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ivotTables/pivotTable3.xml" ContentType="application/vnd.openxmlformats-officedocument.spreadsheetml.pivotTable+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15"/>
  <workbookPr filterPrivacy="1"/>
  <xr:revisionPtr revIDLastSave="43" documentId="13_ncr:1_{D8D01C27-BB6C-4CFB-81AE-309B07842C99}" xr6:coauthVersionLast="47" xr6:coauthVersionMax="47" xr10:uidLastSave="{A7668F40-F63D-4A1E-AD63-BB593AF920FB}"/>
  <bookViews>
    <workbookView xWindow="3396" yWindow="2676" windowWidth="45510" windowHeight="22307" tabRatio="585" activeTab="5" xr2:uid="{00000000-000D-0000-FFFF-FFFF00000000}"/>
  </bookViews>
  <sheets>
    <sheet name="DB_MPVI" sheetId="12" r:id="rId1"/>
    <sheet name="plant types" sheetId="15" r:id="rId2"/>
    <sheet name="Survey A" sheetId="1" r:id="rId3"/>
    <sheet name="exl plants" sheetId="19" r:id="rId4"/>
    <sheet name="Analysis A" sheetId="3" r:id="rId5"/>
    <sheet name="survey B" sheetId="17" r:id="rId6"/>
    <sheet name=" analysis B" sheetId="9" r:id="rId7"/>
    <sheet name="PFT" sheetId="18" r:id="rId8"/>
    <sheet name="BE" sheetId="5" r:id="rId9"/>
    <sheet name="PE" sheetId="6" r:id="rId10"/>
    <sheet name="bio-slurry" sheetId="8" r:id="rId11"/>
    <sheet name="SDG13" sheetId="7" r:id="rId12"/>
    <sheet name="SDG8" sheetId="13" r:id="rId13"/>
  </sheets>
  <externalReferences>
    <externalReference r:id="rId14"/>
  </externalReferences>
  <definedNames>
    <definedName name="_xlnm._FilterDatabase" localSheetId="0" hidden="1">DB_MPVI!$A$1:$AC$5819</definedName>
    <definedName name="_xlnm._FilterDatabase" localSheetId="2" hidden="1">'Survey A'!$A$1:$FO$200</definedName>
    <definedName name="_xlnm._FilterDatabase" localSheetId="5" hidden="1">'survey B'!$A$1:$V$279</definedName>
    <definedName name="BasinsKg">[1]Validation!$B$6</definedName>
    <definedName name="BucketsKg">[1]Validation!$B$4</definedName>
    <definedName name="SpadesKg">[1]Validation!$B$5</definedName>
    <definedName name="WheelbarrowKg">[1]Validation!$B$3</definedName>
  </definedNames>
  <calcPr calcId="191028"/>
  <pivotCaches>
    <pivotCache cacheId="1" r:id="rId15"/>
    <pivotCache cacheId="2" r:id="rId16"/>
    <pivotCache cacheId="3" r:id="rId17"/>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5" i="3" l="1"/>
  <c r="D21" i="8"/>
  <c r="D20" i="8"/>
  <c r="D19" i="8"/>
  <c r="U39" i="18"/>
  <c r="B2" i="8"/>
  <c r="D37" i="6"/>
  <c r="D6" i="8"/>
  <c r="D5" i="8"/>
  <c r="D3" i="8"/>
  <c r="C2" i="8"/>
  <c r="G2" i="8" s="1"/>
  <c r="D4" i="8"/>
  <c r="B5819" i="12"/>
  <c r="D52" i="6"/>
  <c r="E33" i="9"/>
  <c r="C31" i="3"/>
  <c r="DC5" i="19"/>
  <c r="DC6" i="19"/>
  <c r="DC7" i="19"/>
  <c r="DC8" i="19"/>
  <c r="DC9" i="19"/>
  <c r="DC10" i="19"/>
  <c r="DC11" i="19"/>
  <c r="DC12" i="19"/>
  <c r="DC13" i="19"/>
  <c r="DC14" i="19"/>
  <c r="DC15" i="19"/>
  <c r="DC16" i="19"/>
  <c r="DC17" i="19"/>
  <c r="DC18" i="19"/>
  <c r="DC11" i="1"/>
  <c r="DC166" i="1"/>
  <c r="DC22" i="1"/>
  <c r="DC23" i="1"/>
  <c r="DC13" i="1"/>
  <c r="DC182" i="1"/>
  <c r="DC194" i="1"/>
  <c r="DC158" i="1"/>
  <c r="DC28" i="1"/>
  <c r="DC186" i="1"/>
  <c r="DC30" i="1"/>
  <c r="DC188" i="1"/>
  <c r="DC16" i="1"/>
  <c r="DC17" i="1"/>
  <c r="DC34" i="1"/>
  <c r="DC20" i="1"/>
  <c r="DC21" i="1"/>
  <c r="DC169" i="1"/>
  <c r="DC38" i="1"/>
  <c r="DC24" i="1"/>
  <c r="DC40" i="1"/>
  <c r="DC41" i="1"/>
  <c r="DC42" i="1"/>
  <c r="DC25" i="1"/>
  <c r="DC26" i="1"/>
  <c r="DC27" i="1"/>
  <c r="DC29" i="1"/>
  <c r="DC31" i="1"/>
  <c r="DC32" i="1"/>
  <c r="DC49" i="1"/>
  <c r="DC33" i="1"/>
  <c r="DC35" i="1"/>
  <c r="DC36" i="1"/>
  <c r="DC37" i="1"/>
  <c r="DC54" i="1"/>
  <c r="DC39" i="1"/>
  <c r="DC43" i="1"/>
  <c r="DC44" i="1"/>
  <c r="DC58" i="1"/>
  <c r="DC59" i="1"/>
  <c r="DC60" i="1"/>
  <c r="DC61" i="1"/>
  <c r="DC62" i="1"/>
  <c r="DC63" i="1"/>
  <c r="DC64" i="1"/>
  <c r="DC65" i="1"/>
  <c r="DC66" i="1"/>
  <c r="DC67" i="1"/>
  <c r="DC68" i="1"/>
  <c r="DC69" i="1"/>
  <c r="DC45" i="1"/>
  <c r="DC71" i="1"/>
  <c r="DC72" i="1"/>
  <c r="DC46" i="1"/>
  <c r="DC47" i="1"/>
  <c r="DC75" i="1"/>
  <c r="DC76" i="1"/>
  <c r="DC48" i="1"/>
  <c r="DC50" i="1"/>
  <c r="DC51" i="1"/>
  <c r="DC80" i="1"/>
  <c r="DC52" i="1"/>
  <c r="DC53" i="1"/>
  <c r="DC55" i="1"/>
  <c r="DC56" i="1"/>
  <c r="DC57" i="1"/>
  <c r="DC70" i="1"/>
  <c r="DC73" i="1"/>
  <c r="DC74" i="1"/>
  <c r="DC77" i="1"/>
  <c r="DC90" i="1"/>
  <c r="DC78" i="1"/>
  <c r="DC79" i="1"/>
  <c r="DC93" i="1"/>
  <c r="DC94" i="1"/>
  <c r="DC95" i="1"/>
  <c r="DC81" i="1"/>
  <c r="DC97" i="1"/>
  <c r="DC98" i="1"/>
  <c r="DC82" i="1"/>
  <c r="DC100" i="1"/>
  <c r="DC83" i="1"/>
  <c r="DC84" i="1"/>
  <c r="DC85" i="1"/>
  <c r="DC189" i="1"/>
  <c r="DC86" i="1"/>
  <c r="DC87" i="1"/>
  <c r="DC88" i="1"/>
  <c r="DC89" i="1"/>
  <c r="DC91" i="1"/>
  <c r="DC92" i="1"/>
  <c r="DC111" i="1"/>
  <c r="DC96" i="1"/>
  <c r="DC99" i="1"/>
  <c r="DC101" i="1"/>
  <c r="DC102" i="1"/>
  <c r="DC103" i="1"/>
  <c r="DC171" i="1"/>
  <c r="DC104" i="1"/>
  <c r="DC105" i="1"/>
  <c r="DC106" i="1"/>
  <c r="DC121" i="1"/>
  <c r="DC107" i="1"/>
  <c r="DC123" i="1"/>
  <c r="DC108" i="1"/>
  <c r="DC109" i="1"/>
  <c r="DC160" i="1"/>
  <c r="DC110" i="1"/>
  <c r="DC112" i="1"/>
  <c r="DC113" i="1"/>
  <c r="DC114" i="1"/>
  <c r="DC115" i="1"/>
  <c r="DC116" i="1"/>
  <c r="DC133" i="1"/>
  <c r="DC134" i="1"/>
  <c r="DC117" i="1"/>
  <c r="DC136" i="1"/>
  <c r="DC118" i="1"/>
  <c r="DC119" i="1"/>
  <c r="DC120" i="1"/>
  <c r="W239" i="17"/>
  <c r="W240" i="17"/>
  <c r="W241" i="17"/>
  <c r="W242" i="17"/>
  <c r="W243" i="17"/>
  <c r="W244" i="17"/>
  <c r="W245" i="17"/>
  <c r="W246" i="17"/>
  <c r="W247" i="17"/>
  <c r="W248" i="17"/>
  <c r="W249" i="17"/>
  <c r="W250" i="17"/>
  <c r="W251" i="17"/>
  <c r="W252" i="17"/>
  <c r="W253" i="17"/>
  <c r="W254" i="17"/>
  <c r="W255" i="17"/>
  <c r="W256" i="17"/>
  <c r="W257" i="17"/>
  <c r="W258" i="17"/>
  <c r="W259" i="17"/>
  <c r="W260" i="17"/>
  <c r="W261" i="17"/>
  <c r="W262" i="17"/>
  <c r="W263" i="17"/>
  <c r="W264" i="17"/>
  <c r="W265" i="17"/>
  <c r="W266" i="17"/>
  <c r="W267" i="17"/>
  <c r="W268" i="17"/>
  <c r="W269" i="17"/>
  <c r="W270" i="17"/>
  <c r="W271" i="17"/>
  <c r="W272" i="17"/>
  <c r="W273" i="17"/>
  <c r="W274" i="17"/>
  <c r="W275" i="17"/>
  <c r="W276" i="17"/>
  <c r="W277" i="17"/>
  <c r="W278" i="17"/>
  <c r="W279" i="17"/>
  <c r="B17" i="15"/>
  <c r="G77" i="18"/>
  <c r="G78" i="18" s="1"/>
  <c r="G81" i="18" s="1"/>
  <c r="H77" i="18"/>
  <c r="H78" i="18" s="1"/>
  <c r="H81" i="18" s="1"/>
  <c r="I77" i="18"/>
  <c r="I78" i="18" s="1"/>
  <c r="I81" i="18" s="1"/>
  <c r="D54" i="6" s="1"/>
  <c r="F77" i="18"/>
  <c r="F78" i="18" s="1"/>
  <c r="V9" i="18"/>
  <c r="V15" i="18" s="1"/>
  <c r="U35" i="18"/>
  <c r="N75" i="18"/>
  <c r="M75" i="18"/>
  <c r="N74" i="18"/>
  <c r="M74" i="18"/>
  <c r="N73" i="18"/>
  <c r="M73" i="18"/>
  <c r="N72" i="18"/>
  <c r="M72" i="18"/>
  <c r="N71" i="18"/>
  <c r="M71" i="18"/>
  <c r="N70" i="18"/>
  <c r="M70" i="18"/>
  <c r="N69" i="18"/>
  <c r="M69" i="18"/>
  <c r="N68" i="18"/>
  <c r="M68" i="18"/>
  <c r="N67" i="18"/>
  <c r="M67" i="18"/>
  <c r="N66" i="18"/>
  <c r="M66" i="18"/>
  <c r="N65" i="18"/>
  <c r="M65" i="18"/>
  <c r="N64" i="18"/>
  <c r="M64" i="18"/>
  <c r="N63" i="18"/>
  <c r="M63" i="18"/>
  <c r="N62" i="18"/>
  <c r="M62" i="18"/>
  <c r="N61" i="18"/>
  <c r="M61" i="18"/>
  <c r="N60" i="18"/>
  <c r="M60" i="18"/>
  <c r="N59" i="18"/>
  <c r="M59" i="18"/>
  <c r="N58" i="18"/>
  <c r="M58" i="18"/>
  <c r="N57" i="18"/>
  <c r="M57" i="18"/>
  <c r="N56" i="18"/>
  <c r="M56" i="18"/>
  <c r="N55" i="18"/>
  <c r="M55" i="18"/>
  <c r="N54" i="18"/>
  <c r="M54" i="18"/>
  <c r="N53" i="18"/>
  <c r="M53" i="18"/>
  <c r="N52" i="18"/>
  <c r="M52" i="18"/>
  <c r="N51" i="18"/>
  <c r="M51" i="18"/>
  <c r="N50" i="18"/>
  <c r="M50" i="18"/>
  <c r="K50" i="18"/>
  <c r="N49" i="18"/>
  <c r="M49" i="18"/>
  <c r="N48" i="18"/>
  <c r="M48" i="18"/>
  <c r="N47" i="18"/>
  <c r="M47" i="18"/>
  <c r="N46" i="18"/>
  <c r="M46" i="18"/>
  <c r="N45" i="18"/>
  <c r="M45" i="18"/>
  <c r="N44" i="18"/>
  <c r="M44" i="18"/>
  <c r="N43" i="18"/>
  <c r="M43" i="18"/>
  <c r="N42" i="18"/>
  <c r="M42" i="18"/>
  <c r="N41" i="18"/>
  <c r="M41" i="18"/>
  <c r="N40" i="18"/>
  <c r="M40" i="18"/>
  <c r="N39" i="18"/>
  <c r="M39" i="18"/>
  <c r="N38" i="18"/>
  <c r="M38" i="18"/>
  <c r="N37" i="18"/>
  <c r="M37" i="18"/>
  <c r="N36" i="18"/>
  <c r="M36" i="18"/>
  <c r="N35" i="18"/>
  <c r="M35" i="18"/>
  <c r="N34" i="18"/>
  <c r="M34" i="18"/>
  <c r="N33" i="18"/>
  <c r="M33" i="18"/>
  <c r="N32" i="18"/>
  <c r="M32" i="18"/>
  <c r="N31" i="18"/>
  <c r="M31" i="18"/>
  <c r="N30" i="18"/>
  <c r="M30" i="18"/>
  <c r="N29" i="18"/>
  <c r="M29" i="18"/>
  <c r="K29" i="18"/>
  <c r="N28" i="18"/>
  <c r="M28" i="18"/>
  <c r="N27" i="18"/>
  <c r="M27" i="18"/>
  <c r="N26" i="18"/>
  <c r="M26" i="18"/>
  <c r="N25" i="18"/>
  <c r="M25" i="18"/>
  <c r="N24" i="18"/>
  <c r="M24" i="18"/>
  <c r="N23" i="18"/>
  <c r="M23" i="18"/>
  <c r="N22" i="18"/>
  <c r="M22" i="18"/>
  <c r="N21" i="18"/>
  <c r="M21" i="18"/>
  <c r="N20" i="18"/>
  <c r="M20" i="18"/>
  <c r="N19" i="18"/>
  <c r="M19" i="18"/>
  <c r="N18" i="18"/>
  <c r="M18" i="18"/>
  <c r="N17" i="18"/>
  <c r="M17" i="18"/>
  <c r="N16" i="18"/>
  <c r="M16" i="18"/>
  <c r="N15" i="18"/>
  <c r="M15" i="18"/>
  <c r="N14" i="18"/>
  <c r="M14" i="18"/>
  <c r="N13" i="18"/>
  <c r="M13" i="18"/>
  <c r="N12" i="18"/>
  <c r="M12" i="18"/>
  <c r="N11" i="18"/>
  <c r="M11" i="18"/>
  <c r="N10" i="18"/>
  <c r="M10" i="18"/>
  <c r="N9" i="18"/>
  <c r="M9" i="18"/>
  <c r="N8" i="18"/>
  <c r="M8" i="18"/>
  <c r="W2" i="17"/>
  <c r="W3" i="17"/>
  <c r="W4" i="17"/>
  <c r="W5" i="17"/>
  <c r="W6" i="17"/>
  <c r="W7" i="17"/>
  <c r="W8" i="17"/>
  <c r="W9" i="17"/>
  <c r="W10" i="17"/>
  <c r="W11" i="17"/>
  <c r="W12" i="17"/>
  <c r="W13" i="17"/>
  <c r="W14" i="17"/>
  <c r="W15" i="17"/>
  <c r="W16" i="17"/>
  <c r="W17" i="17"/>
  <c r="W18" i="17"/>
  <c r="W19" i="17"/>
  <c r="W20" i="17"/>
  <c r="W21" i="17"/>
  <c r="W22" i="17"/>
  <c r="W23" i="17"/>
  <c r="W24" i="17"/>
  <c r="W25" i="17"/>
  <c r="W26" i="17"/>
  <c r="W27" i="17"/>
  <c r="W28" i="17"/>
  <c r="W29" i="17"/>
  <c r="W30" i="17"/>
  <c r="W31" i="17"/>
  <c r="W32" i="17"/>
  <c r="W33" i="17"/>
  <c r="W34" i="17"/>
  <c r="W35" i="17"/>
  <c r="W36" i="17"/>
  <c r="W37" i="17"/>
  <c r="W38" i="17"/>
  <c r="W39" i="17"/>
  <c r="W40" i="17"/>
  <c r="W41" i="17"/>
  <c r="W42" i="17"/>
  <c r="W43" i="17"/>
  <c r="W44" i="17"/>
  <c r="W45" i="17"/>
  <c r="W46" i="17"/>
  <c r="W47" i="17"/>
  <c r="W48" i="17"/>
  <c r="W49" i="17"/>
  <c r="W50" i="17"/>
  <c r="W51" i="17"/>
  <c r="W52" i="17"/>
  <c r="W53" i="17"/>
  <c r="W54" i="17"/>
  <c r="W55" i="17"/>
  <c r="W56" i="17"/>
  <c r="W57" i="17"/>
  <c r="W58" i="17"/>
  <c r="W59" i="17"/>
  <c r="W60" i="17"/>
  <c r="W61" i="17"/>
  <c r="W62" i="17"/>
  <c r="W63" i="17"/>
  <c r="W64" i="17"/>
  <c r="W65" i="17"/>
  <c r="W66" i="17"/>
  <c r="W67" i="17"/>
  <c r="W68" i="17"/>
  <c r="W69" i="17"/>
  <c r="W70" i="17"/>
  <c r="W71" i="17"/>
  <c r="W72" i="17"/>
  <c r="W73" i="17"/>
  <c r="W74" i="17"/>
  <c r="W75" i="17"/>
  <c r="W76" i="17"/>
  <c r="W77" i="17"/>
  <c r="W78" i="17"/>
  <c r="W79" i="17"/>
  <c r="W80" i="17"/>
  <c r="W81" i="17"/>
  <c r="W82" i="17"/>
  <c r="W83" i="17"/>
  <c r="W84" i="17"/>
  <c r="W85" i="17"/>
  <c r="W86" i="17"/>
  <c r="W87" i="17"/>
  <c r="W88" i="17"/>
  <c r="W89" i="17"/>
  <c r="W90" i="17"/>
  <c r="W91" i="17"/>
  <c r="W92" i="17"/>
  <c r="W93" i="17"/>
  <c r="W94" i="17"/>
  <c r="W95" i="17"/>
  <c r="W96" i="17"/>
  <c r="W97" i="17"/>
  <c r="W98" i="17"/>
  <c r="W99" i="17"/>
  <c r="W100" i="17"/>
  <c r="W101" i="17"/>
  <c r="W102" i="17"/>
  <c r="W103" i="17"/>
  <c r="W104" i="17"/>
  <c r="W105" i="17"/>
  <c r="W106" i="17"/>
  <c r="W107" i="17"/>
  <c r="W108" i="17"/>
  <c r="W109" i="17"/>
  <c r="H2" i="9"/>
  <c r="F2" i="9" a="1"/>
  <c r="F2" i="9" s="1"/>
  <c r="E2" i="9"/>
  <c r="E10" i="9" s="1"/>
  <c r="C13" i="9" s="1"/>
  <c r="H3" i="9"/>
  <c r="F3" i="9" a="1"/>
  <c r="F3" i="9" s="1"/>
  <c r="G3" i="9" s="1"/>
  <c r="E3" i="9"/>
  <c r="H4" i="9"/>
  <c r="F4" i="9" a="1"/>
  <c r="F4" i="9" s="1"/>
  <c r="G4" i="9" s="1"/>
  <c r="E4" i="9"/>
  <c r="H5" i="9"/>
  <c r="F5" i="9" a="1"/>
  <c r="F5" i="9" s="1"/>
  <c r="G5" i="9" s="1"/>
  <c r="E5" i="9"/>
  <c r="H6" i="9"/>
  <c r="F6" i="9" a="1"/>
  <c r="F6" i="9" s="1"/>
  <c r="G6" i="9" s="1"/>
  <c r="E6" i="9"/>
  <c r="H7" i="9"/>
  <c r="F7" i="9" a="1"/>
  <c r="F7" i="9" s="1"/>
  <c r="G7" i="9" s="1"/>
  <c r="E7" i="9"/>
  <c r="H8" i="9"/>
  <c r="F8" i="9" a="1"/>
  <c r="F8" i="9" s="1"/>
  <c r="G8" i="9" s="1"/>
  <c r="E8" i="9"/>
  <c r="H9" i="9"/>
  <c r="F9" i="9" a="1"/>
  <c r="F9" i="9" s="1"/>
  <c r="G9" i="9" s="1"/>
  <c r="E9" i="9"/>
  <c r="AH2" i="17"/>
  <c r="F16" i="9" s="1"/>
  <c r="AH3" i="17"/>
  <c r="AH4" i="17"/>
  <c r="AH5" i="17"/>
  <c r="AH6" i="17"/>
  <c r="AH7" i="17"/>
  <c r="AH8" i="17"/>
  <c r="AH9" i="17"/>
  <c r="AH10" i="17"/>
  <c r="AH11" i="17"/>
  <c r="AH12" i="17"/>
  <c r="AH13" i="17"/>
  <c r="AH14" i="17"/>
  <c r="AH15" i="17"/>
  <c r="AH16" i="17"/>
  <c r="AH17" i="17"/>
  <c r="AH18" i="17"/>
  <c r="AH19" i="17"/>
  <c r="AH20" i="17"/>
  <c r="AH21" i="17"/>
  <c r="AH22" i="17"/>
  <c r="AH23" i="17"/>
  <c r="AH24" i="17"/>
  <c r="AH25" i="17"/>
  <c r="AH26" i="17"/>
  <c r="AH27" i="17"/>
  <c r="AH28" i="17"/>
  <c r="AH29" i="17"/>
  <c r="AH30" i="17"/>
  <c r="AH31" i="17"/>
  <c r="AH32" i="17"/>
  <c r="AH33" i="17"/>
  <c r="AH34" i="17"/>
  <c r="AH35" i="17"/>
  <c r="AH36" i="17"/>
  <c r="AH37" i="17"/>
  <c r="AH38" i="17"/>
  <c r="AH39" i="17"/>
  <c r="AH40" i="17"/>
  <c r="AH41" i="17"/>
  <c r="AH42" i="17"/>
  <c r="AH43" i="17"/>
  <c r="AH44" i="17"/>
  <c r="AH45" i="17"/>
  <c r="AH46" i="17"/>
  <c r="AH47" i="17"/>
  <c r="AH48" i="17"/>
  <c r="AH49" i="17"/>
  <c r="AH50" i="17"/>
  <c r="AH51" i="17"/>
  <c r="AH52" i="17"/>
  <c r="AH53" i="17"/>
  <c r="AH54" i="17"/>
  <c r="AH55" i="17"/>
  <c r="AH56" i="17"/>
  <c r="AH57" i="17"/>
  <c r="AH58" i="17"/>
  <c r="AH59" i="17"/>
  <c r="AH60" i="17"/>
  <c r="AH61" i="17"/>
  <c r="AH62" i="17"/>
  <c r="AH63" i="17"/>
  <c r="AH64" i="17"/>
  <c r="AH65" i="17"/>
  <c r="AH66" i="17"/>
  <c r="AH67" i="17"/>
  <c r="AH68" i="17"/>
  <c r="AH69" i="17"/>
  <c r="AH70" i="17"/>
  <c r="AH71" i="17"/>
  <c r="AH72" i="17"/>
  <c r="AH73" i="17"/>
  <c r="AH74" i="17"/>
  <c r="AH75" i="17"/>
  <c r="AH76" i="17"/>
  <c r="AH77" i="17"/>
  <c r="AH78" i="17"/>
  <c r="AH79" i="17"/>
  <c r="AH80" i="17"/>
  <c r="AH81" i="17"/>
  <c r="AH82" i="17"/>
  <c r="AH83" i="17"/>
  <c r="AH84" i="17"/>
  <c r="AH85" i="17"/>
  <c r="AH86" i="17"/>
  <c r="AH87" i="17"/>
  <c r="AH88" i="17"/>
  <c r="AH89" i="17"/>
  <c r="AH90" i="17"/>
  <c r="AH91" i="17"/>
  <c r="AH92" i="17"/>
  <c r="AH93" i="17"/>
  <c r="AH94" i="17"/>
  <c r="AH95" i="17"/>
  <c r="AH96" i="17"/>
  <c r="AH97" i="17"/>
  <c r="AH98" i="17"/>
  <c r="AH99" i="17"/>
  <c r="AH100" i="17"/>
  <c r="AH101" i="17"/>
  <c r="AH102" i="17"/>
  <c r="AH103" i="17"/>
  <c r="AH104" i="17"/>
  <c r="AH105" i="17"/>
  <c r="AH106" i="17"/>
  <c r="AH107" i="17"/>
  <c r="AH108" i="17"/>
  <c r="AH109" i="17"/>
  <c r="AH110" i="17"/>
  <c r="AH111" i="17"/>
  <c r="AH112" i="17"/>
  <c r="AH113" i="17"/>
  <c r="AH114" i="17"/>
  <c r="AH115" i="17"/>
  <c r="AH116" i="17"/>
  <c r="AH117" i="17"/>
  <c r="AH118" i="17"/>
  <c r="AH119" i="17"/>
  <c r="AH120" i="17"/>
  <c r="AH121" i="17"/>
  <c r="AH122" i="17"/>
  <c r="AH123" i="17"/>
  <c r="AH124" i="17"/>
  <c r="AH125" i="17"/>
  <c r="AH126" i="17"/>
  <c r="AH127" i="17"/>
  <c r="AH128" i="17"/>
  <c r="AH129" i="17"/>
  <c r="AH130" i="17"/>
  <c r="AH131" i="17"/>
  <c r="AH132" i="17"/>
  <c r="AH133" i="17"/>
  <c r="AH134" i="17"/>
  <c r="AH135" i="17"/>
  <c r="AH136" i="17"/>
  <c r="AH137" i="17"/>
  <c r="AH138" i="17"/>
  <c r="AH139" i="17"/>
  <c r="AH140" i="17"/>
  <c r="AH141" i="17"/>
  <c r="AH142" i="17"/>
  <c r="AH143" i="17"/>
  <c r="AH144" i="17"/>
  <c r="AH145" i="17"/>
  <c r="AH146" i="17"/>
  <c r="AH147" i="17"/>
  <c r="AH148" i="17"/>
  <c r="AH149" i="17"/>
  <c r="AH150" i="17"/>
  <c r="AH151" i="17"/>
  <c r="AH152" i="17"/>
  <c r="AH153" i="17"/>
  <c r="AH154" i="17"/>
  <c r="AH155" i="17"/>
  <c r="AH156" i="17"/>
  <c r="AH157" i="17"/>
  <c r="AH158" i="17"/>
  <c r="AH159" i="17"/>
  <c r="AH160" i="17"/>
  <c r="AH161" i="17"/>
  <c r="AH162" i="17"/>
  <c r="AH163" i="17"/>
  <c r="AH164" i="17"/>
  <c r="AH165" i="17"/>
  <c r="AH166" i="17"/>
  <c r="AH167" i="17"/>
  <c r="AH168" i="17"/>
  <c r="AH169" i="17"/>
  <c r="AH170" i="17"/>
  <c r="AH171" i="17"/>
  <c r="AH172" i="17"/>
  <c r="AH173" i="17"/>
  <c r="AH174" i="17"/>
  <c r="AH175" i="17"/>
  <c r="AH176" i="17"/>
  <c r="AH177" i="17"/>
  <c r="AH178" i="17"/>
  <c r="AH179" i="17"/>
  <c r="AH180" i="17"/>
  <c r="AH181" i="17"/>
  <c r="AH182" i="17"/>
  <c r="AH183" i="17"/>
  <c r="AH184" i="17"/>
  <c r="AH185" i="17"/>
  <c r="AH186" i="17"/>
  <c r="AH187" i="17"/>
  <c r="AH188" i="17"/>
  <c r="AH189" i="17"/>
  <c r="AH190" i="17"/>
  <c r="AH191" i="17"/>
  <c r="AH192" i="17"/>
  <c r="AH193" i="17"/>
  <c r="AH194" i="17"/>
  <c r="AH195" i="17"/>
  <c r="AH196" i="17"/>
  <c r="AH197" i="17"/>
  <c r="AH198" i="17"/>
  <c r="AH199" i="17"/>
  <c r="AH200" i="17"/>
  <c r="AH201" i="17"/>
  <c r="AH202" i="17"/>
  <c r="AH203" i="17"/>
  <c r="AH204" i="17"/>
  <c r="AH205" i="17"/>
  <c r="AH206" i="17"/>
  <c r="AH207" i="17"/>
  <c r="AH208" i="17"/>
  <c r="AH209" i="17"/>
  <c r="AH210" i="17"/>
  <c r="AH211" i="17"/>
  <c r="AH212" i="17"/>
  <c r="AH213" i="17"/>
  <c r="AH214" i="17"/>
  <c r="AH215" i="17"/>
  <c r="AH216" i="17"/>
  <c r="AH217" i="17"/>
  <c r="AH218" i="17"/>
  <c r="AH219" i="17"/>
  <c r="AH220" i="17"/>
  <c r="AH221" i="17"/>
  <c r="AH222" i="17"/>
  <c r="AH223" i="17"/>
  <c r="AH224" i="17"/>
  <c r="AH225" i="17"/>
  <c r="AH226" i="17"/>
  <c r="AH227" i="17"/>
  <c r="AH228" i="17"/>
  <c r="AH229" i="17"/>
  <c r="AH230" i="17"/>
  <c r="AH231" i="17"/>
  <c r="AH232" i="17"/>
  <c r="AH233" i="17"/>
  <c r="AH234" i="17"/>
  <c r="AH235" i="17"/>
  <c r="AH236" i="17"/>
  <c r="AH237" i="17"/>
  <c r="AH238" i="17"/>
  <c r="AH239" i="17"/>
  <c r="AH240" i="17"/>
  <c r="AH241" i="17"/>
  <c r="AH242" i="17"/>
  <c r="AH243" i="17"/>
  <c r="AH244" i="17"/>
  <c r="AH245" i="17"/>
  <c r="AH246" i="17"/>
  <c r="AH247" i="17"/>
  <c r="AH248" i="17"/>
  <c r="AH249" i="17"/>
  <c r="AH250" i="17"/>
  <c r="AH251" i="17"/>
  <c r="AH252" i="17"/>
  <c r="AH253" i="17"/>
  <c r="AH254" i="17"/>
  <c r="AH255" i="17"/>
  <c r="AH256" i="17"/>
  <c r="AH257" i="17"/>
  <c r="AH258" i="17"/>
  <c r="AH259" i="17"/>
  <c r="AH260" i="17"/>
  <c r="AH261" i="17"/>
  <c r="AH262" i="17"/>
  <c r="AH263" i="17"/>
  <c r="AH264" i="17"/>
  <c r="AH265" i="17"/>
  <c r="AH266" i="17"/>
  <c r="AH267" i="17"/>
  <c r="AH268" i="17"/>
  <c r="AH269" i="17"/>
  <c r="AH270" i="17"/>
  <c r="AH271" i="17"/>
  <c r="AH272" i="17"/>
  <c r="AH273" i="17"/>
  <c r="AH274" i="17"/>
  <c r="AH275" i="17"/>
  <c r="AH276" i="17"/>
  <c r="AH277" i="17"/>
  <c r="AH278" i="17"/>
  <c r="AH279" i="17"/>
  <c r="DC173" i="1"/>
  <c r="DC141" i="1"/>
  <c r="DC180" i="1"/>
  <c r="DC142" i="1"/>
  <c r="DC174" i="1"/>
  <c r="DC193" i="1"/>
  <c r="DC143" i="1"/>
  <c r="DC144" i="1"/>
  <c r="DC145" i="1"/>
  <c r="DC187" i="1"/>
  <c r="DC179" i="1"/>
  <c r="DC146" i="1"/>
  <c r="DC190" i="1"/>
  <c r="DC150" i="1"/>
  <c r="DC192" i="1"/>
  <c r="DC184" i="1"/>
  <c r="DC181" i="1"/>
  <c r="DC152" i="1"/>
  <c r="DC154" i="1"/>
  <c r="DC197" i="1"/>
  <c r="DC155" i="1"/>
  <c r="C8" i="3"/>
  <c r="E12" i="5" s="1"/>
  <c r="C25" i="3"/>
  <c r="C9" i="3"/>
  <c r="E13" i="5" s="1"/>
  <c r="C26" i="3"/>
  <c r="C10" i="3"/>
  <c r="E14" i="5" s="1"/>
  <c r="C27" i="3"/>
  <c r="C11" i="3"/>
  <c r="E15" i="5" s="1"/>
  <c r="C28" i="3"/>
  <c r="C12" i="3"/>
  <c r="E16" i="5" s="1"/>
  <c r="C29" i="3"/>
  <c r="C13" i="3"/>
  <c r="E17" i="5" s="1"/>
  <c r="C30" i="3"/>
  <c r="C14" i="3"/>
  <c r="E18" i="5" s="1"/>
  <c r="C74" i="3"/>
  <c r="C64" i="3" a="1"/>
  <c r="C64" i="3" s="1"/>
  <c r="D64" i="3" s="1"/>
  <c r="G67" i="3" s="1"/>
  <c r="C65" i="3" a="1"/>
  <c r="C65" i="3" s="1"/>
  <c r="D65" i="3" s="1"/>
  <c r="G65" i="3" s="1"/>
  <c r="C66" i="3" a="1"/>
  <c r="C66" i="3" s="1"/>
  <c r="D66" i="3" s="1"/>
  <c r="G68" i="3" s="1"/>
  <c r="C67" i="3" a="1"/>
  <c r="C67" i="3" s="1"/>
  <c r="D67" i="3" s="1"/>
  <c r="G66" i="3" s="1"/>
  <c r="C68" i="3" a="1"/>
  <c r="C68" i="3" s="1"/>
  <c r="D68" i="3" s="1"/>
  <c r="C63" i="3" a="1"/>
  <c r="C63" i="3" s="1"/>
  <c r="C59" i="3"/>
  <c r="C60" i="3"/>
  <c r="C58" i="3"/>
  <c r="DB199" i="1"/>
  <c r="DC168" i="1"/>
  <c r="DC2" i="1"/>
  <c r="DC4" i="1"/>
  <c r="DC195" i="1"/>
  <c r="DC3" i="1"/>
  <c r="DC7" i="1"/>
  <c r="DC196" i="1"/>
  <c r="DC165" i="1"/>
  <c r="DC5" i="1"/>
  <c r="DC6" i="1"/>
  <c r="DC12" i="1"/>
  <c r="DC8" i="1"/>
  <c r="DC14" i="1"/>
  <c r="DC15" i="1"/>
  <c r="DC9" i="1"/>
  <c r="DC10" i="1"/>
  <c r="DC18" i="1"/>
  <c r="DC19" i="1"/>
  <c r="DC122" i="1"/>
  <c r="DC124" i="1"/>
  <c r="DC125" i="1"/>
  <c r="DC167" i="1"/>
  <c r="DC172" i="1"/>
  <c r="DC164" i="1"/>
  <c r="DC126" i="1"/>
  <c r="DC147" i="1"/>
  <c r="DC148" i="1"/>
  <c r="DC149" i="1"/>
  <c r="DC127" i="1"/>
  <c r="DC151" i="1"/>
  <c r="DC128" i="1"/>
  <c r="DC153" i="1"/>
  <c r="DC129" i="1"/>
  <c r="DC130" i="1"/>
  <c r="DC156" i="1"/>
  <c r="DC157" i="1"/>
  <c r="DC131" i="1"/>
  <c r="DC159" i="1"/>
  <c r="DC132" i="1"/>
  <c r="DC161" i="1"/>
  <c r="DC162" i="1"/>
  <c r="DC163" i="1"/>
  <c r="DC135" i="1"/>
  <c r="DC176" i="1"/>
  <c r="DC177" i="1"/>
  <c r="DC137" i="1"/>
  <c r="DC191" i="1"/>
  <c r="DC198" i="1"/>
  <c r="DC170" i="1"/>
  <c r="DC178" i="1"/>
  <c r="DC138" i="1"/>
  <c r="DC183" i="1"/>
  <c r="DC185" i="1"/>
  <c r="DC175" i="1"/>
  <c r="DC139" i="1"/>
  <c r="DC140" i="1"/>
  <c r="DC199" i="1"/>
  <c r="DB200" i="1" s="1"/>
  <c r="D9" i="8" s="1"/>
  <c r="DA199" i="1"/>
  <c r="CZ199" i="1"/>
  <c r="CY199" i="1"/>
  <c r="CX199" i="1"/>
  <c r="CW199" i="1"/>
  <c r="C8" i="8"/>
  <c r="C7" i="8"/>
  <c r="C15" i="8"/>
  <c r="G8" i="8" s="1"/>
  <c r="C49" i="3"/>
  <c r="C50" i="3"/>
  <c r="C48" i="3"/>
  <c r="C44" i="3"/>
  <c r="C43" i="3"/>
  <c r="C18" i="3"/>
  <c r="C19" i="3"/>
  <c r="C20" i="3"/>
  <c r="C21" i="3"/>
  <c r="C17" i="3"/>
  <c r="D4" i="3"/>
  <c r="C4" i="3"/>
  <c r="W238" i="17"/>
  <c r="W237" i="17"/>
  <c r="W236" i="17"/>
  <c r="W235" i="17"/>
  <c r="W234" i="17"/>
  <c r="W233" i="17"/>
  <c r="W232" i="17"/>
  <c r="W231" i="17"/>
  <c r="W230" i="17"/>
  <c r="W229" i="17"/>
  <c r="W228" i="17"/>
  <c r="W227" i="17"/>
  <c r="W226" i="17"/>
  <c r="W225" i="17"/>
  <c r="W224" i="17"/>
  <c r="W223" i="17"/>
  <c r="W222" i="17"/>
  <c r="W221" i="17"/>
  <c r="W220" i="17"/>
  <c r="W219" i="17"/>
  <c r="W218" i="17"/>
  <c r="W217" i="17"/>
  <c r="W216" i="17"/>
  <c r="W215" i="17"/>
  <c r="W214" i="17"/>
  <c r="W213" i="17"/>
  <c r="W212" i="17"/>
  <c r="W211" i="17"/>
  <c r="W210" i="17"/>
  <c r="W209" i="17"/>
  <c r="W208" i="17"/>
  <c r="W207" i="17"/>
  <c r="W206" i="17"/>
  <c r="W205" i="17"/>
  <c r="W204" i="17"/>
  <c r="W203" i="17"/>
  <c r="W202" i="17"/>
  <c r="W201" i="17"/>
  <c r="W200" i="17"/>
  <c r="W199" i="17"/>
  <c r="W198" i="17"/>
  <c r="W197" i="17"/>
  <c r="W196" i="17"/>
  <c r="W195" i="17"/>
  <c r="W194" i="17"/>
  <c r="W193" i="17"/>
  <c r="W192" i="17"/>
  <c r="W191" i="17"/>
  <c r="W190" i="17"/>
  <c r="W189" i="17"/>
  <c r="W188" i="17"/>
  <c r="W187" i="17"/>
  <c r="W186" i="17"/>
  <c r="W185" i="17"/>
  <c r="W184" i="17"/>
  <c r="W183" i="17"/>
  <c r="W182" i="17"/>
  <c r="W181" i="17"/>
  <c r="W180" i="17"/>
  <c r="W179" i="17"/>
  <c r="W178" i="17"/>
  <c r="W177" i="17"/>
  <c r="W176" i="17"/>
  <c r="W175" i="17"/>
  <c r="W174" i="17"/>
  <c r="W173" i="17"/>
  <c r="W172" i="17"/>
  <c r="W171" i="17"/>
  <c r="W170" i="17"/>
  <c r="W169" i="17"/>
  <c r="W168" i="17"/>
  <c r="W167" i="17"/>
  <c r="W166" i="17"/>
  <c r="W165" i="17"/>
  <c r="W164" i="17"/>
  <c r="W163" i="17"/>
  <c r="W162" i="17"/>
  <c r="W161" i="17"/>
  <c r="W160" i="17"/>
  <c r="W159" i="17"/>
  <c r="W158" i="17"/>
  <c r="W157" i="17"/>
  <c r="W156" i="17"/>
  <c r="W155" i="17"/>
  <c r="W154" i="17"/>
  <c r="W153" i="17"/>
  <c r="W152" i="17"/>
  <c r="W151" i="17"/>
  <c r="W150" i="17"/>
  <c r="W149" i="17"/>
  <c r="W148" i="17"/>
  <c r="W147" i="17"/>
  <c r="W146" i="17"/>
  <c r="W145" i="17"/>
  <c r="W144" i="17"/>
  <c r="W143" i="17"/>
  <c r="W142" i="17"/>
  <c r="W141" i="17"/>
  <c r="W140" i="17"/>
  <c r="W139" i="17"/>
  <c r="W138" i="17"/>
  <c r="W137" i="17"/>
  <c r="W136" i="17"/>
  <c r="W135" i="17"/>
  <c r="W134" i="17"/>
  <c r="W133" i="17"/>
  <c r="W132" i="17"/>
  <c r="W131" i="17"/>
  <c r="W130" i="17"/>
  <c r="W129" i="17"/>
  <c r="W128" i="17"/>
  <c r="W127" i="17"/>
  <c r="W126" i="17"/>
  <c r="W125" i="17"/>
  <c r="W124" i="17"/>
  <c r="W123" i="17"/>
  <c r="W122" i="17"/>
  <c r="W121" i="17"/>
  <c r="W120" i="17"/>
  <c r="W119" i="17"/>
  <c r="W118" i="17"/>
  <c r="W117" i="17"/>
  <c r="W116" i="17"/>
  <c r="W115" i="17"/>
  <c r="W114" i="17"/>
  <c r="W113" i="17"/>
  <c r="W112" i="17"/>
  <c r="W111" i="17"/>
  <c r="W110" i="17"/>
  <c r="G5" i="13"/>
  <c r="G6" i="13"/>
  <c r="G7" i="13"/>
  <c r="G8" i="13"/>
  <c r="G9" i="13"/>
  <c r="J9" i="13" s="1"/>
  <c r="G10" i="13"/>
  <c r="J10" i="13" s="1"/>
  <c r="G11" i="13"/>
  <c r="J11" i="13" s="1"/>
  <c r="G12" i="13"/>
  <c r="J12" i="13" s="1"/>
  <c r="G13" i="13"/>
  <c r="G14" i="13"/>
  <c r="G15" i="13"/>
  <c r="J15" i="13" s="1"/>
  <c r="G16" i="13"/>
  <c r="J16" i="13" s="1"/>
  <c r="G17" i="13"/>
  <c r="J17" i="13" s="1"/>
  <c r="G18" i="13"/>
  <c r="J18" i="13" s="1"/>
  <c r="G19" i="13"/>
  <c r="J19" i="13" s="1"/>
  <c r="G20" i="13"/>
  <c r="J20" i="13" s="1"/>
  <c r="G21" i="13"/>
  <c r="J21" i="13" s="1"/>
  <c r="G22" i="13"/>
  <c r="J22" i="13" s="1"/>
  <c r="G23" i="13"/>
  <c r="J23" i="13" s="1"/>
  <c r="G24" i="13"/>
  <c r="J24" i="13" s="1"/>
  <c r="G25" i="13"/>
  <c r="J25" i="13" s="1"/>
  <c r="G26" i="13"/>
  <c r="J26" i="13" s="1"/>
  <c r="G27" i="13"/>
  <c r="J27" i="13" s="1"/>
  <c r="G28" i="13"/>
  <c r="J28" i="13" s="1"/>
  <c r="G29" i="13"/>
  <c r="J29" i="13" s="1"/>
  <c r="G4" i="13"/>
  <c r="D2" i="9"/>
  <c r="D3" i="9"/>
  <c r="D4" i="9"/>
  <c r="A22" i="7"/>
  <c r="A8" i="7"/>
  <c r="F67" i="3"/>
  <c r="G55" i="5"/>
  <c r="E55" i="5"/>
  <c r="H10" i="13"/>
  <c r="H11" i="13"/>
  <c r="H12" i="13"/>
  <c r="H13" i="13"/>
  <c r="C75" i="3"/>
  <c r="G16" i="9"/>
  <c r="G45" i="5"/>
  <c r="L5" i="13"/>
  <c r="N5" i="13" s="1"/>
  <c r="L6" i="13"/>
  <c r="N6" i="13" s="1"/>
  <c r="L7" i="13"/>
  <c r="N7" i="13" s="1"/>
  <c r="L8" i="13"/>
  <c r="N8" i="13" s="1"/>
  <c r="L9" i="13"/>
  <c r="N9" i="13" s="1"/>
  <c r="L10" i="13"/>
  <c r="N10" i="13" s="1"/>
  <c r="L11" i="13"/>
  <c r="N11" i="13" s="1"/>
  <c r="L12" i="13"/>
  <c r="N12" i="13" s="1"/>
  <c r="L13" i="13"/>
  <c r="N13" i="13" s="1"/>
  <c r="L14" i="13"/>
  <c r="N14" i="13" s="1"/>
  <c r="L15" i="13"/>
  <c r="N15" i="13" s="1"/>
  <c r="L16" i="13"/>
  <c r="N16" i="13" s="1"/>
  <c r="L17" i="13"/>
  <c r="N17" i="13" s="1"/>
  <c r="L18" i="13"/>
  <c r="N18" i="13" s="1"/>
  <c r="L19" i="13"/>
  <c r="N19" i="13" s="1"/>
  <c r="L20" i="13"/>
  <c r="N20" i="13" s="1"/>
  <c r="L21" i="13"/>
  <c r="N21" i="13" s="1"/>
  <c r="L22" i="13"/>
  <c r="N22" i="13" s="1"/>
  <c r="L23" i="13"/>
  <c r="N23" i="13" s="1"/>
  <c r="L24" i="13"/>
  <c r="N24" i="13" s="1"/>
  <c r="L25" i="13"/>
  <c r="N25" i="13" s="1"/>
  <c r="L26" i="13"/>
  <c r="N26" i="13" s="1"/>
  <c r="L27" i="13"/>
  <c r="N27" i="13" s="1"/>
  <c r="L28" i="13"/>
  <c r="N28" i="13" s="1"/>
  <c r="L29" i="13"/>
  <c r="N29" i="13" s="1"/>
  <c r="L30" i="13"/>
  <c r="N30" i="13" s="1"/>
  <c r="L4" i="13"/>
  <c r="J14" i="13"/>
  <c r="G30" i="13"/>
  <c r="J30" i="13" s="1"/>
  <c r="J8" i="13"/>
  <c r="E33" i="7"/>
  <c r="C11" i="13"/>
  <c r="C4" i="13"/>
  <c r="C5" i="13"/>
  <c r="C6" i="13"/>
  <c r="C7" i="13"/>
  <c r="C8" i="13"/>
  <c r="C3" i="13"/>
  <c r="C9" i="13" s="1"/>
  <c r="I16" i="13"/>
  <c r="I15" i="13"/>
  <c r="J13" i="13"/>
  <c r="I12" i="13"/>
  <c r="I10" i="13"/>
  <c r="I9" i="13"/>
  <c r="M5" i="13"/>
  <c r="M6" i="13"/>
  <c r="M7" i="13"/>
  <c r="M8" i="13"/>
  <c r="I17" i="13"/>
  <c r="M9" i="13"/>
  <c r="I18" i="13"/>
  <c r="M10" i="13"/>
  <c r="I19" i="13"/>
  <c r="M11" i="13"/>
  <c r="I20" i="13"/>
  <c r="M12" i="13"/>
  <c r="I21" i="13"/>
  <c r="M13" i="13"/>
  <c r="I22" i="13"/>
  <c r="M14" i="13"/>
  <c r="I23" i="13"/>
  <c r="M15" i="13"/>
  <c r="I24" i="13"/>
  <c r="M16" i="13"/>
  <c r="I25" i="13"/>
  <c r="M17" i="13"/>
  <c r="I26" i="13"/>
  <c r="M18" i="13"/>
  <c r="I27" i="13"/>
  <c r="M19" i="13"/>
  <c r="I28" i="13"/>
  <c r="M20" i="13"/>
  <c r="I29" i="13"/>
  <c r="M21" i="13"/>
  <c r="I30" i="13"/>
  <c r="M22" i="13"/>
  <c r="M23" i="13"/>
  <c r="M24" i="13"/>
  <c r="M25" i="13"/>
  <c r="M26" i="13"/>
  <c r="M27" i="13"/>
  <c r="M28" i="13"/>
  <c r="M29" i="13"/>
  <c r="M30" i="13"/>
  <c r="F63" i="5"/>
  <c r="E62" i="6"/>
  <c r="E64" i="6"/>
  <c r="E66" i="6" s="1"/>
  <c r="G63" i="5"/>
  <c r="C5" i="6"/>
  <c r="G11" i="9"/>
  <c r="F8" i="6"/>
  <c r="F9" i="6"/>
  <c r="F10" i="6"/>
  <c r="F11" i="6"/>
  <c r="B21" i="7"/>
  <c r="A23" i="7"/>
  <c r="C5" i="3"/>
  <c r="F54" i="6"/>
  <c r="F6" i="8"/>
  <c r="A21" i="7"/>
  <c r="F59" i="8"/>
  <c r="C59" i="8"/>
  <c r="C70" i="8"/>
  <c r="F58" i="8"/>
  <c r="C58" i="8"/>
  <c r="C69" i="8"/>
  <c r="F57" i="8"/>
  <c r="C57" i="8"/>
  <c r="C68" i="8"/>
  <c r="F56" i="8"/>
  <c r="C56" i="8"/>
  <c r="C67" i="8"/>
  <c r="F55" i="8"/>
  <c r="F54" i="8"/>
  <c r="C54" i="8"/>
  <c r="C65" i="8"/>
  <c r="F53" i="8"/>
  <c r="C53" i="8"/>
  <c r="C64" i="8"/>
  <c r="E34" i="7"/>
  <c r="F58" i="6"/>
  <c r="F59" i="6"/>
  <c r="E54" i="6"/>
  <c r="G57" i="5"/>
  <c r="F55" i="5"/>
  <c r="E54" i="5"/>
  <c r="E53" i="5"/>
  <c r="E52" i="5"/>
  <c r="G50" i="5"/>
  <c r="F50" i="5"/>
  <c r="G49" i="5"/>
  <c r="F49" i="5"/>
  <c r="F44" i="5"/>
  <c r="F45" i="5"/>
  <c r="G42" i="5"/>
  <c r="G43" i="5"/>
  <c r="F18" i="5"/>
  <c r="G13" i="5"/>
  <c r="G58" i="5"/>
  <c r="F12" i="6"/>
  <c r="F13" i="6"/>
  <c r="F30" i="6"/>
  <c r="F31" i="6"/>
  <c r="F32" i="6"/>
  <c r="F33" i="6"/>
  <c r="F34" i="6"/>
  <c r="F35" i="6"/>
  <c r="F36" i="6"/>
  <c r="G14" i="5"/>
  <c r="G59" i="5"/>
  <c r="G15" i="5"/>
  <c r="G16" i="5"/>
  <c r="G17" i="5"/>
  <c r="G60" i="5"/>
  <c r="B33" i="7"/>
  <c r="H9" i="8" a="1"/>
  <c r="J4" i="13" l="1"/>
  <c r="J5" i="13"/>
  <c r="C16" i="8"/>
  <c r="H10" i="9"/>
  <c r="I5" i="9"/>
  <c r="I3" i="9"/>
  <c r="I7" i="9"/>
  <c r="I9" i="9"/>
  <c r="I4" i="9"/>
  <c r="I6" i="9"/>
  <c r="I8" i="9"/>
  <c r="G31" i="13"/>
  <c r="L31" i="13"/>
  <c r="N4" i="13"/>
  <c r="N31" i="13" s="1"/>
  <c r="L9" i="18"/>
  <c r="L14" i="18"/>
  <c r="L18" i="18"/>
  <c r="L23" i="18"/>
  <c r="L27" i="18"/>
  <c r="L31" i="18"/>
  <c r="L35" i="18"/>
  <c r="L39" i="18"/>
  <c r="L43" i="18"/>
  <c r="L46" i="18"/>
  <c r="L51" i="18"/>
  <c r="L60" i="18"/>
  <c r="L74" i="18"/>
  <c r="L11" i="18"/>
  <c r="L16" i="18"/>
  <c r="L19" i="18"/>
  <c r="L22" i="18"/>
  <c r="L26" i="18"/>
  <c r="L29" i="18"/>
  <c r="O29" i="18" s="1"/>
  <c r="L33" i="18"/>
  <c r="L37" i="18"/>
  <c r="L42" i="18"/>
  <c r="L47" i="18"/>
  <c r="L53" i="18"/>
  <c r="L71" i="18"/>
  <c r="L10" i="18"/>
  <c r="L15" i="18"/>
  <c r="L20" i="18"/>
  <c r="L24" i="18"/>
  <c r="L28" i="18"/>
  <c r="L30" i="18"/>
  <c r="L34" i="18"/>
  <c r="L38" i="18"/>
  <c r="L41" i="18"/>
  <c r="L45" i="18"/>
  <c r="L49" i="18"/>
  <c r="L52" i="18"/>
  <c r="L56" i="18"/>
  <c r="L59" i="18"/>
  <c r="L62" i="18"/>
  <c r="L66" i="18"/>
  <c r="L72" i="18"/>
  <c r="L13" i="18"/>
  <c r="L32" i="18"/>
  <c r="L36" i="18"/>
  <c r="L40" i="18"/>
  <c r="L44" i="18"/>
  <c r="L48" i="18"/>
  <c r="L50" i="18"/>
  <c r="O50" i="18" s="1"/>
  <c r="L55" i="18"/>
  <c r="L57" i="18"/>
  <c r="L61" i="18"/>
  <c r="L64" i="18"/>
  <c r="L68" i="18"/>
  <c r="L69" i="18"/>
  <c r="L73" i="18"/>
  <c r="L8" i="18"/>
  <c r="L12" i="18"/>
  <c r="L17" i="18"/>
  <c r="L21" i="18"/>
  <c r="L25" i="18"/>
  <c r="L54" i="18"/>
  <c r="L58" i="18"/>
  <c r="L63" i="18"/>
  <c r="L65" i="18"/>
  <c r="L67" i="18"/>
  <c r="L70" i="18"/>
  <c r="L75" i="18"/>
  <c r="F84" i="18"/>
  <c r="D53" i="6" s="1"/>
  <c r="D62" i="6" s="1"/>
  <c r="F81" i="18"/>
  <c r="DA200" i="1"/>
  <c r="D10" i="8" s="1"/>
  <c r="G4" i="8" s="1"/>
  <c r="CZ200" i="1"/>
  <c r="D14" i="8" s="1"/>
  <c r="G3" i="8" s="1"/>
  <c r="CY200" i="1"/>
  <c r="D12" i="8" s="1"/>
  <c r="G7" i="8" s="1"/>
  <c r="CX200" i="1"/>
  <c r="D11" i="8" s="1"/>
  <c r="G5" i="8" s="1"/>
  <c r="D30" i="6"/>
  <c r="C34" i="3"/>
  <c r="F21" i="9"/>
  <c r="B7" i="7"/>
  <c r="A9" i="7"/>
  <c r="A24" i="7"/>
  <c r="C12" i="9"/>
  <c r="C35" i="3"/>
  <c r="D31" i="6"/>
  <c r="CW200" i="1"/>
  <c r="D13" i="8" s="1"/>
  <c r="G6" i="8" s="1"/>
  <c r="CX203" i="1"/>
  <c r="D7" i="6"/>
  <c r="E37" i="5"/>
  <c r="D32" i="8"/>
  <c r="E32" i="8" s="1"/>
  <c r="D8" i="6"/>
  <c r="D33" i="8"/>
  <c r="E33" i="8" s="1"/>
  <c r="D34" i="8"/>
  <c r="E34" i="8" s="1"/>
  <c r="D9" i="6"/>
  <c r="D32" i="6"/>
  <c r="C36" i="3"/>
  <c r="D10" i="6"/>
  <c r="D35" i="8"/>
  <c r="E35" i="8" s="1"/>
  <c r="D33" i="6"/>
  <c r="C37" i="3"/>
  <c r="D36" i="8"/>
  <c r="E36" i="8" s="1"/>
  <c r="D11" i="6"/>
  <c r="D34" i="6"/>
  <c r="C38" i="3"/>
  <c r="D12" i="6"/>
  <c r="D37" i="8"/>
  <c r="E37" i="8" s="1"/>
  <c r="D35" i="6"/>
  <c r="F37" i="8" s="1"/>
  <c r="C39" i="3"/>
  <c r="D13" i="6"/>
  <c r="D38" i="8"/>
  <c r="E38" i="8" s="1"/>
  <c r="D36" i="6"/>
  <c r="C40" i="3"/>
  <c r="D63" i="3"/>
  <c r="G63" i="3" s="1"/>
  <c r="C61" i="3"/>
  <c r="D58" i="3" s="1"/>
  <c r="C51" i="3"/>
  <c r="D48" i="3" s="1"/>
  <c r="C22" i="3"/>
  <c r="D17" i="3" s="1"/>
  <c r="E57" i="5" s="1"/>
  <c r="K75" i="18"/>
  <c r="K74" i="18"/>
  <c r="O74" i="18" s="1"/>
  <c r="K73" i="18"/>
  <c r="O73" i="18" s="1"/>
  <c r="K72" i="18"/>
  <c r="K71" i="18"/>
  <c r="O71" i="18" s="1"/>
  <c r="K70" i="18"/>
  <c r="O70" i="18"/>
  <c r="K69" i="18"/>
  <c r="K68" i="18"/>
  <c r="K67" i="18"/>
  <c r="O67" i="18"/>
  <c r="K66" i="18"/>
  <c r="O66" i="18" s="1"/>
  <c r="K65" i="18"/>
  <c r="O65" i="18"/>
  <c r="K64" i="18"/>
  <c r="K63" i="18"/>
  <c r="O63" i="18" s="1"/>
  <c r="K62" i="18"/>
  <c r="O62" i="18"/>
  <c r="K61" i="18"/>
  <c r="O61" i="18"/>
  <c r="K60" i="18"/>
  <c r="O60" i="18"/>
  <c r="K59" i="18"/>
  <c r="O59" i="18"/>
  <c r="K58" i="18"/>
  <c r="O58" i="18"/>
  <c r="K57" i="18"/>
  <c r="O57" i="18" s="1"/>
  <c r="K56" i="18"/>
  <c r="O56" i="18" s="1"/>
  <c r="K55" i="18"/>
  <c r="O55" i="18"/>
  <c r="K54" i="18"/>
  <c r="O54" i="18"/>
  <c r="K53" i="18"/>
  <c r="O53" i="18"/>
  <c r="K52" i="18"/>
  <c r="O52" i="18"/>
  <c r="K51" i="18"/>
  <c r="O51" i="18" s="1"/>
  <c r="K49" i="18"/>
  <c r="O49" i="18"/>
  <c r="K48" i="18"/>
  <c r="O48" i="18"/>
  <c r="K47" i="18"/>
  <c r="O47" i="18" s="1"/>
  <c r="K46" i="18"/>
  <c r="O46" i="18" s="1"/>
  <c r="K45" i="18"/>
  <c r="O45" i="18" s="1"/>
  <c r="K44" i="18"/>
  <c r="O44" i="18" s="1"/>
  <c r="K43" i="18"/>
  <c r="O43" i="18" s="1"/>
  <c r="K42" i="18"/>
  <c r="O42" i="18" s="1"/>
  <c r="K41" i="18"/>
  <c r="O41" i="18" s="1"/>
  <c r="K40" i="18"/>
  <c r="O40" i="18"/>
  <c r="K39" i="18"/>
  <c r="O39" i="18" s="1"/>
  <c r="K38" i="18"/>
  <c r="O38" i="18" s="1"/>
  <c r="K37" i="18"/>
  <c r="O37" i="18" s="1"/>
  <c r="K36" i="18"/>
  <c r="O36" i="18" s="1"/>
  <c r="K35" i="18"/>
  <c r="O35" i="18" s="1"/>
  <c r="K34" i="18"/>
  <c r="K33" i="18"/>
  <c r="O33" i="18"/>
  <c r="K32" i="18"/>
  <c r="K31" i="18"/>
  <c r="O31" i="18"/>
  <c r="K30" i="18"/>
  <c r="O30" i="18" s="1"/>
  <c r="K28" i="18"/>
  <c r="O28" i="18"/>
  <c r="K27" i="18"/>
  <c r="O27" i="18" s="1"/>
  <c r="K26" i="18"/>
  <c r="O26" i="18" s="1"/>
  <c r="K25" i="18"/>
  <c r="O25" i="18"/>
  <c r="K24" i="18"/>
  <c r="O24" i="18"/>
  <c r="K23" i="18"/>
  <c r="O23" i="18"/>
  <c r="K22" i="18"/>
  <c r="O22" i="18" s="1"/>
  <c r="K21" i="18"/>
  <c r="O21" i="18" s="1"/>
  <c r="K20" i="18"/>
  <c r="O20" i="18"/>
  <c r="K19" i="18"/>
  <c r="O19" i="18" s="1"/>
  <c r="K18" i="18"/>
  <c r="O18" i="18" s="1"/>
  <c r="K17" i="18"/>
  <c r="O17" i="18"/>
  <c r="O16" i="18"/>
  <c r="K16" i="18"/>
  <c r="K15" i="18"/>
  <c r="O15" i="18" s="1"/>
  <c r="K14" i="18"/>
  <c r="O14" i="18"/>
  <c r="K13" i="18"/>
  <c r="O13" i="18"/>
  <c r="K12" i="18"/>
  <c r="O12" i="18"/>
  <c r="K11" i="18"/>
  <c r="O11" i="18" s="1"/>
  <c r="K10" i="18"/>
  <c r="O10" i="18"/>
  <c r="K9" i="18"/>
  <c r="O9" i="18" s="1"/>
  <c r="K8" i="18"/>
  <c r="O8" i="18" s="1"/>
  <c r="F10" i="9"/>
  <c r="C25" i="9" s="1"/>
  <c r="C26" i="9" s="1"/>
  <c r="C27" i="9" s="1"/>
  <c r="G2" i="9"/>
  <c r="I2" i="9" s="1"/>
  <c r="J7" i="13" l="1"/>
  <c r="J6" i="13"/>
  <c r="I10" i="9"/>
  <c r="I11" i="9" s="1"/>
  <c r="O75" i="18"/>
  <c r="O72" i="18"/>
  <c r="O69" i="18"/>
  <c r="O68" i="18"/>
  <c r="O64" i="18"/>
  <c r="O34" i="18"/>
  <c r="O32" i="18"/>
  <c r="O77" i="18"/>
  <c r="F32" i="8"/>
  <c r="G32" i="8" s="1"/>
  <c r="D64" i="8" s="1"/>
  <c r="F33" i="8"/>
  <c r="G33" i="8" s="1"/>
  <c r="D69" i="8" s="1"/>
  <c r="D39" i="6"/>
  <c r="H9" i="8"/>
  <c r="E78" i="8" s="1"/>
  <c r="E7" i="7"/>
  <c r="B23" i="7"/>
  <c r="C7" i="7"/>
  <c r="B22" i="7"/>
  <c r="A10" i="7"/>
  <c r="B8" i="7"/>
  <c r="A25" i="7"/>
  <c r="F17" i="9"/>
  <c r="F22" i="9"/>
  <c r="D41" i="6"/>
  <c r="F34" i="8"/>
  <c r="G34" i="8" s="1"/>
  <c r="F35" i="8"/>
  <c r="G35" i="8" s="1"/>
  <c r="D67" i="8" s="1"/>
  <c r="D40" i="6"/>
  <c r="D42" i="6"/>
  <c r="D43" i="6"/>
  <c r="F36" i="8"/>
  <c r="G36" i="8" s="1"/>
  <c r="D70" i="8" s="1"/>
  <c r="F38" i="8"/>
  <c r="G38" i="8" s="1"/>
  <c r="D65" i="8" s="1"/>
  <c r="D38" i="6"/>
  <c r="D59" i="3"/>
  <c r="D60" i="3"/>
  <c r="D50" i="3"/>
  <c r="D49" i="3"/>
  <c r="D20" i="3"/>
  <c r="E60" i="5" s="1"/>
  <c r="D19" i="3"/>
  <c r="E59" i="5" s="1"/>
  <c r="D18" i="3"/>
  <c r="E58" i="5" s="1"/>
  <c r="G37" i="8"/>
  <c r="D68" i="8" s="1"/>
  <c r="J31" i="13" l="1"/>
  <c r="J32" i="13" s="1"/>
  <c r="E61" i="5"/>
  <c r="E63" i="5" s="1"/>
  <c r="D7" i="7"/>
  <c r="F7" i="7" s="1"/>
  <c r="A26" i="7"/>
  <c r="B9" i="7"/>
  <c r="A11" i="7"/>
  <c r="C8" i="7"/>
  <c r="B24" i="7"/>
  <c r="E8" i="7"/>
  <c r="I12" i="9"/>
  <c r="F18" i="9"/>
  <c r="D44" i="6"/>
  <c r="D49" i="6" s="1"/>
  <c r="D66" i="8"/>
  <c r="G39" i="8"/>
  <c r="C46" i="8" s="1"/>
  <c r="F46" i="8" s="1"/>
  <c r="C78" i="8" s="1"/>
  <c r="E64" i="8" l="1"/>
  <c r="F64" i="8" s="1"/>
  <c r="E69" i="8"/>
  <c r="F69" i="8" s="1"/>
  <c r="C9" i="7"/>
  <c r="B25" i="7"/>
  <c r="E9" i="7"/>
  <c r="A27" i="7"/>
  <c r="B10" i="7"/>
  <c r="A12" i="7"/>
  <c r="D8" i="7"/>
  <c r="F8" i="7" s="1"/>
  <c r="I13" i="9"/>
  <c r="E65" i="8"/>
  <c r="F65" i="8" s="1"/>
  <c r="E68" i="8"/>
  <c r="F68" i="8" s="1"/>
  <c r="E66" i="8"/>
  <c r="F66" i="8" s="1"/>
  <c r="E67" i="8"/>
  <c r="F67" i="8" s="1"/>
  <c r="E70" i="8"/>
  <c r="F70" i="8" s="1"/>
  <c r="C29" i="9" l="1"/>
  <c r="B2" i="7"/>
  <c r="F71" i="8"/>
  <c r="D78" i="8" s="1"/>
  <c r="H78" i="8" s="1"/>
  <c r="C85" i="8" s="1"/>
  <c r="D64" i="6" s="1"/>
  <c r="D66" i="6" s="1"/>
  <c r="D9" i="7"/>
  <c r="F9" i="7" s="1"/>
  <c r="G9" i="7" s="1"/>
  <c r="C10" i="7"/>
  <c r="B26" i="7"/>
  <c r="E10" i="7"/>
  <c r="A13" i="7"/>
  <c r="A28" i="7"/>
  <c r="B11" i="7"/>
  <c r="G7" i="7" l="1"/>
  <c r="C22" i="7" s="1"/>
  <c r="G8" i="7"/>
  <c r="C23" i="7" s="1"/>
  <c r="E85" i="8"/>
  <c r="G85" i="8" s="1"/>
  <c r="H85" i="8" s="1"/>
  <c r="F64" i="6" s="1"/>
  <c r="D23" i="7"/>
  <c r="D22" i="7"/>
  <c r="D10" i="7"/>
  <c r="F10" i="7" s="1"/>
  <c r="G10" i="7" s="1"/>
  <c r="A29" i="7"/>
  <c r="A14" i="7"/>
  <c r="B12" i="7"/>
  <c r="C11" i="7"/>
  <c r="B27" i="7"/>
  <c r="E11" i="7"/>
  <c r="D24" i="7"/>
  <c r="C24" i="7"/>
  <c r="F23" i="7" l="1"/>
  <c r="F22" i="7"/>
  <c r="F24" i="7"/>
  <c r="D25" i="7"/>
  <c r="C25" i="7"/>
  <c r="A30" i="7"/>
  <c r="A15" i="7"/>
  <c r="B13" i="7"/>
  <c r="C12" i="7"/>
  <c r="E12" i="7"/>
  <c r="B28" i="7"/>
  <c r="D11" i="7"/>
  <c r="F11" i="7" s="1"/>
  <c r="G11" i="7" s="1"/>
  <c r="F25" i="7" l="1"/>
  <c r="A31" i="7"/>
  <c r="C40" i="7" s="1"/>
  <c r="A16" i="7"/>
  <c r="B14" i="7"/>
  <c r="C13" i="7"/>
  <c r="B29" i="7"/>
  <c r="E13" i="7"/>
  <c r="D12" i="7"/>
  <c r="F12" i="7" s="1"/>
  <c r="G12" i="7" s="1"/>
  <c r="D26" i="7"/>
  <c r="C26" i="7"/>
  <c r="B15" i="7" l="1"/>
  <c r="A32" i="7"/>
  <c r="A17" i="7"/>
  <c r="C14" i="7"/>
  <c r="B30" i="7"/>
  <c r="C41" i="7" s="1"/>
  <c r="C42" i="7" s="1"/>
  <c r="E14" i="7"/>
  <c r="D13" i="7"/>
  <c r="F13" i="7" s="1"/>
  <c r="G13" i="7" s="1"/>
  <c r="D27" i="7"/>
  <c r="C27" i="7"/>
  <c r="F26" i="7"/>
  <c r="F27" i="7" l="1"/>
  <c r="C15" i="7"/>
  <c r="E15" i="7"/>
  <c r="B31" i="7"/>
  <c r="A18" i="7"/>
  <c r="B16" i="7"/>
  <c r="D14" i="7"/>
  <c r="F14" i="7" s="1"/>
  <c r="G14" i="7" s="1"/>
  <c r="C28" i="7"/>
  <c r="D28" i="7"/>
  <c r="F28" i="7" l="1"/>
  <c r="D15" i="7"/>
  <c r="F15" i="7" s="1"/>
  <c r="G15" i="7" s="1"/>
  <c r="A33" i="7"/>
  <c r="E18" i="7"/>
  <c r="C18" i="7"/>
  <c r="D18" i="7" s="1"/>
  <c r="B17" i="7"/>
  <c r="C16" i="7"/>
  <c r="B32" i="7"/>
  <c r="E16" i="7"/>
  <c r="C29" i="7"/>
  <c r="D29" i="7"/>
  <c r="F29" i="7" l="1"/>
  <c r="C30" i="7"/>
  <c r="D30" i="7"/>
  <c r="C78" i="3"/>
  <c r="B47" i="7"/>
  <c r="C31" i="9" s="1"/>
  <c r="C17" i="7"/>
  <c r="E17" i="7"/>
  <c r="D16" i="7"/>
  <c r="F16" i="7" s="1"/>
  <c r="G16" i="7" s="1"/>
  <c r="F18" i="7"/>
  <c r="G18" i="7" s="1"/>
  <c r="F30" i="7" l="1"/>
  <c r="B40" i="7" s="1"/>
  <c r="D17" i="7"/>
  <c r="F17" i="7" s="1"/>
  <c r="G17" i="7" s="1"/>
  <c r="C30" i="9" s="1"/>
  <c r="C31" i="7"/>
  <c r="D31" i="7"/>
  <c r="C33" i="7"/>
  <c r="D33" i="7"/>
  <c r="F31" i="7" l="1"/>
  <c r="C32" i="7"/>
  <c r="C34" i="7" s="1"/>
  <c r="D32" i="7"/>
  <c r="F33" i="7"/>
  <c r="F32" i="7" l="1"/>
  <c r="D34" i="7"/>
  <c r="F34" i="7" l="1"/>
  <c r="B41" i="7"/>
  <c r="B42"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tc={7DD1809E-A0A3-4D34-94D3-3AF0300CE3D0}</author>
  </authors>
  <commentList>
    <comment ref="D6" authorId="0" shapeId="0" xr:uid="{7DD1809E-A0A3-4D34-94D3-3AF0300CE3D0}">
      <text>
        <t>[Threaded comment]
Your version of Excel allows you to read this threaded comment; however, any edits to it will get removed if the file is opened in a newer version of Excel. Learn more: https://go.microsoft.com/fwlink/?linkid=870924
Comment:
    This is not very transparent - it would be helpful to indicate the start date 
Reply:
    Text is updated</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<sst xmlns="http://schemas.openxmlformats.org/spreadsheetml/2006/main" count="190867" uniqueCount="19698">
  <si>
    <t>Is a pressure gauge installed</t>
  </si>
  <si>
    <t>Before you received biogas, which fuel did you use mainly to meet your daily cooking needs for human consumption?</t>
  </si>
  <si>
    <t>How often did you collect firewood before you got the biodigester?</t>
  </si>
  <si>
    <t>Has biogas reduced your average cost of using other sources of fuel for cooking?</t>
  </si>
  <si>
    <t>If no, what would be the reason?</t>
  </si>
  <si>
    <t>Other Cattle Reason if 100% of manure is not fed</t>
  </si>
  <si>
    <t>Market swine (Pigs) (for market) Reason if 100% of manure is not fed</t>
  </si>
  <si>
    <t>Sheep Reason if 100% of manure is not fed</t>
  </si>
  <si>
    <t>Goats Reason if 100% of manure is not fed</t>
  </si>
  <si>
    <t>% Bioslurry Stored</t>
  </si>
  <si>
    <t>% Bioslurry Discarded</t>
  </si>
  <si>
    <t>% Other</t>
  </si>
  <si>
    <t>Were you using any other type of fertilizer before bio-slurry?</t>
  </si>
  <si>
    <t>If it has increased what is the reason for the increase?</t>
  </si>
  <si>
    <t>Yes</t>
  </si>
  <si>
    <t>Nakuru</t>
  </si>
  <si>
    <t>Female</t>
  </si>
  <si>
    <t>No</t>
  </si>
  <si>
    <t>Murang'a</t>
  </si>
  <si>
    <t>Biogas stove</t>
  </si>
  <si>
    <t>Double Burner Stove</t>
  </si>
  <si>
    <t>Stove is fully functional with all parts working</t>
  </si>
  <si>
    <t>B1: Firewood used to meet (more than 50%) of my cooking needs</t>
  </si>
  <si>
    <t>Only collect firewood</t>
  </si>
  <si>
    <t>Less work load</t>
  </si>
  <si>
    <t>Number of times per year</t>
  </si>
  <si>
    <t>Number of times per week</t>
  </si>
  <si>
    <t>Wife</t>
  </si>
  <si>
    <t>Sun drying</t>
  </si>
  <si>
    <t>Composting with roof</t>
  </si>
  <si>
    <t>Reduced</t>
  </si>
  <si>
    <t>Crops have improved</t>
  </si>
  <si>
    <t>Decreased</t>
  </si>
  <si>
    <t>Yes,more time available than before having biogas</t>
  </si>
  <si>
    <t>Income generating activity</t>
  </si>
  <si>
    <t>Meru</t>
  </si>
  <si>
    <t>Male</t>
  </si>
  <si>
    <t>Worker</t>
  </si>
  <si>
    <t>Number of times per day</t>
  </si>
  <si>
    <t>Firewood</t>
  </si>
  <si>
    <t>Chemical fertilizer</t>
  </si>
  <si>
    <t>Recreation (sightseeing, watching TV)</t>
  </si>
  <si>
    <t>Rectangular local made stove</t>
  </si>
  <si>
    <t>B2: Charcoal used to meet (more than 50%) of my cooking needs</t>
  </si>
  <si>
    <t>NA</t>
  </si>
  <si>
    <t>Nyandarua</t>
  </si>
  <si>
    <t>One of the stove burners is not producing gas</t>
  </si>
  <si>
    <t>B4:Other fuels</t>
  </si>
  <si>
    <t>LPG</t>
  </si>
  <si>
    <t>Not changed</t>
  </si>
  <si>
    <t>Stayed the same</t>
  </si>
  <si>
    <t>No,just the same as before (between before and after having Biogas)</t>
  </si>
  <si>
    <t>Kiambu</t>
  </si>
  <si>
    <t>Kabete</t>
  </si>
  <si>
    <t>Mostly collect firewood</t>
  </si>
  <si>
    <t>Kipteris</t>
  </si>
  <si>
    <t>Embu</t>
  </si>
  <si>
    <t>Manyatta</t>
  </si>
  <si>
    <t>LPG Modified Stove</t>
  </si>
  <si>
    <t>Broken Burner knobs</t>
  </si>
  <si>
    <t>Farm yard manure</t>
  </si>
  <si>
    <t>Other</t>
  </si>
  <si>
    <t>Mugumoini</t>
  </si>
  <si>
    <t>Liquid slurry (brown porridge type)</t>
  </si>
  <si>
    <t>Number of times per Month</t>
  </si>
  <si>
    <t>Husband</t>
  </si>
  <si>
    <t>Laikipia</t>
  </si>
  <si>
    <t>Laikipia East</t>
  </si>
  <si>
    <t>Charcoal</t>
  </si>
  <si>
    <t>Githunguri</t>
  </si>
  <si>
    <t>Kisii</t>
  </si>
  <si>
    <t>Machakos</t>
  </si>
  <si>
    <t>Dried then applied to crops</t>
  </si>
  <si>
    <t>Katheri</t>
  </si>
  <si>
    <t>Child</t>
  </si>
  <si>
    <t>Nyamira</t>
  </si>
  <si>
    <t>Mostly buy firewood</t>
  </si>
  <si>
    <t>Imenti South</t>
  </si>
  <si>
    <t>Kigumo</t>
  </si>
  <si>
    <t>Runyenjes</t>
  </si>
  <si>
    <t>Ndaragwa</t>
  </si>
  <si>
    <t>Bomet</t>
  </si>
  <si>
    <t>Sotik</t>
  </si>
  <si>
    <t>Borabu</t>
  </si>
  <si>
    <t>Education (course, go to school again, accompany the kids when studying, reading books, etc)</t>
  </si>
  <si>
    <t>Ruiru</t>
  </si>
  <si>
    <t>Gatuanyaga</t>
  </si>
  <si>
    <t>KE-KIA-1711-27869</t>
  </si>
  <si>
    <t>Tinganga</t>
  </si>
  <si>
    <t>Kitui</t>
  </si>
  <si>
    <t>Kirege</t>
  </si>
  <si>
    <t>Uncovered lagoon (black watery mass.)</t>
  </si>
  <si>
    <t>Leakage</t>
  </si>
  <si>
    <t>Gatundu South</t>
  </si>
  <si>
    <t>Single Burner Stove</t>
  </si>
  <si>
    <t>Kagumo</t>
  </si>
  <si>
    <t>No,just the same as before (betweenbefore and after having Biogas)</t>
  </si>
  <si>
    <t>Bureti</t>
  </si>
  <si>
    <t>Nyeri</t>
  </si>
  <si>
    <t>Ruguru</t>
  </si>
  <si>
    <t>Maara</t>
  </si>
  <si>
    <t>Baringo</t>
  </si>
  <si>
    <t>Koibatek</t>
  </si>
  <si>
    <t>Compost manure</t>
  </si>
  <si>
    <t>Karatina</t>
  </si>
  <si>
    <t>Nairobi</t>
  </si>
  <si>
    <t>Karen</t>
  </si>
  <si>
    <t>Kahuro</t>
  </si>
  <si>
    <t>Wundanyi</t>
  </si>
  <si>
    <t>Nandi</t>
  </si>
  <si>
    <t>Tinderet</t>
  </si>
  <si>
    <t>Chereres</t>
  </si>
  <si>
    <t>Uasin Gishu</t>
  </si>
  <si>
    <t>Moiben</t>
  </si>
  <si>
    <t>Social activity (voluntary work, etc)</t>
  </si>
  <si>
    <t>Kapseret</t>
  </si>
  <si>
    <t>Chogoria</t>
  </si>
  <si>
    <t>Kwale</t>
  </si>
  <si>
    <t>Mbegani</t>
  </si>
  <si>
    <t>Ngewa</t>
  </si>
  <si>
    <t>Limuru</t>
  </si>
  <si>
    <t>Mathira East</t>
  </si>
  <si>
    <t>Chemaluk</t>
  </si>
  <si>
    <t>Kesses</t>
  </si>
  <si>
    <t>Kieni East</t>
  </si>
  <si>
    <t>KE-KIA-1601-16712</t>
  </si>
  <si>
    <t>Kahuho</t>
  </si>
  <si>
    <t>Kibirichia</t>
  </si>
  <si>
    <t>Laikipia West</t>
  </si>
  <si>
    <t>Kiminini</t>
  </si>
  <si>
    <t>Kirinyaga</t>
  </si>
  <si>
    <t>Karia</t>
  </si>
  <si>
    <t>Solid storage</t>
  </si>
  <si>
    <t>KE-NYE-1512-15972</t>
  </si>
  <si>
    <t>Kajiado</t>
  </si>
  <si>
    <t>Loitoktok</t>
  </si>
  <si>
    <t>Kisumu</t>
  </si>
  <si>
    <t>Kerugoya</t>
  </si>
  <si>
    <t>Mutira</t>
  </si>
  <si>
    <t>Kakamega</t>
  </si>
  <si>
    <t>Survey Date</t>
  </si>
  <si>
    <t>Kisii Central</t>
  </si>
  <si>
    <t>Thika East</t>
  </si>
  <si>
    <t>Kimorori</t>
  </si>
  <si>
    <t>Kericho</t>
  </si>
  <si>
    <t>Matuga</t>
  </si>
  <si>
    <t>Trans Nzoia</t>
  </si>
  <si>
    <t>Kirinyaga East</t>
  </si>
  <si>
    <t>I don't remember</t>
  </si>
  <si>
    <t>Yes,less time available than before having biogas</t>
  </si>
  <si>
    <t>Kajiado East</t>
  </si>
  <si>
    <t>Kitengela</t>
  </si>
  <si>
    <t>Sholinke</t>
  </si>
  <si>
    <t>PARAMETERS</t>
  </si>
  <si>
    <t>Number of animals | NT</t>
  </si>
  <si>
    <t>Notes:</t>
  </si>
  <si>
    <t>Number of dairy cattle</t>
  </si>
  <si>
    <t>* Some respondents have mentioned ownership of dogs, donkeys or rabbits, these are however excluded from calculations as their numbers are limited and associated manure not fed into digesters.</t>
  </si>
  <si>
    <t>Number of other cattle</t>
  </si>
  <si>
    <t>* The "other cattle" category includes both "local" and "beef" cattle categories.</t>
  </si>
  <si>
    <t>Number of pigs (for market)</t>
  </si>
  <si>
    <t>Number of pigs (for breeding)</t>
  </si>
  <si>
    <t>Number of poultry</t>
  </si>
  <si>
    <t>Number of sheep</t>
  </si>
  <si>
    <t>Number of goats</t>
  </si>
  <si>
    <t>Baseline ratios | BBb ratio</t>
  </si>
  <si>
    <t>Fraction of manure fed into digester | MST,S,k</t>
  </si>
  <si>
    <t>Dairy cattle</t>
  </si>
  <si>
    <t>Other cattle</t>
  </si>
  <si>
    <t>Market swine</t>
  </si>
  <si>
    <t>Breeding swine</t>
  </si>
  <si>
    <t>Poultry</t>
  </si>
  <si>
    <t xml:space="preserve">Sheep </t>
  </si>
  <si>
    <t>Goat</t>
  </si>
  <si>
    <t>Fraction of manure NOT fed into digester | MSP,S,k</t>
  </si>
  <si>
    <t>Parameter ‘Bio’ | Bio</t>
  </si>
  <si>
    <t>Applied directly</t>
  </si>
  <si>
    <t>Composting</t>
  </si>
  <si>
    <t>Slurry</t>
  </si>
  <si>
    <t>GS-01 Air quality</t>
  </si>
  <si>
    <t>Perceived improvement in health by the user</t>
  </si>
  <si>
    <t>GS-03 Soil quality</t>
  </si>
  <si>
    <t>Percentage of respondents who use slurry as a fertilizer</t>
  </si>
  <si>
    <t>Respondents using bio-slurry</t>
  </si>
  <si>
    <t>Parameter required to calculate the VPA capacity</t>
  </si>
  <si>
    <t>Average number of daily hours respondents spend cooking with their system</t>
  </si>
  <si>
    <t>Average daily hours spent cooking</t>
  </si>
  <si>
    <t>sum</t>
  </si>
  <si>
    <t>Number of valid cases</t>
  </si>
  <si>
    <t>of which</t>
  </si>
  <si>
    <t xml:space="preserve">SGD2 </t>
  </si>
  <si>
    <t>Percentage of biogas users who use slurry as a fertilizer</t>
  </si>
  <si>
    <t>SDG3</t>
  </si>
  <si>
    <t>3.9.1</t>
  </si>
  <si>
    <t>2.4.1</t>
  </si>
  <si>
    <t>SDG 5: impact of female time</t>
  </si>
  <si>
    <t>Relevant Section</t>
  </si>
  <si>
    <t>Reference</t>
  </si>
  <si>
    <t>Description</t>
  </si>
  <si>
    <t>Data</t>
  </si>
  <si>
    <t>Unit</t>
  </si>
  <si>
    <t>Source</t>
  </si>
  <si>
    <t>Baseline emissions</t>
  </si>
  <si>
    <t>Methane avoidance</t>
  </si>
  <si>
    <t>TIER 2 approach</t>
  </si>
  <si>
    <t>IPCC default</t>
  </si>
  <si>
    <t>Number of dairy cows</t>
  </si>
  <si>
    <t>units</t>
  </si>
  <si>
    <t>Number of market swine</t>
  </si>
  <si>
    <t>Number of breeding swine</t>
  </si>
  <si>
    <t>Number of goat</t>
  </si>
  <si>
    <t>Density of methane (conversion factor)</t>
  </si>
  <si>
    <t>tonne/m3</t>
  </si>
  <si>
    <t>Methane conversion factors for the animal waste handling system in the baseline situation by climate zone k</t>
  </si>
  <si>
    <t>fraction</t>
  </si>
  <si>
    <t>VPA06 VPA-DD</t>
  </si>
  <si>
    <t>Maximum methane producing capacity for manure produced by dairy cows</t>
  </si>
  <si>
    <t>m3 CH4/kg</t>
  </si>
  <si>
    <t>IPCC default Chap 10 Emissions from livestock and manure management (2006)</t>
  </si>
  <si>
    <t>Daily volatile solid excreted for livestock category T in g dry matter per dairy cows</t>
  </si>
  <si>
    <t>kg/hd/day</t>
  </si>
  <si>
    <t>Maximum methane producing capacity for manure produced by goat</t>
  </si>
  <si>
    <t>Daily volatile solid excreted for livestock category T in g dry matter per goat</t>
  </si>
  <si>
    <t>Maximum methane producing capacity for manure produced by market swine</t>
  </si>
  <si>
    <t>Daily volatile solid excreted for livestock category T in g dry matter per market swine</t>
  </si>
  <si>
    <t>Maximum methane producing capacity for manure produced by breeding swine</t>
  </si>
  <si>
    <t>Daily volatile solid excreted for livestock category T in g dry matter per breeding swine</t>
  </si>
  <si>
    <t>Maximum methane producing capacity for manure produced by sheep</t>
  </si>
  <si>
    <t>Daily volatile solid excreted for livestock category T in g dry matter per sheep</t>
  </si>
  <si>
    <t>Maximum methane producing capacity for manure produced by other cattle</t>
  </si>
  <si>
    <t>Daily volatile solid excreted for livestock category T in g dry matter per other cattle</t>
  </si>
  <si>
    <t>Maximum methane producing capacity for manure produced by poultry</t>
  </si>
  <si>
    <t>Daily volatile solid excreted for livestock category T in g dry matter per poultry</t>
  </si>
  <si>
    <t>Days</t>
  </si>
  <si>
    <t>Days per year</t>
  </si>
  <si>
    <t>Total Baseline Emissions from methane avoidance under the VPA per household</t>
  </si>
  <si>
    <t>Calculated</t>
  </si>
  <si>
    <t>Fuel substitution</t>
  </si>
  <si>
    <t>Biomass</t>
  </si>
  <si>
    <t>Fraction of non-renewable biomass</t>
  </si>
  <si>
    <t>%</t>
  </si>
  <si>
    <t>The quantity of biomass consumed in the baseline scenario 1</t>
  </si>
  <si>
    <t>tonnes/HH/year</t>
  </si>
  <si>
    <t>VPA06-DD</t>
  </si>
  <si>
    <t>The quantity of biomass consumed in the baseline scenario 2</t>
  </si>
  <si>
    <t>The quantity of biomass consumed in the baseline scenario 3</t>
  </si>
  <si>
    <t xml:space="preserve">Net calorific value of the non-renewable biomass that is substituted </t>
  </si>
  <si>
    <t>TJ/tonne</t>
  </si>
  <si>
    <t xml:space="preserve">Net calorific value of the LPG that is substituted </t>
  </si>
  <si>
    <t>Total b1 baseline emissions from fuel substitution under the VPA per household</t>
  </si>
  <si>
    <t>Total b2 baseline emissions from fuel substitution under the VPA per household</t>
  </si>
  <si>
    <t>Total b3 baseline emissions from fuel substitution under the VPA per household</t>
  </si>
  <si>
    <t>Total b4 baseline emissions from fuel substitution under the VPA per household</t>
  </si>
  <si>
    <t>Ratio B1 Firewood</t>
  </si>
  <si>
    <t>Ratio B2 Charcoal</t>
  </si>
  <si>
    <t>Ratio B3 Firewood &amp; Charcoal</t>
  </si>
  <si>
    <t>Ratio B4: LPG</t>
  </si>
  <si>
    <t>Total baseline emissions from fuel substitution under the VPA per household</t>
  </si>
  <si>
    <t>Total Baseline Emissions under the VPA per household</t>
  </si>
  <si>
    <t>Project emissions</t>
  </si>
  <si>
    <t>kg/m3</t>
  </si>
  <si>
    <t>Fraction of dairy cow's manure fed into the bio-digester</t>
  </si>
  <si>
    <t>Fraction of other cattle's manure fed into the bio-digester</t>
  </si>
  <si>
    <t>Fraction of market swine's manure fed into the bio-digester</t>
  </si>
  <si>
    <t>Fraction of breeding swine's manure fed into the bio-digester</t>
  </si>
  <si>
    <t>Fraction of poultry's manure fed into the bio-digester</t>
  </si>
  <si>
    <t>Fraction of sheep's manure fed into the bio-digester</t>
  </si>
  <si>
    <t>Fraction of goat's manure fed into the bio-digester</t>
  </si>
  <si>
    <t xml:space="preserve">Emission factor for livestock category </t>
  </si>
  <si>
    <t>Emission factor for livestock category T</t>
  </si>
  <si>
    <t xml:space="preserve">Physical leakage of the biodigester </t>
  </si>
  <si>
    <t>As per Annex 6 of the applied methodology</t>
  </si>
  <si>
    <t>Combustion efficiency of the used type of biogas stove</t>
  </si>
  <si>
    <t>Manufacturers specification / See VPA06-DD</t>
  </si>
  <si>
    <t>Total Project Emissions from methane avoidance under the VPA per household</t>
  </si>
  <si>
    <t>The quantity of biomass consumed in the project scenario 1</t>
  </si>
  <si>
    <t>The quantity of LPg consumed in project scenario 1</t>
  </si>
  <si>
    <t>Total Project Emissions from fuel substitution under the VPA per household</t>
  </si>
  <si>
    <t>Bio-slurry</t>
  </si>
  <si>
    <t>Total Project Emissions from bio-slurry</t>
  </si>
  <si>
    <t>Total Project Emissions under the VPA per household</t>
  </si>
  <si>
    <t>Usage rate</t>
  </si>
  <si>
    <t>Total emission reductions per household on the VPA level</t>
  </si>
  <si>
    <t>date from</t>
  </si>
  <si>
    <t>date to</t>
  </si>
  <si>
    <t>Baseline</t>
  </si>
  <si>
    <t>Project</t>
  </si>
  <si>
    <t>ER</t>
  </si>
  <si>
    <t>Total</t>
  </si>
  <si>
    <t>Amount achieved during this monitoring period</t>
  </si>
  <si>
    <t>Amount estimated ex ante</t>
  </si>
  <si>
    <t>Project emissions from bio-slurry</t>
  </si>
  <si>
    <t>Animal T</t>
  </si>
  <si>
    <t>VS excretion</t>
  </si>
  <si>
    <t>Head/average biodigester</t>
  </si>
  <si>
    <t>Total  amount of VS excreted</t>
  </si>
  <si>
    <t>Total VS entering the biodigester</t>
  </si>
  <si>
    <t>Share fed into biodigester</t>
  </si>
  <si>
    <t>kgVS/hd/day[1]</t>
  </si>
  <si>
    <t>A</t>
  </si>
  <si>
    <t>B</t>
  </si>
  <si>
    <t>AxB =C</t>
  </si>
  <si>
    <t>D</t>
  </si>
  <si>
    <t>CxD</t>
  </si>
  <si>
    <t>Dairy Cow</t>
  </si>
  <si>
    <t>Sum</t>
  </si>
  <si>
    <t>(A) Total VS entering the biodigester</t>
  </si>
  <si>
    <t>Digester efficiency</t>
  </si>
  <si>
    <t>(B) Total VS destroyed in the biodigester</t>
  </si>
  <si>
    <t xml:space="preserve">A-B </t>
  </si>
  <si>
    <t>Total VS in bio-slurry 
kgVS.day-1</t>
  </si>
  <si>
    <t>Bo(T)</t>
  </si>
  <si>
    <t>Total VS entering the digester (kg VS.day)</t>
  </si>
  <si>
    <t>Proportional share</t>
  </si>
  <si>
    <t>Total VS in bio-slurry</t>
  </si>
  <si>
    <t>∑DMSxMCF</t>
  </si>
  <si>
    <t>A general rule to emission sources it to rule them out if &lt;1% of total emission and for that reason the emissions from bio-slurry are not considered and included in the ER assessment.</t>
  </si>
  <si>
    <t>Are the emissions from bio-slurry  less than 1% of the total emission reductions of fuel switch and manure handling?</t>
  </si>
  <si>
    <t>Project emissions from bio-slurry:</t>
  </si>
  <si>
    <t>Total emission reductions, excluding bioslurry:</t>
  </si>
  <si>
    <t>solid storage</t>
  </si>
  <si>
    <t>average MCF</t>
  </si>
  <si>
    <t>#</t>
  </si>
  <si>
    <t>What do you do with saved time?</t>
  </si>
  <si>
    <t>Approved value VPA06 MRI</t>
  </si>
  <si>
    <t>Age group</t>
  </si>
  <si>
    <t>valid samples</t>
  </si>
  <si>
    <t>Total units in operation in each age group</t>
  </si>
  <si>
    <t>Effective usage rate</t>
  </si>
  <si>
    <t>Adjusted for plants that worked</t>
  </si>
  <si>
    <t>Number of days a plant was out of temporarily out of operation</t>
  </si>
  <si>
    <t>days</t>
  </si>
  <si>
    <t>Downtime(1-uptime)</t>
  </si>
  <si>
    <t>Plants that stopped working this MP but worked for a part of the year</t>
  </si>
  <si>
    <t>MP</t>
  </si>
  <si>
    <t>from/to</t>
  </si>
  <si>
    <t>Days worked in this MP</t>
  </si>
  <si>
    <t>Adjustment factor</t>
  </si>
  <si>
    <t>Sundrying (drylot)</t>
  </si>
  <si>
    <t>MCF (20C), see table 8 in VPA06 VPA-DD</t>
  </si>
  <si>
    <t>MCF calculation</t>
  </si>
  <si>
    <t>1st April,2016</t>
  </si>
  <si>
    <t>1st February,2016</t>
  </si>
  <si>
    <t>1st March,2016</t>
  </si>
  <si>
    <t>1st November,2016</t>
  </si>
  <si>
    <t>1st January,2016</t>
  </si>
  <si>
    <t>10th January,2016</t>
  </si>
  <si>
    <t>31st December,2015</t>
  </si>
  <si>
    <t>1st December,2016</t>
  </si>
  <si>
    <t>Total emissions accounted in this MP</t>
  </si>
  <si>
    <t>Days out of operation</t>
  </si>
  <si>
    <t>Other (discarded +other)</t>
  </si>
  <si>
    <t>Plants installed</t>
  </si>
  <si>
    <t>Unis  installed and in operation</t>
  </si>
  <si>
    <t>* differnce between both dates + 1 as both dates are inclusive</t>
  </si>
  <si>
    <t>tCO2/TJ</t>
  </si>
  <si>
    <t>Period</t>
  </si>
  <si>
    <t>Units reported malfunctioning</t>
  </si>
  <si>
    <t>Functioning digesters (%)</t>
  </si>
  <si>
    <t>Share of non-functioning units</t>
  </si>
  <si>
    <t>SDG 7</t>
  </si>
  <si>
    <t>comparison ex-post and ex-ante</t>
  </si>
  <si>
    <t># out of  operation</t>
  </si>
  <si>
    <t>linked cell to survey data</t>
  </si>
  <si>
    <t>Approved in MPI from BURN cookstove project: https://registry.goldstandard.org/projects/details/1559</t>
  </si>
  <si>
    <t>Account Name</t>
  </si>
  <si>
    <t>Long Format Commission Date</t>
  </si>
  <si>
    <t>Size</t>
  </si>
  <si>
    <t>KE-KIA-1612-17444</t>
  </si>
  <si>
    <t>VPA06_4</t>
  </si>
  <si>
    <t>Ndumberi</t>
  </si>
  <si>
    <t>VPA06_5</t>
  </si>
  <si>
    <t>Ngaita</t>
  </si>
  <si>
    <t>Nabiswa</t>
  </si>
  <si>
    <t>Kuku</t>
  </si>
  <si>
    <t>Ngama</t>
  </si>
  <si>
    <t>VPA06_3</t>
  </si>
  <si>
    <t>Kiriita</t>
  </si>
  <si>
    <t>VPA06_2</t>
  </si>
  <si>
    <t>Central</t>
  </si>
  <si>
    <t>Igwamiti</t>
  </si>
  <si>
    <t>VPA06_1</t>
  </si>
  <si>
    <t>Ikinu</t>
  </si>
  <si>
    <t>Kamahuha</t>
  </si>
  <si>
    <t>Waitaluk</t>
  </si>
  <si>
    <t>Mwihoko</t>
  </si>
  <si>
    <t>Gitwe</t>
  </si>
  <si>
    <t>KE-KER-1811-26226</t>
  </si>
  <si>
    <t>Korosyot</t>
  </si>
  <si>
    <t>28th February,2019</t>
  </si>
  <si>
    <t>Chebarus</t>
  </si>
  <si>
    <t>KE-KER-1703-25391</t>
  </si>
  <si>
    <t>Mathioya</t>
  </si>
  <si>
    <t>Lari</t>
  </si>
  <si>
    <t>KE-MAK-1911-27831</t>
  </si>
  <si>
    <t>Makueni</t>
  </si>
  <si>
    <t>Kapsoya</t>
  </si>
  <si>
    <t>Muguga</t>
  </si>
  <si>
    <t>KE-NAK-1912-27417</t>
  </si>
  <si>
    <t>Imenti North</t>
  </si>
  <si>
    <t>KE-NAN-1601-16534</t>
  </si>
  <si>
    <t>Cheplengu</t>
  </si>
  <si>
    <t>Setek</t>
  </si>
  <si>
    <t>Konoin</t>
  </si>
  <si>
    <t>Buuri</t>
  </si>
  <si>
    <t>Embu North</t>
  </si>
  <si>
    <t>Othaya</t>
  </si>
  <si>
    <t>Karima</t>
  </si>
  <si>
    <t>Kabirer</t>
  </si>
  <si>
    <t>Miguta</t>
  </si>
  <si>
    <t>Mbeti North</t>
  </si>
  <si>
    <t>Ndeiya</t>
  </si>
  <si>
    <t>KE-EMB-1702-21139</t>
  </si>
  <si>
    <t>Nginda</t>
  </si>
  <si>
    <t>Kanunga</t>
  </si>
  <si>
    <t>Kirinyaga Central</t>
  </si>
  <si>
    <t>KE-NYA-1601-16130</t>
  </si>
  <si>
    <t>Nyamira South</t>
  </si>
  <si>
    <t>Bonyamatuta</t>
  </si>
  <si>
    <t>Gatundu</t>
  </si>
  <si>
    <t>Gatei</t>
  </si>
  <si>
    <t>Kirimukuyu</t>
  </si>
  <si>
    <t>KE-NYA-1804-21183</t>
  </si>
  <si>
    <t>Mogusii</t>
  </si>
  <si>
    <t>16th January,2019</t>
  </si>
  <si>
    <t>Kirigi</t>
  </si>
  <si>
    <t>Murugi West</t>
  </si>
  <si>
    <t>Kirinyaga West</t>
  </si>
  <si>
    <t>Wamagana</t>
  </si>
  <si>
    <t>Aguthi</t>
  </si>
  <si>
    <t>Gatundu North</t>
  </si>
  <si>
    <t>Nyamaiya</t>
  </si>
  <si>
    <t>Magumu</t>
  </si>
  <si>
    <t>Mugwe</t>
  </si>
  <si>
    <t>KE-KIA-1711-23214</t>
  </si>
  <si>
    <t>Kiganjo</t>
  </si>
  <si>
    <t>KE-KAK-2002-28407</t>
  </si>
  <si>
    <t>Mumias East</t>
  </si>
  <si>
    <t>Isongo</t>
  </si>
  <si>
    <t>KE-KIR-2004-27764</t>
  </si>
  <si>
    <t>North Kinangop</t>
  </si>
  <si>
    <t>KE-NAK-1604-16639</t>
  </si>
  <si>
    <t>Technical issue (broken,pipe blockage,gas leakage etc)</t>
  </si>
  <si>
    <t>I sold my animals</t>
  </si>
  <si>
    <t>Voi</t>
  </si>
  <si>
    <t>Kiharu</t>
  </si>
  <si>
    <t>Kipkelion West</t>
  </si>
  <si>
    <t>Kangema</t>
  </si>
  <si>
    <t>Dagoretti South</t>
  </si>
  <si>
    <t/>
  </si>
  <si>
    <t>Igembe South</t>
  </si>
  <si>
    <t>Kajiado North</t>
  </si>
  <si>
    <t>Ainabkoi</t>
  </si>
  <si>
    <t>Kiria</t>
  </si>
  <si>
    <t>KE-KIT-1702-17428</t>
  </si>
  <si>
    <t>Lower Yatta</t>
  </si>
  <si>
    <t>Kamanyi</t>
  </si>
  <si>
    <t>Kipsinende</t>
  </si>
  <si>
    <t>Lessos</t>
  </si>
  <si>
    <t>KE-NAN-1802-024587</t>
  </si>
  <si>
    <t>KE-NYE-1512-15824</t>
  </si>
  <si>
    <t>Chinga</t>
  </si>
  <si>
    <t>Mihuti</t>
  </si>
  <si>
    <t>Magutu</t>
  </si>
  <si>
    <t>Nyansiongo</t>
  </si>
  <si>
    <t>KE-KWA-1904-26655</t>
  </si>
  <si>
    <t>Family Head Full Name</t>
  </si>
  <si>
    <t>Head of Household ID #</t>
  </si>
  <si>
    <t>Head of Household Mobile</t>
  </si>
  <si>
    <t>How often do you feed the biodigester</t>
  </si>
  <si>
    <t>Number of Times used to feed biodigester</t>
  </si>
  <si>
    <t>What is the name of the cooperative, MFI or bank from where you received the loan?</t>
  </si>
  <si>
    <t>Have you fully repaid the loan?</t>
  </si>
  <si>
    <t>% Store it first</t>
  </si>
  <si>
    <t>% Composting with a roof</t>
  </si>
  <si>
    <t>Have you received any training on the management and use of bio slurry?</t>
  </si>
  <si>
    <t>Notes and Observation</t>
  </si>
  <si>
    <t>Survey End Time</t>
  </si>
  <si>
    <t>Number of wheelbarrows</t>
  </si>
  <si>
    <t>Use directly for various purposes</t>
  </si>
  <si>
    <t>Used as fertilizer</t>
  </si>
  <si>
    <t>Daily Applied directly in liquid form to crops</t>
  </si>
  <si>
    <t>Nothing</t>
  </si>
  <si>
    <t>Number of Buckets</t>
  </si>
  <si>
    <t>Store it first</t>
  </si>
  <si>
    <t>Commercial livestock keeping</t>
  </si>
  <si>
    <t>Dairy cows</t>
  </si>
  <si>
    <t>Commercial crop farming</t>
  </si>
  <si>
    <t>Son</t>
  </si>
  <si>
    <t>Composting without roof</t>
  </si>
  <si>
    <t>Biogas Program</t>
  </si>
  <si>
    <t>Biogas Contractor/Mason</t>
  </si>
  <si>
    <t>Other (Specify)</t>
  </si>
  <si>
    <t>Mason</t>
  </si>
  <si>
    <t>Number of Basins</t>
  </si>
  <si>
    <t>Social Media</t>
  </si>
  <si>
    <t>Number of spades</t>
  </si>
  <si>
    <t>Bank</t>
  </si>
  <si>
    <t>Cooperative</t>
  </si>
  <si>
    <t>Prior eye issues</t>
  </si>
  <si>
    <t>composting without roof</t>
  </si>
  <si>
    <t>GWP</t>
  </si>
  <si>
    <t>What do you do with your slurry</t>
  </si>
  <si>
    <t>average plant size</t>
  </si>
  <si>
    <t>project  emissions</t>
  </si>
  <si>
    <t>https://globalgoals.goldstandard.org/standards/RU-2020-PR-V1.2-GWP-values.pdf</t>
  </si>
  <si>
    <t>Period both dates inclusive</t>
  </si>
  <si>
    <t>Global Warming Potential of methane (on and after 1/1/2021))</t>
  </si>
  <si>
    <t>Amount ex-post</t>
  </si>
  <si>
    <t>Calculated using Global Warming Potential of methane (on and after 1/1/2021))</t>
  </si>
  <si>
    <r>
      <t>N</t>
    </r>
    <r>
      <rPr>
        <vertAlign val="subscript"/>
        <sz val="11"/>
        <color indexed="8"/>
        <rFont val="Calibri"/>
        <family val="2"/>
        <scheme val="minor"/>
      </rPr>
      <t>t,h1</t>
    </r>
  </si>
  <si>
    <r>
      <t>N</t>
    </r>
    <r>
      <rPr>
        <vertAlign val="subscript"/>
        <sz val="11"/>
        <color indexed="8"/>
        <rFont val="Calibri"/>
        <family val="2"/>
        <scheme val="minor"/>
      </rPr>
      <t>t,h6</t>
    </r>
  </si>
  <si>
    <r>
      <t>N</t>
    </r>
    <r>
      <rPr>
        <vertAlign val="subscript"/>
        <sz val="11"/>
        <color indexed="8"/>
        <rFont val="Calibri"/>
        <family val="2"/>
        <scheme val="minor"/>
      </rPr>
      <t>t,h3</t>
    </r>
  </si>
  <si>
    <r>
      <t>N</t>
    </r>
    <r>
      <rPr>
        <vertAlign val="subscript"/>
        <sz val="11"/>
        <color indexed="8"/>
        <rFont val="Calibri"/>
        <family val="2"/>
        <scheme val="minor"/>
      </rPr>
      <t>t,h4</t>
    </r>
  </si>
  <si>
    <r>
      <t>N</t>
    </r>
    <r>
      <rPr>
        <vertAlign val="subscript"/>
        <sz val="11"/>
        <color indexed="8"/>
        <rFont val="Calibri"/>
        <family val="2"/>
        <scheme val="minor"/>
      </rPr>
      <t>t,h7</t>
    </r>
    <r>
      <rPr>
        <sz val="11"/>
        <color theme="1"/>
        <rFont val="Calibri"/>
        <family val="2"/>
        <scheme val="minor"/>
      </rPr>
      <t/>
    </r>
  </si>
  <si>
    <r>
      <t>N</t>
    </r>
    <r>
      <rPr>
        <vertAlign val="subscript"/>
        <sz val="11"/>
        <color indexed="8"/>
        <rFont val="Calibri"/>
        <family val="2"/>
        <scheme val="minor"/>
      </rPr>
      <t>t,h5</t>
    </r>
  </si>
  <si>
    <r>
      <t>N</t>
    </r>
    <r>
      <rPr>
        <vertAlign val="subscript"/>
        <sz val="11"/>
        <color indexed="8"/>
        <rFont val="Calibri"/>
        <family val="2"/>
        <scheme val="minor"/>
      </rPr>
      <t>t,h2</t>
    </r>
  </si>
  <si>
    <r>
      <t>D</t>
    </r>
    <r>
      <rPr>
        <vertAlign val="subscript"/>
        <sz val="11"/>
        <color indexed="8"/>
        <rFont val="Calibri"/>
        <family val="2"/>
        <scheme val="minor"/>
      </rPr>
      <t>CH4</t>
    </r>
  </si>
  <si>
    <r>
      <t>MCF</t>
    </r>
    <r>
      <rPr>
        <vertAlign val="subscript"/>
        <sz val="11"/>
        <color indexed="8"/>
        <rFont val="Calibri"/>
        <family val="2"/>
        <scheme val="minor"/>
      </rPr>
      <t>x,k</t>
    </r>
  </si>
  <si>
    <r>
      <t>B</t>
    </r>
    <r>
      <rPr>
        <vertAlign val="subscript"/>
        <sz val="11"/>
        <color indexed="8"/>
        <rFont val="Calibri"/>
        <family val="2"/>
        <scheme val="minor"/>
      </rPr>
      <t>0T,h1</t>
    </r>
  </si>
  <si>
    <r>
      <t>VS</t>
    </r>
    <r>
      <rPr>
        <vertAlign val="subscript"/>
        <sz val="11"/>
        <color indexed="8"/>
        <rFont val="Calibri"/>
        <family val="2"/>
        <scheme val="minor"/>
      </rPr>
      <t>T,h1</t>
    </r>
  </si>
  <si>
    <r>
      <t>B</t>
    </r>
    <r>
      <rPr>
        <vertAlign val="subscript"/>
        <sz val="11"/>
        <color indexed="8"/>
        <rFont val="Calibri"/>
        <family val="2"/>
        <scheme val="minor"/>
      </rPr>
      <t>0T,h2</t>
    </r>
  </si>
  <si>
    <r>
      <t>VS</t>
    </r>
    <r>
      <rPr>
        <vertAlign val="subscript"/>
        <sz val="11"/>
        <color indexed="8"/>
        <rFont val="Calibri"/>
        <family val="2"/>
        <scheme val="minor"/>
      </rPr>
      <t>T,h2</t>
    </r>
  </si>
  <si>
    <r>
      <t>B</t>
    </r>
    <r>
      <rPr>
        <vertAlign val="subscript"/>
        <sz val="11"/>
        <color indexed="8"/>
        <rFont val="Calibri"/>
        <family val="2"/>
        <scheme val="minor"/>
      </rPr>
      <t>0T,h3</t>
    </r>
  </si>
  <si>
    <r>
      <t>VS</t>
    </r>
    <r>
      <rPr>
        <vertAlign val="subscript"/>
        <sz val="11"/>
        <color indexed="8"/>
        <rFont val="Calibri"/>
        <family val="2"/>
        <scheme val="minor"/>
      </rPr>
      <t>T,h3</t>
    </r>
  </si>
  <si>
    <r>
      <t>B</t>
    </r>
    <r>
      <rPr>
        <vertAlign val="subscript"/>
        <sz val="11"/>
        <color indexed="8"/>
        <rFont val="Calibri"/>
        <family val="2"/>
        <scheme val="minor"/>
      </rPr>
      <t>0T,h4</t>
    </r>
  </si>
  <si>
    <r>
      <t>VS</t>
    </r>
    <r>
      <rPr>
        <vertAlign val="subscript"/>
        <sz val="11"/>
        <color indexed="8"/>
        <rFont val="Calibri"/>
        <family val="2"/>
        <scheme val="minor"/>
      </rPr>
      <t>T,h4</t>
    </r>
  </si>
  <si>
    <r>
      <t>B</t>
    </r>
    <r>
      <rPr>
        <vertAlign val="subscript"/>
        <sz val="11"/>
        <color indexed="8"/>
        <rFont val="Calibri"/>
        <family val="2"/>
        <scheme val="minor"/>
      </rPr>
      <t>0T,h5</t>
    </r>
  </si>
  <si>
    <r>
      <t>VS</t>
    </r>
    <r>
      <rPr>
        <vertAlign val="subscript"/>
        <sz val="11"/>
        <color indexed="8"/>
        <rFont val="Calibri"/>
        <family val="2"/>
        <scheme val="minor"/>
      </rPr>
      <t>T,h5</t>
    </r>
  </si>
  <si>
    <r>
      <t>B</t>
    </r>
    <r>
      <rPr>
        <vertAlign val="subscript"/>
        <sz val="11"/>
        <color indexed="8"/>
        <rFont val="Calibri"/>
        <family val="2"/>
        <scheme val="minor"/>
      </rPr>
      <t>0T,h6</t>
    </r>
  </si>
  <si>
    <r>
      <t>VS</t>
    </r>
    <r>
      <rPr>
        <vertAlign val="subscript"/>
        <sz val="11"/>
        <color indexed="8"/>
        <rFont val="Calibri"/>
        <family val="2"/>
        <scheme val="minor"/>
      </rPr>
      <t>T,h6</t>
    </r>
  </si>
  <si>
    <r>
      <t>MS</t>
    </r>
    <r>
      <rPr>
        <sz val="11"/>
        <rFont val="Calibri"/>
        <family val="2"/>
        <scheme val="minor"/>
      </rPr>
      <t>dairy_cow</t>
    </r>
    <r>
      <rPr>
        <vertAlign val="subscript"/>
        <sz val="11"/>
        <color indexed="8"/>
        <rFont val="Calibri"/>
        <family val="2"/>
        <scheme val="minor"/>
      </rPr>
      <t>,x,k</t>
    </r>
  </si>
  <si>
    <r>
      <t>MS</t>
    </r>
    <r>
      <rPr>
        <sz val="11"/>
        <rFont val="Calibri"/>
        <family val="2"/>
        <scheme val="minor"/>
      </rPr>
      <t>Other_cattle</t>
    </r>
    <r>
      <rPr>
        <vertAlign val="subscript"/>
        <sz val="11"/>
        <color indexed="8"/>
        <rFont val="Calibri"/>
        <family val="2"/>
        <scheme val="minor"/>
      </rPr>
      <t>,x,k</t>
    </r>
  </si>
  <si>
    <r>
      <t>MS</t>
    </r>
    <r>
      <rPr>
        <sz val="11"/>
        <rFont val="Calibri"/>
        <family val="2"/>
        <scheme val="minor"/>
      </rPr>
      <t>market_swine</t>
    </r>
    <r>
      <rPr>
        <vertAlign val="subscript"/>
        <sz val="11"/>
        <color indexed="8"/>
        <rFont val="Calibri"/>
        <family val="2"/>
        <scheme val="minor"/>
      </rPr>
      <t>,x,k</t>
    </r>
  </si>
  <si>
    <r>
      <t>MSbreeding</t>
    </r>
    <r>
      <rPr>
        <sz val="11"/>
        <rFont val="Calibri"/>
        <family val="2"/>
        <scheme val="minor"/>
      </rPr>
      <t>_swine</t>
    </r>
    <r>
      <rPr>
        <vertAlign val="subscript"/>
        <sz val="11"/>
        <color indexed="8"/>
        <rFont val="Calibri"/>
        <family val="2"/>
        <scheme val="minor"/>
      </rPr>
      <t>,x,k</t>
    </r>
  </si>
  <si>
    <r>
      <t>MS</t>
    </r>
    <r>
      <rPr>
        <sz val="11"/>
        <rFont val="Calibri"/>
        <family val="2"/>
        <scheme val="minor"/>
      </rPr>
      <t>Poultry</t>
    </r>
    <r>
      <rPr>
        <vertAlign val="subscript"/>
        <sz val="11"/>
        <color indexed="8"/>
        <rFont val="Calibri"/>
        <family val="2"/>
        <scheme val="minor"/>
      </rPr>
      <t>,x,k</t>
    </r>
  </si>
  <si>
    <r>
      <t>MS</t>
    </r>
    <r>
      <rPr>
        <sz val="11"/>
        <rFont val="Calibri"/>
        <family val="2"/>
        <scheme val="minor"/>
      </rPr>
      <t>Sheep</t>
    </r>
    <r>
      <rPr>
        <vertAlign val="subscript"/>
        <sz val="11"/>
        <color indexed="8"/>
        <rFont val="Calibri"/>
        <family val="2"/>
        <scheme val="minor"/>
      </rPr>
      <t>,x,k</t>
    </r>
  </si>
  <si>
    <r>
      <t>MS</t>
    </r>
    <r>
      <rPr>
        <sz val="11"/>
        <rFont val="Calibri"/>
        <family val="2"/>
        <scheme val="minor"/>
      </rPr>
      <t>Goat</t>
    </r>
    <r>
      <rPr>
        <vertAlign val="subscript"/>
        <sz val="11"/>
        <color indexed="8"/>
        <rFont val="Calibri"/>
        <family val="2"/>
        <scheme val="minor"/>
      </rPr>
      <t>,x,k</t>
    </r>
  </si>
  <si>
    <r>
      <t>E</t>
    </r>
    <r>
      <rPr>
        <sz val="11"/>
        <rFont val="Calibri"/>
        <family val="2"/>
        <scheme val="minor"/>
      </rPr>
      <t>fawms, Dairy cow</t>
    </r>
  </si>
  <si>
    <r>
      <t>E</t>
    </r>
    <r>
      <rPr>
        <sz val="11"/>
        <rFont val="Calibri"/>
        <family val="2"/>
        <scheme val="minor"/>
      </rPr>
      <t>fawms, Goat</t>
    </r>
  </si>
  <si>
    <r>
      <t>E</t>
    </r>
    <r>
      <rPr>
        <sz val="11"/>
        <rFont val="Calibri"/>
        <family val="2"/>
        <scheme val="minor"/>
      </rPr>
      <t>fawms, other cattle</t>
    </r>
  </si>
  <si>
    <r>
      <t>Ef</t>
    </r>
    <r>
      <rPr>
        <sz val="11"/>
        <rFont val="Calibri"/>
        <family val="2"/>
        <scheme val="minor"/>
      </rPr>
      <t>awms, Sheep</t>
    </r>
  </si>
  <si>
    <r>
      <t>E</t>
    </r>
    <r>
      <rPr>
        <sz val="11"/>
        <rFont val="Calibri"/>
        <family val="2"/>
        <scheme val="minor"/>
      </rPr>
      <t>fawms, market swine</t>
    </r>
  </si>
  <si>
    <r>
      <t>E</t>
    </r>
    <r>
      <rPr>
        <sz val="11"/>
        <rFont val="Calibri"/>
        <family val="2"/>
        <scheme val="minor"/>
      </rPr>
      <t>fawms, breeding swine</t>
    </r>
  </si>
  <si>
    <r>
      <t>E</t>
    </r>
    <r>
      <rPr>
        <sz val="11"/>
        <rFont val="Calibri"/>
        <family val="2"/>
        <scheme val="minor"/>
      </rPr>
      <t>fawms, Poultry</t>
    </r>
  </si>
  <si>
    <r>
      <t>NT</t>
    </r>
    <r>
      <rPr>
        <sz val="11"/>
        <rFont val="Calibri"/>
        <family val="2"/>
        <scheme val="minor"/>
      </rPr>
      <t>,h,y</t>
    </r>
    <r>
      <rPr>
        <sz val="11"/>
        <color theme="1"/>
        <rFont val="Calibri"/>
        <family val="2"/>
        <scheme val="minor"/>
      </rPr>
      <t xml:space="preserve"> * E</t>
    </r>
    <r>
      <rPr>
        <sz val="11"/>
        <rFont val="Calibri"/>
        <family val="2"/>
        <scheme val="minor"/>
      </rPr>
      <t>fawms</t>
    </r>
  </si>
  <si>
    <r>
      <t>PL</t>
    </r>
    <r>
      <rPr>
        <vertAlign val="subscript"/>
        <sz val="11"/>
        <rFont val="Calibri"/>
        <family val="2"/>
        <scheme val="minor"/>
      </rPr>
      <t>y</t>
    </r>
  </si>
  <si>
    <r>
      <t>n</t>
    </r>
    <r>
      <rPr>
        <vertAlign val="subscript"/>
        <sz val="11"/>
        <rFont val="Calibri"/>
        <family val="2"/>
        <scheme val="minor"/>
      </rPr>
      <t>biogas stove</t>
    </r>
  </si>
  <si>
    <r>
      <t>PE</t>
    </r>
    <r>
      <rPr>
        <b/>
        <vertAlign val="subscript"/>
        <sz val="11"/>
        <color indexed="53"/>
        <rFont val="Calibri"/>
        <family val="2"/>
        <scheme val="minor"/>
      </rPr>
      <t>p1,CH4,y</t>
    </r>
  </si>
  <si>
    <r>
      <t>tCO</t>
    </r>
    <r>
      <rPr>
        <vertAlign val="subscript"/>
        <sz val="11"/>
        <color indexed="53"/>
        <rFont val="Calibri"/>
        <family val="2"/>
        <scheme val="minor"/>
      </rPr>
      <t>2</t>
    </r>
    <r>
      <rPr>
        <sz val="11"/>
        <color indexed="53"/>
        <rFont val="Calibri"/>
        <family val="2"/>
        <scheme val="minor"/>
      </rPr>
      <t xml:space="preserve"> / yr/hh</t>
    </r>
  </si>
  <si>
    <r>
      <rPr>
        <i/>
        <sz val="11"/>
        <color indexed="8"/>
        <rFont val="Calibri"/>
        <family val="2"/>
        <scheme val="minor"/>
      </rPr>
      <t>f</t>
    </r>
    <r>
      <rPr>
        <vertAlign val="subscript"/>
        <sz val="11"/>
        <color indexed="8"/>
        <rFont val="Calibri"/>
        <family val="2"/>
        <scheme val="minor"/>
      </rPr>
      <t>NRB</t>
    </r>
  </si>
  <si>
    <r>
      <t>BB</t>
    </r>
    <r>
      <rPr>
        <vertAlign val="subscript"/>
        <sz val="11"/>
        <rFont val="Calibri"/>
        <family val="2"/>
        <scheme val="minor"/>
      </rPr>
      <t>p1,bio</t>
    </r>
  </si>
  <si>
    <r>
      <t>BB</t>
    </r>
    <r>
      <rPr>
        <vertAlign val="subscript"/>
        <sz val="11"/>
        <rFont val="Calibri"/>
        <family val="2"/>
        <scheme val="minor"/>
      </rPr>
      <t>p1,LPG</t>
    </r>
  </si>
  <si>
    <r>
      <t>NCV</t>
    </r>
    <r>
      <rPr>
        <vertAlign val="subscript"/>
        <sz val="11"/>
        <color indexed="8"/>
        <rFont val="Calibri"/>
        <family val="2"/>
        <scheme val="minor"/>
      </rPr>
      <t>bio</t>
    </r>
  </si>
  <si>
    <r>
      <t>EF</t>
    </r>
    <r>
      <rPr>
        <vertAlign val="subscript"/>
        <sz val="11"/>
        <color indexed="8"/>
        <rFont val="Calibri"/>
        <family val="2"/>
        <scheme val="minor"/>
      </rPr>
      <t>p1,bio</t>
    </r>
  </si>
  <si>
    <r>
      <t>CO</t>
    </r>
    <r>
      <rPr>
        <vertAlign val="subscript"/>
        <sz val="11"/>
        <rFont val="Calibri"/>
        <family val="2"/>
        <scheme val="minor"/>
      </rPr>
      <t>2</t>
    </r>
    <r>
      <rPr>
        <sz val="11"/>
        <color theme="1"/>
        <rFont val="Calibri"/>
        <family val="2"/>
        <scheme val="minor"/>
      </rPr>
      <t xml:space="preserve"> emission factor of biomass in project scenario 1</t>
    </r>
  </si>
  <si>
    <r>
      <t>tCO</t>
    </r>
    <r>
      <rPr>
        <vertAlign val="subscript"/>
        <sz val="11"/>
        <rFont val="Calibri"/>
        <family val="2"/>
        <scheme val="minor"/>
      </rPr>
      <t>2</t>
    </r>
    <r>
      <rPr>
        <sz val="11"/>
        <color theme="1"/>
        <rFont val="Calibri"/>
        <family val="2"/>
        <scheme val="minor"/>
      </rPr>
      <t>/TJ</t>
    </r>
  </si>
  <si>
    <r>
      <t>NCV</t>
    </r>
    <r>
      <rPr>
        <vertAlign val="subscript"/>
        <sz val="11"/>
        <color indexed="8"/>
        <rFont val="Calibri"/>
        <family val="2"/>
        <scheme val="minor"/>
      </rPr>
      <t>LPG</t>
    </r>
  </si>
  <si>
    <r>
      <t>EF</t>
    </r>
    <r>
      <rPr>
        <vertAlign val="subscript"/>
        <sz val="11"/>
        <color indexed="8"/>
        <rFont val="Calibri"/>
        <family val="2"/>
        <scheme val="minor"/>
      </rPr>
      <t>b4,LPG</t>
    </r>
  </si>
  <si>
    <r>
      <t>CO</t>
    </r>
    <r>
      <rPr>
        <vertAlign val="subscript"/>
        <sz val="11"/>
        <rFont val="Calibri"/>
        <family val="2"/>
        <scheme val="minor"/>
      </rPr>
      <t>2</t>
    </r>
    <r>
      <rPr>
        <sz val="11"/>
        <color theme="1"/>
        <rFont val="Calibri"/>
        <family val="2"/>
        <scheme val="minor"/>
      </rPr>
      <t xml:space="preserve"> emission factor of LPG in baseline scenario 4</t>
    </r>
  </si>
  <si>
    <r>
      <t>PE</t>
    </r>
    <r>
      <rPr>
        <b/>
        <vertAlign val="subscript"/>
        <sz val="11"/>
        <color indexed="53"/>
        <rFont val="Calibri"/>
        <family val="2"/>
        <scheme val="minor"/>
      </rPr>
      <t>p1 CO2,y</t>
    </r>
  </si>
  <si>
    <r>
      <t>tCO</t>
    </r>
    <r>
      <rPr>
        <vertAlign val="subscript"/>
        <sz val="11"/>
        <color indexed="53"/>
        <rFont val="Calibri"/>
        <family val="2"/>
        <scheme val="minor"/>
      </rPr>
      <t>2</t>
    </r>
    <r>
      <rPr>
        <sz val="11"/>
        <color indexed="53"/>
        <rFont val="Calibri"/>
        <family val="2"/>
        <scheme val="minor"/>
      </rPr>
      <t xml:space="preserve"> / yr</t>
    </r>
  </si>
  <si>
    <r>
      <t>PE</t>
    </r>
    <r>
      <rPr>
        <b/>
        <vertAlign val="subscript"/>
        <sz val="11"/>
        <color indexed="53"/>
        <rFont val="Calibri"/>
        <family val="2"/>
        <scheme val="minor"/>
      </rPr>
      <t>p1 bio-slurry</t>
    </r>
  </si>
  <si>
    <r>
      <t>PE</t>
    </r>
    <r>
      <rPr>
        <b/>
        <vertAlign val="subscript"/>
        <sz val="11"/>
        <color indexed="17"/>
        <rFont val="Calibri"/>
        <family val="2"/>
        <scheme val="minor"/>
      </rPr>
      <t>p1 CO2,y + CH4,y</t>
    </r>
  </si>
  <si>
    <t xml:space="preserve"> Comparison of emission reductions or net anthropogenic removals achieved with estimates in the included VPA-DDs</t>
  </si>
  <si>
    <r>
      <t>(t CO</t>
    </r>
    <r>
      <rPr>
        <b/>
        <vertAlign val="subscript"/>
        <sz val="11"/>
        <rFont val="Calibri"/>
        <family val="2"/>
        <scheme val="minor"/>
      </rPr>
      <t>2</t>
    </r>
    <r>
      <rPr>
        <b/>
        <sz val="11"/>
        <rFont val="Calibri"/>
        <family val="2"/>
        <scheme val="minor"/>
      </rPr>
      <t>e)</t>
    </r>
  </si>
  <si>
    <r>
      <t>B</t>
    </r>
    <r>
      <rPr>
        <vertAlign val="subscript"/>
        <sz val="11"/>
        <color indexed="8"/>
        <rFont val="Calibri"/>
        <family val="2"/>
        <scheme val="minor"/>
      </rPr>
      <t>0T,h7</t>
    </r>
  </si>
  <si>
    <r>
      <t>VS</t>
    </r>
    <r>
      <rPr>
        <vertAlign val="subscript"/>
        <sz val="11"/>
        <color indexed="8"/>
        <rFont val="Calibri"/>
        <family val="2"/>
        <scheme val="minor"/>
      </rPr>
      <t>T,h7</t>
    </r>
  </si>
  <si>
    <r>
      <t>BE</t>
    </r>
    <r>
      <rPr>
        <b/>
        <vertAlign val="subscript"/>
        <sz val="11"/>
        <color indexed="53"/>
        <rFont val="Calibri"/>
        <family val="2"/>
        <scheme val="minor"/>
      </rPr>
      <t>b1,CH4,y</t>
    </r>
  </si>
  <si>
    <r>
      <t>BB</t>
    </r>
    <r>
      <rPr>
        <vertAlign val="subscript"/>
        <sz val="11"/>
        <rFont val="Calibri"/>
        <family val="2"/>
        <scheme val="minor"/>
      </rPr>
      <t>b1,bio</t>
    </r>
  </si>
  <si>
    <r>
      <t>BB</t>
    </r>
    <r>
      <rPr>
        <vertAlign val="subscript"/>
        <sz val="11"/>
        <rFont val="Calibri"/>
        <family val="2"/>
        <scheme val="minor"/>
      </rPr>
      <t>b2,bio</t>
    </r>
  </si>
  <si>
    <r>
      <t>BB</t>
    </r>
    <r>
      <rPr>
        <vertAlign val="subscript"/>
        <sz val="11"/>
        <rFont val="Calibri"/>
        <family val="2"/>
        <scheme val="minor"/>
      </rPr>
      <t>b3,bio</t>
    </r>
  </si>
  <si>
    <r>
      <t>BB</t>
    </r>
    <r>
      <rPr>
        <vertAlign val="subscript"/>
        <sz val="11"/>
        <rFont val="Calibri"/>
        <family val="2"/>
        <scheme val="minor"/>
      </rPr>
      <t>b4,LPG</t>
    </r>
  </si>
  <si>
    <r>
      <t>EF</t>
    </r>
    <r>
      <rPr>
        <vertAlign val="subscript"/>
        <sz val="11"/>
        <color indexed="8"/>
        <rFont val="Calibri"/>
        <family val="2"/>
        <scheme val="minor"/>
      </rPr>
      <t>b1,bio</t>
    </r>
  </si>
  <si>
    <r>
      <t>CO</t>
    </r>
    <r>
      <rPr>
        <vertAlign val="subscript"/>
        <sz val="11"/>
        <rFont val="Calibri"/>
        <family val="2"/>
        <scheme val="minor"/>
      </rPr>
      <t>2</t>
    </r>
    <r>
      <rPr>
        <sz val="11"/>
        <color theme="1"/>
        <rFont val="Calibri"/>
        <family val="2"/>
        <scheme val="minor"/>
      </rPr>
      <t xml:space="preserve"> emission factor of biomass in baseline scenario 1</t>
    </r>
  </si>
  <si>
    <r>
      <t>CO</t>
    </r>
    <r>
      <rPr>
        <vertAlign val="subscript"/>
        <sz val="11"/>
        <rFont val="Calibri"/>
        <family val="2"/>
        <scheme val="minor"/>
      </rPr>
      <t>2</t>
    </r>
    <r>
      <rPr>
        <sz val="11"/>
        <color theme="1"/>
        <rFont val="Calibri"/>
        <family val="2"/>
        <scheme val="minor"/>
      </rPr>
      <t xml:space="preserve"> emission factor of biomass in baseline scenario 4</t>
    </r>
  </si>
  <si>
    <r>
      <t>BE</t>
    </r>
    <r>
      <rPr>
        <b/>
        <vertAlign val="subscript"/>
        <sz val="11"/>
        <color indexed="53"/>
        <rFont val="Calibri"/>
        <family val="2"/>
        <scheme val="minor"/>
      </rPr>
      <t>b1,CO2,y</t>
    </r>
  </si>
  <si>
    <r>
      <t>BE</t>
    </r>
    <r>
      <rPr>
        <b/>
        <vertAlign val="subscript"/>
        <sz val="11"/>
        <color indexed="53"/>
        <rFont val="Calibri"/>
        <family val="2"/>
        <scheme val="minor"/>
      </rPr>
      <t>b2,CO2,y</t>
    </r>
  </si>
  <si>
    <r>
      <t>BE</t>
    </r>
    <r>
      <rPr>
        <b/>
        <vertAlign val="subscript"/>
        <sz val="11"/>
        <color indexed="53"/>
        <rFont val="Calibri"/>
        <family val="2"/>
        <scheme val="minor"/>
      </rPr>
      <t>b3,CO2,y</t>
    </r>
  </si>
  <si>
    <r>
      <t>tCO</t>
    </r>
    <r>
      <rPr>
        <vertAlign val="subscript"/>
        <sz val="11"/>
        <color indexed="17"/>
        <rFont val="Calibri"/>
        <family val="2"/>
        <scheme val="minor"/>
      </rPr>
      <t>2</t>
    </r>
    <r>
      <rPr>
        <sz val="11"/>
        <color indexed="17"/>
        <rFont val="Calibri"/>
        <family val="2"/>
        <scheme val="minor"/>
      </rPr>
      <t xml:space="preserve"> / yr /hh</t>
    </r>
  </si>
  <si>
    <r>
      <t>BE</t>
    </r>
    <r>
      <rPr>
        <b/>
        <vertAlign val="subscript"/>
        <sz val="11"/>
        <color indexed="17"/>
        <rFont val="Calibri"/>
        <family val="2"/>
        <scheme val="minor"/>
      </rPr>
      <t>b1,CO2,y + CH4,y</t>
    </r>
  </si>
  <si>
    <r>
      <t>N</t>
    </r>
    <r>
      <rPr>
        <b/>
        <vertAlign val="subscript"/>
        <sz val="11"/>
        <color rgb="FF000000"/>
        <rFont val="Calibri"/>
        <family val="2"/>
        <scheme val="minor"/>
      </rPr>
      <t>p1,y</t>
    </r>
  </si>
  <si>
    <r>
      <t>N</t>
    </r>
    <r>
      <rPr>
        <b/>
        <vertAlign val="subscript"/>
        <sz val="11"/>
        <color rgb="FF000000"/>
        <rFont val="Calibri"/>
        <family val="2"/>
        <scheme val="minor"/>
      </rPr>
      <t>Op1,y</t>
    </r>
  </si>
  <si>
    <r>
      <t>1.</t>
    </r>
    <r>
      <rPr>
        <sz val="11"/>
        <rFont val="Calibri"/>
        <family val="2"/>
        <scheme val="minor"/>
      </rPr>
      <t xml:space="preserve">     </t>
    </r>
    <r>
      <rPr>
        <u/>
        <sz val="11"/>
        <rFont val="Calibri"/>
        <family val="2"/>
        <scheme val="minor"/>
      </rPr>
      <t>Estimation of the total amount of VS entering the biodigester</t>
    </r>
  </si>
  <si>
    <r>
      <t>MS</t>
    </r>
    <r>
      <rPr>
        <b/>
        <vertAlign val="subscript"/>
        <sz val="11"/>
        <rFont val="Calibri"/>
        <family val="2"/>
        <scheme val="minor"/>
      </rPr>
      <t>T,S,k</t>
    </r>
    <r>
      <rPr>
        <b/>
        <sz val="11"/>
        <rFont val="Calibri"/>
        <family val="2"/>
        <scheme val="minor"/>
      </rPr>
      <t xml:space="preserve"> </t>
    </r>
  </si>
  <si>
    <r>
      <t>kgVS.day</t>
    </r>
    <r>
      <rPr>
        <b/>
        <vertAlign val="superscript"/>
        <sz val="11"/>
        <color indexed="8"/>
        <rFont val="Calibri"/>
        <family val="2"/>
        <scheme val="minor"/>
      </rPr>
      <t>-1</t>
    </r>
  </si>
  <si>
    <r>
      <t>2.</t>
    </r>
    <r>
      <rPr>
        <sz val="11"/>
        <rFont val="Calibri"/>
        <family val="2"/>
        <scheme val="minor"/>
      </rPr>
      <t xml:space="preserve">     </t>
    </r>
    <r>
      <rPr>
        <u/>
        <sz val="11"/>
        <rFont val="Calibri"/>
        <family val="2"/>
        <scheme val="minor"/>
      </rPr>
      <t>Assessment of remaining VS content of bio-slurry</t>
    </r>
  </si>
  <si>
    <r>
      <t>3.</t>
    </r>
    <r>
      <rPr>
        <sz val="11"/>
        <rFont val="Calibri"/>
        <family val="2"/>
        <scheme val="minor"/>
      </rPr>
      <t>     Assessment of the methane potential of bio-slurry</t>
    </r>
  </si>
  <si>
    <r>
      <t>F</t>
    </r>
    <r>
      <rPr>
        <b/>
        <vertAlign val="subscript"/>
        <sz val="11"/>
        <rFont val="Calibri"/>
        <family val="2"/>
        <scheme val="minor"/>
      </rPr>
      <t>ww,CH4, Default factor representing the remaining CH4 production capacity of liquid digestate (EB  96 Annex 7)</t>
    </r>
  </si>
  <si>
    <r>
      <t>B</t>
    </r>
    <r>
      <rPr>
        <b/>
        <vertAlign val="subscript"/>
        <sz val="11"/>
        <rFont val="Calibri"/>
        <family val="2"/>
        <scheme val="minor"/>
      </rPr>
      <t>o,dig</t>
    </r>
    <r>
      <rPr>
        <b/>
        <sz val="11"/>
        <color indexed="8"/>
        <rFont val="Calibri"/>
        <family val="2"/>
        <scheme val="minor"/>
      </rPr>
      <t xml:space="preserve"> </t>
    </r>
  </si>
  <si>
    <r>
      <t>(m</t>
    </r>
    <r>
      <rPr>
        <b/>
        <vertAlign val="superscript"/>
        <sz val="11"/>
        <color indexed="8"/>
        <rFont val="Calibri"/>
        <family val="2"/>
        <scheme val="minor"/>
      </rPr>
      <t>3</t>
    </r>
    <r>
      <rPr>
        <b/>
        <sz val="11"/>
        <color indexed="8"/>
        <rFont val="Calibri"/>
        <family val="2"/>
        <scheme val="minor"/>
      </rPr>
      <t>CH4/kgVS)</t>
    </r>
  </si>
  <si>
    <r>
      <t>Average B</t>
    </r>
    <r>
      <rPr>
        <b/>
        <vertAlign val="subscript"/>
        <sz val="11"/>
        <rFont val="Calibri"/>
        <family val="2"/>
        <scheme val="minor"/>
      </rPr>
      <t>o,dig</t>
    </r>
    <r>
      <rPr>
        <b/>
        <sz val="11"/>
        <color indexed="8"/>
        <rFont val="Calibri"/>
        <family val="2"/>
        <scheme val="minor"/>
      </rPr>
      <t xml:space="preserve"> </t>
    </r>
  </si>
  <si>
    <r>
      <t>4.</t>
    </r>
    <r>
      <rPr>
        <sz val="11"/>
        <rFont val="Calibri"/>
        <family val="2"/>
        <scheme val="minor"/>
      </rPr>
      <t xml:space="preserve">     Calculation of bio-slurry emissions </t>
    </r>
  </si>
  <si>
    <r>
      <t>B</t>
    </r>
    <r>
      <rPr>
        <b/>
        <vertAlign val="subscript"/>
        <sz val="11"/>
        <rFont val="Calibri"/>
        <family val="2"/>
        <scheme val="minor"/>
      </rPr>
      <t>0,dig</t>
    </r>
    <r>
      <rPr>
        <b/>
        <sz val="11"/>
        <color indexed="8"/>
        <rFont val="Calibri"/>
        <family val="2"/>
        <scheme val="minor"/>
      </rPr>
      <t xml:space="preserve"> </t>
    </r>
  </si>
  <si>
    <r>
      <t>D</t>
    </r>
    <r>
      <rPr>
        <b/>
        <vertAlign val="subscript"/>
        <sz val="11"/>
        <color indexed="8"/>
        <rFont val="Calibri"/>
        <family val="2"/>
        <scheme val="minor"/>
      </rPr>
      <t>CH4</t>
    </r>
  </si>
  <si>
    <r>
      <t>(kg/m</t>
    </r>
    <r>
      <rPr>
        <b/>
        <vertAlign val="superscript"/>
        <sz val="11"/>
        <color indexed="8"/>
        <rFont val="Calibri"/>
        <family val="2"/>
        <scheme val="minor"/>
      </rPr>
      <t>3</t>
    </r>
    <r>
      <rPr>
        <b/>
        <sz val="11"/>
        <color indexed="8"/>
        <rFont val="Calibri"/>
        <family val="2"/>
        <scheme val="minor"/>
      </rPr>
      <t>CH</t>
    </r>
    <r>
      <rPr>
        <b/>
        <vertAlign val="subscript"/>
        <sz val="11"/>
        <color indexed="8"/>
        <rFont val="Calibri"/>
        <family val="2"/>
        <scheme val="minor"/>
      </rPr>
      <t>4</t>
    </r>
    <r>
      <rPr>
        <b/>
        <sz val="11"/>
        <color indexed="8"/>
        <rFont val="Calibri"/>
        <family val="2"/>
        <scheme val="minor"/>
      </rPr>
      <t>)</t>
    </r>
  </si>
  <si>
    <t>Commission Date</t>
  </si>
  <si>
    <t>Gender of Plant Owner</t>
  </si>
  <si>
    <t>GPS of Biogas System (A) (Longitude)</t>
  </si>
  <si>
    <t>GPS of Biogas System (A) (Latitude)</t>
  </si>
  <si>
    <t>Zone 1 - Geographic</t>
  </si>
  <si>
    <t>Zone 2 - Geographic</t>
  </si>
  <si>
    <t>Zone 4 - Geographic</t>
  </si>
  <si>
    <t>Zone 6 - Geographic</t>
  </si>
  <si>
    <t>BCE Company</t>
  </si>
  <si>
    <t>Brand of biogas plant</t>
  </si>
  <si>
    <t>Type of Biodigester</t>
  </si>
  <si>
    <t>Name of Enumerator</t>
  </si>
  <si>
    <t>GPS Coordinates latitude and longitude</t>
  </si>
  <si>
    <t>GPS Coordinates altitude</t>
  </si>
  <si>
    <t>GPS Coordinates accuracy</t>
  </si>
  <si>
    <t>Other reason why digester is not working</t>
  </si>
  <si>
    <t>Stove Brand: (Observed from the Kitchen stove)</t>
  </si>
  <si>
    <t>Number of Burners on the stove: (Observed from the Kitchen stove)</t>
  </si>
  <si>
    <t>What the Status of the biogas kitchen stove?</t>
  </si>
  <si>
    <t>If No what was the reason for the digester not operating?</t>
  </si>
  <si>
    <t>How did you fix it?</t>
  </si>
  <si>
    <t>B4:If Other fuels, please specify</t>
  </si>
  <si>
    <t>If you indicated use of fire wood, did you collect or buy firewood?</t>
  </si>
  <si>
    <t>If you indicated use of fire wood, who was mainly responsible for firewood collection? (If No Single person (circle all those who share the responsibility)</t>
  </si>
  <si>
    <t>How does the work load for feeding a bio digester compare to your baseline situation where you would need to either collect fire wood, and/or collect the manure from the stable for composting</t>
  </si>
  <si>
    <t>For whatever reason given above , why do you think this is so?</t>
  </si>
  <si>
    <t>Number of times used to collect firewood.</t>
  </si>
  <si>
    <t>How much time were you spending on fetching firewood before you got the biodigester (per collection event)?(in Minutes)</t>
  </si>
  <si>
    <t>In addition to the main source of fuel you used before you installed the digester, did you use any other fuel for cooking?</t>
  </si>
  <si>
    <t>If yes, which one?(other fuel you used before you installed biogas)</t>
  </si>
  <si>
    <t>Apart from biogas, do you CURRENTLY use any other fuel for cooking food for human consumption</t>
  </si>
  <si>
    <t>Which fuel do you mostly use for cooking food in addition to biogas? (Pick only one main fuel)</t>
  </si>
  <si>
    <t>How much time do you take to feed the biodigester during each feeding?(in minutes)</t>
  </si>
  <si>
    <t>How much feed is fed into the Biodigester per feeding event? Interviewer shall pick one metric that is relevant to the household</t>
  </si>
  <si>
    <t>Number of metric Selected from previous question</t>
  </si>
  <si>
    <t>If yes, by how much was the average cost of cooking fuel reduced?(in %)</t>
  </si>
  <si>
    <t>Who in the home feeds the digester at least 80% of the times it is fed, (If No Single person, circle all those who share the responsibility)</t>
  </si>
  <si>
    <t>Did you receive a loan for purchasing the Biodigester?</t>
  </si>
  <si>
    <t>From whom did you receive the loan for purchasing the biogas digester? (circle one, or several)</t>
  </si>
  <si>
    <t>Other source of loan</t>
  </si>
  <si>
    <t>What Amount did you receive in KSHS?</t>
  </si>
  <si>
    <t>Would you recommend biogas to other people?</t>
  </si>
  <si>
    <t>Why would/wouldn't you recommend biogas to other people?</t>
  </si>
  <si>
    <t>Which of the following animals do you own (pick all that apply)</t>
  </si>
  <si>
    <t>Dairy Cows manure Fed into the bio digester? (%)</t>
  </si>
  <si>
    <t>Dairy Cows manure Not Fed into the bio digester? (%)</t>
  </si>
  <si>
    <t>Reason if 100% of manure is not fed for Dairy Cows</t>
  </si>
  <si>
    <t>Other Cattle manure Fed into the bio digester? (%)</t>
  </si>
  <si>
    <t>Other Cattle manure Not Fed into the bio digester? (%)</t>
  </si>
  <si>
    <t>Market swine (Pigs) (for market) manure Fed into the bio digester? (%)</t>
  </si>
  <si>
    <t>Market swine (Pigs) (for market) manure Not Fed into the bio digester? (%)</t>
  </si>
  <si>
    <t>Breeding swine (Sows and boars) (for breeding) manure Fed into the bio digester? (%)</t>
  </si>
  <si>
    <t>Breeding swine (Sows &amp; boars) (for breeding) manure Not Fed into the bio digester? (%)</t>
  </si>
  <si>
    <t>Breeding swine(Sows and boars) (for breeding) Reason if 100% of manure is not fed</t>
  </si>
  <si>
    <t>Poultry manure Fed into the bio digester? (%)</t>
  </si>
  <si>
    <t>Poultry manure Not Fed into the bio digester? (%)</t>
  </si>
  <si>
    <t>Poultry Reason if 100% of manure is not fed</t>
  </si>
  <si>
    <t>Sheep manure Fed into the bio digester? (%)</t>
  </si>
  <si>
    <t>Sheep manure Not Fed into the bio digester? (%)</t>
  </si>
  <si>
    <t>Goats manure Fed into the bio digester? (%)</t>
  </si>
  <si>
    <t>Goats manure Not Fed into the bio digester? (%)</t>
  </si>
  <si>
    <t>Other type of animal manure Fed into the bio digester? (%)</t>
  </si>
  <si>
    <t>Other type of animal manure Not Fed into the bio digester? (%)</t>
  </si>
  <si>
    <t>Other type of animal Reason if 100% of manure is not fed</t>
  </si>
  <si>
    <t>What do you do with the slurry from your biogas plant and what percentage is involved? (select all that apply. The percentages should all total up to 100%)</t>
  </si>
  <si>
    <t>% Use directly for various purposes</t>
  </si>
  <si>
    <t>% I don't use it / discarded</t>
  </si>
  <si>
    <t>% Other (specify)</t>
  </si>
  <si>
    <t>If you used it directly, what do you do with it? (Select all options that apply)</t>
  </si>
  <si>
    <t>% Fertilizer</t>
  </si>
  <si>
    <t>% Insecticide/Pesticide</t>
  </si>
  <si>
    <t>% of Bioslurry used as animal feed</t>
  </si>
  <si>
    <t>% of Bioslurry sold</t>
  </si>
  <si>
    <t>If Bioslurry is stored, how do you store bioslurry and what percentage do you store? (select all that apply)</t>
  </si>
  <si>
    <t>% Uncovered Lagoon (black watery mass)</t>
  </si>
  <si>
    <t>% Liquid slurry (brown porridge type)</t>
  </si>
  <si>
    <t>% Solid storage</t>
  </si>
  <si>
    <t>% Sun drying</t>
  </si>
  <si>
    <t>% Composting without a roof</t>
  </si>
  <si>
    <t>How do you apply the Bio-slurry as fertilizer on your crops?</t>
  </si>
  <si>
    <t>If you use Bio-slurry for fertilizer, what type of crop do you apply it to?</t>
  </si>
  <si>
    <t>If you use Bio-slurry for fertiliser how long have you applied it (months).</t>
  </si>
  <si>
    <t>Do you use any other source of fertilizer in addition to bio-slurry?</t>
  </si>
  <si>
    <t>If yes, which other type of fertilizer do you use?</t>
  </si>
  <si>
    <t>Reason(s) for using other fertilizer?</t>
  </si>
  <si>
    <t>(Other reason )for using other fertilizer?</t>
  </si>
  <si>
    <t>who trained you on use of Bio slurry? (Person/company/entity )</t>
  </si>
  <si>
    <t>If Yes, what kind of fertilizer were you using before bio-slurry? (tick all that apply)</t>
  </si>
  <si>
    <t>How do you feel the quality of your crops has changed since you started applying slurry?</t>
  </si>
  <si>
    <t>Since purchasing the biodigester,how has your expenditure on chemical fertiliser changed?</t>
  </si>
  <si>
    <t>If it has increased,reason for the increase in expenditure?</t>
  </si>
  <si>
    <t>Before using biogas, did you experience any eye problem or respiratory illness? (Circle one)</t>
  </si>
  <si>
    <t>As a result of getting a biogas digester, how do you feel your incidence of eye problems and respiratory illness has changed?</t>
  </si>
  <si>
    <t>What is the reason for your response on incidence of eye problems and respiratory illness since getting your biodigester?</t>
  </si>
  <si>
    <t>Since purchasing the biogas digester, how has your expenditure on fuel for cooking changed? It has: (circle one)</t>
  </si>
  <si>
    <t>Were you informed of the cooking hours your size of biogas would give before construction?</t>
  </si>
  <si>
    <t>Has your time availability changed from other activities compared to the situation before you had a biodigester? Asked to the female member of household</t>
  </si>
  <si>
    <t>If the time saved for other activities is longer,what activities do you now have more time for that you did not prior to having the biogas digester? Asked to the female member of household</t>
  </si>
  <si>
    <t>Which Income generating activity do you now engage in?</t>
  </si>
  <si>
    <t>Specify the income generating activity(female)</t>
  </si>
  <si>
    <t>Specify the other activity you do with saved time.(Female)</t>
  </si>
  <si>
    <t>If time is not saved at all,please explain why (asked to the female member of the household)</t>
  </si>
  <si>
    <t>Notes and Observations</t>
  </si>
  <si>
    <t>If time saved for other activities is longer, what activities do you now have more time for that you did not prior to having the biogas digester? (Asked to the male member of household)</t>
  </si>
  <si>
    <t>Specify the income generating activity(male)</t>
  </si>
  <si>
    <t>If there is no time saved at all, please explain why (asked to the male member of household)</t>
  </si>
  <si>
    <t>How did you learn/know about biodigesters?</t>
  </si>
  <si>
    <t>Other way that you learnt about Biodigesters</t>
  </si>
  <si>
    <t>Apart from cooking at home,what else do you use your biogas for?</t>
  </si>
  <si>
    <t>Other uses of biogas apart from cooking at home</t>
  </si>
  <si>
    <t>Apart from domestic usage,do you use your biogas for other commercial purposes e.g baking cakes for sale,barn heating?</t>
  </si>
  <si>
    <t>What commercial purposes do you use your biogas for?</t>
  </si>
  <si>
    <t>Since the digester was installed,have you received a household form or ownership certificate? (Interviewer can ask to see the householdform or certificate to verify it's existence)</t>
  </si>
  <si>
    <t>Any other additional comments or remarks from the household?</t>
  </si>
  <si>
    <t>Take a picture of the Digester</t>
  </si>
  <si>
    <t>Take a picture of bioslurry stored or in use</t>
  </si>
  <si>
    <t>Take a picture of the biogas stove</t>
  </si>
  <si>
    <t>Take a picture of the old stove (baseline stove)(this is the primary stove used before biogas)</t>
  </si>
  <si>
    <t>KE-BAR-2104-28418</t>
  </si>
  <si>
    <t>Mumberes</t>
  </si>
  <si>
    <t>Kamungei</t>
  </si>
  <si>
    <t>MKD</t>
  </si>
  <si>
    <t>Masonry</t>
  </si>
  <si>
    <t>Child;Worker;Wife</t>
  </si>
  <si>
    <t>Worker;Husband</t>
  </si>
  <si>
    <t>Inorganic (nitrogen, phosphorus, potassium)</t>
  </si>
  <si>
    <t>Family Member/Friend</t>
  </si>
  <si>
    <t>Water heating</t>
  </si>
  <si>
    <t>KE-BOM-2003-28410</t>
  </si>
  <si>
    <t>Saseta</t>
  </si>
  <si>
    <t>Kimari</t>
  </si>
  <si>
    <t>Mogogosiek</t>
  </si>
  <si>
    <t>KE-BOM-2103-26182</t>
  </si>
  <si>
    <t>Kaptembwo</t>
  </si>
  <si>
    <t>Kenene</t>
  </si>
  <si>
    <t>Dairy cows;Poultry</t>
  </si>
  <si>
    <t>Radio</t>
  </si>
  <si>
    <t>VPA06_6</t>
  </si>
  <si>
    <t>KE-EMB-1602-22338</t>
  </si>
  <si>
    <t>KENBIM</t>
  </si>
  <si>
    <t>Use directly for various purposes;Store it first</t>
  </si>
  <si>
    <t>Liquid slurry (brown porridge type);Sun drying</t>
  </si>
  <si>
    <t>Inorganic (nitrogen, phosphorus, potassium);Organic (Agricultural waste, livestock manure, municipal sludge.</t>
  </si>
  <si>
    <t>Bio-slurry is insufficient</t>
  </si>
  <si>
    <t>Chemical fertilizer;Farm yard manure</t>
  </si>
  <si>
    <t>KE-EMB-1603-16146</t>
  </si>
  <si>
    <t>Itabua</t>
  </si>
  <si>
    <t>Gatondo</t>
  </si>
  <si>
    <t>Dairy cows;Other cattle;Poultry;Goats</t>
  </si>
  <si>
    <t>Dried then applied to crops;Daily Applied directly in liquid form to crops</t>
  </si>
  <si>
    <t>Organic (Agricultural waste, livestock manure, municipal sludge.</t>
  </si>
  <si>
    <t>Bio-slurry is insufficient;Higher yield</t>
  </si>
  <si>
    <t>Chemical fertilizer;Compost manure;Farm yard manure</t>
  </si>
  <si>
    <t>KE-EMB-1603-16378</t>
  </si>
  <si>
    <t>Embu West</t>
  </si>
  <si>
    <t>Gatunduri</t>
  </si>
  <si>
    <t>Higher yield</t>
  </si>
  <si>
    <t>Agriculture Extension Officer</t>
  </si>
  <si>
    <t>KE-EMB-1611-17408</t>
  </si>
  <si>
    <t>Ngimari</t>
  </si>
  <si>
    <t>Dairy cows;Market swine;Poultry;Goats</t>
  </si>
  <si>
    <t>Nguviu</t>
  </si>
  <si>
    <t>Income generating activity;Social activity (voluntary work, etc)</t>
  </si>
  <si>
    <t>KE-EMB-1712-22006</t>
  </si>
  <si>
    <t>Gatituri</t>
  </si>
  <si>
    <t>FLEXI</t>
  </si>
  <si>
    <t>Tubular</t>
  </si>
  <si>
    <t>KE-EMB-1902-26860</t>
  </si>
  <si>
    <t>Kathangari</t>
  </si>
  <si>
    <t>Kithungururu</t>
  </si>
  <si>
    <t>AKUT</t>
  </si>
  <si>
    <t>KE-EMB-2002-27774</t>
  </si>
  <si>
    <t>Mwanagiti</t>
  </si>
  <si>
    <t>Abandoned</t>
  </si>
  <si>
    <t>KE-EMB-2103-25402</t>
  </si>
  <si>
    <t>Mbeere South</t>
  </si>
  <si>
    <t>Kyeni south</t>
  </si>
  <si>
    <t>Murari</t>
  </si>
  <si>
    <t>Kyeni South</t>
  </si>
  <si>
    <t>Bio-slurry is insufficient;Higher yield;Different plants need different fertilizers/nutrients</t>
  </si>
  <si>
    <t>KE-ISI-2011-29478</t>
  </si>
  <si>
    <t>Isiolo</t>
  </si>
  <si>
    <t>Oldonyiro</t>
  </si>
  <si>
    <t>Raap</t>
  </si>
  <si>
    <t>KE-KAJ-1604-22598</t>
  </si>
  <si>
    <t>3rd April,2016</t>
  </si>
  <si>
    <t>Loitokitok</t>
  </si>
  <si>
    <t>Kajiado South</t>
  </si>
  <si>
    <t>Mountain</t>
  </si>
  <si>
    <t>KE-KAJ-1612-22593</t>
  </si>
  <si>
    <t>Rombo</t>
  </si>
  <si>
    <t>Ilasit</t>
  </si>
  <si>
    <t>Worker;Wife</t>
  </si>
  <si>
    <t>KE-KAJ-1711-17933</t>
  </si>
  <si>
    <t>Ngong East</t>
  </si>
  <si>
    <t>Kililaponi</t>
  </si>
  <si>
    <t>KE-KAJ-1811-23061</t>
  </si>
  <si>
    <t>Keekonyoki</t>
  </si>
  <si>
    <t>Ngaruya</t>
  </si>
  <si>
    <t>KE-KAJ-1910-26700</t>
  </si>
  <si>
    <t>Oloosurutia</t>
  </si>
  <si>
    <t>Olkeri</t>
  </si>
  <si>
    <t>Dairy cows;Poultry;Sheep;Goats</t>
  </si>
  <si>
    <t>KE-KAJ-2012-28594</t>
  </si>
  <si>
    <t>Kiserian</t>
  </si>
  <si>
    <t>St.Martin</t>
  </si>
  <si>
    <t>Dairy cows;Poultry;Goats</t>
  </si>
  <si>
    <t>KE-KAJ-2104-29656</t>
  </si>
  <si>
    <t>Nkama</t>
  </si>
  <si>
    <t>Mumias</t>
  </si>
  <si>
    <t>Liquid slurry (brown porridge type);Composting with roof</t>
  </si>
  <si>
    <t>Composting first then applied to crops;Daily Applied directly in liquid form to crops</t>
  </si>
  <si>
    <t>Chemical fertilizer;Compost manure</t>
  </si>
  <si>
    <t>KE-KAK-2012-25891</t>
  </si>
  <si>
    <t>Kakamega North</t>
  </si>
  <si>
    <t>Lwanda</t>
  </si>
  <si>
    <t>Nguvuli</t>
  </si>
  <si>
    <t>Malava</t>
  </si>
  <si>
    <t>East Kabras</t>
  </si>
  <si>
    <t>KE-KER-1701-17473</t>
  </si>
  <si>
    <t>Cheboin</t>
  </si>
  <si>
    <t>Cheborge</t>
  </si>
  <si>
    <t>KE-KER-2001-27957</t>
  </si>
  <si>
    <t>Kolonget</t>
  </si>
  <si>
    <t>KE-KER-2003-24941</t>
  </si>
  <si>
    <t>Tabulukwet</t>
  </si>
  <si>
    <t>KE-KER-2003-27966</t>
  </si>
  <si>
    <t>Ndubusat</t>
  </si>
  <si>
    <t>Used directly in the farm</t>
  </si>
  <si>
    <t>KE-KER-2004-26640</t>
  </si>
  <si>
    <t>Kabngetuny</t>
  </si>
  <si>
    <t>Wife;Husband</t>
  </si>
  <si>
    <t>KE-KER-2010-26639</t>
  </si>
  <si>
    <t>Ainamoi</t>
  </si>
  <si>
    <t>Chemorir</t>
  </si>
  <si>
    <t>KE-KER-2102-26177</t>
  </si>
  <si>
    <t>Tebesonik</t>
  </si>
  <si>
    <t>Kimugul</t>
  </si>
  <si>
    <t>None</t>
  </si>
  <si>
    <t>KE-KIA-1512-14759</t>
  </si>
  <si>
    <t>B3: Firewood &amp; charcoal used to meet (more than 50%) of my cooking</t>
  </si>
  <si>
    <t>Commercial crop farming;Other</t>
  </si>
  <si>
    <t>KE-KIA-1601-16940</t>
  </si>
  <si>
    <t>Kiambaa</t>
  </si>
  <si>
    <t>Increased</t>
  </si>
  <si>
    <t>KE-KIA-1603-16002</t>
  </si>
  <si>
    <t>23rd March,2016</t>
  </si>
  <si>
    <t>Redhill</t>
  </si>
  <si>
    <t>Ngecha</t>
  </si>
  <si>
    <t>KE-KIA-1604-17067</t>
  </si>
  <si>
    <t>Thuthuriki</t>
  </si>
  <si>
    <t>KE-KIA-1611-17542</t>
  </si>
  <si>
    <t>Ting'Ang'A</t>
  </si>
  <si>
    <t>Kangongo</t>
  </si>
  <si>
    <t>Different plants need different fertilizers/nutrients</t>
  </si>
  <si>
    <t>KE-KIA-1611-23203</t>
  </si>
  <si>
    <t>Mathore</t>
  </si>
  <si>
    <t>Topflame</t>
  </si>
  <si>
    <t>Plastic</t>
  </si>
  <si>
    <t>Son;Wife;Husband</t>
  </si>
  <si>
    <t>KE-KIA-1612-14744</t>
  </si>
  <si>
    <t>Kikuyu</t>
  </si>
  <si>
    <t>Nachu</t>
  </si>
  <si>
    <t>Kamango</t>
  </si>
  <si>
    <t>Dairy cows;Poultry;Sheep</t>
  </si>
  <si>
    <t>KE-KIA-1612-23158</t>
  </si>
  <si>
    <t>Muguti</t>
  </si>
  <si>
    <t>Kanjae</t>
  </si>
  <si>
    <t>KE-KIA-1701-22046</t>
  </si>
  <si>
    <t>Githiga</t>
  </si>
  <si>
    <t>Gatitu</t>
  </si>
  <si>
    <t>Agriculture Extension Officer;Family Member/Friend</t>
  </si>
  <si>
    <t>KE-KIA-1711-23018</t>
  </si>
  <si>
    <t>Karai</t>
  </si>
  <si>
    <t>Thogoto</t>
  </si>
  <si>
    <t>Kamiritia</t>
  </si>
  <si>
    <t>KE-KIA-1712-15767</t>
  </si>
  <si>
    <t>Kwihota</t>
  </si>
  <si>
    <t>Gatongora</t>
  </si>
  <si>
    <t>I don't use it / discarded</t>
  </si>
  <si>
    <t>KE-KIA-1712-23205</t>
  </si>
  <si>
    <t>Mwandus</t>
  </si>
  <si>
    <t>Kihingo</t>
  </si>
  <si>
    <t>KE-KIA-1901-25164</t>
  </si>
  <si>
    <t>Gachoire</t>
  </si>
  <si>
    <t>Githongo</t>
  </si>
  <si>
    <t>Nyanduma</t>
  </si>
  <si>
    <t>Commercial crop farming;Commercial livestock keeping</t>
  </si>
  <si>
    <t>KE-KIA-1901-26896</t>
  </si>
  <si>
    <t>Kiawandumbo</t>
  </si>
  <si>
    <t>KE-KIA-1902-26903</t>
  </si>
  <si>
    <t>Ngemwa</t>
  </si>
  <si>
    <t>KE-KIA-1903-26907</t>
  </si>
  <si>
    <t>Kamburu</t>
  </si>
  <si>
    <t>Gatito</t>
  </si>
  <si>
    <t>Radio;Family Member/Friend</t>
  </si>
  <si>
    <t>KE-KIA-1904-27569</t>
  </si>
  <si>
    <t>Gitiha</t>
  </si>
  <si>
    <t>Helping my husband</t>
  </si>
  <si>
    <t>KE-KIA-1910-27196</t>
  </si>
  <si>
    <t>Kiamumbi</t>
  </si>
  <si>
    <t>Home Biogas</t>
  </si>
  <si>
    <t>KE-KIA-1911-27197</t>
  </si>
  <si>
    <t>Gathaithi</t>
  </si>
  <si>
    <t>KE-KIA-2002-28316</t>
  </si>
  <si>
    <t>Gatwanabu</t>
  </si>
  <si>
    <t>KE-KIA-2003-28317</t>
  </si>
  <si>
    <t>Kwamuthai</t>
  </si>
  <si>
    <t>Ginduri</t>
  </si>
  <si>
    <t>KE-KIA-2004-28318</t>
  </si>
  <si>
    <t>Miathathia</t>
  </si>
  <si>
    <t>KE-KIA-2011-26927</t>
  </si>
  <si>
    <t>Acre moja</t>
  </si>
  <si>
    <t>Income generating activity;Helping my husband</t>
  </si>
  <si>
    <t>KE-KIA-2011-26933</t>
  </si>
  <si>
    <t>Karinga</t>
  </si>
  <si>
    <t>Kiongera</t>
  </si>
  <si>
    <t>KE-KIA-2012-26550</t>
  </si>
  <si>
    <t>KE-KIA-2104-29755</t>
  </si>
  <si>
    <t>Gatamaiyu</t>
  </si>
  <si>
    <t>Kinenie</t>
  </si>
  <si>
    <t>KE-KIA-2105-29754</t>
  </si>
  <si>
    <t>Magoto</t>
  </si>
  <si>
    <t>KE-KIL-2012-25196</t>
  </si>
  <si>
    <t>Kilifi</t>
  </si>
  <si>
    <t>Bahari</t>
  </si>
  <si>
    <t>Kikambala</t>
  </si>
  <si>
    <t>Msumarini</t>
  </si>
  <si>
    <t>KE-KIR-1612-17418</t>
  </si>
  <si>
    <t>Inoi</t>
  </si>
  <si>
    <t>Karaini</t>
  </si>
  <si>
    <t>KE-KIR-1701-20681</t>
  </si>
  <si>
    <t>Sagana</t>
  </si>
  <si>
    <t>Ndia</t>
  </si>
  <si>
    <t>Riamuga</t>
  </si>
  <si>
    <t>Dairy cows;Other cattle;Poultry</t>
  </si>
  <si>
    <t>Bio-slurry is insufficient;Different plants need different fertilizers/nutrients</t>
  </si>
  <si>
    <t>KE-KIR-1711-18591</t>
  </si>
  <si>
    <t>Mwirua</t>
  </si>
  <si>
    <t>Kiini</t>
  </si>
  <si>
    <t>Dairy cows;Other cattle;Poultry;Sheep</t>
  </si>
  <si>
    <t>Income generating activity;Recreation (sightseeing, watching TV)</t>
  </si>
  <si>
    <t>KE-KIR-1812-024706</t>
  </si>
  <si>
    <t>KE-KIR-1901-25453</t>
  </si>
  <si>
    <t>Kerugoya/Kutus</t>
  </si>
  <si>
    <t>Kiandaka</t>
  </si>
  <si>
    <t>Compost manure;Farm yard manure</t>
  </si>
  <si>
    <t>Kaitheri</t>
  </si>
  <si>
    <t>Social activity (voluntary work, etc);Other</t>
  </si>
  <si>
    <t>KE-KIR-2102-27206</t>
  </si>
  <si>
    <t>Gachigi</t>
  </si>
  <si>
    <t>Kianguenyi</t>
  </si>
  <si>
    <t>Kabare</t>
  </si>
  <si>
    <t>KE-KIS-1903-26157</t>
  </si>
  <si>
    <t>Kisumu Central</t>
  </si>
  <si>
    <t>Kolwa West</t>
  </si>
  <si>
    <t>Dunga</t>
  </si>
  <si>
    <t>KE-KIS-2003-25830</t>
  </si>
  <si>
    <t>Kegati</t>
  </si>
  <si>
    <t>Kabwori</t>
  </si>
  <si>
    <t>Nyaribari Chache</t>
  </si>
  <si>
    <t>Tsimba</t>
  </si>
  <si>
    <t>Child;Wife</t>
  </si>
  <si>
    <t>Other cattle;Poultry;Goats</t>
  </si>
  <si>
    <t>Recreation (sightseeing, watching TV);Social activity (voluntary work, etc)</t>
  </si>
  <si>
    <t>KE-LAI-1512-16024</t>
  </si>
  <si>
    <t>Laikipia  West</t>
  </si>
  <si>
    <t>Melwa</t>
  </si>
  <si>
    <t>Murichu</t>
  </si>
  <si>
    <t>KE-LAI-1701-17632</t>
  </si>
  <si>
    <t>Muthagera</t>
  </si>
  <si>
    <t>KE-LAI-1712-18367</t>
  </si>
  <si>
    <t>Mahianyu</t>
  </si>
  <si>
    <t>KE-LAI-1904-25049</t>
  </si>
  <si>
    <t>Salama</t>
  </si>
  <si>
    <t>Kiandege</t>
  </si>
  <si>
    <t>KE-LAI-1911-26144</t>
  </si>
  <si>
    <t>Goal</t>
  </si>
  <si>
    <t>KE-LAI-2011-27268</t>
  </si>
  <si>
    <t>Matanya</t>
  </si>
  <si>
    <t>Chuma</t>
  </si>
  <si>
    <t>KE-LAI-2105-27269</t>
  </si>
  <si>
    <t>Tigithi</t>
  </si>
  <si>
    <t>Thome</t>
  </si>
  <si>
    <t>KE-MAC-1704-18239</t>
  </si>
  <si>
    <t>Kangundo</t>
  </si>
  <si>
    <t>Kathaana</t>
  </si>
  <si>
    <t>Kathunguri</t>
  </si>
  <si>
    <t>KE-MER-1602-15983</t>
  </si>
  <si>
    <t>Meru Centra</t>
  </si>
  <si>
    <t>Kithirune West</t>
  </si>
  <si>
    <t>Meru Central</t>
  </si>
  <si>
    <t>Kioru</t>
  </si>
  <si>
    <t>Farming</t>
  </si>
  <si>
    <t>KE-MER-1602-16321</t>
  </si>
  <si>
    <t>Kimbo</t>
  </si>
  <si>
    <t>Mugae</t>
  </si>
  <si>
    <t>KE-MER-1612-23127</t>
  </si>
  <si>
    <t>Kithangari</t>
  </si>
  <si>
    <t>Nyomba Ya Mbiti</t>
  </si>
  <si>
    <t>KE-MER-1702-22073</t>
  </si>
  <si>
    <t>Nkuene</t>
  </si>
  <si>
    <t>Kiandu</t>
  </si>
  <si>
    <t>KE-MER-1801-27866</t>
  </si>
  <si>
    <t>Kithirune</t>
  </si>
  <si>
    <t>Muurugi</t>
  </si>
  <si>
    <t>Murugi</t>
  </si>
  <si>
    <t>KE-MER-1802-19601</t>
  </si>
  <si>
    <t>Kiangua</t>
  </si>
  <si>
    <t>Kithira</t>
  </si>
  <si>
    <t>KE-MER-1812-25987</t>
  </si>
  <si>
    <t>Marathi</t>
  </si>
  <si>
    <t>Kiburie</t>
  </si>
  <si>
    <t>Dairy cows;Other cattle</t>
  </si>
  <si>
    <t>Farming activities</t>
  </si>
  <si>
    <t>KE-MER-1903-25629</t>
  </si>
  <si>
    <t>Uruku</t>
  </si>
  <si>
    <t>Kiaruji</t>
  </si>
  <si>
    <t>KE-MER-2002-28484</t>
  </si>
  <si>
    <t>Mikumbune</t>
  </si>
  <si>
    <t>Kiunju</t>
  </si>
  <si>
    <t>KE-MER-2004-25676</t>
  </si>
  <si>
    <t>Rwanyange</t>
  </si>
  <si>
    <t>Kangiju</t>
  </si>
  <si>
    <t>KE-MER-2103-27055</t>
  </si>
  <si>
    <t>Katharani</t>
  </si>
  <si>
    <t>KE-MER-2103-28472</t>
  </si>
  <si>
    <t>Kigane</t>
  </si>
  <si>
    <t>Konju</t>
  </si>
  <si>
    <t>Dairy cows;Breeding swine;Poultry</t>
  </si>
  <si>
    <t>Liquid slurry (brown porridge type);Solid storage</t>
  </si>
  <si>
    <t>Agriculture Extension Officer;Biogas Program</t>
  </si>
  <si>
    <t>KE-MER-2106-27052</t>
  </si>
  <si>
    <t>Kathera</t>
  </si>
  <si>
    <t>Marimba</t>
  </si>
  <si>
    <t>KE-MUR-1601-17397</t>
  </si>
  <si>
    <t>17th January,2016</t>
  </si>
  <si>
    <t>Gatanga</t>
  </si>
  <si>
    <t>Ngelelya</t>
  </si>
  <si>
    <t>Ithanga</t>
  </si>
  <si>
    <t>Mugumo</t>
  </si>
  <si>
    <t>KE-MUR-1603-16313</t>
  </si>
  <si>
    <t>Kandara</t>
  </si>
  <si>
    <t>Ruchu</t>
  </si>
  <si>
    <t>Income generating activity;Chat/get together with neighbors</t>
  </si>
  <si>
    <t>KE-MUR-1603-16364</t>
  </si>
  <si>
    <t>Kiahuria</t>
  </si>
  <si>
    <t>Used in the farm</t>
  </si>
  <si>
    <t>Income generating activity;Helping my Wife</t>
  </si>
  <si>
    <t>KE-MUR-1701-17530</t>
  </si>
  <si>
    <t>Githanje</t>
  </si>
  <si>
    <t>BlueFlame BioSlurriGaz</t>
  </si>
  <si>
    <t>Mithi</t>
  </si>
  <si>
    <t>KE-MUR-1702-18337</t>
  </si>
  <si>
    <t>Makuyu</t>
  </si>
  <si>
    <t>Mugira</t>
  </si>
  <si>
    <t>Mihango</t>
  </si>
  <si>
    <t>Biogas Contractor/Mason;Family Member/Friend</t>
  </si>
  <si>
    <t>KE-MUR-1802-27862</t>
  </si>
  <si>
    <t>Kamacharia</t>
  </si>
  <si>
    <t>Kahore</t>
  </si>
  <si>
    <t>KE-MUR-1810-024675</t>
  </si>
  <si>
    <t>Muruka</t>
  </si>
  <si>
    <t>Gatumbo</t>
  </si>
  <si>
    <t>KE-MUR-1812-26321</t>
  </si>
  <si>
    <t>Mariira</t>
  </si>
  <si>
    <t>Ireguini</t>
  </si>
  <si>
    <t>Kangari</t>
  </si>
  <si>
    <t>Kaharo</t>
  </si>
  <si>
    <t>Worker;Wife;Husband</t>
  </si>
  <si>
    <t>KE-MUR-1902-25581</t>
  </si>
  <si>
    <t>Kirwara</t>
  </si>
  <si>
    <t>Dairy cows;Market swine;Poultry</t>
  </si>
  <si>
    <t>KE-MUR-2002-28836</t>
  </si>
  <si>
    <t>Dairy cows;Goats</t>
  </si>
  <si>
    <t>KE-MUR-2004-26784</t>
  </si>
  <si>
    <t>Maragua</t>
  </si>
  <si>
    <t>Mikuyu</t>
  </si>
  <si>
    <t>KE-MUR-2101-28371</t>
  </si>
  <si>
    <t>Muthithi</t>
  </si>
  <si>
    <t>Kilele</t>
  </si>
  <si>
    <t>KE-NAI-1601-16384</t>
  </si>
  <si>
    <t>Dagoretti</t>
  </si>
  <si>
    <t>Waithaka</t>
  </si>
  <si>
    <t>Son;Husband</t>
  </si>
  <si>
    <t>KE-NAI-1804-26562</t>
  </si>
  <si>
    <t>Westlands</t>
  </si>
  <si>
    <t>Westgate</t>
  </si>
  <si>
    <t>KE-NAK-1512-15328</t>
  </si>
  <si>
    <t>28th December,2015</t>
  </si>
  <si>
    <t>Bahati</t>
  </si>
  <si>
    <t>KE-NAK-1512-15970</t>
  </si>
  <si>
    <t>Chania</t>
  </si>
  <si>
    <t>Bibirioni</t>
  </si>
  <si>
    <t>KE-NAK-1611-21379</t>
  </si>
  <si>
    <t>Karunga</t>
  </si>
  <si>
    <t>KE-NAK-1612-16933</t>
  </si>
  <si>
    <t>Ndundori</t>
  </si>
  <si>
    <t>KE-NAK-1701-21377</t>
  </si>
  <si>
    <t>Wendo</t>
  </si>
  <si>
    <t>Thayo</t>
  </si>
  <si>
    <t>KE-NAK-1711-17689</t>
  </si>
  <si>
    <t>Nakuru North</t>
  </si>
  <si>
    <t>Kiamaina</t>
  </si>
  <si>
    <t>Upper Heshima</t>
  </si>
  <si>
    <t>KE-NAK-1802-26053</t>
  </si>
  <si>
    <t>Kuresoi</t>
  </si>
  <si>
    <t>Olenguruoni</t>
  </si>
  <si>
    <t>Amalo</t>
  </si>
  <si>
    <t>Olenguruone</t>
  </si>
  <si>
    <t>KE-NAK-1903-24421</t>
  </si>
  <si>
    <t>Kiamunyeki</t>
  </si>
  <si>
    <t>Munyeki</t>
  </si>
  <si>
    <t>KE-NAK-1903-26095</t>
  </si>
  <si>
    <t>Lanet</t>
  </si>
  <si>
    <t>The same work load</t>
  </si>
  <si>
    <t>Maili Kumi</t>
  </si>
  <si>
    <t>KE-NAK-2001-28382</t>
  </si>
  <si>
    <t>Tulwet</t>
  </si>
  <si>
    <t>Temoyetta</t>
  </si>
  <si>
    <t>Molo</t>
  </si>
  <si>
    <t>Dairy cows;Sheep</t>
  </si>
  <si>
    <t>KE-NAK-2104-27424</t>
  </si>
  <si>
    <t>Maili saba</t>
  </si>
  <si>
    <t>Jerusalem</t>
  </si>
  <si>
    <t>Kabatini</t>
  </si>
  <si>
    <t>Nandi Central</t>
  </si>
  <si>
    <t>Kapngetuny</t>
  </si>
  <si>
    <t>Chesumei</t>
  </si>
  <si>
    <t>KE-NAN-1612-17439</t>
  </si>
  <si>
    <t>Nandi Hills</t>
  </si>
  <si>
    <t>Koilot</t>
  </si>
  <si>
    <t>KE-NAN-1911-25186</t>
  </si>
  <si>
    <t>Mosop</t>
  </si>
  <si>
    <t>Tebeson</t>
  </si>
  <si>
    <t>KE-NAN-2101-26498</t>
  </si>
  <si>
    <t>Chepnoet</t>
  </si>
  <si>
    <t>KE-NYA-1604-16038</t>
  </si>
  <si>
    <t>Kanyagia</t>
  </si>
  <si>
    <t>Subuko</t>
  </si>
  <si>
    <t>KE-NYA-1604-16052</t>
  </si>
  <si>
    <t>Marmanet</t>
  </si>
  <si>
    <t>Muhoteni</t>
  </si>
  <si>
    <t>KE-NYA-1611-16765</t>
  </si>
  <si>
    <t>Bonyamatuta Chache</t>
  </si>
  <si>
    <t>Nyairicha</t>
  </si>
  <si>
    <t>Township</t>
  </si>
  <si>
    <t>KE-NYA-1701-17536</t>
  </si>
  <si>
    <t>Kipipiri</t>
  </si>
  <si>
    <t>Mihabati</t>
  </si>
  <si>
    <t>Miharati Matini</t>
  </si>
  <si>
    <t>KE-NYA-1711-21589</t>
  </si>
  <si>
    <t>Shamata</t>
  </si>
  <si>
    <t>Mungetho</t>
  </si>
  <si>
    <t>Mekenene</t>
  </si>
  <si>
    <t>KE-NYA-1903-25770</t>
  </si>
  <si>
    <t>Murungaru</t>
  </si>
  <si>
    <t>KE-NYA-1904-25501</t>
  </si>
  <si>
    <t>West Mugirango</t>
  </si>
  <si>
    <t>Bomanyanya</t>
  </si>
  <si>
    <t>KE-NYA-1911-25511</t>
  </si>
  <si>
    <t>West Mogirango</t>
  </si>
  <si>
    <t>Kemasare</t>
  </si>
  <si>
    <t>KE-NYA-2103-27286</t>
  </si>
  <si>
    <t>mwihoko</t>
  </si>
  <si>
    <t>karai</t>
  </si>
  <si>
    <t>KE-NYA-2107-28984</t>
  </si>
  <si>
    <t>Nyamira North</t>
  </si>
  <si>
    <t>Itibo</t>
  </si>
  <si>
    <t>Bonyunyu</t>
  </si>
  <si>
    <t>Mathira West</t>
  </si>
  <si>
    <t>KE-NYE-1601-14486</t>
  </si>
  <si>
    <t>3rd January,2016</t>
  </si>
  <si>
    <t>Iria-Ini</t>
  </si>
  <si>
    <t>Kahachu</t>
  </si>
  <si>
    <t>KE-NYE-1612-16983</t>
  </si>
  <si>
    <t>Mukurweni</t>
  </si>
  <si>
    <t>Mukurweini</t>
  </si>
  <si>
    <t>Ngoru</t>
  </si>
  <si>
    <t>KE-NYE-1703-21136</t>
  </si>
  <si>
    <t>Tetu</t>
  </si>
  <si>
    <t>Kiangaina</t>
  </si>
  <si>
    <t>KE-NYE-1703-23151</t>
  </si>
  <si>
    <t>Jinga South</t>
  </si>
  <si>
    <t>Kaanwe</t>
  </si>
  <si>
    <t>KE-NYE-1801-22327</t>
  </si>
  <si>
    <t>Kiangima Gathithi</t>
  </si>
  <si>
    <t>Githima</t>
  </si>
  <si>
    <t>KE-NYE-1802-27913</t>
  </si>
  <si>
    <t>Kieni West</t>
  </si>
  <si>
    <t>Kabati</t>
  </si>
  <si>
    <t>Gitegi</t>
  </si>
  <si>
    <t>KE-NYE-1812-26296</t>
  </si>
  <si>
    <t>Muheto</t>
  </si>
  <si>
    <t>Wamutitu</t>
  </si>
  <si>
    <t>KE-NYE-1903-24779</t>
  </si>
  <si>
    <t>Mutathini</t>
  </si>
  <si>
    <t>KE-NYE-1903-27086</t>
  </si>
  <si>
    <t>Gikororo</t>
  </si>
  <si>
    <t>Kianju</t>
  </si>
  <si>
    <t>KE-NYE-1904-24746</t>
  </si>
  <si>
    <t>Kihuro</t>
  </si>
  <si>
    <t>KE-NYE-1912-27277</t>
  </si>
  <si>
    <t>Mwiyogo</t>
  </si>
  <si>
    <t>Kinyaiti</t>
  </si>
  <si>
    <t>KE-NYE-2001-27771</t>
  </si>
  <si>
    <t>Narumoro</t>
  </si>
  <si>
    <t>Rongai</t>
  </si>
  <si>
    <t>Kiamathaga</t>
  </si>
  <si>
    <t>KE-SAM-2001-29489</t>
  </si>
  <si>
    <t>Samburu</t>
  </si>
  <si>
    <t>Samburu East</t>
  </si>
  <si>
    <t>Archer's post</t>
  </si>
  <si>
    <t>Lorubei</t>
  </si>
  <si>
    <t>Lorubae</t>
  </si>
  <si>
    <t>Son;Worker</t>
  </si>
  <si>
    <t>KE-SAM-2002-28846</t>
  </si>
  <si>
    <t>Milimani</t>
  </si>
  <si>
    <t>Wamba</t>
  </si>
  <si>
    <t>KE-SAM-2012-28960</t>
  </si>
  <si>
    <t>Embakasi</t>
  </si>
  <si>
    <t>KE-SAM-2012-28963</t>
  </si>
  <si>
    <t>Daughter;Wife</t>
  </si>
  <si>
    <t>KE-TAI-1801-22134</t>
  </si>
  <si>
    <t>Taita/Taveta</t>
  </si>
  <si>
    <t>Shigharo</t>
  </si>
  <si>
    <t>Chome</t>
  </si>
  <si>
    <t>Taita</t>
  </si>
  <si>
    <t>KE-THA-1704-18580</t>
  </si>
  <si>
    <t>Tharaka-Nithi</t>
  </si>
  <si>
    <t>Mbogori</t>
  </si>
  <si>
    <t>KE-THA-1711-27875</t>
  </si>
  <si>
    <t>KE-THA-2003-28488</t>
  </si>
  <si>
    <t>Gitinje</t>
  </si>
  <si>
    <t>Rwanderi</t>
  </si>
  <si>
    <t>KE-TRA-1602-16027</t>
  </si>
  <si>
    <t>Mois Bridge</t>
  </si>
  <si>
    <t>Machine</t>
  </si>
  <si>
    <t>Likuyani</t>
  </si>
  <si>
    <t>KE-TRA-1711-17671</t>
  </si>
  <si>
    <t>Trans Nzoia West</t>
  </si>
  <si>
    <t>Sirende</t>
  </si>
  <si>
    <t>Baraka</t>
  </si>
  <si>
    <t>KE-TRA-2102-25083</t>
  </si>
  <si>
    <t>Masaba</t>
  </si>
  <si>
    <t>KE-UAS-1702-17786</t>
  </si>
  <si>
    <t>Turbo</t>
  </si>
  <si>
    <t>Sugoi</t>
  </si>
  <si>
    <t>Mimosa</t>
  </si>
  <si>
    <t>Kiplombe</t>
  </si>
  <si>
    <t>KE-UAS-1901-28515</t>
  </si>
  <si>
    <t>Ilula</t>
  </si>
  <si>
    <t>KE-UAS-1911-28505</t>
  </si>
  <si>
    <t>Soy</t>
  </si>
  <si>
    <t>KE-UAS-2003-25192</t>
  </si>
  <si>
    <t>Silas</t>
  </si>
  <si>
    <t>KE-UAS-2011-26480</t>
  </si>
  <si>
    <t>Ngeleltarit</t>
  </si>
  <si>
    <t>Kaptagat</t>
  </si>
  <si>
    <t>*the interviewee has a eye disease, normal progression</t>
  </si>
  <si>
    <t xml:space="preserve">Education </t>
  </si>
  <si>
    <t>Name of Enumerators</t>
  </si>
  <si>
    <t>Name of Respondent</t>
  </si>
  <si>
    <t>KE-MER-1905-25636</t>
  </si>
  <si>
    <t>16th May,2019</t>
  </si>
  <si>
    <t>Upper Chure</t>
  </si>
  <si>
    <t>Gatia</t>
  </si>
  <si>
    <t>KE-MIG-1802-18226</t>
  </si>
  <si>
    <t>1st February,2018</t>
  </si>
  <si>
    <t>Migori</t>
  </si>
  <si>
    <t>Uriri</t>
  </si>
  <si>
    <t>Oyani</t>
  </si>
  <si>
    <t>KE-KIA-2011-26556</t>
  </si>
  <si>
    <t>23rd November,2020</t>
  </si>
  <si>
    <t>Kiambururu</t>
  </si>
  <si>
    <t>Kamuchege</t>
  </si>
  <si>
    <t>KE-KIA-1811-25907</t>
  </si>
  <si>
    <t>26th November,2018</t>
  </si>
  <si>
    <t>KE-KIA-1902-26826</t>
  </si>
  <si>
    <t>10th February,2019</t>
  </si>
  <si>
    <t>Kiaigi</t>
  </si>
  <si>
    <t>KE-KIA-1812-27555</t>
  </si>
  <si>
    <t>14th December,2018</t>
  </si>
  <si>
    <t>Riabai</t>
  </si>
  <si>
    <t>Rabai</t>
  </si>
  <si>
    <t>KE-NYE-1608-16660</t>
  </si>
  <si>
    <t>1st August,2016</t>
  </si>
  <si>
    <t>Icuga</t>
  </si>
  <si>
    <t>Gadhobi</t>
  </si>
  <si>
    <t>KE-KIA-1709-20901</t>
  </si>
  <si>
    <t>17th September,2017</t>
  </si>
  <si>
    <t>Kahenia</t>
  </si>
  <si>
    <t>KE-NAN-1606-16532</t>
  </si>
  <si>
    <t>1st June,2016</t>
  </si>
  <si>
    <t>KE-NAN-1912-28404</t>
  </si>
  <si>
    <t>24th December,2019</t>
  </si>
  <si>
    <t>Kilibwani</t>
  </si>
  <si>
    <t>Kimaam</t>
  </si>
  <si>
    <t>KE-NYE-1909-27079</t>
  </si>
  <si>
    <t>4th September,2019</t>
  </si>
  <si>
    <t>Mukurweiini</t>
  </si>
  <si>
    <t>Matira-Ini</t>
  </si>
  <si>
    <t>KE-NYE-1802-20793</t>
  </si>
  <si>
    <t>3rd February,2018</t>
  </si>
  <si>
    <t>Kaheti</t>
  </si>
  <si>
    <t>KE-KAJ-1901-26906</t>
  </si>
  <si>
    <t>10th January,2019</t>
  </si>
  <si>
    <t>Memusi</t>
  </si>
  <si>
    <t>KE-NAK-1901-26056</t>
  </si>
  <si>
    <t>4th January,2019</t>
  </si>
  <si>
    <t>Nakuru West</t>
  </si>
  <si>
    <t>Tajasis</t>
  </si>
  <si>
    <t>KE-NAK-1812-26051</t>
  </si>
  <si>
    <t>9th December,2018</t>
  </si>
  <si>
    <t>Ngata</t>
  </si>
  <si>
    <t>KE-KIR-1612-17867</t>
  </si>
  <si>
    <t>Mukure</t>
  </si>
  <si>
    <t>KE-KIR-1910-27978</t>
  </si>
  <si>
    <t>21st October,2019</t>
  </si>
  <si>
    <t>Mukunduri</t>
  </si>
  <si>
    <t>KE-KIA-1905-27176</t>
  </si>
  <si>
    <t>23rd May,2019</t>
  </si>
  <si>
    <t>Githuya</t>
  </si>
  <si>
    <t>KE-KIA-1902-24730</t>
  </si>
  <si>
    <t>20th February,2019</t>
  </si>
  <si>
    <t>Mangu</t>
  </si>
  <si>
    <t>Mukurwe</t>
  </si>
  <si>
    <t>KE-NYA-1705-19676</t>
  </si>
  <si>
    <t>11th May,2017</t>
  </si>
  <si>
    <t>Siamani</t>
  </si>
  <si>
    <t>KE-KIR-1707-21107</t>
  </si>
  <si>
    <t>1st July,2017</t>
  </si>
  <si>
    <t>Njukiini</t>
  </si>
  <si>
    <t>Kiaubui</t>
  </si>
  <si>
    <t>KE-NYE-1811-25849</t>
  </si>
  <si>
    <t>21st November,2018</t>
  </si>
  <si>
    <t>Bibirion</t>
  </si>
  <si>
    <t>KE-NAK-1608-16426</t>
  </si>
  <si>
    <t>Wedo</t>
  </si>
  <si>
    <t>KE-KIA-1903-24740</t>
  </si>
  <si>
    <t>30th March,2019</t>
  </si>
  <si>
    <t>Gitwamba</t>
  </si>
  <si>
    <t>Mataara</t>
  </si>
  <si>
    <t>KE-KIA-1802-22255</t>
  </si>
  <si>
    <t>Kanyoni</t>
  </si>
  <si>
    <t>Mubaoine</t>
  </si>
  <si>
    <t>KE-EMB-1610-22120</t>
  </si>
  <si>
    <t>1st October,2016</t>
  </si>
  <si>
    <t>KE-KER-1912-24924</t>
  </si>
  <si>
    <t>23rd December,2019</t>
  </si>
  <si>
    <t>Chepkolon</t>
  </si>
  <si>
    <t>Kapketienya</t>
  </si>
  <si>
    <t>KE-KER-1803-25285</t>
  </si>
  <si>
    <t>15th March,2018</t>
  </si>
  <si>
    <t>KE-KER-2012-27975</t>
  </si>
  <si>
    <t>5th December,2020</t>
  </si>
  <si>
    <t>Kaptuiya</t>
  </si>
  <si>
    <t>KE-KIA-1904-24725</t>
  </si>
  <si>
    <t>8th April,2019</t>
  </si>
  <si>
    <t>Gakoe</t>
  </si>
  <si>
    <t>Thweri</t>
  </si>
  <si>
    <t>KE-TAI-1812-26002</t>
  </si>
  <si>
    <t>24th December,2018</t>
  </si>
  <si>
    <t>Mwatate</t>
  </si>
  <si>
    <t>Bura</t>
  </si>
  <si>
    <t>Kazamoyo</t>
  </si>
  <si>
    <t>KE-KIA-1901-26109</t>
  </si>
  <si>
    <t>8th January,2019</t>
  </si>
  <si>
    <t>KE-KIA-1512-15980</t>
  </si>
  <si>
    <t>KE-KIA-1812-26901</t>
  </si>
  <si>
    <t>Gemwa</t>
  </si>
  <si>
    <t>KE-NYE-1902-24777</t>
  </si>
  <si>
    <t>Gathuini</t>
  </si>
  <si>
    <t>KE-NYE-1906-24767</t>
  </si>
  <si>
    <t>5th June,2019</t>
  </si>
  <si>
    <t>Gachuiro</t>
  </si>
  <si>
    <t>KE-EMB-1605-16212</t>
  </si>
  <si>
    <t>1st May,2016</t>
  </si>
  <si>
    <t>Kyeni North</t>
  </si>
  <si>
    <t>Kiangungi</t>
  </si>
  <si>
    <t>KE-MER-1610-16717</t>
  </si>
  <si>
    <t>Nkubu</t>
  </si>
  <si>
    <t>KE-MER-1804-19607</t>
  </si>
  <si>
    <t>11th April,2018</t>
  </si>
  <si>
    <t>Gakuri</t>
  </si>
  <si>
    <t>KE-TAI-2011-25202</t>
  </si>
  <si>
    <t>18th November,2020</t>
  </si>
  <si>
    <t>Talaya</t>
  </si>
  <si>
    <t>KE-MUR-2008-28359</t>
  </si>
  <si>
    <t>25th August,2020</t>
  </si>
  <si>
    <t>Gakera</t>
  </si>
  <si>
    <t>Kahugu</t>
  </si>
  <si>
    <t>KE-EMB-1905-25561</t>
  </si>
  <si>
    <t>26th May,2019</t>
  </si>
  <si>
    <t>Beti North</t>
  </si>
  <si>
    <t>Mutunduri</t>
  </si>
  <si>
    <t>KE-EMB-1901-25546</t>
  </si>
  <si>
    <t>Kibugu</t>
  </si>
  <si>
    <t>KE-BOM-2103-26346</t>
  </si>
  <si>
    <t>20th March,2021</t>
  </si>
  <si>
    <t>Chemagel</t>
  </si>
  <si>
    <t>Tebeswet</t>
  </si>
  <si>
    <t>KE-BOM-1809-18151</t>
  </si>
  <si>
    <t>11th September,2018</t>
  </si>
  <si>
    <t>Bomet East</t>
  </si>
  <si>
    <t>Kongotik</t>
  </si>
  <si>
    <t>Mogoma</t>
  </si>
  <si>
    <t>KE-NYA-1812-25056</t>
  </si>
  <si>
    <t>20th December,2018</t>
  </si>
  <si>
    <t>South Kinangop</t>
  </si>
  <si>
    <t>Mutonyora C</t>
  </si>
  <si>
    <t>KE-MUR-1909-26445</t>
  </si>
  <si>
    <t>21st September,2019</t>
  </si>
  <si>
    <t>Kinyona</t>
  </si>
  <si>
    <t>Boro</t>
  </si>
  <si>
    <t>KE-NYE-1907-26427</t>
  </si>
  <si>
    <t>25th July,2019</t>
  </si>
  <si>
    <t>Gathiriri</t>
  </si>
  <si>
    <t>KE-EMB-1611-17015</t>
  </si>
  <si>
    <t>Ganduri</t>
  </si>
  <si>
    <t>KE-EMB-1708-21485</t>
  </si>
  <si>
    <t>1st August,2017</t>
  </si>
  <si>
    <t>Kabutiri</t>
  </si>
  <si>
    <t>Gituara</t>
  </si>
  <si>
    <t>KE-KIA-2011-28537</t>
  </si>
  <si>
    <t>25th November,2020</t>
  </si>
  <si>
    <t>Icaweri</t>
  </si>
  <si>
    <t>KE-KIS-1907-25333</t>
  </si>
  <si>
    <t>12th July,2019</t>
  </si>
  <si>
    <t>Matibo</t>
  </si>
  <si>
    <t>KE-LAI-2011-27262</t>
  </si>
  <si>
    <t>4th November,2020</t>
  </si>
  <si>
    <t>KE-MER-1903-25630</t>
  </si>
  <si>
    <t>Kisima</t>
  </si>
  <si>
    <t>Kaongogacheke</t>
  </si>
  <si>
    <t>KE-NYE-1607-16596</t>
  </si>
  <si>
    <t>1st July,2016</t>
  </si>
  <si>
    <t>Mukuru</t>
  </si>
  <si>
    <t>KE-NYE-1909-27826</t>
  </si>
  <si>
    <t>9th September,2019</t>
  </si>
  <si>
    <t>Gatunganga</t>
  </si>
  <si>
    <t>Wamaguta</t>
  </si>
  <si>
    <t>Plant ID</t>
  </si>
  <si>
    <t>VPA category</t>
  </si>
  <si>
    <t>Is this interviewee the primary cook?If not,make new appointment.</t>
  </si>
  <si>
    <t>Telephone no of Respondent</t>
  </si>
  <si>
    <t>Alternative no of Respondent</t>
  </si>
  <si>
    <t>Do you still use your biogas digester?</t>
  </si>
  <si>
    <t>When did you stop using it?</t>
  </si>
  <si>
    <t>What seems to be the problem with the Biodigester?</t>
  </si>
  <si>
    <t>Did you contact KBP,or the mason/BCE who installed for help?</t>
  </si>
  <si>
    <t>Have you had assurance from KBP/BCE/Mason that the biodigester will be fixed?</t>
  </si>
  <si>
    <t>How often do you cook food for human consumption on biogas?</t>
  </si>
  <si>
    <t>Does your usage of biogas for cooking vary with seasons?</t>
  </si>
  <si>
    <t>If Yes, describe how this affects your cooking and usage of non-biogas stoves?</t>
  </si>
  <si>
    <t>Which of the following non-biogas stoves do you use for cooking if any? (Tick all that apply)</t>
  </si>
  <si>
    <t>Specify other types of stoves</t>
  </si>
  <si>
    <t>Number of firewood stoves</t>
  </si>
  <si>
    <t>Number of Charcoal stoves</t>
  </si>
  <si>
    <t>Number of LPG stoves</t>
  </si>
  <si>
    <t>Number of other types of stoves</t>
  </si>
  <si>
    <t>Is it obvious that the biogas plant is being used? (Observe the kitchen status)</t>
  </si>
  <si>
    <t>If No, (that its obvious Biogas is not being used)describe your reason)</t>
  </si>
  <si>
    <t>Photo of the biogas stove in use</t>
  </si>
  <si>
    <t>Photo of all other stoves used for cooking</t>
  </si>
  <si>
    <t>Photo of the whole kitchen</t>
  </si>
  <si>
    <t>VPA 06</t>
  </si>
  <si>
    <t>Three times per day</t>
  </si>
  <si>
    <t>I do not use any non-biogas stove</t>
  </si>
  <si>
    <t>Boito</t>
  </si>
  <si>
    <t>Two times per day</t>
  </si>
  <si>
    <t>Charcoal stoves;LPG stoves</t>
  </si>
  <si>
    <t>I use more of other fuels in certain seasons</t>
  </si>
  <si>
    <t>Ngida</t>
  </si>
  <si>
    <t>KE-EMB-1811-26890</t>
  </si>
  <si>
    <t>Gaturi North</t>
  </si>
  <si>
    <t>Gaikiro</t>
  </si>
  <si>
    <t>Gaturi</t>
  </si>
  <si>
    <t>I do not use biogas for cooking</t>
  </si>
  <si>
    <t>LPG stoves</t>
  </si>
  <si>
    <t>Keekonyokie</t>
  </si>
  <si>
    <t>KE-KAJ-2001-28715</t>
  </si>
  <si>
    <t>Sholinke Orsirkon</t>
  </si>
  <si>
    <t>Once per day</t>
  </si>
  <si>
    <t>KE-KER-1711-25286</t>
  </si>
  <si>
    <t>Kiteris</t>
  </si>
  <si>
    <t>KE-KER-1712-25274</t>
  </si>
  <si>
    <t>KE-KER-1712-26232</t>
  </si>
  <si>
    <t>Kipteres</t>
  </si>
  <si>
    <t>KE-KER-1811-25288</t>
  </si>
  <si>
    <t>Karosyot</t>
  </si>
  <si>
    <t>I use less of other fuels in certain seasons</t>
  </si>
  <si>
    <t>KE-KIA-1604-16261</t>
  </si>
  <si>
    <t>Gitutha</t>
  </si>
  <si>
    <t>I use both biogas and other fuels during wet seasons for cooking</t>
  </si>
  <si>
    <t>KE-KIA-1812-25916</t>
  </si>
  <si>
    <t>Charcoal stoves</t>
  </si>
  <si>
    <t>KE-KIA-1911-25037</t>
  </si>
  <si>
    <t>Thika West</t>
  </si>
  <si>
    <t>Thika</t>
  </si>
  <si>
    <t>Karibaribi</t>
  </si>
  <si>
    <t>KE-KIR-1603-16233</t>
  </si>
  <si>
    <t>Ngariama</t>
  </si>
  <si>
    <t>Modified Camartec Digester</t>
  </si>
  <si>
    <t>KE-KIS-1602-16395</t>
  </si>
  <si>
    <t>KE-KIS-1804-23467</t>
  </si>
  <si>
    <t>Gucha South</t>
  </si>
  <si>
    <t>Bokimai</t>
  </si>
  <si>
    <t>Tabaka</t>
  </si>
  <si>
    <t>Kwavoza</t>
  </si>
  <si>
    <t>firewood stoves;Charcoal stoves;LPG stoves</t>
  </si>
  <si>
    <t>KE-MAC-1712-17927</t>
  </si>
  <si>
    <t>Matungulu East</t>
  </si>
  <si>
    <t>Itheuni</t>
  </si>
  <si>
    <t>Mikooni</t>
  </si>
  <si>
    <t>KE-MER-1512-15619</t>
  </si>
  <si>
    <t>Kangaita</t>
  </si>
  <si>
    <t>KE-MUR-1803-23749</t>
  </si>
  <si>
    <t>Gatunyu</t>
  </si>
  <si>
    <t>Kikwuara</t>
  </si>
  <si>
    <t>Kagari</t>
  </si>
  <si>
    <t>KE-NAI-1810-23243</t>
  </si>
  <si>
    <t>Langata</t>
  </si>
  <si>
    <t>Njoro</t>
  </si>
  <si>
    <t>KE-NAK-1801-21607</t>
  </si>
  <si>
    <t>Olunguruoni</t>
  </si>
  <si>
    <t>Kitagich</t>
  </si>
  <si>
    <t>Kiptagich</t>
  </si>
  <si>
    <t>KE-NAK-1903-24420</t>
  </si>
  <si>
    <t>Wanyororoa</t>
  </si>
  <si>
    <t>Makutano</t>
  </si>
  <si>
    <t>Wanyororo</t>
  </si>
  <si>
    <t>KE-NAK-2103-27425</t>
  </si>
  <si>
    <t>Subukia</t>
  </si>
  <si>
    <t>Waseges</t>
  </si>
  <si>
    <t>Nandi hills</t>
  </si>
  <si>
    <t>KE-NAN-1703-27732</t>
  </si>
  <si>
    <t>Kabutie</t>
  </si>
  <si>
    <t>KE-NAN-1711-24553</t>
  </si>
  <si>
    <t>KE-NAN-1802-27819</t>
  </si>
  <si>
    <t>KE-NAN-1803-024497</t>
  </si>
  <si>
    <t>KE-NAN-1810-024502</t>
  </si>
  <si>
    <t>Tindiret</t>
  </si>
  <si>
    <t>Mobamba</t>
  </si>
  <si>
    <t>KE-NYA-1701-27864</t>
  </si>
  <si>
    <t>Ol Kalou</t>
  </si>
  <si>
    <t>Rurii</t>
  </si>
  <si>
    <t>Matwiku</t>
  </si>
  <si>
    <t>KE-NYA-2002-27284</t>
  </si>
  <si>
    <t>Kimaru</t>
  </si>
  <si>
    <t>Karembu</t>
  </si>
  <si>
    <t>Kiangima</t>
  </si>
  <si>
    <t>KE-NYE-1801-27871</t>
  </si>
  <si>
    <t>Giathugu</t>
  </si>
  <si>
    <t>KE-NYE-1902-25851</t>
  </si>
  <si>
    <t>Ruruguti</t>
  </si>
  <si>
    <t>Iriani</t>
  </si>
  <si>
    <t>KE-NYE-1903-25593</t>
  </si>
  <si>
    <t>Mathaithi</t>
  </si>
  <si>
    <t>Kahaxhu</t>
  </si>
  <si>
    <t>KE-SAM-2011-29453</t>
  </si>
  <si>
    <t>Archers post</t>
  </si>
  <si>
    <t>Kk</t>
  </si>
  <si>
    <t>KE-TAI-1604-15997</t>
  </si>
  <si>
    <t>Chawia</t>
  </si>
  <si>
    <t>Kitivo</t>
  </si>
  <si>
    <t>KE-TAI-1612-16416</t>
  </si>
  <si>
    <t>Zare</t>
  </si>
  <si>
    <t>KE-TAI-2104-25214</t>
  </si>
  <si>
    <t>Wongonyi</t>
  </si>
  <si>
    <t>Mwakilati</t>
  </si>
  <si>
    <t>KE-THA-1602-16484</t>
  </si>
  <si>
    <t>Chuka</t>
  </si>
  <si>
    <t>Mwonge</t>
  </si>
  <si>
    <t>KE-THA-1611-21127</t>
  </si>
  <si>
    <t>KE-THA-2107-29676</t>
  </si>
  <si>
    <t>Ndagani</t>
  </si>
  <si>
    <t>Mucwa</t>
  </si>
  <si>
    <t>Karingani</t>
  </si>
  <si>
    <t>KE-UAS-1601-17057</t>
  </si>
  <si>
    <t>Eldoret East</t>
  </si>
  <si>
    <t>Malel</t>
  </si>
  <si>
    <t>KE-UAS-1703-19078</t>
  </si>
  <si>
    <t>Airport</t>
  </si>
  <si>
    <t>KE-UAS-1801-20282</t>
  </si>
  <si>
    <t>Chepkanga</t>
  </si>
  <si>
    <t>Perkerra</t>
  </si>
  <si>
    <t>Bomet Central</t>
  </si>
  <si>
    <t>Silibwet</t>
  </si>
  <si>
    <t>Njerian</t>
  </si>
  <si>
    <t>Ndaraweta</t>
  </si>
  <si>
    <t>Singorwet</t>
  </si>
  <si>
    <t>Chemaner</t>
  </si>
  <si>
    <t>Mugango</t>
  </si>
  <si>
    <t>Masese</t>
  </si>
  <si>
    <t>Ruguru ngandori</t>
  </si>
  <si>
    <t>Kagaari north</t>
  </si>
  <si>
    <t>Kawanjara</t>
  </si>
  <si>
    <t>Kimangaru</t>
  </si>
  <si>
    <t>Illasit</t>
  </si>
  <si>
    <t>Entarara</t>
  </si>
  <si>
    <t>Kajiado Central</t>
  </si>
  <si>
    <t>Airstrip</t>
  </si>
  <si>
    <t>Kiwanja</t>
  </si>
  <si>
    <t>Ngong</t>
  </si>
  <si>
    <t>Matasia</t>
  </si>
  <si>
    <t>Lugari</t>
  </si>
  <si>
    <t>Butere</t>
  </si>
  <si>
    <t>Kapkugerwet</t>
  </si>
  <si>
    <t>Karuri</t>
  </si>
  <si>
    <t>Kairi</t>
  </si>
  <si>
    <t>Githurai</t>
  </si>
  <si>
    <t>Mathanja A</t>
  </si>
  <si>
    <t>Wangige</t>
  </si>
  <si>
    <t>Banana</t>
  </si>
  <si>
    <t>Ndenderu</t>
  </si>
  <si>
    <t>Kamirithu</t>
  </si>
  <si>
    <t>Gitaru</t>
  </si>
  <si>
    <t>Kanyariri</t>
  </si>
  <si>
    <t>Gaitumbi</t>
  </si>
  <si>
    <t>Kiaria</t>
  </si>
  <si>
    <t>Kambaa</t>
  </si>
  <si>
    <t>Thuthureki</t>
  </si>
  <si>
    <t>Gathangari</t>
  </si>
  <si>
    <t>Kaloleni</t>
  </si>
  <si>
    <t>Mwanda</t>
  </si>
  <si>
    <t>Mbiri</t>
  </si>
  <si>
    <t>Mbeti</t>
  </si>
  <si>
    <t>Gitumbi</t>
  </si>
  <si>
    <t>Mukangu</t>
  </si>
  <si>
    <t>Murinduko</t>
  </si>
  <si>
    <t>Karuangi</t>
  </si>
  <si>
    <t>Bogeka</t>
  </si>
  <si>
    <t>Ngobit</t>
  </si>
  <si>
    <t>Rutunguru</t>
  </si>
  <si>
    <t>Kiharo</t>
  </si>
  <si>
    <t>Imenti</t>
  </si>
  <si>
    <t>Nyahururu</t>
  </si>
  <si>
    <t>Kiriti</t>
  </si>
  <si>
    <t>Kimutwa</t>
  </si>
  <si>
    <t>Chaka</t>
  </si>
  <si>
    <t>Kithoka</t>
  </si>
  <si>
    <t>Timau</t>
  </si>
  <si>
    <t>Ruiga</t>
  </si>
  <si>
    <t>Gatimbi</t>
  </si>
  <si>
    <t>Uruko</t>
  </si>
  <si>
    <t>Nkando</t>
  </si>
  <si>
    <t>Antuambui</t>
  </si>
  <si>
    <t>Maua</t>
  </si>
  <si>
    <t>Igembe North</t>
  </si>
  <si>
    <t>Kigene</t>
  </si>
  <si>
    <t>Kithima</t>
  </si>
  <si>
    <t>Ciombo</t>
  </si>
  <si>
    <t>Kamunyaka</t>
  </si>
  <si>
    <t>Ithiru</t>
  </si>
  <si>
    <t>Gakarara</t>
  </si>
  <si>
    <t>Mugoiri</t>
  </si>
  <si>
    <t>Rwathia</t>
  </si>
  <si>
    <t>Kangunduini</t>
  </si>
  <si>
    <t>Githumu</t>
  </si>
  <si>
    <t>Kihumbuini</t>
  </si>
  <si>
    <t>Kaptich</t>
  </si>
  <si>
    <t>Chepseon</t>
  </si>
  <si>
    <t>Gilgil</t>
  </si>
  <si>
    <t>Maili Saba</t>
  </si>
  <si>
    <t>Nyathuna</t>
  </si>
  <si>
    <t>Salgaa</t>
  </si>
  <si>
    <t>Komothai</t>
  </si>
  <si>
    <t>Kanyawa</t>
  </si>
  <si>
    <t>Thayu</t>
  </si>
  <si>
    <t>Olrongai</t>
  </si>
  <si>
    <t>Mwangaza</t>
  </si>
  <si>
    <t>Umoja</t>
  </si>
  <si>
    <t>Sobea</t>
  </si>
  <si>
    <t>Kakakinga</t>
  </si>
  <si>
    <t>Kabiyet</t>
  </si>
  <si>
    <t>Chepkunyuk</t>
  </si>
  <si>
    <t>Sachangwan</t>
  </si>
  <si>
    <t>Kosirai</t>
  </si>
  <si>
    <t>Kipsimo</t>
  </si>
  <si>
    <t>Water</t>
  </si>
  <si>
    <t>Kaimbaga</t>
  </si>
  <si>
    <t>Gathima</t>
  </si>
  <si>
    <t>Ritaya</t>
  </si>
  <si>
    <t>Leshau pondo</t>
  </si>
  <si>
    <t>Bogichora</t>
  </si>
  <si>
    <t>Kimathi</t>
  </si>
  <si>
    <t>Gikondi</t>
  </si>
  <si>
    <t>Kiamutiga</t>
  </si>
  <si>
    <t>Mweiga</t>
  </si>
  <si>
    <t>Aboni</t>
  </si>
  <si>
    <t>Kieni</t>
  </si>
  <si>
    <t>Kiawarigi</t>
  </si>
  <si>
    <t>Mathira</t>
  </si>
  <si>
    <t>Nyeri Town</t>
  </si>
  <si>
    <t>Ruringu</t>
  </si>
  <si>
    <t>Gaturia</t>
  </si>
  <si>
    <t>Gachiriro</t>
  </si>
  <si>
    <t>Mukurweini Central</t>
  </si>
  <si>
    <t>Kiawaithanji</t>
  </si>
  <si>
    <t>Gaaki</t>
  </si>
  <si>
    <t>Mathura East</t>
  </si>
  <si>
    <t>Kidaya</t>
  </si>
  <si>
    <t>Werugha</t>
  </si>
  <si>
    <t>Kiriani</t>
  </si>
  <si>
    <t>Matisi</t>
  </si>
  <si>
    <t>Siuna</t>
  </si>
  <si>
    <t>Saboti</t>
  </si>
  <si>
    <t>Kibagenge</t>
  </si>
  <si>
    <t>Kwanza</t>
  </si>
  <si>
    <t>Simatwet</t>
  </si>
  <si>
    <t>Trans Nzoia East</t>
  </si>
  <si>
    <t>Sitatunga</t>
  </si>
  <si>
    <t>Cherangany</t>
  </si>
  <si>
    <t>Mvita</t>
  </si>
  <si>
    <t>Kipkorgot</t>
  </si>
  <si>
    <t>Ziwa</t>
  </si>
  <si>
    <t>sundrying</t>
  </si>
  <si>
    <t>Income generating including farming</t>
  </si>
  <si>
    <t>Recreation</t>
  </si>
  <si>
    <r>
      <t xml:space="preserve">%operation </t>
    </r>
    <r>
      <rPr>
        <b/>
        <sz val="11"/>
        <color rgb="FFFF0000"/>
        <rFont val="Calibri"/>
        <family val="2"/>
        <scheme val="minor"/>
      </rPr>
      <t>(capped at 90%)</t>
    </r>
  </si>
  <si>
    <t>VPA</t>
  </si>
  <si>
    <t>Included/Excluded</t>
  </si>
  <si>
    <t>Reason for Exclusion</t>
  </si>
  <si>
    <t>Completion Date</t>
  </si>
  <si>
    <t>Business Category</t>
  </si>
  <si>
    <t>Created Date</t>
  </si>
  <si>
    <t>VPA6</t>
  </si>
  <si>
    <t>KE-NAK-1607-0</t>
  </si>
  <si>
    <t>Temporarily Excluded</t>
  </si>
  <si>
    <t>Unreachable</t>
  </si>
  <si>
    <t>12th May,2016</t>
  </si>
  <si>
    <t>Informal Business</t>
  </si>
  <si>
    <t>KE-NAN-1810-0</t>
  </si>
  <si>
    <t>Non Compliant</t>
  </si>
  <si>
    <t>29th August,2018</t>
  </si>
  <si>
    <t>18th October,2018</t>
  </si>
  <si>
    <t>Siret</t>
  </si>
  <si>
    <t>Cheptabach</t>
  </si>
  <si>
    <t>Under Verification</t>
  </si>
  <si>
    <t>17th October,2018</t>
  </si>
  <si>
    <t>Cherondo</t>
  </si>
  <si>
    <t>KE-BUN-1807-0</t>
  </si>
  <si>
    <t>1st June,2018</t>
  </si>
  <si>
    <t>1st July,2018</t>
  </si>
  <si>
    <t>Bungoma</t>
  </si>
  <si>
    <t>Bungoma North</t>
  </si>
  <si>
    <t>Tongarene</t>
  </si>
  <si>
    <t>Sinoko</t>
  </si>
  <si>
    <t>Medium Size Business</t>
  </si>
  <si>
    <t>KE-KIA-1810-0</t>
  </si>
  <si>
    <t>3rd October,2018</t>
  </si>
  <si>
    <t>KE-NAK-1808-0</t>
  </si>
  <si>
    <t>27th June,2018</t>
  </si>
  <si>
    <t>16th August,2018</t>
  </si>
  <si>
    <t>Kirusoi</t>
  </si>
  <si>
    <t>Irungu</t>
  </si>
  <si>
    <t>Micro Business</t>
  </si>
  <si>
    <t>KE-BAR-1807-0</t>
  </si>
  <si>
    <t>20th May,2018</t>
  </si>
  <si>
    <t>9th July,2018</t>
  </si>
  <si>
    <t>Baringo North</t>
  </si>
  <si>
    <t>Emkwen</t>
  </si>
  <si>
    <t>KE-NAK-1804-0</t>
  </si>
  <si>
    <t>27th February,2018</t>
  </si>
  <si>
    <t>4th April,2018</t>
  </si>
  <si>
    <t>Nakuru Town</t>
  </si>
  <si>
    <t>Nakuru East</t>
  </si>
  <si>
    <t>Pipeline</t>
  </si>
  <si>
    <t>KE-MAK-1804-0</t>
  </si>
  <si>
    <t>30th April,2018</t>
  </si>
  <si>
    <t>Kamaku</t>
  </si>
  <si>
    <t>KE-NYA-1705-0</t>
  </si>
  <si>
    <t>24th May,2017</t>
  </si>
  <si>
    <t>Suguroi</t>
  </si>
  <si>
    <t>KE-KIA-1907-0</t>
  </si>
  <si>
    <t>13th June,2019</t>
  </si>
  <si>
    <t>4th July,2019</t>
  </si>
  <si>
    <t>Hecta Imwe</t>
  </si>
  <si>
    <t>KE-KIA-1908-0</t>
  </si>
  <si>
    <t>26th August,2019</t>
  </si>
  <si>
    <t>Kanjao</t>
  </si>
  <si>
    <t>Miiro</t>
  </si>
  <si>
    <t>KE-KWA-1905-0</t>
  </si>
  <si>
    <t>17th April,2019</t>
  </si>
  <si>
    <t>1st May,2019</t>
  </si>
  <si>
    <t>Mazimalume</t>
  </si>
  <si>
    <t>KE-NAN-1805-0</t>
  </si>
  <si>
    <t>7th March,2018</t>
  </si>
  <si>
    <t>16th May,2018</t>
  </si>
  <si>
    <t>Kisaget</t>
  </si>
  <si>
    <t>KE-LAI-2007-0000</t>
  </si>
  <si>
    <t>Excluded</t>
  </si>
  <si>
    <t>Institutional Plant</t>
  </si>
  <si>
    <t>4th July,2020</t>
  </si>
  <si>
    <t>14th July,2020</t>
  </si>
  <si>
    <t>Laikipia North</t>
  </si>
  <si>
    <t>Twara</t>
  </si>
  <si>
    <t>KE-NYE-1807-0</t>
  </si>
  <si>
    <t>5th June,2018</t>
  </si>
  <si>
    <t>30th July,2018</t>
  </si>
  <si>
    <t>Kiamachimbi</t>
  </si>
  <si>
    <t>KE-NYE-1903-0</t>
  </si>
  <si>
    <t>28th January,2019</t>
  </si>
  <si>
    <t>19th March,2019</t>
  </si>
  <si>
    <t>Kagongo</t>
  </si>
  <si>
    <t>KE-KIA-2005-0814</t>
  </si>
  <si>
    <t>21st May,2020</t>
  </si>
  <si>
    <t>30th May,2020</t>
  </si>
  <si>
    <t>Ngoingwa</t>
  </si>
  <si>
    <t>KE-KIA-2005-0815</t>
  </si>
  <si>
    <t>5th March,2020</t>
  </si>
  <si>
    <t>22nd May,2020</t>
  </si>
  <si>
    <t>Ngenda</t>
  </si>
  <si>
    <t>Gathage</t>
  </si>
  <si>
    <t>KE-KIA-2007-0816</t>
  </si>
  <si>
    <t>24th June,2020</t>
  </si>
  <si>
    <t>15th July,2020</t>
  </si>
  <si>
    <t>Thindigua</t>
  </si>
  <si>
    <t>Eden Ville</t>
  </si>
  <si>
    <t>KE-KIA-2007-0817</t>
  </si>
  <si>
    <t>9th July,2020</t>
  </si>
  <si>
    <t>16th July,2020</t>
  </si>
  <si>
    <t>Kiamwangi</t>
  </si>
  <si>
    <t>KE-NYA-1811-1849</t>
  </si>
  <si>
    <t>Included</t>
  </si>
  <si>
    <t>1st September,2018</t>
  </si>
  <si>
    <t>5th November,2018</t>
  </si>
  <si>
    <t>Ol Joro Orok</t>
  </si>
  <si>
    <t>Olunjororoko</t>
  </si>
  <si>
    <t>Gituamba</t>
  </si>
  <si>
    <t>KE-BAR-1811-1877</t>
  </si>
  <si>
    <t>8th October,2018</t>
  </si>
  <si>
    <t>12th November,2018</t>
  </si>
  <si>
    <t>Esageri</t>
  </si>
  <si>
    <t>KE-TAI-2203-2251</t>
  </si>
  <si>
    <t>11th February,2022</t>
  </si>
  <si>
    <t>17th March,2022</t>
  </si>
  <si>
    <t>Mwafunja</t>
  </si>
  <si>
    <t>KE-KIL-2206-2254</t>
  </si>
  <si>
    <t>11th March,2022</t>
  </si>
  <si>
    <t>15th June,2022</t>
  </si>
  <si>
    <t>Institutional</t>
  </si>
  <si>
    <t>Kibaoni</t>
  </si>
  <si>
    <t>KE-TAI-2207-2270</t>
  </si>
  <si>
    <t>2nd June,2022</t>
  </si>
  <si>
    <t>9th July,2022</t>
  </si>
  <si>
    <t>KE-TAI-2301-2272</t>
  </si>
  <si>
    <t>5th October,2022</t>
  </si>
  <si>
    <t>10th January,2023</t>
  </si>
  <si>
    <t>Taveta</t>
  </si>
  <si>
    <t>Timbila</t>
  </si>
  <si>
    <t>KE-TAI-2211-2276</t>
  </si>
  <si>
    <t>15th August,2022</t>
  </si>
  <si>
    <t>17th November,2022</t>
  </si>
  <si>
    <t>Mbale</t>
  </si>
  <si>
    <t>Sagha</t>
  </si>
  <si>
    <t>KE-MER-2111-2702</t>
  </si>
  <si>
    <t>21st September,2021</t>
  </si>
  <si>
    <t>10th November,2021</t>
  </si>
  <si>
    <t>Kaubau</t>
  </si>
  <si>
    <t>KE-MUR-2006-12345</t>
  </si>
  <si>
    <t>12th June,2020</t>
  </si>
  <si>
    <t>Ng'Etho</t>
  </si>
  <si>
    <t>KE-LAI-1612-13895</t>
  </si>
  <si>
    <t>11th November,2016</t>
  </si>
  <si>
    <t>31st December,2016</t>
  </si>
  <si>
    <t>Nanyuki</t>
  </si>
  <si>
    <t>KE-KWA-1512-13913</t>
  </si>
  <si>
    <t>24th November,2015</t>
  </si>
  <si>
    <t>1st December,2015</t>
  </si>
  <si>
    <t>Lunga Lunga</t>
  </si>
  <si>
    <t>Kikoneni</t>
  </si>
  <si>
    <t>Mwangai</t>
  </si>
  <si>
    <t>KE-UAS-1612-13937</t>
  </si>
  <si>
    <t>Bombo</t>
  </si>
  <si>
    <t>KE-NYE-1606-14025</t>
  </si>
  <si>
    <t>Hostile Client</t>
  </si>
  <si>
    <t>12th April,2016</t>
  </si>
  <si>
    <t>Kabari</t>
  </si>
  <si>
    <t>Mathari</t>
  </si>
  <si>
    <t>KE-NAK-1611-14067</t>
  </si>
  <si>
    <t>Menengai</t>
  </si>
  <si>
    <t>KE-KAJ-1512-14131</t>
  </si>
  <si>
    <t>11th November,2015</t>
  </si>
  <si>
    <t>Isinya</t>
  </si>
  <si>
    <t>Faraja</t>
  </si>
  <si>
    <t>KE-UAS-1612-14148</t>
  </si>
  <si>
    <t>Chepkattet</t>
  </si>
  <si>
    <t>Chepkatet</t>
  </si>
  <si>
    <t>KE-NYE-1612-14340</t>
  </si>
  <si>
    <t>Naromoru</t>
  </si>
  <si>
    <t>KE-MUR-1512-14414</t>
  </si>
  <si>
    <t>Gathuthu</t>
  </si>
  <si>
    <t>KE-KIR-1612-14451</t>
  </si>
  <si>
    <t>Kathaka</t>
  </si>
  <si>
    <t>KE-KIA-1512-14459</t>
  </si>
  <si>
    <t>Thigio</t>
  </si>
  <si>
    <t>Nderu</t>
  </si>
  <si>
    <t>KE-KIA-1612-14461</t>
  </si>
  <si>
    <t>Mugumuini</t>
  </si>
  <si>
    <t>14th November,2015</t>
  </si>
  <si>
    <t>KE-THA-1612-14524</t>
  </si>
  <si>
    <t>Iruma</t>
  </si>
  <si>
    <t>Keria</t>
  </si>
  <si>
    <t>KE-UAS-1512-14529</t>
  </si>
  <si>
    <t>Kipsombe</t>
  </si>
  <si>
    <t>KE-KIA-1512-14589</t>
  </si>
  <si>
    <t>Miirano</t>
  </si>
  <si>
    <t>KE-MER-1612-14597</t>
  </si>
  <si>
    <t>Demolished</t>
  </si>
  <si>
    <t>Kirima</t>
  </si>
  <si>
    <t>KE-KAJ-1512-14610</t>
  </si>
  <si>
    <t>Idama</t>
  </si>
  <si>
    <t>Oloiya</t>
  </si>
  <si>
    <t>KE-KIA-1512-14612</t>
  </si>
  <si>
    <t>30th November,2015</t>
  </si>
  <si>
    <t>10th December,2015</t>
  </si>
  <si>
    <t>Karwigi</t>
  </si>
  <si>
    <t>KE-MER-1512-14629</t>
  </si>
  <si>
    <t>Mutunguru</t>
  </si>
  <si>
    <t>KE-KIS-1612-14657</t>
  </si>
  <si>
    <t>Oyugis</t>
  </si>
  <si>
    <t>KE-NYE-1610-14731</t>
  </si>
  <si>
    <t>11th September,2016</t>
  </si>
  <si>
    <t>31st October,2016</t>
  </si>
  <si>
    <t>Ihuririo</t>
  </si>
  <si>
    <t>Waihara</t>
  </si>
  <si>
    <t>KE-KIA-1512-14750</t>
  </si>
  <si>
    <t>Mitero</t>
  </si>
  <si>
    <t>KE-MAC-1612-14758</t>
  </si>
  <si>
    <t>KE-KIR-1612-14773</t>
  </si>
  <si>
    <t>KE-NAK-1512-14808</t>
  </si>
  <si>
    <t>Kamiruri</t>
  </si>
  <si>
    <t>KE-MUR-1612-14828</t>
  </si>
  <si>
    <t>Gatunguru B</t>
  </si>
  <si>
    <t>KE-NYE-1712-14892</t>
  </si>
  <si>
    <t>11th November,2017</t>
  </si>
  <si>
    <t>31st December,2017</t>
  </si>
  <si>
    <t>Gitare</t>
  </si>
  <si>
    <t>KE-MAC-1612-14907</t>
  </si>
  <si>
    <t>KE-EMB-1512-14917</t>
  </si>
  <si>
    <t>Kamugeri</t>
  </si>
  <si>
    <t>Kagaari</t>
  </si>
  <si>
    <t>KE-KIA-1512-14931</t>
  </si>
  <si>
    <t>KE-KIR-1612-14982</t>
  </si>
  <si>
    <t>KE-EMB-1612-15047</t>
  </si>
  <si>
    <t>Kagaari North</t>
  </si>
  <si>
    <t>Kianjokoma</t>
  </si>
  <si>
    <t>KE-NYA-1512-15111</t>
  </si>
  <si>
    <t>KE-NYE-1512-15126</t>
  </si>
  <si>
    <t>KE-KIA-1512-15178</t>
  </si>
  <si>
    <t>Gikambura</t>
  </si>
  <si>
    <t>Nduma</t>
  </si>
  <si>
    <t>KE-KIA-1512-15200</t>
  </si>
  <si>
    <t>KE-KIA-1512-15256</t>
  </si>
  <si>
    <t>Ngeteti</t>
  </si>
  <si>
    <t>Miti Mingi</t>
  </si>
  <si>
    <t>KE-KIA-1512-15329</t>
  </si>
  <si>
    <t>Kamemo</t>
  </si>
  <si>
    <t>Happy Valley</t>
  </si>
  <si>
    <t>KE-NYA-1609-15338</t>
  </si>
  <si>
    <t>13th July,2016</t>
  </si>
  <si>
    <t>1st September,2016</t>
  </si>
  <si>
    <t>Kiriogo</t>
  </si>
  <si>
    <t>KE-EMB-1612-15400</t>
  </si>
  <si>
    <t>Kiandundu</t>
  </si>
  <si>
    <t>KE-SAM-1512-15414</t>
  </si>
  <si>
    <t>Samburu Central</t>
  </si>
  <si>
    <t>KE-UAS-1512-15434</t>
  </si>
  <si>
    <t>20th December,2015</t>
  </si>
  <si>
    <t>Chuiyat</t>
  </si>
  <si>
    <t>KE-KAK-1601-15439</t>
  </si>
  <si>
    <t>Lurambi</t>
  </si>
  <si>
    <t>Bukhungu</t>
  </si>
  <si>
    <t>Shitaho</t>
  </si>
  <si>
    <t>KE-TAI-1902-15472</t>
  </si>
  <si>
    <t>1st February,2019</t>
  </si>
  <si>
    <t>Pose</t>
  </si>
  <si>
    <t>KE-KIA-1512-15482</t>
  </si>
  <si>
    <t>KE-MAC-1612-15502</t>
  </si>
  <si>
    <t>Kikambuani</t>
  </si>
  <si>
    <t>KE-KIA-1512-15505</t>
  </si>
  <si>
    <t>Rusegetti</t>
  </si>
  <si>
    <t>KE-MER-1512-15527</t>
  </si>
  <si>
    <t>17th November,2015</t>
  </si>
  <si>
    <t>17th December,2015</t>
  </si>
  <si>
    <t>Njeki West</t>
  </si>
  <si>
    <t>Kambakia</t>
  </si>
  <si>
    <t>KE-NYE-1512-15531</t>
  </si>
  <si>
    <t>9th November,2015</t>
  </si>
  <si>
    <t>29th December,2015</t>
  </si>
  <si>
    <t>Kihuri</t>
  </si>
  <si>
    <t>KE-NYE-1902-15576</t>
  </si>
  <si>
    <t>13th February,2019</t>
  </si>
  <si>
    <t>Baricho</t>
  </si>
  <si>
    <t>Kiangurwe</t>
  </si>
  <si>
    <t>KE-KIA-1512-15639</t>
  </si>
  <si>
    <t>KE-KIS-1512-15653</t>
  </si>
  <si>
    <t>Nyakach</t>
  </si>
  <si>
    <t>West Nyakach</t>
  </si>
  <si>
    <t>Uruui</t>
  </si>
  <si>
    <t>KE-VIH-1612-15745</t>
  </si>
  <si>
    <t>Vihiga</t>
  </si>
  <si>
    <t>Hamisi</t>
  </si>
  <si>
    <t>Gimoimoi</t>
  </si>
  <si>
    <t>Gimamoi</t>
  </si>
  <si>
    <t>31st October,2015</t>
  </si>
  <si>
    <t>KE-KIR-1612-15867</t>
  </si>
  <si>
    <t>KE-KIS-1612-15876</t>
  </si>
  <si>
    <t>Central Nyakach</t>
  </si>
  <si>
    <t>Kolweny</t>
  </si>
  <si>
    <t>KE-TAI-1612-15901</t>
  </si>
  <si>
    <t>Kimangachuhu</t>
  </si>
  <si>
    <t>KE-KIS-1712-15907</t>
  </si>
  <si>
    <t>Kanunda</t>
  </si>
  <si>
    <t>KE-KIR-1601-15943</t>
  </si>
  <si>
    <t>12th November,2015</t>
  </si>
  <si>
    <t>Gathugu</t>
  </si>
  <si>
    <t>KE-KIR-1603-15945</t>
  </si>
  <si>
    <t>11th January,2016</t>
  </si>
  <si>
    <t>Kimunye</t>
  </si>
  <si>
    <t>KE-KIR-1602-15946</t>
  </si>
  <si>
    <t>13th December,2015</t>
  </si>
  <si>
    <t>Gichugu</t>
  </si>
  <si>
    <t>Kiangombe</t>
  </si>
  <si>
    <t>KE-KIR-1603-15948</t>
  </si>
  <si>
    <t>Kiandieri</t>
  </si>
  <si>
    <t>KE-MUR-1512-15949</t>
  </si>
  <si>
    <t>Nyongo</t>
  </si>
  <si>
    <t>KE-KIR-1603-15950</t>
  </si>
  <si>
    <t>Njoguini</t>
  </si>
  <si>
    <t>KE-KIR-1607-15951</t>
  </si>
  <si>
    <t>8th June,2016</t>
  </si>
  <si>
    <t>28th July,2016</t>
  </si>
  <si>
    <t>Gatwe</t>
  </si>
  <si>
    <t>KE-KIR-1602-15952</t>
  </si>
  <si>
    <t>Gathuthuma</t>
  </si>
  <si>
    <t>KE-THA-1603-15954</t>
  </si>
  <si>
    <t>27th January,2016</t>
  </si>
  <si>
    <t>17th March,2016</t>
  </si>
  <si>
    <t>Magumoni</t>
  </si>
  <si>
    <t>Rwezamugwe</t>
  </si>
  <si>
    <t>KE-KIA-1603-15956</t>
  </si>
  <si>
    <t>Mitahato</t>
  </si>
  <si>
    <t>KE-KIA-1602-15957</t>
  </si>
  <si>
    <t>Theta</t>
  </si>
  <si>
    <t>Murera</t>
  </si>
  <si>
    <t>KE-KAJ-1512-15958</t>
  </si>
  <si>
    <t>Oljoro Onyore</t>
  </si>
  <si>
    <t>KE-KIA-1605-15959</t>
  </si>
  <si>
    <t>12th March,2016</t>
  </si>
  <si>
    <t>KE-KIA-1601-15960</t>
  </si>
  <si>
    <t>Mutarakwa</t>
  </si>
  <si>
    <t>Tharuni</t>
  </si>
  <si>
    <t>KE-KIA-1603-15961</t>
  </si>
  <si>
    <t>KE-KIS-1603-15962</t>
  </si>
  <si>
    <t>5th February,2016</t>
  </si>
  <si>
    <t>26th March,2016</t>
  </si>
  <si>
    <t>Kisii South</t>
  </si>
  <si>
    <t>Mwamosioma</t>
  </si>
  <si>
    <t>Bochura</t>
  </si>
  <si>
    <t>KE-KIR-1602-15965</t>
  </si>
  <si>
    <t>Kiairungu</t>
  </si>
  <si>
    <t>KE-NYA-1606-15966</t>
  </si>
  <si>
    <t>Bosaragei</t>
  </si>
  <si>
    <t>Kiabonyoru</t>
  </si>
  <si>
    <t>KE-KIR-1602-15967</t>
  </si>
  <si>
    <t>Kiarungu</t>
  </si>
  <si>
    <t>KE-KIR-1606-15968</t>
  </si>
  <si>
    <t>Kathuthuma</t>
  </si>
  <si>
    <t>Gikumbo</t>
  </si>
  <si>
    <t>KE-KIA-1602-15969</t>
  </si>
  <si>
    <t>Kamahindu</t>
  </si>
  <si>
    <t>Kithogoyo</t>
  </si>
  <si>
    <t>KE-NYE-1607-15973</t>
  </si>
  <si>
    <t>Kabaru</t>
  </si>
  <si>
    <t>KE-LAI-1602-15974</t>
  </si>
  <si>
    <t>Ngombeti</t>
  </si>
  <si>
    <t>KE-MUR-1604-15975</t>
  </si>
  <si>
    <t>11th February,2016</t>
  </si>
  <si>
    <t>KE-MUR-1612-15976</t>
  </si>
  <si>
    <t>Kibage</t>
  </si>
  <si>
    <t>Gachaki</t>
  </si>
  <si>
    <t>KE-KIA-1601-15977</t>
  </si>
  <si>
    <t>Thika Town</t>
  </si>
  <si>
    <t>Makongeni</t>
  </si>
  <si>
    <t>KE-MUR-1512-15978</t>
  </si>
  <si>
    <t>Murarandia</t>
  </si>
  <si>
    <t>Kariara</t>
  </si>
  <si>
    <t>KE-THA-1602-15981</t>
  </si>
  <si>
    <t>KE-KIA-1601-15982</t>
  </si>
  <si>
    <t>21st November,2015</t>
  </si>
  <si>
    <t>Gathanji</t>
  </si>
  <si>
    <t>KE-MER-1603-15985</t>
  </si>
  <si>
    <t>Antubochiu</t>
  </si>
  <si>
    <t>KE-MER-1512-15986</t>
  </si>
  <si>
    <t>Abothuguchi Central</t>
  </si>
  <si>
    <t>Mariene</t>
  </si>
  <si>
    <t>KE-THA-1602-15987</t>
  </si>
  <si>
    <t>Kieganguru</t>
  </si>
  <si>
    <t>KE-EMB-1802-15988</t>
  </si>
  <si>
    <t>9th January,2018</t>
  </si>
  <si>
    <t>28th February,2018</t>
  </si>
  <si>
    <t>Nguire</t>
  </si>
  <si>
    <t>KE-EMB-1606-15989</t>
  </si>
  <si>
    <t>Thumuri</t>
  </si>
  <si>
    <t>KE-NAN-1602-15991</t>
  </si>
  <si>
    <t>Juyat</t>
  </si>
  <si>
    <t>Kalelach</t>
  </si>
  <si>
    <t>KE-BUS-1601-15992</t>
  </si>
  <si>
    <t>Busia</t>
  </si>
  <si>
    <t>Teso South</t>
  </si>
  <si>
    <t>Amukura Central</t>
  </si>
  <si>
    <t>Kuruk</t>
  </si>
  <si>
    <t>KE-BUS-1603-15993</t>
  </si>
  <si>
    <t>30th January,2016</t>
  </si>
  <si>
    <t>20th March,2016</t>
  </si>
  <si>
    <t>KE-BUS-1603-15994</t>
  </si>
  <si>
    <t>Teso North</t>
  </si>
  <si>
    <t>Malaba Central</t>
  </si>
  <si>
    <t>Kongor</t>
  </si>
  <si>
    <t>KE-UAS-1603-15995</t>
  </si>
  <si>
    <t>Cheptinet</t>
  </si>
  <si>
    <t>Baraka Law</t>
  </si>
  <si>
    <t>KE-UAS-1601-15996</t>
  </si>
  <si>
    <t>Jobcentre</t>
  </si>
  <si>
    <t>KE-KER-1512-15998</t>
  </si>
  <si>
    <t>Belgut</t>
  </si>
  <si>
    <t>Sofia</t>
  </si>
  <si>
    <t>KE-TAI-1602-16000</t>
  </si>
  <si>
    <t>17th February,2016</t>
  </si>
  <si>
    <t>Wumingu Kishushe</t>
  </si>
  <si>
    <t>Ndiwenyi</t>
  </si>
  <si>
    <t>KE-KWA-1612-16001</t>
  </si>
  <si>
    <t>Dzombo</t>
  </si>
  <si>
    <t>Marenje A</t>
  </si>
  <si>
    <t>2nd February,2016</t>
  </si>
  <si>
    <t>KE-KIA-1602-16003</t>
  </si>
  <si>
    <t>Kianjogu</t>
  </si>
  <si>
    <t>KE-NAK-1601-16006</t>
  </si>
  <si>
    <t>Wei</t>
  </si>
  <si>
    <t>KE-NAK-1512-16010</t>
  </si>
  <si>
    <t>Mihang'O</t>
  </si>
  <si>
    <t>KE-NYA-1601-16011</t>
  </si>
  <si>
    <t>27th December,2015</t>
  </si>
  <si>
    <t>Weru</t>
  </si>
  <si>
    <t>Gatumbiro</t>
  </si>
  <si>
    <t>KE-NYA-1604-16016</t>
  </si>
  <si>
    <t>20th February,2016</t>
  </si>
  <si>
    <t>10th April,2016</t>
  </si>
  <si>
    <t>Engineer</t>
  </si>
  <si>
    <t>Kahuru</t>
  </si>
  <si>
    <t>KE-KIR-1605-16017</t>
  </si>
  <si>
    <t>Kamutwira</t>
  </si>
  <si>
    <t>KE-NYE-1603-16018</t>
  </si>
  <si>
    <t>Gatarakwa</t>
  </si>
  <si>
    <t>Embaringo</t>
  </si>
  <si>
    <t>KE-MUR-1604-16019</t>
  </si>
  <si>
    <t>Wangu</t>
  </si>
  <si>
    <t>Kamacharia/Karwinu</t>
  </si>
  <si>
    <t>KE-KIA-1604-16020</t>
  </si>
  <si>
    <t>Juja</t>
  </si>
  <si>
    <t>Kuboma</t>
  </si>
  <si>
    <t>KE-KIA-1603-16021</t>
  </si>
  <si>
    <t>Kihara</t>
  </si>
  <si>
    <t>Gachie</t>
  </si>
  <si>
    <t>KE-NAI-1604-16022</t>
  </si>
  <si>
    <t>Embakasi East</t>
  </si>
  <si>
    <t>Ruai</t>
  </si>
  <si>
    <t>Bondeni</t>
  </si>
  <si>
    <t>KE-LAI-1512-16023</t>
  </si>
  <si>
    <t>KE-BOM-1601-16025</t>
  </si>
  <si>
    <t>Ndanai</t>
  </si>
  <si>
    <t>Kabarit</t>
  </si>
  <si>
    <t>KE-NYA-1601-16026</t>
  </si>
  <si>
    <t>Mirangine</t>
  </si>
  <si>
    <t>KE-KIS-1607-16028</t>
  </si>
  <si>
    <t>KE-TRA-1605-16030</t>
  </si>
  <si>
    <t>21st May,2016</t>
  </si>
  <si>
    <t>Taito</t>
  </si>
  <si>
    <t>KE-TRA-1602-16031</t>
  </si>
  <si>
    <t>Cherengany</t>
  </si>
  <si>
    <t>Motosiet</t>
  </si>
  <si>
    <t>Mateket</t>
  </si>
  <si>
    <t>KE-KAK-1604-16032</t>
  </si>
  <si>
    <t>Nzoia</t>
  </si>
  <si>
    <t>Vinyenya</t>
  </si>
  <si>
    <t>KE-KIS-1607-16033</t>
  </si>
  <si>
    <t>Kajimbo</t>
  </si>
  <si>
    <t>KE-KIR-1603-16034</t>
  </si>
  <si>
    <t>Thunguri</t>
  </si>
  <si>
    <t>KE-KIA-1602-16035</t>
  </si>
  <si>
    <t>Mutomo</t>
  </si>
  <si>
    <t>KE-EMB-1604-16036</t>
  </si>
  <si>
    <t>Ena</t>
  </si>
  <si>
    <t>Rukira</t>
  </si>
  <si>
    <t>KE-UAS-1606-16037</t>
  </si>
  <si>
    <t>Kipsinede</t>
  </si>
  <si>
    <t>KE-EMB-1610-16039</t>
  </si>
  <si>
    <t>19th August,2016</t>
  </si>
  <si>
    <t>8th October,2016</t>
  </si>
  <si>
    <t>KE-NYA-1603-16040</t>
  </si>
  <si>
    <t>24th January,2016</t>
  </si>
  <si>
    <t>14th March,2016</t>
  </si>
  <si>
    <t>KE-NYA-1607-16041</t>
  </si>
  <si>
    <t>Rigoma</t>
  </si>
  <si>
    <t>Ikenye</t>
  </si>
  <si>
    <t>KE-THA-1604-16042</t>
  </si>
  <si>
    <t>Makeuni</t>
  </si>
  <si>
    <t>KE-THA-1604-16043</t>
  </si>
  <si>
    <t>2nd March,2016</t>
  </si>
  <si>
    <t>21st April,2016</t>
  </si>
  <si>
    <t>Chera</t>
  </si>
  <si>
    <t>KE-KIA-1605-16044</t>
  </si>
  <si>
    <t>11th April,2016</t>
  </si>
  <si>
    <t>31st May,2016</t>
  </si>
  <si>
    <t>Ndarugo</t>
  </si>
  <si>
    <t>KE-THA-1604-16045</t>
  </si>
  <si>
    <t>Muwe</t>
  </si>
  <si>
    <t>Kamweru</t>
  </si>
  <si>
    <t>KE-KIA-1604-16046</t>
  </si>
  <si>
    <t>Miritho</t>
  </si>
  <si>
    <t>KE-KIA-1602-16048</t>
  </si>
  <si>
    <t>Kagwi</t>
  </si>
  <si>
    <t>KE-NYA-1605-16049</t>
  </si>
  <si>
    <t>Kanyiriri</t>
  </si>
  <si>
    <t>KE-LAI-1606-16050</t>
  </si>
  <si>
    <t>Malmanet</t>
  </si>
  <si>
    <t>Kiambogo</t>
  </si>
  <si>
    <t>KE-NYA-1602-16051</t>
  </si>
  <si>
    <t>Kasuku</t>
  </si>
  <si>
    <t>Karandi</t>
  </si>
  <si>
    <t>KE-LAI-1609-16053</t>
  </si>
  <si>
    <t>Keni</t>
  </si>
  <si>
    <t>KE-NYA-1602-16054</t>
  </si>
  <si>
    <t>Nyonjoro</t>
  </si>
  <si>
    <t>Ithigithathi</t>
  </si>
  <si>
    <t>KE-NYA-1604-16055</t>
  </si>
  <si>
    <t>Kirimangai</t>
  </si>
  <si>
    <t>Reri</t>
  </si>
  <si>
    <t>KE-LAI-1602-16056</t>
  </si>
  <si>
    <t>Munanda</t>
  </si>
  <si>
    <t>KE-KIR-1608-16057</t>
  </si>
  <si>
    <t>20th June,2016</t>
  </si>
  <si>
    <t>9th August,2016</t>
  </si>
  <si>
    <t>Ndimi</t>
  </si>
  <si>
    <t>Kibingo</t>
  </si>
  <si>
    <t>KE-KIR-1602-16062</t>
  </si>
  <si>
    <t>KE-KIR-1604-16063</t>
  </si>
  <si>
    <t>KE-KER-1608-16064</t>
  </si>
  <si>
    <t>12th June,2016</t>
  </si>
  <si>
    <t>Kaplatet</t>
  </si>
  <si>
    <t>Chematich</t>
  </si>
  <si>
    <t>KE-KIS-1604-16069</t>
  </si>
  <si>
    <t>22nd February,2016</t>
  </si>
  <si>
    <t>KE-KIR-1602-16073</t>
  </si>
  <si>
    <t>KE-NYA-1601-16075</t>
  </si>
  <si>
    <t>Tumaini</t>
  </si>
  <si>
    <t>KE-KIR-1601-16076</t>
  </si>
  <si>
    <t>Baragwi</t>
  </si>
  <si>
    <t>KE-NYE-1602-16077</t>
  </si>
  <si>
    <t>Iriaini</t>
  </si>
  <si>
    <t>KE-KIR-1602-16079</t>
  </si>
  <si>
    <t>KE-KIS-1603-16082</t>
  </si>
  <si>
    <t>Bogiakumu</t>
  </si>
  <si>
    <t>Mosando</t>
  </si>
  <si>
    <t>KE-NYA-1605-16085</t>
  </si>
  <si>
    <t>Matutu</t>
  </si>
  <si>
    <t>KE-SIA-1605-16089</t>
  </si>
  <si>
    <t>Siaya</t>
  </si>
  <si>
    <t>Gem</t>
  </si>
  <si>
    <t>Yala</t>
  </si>
  <si>
    <t>Nyamninia</t>
  </si>
  <si>
    <t>KE-TRA-1605-16092</t>
  </si>
  <si>
    <t>6th May,2016</t>
  </si>
  <si>
    <t>Kachibora</t>
  </si>
  <si>
    <t>Kabul</t>
  </si>
  <si>
    <t>KE-NYE-1602-16094</t>
  </si>
  <si>
    <t>KE-KAJ-1601-16096</t>
  </si>
  <si>
    <t>Nkiwanjan</t>
  </si>
  <si>
    <t>Inkiwanjani</t>
  </si>
  <si>
    <t>KE-KIR-1604-16099</t>
  </si>
  <si>
    <t>Kabumbu</t>
  </si>
  <si>
    <t>KE-NAK-1607-16100</t>
  </si>
  <si>
    <t>18th May,2016</t>
  </si>
  <si>
    <t>7th July,2016</t>
  </si>
  <si>
    <t>Woseges</t>
  </si>
  <si>
    <t>KE-NAK-1611-16102</t>
  </si>
  <si>
    <t>12th September,2016</t>
  </si>
  <si>
    <t>KE-NAK-1610-16108</t>
  </si>
  <si>
    <t>KE-SIA-1604-16112</t>
  </si>
  <si>
    <t>Central Alego</t>
  </si>
  <si>
    <t>Adodi A</t>
  </si>
  <si>
    <t>KE-NYA-1608-16119</t>
  </si>
  <si>
    <t>Kouamiti</t>
  </si>
  <si>
    <t>Karugu</t>
  </si>
  <si>
    <t>KE-KIR-1604-16123</t>
  </si>
  <si>
    <t>Karii</t>
  </si>
  <si>
    <t>KE-KIR-1607-16124</t>
  </si>
  <si>
    <t>KE-KIR-1604-16125</t>
  </si>
  <si>
    <t>KE-KIR-1604-16126</t>
  </si>
  <si>
    <t>KE-MER-1604-16129</t>
  </si>
  <si>
    <t>Igoji West</t>
  </si>
  <si>
    <t>KE-MER-1605-16131</t>
  </si>
  <si>
    <t>KE-MER-1602-16132</t>
  </si>
  <si>
    <t>Mugambone</t>
  </si>
  <si>
    <t>KE-MER-1603-16133</t>
  </si>
  <si>
    <t>Nkogwe</t>
  </si>
  <si>
    <t>KE-KIR-1606-16134</t>
  </si>
  <si>
    <t>Mwerua</t>
  </si>
  <si>
    <t>KE-KIR-1601-16135</t>
  </si>
  <si>
    <t>KE-KIR-1601-16136</t>
  </si>
  <si>
    <t>Kariko</t>
  </si>
  <si>
    <t>KE-KIR-1601-16138</t>
  </si>
  <si>
    <t>Kaguyu</t>
  </si>
  <si>
    <t>KE-KIR-1601-16140</t>
  </si>
  <si>
    <t>KE-KIR-1601-16141</t>
  </si>
  <si>
    <t>KE-KIR-1601-16142</t>
  </si>
  <si>
    <t>KE-KIR-1601-16143</t>
  </si>
  <si>
    <t>KE-EMB-1603-16145</t>
  </si>
  <si>
    <t>Don Bosco</t>
  </si>
  <si>
    <t>KE-KIR-1601-16147</t>
  </si>
  <si>
    <t>KE-KIR-1601-16148</t>
  </si>
  <si>
    <t>Kariku</t>
  </si>
  <si>
    <t>KE-NYE-1601-16149</t>
  </si>
  <si>
    <t>Thegenge</t>
  </si>
  <si>
    <t>KE-KIR-1601-16150</t>
  </si>
  <si>
    <t>KE-KIR-1601-16152</t>
  </si>
  <si>
    <t>Kirunda</t>
  </si>
  <si>
    <t>KE-KIR-1602-16154</t>
  </si>
  <si>
    <t>KE-KIR-1602-16157</t>
  </si>
  <si>
    <t>KE-KIR-1601-16158</t>
  </si>
  <si>
    <t>KE-KIR-1605-16159</t>
  </si>
  <si>
    <t>KE-KIR-1601-16161</t>
  </si>
  <si>
    <t>KE-NYE-1607-16162</t>
  </si>
  <si>
    <t>27th May,2016</t>
  </si>
  <si>
    <t>16th July,2016</t>
  </si>
  <si>
    <t>Mwireri</t>
  </si>
  <si>
    <t>KE-LAI-1602-16163</t>
  </si>
  <si>
    <t>Muthiga</t>
  </si>
  <si>
    <t>KE-LAI-1602-16164</t>
  </si>
  <si>
    <t>Serera</t>
  </si>
  <si>
    <t>Nyakumu</t>
  </si>
  <si>
    <t>KE-MER-1602-16166</t>
  </si>
  <si>
    <t>9th January,2016</t>
  </si>
  <si>
    <t>28th February,2016</t>
  </si>
  <si>
    <t>Gitugi</t>
  </si>
  <si>
    <t>KE-MER-1606-16167</t>
  </si>
  <si>
    <t>Ethi</t>
  </si>
  <si>
    <t>KE-MER-1604-16169</t>
  </si>
  <si>
    <t>14th February,2016</t>
  </si>
  <si>
    <t>4th April,2016</t>
  </si>
  <si>
    <t>Ngenia</t>
  </si>
  <si>
    <t>KE-MER-1602-16170</t>
  </si>
  <si>
    <t>KE-KIR-1602-16171</t>
  </si>
  <si>
    <t>KE-KIR-1604-16174</t>
  </si>
  <si>
    <t>KE-KIR-1607-16175</t>
  </si>
  <si>
    <t>KE-KIR-1602-16176</t>
  </si>
  <si>
    <t>KE-KIR-1602-16177</t>
  </si>
  <si>
    <t>Kiine</t>
  </si>
  <si>
    <t>Kaingai</t>
  </si>
  <si>
    <t>KE-KIR-1602-16178</t>
  </si>
  <si>
    <t>KE-KIR-1602-16181</t>
  </si>
  <si>
    <t>KE-KIR-1605-16182</t>
  </si>
  <si>
    <t>KE-KIR-1603-16184</t>
  </si>
  <si>
    <t>Mutira North</t>
  </si>
  <si>
    <t>KE-NYE-1602-16185</t>
  </si>
  <si>
    <t>Chehe</t>
  </si>
  <si>
    <t>KE-KIR-1601-16186</t>
  </si>
  <si>
    <t>KE-KIR-1602-16187</t>
  </si>
  <si>
    <t>KE-KIR-1603-16188</t>
  </si>
  <si>
    <t>Thaita</t>
  </si>
  <si>
    <t>KE-KIR-1605-16191</t>
  </si>
  <si>
    <t>KE-KIR-1602-16192</t>
  </si>
  <si>
    <t>KE-KIR-1603-16193</t>
  </si>
  <si>
    <t>KE-KIR-1603-16195</t>
  </si>
  <si>
    <t>KE-KIR-1602-16197</t>
  </si>
  <si>
    <t>KE-KIR-1602-16198</t>
  </si>
  <si>
    <t>Mutitu</t>
  </si>
  <si>
    <t>KE-KER-1604-16201</t>
  </si>
  <si>
    <t>Chemosot</t>
  </si>
  <si>
    <t>Kapsumet</t>
  </si>
  <si>
    <t>KE-KER-1605-16202</t>
  </si>
  <si>
    <t>30th May,2016</t>
  </si>
  <si>
    <t>Motobo</t>
  </si>
  <si>
    <t>KE-NAK-1606-16203</t>
  </si>
  <si>
    <t>Mutukanio</t>
  </si>
  <si>
    <t>KE-NYA-1604-16204</t>
  </si>
  <si>
    <t>KE-EMB-1601-16205</t>
  </si>
  <si>
    <t>Mbeere North</t>
  </si>
  <si>
    <t>Kithimu</t>
  </si>
  <si>
    <t>KE-NYA-1604-16206</t>
  </si>
  <si>
    <t>Mutanga</t>
  </si>
  <si>
    <t>KE-MUR-1606-16207</t>
  </si>
  <si>
    <t>KE-EMB-1603-16208</t>
  </si>
  <si>
    <t>21st January,2016</t>
  </si>
  <si>
    <t>11th March,2016</t>
  </si>
  <si>
    <t>KE-TAI-1605-16210</t>
  </si>
  <si>
    <t>Ngulu</t>
  </si>
  <si>
    <t>KE-MUR-1605-16211</t>
  </si>
  <si>
    <t>Kianwe</t>
  </si>
  <si>
    <t>KE-MUR-1606-16213</t>
  </si>
  <si>
    <t>Kiangari</t>
  </si>
  <si>
    <t>KE-MUR-1606-16214</t>
  </si>
  <si>
    <t>KE-EMB-1602-16215</t>
  </si>
  <si>
    <t>Mukongano</t>
  </si>
  <si>
    <t>KE-EMB-1605-16216</t>
  </si>
  <si>
    <t>EMbu</t>
  </si>
  <si>
    <t>KE-EMB-1604-16217</t>
  </si>
  <si>
    <t>Kiangengi</t>
  </si>
  <si>
    <t>KE-EMB-1603-16218</t>
  </si>
  <si>
    <t>Mucegori</t>
  </si>
  <si>
    <t>KE-MER-1605-16219</t>
  </si>
  <si>
    <t>KE-KIR-1607-16220</t>
  </si>
  <si>
    <t>19th May,2016</t>
  </si>
  <si>
    <t>8th July,2016</t>
  </si>
  <si>
    <t>Kengoya</t>
  </si>
  <si>
    <t>Kiaritha</t>
  </si>
  <si>
    <t>KE-KIA-1604-16221</t>
  </si>
  <si>
    <t>Kiairi</t>
  </si>
  <si>
    <t>KE-TAI-1708-16222</t>
  </si>
  <si>
    <t>12th June,2017</t>
  </si>
  <si>
    <t>Mwalemba</t>
  </si>
  <si>
    <t>KE-TAI-1606-16223</t>
  </si>
  <si>
    <t>Mwabwalo</t>
  </si>
  <si>
    <t>KE-TAI-1608-16224</t>
  </si>
  <si>
    <t>Wusi Kishamba</t>
  </si>
  <si>
    <t>Kidaya Ifumbu</t>
  </si>
  <si>
    <t>KE-NAI-1605-16226</t>
  </si>
  <si>
    <t>KE-KIA-1602-16227</t>
  </si>
  <si>
    <t>Nduthi</t>
  </si>
  <si>
    <t>KE-NAK-1601-16228</t>
  </si>
  <si>
    <t>Kiptenden</t>
  </si>
  <si>
    <t>KE-NAK-1606-16229</t>
  </si>
  <si>
    <t>Kirathimo</t>
  </si>
  <si>
    <t>KE-MUR-1605-16230</t>
  </si>
  <si>
    <t>Kenol</t>
  </si>
  <si>
    <t>KE-NAK-1601-16231</t>
  </si>
  <si>
    <t>Ndege</t>
  </si>
  <si>
    <t>KE-NAK-1603-16232</t>
  </si>
  <si>
    <t>KE-KIA-1606-16234</t>
  </si>
  <si>
    <t>Zambezi</t>
  </si>
  <si>
    <t>KE-TRA-1612-16238</t>
  </si>
  <si>
    <t>Kaplamai</t>
  </si>
  <si>
    <t>Nyasiland</t>
  </si>
  <si>
    <t>KE-NAK-1605-16239</t>
  </si>
  <si>
    <t>Kamara</t>
  </si>
  <si>
    <t>KE-TRA-1605-16240</t>
  </si>
  <si>
    <t>KE-TRA-1606-16241</t>
  </si>
  <si>
    <t>Moige B</t>
  </si>
  <si>
    <t>KE-TRA-1606-16242</t>
  </si>
  <si>
    <t>Surungai</t>
  </si>
  <si>
    <t>KE-NAN-1605-16243</t>
  </si>
  <si>
    <t>Lemokurongochok</t>
  </si>
  <si>
    <t>Kapngetich</t>
  </si>
  <si>
    <t>KE-MER-1611-16259</t>
  </si>
  <si>
    <t>20th November,2016</t>
  </si>
  <si>
    <t>Athi</t>
  </si>
  <si>
    <t>Kirindeni</t>
  </si>
  <si>
    <t>KE-UAS-1609-16260</t>
  </si>
  <si>
    <t>Mossoriati</t>
  </si>
  <si>
    <t>Simat</t>
  </si>
  <si>
    <t>Lemook</t>
  </si>
  <si>
    <t>KE-MER-1602-16263</t>
  </si>
  <si>
    <t>15th November,2015</t>
  </si>
  <si>
    <t>19th February,2016</t>
  </si>
  <si>
    <t>Kigandeni</t>
  </si>
  <si>
    <t>KE-MER-1601-16264</t>
  </si>
  <si>
    <t>Muudani</t>
  </si>
  <si>
    <t>Center</t>
  </si>
  <si>
    <t>KE-MER-1601-16265</t>
  </si>
  <si>
    <t>Njeme</t>
  </si>
  <si>
    <t>Gaiti</t>
  </si>
  <si>
    <t>KE-KIA-1606-16267</t>
  </si>
  <si>
    <t>Kagoya</t>
  </si>
  <si>
    <t>KE-KIA-1606-16268</t>
  </si>
  <si>
    <t>Njiku</t>
  </si>
  <si>
    <t>KE-KIA-1512-16269</t>
  </si>
  <si>
    <t>Kamandura</t>
  </si>
  <si>
    <t>KE-VIH-1607-16270</t>
  </si>
  <si>
    <t>Central Maragoli</t>
  </si>
  <si>
    <t>Ikumba</t>
  </si>
  <si>
    <t>KE-BUS-1606-16271</t>
  </si>
  <si>
    <t>Ang'urai North</t>
  </si>
  <si>
    <t>Moding</t>
  </si>
  <si>
    <t>KE-KIR-1606-16272</t>
  </si>
  <si>
    <t>Kanyekiini</t>
  </si>
  <si>
    <t>Gitonguini</t>
  </si>
  <si>
    <t>KE-NAK-1605-16274</t>
  </si>
  <si>
    <t>Weseges</t>
  </si>
  <si>
    <t>Kianbe</t>
  </si>
  <si>
    <t>KE-KIR-1606-16275</t>
  </si>
  <si>
    <t>Gitunda</t>
  </si>
  <si>
    <t>Gatue</t>
  </si>
  <si>
    <t>KE-KIA-1603-16277</t>
  </si>
  <si>
    <t>KE-THA-1606-16278</t>
  </si>
  <si>
    <t>Mwimbi</t>
  </si>
  <si>
    <t>KE-EMB-1603-16279</t>
  </si>
  <si>
    <t>KE-EMB-1603-16281</t>
  </si>
  <si>
    <t>Ndari</t>
  </si>
  <si>
    <t>KE-KIR-1606-16285</t>
  </si>
  <si>
    <t>Mwea</t>
  </si>
  <si>
    <t>Kamunyange</t>
  </si>
  <si>
    <t>KE-KIR-1605-16287</t>
  </si>
  <si>
    <t>Kabonge</t>
  </si>
  <si>
    <t>KE-NAK-1604-16289</t>
  </si>
  <si>
    <t>KE-MUR-1606-16290</t>
  </si>
  <si>
    <t>Wajengi</t>
  </si>
  <si>
    <t>KE-MUR-1606-16291</t>
  </si>
  <si>
    <t>Kaihungu</t>
  </si>
  <si>
    <t>KE-KIA-1606-16293</t>
  </si>
  <si>
    <t>Nyautu</t>
  </si>
  <si>
    <t>KE-KIA-1602-16294</t>
  </si>
  <si>
    <t>Ting'ang'a</t>
  </si>
  <si>
    <t>KE-KIA-1606-16295</t>
  </si>
  <si>
    <t>KE-KIA-1606-16296</t>
  </si>
  <si>
    <t>KE-KIA-1601-16299</t>
  </si>
  <si>
    <t>KE-KIA-1606-16300</t>
  </si>
  <si>
    <t>KE-NYE-1606-16301</t>
  </si>
  <si>
    <t>Karatina Town</t>
  </si>
  <si>
    <t>Cheru</t>
  </si>
  <si>
    <t>KE-MUR-1607-16302</t>
  </si>
  <si>
    <t>KE-KIA-1606-16303</t>
  </si>
  <si>
    <t>Kawaida</t>
  </si>
  <si>
    <t>Kasphat</t>
  </si>
  <si>
    <t>KE-KIA-1602-16304</t>
  </si>
  <si>
    <t>Igamagabo</t>
  </si>
  <si>
    <t>KE-KIA-1602-16305</t>
  </si>
  <si>
    <t>Mkana Kii</t>
  </si>
  <si>
    <t>KE-MER-1606-16306</t>
  </si>
  <si>
    <t>KE-NAK-1607-16307</t>
  </si>
  <si>
    <t>17th May,2016</t>
  </si>
  <si>
    <t>6th July,2016</t>
  </si>
  <si>
    <t>KE-NYE-1607-16310</t>
  </si>
  <si>
    <t>3rd June,2016</t>
  </si>
  <si>
    <t>23rd July,2016</t>
  </si>
  <si>
    <t>Warazo</t>
  </si>
  <si>
    <t>KE-MUR-1606-16311</t>
  </si>
  <si>
    <t>Mukiumoini</t>
  </si>
  <si>
    <t>Golf View</t>
  </si>
  <si>
    <t>KE-KIR-1605-16312</t>
  </si>
  <si>
    <t>Mutithi</t>
  </si>
  <si>
    <t>Rukanga</t>
  </si>
  <si>
    <t>Cicu</t>
  </si>
  <si>
    <t>KE-MER-1605-16314</t>
  </si>
  <si>
    <t>Antubudi</t>
  </si>
  <si>
    <t>KE-MUR-1605-16315</t>
  </si>
  <si>
    <t>Nyaga</t>
  </si>
  <si>
    <t>KE-KIA-1606-16316</t>
  </si>
  <si>
    <t>Kamenu</t>
  </si>
  <si>
    <t>Landless</t>
  </si>
  <si>
    <t>KE-KIA-1604-16317</t>
  </si>
  <si>
    <t>KE-MER-1601-16320</t>
  </si>
  <si>
    <t>Karandane</t>
  </si>
  <si>
    <t>KE-MER-1602-16322</t>
  </si>
  <si>
    <t>Ngumoli</t>
  </si>
  <si>
    <t>KE-EMB-1604-16323</t>
  </si>
  <si>
    <t>Kasafari</t>
  </si>
  <si>
    <t>KE-EMB-1605-16324</t>
  </si>
  <si>
    <t>Embu East</t>
  </si>
  <si>
    <t>Karurumo</t>
  </si>
  <si>
    <t>KE-EMB-1605-16325</t>
  </si>
  <si>
    <t>Kiambusho</t>
  </si>
  <si>
    <t>KE-EMB-1602-16326</t>
  </si>
  <si>
    <t>Gathunguri</t>
  </si>
  <si>
    <t>KE-EMB-1604-16327</t>
  </si>
  <si>
    <t>Evurore</t>
  </si>
  <si>
    <t>Ngura</t>
  </si>
  <si>
    <t>KE-NAK-1606-16328</t>
  </si>
  <si>
    <t>Mugomo</t>
  </si>
  <si>
    <t>KE-KIR-1602-16331</t>
  </si>
  <si>
    <t>Kiawakara</t>
  </si>
  <si>
    <t>KE-KIR-1602-16332</t>
  </si>
  <si>
    <t>Gitondo</t>
  </si>
  <si>
    <t>KE-KIR-1606-16334</t>
  </si>
  <si>
    <t>KE-EMB-1605-16337</t>
  </si>
  <si>
    <t>Nembure</t>
  </si>
  <si>
    <t>KE-EMB-1605-16338</t>
  </si>
  <si>
    <t>Kiegucu</t>
  </si>
  <si>
    <t>KE-KIR-1603-16340</t>
  </si>
  <si>
    <t>Kathugu</t>
  </si>
  <si>
    <t>KE-NAK-1606-16341</t>
  </si>
  <si>
    <t>Kabazi</t>
  </si>
  <si>
    <t>Kihoto</t>
  </si>
  <si>
    <t>KE-MUR-1606-16342</t>
  </si>
  <si>
    <t>Kiyu</t>
  </si>
  <si>
    <t>KE-KIR-1604-16345</t>
  </si>
  <si>
    <t>Mukinduri</t>
  </si>
  <si>
    <t>KE-NYE-1606-16346</t>
  </si>
  <si>
    <t>KE-EMB-1605-16347</t>
  </si>
  <si>
    <t>Kathangeri</t>
  </si>
  <si>
    <t>KE-EMB-1605-16348</t>
  </si>
  <si>
    <t>Kanyuambora</t>
  </si>
  <si>
    <t>KE-KIA-1705-16349</t>
  </si>
  <si>
    <t>30th March,2017</t>
  </si>
  <si>
    <t>19th May,2017</t>
  </si>
  <si>
    <t>KE-NYE-1601-16350</t>
  </si>
  <si>
    <t>20th November,2015</t>
  </si>
  <si>
    <t>Watuka</t>
  </si>
  <si>
    <t>KE-KIL-1606-16351</t>
  </si>
  <si>
    <t>Mtwapa</t>
  </si>
  <si>
    <t>Mtepeni</t>
  </si>
  <si>
    <t>KE-NYE-1606-16353</t>
  </si>
  <si>
    <t>KE-KIA-1604-16355</t>
  </si>
  <si>
    <t>Karibai</t>
  </si>
  <si>
    <t>KE-KIA-1606-16356</t>
  </si>
  <si>
    <t>Githungucu</t>
  </si>
  <si>
    <t>KE-KIS-1605-16357</t>
  </si>
  <si>
    <t>Bokeire</t>
  </si>
  <si>
    <t>Ekiendege</t>
  </si>
  <si>
    <t>KE-KIS-1606-16358</t>
  </si>
  <si>
    <t>Kenyenya</t>
  </si>
  <si>
    <t>Boilimonge</t>
  </si>
  <si>
    <t>Kerongorori</t>
  </si>
  <si>
    <t>KE-TAI-1607-16361</t>
  </si>
  <si>
    <t>21st July,2016</t>
  </si>
  <si>
    <t>Mgawa</t>
  </si>
  <si>
    <t>Giatatu</t>
  </si>
  <si>
    <t>KE-TAI-1606-16366</t>
  </si>
  <si>
    <t>21st June,2016</t>
  </si>
  <si>
    <t>Lushangonyi</t>
  </si>
  <si>
    <t>KE-KIA-1607-16367</t>
  </si>
  <si>
    <t>KE-MER-1605-16368</t>
  </si>
  <si>
    <t>22nd March,2016</t>
  </si>
  <si>
    <t>11th May,2016</t>
  </si>
  <si>
    <t>Ichira</t>
  </si>
  <si>
    <t>Metheru</t>
  </si>
  <si>
    <t>Gitize</t>
  </si>
  <si>
    <t>KE-MER-1605-16369</t>
  </si>
  <si>
    <t>Malima</t>
  </si>
  <si>
    <t>KE-NYE-1606-16370</t>
  </si>
  <si>
    <t>KE-NYE-1604-16371</t>
  </si>
  <si>
    <t>10th March,2016</t>
  </si>
  <si>
    <t>29th April,2016</t>
  </si>
  <si>
    <t>Endarasha</t>
  </si>
  <si>
    <t>KE-NYE-1604-16372</t>
  </si>
  <si>
    <t>Turi</t>
  </si>
  <si>
    <t>KE-MER-1606-16373</t>
  </si>
  <si>
    <t>KE-MER-1605-16374</t>
  </si>
  <si>
    <t>KE-NYE-1606-16375</t>
  </si>
  <si>
    <t>Umande</t>
  </si>
  <si>
    <t>Ngarariga</t>
  </si>
  <si>
    <t>KE-EMB-1602-16377</t>
  </si>
  <si>
    <t>Gaturi South</t>
  </si>
  <si>
    <t>KE-EMB-1604-16379</t>
  </si>
  <si>
    <t>Makengi</t>
  </si>
  <si>
    <t>KE-KAK-1609-16380</t>
  </si>
  <si>
    <t>Mahiakalo</t>
  </si>
  <si>
    <t>Ichina</t>
  </si>
  <si>
    <t>KE-BUN-1603-16381</t>
  </si>
  <si>
    <t>Kanduyi</t>
  </si>
  <si>
    <t>KE-KIA-1606-16382</t>
  </si>
  <si>
    <t>Nyamothangi</t>
  </si>
  <si>
    <t>KE-MAC-1602-16385</t>
  </si>
  <si>
    <t>Yatta</t>
  </si>
  <si>
    <t>Kiuinyoni</t>
  </si>
  <si>
    <t>Mbembani</t>
  </si>
  <si>
    <t>KE-NAI-1607-16388</t>
  </si>
  <si>
    <t>Gatooro</t>
  </si>
  <si>
    <t>KE-KIA-1607-16389</t>
  </si>
  <si>
    <t>Mitundu</t>
  </si>
  <si>
    <t>KE-MER-1609-16390</t>
  </si>
  <si>
    <t>Thia</t>
  </si>
  <si>
    <t>KE-MER-1605-16391</t>
  </si>
  <si>
    <t>KE-MER-1606-16392</t>
  </si>
  <si>
    <t>Kagoji</t>
  </si>
  <si>
    <t>KE-TRA-1605-16393</t>
  </si>
  <si>
    <t>Shauri Moyo</t>
  </si>
  <si>
    <t>KE-THA-1609-16394</t>
  </si>
  <si>
    <t>Nyansancha</t>
  </si>
  <si>
    <t>KE-KIR-1607-16396</t>
  </si>
  <si>
    <t>Njakini</t>
  </si>
  <si>
    <t>Mariki</t>
  </si>
  <si>
    <t>KE-KER-1601-16397</t>
  </si>
  <si>
    <t>Kipsolu</t>
  </si>
  <si>
    <t>Kapsuser/Cheswerta</t>
  </si>
  <si>
    <t>KE-LAI-1606-16398</t>
  </si>
  <si>
    <t>KE-KIA-1606-16399</t>
  </si>
  <si>
    <t>Kimunyu</t>
  </si>
  <si>
    <t>KE-MUR-1607-16400</t>
  </si>
  <si>
    <t>Muranga South</t>
  </si>
  <si>
    <t>Nyati</t>
  </si>
  <si>
    <t>KE-KIS-1512-16401</t>
  </si>
  <si>
    <t>Kanyakwar Korumba</t>
  </si>
  <si>
    <t>KE-KIA-1603-16402</t>
  </si>
  <si>
    <t>KE-MER-1606-16403</t>
  </si>
  <si>
    <t>19th April,2016</t>
  </si>
  <si>
    <t>Ngushishi</t>
  </si>
  <si>
    <t>KE-LAI-1606-16404</t>
  </si>
  <si>
    <t>4th May,2016</t>
  </si>
  <si>
    <t>23rd June,2016</t>
  </si>
  <si>
    <t>Mukima</t>
  </si>
  <si>
    <t>KE-NAK-1607-16405</t>
  </si>
  <si>
    <t>Ogilgei</t>
  </si>
  <si>
    <t>KE-LAI-1606-16406</t>
  </si>
  <si>
    <t>25th April,2016</t>
  </si>
  <si>
    <t>14th June,2016</t>
  </si>
  <si>
    <t>Kararu</t>
  </si>
  <si>
    <t>KE-BOM-1607-16407</t>
  </si>
  <si>
    <t>Kabungut</t>
  </si>
  <si>
    <t>KE-LAI-1605-16408</t>
  </si>
  <si>
    <t>9th May,2016</t>
  </si>
  <si>
    <t>KE-LAI-1606-16409</t>
  </si>
  <si>
    <t>3rd May,2016</t>
  </si>
  <si>
    <t>22nd June,2016</t>
  </si>
  <si>
    <t>Segera</t>
  </si>
  <si>
    <t>KE-THA-1607-16411</t>
  </si>
  <si>
    <t>KE-KIA-1604-16412</t>
  </si>
  <si>
    <t>Chura</t>
  </si>
  <si>
    <t>KE-NYE-1607-16413</t>
  </si>
  <si>
    <t>Maregi</t>
  </si>
  <si>
    <t>KE-NYA-1605-16414</t>
  </si>
  <si>
    <t>Mairo Inya</t>
  </si>
  <si>
    <t>KE-NYA-1607-16415</t>
  </si>
  <si>
    <t>Shauri</t>
  </si>
  <si>
    <t>KE-KIA-1609-16417</t>
  </si>
  <si>
    <t>Komaitai</t>
  </si>
  <si>
    <t>Gaihuku</t>
  </si>
  <si>
    <t>KE-KIA-1608-16418</t>
  </si>
  <si>
    <t>Tigoni</t>
  </si>
  <si>
    <t>Gathanga</t>
  </si>
  <si>
    <t>KE-MUR-1608-16419</t>
  </si>
  <si>
    <t>KE-MUR-1607-16420</t>
  </si>
  <si>
    <t>Chomo</t>
  </si>
  <si>
    <t>KE-KIR-1607-16421</t>
  </si>
  <si>
    <t>24th May,2016</t>
  </si>
  <si>
    <t>Kiburu</t>
  </si>
  <si>
    <t>KE-NYA-1609-16422</t>
  </si>
  <si>
    <t>Munyaka</t>
  </si>
  <si>
    <t>KE-KIA-1608-16423</t>
  </si>
  <si>
    <t>Kerwa</t>
  </si>
  <si>
    <t>KE-NYA-1609-16424</t>
  </si>
  <si>
    <t>Ngamini</t>
  </si>
  <si>
    <t>KE-NAK-1607-16425</t>
  </si>
  <si>
    <t>KE-NAK-1703-16427</t>
  </si>
  <si>
    <t>13th January,2017</t>
  </si>
  <si>
    <t>4th March,2017</t>
  </si>
  <si>
    <t>KE-NAK-1606-16428</t>
  </si>
  <si>
    <t>Shinners</t>
  </si>
  <si>
    <t>KE-LAI-1608-16430</t>
  </si>
  <si>
    <t>KE-TAI-1610-16431</t>
  </si>
  <si>
    <t>27th August,2016</t>
  </si>
  <si>
    <t>16th October,2016</t>
  </si>
  <si>
    <t>KE-TRA-1602-16433</t>
  </si>
  <si>
    <t>Toll</t>
  </si>
  <si>
    <t>KE-VIH-1601-16434</t>
  </si>
  <si>
    <t>26th January,2016</t>
  </si>
  <si>
    <t>Shaviringa</t>
  </si>
  <si>
    <t>Jeptulu</t>
  </si>
  <si>
    <t>KE-LAI-1607-16436</t>
  </si>
  <si>
    <t>Murungai</t>
  </si>
  <si>
    <t>KE-LAI-1607-16437</t>
  </si>
  <si>
    <t>15th May,2016</t>
  </si>
  <si>
    <t>4th July,2016</t>
  </si>
  <si>
    <t>Kalalu</t>
  </si>
  <si>
    <t>KE-NAN-1608-16439</t>
  </si>
  <si>
    <t>Chiswa</t>
  </si>
  <si>
    <t>Chibuwa</t>
  </si>
  <si>
    <t>KE-EMB-1608-16440</t>
  </si>
  <si>
    <t>KE-KIR-1609-16442</t>
  </si>
  <si>
    <t>KE-KIA-1607-16443</t>
  </si>
  <si>
    <t>KE-MUR-1605-16444</t>
  </si>
  <si>
    <t>Kihindu</t>
  </si>
  <si>
    <t>KE-TUR-1605-16447</t>
  </si>
  <si>
    <t>Turkana</t>
  </si>
  <si>
    <t>Turkana North</t>
  </si>
  <si>
    <t>Kakuma</t>
  </si>
  <si>
    <t>KE-KAJ-1604-16448</t>
  </si>
  <si>
    <t>Ongata Rongai</t>
  </si>
  <si>
    <t>KE-NYE-1608-16449</t>
  </si>
  <si>
    <t>Ndathi</t>
  </si>
  <si>
    <t>KE-TAI-1606-16450</t>
  </si>
  <si>
    <t>Kinaya</t>
  </si>
  <si>
    <t>KE-KIA-1608-16452</t>
  </si>
  <si>
    <t>KE-VIH-1603-16453</t>
  </si>
  <si>
    <t>Sabatia</t>
  </si>
  <si>
    <t>Chavakali</t>
  </si>
  <si>
    <t>Walodeya</t>
  </si>
  <si>
    <t>KE-KIR-1604-16456</t>
  </si>
  <si>
    <t>KE-KIR-1604-16458</t>
  </si>
  <si>
    <t>KE-KIR-1604-16463</t>
  </si>
  <si>
    <t>KE-KIR-1604-16464</t>
  </si>
  <si>
    <t>KE-KIR-1604-16466</t>
  </si>
  <si>
    <t>KE-KIR-1604-16470</t>
  </si>
  <si>
    <t>Njumbi</t>
  </si>
  <si>
    <t>KE-KIR-1601-16472</t>
  </si>
  <si>
    <t>KE-KIR-1604-16473</t>
  </si>
  <si>
    <t>KE-NYE-1608-16475</t>
  </si>
  <si>
    <t>Kamondo</t>
  </si>
  <si>
    <t>KE-KIR-1607-16476</t>
  </si>
  <si>
    <t>KE-KIR-1604-16479</t>
  </si>
  <si>
    <t>KE-NYA-1611-16480</t>
  </si>
  <si>
    <t>KE-NAK-1606-16481</t>
  </si>
  <si>
    <t>Kiungururia</t>
  </si>
  <si>
    <t>KE-NAK-1608-16482</t>
  </si>
  <si>
    <t>KE-NAK-1607-16483</t>
  </si>
  <si>
    <t>Maobi</t>
  </si>
  <si>
    <t>KE-EMB-1605-16485</t>
  </si>
  <si>
    <t>Kieni  East</t>
  </si>
  <si>
    <t>Mubu</t>
  </si>
  <si>
    <t>KE-KIR-1602-16487</t>
  </si>
  <si>
    <t>KE-NAK-1606-16488</t>
  </si>
  <si>
    <t>KE-NAK-1607-16489</t>
  </si>
  <si>
    <t>5th June,2016</t>
  </si>
  <si>
    <t>25th July,2016</t>
  </si>
  <si>
    <t>KE-NAR-1606-16490</t>
  </si>
  <si>
    <t>Narok</t>
  </si>
  <si>
    <t>Yawei</t>
  </si>
  <si>
    <t>Isagiri</t>
  </si>
  <si>
    <t>KE-NAK-1605-16491</t>
  </si>
  <si>
    <t>KE-NYA-1608-16492</t>
  </si>
  <si>
    <t>20th August,2016</t>
  </si>
  <si>
    <t>Kwanjwiri</t>
  </si>
  <si>
    <t>Kagaa</t>
  </si>
  <si>
    <t>KE-NYA-1608-16493</t>
  </si>
  <si>
    <t>Ol-Kalau</t>
  </si>
  <si>
    <t>Micharage</t>
  </si>
  <si>
    <t>KE-NYA-1612-16494</t>
  </si>
  <si>
    <t>Ngorika</t>
  </si>
  <si>
    <t>Rutara</t>
  </si>
  <si>
    <t>KE-NYA-1608-16495</t>
  </si>
  <si>
    <t>Mathingira</t>
  </si>
  <si>
    <t>Ngawa</t>
  </si>
  <si>
    <t>KE-NYA-1608-16496</t>
  </si>
  <si>
    <t>19th June,2016</t>
  </si>
  <si>
    <t>8th August,2016</t>
  </si>
  <si>
    <t>Kanjuiri</t>
  </si>
  <si>
    <t>Upper Gilgil</t>
  </si>
  <si>
    <t>KE-NYA-1608-16498</t>
  </si>
  <si>
    <t>KE-NAK-1607-16499</t>
  </si>
  <si>
    <t>Nyakinywe</t>
  </si>
  <si>
    <t>KE-KIS-1611-16500</t>
  </si>
  <si>
    <t>Boochi Tendere</t>
  </si>
  <si>
    <t>Mananasi</t>
  </si>
  <si>
    <t>KE-KIS-1608-16501</t>
  </si>
  <si>
    <t>Kiogoro</t>
  </si>
  <si>
    <t>Mwamonda</t>
  </si>
  <si>
    <t>KE-NYA-1608-16502</t>
  </si>
  <si>
    <t>Tombe</t>
  </si>
  <si>
    <t>KE-NYA-1605-16503</t>
  </si>
  <si>
    <t>7th April,2016</t>
  </si>
  <si>
    <t>7th May,2016</t>
  </si>
  <si>
    <t>Kineni</t>
  </si>
  <si>
    <t>KE-NYA-1604-16504</t>
  </si>
  <si>
    <t>Bomondo</t>
  </si>
  <si>
    <t>KE-NYA-1609-16505</t>
  </si>
  <si>
    <t>Kerobe</t>
  </si>
  <si>
    <t>KE-LAI-1607-16506</t>
  </si>
  <si>
    <t>Laikipia Central</t>
  </si>
  <si>
    <t>KE-KIA-1606-16507</t>
  </si>
  <si>
    <t>Kabaa</t>
  </si>
  <si>
    <t>KE-EMB-1607-16510</t>
  </si>
  <si>
    <t>Gatura</t>
  </si>
  <si>
    <t>Ngure</t>
  </si>
  <si>
    <t>KE-NYA-1609-16513</t>
  </si>
  <si>
    <t>KE-NAK-1607-16515</t>
  </si>
  <si>
    <t>Umoja1</t>
  </si>
  <si>
    <t>KE-NAK-1607-16516</t>
  </si>
  <si>
    <t>KE-NYA-1712-16518</t>
  </si>
  <si>
    <t>Shamba</t>
  </si>
  <si>
    <t>KE-NAK-1609-16519</t>
  </si>
  <si>
    <t>KE-KIA-1604-16520</t>
  </si>
  <si>
    <t>KE-UAS-1608-16521</t>
  </si>
  <si>
    <t>16th August,2016</t>
  </si>
  <si>
    <t>Olare</t>
  </si>
  <si>
    <t>Chepgoror</t>
  </si>
  <si>
    <t>KE-NAN-1612-16523</t>
  </si>
  <si>
    <t>12th October,2016</t>
  </si>
  <si>
    <t>Chepterwai</t>
  </si>
  <si>
    <t>Chebisaas</t>
  </si>
  <si>
    <t>KE-NAN-1607-16524</t>
  </si>
  <si>
    <t>Kapsabet</t>
  </si>
  <si>
    <t>Kiptoros</t>
  </si>
  <si>
    <t>KE-NAN-1607-16526</t>
  </si>
  <si>
    <t>Kilibwoni</t>
  </si>
  <si>
    <t>Kaptumoo</t>
  </si>
  <si>
    <t>KE-NAN-1607-16527</t>
  </si>
  <si>
    <t>Chemudu</t>
  </si>
  <si>
    <t>KE-NAN-1607-16528</t>
  </si>
  <si>
    <t>Chemundu</t>
  </si>
  <si>
    <t>Ngenymesut</t>
  </si>
  <si>
    <t>KE-NAN-1608-16529</t>
  </si>
  <si>
    <t>Kamoiywo</t>
  </si>
  <si>
    <t>Kabuson</t>
  </si>
  <si>
    <t>KE-NAN-1607-16530</t>
  </si>
  <si>
    <t>KE-NAN-1606-16531</t>
  </si>
  <si>
    <t>Kipsimendo</t>
  </si>
  <si>
    <t>KE-NAN-1612-16535</t>
  </si>
  <si>
    <t>Irimis</t>
  </si>
  <si>
    <t>KE-NAN-1609-16536</t>
  </si>
  <si>
    <t>KE-NAN-1607-16537</t>
  </si>
  <si>
    <t>Kangetuny</t>
  </si>
  <si>
    <t>KE-LAI-1608-16538</t>
  </si>
  <si>
    <t>Kinamba</t>
  </si>
  <si>
    <t>Mastoo</t>
  </si>
  <si>
    <t>KE-KIA-1605-16539</t>
  </si>
  <si>
    <t>Handege</t>
  </si>
  <si>
    <t>KE-NYA-1609-16540</t>
  </si>
  <si>
    <t>Kahutha</t>
  </si>
  <si>
    <t>KE-NAK-1608-16541</t>
  </si>
  <si>
    <t>2nd July,2016</t>
  </si>
  <si>
    <t>21st August,2016</t>
  </si>
  <si>
    <t>KE-NYA-1610-16544</t>
  </si>
  <si>
    <t>12th August,2016</t>
  </si>
  <si>
    <t>Leshau</t>
  </si>
  <si>
    <t>Kiahiti</t>
  </si>
  <si>
    <t>KE-THA-1609-16545</t>
  </si>
  <si>
    <t>14th July,2016</t>
  </si>
  <si>
    <t>2nd September,2016</t>
  </si>
  <si>
    <t>Mwange</t>
  </si>
  <si>
    <t>KE-EMB-1607-16546</t>
  </si>
  <si>
    <t>Ndui</t>
  </si>
  <si>
    <t>KE-KIR-1607-16547</t>
  </si>
  <si>
    <t>Kinii</t>
  </si>
  <si>
    <t>Gatini</t>
  </si>
  <si>
    <t>KE-EMB-1607-16548</t>
  </si>
  <si>
    <t>Kathanji</t>
  </si>
  <si>
    <t>KE-EMB-1608-16549</t>
  </si>
  <si>
    <t>25th June,2016</t>
  </si>
  <si>
    <t>14th August,2016</t>
  </si>
  <si>
    <t>Kieni South</t>
  </si>
  <si>
    <t>Miringari</t>
  </si>
  <si>
    <t>KE-NAK-1602-16551</t>
  </si>
  <si>
    <t>KE-MUR-1603-16552</t>
  </si>
  <si>
    <t>Their</t>
  </si>
  <si>
    <t>KE-KIR-1602-16558</t>
  </si>
  <si>
    <t>Rwambiti</t>
  </si>
  <si>
    <t>KE-LAI-1611-16562</t>
  </si>
  <si>
    <t>17th September,2016</t>
  </si>
  <si>
    <t>6th November,2016</t>
  </si>
  <si>
    <t>Kwa Makari</t>
  </si>
  <si>
    <t>KE-NYE-1604-16566</t>
  </si>
  <si>
    <t>KE-KIS-1610-16567</t>
  </si>
  <si>
    <t>Gucha  South</t>
  </si>
  <si>
    <t>Machoge</t>
  </si>
  <si>
    <t>Ikoba</t>
  </si>
  <si>
    <t>KE-KIR-1602-16568</t>
  </si>
  <si>
    <t>Mutira South</t>
  </si>
  <si>
    <t>KE-KIR-1603-16569</t>
  </si>
  <si>
    <t>Njuku</t>
  </si>
  <si>
    <t>KE-LAI-1608-16570</t>
  </si>
  <si>
    <t>Thigithu</t>
  </si>
  <si>
    <t>Njurukuma</t>
  </si>
  <si>
    <t>KE-EMB-1603-16572</t>
  </si>
  <si>
    <t>Ngandori</t>
  </si>
  <si>
    <t>KE-KIR-1603-16573</t>
  </si>
  <si>
    <t>KE-KIR-1603-16574</t>
  </si>
  <si>
    <t>KE-KIR-1602-16575</t>
  </si>
  <si>
    <t>KE-KIR-1601-16576</t>
  </si>
  <si>
    <t>KE-KIA-1607-16577</t>
  </si>
  <si>
    <t>Gaitara</t>
  </si>
  <si>
    <t>KE-NAK-1611-16578</t>
  </si>
  <si>
    <t>Morep</t>
  </si>
  <si>
    <t>KE-UAS-1607-16579</t>
  </si>
  <si>
    <t>KE-UAS-1712-16580</t>
  </si>
  <si>
    <t>Sergoit</t>
  </si>
  <si>
    <t>Lelit</t>
  </si>
  <si>
    <t>KE-ELG-1612-16582</t>
  </si>
  <si>
    <t>Elgeyo/Marakwet</t>
  </si>
  <si>
    <t>Keiyo South</t>
  </si>
  <si>
    <t>Metket</t>
  </si>
  <si>
    <t>Kaserog</t>
  </si>
  <si>
    <t>KE-ELG-1602-16583</t>
  </si>
  <si>
    <t>Tumeyoi</t>
  </si>
  <si>
    <t>Tambul</t>
  </si>
  <si>
    <t>KE-NAN-1603-16584</t>
  </si>
  <si>
    <t>Kipkaren</t>
  </si>
  <si>
    <t>Laboret</t>
  </si>
  <si>
    <t>KE-ELG-1607-16586</t>
  </si>
  <si>
    <t>Kabienet</t>
  </si>
  <si>
    <t>Siliboi</t>
  </si>
  <si>
    <t>KE-MUR-1608-16587</t>
  </si>
  <si>
    <t>KE-NYA-1606-16588</t>
  </si>
  <si>
    <t>Mumui</t>
  </si>
  <si>
    <t>KE-KIR-1603-16589</t>
  </si>
  <si>
    <t>KE-NYE-1607-16592</t>
  </si>
  <si>
    <t>KE-NYE-1607-16593</t>
  </si>
  <si>
    <t>Rugi</t>
  </si>
  <si>
    <t>KE-NAK-1604-16594</t>
  </si>
  <si>
    <t>Elburgon</t>
  </si>
  <si>
    <t>KE-NAK-1608-16595</t>
  </si>
  <si>
    <t>KE-NYE-1603-16597</t>
  </si>
  <si>
    <t>Mukurwe-Ini</t>
  </si>
  <si>
    <t>Githii</t>
  </si>
  <si>
    <t>Ichamara</t>
  </si>
  <si>
    <t>KE-KIR-1601-16600</t>
  </si>
  <si>
    <t>KE-TAI-1606-16601</t>
  </si>
  <si>
    <t>Bomeni</t>
  </si>
  <si>
    <t>Marudu</t>
  </si>
  <si>
    <t>KE-UAS-1608-16602</t>
  </si>
  <si>
    <t>29th August,2016</t>
  </si>
  <si>
    <t>E/Border</t>
  </si>
  <si>
    <t>Elgeyo Border</t>
  </si>
  <si>
    <t>KE-MAK-1602-16604</t>
  </si>
  <si>
    <t>Kibwezi</t>
  </si>
  <si>
    <t>Ithumba</t>
  </si>
  <si>
    <t>KE-NYA-1608-16605</t>
  </si>
  <si>
    <t>KE-MAC-1603-16606</t>
  </si>
  <si>
    <t>KE-KAJ-1608-16607</t>
  </si>
  <si>
    <t>Kahara</t>
  </si>
  <si>
    <t>KE-MAC-1607-16608</t>
  </si>
  <si>
    <t>Kathiani</t>
  </si>
  <si>
    <t>KE-TRA-1604-16609</t>
  </si>
  <si>
    <t>18th March,2016</t>
  </si>
  <si>
    <t>15th April,2016</t>
  </si>
  <si>
    <t>Kiungani</t>
  </si>
  <si>
    <t>KE-UAS-1512-16610</t>
  </si>
  <si>
    <t>KE-NAK-1609-16611</t>
  </si>
  <si>
    <t>KE-BOM-1608-16612</t>
  </si>
  <si>
    <t>Chepalungu</t>
  </si>
  <si>
    <t>Siongiroi</t>
  </si>
  <si>
    <t>Kipsuter</t>
  </si>
  <si>
    <t>KE-NYE-1607-16613</t>
  </si>
  <si>
    <t>Mbiriri</t>
  </si>
  <si>
    <t>KE-KAJ-1603-16614</t>
  </si>
  <si>
    <t>Enkasiti</t>
  </si>
  <si>
    <t>Kitenkela</t>
  </si>
  <si>
    <t>KE-KAJ-1607-16615</t>
  </si>
  <si>
    <t>Hellena</t>
  </si>
  <si>
    <t>KE-NAK-1612-16617</t>
  </si>
  <si>
    <t>KE-NAI-1602-16618</t>
  </si>
  <si>
    <t>Riruta</t>
  </si>
  <si>
    <t>KE-KAJ-1605-16619</t>
  </si>
  <si>
    <t>KE-NYE-1607-16620</t>
  </si>
  <si>
    <t>KE-KAJ-1610-16621</t>
  </si>
  <si>
    <t>KE-BOM-1609-16623</t>
  </si>
  <si>
    <t>Kong'asis</t>
  </si>
  <si>
    <t>Kabema</t>
  </si>
  <si>
    <t>KE-KIL-1609-16624</t>
  </si>
  <si>
    <t>Makobeni</t>
  </si>
  <si>
    <t>KE-KIA-1606-16625</t>
  </si>
  <si>
    <t>Lower Kabete</t>
  </si>
  <si>
    <t>KE-NYA-1605-16626</t>
  </si>
  <si>
    <t>KE-BUN-1604-16627</t>
  </si>
  <si>
    <t>Kitandoi</t>
  </si>
  <si>
    <t>Namasanda</t>
  </si>
  <si>
    <t>KE-NYE-1611-16628</t>
  </si>
  <si>
    <t>3rd October,2016</t>
  </si>
  <si>
    <t>22nd November,2016</t>
  </si>
  <si>
    <t>Kimahuri</t>
  </si>
  <si>
    <t>KE-NYE-1612-16629</t>
  </si>
  <si>
    <t>KE-NAI-1606-16630</t>
  </si>
  <si>
    <t>KE-NAN-1607-16631</t>
  </si>
  <si>
    <t>Kapsabet Town</t>
  </si>
  <si>
    <t>KE-NYA-1608-16632</t>
  </si>
  <si>
    <t>KE-NYE-1608-16633</t>
  </si>
  <si>
    <t>KE-NYE-1607-16634</t>
  </si>
  <si>
    <t>KE-MAC-1607-16635</t>
  </si>
  <si>
    <t>Ilima</t>
  </si>
  <si>
    <t>Kyamuoso</t>
  </si>
  <si>
    <t>KE-MOM-1612-16636</t>
  </si>
  <si>
    <t>Mombasa</t>
  </si>
  <si>
    <t>Kisauni</t>
  </si>
  <si>
    <t>KE-KIA-1608-16637</t>
  </si>
  <si>
    <t>KE-KIL-1608-16640</t>
  </si>
  <si>
    <t>29th June,2016</t>
  </si>
  <si>
    <t>18th August,2016</t>
  </si>
  <si>
    <t>KE-NYE-1607-16641</t>
  </si>
  <si>
    <t>Mathaka</t>
  </si>
  <si>
    <t>KE-NAI-1601-16642</t>
  </si>
  <si>
    <t>KE-NYA-1606-16643</t>
  </si>
  <si>
    <t>17th April,2016</t>
  </si>
  <si>
    <t>6th June,2016</t>
  </si>
  <si>
    <t>KE-MER-1603-16644</t>
  </si>
  <si>
    <t>13th January,2016</t>
  </si>
  <si>
    <t>3rd March,2016</t>
  </si>
  <si>
    <t>KE-MUR-1606-16645</t>
  </si>
  <si>
    <t>24th April,2016</t>
  </si>
  <si>
    <t>13th June,2016</t>
  </si>
  <si>
    <t>KE-EMB-1603-16646</t>
  </si>
  <si>
    <t>Mbeti South</t>
  </si>
  <si>
    <t>Gachoka</t>
  </si>
  <si>
    <t>KE-NYA-1608-16647</t>
  </si>
  <si>
    <t>17th June,2016</t>
  </si>
  <si>
    <t>6th August,2016</t>
  </si>
  <si>
    <t>Pesi</t>
  </si>
  <si>
    <t>KE-KIL-1608-16648</t>
  </si>
  <si>
    <t>KE-NAI-1603-16650</t>
  </si>
  <si>
    <t>KE-KIR-1607-16651</t>
  </si>
  <si>
    <t>Masanjo</t>
  </si>
  <si>
    <t>KE-MUR-1610-16652</t>
  </si>
  <si>
    <t>KE-KIA-1609-16653</t>
  </si>
  <si>
    <t>KE-NYE-1607-16654</t>
  </si>
  <si>
    <t>Taiga</t>
  </si>
  <si>
    <t>KE-MUR-1608-16655</t>
  </si>
  <si>
    <t>KE-MER-1605-16656</t>
  </si>
  <si>
    <t>KE-NYE-1607-16657</t>
  </si>
  <si>
    <t>KE-NYE-1607-16658</t>
  </si>
  <si>
    <t>KE-NYE-1608-16659</t>
  </si>
  <si>
    <t>KE-NYE-1605-16661</t>
  </si>
  <si>
    <t>KE-NYE-1612-16662</t>
  </si>
  <si>
    <t>KE-NYE-1606-16663</t>
  </si>
  <si>
    <t>KE-NYE-1610-16664</t>
  </si>
  <si>
    <t>KE-NYE-1606-16665</t>
  </si>
  <si>
    <t>KE-NYE-1609-16666</t>
  </si>
  <si>
    <t>KE-MAK-1608-16667</t>
  </si>
  <si>
    <t>KE-NYE-1605-16668</t>
  </si>
  <si>
    <t>KE-NYE-1607-16669</t>
  </si>
  <si>
    <t>KE-NYE-1608-16670</t>
  </si>
  <si>
    <t>KE-NYE-1607-16671</t>
  </si>
  <si>
    <t>KE-MUR-1605-16672</t>
  </si>
  <si>
    <t>Kihumbu</t>
  </si>
  <si>
    <t>KE-KAJ-1610-16673</t>
  </si>
  <si>
    <t>7th September,2016</t>
  </si>
  <si>
    <t>2nd October,2016</t>
  </si>
  <si>
    <t>Green Wood Estate</t>
  </si>
  <si>
    <t>KE-KIA-1612-16674</t>
  </si>
  <si>
    <t>21st December,2016</t>
  </si>
  <si>
    <t>KE-MUR-1612-16675</t>
  </si>
  <si>
    <t>KE-MUR-1609-16676</t>
  </si>
  <si>
    <t>KE-TRA-1603-16677</t>
  </si>
  <si>
    <t>14th January,2016</t>
  </si>
  <si>
    <t>4th March,2016</t>
  </si>
  <si>
    <t>Kapmboi</t>
  </si>
  <si>
    <t>Kitale Noroge</t>
  </si>
  <si>
    <t>KE-TRA-1608-16678</t>
  </si>
  <si>
    <t>KE-TAI-1610-16679</t>
  </si>
  <si>
    <t>Lesenisia</t>
  </si>
  <si>
    <t>KE-NYE-1604-16683</t>
  </si>
  <si>
    <t>8th March,2016</t>
  </si>
  <si>
    <t>27th April,2016</t>
  </si>
  <si>
    <t>Muyu</t>
  </si>
  <si>
    <t>KE-NYE-1610-16685</t>
  </si>
  <si>
    <t>28th September,2016</t>
  </si>
  <si>
    <t>5th October,2016</t>
  </si>
  <si>
    <t>Marua</t>
  </si>
  <si>
    <t>KE-LAI-1610-16686</t>
  </si>
  <si>
    <t>KE-LAI-1610-16687</t>
  </si>
  <si>
    <t>Withare</t>
  </si>
  <si>
    <t>KE-NYE-1605-16688</t>
  </si>
  <si>
    <t>Mukwest</t>
  </si>
  <si>
    <t>Matiraini</t>
  </si>
  <si>
    <t>KE-NYA-1610-16689</t>
  </si>
  <si>
    <t>KE-NYE-1609-16690</t>
  </si>
  <si>
    <t>13th September,2016</t>
  </si>
  <si>
    <t>Muk West</t>
  </si>
  <si>
    <t>Wanjithi</t>
  </si>
  <si>
    <t>KE-LAI-1609-16691</t>
  </si>
  <si>
    <t>KE-TAI-1607-16692</t>
  </si>
  <si>
    <t>Mlawa</t>
  </si>
  <si>
    <t>KE-MUR-1605-16693</t>
  </si>
  <si>
    <t>Kiru</t>
  </si>
  <si>
    <t>Kiriaini</t>
  </si>
  <si>
    <t>KE-KIR-1604-16694</t>
  </si>
  <si>
    <t>Kithure</t>
  </si>
  <si>
    <t>KE-KIR-1608-16696</t>
  </si>
  <si>
    <t>KE-KIA-1612-16697</t>
  </si>
  <si>
    <t>Mamboroki</t>
  </si>
  <si>
    <t>Mabrouke</t>
  </si>
  <si>
    <t>KE-KIA-1602-16698</t>
  </si>
  <si>
    <t>Kaheho</t>
  </si>
  <si>
    <t>KE-KIA-1610-16702</t>
  </si>
  <si>
    <t>Municipal</t>
  </si>
  <si>
    <t>KE-KAJ-1609-16703</t>
  </si>
  <si>
    <t>4th September,2016</t>
  </si>
  <si>
    <t>15th September,2016</t>
  </si>
  <si>
    <t>Muigai</t>
  </si>
  <si>
    <t>KE-VIH-1604-16704</t>
  </si>
  <si>
    <t>Vihinga</t>
  </si>
  <si>
    <t>Kidudu</t>
  </si>
  <si>
    <t>KE-KIA-1609-16707</t>
  </si>
  <si>
    <t>KE-KIA-1612-16709</t>
  </si>
  <si>
    <t>Kahehe</t>
  </si>
  <si>
    <t>Renguti</t>
  </si>
  <si>
    <t>KE-KIA-1601-16710</t>
  </si>
  <si>
    <t>Kaimwangi</t>
  </si>
  <si>
    <t>Ndundu</t>
  </si>
  <si>
    <t>KE-NAK-1605-16711</t>
  </si>
  <si>
    <t>KE-KAJ-1603-16713</t>
  </si>
  <si>
    <t>KE-KIA-1602-16714</t>
  </si>
  <si>
    <t>Kibichuku</t>
  </si>
  <si>
    <t>KE-MER-1610-16715</t>
  </si>
  <si>
    <t>Abogeta</t>
  </si>
  <si>
    <t>KE-MER-1610-16716</t>
  </si>
  <si>
    <t>KE-KIS-1606-16719</t>
  </si>
  <si>
    <t>Nyakoe</t>
  </si>
  <si>
    <t>KE-MER-1608-16720</t>
  </si>
  <si>
    <t>Nyaki W</t>
  </si>
  <si>
    <t>Kigure</t>
  </si>
  <si>
    <t>KE-NYE-1611-16721</t>
  </si>
  <si>
    <t>Kahiti</t>
  </si>
  <si>
    <t>KE-NYE-1605-16722</t>
  </si>
  <si>
    <t>Ndima</t>
  </si>
  <si>
    <t>KE-KIA-1607-16726</t>
  </si>
  <si>
    <t>KE-KIA-1605-16727</t>
  </si>
  <si>
    <t>Riakahara</t>
  </si>
  <si>
    <t>KE-KIA-1609-16728</t>
  </si>
  <si>
    <t>Mugutha</t>
  </si>
  <si>
    <t>KE-KIA-1609-16729</t>
  </si>
  <si>
    <t>Rioki</t>
  </si>
  <si>
    <t>KE-TRA-1607-16730</t>
  </si>
  <si>
    <t>Makoi</t>
  </si>
  <si>
    <t>KE-MUR-1610-16731</t>
  </si>
  <si>
    <t>Kirathani</t>
  </si>
  <si>
    <t>KE-MUR-1609-16732</t>
  </si>
  <si>
    <t>Wairuri</t>
  </si>
  <si>
    <t>Sama</t>
  </si>
  <si>
    <t>KE-KIA-1610-16733</t>
  </si>
  <si>
    <t>Muthaiga</t>
  </si>
  <si>
    <t>KE-MER-1609-16734</t>
  </si>
  <si>
    <t>Nyariki</t>
  </si>
  <si>
    <t>Gitoro</t>
  </si>
  <si>
    <t>KE-MAC-1604-16735</t>
  </si>
  <si>
    <t>Athi River</t>
  </si>
  <si>
    <t>KE-MUR-1610-16736</t>
  </si>
  <si>
    <t>Ngaburi</t>
  </si>
  <si>
    <t>KE-NAK-1701-16737</t>
  </si>
  <si>
    <t>12th November,2016</t>
  </si>
  <si>
    <t>1st January,2017</t>
  </si>
  <si>
    <t>KE-NAK-1608-16738</t>
  </si>
  <si>
    <t>KE-NAK-1610-16739</t>
  </si>
  <si>
    <t>Murangini</t>
  </si>
  <si>
    <t>KE-MUR-1609-16740</t>
  </si>
  <si>
    <t>Kimoron</t>
  </si>
  <si>
    <t>Ithangira</t>
  </si>
  <si>
    <t>KE-NAN-1610-16742</t>
  </si>
  <si>
    <t>Eldoret</t>
  </si>
  <si>
    <t>Sigot</t>
  </si>
  <si>
    <t>KE-NAN-1609-16743</t>
  </si>
  <si>
    <t>KE-NAN-1607-16744</t>
  </si>
  <si>
    <t>KE-THA-1603-16745</t>
  </si>
  <si>
    <t>Kiereni</t>
  </si>
  <si>
    <t>KE-MUR-1604-16747</t>
  </si>
  <si>
    <t>Kangangu</t>
  </si>
  <si>
    <t>KE-MUR-1611-16748</t>
  </si>
  <si>
    <t>KE-MUR-1607-16749</t>
  </si>
  <si>
    <t>Kireaini</t>
  </si>
  <si>
    <t>KE-KIR-1603-16750</t>
  </si>
  <si>
    <t>Githucu</t>
  </si>
  <si>
    <t>KE-KIR-1604-16751</t>
  </si>
  <si>
    <t>Kathiru-Ini</t>
  </si>
  <si>
    <t>KE-KIR-1605-16752</t>
  </si>
  <si>
    <t>Kimandi</t>
  </si>
  <si>
    <t>Kiandieni</t>
  </si>
  <si>
    <t>KE-KIA-1601-16756</t>
  </si>
  <si>
    <t>Githobokoni</t>
  </si>
  <si>
    <t>KE-KIR-1610-16758</t>
  </si>
  <si>
    <t>Kamwanya</t>
  </si>
  <si>
    <t>KE-KIR-1610-16759</t>
  </si>
  <si>
    <t>Kagio</t>
  </si>
  <si>
    <t>KE-KIR-1608-16760</t>
  </si>
  <si>
    <t>Kimbimbi</t>
  </si>
  <si>
    <t>Kimuri</t>
  </si>
  <si>
    <t>KE-NAK-1606-16761</t>
  </si>
  <si>
    <t>KE-NYA-1610-16763</t>
  </si>
  <si>
    <t>Olkarao</t>
  </si>
  <si>
    <t>Karagita</t>
  </si>
  <si>
    <t>KE-NAK-1610-16764</t>
  </si>
  <si>
    <t>7th October,2016</t>
  </si>
  <si>
    <t>26th November,2016</t>
  </si>
  <si>
    <t>KE-NYA-1611-16766</t>
  </si>
  <si>
    <t>27th November,2016</t>
  </si>
  <si>
    <t>Keginga</t>
  </si>
  <si>
    <t>Mecheo</t>
  </si>
  <si>
    <t>KE-NYA-1610-16767</t>
  </si>
  <si>
    <t>22nd October,2016</t>
  </si>
  <si>
    <t>Nyabite</t>
  </si>
  <si>
    <t>KE-KIA-1612-16768</t>
  </si>
  <si>
    <t>KE-MIG-1610-16784</t>
  </si>
  <si>
    <t>Suba West</t>
  </si>
  <si>
    <t>KE-LAI-1611-16787</t>
  </si>
  <si>
    <t>KE-BUS-1512-16788</t>
  </si>
  <si>
    <t>Nambale</t>
  </si>
  <si>
    <t>Busibwabo</t>
  </si>
  <si>
    <t>Nakhakina</t>
  </si>
  <si>
    <t>KE-BOM-1512-16789</t>
  </si>
  <si>
    <t>Kaboson</t>
  </si>
  <si>
    <t>KE-NAI-1612-16797</t>
  </si>
  <si>
    <t>KE-MAK-1512-16798</t>
  </si>
  <si>
    <t>Kilome</t>
  </si>
  <si>
    <t>KE-HOM-1603-16800</t>
  </si>
  <si>
    <t>Homa Bay</t>
  </si>
  <si>
    <t>Mbita</t>
  </si>
  <si>
    <t>Kasgunga</t>
  </si>
  <si>
    <t>Kasuunga</t>
  </si>
  <si>
    <t>KE-KAJ-1611-16801</t>
  </si>
  <si>
    <t>Kipeto</t>
  </si>
  <si>
    <t>KE-KIA-1610-16806</t>
  </si>
  <si>
    <t>KE-KIS-1610-16809</t>
  </si>
  <si>
    <t>KE-KAJ-1512-16815</t>
  </si>
  <si>
    <t>Nkoroi</t>
  </si>
  <si>
    <t>KE-SAM-1610-16816</t>
  </si>
  <si>
    <t>Koor</t>
  </si>
  <si>
    <t>KE-KAJ-1609-16819</t>
  </si>
  <si>
    <t>Lemelepo</t>
  </si>
  <si>
    <t>KE-MER-1612-16821</t>
  </si>
  <si>
    <t>KE-MAC-1612-16824</t>
  </si>
  <si>
    <t>KE-KIA-1611-16832</t>
  </si>
  <si>
    <t>KE-NAI-1612-16836</t>
  </si>
  <si>
    <t>26th October,2016</t>
  </si>
  <si>
    <t>15th December,2016</t>
  </si>
  <si>
    <t>KE-BUS-1610-16837</t>
  </si>
  <si>
    <t>Samia</t>
  </si>
  <si>
    <t>KE-EMB-1512-16844</t>
  </si>
  <si>
    <t>mufu-kiangungi</t>
  </si>
  <si>
    <t>KE-KIS-1610-16845</t>
  </si>
  <si>
    <t>Kawere</t>
  </si>
  <si>
    <t>KE-KIA-1712-16846</t>
  </si>
  <si>
    <t>Kirenga</t>
  </si>
  <si>
    <t>KE-LAI-1610-16847</t>
  </si>
  <si>
    <t>KE-KIS-1607-16848</t>
  </si>
  <si>
    <t>KE-KIA-1609-16852</t>
  </si>
  <si>
    <t>Mcharo</t>
  </si>
  <si>
    <t>KE-MAC-1610-16853</t>
  </si>
  <si>
    <t>Mavoko</t>
  </si>
  <si>
    <t>Lukenya</t>
  </si>
  <si>
    <t>KE-KIR-1610-16854</t>
  </si>
  <si>
    <t>Baicho</t>
  </si>
  <si>
    <t>KE-NAK-1611-16855</t>
  </si>
  <si>
    <t>Rugongo</t>
  </si>
  <si>
    <t>KE-MUR-1611-16856</t>
  </si>
  <si>
    <t>KE-KIA-1612-16858</t>
  </si>
  <si>
    <t>Kamagabo</t>
  </si>
  <si>
    <t>Happy Valley Estate</t>
  </si>
  <si>
    <t>KE-KIA-1603-16859</t>
  </si>
  <si>
    <t>22nd January,2016</t>
  </si>
  <si>
    <t>KE-MAC-1610-16861</t>
  </si>
  <si>
    <t>Kagundo</t>
  </si>
  <si>
    <t>Kanzi</t>
  </si>
  <si>
    <t>KE-KIA-1608-16862</t>
  </si>
  <si>
    <t>KE-UAS-1601-16863</t>
  </si>
  <si>
    <t>Kimumu</t>
  </si>
  <si>
    <t>KE-MER-1608-16864</t>
  </si>
  <si>
    <t>Imenti Central</t>
  </si>
  <si>
    <t>Kaingima</t>
  </si>
  <si>
    <t>KE-THA-1610-16865</t>
  </si>
  <si>
    <t>Muga</t>
  </si>
  <si>
    <t>KE-THA-1610-16866</t>
  </si>
  <si>
    <t>Masumoni</t>
  </si>
  <si>
    <t>KE-KIR-1609-16867</t>
  </si>
  <si>
    <t>KE-KIR-1604-16869</t>
  </si>
  <si>
    <t>KE-KIR-1607-16870</t>
  </si>
  <si>
    <t>KE-NYE-1604-16873</t>
  </si>
  <si>
    <t>Kamakwa</t>
  </si>
  <si>
    <t>KE-NYE-1611-16876</t>
  </si>
  <si>
    <t>KE-NAK-1608-16879</t>
  </si>
  <si>
    <t>Kamutongu</t>
  </si>
  <si>
    <t>KE-KIR-1605-16880</t>
  </si>
  <si>
    <t>KE-MER-1607-16881</t>
  </si>
  <si>
    <t>Mikindori</t>
  </si>
  <si>
    <t>Kariako</t>
  </si>
  <si>
    <t>KE-KIR-1605-16883</t>
  </si>
  <si>
    <t>KE-MUR-1609-16885</t>
  </si>
  <si>
    <t>22nd July,2016</t>
  </si>
  <si>
    <t>10th September,2016</t>
  </si>
  <si>
    <t>KE-MUR-1605-16886</t>
  </si>
  <si>
    <t>KE-NYE-1604-16887</t>
  </si>
  <si>
    <t>Kairothi</t>
  </si>
  <si>
    <t>KE-KIR-1604-16889</t>
  </si>
  <si>
    <t>Muchacharia</t>
  </si>
  <si>
    <t>Kiamwena</t>
  </si>
  <si>
    <t>KE-KIR-1604-16890</t>
  </si>
  <si>
    <t>KE-NAK-1612-16891</t>
  </si>
  <si>
    <t>Msummit</t>
  </si>
  <si>
    <t>Nyanda</t>
  </si>
  <si>
    <t>KE-MUR-1608-16892</t>
  </si>
  <si>
    <t>Kirigithu</t>
  </si>
  <si>
    <t>KE-NYE-1608-16893</t>
  </si>
  <si>
    <t>30th July,2016</t>
  </si>
  <si>
    <t>30th August,2016</t>
  </si>
  <si>
    <t>KE-NYA-1603-16894</t>
  </si>
  <si>
    <t>Kitiri</t>
  </si>
  <si>
    <t>KE-NAK-1612-16895</t>
  </si>
  <si>
    <t>Kamfam</t>
  </si>
  <si>
    <t>KE-KIR-1604-16896</t>
  </si>
  <si>
    <t>KE-KIR-1604-16900</t>
  </si>
  <si>
    <t>KE-KIR-1604-16902</t>
  </si>
  <si>
    <t>KE-KIR-1604-16903</t>
  </si>
  <si>
    <t>KE-LAI-1604-16904</t>
  </si>
  <si>
    <t>KE-KIR-1604-16905</t>
  </si>
  <si>
    <t>KE-BAR-1606-16906</t>
  </si>
  <si>
    <t>4th June,2016</t>
  </si>
  <si>
    <t>Chemelil</t>
  </si>
  <si>
    <t>KE-NAK-1606-16907</t>
  </si>
  <si>
    <t>Lare</t>
  </si>
  <si>
    <t>KE-NAK-1610-16908</t>
  </si>
  <si>
    <t>9th October,2016</t>
  </si>
  <si>
    <t>Naswet</t>
  </si>
  <si>
    <t>KE-NAK-1608-16909</t>
  </si>
  <si>
    <t>KE-BAR-1609-16910</t>
  </si>
  <si>
    <t>17th July,2016</t>
  </si>
  <si>
    <t>5th September,2016</t>
  </si>
  <si>
    <t>Sads Kibias</t>
  </si>
  <si>
    <t>Sads</t>
  </si>
  <si>
    <t>KE-KIR-1604-16912</t>
  </si>
  <si>
    <t>KE-KIR-1606-16913</t>
  </si>
  <si>
    <t>KE-KIR-1603-16914</t>
  </si>
  <si>
    <t>KE-KIA-1608-16915</t>
  </si>
  <si>
    <t>KE-KIA-1609-16916</t>
  </si>
  <si>
    <t>KE-NAK-1604-16917</t>
  </si>
  <si>
    <t>KE-MAC-1610-16918</t>
  </si>
  <si>
    <t>Matriku</t>
  </si>
  <si>
    <t>Nzaui</t>
  </si>
  <si>
    <t>KE-MIG-1606-16919</t>
  </si>
  <si>
    <t>Awendo</t>
  </si>
  <si>
    <t>Rapogi</t>
  </si>
  <si>
    <t>KE-NAK-1612-16922</t>
  </si>
  <si>
    <t>Visoi</t>
  </si>
  <si>
    <t>Chepsion</t>
  </si>
  <si>
    <t>KE-LAI-1609-16923</t>
  </si>
  <si>
    <t>20th September,2016</t>
  </si>
  <si>
    <t>Mastone</t>
  </si>
  <si>
    <t>KE-NYE-1609-16924</t>
  </si>
  <si>
    <t>Nairutia</t>
  </si>
  <si>
    <t>Kariguini</t>
  </si>
  <si>
    <t>KE-NYE-1605-16925</t>
  </si>
  <si>
    <t>Saki</t>
  </si>
  <si>
    <t>KE-LAI-1603-16926</t>
  </si>
  <si>
    <t>G.Co</t>
  </si>
  <si>
    <t>KE-NYE-1606-16927</t>
  </si>
  <si>
    <t>Muturangora</t>
  </si>
  <si>
    <t>KE-NAK-1607-16928</t>
  </si>
  <si>
    <t>KE-NAK-1609-16931</t>
  </si>
  <si>
    <t>KE-TRA-1602-16932</t>
  </si>
  <si>
    <t>KE-LAI-1609-16935</t>
  </si>
  <si>
    <t>KE-NAK-1605-16936</t>
  </si>
  <si>
    <t>Kabazi Makara</t>
  </si>
  <si>
    <t>KE-KIA-1605-16939</t>
  </si>
  <si>
    <t>Ndemberi</t>
  </si>
  <si>
    <t>Kilingoini</t>
  </si>
  <si>
    <t>Gatiru</t>
  </si>
  <si>
    <t>KE-KIA-1612-16941</t>
  </si>
  <si>
    <t>18th October,2016</t>
  </si>
  <si>
    <t>7th December,2016</t>
  </si>
  <si>
    <t>Ngatia</t>
  </si>
  <si>
    <t>KE-NYE-1608-16942</t>
  </si>
  <si>
    <t>Kimwangi</t>
  </si>
  <si>
    <t>KE-EMB-1612-16943</t>
  </si>
  <si>
    <t>10th November,2016</t>
  </si>
  <si>
    <t>30th December,2016</t>
  </si>
  <si>
    <t>KE-MUR-1611-16945</t>
  </si>
  <si>
    <t>Ikumbi</t>
  </si>
  <si>
    <t>KE-MUR-1611-16946</t>
  </si>
  <si>
    <t>Irima</t>
  </si>
  <si>
    <t>KE-KIA-1612-16948</t>
  </si>
  <si>
    <t>Gituru</t>
  </si>
  <si>
    <t>Kiruga</t>
  </si>
  <si>
    <t>KE-NYA-1612-16949</t>
  </si>
  <si>
    <t>Ndaragwa Central</t>
  </si>
  <si>
    <t>Mairo Kumi</t>
  </si>
  <si>
    <t>KE-MER-1609-16950</t>
  </si>
  <si>
    <t>18th July,2016</t>
  </si>
  <si>
    <t>6th September,2016</t>
  </si>
  <si>
    <t>KE-THA-1610-16951</t>
  </si>
  <si>
    <t>KE-THA-1607-16952</t>
  </si>
  <si>
    <t>26th May,2016</t>
  </si>
  <si>
    <t>15th July,2016</t>
  </si>
  <si>
    <t>KE-MUR-1611-16953</t>
  </si>
  <si>
    <t>KE-MER-1601-16954</t>
  </si>
  <si>
    <t>KE-MER-1701-16955</t>
  </si>
  <si>
    <t>KE-THA-1609-16956</t>
  </si>
  <si>
    <t>KE-THA-1607-16957</t>
  </si>
  <si>
    <t>KE-KIA-1612-16958</t>
  </si>
  <si>
    <t>21st October,2016</t>
  </si>
  <si>
    <t>10th December,2016</t>
  </si>
  <si>
    <t>Munduro</t>
  </si>
  <si>
    <t>KE-MER-1607-16959</t>
  </si>
  <si>
    <t>KE-THA-1608-16960</t>
  </si>
  <si>
    <t>KE-MER-1609-16961</t>
  </si>
  <si>
    <t>20th July,2016</t>
  </si>
  <si>
    <t>8th September,2016</t>
  </si>
  <si>
    <t>KE-THA-1607-16962</t>
  </si>
  <si>
    <t>KE-MER-1607-16963</t>
  </si>
  <si>
    <t>KE-THA-1602-16964</t>
  </si>
  <si>
    <t>KE-THA-1610-16965</t>
  </si>
  <si>
    <t>KE-MER-1609-16966</t>
  </si>
  <si>
    <t>KE-NYA-1701-16967</t>
  </si>
  <si>
    <t>28th November,2016</t>
  </si>
  <si>
    <t>17th January,2017</t>
  </si>
  <si>
    <t>Ndunyu Njeru</t>
  </si>
  <si>
    <t>Kamba</t>
  </si>
  <si>
    <t>KE-NAK-1608-16968</t>
  </si>
  <si>
    <t>KE-NAK-1609-16969</t>
  </si>
  <si>
    <t>KE-NAK-1612-16970</t>
  </si>
  <si>
    <t>KE-NAK-1701-16971</t>
  </si>
  <si>
    <t>KE-NAK-1612-16972</t>
  </si>
  <si>
    <t>KE-NAK-1701-16973</t>
  </si>
  <si>
    <t>11th January,2017</t>
  </si>
  <si>
    <t>Mutunguna</t>
  </si>
  <si>
    <t>KE-NYA-1604-16974</t>
  </si>
  <si>
    <t>KE-NYA-1611-16975</t>
  </si>
  <si>
    <t>KE-NYA-1611-16976</t>
  </si>
  <si>
    <t>KE-NYA-1608-16977</t>
  </si>
  <si>
    <t>KE-NYE-1601-16979</t>
  </si>
  <si>
    <t>4th December,2015</t>
  </si>
  <si>
    <t>23rd January,2016</t>
  </si>
  <si>
    <t>KE-NYE-1609-16980</t>
  </si>
  <si>
    <t>Mwihito</t>
  </si>
  <si>
    <t>Kiangonga</t>
  </si>
  <si>
    <t>KE-NYA-1611-16981</t>
  </si>
  <si>
    <t>29th September,2016</t>
  </si>
  <si>
    <t>18th November,2016</t>
  </si>
  <si>
    <t>Mailu Kumi</t>
  </si>
  <si>
    <t>KE-NYE-1611-16982</t>
  </si>
  <si>
    <t>24th November,2016</t>
  </si>
  <si>
    <t>Njewe</t>
  </si>
  <si>
    <t>25th October,2016</t>
  </si>
  <si>
    <t>14th December,2016</t>
  </si>
  <si>
    <t>KE-NYE-1609-16984</t>
  </si>
  <si>
    <t>Gichuru</t>
  </si>
  <si>
    <t>KE-NYA-1609-16985</t>
  </si>
  <si>
    <t>Meili Kumi</t>
  </si>
  <si>
    <t>KE-EMB-1611-16986</t>
  </si>
  <si>
    <t>Kirimarii</t>
  </si>
  <si>
    <t>Bluevalley</t>
  </si>
  <si>
    <t>KE-EMB-1609-16987</t>
  </si>
  <si>
    <t>Kiajokoma</t>
  </si>
  <si>
    <t>Kiriru</t>
  </si>
  <si>
    <t>KE-EMB-1612-16988</t>
  </si>
  <si>
    <t>Gatiri South</t>
  </si>
  <si>
    <t>Gichechi</t>
  </si>
  <si>
    <t>KE-EMB-1612-16990</t>
  </si>
  <si>
    <t>Kiagoku</t>
  </si>
  <si>
    <t>Kiojok</t>
  </si>
  <si>
    <t>KE-EMB-1612-16991</t>
  </si>
  <si>
    <t>Ginda</t>
  </si>
  <si>
    <t>Kiandiri</t>
  </si>
  <si>
    <t>KE-EMB-1611-16992</t>
  </si>
  <si>
    <t>Kwage</t>
  </si>
  <si>
    <t>Kithego</t>
  </si>
  <si>
    <t>KE-KIA-1606-16994</t>
  </si>
  <si>
    <t>16th June,2016</t>
  </si>
  <si>
    <t>KE-MUR-1609-16995</t>
  </si>
  <si>
    <t>3rd August,2016</t>
  </si>
  <si>
    <t>22nd September,2016</t>
  </si>
  <si>
    <t>Sabasaba</t>
  </si>
  <si>
    <t>Mumbu</t>
  </si>
  <si>
    <t>KE-MUR-1607-16996</t>
  </si>
  <si>
    <t>Maganjo</t>
  </si>
  <si>
    <t>KE-MUR-1610-16997</t>
  </si>
  <si>
    <t>9th September,2016</t>
  </si>
  <si>
    <t>29th October,2016</t>
  </si>
  <si>
    <t>Muhohonyo</t>
  </si>
  <si>
    <t>KE-NAK-1607-16998</t>
  </si>
  <si>
    <t>Mettar</t>
  </si>
  <si>
    <t>KE-NAK-1603-16999</t>
  </si>
  <si>
    <t>Gatimu</t>
  </si>
  <si>
    <t>KE-NAK-1607-17000</t>
  </si>
  <si>
    <t>Muyukanywo</t>
  </si>
  <si>
    <t>KE-NAK-1605-17001</t>
  </si>
  <si>
    <t>Nyakinywa</t>
  </si>
  <si>
    <t>KE-KAK-1608-17002</t>
  </si>
  <si>
    <t>Lukuyani</t>
  </si>
  <si>
    <t>Matunda</t>
  </si>
  <si>
    <t>KE-ELG-1612-17003</t>
  </si>
  <si>
    <t>Kabiemit</t>
  </si>
  <si>
    <t>Tembut</t>
  </si>
  <si>
    <t>KE-MUR-1610-17004</t>
  </si>
  <si>
    <t>15th August,2016</t>
  </si>
  <si>
    <t>4th October,2016</t>
  </si>
  <si>
    <t>Kandari</t>
  </si>
  <si>
    <t>KE-KIR-1607-17005</t>
  </si>
  <si>
    <t>Kiandi</t>
  </si>
  <si>
    <t>KE-MUR-1608-17006</t>
  </si>
  <si>
    <t>KE-KIA-1607-17007</t>
  </si>
  <si>
    <t>2nd June,2016</t>
  </si>
  <si>
    <t>Ndarugu</t>
  </si>
  <si>
    <t>Gitine</t>
  </si>
  <si>
    <t>KE-KIA-1601-17008</t>
  </si>
  <si>
    <t>KE-NYE-1607-17009</t>
  </si>
  <si>
    <t>7th June,2016</t>
  </si>
  <si>
    <t>27th July,2016</t>
  </si>
  <si>
    <t>Dima</t>
  </si>
  <si>
    <t>Kari</t>
  </si>
  <si>
    <t>KE-KIR-1607-17010</t>
  </si>
  <si>
    <t>11th June,2016</t>
  </si>
  <si>
    <t>31st July,2016</t>
  </si>
  <si>
    <t>Indi</t>
  </si>
  <si>
    <t>Muthii</t>
  </si>
  <si>
    <t>KE-NYA-1605-17011</t>
  </si>
  <si>
    <t>KE-NAN-1712-17013</t>
  </si>
  <si>
    <t>22nd September,2017</t>
  </si>
  <si>
    <t>29th December,2017</t>
  </si>
  <si>
    <t>Itigo</t>
  </si>
  <si>
    <t>Olesoiyet</t>
  </si>
  <si>
    <t>KE-EMB-1607-17014</t>
  </si>
  <si>
    <t>Kagethia</t>
  </si>
  <si>
    <t>Kianjuki</t>
  </si>
  <si>
    <t>KE-EMB-1609-17016</t>
  </si>
  <si>
    <t>Kaagari</t>
  </si>
  <si>
    <t>KE-EMB-1612-17017</t>
  </si>
  <si>
    <t>Nganda</t>
  </si>
  <si>
    <t>Rutune</t>
  </si>
  <si>
    <t>KE-MER-1512-17018</t>
  </si>
  <si>
    <t>Abogeta West</t>
  </si>
  <si>
    <t>Upper chure</t>
  </si>
  <si>
    <t>KE-WES-1611-17019</t>
  </si>
  <si>
    <t>West Pokot</t>
  </si>
  <si>
    <t>South Pokot</t>
  </si>
  <si>
    <t>Lelan</t>
  </si>
  <si>
    <t>Purkut</t>
  </si>
  <si>
    <t>KE-WES-1612-17020</t>
  </si>
  <si>
    <t>18th December,2016</t>
  </si>
  <si>
    <t>Pokot South</t>
  </si>
  <si>
    <t>Kapsait</t>
  </si>
  <si>
    <t>KE-ELG-1612-17021</t>
  </si>
  <si>
    <t>Marakwet West</t>
  </si>
  <si>
    <t>KE-MUR-1611-17022</t>
  </si>
  <si>
    <t>Gitungi</t>
  </si>
  <si>
    <t>Karunge</t>
  </si>
  <si>
    <t>KE-MUR-1610-17023</t>
  </si>
  <si>
    <t>KE-TRA-1611-17024</t>
  </si>
  <si>
    <t>Endebbes</t>
  </si>
  <si>
    <t>Cheptantan</t>
  </si>
  <si>
    <t>KE-NAN-1611-17025</t>
  </si>
  <si>
    <t>KE-WES-1612-17026</t>
  </si>
  <si>
    <t>Kapenguria</t>
  </si>
  <si>
    <t>KE-MUR-1701-17027</t>
  </si>
  <si>
    <t>21st November,2016</t>
  </si>
  <si>
    <t>10th January,2017</t>
  </si>
  <si>
    <t>Ithanji</t>
  </si>
  <si>
    <t>KE-WES-1612-17028</t>
  </si>
  <si>
    <t>Kabichbich</t>
  </si>
  <si>
    <t>KE-BUS-1608-17029</t>
  </si>
  <si>
    <t>11th July,2016</t>
  </si>
  <si>
    <t>Buhayo West</t>
  </si>
  <si>
    <t>Siriya</t>
  </si>
  <si>
    <t>KE-TAI-1610-17030</t>
  </si>
  <si>
    <t>Mlombo</t>
  </si>
  <si>
    <t>KE-ELG-1601-17031</t>
  </si>
  <si>
    <t>27th November,2015</t>
  </si>
  <si>
    <t>16th January,2016</t>
  </si>
  <si>
    <t>Kapkalan</t>
  </si>
  <si>
    <t>KE-NYE-1607-17032</t>
  </si>
  <si>
    <t>10th June,2016</t>
  </si>
  <si>
    <t>Kahuruku</t>
  </si>
  <si>
    <t>KE-KIR-1608-17033</t>
  </si>
  <si>
    <t>Kiamutuku</t>
  </si>
  <si>
    <t>KE-NYE-1612-17034</t>
  </si>
  <si>
    <t>KE-NYE-1606-17037</t>
  </si>
  <si>
    <t>Tatu</t>
  </si>
  <si>
    <t>Dimainu</t>
  </si>
  <si>
    <t>KE-KIR-1601-17038</t>
  </si>
  <si>
    <t>KE-KIR-1605-17039</t>
  </si>
  <si>
    <t>Kwabiti</t>
  </si>
  <si>
    <t>KE-KIR-1612-17040</t>
  </si>
  <si>
    <t>KE-NYE-1606-17042</t>
  </si>
  <si>
    <t>KE-NYE-1605-17043</t>
  </si>
  <si>
    <t>KE-VIH-1612-17044</t>
  </si>
  <si>
    <t>Livatti</t>
  </si>
  <si>
    <t>KE-NAN-1608-17046</t>
  </si>
  <si>
    <t>Komobo</t>
  </si>
  <si>
    <t>KE-KER-1608-17047</t>
  </si>
  <si>
    <t>Chesinge</t>
  </si>
  <si>
    <t>KE-KER-1612-17048</t>
  </si>
  <si>
    <t>Rurei</t>
  </si>
  <si>
    <t>KE-NAN-1611-17049</t>
  </si>
  <si>
    <t>Samoo</t>
  </si>
  <si>
    <t>KE-UAS-1606-17050</t>
  </si>
  <si>
    <t>Kamaget</t>
  </si>
  <si>
    <t>KE-NAN-1612-17051</t>
  </si>
  <si>
    <t>KE-NAN-1612-17052</t>
  </si>
  <si>
    <t>Kipture</t>
  </si>
  <si>
    <t>KE-NAN-1612-17053</t>
  </si>
  <si>
    <t>3rd November,2016</t>
  </si>
  <si>
    <t>23rd December,2016</t>
  </si>
  <si>
    <t>Kabsabet</t>
  </si>
  <si>
    <t>Kapmurkuiyes</t>
  </si>
  <si>
    <t>KE-NAN-1701-17054</t>
  </si>
  <si>
    <t>KE-KIA-1602-17056</t>
  </si>
  <si>
    <t>Kinoo</t>
  </si>
  <si>
    <t>Race Course</t>
  </si>
  <si>
    <t>KE-TRA-1607-17058</t>
  </si>
  <si>
    <t>Kitale</t>
  </si>
  <si>
    <t>Suam</t>
  </si>
  <si>
    <t>KE-UAS-1610-17060</t>
  </si>
  <si>
    <t>Naibrey</t>
  </si>
  <si>
    <t>Islamic</t>
  </si>
  <si>
    <t>KE-KAK-1612-17062</t>
  </si>
  <si>
    <t>Kakamega East</t>
  </si>
  <si>
    <t>Ejinja</t>
  </si>
  <si>
    <t>Shiyunzu</t>
  </si>
  <si>
    <t>KE-UAS-1604-17064</t>
  </si>
  <si>
    <t>Annex</t>
  </si>
  <si>
    <t>KE-UAS-1610-17065</t>
  </si>
  <si>
    <t>30th October,2016</t>
  </si>
  <si>
    <t>KE-NYE-1608-17068</t>
  </si>
  <si>
    <t>KE-KIA-1611-17069</t>
  </si>
  <si>
    <t>KE-NYE-1607-17070</t>
  </si>
  <si>
    <t>Teru</t>
  </si>
  <si>
    <t>Chero</t>
  </si>
  <si>
    <t>KE-MER-1609-17071</t>
  </si>
  <si>
    <t>Gatheri</t>
  </si>
  <si>
    <t>KE-MUR-1608-17072</t>
  </si>
  <si>
    <t>KE-MUR-1609-17073</t>
  </si>
  <si>
    <t>KE-NYE-1606-17074</t>
  </si>
  <si>
    <t>Gathiuru</t>
  </si>
  <si>
    <t>KE-NAI-1606-17075</t>
  </si>
  <si>
    <t>Roysambu</t>
  </si>
  <si>
    <t>KE-NYE-1612-17076</t>
  </si>
  <si>
    <t>Waitora</t>
  </si>
  <si>
    <t>KE-KIA-1609-17077</t>
  </si>
  <si>
    <t>Thegi</t>
  </si>
  <si>
    <t>Nembu</t>
  </si>
  <si>
    <t>KE-KIA-1607-17078</t>
  </si>
  <si>
    <t>KE-KIA-1608-17079</t>
  </si>
  <si>
    <t>KE-MAR-1607-17080</t>
  </si>
  <si>
    <t>Marsabit</t>
  </si>
  <si>
    <t>Marsabit Town</t>
  </si>
  <si>
    <t>KE-KIA-1611-17081</t>
  </si>
  <si>
    <t>Kahunira</t>
  </si>
  <si>
    <t>KE-LAI-1604-17082</t>
  </si>
  <si>
    <t>Sirimon</t>
  </si>
  <si>
    <t>KE-EMB-1608-17083</t>
  </si>
  <si>
    <t>KE-KIR-1607-17084</t>
  </si>
  <si>
    <t>KE-KIR-1602-17085</t>
  </si>
  <si>
    <t>Mugamba-Ciura</t>
  </si>
  <si>
    <t>KE-KIA-1610-17086</t>
  </si>
  <si>
    <t>KE-KIR-1609-17087</t>
  </si>
  <si>
    <t>Isimbo</t>
  </si>
  <si>
    <t>KE-BOM-1612-17308</t>
  </si>
  <si>
    <t>Kipsonoi</t>
  </si>
  <si>
    <t>Chebole</t>
  </si>
  <si>
    <t>KE-KAK-1801-17309</t>
  </si>
  <si>
    <t>1st December,2017</t>
  </si>
  <si>
    <t>20th January,2018</t>
  </si>
  <si>
    <t>Kongoni</t>
  </si>
  <si>
    <t>KE-NAK-1801-17310</t>
  </si>
  <si>
    <t>Naivasha</t>
  </si>
  <si>
    <t>KE-KIA-1607-17313</t>
  </si>
  <si>
    <t>Kanjai</t>
  </si>
  <si>
    <t>KE-NAI-1612-17318</t>
  </si>
  <si>
    <t>KE-UAS-1612-17320</t>
  </si>
  <si>
    <t>KE-NAI-1602-17321</t>
  </si>
  <si>
    <t>7th January,2016</t>
  </si>
  <si>
    <t>26th February,2016</t>
  </si>
  <si>
    <t>Roaster</t>
  </si>
  <si>
    <t>KE-KAK-1801-17323</t>
  </si>
  <si>
    <t>Nabongo</t>
  </si>
  <si>
    <t>KE-KIA-1612-17325</t>
  </si>
  <si>
    <t>KE-UAS-1612-17327</t>
  </si>
  <si>
    <t>KE-KIS-1612-17328</t>
  </si>
  <si>
    <t>Got Nanga</t>
  </si>
  <si>
    <t>KE-KIS-1612-17329</t>
  </si>
  <si>
    <t>Bonchari</t>
  </si>
  <si>
    <t>Bomorenda</t>
  </si>
  <si>
    <t>Bonyaoro</t>
  </si>
  <si>
    <t>KE-NAI-1602-17330</t>
  </si>
  <si>
    <t>KE-LAI-1612-17331</t>
  </si>
  <si>
    <t>Seger Ranch</t>
  </si>
  <si>
    <t>KE-KIL-1601-17332</t>
  </si>
  <si>
    <t>Malindi</t>
  </si>
  <si>
    <t>Dabaso</t>
  </si>
  <si>
    <t>Mkenge</t>
  </si>
  <si>
    <t>KE-MAC-1602-17333</t>
  </si>
  <si>
    <t>Syokimau</t>
  </si>
  <si>
    <t>Katani Road</t>
  </si>
  <si>
    <t>KE-KIA-1607-17334</t>
  </si>
  <si>
    <t>Mikinbi</t>
  </si>
  <si>
    <t>KE-NAK-1601-17338</t>
  </si>
  <si>
    <t>Eburu</t>
  </si>
  <si>
    <t>Barnabas</t>
  </si>
  <si>
    <t>KE-EMB-1612-17340</t>
  </si>
  <si>
    <t>KE-KIA-1604-17341</t>
  </si>
  <si>
    <t>Kamiti Corner</t>
  </si>
  <si>
    <t>Mugumo-Ini</t>
  </si>
  <si>
    <t>KE-KIA-1612-17342</t>
  </si>
  <si>
    <t>KE-SIA-1801-17343</t>
  </si>
  <si>
    <t>Yala Township</t>
  </si>
  <si>
    <t>Sauri</t>
  </si>
  <si>
    <t>KE-KIS-1604-17345</t>
  </si>
  <si>
    <t>Kisumu East</t>
  </si>
  <si>
    <t>Kamrongo</t>
  </si>
  <si>
    <t>KE-BAR-1709-17347</t>
  </si>
  <si>
    <t>13th July,2017</t>
  </si>
  <si>
    <t>1st September,2017</t>
  </si>
  <si>
    <t>Baringo Central</t>
  </si>
  <si>
    <t>Timboia</t>
  </si>
  <si>
    <t>Sacho</t>
  </si>
  <si>
    <t>KE-BAR-1709-17348</t>
  </si>
  <si>
    <t>Timboywa</t>
  </si>
  <si>
    <t>KE-EMB-1602-17349</t>
  </si>
  <si>
    <t>Ruare</t>
  </si>
  <si>
    <t>KE-NAR-1607-17356</t>
  </si>
  <si>
    <t>Narok North</t>
  </si>
  <si>
    <t>KE-NYA-1606-17359</t>
  </si>
  <si>
    <t>KE-NYA-1612-17362</t>
  </si>
  <si>
    <t>Gwathukia</t>
  </si>
  <si>
    <t>KE-EMB-1612-17365</t>
  </si>
  <si>
    <t>Kiriari</t>
  </si>
  <si>
    <t>KE-MAC-1612-17366</t>
  </si>
  <si>
    <t>Ishamba</t>
  </si>
  <si>
    <t>Malili</t>
  </si>
  <si>
    <t>KE-KIR-1608-17367</t>
  </si>
  <si>
    <t>Kibibe</t>
  </si>
  <si>
    <t>Muminako</t>
  </si>
  <si>
    <t>KE-EMB-1801-17368</t>
  </si>
  <si>
    <t>Mukuria</t>
  </si>
  <si>
    <t>KE-NYE-1601-17369</t>
  </si>
  <si>
    <t>23rd November,2015</t>
  </si>
  <si>
    <t>12th January,2016</t>
  </si>
  <si>
    <t>Seregeya</t>
  </si>
  <si>
    <t>KE-NYA-1609-17372</t>
  </si>
  <si>
    <t>Kirita</t>
  </si>
  <si>
    <t>KE-NAI-1702-17374</t>
  </si>
  <si>
    <t>13th December,2016</t>
  </si>
  <si>
    <t>1st February,2017</t>
  </si>
  <si>
    <t>Dagoretti North</t>
  </si>
  <si>
    <t>KE-NYE-1512-17375</t>
  </si>
  <si>
    <t>Karundu</t>
  </si>
  <si>
    <t>KE-NYE-1606-17376</t>
  </si>
  <si>
    <t>Ruring'u</t>
  </si>
  <si>
    <t>Chorongi</t>
  </si>
  <si>
    <t>KE-KIA-1610-17377</t>
  </si>
  <si>
    <t>Kirangari</t>
  </si>
  <si>
    <t>Gikuni</t>
  </si>
  <si>
    <t>KE-KIA-1512-17379</t>
  </si>
  <si>
    <t>Uplands</t>
  </si>
  <si>
    <t>KE-THA-1512-17380</t>
  </si>
  <si>
    <t>Tharaka North</t>
  </si>
  <si>
    <t>Gatue Division</t>
  </si>
  <si>
    <t>Marimanti</t>
  </si>
  <si>
    <t>KE-NAI-1605-17381</t>
  </si>
  <si>
    <t>25th March,2016</t>
  </si>
  <si>
    <t>14th May,2016</t>
  </si>
  <si>
    <t>Kasarani</t>
  </si>
  <si>
    <t>KE-MUR-1610-17382</t>
  </si>
  <si>
    <t>31st August,2016</t>
  </si>
  <si>
    <t>20th October,2016</t>
  </si>
  <si>
    <t>Githioro</t>
  </si>
  <si>
    <t>KE-MAC-1612-17383</t>
  </si>
  <si>
    <t>20th December,2016</t>
  </si>
  <si>
    <t>Mwala</t>
  </si>
  <si>
    <t>Kyethei</t>
  </si>
  <si>
    <t>Mikuyuni</t>
  </si>
  <si>
    <t>KE-KIS-1601-17384</t>
  </si>
  <si>
    <t>Marani</t>
  </si>
  <si>
    <t>Sensi</t>
  </si>
  <si>
    <t>KE-NAN-1701-17385</t>
  </si>
  <si>
    <t>Kosoiwot</t>
  </si>
  <si>
    <t>KE-EMB-1701-17386</t>
  </si>
  <si>
    <t>Kangari North</t>
  </si>
  <si>
    <t>KE-LAI-1611-17387</t>
  </si>
  <si>
    <t>30th September,2016</t>
  </si>
  <si>
    <t>19th November,2016</t>
  </si>
  <si>
    <t>Thingitu</t>
  </si>
  <si>
    <t>KE-KIA-1612-17388</t>
  </si>
  <si>
    <t>Mitah</t>
  </si>
  <si>
    <t>KE-NYA-1612-17389</t>
  </si>
  <si>
    <t>Kahembe</t>
  </si>
  <si>
    <t>KE-UAS-1612-17390</t>
  </si>
  <si>
    <t>Chinese</t>
  </si>
  <si>
    <t>KE-NAK-1702-17391</t>
  </si>
  <si>
    <t>KE-NYE-1612-17392</t>
  </si>
  <si>
    <t>Gatagati</t>
  </si>
  <si>
    <t>KE-KIT-1612-17393</t>
  </si>
  <si>
    <t>Kanyangi</t>
  </si>
  <si>
    <t>Kyuani</t>
  </si>
  <si>
    <t>KE-MAK-1612-17394</t>
  </si>
  <si>
    <t>Wote</t>
  </si>
  <si>
    <t>Maliani</t>
  </si>
  <si>
    <t>KE-MUR-1701-17395</t>
  </si>
  <si>
    <t>Ngararia</t>
  </si>
  <si>
    <t>Kaha</t>
  </si>
  <si>
    <t>KE-KIR-1701-17396</t>
  </si>
  <si>
    <t>6th December,2016</t>
  </si>
  <si>
    <t>25th January,2017</t>
  </si>
  <si>
    <t>Mau Tharui</t>
  </si>
  <si>
    <t>28th November,2015</t>
  </si>
  <si>
    <t>KE-LAI-1701-17398</t>
  </si>
  <si>
    <t>30th November,2016</t>
  </si>
  <si>
    <t>19th January,2017</t>
  </si>
  <si>
    <t>KE-NYA-1611-17399</t>
  </si>
  <si>
    <t>Samata</t>
  </si>
  <si>
    <t>Kangocho</t>
  </si>
  <si>
    <t>KE-NYE-1611-17400</t>
  </si>
  <si>
    <t>5th November,2016</t>
  </si>
  <si>
    <t>13th November,2016</t>
  </si>
  <si>
    <t>Mugungu</t>
  </si>
  <si>
    <t>KE-NYE-1612-17401</t>
  </si>
  <si>
    <t>Thegu River</t>
  </si>
  <si>
    <t>Lusoi</t>
  </si>
  <si>
    <t>KE-MUR-1609-17402</t>
  </si>
  <si>
    <t>KE-EMB-1609-17403</t>
  </si>
  <si>
    <t>Mbeere</t>
  </si>
  <si>
    <t>Kanyua</t>
  </si>
  <si>
    <t>Mbora</t>
  </si>
  <si>
    <t>KE-NYA-1611-17405</t>
  </si>
  <si>
    <t>Pondo</t>
  </si>
  <si>
    <t>KE-EMB-1702-17406</t>
  </si>
  <si>
    <t>KE-NYA-1610-17407</t>
  </si>
  <si>
    <t>21st September,2016</t>
  </si>
  <si>
    <t>KE-NAK-1701-17409</t>
  </si>
  <si>
    <t>26th January,2017</t>
  </si>
  <si>
    <t>Kabarak</t>
  </si>
  <si>
    <t>Kbt Farm</t>
  </si>
  <si>
    <t>KE-NAN-1706-17410</t>
  </si>
  <si>
    <t>12th April,2017</t>
  </si>
  <si>
    <t>1st June,2017</t>
  </si>
  <si>
    <t>KE-MUR-1612-17411</t>
  </si>
  <si>
    <t>KE-MER-1612-17413</t>
  </si>
  <si>
    <t>Ntima</t>
  </si>
  <si>
    <t>Giku</t>
  </si>
  <si>
    <t>KE-BUS-1701-17414</t>
  </si>
  <si>
    <t>Musokoto</t>
  </si>
  <si>
    <t>Mutatsi</t>
  </si>
  <si>
    <t>KE-TAI-1612-17415</t>
  </si>
  <si>
    <t>Mgange</t>
  </si>
  <si>
    <t>KE-MER-1612-17417</t>
  </si>
  <si>
    <t>13th August,2016</t>
  </si>
  <si>
    <t>KE-NYA-1609-17419</t>
  </si>
  <si>
    <t>KE-SIA-1701-17420</t>
  </si>
  <si>
    <t>Alego</t>
  </si>
  <si>
    <t>Pap Nyadier</t>
  </si>
  <si>
    <t>KE-KIA-1611-17421</t>
  </si>
  <si>
    <t>KE-MUR-1701-17422</t>
  </si>
  <si>
    <t>Gatha-Ini</t>
  </si>
  <si>
    <t>KE-KIR-1611-17423</t>
  </si>
  <si>
    <t>KE-KIA-1608-17424</t>
  </si>
  <si>
    <t>Gathi</t>
  </si>
  <si>
    <t>KE-KIR-1701-17425</t>
  </si>
  <si>
    <t>Kanyekini</t>
  </si>
  <si>
    <t>Kathare</t>
  </si>
  <si>
    <t>KE-NYA-1701-17426</t>
  </si>
  <si>
    <t>Kahuthia</t>
  </si>
  <si>
    <t>KE-KIA-1611-17427</t>
  </si>
  <si>
    <t>KE-KIT-1702-17429</t>
  </si>
  <si>
    <t>KE-NYA-1712-17430</t>
  </si>
  <si>
    <t>KE-KIA-1611-17432</t>
  </si>
  <si>
    <t>Tingatinga</t>
  </si>
  <si>
    <t>KE-NYA-1611-17433</t>
  </si>
  <si>
    <t>KE-MUR-1611-17434</t>
  </si>
  <si>
    <t>Ruathi</t>
  </si>
  <si>
    <t>KE-NAN-1701-17435</t>
  </si>
  <si>
    <t>Kapmochil</t>
  </si>
  <si>
    <t>KE-NAN-1701-17436</t>
  </si>
  <si>
    <t>Chepmundu Kapngetony</t>
  </si>
  <si>
    <t>Kamurkus</t>
  </si>
  <si>
    <t>KE-NYA-1610-17437</t>
  </si>
  <si>
    <t>Wagukira</t>
  </si>
  <si>
    <t>KE-MER-1702-17438</t>
  </si>
  <si>
    <t>Ntima West</t>
  </si>
  <si>
    <t>Kajurene</t>
  </si>
  <si>
    <t>KE-UAS-1702-17440</t>
  </si>
  <si>
    <t>Wales</t>
  </si>
  <si>
    <t>KE-MIG-1611-17441</t>
  </si>
  <si>
    <t>Kanya</t>
  </si>
  <si>
    <t>KE-NAK-1702-17442</t>
  </si>
  <si>
    <t>Khanuia</t>
  </si>
  <si>
    <t>KE-MUR-1611-17443</t>
  </si>
  <si>
    <t>10th October,2016</t>
  </si>
  <si>
    <t>Kahaini</t>
  </si>
  <si>
    <t>KE-NYA-1612-17445</t>
  </si>
  <si>
    <t>Subego</t>
  </si>
  <si>
    <t>KE-KAJ-1701-17446</t>
  </si>
  <si>
    <t>7th January,2017</t>
  </si>
  <si>
    <t>23rd January,2017</t>
  </si>
  <si>
    <t>KE-NYA-1601-17447</t>
  </si>
  <si>
    <t>KE-KIT-1702-17448</t>
  </si>
  <si>
    <t>Maungu</t>
  </si>
  <si>
    <t>KE-MER-1701-17449</t>
  </si>
  <si>
    <t>11th December,2016</t>
  </si>
  <si>
    <t>Nthu</t>
  </si>
  <si>
    <t>KE-KIT-1702-17450</t>
  </si>
  <si>
    <t>Yatta  Kwavonza</t>
  </si>
  <si>
    <t>Kamwanyi</t>
  </si>
  <si>
    <t>KE-UAS-1612-17451</t>
  </si>
  <si>
    <t>Mailu Nne</t>
  </si>
  <si>
    <t>KE-KIS-1701-17452</t>
  </si>
  <si>
    <t>15th January,2017</t>
  </si>
  <si>
    <t>Kohwa</t>
  </si>
  <si>
    <t>Obong</t>
  </si>
  <si>
    <t>KE-KAK-1701-17453</t>
  </si>
  <si>
    <t>Shirere</t>
  </si>
  <si>
    <t>Matende</t>
  </si>
  <si>
    <t>KE-NYA-1612-17454</t>
  </si>
  <si>
    <t>Warikira</t>
  </si>
  <si>
    <t>KE-KIT-1612-17455</t>
  </si>
  <si>
    <t>Syomuza</t>
  </si>
  <si>
    <t>KE-MUR-1608-17457</t>
  </si>
  <si>
    <t>Murandia</t>
  </si>
  <si>
    <t>KE-MIG-1609-17458</t>
  </si>
  <si>
    <t>Nyatike</t>
  </si>
  <si>
    <t>Kacheing</t>
  </si>
  <si>
    <t>Ragoi</t>
  </si>
  <si>
    <t>KE-LAI-1701-17459</t>
  </si>
  <si>
    <t>28th December,2016</t>
  </si>
  <si>
    <t>5th January,2017</t>
  </si>
  <si>
    <t>Losogwa</t>
  </si>
  <si>
    <t>Karuga</t>
  </si>
  <si>
    <t>KE-NAN-1701-17460</t>
  </si>
  <si>
    <t>Kimunda</t>
  </si>
  <si>
    <t>Kapkorio</t>
  </si>
  <si>
    <t>KE-KAJ-1612-17461</t>
  </si>
  <si>
    <t>Kajiado West</t>
  </si>
  <si>
    <t>Dam</t>
  </si>
  <si>
    <t>KE-KIT-1612-17462</t>
  </si>
  <si>
    <t>Kirui Rural</t>
  </si>
  <si>
    <t>KE-KIT-1702-17463</t>
  </si>
  <si>
    <t>Kawongo Nthengu</t>
  </si>
  <si>
    <t>KE-LAI-1610-17464</t>
  </si>
  <si>
    <t>KE-EMB-1602-17465</t>
  </si>
  <si>
    <t>Kanyau</t>
  </si>
  <si>
    <t>KE-MUR-1612-17466</t>
  </si>
  <si>
    <t>Samar</t>
  </si>
  <si>
    <t>KE-KIT-1703-17467</t>
  </si>
  <si>
    <t>28th January,2017</t>
  </si>
  <si>
    <t>19th March,2017</t>
  </si>
  <si>
    <t>Kwavenza</t>
  </si>
  <si>
    <t>Kawengo</t>
  </si>
  <si>
    <t>Nzeve</t>
  </si>
  <si>
    <t>KE-KIT-1701-17468</t>
  </si>
  <si>
    <t>Nguuni</t>
  </si>
  <si>
    <t>KE-BOM-1702-17470</t>
  </si>
  <si>
    <t>Chematundy</t>
  </si>
  <si>
    <t>KE-MAC-1604-17471</t>
  </si>
  <si>
    <t>12th February,2016</t>
  </si>
  <si>
    <t>2nd April,2016</t>
  </si>
  <si>
    <t>Mishakani</t>
  </si>
  <si>
    <t>Machakos Town</t>
  </si>
  <si>
    <t>KE-KIT-1702-17472</t>
  </si>
  <si>
    <t>KE-THA-1612-17474</t>
  </si>
  <si>
    <t>KE-NYA-1612-17475</t>
  </si>
  <si>
    <t>KE-NAK-1612-17476</t>
  </si>
  <si>
    <t>Iski</t>
  </si>
  <si>
    <t>KE-NYA-1608-17477</t>
  </si>
  <si>
    <t>Kalampton</t>
  </si>
  <si>
    <t>KE-NYE-1610-17478</t>
  </si>
  <si>
    <t>KE-NYA-1701-17479</t>
  </si>
  <si>
    <t>Riyei</t>
  </si>
  <si>
    <t>KE-MER-1702-17480</t>
  </si>
  <si>
    <t>KE-KIA-1612-17481</t>
  </si>
  <si>
    <t>KE-NYA-1701-17482</t>
  </si>
  <si>
    <t>KE-EMB-1609-17483</t>
  </si>
  <si>
    <t>11th August,2016</t>
  </si>
  <si>
    <t>KE-KIA-1702-17484</t>
  </si>
  <si>
    <t>19th February,2017</t>
  </si>
  <si>
    <t>Rayani</t>
  </si>
  <si>
    <t>KE-NYA-1611-17485</t>
  </si>
  <si>
    <t>KE-THA-1612-17486</t>
  </si>
  <si>
    <t>KE-KIA-1612-17487</t>
  </si>
  <si>
    <t>KE-NAN-1702-17488</t>
  </si>
  <si>
    <t>KE-NAK-1606-17489</t>
  </si>
  <si>
    <t>Kiamunyu</t>
  </si>
  <si>
    <t>KE-NAN-1702-17490</t>
  </si>
  <si>
    <t>KE-MAK-1609-17491</t>
  </si>
  <si>
    <t>Ukia</t>
  </si>
  <si>
    <t>Iuane</t>
  </si>
  <si>
    <t>KE-NYA-1702-17492</t>
  </si>
  <si>
    <t>Cannary</t>
  </si>
  <si>
    <t>KE-KIS-1712-17493</t>
  </si>
  <si>
    <t>KE-MUR-1712-17494</t>
  </si>
  <si>
    <t>12th October,2017</t>
  </si>
  <si>
    <t>Gutu</t>
  </si>
  <si>
    <t>KE-KER-1610-17495</t>
  </si>
  <si>
    <t>23rd August,2016</t>
  </si>
  <si>
    <t>Sosiot</t>
  </si>
  <si>
    <t>Kaboror</t>
  </si>
  <si>
    <t>KE-NAK-1604-17496</t>
  </si>
  <si>
    <t>O-Rongai</t>
  </si>
  <si>
    <t>Gitau</t>
  </si>
  <si>
    <t>KE-NAK-1701-17498</t>
  </si>
  <si>
    <t>KE-NYA-1609-17499</t>
  </si>
  <si>
    <t>Kiongo</t>
  </si>
  <si>
    <t>KE-NYA-1612-17501</t>
  </si>
  <si>
    <t>KE-THA-1609-17502</t>
  </si>
  <si>
    <t>Kiraro</t>
  </si>
  <si>
    <t>KE-NAK-1608-17503</t>
  </si>
  <si>
    <t>Soin</t>
  </si>
  <si>
    <t>Kampiya Moto</t>
  </si>
  <si>
    <t>KE-MER-1701-17504</t>
  </si>
  <si>
    <t>Abogeta East</t>
  </si>
  <si>
    <t>Mwichii</t>
  </si>
  <si>
    <t>KE-NYA-1611-17505</t>
  </si>
  <si>
    <t>KE-NYA-1611-17506</t>
  </si>
  <si>
    <t>Ngamia</t>
  </si>
  <si>
    <t>KE-NYA-1612-17507</t>
  </si>
  <si>
    <t>KE-NAK-1701-17508</t>
  </si>
  <si>
    <t>4th January,2017</t>
  </si>
  <si>
    <t>Barita</t>
  </si>
  <si>
    <t>Ime</t>
  </si>
  <si>
    <t>KE-KIA-1612-17509</t>
  </si>
  <si>
    <t>KE-NYA-1701-17510</t>
  </si>
  <si>
    <t>Camry</t>
  </si>
  <si>
    <t>KE-KIR-1610-17511</t>
  </si>
  <si>
    <t>Kiringati</t>
  </si>
  <si>
    <t>KE-KIR-1701-17512</t>
  </si>
  <si>
    <t>KE-KIA-1612-17514</t>
  </si>
  <si>
    <t>Githarururu</t>
  </si>
  <si>
    <t>KE-KAJ-1607-17515</t>
  </si>
  <si>
    <t>KE-MUR-1612-17518</t>
  </si>
  <si>
    <t>Kangai</t>
  </si>
  <si>
    <t>KE-MAC-1712-17519</t>
  </si>
  <si>
    <t>Mau Hills</t>
  </si>
  <si>
    <t>Savana Diaries</t>
  </si>
  <si>
    <t>KE-KIT-1702-17520</t>
  </si>
  <si>
    <t>Kathome</t>
  </si>
  <si>
    <t>KE-TAI-1701-17521</t>
  </si>
  <si>
    <t>Wamingu</t>
  </si>
  <si>
    <t>Ndineyi</t>
  </si>
  <si>
    <t>KE-KIR-1612-17522</t>
  </si>
  <si>
    <t>KE-NAK-1612-17524</t>
  </si>
  <si>
    <t>Biashara</t>
  </si>
  <si>
    <t>Luthembe</t>
  </si>
  <si>
    <t>KE-KIS-1612-17525</t>
  </si>
  <si>
    <t>KE-NAN-1612-17527</t>
  </si>
  <si>
    <t>KE-NYA-1702-17528</t>
  </si>
  <si>
    <t>Ligoma</t>
  </si>
  <si>
    <t>Tondori</t>
  </si>
  <si>
    <t>KE-KIA-1702-17529</t>
  </si>
  <si>
    <t>Ndithia</t>
  </si>
  <si>
    <t>KE-KIA-1607-17531</t>
  </si>
  <si>
    <t>Ndithini</t>
  </si>
  <si>
    <t>KE-NAK-1608-17532</t>
  </si>
  <si>
    <t>Arachi</t>
  </si>
  <si>
    <t>KE-NAK-1612-17533</t>
  </si>
  <si>
    <t>Ndungiri</t>
  </si>
  <si>
    <t>KE-NAI-1712-17534</t>
  </si>
  <si>
    <t>Block10</t>
  </si>
  <si>
    <t>KE-KIR-1606-17535</t>
  </si>
  <si>
    <t>KE-KIS-1612-17537</t>
  </si>
  <si>
    <t>Muhoroni</t>
  </si>
  <si>
    <t>KE-NYA-1612-17540</t>
  </si>
  <si>
    <t>KE-MUR-1701-17541</t>
  </si>
  <si>
    <t>Kanyanga</t>
  </si>
  <si>
    <t>Kangima</t>
  </si>
  <si>
    <t>KE-NAK-1702-17543</t>
  </si>
  <si>
    <t>Kamia</t>
  </si>
  <si>
    <t>KE-NYE-1608-17544</t>
  </si>
  <si>
    <t>Rurera Ini</t>
  </si>
  <si>
    <t>KE-KIR-1712-17547</t>
  </si>
  <si>
    <t>Kianderi</t>
  </si>
  <si>
    <t>KE-NYA-1611-17548</t>
  </si>
  <si>
    <t>Warukira</t>
  </si>
  <si>
    <t>KE-NYE-1608-17549</t>
  </si>
  <si>
    <t>Mukuyu</t>
  </si>
  <si>
    <t>KE-NYA-1608-17561</t>
  </si>
  <si>
    <t>10th August,2016</t>
  </si>
  <si>
    <t>Atura</t>
  </si>
  <si>
    <t>KE-NYE-1612-17562</t>
  </si>
  <si>
    <t>KE-NAK-1701-17563</t>
  </si>
  <si>
    <t>KE-NAK-1610-17564</t>
  </si>
  <si>
    <t>Ikirero</t>
  </si>
  <si>
    <t>KE-KIA-1609-17565</t>
  </si>
  <si>
    <t>Nderi</t>
  </si>
  <si>
    <t>KE-KIA-1601-17566</t>
  </si>
  <si>
    <t>Kanjegeni</t>
  </si>
  <si>
    <t>KE-ELG-1805-17567</t>
  </si>
  <si>
    <t>15th April,2018</t>
  </si>
  <si>
    <t>Kapyemit</t>
  </si>
  <si>
    <t>Sawaa</t>
  </si>
  <si>
    <t>KE-TRA-1808-17569</t>
  </si>
  <si>
    <t>15th July,2018</t>
  </si>
  <si>
    <t>13th August,2018</t>
  </si>
  <si>
    <t>Wekhonye</t>
  </si>
  <si>
    <t>Wehoye</t>
  </si>
  <si>
    <t>KE-UAS-1809-17570</t>
  </si>
  <si>
    <t>KE-KIA-1701-17571</t>
  </si>
  <si>
    <t>KE-TAI-1708-17572</t>
  </si>
  <si>
    <t>26th June,2017</t>
  </si>
  <si>
    <t>15th August,2017</t>
  </si>
  <si>
    <t>KE-UAS-1810-17573</t>
  </si>
  <si>
    <t>2nd August,2018</t>
  </si>
  <si>
    <t>1st October,2018</t>
  </si>
  <si>
    <t>Chepsirya</t>
  </si>
  <si>
    <t>KE-EMB-1701-17575</t>
  </si>
  <si>
    <t>Kirige</t>
  </si>
  <si>
    <t>Kathigiri</t>
  </si>
  <si>
    <t>KE-KIA-1702-17576</t>
  </si>
  <si>
    <t>2nd January,2017</t>
  </si>
  <si>
    <t>21st February,2017</t>
  </si>
  <si>
    <t>KE-NYE-1512-17578</t>
  </si>
  <si>
    <t>KE-NYE-1703-17580</t>
  </si>
  <si>
    <t>1st March,2017</t>
  </si>
  <si>
    <t>Mangutu</t>
  </si>
  <si>
    <t>Giakabei</t>
  </si>
  <si>
    <t>KE-MUR-1701-17583</t>
  </si>
  <si>
    <t>KE-LAI-1611-17584</t>
  </si>
  <si>
    <t>Oljabet</t>
  </si>
  <si>
    <t>Liron</t>
  </si>
  <si>
    <t>KE-MER-1702-17585</t>
  </si>
  <si>
    <t>11th February,2017</t>
  </si>
  <si>
    <t>Kariene</t>
  </si>
  <si>
    <t>Kithagwe</t>
  </si>
  <si>
    <t>KE-KIR-1701-17586</t>
  </si>
  <si>
    <t>Kaaraini</t>
  </si>
  <si>
    <t>KE-TAI-1702-17587</t>
  </si>
  <si>
    <t>KE-NYE-1703-17588</t>
  </si>
  <si>
    <t>KE-KAJ-1612-17591</t>
  </si>
  <si>
    <t>kajiado</t>
  </si>
  <si>
    <t>Ukuta</t>
  </si>
  <si>
    <t>Okuta</t>
  </si>
  <si>
    <t>KE-NAN-1702-17592</t>
  </si>
  <si>
    <t>3rd January,2017</t>
  </si>
  <si>
    <t>10th February,2017</t>
  </si>
  <si>
    <t>Arwos</t>
  </si>
  <si>
    <t>Kimolwo</t>
  </si>
  <si>
    <t>KE-NYA-1608-17593</t>
  </si>
  <si>
    <t>KE-NAK-1610-17595</t>
  </si>
  <si>
    <t>Mbarugu</t>
  </si>
  <si>
    <t>KE-MUR-1702-17596</t>
  </si>
  <si>
    <t>Muchatha</t>
  </si>
  <si>
    <t>KE-KIA-1702-17598</t>
  </si>
  <si>
    <t>Gathiga</t>
  </si>
  <si>
    <t>KE-MUR-1612-17600</t>
  </si>
  <si>
    <t>KE-NYE-1703-17601</t>
  </si>
  <si>
    <t>KE-TAI-1701-17602</t>
  </si>
  <si>
    <t>Kigala</t>
  </si>
  <si>
    <t>Nyolo</t>
  </si>
  <si>
    <t>KE-NYE-1607-17603</t>
  </si>
  <si>
    <t>Ngandu</t>
  </si>
  <si>
    <t>KE-NYE-1703-17607</t>
  </si>
  <si>
    <t>Kiamgoma</t>
  </si>
  <si>
    <t>KE-MER-1701-17608</t>
  </si>
  <si>
    <t>Gaatia</t>
  </si>
  <si>
    <t>KE-TAI-1707-17609</t>
  </si>
  <si>
    <t>12th May,2017</t>
  </si>
  <si>
    <t>KE-KIA-1701-17610</t>
  </si>
  <si>
    <t>Lndl</t>
  </si>
  <si>
    <t>KE-NYE-1703-17611</t>
  </si>
  <si>
    <t>Kiangondu</t>
  </si>
  <si>
    <t>KE-NYE-1703-17612</t>
  </si>
  <si>
    <t>KE-LAI-1608-17613</t>
  </si>
  <si>
    <t>KE-KIA-1610-17615</t>
  </si>
  <si>
    <t>Kaango</t>
  </si>
  <si>
    <t>KE-NAK-1512-17618</t>
  </si>
  <si>
    <t>KE-KIA-1609-17619</t>
  </si>
  <si>
    <t>Gicungo</t>
  </si>
  <si>
    <t>KE-NYA-1702-17621</t>
  </si>
  <si>
    <t>17th February,2017</t>
  </si>
  <si>
    <t>Satma</t>
  </si>
  <si>
    <t>KE-TAI-1702-17622</t>
  </si>
  <si>
    <t>Managi</t>
  </si>
  <si>
    <t>Saghasa</t>
  </si>
  <si>
    <t>KE-NYE-1612-17623</t>
  </si>
  <si>
    <t>Gathuti</t>
  </si>
  <si>
    <t>KE-NYA-1610-17624</t>
  </si>
  <si>
    <t>6th April,2016</t>
  </si>
  <si>
    <t>14th October,2016</t>
  </si>
  <si>
    <t>Jabini</t>
  </si>
  <si>
    <t>KE-NAK-1612-17625</t>
  </si>
  <si>
    <t>KE-NAK-1612-17627</t>
  </si>
  <si>
    <t>Mihengo</t>
  </si>
  <si>
    <t>KE-MUR-1610-17629</t>
  </si>
  <si>
    <t>KE-MER-1701-17630</t>
  </si>
  <si>
    <t>Abothuguchi West</t>
  </si>
  <si>
    <t>Karua</t>
  </si>
  <si>
    <t>KE-LAI-1608-17633</t>
  </si>
  <si>
    <t>7th August,2016</t>
  </si>
  <si>
    <t>Narumoru</t>
  </si>
  <si>
    <t>Ndemu</t>
  </si>
  <si>
    <t>KE-LAI-1610-17634</t>
  </si>
  <si>
    <t>KE-KIR-1608-17635</t>
  </si>
  <si>
    <t>KE-MER-1703-17636</t>
  </si>
  <si>
    <t>Upper Lgoki</t>
  </si>
  <si>
    <t>Menwe</t>
  </si>
  <si>
    <t>KE-KIA-1703-17637</t>
  </si>
  <si>
    <t>KE-KIR-1611-17638</t>
  </si>
  <si>
    <t>Kagii</t>
  </si>
  <si>
    <t>KE-TAI-1603-17640</t>
  </si>
  <si>
    <t>24th February,2016</t>
  </si>
  <si>
    <t>15th March,2016</t>
  </si>
  <si>
    <t>Muange</t>
  </si>
  <si>
    <t>KE-KIA-1608-17642</t>
  </si>
  <si>
    <t>28th June,2016</t>
  </si>
  <si>
    <t>17th August,2016</t>
  </si>
  <si>
    <t>Wanjohi</t>
  </si>
  <si>
    <t>KE-NYE-1606-17643</t>
  </si>
  <si>
    <t>Kamiku</t>
  </si>
  <si>
    <t>KE-NYE-1608-17644</t>
  </si>
  <si>
    <t>KE-NYE-1612-17645</t>
  </si>
  <si>
    <t>KE-MUR-1702-17646</t>
  </si>
  <si>
    <t>27th December,2016</t>
  </si>
  <si>
    <t>15th February,2017</t>
  </si>
  <si>
    <t>KE-SIA-1702-17649</t>
  </si>
  <si>
    <t>Bondo</t>
  </si>
  <si>
    <t>Kego</t>
  </si>
  <si>
    <t>Ramula</t>
  </si>
  <si>
    <t>KE-NYA-1608-17651</t>
  </si>
  <si>
    <t>KE-KER-1702-17652</t>
  </si>
  <si>
    <t>Kapkatet</t>
  </si>
  <si>
    <t>Chemoiben</t>
  </si>
  <si>
    <t>KE-NYE-1701-17653</t>
  </si>
  <si>
    <t>Gakindu</t>
  </si>
  <si>
    <t>KE-MUR-1611-17654</t>
  </si>
  <si>
    <t>KE-SAM-1710-17656</t>
  </si>
  <si>
    <t>31st July,2017</t>
  </si>
  <si>
    <t>7th October,2017</t>
  </si>
  <si>
    <t>Malaral</t>
  </si>
  <si>
    <t>KE-SAM-1708-17657</t>
  </si>
  <si>
    <t>28th June,2017</t>
  </si>
  <si>
    <t>17th August,2017</t>
  </si>
  <si>
    <t>Mtaro</t>
  </si>
  <si>
    <t>KE-TRA-1708-17661</t>
  </si>
  <si>
    <t>Sinyerere</t>
  </si>
  <si>
    <t>Makindu</t>
  </si>
  <si>
    <t>KE-TRA-1706-17665</t>
  </si>
  <si>
    <t>28th May,2017</t>
  </si>
  <si>
    <t>14th June,2017</t>
  </si>
  <si>
    <t>Aruba</t>
  </si>
  <si>
    <t>KE-EMB-1708-17670</t>
  </si>
  <si>
    <t>15th June,2017</t>
  </si>
  <si>
    <t>4th August,2017</t>
  </si>
  <si>
    <t>Kathanjure</t>
  </si>
  <si>
    <t>Kenginge</t>
  </si>
  <si>
    <t>12th September,2017</t>
  </si>
  <si>
    <t>1st November,2017</t>
  </si>
  <si>
    <t>KE-NYE-1802-17672</t>
  </si>
  <si>
    <t>11th February,2018</t>
  </si>
  <si>
    <t>Tumutumu</t>
  </si>
  <si>
    <t>Gathungururu</t>
  </si>
  <si>
    <t>KE-MAC-1804-17674</t>
  </si>
  <si>
    <t>26th March,2018</t>
  </si>
  <si>
    <t>Kalama</t>
  </si>
  <si>
    <t>Nguruwa</t>
  </si>
  <si>
    <t>KE-TRA-1805-17675</t>
  </si>
  <si>
    <t>19th March,2018</t>
  </si>
  <si>
    <t>8th May,2018</t>
  </si>
  <si>
    <t>Katuwa</t>
  </si>
  <si>
    <t>KE-NAN-1805-17676</t>
  </si>
  <si>
    <t>2nd March,2018</t>
  </si>
  <si>
    <t>14th May,2018</t>
  </si>
  <si>
    <t>Chabaribari</t>
  </si>
  <si>
    <t>KE-KIS-1808-17677</t>
  </si>
  <si>
    <t>5th July,2018</t>
  </si>
  <si>
    <t>6th August,2018</t>
  </si>
  <si>
    <t>Kisumu West</t>
  </si>
  <si>
    <t>Akala</t>
  </si>
  <si>
    <t>Kwelye</t>
  </si>
  <si>
    <t>KE-NAK-1709-17686</t>
  </si>
  <si>
    <t>22nd July,2017</t>
  </si>
  <si>
    <t>10th September,2017</t>
  </si>
  <si>
    <t>Kerima</t>
  </si>
  <si>
    <t>KE-NAK-1804-17688</t>
  </si>
  <si>
    <t>14th February,2018</t>
  </si>
  <si>
    <t>20th April,2018</t>
  </si>
  <si>
    <t>Section 58</t>
  </si>
  <si>
    <t>27th October,2017</t>
  </si>
  <si>
    <t>7th November,2017</t>
  </si>
  <si>
    <t>KE-NAK-1802-17690</t>
  </si>
  <si>
    <t>14th January,2018</t>
  </si>
  <si>
    <t>2nd February,2018</t>
  </si>
  <si>
    <t>Muronyo</t>
  </si>
  <si>
    <t>KE-NAK-1804-17691</t>
  </si>
  <si>
    <t>13th April,2018</t>
  </si>
  <si>
    <t>Posta</t>
  </si>
  <si>
    <t>KE-NAK-1709-17692</t>
  </si>
  <si>
    <t>27th July,2017</t>
  </si>
  <si>
    <t>18th September,2017</t>
  </si>
  <si>
    <t>Kagoto</t>
  </si>
  <si>
    <t>KE-NAK-1807-17693</t>
  </si>
  <si>
    <t>7th June,2018</t>
  </si>
  <si>
    <t>Kwa Mungai</t>
  </si>
  <si>
    <t>KE-NAK-1807-17694</t>
  </si>
  <si>
    <t>3rd July,2018</t>
  </si>
  <si>
    <t>19th July,2018</t>
  </si>
  <si>
    <t>Dundori</t>
  </si>
  <si>
    <t>KE-NAK-1808-17695</t>
  </si>
  <si>
    <t>29th June,2018</t>
  </si>
  <si>
    <t>18th August,2018</t>
  </si>
  <si>
    <t>Mathare</t>
  </si>
  <si>
    <t>KE-NAK-1806-17696</t>
  </si>
  <si>
    <t>27th May,2018</t>
  </si>
  <si>
    <t>21st June,2018</t>
  </si>
  <si>
    <t>Kiti</t>
  </si>
  <si>
    <t>Teachers</t>
  </si>
  <si>
    <t>KE-NAK-1806-17697</t>
  </si>
  <si>
    <t>28th May,2018</t>
  </si>
  <si>
    <t>30th June,2018</t>
  </si>
  <si>
    <t>Muwa Estate</t>
  </si>
  <si>
    <t>KE-NAK-1712-17698</t>
  </si>
  <si>
    <t>9th September,2017</t>
  </si>
  <si>
    <t>22nd December,2017</t>
  </si>
  <si>
    <t>Kiamunyi</t>
  </si>
  <si>
    <t>Olive Center</t>
  </si>
  <si>
    <t>KE-KER-1708-17707</t>
  </si>
  <si>
    <t>Kapsoit</t>
  </si>
  <si>
    <t>Ngecherok</t>
  </si>
  <si>
    <t>KE-KER-1806-17708</t>
  </si>
  <si>
    <t>15th June,2018</t>
  </si>
  <si>
    <t>25th June,2018</t>
  </si>
  <si>
    <t>Koitamat</t>
  </si>
  <si>
    <t>KE-NYE-1708-17716</t>
  </si>
  <si>
    <t>Joe</t>
  </si>
  <si>
    <t>KE-NYE-1703-17717</t>
  </si>
  <si>
    <t>2nd March,2017</t>
  </si>
  <si>
    <t>Muhito</t>
  </si>
  <si>
    <t>KE-NYE-1512-17718</t>
  </si>
  <si>
    <t>KE-NYE-1711-17719</t>
  </si>
  <si>
    <t>5th November,2015</t>
  </si>
  <si>
    <t>30th November,2017</t>
  </si>
  <si>
    <t>KE-NYA-1701-17720</t>
  </si>
  <si>
    <t>9th December,2016</t>
  </si>
  <si>
    <t>6th January,2017</t>
  </si>
  <si>
    <t>KE-NYE-1701-17721</t>
  </si>
  <si>
    <t>KE-NYE-1710-17722</t>
  </si>
  <si>
    <t>14th August,2017</t>
  </si>
  <si>
    <t>3rd October,2017</t>
  </si>
  <si>
    <t>Maradi</t>
  </si>
  <si>
    <t>KE-NYE-1608-17723</t>
  </si>
  <si>
    <t>29th July,2016</t>
  </si>
  <si>
    <t>Githongongo</t>
  </si>
  <si>
    <t>KE-NYE-1608-17724</t>
  </si>
  <si>
    <t>Kiambachi</t>
  </si>
  <si>
    <t>KE-NYE-1707-17725</t>
  </si>
  <si>
    <t>Rititi</t>
  </si>
  <si>
    <t>KE-TAI-1801-17726</t>
  </si>
  <si>
    <t>7th December,2017</t>
  </si>
  <si>
    <t>26th January,2018</t>
  </si>
  <si>
    <t>Gandenyi</t>
  </si>
  <si>
    <t>KE-TAI-1807-17727</t>
  </si>
  <si>
    <t>17th May,2018</t>
  </si>
  <si>
    <t>6th July,2018</t>
  </si>
  <si>
    <t>Ronge</t>
  </si>
  <si>
    <t>Kigombo</t>
  </si>
  <si>
    <t>KE-UAS-1705-17756</t>
  </si>
  <si>
    <t>13th March,2017</t>
  </si>
  <si>
    <t>2nd May,2017</t>
  </si>
  <si>
    <t>Tembelio</t>
  </si>
  <si>
    <t>Konda</t>
  </si>
  <si>
    <t>KE-UAS-1701-17757</t>
  </si>
  <si>
    <t>Kapboshe</t>
  </si>
  <si>
    <t>KE-UAS-1708-17758</t>
  </si>
  <si>
    <t>Kabushen</t>
  </si>
  <si>
    <t>KE-UAS-1805-17759</t>
  </si>
  <si>
    <t>14th March,2018</t>
  </si>
  <si>
    <t>2nd May,2018</t>
  </si>
  <si>
    <t>KE-UAS-1701-17760</t>
  </si>
  <si>
    <t>Kapsosio</t>
  </si>
  <si>
    <t>KE-UAS-1707-17761</t>
  </si>
  <si>
    <t>7th May,2017</t>
  </si>
  <si>
    <t>30th July,2017</t>
  </si>
  <si>
    <t>KE-UAS-1805-17762</t>
  </si>
  <si>
    <t>30th March,2018</t>
  </si>
  <si>
    <t>KE-ELG-1809-17763</t>
  </si>
  <si>
    <t>19th September,2018</t>
  </si>
  <si>
    <t>Keiyo North</t>
  </si>
  <si>
    <t>Irong</t>
  </si>
  <si>
    <t>Mororia</t>
  </si>
  <si>
    <t>KE-UAS-1804-17764</t>
  </si>
  <si>
    <t>6th March,2018</t>
  </si>
  <si>
    <t>25th April,2018</t>
  </si>
  <si>
    <t>Sosit</t>
  </si>
  <si>
    <t>KE-UAS-1810-17765</t>
  </si>
  <si>
    <t>12th August,2018</t>
  </si>
  <si>
    <t>19th December,2016</t>
  </si>
  <si>
    <t>7th February,2017</t>
  </si>
  <si>
    <t>KE-UAS-1708-17787</t>
  </si>
  <si>
    <t>18th June,2017</t>
  </si>
  <si>
    <t>7th August,2017</t>
  </si>
  <si>
    <t>Sosioni</t>
  </si>
  <si>
    <t>KE-UAS-1804-17788</t>
  </si>
  <si>
    <t>Sosiani</t>
  </si>
  <si>
    <t>KE-BUN-1605-17796</t>
  </si>
  <si>
    <t>Naitiri</t>
  </si>
  <si>
    <t>KE-TRA-1804-17797</t>
  </si>
  <si>
    <t>2nd April,2018</t>
  </si>
  <si>
    <t>14th April,2018</t>
  </si>
  <si>
    <t>Kambi Chui</t>
  </si>
  <si>
    <t>KE-KIA-1703-17816</t>
  </si>
  <si>
    <t>17th March,2017</t>
  </si>
  <si>
    <t>Loyal</t>
  </si>
  <si>
    <t>KE-KIA-1705-17817</t>
  </si>
  <si>
    <t>KE-KIA-1707-17818</t>
  </si>
  <si>
    <t>13th May,2017</t>
  </si>
  <si>
    <t>2nd July,2017</t>
  </si>
  <si>
    <t>Riagithu</t>
  </si>
  <si>
    <t>KE-KIA-1709-17821</t>
  </si>
  <si>
    <t>11th July,2017</t>
  </si>
  <si>
    <t>15th September,2017</t>
  </si>
  <si>
    <t>Thuita</t>
  </si>
  <si>
    <t>KE-KIA-1807-17822</t>
  </si>
  <si>
    <t>12th July,2018</t>
  </si>
  <si>
    <t>Gikiriri</t>
  </si>
  <si>
    <t>KE-NYA-1805-17826</t>
  </si>
  <si>
    <t>21st April,2018</t>
  </si>
  <si>
    <t>Nyabichuki</t>
  </si>
  <si>
    <t>KE-NYA-1804-17827</t>
  </si>
  <si>
    <t>20th March,2018</t>
  </si>
  <si>
    <t>1st April,2018</t>
  </si>
  <si>
    <t>KE-KIS-1806-17828</t>
  </si>
  <si>
    <t>10th May,2018</t>
  </si>
  <si>
    <t>9th June,2018</t>
  </si>
  <si>
    <t>KISII</t>
  </si>
  <si>
    <t>Mochiche</t>
  </si>
  <si>
    <t>KE-HOM-1801-17830</t>
  </si>
  <si>
    <t>20th June,2017</t>
  </si>
  <si>
    <t>Rachuonyo North</t>
  </si>
  <si>
    <t>Rachuonyo  North</t>
  </si>
  <si>
    <t>Nyamang'Aria</t>
  </si>
  <si>
    <t>KE-MIG-1805-17831</t>
  </si>
  <si>
    <t>Hosea</t>
  </si>
  <si>
    <t>KE-NYA-1805-17832</t>
  </si>
  <si>
    <t>3rd May,2018</t>
  </si>
  <si>
    <t>Masaba North</t>
  </si>
  <si>
    <t>Gachuka</t>
  </si>
  <si>
    <t>Girango</t>
  </si>
  <si>
    <t>KE-KIS-1809-17833</t>
  </si>
  <si>
    <t>6th September,2018</t>
  </si>
  <si>
    <t>Nuoosia</t>
  </si>
  <si>
    <t>KE-NYE-1807-17839</t>
  </si>
  <si>
    <t>16th July,2018</t>
  </si>
  <si>
    <t>Gachuguini</t>
  </si>
  <si>
    <t>KE-MUR-1808-17849</t>
  </si>
  <si>
    <t>15th August,2018</t>
  </si>
  <si>
    <t>Kiabutu</t>
  </si>
  <si>
    <t>KE-KAK-1708-17857</t>
  </si>
  <si>
    <t>Kakamega South</t>
  </si>
  <si>
    <t>Shamberere</t>
  </si>
  <si>
    <t>Okumu</t>
  </si>
  <si>
    <t>KE-KAK-1710-17858</t>
  </si>
  <si>
    <t>10th June,2017</t>
  </si>
  <si>
    <t>Iule</t>
  </si>
  <si>
    <t>KE-KAK-1705-17859</t>
  </si>
  <si>
    <t>12th March,2017</t>
  </si>
  <si>
    <t>1st May,2017</t>
  </si>
  <si>
    <t>Shianda</t>
  </si>
  <si>
    <t>Malimali</t>
  </si>
  <si>
    <t>KE-TRA-1804-17862</t>
  </si>
  <si>
    <t>22nd February,2018</t>
  </si>
  <si>
    <t>KE-BUN-1807-17863</t>
  </si>
  <si>
    <t>12th January,2018</t>
  </si>
  <si>
    <t>Kimilili</t>
  </si>
  <si>
    <t>Kitai</t>
  </si>
  <si>
    <t>Namawanga</t>
  </si>
  <si>
    <t>KE-UAS-1804-17864</t>
  </si>
  <si>
    <t>19th April,2018</t>
  </si>
  <si>
    <t>Kamagut</t>
  </si>
  <si>
    <t>Kuresiet</t>
  </si>
  <si>
    <t>KE-BUN-1807-17865</t>
  </si>
  <si>
    <t>Sakwa</t>
  </si>
  <si>
    <t>KE-KAK-1806-17866</t>
  </si>
  <si>
    <t>1st January,2018</t>
  </si>
  <si>
    <t>Sheywe</t>
  </si>
  <si>
    <t>Emusonga</t>
  </si>
  <si>
    <t>KE-KIR-1805-17868</t>
  </si>
  <si>
    <t>16th February,2018</t>
  </si>
  <si>
    <t>Rubari</t>
  </si>
  <si>
    <t>KE-KIR-1808-17869</t>
  </si>
  <si>
    <t>4th July,2018</t>
  </si>
  <si>
    <t>23rd August,2018</t>
  </si>
  <si>
    <t>Kamuiru</t>
  </si>
  <si>
    <t>KE-KIR-1808-17870</t>
  </si>
  <si>
    <t>18th June,2018</t>
  </si>
  <si>
    <t>KE-KIR-1805-17871</t>
  </si>
  <si>
    <t>26th May,2018</t>
  </si>
  <si>
    <t>Kianjege</t>
  </si>
  <si>
    <t>KE-KIR-1805-17872</t>
  </si>
  <si>
    <t>29th March,2018</t>
  </si>
  <si>
    <t>30th May,2018</t>
  </si>
  <si>
    <t>KE-NAN-1706-17906</t>
  </si>
  <si>
    <t>8th February,2017</t>
  </si>
  <si>
    <t>7th June,2017</t>
  </si>
  <si>
    <t>Tururo</t>
  </si>
  <si>
    <t>KE-NAN-1705-17908</t>
  </si>
  <si>
    <t>20th February,2017</t>
  </si>
  <si>
    <t>15th May,2017</t>
  </si>
  <si>
    <t>Kaplemet</t>
  </si>
  <si>
    <t>Ketbarak</t>
  </si>
  <si>
    <t>KE-NAN-1708-17909</t>
  </si>
  <si>
    <t>12th July,2017</t>
  </si>
  <si>
    <t>Sigilai</t>
  </si>
  <si>
    <t>KE-NAN-1712-17911</t>
  </si>
  <si>
    <t>8th November,2017</t>
  </si>
  <si>
    <t>28th December,2017</t>
  </si>
  <si>
    <t>Sochoi</t>
  </si>
  <si>
    <t>Lolduga</t>
  </si>
  <si>
    <t>KE-MAC-1706-17926</t>
  </si>
  <si>
    <t>Matungulu</t>
  </si>
  <si>
    <t>Katwanyaa</t>
  </si>
  <si>
    <t>KE-MAC-1707-17928</t>
  </si>
  <si>
    <t>18th May,2017</t>
  </si>
  <si>
    <t>7th July,2017</t>
  </si>
  <si>
    <t>Matungulu West</t>
  </si>
  <si>
    <t>Wendano</t>
  </si>
  <si>
    <t>KE-MAC-1707-17929</t>
  </si>
  <si>
    <t>Kambusu</t>
  </si>
  <si>
    <t>Muumoni</t>
  </si>
  <si>
    <t>KE-KAJ-1703-17930</t>
  </si>
  <si>
    <t>Emirui</t>
  </si>
  <si>
    <t>Nkiwanjani</t>
  </si>
  <si>
    <t>KE-MAC-1709-17931</t>
  </si>
  <si>
    <t>Matetani</t>
  </si>
  <si>
    <t>KE-MAC-1710-17932</t>
  </si>
  <si>
    <t>12th August,2017</t>
  </si>
  <si>
    <t>1st October,2017</t>
  </si>
  <si>
    <t>Kawethei</t>
  </si>
  <si>
    <t>Munike</t>
  </si>
  <si>
    <t>KE-MAC-1711-17934</t>
  </si>
  <si>
    <t>KE-MAC-1706-17935</t>
  </si>
  <si>
    <t>27th April,2017</t>
  </si>
  <si>
    <t>16th June,2017</t>
  </si>
  <si>
    <t>Kanzalu</t>
  </si>
  <si>
    <t>KE-KIA-1707-17956</t>
  </si>
  <si>
    <t>KE-KIA-1801-17957</t>
  </si>
  <si>
    <t>17th December,2017</t>
  </si>
  <si>
    <t>17th January,2018</t>
  </si>
  <si>
    <t>KE-KAJ-1802-17958</t>
  </si>
  <si>
    <t>2nd November,2017</t>
  </si>
  <si>
    <t>KE-NYA-1801-17959</t>
  </si>
  <si>
    <t>30th September,2017</t>
  </si>
  <si>
    <t>30th January,2018</t>
  </si>
  <si>
    <t>KE-KIA-1805-17960</t>
  </si>
  <si>
    <t>25th May,2018</t>
  </si>
  <si>
    <t>Kisii Estate</t>
  </si>
  <si>
    <t>KE-NYE-1808-17961</t>
  </si>
  <si>
    <t>17th July,2018</t>
  </si>
  <si>
    <t>Kabiruini</t>
  </si>
  <si>
    <t>KE-KIR-1805-17976</t>
  </si>
  <si>
    <t>3rd April,2018</t>
  </si>
  <si>
    <t>23rd May,2018</t>
  </si>
  <si>
    <t>Rutui</t>
  </si>
  <si>
    <t>KE-KIR-1712-17977</t>
  </si>
  <si>
    <t>20th December,2017</t>
  </si>
  <si>
    <t>Kirigo</t>
  </si>
  <si>
    <t>KE-MAK-1708-17986</t>
  </si>
  <si>
    <t>Kiangini</t>
  </si>
  <si>
    <t>KE-TAI-1711-17987</t>
  </si>
  <si>
    <t>Ikanga</t>
  </si>
  <si>
    <t>KE-TAI-1808-17991</t>
  </si>
  <si>
    <t>3rd August,2018</t>
  </si>
  <si>
    <t>Shelemba</t>
  </si>
  <si>
    <t>KE-KIA-1704-17996</t>
  </si>
  <si>
    <t>20th April,2017</t>
  </si>
  <si>
    <t>KE-KAJ-1701-17998</t>
  </si>
  <si>
    <t>KE-KAJ-1610-17999</t>
  </si>
  <si>
    <t>Kona Baridi</t>
  </si>
  <si>
    <t>KE-HOM-1701-18000</t>
  </si>
  <si>
    <t>27th January,2017</t>
  </si>
  <si>
    <t>Homabay</t>
  </si>
  <si>
    <t>Kabor</t>
  </si>
  <si>
    <t>KE-NAN-1701-18006</t>
  </si>
  <si>
    <t>KE-NAN-1704-18007</t>
  </si>
  <si>
    <t>16th April,2017</t>
  </si>
  <si>
    <t>KE-NAI-1610-18016</t>
  </si>
  <si>
    <t>Njiru</t>
  </si>
  <si>
    <t>Dune</t>
  </si>
  <si>
    <t>KE-NAK-1801-18018</t>
  </si>
  <si>
    <t>6th January,2018</t>
  </si>
  <si>
    <t>Keringet</t>
  </si>
  <si>
    <t>Bondet/Milimet</t>
  </si>
  <si>
    <t>KE-MUR-1705-18046</t>
  </si>
  <si>
    <t>18th March,2017</t>
  </si>
  <si>
    <t>Nyagati</t>
  </si>
  <si>
    <t>KE-MUR-1607-18047</t>
  </si>
  <si>
    <t>23rd May,2016</t>
  </si>
  <si>
    <t>12th July,2016</t>
  </si>
  <si>
    <t>KE-MUR-1708-18048</t>
  </si>
  <si>
    <t>20th August,2017</t>
  </si>
  <si>
    <t>Kagunduini</t>
  </si>
  <si>
    <t>Machengecha</t>
  </si>
  <si>
    <t>KE-KIA-1710-18049</t>
  </si>
  <si>
    <t>KE-NAK-1702-18050</t>
  </si>
  <si>
    <t>KE-KIA-1703-18051</t>
  </si>
  <si>
    <t>Gathaita</t>
  </si>
  <si>
    <t>KE-KIA-1706-18052</t>
  </si>
  <si>
    <t>Githofokoni</t>
  </si>
  <si>
    <t>Gathaiti</t>
  </si>
  <si>
    <t>KE-KIA-1702-18053</t>
  </si>
  <si>
    <t>Kimuyu</t>
  </si>
  <si>
    <t>KE-THA-1711-18054</t>
  </si>
  <si>
    <t>Mutuguni</t>
  </si>
  <si>
    <t>KE-THA-1602-18055</t>
  </si>
  <si>
    <t>KE-NAK-1807-18056</t>
  </si>
  <si>
    <t>23rd July,2018</t>
  </si>
  <si>
    <t>Mercy Njeri</t>
  </si>
  <si>
    <t>KE-NAK-1801-18057</t>
  </si>
  <si>
    <t>12th November,2017</t>
  </si>
  <si>
    <t>Verovian</t>
  </si>
  <si>
    <t>KE-NAK-1710-18058</t>
  </si>
  <si>
    <t>Moogon</t>
  </si>
  <si>
    <t>Mogoon</t>
  </si>
  <si>
    <t>KE-NAK-1708-18059</t>
  </si>
  <si>
    <t>3rd August,2017</t>
  </si>
  <si>
    <t>Upendo</t>
  </si>
  <si>
    <t>KE-NAK-1703-18060</t>
  </si>
  <si>
    <t>Kanga Kinga</t>
  </si>
  <si>
    <t>KE-NAK-1706-18062</t>
  </si>
  <si>
    <t>Kapbugunot</t>
  </si>
  <si>
    <t>KE-NAK-1712-18063</t>
  </si>
  <si>
    <t>KE-NAK-1708-18065</t>
  </si>
  <si>
    <t>Bridge</t>
  </si>
  <si>
    <t>KE-TAI-1801-18066</t>
  </si>
  <si>
    <t>21st November,2017</t>
  </si>
  <si>
    <t>10th January,2018</t>
  </si>
  <si>
    <t>Godoma</t>
  </si>
  <si>
    <t>Mwashoti</t>
  </si>
  <si>
    <t>KE-BOM-1802-18076</t>
  </si>
  <si>
    <t>10th November,2017</t>
  </si>
  <si>
    <t>26th February,2018</t>
  </si>
  <si>
    <t>Kisabei</t>
  </si>
  <si>
    <t>KE-UAS-1703-18097</t>
  </si>
  <si>
    <t>28th October,2016</t>
  </si>
  <si>
    <t>Radah</t>
  </si>
  <si>
    <t>KE-UAS-1512-18098</t>
  </si>
  <si>
    <t>Kaboi</t>
  </si>
  <si>
    <t>Lalakina</t>
  </si>
  <si>
    <t>KE-UAS-1610-18099</t>
  </si>
  <si>
    <t>Emgweb</t>
  </si>
  <si>
    <t>KE-UAS-1804-18100</t>
  </si>
  <si>
    <t>5th April,2018</t>
  </si>
  <si>
    <t>Koitoror</t>
  </si>
  <si>
    <t>Tuiyo-Luk</t>
  </si>
  <si>
    <t>KE-UAS-1809-18101</t>
  </si>
  <si>
    <t>2nd June,2018</t>
  </si>
  <si>
    <t>2nd September,2018</t>
  </si>
  <si>
    <t>Nangili</t>
  </si>
  <si>
    <t>KE-UAS-1811-18102</t>
  </si>
  <si>
    <t>15th November,2018</t>
  </si>
  <si>
    <t>Crowel</t>
  </si>
  <si>
    <t>KE-EMB-1612-18106</t>
  </si>
  <si>
    <t>Kiringa</t>
  </si>
  <si>
    <t>Nguruka</t>
  </si>
  <si>
    <t>KE-EMB-1803-18107</t>
  </si>
  <si>
    <t>25th February,2018</t>
  </si>
  <si>
    <t>Nyamara</t>
  </si>
  <si>
    <t>KE-EMB-1802-18108</t>
  </si>
  <si>
    <t>Kamuthara</t>
  </si>
  <si>
    <t>KE-EMB-1802-18109</t>
  </si>
  <si>
    <t>4th January,2018</t>
  </si>
  <si>
    <t>Gicheche</t>
  </si>
  <si>
    <t>KE-VIH-1710-18126</t>
  </si>
  <si>
    <t>Luanda</t>
  </si>
  <si>
    <t>Emusenjeli</t>
  </si>
  <si>
    <t>Emutsanjeli</t>
  </si>
  <si>
    <t>KE-TRA-1711-18127</t>
  </si>
  <si>
    <t>15th November,2017</t>
  </si>
  <si>
    <t>KE-SIA-1808-18128</t>
  </si>
  <si>
    <t>10th July,2018</t>
  </si>
  <si>
    <t>19th August,2018</t>
  </si>
  <si>
    <t>East Gem</t>
  </si>
  <si>
    <t>Ahono</t>
  </si>
  <si>
    <t>KE-KER-1705-18136</t>
  </si>
  <si>
    <t>25th September,2016</t>
  </si>
  <si>
    <t>25th May,2017</t>
  </si>
  <si>
    <t>Litein</t>
  </si>
  <si>
    <t>Kusumek</t>
  </si>
  <si>
    <t>KE-KER-1709-18137</t>
  </si>
  <si>
    <t>17th May,2017</t>
  </si>
  <si>
    <t>Kapsuser</t>
  </si>
  <si>
    <t>Chepkutung</t>
  </si>
  <si>
    <t>KE-NAR-1708-18139</t>
  </si>
  <si>
    <t>Narok South</t>
  </si>
  <si>
    <t>Tendwet</t>
  </si>
  <si>
    <t>KE-BOM-1710-18140</t>
  </si>
  <si>
    <t>5th September,2017</t>
  </si>
  <si>
    <t>25th October,2017</t>
  </si>
  <si>
    <t>Rotik</t>
  </si>
  <si>
    <t>KE-KER-1801-18146</t>
  </si>
  <si>
    <t>Kapkarin</t>
  </si>
  <si>
    <t>KE-NAR-1809-18148</t>
  </si>
  <si>
    <t>10th June,2018</t>
  </si>
  <si>
    <t>10th September,2018</t>
  </si>
  <si>
    <t>Ilmotiook</t>
  </si>
  <si>
    <t>Oltepesi</t>
  </si>
  <si>
    <t>KE-KER-1705-18150</t>
  </si>
  <si>
    <t>15th March,2017</t>
  </si>
  <si>
    <t>4th May,2017</t>
  </si>
  <si>
    <t>KE-BOM-1809-18159</t>
  </si>
  <si>
    <t>6th April,2018</t>
  </si>
  <si>
    <t>15th September,2018</t>
  </si>
  <si>
    <t>Kaplong</t>
  </si>
  <si>
    <t>Kapcholyo</t>
  </si>
  <si>
    <t>KE-KER-1809-18160</t>
  </si>
  <si>
    <t>10th August,2018</t>
  </si>
  <si>
    <t>9th September,2018</t>
  </si>
  <si>
    <t>Cheplanget</t>
  </si>
  <si>
    <t>Mosubeti</t>
  </si>
  <si>
    <t>KE-KER-1805-18161</t>
  </si>
  <si>
    <t>10th April,2018</t>
  </si>
  <si>
    <t>18th May,2018</t>
  </si>
  <si>
    <t>Kaborus</t>
  </si>
  <si>
    <t>KE-TRA-1806-18177</t>
  </si>
  <si>
    <t>24th April,2018</t>
  </si>
  <si>
    <t>13th June,2018</t>
  </si>
  <si>
    <t>Toro</t>
  </si>
  <si>
    <t>KE-TRA-1806-18178</t>
  </si>
  <si>
    <t>KE-TRA-1807-18179</t>
  </si>
  <si>
    <t>KE-TRA-1804-18180</t>
  </si>
  <si>
    <t>Maji Mazuri</t>
  </si>
  <si>
    <t>KE-TRA-1808-18181</t>
  </si>
  <si>
    <t>28th August,2018</t>
  </si>
  <si>
    <t>Mutambo</t>
  </si>
  <si>
    <t>KE-WES-1809-18182</t>
  </si>
  <si>
    <t>11th August,2018</t>
  </si>
  <si>
    <t>Magei</t>
  </si>
  <si>
    <t>St Marys</t>
  </si>
  <si>
    <t>KE-TRA-1810-18183</t>
  </si>
  <si>
    <t>5th September,2018</t>
  </si>
  <si>
    <t>5th October,2018</t>
  </si>
  <si>
    <t>KE-MAC-1703-18236</t>
  </si>
  <si>
    <t>Nguluni</t>
  </si>
  <si>
    <t>KE-MAC-1708-18237</t>
  </si>
  <si>
    <t>Mwatati</t>
  </si>
  <si>
    <t>Kituluni</t>
  </si>
  <si>
    <t>KE-MAC-1707-18238</t>
  </si>
  <si>
    <t>Miwani</t>
  </si>
  <si>
    <t>1st April,2017</t>
  </si>
  <si>
    <t>KE-KIS-1704-18246</t>
  </si>
  <si>
    <t>11th March,2017</t>
  </si>
  <si>
    <t>30th April,2017</t>
  </si>
  <si>
    <t>Gomba</t>
  </si>
  <si>
    <t>KE-KIS-1705-18247</t>
  </si>
  <si>
    <t>21st May,2017</t>
  </si>
  <si>
    <t>Kenoka</t>
  </si>
  <si>
    <t>KE-KIS-1709-18256</t>
  </si>
  <si>
    <t>Mamboleo</t>
  </si>
  <si>
    <t>KE-KIS-1704-18257</t>
  </si>
  <si>
    <t>3rd March,2017</t>
  </si>
  <si>
    <t>22nd April,2017</t>
  </si>
  <si>
    <t>Iyabe</t>
  </si>
  <si>
    <t>Bochari</t>
  </si>
  <si>
    <t>KE-HOM-1708-18261</t>
  </si>
  <si>
    <t>Ndhiwa</t>
  </si>
  <si>
    <t>Ndiwa</t>
  </si>
  <si>
    <t>Rangenya</t>
  </si>
  <si>
    <t>KE-HOM-1609-18262</t>
  </si>
  <si>
    <t>Pala</t>
  </si>
  <si>
    <t>KE-KIS-1805-18263</t>
  </si>
  <si>
    <t>12th May,2018</t>
  </si>
  <si>
    <t>St. Paul</t>
  </si>
  <si>
    <t>KE-KIR-1803-18276</t>
  </si>
  <si>
    <t>21st February,2018</t>
  </si>
  <si>
    <t>23rd March,2018</t>
  </si>
  <si>
    <t>Mburi</t>
  </si>
  <si>
    <t>KE-MUR-1801-18277</t>
  </si>
  <si>
    <t>24th December,2017</t>
  </si>
  <si>
    <t>18th January,2018</t>
  </si>
  <si>
    <t>KE-MUR-1712-18278</t>
  </si>
  <si>
    <t>31st October,2017</t>
  </si>
  <si>
    <t>Manyata</t>
  </si>
  <si>
    <t>KE-MUR-1712-18279</t>
  </si>
  <si>
    <t>11th December,2017</t>
  </si>
  <si>
    <t>KE-NAI-1803-18280</t>
  </si>
  <si>
    <t>Kahawa</t>
  </si>
  <si>
    <t>KE-MUR-1804-18282</t>
  </si>
  <si>
    <t>27th April,2018</t>
  </si>
  <si>
    <t>KE-MUR-1805-18283</t>
  </si>
  <si>
    <t>26th April,2018</t>
  </si>
  <si>
    <t>15th May,2018</t>
  </si>
  <si>
    <t>KE-MUR-1807-18284</t>
  </si>
  <si>
    <t>22nd May,2018</t>
  </si>
  <si>
    <t>11th July,2018</t>
  </si>
  <si>
    <t>KE-MAC-1710-18286</t>
  </si>
  <si>
    <t>Hapa Uamani</t>
  </si>
  <si>
    <t>KE-MAC-1805-18287</t>
  </si>
  <si>
    <t>Uamani</t>
  </si>
  <si>
    <t>KE-NAI-1712-18296</t>
  </si>
  <si>
    <t>KE-KIR-1711-18306</t>
  </si>
  <si>
    <t>20th November,2017</t>
  </si>
  <si>
    <t>Muthigi</t>
  </si>
  <si>
    <t>KE-NYE-1805-18307</t>
  </si>
  <si>
    <t>Kariki</t>
  </si>
  <si>
    <t>KE-KIA-1808-18338</t>
  </si>
  <si>
    <t>1st August,2018</t>
  </si>
  <si>
    <t>Gakufu</t>
  </si>
  <si>
    <t>KE-NYA-1704-18356</t>
  </si>
  <si>
    <t>KE-LAI-1705-18357</t>
  </si>
  <si>
    <t>Manguo</t>
  </si>
  <si>
    <t>KE-NYE-1705-18358</t>
  </si>
  <si>
    <t>7th April,2017</t>
  </si>
  <si>
    <t>27th May,2017</t>
  </si>
  <si>
    <t>Mugunda</t>
  </si>
  <si>
    <t>Kariminu</t>
  </si>
  <si>
    <t>KE-NYA-1707-18359</t>
  </si>
  <si>
    <t>KE-NYE-1706-18360</t>
  </si>
  <si>
    <t>Gatemu</t>
  </si>
  <si>
    <t>KE-NYA-1711-18361</t>
  </si>
  <si>
    <t>KE-NYA-1701-18362</t>
  </si>
  <si>
    <t>Ndivai</t>
  </si>
  <si>
    <t>Retief</t>
  </si>
  <si>
    <t>KE-NYA-1708-18363</t>
  </si>
  <si>
    <t>Ex-Ndaya</t>
  </si>
  <si>
    <t>KE-NYE-1710-18364</t>
  </si>
  <si>
    <t>Kiamwathi</t>
  </si>
  <si>
    <t>KE-NYE-1710-18365</t>
  </si>
  <si>
    <t>Rare</t>
  </si>
  <si>
    <t>28th November,2017</t>
  </si>
  <si>
    <t>KE-NYA-1801-18368</t>
  </si>
  <si>
    <t>21st December,2017</t>
  </si>
  <si>
    <t>29th January,2018</t>
  </si>
  <si>
    <t>KE-NYA-1705-18369</t>
  </si>
  <si>
    <t>29th March,2017</t>
  </si>
  <si>
    <t>6th May,2017</t>
  </si>
  <si>
    <t>Mairoinya</t>
  </si>
  <si>
    <t>KE-LAI-1805-18370</t>
  </si>
  <si>
    <t>1st March,2018</t>
  </si>
  <si>
    <t>6th May,2018</t>
  </si>
  <si>
    <t>KE-NYA-1805-18371</t>
  </si>
  <si>
    <t>9th May,2018</t>
  </si>
  <si>
    <t>KE-NYA-1806-18372</t>
  </si>
  <si>
    <t>12th June,2018</t>
  </si>
  <si>
    <t>Kamukunga</t>
  </si>
  <si>
    <t>KE-NYA-1810-18374</t>
  </si>
  <si>
    <t>9th October,2018</t>
  </si>
  <si>
    <t>Ndemi</t>
  </si>
  <si>
    <t>KE-NYA-1811-18375</t>
  </si>
  <si>
    <t>21st August,2018</t>
  </si>
  <si>
    <t>Soilo Dam</t>
  </si>
  <si>
    <t>KE-KIA-1707-18396</t>
  </si>
  <si>
    <t>Ituru</t>
  </si>
  <si>
    <t>Gitatiini</t>
  </si>
  <si>
    <t>KE-MAC-1711-18416</t>
  </si>
  <si>
    <t>Mango</t>
  </si>
  <si>
    <t>Upper Vyulya</t>
  </si>
  <si>
    <t>KE-MUR-1711-18417</t>
  </si>
  <si>
    <t>Kangui</t>
  </si>
  <si>
    <t>KE-NAK-1709-18436</t>
  </si>
  <si>
    <t>Ingata</t>
  </si>
  <si>
    <t>KE-NAK-1608-18437</t>
  </si>
  <si>
    <t>15th June,2016</t>
  </si>
  <si>
    <t>4th August,2016</t>
  </si>
  <si>
    <t>KE-TAI-1710-18456</t>
  </si>
  <si>
    <t>Mlughi</t>
  </si>
  <si>
    <t>Ivarenyi</t>
  </si>
  <si>
    <t>KE-TAI-1806-18457</t>
  </si>
  <si>
    <t>Mwachabo</t>
  </si>
  <si>
    <t>KE-TAI-1806-18458</t>
  </si>
  <si>
    <t>Mwazambo</t>
  </si>
  <si>
    <t>KE-TAI-1810-18459</t>
  </si>
  <si>
    <t>25th January,2018</t>
  </si>
  <si>
    <t>25th October,2018</t>
  </si>
  <si>
    <t>Kishamba</t>
  </si>
  <si>
    <t>Ilole Mbale</t>
  </si>
  <si>
    <t>KE-TAI-1810-18460</t>
  </si>
  <si>
    <t>Dawida</t>
  </si>
  <si>
    <t>KE-TAI-1807-18461</t>
  </si>
  <si>
    <t>4th June,2018</t>
  </si>
  <si>
    <t>24th July,2018</t>
  </si>
  <si>
    <t>KE-NYA-1704-18476</t>
  </si>
  <si>
    <t>Nyaigwa</t>
  </si>
  <si>
    <t>KE-NAN-1706-18477</t>
  </si>
  <si>
    <t>Emgwen</t>
  </si>
  <si>
    <t>Singorwa</t>
  </si>
  <si>
    <t>KE-KIA-1708-18478</t>
  </si>
  <si>
    <t>5th August,2017</t>
  </si>
  <si>
    <t>KE-NAN-1707-18479</t>
  </si>
  <si>
    <t>20th July,2017</t>
  </si>
  <si>
    <t>Kapmurkuiywo</t>
  </si>
  <si>
    <t>KE-NAN-1708-18480</t>
  </si>
  <si>
    <t>5th July,2017</t>
  </si>
  <si>
    <t>24th August,2017</t>
  </si>
  <si>
    <t>KE-NAN-1710-18481</t>
  </si>
  <si>
    <t>Kamobo</t>
  </si>
  <si>
    <t>Kapkisengin</t>
  </si>
  <si>
    <t>KE-UAS-1710-18482</t>
  </si>
  <si>
    <t>14th October,2017</t>
  </si>
  <si>
    <t>Greenland</t>
  </si>
  <si>
    <t>KE-UAS-1710-18483</t>
  </si>
  <si>
    <t>Kokwotai</t>
  </si>
  <si>
    <t>KE-UAS-1703-18484</t>
  </si>
  <si>
    <t>20th January,2017</t>
  </si>
  <si>
    <t>Simat Kapseret</t>
  </si>
  <si>
    <t>KE-NAN-1708-18485</t>
  </si>
  <si>
    <t>10th April,2017</t>
  </si>
  <si>
    <t>Kaiboi</t>
  </si>
  <si>
    <t>Koisolik</t>
  </si>
  <si>
    <t>KE-NAN-1809-18486</t>
  </si>
  <si>
    <t>20th August,2018</t>
  </si>
  <si>
    <t>24th September,2018</t>
  </si>
  <si>
    <t>Aldai</t>
  </si>
  <si>
    <t>Lelgoi</t>
  </si>
  <si>
    <t>KE-NAN-1810-18488</t>
  </si>
  <si>
    <t>31st March,2018</t>
  </si>
  <si>
    <t>KE-NAN-1810-18489</t>
  </si>
  <si>
    <t>6th October,2018</t>
  </si>
  <si>
    <t>KE-NAN-1810-18490</t>
  </si>
  <si>
    <t>KE-NAN-1810-18491</t>
  </si>
  <si>
    <t>Kaboen</t>
  </si>
  <si>
    <t>KE-NYE-1802-18496</t>
  </si>
  <si>
    <t>15th February,2018</t>
  </si>
  <si>
    <t>Ruthagati</t>
  </si>
  <si>
    <t>KE-NYE-1802-18497</t>
  </si>
  <si>
    <t>6th February,2018</t>
  </si>
  <si>
    <t>Hombe</t>
  </si>
  <si>
    <t>Kiambi</t>
  </si>
  <si>
    <t>KE-KIA-1804-18499</t>
  </si>
  <si>
    <t>7th April,2018</t>
  </si>
  <si>
    <t>KE-MUR-1704-18576</t>
  </si>
  <si>
    <t>5th March,2017</t>
  </si>
  <si>
    <t>24th April,2017</t>
  </si>
  <si>
    <t>Mathare Ini</t>
  </si>
  <si>
    <t>KE-EMB-1704-18578</t>
  </si>
  <si>
    <t>6th March,2017</t>
  </si>
  <si>
    <t>25th April,2017</t>
  </si>
  <si>
    <t>Mbere</t>
  </si>
  <si>
    <t>Kimuringa</t>
  </si>
  <si>
    <t>KE-MER-1705-18579</t>
  </si>
  <si>
    <t>22nd March,2017</t>
  </si>
  <si>
    <t>Igoji</t>
  </si>
  <si>
    <t>Kiagua</t>
  </si>
  <si>
    <t>28th February,2017</t>
  </si>
  <si>
    <t>19th April,2017</t>
  </si>
  <si>
    <t>KE-NAK-1705-18581</t>
  </si>
  <si>
    <t>26th March,2017</t>
  </si>
  <si>
    <t>Moyaset</t>
  </si>
  <si>
    <t>KE-NAN-1706-18582</t>
  </si>
  <si>
    <t>10th May,2017</t>
  </si>
  <si>
    <t>29th June,2017</t>
  </si>
  <si>
    <t>KE-KIR-1706-18583</t>
  </si>
  <si>
    <t>17th April,2017</t>
  </si>
  <si>
    <t>6th June,2017</t>
  </si>
  <si>
    <t>Kajiji</t>
  </si>
  <si>
    <t>KE-NAK-1708-18584</t>
  </si>
  <si>
    <t>9th August,2017</t>
  </si>
  <si>
    <t>KE-EMB-1709-18586</t>
  </si>
  <si>
    <t>29th September,2017</t>
  </si>
  <si>
    <t>Ithata</t>
  </si>
  <si>
    <t>KE-NAK-1710-18587</t>
  </si>
  <si>
    <t>Mununga</t>
  </si>
  <si>
    <t>Kwa Ben</t>
  </si>
  <si>
    <t>KE-KIA-1710-18590</t>
  </si>
  <si>
    <t>KE-KIR-1712-18592</t>
  </si>
  <si>
    <t>24th October,2017</t>
  </si>
  <si>
    <t>13th December,2017</t>
  </si>
  <si>
    <t>Wanguru</t>
  </si>
  <si>
    <t>Mukimaini</t>
  </si>
  <si>
    <t>KE-KIA-1712-18593</t>
  </si>
  <si>
    <t>23rd October,2017</t>
  </si>
  <si>
    <t>12th December,2017</t>
  </si>
  <si>
    <t>KE-KIA-1709-18595</t>
  </si>
  <si>
    <t>Kiabaa</t>
  </si>
  <si>
    <t>Ectre Moja</t>
  </si>
  <si>
    <t>KE-KIA-1608-18596</t>
  </si>
  <si>
    <t>KE-BUS-1702-18597</t>
  </si>
  <si>
    <t>Busulere</t>
  </si>
  <si>
    <t>Ludacho</t>
  </si>
  <si>
    <t>KE-KIA-1701-18676</t>
  </si>
  <si>
    <t>Tiikaya</t>
  </si>
  <si>
    <t>KE-NAI-1707-18678</t>
  </si>
  <si>
    <t>Mwiringo</t>
  </si>
  <si>
    <t>KE-KIA-1702-18679</t>
  </si>
  <si>
    <t>KE-BUN-1612-18680</t>
  </si>
  <si>
    <t>Webuye East</t>
  </si>
  <si>
    <t>Maraka</t>
  </si>
  <si>
    <t>KE-BUN-1706-18681</t>
  </si>
  <si>
    <t>Muchi</t>
  </si>
  <si>
    <t>Nang'Oto B</t>
  </si>
  <si>
    <t>KE-BUN-1608-18682</t>
  </si>
  <si>
    <t>KE-BUN-1708-18683</t>
  </si>
  <si>
    <t>KE-KIA-1710-18684</t>
  </si>
  <si>
    <t>18th October,2017</t>
  </si>
  <si>
    <t>Karoli</t>
  </si>
  <si>
    <t>KE-KIA-1707-18685</t>
  </si>
  <si>
    <t>KE-KIA-1710-18686</t>
  </si>
  <si>
    <t>6th October,2017</t>
  </si>
  <si>
    <t>Turitu</t>
  </si>
  <si>
    <t>KE-KIA-1712-18687</t>
  </si>
  <si>
    <t>15th October,2017</t>
  </si>
  <si>
    <t>4th December,2017</t>
  </si>
  <si>
    <t>KE-KAK-1709-18688</t>
  </si>
  <si>
    <t>Mumias Township</t>
  </si>
  <si>
    <t>Buchinga</t>
  </si>
  <si>
    <t>KE-KIA-1705-18689</t>
  </si>
  <si>
    <t>Gaita</t>
  </si>
  <si>
    <t>KE-NAI-1712-18690</t>
  </si>
  <si>
    <t>Ndumboine</t>
  </si>
  <si>
    <t>KE-SIA-1705-18691</t>
  </si>
  <si>
    <t>Rarienda</t>
  </si>
  <si>
    <t>Othach</t>
  </si>
  <si>
    <t>Aduwa</t>
  </si>
  <si>
    <t>KE-KIA-1802-18692</t>
  </si>
  <si>
    <t>19th January,2018</t>
  </si>
  <si>
    <t>19th February,2018</t>
  </si>
  <si>
    <t>Municipality</t>
  </si>
  <si>
    <t>Kiringiti</t>
  </si>
  <si>
    <t>KE-VIH-1803-18693</t>
  </si>
  <si>
    <t>4th March,2018</t>
  </si>
  <si>
    <t>5th March,2018</t>
  </si>
  <si>
    <t>Kindundu</t>
  </si>
  <si>
    <t>KE-VIH-1802-18694</t>
  </si>
  <si>
    <t>KE-KAK-1804-18695</t>
  </si>
  <si>
    <t>10th February,2018</t>
  </si>
  <si>
    <t>Shikoti</t>
  </si>
  <si>
    <t>Ekonyoro</t>
  </si>
  <si>
    <t>KE-KAK-1803-18696</t>
  </si>
  <si>
    <t>15th January,2018</t>
  </si>
  <si>
    <t>Shirugu</t>
  </si>
  <si>
    <t>Shirugu North</t>
  </si>
  <si>
    <t>KE-KAK-1707-18697</t>
  </si>
  <si>
    <t>Malekha</t>
  </si>
  <si>
    <t>KE-KAK-1803-18698</t>
  </si>
  <si>
    <t>Shamoni</t>
  </si>
  <si>
    <t>Shanda</t>
  </si>
  <si>
    <t>KE-KAK-1803-18699</t>
  </si>
  <si>
    <t>16th January,2018</t>
  </si>
  <si>
    <t>KE-BUN-1804-18703</t>
  </si>
  <si>
    <t>Mitua</t>
  </si>
  <si>
    <t>Midodo</t>
  </si>
  <si>
    <t>KE-NAI-1807-18704</t>
  </si>
  <si>
    <t>25th July,2018</t>
  </si>
  <si>
    <t>Kahawa West</t>
  </si>
  <si>
    <t>Kamiti</t>
  </si>
  <si>
    <t>KE-KIA-1806-18705</t>
  </si>
  <si>
    <t>7th May,2018</t>
  </si>
  <si>
    <t>26th June,2018</t>
  </si>
  <si>
    <t>Kalori</t>
  </si>
  <si>
    <t>KE-KIA-1808-18706</t>
  </si>
  <si>
    <t>Wakang'Uthi</t>
  </si>
  <si>
    <t>KE-BUN-1809-18707</t>
  </si>
  <si>
    <t>9th August,2018</t>
  </si>
  <si>
    <t>Bungoma West</t>
  </si>
  <si>
    <t>Kitunyi</t>
  </si>
  <si>
    <t>Kituni</t>
  </si>
  <si>
    <t>KE-VIH-1809-18708</t>
  </si>
  <si>
    <t>18th September,2018</t>
  </si>
  <si>
    <t>KE-VIH-1809-18709</t>
  </si>
  <si>
    <t>Esava North</t>
  </si>
  <si>
    <t>Sibalo</t>
  </si>
  <si>
    <t>KE-KIA-1809-18710</t>
  </si>
  <si>
    <t>30th August,2018</t>
  </si>
  <si>
    <t>Ngurubi</t>
  </si>
  <si>
    <t>KE-KIA-1809-18711</t>
  </si>
  <si>
    <t>24th August,2018</t>
  </si>
  <si>
    <t>KE-NYE-1810-18713</t>
  </si>
  <si>
    <t>15th October,2018</t>
  </si>
  <si>
    <t>Kabulaini</t>
  </si>
  <si>
    <t>Ketuke</t>
  </si>
  <si>
    <t>KE-MAK-1712-18776</t>
  </si>
  <si>
    <t>Ngangani</t>
  </si>
  <si>
    <t>KE-MAK-1705-18777</t>
  </si>
  <si>
    <t>Kitise</t>
  </si>
  <si>
    <t>KE-KIA-1704-18778</t>
  </si>
  <si>
    <t>KE-KIR-1707-18781</t>
  </si>
  <si>
    <t>Mukire</t>
  </si>
  <si>
    <t>Muragara</t>
  </si>
  <si>
    <t>KE-NYE-1707-18782</t>
  </si>
  <si>
    <t>23rd May,2017</t>
  </si>
  <si>
    <t>Kiaruhiu</t>
  </si>
  <si>
    <t>KE-MUR-1709-18783</t>
  </si>
  <si>
    <t>Ruona</t>
  </si>
  <si>
    <t>KE-MUR-1712-18784</t>
  </si>
  <si>
    <t>Mmugumoini</t>
  </si>
  <si>
    <t>KE-MUR-1710-18785</t>
  </si>
  <si>
    <t>KE-MUR-1709-18786</t>
  </si>
  <si>
    <t>KE-MUR-1710-18787</t>
  </si>
  <si>
    <t>KE-MUR-1710-18788</t>
  </si>
  <si>
    <t>25th August,2017</t>
  </si>
  <si>
    <t>KE-MUR-1709-18789</t>
  </si>
  <si>
    <t>KE-MUR-1710-18790</t>
  </si>
  <si>
    <t>KE-MUR-1710-18791</t>
  </si>
  <si>
    <t>22nd August,2017</t>
  </si>
  <si>
    <t>5th October,2017</t>
  </si>
  <si>
    <t>KE-MUR-1709-18792</t>
  </si>
  <si>
    <t>KE-MUR-1711-18793</t>
  </si>
  <si>
    <t>KE-MUR-1710-18794</t>
  </si>
  <si>
    <t>18th August,2017</t>
  </si>
  <si>
    <t>10th October,2017</t>
  </si>
  <si>
    <t>KE-MUR-1709-18795</t>
  </si>
  <si>
    <t>Kiritu</t>
  </si>
  <si>
    <t>KE-MUR-1712-18796</t>
  </si>
  <si>
    <t>KE-MUR-1710-18797</t>
  </si>
  <si>
    <t>KE-MUR-1711-18798</t>
  </si>
  <si>
    <t>KE-NYE-1711-18799</t>
  </si>
  <si>
    <t>Munyange</t>
  </si>
  <si>
    <t>KE-KIA-1710-18800</t>
  </si>
  <si>
    <t>Kibiku</t>
  </si>
  <si>
    <t>KE-MUR-1711-18801</t>
  </si>
  <si>
    <t>KE-MUR-1712-18802</t>
  </si>
  <si>
    <t>KE-MUR-1709-18803</t>
  </si>
  <si>
    <t>KE-MUR-1708-18805</t>
  </si>
  <si>
    <t>KE-MUR-1710-18806</t>
  </si>
  <si>
    <t>KE-MUR-1711-18807</t>
  </si>
  <si>
    <t>KE-MUR-1711-18808</t>
  </si>
  <si>
    <t>KE-KIA-1705-18809</t>
  </si>
  <si>
    <t>KE-MUR-1802-18810</t>
  </si>
  <si>
    <t>5th February,2018</t>
  </si>
  <si>
    <t>KE-MUR-1802-18811</t>
  </si>
  <si>
    <t>15th December,2017</t>
  </si>
  <si>
    <t>KE-KIA-1808-18812</t>
  </si>
  <si>
    <t>7th August,2018</t>
  </si>
  <si>
    <t>Chiboni</t>
  </si>
  <si>
    <t>KE-KIA-1802-18813</t>
  </si>
  <si>
    <t>3rd January,2018</t>
  </si>
  <si>
    <t>Kimuga</t>
  </si>
  <si>
    <t>KE-KIA-1802-18814</t>
  </si>
  <si>
    <t>5th January,2018</t>
  </si>
  <si>
    <t>KE-MUR-1802-18815</t>
  </si>
  <si>
    <t>Samary</t>
  </si>
  <si>
    <t>KE-KIA-1802-18816</t>
  </si>
  <si>
    <t>KE-NYE-1810-18820</t>
  </si>
  <si>
    <t>4th September,2018</t>
  </si>
  <si>
    <t>24th October,2018</t>
  </si>
  <si>
    <t>KE-MUR-1811-18821</t>
  </si>
  <si>
    <t>6th November,2018</t>
  </si>
  <si>
    <t>KE-KIR-1706-18876</t>
  </si>
  <si>
    <t>Mukinduru</t>
  </si>
  <si>
    <t>KE-KIR-1608-18877</t>
  </si>
  <si>
    <t>KE-NYA-1707-18879</t>
  </si>
  <si>
    <t>Oljororok</t>
  </si>
  <si>
    <t>KE-NYA-1701-18880</t>
  </si>
  <si>
    <t>Charagita</t>
  </si>
  <si>
    <t>KE-LAI-1711-18881</t>
  </si>
  <si>
    <t>KE-KIR-1711-18883</t>
  </si>
  <si>
    <t>Kiratina</t>
  </si>
  <si>
    <t>KE-KIR-1710-18884</t>
  </si>
  <si>
    <t>Gacigi</t>
  </si>
  <si>
    <t>Rwangondu</t>
  </si>
  <si>
    <t>KE-NAK-1712-18886</t>
  </si>
  <si>
    <t>9th November,2017</t>
  </si>
  <si>
    <t>5th December,2017</t>
  </si>
  <si>
    <t>KE-NYA-1707-18888</t>
  </si>
  <si>
    <t>Ngano</t>
  </si>
  <si>
    <t>KE-EMB-1712-18889</t>
  </si>
  <si>
    <t>2nd December,2017</t>
  </si>
  <si>
    <t>KE-EMB-1803-18890</t>
  </si>
  <si>
    <t>6th December,2017</t>
  </si>
  <si>
    <t>Karungu</t>
  </si>
  <si>
    <t>KE-EMB-1709-18891</t>
  </si>
  <si>
    <t>Kathagiri</t>
  </si>
  <si>
    <t>KE-EMB-1806-18892</t>
  </si>
  <si>
    <t>KE-KIR-1806-18895</t>
  </si>
  <si>
    <t>Kinya Kiiru</t>
  </si>
  <si>
    <t>KE-NYE-1804-18897</t>
  </si>
  <si>
    <t>9th March,2018</t>
  </si>
  <si>
    <t>KE-KIR-1712-18898</t>
  </si>
  <si>
    <t>KE-NAK-1806-18899</t>
  </si>
  <si>
    <t>KE-THA-1809-18900</t>
  </si>
  <si>
    <t>30th September,2018</t>
  </si>
  <si>
    <t>Kiracha</t>
  </si>
  <si>
    <t>KE-KIL-1809-18995</t>
  </si>
  <si>
    <t>20th September,2018</t>
  </si>
  <si>
    <t>Mwongoni</t>
  </si>
  <si>
    <t>5th February,2017</t>
  </si>
  <si>
    <t>27th March,2017</t>
  </si>
  <si>
    <t>KE-BAR-1804-19079</t>
  </si>
  <si>
    <t>15th July,2017</t>
  </si>
  <si>
    <t>Kapkechir</t>
  </si>
  <si>
    <t>KE-BAR-1804-19080</t>
  </si>
  <si>
    <t>Chemokoch</t>
  </si>
  <si>
    <t>KE-BAR-1805-19081</t>
  </si>
  <si>
    <t>13th March,2018</t>
  </si>
  <si>
    <t>KE-LAI-1710-19176</t>
  </si>
  <si>
    <t>18th July,2017</t>
  </si>
  <si>
    <t>KE-LAI-1701-19177</t>
  </si>
  <si>
    <t>KE-NYA-1608-19276</t>
  </si>
  <si>
    <t>Gathigira</t>
  </si>
  <si>
    <t>KE-MER-1701-19376</t>
  </si>
  <si>
    <t>16th January,2017</t>
  </si>
  <si>
    <t>KE-MUR-1701-19377</t>
  </si>
  <si>
    <t>Declined to sign Certificate</t>
  </si>
  <si>
    <t>Nduti</t>
  </si>
  <si>
    <t>KE-MUR-1709-19378</t>
  </si>
  <si>
    <t>Githagara</t>
  </si>
  <si>
    <t>Mirichu</t>
  </si>
  <si>
    <t>KE-MUR-1801-19379</t>
  </si>
  <si>
    <t>Muigariua</t>
  </si>
  <si>
    <t>KE-MUR-1801-19380</t>
  </si>
  <si>
    <t>KE-THA-1801-19381</t>
  </si>
  <si>
    <t>Gatharaki</t>
  </si>
  <si>
    <t>KE-MER-1809-19382</t>
  </si>
  <si>
    <t>Kibui</t>
  </si>
  <si>
    <t>KE-MUR-1804-19383</t>
  </si>
  <si>
    <t>KE-MUR-1808-19385</t>
  </si>
  <si>
    <t>27th July,2018</t>
  </si>
  <si>
    <t>27th August,2018</t>
  </si>
  <si>
    <t>Kihoya</t>
  </si>
  <si>
    <t>Mukeuini</t>
  </si>
  <si>
    <t>KE-MUR-1808-19386</t>
  </si>
  <si>
    <t>20th July,2018</t>
  </si>
  <si>
    <t>KE-MUR-1809-19387</t>
  </si>
  <si>
    <t>KE-MUR-1811-19388</t>
  </si>
  <si>
    <t>4th November,2018</t>
  </si>
  <si>
    <t>Kigoro</t>
  </si>
  <si>
    <t>KE-THA-1705-19576</t>
  </si>
  <si>
    <t>Gianchuku</t>
  </si>
  <si>
    <t>KE-THA-1703-19577</t>
  </si>
  <si>
    <t>Murugi East</t>
  </si>
  <si>
    <t>Munga</t>
  </si>
  <si>
    <t>KE-THA-1707-19578</t>
  </si>
  <si>
    <t>6th July,2017</t>
  </si>
  <si>
    <t>Mugaani</t>
  </si>
  <si>
    <t>KE-THA-1708-19579</t>
  </si>
  <si>
    <t>17th June,2017</t>
  </si>
  <si>
    <t>6th August,2017</t>
  </si>
  <si>
    <t>Girira</t>
  </si>
  <si>
    <t>KE-THA-1708-19580</t>
  </si>
  <si>
    <t>Ikaani</t>
  </si>
  <si>
    <t>KE-THA-1707-19581</t>
  </si>
  <si>
    <t>Ikuu</t>
  </si>
  <si>
    <t>KE-MER-1707-19582</t>
  </si>
  <si>
    <t>Tigania West</t>
  </si>
  <si>
    <t>Kianjai</t>
  </si>
  <si>
    <t>Laithichii</t>
  </si>
  <si>
    <t>KE-MER-1707-19583</t>
  </si>
  <si>
    <t>4th April,2017</t>
  </si>
  <si>
    <t>9th July,2017</t>
  </si>
  <si>
    <t>Kileleene</t>
  </si>
  <si>
    <t>KE-THA-1708-19586</t>
  </si>
  <si>
    <t>KE-MER-1708-19587</t>
  </si>
  <si>
    <t>Ntunene</t>
  </si>
  <si>
    <t>Ntobuine</t>
  </si>
  <si>
    <t>KE-THA-1708-19588</t>
  </si>
  <si>
    <t>KE-THA-1710-19591</t>
  </si>
  <si>
    <t>Muthambi</t>
  </si>
  <si>
    <t>Mwatha</t>
  </si>
  <si>
    <t>KE-MER-1703-19592</t>
  </si>
  <si>
    <t>Kiithwa</t>
  </si>
  <si>
    <t>KE-THA-1801-19593</t>
  </si>
  <si>
    <t>24th January,2018</t>
  </si>
  <si>
    <t>Ganga</t>
  </si>
  <si>
    <t>KE-THA-1801-19594</t>
  </si>
  <si>
    <t>Kithiru</t>
  </si>
  <si>
    <t>KE-MER-1801-19595</t>
  </si>
  <si>
    <t>Kiruanyi</t>
  </si>
  <si>
    <t>KE-MER-1802-19600</t>
  </si>
  <si>
    <t>7th February,2018</t>
  </si>
  <si>
    <t>Maringene</t>
  </si>
  <si>
    <t>27th January,2018</t>
  </si>
  <si>
    <t>KE-EMB-1803-19602</t>
  </si>
  <si>
    <t>Mavuria</t>
  </si>
  <si>
    <t>Rugogwe</t>
  </si>
  <si>
    <t>KE-THA-1803-19603</t>
  </si>
  <si>
    <t>Itintu</t>
  </si>
  <si>
    <t>KE-MER-1804-19604</t>
  </si>
  <si>
    <t>8th April,2018</t>
  </si>
  <si>
    <t>Kabachi</t>
  </si>
  <si>
    <t>Mutuati</t>
  </si>
  <si>
    <t>KE-MER-1804-19605</t>
  </si>
  <si>
    <t>9th April,2018</t>
  </si>
  <si>
    <t>Kangeta</t>
  </si>
  <si>
    <t>Kiugi</t>
  </si>
  <si>
    <t>KE-MER-1804-19606</t>
  </si>
  <si>
    <t>20th February,2018</t>
  </si>
  <si>
    <t>KE-MER-1804-19608</t>
  </si>
  <si>
    <t>12th April,2018</t>
  </si>
  <si>
    <t>Kibucho</t>
  </si>
  <si>
    <t>KE-MER-1806-19609</t>
  </si>
  <si>
    <t>19th May,2018</t>
  </si>
  <si>
    <t>19th June,2018</t>
  </si>
  <si>
    <t>KE-MER-1806-19610</t>
  </si>
  <si>
    <t>Chure</t>
  </si>
  <si>
    <t>KE-MAC-1807-19611</t>
  </si>
  <si>
    <t>Malaa</t>
  </si>
  <si>
    <t>Mitatini</t>
  </si>
  <si>
    <t>KE-THA-1807-19612</t>
  </si>
  <si>
    <t>16th June,2018</t>
  </si>
  <si>
    <t>Kiamaogo</t>
  </si>
  <si>
    <t>KE-THA-1807-19613</t>
  </si>
  <si>
    <t>Muurugi East</t>
  </si>
  <si>
    <t>Kathie 2</t>
  </si>
  <si>
    <t>KE-MER-1807-19614</t>
  </si>
  <si>
    <t>31st July,2018</t>
  </si>
  <si>
    <t>Kigarine</t>
  </si>
  <si>
    <t>KE-MAC-1808-19615</t>
  </si>
  <si>
    <t>Koma Hill</t>
  </si>
  <si>
    <t>Ivyani</t>
  </si>
  <si>
    <t>KE-MER-1808-19616</t>
  </si>
  <si>
    <t>18th July,2018</t>
  </si>
  <si>
    <t>Kinoro</t>
  </si>
  <si>
    <t>KE-THA-1808-19617</t>
  </si>
  <si>
    <t>28th July,2018</t>
  </si>
  <si>
    <t>Kalewa</t>
  </si>
  <si>
    <t>KE-LAI-1809-19621</t>
  </si>
  <si>
    <t>8th September,2018</t>
  </si>
  <si>
    <t>Kairigire</t>
  </si>
  <si>
    <t>KE-NYA-1710-19677</t>
  </si>
  <si>
    <t>31st August,2017</t>
  </si>
  <si>
    <t>20th October,2017</t>
  </si>
  <si>
    <t>Kenyoro</t>
  </si>
  <si>
    <t>KE-KIS-1807-19678</t>
  </si>
  <si>
    <t>Ngenyi</t>
  </si>
  <si>
    <t>Gesangero</t>
  </si>
  <si>
    <t>KE-TRA-1806-19679</t>
  </si>
  <si>
    <t>8th June,2018</t>
  </si>
  <si>
    <t>Naisambu</t>
  </si>
  <si>
    <t>KE-NYA-1806-19680</t>
  </si>
  <si>
    <t>KE-KIS-1806-19681</t>
  </si>
  <si>
    <t>28th April,2018</t>
  </si>
  <si>
    <t>17th June,2018</t>
  </si>
  <si>
    <t>Bomwanda</t>
  </si>
  <si>
    <t>Gesonso</t>
  </si>
  <si>
    <t>KE-NYA-1807-19683</t>
  </si>
  <si>
    <t>3rd June,2018</t>
  </si>
  <si>
    <t>Manga</t>
  </si>
  <si>
    <t>Sengera</t>
  </si>
  <si>
    <t>Nyaisa</t>
  </si>
  <si>
    <t>KE-NYA-1808-19684</t>
  </si>
  <si>
    <t>20th June,2018</t>
  </si>
  <si>
    <t>Kegogi</t>
  </si>
  <si>
    <t>KE-NYA-1809-19685</t>
  </si>
  <si>
    <t>Mochewa</t>
  </si>
  <si>
    <t>Geta</t>
  </si>
  <si>
    <t>KE-NYA-1809-19686</t>
  </si>
  <si>
    <t>7th July,2018</t>
  </si>
  <si>
    <t>Keroka Township</t>
  </si>
  <si>
    <t>Mwamosima</t>
  </si>
  <si>
    <t>KE-KIS-1809-19687</t>
  </si>
  <si>
    <t>13th September,2018</t>
  </si>
  <si>
    <t>Bogisero</t>
  </si>
  <si>
    <t>Riverside</t>
  </si>
  <si>
    <t>KE-KIS-1809-19688</t>
  </si>
  <si>
    <t>Mwakibagen</t>
  </si>
  <si>
    <t>Nyansore</t>
  </si>
  <si>
    <t>KE-KIS-1809-19689</t>
  </si>
  <si>
    <t>14th July,2018</t>
  </si>
  <si>
    <t>Bogusero</t>
  </si>
  <si>
    <t>Bosingo</t>
  </si>
  <si>
    <t>KE-NYA-1809-19690</t>
  </si>
  <si>
    <t>13th July,2018</t>
  </si>
  <si>
    <t>7th September,2018</t>
  </si>
  <si>
    <t>Bomabacho</t>
  </si>
  <si>
    <t>KE-NYA-1810-19691</t>
  </si>
  <si>
    <t>8th July,2018</t>
  </si>
  <si>
    <t>Nyakongo</t>
  </si>
  <si>
    <t>Bigogo</t>
  </si>
  <si>
    <t>KE-NYA-1810-19692</t>
  </si>
  <si>
    <t>KE-KIA-1707-19876</t>
  </si>
  <si>
    <t>KE-KIA-1704-19877</t>
  </si>
  <si>
    <t>7th March,2017</t>
  </si>
  <si>
    <t>26th April,2017</t>
  </si>
  <si>
    <t>KE-KIA-1704-19878</t>
  </si>
  <si>
    <t>KE-KIA-1706-19879</t>
  </si>
  <si>
    <t>21st June,2017</t>
  </si>
  <si>
    <t>KE-KIA-1801-19882</t>
  </si>
  <si>
    <t>Gwakairu</t>
  </si>
  <si>
    <t>KE-KIA-1807-19883</t>
  </si>
  <si>
    <t>Laini</t>
  </si>
  <si>
    <t>KE-KIA-1807-19884</t>
  </si>
  <si>
    <t>KE-KIA-1807-19885</t>
  </si>
  <si>
    <t>Kamuthai</t>
  </si>
  <si>
    <t>KE-KIA-1808-19886</t>
  </si>
  <si>
    <t>8th August,2018</t>
  </si>
  <si>
    <t>Kangengo</t>
  </si>
  <si>
    <t>KE-NAN-1709-19976</t>
  </si>
  <si>
    <t>2nd September,2017</t>
  </si>
  <si>
    <t>KE-NAN-1708-19978</t>
  </si>
  <si>
    <t>23rd June,2017</t>
  </si>
  <si>
    <t>Tamboiyo</t>
  </si>
  <si>
    <t>KE-NYE-1802-19983</t>
  </si>
  <si>
    <t>12th February,2018</t>
  </si>
  <si>
    <t>Kiangai</t>
  </si>
  <si>
    <t>KE-NYE-1801-19984</t>
  </si>
  <si>
    <t>Konyo</t>
  </si>
  <si>
    <t>KE-NYE-1805-19985</t>
  </si>
  <si>
    <t>5th May,2018</t>
  </si>
  <si>
    <t>Konyu</t>
  </si>
  <si>
    <t>KE-NAK-1609-20076</t>
  </si>
  <si>
    <t>KE-KIA-1707-20077</t>
  </si>
  <si>
    <t>21st July,2017</t>
  </si>
  <si>
    <t>KE-MUR-1706-20078</t>
  </si>
  <si>
    <t>30th June,2017</t>
  </si>
  <si>
    <t>Kamaguta</t>
  </si>
  <si>
    <t>KE-MUR-1704-20081</t>
  </si>
  <si>
    <t>26th February,2017</t>
  </si>
  <si>
    <t>Karuhiu</t>
  </si>
  <si>
    <t>KE-NYE-1704-20082</t>
  </si>
  <si>
    <t>KE-MUR-1707-20084</t>
  </si>
  <si>
    <t>KE-KIA-1710-20086</t>
  </si>
  <si>
    <t>Kalimoni</t>
  </si>
  <si>
    <t>Juja Farm</t>
  </si>
  <si>
    <t>KE-KIA-1707-20088</t>
  </si>
  <si>
    <t>Sigona</t>
  </si>
  <si>
    <t>KE-MUR-1612-20089</t>
  </si>
  <si>
    <t>KE-KIA-1801-20090</t>
  </si>
  <si>
    <t>Kenya</t>
  </si>
  <si>
    <t>KE-NYA-1704-20176</t>
  </si>
  <si>
    <t>23rd April,2017</t>
  </si>
  <si>
    <t>Baari</t>
  </si>
  <si>
    <t>KE-UAS-1703-20276</t>
  </si>
  <si>
    <t>10th March,2017</t>
  </si>
  <si>
    <t>Koisagat</t>
  </si>
  <si>
    <t>Ngeny</t>
  </si>
  <si>
    <t>KE-UAS-1709-20277</t>
  </si>
  <si>
    <t>25th July,2017</t>
  </si>
  <si>
    <t>13th September,2017</t>
  </si>
  <si>
    <t>Sirikwa</t>
  </si>
  <si>
    <t>Kapsumbeiwet</t>
  </si>
  <si>
    <t>KE-UAS-1704-20279</t>
  </si>
  <si>
    <t>17th November,2016</t>
  </si>
  <si>
    <t>Maili nne</t>
  </si>
  <si>
    <t>KE-UAS-1805-20280</t>
  </si>
  <si>
    <t>Kapsoiya</t>
  </si>
  <si>
    <t>KE-UAS-1704-20281</t>
  </si>
  <si>
    <t>Madona</t>
  </si>
  <si>
    <t>KE-ELG-1611-20283</t>
  </si>
  <si>
    <t>Kamariny</t>
  </si>
  <si>
    <t>Mororio</t>
  </si>
  <si>
    <t>KE-ELG-1605-20284</t>
  </si>
  <si>
    <t>Katalel</t>
  </si>
  <si>
    <t>KE-UAS-1806-20285</t>
  </si>
  <si>
    <t>River Site</t>
  </si>
  <si>
    <t>KE-TRA-1803-20286</t>
  </si>
  <si>
    <t>27th March,2018</t>
  </si>
  <si>
    <t>Mailisaba</t>
  </si>
  <si>
    <t>KE-UAS-1803-20287</t>
  </si>
  <si>
    <t>Saramek</t>
  </si>
  <si>
    <t>KE-UAS-1811-20288</t>
  </si>
  <si>
    <t>23rd September,2018</t>
  </si>
  <si>
    <t>13th November,2018</t>
  </si>
  <si>
    <t>Sirgoet</t>
  </si>
  <si>
    <t>Kapsiria</t>
  </si>
  <si>
    <t>KE-KIA-1703-20379</t>
  </si>
  <si>
    <t>16th March,2017</t>
  </si>
  <si>
    <t>KE-KIA-1708-20380</t>
  </si>
  <si>
    <t>Kimbaa</t>
  </si>
  <si>
    <t>KE-KIA-1708-20381</t>
  </si>
  <si>
    <t>Thindigwa</t>
  </si>
  <si>
    <t>KE-KIA-1709-20383</t>
  </si>
  <si>
    <t>KE-KIA-1711-20384</t>
  </si>
  <si>
    <t>KE-KIA-1806-20386</t>
  </si>
  <si>
    <t>11th May,2018</t>
  </si>
  <si>
    <t>Muhathi</t>
  </si>
  <si>
    <t>KE-KIA-1810-20387</t>
  </si>
  <si>
    <t>KE-KIR-1712-20476</t>
  </si>
  <si>
    <t>19th November,2017</t>
  </si>
  <si>
    <t>10th December,2017</t>
  </si>
  <si>
    <t>Kavote</t>
  </si>
  <si>
    <t>KE-KIR-1801-20478</t>
  </si>
  <si>
    <t>Mwangathia</t>
  </si>
  <si>
    <t>KE-KIR-1603-20479</t>
  </si>
  <si>
    <t>KE-NYA-1603-20480</t>
  </si>
  <si>
    <t>Kianjukuma</t>
  </si>
  <si>
    <t>KE-KIR-1606-20481</t>
  </si>
  <si>
    <t>Nyangati</t>
  </si>
  <si>
    <t>Kangu</t>
  </si>
  <si>
    <t>KE-ELG-1801-20575</t>
  </si>
  <si>
    <t>KE-KIR-1708-20576</t>
  </si>
  <si>
    <t>KE-KIR-1707-20580</t>
  </si>
  <si>
    <t>KE-KIA-1702-20676</t>
  </si>
  <si>
    <t>29th December,2016</t>
  </si>
  <si>
    <t>Ku</t>
  </si>
  <si>
    <t>Tembo</t>
  </si>
  <si>
    <t>KE-KIA-1703-20677</t>
  </si>
  <si>
    <t>Murera Coffee</t>
  </si>
  <si>
    <t>KE-UAS-1802-20679</t>
  </si>
  <si>
    <t>Kapkaren</t>
  </si>
  <si>
    <t>KE-KIR-1707-20680</t>
  </si>
  <si>
    <t>Kigwachi</t>
  </si>
  <si>
    <t>KE-KIA-1705-20682</t>
  </si>
  <si>
    <t>Munyu</t>
  </si>
  <si>
    <t>KE-NYE-1611-20683</t>
  </si>
  <si>
    <t>Blue Line</t>
  </si>
  <si>
    <t>KE-NYE-1701-20684</t>
  </si>
  <si>
    <t>Blueline</t>
  </si>
  <si>
    <t>Kafedera</t>
  </si>
  <si>
    <t>KE-NYE-1706-20685</t>
  </si>
  <si>
    <t>KE-NYE-1705-20686</t>
  </si>
  <si>
    <t>KE-NYE-1702-20687</t>
  </si>
  <si>
    <t>Ndiriti</t>
  </si>
  <si>
    <t>KE-EMB-1710-20688</t>
  </si>
  <si>
    <t>Kiaboa</t>
  </si>
  <si>
    <t>KE-EMB-1611-20689</t>
  </si>
  <si>
    <t>KE-MER-1703-20690</t>
  </si>
  <si>
    <t>Ngobu</t>
  </si>
  <si>
    <t>KE-MER-1710-20691</t>
  </si>
  <si>
    <t>13th August,2017</t>
  </si>
  <si>
    <t>2nd October,2017</t>
  </si>
  <si>
    <t>Kiri</t>
  </si>
  <si>
    <t>KE-MAC-1702-20692</t>
  </si>
  <si>
    <t>KE-KIA-1707-20762</t>
  </si>
  <si>
    <t>KE-KIR-1704-20777</t>
  </si>
  <si>
    <t>8th March,2017</t>
  </si>
  <si>
    <t>Kiano</t>
  </si>
  <si>
    <t>KE-KIA-1706-20779</t>
  </si>
  <si>
    <t>KE-KIR-1708-20780</t>
  </si>
  <si>
    <t>KE-KIR-1708-20782</t>
  </si>
  <si>
    <t>Riakiania</t>
  </si>
  <si>
    <t>KE-KIR-1708-20783</t>
  </si>
  <si>
    <t>Gituaba</t>
  </si>
  <si>
    <t>KE-KIR-1709-20784</t>
  </si>
  <si>
    <t>KE-KIR-1708-20785</t>
  </si>
  <si>
    <t>KE-NYE-1703-20786</t>
  </si>
  <si>
    <t>Ngurweini</t>
  </si>
  <si>
    <t>KE-KIR-1709-20787</t>
  </si>
  <si>
    <t>KE-KIR-1708-20788</t>
  </si>
  <si>
    <t>KE-NYE-1708-20789</t>
  </si>
  <si>
    <t>KE-KIR-1709-20790</t>
  </si>
  <si>
    <t>KE-KIR-1707-20791</t>
  </si>
  <si>
    <t>Getuya</t>
  </si>
  <si>
    <t>KE-NYE-1702-20792</t>
  </si>
  <si>
    <t>3rd July,2017</t>
  </si>
  <si>
    <t>Dugamano</t>
  </si>
  <si>
    <t>KE-NYE-1512-20794</t>
  </si>
  <si>
    <t>Gathuthi</t>
  </si>
  <si>
    <t>Ndugamano</t>
  </si>
  <si>
    <t>KE-NYE-1807-20795</t>
  </si>
  <si>
    <t>Munungaini</t>
  </si>
  <si>
    <t>KE-NYE-1802-20796</t>
  </si>
  <si>
    <t>KE-NYE-1804-20797</t>
  </si>
  <si>
    <t>Mweru</t>
  </si>
  <si>
    <t>KE-MUR-1805-20798</t>
  </si>
  <si>
    <t>Kigetuini</t>
  </si>
  <si>
    <t>KE-KIR-1806-20799</t>
  </si>
  <si>
    <t>KE-NYE-1808-20801</t>
  </si>
  <si>
    <t>KE-KIR-1809-20803</t>
  </si>
  <si>
    <t>Karuku</t>
  </si>
  <si>
    <t>KE-KIR-1809-20804</t>
  </si>
  <si>
    <t>KE-KIR-1808-20806</t>
  </si>
  <si>
    <t>KE-MUR-1707-20876</t>
  </si>
  <si>
    <t>Mabanda</t>
  </si>
  <si>
    <t>Mabae</t>
  </si>
  <si>
    <t>KE-MUR-1712-20877</t>
  </si>
  <si>
    <t>KE-MUR-1601-20878</t>
  </si>
  <si>
    <t>Ndiara Kagiri</t>
  </si>
  <si>
    <t>KE-MUR-1706-20879</t>
  </si>
  <si>
    <t>KE-MUR-1712-20881</t>
  </si>
  <si>
    <t>Gaichanjiru</t>
  </si>
  <si>
    <t>KE-KIA-1706-20882</t>
  </si>
  <si>
    <t>Kiamworia</t>
  </si>
  <si>
    <t>KE-NYE-1709-20883</t>
  </si>
  <si>
    <t>Peter Chiira</t>
  </si>
  <si>
    <t>KE-MUR-1709-20885</t>
  </si>
  <si>
    <t>KE-NYE-1709-20886</t>
  </si>
  <si>
    <t>Konyuhaithi</t>
  </si>
  <si>
    <t>KE-NYE-1708-20887</t>
  </si>
  <si>
    <t>KE-KIA-1612-20888</t>
  </si>
  <si>
    <t>Mutati</t>
  </si>
  <si>
    <t>Kigaa</t>
  </si>
  <si>
    <t>KE-MUR-1706-20890</t>
  </si>
  <si>
    <t>Gatuiku</t>
  </si>
  <si>
    <t>KE-KIA-1707-20892</t>
  </si>
  <si>
    <t>3rd June,2017</t>
  </si>
  <si>
    <t>23rd July,2017</t>
  </si>
  <si>
    <t>KE-MUR-1708-20893</t>
  </si>
  <si>
    <t>Gathunya</t>
  </si>
  <si>
    <t>Mahiaini</t>
  </si>
  <si>
    <t>KE-MUR-1708-20895</t>
  </si>
  <si>
    <t>Gatunguru</t>
  </si>
  <si>
    <t>Gikoe</t>
  </si>
  <si>
    <t>KE-NYE-1708-20896</t>
  </si>
  <si>
    <t>KE-NYE-1709-20897</t>
  </si>
  <si>
    <t>Ragat</t>
  </si>
  <si>
    <t>Ragati</t>
  </si>
  <si>
    <t>KE-NYE-1709-20898</t>
  </si>
  <si>
    <t>Martita East</t>
  </si>
  <si>
    <t>KE-EMB-1708-20899</t>
  </si>
  <si>
    <t>Mugoya</t>
  </si>
  <si>
    <t>KE-KIA-1709-20900</t>
  </si>
  <si>
    <t>29th July,2017</t>
  </si>
  <si>
    <t>KE-NYE-1709-20902</t>
  </si>
  <si>
    <t>20th September,2017</t>
  </si>
  <si>
    <t>KE-NYE-1709-20903</t>
  </si>
  <si>
    <t>KE-NYE-1709-20905</t>
  </si>
  <si>
    <t>Peter  Chiira</t>
  </si>
  <si>
    <t>KE-NYE-1709-20906</t>
  </si>
  <si>
    <t>KE-NYE-1710-20907</t>
  </si>
  <si>
    <t>KE-NYE-1709-20908</t>
  </si>
  <si>
    <t>KE-NYE-1709-20909</t>
  </si>
  <si>
    <t>KE-KIA-1711-20910</t>
  </si>
  <si>
    <t>KE-KIA-1710-20911</t>
  </si>
  <si>
    <t>KE-NYE-1708-20912</t>
  </si>
  <si>
    <t>KE-NYE-1712-20913</t>
  </si>
  <si>
    <t>21st October,2017</t>
  </si>
  <si>
    <t>KE-MUR-1712-20914</t>
  </si>
  <si>
    <t>KE-MUR-1702-20915</t>
  </si>
  <si>
    <t>2nd February,2017</t>
  </si>
  <si>
    <t>KE-KIA-1810-20917</t>
  </si>
  <si>
    <t>KE-NAK-1712-20976</t>
  </si>
  <si>
    <t>Nyamamithi</t>
  </si>
  <si>
    <t>KE-NAK-1604-20977</t>
  </si>
  <si>
    <t>KE-MUR-1705-21076</t>
  </si>
  <si>
    <t>Kiuu</t>
  </si>
  <si>
    <t>KE-NYE-1705-21077</t>
  </si>
  <si>
    <t>Baaini</t>
  </si>
  <si>
    <t>Githure</t>
  </si>
  <si>
    <t>KE-NYA-1608-21078</t>
  </si>
  <si>
    <t>Muruai</t>
  </si>
  <si>
    <t>Mairo Ikumi</t>
  </si>
  <si>
    <t>KE-NYA-1612-21079</t>
  </si>
  <si>
    <t>KE-EMB-1705-21080</t>
  </si>
  <si>
    <t>Ithara</t>
  </si>
  <si>
    <t>KE-EMB-1704-21081</t>
  </si>
  <si>
    <t>Beti</t>
  </si>
  <si>
    <t>KE-EMB-1704-21082</t>
  </si>
  <si>
    <t>Gogo</t>
  </si>
  <si>
    <t>KE-NYE-1703-21083</t>
  </si>
  <si>
    <t>Ngamwa</t>
  </si>
  <si>
    <t>KE-NYE-1703-21084</t>
  </si>
  <si>
    <t>KE-NYE-1701-21085</t>
  </si>
  <si>
    <t>KE-NYE-1706-21086</t>
  </si>
  <si>
    <t>Ruthanje</t>
  </si>
  <si>
    <t>Kiawamururu</t>
  </si>
  <si>
    <t>KE-NYE-1708-21087</t>
  </si>
  <si>
    <t>Gatunduini</t>
  </si>
  <si>
    <t>KE-MUR-1708-21088</t>
  </si>
  <si>
    <t>Kamune</t>
  </si>
  <si>
    <t>Ngamba</t>
  </si>
  <si>
    <t>KE-EMB-1707-21089</t>
  </si>
  <si>
    <t>5th June,2017</t>
  </si>
  <si>
    <t>Kevote</t>
  </si>
  <si>
    <t>KE-KIR-1708-21090</t>
  </si>
  <si>
    <t>KE-EMB-1705-21092</t>
  </si>
  <si>
    <t>2nd April,2017</t>
  </si>
  <si>
    <t>22nd May,2017</t>
  </si>
  <si>
    <t>Muthege</t>
  </si>
  <si>
    <t>KE-EMB-1706-21093</t>
  </si>
  <si>
    <t>Mukuurine</t>
  </si>
  <si>
    <t>Mukuuri</t>
  </si>
  <si>
    <t>KE-EMB-1707-21094</t>
  </si>
  <si>
    <t>KE-EMB-1705-21095</t>
  </si>
  <si>
    <t>31st March,2017</t>
  </si>
  <si>
    <t>20th May,2017</t>
  </si>
  <si>
    <t>KE-EMB-1705-21096</t>
  </si>
  <si>
    <t>KE-EMB-1705-21097</t>
  </si>
  <si>
    <t>KE-EMB-1705-21098</t>
  </si>
  <si>
    <t>KE-EMB-1706-21099</t>
  </si>
  <si>
    <t>18th April,2017</t>
  </si>
  <si>
    <t>KE-KIR-1706-21100</t>
  </si>
  <si>
    <t>Githaraini</t>
  </si>
  <si>
    <t>KE-KIR-1705-21101</t>
  </si>
  <si>
    <t>5th April,2017</t>
  </si>
  <si>
    <t>KE-KIR-1702-21102</t>
  </si>
  <si>
    <t>KE-EMB-1709-21105</t>
  </si>
  <si>
    <t>Damunge</t>
  </si>
  <si>
    <t>KE-NYE-1708-21106</t>
  </si>
  <si>
    <t>Thangathi</t>
  </si>
  <si>
    <t>Gakima</t>
  </si>
  <si>
    <t>KE-NYE-1709-21110</t>
  </si>
  <si>
    <t>26th July,2017</t>
  </si>
  <si>
    <t>14th September,2017</t>
  </si>
  <si>
    <t>KE-KIR-1703-21111</t>
  </si>
  <si>
    <t>Kiambui</t>
  </si>
  <si>
    <t>KE-EMB-1709-21113</t>
  </si>
  <si>
    <t>Kiaviti</t>
  </si>
  <si>
    <t>KE-EMB-1709-21114</t>
  </si>
  <si>
    <t>Mururiri</t>
  </si>
  <si>
    <t>KE-NYE-1710-21115</t>
  </si>
  <si>
    <t>4th September,2017</t>
  </si>
  <si>
    <t>Kiaguthu</t>
  </si>
  <si>
    <t>KE-KIA-1710-21117</t>
  </si>
  <si>
    <t>4th October,2017</t>
  </si>
  <si>
    <t>KE-KIR-1709-21118</t>
  </si>
  <si>
    <t>KE-NYE-1709-21119</t>
  </si>
  <si>
    <t>Mohito</t>
  </si>
  <si>
    <t>Kiroro</t>
  </si>
  <si>
    <t>KE-NYE-1709-21120</t>
  </si>
  <si>
    <t>Igana</t>
  </si>
  <si>
    <t>KE-EMB-1709-21122</t>
  </si>
  <si>
    <t>KE-KIR-1801-21123</t>
  </si>
  <si>
    <t>19th October,2017</t>
  </si>
  <si>
    <t>KE-KIR-1710-21124</t>
  </si>
  <si>
    <t>Maarikiini</t>
  </si>
  <si>
    <t>KE-EMB-1703-21125</t>
  </si>
  <si>
    <t>KE-EMB-1712-21126</t>
  </si>
  <si>
    <t>KE-EMB-1702-21128</t>
  </si>
  <si>
    <t>Rukuriri</t>
  </si>
  <si>
    <t>KE-EMB-1702-21129</t>
  </si>
  <si>
    <t>Mukuri</t>
  </si>
  <si>
    <t>KE-THA-1612-21130</t>
  </si>
  <si>
    <t>Murigi West</t>
  </si>
  <si>
    <t>KE-EMB-1702-21131</t>
  </si>
  <si>
    <t>KE-NYE-1703-21132</t>
  </si>
  <si>
    <t>Gatugi</t>
  </si>
  <si>
    <t>KE-KIR-1702-21133</t>
  </si>
  <si>
    <t>KE-NYE-1701-21134</t>
  </si>
  <si>
    <t>KE-THA-1701-21135</t>
  </si>
  <si>
    <t>KE-KIR-1703-21137</t>
  </si>
  <si>
    <t>Kiaumbui</t>
  </si>
  <si>
    <t>KE-KIS-1704-21178</t>
  </si>
  <si>
    <t>Kamagwa</t>
  </si>
  <si>
    <t>KE-KIS-1705-21180</t>
  </si>
  <si>
    <t>Nyatieko</t>
  </si>
  <si>
    <t>Masakara</t>
  </si>
  <si>
    <t>KE-NYA-1708-21181</t>
  </si>
  <si>
    <t>Mwongori</t>
  </si>
  <si>
    <t>Maziwa</t>
  </si>
  <si>
    <t>KE-NYA-1803-21182</t>
  </si>
  <si>
    <t>8th March,2018</t>
  </si>
  <si>
    <t>23rd February,2018</t>
  </si>
  <si>
    <t>KE-KIS-1801-21185</t>
  </si>
  <si>
    <t>24th November,2017</t>
  </si>
  <si>
    <t>13th January,2018</t>
  </si>
  <si>
    <t>Gucha</t>
  </si>
  <si>
    <t>Ogembo</t>
  </si>
  <si>
    <t>Omoringamu</t>
  </si>
  <si>
    <t>KE-KIS-1712-21186</t>
  </si>
  <si>
    <t>Mwamonari</t>
  </si>
  <si>
    <t>Sasuri</t>
  </si>
  <si>
    <t>KE-KIS-1802-21187</t>
  </si>
  <si>
    <t>Welcome</t>
  </si>
  <si>
    <t>KE-NYA-1804-21193</t>
  </si>
  <si>
    <t>Ensakia</t>
  </si>
  <si>
    <t>Nderema</t>
  </si>
  <si>
    <t>KE-NYA-1806-21194</t>
  </si>
  <si>
    <t>KE-KIS-1806-21195</t>
  </si>
  <si>
    <t>Masige West</t>
  </si>
  <si>
    <t>Nyachenge</t>
  </si>
  <si>
    <t>KE-LAI-1807-21196</t>
  </si>
  <si>
    <t>2nd July,2018</t>
  </si>
  <si>
    <t>KE-HOM-1807-21197</t>
  </si>
  <si>
    <t>Rachuonyo South</t>
  </si>
  <si>
    <t>Nyasora</t>
  </si>
  <si>
    <t>KE-NAK-1704-21276</t>
  </si>
  <si>
    <t>Gathioro</t>
  </si>
  <si>
    <t>Taboga</t>
  </si>
  <si>
    <t>KE-NAK-1703-21277</t>
  </si>
  <si>
    <t>12th January,2017</t>
  </si>
  <si>
    <t>Nyathona</t>
  </si>
  <si>
    <t>KE-NAR-1803-21278</t>
  </si>
  <si>
    <t>10th March,2018</t>
  </si>
  <si>
    <t>24th March,2018</t>
  </si>
  <si>
    <t>Olokirikirai</t>
  </si>
  <si>
    <t>KE-NAK-1806-21280</t>
  </si>
  <si>
    <t>Jaction</t>
  </si>
  <si>
    <t>KE-KIA-1804-21281</t>
  </si>
  <si>
    <t>Gitei</t>
  </si>
  <si>
    <t>KE-KIR-1806-21282</t>
  </si>
  <si>
    <t>KE-NAR-1806-21283</t>
  </si>
  <si>
    <t>KE-NAK-1809-21284</t>
  </si>
  <si>
    <t>14th September,2018</t>
  </si>
  <si>
    <t>KE-NAK-1610-21376</t>
  </si>
  <si>
    <t>KE-NAK-1611-21378</t>
  </si>
  <si>
    <t>24th September,2016</t>
  </si>
  <si>
    <t>KE-NAK-1709-21380</t>
  </si>
  <si>
    <t>KE-NAK-1610-21381</t>
  </si>
  <si>
    <t>KE-NAK-1706-21383</t>
  </si>
  <si>
    <t>KE-NAK-1612-21386</t>
  </si>
  <si>
    <t>KE-NAK-1712-21387</t>
  </si>
  <si>
    <t>KE-NAK-1710-21388</t>
  </si>
  <si>
    <t>KE-NAK-1712-21389</t>
  </si>
  <si>
    <t>Nyayu</t>
  </si>
  <si>
    <t>KE-NAK-1712-21390</t>
  </si>
  <si>
    <t>KE-NAK-1803-21393</t>
  </si>
  <si>
    <t>21st January,2018</t>
  </si>
  <si>
    <t>12th March,2018</t>
  </si>
  <si>
    <t>KE-NAK-1802-21394</t>
  </si>
  <si>
    <t>30th December,2017</t>
  </si>
  <si>
    <t>18th February,2018</t>
  </si>
  <si>
    <t>KE-NYE-1804-21397</t>
  </si>
  <si>
    <t>16th April,2018</t>
  </si>
  <si>
    <t>Ikiraniro</t>
  </si>
  <si>
    <t>KE-NAK-1806-21398</t>
  </si>
  <si>
    <t>6th June,2018</t>
  </si>
  <si>
    <t>KE-NAK-1806-21399</t>
  </si>
  <si>
    <t>1st May,2018</t>
  </si>
  <si>
    <t>Keringeti</t>
  </si>
  <si>
    <t>Tendweti</t>
  </si>
  <si>
    <t>KE-KIA-1808-21400</t>
  </si>
  <si>
    <t>Ndiuni</t>
  </si>
  <si>
    <t>KE-KIA-1808-21401</t>
  </si>
  <si>
    <t>Kijabe</t>
  </si>
  <si>
    <t>KE-NAK-1808-21402</t>
  </si>
  <si>
    <t>KE-NAK-1808-21404</t>
  </si>
  <si>
    <t>KE-NAK-1808-21405</t>
  </si>
  <si>
    <t>24th June,2018</t>
  </si>
  <si>
    <t>KE-NAK-1808-21406</t>
  </si>
  <si>
    <t>KE-NAK-1809-21407</t>
  </si>
  <si>
    <t>Ketitui</t>
  </si>
  <si>
    <t>KE-NAK-1809-21408</t>
  </si>
  <si>
    <t>Cheptuech</t>
  </si>
  <si>
    <t>KE-NAK-1809-21409</t>
  </si>
  <si>
    <t>KE-NAK-1809-21410</t>
  </si>
  <si>
    <t>Kaparus</t>
  </si>
  <si>
    <t>KE-EMB-1701-21476</t>
  </si>
  <si>
    <t>Kagarie North</t>
  </si>
  <si>
    <t>KE-EMB-1702-21477</t>
  </si>
  <si>
    <t>Kairuri</t>
  </si>
  <si>
    <t>KE-EMB-1706-21478</t>
  </si>
  <si>
    <t>Kavutiri</t>
  </si>
  <si>
    <t>KE-EMB-1704-21480</t>
  </si>
  <si>
    <t>Kibogi</t>
  </si>
  <si>
    <t>KE-THA-1710-21481</t>
  </si>
  <si>
    <t>Kabuboni</t>
  </si>
  <si>
    <t>Gachuri</t>
  </si>
  <si>
    <t>KE-THA-1707-21482</t>
  </si>
  <si>
    <t>KE-THA-1710-21483</t>
  </si>
  <si>
    <t>Wiru</t>
  </si>
  <si>
    <t>KE-THA-1712-21484</t>
  </si>
  <si>
    <t>Kanyue</t>
  </si>
  <si>
    <t>KE-EMB-1612-21486</t>
  </si>
  <si>
    <t>Gadore</t>
  </si>
  <si>
    <t>Kigari</t>
  </si>
  <si>
    <t>KE-KIR-1710-21487</t>
  </si>
  <si>
    <t>28th August,2017</t>
  </si>
  <si>
    <t>17th October,2017</t>
  </si>
  <si>
    <t>Mugambaciura</t>
  </si>
  <si>
    <t>Ichangi</t>
  </si>
  <si>
    <t>KE-NAK-1705-21488</t>
  </si>
  <si>
    <t>KE-EMB-1708-21489</t>
  </si>
  <si>
    <t>Kanduri</t>
  </si>
  <si>
    <t>Materu</t>
  </si>
  <si>
    <t>KE-EMB-1812-21493</t>
  </si>
  <si>
    <t>1st November,2018</t>
  </si>
  <si>
    <t>5th December,2018</t>
  </si>
  <si>
    <t>Buvori</t>
  </si>
  <si>
    <t>Kiungu</t>
  </si>
  <si>
    <t>KE-EMB-1806-21495</t>
  </si>
  <si>
    <t>Kithuguriri</t>
  </si>
  <si>
    <t>KE-EMB-1812-21496</t>
  </si>
  <si>
    <t>9th November,2018</t>
  </si>
  <si>
    <t>Kagari North</t>
  </si>
  <si>
    <t>Thigingi</t>
  </si>
  <si>
    <t>KE-EMB-1803-21497</t>
  </si>
  <si>
    <t>28th March,2018</t>
  </si>
  <si>
    <t>Matiru</t>
  </si>
  <si>
    <t>KE-NYA-1611-21577</t>
  </si>
  <si>
    <t>KE-LAI-1701-21580</t>
  </si>
  <si>
    <t>Rwai</t>
  </si>
  <si>
    <t>KE-NAK-1704-21581</t>
  </si>
  <si>
    <t>Solai</t>
  </si>
  <si>
    <t>Kituru</t>
  </si>
  <si>
    <t>KE-NYE-1704-21583</t>
  </si>
  <si>
    <t>Muiga</t>
  </si>
  <si>
    <t>Kiaragana</t>
  </si>
  <si>
    <t>KE-LAI-1709-21585</t>
  </si>
  <si>
    <t>Nyambugichi</t>
  </si>
  <si>
    <t>KE-LAI-1709-21586</t>
  </si>
  <si>
    <t>KE-NYA-1701-21590</t>
  </si>
  <si>
    <t>KE-BAR-1708-21591</t>
  </si>
  <si>
    <t>Mochongoi</t>
  </si>
  <si>
    <t>KE-NAK-1708-21592</t>
  </si>
  <si>
    <t>Umoja 2</t>
  </si>
  <si>
    <t>Kampi Moto</t>
  </si>
  <si>
    <t>Mainga</t>
  </si>
  <si>
    <t>KE-NAK-1712-21596</t>
  </si>
  <si>
    <t>Mahinga</t>
  </si>
  <si>
    <t>KE-BAR-1711-21598</t>
  </si>
  <si>
    <t>KE-NYA-1712-21599</t>
  </si>
  <si>
    <t>KE-LAI-1707-21600</t>
  </si>
  <si>
    <t>Nyambugisi</t>
  </si>
  <si>
    <t>Nyabugisi</t>
  </si>
  <si>
    <t>KE-BAR-1709-21601</t>
  </si>
  <si>
    <t>KE-NYA-1610-21602</t>
  </si>
  <si>
    <t>KE-NAK-1801-21603</t>
  </si>
  <si>
    <t>KE-NAK-1706-21604</t>
  </si>
  <si>
    <t>KE-NAK-1802-21605</t>
  </si>
  <si>
    <t>KE-BAR-1710-21606</t>
  </si>
  <si>
    <t>16th October,2017</t>
  </si>
  <si>
    <t>Lelkel</t>
  </si>
  <si>
    <t>Legkel</t>
  </si>
  <si>
    <t>KE-BAR-1803-21608</t>
  </si>
  <si>
    <t>KE-BAR-1803-21609</t>
  </si>
  <si>
    <t>Solian</t>
  </si>
  <si>
    <t>KE-KER-1803-21610</t>
  </si>
  <si>
    <t>Kipkelion East</t>
  </si>
  <si>
    <t>Karimi</t>
  </si>
  <si>
    <t>KE-NAK-1805-21611</t>
  </si>
  <si>
    <t>Moro</t>
  </si>
  <si>
    <t>KE-LAI-1803-21612</t>
  </si>
  <si>
    <t>Chukurui 1</t>
  </si>
  <si>
    <t>KE-BAR-1805-21613</t>
  </si>
  <si>
    <t>31st May,2018</t>
  </si>
  <si>
    <t>Ngorobich</t>
  </si>
  <si>
    <t>KE-BAR-1806-21614</t>
  </si>
  <si>
    <t>Eleda Maravin</t>
  </si>
  <si>
    <t>Ftc</t>
  </si>
  <si>
    <t>KE-LAI-1806-21615</t>
  </si>
  <si>
    <t>Siloni</t>
  </si>
  <si>
    <t>KE-BAR-1807-21616</t>
  </si>
  <si>
    <t>Ravine</t>
  </si>
  <si>
    <t>Kiptoim</t>
  </si>
  <si>
    <t>KE-LAI-1808-21617</t>
  </si>
  <si>
    <t>Thukurui 2</t>
  </si>
  <si>
    <t>KE-BUN-1807-21618</t>
  </si>
  <si>
    <t>Tabani</t>
  </si>
  <si>
    <t>KE-NYA-1808-21619</t>
  </si>
  <si>
    <t>Muricho 4</t>
  </si>
  <si>
    <t>KE-NAK-1808-21620</t>
  </si>
  <si>
    <t>Olorongai</t>
  </si>
  <si>
    <t>KE-BAR-1809-21621</t>
  </si>
  <si>
    <t>Kamelilo</t>
  </si>
  <si>
    <t>KE-KIA-1809-21622</t>
  </si>
  <si>
    <t>Kiaheho</t>
  </si>
  <si>
    <t>KE-KIA-1809-21623</t>
  </si>
  <si>
    <t>26th July,2018</t>
  </si>
  <si>
    <t>KE-NYA-1809-21624</t>
  </si>
  <si>
    <t>28th September,2018</t>
  </si>
  <si>
    <t>Kiraita</t>
  </si>
  <si>
    <t>KE-TRA-1703-21677</t>
  </si>
  <si>
    <t>24th March,2017</t>
  </si>
  <si>
    <t>KE-TRA-1611-21678</t>
  </si>
  <si>
    <t>11th October,2016</t>
  </si>
  <si>
    <t>Sowerwa</t>
  </si>
  <si>
    <t>Tombili</t>
  </si>
  <si>
    <t>KE-TRA-1708-21679</t>
  </si>
  <si>
    <t>27th June,2017</t>
  </si>
  <si>
    <t>16th August,2017</t>
  </si>
  <si>
    <t>Suwerwa</t>
  </si>
  <si>
    <t>KE-UAS-1710-21682</t>
  </si>
  <si>
    <t>Ainapkoi</t>
  </si>
  <si>
    <t>KE-ELG-1712-21683</t>
  </si>
  <si>
    <t>Kapkessum</t>
  </si>
  <si>
    <t>KE-TRA-1801-21684</t>
  </si>
  <si>
    <t>Bigtree</t>
  </si>
  <si>
    <t>KE-TRA-1802-21685</t>
  </si>
  <si>
    <t>Lolkeringet</t>
  </si>
  <si>
    <t>KE-THA-1708-21777</t>
  </si>
  <si>
    <t>Ithio</t>
  </si>
  <si>
    <t>KE-MER-1706-21800</t>
  </si>
  <si>
    <t>9th May,2017</t>
  </si>
  <si>
    <t>KE-THA-1706-21801</t>
  </si>
  <si>
    <t>Mbukoni</t>
  </si>
  <si>
    <t>KE-THA-1705-21802</t>
  </si>
  <si>
    <t>5th May,2017</t>
  </si>
  <si>
    <t>Kiadogo</t>
  </si>
  <si>
    <t>KE-THA-1705-21803</t>
  </si>
  <si>
    <t>Kangumo</t>
  </si>
  <si>
    <t>KE-THA-1707-21804</t>
  </si>
  <si>
    <t>Thunfuri</t>
  </si>
  <si>
    <t>KE-MER-1701-21805</t>
  </si>
  <si>
    <t>8th January,2017</t>
  </si>
  <si>
    <t>Kithunguri</t>
  </si>
  <si>
    <t>Muguru</t>
  </si>
  <si>
    <t>KE-MER-1710-21808</t>
  </si>
  <si>
    <t>30th August,2017</t>
  </si>
  <si>
    <t>KE-MER-1709-21809</t>
  </si>
  <si>
    <t>25th September,2017</t>
  </si>
  <si>
    <t>Kierera</t>
  </si>
  <si>
    <t>KE-THA-1707-21810</t>
  </si>
  <si>
    <t>Mpukoni</t>
  </si>
  <si>
    <t>KE-THA-1703-21811</t>
  </si>
  <si>
    <t>Kagaani</t>
  </si>
  <si>
    <t>KE-THA-1709-21812</t>
  </si>
  <si>
    <t>Kanjiambaki</t>
  </si>
  <si>
    <t>KE-MER-1709-21813</t>
  </si>
  <si>
    <t>Tharu</t>
  </si>
  <si>
    <t>KE-MER-1710-21814</t>
  </si>
  <si>
    <t>KE-MER-1707-21815</t>
  </si>
  <si>
    <t>KE-MER-1807-21816</t>
  </si>
  <si>
    <t>Nchuri</t>
  </si>
  <si>
    <t>Mungumone</t>
  </si>
  <si>
    <t>KE-MER-1711-21817</t>
  </si>
  <si>
    <t>Mituguu</t>
  </si>
  <si>
    <t>KE-MER-1712-21819</t>
  </si>
  <si>
    <t>KE-MER-1712-21822</t>
  </si>
  <si>
    <t>Mitarune</t>
  </si>
  <si>
    <t>KE-MER-1712-21824</t>
  </si>
  <si>
    <t>Ntakira</t>
  </si>
  <si>
    <t>Kanguru</t>
  </si>
  <si>
    <t>KE-MER-1801-21825</t>
  </si>
  <si>
    <t>Nugu</t>
  </si>
  <si>
    <t>KE-THA-1701-21826</t>
  </si>
  <si>
    <t>30th January,2017</t>
  </si>
  <si>
    <t>Murungi</t>
  </si>
  <si>
    <t>Shumaita</t>
  </si>
  <si>
    <t>KE-THA-1707-21827</t>
  </si>
  <si>
    <t>Kanyakini</t>
  </si>
  <si>
    <t>KE-THA-1707-21828</t>
  </si>
  <si>
    <t>KE-MER-1801-21829</t>
  </si>
  <si>
    <t>KE-THA-1709-21831</t>
  </si>
  <si>
    <t>KE-THA-1707-21832</t>
  </si>
  <si>
    <t>Kachuri</t>
  </si>
  <si>
    <t>KE-KIA-1802-21833</t>
  </si>
  <si>
    <t>Gathungu</t>
  </si>
  <si>
    <t>KE-MER-1712-21835</t>
  </si>
  <si>
    <t>Kiigene</t>
  </si>
  <si>
    <t>KE-MER-1803-21837</t>
  </si>
  <si>
    <t>Muthangene</t>
  </si>
  <si>
    <t>KE-THA-1804-21839</t>
  </si>
  <si>
    <t>KE-MER-1804-21840</t>
  </si>
  <si>
    <t>Ndagone</t>
  </si>
  <si>
    <t>KE-MER-1804-21842</t>
  </si>
  <si>
    <t>18th April,2018</t>
  </si>
  <si>
    <t>Muchichune</t>
  </si>
  <si>
    <t>KE-THA-1805-21844</t>
  </si>
  <si>
    <t>Muiru</t>
  </si>
  <si>
    <t>KE-MER-1806-21845</t>
  </si>
  <si>
    <t>Kingane</t>
  </si>
  <si>
    <t>KE-MER-1807-21846</t>
  </si>
  <si>
    <t>KE-NYA-1708-21867</t>
  </si>
  <si>
    <t>Kware</t>
  </si>
  <si>
    <t>KE-NYE-1810-21868</t>
  </si>
  <si>
    <t>12th September,2018</t>
  </si>
  <si>
    <t>KE-NAK-1802-21871</t>
  </si>
  <si>
    <t>KE-MUR-1807-21872</t>
  </si>
  <si>
    <t>KE-MUR-1802-21873</t>
  </si>
  <si>
    <t>Ithiegeni</t>
  </si>
  <si>
    <t>KE-MER-1804-21874</t>
  </si>
  <si>
    <t>KE-MER-1802-21875</t>
  </si>
  <si>
    <t>Igoki</t>
  </si>
  <si>
    <t>KE-MER-1705-21877</t>
  </si>
  <si>
    <t>Themba</t>
  </si>
  <si>
    <t>KE-MER-1703-21880</t>
  </si>
  <si>
    <t>Gokumu</t>
  </si>
  <si>
    <t>KE-MER-1704-21881</t>
  </si>
  <si>
    <t>Kiungune West</t>
  </si>
  <si>
    <t>Chugu</t>
  </si>
  <si>
    <t>KE-MER-1703-21882</t>
  </si>
  <si>
    <t>Churi</t>
  </si>
  <si>
    <t>Mwichune</t>
  </si>
  <si>
    <t>KE-MER-1709-21887</t>
  </si>
  <si>
    <t>Giakama</t>
  </si>
  <si>
    <t>KE-MER-1706-21888</t>
  </si>
  <si>
    <t>19th June,2017</t>
  </si>
  <si>
    <t>Upper Mikumbune</t>
  </si>
  <si>
    <t>KE-MER-1707-21890</t>
  </si>
  <si>
    <t>Miaguene</t>
  </si>
  <si>
    <t>KE-MER-1708-21891</t>
  </si>
  <si>
    <t>KE-MER-1709-21892</t>
  </si>
  <si>
    <t>KE-MER-1710-21893</t>
  </si>
  <si>
    <t>Miriene</t>
  </si>
  <si>
    <t>KE-MER-1709-21895</t>
  </si>
  <si>
    <t>KE-THA-1710-21896</t>
  </si>
  <si>
    <t>Kathiru</t>
  </si>
  <si>
    <t>KE-MER-1708-21897</t>
  </si>
  <si>
    <t>Ntemwene</t>
  </si>
  <si>
    <t>KE-MER-1705-21898</t>
  </si>
  <si>
    <t>3rd April,2017</t>
  </si>
  <si>
    <t>Imenti  South</t>
  </si>
  <si>
    <t>Runtuntu</t>
  </si>
  <si>
    <t>KE-MER-1712-21900</t>
  </si>
  <si>
    <t>KE-KIA-1709-21976</t>
  </si>
  <si>
    <t>16th July,2017</t>
  </si>
  <si>
    <t>KE-MAK-1707-21978</t>
  </si>
  <si>
    <t>Kiou</t>
  </si>
  <si>
    <t>Karimbini</t>
  </si>
  <si>
    <t>KE-KIL-1605-21979</t>
  </si>
  <si>
    <t>5th April,2016</t>
  </si>
  <si>
    <t>Arabuko Sokoke Forest</t>
  </si>
  <si>
    <t>Watamu</t>
  </si>
  <si>
    <t>KE-KIL-1705-21981</t>
  </si>
  <si>
    <t>Kilifi South</t>
  </si>
  <si>
    <t>Mto Mondoni</t>
  </si>
  <si>
    <t>KE-MER-1705-21982</t>
  </si>
  <si>
    <t>Kakrao North</t>
  </si>
  <si>
    <t>Nyikendu</t>
  </si>
  <si>
    <t>KE-NYE-1709-21983</t>
  </si>
  <si>
    <t>KE-KER-1705-21985</t>
  </si>
  <si>
    <t>Londiani</t>
  </si>
  <si>
    <t>KE-BAR-1704-21986</t>
  </si>
  <si>
    <t>KE-KIA-1702-21987</t>
  </si>
  <si>
    <t>Muirungi</t>
  </si>
  <si>
    <t>KE-NAN-1706-21988</t>
  </si>
  <si>
    <t>Kiptuiya</t>
  </si>
  <si>
    <t>Chemgonjwa</t>
  </si>
  <si>
    <t>KE-KIA-1612-21989</t>
  </si>
  <si>
    <t>Kimimi</t>
  </si>
  <si>
    <t>KE-KIT-1709-21991</t>
  </si>
  <si>
    <t>KE-KIT-1810-21992</t>
  </si>
  <si>
    <t>4th October,2018</t>
  </si>
  <si>
    <t>Ndunguni</t>
  </si>
  <si>
    <t>KE-KIT-1705-21993</t>
  </si>
  <si>
    <t>Kathekani</t>
  </si>
  <si>
    <t>KE-KIT-1706-21994</t>
  </si>
  <si>
    <t>Lawongo</t>
  </si>
  <si>
    <t>KE-KIT-1706-21995</t>
  </si>
  <si>
    <t>Kitui Rural</t>
  </si>
  <si>
    <t>KE-KIA-1705-21996</t>
  </si>
  <si>
    <t>KE-KIA-1710-21998</t>
  </si>
  <si>
    <t>KE-KIA-1702-22000</t>
  </si>
  <si>
    <t>14th February,2017</t>
  </si>
  <si>
    <t>KE-KIA-1705-22001</t>
  </si>
  <si>
    <t>Thakwa</t>
  </si>
  <si>
    <t>KE-MER-1707-22007</t>
  </si>
  <si>
    <t>Kongokacheke</t>
  </si>
  <si>
    <t>KE-MUR-1705-22008</t>
  </si>
  <si>
    <t>KE-KIA-1705-22009</t>
  </si>
  <si>
    <t>3rd May,2017</t>
  </si>
  <si>
    <t>KE-MIG-1708-22015</t>
  </si>
  <si>
    <t>Nyankondo</t>
  </si>
  <si>
    <t>Nyakondo</t>
  </si>
  <si>
    <t>KE-MIG-1705-22016</t>
  </si>
  <si>
    <t>Muhuru</t>
  </si>
  <si>
    <t>Ebiruga</t>
  </si>
  <si>
    <t>KE-VIH-1706-22017</t>
  </si>
  <si>
    <t>KE-KER-1707-22018</t>
  </si>
  <si>
    <t>8th July,2017</t>
  </si>
  <si>
    <t>Waldai</t>
  </si>
  <si>
    <t>Kiptaldal</t>
  </si>
  <si>
    <t>KE-KER-1707-22019</t>
  </si>
  <si>
    <t>Kipterich</t>
  </si>
  <si>
    <t>Chimosi</t>
  </si>
  <si>
    <t>KE-KER-1707-22020</t>
  </si>
  <si>
    <t>Sumeyon</t>
  </si>
  <si>
    <t>KE-KER-1707-22021</t>
  </si>
  <si>
    <t>Borborwet</t>
  </si>
  <si>
    <t>Kiboitu</t>
  </si>
  <si>
    <t>KE-KER-1707-22022</t>
  </si>
  <si>
    <t>Machorwa</t>
  </si>
  <si>
    <t>KE-BUS-1705-22023</t>
  </si>
  <si>
    <t>Butula</t>
  </si>
  <si>
    <t>Bujumba</t>
  </si>
  <si>
    <t>Burinda</t>
  </si>
  <si>
    <t>KE-KIA-1707-22024</t>
  </si>
  <si>
    <t>Kiihota</t>
  </si>
  <si>
    <t>KE-KIA-1601-22025</t>
  </si>
  <si>
    <t>26th November,2015</t>
  </si>
  <si>
    <t>15th January,2016</t>
  </si>
  <si>
    <t>KE-KAJ-1705-22026</t>
  </si>
  <si>
    <t>Kunde Road</t>
  </si>
  <si>
    <t>KE-MAC-1712-22028</t>
  </si>
  <si>
    <t>Katani</t>
  </si>
  <si>
    <t>KE-NAI-1512-22030</t>
  </si>
  <si>
    <t>Mutuini</t>
  </si>
  <si>
    <t>KE-NAI-1706-22031</t>
  </si>
  <si>
    <t>KE-NAI-1706-22032</t>
  </si>
  <si>
    <t>KE-NAK-1708-22034</t>
  </si>
  <si>
    <t>Kayole</t>
  </si>
  <si>
    <t>Malaro</t>
  </si>
  <si>
    <t>KE-KAJ-1706-22035</t>
  </si>
  <si>
    <t>KE-BUN-1712-22037</t>
  </si>
  <si>
    <t>Bukembe West</t>
  </si>
  <si>
    <t>Tobolia</t>
  </si>
  <si>
    <t>KE-KIR-1707-22039</t>
  </si>
  <si>
    <t>Gachatha</t>
  </si>
  <si>
    <t>KE-KIR-1706-22040</t>
  </si>
  <si>
    <t>Kiamiciri</t>
  </si>
  <si>
    <t>KE-KER-1707-22041</t>
  </si>
  <si>
    <t>Kipteress</t>
  </si>
  <si>
    <t>Kaptuya</t>
  </si>
  <si>
    <t>KE-KER-1707-22042</t>
  </si>
  <si>
    <t>Chepkechei</t>
  </si>
  <si>
    <t>KE-KIR-1706-22043</t>
  </si>
  <si>
    <t>Jokiani North</t>
  </si>
  <si>
    <t>KE-KIA-1706-22044</t>
  </si>
  <si>
    <t>KE-KAJ-1709-22045</t>
  </si>
  <si>
    <t>KE-KIA-1707-22047</t>
  </si>
  <si>
    <t>KE-KER-1708-22048</t>
  </si>
  <si>
    <t>Saba</t>
  </si>
  <si>
    <t>KE-NAK-1707-22049</t>
  </si>
  <si>
    <t>Millimani Showground</t>
  </si>
  <si>
    <t>KE-BAR-1707-22050</t>
  </si>
  <si>
    <t>17th July,2017</t>
  </si>
  <si>
    <t>Kapropita</t>
  </si>
  <si>
    <t>Tilelon</t>
  </si>
  <si>
    <t>KE-THA-1706-22051</t>
  </si>
  <si>
    <t>Muonge</t>
  </si>
  <si>
    <t>Kilamani</t>
  </si>
  <si>
    <t>KE-MER-1707-22052</t>
  </si>
  <si>
    <t>KE-UAS-1707-22053</t>
  </si>
  <si>
    <t>14th July,2017</t>
  </si>
  <si>
    <t>Malakuwan</t>
  </si>
  <si>
    <t>KE-KER-1708-22057</t>
  </si>
  <si>
    <t>Kimuguru</t>
  </si>
  <si>
    <t>KE-SIA-1709-22058</t>
  </si>
  <si>
    <t>Ugunja</t>
  </si>
  <si>
    <t>South Ugenya</t>
  </si>
  <si>
    <t>Rang'Ala</t>
  </si>
  <si>
    <t>KE-KIR-1708-22061</t>
  </si>
  <si>
    <t>17th December,2016</t>
  </si>
  <si>
    <t>KE-UAS-1707-22075</t>
  </si>
  <si>
    <t>Mareba</t>
  </si>
  <si>
    <t>Barini</t>
  </si>
  <si>
    <t>KE-THA-1710-22077</t>
  </si>
  <si>
    <t>Mwanga</t>
  </si>
  <si>
    <t>KE-KWA-1604-22080</t>
  </si>
  <si>
    <t>23rd February,2016</t>
  </si>
  <si>
    <t>Msambweni</t>
  </si>
  <si>
    <t>Mswabweni</t>
  </si>
  <si>
    <t>Bumamani</t>
  </si>
  <si>
    <t>KE-KIA-1710-22094</t>
  </si>
  <si>
    <t>Kagia</t>
  </si>
  <si>
    <t>KE-MAC-1710-22095</t>
  </si>
  <si>
    <t>KE-MAK-1802-22106</t>
  </si>
  <si>
    <t>Nzaowi</t>
  </si>
  <si>
    <t>Maatha</t>
  </si>
  <si>
    <t>KE-BOM-1611-22107</t>
  </si>
  <si>
    <t>Sibaiyan</t>
  </si>
  <si>
    <t>Kaptorgo</t>
  </si>
  <si>
    <t>KE-BOM-1705-22108</t>
  </si>
  <si>
    <t>Simoti</t>
  </si>
  <si>
    <t>Kapkigoruet</t>
  </si>
  <si>
    <t>KE-BOM-1706-22109</t>
  </si>
  <si>
    <t>7th November,2015</t>
  </si>
  <si>
    <t>Sugumerga</t>
  </si>
  <si>
    <t>Cheptuiyet</t>
  </si>
  <si>
    <t>KE-KIA-1810-22110</t>
  </si>
  <si>
    <t>16th October,2018</t>
  </si>
  <si>
    <t>KE-MUR-1810-22111</t>
  </si>
  <si>
    <t>Biri</t>
  </si>
  <si>
    <t>Gachero</t>
  </si>
  <si>
    <t>KE-NAK-1810-22112</t>
  </si>
  <si>
    <t>19th October,2018</t>
  </si>
  <si>
    <t>Ngesumin</t>
  </si>
  <si>
    <t>KE-EMB-1610-22117</t>
  </si>
  <si>
    <t>KE-EMB-1611-22118</t>
  </si>
  <si>
    <t>29th November,2016</t>
  </si>
  <si>
    <t>KE-EMB-1608-22119</t>
  </si>
  <si>
    <t>KE-EMB-1703-22121</t>
  </si>
  <si>
    <t>KE-EMB-1610-22122</t>
  </si>
  <si>
    <t>KE-EMB-1606-22123</t>
  </si>
  <si>
    <t>KE-EMB-1711-22124</t>
  </si>
  <si>
    <t>KE-EMB-1608-22125</t>
  </si>
  <si>
    <t>KE-NYE-1604-22126</t>
  </si>
  <si>
    <t>16th February,2016</t>
  </si>
  <si>
    <t>Nyamari</t>
  </si>
  <si>
    <t>KE-NYE-1702-22127</t>
  </si>
  <si>
    <t>Kanyange</t>
  </si>
  <si>
    <t>KE-NYE-1612-22128</t>
  </si>
  <si>
    <t>Kina</t>
  </si>
  <si>
    <t>KE-NYE-1712-22129</t>
  </si>
  <si>
    <t>KE-TAI-1712-22130</t>
  </si>
  <si>
    <t>Ngarengashi</t>
  </si>
  <si>
    <t>Langatta</t>
  </si>
  <si>
    <t>KE-TAI-1802-22132</t>
  </si>
  <si>
    <t>Wumingu</t>
  </si>
  <si>
    <t>Riwa</t>
  </si>
  <si>
    <t>KE-MIG-1802-22137</t>
  </si>
  <si>
    <t>Karungu South</t>
  </si>
  <si>
    <t>Ungoe</t>
  </si>
  <si>
    <t>KE-NAK-1803-22139</t>
  </si>
  <si>
    <t>Kambi Ya Moto</t>
  </si>
  <si>
    <t>Sarambe</t>
  </si>
  <si>
    <t>KE-NAI-1609-22140</t>
  </si>
  <si>
    <t>26th September,2016</t>
  </si>
  <si>
    <t>Kasani</t>
  </si>
  <si>
    <t>Canaan</t>
  </si>
  <si>
    <t>KE-KAK-1802-22141</t>
  </si>
  <si>
    <t>Kilimani</t>
  </si>
  <si>
    <t>Seregea</t>
  </si>
  <si>
    <t>KE-HOM-1803-22142</t>
  </si>
  <si>
    <t>Kakelo</t>
  </si>
  <si>
    <t>Katieno</t>
  </si>
  <si>
    <t>KE-VIH-1804-22143</t>
  </si>
  <si>
    <t>Jepkoyai</t>
  </si>
  <si>
    <t>Sossian</t>
  </si>
  <si>
    <t>KE-MUR-1804-22144</t>
  </si>
  <si>
    <t>KE-EMB-1803-22145</t>
  </si>
  <si>
    <t>KE-KIA-1803-22146</t>
  </si>
  <si>
    <t>Animaaa</t>
  </si>
  <si>
    <t>KE-KAJ-1804-22147</t>
  </si>
  <si>
    <t>Sajironi</t>
  </si>
  <si>
    <t>Eiti</t>
  </si>
  <si>
    <t>KE-KAJ-1804-22150</t>
  </si>
  <si>
    <t>Hawa</t>
  </si>
  <si>
    <t>KE-MAK-1804-22151</t>
  </si>
  <si>
    <t>Syatu</t>
  </si>
  <si>
    <t>KE-THA-1806-22154</t>
  </si>
  <si>
    <t>17th April,2018</t>
  </si>
  <si>
    <t>Igathi</t>
  </si>
  <si>
    <t>KE-NYE-1806-22155</t>
  </si>
  <si>
    <t>Ndaroini</t>
  </si>
  <si>
    <t>KE-KIT-1806-22156</t>
  </si>
  <si>
    <t>Kitui West</t>
  </si>
  <si>
    <t>Ooooo</t>
  </si>
  <si>
    <t>KE-MUR-1807-22168</t>
  </si>
  <si>
    <t>21st May,2018</t>
  </si>
  <si>
    <t>Njora</t>
  </si>
  <si>
    <t>KE-NAK-1807-22170</t>
  </si>
  <si>
    <t>29th May,2018</t>
  </si>
  <si>
    <t>St Monica</t>
  </si>
  <si>
    <t>KE-NAK-1807-22171</t>
  </si>
  <si>
    <t>KE-NAK-1807-22172</t>
  </si>
  <si>
    <t>21st July,2018</t>
  </si>
  <si>
    <t>Kapkures</t>
  </si>
  <si>
    <t>Laruet</t>
  </si>
  <si>
    <t>KE-NAK-1807-22173</t>
  </si>
  <si>
    <t>Maombi</t>
  </si>
  <si>
    <t>KE-NAK-1807-22174</t>
  </si>
  <si>
    <t>Meroreni</t>
  </si>
  <si>
    <t>KE-KIT-1807-22175</t>
  </si>
  <si>
    <t>Mutonguni</t>
  </si>
  <si>
    <t>Kaimu</t>
  </si>
  <si>
    <t>KE-KIS-1807-22176</t>
  </si>
  <si>
    <t>Ndunga Beach</t>
  </si>
  <si>
    <t>Oooo</t>
  </si>
  <si>
    <t>KE-KIS-1807-22177</t>
  </si>
  <si>
    <t>KE-KIS-1807-22179</t>
  </si>
  <si>
    <t>KE-BOM-1801-22193</t>
  </si>
  <si>
    <t>11th January,2018</t>
  </si>
  <si>
    <t>Kamirai</t>
  </si>
  <si>
    <t>KE-KER-1805-22198</t>
  </si>
  <si>
    <t>Chepwagan</t>
  </si>
  <si>
    <t>KE-KIA-1807-22237</t>
  </si>
  <si>
    <t>Raini</t>
  </si>
  <si>
    <t>KE-NAK-1712-22243</t>
  </si>
  <si>
    <t>KE-NAK-1804-22246</t>
  </si>
  <si>
    <t>KE-LAI-1710-22247</t>
  </si>
  <si>
    <t>Wiumiririe</t>
  </si>
  <si>
    <t>Mutara</t>
  </si>
  <si>
    <t>KE-KIA-1801-22248</t>
  </si>
  <si>
    <t>25th November,2017</t>
  </si>
  <si>
    <t>KE-KIA-1801-22251</t>
  </si>
  <si>
    <t>Karie</t>
  </si>
  <si>
    <t>KE-UAS-1711-22252</t>
  </si>
  <si>
    <t>27th September,2017</t>
  </si>
  <si>
    <t>16th November,2017</t>
  </si>
  <si>
    <t>KE-MER-1803-22253</t>
  </si>
  <si>
    <t>Murungurune</t>
  </si>
  <si>
    <t>KE-KIA-1801-22256</t>
  </si>
  <si>
    <t>KE-KIA-1801-22258</t>
  </si>
  <si>
    <t>Munyuini</t>
  </si>
  <si>
    <t>KE-KIA-1802-22259</t>
  </si>
  <si>
    <t>KE-KIA-1803-22260</t>
  </si>
  <si>
    <t>23rd January,2018</t>
  </si>
  <si>
    <t>Kariguine</t>
  </si>
  <si>
    <t>KE-KIA-1801-22261</t>
  </si>
  <si>
    <t>KE-NAK-1803-22262</t>
  </si>
  <si>
    <t>KE-KIA-1801-22263</t>
  </si>
  <si>
    <t>KE-KIR-1712-22265</t>
  </si>
  <si>
    <t>29th October,2017</t>
  </si>
  <si>
    <t>18th December,2017</t>
  </si>
  <si>
    <t>KE-KIA-1711-22266</t>
  </si>
  <si>
    <t>KE-KIA-1803-22267</t>
  </si>
  <si>
    <t>KE-KIA-1801-22269</t>
  </si>
  <si>
    <t>Kabuku</t>
  </si>
  <si>
    <t>KE-KIR-1801-22272</t>
  </si>
  <si>
    <t>31st January,2018</t>
  </si>
  <si>
    <t>Ithare</t>
  </si>
  <si>
    <t>KE-KIA-1802-22274</t>
  </si>
  <si>
    <t>Kiriko</t>
  </si>
  <si>
    <t>KE-MER-1803-22275</t>
  </si>
  <si>
    <t>KE-THA-1802-22276</t>
  </si>
  <si>
    <t>Mitheru</t>
  </si>
  <si>
    <t>Giampampo</t>
  </si>
  <si>
    <t>KE-KIA-1803-22277</t>
  </si>
  <si>
    <t>Gacharage</t>
  </si>
  <si>
    <t>KE-KIS-1807-22278</t>
  </si>
  <si>
    <t>Ooooooo</t>
  </si>
  <si>
    <t>KE-UAS-1612-22280</t>
  </si>
  <si>
    <t>Plateau</t>
  </si>
  <si>
    <t>Sunview</t>
  </si>
  <si>
    <t>KE-NAN-1807-22304</t>
  </si>
  <si>
    <t>13th May,2018</t>
  </si>
  <si>
    <t>Chepilat</t>
  </si>
  <si>
    <t>Chepketemon</t>
  </si>
  <si>
    <t>KE-NYE-1801-22326</t>
  </si>
  <si>
    <t>Karogoto</t>
  </si>
  <si>
    <t>KE-NYE-1801-22328</t>
  </si>
  <si>
    <t>KE-NYE-1801-22329</t>
  </si>
  <si>
    <t>22nd January,2018</t>
  </si>
  <si>
    <t>KE-NYE-1801-22330</t>
  </si>
  <si>
    <t>KE-NYE-1801-22333</t>
  </si>
  <si>
    <t>13th November,2017</t>
  </si>
  <si>
    <t>KE-NYE-1801-22334</t>
  </si>
  <si>
    <t>KE-NYE-1801-22335</t>
  </si>
  <si>
    <t>Rutiti</t>
  </si>
  <si>
    <t>KE-NYE-1801-22336</t>
  </si>
  <si>
    <t>29th November,2017</t>
  </si>
  <si>
    <t>KE-NYE-1801-22337</t>
  </si>
  <si>
    <t>KE-EMB-1610-22339</t>
  </si>
  <si>
    <t>Runyan</t>
  </si>
  <si>
    <t>KE-EMB-1610-22340</t>
  </si>
  <si>
    <t>KE-EMB-1701-22341</t>
  </si>
  <si>
    <t>KE-EMB-1610-22343</t>
  </si>
  <si>
    <t>KE-EMB-1607-22345</t>
  </si>
  <si>
    <t>KE-NAK-1608-22382</t>
  </si>
  <si>
    <t>KE-NAK-1701-22485</t>
  </si>
  <si>
    <t>Kabarrak</t>
  </si>
  <si>
    <t>Olo Rongai</t>
  </si>
  <si>
    <t>KE-UAS-1704-22486</t>
  </si>
  <si>
    <t>KE-UAS-1704-22487</t>
  </si>
  <si>
    <t>KE-UAS-1701-22488</t>
  </si>
  <si>
    <t>Kaptuktuk</t>
  </si>
  <si>
    <t>KE-TRA-1703-22489</t>
  </si>
  <si>
    <t>Statunga</t>
  </si>
  <si>
    <t>Siyoi</t>
  </si>
  <si>
    <t>KE-NAN-1804-22496</t>
  </si>
  <si>
    <t>Ndurio</t>
  </si>
  <si>
    <t>Sarma</t>
  </si>
  <si>
    <t>KE-UAS-1808-22502</t>
  </si>
  <si>
    <t>Kongasis</t>
  </si>
  <si>
    <t>Kabiriogi</t>
  </si>
  <si>
    <t>KE-KAJ-1712-22507</t>
  </si>
  <si>
    <t>KE-KAJ-1706-22525</t>
  </si>
  <si>
    <t>KE-KAJ-1711-22527</t>
  </si>
  <si>
    <t>Oloolopon</t>
  </si>
  <si>
    <t>KE-KAJ-1711-22543</t>
  </si>
  <si>
    <t>KE-KWA-1712-22550</t>
  </si>
  <si>
    <t>Vanga</t>
  </si>
  <si>
    <t>Mwana Mamba</t>
  </si>
  <si>
    <t>KE-KIL-1710-22552</t>
  </si>
  <si>
    <t>KE-TAI-1710-22556</t>
  </si>
  <si>
    <t>Wasinyi</t>
  </si>
  <si>
    <t>KE-MAC-1612-22559</t>
  </si>
  <si>
    <t>Mkuhuni</t>
  </si>
  <si>
    <t>KE-TAI-1710-22562</t>
  </si>
  <si>
    <t>Vilbenyi</t>
  </si>
  <si>
    <t>KE-KIL-1612-22563</t>
  </si>
  <si>
    <t>KE-KWA-1612-22565</t>
  </si>
  <si>
    <t>Mswambweni</t>
  </si>
  <si>
    <t>Liembeni</t>
  </si>
  <si>
    <t>KE-KIL-1710-22571</t>
  </si>
  <si>
    <t>KE-TAI-1710-22572</t>
  </si>
  <si>
    <t>KE-KIL-1606-22574</t>
  </si>
  <si>
    <t>KE-KIL-1710-22577</t>
  </si>
  <si>
    <t>Kianii</t>
  </si>
  <si>
    <t>KE-KWA-1612-22579</t>
  </si>
  <si>
    <t>Dunguni</t>
  </si>
  <si>
    <t>KE-KAJ-1710-22592</t>
  </si>
  <si>
    <t>KE-KAJ-1612-22594</t>
  </si>
  <si>
    <t>12th December,2016</t>
  </si>
  <si>
    <t>22nd December,2016</t>
  </si>
  <si>
    <t>KE-KAJ-1611-22596</t>
  </si>
  <si>
    <t>Inkaria-Ronkena</t>
  </si>
  <si>
    <t>KE-KAJ-1712-22597</t>
  </si>
  <si>
    <t>Ngarongena</t>
  </si>
  <si>
    <t>13th February,2016</t>
  </si>
  <si>
    <t>KE-KAJ-1512-22599</t>
  </si>
  <si>
    <t>Ntararaa</t>
  </si>
  <si>
    <t>KE-KAJ-1704-22600</t>
  </si>
  <si>
    <t>KE-KAJ-1611-22601</t>
  </si>
  <si>
    <t>Sinet</t>
  </si>
  <si>
    <t>KE-KAJ-1710-22602</t>
  </si>
  <si>
    <t>Ntarara</t>
  </si>
  <si>
    <t>KE-KAJ-1712-22603</t>
  </si>
  <si>
    <t>KE-KAJ-1701-22604</t>
  </si>
  <si>
    <t>8th December,2016</t>
  </si>
  <si>
    <t>KE-KAJ-1512-22607</t>
  </si>
  <si>
    <t>KE-KAJ-1710-22608</t>
  </si>
  <si>
    <t>Olchoro</t>
  </si>
  <si>
    <t>KE-TAI-1707-22612</t>
  </si>
  <si>
    <t>Majengo</t>
  </si>
  <si>
    <t>KE-ELG-1709-22922</t>
  </si>
  <si>
    <t>19th September,2017</t>
  </si>
  <si>
    <t>Kawosor</t>
  </si>
  <si>
    <t>Rehau</t>
  </si>
  <si>
    <t>PVC</t>
  </si>
  <si>
    <t>KE-NAN-1806-22925</t>
  </si>
  <si>
    <t>Kapnyeberai</t>
  </si>
  <si>
    <t>KE-MUR-1810-23003</t>
  </si>
  <si>
    <t>20th October,2018</t>
  </si>
  <si>
    <t>Gitweku</t>
  </si>
  <si>
    <t>KE-MUR-1810-23004</t>
  </si>
  <si>
    <t>22nd October,2018</t>
  </si>
  <si>
    <t>Gathabara</t>
  </si>
  <si>
    <t>KE-KIA-1711-23017</t>
  </si>
  <si>
    <t>KE-KIA-1712-23019</t>
  </si>
  <si>
    <t>KE-KAJ-1802-23020</t>
  </si>
  <si>
    <t>Mosian</t>
  </si>
  <si>
    <t>KE-KIA-1804-23021</t>
  </si>
  <si>
    <t>29th April,2018</t>
  </si>
  <si>
    <t>KE-KIA-1805-23022</t>
  </si>
  <si>
    <t>4th May,2018</t>
  </si>
  <si>
    <t>Maihe</t>
  </si>
  <si>
    <t>KE-KIA-1807-23023</t>
  </si>
  <si>
    <t>Kahingaini</t>
  </si>
  <si>
    <t>KE-LAI-1809-23024</t>
  </si>
  <si>
    <t>Kiburuti</t>
  </si>
  <si>
    <t>KE-MUR-1810-23025</t>
  </si>
  <si>
    <t>29th September,2018</t>
  </si>
  <si>
    <t>Gikindu</t>
  </si>
  <si>
    <t>Pioneer</t>
  </si>
  <si>
    <t>KE-KAJ-1802-23057</t>
  </si>
  <si>
    <t>9th February,2018</t>
  </si>
  <si>
    <t>17th February,2018</t>
  </si>
  <si>
    <t>KE-MAC-1804-23058</t>
  </si>
  <si>
    <t>Sengani</t>
  </si>
  <si>
    <t>KE-MAC-1808-23059</t>
  </si>
  <si>
    <t>Kakuyuni</t>
  </si>
  <si>
    <t>Kionywene</t>
  </si>
  <si>
    <t>KE-NAI-1808-23060</t>
  </si>
  <si>
    <t>Ack</t>
  </si>
  <si>
    <t>29th November,2018</t>
  </si>
  <si>
    <t>KE-NYE-1811-23063</t>
  </si>
  <si>
    <t>30th November,2018</t>
  </si>
  <si>
    <t>Samaki</t>
  </si>
  <si>
    <t>KE-THA-1706-23067</t>
  </si>
  <si>
    <t>24th February,2017</t>
  </si>
  <si>
    <t>Muuni</t>
  </si>
  <si>
    <t>KE-KIA-1805-23068</t>
  </si>
  <si>
    <t>Githoya</t>
  </si>
  <si>
    <t>KE-KIA-1804-23069</t>
  </si>
  <si>
    <t>21st March,2018</t>
  </si>
  <si>
    <t>Kabuthi</t>
  </si>
  <si>
    <t>KE-MUR-1710-23070</t>
  </si>
  <si>
    <t>22nd October,2017</t>
  </si>
  <si>
    <t>Kingoro</t>
  </si>
  <si>
    <t>Nguni</t>
  </si>
  <si>
    <t>KE-THA-1807-23071</t>
  </si>
  <si>
    <t>Muriru</t>
  </si>
  <si>
    <t>KE-MUR-1809-23072</t>
  </si>
  <si>
    <t>3rd September,2018</t>
  </si>
  <si>
    <t>Kanguindi</t>
  </si>
  <si>
    <t>KE-KIA-1808-23073</t>
  </si>
  <si>
    <t>22nd June,2018</t>
  </si>
  <si>
    <t>KE-MAC-1708-23087</t>
  </si>
  <si>
    <t>Jamcity</t>
  </si>
  <si>
    <t>River Park</t>
  </si>
  <si>
    <t>KE-MAC-1711-23088</t>
  </si>
  <si>
    <t>Mlolongo</t>
  </si>
  <si>
    <t>Sabaki</t>
  </si>
  <si>
    <t>KE-NAK-1801-23089</t>
  </si>
  <si>
    <t>Giachonge</t>
  </si>
  <si>
    <t>KE-NAI-1712-23091</t>
  </si>
  <si>
    <t>Kamulu</t>
  </si>
  <si>
    <t>Green View</t>
  </si>
  <si>
    <t>KE-NYA-1808-23092</t>
  </si>
  <si>
    <t>31st August,2018</t>
  </si>
  <si>
    <t>Kitili</t>
  </si>
  <si>
    <t>Kili</t>
  </si>
  <si>
    <t>KE-NAI-1809-23095</t>
  </si>
  <si>
    <t>Kamulu Echo Farm</t>
  </si>
  <si>
    <t>KE-KIS-1809-23096</t>
  </si>
  <si>
    <t>Kochieng</t>
  </si>
  <si>
    <t>Mbega</t>
  </si>
  <si>
    <t>KE-MAC-1809-23097</t>
  </si>
  <si>
    <t>26th September,2018</t>
  </si>
  <si>
    <t>KE-NAN-1707-23098</t>
  </si>
  <si>
    <t>Kibukwo Central</t>
  </si>
  <si>
    <t>KE-NAN-1708-23099</t>
  </si>
  <si>
    <t>Kapruret</t>
  </si>
  <si>
    <t>KE-KAJ-1809-23100</t>
  </si>
  <si>
    <t>Seketo</t>
  </si>
  <si>
    <t>KE-THA-1712-23103</t>
  </si>
  <si>
    <t>Makuri</t>
  </si>
  <si>
    <t>KE-THA-1712-23104</t>
  </si>
  <si>
    <t>17th November,2017</t>
  </si>
  <si>
    <t>Irera</t>
  </si>
  <si>
    <t>KE-THA-1711-23105</t>
  </si>
  <si>
    <t>9th October,2017</t>
  </si>
  <si>
    <t>5th November,2017</t>
  </si>
  <si>
    <t>KE-THA-1711-23106</t>
  </si>
  <si>
    <t>3rd November,2017</t>
  </si>
  <si>
    <t>KE-THA-1710-23107</t>
  </si>
  <si>
    <t>24th September,2017</t>
  </si>
  <si>
    <t>KE-THA-1710-23111</t>
  </si>
  <si>
    <t>28th September,2017</t>
  </si>
  <si>
    <t>8th October,2017</t>
  </si>
  <si>
    <t>Cho9</t>
  </si>
  <si>
    <t>KE-MER-1806-23113</t>
  </si>
  <si>
    <t>28th June,2018</t>
  </si>
  <si>
    <t>Kathugua</t>
  </si>
  <si>
    <t>KE-THA-1809-23115</t>
  </si>
  <si>
    <t>Majira</t>
  </si>
  <si>
    <t>KE-THA-1809-23116</t>
  </si>
  <si>
    <t>Kirumi</t>
  </si>
  <si>
    <t>Kauri</t>
  </si>
  <si>
    <t>KE-KAK-1707-23128</t>
  </si>
  <si>
    <t>Khwisero</t>
  </si>
  <si>
    <t>Kusa Central</t>
  </si>
  <si>
    <t>Ebukambuli</t>
  </si>
  <si>
    <t>KE-NYE-1610-23130</t>
  </si>
  <si>
    <t>Mairuini</t>
  </si>
  <si>
    <t>KE-NYE-1610-23131</t>
  </si>
  <si>
    <t>KE-NYE-1610-23132</t>
  </si>
  <si>
    <t>Gathambara</t>
  </si>
  <si>
    <t>KE-NYE-1612-23133</t>
  </si>
  <si>
    <t>Huhoini</t>
  </si>
  <si>
    <t>Icagaciri</t>
  </si>
  <si>
    <t>KE-NYE-1610-23134</t>
  </si>
  <si>
    <t>KE-EMB-1610-23135</t>
  </si>
  <si>
    <t>Iriari</t>
  </si>
  <si>
    <t>KE-EMB-1707-23136</t>
  </si>
  <si>
    <t>KE-KIR-1605-23137</t>
  </si>
  <si>
    <t>KE-MER-1610-23138</t>
  </si>
  <si>
    <t>Kiamiogo</t>
  </si>
  <si>
    <t>Karanene</t>
  </si>
  <si>
    <t>KE-MER-1601-23139</t>
  </si>
  <si>
    <t>13th November,2015</t>
  </si>
  <si>
    <t>2nd January,2016</t>
  </si>
  <si>
    <t>Amatu</t>
  </si>
  <si>
    <t>KE-MER-1606-23140</t>
  </si>
  <si>
    <t>Kaangia</t>
  </si>
  <si>
    <t>KE-MER-1608-23141</t>
  </si>
  <si>
    <t>KE-MER-1705-23142</t>
  </si>
  <si>
    <t>KE-MER-1612-23143</t>
  </si>
  <si>
    <t>Nchoro</t>
  </si>
  <si>
    <t>KE-MER-1701-23144</t>
  </si>
  <si>
    <t>KE-MER-1702-23145</t>
  </si>
  <si>
    <t>Kiungone</t>
  </si>
  <si>
    <t>KE-MER-1706-23146</t>
  </si>
  <si>
    <t>KE-NAN-1608-23147</t>
  </si>
  <si>
    <t>Ngechek</t>
  </si>
  <si>
    <t>Kapcheluch</t>
  </si>
  <si>
    <t>KE-NYE-1610-23148</t>
  </si>
  <si>
    <t>KE-NYE-1606-23149</t>
  </si>
  <si>
    <t>23rd April,2016</t>
  </si>
  <si>
    <t>KE-NYE-1706-23150</t>
  </si>
  <si>
    <t>Kahutiri</t>
  </si>
  <si>
    <t>KE-MUR-1707-23152</t>
  </si>
  <si>
    <t>Kayu</t>
  </si>
  <si>
    <t>KE-MUR-1707-23153</t>
  </si>
  <si>
    <t>Kenya Njeru</t>
  </si>
  <si>
    <t>KE-MUR-1701-23154</t>
  </si>
  <si>
    <t>Kiarutara</t>
  </si>
  <si>
    <t>KE-KIA-1712-23155</t>
  </si>
  <si>
    <t>KE-KIA-1712-23156</t>
  </si>
  <si>
    <t>Githinga</t>
  </si>
  <si>
    <t>Matuguta</t>
  </si>
  <si>
    <t>KE-KIA-1710-23157</t>
  </si>
  <si>
    <t>Kifucho</t>
  </si>
  <si>
    <t>KE-KIA-1709-23165</t>
  </si>
  <si>
    <t>KE-KIA-1610-23166</t>
  </si>
  <si>
    <t>Gachogocho</t>
  </si>
  <si>
    <t>KE-KIA-1706-23167</t>
  </si>
  <si>
    <t>Ngochi</t>
  </si>
  <si>
    <t>KE-KIA-1703-23168</t>
  </si>
  <si>
    <t>23rd March,2017</t>
  </si>
  <si>
    <t>Riamute</t>
  </si>
  <si>
    <t>KE-KIA-1707-23169</t>
  </si>
  <si>
    <t>KE-NAI-1612-23171</t>
  </si>
  <si>
    <t>Buruburu Farm</t>
  </si>
  <si>
    <t>KE-MUR-1705-23172</t>
  </si>
  <si>
    <t>21st March,2017</t>
  </si>
  <si>
    <t>KE-KIA-1704-23173</t>
  </si>
  <si>
    <t>18th February,2017</t>
  </si>
  <si>
    <t>9th April,2017</t>
  </si>
  <si>
    <t>KE-UAS-1705-23174</t>
  </si>
  <si>
    <t>KE-NAK-1705-23175</t>
  </si>
  <si>
    <t>Maili Sita</t>
  </si>
  <si>
    <t>KE-NAK-1610-23176</t>
  </si>
  <si>
    <t>Tombo</t>
  </si>
  <si>
    <t>KE-MAC-1710-23177</t>
  </si>
  <si>
    <t>KE-MAC-1702-23178</t>
  </si>
  <si>
    <t>Mua</t>
  </si>
  <si>
    <t>KE-MAC-1611-23180</t>
  </si>
  <si>
    <t>KE-KIA-1703-23181</t>
  </si>
  <si>
    <t>Nyanga</t>
  </si>
  <si>
    <t>KE-KIA-1712-23182</t>
  </si>
  <si>
    <t>Gaturiamaru</t>
  </si>
  <si>
    <t>KE-KIA-1706-23183</t>
  </si>
  <si>
    <t>Mukindori</t>
  </si>
  <si>
    <t>KE-KIA-1705-23184</t>
  </si>
  <si>
    <t>5th May,2016</t>
  </si>
  <si>
    <t>KE-KIA-1710-23185</t>
  </si>
  <si>
    <t>KE-KIA-1709-23186</t>
  </si>
  <si>
    <t>Mbariyaigi</t>
  </si>
  <si>
    <t>KE-KIA-1701-23187</t>
  </si>
  <si>
    <t>Kairii</t>
  </si>
  <si>
    <t>KE-KIA-1611-23188</t>
  </si>
  <si>
    <t>KE-KIA-1610-23189</t>
  </si>
  <si>
    <t>Gichagi</t>
  </si>
  <si>
    <t>KE-KIA-1712-23190</t>
  </si>
  <si>
    <t>Ebeneza</t>
  </si>
  <si>
    <t>KE-KIA-1612-23192</t>
  </si>
  <si>
    <t>30th October,2015</t>
  </si>
  <si>
    <t>Kwandoga</t>
  </si>
  <si>
    <t>KE-KIA-1610-23193</t>
  </si>
  <si>
    <t>Kingio</t>
  </si>
  <si>
    <t>KE-KER-1710-23194</t>
  </si>
  <si>
    <t>30th October,2017</t>
  </si>
  <si>
    <t>KE-KER-1710-23195</t>
  </si>
  <si>
    <t>9th April,2016</t>
  </si>
  <si>
    <t>Kaborok</t>
  </si>
  <si>
    <t>KE-KAJ-1710-23196</t>
  </si>
  <si>
    <t>Forty Six</t>
  </si>
  <si>
    <t>KE-ELG-1706-23197</t>
  </si>
  <si>
    <t>Kapchemutwo</t>
  </si>
  <si>
    <t>Bugar</t>
  </si>
  <si>
    <t>KE-KIS-1610-23198</t>
  </si>
  <si>
    <t>Wanjare</t>
  </si>
  <si>
    <t>Bumwanda</t>
  </si>
  <si>
    <t>KE-MAC-1612-23199</t>
  </si>
  <si>
    <t>Mutituni</t>
  </si>
  <si>
    <t>KE-KIS-1707-23200</t>
  </si>
  <si>
    <t>Nyando</t>
  </si>
  <si>
    <t>Awasi</t>
  </si>
  <si>
    <t>Bondo Kachola</t>
  </si>
  <si>
    <t>KE-KER-1612-23201</t>
  </si>
  <si>
    <t>Kaptoiti</t>
  </si>
  <si>
    <t>KE-KIA-1708-23202</t>
  </si>
  <si>
    <t>Kaspat</t>
  </si>
  <si>
    <t>Kirihinya</t>
  </si>
  <si>
    <t>KE-KIA-1712-23204</t>
  </si>
  <si>
    <t>Ngorongo</t>
  </si>
  <si>
    <t>KE-NYA-1703-23206</t>
  </si>
  <si>
    <t>KE-KAJ-1704-23207</t>
  </si>
  <si>
    <t>KE-KIA-1710-23208</t>
  </si>
  <si>
    <t>Kigio</t>
  </si>
  <si>
    <t>KE-NYE-1708-23209</t>
  </si>
  <si>
    <t>21st August,2017</t>
  </si>
  <si>
    <t>Kihugiru</t>
  </si>
  <si>
    <t>KE-MUR-1709-23210</t>
  </si>
  <si>
    <t>10th August,2017</t>
  </si>
  <si>
    <t>Marumi</t>
  </si>
  <si>
    <t>KE-KIA-1709-23211</t>
  </si>
  <si>
    <t>KE-KIR-1706-23212</t>
  </si>
  <si>
    <t>Baragwa</t>
  </si>
  <si>
    <t>Kiandai</t>
  </si>
  <si>
    <t>18th November,2017</t>
  </si>
  <si>
    <t>KE-KIA-1709-23215</t>
  </si>
  <si>
    <t>Ruku</t>
  </si>
  <si>
    <t>KE-KAJ-1806-23216</t>
  </si>
  <si>
    <t>Matasai</t>
  </si>
  <si>
    <t>KE-KIA-1805-23217</t>
  </si>
  <si>
    <t>Kindiga</t>
  </si>
  <si>
    <t>KE-KIA-1807-23218</t>
  </si>
  <si>
    <t>KE-KIA-1802-23219</t>
  </si>
  <si>
    <t>KE-KIA-1806-23220</t>
  </si>
  <si>
    <t>23rd June,2018</t>
  </si>
  <si>
    <t>KE-KIA-1809-23221</t>
  </si>
  <si>
    <t>25th September,2018</t>
  </si>
  <si>
    <t>KE-KIA-1806-23223</t>
  </si>
  <si>
    <t>KE-KIA-1807-23224</t>
  </si>
  <si>
    <t>Mungo</t>
  </si>
  <si>
    <t>KE-KIA-1802-23225</t>
  </si>
  <si>
    <t>KE-MUR-1802-23226</t>
  </si>
  <si>
    <t>Kanorero</t>
  </si>
  <si>
    <t>KE-NAK-1805-23227</t>
  </si>
  <si>
    <t>KE-SIA-1806-23232</t>
  </si>
  <si>
    <t>Kogelo</t>
  </si>
  <si>
    <t>KE-KIA-1809-23234</t>
  </si>
  <si>
    <t>22nd July,2018</t>
  </si>
  <si>
    <t>Mutaraho</t>
  </si>
  <si>
    <t>KE-KIA-1808-23236</t>
  </si>
  <si>
    <t>KE-KIA-1808-23238</t>
  </si>
  <si>
    <t>KE-KIA-1809-23241</t>
  </si>
  <si>
    <t>KE-NYA-1810-23246</t>
  </si>
  <si>
    <t>Malewa</t>
  </si>
  <si>
    <t>KE-KIA-1810-23247</t>
  </si>
  <si>
    <t>KE-KIA-1810-23248</t>
  </si>
  <si>
    <t>KE-KIA-1808-23249</t>
  </si>
  <si>
    <t>KE-KIA-1804-23250</t>
  </si>
  <si>
    <t>Rung'Uri</t>
  </si>
  <si>
    <t>KE-KIA-1807-23251</t>
  </si>
  <si>
    <t>Mayaihii</t>
  </si>
  <si>
    <t>KE-KIA-1810-23255</t>
  </si>
  <si>
    <t>Ngochii</t>
  </si>
  <si>
    <t>KE-KAJ-1810-23256</t>
  </si>
  <si>
    <t>17th August,2018</t>
  </si>
  <si>
    <t>Kibiko</t>
  </si>
  <si>
    <t>KE-KIA-1801-23258</t>
  </si>
  <si>
    <t>KE-KIA-1810-23259</t>
  </si>
  <si>
    <t>KE-KAK-1810-23260</t>
  </si>
  <si>
    <t>Bukura</t>
  </si>
  <si>
    <t>KE-NYE-1810-23261</t>
  </si>
  <si>
    <t>Kagwathi</t>
  </si>
  <si>
    <t>KE-KIA-1810-23262</t>
  </si>
  <si>
    <t>Iriguini</t>
  </si>
  <si>
    <t>KE-SIA-1810-23264</t>
  </si>
  <si>
    <t>Ugenya</t>
  </si>
  <si>
    <t>KE-KIA-1810-23265</t>
  </si>
  <si>
    <t>KE-KIR-1812-23270</t>
  </si>
  <si>
    <t>6th December,2018</t>
  </si>
  <si>
    <t>KE-KIR-1812-23271</t>
  </si>
  <si>
    <t>KE-KIA-1809-23299</t>
  </si>
  <si>
    <t>KE-MER-1704-23327</t>
  </si>
  <si>
    <t>14th March,2017</t>
  </si>
  <si>
    <t>Kaaga</t>
  </si>
  <si>
    <t>Karumathi</t>
  </si>
  <si>
    <t>KE-MER-1712-23328</t>
  </si>
  <si>
    <t>Antubamwitu</t>
  </si>
  <si>
    <t>Maumau</t>
  </si>
  <si>
    <t>KE-TRA-1608-23337</t>
  </si>
  <si>
    <t>18th June,2016</t>
  </si>
  <si>
    <t>28th August,2016</t>
  </si>
  <si>
    <t>Tuigoin</t>
  </si>
  <si>
    <t>KE-KER-1705-23349</t>
  </si>
  <si>
    <t>Siryat</t>
  </si>
  <si>
    <t>KE-KER-1706-23350</t>
  </si>
  <si>
    <t>Techoget</t>
  </si>
  <si>
    <t>Mombwo</t>
  </si>
  <si>
    <t>KE-KER-1706-23351</t>
  </si>
  <si>
    <t>Kapsogut</t>
  </si>
  <si>
    <t>KE-KER-1708-23352</t>
  </si>
  <si>
    <t>KE-KER-1707-23353</t>
  </si>
  <si>
    <t>Chepkulgog</t>
  </si>
  <si>
    <t>KE-NAK-1703-23358</t>
  </si>
  <si>
    <t>KE-NAK-1701-23359</t>
  </si>
  <si>
    <t>KE-NAK-1708-23360</t>
  </si>
  <si>
    <t>KE-NAK-1704-23361</t>
  </si>
  <si>
    <t>Bahati Schem</t>
  </si>
  <si>
    <t>KE-NAK-1702-23364</t>
  </si>
  <si>
    <t>KE-UAS-1708-23407</t>
  </si>
  <si>
    <t>26th August,2017</t>
  </si>
  <si>
    <t>Moisbridge</t>
  </si>
  <si>
    <t>Tuiyabei</t>
  </si>
  <si>
    <t>KE-TRA-1801-23409</t>
  </si>
  <si>
    <t>Sabata</t>
  </si>
  <si>
    <t>KE-UAS-1711-23411</t>
  </si>
  <si>
    <t>KE-UAS-1712-23412</t>
  </si>
  <si>
    <t>6th September,2017</t>
  </si>
  <si>
    <t>Perkera</t>
  </si>
  <si>
    <t>KE-MER-1702-23417</t>
  </si>
  <si>
    <t>Tigania East</t>
  </si>
  <si>
    <t>Githu</t>
  </si>
  <si>
    <t>Kagiri</t>
  </si>
  <si>
    <t>KE-MER-1606-23418</t>
  </si>
  <si>
    <t>Murathankari</t>
  </si>
  <si>
    <t>Kaanje</t>
  </si>
  <si>
    <t>KE-MER-1607-23419</t>
  </si>
  <si>
    <t>Omone</t>
  </si>
  <si>
    <t>KE-MER-1606-23420</t>
  </si>
  <si>
    <t>Thimbiri</t>
  </si>
  <si>
    <t>Kathumbi</t>
  </si>
  <si>
    <t>KE-MER-1803-23422</t>
  </si>
  <si>
    <t>Akamia</t>
  </si>
  <si>
    <t>Nkomo</t>
  </si>
  <si>
    <t>KE-THA-1709-23423</t>
  </si>
  <si>
    <t>Pui</t>
  </si>
  <si>
    <t>KE-NYE-1612-23427</t>
  </si>
  <si>
    <t>Ngadu</t>
  </si>
  <si>
    <t>KE-NYE-1707-23429</t>
  </si>
  <si>
    <t>Giaituu</t>
  </si>
  <si>
    <t>KE-NYE-1708-23431</t>
  </si>
  <si>
    <t>10th July,2017</t>
  </si>
  <si>
    <t>29th August,2017</t>
  </si>
  <si>
    <t>Nyeri Municipality</t>
  </si>
  <si>
    <t>Kingongo</t>
  </si>
  <si>
    <t>KE-KIR-1610-23432</t>
  </si>
  <si>
    <t>Riandira</t>
  </si>
  <si>
    <t>KE-NYE-1611-23433</t>
  </si>
  <si>
    <t>Ngangarithi</t>
  </si>
  <si>
    <t>KE-NYE-1705-23434</t>
  </si>
  <si>
    <t>Mukaro</t>
  </si>
  <si>
    <t>Gitathini</t>
  </si>
  <si>
    <t>KE-NYE-1601-23435</t>
  </si>
  <si>
    <t>Kariaini</t>
  </si>
  <si>
    <t>KE-EMB-1609-23440</t>
  </si>
  <si>
    <t>Mufu</t>
  </si>
  <si>
    <t>KE-EMB-1610-23442</t>
  </si>
  <si>
    <t>KE-EMB-1708-23448</t>
  </si>
  <si>
    <t>KE-EMB-1801-23465</t>
  </si>
  <si>
    <t>KE-EMB-1711-23466</t>
  </si>
  <si>
    <t>11th August,2017</t>
  </si>
  <si>
    <t>23rd November,2017</t>
  </si>
  <si>
    <t>KE-NAK-1806-23468</t>
  </si>
  <si>
    <t>Heshima</t>
  </si>
  <si>
    <t>KE-KIA-1805-23477</t>
  </si>
  <si>
    <t>16th March,2018</t>
  </si>
  <si>
    <t>KE-MAK-1811-23480</t>
  </si>
  <si>
    <t>24th November,2018</t>
  </si>
  <si>
    <t>Kibwezi East</t>
  </si>
  <si>
    <t>Utini</t>
  </si>
  <si>
    <t>Thuti</t>
  </si>
  <si>
    <t>KE-NYE-1704-23487</t>
  </si>
  <si>
    <t>14th April,2017</t>
  </si>
  <si>
    <t>Ngorano</t>
  </si>
  <si>
    <t>KE-KIA-1708-23492</t>
  </si>
  <si>
    <t>Thigiyo</t>
  </si>
  <si>
    <t>KE-MAK-1802-23495</t>
  </si>
  <si>
    <t>Kaiti</t>
  </si>
  <si>
    <t>Inyonywe</t>
  </si>
  <si>
    <t>KE-KIR-1802-23527</t>
  </si>
  <si>
    <t>KE-NAN-1803-23537</t>
  </si>
  <si>
    <t>16th December,2017</t>
  </si>
  <si>
    <t>3rd March,2018</t>
  </si>
  <si>
    <t>Chepngetuny</t>
  </si>
  <si>
    <t>KE-KIA-1804-23557</t>
  </si>
  <si>
    <t>KE-MAC-1808-23560</t>
  </si>
  <si>
    <t>Tala</t>
  </si>
  <si>
    <t>KE-MAK-1808-23561</t>
  </si>
  <si>
    <t>Kambu</t>
  </si>
  <si>
    <t>Mbotela</t>
  </si>
  <si>
    <t>KE-KIA-1710-23593</t>
  </si>
  <si>
    <t>Kamuguga</t>
  </si>
  <si>
    <t>KE-EMB-1804-23607</t>
  </si>
  <si>
    <t>11th March,2018</t>
  </si>
  <si>
    <t>Kiamiruru</t>
  </si>
  <si>
    <t>KE-KIR-1804-23608</t>
  </si>
  <si>
    <t>23rd April,2018</t>
  </si>
  <si>
    <t>Kanjarara</t>
  </si>
  <si>
    <t>KE-TAI-1607-23610</t>
  </si>
  <si>
    <t>KE-KIR-1805-23611</t>
  </si>
  <si>
    <t>KE-NYE-1806-23613</t>
  </si>
  <si>
    <t>KE-NYE-1808-23615</t>
  </si>
  <si>
    <t>Rabura</t>
  </si>
  <si>
    <t>Mahiga</t>
  </si>
  <si>
    <t>KE-EMB-1807-23617</t>
  </si>
  <si>
    <t>Gititu</t>
  </si>
  <si>
    <t>KE-NYE-1809-23618</t>
  </si>
  <si>
    <t>Ishamara</t>
  </si>
  <si>
    <t>Komondo</t>
  </si>
  <si>
    <t>KE-EMB-1808-23624</t>
  </si>
  <si>
    <t>29th July,2018</t>
  </si>
  <si>
    <t>Kirigiri</t>
  </si>
  <si>
    <t>KE-KIR-1810-23625</t>
  </si>
  <si>
    <t>Gathambi</t>
  </si>
  <si>
    <t>KE-NYE-1808-23626</t>
  </si>
  <si>
    <t>Mwiogo</t>
  </si>
  <si>
    <t>KE-KIR-1809-23627</t>
  </si>
  <si>
    <t>KE-KIA-1809-23628</t>
  </si>
  <si>
    <t>22nd August,2018</t>
  </si>
  <si>
    <t>22nd September,2018</t>
  </si>
  <si>
    <t>Magana</t>
  </si>
  <si>
    <t>KE-NYE-1809-23630</t>
  </si>
  <si>
    <t>Gatune</t>
  </si>
  <si>
    <t>KE-NYE-1810-23631</t>
  </si>
  <si>
    <t>21st September,2018</t>
  </si>
  <si>
    <t>14th October,2018</t>
  </si>
  <si>
    <t>KE-NYE-1809-23632</t>
  </si>
  <si>
    <t>KE-NYE-1811-23633</t>
  </si>
  <si>
    <t>Munisparity</t>
  </si>
  <si>
    <t>Githaithira</t>
  </si>
  <si>
    <t>KE-KIA-1811-23638</t>
  </si>
  <si>
    <t>2nd November,2018</t>
  </si>
  <si>
    <t>Mutonya</t>
  </si>
  <si>
    <t>KE-KIR-1802-23639</t>
  </si>
  <si>
    <t>KE-VIH-1810-23640</t>
  </si>
  <si>
    <t>31st October,2018</t>
  </si>
  <si>
    <t>Mdete</t>
  </si>
  <si>
    <t>Vokoli</t>
  </si>
  <si>
    <t>KE-KIA-1806-23696</t>
  </si>
  <si>
    <t>14th June,2018</t>
  </si>
  <si>
    <t>Kanyarere</t>
  </si>
  <si>
    <t>Kwamagu</t>
  </si>
  <si>
    <t>KE-MER-1809-23700</t>
  </si>
  <si>
    <t>Ntungi</t>
  </si>
  <si>
    <t>Ibii</t>
  </si>
  <si>
    <t>KE-MER-1808-23701</t>
  </si>
  <si>
    <t>Ngira</t>
  </si>
  <si>
    <t>KE-MER-1808-23702</t>
  </si>
  <si>
    <t>KE-VIH-1804-23707</t>
  </si>
  <si>
    <t>Mudete</t>
  </si>
  <si>
    <t>KE-KAK-1711-23708</t>
  </si>
  <si>
    <t>Msusu</t>
  </si>
  <si>
    <t>KE-KIA-1711-23719</t>
  </si>
  <si>
    <t>Kumuru</t>
  </si>
  <si>
    <t>KE-NYE-1710-23721</t>
  </si>
  <si>
    <t>Ruring'U</t>
  </si>
  <si>
    <t>KE-BOM-1805-23727</t>
  </si>
  <si>
    <t>Kipketii</t>
  </si>
  <si>
    <t>KE-KAJ-1807-23730</t>
  </si>
  <si>
    <t>Ngere Road</t>
  </si>
  <si>
    <t>KE-KAJ-1901-23731</t>
  </si>
  <si>
    <t>15th January,2019</t>
  </si>
  <si>
    <t>20th January,2019</t>
  </si>
  <si>
    <t>Acacia</t>
  </si>
  <si>
    <t>KE-KAJ-1807-23732</t>
  </si>
  <si>
    <t>Acacia Academy</t>
  </si>
  <si>
    <t>KE-KAK-1805-23739</t>
  </si>
  <si>
    <t>Chekalin</t>
  </si>
  <si>
    <t>Mulimani A</t>
  </si>
  <si>
    <t>KE-KAK-1805-23740</t>
  </si>
  <si>
    <t>Mahutuma</t>
  </si>
  <si>
    <t>Kisangura</t>
  </si>
  <si>
    <t>KE-NAI-1809-23741</t>
  </si>
  <si>
    <t>5th August,2018</t>
  </si>
  <si>
    <t>KE-BUN-1808-23742</t>
  </si>
  <si>
    <t>Musikoma</t>
  </si>
  <si>
    <t>Siaga</t>
  </si>
  <si>
    <t>KE-KAK-1807-23743</t>
  </si>
  <si>
    <t>Kisa East</t>
  </si>
  <si>
    <t>Munjiti</t>
  </si>
  <si>
    <t>KE-NYA-1708-23752</t>
  </si>
  <si>
    <t>Esava</t>
  </si>
  <si>
    <t>KE-KIS-1803-23753</t>
  </si>
  <si>
    <t>17th March,2018</t>
  </si>
  <si>
    <t>St Cecilia</t>
  </si>
  <si>
    <t>KE-MAK-1809-23757</t>
  </si>
  <si>
    <t>27th September,2018</t>
  </si>
  <si>
    <t>Mbooni</t>
  </si>
  <si>
    <t>Mutito</t>
  </si>
  <si>
    <t>KE-MAK-1809-23758</t>
  </si>
  <si>
    <t>Ndueni</t>
  </si>
  <si>
    <t>KE-MAK-1809-23760</t>
  </si>
  <si>
    <t>Kyuu</t>
  </si>
  <si>
    <t>Mutea</t>
  </si>
  <si>
    <t>KE-MAK-1809-23761</t>
  </si>
  <si>
    <t>Thathaini</t>
  </si>
  <si>
    <t>KE-TAI-1806-23767</t>
  </si>
  <si>
    <t>Landi</t>
  </si>
  <si>
    <t>California</t>
  </si>
  <si>
    <t>KE-TAI-1806-23768</t>
  </si>
  <si>
    <t>KE-NAK-1810-23779</t>
  </si>
  <si>
    <t>KE-VIH-1611-23851</t>
  </si>
  <si>
    <t>9th November,2016</t>
  </si>
  <si>
    <t>Wodanga</t>
  </si>
  <si>
    <t>Gavudia</t>
  </si>
  <si>
    <t>KE-NAK-1612-23868</t>
  </si>
  <si>
    <t>Sinda Lodge</t>
  </si>
  <si>
    <t>KE-MER-1809-23873</t>
  </si>
  <si>
    <t>Nkwiga</t>
  </si>
  <si>
    <t>KE-MER-1809-23874</t>
  </si>
  <si>
    <t>Kongone</t>
  </si>
  <si>
    <t>KE-MER-1809-23875</t>
  </si>
  <si>
    <t>KE-MER-1809-23876</t>
  </si>
  <si>
    <t>Ruchoro</t>
  </si>
  <si>
    <t>KE-MER-1810-23878</t>
  </si>
  <si>
    <t>Muoroga</t>
  </si>
  <si>
    <t>Kiau</t>
  </si>
  <si>
    <t>KE-MER-1810-23880</t>
  </si>
  <si>
    <t>25th August,2018</t>
  </si>
  <si>
    <t>Giaki</t>
  </si>
  <si>
    <t>Ciokiura</t>
  </si>
  <si>
    <t>KE-MER-1810-23881</t>
  </si>
  <si>
    <t>Rugomo</t>
  </si>
  <si>
    <t>KE-MER-1810-23882</t>
  </si>
  <si>
    <t>Rugomi</t>
  </si>
  <si>
    <t>KE-MER-1810-23883</t>
  </si>
  <si>
    <t>23rd October,2018</t>
  </si>
  <si>
    <t>Mwichiune</t>
  </si>
  <si>
    <t>Rarambu</t>
  </si>
  <si>
    <t>KE-TAI-1807-23888</t>
  </si>
  <si>
    <t>Kisagala</t>
  </si>
  <si>
    <t>KE-TAI-1807-23889</t>
  </si>
  <si>
    <t>KE-MAK-1806-23898</t>
  </si>
  <si>
    <t>Mtito</t>
  </si>
  <si>
    <t>Kithokoi</t>
  </si>
  <si>
    <t>KE-KIL-1805-23908</t>
  </si>
  <si>
    <t>Mtomondoni</t>
  </si>
  <si>
    <t>KE-MOM-1806-23928</t>
  </si>
  <si>
    <t>Majaoni</t>
  </si>
  <si>
    <t>Majaoni Sunrise</t>
  </si>
  <si>
    <t>KE-NYA-1806-23948</t>
  </si>
  <si>
    <t>Kenyerere</t>
  </si>
  <si>
    <t>KE-MER-1807-23968</t>
  </si>
  <si>
    <t>Kiamaiga</t>
  </si>
  <si>
    <t>KE-MER-1807-23969</t>
  </si>
  <si>
    <t>Mwichuone</t>
  </si>
  <si>
    <t>KE-NAN-1806-24068</t>
  </si>
  <si>
    <t>KE-NAN-1808-24069</t>
  </si>
  <si>
    <t>Kapsiwan</t>
  </si>
  <si>
    <t>Kipsebwo</t>
  </si>
  <si>
    <t>KE-NAN-1809-24071</t>
  </si>
  <si>
    <t>Olotwo</t>
  </si>
  <si>
    <t>KE-NAN-1809-24072</t>
  </si>
  <si>
    <t>Kapngenytui</t>
  </si>
  <si>
    <t>KE-NAN-1810-24073</t>
  </si>
  <si>
    <t>KE-NAI-1703-24079</t>
  </si>
  <si>
    <t>25th February,2017</t>
  </si>
  <si>
    <t>Mimosa Ngong Road</t>
  </si>
  <si>
    <t>Mbaruk  Road</t>
  </si>
  <si>
    <t>KE-KIT-1808-24085</t>
  </si>
  <si>
    <t>29th January,2017</t>
  </si>
  <si>
    <t>Ikubulutuni Maungu</t>
  </si>
  <si>
    <t>KE-KIT-1808-24087</t>
  </si>
  <si>
    <t>Kwongo</t>
  </si>
  <si>
    <t>Kyambusya</t>
  </si>
  <si>
    <t>KE-KIT-1808-24088</t>
  </si>
  <si>
    <t>Kyabusya</t>
  </si>
  <si>
    <t>KE-KIT-1808-24089</t>
  </si>
  <si>
    <t>KE-KIA-1808-24105</t>
  </si>
  <si>
    <t>Rungiri</t>
  </si>
  <si>
    <t>KE-EMB-1809-24108</t>
  </si>
  <si>
    <t>17th September,2018</t>
  </si>
  <si>
    <t>Kamiu</t>
  </si>
  <si>
    <t>KE-KAJ-1809-24109</t>
  </si>
  <si>
    <t>Orosirikon Sholinke</t>
  </si>
  <si>
    <t>KE-KIA-1809-24112</t>
  </si>
  <si>
    <t>KE-KIA-1810-24113</t>
  </si>
  <si>
    <t>14th August,2018</t>
  </si>
  <si>
    <t>Thaara</t>
  </si>
  <si>
    <t>KE-KIA-1809-24114</t>
  </si>
  <si>
    <t>KE-KIA-1810-24115</t>
  </si>
  <si>
    <t>2nd October,2018</t>
  </si>
  <si>
    <t>Kiguthi</t>
  </si>
  <si>
    <t>KE-KIA-1810-24116</t>
  </si>
  <si>
    <t>KE-MAC-1809-24118</t>
  </si>
  <si>
    <t>Kinanie</t>
  </si>
  <si>
    <t>KE-NAK-1810-24121</t>
  </si>
  <si>
    <t>Emitik</t>
  </si>
  <si>
    <t>Seger</t>
  </si>
  <si>
    <t>KE-NAK-1810-24122</t>
  </si>
  <si>
    <t>Kerma</t>
  </si>
  <si>
    <t>KE-NAN-1711-24278</t>
  </si>
  <si>
    <t>Chepterit</t>
  </si>
  <si>
    <t>Kapsoen</t>
  </si>
  <si>
    <t>KE-UAS-1809-24279</t>
  </si>
  <si>
    <t>28th January,2018</t>
  </si>
  <si>
    <t>Chepkemel</t>
  </si>
  <si>
    <t>KE-NAK-1809-24338</t>
  </si>
  <si>
    <t>KE-NAK-1809-24339</t>
  </si>
  <si>
    <t>KE-LAI-1809-24340</t>
  </si>
  <si>
    <t>Ashian</t>
  </si>
  <si>
    <t>KE-NYE-1807-24341</t>
  </si>
  <si>
    <t>KE-NYE-1806-24342</t>
  </si>
  <si>
    <t>Gathagana</t>
  </si>
  <si>
    <t>KE-NYE-1808-24343</t>
  </si>
  <si>
    <t>KE-NYE-1807-24344</t>
  </si>
  <si>
    <t>KE-NYE-1806-24345</t>
  </si>
  <si>
    <t>Karecheni</t>
  </si>
  <si>
    <t>KE-NYE-1807-24346</t>
  </si>
  <si>
    <t>Ngimaini</t>
  </si>
  <si>
    <t>KE-NYE-1807-24347</t>
  </si>
  <si>
    <t>KE-NYE-1807-24348</t>
  </si>
  <si>
    <t>Ruiiri</t>
  </si>
  <si>
    <t>KE-UAS-1809-24349</t>
  </si>
  <si>
    <t>KE-NYE-1808-24350</t>
  </si>
  <si>
    <t>Giakinaikirima</t>
  </si>
  <si>
    <t>KE-NYE-1810-24351</t>
  </si>
  <si>
    <t>13th October,2018</t>
  </si>
  <si>
    <t>Thunguma</t>
  </si>
  <si>
    <t>KE-LAI-1809-24352</t>
  </si>
  <si>
    <t>Thingithu</t>
  </si>
  <si>
    <t>Sweetwater</t>
  </si>
  <si>
    <t>KE-NYE-1810-24353</t>
  </si>
  <si>
    <t>KE-KIR-1810-24356</t>
  </si>
  <si>
    <t>Kandongu</t>
  </si>
  <si>
    <t>KE-KAJ-1809-24369</t>
  </si>
  <si>
    <t>Olkaria</t>
  </si>
  <si>
    <t>KE-KAJ-1810-24370</t>
  </si>
  <si>
    <t>10th October,2018</t>
  </si>
  <si>
    <t>Enkariakronkena</t>
  </si>
  <si>
    <t>KE-NYA-1811-24418</t>
  </si>
  <si>
    <t>28th November,2018</t>
  </si>
  <si>
    <t>Gathara</t>
  </si>
  <si>
    <t>Kinyahwe</t>
  </si>
  <si>
    <t>KE-NYA-1812-24419</t>
  </si>
  <si>
    <t>1st December,2018</t>
  </si>
  <si>
    <t>Mutenguri</t>
  </si>
  <si>
    <t>25th February,2019</t>
  </si>
  <si>
    <t>3rd March,2019</t>
  </si>
  <si>
    <t>6th February,2019</t>
  </si>
  <si>
    <t>12th March,2019</t>
  </si>
  <si>
    <t>KE-UAS-1811-24448</t>
  </si>
  <si>
    <t>17th November,2018</t>
  </si>
  <si>
    <t>Outspan</t>
  </si>
  <si>
    <t>KE-KIA-1807-024468</t>
  </si>
  <si>
    <t>KE-KIA-1808-024469</t>
  </si>
  <si>
    <t>KE-NAK-1811-024470</t>
  </si>
  <si>
    <t>Mai Mahiu</t>
  </si>
  <si>
    <t>Nyakinyua</t>
  </si>
  <si>
    <t>KE-THA-2002-24489</t>
  </si>
  <si>
    <t>4th January,2020</t>
  </si>
  <si>
    <t>28th February,2020</t>
  </si>
  <si>
    <t>Keriani</t>
  </si>
  <si>
    <t>KE-NAN-1805-024493</t>
  </si>
  <si>
    <t>Songhor</t>
  </si>
  <si>
    <t>KE-NAN-1807-024494</t>
  </si>
  <si>
    <t>KE-NAN-1802-024496</t>
  </si>
  <si>
    <t>26th December,2017</t>
  </si>
  <si>
    <t>KE-NAN-1804-024498</t>
  </si>
  <si>
    <t>KE-NAN-1801-024499</t>
  </si>
  <si>
    <t>KE-NAN-1802-024500</t>
  </si>
  <si>
    <t>13th February,2018</t>
  </si>
  <si>
    <t>28th October,2018</t>
  </si>
  <si>
    <t>KE-NAN-1812-024503</t>
  </si>
  <si>
    <t>26th December,2018</t>
  </si>
  <si>
    <t>KE-NAN-1807-024505</t>
  </si>
  <si>
    <t>KE-NAN-1811-024543</t>
  </si>
  <si>
    <t>23rd November,2018</t>
  </si>
  <si>
    <t>KE-NAN-1802-024544</t>
  </si>
  <si>
    <t>KE-NAN-1802-024545</t>
  </si>
  <si>
    <t>KE-NAN-1810-024548</t>
  </si>
  <si>
    <t>KE-NAN-1810-024550</t>
  </si>
  <si>
    <t>KE-NAN-1810-024551</t>
  </si>
  <si>
    <t>KE-NAN-1810-024554</t>
  </si>
  <si>
    <t>KE-NAN-1810-024555</t>
  </si>
  <si>
    <t>KE-NAN-1802-24557</t>
  </si>
  <si>
    <t>Kibukwo</t>
  </si>
  <si>
    <t>KE-NAN-1810-024558</t>
  </si>
  <si>
    <t>KE-NAN-1805-24560</t>
  </si>
  <si>
    <t>14th December,2017</t>
  </si>
  <si>
    <t>Kabukwo</t>
  </si>
  <si>
    <t>KE-NAN-1810-024561</t>
  </si>
  <si>
    <t>KE-NAN-1808-024568</t>
  </si>
  <si>
    <t>KE-NAN-1711-024569</t>
  </si>
  <si>
    <t>KE-NAN-1807-024570</t>
  </si>
  <si>
    <t>KE-NAN-1802-024571</t>
  </si>
  <si>
    <t>KE-NAN-1802-024572</t>
  </si>
  <si>
    <t>KE-NAN-1711-024573</t>
  </si>
  <si>
    <t>KE-NAN-1711-024574</t>
  </si>
  <si>
    <t>KE-NAN-1808-024575</t>
  </si>
  <si>
    <t>KE-NAN-1801-024576</t>
  </si>
  <si>
    <t>KE-NAN-1808-024577</t>
  </si>
  <si>
    <t>18th March,2018</t>
  </si>
  <si>
    <t>KE-NAN-1802-024578</t>
  </si>
  <si>
    <t>KE-NAN-1705-024579</t>
  </si>
  <si>
    <t>16th February,2017</t>
  </si>
  <si>
    <t>KE-NAN-1809-024580</t>
  </si>
  <si>
    <t>KE-NAN-1802-024581</t>
  </si>
  <si>
    <t>KE-NAN-1711-024582</t>
  </si>
  <si>
    <t>KE-NAN-1805-024583</t>
  </si>
  <si>
    <t>KE-NAN-1802-024584</t>
  </si>
  <si>
    <t>13th October,2017</t>
  </si>
  <si>
    <t>KE-NAN-1808-024585</t>
  </si>
  <si>
    <t>KE-NAN-1807-24588</t>
  </si>
  <si>
    <t>KE-NAN-1801-024589</t>
  </si>
  <si>
    <t>19th December,2017</t>
  </si>
  <si>
    <t>KE-NAN-1810-024590</t>
  </si>
  <si>
    <t>KE-NAN-1801-024591</t>
  </si>
  <si>
    <t>KE-NAN-1810-024592</t>
  </si>
  <si>
    <t>26th October,2018</t>
  </si>
  <si>
    <t>KE-NAN-1810-024593</t>
  </si>
  <si>
    <t>KE-NAN-1810-024594</t>
  </si>
  <si>
    <t>KE-NAN-1810-024595</t>
  </si>
  <si>
    <t>KE-NAN-1810-24596</t>
  </si>
  <si>
    <t>KE-NAN-1810-24597</t>
  </si>
  <si>
    <t>KE-NAN-1810-24598</t>
  </si>
  <si>
    <t>21st October,2018</t>
  </si>
  <si>
    <t>KE-NAN-1810-24599</t>
  </si>
  <si>
    <t>KE-NAN-1810-24600</t>
  </si>
  <si>
    <t>KE-NAN-1810-24601</t>
  </si>
  <si>
    <t>KE-NAN-1810-24602</t>
  </si>
  <si>
    <t>KE-NAN-1810-24604</t>
  </si>
  <si>
    <t>KE-NAN-1810-24605</t>
  </si>
  <si>
    <t>KE-NAN-1810-24607</t>
  </si>
  <si>
    <t>KE-NAN-1810-24608</t>
  </si>
  <si>
    <t>KE-NAN-1810-24609</t>
  </si>
  <si>
    <t>KE-NAN-1810-24610</t>
  </si>
  <si>
    <t>KE-NAN-1810-24611</t>
  </si>
  <si>
    <t>KE-NAN-1810-24612</t>
  </si>
  <si>
    <t>KE-NAN-1811-24613</t>
  </si>
  <si>
    <t>KE-NAN-1810-24614</t>
  </si>
  <si>
    <t>KE-NAN-1710-24615</t>
  </si>
  <si>
    <t>KE-KIA-1811-024619</t>
  </si>
  <si>
    <t>8th November,2018</t>
  </si>
  <si>
    <t>27th November,2018</t>
  </si>
  <si>
    <t>KE-ELG-1901-024621</t>
  </si>
  <si>
    <t>20th November,2018</t>
  </si>
  <si>
    <t>9th January,2019</t>
  </si>
  <si>
    <t>Chesitek</t>
  </si>
  <si>
    <t>KE-KIA-1901-024622</t>
  </si>
  <si>
    <t>21st December,2018</t>
  </si>
  <si>
    <t>3rd January,2019</t>
  </si>
  <si>
    <t>KE-KIA-1901-024623</t>
  </si>
  <si>
    <t>2nd January,2019</t>
  </si>
  <si>
    <t>Matimbie</t>
  </si>
  <si>
    <t>KE-NAK-1901-024625</t>
  </si>
  <si>
    <t>17th January,2019</t>
  </si>
  <si>
    <t>Namuncha</t>
  </si>
  <si>
    <t>KE-MUR-1901-024626</t>
  </si>
  <si>
    <t>5th January,2019</t>
  </si>
  <si>
    <t>Ithiranja</t>
  </si>
  <si>
    <t>KE-KIA-1901-024627</t>
  </si>
  <si>
    <t>KE-KIA-1901-024628</t>
  </si>
  <si>
    <t>24th January,2019</t>
  </si>
  <si>
    <t>Ngaita B</t>
  </si>
  <si>
    <t>KE-NYE-1810-024630</t>
  </si>
  <si>
    <t>27th October,2018</t>
  </si>
  <si>
    <t>Kirurumi</t>
  </si>
  <si>
    <t>KE-THA-1810-024631</t>
  </si>
  <si>
    <t>Kauni</t>
  </si>
  <si>
    <t>KE-KIA-1810-024632</t>
  </si>
  <si>
    <t>Mugai-Inn</t>
  </si>
  <si>
    <t>KE-MER-1809-024633</t>
  </si>
  <si>
    <t>Mathangarine</t>
  </si>
  <si>
    <t>KE-MAC-1811-024646</t>
  </si>
  <si>
    <t>Kyasila</t>
  </si>
  <si>
    <t>KE-KIA-1811-024651</t>
  </si>
  <si>
    <t>7th November,2018</t>
  </si>
  <si>
    <t>Ngoliba</t>
  </si>
  <si>
    <t>Kantabu</t>
  </si>
  <si>
    <t>KE-KIA-1811-024654</t>
  </si>
  <si>
    <t>22nd November,2018</t>
  </si>
  <si>
    <t>Gikure</t>
  </si>
  <si>
    <t>KE-MUR-1812-024655</t>
  </si>
  <si>
    <t>KE-KIA-1810-024670</t>
  </si>
  <si>
    <t>KE-KIA-1811-024673</t>
  </si>
  <si>
    <t>KE-MUR-1810-024676</t>
  </si>
  <si>
    <t>Nyakahura</t>
  </si>
  <si>
    <t>KE-MUR-1810-024679</t>
  </si>
  <si>
    <t>Kahiro</t>
  </si>
  <si>
    <t>KE-KIR-1810-024684</t>
  </si>
  <si>
    <t>Mugwandi</t>
  </si>
  <si>
    <t>KE-KAJ-1811-024685</t>
  </si>
  <si>
    <t>Embul Bul</t>
  </si>
  <si>
    <t>Kerarapon</t>
  </si>
  <si>
    <t>KE-MUR-1810-024690</t>
  </si>
  <si>
    <t>Ikuma</t>
  </si>
  <si>
    <t>KE-KIA-1810-024693</t>
  </si>
  <si>
    <t>Elimak</t>
  </si>
  <si>
    <t>KE-NYA-1811-024694</t>
  </si>
  <si>
    <t>Njambini</t>
  </si>
  <si>
    <t>Holy Aork</t>
  </si>
  <si>
    <t>KE-KIA-1809-024695</t>
  </si>
  <si>
    <t>Raiguti</t>
  </si>
  <si>
    <t>KE-KIA-1804-024697</t>
  </si>
  <si>
    <t>Kithokoni</t>
  </si>
  <si>
    <t>Kanjuku</t>
  </si>
  <si>
    <t>KE-KIA-1810-024698</t>
  </si>
  <si>
    <t>Givai-Ni</t>
  </si>
  <si>
    <t>KE-KIA-1808-24699</t>
  </si>
  <si>
    <t>Guthokoni</t>
  </si>
  <si>
    <t>Gathai</t>
  </si>
  <si>
    <t>KE-KIA-1810-24701</t>
  </si>
  <si>
    <t>Darambana</t>
  </si>
  <si>
    <t>KE-KIR-1805-024703</t>
  </si>
  <si>
    <t>Block</t>
  </si>
  <si>
    <t>KE-KIR-1808-24704</t>
  </si>
  <si>
    <t>KE-KIR-1806-24705</t>
  </si>
  <si>
    <t>4th December,2018</t>
  </si>
  <si>
    <t>KE-UAS-1809-24720</t>
  </si>
  <si>
    <t>Merewet</t>
  </si>
  <si>
    <t>KE-UAS-1810-24721</t>
  </si>
  <si>
    <t>Kapseret Centre</t>
  </si>
  <si>
    <t>KE-KIA-1902-24722</t>
  </si>
  <si>
    <t>24th February,2019</t>
  </si>
  <si>
    <t>Ruaka</t>
  </si>
  <si>
    <t>KE-KIA-1903-24723</t>
  </si>
  <si>
    <t>15th February,2019</t>
  </si>
  <si>
    <t>14th March,2019</t>
  </si>
  <si>
    <t>Kiamachani</t>
  </si>
  <si>
    <t>KE-KIA-1902-24724</t>
  </si>
  <si>
    <t>31st January,2019</t>
  </si>
  <si>
    <t>Kamwangi</t>
  </si>
  <si>
    <t>27th February,2019</t>
  </si>
  <si>
    <t>KE-KIA-1911-24726</t>
  </si>
  <si>
    <t>15th September,2019</t>
  </si>
  <si>
    <t>11th November,2019</t>
  </si>
  <si>
    <t>Kiawandiga</t>
  </si>
  <si>
    <t>KE-KIA-1903-24727</t>
  </si>
  <si>
    <t>2nd February,2019</t>
  </si>
  <si>
    <t>Gitobu</t>
  </si>
  <si>
    <t>KE-KIA-1904-24728</t>
  </si>
  <si>
    <t>24th April,2019</t>
  </si>
  <si>
    <t>Rwabura</t>
  </si>
  <si>
    <t>KE-KIA-1903-24729</t>
  </si>
  <si>
    <t>Ndarakwa</t>
  </si>
  <si>
    <t>KE-KIA-1902-24731</t>
  </si>
  <si>
    <t>Igamba</t>
  </si>
  <si>
    <t>KE-KIA-1902-24732</t>
  </si>
  <si>
    <t>27th December,2018</t>
  </si>
  <si>
    <t>Kariua</t>
  </si>
  <si>
    <t>KE-KIA-1910-24733</t>
  </si>
  <si>
    <t>20th August,2019</t>
  </si>
  <si>
    <t>9th October,2019</t>
  </si>
  <si>
    <t>Rwamburi</t>
  </si>
  <si>
    <t>KE-KIA-1904-24734</t>
  </si>
  <si>
    <t>5th March,2019</t>
  </si>
  <si>
    <t>25th April,2019</t>
  </si>
  <si>
    <t>KE-NYE-1903-24738</t>
  </si>
  <si>
    <t>25th January,2019</t>
  </si>
  <si>
    <t>6th March,2019</t>
  </si>
  <si>
    <t>KE-KIA-1908-24742</t>
  </si>
  <si>
    <t>20th July,2019</t>
  </si>
  <si>
    <t>Mundoro</t>
  </si>
  <si>
    <t>Kibera</t>
  </si>
  <si>
    <t>KE-KIA-1910-24743</t>
  </si>
  <si>
    <t>10th August,2019</t>
  </si>
  <si>
    <t>2nd October,2019</t>
  </si>
  <si>
    <t>Mwenji</t>
  </si>
  <si>
    <t>KE-KIA-1910-24744</t>
  </si>
  <si>
    <t>25th August,2019</t>
  </si>
  <si>
    <t>11th October,2019</t>
  </si>
  <si>
    <t>Thingati</t>
  </si>
  <si>
    <t>KE-KIA-1908-24745</t>
  </si>
  <si>
    <t>2nd July,2019</t>
  </si>
  <si>
    <t>5th August,2019</t>
  </si>
  <si>
    <t>Kihenjo</t>
  </si>
  <si>
    <t>5th April,2019</t>
  </si>
  <si>
    <t>KE-NYE-1904-24747</t>
  </si>
  <si>
    <t>4th March,2019</t>
  </si>
  <si>
    <t>KE-NYE-1904-24748</t>
  </si>
  <si>
    <t>KE-NYE-1904-24749</t>
  </si>
  <si>
    <t>2nd March,2019</t>
  </si>
  <si>
    <t>KE-NYE-1904-24750</t>
  </si>
  <si>
    <t>KE-NYE-1904-24751</t>
  </si>
  <si>
    <t>Gsthuini</t>
  </si>
  <si>
    <t>KE-NYE-1904-24752</t>
  </si>
  <si>
    <t>8th March,2019</t>
  </si>
  <si>
    <t>Itiati</t>
  </si>
  <si>
    <t>KE-KIA-1908-24753</t>
  </si>
  <si>
    <t>10th July,2019</t>
  </si>
  <si>
    <t>15th August,2019</t>
  </si>
  <si>
    <t>KE-KIA-1906-24754</t>
  </si>
  <si>
    <t>31st May,2019</t>
  </si>
  <si>
    <t>6th June,2019</t>
  </si>
  <si>
    <t>Kuri</t>
  </si>
  <si>
    <t>KE-NYE-1906-24756</t>
  </si>
  <si>
    <t>2nd May,2019</t>
  </si>
  <si>
    <t>KE-NYE-1906-24757</t>
  </si>
  <si>
    <t>Gitunduti</t>
  </si>
  <si>
    <t>Gikowe</t>
  </si>
  <si>
    <t>KE-NYE-1906-24758</t>
  </si>
  <si>
    <t>25th May,2019</t>
  </si>
  <si>
    <t>KE-NYE-1906-24759</t>
  </si>
  <si>
    <t>20th April,2019</t>
  </si>
  <si>
    <t>Kigutha</t>
  </si>
  <si>
    <t>KE-KIA-1906-24761</t>
  </si>
  <si>
    <t>Kinyogori</t>
  </si>
  <si>
    <t>KE-KIA-1909-24762</t>
  </si>
  <si>
    <t>23rd September,2019</t>
  </si>
  <si>
    <t>Igegania</t>
  </si>
  <si>
    <t>KE-NYE-1906-24764</t>
  </si>
  <si>
    <t>KE-NYE-1906-24765</t>
  </si>
  <si>
    <t>KE-NYE-1906-24766</t>
  </si>
  <si>
    <t>4th May,2019</t>
  </si>
  <si>
    <t>KE-NYE-1906-24768</t>
  </si>
  <si>
    <t>3rd May,2019</t>
  </si>
  <si>
    <t>KE-NYE-1906-24769</t>
  </si>
  <si>
    <t>KE-KIA-1910-24770</t>
  </si>
  <si>
    <t>31st July,2019</t>
  </si>
  <si>
    <t>7th October,2019</t>
  </si>
  <si>
    <t>KE-NYE-1902-24771</t>
  </si>
  <si>
    <t>KE-NYE-1902-24772</t>
  </si>
  <si>
    <t>28th December,2018</t>
  </si>
  <si>
    <t>KE-NYE-1902-24773</t>
  </si>
  <si>
    <t>25th December,2018</t>
  </si>
  <si>
    <t>KE-NYE-1902-24774</t>
  </si>
  <si>
    <t>15th December,2018</t>
  </si>
  <si>
    <t>KE-NYE-1902-24775</t>
  </si>
  <si>
    <t>KE-NYE-1902-24776</t>
  </si>
  <si>
    <t>22nd December,2018</t>
  </si>
  <si>
    <t>KE-NYE-1902-24778</t>
  </si>
  <si>
    <t>5th February,2019</t>
  </si>
  <si>
    <t>22nd January,2019</t>
  </si>
  <si>
    <t>KE-THA-1903-24780</t>
  </si>
  <si>
    <t>Ituntu</t>
  </si>
  <si>
    <t>KE-NYE-1903-24781</t>
  </si>
  <si>
    <t>Kiamucheru</t>
  </si>
  <si>
    <t>KE-MUR-1903-24782</t>
  </si>
  <si>
    <t>9th March,2019</t>
  </si>
  <si>
    <t>Kahurura</t>
  </si>
  <si>
    <t>KE-KIA-1904-24783</t>
  </si>
  <si>
    <t>12th April,2019</t>
  </si>
  <si>
    <t>Githarane</t>
  </si>
  <si>
    <t>KE-KIA-1910-24784</t>
  </si>
  <si>
    <t>16th September,2019</t>
  </si>
  <si>
    <t>17th October,2019</t>
  </si>
  <si>
    <t>Gitithia</t>
  </si>
  <si>
    <t>KE-KIA-1911-24785</t>
  </si>
  <si>
    <t>22nd September,2019</t>
  </si>
  <si>
    <t>5th November,2019</t>
  </si>
  <si>
    <t>KE-NYE-1904-24786</t>
  </si>
  <si>
    <t>Mutaga</t>
  </si>
  <si>
    <t>KE-NAI-1908-24788</t>
  </si>
  <si>
    <t>15th June,2019</t>
  </si>
  <si>
    <t>17th August,2019</t>
  </si>
  <si>
    <t>Ngando</t>
  </si>
  <si>
    <t>KE-KIA-1909-24789</t>
  </si>
  <si>
    <t>17th September,2019</t>
  </si>
  <si>
    <t>KE-KIA-1909-24790</t>
  </si>
  <si>
    <t>11th August,2019</t>
  </si>
  <si>
    <t>10th September,2019</t>
  </si>
  <si>
    <t>Waratho</t>
  </si>
  <si>
    <t>KE-KIA-1908-24791</t>
  </si>
  <si>
    <t>21st August,2019</t>
  </si>
  <si>
    <t>Mwea Kwa Dk</t>
  </si>
  <si>
    <t>KE-KIA-1908-24792</t>
  </si>
  <si>
    <t>Muiri</t>
  </si>
  <si>
    <t>KE-KIA-1910-24794</t>
  </si>
  <si>
    <t>KE-KIA-1904-24795</t>
  </si>
  <si>
    <t>15th March,2019</t>
  </si>
  <si>
    <t>Kagumoini</t>
  </si>
  <si>
    <t>KE-UAS-1902-24796</t>
  </si>
  <si>
    <t>11th February,2019</t>
  </si>
  <si>
    <t>Kapsaret</t>
  </si>
  <si>
    <t>St Georges</t>
  </si>
  <si>
    <t>KE-UAS-1902-24797</t>
  </si>
  <si>
    <t>10th December,2018</t>
  </si>
  <si>
    <t>Kabongo</t>
  </si>
  <si>
    <t>KE-UAS-1902-24798</t>
  </si>
  <si>
    <t>Kapkechui</t>
  </si>
  <si>
    <t>KE-UAS-1902-24799</t>
  </si>
  <si>
    <t>Kuinet</t>
  </si>
  <si>
    <t>KE-TRA-1902-24800</t>
  </si>
  <si>
    <t>Kipsingor</t>
  </si>
  <si>
    <t>KE-KER-1906-24846</t>
  </si>
  <si>
    <t>22nd June,2019</t>
  </si>
  <si>
    <t>KE-KER-1907-24847</t>
  </si>
  <si>
    <t>15th July,2019</t>
  </si>
  <si>
    <t>Magire</t>
  </si>
  <si>
    <t>KE-KER-1906-24848</t>
  </si>
  <si>
    <t>10th June,2019</t>
  </si>
  <si>
    <t>KE-KER-1908-24849</t>
  </si>
  <si>
    <t>3rd August,2019</t>
  </si>
  <si>
    <t>KE-KER-1907-24850</t>
  </si>
  <si>
    <t>18th July,2019</t>
  </si>
  <si>
    <t>KE-KER-1905-24851</t>
  </si>
  <si>
    <t>30th May,2019</t>
  </si>
  <si>
    <t>KE-KER-1906-24852</t>
  </si>
  <si>
    <t>19th June,2019</t>
  </si>
  <si>
    <t>KE-KER-1905-24853</t>
  </si>
  <si>
    <t>25th November,2018</t>
  </si>
  <si>
    <t>12th May,2019</t>
  </si>
  <si>
    <t>KE-BOM-1909-24854</t>
  </si>
  <si>
    <t>26th July,2019</t>
  </si>
  <si>
    <t>1st September,2019</t>
  </si>
  <si>
    <t>Chepchebaiyet</t>
  </si>
  <si>
    <t>KE-BOM-1901-24855</t>
  </si>
  <si>
    <t>KE-KER-1908-24856</t>
  </si>
  <si>
    <t>18th January,2019</t>
  </si>
  <si>
    <t>KE-KER-1906-24857</t>
  </si>
  <si>
    <t>29th June,2019</t>
  </si>
  <si>
    <t>KE-KER-1907-24858</t>
  </si>
  <si>
    <t>16th March,2019</t>
  </si>
  <si>
    <t>30th July,2019</t>
  </si>
  <si>
    <t>KE-KER-1907-24859</t>
  </si>
  <si>
    <t>KE-KER-1909-24860</t>
  </si>
  <si>
    <t>21st February,2019</t>
  </si>
  <si>
    <t>3rd September,2019</t>
  </si>
  <si>
    <t>KE-KER-1906-24861</t>
  </si>
  <si>
    <t>KE-KER-1907-24862</t>
  </si>
  <si>
    <t>28th July,2019</t>
  </si>
  <si>
    <t>KE-KER-1908-24863</t>
  </si>
  <si>
    <t>24th August,2019</t>
  </si>
  <si>
    <t>KE-KER-1908-24864</t>
  </si>
  <si>
    <t>18th August,2019</t>
  </si>
  <si>
    <t>KE-KER-1907-24865</t>
  </si>
  <si>
    <t>22nd July,2019</t>
  </si>
  <si>
    <t>KE-KER-1906-24866</t>
  </si>
  <si>
    <t>30th June,2019</t>
  </si>
  <si>
    <t>KE-KER-1907-24867</t>
  </si>
  <si>
    <t>KE-KER-1908-24868</t>
  </si>
  <si>
    <t>7th August,2019</t>
  </si>
  <si>
    <t>KE-BOM-1911-24869</t>
  </si>
  <si>
    <t>3rd November,2019</t>
  </si>
  <si>
    <t>Sotit</t>
  </si>
  <si>
    <t>Tebesetin</t>
  </si>
  <si>
    <t>KE-KER-1911-24870</t>
  </si>
  <si>
    <t>2nd September,2019</t>
  </si>
  <si>
    <t>13th November,2019</t>
  </si>
  <si>
    <t>Kapkishara</t>
  </si>
  <si>
    <t>Cheboror</t>
  </si>
  <si>
    <t>KE-TRA-1812-24871</t>
  </si>
  <si>
    <t>Murguiywo</t>
  </si>
  <si>
    <t>KE-BUN-1812-24872</t>
  </si>
  <si>
    <t>12th December,2018</t>
  </si>
  <si>
    <t>Lutonyi</t>
  </si>
  <si>
    <t>KE-BUN-1901-24873</t>
  </si>
  <si>
    <t>Tongaren</t>
  </si>
  <si>
    <t>KE-UAS-1901-24875</t>
  </si>
  <si>
    <t>Chepkoil</t>
  </si>
  <si>
    <t>KE-KAK-1905-24876</t>
  </si>
  <si>
    <t>17th March,2019</t>
  </si>
  <si>
    <t>5th May,2019</t>
  </si>
  <si>
    <t>Godown</t>
  </si>
  <si>
    <t>KE-UAS-1904-24877</t>
  </si>
  <si>
    <t>2nd April,2019</t>
  </si>
  <si>
    <t>Kipkenyo</t>
  </si>
  <si>
    <t>KE-TRA-1905-24878</t>
  </si>
  <si>
    <t>Kitalale</t>
  </si>
  <si>
    <t>KE-TRA-1906-24879</t>
  </si>
  <si>
    <t>18th April,2019</t>
  </si>
  <si>
    <t>18th June,2019</t>
  </si>
  <si>
    <t>KE-TRA-1908-24880</t>
  </si>
  <si>
    <t>19th July,2019</t>
  </si>
  <si>
    <t>KE-KAK-1910-24881</t>
  </si>
  <si>
    <t>8th October,2019</t>
  </si>
  <si>
    <t>30th October,2019</t>
  </si>
  <si>
    <t>Lukusi</t>
  </si>
  <si>
    <t>KE-BUN-1908-24882</t>
  </si>
  <si>
    <t>10th April,2019</t>
  </si>
  <si>
    <t>30th August,2019</t>
  </si>
  <si>
    <t>Mt. Elgon</t>
  </si>
  <si>
    <t>Mt Elgon</t>
  </si>
  <si>
    <t>Namutokholo</t>
  </si>
  <si>
    <t>KE-MUR-1811-24896</t>
  </si>
  <si>
    <t>Mairi</t>
  </si>
  <si>
    <t>KE-MUR-1811-24897</t>
  </si>
  <si>
    <t>Gathinja</t>
  </si>
  <si>
    <t>Koimbe</t>
  </si>
  <si>
    <t>KE-MUR-1811-24898</t>
  </si>
  <si>
    <t>KE-TRA-1812-24899</t>
  </si>
  <si>
    <t>Mabonde</t>
  </si>
  <si>
    <t>KE-MUR-1810-24900</t>
  </si>
  <si>
    <t>Kameingua</t>
  </si>
  <si>
    <t>KE-MUR-1812-24901</t>
  </si>
  <si>
    <t>Mungoiri</t>
  </si>
  <si>
    <t>Kahatia</t>
  </si>
  <si>
    <t>KE-MUR-1812-24902</t>
  </si>
  <si>
    <t>3rd November,2018</t>
  </si>
  <si>
    <t>KE-MUR-1810-24903</t>
  </si>
  <si>
    <t>Kangurumo</t>
  </si>
  <si>
    <t>KE-MUR-1805-24904</t>
  </si>
  <si>
    <t>Mitiini</t>
  </si>
  <si>
    <t>KE-MUR-1812-24905</t>
  </si>
  <si>
    <t>KE-KIA-1812-24906</t>
  </si>
  <si>
    <t>14th November,2018</t>
  </si>
  <si>
    <t>Muiringa</t>
  </si>
  <si>
    <t>Kifingo</t>
  </si>
  <si>
    <t>KE-MUR-1812-24907</t>
  </si>
  <si>
    <t>Mwangu</t>
  </si>
  <si>
    <t>KE-MUR-1812-24908</t>
  </si>
  <si>
    <t>Mukarara</t>
  </si>
  <si>
    <t>KE-MUR-1812-24909</t>
  </si>
  <si>
    <t>Wainonga</t>
  </si>
  <si>
    <t>KE-MUR-1812-24910</t>
  </si>
  <si>
    <t>Mutheru</t>
  </si>
  <si>
    <t>Kanjoo</t>
  </si>
  <si>
    <t>KE-MUR-1810-24911</t>
  </si>
  <si>
    <t>Githama</t>
  </si>
  <si>
    <t>KE-MUR-1812-24912</t>
  </si>
  <si>
    <t>KE-MUR-1808-24913</t>
  </si>
  <si>
    <t>Iringuini</t>
  </si>
  <si>
    <t>Kihanga</t>
  </si>
  <si>
    <t>KE-MUR-1902-24914</t>
  </si>
  <si>
    <t>14th February,2019</t>
  </si>
  <si>
    <t>Makindi</t>
  </si>
  <si>
    <t>KE-MUR-1812-24915</t>
  </si>
  <si>
    <t>29th December,2018</t>
  </si>
  <si>
    <t>Mureru</t>
  </si>
  <si>
    <t>KE-MUR-1901-24916</t>
  </si>
  <si>
    <t>KE-MUR-1812-24917</t>
  </si>
  <si>
    <t>KE-MUR-1905-24920</t>
  </si>
  <si>
    <t>18th May,2019</t>
  </si>
  <si>
    <t>Munyutha</t>
  </si>
  <si>
    <t>KE-KER-1911-24921</t>
  </si>
  <si>
    <t>8th September,2019</t>
  </si>
  <si>
    <t>2nd November,2019</t>
  </si>
  <si>
    <t>Kabartegan</t>
  </si>
  <si>
    <t>Sibaik</t>
  </si>
  <si>
    <t>KE-BOM-1911-24922</t>
  </si>
  <si>
    <t>13th September,2019</t>
  </si>
  <si>
    <t>21st November,2019</t>
  </si>
  <si>
    <t>Mosonik</t>
  </si>
  <si>
    <t>Kiptemenio</t>
  </si>
  <si>
    <t>KE-BOM-1912-24923</t>
  </si>
  <si>
    <t>16th December,2019</t>
  </si>
  <si>
    <t>Kipkelok</t>
  </si>
  <si>
    <t>20th October,2019</t>
  </si>
  <si>
    <t>KE-KER-2002-24925</t>
  </si>
  <si>
    <t>30th December,2019</t>
  </si>
  <si>
    <t>10th February,2020</t>
  </si>
  <si>
    <t>Kabusienduk</t>
  </si>
  <si>
    <t>KE-BOM-2003-24926</t>
  </si>
  <si>
    <t>12th December,2019</t>
  </si>
  <si>
    <t>10th March,2020</t>
  </si>
  <si>
    <t>KE-KER-2004-24927</t>
  </si>
  <si>
    <t>2nd March,2020</t>
  </si>
  <si>
    <t>6th April,2020</t>
  </si>
  <si>
    <t>KE-BOM-2004-24928</t>
  </si>
  <si>
    <t>25th March,2020</t>
  </si>
  <si>
    <t>30th April,2020</t>
  </si>
  <si>
    <t>Kapletundo</t>
  </si>
  <si>
    <t>KE-KER-2003-24929</t>
  </si>
  <si>
    <t>9th January,2020</t>
  </si>
  <si>
    <t>11th March,2020</t>
  </si>
  <si>
    <t>Cheribo</t>
  </si>
  <si>
    <t>KE-KER-2004-24930</t>
  </si>
  <si>
    <t>16th March,2020</t>
  </si>
  <si>
    <t>22nd April,2020</t>
  </si>
  <si>
    <t>KE-KER-2007-24931</t>
  </si>
  <si>
    <t>17th December,2019</t>
  </si>
  <si>
    <t>1st July,2020</t>
  </si>
  <si>
    <t>Lelach</t>
  </si>
  <si>
    <t>KE-KER-2004-24932</t>
  </si>
  <si>
    <t>20th April,2020</t>
  </si>
  <si>
    <t>KE-KER-2005-24933</t>
  </si>
  <si>
    <t>23rd July,2019</t>
  </si>
  <si>
    <t>1st May,2020</t>
  </si>
  <si>
    <t>KE-KER-2005-24934</t>
  </si>
  <si>
    <t>5th January,2020</t>
  </si>
  <si>
    <t>5th May,2020</t>
  </si>
  <si>
    <t>KE-KER-2005-24939</t>
  </si>
  <si>
    <t>24th January,2020</t>
  </si>
  <si>
    <t>24th May,2020</t>
  </si>
  <si>
    <t>KE-KER-2002-24940</t>
  </si>
  <si>
    <t>20th February,2020</t>
  </si>
  <si>
    <t>22nd December,2019</t>
  </si>
  <si>
    <t>24th March,2020</t>
  </si>
  <si>
    <t>KE-KER-2002-24942</t>
  </si>
  <si>
    <t>24th July,2019</t>
  </si>
  <si>
    <t>13th February,2020</t>
  </si>
  <si>
    <t>KE-KER-2008-24943</t>
  </si>
  <si>
    <t>15th August,2020</t>
  </si>
  <si>
    <t>KE-KER-2005-24944</t>
  </si>
  <si>
    <t>25th May,2020</t>
  </si>
  <si>
    <t>KE-KER-2009-24945</t>
  </si>
  <si>
    <t>24th September,2020</t>
  </si>
  <si>
    <t>KE-MUR-1907-24946</t>
  </si>
  <si>
    <t>13th July,2019</t>
  </si>
  <si>
    <t>Waitua</t>
  </si>
  <si>
    <t>KE-NAR-1909-24947</t>
  </si>
  <si>
    <t>Transmara East</t>
  </si>
  <si>
    <t>Mokondo</t>
  </si>
  <si>
    <t>KE-LAI-1909-24948</t>
  </si>
  <si>
    <t>24th September,2019</t>
  </si>
  <si>
    <t>Mia Moja</t>
  </si>
  <si>
    <t>KE-NYE-1909-24950</t>
  </si>
  <si>
    <t>25th September,2019</t>
  </si>
  <si>
    <t>Nfaroini</t>
  </si>
  <si>
    <t>Giakatathe</t>
  </si>
  <si>
    <t>KE-NYE-1909-24951</t>
  </si>
  <si>
    <t>KE-NYE-1909-24952</t>
  </si>
  <si>
    <t>Giakarathe</t>
  </si>
  <si>
    <t>KE-KIA-1911-24953</t>
  </si>
  <si>
    <t>Komu</t>
  </si>
  <si>
    <t>Lanless</t>
  </si>
  <si>
    <t>KE-NYE-1910-24970</t>
  </si>
  <si>
    <t>Lack of feedstock</t>
  </si>
  <si>
    <t>25th October,2019</t>
  </si>
  <si>
    <t>KE-KER-1910-24971</t>
  </si>
  <si>
    <t>24th June,2019</t>
  </si>
  <si>
    <t>15th October,2019</t>
  </si>
  <si>
    <t>30th November,2019</t>
  </si>
  <si>
    <t>KE-NYA-1911-25047</t>
  </si>
  <si>
    <t>20th September,2019</t>
  </si>
  <si>
    <t>KE-NYA-1903-25048</t>
  </si>
  <si>
    <t>21st January,2019</t>
  </si>
  <si>
    <t>Karagoini</t>
  </si>
  <si>
    <t>1st April,2019</t>
  </si>
  <si>
    <t>KE-LAI-1903-25050</t>
  </si>
  <si>
    <t>29th January,2019</t>
  </si>
  <si>
    <t>20th March,2019</t>
  </si>
  <si>
    <t>Wiyumirerie</t>
  </si>
  <si>
    <t>KE-NYA-1904-25051</t>
  </si>
  <si>
    <t>13th March,2019</t>
  </si>
  <si>
    <t>KE-NYE-1905-25052</t>
  </si>
  <si>
    <t>29th March,2019</t>
  </si>
  <si>
    <t>29th May,2019</t>
  </si>
  <si>
    <t>KE-NYE-1905-25058</t>
  </si>
  <si>
    <t>4th April,2019</t>
  </si>
  <si>
    <t>KE-NYA-1902-25060</t>
  </si>
  <si>
    <t>18th February,2019</t>
  </si>
  <si>
    <t>KE-NYA-1905-25061</t>
  </si>
  <si>
    <t>1st March,2019</t>
  </si>
  <si>
    <t>KE-NAK-1902-25062</t>
  </si>
  <si>
    <t>4th February,2019</t>
  </si>
  <si>
    <t>Ndenderu B</t>
  </si>
  <si>
    <t>KE-NAK-1901-25063</t>
  </si>
  <si>
    <t>Freearea</t>
  </si>
  <si>
    <t>KE-NYA-1811-25064</t>
  </si>
  <si>
    <t>Mauro Inya</t>
  </si>
  <si>
    <t>Ritaya North</t>
  </si>
  <si>
    <t>KE-NYE-1812-25065</t>
  </si>
  <si>
    <t>Rundunguru</t>
  </si>
  <si>
    <t>KE-NYA-1901-25066</t>
  </si>
  <si>
    <t>Mairo-Inya</t>
  </si>
  <si>
    <t>KE-NYA-1901-25068</t>
  </si>
  <si>
    <t>16th December,2018</t>
  </si>
  <si>
    <t>Oljorolok</t>
  </si>
  <si>
    <t>KE-TRA-1901-25071</t>
  </si>
  <si>
    <t>11th November,2018</t>
  </si>
  <si>
    <t>Namngoi</t>
  </si>
  <si>
    <t>KE-TRA-1901-25072</t>
  </si>
  <si>
    <t>KE-TRA-1903-25073</t>
  </si>
  <si>
    <t>11th March,2019</t>
  </si>
  <si>
    <t>Kapsitwet</t>
  </si>
  <si>
    <t>Kitale Ndogo</t>
  </si>
  <si>
    <t>KE-MUR-1904-25074</t>
  </si>
  <si>
    <t>24th March,2019</t>
  </si>
  <si>
    <t>Karaguriro</t>
  </si>
  <si>
    <t>KE-KAK-1909-25075</t>
  </si>
  <si>
    <t>14th September,2019</t>
  </si>
  <si>
    <t>Kambi  Mapesa</t>
  </si>
  <si>
    <t>KE-UAS-1909-25076</t>
  </si>
  <si>
    <t>KE-TRA-2002-25077</t>
  </si>
  <si>
    <t>15th February,2020</t>
  </si>
  <si>
    <t>Sikhendu</t>
  </si>
  <si>
    <t>Bukwet</t>
  </si>
  <si>
    <t>KE-TRA-2002-25078</t>
  </si>
  <si>
    <t>16th February,2020</t>
  </si>
  <si>
    <t>Sinendet</t>
  </si>
  <si>
    <t>KE-TRA-2003-25079</t>
  </si>
  <si>
    <t>12th March,2020</t>
  </si>
  <si>
    <t>Trans-Nzoia  East</t>
  </si>
  <si>
    <t>Ekatano/ Sibanga</t>
  </si>
  <si>
    <t>KE-KAK-2006-25080</t>
  </si>
  <si>
    <t>6th June,2020</t>
  </si>
  <si>
    <t>Lianungu</t>
  </si>
  <si>
    <t>KE-TRA-2009-25081</t>
  </si>
  <si>
    <t>18th September,2020</t>
  </si>
  <si>
    <t>KE-TRA-2102-25082</t>
  </si>
  <si>
    <t>17th February,2021</t>
  </si>
  <si>
    <t>Sioyi</t>
  </si>
  <si>
    <t>27th February,2021</t>
  </si>
  <si>
    <t>KE-TRA-2105-25084</t>
  </si>
  <si>
    <t>29th May,2021</t>
  </si>
  <si>
    <t>KE-TRA-2106-25085</t>
  </si>
  <si>
    <t>6th June,2021</t>
  </si>
  <si>
    <t>Forest</t>
  </si>
  <si>
    <t>KE-TRA-2108-25086</t>
  </si>
  <si>
    <t>19th July,2021</t>
  </si>
  <si>
    <t>12th August,2021</t>
  </si>
  <si>
    <t>Sinyereri</t>
  </si>
  <si>
    <t>Minex</t>
  </si>
  <si>
    <t>KE-BUN-2109-25087</t>
  </si>
  <si>
    <t>25th September,2021</t>
  </si>
  <si>
    <t>Bungoma South</t>
  </si>
  <si>
    <t>Kibabi</t>
  </si>
  <si>
    <t>KE-UAS-2111-25088</t>
  </si>
  <si>
    <t>30th November,2021</t>
  </si>
  <si>
    <t>Karuna</t>
  </si>
  <si>
    <t>Tilatil</t>
  </si>
  <si>
    <t>KE-BUN-2205-25089</t>
  </si>
  <si>
    <t>16th May,2022</t>
  </si>
  <si>
    <t>Tuti marakaru</t>
  </si>
  <si>
    <t>Tuti</t>
  </si>
  <si>
    <t>KE-KIA-2012-25095</t>
  </si>
  <si>
    <t>20th December,2020</t>
  </si>
  <si>
    <t>30th December,2020</t>
  </si>
  <si>
    <t>KE-BAR-2107-25097</t>
  </si>
  <si>
    <t>13th July,2021</t>
  </si>
  <si>
    <t>26th July,2021</t>
  </si>
  <si>
    <t>Baringo central</t>
  </si>
  <si>
    <t>Cherel</t>
  </si>
  <si>
    <t>KE-BAR-2107-25098</t>
  </si>
  <si>
    <t>14th July,2021</t>
  </si>
  <si>
    <t>27th July,2021</t>
  </si>
  <si>
    <t>Cherelsosoin</t>
  </si>
  <si>
    <t>KE-SAM-2107-25099</t>
  </si>
  <si>
    <t>24th July,2021</t>
  </si>
  <si>
    <t>Amaiya</t>
  </si>
  <si>
    <t>longewan</t>
  </si>
  <si>
    <t>KE-SAM-2107-25100</t>
  </si>
  <si>
    <t>15th July,2021</t>
  </si>
  <si>
    <t>25th July,2021</t>
  </si>
  <si>
    <t>suguta mar mar</t>
  </si>
  <si>
    <t>KE-BAR-2107-25101</t>
  </si>
  <si>
    <t>12th July,2021</t>
  </si>
  <si>
    <t>23rd July,2021</t>
  </si>
  <si>
    <t>East Pokot</t>
  </si>
  <si>
    <t>amaiya</t>
  </si>
  <si>
    <t>kiptar</t>
  </si>
  <si>
    <t>KE-SAM-2106-25102</t>
  </si>
  <si>
    <t>16th June,2021</t>
  </si>
  <si>
    <t>26th June,2021</t>
  </si>
  <si>
    <t>kirimon</t>
  </si>
  <si>
    <t>kelele</t>
  </si>
  <si>
    <t>KE-SAM-2107-25103</t>
  </si>
  <si>
    <t>22nd June,2021</t>
  </si>
  <si>
    <t>2nd July,2021</t>
  </si>
  <si>
    <t>Sengei</t>
  </si>
  <si>
    <t>KE-SAM-2106-25104</t>
  </si>
  <si>
    <t>19th June,2021</t>
  </si>
  <si>
    <t>29th June,2021</t>
  </si>
  <si>
    <t>Urban area</t>
  </si>
  <si>
    <t>KE-SAM-2107-25105</t>
  </si>
  <si>
    <t>7th July,2021</t>
  </si>
  <si>
    <t>20th July,2021</t>
  </si>
  <si>
    <t>Longewan</t>
  </si>
  <si>
    <t>KE-SAM-2107-25106</t>
  </si>
  <si>
    <t>9th July,2021</t>
  </si>
  <si>
    <t>KE-SAM-2107-25107</t>
  </si>
  <si>
    <t>8th July,2021</t>
  </si>
  <si>
    <t>22nd July,2021</t>
  </si>
  <si>
    <t>KE-SAM-2107-25108</t>
  </si>
  <si>
    <t>16th July,2021</t>
  </si>
  <si>
    <t>28th July,2021</t>
  </si>
  <si>
    <t>Loosuk</t>
  </si>
  <si>
    <t>KE-SAM-2107-25109</t>
  </si>
  <si>
    <t>KE-BAR-2107-25110</t>
  </si>
  <si>
    <t>KE-SAM-2107-25111</t>
  </si>
  <si>
    <t>Ntaduarai</t>
  </si>
  <si>
    <t>KE-SAM-2107-25112</t>
  </si>
  <si>
    <t>lolmolok</t>
  </si>
  <si>
    <t>KE-KAJ-2106-25113</t>
  </si>
  <si>
    <t>7th June,2021</t>
  </si>
  <si>
    <t>17th June,2021</t>
  </si>
  <si>
    <t>KE-KWA-2107-25115</t>
  </si>
  <si>
    <t>23rd May,2021</t>
  </si>
  <si>
    <t>ukunda</t>
  </si>
  <si>
    <t>maweni B(ushago)</t>
  </si>
  <si>
    <t>KE-KIA-2108-25116</t>
  </si>
  <si>
    <t>2nd August,2021</t>
  </si>
  <si>
    <t>Jkuat</t>
  </si>
  <si>
    <t>KE-NAR-2108-25117</t>
  </si>
  <si>
    <t>5th August,2021</t>
  </si>
  <si>
    <t>15th August,2021</t>
  </si>
  <si>
    <t>Sunset</t>
  </si>
  <si>
    <t>KE-KIS-1904-25121</t>
  </si>
  <si>
    <t>13th April,2019</t>
  </si>
  <si>
    <t>19th April,2019</t>
  </si>
  <si>
    <t>Rabuor</t>
  </si>
  <si>
    <t>KE-KIS-1905-25122</t>
  </si>
  <si>
    <t>15th April,2019</t>
  </si>
  <si>
    <t>KE-KIA-1901-25146</t>
  </si>
  <si>
    <t>Cianda</t>
  </si>
  <si>
    <t>KE-MUR-1811-25147</t>
  </si>
  <si>
    <t>Nyakianga</t>
  </si>
  <si>
    <t>KE-MUR-1811-25148</t>
  </si>
  <si>
    <t>Kenyanjeru</t>
  </si>
  <si>
    <t>KE-KIA-1901-25149</t>
  </si>
  <si>
    <t>27th January,2019</t>
  </si>
  <si>
    <t>Mungere</t>
  </si>
  <si>
    <t>KE-KIA-1901-25150</t>
  </si>
  <si>
    <t>Komo</t>
  </si>
  <si>
    <t>Nyacaba</t>
  </si>
  <si>
    <t>KE-MUR-1812-25152</t>
  </si>
  <si>
    <t>KE-NYE-1812-25154</t>
  </si>
  <si>
    <t>3rd December,2018</t>
  </si>
  <si>
    <t>31st December,2018</t>
  </si>
  <si>
    <t>Cheje</t>
  </si>
  <si>
    <t>Giathuku</t>
  </si>
  <si>
    <t>KE-MUR-1812-25155</t>
  </si>
  <si>
    <t>Kibereke</t>
  </si>
  <si>
    <t>KE-KIA-1812-25157</t>
  </si>
  <si>
    <t>KE-KIA-1910-25163</t>
  </si>
  <si>
    <t>4th August,2019</t>
  </si>
  <si>
    <t>KE-KIA-1901-25165</t>
  </si>
  <si>
    <t>Mathuri</t>
  </si>
  <si>
    <t>KE-NYE-1901-25166</t>
  </si>
  <si>
    <t>8th December,2018</t>
  </si>
  <si>
    <t>12th January,2019</t>
  </si>
  <si>
    <t>Mumu</t>
  </si>
  <si>
    <t>KE-KIA-1901-25167</t>
  </si>
  <si>
    <t>Mathanja B</t>
  </si>
  <si>
    <t>KE-KIA-1902-25168</t>
  </si>
  <si>
    <t>KE-KIA-1902-25170</t>
  </si>
  <si>
    <t>9th February,2019</t>
  </si>
  <si>
    <t>KE-BUS-2010-25173</t>
  </si>
  <si>
    <t>10th November,2019</t>
  </si>
  <si>
    <t>15th October,2020</t>
  </si>
  <si>
    <t>Angoromo</t>
  </si>
  <si>
    <t>Amerikuay</t>
  </si>
  <si>
    <t>KE-NYA-2005-25174</t>
  </si>
  <si>
    <t>15th May,2020</t>
  </si>
  <si>
    <t>KE-UAS-1902-25179</t>
  </si>
  <si>
    <t>7th February,2019</t>
  </si>
  <si>
    <t>Tugen Estate</t>
  </si>
  <si>
    <t>KE-UAS-1901-25180</t>
  </si>
  <si>
    <t>Urare</t>
  </si>
  <si>
    <t>KE-UAS-1901-25181</t>
  </si>
  <si>
    <t>KE-NAN-1908-25182</t>
  </si>
  <si>
    <t>8th July,2019</t>
  </si>
  <si>
    <t>19th August,2019</t>
  </si>
  <si>
    <t>Kipsigak</t>
  </si>
  <si>
    <t>Kerugo</t>
  </si>
  <si>
    <t>KE-NAN-1908-25183</t>
  </si>
  <si>
    <t>20th May,2019</t>
  </si>
  <si>
    <t>KE-NAN-1909-25184</t>
  </si>
  <si>
    <t>Kapkoibai</t>
  </si>
  <si>
    <t>KE-NAN-1910-25185</t>
  </si>
  <si>
    <t>Kapmanang</t>
  </si>
  <si>
    <t>25th November,2019</t>
  </si>
  <si>
    <t>KE-NAN-1911-25187</t>
  </si>
  <si>
    <t>11th September,2019</t>
  </si>
  <si>
    <t>26th November,2019</t>
  </si>
  <si>
    <t>Kspngenytui</t>
  </si>
  <si>
    <t>KE-MER-1910-25189</t>
  </si>
  <si>
    <t>Kairaa</t>
  </si>
  <si>
    <t>Mbuti</t>
  </si>
  <si>
    <t>KE-NAN-1905-25190</t>
  </si>
  <si>
    <t>11th May,2019</t>
  </si>
  <si>
    <t>Marinyin</t>
  </si>
  <si>
    <t>14th January,2020</t>
  </si>
  <si>
    <t>6th March,2020</t>
  </si>
  <si>
    <t>KE-UAS-2006-25193</t>
  </si>
  <si>
    <t>12th February,2020</t>
  </si>
  <si>
    <t>17th June,2020</t>
  </si>
  <si>
    <t>KE-KER-1910-25194</t>
  </si>
  <si>
    <t>Chepsir</t>
  </si>
  <si>
    <t>KE-KER-1910-25195</t>
  </si>
  <si>
    <t>Kiletye</t>
  </si>
  <si>
    <t>14th November,2020</t>
  </si>
  <si>
    <t>8th December,2020</t>
  </si>
  <si>
    <t>KE-TAI-2011-25197</t>
  </si>
  <si>
    <t>KE-TAI-2011-25198</t>
  </si>
  <si>
    <t>18th October,2020</t>
  </si>
  <si>
    <t>KE-TAI-2011-25200</t>
  </si>
  <si>
    <t>8th October,2020</t>
  </si>
  <si>
    <t>Mtango</t>
  </si>
  <si>
    <t>KE-TAI-2011-25201</t>
  </si>
  <si>
    <t>12th September,2020</t>
  </si>
  <si>
    <t>Msisinenyi</t>
  </si>
  <si>
    <t>KE-TAI-2104-25213</t>
  </si>
  <si>
    <t>29th March,2021</t>
  </si>
  <si>
    <t>6th April,2021</t>
  </si>
  <si>
    <t>Kidaya ifumbu</t>
  </si>
  <si>
    <t>4th January,2021</t>
  </si>
  <si>
    <t>14th April,2021</t>
  </si>
  <si>
    <t>KE-TAI-2104-25215</t>
  </si>
  <si>
    <t>9th February,2021</t>
  </si>
  <si>
    <t>Ngolia</t>
  </si>
  <si>
    <t>Ndile</t>
  </si>
  <si>
    <t>KE-TAI-2105-25216</t>
  </si>
  <si>
    <t>22nd May,2021</t>
  </si>
  <si>
    <t>26th May,2021</t>
  </si>
  <si>
    <t>Kipusi</t>
  </si>
  <si>
    <t>KE-TAI-2104-25217</t>
  </si>
  <si>
    <t>21st February,2021</t>
  </si>
  <si>
    <t>27th April,2021</t>
  </si>
  <si>
    <t>Ngandenyi</t>
  </si>
  <si>
    <t>KE-TAI-2107-25218</t>
  </si>
  <si>
    <t>15th June,2021</t>
  </si>
  <si>
    <t>Mwalashi</t>
  </si>
  <si>
    <t>KE-MAK-1812-25229</t>
  </si>
  <si>
    <t>Mbooni West</t>
  </si>
  <si>
    <t>Kadula</t>
  </si>
  <si>
    <t>KE-MAC-1901-25230</t>
  </si>
  <si>
    <t>Kithimani</t>
  </si>
  <si>
    <t>Uvaini</t>
  </si>
  <si>
    <t>KE-MAC-1901-25232</t>
  </si>
  <si>
    <t>Masinga</t>
  </si>
  <si>
    <t>Kwayenga</t>
  </si>
  <si>
    <t>KE-MAC-1901-25233</t>
  </si>
  <si>
    <t>Kakungu</t>
  </si>
  <si>
    <t>KE-MAC-1805-25234</t>
  </si>
  <si>
    <t>7th January,2018</t>
  </si>
  <si>
    <t>Mayuuni</t>
  </si>
  <si>
    <t>KE-MAC-1901-25235</t>
  </si>
  <si>
    <t>2nd December,2018</t>
  </si>
  <si>
    <t>KE-KIR-1811-25247</t>
  </si>
  <si>
    <t>Githumbu</t>
  </si>
  <si>
    <t>KE-KAJ-1901-25249</t>
  </si>
  <si>
    <t>Gati Ikuru</t>
  </si>
  <si>
    <t>KE-KIS-1903-25250</t>
  </si>
  <si>
    <t>22nd March,2019</t>
  </si>
  <si>
    <t>KE-KIS-1812-25251</t>
  </si>
  <si>
    <t>KE-KIS-1901-25252</t>
  </si>
  <si>
    <t>Kolwa</t>
  </si>
  <si>
    <t>KE-KIS-1812-25253</t>
  </si>
  <si>
    <t>KE-KIS-1901-25254</t>
  </si>
  <si>
    <t>KE-KIS-1812-25255</t>
  </si>
  <si>
    <t>KE-KIS-1903-25256</t>
  </si>
  <si>
    <t>28th March,2019</t>
  </si>
  <si>
    <t>KE-HOM-1812-25258</t>
  </si>
  <si>
    <t>East Kanyada</t>
  </si>
  <si>
    <t>Kogwang</t>
  </si>
  <si>
    <t>KE-KIS-1903-25261</t>
  </si>
  <si>
    <t>21st March,2019</t>
  </si>
  <si>
    <t>27th March,2019</t>
  </si>
  <si>
    <t>KE-KIS-1901-25263</t>
  </si>
  <si>
    <t>KE-KIS-1901-25264</t>
  </si>
  <si>
    <t>11th January,2019</t>
  </si>
  <si>
    <t>KE-KIS-1901-25266</t>
  </si>
  <si>
    <t>Nalenda B</t>
  </si>
  <si>
    <t>KE-KIS-1903-25267</t>
  </si>
  <si>
    <t>18th March,2019</t>
  </si>
  <si>
    <t>KE-KIS-1901-25268</t>
  </si>
  <si>
    <t>Decommissioned</t>
  </si>
  <si>
    <t>KE-KIS-1904-25270</t>
  </si>
  <si>
    <t>3rd April,2019</t>
  </si>
  <si>
    <t>KE-KER-1706-25271</t>
  </si>
  <si>
    <t>KE-KER-1706-25272</t>
  </si>
  <si>
    <t>KE-KER-1711-25273</t>
  </si>
  <si>
    <t>KE-KER-1805-25275</t>
  </si>
  <si>
    <t>KE-KER-1801-25277</t>
  </si>
  <si>
    <t>KE-KER-1712-25278</t>
  </si>
  <si>
    <t>KE-KER-1709-25279</t>
  </si>
  <si>
    <t>KE-KER-1712-25280</t>
  </si>
  <si>
    <t>23rd August,2017</t>
  </si>
  <si>
    <t>KE-KER-1803-25281</t>
  </si>
  <si>
    <t>23rd December,2017</t>
  </si>
  <si>
    <t>KE-KER-1803-25282</t>
  </si>
  <si>
    <t>23rd September,2017</t>
  </si>
  <si>
    <t>KE-KER-1805-25283</t>
  </si>
  <si>
    <t>27th November,2017</t>
  </si>
  <si>
    <t>KE-KER-1712-25287</t>
  </si>
  <si>
    <t>KE-KER-1711-25290</t>
  </si>
  <si>
    <t>KE-KER-1709-25291</t>
  </si>
  <si>
    <t>KE-KER-1801-25293</t>
  </si>
  <si>
    <t>KE-KER-1801-25295</t>
  </si>
  <si>
    <t>28th October,2017</t>
  </si>
  <si>
    <t>KE-KER-1810-25296</t>
  </si>
  <si>
    <t>KE-KER-1709-25297</t>
  </si>
  <si>
    <t>KE-KER-1803-25300</t>
  </si>
  <si>
    <t>KE-KER-1803-25301</t>
  </si>
  <si>
    <t>KE-KER-1807-25302</t>
  </si>
  <si>
    <t>KE-KER-1901-25303</t>
  </si>
  <si>
    <t>Butiik</t>
  </si>
  <si>
    <t>KE-KER-1807-25304</t>
  </si>
  <si>
    <t>KE-KER-1807-25305</t>
  </si>
  <si>
    <t>KE-KER-1711-25306</t>
  </si>
  <si>
    <t>KE-KER-1709-25307</t>
  </si>
  <si>
    <t>KE-KER-1711-25308</t>
  </si>
  <si>
    <t>KE-KER-1712-25309</t>
  </si>
  <si>
    <t>KE-KER-1811-25310</t>
  </si>
  <si>
    <t>KE-KER-1711-25311</t>
  </si>
  <si>
    <t>KE-KER-1711-25312</t>
  </si>
  <si>
    <t>KE-KER-1906-25313</t>
  </si>
  <si>
    <t>KE-KER-1904-25314</t>
  </si>
  <si>
    <t>Chilchilla</t>
  </si>
  <si>
    <t>KE-KER-1908-25315</t>
  </si>
  <si>
    <t>Kapsenetwet</t>
  </si>
  <si>
    <t>KE-KER-1907-25316</t>
  </si>
  <si>
    <t>KE-KER-1905-25317</t>
  </si>
  <si>
    <t>KE-KER-1906-25318</t>
  </si>
  <si>
    <t>1st January,2019</t>
  </si>
  <si>
    <t>20th June,2019</t>
  </si>
  <si>
    <t>Kipkoiyan</t>
  </si>
  <si>
    <t>Kiboe</t>
  </si>
  <si>
    <t>KE-KER-1906-25319</t>
  </si>
  <si>
    <t>Kipchimchim</t>
  </si>
  <si>
    <t>Kipsotet</t>
  </si>
  <si>
    <t>KE-NYA-1901-25327</t>
  </si>
  <si>
    <t>11th December,2018</t>
  </si>
  <si>
    <t>30th January,2019</t>
  </si>
  <si>
    <t>KE-KIS-1902-25328</t>
  </si>
  <si>
    <t>Masongo</t>
  </si>
  <si>
    <t>KE-NYA-1904-25330</t>
  </si>
  <si>
    <t>21st April,2019</t>
  </si>
  <si>
    <t>Mogumo</t>
  </si>
  <si>
    <t>KE-KIS-1904-25331</t>
  </si>
  <si>
    <t>30th April,2019</t>
  </si>
  <si>
    <t>Gesoni</t>
  </si>
  <si>
    <t>Mwamotoka</t>
  </si>
  <si>
    <t>KE-NYA-1905-25332</t>
  </si>
  <si>
    <t>KE-KIS-1905-25334</t>
  </si>
  <si>
    <t>24th May,2019</t>
  </si>
  <si>
    <t>Masaba South</t>
  </si>
  <si>
    <t>KE-KIS-1905-25335</t>
  </si>
  <si>
    <t>15th May,2019</t>
  </si>
  <si>
    <t>Kiaruta</t>
  </si>
  <si>
    <t>KE-NYA-1905-25336</t>
  </si>
  <si>
    <t>KE-NYA-1805-25338</t>
  </si>
  <si>
    <t>Central Kituku</t>
  </si>
  <si>
    <t>Morambo</t>
  </si>
  <si>
    <t>KE-KAK-1804-25340</t>
  </si>
  <si>
    <t>Luyekhe</t>
  </si>
  <si>
    <t>KE-KAK-1806-25341</t>
  </si>
  <si>
    <t>Nyorotis</t>
  </si>
  <si>
    <t>KE-BUN-1810-25342</t>
  </si>
  <si>
    <t>Soysambu</t>
  </si>
  <si>
    <t>Narat</t>
  </si>
  <si>
    <t>KE-KAK-1806-25343</t>
  </si>
  <si>
    <t>Mwamba</t>
  </si>
  <si>
    <t>Spring Park</t>
  </si>
  <si>
    <t>KE-KAK-1809-25344</t>
  </si>
  <si>
    <t>Matete</t>
  </si>
  <si>
    <t>Chevaywa</t>
  </si>
  <si>
    <t>KE-KER-1807-25346</t>
  </si>
  <si>
    <t>KE-KER-1712-25347</t>
  </si>
  <si>
    <t>KE-KER-1712-25348</t>
  </si>
  <si>
    <t>KE-KER-1712-25349</t>
  </si>
  <si>
    <t>KE-KER-1801-25350</t>
  </si>
  <si>
    <t>KE-KER-1807-25351</t>
  </si>
  <si>
    <t>KE-KER-1711-25352</t>
  </si>
  <si>
    <t>KE-KER-1807-25353</t>
  </si>
  <si>
    <t>KE-KER-1711-25354</t>
  </si>
  <si>
    <t>KE-KER-1906-25355</t>
  </si>
  <si>
    <t>KE-BOM-1811-25356</t>
  </si>
  <si>
    <t>10th November,2018</t>
  </si>
  <si>
    <t>KE-NAR-1811-25357</t>
  </si>
  <si>
    <t>29th October,2018</t>
  </si>
  <si>
    <t>Mulot</t>
  </si>
  <si>
    <t>Kilusu</t>
  </si>
  <si>
    <t>KE-NAR-1811-25358</t>
  </si>
  <si>
    <t>Menderet</t>
  </si>
  <si>
    <t>KE-KER-1810-25359</t>
  </si>
  <si>
    <t>30th October,2018</t>
  </si>
  <si>
    <t>Monoru</t>
  </si>
  <si>
    <t>KE-KER-1905-25360</t>
  </si>
  <si>
    <t>KE-KER-1905-25361</t>
  </si>
  <si>
    <t>KE-BOM-1902-25362</t>
  </si>
  <si>
    <t>17th December,2018</t>
  </si>
  <si>
    <t>KE-KER-1907-25363</t>
  </si>
  <si>
    <t>KE-KER-1905-25364</t>
  </si>
  <si>
    <t>KE-KER-1907-25365</t>
  </si>
  <si>
    <t>KE-KER-1908-25366</t>
  </si>
  <si>
    <t>KE-KER-1908-25367</t>
  </si>
  <si>
    <t>KE-BOM-1905-25368</t>
  </si>
  <si>
    <t>Kembu</t>
  </si>
  <si>
    <t>Kaporuso</t>
  </si>
  <si>
    <t>KE-KER-1905-25369</t>
  </si>
  <si>
    <t>14th May,2019</t>
  </si>
  <si>
    <t>KE-KER-1903-25370</t>
  </si>
  <si>
    <t>KE-KER-1804-25371</t>
  </si>
  <si>
    <t>Kosyot</t>
  </si>
  <si>
    <t>KE-KER-1804-25372</t>
  </si>
  <si>
    <t>Nyairobi</t>
  </si>
  <si>
    <t>KE-KER-1711-25376</t>
  </si>
  <si>
    <t>29th May,2017</t>
  </si>
  <si>
    <t>KE-KER-1712-25377</t>
  </si>
  <si>
    <t>KE-KER-1906-25379</t>
  </si>
  <si>
    <t>KE-KER-1801-25382</t>
  </si>
  <si>
    <t>KE-KER-1709-25383</t>
  </si>
  <si>
    <t>KE-KER-1711-25384</t>
  </si>
  <si>
    <t>KE-KER-1703-25385</t>
  </si>
  <si>
    <t>KE-KER-1807-25386</t>
  </si>
  <si>
    <t>KE-KER-1807-25387</t>
  </si>
  <si>
    <t>KE-KER-1807-25388</t>
  </si>
  <si>
    <t>KE-KER-1709-25389</t>
  </si>
  <si>
    <t>11th June,2017</t>
  </si>
  <si>
    <t>Songonyet</t>
  </si>
  <si>
    <t>KE-KER-1712-25390</t>
  </si>
  <si>
    <t>KE-KER-1803-25392</t>
  </si>
  <si>
    <t>KE-KER-1709-25393</t>
  </si>
  <si>
    <t>Nbubusat</t>
  </si>
  <si>
    <t>KE-KER-1711-25394</t>
  </si>
  <si>
    <t>KE-KER-1805-25395</t>
  </si>
  <si>
    <t>KE-KIR-2104-25396</t>
  </si>
  <si>
    <t>7th February,2021</t>
  </si>
  <si>
    <t>7th April,2021</t>
  </si>
  <si>
    <t>Mitondo</t>
  </si>
  <si>
    <t>KE-KIR-2012-25397</t>
  </si>
  <si>
    <t>1st November,2020</t>
  </si>
  <si>
    <t>7th December,2020</t>
  </si>
  <si>
    <t>KE-KIR-2101-25398</t>
  </si>
  <si>
    <t>1st January,2021</t>
  </si>
  <si>
    <t>Kerugoya ward</t>
  </si>
  <si>
    <t>KE-KIR-2012-25399</t>
  </si>
  <si>
    <t>15th December,2020</t>
  </si>
  <si>
    <t>Ndomba</t>
  </si>
  <si>
    <t>27th March,2021</t>
  </si>
  <si>
    <t>KE-KIR-2107-25404</t>
  </si>
  <si>
    <t>1st June,2021</t>
  </si>
  <si>
    <t>Gitako</t>
  </si>
  <si>
    <t>Kiania</t>
  </si>
  <si>
    <t>KE-EMB-1908-25405</t>
  </si>
  <si>
    <t>7th July,2019</t>
  </si>
  <si>
    <t>Kangaru</t>
  </si>
  <si>
    <t>Njukiri</t>
  </si>
  <si>
    <t>KE-EMB-2006-25406</t>
  </si>
  <si>
    <t>13th June,2020</t>
  </si>
  <si>
    <t>28th June,2020</t>
  </si>
  <si>
    <t>KE-EMB-1908-25407</t>
  </si>
  <si>
    <t>22nd August,2019</t>
  </si>
  <si>
    <t>Rianjagi</t>
  </si>
  <si>
    <t>KE-KIR-2106-25408</t>
  </si>
  <si>
    <t>22nd March,2021</t>
  </si>
  <si>
    <t>Giatama</t>
  </si>
  <si>
    <t>KE-EMB-2107-25410</t>
  </si>
  <si>
    <t>1st July,2021</t>
  </si>
  <si>
    <t>Gakwegori</t>
  </si>
  <si>
    <t>KE-KIR-2105-25411</t>
  </si>
  <si>
    <t>1st April,2021</t>
  </si>
  <si>
    <t>17th May,2021</t>
  </si>
  <si>
    <t>Kiamutugu</t>
  </si>
  <si>
    <t>KE-KIR-1908-25412</t>
  </si>
  <si>
    <t>21st June,2019</t>
  </si>
  <si>
    <t>Kibate</t>
  </si>
  <si>
    <t>KE-KIR-1908-25413</t>
  </si>
  <si>
    <t>Thiguku</t>
  </si>
  <si>
    <t>KE-KIR-1908-25414</t>
  </si>
  <si>
    <t>17th July,2019</t>
  </si>
  <si>
    <t>Giagitogo</t>
  </si>
  <si>
    <t>KE-KIR-2002-25415</t>
  </si>
  <si>
    <t>1st January,2020</t>
  </si>
  <si>
    <t>Gathite</t>
  </si>
  <si>
    <t>KE-KIR-1909-25416</t>
  </si>
  <si>
    <t>Koroma</t>
  </si>
  <si>
    <t>Ubui</t>
  </si>
  <si>
    <t>KE-KIR-2105-25418</t>
  </si>
  <si>
    <t>29th April,2021</t>
  </si>
  <si>
    <t>20th May,2021</t>
  </si>
  <si>
    <t>KE-KIR-1910-25419</t>
  </si>
  <si>
    <t>KE-NAK-1906-25442</t>
  </si>
  <si>
    <t>6th April,2019</t>
  </si>
  <si>
    <t>1st June,2019</t>
  </si>
  <si>
    <t>Subukis</t>
  </si>
  <si>
    <t>KE-NYA-1811-25445</t>
  </si>
  <si>
    <t>KE-KIR-1901-25446</t>
  </si>
  <si>
    <t>KE-KIR-1901-25447</t>
  </si>
  <si>
    <t>19th December,2018</t>
  </si>
  <si>
    <t>KE-KIR-1901-25448</t>
  </si>
  <si>
    <t>KE-KIR-1901-25449</t>
  </si>
  <si>
    <t>KE-KIR-1901-25450</t>
  </si>
  <si>
    <t>KE-KIR-1901-25451</t>
  </si>
  <si>
    <t>KE-KIR-1901-25452</t>
  </si>
  <si>
    <t>KE-KIR-1901-25454</t>
  </si>
  <si>
    <t>KE-KIR-1901-25455</t>
  </si>
  <si>
    <t>KE-KIR-1901-25456</t>
  </si>
  <si>
    <t>KE-KIR-1901-25458</t>
  </si>
  <si>
    <t>Kerugoya Kutus</t>
  </si>
  <si>
    <t>Kamitiini</t>
  </si>
  <si>
    <t>KE-KIA-1901-25459</t>
  </si>
  <si>
    <t>KE-NAK-1901-25460</t>
  </si>
  <si>
    <t>14th January,2019</t>
  </si>
  <si>
    <t>Nganoini</t>
  </si>
  <si>
    <t>KE-NAK-1902-25461</t>
  </si>
  <si>
    <t>Mutukanio C</t>
  </si>
  <si>
    <t>KE-NAK-1903-25463</t>
  </si>
  <si>
    <t>23rd March,2019</t>
  </si>
  <si>
    <t>Lengenet</t>
  </si>
  <si>
    <t>KE-KIR-1901-25465</t>
  </si>
  <si>
    <t>KE-BOM-1902-25473</t>
  </si>
  <si>
    <t>18th November,2018</t>
  </si>
  <si>
    <t>19th February,2019</t>
  </si>
  <si>
    <t>Chebirbelek</t>
  </si>
  <si>
    <t>Siroin</t>
  </si>
  <si>
    <t>KE-NYA-1812-25496</t>
  </si>
  <si>
    <t>Nyangena</t>
  </si>
  <si>
    <t>KE-NYA-1812-25497</t>
  </si>
  <si>
    <t>Bosamaro</t>
  </si>
  <si>
    <t>Motagara</t>
  </si>
  <si>
    <t>KE-NYA-1903-25498</t>
  </si>
  <si>
    <t>Mosobeti</t>
  </si>
  <si>
    <t>KE-NYA-1903-25499</t>
  </si>
  <si>
    <t>Getuka</t>
  </si>
  <si>
    <t>KE-NYA-1904-25500</t>
  </si>
  <si>
    <t>Nyamaya</t>
  </si>
  <si>
    <t>30th December,2018</t>
  </si>
  <si>
    <t>KE-NYA-1906-25502</t>
  </si>
  <si>
    <t>KE-NYA-1906-25503</t>
  </si>
  <si>
    <t>27th June,2019</t>
  </si>
  <si>
    <t>Kebirigo</t>
  </si>
  <si>
    <t>Konate</t>
  </si>
  <si>
    <t>KE-NYA-1906-25504</t>
  </si>
  <si>
    <t>10th March,2019</t>
  </si>
  <si>
    <t>Nyabiosi</t>
  </si>
  <si>
    <t>KE-NYA-1910-25505</t>
  </si>
  <si>
    <t>11th July,2019</t>
  </si>
  <si>
    <t>13th October,2019</t>
  </si>
  <si>
    <t>Itena</t>
  </si>
  <si>
    <t>KE-NYA-1910-25506</t>
  </si>
  <si>
    <t>29th July,2019</t>
  </si>
  <si>
    <t>Viongozi Senta</t>
  </si>
  <si>
    <t>Ibara</t>
  </si>
  <si>
    <t>KE-KIS-1910-25507</t>
  </si>
  <si>
    <t>6th August,2019</t>
  </si>
  <si>
    <t>Geteri</t>
  </si>
  <si>
    <t>Mwagetenga</t>
  </si>
  <si>
    <t>KE-NYA-1910-25508</t>
  </si>
  <si>
    <t>27th August,2019</t>
  </si>
  <si>
    <t>KE-NYA-1910-25509</t>
  </si>
  <si>
    <t>5th September,2019</t>
  </si>
  <si>
    <t>27th October,2019</t>
  </si>
  <si>
    <t>Gesima Nyasiongo</t>
  </si>
  <si>
    <t>Ribwago</t>
  </si>
  <si>
    <t>28th November,2019</t>
  </si>
  <si>
    <t>KE-NYA-1911-25512</t>
  </si>
  <si>
    <t>29th November,2019</t>
  </si>
  <si>
    <t>Nyakeore</t>
  </si>
  <si>
    <t>KE-NYE-1905-25521</t>
  </si>
  <si>
    <t>27th May,2019</t>
  </si>
  <si>
    <t>Gathue</t>
  </si>
  <si>
    <t>KE-NYE-1905-25522</t>
  </si>
  <si>
    <t>KE-NYE-1905-25523</t>
  </si>
  <si>
    <t>KE-NYE-1905-25524</t>
  </si>
  <si>
    <t>28th May,2019</t>
  </si>
  <si>
    <t>Karidudu</t>
  </si>
  <si>
    <t>KE-NYE-1905-25525</t>
  </si>
  <si>
    <t>Gaturiri</t>
  </si>
  <si>
    <t>KE-NYE-1905-25526</t>
  </si>
  <si>
    <t>KE-NYE-1905-25527</t>
  </si>
  <si>
    <t>KE-NYE-1905-25528</t>
  </si>
  <si>
    <t>KE-NYE-1905-25529</t>
  </si>
  <si>
    <t>KE-NYE-1905-25531</t>
  </si>
  <si>
    <t>Ichuga</t>
  </si>
  <si>
    <t>KE-NYE-1905-25532</t>
  </si>
  <si>
    <t>Saigoni</t>
  </si>
  <si>
    <t>KE-NYE-1905-25533</t>
  </si>
  <si>
    <t>KE-KIR-1905-25534</t>
  </si>
  <si>
    <t>Location</t>
  </si>
  <si>
    <t>Kanugu</t>
  </si>
  <si>
    <t>KE-MUR-1906-25535</t>
  </si>
  <si>
    <t>17th June,2019</t>
  </si>
  <si>
    <t>Gichagini</t>
  </si>
  <si>
    <t>KE-EMB-1906-25536</t>
  </si>
  <si>
    <t>Ken East</t>
  </si>
  <si>
    <t>KE-EMB-1906-25537</t>
  </si>
  <si>
    <t>Gichiche</t>
  </si>
  <si>
    <t>KE-EMB-1907-25538</t>
  </si>
  <si>
    <t>11th June,2019</t>
  </si>
  <si>
    <t>Runyenyes Town</t>
  </si>
  <si>
    <t>Kiamwinga</t>
  </si>
  <si>
    <t>KE-NYE-1907-25539</t>
  </si>
  <si>
    <t>9th April,2019</t>
  </si>
  <si>
    <t>9th July,2019</t>
  </si>
  <si>
    <t>Mumbuini</t>
  </si>
  <si>
    <t>KE-NYE-1907-25540</t>
  </si>
  <si>
    <t>8th June,2019</t>
  </si>
  <si>
    <t>KE-NYE-1907-25541</t>
  </si>
  <si>
    <t>KE-NYE-1907-25542</t>
  </si>
  <si>
    <t>9th May,2019</t>
  </si>
  <si>
    <t>KE-NYE-1907-25543</t>
  </si>
  <si>
    <t>KE-KIR-1907-25544</t>
  </si>
  <si>
    <t>South Ngariama</t>
  </si>
  <si>
    <t>Ngomano</t>
  </si>
  <si>
    <t>KE-NYE-1907-25545</t>
  </si>
  <si>
    <t>Mungi</t>
  </si>
  <si>
    <t>KE-EMB-1901-25547</t>
  </si>
  <si>
    <t>Ngerwe</t>
  </si>
  <si>
    <t>KE-EMB-1901-25548</t>
  </si>
  <si>
    <t>KE-EMB-1902-25549</t>
  </si>
  <si>
    <t>KE-EMB-1906-25550</t>
  </si>
  <si>
    <t>Kambo</t>
  </si>
  <si>
    <t>KE-NYE-1903-25551</t>
  </si>
  <si>
    <t>Agothi</t>
  </si>
  <si>
    <t>Ithekahuno</t>
  </si>
  <si>
    <t>KE-EMB-1904-25552</t>
  </si>
  <si>
    <t>Kiangucu</t>
  </si>
  <si>
    <t>KE-EMB-1904-25553</t>
  </si>
  <si>
    <t>Runyenyes Central</t>
  </si>
  <si>
    <t>KE-NAI-1904-25554</t>
  </si>
  <si>
    <t>7th April,2019</t>
  </si>
  <si>
    <t>29th April,2019</t>
  </si>
  <si>
    <t>Gatuoro</t>
  </si>
  <si>
    <t>KE-KIR-1905-25555</t>
  </si>
  <si>
    <t>10th May,2019</t>
  </si>
  <si>
    <t>Rwathai</t>
  </si>
  <si>
    <t>KE-NYE-1905-25556</t>
  </si>
  <si>
    <t>KE-EMB-1905-25557</t>
  </si>
  <si>
    <t>11th April,2019</t>
  </si>
  <si>
    <t>KE-EMB-1905-25558</t>
  </si>
  <si>
    <t>13th May,2019</t>
  </si>
  <si>
    <t>Givunguro</t>
  </si>
  <si>
    <t>KE-NAN-1805-25559</t>
  </si>
  <si>
    <t>KE-NYE-1905-25560</t>
  </si>
  <si>
    <t>Kiamuiru</t>
  </si>
  <si>
    <t>26th April,2019</t>
  </si>
  <si>
    <t>KE-NYE-1905-25562</t>
  </si>
  <si>
    <t>KE-NYE-1905-25563</t>
  </si>
  <si>
    <t>Kiamabara</t>
  </si>
  <si>
    <t>KE-NYE-1905-25564</t>
  </si>
  <si>
    <t>KE-NYE-1905-25565</t>
  </si>
  <si>
    <t>Karebu</t>
  </si>
  <si>
    <t>KE-NYE-1905-25566</t>
  </si>
  <si>
    <t>KE-NYE-1905-25567</t>
  </si>
  <si>
    <t>KE-NYE-1905-25568</t>
  </si>
  <si>
    <t>Mahigaini</t>
  </si>
  <si>
    <t>KE-NYE-1905-25570</t>
  </si>
  <si>
    <t>KE-KIA-1901-25571</t>
  </si>
  <si>
    <t>Kahunyu</t>
  </si>
  <si>
    <t>KE-KIA-1812-25572</t>
  </si>
  <si>
    <t>KE-KIA-1812-25573</t>
  </si>
  <si>
    <t>Kawandagã¹</t>
  </si>
  <si>
    <t>KE-NYE-1902-25574</t>
  </si>
  <si>
    <t>Kiandigi</t>
  </si>
  <si>
    <t>KE-NYE-1903-25575</t>
  </si>
  <si>
    <t>KE-NYE-1902-25577</t>
  </si>
  <si>
    <t>Ihuagi</t>
  </si>
  <si>
    <t>KE-NYE-1902-25578</t>
  </si>
  <si>
    <t>Karura</t>
  </si>
  <si>
    <t>KE-NYE-1902-25579</t>
  </si>
  <si>
    <t>Unjiru</t>
  </si>
  <si>
    <t>KE-NYE-1902-25580</t>
  </si>
  <si>
    <t>6th January,2019</t>
  </si>
  <si>
    <t>KE-MUR-1904-25582</t>
  </si>
  <si>
    <t>28th April,2019</t>
  </si>
  <si>
    <t>KE-NYE-1902-25584</t>
  </si>
  <si>
    <t>KE-KIA-1904-25585</t>
  </si>
  <si>
    <t>Kiukenda</t>
  </si>
  <si>
    <t>KE-NYE-1903-25586</t>
  </si>
  <si>
    <t>KE-MUR-1904-25587</t>
  </si>
  <si>
    <t>Kahumbu</t>
  </si>
  <si>
    <t>KE-NYE-1904-25588</t>
  </si>
  <si>
    <t>Mukore</t>
  </si>
  <si>
    <t>KE-NYE-1903-25589</t>
  </si>
  <si>
    <t>Peter Ciira</t>
  </si>
  <si>
    <t>KE-NYE-1903-25590</t>
  </si>
  <si>
    <t>Kathaithi</t>
  </si>
  <si>
    <t>KE-NYE-1903-25591</t>
  </si>
  <si>
    <t>KE-KIR-1903-25592</t>
  </si>
  <si>
    <t>Kibingoti</t>
  </si>
  <si>
    <t>KE-NYE-1903-25595</t>
  </si>
  <si>
    <t>KE-THA-1902-25596</t>
  </si>
  <si>
    <t>23rd February,2019</t>
  </si>
  <si>
    <t>KE-MER-1907-25599</t>
  </si>
  <si>
    <t>Giuti</t>
  </si>
  <si>
    <t>KE-MER-1907-25600</t>
  </si>
  <si>
    <t>Kigumone</t>
  </si>
  <si>
    <t>KE-MER-1910-25601</t>
  </si>
  <si>
    <t>KE-MER-1910-25602</t>
  </si>
  <si>
    <t>3rd October,2019</t>
  </si>
  <si>
    <t>Kithurune</t>
  </si>
  <si>
    <t>KE-MER-1910-25603</t>
  </si>
  <si>
    <t>30th September,2019</t>
  </si>
  <si>
    <t>18th October,2019</t>
  </si>
  <si>
    <t>KE-MER-1903-25604</t>
  </si>
  <si>
    <t>25th March,2019</t>
  </si>
  <si>
    <t>Ndagene</t>
  </si>
  <si>
    <t>KE-MER-1911-25605</t>
  </si>
  <si>
    <t>Kiamiriru</t>
  </si>
  <si>
    <t>KE-THA-1903-25621</t>
  </si>
  <si>
    <t>KE-THA-1812-25622</t>
  </si>
  <si>
    <t>Gikwego</t>
  </si>
  <si>
    <t>KE-MER-1903-25623</t>
  </si>
  <si>
    <t>KE-MER-1904-25624</t>
  </si>
  <si>
    <t>Mwarine</t>
  </si>
  <si>
    <t>KE-MER-1903-25625</t>
  </si>
  <si>
    <t>Nguru</t>
  </si>
  <si>
    <t>KE-MER-1903-25627</t>
  </si>
  <si>
    <t>KE-MER-1902-25628</t>
  </si>
  <si>
    <t>Minwe</t>
  </si>
  <si>
    <t>KE-MER-1904-25631</t>
  </si>
  <si>
    <t>7th March,2019</t>
  </si>
  <si>
    <t>KE-MER-1904-25632</t>
  </si>
  <si>
    <t>Dagene</t>
  </si>
  <si>
    <t>KE-MER-1905-25634</t>
  </si>
  <si>
    <t>Kiarago</t>
  </si>
  <si>
    <t>KE-MER-1905-25635</t>
  </si>
  <si>
    <t>Tai_Maringene</t>
  </si>
  <si>
    <t>KE-NAN-1903-25647</t>
  </si>
  <si>
    <t>26th February,2019</t>
  </si>
  <si>
    <t>KE-NAN-1909-25648</t>
  </si>
  <si>
    <t>KE-NAN-1908-25649</t>
  </si>
  <si>
    <t>Songhor/Soba</t>
  </si>
  <si>
    <t>KE-NAN-1905-25650</t>
  </si>
  <si>
    <t>KE-NAN-1904-25651</t>
  </si>
  <si>
    <t>KE-NAN-1908-25652</t>
  </si>
  <si>
    <t>KE-NAN-1906-25653</t>
  </si>
  <si>
    <t>16th June,2019</t>
  </si>
  <si>
    <t>KE-NAN-1902-25656</t>
  </si>
  <si>
    <t>KE-NYA-2008-25658</t>
  </si>
  <si>
    <t>20th June,2020</t>
  </si>
  <si>
    <t>10th August,2020</t>
  </si>
  <si>
    <t>Obwari</t>
  </si>
  <si>
    <t>Bokibaru</t>
  </si>
  <si>
    <t>KE-BUS-2010-25659</t>
  </si>
  <si>
    <t>20th September,2020</t>
  </si>
  <si>
    <t>KE-NAN-1803-25660</t>
  </si>
  <si>
    <t>KE-NAN-1901-25662</t>
  </si>
  <si>
    <t>Kapkesengen</t>
  </si>
  <si>
    <t>KE-NAN-1810-25663</t>
  </si>
  <si>
    <t>Kamurguiywo</t>
  </si>
  <si>
    <t>KE-MER-1910-25665</t>
  </si>
  <si>
    <t>Yururu</t>
  </si>
  <si>
    <t>Kamuringi</t>
  </si>
  <si>
    <t>KE-MER-1910-25666</t>
  </si>
  <si>
    <t>23rd April,2019</t>
  </si>
  <si>
    <t>KE-NAK-1910-25669</t>
  </si>
  <si>
    <t>KE-NAK-1910-25670</t>
  </si>
  <si>
    <t>Kipkoris</t>
  </si>
  <si>
    <t>KE-MER-1902-25671</t>
  </si>
  <si>
    <t>Munani</t>
  </si>
  <si>
    <t>KE-KIR-1910-25672</t>
  </si>
  <si>
    <t>KE-MER-1905-25673</t>
  </si>
  <si>
    <t>Mboroga</t>
  </si>
  <si>
    <t>KE-MER-1907-25674</t>
  </si>
  <si>
    <t>Miuene</t>
  </si>
  <si>
    <t>KE-NYA-1909-25675</t>
  </si>
  <si>
    <t>Engeener</t>
  </si>
  <si>
    <t>17th April,2020</t>
  </si>
  <si>
    <t>KE-THA-2005-25679</t>
  </si>
  <si>
    <t>16th May,2020</t>
  </si>
  <si>
    <t>KE-MER-2004-25680</t>
  </si>
  <si>
    <t>21st April,2020</t>
  </si>
  <si>
    <t>Ndamene</t>
  </si>
  <si>
    <t>Kiambongo</t>
  </si>
  <si>
    <t>KE-NAK-1909-25681</t>
  </si>
  <si>
    <t>KE-THA-2004-25682</t>
  </si>
  <si>
    <t>29th April,2020</t>
  </si>
  <si>
    <t>KE-MER-1909-25683</t>
  </si>
  <si>
    <t>Katheri Central</t>
  </si>
  <si>
    <t>Aboetene</t>
  </si>
  <si>
    <t>KE-MER-1903-25684</t>
  </si>
  <si>
    <t>KE-MER-1907-25686</t>
  </si>
  <si>
    <t>Kirua</t>
  </si>
  <si>
    <t>Murunguma</t>
  </si>
  <si>
    <t>KE-KIR-1910-25687</t>
  </si>
  <si>
    <t>KE-THA-2005-25689</t>
  </si>
  <si>
    <t>9th May,2020</t>
  </si>
  <si>
    <t>Mbuta</t>
  </si>
  <si>
    <t>KE-MER-1906-25690</t>
  </si>
  <si>
    <t>28th June,2019</t>
  </si>
  <si>
    <t>KE-KIA-1902-25692</t>
  </si>
  <si>
    <t>22nd February,2019</t>
  </si>
  <si>
    <t>KE-EMB-1912-25693</t>
  </si>
  <si>
    <t>18th December,2019</t>
  </si>
  <si>
    <t>Kieni  North</t>
  </si>
  <si>
    <t>Kariari</t>
  </si>
  <si>
    <t>KE-MER-1907-25695</t>
  </si>
  <si>
    <t>Thubuku</t>
  </si>
  <si>
    <t>Antuanuu</t>
  </si>
  <si>
    <t>KE-MER-1904-25696</t>
  </si>
  <si>
    <t>Thaene</t>
  </si>
  <si>
    <t>KE-MER-1904-25697</t>
  </si>
  <si>
    <t>Igandene</t>
  </si>
  <si>
    <t>Gakuu</t>
  </si>
  <si>
    <t>KE-MER-1904-25698</t>
  </si>
  <si>
    <t>KE-THA-1905-25699</t>
  </si>
  <si>
    <t>Karamani</t>
  </si>
  <si>
    <t>KE-MER-1905-25700</t>
  </si>
  <si>
    <t>KE-MER-1905-25702</t>
  </si>
  <si>
    <t>22nd May,2019</t>
  </si>
  <si>
    <t>KE-MER-1905-25703</t>
  </si>
  <si>
    <t>14th April,2019</t>
  </si>
  <si>
    <t>Murathakari</t>
  </si>
  <si>
    <t>Kathita</t>
  </si>
  <si>
    <t>KE-MER-1905-25704</t>
  </si>
  <si>
    <t>Thuura</t>
  </si>
  <si>
    <t>KE-THA-1906-25707</t>
  </si>
  <si>
    <t>25th June,2019</t>
  </si>
  <si>
    <t>Giachaguara</t>
  </si>
  <si>
    <t>KE-THA-1907-25708</t>
  </si>
  <si>
    <t>Kariakomo</t>
  </si>
  <si>
    <t>Ithai</t>
  </si>
  <si>
    <t>KE-THA-1909-25713</t>
  </si>
  <si>
    <t>14th July,2019</t>
  </si>
  <si>
    <t>Mpeani</t>
  </si>
  <si>
    <t>KE-MER-1909-25714</t>
  </si>
  <si>
    <t>29th September,2019</t>
  </si>
  <si>
    <t>Kagene</t>
  </si>
  <si>
    <t>KE-NYA-2005-25715</t>
  </si>
  <si>
    <t>15th March,2020</t>
  </si>
  <si>
    <t>18th May,2020</t>
  </si>
  <si>
    <t>Kemera</t>
  </si>
  <si>
    <t>Omogua</t>
  </si>
  <si>
    <t>KE-MER-1908-25717</t>
  </si>
  <si>
    <t>16th August,2019</t>
  </si>
  <si>
    <t>Kirendene</t>
  </si>
  <si>
    <t>KE-MER-1910-25718</t>
  </si>
  <si>
    <t>1st October,2019</t>
  </si>
  <si>
    <t>Koothine</t>
  </si>
  <si>
    <t>Wonyaine</t>
  </si>
  <si>
    <t>KE-MER-1911-25719</t>
  </si>
  <si>
    <t>Miathene</t>
  </si>
  <si>
    <t>Anjilu</t>
  </si>
  <si>
    <t>KE-THA-1911-25720</t>
  </si>
  <si>
    <t>28th October,2019</t>
  </si>
  <si>
    <t>18th November,2019</t>
  </si>
  <si>
    <t>Muhuni</t>
  </si>
  <si>
    <t>KE-TAI-1908-25721</t>
  </si>
  <si>
    <t>Kighala</t>
  </si>
  <si>
    <t>KE-TAI-1908-25722</t>
  </si>
  <si>
    <t>Kidaya Ngerenyi</t>
  </si>
  <si>
    <t>Solome</t>
  </si>
  <si>
    <t>KE-TAI-2002-25723</t>
  </si>
  <si>
    <t>17th February,2020</t>
  </si>
  <si>
    <t>Shate</t>
  </si>
  <si>
    <t>KE-KWA-2002-25724</t>
  </si>
  <si>
    <t>18th February,2020</t>
  </si>
  <si>
    <t>Kinondo</t>
  </si>
  <si>
    <t>Gandini</t>
  </si>
  <si>
    <t>KE-KIL-1910-25725</t>
  </si>
  <si>
    <t>16th October,2019</t>
  </si>
  <si>
    <t>Bandarasalama</t>
  </si>
  <si>
    <t>Kaoyeni</t>
  </si>
  <si>
    <t>KE-MOM-2002-25726</t>
  </si>
  <si>
    <t>Changamwe</t>
  </si>
  <si>
    <t>Kibarani</t>
  </si>
  <si>
    <t>KE-KIL-2002-25727</t>
  </si>
  <si>
    <t>1st December,2019</t>
  </si>
  <si>
    <t>Gede</t>
  </si>
  <si>
    <t>Muyaza</t>
  </si>
  <si>
    <t>KE-TAI-2010-25730</t>
  </si>
  <si>
    <t>5th October,2020</t>
  </si>
  <si>
    <t>13th October,2020</t>
  </si>
  <si>
    <t>KE-TAI-2006-25731</t>
  </si>
  <si>
    <t>18th June,2020</t>
  </si>
  <si>
    <t>Ngambinyi</t>
  </si>
  <si>
    <t>KE-KIL-2003-25732</t>
  </si>
  <si>
    <t>21st January,2020</t>
  </si>
  <si>
    <t>Takaungu</t>
  </si>
  <si>
    <t>KE-TAI-2006-25734</t>
  </si>
  <si>
    <t>10th May,2020</t>
  </si>
  <si>
    <t>Mngama</t>
  </si>
  <si>
    <t>KE-TAI-2005-25737</t>
  </si>
  <si>
    <t>KE-KIL-2007-25738</t>
  </si>
  <si>
    <t>20th May,2020</t>
  </si>
  <si>
    <t>20th July,2020</t>
  </si>
  <si>
    <t>Ndonya</t>
  </si>
  <si>
    <t>KE-MOM-2007-25742</t>
  </si>
  <si>
    <t>Olienda</t>
  </si>
  <si>
    <t>KE-KIA-1904-25746</t>
  </si>
  <si>
    <t>KE-KIA-1903-25747</t>
  </si>
  <si>
    <t>KE-KIA-1904-25748</t>
  </si>
  <si>
    <t>KE-KIA-1906-25749</t>
  </si>
  <si>
    <t>Mutahato</t>
  </si>
  <si>
    <t>KE-KIA-1906-25750</t>
  </si>
  <si>
    <t>KE-KIA-1906-25751</t>
  </si>
  <si>
    <t>KE-MUR-1905-25752</t>
  </si>
  <si>
    <t>Kenyatta Farm</t>
  </si>
  <si>
    <t>KE-KIA-1906-25753</t>
  </si>
  <si>
    <t>26th June,2019</t>
  </si>
  <si>
    <t>KE-KIA-1907-25754</t>
  </si>
  <si>
    <t>Mihoko</t>
  </si>
  <si>
    <t>KE-KIA-1905-25755</t>
  </si>
  <si>
    <t>8th May,2019</t>
  </si>
  <si>
    <t>Karatu</t>
  </si>
  <si>
    <t>Sununiki</t>
  </si>
  <si>
    <t>KE-KIA-1903-25756</t>
  </si>
  <si>
    <t>Kuria</t>
  </si>
  <si>
    <t>KE-KIA-1812-25757</t>
  </si>
  <si>
    <t>18th December,2018</t>
  </si>
  <si>
    <t>Rambai</t>
  </si>
  <si>
    <t>Kiigo</t>
  </si>
  <si>
    <t>KE-KIA-1810-25758</t>
  </si>
  <si>
    <t>Mboloti</t>
  </si>
  <si>
    <t>KE-KIA-1904-25759</t>
  </si>
  <si>
    <t>KE-NYA-1903-25760</t>
  </si>
  <si>
    <t>Mukungi</t>
  </si>
  <si>
    <t>KE-NYA-1805-25761</t>
  </si>
  <si>
    <t>Nyakio</t>
  </si>
  <si>
    <t>Koinange</t>
  </si>
  <si>
    <t>KE-NAK-1903-25763</t>
  </si>
  <si>
    <t>KE-LAI-1904-25765</t>
  </si>
  <si>
    <t>Dindika</t>
  </si>
  <si>
    <t>KE-NAK-1904-25766</t>
  </si>
  <si>
    <t>Nyondia</t>
  </si>
  <si>
    <t>KE-NYA-1906-25767</t>
  </si>
  <si>
    <t>Sophia</t>
  </si>
  <si>
    <t>KE-NYA-1903-25769</t>
  </si>
  <si>
    <t>KE-UAS-1801-25771</t>
  </si>
  <si>
    <t>Kaptumbo</t>
  </si>
  <si>
    <t>KE-TRA-2210-25779</t>
  </si>
  <si>
    <t>20th July,2022</t>
  </si>
  <si>
    <t>27th October,2022</t>
  </si>
  <si>
    <t>Sitatungu</t>
  </si>
  <si>
    <t>Orombe</t>
  </si>
  <si>
    <t>KE-TRA-2210-25798</t>
  </si>
  <si>
    <t>3rd July,2022</t>
  </si>
  <si>
    <t>KE-ELG-1906-25800</t>
  </si>
  <si>
    <t>Kamoi</t>
  </si>
  <si>
    <t>Singore</t>
  </si>
  <si>
    <t>KE-TRA-2006-25803</t>
  </si>
  <si>
    <t>15th June,2020</t>
  </si>
  <si>
    <t>Kaisagat</t>
  </si>
  <si>
    <t>KE-TRA-1909-25804</t>
  </si>
  <si>
    <t>Sibanga</t>
  </si>
  <si>
    <t>KE-ELG-2103-25805</t>
  </si>
  <si>
    <t>13th July,2020</t>
  </si>
  <si>
    <t>15th March,2021</t>
  </si>
  <si>
    <t>Koisungur</t>
  </si>
  <si>
    <t>Saram</t>
  </si>
  <si>
    <t>KE-UAS-1809-25806</t>
  </si>
  <si>
    <t>Burnt Forest</t>
  </si>
  <si>
    <t>KE-UAS-1812-25807</t>
  </si>
  <si>
    <t>Matunda Close</t>
  </si>
  <si>
    <t>KE-MOM-1812-25822</t>
  </si>
  <si>
    <t>kisauni</t>
  </si>
  <si>
    <t>Bamburi</t>
  </si>
  <si>
    <t>Kashani</t>
  </si>
  <si>
    <t>KE-KAJ-1901-25826</t>
  </si>
  <si>
    <t>13th January,2019</t>
  </si>
  <si>
    <t>Kandisi</t>
  </si>
  <si>
    <t>KE-KAJ-1901-25827</t>
  </si>
  <si>
    <t>KE-MAC-1901-25828</t>
  </si>
  <si>
    <t>Kipawa</t>
  </si>
  <si>
    <t>KE-NYA-2003-25829</t>
  </si>
  <si>
    <t>20th December,2019</t>
  </si>
  <si>
    <t>26th March,2020</t>
  </si>
  <si>
    <t>Gachuba</t>
  </si>
  <si>
    <t>Gilango</t>
  </si>
  <si>
    <t>9th December,2019</t>
  </si>
  <si>
    <t>1st March,2020</t>
  </si>
  <si>
    <t>KE-VIH-2001-25831</t>
  </si>
  <si>
    <t>15th January,2020</t>
  </si>
  <si>
    <t>South Maragoli</t>
  </si>
  <si>
    <t>Vigina</t>
  </si>
  <si>
    <t>KE-KAK-1811-25833</t>
  </si>
  <si>
    <t>Mwiba</t>
  </si>
  <si>
    <t>KE-MAK-1901-25835</t>
  </si>
  <si>
    <t>Miu  Town</t>
  </si>
  <si>
    <t>Miu</t>
  </si>
  <si>
    <t>KE-MAK-1901-25836</t>
  </si>
  <si>
    <t>Mwania</t>
  </si>
  <si>
    <t>KE-NAI-1902-25839</t>
  </si>
  <si>
    <t>Kingori</t>
  </si>
  <si>
    <t>Emba Ranching</t>
  </si>
  <si>
    <t>KE-NYE-1811-25846</t>
  </si>
  <si>
    <t>Nyeri  Town</t>
  </si>
  <si>
    <t>Kiriara</t>
  </si>
  <si>
    <t>KE-NYE-1811-25847</t>
  </si>
  <si>
    <t>Gichira</t>
  </si>
  <si>
    <t>KE-NYE-1811-25848</t>
  </si>
  <si>
    <t>KE-NYE-1901-25850</t>
  </si>
  <si>
    <t>23rd December,2018</t>
  </si>
  <si>
    <t>13th December,2018</t>
  </si>
  <si>
    <t>KE-NYE-1905-25852</t>
  </si>
  <si>
    <t>KE-NYE-1905-25853</t>
  </si>
  <si>
    <t>KE-NYE-1905-25854</t>
  </si>
  <si>
    <t>Mukurweini South</t>
  </si>
  <si>
    <t>Kaiini</t>
  </si>
  <si>
    <t>KE-NYE-1905-25856</t>
  </si>
  <si>
    <t>3rd February,2019</t>
  </si>
  <si>
    <t>KE-NYE-1906-25857</t>
  </si>
  <si>
    <t>2nd June,2019</t>
  </si>
  <si>
    <t>Mungaria</t>
  </si>
  <si>
    <t>KE-NYE-1906-25859</t>
  </si>
  <si>
    <t>14th June,2019</t>
  </si>
  <si>
    <t>KE-NYE-1910-25860</t>
  </si>
  <si>
    <t>KE-MUR-1910-25861</t>
  </si>
  <si>
    <t>19th September,2019</t>
  </si>
  <si>
    <t>14th October,2019</t>
  </si>
  <si>
    <t>Managua South</t>
  </si>
  <si>
    <t>KE-NYA-2001-25862</t>
  </si>
  <si>
    <t>Nyandarwa North</t>
  </si>
  <si>
    <t>Munada</t>
  </si>
  <si>
    <t>KE-UAS-1812-25872</t>
  </si>
  <si>
    <t>Chemalal</t>
  </si>
  <si>
    <t>KE-NAN-1812-25874</t>
  </si>
  <si>
    <t>KE-NAN-1812-25875</t>
  </si>
  <si>
    <t>Kabaskei</t>
  </si>
  <si>
    <t>KE-NAN-1811-25876</t>
  </si>
  <si>
    <t>Kamanag</t>
  </si>
  <si>
    <t>KE-MER-2005-25877</t>
  </si>
  <si>
    <t>2nd May,2020</t>
  </si>
  <si>
    <t>Kibaranyaki</t>
  </si>
  <si>
    <t>Muri</t>
  </si>
  <si>
    <t>KE-NAN-1901-25878</t>
  </si>
  <si>
    <t>23rd January,2019</t>
  </si>
  <si>
    <t>Lelwak</t>
  </si>
  <si>
    <t>KE-NAN-1901-25879</t>
  </si>
  <si>
    <t>Kosoiywwo</t>
  </si>
  <si>
    <t>Kapkwang</t>
  </si>
  <si>
    <t>KE-NAN-1902-25880</t>
  </si>
  <si>
    <t>KE-NAN-1905-25881</t>
  </si>
  <si>
    <t>Kipsasuron</t>
  </si>
  <si>
    <t>KE-NAN-1810-25882</t>
  </si>
  <si>
    <t>KE-UAS-1812-25889</t>
  </si>
  <si>
    <t>KE-KIS-2008-25890</t>
  </si>
  <si>
    <t>1st August,2020</t>
  </si>
  <si>
    <t>Kianyavinge</t>
  </si>
  <si>
    <t>25th October,2020</t>
  </si>
  <si>
    <t>9th December,2020</t>
  </si>
  <si>
    <t>KE-BUN-1810-25892</t>
  </si>
  <si>
    <t>Kaptama</t>
  </si>
  <si>
    <t>Chebinyinyi</t>
  </si>
  <si>
    <t>KE-NAN-1811-25894</t>
  </si>
  <si>
    <t>Chepkunyuk Ward</t>
  </si>
  <si>
    <t>KE-UAS-2007-25895</t>
  </si>
  <si>
    <t>27th July,2020</t>
  </si>
  <si>
    <t>KE-KIA-1810-25896</t>
  </si>
  <si>
    <t>Karingaini</t>
  </si>
  <si>
    <t>KE-NYA-1911-25897</t>
  </si>
  <si>
    <t>17th February,2019</t>
  </si>
  <si>
    <t>17th November,2019</t>
  </si>
  <si>
    <t>Kinangop</t>
  </si>
  <si>
    <t>Matundura</t>
  </si>
  <si>
    <t>KE-NYA-2008-25898</t>
  </si>
  <si>
    <t>30th August,2020</t>
  </si>
  <si>
    <t>Gathaara</t>
  </si>
  <si>
    <t>KE-NYA-1905-25899</t>
  </si>
  <si>
    <t>27th April,2019</t>
  </si>
  <si>
    <t>Njabini</t>
  </si>
  <si>
    <t>KE-NYA-2007-25900</t>
  </si>
  <si>
    <t>13th May,2020</t>
  </si>
  <si>
    <t>2nd July,2020</t>
  </si>
  <si>
    <t>KE-MUR-1812-25902</t>
  </si>
  <si>
    <t>Thamuru</t>
  </si>
  <si>
    <t>Githingiri</t>
  </si>
  <si>
    <t>KE-KIA-1811-25903</t>
  </si>
  <si>
    <t>KE-MUR-1802-25904</t>
  </si>
  <si>
    <t>Mafanda</t>
  </si>
  <si>
    <t>KE-KIA-1804-25905</t>
  </si>
  <si>
    <t>Githovokoni</t>
  </si>
  <si>
    <t>KE-KIA-1901-25906</t>
  </si>
  <si>
    <t>16th November,2018</t>
  </si>
  <si>
    <t>KE-KIA-1907-25908</t>
  </si>
  <si>
    <t>KE-KIA-1812-25914</t>
  </si>
  <si>
    <t>7th December,2018</t>
  </si>
  <si>
    <t>Kihigo</t>
  </si>
  <si>
    <t>KE-KIA-1812-25915</t>
  </si>
  <si>
    <t>KE-MUR-1902-25917</t>
  </si>
  <si>
    <t>8th February,2019</t>
  </si>
  <si>
    <t>Lain</t>
  </si>
  <si>
    <t>KE-KIA-1810-25918</t>
  </si>
  <si>
    <t>High Point</t>
  </si>
  <si>
    <t>KE-KIA-1901-25919</t>
  </si>
  <si>
    <t>Mumba</t>
  </si>
  <si>
    <t>KE-KIA-1902-25920</t>
  </si>
  <si>
    <t>Kiaura</t>
  </si>
  <si>
    <t>Gasharoro</t>
  </si>
  <si>
    <t>KE-KIA-1901-25946</t>
  </si>
  <si>
    <t>Thika Township</t>
  </si>
  <si>
    <t>KE-KIA-1810-25947</t>
  </si>
  <si>
    <t>KE-KIA-1811-25948</t>
  </si>
  <si>
    <t>7th October,2018</t>
  </si>
  <si>
    <t>Waguthu</t>
  </si>
  <si>
    <t>KE-MUR-1811-25949</t>
  </si>
  <si>
    <t>Karugia</t>
  </si>
  <si>
    <t>KE-KIA-1812-25950</t>
  </si>
  <si>
    <t>KE-KIA-1901-25951</t>
  </si>
  <si>
    <t>KE-KIA-1901-25952</t>
  </si>
  <si>
    <t>Mukinyi</t>
  </si>
  <si>
    <t>KE-NYE-1901-25953</t>
  </si>
  <si>
    <t>Karathi</t>
  </si>
  <si>
    <t>KE-MUR-1902-25954</t>
  </si>
  <si>
    <t>Mariaini</t>
  </si>
  <si>
    <t>KE-MUR-1902-25955</t>
  </si>
  <si>
    <t>Nyakagumo</t>
  </si>
  <si>
    <t>KE-MUR-1904-25957</t>
  </si>
  <si>
    <t>Kagaita</t>
  </si>
  <si>
    <t>KE-NYE-1907-25958</t>
  </si>
  <si>
    <t>Kihethu</t>
  </si>
  <si>
    <t>KE-MUR-1908-25959</t>
  </si>
  <si>
    <t>16th July,2019</t>
  </si>
  <si>
    <t>Ndunyu Chege</t>
  </si>
  <si>
    <t>KE-KIA-1909-25961</t>
  </si>
  <si>
    <t>27th September,2019</t>
  </si>
  <si>
    <t>KE-MUR-1911-25962</t>
  </si>
  <si>
    <t>9th November,2019</t>
  </si>
  <si>
    <t>Mamboromoko</t>
  </si>
  <si>
    <t>KE-MER-1811-25971</t>
  </si>
  <si>
    <t>Machaku</t>
  </si>
  <si>
    <t>KE-MER-1811-25972</t>
  </si>
  <si>
    <t>Mituntu</t>
  </si>
  <si>
    <t>Ntalami</t>
  </si>
  <si>
    <t>KE-MER-1811-25973</t>
  </si>
  <si>
    <t>Mutuatine</t>
  </si>
  <si>
    <t>KE-MER-1811-25974</t>
  </si>
  <si>
    <t>Kibaranyeki</t>
  </si>
  <si>
    <t>Kiithe</t>
  </si>
  <si>
    <t>KE-MER-1811-25975</t>
  </si>
  <si>
    <t>KE-MER-1902-25976</t>
  </si>
  <si>
    <t>Bonthoa</t>
  </si>
  <si>
    <t>KE-KIA-1902-25977</t>
  </si>
  <si>
    <t>KE-THA-1903-25979</t>
  </si>
  <si>
    <t>KE-MER-1811-25982</t>
  </si>
  <si>
    <t>19th November,2018</t>
  </si>
  <si>
    <t>Majerune</t>
  </si>
  <si>
    <t>KE-MER-1812-25983</t>
  </si>
  <si>
    <t>KE-MER-1811-25984</t>
  </si>
  <si>
    <t>Kothine</t>
  </si>
  <si>
    <t>KE-MER-1812-25985</t>
  </si>
  <si>
    <t>Mbuthune</t>
  </si>
  <si>
    <t>KE-MER-1812-25986</t>
  </si>
  <si>
    <t>Mutego</t>
  </si>
  <si>
    <t>KE-MER-1812-25988</t>
  </si>
  <si>
    <t>Kaungu</t>
  </si>
  <si>
    <t>KE-MER-1812-25989</t>
  </si>
  <si>
    <t>Baitegetu</t>
  </si>
  <si>
    <t>KE-MER-1812-25990</t>
  </si>
  <si>
    <t>KE-MER-1812-25991</t>
  </si>
  <si>
    <t>KE-MER-1812-25992</t>
  </si>
  <si>
    <t>KE-MER-1812-25993</t>
  </si>
  <si>
    <t>Kithithina</t>
  </si>
  <si>
    <t>Mutethia</t>
  </si>
  <si>
    <t>KE-MER-1812-25994</t>
  </si>
  <si>
    <t>Kieru</t>
  </si>
  <si>
    <t>KE-MER-1812-25995</t>
  </si>
  <si>
    <t>KE-TAI-1905-25997</t>
  </si>
  <si>
    <t>KE-TAI-1902-25998</t>
  </si>
  <si>
    <t>Bondora</t>
  </si>
  <si>
    <t>KE-TAI-1905-25999</t>
  </si>
  <si>
    <t>Murughua</t>
  </si>
  <si>
    <t>Ramunyi</t>
  </si>
  <si>
    <t>KE-TAI-1905-26000</t>
  </si>
  <si>
    <t>Mashangi</t>
  </si>
  <si>
    <t>KE-TAI-1902-26001</t>
  </si>
  <si>
    <t>12th February,2019</t>
  </si>
  <si>
    <t>KE-THA-1812-26010</t>
  </si>
  <si>
    <t>KE-TAI-1810-26019</t>
  </si>
  <si>
    <t>KE-TAI-1811-26020</t>
  </si>
  <si>
    <t>Mkengerenyi</t>
  </si>
  <si>
    <t>KE-KIA-1812-26021</t>
  </si>
  <si>
    <t>Kitutha</t>
  </si>
  <si>
    <t>KE-NAK-1807-26046</t>
  </si>
  <si>
    <t>Arutani</t>
  </si>
  <si>
    <t>Kfa</t>
  </si>
  <si>
    <t>KE-NAK-1805-26047</t>
  </si>
  <si>
    <t>Kamukunji</t>
  </si>
  <si>
    <t>KE-NAK-1811-26049</t>
  </si>
  <si>
    <t>KE-NAK-1809-26050</t>
  </si>
  <si>
    <t>Metikei</t>
  </si>
  <si>
    <t>KE-NAK-1901-26052</t>
  </si>
  <si>
    <t>Nairobi Area</t>
  </si>
  <si>
    <t>KE-NAK-1811-26054</t>
  </si>
  <si>
    <t>Kamiruri-Bahati</t>
  </si>
  <si>
    <t>KE-NAK-1902-26057</t>
  </si>
  <si>
    <t>Kianoi</t>
  </si>
  <si>
    <t>KE-NAK-1902-26058</t>
  </si>
  <si>
    <t>KE-NYE-1906-26060</t>
  </si>
  <si>
    <t>Miiri</t>
  </si>
  <si>
    <t>KE-NAK-1902-26068</t>
  </si>
  <si>
    <t>KE-NAK-1904-26072</t>
  </si>
  <si>
    <t>Kameruri</t>
  </si>
  <si>
    <t>KE-NAK-1904-26073</t>
  </si>
  <si>
    <t>KE-NAK-1903-26074</t>
  </si>
  <si>
    <t>Lanet Umoja</t>
  </si>
  <si>
    <t>KE-NAK-1903-26075</t>
  </si>
  <si>
    <t>KE-NAK-1904-26076</t>
  </si>
  <si>
    <t>Laney Umoja</t>
  </si>
  <si>
    <t>KE-NAK-1903-26077</t>
  </si>
  <si>
    <t>Ndudori</t>
  </si>
  <si>
    <t>Wanyororo A</t>
  </si>
  <si>
    <t>KE-NAK-1905-26078</t>
  </si>
  <si>
    <t>Kwenet</t>
  </si>
  <si>
    <t>KE-NAK-1903-26079</t>
  </si>
  <si>
    <t>KE-BAR-1905-26080</t>
  </si>
  <si>
    <t>Mogotio</t>
  </si>
  <si>
    <t>Emining</t>
  </si>
  <si>
    <t>KE-NAK-1903-0</t>
  </si>
  <si>
    <t>Akwisi</t>
  </si>
  <si>
    <t>KE-UAS-1912-26081</t>
  </si>
  <si>
    <t>2nd December,2019</t>
  </si>
  <si>
    <t>Chepsiria</t>
  </si>
  <si>
    <t>KE-BAR-1904-26082</t>
  </si>
  <si>
    <t>Marigat</t>
  </si>
  <si>
    <t>Loboi</t>
  </si>
  <si>
    <t>Chelaba</t>
  </si>
  <si>
    <t>KE-BAR-2006-26083</t>
  </si>
  <si>
    <t>3rd May,2020</t>
  </si>
  <si>
    <t>5th June,2020</t>
  </si>
  <si>
    <t>Timboroa</t>
  </si>
  <si>
    <t>KE-BAR-1907-26085</t>
  </si>
  <si>
    <t>6th May,2019</t>
  </si>
  <si>
    <t>Tilatilie</t>
  </si>
  <si>
    <t>KE-BAR-2002-26086</t>
  </si>
  <si>
    <t>21st December,2019</t>
  </si>
  <si>
    <t>21st February,2020</t>
  </si>
  <si>
    <t>Kabartonjo</t>
  </si>
  <si>
    <t>KE-BAR-1906-26088</t>
  </si>
  <si>
    <t>7th June,2019</t>
  </si>
  <si>
    <t>Kabimoi</t>
  </si>
  <si>
    <t>KE-BAR-1906-26089</t>
  </si>
  <si>
    <t>Tuiyobei</t>
  </si>
  <si>
    <t>KE-BAR-1812-26090</t>
  </si>
  <si>
    <t>Moringwo</t>
  </si>
  <si>
    <t>KE-NAK-1905-26091</t>
  </si>
  <si>
    <t>KE-NAK-1904-26093</t>
  </si>
  <si>
    <t>Shalom</t>
  </si>
  <si>
    <t>KE-NAK-1904-26094</t>
  </si>
  <si>
    <t>N Nganga</t>
  </si>
  <si>
    <t>KE-NYA-1901-26096</t>
  </si>
  <si>
    <t>KE-EMB-1901-26097</t>
  </si>
  <si>
    <t>Gikirima</t>
  </si>
  <si>
    <t>KE-NYE-1901-26098</t>
  </si>
  <si>
    <t>KE-NYE-1812-26099</t>
  </si>
  <si>
    <t>KE-NYE-1810-26101</t>
  </si>
  <si>
    <t>Thung'Ari</t>
  </si>
  <si>
    <t>KE-NYE-1811-26102</t>
  </si>
  <si>
    <t>12th October,2018</t>
  </si>
  <si>
    <t>Gathurangai</t>
  </si>
  <si>
    <t>KE-NYE-1812-26103</t>
  </si>
  <si>
    <t>Karega</t>
  </si>
  <si>
    <t>KE-NYE-1812-26104</t>
  </si>
  <si>
    <t>Barichu</t>
  </si>
  <si>
    <t>KE-NYE-1812-26105</t>
  </si>
  <si>
    <t>Junction Mukurweini</t>
  </si>
  <si>
    <t>KE-NYE-1812-26107</t>
  </si>
  <si>
    <t>KE-NYE-1812-26108</t>
  </si>
  <si>
    <t>KE-NYE-1901-26110</t>
  </si>
  <si>
    <t>KE-NYE-1901-26111</t>
  </si>
  <si>
    <t>KE-NYE-1812-26112</t>
  </si>
  <si>
    <t>KE-NYA-1812-26113</t>
  </si>
  <si>
    <t>KE-LAI-1902-26114</t>
  </si>
  <si>
    <t>KE-NYE-1902-26115</t>
  </si>
  <si>
    <t>Gathurungai</t>
  </si>
  <si>
    <t>KE-EMB-1902-26116</t>
  </si>
  <si>
    <t>Gicherorã®</t>
  </si>
  <si>
    <t>KE-LAI-1903-26117</t>
  </si>
  <si>
    <t>KE-NYE-1905-26118</t>
  </si>
  <si>
    <t>Kiawaiguru</t>
  </si>
  <si>
    <t>KE-NYA-1902-26121</t>
  </si>
  <si>
    <t>KE-NYA-1903-26123</t>
  </si>
  <si>
    <t>Tom</t>
  </si>
  <si>
    <t>KE-NYA-1812-26124</t>
  </si>
  <si>
    <t>Pasenga</t>
  </si>
  <si>
    <t>KE-NYA-1904-26125</t>
  </si>
  <si>
    <t>Chakareli</t>
  </si>
  <si>
    <t>KE-NYA-1812-26126</t>
  </si>
  <si>
    <t>KE-NAK-1903-26127</t>
  </si>
  <si>
    <t>Karati</t>
  </si>
  <si>
    <t>KE-NYA-1904-26128</t>
  </si>
  <si>
    <t>16th February,2019</t>
  </si>
  <si>
    <t>16th April,2019</t>
  </si>
  <si>
    <t>Ndothua</t>
  </si>
  <si>
    <t>KE-LAI-1904-26129</t>
  </si>
  <si>
    <t>Rural</t>
  </si>
  <si>
    <t>KE-NYA-1908-26130</t>
  </si>
  <si>
    <t>27th July,2019</t>
  </si>
  <si>
    <t>Machinery</t>
  </si>
  <si>
    <t>KE-LAI-1905-26132</t>
  </si>
  <si>
    <t>KE-NYE-1912-26133</t>
  </si>
  <si>
    <t>KE-NYE-1909-26134</t>
  </si>
  <si>
    <t>7th September,2019</t>
  </si>
  <si>
    <t>KE-NYE-1909-26135</t>
  </si>
  <si>
    <t>Gatuamba</t>
  </si>
  <si>
    <t>KE-NYE-1912-26138</t>
  </si>
  <si>
    <t>22nd October,2019</t>
  </si>
  <si>
    <t>22nd November,2019</t>
  </si>
  <si>
    <t>KE-NYA-1812-26146</t>
  </si>
  <si>
    <t>Gatumbilo</t>
  </si>
  <si>
    <t>KE-SIA-1812-26148</t>
  </si>
  <si>
    <t>South West Gem</t>
  </si>
  <si>
    <t>Got Ogwang</t>
  </si>
  <si>
    <t>KE-KIA-1812-26149</t>
  </si>
  <si>
    <t>Muthure</t>
  </si>
  <si>
    <t>KE-KIS-1903-26150</t>
  </si>
  <si>
    <t>KE-KIS-1903-26151</t>
  </si>
  <si>
    <t>KE-KIS-1903-26153</t>
  </si>
  <si>
    <t>KE-KIS-1903-26155</t>
  </si>
  <si>
    <t>KE-KIS-1904-26156</t>
  </si>
  <si>
    <t>KE-KIS-1903-26159</t>
  </si>
  <si>
    <t>KE-KIS-1903-26160</t>
  </si>
  <si>
    <t>KE-KIS-1903-26162</t>
  </si>
  <si>
    <t>KE-KIS-1903-26163</t>
  </si>
  <si>
    <t>KE-KIS-1903-26164</t>
  </si>
  <si>
    <t>KE-KIS-1903-26165</t>
  </si>
  <si>
    <t>KE-KIS-1903-26166</t>
  </si>
  <si>
    <t>KE-NAI-1901-26167</t>
  </si>
  <si>
    <t>KE-KAJ-1906-26168</t>
  </si>
  <si>
    <t>Lele</t>
  </si>
  <si>
    <t>KE-KIS-1903-26170</t>
  </si>
  <si>
    <t>KE-BOM-2011-26171</t>
  </si>
  <si>
    <t>Kabisoge</t>
  </si>
  <si>
    <t>Kapkwen</t>
  </si>
  <si>
    <t>KE-KER-2011-26172</t>
  </si>
  <si>
    <t>KE-KER-2011-26173</t>
  </si>
  <si>
    <t>1st October,2020</t>
  </si>
  <si>
    <t>27th November,2020</t>
  </si>
  <si>
    <t>Kapketyenya</t>
  </si>
  <si>
    <t>KE-KER-2010-26174</t>
  </si>
  <si>
    <t>27th August,2020</t>
  </si>
  <si>
    <t>29th October,2020</t>
  </si>
  <si>
    <t>Kalyet</t>
  </si>
  <si>
    <t>KE-NAK-2011-26175</t>
  </si>
  <si>
    <t>6th November,2020</t>
  </si>
  <si>
    <t>30th November,2020</t>
  </si>
  <si>
    <t>Chebosebat</t>
  </si>
  <si>
    <t>KE-BOM-2103-26176</t>
  </si>
  <si>
    <t>22nd January,2021</t>
  </si>
  <si>
    <t>13th December,2020</t>
  </si>
  <si>
    <t>1st February,2021</t>
  </si>
  <si>
    <t>KE-KER-2102-26178</t>
  </si>
  <si>
    <t>27th December,2020</t>
  </si>
  <si>
    <t>15th February,2021</t>
  </si>
  <si>
    <t>Samituk</t>
  </si>
  <si>
    <t>KE-BOM-2103-26179</t>
  </si>
  <si>
    <t>20th January,2021</t>
  </si>
  <si>
    <t>Kiromwok</t>
  </si>
  <si>
    <t>Choronok</t>
  </si>
  <si>
    <t>KE-KER-2102-26181</t>
  </si>
  <si>
    <t>10th February,2021</t>
  </si>
  <si>
    <t>Twolyot</t>
  </si>
  <si>
    <t>2nd January,2021</t>
  </si>
  <si>
    <t>31st March,2021</t>
  </si>
  <si>
    <t>KE-KER-2104-26183</t>
  </si>
  <si>
    <t>28th March,2021</t>
  </si>
  <si>
    <t>25th April,2021</t>
  </si>
  <si>
    <t>Kapsaos</t>
  </si>
  <si>
    <t>Kapkugeruet</t>
  </si>
  <si>
    <t>KE-KER-2103-26184</t>
  </si>
  <si>
    <t>25th February,2021</t>
  </si>
  <si>
    <t>Kiptiriri</t>
  </si>
  <si>
    <t>KE-KER-2107-26185</t>
  </si>
  <si>
    <t>16th May,2021</t>
  </si>
  <si>
    <t>Kapsergon</t>
  </si>
  <si>
    <t>KE-KER-2106-26186</t>
  </si>
  <si>
    <t>28th June,2021</t>
  </si>
  <si>
    <t>Chebwagan</t>
  </si>
  <si>
    <t>Kapsogeruk</t>
  </si>
  <si>
    <t>KE-KER-2212-26187</t>
  </si>
  <si>
    <t>12th October,2022</t>
  </si>
  <si>
    <t>10th December,2022</t>
  </si>
  <si>
    <t>Salanga</t>
  </si>
  <si>
    <t>KE-KER-2302-26189</t>
  </si>
  <si>
    <t>15th December,2022</t>
  </si>
  <si>
    <t>20th February,2023</t>
  </si>
  <si>
    <t>Ketit ab Tengecha</t>
  </si>
  <si>
    <t>KE-KER-2301-26192</t>
  </si>
  <si>
    <t>6th November,2022</t>
  </si>
  <si>
    <t>28th January,2023</t>
  </si>
  <si>
    <t>Kabianga</t>
  </si>
  <si>
    <t>Barmei</t>
  </si>
  <si>
    <t>KE-KER-2211-26195</t>
  </si>
  <si>
    <t>15th December,2021</t>
  </si>
  <si>
    <t>1st November,2022</t>
  </si>
  <si>
    <t>KE-MAC-2012-26196</t>
  </si>
  <si>
    <t>matuu</t>
  </si>
  <si>
    <t>kiyanzavi</t>
  </si>
  <si>
    <t>KE-TRA-2102-26206</t>
  </si>
  <si>
    <t>8th February,2021</t>
  </si>
  <si>
    <t>cheragany</t>
  </si>
  <si>
    <t>naisabu</t>
  </si>
  <si>
    <t>KE-BUS-2103-26207</t>
  </si>
  <si>
    <t>2nd March,2021</t>
  </si>
  <si>
    <t>KE-SIA-2104-26208</t>
  </si>
  <si>
    <t>2nd April,2021</t>
  </si>
  <si>
    <t>Ndori</t>
  </si>
  <si>
    <t>Nyabenge</t>
  </si>
  <si>
    <t>KE-MAC-2104-26209</t>
  </si>
  <si>
    <t>3rd April,2021</t>
  </si>
  <si>
    <t>10th April,2021</t>
  </si>
  <si>
    <t>Katelembo</t>
  </si>
  <si>
    <t>KE-NYA-2104-26210</t>
  </si>
  <si>
    <t>18th February,2021</t>
  </si>
  <si>
    <t>9th April,2021</t>
  </si>
  <si>
    <t>olkalao</t>
  </si>
  <si>
    <t>muthaiga</t>
  </si>
  <si>
    <t>KE-KIA-2105-26211</t>
  </si>
  <si>
    <t>5th May,2021</t>
  </si>
  <si>
    <t>15th May,2021</t>
  </si>
  <si>
    <t>Rumwe</t>
  </si>
  <si>
    <t>KE-TAN-2105-26213</t>
  </si>
  <si>
    <t>27th May,2021</t>
  </si>
  <si>
    <t>Tana River</t>
  </si>
  <si>
    <t>Tana Delta</t>
  </si>
  <si>
    <t>Chala</t>
  </si>
  <si>
    <t>Semikalo</t>
  </si>
  <si>
    <t>KE-TAN-2105-26215</t>
  </si>
  <si>
    <t>19th May,2021</t>
  </si>
  <si>
    <t>Chara</t>
  </si>
  <si>
    <t>senikaro</t>
  </si>
  <si>
    <t>KE-TAN-2105-26216</t>
  </si>
  <si>
    <t>30th May,2021</t>
  </si>
  <si>
    <t>Semikaro</t>
  </si>
  <si>
    <t>KE-TAN-2105-26218</t>
  </si>
  <si>
    <t>KE-TAN-2105-26219</t>
  </si>
  <si>
    <t>21st May,2021</t>
  </si>
  <si>
    <t>chara</t>
  </si>
  <si>
    <t>nduru</t>
  </si>
  <si>
    <t>KE-TAN-2106-26220</t>
  </si>
  <si>
    <t>10th June,2021</t>
  </si>
  <si>
    <t>Nduru</t>
  </si>
  <si>
    <t>KE-KER-1802-26222</t>
  </si>
  <si>
    <t>KE-KER-1709-26223</t>
  </si>
  <si>
    <t>13th June,2017</t>
  </si>
  <si>
    <t>KE-KER-1803-26224</t>
  </si>
  <si>
    <t>KE-KER-1811-26225</t>
  </si>
  <si>
    <t>KE-KER-1712-26228</t>
  </si>
  <si>
    <t>21st September,2017</t>
  </si>
  <si>
    <t>27th December,2017</t>
  </si>
  <si>
    <t>KE-KER-1709-26229</t>
  </si>
  <si>
    <t>KE-KER-1705-26230</t>
  </si>
  <si>
    <t>23rd February,2017</t>
  </si>
  <si>
    <t>KE-KER-1712-26231</t>
  </si>
  <si>
    <t>KE-KER-1709-26233</t>
  </si>
  <si>
    <t>KE-BOM-1810-26234</t>
  </si>
  <si>
    <t>Kiptulwa</t>
  </si>
  <si>
    <t>KE-KER-1712-26235</t>
  </si>
  <si>
    <t>KE-KER-1712-26236</t>
  </si>
  <si>
    <t>KE-KER-1711-26237</t>
  </si>
  <si>
    <t>KE-KER-1803-26238</t>
  </si>
  <si>
    <t>KE-KER-1712-26240</t>
  </si>
  <si>
    <t>22nd November,2017</t>
  </si>
  <si>
    <t>KE-KER-1711-26241</t>
  </si>
  <si>
    <t>KE-KER-1803-26242</t>
  </si>
  <si>
    <t>KE-KER-1805-26243</t>
  </si>
  <si>
    <t>KE-KER-1801-26244</t>
  </si>
  <si>
    <t>KE-NAR-1902-26246</t>
  </si>
  <si>
    <t>Sagamian</t>
  </si>
  <si>
    <t>KE-NAR-1804-26247</t>
  </si>
  <si>
    <t>Mosimowok</t>
  </si>
  <si>
    <t>KE-NAR-1902-26248</t>
  </si>
  <si>
    <t>Block 5</t>
  </si>
  <si>
    <t>KE-BOM-1902-26249</t>
  </si>
  <si>
    <t>Koporuso</t>
  </si>
  <si>
    <t>KE-BOM-1902-26250</t>
  </si>
  <si>
    <t>KE-NAR-1903-26251</t>
  </si>
  <si>
    <t>Njipiship</t>
  </si>
  <si>
    <t>Kapkoros</t>
  </si>
  <si>
    <t>KE-BOM-1903-26252</t>
  </si>
  <si>
    <t>KE-BOM-1903-26253</t>
  </si>
  <si>
    <t>Masindoni</t>
  </si>
  <si>
    <t>KE-BOM-1903-26254</t>
  </si>
  <si>
    <t>Kanusin</t>
  </si>
  <si>
    <t>Chebeiyan</t>
  </si>
  <si>
    <t>KE-NAR-1906-26256</t>
  </si>
  <si>
    <t>Ngarata</t>
  </si>
  <si>
    <t>Katakala</t>
  </si>
  <si>
    <t>KE-NAR-2104-26258</t>
  </si>
  <si>
    <t>26th February,2021</t>
  </si>
  <si>
    <t>20th April,2021</t>
  </si>
  <si>
    <t>Ololunga</t>
  </si>
  <si>
    <t>Olepolos</t>
  </si>
  <si>
    <t>KE-BOM-2009-26259</t>
  </si>
  <si>
    <t>26th September,2020</t>
  </si>
  <si>
    <t>Tegat</t>
  </si>
  <si>
    <t>Wasega</t>
  </si>
  <si>
    <t>KE-NAR-2012-26261</t>
  </si>
  <si>
    <t>3rd October,2020</t>
  </si>
  <si>
    <t>3rd December,2020</t>
  </si>
  <si>
    <t>Hilmotyok</t>
  </si>
  <si>
    <t>Chekwendo</t>
  </si>
  <si>
    <t>KE-BOM-2008-26263</t>
  </si>
  <si>
    <t>8th August,2020</t>
  </si>
  <si>
    <t>Teget</t>
  </si>
  <si>
    <t>KE-KER-2012-26264</t>
  </si>
  <si>
    <t>11th December,2020</t>
  </si>
  <si>
    <t>Kipchebon</t>
  </si>
  <si>
    <t>KE-KER-2102-26265</t>
  </si>
  <si>
    <t>15th January,2021</t>
  </si>
  <si>
    <t>20th February,2021</t>
  </si>
  <si>
    <t>Chemobei</t>
  </si>
  <si>
    <t>KE-NAK-2011-26266</t>
  </si>
  <si>
    <t>Kirenget</t>
  </si>
  <si>
    <t>Bararket</t>
  </si>
  <si>
    <t>KE-NAR-2104-26268</t>
  </si>
  <si>
    <t>5th February,2021</t>
  </si>
  <si>
    <t>KE-BOM-2105-26269</t>
  </si>
  <si>
    <t>12th October,2019</t>
  </si>
  <si>
    <t>18th May,2021</t>
  </si>
  <si>
    <t>Merigi</t>
  </si>
  <si>
    <t>Moburo</t>
  </si>
  <si>
    <t>KE-KIS-1812-26297</t>
  </si>
  <si>
    <t>KE-NYE-1902-26298</t>
  </si>
  <si>
    <t>KE-NAR-1903-26299</t>
  </si>
  <si>
    <t>Ewasonyiro</t>
  </si>
  <si>
    <t>Loita</t>
  </si>
  <si>
    <t>KE-KIA-2005-26300</t>
  </si>
  <si>
    <t>Kamagambo</t>
  </si>
  <si>
    <t>KE-KIA-2005-26301</t>
  </si>
  <si>
    <t>Munguga</t>
  </si>
  <si>
    <t>KE-KIA-2005-26302</t>
  </si>
  <si>
    <t>KE-KIA-2006-26304</t>
  </si>
  <si>
    <t>KE-KIA-2007-26305</t>
  </si>
  <si>
    <t>23rd June,2020</t>
  </si>
  <si>
    <t>10th July,2020</t>
  </si>
  <si>
    <t>KE-MUR-1901-26322</t>
  </si>
  <si>
    <t>KE-NYE-1907-26324</t>
  </si>
  <si>
    <t>5th July,2019</t>
  </si>
  <si>
    <t>Kianjaini</t>
  </si>
  <si>
    <t>KE-MUR-1908-26326</t>
  </si>
  <si>
    <t>13th August,2019</t>
  </si>
  <si>
    <t>KE-NAI-1910-26327</t>
  </si>
  <si>
    <t>KE-KER-2011-26347</t>
  </si>
  <si>
    <t>3rd November,2020</t>
  </si>
  <si>
    <t>KE-KER-2008-26348</t>
  </si>
  <si>
    <t>18th August,2020</t>
  </si>
  <si>
    <t>KE-NYA-1905-26350</t>
  </si>
  <si>
    <t>Borangi</t>
  </si>
  <si>
    <t>Bonyengwe</t>
  </si>
  <si>
    <t>KE-KIS-1904-26351</t>
  </si>
  <si>
    <t>Ogwedhi</t>
  </si>
  <si>
    <t>KE-KIS-1904-26352</t>
  </si>
  <si>
    <t>Isantha</t>
  </si>
  <si>
    <t>KE-KER-2201-26353</t>
  </si>
  <si>
    <t>19th October,2021</t>
  </si>
  <si>
    <t>27th January,2022</t>
  </si>
  <si>
    <t>KE-BOM-2201-26354</t>
  </si>
  <si>
    <t>23rd November,2021</t>
  </si>
  <si>
    <t>10th January,2022</t>
  </si>
  <si>
    <t>Chesoen</t>
  </si>
  <si>
    <t>Sagatet</t>
  </si>
  <si>
    <t>KE-KER-2202-26355</t>
  </si>
  <si>
    <t>1st December,2021</t>
  </si>
  <si>
    <t>27th February,2022</t>
  </si>
  <si>
    <t>Korongoi</t>
  </si>
  <si>
    <t>KE-KER-2207-26356</t>
  </si>
  <si>
    <t>6th April,2022</t>
  </si>
  <si>
    <t>2nd July,2022</t>
  </si>
  <si>
    <t>Silot</t>
  </si>
  <si>
    <t>KE-KER-2206-26357</t>
  </si>
  <si>
    <t>3rd April,2022</t>
  </si>
  <si>
    <t>1st June,2022</t>
  </si>
  <si>
    <t>Siongi</t>
  </si>
  <si>
    <t>KE-KER-2209-26358</t>
  </si>
  <si>
    <t>1st August,2022</t>
  </si>
  <si>
    <t>4th September,2022</t>
  </si>
  <si>
    <t>Ketengeret</t>
  </si>
  <si>
    <t>KE-KER-2206-26359</t>
  </si>
  <si>
    <t>28th December,2021</t>
  </si>
  <si>
    <t>Chepnyonyoi</t>
  </si>
  <si>
    <t>KE-KER-2208-26361</t>
  </si>
  <si>
    <t>1st May,2022</t>
  </si>
  <si>
    <t>29th August,2022</t>
  </si>
  <si>
    <t>KE-KER-2208-26362</t>
  </si>
  <si>
    <t>2nd March,2022</t>
  </si>
  <si>
    <t>25th August,2022</t>
  </si>
  <si>
    <t>Kamolok</t>
  </si>
  <si>
    <t>KE-KER-2209-26363</t>
  </si>
  <si>
    <t>1st September,2022</t>
  </si>
  <si>
    <t>Senetwet</t>
  </si>
  <si>
    <t>KE-BOM-2210-26366</t>
  </si>
  <si>
    <t>23rd August,2022</t>
  </si>
  <si>
    <t>26th October,2022</t>
  </si>
  <si>
    <t>Kapkimolwet</t>
  </si>
  <si>
    <t>Sumek</t>
  </si>
  <si>
    <t>KE-BOM-2210-26367</t>
  </si>
  <si>
    <t>26th June,2022</t>
  </si>
  <si>
    <t>16th October,2022</t>
  </si>
  <si>
    <t>Balek 'A'</t>
  </si>
  <si>
    <t>KE-BOM-2201-26368</t>
  </si>
  <si>
    <t>15th January,2022</t>
  </si>
  <si>
    <t>KE-BOM-2201-26369</t>
  </si>
  <si>
    <t>8th November,2021</t>
  </si>
  <si>
    <t>Ngainet</t>
  </si>
  <si>
    <t>KE-BOM-2204-26370</t>
  </si>
  <si>
    <t>1st January,2022</t>
  </si>
  <si>
    <t>1st April,2022</t>
  </si>
  <si>
    <t>Ndarawetta</t>
  </si>
  <si>
    <t>Chamkokwet</t>
  </si>
  <si>
    <t>KE-TAN-2105-26371</t>
  </si>
  <si>
    <t>4th May,2021</t>
  </si>
  <si>
    <t>KE-TAN-2105-26372</t>
  </si>
  <si>
    <t>16th March,2021</t>
  </si>
  <si>
    <t>KE-TAN-2105-26373</t>
  </si>
  <si>
    <t>28th May,2021</t>
  </si>
  <si>
    <t>KE-TAN-2105-26374</t>
  </si>
  <si>
    <t>chala</t>
  </si>
  <si>
    <t>semikalo</t>
  </si>
  <si>
    <t>KE-TAN-2105-26375</t>
  </si>
  <si>
    <t>KE-MOM-2105-26377</t>
  </si>
  <si>
    <t>13th May,2021</t>
  </si>
  <si>
    <t>Tudor</t>
  </si>
  <si>
    <t>KE-TAN-2106-26378</t>
  </si>
  <si>
    <t>5th June,2021</t>
  </si>
  <si>
    <t>KE-TAN-2106-26379</t>
  </si>
  <si>
    <t>9th June,2021</t>
  </si>
  <si>
    <t>KE-TAN-2105-26380</t>
  </si>
  <si>
    <t>13th March,2021</t>
  </si>
  <si>
    <t>2nd May,2021</t>
  </si>
  <si>
    <t>KE-TAN-2105-26381</t>
  </si>
  <si>
    <t>KE-TAN-2106-26382</t>
  </si>
  <si>
    <t>KE-TAN-2106-26383</t>
  </si>
  <si>
    <t>3rd June,2021</t>
  </si>
  <si>
    <t>KE-TAN-2106-26384</t>
  </si>
  <si>
    <t>24th May,2021</t>
  </si>
  <si>
    <t>KE-TAN-2105-26385</t>
  </si>
  <si>
    <t>KE-TAN-2105-26386</t>
  </si>
  <si>
    <t>8th March,2021</t>
  </si>
  <si>
    <t>7th May,2021</t>
  </si>
  <si>
    <t>KE-TAN-2106-26387</t>
  </si>
  <si>
    <t>25th May,2021</t>
  </si>
  <si>
    <t>8th June,2021</t>
  </si>
  <si>
    <t>KE-TAN-2105-26389</t>
  </si>
  <si>
    <t>KE-TAN-2105-26390</t>
  </si>
  <si>
    <t>KE-TAN-2106-26392</t>
  </si>
  <si>
    <t>2nd June,2021</t>
  </si>
  <si>
    <t>12th June,2021</t>
  </si>
  <si>
    <t>Tarasaa</t>
  </si>
  <si>
    <t>KE-TAN-2106-26393</t>
  </si>
  <si>
    <t>KE-TAN-2105-26394</t>
  </si>
  <si>
    <t>9th May,2021</t>
  </si>
  <si>
    <t>semikaro</t>
  </si>
  <si>
    <t>KE-TAN-2105-26395</t>
  </si>
  <si>
    <t>21st March,2021</t>
  </si>
  <si>
    <t>10th May,2021</t>
  </si>
  <si>
    <t>KE-TAN-2105-26396</t>
  </si>
  <si>
    <t>KE-TAN-2105-26397</t>
  </si>
  <si>
    <t>18th March,2021</t>
  </si>
  <si>
    <t>KE-TAN-2105-26398</t>
  </si>
  <si>
    <t>KE-TAN-2105-26399</t>
  </si>
  <si>
    <t>19th March,2021</t>
  </si>
  <si>
    <t>8th May,2021</t>
  </si>
  <si>
    <t>chamwanamuma</t>
  </si>
  <si>
    <t>KE-TAN-2106-26401</t>
  </si>
  <si>
    <t>11th June,2021</t>
  </si>
  <si>
    <t>shirikisho</t>
  </si>
  <si>
    <t>KE-SAM-2107-26402</t>
  </si>
  <si>
    <t>24th June,2021</t>
  </si>
  <si>
    <t>4th July,2021</t>
  </si>
  <si>
    <t>Luai</t>
  </si>
  <si>
    <t>KE-SAM-2106-26403</t>
  </si>
  <si>
    <t>13th April,2021</t>
  </si>
  <si>
    <t>suraanduru</t>
  </si>
  <si>
    <t>KE-SAM-2106-26404</t>
  </si>
  <si>
    <t>18th April,2021</t>
  </si>
  <si>
    <t>KE-SAM-2107-26405</t>
  </si>
  <si>
    <t>5th July,2021</t>
  </si>
  <si>
    <t>18th July,2021</t>
  </si>
  <si>
    <t>Kitobor</t>
  </si>
  <si>
    <t>KE-SAM-2107-26406</t>
  </si>
  <si>
    <t>6th July,2021</t>
  </si>
  <si>
    <t>KE-SAM-2107-26407</t>
  </si>
  <si>
    <t>rankau</t>
  </si>
  <si>
    <t>KE-SAM-2107-26408</t>
  </si>
  <si>
    <t>30th June,2021</t>
  </si>
  <si>
    <t>Mugur</t>
  </si>
  <si>
    <t>KE-SAM-2106-26409</t>
  </si>
  <si>
    <t>18th June,2021</t>
  </si>
  <si>
    <t>Luai A</t>
  </si>
  <si>
    <t>KE-SAM-2107-26410</t>
  </si>
  <si>
    <t>3rd July,2021</t>
  </si>
  <si>
    <t>suguta  marmar</t>
  </si>
  <si>
    <t>KE-SAM-2107-26411</t>
  </si>
  <si>
    <t>11th July,2021</t>
  </si>
  <si>
    <t>Lmari</t>
  </si>
  <si>
    <t>KE-SAM-2107-26412</t>
  </si>
  <si>
    <t>10th July,2021</t>
  </si>
  <si>
    <t>KE-SAM-2107-26413</t>
  </si>
  <si>
    <t>Sunoni</t>
  </si>
  <si>
    <t>KE-SAM-2107-26414</t>
  </si>
  <si>
    <t>suguta marmar</t>
  </si>
  <si>
    <t>lolgese</t>
  </si>
  <si>
    <t>KE-SAM-2106-26415</t>
  </si>
  <si>
    <t>19th April,2021</t>
  </si>
  <si>
    <t>KE-SAM-2106-26416</t>
  </si>
  <si>
    <t>27th June,2021</t>
  </si>
  <si>
    <t>Luaibii</t>
  </si>
  <si>
    <t>KE-SAM-2107-26417</t>
  </si>
  <si>
    <t>21st July,2021</t>
  </si>
  <si>
    <t>sugata marmar</t>
  </si>
  <si>
    <t>KE-SAM-2106-26418</t>
  </si>
  <si>
    <t>20th June,2021</t>
  </si>
  <si>
    <t>luai</t>
  </si>
  <si>
    <t>KE-SAM-2106-26419</t>
  </si>
  <si>
    <t>luai B</t>
  </si>
  <si>
    <t>KE-SAM-2106-26420</t>
  </si>
  <si>
    <t>Kelele</t>
  </si>
  <si>
    <t>KE-NYE-1907-26421</t>
  </si>
  <si>
    <t>KE-NYE-1907-26422</t>
  </si>
  <si>
    <t>KE-EMB-1907-26423</t>
  </si>
  <si>
    <t>KE-NYE-1907-26424</t>
  </si>
  <si>
    <t>KE-NYE-1907-26426</t>
  </si>
  <si>
    <t>21st May,2019</t>
  </si>
  <si>
    <t>KE-NYE-1907-26429</t>
  </si>
  <si>
    <t>KE-NYE-1907-26430</t>
  </si>
  <si>
    <t>KE-NYE-1907-26431</t>
  </si>
  <si>
    <t>KE-NYE-1907-26432</t>
  </si>
  <si>
    <t>17th May,2019</t>
  </si>
  <si>
    <t>KE-NYE-1907-26433</t>
  </si>
  <si>
    <t>KE-MUR-1907-26434</t>
  </si>
  <si>
    <t>KE-NYE-1907-26435</t>
  </si>
  <si>
    <t>KE-NYE-1908-26436</t>
  </si>
  <si>
    <t>8th August,2019</t>
  </si>
  <si>
    <t>KE-EMB-1908-26437</t>
  </si>
  <si>
    <t>12th August,2019</t>
  </si>
  <si>
    <t>Ngurukiri</t>
  </si>
  <si>
    <t>KE-EMB-1908-26438</t>
  </si>
  <si>
    <t>Gichoya</t>
  </si>
  <si>
    <t>KE-KIR-1908-26439</t>
  </si>
  <si>
    <t>KE-MUR-1908-26440</t>
  </si>
  <si>
    <t>KE-NYE-1908-26441</t>
  </si>
  <si>
    <t>Karuugi</t>
  </si>
  <si>
    <t>KE-NYE-1909-26442</t>
  </si>
  <si>
    <t>29th August,2019</t>
  </si>
  <si>
    <t>18th September,2019</t>
  </si>
  <si>
    <t>Kamburaini</t>
  </si>
  <si>
    <t>KE-NYE-1909-26443</t>
  </si>
  <si>
    <t>21st July,2019</t>
  </si>
  <si>
    <t>KE-KIR-1910-26444</t>
  </si>
  <si>
    <t>Kiangagiro</t>
  </si>
  <si>
    <t>KE-UAS-2102-26446</t>
  </si>
  <si>
    <t>Tapsagoi</t>
  </si>
  <si>
    <t>KE-TRA-2107-26448</t>
  </si>
  <si>
    <t>25th June,2021</t>
  </si>
  <si>
    <t>Mukhweso</t>
  </si>
  <si>
    <t>KE-TRA-2209-26449</t>
  </si>
  <si>
    <t>17th June,2022</t>
  </si>
  <si>
    <t>23rd September,2022</t>
  </si>
  <si>
    <t>KE-TRA-2209-26450</t>
  </si>
  <si>
    <t>12th July,2022</t>
  </si>
  <si>
    <t>Mkuyu</t>
  </si>
  <si>
    <t>KE-TRA-2209-26451</t>
  </si>
  <si>
    <t>20th February,2022</t>
  </si>
  <si>
    <t>Muhuti</t>
  </si>
  <si>
    <t>KE-TRA-2209-26452</t>
  </si>
  <si>
    <t>5th July,2022</t>
  </si>
  <si>
    <t>KE-UAS-2007-26471</t>
  </si>
  <si>
    <t>Kao la Amani-Concord</t>
  </si>
  <si>
    <t>KE-UAS-2009-26474</t>
  </si>
  <si>
    <t>19th August,2020</t>
  </si>
  <si>
    <t>Ndoroto</t>
  </si>
  <si>
    <t>KE-UAS-2008-26475</t>
  </si>
  <si>
    <t>24th August,2020</t>
  </si>
  <si>
    <t>Aturei tuiyo</t>
  </si>
  <si>
    <t>KE-UAS-2009-26476</t>
  </si>
  <si>
    <t>23rd July,2020</t>
  </si>
  <si>
    <t>11th September,2020</t>
  </si>
  <si>
    <t>Kimosob</t>
  </si>
  <si>
    <t>KE-UAS-2101-26477</t>
  </si>
  <si>
    <t>12th December,2020</t>
  </si>
  <si>
    <t>3rd January,2021</t>
  </si>
  <si>
    <t>KE-UAS-2007-26478</t>
  </si>
  <si>
    <t>23rd May,2020</t>
  </si>
  <si>
    <t>7th July,2020</t>
  </si>
  <si>
    <t>Inder</t>
  </si>
  <si>
    <t>KE-UAS-2009-26479</t>
  </si>
  <si>
    <t>8th September,2020</t>
  </si>
  <si>
    <t>16th September,2020</t>
  </si>
  <si>
    <t>Seiyot~sumbeiywet B</t>
  </si>
  <si>
    <t>KE-UAS-2011-26481</t>
  </si>
  <si>
    <t>10th September,2020</t>
  </si>
  <si>
    <t>19th November,2020</t>
  </si>
  <si>
    <t>Kileges</t>
  </si>
  <si>
    <t>KE-UAS-2106-26482</t>
  </si>
  <si>
    <t>Sinai</t>
  </si>
  <si>
    <t>KE-UAS-2106-26483</t>
  </si>
  <si>
    <t>KE-TRA-2102-26484</t>
  </si>
  <si>
    <t>7th January,2021</t>
  </si>
  <si>
    <t>Mell farm</t>
  </si>
  <si>
    <t>KE-UAS-2102-26486</t>
  </si>
  <si>
    <t>23rd October,2020</t>
  </si>
  <si>
    <t>23rd February,2021</t>
  </si>
  <si>
    <t>Upande road</t>
  </si>
  <si>
    <t>KE-UAS-2106-26487</t>
  </si>
  <si>
    <t>D block</t>
  </si>
  <si>
    <t>KE-UAS-2208-26489</t>
  </si>
  <si>
    <t>Chelugui</t>
  </si>
  <si>
    <t>KE-UAS-2208-26490</t>
  </si>
  <si>
    <t>16th April,2022</t>
  </si>
  <si>
    <t>KE-UAS-2110-26492</t>
  </si>
  <si>
    <t>2nd September,2021</t>
  </si>
  <si>
    <t>30th October,2021</t>
  </si>
  <si>
    <t>Race course</t>
  </si>
  <si>
    <t>KE-NAN-2103-26494</t>
  </si>
  <si>
    <t>Mogobich</t>
  </si>
  <si>
    <t>KE-NAN-2102-26496</t>
  </si>
  <si>
    <t>10th November,2020</t>
  </si>
  <si>
    <t>Mutwot</t>
  </si>
  <si>
    <t>Tironin</t>
  </si>
  <si>
    <t>KE-NAN-2009-26497</t>
  </si>
  <si>
    <t>26th August,2020</t>
  </si>
  <si>
    <t>23rd September,2020</t>
  </si>
  <si>
    <t>28th November,2020</t>
  </si>
  <si>
    <t>18th January,2021</t>
  </si>
  <si>
    <t>KE-NAN-2106-26499</t>
  </si>
  <si>
    <t>26th October,2020</t>
  </si>
  <si>
    <t>Kabirsang</t>
  </si>
  <si>
    <t>Chesuwe</t>
  </si>
  <si>
    <t>KE-NAN-2101-26501</t>
  </si>
  <si>
    <t>8th January,2021</t>
  </si>
  <si>
    <t>KE-NAN-2105-26504</t>
  </si>
  <si>
    <t>Kapng'orom</t>
  </si>
  <si>
    <t>KE-NAN-2205-26505</t>
  </si>
  <si>
    <t>11th April,2022</t>
  </si>
  <si>
    <t>11th May,2022</t>
  </si>
  <si>
    <t>Kiminda</t>
  </si>
  <si>
    <t>KE-NAN-2202-26506</t>
  </si>
  <si>
    <t>22nd February,2022</t>
  </si>
  <si>
    <t>Kokwet</t>
  </si>
  <si>
    <t>Chepketei</t>
  </si>
  <si>
    <t>KE-NAN-2205-26507</t>
  </si>
  <si>
    <t>21st March,2022</t>
  </si>
  <si>
    <t>6th May,2022</t>
  </si>
  <si>
    <t>Tabarin</t>
  </si>
  <si>
    <t>KE-NAN-2208-26508</t>
  </si>
  <si>
    <t>17th May,2022</t>
  </si>
  <si>
    <t>22nd August,2022</t>
  </si>
  <si>
    <t>Mosoriot</t>
  </si>
  <si>
    <t>KE-NAN-2210-26509</t>
  </si>
  <si>
    <t>27th August,2022</t>
  </si>
  <si>
    <t>6th October,2022</t>
  </si>
  <si>
    <t>Shamaghogho</t>
  </si>
  <si>
    <t>Kamunono</t>
  </si>
  <si>
    <t>KE-NAN-2212-26510</t>
  </si>
  <si>
    <t>26th November,2022</t>
  </si>
  <si>
    <t>21st December,2022</t>
  </si>
  <si>
    <t>Kombe</t>
  </si>
  <si>
    <t>Kipchabo</t>
  </si>
  <si>
    <t>KE-KIS-2104-26521</t>
  </si>
  <si>
    <t>11th April,2021</t>
  </si>
  <si>
    <t>Nyamache</t>
  </si>
  <si>
    <t>Nyacheki</t>
  </si>
  <si>
    <t>Isena</t>
  </si>
  <si>
    <t>KE-KIS-2105-26522</t>
  </si>
  <si>
    <t>3rd May,2021</t>
  </si>
  <si>
    <t>Nyabisiongororo</t>
  </si>
  <si>
    <t>KE-KIS-2105-26523</t>
  </si>
  <si>
    <t>Bomobega</t>
  </si>
  <si>
    <t>KE-KIS-2105-26524</t>
  </si>
  <si>
    <t>12th May,2021</t>
  </si>
  <si>
    <t>Boviakhmu</t>
  </si>
  <si>
    <t>Gsugurj</t>
  </si>
  <si>
    <t>KE-MIG-2105-26525</t>
  </si>
  <si>
    <t>Rongo</t>
  </si>
  <si>
    <t>Nyarach</t>
  </si>
  <si>
    <t>KE-KIA-2101-26546</t>
  </si>
  <si>
    <t>19th December,2020</t>
  </si>
  <si>
    <t>Gathiaka</t>
  </si>
  <si>
    <t>KE-KIA-2101-26548</t>
  </si>
  <si>
    <t>16th December,2020</t>
  </si>
  <si>
    <t>23rd January,2021</t>
  </si>
  <si>
    <t>Gishesheni</t>
  </si>
  <si>
    <t>KE-KIA-2101-26549</t>
  </si>
  <si>
    <t>21st November,2020</t>
  </si>
  <si>
    <t>Kambara</t>
  </si>
  <si>
    <t>KE-KIA-2010-26551</t>
  </si>
  <si>
    <t>12th August,2020</t>
  </si>
  <si>
    <t>Tiekunu</t>
  </si>
  <si>
    <t>KE-KIA-2101-26552</t>
  </si>
  <si>
    <t>16th January,2021</t>
  </si>
  <si>
    <t>KE-KIA-2009-26553</t>
  </si>
  <si>
    <t>8th July,2020</t>
  </si>
  <si>
    <t>Kamunoru</t>
  </si>
  <si>
    <t>KE-KIA-2009-26554</t>
  </si>
  <si>
    <t>20th August,2020</t>
  </si>
  <si>
    <t>15th September,2020</t>
  </si>
  <si>
    <t>KE-KIA-2102-26555</t>
  </si>
  <si>
    <t>10th January,2021</t>
  </si>
  <si>
    <t>KE-KIA-2010-26557</t>
  </si>
  <si>
    <t>Wandemi</t>
  </si>
  <si>
    <t>KE-KIA-2103-26558</t>
  </si>
  <si>
    <t>Kionguro</t>
  </si>
  <si>
    <t>KE-KIA-2103-26559</t>
  </si>
  <si>
    <t>17th March,2021</t>
  </si>
  <si>
    <t>Mutashoya</t>
  </si>
  <si>
    <t>KE-KIA-2103-26560</t>
  </si>
  <si>
    <t>KE-KIA-2009-26561</t>
  </si>
  <si>
    <t>Mugumo-ini</t>
  </si>
  <si>
    <t>KE-NAI-1804-26563</t>
  </si>
  <si>
    <t>Kibra</t>
  </si>
  <si>
    <t>KE-NAI-1905-26564</t>
  </si>
  <si>
    <t>Drumvaley</t>
  </si>
  <si>
    <t>KE-KIA-1902-26565</t>
  </si>
  <si>
    <t>Gatwanafu</t>
  </si>
  <si>
    <t>KE-KIA-1806-26566</t>
  </si>
  <si>
    <t>Githiga B</t>
  </si>
  <si>
    <t>KE-KIA-1910-26567</t>
  </si>
  <si>
    <t>Nembu Central</t>
  </si>
  <si>
    <t>KE-KIA-1910-26569</t>
  </si>
  <si>
    <t>Cigi-Ini</t>
  </si>
  <si>
    <t>KE-KIA-1910-26570</t>
  </si>
  <si>
    <t>KE-NAK-1911-26572</t>
  </si>
  <si>
    <t>Mutiume</t>
  </si>
  <si>
    <t>KE-NAK-1911-26573</t>
  </si>
  <si>
    <t>Nandira</t>
  </si>
  <si>
    <t>KE-BOM-1912-26574</t>
  </si>
  <si>
    <t>Siribwet</t>
  </si>
  <si>
    <t>Kapsebet</t>
  </si>
  <si>
    <t>KE-BOM-2001-26575</t>
  </si>
  <si>
    <t>Terganda</t>
  </si>
  <si>
    <t>Sogoiyet</t>
  </si>
  <si>
    <t>KE-KIA-1911-26576</t>
  </si>
  <si>
    <t>27th November,2019</t>
  </si>
  <si>
    <t>KE-KIA-1911-26577</t>
  </si>
  <si>
    <t>Gikumari</t>
  </si>
  <si>
    <t>KE-MUR-1912-26578</t>
  </si>
  <si>
    <t>3rd December,2019</t>
  </si>
  <si>
    <t>KE-KWA-1911-26581</t>
  </si>
  <si>
    <t>Mabibili</t>
  </si>
  <si>
    <t>KE-KIA-1910-26583</t>
  </si>
  <si>
    <t>KE-LAI-1909-26584</t>
  </si>
  <si>
    <t>KE-KIA-1910-26587</t>
  </si>
  <si>
    <t>Ndumeri</t>
  </si>
  <si>
    <t>KE-MER-2002-26588</t>
  </si>
  <si>
    <t>20th January,2020</t>
  </si>
  <si>
    <t>6th February,2020</t>
  </si>
  <si>
    <t>Gusia</t>
  </si>
  <si>
    <t>KE-KIA-2001-26589</t>
  </si>
  <si>
    <t>16th January,2020</t>
  </si>
  <si>
    <t>27th January,2020</t>
  </si>
  <si>
    <t>Maigotha</t>
  </si>
  <si>
    <t>KE-MUR-1911-26592</t>
  </si>
  <si>
    <t>15th November,2019</t>
  </si>
  <si>
    <t>KE-NAI-1909-26593</t>
  </si>
  <si>
    <t>Kamuthi</t>
  </si>
  <si>
    <t>KE-NAK-1909-26595</t>
  </si>
  <si>
    <t>Nyodia</t>
  </si>
  <si>
    <t>KE-NAK-2007-26597</t>
  </si>
  <si>
    <t>27th June,2020</t>
  </si>
  <si>
    <t>11th July,2020</t>
  </si>
  <si>
    <t>Piave</t>
  </si>
  <si>
    <t>KE-NAK-2007-26598</t>
  </si>
  <si>
    <t>31st July,2020</t>
  </si>
  <si>
    <t>KE-NAK-2102-26599</t>
  </si>
  <si>
    <t>1st December,2020</t>
  </si>
  <si>
    <t>KE-NAK-2008-26600</t>
  </si>
  <si>
    <t>10th June,2020</t>
  </si>
  <si>
    <t>Kirengero</t>
  </si>
  <si>
    <t>KE-NAK-2008-26601</t>
  </si>
  <si>
    <t>3rd August,2020</t>
  </si>
  <si>
    <t>Buruburu</t>
  </si>
  <si>
    <t>KE-NAK-2008-26602</t>
  </si>
  <si>
    <t>Kenlands</t>
  </si>
  <si>
    <t>KE-NAK-2008-26603</t>
  </si>
  <si>
    <t>Ingobor</t>
  </si>
  <si>
    <t>KE-NAK-2007-26605</t>
  </si>
  <si>
    <t>Mararo</t>
  </si>
  <si>
    <t>KE-NAK-2010-26607</t>
  </si>
  <si>
    <t>Miti Tatu</t>
  </si>
  <si>
    <t>KE-NAK-2008-26608</t>
  </si>
  <si>
    <t>12th July,2020</t>
  </si>
  <si>
    <t>Lami</t>
  </si>
  <si>
    <t>Mwisho wa Lami</t>
  </si>
  <si>
    <t>KE-NAK-2011-26609</t>
  </si>
  <si>
    <t>Kampi ya Moto</t>
  </si>
  <si>
    <t>KE-NAK-2011-26610</t>
  </si>
  <si>
    <t>27th September,2020</t>
  </si>
  <si>
    <t>Irongo</t>
  </si>
  <si>
    <t>KE-BOM-2007-26623</t>
  </si>
  <si>
    <t>22nd July,2020</t>
  </si>
  <si>
    <t>KE-BOM-2005-26624</t>
  </si>
  <si>
    <t>KE-KER-2008-26625</t>
  </si>
  <si>
    <t>Roret</t>
  </si>
  <si>
    <t>KE-KER-2007-26626</t>
  </si>
  <si>
    <t>21st July,2020</t>
  </si>
  <si>
    <t>KE-KER-2008-26627</t>
  </si>
  <si>
    <t>Chebown</t>
  </si>
  <si>
    <t>KE-KER-2008-26628</t>
  </si>
  <si>
    <t>11th June,2020</t>
  </si>
  <si>
    <t>Chemorer</t>
  </si>
  <si>
    <t>KE-KER-2008-26629</t>
  </si>
  <si>
    <t>28th May,2020</t>
  </si>
  <si>
    <t>Poiywek</t>
  </si>
  <si>
    <t>Chebir</t>
  </si>
  <si>
    <t>KE-KER-2009-26630</t>
  </si>
  <si>
    <t>5th December,2019</t>
  </si>
  <si>
    <t>5th September,2020</t>
  </si>
  <si>
    <t>Sigowet/Soin</t>
  </si>
  <si>
    <t>Katui</t>
  </si>
  <si>
    <t>Baregeiwet</t>
  </si>
  <si>
    <t>KE-BOM-2009-26632</t>
  </si>
  <si>
    <t>19th September,2020</t>
  </si>
  <si>
    <t>Kagasik</t>
  </si>
  <si>
    <t>KE-BOM-2009-26633</t>
  </si>
  <si>
    <t>Kimenderit</t>
  </si>
  <si>
    <t>KE-BOM-2009-26634</t>
  </si>
  <si>
    <t>Tumbelyon</t>
  </si>
  <si>
    <t>KE-BOM-2009-26635</t>
  </si>
  <si>
    <t>Lelechwet</t>
  </si>
  <si>
    <t>KE-KER-2001-26636</t>
  </si>
  <si>
    <t>Cheparus</t>
  </si>
  <si>
    <t>KE-KER-2009-26637</t>
  </si>
  <si>
    <t>2nd September,2020</t>
  </si>
  <si>
    <t>KE-KER-2009-26638</t>
  </si>
  <si>
    <t>Kipwostuyet</t>
  </si>
  <si>
    <t>Kapkoroisi</t>
  </si>
  <si>
    <t>30th October,2020</t>
  </si>
  <si>
    <t>KE-KER-2009-26641</t>
  </si>
  <si>
    <t>KE-KER-2009-26642</t>
  </si>
  <si>
    <t>26th July,2020</t>
  </si>
  <si>
    <t>30th September,2020</t>
  </si>
  <si>
    <t>Ketpyese</t>
  </si>
  <si>
    <t>KE-KER-2006-26643</t>
  </si>
  <si>
    <t>KE-KER-2010-26644</t>
  </si>
  <si>
    <t>10th October,2020</t>
  </si>
  <si>
    <t>KE-KER-2009-26645</t>
  </si>
  <si>
    <t>KE-KER-2005-26646</t>
  </si>
  <si>
    <t>KE-KER-2004-26647</t>
  </si>
  <si>
    <t>12th April,2020</t>
  </si>
  <si>
    <t>KE-KER-2005-26648</t>
  </si>
  <si>
    <t>KE-NAK-1905-26649</t>
  </si>
  <si>
    <t>Aremi</t>
  </si>
  <si>
    <t>KE-MAK-1904-26650</t>
  </si>
  <si>
    <t>Kiume</t>
  </si>
  <si>
    <t>KE-KIS-1905-26651</t>
  </si>
  <si>
    <t>Central Kisumu</t>
  </si>
  <si>
    <t>Kodao</t>
  </si>
  <si>
    <t>KE-KWA-1906-26652</t>
  </si>
  <si>
    <t>KE-KWA-1905-26653</t>
  </si>
  <si>
    <t>KE-KWA-1906-26654</t>
  </si>
  <si>
    <t>19th May,2019</t>
  </si>
  <si>
    <t>KE-KWA-1906-26656</t>
  </si>
  <si>
    <t>Matunga</t>
  </si>
  <si>
    <t>KE-KWA-1906-26657</t>
  </si>
  <si>
    <t>KE-KWA-1904-26658</t>
  </si>
  <si>
    <t>Majimboni</t>
  </si>
  <si>
    <t>KE-KWA-1906-26659</t>
  </si>
  <si>
    <t>KE-KWA-1906-26660</t>
  </si>
  <si>
    <t>KE-KWA-1906-26661</t>
  </si>
  <si>
    <t>KE-KWA-1906-26662</t>
  </si>
  <si>
    <t>KE-KWA-1906-26663</t>
  </si>
  <si>
    <t>KE-KWA-1906-26664</t>
  </si>
  <si>
    <t>KE-KWA-1906-26665</t>
  </si>
  <si>
    <t>Kinango</t>
  </si>
  <si>
    <t>Chomoni</t>
  </si>
  <si>
    <t>KE-NAK-1905-26666</t>
  </si>
  <si>
    <t>KE-NAK-1906-26668</t>
  </si>
  <si>
    <t>Kererwa</t>
  </si>
  <si>
    <t>KE-KWA-1906-26669</t>
  </si>
  <si>
    <t>KE-KWA-1906-26670</t>
  </si>
  <si>
    <t>KE-KWA-1906-26671</t>
  </si>
  <si>
    <t>KE-KWA-1906-26672</t>
  </si>
  <si>
    <t>KE-KWA-1906-26673</t>
  </si>
  <si>
    <t>KE-KAJ-1906-26675</t>
  </si>
  <si>
    <t>Kiwanjani</t>
  </si>
  <si>
    <t>KE-NAK-1907-26677</t>
  </si>
  <si>
    <t>6th July,2019</t>
  </si>
  <si>
    <t>Baroko</t>
  </si>
  <si>
    <t>Umash</t>
  </si>
  <si>
    <t>KE-NAK-1907-26679</t>
  </si>
  <si>
    <t>KE-NAK-1907-26680</t>
  </si>
  <si>
    <t>KE-NAK-1907-26681</t>
  </si>
  <si>
    <t>KE-NAK-1911-26682</t>
  </si>
  <si>
    <t>3rd July,2019</t>
  </si>
  <si>
    <t>7th November,2019</t>
  </si>
  <si>
    <t>KE-MIG-1907-26683</t>
  </si>
  <si>
    <t>Anjego</t>
  </si>
  <si>
    <t>Eko</t>
  </si>
  <si>
    <t>KE-KAJ-1907-26684</t>
  </si>
  <si>
    <t>Oloolua</t>
  </si>
  <si>
    <t>KE-KIS-1907-26685</t>
  </si>
  <si>
    <t>Masawa</t>
  </si>
  <si>
    <t>KE-SIA-1907-26686</t>
  </si>
  <si>
    <t>Magwar</t>
  </si>
  <si>
    <t>KE-NAR-1907-26687</t>
  </si>
  <si>
    <t>Enabelbelr</t>
  </si>
  <si>
    <t>Erorkitok</t>
  </si>
  <si>
    <t>KE-TRA-1907-26688</t>
  </si>
  <si>
    <t>KE-NAK-1908-26689</t>
  </si>
  <si>
    <t>KE-HOM-1908-26691</t>
  </si>
  <si>
    <t>Koguta</t>
  </si>
  <si>
    <t>Ondati</t>
  </si>
  <si>
    <t>KE-UAS-1908-26692</t>
  </si>
  <si>
    <t>Lamywet</t>
  </si>
  <si>
    <t>KE-KWA-1910-26693</t>
  </si>
  <si>
    <t>Vioni</t>
  </si>
  <si>
    <t>KE-KIS-1909-26694</t>
  </si>
  <si>
    <t>26th September,2019</t>
  </si>
  <si>
    <t>Nyahera</t>
  </si>
  <si>
    <t>Kandalo</t>
  </si>
  <si>
    <t>KE-MAC-1909-26695</t>
  </si>
  <si>
    <t>KE-KIS-1909-26696</t>
  </si>
  <si>
    <t>Kalua Central</t>
  </si>
  <si>
    <t>Ofunyu</t>
  </si>
  <si>
    <t>KE-BUN-1910-26697</t>
  </si>
  <si>
    <t>Ranje</t>
  </si>
  <si>
    <t>KE-NAI-1910-26698</t>
  </si>
  <si>
    <t>Kitusuru</t>
  </si>
  <si>
    <t>KE-KIL-1910-26699</t>
  </si>
  <si>
    <t>Plantation</t>
  </si>
  <si>
    <t>24th October,2019</t>
  </si>
  <si>
    <t>KE-KIA-1909-26701</t>
  </si>
  <si>
    <t>KE-BUN-1908-26702</t>
  </si>
  <si>
    <t>Chwele</t>
  </si>
  <si>
    <t>KE-KIA-1908-26703</t>
  </si>
  <si>
    <t>Darugo</t>
  </si>
  <si>
    <t>Gasagatha</t>
  </si>
  <si>
    <t>KE-KAJ-1908-26704</t>
  </si>
  <si>
    <t>Ormerrui</t>
  </si>
  <si>
    <t>KE-KIA-1907-26706</t>
  </si>
  <si>
    <t>1st July,2019</t>
  </si>
  <si>
    <t>Kanduma</t>
  </si>
  <si>
    <t>KE-NAK-1905-26707</t>
  </si>
  <si>
    <t>KE-NAK-1905-26708</t>
  </si>
  <si>
    <t>Mitoni</t>
  </si>
  <si>
    <t>KE-KAJ-1907-26709</t>
  </si>
  <si>
    <t>Lenkism</t>
  </si>
  <si>
    <t>KE-KAJ-1907-26710</t>
  </si>
  <si>
    <t>Oloelale</t>
  </si>
  <si>
    <t>KE-NYA-1905-26711</t>
  </si>
  <si>
    <t>Olkarou</t>
  </si>
  <si>
    <t>Roba</t>
  </si>
  <si>
    <t>KE-MUR-1908-26712</t>
  </si>
  <si>
    <t>KE-KIA-1908-26713</t>
  </si>
  <si>
    <t>Muthunguchi</t>
  </si>
  <si>
    <t>KE-KAJ-1908-26714</t>
  </si>
  <si>
    <t>Lengsim</t>
  </si>
  <si>
    <t>KE-ELG-1909-26715</t>
  </si>
  <si>
    <t>12th September,2019</t>
  </si>
  <si>
    <t>Kamari</t>
  </si>
  <si>
    <t>KE-KIA-1907-26717</t>
  </si>
  <si>
    <t>KE-KAJ-1909-26720</t>
  </si>
  <si>
    <t>Lankau</t>
  </si>
  <si>
    <t>KE-NYA-1909-26721</t>
  </si>
  <si>
    <t>Chamuka</t>
  </si>
  <si>
    <t>KE-NAK-1909-26722</t>
  </si>
  <si>
    <t>Mutirithia</t>
  </si>
  <si>
    <t>KE-KIA-1909-26723</t>
  </si>
  <si>
    <t>KE-ELG-1909-26724</t>
  </si>
  <si>
    <t>Mutei</t>
  </si>
  <si>
    <t>Kapteren</t>
  </si>
  <si>
    <t>KE-UAS-1909-26725</t>
  </si>
  <si>
    <t>Nyalimbei</t>
  </si>
  <si>
    <t>KE-MAK-1905-26726</t>
  </si>
  <si>
    <t>7th May,2019</t>
  </si>
  <si>
    <t>Kathonzweni</t>
  </si>
  <si>
    <t>Siatu</t>
  </si>
  <si>
    <t>KE-MAC-1905-26727</t>
  </si>
  <si>
    <t>Kithendu</t>
  </si>
  <si>
    <t>KE-MAK-1905-26728</t>
  </si>
  <si>
    <t>Kyakatungu</t>
  </si>
  <si>
    <t>KE-MAK-1905-26729</t>
  </si>
  <si>
    <t>Kyanzomo</t>
  </si>
  <si>
    <t>KE-MAK-1907-26732</t>
  </si>
  <si>
    <t>Kilungu</t>
  </si>
  <si>
    <t>Ndeini</t>
  </si>
  <si>
    <t>KE-MAC-1907-26733</t>
  </si>
  <si>
    <t>Kiniu</t>
  </si>
  <si>
    <t>KE-KIR-1902-26751</t>
  </si>
  <si>
    <t>KE-KIR-1812-26752</t>
  </si>
  <si>
    <t>KE-KIR-1811-26753</t>
  </si>
  <si>
    <t>Kariria</t>
  </si>
  <si>
    <t>KE-KIR-1812-26754</t>
  </si>
  <si>
    <t>KE-KIR-1812-26755</t>
  </si>
  <si>
    <t>KE-KIR-1903-26756</t>
  </si>
  <si>
    <t>Kianjang'A</t>
  </si>
  <si>
    <t>KE-KIR-1812-26758</t>
  </si>
  <si>
    <t>KE-KIR-1904-26759</t>
  </si>
  <si>
    <t>KE-KIR-1904-26760</t>
  </si>
  <si>
    <t>KE-KIR-2105-26768</t>
  </si>
  <si>
    <t>30th April,2021</t>
  </si>
  <si>
    <t>Kiarugu</t>
  </si>
  <si>
    <t>KE-KIR-2004-26770</t>
  </si>
  <si>
    <t>18th April,2020</t>
  </si>
  <si>
    <t>Kariti</t>
  </si>
  <si>
    <t>Kiangwashe</t>
  </si>
  <si>
    <t>KE-MUR-1910-26776</t>
  </si>
  <si>
    <t>10th October,2019</t>
  </si>
  <si>
    <t>Kiangurue</t>
  </si>
  <si>
    <t>KE-MUR-1910-26777</t>
  </si>
  <si>
    <t>KE-MUR-2001-26778</t>
  </si>
  <si>
    <t>Gethiafu</t>
  </si>
  <si>
    <t>KE-MUR-2011-26779</t>
  </si>
  <si>
    <t>Muranga</t>
  </si>
  <si>
    <t>County commissioners</t>
  </si>
  <si>
    <t>KE-MUR-2001-26780</t>
  </si>
  <si>
    <t>Kingumo</t>
  </si>
  <si>
    <t>Kelela</t>
  </si>
  <si>
    <t>KE-MUR-2107-26781</t>
  </si>
  <si>
    <t>Delview estate</t>
  </si>
  <si>
    <t>KE-MUR-2106-26782</t>
  </si>
  <si>
    <t>Gitiri</t>
  </si>
  <si>
    <t>KE-MUR-1911-26783</t>
  </si>
  <si>
    <t>4th November,2019</t>
  </si>
  <si>
    <t>Ndimu</t>
  </si>
  <si>
    <t>15th April,2020</t>
  </si>
  <si>
    <t>KE-MUR-2006-26785</t>
  </si>
  <si>
    <t>Kindugira</t>
  </si>
  <si>
    <t>KE-KIA-2102-26787</t>
  </si>
  <si>
    <t>Galili</t>
  </si>
  <si>
    <t>KE-MUR-1807-26788</t>
  </si>
  <si>
    <t>Icice</t>
  </si>
  <si>
    <t>KE-MUR-1906-26789</t>
  </si>
  <si>
    <t>Giachuki</t>
  </si>
  <si>
    <t>KE-MUR-2003-26790</t>
  </si>
  <si>
    <t>26th January,2020</t>
  </si>
  <si>
    <t>Gathuri</t>
  </si>
  <si>
    <t>4th April,2021</t>
  </si>
  <si>
    <t>KE-MUR-2101-26792</t>
  </si>
  <si>
    <t>Mwahuro</t>
  </si>
  <si>
    <t>KE-MUR-2105-26793</t>
  </si>
  <si>
    <t>5th April,2021</t>
  </si>
  <si>
    <t>Mucungucha</t>
  </si>
  <si>
    <t>Thengeini</t>
  </si>
  <si>
    <t>KE-MUR-2109-26795</t>
  </si>
  <si>
    <t>17th September,2021</t>
  </si>
  <si>
    <t>Kahoho</t>
  </si>
  <si>
    <t>KE-MUR-2108-26796</t>
  </si>
  <si>
    <t>Kiairathe</t>
  </si>
  <si>
    <t>KE-MUR-2103-26797</t>
  </si>
  <si>
    <t>Kague</t>
  </si>
  <si>
    <t>KE-MUR-2107-26798</t>
  </si>
  <si>
    <t>Muranga town</t>
  </si>
  <si>
    <t>KE-KIA-2106-26799</t>
  </si>
  <si>
    <t>Kinganjo</t>
  </si>
  <si>
    <t>Gatwanyanga</t>
  </si>
  <si>
    <t>KE-MUR-2109-26800</t>
  </si>
  <si>
    <t>30th July,2021</t>
  </si>
  <si>
    <t>1st September,2021</t>
  </si>
  <si>
    <t>Munguini</t>
  </si>
  <si>
    <t>KE-KIA-1801-26802</t>
  </si>
  <si>
    <t>KE-KIA-1909-26803</t>
  </si>
  <si>
    <t>KE-KIA-1908-26804</t>
  </si>
  <si>
    <t>Ruburi</t>
  </si>
  <si>
    <t>Mbogoro</t>
  </si>
  <si>
    <t>KE-KIA-1911-26806</t>
  </si>
  <si>
    <t>Kirai</t>
  </si>
  <si>
    <t>KE-LAI-1910-26807</t>
  </si>
  <si>
    <t>5th October,2019</t>
  </si>
  <si>
    <t>KE-MUR-1910-26808</t>
  </si>
  <si>
    <t>Kimorori Wemba</t>
  </si>
  <si>
    <t>KE-KIA-1910-26809</t>
  </si>
  <si>
    <t>KE-KIA-1911-26810</t>
  </si>
  <si>
    <t>Kariciungu</t>
  </si>
  <si>
    <t>KE-KIA-1910-26811</t>
  </si>
  <si>
    <t>KE-KIA-1910-26812</t>
  </si>
  <si>
    <t>Githuguri</t>
  </si>
  <si>
    <t>KE-KIA-1910-26813</t>
  </si>
  <si>
    <t>Giteti</t>
  </si>
  <si>
    <t>KE-KIA-1910-26814</t>
  </si>
  <si>
    <t>KE-KIA-1910-26815</t>
  </si>
  <si>
    <t>KE-KIA-1910-26816</t>
  </si>
  <si>
    <t>KE-KIA-1908-26818</t>
  </si>
  <si>
    <t>KE-KIA-1908-26819</t>
  </si>
  <si>
    <t>Limiru</t>
  </si>
  <si>
    <t>Itogothi</t>
  </si>
  <si>
    <t>KE-KIA-1908-26820</t>
  </si>
  <si>
    <t>Ndeya</t>
  </si>
  <si>
    <t>Makutano/Mugetho</t>
  </si>
  <si>
    <t>KE-KIA-1908-26821</t>
  </si>
  <si>
    <t>Kamungunga</t>
  </si>
  <si>
    <t>KE-KIA-1908-26822</t>
  </si>
  <si>
    <t>31st August,2019</t>
  </si>
  <si>
    <t>Ngoigwa</t>
  </si>
  <si>
    <t>KE-KIA-1908-26823</t>
  </si>
  <si>
    <t>KE-NYA-1903-26824</t>
  </si>
  <si>
    <t>Olkalou</t>
  </si>
  <si>
    <t>KE-KIA-1910-26825</t>
  </si>
  <si>
    <t>Kamothai</t>
  </si>
  <si>
    <t>KE-MAC-1906-26844</t>
  </si>
  <si>
    <t>Muthuani</t>
  </si>
  <si>
    <t>Muselele</t>
  </si>
  <si>
    <t>KE-KAJ-1912-26846</t>
  </si>
  <si>
    <t>27th December,2019</t>
  </si>
  <si>
    <t>Kisaju</t>
  </si>
  <si>
    <t>Olosidan</t>
  </si>
  <si>
    <t>KE-MUR-1906-26847</t>
  </si>
  <si>
    <t>4th June,2019</t>
  </si>
  <si>
    <t>KE-KAJ-1912-26848</t>
  </si>
  <si>
    <t>19th November,2019</t>
  </si>
  <si>
    <t>4th December,2019</t>
  </si>
  <si>
    <t>KE-NYE-1902-26849</t>
  </si>
  <si>
    <t>KE-KIA-1904-26850</t>
  </si>
  <si>
    <t>Makwa</t>
  </si>
  <si>
    <t>KE-KIR-1809-26851</t>
  </si>
  <si>
    <t>KE-KIR-1811-26852</t>
  </si>
  <si>
    <t>Kiangothe</t>
  </si>
  <si>
    <t>KE-KIR-1901-26853</t>
  </si>
  <si>
    <t>KE-KIR-1901-26854</t>
  </si>
  <si>
    <t>KE-EMB-1901-26855</t>
  </si>
  <si>
    <t>Kathande</t>
  </si>
  <si>
    <t>KE-EMB-1902-26856</t>
  </si>
  <si>
    <t>Runyejes</t>
  </si>
  <si>
    <t>Mbiruri</t>
  </si>
  <si>
    <t>KE-KIR-1903-26858</t>
  </si>
  <si>
    <t>KE-EMB-1902-26859</t>
  </si>
  <si>
    <t>KE-EMB-1901-26861</t>
  </si>
  <si>
    <t>Runyejes East</t>
  </si>
  <si>
    <t>Gachiai</t>
  </si>
  <si>
    <t>KE-KIR-1903-26862</t>
  </si>
  <si>
    <t>KE-KIR-1904-26863</t>
  </si>
  <si>
    <t>Kavumbu</t>
  </si>
  <si>
    <t>KE-KIR-1904-26864</t>
  </si>
  <si>
    <t>KE-KIR-1905-26865</t>
  </si>
  <si>
    <t>KE-NYE-1905-26866</t>
  </si>
  <si>
    <t>KE-KIR-1904-26868</t>
  </si>
  <si>
    <t>KE-KIR-1911-26869</t>
  </si>
  <si>
    <t>Kibibi</t>
  </si>
  <si>
    <t>Red Soil</t>
  </si>
  <si>
    <t>KE-EMB-1911-26870</t>
  </si>
  <si>
    <t>23rd October,2019</t>
  </si>
  <si>
    <t>23rd November,2019</t>
  </si>
  <si>
    <t>Muthatari</t>
  </si>
  <si>
    <t>KE-EMB-1904-26872</t>
  </si>
  <si>
    <t>Ngadori West</t>
  </si>
  <si>
    <t>KE-KIR-1905-26873</t>
  </si>
  <si>
    <t>Kiangoma</t>
  </si>
  <si>
    <t>KE-NYE-1812-26876</t>
  </si>
  <si>
    <t>KE-KIR-1810-26884</t>
  </si>
  <si>
    <t>Kiangwenyi</t>
  </si>
  <si>
    <t>KE-EMB-1812-26885</t>
  </si>
  <si>
    <t>KE-MUR-1810-26886</t>
  </si>
  <si>
    <t>Mugeka</t>
  </si>
  <si>
    <t>Gaitwa</t>
  </si>
  <si>
    <t>KE-MUR-1811-26887</t>
  </si>
  <si>
    <t>Gikaragu</t>
  </si>
  <si>
    <t>KE-MUR-1810-26888</t>
  </si>
  <si>
    <t>KE-THA-1812-26889</t>
  </si>
  <si>
    <t>Meru South</t>
  </si>
  <si>
    <t>Ikuu Boys</t>
  </si>
  <si>
    <t>KE-EMB-1812-26891</t>
  </si>
  <si>
    <t>KE-MUR-1903-26892</t>
  </si>
  <si>
    <t>Kagioini</t>
  </si>
  <si>
    <t>KE-MUR-1902-26893</t>
  </si>
  <si>
    <t>Kagioni</t>
  </si>
  <si>
    <t>KE-MUR-1902-26894</t>
  </si>
  <si>
    <t>Migumoini</t>
  </si>
  <si>
    <t>KE-MUR-1903-26895</t>
  </si>
  <si>
    <t>Wamikurwe</t>
  </si>
  <si>
    <t>KE-KIR-1901-26897</t>
  </si>
  <si>
    <t>Kianjanga</t>
  </si>
  <si>
    <t>KE-EMB-1901-26898</t>
  </si>
  <si>
    <t>7th January,2019</t>
  </si>
  <si>
    <t>KE-EMB-1901-26899</t>
  </si>
  <si>
    <t>KE-EMB-1901-26900</t>
  </si>
  <si>
    <t>Karumiri</t>
  </si>
  <si>
    <t>KE-KIA-1811-26904</t>
  </si>
  <si>
    <t>Gathaji</t>
  </si>
  <si>
    <t>KE-KIA-1811-26905</t>
  </si>
  <si>
    <t>KE-KIA-1812-26908</t>
  </si>
  <si>
    <t>Nyambaka</t>
  </si>
  <si>
    <t>KE-KIA-1811-26909</t>
  </si>
  <si>
    <t>KE-KAJ-1904-26912</t>
  </si>
  <si>
    <t>Rangau Tabis Kindergarten</t>
  </si>
  <si>
    <t>Metro</t>
  </si>
  <si>
    <t>KE-KIA-1903-26913</t>
  </si>
  <si>
    <t>KE-KAJ-1904-26914</t>
  </si>
  <si>
    <t>Rangau</t>
  </si>
  <si>
    <t>Metro /Tabys Kindergarten</t>
  </si>
  <si>
    <t>KE-KIA-2011-0</t>
  </si>
  <si>
    <t>26th November,2020</t>
  </si>
  <si>
    <t>Kanyao</t>
  </si>
  <si>
    <t>KE-MAC-1812-26926</t>
  </si>
  <si>
    <t>Kisikioni</t>
  </si>
  <si>
    <t>Square London</t>
  </si>
  <si>
    <t>KE-NAI-2012-26928</t>
  </si>
  <si>
    <t>17th December,2020</t>
  </si>
  <si>
    <t>Kingoris</t>
  </si>
  <si>
    <t>KE-KAJ-2004-26929</t>
  </si>
  <si>
    <t>KE-KAJ-1909-26930</t>
  </si>
  <si>
    <t>KE-KIA-2011-26931</t>
  </si>
  <si>
    <t>Wamwangi</t>
  </si>
  <si>
    <t>KE-KIA-2011-26932</t>
  </si>
  <si>
    <t>23rd August,2020</t>
  </si>
  <si>
    <t>Ritho</t>
  </si>
  <si>
    <t>KE-KIA-2011-26934</t>
  </si>
  <si>
    <t>KE-KIA-2011-26935</t>
  </si>
  <si>
    <t>KE-KIA-2103-26936</t>
  </si>
  <si>
    <t>Kamunyu</t>
  </si>
  <si>
    <t>KE-KAJ-2006-26937</t>
  </si>
  <si>
    <t>Kibo Centre</t>
  </si>
  <si>
    <t>KE-KAJ-2004-26938</t>
  </si>
  <si>
    <t>5th April,2020</t>
  </si>
  <si>
    <t>KE-KIA-2104-26939</t>
  </si>
  <si>
    <t>10th March,2021</t>
  </si>
  <si>
    <t>15th April,2021</t>
  </si>
  <si>
    <t>Karangari</t>
  </si>
  <si>
    <t>KE-KIA-2012-26940</t>
  </si>
  <si>
    <t>29th November,2020</t>
  </si>
  <si>
    <t>Genda</t>
  </si>
  <si>
    <t>KE-KIA-2012-26941</t>
  </si>
  <si>
    <t>10th December,2020</t>
  </si>
  <si>
    <t>Ishaweri</t>
  </si>
  <si>
    <t>KE-KIA-2102-26943</t>
  </si>
  <si>
    <t>23rd December,2020</t>
  </si>
  <si>
    <t>Kimuchu</t>
  </si>
  <si>
    <t>KE-KIA-2011-26946</t>
  </si>
  <si>
    <t>KE-NYE-1812-26961</t>
  </si>
  <si>
    <t>Kimenju</t>
  </si>
  <si>
    <t>KE-TAI-1911-27001</t>
  </si>
  <si>
    <t>Josa</t>
  </si>
  <si>
    <t>KE-TAI-1911-27002</t>
  </si>
  <si>
    <t>Kushamba</t>
  </si>
  <si>
    <t>KE-TAI-1911-27003</t>
  </si>
  <si>
    <t>KE-TAI-2010-27006</t>
  </si>
  <si>
    <t>28th October,2020</t>
  </si>
  <si>
    <t>Mghange</t>
  </si>
  <si>
    <t>Mata</t>
  </si>
  <si>
    <t>KE-TAI-2012-27007</t>
  </si>
  <si>
    <t>8th March,2020</t>
  </si>
  <si>
    <t>Mrughuwa</t>
  </si>
  <si>
    <t>KE-MAK-2011-27008</t>
  </si>
  <si>
    <t>Kalamba</t>
  </si>
  <si>
    <t>Kiliani</t>
  </si>
  <si>
    <t>KE-KIL-2102-27025</t>
  </si>
  <si>
    <t>16th February,2021</t>
  </si>
  <si>
    <t>Ganze</t>
  </si>
  <si>
    <t>KE-SAM-2106-27026</t>
  </si>
  <si>
    <t>KE-SAM-2107-27027</t>
  </si>
  <si>
    <t>KMC</t>
  </si>
  <si>
    <t>KE-SAM-2106-27028</t>
  </si>
  <si>
    <t>16th April,2021</t>
  </si>
  <si>
    <t>KE-SAM-2106-27029</t>
  </si>
  <si>
    <t>KE-SAM-2106-27030</t>
  </si>
  <si>
    <t>KE-SAM-2106-27031</t>
  </si>
  <si>
    <t>12th April,2021</t>
  </si>
  <si>
    <t>KE-SAM-2107-27032</t>
  </si>
  <si>
    <t>KE-SAM-2107-27033</t>
  </si>
  <si>
    <t>KE-SAM-2106-27034</t>
  </si>
  <si>
    <t>KE-SAM-2107-27035</t>
  </si>
  <si>
    <t>KE-SAM-2107-27036</t>
  </si>
  <si>
    <t>17th July,2021</t>
  </si>
  <si>
    <t>Lpiira</t>
  </si>
  <si>
    <t>KE-SAM-2106-27038</t>
  </si>
  <si>
    <t>KE-SAM-2107-27039</t>
  </si>
  <si>
    <t>KE-SAM-2106-27040</t>
  </si>
  <si>
    <t>17th April,2021</t>
  </si>
  <si>
    <t>KE-SAM-2106-27041</t>
  </si>
  <si>
    <t>4th June,2021</t>
  </si>
  <si>
    <t>KE-SAM-2107-27042</t>
  </si>
  <si>
    <t>KE-SAM-2107-27043</t>
  </si>
  <si>
    <t>KE-SAM-2107-27045</t>
  </si>
  <si>
    <t>Lounoi</t>
  </si>
  <si>
    <t>KE-SAM-2107-27046</t>
  </si>
  <si>
    <t>KE-SAM-2107-27047</t>
  </si>
  <si>
    <t>Ramurk</t>
  </si>
  <si>
    <t>KE-SAM-2107-27048</t>
  </si>
  <si>
    <t>KE-BAR-2107-27049</t>
  </si>
  <si>
    <t>Kiptaru</t>
  </si>
  <si>
    <t>KE-SAM-2107-27050</t>
  </si>
  <si>
    <t>21st June,2021</t>
  </si>
  <si>
    <t>KE-MER-2105-27051</t>
  </si>
  <si>
    <t>6th May,2021</t>
  </si>
  <si>
    <t>Mwichoune</t>
  </si>
  <si>
    <t>Rambu</t>
  </si>
  <si>
    <t>14th May,2021</t>
  </si>
  <si>
    <t>KE-MER-2104-27053</t>
  </si>
  <si>
    <t>KE-MER-2104-27054</t>
  </si>
  <si>
    <t>Ngirene</t>
  </si>
  <si>
    <t>Ngirine</t>
  </si>
  <si>
    <t>5th March,2021</t>
  </si>
  <si>
    <t>25th March,2021</t>
  </si>
  <si>
    <t>KE-THA-2105-27056</t>
  </si>
  <si>
    <t>KE-MER-2106-27057</t>
  </si>
  <si>
    <t>Kiarango</t>
  </si>
  <si>
    <t>KE-MER-2102-27058</t>
  </si>
  <si>
    <t>2nd February,2021</t>
  </si>
  <si>
    <t>Taai</t>
  </si>
  <si>
    <t>KE-THA-2103-27059</t>
  </si>
  <si>
    <t>19th February,2021</t>
  </si>
  <si>
    <t>Kambandi</t>
  </si>
  <si>
    <t>KE-THA-2103-27060</t>
  </si>
  <si>
    <t>28th February,2021</t>
  </si>
  <si>
    <t>KE-THA-2102-27061</t>
  </si>
  <si>
    <t>Kuangondu</t>
  </si>
  <si>
    <t>Mukungugu</t>
  </si>
  <si>
    <t>KE-KIA-1706-27062</t>
  </si>
  <si>
    <t>KE-MER-2106-27066</t>
  </si>
  <si>
    <t>23rd June,2021</t>
  </si>
  <si>
    <t>KE-MER-2102-27067</t>
  </si>
  <si>
    <t>6th February,2021</t>
  </si>
  <si>
    <t>Mbirikene</t>
  </si>
  <si>
    <t>Nkurene</t>
  </si>
  <si>
    <t>KE-MER-2109-27068</t>
  </si>
  <si>
    <t>3rd September,2021</t>
  </si>
  <si>
    <t>KE-MER-2110-27069</t>
  </si>
  <si>
    <t>20th September,2021</t>
  </si>
  <si>
    <t>15th October,2021</t>
  </si>
  <si>
    <t>KE-MER-2110-27070</t>
  </si>
  <si>
    <t>3rd October,2021</t>
  </si>
  <si>
    <t>25th October,2021</t>
  </si>
  <si>
    <t>Central Imenti</t>
  </si>
  <si>
    <t>Abothuguchi</t>
  </si>
  <si>
    <t>Kando</t>
  </si>
  <si>
    <t>KE-MER-2111-27071</t>
  </si>
  <si>
    <t>12th October,2021</t>
  </si>
  <si>
    <t>4th November,2021</t>
  </si>
  <si>
    <t>KE-MER-2111-27073</t>
  </si>
  <si>
    <t>17th October,2021</t>
  </si>
  <si>
    <t>2nd November,2021</t>
  </si>
  <si>
    <t>KE-MER-2201-27074</t>
  </si>
  <si>
    <t>8th December,2021</t>
  </si>
  <si>
    <t>chure</t>
  </si>
  <si>
    <t>kairune</t>
  </si>
  <si>
    <t>KE-MER-2202-27075</t>
  </si>
  <si>
    <t>17th January,2022</t>
  </si>
  <si>
    <t>2nd February,2022</t>
  </si>
  <si>
    <t>mikumbune</t>
  </si>
  <si>
    <t>rugeju</t>
  </si>
  <si>
    <t>KE-NYE-1909-27076</t>
  </si>
  <si>
    <t>KE-NYE-1909-27077</t>
  </si>
  <si>
    <t>Mbarã® Ya Mugo</t>
  </si>
  <si>
    <t>KE-NYE-1909-27078</t>
  </si>
  <si>
    <t>28th August,2019</t>
  </si>
  <si>
    <t>KE-NYE-1909-27080</t>
  </si>
  <si>
    <t>KE-NYE-1909-27081</t>
  </si>
  <si>
    <t>KE-NYE-1909-27082</t>
  </si>
  <si>
    <t>KE-NYE-1902-27084</t>
  </si>
  <si>
    <t>Mumwe</t>
  </si>
  <si>
    <t>KE-NYE-1903-27085</t>
  </si>
  <si>
    <t>KE-NYE-1904-27087</t>
  </si>
  <si>
    <t>Ichagachiru</t>
  </si>
  <si>
    <t>KE-NYE-1904-27088</t>
  </si>
  <si>
    <t>KE-NYE-1905-27089</t>
  </si>
  <si>
    <t>Lenana</t>
  </si>
  <si>
    <t>KE-NYE-1905-27090</t>
  </si>
  <si>
    <t>Kagonye</t>
  </si>
  <si>
    <t>KE-LAI-2103-27091</t>
  </si>
  <si>
    <t>24th July,2020</t>
  </si>
  <si>
    <t>24th March,2021</t>
  </si>
  <si>
    <t>ngobit</t>
  </si>
  <si>
    <t>wiyumiririeB</t>
  </si>
  <si>
    <t>KE-LAI-2103-27093</t>
  </si>
  <si>
    <t>metha</t>
  </si>
  <si>
    <t>KE-NYE-1904-27094</t>
  </si>
  <si>
    <t>Gikore</t>
  </si>
  <si>
    <t>KE-LAI-1904-27099</t>
  </si>
  <si>
    <t>Wiyumiririe</t>
  </si>
  <si>
    <t>KE-NYA-1812-27101</t>
  </si>
  <si>
    <t>Kitutu Central</t>
  </si>
  <si>
    <t>KE-NYA-1902-27102</t>
  </si>
  <si>
    <t>Motembe</t>
  </si>
  <si>
    <t>KE-KIS-1902-27103</t>
  </si>
  <si>
    <t>Itheresi</t>
  </si>
  <si>
    <t>KE-KIS-1901-27104</t>
  </si>
  <si>
    <t>KE-VIH-1901-27105</t>
  </si>
  <si>
    <t>Ebubayi</t>
  </si>
  <si>
    <t>Musirundu</t>
  </si>
  <si>
    <t>KE-KIS-1808-27106</t>
  </si>
  <si>
    <t>Homalime</t>
  </si>
  <si>
    <t>Menara</t>
  </si>
  <si>
    <t>KE-KIS-1901-27107</t>
  </si>
  <si>
    <t>North East Kano</t>
  </si>
  <si>
    <t>Nyakungru</t>
  </si>
  <si>
    <t>KE-MIG-1902-27108</t>
  </si>
  <si>
    <t>North East Sakwa</t>
  </si>
  <si>
    <t>Juelu</t>
  </si>
  <si>
    <t>KE-KIS-1902-27109</t>
  </si>
  <si>
    <t>Runyagaten</t>
  </si>
  <si>
    <t>KE-NYA-1902-27110</t>
  </si>
  <si>
    <t>Miriri</t>
  </si>
  <si>
    <t>KE-NYA-1903-27111</t>
  </si>
  <si>
    <t>Kianungu</t>
  </si>
  <si>
    <t>KE-NYA-1903-27112</t>
  </si>
  <si>
    <t>Mwongoli</t>
  </si>
  <si>
    <t>Mogusi</t>
  </si>
  <si>
    <t>KE-KIS-1804-27113</t>
  </si>
  <si>
    <t>Kanyimbo</t>
  </si>
  <si>
    <t>Buyonge</t>
  </si>
  <si>
    <t>KE-MIG-1901-27114</t>
  </si>
  <si>
    <t>Lower Central Kadem</t>
  </si>
  <si>
    <t>Kwoyo A</t>
  </si>
  <si>
    <t>KE-VIH-1904-27115</t>
  </si>
  <si>
    <t>Wakhomo</t>
  </si>
  <si>
    <t>Waluka</t>
  </si>
  <si>
    <t>KE-NYA-1903-27116</t>
  </si>
  <si>
    <t>Votievai</t>
  </si>
  <si>
    <t>KE-NYA-1905-27117</t>
  </si>
  <si>
    <t>Geseneno</t>
  </si>
  <si>
    <t>KE-KIS-1812-27118</t>
  </si>
  <si>
    <t>Onjiko Awasi</t>
  </si>
  <si>
    <t>Kowino</t>
  </si>
  <si>
    <t>KE-KIS-1901-27119</t>
  </si>
  <si>
    <t>North Kisumu</t>
  </si>
  <si>
    <t>Karombo</t>
  </si>
  <si>
    <t>KE-KIS-1803-27120</t>
  </si>
  <si>
    <t>Kolwa Central</t>
  </si>
  <si>
    <t>Nyamasaria</t>
  </si>
  <si>
    <t>KE-NYA-1902-27121</t>
  </si>
  <si>
    <t>Simbauti</t>
  </si>
  <si>
    <t>KE-NYA-1908-27122</t>
  </si>
  <si>
    <t>KE-NYA-1909-27123</t>
  </si>
  <si>
    <t>Barabu</t>
  </si>
  <si>
    <t>O.Moyo</t>
  </si>
  <si>
    <t>KE-NYA-1911-27124</t>
  </si>
  <si>
    <t>KE-KIS-1904-27125</t>
  </si>
  <si>
    <t>Mwamunali</t>
  </si>
  <si>
    <t>Kagani</t>
  </si>
  <si>
    <t>KE-KIR-1905-27126</t>
  </si>
  <si>
    <t>KE-KIR-1904-27127</t>
  </si>
  <si>
    <t>KE-KIR-1902-27128</t>
  </si>
  <si>
    <t>Ihara</t>
  </si>
  <si>
    <t>KE-KIR-1904-27129</t>
  </si>
  <si>
    <t>KE-KIR-1905-27130</t>
  </si>
  <si>
    <t>KE-KIR-1903-27131</t>
  </si>
  <si>
    <t>KE-KIR-1903-27132</t>
  </si>
  <si>
    <t>KE-KIR-1905-27133</t>
  </si>
  <si>
    <t>Njoguini/Kanjii</t>
  </si>
  <si>
    <t>KE-KIR-1906-27134</t>
  </si>
  <si>
    <t>Gakui</t>
  </si>
  <si>
    <t>KE-KIR-1905-27135</t>
  </si>
  <si>
    <t>KE-KIR-1906-27136</t>
  </si>
  <si>
    <t>KE-KIR-1906-27137</t>
  </si>
  <si>
    <t>Nguguini</t>
  </si>
  <si>
    <t>KE-EMB-1906-27139</t>
  </si>
  <si>
    <t>KE-KIR-1907-27140</t>
  </si>
  <si>
    <t>KE-KIR-1906-27141</t>
  </si>
  <si>
    <t>Komboini</t>
  </si>
  <si>
    <t>KE-KIR-1904-27142</t>
  </si>
  <si>
    <t>Nyamuge</t>
  </si>
  <si>
    <t>KE-KIR-1907-27144</t>
  </si>
  <si>
    <t>Kanyaga</t>
  </si>
  <si>
    <t>KE-EMB-1903-27145</t>
  </si>
  <si>
    <t>KE-KIR-1907-27146</t>
  </si>
  <si>
    <t>KE-KIR-1907-27147</t>
  </si>
  <si>
    <t>9th June,2019</t>
  </si>
  <si>
    <t>Njukini</t>
  </si>
  <si>
    <t>KE-KIR-1907-27148</t>
  </si>
  <si>
    <t>KE-EMB-1901-27149</t>
  </si>
  <si>
    <t>Gikuuri</t>
  </si>
  <si>
    <t>Kairimui</t>
  </si>
  <si>
    <t>KE-EMB-1901-27150</t>
  </si>
  <si>
    <t>Kegonge</t>
  </si>
  <si>
    <t>KE-MUR-1904-27151</t>
  </si>
  <si>
    <t>Watuhu</t>
  </si>
  <si>
    <t>KE-MUR-1904-27152</t>
  </si>
  <si>
    <t>26th March,2019</t>
  </si>
  <si>
    <t>22nd April,2019</t>
  </si>
  <si>
    <t>Ikohokoho</t>
  </si>
  <si>
    <t>KE-MUR-1904-27153</t>
  </si>
  <si>
    <t>KE-MUR-1907-27154</t>
  </si>
  <si>
    <t>KE-MUR-1905-27155</t>
  </si>
  <si>
    <t>Gacharange</t>
  </si>
  <si>
    <t>KE-MUR-1903-27156</t>
  </si>
  <si>
    <t>Gichagine</t>
  </si>
  <si>
    <t>KE-MUR-1903-27157</t>
  </si>
  <si>
    <t>KE-NYE-1906-27158</t>
  </si>
  <si>
    <t>Kirimara</t>
  </si>
  <si>
    <t>KE-NYE-1906-27159</t>
  </si>
  <si>
    <t>KE-NYE-1906-27160</t>
  </si>
  <si>
    <t>KE-MUR-1906-27162</t>
  </si>
  <si>
    <t>Muchunguca</t>
  </si>
  <si>
    <t>KE-MUR-1907-27163</t>
  </si>
  <si>
    <t>Kimatheri</t>
  </si>
  <si>
    <t>KE-MUR-1907-27164</t>
  </si>
  <si>
    <t>3rd June,2019</t>
  </si>
  <si>
    <t>KE-MUR-1910-27165</t>
  </si>
  <si>
    <t>KE-MUR-1909-27166</t>
  </si>
  <si>
    <t>Marangua</t>
  </si>
  <si>
    <t>Ititu</t>
  </si>
  <si>
    <t>KE-MUR-2003-27167</t>
  </si>
  <si>
    <t>7th February,2020</t>
  </si>
  <si>
    <t>Gaithece</t>
  </si>
  <si>
    <t>KE-MUR-2002-27168</t>
  </si>
  <si>
    <t>3rd January,2020</t>
  </si>
  <si>
    <t>Mungumo-Ini</t>
  </si>
  <si>
    <t>KE-MUR-1906-27173</t>
  </si>
  <si>
    <t>KE-MUR-1911-27174</t>
  </si>
  <si>
    <t>20th November,2019</t>
  </si>
  <si>
    <t>Manganjo</t>
  </si>
  <si>
    <t>KE-MUR-1911-27175</t>
  </si>
  <si>
    <t>Naaro</t>
  </si>
  <si>
    <t>KE-KIA-1905-27177</t>
  </si>
  <si>
    <t>Kagwe</t>
  </si>
  <si>
    <t>Kachoire</t>
  </si>
  <si>
    <t>KE-KIA-1910-27178</t>
  </si>
  <si>
    <t>KE-KIA-1910-27179</t>
  </si>
  <si>
    <t>Ruria</t>
  </si>
  <si>
    <t>KE-EMB-1906-27180</t>
  </si>
  <si>
    <t>Mugui</t>
  </si>
  <si>
    <t>KE-KIA-1907-27182</t>
  </si>
  <si>
    <t>KE-KAJ-1907-27183</t>
  </si>
  <si>
    <t>Ololua</t>
  </si>
  <si>
    <t>KE-EMB-1907-27184</t>
  </si>
  <si>
    <t>KE-EMB-1907-27185</t>
  </si>
  <si>
    <t>Kanja</t>
  </si>
  <si>
    <t>KE-MER-1907-27186</t>
  </si>
  <si>
    <t>Tigania</t>
  </si>
  <si>
    <t>KE-KIA-1908-27187</t>
  </si>
  <si>
    <t>KE-KIA-1908-27188</t>
  </si>
  <si>
    <t>KE-KIA-1908-27189</t>
  </si>
  <si>
    <t>KE-KIA-1908-27190</t>
  </si>
  <si>
    <t>9th August,2019</t>
  </si>
  <si>
    <t>KE-KIA-1908-27191</t>
  </si>
  <si>
    <t>KE-EMB-1909-27192</t>
  </si>
  <si>
    <t>KE-KIA-1910-27193</t>
  </si>
  <si>
    <t>KE-KIA-1910-27194</t>
  </si>
  <si>
    <t>KE-KIA-1911-27195</t>
  </si>
  <si>
    <t>29th October,2019</t>
  </si>
  <si>
    <t>12th November,2019</t>
  </si>
  <si>
    <t>KE-KIA-1911-27198</t>
  </si>
  <si>
    <t>KE-KIA-1911-27199</t>
  </si>
  <si>
    <t>KE-KIR-2010-27202</t>
  </si>
  <si>
    <t>13th September,2020</t>
  </si>
  <si>
    <t>Kanyeki ini</t>
  </si>
  <si>
    <t>Kirimunge</t>
  </si>
  <si>
    <t>KE-KIR-2011-27203</t>
  </si>
  <si>
    <t>KE-KIR-2101-27204</t>
  </si>
  <si>
    <t>KE-KIR-2101-27205</t>
  </si>
  <si>
    <t>20th November,2020</t>
  </si>
  <si>
    <t>11th January,2021</t>
  </si>
  <si>
    <t>11th February,2021</t>
  </si>
  <si>
    <t>KE-NAN-1811-27224</t>
  </si>
  <si>
    <t>KE-NAN-1803-27225</t>
  </si>
  <si>
    <t>KE-NAN-1711-27226</t>
  </si>
  <si>
    <t>7th September,2017</t>
  </si>
  <si>
    <t>KE-NAN-1801-27227</t>
  </si>
  <si>
    <t>KE-NAN-1806-27228</t>
  </si>
  <si>
    <t>KE-NYA-1908-27229</t>
  </si>
  <si>
    <t>1st August,2019</t>
  </si>
  <si>
    <t>Bosamaro Chache</t>
  </si>
  <si>
    <t>KE-KIS-1709-27230</t>
  </si>
  <si>
    <t>28th March,2017</t>
  </si>
  <si>
    <t>Kerera</t>
  </si>
  <si>
    <t>KE-HOM-1812-27231</t>
  </si>
  <si>
    <t>Omuoso B</t>
  </si>
  <si>
    <t>KE-VIH-1909-27232</t>
  </si>
  <si>
    <t>Emuhaya</t>
  </si>
  <si>
    <t>Emakunda</t>
  </si>
  <si>
    <t>Ebusuhi</t>
  </si>
  <si>
    <t>KE-VIH-1806-27233</t>
  </si>
  <si>
    <t>Owandweye</t>
  </si>
  <si>
    <t>KE-VIH-1809-27234</t>
  </si>
  <si>
    <t>Emabuye</t>
  </si>
  <si>
    <t>KE-MIG-1911-27235</t>
  </si>
  <si>
    <t>Kodero Bara</t>
  </si>
  <si>
    <t>Obondo</t>
  </si>
  <si>
    <t>KE-KIS-1911-27236</t>
  </si>
  <si>
    <t>Mwakivagendi</t>
  </si>
  <si>
    <t>Gisabakwa</t>
  </si>
  <si>
    <t>KE-BUN-2005-27237</t>
  </si>
  <si>
    <t>4th May,2020</t>
  </si>
  <si>
    <t>Lungai</t>
  </si>
  <si>
    <t>KE-BUN-2003-27238</t>
  </si>
  <si>
    <t>1st February,2020</t>
  </si>
  <si>
    <t>East Sang'Alo</t>
  </si>
  <si>
    <t>KE-KIS-2005-27239</t>
  </si>
  <si>
    <t>Bouti</t>
  </si>
  <si>
    <t>KE-VIH-1812-27240</t>
  </si>
  <si>
    <t>Ipali</t>
  </si>
  <si>
    <t>Ebulinji</t>
  </si>
  <si>
    <t>KE-VIH-1808-27241</t>
  </si>
  <si>
    <t>Luanda South</t>
  </si>
  <si>
    <t>Amwavia</t>
  </si>
  <si>
    <t>KE-BUN-1908-27242</t>
  </si>
  <si>
    <t>Bumula</t>
  </si>
  <si>
    <t>South Bukusa</t>
  </si>
  <si>
    <t>Kharakha B</t>
  </si>
  <si>
    <t>KE-SIA-1910-27245</t>
  </si>
  <si>
    <t>Usigu</t>
  </si>
  <si>
    <t>Lwala</t>
  </si>
  <si>
    <t>KE-KAK-1912-27246</t>
  </si>
  <si>
    <t>Shikoti East</t>
  </si>
  <si>
    <t>Eshungulu</t>
  </si>
  <si>
    <t>KE-KAK-2005-27247</t>
  </si>
  <si>
    <t>KE-KIS-2005-27248</t>
  </si>
  <si>
    <t>10th April,2020</t>
  </si>
  <si>
    <t>Nyakiogiro</t>
  </si>
  <si>
    <t>KE-KIS-2005-27249</t>
  </si>
  <si>
    <t>1st April,2020</t>
  </si>
  <si>
    <t>Nyanchwa</t>
  </si>
  <si>
    <t>KE-KIS-2005-27250</t>
  </si>
  <si>
    <t>10th January,2020</t>
  </si>
  <si>
    <t>Vosigisa</t>
  </si>
  <si>
    <t>KE-LAI-2011-27256</t>
  </si>
  <si>
    <t>KE-LAI-2007-27257</t>
  </si>
  <si>
    <t>Lamuria</t>
  </si>
  <si>
    <t>KE-LAI-2004-27258</t>
  </si>
  <si>
    <t>2nd January,2020</t>
  </si>
  <si>
    <t>Gieterero</t>
  </si>
  <si>
    <t>KE-LAI-2005-27259</t>
  </si>
  <si>
    <t>Metha</t>
  </si>
  <si>
    <t>KE-LAI-2005-27260</t>
  </si>
  <si>
    <t>13th January,2020</t>
  </si>
  <si>
    <t>Metha.miatuini</t>
  </si>
  <si>
    <t>KE-LAI-2011-27263</t>
  </si>
  <si>
    <t>Tugithi</t>
  </si>
  <si>
    <t>Weruini</t>
  </si>
  <si>
    <t>KE-LAI-2011-27264</t>
  </si>
  <si>
    <t>KE-LAI-2011-27265</t>
  </si>
  <si>
    <t>KE-LAI-2011-27266</t>
  </si>
  <si>
    <t>KE-LAI-2011-27267</t>
  </si>
  <si>
    <t>16th November,2020</t>
  </si>
  <si>
    <t>KE-LAI-2105-27270</t>
  </si>
  <si>
    <t>KE-NYE-2204-27271</t>
  </si>
  <si>
    <t>9th March,2022</t>
  </si>
  <si>
    <t>14th April,2022</t>
  </si>
  <si>
    <t>Gakawa</t>
  </si>
  <si>
    <t>Kwa huku</t>
  </si>
  <si>
    <t>KE-NYE-2204-27272</t>
  </si>
  <si>
    <t>5th January,2022</t>
  </si>
  <si>
    <t>25th April,2022</t>
  </si>
  <si>
    <t>Kwa mweya B</t>
  </si>
  <si>
    <t>KE-LAI-2011-27273</t>
  </si>
  <si>
    <t>KE-NYE-1912-27276</t>
  </si>
  <si>
    <t>Njigari</t>
  </si>
  <si>
    <t>KE-NYA-1911-27281</t>
  </si>
  <si>
    <t>14th November,2019</t>
  </si>
  <si>
    <t>Warurungana</t>
  </si>
  <si>
    <t>KE-NYA-1712-27282</t>
  </si>
  <si>
    <t>8th December,2017</t>
  </si>
  <si>
    <t>Pessi</t>
  </si>
  <si>
    <t>KE-NYA-1910-27283</t>
  </si>
  <si>
    <t>Ex-Daya</t>
  </si>
  <si>
    <t>KE-NYA-1901-27285</t>
  </si>
  <si>
    <t>Kanyangia</t>
  </si>
  <si>
    <t>Saile</t>
  </si>
  <si>
    <t>KE-LAI-2101-27287</t>
  </si>
  <si>
    <t>16th October,2020</t>
  </si>
  <si>
    <t>Katharaini</t>
  </si>
  <si>
    <t>KE-LAI-1909-27295</t>
  </si>
  <si>
    <t>KE-NYA-2102-27300</t>
  </si>
  <si>
    <t>KE-NYA-1809-27326</t>
  </si>
  <si>
    <t>Kanary</t>
  </si>
  <si>
    <t>KE-NYA-1909-27327</t>
  </si>
  <si>
    <t>Loko 4</t>
  </si>
  <si>
    <t>KE-NYA-1909-27328</t>
  </si>
  <si>
    <t>KE-LAI-2109-27351</t>
  </si>
  <si>
    <t>10th August,2021</t>
  </si>
  <si>
    <t>27th October,2021</t>
  </si>
  <si>
    <t>Ngambo</t>
  </si>
  <si>
    <t>KE-LAI-2109-27352</t>
  </si>
  <si>
    <t>Gobit</t>
  </si>
  <si>
    <t>KE-LAI-2109-27353</t>
  </si>
  <si>
    <t>Mathu</t>
  </si>
  <si>
    <t>KE-LAI-2109-27354</t>
  </si>
  <si>
    <t>KE-LAI-2109-27355</t>
  </si>
  <si>
    <t>Central dam</t>
  </si>
  <si>
    <t>KE-NAK-2201-27358</t>
  </si>
  <si>
    <t>29th November,2021</t>
  </si>
  <si>
    <t>18th January,2022</t>
  </si>
  <si>
    <t>Rimuko-upper</t>
  </si>
  <si>
    <t>KE-NAK-2201-27359</t>
  </si>
  <si>
    <t>18th December,2021</t>
  </si>
  <si>
    <t>KE-NAK-2201-27360</t>
  </si>
  <si>
    <t>Sewage</t>
  </si>
  <si>
    <t>KE-NAK-2201-27361</t>
  </si>
  <si>
    <t>Mwariki</t>
  </si>
  <si>
    <t>Baruti</t>
  </si>
  <si>
    <t>KE-NAK-2112-27362</t>
  </si>
  <si>
    <t>Kigonor</t>
  </si>
  <si>
    <t>KE-NAK-2204-27363</t>
  </si>
  <si>
    <t>Kagumo- gilgil</t>
  </si>
  <si>
    <t>KE-NAK-2204-27364</t>
  </si>
  <si>
    <t>Gitare-gilgil</t>
  </si>
  <si>
    <t>KE-NAK-2204-27365</t>
  </si>
  <si>
    <t>8th March,2022</t>
  </si>
  <si>
    <t>4th April,2022</t>
  </si>
  <si>
    <t>KE-NAK-2204-27366</t>
  </si>
  <si>
    <t>14th March,2022</t>
  </si>
  <si>
    <t>KE-NAK-2001-27376</t>
  </si>
  <si>
    <t>KE-NAK-2001-27378</t>
  </si>
  <si>
    <t>12th January,2020</t>
  </si>
  <si>
    <t>KE-NAK-1912-27379</t>
  </si>
  <si>
    <t>KE-NAK-1912-27380</t>
  </si>
  <si>
    <t>Ngata Gate</t>
  </si>
  <si>
    <t>KE-NAK-2003-27381</t>
  </si>
  <si>
    <t>28th January,2020</t>
  </si>
  <si>
    <t>Mchangaa</t>
  </si>
  <si>
    <t>KE-NAK-2002-27382</t>
  </si>
  <si>
    <t>Kamiriri Bahati</t>
  </si>
  <si>
    <t>KE-NAK-1909-27383</t>
  </si>
  <si>
    <t>26th January,2019</t>
  </si>
  <si>
    <t>Bahati Center</t>
  </si>
  <si>
    <t>KE-NAK-2004-27384</t>
  </si>
  <si>
    <t>14th March,2020</t>
  </si>
  <si>
    <t>Gecha Nyathuna</t>
  </si>
  <si>
    <t>KE-NAK-2003-27385</t>
  </si>
  <si>
    <t>Prayer Center</t>
  </si>
  <si>
    <t>KE-NAK-2003-27386</t>
  </si>
  <si>
    <t>KE-NAK-2101-27387</t>
  </si>
  <si>
    <t>17th January,2021</t>
  </si>
  <si>
    <t>Free Area</t>
  </si>
  <si>
    <t>Shiners girls</t>
  </si>
  <si>
    <t>KE-NAK-2101-27388</t>
  </si>
  <si>
    <t>Elmentaita</t>
  </si>
  <si>
    <t>Elementata center</t>
  </si>
  <si>
    <t>KE-NAK-2011-27389</t>
  </si>
  <si>
    <t>KE-NAK-2101-27390</t>
  </si>
  <si>
    <t>5th January,2021</t>
  </si>
  <si>
    <t>KE-NYA-2102-27391</t>
  </si>
  <si>
    <t>Heni</t>
  </si>
  <si>
    <t>KE-NAK-1805-27392</t>
  </si>
  <si>
    <t>Dodori</t>
  </si>
  <si>
    <t>KE-NAK-2011-27393</t>
  </si>
  <si>
    <t>Miti moja</t>
  </si>
  <si>
    <t>KE-NAK-2101-27394</t>
  </si>
  <si>
    <t>Lord Egerton</t>
  </si>
  <si>
    <t>KE-NAK-1811-27395</t>
  </si>
  <si>
    <t>Mwariki B</t>
  </si>
  <si>
    <t>KE-NAK-2009-27396</t>
  </si>
  <si>
    <t>28th September,2020</t>
  </si>
  <si>
    <t>KE-NAK-1910-27401</t>
  </si>
  <si>
    <t>KE-NAK-1910-27402</t>
  </si>
  <si>
    <t>19th October,2019</t>
  </si>
  <si>
    <t>Mzalendo</t>
  </si>
  <si>
    <t>KE-NAK-1904-27405</t>
  </si>
  <si>
    <t>KE-NAK-1906-27406</t>
  </si>
  <si>
    <t>KE-NAK-1908-27407</t>
  </si>
  <si>
    <t>KE-NAK-1909-27408</t>
  </si>
  <si>
    <t>Maili Tisa</t>
  </si>
  <si>
    <t>Land Mawe</t>
  </si>
  <si>
    <t>KE-NAK-1909-27409</t>
  </si>
  <si>
    <t>KE-NAK-1908-27410</t>
  </si>
  <si>
    <t>KE-NAK-1909-27411</t>
  </si>
  <si>
    <t>KE-NAK-1812-27412</t>
  </si>
  <si>
    <t>KE-NAK-1903-27413</t>
  </si>
  <si>
    <t>KE-NAK-1905-27414</t>
  </si>
  <si>
    <t>Scheme</t>
  </si>
  <si>
    <t>KE-NAK-1912-27415</t>
  </si>
  <si>
    <t>8th December,2019</t>
  </si>
  <si>
    <t>KE-NAK-1911-27418</t>
  </si>
  <si>
    <t>KE-NAK-1912-27419</t>
  </si>
  <si>
    <t>Murram</t>
  </si>
  <si>
    <t>KE-NAK-1912-27420</t>
  </si>
  <si>
    <t>KE-NAK-2101-27422</t>
  </si>
  <si>
    <t>Kilima Ngai</t>
  </si>
  <si>
    <t>26th April,2021</t>
  </si>
  <si>
    <t>28th January,2021</t>
  </si>
  <si>
    <t>KE-NYE-1907-27451</t>
  </si>
  <si>
    <t>KE-NYE-1907-27452</t>
  </si>
  <si>
    <t>KE-NYE-1907-27453</t>
  </si>
  <si>
    <t>KE-NYE-1907-27454</t>
  </si>
  <si>
    <t>KE-NYE-1907-27455</t>
  </si>
  <si>
    <t>KE-NYE-1903-27476</t>
  </si>
  <si>
    <t>KE-NYE-1903-27477</t>
  </si>
  <si>
    <t>KE-NYE-1903-27478</t>
  </si>
  <si>
    <t>KE-NYE-1903-27479</t>
  </si>
  <si>
    <t>KE-NYE-1906-27480</t>
  </si>
  <si>
    <t>Rurangi</t>
  </si>
  <si>
    <t>KE-NYE-1906-27481</t>
  </si>
  <si>
    <t>KE-NYE-1905-27483</t>
  </si>
  <si>
    <t>Katarina Town</t>
  </si>
  <si>
    <t>KE-KIA-1903-27485</t>
  </si>
  <si>
    <t>KE-NYE-1903-27486</t>
  </si>
  <si>
    <t>31st March,2019</t>
  </si>
  <si>
    <t>KE-NYE-1903-27487</t>
  </si>
  <si>
    <t>KE-NYE-1904-27488</t>
  </si>
  <si>
    <t>Gathehu</t>
  </si>
  <si>
    <t>Gatambi</t>
  </si>
  <si>
    <t>KE-MUR-1905-27489</t>
  </si>
  <si>
    <t>KE-LAI-1908-27490</t>
  </si>
  <si>
    <t>KE-KAJ-1904-27504</t>
  </si>
  <si>
    <t>KE-NAI-1901-27505</t>
  </si>
  <si>
    <t>Lower Manyatta</t>
  </si>
  <si>
    <t>KE-MAC-1910-27506</t>
  </si>
  <si>
    <t>Mbingoni</t>
  </si>
  <si>
    <t>KE-MAC-1903-27528</t>
  </si>
  <si>
    <t>Joska</t>
  </si>
  <si>
    <t>Mutalia</t>
  </si>
  <si>
    <t>KE-MAC-1904-27530</t>
  </si>
  <si>
    <t>Stoni Athi</t>
  </si>
  <si>
    <t>KE-MAK-1904-27531</t>
  </si>
  <si>
    <t>Mitangani</t>
  </si>
  <si>
    <t>KE-MAK-1904-27532</t>
  </si>
  <si>
    <t>KE-MAK-1904-27533</t>
  </si>
  <si>
    <t>Kyumu</t>
  </si>
  <si>
    <t>KE-MAK-1904-27535</t>
  </si>
  <si>
    <t>Utati</t>
  </si>
  <si>
    <t>KE-MAK-1904-27536</t>
  </si>
  <si>
    <t>KE-MUR-1810-27551</t>
  </si>
  <si>
    <t>Ngarari</t>
  </si>
  <si>
    <t>KE-NAN-1902-27556</t>
  </si>
  <si>
    <t>Kapchebuchek</t>
  </si>
  <si>
    <t>KE-KER-1902-27557</t>
  </si>
  <si>
    <t>KE-KAJ-1903-27558</t>
  </si>
  <si>
    <t>Oletepes</t>
  </si>
  <si>
    <t>KE-NAN-1902-27560</t>
  </si>
  <si>
    <t>Musoriot</t>
  </si>
  <si>
    <t>KE-MUR-1903-27562</t>
  </si>
  <si>
    <t>Gaichanjuru</t>
  </si>
  <si>
    <t>Rokui</t>
  </si>
  <si>
    <t>KE-MAK-1902-27563</t>
  </si>
  <si>
    <t>Kalanzoni</t>
  </si>
  <si>
    <t>Kwandeke</t>
  </si>
  <si>
    <t>KE-KAJ-1812-27564</t>
  </si>
  <si>
    <t>Ilpolosat</t>
  </si>
  <si>
    <t>Konza</t>
  </si>
  <si>
    <t>KE-KIA-1904-27565</t>
  </si>
  <si>
    <t>Kabae</t>
  </si>
  <si>
    <t>KE-ELG-1903-27567</t>
  </si>
  <si>
    <t>Kiptabus</t>
  </si>
  <si>
    <t>KE-NAK-1903-27568</t>
  </si>
  <si>
    <t>KE-KIA-1903-27570</t>
  </si>
  <si>
    <t>Mirithu</t>
  </si>
  <si>
    <t>KE-KIA-1904-27571</t>
  </si>
  <si>
    <t>Kwamaiko</t>
  </si>
  <si>
    <t>KE-NAK-1903-27575</t>
  </si>
  <si>
    <t>Moto</t>
  </si>
  <si>
    <t>KE-NAK-2106-27576</t>
  </si>
  <si>
    <t>Greensted</t>
  </si>
  <si>
    <t>KE-NAK-2107-27577</t>
  </si>
  <si>
    <t>Kapnandi</t>
  </si>
  <si>
    <t>KE-NAK-2107-27578</t>
  </si>
  <si>
    <t>KE-NAK-2108-27586</t>
  </si>
  <si>
    <t>KE-TAI-2002-27607</t>
  </si>
  <si>
    <t>KE-KIA-1904-27626</t>
  </si>
  <si>
    <t>Rironi</t>
  </si>
  <si>
    <t>Kiroe</t>
  </si>
  <si>
    <t>KE-KIA-1903-27627</t>
  </si>
  <si>
    <t>Migutha</t>
  </si>
  <si>
    <t>KE-KIA-1812-27628</t>
  </si>
  <si>
    <t>Kamaye</t>
  </si>
  <si>
    <t>KE-KIA-1906-27629</t>
  </si>
  <si>
    <t>Green Rage Estate</t>
  </si>
  <si>
    <t>KE-KIA-1906-27630</t>
  </si>
  <si>
    <t>Maporomoko</t>
  </si>
  <si>
    <t>KE-KIA-1905-27631</t>
  </si>
  <si>
    <t>KE-KIA-1908-27633</t>
  </si>
  <si>
    <t>Mai-Aiihii</t>
  </si>
  <si>
    <t>KE-KIA-1907-27638</t>
  </si>
  <si>
    <t>Universal</t>
  </si>
  <si>
    <t>KE-KIA-1907-27639</t>
  </si>
  <si>
    <t>Raibai</t>
  </si>
  <si>
    <t>KE-KIA-1908-27640</t>
  </si>
  <si>
    <t>Gatahi</t>
  </si>
  <si>
    <t>KE-MUR-1905-27642</t>
  </si>
  <si>
    <t>Mathirika</t>
  </si>
  <si>
    <t>KE-MUR-1906-27643</t>
  </si>
  <si>
    <t>KE-KIA-1906-27644</t>
  </si>
  <si>
    <t>Kirienye</t>
  </si>
  <si>
    <t>KE-KIA-1911-27645</t>
  </si>
  <si>
    <t>KE-KIA-1910-27646</t>
  </si>
  <si>
    <t>Kigami</t>
  </si>
  <si>
    <t>KE-KIA-1910-27647</t>
  </si>
  <si>
    <t>Gathukuyu</t>
  </si>
  <si>
    <t>KE-KIA-1908-27648</t>
  </si>
  <si>
    <t>14th August,2019</t>
  </si>
  <si>
    <t>Kwa Dk</t>
  </si>
  <si>
    <t>KE-KIA-1909-27649</t>
  </si>
  <si>
    <t>Kegio</t>
  </si>
  <si>
    <t>KE-KIA-1909-27650</t>
  </si>
  <si>
    <t>Other Biodigester Type</t>
  </si>
  <si>
    <t>KE-NAK-1905-27651</t>
  </si>
  <si>
    <t>KE-NAK-1905-27652</t>
  </si>
  <si>
    <t>KE-NAK-1906-27653</t>
  </si>
  <si>
    <t>KE-NAK-1906-27654</t>
  </si>
  <si>
    <t>Jacaranda</t>
  </si>
  <si>
    <t>KE-NAK-1907-27655</t>
  </si>
  <si>
    <t>Kwa Amos</t>
  </si>
  <si>
    <t>KE-NAK-1908-27656</t>
  </si>
  <si>
    <t>Etare</t>
  </si>
  <si>
    <t>Chepkoprot</t>
  </si>
  <si>
    <t>KE-NAK-1908-27657</t>
  </si>
  <si>
    <t>12th June,2019</t>
  </si>
  <si>
    <t>Tinet</t>
  </si>
  <si>
    <t>Sangawet</t>
  </si>
  <si>
    <t>KE-NAK-1908-27658</t>
  </si>
  <si>
    <t>Kabongoi</t>
  </si>
  <si>
    <t>KE-NAK-1908-27660</t>
  </si>
  <si>
    <t>Tirigoi</t>
  </si>
  <si>
    <t>KE-NAK-1908-27661</t>
  </si>
  <si>
    <t>KE-NAK-1907-27662</t>
  </si>
  <si>
    <t>Store Mbili</t>
  </si>
  <si>
    <t>Ngoriga</t>
  </si>
  <si>
    <t>KE-NAK-1903-27663</t>
  </si>
  <si>
    <t>Egerton Wright</t>
  </si>
  <si>
    <t>Njokerio</t>
  </si>
  <si>
    <t>KE-NAK-1906-27665</t>
  </si>
  <si>
    <t>Dondori</t>
  </si>
  <si>
    <t>KE-NAK-1906-27667</t>
  </si>
  <si>
    <t>KE-NAK-1810-27668</t>
  </si>
  <si>
    <t>Chepnyalilo</t>
  </si>
  <si>
    <t>KE-NAK-1905-27670</t>
  </si>
  <si>
    <t>KE-BAR-1902-27671</t>
  </si>
  <si>
    <t>Kaburwao</t>
  </si>
  <si>
    <t>Uzalendo</t>
  </si>
  <si>
    <t>KE-NAK-1908-27672</t>
  </si>
  <si>
    <t>KE-NAK-1910-27674</t>
  </si>
  <si>
    <t>KE-LAI-1910-27676</t>
  </si>
  <si>
    <t>Muhonia</t>
  </si>
  <si>
    <t>Kiafunda</t>
  </si>
  <si>
    <t>KE-BAR-2203-27701</t>
  </si>
  <si>
    <t>23rd March,2022</t>
  </si>
  <si>
    <t>KE-BAR-2101-0</t>
  </si>
  <si>
    <t>25th September,2020</t>
  </si>
  <si>
    <t>21st January,2021</t>
  </si>
  <si>
    <t>Kaplelechwo</t>
  </si>
  <si>
    <t>KE-BAR-1712-27702</t>
  </si>
  <si>
    <t>KE-BAR-2105-27703</t>
  </si>
  <si>
    <t>Tenges</t>
  </si>
  <si>
    <t>Tulwongoi</t>
  </si>
  <si>
    <t>KE-BAR-2105-27704</t>
  </si>
  <si>
    <t>KE-NAK-2107-27705</t>
  </si>
  <si>
    <t>KE-BAR-2202-27706</t>
  </si>
  <si>
    <t>9th February,2022</t>
  </si>
  <si>
    <t>KE-BAR-2203-27707</t>
  </si>
  <si>
    <t>18th August,2021</t>
  </si>
  <si>
    <t>Chekorongos</t>
  </si>
  <si>
    <t>KE-BAR-2108-27708</t>
  </si>
  <si>
    <t>KE-BAR-2203-27709</t>
  </si>
  <si>
    <t>20th October,2021</t>
  </si>
  <si>
    <t>KE-BAR-2108-27710</t>
  </si>
  <si>
    <t>Kapchepsir</t>
  </si>
  <si>
    <t>KE-BAR-2108-27711</t>
  </si>
  <si>
    <t>Kapchesir</t>
  </si>
  <si>
    <t>KE-BAR-2108-27712</t>
  </si>
  <si>
    <t>KE-BAR-2108-27713</t>
  </si>
  <si>
    <t>Kabarnet</t>
  </si>
  <si>
    <t>Mumol</t>
  </si>
  <si>
    <t>KE-BAR-2110-27715</t>
  </si>
  <si>
    <t>11th August,2021</t>
  </si>
  <si>
    <t>11th October,2021</t>
  </si>
  <si>
    <t>poror/Arama</t>
  </si>
  <si>
    <t>Poror</t>
  </si>
  <si>
    <t>KE-BAR-1805-27717</t>
  </si>
  <si>
    <t>KE-BAR-2203-27718</t>
  </si>
  <si>
    <t>12th September,2021</t>
  </si>
  <si>
    <t>KE-BAR-2112-27719</t>
  </si>
  <si>
    <t>10th September,2021</t>
  </si>
  <si>
    <t>Siginwo</t>
  </si>
  <si>
    <t>KE-BAR-2112-27720</t>
  </si>
  <si>
    <t>11th September,2021</t>
  </si>
  <si>
    <t>Kaplekwon</t>
  </si>
  <si>
    <t>KE-BAR-2112-27721</t>
  </si>
  <si>
    <t>15th September,2021</t>
  </si>
  <si>
    <t>15th November,2021</t>
  </si>
  <si>
    <t>Riwo</t>
  </si>
  <si>
    <t>KE-NYE-1708-27722</t>
  </si>
  <si>
    <t>KE-TRA-1703-27723</t>
  </si>
  <si>
    <t>Grassland</t>
  </si>
  <si>
    <t>Kambi Miwa</t>
  </si>
  <si>
    <t>20th November,2021</t>
  </si>
  <si>
    <t>5th December,2016</t>
  </si>
  <si>
    <t>Mwihangia</t>
  </si>
  <si>
    <t>10th October,2021</t>
  </si>
  <si>
    <t>Kapsoo</t>
  </si>
  <si>
    <t>KE-NYA-1702-27725</t>
  </si>
  <si>
    <t>KE-NYA-1908-27726</t>
  </si>
  <si>
    <t>KE-KIA-1512-27727</t>
  </si>
  <si>
    <t>KE-NAK-1710-27728</t>
  </si>
  <si>
    <t>Eburu/Baruku</t>
  </si>
  <si>
    <t>KE-BUN-1512-27729</t>
  </si>
  <si>
    <t>Webuye West</t>
  </si>
  <si>
    <t>Webuye Sa</t>
  </si>
  <si>
    <t>KE-KIA-1609-0</t>
  </si>
  <si>
    <t>KE-NYA-2001-27730</t>
  </si>
  <si>
    <t>7th January,2020</t>
  </si>
  <si>
    <t>KE-KIA-1609-27731</t>
  </si>
  <si>
    <t>KE-KIA-1706-27733</t>
  </si>
  <si>
    <t>KE-MUR-1706-27734</t>
  </si>
  <si>
    <t>KE-KIA-1712-27736</t>
  </si>
  <si>
    <t>Kigongo</t>
  </si>
  <si>
    <t>Kawandagu</t>
  </si>
  <si>
    <t>KE-KIR-1708-27737</t>
  </si>
  <si>
    <t>KE-NYA-1710-27738</t>
  </si>
  <si>
    <t>KE-BAR-1711-27739</t>
  </si>
  <si>
    <t>KE-MER-1710-27740</t>
  </si>
  <si>
    <t>11th September,2017</t>
  </si>
  <si>
    <t>Ntabiru</t>
  </si>
  <si>
    <t>KE-MER-1709-27741</t>
  </si>
  <si>
    <t>KE-NAK-1802-27742</t>
  </si>
  <si>
    <t>Hells Gate</t>
  </si>
  <si>
    <t>Mirera</t>
  </si>
  <si>
    <t>KE-NAK-1705-27743</t>
  </si>
  <si>
    <t>KE-UAS-1703-27744</t>
  </si>
  <si>
    <t>Wales Drive</t>
  </si>
  <si>
    <t>KE-BUN-1810-027745</t>
  </si>
  <si>
    <t>Bituyu</t>
  </si>
  <si>
    <t>KE-BUN-1810-27746</t>
  </si>
  <si>
    <t>Miendo</t>
  </si>
  <si>
    <t>Lutaso</t>
  </si>
  <si>
    <t>KE-BUN-1810-027747</t>
  </si>
  <si>
    <t>Chetambe</t>
  </si>
  <si>
    <t>Ndumbu</t>
  </si>
  <si>
    <t>KE-KIS-1810-27748</t>
  </si>
  <si>
    <t>Kanyamega</t>
  </si>
  <si>
    <t>Wasiema</t>
  </si>
  <si>
    <t>KE-NAK-1811-027749</t>
  </si>
  <si>
    <t>Eden</t>
  </si>
  <si>
    <t>KE-MAC-1903-027750</t>
  </si>
  <si>
    <t>KE-KAJ-1903-027751</t>
  </si>
  <si>
    <t>KE-KIA-1903-027752</t>
  </si>
  <si>
    <t>KE-KIA-1903-027753</t>
  </si>
  <si>
    <t>Gachirichiri</t>
  </si>
  <si>
    <t>Golden Palm</t>
  </si>
  <si>
    <t>KE-KIA-1903-027755</t>
  </si>
  <si>
    <t>Mukui</t>
  </si>
  <si>
    <t>KE-KIA-1903-027756</t>
  </si>
  <si>
    <t>Mai-I-Hii</t>
  </si>
  <si>
    <t>KE-KIA-1903-027757</t>
  </si>
  <si>
    <t>KE-KIA-1903-027758</t>
  </si>
  <si>
    <t>Ngindure</t>
  </si>
  <si>
    <t>KE-KIA-1903-027759</t>
  </si>
  <si>
    <t>KE-KIA-1904-027760</t>
  </si>
  <si>
    <t>KE-KIA-1904-027761</t>
  </si>
  <si>
    <t>KE-KIA-1904-027762</t>
  </si>
  <si>
    <t>Galaliga</t>
  </si>
  <si>
    <t>KE-NAI-1907-27763</t>
  </si>
  <si>
    <t>4th February,2020</t>
  </si>
  <si>
    <t>14th February,2020</t>
  </si>
  <si>
    <t>Gakoigo</t>
  </si>
  <si>
    <t>Baruku</t>
  </si>
  <si>
    <t>KE-NAI-1904-027766</t>
  </si>
  <si>
    <t>Starehe</t>
  </si>
  <si>
    <t>Pangani</t>
  </si>
  <si>
    <t>KE-KIA-1905-027767</t>
  </si>
  <si>
    <t>King'Eero</t>
  </si>
  <si>
    <t>KE-KIR-2002-27770</t>
  </si>
  <si>
    <t>KE-NYE-2001-27772</t>
  </si>
  <si>
    <t>1st November,2019</t>
  </si>
  <si>
    <t>11th January,2020</t>
  </si>
  <si>
    <t>KE-EMB-2003-27775</t>
  </si>
  <si>
    <t>23rd March,2020</t>
  </si>
  <si>
    <t>Kagaari North West</t>
  </si>
  <si>
    <t>KE-TAI-1801-27779</t>
  </si>
  <si>
    <t>4th November,2017</t>
  </si>
  <si>
    <t>KE-KIL-1905-27783</t>
  </si>
  <si>
    <t>Rojo</t>
  </si>
  <si>
    <t>KE-MAK-1908-27788</t>
  </si>
  <si>
    <t>Mbimbini</t>
  </si>
  <si>
    <t>Uviluni</t>
  </si>
  <si>
    <t>KE-KAJ-1906-27791</t>
  </si>
  <si>
    <t>Ololoopon</t>
  </si>
  <si>
    <t>Custom</t>
  </si>
  <si>
    <t>KE-KAJ-1809-27792</t>
  </si>
  <si>
    <t>Noonkopir</t>
  </si>
  <si>
    <t>KE-KAJ-1811-27793</t>
  </si>
  <si>
    <t>KE-KAJ-1810-27794</t>
  </si>
  <si>
    <t>KE-KAJ-1905-27795</t>
  </si>
  <si>
    <t>Lower Enkariak-Ronkena</t>
  </si>
  <si>
    <t>KE-MAK-1910-27797</t>
  </si>
  <si>
    <t>Kibwezi West</t>
  </si>
  <si>
    <t>Kikumini</t>
  </si>
  <si>
    <t>KE-KAJ-1904-27798</t>
  </si>
  <si>
    <t>Lewisa</t>
  </si>
  <si>
    <t>KE-NAN-1810-27799</t>
  </si>
  <si>
    <t>KE-NAN-1810-27800</t>
  </si>
  <si>
    <t>KE-NAN-1810-27801</t>
  </si>
  <si>
    <t>KE-NAN-1810-27802</t>
  </si>
  <si>
    <t>KE-NYE-2006-27803</t>
  </si>
  <si>
    <t>Camel. Hills</t>
  </si>
  <si>
    <t>KE-NAN-1810-27804</t>
  </si>
  <si>
    <t>KE-NAN-1810-27805</t>
  </si>
  <si>
    <t>8th April,2022</t>
  </si>
  <si>
    <t>3rd November,2022</t>
  </si>
  <si>
    <t>Kwa mweya</t>
  </si>
  <si>
    <t>KE-NYE-2004-27807</t>
  </si>
  <si>
    <t>Kiguru</t>
  </si>
  <si>
    <t>KE-NAN-1810-27808</t>
  </si>
  <si>
    <t>KE-NAN-1810-27809</t>
  </si>
  <si>
    <t>KE-NAN-1802-27810</t>
  </si>
  <si>
    <t>8th August,2017</t>
  </si>
  <si>
    <t>KE-NAN-1810-27811</t>
  </si>
  <si>
    <t>KE-NAN-1804-27812</t>
  </si>
  <si>
    <t>Sohor</t>
  </si>
  <si>
    <t>KE-NAN-1802-27813</t>
  </si>
  <si>
    <t>KE-NAN-1810-27814</t>
  </si>
  <si>
    <t>KE-NAN-1810-27815</t>
  </si>
  <si>
    <t>KE-NAN-1810-27816</t>
  </si>
  <si>
    <t>KE-NYE-2008-27818</t>
  </si>
  <si>
    <t>11th August,2020</t>
  </si>
  <si>
    <t>KE-NAN-1711-27820</t>
  </si>
  <si>
    <t>13th April,2017</t>
  </si>
  <si>
    <t>KE-NAN-1802-27821</t>
  </si>
  <si>
    <t>KE-NAN-1802-27822</t>
  </si>
  <si>
    <t>KE-NAN-1802-27823</t>
  </si>
  <si>
    <t>KE-KIR-1801-27829</t>
  </si>
  <si>
    <t>Mugaya</t>
  </si>
  <si>
    <t>8th November,2019</t>
  </si>
  <si>
    <t>KE-MAC-1911-27832</t>
  </si>
  <si>
    <t>KE-MUR-1908-27833</t>
  </si>
  <si>
    <t>23rd August,2019</t>
  </si>
  <si>
    <t>KE-MAC-1911-27834</t>
  </si>
  <si>
    <t>Kyelendu</t>
  </si>
  <si>
    <t>KE-MAC-1912-27835</t>
  </si>
  <si>
    <t>10th December,2019</t>
  </si>
  <si>
    <t>Kasolongo</t>
  </si>
  <si>
    <t>KE-TAI-1810-27839</t>
  </si>
  <si>
    <t>16th September,2018</t>
  </si>
  <si>
    <t>Boma</t>
  </si>
  <si>
    <t>KE-LAI-1607-27849</t>
  </si>
  <si>
    <t>9th June,2016</t>
  </si>
  <si>
    <t>10th July,2016</t>
  </si>
  <si>
    <t>KE-KAJ-1906-27851</t>
  </si>
  <si>
    <t>Kimana</t>
  </si>
  <si>
    <t>Impiron</t>
  </si>
  <si>
    <t>KE-NAN-1801-27852</t>
  </si>
  <si>
    <t>KE-NAN-1807-27853</t>
  </si>
  <si>
    <t>Chemomi</t>
  </si>
  <si>
    <t>Soiyet</t>
  </si>
  <si>
    <t>KE-UAS-1807-27854</t>
  </si>
  <si>
    <t>KE-UAS-1809-27855</t>
  </si>
  <si>
    <t>KE-UAS-1810-27856</t>
  </si>
  <si>
    <t>KE-KIS-1801-27858</t>
  </si>
  <si>
    <t>24th July,2017</t>
  </si>
  <si>
    <t>Kogonyi</t>
  </si>
  <si>
    <t>Auchi</t>
  </si>
  <si>
    <t>KE-KAJ-1905-27860</t>
  </si>
  <si>
    <t>Inkisanjani</t>
  </si>
  <si>
    <t>KE-KAK-1810-27861</t>
  </si>
  <si>
    <t>Ikolomani</t>
  </si>
  <si>
    <t>Iguhu</t>
  </si>
  <si>
    <t>Ishanji</t>
  </si>
  <si>
    <t>KE-KAJ-1904-27863</t>
  </si>
  <si>
    <t>Kisoronya</t>
  </si>
  <si>
    <t>9th January,2017</t>
  </si>
  <si>
    <t>KE-MUR-1712-27865</t>
  </si>
  <si>
    <t>KE-KIR-1712-27867</t>
  </si>
  <si>
    <t>Ndigaru</t>
  </si>
  <si>
    <t>KE-KIA-1801-27868</t>
  </si>
  <si>
    <t>2nd January,2018</t>
  </si>
  <si>
    <t>Ki</t>
  </si>
  <si>
    <t>KE-KIA-1803-27870</t>
  </si>
  <si>
    <t>KE-NYE-1801-27872</t>
  </si>
  <si>
    <t>Mukurweini East</t>
  </si>
  <si>
    <t>Gathea</t>
  </si>
  <si>
    <t>KE-NYE-1803-27873</t>
  </si>
  <si>
    <t>KE-MUR-1802-27874</t>
  </si>
  <si>
    <t>26th October,2017</t>
  </si>
  <si>
    <t>KE-EMB-1803-27876</t>
  </si>
  <si>
    <t>Kyeni</t>
  </si>
  <si>
    <t>KE-EMB-1803-27877</t>
  </si>
  <si>
    <t>Kibugua</t>
  </si>
  <si>
    <t>KE-KIR-1802-27878</t>
  </si>
  <si>
    <t>Gituya</t>
  </si>
  <si>
    <t>KE-NYE-1802-27879</t>
  </si>
  <si>
    <t>KE-NAK-1801-27880</t>
  </si>
  <si>
    <t>KE-NAK-1801-27881</t>
  </si>
  <si>
    <t>Rafiki</t>
  </si>
  <si>
    <t>KE-NAK-1712-27882</t>
  </si>
  <si>
    <t>KE-MER-1709-27883</t>
  </si>
  <si>
    <t>Gitimene</t>
  </si>
  <si>
    <t>Muchaka</t>
  </si>
  <si>
    <t>Gitugu</t>
  </si>
  <si>
    <t>14th September,2016</t>
  </si>
  <si>
    <t>Gg</t>
  </si>
  <si>
    <t>KE-KIA-1705-27885</t>
  </si>
  <si>
    <t>Kanjahi</t>
  </si>
  <si>
    <t>KE-KIA-1706-27887</t>
  </si>
  <si>
    <t>KE-KIA-1604-27888</t>
  </si>
  <si>
    <t>KE-KIA-1611-27889</t>
  </si>
  <si>
    <t>8th November,2016</t>
  </si>
  <si>
    <t>KE-KIA-1706-27890</t>
  </si>
  <si>
    <t>Gume</t>
  </si>
  <si>
    <t>KE-KIL-1802-27891</t>
  </si>
  <si>
    <t>Cha Fisi</t>
  </si>
  <si>
    <t>KE-KIR-1801-27892</t>
  </si>
  <si>
    <t>Kiramara</t>
  </si>
  <si>
    <t>KE-KIS-1802-27893</t>
  </si>
  <si>
    <t>8th February,2018</t>
  </si>
  <si>
    <t>South West</t>
  </si>
  <si>
    <t>Nyamarimba</t>
  </si>
  <si>
    <t>KE-KAJ-1802-27894</t>
  </si>
  <si>
    <t>13th October,2016</t>
  </si>
  <si>
    <t>KE-NYE-1801-27895</t>
  </si>
  <si>
    <t>KE-NYE-1801-27896</t>
  </si>
  <si>
    <t>KE-KIA-1809-27897</t>
  </si>
  <si>
    <t>KE-KIA-1809-27898</t>
  </si>
  <si>
    <t>Ridgeway Springs</t>
  </si>
  <si>
    <t>KE-EMB-1808-27899</t>
  </si>
  <si>
    <t>Ichiara</t>
  </si>
  <si>
    <t>KE-KAK-1810-27900</t>
  </si>
  <si>
    <t>Buhungu</t>
  </si>
  <si>
    <t>KE-NAN-1801-27901</t>
  </si>
  <si>
    <t>KE-TAI-1805-27902</t>
  </si>
  <si>
    <t>Kitehe</t>
  </si>
  <si>
    <t>KE-KIA-1910-27903</t>
  </si>
  <si>
    <t>Ruthigiti</t>
  </si>
  <si>
    <t>KE-TAI-1811-27904</t>
  </si>
  <si>
    <t>KE-KAK-1809-27905</t>
  </si>
  <si>
    <t>Matungu</t>
  </si>
  <si>
    <t>Koyonzo</t>
  </si>
  <si>
    <t>Bulwani</t>
  </si>
  <si>
    <t>KE-KIA-1904-27906</t>
  </si>
  <si>
    <t>Kagia Farm</t>
  </si>
  <si>
    <t>KE-KIA-1808-27907</t>
  </si>
  <si>
    <t>KE-TRA-1811-27908</t>
  </si>
  <si>
    <t>Transnzoia West</t>
  </si>
  <si>
    <t>KE-KIA-1904-27909</t>
  </si>
  <si>
    <t>Thamanda</t>
  </si>
  <si>
    <t>KE-KIA-1910-27910</t>
  </si>
  <si>
    <t>KE-UAS-1805-27911</t>
  </si>
  <si>
    <t>KE-KIA-1803-27912</t>
  </si>
  <si>
    <t>Gitamaiyu</t>
  </si>
  <si>
    <t>8th January,2018</t>
  </si>
  <si>
    <t>4th February,2018</t>
  </si>
  <si>
    <t>KE-EMB-1801-27914</t>
  </si>
  <si>
    <t>Ngarike</t>
  </si>
  <si>
    <t>KE-MIG-1810-27915</t>
  </si>
  <si>
    <t>Koderobara</t>
  </si>
  <si>
    <t>Kanyigombe</t>
  </si>
  <si>
    <t>KE-NAK-1802-27916</t>
  </si>
  <si>
    <t>KE-NYE-1802-27917</t>
  </si>
  <si>
    <t>Bagamoyo</t>
  </si>
  <si>
    <t>KE-EMB-1805-27918</t>
  </si>
  <si>
    <t>Mbuvori</t>
  </si>
  <si>
    <t>Kiaweru</t>
  </si>
  <si>
    <t>KE-NAK-1803-27919</t>
  </si>
  <si>
    <t>KE-KER-1712-27920</t>
  </si>
  <si>
    <t>Masita</t>
  </si>
  <si>
    <t>Yetu Farm</t>
  </si>
  <si>
    <t>KE-KIA-1908-27921</t>
  </si>
  <si>
    <t>KE-BAR-1803-27922</t>
  </si>
  <si>
    <t>Kapseliboi</t>
  </si>
  <si>
    <t>KE-NAK-1807-27923</t>
  </si>
  <si>
    <t>KE-LAI-1808-27924</t>
  </si>
  <si>
    <t>Suguroi 1</t>
  </si>
  <si>
    <t>KE-KIA-1910-27925</t>
  </si>
  <si>
    <t>Ikunu</t>
  </si>
  <si>
    <t>KE-KER-1801-27926</t>
  </si>
  <si>
    <t>KE-NAI-1801-27927</t>
  </si>
  <si>
    <t>Mwitu</t>
  </si>
  <si>
    <t>KE-THA-1801-27928</t>
  </si>
  <si>
    <t>Kianchuku</t>
  </si>
  <si>
    <t>KE-KIA-1808-27929</t>
  </si>
  <si>
    <t>KE-MUR-1802-27930</t>
  </si>
  <si>
    <t>KE-KIR-1804-27931</t>
  </si>
  <si>
    <t>KE-THA-1810-27932</t>
  </si>
  <si>
    <t>KE-NYE-1808-27933</t>
  </si>
  <si>
    <t>KE-NYE-1805-27934</t>
  </si>
  <si>
    <t>KE-NYE-1808-27935</t>
  </si>
  <si>
    <t>KE-TRA-1809-27936</t>
  </si>
  <si>
    <t>Kipyaiwan</t>
  </si>
  <si>
    <t>Birunda</t>
  </si>
  <si>
    <t>KE-NAN-1806-27937</t>
  </si>
  <si>
    <t>KE-KIA-1801-27938</t>
  </si>
  <si>
    <t>Simon Kaniu Lane</t>
  </si>
  <si>
    <t>KE-KAJ-1804-27939</t>
  </si>
  <si>
    <t>KE-KIA-1712-27940</t>
  </si>
  <si>
    <t>KE-KIA-1704-27941</t>
  </si>
  <si>
    <t>Kanyanjara</t>
  </si>
  <si>
    <t>KE-KAJ-1712-27942</t>
  </si>
  <si>
    <t>KE-NAK-1808-27945</t>
  </si>
  <si>
    <t>KE-NAI-1801-27946</t>
  </si>
  <si>
    <t>KE-KIA-1811-27947</t>
  </si>
  <si>
    <t>Ha Magu</t>
  </si>
  <si>
    <t>KE-KER-2011-27951</t>
  </si>
  <si>
    <t>15th November,2020</t>
  </si>
  <si>
    <t>KE-KER-2005-27952</t>
  </si>
  <si>
    <t>8th May,2020</t>
  </si>
  <si>
    <t>KE-KER-2008-27953</t>
  </si>
  <si>
    <t>KE-KER-2006-27954</t>
  </si>
  <si>
    <t>3rd June,2020</t>
  </si>
  <si>
    <t>KE-KER-2001-27955</t>
  </si>
  <si>
    <t>KE-KER-2007-27956</t>
  </si>
  <si>
    <t>5th July,2020</t>
  </si>
  <si>
    <t>KE-KER-2003-27958</t>
  </si>
  <si>
    <t>Chepkitar</t>
  </si>
  <si>
    <t>KE-KER-2010-27959</t>
  </si>
  <si>
    <t>KE-KER-2011-27960</t>
  </si>
  <si>
    <t>11th November,2020</t>
  </si>
  <si>
    <t>KE-KER-2011-27961</t>
  </si>
  <si>
    <t>9th November,2020</t>
  </si>
  <si>
    <t>KE-KER-2008-27962</t>
  </si>
  <si>
    <t>KE-KER-2001-27963</t>
  </si>
  <si>
    <t>30th January,2020</t>
  </si>
  <si>
    <t>KE-KER-2012-27964</t>
  </si>
  <si>
    <t>KE-BOM-2012-27965</t>
  </si>
  <si>
    <t>26th December,2020</t>
  </si>
  <si>
    <t>Mogoiywet</t>
  </si>
  <si>
    <t>KE-KER-2002-27967</t>
  </si>
  <si>
    <t>KE-BOM-2108-27968</t>
  </si>
  <si>
    <t>Teganda</t>
  </si>
  <si>
    <t>KE-KER-2006-27969</t>
  </si>
  <si>
    <t>29th June,2020</t>
  </si>
  <si>
    <t>KE-KER-2011-27970</t>
  </si>
  <si>
    <t>KE-KER-2012-27971</t>
  </si>
  <si>
    <t>KE-KER-2011-27972</t>
  </si>
  <si>
    <t>27th May,2020</t>
  </si>
  <si>
    <t>KE-KER-2012-27974</t>
  </si>
  <si>
    <t>KE-NYE-1910-27976</t>
  </si>
  <si>
    <t>Kiririshua</t>
  </si>
  <si>
    <t>KE-NYE-1910-27977</t>
  </si>
  <si>
    <t>Murwa</t>
  </si>
  <si>
    <t>KE-NYE-1910-27979</t>
  </si>
  <si>
    <t>6th October,2019</t>
  </si>
  <si>
    <t>26th October,2019</t>
  </si>
  <si>
    <t>Kamatongu</t>
  </si>
  <si>
    <t>KE-NYE-1910-27980</t>
  </si>
  <si>
    <t>Gukura</t>
  </si>
  <si>
    <t>KE-NYE-2010-27987</t>
  </si>
  <si>
    <t>Muthinga</t>
  </si>
  <si>
    <t>KE-NYE-2008-27988</t>
  </si>
  <si>
    <t>KE-NYE-2008-27989</t>
  </si>
  <si>
    <t>KE-NYE-2008-27990</t>
  </si>
  <si>
    <t>KE-NYE-2011-27991</t>
  </si>
  <si>
    <t>9th October,2020</t>
  </si>
  <si>
    <t>KE-NYE-2101-27992</t>
  </si>
  <si>
    <t>29th January,2021</t>
  </si>
  <si>
    <t>Kangurwe</t>
  </si>
  <si>
    <t>KE-NYE-2004-27993</t>
  </si>
  <si>
    <t>Mutonga</t>
  </si>
  <si>
    <t>Dibe</t>
  </si>
  <si>
    <t>KE-NYE-2003-27994</t>
  </si>
  <si>
    <t>KE-NYE-1910-27995</t>
  </si>
  <si>
    <t>KE-NYE-2008-27996</t>
  </si>
  <si>
    <t>KE-NYE-2003-27997</t>
  </si>
  <si>
    <t>Icamara</t>
  </si>
  <si>
    <t>KE-NYE-2005-27998</t>
  </si>
  <si>
    <t>22nd March,2020</t>
  </si>
  <si>
    <t>11th May,2020</t>
  </si>
  <si>
    <t>Munore</t>
  </si>
  <si>
    <t>KE-NYE-2102-27999</t>
  </si>
  <si>
    <t>Mbari ya karoe</t>
  </si>
  <si>
    <t>KE-NYE-2007-28000</t>
  </si>
  <si>
    <t>2nd June,2020</t>
  </si>
  <si>
    <t>Itinii</t>
  </si>
  <si>
    <t>KE-KIS-1907-28001</t>
  </si>
  <si>
    <t>Nyalenda B</t>
  </si>
  <si>
    <t>KE-KIS-1903-28002</t>
  </si>
  <si>
    <t>KE-KIS-1903-28003</t>
  </si>
  <si>
    <t>KE-KIS-1903-28005</t>
  </si>
  <si>
    <t>KE-MER-1902-28006</t>
  </si>
  <si>
    <t>Kiraaa</t>
  </si>
  <si>
    <t>KE-KIS-1903-28008</t>
  </si>
  <si>
    <t>KE-KIS-1903-28009</t>
  </si>
  <si>
    <t>West Kolwa</t>
  </si>
  <si>
    <t>KE-UAS-1903-28010</t>
  </si>
  <si>
    <t>KE-KIS-1903-28011</t>
  </si>
  <si>
    <t>KE-KIS-1904-28012</t>
  </si>
  <si>
    <t>KE-KIS-1903-28013</t>
  </si>
  <si>
    <t>KE-KIS-1904-28014</t>
  </si>
  <si>
    <t>KE-UAS-1903-28015</t>
  </si>
  <si>
    <t>Ooo</t>
  </si>
  <si>
    <t>KE-KIS-1904-28016</t>
  </si>
  <si>
    <t>KE-KIS-1904-28017</t>
  </si>
  <si>
    <t>KE-KIS-1904-28018</t>
  </si>
  <si>
    <t>KE-KWA-1904-28019</t>
  </si>
  <si>
    <t>KE-KWA-1905-28022</t>
  </si>
  <si>
    <t>KE-KWA-1905-28023</t>
  </si>
  <si>
    <t>Musamweni</t>
  </si>
  <si>
    <t>KE-KWA-1805-28025</t>
  </si>
  <si>
    <t>KE-EMB-1912-28051</t>
  </si>
  <si>
    <t>KE-EMB-2004-28055</t>
  </si>
  <si>
    <t>KE-KIR-2006-28056</t>
  </si>
  <si>
    <t>26th June,2020</t>
  </si>
  <si>
    <t>KE-KIR-2006-28058</t>
  </si>
  <si>
    <t>Kanyotu Estate</t>
  </si>
  <si>
    <t>KE-NYE-2105-28064</t>
  </si>
  <si>
    <t>1st March,2021</t>
  </si>
  <si>
    <t>Hobe</t>
  </si>
  <si>
    <t>Kiambii</t>
  </si>
  <si>
    <t>KE-KIR-2008-28071</t>
  </si>
  <si>
    <t>5th August,2020</t>
  </si>
  <si>
    <t>Kiamutuira</t>
  </si>
  <si>
    <t>KE-KIA-1810-28076</t>
  </si>
  <si>
    <t>KE-NAI-1810-28078</t>
  </si>
  <si>
    <t>Handy</t>
  </si>
  <si>
    <t>KE-KIA-1806-28079</t>
  </si>
  <si>
    <t>Undiri</t>
  </si>
  <si>
    <t>KE-KIA-1811-28080</t>
  </si>
  <si>
    <t>Mucharagi</t>
  </si>
  <si>
    <t>KE-KIA-1811-28081</t>
  </si>
  <si>
    <t>Musherere</t>
  </si>
  <si>
    <t>KE-KIA-1808-28083</t>
  </si>
  <si>
    <t>26th August,2018</t>
  </si>
  <si>
    <t>KE-KIA-1812-28084</t>
  </si>
  <si>
    <t>Riambai</t>
  </si>
  <si>
    <t>KE-KIA-1812-28085</t>
  </si>
  <si>
    <t>KE-KIA-1812-28086</t>
  </si>
  <si>
    <t>KE-KIA-1810-28088</t>
  </si>
  <si>
    <t>KE-KIA-1812-28089</t>
  </si>
  <si>
    <t>KE-NYA-1901-28090</t>
  </si>
  <si>
    <t>Kwaharaka</t>
  </si>
  <si>
    <t>KE-KIA-1812-28091</t>
  </si>
  <si>
    <t>KE-KIA-1901-28092</t>
  </si>
  <si>
    <t>Kamoriani</t>
  </si>
  <si>
    <t>KE-KIA-1904-28093</t>
  </si>
  <si>
    <t>Mbaruini</t>
  </si>
  <si>
    <t>KE-NYE-1904-28096</t>
  </si>
  <si>
    <t>Othaya South</t>
  </si>
  <si>
    <t>KE-KIA-1812-28098</t>
  </si>
  <si>
    <t>Rukubi</t>
  </si>
  <si>
    <t>KE-LAI-2104-28201</t>
  </si>
  <si>
    <t>marmanet</t>
  </si>
  <si>
    <t>Sironi</t>
  </si>
  <si>
    <t>KE-NYA-2202-28223</t>
  </si>
  <si>
    <t>17th December,2021</t>
  </si>
  <si>
    <t>1st February,2022</t>
  </si>
  <si>
    <t>Nandras</t>
  </si>
  <si>
    <t>KE-NYA-2201-28224</t>
  </si>
  <si>
    <t>13th December,2021</t>
  </si>
  <si>
    <t>Kianjata/Njunu</t>
  </si>
  <si>
    <t>KE-LAI-2109-28226</t>
  </si>
  <si>
    <t>Methenya</t>
  </si>
  <si>
    <t>KE-KIA-1911-28301</t>
  </si>
  <si>
    <t>Guthinjiru</t>
  </si>
  <si>
    <t>KE-KIA-1911-28302</t>
  </si>
  <si>
    <t>Baraneki</t>
  </si>
  <si>
    <t>KE-KIA-1909-28303</t>
  </si>
  <si>
    <t>KE-KIA-1912-28304</t>
  </si>
  <si>
    <t>Gatwanafa</t>
  </si>
  <si>
    <t>KE-KIA-1912-28305</t>
  </si>
  <si>
    <t>KE-KIA-1912-28306</t>
  </si>
  <si>
    <t>28th September,2019</t>
  </si>
  <si>
    <t>Ituro</t>
  </si>
  <si>
    <t>Kamonyo</t>
  </si>
  <si>
    <t>KE-KIA-1912-28307</t>
  </si>
  <si>
    <t>Varaniki</t>
  </si>
  <si>
    <t>KE-KIA-1912-28308</t>
  </si>
  <si>
    <t>Kiawamatu</t>
  </si>
  <si>
    <t>KE-KIA-1912-28309</t>
  </si>
  <si>
    <t>Githaruru</t>
  </si>
  <si>
    <t>KE-KIA-2001-28310</t>
  </si>
  <si>
    <t>KE-KIA-1906-28311</t>
  </si>
  <si>
    <t>Gichocho</t>
  </si>
  <si>
    <t>KE-KIA-2001-28312</t>
  </si>
  <si>
    <t>11th December,2019</t>
  </si>
  <si>
    <t>Munyu-Ini</t>
  </si>
  <si>
    <t>Gatundu-Ini</t>
  </si>
  <si>
    <t>KE-KIA-2001-28313</t>
  </si>
  <si>
    <t>18th January,2020</t>
  </si>
  <si>
    <t>Gishagi Kwa D.O</t>
  </si>
  <si>
    <t>KE-KIA-2001-28314</t>
  </si>
  <si>
    <t>23rd January,2020</t>
  </si>
  <si>
    <t>Kwa D.C</t>
  </si>
  <si>
    <t>KE-KIA-2001-28315</t>
  </si>
  <si>
    <t>Gatimaiyo</t>
  </si>
  <si>
    <t>22nd February,2020</t>
  </si>
  <si>
    <t>4th April,2020</t>
  </si>
  <si>
    <t>KE-KIA-2002-28319</t>
  </si>
  <si>
    <t>8th February,2020</t>
  </si>
  <si>
    <t>KE-KIA-2005-28320</t>
  </si>
  <si>
    <t>Kirigu</t>
  </si>
  <si>
    <t>KE-KIA-2004-28321</t>
  </si>
  <si>
    <t>17th March,2020</t>
  </si>
  <si>
    <t>Nduini</t>
  </si>
  <si>
    <t>KE-KIA-2006-28322</t>
  </si>
  <si>
    <t>7th June,2020</t>
  </si>
  <si>
    <t>KE-KIA-2005-28323</t>
  </si>
  <si>
    <t>31st March,2020</t>
  </si>
  <si>
    <t>Kangoya</t>
  </si>
  <si>
    <t>KE-KIA-2008-28324</t>
  </si>
  <si>
    <t>Ondiri</t>
  </si>
  <si>
    <t>Makeresha</t>
  </si>
  <si>
    <t>KE-KIA-2007-28325</t>
  </si>
  <si>
    <t>3rd July,2020</t>
  </si>
  <si>
    <t>KE-MUR-2004-28351</t>
  </si>
  <si>
    <t>13th April,2020</t>
  </si>
  <si>
    <t>Keria-Ini</t>
  </si>
  <si>
    <t>KE-MUR-2002-28352</t>
  </si>
  <si>
    <t>19th February,2020</t>
  </si>
  <si>
    <t>KE-MUR-2003-28353</t>
  </si>
  <si>
    <t>Karuru</t>
  </si>
  <si>
    <t>KE-MUR-2005-28354</t>
  </si>
  <si>
    <t>KE-MUR-2006-28355</t>
  </si>
  <si>
    <t>Kahunyo</t>
  </si>
  <si>
    <t>KE-MUR-2006-28356</t>
  </si>
  <si>
    <t>Keringu</t>
  </si>
  <si>
    <t>Ndonga</t>
  </si>
  <si>
    <t>KE-MUR-2007-28357</t>
  </si>
  <si>
    <t>KE-MUR-2008-28358</t>
  </si>
  <si>
    <t>KE-MUR-2008-28360</t>
  </si>
  <si>
    <t>Mumbuine</t>
  </si>
  <si>
    <t>KE-MUR-2011-28361</t>
  </si>
  <si>
    <t>2nd October,2020</t>
  </si>
  <si>
    <t>KE-MUR-2011-28362</t>
  </si>
  <si>
    <t>KE-MUR-2011-28363</t>
  </si>
  <si>
    <t>KE-KIA-2009-28364</t>
  </si>
  <si>
    <t>KE-KIA-2010-28366</t>
  </si>
  <si>
    <t>Gathanje</t>
  </si>
  <si>
    <t>KE-KIA-2003-28367</t>
  </si>
  <si>
    <t>Kiriri</t>
  </si>
  <si>
    <t>KE-KIA-2003-28368</t>
  </si>
  <si>
    <t>18th March,2020</t>
  </si>
  <si>
    <t>KE-MUR-1801-28369</t>
  </si>
  <si>
    <t>KE-MUR-1909-28370</t>
  </si>
  <si>
    <t>Kiawangenye</t>
  </si>
  <si>
    <t>24th November,2020</t>
  </si>
  <si>
    <t>KE-MUR-2112-28372</t>
  </si>
  <si>
    <t>6th November,2021</t>
  </si>
  <si>
    <t>27th December,2021</t>
  </si>
  <si>
    <t>KE-MUR-2111-28373</t>
  </si>
  <si>
    <t>27th September,2021</t>
  </si>
  <si>
    <t>KE-MUR-1802-28374</t>
  </si>
  <si>
    <t>KE-NYE-2002-28379</t>
  </si>
  <si>
    <t>KE-KIA-2003-28380</t>
  </si>
  <si>
    <t>27th March,2020</t>
  </si>
  <si>
    <t>KE-NAK-2003-28381</t>
  </si>
  <si>
    <t>13th March,2020</t>
  </si>
  <si>
    <t>KE-KIA-2003-28389</t>
  </si>
  <si>
    <t>21st March,2020</t>
  </si>
  <si>
    <t>Ngurionditu - Utafiti School</t>
  </si>
  <si>
    <t>KE-NAK-2003-28392</t>
  </si>
  <si>
    <t>KE-KAJ-2003-28393</t>
  </si>
  <si>
    <t>Lobariak</t>
  </si>
  <si>
    <t>Oldayati</t>
  </si>
  <si>
    <t>KE-UAS-1912-28402</t>
  </si>
  <si>
    <t>29th December,2019</t>
  </si>
  <si>
    <t>Kaaboi</t>
  </si>
  <si>
    <t>KE-NAN-1912-28403</t>
  </si>
  <si>
    <t>Oldoldol</t>
  </si>
  <si>
    <t>KE-NAK-2001-28405</t>
  </si>
  <si>
    <t>Lenginet</t>
  </si>
  <si>
    <t>Burgei</t>
  </si>
  <si>
    <t>KE-NAN-2001-28406</t>
  </si>
  <si>
    <t>Kapkwenyo</t>
  </si>
  <si>
    <t>KE-KAK-2002-28408</t>
  </si>
  <si>
    <t>Sirongai</t>
  </si>
  <si>
    <t>Manda A</t>
  </si>
  <si>
    <t>KE-NAN-2002-28409</t>
  </si>
  <si>
    <t>31st January,2020</t>
  </si>
  <si>
    <t>KE-NAN-2007-28411</t>
  </si>
  <si>
    <t>25th July,2020</t>
  </si>
  <si>
    <t>Kogamei</t>
  </si>
  <si>
    <t>KE-UAS-2008-28412</t>
  </si>
  <si>
    <t>17th July,2020</t>
  </si>
  <si>
    <t>Cheplelachbei</t>
  </si>
  <si>
    <t>KE-BOM-2009-28413</t>
  </si>
  <si>
    <t>9th August,2020</t>
  </si>
  <si>
    <t>Afya</t>
  </si>
  <si>
    <t>KE-KER-2010-28414</t>
  </si>
  <si>
    <t>14th October,2020</t>
  </si>
  <si>
    <t>Kabartekan</t>
  </si>
  <si>
    <t>Chepisarwet</t>
  </si>
  <si>
    <t>KE-NAN-2101-28415</t>
  </si>
  <si>
    <t>KE-NAN-2102-28416</t>
  </si>
  <si>
    <t>12th February,2021</t>
  </si>
  <si>
    <t>KE-NAR-2104-28417</t>
  </si>
  <si>
    <t>21st April,2021</t>
  </si>
  <si>
    <t>Kapsasian</t>
  </si>
  <si>
    <t>Lelagoin</t>
  </si>
  <si>
    <t>23rd April,2021</t>
  </si>
  <si>
    <t>KE-NAN-2104-28419</t>
  </si>
  <si>
    <t>Kapnyeperai</t>
  </si>
  <si>
    <t>KE-NAN-2105-28420</t>
  </si>
  <si>
    <t>11th May,2021</t>
  </si>
  <si>
    <t>Kapchuriai</t>
  </si>
  <si>
    <t>KE-BOM-2107-28421</t>
  </si>
  <si>
    <t>30th March,2021</t>
  </si>
  <si>
    <t>KAPTIEN</t>
  </si>
  <si>
    <t>KOITALEL</t>
  </si>
  <si>
    <t>KE-NAN-2107-28422</t>
  </si>
  <si>
    <t>4th March,2021</t>
  </si>
  <si>
    <t>KE-MER-2007-28451</t>
  </si>
  <si>
    <t>Kimachia</t>
  </si>
  <si>
    <t>Mwithu</t>
  </si>
  <si>
    <t>KE-MER-2008-28452</t>
  </si>
  <si>
    <t>KE-MER-2008-28453</t>
  </si>
  <si>
    <t>16th August,2020</t>
  </si>
  <si>
    <t>KE-THA-2010-28454</t>
  </si>
  <si>
    <t>4th October,2020</t>
  </si>
  <si>
    <t>KE-THA-2010-28455</t>
  </si>
  <si>
    <t>20th October,2020</t>
  </si>
  <si>
    <t>Mbuka</t>
  </si>
  <si>
    <t>KE-MER-2007-28456</t>
  </si>
  <si>
    <t>30th July,2020</t>
  </si>
  <si>
    <t>Muukuru</t>
  </si>
  <si>
    <t>KE-MER-2009-28458</t>
  </si>
  <si>
    <t>KE-MER-2010-28459</t>
  </si>
  <si>
    <t>KE-MER-2010-28460</t>
  </si>
  <si>
    <t>KE-MER-2010-28461</t>
  </si>
  <si>
    <t>19th October,2020</t>
  </si>
  <si>
    <t>Gatiguju</t>
  </si>
  <si>
    <t>KE-MER-2010-28462</t>
  </si>
  <si>
    <t>7th October,2020</t>
  </si>
  <si>
    <t>31st October,2020</t>
  </si>
  <si>
    <t>Memwe</t>
  </si>
  <si>
    <t>KE-MER-2010-28463</t>
  </si>
  <si>
    <t>Kirumene</t>
  </si>
  <si>
    <t>KE-THA-2012-28464</t>
  </si>
  <si>
    <t>6th December,2020</t>
  </si>
  <si>
    <t>Gitareni</t>
  </si>
  <si>
    <t>Miringani</t>
  </si>
  <si>
    <t>KE-MER-2012-28465</t>
  </si>
  <si>
    <t>Kiamweri</t>
  </si>
  <si>
    <t>KE-MER-2012-28466</t>
  </si>
  <si>
    <t>28th December,2020</t>
  </si>
  <si>
    <t>Kiamukuro</t>
  </si>
  <si>
    <t>KE-MER-2012-28467</t>
  </si>
  <si>
    <t>2nd December,2020</t>
  </si>
  <si>
    <t>Kiamutuja</t>
  </si>
  <si>
    <t>KE-THA-2102-28468</t>
  </si>
  <si>
    <t>Igambang'ombe</t>
  </si>
  <si>
    <t>Kaarani</t>
  </si>
  <si>
    <t>KE-MER-2102-28469</t>
  </si>
  <si>
    <t>Mwirangara</t>
  </si>
  <si>
    <t>KE-MER-2101-28470</t>
  </si>
  <si>
    <t>KE-MER-2101-28471</t>
  </si>
  <si>
    <t>30th January,2021</t>
  </si>
  <si>
    <t>12th March,2021</t>
  </si>
  <si>
    <t>KE-MER-2102-28473</t>
  </si>
  <si>
    <t>Gikui</t>
  </si>
  <si>
    <t>Ndariani</t>
  </si>
  <si>
    <t>KE-MER-2104-28474</t>
  </si>
  <si>
    <t>Kaguma</t>
  </si>
  <si>
    <t>KE-MER-2105-28475</t>
  </si>
  <si>
    <t>Nyanya</t>
  </si>
  <si>
    <t>KE-MER-1911-28476</t>
  </si>
  <si>
    <t>Kamaiga</t>
  </si>
  <si>
    <t>KE-MER-1911-28477</t>
  </si>
  <si>
    <t>KE-MER-1912-28478</t>
  </si>
  <si>
    <t>KE-MER-1911-28479</t>
  </si>
  <si>
    <t>Machikine</t>
  </si>
  <si>
    <t>KE-MER-1912-28480</t>
  </si>
  <si>
    <t>Gaitune</t>
  </si>
  <si>
    <t>KE-MER-1912-28481</t>
  </si>
  <si>
    <t>6th November,2019</t>
  </si>
  <si>
    <t>Kanyakine</t>
  </si>
  <si>
    <t>Kamiguru</t>
  </si>
  <si>
    <t>KE-MER-1912-28482</t>
  </si>
  <si>
    <t>6th December,2019</t>
  </si>
  <si>
    <t>Mururine</t>
  </si>
  <si>
    <t>KE-THA-2001-28483</t>
  </si>
  <si>
    <t>Thigaa</t>
  </si>
  <si>
    <t>8th January,2020</t>
  </si>
  <si>
    <t>KE-THA-2003-28485</t>
  </si>
  <si>
    <t>KE-THA-2003-28486</t>
  </si>
  <si>
    <t>2nd February,2020</t>
  </si>
  <si>
    <t>Kangoji</t>
  </si>
  <si>
    <t>KE-THA-2004-28487</t>
  </si>
  <si>
    <t>Kandungu</t>
  </si>
  <si>
    <t>Murambani</t>
  </si>
  <si>
    <t>KE-THA-2005-28490</t>
  </si>
  <si>
    <t>26th May,2020</t>
  </si>
  <si>
    <t>KE-THA-2004-28492</t>
  </si>
  <si>
    <t>KE-THA-2003-28493</t>
  </si>
  <si>
    <t>Chaige</t>
  </si>
  <si>
    <t>KE-MER-2006-28494</t>
  </si>
  <si>
    <t>KE-THA-2006-28495</t>
  </si>
  <si>
    <t>1st June,2020</t>
  </si>
  <si>
    <t>Gaciambeu</t>
  </si>
  <si>
    <t>KE-MER-2006-28496</t>
  </si>
  <si>
    <t>4th June,2020</t>
  </si>
  <si>
    <t>Muthumbi</t>
  </si>
  <si>
    <t>KE-THA-2007-28497</t>
  </si>
  <si>
    <t>18th July,2020</t>
  </si>
  <si>
    <t>Kianjagi</t>
  </si>
  <si>
    <t>KE-MER-2007-28498</t>
  </si>
  <si>
    <t>19th July,2020</t>
  </si>
  <si>
    <t>KE-MER-2006-28499</t>
  </si>
  <si>
    <t>29th May,2020</t>
  </si>
  <si>
    <t>25th June,2020</t>
  </si>
  <si>
    <t>Mikinduri</t>
  </si>
  <si>
    <t>Marega</t>
  </si>
  <si>
    <t>KE-MER-2007-28500</t>
  </si>
  <si>
    <t>21st June,2020</t>
  </si>
  <si>
    <t>Karama</t>
  </si>
  <si>
    <t>Tabura</t>
  </si>
  <si>
    <t>KE-TRA-1910-28501</t>
  </si>
  <si>
    <t>Keiyo</t>
  </si>
  <si>
    <t>Sirende / Luhuya</t>
  </si>
  <si>
    <t>KE-VIH-1910-28502</t>
  </si>
  <si>
    <t>Shamakhokho</t>
  </si>
  <si>
    <t>Murugwon</t>
  </si>
  <si>
    <t>KE-ELG-1911-28506</t>
  </si>
  <si>
    <t>Lelboinet</t>
  </si>
  <si>
    <t>KE-UAS-1911-28507</t>
  </si>
  <si>
    <t>Kipkorgot Centre</t>
  </si>
  <si>
    <t>KE-UAS-1911-28508</t>
  </si>
  <si>
    <t>KE-UAS-1912-28509</t>
  </si>
  <si>
    <t>KE-UAS-1910-28510</t>
  </si>
  <si>
    <t>Beta Farm</t>
  </si>
  <si>
    <t>KE-NAN-1912-28511</t>
  </si>
  <si>
    <t>Mosoriot Centre</t>
  </si>
  <si>
    <t>KE-UAS-2001-28512</t>
  </si>
  <si>
    <t>13th December,2019</t>
  </si>
  <si>
    <t>KE-ELG-2001-28513</t>
  </si>
  <si>
    <t>Chemarkach</t>
  </si>
  <si>
    <t>KE-UAS-1909-28514</t>
  </si>
  <si>
    <t>2nd August,2019</t>
  </si>
  <si>
    <t>Ngelel Tarit</t>
  </si>
  <si>
    <t>19th January,2019</t>
  </si>
  <si>
    <t>KE-UAS-2004-28516</t>
  </si>
  <si>
    <t>19th January,2020</t>
  </si>
  <si>
    <t>24th April,2020</t>
  </si>
  <si>
    <t>Ancilia</t>
  </si>
  <si>
    <t>KE-NYA-2008-28517</t>
  </si>
  <si>
    <t>Rangenyo</t>
  </si>
  <si>
    <t>KE-UAS-1909-28518</t>
  </si>
  <si>
    <t>Chagir Farm</t>
  </si>
  <si>
    <t>KE-UAS-2010-28519</t>
  </si>
  <si>
    <t>Judea Gate</t>
  </si>
  <si>
    <t>KE-NAN-2010-28520</t>
  </si>
  <si>
    <t>22nd September,2020</t>
  </si>
  <si>
    <t>Kambi fire</t>
  </si>
  <si>
    <t>KE-UAS-2010-28521</t>
  </si>
  <si>
    <t>KE-NAN-2006-28522</t>
  </si>
  <si>
    <t>8th June,2020</t>
  </si>
  <si>
    <t>KE-ELG-2002-28523</t>
  </si>
  <si>
    <t>11th February,2020</t>
  </si>
  <si>
    <t>Kesub</t>
  </si>
  <si>
    <t>KE-KIA-1912-28526</t>
  </si>
  <si>
    <t>KE-MUR-2006-28527</t>
  </si>
  <si>
    <t>23rd April,2020</t>
  </si>
  <si>
    <t>KE-KIA-2008-28528</t>
  </si>
  <si>
    <t>Kwa Wanene</t>
  </si>
  <si>
    <t>KE-KIA-2005-28529</t>
  </si>
  <si>
    <t>KE-KIA-2007-28530</t>
  </si>
  <si>
    <t>KE-KIA-2010-28532</t>
  </si>
  <si>
    <t>21st October,2020</t>
  </si>
  <si>
    <t>Nyamathumbi</t>
  </si>
  <si>
    <t>KE-KIA-2009-28533</t>
  </si>
  <si>
    <t>9th September,2020</t>
  </si>
  <si>
    <t>17th September,2020</t>
  </si>
  <si>
    <t>KE-KIA-2008-28534</t>
  </si>
  <si>
    <t>KE-KIA-2004-28535</t>
  </si>
  <si>
    <t>3rd April,2020</t>
  </si>
  <si>
    <t>Gatuanafu</t>
  </si>
  <si>
    <t>KE-MUR-2009-28536</t>
  </si>
  <si>
    <t>7th September,2020</t>
  </si>
  <si>
    <t>14th September,2020</t>
  </si>
  <si>
    <t>Githigiri</t>
  </si>
  <si>
    <t>KE-KIA-2011-28538</t>
  </si>
  <si>
    <t>Ndiko</t>
  </si>
  <si>
    <t>Gatina</t>
  </si>
  <si>
    <t>KE-KIA-2102-28540</t>
  </si>
  <si>
    <t>14th February,2021</t>
  </si>
  <si>
    <t>KE-NAI-2103-28541</t>
  </si>
  <si>
    <t>3rd March,2021</t>
  </si>
  <si>
    <t>Twin bird b</t>
  </si>
  <si>
    <t>KE-KIA-2006-28542</t>
  </si>
  <si>
    <t>KE-KIA-2008-28543</t>
  </si>
  <si>
    <t>14th August,2020</t>
  </si>
  <si>
    <t>KE-KIA-2010-28544</t>
  </si>
  <si>
    <t>KE-KIA-2010-28545</t>
  </si>
  <si>
    <t>KE-KIA-2007-28546</t>
  </si>
  <si>
    <t>Karafara</t>
  </si>
  <si>
    <t>KE-KIA-2010-28547</t>
  </si>
  <si>
    <t>Kabete gardens</t>
  </si>
  <si>
    <t>KE-KIA-2008-28548</t>
  </si>
  <si>
    <t>Kangenga</t>
  </si>
  <si>
    <t>KE-KIA-2010-28549</t>
  </si>
  <si>
    <t>11th October,2020</t>
  </si>
  <si>
    <t>27th October,2020</t>
  </si>
  <si>
    <t>Mwenjera</t>
  </si>
  <si>
    <t>KE-KIA-2004-28550</t>
  </si>
  <si>
    <t>KE-KIA-2001-28551</t>
  </si>
  <si>
    <t>Baraniki</t>
  </si>
  <si>
    <t>KE-KIA-2001-28552</t>
  </si>
  <si>
    <t>KE-KIA-2003-28553</t>
  </si>
  <si>
    <t>25th February,2020</t>
  </si>
  <si>
    <t>KE-KIA-2010-28554</t>
  </si>
  <si>
    <t>Kibichiku</t>
  </si>
  <si>
    <t>KE-KIA-2011-28556</t>
  </si>
  <si>
    <t>Kizito</t>
  </si>
  <si>
    <t>KE-KIA-2005-28557</t>
  </si>
  <si>
    <t>14th May,2020</t>
  </si>
  <si>
    <t>Mukawa</t>
  </si>
  <si>
    <t>KE-KIA-2009-28558</t>
  </si>
  <si>
    <t>21st August,2020</t>
  </si>
  <si>
    <t>KE-KIA-2004-28559</t>
  </si>
  <si>
    <t>20th March,2020</t>
  </si>
  <si>
    <t>Uturu</t>
  </si>
  <si>
    <t>KE-KIA-2008-28560</t>
  </si>
  <si>
    <t>Kafothi</t>
  </si>
  <si>
    <t>KE-KIA-2010-28561</t>
  </si>
  <si>
    <t>Juja farm</t>
  </si>
  <si>
    <t>KE-KIA-2003-28562</t>
  </si>
  <si>
    <t>3rd March,2020</t>
  </si>
  <si>
    <t>KE-KIA-2005-28563</t>
  </si>
  <si>
    <t>Thigira</t>
  </si>
  <si>
    <t>KE-KIA-2010-28564</t>
  </si>
  <si>
    <t>KE-KIA-2006-28565</t>
  </si>
  <si>
    <t>KE-NAI-2007-28577</t>
  </si>
  <si>
    <t>Utawala</t>
  </si>
  <si>
    <t>KE-KIA-2008-28578</t>
  </si>
  <si>
    <t>Power</t>
  </si>
  <si>
    <t>KE-KIA-2009-28579</t>
  </si>
  <si>
    <t>KE-KAJ-2006-28580</t>
  </si>
  <si>
    <t>Upper Valley Estate</t>
  </si>
  <si>
    <t>KE-KIA-2008-28581</t>
  </si>
  <si>
    <t>Nyakambugi</t>
  </si>
  <si>
    <t>KE-KIA-2009-28582</t>
  </si>
  <si>
    <t>KE-KIA-2009-28583</t>
  </si>
  <si>
    <t>4th September,2020</t>
  </si>
  <si>
    <t>Kumura</t>
  </si>
  <si>
    <t>KE-MAK-2008-28584</t>
  </si>
  <si>
    <t>Kaiyani</t>
  </si>
  <si>
    <t>KE-KAJ-2005-28585</t>
  </si>
  <si>
    <t>25th April,2020</t>
  </si>
  <si>
    <t>Rimpa</t>
  </si>
  <si>
    <t>KE-KAJ-2008-28586</t>
  </si>
  <si>
    <t>KE-KAJ-2011-28587</t>
  </si>
  <si>
    <t>Geticha Firm</t>
  </si>
  <si>
    <t>KE-KAJ-2006-28588</t>
  </si>
  <si>
    <t>Olepotholos</t>
  </si>
  <si>
    <t>KE-KAJ-2010-28589</t>
  </si>
  <si>
    <t>Metro Rangau</t>
  </si>
  <si>
    <t>KE-KAJ-2010-28590</t>
  </si>
  <si>
    <t>Mbuni Close</t>
  </si>
  <si>
    <t>KE-KAJ-2011-28591</t>
  </si>
  <si>
    <t>5th November,2020</t>
  </si>
  <si>
    <t>KE-KAJ-2010-28592</t>
  </si>
  <si>
    <t>Kiserian secondary</t>
  </si>
  <si>
    <t>KE-KAJ-2011-28593</t>
  </si>
  <si>
    <t>Kwasameri</t>
  </si>
  <si>
    <t>KE-KAJ-2102-28595</t>
  </si>
  <si>
    <t>KE-MAC-2204-28596</t>
  </si>
  <si>
    <t>10th March,2022</t>
  </si>
  <si>
    <t>9th April,2022</t>
  </si>
  <si>
    <t>Kilima</t>
  </si>
  <si>
    <t>KE-MAC-2105-28597</t>
  </si>
  <si>
    <t>Kitanga</t>
  </si>
  <si>
    <t>KE-KAJ-1911-28598</t>
  </si>
  <si>
    <t>Kareru</t>
  </si>
  <si>
    <t>KE-KAJ-1911-28599</t>
  </si>
  <si>
    <t>KE-KAJ-1907-28600</t>
  </si>
  <si>
    <t>Duka Mpya</t>
  </si>
  <si>
    <t>KE-KAJ-2007-28601</t>
  </si>
  <si>
    <t>Ole Kisio</t>
  </si>
  <si>
    <t>KE-KAJ-2010-28602</t>
  </si>
  <si>
    <t>Farmers</t>
  </si>
  <si>
    <t>KE-KIA-1911-28605</t>
  </si>
  <si>
    <t>Kagoiyo</t>
  </si>
  <si>
    <t>KE-MAC-2102-28606</t>
  </si>
  <si>
    <t>Kaewa</t>
  </si>
  <si>
    <t>Nzaikoni</t>
  </si>
  <si>
    <t>KE-KIA-2001-28651</t>
  </si>
  <si>
    <t>29th January,2020</t>
  </si>
  <si>
    <t>Jomoko</t>
  </si>
  <si>
    <t>KE-KIA-2001-28652</t>
  </si>
  <si>
    <t>KE-KIA-2001-28653</t>
  </si>
  <si>
    <t>KE-KAJ-2003-28654</t>
  </si>
  <si>
    <t>4th March,2020</t>
  </si>
  <si>
    <t>Leiser Hill</t>
  </si>
  <si>
    <t>KE-KIA-2007-28655</t>
  </si>
  <si>
    <t>KE-KIA-2007-28656</t>
  </si>
  <si>
    <t>12th May,2020</t>
  </si>
  <si>
    <t>KE-KIA-2007-28657</t>
  </si>
  <si>
    <t>KE-NAI-2007-28658</t>
  </si>
  <si>
    <t>Tasia</t>
  </si>
  <si>
    <t>KE-NAK-2101-28676</t>
  </si>
  <si>
    <t>Banana/ngairubi</t>
  </si>
  <si>
    <t>KE-NAK-2101-28677</t>
  </si>
  <si>
    <t>Olive lnn</t>
  </si>
  <si>
    <t>Mecy njeri</t>
  </si>
  <si>
    <t>KE-NAK-2201-28678</t>
  </si>
  <si>
    <t>3rd January,2022</t>
  </si>
  <si>
    <t>Subukia east</t>
  </si>
  <si>
    <t>Nguba</t>
  </si>
  <si>
    <t>KE-NAK-2201-28679</t>
  </si>
  <si>
    <t>4th January,2022</t>
  </si>
  <si>
    <t>KE-KIA-1910-28711</t>
  </si>
  <si>
    <t>KE-KIA-1902-28712</t>
  </si>
  <si>
    <t>Thangari</t>
  </si>
  <si>
    <t>KE-KIA-1909-28713</t>
  </si>
  <si>
    <t>KE-MAK-2007-28714</t>
  </si>
  <si>
    <t>Mukaa</t>
  </si>
  <si>
    <t>Kalimbini</t>
  </si>
  <si>
    <t>KE-KAJ-1908-28716</t>
  </si>
  <si>
    <t>Mashuuru</t>
  </si>
  <si>
    <t>Entepesi</t>
  </si>
  <si>
    <t>KE-KAJ-1906-28717</t>
  </si>
  <si>
    <t>KE-KAJ-1906-28718</t>
  </si>
  <si>
    <t>Ngabobok Olchoro</t>
  </si>
  <si>
    <t>KE-KAJ-1906-28719</t>
  </si>
  <si>
    <t>Upper Olchoro</t>
  </si>
  <si>
    <t>KE-KAJ-1906-28720</t>
  </si>
  <si>
    <t>KE-KAJ-2105-28721</t>
  </si>
  <si>
    <t>Mirimaini</t>
  </si>
  <si>
    <t>KE-KIA-2107-28724</t>
  </si>
  <si>
    <t>Mureng'eti</t>
  </si>
  <si>
    <t>KE-UAS-1912-28726</t>
  </si>
  <si>
    <t>Tabsagoi</t>
  </si>
  <si>
    <t>Cheplaskei</t>
  </si>
  <si>
    <t>KE-UAS-2009-28727</t>
  </si>
  <si>
    <t>Strawbag</t>
  </si>
  <si>
    <t>KE-NAN-2108-0</t>
  </si>
  <si>
    <t>29th August,2021</t>
  </si>
  <si>
    <t>Ndulele</t>
  </si>
  <si>
    <t>KE-NAN-2002-28728</t>
  </si>
  <si>
    <t>KE-NAN-2006-28729</t>
  </si>
  <si>
    <t>KE-NAN-2009-28730</t>
  </si>
  <si>
    <t>Kaplelmet</t>
  </si>
  <si>
    <t>KE-UAS-2006-28734</t>
  </si>
  <si>
    <t>22nd June,2020</t>
  </si>
  <si>
    <t>Marura</t>
  </si>
  <si>
    <t>KE-UAS-2005-28735</t>
  </si>
  <si>
    <t>KE-UAS-2010-28738</t>
  </si>
  <si>
    <t>Annex-Blossom</t>
  </si>
  <si>
    <t>KE-UAS-2008-28739</t>
  </si>
  <si>
    <t>16th June,2020</t>
  </si>
  <si>
    <t>13th August,2020</t>
  </si>
  <si>
    <t>KE-NAN-2011-28740</t>
  </si>
  <si>
    <t>17th October,2020</t>
  </si>
  <si>
    <t>7th November,2020</t>
  </si>
  <si>
    <t>KE-UAS-2008-28741</t>
  </si>
  <si>
    <t>KE-UAS-2006-28742</t>
  </si>
  <si>
    <t>KE-NAN-2101-28747</t>
  </si>
  <si>
    <t>Kapsigiryo</t>
  </si>
  <si>
    <t>KE-UAS-2105-28748</t>
  </si>
  <si>
    <t>Cheseret</t>
  </si>
  <si>
    <t>KE-UAS-2105-28749</t>
  </si>
  <si>
    <t>Rock centre</t>
  </si>
  <si>
    <t>KE-KIA-1908-28817</t>
  </si>
  <si>
    <t>KE-KIA-1907-28818</t>
  </si>
  <si>
    <t>KE-KIA-1909-28819</t>
  </si>
  <si>
    <t>Gatimo</t>
  </si>
  <si>
    <t>KE-KIA-1910-28820</t>
  </si>
  <si>
    <t>Gecha</t>
  </si>
  <si>
    <t>KE-KIA-1709-28821</t>
  </si>
  <si>
    <t>Singona</t>
  </si>
  <si>
    <t>KE-KIA-1908-28822</t>
  </si>
  <si>
    <t>Kamangu</t>
  </si>
  <si>
    <t>KE-KIA-1909-28823</t>
  </si>
  <si>
    <t>KE-KIA-1912-28824</t>
  </si>
  <si>
    <t>Nguriunditu</t>
  </si>
  <si>
    <t>KE-KIA-1904-28825</t>
  </si>
  <si>
    <t>KE-KAK-1911-28826</t>
  </si>
  <si>
    <t>Lulambi</t>
  </si>
  <si>
    <t>Mwihomo</t>
  </si>
  <si>
    <t>KE-NAK-1911-28827</t>
  </si>
  <si>
    <t>KE-NYA-1911-28828</t>
  </si>
  <si>
    <t>Kenyatta Road</t>
  </si>
  <si>
    <t>Kwa Kanyua</t>
  </si>
  <si>
    <t>KE-MAC-1912-28829</t>
  </si>
  <si>
    <t>KE-SIA-1912-28830</t>
  </si>
  <si>
    <t>7th December,2019</t>
  </si>
  <si>
    <t>Kamlang</t>
  </si>
  <si>
    <t>KE-KAJ-2003-28831</t>
  </si>
  <si>
    <t>KE-KIS-2001-28832</t>
  </si>
  <si>
    <t>Kochogo</t>
  </si>
  <si>
    <t>Karajoro</t>
  </si>
  <si>
    <t>KE-BUN-2001-28833</t>
  </si>
  <si>
    <t>Ndalu</t>
  </si>
  <si>
    <t>Mapera</t>
  </si>
  <si>
    <t>KE-NYE-2001-28834</t>
  </si>
  <si>
    <t>17th January,2020</t>
  </si>
  <si>
    <t>KE-KIR-2001-28835</t>
  </si>
  <si>
    <t>Kabale</t>
  </si>
  <si>
    <t>Nyagithosi</t>
  </si>
  <si>
    <t>KE-SAM-2002-28838</t>
  </si>
  <si>
    <t>Mnanda</t>
  </si>
  <si>
    <t>KE-SAM-2002-28839</t>
  </si>
  <si>
    <t>Waso East</t>
  </si>
  <si>
    <t>Ldergesi</t>
  </si>
  <si>
    <t>KE-SAM-2002-28840</t>
  </si>
  <si>
    <t>24th February,2020</t>
  </si>
  <si>
    <t>Ntepes</t>
  </si>
  <si>
    <t>KE-SAM-2002-28841</t>
  </si>
  <si>
    <t>KE-SAM-2002-28842</t>
  </si>
  <si>
    <t>23rd February,2020</t>
  </si>
  <si>
    <t>Matakwani</t>
  </si>
  <si>
    <t>KE-SAM-2002-28843</t>
  </si>
  <si>
    <t>KE-SAM-2002-28844</t>
  </si>
  <si>
    <t>Wasp East</t>
  </si>
  <si>
    <t>Larusoro</t>
  </si>
  <si>
    <t>KE-SAM-2002-28845</t>
  </si>
  <si>
    <t>Lentanai</t>
  </si>
  <si>
    <t>KE-SAM-2002-28847</t>
  </si>
  <si>
    <t>KE-SAM-2002-28848</t>
  </si>
  <si>
    <t>26th February,2020</t>
  </si>
  <si>
    <t>KE-SAM-2002-28849</t>
  </si>
  <si>
    <t>27th February,2020</t>
  </si>
  <si>
    <t>Lelata</t>
  </si>
  <si>
    <t>KE-SAM-2002-28850</t>
  </si>
  <si>
    <t>Archers  Post</t>
  </si>
  <si>
    <t>KE-SAM-2002-28851</t>
  </si>
  <si>
    <t>Wesr</t>
  </si>
  <si>
    <t>Gotu</t>
  </si>
  <si>
    <t>KE-SAM-2002-28852</t>
  </si>
  <si>
    <t>KE-ISI-2002-28853</t>
  </si>
  <si>
    <t>Manyatta Zebra</t>
  </si>
  <si>
    <t>KE-ISI-2002-28854</t>
  </si>
  <si>
    <t>29th February,2020</t>
  </si>
  <si>
    <t>Attan</t>
  </si>
  <si>
    <t>KE-ISI-2002-28855</t>
  </si>
  <si>
    <t>Boji/Dera</t>
  </si>
  <si>
    <t>KE-SAM-2002-28856</t>
  </si>
  <si>
    <t>Archers</t>
  </si>
  <si>
    <t>KE-ISI-2002-28857</t>
  </si>
  <si>
    <t>KE-ISI-2003-28860</t>
  </si>
  <si>
    <t>Loruko</t>
  </si>
  <si>
    <t>KE-ISI-2002-28861</t>
  </si>
  <si>
    <t>5th February,2020</t>
  </si>
  <si>
    <t>KE-ISI-2002-28862</t>
  </si>
  <si>
    <t>Kambi Soko</t>
  </si>
  <si>
    <t>KE-ISI-2003-28863</t>
  </si>
  <si>
    <t>9th March,2020</t>
  </si>
  <si>
    <t>Matundai</t>
  </si>
  <si>
    <t>KE-ISI-2003-28864</t>
  </si>
  <si>
    <t>Lekiji</t>
  </si>
  <si>
    <t>KE-ISI-2002-28865</t>
  </si>
  <si>
    <t>19th December,2019</t>
  </si>
  <si>
    <t>KE-ISI-2002-28866</t>
  </si>
  <si>
    <t>KE-ISI-2003-28867</t>
  </si>
  <si>
    <t>KE-KIS-2003-28868</t>
  </si>
  <si>
    <t>Muhoroni East</t>
  </si>
  <si>
    <t>Ruke</t>
  </si>
  <si>
    <t>KE-NYA-2003-28869</t>
  </si>
  <si>
    <t>KE-MUR-2002-28870</t>
  </si>
  <si>
    <t>Gikono</t>
  </si>
  <si>
    <t>KE-TAI-2007-28871</t>
  </si>
  <si>
    <t>Mwamenyi</t>
  </si>
  <si>
    <t>KE-NAR-2003-28872</t>
  </si>
  <si>
    <t>Nkoilale</t>
  </si>
  <si>
    <t>KE-HOM-2003-28873</t>
  </si>
  <si>
    <t>Kokwanyo</t>
  </si>
  <si>
    <t>Nyawango</t>
  </si>
  <si>
    <t>KE-KAJ-2006-28877</t>
  </si>
  <si>
    <t>KE-TRA-2007-28879</t>
  </si>
  <si>
    <t>Kipsoen</t>
  </si>
  <si>
    <t>KE-NAR-2007-28880</t>
  </si>
  <si>
    <t>KE-BUS-2007-28881</t>
  </si>
  <si>
    <t>Matayos</t>
  </si>
  <si>
    <t>Bukalama</t>
  </si>
  <si>
    <t>KE-NYE-2007-28882</t>
  </si>
  <si>
    <t>KE-KAJ-2007-28884</t>
  </si>
  <si>
    <t>KE-NYE-2007-28885</t>
  </si>
  <si>
    <t>Kiamariga</t>
  </si>
  <si>
    <t>KE-KAJ-2007-28886</t>
  </si>
  <si>
    <t>KE-KAJ-2007-28887</t>
  </si>
  <si>
    <t>28th July,2020</t>
  </si>
  <si>
    <t>Seuli</t>
  </si>
  <si>
    <t>KE-UAS-2008-28888</t>
  </si>
  <si>
    <t>Kapkoi</t>
  </si>
  <si>
    <t>KE-NYA-2008-28889</t>
  </si>
  <si>
    <t>Kaibaga</t>
  </si>
  <si>
    <t>KE-LAI-2008-28890</t>
  </si>
  <si>
    <t>Mugodo</t>
  </si>
  <si>
    <t>Ilpolei</t>
  </si>
  <si>
    <t>KE-LAI-2008-28891</t>
  </si>
  <si>
    <t>Morupusi</t>
  </si>
  <si>
    <t>KE-MIG-2008-28892</t>
  </si>
  <si>
    <t>Kosodo</t>
  </si>
  <si>
    <t>KE-MAK-2008-28893</t>
  </si>
  <si>
    <t>Ngalikya</t>
  </si>
  <si>
    <t>KE-MIG-2008-28894</t>
  </si>
  <si>
    <t>Godjope</t>
  </si>
  <si>
    <t>Kamuga Nyaduong</t>
  </si>
  <si>
    <t>KE-NYA-2008-28895</t>
  </si>
  <si>
    <t>28th August,2020</t>
  </si>
  <si>
    <t>Karadi</t>
  </si>
  <si>
    <t>KE-UAS-2009-28896</t>
  </si>
  <si>
    <t>3rd September,2020</t>
  </si>
  <si>
    <t>KE-NAI-2009-28897</t>
  </si>
  <si>
    <t>KE-LAI-2009-28898</t>
  </si>
  <si>
    <t>KE-NYA-2010-28899</t>
  </si>
  <si>
    <t>KE-SAM-2010-28901</t>
  </si>
  <si>
    <t>KE-SAM-2011-28902</t>
  </si>
  <si>
    <t>17th November,2020</t>
  </si>
  <si>
    <t>KE-SAM-2012-28903</t>
  </si>
  <si>
    <t>KE-SAM-2010-28904</t>
  </si>
  <si>
    <t>Treetop</t>
  </si>
  <si>
    <t>KE-SAM-2011-28905</t>
  </si>
  <si>
    <t>KE-SAM-2012-28906</t>
  </si>
  <si>
    <t>2nd November,2020</t>
  </si>
  <si>
    <t>KE-SAM-2010-28908</t>
  </si>
  <si>
    <t>21st September,2020</t>
  </si>
  <si>
    <t>KE-SAM-2010-28909</t>
  </si>
  <si>
    <t>6th October,2020</t>
  </si>
  <si>
    <t>KE-SAM-2010-28910</t>
  </si>
  <si>
    <t>KE-SAM-2012-28911</t>
  </si>
  <si>
    <t>Ndalambo</t>
  </si>
  <si>
    <t>KE-SAM-2010-28912</t>
  </si>
  <si>
    <t>Dubai</t>
  </si>
  <si>
    <t>KE-SAM-2010-28913</t>
  </si>
  <si>
    <t>KE-SAM-2010-28914</t>
  </si>
  <si>
    <t>KE-SAM-2010-28915</t>
  </si>
  <si>
    <t>12th October,2020</t>
  </si>
  <si>
    <t>Wamba town</t>
  </si>
  <si>
    <t>KE-SAM-2010-28917</t>
  </si>
  <si>
    <t>Lororo</t>
  </si>
  <si>
    <t>KE-SAM-2010-28918</t>
  </si>
  <si>
    <t>KE-SAM-2009-28919</t>
  </si>
  <si>
    <t>KE-SAM-2010-28920</t>
  </si>
  <si>
    <t>Ken</t>
  </si>
  <si>
    <t>KE-SAM-2010-28921</t>
  </si>
  <si>
    <t>22nd October,2020</t>
  </si>
  <si>
    <t>KE-SAM-2010-28922</t>
  </si>
  <si>
    <t>KE-SAM-2010-28923</t>
  </si>
  <si>
    <t>KE-SAM-2010-28924</t>
  </si>
  <si>
    <t>Sordo</t>
  </si>
  <si>
    <t>KE-ISI-2011-28925</t>
  </si>
  <si>
    <t>Oldonyiro town</t>
  </si>
  <si>
    <t>KE-SAM-2011-28951</t>
  </si>
  <si>
    <t>Archer's Post</t>
  </si>
  <si>
    <t>Huruma</t>
  </si>
  <si>
    <t>KE-SAM-2012-28953</t>
  </si>
  <si>
    <t>KE-SAM-2012-28954</t>
  </si>
  <si>
    <t>Wamba east</t>
  </si>
  <si>
    <t>Ndarambo</t>
  </si>
  <si>
    <t>KE-SAM-2010-28955</t>
  </si>
  <si>
    <t>KE-SAM-2012-28957</t>
  </si>
  <si>
    <t>KE-SAM-2012-28958</t>
  </si>
  <si>
    <t>KE-SAM-2009-28959</t>
  </si>
  <si>
    <t>KE-SAM-2012-28961</t>
  </si>
  <si>
    <t>4th December,2020</t>
  </si>
  <si>
    <t>KE-SAM-2012-28962</t>
  </si>
  <si>
    <t>KE-SAM-2010-28964</t>
  </si>
  <si>
    <t>KE-SAM-2012-28965</t>
  </si>
  <si>
    <t>KE-SAM-2010-28966</t>
  </si>
  <si>
    <t>Golgoltim</t>
  </si>
  <si>
    <t>KE-SAM-2010-28967</t>
  </si>
  <si>
    <t>KE-SAM-2010-28968</t>
  </si>
  <si>
    <t>KE-SAM-2011-28969</t>
  </si>
  <si>
    <t>KE-SAM-2012-28970</t>
  </si>
  <si>
    <t>8th November,2020</t>
  </si>
  <si>
    <t>KE-SAM-2012-28971</t>
  </si>
  <si>
    <t>KE-SAM-2012-28972</t>
  </si>
  <si>
    <t>KE-SAM-2011-28973</t>
  </si>
  <si>
    <t>KE-SAM-2012-28974</t>
  </si>
  <si>
    <t>KE-SAM-2010-28975</t>
  </si>
  <si>
    <t>KE-KAK-2012-28977</t>
  </si>
  <si>
    <t>Navakholo</t>
  </si>
  <si>
    <t>Lusumu</t>
  </si>
  <si>
    <t>Butieri</t>
  </si>
  <si>
    <t>KE-NYA-2101-28978</t>
  </si>
  <si>
    <t>12th November,2020</t>
  </si>
  <si>
    <t>North Kitutu</t>
  </si>
  <si>
    <t>Nyambogo</t>
  </si>
  <si>
    <t>KE-NYA-2101-28979</t>
  </si>
  <si>
    <t>Ziamani</t>
  </si>
  <si>
    <t>Nyamokenye</t>
  </si>
  <si>
    <t>KE-NYA-2011-28980</t>
  </si>
  <si>
    <t>Bosiango</t>
  </si>
  <si>
    <t>KE-NYA-2101-28981</t>
  </si>
  <si>
    <t>13th January,2021</t>
  </si>
  <si>
    <t>Rigen</t>
  </si>
  <si>
    <t>Boyengwe</t>
  </si>
  <si>
    <t>KE-KAK-2103-28982</t>
  </si>
  <si>
    <t>Shinyalu</t>
  </si>
  <si>
    <t>Khayega</t>
  </si>
  <si>
    <t>Shirulu</t>
  </si>
  <si>
    <t>KE-NYA-2103-28983</t>
  </si>
  <si>
    <t>KE-NYA-2106-28985</t>
  </si>
  <si>
    <t>KE-KAK-2108-28986</t>
  </si>
  <si>
    <t>3rd August,2021</t>
  </si>
  <si>
    <t>17th August,2021</t>
  </si>
  <si>
    <t>KE-KAK-2111-28987</t>
  </si>
  <si>
    <t>Ivonda</t>
  </si>
  <si>
    <t>Lusui</t>
  </si>
  <si>
    <t>KE-KAK-2110-28988</t>
  </si>
  <si>
    <t>2nd October,2021</t>
  </si>
  <si>
    <t>Elutali</t>
  </si>
  <si>
    <t>KE-NYA-2201-28989</t>
  </si>
  <si>
    <t>23rd January,2022</t>
  </si>
  <si>
    <t>Nyamaiye</t>
  </si>
  <si>
    <t>KE-NYA-2112-28990</t>
  </si>
  <si>
    <t>8th October,2021</t>
  </si>
  <si>
    <t>Bomwagamo</t>
  </si>
  <si>
    <t>Bogesinsi</t>
  </si>
  <si>
    <t>KE-NYA-2201-28991</t>
  </si>
  <si>
    <t>12th December,2021</t>
  </si>
  <si>
    <t>North Gitutu</t>
  </si>
  <si>
    <t>Bowendo</t>
  </si>
  <si>
    <t>KE-NYA-2110-28992</t>
  </si>
  <si>
    <t>14th September,2021</t>
  </si>
  <si>
    <t>1st October,2021</t>
  </si>
  <si>
    <t>Riegechure</t>
  </si>
  <si>
    <t>KE-KIS-2111-28993</t>
  </si>
  <si>
    <t>1st November,2021</t>
  </si>
  <si>
    <t>Bonyangatani</t>
  </si>
  <si>
    <t>KE-KIS-2108-28994</t>
  </si>
  <si>
    <t>Seme</t>
  </si>
  <si>
    <t>Seme west</t>
  </si>
  <si>
    <t>Kitambo</t>
  </si>
  <si>
    <t>KE-KIS-2201-28995</t>
  </si>
  <si>
    <t>20th January,2022</t>
  </si>
  <si>
    <t>Nyamecheo</t>
  </si>
  <si>
    <t>Kanyipo</t>
  </si>
  <si>
    <t>KE-KAK-2112-28996</t>
  </si>
  <si>
    <t>26th December,2021</t>
  </si>
  <si>
    <t>Isukha</t>
  </si>
  <si>
    <t>Burimbuli</t>
  </si>
  <si>
    <t>KE-KAK-2201-28997</t>
  </si>
  <si>
    <t>South Busotsot</t>
  </si>
  <si>
    <t>Shiamboko</t>
  </si>
  <si>
    <t>KE-KIS-2201-28998</t>
  </si>
  <si>
    <t>Boya</t>
  </si>
  <si>
    <t>KE-KIS-2111-28999</t>
  </si>
  <si>
    <t>24th October,2021</t>
  </si>
  <si>
    <t>Onjiko</t>
  </si>
  <si>
    <t>Konim</t>
  </si>
  <si>
    <t>KE-NYA-2111-29000</t>
  </si>
  <si>
    <t>25th November,2021</t>
  </si>
  <si>
    <t>Omogonchoro</t>
  </si>
  <si>
    <t>Kiendege</t>
  </si>
  <si>
    <t>KE-SIA-2105-29001</t>
  </si>
  <si>
    <t>Luhano</t>
  </si>
  <si>
    <t>Muyare</t>
  </si>
  <si>
    <t>KE-KAK-2011-29002</t>
  </si>
  <si>
    <t>Bushiangala</t>
  </si>
  <si>
    <t>KE-BUN-2205-29003</t>
  </si>
  <si>
    <t>15th April,2022</t>
  </si>
  <si>
    <t>25th May,2022</t>
  </si>
  <si>
    <t>Ndivisi</t>
  </si>
  <si>
    <t>Marinda</t>
  </si>
  <si>
    <t>KE-BUN-2201-29004</t>
  </si>
  <si>
    <t>5th December,2021</t>
  </si>
  <si>
    <t>Namurembe</t>
  </si>
  <si>
    <t>Namunyiri</t>
  </si>
  <si>
    <t>KE-VIH-2206-29005</t>
  </si>
  <si>
    <t>5th June,2022</t>
  </si>
  <si>
    <t>Echibuli</t>
  </si>
  <si>
    <t>Mwilonje</t>
  </si>
  <si>
    <t>KE-KIS-1912-29006</t>
  </si>
  <si>
    <t>28th December,2019</t>
  </si>
  <si>
    <t>KE-SIA-2202-29007</t>
  </si>
  <si>
    <t>15th February,2022</t>
  </si>
  <si>
    <t>Bondo Township</t>
  </si>
  <si>
    <t>Dunya</t>
  </si>
  <si>
    <t>KE-NYA-2204-29008</t>
  </si>
  <si>
    <t>5th April,2022</t>
  </si>
  <si>
    <t>KE-NYA-2204-29009</t>
  </si>
  <si>
    <t>23rd December,2021</t>
  </si>
  <si>
    <t>Gesore</t>
  </si>
  <si>
    <t>KE-NYA-2204-29010</t>
  </si>
  <si>
    <t>6th January,2022</t>
  </si>
  <si>
    <t>Rirumi</t>
  </si>
  <si>
    <t>KE-MIG-2202-29011</t>
  </si>
  <si>
    <t>30th December,2021</t>
  </si>
  <si>
    <t>Central Kamagambo</t>
  </si>
  <si>
    <t>Nyakwere</t>
  </si>
  <si>
    <t>KE-KIS-2203-29012</t>
  </si>
  <si>
    <t>10th February,2022</t>
  </si>
  <si>
    <t>1st March,2022</t>
  </si>
  <si>
    <t>Mariba B</t>
  </si>
  <si>
    <t>KE-KIS-2208-29013</t>
  </si>
  <si>
    <t>10th August,2022</t>
  </si>
  <si>
    <t>Rioma</t>
  </si>
  <si>
    <t>KE-KIS-2204-29014</t>
  </si>
  <si>
    <t>5th March,2022</t>
  </si>
  <si>
    <t>KE-NYA-2212-29015</t>
  </si>
  <si>
    <t>1st December,2022</t>
  </si>
  <si>
    <t>Biburia</t>
  </si>
  <si>
    <t>KE-KIS-2212-29016</t>
  </si>
  <si>
    <t>10th November,2022</t>
  </si>
  <si>
    <t>Mirongo</t>
  </si>
  <si>
    <t>Bomwagi</t>
  </si>
  <si>
    <t>KE-NYE-1802-0</t>
  </si>
  <si>
    <t>Kiambura</t>
  </si>
  <si>
    <t>KE-NYA-2211-29017</t>
  </si>
  <si>
    <t>KE-NAN-2212-29018</t>
  </si>
  <si>
    <t>30th October,2022</t>
  </si>
  <si>
    <t>27th December,2022</t>
  </si>
  <si>
    <t>N</t>
  </si>
  <si>
    <t>Musasa</t>
  </si>
  <si>
    <t>KE-KIA-2108-29051</t>
  </si>
  <si>
    <t>4th August,2021</t>
  </si>
  <si>
    <t>20th August,2021</t>
  </si>
  <si>
    <t>KE-KIA-2109-29052</t>
  </si>
  <si>
    <t>KE-KIA-2112-29053</t>
  </si>
  <si>
    <t>Gitangu</t>
  </si>
  <si>
    <t>KE-KIA-2201-29054</t>
  </si>
  <si>
    <t>22nd December,2021</t>
  </si>
  <si>
    <t>KE-NAK-2204-29055</t>
  </si>
  <si>
    <t>20th March,2022</t>
  </si>
  <si>
    <t>2nd April,2022</t>
  </si>
  <si>
    <t>Kinungi</t>
  </si>
  <si>
    <t>KE-KIA-2206-29057</t>
  </si>
  <si>
    <t>22nd June,2022</t>
  </si>
  <si>
    <t>KE-KIA-2207-29058</t>
  </si>
  <si>
    <t>28th July,2022</t>
  </si>
  <si>
    <t>KE-KAJ-2007-29076</t>
  </si>
  <si>
    <t>St.Patrick</t>
  </si>
  <si>
    <t>KE-MAK-2006-29077</t>
  </si>
  <si>
    <t>Kilala</t>
  </si>
  <si>
    <t>Iiuni</t>
  </si>
  <si>
    <t>KE-MAK-2008-29078</t>
  </si>
  <si>
    <t>Mwisa</t>
  </si>
  <si>
    <t>KE-MAK-2006-29079</t>
  </si>
  <si>
    <t>Ngoluni</t>
  </si>
  <si>
    <t>KE-KAJ-2006-29080</t>
  </si>
  <si>
    <t>Baraka Farm</t>
  </si>
  <si>
    <t>KE-KAJ-2006-29081</t>
  </si>
  <si>
    <t>14th June,2020</t>
  </si>
  <si>
    <t>Oloile</t>
  </si>
  <si>
    <t>KE-KAJ-2105-29082</t>
  </si>
  <si>
    <t>Emanyatta</t>
  </si>
  <si>
    <t>KE-KAJ-2105-29083</t>
  </si>
  <si>
    <t>KE-KAJ-2105-29084</t>
  </si>
  <si>
    <t>KE-KAJ-2105-29085</t>
  </si>
  <si>
    <t>1st May,2021</t>
  </si>
  <si>
    <t>KE-MAK-2106-29086</t>
  </si>
  <si>
    <t>Inyoni</t>
  </si>
  <si>
    <t>KE-KAJ-2204-29087</t>
  </si>
  <si>
    <t>KE-MAC-2108-29088</t>
  </si>
  <si>
    <t>27th August,2021</t>
  </si>
  <si>
    <t>Katheka</t>
  </si>
  <si>
    <t>Vota</t>
  </si>
  <si>
    <t>KE-MAK-2108-29089</t>
  </si>
  <si>
    <t>25th August,2021</t>
  </si>
  <si>
    <t>Mbooni west</t>
  </si>
  <si>
    <t>Utwangwa kilengw</t>
  </si>
  <si>
    <t>KE-MOM-2108-29090</t>
  </si>
  <si>
    <t>8th August,2021</t>
  </si>
  <si>
    <t>Kashiani</t>
  </si>
  <si>
    <t>Kimbuga</t>
  </si>
  <si>
    <t>KE-KIL-2108-29091</t>
  </si>
  <si>
    <t>Ndodo</t>
  </si>
  <si>
    <t>KE-MAK-2108-29092</t>
  </si>
  <si>
    <t>Ithiani</t>
  </si>
  <si>
    <t>KE-KAJ-2201-29093</t>
  </si>
  <si>
    <t>2nd January,2022</t>
  </si>
  <si>
    <t>Enkariakrongena</t>
  </si>
  <si>
    <t>KE-KAJ-2201-29094</t>
  </si>
  <si>
    <t>20th December,2021</t>
  </si>
  <si>
    <t>28th January,2022</t>
  </si>
  <si>
    <t>KE-KAJ-2201-29095</t>
  </si>
  <si>
    <t>25th January,2022</t>
  </si>
  <si>
    <t>Bookland</t>
  </si>
  <si>
    <t>KE-KIA-2105-29097</t>
  </si>
  <si>
    <t>Mutuma</t>
  </si>
  <si>
    <t>KE-KIA-2107-29098</t>
  </si>
  <si>
    <t>KE-KIA-2112-29100</t>
  </si>
  <si>
    <t>11th December,2021</t>
  </si>
  <si>
    <t>KE-NYE-2002-29203</t>
  </si>
  <si>
    <t>Kileleshwa</t>
  </si>
  <si>
    <t>KE-NYE-2006-29204</t>
  </si>
  <si>
    <t>Kibendera</t>
  </si>
  <si>
    <t>KE-NYE-2003-29220</t>
  </si>
  <si>
    <t>Kagati</t>
  </si>
  <si>
    <t>KE-NYE-2003-29221</t>
  </si>
  <si>
    <t>KE-NYE-2008-29222</t>
  </si>
  <si>
    <t>29th August,2020</t>
  </si>
  <si>
    <t>KE-NYE-1909-29223</t>
  </si>
  <si>
    <t>KE-NYE-1802-29224</t>
  </si>
  <si>
    <t>KE-NYE-1801-29225</t>
  </si>
  <si>
    <t>Piura</t>
  </si>
  <si>
    <t>KE-KIL-2007-29257</t>
  </si>
  <si>
    <t>Chafisi</t>
  </si>
  <si>
    <t>KE-KIL-2007-29258</t>
  </si>
  <si>
    <t>Magangani</t>
  </si>
  <si>
    <t>KE-KWA-2007-29259</t>
  </si>
  <si>
    <t>Tiwi</t>
  </si>
  <si>
    <t>Patanani</t>
  </si>
  <si>
    <t>KE-TAI-2008-29260</t>
  </si>
  <si>
    <t>17th August,2020</t>
  </si>
  <si>
    <t>KE-TAI-2008-29261</t>
  </si>
  <si>
    <t>KE-TAI-2008-29262</t>
  </si>
  <si>
    <t>Fururu</t>
  </si>
  <si>
    <t>KE-MOM-2009-29267</t>
  </si>
  <si>
    <t>KE-KWA-2009-29268</t>
  </si>
  <si>
    <t>Marenje</t>
  </si>
  <si>
    <t>KE-KIL-2009-29269</t>
  </si>
  <si>
    <t>Site</t>
  </si>
  <si>
    <t>KE-BAR-2007-29302</t>
  </si>
  <si>
    <t>9th June,2020</t>
  </si>
  <si>
    <t>Naitili</t>
  </si>
  <si>
    <t>KE-NAK-2007-29303</t>
  </si>
  <si>
    <t>6th May,2020</t>
  </si>
  <si>
    <t>KE-UAS-2007-29304</t>
  </si>
  <si>
    <t>Arangai</t>
  </si>
  <si>
    <t>KE-ELG-2102-29307</t>
  </si>
  <si>
    <t>24th February,2021</t>
  </si>
  <si>
    <t>Maoi</t>
  </si>
  <si>
    <t>Kapsowek</t>
  </si>
  <si>
    <t>KE-BAR-2103-29308</t>
  </si>
  <si>
    <t>11th March,2021</t>
  </si>
  <si>
    <t>Kabonde</t>
  </si>
  <si>
    <t>KE-BAR-2104-29309</t>
  </si>
  <si>
    <t>8th April,2021</t>
  </si>
  <si>
    <t>Chemosong</t>
  </si>
  <si>
    <t>KE-UAS-2104-29310</t>
  </si>
  <si>
    <t>Kimoning</t>
  </si>
  <si>
    <t>Kapkei</t>
  </si>
  <si>
    <t>KE-BAR-2104-29311</t>
  </si>
  <si>
    <t>Kapkut</t>
  </si>
  <si>
    <t>KE-MER-2210-29401</t>
  </si>
  <si>
    <t>15th September,2022</t>
  </si>
  <si>
    <t>1st October,2022</t>
  </si>
  <si>
    <t>Ithimbari</t>
  </si>
  <si>
    <t>KE-MER-2210-29402</t>
  </si>
  <si>
    <t>4th October,2022</t>
  </si>
  <si>
    <t>20th October,2022</t>
  </si>
  <si>
    <t>Mutharene</t>
  </si>
  <si>
    <t>KE-MER-2211-29403</t>
  </si>
  <si>
    <t>18th October,2022</t>
  </si>
  <si>
    <t>5th November,2022</t>
  </si>
  <si>
    <t>Igoji East</t>
  </si>
  <si>
    <t>KE-MER-2211-29404</t>
  </si>
  <si>
    <t>22nd October,2022</t>
  </si>
  <si>
    <t>15th November,2022</t>
  </si>
  <si>
    <t>Njerune</t>
  </si>
  <si>
    <t>KE-MER-2211-29405</t>
  </si>
  <si>
    <t>11th October,2022</t>
  </si>
  <si>
    <t>30th November,2022</t>
  </si>
  <si>
    <t>Ntimayakiiga</t>
  </si>
  <si>
    <t>KE-MER-2301-29406</t>
  </si>
  <si>
    <t>8th January,2023</t>
  </si>
  <si>
    <t>23rd January,2023</t>
  </si>
  <si>
    <t>Kairune</t>
  </si>
  <si>
    <t>KE-SAM-2010-29451</t>
  </si>
  <si>
    <t>KE-SAM-2011-29452</t>
  </si>
  <si>
    <t>29th September,2020</t>
  </si>
  <si>
    <t>KE-ISI-2011-29476</t>
  </si>
  <si>
    <t>KE-ISI-2011-29477</t>
  </si>
  <si>
    <t>KE-ISI-2011-29479</t>
  </si>
  <si>
    <t>Parkurku</t>
  </si>
  <si>
    <t>KE-ISI-2011-29480</t>
  </si>
  <si>
    <t>Purkurku</t>
  </si>
  <si>
    <t>KE-ISI-2011-29481</t>
  </si>
  <si>
    <t>KE-ISI-2011-29482</t>
  </si>
  <si>
    <t>KE-ISI-2011-29483</t>
  </si>
  <si>
    <t>24th October,2020</t>
  </si>
  <si>
    <t>KE-ISI-2011-29484</t>
  </si>
  <si>
    <t>KE-ISI-2011-29485</t>
  </si>
  <si>
    <t>KE-ISI-2011-29486</t>
  </si>
  <si>
    <t>22nd November,2020</t>
  </si>
  <si>
    <t>KE-ISI-2011-29487</t>
  </si>
  <si>
    <t>KE-SAM-2010-29488</t>
  </si>
  <si>
    <t>KE-SAM-2011-29490</t>
  </si>
  <si>
    <t>KE-SAM-2011-29491</t>
  </si>
  <si>
    <t>KE-SAM-2011-29492</t>
  </si>
  <si>
    <t>Arches post</t>
  </si>
  <si>
    <t>Town</t>
  </si>
  <si>
    <t>KE-SAM-2010-29493</t>
  </si>
  <si>
    <t>KE-SAM-2010-29494</t>
  </si>
  <si>
    <t>Machine Ngiro</t>
  </si>
  <si>
    <t>KE-SAM-2010-29495</t>
  </si>
  <si>
    <t>Machine ngiro</t>
  </si>
  <si>
    <t>KE-SAM-2011-29496</t>
  </si>
  <si>
    <t>KE-SAM-2011-29497</t>
  </si>
  <si>
    <t>KE-SAM-2010-29498</t>
  </si>
  <si>
    <t>Kula Mawe</t>
  </si>
  <si>
    <t>KE-SAM-2012-29499</t>
  </si>
  <si>
    <t>Lelasoro</t>
  </si>
  <si>
    <t>KE-SAM-2001-29500</t>
  </si>
  <si>
    <t>KE-BAR-2205-29526</t>
  </si>
  <si>
    <t>14th February,2022</t>
  </si>
  <si>
    <t>Kipngemui</t>
  </si>
  <si>
    <t>KE-BAR-2205-29527</t>
  </si>
  <si>
    <t>7th March,2022</t>
  </si>
  <si>
    <t>Cereals</t>
  </si>
  <si>
    <t>KE-BAR-2206-29528</t>
  </si>
  <si>
    <t>10th April,2022</t>
  </si>
  <si>
    <t>Kaptigen</t>
  </si>
  <si>
    <t>KE-BAR-2209-29529</t>
  </si>
  <si>
    <t>13th May,2022</t>
  </si>
  <si>
    <t>19th September,2022</t>
  </si>
  <si>
    <t>Mandina</t>
  </si>
  <si>
    <t>Mid world</t>
  </si>
  <si>
    <t>KE-BAR-2207-29530</t>
  </si>
  <si>
    <t>20th May,2022</t>
  </si>
  <si>
    <t>4th July,2022</t>
  </si>
  <si>
    <t>Lebolos</t>
  </si>
  <si>
    <t>KE-BAR-2209-29531</t>
  </si>
  <si>
    <t>10th June,2022</t>
  </si>
  <si>
    <t>KE-BAR-2209-29532</t>
  </si>
  <si>
    <t>20th June,2022</t>
  </si>
  <si>
    <t>20th September,2022</t>
  </si>
  <si>
    <t>Kelyo</t>
  </si>
  <si>
    <t>Kaplumbei</t>
  </si>
  <si>
    <t>KE-BAR-2209-29533</t>
  </si>
  <si>
    <t>21st September,2022</t>
  </si>
  <si>
    <t>Cheberen</t>
  </si>
  <si>
    <t>Oinopsos</t>
  </si>
  <si>
    <t>KE-BAR-2210-29534</t>
  </si>
  <si>
    <t>Kelelwa</t>
  </si>
  <si>
    <t>KE-NAK-2210-29535</t>
  </si>
  <si>
    <t>14th July,2022</t>
  </si>
  <si>
    <t>Leketyo</t>
  </si>
  <si>
    <t>KE-NAK-2210-29536</t>
  </si>
  <si>
    <t>9th June,2022</t>
  </si>
  <si>
    <t>KE-NAK-2301-29537</t>
  </si>
  <si>
    <t>Mugunyone</t>
  </si>
  <si>
    <t>KE-THA-2110-29551</t>
  </si>
  <si>
    <t>16th October,2021</t>
  </si>
  <si>
    <t>Gitarene</t>
  </si>
  <si>
    <t>Nkumbo</t>
  </si>
  <si>
    <t>KE-MER-2110-29553</t>
  </si>
  <si>
    <t>28th October,2021</t>
  </si>
  <si>
    <t>Rwarene</t>
  </si>
  <si>
    <t>KE-MER-2111-29554</t>
  </si>
  <si>
    <t>3rd November,2021</t>
  </si>
  <si>
    <t>Gacibi</t>
  </si>
  <si>
    <t>KE-MER-2110-29555</t>
  </si>
  <si>
    <t>Kagaru</t>
  </si>
  <si>
    <t>KE-MER-2112-29556</t>
  </si>
  <si>
    <t>6th December,2021</t>
  </si>
  <si>
    <t>Katheri central</t>
  </si>
  <si>
    <t>Muchusa</t>
  </si>
  <si>
    <t>KE-MER-2112-29557</t>
  </si>
  <si>
    <t>29th December,2021</t>
  </si>
  <si>
    <t>Kingene</t>
  </si>
  <si>
    <t>KE-MUR-2202-29558</t>
  </si>
  <si>
    <t>17th February,2022</t>
  </si>
  <si>
    <t>18th February,2022</t>
  </si>
  <si>
    <t>Mbogiti</t>
  </si>
  <si>
    <t>Karangi</t>
  </si>
  <si>
    <t>KE-NYA-2109-29577</t>
  </si>
  <si>
    <t>16th September,2021</t>
  </si>
  <si>
    <t>ngorika</t>
  </si>
  <si>
    <t>KE-TAI-2111-29578</t>
  </si>
  <si>
    <t>23rd October,2021</t>
  </si>
  <si>
    <t>Ghazi</t>
  </si>
  <si>
    <t>mwakajo</t>
  </si>
  <si>
    <t>KE-KAJ-2110-29579</t>
  </si>
  <si>
    <t>Emapariswai</t>
  </si>
  <si>
    <t>KE-KIA-2110-29580</t>
  </si>
  <si>
    <t>kiamumbi</t>
  </si>
  <si>
    <t>KE-TRA-2111-29581</t>
  </si>
  <si>
    <t>19th November,2021</t>
  </si>
  <si>
    <t>Botwa</t>
  </si>
  <si>
    <t>KE-EMB-2111-29582</t>
  </si>
  <si>
    <t>29th October,2021</t>
  </si>
  <si>
    <t>Kavondore</t>
  </si>
  <si>
    <t>KE-NAK-2111-29583</t>
  </si>
  <si>
    <t>9th November,2021</t>
  </si>
  <si>
    <t>kikopey</t>
  </si>
  <si>
    <t>KE-KAK-2111-29584</t>
  </si>
  <si>
    <t>12th November,2021</t>
  </si>
  <si>
    <t>22nd November,2021</t>
  </si>
  <si>
    <t>kambiri</t>
  </si>
  <si>
    <t>shikhungula</t>
  </si>
  <si>
    <t>KE-BUN-2111-29585</t>
  </si>
  <si>
    <t>18th November,2021</t>
  </si>
  <si>
    <t>28th November,2021</t>
  </si>
  <si>
    <t>Togaleni</t>
  </si>
  <si>
    <t>mbirira</t>
  </si>
  <si>
    <t>KE-NYA-2112-29586</t>
  </si>
  <si>
    <t>3rd December,2021</t>
  </si>
  <si>
    <t>ndonyo njeru</t>
  </si>
  <si>
    <t>Mkongi</t>
  </si>
  <si>
    <t>KE-KAJ-2112-29587</t>
  </si>
  <si>
    <t>4th Avenue</t>
  </si>
  <si>
    <t>KE-MUR-2112-29589</t>
  </si>
  <si>
    <t>27th November,2021</t>
  </si>
  <si>
    <t>10th December,2021</t>
  </si>
  <si>
    <t>kamune</t>
  </si>
  <si>
    <t>KE-MAC-2112-29591</t>
  </si>
  <si>
    <t>7th December,2021</t>
  </si>
  <si>
    <t>syokimau</t>
  </si>
  <si>
    <t>KE-KIA-1908-29651</t>
  </si>
  <si>
    <t>KE-KAJ-2107-29652</t>
  </si>
  <si>
    <t>Enkariak-ronkena</t>
  </si>
  <si>
    <t>KE-KIT-2112-29653</t>
  </si>
  <si>
    <t>Kitui Central</t>
  </si>
  <si>
    <t>Kitui central</t>
  </si>
  <si>
    <t>Kithama</t>
  </si>
  <si>
    <t>KE-KIT-2112-29654</t>
  </si>
  <si>
    <t>7th August,2021</t>
  </si>
  <si>
    <t>Wamuyu</t>
  </si>
  <si>
    <t>KE-KIA-2206-29657</t>
  </si>
  <si>
    <t>18th June,2022</t>
  </si>
  <si>
    <t>KE-KIA-2201-29658</t>
  </si>
  <si>
    <t>KE-KIA-2202-29659</t>
  </si>
  <si>
    <t>3rd February,2022</t>
  </si>
  <si>
    <t>Hihara</t>
  </si>
  <si>
    <t>KE-KIA-2201-29660</t>
  </si>
  <si>
    <t>KE-KIA-2204-29661</t>
  </si>
  <si>
    <t>18th April,2022</t>
  </si>
  <si>
    <t>KE-KIA-2208-29662</t>
  </si>
  <si>
    <t>31st July,2022</t>
  </si>
  <si>
    <t>18th August,2022</t>
  </si>
  <si>
    <t>Kahaaro</t>
  </si>
  <si>
    <t>KE-TAI-2204-29663</t>
  </si>
  <si>
    <t>11th January,2022</t>
  </si>
  <si>
    <t>12th April,2022</t>
  </si>
  <si>
    <t>Mwalemyi</t>
  </si>
  <si>
    <t>KE-KAJ-2110-29664</t>
  </si>
  <si>
    <t>24th September,2021</t>
  </si>
  <si>
    <t>14th October,2021</t>
  </si>
  <si>
    <t>KE-KIA-2204-29665</t>
  </si>
  <si>
    <t>Githunguri technical</t>
  </si>
  <si>
    <t>KE-KAJ-2108-29666</t>
  </si>
  <si>
    <t>24th August,2021</t>
  </si>
  <si>
    <t>KE-KAJ-2106-29667</t>
  </si>
  <si>
    <t>14th June,2021</t>
  </si>
  <si>
    <t>KE-KIA-2207-29668</t>
  </si>
  <si>
    <t>21st June,2022</t>
  </si>
  <si>
    <t>18th July,2022</t>
  </si>
  <si>
    <t>KE-KIA-2208-29669</t>
  </si>
  <si>
    <t>4th August,2022</t>
  </si>
  <si>
    <t>Murengeti</t>
  </si>
  <si>
    <t>KE-KIA-2301-29670</t>
  </si>
  <si>
    <t>19th December,2022</t>
  </si>
  <si>
    <t>14th January,2023</t>
  </si>
  <si>
    <t>Gathuruine</t>
  </si>
  <si>
    <t>KE-KIA-2208-29671</t>
  </si>
  <si>
    <t>9th August,2022</t>
  </si>
  <si>
    <t>Kairia</t>
  </si>
  <si>
    <t>29th July,2021</t>
  </si>
  <si>
    <t>KE-MER-2109-29677</t>
  </si>
  <si>
    <t>Nkunene</t>
  </si>
  <si>
    <t>KE-THA-2110-29678</t>
  </si>
  <si>
    <t>Kimuchia</t>
  </si>
  <si>
    <t>KE-THA-2110-29679</t>
  </si>
  <si>
    <t>KE-THA-2110-29680</t>
  </si>
  <si>
    <t>KE-THA-2109-29681</t>
  </si>
  <si>
    <t>Mugijo</t>
  </si>
  <si>
    <t>KE-THA-2109-29682</t>
  </si>
  <si>
    <t>21st August,2021</t>
  </si>
  <si>
    <t>Mutindwa</t>
  </si>
  <si>
    <t>KE-THA-2109-29683</t>
  </si>
  <si>
    <t>16th August,2021</t>
  </si>
  <si>
    <t>KE-MER-2110-29685</t>
  </si>
  <si>
    <t>Kongogacheke</t>
  </si>
  <si>
    <t>KE-MER-2202-29688</t>
  </si>
  <si>
    <t>13th January,2022</t>
  </si>
  <si>
    <t>kothine</t>
  </si>
  <si>
    <t>ndagone</t>
  </si>
  <si>
    <t>KE-MER-2203-29689</t>
  </si>
  <si>
    <t>15th March,2022</t>
  </si>
  <si>
    <t>KE-MER-2203-29690</t>
  </si>
  <si>
    <t>muchege</t>
  </si>
  <si>
    <t>KE-MER-2204-29691</t>
  </si>
  <si>
    <t>27th March,2022</t>
  </si>
  <si>
    <t>13th April,2022</t>
  </si>
  <si>
    <t>ndagene</t>
  </si>
  <si>
    <t>KE-MER-2204-29692</t>
  </si>
  <si>
    <t>22nd April,2022</t>
  </si>
  <si>
    <t>KE-MER-2203-29693</t>
  </si>
  <si>
    <t>16th February,2022</t>
  </si>
  <si>
    <t>6th March,2022</t>
  </si>
  <si>
    <t>kaunjugi</t>
  </si>
  <si>
    <t>KE-THA-2203-29694</t>
  </si>
  <si>
    <t>13th February,2022</t>
  </si>
  <si>
    <t>chogoria</t>
  </si>
  <si>
    <t>KE-MER-2205-29695</t>
  </si>
  <si>
    <t>20th April,2022</t>
  </si>
  <si>
    <t>22nd May,2022</t>
  </si>
  <si>
    <t>KE-MER-2208-29696</t>
  </si>
  <si>
    <t>kathera</t>
  </si>
  <si>
    <t>Abonkono</t>
  </si>
  <si>
    <t>KE-MER-2208-29697</t>
  </si>
  <si>
    <t>KE-MER-2209-29698</t>
  </si>
  <si>
    <t>12th August,2022</t>
  </si>
  <si>
    <t>9th September,2022</t>
  </si>
  <si>
    <t>Gikuuni</t>
  </si>
  <si>
    <t>KE-MER-2210-29699</t>
  </si>
  <si>
    <t>2nd October,2022</t>
  </si>
  <si>
    <t>24th October,2022</t>
  </si>
  <si>
    <t>Ngonyi</t>
  </si>
  <si>
    <t>Rubutu</t>
  </si>
  <si>
    <t>KE-MER-2210-29700</t>
  </si>
  <si>
    <t>16th September,2022</t>
  </si>
  <si>
    <t>KE-UAS-2111-29701</t>
  </si>
  <si>
    <t>16th November,2021</t>
  </si>
  <si>
    <t>KE-NAN-2112-29702</t>
  </si>
  <si>
    <t>Lelmokwo</t>
  </si>
  <si>
    <t>KE-UAS-2209-29703</t>
  </si>
  <si>
    <t>9th May,2022</t>
  </si>
  <si>
    <t>2nd September,2022</t>
  </si>
  <si>
    <t>Chesogor</t>
  </si>
  <si>
    <t>KE-UAS-2202-29704</t>
  </si>
  <si>
    <t>Shirika</t>
  </si>
  <si>
    <t>KE-UAS-2103-29705</t>
  </si>
  <si>
    <t>Kimoson</t>
  </si>
  <si>
    <t>KE-UAS-2201-29706</t>
  </si>
  <si>
    <t>26th November,2021</t>
  </si>
  <si>
    <t>KE-KIA-2104-29751</t>
  </si>
  <si>
    <t>Nguruwe</t>
  </si>
  <si>
    <t>KE-KIA-2105-29752</t>
  </si>
  <si>
    <t>KE-KIA-2101-29753</t>
  </si>
  <si>
    <t>13th November,2020</t>
  </si>
  <si>
    <t>KE-KIA-2109-29756</t>
  </si>
  <si>
    <t>18th September,2021</t>
  </si>
  <si>
    <t>KE-TAI-2106-29757</t>
  </si>
  <si>
    <t>13th June,2021</t>
  </si>
  <si>
    <t>Mwalekwa</t>
  </si>
  <si>
    <t>KE-TAI-2106-29758</t>
  </si>
  <si>
    <t>Msidunyi</t>
  </si>
  <si>
    <t>KE-TAI-2106-29759</t>
  </si>
  <si>
    <t>Mwamusha</t>
  </si>
  <si>
    <t>KE-KIL-2110-29760</t>
  </si>
  <si>
    <t>Chanagande</t>
  </si>
  <si>
    <t>Mikiriani</t>
  </si>
  <si>
    <t>KE-KIL-2110-29761</t>
  </si>
  <si>
    <t>5th October,2021</t>
  </si>
  <si>
    <t>Shariani</t>
  </si>
  <si>
    <t>KE-KIL-2110-29762</t>
  </si>
  <si>
    <t>Mariakani</t>
  </si>
  <si>
    <t>Kawala</t>
  </si>
  <si>
    <t>KE-TAI-2109-29763</t>
  </si>
  <si>
    <t>Msindunyi</t>
  </si>
  <si>
    <t>KE-MAK-2112-29764</t>
  </si>
  <si>
    <t>Kinyongo</t>
  </si>
  <si>
    <t>KE-TAI-2111-29765</t>
  </si>
  <si>
    <t>4th September,2021</t>
  </si>
  <si>
    <t>Msagharinyi</t>
  </si>
  <si>
    <t>KE-KIL-2110-29766</t>
  </si>
  <si>
    <t>23rd September,2021</t>
  </si>
  <si>
    <t>Shimo la tewa</t>
  </si>
  <si>
    <t>KE-KIA-2107-29767</t>
  </si>
  <si>
    <t>Gathiri</t>
  </si>
  <si>
    <t>KE-KIA-2107-29768</t>
  </si>
  <si>
    <t>KE-KIA-2109-29769</t>
  </si>
  <si>
    <t>9th September,2021</t>
  </si>
  <si>
    <t>KE-KIA-2109-29770</t>
  </si>
  <si>
    <t>Gatukuyu</t>
  </si>
  <si>
    <t>KE-KIT-2112-29772</t>
  </si>
  <si>
    <t>Mwingi Central</t>
  </si>
  <si>
    <t>Waita</t>
  </si>
  <si>
    <t>Mwamboi</t>
  </si>
  <si>
    <t>KE-TAI-2111-29774</t>
  </si>
  <si>
    <t>17th November,2021</t>
  </si>
  <si>
    <t>Msengenyi</t>
  </si>
  <si>
    <t>KE-TAI-2111-29775</t>
  </si>
  <si>
    <t>13th October,2021</t>
  </si>
  <si>
    <t>Mghondinyi</t>
  </si>
  <si>
    <t>KE-NAK-2204-29776</t>
  </si>
  <si>
    <t>26th February,2022</t>
  </si>
  <si>
    <t>Ndege ndimu</t>
  </si>
  <si>
    <t>KE-NAK-2207-29777</t>
  </si>
  <si>
    <t>7th July,2022</t>
  </si>
  <si>
    <t>Ndege ndimu center</t>
  </si>
  <si>
    <t>KE-NAK-2204-29778</t>
  </si>
  <si>
    <t>25th February,2022</t>
  </si>
  <si>
    <t>Modern estate</t>
  </si>
  <si>
    <t>KE-NAK-2204-29779</t>
  </si>
  <si>
    <t>Thayu shopping centre</t>
  </si>
  <si>
    <t>KE-NAK-2207-29780</t>
  </si>
  <si>
    <t>Wendo -lower</t>
  </si>
  <si>
    <t>KE-NAK-2207-29781</t>
  </si>
  <si>
    <t>18th May,2022</t>
  </si>
  <si>
    <t>Wendo lower</t>
  </si>
  <si>
    <t>KE-NAK-2207-29782</t>
  </si>
  <si>
    <t>10th May,2022</t>
  </si>
  <si>
    <t>Kiamaina- Ola</t>
  </si>
  <si>
    <t>KE-NAK-2208-29783</t>
  </si>
  <si>
    <t>26th August,2022</t>
  </si>
  <si>
    <t>Ingogobor</t>
  </si>
  <si>
    <t>KE-NAK-2210-29784</t>
  </si>
  <si>
    <t>17th August,2022</t>
  </si>
  <si>
    <t>10th October,2022</t>
  </si>
  <si>
    <t>Rohi boys</t>
  </si>
  <si>
    <t>KE-NAK-2210-29785</t>
  </si>
  <si>
    <t>8th August,2022</t>
  </si>
  <si>
    <t>Hillcrest</t>
  </si>
  <si>
    <t>KE-NAK-2210-29786</t>
  </si>
  <si>
    <t>13th July,2022</t>
  </si>
  <si>
    <t>Kiptenen primary</t>
  </si>
  <si>
    <t>Barut</t>
  </si>
  <si>
    <t>KE-NAK-2210-29788</t>
  </si>
  <si>
    <t>KAG - BARAKA lanet</t>
  </si>
  <si>
    <t>KE-NAK-2210-29789</t>
  </si>
  <si>
    <t>24th August,2022</t>
  </si>
  <si>
    <t>Kwa murera - tabuga</t>
  </si>
  <si>
    <t>KE-NAK-2210-29790</t>
  </si>
  <si>
    <t>Danger</t>
  </si>
  <si>
    <t>Menengai hill farm</t>
  </si>
  <si>
    <t>KE-NAK-2210-29791</t>
  </si>
  <si>
    <t>Miti tatu</t>
  </si>
  <si>
    <t>KE-NAK-2210-29792</t>
  </si>
  <si>
    <t>KE-NAK-2212-29793</t>
  </si>
  <si>
    <t>29th March,2022</t>
  </si>
  <si>
    <t>18th December,2022</t>
  </si>
  <si>
    <t>KE-NAK-2212-29794</t>
  </si>
  <si>
    <t>14th June,2022</t>
  </si>
  <si>
    <t>Sigowet</t>
  </si>
  <si>
    <t>KE-NAK-2212-29795</t>
  </si>
  <si>
    <t>6th June,2022</t>
  </si>
  <si>
    <t>Olenguruone secondary</t>
  </si>
  <si>
    <t>KE-BOM-2108-29801</t>
  </si>
  <si>
    <t>Silibwet township</t>
  </si>
  <si>
    <t>KE-BOM-2108-29802</t>
  </si>
  <si>
    <t>KE-KER-2108-29803</t>
  </si>
  <si>
    <t>6th August,2021</t>
  </si>
  <si>
    <t>KE-KER-2108-29804</t>
  </si>
  <si>
    <t>Masarian</t>
  </si>
  <si>
    <t>KE-KER-2108-29805</t>
  </si>
  <si>
    <t>KE-KER-2108-29806</t>
  </si>
  <si>
    <t>KE-KER-2108-29807</t>
  </si>
  <si>
    <t>31st August,2021</t>
  </si>
  <si>
    <t>Chomosot</t>
  </si>
  <si>
    <t>Kaminjewet</t>
  </si>
  <si>
    <t>KE-KER-2111-29808</t>
  </si>
  <si>
    <t>24th November,2021</t>
  </si>
  <si>
    <t>Seretet</t>
  </si>
  <si>
    <t>Chekosilen</t>
  </si>
  <si>
    <t>KE-KER-2111-29809</t>
  </si>
  <si>
    <t>Cheplangat</t>
  </si>
  <si>
    <t>Singoruet</t>
  </si>
  <si>
    <t>KE-NAR-2109-29810</t>
  </si>
  <si>
    <t>22nd September,2021</t>
  </si>
  <si>
    <t>Oloshapani</t>
  </si>
  <si>
    <t>KE-KER-2110-29811</t>
  </si>
  <si>
    <t>Ketitab Tengecha</t>
  </si>
  <si>
    <t>KE-KER-2110-29812</t>
  </si>
  <si>
    <t>Chebinyin</t>
  </si>
  <si>
    <t>KE-KER-2110-29813</t>
  </si>
  <si>
    <t>Masubeti</t>
  </si>
  <si>
    <t>KE-KER-2110-29814</t>
  </si>
  <si>
    <t>Kamira</t>
  </si>
  <si>
    <t>KE-BOM-2112-29815</t>
  </si>
  <si>
    <t>Kapsimotwo</t>
  </si>
  <si>
    <t>KE-BOM-2201-29817</t>
  </si>
  <si>
    <t>Nyatembe</t>
  </si>
  <si>
    <t>KE-BOM-2206-29818</t>
  </si>
  <si>
    <t>KE-NAR-2206-29819</t>
  </si>
  <si>
    <t>21st December,2021</t>
  </si>
  <si>
    <t>Kimogoro</t>
  </si>
  <si>
    <t>KE-NAR-2210-29820</t>
  </si>
  <si>
    <t>Transmara West</t>
  </si>
  <si>
    <t>Sachagwan</t>
  </si>
  <si>
    <t>KE-BOM-2207-29821</t>
  </si>
  <si>
    <t>15th May,2022</t>
  </si>
  <si>
    <t>Sisei</t>
  </si>
  <si>
    <t>KE-BOM-2210-29823</t>
  </si>
  <si>
    <t>8th September,2022</t>
  </si>
  <si>
    <t>21st October,2022</t>
  </si>
  <si>
    <t>Simotwet</t>
  </si>
  <si>
    <t>KE-KER-2210-29824</t>
  </si>
  <si>
    <t>29th May,2022</t>
  </si>
  <si>
    <t>Kisiara</t>
  </si>
  <si>
    <t>Kaprote</t>
  </si>
  <si>
    <t>KE-KER-2211-29825</t>
  </si>
  <si>
    <t>25th November,2022</t>
  </si>
  <si>
    <t>KE-BOM-2205-29826</t>
  </si>
  <si>
    <t>12th March,2022</t>
  </si>
  <si>
    <t>2nd May,2022</t>
  </si>
  <si>
    <t>KE-NAR-2301-29827</t>
  </si>
  <si>
    <t>28th November,2022</t>
  </si>
  <si>
    <t>21st January,2023</t>
  </si>
  <si>
    <t>Lelechuet</t>
  </si>
  <si>
    <t>KE-EMB-2108-29876</t>
  </si>
  <si>
    <t>26th August,2021</t>
  </si>
  <si>
    <t>Gaturi south</t>
  </si>
  <si>
    <t>Macadamia</t>
  </si>
  <si>
    <t>KE-EMB-2108-29877</t>
  </si>
  <si>
    <t>Iganjage</t>
  </si>
  <si>
    <t>KE-EMB-2108-29878</t>
  </si>
  <si>
    <t>Kamuthatha</t>
  </si>
  <si>
    <t>KE-EMB-2108-29879</t>
  </si>
  <si>
    <t>1st August,2021</t>
  </si>
  <si>
    <t>Kamuthata</t>
  </si>
  <si>
    <t>KE-EMB-2108-29880</t>
  </si>
  <si>
    <t>Muminji</t>
  </si>
  <si>
    <t>Itira</t>
  </si>
  <si>
    <t>KE-EMB-2108-29881</t>
  </si>
  <si>
    <t>Siakago</t>
  </si>
  <si>
    <t>Mutugu</t>
  </si>
  <si>
    <t>KE-EMB-2108-29882</t>
  </si>
  <si>
    <t>Gitiburi</t>
  </si>
  <si>
    <t>Kamachu</t>
  </si>
  <si>
    <t>KE-EMB-2108-29883</t>
  </si>
  <si>
    <t>Riandu</t>
  </si>
  <si>
    <t>Kithigari</t>
  </si>
  <si>
    <t>KE-EMB-2108-29884</t>
  </si>
  <si>
    <t>14th August,2021</t>
  </si>
  <si>
    <t>Ndunduri</t>
  </si>
  <si>
    <t>KE-EMB-2109-29885</t>
  </si>
  <si>
    <t>22nd August,2021</t>
  </si>
  <si>
    <t>KE-EMB-2109-29886</t>
  </si>
  <si>
    <t>Gaturi north</t>
  </si>
  <si>
    <t>KE-KIR-2110-29887</t>
  </si>
  <si>
    <t>KE-EMB-1612-29888</t>
  </si>
  <si>
    <t>Mbuvuri</t>
  </si>
  <si>
    <t>Kiarie</t>
  </si>
  <si>
    <t>KE-NYE-2201-29889</t>
  </si>
  <si>
    <t>24th January,2022</t>
  </si>
  <si>
    <t>KE-NYE-2201-29890</t>
  </si>
  <si>
    <t>Kirimukuyy</t>
  </si>
  <si>
    <t>Kiawabigo</t>
  </si>
  <si>
    <t>KE-NYE-2201-29891</t>
  </si>
  <si>
    <t>Mugwanjogu</t>
  </si>
  <si>
    <t>KE-NYE-2201-29892</t>
  </si>
  <si>
    <t>KE-NYE-2202-29893</t>
  </si>
  <si>
    <t>24th February,2022</t>
  </si>
  <si>
    <t>Ndimaini</t>
  </si>
  <si>
    <t>KE-NYE-2202-29894</t>
  </si>
  <si>
    <t>KE-NYE-2202-29895</t>
  </si>
  <si>
    <t>KE-NYE-2202-29896</t>
  </si>
  <si>
    <t>21st January,2022</t>
  </si>
  <si>
    <t>KE-NYE-2202-29897</t>
  </si>
  <si>
    <t>KE-NYE-2202-29901</t>
  </si>
  <si>
    <t>Thegu</t>
  </si>
  <si>
    <t>Kamuhiuhia</t>
  </si>
  <si>
    <t>KE-NYE-2202-29902</t>
  </si>
  <si>
    <t>22nd January,2022</t>
  </si>
  <si>
    <t>Gatuaba</t>
  </si>
  <si>
    <t>KE-NYE-2202-29903</t>
  </si>
  <si>
    <t>KE-NYE-2202-29904</t>
  </si>
  <si>
    <t>KE-NYE-2202-29905</t>
  </si>
  <si>
    <t>KE-NYE-2202-29906</t>
  </si>
  <si>
    <t>KE-NYE-2202-29907</t>
  </si>
  <si>
    <t>KE-NYE-2202-29908</t>
  </si>
  <si>
    <t>KE-NYE-2202-29909</t>
  </si>
  <si>
    <t>KE-NYE-2202-29910</t>
  </si>
  <si>
    <t>KE-NYE-2202-29911</t>
  </si>
  <si>
    <t>KE-NYE-2202-29912</t>
  </si>
  <si>
    <t>KE-NYE-2202-29913</t>
  </si>
  <si>
    <t>22nd October,2021</t>
  </si>
  <si>
    <t>KE-NYE-2202-29914</t>
  </si>
  <si>
    <t>KE-NYE-2202-29915</t>
  </si>
  <si>
    <t>KE-KIR-2202-29916</t>
  </si>
  <si>
    <t>KE-NYE-2202-29917</t>
  </si>
  <si>
    <t>Kageti</t>
  </si>
  <si>
    <t>KE-NYE-2202-29918</t>
  </si>
  <si>
    <t>KE-NYE-2202-29919</t>
  </si>
  <si>
    <t>KE-NYE-2202-29920</t>
  </si>
  <si>
    <t>Ndumaini</t>
  </si>
  <si>
    <t>KE-NYE-2202-29921</t>
  </si>
  <si>
    <t>KE-NYE-2202-29922</t>
  </si>
  <si>
    <t>24th December,2021</t>
  </si>
  <si>
    <t>KE-NYE-2202-29923</t>
  </si>
  <si>
    <t>KE-NYE-2202-29924</t>
  </si>
  <si>
    <t>KE-NYE-2202-29925</t>
  </si>
  <si>
    <t>KE-NYE-2111-30026</t>
  </si>
  <si>
    <t>KE-NYE-1701-30027</t>
  </si>
  <si>
    <t>Kiamacibi</t>
  </si>
  <si>
    <t>KE-NYE-2201-30028</t>
  </si>
  <si>
    <t>Ngerima</t>
  </si>
  <si>
    <t>KE-NYE-2202-30029</t>
  </si>
  <si>
    <t>25th December,2021</t>
  </si>
  <si>
    <t>8th February,2022</t>
  </si>
  <si>
    <t>KE-NYE-2203-30030</t>
  </si>
  <si>
    <t>7th February,2022</t>
  </si>
  <si>
    <t>KE-NYE-2203-30031</t>
  </si>
  <si>
    <t>29th January,2022</t>
  </si>
  <si>
    <t>KE-NYE-2203-30032</t>
  </si>
  <si>
    <t>9th January,2022</t>
  </si>
  <si>
    <t>KE-NYE-2203-30033</t>
  </si>
  <si>
    <t>8th January,2022</t>
  </si>
  <si>
    <t>KE-NYE-2203-30034</t>
  </si>
  <si>
    <t>28th February,2022</t>
  </si>
  <si>
    <t>KE-NYE-2203-30035</t>
  </si>
  <si>
    <t>KE-NYE-2203-30036</t>
  </si>
  <si>
    <t>Burugutia</t>
  </si>
  <si>
    <t>KE-NYE-2203-30037</t>
  </si>
  <si>
    <t>31st March,2022</t>
  </si>
  <si>
    <t>KE-NYE-2203-30038</t>
  </si>
  <si>
    <t>KE-NYE-2203-30039</t>
  </si>
  <si>
    <t>KE-NYE-2201-30040</t>
  </si>
  <si>
    <t>26th January,2022</t>
  </si>
  <si>
    <t>KE-NYE-2202-30041</t>
  </si>
  <si>
    <t>Kwa Mwea</t>
  </si>
  <si>
    <t>KE-NYE-2202-30042</t>
  </si>
  <si>
    <t>Mwea B</t>
  </si>
  <si>
    <t>KE-NYE-2202-30043</t>
  </si>
  <si>
    <t>KE-NYE-2204-30044</t>
  </si>
  <si>
    <t>KE-NYE-2301-30045</t>
  </si>
  <si>
    <t>19th November,2022</t>
  </si>
  <si>
    <t>4th January,2023</t>
  </si>
  <si>
    <t>Muhururu</t>
  </si>
  <si>
    <t>KE-KIA-2003-30051</t>
  </si>
  <si>
    <t>KE-KIA-2004-30052</t>
  </si>
  <si>
    <t>KE-KIA-2004-30053</t>
  </si>
  <si>
    <t>KE-KIA-1912-30054</t>
  </si>
  <si>
    <t>KE-KIA-2004-30055</t>
  </si>
  <si>
    <t>Ngeda</t>
  </si>
  <si>
    <t>KE-KIA-2111-30060</t>
  </si>
  <si>
    <t>KE-KIA-2111-30061</t>
  </si>
  <si>
    <t>Kagecu</t>
  </si>
  <si>
    <t>KE-KIA-2112-30062</t>
  </si>
  <si>
    <t>KE-KIA-2112-30065</t>
  </si>
  <si>
    <t>Client has another biodigester but different brand</t>
  </si>
  <si>
    <t>12th January,2021</t>
  </si>
  <si>
    <t>KE-KIA-2111-30066</t>
  </si>
  <si>
    <t>KE-KIA-2111-30067</t>
  </si>
  <si>
    <t>KE-KIA-2111-30068</t>
  </si>
  <si>
    <t>Itiru</t>
  </si>
  <si>
    <t>KE-KIA-2111-30069</t>
  </si>
  <si>
    <t>Kamuyu</t>
  </si>
  <si>
    <t>KE-KIA-2111-30070</t>
  </si>
  <si>
    <t>KE-KIA-2205-30071</t>
  </si>
  <si>
    <t>18th March,2022</t>
  </si>
  <si>
    <t>Gacharangr</t>
  </si>
  <si>
    <t>Muyuini</t>
  </si>
  <si>
    <t>KE-MAC-2006-30072</t>
  </si>
  <si>
    <t>Quarry</t>
  </si>
  <si>
    <t>KE-KIA-2205-30073</t>
  </si>
  <si>
    <t>Gathaite</t>
  </si>
  <si>
    <t>KE-KIA-2205-30074</t>
  </si>
  <si>
    <t>16th January,2022</t>
  </si>
  <si>
    <t>KE-MAC-2205-30075</t>
  </si>
  <si>
    <t>19th April,2022</t>
  </si>
  <si>
    <t>Kwakatheke</t>
  </si>
  <si>
    <t>KE-UAS-2206-30151</t>
  </si>
  <si>
    <t>Growel</t>
  </si>
  <si>
    <t>KE-UAS-2206-30152</t>
  </si>
  <si>
    <t>KE-UAS-2210-30153</t>
  </si>
  <si>
    <t>3rd August,2022</t>
  </si>
  <si>
    <t>3rd October,2022</t>
  </si>
  <si>
    <t>KE-UAS-2210-30156</t>
  </si>
  <si>
    <t>3rd June,2022</t>
  </si>
  <si>
    <t>KE-UAS-2210-30157</t>
  </si>
  <si>
    <t>17th July,2022</t>
  </si>
  <si>
    <t>Royalton</t>
  </si>
  <si>
    <t>KE-UAS-2210-30158</t>
  </si>
  <si>
    <t>22nd July,2022</t>
  </si>
  <si>
    <t>KE-UAS-2210-30159</t>
  </si>
  <si>
    <t>KE-ELG-2211-30160</t>
  </si>
  <si>
    <t>23rd October,2022</t>
  </si>
  <si>
    <t>23rd November,2022</t>
  </si>
  <si>
    <t>Kapsisi east</t>
  </si>
  <si>
    <t>KE-MUR-2203-30226</t>
  </si>
  <si>
    <t>Mbili</t>
  </si>
  <si>
    <t>KE-MUR-2204-30227</t>
  </si>
  <si>
    <t>28th April,2022</t>
  </si>
  <si>
    <t>KE-MUR-2204-30228</t>
  </si>
  <si>
    <t>3rd March,2022</t>
  </si>
  <si>
    <t>KE-MUR-2208-30229</t>
  </si>
  <si>
    <t>5th August,2022</t>
  </si>
  <si>
    <t>Micharange</t>
  </si>
  <si>
    <t>KE-MUR-2209-30230</t>
  </si>
  <si>
    <t>6th August,2022</t>
  </si>
  <si>
    <t>Kaganda</t>
  </si>
  <si>
    <t>Ndiara</t>
  </si>
  <si>
    <t>KE-MUR-2206-30231</t>
  </si>
  <si>
    <t>Githuma</t>
  </si>
  <si>
    <t>KE-MUR-2201-30232</t>
  </si>
  <si>
    <t>Rwengetha</t>
  </si>
  <si>
    <t>KE-MUR-2210-30233</t>
  </si>
  <si>
    <t>Gitaimbuka</t>
  </si>
  <si>
    <t>KE-MUR-2207-30234</t>
  </si>
  <si>
    <t>3rd May,2022</t>
  </si>
  <si>
    <t>Kambirwa</t>
  </si>
  <si>
    <t>Gakunya</t>
  </si>
  <si>
    <t>KE-MUR-2209-30235</t>
  </si>
  <si>
    <t>10th September,2022</t>
  </si>
  <si>
    <t>Mwarano</t>
  </si>
  <si>
    <t>KE-MUR-2209-30236</t>
  </si>
  <si>
    <t>13th September,2022</t>
  </si>
  <si>
    <t>Gichangine</t>
  </si>
  <si>
    <t>KE-MUR-2208-30237</t>
  </si>
  <si>
    <t>Kangaro</t>
  </si>
  <si>
    <t>Njauni</t>
  </si>
  <si>
    <t>KE-MUR-2205-30238</t>
  </si>
  <si>
    <t>Gatiani</t>
  </si>
  <si>
    <t>KE-MUR-2205-30239</t>
  </si>
  <si>
    <t>KE-MUR-2207-30240</t>
  </si>
  <si>
    <t>8th June,2022</t>
  </si>
  <si>
    <t>Maragua range</t>
  </si>
  <si>
    <t>Matanya area</t>
  </si>
  <si>
    <t>KE-MUR-2204-30242</t>
  </si>
  <si>
    <t>Marimera</t>
  </si>
  <si>
    <t>KE-MUR-2204-30243</t>
  </si>
  <si>
    <t>Mareira</t>
  </si>
  <si>
    <t>Wakefungi</t>
  </si>
  <si>
    <t>KE-MUR-2211-30244</t>
  </si>
  <si>
    <t>KE-MUR-2211-30245</t>
  </si>
  <si>
    <t>18th September,2022</t>
  </si>
  <si>
    <t>KE-MUR-2211-30246</t>
  </si>
  <si>
    <t>KE-MUR-2211-30247</t>
  </si>
  <si>
    <t>Kabiti</t>
  </si>
  <si>
    <t>Kiambamba</t>
  </si>
  <si>
    <t>KE-MUR-2211-30248</t>
  </si>
  <si>
    <t>Kahigaini</t>
  </si>
  <si>
    <t>KE-MUR-2211-30249</t>
  </si>
  <si>
    <t>Punda milia</t>
  </si>
  <si>
    <t>KE-MUR-2211-30250</t>
  </si>
  <si>
    <t>KE-KER-2211-30751</t>
  </si>
  <si>
    <t>21st November,2022</t>
  </si>
  <si>
    <t>KE-KER-2212-30752</t>
  </si>
  <si>
    <t>20th December,2022</t>
  </si>
  <si>
    <t>KE-KER-2206-30753</t>
  </si>
  <si>
    <t>4th June,2022</t>
  </si>
  <si>
    <t>KE-KER-2210-30754</t>
  </si>
  <si>
    <t>Bargiro</t>
  </si>
  <si>
    <t>KE-KER-2210-30755</t>
  </si>
  <si>
    <t>Kablaboi</t>
  </si>
  <si>
    <t>KE-EMB-2204-30801</t>
  </si>
  <si>
    <t>Kagaari south</t>
  </si>
  <si>
    <t>Ngeniari</t>
  </si>
  <si>
    <t>KE-EMB-2204-30802</t>
  </si>
  <si>
    <t>Ivari</t>
  </si>
  <si>
    <t>KE-EMB-2204-30803</t>
  </si>
  <si>
    <t>Nthagaiya</t>
  </si>
  <si>
    <t>KE-EMB-2206-30804</t>
  </si>
  <si>
    <t>27th April,2022</t>
  </si>
  <si>
    <t>16th June,2022</t>
  </si>
  <si>
    <t>KE-NYE-2210-30805</t>
  </si>
  <si>
    <t>31st October,2022</t>
  </si>
  <si>
    <t>Peter ciira</t>
  </si>
  <si>
    <t>KE-LAI-2210-30806</t>
  </si>
  <si>
    <t>Kilimo</t>
  </si>
  <si>
    <t>KE-NYE-2210-30807</t>
  </si>
  <si>
    <t>25th September,2022</t>
  </si>
  <si>
    <t>KE-NYE-2210-30808</t>
  </si>
  <si>
    <t>KE-KIR-2210-30809</t>
  </si>
  <si>
    <t>19th October,2022</t>
  </si>
  <si>
    <t>KE-EMB-2210-30810</t>
  </si>
  <si>
    <t>Embu town</t>
  </si>
  <si>
    <t>KE-NYE-2210-30811</t>
  </si>
  <si>
    <t>22nd September,2022</t>
  </si>
  <si>
    <t>Mbogo</t>
  </si>
  <si>
    <t>KE-EMB-2211-30812</t>
  </si>
  <si>
    <t>8th November,2022</t>
  </si>
  <si>
    <t>Kaithege</t>
  </si>
  <si>
    <t>KE-KIR-2302-30814</t>
  </si>
  <si>
    <t>3rd February,2023</t>
  </si>
  <si>
    <t>Mukonyo</t>
  </si>
  <si>
    <t>KE-LAI-2201-30826</t>
  </si>
  <si>
    <t>13th November,2021</t>
  </si>
  <si>
    <t>KE-LAI-2201-30827</t>
  </si>
  <si>
    <t>KE-LAI-2201-30828</t>
  </si>
  <si>
    <t>Miatuini</t>
  </si>
  <si>
    <t>KE-LAI-2201-30829</t>
  </si>
  <si>
    <t>KE-NYA-2207-30830</t>
  </si>
  <si>
    <t>24th April,2022</t>
  </si>
  <si>
    <t>KE-NYA-2211-30831</t>
  </si>
  <si>
    <t>Kangūū</t>
  </si>
  <si>
    <t>KE-KAJ-2206-30853</t>
  </si>
  <si>
    <t>25th June,2022</t>
  </si>
  <si>
    <t>Koitokitok</t>
  </si>
  <si>
    <t>Enkariak-Ronkena</t>
  </si>
  <si>
    <t>KE-KAJ-2207-30855</t>
  </si>
  <si>
    <t>15th July,2022</t>
  </si>
  <si>
    <t>KE-KAJ-2210-30856</t>
  </si>
  <si>
    <t>15th October,2022</t>
  </si>
  <si>
    <t>29th October,2022</t>
  </si>
  <si>
    <t>Olchoro onyori</t>
  </si>
  <si>
    <t>Oloirien</t>
  </si>
  <si>
    <t>KE-KAJ-2210-30857</t>
  </si>
  <si>
    <t>Korompoi</t>
  </si>
  <si>
    <t>KE-KAJ-2208-30858</t>
  </si>
  <si>
    <t>KE-MAK-2209-30859</t>
  </si>
  <si>
    <t>5th September,2022</t>
  </si>
  <si>
    <t>28th September,2022</t>
  </si>
  <si>
    <t>KE-KAJ-2212-30861</t>
  </si>
  <si>
    <t>Natembeya</t>
  </si>
  <si>
    <t>KE-KAJ-2211-30864</t>
  </si>
  <si>
    <t>KE-NYE-2203-30901</t>
  </si>
  <si>
    <t>30th March,2022</t>
  </si>
  <si>
    <t>Kaburaini</t>
  </si>
  <si>
    <t>Kaguongo</t>
  </si>
  <si>
    <t>KE-NYE-2205-30903</t>
  </si>
  <si>
    <t>KE-NYE-2205-30904</t>
  </si>
  <si>
    <t>KE-NYE-2205-30905</t>
  </si>
  <si>
    <t>KE-NYE-2205-30906</t>
  </si>
  <si>
    <t>KE-NYE-2205-30907</t>
  </si>
  <si>
    <t>KE-NYE-2205-30908</t>
  </si>
  <si>
    <t>KE-NYE-2205-30909</t>
  </si>
  <si>
    <t>7th May,2022</t>
  </si>
  <si>
    <t>24th May,2022</t>
  </si>
  <si>
    <t>Mikumbuni</t>
  </si>
  <si>
    <t>KE-NYE-2205-30910</t>
  </si>
  <si>
    <t>26th May,2022</t>
  </si>
  <si>
    <t>KE-NYE-2210-30911</t>
  </si>
  <si>
    <t>KE-NYE-2210-30912</t>
  </si>
  <si>
    <t>KE-NYE-2209-30913</t>
  </si>
  <si>
    <t>14th May,2022</t>
  </si>
  <si>
    <t>Kamangura</t>
  </si>
  <si>
    <t>KE-NYE-2209-30914</t>
  </si>
  <si>
    <t>KE-NYE-2209-30915</t>
  </si>
  <si>
    <t>KE-NYE-2209-30916</t>
  </si>
  <si>
    <t>KE-NYE-2209-30917</t>
  </si>
  <si>
    <t>KE-NYE-2209-30918</t>
  </si>
  <si>
    <t>KE-NYE-2209-30919</t>
  </si>
  <si>
    <t>KE-NYE-2209-30920</t>
  </si>
  <si>
    <t>KE-NYE-2209-30921</t>
  </si>
  <si>
    <t>KE-NYE-2205-30926</t>
  </si>
  <si>
    <t>Muhoya</t>
  </si>
  <si>
    <t>KE-NYE-2205-30927</t>
  </si>
  <si>
    <t>KE-MER-2210-30951</t>
  </si>
  <si>
    <t>28th October,2022</t>
  </si>
  <si>
    <t>KE-MUR-2302-30977</t>
  </si>
  <si>
    <t>6th January,2023</t>
  </si>
  <si>
    <t>2nd February,2023</t>
  </si>
  <si>
    <t>Kigoro- sub</t>
  </si>
  <si>
    <t>KE-MUR-2211-30978</t>
  </si>
  <si>
    <t>18th November,2022</t>
  </si>
  <si>
    <t>KE-MUR-2209-30979</t>
  </si>
  <si>
    <t>17th September,2022</t>
  </si>
  <si>
    <t>KE-MUR-2211-30980</t>
  </si>
  <si>
    <t>22nd November,2022</t>
  </si>
  <si>
    <t>Kerika</t>
  </si>
  <si>
    <t>KE-MUR-2203-30981</t>
  </si>
  <si>
    <t>6th February,2022</t>
  </si>
  <si>
    <t>KE-KIT-1901-31026</t>
  </si>
  <si>
    <t>Kalivini</t>
  </si>
  <si>
    <t>KE-KIT-1810-31027</t>
  </si>
  <si>
    <t>KE-KIA-2206-31030</t>
  </si>
  <si>
    <t>30th April,2022</t>
  </si>
  <si>
    <t>Kahunguini</t>
  </si>
  <si>
    <t>KE-KIA-2208-31031</t>
  </si>
  <si>
    <t>6th July,2022</t>
  </si>
  <si>
    <t>KE-MAK-2208-31032</t>
  </si>
  <si>
    <t>Kiimakiu</t>
  </si>
  <si>
    <t>Kautandini</t>
  </si>
  <si>
    <t>KE-KIA-2209-31033</t>
  </si>
  <si>
    <t>Gikobu</t>
  </si>
  <si>
    <t>KE-KIA-2209-31035</t>
  </si>
  <si>
    <t>13th August,2022</t>
  </si>
  <si>
    <t>KE-KIA-2209-31037</t>
  </si>
  <si>
    <t>KE-KIA-2212-31039</t>
  </si>
  <si>
    <t>4th December,2022</t>
  </si>
  <si>
    <t>17th December,2022</t>
  </si>
  <si>
    <t>Goliba</t>
  </si>
  <si>
    <t>Maguguni</t>
  </si>
  <si>
    <t>KE-KAJ-2210-31040</t>
  </si>
  <si>
    <t>20th August,2022</t>
  </si>
  <si>
    <t>25th October,2022</t>
  </si>
  <si>
    <t>Kisirian</t>
  </si>
  <si>
    <t>Kwabunyu</t>
  </si>
  <si>
    <t>KE-KAJ-2210-31041</t>
  </si>
  <si>
    <t>21st July,2022</t>
  </si>
  <si>
    <t>Nkaimoronya</t>
  </si>
  <si>
    <t>Kamula</t>
  </si>
  <si>
    <t>KE-KAJ-2210-31043</t>
  </si>
  <si>
    <t>23rd June,2022</t>
  </si>
  <si>
    <t>KE-KAJ-2210-31045</t>
  </si>
  <si>
    <t>Ogata rongai</t>
  </si>
  <si>
    <t>Barizi garden area</t>
  </si>
  <si>
    <t>KE-KAJ-2210-31047</t>
  </si>
  <si>
    <t>Nkai moronya</t>
  </si>
  <si>
    <t>Mayor road</t>
  </si>
  <si>
    <t>KE-KAJ-2210-31048</t>
  </si>
  <si>
    <t>KE-KAJ-2210-31049</t>
  </si>
  <si>
    <t>7th August,2022</t>
  </si>
  <si>
    <t>KE-KAJ-2210-31050</t>
  </si>
  <si>
    <t>25th July,2022</t>
  </si>
  <si>
    <t>KE-NYA-2109-31503</t>
  </si>
  <si>
    <t>Kalamton</t>
  </si>
  <si>
    <t>KE-NYA-2109-31504</t>
  </si>
  <si>
    <t>Ndogino</t>
  </si>
  <si>
    <t>KE-NYA-2110-31505</t>
  </si>
  <si>
    <t>9th August,2021</t>
  </si>
  <si>
    <t>KE-NYA-2109-31506</t>
  </si>
  <si>
    <t>KE-NYA-2110-31507</t>
  </si>
  <si>
    <t>Githabai</t>
  </si>
  <si>
    <t>Miti-iri</t>
  </si>
  <si>
    <t>KE-NYA-2110-31508</t>
  </si>
  <si>
    <t>Njoma</t>
  </si>
  <si>
    <t>KE-NYE-2112-31510</t>
  </si>
  <si>
    <t>Kwahuku</t>
  </si>
  <si>
    <t>KE-NYE-2112-31511</t>
  </si>
  <si>
    <t>Kiboya</t>
  </si>
  <si>
    <t>KE-NYE-2112-31512</t>
  </si>
  <si>
    <t>19th September,2021</t>
  </si>
  <si>
    <t>KE-TAI-2107-31513</t>
  </si>
  <si>
    <t>KE-TAI-2107-31514</t>
  </si>
  <si>
    <t>KE-TAI-2107-31515</t>
  </si>
  <si>
    <t>KE-NYE-2112-31520</t>
  </si>
  <si>
    <t>Reli</t>
  </si>
  <si>
    <t>KE-NYE-2112-31521</t>
  </si>
  <si>
    <t>KE-MER-1809-63972</t>
  </si>
  <si>
    <t>Ruakithangari</t>
  </si>
  <si>
    <t>Ntharene</t>
  </si>
  <si>
    <t>KE-HOM-1803-186701</t>
  </si>
  <si>
    <t>Arujo</t>
  </si>
  <si>
    <t>Shauri Yako</t>
  </si>
  <si>
    <t>KE-KIA-1706-200080</t>
  </si>
  <si>
    <t>KE-BOM-1801-222189</t>
  </si>
  <si>
    <t>Ngererit</t>
  </si>
  <si>
    <t>KE-NYE-1801-223332</t>
  </si>
  <si>
    <t>Kia Ngima</t>
  </si>
  <si>
    <t>KE-NYE-1810-230001</t>
  </si>
  <si>
    <t>KE-UAS-1802-230891</t>
  </si>
  <si>
    <t>Muguyuet</t>
  </si>
  <si>
    <t>KE-NAI-1804-230893</t>
  </si>
  <si>
    <t>Muhuri Muchiri</t>
  </si>
  <si>
    <t>KE-NYE-1809-230894</t>
  </si>
  <si>
    <t>Gitathi</t>
  </si>
  <si>
    <t>KE-NAI-1805-230895</t>
  </si>
  <si>
    <t>25th March,2018</t>
  </si>
  <si>
    <t>Kwa Chief</t>
  </si>
  <si>
    <t>KE-HOM-1806-230899</t>
  </si>
  <si>
    <t>North Kamagak</t>
  </si>
  <si>
    <t>Kagak</t>
  </si>
  <si>
    <t>KE-HOM-1806-230900</t>
  </si>
  <si>
    <t>Kanyamwa</t>
  </si>
  <si>
    <t>Kosewe</t>
  </si>
  <si>
    <t>KE-KIA-1807-230902</t>
  </si>
  <si>
    <t>Wabuga</t>
  </si>
  <si>
    <t>KE-KIA-1807-230903</t>
  </si>
  <si>
    <t>KE-KIA-1807-230904</t>
  </si>
  <si>
    <t>KE-BUS-1706-234010</t>
  </si>
  <si>
    <t>Lugulu</t>
  </si>
  <si>
    <t>Nakaiyo</t>
  </si>
  <si>
    <t>KE-NAN-1810-246603</t>
  </si>
  <si>
    <t>KE-NYE-1812-260106</t>
  </si>
  <si>
    <t>KE-KIA-1901-275521</t>
  </si>
  <si>
    <t>KE-MAC-1802-2030892</t>
  </si>
  <si>
    <t>Kyamwaki</t>
  </si>
  <si>
    <t>KE-NAI-1809-6436345</t>
  </si>
  <si>
    <t>Embakasi Village</t>
  </si>
  <si>
    <t>Nyayo</t>
  </si>
  <si>
    <t>KE-KIA-1906-16182123</t>
  </si>
  <si>
    <t>KE-KIA-1907-164567889</t>
  </si>
  <si>
    <t>22nd August,2016</t>
  </si>
  <si>
    <t>Namgoi Kibagenge</t>
  </si>
  <si>
    <t>KE-BAR-1809-KE000</t>
  </si>
  <si>
    <t>KE-KIL-1903-wc 0w228</t>
  </si>
  <si>
    <t>KE-KIR-1811-Wc3501</t>
  </si>
  <si>
    <t>Kinyaga</t>
  </si>
  <si>
    <t>Gatarwa</t>
  </si>
  <si>
    <t>KE-NYE-1901-Wc3526</t>
  </si>
  <si>
    <t>KE-MUR-1901-Wc3528</t>
  </si>
  <si>
    <t>Kirere</t>
  </si>
  <si>
    <t>Kaimiri</t>
  </si>
  <si>
    <t>KE-KIL-1903-WCO2273</t>
  </si>
  <si>
    <t>Bamba</t>
  </si>
  <si>
    <t>days in month</t>
  </si>
  <si>
    <t>Technology days plants in operation</t>
  </si>
  <si>
    <t>Masonry types</t>
  </si>
  <si>
    <t>Non-masonry</t>
  </si>
  <si>
    <t>Row Labels</t>
  </si>
  <si>
    <t>installation days</t>
  </si>
  <si>
    <t>Total days</t>
  </si>
  <si>
    <t>avg</t>
  </si>
  <si>
    <t>m3</t>
  </si>
  <si>
    <t>Grand Total</t>
  </si>
  <si>
    <t>SDG8</t>
  </si>
  <si>
    <t>VPA06_7</t>
  </si>
  <si>
    <t>Period (conservative)</t>
  </si>
  <si>
    <t>Count of Account Name</t>
  </si>
  <si>
    <t>Count of Included/Excluded</t>
  </si>
  <si>
    <t>Column Labels</t>
  </si>
  <si>
    <t>Total Count of Account Name</t>
  </si>
  <si>
    <t>Total Count of Included/Excluded</t>
  </si>
  <si>
    <t>Verified in MPIV, valid for this MP</t>
  </si>
  <si>
    <t>5th March,2023</t>
  </si>
  <si>
    <t>07/03/2023</t>
  </si>
  <si>
    <t>7th March,2023</t>
  </si>
  <si>
    <t>Mavueni</t>
  </si>
  <si>
    <t>Vijiweni</t>
  </si>
  <si>
    <t>KE-KIL-2303-29992</t>
  </si>
  <si>
    <t>Vipingo</t>
  </si>
  <si>
    <t>Vipigo rigde</t>
  </si>
  <si>
    <t>KE-KIL-2303-29987</t>
  </si>
  <si>
    <t>2nd November,2022</t>
  </si>
  <si>
    <t>Kwajuwaje</t>
  </si>
  <si>
    <t>KE-MOM-2303-29996</t>
  </si>
  <si>
    <t>Manjaoni</t>
  </si>
  <si>
    <t>KE-ELG-2303-29539</t>
  </si>
  <si>
    <t>Biretwo</t>
  </si>
  <si>
    <t>08/03/2023</t>
  </si>
  <si>
    <t>KE-LAI-2303-30815</t>
  </si>
  <si>
    <t>7th February,2023</t>
  </si>
  <si>
    <t>8th March,2023</t>
  </si>
  <si>
    <t>KE-NYE-2303-30817</t>
  </si>
  <si>
    <t>16th December,2022</t>
  </si>
  <si>
    <t>18th March,2023</t>
  </si>
  <si>
    <t>18/03/2023</t>
  </si>
  <si>
    <t>KE-MER-2303-30962</t>
  </si>
  <si>
    <t>15th February,2023</t>
  </si>
  <si>
    <t>2nd March,2023</t>
  </si>
  <si>
    <t>Kaujugi</t>
  </si>
  <si>
    <t>28/03/2023</t>
  </si>
  <si>
    <t>KE-MER-2303-29414</t>
  </si>
  <si>
    <t>4th March,2023</t>
  </si>
  <si>
    <t>23rd March,2023</t>
  </si>
  <si>
    <t>Gitinda</t>
  </si>
  <si>
    <t>31/03/2023</t>
  </si>
  <si>
    <t>KE-BOM-2303-30760</t>
  </si>
  <si>
    <t>12th December,2022</t>
  </si>
  <si>
    <t>29th March,2023</t>
  </si>
  <si>
    <t>Matarmat</t>
  </si>
  <si>
    <t>KE-UAS-2303-29709</t>
  </si>
  <si>
    <t>15th March,2023</t>
  </si>
  <si>
    <t>Baraka-Berur</t>
  </si>
  <si>
    <t>30th March,2023</t>
  </si>
  <si>
    <t>Sambut</t>
  </si>
  <si>
    <t>KE-UAS-2303-29710</t>
  </si>
  <si>
    <t>14th December,2022</t>
  </si>
  <si>
    <t>14th March,2023</t>
  </si>
  <si>
    <t>KE-KIA-1704-27886</t>
  </si>
  <si>
    <t>KE-NAN-1810-27806</t>
  </si>
  <si>
    <t>KE-NYA-1701-27724</t>
  </si>
  <si>
    <t>KE-KIA-1904-28722</t>
  </si>
  <si>
    <t>28th February,2023</t>
  </si>
  <si>
    <t>01/03/2023</t>
  </si>
  <si>
    <t>KE-BOM-2302-29830</t>
  </si>
  <si>
    <t>27th February,2023</t>
  </si>
  <si>
    <t>KE-MAK-2302-30866</t>
  </si>
  <si>
    <t>10th February,2023</t>
  </si>
  <si>
    <t>KE-MER-2301-29407</t>
  </si>
  <si>
    <t>7th January,2023</t>
  </si>
  <si>
    <t>25th January,2023</t>
  </si>
  <si>
    <t>Kathiano</t>
  </si>
  <si>
    <t>KE-MER-2301-29408</t>
  </si>
  <si>
    <t>24th December,2022</t>
  </si>
  <si>
    <t>makiithi</t>
  </si>
  <si>
    <t>KE-NAK-2302-29800</t>
  </si>
  <si>
    <t>26th December,2022</t>
  </si>
  <si>
    <t>9th February,2023</t>
  </si>
  <si>
    <t>Kiti-milimani</t>
  </si>
  <si>
    <t>05/03/2023</t>
  </si>
  <si>
    <t>KE-NAK-2302-29798</t>
  </si>
  <si>
    <t>28th August,2022</t>
  </si>
  <si>
    <t>CMC</t>
  </si>
  <si>
    <t>KE-NAK-2302-29796</t>
  </si>
  <si>
    <t>5th February,2023</t>
  </si>
  <si>
    <t>Tumsifu</t>
  </si>
  <si>
    <t>KE-KAK-2302-30161</t>
  </si>
  <si>
    <t>14th February,2023</t>
  </si>
  <si>
    <t>Imbinga</t>
  </si>
  <si>
    <t>06/03/2023</t>
  </si>
  <si>
    <t>KE-NYA-2211-29020</t>
  </si>
  <si>
    <t>20th November,2022</t>
  </si>
  <si>
    <t>Keginga 2</t>
  </si>
  <si>
    <t>15/03/2023</t>
  </si>
  <si>
    <t>KE-NYE-2212-30334</t>
  </si>
  <si>
    <t>24th November,2022</t>
  </si>
  <si>
    <t>29th December,2022</t>
  </si>
  <si>
    <t>Gachuku</t>
  </si>
  <si>
    <t>16/03/2023</t>
  </si>
  <si>
    <t>KE-NYE-2211-30333</t>
  </si>
  <si>
    <t>KE-NYE-2212-30332</t>
  </si>
  <si>
    <t>3rd December,2022</t>
  </si>
  <si>
    <t>KE-NYE-2212-30331</t>
  </si>
  <si>
    <t>9th November,2022</t>
  </si>
  <si>
    <t>KE-NYE-2212-30329</t>
  </si>
  <si>
    <t>KE-NYE-2212-30326</t>
  </si>
  <si>
    <t>Karindi</t>
  </si>
  <si>
    <t>KE-MER-2301-29409</t>
  </si>
  <si>
    <t>1st January,2023</t>
  </si>
  <si>
    <t>Muchicha</t>
  </si>
  <si>
    <t>20/03/2023</t>
  </si>
  <si>
    <t>KE-MER-2301-29410</t>
  </si>
  <si>
    <t>5th January,2023</t>
  </si>
  <si>
    <t>Ngurumo</t>
  </si>
  <si>
    <t>KE-MER-2301-29411</t>
  </si>
  <si>
    <t>17th January,2023</t>
  </si>
  <si>
    <t>24th January,2023</t>
  </si>
  <si>
    <t>Tinyaine</t>
  </si>
  <si>
    <t>Twaare</t>
  </si>
  <si>
    <t>KE-MER-2302-29413</t>
  </si>
  <si>
    <t>26th January,2023</t>
  </si>
  <si>
    <t>Mikinduri west</t>
  </si>
  <si>
    <t>Ruuju</t>
  </si>
  <si>
    <t>KE-MER-2302-29412</t>
  </si>
  <si>
    <t>Ndingene</t>
  </si>
  <si>
    <t>KE-MER-2302-30953</t>
  </si>
  <si>
    <t>11th January,2023</t>
  </si>
  <si>
    <t>23rd February,2023</t>
  </si>
  <si>
    <t>South Imenti</t>
  </si>
  <si>
    <t>Miruriri</t>
  </si>
  <si>
    <t>Kathigu</t>
  </si>
  <si>
    <t>Head of Household Mobile Buffer</t>
  </si>
  <si>
    <t>Head of Household Phone Buffer</t>
  </si>
  <si>
    <t>Phone Buffer</t>
  </si>
  <si>
    <t>Size (m3)</t>
  </si>
  <si>
    <t>Mason Name</t>
  </si>
  <si>
    <t>Mason phone</t>
  </si>
  <si>
    <t>Why are you in our records?</t>
  </si>
  <si>
    <t>If Yes,in which period was less gas produced? (Specify months)</t>
  </si>
  <si>
    <t>If Yes,in which period was more gas produced? ( Specify months)</t>
  </si>
  <si>
    <t>If No,for how many days was the digester not in use in that period?</t>
  </si>
  <si>
    <t>If Yes, (that its obvious Biogas is being used)describe your reason)(select all that apply).</t>
  </si>
  <si>
    <t>Other.If Yes, (that its obvious Biogas is being used)describe your reason)</t>
  </si>
  <si>
    <t>firewood stoves</t>
  </si>
  <si>
    <t>The stove looks clean and well maintained</t>
  </si>
  <si>
    <t>firewood stoves;LPG stoves</t>
  </si>
  <si>
    <t>The stove has some food droppings</t>
  </si>
  <si>
    <t>firewood stoves;Charcoal stoves</t>
  </si>
  <si>
    <t>Stove is warm to touch;The stove was found in use;The stove has some food droppings</t>
  </si>
  <si>
    <t>Stove is warm to touch;The stove looks clean and well maintained</t>
  </si>
  <si>
    <t>Stove is warm to touch;The stove was found in use;The stove has some food droppings;The stove looks clean and well maintained</t>
  </si>
  <si>
    <t>The stove was found in use;The stove has some food droppings;The stove looks clean and well maintained</t>
  </si>
  <si>
    <t>GITARI LUCY WANJIKU</t>
  </si>
  <si>
    <t>The stove was found in use</t>
  </si>
  <si>
    <t>MIRIAM WACHUKA</t>
  </si>
  <si>
    <t>Stove is warm to touch;The stove was found in use;The stove looks clean and well maintained</t>
  </si>
  <si>
    <t>Stove is warm to touch;The stove has some food droppings;The stove looks clean and well maintained</t>
  </si>
  <si>
    <t>The stove was found in use;The stove has some food droppings</t>
  </si>
  <si>
    <t>Stove is warm to touch;The stove has some food droppings</t>
  </si>
  <si>
    <t>ALICE KANANA</t>
  </si>
  <si>
    <t>The stove was found in use;The stove looks clean and well maintained</t>
  </si>
  <si>
    <t>WAWERU DAVID</t>
  </si>
  <si>
    <t>The stove has some food droppings;The stove looks clean and well maintained</t>
  </si>
  <si>
    <t>Blockage</t>
  </si>
  <si>
    <t>CHEPKONGA MICHAEL</t>
  </si>
  <si>
    <t>Animals died</t>
  </si>
  <si>
    <t>Gathera</t>
  </si>
  <si>
    <t>Stove is warm to touch</t>
  </si>
  <si>
    <t>JOYCE ONYINO MINAGE</t>
  </si>
  <si>
    <t>MARGARET MWIHAKI NJIHIA</t>
  </si>
  <si>
    <t>NAOMI LANGAT</t>
  </si>
  <si>
    <t>HELLEN KUBE</t>
  </si>
  <si>
    <t>NJOROGE HANNAH</t>
  </si>
  <si>
    <t>firewood stoves;Other types of stoves</t>
  </si>
  <si>
    <t>Koko</t>
  </si>
  <si>
    <t>Stove is warm to touch;The stove was found in use</t>
  </si>
  <si>
    <t>Kitutu Chache South</t>
  </si>
  <si>
    <t>JOHN GICHOBI GICHOBI</t>
  </si>
  <si>
    <t>Units built in that the conservative period</t>
  </si>
  <si>
    <t>CALCULATION days worked in this MP</t>
  </si>
  <si>
    <t>Number of operational days Op1,y</t>
  </si>
  <si>
    <t>a</t>
  </si>
  <si>
    <t>b</t>
  </si>
  <si>
    <t>c</t>
  </si>
  <si>
    <t>d</t>
  </si>
  <si>
    <t>e</t>
  </si>
  <si>
    <r>
      <t>BB</t>
    </r>
    <r>
      <rPr>
        <vertAlign val="subscript"/>
        <sz val="11"/>
        <rFont val="Calibri"/>
        <family val="2"/>
        <scheme val="minor"/>
      </rPr>
      <t>b4,biomass</t>
    </r>
  </si>
  <si>
    <t>The quantity of LPG consumed in the baseline scenario 4</t>
  </si>
  <si>
    <t>The quantiy of biomass consumed in baseline scenario 4</t>
  </si>
  <si>
    <t xml:space="preserve">calculation digesers that worked stopped temporarilyt </t>
  </si>
  <si>
    <t>MP #days</t>
  </si>
  <si>
    <t>sample size</t>
  </si>
  <si>
    <t xml:space="preserve">Uptime (capacity factor) </t>
  </si>
  <si>
    <t>Other Stove Brand</t>
  </si>
  <si>
    <t>Other Number of Burners on the stove: (Observed from the Kitchen stove)</t>
  </si>
  <si>
    <t>If Other fuels,specify</t>
  </si>
  <si>
    <t>Other Fuel used other than Biogas for cooking currently</t>
  </si>
  <si>
    <t>If other Specify</t>
  </si>
  <si>
    <t>Number of Dairy Cows (If household does not own Dairy cattle, record zero (0). No blanks are permitted)</t>
  </si>
  <si>
    <t>Number of Other Cattle (If household does not own Other Cattle, record zero (0). No blanks are permitted)</t>
  </si>
  <si>
    <t>Number of Market swine (Pigs) (for market) (If household does not own Market swine (Pigs) (for market), record zero (0). No blanks are permitted)</t>
  </si>
  <si>
    <t>Number of Breeding swine (Sows and boars) (for breeding) (If household does not own Breeding swine (Sows and boars) (for breeding), record zero (0). No blanks are permitted)</t>
  </si>
  <si>
    <t>Number of Poultry (If household does not own poultry, record zero (0). No blanks are permitted)</t>
  </si>
  <si>
    <t>Number of Sheep (If household does not own sheep, record zero (0). No blanks are permitted)</t>
  </si>
  <si>
    <t>Number of Goats (If household does not own Goats, record zero (0). No blanks are permitted)</t>
  </si>
  <si>
    <t>Number Other type of animal (If household does not own Other animals, record zero (0). No blanks are permitted)</t>
  </si>
  <si>
    <t>Specify Other Uses</t>
  </si>
  <si>
    <t>Other use of bioslurry</t>
  </si>
  <si>
    <t>VPA06</t>
  </si>
  <si>
    <t>Commercial Crop farming</t>
  </si>
  <si>
    <t>Firewood stove</t>
  </si>
  <si>
    <t>Affordable Fuel;Saves the cost of cooking fuel;Convenient and readily available;Clean source of fuel;Source of Bioslurry fertilizer;It cooks faster and saves time;It is safe to use;Reduce labour cost;No smoke hence low health risks</t>
  </si>
  <si>
    <t>Daily Applied directly in liquid form to crops;Collected in slurry tank then applied progressively</t>
  </si>
  <si>
    <t>Dairy cows;Market swine</t>
  </si>
  <si>
    <t>Directly used in the farm</t>
  </si>
  <si>
    <t>Affordable Fuel;Saves the cost of cooking fuel;Convenient and readily available;Clean source of fuel;Source of Bioslurry fertilizer;It is safe to use</t>
  </si>
  <si>
    <t>Dairy cows;Sheep;Goats</t>
  </si>
  <si>
    <t>Affordable Fuel;Saves the cost of cooking fuel;Convenient and readily available;Clean source of fuel;Source of Bioslurry fertilizer;It cooks faster and saves time;It is safe to use;Environmental Conservation;Reduce labour cost;No smoke hence low health risks;Can be used for other purposes;Effective waste management</t>
  </si>
  <si>
    <t>Saves the cost of cooking fuel;Convenient and readily available;It cooks faster and saves time</t>
  </si>
  <si>
    <t>Affordable Fuel;Saves the cost of cooking fuel;Convenient and readily available;Clean source of fuel;Source of Bioslurry fertilizer;It cooks faster and saves time;It is safe to use;No smoke hence low health risks</t>
  </si>
  <si>
    <t>Burners leaking gas</t>
  </si>
  <si>
    <t>Affordable Fuel;Saves the cost of cooking fuel;Convenient and readily available;Clean source of fuel;Source of Bioslurry fertilizer</t>
  </si>
  <si>
    <t>Affordable Fuel;Saves the cost of cooking fuel;Convenient and readily available;Clean source of fuel;Source of Bioslurry fertilizer;It cooks faster and saves time;It is safe to use;Environmental Conservation</t>
  </si>
  <si>
    <t>Recreation (sightseeing, watching TV);Social activity (voluntary work, etc);Chat/get together with neighbors</t>
  </si>
  <si>
    <t>Higher yield;Different plants need different fertilizers/nutrients</t>
  </si>
  <si>
    <t>Affordable Fuel;Saves the cost of cooking fuel;Clean source of fuel;It cooks faster and saves time;It is safe to use</t>
  </si>
  <si>
    <t>Convenient and readily available</t>
  </si>
  <si>
    <t>Affordable Fuel;Saves the cost of cooking fuel;Source of Bioslurry fertilizer;It cooks faster and saves time;Reduce labour cost</t>
  </si>
  <si>
    <t>Biogas Program;Family Member/Friend</t>
  </si>
  <si>
    <t>Crops have stayed the same</t>
  </si>
  <si>
    <t>Affordable Fuel;Saves the cost of cooking fuel;Convenient and readily available;Clean source of fuel;Source of Bioslurry fertilizer;It cooks faster and saves time</t>
  </si>
  <si>
    <t>One of the stove burners is not producing gas;Broken Burner knobs</t>
  </si>
  <si>
    <t>Affordable Fuel;Saves the cost of cooking fuel;Convenient and readily available;Clean source of fuel;Source of Bioslurry fertilizer;It cooks faster and saves time;It is safe to use;Environmental Conservation;Reduce labour cost;No smoke hence low health risks</t>
  </si>
  <si>
    <t>Dairy cows;Other cattle;Poultry;Sheep;Goats</t>
  </si>
  <si>
    <t>Income generating activity;Education (course, go to school again, accompany the kids when studying, reading books, etc)</t>
  </si>
  <si>
    <t>Used as fertilizer;Used as animal feed</t>
  </si>
  <si>
    <t>Crop farming</t>
  </si>
  <si>
    <t>Affordable Fuel;Saves the cost of cooking fuel;Convenient and readily available;Clean source of fuel;Source of Bioslurry fertilizer;It cooks faster and saves time;It is safe to use;Environmental Conservation;Reduce labour cost;No smoke hence low health risks;Effective waste management</t>
  </si>
  <si>
    <t>Affordable Fuel;Saves the cost of cooking fuel;Convenient and readily available;Clean source of fuel;Source of Bioslurry fertilizer;It cooks faster and saves time;It is safe to use</t>
  </si>
  <si>
    <t>Micro finance Institution</t>
  </si>
  <si>
    <t>Clean source of fuel;Source of Bioslurry fertilizer</t>
  </si>
  <si>
    <t>Family Member/Friend;Other (Specify)</t>
  </si>
  <si>
    <t>Affordable Fuel;Saves the cost of cooking fuel;Source of Bioslurry fertilizer</t>
  </si>
  <si>
    <t>Son;Wife</t>
  </si>
  <si>
    <t>Income generating activity;Social activity (voluntary work, etc);Helping my husband</t>
  </si>
  <si>
    <t>Stove is fully functional with all parts working;Broken Burner knobs</t>
  </si>
  <si>
    <t>Equity Bank</t>
  </si>
  <si>
    <t>Biogas Program;Biogas Contractor/Mason</t>
  </si>
  <si>
    <t>Used as an insecticide/pesticide</t>
  </si>
  <si>
    <t>Dried then applied to crops;Collected in slurry tank then applied progressively</t>
  </si>
  <si>
    <t>Less tedious</t>
  </si>
  <si>
    <t>Affordable Fuel;Saves the cost of cooking fuel;Convenient and readily available;Clean source of fuel;Source of Bioslurry fertilizer;It cooks faster and saves time;It is safe to use;Environmental Conservation;Reduce labour cost;No smoke hence low health risks;Can be used for other purposes</t>
  </si>
  <si>
    <t>Affordable Fuel;Saves the cost of cooking fuel;Convenient and readily available;Clean source of fuel;Source of Bioslurry fertilizer;It cooks faster and saves time;It is safe to use;Environmental Conservation;Reduce labour cost</t>
  </si>
  <si>
    <t>Radio;Biogas Program;Biogas Contractor/Mason;Family Member/Friend</t>
  </si>
  <si>
    <t>Cattle manure is enough</t>
  </si>
  <si>
    <t>Different plants need different fertilizers/nutrients;Other (specify)</t>
  </si>
  <si>
    <t>Biogas Program;Biogas Contractor/Mason;Family Member/Friend</t>
  </si>
  <si>
    <t>Affordable Fuel;Saves the cost of cooking fuel;Convenient and readily available;Clean source of fuel;It cooks faster and saves time</t>
  </si>
  <si>
    <t>Dairy cows;Breeding swine;Poultry;Sheep</t>
  </si>
  <si>
    <t>Income generating activity;Recreation (sightseeing, watching TV);Helping my husband</t>
  </si>
  <si>
    <t>Radio;Agriculture Extension Officer;Family Member/Friend</t>
  </si>
  <si>
    <t>Uncovered lagoon (black watery mass.);Composting without roof</t>
  </si>
  <si>
    <t>Income generating activity;Recreation (sightseeing, watching TV);Education (course, go to school again, accompany the kids when studying, reading books, etc)</t>
  </si>
  <si>
    <t>Tea farming</t>
  </si>
  <si>
    <t>Saves the cost of cooking fuel;Convenient and readily available;Clean source of fuel;Source of Bioslurry fertilizer;It is safe to use</t>
  </si>
  <si>
    <t>Commercial livestock keeping;Commercial Chicken farming activities</t>
  </si>
  <si>
    <t>Sun drying;Composting without roof</t>
  </si>
  <si>
    <t>Saves the cost of cooking fuel;Source of Bioslurry fertilizer</t>
  </si>
  <si>
    <t>Convenient and readily available;Clean source of fuel;It cooks faster and saves time</t>
  </si>
  <si>
    <t>Child;Worker;Wife;Husband</t>
  </si>
  <si>
    <t>Saves the cost of cooking fuel;Source of Bioslurry fertilizer;It is safe to use;No smoke hence low health risks</t>
  </si>
  <si>
    <t>North Imenti</t>
  </si>
  <si>
    <t>Stove is fully functional with all parts working;Burners producing too much flame</t>
  </si>
  <si>
    <t>Agriculture Extension Officer;Biogas Contractor/Mason</t>
  </si>
  <si>
    <t>Stove is fully functional with all parts working;One of the stove burners is not producing gas</t>
  </si>
  <si>
    <t>Saves the cost of cooking fuel;Convenient and readily available;Clean source of fuel</t>
  </si>
  <si>
    <t>Dairy cows;Other cattle;Market swine;Poultry;Sheep</t>
  </si>
  <si>
    <t>Dairy cows;Other cattle;Sheep</t>
  </si>
  <si>
    <t>Home heating</t>
  </si>
  <si>
    <t>Biogas Contractor/Mason;Newspaper/Magazines</t>
  </si>
  <si>
    <t>Affordable Fuel;Saves the cost of cooking fuel;Convenient and readily available;Source of Bioslurry fertilizer</t>
  </si>
  <si>
    <t>Dairy farming</t>
  </si>
  <si>
    <t>Affordable Fuel;Saves the cost of cooking fuel;Convenient and readily available;Clean source of fuel;Source of Bioslurry fertilizer;It cooks faster and saves time;Environmental Conservation;No smoke hence low health risks</t>
  </si>
  <si>
    <t>Business</t>
  </si>
  <si>
    <t>other</t>
  </si>
  <si>
    <t>weighted average</t>
  </si>
  <si>
    <t>Plant-days</t>
  </si>
  <si>
    <t>capacity</t>
  </si>
  <si>
    <t>total</t>
  </si>
  <si>
    <t>tCO2e</t>
  </si>
  <si>
    <t>size in m3</t>
  </si>
  <si>
    <t>Cumulative since start of this VPA</t>
  </si>
  <si>
    <t>KE-MER-1608-16262</t>
  </si>
  <si>
    <t>Grievance</t>
  </si>
  <si>
    <t>Ontulili</t>
  </si>
  <si>
    <t>K/Gacheke</t>
  </si>
  <si>
    <t>02/03/2017</t>
  </si>
  <si>
    <t>KE-BAR-1612-19077</t>
  </si>
  <si>
    <t>Torongo</t>
  </si>
  <si>
    <t>11/05/2017</t>
  </si>
  <si>
    <t>07/06/2017</t>
  </si>
  <si>
    <t>KE-TRA-1704-22346</t>
  </si>
  <si>
    <t>Mnaa Farm</t>
  </si>
  <si>
    <t>GGC 2014</t>
  </si>
  <si>
    <t>21/09/2017</t>
  </si>
  <si>
    <t>KE-EMB-1608-0</t>
  </si>
  <si>
    <t>29/09/2017</t>
  </si>
  <si>
    <t>KE-NYA-1804-17838</t>
  </si>
  <si>
    <t>30/05/2018</t>
  </si>
  <si>
    <t>KE-NAK-1805-21594</t>
  </si>
  <si>
    <t>01/06/2018</t>
  </si>
  <si>
    <t>KE-UAS-1804-24282</t>
  </si>
  <si>
    <t>Mailinne</t>
  </si>
  <si>
    <t>31/08/2018</t>
  </si>
  <si>
    <t>KE-KIR-1908-0</t>
  </si>
  <si>
    <t>Thiriku,Kariria</t>
  </si>
  <si>
    <t>15/08/2019</t>
  </si>
  <si>
    <t>KE-MUR-2404-83432539-00000014</t>
  </si>
  <si>
    <t>ABC plants</t>
  </si>
  <si>
    <t>20th March,2024</t>
  </si>
  <si>
    <t>18th April,2024</t>
  </si>
  <si>
    <t>Mukuria/ Gacharage</t>
  </si>
  <si>
    <t>19/04/2024</t>
  </si>
  <si>
    <t>KE-NAK-2404-29507</t>
  </si>
  <si>
    <t>21st October,2023</t>
  </si>
  <si>
    <t>21st April,2024</t>
  </si>
  <si>
    <t>Kuresoi South</t>
  </si>
  <si>
    <t>Olengurwone</t>
  </si>
  <si>
    <t>21/04/2024</t>
  </si>
  <si>
    <t>KE-NYA-2404-83432642-000010</t>
  </si>
  <si>
    <t>12th March,2024</t>
  </si>
  <si>
    <t>23rd April,2024</t>
  </si>
  <si>
    <t>24/04/2024</t>
  </si>
  <si>
    <t>KE-BAR-2404-29508</t>
  </si>
  <si>
    <t>23rd February,2024</t>
  </si>
  <si>
    <t>24th April,2024</t>
  </si>
  <si>
    <t>Kapcherus</t>
  </si>
  <si>
    <t>KE-NYE-2404-30343</t>
  </si>
  <si>
    <t>2nd March,2024</t>
  </si>
  <si>
    <t>5th April,2024</t>
  </si>
  <si>
    <t>Kaigi</t>
  </si>
  <si>
    <t>02/05/2024</t>
  </si>
  <si>
    <t>KE-LAI-2405-83432642-00000011</t>
  </si>
  <si>
    <t>18th March,2024</t>
  </si>
  <si>
    <t>2nd May,2024</t>
  </si>
  <si>
    <t>KE-MER-2403-30961</t>
  </si>
  <si>
    <t>28th February,2024</t>
  </si>
  <si>
    <t>15th March,2024</t>
  </si>
  <si>
    <t>Abogeta west</t>
  </si>
  <si>
    <t>06/05/2024</t>
  </si>
  <si>
    <t>KE-MER-2403-30960</t>
  </si>
  <si>
    <t>17th February,2024</t>
  </si>
  <si>
    <t>1st March,2024</t>
  </si>
  <si>
    <t>KE-KER-2404-29832</t>
  </si>
  <si>
    <t>4th January,2024</t>
  </si>
  <si>
    <t>1st April,2024</t>
  </si>
  <si>
    <t>07/05/2024</t>
  </si>
  <si>
    <t>KE-NAK-2404-30137</t>
  </si>
  <si>
    <t>16th April,2024</t>
  </si>
  <si>
    <t>KE-KIA-2401-83432542-00000003</t>
  </si>
  <si>
    <t>5th January,2024</t>
  </si>
  <si>
    <t>14th January,2024</t>
  </si>
  <si>
    <t>08/05/2024</t>
  </si>
  <si>
    <t>KE-KIA-2401-83432542-00000004</t>
  </si>
  <si>
    <t>19th January,2024</t>
  </si>
  <si>
    <t>23rd January,2024</t>
  </si>
  <si>
    <t>KE-NAK-2304-83432642-00000022</t>
  </si>
  <si>
    <t>4th April,2023</t>
  </si>
  <si>
    <t>29th April,2023</t>
  </si>
  <si>
    <t>09/05/2024</t>
  </si>
  <si>
    <t>KE-NAK-2304-83432642-00000023</t>
  </si>
  <si>
    <t>12th April,2023</t>
  </si>
  <si>
    <t>30th April,2023</t>
  </si>
  <si>
    <t>16/05/2024</t>
  </si>
  <si>
    <t>KE-NAK-2306-83432642-00000024</t>
  </si>
  <si>
    <t>15th May,2023</t>
  </si>
  <si>
    <t>5th June,2023</t>
  </si>
  <si>
    <t>Lanet/Umoja</t>
  </si>
  <si>
    <t>Murunyu</t>
  </si>
  <si>
    <t>KE-BOM-2405-29828</t>
  </si>
  <si>
    <t>20th October,2023</t>
  </si>
  <si>
    <t>22nd May,2024</t>
  </si>
  <si>
    <t>Kamoyi</t>
  </si>
  <si>
    <t>27/05/2024</t>
  </si>
  <si>
    <t>KE-NYA-2310-83432642-00000012</t>
  </si>
  <si>
    <t>10th September,2023</t>
  </si>
  <si>
    <t>11th October,2023</t>
  </si>
  <si>
    <t>Simbara</t>
  </si>
  <si>
    <t>28/05/2024</t>
  </si>
  <si>
    <t>KE-NYA-2310-83432642-00000013</t>
  </si>
  <si>
    <t>8th September,2023</t>
  </si>
  <si>
    <t>1st October,2023</t>
  </si>
  <si>
    <t>KE-NAK-2404-83432642-00000025</t>
  </si>
  <si>
    <t>20th December,2023</t>
  </si>
  <si>
    <t>Matukanio</t>
  </si>
  <si>
    <t>29/05/2024</t>
  </si>
  <si>
    <t>05/04/2017</t>
  </si>
  <si>
    <t>06/04/2017</t>
  </si>
  <si>
    <t>07/04/2017</t>
  </si>
  <si>
    <t>08/04/2017</t>
  </si>
  <si>
    <t>10/04/2017</t>
  </si>
  <si>
    <t>11/04/2017</t>
  </si>
  <si>
    <t>12/04/2017</t>
  </si>
  <si>
    <t>13/04/2017</t>
  </si>
  <si>
    <t>18/04/2017</t>
  </si>
  <si>
    <t>14/03/2017</t>
  </si>
  <si>
    <t>31/03/2017</t>
  </si>
  <si>
    <t>01/04/2017</t>
  </si>
  <si>
    <t>03/04/2017</t>
  </si>
  <si>
    <t>08/09/2017</t>
  </si>
  <si>
    <t>11/09/2017</t>
  </si>
  <si>
    <t>22/04/2017</t>
  </si>
  <si>
    <t>28/04/2017</t>
  </si>
  <si>
    <t>05/05/2017</t>
  </si>
  <si>
    <t>09/05/2017</t>
  </si>
  <si>
    <t>12/05/2017</t>
  </si>
  <si>
    <t>13/05/2017</t>
  </si>
  <si>
    <t>15/05/2017</t>
  </si>
  <si>
    <t>16/05/2017</t>
  </si>
  <si>
    <t>17/05/2017</t>
  </si>
  <si>
    <t>18/05/2017</t>
  </si>
  <si>
    <t>21/05/2017</t>
  </si>
  <si>
    <t>23/05/2017</t>
  </si>
  <si>
    <t>26/05/2017</t>
  </si>
  <si>
    <t>28/05/2017</t>
  </si>
  <si>
    <t>29/05/2017</t>
  </si>
  <si>
    <t>31/05/2017</t>
  </si>
  <si>
    <t>01/06/2017</t>
  </si>
  <si>
    <t>05/06/2017</t>
  </si>
  <si>
    <t>12/06/2017</t>
  </si>
  <si>
    <t>14/06/2017</t>
  </si>
  <si>
    <t>15/06/2017</t>
  </si>
  <si>
    <t>Muisuni</t>
  </si>
  <si>
    <t>20/06/2017</t>
  </si>
  <si>
    <t>21/06/2017</t>
  </si>
  <si>
    <t>22/06/2017</t>
  </si>
  <si>
    <t>23/06/2017</t>
  </si>
  <si>
    <t>27/06/2017</t>
  </si>
  <si>
    <t>28/06/2017</t>
  </si>
  <si>
    <t>29/06/2017</t>
  </si>
  <si>
    <t>04/07/2017</t>
  </si>
  <si>
    <t>06/07/2017</t>
  </si>
  <si>
    <t>07/07/2017</t>
  </si>
  <si>
    <t>10/07/2017</t>
  </si>
  <si>
    <t>11/07/2017</t>
  </si>
  <si>
    <t>12/07/2017</t>
  </si>
  <si>
    <t>14/07/2017</t>
  </si>
  <si>
    <t>17/07/2017</t>
  </si>
  <si>
    <t>18/07/2017</t>
  </si>
  <si>
    <t>19/07/2017</t>
  </si>
  <si>
    <t>20/07/2017</t>
  </si>
  <si>
    <t>21/07/2017</t>
  </si>
  <si>
    <t>23/07/2017</t>
  </si>
  <si>
    <t>24/07/2017</t>
  </si>
  <si>
    <t>25/07/2017</t>
  </si>
  <si>
    <t>26/07/2017</t>
  </si>
  <si>
    <t>31/07/2017</t>
  </si>
  <si>
    <t>02/08/2017</t>
  </si>
  <si>
    <t>15/09/2017</t>
  </si>
  <si>
    <t>16/09/2017</t>
  </si>
  <si>
    <t>18/09/2017</t>
  </si>
  <si>
    <t>20/09/2017</t>
  </si>
  <si>
    <t>09/08/2017</t>
  </si>
  <si>
    <t>11/08/2017</t>
  </si>
  <si>
    <t>12/08/2017</t>
  </si>
  <si>
    <t>14/08/2017</t>
  </si>
  <si>
    <t>15/08/2017</t>
  </si>
  <si>
    <t>16/08/2017</t>
  </si>
  <si>
    <t>17/08/2017</t>
  </si>
  <si>
    <t>20/08/2017</t>
  </si>
  <si>
    <t>21/08/2017</t>
  </si>
  <si>
    <t>24/08/2017</t>
  </si>
  <si>
    <t>25/08/2017</t>
  </si>
  <si>
    <t>29/08/2017</t>
  </si>
  <si>
    <t>01/09/2017</t>
  </si>
  <si>
    <t>23/10/2017</t>
  </si>
  <si>
    <t>25/10/2017</t>
  </si>
  <si>
    <t>05/09/2017</t>
  </si>
  <si>
    <t>22/09/2017</t>
  </si>
  <si>
    <t>23/09/2017</t>
  </si>
  <si>
    <t>KE-TRA-1608-23338</t>
  </si>
  <si>
    <t>25/09/2017</t>
  </si>
  <si>
    <t>26/09/2017</t>
  </si>
  <si>
    <t>28/09/2017</t>
  </si>
  <si>
    <t>30/09/2017</t>
  </si>
  <si>
    <t>01/10/2017</t>
  </si>
  <si>
    <t>02/10/2017</t>
  </si>
  <si>
    <t>03/10/2017</t>
  </si>
  <si>
    <t>10/10/2017</t>
  </si>
  <si>
    <t>11/10/2017</t>
  </si>
  <si>
    <t>12/10/2017</t>
  </si>
  <si>
    <t>13/10/2017</t>
  </si>
  <si>
    <t>14/10/2017</t>
  </si>
  <si>
    <t>16/10/2017</t>
  </si>
  <si>
    <t>17/10/2017</t>
  </si>
  <si>
    <t>18/10/2017</t>
  </si>
  <si>
    <t>28/10/2017</t>
  </si>
  <si>
    <t>30/10/2017</t>
  </si>
  <si>
    <t>01/11/2017</t>
  </si>
  <si>
    <t>07/11/2017</t>
  </si>
  <si>
    <t>10/11/2017</t>
  </si>
  <si>
    <t>14/11/2017</t>
  </si>
  <si>
    <t>15/11/2017</t>
  </si>
  <si>
    <t>16/11/2017</t>
  </si>
  <si>
    <t>17/11/2017</t>
  </si>
  <si>
    <t>18/11/2017</t>
  </si>
  <si>
    <t>20/11/2017</t>
  </si>
  <si>
    <t>21/11/2017</t>
  </si>
  <si>
    <t>23/11/2017</t>
  </si>
  <si>
    <t>27/11/2017</t>
  </si>
  <si>
    <t>30/11/2017</t>
  </si>
  <si>
    <t>01/12/2017</t>
  </si>
  <si>
    <t>02/12/2017</t>
  </si>
  <si>
    <t>12/12/2017</t>
  </si>
  <si>
    <t>10/01/2018</t>
  </si>
  <si>
    <t>11/01/2018</t>
  </si>
  <si>
    <t>23/01/2018</t>
  </si>
  <si>
    <t>25/01/2018</t>
  </si>
  <si>
    <t>30/01/2018</t>
  </si>
  <si>
    <t>31/01/2018</t>
  </si>
  <si>
    <t>01/02/2018</t>
  </si>
  <si>
    <t>05/02/2018</t>
  </si>
  <si>
    <t>06/02/2018</t>
  </si>
  <si>
    <t>07/02/2018</t>
  </si>
  <si>
    <t>17/02/2018</t>
  </si>
  <si>
    <t>27/02/2018</t>
  </si>
  <si>
    <t>28/02/2018</t>
  </si>
  <si>
    <t>01/03/2018</t>
  </si>
  <si>
    <t>13/03/2018</t>
  </si>
  <si>
    <t>02/03/2018</t>
  </si>
  <si>
    <t>03/03/2018</t>
  </si>
  <si>
    <t>06/04/2018</t>
  </si>
  <si>
    <t>07/04/2018</t>
  </si>
  <si>
    <t>09/04/2018</t>
  </si>
  <si>
    <t>10/04/2018</t>
  </si>
  <si>
    <t>11/04/2018</t>
  </si>
  <si>
    <t>12/04/2018</t>
  </si>
  <si>
    <t>13/04/2018</t>
  </si>
  <si>
    <t>16/04/2018</t>
  </si>
  <si>
    <t>17/04/2018</t>
  </si>
  <si>
    <t>18/04/2018</t>
  </si>
  <si>
    <t>19/04/2018</t>
  </si>
  <si>
    <t>20/04/2018</t>
  </si>
  <si>
    <t>22/04/2018</t>
  </si>
  <si>
    <t>22/03/2018</t>
  </si>
  <si>
    <t>23/03/2018</t>
  </si>
  <si>
    <t>28/03/2018</t>
  </si>
  <si>
    <t>29/03/2018</t>
  </si>
  <si>
    <t>31/03/2018</t>
  </si>
  <si>
    <t>03/04/2018</t>
  </si>
  <si>
    <t>05/04/2018</t>
  </si>
  <si>
    <t>25/04/2018</t>
  </si>
  <si>
    <t>26/04/2018</t>
  </si>
  <si>
    <t>27/04/2018</t>
  </si>
  <si>
    <t>29/04/2018</t>
  </si>
  <si>
    <t>01/05/2018</t>
  </si>
  <si>
    <t>02/05/2018</t>
  </si>
  <si>
    <t>03/05/2018</t>
  </si>
  <si>
    <t>05/05/2018</t>
  </si>
  <si>
    <t>11/05/2018</t>
  </si>
  <si>
    <t>17/05/2018</t>
  </si>
  <si>
    <t>20/05/2018</t>
  </si>
  <si>
    <t>22/05/2018</t>
  </si>
  <si>
    <t>23/05/2018</t>
  </si>
  <si>
    <t>04/06/2018</t>
  </si>
  <si>
    <t>06/06/2018</t>
  </si>
  <si>
    <t>08/06/2018</t>
  </si>
  <si>
    <t>09/06/2018</t>
  </si>
  <si>
    <t>11/06/2018</t>
  </si>
  <si>
    <t>12/06/2018</t>
  </si>
  <si>
    <t>13/06/2018</t>
  </si>
  <si>
    <t>15/06/2018</t>
  </si>
  <si>
    <t>16/06/2018</t>
  </si>
  <si>
    <t>17/06/2018</t>
  </si>
  <si>
    <t>18/06/2018</t>
  </si>
  <si>
    <t>21/06/2018</t>
  </si>
  <si>
    <t>25/06/2018</t>
  </si>
  <si>
    <t>26/06/2018</t>
  </si>
  <si>
    <t>28/06/2018</t>
  </si>
  <si>
    <t>30/06/2018</t>
  </si>
  <si>
    <t>02/07/2018</t>
  </si>
  <si>
    <t>03/07/2018</t>
  </si>
  <si>
    <t>05/07/2018</t>
  </si>
  <si>
    <t>06/07/2018</t>
  </si>
  <si>
    <t>08/07/2018</t>
  </si>
  <si>
    <t>10/07/2018</t>
  </si>
  <si>
    <t>12/07/2018</t>
  </si>
  <si>
    <t>13/07/2018</t>
  </si>
  <si>
    <t>14/07/2018</t>
  </si>
  <si>
    <t>16/07/2018</t>
  </si>
  <si>
    <t>29/12/2018</t>
  </si>
  <si>
    <t>30/12/2018</t>
  </si>
  <si>
    <t>03/01/2019</t>
  </si>
  <si>
    <t>04/01/2019</t>
  </si>
  <si>
    <t>21/07/2018</t>
  </si>
  <si>
    <t>23/07/2018</t>
  </si>
  <si>
    <t>24/07/2018</t>
  </si>
  <si>
    <t>26/07/2018</t>
  </si>
  <si>
    <t>27/07/2018</t>
  </si>
  <si>
    <t>30/07/2018</t>
  </si>
  <si>
    <t>31/07/2018</t>
  </si>
  <si>
    <t>02/08/2018</t>
  </si>
  <si>
    <t>03/08/2018</t>
  </si>
  <si>
    <t>06/08/2018</t>
  </si>
  <si>
    <t>07/08/2018</t>
  </si>
  <si>
    <t>08/08/2018</t>
  </si>
  <si>
    <t>10/08/2018</t>
  </si>
  <si>
    <t>11/08/2018</t>
  </si>
  <si>
    <t>12/08/2018</t>
  </si>
  <si>
    <t>13/08/2018</t>
  </si>
  <si>
    <t>17/08/2018</t>
  </si>
  <si>
    <t>19/08/2018</t>
  </si>
  <si>
    <t>20/08/2018</t>
  </si>
  <si>
    <t>21/08/2018</t>
  </si>
  <si>
    <t>22/08/2018</t>
  </si>
  <si>
    <t>23/08/2018</t>
  </si>
  <si>
    <t>24/08/2018</t>
  </si>
  <si>
    <t>25/08/2018</t>
  </si>
  <si>
    <t>26/08/2018</t>
  </si>
  <si>
    <t>28/08/2018</t>
  </si>
  <si>
    <t>01/09/2018</t>
  </si>
  <si>
    <t>05/09/2018</t>
  </si>
  <si>
    <t>06/09/2018</t>
  </si>
  <si>
    <t>10/09/2018</t>
  </si>
  <si>
    <t>11/09/2018</t>
  </si>
  <si>
    <t>12/09/2018</t>
  </si>
  <si>
    <t>13/09/2018</t>
  </si>
  <si>
    <t>14/09/2018</t>
  </si>
  <si>
    <t>15/09/2018</t>
  </si>
  <si>
    <t>16/09/2018</t>
  </si>
  <si>
    <t>17/09/2018</t>
  </si>
  <si>
    <t>18/09/2018</t>
  </si>
  <si>
    <t>20/09/2018</t>
  </si>
  <si>
    <t>22/09/2018</t>
  </si>
  <si>
    <t>24/09/2018</t>
  </si>
  <si>
    <t>25/09/2018</t>
  </si>
  <si>
    <t>28/09/2018</t>
  </si>
  <si>
    <t>01/10/2018</t>
  </si>
  <si>
    <t>02/10/2018</t>
  </si>
  <si>
    <t>05/10/2018</t>
  </si>
  <si>
    <t>06/10/2018</t>
  </si>
  <si>
    <t>09/10/2018</t>
  </si>
  <si>
    <t>10/10/2018</t>
  </si>
  <si>
    <t>11/10/2018</t>
  </si>
  <si>
    <t>13/10/2018</t>
  </si>
  <si>
    <t>15/10/2018</t>
  </si>
  <si>
    <t>17/10/2018</t>
  </si>
  <si>
    <t>18/10/2018</t>
  </si>
  <si>
    <t>19/10/2018</t>
  </si>
  <si>
    <t>20/10/2018</t>
  </si>
  <si>
    <t>21/10/2018</t>
  </si>
  <si>
    <t>22/10/2018</t>
  </si>
  <si>
    <t>23/10/2018</t>
  </si>
  <si>
    <t>25/10/2018</t>
  </si>
  <si>
    <t>27/10/2018</t>
  </si>
  <si>
    <t>28/10/2018</t>
  </si>
  <si>
    <t>29/10/2018</t>
  </si>
  <si>
    <t>03/11/2018</t>
  </si>
  <si>
    <t>04/11/2018</t>
  </si>
  <si>
    <t>05/11/2018</t>
  </si>
  <si>
    <t>07/11/2018</t>
  </si>
  <si>
    <t>09/11/2018</t>
  </si>
  <si>
    <t>12/11/2018</t>
  </si>
  <si>
    <t>13/11/2018</t>
  </si>
  <si>
    <t>14/11/2018</t>
  </si>
  <si>
    <t>16/11/2018</t>
  </si>
  <si>
    <t>18/11/2018</t>
  </si>
  <si>
    <t>19/11/2018</t>
  </si>
  <si>
    <t>21/11/2018</t>
  </si>
  <si>
    <t>23/11/2018</t>
  </si>
  <si>
    <t>24/11/2018</t>
  </si>
  <si>
    <t>26/11/2018</t>
  </si>
  <si>
    <t>27/11/2018</t>
  </si>
  <si>
    <t>28/11/2018</t>
  </si>
  <si>
    <t>29/11/2018</t>
  </si>
  <si>
    <t>30/11/2018</t>
  </si>
  <si>
    <t>01/12/2018</t>
  </si>
  <si>
    <t>02/12/2018</t>
  </si>
  <si>
    <t>03/12/2018</t>
  </si>
  <si>
    <t>04/12/2018</t>
  </si>
  <si>
    <t>05/12/2018</t>
  </si>
  <si>
    <t>06/12/2018</t>
  </si>
  <si>
    <t>07/12/2018</t>
  </si>
  <si>
    <t>08/12/2018</t>
  </si>
  <si>
    <t>11/12/2018</t>
  </si>
  <si>
    <t>13/12/2018</t>
  </si>
  <si>
    <t>15/12/2018</t>
  </si>
  <si>
    <t>17/12/2018</t>
  </si>
  <si>
    <t>18/12/2018</t>
  </si>
  <si>
    <t>19/12/2018</t>
  </si>
  <si>
    <t>20/12/2018</t>
  </si>
  <si>
    <t>23/12/2018</t>
  </si>
  <si>
    <t>26/12/2018</t>
  </si>
  <si>
    <t>12/02/2019</t>
  </si>
  <si>
    <t>05/01/2019</t>
  </si>
  <si>
    <t>07/01/2019</t>
  </si>
  <si>
    <t>08/01/2019</t>
  </si>
  <si>
    <t>10/01/2019</t>
  </si>
  <si>
    <t>13/01/2019</t>
  </si>
  <si>
    <t>20/01/2019</t>
  </si>
  <si>
    <t>21/01/2019</t>
  </si>
  <si>
    <t>22/01/2019</t>
  </si>
  <si>
    <t>24/01/2019</t>
  </si>
  <si>
    <t>25/01/2019</t>
  </si>
  <si>
    <t>27/01/2019</t>
  </si>
  <si>
    <t>28/01/2019</t>
  </si>
  <si>
    <t>29/01/2019</t>
  </si>
  <si>
    <t>31/01/2019</t>
  </si>
  <si>
    <t>03/02/2019</t>
  </si>
  <si>
    <t>05/02/2019</t>
  </si>
  <si>
    <t>06/02/2019</t>
  </si>
  <si>
    <t>08/02/2019</t>
  </si>
  <si>
    <t>09/02/2019</t>
  </si>
  <si>
    <t>10/02/2019</t>
  </si>
  <si>
    <t>11/02/2019</t>
  </si>
  <si>
    <t>13/02/2019</t>
  </si>
  <si>
    <t>15/02/2019</t>
  </si>
  <si>
    <t>17/02/2019</t>
  </si>
  <si>
    <t>18/02/2019</t>
  </si>
  <si>
    <t>19/02/2019</t>
  </si>
  <si>
    <t>20/02/2019</t>
  </si>
  <si>
    <t>21/02/2019</t>
  </si>
  <si>
    <t>22/02/2019</t>
  </si>
  <si>
    <t>24/02/2019</t>
  </si>
  <si>
    <t>25/02/2019</t>
  </si>
  <si>
    <t>02/03/2019</t>
  </si>
  <si>
    <t>03/03/2019</t>
  </si>
  <si>
    <t>04/03/2019</t>
  </si>
  <si>
    <t>05/03/2019</t>
  </si>
  <si>
    <t>07/03/2019</t>
  </si>
  <si>
    <t>09/03/2019</t>
  </si>
  <si>
    <t>11/03/2019</t>
  </si>
  <si>
    <t>12/03/2019</t>
  </si>
  <si>
    <t>15/03/2019</t>
  </si>
  <si>
    <t>16/03/2019</t>
  </si>
  <si>
    <t>18/03/2019</t>
  </si>
  <si>
    <t>19/03/2019</t>
  </si>
  <si>
    <t>20/03/2019</t>
  </si>
  <si>
    <t>22/03/2019</t>
  </si>
  <si>
    <t>23/03/2019</t>
  </si>
  <si>
    <t>25/03/2019</t>
  </si>
  <si>
    <t>26/03/2019</t>
  </si>
  <si>
    <t>27/03/2019</t>
  </si>
  <si>
    <t>28/03/2019</t>
  </si>
  <si>
    <t>31/03/2019</t>
  </si>
  <si>
    <t>01/04/2019</t>
  </si>
  <si>
    <t>03/04/2019</t>
  </si>
  <si>
    <t>04/04/2019</t>
  </si>
  <si>
    <t>06/04/2019</t>
  </si>
  <si>
    <t>08/04/2019</t>
  </si>
  <si>
    <t>09/04/2019</t>
  </si>
  <si>
    <t>11/04/2019</t>
  </si>
  <si>
    <t>12/04/2019</t>
  </si>
  <si>
    <t>15/04/2019</t>
  </si>
  <si>
    <t>16/04/2019</t>
  </si>
  <si>
    <t>20/04/2019</t>
  </si>
  <si>
    <t>22/04/2019</t>
  </si>
  <si>
    <t>25/04/2019</t>
  </si>
  <si>
    <t>26/04/2019</t>
  </si>
  <si>
    <t>30/04/2019</t>
  </si>
  <si>
    <t>01/05/2019</t>
  </si>
  <si>
    <t>02/05/2019</t>
  </si>
  <si>
    <t>06/05/2019</t>
  </si>
  <si>
    <t>07/05/2019</t>
  </si>
  <si>
    <t>08/05/2019</t>
  </si>
  <si>
    <t>10/05/2019</t>
  </si>
  <si>
    <t>11/05/2019</t>
  </si>
  <si>
    <t>13/05/2019</t>
  </si>
  <si>
    <t>14/05/2019</t>
  </si>
  <si>
    <t>16/05/2019</t>
  </si>
  <si>
    <t>17/05/2019</t>
  </si>
  <si>
    <t>19/05/2019</t>
  </si>
  <si>
    <t>20/05/2019</t>
  </si>
  <si>
    <t>21/05/2019</t>
  </si>
  <si>
    <t>23/05/2019</t>
  </si>
  <si>
    <t>24/05/2019</t>
  </si>
  <si>
    <t>25/05/2019</t>
  </si>
  <si>
    <t>26/05/2019</t>
  </si>
  <si>
    <t>27/05/2019</t>
  </si>
  <si>
    <t>28/05/2019</t>
  </si>
  <si>
    <t>29/05/2019</t>
  </si>
  <si>
    <t>01/06/2019</t>
  </si>
  <si>
    <t>04/06/2019</t>
  </si>
  <si>
    <t>05/06/2019</t>
  </si>
  <si>
    <t>06/06/2019</t>
  </si>
  <si>
    <t>07/06/2019</t>
  </si>
  <si>
    <t>08/06/2019</t>
  </si>
  <si>
    <t>09/06/2019</t>
  </si>
  <si>
    <t>12/06/2019</t>
  </si>
  <si>
    <t>13/06/2019</t>
  </si>
  <si>
    <t>17/06/2019</t>
  </si>
  <si>
    <t>18/06/2019</t>
  </si>
  <si>
    <t>19/06/2019</t>
  </si>
  <si>
    <t>20/06/2019</t>
  </si>
  <si>
    <t>24/06/2019</t>
  </si>
  <si>
    <t>27/06/2019</t>
  </si>
  <si>
    <t>28/06/2019</t>
  </si>
  <si>
    <t>30/06/2019</t>
  </si>
  <si>
    <t>01/07/2019</t>
  </si>
  <si>
    <t>03/07/2019</t>
  </si>
  <si>
    <t>05/07/2019</t>
  </si>
  <si>
    <t>06/07/2019</t>
  </si>
  <si>
    <t>07/07/2019</t>
  </si>
  <si>
    <t>08/07/2019</t>
  </si>
  <si>
    <t>09/07/2019</t>
  </si>
  <si>
    <t>11/07/2019</t>
  </si>
  <si>
    <t>15/07/2019</t>
  </si>
  <si>
    <t>16/07/2019</t>
  </si>
  <si>
    <t>17/07/2019</t>
  </si>
  <si>
    <t>18/07/2019</t>
  </si>
  <si>
    <t>22/07/2019</t>
  </si>
  <si>
    <t>24/07/2019</t>
  </si>
  <si>
    <t>25/07/2019</t>
  </si>
  <si>
    <t>30/07/2019</t>
  </si>
  <si>
    <t>31/07/2019</t>
  </si>
  <si>
    <t>05/08/2019</t>
  </si>
  <si>
    <t>07/08/2019</t>
  </si>
  <si>
    <t>11/08/2019</t>
  </si>
  <si>
    <t>12/08/2019</t>
  </si>
  <si>
    <t>13/08/2019</t>
  </si>
  <si>
    <t>16/08/2019</t>
  </si>
  <si>
    <t>17/08/2019</t>
  </si>
  <si>
    <t>19/08/2019</t>
  </si>
  <si>
    <t>22/08/2019</t>
  </si>
  <si>
    <t>23/08/2019</t>
  </si>
  <si>
    <t>24/08/2019</t>
  </si>
  <si>
    <t>25/08/2019</t>
  </si>
  <si>
    <t>28/09/2019</t>
  </si>
  <si>
    <t>27/08/2019</t>
  </si>
  <si>
    <t>28/08/2019</t>
  </si>
  <si>
    <t>29/08/2019</t>
  </si>
  <si>
    <t>31/08/2019</t>
  </si>
  <si>
    <t>01/09/2019</t>
  </si>
  <si>
    <t>03/09/2019</t>
  </si>
  <si>
    <t>04/09/2019</t>
  </si>
  <si>
    <t>06/09/2019</t>
  </si>
  <si>
    <t>07/09/2019</t>
  </si>
  <si>
    <t>09/09/2019</t>
  </si>
  <si>
    <t>10/09/2019</t>
  </si>
  <si>
    <t>11/09/2019</t>
  </si>
  <si>
    <t>13/09/2019</t>
  </si>
  <si>
    <t>17/09/2019</t>
  </si>
  <si>
    <t>18/09/2019</t>
  </si>
  <si>
    <t>19/09/2019</t>
  </si>
  <si>
    <t>22/09/2019</t>
  </si>
  <si>
    <t>23/09/2019</t>
  </si>
  <si>
    <t>24/09/2019</t>
  </si>
  <si>
    <t>03/10/2019</t>
  </si>
  <si>
    <t>07/10/2019</t>
  </si>
  <si>
    <t>08/10/2019</t>
  </si>
  <si>
    <t>09/10/2019</t>
  </si>
  <si>
    <t>10/10/2019</t>
  </si>
  <si>
    <t>11/10/2019</t>
  </si>
  <si>
    <t>13/10/2019</t>
  </si>
  <si>
    <t>14/10/2019</t>
  </si>
  <si>
    <t>16/10/2019</t>
  </si>
  <si>
    <t>17/10/2019</t>
  </si>
  <si>
    <t>18/10/2019</t>
  </si>
  <si>
    <t>24/10/2019</t>
  </si>
  <si>
    <t>25/10/2019</t>
  </si>
  <si>
    <t>27/10/2019</t>
  </si>
  <si>
    <t>29/10/2019</t>
  </si>
  <si>
    <t>05/11/2019</t>
  </si>
  <si>
    <t>08/11/2019</t>
  </si>
  <si>
    <t>10/11/2019</t>
  </si>
  <si>
    <t>12/11/2019</t>
  </si>
  <si>
    <t>13/11/2019</t>
  </si>
  <si>
    <t>14/11/2019</t>
  </si>
  <si>
    <t>KE-KIA-1906-0</t>
  </si>
  <si>
    <t>15/11/2019</t>
  </si>
  <si>
    <t>17/11/2019</t>
  </si>
  <si>
    <t>18/11/2019</t>
  </si>
  <si>
    <t>19/11/2019</t>
  </si>
  <si>
    <t>20/11/2019</t>
  </si>
  <si>
    <t>21/11/2019</t>
  </si>
  <si>
    <t>22/11/2019</t>
  </si>
  <si>
    <t>24/11/2019</t>
  </si>
  <si>
    <t>25/11/2019</t>
  </si>
  <si>
    <t>26/11/2019</t>
  </si>
  <si>
    <t>27/11/2019</t>
  </si>
  <si>
    <t>30/11/2019</t>
  </si>
  <si>
    <t>03/12/2019</t>
  </si>
  <si>
    <t>04/12/2019</t>
  </si>
  <si>
    <t>07/12/2019</t>
  </si>
  <si>
    <t>10/12/2019</t>
  </si>
  <si>
    <t>11/12/2019</t>
  </si>
  <si>
    <t>12/12/2019</t>
  </si>
  <si>
    <t>13/12/2019</t>
  </si>
  <si>
    <t>16/12/2019</t>
  </si>
  <si>
    <t>18/12/2019</t>
  </si>
  <si>
    <t>20/12/2019</t>
  </si>
  <si>
    <t>23/12/2019</t>
  </si>
  <si>
    <t>24/12/2019</t>
  </si>
  <si>
    <t>27/12/2019</t>
  </si>
  <si>
    <t>30/12/2019</t>
  </si>
  <si>
    <t>31/12/2019</t>
  </si>
  <si>
    <t>03/01/2020</t>
  </si>
  <si>
    <t>05/01/2020</t>
  </si>
  <si>
    <t>06/01/2020</t>
  </si>
  <si>
    <t>07/01/2020</t>
  </si>
  <si>
    <t>24/01/2020</t>
  </si>
  <si>
    <t>26/01/2020</t>
  </si>
  <si>
    <t>02/02/2020</t>
  </si>
  <si>
    <t>06/02/2020</t>
  </si>
  <si>
    <t>10/02/2020</t>
  </si>
  <si>
    <t>11/02/2020</t>
  </si>
  <si>
    <t>13/02/2020</t>
  </si>
  <si>
    <t>15/02/2020</t>
  </si>
  <si>
    <t>17/02/2020</t>
  </si>
  <si>
    <t>18/02/2020</t>
  </si>
  <si>
    <t>19/02/2020</t>
  </si>
  <si>
    <t>20/02/2020</t>
  </si>
  <si>
    <t>22/02/2020</t>
  </si>
  <si>
    <t>03/03/2020</t>
  </si>
  <si>
    <t>07/03/2020</t>
  </si>
  <si>
    <t>09/03/2020</t>
  </si>
  <si>
    <t>12/03/2020</t>
  </si>
  <si>
    <t>30/04/2020</t>
  </si>
  <si>
    <t>KE-KIR-2002-0</t>
  </si>
  <si>
    <t>04/05/2020</t>
  </si>
  <si>
    <t>08/05/2020</t>
  </si>
  <si>
    <t>09/05/2020</t>
  </si>
  <si>
    <t>19/05/2020</t>
  </si>
  <si>
    <t>20/05/2020</t>
  </si>
  <si>
    <t>21/05/2020</t>
  </si>
  <si>
    <t>22/05/2020</t>
  </si>
  <si>
    <t>23/05/2020</t>
  </si>
  <si>
    <t>24/05/2020</t>
  </si>
  <si>
    <t>25/05/2020</t>
  </si>
  <si>
    <t>29/05/2020</t>
  </si>
  <si>
    <t>30/05/2020</t>
  </si>
  <si>
    <t>10/06/2020</t>
  </si>
  <si>
    <t>14/06/2020</t>
  </si>
  <si>
    <t>15/06/2020</t>
  </si>
  <si>
    <t>17/06/2020</t>
  </si>
  <si>
    <t>13/03/2020</t>
  </si>
  <si>
    <t>16/03/2020</t>
  </si>
  <si>
    <t>17/03/2020</t>
  </si>
  <si>
    <t>26/03/2020</t>
  </si>
  <si>
    <t>03/04/2020</t>
  </si>
  <si>
    <t>07/04/2020</t>
  </si>
  <si>
    <t>13/04/2020</t>
  </si>
  <si>
    <t>16/04/2020</t>
  </si>
  <si>
    <t>17/04/2020</t>
  </si>
  <si>
    <t>18/04/2020</t>
  </si>
  <si>
    <t>22/04/2020</t>
  </si>
  <si>
    <t>23/04/2020</t>
  </si>
  <si>
    <t>21/06/2020</t>
  </si>
  <si>
    <t>22/06/2020</t>
  </si>
  <si>
    <t>23/06/2020</t>
  </si>
  <si>
    <t>24/06/2020</t>
  </si>
  <si>
    <t>25/06/2020</t>
  </si>
  <si>
    <t>26/06/2020</t>
  </si>
  <si>
    <t>27/06/2020</t>
  </si>
  <si>
    <t>29/06/2020</t>
  </si>
  <si>
    <t>08/07/2020</t>
  </si>
  <si>
    <t>09/07/2020</t>
  </si>
  <si>
    <t>15/07/2020</t>
  </si>
  <si>
    <t>17/07/2020</t>
  </si>
  <si>
    <t>Mfalme</t>
  </si>
  <si>
    <t>13/08/2020</t>
  </si>
  <si>
    <t>15/08/2020</t>
  </si>
  <si>
    <t>16/08/2020</t>
  </si>
  <si>
    <t>17/08/2020</t>
  </si>
  <si>
    <t>18/08/2020</t>
  </si>
  <si>
    <t>19/08/2020</t>
  </si>
  <si>
    <t>20/08/2020</t>
  </si>
  <si>
    <t>24/08/2020</t>
  </si>
  <si>
    <t>27/08/2020</t>
  </si>
  <si>
    <t>28/08/2020</t>
  </si>
  <si>
    <t>02/09/2020</t>
  </si>
  <si>
    <t>18/07/2020</t>
  </si>
  <si>
    <t>20/07/2020</t>
  </si>
  <si>
    <t>21/07/2020</t>
  </si>
  <si>
    <t>22/07/2020</t>
  </si>
  <si>
    <t>24/07/2020</t>
  </si>
  <si>
    <t>25/07/2020</t>
  </si>
  <si>
    <t>29/07/2020</t>
  </si>
  <si>
    <t>31/07/2020</t>
  </si>
  <si>
    <t>03/08/2020</t>
  </si>
  <si>
    <t>20/09/2020</t>
  </si>
  <si>
    <t>21/09/2020</t>
  </si>
  <si>
    <t>22/09/2020</t>
  </si>
  <si>
    <t>23/09/2020</t>
  </si>
  <si>
    <t>27/09/2020</t>
  </si>
  <si>
    <t>28/09/2020</t>
  </si>
  <si>
    <t>29/09/2020</t>
  </si>
  <si>
    <t>01/10/2020</t>
  </si>
  <si>
    <t>08/10/2020</t>
  </si>
  <si>
    <t>13/10/2020</t>
  </si>
  <si>
    <t>14/10/2020</t>
  </si>
  <si>
    <t>15/10/2020</t>
  </si>
  <si>
    <t>19/10/2020</t>
  </si>
  <si>
    <t>21/10/2020</t>
  </si>
  <si>
    <t>22/10/2020</t>
  </si>
  <si>
    <t>23/10/2020</t>
  </si>
  <si>
    <t>24/10/2020</t>
  </si>
  <si>
    <t>26/10/2020</t>
  </si>
  <si>
    <t>27/10/2020</t>
  </si>
  <si>
    <t>28/10/2020</t>
  </si>
  <si>
    <t>31/10/2020</t>
  </si>
  <si>
    <t>01/11/2020</t>
  </si>
  <si>
    <t>02/11/2020</t>
  </si>
  <si>
    <t>03/11/2020</t>
  </si>
  <si>
    <t>04/11/2020</t>
  </si>
  <si>
    <t>05/11/2020</t>
  </si>
  <si>
    <t>06/11/2020</t>
  </si>
  <si>
    <t>07/11/2020</t>
  </si>
  <si>
    <t>09/11/2020</t>
  </si>
  <si>
    <t>16/11/2020</t>
  </si>
  <si>
    <t>17/11/2020</t>
  </si>
  <si>
    <t>18/11/2020</t>
  </si>
  <si>
    <t>22/11/2020</t>
  </si>
  <si>
    <t>23/11/2020</t>
  </si>
  <si>
    <t>24/11/2020</t>
  </si>
  <si>
    <t>25/11/2020</t>
  </si>
  <si>
    <t>26/11/2020</t>
  </si>
  <si>
    <t>27/11/2020</t>
  </si>
  <si>
    <t>28/11/2020</t>
  </si>
  <si>
    <t>30/11/2020</t>
  </si>
  <si>
    <t>01/12/2020</t>
  </si>
  <si>
    <t>03/12/2020</t>
  </si>
  <si>
    <t>05/12/2020</t>
  </si>
  <si>
    <t>06/12/2020</t>
  </si>
  <si>
    <t>07/12/2020</t>
  </si>
  <si>
    <t>08/12/2020</t>
  </si>
  <si>
    <t>10/12/2020</t>
  </si>
  <si>
    <t>11/12/2020</t>
  </si>
  <si>
    <t>14/12/2020</t>
  </si>
  <si>
    <t>15/12/2020</t>
  </si>
  <si>
    <t>30/12/2020</t>
  </si>
  <si>
    <t>08/01/2021</t>
  </si>
  <si>
    <t>11/01/2021</t>
  </si>
  <si>
    <t>12/01/2021</t>
  </si>
  <si>
    <t>19/01/2021</t>
  </si>
  <si>
    <t>20/01/2021</t>
  </si>
  <si>
    <t>23/01/2021</t>
  </si>
  <si>
    <t>26/01/2021</t>
  </si>
  <si>
    <t>27/01/2021</t>
  </si>
  <si>
    <t>28/01/2021</t>
  </si>
  <si>
    <t>30/01/2021</t>
  </si>
  <si>
    <t>01/02/2021</t>
  </si>
  <si>
    <t>15/02/2021</t>
  </si>
  <si>
    <t>19/02/2021</t>
  </si>
  <si>
    <t>20/02/2021</t>
  </si>
  <si>
    <t>23/02/2021</t>
  </si>
  <si>
    <t>24/02/2021</t>
  </si>
  <si>
    <t>01/03/2021</t>
  </si>
  <si>
    <t>02/03/2021</t>
  </si>
  <si>
    <t>07/03/2021</t>
  </si>
  <si>
    <t>11/03/2021</t>
  </si>
  <si>
    <t>12/03/2021</t>
  </si>
  <si>
    <t>15/03/2021</t>
  </si>
  <si>
    <t>17/03/2021</t>
  </si>
  <si>
    <t>23/03/2021</t>
  </si>
  <si>
    <t>24/03/2021</t>
  </si>
  <si>
    <t>25/03/2021</t>
  </si>
  <si>
    <t>26/03/2021</t>
  </si>
  <si>
    <t>28/03/2021</t>
  </si>
  <si>
    <t>31/03/2021</t>
  </si>
  <si>
    <t>06/04/2021</t>
  </si>
  <si>
    <t>08/04/2021</t>
  </si>
  <si>
    <t>09/04/2021</t>
  </si>
  <si>
    <t>13/04/2021</t>
  </si>
  <si>
    <t>14/04/2021</t>
  </si>
  <si>
    <t>16/04/2021</t>
  </si>
  <si>
    <t>20/04/2021</t>
  </si>
  <si>
    <t>22/04/2021</t>
  </si>
  <si>
    <t>27/04/2021</t>
  </si>
  <si>
    <t>28/04/2021</t>
  </si>
  <si>
    <t>29/04/2021</t>
  </si>
  <si>
    <t>01/05/2021</t>
  </si>
  <si>
    <t>02/05/2021</t>
  </si>
  <si>
    <t>12/05/2021</t>
  </si>
  <si>
    <t>15/05/2021</t>
  </si>
  <si>
    <t>18/05/2021</t>
  </si>
  <si>
    <t>23/05/2021</t>
  </si>
  <si>
    <t>24/05/2021</t>
  </si>
  <si>
    <t>25/05/2021</t>
  </si>
  <si>
    <t>27/05/2021</t>
  </si>
  <si>
    <t>28/05/2021</t>
  </si>
  <si>
    <t>29/05/2021</t>
  </si>
  <si>
    <t>04/06/2021</t>
  </si>
  <si>
    <t>05/06/2021</t>
  </si>
  <si>
    <t>07/06/2021</t>
  </si>
  <si>
    <t>08/06/2021</t>
  </si>
  <si>
    <t>09/06/2021</t>
  </si>
  <si>
    <t>13/06/2021</t>
  </si>
  <si>
    <t>22/06/2021</t>
  </si>
  <si>
    <t>23/06/2021</t>
  </si>
  <si>
    <t>02/07/2021</t>
  </si>
  <si>
    <t>03/07/2021</t>
  </si>
  <si>
    <t>05/07/2021</t>
  </si>
  <si>
    <t>06/07/2021</t>
  </si>
  <si>
    <t>KE-NYE-2107-0</t>
  </si>
  <si>
    <t>07/07/2021</t>
  </si>
  <si>
    <t>10/07/2021</t>
  </si>
  <si>
    <t>14/07/2021</t>
  </si>
  <si>
    <t>15/07/2021</t>
  </si>
  <si>
    <t>20/07/2021</t>
  </si>
  <si>
    <t>KE-NYE-2105-28065</t>
  </si>
  <si>
    <t>12/08/2021</t>
  </si>
  <si>
    <t>17/08/2021</t>
  </si>
  <si>
    <t>18/08/2021</t>
  </si>
  <si>
    <t>20/08/2021</t>
  </si>
  <si>
    <t>23/08/2021</t>
  </si>
  <si>
    <t>25/08/2021</t>
  </si>
  <si>
    <t>26/08/2021</t>
  </si>
  <si>
    <t>28/08/2021</t>
  </si>
  <si>
    <t>29/08/2021</t>
  </si>
  <si>
    <t>01/09/2021</t>
  </si>
  <si>
    <t>02/09/2021</t>
  </si>
  <si>
    <t>13/09/2021</t>
  </si>
  <si>
    <t>14/09/2021</t>
  </si>
  <si>
    <t>20/09/2021</t>
  </si>
  <si>
    <t>21/09/2021</t>
  </si>
  <si>
    <t>24/09/2021</t>
  </si>
  <si>
    <t>26/07/2021</t>
  </si>
  <si>
    <t>28/07/2021</t>
  </si>
  <si>
    <t>29/07/2021</t>
  </si>
  <si>
    <t>30/07/2021</t>
  </si>
  <si>
    <t>02/08/2021</t>
  </si>
  <si>
    <t>04/08/2021</t>
  </si>
  <si>
    <t>05/08/2021</t>
  </si>
  <si>
    <t>09/08/2021</t>
  </si>
  <si>
    <t>27/09/2021</t>
  </si>
  <si>
    <t>29/09/2021</t>
  </si>
  <si>
    <t>05/10/2021</t>
  </si>
  <si>
    <t>14/10/2021</t>
  </si>
  <si>
    <t>16/10/2021</t>
  </si>
  <si>
    <t>17/10/2021</t>
  </si>
  <si>
    <t>19/10/2021</t>
  </si>
  <si>
    <t>27/10/2021</t>
  </si>
  <si>
    <t>29/10/2021</t>
  </si>
  <si>
    <t>02/11/2021</t>
  </si>
  <si>
    <t>03/11/2021</t>
  </si>
  <si>
    <t>04/11/2021</t>
  </si>
  <si>
    <t>06/11/2021</t>
  </si>
  <si>
    <t>07/11/2021</t>
  </si>
  <si>
    <t>13/11/2021</t>
  </si>
  <si>
    <t>18/11/2021</t>
  </si>
  <si>
    <t>19/11/2021</t>
  </si>
  <si>
    <t>20/11/2021</t>
  </si>
  <si>
    <t>24/11/2021</t>
  </si>
  <si>
    <t>26/11/2021</t>
  </si>
  <si>
    <t>29/11/2021</t>
  </si>
  <si>
    <t>30/11/2021</t>
  </si>
  <si>
    <t>02/12/2021</t>
  </si>
  <si>
    <t>07/12/2021</t>
  </si>
  <si>
    <t>08/12/2021</t>
  </si>
  <si>
    <t>17/12/2021</t>
  </si>
  <si>
    <t>19/12/2021</t>
  </si>
  <si>
    <t>20/12/2021</t>
  </si>
  <si>
    <t>21/12/2021</t>
  </si>
  <si>
    <t>04/01/2022</t>
  </si>
  <si>
    <t>14/01/2022</t>
  </si>
  <si>
    <t>18/01/2022</t>
  </si>
  <si>
    <t>21/01/2022</t>
  </si>
  <si>
    <t>26/01/2022</t>
  </si>
  <si>
    <t>27/01/2022</t>
  </si>
  <si>
    <t>28/01/2022</t>
  </si>
  <si>
    <t>30/01/2022</t>
  </si>
  <si>
    <t>01/02/2022</t>
  </si>
  <si>
    <t>02/02/2022</t>
  </si>
  <si>
    <t>03/02/2022</t>
  </si>
  <si>
    <t>07/02/2022</t>
  </si>
  <si>
    <t>09/02/2022</t>
  </si>
  <si>
    <t>10/02/2022</t>
  </si>
  <si>
    <t>13/02/2022</t>
  </si>
  <si>
    <t>14/02/2022</t>
  </si>
  <si>
    <t>16/02/2022</t>
  </si>
  <si>
    <t>25/02/2022</t>
  </si>
  <si>
    <t>03/03/2022</t>
  </si>
  <si>
    <t>08/03/2022</t>
  </si>
  <si>
    <t>09/03/2022</t>
  </si>
  <si>
    <t>15/03/2022</t>
  </si>
  <si>
    <t>17/03/2022</t>
  </si>
  <si>
    <t>KE-BAR-2203-0</t>
  </si>
  <si>
    <t>24/03/2022</t>
  </si>
  <si>
    <t>28/03/2022</t>
  </si>
  <si>
    <t>KE-TRA-2203-29707</t>
  </si>
  <si>
    <t>30/03/2022</t>
  </si>
  <si>
    <t>31/03/2022</t>
  </si>
  <si>
    <t>12/04/2022</t>
  </si>
  <si>
    <t>15/04/2022</t>
  </si>
  <si>
    <t>22/04/2022</t>
  </si>
  <si>
    <t>23/04/2022</t>
  </si>
  <si>
    <t>25/04/2022</t>
  </si>
  <si>
    <t>26/04/2022</t>
  </si>
  <si>
    <t>27/04/2022</t>
  </si>
  <si>
    <t>29/04/2022</t>
  </si>
  <si>
    <t>03/05/2022</t>
  </si>
  <si>
    <t>06/05/2022</t>
  </si>
  <si>
    <t>10/05/2022</t>
  </si>
  <si>
    <t>12/05/2022</t>
  </si>
  <si>
    <t>13/05/2022</t>
  </si>
  <si>
    <t>14/05/2022</t>
  </si>
  <si>
    <t>17/05/2022</t>
  </si>
  <si>
    <t>20/05/2022</t>
  </si>
  <si>
    <t>24/05/2022</t>
  </si>
  <si>
    <t>27/07/2022</t>
  </si>
  <si>
    <t>07/06/2022</t>
  </si>
  <si>
    <t>08/06/2022</t>
  </si>
  <si>
    <t>09/06/2022</t>
  </si>
  <si>
    <t>10/06/2022</t>
  </si>
  <si>
    <t>11/06/2022</t>
  </si>
  <si>
    <t>CHEPKIRUI ADIJAH</t>
  </si>
  <si>
    <t>12/06/2022</t>
  </si>
  <si>
    <t>16/06/2022</t>
  </si>
  <si>
    <t>17/06/2022</t>
  </si>
  <si>
    <t>18/06/2022</t>
  </si>
  <si>
    <t>21/06/2022</t>
  </si>
  <si>
    <t>26/06/2022</t>
  </si>
  <si>
    <t>27/06/2022</t>
  </si>
  <si>
    <t>KE-NAK-2112-0</t>
  </si>
  <si>
    <t>29/06/2022</t>
  </si>
  <si>
    <t>01/07/2022</t>
  </si>
  <si>
    <t>04/07/2022</t>
  </si>
  <si>
    <t>07/07/2022</t>
  </si>
  <si>
    <t>08/07/2022</t>
  </si>
  <si>
    <t>KE-KIA-2206-0</t>
  </si>
  <si>
    <t>11/07/2022</t>
  </si>
  <si>
    <t>28/07/2022</t>
  </si>
  <si>
    <t>31/07/2022</t>
  </si>
  <si>
    <t>01/08/2022</t>
  </si>
  <si>
    <t>02/08/2022</t>
  </si>
  <si>
    <t>03/08/2022</t>
  </si>
  <si>
    <t>15/08/2022</t>
  </si>
  <si>
    <t>18/08/2022</t>
  </si>
  <si>
    <t>23/08/2022</t>
  </si>
  <si>
    <t>30/08/2022</t>
  </si>
  <si>
    <t>31/08/2022</t>
  </si>
  <si>
    <t>01/09/2022</t>
  </si>
  <si>
    <t>05/09/2022</t>
  </si>
  <si>
    <t>06/09/2022</t>
  </si>
  <si>
    <t>07/09/2022</t>
  </si>
  <si>
    <t>14/09/2022</t>
  </si>
  <si>
    <t>16/09/2022</t>
  </si>
  <si>
    <t>19/09/2022</t>
  </si>
  <si>
    <t>20/09/2022</t>
  </si>
  <si>
    <t>21/09/2022</t>
  </si>
  <si>
    <t>22/09/2022</t>
  </si>
  <si>
    <t>24/09/2022</t>
  </si>
  <si>
    <t>27/09/2022</t>
  </si>
  <si>
    <t>30/09/2022</t>
  </si>
  <si>
    <t>01/10/2022</t>
  </si>
  <si>
    <t>03/10/2022</t>
  </si>
  <si>
    <t>04/10/2022</t>
  </si>
  <si>
    <t>06/10/2022</t>
  </si>
  <si>
    <t>08/10/2022</t>
  </si>
  <si>
    <t>11/10/2022</t>
  </si>
  <si>
    <t>18/10/2022</t>
  </si>
  <si>
    <t>20/10/2022</t>
  </si>
  <si>
    <t>21/10/2022</t>
  </si>
  <si>
    <t>22/10/2022</t>
  </si>
  <si>
    <t>23/10/2022</t>
  </si>
  <si>
    <t>24/10/2022</t>
  </si>
  <si>
    <t>25/10/2022</t>
  </si>
  <si>
    <t>26/10/2022</t>
  </si>
  <si>
    <t>27/10/2022</t>
  </si>
  <si>
    <t>Rwegetha</t>
  </si>
  <si>
    <t>28/10/2022</t>
  </si>
  <si>
    <t>29/10/2022</t>
  </si>
  <si>
    <t>30/10/2022</t>
  </si>
  <si>
    <t>31/10/2022</t>
  </si>
  <si>
    <t>01/11/2022</t>
  </si>
  <si>
    <t>02/11/2022</t>
  </si>
  <si>
    <t>03/11/2022</t>
  </si>
  <si>
    <t>KE-NYE-2211-0</t>
  </si>
  <si>
    <t>04/11/2022</t>
  </si>
  <si>
    <t>09/11/2022</t>
  </si>
  <si>
    <t>10/11/2022</t>
  </si>
  <si>
    <t>21/11/2022</t>
  </si>
  <si>
    <t>24/11/2022</t>
  </si>
  <si>
    <t>02/12/2022</t>
  </si>
  <si>
    <t>06/12/2022</t>
  </si>
  <si>
    <t>19/12/2022</t>
  </si>
  <si>
    <t>20/12/2022</t>
  </si>
  <si>
    <t>21/12/2022</t>
  </si>
  <si>
    <t>23/12/2022</t>
  </si>
  <si>
    <t>31/12/2022</t>
  </si>
  <si>
    <t>10/01/2023</t>
  </si>
  <si>
    <t>12/01/2023</t>
  </si>
  <si>
    <t>16/01/2023</t>
  </si>
  <si>
    <t>17/01/2023</t>
  </si>
  <si>
    <t>19/01/2023</t>
  </si>
  <si>
    <t>20/01/2023</t>
  </si>
  <si>
    <t>24/01/2023</t>
  </si>
  <si>
    <t>KE-KAJ-2312-30863</t>
  </si>
  <si>
    <t>23rd December,2023</t>
  </si>
  <si>
    <t>Olooltepes</t>
  </si>
  <si>
    <t>25/01/2023</t>
  </si>
  <si>
    <t>26/01/2023</t>
  </si>
  <si>
    <t>28/01/2023</t>
  </si>
  <si>
    <t>05/02/2023</t>
  </si>
  <si>
    <t>06/02/2023</t>
  </si>
  <si>
    <t>07/02/2023</t>
  </si>
  <si>
    <t>21/02/2023</t>
  </si>
  <si>
    <t>27/02/2023</t>
  </si>
  <si>
    <t>KE-BAR-2310-29538</t>
  </si>
  <si>
    <t>30th October,2023</t>
  </si>
  <si>
    <t>KE-MOM-2303-30634</t>
  </si>
  <si>
    <t>KE-KIL-2303-30635</t>
  </si>
  <si>
    <t>KE-KIA-2211-29675</t>
  </si>
  <si>
    <t>KE-KIA-2303-30376</t>
  </si>
  <si>
    <t>9th March,2023</t>
  </si>
  <si>
    <t>20th March,2023</t>
  </si>
  <si>
    <t>Kiaiiria</t>
  </si>
  <si>
    <t>21/03/2023</t>
  </si>
  <si>
    <t>KE-KIA-2303-83432542-00002</t>
  </si>
  <si>
    <t>16th March,2023</t>
  </si>
  <si>
    <t>Kirangi</t>
  </si>
  <si>
    <t>KE-NYA-2303-83432642-00001</t>
  </si>
  <si>
    <t>27th March,2023</t>
  </si>
  <si>
    <t>27/03/2023</t>
  </si>
  <si>
    <t>KE-UAS-2303-29712/23</t>
  </si>
  <si>
    <t>KE-NYA-2302-29021</t>
  </si>
  <si>
    <t>Kitutu Masaba</t>
  </si>
  <si>
    <t>Nyabiemba</t>
  </si>
  <si>
    <t>01/04/2023</t>
  </si>
  <si>
    <t>KE-KIA-2303-29059</t>
  </si>
  <si>
    <t>10th March,2023</t>
  </si>
  <si>
    <t>Mariigi</t>
  </si>
  <si>
    <t>Mbari ya igi</t>
  </si>
  <si>
    <t>KE-BAR-2304-29542</t>
  </si>
  <si>
    <t>3rd April,2023</t>
  </si>
  <si>
    <t>04/04/2023</t>
  </si>
  <si>
    <t>KE-BAR-2304-29540</t>
  </si>
  <si>
    <t>Kimngorom</t>
  </si>
  <si>
    <t>Tian</t>
  </si>
  <si>
    <t>KE-BAR-2304-29541</t>
  </si>
  <si>
    <t>Booster</t>
  </si>
  <si>
    <t>KE-BAR-2304-29543</t>
  </si>
  <si>
    <t>Sigowo</t>
  </si>
  <si>
    <t>KE-BAR-2304-29544</t>
  </si>
  <si>
    <t>Kipsolian</t>
  </si>
  <si>
    <t>KE-MER-2304-30954</t>
  </si>
  <si>
    <t>5th April,2023</t>
  </si>
  <si>
    <t>05/04/2023</t>
  </si>
  <si>
    <t>KE-NYA-2304-83432642-00002</t>
  </si>
  <si>
    <t>7th April,2023</t>
  </si>
  <si>
    <t>07/04/2023</t>
  </si>
  <si>
    <t>KE-LAI-2304-83432642-00003</t>
  </si>
  <si>
    <t>1st February,2023</t>
  </si>
  <si>
    <t>18th April,2023</t>
  </si>
  <si>
    <t>Lusogwa</t>
  </si>
  <si>
    <t>18/04/2023</t>
  </si>
  <si>
    <t>KE-KIA-2207-29726</t>
  </si>
  <si>
    <t>Kwamikal</t>
  </si>
  <si>
    <t>21/04/2023</t>
  </si>
  <si>
    <t>KE-KIA-2303-29728</t>
  </si>
  <si>
    <t>KE-KIA-2303-29727</t>
  </si>
  <si>
    <t>13th February,2023</t>
  </si>
  <si>
    <t>22nd March,2023</t>
  </si>
  <si>
    <t>KE-KIA-2302-29673</t>
  </si>
  <si>
    <t>15th January,2023</t>
  </si>
  <si>
    <t>19th February,2023</t>
  </si>
  <si>
    <t>23/04/2023</t>
  </si>
  <si>
    <t>KE-KIA-2206-29674</t>
  </si>
  <si>
    <t>KE-KIA-2302-29672</t>
  </si>
  <si>
    <t>19th January,2023</t>
  </si>
  <si>
    <t>Ikoria</t>
  </si>
  <si>
    <t>27/04/2023</t>
  </si>
  <si>
    <t>KE-NYE-2305-83432642-00004</t>
  </si>
  <si>
    <t>10th April,2023</t>
  </si>
  <si>
    <t>1st May,2023</t>
  </si>
  <si>
    <t>Mbaa- Ini</t>
  </si>
  <si>
    <t>01/05/2023</t>
  </si>
  <si>
    <t>KE-MUR-2301-30982</t>
  </si>
  <si>
    <t>6th December,2022</t>
  </si>
  <si>
    <t>02/05/2023</t>
  </si>
  <si>
    <t>KE-MUR-2302-30983</t>
  </si>
  <si>
    <t>Gakuyu</t>
  </si>
  <si>
    <t>KE-MUR-2304-30987</t>
  </si>
  <si>
    <t>3rd March,2023</t>
  </si>
  <si>
    <t>20th April,2023</t>
  </si>
  <si>
    <t>KE-MUR-2301-30984</t>
  </si>
  <si>
    <t>Mukurwe wa nyanga thanga</t>
  </si>
  <si>
    <t>KE-NYE-2301-30985</t>
  </si>
  <si>
    <t>16th November,2022</t>
  </si>
  <si>
    <t>Guruthuru</t>
  </si>
  <si>
    <t>KE-NYA-2305-28221</t>
  </si>
  <si>
    <t>1st April,2023</t>
  </si>
  <si>
    <t>10th May,2023</t>
  </si>
  <si>
    <t>Puma springs</t>
  </si>
  <si>
    <t>22/05/2023</t>
  </si>
  <si>
    <t>KE-KIS-2112-30134</t>
  </si>
  <si>
    <t>Bomachoge Borabu</t>
  </si>
  <si>
    <t>Nyamiobo</t>
  </si>
  <si>
    <t>24/05/2023</t>
  </si>
  <si>
    <t>KE-KAJ-2303-30862</t>
  </si>
  <si>
    <t>20th January,2023</t>
  </si>
  <si>
    <t>25th March,2023</t>
  </si>
  <si>
    <t>kajiado South</t>
  </si>
  <si>
    <t>loitokitok</t>
  </si>
  <si>
    <t>25/05/2023</t>
  </si>
  <si>
    <t>KE-MER-2305-30955</t>
  </si>
  <si>
    <t>13th May,2023</t>
  </si>
  <si>
    <t>29th May,2023</t>
  </si>
  <si>
    <t>Karimbene</t>
  </si>
  <si>
    <t>30/05/2023</t>
  </si>
  <si>
    <t>KE-KER-2305-26188</t>
  </si>
  <si>
    <t>6th March,2023</t>
  </si>
  <si>
    <t>2nd May,2023</t>
  </si>
  <si>
    <t>Chemumbe</t>
  </si>
  <si>
    <t>07/06/2023</t>
  </si>
  <si>
    <t>KE-NYE-2306-83431270-00001</t>
  </si>
  <si>
    <t>15th June,2023</t>
  </si>
  <si>
    <t>Aguthi-Gaaki</t>
  </si>
  <si>
    <t>Mutathi- Ini</t>
  </si>
  <si>
    <t>15/06/2023</t>
  </si>
  <si>
    <t>KE-KIL-2306-30631</t>
  </si>
  <si>
    <t>9th May,2023</t>
  </si>
  <si>
    <t>Kilifi south</t>
  </si>
  <si>
    <t>Kopa</t>
  </si>
  <si>
    <t>19/06/2023</t>
  </si>
  <si>
    <t>KE-NAK-2306-30136</t>
  </si>
  <si>
    <t>12th May,2023</t>
  </si>
  <si>
    <t>17th June,2023</t>
  </si>
  <si>
    <t>22/06/2023</t>
  </si>
  <si>
    <t>KE-BOM-2301-26190</t>
  </si>
  <si>
    <t>24th December,2020</t>
  </si>
  <si>
    <t>18th January,2023</t>
  </si>
  <si>
    <t>KE-NYE-2301-30335</t>
  </si>
  <si>
    <t>Chinga south west</t>
  </si>
  <si>
    <t>KE-MER-2306-29421</t>
  </si>
  <si>
    <t>14th June,2023</t>
  </si>
  <si>
    <t>24th June,2023</t>
  </si>
  <si>
    <t>Karaa</t>
  </si>
  <si>
    <t>25/06/2023</t>
  </si>
  <si>
    <t>KE-NYA-2305-26191</t>
  </si>
  <si>
    <t>22nd February,2023</t>
  </si>
  <si>
    <t>5th May,2023</t>
  </si>
  <si>
    <t>Eronge</t>
  </si>
  <si>
    <t>KE-NYA-2306-83432642-00005</t>
  </si>
  <si>
    <t>11th April,2023</t>
  </si>
  <si>
    <t>28th June,2023</t>
  </si>
  <si>
    <t>28/06/2023</t>
  </si>
  <si>
    <t>KE-MER-2306-29422</t>
  </si>
  <si>
    <t>11th June,2023</t>
  </si>
  <si>
    <t>Ntugua</t>
  </si>
  <si>
    <t>30/06/2023</t>
  </si>
  <si>
    <t>KE-MER-2307-29423</t>
  </si>
  <si>
    <t>20th June,2023</t>
  </si>
  <si>
    <t>1st July,2023</t>
  </si>
  <si>
    <t>Kithiiru</t>
  </si>
  <si>
    <t>01/07/2023</t>
  </si>
  <si>
    <t>KE-NAK-2306-83432537-00003</t>
  </si>
  <si>
    <t>1st June,2023</t>
  </si>
  <si>
    <t>05/07/2023</t>
  </si>
  <si>
    <t>KE-NAK-2306-83432537-00004</t>
  </si>
  <si>
    <t>KE-NAK-2306-83432537-00001</t>
  </si>
  <si>
    <t>22nd May,2023</t>
  </si>
  <si>
    <t>KE-NAK-2306-83432537-00002</t>
  </si>
  <si>
    <t>KE-UAS-2307-29714</t>
  </si>
  <si>
    <t>5th July,2023</t>
  </si>
  <si>
    <t>06/07/2023</t>
  </si>
  <si>
    <t>KE-NAN-2301-26512</t>
  </si>
  <si>
    <t>Kamanang</t>
  </si>
  <si>
    <t>13/07/2023</t>
  </si>
  <si>
    <t>KE-KIA-2307-30057</t>
  </si>
  <si>
    <t>20th May,2023</t>
  </si>
  <si>
    <t>18th July,2023</t>
  </si>
  <si>
    <t>Ndarungo</t>
  </si>
  <si>
    <t>18/07/2023</t>
  </si>
  <si>
    <t>KE-KIA-2307-31038</t>
  </si>
  <si>
    <t>KE-KIA-2307-30063</t>
  </si>
  <si>
    <t>KE-KIR-2307-30818</t>
  </si>
  <si>
    <t>17th May,2023</t>
  </si>
  <si>
    <t>Muchungwa</t>
  </si>
  <si>
    <t>KE-KIR-2307-30816</t>
  </si>
  <si>
    <t>16th May,2023</t>
  </si>
  <si>
    <t>KE-EMB-2307-30819</t>
  </si>
  <si>
    <t>16th April,2023</t>
  </si>
  <si>
    <t>Kianguchu</t>
  </si>
  <si>
    <t>KE-NAN-2301-26511</t>
  </si>
  <si>
    <t>12th November,2022</t>
  </si>
  <si>
    <t>Kalel</t>
  </si>
  <si>
    <t>19/07/2023</t>
  </si>
  <si>
    <t>KE-BAR-2307-29550</t>
  </si>
  <si>
    <t>20th July,2023</t>
  </si>
  <si>
    <t>20/07/2023</t>
  </si>
  <si>
    <t>KE-BAR-2307-29545</t>
  </si>
  <si>
    <t>19th July,2023</t>
  </si>
  <si>
    <t>KE-KIA-2307-29733</t>
  </si>
  <si>
    <t>29th June,2023</t>
  </si>
  <si>
    <t>4th July,2023</t>
  </si>
  <si>
    <t>Kahunera</t>
  </si>
  <si>
    <t>21/07/2023</t>
  </si>
  <si>
    <t>KE-KIA-2305-29734</t>
  </si>
  <si>
    <t>24th May,2023</t>
  </si>
  <si>
    <t>Mungu</t>
  </si>
  <si>
    <t>KE-KIA-2305-29732</t>
  </si>
  <si>
    <t>3rd May,2023</t>
  </si>
  <si>
    <t>14th May,2023</t>
  </si>
  <si>
    <t>KE-KIR-2307-30820</t>
  </si>
  <si>
    <t>22nd July,2023</t>
  </si>
  <si>
    <t>Mbogoini</t>
  </si>
  <si>
    <t>22/07/2023</t>
  </si>
  <si>
    <t>KE-KER-2307-30762</t>
  </si>
  <si>
    <t>15th April,2023</t>
  </si>
  <si>
    <t>Iraa</t>
  </si>
  <si>
    <t>Koiyat</t>
  </si>
  <si>
    <t>23/07/2023</t>
  </si>
  <si>
    <t>KE-HOM-2307-83431270-00005</t>
  </si>
  <si>
    <t>8th July,2023</t>
  </si>
  <si>
    <t>24th July,2023</t>
  </si>
  <si>
    <t>Homa Bay Town</t>
  </si>
  <si>
    <t>Homa Bay East</t>
  </si>
  <si>
    <t>Kanyach/Kachar</t>
  </si>
  <si>
    <t>24/07/2023</t>
  </si>
  <si>
    <t>KE-NYA-2307-83432642-00006</t>
  </si>
  <si>
    <t>21st July,2023</t>
  </si>
  <si>
    <t>31st July,2023</t>
  </si>
  <si>
    <t>31/07/2023</t>
  </si>
  <si>
    <t>KE-LAI-2302-28202</t>
  </si>
  <si>
    <t>2nd January,2023</t>
  </si>
  <si>
    <t>Ngobiy</t>
  </si>
  <si>
    <t>Mwihiko</t>
  </si>
  <si>
    <t>02/08/2023</t>
  </si>
  <si>
    <t>KE-MUR-2305-30989</t>
  </si>
  <si>
    <t>Maragwa</t>
  </si>
  <si>
    <t>Muranga south</t>
  </si>
  <si>
    <t>Kiamba</t>
  </si>
  <si>
    <t>03/08/2023</t>
  </si>
  <si>
    <t>KE-VIH-2307-30130</t>
  </si>
  <si>
    <t>Wange</t>
  </si>
  <si>
    <t>04/08/2023</t>
  </si>
  <si>
    <t>KE-KAK-2307-30131</t>
  </si>
  <si>
    <t>3rd July,2023</t>
  </si>
  <si>
    <t>Lunyelelia</t>
  </si>
  <si>
    <t>Fuvale</t>
  </si>
  <si>
    <t>KE-KER-2305-26349</t>
  </si>
  <si>
    <t>30th May,2023</t>
  </si>
  <si>
    <t>Kaboswa</t>
  </si>
  <si>
    <t>08/08/2023</t>
  </si>
  <si>
    <t>KE-UAS-2207-29719</t>
  </si>
  <si>
    <t>12th June,2022</t>
  </si>
  <si>
    <t>Kapkukta</t>
  </si>
  <si>
    <t>KE-TRA-2303-29722</t>
  </si>
  <si>
    <t>16th February,2023</t>
  </si>
  <si>
    <t>17th March,2023</t>
  </si>
  <si>
    <t>Murguiwo</t>
  </si>
  <si>
    <t>KE-UAS-2207-29720</t>
  </si>
  <si>
    <t>KE-UAS-2307-29708</t>
  </si>
  <si>
    <t>KE-UAS-2207-29713</t>
  </si>
  <si>
    <t>12th May,2022</t>
  </si>
  <si>
    <t>Kimore</t>
  </si>
  <si>
    <t>KE-UAS-2307-29718</t>
  </si>
  <si>
    <t>27th April,2023</t>
  </si>
  <si>
    <t>28th July,2023</t>
  </si>
  <si>
    <t>KE-NYE-2308-00001</t>
  </si>
  <si>
    <t>21st June,2023</t>
  </si>
  <si>
    <t>11th August,2023</t>
  </si>
  <si>
    <t>12/08/2023</t>
  </si>
  <si>
    <t>KE-TAI-2308-30637</t>
  </si>
  <si>
    <t>2nd July,2023</t>
  </si>
  <si>
    <t>15th August,2023</t>
  </si>
  <si>
    <t>Mjini</t>
  </si>
  <si>
    <t>19/08/2023</t>
  </si>
  <si>
    <t>KE-TAI-2308-30639</t>
  </si>
  <si>
    <t>16th July,2023</t>
  </si>
  <si>
    <t>Mjini kmtc</t>
  </si>
  <si>
    <t>KE-BAR-2308-29546</t>
  </si>
  <si>
    <t>10th July,2023</t>
  </si>
  <si>
    <t>21st August,2023</t>
  </si>
  <si>
    <t>Ketraco</t>
  </si>
  <si>
    <t>21/08/2023</t>
  </si>
  <si>
    <t>KE-LAI-2308-83432540-00004</t>
  </si>
  <si>
    <t>14th July,2023</t>
  </si>
  <si>
    <t>Likii</t>
  </si>
  <si>
    <t>KE-NYE-2308-83432540-00003</t>
  </si>
  <si>
    <t>15th July,2023</t>
  </si>
  <si>
    <t>KE-BAR-2308-29547</t>
  </si>
  <si>
    <t>Chepkorongos/Benin</t>
  </si>
  <si>
    <t>22/08/2023</t>
  </si>
  <si>
    <t>KE-TAI-2308-30638</t>
  </si>
  <si>
    <t>22nd January,2023</t>
  </si>
  <si>
    <t>22nd August,2023</t>
  </si>
  <si>
    <t>25/08/2023</t>
  </si>
  <si>
    <t>KE-NYA-2308-83432642-00007</t>
  </si>
  <si>
    <t>27th August,2023</t>
  </si>
  <si>
    <t>Karau</t>
  </si>
  <si>
    <t>27/08/2023</t>
  </si>
  <si>
    <t>KE-LAI-2308-83432642-00008</t>
  </si>
  <si>
    <t>14th August,2023</t>
  </si>
  <si>
    <t>Shamanei</t>
  </si>
  <si>
    <t>03/09/2023</t>
  </si>
  <si>
    <t>KE-BAR-2309-29548</t>
  </si>
  <si>
    <t>30th June,2023</t>
  </si>
  <si>
    <t>3rd September,2023</t>
  </si>
  <si>
    <t>Katimbor</t>
  </si>
  <si>
    <t>04/09/2023</t>
  </si>
  <si>
    <t>KE-KER-2301-26194</t>
  </si>
  <si>
    <t>Kipchebor</t>
  </si>
  <si>
    <t>07/09/2023</t>
  </si>
  <si>
    <t>KE-KER-2308-26193</t>
  </si>
  <si>
    <t>24th August,2023</t>
  </si>
  <si>
    <t>KE-KER-2308-29838</t>
  </si>
  <si>
    <t>8th August,2023</t>
  </si>
  <si>
    <t>Townshipkclr</t>
  </si>
  <si>
    <t>Keongo</t>
  </si>
  <si>
    <t>KE-KIL-2309-30627</t>
  </si>
  <si>
    <t>6th August,2023</t>
  </si>
  <si>
    <t>Mwandaza</t>
  </si>
  <si>
    <t>11/09/2023</t>
  </si>
  <si>
    <t>KE-BOM-2309-30764</t>
  </si>
  <si>
    <t>9th June,2023</t>
  </si>
  <si>
    <t>11th September,2023</t>
  </si>
  <si>
    <t>Mogindo</t>
  </si>
  <si>
    <t>12/09/2023</t>
  </si>
  <si>
    <t>KE-KIA-2308-29735</t>
  </si>
  <si>
    <t>13th August,2023</t>
  </si>
  <si>
    <t>Ruiru Dam</t>
  </si>
  <si>
    <t>13/09/2023</t>
  </si>
  <si>
    <t>KE-KIA-2309-31046</t>
  </si>
  <si>
    <t>15th September,2023</t>
  </si>
  <si>
    <t>Kianyoni</t>
  </si>
  <si>
    <t>20/09/2023</t>
  </si>
  <si>
    <t>KE-KIA-2309-31036</t>
  </si>
  <si>
    <t>KE-NYE-2309-83432120-00001</t>
  </si>
  <si>
    <t>22nd September,2023</t>
  </si>
  <si>
    <t>Dedan Kimathi</t>
  </si>
  <si>
    <t>Karaihu</t>
  </si>
  <si>
    <t>22/09/2023</t>
  </si>
  <si>
    <t>KE-MER-2306-29425</t>
  </si>
  <si>
    <t>25th June,2023</t>
  </si>
  <si>
    <t>KE-MER-2306-25597</t>
  </si>
  <si>
    <t>8th June,2023</t>
  </si>
  <si>
    <t>KE-NAR-2309-29839</t>
  </si>
  <si>
    <t>18th February,2023</t>
  </si>
  <si>
    <t>18th September,2023</t>
  </si>
  <si>
    <t>Narok West</t>
  </si>
  <si>
    <t>Muulottt</t>
  </si>
  <si>
    <t>24/09/2023</t>
  </si>
  <si>
    <t>KE-MER-2308-83432529-00001</t>
  </si>
  <si>
    <t>5th August,2023</t>
  </si>
  <si>
    <t>Nyaki West</t>
  </si>
  <si>
    <t>Njoka</t>
  </si>
  <si>
    <t>29/09/2023</t>
  </si>
  <si>
    <t>KE-MER-2308-83432529-00002</t>
  </si>
  <si>
    <t>7th July,2023</t>
  </si>
  <si>
    <t>KE-NYE-2308-83432540-00005</t>
  </si>
  <si>
    <t>30/09/2023</t>
  </si>
  <si>
    <t>KE-LAI-2303-28205</t>
  </si>
  <si>
    <t>Makongo</t>
  </si>
  <si>
    <t>01/10/2023</t>
  </si>
  <si>
    <t>KE-BUN-2301-83432541-00002</t>
  </si>
  <si>
    <t>Mihuu</t>
  </si>
  <si>
    <t>Magemo</t>
  </si>
  <si>
    <t>02/10/2023</t>
  </si>
  <si>
    <t>KE-BUN-2307-83432541-00004</t>
  </si>
  <si>
    <t>2nd June,2023</t>
  </si>
  <si>
    <t>Bokoli</t>
  </si>
  <si>
    <t>KE-BUN-2308-83432541-00001</t>
  </si>
  <si>
    <t>10th August,2023</t>
  </si>
  <si>
    <t>Mbakalo</t>
  </si>
  <si>
    <t>Kibisi</t>
  </si>
  <si>
    <t>KE-BUN-2301-83432541-00003</t>
  </si>
  <si>
    <t>2nd April,2023</t>
  </si>
  <si>
    <t>Misikhu</t>
  </si>
  <si>
    <t>KE-NYE-2310-83432540-00006</t>
  </si>
  <si>
    <t>2nd August,2023</t>
  </si>
  <si>
    <t>3rd October,2023</t>
  </si>
  <si>
    <t>03/10/2023</t>
  </si>
  <si>
    <t>KE-KIR-2310-28059</t>
  </si>
  <si>
    <t>1st September,2023</t>
  </si>
  <si>
    <t>4th October,2023</t>
  </si>
  <si>
    <t>Kanjuu</t>
  </si>
  <si>
    <t>04/10/2023</t>
  </si>
  <si>
    <t>KE-KIR-2310-28060</t>
  </si>
  <si>
    <t>Ndondiruku</t>
  </si>
  <si>
    <t>Mikura</t>
  </si>
  <si>
    <t>KE-MUR-2309-30995</t>
  </si>
  <si>
    <t>23rd August,2023</t>
  </si>
  <si>
    <t>26th September,2023</t>
  </si>
  <si>
    <t>05/10/2023</t>
  </si>
  <si>
    <t>KE-MUR-2310-30993</t>
  </si>
  <si>
    <t>4th September,2023</t>
  </si>
  <si>
    <t>Ndunyu chenge</t>
  </si>
  <si>
    <t>KE-MUR-2308-30990</t>
  </si>
  <si>
    <t>Marangi</t>
  </si>
  <si>
    <t>Ndikwe</t>
  </si>
  <si>
    <t>KE-MUR-2310-30994</t>
  </si>
  <si>
    <t>2nd October,2023</t>
  </si>
  <si>
    <t>Ndunyu chege</t>
  </si>
  <si>
    <t>KE-MUR-2303-30992</t>
  </si>
  <si>
    <t>Gitunge</t>
  </si>
  <si>
    <t>Warungara</t>
  </si>
  <si>
    <t>KE-MUR-2309-30991</t>
  </si>
  <si>
    <t>25th September,2023</t>
  </si>
  <si>
    <t>Ndutumi</t>
  </si>
  <si>
    <t>KE-MUR-2308-30988</t>
  </si>
  <si>
    <t>6th July,2023</t>
  </si>
  <si>
    <t>Kiwambeu</t>
  </si>
  <si>
    <t>KE-MUR-2310-30996</t>
  </si>
  <si>
    <t>16th September,2023</t>
  </si>
  <si>
    <t>KE-UAS-2301-30163</t>
  </si>
  <si>
    <t>16th January,2023</t>
  </si>
  <si>
    <t>ainabkoi</t>
  </si>
  <si>
    <t>Chepkorio Centre</t>
  </si>
  <si>
    <t>07/10/2023</t>
  </si>
  <si>
    <t>KE-UAS-2305-29723</t>
  </si>
  <si>
    <t>Cheptigit</t>
  </si>
  <si>
    <t>KE-UAS-2301-29717</t>
  </si>
  <si>
    <t>12th January,2023</t>
  </si>
  <si>
    <t>Kapchesorom</t>
  </si>
  <si>
    <t>KE-UAS-2302-29716</t>
  </si>
  <si>
    <t>KE-UAS-2211-30162</t>
  </si>
  <si>
    <t>Koibarak Flax</t>
  </si>
  <si>
    <t>KE-UAS-2304-29725</t>
  </si>
  <si>
    <t>21st April,2023</t>
  </si>
  <si>
    <t>Job centre</t>
  </si>
  <si>
    <t>KE-UAS-2309-29724</t>
  </si>
  <si>
    <t>20th September,2023</t>
  </si>
  <si>
    <t>Kandie Farm</t>
  </si>
  <si>
    <t>KE-KER-2309-30766</t>
  </si>
  <si>
    <t>13th July,2023</t>
  </si>
  <si>
    <t>Chesanga</t>
  </si>
  <si>
    <t>08/10/2023</t>
  </si>
  <si>
    <t>KE-BOM-2308-29834</t>
  </si>
  <si>
    <t>26th February,2023</t>
  </si>
  <si>
    <t>30th August,2023</t>
  </si>
  <si>
    <t>Saosa</t>
  </si>
  <si>
    <t>Emitiet</t>
  </si>
  <si>
    <t>11/10/2023</t>
  </si>
  <si>
    <t>KE-KER-2309-29837</t>
  </si>
  <si>
    <t>19th June,2023</t>
  </si>
  <si>
    <t>28th September,2023</t>
  </si>
  <si>
    <t>Chemusyu</t>
  </si>
  <si>
    <t>KE-KIA-2310-83432539-00005</t>
  </si>
  <si>
    <t>16th October,2023</t>
  </si>
  <si>
    <t>17/10/2023</t>
  </si>
  <si>
    <t>KE-KIA-2212-29736</t>
  </si>
  <si>
    <t>Gagui</t>
  </si>
  <si>
    <t>19/10/2023</t>
  </si>
  <si>
    <t>KE-BAR-2310-29501</t>
  </si>
  <si>
    <t>Kiptorokwo</t>
  </si>
  <si>
    <t>20/10/2023</t>
  </si>
  <si>
    <t>KE-KIL-2310-30626</t>
  </si>
  <si>
    <t>12th September,2023</t>
  </si>
  <si>
    <t>19th October,2023</t>
  </si>
  <si>
    <t>KE-KIL-2310-30628</t>
  </si>
  <si>
    <t>26th August,2023</t>
  </si>
  <si>
    <t>Magarini</t>
  </si>
  <si>
    <t>Ganda</t>
  </si>
  <si>
    <t>KE-KIA-2310-83432539-00006</t>
  </si>
  <si>
    <t>25th October,2023</t>
  </si>
  <si>
    <t>25/10/2023</t>
  </si>
  <si>
    <t>KE-LAI-2302-28207</t>
  </si>
  <si>
    <t>27/10/2023</t>
  </si>
  <si>
    <t>KE-LAI-2304-28203</t>
  </si>
  <si>
    <t>KE-LAI-2304-28206</t>
  </si>
  <si>
    <t>KE-KIR-2310-28062</t>
  </si>
  <si>
    <t>27th October,2023</t>
  </si>
  <si>
    <t>Kianyaga</t>
  </si>
  <si>
    <t>Gitie</t>
  </si>
  <si>
    <t>KE-TRA-2310-25797</t>
  </si>
  <si>
    <t>26th October,2023</t>
  </si>
  <si>
    <t>Masaba A</t>
  </si>
  <si>
    <t>30/10/2023</t>
  </si>
  <si>
    <t>KE-MUR-2302-30998</t>
  </si>
  <si>
    <t>Kiremeri</t>
  </si>
  <si>
    <t>Mwahura</t>
  </si>
  <si>
    <t>01/11/2023</t>
  </si>
  <si>
    <t>KE-MUR-2310-83432539-00007</t>
  </si>
  <si>
    <t>31st October,2023</t>
  </si>
  <si>
    <t>Kagundu-Ini</t>
  </si>
  <si>
    <t>KE-ELG-2302-30175</t>
  </si>
  <si>
    <t>Keiyo south</t>
  </si>
  <si>
    <t>Chemargach</t>
  </si>
  <si>
    <t>KE-ELG-2310-30164</t>
  </si>
  <si>
    <t>Chepsamo</t>
  </si>
  <si>
    <t>KE-ELG-2303-30174/23</t>
  </si>
  <si>
    <t>Kaptarkok</t>
  </si>
  <si>
    <t>KE-VIH-2311-30210</t>
  </si>
  <si>
    <t>25th August,2023</t>
  </si>
  <si>
    <t>1st November,2023</t>
  </si>
  <si>
    <t>Mwivona</t>
  </si>
  <si>
    <t>Ebubi Emuchuru</t>
  </si>
  <si>
    <t>KE-KAK-2207-30209</t>
  </si>
  <si>
    <t>1st July,2022</t>
  </si>
  <si>
    <t>10th July,2022</t>
  </si>
  <si>
    <t>Butsotso South</t>
  </si>
  <si>
    <t>Matioli</t>
  </si>
  <si>
    <t>KE-BOM-2310-29833</t>
  </si>
  <si>
    <t>KE-NYE-2311-83432120-00002</t>
  </si>
  <si>
    <t>28th October,2023</t>
  </si>
  <si>
    <t>22nd November,2023</t>
  </si>
  <si>
    <t>Karuthi</t>
  </si>
  <si>
    <t>22/11/2023</t>
  </si>
  <si>
    <t>KE-MAC-2304-30869</t>
  </si>
  <si>
    <t>25th April,2023</t>
  </si>
  <si>
    <t>29/11/2023</t>
  </si>
  <si>
    <t>KE-MAC-2308-30868</t>
  </si>
  <si>
    <t>28th May,2023</t>
  </si>
  <si>
    <t>28th August,2023</t>
  </si>
  <si>
    <t>Koma</t>
  </si>
  <si>
    <t>Katulye</t>
  </si>
  <si>
    <t>KE-NAN-2311-26518</t>
  </si>
  <si>
    <t>Malot</t>
  </si>
  <si>
    <t>KE-NYA-2310-30202</t>
  </si>
  <si>
    <t>Sirate</t>
  </si>
  <si>
    <t>01/12/2023</t>
  </si>
  <si>
    <t>KE-NYA-2310-30201</t>
  </si>
  <si>
    <t>9th September,2023</t>
  </si>
  <si>
    <t>Bundo</t>
  </si>
  <si>
    <t>KE-KER-2310-83431270-00008</t>
  </si>
  <si>
    <t>8th October,2023</t>
  </si>
  <si>
    <t>29th October,2023</t>
  </si>
  <si>
    <t>KE-NYA-2312-83432642-00009</t>
  </si>
  <si>
    <t>6th December,2023</t>
  </si>
  <si>
    <t>06/12/2023</t>
  </si>
  <si>
    <t>KE-KIA-2310-29737</t>
  </si>
  <si>
    <t>6th October,2023</t>
  </si>
  <si>
    <t>07/12/2023</t>
  </si>
  <si>
    <t>KE-NYA-2311-30204</t>
  </si>
  <si>
    <t>20th November,2023</t>
  </si>
  <si>
    <t>North Mugirango</t>
  </si>
  <si>
    <t>Ekerenyo</t>
  </si>
  <si>
    <t>Etengereirie</t>
  </si>
  <si>
    <t>20/12/2023</t>
  </si>
  <si>
    <t>KE-KIS-2310-30203</t>
  </si>
  <si>
    <t>15th October,2023</t>
  </si>
  <si>
    <t>Mosocho</t>
  </si>
  <si>
    <t>Matieko</t>
  </si>
  <si>
    <t>KE-MER-2311-30957</t>
  </si>
  <si>
    <t>Mugumone</t>
  </si>
  <si>
    <t>KE-KAK-2312-30205</t>
  </si>
  <si>
    <t>10th December,2023</t>
  </si>
  <si>
    <t>12th December,2023</t>
  </si>
  <si>
    <t>Lubao</t>
  </si>
  <si>
    <t>Bukhaywa</t>
  </si>
  <si>
    <t>KE-KIA-2312-31028</t>
  </si>
  <si>
    <t>21st December,2023</t>
  </si>
  <si>
    <t>Muri Mombasa raha</t>
  </si>
  <si>
    <t>21/12/2023</t>
  </si>
  <si>
    <t>KE-KIA-2302-29738</t>
  </si>
  <si>
    <t>8th February,2023</t>
  </si>
  <si>
    <t>24th February,2023</t>
  </si>
  <si>
    <t>29/12/2023</t>
  </si>
  <si>
    <t>KE-KAJ-2309-30870</t>
  </si>
  <si>
    <t>16th August,2023</t>
  </si>
  <si>
    <t>17th September,2023</t>
  </si>
  <si>
    <t>Kibiko B-Comboni</t>
  </si>
  <si>
    <t>KE-MUR-2312-28607</t>
  </si>
  <si>
    <t>29th March,2024</t>
  </si>
  <si>
    <t>30th December,2023</t>
  </si>
  <si>
    <t>Mwanawikio</t>
  </si>
  <si>
    <t>30/12/2023</t>
  </si>
  <si>
    <t>KE-MUR-2312-28608</t>
  </si>
  <si>
    <t>31/12/2023</t>
  </si>
  <si>
    <t>KE-BOM-2312-29836</t>
  </si>
  <si>
    <t>7th September,2023</t>
  </si>
  <si>
    <t>19th December,2023</t>
  </si>
  <si>
    <t>KE-KIL-2401-30629</t>
  </si>
  <si>
    <t>6th December,2024</t>
  </si>
  <si>
    <t>15th January,2024</t>
  </si>
  <si>
    <t>Kilifi North</t>
  </si>
  <si>
    <t>Matsagoni</t>
  </si>
  <si>
    <t>Chabuko b</t>
  </si>
  <si>
    <t>22/01/2024</t>
  </si>
  <si>
    <t>KE-KER-2401-29841</t>
  </si>
  <si>
    <t>20th August,2023</t>
  </si>
  <si>
    <t>13th January,2024</t>
  </si>
  <si>
    <t>Kesagetiet</t>
  </si>
  <si>
    <t>31/01/2024</t>
  </si>
  <si>
    <t>KE-KER-2312-29840</t>
  </si>
  <si>
    <t>26th December,2023</t>
  </si>
  <si>
    <t>Kipsirichet</t>
  </si>
  <si>
    <t>KE-BAR-2401-29549</t>
  </si>
  <si>
    <t>31st January,2024</t>
  </si>
  <si>
    <t>Kapchepkor</t>
  </si>
  <si>
    <t>KE-NAI-2308-29739</t>
  </si>
  <si>
    <t>18th August,2023</t>
  </si>
  <si>
    <t>Embakasi South</t>
  </si>
  <si>
    <t>09/02/2024</t>
  </si>
  <si>
    <t>KE-TAI-2502-30648</t>
  </si>
  <si>
    <t>8th February,2024</t>
  </si>
  <si>
    <t>Mwalashe</t>
  </si>
  <si>
    <t>18/02/2024</t>
  </si>
  <si>
    <t>KE-KER-2402-83431270-00009</t>
  </si>
  <si>
    <t>22nd February,2024</t>
  </si>
  <si>
    <t>23/02/2024</t>
  </si>
  <si>
    <t>KE-NYA-2311-27280</t>
  </si>
  <si>
    <t>13th October,2023</t>
  </si>
  <si>
    <t>Kiandongoro</t>
  </si>
  <si>
    <t>29/02/2024</t>
  </si>
  <si>
    <t>KE-UAS-2401-30176</t>
  </si>
  <si>
    <t>9th November,2023</t>
  </si>
  <si>
    <t>9th January,2024</t>
  </si>
  <si>
    <t>Saroiyot</t>
  </si>
  <si>
    <t>02/03/2024</t>
  </si>
  <si>
    <t>KE-NAK-2402-29505</t>
  </si>
  <si>
    <t>3rd November,2024</t>
  </si>
  <si>
    <t>29th February,2024</t>
  </si>
  <si>
    <t>Mauche</t>
  </si>
  <si>
    <t>Kapkembu</t>
  </si>
  <si>
    <t>05/03/2024</t>
  </si>
  <si>
    <t>KE-NAK-2403-29504</t>
  </si>
  <si>
    <t>29th November,2024</t>
  </si>
  <si>
    <t>KE-NAK-2403-29503</t>
  </si>
  <si>
    <t>4th March,2024</t>
  </si>
  <si>
    <t>KE-NAK-2403-29502</t>
  </si>
  <si>
    <t>4th November,2023</t>
  </si>
  <si>
    <t>3rd March,2024</t>
  </si>
  <si>
    <t>KE-MER-2311-83432529-00005</t>
  </si>
  <si>
    <t>14th November,2023</t>
  </si>
  <si>
    <t>Ukuu</t>
  </si>
  <si>
    <t>08/03/2024</t>
  </si>
  <si>
    <t>KE-MER-2403-83432529-00003</t>
  </si>
  <si>
    <t>7th March,2024</t>
  </si>
  <si>
    <t>KE-MER-2311-83432529-00004</t>
  </si>
  <si>
    <t>KE-MER-2304-83432529-00006</t>
  </si>
  <si>
    <t>KE-MUR-2403-83432539-00010</t>
  </si>
  <si>
    <t>7th February,2024</t>
  </si>
  <si>
    <t>Kimorori/ Wempa</t>
  </si>
  <si>
    <t>13/03/2024</t>
  </si>
  <si>
    <t>KE-MUR-2403-83432539-00009</t>
  </si>
  <si>
    <t>17th January,2024</t>
  </si>
  <si>
    <t>Gathuki-Ini</t>
  </si>
  <si>
    <t>KE-MUR-2403-83432539-00000012</t>
  </si>
  <si>
    <t>13th March,2024</t>
  </si>
  <si>
    <t>14/03/2024</t>
  </si>
  <si>
    <t>KE-MUR-2403-83432539-00000011</t>
  </si>
  <si>
    <t>KE-NYE-2311-30341</t>
  </si>
  <si>
    <t>12th October,2024</t>
  </si>
  <si>
    <t>30th November,2023</t>
  </si>
  <si>
    <t>15/03/2024</t>
  </si>
  <si>
    <t>KE-NYE-2312-30342</t>
  </si>
  <si>
    <t>18th December,2023</t>
  </si>
  <si>
    <t>KE-MUR-2403-83432539-00000013</t>
  </si>
  <si>
    <t>2nd February,2024</t>
  </si>
  <si>
    <t>21st March,2024</t>
  </si>
  <si>
    <t>21/03/2024</t>
  </si>
  <si>
    <t>KE-KAJ-2401-30872</t>
  </si>
  <si>
    <t>20th December,2024</t>
  </si>
  <si>
    <t>30th January,2024</t>
  </si>
  <si>
    <t>Upper Nkama</t>
  </si>
  <si>
    <t>30/03/2024</t>
  </si>
  <si>
    <t>KE-TRA-2403-26454</t>
  </si>
  <si>
    <t>10th February,2024</t>
  </si>
  <si>
    <t>30th March,2024</t>
  </si>
  <si>
    <t>Ngorera</t>
  </si>
  <si>
    <t>KE-BAR-2403-29506</t>
  </si>
  <si>
    <t>16th March,2024</t>
  </si>
  <si>
    <t>Eldama Ravine</t>
  </si>
  <si>
    <t>Toniok</t>
  </si>
  <si>
    <t>03/04/2024</t>
  </si>
  <si>
    <t>KE-MAC-2404-30221</t>
  </si>
  <si>
    <t>2nd April,2024</t>
  </si>
  <si>
    <t>Kyunguni</t>
  </si>
  <si>
    <t>04/04/2024</t>
  </si>
  <si>
    <t>KE-MUR-2404-31476</t>
  </si>
  <si>
    <t>13th February,2024</t>
  </si>
  <si>
    <t>Karagi</t>
  </si>
  <si>
    <t>10/04/2024</t>
  </si>
  <si>
    <t>Racecourse</t>
  </si>
  <si>
    <t>25/03/2017</t>
  </si>
  <si>
    <t>06/09/2017</t>
  </si>
  <si>
    <t>07/09/2017</t>
  </si>
  <si>
    <t>13/09/2017</t>
  </si>
  <si>
    <t>21/04/2017</t>
  </si>
  <si>
    <t>24/04/2017</t>
  </si>
  <si>
    <t>27/04/2017</t>
  </si>
  <si>
    <t>29/04/2017</t>
  </si>
  <si>
    <t>02/05/2017</t>
  </si>
  <si>
    <t>04/05/2017</t>
  </si>
  <si>
    <t>07/05/2017</t>
  </si>
  <si>
    <t>27/05/2017</t>
  </si>
  <si>
    <t>02/06/2017</t>
  </si>
  <si>
    <t>06/06/2017</t>
  </si>
  <si>
    <t>09/06/2017</t>
  </si>
  <si>
    <t>03/07/2017</t>
  </si>
  <si>
    <t>13/07/2017</t>
  </si>
  <si>
    <t>28/07/2017</t>
  </si>
  <si>
    <t>05/08/2017</t>
  </si>
  <si>
    <t>19/10/2017</t>
  </si>
  <si>
    <t>20/10/2017</t>
  </si>
  <si>
    <t>24/10/2017</t>
  </si>
  <si>
    <t>27/09/2017</t>
  </si>
  <si>
    <t>04/10/2017</t>
  </si>
  <si>
    <t>03/11/2017</t>
  </si>
  <si>
    <t>09/11/2017</t>
  </si>
  <si>
    <t>28/11/2017</t>
  </si>
  <si>
    <t>04/12/2017</t>
  </si>
  <si>
    <t>08/12/2017</t>
  </si>
  <si>
    <t>13/12/2017</t>
  </si>
  <si>
    <t>23/12/2017</t>
  </si>
  <si>
    <t>30/12/2017</t>
  </si>
  <si>
    <t>18/01/2018</t>
  </si>
  <si>
    <t>24/01/2018</t>
  </si>
  <si>
    <t>08/02/2018</t>
  </si>
  <si>
    <t>10/02/2018</t>
  </si>
  <si>
    <t>13/02/2018</t>
  </si>
  <si>
    <t>16/02/2018</t>
  </si>
  <si>
    <t>19/02/2018</t>
  </si>
  <si>
    <t>21/02/2018</t>
  </si>
  <si>
    <t>22/02/2018</t>
  </si>
  <si>
    <t>14/03/2018</t>
  </si>
  <si>
    <t>15/03/2018</t>
  </si>
  <si>
    <t>16/03/2018</t>
  </si>
  <si>
    <t>18/03/2018</t>
  </si>
  <si>
    <t>19/03/2018</t>
  </si>
  <si>
    <t>20/03/2018</t>
  </si>
  <si>
    <t>KE-KIA-1609-27884</t>
  </si>
  <si>
    <t>21/04/2018</t>
  </si>
  <si>
    <t>23/04/2018</t>
  </si>
  <si>
    <t>24/03/2018</t>
  </si>
  <si>
    <t>25/03/2018</t>
  </si>
  <si>
    <t>26/03/2018</t>
  </si>
  <si>
    <t>04/04/2018</t>
  </si>
  <si>
    <t>28/04/2018</t>
  </si>
  <si>
    <t>07/05/2018</t>
  </si>
  <si>
    <t>08/05/2018</t>
  </si>
  <si>
    <t>14/05/2018</t>
  </si>
  <si>
    <t>29/05/2018</t>
  </si>
  <si>
    <t>07/06/2018</t>
  </si>
  <si>
    <t>27/06/2018</t>
  </si>
  <si>
    <t>29/06/2018</t>
  </si>
  <si>
    <t>09/07/2018</t>
  </si>
  <si>
    <t>11/07/2018</t>
  </si>
  <si>
    <t>17/07/2018</t>
  </si>
  <si>
    <t>18/07/2018</t>
  </si>
  <si>
    <t>20/07/2018</t>
  </si>
  <si>
    <t>02/01/2019</t>
  </si>
  <si>
    <t>18/08/2018</t>
  </si>
  <si>
    <t>29/08/2018</t>
  </si>
  <si>
    <t>03/09/2018</t>
  </si>
  <si>
    <t>04/09/2018</t>
  </si>
  <si>
    <t>19/09/2018</t>
  </si>
  <si>
    <t>21/09/2018</t>
  </si>
  <si>
    <t>26/09/2018</t>
  </si>
  <si>
    <t>27/09/2018</t>
  </si>
  <si>
    <t>03/10/2018</t>
  </si>
  <si>
    <t>04/10/2018</t>
  </si>
  <si>
    <t>08/10/2018</t>
  </si>
  <si>
    <t>12/10/2018</t>
  </si>
  <si>
    <t>16/10/2018</t>
  </si>
  <si>
    <t>Never Worked</t>
  </si>
  <si>
    <t>24/10/2018</t>
  </si>
  <si>
    <t>26/10/2018</t>
  </si>
  <si>
    <t>02/11/2018</t>
  </si>
  <si>
    <t>22/11/2018</t>
  </si>
  <si>
    <t>22/12/2018</t>
  </si>
  <si>
    <t>09/01/2019</t>
  </si>
  <si>
    <t>11/01/2019</t>
  </si>
  <si>
    <t>14/01/2019</t>
  </si>
  <si>
    <t>15/01/2019</t>
  </si>
  <si>
    <t>18/01/2019</t>
  </si>
  <si>
    <t>30/01/2019</t>
  </si>
  <si>
    <t>07/02/2019</t>
  </si>
  <si>
    <t>26/02/2019</t>
  </si>
  <si>
    <t>28/02/2019</t>
  </si>
  <si>
    <t>08/03/2019</t>
  </si>
  <si>
    <t>KE-KIA-1903-027754</t>
  </si>
  <si>
    <t>29/03/2019</t>
  </si>
  <si>
    <t>02/04/2019</t>
  </si>
  <si>
    <t>05/04/2019</t>
  </si>
  <si>
    <t>KE-NAK-1904-027765</t>
  </si>
  <si>
    <t>10/04/2019</t>
  </si>
  <si>
    <t>17/04/2019</t>
  </si>
  <si>
    <t>18/04/2019</t>
  </si>
  <si>
    <t>27/04/2019</t>
  </si>
  <si>
    <t>22/05/2019</t>
  </si>
  <si>
    <t>10/06/2019</t>
  </si>
  <si>
    <t>KE-NAK-1907-26678</t>
  </si>
  <si>
    <t>10/07/2019</t>
  </si>
  <si>
    <t>14/07/2019</t>
  </si>
  <si>
    <t>21/07/2019</t>
  </si>
  <si>
    <t>26/07/2019</t>
  </si>
  <si>
    <t>09/08/2019</t>
  </si>
  <si>
    <t>20/08/2019</t>
  </si>
  <si>
    <t>25/09/2019</t>
  </si>
  <si>
    <t>30/08/2019</t>
  </si>
  <si>
    <t>05/09/2019</t>
  </si>
  <si>
    <t>20/09/2019</t>
  </si>
  <si>
    <t>02/10/2019</t>
  </si>
  <si>
    <t>29/11/2019</t>
  </si>
  <si>
    <t>22/12/2019</t>
  </si>
  <si>
    <t>10/01/2020</t>
  </si>
  <si>
    <t>27/01/2020</t>
  </si>
  <si>
    <t>29/01/2020</t>
  </si>
  <si>
    <t>30/01/2020</t>
  </si>
  <si>
    <t>12/02/2020</t>
  </si>
  <si>
    <t>14/02/2020</t>
  </si>
  <si>
    <t>16/02/2020</t>
  </si>
  <si>
    <t>26/02/2020</t>
  </si>
  <si>
    <t>27/02/2020</t>
  </si>
  <si>
    <t>28/02/2020</t>
  </si>
  <si>
    <t>29/02/2020</t>
  </si>
  <si>
    <t>01/03/2020</t>
  </si>
  <si>
    <t>04/03/2020</t>
  </si>
  <si>
    <t>11/03/2020</t>
  </si>
  <si>
    <t>12/06/2020</t>
  </si>
  <si>
    <t>14/03/2020</t>
  </si>
  <si>
    <t>18/03/2020</t>
  </si>
  <si>
    <t>19/03/2020</t>
  </si>
  <si>
    <t>27/03/2020</t>
  </si>
  <si>
    <t>30/03/2020</t>
  </si>
  <si>
    <t>01/07/2020</t>
  </si>
  <si>
    <t>03/07/2020</t>
  </si>
  <si>
    <t>10/07/2020</t>
  </si>
  <si>
    <t>16/07/2020</t>
  </si>
  <si>
    <t>10/08/2020</t>
  </si>
  <si>
    <t>12/08/2020</t>
  </si>
  <si>
    <t>07/09/2020</t>
  </si>
  <si>
    <t>17/09/2020</t>
  </si>
  <si>
    <t>27/07/2020</t>
  </si>
  <si>
    <t>11/10/2020</t>
  </si>
  <si>
    <t>16/10/2020</t>
  </si>
  <si>
    <t>13/01/2021</t>
  </si>
  <si>
    <t>15/01/2021</t>
  </si>
  <si>
    <t>17/01/2021</t>
  </si>
  <si>
    <t>02/04/2021</t>
  </si>
  <si>
    <t>05/05/2021</t>
  </si>
  <si>
    <t>13/05/2021</t>
  </si>
  <si>
    <t>16/05/2021</t>
  </si>
  <si>
    <t>19/05/2021</t>
  </si>
  <si>
    <t>21/05/2021</t>
  </si>
  <si>
    <t>22/05/2021</t>
  </si>
  <si>
    <t>26/05/2021</t>
  </si>
  <si>
    <t>30/05/2021</t>
  </si>
  <si>
    <t>31/05/2021</t>
  </si>
  <si>
    <t>01/06/2021</t>
  </si>
  <si>
    <t>02/06/2021</t>
  </si>
  <si>
    <t>16/06/2021</t>
  </si>
  <si>
    <t>17/06/2021</t>
  </si>
  <si>
    <t>18/06/2021</t>
  </si>
  <si>
    <t>19/06/2021</t>
  </si>
  <si>
    <t>20/06/2021</t>
  </si>
  <si>
    <t>21/06/2021</t>
  </si>
  <si>
    <t>24/06/2021</t>
  </si>
  <si>
    <t>25/06/2021</t>
  </si>
  <si>
    <t>26/06/2021</t>
  </si>
  <si>
    <t>27/06/2021</t>
  </si>
  <si>
    <t>28/06/2021</t>
  </si>
  <si>
    <t>29/06/2021</t>
  </si>
  <si>
    <t>09/11/2021</t>
  </si>
  <si>
    <t>12/11/2021</t>
  </si>
  <si>
    <t>23/11/2021</t>
  </si>
  <si>
    <t>29/09/2022</t>
  </si>
  <si>
    <t>KE-KAK-2309-83431269-00250</t>
  </si>
  <si>
    <t>Idakho East</t>
  </si>
  <si>
    <t>08/09/2023</t>
  </si>
  <si>
    <t>KE-NAR-2311-83431269-00201</t>
  </si>
  <si>
    <t>17th November,2023</t>
  </si>
  <si>
    <t>28th November,2023</t>
  </si>
  <si>
    <t>Narok Town</t>
  </si>
  <si>
    <t>17/11/2023</t>
  </si>
  <si>
    <t>Kapseret simat</t>
  </si>
  <si>
    <t>Makomboki</t>
  </si>
  <si>
    <t>19/04/2017</t>
  </si>
  <si>
    <t>29/03/2017</t>
  </si>
  <si>
    <t>30/03/2017</t>
  </si>
  <si>
    <t>04/04/2017</t>
  </si>
  <si>
    <t>10/09/2017</t>
  </si>
  <si>
    <t>12/09/2017</t>
  </si>
  <si>
    <t>26/04/2017</t>
  </si>
  <si>
    <t>08/05/2017</t>
  </si>
  <si>
    <t>14/05/2017</t>
  </si>
  <si>
    <t>19/05/2017</t>
  </si>
  <si>
    <t>22/05/2017</t>
  </si>
  <si>
    <t>24/05/2017</t>
  </si>
  <si>
    <t>25/05/2017</t>
  </si>
  <si>
    <t>08/06/2017</t>
  </si>
  <si>
    <t>13/06/2017</t>
  </si>
  <si>
    <t>16/06/2017</t>
  </si>
  <si>
    <t>24/06/2017</t>
  </si>
  <si>
    <t>25/06/2017</t>
  </si>
  <si>
    <t>26/06/2017</t>
  </si>
  <si>
    <t>30/06/2017</t>
  </si>
  <si>
    <t>08/07/2017</t>
  </si>
  <si>
    <t>15/07/2017</t>
  </si>
  <si>
    <t>16/07/2017</t>
  </si>
  <si>
    <t>27/07/2017</t>
  </si>
  <si>
    <t>01/08/2017</t>
  </si>
  <si>
    <t>17/09/2017</t>
  </si>
  <si>
    <t>19/09/2017</t>
  </si>
  <si>
    <t>07/08/2017</t>
  </si>
  <si>
    <t>10/08/2017</t>
  </si>
  <si>
    <t>22/08/2017</t>
  </si>
  <si>
    <t>28/08/2017</t>
  </si>
  <si>
    <t>30/08/2017</t>
  </si>
  <si>
    <t>31/08/2017</t>
  </si>
  <si>
    <t>02/09/2017</t>
  </si>
  <si>
    <t>03/09/2017</t>
  </si>
  <si>
    <t>21/10/2017</t>
  </si>
  <si>
    <t>04/09/2017</t>
  </si>
  <si>
    <t>24/09/2017</t>
  </si>
  <si>
    <t>15/10/2017</t>
  </si>
  <si>
    <t>27/10/2017</t>
  </si>
  <si>
    <t>02/11/2017</t>
  </si>
  <si>
    <t>08/11/2017</t>
  </si>
  <si>
    <t>11/11/2017</t>
  </si>
  <si>
    <t>12/11/2017</t>
  </si>
  <si>
    <t>19/11/2017</t>
  </si>
  <si>
    <t>29/11/2017</t>
  </si>
  <si>
    <t>06/12/2017</t>
  </si>
  <si>
    <t>10/12/2017</t>
  </si>
  <si>
    <t>15/12/2017</t>
  </si>
  <si>
    <t>KE-NAK-1712-0</t>
  </si>
  <si>
    <t>18/12/2017</t>
  </si>
  <si>
    <t>21/12/2017</t>
  </si>
  <si>
    <t>22/12/2017</t>
  </si>
  <si>
    <t>24/12/2017</t>
  </si>
  <si>
    <t>28/12/2017</t>
  </si>
  <si>
    <t>29/12/2017</t>
  </si>
  <si>
    <t>01/01/2018</t>
  </si>
  <si>
    <t>04/01/2018</t>
  </si>
  <si>
    <t>06/01/2018</t>
  </si>
  <si>
    <t>07/01/2018</t>
  </si>
  <si>
    <t>08/01/2018</t>
  </si>
  <si>
    <t>13/01/2018</t>
  </si>
  <si>
    <t>19/01/2018</t>
  </si>
  <si>
    <t>22/01/2018</t>
  </si>
  <si>
    <t>02/02/2018</t>
  </si>
  <si>
    <t>03/02/2018</t>
  </si>
  <si>
    <t>12/02/2018</t>
  </si>
  <si>
    <t>24/02/2018</t>
  </si>
  <si>
    <t>25/02/2018</t>
  </si>
  <si>
    <t>07/03/2018</t>
  </si>
  <si>
    <t>08/03/2018</t>
  </si>
  <si>
    <t>05/03/2018</t>
  </si>
  <si>
    <t>06/03/2018</t>
  </si>
  <si>
    <t>08/04/2018</t>
  </si>
  <si>
    <t>21/03/2018</t>
  </si>
  <si>
    <t>02/04/2018</t>
  </si>
  <si>
    <t>24/04/2018</t>
  </si>
  <si>
    <t>30/04/2018</t>
  </si>
  <si>
    <t>10/05/2018</t>
  </si>
  <si>
    <t>24/05/2018</t>
  </si>
  <si>
    <t>19/06/2018</t>
  </si>
  <si>
    <t>20/06/2018</t>
  </si>
  <si>
    <t>23/06/2018</t>
  </si>
  <si>
    <t>24/06/2018</t>
  </si>
  <si>
    <t>01/07/2018</t>
  </si>
  <si>
    <t>04/07/2018</t>
  </si>
  <si>
    <t>31/12/2018</t>
  </si>
  <si>
    <t>25/07/2018</t>
  </si>
  <si>
    <t>01/08/2018</t>
  </si>
  <si>
    <t>16/08/2018</t>
  </si>
  <si>
    <t>27/08/2018</t>
  </si>
  <si>
    <t>02/09/2018</t>
  </si>
  <si>
    <t>07/09/2018</t>
  </si>
  <si>
    <t>29/09/2018</t>
  </si>
  <si>
    <t>30/09/2018</t>
  </si>
  <si>
    <t>07/10/2018</t>
  </si>
  <si>
    <t>08/11/2018</t>
  </si>
  <si>
    <t>10/11/2018</t>
  </si>
  <si>
    <t>11/11/2018</t>
  </si>
  <si>
    <t>15/11/2018</t>
  </si>
  <si>
    <t>25/11/2018</t>
  </si>
  <si>
    <t>09/12/2018</t>
  </si>
  <si>
    <t>10/12/2018</t>
  </si>
  <si>
    <t>12/12/2018</t>
  </si>
  <si>
    <t>14/12/2018</t>
  </si>
  <si>
    <t>16/12/2018</t>
  </si>
  <si>
    <t>14/02/2019</t>
  </si>
  <si>
    <t>27/12/2018</t>
  </si>
  <si>
    <t>12/01/2019</t>
  </si>
  <si>
    <t>16/01/2019</t>
  </si>
  <si>
    <t>17/01/2019</t>
  </si>
  <si>
    <t>19/01/2019</t>
  </si>
  <si>
    <t>01/02/2019</t>
  </si>
  <si>
    <t>02/02/2019</t>
  </si>
  <si>
    <t>04/02/2019</t>
  </si>
  <si>
    <t>23/02/2019</t>
  </si>
  <si>
    <t>27/02/2019</t>
  </si>
  <si>
    <t>14/03/2019</t>
  </si>
  <si>
    <t>24/03/2019</t>
  </si>
  <si>
    <t>30/03/2019</t>
  </si>
  <si>
    <t>07/04/2019</t>
  </si>
  <si>
    <t>23/04/2019</t>
  </si>
  <si>
    <t>24/04/2019</t>
  </si>
  <si>
    <t>28/04/2019</t>
  </si>
  <si>
    <t>15/05/2019</t>
  </si>
  <si>
    <t>30/05/2019</t>
  </si>
  <si>
    <t>02/06/2019</t>
  </si>
  <si>
    <t>14/06/2019</t>
  </si>
  <si>
    <t>21/06/2019</t>
  </si>
  <si>
    <t>22/06/2019</t>
  </si>
  <si>
    <t>25/06/2019</t>
  </si>
  <si>
    <t>04/07/2019</t>
  </si>
  <si>
    <t>12/07/2019</t>
  </si>
  <si>
    <t>13/07/2019</t>
  </si>
  <si>
    <t>19/07/2019</t>
  </si>
  <si>
    <t>20/07/2019</t>
  </si>
  <si>
    <t>29/07/2019</t>
  </si>
  <si>
    <t>01/08/2019</t>
  </si>
  <si>
    <t>06/08/2019</t>
  </si>
  <si>
    <t>30/09/2019</t>
  </si>
  <si>
    <t>12/09/2019</t>
  </si>
  <si>
    <t>14/09/2019</t>
  </si>
  <si>
    <t>16/09/2019</t>
  </si>
  <si>
    <t>01/10/2019</t>
  </si>
  <si>
    <t>05/10/2019</t>
  </si>
  <si>
    <t>06/10/2019</t>
  </si>
  <si>
    <t>15/10/2019</t>
  </si>
  <si>
    <t>21/10/2019</t>
  </si>
  <si>
    <t>23/10/2019</t>
  </si>
  <si>
    <t>04/11/2019</t>
  </si>
  <si>
    <t>06/11/2019</t>
  </si>
  <si>
    <t>07/11/2019</t>
  </si>
  <si>
    <t>11/11/2019</t>
  </si>
  <si>
    <t>KE-KIA-1910-0</t>
  </si>
  <si>
    <t>02/12/2019</t>
  </si>
  <si>
    <t>21/02/2020</t>
  </si>
  <si>
    <t>29/04/2020</t>
  </si>
  <si>
    <t>02/05/2020</t>
  </si>
  <si>
    <t>16/05/2020</t>
  </si>
  <si>
    <t>18/05/2020</t>
  </si>
  <si>
    <t>28/05/2020</t>
  </si>
  <si>
    <t>05/06/2020</t>
  </si>
  <si>
    <t>08/06/2020</t>
  </si>
  <si>
    <t>24/03/2020</t>
  </si>
  <si>
    <t>19/04/2020</t>
  </si>
  <si>
    <t>21/04/2020</t>
  </si>
  <si>
    <t>30/06/2020</t>
  </si>
  <si>
    <t>14/08/2020</t>
  </si>
  <si>
    <t>25/08/2020</t>
  </si>
  <si>
    <t>03/09/2020</t>
  </si>
  <si>
    <t>14/09/2020</t>
  </si>
  <si>
    <t>19/09/2020</t>
  </si>
  <si>
    <t>23/07/2020</t>
  </si>
  <si>
    <t>02/08/2020</t>
  </si>
  <si>
    <t>03/10/2020</t>
  </si>
  <si>
    <t>05/10/2020</t>
  </si>
  <si>
    <t>09/10/2020</t>
  </si>
  <si>
    <t>04/12/2020</t>
  </si>
  <si>
    <t>12/12/2020</t>
  </si>
  <si>
    <t>18/12/2020</t>
  </si>
  <si>
    <t>23/12/2020</t>
  </si>
  <si>
    <t>18/01/2021</t>
  </si>
  <si>
    <t>21/01/2021</t>
  </si>
  <si>
    <t>24/01/2021</t>
  </si>
  <si>
    <t>25/01/2021</t>
  </si>
  <si>
    <t>29/01/2021</t>
  </si>
  <si>
    <t>11/02/2021</t>
  </si>
  <si>
    <t>16/02/2021</t>
  </si>
  <si>
    <t>17/02/2021</t>
  </si>
  <si>
    <t>22/02/2021</t>
  </si>
  <si>
    <t>26/02/2021</t>
  </si>
  <si>
    <t>27/02/2021</t>
  </si>
  <si>
    <t>16/03/2021</t>
  </si>
  <si>
    <t>07/04/2021</t>
  </si>
  <si>
    <t>10/04/2021</t>
  </si>
  <si>
    <t>11/04/2021</t>
  </si>
  <si>
    <t>15/04/2021</t>
  </si>
  <si>
    <t>04/05/2021</t>
  </si>
  <si>
    <t>KE-NYE-2103-0</t>
  </si>
  <si>
    <t>06/06/2021</t>
  </si>
  <si>
    <t>13/07/2021</t>
  </si>
  <si>
    <t>15/08/2021</t>
  </si>
  <si>
    <t>08/09/2021</t>
  </si>
  <si>
    <t>27/07/2021</t>
  </si>
  <si>
    <t>25/09/2021</t>
  </si>
  <si>
    <t>26/09/2021</t>
  </si>
  <si>
    <t>11/10/2021</t>
  </si>
  <si>
    <t>28/10/2021</t>
  </si>
  <si>
    <t>16/11/2021</t>
  </si>
  <si>
    <t>17/11/2021</t>
  </si>
  <si>
    <t>06/12/2021</t>
  </si>
  <si>
    <t>15/12/2021</t>
  </si>
  <si>
    <t>19/01/2022</t>
  </si>
  <si>
    <t>24/01/2022</t>
  </si>
  <si>
    <t>15/02/2022</t>
  </si>
  <si>
    <t>17/02/2022</t>
  </si>
  <si>
    <t>21/02/2022</t>
  </si>
  <si>
    <t>22/02/2022</t>
  </si>
  <si>
    <t>28/02/2022</t>
  </si>
  <si>
    <t>16/05/2022</t>
  </si>
  <si>
    <t>31/05/2022</t>
  </si>
  <si>
    <t>12/12/2022</t>
  </si>
  <si>
    <t>KE-MER-2302-29415</t>
  </si>
  <si>
    <t>30/04/2023</t>
  </si>
  <si>
    <t>KE-MUR-2302-30986</t>
  </si>
  <si>
    <t>17th February,2023</t>
  </si>
  <si>
    <t>Gaitheri</t>
  </si>
  <si>
    <t>Gakurwe</t>
  </si>
  <si>
    <t>KE-NYA-2304-29022</t>
  </si>
  <si>
    <t>Kiongongi</t>
  </si>
  <si>
    <t>03/05/2023</t>
  </si>
  <si>
    <t>KE-NYA-2304-29023</t>
  </si>
  <si>
    <t>23rd April,2023</t>
  </si>
  <si>
    <t>Moikabondo</t>
  </si>
  <si>
    <t>KE-KIS-2304-29025</t>
  </si>
  <si>
    <t>Nyaribari Masaba</t>
  </si>
  <si>
    <t>04/05/2023</t>
  </si>
  <si>
    <t>KE-KIS-2304-29024</t>
  </si>
  <si>
    <t>Keumbu</t>
  </si>
  <si>
    <t>KE-NYE-2304-83432532-00001</t>
  </si>
  <si>
    <t>11/05/2023</t>
  </si>
  <si>
    <t>KE-NYE-2303-83432532-00005</t>
  </si>
  <si>
    <t>3rd January,2023</t>
  </si>
  <si>
    <t>Mukurweini central</t>
  </si>
  <si>
    <t>KE-NYE-2303-83432532-00004</t>
  </si>
  <si>
    <t>28th December,2022</t>
  </si>
  <si>
    <t>KE-NYE-2302-83432532-00012</t>
  </si>
  <si>
    <t>5th December,2022</t>
  </si>
  <si>
    <t>KE-NYE-2304-83432532-00007</t>
  </si>
  <si>
    <t>KE-NYE-2304-83432532-00002</t>
  </si>
  <si>
    <t>Gatitu muruguru</t>
  </si>
  <si>
    <t>KE-NYE-2303-83432532-00006</t>
  </si>
  <si>
    <t>29th January,2023</t>
  </si>
  <si>
    <t>KE-NYE-2303-83432532-00003</t>
  </si>
  <si>
    <t>30th December,2022</t>
  </si>
  <si>
    <t>Githiru</t>
  </si>
  <si>
    <t>KE-EMB-2303-83432532-00014</t>
  </si>
  <si>
    <t>9th December,2022</t>
  </si>
  <si>
    <t>KE-NYE-2302-83432532-00011</t>
  </si>
  <si>
    <t>KE-MUR-2305-83432532-00008</t>
  </si>
  <si>
    <t>Kiangatia</t>
  </si>
  <si>
    <t>KE-MUR-2305-83432532-00009</t>
  </si>
  <si>
    <t>KE-MUR-2305-83432532-00010</t>
  </si>
  <si>
    <t>6th May,2023</t>
  </si>
  <si>
    <t>Gathanjiini</t>
  </si>
  <si>
    <t>KE-EMB-2303-83432532-00013</t>
  </si>
  <si>
    <t>12th March,2023</t>
  </si>
  <si>
    <t>Beti north</t>
  </si>
  <si>
    <t>KE-NYE-2303-83432532-00016</t>
  </si>
  <si>
    <t>21st March,2023</t>
  </si>
  <si>
    <t>17/05/2023</t>
  </si>
  <si>
    <t>KE-NYE-2302-83432532-00017</t>
  </si>
  <si>
    <t>9th January,2023</t>
  </si>
  <si>
    <t>KE-NYE-2302-83432532-00015</t>
  </si>
  <si>
    <t>12th February,2023</t>
  </si>
  <si>
    <t>KE-MER-2305-29418</t>
  </si>
  <si>
    <t>22nd April,2023</t>
  </si>
  <si>
    <t>Nduruma</t>
  </si>
  <si>
    <t>KE-MER-2305-29416</t>
  </si>
  <si>
    <t>Giankiro</t>
  </si>
  <si>
    <t>KE-MER-2304-29417</t>
  </si>
  <si>
    <t>Kithirune west</t>
  </si>
  <si>
    <t>KE-MER-2305-29419</t>
  </si>
  <si>
    <t>Katheri West</t>
  </si>
  <si>
    <t>Kagere</t>
  </si>
  <si>
    <t>23/05/2023</t>
  </si>
  <si>
    <t>KE-THA-2305-29420</t>
  </si>
  <si>
    <t>Chuka/Igambang'ombe</t>
  </si>
  <si>
    <t>Karurini</t>
  </si>
  <si>
    <t>Muganani</t>
  </si>
  <si>
    <t>28/05/2023</t>
  </si>
  <si>
    <t>KE-KIR-2303-83432532-00018</t>
  </si>
  <si>
    <t>30th January,2023</t>
  </si>
  <si>
    <t>KE-MUR-2303-83432532-00020</t>
  </si>
  <si>
    <t>Kairo</t>
  </si>
  <si>
    <t>KE-KIA-2303-83432532-00022</t>
  </si>
  <si>
    <t>KE-MUR-2303-83432532-00021</t>
  </si>
  <si>
    <t>KE-MER-2305-30956</t>
  </si>
  <si>
    <t>Magundu</t>
  </si>
  <si>
    <t>27/07/2023</t>
  </si>
  <si>
    <t>KE-MER-2305-29424</t>
  </si>
  <si>
    <t>KE-KAJ-2304-30576</t>
  </si>
  <si>
    <t>01/08/2023</t>
  </si>
  <si>
    <t>KE-KAJ-2303-30577</t>
  </si>
  <si>
    <t>KE-KAJ-2305-83432534-30584</t>
  </si>
  <si>
    <t>18th May,2023</t>
  </si>
  <si>
    <t>Lower Matasia</t>
  </si>
  <si>
    <t>KE-KAJ-2304-83432534-30583</t>
  </si>
  <si>
    <t>Upper Matasia</t>
  </si>
  <si>
    <t>KE-EMB-2305-83432532-00023</t>
  </si>
  <si>
    <t>KE-EMB-2303-83432532-00024</t>
  </si>
  <si>
    <t>Kiamuringa</t>
  </si>
  <si>
    <t>KE-EMB-2303-83432532-00025</t>
  </si>
  <si>
    <t>Kirimari</t>
  </si>
  <si>
    <t>KE-NYE-2306-30336</t>
  </si>
  <si>
    <t>Aguthi gaaki</t>
  </si>
  <si>
    <t>Kambui</t>
  </si>
  <si>
    <t>KE-NYE-2304-30337</t>
  </si>
  <si>
    <t>KE-KAJ-2308-83432534-30585</t>
  </si>
  <si>
    <t>07/08/2023</t>
  </si>
  <si>
    <t>KE-KAJ-2306-83432534-30587</t>
  </si>
  <si>
    <t>4th June,2023</t>
  </si>
  <si>
    <t>Ole Kasasi</t>
  </si>
  <si>
    <t>KE-KAJ-2304-83432534-30586</t>
  </si>
  <si>
    <t>22nd December,2022</t>
  </si>
  <si>
    <t>9th April,2023</t>
  </si>
  <si>
    <t>Ngong Township</t>
  </si>
  <si>
    <t>KE-NYA-2307-83432534-00001</t>
  </si>
  <si>
    <t>17th July,2023</t>
  </si>
  <si>
    <t>Magombo</t>
  </si>
  <si>
    <t>Bogwendo</t>
  </si>
  <si>
    <t>17/09/2023</t>
  </si>
  <si>
    <t>KE-KIS-2309-83432534-00002</t>
  </si>
  <si>
    <t>Bobasi</t>
  </si>
  <si>
    <t>Basi Central</t>
  </si>
  <si>
    <t>Emenwa</t>
  </si>
  <si>
    <t>KE-KIS-2305-83432534-00003</t>
  </si>
  <si>
    <t>25th May,2023</t>
  </si>
  <si>
    <t>KE-KAJ-2309-83432534-00032</t>
  </si>
  <si>
    <t>KE-MER-2309-83432534-00025</t>
  </si>
  <si>
    <t>Miruriiri</t>
  </si>
  <si>
    <t>26/09/2023</t>
  </si>
  <si>
    <t>KE-NYE-2308-30338</t>
  </si>
  <si>
    <t>27th June,2023</t>
  </si>
  <si>
    <t>KE-NAI-2307-83432124-00003</t>
  </si>
  <si>
    <t>Ruaraka</t>
  </si>
  <si>
    <t>Korogocho</t>
  </si>
  <si>
    <t>KE-NAI-2306-83432124-00002</t>
  </si>
  <si>
    <t>KE-NAI-2301-83432124-00004</t>
  </si>
  <si>
    <t>Hardy</t>
  </si>
  <si>
    <t>14/10/2023</t>
  </si>
  <si>
    <t>KE-NAI-2310-83432124-00005</t>
  </si>
  <si>
    <t>13th January,2023</t>
  </si>
  <si>
    <t>17th October,2023</t>
  </si>
  <si>
    <t>KE-KIR-2310-28061</t>
  </si>
  <si>
    <t>Mutige</t>
  </si>
  <si>
    <t>Gatugura</t>
  </si>
  <si>
    <t>KE-NAI-2308-83432124-00006</t>
  </si>
  <si>
    <t>Kwa Reuben</t>
  </si>
  <si>
    <t>Mukuru Kwa Njenga</t>
  </si>
  <si>
    <t>09/11/2023</t>
  </si>
  <si>
    <t>KE-NAI-2301-83432124-00007</t>
  </si>
  <si>
    <t>10/11/2023</t>
  </si>
  <si>
    <t>KE-NAR-2312-83432532-00058</t>
  </si>
  <si>
    <t>15th November,2023</t>
  </si>
  <si>
    <t>2nd December,2023</t>
  </si>
  <si>
    <t>Ololulung'a</t>
  </si>
  <si>
    <t>04/12/2023</t>
  </si>
  <si>
    <t>KE-NYE-2312-83432532-00059</t>
  </si>
  <si>
    <t>7th December,2023</t>
  </si>
  <si>
    <t>Naromoru/ Kiamathaga</t>
  </si>
  <si>
    <t>KE-EMB-2312-83432532-00063</t>
  </si>
  <si>
    <t>15th December,2023</t>
  </si>
  <si>
    <t>22/12/2023</t>
  </si>
  <si>
    <t>KE-KIA-2304-83432124-00023</t>
  </si>
  <si>
    <t>13th April,2023</t>
  </si>
  <si>
    <t>14th April,2023</t>
  </si>
  <si>
    <t>17/01/2024</t>
  </si>
  <si>
    <t>KE-LAI-2401-83432532-00000066</t>
  </si>
  <si>
    <t>10th January,2024</t>
  </si>
  <si>
    <t>23/01/2024</t>
  </si>
  <si>
    <t>KE-MAK-2401-83432534-00000007</t>
  </si>
  <si>
    <t>31st December,2023</t>
  </si>
  <si>
    <t>28th January,2024</t>
  </si>
  <si>
    <t>Kaumoni</t>
  </si>
  <si>
    <t>28/01/2024</t>
  </si>
  <si>
    <t>KE-VIH-2304-83432534-00000036</t>
  </si>
  <si>
    <t>28th March,2023</t>
  </si>
  <si>
    <t>Lugaga-Wamuluma</t>
  </si>
  <si>
    <t>Mbihi</t>
  </si>
  <si>
    <t>10/02/2024</t>
  </si>
  <si>
    <t>KE-VIH-2305-83432534-00000035</t>
  </si>
  <si>
    <t>KE-MUR-2402-83432532-00000075</t>
  </si>
  <si>
    <t>10th October,2023</t>
  </si>
  <si>
    <t>KE-MUR-2402-83432532-00000074</t>
  </si>
  <si>
    <t>KE-VIH-2305-83432534-00000037</t>
  </si>
  <si>
    <t>Busali</t>
  </si>
  <si>
    <t>Chavogere</t>
  </si>
  <si>
    <t>11/02/2024</t>
  </si>
  <si>
    <t>KE-VIH-2305-83432534-00000038</t>
  </si>
  <si>
    <t>North Maragoli</t>
  </si>
  <si>
    <t>KE-VIH-2301-83432534-00000039</t>
  </si>
  <si>
    <t>13th December,2022</t>
  </si>
  <si>
    <t>KE-KAK-2312-83432534-00000041</t>
  </si>
  <si>
    <t>10th November,2023</t>
  </si>
  <si>
    <t>Idakho Central</t>
  </si>
  <si>
    <t>Malinya</t>
  </si>
  <si>
    <t>12/02/2024</t>
  </si>
  <si>
    <t>KE-KAK-2311-83432534-00000040</t>
  </si>
  <si>
    <t>7th October,2023</t>
  </si>
  <si>
    <t>KE-VIH-2311-83432534-00000043</t>
  </si>
  <si>
    <t>14th October,2023</t>
  </si>
  <si>
    <t>16th November,2023</t>
  </si>
  <si>
    <t>13/02/2024</t>
  </si>
  <si>
    <t>KE-VIH-2310-83432534-00000042</t>
  </si>
  <si>
    <t>14th September,2023</t>
  </si>
  <si>
    <t>Gaigedi</t>
  </si>
  <si>
    <t>KE-EMB-2312-83432532-00000077</t>
  </si>
  <si>
    <t>13th September,2023</t>
  </si>
  <si>
    <t>Nthawa</t>
  </si>
  <si>
    <t>KE-VIH-2306-83432534-00000044</t>
  </si>
  <si>
    <t>19th May,2023</t>
  </si>
  <si>
    <t>22nd June,2023</t>
  </si>
  <si>
    <t>Lyaduywa/ Izava</t>
  </si>
  <si>
    <t>Lyaduywa</t>
  </si>
  <si>
    <t>KE-VIH-2306-83432534-00000045</t>
  </si>
  <si>
    <t>10th June,2023</t>
  </si>
  <si>
    <t>Mungoma</t>
  </si>
  <si>
    <t>Mahanga</t>
  </si>
  <si>
    <t>KE-KIS-2303-83432534-00000004</t>
  </si>
  <si>
    <t>Bigege</t>
  </si>
  <si>
    <t>KE-KIS-2303-83432534-00000005</t>
  </si>
  <si>
    <t>KE-KIS-2303-83432534-00000006</t>
  </si>
  <si>
    <t>1st March,2023</t>
  </si>
  <si>
    <t>Raganga</t>
  </si>
  <si>
    <t>KE-NYA-2304-83432534-00000008</t>
  </si>
  <si>
    <t>Mwabosire</t>
  </si>
  <si>
    <t>KE-KIS-2302-83432534-00000009</t>
  </si>
  <si>
    <t>Birongo</t>
  </si>
  <si>
    <t>Keumbu (Taracha)</t>
  </si>
  <si>
    <t>19/02/2024</t>
  </si>
  <si>
    <t>KE-KIS-2304-83432534-00000054</t>
  </si>
  <si>
    <t>28th April,2023</t>
  </si>
  <si>
    <t>KE-KIS-2303-83432534-00000056</t>
  </si>
  <si>
    <t>Bokimonge</t>
  </si>
  <si>
    <t>KE-KIS-2305-83432534-00000046</t>
  </si>
  <si>
    <t>Kajulu</t>
  </si>
  <si>
    <t>Got Nyabondo</t>
  </si>
  <si>
    <t>20/02/2024</t>
  </si>
  <si>
    <t>KE-KIS-2305-83432534-00000047</t>
  </si>
  <si>
    <t>Awasi/Onjiko</t>
  </si>
  <si>
    <t>Kobong'o</t>
  </si>
  <si>
    <t>24/02/2024</t>
  </si>
  <si>
    <t>KE-NAK-2402-31256</t>
  </si>
  <si>
    <t>16th February,2024</t>
  </si>
  <si>
    <t>06/03/2024</t>
  </si>
  <si>
    <t>KE-NAK-2402-31255</t>
  </si>
  <si>
    <t>9th February,2024</t>
  </si>
  <si>
    <t>Nyaituga</t>
  </si>
  <si>
    <t>Nyaituga damsite</t>
  </si>
  <si>
    <t>KE-MER-2401-83432532-00078</t>
  </si>
  <si>
    <t>17/03/2024</t>
  </si>
  <si>
    <t>MPVI</t>
  </si>
  <si>
    <t>*VPA06 was projected to have 5,030 plants in 2022, that value has been retained in absence values for the end of this MP</t>
  </si>
  <si>
    <t>VPA06_8</t>
  </si>
  <si>
    <t>01/04/23 to 31/12/23</t>
  </si>
  <si>
    <t>01/01/24 to 13/03/24</t>
  </si>
  <si>
    <t>Date of Commissioning</t>
  </si>
  <si>
    <t>Geographic Region/County</t>
  </si>
  <si>
    <t>Brand of Biogas Plant</t>
  </si>
  <si>
    <t>Which VPA01?</t>
  </si>
  <si>
    <t>Which VPA06?</t>
  </si>
  <si>
    <t>Do you have a biogas plant?</t>
  </si>
  <si>
    <t>(Other Specify)If Yes, describe how this affects your cooking and usage of non-biogas stoves?</t>
  </si>
  <si>
    <t>If your digester is working, was your digester used continuously between 1st April 2023 to 13th March 2024? ?</t>
  </si>
  <si>
    <t>If No,what was the reason for the digester not being in use?</t>
  </si>
  <si>
    <t>If Yes,was there a variation in the amount of gas produced between 1st April 2023 to 13th March 2024?</t>
  </si>
  <si>
    <t>General Comments</t>
  </si>
  <si>
    <t>KERICHO</t>
  </si>
  <si>
    <t>11/14/2024</t>
  </si>
  <si>
    <t>JOYCE LANGAT</t>
  </si>
  <si>
    <t>https://hivos.my.salesforce.com/sfc/servlet.shepherd/version/renditionDownload?rendition=ORIGINAL_Jpg&amp;versionId=068QF00000J2aKbYAJ</t>
  </si>
  <si>
    <t>https://hivos.my.salesforce.com/sfc/servlet.shepherd/version/renditionDownload?rendition=ORIGINAL_Jpg&amp;versionId=068QF00000J2U2LYAV</t>
  </si>
  <si>
    <t>6/20/2017</t>
  </si>
  <si>
    <t>11/15/2024</t>
  </si>
  <si>
    <t>VIOLA KURGAT</t>
  </si>
  <si>
    <t>Every meal</t>
  </si>
  <si>
    <t>https://hivos.my.salesforce.com/sfc/servlet.shepherd/version/renditionDownload?rendition=ORIGINAL_Jpg&amp;versionId=068QF00000J4zoLYAR</t>
  </si>
  <si>
    <t>https://hivos.my.salesforce.com/sfc/servlet.shepherd/version/renditionDownload?rendition=ORIGINAL_Jpg&amp;versionId=068QF00000J4zpxYAB</t>
  </si>
  <si>
    <t>https://hivos.my.salesforce.com/sfc/servlet.shepherd/version/renditionDownload?rendition=ORIGINAL_Jpg&amp;versionId=068QF00000J4zrZYAR</t>
  </si>
  <si>
    <t>01/06/2022</t>
  </si>
  <si>
    <t>https://hivos.my.salesforce.com/sfc/servlet.shepherd/version/renditionDownload?rendition=ORIGINAL_Jpg&amp;versionId=068QF00000J4lDZYAZ</t>
  </si>
  <si>
    <t>https://hivos.my.salesforce.com/sfc/servlet.shepherd/version/renditionDownload?rendition=ORIGINAL_Jpg&amp;versionId=068QF00000J5aRNYAZ</t>
  </si>
  <si>
    <t>https://hivos.my.salesforce.com/sfc/servlet.shepherd/version/renditionDownload?rendition=ORIGINAL_Jpg&amp;versionId=068QF00000J5h7qYAB</t>
  </si>
  <si>
    <t>SHEILA MUTAI</t>
  </si>
  <si>
    <t>https://hivos.my.salesforce.com/sfc/servlet.shepherd/version/renditionDownload?rendition=ORIGINAL_Jpg&amp;versionId=068QF00000J6CoOYAV</t>
  </si>
  <si>
    <t>https://hivos.my.salesforce.com/sfc/servlet.shepherd/version/renditionDownload?rendition=ORIGINAL_Jpg&amp;versionId=068QF00000J5yezYAB</t>
  </si>
  <si>
    <t>https://hivos.my.salesforce.com/sfc/servlet.shepherd/version/renditionDownload?rendition=ORIGINAL_Jpg&amp;versionId=068QF00000J6OSvYAN</t>
  </si>
  <si>
    <t>https://hivos.my.salesforce.com/sfc/servlet.shepherd/version/renditionDownload?rendition=ORIGINAL_Jpg&amp;versionId=068QF00000J6qHFYAZ</t>
  </si>
  <si>
    <t>https://hivos.my.salesforce.com/sfc/servlet.shepherd/version/renditionDownload?rendition=ORIGINAL_Jpg&amp;versionId=068QF00000J74nDYAR</t>
  </si>
  <si>
    <t>https://hivos.my.salesforce.com/sfc/servlet.shepherd/version/renditionDownload?rendition=ORIGINAL_Jpg&amp;versionId=068QF00000J71SlYAJ</t>
  </si>
  <si>
    <t>5/14/2018</t>
  </si>
  <si>
    <t>KIAMBU</t>
  </si>
  <si>
    <t>11/19/2024</t>
  </si>
  <si>
    <t>SUSAN WAIRIMU</t>
  </si>
  <si>
    <t>APRIL, DECEMBER</t>
  </si>
  <si>
    <t>APRIL, JUNE, OCTOBER</t>
  </si>
  <si>
    <t>https://hivos.my.salesforce.com/sfc/servlet.shepherd/version/renditionDownload?rendition=ORIGINAL_Jpg&amp;versionId=068QF00000JS0wgYAD</t>
  </si>
  <si>
    <t>https://hivos.my.salesforce.com/sfc/servlet.shepherd/version/renditionDownload?rendition=ORIGINAL_Jpg&amp;versionId=068QF00000JSIOtYAP</t>
  </si>
  <si>
    <t>https://hivos.my.salesforce.com/sfc/servlet.shepherd/version/renditionDownload?rendition=ORIGINAL_Jpg&amp;versionId=068QF00000JRa6FYAT</t>
  </si>
  <si>
    <t>16/09/2023</t>
  </si>
  <si>
    <t>LYDIA RONO</t>
  </si>
  <si>
    <t>https://hivos.my.salesforce.com/sfc/servlet.shepherd/version/renditionDownload?rendition=ORIGINAL_Jpg&amp;versionId=068QF00000J7lCIYAZ</t>
  </si>
  <si>
    <t>https://hivos.my.salesforce.com/sfc/servlet.shepherd/version/renditionDownload?rendition=ORIGINAL_Jpg&amp;versionId=068QF00000J7mLCYAZ</t>
  </si>
  <si>
    <t>https://hivos.my.salesforce.com/sfc/servlet.shepherd/version/renditionDownload?rendition=ORIGINAL_Jpg&amp;versionId=068QF00000J7YIHYA3</t>
  </si>
  <si>
    <t>11/16/2024</t>
  </si>
  <si>
    <t>BEATRICE NGENO</t>
  </si>
  <si>
    <t>https://hivos.my.salesforce.com/sfc/servlet.shepherd/version/renditionDownload?rendition=ORIGINAL_Jpg&amp;versionId=068QF00000JAF9JYAX</t>
  </si>
  <si>
    <t>https://hivos.my.salesforce.com/sfc/servlet.shepherd/version/renditionDownload?rendition=ORIGINAL_Jpg&amp;versionId=068QF00000JAFAvYAP</t>
  </si>
  <si>
    <t>https://hivos.my.salesforce.com/sfc/servlet.shepherd/version/renditionDownload?rendition=ORIGINAL_Jpg&amp;versionId=068QF00000JAFCXYA5</t>
  </si>
  <si>
    <t>BENGAT EVERLINE</t>
  </si>
  <si>
    <t>Firewood Stove</t>
  </si>
  <si>
    <t>https://hivos.my.salesforce.com/sfc/servlet.shepherd/version/renditionDownload?rendition=ORIGINAL_Jpg&amp;versionId=068QF00000JB2jWYAT</t>
  </si>
  <si>
    <t>https://hivos.my.salesforce.com/sfc/servlet.shepherd/version/renditionDownload?rendition=ORIGINAL_Jpg&amp;versionId=068QF00000JBIjRYAX</t>
  </si>
  <si>
    <t xml:space="preserve">15/03/2018 </t>
  </si>
  <si>
    <t>11/17/2024</t>
  </si>
  <si>
    <t>CHERUIYOT JULIANA</t>
  </si>
  <si>
    <t>4/17/2023</t>
  </si>
  <si>
    <t>https://hivos.my.salesforce.com/sfc/servlet.shepherd/version/renditionDownload?rendition=ORIGINAL_Jpg&amp;versionId=068QF00000JCyASYA1</t>
  </si>
  <si>
    <t>https://hivos.my.salesforce.com/sfc/servlet.shepherd/version/renditionDownload?rendition=ORIGINAL_Jpg&amp;versionId=068QF00000JD7f4YAD</t>
  </si>
  <si>
    <t xml:space="preserve">13/05/2020 </t>
  </si>
  <si>
    <t>RUTO ZEDDY</t>
  </si>
  <si>
    <t>https://hivos.my.salesforce.com/sfc/servlet.shepherd/version/renditionDownload?rendition=ORIGINAL_Jpg&amp;versionId=068QF00000JDDEEYA5</t>
  </si>
  <si>
    <t>https://hivos.my.salesforce.com/sfc/servlet.shepherd/version/renditionDownload?rendition=ORIGINAL_Jpg&amp;versionId=068QF00000JCw26YAD</t>
  </si>
  <si>
    <t xml:space="preserve">13/02/2020 </t>
  </si>
  <si>
    <t>WIKISTER KOECH</t>
  </si>
  <si>
    <t>JUNE, JULY, AUGUST</t>
  </si>
  <si>
    <t>DECEMBER, JANUARY, FEBRUARY, MARCH</t>
  </si>
  <si>
    <t>Firewood stoves</t>
  </si>
  <si>
    <t>https://hivos.my.salesforce.com/sfc/servlet.shepherd/version/renditionDownload?rendition=ORIGINAL_Jpg&amp;versionId=068QF00000JDP45YAH</t>
  </si>
  <si>
    <t>https://hivos.my.salesforce.com/sfc/servlet.shepherd/version/renditionDownload?rendition=ORIGINAL_Jpg&amp;versionId=068QF00000JDIDuYAP</t>
  </si>
  <si>
    <t>https://hivos.my.salesforce.com/sfc/servlet.shepherd/version/renditionDownload?rendition=ORIGINAL_Jpg&amp;versionId=068QF00000JD1ZjYAL</t>
  </si>
  <si>
    <t xml:space="preserve">24/03/2020 </t>
  </si>
  <si>
    <t>11/18/2024</t>
  </si>
  <si>
    <t>JOYCE TOO</t>
  </si>
  <si>
    <t>JUNE, JULY</t>
  </si>
  <si>
    <t>DECEMBER, JANUARY, FEBRUARY, MARCH.</t>
  </si>
  <si>
    <t>https://hivos.my.salesforce.com/sfc/servlet.shepherd/version/renditionDownload?rendition=ORIGINAL_Jpg&amp;versionId=068QF00000JFALuYAP</t>
  </si>
  <si>
    <t>https://hivos.my.salesforce.com/sfc/servlet.shepherd/version/renditionDownload?rendition=ORIGINAL_Jpg&amp;versionId=068QF00000JFBg9YAH</t>
  </si>
  <si>
    <t>https://hivos.my.salesforce.com/sfc/servlet.shepherd/version/renditionDownload?rendition=ORIGINAL_Jpg&amp;versionId=068QF00000JFBhlYAH</t>
  </si>
  <si>
    <t>04/06/2022</t>
  </si>
  <si>
    <t>MARGARET BOEN</t>
  </si>
  <si>
    <t>JANUARY, FEBRUARY, MARCH</t>
  </si>
  <si>
    <t>https://hivos.my.salesforce.com/sfc/servlet.shepherd/version/renditionDownload?rendition=ORIGINAL_Jpg&amp;versionId=068QF00000JHBPAYA5</t>
  </si>
  <si>
    <t>https://hivos.my.salesforce.com/sfc/servlet.shepherd/version/renditionDownload?rendition=ORIGINAL_Jpg&amp;versionId=068QF00000JHQ1aYAH</t>
  </si>
  <si>
    <t>https://hivos.my.salesforce.com/sfc/servlet.shepherd/version/renditionDownload?rendition=ORIGINAL_Jpg&amp;versionId=068QF00000JHPGuYAP</t>
  </si>
  <si>
    <t xml:space="preserve">30/05/2023 </t>
  </si>
  <si>
    <t>EMILY LANGAT</t>
  </si>
  <si>
    <t>APRIL, MAY, JUNE, JULY</t>
  </si>
  <si>
    <t>JANUARY, FEBRUARY</t>
  </si>
  <si>
    <t>https://hivos.my.salesforce.com/sfc/servlet.shepherd/version/renditionDownload?rendition=ORIGINAL_Jpg&amp;versionId=068QF00000JI17eYAD</t>
  </si>
  <si>
    <t>https://hivos.my.salesforce.com/sfc/servlet.shepherd/version/renditionDownload?rendition=ORIGINAL_Jpg&amp;versionId=068QF00000JI8NbYAL</t>
  </si>
  <si>
    <t>https://hivos.my.salesforce.com/sfc/servlet.shepherd/version/renditionDownload?rendition=ORIGINAL_Jpg&amp;versionId=068QF00000JILSsYAP</t>
  </si>
  <si>
    <t>FLORENCE KOECH</t>
  </si>
  <si>
    <t>6/20/2019</t>
  </si>
  <si>
    <t>APRIL, JUNE, JULY</t>
  </si>
  <si>
    <t>DECEMBER, JANUARY</t>
  </si>
  <si>
    <t>https://hivos.my.salesforce.com/sfc/servlet.shepherd/version/renditionDownload?rendition=ORIGINAL_Jpg&amp;versionId=068QF00000JIbEIYA1</t>
  </si>
  <si>
    <t>https://hivos.my.salesforce.com/sfc/servlet.shepherd/version/renditionDownload?rendition=ORIGINAL_Jpg&amp;versionId=068QF00000JIOx3YAH</t>
  </si>
  <si>
    <t>https://hivos.my.salesforce.com/sfc/servlet.shepherd/version/renditionDownload?rendition=ORIGINAL_Jpg&amp;versionId=068QF00000JIm9hYAD</t>
  </si>
  <si>
    <t xml:space="preserve">31/12/2015 </t>
  </si>
  <si>
    <t>NYANDARUA</t>
  </si>
  <si>
    <t>https://hivos.my.salesforce.com/sfc/servlet.shepherd/version/renditionDownload?rendition=ORIGINAL_Jpg&amp;versionId=068QF00000JMwoqYAD</t>
  </si>
  <si>
    <t>https://hivos.my.salesforce.com/sfc/servlet.shepherd/version/renditionDownload?rendition=ORIGINAL_Jpg&amp;versionId=068QF00000JMyIkYAL</t>
  </si>
  <si>
    <t>https://hivos.my.salesforce.com/sfc/servlet.shepherd/version/renditionDownload?rendition=ORIGINAL_Jpg&amp;versionId=068QF00000JMWKvYAP</t>
  </si>
  <si>
    <t xml:space="preserve">24/04/2019 </t>
  </si>
  <si>
    <t>MAINA JOHN GITHIRWA</t>
  </si>
  <si>
    <t>https://hivos.my.salesforce.com/sfc/servlet.shepherd/version/renditionDownload?rendition=ORIGINAL_Jpg&amp;versionId=068QF00000JO2U4YAL</t>
  </si>
  <si>
    <t>https://hivos.my.salesforce.com/sfc/servlet.shepherd/version/renditionDownload?rendition=ORIGINAL_Jpg&amp;versionId=068QF00000JOB5rYAH</t>
  </si>
  <si>
    <t>https://hivos.my.salesforce.com/sfc/servlet.shepherd/version/renditionDownload?rendition=ORIGINAL_Jpg&amp;versionId=068QF00000JO7X5YAL</t>
  </si>
  <si>
    <t>01/03/2016</t>
  </si>
  <si>
    <t>11/20/2024</t>
  </si>
  <si>
    <t>MIRIAM WANGARE</t>
  </si>
  <si>
    <t>https://hivos.my.salesforce.com/sfc/servlet.shepherd/version/renditionDownload?rendition=ORIGINAL_Jpg&amp;versionId=068QF00000JTVqgYAH</t>
  </si>
  <si>
    <t>https://hivos.my.salesforce.com/sfc/servlet.shepherd/version/renditionDownload?rendition=ORIGINAL_Jpg&amp;versionId=068QF00000JTmmcYAD</t>
  </si>
  <si>
    <t>https://hivos.my.salesforce.com/sfc/servlet.shepherd/version/renditionDownload?rendition=ORIGINAL_Jpg&amp;versionId=068QF00000JU4peYAD</t>
  </si>
  <si>
    <t xml:space="preserve">23/03/2022 </t>
  </si>
  <si>
    <t>BARINGO</t>
  </si>
  <si>
    <t>DIANA JEPKEMOI KOMEN</t>
  </si>
  <si>
    <t>MARCH, APRIL, JULY</t>
  </si>
  <si>
    <t>DECEMBER, JANUARY, FEBRUARY</t>
  </si>
  <si>
    <t>https://hivos.my.salesforce.com/sfc/servlet.shepherd/version/renditionDownload?rendition=ORIGINAL_Jpg&amp;versionId=068QF00000JOq97YAD</t>
  </si>
  <si>
    <t>https://hivos.my.salesforce.com/sfc/servlet.shepherd/version/renditionDownload?rendition=ORIGINAL_Jpg&amp;versionId=068QF00000JPGEkYAP</t>
  </si>
  <si>
    <t>https://hivos.my.salesforce.com/sfc/servlet.shepherd/version/renditionDownload?rendition=ORIGINAL_Jpg&amp;versionId=068QF00000JPQPQYA5</t>
  </si>
  <si>
    <t xml:space="preserve">17/05/2022 </t>
  </si>
  <si>
    <t>SAMUEL SHIKUKU</t>
  </si>
  <si>
    <t>https://hivos.my.salesforce.com/sfc/servlet.shepherd/version/renditionDownload?rendition=ORIGINAL_Jpg&amp;versionId=068QF00000JPBetYAH</t>
  </si>
  <si>
    <t>https://hivos.my.salesforce.com/sfc/servlet.shepherd/version/renditionDownload?rendition=ORIGINAL_Jpg&amp;versionId=068QF00000JOWFEYA5</t>
  </si>
  <si>
    <t>https://hivos.my.salesforce.com/sfc/servlet.shepherd/version/renditionDownload?rendition=ORIGINAL_Jpg&amp;versionId=068QF00000JPMP1YAP</t>
  </si>
  <si>
    <t xml:space="preserve">23/05/2021 </t>
  </si>
  <si>
    <t>MARY KIPLAGAT</t>
  </si>
  <si>
    <t>https://hivos.my.salesforce.com/sfc/servlet.shepherd/version/renditionDownload?rendition=ORIGINAL_Jpg&amp;versionId=068QF00000JVT64YAH</t>
  </si>
  <si>
    <t>https://hivos.my.salesforce.com/sfc/servlet.shepherd/version/renditionDownload?rendition=ORIGINAL_Jpg&amp;versionId=068QF00000JVjZ2YAL</t>
  </si>
  <si>
    <t>https://hivos.my.salesforce.com/sfc/servlet.shepherd/version/renditionDownload?rendition=ORIGINAL_Jpg&amp;versionId=068QF00000JVo7GYAT</t>
  </si>
  <si>
    <t xml:space="preserve">23/04/2021 </t>
  </si>
  <si>
    <t>11/21/2024</t>
  </si>
  <si>
    <t>MATROBA KANAMWAI</t>
  </si>
  <si>
    <t>https://hivos.my.salesforce.com/sfc/servlet.shepherd/version/renditionDownload?rendition=ORIGINAL_Jpg&amp;versionId=068QF00000JeLE6YAN</t>
  </si>
  <si>
    <t>https://hivos.my.salesforce.com/sfc/servlet.shepherd/version/renditionDownload?rendition=ORIGINAL_Jpg&amp;versionId=068QF00000JeLfXYAV</t>
  </si>
  <si>
    <t>https://hivos.my.salesforce.com/sfc/servlet.shepherd/version/renditionDownload?rendition=ORIGINAL_Jpg&amp;versionId=068QF00000Je7RLYAZ</t>
  </si>
  <si>
    <t>09/05/2021</t>
  </si>
  <si>
    <t>KAJIADO</t>
  </si>
  <si>
    <t>8/11/2024</t>
  </si>
  <si>
    <t>MATONGO ELIZABETH</t>
  </si>
  <si>
    <t>Digester vandalised</t>
  </si>
  <si>
    <t>https://hivos.my.salesforce.com/sfc/servlet.shepherd/version/renditionDownload?rendition=ORIGINAL_Jpg&amp;versionId=068QF00000IdJQEYA3</t>
  </si>
  <si>
    <t>https://hivos.my.salesforce.com/sfc/servlet.shepherd/version/renditionDownload?rendition=ORIGINAL_Jpg&amp;versionId=068QF00000IcZVXYA3</t>
  </si>
  <si>
    <t xml:space="preserve">13/02/2018 </t>
  </si>
  <si>
    <t>9/11/2024</t>
  </si>
  <si>
    <t>JACKLINE KAITESI</t>
  </si>
  <si>
    <t>LPG stoves;Other types of stoves</t>
  </si>
  <si>
    <t>https://hivos.my.salesforce.com/sfc/servlet.shepherd/version/renditionDownload?rendition=ORIGINAL_Jpg&amp;versionId=068QF00000IkytIYAR</t>
  </si>
  <si>
    <t>https://hivos.my.salesforce.com/sfc/servlet.shepherd/version/renditionDownload?rendition=ORIGINAL_Jpg&amp;versionId=068QF00000Ik1JxYAJ</t>
  </si>
  <si>
    <t>https://hivos.my.salesforce.com/sfc/servlet.shepherd/version/renditionDownload?rendition=ORIGINAL_Jpg&amp;versionId=068QF00000Il3ZjYAJ</t>
  </si>
  <si>
    <t>12/11/2024</t>
  </si>
  <si>
    <t>CAROLINE WAMBUUI NDIGU</t>
  </si>
  <si>
    <t>APRIL, OCTOBER,NOVEMBER</t>
  </si>
  <si>
    <t>https://hivos.my.salesforce.com/sfc/servlet.shepherd/version/renditionDownload?rendition=ORIGINAL_Jpg&amp;versionId=068QF00000Iu4hiYAB</t>
  </si>
  <si>
    <t>https://hivos.my.salesforce.com/sfc/servlet.shepherd/version/renditionDownload?rendition=ORIGINAL_Jpg&amp;versionId=068QF00000Iu09UYAR</t>
  </si>
  <si>
    <t>https://hivos.my.salesforce.com/sfc/servlet.shepherd/version/renditionDownload?rendition=ORIGINAL_Jpg&amp;versionId=068QF00000ItRuxYAF</t>
  </si>
  <si>
    <t>28/06/2020</t>
  </si>
  <si>
    <t>11/11/2024</t>
  </si>
  <si>
    <t>https://hivos.my.salesforce.com/sfc/servlet.shepherd/version/renditionDownload?rendition=ORIGINAL_Jpg&amp;versionId=068QF00000Iu4bGYAR</t>
  </si>
  <si>
    <t>https://hivos.my.salesforce.com/sfc/servlet.shepherd/version/renditionDownload?rendition=ORIGINAL_Jpg&amp;versionId=068QF00000ItzDOYAZ</t>
  </si>
  <si>
    <t>https://hivos.my.salesforce.com/sfc/servlet.shepherd/version/renditionDownload?rendition=ORIGINAL_Jpg&amp;versionId=068QF00000Iu9CjYAJ</t>
  </si>
  <si>
    <t>11/13/2024</t>
  </si>
  <si>
    <t>TABITHA NJOKI</t>
  </si>
  <si>
    <t>https://hivos.my.salesforce.com/sfc/servlet.shepherd/version/renditionDownload?rendition=ORIGINAL_Jpg&amp;versionId=068QF00000JKByzYAH</t>
  </si>
  <si>
    <t>https://hivos.my.salesforce.com/sfc/servlet.shepherd/version/renditionDownload?rendition=ORIGINAL_Jpg&amp;versionId=068QF00000JKAoMYAX</t>
  </si>
  <si>
    <t>https://hivos.my.salesforce.com/sfc/servlet.shepherd/version/renditionDownload?rendition=ORIGINAL_Jpg&amp;versionId=068QF00000JKLLXYA5</t>
  </si>
  <si>
    <t xml:space="preserve">18/05/2021 </t>
  </si>
  <si>
    <t>JEDIDA NTOYAI</t>
  </si>
  <si>
    <t>https://hivos.my.salesforce.com/sfc/servlet.shepherd/version/renditionDownload?rendition=ORIGINAL_Jpg&amp;versionId=068QF00000JK7DkYAL</t>
  </si>
  <si>
    <t>https://hivos.my.salesforce.com/sfc/servlet.shepherd/version/renditionDownload?rendition=ORIGINAL_Jpg&amp;versionId=068QF00000JKMhNYAX</t>
  </si>
  <si>
    <t>https://hivos.my.salesforce.com/sfc/servlet.shepherd/version/renditionDownload?rendition=ORIGINAL_Jpg&amp;versionId=068QF00000JKBfaYAH</t>
  </si>
  <si>
    <t>02/01/2022</t>
  </si>
  <si>
    <t>MATHEW KIPYEGO</t>
  </si>
  <si>
    <t>https://hivos.my.salesforce.com/sfc/servlet.shepherd/version/renditionDownload?rendition=ORIGINAL_Jpg&amp;versionId=068QF00000JKIViYAP</t>
  </si>
  <si>
    <t>https://hivos.my.salesforce.com/sfc/servlet.shepherd/version/renditionDownload?rendition=ORIGINAL_Jpg&amp;versionId=068QF00000JKIp8YAH</t>
  </si>
  <si>
    <t>https://hivos.my.salesforce.com/sfc/servlet.shepherd/version/renditionDownload?rendition=ORIGINAL_Jpg&amp;versionId=068QF00000JK8JUYA1</t>
  </si>
  <si>
    <t>6/1/2016</t>
  </si>
  <si>
    <t>NAIROBI</t>
  </si>
  <si>
    <t>PETER NYOIET</t>
  </si>
  <si>
    <t>https://hivos.my.salesforce.com/sfc/servlet.shepherd/version/renditionDownload?rendition=ORIGINAL_Jpg&amp;versionId=068QF00000JKMkbYAH</t>
  </si>
  <si>
    <t>https://hivos.my.salesforce.com/sfc/servlet.shepherd/version/renditionDownload?rendition=ORIGINAL_Jpg&amp;versionId=068QF00000JKEryYAH</t>
  </si>
  <si>
    <t>https://hivos.my.salesforce.com/sfc/servlet.shepherd/version/renditionDownload?rendition=ORIGINAL_Jpg&amp;versionId=068QF00000JKLyEYAX</t>
  </si>
  <si>
    <t xml:space="preserve">25/03/2023 </t>
  </si>
  <si>
    <t>DORCAS SEIN</t>
  </si>
  <si>
    <t>https://hivos.my.salesforce.com/sfc/servlet.shepherd/version/renditionDownload?rendition=ORIGINAL_Jpg&amp;versionId=068QF00000JKJYHYA5</t>
  </si>
  <si>
    <t>https://hivos.my.salesforce.com/sfc/servlet.shepherd/version/renditionDownload?rendition=ORIGINAL_Jpg&amp;versionId=068QF00000JKMmDYAX</t>
  </si>
  <si>
    <t>https://hivos.my.salesforce.com/sfc/servlet.shepherd/version/renditionDownload?rendition=ORIGINAL_Jpg&amp;versionId=068QF00000JKKEBYA5</t>
  </si>
  <si>
    <t xml:space="preserve">28/01/2022 </t>
  </si>
  <si>
    <t>AGNES WANGI MUIGAI</t>
  </si>
  <si>
    <t>MAY, JUNE, JULY</t>
  </si>
  <si>
    <t>AUGUST, SEPTEMBER, OCTOBER, NOVEMBER</t>
  </si>
  <si>
    <t>https://hivos.my.salesforce.com/sfc/servlet.shepherd/version/renditionDownload?rendition=ORIGINAL_Jpg&amp;versionId=068QF00000JKMnpYAH</t>
  </si>
  <si>
    <t>https://hivos.my.salesforce.com/sfc/servlet.shepherd/version/renditionDownload?rendition=ORIGINAL_Jpg&amp;versionId=068QF00000JJwLcYAL</t>
  </si>
  <si>
    <t>https://hivos.my.salesforce.com/sfc/servlet.shepherd/version/renditionDownload?rendition=ORIGINAL_Jpg&amp;versionId=068QF00000JKBhGYAX</t>
  </si>
  <si>
    <t>4/10/2019</t>
  </si>
  <si>
    <t>MERCY KIHINGO</t>
  </si>
  <si>
    <t>https://hivos.my.salesforce.com/sfc/servlet.shepherd/version/renditionDownload?rendition=ORIGINAL_Jpg&amp;versionId=068QF00000JioSsYAJ</t>
  </si>
  <si>
    <t>https://hivos.my.salesforce.com/sfc/servlet.shepherd/version/renditionDownload?rendition=ORIGINAL_Jpg&amp;versionId=068QF00000Jii7MYAR</t>
  </si>
  <si>
    <t>https://hivos.my.salesforce.com/sfc/servlet.shepherd/version/renditionDownload?rendition=ORIGINAL_Jpg&amp;versionId=068QF00000JikKPYAZ</t>
  </si>
  <si>
    <t>6/26/2020</t>
  </si>
  <si>
    <t>WATENYA SIFUNA</t>
  </si>
  <si>
    <t>https://hivos.my.salesforce.com/sfc/servlet.shepherd/version/renditionDownload?rendition=ORIGINAL_Jpg&amp;versionId=068QF00000JirCBYAZ</t>
  </si>
  <si>
    <t>https://hivos.my.salesforce.com/sfc/servlet.shepherd/version/renditionDownload?rendition=ORIGINAL_Jpg&amp;versionId=068QF00000JibXIYAZ</t>
  </si>
  <si>
    <t>https://hivos.my.salesforce.com/sfc/servlet.shepherd/version/renditionDownload?rendition=ORIGINAL_Jpg&amp;versionId=068QF00000JitqfYAB</t>
  </si>
  <si>
    <t>THARAKA</t>
  </si>
  <si>
    <t>LUCYLIN NJERI MATI</t>
  </si>
  <si>
    <t>Jiko Kisasa</t>
  </si>
  <si>
    <t>https://hivos.my.salesforce.com/sfc/servlet.shepherd/version/renditionDownload?rendition=ORIGINAL_Jpg&amp;versionId=068QF00000IgGnbYAF</t>
  </si>
  <si>
    <t>https://hivos.my.salesforce.com/sfc/servlet.shepherd/version/renditionDownload?rendition=ORIGINAL_Jpg&amp;versionId=068QF00000IgGHLYA3</t>
  </si>
  <si>
    <t>https://hivos.my.salesforce.com/sfc/servlet.shepherd/version/renditionDownload?rendition=ORIGINAL_Jpg&amp;versionId=068QF00000IgSOxYAN</t>
  </si>
  <si>
    <t>26/05/2020</t>
  </si>
  <si>
    <t>MARY KAARI MICHENI</t>
  </si>
  <si>
    <t>JULY, AUGUST</t>
  </si>
  <si>
    <t>SEPTEMBER, JANUARY, FEBRUARY</t>
  </si>
  <si>
    <t>https://hivos.my.salesforce.com/sfc/servlet.shepherd/version/renditionDownload?rendition=ORIGINAL_Jpg&amp;versionId=068QF00000IgTCvYAN</t>
  </si>
  <si>
    <t>https://hivos.my.salesforce.com/sfc/servlet.shepherd/version/renditionDownload?rendition=ORIGINAL_Jpg&amp;versionId=068QF00000IgKw4YAF</t>
  </si>
  <si>
    <t>https://hivos.my.salesforce.com/sfc/servlet.shepherd/version/renditionDownload?rendition=ORIGINAL_Jpg&amp;versionId=068QF00000IgRW7YAN</t>
  </si>
  <si>
    <t>01/01/2017</t>
  </si>
  <si>
    <t>13/11/2024</t>
  </si>
  <si>
    <t>CLAUDIA MAKENA</t>
  </si>
  <si>
    <t xml:space="preserve">Firewood Stoves, LPG Stove </t>
  </si>
  <si>
    <t>https://hivos.my.salesforce.com/sfc/servlet.shepherd/version/renditionDownload?rendition=ORIGINAL_Jpg&amp;versionId=068QF00000IvWVpYAN</t>
  </si>
  <si>
    <t>https://hivos.my.salesforce.com/sfc/servlet.shepherd/version/renditionDownload?rendition=ORIGINAL_Jpg&amp;versionId=068QF00000IvfwyYAB</t>
  </si>
  <si>
    <t>6/28/2017</t>
  </si>
  <si>
    <t>MODIFIED CARMATEC</t>
  </si>
  <si>
    <t>VIOLET KANYUA</t>
  </si>
  <si>
    <t>https://hivos.my.salesforce.com/sfc/servlet.shepherd/version/renditionDownload?rendition=ORIGINAL_Jpg&amp;versionId=068QF00000IxG3CYAV</t>
  </si>
  <si>
    <t>https://hivos.my.salesforce.com/sfc/servlet.shepherd/version/renditionDownload?rendition=ORIGINAL_Jpg&amp;versionId=068QF00000IwU3ZYAV</t>
  </si>
  <si>
    <t>JACINTA KARIMI KIBARA</t>
  </si>
  <si>
    <t>JULY, OCTOBER, DECEMBER</t>
  </si>
  <si>
    <t>FEBRUARY, MARCH, SEPTEMBER</t>
  </si>
  <si>
    <t>https://hivos.my.salesforce.com/sfc/servlet.shepherd/version/renditionDownload?rendition=ORIGINAL_Jpg&amp;versionId=068QF00000J0foDYAR</t>
  </si>
  <si>
    <t>https://hivos.my.salesforce.com/sfc/servlet.shepherd/version/renditionDownload?rendition=ORIGINAL_Jpg&amp;versionId=068QF00000J0DyfYAF</t>
  </si>
  <si>
    <t>https://hivos.my.salesforce.com/sfc/servlet.shepherd/version/renditionDownload?rendition=ORIGINAL_Jpg&amp;versionId=068QF00000J0UcgYAF</t>
  </si>
  <si>
    <t>01/03/2017</t>
  </si>
  <si>
    <t>EMBU</t>
  </si>
  <si>
    <t>JANE ROSE MUTHONI NYAGA</t>
  </si>
  <si>
    <t>https://hivos.my.salesforce.com/sfc/servlet.shepherd/version/renditionDownload?rendition=ORIGINAL_Jpg&amp;versionId=068QF00000J7KjqYAF</t>
  </si>
  <si>
    <t>https://hivos.my.salesforce.com/sfc/servlet.shepherd/version/renditionDownload?rendition=ORIGINAL_Jpg&amp;versionId=068QF00000J739ZYAR</t>
  </si>
  <si>
    <t>https://hivos.my.salesforce.com/sfc/servlet.shepherd/version/renditionDownload?rendition=ORIGINAL_Jpg&amp;versionId=068QF00000J6wZgYAJ</t>
  </si>
  <si>
    <t>01/05/2016</t>
  </si>
  <si>
    <t>CICILY WAMBUI MWANIKI</t>
  </si>
  <si>
    <t>Firewood stoves, Charcoal stove, LPG Stove</t>
  </si>
  <si>
    <t>https://hivos.my.salesforce.com/sfc/servlet.shepherd/version/renditionDownload?rendition=ORIGINAL_Jpg&amp;versionId=068QF00000J7YjeYAF</t>
  </si>
  <si>
    <t>https://hivos.my.salesforce.com/sfc/servlet.shepherd/version/renditionDownload?rendition=ORIGINAL_Jpg&amp;versionId=068QF00000J7bckYAB</t>
  </si>
  <si>
    <t>VICTOR MURIMI</t>
  </si>
  <si>
    <t>https://hivos.my.salesforce.com/sfc/servlet.shepherd/version/renditionDownload?rendition=ORIGINAL_Jpg&amp;versionId=068QF00000JAfyDYAT</t>
  </si>
  <si>
    <t>https://hivos.my.salesforce.com/sfc/servlet.shepherd/version/renditionDownload?rendition=ORIGINAL_Jpg&amp;versionId=068QF00000JAdOYYA1</t>
  </si>
  <si>
    <t>https://hivos.my.salesforce.com/sfc/servlet.shepherd/version/renditionDownload?rendition=ORIGINAL_Jpg&amp;versionId=068QF00000JATvTYAX</t>
  </si>
  <si>
    <t>PHIDES WAMBURA</t>
  </si>
  <si>
    <t>https://hivos.my.salesforce.com/sfc/servlet.shepherd/version/renditionDownload?rendition=ORIGINAL_Jpg&amp;versionId=068QF00000JAsNcYAL</t>
  </si>
  <si>
    <t>https://hivos.my.salesforce.com/sfc/servlet.shepherd/version/renditionDownload?rendition=ORIGINAL_Jpg&amp;versionId=068QF00000JAqQdYAL</t>
  </si>
  <si>
    <t>https://hivos.my.salesforce.com/sfc/servlet.shepherd/version/renditionDownload?rendition=ORIGINAL_Jpg&amp;versionId=068QF00000JApskYAD</t>
  </si>
  <si>
    <t>JACINTA WANJAGI NYAGA</t>
  </si>
  <si>
    <t>MARCH</t>
  </si>
  <si>
    <t>JANUARY, FEBRUARY, SEPTEMBER</t>
  </si>
  <si>
    <t>https://hivos.my.salesforce.com/sfc/servlet.shepherd/version/renditionDownload?rendition=ORIGINAL_Jpg&amp;versionId=068QF00000JHvVHYA1</t>
  </si>
  <si>
    <t>https://hivos.my.salesforce.com/sfc/servlet.shepherd/version/renditionDownload?rendition=ORIGINAL_Jpg&amp;versionId=068QF00000JHzDqYAL</t>
  </si>
  <si>
    <t>https://hivos.my.salesforce.com/sfc/servlet.shepherd/version/renditionDownload?rendition=ORIGINAL_Jpg&amp;versionId=068QF00000JHStHYAX</t>
  </si>
  <si>
    <t>PRISCAH NYAKO NJUKI</t>
  </si>
  <si>
    <t>https://hivos.my.salesforce.com/sfc/servlet.shepherd/version/renditionDownload?rendition=ORIGINAL_Jpg&amp;versionId=068QF00000JNw1yYAD</t>
  </si>
  <si>
    <t>https://hivos.my.salesforce.com/sfc/servlet.shepherd/version/renditionDownload?rendition=ORIGINAL_Jpg&amp;versionId=068QF00000JNqNzYAL</t>
  </si>
  <si>
    <t>https://hivos.my.salesforce.com/sfc/servlet.shepherd/version/renditionDownload?rendition=ORIGINAL_Jpg&amp;versionId=068QF00000JNuWQYA1</t>
  </si>
  <si>
    <t>5/1/2016</t>
  </si>
  <si>
    <t>PETERSON NYAGA KINYUA</t>
  </si>
  <si>
    <t>JULY</t>
  </si>
  <si>
    <t>https://hivos.my.salesforce.com/sfc/servlet.shepherd/version/renditionDownload?rendition=ORIGINAL_Jpg&amp;versionId=068QF00000JSdtAYAT</t>
  </si>
  <si>
    <t>https://hivos.my.salesforce.com/sfc/servlet.shepherd/version/renditionDownload?rendition=ORIGINAL_Jpg&amp;versionId=068QF00000JSkhiYAD</t>
  </si>
  <si>
    <t>https://hivos.my.salesforce.com/sfc/servlet.shepherd/version/renditionDownload?rendition=ORIGINAL_Jpg&amp;versionId=068QF00000JSTfIYAX</t>
  </si>
  <si>
    <t xml:space="preserve">15/05/2021 </t>
  </si>
  <si>
    <t>11/25/2024</t>
  </si>
  <si>
    <t>GITARI ANN KELLEN</t>
  </si>
  <si>
    <t>JULY, NOVEMBER, DECEMBERAND ALL COLD MONTHS</t>
  </si>
  <si>
    <t>https://hivos.my.salesforce.com/sfc/servlet.shepherd/version/renditionDownload?rendition=ORIGINAL_Jpg&amp;versionId=068QF00000JquudYAB</t>
  </si>
  <si>
    <t>https://hivos.my.salesforce.com/sfc/servlet.shepherd/version/renditionDownload?rendition=ORIGINAL_Jpg&amp;versionId=068QF00000JrA02YAF</t>
  </si>
  <si>
    <t>https://hivos.my.salesforce.com/sfc/servlet.shepherd/version/renditionDownload?rendition=ORIGINAL_Jpg&amp;versionId=068QF00000Jr3BVYAZ</t>
  </si>
  <si>
    <t>2/1/2016</t>
  </si>
  <si>
    <t>BRENDA MWARI MUTEMBEI</t>
  </si>
  <si>
    <t>https://hivos.my.salesforce.com/sfc/servlet.shepherd/version/renditionDownload?rendition=ORIGINAL_Jpg&amp;versionId=068QF00000JrWTiYAN</t>
  </si>
  <si>
    <t>https://hivos.my.salesforce.com/sfc/servlet.shepherd/version/renditionDownload?rendition=ORIGINAL_Jpg&amp;versionId=068QF00000JrYyHYAV</t>
  </si>
  <si>
    <t>https://hivos.my.salesforce.com/sfc/servlet.shepherd/version/renditionDownload?rendition=ORIGINAL_Jpg&amp;versionId=068QF00000JrYztYAF</t>
  </si>
  <si>
    <t xml:space="preserve">25/02/2021 </t>
  </si>
  <si>
    <t>SUSAN WAMAITHA MURITHI</t>
  </si>
  <si>
    <t>JANUARY, FEBRUARY, JAN, SEPTEMBER, OCTOBER</t>
  </si>
  <si>
    <t>https://hivos.my.salesforce.com/sfc/servlet.shepherd/version/renditionDownload?rendition=ORIGINAL_Jpg&amp;versionId=068QF00000JrslhYAB</t>
  </si>
  <si>
    <t>https://hivos.my.salesforce.com/sfc/servlet.shepherd/version/renditionDownload?rendition=ORIGINAL_Jpg&amp;versionId=068QF00000JrY5eYAF</t>
  </si>
  <si>
    <t>https://hivos.my.salesforce.com/sfc/servlet.shepherd/version/renditionDownload?rendition=ORIGINAL_Jpg&amp;versionId=068QF00000Jr5WVYAZ</t>
  </si>
  <si>
    <t>05/04/2020</t>
  </si>
  <si>
    <t>REBECCA KANYUA MARANGU</t>
  </si>
  <si>
    <t>https://hivos.my.salesforce.com/sfc/servlet.shepherd/version/renditionDownload?rendition=ORIGINAL_Jpg&amp;versionId=068QF00000JrSZcYAN</t>
  </si>
  <si>
    <t>https://hivos.my.salesforce.com/sfc/servlet.shepherd/version/renditionDownload?rendition=ORIGINAL_Jpg&amp;versionId=068QF00000JrM7zYAF</t>
  </si>
  <si>
    <t>https://hivos.my.salesforce.com/sfc/servlet.shepherd/version/renditionDownload?rendition=ORIGINAL_Jpg&amp;versionId=068QF00000JrmwQYAR</t>
  </si>
  <si>
    <t>NYERI</t>
  </si>
  <si>
    <t>ELIZABETH MAINA NJERI</t>
  </si>
  <si>
    <t>JULY, AUGUST, MARCH</t>
  </si>
  <si>
    <t>APRIL, MAY, JUNE, SEPTEMBER, OCTOBER, NOVEMBER, DECEMBER, JANUARY, FEBRUARY FEBRUARY</t>
  </si>
  <si>
    <t>https://hivos.my.salesforce.com/sfc/servlet.shepherd/version/renditionDownload?rendition=ORIGINAL_Jpg&amp;versionId=068QF00000IgMGIYA3</t>
  </si>
  <si>
    <t>https://hivos.my.salesforce.com/sfc/servlet.shepherd/version/renditionDownload?rendition=ORIGINAL_Jpg&amp;versionId=068QF00000IgNHBYA3</t>
  </si>
  <si>
    <t>https://hivos.my.salesforce.com/sfc/servlet.shepherd/version/renditionDownload?rendition=ORIGINAL_Jpg&amp;versionId=068QF00000IgNInYAN</t>
  </si>
  <si>
    <t xml:space="preserve">24/02/2022 </t>
  </si>
  <si>
    <t>FRANCIS NGACHA KIRIAKU</t>
  </si>
  <si>
    <t>MAY, AUGUST, SEPTEMBER, OCTOBER, NOVEMBER, DECEMBER, JANUARY, FEBRUARY, MARCH</t>
  </si>
  <si>
    <t>https://hivos.my.salesforce.com/sfc/servlet.shepherd/version/renditionDownload?rendition=ORIGINAL_Jpg&amp;versionId=068QF00000InAvPYAV</t>
  </si>
  <si>
    <t>https://hivos.my.salesforce.com/sfc/servlet.shepherd/version/renditionDownload?rendition=ORIGINAL_Jpg&amp;versionId=068QF00000InPeCYAV</t>
  </si>
  <si>
    <t>https://hivos.my.salesforce.com/sfc/servlet.shepherd/version/renditionDownload?rendition=ORIGINAL_Jpg&amp;versionId=068QF00000InLXKYA3</t>
  </si>
  <si>
    <t>RUTH WAIRIMU</t>
  </si>
  <si>
    <t>MAY, JUNE, JULY, AUGUST</t>
  </si>
  <si>
    <t>APRIL, SEPTEMBER, OCTOBER, NOVEMBER, DECEMBER,JANUARY,FEBRUARY, MARCH</t>
  </si>
  <si>
    <t>https://hivos.my.salesforce.com/sfc/servlet.shepherd/version/renditionDownload?rendition=ORIGINAL_Jpg&amp;versionId=068QF00000InM8SYAV</t>
  </si>
  <si>
    <t>https://hivos.my.salesforce.com/sfc/servlet.shepherd/version/renditionDownload?rendition=ORIGINAL_Jpg&amp;versionId=068QF00000InS7KYAV</t>
  </si>
  <si>
    <t>https://hivos.my.salesforce.com/sfc/servlet.shepherd/version/renditionDownload?rendition=ORIGINAL_Jpg&amp;versionId=068QF00000InEitYAF</t>
  </si>
  <si>
    <t>FEDIS WAHIUINI WANJOHI</t>
  </si>
  <si>
    <t>https://hivos.my.salesforce.com/sfc/servlet.shepherd/version/renditionDownload?rendition=ORIGINAL_Jpg&amp;versionId=068QF00000IskjUYAR</t>
  </si>
  <si>
    <t>https://hivos.my.salesforce.com/sfc/servlet.shepherd/version/renditionDownload?rendition=ORIGINAL_Jpg&amp;versionId=068QF00000IszFUYAZ</t>
  </si>
  <si>
    <t>https://hivos.my.salesforce.com/sfc/servlet.shepherd/version/renditionDownload?rendition=ORIGINAL_Jpg&amp;versionId=068QF00000Isy87YAB</t>
  </si>
  <si>
    <t>MAINA MBIGA</t>
  </si>
  <si>
    <t>JANUARY, FEBRUARY, MARCH,AUGUST</t>
  </si>
  <si>
    <t>APRIL, JUNE, JULY, SEPTEMBER, OCTOBER NOVEMBER, DECEMBER</t>
  </si>
  <si>
    <t>https://hivos.my.salesforce.com/sfc/servlet.shepherd/version/renditionDownload?rendition=ORIGINAL_Jpg&amp;versionId=068QF00000IswZLYAZ</t>
  </si>
  <si>
    <t>https://hivos.my.salesforce.com/sfc/servlet.shepherd/version/renditionDownload?rendition=ORIGINAL_Jpg&amp;versionId=068QF00000IsrwIYAR</t>
  </si>
  <si>
    <t>https://hivos.my.salesforce.com/sfc/servlet.shepherd/version/renditionDownload?rendition=ORIGINAL_Jpg&amp;versionId=068QF00000IsgBFYAZ</t>
  </si>
  <si>
    <t>PATRICK MAINA MUKUHA</t>
  </si>
  <si>
    <t>Technical issue (broken,pipe blockage,gas leakage etc);Digester vandalised</t>
  </si>
  <si>
    <t>https://hivos.my.salesforce.com/sfc/servlet.shepherd/version/renditionDownload?rendition=ORIGINAL_Jpg&amp;versionId=068QF00000Iy0z5YAB</t>
  </si>
  <si>
    <t>https://hivos.my.salesforce.com/sfc/servlet.shepherd/version/renditionDownload?rendition=ORIGINAL_Jpg&amp;versionId=068QF00000IyL7HYAV</t>
  </si>
  <si>
    <t xml:space="preserve">28/05/2019 </t>
  </si>
  <si>
    <t>EVAH MWANGI</t>
  </si>
  <si>
    <t>https://hivos.my.salesforce.com/sfc/servlet.shepherd/version/renditionDownload?rendition=ORIGINAL_Jpg&amp;versionId=068QF00000IyQzlYAF</t>
  </si>
  <si>
    <t>https://hivos.my.salesforce.com/sfc/servlet.shepherd/version/renditionDownload?rendition=ORIGINAL_Jpg&amp;versionId=068QF00000IyPkMYAV</t>
  </si>
  <si>
    <t>LUCY WAMBOI KARANJA</t>
  </si>
  <si>
    <t>APRIL, MAY, JUNE, JULY, AUGUST</t>
  </si>
  <si>
    <t>SEPTEMBER, OCTOBER, NOVEMBER, DECEMBER, JANUARY, FEBRUARY, MARCH</t>
  </si>
  <si>
    <t>https://hivos.my.salesforce.com/sfc/servlet.shepherd/version/renditionDownload?rendition=ORIGINAL_Jpg&amp;versionId=068QF00000IyR1NYAV</t>
  </si>
  <si>
    <t>https://hivos.my.salesforce.com/sfc/servlet.shepherd/version/renditionDownload?rendition=ORIGINAL_Jpg&amp;versionId=068QF00000IyR2zYAF</t>
  </si>
  <si>
    <t>https://hivos.my.salesforce.com/sfc/servlet.shepherd/version/renditionDownload?rendition=ORIGINAL_Jpg&amp;versionId=068QF00000IyR4bYAF</t>
  </si>
  <si>
    <t>01/04/2020</t>
  </si>
  <si>
    <t>FREDRICK MUNGAI MACHARIA</t>
  </si>
  <si>
    <t>APRIL, MAY, JUNE, SEPTEMBER, OCTOBER, NOVEMBER, DECEMBER, JANUARY, FEBRUARY, MARCH</t>
  </si>
  <si>
    <t>https://hivos.my.salesforce.com/sfc/servlet.shepherd/version/renditionDownload?rendition=ORIGINAL_Jpg&amp;versionId=068QF00000J3dQ8YAJ</t>
  </si>
  <si>
    <t>https://hivos.my.salesforce.com/sfc/servlet.shepherd/version/renditionDownload?rendition=ORIGINAL_Jpg&amp;versionId=068QF00000J3WLZYA3</t>
  </si>
  <si>
    <t>https://hivos.my.salesforce.com/sfc/servlet.shepherd/version/renditionDownload?rendition=ORIGINAL_Jpg&amp;versionId=068QF00000J3nkQYAR</t>
  </si>
  <si>
    <t>ALICE MAINA WANGUI</t>
  </si>
  <si>
    <t>5/15/2021</t>
  </si>
  <si>
    <t>Firewood stove, LPG Stoves</t>
  </si>
  <si>
    <t>https://hivos.my.salesforce.com/sfc/servlet.shepherd/version/renditionDownload?rendition=ORIGINAL_Jpg&amp;versionId=068QF00000J9H9yYAF</t>
  </si>
  <si>
    <t>https://hivos.my.salesforce.com/sfc/servlet.shepherd/version/renditionDownload?rendition=ORIGINAL_Jpg&amp;versionId=068QF00000J9LQTYA3</t>
  </si>
  <si>
    <t>FLORENCE MUCHANGI</t>
  </si>
  <si>
    <t>https://hivos.my.salesforce.com/sfc/servlet.shepherd/version/renditionDownload?rendition=ORIGINAL_Jpg&amp;versionId=068QF00000J9LThYAN</t>
  </si>
  <si>
    <t>https://hivos.my.salesforce.com/sfc/servlet.shepherd/version/renditionDownload?rendition=ORIGINAL_Jpg&amp;versionId=068QF00000J958qYAB</t>
  </si>
  <si>
    <t>https://hivos.my.salesforce.com/sfc/servlet.shepherd/version/renditionDownload?rendition=ORIGINAL_Jpg&amp;versionId=068QF00000J9LVJYA3</t>
  </si>
  <si>
    <t xml:space="preserve">29/12/2015 </t>
  </si>
  <si>
    <t>PHILIP NGINGA</t>
  </si>
  <si>
    <t>11/16/2018</t>
  </si>
  <si>
    <t>https://hivos.my.salesforce.com/sfc/servlet.shepherd/version/renditionDownload?rendition=ORIGINAL_Jpg&amp;versionId=068QF00000JBqZqYAL</t>
  </si>
  <si>
    <t>https://hivos.my.salesforce.com/sfc/servlet.shepherd/version/renditionDownload?rendition=ORIGINAL_Jpg&amp;versionId=068QF00000JB8CHYA1</t>
  </si>
  <si>
    <t xml:space="preserve">18/03/2023 </t>
  </si>
  <si>
    <t>VPA 01</t>
  </si>
  <si>
    <t>JANE WANGARI</t>
  </si>
  <si>
    <t>APRIL,JUNE, JULY,AUGUST</t>
  </si>
  <si>
    <t>SEPTEMBER, OCTOBER, NOVEMBER, DECEMBER, JANUARY, FEBRUARY, MAY, MARCH</t>
  </si>
  <si>
    <t>https://hivos.my.salesforce.com/sfc/servlet.shepherd/version/renditionDownload?rendition=ORIGINAL_Jpg&amp;versionId=068QF00000JBrsTYAT</t>
  </si>
  <si>
    <t>https://hivos.my.salesforce.com/sfc/servlet.shepherd/version/renditionDownload?rendition=ORIGINAL_Jpg&amp;versionId=068QF00000JBiUFYA1</t>
  </si>
  <si>
    <t>https://hivos.my.salesforce.com/sfc/servlet.shepherd/version/renditionDownload?rendition=ORIGINAL_Jpg&amp;versionId=068QF00000JBrvhYAD</t>
  </si>
  <si>
    <t>NGURIRI AMOS ITUNE</t>
  </si>
  <si>
    <t>https://hivos.my.salesforce.com/sfc/servlet.shepherd/version/renditionDownload?rendition=ORIGINAL_Jpg&amp;versionId=068QF00000JKsVxYAL</t>
  </si>
  <si>
    <t>https://hivos.my.salesforce.com/sfc/servlet.shepherd/version/renditionDownload?rendition=ORIGINAL_Jpg&amp;versionId=068QF00000JKcZIYA1</t>
  </si>
  <si>
    <t>https://hivos.my.salesforce.com/sfc/servlet.shepherd/version/renditionDownload?rendition=ORIGINAL_Jpg&amp;versionId=068QF00000JKjECYA1</t>
  </si>
  <si>
    <t>BERNARD MAINA</t>
  </si>
  <si>
    <t>https://hivos.my.salesforce.com/sfc/servlet.shepherd/version/renditionDownload?rendition=ORIGINAL_Jpg&amp;versionId=068QF00000JKdf1YAD</t>
  </si>
  <si>
    <t>https://hivos.my.salesforce.com/sfc/servlet.shepherd/version/renditionDownload?rendition=ORIGINAL_Jpg&amp;versionId=068QF00000JKsirYAD</t>
  </si>
  <si>
    <t>https://hivos.my.salesforce.com/sfc/servlet.shepherd/version/renditionDownload?rendition=ORIGINAL_Jpg&amp;versionId=068QF00000JKeMYYA1</t>
  </si>
  <si>
    <t>11/06/2019</t>
  </si>
  <si>
    <t>DAVID KANYORE</t>
  </si>
  <si>
    <t>https://hivos.my.salesforce.com/sfc/servlet.shepherd/version/renditionDownload?rendition=ORIGINAL_Jpg&amp;versionId=068QF00000JQ1OyYAL</t>
  </si>
  <si>
    <t>https://hivos.my.salesforce.com/sfc/servlet.shepherd/version/renditionDownload?rendition=ORIGINAL_Jpg&amp;versionId=068QF00000JPztRYAT</t>
  </si>
  <si>
    <t>05/05/2019</t>
  </si>
  <si>
    <t>GRACE MAMBO</t>
  </si>
  <si>
    <t>Broken stove knobs</t>
  </si>
  <si>
    <t>https://hivos.my.salesforce.com/sfc/servlet.shepherd/version/renditionDownload?rendition=ORIGINAL_Jpg&amp;versionId=068QF00000JQ2zNYAT</t>
  </si>
  <si>
    <t>https://hivos.my.salesforce.com/sfc/servlet.shepherd/version/renditionDownload?rendition=ORIGINAL_Jpg&amp;versionId=068QF00000JQCAhYAP</t>
  </si>
  <si>
    <t>https://hivos.my.salesforce.com/sfc/servlet.shepherd/version/renditionDownload?rendition=ORIGINAL_Jpg&amp;versionId=068QF00000JQ17FYAT</t>
  </si>
  <si>
    <t xml:space="preserve">30/06/2018 </t>
  </si>
  <si>
    <t>ISSACK MATHUTHU MUNENE</t>
  </si>
  <si>
    <t>JUNE, JULY AND AUGUST</t>
  </si>
  <si>
    <t>SEPTEMBER, OCTOBER, NOVEMBER AND DECEMBER</t>
  </si>
  <si>
    <t>https://hivos.my.salesforce.com/sfc/servlet.shepherd/version/renditionDownload?rendition=ORIGINAL_Jpg&amp;versionId=068QF00000JWrkeYAD</t>
  </si>
  <si>
    <t>https://hivos.my.salesforce.com/sfc/servlet.shepherd/version/renditionDownload?rendition=ORIGINAL_Jpg&amp;versionId=068QF00000JWzF7YAL</t>
  </si>
  <si>
    <t>https://hivos.my.salesforce.com/sfc/servlet.shepherd/version/renditionDownload?rendition=ORIGINAL_Jpg&amp;versionId=068QF00000JWthdYAD</t>
  </si>
  <si>
    <t>12/01/2018</t>
  </si>
  <si>
    <t>KIGUTA ALICE WAKUNYU</t>
  </si>
  <si>
    <t>https://hivos.my.salesforce.com/sfc/servlet.shepherd/version/renditionDownload?rendition=ORIGINAL_Jpg&amp;versionId=068QF00000JWu4AYAT</t>
  </si>
  <si>
    <t>https://hivos.my.salesforce.com/sfc/servlet.shepherd/version/renditionDownload?rendition=ORIGINAL_Jpg&amp;versionId=068QF00000JWzLZYA1</t>
  </si>
  <si>
    <t>https://hivos.my.salesforce.com/sfc/servlet.shepherd/version/renditionDownload?rendition=ORIGINAL_Jpg&amp;versionId=068QF00000JWzNBYA1</t>
  </si>
  <si>
    <t>5/28/2019</t>
  </si>
  <si>
    <t>PETER WACHUGA NJUKIA</t>
  </si>
  <si>
    <t>https://hivos.my.salesforce.com/sfc/servlet.shepherd/version/renditionDownload?rendition=ORIGINAL_Jpg&amp;versionId=068QF00000JbuBZYAZ</t>
  </si>
  <si>
    <t>https://hivos.my.salesforce.com/sfc/servlet.shepherd/version/renditionDownload?rendition=ORIGINAL_Jpg&amp;versionId=068QF00000JbcjOYAR</t>
  </si>
  <si>
    <t>https://hivos.my.salesforce.com/sfc/servlet.shepherd/version/renditionDownload?rendition=ORIGINAL_Jpg&amp;versionId=068QF00000JbmdtYAB</t>
  </si>
  <si>
    <t>1/21/2018</t>
  </si>
  <si>
    <t>GAKUYA MOSES NJOROGE</t>
  </si>
  <si>
    <t>https://hivos.my.salesforce.com/sfc/servlet.shepherd/version/renditionDownload?rendition=ORIGINAL_Jpg&amp;versionId=068QF00000Jkuh0YAB</t>
  </si>
  <si>
    <t>https://hivos.my.salesforce.com/sfc/servlet.shepherd/version/renditionDownload?rendition=ORIGINAL_Jpg&amp;versionId=068QF00000Jl09iYAB</t>
  </si>
  <si>
    <t>https://hivos.my.salesforce.com/sfc/servlet.shepherd/version/renditionDownload?rendition=ORIGINAL_Jpg&amp;versionId=068QF00000Jl3h3YAB</t>
  </si>
  <si>
    <t xml:space="preserve">18/06/2019 </t>
  </si>
  <si>
    <t>KWALE</t>
  </si>
  <si>
    <t>MESALIM ALI MWARAHA</t>
  </si>
  <si>
    <t>2/20/2024</t>
  </si>
  <si>
    <t>https://hivos.my.salesforce.com/sfc/servlet.shepherd/version/renditionDownload?rendition=ORIGINAL_Jpg&amp;versionId=068QF00000JYoFaYAL</t>
  </si>
  <si>
    <t>https://hivos.my.salesforce.com/sfc/servlet.shepherd/version/renditionDownload?rendition=ORIGINAL_Jpg&amp;versionId=068QF00000JYr29YAD</t>
  </si>
  <si>
    <t>MERU</t>
  </si>
  <si>
    <t>PENINA MAKENA</t>
  </si>
  <si>
    <t>https://hivos.my.salesforce.com/sfc/servlet.shepherd/version/renditionDownload?rendition=ORIGINAL_Jpg&amp;versionId=068QF00000IhVkXYAV</t>
  </si>
  <si>
    <t>https://hivos.my.salesforce.com/sfc/servlet.shepherd/version/renditionDownload?rendition=ORIGINAL_Jpg&amp;versionId=068QF00000IhVm9YAF</t>
  </si>
  <si>
    <t>https://hivos.my.salesforce.com/sfc/servlet.shepherd/version/renditionDownload?rendition=ORIGINAL_Jpg&amp;versionId=068QF00000IhVpNYAV</t>
  </si>
  <si>
    <t>01/02/2017</t>
  </si>
  <si>
    <t>NTINYARI FAITH</t>
  </si>
  <si>
    <t>Lack of manure, sold animals, HH was unwell</t>
  </si>
  <si>
    <t>https://hivos.my.salesforce.com/sfc/servlet.shepherd/version/renditionDownload?rendition=ORIGINAL_Jpg&amp;versionId=068QF00000IjCVjYAN</t>
  </si>
  <si>
    <t>https://hivos.my.salesforce.com/sfc/servlet.shepherd/version/renditionDownload?rendition=ORIGINAL_Jpg&amp;versionId=068QF00000IjbIoYAJ</t>
  </si>
  <si>
    <t>https://hivos.my.salesforce.com/sfc/servlet.shepherd/version/renditionDownload?rendition=ORIGINAL_Jpg&amp;versionId=068QF00000IjQwzYAF</t>
  </si>
  <si>
    <t>05/01/2023</t>
  </si>
  <si>
    <t>ANN KENDI</t>
  </si>
  <si>
    <t>Use other fuel mostly biogas Production is low</t>
  </si>
  <si>
    <t>https://hivos.my.salesforce.com/sfc/servlet.shepherd/version/renditionDownload?rendition=ORIGINAL_Jpg&amp;versionId=068QF00000In1TmYAJ</t>
  </si>
  <si>
    <t>https://hivos.my.salesforce.com/sfc/servlet.shepherd/version/renditionDownload?rendition=ORIGINAL_Jpg&amp;versionId=068QF00000InAyPYAV</t>
  </si>
  <si>
    <t>https://hivos.my.salesforce.com/sfc/servlet.shepherd/version/renditionDownload?rendition=ORIGINAL_Jpg&amp;versionId=068QF00000InEDxYAN</t>
  </si>
  <si>
    <t xml:space="preserve">25/06/2023 </t>
  </si>
  <si>
    <t>SUSSY MUTWIRI</t>
  </si>
  <si>
    <t>https://hivos.my.salesforce.com/sfc/servlet.shepherd/version/renditionDownload?rendition=ORIGINAL_Jpg&amp;versionId=068QF00000Isk0LYAR</t>
  </si>
  <si>
    <t>https://hivos.my.salesforce.com/sfc/servlet.shepherd/version/renditionDownload?rendition=ORIGINAL_Jpg&amp;versionId=068QF00000IsmdGYAR</t>
  </si>
  <si>
    <t>https://hivos.my.salesforce.com/sfc/servlet.shepherd/version/renditionDownload?rendition=ORIGINAL_Jpg&amp;versionId=068QF00000IscCYYAZ</t>
  </si>
  <si>
    <t xml:space="preserve">20/06/2023 </t>
  </si>
  <si>
    <t>REAL NKITORE</t>
  </si>
  <si>
    <t>https://hivos.my.salesforce.com/sfc/servlet.shepherd/version/renditionDownload?rendition=ORIGINAL_Jpg&amp;versionId=068QF00000IspBGYAZ</t>
  </si>
  <si>
    <t>https://hivos.my.salesforce.com/sfc/servlet.shepherd/version/renditionDownload?rendition=ORIGINAL_Jpg&amp;versionId=068QF00000IsYwuYAF</t>
  </si>
  <si>
    <t>https://hivos.my.salesforce.com/sfc/servlet.shepherd/version/renditionDownload?rendition=ORIGINAL_Jpg&amp;versionId=068QF00000IsqleYAB</t>
  </si>
  <si>
    <t xml:space="preserve">21/02/2018 </t>
  </si>
  <si>
    <t>HIDHA GACHERI</t>
  </si>
  <si>
    <t>They can't tell where the problem is</t>
  </si>
  <si>
    <t>https://hivos.my.salesforce.com/sfc/servlet.shepherd/version/renditionDownload?rendition=ORIGINAL_Jpg&amp;versionId=068QF00000IsskEYAR</t>
  </si>
  <si>
    <t>https://hivos.my.salesforce.com/sfc/servlet.shepherd/version/renditionDownload?rendition=ORIGINAL_Jpg&amp;versionId=068QF00000IstRlYAJ</t>
  </si>
  <si>
    <t xml:space="preserve">17/12/2015 </t>
  </si>
  <si>
    <t>ERICK MUTEGI</t>
  </si>
  <si>
    <t>Stove is warm to touch;The stove was found in use;The stove has some food droppings;The stove looks clean and well maintained;Other</t>
  </si>
  <si>
    <t>https://hivos.my.salesforce.com/sfc/servlet.shepherd/version/renditionDownload?rendition=ORIGINAL_Jpg&amp;versionId=068QF00000IxxReYAJ</t>
  </si>
  <si>
    <t>https://hivos.my.salesforce.com/sfc/servlet.shepherd/version/renditionDownload?rendition=ORIGINAL_Jpg&amp;versionId=068QF00000IyLdVYAV</t>
  </si>
  <si>
    <t>https://hivos.my.salesforce.com/sfc/servlet.shepherd/version/renditionDownload?rendition=ORIGINAL_Jpg&amp;versionId=068QF00000IyKuNYAV</t>
  </si>
  <si>
    <t>04/05/2019</t>
  </si>
  <si>
    <t>ELIAS GITONGA</t>
  </si>
  <si>
    <t>Dome Broken</t>
  </si>
  <si>
    <t>LPG Stoves</t>
  </si>
  <si>
    <t>https://hivos.my.salesforce.com/sfc/servlet.shepherd/version/renditionDownload?rendition=ORIGINAL_Jpg&amp;versionId=068QF00000IyHTaYAN</t>
  </si>
  <si>
    <t>https://hivos.my.salesforce.com/sfc/servlet.shepherd/version/renditionDownload?rendition=ORIGINAL_Jpg&amp;versionId=068QF00000IyEyhYAF</t>
  </si>
  <si>
    <t>https://hivos.my.salesforce.com/sfc/servlet.shepherd/version/renditionDownload?rendition=ORIGINAL_Jpg&amp;versionId=068QF00000J4lBtYAJ</t>
  </si>
  <si>
    <t>https://hivos.my.salesforce.com/sfc/servlet.shepherd/version/renditionDownload?rendition=ORIGINAL_Jpg&amp;versionId=068QF00000J4lDVYAZ</t>
  </si>
  <si>
    <t>https://hivos.my.salesforce.com/sfc/servlet.shepherd/version/renditionDownload?rendition=ORIGINAL_Jpg&amp;versionId=068QF00000J4W1jYAF</t>
  </si>
  <si>
    <t xml:space="preserve">23/02/2021 </t>
  </si>
  <si>
    <t>REGINA MWIRIGI</t>
  </si>
  <si>
    <t>https://hivos.my.salesforce.com/sfc/servlet.shepherd/version/renditionDownload?rendition=ORIGINAL_Jpg&amp;versionId=068QF00000J4lF7YAJ</t>
  </si>
  <si>
    <t>https://hivos.my.salesforce.com/sfc/servlet.shepherd/version/renditionDownload?rendition=ORIGINAL_Jpg&amp;versionId=068QF00000J4iIvYAJ</t>
  </si>
  <si>
    <t>https://hivos.my.salesforce.com/sfc/servlet.shepherd/version/renditionDownload?rendition=ORIGINAL_Jpg&amp;versionId=068QF00000J4dZMYAZ</t>
  </si>
  <si>
    <t>Biogas production is low</t>
  </si>
  <si>
    <t>ELIZABETH KAJUJU</t>
  </si>
  <si>
    <t>LPG Stove</t>
  </si>
  <si>
    <t>https://hivos.my.salesforce.com/sfc/servlet.shepherd/version/renditionDownload?rendition=ORIGINAL_Jpg&amp;versionId=068QF00000IyLiLYAV</t>
  </si>
  <si>
    <t>https://hivos.my.salesforce.com/sfc/servlet.shepherd/version/renditionDownload?rendition=ORIGINAL_Jpg&amp;versionId=068QF00000Iy23FYAR</t>
  </si>
  <si>
    <t xml:space="preserve">20/04/2018 </t>
  </si>
  <si>
    <t>MODIFIED</t>
  </si>
  <si>
    <t>STELLA ARIITHI</t>
  </si>
  <si>
    <t>https://hivos.my.salesforce.com/sfc/servlet.shepherd/version/renditionDownload?rendition=ORIGINAL_Jpg&amp;versionId=068QF00000J9GaVYAV</t>
  </si>
  <si>
    <t>https://hivos.my.salesforce.com/sfc/servlet.shepherd/version/renditionDownload?rendition=ORIGINAL_Jpg&amp;versionId=068QF00000J99vbYAB</t>
  </si>
  <si>
    <t>https://hivos.my.salesforce.com/sfc/servlet.shepherd/version/renditionDownload?rendition=ORIGINAL_Jpg&amp;versionId=068QF00000J9Oo9YAF</t>
  </si>
  <si>
    <t xml:space="preserve">22/04/2022 </t>
  </si>
  <si>
    <t>FRIDA MWIRIGI</t>
  </si>
  <si>
    <t>https://hivos.my.salesforce.com/sfc/servlet.shepherd/version/renditionDownload?rendition=ORIGINAL_Jpg&amp;versionId=068QF00000J9OrNYAV</t>
  </si>
  <si>
    <t>https://hivos.my.salesforce.com/sfc/servlet.shepherd/version/renditionDownload?rendition=ORIGINAL_Jpg&amp;versionId=068QF00000J9DelYAF</t>
  </si>
  <si>
    <t xml:space="preserve">23/03/2023 </t>
  </si>
  <si>
    <t>STELLA MUGITO</t>
  </si>
  <si>
    <t>https://hivos.my.salesforce.com/sfc/servlet.shepherd/version/renditionDownload?rendition=ORIGINAL_Jpg&amp;versionId=068QF00000JBzoSYAT</t>
  </si>
  <si>
    <t>https://hivos.my.salesforce.com/sfc/servlet.shepherd/version/renditionDownload?rendition=ORIGINAL_Jpg&amp;versionId=068QF00000JBHlnYAH</t>
  </si>
  <si>
    <t xml:space="preserve">25/06/2020 </t>
  </si>
  <si>
    <t>GEOFFREY MURURU</t>
  </si>
  <si>
    <t>8/18/2024</t>
  </si>
  <si>
    <t>https://hivos.my.salesforce.com/sfc/servlet.shepherd/version/renditionDownload?rendition=ORIGINAL_Jpg&amp;versionId=068QF00000JK29DYAT</t>
  </si>
  <si>
    <t>https://hivos.my.salesforce.com/sfc/servlet.shepherd/version/renditionDownload?rendition=ORIGINAL_Jpg&amp;versionId=068QF00000JJkSXYA1</t>
  </si>
  <si>
    <t xml:space="preserve">24/01/2023 </t>
  </si>
  <si>
    <t>GRACE LAIBUTA</t>
  </si>
  <si>
    <t>10/18/2024</t>
  </si>
  <si>
    <t>Vandalised</t>
  </si>
  <si>
    <t>https://hivos.my.salesforce.com/sfc/servlet.shepherd/version/renditionDownload?rendition=ORIGINAL_Jpg&amp;versionId=068QF00000JJmVsYAL</t>
  </si>
  <si>
    <t>https://hivos.my.salesforce.com/sfc/servlet.shepherd/version/renditionDownload?rendition=ORIGINAL_Jpg&amp;versionId=068QF00000JJvEDYA1</t>
  </si>
  <si>
    <t xml:space="preserve">25/03/2021 </t>
  </si>
  <si>
    <t>JACKLINE MWITI</t>
  </si>
  <si>
    <t>https://hivos.my.salesforce.com/sfc/servlet.shepherd/version/renditionDownload?rendition=ORIGINAL_Jpg&amp;versionId=068QF00000JQUXOYA5</t>
  </si>
  <si>
    <t>https://hivos.my.salesforce.com/sfc/servlet.shepherd/version/renditionDownload?rendition=ORIGINAL_Jpg&amp;versionId=068QF00000JQZLlYAP</t>
  </si>
  <si>
    <t>https://hivos.my.salesforce.com/sfc/servlet.shepherd/version/renditionDownload?rendition=ORIGINAL_Jpg&amp;versionId=068QF00000JQWMKYA5</t>
  </si>
  <si>
    <t>4/12/2019</t>
  </si>
  <si>
    <t>ASENATH MUGAMBI</t>
  </si>
  <si>
    <t>https://hivos.my.salesforce.com/sfc/servlet.shepherd/version/renditionDownload?rendition=ORIGINAL_Jpg&amp;versionId=068QF00000JQZSDYA5</t>
  </si>
  <si>
    <t>https://hivos.my.salesforce.com/sfc/servlet.shepherd/version/renditionDownload?rendition=ORIGINAL_Jpg&amp;versionId=068QF00000JQYPkYAP</t>
  </si>
  <si>
    <t>https://hivos.my.salesforce.com/sfc/servlet.shepherd/version/renditionDownload?rendition=ORIGINAL_Jpg&amp;versionId=068QF00000JQZTpYAP</t>
  </si>
  <si>
    <t>2/20/2021</t>
  </si>
  <si>
    <t>FLONDAH NJERU NKIROTE</t>
  </si>
  <si>
    <t>No gas production</t>
  </si>
  <si>
    <t>https://hivos.my.salesforce.com/sfc/servlet.shepherd/version/renditionDownload?rendition=ORIGINAL_Jpg&amp;versionId=068QF00000JZT7UYAX</t>
  </si>
  <si>
    <t>https://hivos.my.salesforce.com/sfc/servlet.shepherd/version/renditionDownload?rendition=ORIGINAL_Jpg&amp;versionId=068QF00000JZa7JYAT</t>
  </si>
  <si>
    <t>1/1/2017</t>
  </si>
  <si>
    <t>TOPFALME</t>
  </si>
  <si>
    <t>IRENE MWIRIGI</t>
  </si>
  <si>
    <t>https://hivos.my.salesforce.com/sfc/servlet.shepherd/version/renditionDownload?rendition=ORIGINAL_Jpg&amp;versionId=068QF00000JZa8vYAD</t>
  </si>
  <si>
    <t>https://hivos.my.salesforce.com/sfc/servlet.shepherd/version/renditionDownload?rendition=ORIGINAL_Jpg&amp;versionId=068QF00000JZ5NAYA1</t>
  </si>
  <si>
    <t>TRANSZOIA</t>
  </si>
  <si>
    <t>11/9/2024</t>
  </si>
  <si>
    <t>WECHULI FLORENCE</t>
  </si>
  <si>
    <t>Low gas production</t>
  </si>
  <si>
    <t>https://hivos.my.salesforce.com/sfc/servlet.shepherd/version/renditionDownload?rendition=ORIGINAL_Jpg&amp;versionId=068QF00000IfryuYAB</t>
  </si>
  <si>
    <t>https://hivos.my.salesforce.com/sfc/servlet.shepherd/version/renditionDownload?rendition=ORIGINAL_Jpg&amp;versionId=068QF00000JEpZBYA1</t>
  </si>
  <si>
    <t>https://hivos.my.salesforce.com/sfc/servlet.shepherd/version/renditionDownload?rendition=ORIGINAL_Jpg&amp;versionId=068QF00000Ig2cYYAR</t>
  </si>
  <si>
    <t>11/12/2024</t>
  </si>
  <si>
    <t>ROSELINE LOKALEI</t>
  </si>
  <si>
    <t>https://hivos.my.salesforce.com/sfc/servlet.shepherd/version/renditionDownload?rendition=ORIGINAL_Jpg&amp;versionId=068QF00000IsqgnYAB</t>
  </si>
  <si>
    <t>https://hivos.my.salesforce.com/sfc/servlet.shepherd/version/renditionDownload?rendition=ORIGINAL_Jpg&amp;versionId=068QF00000Isn6FYAR</t>
  </si>
  <si>
    <t>https://hivos.my.salesforce.com/sfc/servlet.shepherd/version/renditionDownload?rendition=ORIGINAL_Jpg&amp;versionId=068QF00000JEpanYAD</t>
  </si>
  <si>
    <t>KAKAMEGA</t>
  </si>
  <si>
    <t>BLUEFLAME</t>
  </si>
  <si>
    <t>MARY MWANGI WAMBUI</t>
  </si>
  <si>
    <t>https://hivos.my.salesforce.com/sfc/servlet.shepherd/version/renditionDownload?rendition=ORIGINAL_Jpg&amp;versionId=068QF00000IyAYQYA3</t>
  </si>
  <si>
    <t>https://hivos.my.salesforce.com/sfc/servlet.shepherd/version/renditionDownload?rendition=ORIGINAL_Jpg&amp;versionId=068QF00000IxnSJYAZ</t>
  </si>
  <si>
    <t>https://hivos.my.salesforce.com/sfc/servlet.shepherd/version/renditionDownload?rendition=ORIGINAL_Jpg&amp;versionId=068QF00000JEpcPYAT</t>
  </si>
  <si>
    <t>7/5/2023</t>
  </si>
  <si>
    <t>VIHIGA</t>
  </si>
  <si>
    <t>RUBEN MWANZI</t>
  </si>
  <si>
    <t>https://hivos.my.salesforce.com/sfc/servlet.shepherd/version/renditionDownload?rendition=ORIGINAL_Jpg&amp;versionId=068QF00000J3ZRPYA3</t>
  </si>
  <si>
    <t>https://hivos.my.salesforce.com/sfc/servlet.shepherd/version/renditionDownload?rendition=ORIGINAL_Jpg&amp;versionId=068QF00000J3Yv9YAF</t>
  </si>
  <si>
    <t>https://hivos.my.salesforce.com/sfc/servlet.shepherd/version/renditionDownload?rendition=ORIGINAL_Jpg&amp;versionId=068QF00000JEpe1YAD</t>
  </si>
  <si>
    <t>BEATRICE OMWELA</t>
  </si>
  <si>
    <t>https://hivos.my.salesforce.com/sfc/servlet.shepherd/version/renditionDownload?rendition=ORIGINAL_Jpg&amp;versionId=068QF00000JA2IbYAL</t>
  </si>
  <si>
    <t>https://hivos.my.salesforce.com/sfc/servlet.shepherd/version/renditionDownload?rendition=ORIGINAL_Jpg&amp;versionId=068QF00000JABiQYAX</t>
  </si>
  <si>
    <t>https://hivos.my.salesforce.com/sfc/servlet.shepherd/version/renditionDownload?rendition=ORIGINAL_Jpg&amp;versionId=068QF00000JEoN0YAL</t>
  </si>
  <si>
    <t xml:space="preserve">19/03/2019 </t>
  </si>
  <si>
    <t>KISUMU</t>
  </si>
  <si>
    <t>RISPER OKOTH</t>
  </si>
  <si>
    <t>LPG stove, Other stoves</t>
  </si>
  <si>
    <t>Electric Stove</t>
  </si>
  <si>
    <t>https://hivos.my.salesforce.com/sfc/servlet.shepherd/version/renditionDownload?rendition=ORIGINAL_Jpg&amp;versionId=068QF00000JAfYQYA1</t>
  </si>
  <si>
    <t>https://hivos.my.salesforce.com/sfc/servlet.shepherd/version/renditionDownload?rendition=ORIGINAL_Jpg&amp;versionId=068QF00000JEphFYAT</t>
  </si>
  <si>
    <t>1/1/2018</t>
  </si>
  <si>
    <t>JAMILLA ACHIENG</t>
  </si>
  <si>
    <t>7/30/2021</t>
  </si>
  <si>
    <t>Charcoal Stove, LPG stove, Other stoves</t>
  </si>
  <si>
    <t>https://hivos.my.salesforce.com/sfc/servlet.shepherd/version/renditionDownload?rendition=ORIGINAL_Jpg&amp;versionId=068QF00000JAs98YAD</t>
  </si>
  <si>
    <t>https://hivos.my.salesforce.com/sfc/servlet.shepherd/version/renditionDownload?rendition=ORIGINAL_Jpg&amp;versionId=068QF00000JEpirYAD</t>
  </si>
  <si>
    <t>6/23/2017</t>
  </si>
  <si>
    <t>MURANGA</t>
  </si>
  <si>
    <t>MARY MAGIRI</t>
  </si>
  <si>
    <t>https://hivos.my.salesforce.com/sfc/servlet.shepherd/version/renditionDownload?rendition=ORIGINAL_Jpg&amp;versionId=068QF00000JK7btYAD</t>
  </si>
  <si>
    <t>https://hivos.my.salesforce.com/sfc/servlet.shepherd/version/renditionDownload?rendition=ORIGINAL_Jpg&amp;versionId=068QF00000JK219YAD</t>
  </si>
  <si>
    <t>https://hivos.my.salesforce.com/sfc/servlet.shepherd/version/renditionDownload?rendition=ORIGINAL_Jpg&amp;versionId=068QF00000JK7dVYAT</t>
  </si>
  <si>
    <t>3/8/2019</t>
  </si>
  <si>
    <t>MARY NJERI</t>
  </si>
  <si>
    <t>https://hivos.my.salesforce.com/sfc/servlet.shepherd/version/renditionDownload?rendition=ORIGINAL_Jpg&amp;versionId=068QF00000JNyAMYA1</t>
  </si>
  <si>
    <t>https://hivos.my.salesforce.com/sfc/servlet.shepherd/version/renditionDownload?rendition=ORIGINAL_Jpg&amp;versionId=068QF00000JNiTkYAL</t>
  </si>
  <si>
    <t>https://hivos.my.salesforce.com/sfc/servlet.shepherd/version/renditionDownload?rendition=ORIGINAL_Jpg&amp;versionId=068QF00000JNfu6YAD</t>
  </si>
  <si>
    <t xml:space="preserve">16/01/2016 </t>
  </si>
  <si>
    <t>MARUA SIMON MUIRURI</t>
  </si>
  <si>
    <t>3/30/2022</t>
  </si>
  <si>
    <t>Firewood stove, LPG stove</t>
  </si>
  <si>
    <t>https://hivos.my.salesforce.com/sfc/servlet.shepherd/version/renditionDownload?rendition=ORIGINAL_Jpg&amp;versionId=068QF00000JWaS2YAL</t>
  </si>
  <si>
    <t>https://hivos.my.salesforce.com/sfc/servlet.shepherd/version/renditionDownload?rendition=ORIGINAL_Jpg&amp;versionId=068QF00000JWjISYA1</t>
  </si>
  <si>
    <t>2/27/2019</t>
  </si>
  <si>
    <t>ANNE WANYOIKE</t>
  </si>
  <si>
    <t>https://hivos.my.salesforce.com/sfc/servlet.shepherd/version/renditionDownload?rendition=ORIGINAL_Jpg&amp;versionId=068QF00000JWjzyYAD</t>
  </si>
  <si>
    <t>https://hivos.my.salesforce.com/sfc/servlet.shepherd/version/renditionDownload?rendition=ORIGINAL_Jpg&amp;versionId=068QF00000JWfGRYA1</t>
  </si>
  <si>
    <t>https://hivos.my.salesforce.com/sfc/servlet.shepherd/version/renditionDownload?rendition=ORIGINAL_Jpg&amp;versionId=068QF00000JWsbpYAD</t>
  </si>
  <si>
    <t xml:space="preserve">29/05/2021 </t>
  </si>
  <si>
    <t>https://hivos.my.salesforce.com/sfc/servlet.shepherd/version/renditionDownload?rendition=ORIGINAL_Jpg&amp;versionId=068QF00000Js2VBYAZ</t>
  </si>
  <si>
    <t>https://hivos.my.salesforce.com/sfc/servlet.shepherd/version/renditionDownload?rendition=ORIGINAL_Jpg&amp;versionId=068QF00000Js0WuYAJ</t>
  </si>
  <si>
    <t>https://hivos.my.salesforce.com/sfc/servlet.shepherd/version/renditionDownload?rendition=ORIGINAL_Jpg&amp;versionId=068QF00000JrfbxYAB</t>
  </si>
  <si>
    <t xml:space="preserve">13/04/2018 </t>
  </si>
  <si>
    <t>ODIAGA GLADYS</t>
  </si>
  <si>
    <t>6/15/2022</t>
  </si>
  <si>
    <t>https://hivos.my.salesforce.com/sfc/servlet.shepherd/version/renditionDownload?rendition=ORIGINAL_Jpg&amp;versionId=068QF00000JryzmYAB</t>
  </si>
  <si>
    <t>https://hivos.my.salesforce.com/sfc/servlet.shepherd/version/renditionDownload?rendition=ORIGINAL_Jpg&amp;versionId=068QF00000Js8YqYAJ</t>
  </si>
  <si>
    <t xml:space="preserve">25/04/2023 </t>
  </si>
  <si>
    <t>MACHAKOS</t>
  </si>
  <si>
    <t>MILKA MWENDE</t>
  </si>
  <si>
    <t>https://hivos.my.salesforce.com/sfc/servlet.shepherd/version/renditionDownload?rendition=ORIGINAL_Jpg&amp;versionId=068QF00000IgnI5YAJ</t>
  </si>
  <si>
    <t>https://hivos.my.salesforce.com/sfc/servlet.shepherd/version/renditionDownload?rendition=ORIGINAL_Jpg&amp;versionId=068QF00000IgnEsYAJ</t>
  </si>
  <si>
    <t>https://hivos.my.salesforce.com/sfc/servlet.shepherd/version/renditionDownload?rendition=ORIGINAL_Jpg&amp;versionId=068QF00000IgkVXYAZ</t>
  </si>
  <si>
    <t>BRIGID MUMBUA KATISYA</t>
  </si>
  <si>
    <t>https://hivos.my.salesforce.com/sfc/servlet.shepherd/version/renditionDownload?rendition=ORIGINAL_Jpg&amp;versionId=068QF00000IgnLJYAZ</t>
  </si>
  <si>
    <t>https://hivos.my.salesforce.com/sfc/servlet.shepherd/version/renditionDownload?rendition=ORIGINAL_Jpg&amp;versionId=068QF00000IgcwCYAR</t>
  </si>
  <si>
    <t>https://hivos.my.salesforce.com/sfc/servlet.shepherd/version/renditionDownload?rendition=ORIGINAL_Jpg&amp;versionId=068QF00000IgnMvYAJ</t>
  </si>
  <si>
    <t>TAITA TAVETA</t>
  </si>
  <si>
    <t>MARIAH SHAKA</t>
  </si>
  <si>
    <t>https://hivos.my.salesforce.com/sfc/servlet.shepherd/version/renditionDownload?rendition=ORIGINAL_Jpg&amp;versionId=068QF00000IsAstYAF</t>
  </si>
  <si>
    <t>https://hivos.my.salesforce.com/sfc/servlet.shepherd/version/renditionDownload?rendition=ORIGINAL_Jpg&amp;versionId=068QF00000IsYGuYAN</t>
  </si>
  <si>
    <t>JENNIFER MARURA MBEKE</t>
  </si>
  <si>
    <t>https://hivos.my.salesforce.com/sfc/servlet.shepherd/version/renditionDownload?rendition=ORIGINAL_Jpg&amp;versionId=068QF00000Ism6xYAB</t>
  </si>
  <si>
    <t>https://hivos.my.salesforce.com/sfc/servlet.shepherd/version/renditionDownload?rendition=ORIGINAL_Jpg&amp;versionId=068QF00000IsD1EYAV</t>
  </si>
  <si>
    <t>SALOME MKANJUMWA MWANDISHA</t>
  </si>
  <si>
    <t>SEPTEMBER, OCTOBER, NOVEMBER</t>
  </si>
  <si>
    <t>https://hivos.my.salesforce.com/sfc/servlet.shepherd/version/renditionDownload?rendition=ORIGINAL_Jpg&amp;versionId=068QF00000Ispw3YAB</t>
  </si>
  <si>
    <t>https://hivos.my.salesforce.com/sfc/servlet.shepherd/version/renditionDownload?rendition=ORIGINAL_Jpg&amp;versionId=068QF00000IsWv3YAF</t>
  </si>
  <si>
    <t>https://hivos.my.salesforce.com/sfc/servlet.shepherd/version/renditionDownload?rendition=ORIGINAL_Jpg&amp;versionId=068QF00000IsundYAB</t>
  </si>
  <si>
    <t>6/13/2021</t>
  </si>
  <si>
    <t>JOSEPH WORESHA MWAGHOME</t>
  </si>
  <si>
    <t>https://hivos.my.salesforce.com/sfc/servlet.shepherd/version/renditionDownload?rendition=ORIGINAL_Jpg&amp;versionId=068QF00000IyWdlYAF</t>
  </si>
  <si>
    <t>https://hivos.my.salesforce.com/sfc/servlet.shepherd/version/renditionDownload?rendition=ORIGINAL_Jpg&amp;versionId=068QF00000IyCIYYA3</t>
  </si>
  <si>
    <t xml:space="preserve">17/02/2016 </t>
  </si>
  <si>
    <t>EMILIANA NGELE</t>
  </si>
  <si>
    <t>https://hivos.my.salesforce.com/sfc/servlet.shepherd/version/renditionDownload?rendition=ORIGINAL_Jpg&amp;versionId=068QF00000IyWc9YAF</t>
  </si>
  <si>
    <t>https://hivos.my.salesforce.com/sfc/servlet.shepherd/version/renditionDownload?rendition=ORIGINAL_Jpg&amp;versionId=068QF00000IyWaXYAV</t>
  </si>
  <si>
    <t xml:space="preserve">18/06/2020 </t>
  </si>
  <si>
    <t>STEPHEN MWAGHARO KIRINGO</t>
  </si>
  <si>
    <t>Lack of water</t>
  </si>
  <si>
    <t>https://hivos.my.salesforce.com/sfc/servlet.shepherd/version/renditionDownload?rendition=ORIGINAL_Jpg&amp;versionId=068QF00000J3OpYYAV</t>
  </si>
  <si>
    <t>https://hivos.my.salesforce.com/sfc/servlet.shepherd/version/renditionDownload?rendition=ORIGINAL_Jpg&amp;versionId=068QF00000J3VXVYA3</t>
  </si>
  <si>
    <t xml:space="preserve">17/04/2020 </t>
  </si>
  <si>
    <t>GLADYS MUCHIRI</t>
  </si>
  <si>
    <t>https://hivos.my.salesforce.com/sfc/servlet.shepherd/version/renditionDownload?rendition=ORIGINAL_Jpg&amp;versionId=068QF00000J9RFlYAN</t>
  </si>
  <si>
    <t>https://hivos.my.salesforce.com/sfc/servlet.shepherd/version/renditionDownload?rendition=ORIGINAL_Jpg&amp;versionId=068QF00000J9LiFYAV</t>
  </si>
  <si>
    <t>https://hivos.my.salesforce.com/sfc/servlet.shepherd/version/renditionDownload?rendition=ORIGINAL_Jpg&amp;versionId=068QF00000J8QlbYAF</t>
  </si>
  <si>
    <t>ALICE WANJIRU GACHUI</t>
  </si>
  <si>
    <t>https://hivos.my.salesforce.com/sfc/servlet.shepherd/version/renditionDownload?rendition=ORIGINAL_Jpg&amp;versionId=068QF00000J9RKbYAN</t>
  </si>
  <si>
    <t>https://hivos.my.salesforce.com/sfc/servlet.shepherd/version/renditionDownload?rendition=ORIGINAL_Jpg&amp;versionId=068QF00000J9OGIYA3</t>
  </si>
  <si>
    <t>https://hivos.my.salesforce.com/sfc/servlet.shepherd/version/renditionDownload?rendition=ORIGINAL_Jpg&amp;versionId=068QF00000J9RMDYA3</t>
  </si>
  <si>
    <t>01/02/2016</t>
  </si>
  <si>
    <t>TERESIAH KINUTHIA</t>
  </si>
  <si>
    <t>https://hivos.my.salesforce.com/sfc/servlet.shepherd/version/renditionDownload?rendition=ORIGINAL_Jpg&amp;versionId=068QF00000JBuX0YAL</t>
  </si>
  <si>
    <t>https://hivos.my.salesforce.com/sfc/servlet.shepherd/version/renditionDownload?rendition=ORIGINAL_Jpg&amp;versionId=068QF00000JBtPfYAL</t>
  </si>
  <si>
    <t>https://hivos.my.salesforce.com/sfc/servlet.shepherd/version/renditionDownload?rendition=ORIGINAL_Jpg&amp;versionId=068QF00000JC0anYAD</t>
  </si>
  <si>
    <t>6/10/2021</t>
  </si>
  <si>
    <t>MARK MOSE</t>
  </si>
  <si>
    <t>https://hivos.my.salesforce.com/sfc/servlet.shepherd/version/renditionDownload?rendition=ORIGINAL_Jpg&amp;versionId=068QF00000JKHeTYAX</t>
  </si>
  <si>
    <t>https://hivos.my.salesforce.com/sfc/servlet.shepherd/version/renditionDownload?rendition=ORIGINAL_Jpg&amp;versionId=068QF00000JK3jaYAD</t>
  </si>
  <si>
    <t>https://hivos.my.salesforce.com/sfc/servlet.shepherd/version/renditionDownload?rendition=ORIGINAL_Jpg&amp;versionId=068QF00000JKHg5YAH</t>
  </si>
  <si>
    <t xml:space="preserve">24/02/2023 </t>
  </si>
  <si>
    <t>JEFF TESEKWA</t>
  </si>
  <si>
    <t>https://hivos.my.salesforce.com/sfc/servlet.shepherd/version/renditionDownload?rendition=ORIGINAL_Jpg&amp;versionId=068QF00000JQRKzYAP</t>
  </si>
  <si>
    <t>https://hivos.my.salesforce.com/sfc/servlet.shepherd/version/renditionDownload?rendition=ORIGINAL_Jpg&amp;versionId=068QF00000JQQNKYA5</t>
  </si>
  <si>
    <t xml:space="preserve">30/03/2019 </t>
  </si>
  <si>
    <t>MARY NYAMBURA</t>
  </si>
  <si>
    <t>https://hivos.my.salesforce.com/sfc/servlet.shepherd/version/renditionDownload?rendition=ORIGINAL_Jpg&amp;versionId=068QF00000JQNsUYAX</t>
  </si>
  <si>
    <t>https://hivos.my.salesforce.com/sfc/servlet.shepherd/version/renditionDownload?rendition=ORIGINAL_Jpg&amp;versionId=068QF00000JQRUfYAP</t>
  </si>
  <si>
    <t>https://hivos.my.salesforce.com/sfc/servlet.shepherd/version/renditionDownload?rendition=ORIGINAL_Jpg&amp;versionId=068QF00000JQ1C7YAL</t>
  </si>
  <si>
    <t xml:space="preserve">29/01/2020 </t>
  </si>
  <si>
    <t>HOME BIOGAS</t>
  </si>
  <si>
    <t>ANNE KIBIA</t>
  </si>
  <si>
    <t>FEBRUARY, MARCH</t>
  </si>
  <si>
    <t>https://hivos.my.salesforce.com/sfc/servlet.shepherd/version/renditionDownload?rendition=ORIGINAL_Jpg&amp;versionId=068QF00000JVg6XYAT</t>
  </si>
  <si>
    <t>https://hivos.my.salesforce.com/sfc/servlet.shepherd/version/renditionDownload?rendition=ORIGINAL_Jpg&amp;versionId=068QF00000JVc2yYAD</t>
  </si>
  <si>
    <t>https://hivos.my.salesforce.com/sfc/servlet.shepherd/version/renditionDownload?rendition=ORIGINAL_Jpg&amp;versionId=068QF00000JVoLoYAL</t>
  </si>
  <si>
    <t>02/02/2023</t>
  </si>
  <si>
    <t>HANNAH NJERI</t>
  </si>
  <si>
    <t>https://hivos.my.salesforce.com/sfc/servlet.shepherd/version/renditionDownload?rendition=ORIGINAL_Jpg&amp;versionId=068QF00000IgEPCYA3</t>
  </si>
  <si>
    <t>https://hivos.my.salesforce.com/sfc/servlet.shepherd/version/renditionDownload?rendition=ORIGINAL_Jpg&amp;versionId=068QF00000Ig4eNYAR</t>
  </si>
  <si>
    <t>https://hivos.my.salesforce.com/sfc/servlet.shepherd/version/renditionDownload?rendition=ORIGINAL_Jpg&amp;versionId=068QF00000IgEygYAF</t>
  </si>
  <si>
    <t xml:space="preserve">17/01/2023 </t>
  </si>
  <si>
    <t>NGUGI JECINTA WAIRIMU</t>
  </si>
  <si>
    <t>https://hivos.my.salesforce.com/sfc/servlet.shepherd/version/renditionDownload?rendition=ORIGINAL_Jpg&amp;versionId=068QF00000In7B6YAJ</t>
  </si>
  <si>
    <t>https://hivos.my.salesforce.com/sfc/servlet.shepherd/version/renditionDownload?rendition=ORIGINAL_Jpg&amp;versionId=068QF00000InHoYYAV</t>
  </si>
  <si>
    <t>https://hivos.my.salesforce.com/sfc/servlet.shepherd/version/renditionDownload?rendition=ORIGINAL_Jpg&amp;versionId=068QF00000In8GoYAJ</t>
  </si>
  <si>
    <t xml:space="preserve">23/03/2016 </t>
  </si>
  <si>
    <t>PHYLLIS MWIHAKI MWEMA</t>
  </si>
  <si>
    <t>https://hivos.my.salesforce.com/sfc/servlet.shepherd/version/renditionDownload?rendition=ORIGINAL_Jpg&amp;versionId=068QF00000InF22YAF</t>
  </si>
  <si>
    <t>https://hivos.my.salesforce.com/sfc/servlet.shepherd/version/renditionDownload?rendition=ORIGINAL_Jpg&amp;versionId=068QF00000InNKTYA3</t>
  </si>
  <si>
    <t xml:space="preserve">15/02/2020 </t>
  </si>
  <si>
    <t>ESTHER WANJIKU THIGA</t>
  </si>
  <si>
    <t>https://hivos.my.salesforce.com/sfc/servlet.shepherd/version/renditionDownload?rendition=ORIGINAL_Jpg&amp;versionId=068QF00000IsrmYYAR</t>
  </si>
  <si>
    <t>https://hivos.my.salesforce.com/sfc/servlet.shepherd/version/renditionDownload?rendition=ORIGINAL_Jpg&amp;versionId=068QF00000IsnuGYAR</t>
  </si>
  <si>
    <t>https://hivos.my.salesforce.com/sfc/servlet.shepherd/version/renditionDownload?rendition=ORIGINAL_Jpg&amp;versionId=068QF00000IsVJ5YAN</t>
  </si>
  <si>
    <t xml:space="preserve">17/02/2023 </t>
  </si>
  <si>
    <t>JAMES MURIRANJA</t>
  </si>
  <si>
    <t>https://hivos.my.salesforce.com/sfc/servlet.shepherd/version/renditionDownload?rendition=ORIGINAL_Jpg&amp;versionId=068QF00000IyMJRYA3</t>
  </si>
  <si>
    <t>https://hivos.my.salesforce.com/sfc/servlet.shepherd/version/renditionDownload?rendition=ORIGINAL_Jpg&amp;versionId=068QF00000IyML3YAN</t>
  </si>
  <si>
    <t>https://hivos.my.salesforce.com/sfc/servlet.shepherd/version/renditionDownload?rendition=ORIGINAL_Jpg&amp;versionId=068QF00000IyFIFYA3</t>
  </si>
  <si>
    <t xml:space="preserve">27/02/2018 </t>
  </si>
  <si>
    <t>TOPFLAME</t>
  </si>
  <si>
    <t>NAOMI MAINA</t>
  </si>
  <si>
    <t>I use other fuels ONLY during wet seasons</t>
  </si>
  <si>
    <t>JAN, FEB,MARCH, APRIL,MAY</t>
  </si>
  <si>
    <t>https://hivos.my.salesforce.com/sfc/servlet.shepherd/version/renditionDownload?rendition=ORIGINAL_Jpg&amp;versionId=068QF00000J4eYfYAJ</t>
  </si>
  <si>
    <t>https://hivos.my.salesforce.com/sfc/servlet.shepherd/version/renditionDownload?rendition=ORIGINAL_Jpg&amp;versionId=068QF00000J4yvXYAR</t>
  </si>
  <si>
    <t>https://hivos.my.salesforce.com/sfc/servlet.shepherd/version/renditionDownload?rendition=ORIGINAL_Jpg&amp;versionId=068QF00000J5I1NYAV</t>
  </si>
  <si>
    <t>10/03/2022</t>
  </si>
  <si>
    <t>NANCY NJOKI KAIRU</t>
  </si>
  <si>
    <t>https://hivos.my.salesforce.com/sfc/servlet.shepherd/version/renditionDownload?rendition=ORIGINAL_Jpg&amp;versionId=068QF00000J5Ie5YAF</t>
  </si>
  <si>
    <t>https://hivos.my.salesforce.com/sfc/servlet.shepherd/version/renditionDownload?rendition=ORIGINAL_Jpg&amp;versionId=068QF00000J5IfhYAF</t>
  </si>
  <si>
    <t>https://hivos.my.salesforce.com/sfc/servlet.shepherd/version/renditionDownload?rendition=ORIGINAL_Jpg&amp;versionId=068QF00000J5EiZYAV</t>
  </si>
  <si>
    <t>DANIEL GICHIA KIRONJI</t>
  </si>
  <si>
    <t>https://hivos.my.salesforce.com/sfc/servlet.shepherd/version/renditionDownload?rendition=ORIGINAL_Jpg&amp;versionId=068QF00000JA76vYAD</t>
  </si>
  <si>
    <t>https://hivos.my.salesforce.com/sfc/servlet.shepherd/version/renditionDownload?rendition=ORIGINAL_Jpg&amp;versionId=068QF00000JA5ukYAD</t>
  </si>
  <si>
    <t>https://hivos.my.salesforce.com/sfc/servlet.shepherd/version/renditionDownload?rendition=ORIGINAL_Jpg&amp;versionId=068QF00000JA5RjYAL</t>
  </si>
  <si>
    <t xml:space="preserve">28/04/2022 </t>
  </si>
  <si>
    <t>ANDREW KAMAU</t>
  </si>
  <si>
    <t>https://hivos.my.salesforce.com/sfc/servlet.shepherd/version/renditionDownload?rendition=ORIGINAL_Jpg&amp;versionId=068QF00000JA78XYAT</t>
  </si>
  <si>
    <t>https://hivos.my.salesforce.com/sfc/servlet.shepherd/version/renditionDownload?rendition=ORIGINAL_Jpg&amp;versionId=068QF00000J9y6tYAB</t>
  </si>
  <si>
    <t>https://hivos.my.salesforce.com/sfc/servlet.shepherd/version/renditionDownload?rendition=ORIGINAL_Jpg&amp;versionId=068QF00000JA7A9YAL</t>
  </si>
  <si>
    <t xml:space="preserve">20/01/2021 </t>
  </si>
  <si>
    <t>WILFRED MUITI</t>
  </si>
  <si>
    <t>APRIL, MAY, SEPTEMBER, OCTOBER, NOVEMBER, DECEMBER, JANUARY, FEBRUARY, MARCH</t>
  </si>
  <si>
    <t>https://hivos.my.salesforce.com/sfc/servlet.shepherd/version/renditionDownload?rendition=ORIGINAL_Jpg&amp;versionId=068QF00000JC8ZxYAL</t>
  </si>
  <si>
    <t>https://hivos.my.salesforce.com/sfc/servlet.shepherd/version/renditionDownload?rendition=ORIGINAL_Jpg&amp;versionId=068QF00000JC60IYAT</t>
  </si>
  <si>
    <t>https://hivos.my.salesforce.com/sfc/servlet.shepherd/version/renditionDownload?rendition=ORIGINAL_Jpg&amp;versionId=068QF00000JC6WcYAL</t>
  </si>
  <si>
    <t xml:space="preserve">15/04/2022 </t>
  </si>
  <si>
    <t>ASHREY WANGARE</t>
  </si>
  <si>
    <t>MARCH, APRIL, MAY, SEPTEMBER, OCTOBER, NOVEMBER, DECEMBER, JANUARY, FEBRUARY,</t>
  </si>
  <si>
    <t>https://hivos.my.salesforce.com/sfc/servlet.shepherd/version/renditionDownload?rendition=ORIGINAL_Jpg&amp;versionId=068QF00000JC5qcYAD</t>
  </si>
  <si>
    <t>https://hivos.my.salesforce.com/sfc/servlet.shepherd/version/renditionDownload?rendition=ORIGINAL_Jpg&amp;versionId=068QF00000JC8enYAD</t>
  </si>
  <si>
    <t>https://hivos.my.salesforce.com/sfc/servlet.shepherd/version/renditionDownload?rendition=ORIGINAL_Jpg&amp;versionId=068QF00000JBrkQYAT</t>
  </si>
  <si>
    <t xml:space="preserve">13/06/2016 </t>
  </si>
  <si>
    <t>MARGARET WAITHIRA</t>
  </si>
  <si>
    <t>https://hivos.my.salesforce.com/sfc/servlet.shepherd/version/renditionDownload?rendition=ORIGINAL_Jpg&amp;versionId=068QF00000JFkVqYAL</t>
  </si>
  <si>
    <t>https://hivos.my.salesforce.com/sfc/servlet.shepherd/version/renditionDownload?rendition=ORIGINAL_Jpg&amp;versionId=068QF00000JFHvLYAX</t>
  </si>
  <si>
    <t>https://hivos.my.salesforce.com/sfc/servlet.shepherd/version/renditionDownload?rendition=ORIGINAL_Jpg&amp;versionId=068QF00000JF8FMYA1</t>
  </si>
  <si>
    <t>NIMROD KARUKU</t>
  </si>
  <si>
    <t>https://hivos.my.salesforce.com/sfc/servlet.shepherd/version/renditionDownload?rendition=ORIGINAL_Jpg&amp;versionId=068QF00000JMb63YAD</t>
  </si>
  <si>
    <t>https://hivos.my.salesforce.com/sfc/servlet.shepherd/version/renditionDownload?rendition=ORIGINAL_Jpg&amp;versionId=068QF00000JMdpVYAT</t>
  </si>
  <si>
    <t>https://hivos.my.salesforce.com/sfc/servlet.shepherd/version/renditionDownload?rendition=ORIGINAL_Jpg&amp;versionId=068QF00000JMODmYAP</t>
  </si>
  <si>
    <t xml:space="preserve">20/04/2023 </t>
  </si>
  <si>
    <t>MARY SYOMBUA KIOKO</t>
  </si>
  <si>
    <t>https://hivos.my.salesforce.com/sfc/servlet.shepherd/version/renditionDownload?rendition=ORIGINAL_Jpg&amp;versionId=068QF00000JNOJiYAP</t>
  </si>
  <si>
    <t>https://hivos.my.salesforce.com/sfc/servlet.shepherd/version/renditionDownload?rendition=ORIGINAL_Jpg&amp;versionId=068QF00000JNZNAYA5</t>
  </si>
  <si>
    <t>https://hivos.my.salesforce.com/sfc/servlet.shepherd/version/renditionDownload?rendition=ORIGINAL_Jpg&amp;versionId=068QF00000JNE5qYAH</t>
  </si>
  <si>
    <t xml:space="preserve">27/04/2018 </t>
  </si>
  <si>
    <t>SAMUEL NJOROGE</t>
  </si>
  <si>
    <t>https://hivos.my.salesforce.com/sfc/servlet.shepherd/version/renditionDownload?rendition=ORIGINAL_Jpg&amp;versionId=068QF00000JQ0xVYAT</t>
  </si>
  <si>
    <t>https://hivos.my.salesforce.com/sfc/servlet.shepherd/version/renditionDownload?rendition=ORIGINAL_Jpg&amp;versionId=068QF00000JPvWQYA1</t>
  </si>
  <si>
    <t>https://hivos.my.salesforce.com/sfc/servlet.shepherd/version/renditionDownload?rendition=ORIGINAL_Jpg&amp;versionId=068QF00000JPxzfYAD</t>
  </si>
  <si>
    <t>SUSANA NDUNG'U</t>
  </si>
  <si>
    <t>https://hivos.my.salesforce.com/sfc/servlet.shepherd/version/renditionDownload?rendition=ORIGINAL_Jpg&amp;versionId=068QF00000JnpLIYAZ</t>
  </si>
  <si>
    <t>https://hivos.my.salesforce.com/sfc/servlet.shepherd/version/renditionDownload?rendition=ORIGINAL_Jpg&amp;versionId=068QF00000Jo2yOYAR</t>
  </si>
  <si>
    <t>https://hivos.my.salesforce.com/sfc/servlet.shepherd/version/renditionDownload?rendition=ORIGINAL_Jpg&amp;versionId=068QF00000JoDGzYAN</t>
  </si>
  <si>
    <t>Repeated HH</t>
  </si>
  <si>
    <t>01/01/2021</t>
  </si>
  <si>
    <t>KIRINYAGA</t>
  </si>
  <si>
    <t>FAITH NJOKI MUCHIRA</t>
  </si>
  <si>
    <t>JANUARY, FEBRUARY AND MARCH</t>
  </si>
  <si>
    <t>https://hivos.my.salesforce.com/sfc/servlet.shepherd/version/renditionDownload?rendition=ORIGINAL_Jpg&amp;versionId=068QF00000Ig1qBYAR</t>
  </si>
  <si>
    <t>https://hivos.my.salesforce.com/sfc/servlet.shepherd/version/renditionDownload?rendition=ORIGINAL_Jpg&amp;versionId=068QF00000IgCYfYAN</t>
  </si>
  <si>
    <t>https://hivos.my.salesforce.com/sfc/servlet.shepherd/version/renditionDownload?rendition=ORIGINAL_Jpg&amp;versionId=068QF00000Ig5CEYAZ</t>
  </si>
  <si>
    <t>03/02/2023</t>
  </si>
  <si>
    <t>ROSE WANGITHI MUREITHI</t>
  </si>
  <si>
    <t>https://hivos.my.salesforce.com/sfc/servlet.shepherd/version/renditionDownload?rendition=ORIGINAL_Jpg&amp;versionId=068QF00000Io0SKYAZ</t>
  </si>
  <si>
    <t>https://hivos.my.salesforce.com/sfc/servlet.shepherd/version/renditionDownload?rendition=ORIGINAL_Jpg&amp;versionId=068QF00000Inx4lYAB</t>
  </si>
  <si>
    <t>https://hivos.my.salesforce.com/sfc/servlet.shepherd/version/renditionDownload?rendition=ORIGINAL_Jpg&amp;versionId=068QF00000Io58bYAB</t>
  </si>
  <si>
    <t>01/01/2019</t>
  </si>
  <si>
    <t>CATHERINE KANINI</t>
  </si>
  <si>
    <t>JUNE,  JULY AND AUGUST</t>
  </si>
  <si>
    <t>SEPTEMBER, OCTOBER, JANUARY AND FEBRUARY</t>
  </si>
  <si>
    <t>https://hivos.my.salesforce.com/sfc/servlet.shepherd/version/renditionDownload?rendition=ORIGINAL_Jpg&amp;versionId=068QF00000Io5ADYAZ</t>
  </si>
  <si>
    <t>https://hivos.my.salesforce.com/sfc/servlet.shepherd/version/renditionDownload?rendition=ORIGINAL_Jpg&amp;versionId=068QF00000InrfAYAR</t>
  </si>
  <si>
    <t>https://hivos.my.salesforce.com/sfc/servlet.shepherd/version/renditionDownload?rendition=ORIGINAL_Jpg&amp;versionId=068QF00000InxJ8YAJ</t>
  </si>
  <si>
    <t>01/06/2016</t>
  </si>
  <si>
    <t>BELLA MUTHONI MITI</t>
  </si>
  <si>
    <t>https://hivos.my.salesforce.com/sfc/servlet.shepherd/version/renditionDownload?rendition=ORIGINAL_Jpg&amp;versionId=068QF00000IosXWYAZ</t>
  </si>
  <si>
    <t>https://hivos.my.salesforce.com/sfc/servlet.shepherd/version/renditionDownload?rendition=ORIGINAL_Jpg&amp;versionId=068QF00000IoeciYAB</t>
  </si>
  <si>
    <t>https://hivos.my.salesforce.com/sfc/servlet.shepherd/version/renditionDownload?rendition=ORIGINAL_Jpg&amp;versionId=068QF00000IouSrYAJ</t>
  </si>
  <si>
    <t>4/1/2019</t>
  </si>
  <si>
    <t>14/11/2024</t>
  </si>
  <si>
    <t>BETH NYAMBURA KABATA</t>
  </si>
  <si>
    <t>https://hivos.my.salesforce.com/sfc/servlet.shepherd/version/renditionDownload?rendition=ORIGINAL_Jpg&amp;versionId=068QF00000IzSjOYAV</t>
  </si>
  <si>
    <t>https://hivos.my.salesforce.com/sfc/servlet.shepherd/version/renditionDownload?rendition=ORIGINAL_Jpg&amp;versionId=068QF00000IzkLJYAZ</t>
  </si>
  <si>
    <t>https://hivos.my.salesforce.com/sfc/servlet.shepherd/version/renditionDownload?rendition=ORIGINAL_Jpg&amp;versionId=068QF00000IzbzaYAB</t>
  </si>
  <si>
    <t>02/02/2017</t>
  </si>
  <si>
    <t>ANN WANJIKU KARIUKI</t>
  </si>
  <si>
    <t>Firewood Stove, LPG stove,, Other stoves</t>
  </si>
  <si>
    <t>https://hivos.my.salesforce.com/sfc/servlet.shepherd/version/renditionDownload?rendition=ORIGINAL_Jpg&amp;versionId=068QF00000J12HwYAJ</t>
  </si>
  <si>
    <t>https://hivos.my.salesforce.com/sfc/servlet.shepherd/version/renditionDownload?rendition=ORIGINAL_Jpg&amp;versionId=068QF00000J0oI6YAJ</t>
  </si>
  <si>
    <t>1/30/2018</t>
  </si>
  <si>
    <t>OCTOBER, NOVEMBER, MARCH, APRIL AND JUNE</t>
  </si>
  <si>
    <t>JULY,AUGUST AND SEPTEMBER</t>
  </si>
  <si>
    <t>https://hivos.my.salesforce.com/sfc/servlet.shepherd/version/renditionDownload?rendition=ORIGINAL_Jpg&amp;versionId=068QF00000J4hDAYAZ</t>
  </si>
  <si>
    <t>https://hivos.my.salesforce.com/sfc/servlet.shepherd/version/renditionDownload?rendition=ORIGINAL_Jpg&amp;versionId=068QF00000J4xD6YAJ</t>
  </si>
  <si>
    <t>https://hivos.my.salesforce.com/sfc/servlet.shepherd/version/renditionDownload?rendition=ORIGINAL_Jpg&amp;versionId=068QF00000J5EtqYAF</t>
  </si>
  <si>
    <t>ANN WANGECI KAMOTHO</t>
  </si>
  <si>
    <t>https://hivos.my.salesforce.com/sfc/servlet.shepherd/version/renditionDownload?rendition=ORIGINAL_Jpg&amp;versionId=068QF00000J5uOVYAZ</t>
  </si>
  <si>
    <t>https://hivos.my.salesforce.com/sfc/servlet.shepherd/version/renditionDownload?rendition=ORIGINAL_Jpg&amp;versionId=068QF00000J64ZBYAZ</t>
  </si>
  <si>
    <t>https://hivos.my.salesforce.com/sfc/servlet.shepherd/version/renditionDownload?rendition=ORIGINAL_Jpg&amp;versionId=068QF00000J6J3XYAV</t>
  </si>
  <si>
    <t xml:space="preserve">24/06/2019 </t>
  </si>
  <si>
    <t>DAVID MURIUKI MUTHIGANI</t>
  </si>
  <si>
    <t>https://hivos.my.salesforce.com/sfc/servlet.shepherd/version/renditionDownload?rendition=ORIGINAL_Jpg&amp;versionId=068QF00000J70msYAB</t>
  </si>
  <si>
    <t>https://hivos.my.salesforce.com/sfc/servlet.shepherd/version/renditionDownload?rendition=ORIGINAL_Jpg&amp;versionId=068QF00000J6xPAYAZ</t>
  </si>
  <si>
    <t>08/02/2022</t>
  </si>
  <si>
    <t>https://hivos.my.salesforce.com/sfc/servlet.shepherd/version/renditionDownload?rendition=ORIGINAL_Jpg&amp;versionId=068QF00000JAOqvYAH</t>
  </si>
  <si>
    <t>https://hivos.my.salesforce.com/sfc/servlet.shepherd/version/renditionDownload?rendition=ORIGINAL_Jpg&amp;versionId=068QF00000JAO1KYAX</t>
  </si>
  <si>
    <t>https://hivos.my.salesforce.com/sfc/servlet.shepherd/version/renditionDownload?rendition=ORIGINAL_Jpg&amp;versionId=068QF00000JANziYAH</t>
  </si>
  <si>
    <t>11/05/2022</t>
  </si>
  <si>
    <t>GATHIRE JUDITH KINANU</t>
  </si>
  <si>
    <t>https://hivos.my.salesforce.com/sfc/servlet.shepherd/version/renditionDownload?rendition=ORIGINAL_Jpg&amp;versionId=068QF00000JAhGrYAL</t>
  </si>
  <si>
    <t>https://hivos.my.salesforce.com/sfc/servlet.shepherd/version/renditionDownload?rendition=ORIGINAL_Jpg&amp;versionId=068QF00000JAhITYA1</t>
  </si>
  <si>
    <t>https://hivos.my.salesforce.com/sfc/servlet.shepherd/version/renditionDownload?rendition=ORIGINAL_Jpg&amp;versionId=068QF00000JAOcRYAX</t>
  </si>
  <si>
    <t xml:space="preserve">22/02/2022 </t>
  </si>
  <si>
    <t>WAIHENYA PENINA WANGU</t>
  </si>
  <si>
    <t>APRIL, JUNE, JULY AND AUGUST</t>
  </si>
  <si>
    <t>JANUARY, FEBRUARY,MARCH, NOVEMBER AND DECEMBER</t>
  </si>
  <si>
    <t>https://hivos.my.salesforce.com/sfc/servlet.shepherd/version/renditionDownload?rendition=ORIGINAL_Jpg&amp;versionId=068QF00000JEuPDYA1</t>
  </si>
  <si>
    <t>https://hivos.my.salesforce.com/sfc/servlet.shepherd/version/renditionDownload?rendition=ORIGINAL_Jpg&amp;versionId=068QF00000JF43ZYAT</t>
  </si>
  <si>
    <t>https://hivos.my.salesforce.com/sfc/servlet.shepherd/version/renditionDownload?rendition=ORIGINAL_Jpg&amp;versionId=068QF00000JF3QtYAL</t>
  </si>
  <si>
    <t>PHYLLIS MUTHONI</t>
  </si>
  <si>
    <t>https://hivos.my.salesforce.com/sfc/servlet.shepherd/version/renditionDownload?rendition=ORIGINAL_Jpg&amp;versionId=068QF00000JJFtKYAX</t>
  </si>
  <si>
    <t>https://hivos.my.salesforce.com/sfc/servlet.shepherd/version/renditionDownload?rendition=ORIGINAL_Jpg&amp;versionId=068QF00000JJKhoYAH</t>
  </si>
  <si>
    <t>https://hivos.my.salesforce.com/sfc/servlet.shepherd/version/renditionDownload?rendition=ORIGINAL_Jpg&amp;versionId=068QF00000JJSKEYA5</t>
  </si>
  <si>
    <t>2/22/2022</t>
  </si>
  <si>
    <t>CHARITY WARIGIA GITHINJI</t>
  </si>
  <si>
    <t>https://hivos.my.salesforce.com/sfc/servlet.shepherd/version/renditionDownload?rendition=ORIGINAL_Jpg&amp;versionId=068QF00000JODJ2YAP</t>
  </si>
  <si>
    <t>https://hivos.my.salesforce.com/sfc/servlet.shepherd/version/renditionDownload?rendition=ORIGINAL_Jpg&amp;versionId=068QF00000JOa7SYAT</t>
  </si>
  <si>
    <t>https://hivos.my.salesforce.com/sfc/servlet.shepherd/version/renditionDownload?rendition=ORIGINAL_Jpg&amp;versionId=068QF00000JOKUCYA5</t>
  </si>
  <si>
    <t>06/06/2020</t>
  </si>
  <si>
    <t>LUCIA WANJIRA NDIRANGU.</t>
  </si>
  <si>
    <t>Charcoal Stove, LPG stove</t>
  </si>
  <si>
    <t>https://hivos.my.salesforce.com/sfc/servlet.shepherd/version/renditionDownload?rendition=ORIGINAL_Jpg&amp;versionId=068QF00000JOeB4YAL</t>
  </si>
  <si>
    <t>https://hivos.my.salesforce.com/sfc/servlet.shepherd/version/renditionDownload?rendition=ORIGINAL_Jpg&amp;versionId=068QF00000JOXzFYAX</t>
  </si>
  <si>
    <t>3/1/2017</t>
  </si>
  <si>
    <t>NJOGU LUCY WANJIRU</t>
  </si>
  <si>
    <t>JUNE,JULY AND AUGUST</t>
  </si>
  <si>
    <t>JANUARY, FEBRUARY,MARCH AND APRIL</t>
  </si>
  <si>
    <t>https://hivos.my.salesforce.com/sfc/servlet.shepherd/version/renditionDownload?rendition=ORIGINAL_Jpg&amp;versionId=068QF00000JXuuvYAD</t>
  </si>
  <si>
    <t>https://hivos.my.salesforce.com/sfc/servlet.shepherd/version/renditionDownload?rendition=ORIGINAL_Jpg&amp;versionId=068QF00000JXRcpYAH</t>
  </si>
  <si>
    <t>https://hivos.my.salesforce.com/sfc/servlet.shepherd/version/renditionDownload?rendition=ORIGINAL_Jpg&amp;versionId=068QF00000JXSnPYAX</t>
  </si>
  <si>
    <t>1/31/2018</t>
  </si>
  <si>
    <t>ROSE WANJIKU MURIUKI</t>
  </si>
  <si>
    <t>https://hivos.my.salesforce.com/sfc/servlet.shepherd/version/renditionDownload?rendition=ORIGINAL_Jpg&amp;versionId=068QF00000JhNhaYAF</t>
  </si>
  <si>
    <t>https://hivos.my.salesforce.com/sfc/servlet.shepherd/version/renditionDownload?rendition=ORIGINAL_Jpg&amp;versionId=068QF00000JhPY5YAN</t>
  </si>
  <si>
    <t xml:space="preserve">18/07/2023 </t>
  </si>
  <si>
    <t>MARGRET WAMBUI NJUKI</t>
  </si>
  <si>
    <t>https://hivos.my.salesforce.com/sfc/servlet.shepherd/version/renditionDownload?rendition=ORIGINAL_Jpg&amp;versionId=068QF00000JhJsaYAF</t>
  </si>
  <si>
    <t>https://hivos.my.salesforce.com/sfc/servlet.shepherd/version/renditionDownload?rendition=ORIGINAL_Jpg&amp;versionId=068QF00000JhIOhYAN</t>
  </si>
  <si>
    <t>https://hivos.my.salesforce.com/sfc/servlet.shepherd/version/renditionDownload?rendition=ORIGINAL_Jpg&amp;versionId=068QF00000JhKdHYAV</t>
  </si>
  <si>
    <t>2/12/2020</t>
  </si>
  <si>
    <t>11/22/2024</t>
  </si>
  <si>
    <t>LILIAN WANGUI MUTHII</t>
  </si>
  <si>
    <t>https://hivos.my.salesforce.com/sfc/servlet.shepherd/version/renditionDownload?rendition=ORIGINAL_Jpg&amp;versionId=068QF00000JhPeXYAV</t>
  </si>
  <si>
    <t>https://hivos.my.salesforce.com/sfc/servlet.shepherd/version/renditionDownload?rendition=ORIGINAL_Jpg&amp;versionId=068QF00000Jh8FeYAJ</t>
  </si>
  <si>
    <t>https://hivos.my.salesforce.com/sfc/servlet.shepherd/version/renditionDownload?rendition=ORIGINAL_Jpg&amp;versionId=068QF00000JhFAcYAN</t>
  </si>
  <si>
    <t>LAIKIPIA</t>
  </si>
  <si>
    <t>JANE WANJOHI</t>
  </si>
  <si>
    <t>https://hivos.my.salesforce.com/sfc/servlet.shepherd/version/renditionDownload?rendition=ORIGINAL_Jpg&amp;versionId=068QF00000IgFGPYA3</t>
  </si>
  <si>
    <t>https://hivos.my.salesforce.com/sfc/servlet.shepherd/version/renditionDownload?rendition=ORIGINAL_Jpg&amp;versionId=068QF00000Ig0xNYAR</t>
  </si>
  <si>
    <t>https://hivos.my.salesforce.com/sfc/servlet.shepherd/version/renditionDownload?rendition=ORIGINAL_Jpg&amp;versionId=068QF00000IgFI1YAN</t>
  </si>
  <si>
    <t xml:space="preserve">21/02/2020 </t>
  </si>
  <si>
    <t>SAMBURU</t>
  </si>
  <si>
    <t>AIDA  LEKALDERO</t>
  </si>
  <si>
    <t>Dysfunctional Biogas stove</t>
  </si>
  <si>
    <t>Charcoal Stove</t>
  </si>
  <si>
    <t>https://hivos.my.salesforce.com/sfc/servlet.shepherd/version/renditionDownload?rendition=ORIGINAL_Jpg&amp;versionId=068QF00000ImoeYYAR</t>
  </si>
  <si>
    <t>https://hivos.my.salesforce.com/sfc/servlet.shepherd/version/renditionDownload?rendition=ORIGINAL_Jpg&amp;versionId=068QF00000ImX7eYAF</t>
  </si>
  <si>
    <t xml:space="preserve">15/05/2020  </t>
  </si>
  <si>
    <t>GITONGA JAMES MAINA</t>
  </si>
  <si>
    <t>No one to feed digester</t>
  </si>
  <si>
    <t>https://hivos.my.salesforce.com/sfc/servlet.shepherd/version/renditionDownload?rendition=ORIGINAL_Jpg&amp;versionId=068QF00000IyXjeYAF</t>
  </si>
  <si>
    <t>https://hivos.my.salesforce.com/sfc/servlet.shepherd/version/renditionDownload?rendition=ORIGINAL_Jpg&amp;versionId=068QF00000IySwsYAF</t>
  </si>
  <si>
    <t>https://hivos.my.salesforce.com/sfc/servlet.shepherd/version/renditionDownload?rendition=ORIGINAL_Jpg&amp;versionId=068QF00000IyfxBYAR</t>
  </si>
  <si>
    <t>10/01/2022</t>
  </si>
  <si>
    <t>MUKAMI GLADYS</t>
  </si>
  <si>
    <t>https://hivos.my.salesforce.com/sfc/servlet.shepherd/version/renditionDownload?rendition=ORIGINAL_Jpg&amp;versionId=068QF00000IyZF7YAN</t>
  </si>
  <si>
    <t>https://hivos.my.salesforce.com/sfc/servlet.shepherd/version/renditionDownload?rendition=ORIGINAL_Jpg&amp;versionId=068QF00000IyS2jYAF</t>
  </si>
  <si>
    <t>https://hivos.my.salesforce.com/sfc/servlet.shepherd/version/renditionDownload?rendition=ORIGINAL_Jpg&amp;versionId=068QF00000IycL3YAJ</t>
  </si>
  <si>
    <t xml:space="preserve">22/03/2021 </t>
  </si>
  <si>
    <t>KIBOI SHANDRAK NDERITU</t>
  </si>
  <si>
    <t>https://hivos.my.salesforce.com/sfc/servlet.shepherd/version/renditionDownload?rendition=ORIGINAL_Jpg&amp;versionId=068QF00000J4hGMYAZ</t>
  </si>
  <si>
    <t>https://hivos.my.salesforce.com/sfc/servlet.shepherd/version/renditionDownload?rendition=ORIGINAL_Jpg&amp;versionId=068QF00000J4fOEYAZ</t>
  </si>
  <si>
    <t>https://hivos.my.salesforce.com/sfc/servlet.shepherd/version/renditionDownload?rendition=ORIGINAL_Jpg&amp;versionId=068QF00000J4j5GYAR</t>
  </si>
  <si>
    <t>MARY WANJA NJOROGE</t>
  </si>
  <si>
    <t>https://hivos.my.salesforce.com/sfc/servlet.shepherd/version/renditionDownload?rendition=ORIGINAL_Jpg&amp;versionId=068QF00000J4ZKSYA3</t>
  </si>
  <si>
    <t>https://hivos.my.salesforce.com/sfc/servlet.shepherd/version/renditionDownload?rendition=ORIGINAL_Jpg&amp;versionId=068QF00000J4bXYYAZ</t>
  </si>
  <si>
    <t>https://hivos.my.salesforce.com/sfc/servlet.shepherd/version/renditionDownload?rendition=ORIGINAL_Jpg&amp;versionId=068QF00000J4WCtYAN</t>
  </si>
  <si>
    <t xml:space="preserve">29/04/2021 </t>
  </si>
  <si>
    <t>MICHAEL PHILIP KARIUKI</t>
  </si>
  <si>
    <t>Lack of time to feed digester</t>
  </si>
  <si>
    <t>Firewood Stove,Charcoal Stove, LPG Stove</t>
  </si>
  <si>
    <t>https://hivos.my.salesforce.com/sfc/servlet.shepherd/version/renditionDownload?rendition=ORIGINAL_Jpg&amp;versionId=068QF00000J8xzGYAR</t>
  </si>
  <si>
    <t>https://hivos.my.salesforce.com/sfc/servlet.shepherd/version/renditionDownload?rendition=ORIGINAL_Jpg&amp;versionId=068QF00000J8uLSYAZ</t>
  </si>
  <si>
    <t>CHARITY WANGECI KARIUKI</t>
  </si>
  <si>
    <t>12/31/2015</t>
  </si>
  <si>
    <t>Lack of manure</t>
  </si>
  <si>
    <t>https://hivos.my.salesforce.com/sfc/servlet.shepherd/version/renditionDownload?rendition=ORIGINAL_Jpg&amp;versionId=068QF00000J8yQfYAJ</t>
  </si>
  <si>
    <t>https://hivos.my.salesforce.com/sfc/servlet.shepherd/version/renditionDownload?rendition=ORIGINAL_Jpg&amp;versionId=068QF00000J8sTQYAZ</t>
  </si>
  <si>
    <t>01/04/2016</t>
  </si>
  <si>
    <t>JOSEPH NDUNGU GITHAIGA</t>
  </si>
  <si>
    <t>https://hivos.my.salesforce.com/sfc/servlet.shepherd/version/renditionDownload?rendition=ORIGINAL_Jpg&amp;versionId=068QF00000J8waGYAR</t>
  </si>
  <si>
    <t>https://hivos.my.salesforce.com/sfc/servlet.shepherd/version/renditionDownload?rendition=ORIGINAL_Jpg&amp;versionId=068QF00000J8o1YYAR</t>
  </si>
  <si>
    <t>ESTHER GATHIGIA NJUGUNA</t>
  </si>
  <si>
    <t>https://hivos.my.salesforce.com/sfc/servlet.shepherd/version/renditionDownload?rendition=ORIGINAL_Jpg&amp;versionId=068QF00000JCqj4YAD</t>
  </si>
  <si>
    <t>https://hivos.my.salesforce.com/sfc/servlet.shepherd/version/renditionDownload?rendition=ORIGINAL_Jpg&amp;versionId=068QF00000JCp74YAD</t>
  </si>
  <si>
    <t>https://hivos.my.salesforce.com/sfc/servlet.shepherd/version/renditionDownload?rendition=ORIGINAL_Jpg&amp;versionId=068QF00000JCsWLYA1</t>
  </si>
  <si>
    <t>DORCAS KARURU</t>
  </si>
  <si>
    <t>https://hivos.my.salesforce.com/sfc/servlet.shepherd/version/renditionDownload?rendition=ORIGINAL_Jpg&amp;versionId=068QF00000JJm2uYAD</t>
  </si>
  <si>
    <t>https://hivos.my.salesforce.com/sfc/servlet.shepherd/version/renditionDownload?rendition=ORIGINAL_Jpg&amp;versionId=068QF00000JJwqDYAT</t>
  </si>
  <si>
    <t>https://hivos.my.salesforce.com/sfc/servlet.shepherd/version/renditionDownload?rendition=ORIGINAL_Jpg&amp;versionId=068QF00000JJzcjYAD</t>
  </si>
  <si>
    <t>1/5/2020</t>
  </si>
  <si>
    <t>FLORENCE WAIRIMU</t>
  </si>
  <si>
    <t>https://hivos.my.salesforce.com/sfc/servlet.shepherd/version/renditionDownload?rendition=ORIGINAL_Jpg&amp;versionId=068QF00000JJw0ZYAT</t>
  </si>
  <si>
    <t>https://hivos.my.salesforce.com/sfc/servlet.shepherd/version/renditionDownload?rendition=ORIGINAL_Jpg&amp;versionId=068QF00000JJXdMYAX</t>
  </si>
  <si>
    <t>https://hivos.my.salesforce.com/sfc/servlet.shepherd/version/renditionDownload?rendition=ORIGINAL_Jpg&amp;versionId=068QF00000JJag8YAD</t>
  </si>
  <si>
    <t>4/2/2019</t>
  </si>
  <si>
    <t>EUNICE NJOKI</t>
  </si>
  <si>
    <t>https://hivos.my.salesforce.com/sfc/servlet.shepherd/version/renditionDownload?rendition=ORIGINAL_Jpg&amp;versionId=068QF00000JOpOLYA1</t>
  </si>
  <si>
    <t>https://hivos.my.salesforce.com/sfc/servlet.shepherd/version/renditionDownload?rendition=ORIGINAL_Jpg&amp;versionId=068QF00000JPBQMYA5</t>
  </si>
  <si>
    <t>https://hivos.my.salesforce.com/sfc/servlet.shepherd/version/renditionDownload?rendition=ORIGINAL_Jpg&amp;versionId=068QF00000JPG8HYAX</t>
  </si>
  <si>
    <t>4/1/2020</t>
  </si>
  <si>
    <t>JOYCE KINGORI</t>
  </si>
  <si>
    <t>AUGUST, SEPTEMBER</t>
  </si>
  <si>
    <t>https://hivos.my.salesforce.com/sfc/servlet.shepherd/version/renditionDownload?rendition=ORIGINAL_Jpg&amp;versionId=068QF00000JPGLBYA5</t>
  </si>
  <si>
    <t>https://hivos.my.salesforce.com/sfc/servlet.shepherd/version/renditionDownload?rendition=ORIGINAL_Jpg&amp;versionId=068QF00000JPGOPYA5</t>
  </si>
  <si>
    <t>https://hivos.my.salesforce.com/sfc/servlet.shepherd/version/renditionDownload?rendition=ORIGINAL_Jpg&amp;versionId=068QF00000JPGTFYA5</t>
  </si>
  <si>
    <t xml:space="preserve">17/01/2017 </t>
  </si>
  <si>
    <t>GLADYS MUKAMI NJOROGE</t>
  </si>
  <si>
    <t>10/20/2024</t>
  </si>
  <si>
    <t>Relocated Animals</t>
  </si>
  <si>
    <t>https://hivos.my.salesforce.com/sfc/servlet.shepherd/version/renditionDownload?rendition=ORIGINAL_Jpg&amp;versionId=068QF00000JTII8YAP</t>
  </si>
  <si>
    <t>https://hivos.my.salesforce.com/sfc/servlet.shepherd/version/renditionDownload?rendition=ORIGINAL_Jpg&amp;versionId=068QF00000JTbxQYAT</t>
  </si>
  <si>
    <t>The household had relocated the cattle to a different location around 20th October 2024 . He has recently brought back the cattle and hopes to start feeding the biodigester again soon.</t>
  </si>
  <si>
    <t xml:space="preserve">21/06/2017 </t>
  </si>
  <si>
    <t>JOYCE MWAURA MWIHAKI</t>
  </si>
  <si>
    <t>APRIL, MAY, OCTOBER, NOVEMBER, DECEMBER</t>
  </si>
  <si>
    <t>https://hivos.my.salesforce.com/sfc/servlet.shepherd/version/renditionDownload?rendition=ORIGINAL_Jpg&amp;versionId=068QF00000IdbWoYAJ</t>
  </si>
  <si>
    <t>https://hivos.my.salesforce.com/sfc/servlet.shepherd/version/renditionDownload?rendition=ORIGINAL_Jpg&amp;versionId=068QF00000IdEoqYAF</t>
  </si>
  <si>
    <t>https://hivos.my.salesforce.com/sfc/servlet.shepherd/version/renditionDownload?rendition=ORIGINAL_Jpg&amp;versionId=068QF00000IuATlYAN</t>
  </si>
  <si>
    <t xml:space="preserve">16/05/2020 </t>
  </si>
  <si>
    <t>MARY NJERI WAMBUI</t>
  </si>
  <si>
    <t>https://hivos.my.salesforce.com/sfc/servlet.shepherd/version/renditionDownload?rendition=ORIGINAL_Jpg&amp;versionId=068QF00000Ig4RXYAZ</t>
  </si>
  <si>
    <t>https://hivos.my.salesforce.com/sfc/servlet.shepherd/version/renditionDownload?rendition=ORIGINAL_Jpg&amp;versionId=068QF00000IgEIjYAN</t>
  </si>
  <si>
    <t xml:space="preserve">14/04/2022 </t>
  </si>
  <si>
    <t>MARY WANGARI</t>
  </si>
  <si>
    <t>https://hivos.my.salesforce.com/sfc/servlet.shepherd/version/renditionDownload?rendition=ORIGINAL_Jpg&amp;versionId=068QF00000Ig7PNYAZ</t>
  </si>
  <si>
    <t>https://hivos.my.salesforce.com/sfc/servlet.shepherd/version/renditionDownload?rendition=ORIGINAL_Jpg&amp;versionId=068QF00000ItvZaYAJ</t>
  </si>
  <si>
    <t>04/03/2023</t>
  </si>
  <si>
    <t>JOYCE WANJIRU</t>
  </si>
  <si>
    <t>APRIL, MARCH, JULY</t>
  </si>
  <si>
    <t>JANUARY, AUGUST, DECEMBER</t>
  </si>
  <si>
    <t>https://hivos.my.salesforce.com/sfc/servlet.shepherd/version/renditionDownload?rendition=ORIGINAL_Jpg&amp;versionId=068QF00000InssyYAB</t>
  </si>
  <si>
    <t>https://hivos.my.salesforce.com/sfc/servlet.shepherd/version/renditionDownload?rendition=ORIGINAL_Jpg&amp;versionId=068QF00000InxfhYAB</t>
  </si>
  <si>
    <t>https://hivos.my.salesforce.com/sfc/servlet.shepherd/version/renditionDownload?rendition=ORIGINAL_Jpg&amp;versionId=068QF00000ItTTiYAN</t>
  </si>
  <si>
    <t xml:space="preserve">23/01/2021 </t>
  </si>
  <si>
    <t>KAROKI MARGRET</t>
  </si>
  <si>
    <t>https://hivos.my.salesforce.com/sfc/servlet.shepherd/version/renditionDownload?rendition=ORIGINAL_Jpg&amp;versionId=068QF00000InswBYAR</t>
  </si>
  <si>
    <t>https://hivos.my.salesforce.com/sfc/servlet.shepherd/version/renditionDownload?rendition=ORIGINAL_Jpg&amp;versionId=068QF00000IttkgYAB</t>
  </si>
  <si>
    <t>https://hivos.my.salesforce.com/sfc/servlet.shepherd/version/renditionDownload?rendition=ORIGINAL_Jpg&amp;versionId=068QF00000Inul6YAB</t>
  </si>
  <si>
    <t xml:space="preserve">18/02/2021 </t>
  </si>
  <si>
    <t>MAY, JULY</t>
  </si>
  <si>
    <t>JANUARY,  AUGUST, SEPTEMBER</t>
  </si>
  <si>
    <t>https://hivos.my.salesforce.com/sfc/servlet.shepherd/version/renditionDownload?rendition=ORIGINAL_Jpg&amp;versionId=068QF00000IskzdYAB</t>
  </si>
  <si>
    <t>https://hivos.my.salesforce.com/sfc/servlet.shepherd/version/renditionDownload?rendition=ORIGINAL_Jpg&amp;versionId=068QF00000It14LYAR</t>
  </si>
  <si>
    <t>https://hivos.my.salesforce.com/sfc/servlet.shepherd/version/renditionDownload?rendition=ORIGINAL_Jpg&amp;versionId=068QF00000Iu2o0YAB</t>
  </si>
  <si>
    <t>NJUGUNA HANNAH WAITHERA</t>
  </si>
  <si>
    <t>JANUARY, SEPTEMBER</t>
  </si>
  <si>
    <t>https://hivos.my.salesforce.com/sfc/servlet.shepherd/version/renditionDownload?rendition=ORIGINAL_Jpg&amp;versionId=068QF00000IuwBqYAJ</t>
  </si>
  <si>
    <t>https://hivos.my.salesforce.com/sfc/servlet.shepherd/version/renditionDownload?rendition=ORIGINAL_Jpg&amp;versionId=068QF00000IuZSEYA3</t>
  </si>
  <si>
    <t>https://hivos.my.salesforce.com/sfc/servlet.shepherd/version/renditionDownload?rendition=ORIGINAL_Jpg&amp;versionId=068QF00000Iv4SkYAJ</t>
  </si>
  <si>
    <t>03/05/2017</t>
  </si>
  <si>
    <t>GITAU JANE WAMUYU</t>
  </si>
  <si>
    <t>Firewood Stove, LPG stove</t>
  </si>
  <si>
    <t>https://hivos.my.salesforce.com/sfc/servlet.shepherd/version/renditionDownload?rendition=ORIGINAL_Jpg&amp;versionId=068QF00000Iw6qfYAB</t>
  </si>
  <si>
    <t>https://hivos.my.salesforce.com/sfc/servlet.shepherd/version/renditionDownload?rendition=ORIGINAL_Jpg&amp;versionId=068QF00000Iw05MYAR</t>
  </si>
  <si>
    <t xml:space="preserve">16/01/2021 </t>
  </si>
  <si>
    <t>NANCY MUGURE</t>
  </si>
  <si>
    <t>https://hivos.my.salesforce.com/sfc/servlet.shepherd/version/renditionDownload?rendition=ORIGINAL_Jpg&amp;versionId=068QF00000IxztFYAR</t>
  </si>
  <si>
    <t>https://hivos.my.salesforce.com/sfc/servlet.shepherd/version/renditionDownload?rendition=ORIGINAL_Jpg&amp;versionId=068QF00000Iy3f6YAB</t>
  </si>
  <si>
    <t>https://hivos.my.salesforce.com/sfc/servlet.shepherd/version/renditionDownload?rendition=ORIGINAL_Jpg&amp;versionId=068QF00000IyFWbYAN</t>
  </si>
  <si>
    <t>26/05/2018</t>
  </si>
  <si>
    <t>MARGARET NGANGA</t>
  </si>
  <si>
    <t>APRIL, JULY</t>
  </si>
  <si>
    <t>https://hivos.my.salesforce.com/sfc/servlet.shepherd/version/renditionDownload?rendition=ORIGINAL_Jpg&amp;versionId=068QF00000J92SfYAJ</t>
  </si>
  <si>
    <t>https://hivos.my.salesforce.com/sfc/servlet.shepherd/version/renditionDownload?rendition=ORIGINAL_Jpg&amp;versionId=068QF00000J8AX9YAN</t>
  </si>
  <si>
    <t>https://hivos.my.salesforce.com/sfc/servlet.shepherd/version/renditionDownload?rendition=ORIGINAL_Jpg&amp;versionId=068QF00000J92XVYAZ</t>
  </si>
  <si>
    <t>10/03/2023</t>
  </si>
  <si>
    <t>LUCY WAITHERA</t>
  </si>
  <si>
    <t>JANUARY, FEBRUARY, MARCH, APRIL, OCTOBER, DECEMBER</t>
  </si>
  <si>
    <t>https://hivos.my.salesforce.com/sfc/servlet.shepherd/version/renditionDownload?rendition=ORIGINAL_Jpg&amp;versionId=068QF00000J8iPKYAZ</t>
  </si>
  <si>
    <t>https://hivos.my.salesforce.com/sfc/servlet.shepherd/version/renditionDownload?rendition=ORIGINAL_Jpg&amp;versionId=068QF00000J8ANVYA3</t>
  </si>
  <si>
    <t>https://hivos.my.salesforce.com/sfc/servlet.shepherd/version/renditionDownload?rendition=ORIGINAL_Jpg&amp;versionId=068QF00000J8xzHYAR</t>
  </si>
  <si>
    <t>04/04/2020</t>
  </si>
  <si>
    <t>CHRISTINE MUTHONI</t>
  </si>
  <si>
    <t>https://hivos.my.salesforce.com/sfc/servlet.shepherd/version/renditionDownload?rendition=ORIGINAL_Jpg&amp;versionId=068QF00000J8mz2YAB</t>
  </si>
  <si>
    <t>https://hivos.my.salesforce.com/sfc/servlet.shepherd/version/renditionDownload?rendition=ORIGINAL_Jpg&amp;versionId=068QF00000J90M2YAJ</t>
  </si>
  <si>
    <t>https://hivos.my.salesforce.com/sfc/servlet.shepherd/version/renditionDownload?rendition=ORIGINAL_Jpg&amp;versionId=068QF00000J93GfYAJ</t>
  </si>
  <si>
    <t>2/24/2019</t>
  </si>
  <si>
    <t>JANE WANJIKU</t>
  </si>
  <si>
    <t>https://hivos.my.salesforce.com/sfc/servlet.shepherd/version/renditionDownload?rendition=ORIGINAL_Jpg&amp;versionId=068QF00000JBcvAYAT</t>
  </si>
  <si>
    <t>https://hivos.my.salesforce.com/sfc/servlet.shepherd/version/renditionDownload?rendition=ORIGINAL_Jpg&amp;versionId=068QF00000JBj26YAD</t>
  </si>
  <si>
    <t>https://hivos.my.salesforce.com/sfc/servlet.shepherd/version/renditionDownload?rendition=ORIGINAL_Jpg&amp;versionId=068QF00000JBkhJYAT</t>
  </si>
  <si>
    <t>TERESIA KIMANI</t>
  </si>
  <si>
    <t>APRIL</t>
  </si>
  <si>
    <t>JANUARY</t>
  </si>
  <si>
    <t>https://hivos.my.salesforce.com/sfc/servlet.shepherd/version/renditionDownload?rendition=ORIGINAL_Jpg&amp;versionId=068QF00000JNPKiYAP</t>
  </si>
  <si>
    <t>https://hivos.my.salesforce.com/sfc/servlet.shepherd/version/renditionDownload?rendition=ORIGINAL_Jpg&amp;versionId=068QF00000JNV9uYAH</t>
  </si>
  <si>
    <t>https://hivos.my.salesforce.com/sfc/servlet.shepherd/version/renditionDownload?rendition=ORIGINAL_Jpg&amp;versionId=068QF00000JNfScYAL</t>
  </si>
  <si>
    <t>ALICE WANJIKU GATU</t>
  </si>
  <si>
    <t>SEPTEMBER</t>
  </si>
  <si>
    <t>https://hivos.my.salesforce.com/sfc/servlet.shepherd/version/renditionDownload?rendition=ORIGINAL_Jpg&amp;versionId=068QF00000JTtxSYAT</t>
  </si>
  <si>
    <t>https://hivos.my.salesforce.com/sfc/servlet.shepherd/version/renditionDownload?rendition=ORIGINAL_Jpg&amp;versionId=068QF00000JTkmCYAT</t>
  </si>
  <si>
    <t>https://hivos.my.salesforce.com/sfc/servlet.shepherd/version/renditionDownload?rendition=ORIGINAL_Jpg&amp;versionId=068QF00000JTTF5YAP</t>
  </si>
  <si>
    <t>NANCY WANJIKU</t>
  </si>
  <si>
    <t>1/15/2022</t>
  </si>
  <si>
    <t>https://hivos.my.salesforce.com/sfc/servlet.shepherd/version/renditionDownload?rendition=ORIGINAL_Jpg&amp;versionId=068QF00000JXC7WYAX</t>
  </si>
  <si>
    <t>https://hivos.my.salesforce.com/sfc/servlet.shepherd/version/renditionDownload?rendition=ORIGINAL_Jpg&amp;versionId=068QF00000JXYKvYAP</t>
  </si>
  <si>
    <t xml:space="preserve">29/03/2019 </t>
  </si>
  <si>
    <t>MARGARET WAMBUI KIRAKA</t>
  </si>
  <si>
    <t>2/15/2023</t>
  </si>
  <si>
    <t>https://hivos.my.salesforce.com/sfc/servlet.shepherd/version/renditionDownload?rendition=ORIGINAL_Jpg&amp;versionId=068QF00000JzzN5YAJ</t>
  </si>
  <si>
    <t>https://hivos.my.salesforce.com/sfc/servlet.shepherd/version/renditionDownload?rendition=ORIGINAL_Jpg&amp;versionId=068QF00000JznLzYAJ</t>
  </si>
  <si>
    <t>05/05/2020</t>
  </si>
  <si>
    <t>LUCY RUTTO</t>
  </si>
  <si>
    <t>https://hivos.my.salesforce.com/sfc/servlet.shepherd/version/renditionDownload?rendition=ORIGINAL_Jpg&amp;versionId=068QF00000JExV9YAL</t>
  </si>
  <si>
    <t>https://hivos.my.salesforce.com/sfc/servlet.shepherd/version/renditionDownload?rendition=ORIGINAL_Jpg&amp;versionId=068QF00000J91tKYAR</t>
  </si>
  <si>
    <t>DINAH KOSKEI</t>
  </si>
  <si>
    <t>https://hivos.my.salesforce.com/sfc/servlet.shepherd/version/renditionDownload?rendition=ORIGINAL_Jpg&amp;versionId=068QF00000JFDV3YAP</t>
  </si>
  <si>
    <t>https://hivos.my.salesforce.com/sfc/servlet.shepherd/version/renditionDownload?rendition=ORIGINAL_Jpg&amp;versionId=068QF00000J9Ef7YAF</t>
  </si>
  <si>
    <t>BETT SALLY CHELANGAT</t>
  </si>
  <si>
    <t>Less manure to feed the digester</t>
  </si>
  <si>
    <t>https://hivos.my.salesforce.com/sfc/servlet.shepherd/version/renditionDownload?rendition=ORIGINAL_Jpg&amp;versionId=068QF00000JBrFmYAL</t>
  </si>
  <si>
    <t>https://hivos.my.salesforce.com/sfc/servlet.shepherd/version/renditionDownload?rendition=ORIGINAL_Jpg&amp;versionId=068QF00000JFDWfYAP</t>
  </si>
  <si>
    <t>SALINA MILGO</t>
  </si>
  <si>
    <t>https://hivos.my.salesforce.com/sfc/servlet.shepherd/version/renditionDownload?rendition=ORIGINAL_Jpg&amp;versionId=068QF00000JBvjBYAT</t>
  </si>
  <si>
    <t>https://hivos.my.salesforce.com/sfc/servlet.shepherd/version/renditionDownload?rendition=ORIGINAL_Jpg&amp;versionId=068QF00000JF6jjYAD</t>
  </si>
  <si>
    <t>NAKURU</t>
  </si>
  <si>
    <t>4/30/2024</t>
  </si>
  <si>
    <t>https://hivos.my.salesforce.com/sfc/servlet.shepherd/version/renditionDownload?rendition=ORIGINAL_Jpg&amp;versionId=068QF00000JA7zlYAD</t>
  </si>
  <si>
    <t>https://hivos.my.salesforce.com/sfc/servlet.shepherd/version/renditionDownload?rendition=ORIGINAL_Jpg&amp;versionId=068QF00000J9xnWYAR</t>
  </si>
  <si>
    <t>3/23/2019</t>
  </si>
  <si>
    <t>NGIGI PETER MAINA</t>
  </si>
  <si>
    <t>10/15/2024</t>
  </si>
  <si>
    <t>https://hivos.my.salesforce.com/sfc/servlet.shepherd/version/renditionDownload?rendition=ORIGINAL_Jpg&amp;versionId=068QF00000JBdskYAD</t>
  </si>
  <si>
    <t>https://hivos.my.salesforce.com/sfc/servlet.shepherd/version/renditionDownload?rendition=ORIGINAL_Jpg&amp;versionId=068QF00000JBeGwYAL</t>
  </si>
  <si>
    <t>6/21/2018</t>
  </si>
  <si>
    <t>MARY MUTHONI CHEGE</t>
  </si>
  <si>
    <t>APRIL, MARCH</t>
  </si>
  <si>
    <t>JANUARY, FEBRUARY, AUGUST</t>
  </si>
  <si>
    <t>https://hivos.my.salesforce.com/sfc/servlet.shepherd/version/renditionDownload?rendition=ORIGINAL_Jpg&amp;versionId=068QF00000JBnQgYAL</t>
  </si>
  <si>
    <t>https://hivos.my.salesforce.com/sfc/servlet.shepherd/version/renditionDownload?rendition=ORIGINAL_Jpg&amp;versionId=068QF00000JBo09YAD</t>
  </si>
  <si>
    <t>https://hivos.my.salesforce.com/sfc/servlet.shepherd/version/renditionDownload?rendition=ORIGINAL_Jpg&amp;versionId=068QF00000JBo1lYAD</t>
  </si>
  <si>
    <t>12/28/2015</t>
  </si>
  <si>
    <t>ALICE NJENGA</t>
  </si>
  <si>
    <t>APRIL, NOV</t>
  </si>
  <si>
    <t>JAN, FEB,</t>
  </si>
  <si>
    <t>https://hivos.my.salesforce.com/sfc/servlet.shepherd/version/renditionDownload?rendition=ORIGINAL_Jpg&amp;versionId=068QF00000IgFBlYAN</t>
  </si>
  <si>
    <t>https://hivos.my.salesforce.com/sfc/servlet.shepherd/version/renditionDownload?rendition=ORIGINAL_Jpg&amp;versionId=068QF00000IgImCYAV</t>
  </si>
  <si>
    <t>https://hivos.my.salesforce.com/sfc/servlet.shepherd/version/renditionDownload?rendition=ORIGINAL_Jpg&amp;versionId=068QF00000IgIfkYAF</t>
  </si>
  <si>
    <t>05/01/2021</t>
  </si>
  <si>
    <t>MARGARET WALTER</t>
  </si>
  <si>
    <t>https://hivos.my.salesforce.com/sfc/servlet.shepherd/version/renditionDownload?rendition=ORIGINAL_Jpg&amp;versionId=068QF00000IgT9kYAF</t>
  </si>
  <si>
    <t>https://hivos.my.salesforce.com/sfc/servlet.shepherd/version/renditionDownload?rendition=ORIGINAL_Jpg&amp;versionId=068QF00000IgUlhYAF</t>
  </si>
  <si>
    <t>https://hivos.my.salesforce.com/sfc/servlet.shepherd/version/renditionDownload?rendition=ORIGINAL_Jpg&amp;versionId=068QF00000IgUnJYAV</t>
  </si>
  <si>
    <t xml:space="preserve">28/01/2019 </t>
  </si>
  <si>
    <t>ESTHER MUIRURI</t>
  </si>
  <si>
    <t>Charcoal stoves, LPG stoves</t>
  </si>
  <si>
    <t>https://hivos.my.salesforce.com/sfc/servlet.shepherd/version/renditionDownload?rendition=ORIGINAL_Jpg&amp;versionId=068QF00000InMJdYAN</t>
  </si>
  <si>
    <t>https://hivos.my.salesforce.com/sfc/servlet.shepherd/version/renditionDownload?rendition=ORIGINAL_Jpg&amp;versionId=068QF00000In7voYAB</t>
  </si>
  <si>
    <t xml:space="preserve">18/01/2022 </t>
  </si>
  <si>
    <t>ANN WACHIRA WANJIRU</t>
  </si>
  <si>
    <t>JAN, MARCH</t>
  </si>
  <si>
    <t>https://hivos.my.salesforce.com/sfc/servlet.shepherd/version/renditionDownload?rendition=ORIGINAL_Jpg&amp;versionId=068QF00000InGvoYAF</t>
  </si>
  <si>
    <t>https://hivos.my.salesforce.com/sfc/servlet.shepherd/version/renditionDownload?rendition=ORIGINAL_Jpg&amp;versionId=068QF00000InOoPYAV</t>
  </si>
  <si>
    <t>https://hivos.my.salesforce.com/sfc/servlet.shepherd/version/renditionDownload?rendition=ORIGINAL_Jpg&amp;versionId=068QF00000In0uVYAR</t>
  </si>
  <si>
    <t xml:space="preserve">16/03/2020 </t>
  </si>
  <si>
    <t>VIRGINIA NJOROGE</t>
  </si>
  <si>
    <t>https://hivos.my.salesforce.com/sfc/servlet.shepherd/version/renditionDownload?rendition=ORIGINAL_Jpg&amp;versionId=068QF00000IsvmvYAB</t>
  </si>
  <si>
    <t>https://hivos.my.salesforce.com/sfc/servlet.shepherd/version/renditionDownload?rendition=ORIGINAL_Jpg&amp;versionId=068QF00000IsvoXYAR</t>
  </si>
  <si>
    <t>https://hivos.my.salesforce.com/sfc/servlet.shepherd/version/renditionDownload?rendition=ORIGINAL_Jpg&amp;versionId=068QF00000IsSGIYA3</t>
  </si>
  <si>
    <t>12/04/2020</t>
  </si>
  <si>
    <t>LEA THARAU</t>
  </si>
  <si>
    <t>https://hivos.my.salesforce.com/sfc/servlet.shepherd/version/renditionDownload?rendition=ORIGINAL_Jpg&amp;versionId=068QF00000Issp7YAB</t>
  </si>
  <si>
    <t>https://hivos.my.salesforce.com/sfc/servlet.shepherd/version/renditionDownload?rendition=ORIGINAL_Jpg&amp;versionId=068QF00000IskwaYAB</t>
  </si>
  <si>
    <t>https://hivos.my.salesforce.com/sfc/servlet.shepherd/version/renditionDownload?rendition=ORIGINAL_Jpg&amp;versionId=068QF00000IsevqYAB</t>
  </si>
  <si>
    <t>01/04/2022</t>
  </si>
  <si>
    <t>MARY NYAGA</t>
  </si>
  <si>
    <t>https://hivos.my.salesforce.com/sfc/servlet.shepherd/version/renditionDownload?rendition=ORIGINAL_Jpg&amp;versionId=068QF00000IseNwYAJ</t>
  </si>
  <si>
    <t>https://hivos.my.salesforce.com/sfc/servlet.shepherd/version/renditionDownload?rendition=ORIGINAL_Jpg&amp;versionId=068QF00000Ishs9YAB</t>
  </si>
  <si>
    <t>MARGARET NYAMBURA KANYARA</t>
  </si>
  <si>
    <t>firewood stoves;Charcoal stoves;LPG stoves;Other types of stoves</t>
  </si>
  <si>
    <t>https://hivos.my.salesforce.com/sfc/servlet.shepherd/version/renditionDownload?rendition=ORIGINAL_Jpg&amp;versionId=068QF00000IyYndYAF</t>
  </si>
  <si>
    <t>https://hivos.my.salesforce.com/sfc/servlet.shepherd/version/renditionDownload?rendition=ORIGINAL_Jpg&amp;versionId=068QF00000IyYsTYAV</t>
  </si>
  <si>
    <t>https://hivos.my.salesforce.com/sfc/servlet.shepherd/version/renditionDownload?rendition=ORIGINAL_Jpg&amp;versionId=068QF00000IyYpFYAV</t>
  </si>
  <si>
    <t>https://hivos.my.salesforce.com/sfc/servlet.shepherd/version/renditionDownload?rendition=ORIGINAL_Jpg&amp;versionId=068QF00000IyY38YAF</t>
  </si>
  <si>
    <t>https://hivos.my.salesforce.com/sfc/servlet.shepherd/version/renditionDownload?rendition=ORIGINAL_Jpg&amp;versionId=068QF00000IyXQAYA3</t>
  </si>
  <si>
    <t>VIRGINIA WAMBOI MAINA</t>
  </si>
  <si>
    <t>Wanted space to park her vehicle</t>
  </si>
  <si>
    <t>https://hivos.my.salesforce.com/sfc/servlet.shepherd/version/renditionDownload?rendition=ORIGINAL_Jpg&amp;versionId=068QF00000J3LwJYAV</t>
  </si>
  <si>
    <t>https://hivos.my.salesforce.com/sfc/servlet.shepherd/version/renditionDownload?rendition=ORIGINAL_Jpg&amp;versionId=068QF00000J3hgbYAB</t>
  </si>
  <si>
    <t>https://hivos.my.salesforce.com/sfc/servlet.shepherd/version/renditionDownload?rendition=ORIGINAL_Jpg&amp;versionId=068QF00000J3f0VYAR</t>
  </si>
  <si>
    <t>https://hivos.my.salesforce.com/sfc/servlet.shepherd/version/renditionDownload?rendition=ORIGINAL_Jpg&amp;versionId=068QF00000J3ZhTYAV</t>
  </si>
  <si>
    <t xml:space="preserve">23/01/2023 </t>
  </si>
  <si>
    <t>CHELIMO CHEPTOO</t>
  </si>
  <si>
    <t>9/30/2024</t>
  </si>
  <si>
    <t>Lack  of manure</t>
  </si>
  <si>
    <t>Firewood Stoves, Charcoal Stoves, LPG Stoves</t>
  </si>
  <si>
    <t>https://hivos.my.salesforce.com/sfc/servlet.shepherd/version/renditionDownload?rendition=ORIGINAL_Jpg&amp;versionId=068QF00000J9GaTYAV</t>
  </si>
  <si>
    <t>https://hivos.my.salesforce.com/sfc/servlet.shepherd/version/renditionDownload?rendition=ORIGINAL_Jpg&amp;versionId=068QF00000J90nUYAR</t>
  </si>
  <si>
    <t>6/25/2018</t>
  </si>
  <si>
    <t>JANE MANGERA NJERI</t>
  </si>
  <si>
    <t>https://hivos.my.salesforce.com/sfc/servlet.shepherd/version/renditionDownload?rendition=ORIGINAL_Jpg&amp;versionId=068QF00000J90p6YAB</t>
  </si>
  <si>
    <t>https://hivos.my.salesforce.com/sfc/servlet.shepherd/version/renditionDownload?rendition=ORIGINAL_Jpg&amp;versionId=068QF00000J99hBYAR</t>
  </si>
  <si>
    <t>https://hivos.my.salesforce.com/sfc/servlet.shepherd/version/renditionDownload?rendition=ORIGINAL_Jpg&amp;versionId=068QF00000J9D39YAF</t>
  </si>
  <si>
    <t>GITAU DAVID KABARAI</t>
  </si>
  <si>
    <t>JAN, FEB, MARCH,</t>
  </si>
  <si>
    <t>https://hivos.my.salesforce.com/sfc/servlet.shepherd/version/renditionDownload?rendition=ORIGINAL_Jpg&amp;versionId=068QF00000JBxkzYAD</t>
  </si>
  <si>
    <t>https://hivos.my.salesforce.com/sfc/servlet.shepherd/version/renditionDownload?rendition=ORIGINAL_Jpg&amp;versionId=068QF00000J8ybzYAB</t>
  </si>
  <si>
    <t>https://hivos.my.salesforce.com/sfc/servlet.shepherd/version/renditionDownload?rendition=ORIGINAL_Jpg&amp;versionId=068QF00000JBt6IYAT</t>
  </si>
  <si>
    <t>MONICA KANYINGI</t>
  </si>
  <si>
    <t>8/15/2024</t>
  </si>
  <si>
    <t>https://hivos.my.salesforce.com/sfc/servlet.shepherd/version/renditionDownload?rendition=ORIGINAL_Jpg&amp;versionId=068QF00000JBxppYAD</t>
  </si>
  <si>
    <t>https://hivos.my.salesforce.com/sfc/servlet.shepherd/version/renditionDownload?rendition=ORIGINAL_Jpg&amp;versionId=068QF00000JBxrRYAT</t>
  </si>
  <si>
    <t xml:space="preserve">15/04/2021 </t>
  </si>
  <si>
    <t>LYDIA ROTICH</t>
  </si>
  <si>
    <t>5/15/2024</t>
  </si>
  <si>
    <t>https://hivos.my.salesforce.com/sfc/servlet.shepherd/version/renditionDownload?rendition=ORIGINAL_Jpg&amp;versionId=068QF00000JK3OjYAL</t>
  </si>
  <si>
    <t>https://hivos.my.salesforce.com/sfc/servlet.shepherd/version/renditionDownload?rendition=ORIGINAL_Jpg&amp;versionId=068QF00000JKGqTYAX</t>
  </si>
  <si>
    <t xml:space="preserve">20/07/2023 </t>
  </si>
  <si>
    <t>EMILY KIPROP</t>
  </si>
  <si>
    <t>https://hivos.my.salesforce.com/sfc/servlet.shepherd/version/renditionDownload?rendition=ORIGINAL_Jpg&amp;versionId=068QF00000JPpysYAD</t>
  </si>
  <si>
    <t>https://hivos.my.salesforce.com/sfc/servlet.shepherd/version/renditionDownload?rendition=ORIGINAL_Jpg&amp;versionId=068QF00000JPDqOYAX</t>
  </si>
  <si>
    <t>https://hivos.my.salesforce.com/sfc/servlet.shepherd/version/renditionDownload?rendition=ORIGINAL_Jpg&amp;versionId=068QF00000JPpKYYA1</t>
  </si>
  <si>
    <t xml:space="preserve">21/08/2023 </t>
  </si>
  <si>
    <t>JOYLINE KIPKOECH</t>
  </si>
  <si>
    <t>https://hivos.my.salesforce.com/sfc/servlet.shepherd/version/renditionDownload?rendition=ORIGINAL_Jpg&amp;versionId=068QF00000JPlAYYA1</t>
  </si>
  <si>
    <t>https://hivos.my.salesforce.com/sfc/servlet.shepherd/version/renditionDownload?rendition=ORIGINAL_Jpg&amp;versionId=068QF00000JPqDOYA1</t>
  </si>
  <si>
    <t>https://hivos.my.salesforce.com/sfc/servlet.shepherd/version/renditionDownload?rendition=ORIGINAL_Jpg&amp;versionId=068QF00000JPjIPYA1</t>
  </si>
  <si>
    <t>BONFACE TANUI</t>
  </si>
  <si>
    <t>https://hivos.my.salesforce.com/sfc/servlet.shepherd/version/renditionDownload?rendition=ORIGINAL_Jpg&amp;versionId=068QF00000JVuxVYAT</t>
  </si>
  <si>
    <t>https://hivos.my.salesforce.com/sfc/servlet.shepherd/version/renditionDownload?rendition=ORIGINAL_Jpg&amp;versionId=068QF00000JVzx8YAD</t>
  </si>
  <si>
    <t>https://hivos.my.salesforce.com/sfc/servlet.shepherd/version/renditionDownload?rendition=ORIGINAL_Jpg&amp;versionId=068QF00000JVnxdYAD</t>
  </si>
  <si>
    <t>6/17/2020</t>
  </si>
  <si>
    <t>UASINGISHU</t>
  </si>
  <si>
    <t>SALLY KORIR</t>
  </si>
  <si>
    <t>https://hivos.my.salesforce.com/sfc/servlet.shepherd/version/renditionDownload?rendition=ORIGINAL_Jpg&amp;versionId=068QF00000JNcHmYAL</t>
  </si>
  <si>
    <t>https://hivos.my.salesforce.com/sfc/servlet.shepherd/version/renditionDownload?rendition=ORIGINAL_Jpg&amp;versionId=068QF00000IkkwmYAB</t>
  </si>
  <si>
    <t>https://hivos.my.salesforce.com/sfc/servlet.shepherd/version/renditionDownload?rendition=ORIGINAL_Jpg&amp;versionId=068QF00000InqSwYAJ</t>
  </si>
  <si>
    <t>4/21/2023</t>
  </si>
  <si>
    <t>KAREN</t>
  </si>
  <si>
    <t>AUGUST</t>
  </si>
  <si>
    <t>NOVEMBER,DECEMBER JANUARY FEBRUARY</t>
  </si>
  <si>
    <t>https://hivos.my.salesforce.com/sfc/servlet.shepherd/version/renditionDownload?rendition=ORIGINAL_Jpg&amp;versionId=068QF00000IsT5wYAF</t>
  </si>
  <si>
    <t>https://hivos.my.salesforce.com/sfc/servlet.shepherd/version/renditionDownload?rendition=ORIGINAL_Jpg&amp;versionId=068QF00000Is4SZYAZ</t>
  </si>
  <si>
    <t>https://hivos.my.salesforce.com/sfc/servlet.shepherd/version/renditionDownload?rendition=ORIGINAL_Jpg&amp;versionId=068QF00000JNKhZYAX</t>
  </si>
  <si>
    <t xml:space="preserve">20/09/2023 </t>
  </si>
  <si>
    <t>PETER KIMELI</t>
  </si>
  <si>
    <t>6/30/2024</t>
  </si>
  <si>
    <t>https://hivos.my.salesforce.com/sfc/servlet.shepherd/version/renditionDownload?rendition=ORIGINAL_Jpg&amp;versionId=068QF00000JNTwBYAX</t>
  </si>
  <si>
    <t>https://hivos.my.salesforce.com/sfc/servlet.shepherd/version/renditionDownload?rendition=ORIGINAL_Jpg&amp;versionId=068QF00000IuF8TYAV</t>
  </si>
  <si>
    <t>https://hivos.my.salesforce.com/sfc/servlet.shepherd/version/renditionDownload?rendition=ORIGINAL_Jpg&amp;versionId=068QF00000IuFA5YAN</t>
  </si>
  <si>
    <t xml:space="preserve">22/05/2021 </t>
  </si>
  <si>
    <t>EVALINE KIPRUTO</t>
  </si>
  <si>
    <t>https://hivos.my.salesforce.com/sfc/servlet.shepherd/version/renditionDownload?rendition=ORIGINAL_Jpg&amp;versionId=068QF00000IxyDxYAJ</t>
  </si>
  <si>
    <t>https://hivos.my.salesforce.com/sfc/servlet.shepherd/version/renditionDownload?rendition=ORIGINAL_Jpg&amp;versionId=068QF00000IxqgLYAR</t>
  </si>
  <si>
    <t>https://hivos.my.salesforce.com/sfc/servlet.shepherd/version/renditionDownload?rendition=ORIGINAL_Jpg&amp;versionId=068QF00000JN1mtYAD</t>
  </si>
  <si>
    <t xml:space="preserve">16/01/2023 </t>
  </si>
  <si>
    <t>RUTH SAWE</t>
  </si>
  <si>
    <t>FEB,MARCH,APRIL</t>
  </si>
  <si>
    <t>SEPTEMBER,OCTOBER,NOVEMBER</t>
  </si>
  <si>
    <t>https://hivos.my.salesforce.com/sfc/servlet.shepherd/version/renditionDownload?rendition=ORIGINAL_Jpg&amp;versionId=068QF00000IyBO2YAN</t>
  </si>
  <si>
    <t>https://hivos.my.salesforce.com/sfc/servlet.shepherd/version/renditionDownload?rendition=ORIGINAL_Jpg&amp;versionId=068QF00000Iy0yzYAB</t>
  </si>
  <si>
    <t>https://hivos.my.salesforce.com/sfc/servlet.shepherd/version/renditionDownload?rendition=ORIGINAL_Jpg&amp;versionId=068QF00000JNKUiYAP</t>
  </si>
  <si>
    <t xml:space="preserve">17/05/2018 </t>
  </si>
  <si>
    <t>https://hivos.my.salesforce.com/sfc/servlet.shepherd/version/renditionDownload?rendition=ORIGINAL_Jpg&amp;versionId=068QF00000J00y0YAB</t>
  </si>
  <si>
    <t>https://hivos.my.salesforce.com/sfc/servlet.shepherd/version/renditionDownload?rendition=ORIGINAL_Jpg&amp;versionId=068QF00000J0ByJYAV</t>
  </si>
  <si>
    <t>https://hivos.my.salesforce.com/sfc/servlet.shepherd/version/renditionDownload?rendition=ORIGINAL_Jpg&amp;versionId=068QF00000JNfsLYAT</t>
  </si>
  <si>
    <t xml:space="preserve">20/06/2022 </t>
  </si>
  <si>
    <t>CORNELIUS BAYAS</t>
  </si>
  <si>
    <t>https://hivos.my.salesforce.com/sfc/servlet.shepherd/version/renditionDownload?rendition=ORIGINAL_Jpg&amp;versionId=068QF00000J3VUBYA3</t>
  </si>
  <si>
    <t>https://hivos.my.salesforce.com/sfc/servlet.shepherd/version/renditionDownload?rendition=ORIGINAL_Jpg&amp;versionId=068QF00000J3TQoYAN</t>
  </si>
  <si>
    <t>https://hivos.my.salesforce.com/sfc/servlet.shepherd/version/renditionDownload?rendition=ORIGINAL_Jpg&amp;versionId=068QF00000JNN2fYAH</t>
  </si>
  <si>
    <t xml:space="preserve">26/03/2018 </t>
  </si>
  <si>
    <t>KIMAIYO SANG</t>
  </si>
  <si>
    <t>6/15/2020</t>
  </si>
  <si>
    <t>https://hivos.my.salesforce.com/sfc/servlet.shepherd/version/renditionDownload?rendition=ORIGINAL_Jpg&amp;versionId=068QF00000J5srKYAR</t>
  </si>
  <si>
    <t>https://hivos.my.salesforce.com/sfc/servlet.shepherd/version/renditionDownload?rendition=ORIGINAL_Jpg&amp;versionId=068QF00000JNfynYAD</t>
  </si>
  <si>
    <t>04/06/2020</t>
  </si>
  <si>
    <t>SARAH SAMOEI</t>
  </si>
  <si>
    <t>MARCH, APRIL AND MAY</t>
  </si>
  <si>
    <t>JULY, AUGUST, SEPTEMBER AND OCTOBER</t>
  </si>
  <si>
    <t>https://hivos.my.salesforce.com/sfc/servlet.shepherd/version/renditionDownload?rendition=ORIGINAL_Jpg&amp;versionId=068QF00000J8cEsYAJ</t>
  </si>
  <si>
    <t>https://hivos.my.salesforce.com/sfc/servlet.shepherd/version/renditionDownload?rendition=ORIGINAL_Jpg&amp;versionId=068QF00000J8QDjYAN</t>
  </si>
  <si>
    <t>https://hivos.my.salesforce.com/sfc/servlet.shepherd/version/renditionDownload?rendition=ORIGINAL_Jpg&amp;versionId=068QF00000JL4YjYAL</t>
  </si>
  <si>
    <t>MARGRET ARUSEI</t>
  </si>
  <si>
    <t>JUNE JULY AUGUST</t>
  </si>
  <si>
    <t>OCTOBER NOVEMBER DECEMBER</t>
  </si>
  <si>
    <t>https://hivos.my.salesforce.com/sfc/servlet.shepherd/version/renditionDownload?rendition=ORIGINAL_Jpg&amp;versionId=068QF00000J8uuwYAB</t>
  </si>
  <si>
    <t>https://hivos.my.salesforce.com/sfc/servlet.shepherd/version/renditionDownload?rendition=ORIGINAL_Jpg&amp;versionId=068QF00000JMq1zYAD</t>
  </si>
  <si>
    <t>3/6/2020</t>
  </si>
  <si>
    <t>MONICAH WANJIRU</t>
  </si>
  <si>
    <t>https://hivos.my.salesforce.com/sfc/servlet.shepherd/version/renditionDownload?rendition=ORIGINAL_Jpg&amp;versionId=068QF00000JBX0xYAH</t>
  </si>
  <si>
    <t>https://hivos.my.salesforce.com/sfc/servlet.shepherd/version/renditionDownload?rendition=ORIGINAL_Jpg&amp;versionId=068QF00000JBY9vYAH</t>
  </si>
  <si>
    <t>https://hivos.my.salesforce.com/sfc/servlet.shepherd/version/renditionDownload?rendition=ORIGINAL_Jpg&amp;versionId=068QF00000JNTwCYAX</t>
  </si>
  <si>
    <t>4/19/2017</t>
  </si>
  <si>
    <t>TOLGOS ALEX</t>
  </si>
  <si>
    <t>https://hivos.my.salesforce.com/sfc/servlet.shepherd/version/renditionDownload?rendition=ORIGINAL_Jpg&amp;versionId=068QF00000JBbqvYAD</t>
  </si>
  <si>
    <t>https://hivos.my.salesforce.com/sfc/servlet.shepherd/version/renditionDownload?rendition=ORIGINAL_Jpg&amp;versionId=068QF00000JBVyRYAX</t>
  </si>
  <si>
    <t>https://hivos.my.salesforce.com/sfc/servlet.shepherd/version/renditionDownload?rendition=ORIGINAL_Jpg&amp;versionId=068QF00000JNg0QYAT</t>
  </si>
  <si>
    <t>MARTHA MOROGO</t>
  </si>
  <si>
    <t>https://hivos.my.salesforce.com/sfc/servlet.shepherd/version/renditionDownload?rendition=ORIGINAL_Jpg&amp;versionId=068QF00000JBgCKYA1</t>
  </si>
  <si>
    <t>https://hivos.my.salesforce.com/sfc/servlet.shepherd/version/renditionDownload?rendition=ORIGINAL_Jpg&amp;versionId=068QF00000JBg96YAD</t>
  </si>
  <si>
    <t>https://hivos.my.salesforce.com/sfc/servlet.shepherd/version/renditionDownload?rendition=ORIGINAL_Jpg&amp;versionId=068QF00000JL3OCYA1</t>
  </si>
  <si>
    <t>1/19/2019</t>
  </si>
  <si>
    <t>BARMASAI KIPTOO ELIUD</t>
  </si>
  <si>
    <t>JUNE,JULY, AUGUST</t>
  </si>
  <si>
    <t>NOVEMBER, DECEMBER,JANUARY</t>
  </si>
  <si>
    <t>https://hivos.my.salesforce.com/sfc/servlet.shepherd/version/renditionDownload?rendition=ORIGINAL_Jpg&amp;versionId=068QF00000JJsucYAD</t>
  </si>
  <si>
    <t>https://hivos.my.salesforce.com/sfc/servlet.shepherd/version/renditionDownload?rendition=ORIGINAL_Jpg&amp;versionId=068QF00000JJtdlYAD</t>
  </si>
  <si>
    <t>https://hivos.my.salesforce.com/sfc/servlet.shepherd/version/renditionDownload?rendition=ORIGINAL_Jpg&amp;versionId=068QF00000JN97uYAD</t>
  </si>
  <si>
    <t xml:space="preserve">29/06/2018 </t>
  </si>
  <si>
    <t>NANDI</t>
  </si>
  <si>
    <t>CHEPKOGEI CAROLINE</t>
  </si>
  <si>
    <t>2/18/2023</t>
  </si>
  <si>
    <t>https://hivos.my.salesforce.com/sfc/servlet.shepherd/version/renditionDownload?rendition=ORIGINAL_Jpg&amp;versionId=068QF00000JJgzuYAD</t>
  </si>
  <si>
    <t>https://hivos.my.salesforce.com/sfc/servlet.shepherd/version/renditionDownload?rendition=ORIGINAL_Jpg&amp;versionId=068QF00000JL1SoYAL</t>
  </si>
  <si>
    <t>ANNE TERER</t>
  </si>
  <si>
    <t>4/18/2023</t>
  </si>
  <si>
    <t>https://hivos.my.salesforce.com/sfc/servlet.shepherd/version/renditionDownload?rendition=ORIGINAL_Jpg&amp;versionId=068QF00000JKqArYAL</t>
  </si>
  <si>
    <t>https://hivos.my.salesforce.com/sfc/servlet.shepherd/version/renditionDownload?rendition=ORIGINAL_Jpg&amp;versionId=068QF00000JJHnAYAX</t>
  </si>
  <si>
    <t>KIPKOECH R. NGENO</t>
  </si>
  <si>
    <t>6/18/2022</t>
  </si>
  <si>
    <t>Low gas Production</t>
  </si>
  <si>
    <t>https://hivos.my.salesforce.com/sfc/servlet.shepherd/version/renditionDownload?rendition=ORIGINAL_Jpg&amp;versionId=068QF00000JJgS3YAL</t>
  </si>
  <si>
    <t>https://hivos.my.salesforce.com/sfc/servlet.shepherd/version/renditionDownload?rendition=ORIGINAL_Jpg&amp;versionId=068QF00000JKlKrYAL</t>
  </si>
  <si>
    <t>ELGEYO MARAKWET</t>
  </si>
  <si>
    <t>BENJAMIN KIBIAS</t>
  </si>
  <si>
    <t>Too old to feed digester</t>
  </si>
  <si>
    <t>https://hivos.my.salesforce.com/sfc/servlet.shepherd/version/renditionDownload?rendition=ORIGINAL_Jpg&amp;versionId=068QF00000JJrorYAD</t>
  </si>
  <si>
    <t>https://hivos.my.salesforce.com/sfc/servlet.shepherd/version/renditionDownload?rendition=ORIGINAL_Jpg&amp;versionId=068QF00000JNPvmYAH</t>
  </si>
  <si>
    <t>6/1/2017</t>
  </si>
  <si>
    <t>EUNICE CHEPNGETICH</t>
  </si>
  <si>
    <t>10/19/2024</t>
  </si>
  <si>
    <t>https://hivos.my.salesforce.com/sfc/servlet.shepherd/version/renditionDownload?rendition=ORIGINAL_Jpg&amp;versionId=068QF00000JOY0sYAH</t>
  </si>
  <si>
    <t>https://hivos.my.salesforce.com/sfc/servlet.shepherd/version/renditionDownload?rendition=ORIGINAL_Jpg&amp;versionId=068QF00000JOotaYAD</t>
  </si>
  <si>
    <t>SHIVO TOM</t>
  </si>
  <si>
    <t>2/19/2024</t>
  </si>
  <si>
    <t>https://hivos.my.salesforce.com/sfc/servlet.shepherd/version/renditionDownload?rendition=ORIGINAL_Jpg&amp;versionId=068QF00000JNg8UYAT</t>
  </si>
  <si>
    <t>https://hivos.my.salesforce.com/sfc/servlet.shepherd/version/renditionDownload?rendition=ORIGINAL_Jpg&amp;versionId=068QF00000JNgObYAL</t>
  </si>
  <si>
    <t>WANJIKU ANNE</t>
  </si>
  <si>
    <t>4/19/2022</t>
  </si>
  <si>
    <t>https://hivos.my.salesforce.com/sfc/servlet.shepherd/version/renditionDownload?rendition=ORIGINAL_Jpg&amp;versionId=068QF00000JOh7MYAT</t>
  </si>
  <si>
    <t>https://hivos.my.salesforce.com/sfc/servlet.shepherd/version/renditionDownload?rendition=ORIGINAL_Jpg&amp;versionId=068QF00000JOTadYAH</t>
  </si>
  <si>
    <t xml:space="preserve">19/02/2018 </t>
  </si>
  <si>
    <t>CHERUBET WILTER</t>
  </si>
  <si>
    <t>8/19/2022</t>
  </si>
  <si>
    <t>https://hivos.my.salesforce.com/sfc/servlet.shepherd/version/renditionDownload?rendition=ORIGINAL_Jpg&amp;versionId=068QF00000JOpBKYA1</t>
  </si>
  <si>
    <t>https://hivos.my.salesforce.com/sfc/servlet.shepherd/version/renditionDownload?rendition=ORIGINAL_Jpg&amp;versionId=068QF00000JOETXYA5</t>
  </si>
  <si>
    <t>KISORIOR WILSON KIMALEL</t>
  </si>
  <si>
    <t>11/15/2022</t>
  </si>
  <si>
    <t>https://hivos.my.salesforce.com/sfc/servlet.shepherd/version/renditionDownload?rendition=ORIGINAL_Jpg&amp;versionId=068QF00000JP9RpYAL</t>
  </si>
  <si>
    <t>https://hivos.my.salesforce.com/sfc/servlet.shepherd/version/renditionDownload?rendition=ORIGINAL_Jpg&amp;versionId=068QF00000JPFfHYAX</t>
  </si>
  <si>
    <t>5/11/2021</t>
  </si>
  <si>
    <t>RUTH MAIYO</t>
  </si>
  <si>
    <t>MARCH, APRIL, MAY, JUNE</t>
  </si>
  <si>
    <t>https://hivos.my.salesforce.com/sfc/servlet.shepherd/version/renditionDownload?rendition=ORIGINAL_Jpg&amp;versionId=068QF00000JTvj8YAD</t>
  </si>
  <si>
    <t>https://hivos.my.salesforce.com/sfc/servlet.shepherd/version/renditionDownload?rendition=ORIGINAL_Jpg&amp;versionId=068QF00000JTlGnYAL</t>
  </si>
  <si>
    <t>https://hivos.my.salesforce.com/sfc/servlet.shepherd/version/renditionDownload?rendition=ORIGINAL_Jpg&amp;versionId=068QF00000JTWOFYA5</t>
  </si>
  <si>
    <t xml:space="preserve">17/01/2021 </t>
  </si>
  <si>
    <t>MARTHA SEREM</t>
  </si>
  <si>
    <t>https://hivos.my.salesforce.com/sfc/servlet.shepherd/version/renditionDownload?rendition=ORIGINAL_Jpg&amp;versionId=068QF00000JXurqYAD</t>
  </si>
  <si>
    <t>https://hivos.my.salesforce.com/sfc/servlet.shepherd/version/renditionDownload?rendition=ORIGINAL_Jpg&amp;versionId=068QF00000JY86gYAD</t>
  </si>
  <si>
    <t>https://hivos.my.salesforce.com/sfc/servlet.shepherd/version/renditionDownload?rendition=ORIGINAL_Jpg&amp;versionId=068QF00000JYETqYAP</t>
  </si>
  <si>
    <t>09/05/2019</t>
  </si>
  <si>
    <t>ANN KIPYEGO</t>
  </si>
  <si>
    <t>JUNE,JULY,AUGUST</t>
  </si>
  <si>
    <t>NOVEMBER, DECEMBER, JANUARY</t>
  </si>
  <si>
    <t>https://hivos.my.salesforce.com/sfc/servlet.shepherd/version/renditionDownload?rendition=ORIGINAL_Jpg&amp;versionId=068QF00000JXp49YAD</t>
  </si>
  <si>
    <t>https://hivos.my.salesforce.com/sfc/servlet.shepherd/version/renditionDownload?rendition=ORIGINAL_Jpg&amp;versionId=068QF00000JXwLgYAL</t>
  </si>
  <si>
    <t>https://hivos.my.salesforce.com/sfc/servlet.shepherd/version/renditionDownload?rendition=ORIGINAL_Jpg&amp;versionId=068QF00000JYG93YAH</t>
  </si>
  <si>
    <t xml:space="preserve">20/05/2021 </t>
  </si>
  <si>
    <t>ROSE NGETICH</t>
  </si>
  <si>
    <t>https://hivos.my.salesforce.com/sfc/servlet.shepherd/version/renditionDownload?rendition=ORIGINAL_Jpg&amp;versionId=068QF00000Ig5IjYAJ</t>
  </si>
  <si>
    <t>https://hivos.my.salesforce.com/sfc/servlet.shepherd/version/renditionDownload?rendition=ORIGINAL_Jpg&amp;versionId=068QF00000Ifun4YAB</t>
  </si>
  <si>
    <t>https://hivos.my.salesforce.com/sfc/servlet.shepherd/version/renditionDownload?rendition=ORIGINAL_Jpg&amp;versionId=068QF00000JMUkaYAH</t>
  </si>
  <si>
    <t>3/17/2017</t>
  </si>
  <si>
    <t>CHERRY SEREM</t>
  </si>
  <si>
    <t>MARCH,APRIL,MAY,JUNE,JULY</t>
  </si>
  <si>
    <t>AUGUST,SEPTEMBER,OCTOBER, NOVEMBER ,DECEMBER</t>
  </si>
  <si>
    <t>https://hivos.my.salesforce.com/sfc/servlet.shepherd/version/renditionDownload?rendition=ORIGINAL_Jpg&amp;versionId=068QF00000IfvzMYAR</t>
  </si>
  <si>
    <t>https://hivos.my.salesforce.com/sfc/servlet.shepherd/version/renditionDownload?rendition=ORIGINAL_Jpg&amp;versionId=068QF00000Ig7CPYAZ</t>
  </si>
  <si>
    <t>https://hivos.my.salesforce.com/sfc/servlet.shepherd/version/renditionDownload?rendition=ORIGINAL_Jpg&amp;versionId=068QF00000JNbn9YAD</t>
  </si>
  <si>
    <t xml:space="preserve">27/02/2023 </t>
  </si>
  <si>
    <t>BOMET</t>
  </si>
  <si>
    <t>CELY CHEROTICH</t>
  </si>
  <si>
    <t>https://hivos.my.salesforce.com/sfc/servlet.shepherd/version/renditionDownload?rendition=ORIGINAL_Jpg&amp;versionId=068QF00000IfMLZYA3</t>
  </si>
  <si>
    <t>https://hivos.my.salesforce.com/sfc/servlet.shepherd/version/renditionDownload?rendition=ORIGINAL_Jpg&amp;versionId=068QF00000IfMNBYA3</t>
  </si>
  <si>
    <t>https://hivos.my.salesforce.com/sfc/servlet.shepherd/version/renditionDownload?rendition=ORIGINAL_Jpg&amp;versionId=068QF00000IfEshYAF</t>
  </si>
  <si>
    <t>04/01/2020</t>
  </si>
  <si>
    <t>JANE CHELAGAT</t>
  </si>
  <si>
    <t>https://hivos.my.salesforce.com/sfc/servlet.shepherd/version/renditionDownload?rendition=ORIGINAL_Jpg&amp;versionId=068QF00000IgAyHYAV</t>
  </si>
  <si>
    <t>https://hivos.my.salesforce.com/sfc/servlet.shepherd/version/renditionDownload?rendition=ORIGINAL_Jpg&amp;versionId=068QF00000Ifyh1YAB</t>
  </si>
  <si>
    <t>https://hivos.my.salesforce.com/sfc/servlet.shepherd/version/renditionDownload?rendition=ORIGINAL_Jpg&amp;versionId=068QF00000IfyIqYAJ</t>
  </si>
  <si>
    <t>EMILY MITING</t>
  </si>
  <si>
    <t>https://hivos.my.salesforce.com/sfc/servlet.shepherd/version/renditionDownload?rendition=ORIGINAL_Jpg&amp;versionId=068QF00000IlPa8YAF</t>
  </si>
  <si>
    <t>https://hivos.my.salesforce.com/sfc/servlet.shepherd/version/renditionDownload?rendition=ORIGINAL_Jpg&amp;versionId=068QF00000IlMKWYA3</t>
  </si>
  <si>
    <t>https://hivos.my.salesforce.com/sfc/servlet.shepherd/version/renditionDownload?rendition=ORIGINAL_Jpg&amp;versionId=068QF00000IlLmgYAF</t>
  </si>
  <si>
    <t xml:space="preserve">21/06/2022 </t>
  </si>
  <si>
    <t>SHARON KIRUI</t>
  </si>
  <si>
    <t>https://hivos.my.salesforce.com/sfc/servlet.shepherd/version/renditionDownload?rendition=ORIGINAL_Jpg&amp;versionId=068QF00000IlPTeYAN</t>
  </si>
  <si>
    <t>https://hivos.my.salesforce.com/sfc/servlet.shepherd/version/renditionDownload?rendition=ORIGINAL_Jpg&amp;versionId=068QF00000Il8zHYAR</t>
  </si>
  <si>
    <t>https://hivos.my.salesforce.com/sfc/servlet.shepherd/version/renditionDownload?rendition=ORIGINAL_Jpg&amp;versionId=068QF00000IlHpWYAV</t>
  </si>
  <si>
    <t xml:space="preserve">31/03/2021 </t>
  </si>
  <si>
    <t>LUCY CHERUIYOT</t>
  </si>
  <si>
    <t>https://hivos.my.salesforce.com/sfc/servlet.shepherd/version/renditionDownload?rendition=ORIGINAL_Jpg&amp;versionId=068QF00000Is3csYAB</t>
  </si>
  <si>
    <t>https://hivos.my.salesforce.com/sfc/servlet.shepherd/version/renditionDownload?rendition=ORIGINAL_Jpg&amp;versionId=068QF00000IsC9tYAF</t>
  </si>
  <si>
    <t>https://hivos.my.salesforce.com/sfc/servlet.shepherd/version/renditionDownload?rendition=ORIGINAL_Jpg&amp;versionId=068QF00000IsCD7YAN</t>
  </si>
  <si>
    <t>2/18/2019</t>
  </si>
  <si>
    <t>DAVID CHERUIYOT</t>
  </si>
  <si>
    <t>https://hivos.my.salesforce.com/sfc/servlet.shepherd/version/renditionDownload?rendition=ORIGINAL_Jpg&amp;versionId=068QF00000IsCGLYA3</t>
  </si>
  <si>
    <t>https://hivos.my.salesforce.com/sfc/servlet.shepherd/version/renditionDownload?rendition=ORIGINAL_Jpg&amp;versionId=068QF00000IsAGAYA3</t>
  </si>
  <si>
    <t>https://hivos.my.salesforce.com/sfc/servlet.shepherd/version/renditionDownload?rendition=ORIGINAL_Jpg&amp;versionId=068QF00000Is7v1YAB</t>
  </si>
  <si>
    <t xml:space="preserve">14/04/2018 </t>
  </si>
  <si>
    <t>NYAMIRA</t>
  </si>
  <si>
    <t>JACKLYN ORINA</t>
  </si>
  <si>
    <t>https://hivos.my.salesforce.com/sfc/servlet.shepherd/version/renditionDownload?rendition=ORIGINAL_Jpg&amp;versionId=068QF00000IxvRZYAZ</t>
  </si>
  <si>
    <t>https://hivos.my.salesforce.com/sfc/servlet.shepherd/version/renditionDownload?rendition=ORIGINAL_Jpg&amp;versionId=068QF00000IxPudYAF</t>
  </si>
  <si>
    <t>https://hivos.my.salesforce.com/sfc/servlet.shepherd/version/renditionDownload?rendition=ORIGINAL_Jpg&amp;versionId=068QF00000IyF54YAF</t>
  </si>
  <si>
    <t>NANCY BOSIBORI</t>
  </si>
  <si>
    <t>https://hivos.my.salesforce.com/sfc/servlet.shepherd/version/renditionDownload?rendition=ORIGINAL_Jpg&amp;versionId=068QF00000J3Lt5YAF</t>
  </si>
  <si>
    <t>https://hivos.my.salesforce.com/sfc/servlet.shepherd/version/renditionDownload?rendition=ORIGINAL_Jpg&amp;versionId=068QF00000J3NhwYAF</t>
  </si>
  <si>
    <t>https://hivos.my.salesforce.com/sfc/servlet.shepherd/version/renditionDownload?rendition=ORIGINAL_Jpg&amp;versionId=068QF00000J3aVUYAZ</t>
  </si>
  <si>
    <t xml:space="preserve">21/06/2019 </t>
  </si>
  <si>
    <t>GRACE MAKORI</t>
  </si>
  <si>
    <t>MAY, SEPTEMBER, OCTOBER</t>
  </si>
  <si>
    <t>https://hivos.my.salesforce.com/sfc/servlet.shepherd/version/renditionDownload?rendition=ORIGINAL_Jpg&amp;versionId=068QF00000J3Yv6YAF</t>
  </si>
  <si>
    <t>https://hivos.my.salesforce.com/sfc/servlet.shepherd/version/renditionDownload?rendition=ORIGINAL_Jpg&amp;versionId=068QF00000J38KnYAJ</t>
  </si>
  <si>
    <t>https://hivos.my.salesforce.com/sfc/servlet.shepherd/version/renditionDownload?rendition=ORIGINAL_Jpg&amp;versionId=068QF00000J2z6IYAR</t>
  </si>
  <si>
    <t>05/04/2022</t>
  </si>
  <si>
    <t>JOSEPHINE OMENTA</t>
  </si>
  <si>
    <t>https://hivos.my.salesforce.com/sfc/servlet.shepherd/version/renditionDownload?rendition=ORIGINAL_Jpg&amp;versionId=068QF00000J364UYAR</t>
  </si>
  <si>
    <t>https://hivos.my.salesforce.com/sfc/servlet.shepherd/version/renditionDownload?rendition=ORIGINAL_Jpg&amp;versionId=068QF00000J3PiNYAV</t>
  </si>
  <si>
    <t>https://hivos.my.salesforce.com/sfc/servlet.shepherd/version/renditionDownload?rendition=ORIGINAL_Jpg&amp;versionId=068QF00000J3PLbYAN</t>
  </si>
  <si>
    <t>01/01/2016</t>
  </si>
  <si>
    <t>EDWARD ONYANDO</t>
  </si>
  <si>
    <t>https://hivos.my.salesforce.com/sfc/servlet.shepherd/version/renditionDownload?rendition=ORIGINAL_Jpg&amp;versionId=068QF00000J8wf2YAB</t>
  </si>
  <si>
    <t>https://hivos.my.salesforce.com/sfc/servlet.shepherd/version/renditionDownload?rendition=ORIGINAL_Jpg&amp;versionId=068QF00000J8xj9YAB</t>
  </si>
  <si>
    <t>https://hivos.my.salesforce.com/sfc/servlet.shepherd/version/renditionDownload?rendition=ORIGINAL_Jpg&amp;versionId=068QF00000J8cIDYAZ</t>
  </si>
  <si>
    <t xml:space="preserve">23/04/2023 </t>
  </si>
  <si>
    <t>VANE MASATI</t>
  </si>
  <si>
    <t>JUNE, JULY,AUGUST</t>
  </si>
  <si>
    <t>SEPTEMBER, OCTOBER, NOVEMBER DECEMBER, JANUARY FEBRUARY, MARCH</t>
  </si>
  <si>
    <t>https://hivos.my.salesforce.com/sfc/servlet.shepherd/version/renditionDownload?rendition=ORIGINAL_Jpg&amp;versionId=068QF00000J8nf0YAB</t>
  </si>
  <si>
    <t>https://hivos.my.salesforce.com/sfc/servlet.shepherd/version/renditionDownload?rendition=ORIGINAL_Jpg&amp;versionId=068QF00000J8wANYAZ</t>
  </si>
  <si>
    <t>https://hivos.my.salesforce.com/sfc/servlet.shepherd/version/renditionDownload?rendition=ORIGINAL_Jpg&amp;versionId=068QF00000J8s3WYAR</t>
  </si>
  <si>
    <t>01/05/2020</t>
  </si>
  <si>
    <t>VINCENT MARUBE ABUSA</t>
  </si>
  <si>
    <t>https://hivos.my.salesforce.com/sfc/servlet.shepherd/version/renditionDownload?rendition=ORIGINAL_Jpg&amp;versionId=068QF00000JBegjYAD</t>
  </si>
  <si>
    <t>https://hivos.my.salesforce.com/sfc/servlet.shepherd/version/renditionDownload?rendition=ORIGINAL_Jpg&amp;versionId=068QF00000JBZHJYA5</t>
  </si>
  <si>
    <t>https://hivos.my.salesforce.com/sfc/servlet.shepherd/version/renditionDownload?rendition=ORIGINAL_Jpg&amp;versionId=068QF00000JBeiLYAT</t>
  </si>
  <si>
    <t>JOHNSTON ORENGE</t>
  </si>
  <si>
    <t>https://hivos.my.salesforce.com/sfc/servlet.shepherd/version/renditionDownload?rendition=ORIGINAL_Jpg&amp;versionId=068QF00000JBelZYAT</t>
  </si>
  <si>
    <t>https://hivos.my.salesforce.com/sfc/servlet.shepherd/version/renditionDownload?rendition=ORIGINAL_Jpg&amp;versionId=068QF00000JBRgKYAX</t>
  </si>
  <si>
    <t>https://hivos.my.salesforce.com/sfc/servlet.shepherd/version/renditionDownload?rendition=ORIGINAL_Jpg&amp;versionId=068QF00000JBedWYAT</t>
  </si>
  <si>
    <t>ANNE KWAMBOKA</t>
  </si>
  <si>
    <t>https://hivos.my.salesforce.com/sfc/servlet.shepherd/version/renditionDownload?rendition=ORIGINAL_Jpg&amp;versionId=068QF00000JDcvlYAD</t>
  </si>
  <si>
    <t>https://hivos.my.salesforce.com/sfc/servlet.shepherd/version/renditionDownload?rendition=ORIGINAL_Jpg&amp;versionId=068QF00000JDcxNYAT</t>
  </si>
  <si>
    <t>https://hivos.my.salesforce.com/sfc/servlet.shepherd/version/renditionDownload?rendition=ORIGINAL_Jpg&amp;versionId=068QF00000JDX86YAH</t>
  </si>
  <si>
    <t xml:space="preserve">29/04/2023 </t>
  </si>
  <si>
    <t>JOYCE MACHUKA</t>
  </si>
  <si>
    <t>https://hivos.my.salesforce.com/sfc/servlet.shepherd/version/renditionDownload?rendition=ORIGINAL_Jpg&amp;versionId=068QF00000JG4hWYAT</t>
  </si>
  <si>
    <t>https://hivos.my.salesforce.com/sfc/servlet.shepherd/version/renditionDownload?rendition=ORIGINAL_Jpg&amp;versionId=068QF00000JGEaMYAX</t>
  </si>
  <si>
    <t>https://hivos.my.salesforce.com/sfc/servlet.shepherd/version/renditionDownload?rendition=ORIGINAL_Jpg&amp;versionId=068QF00000JGEKFYA5</t>
  </si>
  <si>
    <t xml:space="preserve">20/01/2022 </t>
  </si>
  <si>
    <t>EUREKA KERUBO</t>
  </si>
  <si>
    <t>Use other fuel mostly biogas not functional</t>
  </si>
  <si>
    <t>JANUARY, FEBRUARY,MARCH, APRIL,MAY, JUNE</t>
  </si>
  <si>
    <t>NONE</t>
  </si>
  <si>
    <t>https://hivos.my.salesforce.com/sfc/servlet.shepherd/version/renditionDownload?rendition=ORIGINAL_Jpg&amp;versionId=068QF00000JMNJDYA5</t>
  </si>
  <si>
    <t>https://hivos.my.salesforce.com/sfc/servlet.shepherd/version/renditionDownload?rendition=ORIGINAL_Jpg&amp;versionId=068QF00000JMQPCYA5</t>
  </si>
  <si>
    <t>https://hivos.my.salesforce.com/sfc/servlet.shepherd/version/renditionDownload?rendition=ORIGINAL_Jpg&amp;versionId=068QF00000JMHnGYAX</t>
  </si>
  <si>
    <t xml:space="preserve">15/04/2020 </t>
  </si>
  <si>
    <t>KANGETHE ANNE WANJIKU</t>
  </si>
  <si>
    <t>APRIL, MAY, JUNE, DEC</t>
  </si>
  <si>
    <t>https://hivos.my.salesforce.com/sfc/servlet.shepherd/version/renditionDownload?rendition=ORIGINAL_Jpg&amp;versionId=068QF00000IegFtYAJ</t>
  </si>
  <si>
    <t>https://hivos.my.salesforce.com/sfc/servlet.shepherd/version/renditionDownload?rendition=ORIGINAL_Jpg&amp;versionId=068QF00000IeeZ4YAJ</t>
  </si>
  <si>
    <t>https://hivos.my.salesforce.com/sfc/servlet.shepherd/version/renditionDownload?rendition=ORIGINAL_Jpg&amp;versionId=068QF00000IefRvYAJ</t>
  </si>
  <si>
    <t>ESTHER WANJIKU NJOROGE</t>
  </si>
  <si>
    <t>JULY, JUNE</t>
  </si>
  <si>
    <t>https://hivos.my.salesforce.com/sfc/servlet.shepherd/version/renditionDownload?rendition=ORIGINAL_Jpg&amp;versionId=068QF00000IegJ7YAJ</t>
  </si>
  <si>
    <t>https://hivos.my.salesforce.com/sfc/servlet.shepherd/version/renditionDownload?rendition=ORIGINAL_Jpg&amp;versionId=068QF00000IeSEhYAN</t>
  </si>
  <si>
    <t>https://hivos.my.salesforce.com/sfc/servlet.shepherd/version/renditionDownload?rendition=ORIGINAL_Jpg&amp;versionId=068QF00000IeYLcYAN</t>
  </si>
  <si>
    <t xml:space="preserve">13/03/2021 </t>
  </si>
  <si>
    <t>MWIRURI ESTHER NGENDO</t>
  </si>
  <si>
    <t>https://hivos.my.salesforce.com/sfc/servlet.shepherd/version/renditionDownload?rendition=ORIGINAL_Jpg&amp;versionId=068QF00000IeF64YAF</t>
  </si>
  <si>
    <t>https://hivos.my.salesforce.com/sfc/servlet.shepherd/version/renditionDownload?rendition=ORIGINAL_Jpg&amp;versionId=068QF00000IgKROYA3</t>
  </si>
  <si>
    <t>https://hivos.my.salesforce.com/sfc/servlet.shepherd/version/renditionDownload?rendition=ORIGINAL_Jpg&amp;versionId=068QF00000IgP7hYAF</t>
  </si>
  <si>
    <t>MARY KINYANJUI</t>
  </si>
  <si>
    <t>https://hivos.my.salesforce.com/sfc/servlet.shepherd/version/renditionDownload?rendition=ORIGINAL_Jpg&amp;versionId=068QF00000InnYJYAZ</t>
  </si>
  <si>
    <t>https://hivos.my.salesforce.com/sfc/servlet.shepherd/version/renditionDownload?rendition=ORIGINAL_Jpg&amp;versionId=068QF00000InvHJYAZ</t>
  </si>
  <si>
    <t>https://hivos.my.salesforce.com/sfc/servlet.shepherd/version/renditionDownload?rendition=ORIGINAL_Jpg&amp;versionId=068QF00000InfKhYAJ</t>
  </si>
  <si>
    <t xml:space="preserve">19/02/2023 </t>
  </si>
  <si>
    <t>TERESIA WANGARI</t>
  </si>
  <si>
    <t>https://hivos.my.salesforce.com/sfc/servlet.shepherd/version/renditionDownload?rendition=ORIGINAL_Jpg&amp;versionId=068QF00000Isi6eYAB</t>
  </si>
  <si>
    <t>https://hivos.my.salesforce.com/sfc/servlet.shepherd/version/renditionDownload?rendition=ORIGINAL_Jpg&amp;versionId=068QF00000It2A6YAJ</t>
  </si>
  <si>
    <t>https://hivos.my.salesforce.com/sfc/servlet.shepherd/version/renditionDownload?rendition=ORIGINAL_Jpg&amp;versionId=068QF00000It5pVYAR</t>
  </si>
  <si>
    <t xml:space="preserve">25/04/2021 </t>
  </si>
  <si>
    <t>KIBUE BEATRICE GATHONI</t>
  </si>
  <si>
    <t>https://hivos.my.salesforce.com/sfc/servlet.shepherd/version/renditionDownload?rendition=ORIGINAL_Jpg&amp;versionId=068QF00000IsvVDYAZ</t>
  </si>
  <si>
    <t>https://hivos.my.salesforce.com/sfc/servlet.shepherd/version/renditionDownload?rendition=ORIGINAL_Jpg&amp;versionId=068QF00000IsxIWYAZ</t>
  </si>
  <si>
    <t>https://hivos.my.salesforce.com/sfc/servlet.shepherd/version/renditionDownload?rendition=ORIGINAL_Jpg&amp;versionId=068QF00000It5xZYAR</t>
  </si>
  <si>
    <t xml:space="preserve">15/01/2020 </t>
  </si>
  <si>
    <t>KIMANI EDITH WAMBUI</t>
  </si>
  <si>
    <t>No effect</t>
  </si>
  <si>
    <t>FEBRUARY</t>
  </si>
  <si>
    <t>https://hivos.my.salesforce.com/sfc/servlet.shepherd/version/renditionDownload?rendition=ORIGINAL_Jpg&amp;versionId=068QF00000IyNCLYA3</t>
  </si>
  <si>
    <t>https://hivos.my.salesforce.com/sfc/servlet.shepherd/version/renditionDownload?rendition=ORIGINAL_Jpg&amp;versionId=068QF00000IyB1dYAF</t>
  </si>
  <si>
    <t>https://hivos.my.salesforce.com/sfc/servlet.shepherd/version/renditionDownload?rendition=ORIGINAL_Jpg&amp;versionId=068QF00000IxYujYAF</t>
  </si>
  <si>
    <t xml:space="preserve">22/06/2022 </t>
  </si>
  <si>
    <t>JOHN KARUMBI</t>
  </si>
  <si>
    <t>https://hivos.my.salesforce.com/sfc/servlet.shepherd/version/renditionDownload?rendition=ORIGINAL_Jpg&amp;versionId=068QF00000J3tD9YAJ</t>
  </si>
  <si>
    <t>https://hivos.my.salesforce.com/sfc/servlet.shepherd/version/renditionDownload?rendition=ORIGINAL_Jpg&amp;versionId=068QF00000J3mq0YAB</t>
  </si>
  <si>
    <t>https://hivos.my.salesforce.com/sfc/servlet.shepherd/version/renditionDownload?rendition=ORIGINAL_Jpg&amp;versionId=068QF00000J3lnYYAR</t>
  </si>
  <si>
    <t>3/14/2019</t>
  </si>
  <si>
    <t>MBURU JACINTA WANJIKU</t>
  </si>
  <si>
    <t>JUNE, APRIL</t>
  </si>
  <si>
    <t>FEBRUARY,</t>
  </si>
  <si>
    <t>https://hivos.my.salesforce.com/sfc/servlet.shepherd/version/renditionDownload?rendition=ORIGINAL_Jpg&amp;versionId=068QF00000J3sSNYAZ</t>
  </si>
  <si>
    <t>https://hivos.my.salesforce.com/sfc/servlet.shepherd/version/renditionDownload?rendition=ORIGINAL_Jpg&amp;versionId=068QF00000J3rhbYAB</t>
  </si>
  <si>
    <t>https://hivos.my.salesforce.com/sfc/servlet.shepherd/version/renditionDownload?rendition=ORIGINAL_Jpg&amp;versionId=068QF00000J3nKdYAJ</t>
  </si>
  <si>
    <t xml:space="preserve">27/05/2019 </t>
  </si>
  <si>
    <t>ALICE WANJIRU</t>
  </si>
  <si>
    <t>AUGUST, JUNE, JULY</t>
  </si>
  <si>
    <t>https://hivos.my.salesforce.com/sfc/servlet.shepherd/version/renditionDownload?rendition=ORIGINAL_Jpg&amp;versionId=068QF00000J9ra3YAB</t>
  </si>
  <si>
    <t>https://hivos.my.salesforce.com/sfc/servlet.shepherd/version/renditionDownload?rendition=ORIGINAL_Jpg&amp;versionId=068QF00000J9uHmYAJ</t>
  </si>
  <si>
    <t>https://hivos.my.salesforce.com/sfc/servlet.shepherd/version/renditionDownload?rendition=ORIGINAL_Jpg&amp;versionId=068QF00000J9VRVYA3</t>
  </si>
  <si>
    <t>ANNE NYAKIO</t>
  </si>
  <si>
    <t>https://hivos.my.salesforce.com/sfc/servlet.shepherd/version/renditionDownload?rendition=ORIGINAL_Jpg&amp;versionId=068QF00000J9wRdYAJ</t>
  </si>
  <si>
    <t>https://hivos.my.salesforce.com/sfc/servlet.shepherd/version/renditionDownload?rendition=ORIGINAL_Jpg&amp;versionId=068QF00000J9wTFYAZ</t>
  </si>
  <si>
    <t>https://hivos.my.salesforce.com/sfc/servlet.shepherd/version/renditionDownload?rendition=ORIGINAL_Jpg&amp;versionId=068QF00000J9ussYAB</t>
  </si>
  <si>
    <t xml:space="preserve">17/02/2017 </t>
  </si>
  <si>
    <t>MARYANNE WANJIKU</t>
  </si>
  <si>
    <t>https://hivos.my.salesforce.com/sfc/servlet.shepherd/version/renditionDownload?rendition=ORIGINAL_Jpg&amp;versionId=068QF00000JBRgHYAX</t>
  </si>
  <si>
    <t>https://hivos.my.salesforce.com/sfc/servlet.shepherd/version/renditionDownload?rendition=ORIGINAL_Jpg&amp;versionId=068QF00000JBPzSYAX</t>
  </si>
  <si>
    <t>https://hivos.my.salesforce.com/sfc/servlet.shepherd/version/renditionDownload?rendition=ORIGINAL_Jpg&amp;versionId=068QF00000JBRhtYAH</t>
  </si>
  <si>
    <t>LYDIA MUNGAI</t>
  </si>
  <si>
    <t>https://hivos.my.salesforce.com/sfc/servlet.shepherd/version/renditionDownload?rendition=ORIGINAL_Jpg&amp;versionId=068QF00000JJ5aZYAT</t>
  </si>
  <si>
    <t>https://hivos.my.salesforce.com/sfc/servlet.shepherd/version/renditionDownload?rendition=ORIGINAL_Jpg&amp;versionId=068QF00000JIqqAYAT</t>
  </si>
  <si>
    <t>https://hivos.my.salesforce.com/sfc/servlet.shepherd/version/renditionDownload?rendition=ORIGINAL_Jpg&amp;versionId=068QF00000JIijQYAT</t>
  </si>
  <si>
    <t xml:space="preserve">29/03/2018 </t>
  </si>
  <si>
    <t>JOSEPH GITAU</t>
  </si>
  <si>
    <t>https://hivos.my.salesforce.com/sfc/servlet.shepherd/version/renditionDownload?rendition=ORIGINAL_Jpg&amp;versionId=068QF00000JIQ9MYAX</t>
  </si>
  <si>
    <t>https://hivos.my.salesforce.com/sfc/servlet.shepherd/version/renditionDownload?rendition=ORIGINAL_Jpg&amp;versionId=068QF00000JIpAwYAL</t>
  </si>
  <si>
    <t>https://hivos.my.salesforce.com/sfc/servlet.shepherd/version/renditionDownload?rendition=ORIGINAL_Jpg&amp;versionId=068QF00000JJ4kxYAD</t>
  </si>
  <si>
    <t>5/31/2016</t>
  </si>
  <si>
    <t>JULIA MUTORA</t>
  </si>
  <si>
    <t>JULY,AUGUST</t>
  </si>
  <si>
    <t>JANUARY,FEBRUARY</t>
  </si>
  <si>
    <t>https://hivos.my.salesforce.com/sfc/servlet.shepherd/version/renditionDownload?rendition=ORIGINAL_Jpg&amp;versionId=068QF00000JWGTNYA5</t>
  </si>
  <si>
    <t>https://hivos.my.salesforce.com/sfc/servlet.shepherd/version/renditionDownload?rendition=ORIGINAL_Jpg&amp;versionId=068QF00000JWIdDYAX</t>
  </si>
  <si>
    <t>https://hivos.my.salesforce.com/sfc/servlet.shepherd/version/renditionDownload?rendition=ORIGINAL_Jpg&amp;versionId=068QF00000JW5o6YAD</t>
  </si>
  <si>
    <t>1/4/2019</t>
  </si>
  <si>
    <t>GRACE MUENI</t>
  </si>
  <si>
    <t>APRIL,MAY,JULY</t>
  </si>
  <si>
    <t>JANUARY, FEBRUARY,MARCH</t>
  </si>
  <si>
    <t>https://hivos.my.salesforce.com/sfc/servlet.shepherd/version/renditionDownload?rendition=ORIGINAL_Jpg&amp;versionId=068QF00000JlL68YAF</t>
  </si>
  <si>
    <t>https://hivos.my.salesforce.com/sfc/servlet.shepherd/version/renditionDownload?rendition=ORIGINAL_Jpg&amp;versionId=068QF00000JlTIAYA3</t>
  </si>
  <si>
    <t>https://hivos.my.salesforce.com/sfc/servlet.shepherd/version/renditionDownload?rendition=ORIGINAL_Jpg&amp;versionId=068QF00000JlTWfYAN</t>
  </si>
  <si>
    <t>2/24/2022</t>
  </si>
  <si>
    <t>MACHARIA JOSPHAT KIHURO</t>
  </si>
  <si>
    <t>JUNE, JULY, OCTOBER AND DECEMBER</t>
  </si>
  <si>
    <t>JANUARY, FEBRUARY AND AUGUST</t>
  </si>
  <si>
    <t>https://hivos.my.salesforce.com/sfc/servlet.shepherd/version/renditionDownload?rendition=ORIGINAL_Jpg&amp;versionId=068QF00000JZxyMYAT</t>
  </si>
  <si>
    <t>https://hivos.my.salesforce.com/sfc/servlet.shepherd/version/renditionDownload?rendition=ORIGINAL_Jpg&amp;versionId=068QF00000JZLEpYAP</t>
  </si>
  <si>
    <t>https://hivos.my.salesforce.com/sfc/servlet.shepherd/version/renditionDownload?rendition=ORIGINAL_Jpg&amp;versionId=068QF00000JZqbvYAD</t>
  </si>
  <si>
    <t>YEGO PHILEMONA</t>
  </si>
  <si>
    <t>https://hivos.my.salesforce.com/sfc/servlet.shepherd/version/renditionDownload?rendition=ORIGINAL_Jpg&amp;versionId=068QF00000JXB09YAH</t>
  </si>
  <si>
    <t>https://hivos.my.salesforce.com/sfc/servlet.shepherd/version/renditionDownload?rendition=ORIGINAL_Jpg&amp;versionId=068QF00000JVEQcYAP</t>
  </si>
  <si>
    <t>JANET CHEPCHIRCHIR</t>
  </si>
  <si>
    <t>https://hivos.my.salesforce.com/sfc/servlet.shepherd/version/renditionDownload?rendition=ORIGINAL_Jpg&amp;versionId=068QF00000JVJOVYA5</t>
  </si>
  <si>
    <t>https://hivos.my.salesforce.com/sfc/servlet.shepherd/version/renditionDownload?rendition=ORIGINAL_Jpg&amp;versionId=068QF00000JVPKBYA5</t>
  </si>
  <si>
    <t>https://hivos.my.salesforce.com/sfc/servlet.shepherd/version/renditionDownload?rendition=ORIGINAL_Jpg&amp;versionId=068QF00000JX8jqYAD</t>
  </si>
  <si>
    <t>Plant Code</t>
  </si>
  <si>
    <t>Select VPA</t>
  </si>
  <si>
    <t>Select Age Group VPA01</t>
  </si>
  <si>
    <t>Select Age Group VPA06</t>
  </si>
  <si>
    <t>Did your Digester work continuously between 1st April 2023 to 13th March 2024 ?</t>
  </si>
  <si>
    <t>If no,how many days was your digester out of operation between 1st April 2023 to 13th March 2024?</t>
  </si>
  <si>
    <t>If you received a loan,how long is the loan tenure/period</t>
  </si>
  <si>
    <t>If Yes, how long did it take to repay the loan? (months)</t>
  </si>
  <si>
    <t>If No,how long is the loan tenure? (Months)</t>
  </si>
  <si>
    <t>How many hours per day on average do you cook with the biogas stove?</t>
  </si>
  <si>
    <t>Has your time availability changed for other activities compared to the situation before you had a biodigester? (Asked to the MALE member of household)</t>
  </si>
  <si>
    <t>How far away is the source of water that is used in your biodigester?(in metres)</t>
  </si>
  <si>
    <t>Before Biogas which Old stoves were you using?</t>
  </si>
  <si>
    <t>How many firewood Stoves did you have before biogas? (None, One, Two, Three, Four)</t>
  </si>
  <si>
    <t>What did you do with your old Firewood stoves?</t>
  </si>
  <si>
    <t>How many Charcoal Stoves did you have before biogas?(None, One, Two, Three, Four)</t>
  </si>
  <si>
    <t>What did you do with your old Charcoal stoves?</t>
  </si>
  <si>
    <t>How many LPG Stoves did you have before biogas? (None, One, Two, Three, Four)</t>
  </si>
  <si>
    <t>What did you do with your old LPG stoves?</t>
  </si>
  <si>
    <t>How many Other Stoves did you have before biogas?(None, One, Two, Three, Four)</t>
  </si>
  <si>
    <t>What did you do with your old Other stoves?</t>
  </si>
  <si>
    <t>Which stove/s are you currently using?</t>
  </si>
  <si>
    <t>How many firewood Stoves are you currently using?(None, One, Two, Three, Four)</t>
  </si>
  <si>
    <t>How many Charcoal Stoves are you currently using? (None, One, Two, Three, Four)</t>
  </si>
  <si>
    <t>How many LPG Stoves are you currently using? (None, One, Two, Three, Four)</t>
  </si>
  <si>
    <t>How many other Stoves are you currently using? (None, One, Two, Three, Four)</t>
  </si>
  <si>
    <t>Other thing you did with your old stoves( firewood,charcoal,LPG ,other)(Specify the stove)</t>
  </si>
  <si>
    <t>Less work involved to feed the biodigester</t>
  </si>
  <si>
    <t>Affordable Fuel;Saves the cost of cooking fuel;Convenient and readily available;Source of Bioslurry fertilizer;It is safe to use;Environmental Conservation</t>
  </si>
  <si>
    <t>The dairy cowdung is sufficient</t>
  </si>
  <si>
    <t>Used as fertilizer;Bioslurry is sold</t>
  </si>
  <si>
    <t>NAPIER GRASS, MAIZE AND VEGETABLES</t>
  </si>
  <si>
    <t>Biogas is clean fuel, it produces no smoke</t>
  </si>
  <si>
    <t>Selling milk</t>
  </si>
  <si>
    <t>Client satisfied</t>
  </si>
  <si>
    <t>All abandoned</t>
  </si>
  <si>
    <t>https://hivos.my.salesforce.com/sfc/servlet.shepherd/version/renditionDownload?rendition=ORIGINAL_Jpg&amp;versionId=068QF00000J5FI1YAN</t>
  </si>
  <si>
    <t>https://hivos.my.salesforce.com/sfc/servlet.shepherd/version/renditionDownload?rendition=ORIGINAL_Jpg&amp;versionId=068QF00000J4uVLYAZ</t>
  </si>
  <si>
    <t>https://hivos.my.salesforce.com/sfc/servlet.shepherd/version/renditionDownload?rendition=ORIGINAL_Jpg&amp;versionId=068QF00000J5FJdYAN</t>
  </si>
  <si>
    <t>https://hivos.my.salesforce.com/sfc/servlet.shepherd/version/renditionDownload?rendition=ORIGINAL_Jpg&amp;versionId=068QF00000J5FMrYAN</t>
  </si>
  <si>
    <t>2024-11-15 09:55:00.000+03</t>
  </si>
  <si>
    <t>Wants more training on the use of the bioslurry as promised sometimes ago by the Kbp officer.</t>
  </si>
  <si>
    <t>Biodigester is very easy to feed</t>
  </si>
  <si>
    <t>Affordable Fuel;Saves the cost of cooking fuel;Convenient and readily available;Clean source of fuel;Source of Bioslurry fertilizer;It is safe to use;Effective waste management</t>
  </si>
  <si>
    <t>The dairy cowdung fed is sufficient</t>
  </si>
  <si>
    <t>NAPIER GRASS, AND VEGETABLES</t>
  </si>
  <si>
    <t>Collected in slurry tank then applied progressively</t>
  </si>
  <si>
    <t>KBP Personnel</t>
  </si>
  <si>
    <t>Income generating activity;Recreation (sightseeing, watching TV);Education (course, go to school again, accompany the kids when studying, reading books, etc);Helping my husband</t>
  </si>
  <si>
    <t>Dairy production</t>
  </si>
  <si>
    <t>Discarded all of them</t>
  </si>
  <si>
    <t>https://hivos.my.salesforce.com/sfc/servlet.shepherd/version/renditionDownload?rendition=ORIGINAL_Jpg&amp;versionId=068QF00000J5jmOYAR</t>
  </si>
  <si>
    <t>https://hivos.my.salesforce.com/sfc/servlet.shepherd/version/renditionDownload?rendition=ORIGINAL_Jpg&amp;versionId=068QF00000J5wgNYAR</t>
  </si>
  <si>
    <t>https://hivos.my.salesforce.com/sfc/servlet.shepherd/version/renditionDownload?rendition=ORIGINAL_Jpg&amp;versionId=068QF00000J5x4ZYAR</t>
  </si>
  <si>
    <t>https://hivos.my.salesforce.com/sfc/servlet.shepherd/version/renditionDownload?rendition=ORIGINAL_Jpg&amp;versionId=068QF00000J5nLNYAZ</t>
  </si>
  <si>
    <t>2024-11-15 11:10:00.000+03</t>
  </si>
  <si>
    <t>Biodigester is good and should be embraced by many farmers.</t>
  </si>
  <si>
    <t>Biogester working perfectly</t>
  </si>
  <si>
    <t>Affordable Fuel;Convenient and readily available;Clean source of fuel;It cooks faster and saves time;It is safe to use;Environmental Conservation</t>
  </si>
  <si>
    <t>It's applied directly to the farm because the cowdung is enough for the biodigester.</t>
  </si>
  <si>
    <t>It's applied directly to the farm</t>
  </si>
  <si>
    <t>NAPIER GRASS, VEGETABLES, MAIZE, BANANAS AND BEANS</t>
  </si>
  <si>
    <t>Was recommended by KTDA</t>
  </si>
  <si>
    <t>Biogas use has reduced incidences of firewood lighting</t>
  </si>
  <si>
    <t>All are still in use frequently</t>
  </si>
  <si>
    <t>https://hivos.my.salesforce.com/sfc/servlet.shepherd/version/renditionDownload?rendition=ORIGINAL_Jpg&amp;versionId=068QF00000J6gckYAB</t>
  </si>
  <si>
    <t>https://hivos.my.salesforce.com/sfc/servlet.shepherd/version/renditionDownload?rendition=ORIGINAL_Jpg&amp;versionId=068QF00000J6XeKYAV</t>
  </si>
  <si>
    <t>https://hivos.my.salesforce.com/sfc/servlet.shepherd/version/renditionDownload?rendition=ORIGINAL_Jpg&amp;versionId=068QF00000J6OWIYA3</t>
  </si>
  <si>
    <t>https://hivos.my.salesforce.com/sfc/servlet.shepherd/version/renditionDownload?rendition=ORIGINAL_Jpg&amp;versionId=068QF00000J6XBIYA3</t>
  </si>
  <si>
    <t>2024-11-15 13:44:00.000+03</t>
  </si>
  <si>
    <t>Would like to have his biogas repaired- burner and knobs</t>
  </si>
  <si>
    <t>Less time required to mix up the feedstock</t>
  </si>
  <si>
    <t>Affordable Fuel;Saves the cost of cooking fuel;Convenient and readily available;Clean source of fuel;Source of Bioslurry fertilizer;Environmental Conservation;Reduce labour cost</t>
  </si>
  <si>
    <t>It's droppings are hard and does not soften readily to be used as feedstock.</t>
  </si>
  <si>
    <t>NAPIER GRASS, VEGETABLES AND MAIZE</t>
  </si>
  <si>
    <t>All are still in use occasionally</t>
  </si>
  <si>
    <t>https://hivos.my.salesforce.com/sfc/servlet.shepherd/version/renditionDownload?rendition=ORIGINAL_Jpg&amp;versionId=068QF00000J7UssYAF</t>
  </si>
  <si>
    <t>https://hivos.my.salesforce.com/sfc/servlet.shepherd/version/renditionDownload?rendition=ORIGINAL_Jpg&amp;versionId=068QF00000J7V2YYAV</t>
  </si>
  <si>
    <t>https://hivos.my.salesforce.com/sfc/servlet.shepherd/version/renditionDownload?rendition=ORIGINAL_Jpg&amp;versionId=068QF00000J6xfEYAR</t>
  </si>
  <si>
    <t>https://hivos.my.salesforce.com/sfc/servlet.shepherd/version/renditionDownload?rendition=ORIGINAL_Jpg&amp;versionId=068QF00000J7FsGYAV</t>
  </si>
  <si>
    <t>2024-11-15 16:03:00.000+03</t>
  </si>
  <si>
    <t>Saves the cost of cooking fuel;Convenient and readily available;Environmental Conservation;Reduce labour cost;Effective waste management</t>
  </si>
  <si>
    <t>The dairy cowdung fed is sufficient.</t>
  </si>
  <si>
    <t>NAPIER GRASS ,MAIZE AND VEGETABLES</t>
  </si>
  <si>
    <t>Firewood;LPG</t>
  </si>
  <si>
    <t>https://hivos.my.salesforce.com/sfc/servlet.shepherd/version/renditionDownload?rendition=ORIGINAL_Jpg&amp;versionId=068QF00000J8BRZYA3</t>
  </si>
  <si>
    <t>https://hivos.my.salesforce.com/sfc/servlet.shepherd/version/renditionDownload?rendition=ORIGINAL_Jpg&amp;versionId=068QF00000J7qDXYAZ</t>
  </si>
  <si>
    <t>https://hivos.my.salesforce.com/sfc/servlet.shepherd/version/renditionDownload?rendition=ORIGINAL_Jpg&amp;versionId=068QF00000J82oFYAR</t>
  </si>
  <si>
    <t>https://hivos.my.salesforce.com/sfc/servlet.shepherd/version/renditionDownload?rendition=ORIGINAL_Jpg&amp;versionId=068QF00000J8BUnYAN</t>
  </si>
  <si>
    <t>2024-11-15 17:26:00.000+03</t>
  </si>
  <si>
    <t>Wants training for uses of bioslurry</t>
  </si>
  <si>
    <t>Self Help Group</t>
  </si>
  <si>
    <t>Kapsomok self help group</t>
  </si>
  <si>
    <t>Affordable Fuel;Saves the cost of cooking fuel;Convenient and readily available;Source of Bioslurry fertilizer;Environmental Conservation</t>
  </si>
  <si>
    <t>It's tedious to mix chicken droppings</t>
  </si>
  <si>
    <t>MAIZE, BANANAS, VEGETABLES AND NAPIER GRASS.</t>
  </si>
  <si>
    <t>https://hivos.my.salesforce.com/sfc/servlet.shepherd/version/renditionDownload?rendition=ORIGINAL_Jpg&amp;versionId=068QF00000JAHPeYAP</t>
  </si>
  <si>
    <t>https://hivos.my.salesforce.com/sfc/servlet.shepherd/version/renditionDownload?rendition=ORIGINAL_Jpg&amp;versionId=068QF00000JA00dYAD</t>
  </si>
  <si>
    <t>https://hivos.my.salesforce.com/sfc/servlet.shepherd/version/renditionDownload?rendition=ORIGINAL_Jpg&amp;versionId=068QF00000J9YxDYAV</t>
  </si>
  <si>
    <t>https://hivos.my.salesforce.com/sfc/servlet.shepherd/version/renditionDownload?rendition=ORIGINAL_Jpg&amp;versionId=068QF00000JA8B6YAL</t>
  </si>
  <si>
    <t>2024-11-16 10:08:00.000+03</t>
  </si>
  <si>
    <t>Requesting for training of bioslurry management.</t>
  </si>
  <si>
    <t>Affordable Fuel;Saves the cost of cooking fuel;Clean source of fuel;Source of Bioslurry fertilizer</t>
  </si>
  <si>
    <t>COFFEE, VEGETABLES</t>
  </si>
  <si>
    <t>Coffee farming</t>
  </si>
  <si>
    <t>https://hivos.my.salesforce.com/sfc/servlet.shepherd/version/renditionDownload?rendition=ORIGINAL_Jpg&amp;versionId=068QF00000JDQ53YAH</t>
  </si>
  <si>
    <t>https://hivos.my.salesforce.com/sfc/servlet.shepherd/version/renditionDownload?rendition=ORIGINAL_Jpg&amp;versionId=068QF00000JDXCvYAP</t>
  </si>
  <si>
    <t>https://hivos.my.salesforce.com/sfc/servlet.shepherd/version/renditionDownload?rendition=ORIGINAL_Jpg&amp;versionId=068QF00000JDP2VYAX</t>
  </si>
  <si>
    <t>2024-11-17 16:18:00.000+03</t>
  </si>
  <si>
    <t>Wants training on biogas chicken incubator.</t>
  </si>
  <si>
    <t>It's easy to mix the feedstock than collection of firewood</t>
  </si>
  <si>
    <t>Not aware that it can used as feedstock.</t>
  </si>
  <si>
    <t>COFFEE, VEGETABLES AND MAIZE.</t>
  </si>
  <si>
    <t>Biogas is clean fuel</t>
  </si>
  <si>
    <t>https://hivos.my.salesforce.com/sfc/servlet.shepherd/version/renditionDownload?rendition=ORIGINAL_Jpg&amp;versionId=068QF00000JFPknYAH</t>
  </si>
  <si>
    <t>https://hivos.my.salesforce.com/sfc/servlet.shepherd/version/renditionDownload?rendition=ORIGINAL_Jpg&amp;versionId=068QF00000JFappYAD</t>
  </si>
  <si>
    <t>https://hivos.my.salesforce.com/sfc/servlet.shepherd/version/renditionDownload?rendition=ORIGINAL_Jpg&amp;versionId=068QF00000JFK58YAH</t>
  </si>
  <si>
    <t>https://hivos.my.salesforce.com/sfc/servlet.shepherd/version/renditionDownload?rendition=ORIGINAL_Jpg&amp;versionId=068QF00000JFFeyYAH</t>
  </si>
  <si>
    <t>2024-11-18 09:43:00.000+03</t>
  </si>
  <si>
    <t>Less time spent to prepare feedstock as compared to firewood collection.</t>
  </si>
  <si>
    <t>Affordable Fuel;Saves the cost of cooking fuel;Convenient and readily available;Source of Bioslurry fertilizer;It cooks faster and saves time;Environmental Conservation;No smoke hence low health risks</t>
  </si>
  <si>
    <t>Not aware if it can be used as feedstock</t>
  </si>
  <si>
    <t>NAPIER GRASS, BANANAS, MAIZE AND VEGETABLES</t>
  </si>
  <si>
    <t>KBP personnel</t>
  </si>
  <si>
    <t>Dairy production and farming</t>
  </si>
  <si>
    <t>Selling milk and tea</t>
  </si>
  <si>
    <t>https://hivos.my.salesforce.com/sfc/servlet.shepherd/version/renditionDownload?rendition=ORIGINAL_Jpg&amp;versionId=068QF00000JHZ4uYAH</t>
  </si>
  <si>
    <t>https://hivos.my.salesforce.com/sfc/servlet.shepherd/version/renditionDownload?rendition=ORIGINAL_Jpg&amp;versionId=068QF00000JHPLgYAP</t>
  </si>
  <si>
    <t>https://hivos.my.salesforce.com/sfc/servlet.shepherd/version/renditionDownload?rendition=ORIGINAL_Jpg&amp;versionId=068QF00000JHZhgYAH</t>
  </si>
  <si>
    <t>https://hivos.my.salesforce.com/sfc/servlet.shepherd/version/renditionDownload?rendition=ORIGINAL_Jpg&amp;versionId=068QF00000JGrs5YAD</t>
  </si>
  <si>
    <t>2024-11-18 15:08:00.000+03</t>
  </si>
  <si>
    <t>Less time spent to get the fuel</t>
  </si>
  <si>
    <t>Affordable Fuel;Saves the cost of cooking fuel;Convenient and readily available;Source of Bioslurry fertilizer;It cooks faster and saves time;It is safe to use;Environmental Conservation;No smoke hence low health risks</t>
  </si>
  <si>
    <t>Firewood;Charcoal</t>
  </si>
  <si>
    <t>https://hivos.my.salesforce.com/sfc/servlet.shepherd/version/renditionDownload?rendition=ORIGINAL_Jpg&amp;versionId=068QF00000JHvISYA1</t>
  </si>
  <si>
    <t>https://hivos.my.salesforce.com/sfc/servlet.shepherd/version/renditionDownload?rendition=ORIGINAL_Jpg&amp;versionId=068QF00000JI2GgYAL</t>
  </si>
  <si>
    <t>https://hivos.my.salesforce.com/sfc/servlet.shepherd/version/renditionDownload?rendition=ORIGINAL_Jpg&amp;versionId=068QF00000JI0TIYA1</t>
  </si>
  <si>
    <t>https://hivos.my.salesforce.com/sfc/servlet.shepherd/version/renditionDownload?rendition=ORIGINAL_Jpg&amp;versionId=068QF00000JHvITYA1</t>
  </si>
  <si>
    <t>2024-11-18 16:43:00.000+03</t>
  </si>
  <si>
    <t>She says the digester needs to be serviced because it's producing less gas.</t>
  </si>
  <si>
    <t>Takes a lot of work and time to collect firewood and still wait for the wet firewood to dry</t>
  </si>
  <si>
    <t>Affordable Fuel;Saves the cost of cooking fuel;Convenient and readily available;Clean source of fuel;It cooks faster and saves time;Reduce labour cost</t>
  </si>
  <si>
    <t>NAPIER GRASS, BANANAS, VEGETABLES.</t>
  </si>
  <si>
    <t>https://hivos.my.salesforce.com/sfc/servlet.shepherd/version/renditionDownload?rendition=ORIGINAL_Jpg&amp;versionId=068QF00000JIb4fYAD</t>
  </si>
  <si>
    <t>https://hivos.my.salesforce.com/sfc/servlet.shepherd/version/renditionDownload?rendition=ORIGINAL_Jpg&amp;versionId=068QF00000JHyRdYAL</t>
  </si>
  <si>
    <t>https://hivos.my.salesforce.com/sfc/servlet.shepherd/version/renditionDownload?rendition=ORIGINAL_Jpg&amp;versionId=068QF00000JIO4GYAX</t>
  </si>
  <si>
    <t>https://hivos.my.salesforce.com/sfc/servlet.shepherd/version/renditionDownload?rendition=ORIGINAL_Jpg&amp;versionId=068QF00000JI9wRYAT</t>
  </si>
  <si>
    <t>2024-11-18 18:09:00.000+03</t>
  </si>
  <si>
    <t>Dairy cows;Other cattle;Sheep;Goats</t>
  </si>
  <si>
    <t>Not aware if it can be used as feedstock.</t>
  </si>
  <si>
    <t>She's old and sometimes has no worker to feed the biodigester</t>
  </si>
  <si>
    <t>https://hivos.my.salesforce.com/sfc/servlet.shepherd/version/renditionDownload?rendition=ORIGINAL_Jpg&amp;versionId=068QF00000JMqptYAD</t>
  </si>
  <si>
    <t>https://hivos.my.salesforce.com/sfc/servlet.shepherd/version/renditionDownload?rendition=ORIGINAL_Jpg&amp;versionId=068QF00000JN0IvYAL</t>
  </si>
  <si>
    <t>https://hivos.my.salesforce.com/sfc/servlet.shepherd/version/renditionDownload?rendition=ORIGINAL_Jpg&amp;versionId=068QF00000JMay3YAD</t>
  </si>
  <si>
    <t>https://hivos.my.salesforce.com/sfc/servlet.shepherd/version/renditionDownload?rendition=ORIGINAL_Jpg&amp;versionId=068QF00000JMPGMYA5</t>
  </si>
  <si>
    <t>2024-11-19 13:19:00.000+03</t>
  </si>
  <si>
    <t>Nyumba kumi self help group</t>
  </si>
  <si>
    <t>Affordable Fuel;Saves the cost of cooking fuel;Convenient and readily available;Clean source of fuel;Source of Bioslurry fertilizer;Environmental Conservation;No smoke hence low health risks</t>
  </si>
  <si>
    <t>It's droppings are already mixed up with straw.</t>
  </si>
  <si>
    <t>CABBAGE, MAIZE, POTATOES, GREEN VEGETABLES.</t>
  </si>
  <si>
    <t>https://hivos.my.salesforce.com/sfc/servlet.shepherd/version/renditionDownload?rendition=ORIGINAL_Jpg&amp;versionId=068QF00000JO9jzYAD</t>
  </si>
  <si>
    <t>https://hivos.my.salesforce.com/sfc/servlet.shepherd/version/renditionDownload?rendition=ORIGINAL_Jpg&amp;versionId=068QF00000JOA4zYAH</t>
  </si>
  <si>
    <t>https://hivos.my.salesforce.com/sfc/servlet.shepherd/version/renditionDownload?rendition=ORIGINAL_Jpg&amp;versionId=068QF00000JO3JcYAL</t>
  </si>
  <si>
    <t>https://hivos.my.salesforce.com/sfc/servlet.shepherd/version/renditionDownload?rendition=ORIGINAL_Jpg&amp;versionId=068QF00000JNuLEYA1</t>
  </si>
  <si>
    <t>2024-11-19 16:21:00.000+03</t>
  </si>
  <si>
    <t>Would like to get training on how to maximise production of gas...</t>
  </si>
  <si>
    <t>It's consumes less time to prepare feedstock</t>
  </si>
  <si>
    <t>Not aware that it can be used as feedstock.</t>
  </si>
  <si>
    <t>The dairy cattle cowdung is sufficient.</t>
  </si>
  <si>
    <t>SNOW PEAS, CABBAGE, MAIZE, AVOCADO AND NAPIER GRASS.</t>
  </si>
  <si>
    <t>https://hivos.my.salesforce.com/sfc/servlet.shepherd/version/renditionDownload?rendition=ORIGINAL_Jpg&amp;versionId=068QF00000JTyypYAD</t>
  </si>
  <si>
    <t>https://hivos.my.salesforce.com/sfc/servlet.shepherd/version/renditionDownload?rendition=ORIGINAL_Jpg&amp;versionId=068QF00000JTlDcYAL</t>
  </si>
  <si>
    <t>https://hivos.my.salesforce.com/sfc/servlet.shepherd/version/renditionDownload?rendition=ORIGINAL_Jpg&amp;versionId=068QF00000JTgCJYA1</t>
  </si>
  <si>
    <t>https://hivos.my.salesforce.com/sfc/servlet.shepherd/version/renditionDownload?rendition=ORIGINAL_Jpg&amp;versionId=068QF00000JU4BMYA1</t>
  </si>
  <si>
    <t>2024-11-20 16:08:00.000+03</t>
  </si>
  <si>
    <t>Would be using biogas only if the other burner was in good condition.</t>
  </si>
  <si>
    <t>The old stove was discarded and kitchen demolished</t>
  </si>
  <si>
    <t>Not sure if it is needed</t>
  </si>
  <si>
    <t>BANANAS, NAPPIER GRASS, PUMPKIN, KALES</t>
  </si>
  <si>
    <t xml:space="preserve">I don't remember </t>
  </si>
  <si>
    <t>The biodigester is working perfectly well except for some leakage in the digester valve</t>
  </si>
  <si>
    <t>https://hivos.my.salesforce.com/sfc/servlet.shepherd/version/renditionDownload?rendition=ORIGINAL_Jpg&amp;versionId=068QF00000JOj5zYAD</t>
  </si>
  <si>
    <t>https://hivos.my.salesforce.com/sfc/servlet.shepherd/version/renditionDownload?rendition=ORIGINAL_Jpg&amp;versionId=068QF00000JPB8dYAH</t>
  </si>
  <si>
    <t>https://hivos.my.salesforce.com/sfc/servlet.shepherd/version/renditionDownload?rendition=ORIGINAL_Jpg&amp;versionId=068QF00000JOwMVYA1</t>
  </si>
  <si>
    <t>https://hivos.my.salesforce.com/sfc/servlet.shepherd/version/renditionDownload?rendition=ORIGINAL_Jpg&amp;versionId=068QF00000JPIrdYAH</t>
  </si>
  <si>
    <t>2024-11-19 14:50:00.000+03</t>
  </si>
  <si>
    <t>The household is concerned much on getting a technician to repair any leakage that may occur</t>
  </si>
  <si>
    <t>Perfectly working during the Monitoring period</t>
  </si>
  <si>
    <t>Affordable Fuel;Saves the cost of cooking fuel;It cooks faster and saves time</t>
  </si>
  <si>
    <t>Cannot collect poultry manure</t>
  </si>
  <si>
    <t>NAPPIER GRASS, KALES, AVOCADOS</t>
  </si>
  <si>
    <t>Higher Yield</t>
  </si>
  <si>
    <t>The biodigester is working perfectly and used to cook every meal</t>
  </si>
  <si>
    <t>https://hivos.my.salesforce.com/sfc/servlet.shepherd/version/renditionDownload?rendition=ORIGINAL_Jpg&amp;versionId=068QF00000JPJ69YAH</t>
  </si>
  <si>
    <t>https://hivos.my.salesforce.com/sfc/servlet.shepherd/version/renditionDownload?rendition=ORIGINAL_Jpg&amp;versionId=068QF00000JPIzmYAH</t>
  </si>
  <si>
    <t>https://hivos.my.salesforce.com/sfc/servlet.shepherd/version/renditionDownload?rendition=ORIGINAL_Jpg&amp;versionId=068QF00000JP9IBYA1</t>
  </si>
  <si>
    <t>https://hivos.my.salesforce.com/sfc/servlet.shepherd/version/renditionDownload?rendition=ORIGINAL_Jpg&amp;versionId=068QF00000JPJCbYAP</t>
  </si>
  <si>
    <t>2024-11-19 13:06:00.000+03</t>
  </si>
  <si>
    <t>Biogester is a good source of fuel</t>
  </si>
  <si>
    <t>There is positive impacts of Biogas in this household</t>
  </si>
  <si>
    <t>Feeding a biogester takes less time hence small energy is used</t>
  </si>
  <si>
    <t>Daughter;Son;Wife</t>
  </si>
  <si>
    <t>Saves the cost of cooking fuel;Convenient and readily available</t>
  </si>
  <si>
    <t>I do not require poultry manure</t>
  </si>
  <si>
    <t>I do not require sheep manure in my biodigester</t>
  </si>
  <si>
    <t>Not required</t>
  </si>
  <si>
    <t>BANANAS, GUAVA, NAPPIER</t>
  </si>
  <si>
    <t>Diry, vegeetables and fruits production</t>
  </si>
  <si>
    <t>Selling milk, vegetables and fruits</t>
  </si>
  <si>
    <t>The presence of a working biogester in this household has positively impacted i.e no longer spent on chemical fertilizer</t>
  </si>
  <si>
    <t>https://hivos.my.salesforce.com/sfc/servlet.shepherd/version/renditionDownload?rendition=ORIGINAL_Jpg&amp;versionId=068QF00000JUwV6YAL</t>
  </si>
  <si>
    <t>https://hivos.my.salesforce.com/sfc/servlet.shepherd/version/renditionDownload?rendition=ORIGINAL_Jpg&amp;versionId=068QF00000JVoK9YAL</t>
  </si>
  <si>
    <t>https://hivos.my.salesforce.com/sfc/servlet.shepherd/version/renditionDownload?rendition=ORIGINAL_Jpg&amp;versionId=068QF00000JVQoCYAX</t>
  </si>
  <si>
    <t>https://hivos.my.salesforce.com/sfc/servlet.shepherd/version/renditionDownload?rendition=ORIGINAL_Jpg&amp;versionId=068QF00000JVoLlYAL</t>
  </si>
  <si>
    <t>2024-11-20 15:19:00.000+03</t>
  </si>
  <si>
    <t>The household asked if the other burner of the stove can be brought back to its use through repair</t>
  </si>
  <si>
    <t>Lotus stove (round stove)</t>
  </si>
  <si>
    <t>Feeding is only done once</t>
  </si>
  <si>
    <t>Not reliable</t>
  </si>
  <si>
    <t>Use directly as manure</t>
  </si>
  <si>
    <t>KALES, MANAGU, CABBAGE, POTATOES, ONIONS</t>
  </si>
  <si>
    <t>The Biogas is not reliable almost all the time. My baseline activities are still in practice</t>
  </si>
  <si>
    <t>The household doesn't rely much on the Biogas because it produces less gas</t>
  </si>
  <si>
    <t>https://hivos.my.salesforce.com/sfc/servlet.shepherd/version/renditionDownload?rendition=ORIGINAL_Jpg&amp;versionId=068QF00000JdzGtYAJ</t>
  </si>
  <si>
    <t>https://hivos.my.salesforce.com/sfc/servlet.shepherd/version/renditionDownload?rendition=ORIGINAL_Jpg&amp;versionId=068QF00000JeMQIYA3</t>
  </si>
  <si>
    <t>https://hivos.my.salesforce.com/sfc/servlet.shepherd/version/renditionDownload?rendition=ORIGINAL_Jpg&amp;versionId=068QF00000Jdc7UYAR</t>
  </si>
  <si>
    <t>https://hivos.my.salesforce.com/sfc/servlet.shepherd/version/renditionDownload?rendition=ORIGINAL_Jpg&amp;versionId=068QF00000JeG3KYAV</t>
  </si>
  <si>
    <t>2024-11-21 12:45:00.000+03</t>
  </si>
  <si>
    <t>The household is interested on the polythene made digester/modern</t>
  </si>
  <si>
    <t>Four Burner</t>
  </si>
  <si>
    <t>Fixed by a technician from KBP</t>
  </si>
  <si>
    <t>Saves the cost of cooking fuel;Convenient and readily available;Source of Bioslurry fertilizer</t>
  </si>
  <si>
    <t>Napier grass, vegetables and bananas.</t>
  </si>
  <si>
    <t>Not sure</t>
  </si>
  <si>
    <t>The biodigester is working and the biogas stove is in good condition.</t>
  </si>
  <si>
    <t>LPG;Charcoal</t>
  </si>
  <si>
    <t>LPG;Other</t>
  </si>
  <si>
    <t>https://hivos.my.salesforce.com/sfc/servlet.shepherd/version/renditionDownload?rendition=ORIGINAL_Jpg&amp;versionId=068QF00000IkoUHYAZ</t>
  </si>
  <si>
    <t>https://hivos.my.salesforce.com/sfc/servlet.shepherd/version/renditionDownload?rendition=ORIGINAL_Jpg&amp;versionId=068QF00000IlD5tYAF</t>
  </si>
  <si>
    <t>https://hivos.my.salesforce.com/sfc/servlet.shepherd/version/renditionDownload?rendition=ORIGINAL_Jpg&amp;versionId=068QF00000IkqitYAB</t>
  </si>
  <si>
    <t>https://hivos.my.salesforce.com/sfc/servlet.shepherd/version/renditionDownload?rendition=ORIGINAL_Jpg&amp;versionId=068QF00000Il6XVYAZ</t>
  </si>
  <si>
    <t>2024-11-09 12:53:00.000+03</t>
  </si>
  <si>
    <t>The biogas has been helpful to them and has no cost as compared to other fuels</t>
  </si>
  <si>
    <t>The actual number of poultry is 4000 and they are producing too much manure</t>
  </si>
  <si>
    <t>Because feeding the digester takes little time as compared to collecting firewood</t>
  </si>
  <si>
    <t>Affordable Fuel;Saves the cost of cooking fuel;Convenient and readily available;Clean source of fuel</t>
  </si>
  <si>
    <t>The poultry manure is only spread daily to the farm and the  farmer is comfortable using the cows manure</t>
  </si>
  <si>
    <t>Liquid slurry (brown porridge type);Solid storage;Sun drying</t>
  </si>
  <si>
    <t>Bananas, Maize , Napier grass and Vegetables</t>
  </si>
  <si>
    <t>Biogas contractor</t>
  </si>
  <si>
    <t>The firewood smoke affected my eyes but since I installed the biogas I can work without spectacles.</t>
  </si>
  <si>
    <t>Livestock keeping</t>
  </si>
  <si>
    <t>The respondent is now doing other job since she installed the biogas system because she has enough time</t>
  </si>
  <si>
    <t>Firewood;Charcoal;LPG</t>
  </si>
  <si>
    <t>https://hivos.my.salesforce.com/sfc/servlet.shepherd/version/renditionDownload?rendition=ORIGINAL_Jpg&amp;versionId=068QF00000Iu9FxYAJ</t>
  </si>
  <si>
    <t>https://hivos.my.salesforce.com/sfc/servlet.shepherd/version/renditionDownload?rendition=ORIGINAL_Jpg&amp;versionId=068QF00000ItsLdYAJ</t>
  </si>
  <si>
    <t>https://hivos.my.salesforce.com/sfc/servlet.shepherd/version/renditionDownload?rendition=ORIGINAL_Jpg&amp;versionId=068QF00000ItyIwYAJ</t>
  </si>
  <si>
    <t>https://hivos.my.salesforce.com/sfc/servlet.shepherd/version/renditionDownload?rendition=ORIGINAL_Jpg&amp;versionId=068QF00000Iu9KnYAJ</t>
  </si>
  <si>
    <t>2024-11-12 14:15:00.000+03</t>
  </si>
  <si>
    <t>Since the biogas was installed she has never been affected by respiratory diseases</t>
  </si>
  <si>
    <t>The biogas is fully functioning</t>
  </si>
  <si>
    <t>The manure from cows are enough</t>
  </si>
  <si>
    <t>Donate to  neighbors</t>
  </si>
  <si>
    <t>VEGETABLES , BANANAS AND FRUITS</t>
  </si>
  <si>
    <t>Daily Applied directly in liquid form to crops;Dried then applied to crops</t>
  </si>
  <si>
    <t>The biodigester is working, the farmer has never used any other fuel since he installed the biogas.</t>
  </si>
  <si>
    <t>Gave away all of them</t>
  </si>
  <si>
    <t>https://hivos.my.salesforce.com/sfc/servlet.shepherd/version/renditionDownload?rendition=ORIGINAL_Jpg&amp;versionId=068QF00000ItxTMYAZ</t>
  </si>
  <si>
    <t>https://hivos.my.salesforce.com/sfc/servlet.shepherd/version/renditionDownload?rendition=ORIGINAL_Jpg&amp;versionId=068QF00000Iu85OYAR</t>
  </si>
  <si>
    <t>https://hivos.my.salesforce.com/sfc/servlet.shepherd/version/renditionDownload?rendition=ORIGINAL_Jpg&amp;versionId=068QF00000Iu9PdYAJ</t>
  </si>
  <si>
    <t>https://hivos.my.salesforce.com/sfc/servlet.shepherd/version/renditionDownload?rendition=ORIGINAL_Jpg&amp;versionId=068QF00000ItuDjYAJ</t>
  </si>
  <si>
    <t>2024-11-11 16:14:00.000+03</t>
  </si>
  <si>
    <t>The respondent want to have other systems like worming house , lighting  also running machines.The gas produced is stable</t>
  </si>
  <si>
    <t>The respondent is positive about the biogas program, he has never used any other fuel since installation hence the cost of fuel has reduced by 100%. He donated his baseline stove . The OLD  STOVE was not available.</t>
  </si>
  <si>
    <t>Biogas  saves the fuel costs</t>
  </si>
  <si>
    <t>The biodigester is being fed with human weast , the connections are done in the septic system.</t>
  </si>
  <si>
    <t>https://hivos.my.salesforce.com/sfc/servlet.shepherd/version/renditionDownload?rendition=ORIGINAL_Jpg&amp;versionId=068QF00000JKIPHYA5</t>
  </si>
  <si>
    <t>https://hivos.my.salesforce.com/sfc/servlet.shepherd/version/renditionDownload?rendition=ORIGINAL_Jpg&amp;versionId=068QF00000JKMRFYA5</t>
  </si>
  <si>
    <t>https://hivos.my.salesforce.com/sfc/servlet.shepherd/version/renditionDownload?rendition=ORIGINAL_Jpg&amp;versionId=068QF00000JKMO1YAP</t>
  </si>
  <si>
    <t>https://hivos.my.salesforce.com/sfc/servlet.shepherd/version/renditionDownload?rendition=ORIGINAL_Jpg&amp;versionId=068QF00000JKFxhYAH</t>
  </si>
  <si>
    <t>2024-11-16 11:48:00.000+03</t>
  </si>
  <si>
    <t>The heat being produced has been stable and at times it becomes too much until the gas released to the air.</t>
  </si>
  <si>
    <t>The system was filled with bought cowdung once then connected to septic hence uses human waste that is automatically directed to the digester. Nolonger uses animal waste.</t>
  </si>
  <si>
    <t>Biogas is a clean gas and it is cheap as compared to other fuels</t>
  </si>
  <si>
    <t>Only use it in the farm directly</t>
  </si>
  <si>
    <t>Only spread in the farm</t>
  </si>
  <si>
    <t>MAIZE AND BANANAS</t>
  </si>
  <si>
    <t>Composting first then applied to crops</t>
  </si>
  <si>
    <t>The biodigester was found in use though the slarry outlet was dry.</t>
  </si>
  <si>
    <t>https://hivos.my.salesforce.com/sfc/servlet.shepherd/version/renditionDownload?rendition=ORIGINAL_Jpg&amp;versionId=068QF00000JKLF5YAP</t>
  </si>
  <si>
    <t>https://hivos.my.salesforce.com/sfc/servlet.shepherd/version/renditionDownload?rendition=ORIGINAL_Jpg&amp;versionId=068QF00000JKMJBYA5</t>
  </si>
  <si>
    <t>https://hivos.my.salesforce.com/sfc/servlet.shepherd/version/renditionDownload?rendition=ORIGINAL_Jpg&amp;versionId=068QF00000JKF3FYAX</t>
  </si>
  <si>
    <t>https://hivos.my.salesforce.com/sfc/servlet.shepherd/version/renditionDownload?rendition=ORIGINAL_Jpg&amp;versionId=068QF00000JKMKnYAP</t>
  </si>
  <si>
    <t>2024-11-13 17:10:00.000+03</t>
  </si>
  <si>
    <t>The biogas has been helpful to them</t>
  </si>
  <si>
    <t>The farmer has attended several seminars organize by Kenya Biogas program in there area where they have been tough how to use the bioslarry.</t>
  </si>
  <si>
    <t xml:space="preserve">The Biogas saves time </t>
  </si>
  <si>
    <t>Has no idea how to use it</t>
  </si>
  <si>
    <t>Maize, Napier grass, vegetables, cassava and bananas.</t>
  </si>
  <si>
    <t>Have been using biogas constantly, it's so clean and only use firewood occasionally and outside the kitchen unlike previously when I used firewood in a closed kitchen. No problems experienced after having the biodigester.</t>
  </si>
  <si>
    <t>Livestock keeping, crop farming</t>
  </si>
  <si>
    <t>Selling milk and Cassavas</t>
  </si>
  <si>
    <t>The respondent</t>
  </si>
  <si>
    <t>https://hivos.my.salesforce.com/sfc/servlet.shepherd/version/renditionDownload?rendition=ORIGINAL_Jpg&amp;versionId=068QF00000JJm1EYAT</t>
  </si>
  <si>
    <t>https://hivos.my.salesforce.com/sfc/servlet.shepherd/version/renditionDownload?rendition=ORIGINAL_Jpg&amp;versionId=068QF00000JK7LpYAL</t>
  </si>
  <si>
    <t>https://hivos.my.salesforce.com/sfc/servlet.shepherd/version/renditionDownload?rendition=ORIGINAL_Jpg&amp;versionId=068QF00000JKEWxYAP</t>
  </si>
  <si>
    <t>https://hivos.my.salesforce.com/sfc/servlet.shepherd/version/renditionDownload?rendition=ORIGINAL_Jpg&amp;versionId=068QF00000JKJ6oYAH</t>
  </si>
  <si>
    <t>2024-11-13 12:16:00.000+03</t>
  </si>
  <si>
    <t>The respondent's head of the house hold passed away and the details of the father of the house like phone number does not belong to him.</t>
  </si>
  <si>
    <t>This number should be changed ( 0707785516) , the owner died and This number no longer belongs to the family.</t>
  </si>
  <si>
    <t xml:space="preserve">Biogas is convenient as compared to other fuels </t>
  </si>
  <si>
    <t>Enough of manure from cows</t>
  </si>
  <si>
    <t>No idea if the goats manure can produce gas</t>
  </si>
  <si>
    <t>MAIZE AND BEANS</t>
  </si>
  <si>
    <t>The respondent is not sure whether time is more or less than before because they were using LPG initially.She is the daughter of the house hold.</t>
  </si>
  <si>
    <t>https://hivos.my.salesforce.com/sfc/servlet.shepherd/version/renditionDownload?rendition=ORIGINAL_Jpg&amp;versionId=068QF00000JKMW5YAP</t>
  </si>
  <si>
    <t>https://hivos.my.salesforce.com/sfc/servlet.shepherd/version/renditionDownload?rendition=ORIGINAL_Jpg&amp;versionId=068QF00000JKMXhYAP</t>
  </si>
  <si>
    <t>https://hivos.my.salesforce.com/sfc/servlet.shepherd/version/renditionDownload?rendition=ORIGINAL_Jpg&amp;versionId=068QF00000JKJTQYA5</t>
  </si>
  <si>
    <t>https://hivos.my.salesforce.com/sfc/servlet.shepherd/version/renditionDownload?rendition=ORIGINAL_Jpg&amp;versionId=068QF00000JKBNoYAP</t>
  </si>
  <si>
    <t>2024-11-13 10:18:00.000+03</t>
  </si>
  <si>
    <t>The biogas has been helpful to them, though heat has somehow reduced.</t>
  </si>
  <si>
    <t>The bioslarry outlet was dry ,no slarry was coming out of the tank the lid of the tank had cracks and I advised them to open it. The slarry started flowing after word.</t>
  </si>
  <si>
    <t>Biogas saves cooking expenditure .</t>
  </si>
  <si>
    <t>VEGETABLES , NAPIER GRASS AND FRUITS</t>
  </si>
  <si>
    <t>They used LPG STOVE before installing the biodigester so it's still the same.</t>
  </si>
  <si>
    <t>The respondent is positive about the program</t>
  </si>
  <si>
    <t>https://hivos.my.salesforce.com/sfc/servlet.shepherd/version/renditionDownload?rendition=ORIGINAL_Jpg&amp;versionId=068QF00000JKBhCYAX</t>
  </si>
  <si>
    <t>https://hivos.my.salesforce.com/sfc/servlet.shepherd/version/renditionDownload?rendition=ORIGINAL_Jpg&amp;versionId=068QF00000JKMZJYA5</t>
  </si>
  <si>
    <t>https://hivos.my.salesforce.com/sfc/servlet.shepherd/version/renditionDownload?rendition=ORIGINAL_Jpg&amp;versionId=068QF00000JKMavYAH</t>
  </si>
  <si>
    <t>https://hivos.my.salesforce.com/sfc/servlet.shepherd/version/renditionDownload?rendition=ORIGINAL_Jpg&amp;versionId=068QF00000JKMcXYAX</t>
  </si>
  <si>
    <t>2024-11-14 08:55:00.000+03</t>
  </si>
  <si>
    <t>The animals died and they were left with two cows , the two are not in good health so they take additional manure from the neighborhood.</t>
  </si>
  <si>
    <t>The stoves are well maintained.The biogas is in use despite the challenge and also the biodigester is clean and maintained.</t>
  </si>
  <si>
    <t>The biogas stove is cheap and also the bioslarry is useful in the farm.</t>
  </si>
  <si>
    <t>Enough manure from the cows</t>
  </si>
  <si>
    <t>Liquid slurry (brown porridge type);Composting without roof</t>
  </si>
  <si>
    <t>VEGETABLES, AND NAPIER GRASS</t>
  </si>
  <si>
    <t>The dairy cows are many and the quantity of manure produced is too much.</t>
  </si>
  <si>
    <t>https://hivos.my.salesforce.com/sfc/servlet.shepherd/version/renditionDownload?rendition=ORIGINAL_Jpg&amp;versionId=068QF00000JKFBJYA5</t>
  </si>
  <si>
    <t>https://hivos.my.salesforce.com/sfc/servlet.shepherd/version/renditionDownload?rendition=ORIGINAL_Jpg&amp;versionId=068QF00000JKH9rYAH</t>
  </si>
  <si>
    <t>https://hivos.my.salesforce.com/sfc/servlet.shepherd/version/renditionDownload?rendition=ORIGINAL_Jpg&amp;versionId=068QF00000JKLBqYAP</t>
  </si>
  <si>
    <t>https://hivos.my.salesforce.com/sfc/servlet.shepherd/version/renditionDownload?rendition=ORIGINAL_Jpg&amp;versionId=068QF00000JKFuQYAX</t>
  </si>
  <si>
    <t>2024-11-14 10:35:00.000+03</t>
  </si>
  <si>
    <t>The head of the household needs to do many other things with his Biogas system , he wants to do light and to run machines in his farm.</t>
  </si>
  <si>
    <t>The farmer is in a position of adding more usage of biogas . He has requested to be contacted by the KBP. The house hold has two kitchen both using the biogas. I was not able to access the main kitchen.</t>
  </si>
  <si>
    <t>Biogas system is environmental friendly and it is convenient to use.</t>
  </si>
  <si>
    <t>Not used with the poultry manure being fed</t>
  </si>
  <si>
    <t>BANANA , ONIONS AND VEGETABLES</t>
  </si>
  <si>
    <t>The use of biogas has improved professionalism since most of the women are now empowered.</t>
  </si>
  <si>
    <t>https://hivos.my.salesforce.com/sfc/servlet.shepherd/version/renditionDownload?rendition=ORIGINAL_Jpg&amp;versionId=068QF00000JikyhYAB</t>
  </si>
  <si>
    <t>https://hivos.my.salesforce.com/sfc/servlet.shepherd/version/renditionDownload?rendition=ORIGINAL_Jpg&amp;versionId=068QF00000JitcAYAR</t>
  </si>
  <si>
    <t>https://hivos.my.salesforce.com/sfc/servlet.shepherd/version/renditionDownload?rendition=ORIGINAL_Jpg&amp;versionId=068QF00000Jill7YAB</t>
  </si>
  <si>
    <t>https://hivos.my.salesforce.com/sfc/servlet.shepherd/version/renditionDownload?rendition=ORIGINAL_Jpg&amp;versionId=068QF00000JitibYAB</t>
  </si>
  <si>
    <t>2024-11-20 15:48:00.000+03</t>
  </si>
  <si>
    <t>The crops have improved since the house hold started using the slarry.</t>
  </si>
  <si>
    <t>The house hold has 2 kitchen where by I could not access the main kitchen at the moment of the survey.</t>
  </si>
  <si>
    <t>The bioslurry is useful in the farm and helps the farmer as fertilizer. Its fuel is also readily available.</t>
  </si>
  <si>
    <t>Enough manure from cows</t>
  </si>
  <si>
    <t>Uncovered lagoon (black watery mass.);Liquid slurry (brown porridge type)</t>
  </si>
  <si>
    <t>VEGETABLES, ONIONS, CARROTS, SUGARCANE, MAIZE, TOMATOES, BANANAS, NAPIER GRASS.</t>
  </si>
  <si>
    <t>Livestock keeping, and commercial crop farming</t>
  </si>
  <si>
    <t>Selling milk and vegetables</t>
  </si>
  <si>
    <t>The house hold practices cash crop farming where by the farmer supplies to the market various products.</t>
  </si>
  <si>
    <t>Water heating;Other (specify)</t>
  </si>
  <si>
    <t>Running matching</t>
  </si>
  <si>
    <t>Partly still in use occasionally</t>
  </si>
  <si>
    <t>https://hivos.my.salesforce.com/sfc/servlet.shepherd/version/renditionDownload?rendition=ORIGINAL_Jpg&amp;versionId=068QF00000Jib5rYAB</t>
  </si>
  <si>
    <t>https://hivos.my.salesforce.com/sfc/servlet.shepherd/version/renditionDownload?rendition=ORIGINAL_Jpg&amp;versionId=068QF00000JitkDYAR</t>
  </si>
  <si>
    <t>https://hivos.my.salesforce.com/sfc/servlet.shepherd/version/renditionDownload?rendition=ORIGINAL_Jpg&amp;versionId=068QF00000JiWPUYA3</t>
  </si>
  <si>
    <t>https://hivos.my.salesforce.com/sfc/servlet.shepherd/version/renditionDownload?rendition=ORIGINAL_Jpg&amp;versionId=068QF00000JinWmYAJ</t>
  </si>
  <si>
    <t>2024-11-19 12:37:00.000+03</t>
  </si>
  <si>
    <t>The farmer believes that she survived cancer due to farm products and the use of slarry in the farm as fertilizer. She's so much into the use of slarry</t>
  </si>
  <si>
    <t>The house hold has installed two biodigesters, and has built slarry ponds where by the slarry is being spread out with pipes in form of irrigation.The slarry is also pumped with a generator which is run by biogas.</t>
  </si>
  <si>
    <t>Broken Burner knobs;Other</t>
  </si>
  <si>
    <t>Clean fuel, no smoke, very fast</t>
  </si>
  <si>
    <t>For shamba only</t>
  </si>
  <si>
    <t>NAPIER GRASS, COFFEE, POTATOES, BANANAS, SPINACH, KALES</t>
  </si>
  <si>
    <t>Main fuel was lpg</t>
  </si>
  <si>
    <t>https://hivos.my.salesforce.com/sfc/servlet.shepherd/version/renditionDownload?rendition=ORIGINAL_Jpg&amp;versionId=068QF00000IgP1JYAV</t>
  </si>
  <si>
    <t>https://hivos.my.salesforce.com/sfc/servlet.shepherd/version/renditionDownload?rendition=ORIGINAL_Jpg&amp;versionId=068QF00000IgE95YAF</t>
  </si>
  <si>
    <t>https://hivos.my.salesforce.com/sfc/servlet.shepherd/version/renditionDownload?rendition=ORIGINAL_Jpg&amp;versionId=068QF00000IgLLqYAN</t>
  </si>
  <si>
    <t>https://hivos.my.salesforce.com/sfc/servlet.shepherd/version/renditionDownload?rendition=ORIGINAL_Jpg&amp;versionId=068QF00000IgMucYAF</t>
  </si>
  <si>
    <t>2024-11-09 15:39:00.000+03</t>
  </si>
  <si>
    <t>The biogas stove lighter does not spark fire they have to light with matchbox</t>
  </si>
  <si>
    <t>Time consuming, money consuming and we  used a lot of Charcoal,</t>
  </si>
  <si>
    <t>Affordable, available fertilizer, no smoke</t>
  </si>
  <si>
    <t>They use the cow bioslurry to mix with the pigs feed. As fertilizer</t>
  </si>
  <si>
    <t>Mixes directly with slurry and use as manure</t>
  </si>
  <si>
    <t>Mix with slurry for manure</t>
  </si>
  <si>
    <t>COFFEE, BANANAS, SPINACH,</t>
  </si>
  <si>
    <t>Was literally cooking everything using Firewood but use biogas literally on everything even cooking githeri</t>
  </si>
  <si>
    <t>Rest time</t>
  </si>
  <si>
    <t>https://hivos.my.salesforce.com/sfc/servlet.shepherd/version/renditionDownload?rendition=ORIGINAL_Jpg&amp;versionId=068QF00000IgTHlYAN</t>
  </si>
  <si>
    <t>https://hivos.my.salesforce.com/sfc/servlet.shepherd/version/renditionDownload?rendition=ORIGINAL_Jpg&amp;versionId=068QF00000IgGPPYA3</t>
  </si>
  <si>
    <t>https://hivos.my.salesforce.com/sfc/servlet.shepherd/version/renditionDownload?rendition=ORIGINAL_Jpg&amp;versionId=068QF00000IgTG9YAN</t>
  </si>
  <si>
    <t>https://hivos.my.salesforce.com/sfc/servlet.shepherd/version/renditionDownload?rendition=ORIGINAL_Jpg&amp;versionId=068QF00000IgQqAYAV</t>
  </si>
  <si>
    <t>2024-11-09 10:52:00.000+03</t>
  </si>
  <si>
    <t>The cows are available so is the availability of the dung cfd to Firewood where you to get people</t>
  </si>
  <si>
    <t>Thamani Sacco</t>
  </si>
  <si>
    <t>Less work of looking for Firewood, Convenient, very fast in cooking</t>
  </si>
  <si>
    <t>Direct use as fertilizer for Napier grass</t>
  </si>
  <si>
    <t>Use it as fertilizer for vegetables</t>
  </si>
  <si>
    <t>Napier grass ferilizer</t>
  </si>
  <si>
    <t>VEGETABLE, MAIZE, NAPIER GRASS</t>
  </si>
  <si>
    <t>Chemical fertilizer;Other fertilizer</t>
  </si>
  <si>
    <t>Only use Firewood when preparing heavy hard foods</t>
  </si>
  <si>
    <t>https://hivos.my.salesforce.com/sfc/servlet.shepherd/version/renditionDownload?rendition=ORIGINAL_Jpg&amp;versionId=068QF00000J0opyYAB</t>
  </si>
  <si>
    <t>https://hivos.my.salesforce.com/sfc/servlet.shepherd/version/renditionDownload?rendition=ORIGINAL_Jpg&amp;versionId=068QF00000J0yr3YAB</t>
  </si>
  <si>
    <t>https://hivos.my.salesforce.com/sfc/servlet.shepherd/version/renditionDownload?rendition=ORIGINAL_Jpg&amp;versionId=068QF00000J13SRYAZ</t>
  </si>
  <si>
    <t>https://hivos.my.salesforce.com/sfc/servlet.shepherd/version/renditionDownload?rendition=ORIGINAL_Jpg&amp;versionId=068QF00000J0zWvYAJ</t>
  </si>
  <si>
    <t>2024-11-14 12:38:00.000+03</t>
  </si>
  <si>
    <t>Affordable</t>
  </si>
  <si>
    <t>Direct farm fertilizer</t>
  </si>
  <si>
    <t>BANANAS, COFFEE, MAIZE, ARROWROOT, SUGARCANE</t>
  </si>
  <si>
    <t>Lack off knowledge</t>
  </si>
  <si>
    <t>Very little firewood is used as cfd to when they did not have biogas</t>
  </si>
  <si>
    <t>More time to fetch food for the cows</t>
  </si>
  <si>
    <t>From a Chama I was a member</t>
  </si>
  <si>
    <t>https://hivos.my.salesforce.com/sfc/servlet.shepherd/version/renditionDownload?rendition=ORIGINAL_Jpg&amp;versionId=068QF00000J7MKDYA3</t>
  </si>
  <si>
    <t>https://hivos.my.salesforce.com/sfc/servlet.shepherd/version/renditionDownload?rendition=ORIGINAL_Jpg&amp;versionId=068QF00000J4cX3YAJ</t>
  </si>
  <si>
    <t>https://hivos.my.salesforce.com/sfc/servlet.shepherd/version/renditionDownload?rendition=ORIGINAL_Jpg&amp;versionId=068QF00000J745dYAB</t>
  </si>
  <si>
    <t>https://hivos.my.salesforce.com/sfc/servlet.shepherd/version/renditionDownload?rendition=ORIGINAL_Jpg&amp;versionId=068QF00000J7JPbYAN</t>
  </si>
  <si>
    <t>2024-11-15 15:06:00.000+03</t>
  </si>
  <si>
    <t>Easily accessible fuel and Convinient, no smoke</t>
  </si>
  <si>
    <t>Cooks fast, always available</t>
  </si>
  <si>
    <t>Direct use in the farm as fertilizer</t>
  </si>
  <si>
    <t>Use a manure in the farm directly</t>
  </si>
  <si>
    <t>BEANS, COFFEE, BANANAS, CALES</t>
  </si>
  <si>
    <t>Biogas is the main source of fuel</t>
  </si>
  <si>
    <t>https://hivos.my.salesforce.com/sfc/servlet.shepherd/version/renditionDownload?rendition=ORIGINAL_Jpg&amp;versionId=068QF00000JAg33YAD</t>
  </si>
  <si>
    <t>https://hivos.my.salesforce.com/sfc/servlet.shepherd/version/renditionDownload?rendition=ORIGINAL_Jpg&amp;versionId=068QF00000JAVFmYAP</t>
  </si>
  <si>
    <t>https://hivos.my.salesforce.com/sfc/servlet.shepherd/version/renditionDownload?rendition=ORIGINAL_Jpg&amp;versionId=068QF00000JAdEsYAL</t>
  </si>
  <si>
    <t>https://hivos.my.salesforce.com/sfc/servlet.shepherd/version/renditionDownload?rendition=ORIGINAL_Jpg&amp;versionId=068QF00000JAeqsYAD</t>
  </si>
  <si>
    <t>2024-11-16 12:32:00.000+03</t>
  </si>
  <si>
    <t>Ready made fuel as cfd to looking for Firewood and splitting them to pieces was tidious</t>
  </si>
  <si>
    <t>Charcoal;LPG</t>
  </si>
  <si>
    <t>Safe while using, quick in cooking</t>
  </si>
  <si>
    <t>Direct fertilizer in the farm</t>
  </si>
  <si>
    <t>BANANAS, COFFEE, TEA, KALES, MAIZE, BEANS</t>
  </si>
  <si>
    <t>Social activity (voluntary work, etc);Chat/get together with neighbors</t>
  </si>
  <si>
    <t>https://hivos.my.salesforce.com/sfc/servlet.shepherd/version/renditionDownload?rendition=ORIGINAL_Jpg&amp;versionId=068QF00000JApUYYA1</t>
  </si>
  <si>
    <t>https://hivos.my.salesforce.com/sfc/servlet.shepherd/version/renditionDownload?rendition=ORIGINAL_Jpg&amp;versionId=068QF00000JApUZYA1</t>
  </si>
  <si>
    <t>https://hivos.my.salesforce.com/sfc/servlet.shepherd/version/renditionDownload?rendition=ORIGINAL_Jpg&amp;versionId=068QF00000JAkZjYAL</t>
  </si>
  <si>
    <t>https://hivos.my.salesforce.com/sfc/servlet.shepherd/version/renditionDownload?rendition=ORIGINAL_Jpg&amp;versionId=068QF00000JASwBYAX</t>
  </si>
  <si>
    <t>2024-11-16 14:21:00.000+03</t>
  </si>
  <si>
    <t>More time saved when not looking for firewood</t>
  </si>
  <si>
    <t>Saves time, very fast</t>
  </si>
  <si>
    <t>Use plant kales, arrowroot</t>
  </si>
  <si>
    <t>Direct use in the farm and arrowroots</t>
  </si>
  <si>
    <t>COFFEE</t>
  </si>
  <si>
    <t>Social activity (voluntary work, etc);Chat/get together with neighbors;Helping my husband</t>
  </si>
  <si>
    <t>https://hivos.my.salesforce.com/sfc/servlet.shepherd/version/renditionDownload?rendition=ORIGINAL_Jpg&amp;versionId=068QF00000JHORIYA5</t>
  </si>
  <si>
    <t>https://hivos.my.salesforce.com/sfc/servlet.shepherd/version/renditionDownload?rendition=ORIGINAL_Jpg&amp;versionId=068QF00000JHcW0YAL</t>
  </si>
  <si>
    <t>https://hivos.my.salesforce.com/sfc/servlet.shepherd/version/renditionDownload?rendition=ORIGINAL_Jpg&amp;versionId=068QF00000JHXfoYAH</t>
  </si>
  <si>
    <t>https://hivos.my.salesforce.com/sfc/servlet.shepherd/version/renditionDownload?rendition=ORIGINAL_Jpg&amp;versionId=068QF00000JI473YAD</t>
  </si>
  <si>
    <t>2024-11-18 15:03:00.000+03</t>
  </si>
  <si>
    <t>Less Firewood is used and less time when getting fuel to used</t>
  </si>
  <si>
    <t>Daughter;Son;Wife;Husband</t>
  </si>
  <si>
    <t>No smoke, safe to use</t>
  </si>
  <si>
    <t>Use as direct fertilizer in the farm</t>
  </si>
  <si>
    <t>CABBAGE, SWEET POTATOES, BEANS, MAIZE</t>
  </si>
  <si>
    <t>Biogas replaced most of the Firewood use and collection and so this reduced even the chest issues because of the carrying big loads</t>
  </si>
  <si>
    <t>Chat/get together with neighbors;Helping my husband</t>
  </si>
  <si>
    <t>Radio;Biogas Contractor/Mason</t>
  </si>
  <si>
    <t>https://hivos.my.salesforce.com/sfc/servlet.shepherd/version/renditionDownload?rendition=ORIGINAL_Jpg&amp;versionId=068QF00000JNe3UYAT</t>
  </si>
  <si>
    <t>https://hivos.my.salesforce.com/sfc/servlet.shepherd/version/renditionDownload?rendition=ORIGINAL_Jpg&amp;versionId=068QF00000JNKJNYA5</t>
  </si>
  <si>
    <t>https://hivos.my.salesforce.com/sfc/servlet.shepherd/version/renditionDownload?rendition=ORIGINAL_Jpg&amp;versionId=068QF00000JNQWqYAP</t>
  </si>
  <si>
    <t>https://hivos.my.salesforce.com/sfc/servlet.shepherd/version/renditionDownload?rendition=ORIGINAL_Jpg&amp;versionId=068QF00000JNxqrYAD</t>
  </si>
  <si>
    <t>2024-11-19 12:53:00.000+03</t>
  </si>
  <si>
    <t>Tideous with Firewood and irritating smoke</t>
  </si>
  <si>
    <t>Equity bank</t>
  </si>
  <si>
    <t>Cooks fast, Saves time, Serves as fertilizer</t>
  </si>
  <si>
    <t>Use as manure in the farm</t>
  </si>
  <si>
    <t>KALES, MAIZE, COFFEE, BEANS, BANANAS</t>
  </si>
  <si>
    <t>Less use of Firewood</t>
  </si>
  <si>
    <t>https://hivos.my.salesforce.com/sfc/servlet.shepherd/version/renditionDownload?rendition=ORIGINAL_Jpg&amp;versionId=068QF00000JSWEzYAP</t>
  </si>
  <si>
    <t>https://hivos.my.salesforce.com/sfc/servlet.shepherd/version/renditionDownload?rendition=ORIGINAL_Jpg&amp;versionId=068QF00000JS9vKYAT</t>
  </si>
  <si>
    <t>https://hivos.my.salesforce.com/sfc/servlet.shepherd/version/renditionDownload?rendition=ORIGINAL_Jpg&amp;versionId=068QF00000JSInUYAX</t>
  </si>
  <si>
    <t>https://hivos.my.salesforce.com/sfc/servlet.shepherd/version/renditionDownload?rendition=ORIGINAL_Jpg&amp;versionId=068QF00000JSkhjYAD</t>
  </si>
  <si>
    <t>2024-11-20 11:33:00.000+03</t>
  </si>
  <si>
    <t>Readily available, Convenient, No smoke like most fuels, Cooks fast</t>
  </si>
  <si>
    <t>Used for direct fertilizer</t>
  </si>
  <si>
    <t>NAPIER GRASS</t>
  </si>
  <si>
    <t>Biogas replaced most of the cooking</t>
  </si>
  <si>
    <t>https://hivos.my.salesforce.com/sfc/servlet.shepherd/version/renditionDownload?rendition=ORIGINAL_Jpg&amp;versionId=068QF00000Jr81QYAR</t>
  </si>
  <si>
    <t>https://hivos.my.salesforce.com/sfc/servlet.shepherd/version/renditionDownload?rendition=ORIGINAL_Jpg&amp;versionId=068QF00000JrPLYYA3</t>
  </si>
  <si>
    <t>https://hivos.my.salesforce.com/sfc/servlet.shepherd/version/renditionDownload?rendition=ORIGINAL_Jpg&amp;versionId=068QF00000JrJ3LYAV</t>
  </si>
  <si>
    <t>https://hivos.my.salesforce.com/sfc/servlet.shepherd/version/renditionDownload?rendition=ORIGINAL_Jpg&amp;versionId=068QF00000JrJxjYAF</t>
  </si>
  <si>
    <t>2024-11-25 20:04:00.000+03</t>
  </si>
  <si>
    <t>Less time used when mixing cfd to collecting firewoo</t>
  </si>
  <si>
    <t>Gives fertilizer, available fuel, clean fuel, cooks fast,</t>
  </si>
  <si>
    <t>Compost it for 2 months then use for farm</t>
  </si>
  <si>
    <t>Use as fertilizer for farm</t>
  </si>
  <si>
    <t>Use as manure</t>
  </si>
  <si>
    <t>NAPIER GRASS AND BANANAS</t>
  </si>
  <si>
    <t>https://hivos.my.salesforce.com/sfc/servlet.shepherd/version/renditionDownload?rendition=ORIGINAL_Jpg&amp;versionId=068QF00000JqIj6YAF</t>
  </si>
  <si>
    <t>https://hivos.my.salesforce.com/sfc/servlet.shepherd/version/renditionDownload?rendition=ORIGINAL_Jpg&amp;versionId=068QF00000JrMcLYAV</t>
  </si>
  <si>
    <t>https://hivos.my.salesforce.com/sfc/servlet.shepherd/version/renditionDownload?rendition=ORIGINAL_Jpg&amp;versionId=068QF00000JprIsYAJ</t>
  </si>
  <si>
    <t>https://hivos.my.salesforce.com/sfc/servlet.shepherd/version/renditionDownload?rendition=ORIGINAL_Jpg&amp;versionId=068QF00000Jrf5NYAR</t>
  </si>
  <si>
    <t>2024-11-25 20:56:00.000+03</t>
  </si>
  <si>
    <t>Less time in mixing and preparing fire</t>
  </si>
  <si>
    <t>Source of fertilizer, available fuel</t>
  </si>
  <si>
    <t>They are on free range hench little manure collected and thrown into farm</t>
  </si>
  <si>
    <t>COFFEE, MAIZE, BANANAS</t>
  </si>
  <si>
    <t>Little use of Firewood and less collection</t>
  </si>
  <si>
    <t>Partly still in use frequently</t>
  </si>
  <si>
    <t>https://hivos.my.salesforce.com/sfc/servlet.shepherd/version/renditionDownload?rendition=ORIGINAL_Jpg&amp;versionId=068QF00000Jr6saYAB</t>
  </si>
  <si>
    <t>https://hivos.my.salesforce.com/sfc/servlet.shepherd/version/renditionDownload?rendition=ORIGINAL_Jpg&amp;versionId=068QF00000JrsLtYAJ</t>
  </si>
  <si>
    <t>https://hivos.my.salesforce.com/sfc/servlet.shepherd/version/renditionDownload?rendition=ORIGINAL_Jpg&amp;versionId=068QF00000Jrqf6YAB</t>
  </si>
  <si>
    <t>https://hivos.my.salesforce.com/sfc/servlet.shepherd/version/renditionDownload?rendition=ORIGINAL_Jpg&amp;versionId=068QF00000JrlIrYAJ</t>
  </si>
  <si>
    <t>2024-11-25 22:24:00.000+03</t>
  </si>
  <si>
    <t>Tidious and was using a lot of firewood</t>
  </si>
  <si>
    <t>Convinient source, cheap</t>
  </si>
  <si>
    <t>Used as farm manure</t>
  </si>
  <si>
    <t>MAIZE, BEANS, BANANAS, TEA</t>
  </si>
  <si>
    <t>Other fertilizer</t>
  </si>
  <si>
    <t>Was using a lot of firewood then before biogas</t>
  </si>
  <si>
    <t>Biogas pamphlets at equity bank</t>
  </si>
  <si>
    <t>https://hivos.my.salesforce.com/sfc/servlet.shepherd/version/renditionDownload?rendition=ORIGINAL_Jpg&amp;versionId=068QF00000Jry9tYAB</t>
  </si>
  <si>
    <t>https://hivos.my.salesforce.com/sfc/servlet.shepherd/version/renditionDownload?rendition=ORIGINAL_Jpg&amp;versionId=068QF00000Js2rWYAR</t>
  </si>
  <si>
    <t>https://hivos.my.salesforce.com/sfc/servlet.shepherd/version/renditionDownload?rendition=ORIGINAL_Jpg&amp;versionId=068QF00000JqwTPYAZ</t>
  </si>
  <si>
    <t>https://hivos.my.salesforce.com/sfc/servlet.shepherd/version/renditionDownload?rendition=ORIGINAL_Jpg&amp;versionId=068QF00000JrpPmYAJ</t>
  </si>
  <si>
    <t>2024-11-25 23:15:00.000+03</t>
  </si>
  <si>
    <t>Lesser time required to feed biogas digester</t>
  </si>
  <si>
    <t>Saves cost of cooking with other fuels, Environmental conservation, Very convenient to use, It is a source of Bio slurry, Cooks faster and time saving</t>
  </si>
  <si>
    <t>COFFEE, KALES, MAIZE</t>
  </si>
  <si>
    <t>The Household is experiencing water shortage during dry season</t>
  </si>
  <si>
    <t>Agriculture Extension Officer;Other (Specify)</t>
  </si>
  <si>
    <t>Kamuge Dairy Faming group</t>
  </si>
  <si>
    <t>https://hivos.my.salesforce.com/sfc/servlet.shepherd/version/renditionDownload?rendition=ORIGINAL_Jpg&amp;versionId=068QF00000InKGMYA3</t>
  </si>
  <si>
    <t>https://hivos.my.salesforce.com/sfc/servlet.shepherd/version/renditionDownload?rendition=ORIGINAL_Jpg&amp;versionId=068QF00000InBL9YAN</t>
  </si>
  <si>
    <t>https://hivos.my.salesforce.com/sfc/servlet.shepherd/version/renditionDownload?rendition=ORIGINAL_Jpg&amp;versionId=068QF00000InSlcYAF</t>
  </si>
  <si>
    <t>https://hivos.my.salesforce.com/sfc/servlet.shepherd/version/renditionDownload?rendition=ORIGINAL_Jpg&amp;versionId=068QF00000InRj9YAF</t>
  </si>
  <si>
    <t>No comments</t>
  </si>
  <si>
    <t>Feeding biodigester is faster</t>
  </si>
  <si>
    <t>Cooks faster and time saving, Environmental conservation and very convenient to use</t>
  </si>
  <si>
    <t>Dairy cows;Poultry;Goats;Other Animals (specify)</t>
  </si>
  <si>
    <t>KALES, COFFEE, BANANA, ARROWROOTS, MAIZE AND NAPPIER GRASS</t>
  </si>
  <si>
    <t>Commercial crop farming and Commercial livestock keeping</t>
  </si>
  <si>
    <t>Coffee farming and milk production</t>
  </si>
  <si>
    <t>https://hivos.my.salesforce.com/sfc/servlet.shepherd/version/renditionDownload?rendition=ORIGINAL_Jpg&amp;versionId=068QF00000IgBESYA3</t>
  </si>
  <si>
    <t>https://hivos.my.salesforce.com/sfc/servlet.shepherd/version/renditionDownload?rendition=ORIGINAL_Jpg&amp;versionId=068QF00000IgLfCYAV</t>
  </si>
  <si>
    <t>https://hivos.my.salesforce.com/sfc/servlet.shepherd/version/renditionDownload?rendition=ORIGINAL_Jpg&amp;versionId=068QF00000IgN4IYAV</t>
  </si>
  <si>
    <t>https://hivos.my.salesforce.com/sfc/servlet.shepherd/version/renditionDownload?rendition=ORIGINAL_Jpg&amp;versionId=068QF00000IyPNpYAN</t>
  </si>
  <si>
    <t>2024-11-09 10:18:00.000+03</t>
  </si>
  <si>
    <t>Was informed of the use of disulfarizer</t>
  </si>
  <si>
    <t>It is a source of bioslury, Cooks faster and time saving, Environmental conservation</t>
  </si>
  <si>
    <t>BANANAS, NAPIER GRASS, COFFEE</t>
  </si>
  <si>
    <t>Collected in slurry tank then applied progressively</t>
  </si>
  <si>
    <t>There was alot of smoke from our baseline fuel which was firewood which brought about the eye problem</t>
  </si>
  <si>
    <t>Commercial crop farming;Commercial livestock keeping;Food vending business</t>
  </si>
  <si>
    <t>There is zero usage of LPG currently</t>
  </si>
  <si>
    <t>https://hivos.my.salesforce.com/sfc/servlet.shepherd/version/renditionDownload?rendition=ORIGINAL_Jpg&amp;versionId=068QF00000InNfVYAV</t>
  </si>
  <si>
    <t>https://hivos.my.salesforce.com/sfc/servlet.shepherd/version/renditionDownload?rendition=ORIGINAL_Jpg&amp;versionId=068QF00000InSwwYAF</t>
  </si>
  <si>
    <t>https://hivos.my.salesforce.com/sfc/servlet.shepherd/version/renditionDownload?rendition=ORIGINAL_Jpg&amp;versionId=068QF00000ImRn1YAF</t>
  </si>
  <si>
    <t>https://hivos.my.salesforce.com/sfc/servlet.shepherd/version/renditionDownload?rendition=ORIGINAL_Jpg&amp;versionId=068QF00000It0JZYAZ</t>
  </si>
  <si>
    <t>2024-11-11 11:47:00.000+03</t>
  </si>
  <si>
    <t>If water can be piped closer to us especially during dry season more so livestock farmers</t>
  </si>
  <si>
    <t>Saves time for us compared to baseline fuel</t>
  </si>
  <si>
    <t>Cooks faster and time saving</t>
  </si>
  <si>
    <t>CABBAGES, KALES, SPINACH AND COFFEE</t>
  </si>
  <si>
    <t>Applied directly in liquid or solid form to crops</t>
  </si>
  <si>
    <t>Attending to family</t>
  </si>
  <si>
    <t>Gas production is much lower compared to beginning</t>
  </si>
  <si>
    <t>https://hivos.my.salesforce.com/sfc/servlet.shepherd/version/renditionDownload?rendition=ORIGINAL_Jpg&amp;versionId=068QF00000IsNDQYA3</t>
  </si>
  <si>
    <t>https://hivos.my.salesforce.com/sfc/servlet.shepherd/version/renditionDownload?rendition=ORIGINAL_Jpg&amp;versionId=068QF00000IsC6lYAF</t>
  </si>
  <si>
    <t>https://hivos.my.salesforce.com/sfc/servlet.shepherd/version/renditionDownload?rendition=ORIGINAL_Jpg&amp;versionId=068QF00000IsYaIYAV</t>
  </si>
  <si>
    <t>https://hivos.my.salesforce.com/sfc/servlet.shepherd/version/renditionDownload?rendition=ORIGINAL_Jpg&amp;versionId=068QF00000IssfQYAR</t>
  </si>
  <si>
    <t>2024-11-12 11:29:00.000+03</t>
  </si>
  <si>
    <t>More awareness is needed</t>
  </si>
  <si>
    <t>More time was required to collect firewood and compost manure</t>
  </si>
  <si>
    <t>Environmental conservation</t>
  </si>
  <si>
    <t>COFFEE, BANANAS AND NAPIER GRASS</t>
  </si>
  <si>
    <t>Their retention chamber requires urgent repairs</t>
  </si>
  <si>
    <t>https://hivos.my.salesforce.com/sfc/servlet.shepherd/version/renditionDownload?rendition=ORIGINAL_Jpg&amp;versionId=068QF00000It1CPYAZ</t>
  </si>
  <si>
    <t>https://hivos.my.salesforce.com/sfc/servlet.shepherd/version/renditionDownload?rendition=ORIGINAL_Jpg&amp;versionId=068QF00000It1p7YAB</t>
  </si>
  <si>
    <t>https://hivos.my.salesforce.com/sfc/servlet.shepherd/version/renditionDownload?rendition=ORIGINAL_Jpg&amp;versionId=068QF00000IszgtYAB</t>
  </si>
  <si>
    <t>https://hivos.my.salesforce.com/sfc/servlet.shepherd/version/renditionDownload?rendition=ORIGINAL_Jpg&amp;versionId=068QF00000It0ReYAJ</t>
  </si>
  <si>
    <t>2024-11-12 16:14:00.000+03</t>
  </si>
  <si>
    <t>Storage of the biogas for future use</t>
  </si>
  <si>
    <t>We required more time in firewood collection as compared to feeding the digester</t>
  </si>
  <si>
    <t>Affordable Fuel;Saves the cost of cooking fuel;Clean source of fuel;Source of Bioslurry fertilizer;It cooks faster and saves time</t>
  </si>
  <si>
    <t>CABBAGES, SPINACH, BANANAS, TEA</t>
  </si>
  <si>
    <t>The family produces more animal waste than than what they feed in the digester</t>
  </si>
  <si>
    <t>https://hivos.my.salesforce.com/sfc/servlet.shepherd/version/renditionDownload?rendition=ORIGINAL_Jpg&amp;versionId=068QF00000IzieZYAR</t>
  </si>
  <si>
    <t>https://hivos.my.salesforce.com/sfc/servlet.shepherd/version/renditionDownload?rendition=ORIGINAL_Jpg&amp;versionId=068QF00000J0IZuYAN</t>
  </si>
  <si>
    <t>https://hivos.my.salesforce.com/sfc/servlet.shepherd/version/renditionDownload?rendition=ORIGINAL_Jpg&amp;versionId=068QF00000J09A5YAJ</t>
  </si>
  <si>
    <t>https://hivos.my.salesforce.com/sfc/servlet.shepherd/version/renditionDownload?rendition=ORIGINAL_Jpg&amp;versionId=068QF00000J07TCYAZ</t>
  </si>
  <si>
    <t>2024-11-13 15:07:00.000+03</t>
  </si>
  <si>
    <t>Just few minutes required to feed the digester on daily basis</t>
  </si>
  <si>
    <t>KALES, SPINACH, BANANAS AND COFFEE</t>
  </si>
  <si>
    <t>The biodigester has never broken down</t>
  </si>
  <si>
    <t>https://hivos.my.salesforce.com/sfc/servlet.shepherd/version/renditionDownload?rendition=ORIGINAL_Jpg&amp;versionId=068QF00000J3YWwYAN</t>
  </si>
  <si>
    <t>https://hivos.my.salesforce.com/sfc/servlet.shepherd/version/renditionDownload?rendition=ORIGINAL_Jpg&amp;versionId=068QF00000J2hquYAB</t>
  </si>
  <si>
    <t>https://hivos.my.salesforce.com/sfc/servlet.shepherd/version/renditionDownload?rendition=ORIGINAL_Jpg&amp;versionId=068QF00000J3hVRYAZ</t>
  </si>
  <si>
    <t>https://hivos.my.salesforce.com/sfc/servlet.shepherd/version/renditionDownload?rendition=ORIGINAL_Jpg&amp;versionId=068QF00000J3o2AYAR</t>
  </si>
  <si>
    <t>2024-11-14 14:58:00.000+03</t>
  </si>
  <si>
    <t>Less time required to feed the digester</t>
  </si>
  <si>
    <t>Daughter</t>
  </si>
  <si>
    <t>Saves the cost of cooking fuel;Clean source of fuel;Source of Bioslurry fertilizer;It cooks faster and saves time;It is safe to use;Effective waste management</t>
  </si>
  <si>
    <t>CABBAGES, TEA, KALES AND NAPIER GRASS</t>
  </si>
  <si>
    <t>Tea farming and dairy farmng</t>
  </si>
  <si>
    <t>The household had 4 cows and sold 3 of them</t>
  </si>
  <si>
    <t>https://hivos.my.salesforce.com/sfc/servlet.shepherd/version/renditionDownload?rendition=ORIGINAL_Jpg&amp;versionId=068QF00000J95nDYAR</t>
  </si>
  <si>
    <t>https://hivos.my.salesforce.com/sfc/servlet.shepherd/version/renditionDownload?rendition=ORIGINAL_Jpg&amp;versionId=068QF00000J9KSoYAN</t>
  </si>
  <si>
    <t>https://hivos.my.salesforce.com/sfc/servlet.shepherd/version/renditionDownload?rendition=ORIGINAL_Jpg&amp;versionId=068QF00000J9LYXYA3</t>
  </si>
  <si>
    <t>https://hivos.my.salesforce.com/sfc/servlet.shepherd/version/renditionDownload?rendition=ORIGINAL_Jpg&amp;versionId=068QF00000J96pmYAB</t>
  </si>
  <si>
    <t>2024-11-15 17:15:00.000+03</t>
  </si>
  <si>
    <t>Needs repairs for the stove</t>
  </si>
  <si>
    <t>It is very easy to feed the digester than fetching firewood</t>
  </si>
  <si>
    <t>Saves the cost of cooking fuel;Convenient and readily available;Clean source of fuel;Source of Bioslurry fertilizer;It is safe to use;Environmental Conservation</t>
  </si>
  <si>
    <t>Dairy cows;Breeding swine;Poultry;Sheep;Goats</t>
  </si>
  <si>
    <t>NSOPIER GRASS, KALES, CABBAGES AND BANANAS</t>
  </si>
  <si>
    <t>Easy to apply</t>
  </si>
  <si>
    <t>The family is very happy about biogas.</t>
  </si>
  <si>
    <t>https://hivos.my.salesforce.com/sfc/servlet.shepherd/version/renditionDownload?rendition=ORIGINAL_Jpg&amp;versionId=068QF00000JBjGfYAL</t>
  </si>
  <si>
    <t>https://hivos.my.salesforce.com/sfc/servlet.shepherd/version/renditionDownload?rendition=ORIGINAL_Jpg&amp;versionId=068QF00000JBeFLYA1</t>
  </si>
  <si>
    <t>https://hivos.my.salesforce.com/sfc/servlet.shepherd/version/renditionDownload?rendition=ORIGINAL_Jpg&amp;versionId=068QF00000JBrNsYAL</t>
  </si>
  <si>
    <t>https://hivos.my.salesforce.com/sfc/servlet.shepherd/version/renditionDownload?rendition=ORIGINAL_Jpg&amp;versionId=068QF00000JBs3lYAD</t>
  </si>
  <si>
    <t>2024-11-16 13:13:00.000+03</t>
  </si>
  <si>
    <t>Biogas has been of great help to us</t>
  </si>
  <si>
    <t>We only need few minutes to feed the digester as compare to fetching firewood</t>
  </si>
  <si>
    <t>NAPIER GRASS, CABBAGES, COFFEE, BANANAS</t>
  </si>
  <si>
    <t>Coffee farming and dairy farming</t>
  </si>
  <si>
    <t>The biogas used to serve two households, the mother and family</t>
  </si>
  <si>
    <t>https://hivos.my.salesforce.com/sfc/servlet.shepherd/version/renditionDownload?rendition=ORIGINAL_Jpg&amp;versionId=068QF00000JKsanYAD</t>
  </si>
  <si>
    <t>https://hivos.my.salesforce.com/sfc/servlet.shepherd/version/renditionDownload?rendition=ORIGINAL_Jpg&amp;versionId=068QF00000JKp55YAD</t>
  </si>
  <si>
    <t>https://hivos.my.salesforce.com/sfc/servlet.shepherd/version/renditionDownload?rendition=ORIGINAL_Jpg&amp;versionId=068QF00000JKscPYAT</t>
  </si>
  <si>
    <t>https://hivos.my.salesforce.com/sfc/servlet.shepherd/version/renditionDownload?rendition=ORIGINAL_Jpg&amp;versionId=068QF00000JKrwUYAT</t>
  </si>
  <si>
    <t>2024-11-18 10:31:00.000+03</t>
  </si>
  <si>
    <t>The family is very large thus faced huge amounts of firewood consumption, the minutes used in firewood collection is verified to be 1260.</t>
  </si>
  <si>
    <t>Collected firewood for 3days . Each day spends 7hrs and this was done after every 2 weeks, 7×3=21hrs
21×60=1260minutes. The family is large and this was before biogas adoption.</t>
  </si>
  <si>
    <t>Only feeding within few minutes required</t>
  </si>
  <si>
    <t>Affordable Fuel;Saves the cost of cooking fuel;Convenient and readily available;Source of Bioslurry fertilizer;It cooks faster and saves time</t>
  </si>
  <si>
    <t>COFFEE, BANANAS, KALES</t>
  </si>
  <si>
    <t>While using my baseline fuel, I experienced alot of smoke which contributed to the eye and respiratory problem which reduced after installing biodigester</t>
  </si>
  <si>
    <t>The household installed biogas lighting system though not in use currently</t>
  </si>
  <si>
    <t>Gakindu Dairy cooperative society</t>
  </si>
  <si>
    <t>https://hivos.my.salesforce.com/sfc/servlet.shepherd/version/renditionDownload?rendition=ORIGINAL_Jpg&amp;versionId=068QF00000JKsnhYAD</t>
  </si>
  <si>
    <t>https://hivos.my.salesforce.com/sfc/servlet.shepherd/version/renditionDownload?rendition=ORIGINAL_Jpg&amp;versionId=068QF00000JKspJYAT</t>
  </si>
  <si>
    <t>https://hivos.my.salesforce.com/sfc/servlet.shepherd/version/renditionDownload?rendition=ORIGINAL_Jpg&amp;versionId=068QF00000JKLzrYAH</t>
  </si>
  <si>
    <t>https://hivos.my.salesforce.com/sfc/servlet.shepherd/version/renditionDownload?rendition=ORIGINAL_Jpg&amp;versionId=068QF00000JKssXYAT</t>
  </si>
  <si>
    <t>2024-11-18 15:26:00.000+03</t>
  </si>
  <si>
    <t>We are very happy about this project</t>
  </si>
  <si>
    <t>The collection could take more time</t>
  </si>
  <si>
    <t>Affordable Fuel;Convenient and readily available;Clean source of fuel;Source of Bioslurry fertilizer;It cooks faster and saves time;Environmental Conservation;Reduce labour cost</t>
  </si>
  <si>
    <t>BANANAS, CABBAGES, COFFEE</t>
  </si>
  <si>
    <t>The biogas production is very high as the amount of gas does not go below 10 in the metre gauge</t>
  </si>
  <si>
    <t>Radio;Social Media</t>
  </si>
  <si>
    <t>https://hivos.my.salesforce.com/sfc/servlet.shepherd/version/renditionDownload?rendition=ORIGINAL_Jpg&amp;versionId=068QF00000JQ4hnYAD</t>
  </si>
  <si>
    <t>https://hivos.my.salesforce.com/sfc/servlet.shepherd/version/renditionDownload?rendition=ORIGINAL_Jpg&amp;versionId=068QF00000JPiuFYAT</t>
  </si>
  <si>
    <t>https://hivos.my.salesforce.com/sfc/servlet.shepherd/version/renditionDownload?rendition=ORIGINAL_Jpg&amp;versionId=068QF00000JQBheYAH</t>
  </si>
  <si>
    <t>2024-11-19 13:08:00.000+03</t>
  </si>
  <si>
    <t>Feeding the digester is much easier</t>
  </si>
  <si>
    <t>Saves the cost of cooking fuel;Source of Bioslurry fertilizer;It cooks faster and saves time;It is safe to use;Environmental Conservation;No smoke hence low health risks</t>
  </si>
  <si>
    <t>Used for composting</t>
  </si>
  <si>
    <t>BANANAS, CABBAGES AND COFFEE</t>
  </si>
  <si>
    <t>Commercial Livestick keeping</t>
  </si>
  <si>
    <t>The feeding mechanism was not enough for the size of our digester daily</t>
  </si>
  <si>
    <t>From the Wakulima Dairy</t>
  </si>
  <si>
    <t>https://hivos.my.salesforce.com/sfc/servlet.shepherd/version/renditionDownload?rendition=ORIGINAL_Jpg&amp;versionId=068QF00000JQBo9YAH</t>
  </si>
  <si>
    <t>https://hivos.my.salesforce.com/sfc/servlet.shepherd/version/renditionDownload?rendition=ORIGINAL_Jpg&amp;versionId=068QF00000JQ3YpYAL</t>
  </si>
  <si>
    <t>https://hivos.my.salesforce.com/sfc/servlet.shepherd/version/renditionDownload?rendition=ORIGINAL_Jpg&amp;versionId=068QF00000JPuFXYA1</t>
  </si>
  <si>
    <t>https://hivos.my.salesforce.com/sfc/servlet.shepherd/version/renditionDownload?rendition=ORIGINAL_Jpg&amp;versionId=068QF00000JQCozYAH</t>
  </si>
  <si>
    <t>2024-11-19 15:22:00.000+03</t>
  </si>
  <si>
    <t>The household needs pressure gauge installed since it was never installed</t>
  </si>
  <si>
    <t>With biogas there is less workload for less time required</t>
  </si>
  <si>
    <t>Affordable Fuel;Saves the cost of cooking fuel;Clean source of fuel;Source of Bioslurry fertilizer;It cooks faster and saves time;It is safe to use;Effective waste management</t>
  </si>
  <si>
    <t>COFFEE, NAPPIER, MAIZE</t>
  </si>
  <si>
    <t>Needs more capacity building on feeding the digester.</t>
  </si>
  <si>
    <t>https://hivos.my.salesforce.com/sfc/servlet.shepherd/version/renditionDownload?rendition=ORIGINAL_Jpg&amp;versionId=068QF00000JWvY7YAL</t>
  </si>
  <si>
    <t>https://hivos.my.salesforce.com/sfc/servlet.shepherd/version/renditionDownload?rendition=ORIGINAL_Jpg&amp;versionId=068QF00000JWcnCYAT</t>
  </si>
  <si>
    <t>https://hivos.my.salesforce.com/sfc/servlet.shepherd/version/renditionDownload?rendition=ORIGINAL_Jpg&amp;versionId=068QF00000JWmY7YAL</t>
  </si>
  <si>
    <t>https://hivos.my.salesforce.com/sfc/servlet.shepherd/version/renditionDownload?rendition=ORIGINAL_Jpg&amp;versionId=068QF00000JWzILYA1</t>
  </si>
  <si>
    <t>2024-11-20 12:29:00.000+03</t>
  </si>
  <si>
    <t>SPINACH, KALES, BANANAS</t>
  </si>
  <si>
    <t>Efficient biogas produced</t>
  </si>
  <si>
    <t>Partly Discarded</t>
  </si>
  <si>
    <t>https://hivos.my.salesforce.com/sfc/servlet.shepherd/version/renditionDownload?rendition=ORIGINAL_Jpg&amp;versionId=068QF00000JWoQAYA1</t>
  </si>
  <si>
    <t>https://hivos.my.salesforce.com/sfc/servlet.shepherd/version/renditionDownload?rendition=ORIGINAL_Jpg&amp;versionId=068QF00000JWjaCYAT</t>
  </si>
  <si>
    <t>https://hivos.my.salesforce.com/sfc/servlet.shepherd/version/renditionDownload?rendition=ORIGINAL_Jpg&amp;versionId=068QF00000JWyPWYA1</t>
  </si>
  <si>
    <t>https://hivos.my.salesforce.com/sfc/servlet.shepherd/version/renditionDownload?rendition=ORIGINAL_Jpg&amp;versionId=068QF00000JWwluYAD</t>
  </si>
  <si>
    <t>2024-11-20 14:37:00.000+03</t>
  </si>
  <si>
    <t>Very much happy about biogas</t>
  </si>
  <si>
    <t>Affordable Fuel;Saves the cost of cooking fuel;Clean source of fuel;Source of Bioslurry fertilizer;It cooks faster and saves time;Environmental Conservation;Other</t>
  </si>
  <si>
    <t>Breeding swine;Poultry;Sheep;Goats</t>
  </si>
  <si>
    <t>COFFEE, BANANAS, SPINACH, KALES</t>
  </si>
  <si>
    <t>The family lost their dairy cows and currently has only one pig to feed the digester</t>
  </si>
  <si>
    <t>Biogas Contractor/Mason;Other (Specify)</t>
  </si>
  <si>
    <t>By word of mouth</t>
  </si>
  <si>
    <t>It used for emergency only</t>
  </si>
  <si>
    <t>https://hivos.my.salesforce.com/sfc/servlet.shepherd/version/renditionDownload?rendition=ORIGINAL_Jpg&amp;versionId=068QF00000JbuI1YAJ</t>
  </si>
  <si>
    <t>https://hivos.my.salesforce.com/sfc/servlet.shepherd/version/renditionDownload?rendition=ORIGINAL_Jpg&amp;versionId=068QF00000Jbqb1YAB</t>
  </si>
  <si>
    <t>https://hivos.my.salesforce.com/sfc/servlet.shepherd/version/renditionDownload?rendition=ORIGINAL_Jpg&amp;versionId=068QF00000JbccyYAB</t>
  </si>
  <si>
    <t>https://hivos.my.salesforce.com/sfc/servlet.shepherd/version/renditionDownload?rendition=ORIGINAL_Jpg&amp;versionId=068QF00000Jbj1jYAB</t>
  </si>
  <si>
    <t>2024-11-21 14:39:00.000+03</t>
  </si>
  <si>
    <t>It is a very good initiative and their should be civic education about it</t>
  </si>
  <si>
    <t>Collected firewood every two weeks. Each event took 2days of 8hrs each. 8×2=16
16×60=960×2=1920 The family is large and this was before Biogas adoption</t>
  </si>
  <si>
    <t>Less time required to feed the digester compared using firewood</t>
  </si>
  <si>
    <t>Affordable Fuel;Saves the cost of cooking fuel;Convenient and readily available;Source of Bioslurry fertilizer;It cooks faster and saves time;It is safe to use</t>
  </si>
  <si>
    <t>CABBAGES, BANANAS, KALES, MAIZE</t>
  </si>
  <si>
    <t>Dried then applied to crops</t>
  </si>
  <si>
    <t xml:space="preserve">Agricultural extension officer </t>
  </si>
  <si>
    <t>Before, when using firewood as baseline fuel, I experienced alot of smoke which contributed to the eye and respiratory problem which reduced with tine after installing biodigester</t>
  </si>
  <si>
    <t>The household abandoned LOG completely</t>
  </si>
  <si>
    <t>From Wambugu Agricultural Training Institute</t>
  </si>
  <si>
    <t>https://hivos.my.salesforce.com/sfc/servlet.shepherd/version/renditionDownload?rendition=ORIGINAL_Jpg&amp;versionId=068QF00000JbW31YAF</t>
  </si>
  <si>
    <t>https://hivos.my.salesforce.com/sfc/servlet.shepherd/version/renditionDownload?rendition=ORIGINAL_Jpg&amp;versionId=068QF00000JbiooYAB</t>
  </si>
  <si>
    <t>https://hivos.my.salesforce.com/sfc/servlet.shepherd/version/renditionDownload?rendition=ORIGINAL_Jpg&amp;versionId=068QF00000JbuoHYAR</t>
  </si>
  <si>
    <t>https://hivos.my.salesforce.com/sfc/servlet.shepherd/version/renditionDownload?rendition=ORIGINAL_Jpg&amp;versionId=068QF00000JbqJHYAZ</t>
  </si>
  <si>
    <t>2024-11-21 12:00:00.000+03</t>
  </si>
  <si>
    <t>My stove knobs needs replacement</t>
  </si>
  <si>
    <t>Feeding biodigester is fast</t>
  </si>
  <si>
    <t>CABBAGE,NAPPIER GRASS VEGETABLES, ,MAIZE</t>
  </si>
  <si>
    <t>Sells vegetables</t>
  </si>
  <si>
    <t>Biogas is working well</t>
  </si>
  <si>
    <t>https://hivos.my.salesforce.com/sfc/servlet.shepherd/version/renditionDownload?rendition=ORIGINAL_Jpg&amp;versionId=068QF00000IhRtrYAF</t>
  </si>
  <si>
    <t>https://hivos.my.salesforce.com/sfc/servlet.shepherd/version/renditionDownload?rendition=ORIGINAL_Jpg&amp;versionId=068QF00000IhVsbYAF</t>
  </si>
  <si>
    <t>https://hivos.my.salesforce.com/sfc/servlet.shepherd/version/renditionDownload?rendition=ORIGINAL_Jpg&amp;versionId=068QF00000IhUbaYAF</t>
  </si>
  <si>
    <t>https://hivos.my.salesforce.com/sfc/servlet.shepherd/version/renditionDownload?rendition=ORIGINAL_Jpg&amp;versionId=068QF00000IhSYBYA3</t>
  </si>
  <si>
    <t>2024-11-09 16:09:00.000+03</t>
  </si>
  <si>
    <t>Broken valve needs to be fixed</t>
  </si>
  <si>
    <t>Sold Cows</t>
  </si>
  <si>
    <t>Cows were bought in April this year 2024</t>
  </si>
  <si>
    <t>Child;Worker;Husband</t>
  </si>
  <si>
    <t>Biogas is faster and convenient</t>
  </si>
  <si>
    <t>Dairy cows;Market swine;Goats</t>
  </si>
  <si>
    <t>Dary cattle manure is enough</t>
  </si>
  <si>
    <t>Dairy Manure is enough</t>
  </si>
  <si>
    <t>CABBAGE NAPPIER GRASS VEGETABLES MAIZE</t>
  </si>
  <si>
    <t>Biodigester hasn't been in use for 2 years</t>
  </si>
  <si>
    <t>https://hivos.my.salesforce.com/sfc/servlet.shepherd/version/renditionDownload?rendition=ORIGINAL_Jpg&amp;versionId=068QF00000Iit3IYAR</t>
  </si>
  <si>
    <t>https://hivos.my.salesforce.com/sfc/servlet.shepherd/version/renditionDownload?rendition=ORIGINAL_Jpg&amp;versionId=068QF00000Ij32eYAB</t>
  </si>
  <si>
    <t>https://hivos.my.salesforce.com/sfc/servlet.shepherd/version/renditionDownload?rendition=ORIGINAL_Jpg&amp;versionId=068QF00000IjTUzYAN</t>
  </si>
  <si>
    <t>https://hivos.my.salesforce.com/sfc/servlet.shepherd/version/renditionDownload?rendition=ORIGINAL_Jpg&amp;versionId=068QF00000IjY00YAF</t>
  </si>
  <si>
    <t>2024-11-11 09:31:00.000+03</t>
  </si>
  <si>
    <t>Biogas not working properly</t>
  </si>
  <si>
    <t>Not working well since installation</t>
  </si>
  <si>
    <t>NAPPIER GRASS , MAIZE , VEGETABLES</t>
  </si>
  <si>
    <t>Biogas not working well hence need to use other fuels</t>
  </si>
  <si>
    <t>Biogas isn't working properly since installation</t>
  </si>
  <si>
    <t>https://hivos.my.salesforce.com/sfc/servlet.shepherd/version/renditionDownload?rendition=ORIGINAL_Jpg&amp;versionId=068QF00000InEInYAN</t>
  </si>
  <si>
    <t>https://hivos.my.salesforce.com/sfc/servlet.shepherd/version/renditionDownload?rendition=ORIGINAL_Jpg&amp;versionId=068QF00000ImR0WYAV</t>
  </si>
  <si>
    <t>https://hivos.my.salesforce.com/sfc/servlet.shepherd/version/renditionDownload?rendition=ORIGINAL_Jpg&amp;versionId=068QF00000InEM1YAN</t>
  </si>
  <si>
    <t>https://hivos.my.salesforce.com/sfc/servlet.shepherd/version/renditionDownload?rendition=ORIGINAL_Jpg&amp;versionId=068QF00000ImmVGYAZ</t>
  </si>
  <si>
    <t>2024-11-11 12:07:00.000+03</t>
  </si>
  <si>
    <t>Low Gas prodution</t>
  </si>
  <si>
    <t>Less time spent when using biogas</t>
  </si>
  <si>
    <t>Dairy manure is enough</t>
  </si>
  <si>
    <t>MAIZE , NQPPIER, VEGETABLES</t>
  </si>
  <si>
    <t>Recreation (sightseeing, watching TV);Education (course, go to school again, accompany the kids when studying, reading books, etc);Social activity (voluntary work, etc)</t>
  </si>
  <si>
    <t>Positive biogas working well</t>
  </si>
  <si>
    <t>Agriculture Extension Officer;TV Programmes;Biogas Contractor/Mason;Family Member/Friend</t>
  </si>
  <si>
    <t>https://hivos.my.salesforce.com/sfc/servlet.shepherd/version/renditionDownload?rendition=ORIGINAL_Jpg&amp;versionId=068QF00000IssPGYAZ</t>
  </si>
  <si>
    <t>https://hivos.my.salesforce.com/sfc/servlet.shepherd/version/renditionDownload?rendition=ORIGINAL_Jpg&amp;versionId=068QF00000Isr8EYAR</t>
  </si>
  <si>
    <t>https://hivos.my.salesforce.com/sfc/servlet.shepherd/version/renditionDownload?rendition=ORIGINAL_Jpg&amp;versionId=068QF00000IstGTYAZ</t>
  </si>
  <si>
    <t>https://hivos.my.salesforce.com/sfc/servlet.shepherd/version/renditionDownload?rendition=ORIGINAL_Jpg&amp;versionId=068QF00000IsW0aYAF</t>
  </si>
  <si>
    <t>2024-11-12 10:12:00.000+03</t>
  </si>
  <si>
    <t>used directly as fertilizer</t>
  </si>
  <si>
    <t>NAPPIER, VEGETABLES</t>
  </si>
  <si>
    <t>Biogas offers clean fuel no smoke produced like when using firewood and charcoal</t>
  </si>
  <si>
    <t>Positive on biogas, biogas working well</t>
  </si>
  <si>
    <t>https://hivos.my.salesforce.com/sfc/servlet.shepherd/version/renditionDownload?rendition=ORIGINAL_Jpg&amp;versionId=068QF00000IstMvYAJ</t>
  </si>
  <si>
    <t>https://hivos.my.salesforce.com/sfc/servlet.shepherd/version/renditionDownload?rendition=ORIGINAL_Jpg&amp;versionId=068QF00000IskZnYAJ</t>
  </si>
  <si>
    <t>https://hivos.my.salesforce.com/sfc/servlet.shepherd/version/renditionDownload?rendition=ORIGINAL_Jpg&amp;versionId=068QF00000IsqX8YAJ</t>
  </si>
  <si>
    <t>https://hivos.my.salesforce.com/sfc/servlet.shepherd/version/renditionDownload?rendition=ORIGINAL_Jpg&amp;versionId=068QF00000Isc4RYAR</t>
  </si>
  <si>
    <t>2024-11-12 11:48:00.000+03</t>
  </si>
  <si>
    <t>MAIZE , VEGETABLES</t>
  </si>
  <si>
    <t>Recreation (sightseeing, watching TV);Education (course, go to school again, accompany the kids when studying, reading books, etc)</t>
  </si>
  <si>
    <t>Biogas working well</t>
  </si>
  <si>
    <t>Agriculture Extension Officer;TV Programmes;Biogas Program</t>
  </si>
  <si>
    <t>https://hivos.my.salesforce.com/sfc/servlet.shepherd/version/renditionDownload?rendition=ORIGINAL_Jpg&amp;versionId=068QF00000IyE0xYAF</t>
  </si>
  <si>
    <t>https://hivos.my.salesforce.com/sfc/servlet.shepherd/version/renditionDownload?rendition=ORIGINAL_Jpg&amp;versionId=068QF00000IyAGmYAN</t>
  </si>
  <si>
    <t>https://hivos.my.salesforce.com/sfc/servlet.shepherd/version/renditionDownload?rendition=ORIGINAL_Jpg&amp;versionId=068QF00000IxrFlYAJ</t>
  </si>
  <si>
    <t>https://hivos.my.salesforce.com/sfc/servlet.shepherd/version/renditionDownload?rendition=ORIGINAL_Jpg&amp;versionId=068QF00000IyLlZYAV</t>
  </si>
  <si>
    <t>2024-11-13 21:38:00.000+03</t>
  </si>
  <si>
    <t>Need to upgrade double burner to 4</t>
  </si>
  <si>
    <t>Biogas is easy to use</t>
  </si>
  <si>
    <t>Son;Worker;Husband</t>
  </si>
  <si>
    <t>VEGETABLES, COFFEE</t>
  </si>
  <si>
    <t>No smoke prodiced when using biogas hence there was no trigger for asmathic attack</t>
  </si>
  <si>
    <t>Radio;Agriculture Extension Officer;TV Programmes;Family Member/Friend;Other (Specify)</t>
  </si>
  <si>
    <t>Agricultural show</t>
  </si>
  <si>
    <t>https://hivos.my.salesforce.com/sfc/servlet.shepherd/version/renditionDownload?rendition=ORIGINAL_Jpg&amp;versionId=068QF00000J4bsWYAR</t>
  </si>
  <si>
    <t>https://hivos.my.salesforce.com/sfc/servlet.shepherd/version/renditionDownload?rendition=ORIGINAL_Jpg&amp;versionId=068QF00000J4XyaYAF</t>
  </si>
  <si>
    <t>https://hivos.my.salesforce.com/sfc/servlet.shepherd/version/renditionDownload?rendition=ORIGINAL_Jpg&amp;versionId=068QF00000J4hORYAZ</t>
  </si>
  <si>
    <t>https://hivos.my.salesforce.com/sfc/servlet.shepherd/version/renditionDownload?rendition=ORIGINAL_Jpg&amp;versionId=068QF00000J4lJxYAJ</t>
  </si>
  <si>
    <t>2024-11-14 09:08:00.000+03</t>
  </si>
  <si>
    <t>Child;Wife;Husband</t>
  </si>
  <si>
    <t>Less time spent</t>
  </si>
  <si>
    <t>SPINACH, NAPPIER, BANANA, COFFEE</t>
  </si>
  <si>
    <t>Recreation (sightseeing, watching TV);Education (course, go to school again, accompany the kids when studying, reading books, etc);Social activity (voluntary work, etc);Chat/get together with neighbors</t>
  </si>
  <si>
    <t>Biogas produced is insufficient</t>
  </si>
  <si>
    <t>Agriculture Extension Officer;Biogas Program;Family Member/Friend</t>
  </si>
  <si>
    <t>https://hivos.my.salesforce.com/sfc/servlet.shepherd/version/renditionDownload?rendition=ORIGINAL_Jpg&amp;versionId=068QF00000J4k9OYAR</t>
  </si>
  <si>
    <t>https://hivos.my.salesforce.com/sfc/servlet.shepherd/version/renditionDownload?rendition=ORIGINAL_Jpg&amp;versionId=068QF00000J4hulYAB</t>
  </si>
  <si>
    <t>https://hivos.my.salesforce.com/sfc/servlet.shepherd/version/renditionDownload?rendition=ORIGINAL_Jpg&amp;versionId=068QF00000J4i2pYAB</t>
  </si>
  <si>
    <t>https://hivos.my.salesforce.com/sfc/servlet.shepherd/version/renditionDownload?rendition=ORIGINAL_Jpg&amp;versionId=068QF00000J4lLZYAZ</t>
  </si>
  <si>
    <t>2024-11-14 10:15:00.000+03</t>
  </si>
  <si>
    <t>Broken Burner knobs;Burners breaking down frequently</t>
  </si>
  <si>
    <t>Less time spent when using biogas compared to firewood</t>
  </si>
  <si>
    <t>VEGETABLES BANANA, NAPPIER GRASS CABBAGES</t>
  </si>
  <si>
    <t>Knobs not functional</t>
  </si>
  <si>
    <t>https://hivos.my.salesforce.com/sfc/servlet.shepherd/version/renditionDownload?rendition=ORIGINAL_Jpg&amp;versionId=068QF00000J9NIdYAN</t>
  </si>
  <si>
    <t>https://hivos.my.salesforce.com/sfc/servlet.shepherd/version/renditionDownload?rendition=ORIGINAL_Jpg&amp;versionId=068QF00000J9Bj0YAF</t>
  </si>
  <si>
    <t>https://hivos.my.salesforce.com/sfc/servlet.shepherd/version/renditionDownload?rendition=ORIGINAL_Jpg&amp;versionId=068QF00000J9N5iYAF</t>
  </si>
  <si>
    <t>https://hivos.my.salesforce.com/sfc/servlet.shepherd/version/renditionDownload?rendition=ORIGINAL_Jpg&amp;versionId=068QF00000J9GgyYAF</t>
  </si>
  <si>
    <t>Low Gas Production</t>
  </si>
  <si>
    <t>VEGETABLES COFFEE MAIZE BANANA</t>
  </si>
  <si>
    <t>Biogas Contractor/Mason;Family Member/Friend;Newspaper/Magazines</t>
  </si>
  <si>
    <t>https://hivos.my.salesforce.com/sfc/servlet.shepherd/version/renditionDownload?rendition=ORIGINAL_Jpg&amp;versionId=068QF00000J9MpaYAF</t>
  </si>
  <si>
    <t>https://hivos.my.salesforce.com/sfc/servlet.shepherd/version/renditionDownload?rendition=ORIGINAL_Jpg&amp;versionId=068QF00000J9OHuYAN</t>
  </si>
  <si>
    <t>https://hivos.my.salesforce.com/sfc/servlet.shepherd/version/renditionDownload?rendition=ORIGINAL_Jpg&amp;versionId=068QF00000J9OwDYAV</t>
  </si>
  <si>
    <t>2024-11-15 17:08:00.000+03</t>
  </si>
  <si>
    <t>BANANA, NAPPIER GRASS, VEGETABLES, MAIZE</t>
  </si>
  <si>
    <t>Biogas working well, pressure gauge isn't not working well</t>
  </si>
  <si>
    <t>Agriculture Extension Officer;Biogas Contractor/Mason;Family Member/Friend</t>
  </si>
  <si>
    <t>https://hivos.my.salesforce.com/sfc/servlet.shepherd/version/renditionDownload?rendition=ORIGINAL_Jpg&amp;versionId=068QF00000JBhjTYAT</t>
  </si>
  <si>
    <t>https://hivos.my.salesforce.com/sfc/servlet.shepherd/version/renditionDownload?rendition=ORIGINAL_Jpg&amp;versionId=068QF00000JC01KYAT</t>
  </si>
  <si>
    <t>https://hivos.my.salesforce.com/sfc/servlet.shepherd/version/renditionDownload?rendition=ORIGINAL_Jpg&amp;versionId=068QF00000JBqbYYAT</t>
  </si>
  <si>
    <t>The household only uses biogas for cooking no other fuel used</t>
  </si>
  <si>
    <t>Clean source of fuel  no smoke produced,  cheaper compared to LPG and firewood</t>
  </si>
  <si>
    <t>MAIZE NQPPIER, VEGETABLES</t>
  </si>
  <si>
    <t>Biogas working well need to install pressure gauge</t>
  </si>
  <si>
    <t>https://hivos.my.salesforce.com/sfc/servlet.shepherd/version/renditionDownload?rendition=ORIGINAL_Jpg&amp;versionId=068QF00000JQYxZYAX</t>
  </si>
  <si>
    <t>https://hivos.my.salesforce.com/sfc/servlet.shepherd/version/renditionDownload?rendition=ORIGINAL_Jpg&amp;versionId=068QF00000JQYzBYAX</t>
  </si>
  <si>
    <t>https://hivos.my.salesforce.com/sfc/servlet.shepherd/version/renditionDownload?rendition=ORIGINAL_Jpg&amp;versionId=068QF00000JQSXFYA5</t>
  </si>
  <si>
    <t>https://hivos.my.salesforce.com/sfc/servlet.shepherd/version/renditionDownload?rendition=ORIGINAL_Jpg&amp;versionId=068QF00000JQZ2PYAX</t>
  </si>
  <si>
    <t>2024-11-19 09:30:00.000+03</t>
  </si>
  <si>
    <t>Pressure gauge need to be installed</t>
  </si>
  <si>
    <t>Less time spent compared when using firewood</t>
  </si>
  <si>
    <t>Economical fuel consumption cost reduced , clean source of fuel no smoke , less time spent when cooking</t>
  </si>
  <si>
    <t>MAIZE VEGETABLES NAPPIER GRASS</t>
  </si>
  <si>
    <t>Since there was a significant reduction in use of firewood quality of air improved no smoke</t>
  </si>
  <si>
    <t>Biogas working well one burner needs to be changed</t>
  </si>
  <si>
    <t>https://hivos.my.salesforce.com/sfc/servlet.shepherd/version/renditionDownload?rendition=ORIGINAL_Jpg&amp;versionId=068QF00000JQZ5dYAH</t>
  </si>
  <si>
    <t>https://hivos.my.salesforce.com/sfc/servlet.shepherd/version/renditionDownload?rendition=ORIGINAL_Jpg&amp;versionId=068QF00000JQZ8rYAH</t>
  </si>
  <si>
    <t>https://hivos.my.salesforce.com/sfc/servlet.shepherd/version/renditionDownload?rendition=ORIGINAL_Jpg&amp;versionId=068QF00000JQZC5YAP</t>
  </si>
  <si>
    <t>https://hivos.my.salesforce.com/sfc/servlet.shepherd/version/renditionDownload?rendition=ORIGINAL_Jpg&amp;versionId=068QF00000JQZDhYAP</t>
  </si>
  <si>
    <t>2024-11-19 12:51:00.000+03</t>
  </si>
  <si>
    <t>Giving it time to accumulate sufficient biogas.</t>
  </si>
  <si>
    <t>I don't need to collect much firewood, which was hectic.</t>
  </si>
  <si>
    <t>Clean source of fuel, Safe to use, Cheap fuel (saves cost), Convenient to use</t>
  </si>
  <si>
    <t>MAIZE, VEGETABLES</t>
  </si>
  <si>
    <t>Income generating activity;Social activity (voluntary work, etc);Other</t>
  </si>
  <si>
    <t>Selling vegetables</t>
  </si>
  <si>
    <t>The respondent doesn't spend much time in supervising the collection of firewood.</t>
  </si>
  <si>
    <t>https://hivos.my.salesforce.com/sfc/servlet.shepherd/version/renditionDownload?rendition=ORIGINAL_Jpg&amp;versionId=068QF00000IfsTZYAZ</t>
  </si>
  <si>
    <t>https://hivos.my.salesforce.com/sfc/servlet.shepherd/version/renditionDownload?rendition=ORIGINAL_Jpg&amp;versionId=068QF00000IftEKYAZ</t>
  </si>
  <si>
    <t>https://hivos.my.salesforce.com/sfc/servlet.shepherd/version/renditionDownload?rendition=ORIGINAL_Jpg&amp;versionId=068QF00000IfvstYAB</t>
  </si>
  <si>
    <t>https://hivos.my.salesforce.com/sfc/servlet.shepherd/version/renditionDownload?rendition=ORIGINAL_Jpg&amp;versionId=068QF00000Ifz0OYAR</t>
  </si>
  <si>
    <t>2024-11-09 12:56:00.000+03</t>
  </si>
  <si>
    <t>Would like to consult a technician to address the low production of biogas from the biodigester.</t>
  </si>
  <si>
    <t>The production of biogas has been declining regardless of the weather season.</t>
  </si>
  <si>
    <t>Clean source of fuel, Saves cost of fuel, Source of bio slurry fertilizer</t>
  </si>
  <si>
    <t>Not aware that it can be used in the biodigester</t>
  </si>
  <si>
    <t>MAIZE, VEGETABLES, NAPPIER GRASS</t>
  </si>
  <si>
    <t>Use of biogas resulted in less smoke hence the reduction</t>
  </si>
  <si>
    <t>Commercial livestock farming</t>
  </si>
  <si>
    <t>Selling dairy and poultry products</t>
  </si>
  <si>
    <t>The respondent said that the biodigester has never stopped working since it was installed in 2016.</t>
  </si>
  <si>
    <t>Radio;Biogas Contractor/Mason;Family Member/Friend</t>
  </si>
  <si>
    <t>https://hivos.my.salesforce.com/sfc/servlet.shepherd/version/renditionDownload?rendition=ORIGINAL_Jpg&amp;versionId=068QF00000Isqk1YAB</t>
  </si>
  <si>
    <t>https://hivos.my.salesforce.com/sfc/servlet.shepherd/version/renditionDownload?rendition=ORIGINAL_Jpg&amp;versionId=068QF00000IsjcAYAR</t>
  </si>
  <si>
    <t>https://hivos.my.salesforce.com/sfc/servlet.shepherd/version/renditionDownload?rendition=ORIGINAL_Jpg&amp;versionId=068QF00000IsqldYAB</t>
  </si>
  <si>
    <t>https://hivos.my.salesforce.com/sfc/servlet.shepherd/version/renditionDownload?rendition=ORIGINAL_Jpg&amp;versionId=068QF00000IsRgvYAF</t>
  </si>
  <si>
    <t>2024-11-12 12:48:00.000+03</t>
  </si>
  <si>
    <t>Because I use less quantity of firewood hence reduced workload.</t>
  </si>
  <si>
    <t>Clean source of fuel, Convenient to use, Safe to use</t>
  </si>
  <si>
    <t>I use it as fertiliser directly on the farm</t>
  </si>
  <si>
    <t>NAPPIER GRASS, MAIZE, BANANA.</t>
  </si>
  <si>
    <t>https://hivos.my.salesforce.com/sfc/servlet.shepherd/version/renditionDownload?rendition=ORIGINAL_Jpg&amp;versionId=068QF00000J3mzeYAB</t>
  </si>
  <si>
    <t>https://hivos.my.salesforce.com/sfc/servlet.shepherd/version/renditionDownload?rendition=ORIGINAL_Jpg&amp;versionId=068QF00000J3fbfYAB</t>
  </si>
  <si>
    <t>https://hivos.my.salesforce.com/sfc/servlet.shepherd/version/renditionDownload?rendition=ORIGINAL_Jpg&amp;versionId=068QF00000J2ts4YAB</t>
  </si>
  <si>
    <t>https://hivos.my.salesforce.com/sfc/servlet.shepherd/version/renditionDownload?rendition=ORIGINAL_Jpg&amp;versionId=068QF00000J3LWTYA3</t>
  </si>
  <si>
    <t>2024-11-14 15:28:00.000+03</t>
  </si>
  <si>
    <t>Cutting the trees to make Firewood was hectic and time consuming.</t>
  </si>
  <si>
    <t>Clean source of energy, Environmental conservation and Source of bio slurry fertilizer</t>
  </si>
  <si>
    <t>It's not collected but left as waste</t>
  </si>
  <si>
    <t>VEGETABLES.</t>
  </si>
  <si>
    <t>Ministry of Environment and Natural Resources</t>
  </si>
  <si>
    <t>Commercial livestock and crop farming</t>
  </si>
  <si>
    <t>Selling chicken and vegetables</t>
  </si>
  <si>
    <t>The liquid slurry is collected every morning and applied to the vegetables in the garden.</t>
  </si>
  <si>
    <t>https://hivos.my.salesforce.com/sfc/servlet.shepherd/version/renditionDownload?rendition=ORIGINAL_Jpg&amp;versionId=068QF00000J3omvYAB</t>
  </si>
  <si>
    <t>https://hivos.my.salesforce.com/sfc/servlet.shepherd/version/renditionDownload?rendition=ORIGINAL_Jpg&amp;versionId=068QF00000J3Ut8YAF</t>
  </si>
  <si>
    <t>https://hivos.my.salesforce.com/sfc/servlet.shepherd/version/renditionDownload?rendition=ORIGINAL_Jpg&amp;versionId=068QF00000J3mOYYAZ</t>
  </si>
  <si>
    <t>https://hivos.my.salesforce.com/sfc/servlet.shepherd/version/renditionDownload?rendition=ORIGINAL_Jpg&amp;versionId=068QF00000J3ZciYAF</t>
  </si>
  <si>
    <t>2024-11-13 15:49:00.000+03</t>
  </si>
  <si>
    <t>The respondent says that before installation of the biodigester, they didn't have any animal.</t>
  </si>
  <si>
    <t>There is convenience in using biogas.</t>
  </si>
  <si>
    <t>Saves cost of cooking, Source of bio slurry fertilizer, Safe to use</t>
  </si>
  <si>
    <t>Used directly as fertiliser</t>
  </si>
  <si>
    <t>Uses directly as fertiliser</t>
  </si>
  <si>
    <t>Used directly as fertiliser.</t>
  </si>
  <si>
    <t>Management of other animals' manure</t>
  </si>
  <si>
    <t>Selling vegetables and poultry e.g. Goose, Guinea fowl and Chicken</t>
  </si>
  <si>
    <t>Agriculture Extension Officer;Biogas Program;Biogas Contractor/Mason</t>
  </si>
  <si>
    <t>https://hivos.my.salesforce.com/sfc/servlet.shepherd/version/renditionDownload?rendition=ORIGINAL_Jpg&amp;versionId=068QF00000JADaXYAX</t>
  </si>
  <si>
    <t>https://hivos.my.salesforce.com/sfc/servlet.shepherd/version/renditionDownload?rendition=ORIGINAL_Jpg&amp;versionId=068QF00000JADc9YAH</t>
  </si>
  <si>
    <t>https://hivos.my.salesforce.com/sfc/servlet.shepherd/version/renditionDownload?rendition=ORIGINAL_Jpg&amp;versionId=068QF00000JA7AAYA1</t>
  </si>
  <si>
    <t>https://hivos.my.salesforce.com/sfc/servlet.shepherd/version/renditionDownload?rendition=ORIGINAL_Jpg&amp;versionId=068QF00000JABLqYAP</t>
  </si>
  <si>
    <t>2024-11-15 10:45:00.000+03</t>
  </si>
  <si>
    <t>No much firewood is needed thus don't have much work.</t>
  </si>
  <si>
    <t>The cows' manure is more than enough.</t>
  </si>
  <si>
    <t>NAPPIER GRASS, COFFEE, VEGETABLES</t>
  </si>
  <si>
    <t>The household not used the biogas for the last few days, not that it's stopped functioning but just clearing it to enhance its efficiency.</t>
  </si>
  <si>
    <t>https://hivos.my.salesforce.com/sfc/servlet.shepherd/version/renditionDownload?rendition=ORIGINAL_Jpg&amp;versionId=068QF00000JK7VRYA1</t>
  </si>
  <si>
    <t>https://hivos.my.salesforce.com/sfc/servlet.shepherd/version/renditionDownload?rendition=ORIGINAL_Jpg&amp;versionId=068QF00000JK7YfYAL</t>
  </si>
  <si>
    <t>https://hivos.my.salesforce.com/sfc/servlet.shepherd/version/renditionDownload?rendition=ORIGINAL_Jpg&amp;versionId=068QF00000JK325YAD</t>
  </si>
  <si>
    <t>https://hivos.my.salesforce.com/sfc/servlet.shepherd/version/renditionDownload?rendition=ORIGINAL_Jpg&amp;versionId=068QF00000JK2VnYAL</t>
  </si>
  <si>
    <t>2024-11-18 14:17:00.000+03</t>
  </si>
  <si>
    <t>Saves cost of cooking fuel, it’s safe to use, clean source of cooking fuel</t>
  </si>
  <si>
    <t>COFFEE PLANTATION AND AVOCADO.</t>
  </si>
  <si>
    <t>There is water scarcity in the area that's currently compromising the use of biodigester.</t>
  </si>
  <si>
    <t>https://hivos.my.salesforce.com/sfc/servlet.shepherd/version/renditionDownload?rendition=ORIGINAL_Jpg&amp;versionId=068QF00000JO97HYAT</t>
  </si>
  <si>
    <t>https://hivos.my.salesforce.com/sfc/servlet.shepherd/version/renditionDownload?rendition=ORIGINAL_Jpg&amp;versionId=068QF00000JNrLiYAL</t>
  </si>
  <si>
    <t>https://hivos.my.salesforce.com/sfc/servlet.shepherd/version/renditionDownload?rendition=ORIGINAL_Jpg&amp;versionId=068QF00000JO56zYAD</t>
  </si>
  <si>
    <t>https://hivos.my.salesforce.com/sfc/servlet.shepherd/version/renditionDownload?rendition=ORIGINAL_Jpg&amp;versionId=068QF00000JNYhDYAX</t>
  </si>
  <si>
    <t>2024-11-19 14:15:00.000+03</t>
  </si>
  <si>
    <t>We don't need a big quantity of firewood thus, less work.</t>
  </si>
  <si>
    <t>Convenient to use, saves cost, safe to use, source of bio slurry fertilizer</t>
  </si>
  <si>
    <t>The cows' cowdung is already sufficient.</t>
  </si>
  <si>
    <t>The cow manure is sufficient.</t>
  </si>
  <si>
    <t>MAIZE, BANANA, COFFEE.</t>
  </si>
  <si>
    <t>Running a retailer shop</t>
  </si>
  <si>
    <t>The biogas production has recently reduced even after an expert came to make some improvements to it.</t>
  </si>
  <si>
    <t>Agriculture Extension Officer;TV Programmes;Biogas Program;Family Member/Friend</t>
  </si>
  <si>
    <t>https://hivos.my.salesforce.com/sfc/servlet.shepherd/version/renditionDownload?rendition=ORIGINAL_Jpg&amp;versionId=068QF00000JWjVKYA1</t>
  </si>
  <si>
    <t>https://hivos.my.salesforce.com/sfc/servlet.shepherd/version/renditionDownload?rendition=ORIGINAL_Jpg&amp;versionId=068QF00000JWrRGYA1</t>
  </si>
  <si>
    <t>https://hivos.my.salesforce.com/sfc/servlet.shepherd/version/renditionDownload?rendition=ORIGINAL_Jpg&amp;versionId=068QF00000JWjITYA1</t>
  </si>
  <si>
    <t>https://hivos.my.salesforce.com/sfc/servlet.shepherd/version/renditionDownload?rendition=ORIGINAL_Jpg&amp;versionId=068QF00000JWsf3YAD</t>
  </si>
  <si>
    <t>2024-11-20 16:21:00.000+03</t>
  </si>
  <si>
    <t>Because not much firewood is needed.</t>
  </si>
  <si>
    <t>Clean source of fuel, saves cost of fuel, environmental conservation and safe to use</t>
  </si>
  <si>
    <t>Cow manure is sufficient</t>
  </si>
  <si>
    <t>NAPPIER GRASS, MAIZE, BANANA. VEGETABLES</t>
  </si>
  <si>
    <t>Income generating activity;Recreation (sightseeing, watching TV);Social activity (voluntary work, etc);Chat/get together with neighbors</t>
  </si>
  <si>
    <t>Selling chicken</t>
  </si>
  <si>
    <t>The respondent now attends to her chickens better.</t>
  </si>
  <si>
    <t>https://hivos.my.salesforce.com/sfc/servlet.shepherd/version/renditionDownload?rendition=ORIGINAL_Jpg&amp;versionId=068QF00000Js9FBYAZ</t>
  </si>
  <si>
    <t>https://hivos.my.salesforce.com/sfc/servlet.shepherd/version/renditionDownload?rendition=ORIGINAL_Jpg&amp;versionId=068QF00000JsKBjYAN</t>
  </si>
  <si>
    <t>https://hivos.my.salesforce.com/sfc/servlet.shepherd/version/renditionDownload?rendition=ORIGINAL_Jpg&amp;versionId=068QF00000Js5hwYAB</t>
  </si>
  <si>
    <t>https://hivos.my.salesforce.com/sfc/servlet.shepherd/version/renditionDownload?rendition=ORIGINAL_Jpg&amp;versionId=068QF00000Js8Y3YAJ</t>
  </si>
  <si>
    <t>2024-11-11 18:29:00.000+03</t>
  </si>
  <si>
    <t>The actual GPS coordinates are: Latitude: N 0Â° 59'4" Longitude: E 34Â°57' 21" Altitude: 1822.91m Accuracy: 1.06m</t>
  </si>
  <si>
    <t>Firewood loads are heavy to carry</t>
  </si>
  <si>
    <t>Saves the cost of cooking fuel, No smoke hence less health risks, It is safe to use</t>
  </si>
  <si>
    <t>DAIRY COWS' MANURE IS SUFFICIENT</t>
  </si>
  <si>
    <t>MAIZE, MACADAMIA, KALES, PASSION FRUIT, BEANS</t>
  </si>
  <si>
    <t>Sells Macadamia and Bananas</t>
  </si>
  <si>
    <t>https://hivos.my.salesforce.com/sfc/servlet.shepherd/version/renditionDownload?rendition=ORIGINAL_Jpg&amp;versionId=068QF00000IgmM3YAJ</t>
  </si>
  <si>
    <t>https://hivos.my.salesforce.com/sfc/servlet.shepherd/version/renditionDownload?rendition=ORIGINAL_Jpg&amp;versionId=068QF00000Ign8PYAR</t>
  </si>
  <si>
    <t>https://hivos.my.salesforce.com/sfc/servlet.shepherd/version/renditionDownload?rendition=ORIGINAL_Jpg&amp;versionId=068QF00000IglpmYAB</t>
  </si>
  <si>
    <t>https://hivos.my.salesforce.com/sfc/servlet.shepherd/version/renditionDownload?rendition=ORIGINAL_Jpg&amp;versionId=068QF00000Igmh0YAB</t>
  </si>
  <si>
    <t>2024-11-09 12:04:00.000+03</t>
  </si>
  <si>
    <t>the respondent said her neighbors and friends are interested in installing bio-digesters</t>
  </si>
  <si>
    <t>her crops and vegetables are healthy and green because of bio-slurry</t>
  </si>
  <si>
    <t>Clean source of fuel, Affordable fuel</t>
  </si>
  <si>
    <t>Dairy cows;Market swine;Poultry;Sheep;Goats</t>
  </si>
  <si>
    <t>DAIRY COWS' MANURE IS ENOUGH FOR THE DIGESTER</t>
  </si>
  <si>
    <t>KALES, MAIZE, SPINACH, TOMATOES</t>
  </si>
  <si>
    <t>Before biogas i experienced chocking problems due to smoke that's nolonger the case</t>
  </si>
  <si>
    <t>Sells Market Swine</t>
  </si>
  <si>
    <t>https://hivos.my.salesforce.com/sfc/servlet.shepherd/version/renditionDownload?rendition=ORIGINAL_Jpg&amp;versionId=068QF00000IgnBdYAJ</t>
  </si>
  <si>
    <t>https://hivos.my.salesforce.com/sfc/servlet.shepherd/version/renditionDownload?rendition=ORIGINAL_Jpg&amp;versionId=068QF00000IgnDFYAZ</t>
  </si>
  <si>
    <t>https://hivos.my.salesforce.com/sfc/servlet.shepherd/version/renditionDownload?rendition=ORIGINAL_Jpg&amp;versionId=068QF00000IgmvWYAR</t>
  </si>
  <si>
    <t>https://hivos.my.salesforce.com/sfc/servlet.shepherd/version/renditionDownload?rendition=ORIGINAL_Jpg&amp;versionId=068QF00000IgnErYAJ</t>
  </si>
  <si>
    <t>2024-11-09 16:41:00.000+03</t>
  </si>
  <si>
    <t>they were grateful that they're saving money because of biogas</t>
  </si>
  <si>
    <t>One of the stove burners is not producing gas;Burners breaking down frequently</t>
  </si>
  <si>
    <t>Source of BIO-SLURRY fertilizer, Saves the cost of cooking fuel, Environmental conservation</t>
  </si>
  <si>
    <t>BANANAS, CABBAGES, NAPPIER GRASS, MACADAMIA, PUMPKINS</t>
  </si>
  <si>
    <t>Income generating activity;Education (course, go to school again, accompany the kids when studying, reading books, etc);Helping my Wife</t>
  </si>
  <si>
    <t>Engaging in Professional employment</t>
  </si>
  <si>
    <t>The household head utilizes his saved time to work for payment and also socialize with other family members</t>
  </si>
  <si>
    <t>https://hivos.my.salesforce.com/sfc/servlet.shepherd/version/renditionDownload?rendition=ORIGINAL_Jpg&amp;versionId=068QF00000IscytYAB</t>
  </si>
  <si>
    <t>https://hivos.my.salesforce.com/sfc/servlet.shepherd/version/renditionDownload?rendition=ORIGINAL_Jpg&amp;versionId=068QF00000IsmBmYAJ</t>
  </si>
  <si>
    <t>https://hivos.my.salesforce.com/sfc/servlet.shepherd/version/renditionDownload?rendition=ORIGINAL_Jpg&amp;versionId=068QF00000IsupFYAR</t>
  </si>
  <si>
    <t>https://hivos.my.salesforce.com/sfc/servlet.shepherd/version/renditionDownload?rendition=ORIGINAL_Jpg&amp;versionId=068QF00000IsboHYAR</t>
  </si>
  <si>
    <t>2024-11-12 19:14:00.000+03</t>
  </si>
  <si>
    <t>the household regrets why it didn't build a bigger biogas plant.</t>
  </si>
  <si>
    <t>Affordable fuel, cooks faster and saves time, Source of BIO-SLURRY fertilizer</t>
  </si>
  <si>
    <t>BANANAS, BEANS, MAIZE</t>
  </si>
  <si>
    <t>Biogas does not produce smoke therefore i feel relatively more safer</t>
  </si>
  <si>
    <t>Income generating activity;Recreation (sightseeing, watching TV);Chat/get together with neighbors</t>
  </si>
  <si>
    <t>The farmer grows bananas in large scale where he mostly applies the slurry</t>
  </si>
  <si>
    <t>https://hivos.my.salesforce.com/sfc/servlet.shepherd/version/renditionDownload?rendition=ORIGINAL_Jpg&amp;versionId=068QF00000IyWgzYAF</t>
  </si>
  <si>
    <t>https://hivos.my.salesforce.com/sfc/servlet.shepherd/version/renditionDownload?rendition=ORIGINAL_Jpg&amp;versionId=068QF00000IyEE3YAN</t>
  </si>
  <si>
    <t>https://hivos.my.salesforce.com/sfc/servlet.shepherd/version/renditionDownload?rendition=ORIGINAL_Jpg&amp;versionId=068QF00000IyWibYAF</t>
  </si>
  <si>
    <t>2024-11-13 12:29:00.000+03</t>
  </si>
  <si>
    <t>the farmer says he was promised by kbp officer that he'll be assisted get a lid for the extension chamber of his biogas plant.</t>
  </si>
  <si>
    <t>Affordable fuel, Clean source of fuel, Reduces labor cost, Source of BIO-SLURRY fertilizer</t>
  </si>
  <si>
    <t>MAIZE, SPINACH, KALES</t>
  </si>
  <si>
    <t>Respondent is a teacher who uses most of her free time to teach her children</t>
  </si>
  <si>
    <t>https://hivos.my.salesforce.com/sfc/servlet.shepherd/version/renditionDownload?rendition=ORIGINAL_Jpg&amp;versionId=068QF00000J9QEsYAN</t>
  </si>
  <si>
    <t>https://hivos.my.salesforce.com/sfc/servlet.shepherd/version/renditionDownload?rendition=ORIGINAL_Jpg&amp;versionId=068QF00000J9NAYYA3</t>
  </si>
  <si>
    <t>https://hivos.my.salesforce.com/sfc/servlet.shepherd/version/renditionDownload?rendition=ORIGINAL_Jpg&amp;versionId=068QF00000J9NH1YAN</t>
  </si>
  <si>
    <t>https://hivos.my.salesforce.com/sfc/servlet.shepherd/version/renditionDownload?rendition=ORIGINAL_Jpg&amp;versionId=068QF00000J9MRPYA3</t>
  </si>
  <si>
    <t>2024-11-15 14:02:00.000+03</t>
  </si>
  <si>
    <t>the respondent said that pigs manure produce more gas than dairy cows' manure.</t>
  </si>
  <si>
    <t>Takes less time to feed digester</t>
  </si>
  <si>
    <t>TAI SACCO</t>
  </si>
  <si>
    <t>No smoke hence low health risks, Cooks faster and saves time, Affordable fuel</t>
  </si>
  <si>
    <t>Used as food mix for cows</t>
  </si>
  <si>
    <t>MAIZE, BANANS, COWPEAS, KALES</t>
  </si>
  <si>
    <t>Nowadays I do not experience eye itching problems like the case before biogas</t>
  </si>
  <si>
    <t>She spends her free time socializing with neighbors</t>
  </si>
  <si>
    <t>https://hivos.my.salesforce.com/sfc/servlet.shepherd/version/renditionDownload?rendition=ORIGINAL_Jpg&amp;versionId=068QF00000J9LOuYAN</t>
  </si>
  <si>
    <t>https://hivos.my.salesforce.com/sfc/servlet.shepherd/version/renditionDownload?rendition=ORIGINAL_Jpg&amp;versionId=068QF00000J9LdOYAV</t>
  </si>
  <si>
    <t>https://hivos.my.salesforce.com/sfc/servlet.shepherd/version/renditionDownload?rendition=ORIGINAL_Jpg&amp;versionId=068QF00000J9MPnYAN</t>
  </si>
  <si>
    <t>https://hivos.my.salesforce.com/sfc/servlet.shepherd/version/renditionDownload?rendition=ORIGINAL_Jpg&amp;versionId=068QF00000J9RR3YAN</t>
  </si>
  <si>
    <t>2024-11-15 16:33:00.000+03</t>
  </si>
  <si>
    <t>the respondent is happy and satisfied by the usage of the biogas</t>
  </si>
  <si>
    <t>Affordable Fuel;Source of Bioslurry fertilizer;Environmental Conservation;No smoke hence low health risks</t>
  </si>
  <si>
    <t>Market swine;Poultry</t>
  </si>
  <si>
    <t>The Pigs manure is sufficient.</t>
  </si>
  <si>
    <t>KALES, MCHICHA, BEANS, TOMATOES, BANANAS</t>
  </si>
  <si>
    <t>The husband uses his free time to work for payment in the neighborhood</t>
  </si>
  <si>
    <t>https://hivos.my.salesforce.com/sfc/servlet.shepherd/version/renditionDownload?rendition=ORIGINAL_Jpg&amp;versionId=068QF00000JJv6HYAT</t>
  </si>
  <si>
    <t>https://hivos.my.salesforce.com/sfc/servlet.shepherd/version/renditionDownload?rendition=ORIGINAL_Jpg&amp;versionId=068QF00000JK89qYAD</t>
  </si>
  <si>
    <t>https://hivos.my.salesforce.com/sfc/servlet.shepherd/version/renditionDownload?rendition=ORIGINAL_Jpg&amp;versionId=068QF00000JK6w1YAD</t>
  </si>
  <si>
    <t>https://hivos.my.salesforce.com/sfc/servlet.shepherd/version/renditionDownload?rendition=ORIGINAL_Jpg&amp;versionId=068QF00000JKFxeYAH</t>
  </si>
  <si>
    <t>2024-11-18 14:06:00.000+03</t>
  </si>
  <si>
    <t>the respondent was grateful for the services he was getting from the plant. however, he wasn't happy about some dysfunctional knobs of the stove</t>
  </si>
  <si>
    <t>BANANAS, BEANS, ONIONS</t>
  </si>
  <si>
    <t>We use biogas for all meals, no smoke problems experienced</t>
  </si>
  <si>
    <t>The household is more focused on taking care of their dairy animals</t>
  </si>
  <si>
    <t>https://hivos.my.salesforce.com/sfc/servlet.shepherd/version/renditionDownload?rendition=ORIGINAL_Jpg&amp;versionId=068QF00000JQRG9YAP</t>
  </si>
  <si>
    <t>https://hivos.my.salesforce.com/sfc/servlet.shepherd/version/renditionDownload?rendition=ORIGINAL_Jpg&amp;versionId=068QF00000JQ7fgYAD</t>
  </si>
  <si>
    <t>https://hivos.my.salesforce.com/sfc/servlet.shepherd/version/renditionDownload?rendition=ORIGINAL_Jpg&amp;versionId=068QF00000JQOgWYAX</t>
  </si>
  <si>
    <t>https://hivos.my.salesforce.com/sfc/servlet.shepherd/version/renditionDownload?rendition=ORIGINAL_Jpg&amp;versionId=068QF00000JQRJNYA5</t>
  </si>
  <si>
    <t>2024-11-19 18:02:00.000+03</t>
  </si>
  <si>
    <t>they were so grateful for my visit</t>
  </si>
  <si>
    <t>BANANAA, KALES, ONIONS</t>
  </si>
  <si>
    <t>Extra free time is utilized by taking care of younger children and helping them do homework.</t>
  </si>
  <si>
    <t>https://hivos.my.salesforce.com/sfc/servlet.shepherd/version/renditionDownload?rendition=ORIGINAL_Jpg&amp;versionId=068QF00000JQRWHYA5</t>
  </si>
  <si>
    <t>https://hivos.my.salesforce.com/sfc/servlet.shepherd/version/renditionDownload?rendition=ORIGINAL_Jpg&amp;versionId=068QF00000JQRXtYAP</t>
  </si>
  <si>
    <t>https://hivos.my.salesforce.com/sfc/servlet.shepherd/version/renditionDownload?rendition=ORIGINAL_Jpg&amp;versionId=068QF00000JOkuyYAD</t>
  </si>
  <si>
    <t>2024-11-19 12:35:00.000+03</t>
  </si>
  <si>
    <t>the household said they are now used to the use of biogas and cannot imagine life without it.</t>
  </si>
  <si>
    <t>Saves the cost of cooking fuel;Clean source of fuel;Source of Bioslurry fertilizer;Environmental Conservation;No smoke hence low health risks</t>
  </si>
  <si>
    <t>Market swine;Poultry;Other Animals (specify)</t>
  </si>
  <si>
    <t>Manure is dry and not good for digester</t>
  </si>
  <si>
    <t>I am not aware if Rabbbit manure can be used in Biodigesters</t>
  </si>
  <si>
    <t>KALES, BANANAS, SPINACH, ONIONS, LOCAL VEGETABLES (MCHICHA, MANAGU)</t>
  </si>
  <si>
    <t>Due to biogas, there is no more eye problems compared to before biogas</t>
  </si>
  <si>
    <t>Uses free time to take care of other domesticated animals like rabbits</t>
  </si>
  <si>
    <t>https://hivos.my.salesforce.com/sfc/servlet.shepherd/version/renditionDownload?rendition=ORIGINAL_Jpg&amp;versionId=068QF00000JVtJrYAL</t>
  </si>
  <si>
    <t>https://hivos.my.salesforce.com/sfc/servlet.shepherd/version/renditionDownload?rendition=ORIGINAL_Jpg&amp;versionId=068QF00000JVrhqYAD</t>
  </si>
  <si>
    <t>https://hivos.my.salesforce.com/sfc/servlet.shepherd/version/renditionDownload?rendition=ORIGINAL_Jpg&amp;versionId=068QF00000JVP2VYAX</t>
  </si>
  <si>
    <t>2024-11-20 13:25:00.000+03</t>
  </si>
  <si>
    <t>respondent says that her biogas system produces less gas than expected. requests for intervention if possible</t>
  </si>
  <si>
    <t>Sufficient dairy manure</t>
  </si>
  <si>
    <t>NAPIER GRASS, MAIZE, BANANA, VEGETABLES</t>
  </si>
  <si>
    <t>Smoke from traditional cooking methods reduced.</t>
  </si>
  <si>
    <t>Recreation (sightseeing, watching TV);Chat/get together with neighbors</t>
  </si>
  <si>
    <t>Modified biogas stove with stands</t>
  </si>
  <si>
    <t>https://hivos.my.salesforce.com/sfc/servlet.shepherd/version/renditionDownload?rendition=ORIGINAL_Jpg&amp;versionId=068QF00000IgIivYAF</t>
  </si>
  <si>
    <t>https://hivos.my.salesforce.com/sfc/servlet.shepherd/version/renditionDownload?rendition=ORIGINAL_Jpg&amp;versionId=068QF00000IgEx4YAF</t>
  </si>
  <si>
    <t>https://hivos.my.salesforce.com/sfc/servlet.shepherd/version/renditionDownload?rendition=ORIGINAL_Jpg&amp;versionId=068QF00000IgCwvYAF</t>
  </si>
  <si>
    <t>https://hivos.my.salesforce.com/sfc/servlet.shepherd/version/renditionDownload?rendition=ORIGINAL_Jpg&amp;versionId=068QF00000IgGCVYA3</t>
  </si>
  <si>
    <t>2024-11-09 10:42:00.000+03</t>
  </si>
  <si>
    <t>grateful</t>
  </si>
  <si>
    <t>SUFFICIENT DAIRY MANURE</t>
  </si>
  <si>
    <t>Cleaner energy source means less smoke and harmful fumes.</t>
  </si>
  <si>
    <t>https://hivos.my.salesforce.com/sfc/servlet.shepherd/version/renditionDownload?rendition=ORIGINAL_Jpg&amp;versionId=068QF00000In2b9YAB</t>
  </si>
  <si>
    <t>https://hivos.my.salesforce.com/sfc/servlet.shepherd/version/renditionDownload?rendition=ORIGINAL_Jpg&amp;versionId=068QF00000Imv2BYAR</t>
  </si>
  <si>
    <t>https://hivos.my.salesforce.com/sfc/servlet.shepherd/version/renditionDownload?rendition=ORIGINAL_Jpg&amp;versionId=068QF00000In55vYAB</t>
  </si>
  <si>
    <t>https://hivos.my.salesforce.com/sfc/servlet.shepherd/version/renditionDownload?rendition=ORIGINAL_Jpg&amp;versionId=068QF00000InNNhYAN</t>
  </si>
  <si>
    <t>2024-11-11 09:59:00.000+03</t>
  </si>
  <si>
    <t>greatful and recommends it</t>
  </si>
  <si>
    <t>Bought Cows</t>
  </si>
  <si>
    <t>NAPIER GRASS, MAIZE, BANANA, COFFEE</t>
  </si>
  <si>
    <t>Using biogas reduced indoor air pollution.</t>
  </si>
  <si>
    <t>Commercial crop and livestock farming</t>
  </si>
  <si>
    <t>Milk vending and selling tea</t>
  </si>
  <si>
    <t>Income generating activity;Social activity (voluntary work, etc);Helping my Wife</t>
  </si>
  <si>
    <t>https://hivos.my.salesforce.com/sfc/servlet.shepherd/version/renditionDownload?rendition=ORIGINAL_Jpg&amp;versionId=068QF00000Isi9qYAB</t>
  </si>
  <si>
    <t>https://hivos.my.salesforce.com/sfc/servlet.shepherd/version/renditionDownload?rendition=ORIGINAL_Jpg&amp;versionId=068QF00000IsVnkYAF</t>
  </si>
  <si>
    <t>https://hivos.my.salesforce.com/sfc/servlet.shepherd/version/renditionDownload?rendition=ORIGINAL_Jpg&amp;versionId=068QF00000IssyjYAB</t>
  </si>
  <si>
    <t>https://hivos.my.salesforce.com/sfc/servlet.shepherd/version/renditionDownload?rendition=ORIGINAL_Jpg&amp;versionId=068QF00000Ist3ZYAR</t>
  </si>
  <si>
    <t>2024-11-12 14:35:00.000+03</t>
  </si>
  <si>
    <t>recommends biogas and greatful</t>
  </si>
  <si>
    <t>NAPPIER GRASS, MAIZE</t>
  </si>
  <si>
    <t>Other stove/old stove (firewood stove) has two burners</t>
  </si>
  <si>
    <t>https://hivos.my.salesforce.com/sfc/servlet.shepherd/version/renditionDownload?rendition=ORIGINAL_Jpg&amp;versionId=068QF00000IyADeYAN</t>
  </si>
  <si>
    <t>https://hivos.my.salesforce.com/sfc/servlet.shepherd/version/renditionDownload?rendition=ORIGINAL_Jpg&amp;versionId=068QF00000IxtBGYAZ</t>
  </si>
  <si>
    <t>https://hivos.my.salesforce.com/sfc/servlet.shepherd/version/renditionDownload?rendition=ORIGINAL_Jpg&amp;versionId=068QF00000IxyFhYAJ</t>
  </si>
  <si>
    <t>https://hivos.my.salesforce.com/sfc/servlet.shepherd/version/renditionDownload?rendition=ORIGINAL_Jpg&amp;versionId=068QF00000IyG66YAF</t>
  </si>
  <si>
    <t>2024-11-13 14:30:00.000+03</t>
  </si>
  <si>
    <t>greatful and certified with its results</t>
  </si>
  <si>
    <t>Convenient</t>
  </si>
  <si>
    <t>NAPIER GRASS, MAIZE, BANANA</t>
  </si>
  <si>
    <t>https://hivos.my.salesforce.com/sfc/servlet.shepherd/version/renditionDownload?rendition=ORIGINAL_Jpg&amp;versionId=068QF00000J3gKlYAJ</t>
  </si>
  <si>
    <t>https://hivos.my.salesforce.com/sfc/servlet.shepherd/version/renditionDownload?rendition=ORIGINAL_Jpg&amp;versionId=068QF00000J3f0bYAB</t>
  </si>
  <si>
    <t>https://hivos.my.salesforce.com/sfc/servlet.shepherd/version/renditionDownload?rendition=ORIGINAL_Jpg&amp;versionId=068QF00000J3hTnYAJ</t>
  </si>
  <si>
    <t>https://hivos.my.salesforce.com/sfc/servlet.shepherd/version/renditionDownload?rendition=ORIGINAL_Jpg&amp;versionId=068QF00000J3bzVYAR</t>
  </si>
  <si>
    <t>2024-11-14 12:30:00.000+03</t>
  </si>
  <si>
    <t>there's a technically issue with the. biogas not producing sufficient gas hence forced to use other fuel kindly help</t>
  </si>
  <si>
    <t>It is cost saving</t>
  </si>
  <si>
    <t>Milk vending and coffee selling</t>
  </si>
  <si>
    <t>https://hivos.my.salesforce.com/sfc/servlet.shepherd/version/renditionDownload?rendition=ORIGINAL_Jpg&amp;versionId=068QF00000J3eioYAB</t>
  </si>
  <si>
    <t>https://hivos.my.salesforce.com/sfc/servlet.shepherd/version/renditionDownload?rendition=ORIGINAL_Jpg&amp;versionId=068QF00000J3dmkYAB</t>
  </si>
  <si>
    <t>https://hivos.my.salesforce.com/sfc/servlet.shepherd/version/renditionDownload?rendition=ORIGINAL_Jpg&amp;versionId=068QF00000J3eNoYAJ</t>
  </si>
  <si>
    <t>https://hivos.my.salesforce.com/sfc/servlet.shepherd/version/renditionDownload?rendition=ORIGINAL_Jpg&amp;versionId=068QF00000J3hiFYAR</t>
  </si>
  <si>
    <t>2024-11-14 09:31:00.000+03</t>
  </si>
  <si>
    <t>farmers with biogas needs to be appreciated with tokens</t>
  </si>
  <si>
    <t>NAPIER GRASS, MAIZE, BANANA, COFEE</t>
  </si>
  <si>
    <t>I had no eye problem</t>
  </si>
  <si>
    <t>Was using LPG</t>
  </si>
  <si>
    <t>LPG;Firewood</t>
  </si>
  <si>
    <t>https://hivos.my.salesforce.com/sfc/servlet.shepherd/version/renditionDownload?rendition=ORIGINAL_Jpg&amp;versionId=068QF00000JA5rWYAT</t>
  </si>
  <si>
    <t>https://hivos.my.salesforce.com/sfc/servlet.shepherd/version/renditionDownload?rendition=ORIGINAL_Jpg&amp;versionId=068QF00000JA4LyYAL</t>
  </si>
  <si>
    <t>https://hivos.my.salesforce.com/sfc/servlet.shepherd/version/renditionDownload?rendition=ORIGINAL_Jpg&amp;versionId=068QF00000JA6yrYAD</t>
  </si>
  <si>
    <t>https://hivos.my.salesforce.com/sfc/servlet.shepherd/version/renditionDownload?rendition=ORIGINAL_Jpg&amp;versionId=068QF00000JA70TYAT</t>
  </si>
  <si>
    <t>2024-11-15 15:32:00.000+03</t>
  </si>
  <si>
    <t>recommends usage of biogas</t>
  </si>
  <si>
    <t>NAPPIER GRASS, BANANA, MAIZE</t>
  </si>
  <si>
    <t>Cleaner fuel improved air quality at home.</t>
  </si>
  <si>
    <t>OTHER FARMERS</t>
  </si>
  <si>
    <t>https://hivos.my.salesforce.com/sfc/servlet.shepherd/version/renditionDownload?rendition=ORIGINAL_Jpg&amp;versionId=068QF00000JA725YAD</t>
  </si>
  <si>
    <t>https://hivos.my.salesforce.com/sfc/servlet.shepherd/version/renditionDownload?rendition=ORIGINAL_Jpg&amp;versionId=068QF00000JA73hYAD</t>
  </si>
  <si>
    <t>https://hivos.my.salesforce.com/sfc/servlet.shepherd/version/renditionDownload?rendition=ORIGINAL_Jpg&amp;versionId=068QF00000J9y6sYAB</t>
  </si>
  <si>
    <t>its worthy having biogas</t>
  </si>
  <si>
    <t>MAIZE, NAPIER GRASS</t>
  </si>
  <si>
    <t>Using biogas eliminated exposure to cooking smoke.</t>
  </si>
  <si>
    <t>Old stove used for cooking cereals</t>
  </si>
  <si>
    <t>https://hivos.my.salesforce.com/sfc/servlet.shepherd/version/renditionDownload?rendition=ORIGINAL_Jpg&amp;versionId=068QF00000JC3P0YAL</t>
  </si>
  <si>
    <t>https://hivos.my.salesforce.com/sfc/servlet.shepherd/version/renditionDownload?rendition=ORIGINAL_Jpg&amp;versionId=068QF00000JC5nOYAT</t>
  </si>
  <si>
    <t>https://hivos.my.salesforce.com/sfc/servlet.shepherd/version/renditionDownload?rendition=ORIGINAL_Jpg&amp;versionId=068QF00000JC8i1YAD</t>
  </si>
  <si>
    <t>https://hivos.my.salesforce.com/sfc/servlet.shepherd/version/renditionDownload?rendition=ORIGINAL_Jpg&amp;versionId=068QF00000JC8baYAD</t>
  </si>
  <si>
    <t>2024-11-16 17:40:00.000+03</t>
  </si>
  <si>
    <t>TEA, NAPIER GRASS</t>
  </si>
  <si>
    <t>Biogas burns cleanly, improving health and reducing illness risks.</t>
  </si>
  <si>
    <t>Old stove used for water heating and cooking cereals only</t>
  </si>
  <si>
    <t>Family Member/Friend;Newspaper/Magazines</t>
  </si>
  <si>
    <t>Charcoal;Firewood</t>
  </si>
  <si>
    <t>https://hivos.my.salesforce.com/sfc/servlet.shepherd/version/renditionDownload?rendition=ORIGINAL_Jpg&amp;versionId=068QF00000JC8jdYAD</t>
  </si>
  <si>
    <t>https://hivos.my.salesforce.com/sfc/servlet.shepherd/version/renditionDownload?rendition=ORIGINAL_Jpg&amp;versionId=068QF00000JC8lFYAT</t>
  </si>
  <si>
    <t>https://hivos.my.salesforce.com/sfc/servlet.shepherd/version/renditionDownload?rendition=ORIGINAL_Jpg&amp;versionId=068QF00000JC6ukYAD</t>
  </si>
  <si>
    <t>https://hivos.my.salesforce.com/sfc/servlet.shepherd/version/renditionDownload?rendition=ORIGINAL_Jpg&amp;versionId=068QF00000JC8mrYAD</t>
  </si>
  <si>
    <t>2024-11-16 12:49:00.000+03</t>
  </si>
  <si>
    <t>recommends biogas</t>
  </si>
  <si>
    <t>Affordable Fuel;Convenient and readily available;Clean source of fuel;Source of Bioslurry fertilizer;It cooks faster and saves time</t>
  </si>
  <si>
    <t>BANANA, MAIZE, NAPIER GRASS</t>
  </si>
  <si>
    <t>No longer using smoky traditional cooking methods.</t>
  </si>
  <si>
    <t>https://hivos.my.salesforce.com/sfc/servlet.shepherd/version/renditionDownload?rendition=ORIGINAL_Jpg&amp;versionId=068QF00000JFMACYA5</t>
  </si>
  <si>
    <t>https://hivos.my.salesforce.com/sfc/servlet.shepherd/version/renditionDownload?rendition=ORIGINAL_Jpg&amp;versionId=068QF00000JFQYkYAP</t>
  </si>
  <si>
    <t>https://hivos.my.salesforce.com/sfc/servlet.shepherd/version/renditionDownload?rendition=ORIGINAL_Jpg&amp;versionId=068QF00000JFgaLYAT</t>
  </si>
  <si>
    <t>https://hivos.my.salesforce.com/sfc/servlet.shepherd/version/renditionDownload?rendition=ORIGINAL_Jpg&amp;versionId=068QF00000JFdm7YAD</t>
  </si>
  <si>
    <t>2024-11-17 16:22:00.000+03</t>
  </si>
  <si>
    <t>Saves the cost of cooking fuel;Convenient and readily available;Clean source of fuel;It cooks faster and saves time</t>
  </si>
  <si>
    <t>Poultry manure needs alot of water</t>
  </si>
  <si>
    <t>MAIZE, BANANA, NAPPIER GRASS</t>
  </si>
  <si>
    <t>Cleaner air with no smoke indoors thanks to biogas.</t>
  </si>
  <si>
    <t>Other stove used for boiling water and cereals. charcoal stove is three in one</t>
  </si>
  <si>
    <t>https://hivos.my.salesforce.com/sfc/servlet.shepherd/version/renditionDownload?rendition=ORIGINAL_Jpg&amp;versionId=068QF00000JMg7PYAT</t>
  </si>
  <si>
    <t>https://hivos.my.salesforce.com/sfc/servlet.shepherd/version/renditionDownload?rendition=ORIGINAL_Jpg&amp;versionId=068QF00000JMLPUYA5</t>
  </si>
  <si>
    <t>https://hivos.my.salesforce.com/sfc/servlet.shepherd/version/renditionDownload?rendition=ORIGINAL_Jpg&amp;versionId=068QF00000JLrPuYAL</t>
  </si>
  <si>
    <t>https://hivos.my.salesforce.com/sfc/servlet.shepherd/version/renditionDownload?rendition=ORIGINAL_Jpg&amp;versionId=068QF00000JMVDdYAP</t>
  </si>
  <si>
    <t>NAPIER GRASS, MAIZE, BANANA, COFEE, SUKUMA</t>
  </si>
  <si>
    <t>https://hivos.my.salesforce.com/sfc/servlet.shepherd/version/renditionDownload?rendition=ORIGINAL_Jpg&amp;versionId=068QF00000JMjJqYAL</t>
  </si>
  <si>
    <t>https://hivos.my.salesforce.com/sfc/servlet.shepherd/version/renditionDownload?rendition=ORIGINAL_Jpg&amp;versionId=068QF00000JNRNzYAP</t>
  </si>
  <si>
    <t>https://hivos.my.salesforce.com/sfc/servlet.shepherd/version/renditionDownload?rendition=ORIGINAL_Jpg&amp;versionId=068QF00000JNbdRYAT</t>
  </si>
  <si>
    <t>https://hivos.my.salesforce.com/sfc/servlet.shepherd/version/renditionDownload?rendition=ORIGINAL_Jpg&amp;versionId=068QF00000JNbojYAD</t>
  </si>
  <si>
    <t>2024-11-19 14:38:00.000+03</t>
  </si>
  <si>
    <t>BANANA, MAIZE, NAPPIER GRASS</t>
  </si>
  <si>
    <t>Less exposure to harmful fumes improved respiratory health.</t>
  </si>
  <si>
    <t>https://hivos.my.salesforce.com/sfc/servlet.shepherd/version/renditionDownload?rendition=ORIGINAL_Jpg&amp;versionId=068QF00000JPvhhYAD</t>
  </si>
  <si>
    <t>https://hivos.my.salesforce.com/sfc/servlet.shepherd/version/renditionDownload?rendition=ORIGINAL_Jpg&amp;versionId=068QF00000JPtsqYAD</t>
  </si>
  <si>
    <t>https://hivos.my.salesforce.com/sfc/servlet.shepherd/version/renditionDownload?rendition=ORIGINAL_Jpg&amp;versionId=068QF00000JPuosYAD</t>
  </si>
  <si>
    <t>https://hivos.my.salesforce.com/sfc/servlet.shepherd/version/renditionDownload?rendition=ORIGINAL_Jpg&amp;versionId=068QF00000JPe19YAD</t>
  </si>
  <si>
    <t>2024-11-19 17:41:00.000+03</t>
  </si>
  <si>
    <t>Daughter;Son;Husband</t>
  </si>
  <si>
    <t>Using smoke free fuel(BIOGAS)</t>
  </si>
  <si>
    <t>Income generating activity;Recreation (sightseeing, watching TV);Social activity (voluntary work, etc)</t>
  </si>
  <si>
    <t>Firewood stove used to boil cereals, and boiling water</t>
  </si>
  <si>
    <t>https://hivos.my.salesforce.com/sfc/servlet.shepherd/version/renditionDownload?rendition=ORIGINAL_Jpg&amp;versionId=068QF00000JW1RBYA1</t>
  </si>
  <si>
    <t>https://hivos.my.salesforce.com/sfc/servlet.shepherd/version/renditionDownload?rendition=ORIGINAL_Jpg&amp;versionId=068QF00000JVuEPYA1</t>
  </si>
  <si>
    <t>https://hivos.my.salesforce.com/sfc/servlet.shepherd/version/renditionDownload?rendition=ORIGINAL_Jpg&amp;versionId=068QF00000JW2GpYAL</t>
  </si>
  <si>
    <t>https://hivos.my.salesforce.com/sfc/servlet.shepherd/version/renditionDownload?rendition=ORIGINAL_Jpg&amp;versionId=068QF00000JWAVzYAP</t>
  </si>
  <si>
    <t>2024-11-20 14:51:00.000+03</t>
  </si>
  <si>
    <t>Feeding the digester is easy compared to fetching firewood</t>
  </si>
  <si>
    <t>Affordable Fuel;Saves the cost of cooking fuel;Convenient and readily available;Clean source of fuel;Source of Bioslurry fertilizer;It cooks faster and saves time;Reduce labour cost;No smoke hence low health risks;Effective waste management</t>
  </si>
  <si>
    <t>The manure from the cattle's is sufficient</t>
  </si>
  <si>
    <t>MAIZE, VEGETABLES AND NAPIER GRASS</t>
  </si>
  <si>
    <t>The household uses less firewood so there is less smoke produced</t>
  </si>
  <si>
    <t>Commercial vegetable and dairy production</t>
  </si>
  <si>
    <t>Selling Vegetables and Milk</t>
  </si>
  <si>
    <t>https://hivos.my.salesforce.com/sfc/servlet.shepherd/version/renditionDownload?rendition=ORIGINAL_Jpg&amp;versionId=068QF00000IgBO6YAN</t>
  </si>
  <si>
    <t>https://hivos.my.salesforce.com/sfc/servlet.shepherd/version/renditionDownload?rendition=ORIGINAL_Jpg&amp;versionId=068QF00000Ig9sbYAB</t>
  </si>
  <si>
    <t>https://hivos.my.salesforce.com/sfc/servlet.shepherd/version/renditionDownload?rendition=ORIGINAL_Jpg&amp;versionId=068QF00000IhU0UYAV</t>
  </si>
  <si>
    <t>https://hivos.my.salesforce.com/sfc/servlet.shepherd/version/renditionDownload?rendition=ORIGINAL_Jpg&amp;versionId=068QF00000IhWohYAF</t>
  </si>
  <si>
    <t>2024-11-09 11:21:00.000+03</t>
  </si>
  <si>
    <t>the hh has two biogas stoves, the rectangular one and the biogas stove</t>
  </si>
  <si>
    <t>Feeding the digester is easier compared to collecting firewood</t>
  </si>
  <si>
    <t>Dairy cows;Market swine;Poultry;Sheep</t>
  </si>
  <si>
    <t>The Manure from the Cattle's is sufficient</t>
  </si>
  <si>
    <t>The manure from the cattle's is sufficient to feed the digester</t>
  </si>
  <si>
    <t>BANANA PLANTATION, COFFEE PLANTATION, MAIZE, NAPIER GRASS</t>
  </si>
  <si>
    <t>The household uses biogas so there is less exposure to smoke</t>
  </si>
  <si>
    <t>Crops farming</t>
  </si>
  <si>
    <t>Grows Coffee and, banana and Maize</t>
  </si>
  <si>
    <t>https://hivos.my.salesforce.com/sfc/servlet.shepherd/version/renditionDownload?rendition=ORIGINAL_Jpg&amp;versionId=068QF00000InAOxYAN</t>
  </si>
  <si>
    <t>https://hivos.my.salesforce.com/sfc/servlet.shepherd/version/renditionDownload?rendition=ORIGINAL_Jpg&amp;versionId=068QF00000ImzRzYAJ</t>
  </si>
  <si>
    <t>https://hivos.my.salesforce.com/sfc/servlet.shepherd/version/renditionDownload?rendition=ORIGINAL_Jpg&amp;versionId=068QF00000InsY2YAJ</t>
  </si>
  <si>
    <t>https://hivos.my.salesforce.com/sfc/servlet.shepherd/version/renditionDownload?rendition=ORIGINAL_Jpg&amp;versionId=068QF00000InyS6YAJ</t>
  </si>
  <si>
    <t>2024-11-11 13:45:00.000+03</t>
  </si>
  <si>
    <t>Feeding the digester is less work and saves time and energy</t>
  </si>
  <si>
    <t>NAPPIER GRASS AND COFFEE PLANTATION</t>
  </si>
  <si>
    <t>Dried then applied to crops;Daily Applied directly in liquid form to crops;Collected in slurry tank then applied progressively</t>
  </si>
  <si>
    <t>The household reduced the rate at which they used firewood so they were less exposed to smoke</t>
  </si>
  <si>
    <t>https://hivos.my.salesforce.com/sfc/servlet.shepherd/version/renditionDownload?rendition=ORIGINAL_Jpg&amp;versionId=068QF00000Io3BeYAJ</t>
  </si>
  <si>
    <t>https://hivos.my.salesforce.com/sfc/servlet.shepherd/version/renditionDownload?rendition=ORIGINAL_Jpg&amp;versionId=068QF00000InvqpYAB</t>
  </si>
  <si>
    <t>https://hivos.my.salesforce.com/sfc/servlet.shepherd/version/renditionDownload?rendition=ORIGINAL_Jpg&amp;versionId=068QF00000Io55NYAR</t>
  </si>
  <si>
    <t>https://hivos.my.salesforce.com/sfc/servlet.shepherd/version/renditionDownload?rendition=ORIGINAL_Jpg&amp;versionId=068QF00000Io56zYAB</t>
  </si>
  <si>
    <t>2024-11-11 17:13:00.000+03</t>
  </si>
  <si>
    <t>We called the contractor who came and changed the pipes</t>
  </si>
  <si>
    <t>Feeding the digester is easy compared to collecting firewood</t>
  </si>
  <si>
    <t>Affordable Fuel;Saves the cost of cooking fuel;Convenient and readily available;Clean source of fuel;Source of Bioslurry fertilizer;It cooks faster and saves time;Reduce labour cost;No smoke hence low health risks;Can be used for other purposes;Effective waste management</t>
  </si>
  <si>
    <t>VEGETABLE, MAIZE, BANANA</t>
  </si>
  <si>
    <t>The household reduced coal usage so they inhaled less carbon dioxide</t>
  </si>
  <si>
    <t>Selling Milk and vegetables</t>
  </si>
  <si>
    <t>https://hivos.my.salesforce.com/sfc/servlet.shepherd/version/renditionDownload?rendition=ORIGINAL_Jpg&amp;versionId=068QF00000IobTbYAJ</t>
  </si>
  <si>
    <t>https://hivos.my.salesforce.com/sfc/servlet.shepherd/version/renditionDownload?rendition=ORIGINAL_Jpg&amp;versionId=068QF00000Ioh5uYAB</t>
  </si>
  <si>
    <t>https://hivos.my.salesforce.com/sfc/servlet.shepherd/version/renditionDownload?rendition=ORIGINAL_Jpg&amp;versionId=068QF00000IoFKwYAN</t>
  </si>
  <si>
    <t>https://hivos.my.salesforce.com/sfc/servlet.shepherd/version/renditionDownload?rendition=ORIGINAL_Jpg&amp;versionId=068QF00000IobmrYAB</t>
  </si>
  <si>
    <t>2024-11-12 10:56:00.000+03</t>
  </si>
  <si>
    <t>Feeding digester is easy work, fetching is tiring</t>
  </si>
  <si>
    <t>Affordable Fuel;Saves the cost of cooking fuel;Convenient and readily available;Clean source of fuel;Source of Bioslurry fertilizer;It cooks faster and saves time;It is safe to use;Reduce labour cost;Can be used for other purposes;Effective waste management</t>
  </si>
  <si>
    <t>VEGETABLES, MAIZE, COFFEE</t>
  </si>
  <si>
    <t>The household stopped using firewood and charcoal</t>
  </si>
  <si>
    <t>Crop and livestock farming</t>
  </si>
  <si>
    <t>Sells vegetables, Banana and livestock keeping</t>
  </si>
  <si>
    <t>https://hivos.my.salesforce.com/sfc/servlet.shepherd/version/renditionDownload?rendition=ORIGINAL_Jpg&amp;versionId=068QF00000IzwuLYAR</t>
  </si>
  <si>
    <t>https://hivos.my.salesforce.com/sfc/servlet.shepherd/version/renditionDownload?rendition=ORIGINAL_Jpg&amp;versionId=068QF00000IzwxZYAR</t>
  </si>
  <si>
    <t>https://hivos.my.salesforce.com/sfc/servlet.shepherd/version/renditionDownload?rendition=ORIGINAL_Jpg&amp;versionId=068QF00000IzjNiYAJ</t>
  </si>
  <si>
    <t>https://hivos.my.salesforce.com/sfc/servlet.shepherd/version/renditionDownload?rendition=ORIGINAL_Jpg&amp;versionId=068QF00000IzuSkYAJ</t>
  </si>
  <si>
    <t>2024-11-14 10:43:00.000+03</t>
  </si>
  <si>
    <t>Feeding the digester is less work</t>
  </si>
  <si>
    <t>Biogas is clean energy, save time and money, It's is safe to use</t>
  </si>
  <si>
    <t>The cattle's manure is sufficient</t>
  </si>
  <si>
    <t>The Manure from the cattle's is sufficient</t>
  </si>
  <si>
    <t>COFFEE, MAIZE, NAPIER GRASS AND MAIZE, BEANS</t>
  </si>
  <si>
    <t>The household stopped using firewood so they inhaled less smoke</t>
  </si>
  <si>
    <t>Livestock farming</t>
  </si>
  <si>
    <t>https://hivos.my.salesforce.com/sfc/servlet.shepherd/version/renditionDownload?rendition=ORIGINAL_Jpg&amp;versionId=068QF00000J5OJhYAN</t>
  </si>
  <si>
    <t>https://hivos.my.salesforce.com/sfc/servlet.shepherd/version/renditionDownload?rendition=ORIGINAL_Jpg&amp;versionId=068QF00000J5ORlYAN</t>
  </si>
  <si>
    <t>https://hivos.my.salesforce.com/sfc/servlet.shepherd/version/renditionDownload?rendition=ORIGINAL_Jpg&amp;versionId=068QF00000J5IRFYA3</t>
  </si>
  <si>
    <t>https://hivos.my.salesforce.com/sfc/servlet.shepherd/version/renditionDownload?rendition=ORIGINAL_Jpg&amp;versionId=068QF00000J5593YAB</t>
  </si>
  <si>
    <t>2024-11-15 10:17:00.000+03</t>
  </si>
  <si>
    <t>Clean source of fuel, affordable fuel, it's cooks faster, gives clean environment because there is no smoke produced</t>
  </si>
  <si>
    <t>The manure from the cattle and pigs is sufficient</t>
  </si>
  <si>
    <t>VEGETABLES, BANANAS AND COFFEE</t>
  </si>
  <si>
    <t>The household uses less firewood especially for cooking</t>
  </si>
  <si>
    <t>Sells pigs and coffee</t>
  </si>
  <si>
    <t>https://hivos.my.salesforce.com/sfc/servlet.shepherd/version/renditionDownload?rendition=ORIGINAL_Jpg&amp;versionId=068QF00000J63mxYAB</t>
  </si>
  <si>
    <t>https://hivos.my.salesforce.com/sfc/servlet.shepherd/version/renditionDownload?rendition=ORIGINAL_Jpg&amp;versionId=068QF00000J62nVYAR</t>
  </si>
  <si>
    <t>https://hivos.my.salesforce.com/sfc/servlet.shepherd/version/renditionDownload?rendition=ORIGINAL_Jpg&amp;versionId=068QF00000J5qXpYAJ</t>
  </si>
  <si>
    <t>https://hivos.my.salesforce.com/sfc/servlet.shepherd/version/renditionDownload?rendition=ORIGINAL_Jpg&amp;versionId=068QF00000J6BSeYAN</t>
  </si>
  <si>
    <t>2024-11-15 13:29:00.000+03</t>
  </si>
  <si>
    <t>Feeding the digester is less work compared to collecting firewood</t>
  </si>
  <si>
    <t>Clean source of fuel, Helps to conserve environment,Saves money spent on other fuels</t>
  </si>
  <si>
    <t>MAIZE, BANANA, NAPIER GRASS</t>
  </si>
  <si>
    <t>Chemical fertilizer;Compost manure;Farm yard manure;Other fertilizer</t>
  </si>
  <si>
    <t>The respondent is of old age and the smoke from the firewood used to make them cough but the biogas produces no smoke</t>
  </si>
  <si>
    <t>Commercial poultry farming</t>
  </si>
  <si>
    <t>Keeps broiler chicken which she sells after 3months</t>
  </si>
  <si>
    <t>The HHs was sponsored by an NGO to install the digester they only paid 10% of the money required</t>
  </si>
  <si>
    <t>https://hivos.my.salesforce.com/sfc/servlet.shepherd/version/renditionDownload?rendition=ORIGINAL_Jpg&amp;versionId=068QF00000JASXxYAP</t>
  </si>
  <si>
    <t>https://hivos.my.salesforce.com/sfc/servlet.shepherd/version/renditionDownload?rendition=ORIGINAL_Jpg&amp;versionId=068QF00000JAINLYA5</t>
  </si>
  <si>
    <t>https://hivos.my.salesforce.com/sfc/servlet.shepherd/version/renditionDownload?rendition=ORIGINAL_Jpg&amp;versionId=068QF00000JASbBYAX</t>
  </si>
  <si>
    <t>https://hivos.my.salesforce.com/sfc/servlet.shepherd/version/renditionDownload?rendition=ORIGINAL_Jpg&amp;versionId=068QF00000JABaNYAX</t>
  </si>
  <si>
    <t>2024-11-16 11:28:00.000+03</t>
  </si>
  <si>
    <t>Feeding the digester is less work compared to fetching firewood</t>
  </si>
  <si>
    <t>Ready fuels, convenient source of fuels, Bio slurry is used as fertilizer this making me save money</t>
  </si>
  <si>
    <t>The manure from cattle's is sufficient</t>
  </si>
  <si>
    <t>MAIZE, VEGETABLES, TREES</t>
  </si>
  <si>
    <t>The household used to collect firewood from the first which was wet that produced a lot of smoke but they now just biogas which does not affect them</t>
  </si>
  <si>
    <t>Commercial Crops farming</t>
  </si>
  <si>
    <t>Distributes potatoes and onions to local market</t>
  </si>
  <si>
    <t>https://hivos.my.salesforce.com/sfc/servlet.shepherd/version/renditionDownload?rendition=ORIGINAL_Jpg&amp;versionId=068QF00000JAkJZYA1</t>
  </si>
  <si>
    <t>https://hivos.my.salesforce.com/sfc/servlet.shepherd/version/renditionDownload?rendition=ORIGINAL_Jpg&amp;versionId=068QF00000JAVNoYAP</t>
  </si>
  <si>
    <t>https://hivos.my.salesforce.com/sfc/servlet.shepherd/version/renditionDownload?rendition=ORIGINAL_Jpg&amp;versionId=068QF00000JAhyQYAT</t>
  </si>
  <si>
    <t>https://hivos.my.salesforce.com/sfc/servlet.shepherd/version/renditionDownload?rendition=ORIGINAL_Jpg&amp;versionId=068QF00000JAgmEYAT</t>
  </si>
  <si>
    <t>2024-11-16 13:41:00.000+03</t>
  </si>
  <si>
    <t>Safe fuel to use,Reduced the cost of buying other fuels, It's safe because my children can use it with minimal supervision</t>
  </si>
  <si>
    <t>The manure from the Cattle's is sufficient</t>
  </si>
  <si>
    <t>MAIZE, VEGETABLES, BANANAS AND NAPIER GRASS</t>
  </si>
  <si>
    <t>The household began using biogas which produced no smoke that affected them</t>
  </si>
  <si>
    <t>https://hivos.my.salesforce.com/sfc/servlet.shepherd/version/renditionDownload?rendition=ORIGINAL_Jpg&amp;versionId=068QF00000JErCoYAL</t>
  </si>
  <si>
    <t>https://hivos.my.salesforce.com/sfc/servlet.shepherd/version/renditionDownload?rendition=ORIGINAL_Jpg&amp;versionId=068QF00000JF8qLYAT</t>
  </si>
  <si>
    <t>https://hivos.my.salesforce.com/sfc/servlet.shepherd/version/renditionDownload?rendition=ORIGINAL_Jpg&amp;versionId=068QF00000JF8vBYAT</t>
  </si>
  <si>
    <t>https://hivos.my.salesforce.com/sfc/servlet.shepherd/version/renditionDownload?rendition=ORIGINAL_Jpg&amp;versionId=068QF00000JF8yPYAT</t>
  </si>
  <si>
    <t>2024-11-18 09:36:00.000+03</t>
  </si>
  <si>
    <t>One of the stove burners is not producing gas;Broken Burner knobs;Burners breaking down frequently</t>
  </si>
  <si>
    <t>Feeding the digester is less work load compared to fetching firewood</t>
  </si>
  <si>
    <t xml:space="preserve">Cooks very fast, ready fuels, reduces deforestation, Produces no smoke, Also Its reduces the cost of labour </t>
  </si>
  <si>
    <t>BANANAS,VEGETABLES AND NAPPIER GRASS</t>
  </si>
  <si>
    <t>The household used to collect firewood that used to produce alot of smoke being not very well dried often</t>
  </si>
  <si>
    <t>The digester produces less gas because there is leakages in the piping</t>
  </si>
  <si>
    <t>https://hivos.my.salesforce.com/sfc/servlet.shepherd/version/renditionDownload?rendition=ORIGINAL_Jpg&amp;versionId=068QF00000JHFO7YAP</t>
  </si>
  <si>
    <t>https://hivos.my.salesforce.com/sfc/servlet.shepherd/version/renditionDownload?rendition=ORIGINAL_Jpg&amp;versionId=068QF00000JJaPtYAL</t>
  </si>
  <si>
    <t>https://hivos.my.salesforce.com/sfc/servlet.shepherd/version/renditionDownload?rendition=ORIGINAL_Jpg&amp;versionId=068QF00000JJOYOYA5</t>
  </si>
  <si>
    <t>https://hivos.my.salesforce.com/sfc/servlet.shepherd/version/renditionDownload?rendition=ORIGINAL_Jpg&amp;versionId=068QF00000JJMoJYAX</t>
  </si>
  <si>
    <t>2024-11-18 13:00:00.000+03</t>
  </si>
  <si>
    <t>Easy and ready fuels to use, Saves time and energy, A source of employment,  Source of bio slurry</t>
  </si>
  <si>
    <t>VEGETABLES, MAIZE AND NAPIER GRASS</t>
  </si>
  <si>
    <t>The respondent already had respiratory diseases and the smoke from the firewood used to worsen the condition but since they started using biogas the condition reduced</t>
  </si>
  <si>
    <t>She sells Vegetables and Green peppers</t>
  </si>
  <si>
    <t>The HHs feeds the digester once a week</t>
  </si>
  <si>
    <t>https://hivos.my.salesforce.com/sfc/servlet.shepherd/version/renditionDownload?rendition=ORIGINAL_Jpg&amp;versionId=068QF00000JOByvYAH</t>
  </si>
  <si>
    <t>https://hivos.my.salesforce.com/sfc/servlet.shepherd/version/renditionDownload?rendition=ORIGINAL_Jpg&amp;versionId=068QF00000JObI3YAL</t>
  </si>
  <si>
    <t>https://hivos.my.salesforce.com/sfc/servlet.shepherd/version/renditionDownload?rendition=ORIGINAL_Jpg&amp;versionId=068QF00000JOQWLYA5</t>
  </si>
  <si>
    <t>https://hivos.my.salesforce.com/sfc/servlet.shepherd/version/renditionDownload?rendition=ORIGINAL_Jpg&amp;versionId=068QF00000JOXSyYAP</t>
  </si>
  <si>
    <t>2024-11-19 12:10:00.000+03</t>
  </si>
  <si>
    <t>Feeding the digester is less work compared to collecting the firewood</t>
  </si>
  <si>
    <t>Wakulima Co-operative Society</t>
  </si>
  <si>
    <t>Cooks fast, Readily available fuel, Reduced cost of buying and using other fuels</t>
  </si>
  <si>
    <t>VEGETABLES, BANANAS, COFFEE, MAIZE</t>
  </si>
  <si>
    <t>The Household abandoned firewood for cooking so there is less smoke in the household</t>
  </si>
  <si>
    <t>Sells milk, Bananas and Coffee</t>
  </si>
  <si>
    <t>https://hivos.my.salesforce.com/sfc/servlet.shepherd/version/renditionDownload?rendition=ORIGINAL_Jpg&amp;versionId=068QF00000JX8lZYAT</t>
  </si>
  <si>
    <t>https://hivos.my.salesforce.com/sfc/servlet.shepherd/version/renditionDownload?rendition=ORIGINAL_Jpg&amp;versionId=068QF00000JXxciYAD</t>
  </si>
  <si>
    <t>https://hivos.my.salesforce.com/sfc/servlet.shepherd/version/renditionDownload?rendition=ORIGINAL_Jpg&amp;versionId=068QF00000JY1LJYA1</t>
  </si>
  <si>
    <t>https://hivos.my.salesforce.com/sfc/servlet.shepherd/version/renditionDownload?rendition=ORIGINAL_Jpg&amp;versionId=068QF00000JXh54YAD</t>
  </si>
  <si>
    <t>2024-11-21 11:26:00.000+03</t>
  </si>
  <si>
    <t>Good Ways Sacco</t>
  </si>
  <si>
    <t>Affordable and ready fuel, Saves money and time,It's cooks faster and it's safe to use</t>
  </si>
  <si>
    <t>The manure from the cattle is sufficient</t>
  </si>
  <si>
    <t>MAIZE, VEGETABLES, NAPIER GRASS</t>
  </si>
  <si>
    <t>Commercial Crops and livestock farming</t>
  </si>
  <si>
    <t>Breeds chicken, sells eggs and does farming</t>
  </si>
  <si>
    <t>https://hivos.my.salesforce.com/sfc/servlet.shepherd/version/renditionDownload?rendition=ORIGINAL_Jpg&amp;versionId=068QF00000JhF92YAF</t>
  </si>
  <si>
    <t>https://hivos.my.salesforce.com/sfc/servlet.shepherd/version/renditionDownload?rendition=ORIGINAL_Jpg&amp;versionId=068QF00000JhPRdYAN</t>
  </si>
  <si>
    <t>https://hivos.my.salesforce.com/sfc/servlet.shepherd/version/renditionDownload?rendition=ORIGINAL_Jpg&amp;versionId=068QF00000JhJMGYA3</t>
  </si>
  <si>
    <t>https://hivos.my.salesforce.com/sfc/servlet.shepherd/version/renditionDownload?rendition=ORIGINAL_Jpg&amp;versionId=068QF00000JhPUrYAN</t>
  </si>
  <si>
    <t>2024-11-22 10:29:00.000+03</t>
  </si>
  <si>
    <t>Biogas is clean and affordable fuel, It's a source of bio slurry, It's convenient to us, Safe for environment because it produces no smoke</t>
  </si>
  <si>
    <t>MAIZE, VEGETABLES, COFFEE</t>
  </si>
  <si>
    <t>Sells vegetables, Milk and Bananas</t>
  </si>
  <si>
    <t>https://hivos.my.salesforce.com/sfc/servlet.shepherd/version/renditionDownload?rendition=ORIGINAL_Jpg&amp;versionId=068QF00000JhMDeYAN</t>
  </si>
  <si>
    <t>https://hivos.my.salesforce.com/sfc/servlet.shepherd/version/renditionDownload?rendition=ORIGINAL_Jpg&amp;versionId=068QF00000Jh6FVYAZ</t>
  </si>
  <si>
    <t>https://hivos.my.salesforce.com/sfc/servlet.shepherd/version/renditionDownload?rendition=ORIGINAL_Jpg&amp;versionId=068QF00000JhFFSYA3</t>
  </si>
  <si>
    <t>https://hivos.my.salesforce.com/sfc/servlet.shepherd/version/renditionDownload?rendition=ORIGINAL_Jpg&amp;versionId=068QF00000JhPZhYAN</t>
  </si>
  <si>
    <t>2024-11-13 12:42:00.000+03</t>
  </si>
  <si>
    <t>Readily available, source of bioslurry</t>
  </si>
  <si>
    <t>Not aware of use of poultry manure in the biodigester</t>
  </si>
  <si>
    <t>Not aware of sheep manure use in the biodigester</t>
  </si>
  <si>
    <t>MAIZE, NAPPIER GRASS, CABBAGES</t>
  </si>
  <si>
    <t>Livestock farming, Employment</t>
  </si>
  <si>
    <t>Selling milk, Proffessional work</t>
  </si>
  <si>
    <t>The biodigester is working well.</t>
  </si>
  <si>
    <t>https://hivos.my.salesforce.com/sfc/servlet.shepherd/version/renditionDownload?rendition=ORIGINAL_Jpg&amp;versionId=068QF00000IgCs6YAF</t>
  </si>
  <si>
    <t>https://hivos.my.salesforce.com/sfc/servlet.shepherd/version/renditionDownload?rendition=ORIGINAL_Jpg&amp;versionId=068QF00000IgFJdYAN</t>
  </si>
  <si>
    <t>https://hivos.my.salesforce.com/sfc/servlet.shepherd/version/renditionDownload?rendition=ORIGINAL_Jpg&amp;versionId=068QF00000IgFLFYA3</t>
  </si>
  <si>
    <t>https://hivos.my.salesforce.com/sfc/servlet.shepherd/version/renditionDownload?rendition=ORIGINAL_Jpg&amp;versionId=068QF00000IgFMrYAN</t>
  </si>
  <si>
    <t>2024-11-09 14:06:00.000+03</t>
  </si>
  <si>
    <t>Would love to be trained on Bioslurry use and management</t>
  </si>
  <si>
    <t>1.The household uses two biogas stove.A double burner for the main house and single burner for the worker.Both the burners are fully functional. 2.The slurry is stored in a covered lagoon.</t>
  </si>
  <si>
    <t>Lack of time to feed</t>
  </si>
  <si>
    <t>Created time to feed the digester</t>
  </si>
  <si>
    <t>Source of bioslurry, readily available, saves cost of fuels</t>
  </si>
  <si>
    <t>The manure produced by the calf is too little</t>
  </si>
  <si>
    <t>NAPPIER GRASS, CABBAGES, KALES, MAIZE</t>
  </si>
  <si>
    <t>The household uses firewood and charcoal occasionally hence little smoke produced as compared to before digester installation when firewood and charcoal were used daily.</t>
  </si>
  <si>
    <t>The   digester is well maintained</t>
  </si>
  <si>
    <t>Radio;Agriculture Extension Officer;Biogas Contractor/Mason;Family Member/Friend</t>
  </si>
  <si>
    <t>https://hivos.my.salesforce.com/sfc/servlet.shepherd/version/renditionDownload?rendition=ORIGINAL_Jpg&amp;versionId=068QF00000Iyg3dYAB</t>
  </si>
  <si>
    <t>https://hivos.my.salesforce.com/sfc/servlet.shepherd/version/renditionDownload?rendition=ORIGINAL_Jpg&amp;versionId=068QF00000IyR34YAF</t>
  </si>
  <si>
    <t>https://hivos.my.salesforce.com/sfc/servlet.shepherd/version/renditionDownload?rendition=ORIGINAL_Jpg&amp;versionId=068QF00000Iyg5FYAR</t>
  </si>
  <si>
    <t>https://hivos.my.salesforce.com/sfc/servlet.shepherd/version/renditionDownload?rendition=ORIGINAL_Jpg&amp;versionId=068QF00000Iyg6rYAB</t>
  </si>
  <si>
    <t>2024-11-13 11:27:00.000+03</t>
  </si>
  <si>
    <t>The client is requesting to be considered in carbon credit.</t>
  </si>
  <si>
    <t>Biodigester is used in preparing all the meals except special occasions like when preparing Githeri and chapati</t>
  </si>
  <si>
    <t>Collcting farewood is more workload as compared to  feeding the biodigester</t>
  </si>
  <si>
    <t>Saves cost of fuel, readily available</t>
  </si>
  <si>
    <t>Not aware that poultry manure can be fed into biodigester</t>
  </si>
  <si>
    <t>Not aware that sheep manure can be fed into biodigester</t>
  </si>
  <si>
    <t>Used as an insecticide/pesticide;Used as animal feed</t>
  </si>
  <si>
    <t>SWEETPOTATOES, CABBAGES, NAPPIER GRASS</t>
  </si>
  <si>
    <t>Cost savings;Higher yield;Different plants need different fertilizers/nutrients</t>
  </si>
  <si>
    <t>The bioslurry storage is  liquid slurry.During the visit the client had not fed the digester for a week hence the slurry had dried up.The digester was still producing the gas.</t>
  </si>
  <si>
    <t>Radio;Agriculture Extension Officer;Biogas Program;Biogas Contractor/Mason</t>
  </si>
  <si>
    <t>https://hivos.my.salesforce.com/sfc/servlet.shepherd/version/renditionDownload?rendition=ORIGINAL_Jpg&amp;versionId=068QF00000IyXmnYAF</t>
  </si>
  <si>
    <t>https://hivos.my.salesforce.com/sfc/servlet.shepherd/version/renditionDownload?rendition=ORIGINAL_Jpg&amp;versionId=068QF00000IygA5YAJ</t>
  </si>
  <si>
    <t>https://hivos.my.salesforce.com/sfc/servlet.shepherd/version/renditionDownload?rendition=ORIGINAL_Jpg&amp;versionId=068QF00000IygBhYAJ</t>
  </si>
  <si>
    <t>https://hivos.my.salesforce.com/sfc/servlet.shepherd/version/renditionDownload?rendition=ORIGINAL_Jpg&amp;versionId=068QF00000IygDJYAZ</t>
  </si>
  <si>
    <t>2024-11-13 12:56:00.000+03</t>
  </si>
  <si>
    <t>Request for  storage bags to store excess gas</t>
  </si>
  <si>
    <t>Other stoves are only used when preparing hard meals like Githeri and chapati</t>
  </si>
  <si>
    <t>Environmental friendly, source of fertilizer, saves cost of fuel</t>
  </si>
  <si>
    <t>NAPPIER GRASS, KALES, CABBAGES, AVOCADOES,DRAGON FRUITS</t>
  </si>
  <si>
    <t>The household uses firewood occasionally hence little smoke produced as compared to before digester installation when firewood was used daily.</t>
  </si>
  <si>
    <t>The digester is being underfed.Adviced the farmer on best feeding ratio.</t>
  </si>
  <si>
    <t>Radio;Biogas Program;Biogas Contractor/Mason;Family Member/Friend;Social Media</t>
  </si>
  <si>
    <t>https://hivos.my.salesforce.com/sfc/servlet.shepherd/version/renditionDownload?rendition=ORIGINAL_Jpg&amp;versionId=068QF00000J4XSKYA3</t>
  </si>
  <si>
    <t>https://hivos.my.salesforce.com/sfc/servlet.shepherd/version/renditionDownload?rendition=ORIGINAL_Jpg&amp;versionId=068QF00000J4QgxYAF</t>
  </si>
  <si>
    <t>https://hivos.my.salesforce.com/sfc/servlet.shepherd/version/renditionDownload?rendition=ORIGINAL_Jpg&amp;versionId=068QF00000J4coZYAR</t>
  </si>
  <si>
    <t>https://hivos.my.salesforce.com/sfc/servlet.shepherd/version/renditionDownload?rendition=ORIGINAL_Jpg&amp;versionId=068QF00000J4kHSYAZ</t>
  </si>
  <si>
    <t>2024-11-14 13:51:00.000+03</t>
  </si>
  <si>
    <t>Would love to have storage bags to store excess biogas</t>
  </si>
  <si>
    <t>The digester is well maintained.</t>
  </si>
  <si>
    <t>Broken stove</t>
  </si>
  <si>
    <t>Fixed one of the stove burners</t>
  </si>
  <si>
    <t>Less workload in feeding the biodigester as compared to collecting firewood</t>
  </si>
  <si>
    <t>No smoke, cooks fast, reduce labour</t>
  </si>
  <si>
    <t>Too little</t>
  </si>
  <si>
    <t>The farmer stores the slurry in the pit as liquid bioslurry.The digester was not in use for 60days hence the slurry had dried at the slurry pit.</t>
  </si>
  <si>
    <t>https://hivos.my.salesforce.com/sfc/servlet.shepherd/version/renditionDownload?rendition=ORIGINAL_Jpg&amp;versionId=068QF00000J4WEYYA3</t>
  </si>
  <si>
    <t>https://hivos.my.salesforce.com/sfc/servlet.shepherd/version/renditionDownload?rendition=ORIGINAL_Jpg&amp;versionId=068QF00000J4kZBYAZ</t>
  </si>
  <si>
    <t>https://hivos.my.salesforce.com/sfc/servlet.shepherd/version/renditionDownload?rendition=ORIGINAL_Jpg&amp;versionId=068QF00000J4ZQvYAN</t>
  </si>
  <si>
    <t>https://hivos.my.salesforce.com/sfc/servlet.shepherd/version/renditionDownload?rendition=ORIGINAL_Jpg&amp;versionId=068QF00000J4ajaYAB</t>
  </si>
  <si>
    <t>2024-11-14 10:20:00.000+03</t>
  </si>
  <si>
    <t>To be given biogas storage bags</t>
  </si>
  <si>
    <t>Most meals are prepared using biogas stove.Other stoves are used occasionally</t>
  </si>
  <si>
    <t>Less work involved in feeding the biogas as compared to collecting firewood</t>
  </si>
  <si>
    <t>Readily available, Cooks faster</t>
  </si>
  <si>
    <t>Too little to collect</t>
  </si>
  <si>
    <t>The slurry is stored in a slurry pit where it is emptied after every 3months</t>
  </si>
  <si>
    <t>Agriculture Extension Officer;Biogas Contractor/Mason;Family Member/Friend;Other (Specify)</t>
  </si>
  <si>
    <t>Church organization</t>
  </si>
  <si>
    <t>The Firewood stove is only used to prepare dog food.</t>
  </si>
  <si>
    <t>https://hivos.my.salesforce.com/sfc/servlet.shepherd/version/renditionDownload?rendition=ORIGINAL_Jpg&amp;versionId=068QF00000J4cYRYAZ</t>
  </si>
  <si>
    <t>https://hivos.my.salesforce.com/sfc/servlet.shepherd/version/renditionDownload?rendition=ORIGINAL_Jpg&amp;versionId=068QF00000J7P8aYAF</t>
  </si>
  <si>
    <t>https://hivos.my.salesforce.com/sfc/servlet.shepherd/version/renditionDownload?rendition=ORIGINAL_Jpg&amp;versionId=068QF00000J8wbnYAB</t>
  </si>
  <si>
    <t>https://hivos.my.salesforce.com/sfc/servlet.shepherd/version/renditionDownload?rendition=ORIGINAL_Jpg&amp;versionId=068QF00000J8k9JYAR</t>
  </si>
  <si>
    <t>2024-11-15 14:41:00.000+03</t>
  </si>
  <si>
    <t>Requests to be trained on bioslury management</t>
  </si>
  <si>
    <t>All meals for human consumption are prepared with biogas stove. The biodigester is working well The farmer has 2 biogas stoves 1.2 burner Biogas stove 2.4 burner Lpg modified Uses all of them</t>
  </si>
  <si>
    <t>Less workload in feeding the digester as compared to collecting firewood</t>
  </si>
  <si>
    <t>Nyala cooperative</t>
  </si>
  <si>
    <t>Readily available, No smoke</t>
  </si>
  <si>
    <t>NAPPIER GRASS CABBAGE, POTATOES</t>
  </si>
  <si>
    <t>The biodigester is well maintained.</t>
  </si>
  <si>
    <t>Charcoal stove used in house heating only</t>
  </si>
  <si>
    <t>https://hivos.my.salesforce.com/sfc/servlet.shepherd/version/renditionDownload?rendition=ORIGINAL_Jpg&amp;versionId=068QF00000JCsPtYAL</t>
  </si>
  <si>
    <t>https://hivos.my.salesforce.com/sfc/servlet.shepherd/version/renditionDownload?rendition=ORIGINAL_Jpg&amp;versionId=068QF00000JCsRVYA1</t>
  </si>
  <si>
    <t>https://hivos.my.salesforce.com/sfc/servlet.shepherd/version/renditionDownload?rendition=ORIGINAL_Jpg&amp;versionId=068QF00000JCiyQYAT</t>
  </si>
  <si>
    <t>https://hivos.my.salesforce.com/sfc/servlet.shepherd/version/renditionDownload?rendition=ORIGINAL_Jpg&amp;versionId=068QF00000JCezjYAD</t>
  </si>
  <si>
    <t>2024-11-16 12:15:00.000+03</t>
  </si>
  <si>
    <t>The household would love to get a share of the carbon credit.</t>
  </si>
  <si>
    <t>The digester has not met the household expectation of cooking and lighting.The biogas produced is little hence cannot cater for cooking and lighting.They only use it for cooking</t>
  </si>
  <si>
    <t>Cooks fast, saves cost</t>
  </si>
  <si>
    <t>Manure from dairy cow and pigs is enough for the digester</t>
  </si>
  <si>
    <t>NAPPIER GRASS, MAIZE, BEANS</t>
  </si>
  <si>
    <t>Selling milk, Chicken and pigs, Proffessional work,</t>
  </si>
  <si>
    <t>The biodigester is working well</t>
  </si>
  <si>
    <t>All discarded</t>
  </si>
  <si>
    <t>https://hivos.my.salesforce.com/sfc/servlet.shepherd/version/renditionDownload?rendition=ORIGINAL_Jpg&amp;versionId=068QF00000JJtPHYA1</t>
  </si>
  <si>
    <t>https://hivos.my.salesforce.com/sfc/servlet.shepherd/version/renditionDownload?rendition=ORIGINAL_Jpg&amp;versionId=068QF00000JJfMKYA1</t>
  </si>
  <si>
    <t>https://hivos.my.salesforce.com/sfc/servlet.shepherd/version/renditionDownload?rendition=ORIGINAL_Jpg&amp;versionId=068QF00000JJwi7YAD</t>
  </si>
  <si>
    <t>2024-11-18 13:02:00.000+03</t>
  </si>
  <si>
    <t>Didn't manage to take a picture of bioslurry.The slurry flows direct to the farm from the outlet.The worker did not have keys to the farm gate.</t>
  </si>
  <si>
    <t>Source of bioslurry, Saves cost, readily available</t>
  </si>
  <si>
    <t>NAPPIER GRASS, POTATOES</t>
  </si>
  <si>
    <t>Selling milk and farm produce</t>
  </si>
  <si>
    <t>One burner of the stove is broken and not producing gas</t>
  </si>
  <si>
    <t>https://hivos.my.salesforce.com/sfc/servlet.shepherd/version/renditionDownload?rendition=ORIGINAL_Jpg&amp;versionId=068QF00000JJzjBYAT</t>
  </si>
  <si>
    <t>https://hivos.my.salesforce.com/sfc/servlet.shepherd/version/renditionDownload?rendition=ORIGINAL_Jpg&amp;versionId=068QF00000JJwWoYAL</t>
  </si>
  <si>
    <t>https://hivos.my.salesforce.com/sfc/servlet.shepherd/version/renditionDownload?rendition=ORIGINAL_Jpg&amp;versionId=068QF00000JJjhjYAD</t>
  </si>
  <si>
    <t>https://hivos.my.salesforce.com/sfc/servlet.shepherd/version/renditionDownload?rendition=ORIGINAL_Jpg&amp;versionId=068QF00000JJo9TYAT</t>
  </si>
  <si>
    <t>2024-11-18 10:46:00.000+03</t>
  </si>
  <si>
    <t>The stoves keeps on breaking.Would love a long term solution to the issue</t>
  </si>
  <si>
    <t>Most meals are prepared using the biogas stove.</t>
  </si>
  <si>
    <t>Readily available, clean environment, cooks faster</t>
  </si>
  <si>
    <t>Too little to collect. Dairy cattle manure is enough for the digester</t>
  </si>
  <si>
    <t>NAPPIER GRASS, PEAS, MAIZE</t>
  </si>
  <si>
    <t>Income generating activity;Social activity (voluntary work, etc);Chat/get together with neighbors</t>
  </si>
  <si>
    <t>The digester is working well</t>
  </si>
  <si>
    <t>https://hivos.my.salesforce.com/sfc/servlet.shepherd/version/renditionDownload?rendition=ORIGINAL_Jpg&amp;versionId=068QF00000JPGTGYA5</t>
  </si>
  <si>
    <t>https://hivos.my.salesforce.com/sfc/servlet.shepherd/version/renditionDownload?rendition=ORIGINAL_Jpg&amp;versionId=068QF00000JPGZhYAP</t>
  </si>
  <si>
    <t>https://hivos.my.salesforce.com/sfc/servlet.shepherd/version/renditionDownload?rendition=ORIGINAL_Jpg&amp;versionId=068QF00000JPGbJYAX</t>
  </si>
  <si>
    <t>https://hivos.my.salesforce.com/sfc/servlet.shepherd/version/renditionDownload?rendition=ORIGINAL_Jpg&amp;versionId=068QF00000JPGZiYAP</t>
  </si>
  <si>
    <t>2024-11-19 13:16:00.000+03</t>
  </si>
  <si>
    <t>The household needs the stove knobs replaced</t>
  </si>
  <si>
    <t>The slurry is stored as solid storage</t>
  </si>
  <si>
    <t>Added activating agent to the slurry to activate bacterial reaction</t>
  </si>
  <si>
    <t>Feeding the digester is less work as compared to collecting firewood.</t>
  </si>
  <si>
    <t>Saves cost of cooking, readily available, clean environment</t>
  </si>
  <si>
    <t>NAPPIER GRASS, CABBAGE, MAIZE</t>
  </si>
  <si>
    <t>The production of the biogas is low and not able to the cooking needs of the household</t>
  </si>
  <si>
    <t>https://hivos.my.salesforce.com/sfc/servlet.shepherd/version/renditionDownload?rendition=ORIGINAL_Jpg&amp;versionId=068QF00000JPGkzYAH</t>
  </si>
  <si>
    <t>https://hivos.my.salesforce.com/sfc/servlet.shepherd/version/renditionDownload?rendition=ORIGINAL_Jpg&amp;versionId=068QF00000JP0RiYAL</t>
  </si>
  <si>
    <t>https://hivos.my.salesforce.com/sfc/servlet.shepherd/version/renditionDownload?rendition=ORIGINAL_Jpg&amp;versionId=068QF00000JPGmbYAH</t>
  </si>
  <si>
    <t>https://hivos.my.salesforce.com/sfc/servlet.shepherd/version/renditionDownload?rendition=ORIGINAL_Jpg&amp;versionId=068QF00000JP0l8YAD</t>
  </si>
  <si>
    <t>2024-11-19 11:36:00.000+03</t>
  </si>
  <si>
    <t>The household requests to have a permanent solution to the low gas production of the digester</t>
  </si>
  <si>
    <t>Bioslurry is only used on Nappier grass.Chemical fertilizer and farm yard manure is used on all other crops.</t>
  </si>
  <si>
    <t>Duberi Coffee corporative</t>
  </si>
  <si>
    <t xml:space="preserve">Cheap fuel, convinient, bioslurry is used as a fertilizer </t>
  </si>
  <si>
    <t>COFFEE, GREEN VEGETABLES, MAIZE</t>
  </si>
  <si>
    <t>She shares the biogas fuel with the son who was not around. The son uses LPG Modified stove from the respondent's baseline LPG stove.</t>
  </si>
  <si>
    <t>https://hivos.my.salesforce.com/sfc/servlet.shepherd/version/renditionDownload?rendition=ORIGINAL_Jpg&amp;versionId=068QF00000IddiKYAR</t>
  </si>
  <si>
    <t>https://hivos.my.salesforce.com/sfc/servlet.shepherd/version/renditionDownload?rendition=ORIGINAL_Jpg&amp;versionId=068QF00000IddVQYAZ</t>
  </si>
  <si>
    <t>https://hivos.my.salesforce.com/sfc/servlet.shepherd/version/renditionDownload?rendition=ORIGINAL_Jpg&amp;versionId=068QF00000IdBcPYAV</t>
  </si>
  <si>
    <t>2024-11-08 18:26:00.000+03</t>
  </si>
  <si>
    <t>The interview went well though she refused to lead me to a AWMS household. She didn't give me consent to take a photo of the whole kitchen, she agreed to taking a photo of half a kitchen focusing on biogas stove area.</t>
  </si>
  <si>
    <t>Affordable, saves time</t>
  </si>
  <si>
    <t>COFFEE, NAPIER GRASS</t>
  </si>
  <si>
    <t>I stopped using firewood which produced a lot of smoke</t>
  </si>
  <si>
    <t>House chores</t>
  </si>
  <si>
    <t>Has a small bio slurry pit being emptied daily to the neighbor's bio slurry pit. She fetches the bio slurry from the small bio slurry pit and stores in solid storage.</t>
  </si>
  <si>
    <t>https://hivos.my.salesforce.com/sfc/servlet.shepherd/version/renditionDownload?rendition=ORIGINAL_Jpg&amp;versionId=068QF00000Ig8uzYAB</t>
  </si>
  <si>
    <t>https://hivos.my.salesforce.com/sfc/servlet.shepherd/version/renditionDownload?rendition=ORIGINAL_Jpg&amp;versionId=068QF00000IgBhSYAV</t>
  </si>
  <si>
    <t>https://hivos.my.salesforce.com/sfc/servlet.shepherd/version/renditionDownload?rendition=ORIGINAL_Jpg&amp;versionId=068QF00000Ig2vxYAB</t>
  </si>
  <si>
    <t>2024-11-09 11:10:00.000+03</t>
  </si>
  <si>
    <t>She wants to use it for lighting but I haven't bought the requirements</t>
  </si>
  <si>
    <t>The interview went well</t>
  </si>
  <si>
    <t>It's very convenient</t>
  </si>
  <si>
    <t>Saves money, cooks everything, saves time</t>
  </si>
  <si>
    <t>NAPIER GRASS, MAIZE, YAMS</t>
  </si>
  <si>
    <t>Crop and Livestock farming</t>
  </si>
  <si>
    <t>https://hivos.my.salesforce.com/sfc/servlet.shepherd/version/renditionDownload?rendition=ORIGINAL_Jpg&amp;versionId=068QF00000Inw5dYAB</t>
  </si>
  <si>
    <t>https://hivos.my.salesforce.com/sfc/servlet.shepherd/version/renditionDownload?rendition=ORIGINAL_Jpg&amp;versionId=068QF00000Inq7zYAB</t>
  </si>
  <si>
    <t>https://hivos.my.salesforce.com/sfc/servlet.shepherd/version/renditionDownload?rendition=ORIGINAL_Jpg&amp;versionId=068QF00000InrSGYAZ</t>
  </si>
  <si>
    <t>https://hivos.my.salesforce.com/sfc/servlet.shepherd/version/renditionDownload?rendition=ORIGINAL_Jpg&amp;versionId=068QF00000InxvpYAB</t>
  </si>
  <si>
    <t>2024-11-11 17:06:00.000+03</t>
  </si>
  <si>
    <t>The biogas is cooks for a while then stops. One of the knobs doesn't open smoothly.</t>
  </si>
  <si>
    <t>Because the gas is available near the house compared to firewood that is collected from the farm.</t>
  </si>
  <si>
    <t>Githunguri dairy cooperative</t>
  </si>
  <si>
    <t>Cheap, convenient, easy to use, produces slurry we use as fertilizer and the slurry is unperishable</t>
  </si>
  <si>
    <t>KALES, SPINACH, TOMATOES</t>
  </si>
  <si>
    <t>Before biogas we were exposed to different smokes from different plants. For example, firewood from coffee plant had chemicals from medicine used in coffee farms which caused eye problems</t>
  </si>
  <si>
    <t>Biodigester is fully functional</t>
  </si>
  <si>
    <t>https://hivos.my.salesforce.com/sfc/servlet.shepherd/version/renditionDownload?rendition=ORIGINAL_Jpg&amp;versionId=068QF00000Ig1tQYAR</t>
  </si>
  <si>
    <t>https://hivos.my.salesforce.com/sfc/servlet.shepherd/version/renditionDownload?rendition=ORIGINAL_Jpg&amp;versionId=068QF00000Ig85LYAR</t>
  </si>
  <si>
    <t>https://hivos.my.salesforce.com/sfc/servlet.shepherd/version/renditionDownload?rendition=ORIGINAL_Jpg&amp;versionId=068QF00000Ig8tGYAR</t>
  </si>
  <si>
    <t>https://hivos.my.salesforce.com/sfc/servlet.shepherd/version/renditionDownload?rendition=ORIGINAL_Jpg&amp;versionId=068QF00000IssfRYAR</t>
  </si>
  <si>
    <t>2024-11-09 14:52:00.000+03</t>
  </si>
  <si>
    <t>Biodigester is of great help</t>
  </si>
  <si>
    <t>Old firewood stove is still in use occasionally to warm water for washing cloths.</t>
  </si>
  <si>
    <t>It cooks very fast</t>
  </si>
  <si>
    <t>Saves the cost of cooking fuel;It cooks faster and saves time;It is safe to use</t>
  </si>
  <si>
    <t>Dried then applied to crops; Daily applied directly in liquid form to crops</t>
  </si>
  <si>
    <t>Biogas has no smoke. Also, we nolonger blow the fire as before biogas meaning no inhaling of smoke</t>
  </si>
  <si>
    <t>He empties the bioslurry pit 9months ago. The pit is 4m by4m by 5m, it overflows to nappier farm of about 2buckets per day. 2buckets per week is kept as solid storage before flowing to the pit</t>
  </si>
  <si>
    <t>https://hivos.my.salesforce.com/sfc/servlet.shepherd/version/renditionDownload?rendition=ORIGINAL_Jpg&amp;versionId=068QF00000IsystYAB</t>
  </si>
  <si>
    <t>https://hivos.my.salesforce.com/sfc/servlet.shepherd/version/renditionDownload?rendition=ORIGINAL_Jpg&amp;versionId=068QF00000InmdrYAB</t>
  </si>
  <si>
    <t>https://hivos.my.salesforce.com/sfc/servlet.shepherd/version/renditionDownload?rendition=ORIGINAL_Jpg&amp;versionId=068QF00000InlzYYAR</t>
  </si>
  <si>
    <t>https://hivos.my.salesforce.com/sfc/servlet.shepherd/version/renditionDownload?rendition=ORIGINAL_Jpg&amp;versionId=068QF00000Inw0UYAR</t>
  </si>
  <si>
    <t>2024-11-11 12:47:00.000+03</t>
  </si>
  <si>
    <t>O don't have to collect firewood</t>
  </si>
  <si>
    <t>Saves the cost of cooking fuel;Clean source of fuel;Source of Bioslurry fertilizer</t>
  </si>
  <si>
    <t>NAPIER GRASS, MAIZE, KALES, CABBAGES</t>
  </si>
  <si>
    <t>Gas was produced less on May because the digester had a problem and it was repaired otherwise the gas produced in May is usually high. Before the digester the mother who is not a primary cook experienced eye problem which has reduced.</t>
  </si>
  <si>
    <t>https://hivos.my.salesforce.com/sfc/servlet.shepherd/version/renditionDownload?rendition=ORIGINAL_Jpg&amp;versionId=068QF00000It0gAYAR</t>
  </si>
  <si>
    <t>https://hivos.my.salesforce.com/sfc/servlet.shepherd/version/renditionDownload?rendition=ORIGINAL_Jpg&amp;versionId=068QF00000IsSD5YAN</t>
  </si>
  <si>
    <t>https://hivos.my.salesforce.com/sfc/servlet.shepherd/version/renditionDownload?rendition=ORIGINAL_Jpg&amp;versionId=068QF00000IszQkYAJ</t>
  </si>
  <si>
    <t>https://hivos.my.salesforce.com/sfc/servlet.shepherd/version/renditionDownload?rendition=ORIGINAL_Jpg&amp;versionId=068QF00000IsyOEYAZ</t>
  </si>
  <si>
    <t>2024-11-12 14:32:00.000+03</t>
  </si>
  <si>
    <t>Biogas is faster, no need to collect firewood.</t>
  </si>
  <si>
    <t>JDC Sacco</t>
  </si>
  <si>
    <t>Affordable Fuel;Saves the cost of cooking fuel;Clean source of fuel;Environmental Conservation;No smoke hence low health risks</t>
  </si>
  <si>
    <t>We are nolonger exposed to smoke from firewood</t>
  </si>
  <si>
    <t>Selling animal feeds</t>
  </si>
  <si>
    <t>She stores bio slurry as liquid slurry 50% of the bioslurry produced which she then use directly in the farm and the remaining slurry dries in the sun to be applied during planting</t>
  </si>
  <si>
    <t>https://hivos.my.salesforce.com/sfc/servlet.shepherd/version/renditionDownload?rendition=ORIGINAL_Jpg&amp;versionId=068QF00000IvOzKYAV</t>
  </si>
  <si>
    <t>https://hivos.my.salesforce.com/sfc/servlet.shepherd/version/renditionDownload?rendition=ORIGINAL_Jpg&amp;versionId=068QF00000IvGIfYAN</t>
  </si>
  <si>
    <t>https://hivos.my.salesforce.com/sfc/servlet.shepherd/version/renditionDownload?rendition=ORIGINAL_Jpg&amp;versionId=068QF00000IvPk5YAF</t>
  </si>
  <si>
    <t>https://hivos.my.salesforce.com/sfc/servlet.shepherd/version/renditionDownload?rendition=ORIGINAL_Jpg&amp;versionId=068QF00000Iuw2OYAR</t>
  </si>
  <si>
    <t>2024-11-13 12:02:00.000+03</t>
  </si>
  <si>
    <t>Old stove is still being used occasionally as other stove</t>
  </si>
  <si>
    <t>It is faster and convinient</t>
  </si>
  <si>
    <t>Affordable Fuel;Saves the cost of cooking fuel;Convenient and readily available</t>
  </si>
  <si>
    <t>Biogas doesn't produce smoke</t>
  </si>
  <si>
    <t>https://hivos.my.salesforce.com/sfc/servlet.shepherd/version/renditionDownload?rendition=ORIGINAL_Jpg&amp;versionId=068QF00000IxyHHYAZ</t>
  </si>
  <si>
    <t>https://hivos.my.salesforce.com/sfc/servlet.shepherd/version/renditionDownload?rendition=ORIGINAL_Jpg&amp;versionId=068QF00000IyE2aYAF</t>
  </si>
  <si>
    <t>https://hivos.my.salesforce.com/sfc/servlet.shepherd/version/renditionDownload?rendition=ORIGINAL_Jpg&amp;versionId=068QF00000IyHoTYAV</t>
  </si>
  <si>
    <t>https://hivos.my.salesforce.com/sfc/servlet.shepherd/version/renditionDownload?rendition=ORIGINAL_Jpg&amp;versionId=068QF00000IyNozYAF</t>
  </si>
  <si>
    <t>2024-11-13 17:50:00.000+03</t>
  </si>
  <si>
    <t>They called the Field officer to check why the gas produced is low but they haven't gotten any feedback.</t>
  </si>
  <si>
    <t>Broken Burner knobs;Burners leaking gas</t>
  </si>
  <si>
    <t>Saves the cost of cooking fuel;Clean source of fuel;It cooks faster and saves time;It is safe to use;No smoke hence low health risks</t>
  </si>
  <si>
    <t>Selling maize</t>
  </si>
  <si>
    <t>https://hivos.my.salesforce.com/sfc/servlet.shepherd/version/renditionDownload?rendition=ORIGINAL_Jpg&amp;versionId=068QF00000J7AW7YAN</t>
  </si>
  <si>
    <t>https://hivos.my.salesforce.com/sfc/servlet.shepherd/version/renditionDownload?rendition=ORIGINAL_Jpg&amp;versionId=068QF00000J8mB0YAJ</t>
  </si>
  <si>
    <t>https://hivos.my.salesforce.com/sfc/servlet.shepherd/version/renditionDownload?rendition=ORIGINAL_Jpg&amp;versionId=068QF00000J92hBYAR</t>
  </si>
  <si>
    <t>https://hivos.my.salesforce.com/sfc/servlet.shepherd/version/renditionDownload?rendition=ORIGINAL_Jpg&amp;versionId=068QF00000J8wv8YAB</t>
  </si>
  <si>
    <t>2024-11-14 15:00:00.000+03</t>
  </si>
  <si>
    <t>I currently sell the firewood instead of collecting to use as fuel</t>
  </si>
  <si>
    <t>Convenient and readily available;Source of Bioslurry fertilizer;It cooks faster and saves time</t>
  </si>
  <si>
    <t>Before receiving biodigester, we used firewood which produced a lot of smoke</t>
  </si>
  <si>
    <t>https://hivos.my.salesforce.com/sfc/servlet.shepherd/version/renditionDownload?rendition=ORIGINAL_Jpg&amp;versionId=068QF00000J93JtYAJ</t>
  </si>
  <si>
    <t>https://hivos.my.salesforce.com/sfc/servlet.shepherd/version/renditionDownload?rendition=ORIGINAL_Jpg&amp;versionId=068QF00000J8szfYAB</t>
  </si>
  <si>
    <t>https://hivos.my.salesforce.com/sfc/servlet.shepherd/version/renditionDownload?rendition=ORIGINAL_Jpg&amp;versionId=068QF00000J8yDoYAJ</t>
  </si>
  <si>
    <t>https://hivos.my.salesforce.com/sfc/servlet.shepherd/version/renditionDownload?rendition=ORIGINAL_Jpg&amp;versionId=068QF00000J8cgeYAB</t>
  </si>
  <si>
    <t>2024-11-15 16:18:00.000+03</t>
  </si>
  <si>
    <t>We don't have to collect the firewood</t>
  </si>
  <si>
    <t>Saves the cost of cooking fuel</t>
  </si>
  <si>
    <t>COFFEE, MAIZE, BEANS, CASSAVA</t>
  </si>
  <si>
    <t>GPS recording accuracy of 25m and above due to weather</t>
  </si>
  <si>
    <t>https://hivos.my.salesforce.com/sfc/servlet.shepherd/version/renditionDownload?rendition=ORIGINAL_Jpg&amp;versionId=068QF00000J8yCHYAZ</t>
  </si>
  <si>
    <t>https://hivos.my.salesforce.com/sfc/servlet.shepherd/version/renditionDownload?rendition=ORIGINAL_Jpg&amp;versionId=068QF00000J9853YAB</t>
  </si>
  <si>
    <t>https://hivos.my.salesforce.com/sfc/servlet.shepherd/version/renditionDownload?rendition=ORIGINAL_Jpg&amp;versionId=068QF00000J97liYAB</t>
  </si>
  <si>
    <t>https://hivos.my.salesforce.com/sfc/servlet.shepherd/version/renditionDownload?rendition=ORIGINAL_Jpg&amp;versionId=068QF00000J94ENYAZ</t>
  </si>
  <si>
    <t>2024-11-15 13:31:00.000+03</t>
  </si>
  <si>
    <t>AVOCADO, MAIZE</t>
  </si>
  <si>
    <t>Selling coffee</t>
  </si>
  <si>
    <t>https://hivos.my.salesforce.com/sfc/servlet.shepherd/version/renditionDownload?rendition=ORIGINAL_Jpg&amp;versionId=068QF00000JB5uJYAT</t>
  </si>
  <si>
    <t>https://hivos.my.salesforce.com/sfc/servlet.shepherd/version/renditionDownload?rendition=ORIGINAL_Jpg&amp;versionId=068QF00000JBZFkYAP</t>
  </si>
  <si>
    <t>https://hivos.my.salesforce.com/sfc/servlet.shepherd/version/renditionDownload?rendition=ORIGINAL_Jpg&amp;versionId=068QF00000JBkm9YAD</t>
  </si>
  <si>
    <t>https://hivos.my.salesforce.com/sfc/servlet.shepherd/version/renditionDownload?rendition=ORIGINAL_Jpg&amp;versionId=068QF00000JBknlYAD</t>
  </si>
  <si>
    <t>2024-11-16 16:02:00.000+03</t>
  </si>
  <si>
    <t>I am nolonger exposed to smoke from firewood</t>
  </si>
  <si>
    <t>https://hivos.my.salesforce.com/sfc/servlet.shepherd/version/renditionDownload?rendition=ORIGINAL_Jpg&amp;versionId=068QF00000JNxR4YAL</t>
  </si>
  <si>
    <t>https://hivos.my.salesforce.com/sfc/servlet.shepherd/version/renditionDownload?rendition=ORIGINAL_Jpg&amp;versionId=068QF00000JNyVCYA1</t>
  </si>
  <si>
    <t>https://hivos.my.salesforce.com/sfc/servlet.shepherd/version/renditionDownload?rendition=ORIGINAL_Jpg&amp;versionId=068QF00000JNhr4YAD</t>
  </si>
  <si>
    <t>https://hivos.my.salesforce.com/sfc/servlet.shepherd/version/renditionDownload?rendition=ORIGINAL_Jpg&amp;versionId=068QF00000JNw0NYAT</t>
  </si>
  <si>
    <t>2024-11-18 13:22:00.000+03</t>
  </si>
  <si>
    <t>I thank KBP program, coffee and banana farming has really improved, and the input is low. KBP program has helped us more than we contributed</t>
  </si>
  <si>
    <t>Old stove is only used to boil water for bathing while charcoal is rarely used as back up of biogas stove</t>
  </si>
  <si>
    <t>Irigoini Self Help Group</t>
  </si>
  <si>
    <t>NAPPIER GRASS, TEA</t>
  </si>
  <si>
    <t>https://hivos.my.salesforce.com/sfc/servlet.shepherd/version/renditionDownload?rendition=ORIGINAL_Jpg&amp;versionId=068QF00000JThYCYA1</t>
  </si>
  <si>
    <t>https://hivos.my.salesforce.com/sfc/servlet.shepherd/version/renditionDownload?rendition=ORIGINAL_Jpg&amp;versionId=068QF00000JTaOhYAL</t>
  </si>
  <si>
    <t>https://hivos.my.salesforce.com/sfc/servlet.shepherd/version/renditionDownload?rendition=ORIGINAL_Jpg&amp;versionId=068QF00000JSgeGYAT</t>
  </si>
  <si>
    <t>https://hivos.my.salesforce.com/sfc/servlet.shepherd/version/renditionDownload?rendition=ORIGINAL_Jpg&amp;versionId=068QF00000JTrkRYAT</t>
  </si>
  <si>
    <t>2024-11-19 17:36:00.000+03</t>
  </si>
  <si>
    <t>Gas production is very low can only cook for about 1 hour a day and Alice is very concerned about this, I have shared field officer's contact with her for more support</t>
  </si>
  <si>
    <t>Affordable Fuel;Saves the cost of cooking fuel;Convenient and readily available;It is safe to use</t>
  </si>
  <si>
    <t>Dairy cows;Market swine;Sheep;Goats</t>
  </si>
  <si>
    <t>The waste is mixed with saw dust and so it can block the digester</t>
  </si>
  <si>
    <t>Attending to other home chores</t>
  </si>
  <si>
    <t>The farmer has a covered septic tank where all the slurry goes in from the digester and some of it is collected after 3 months and taken to the farm</t>
  </si>
  <si>
    <t>https://hivos.my.salesforce.com/sfc/servlet.shepherd/version/renditionDownload?rendition=ORIGINAL_Jpg&amp;versionId=068QF00000JBjlHYAT</t>
  </si>
  <si>
    <t>https://hivos.my.salesforce.com/sfc/servlet.shepherd/version/renditionDownload?rendition=ORIGINAL_Jpg&amp;versionId=068QF00000JBq3ZYAT</t>
  </si>
  <si>
    <t>https://hivos.my.salesforce.com/sfc/servlet.shepherd/version/renditionDownload?rendition=ORIGINAL_Jpg&amp;versionId=068QF00000JBliHYAT</t>
  </si>
  <si>
    <t>https://hivos.my.salesforce.com/sfc/servlet.shepherd/version/renditionDownload?rendition=ORIGINAL_Jpg&amp;versionId=068QF00000JBln4YAD</t>
  </si>
  <si>
    <t>2024-11-16 12:26:00.000+03</t>
  </si>
  <si>
    <t>The respondent is looking forward to be able to convert some of the biogas energy to lighting</t>
  </si>
  <si>
    <t>The gas pipes was leaking and the officer came to repair by binding them with rubber straps</t>
  </si>
  <si>
    <t>Changed mixing ratio</t>
  </si>
  <si>
    <t>Cow dung is enough</t>
  </si>
  <si>
    <t>BANANAS, NAPIER GRASS,</t>
  </si>
  <si>
    <t>Nowhere to take it</t>
  </si>
  <si>
    <t>LPG works the same as biogas, time to go and buy LPG is same as time for mixing manure in digester, so no difference</t>
  </si>
  <si>
    <t>https://hivos.my.salesforce.com/sfc/servlet.shepherd/version/renditionDownload?rendition=ORIGINAL_Jpg&amp;versionId=068QF00000IgSbqYAF</t>
  </si>
  <si>
    <t>https://hivos.my.salesforce.com/sfc/servlet.shepherd/version/renditionDownload?rendition=ORIGINAL_Jpg&amp;versionId=068QF00000IgKcgYAF</t>
  </si>
  <si>
    <t>https://hivos.my.salesforce.com/sfc/servlet.shepherd/version/renditionDownload?rendition=ORIGINAL_Jpg&amp;versionId=068QF00000IgSYcYAN</t>
  </si>
  <si>
    <t>https://hivos.my.salesforce.com/sfc/servlet.shepherd/version/renditionDownload?rendition=ORIGINAL_Jpg&amp;versionId=068QF00000IgUiTYAV</t>
  </si>
  <si>
    <t>2024-11-09 10:45:00.000+03</t>
  </si>
  <si>
    <t>Responded complained that Kbp should have a consistent officer for follow up purposes, and stop sending different research officers, who do not help them, they only come to ask questions once a year and they leave</t>
  </si>
  <si>
    <t>Modified stove has 4 burners; 2  biogas burners, 1 for electric and 1 for LPG, though doesn't use LPG and only uses electricity to warm water</t>
  </si>
  <si>
    <t>DOuble Burner Stove</t>
  </si>
  <si>
    <t>Looking for firewood, cutting and carrying is more hectic</t>
  </si>
  <si>
    <t>Used as farm yard manure, it's hectic separating it from dirt</t>
  </si>
  <si>
    <t>Used as farm yard manure, hard to dissolve in water for biogas digester</t>
  </si>
  <si>
    <t>Baseline fuel was firewood which produced much smoke, but now biogas doesn't produce smoke</t>
  </si>
  <si>
    <t>Selling coffee, Banans, Sweet potatoes and maize</t>
  </si>
  <si>
    <t>https://hivos.my.salesforce.com/sfc/servlet.shepherd/version/renditionDownload?rendition=ORIGINAL_Jpg&amp;versionId=068QF00000IgUqXYAV</t>
  </si>
  <si>
    <t>https://hivos.my.salesforce.com/sfc/servlet.shepherd/version/renditionDownload?rendition=ORIGINAL_Jpg&amp;versionId=068QF00000IgRXiYAN</t>
  </si>
  <si>
    <t>https://hivos.my.salesforce.com/sfc/servlet.shepherd/version/renditionDownload?rendition=ORIGINAL_Jpg&amp;versionId=068QF00000IgMudYAF</t>
  </si>
  <si>
    <t>https://hivos.my.salesforce.com/sfc/servlet.shepherd/version/renditionDownload?rendition=ORIGINAL_Jpg&amp;versionId=068QF00000IgUs9YAF</t>
  </si>
  <si>
    <t>2024-11-09 13:54:00.000+03</t>
  </si>
  <si>
    <t>Responded complained that KBP only gets data from them without anything to motivate them. KBP should bring them biogas accessories/ materials like apron, dust coat, gum boots</t>
  </si>
  <si>
    <t>Responded currently only uses firewood to cook for dogs</t>
  </si>
  <si>
    <t>LOCAL VEGETABLES</t>
  </si>
  <si>
    <t>The household no longer uses firewood for cooking which produced much smoke, they use biogas and LPG which doesn't produce smoke</t>
  </si>
  <si>
    <t>Responded was on medication but was able to answer all questions, but took long</t>
  </si>
  <si>
    <t>https://hivos.my.salesforce.com/sfc/servlet.shepherd/version/renditionDownload?rendition=ORIGINAL_Jpg&amp;versionId=068QF00000ImpUUYAZ</t>
  </si>
  <si>
    <t>https://hivos.my.salesforce.com/sfc/servlet.shepherd/version/renditionDownload?rendition=ORIGINAL_Jpg&amp;versionId=068QF00000InF6tYAF</t>
  </si>
  <si>
    <t>https://hivos.my.salesforce.com/sfc/servlet.shepherd/version/renditionDownload?rendition=ORIGINAL_Jpg&amp;versionId=068QF00000InHqEYAV</t>
  </si>
  <si>
    <t>https://hivos.my.salesforce.com/sfc/servlet.shepherd/version/renditionDownload?rendition=ORIGINAL_Jpg&amp;versionId=068QF00000InLCIYA3</t>
  </si>
  <si>
    <t>2024-11-11 12:00:00.000+03</t>
  </si>
  <si>
    <t>Bio digester was built by an NGO freely, they only gathered some materials like sand and water</t>
  </si>
  <si>
    <t>Pruning and transporting firewood is hectic, tiresome and time consuming</t>
  </si>
  <si>
    <t>Daughter;Son;Worker;Wife;Husband</t>
  </si>
  <si>
    <t>Saves the cost of cooking fuel;Convenient and readily available;It cooks faster and saves time;Environmental Conservation;No smoke hence low health risks</t>
  </si>
  <si>
    <t>Used as manure</t>
  </si>
  <si>
    <t>SUNFLOWER, NAPPIER GRASS, LOCAL VEGETABLES</t>
  </si>
  <si>
    <t>The household uses biogas and charcoal which doesn't produce smoke as firewood</t>
  </si>
  <si>
    <t>Selling milk and eggs</t>
  </si>
  <si>
    <t>https://hivos.my.salesforce.com/sfc/servlet.shepherd/version/renditionDownload?rendition=ORIGINAL_Jpg&amp;versionId=068QF00000IsfK5YAJ</t>
  </si>
  <si>
    <t>https://hivos.my.salesforce.com/sfc/servlet.shepherd/version/renditionDownload?rendition=ORIGINAL_Jpg&amp;versionId=068QF00000IshYhYAJ</t>
  </si>
  <si>
    <t>https://hivos.my.salesforce.com/sfc/servlet.shepherd/version/renditionDownload?rendition=ORIGINAL_Jpg&amp;versionId=068QF00000IspsoYAB</t>
  </si>
  <si>
    <t>https://hivos.my.salesforce.com/sfc/servlet.shepherd/version/renditionDownload?rendition=ORIGINAL_Jpg&amp;versionId=068QF00000IsvyDYAR</t>
  </si>
  <si>
    <t>2024-11-12 12:18:00.000+03</t>
  </si>
  <si>
    <t>The husband fixed it by inserting a pipe</t>
  </si>
  <si>
    <t>Dung is easier to feed than pruning of firewood</t>
  </si>
  <si>
    <t>Affordable Fuel;Saves the cost of cooking fuel;Convenient and readily available;Source of Bioslurry fertilizer;It is safe to use</t>
  </si>
  <si>
    <t>Used as manure, not aware if it can be used in bio digester</t>
  </si>
  <si>
    <t>MAIZE, NAPPIER GRASS</t>
  </si>
  <si>
    <t>Livestock and crop farming</t>
  </si>
  <si>
    <t>Selling maize and milk</t>
  </si>
  <si>
    <t>Responded had 4 cows but sold 3 in May 2024, now she has one cow</t>
  </si>
  <si>
    <t>Neighbors</t>
  </si>
  <si>
    <t>Firewood;Charcoal;LPG;Other</t>
  </si>
  <si>
    <t>https://hivos.my.salesforce.com/sfc/servlet.shepherd/version/renditionDownload?rendition=ORIGINAL_Jpg&amp;versionId=068QF00000IyY1GYAV</t>
  </si>
  <si>
    <t>https://hivos.my.salesforce.com/sfc/servlet.shepherd/version/renditionDownload?rendition=ORIGINAL_Jpg&amp;versionId=068QF00000IyVTCYA3</t>
  </si>
  <si>
    <t>https://hivos.my.salesforce.com/sfc/servlet.shepherd/version/renditionDownload?rendition=ORIGINAL_Jpg&amp;versionId=068QF00000IyLaPYAV</t>
  </si>
  <si>
    <t>https://hivos.my.salesforce.com/sfc/servlet.shepherd/version/renditionDownload?rendition=ORIGINAL_Jpg&amp;versionId=068QF00000IyF1rYAF</t>
  </si>
  <si>
    <t>2024-11-13 17:00:00.000+03</t>
  </si>
  <si>
    <t>KBP to be keen on monitoring spoilt bio digesters, which are now many in my locality and the owners are so discouraged</t>
  </si>
  <si>
    <t>MAIZE, NAPPIER GRASS, VEGETABLES</t>
  </si>
  <si>
    <t>Charcoal is used rarely when there are visitors and for heating the house on cold seasons</t>
  </si>
  <si>
    <t>https://hivos.my.salesforce.com/sfc/servlet.shepherd/version/renditionDownload?rendition=ORIGINAL_Jpg&amp;versionId=068QF00000J3LY9YAN</t>
  </si>
  <si>
    <t>https://hivos.my.salesforce.com/sfc/servlet.shepherd/version/renditionDownload?rendition=ORIGINAL_Jpg&amp;versionId=068QF00000J2iWiYAJ</t>
  </si>
  <si>
    <t>https://hivos.my.salesforce.com/sfc/servlet.shepherd/version/renditionDownload?rendition=ORIGINAL_Jpg&amp;versionId=068QF00000J3hf0YAB</t>
  </si>
  <si>
    <t>https://hivos.my.salesforce.com/sfc/servlet.shepherd/version/renditionDownload?rendition=ORIGINAL_Jpg&amp;versionId=068QF00000J3Mu7YAF</t>
  </si>
  <si>
    <t>2024-11-14 11:30:00.000+03</t>
  </si>
  <si>
    <t>kbp to look for ways of storing extra biogas</t>
  </si>
  <si>
    <t>NAPPIER GRASS, VEGETABLES</t>
  </si>
  <si>
    <t>Selling milk, vegetables and Bananas</t>
  </si>
  <si>
    <t>https://hivos.my.salesforce.com/sfc/servlet.shepherd/version/renditionDownload?rendition=ORIGINAL_Jpg&amp;versionId=068QF00000J9AtIYAV</t>
  </si>
  <si>
    <t>https://hivos.my.salesforce.com/sfc/servlet.shepherd/version/renditionDownload?rendition=ORIGINAL_Jpg&amp;versionId=068QF00000J9BHUYA3</t>
  </si>
  <si>
    <t>https://hivos.my.salesforce.com/sfc/servlet.shepherd/version/renditionDownload?rendition=ORIGINAL_Jpg&amp;versionId=068QF00000J8DuuYAF</t>
  </si>
  <si>
    <t>https://hivos.my.salesforce.com/sfc/servlet.shepherd/version/renditionDownload?rendition=ORIGINAL_Jpg&amp;versionId=068QF00000J9GXFYA3</t>
  </si>
  <si>
    <t>2024-11-15 17:00:00.000+03</t>
  </si>
  <si>
    <t>she wanted clarification on how her contact got to kbp yet the digester was constructed by a private mason</t>
  </si>
  <si>
    <t>Her bio digester has never failed her and she's a happy client</t>
  </si>
  <si>
    <t>Collection of firewood was time consuming, involving and tiresome</t>
  </si>
  <si>
    <t>Saves the cost of cooking fuel;Clean source of fuel;It is safe to use;No smoke hence low health risks</t>
  </si>
  <si>
    <t>NAPPIER GRASSS, AVOCADOS, ORANGES , MANGOES</t>
  </si>
  <si>
    <t>The baseline fuel was firewood which produced much smoke, but biogas doesn't</t>
  </si>
  <si>
    <t>The house head is always at home hence does the cooking</t>
  </si>
  <si>
    <t>https://hivos.my.salesforce.com/sfc/servlet.shepherd/version/renditionDownload?rendition=ORIGINAL_Jpg&amp;versionId=068QF00000JBt6JYAT</t>
  </si>
  <si>
    <t>https://hivos.my.salesforce.com/sfc/servlet.shepherd/version/renditionDownload?rendition=ORIGINAL_Jpg&amp;versionId=068QF00000JBopmYAD</t>
  </si>
  <si>
    <t>https://hivos.my.salesforce.com/sfc/servlet.shepherd/version/renditionDownload?rendition=ORIGINAL_Jpg&amp;versionId=068QF00000JBsWpYAL</t>
  </si>
  <si>
    <t>https://hivos.my.salesforce.com/sfc/servlet.shepherd/version/renditionDownload?rendition=ORIGINAL_Jpg&amp;versionId=068QF00000JBwvOYAT</t>
  </si>
  <si>
    <t>2024-11-16 14:00:00.000+03</t>
  </si>
  <si>
    <t>kbp should sensitize people on importance of biogas since it's a very good project</t>
  </si>
  <si>
    <t>Burners producing too much flame</t>
  </si>
  <si>
    <t>It saves time and energy</t>
  </si>
  <si>
    <t>VEGETABLES, BANANAS, ORANGES</t>
  </si>
  <si>
    <t>Collected in slurry tank then applied progressively;Daily Applied directly in liquid form to crops</t>
  </si>
  <si>
    <t>Firewood used as the baseline fuel produced a lot of smoke but now they no longer use it, instead they use biogas and occasionally charcoal which is friendly to the eyes since they don't produce smoke</t>
  </si>
  <si>
    <t>https://hivos.my.salesforce.com/sfc/servlet.shepherd/version/renditionDownload?rendition=ORIGINAL_Jpg&amp;versionId=068QF00000JPqWjYAL</t>
  </si>
  <si>
    <t>https://hivos.my.salesforce.com/sfc/servlet.shepherd/version/renditionDownload?rendition=ORIGINAL_Jpg&amp;versionId=068QF00000JPVp5YAH</t>
  </si>
  <si>
    <t>https://hivos.my.salesforce.com/sfc/servlet.shepherd/version/renditionDownload?rendition=ORIGINAL_Jpg&amp;versionId=068QF00000JPbUlYAL</t>
  </si>
  <si>
    <t>https://hivos.my.salesforce.com/sfc/servlet.shepherd/version/renditionDownload?rendition=ORIGINAL_Jpg&amp;versionId=068QF00000JPf1uYAD</t>
  </si>
  <si>
    <t>2024-11-19 13:27:00.000+03</t>
  </si>
  <si>
    <t>if kbp could assist with a water tank to store water for feeding the digester, the household would really appreciate</t>
  </si>
  <si>
    <t>The labour used is less since the dung is readily available as well as water</t>
  </si>
  <si>
    <t>LOCAL VEGETABLES, ONIONS</t>
  </si>
  <si>
    <t>The household nowadays uses firewood rarely which produces much smoke, instead uses biogas which produces no smoke that affects them</t>
  </si>
  <si>
    <t>Cooking cassavas and sweet potatoes for sale</t>
  </si>
  <si>
    <t>https://hivos.my.salesforce.com/sfc/servlet.shepherd/version/renditionDownload?rendition=ORIGINAL_Jpg&amp;versionId=068QF00000JPeP9YAL</t>
  </si>
  <si>
    <t>https://hivos.my.salesforce.com/sfc/servlet.shepherd/version/renditionDownload?rendition=ORIGINAL_Jpg&amp;versionId=068QF00000JPqF1YAL</t>
  </si>
  <si>
    <t>https://hivos.my.salesforce.com/sfc/servlet.shepherd/version/renditionDownload?rendition=ORIGINAL_Jpg&amp;versionId=068QF00000JPhy8YAD</t>
  </si>
  <si>
    <t>https://hivos.my.salesforce.com/sfc/servlet.shepherd/version/renditionDownload?rendition=ORIGINAL_Jpg&amp;versionId=068QF00000JPTjuYAH</t>
  </si>
  <si>
    <t>2024-11-19 15:30:00.000+03</t>
  </si>
  <si>
    <t>none</t>
  </si>
  <si>
    <t>Source of Bioslurry fertilizer;It cooks faster and saves time</t>
  </si>
  <si>
    <t>VEGETABLES, NAPIER GRASS,</t>
  </si>
  <si>
    <t>The household occasionally uses firewood which produces much smoke, instead they use biogas</t>
  </si>
  <si>
    <t>Mandazi, chapati for sale</t>
  </si>
  <si>
    <t>https://hivos.my.salesforce.com/sfc/servlet.shepherd/version/renditionDownload?rendition=ORIGINAL_Jpg&amp;versionId=068QF00000JW0RlYAL</t>
  </si>
  <si>
    <t>https://hivos.my.salesforce.com/sfc/servlet.shepherd/version/renditionDownload?rendition=ORIGINAL_Jpg&amp;versionId=068QF00000JVhNXYA1</t>
  </si>
  <si>
    <t>https://hivos.my.salesforce.com/sfc/servlet.shepherd/version/renditionDownload?rendition=ORIGINAL_Jpg&amp;versionId=068QF00000JVmNIYA1</t>
  </si>
  <si>
    <t>https://hivos.my.salesforce.com/sfc/servlet.shepherd/version/renditionDownload?rendition=ORIGINAL_Jpg&amp;versionId=068QF00000JVywEYAT</t>
  </si>
  <si>
    <t>2024-11-20 14:44:00.000+03</t>
  </si>
  <si>
    <t>Saves the cost of cooking fuel;Clean source of fuel</t>
  </si>
  <si>
    <t>NAPIER BGRASS, VEGETABLES, MAIZE</t>
  </si>
  <si>
    <t>Biogas does not produce soot biogas is quick in cooking</t>
  </si>
  <si>
    <t>DONORS CAME TO THEIR AREA AND INFORMED THEN THROUGH A COOPERATIVE</t>
  </si>
  <si>
    <t>https://hivos.my.salesforce.com/sfc/servlet.shepherd/version/renditionDownload?rendition=ORIGINAL_Jpg&amp;versionId=068QF00000ImyZ0YAJ</t>
  </si>
  <si>
    <t>https://hivos.my.salesforce.com/sfc/servlet.shepherd/version/renditionDownload?rendition=ORIGINAL_Jpg&amp;versionId=068QF00000ImjGxYAJ</t>
  </si>
  <si>
    <t>https://hivos.my.salesforce.com/sfc/servlet.shepherd/version/renditionDownload?rendition=ORIGINAL_Jpg&amp;versionId=068QF00000Imo0nYAB</t>
  </si>
  <si>
    <t>https://hivos.my.salesforce.com/sfc/servlet.shepherd/version/renditionDownload?rendition=ORIGINAL_Jpg&amp;versionId=068QF00000ImyVnYAJ</t>
  </si>
  <si>
    <t>2024-11-11 10:52:00.000+03</t>
  </si>
  <si>
    <t>community to be trained more on biogas visit oftenly to check damaged stoves/biodigesters hh planing to buy more cows and start zero grazing inorder to increase the production of gas, and extend it to his workers houses</t>
  </si>
  <si>
    <t>50 percent of manure used in biodigester, 50% of manure left on field as fertilizer for grass slury used on crops like avocado,passion and maize</t>
  </si>
  <si>
    <t>Commercial livestock keeping and crop farming</t>
  </si>
  <si>
    <t>the responded has 3 biogas stoves two (a 4burner and a 2burner), for the main house and one (one burner) for the workers</t>
  </si>
  <si>
    <t>https://hivos.my.salesforce.com/sfc/servlet.shepherd/version/renditionDownload?rendition=ORIGINAL_Jpg&amp;versionId=068QF00000Ig6RdYAJ</t>
  </si>
  <si>
    <t>https://hivos.my.salesforce.com/sfc/servlet.shepherd/version/renditionDownload?rendition=ORIGINAL_Jpg&amp;versionId=068QF00000Ig6WTYAZ</t>
  </si>
  <si>
    <t>https://hivos.my.salesforce.com/sfc/servlet.shepherd/version/renditionDownload?rendition=ORIGINAL_Jpg&amp;versionId=068QF00000Ifz0PYAR</t>
  </si>
  <si>
    <t>https://hivos.my.salesforce.com/sfc/servlet.shepherd/version/renditionDownload?rendition=ORIGINAL_Jpg&amp;versionId=068QF00000Ig4zLYAR</t>
  </si>
  <si>
    <t>2024-11-09 11:14:00.000+03</t>
  </si>
  <si>
    <t>biogas is the best</t>
  </si>
  <si>
    <t>biodigester is well maintained</t>
  </si>
  <si>
    <t>VEGETABLES,AVOCADO,GRASS</t>
  </si>
  <si>
    <t>The household uses biogas more compared to firewood theres a reduction of smoke inhalation</t>
  </si>
  <si>
    <t>Recieved funding from donors, cost shared firewood- a tree is cut biogas well maintained</t>
  </si>
  <si>
    <t>https://hivos.my.salesforce.com/sfc/servlet.shepherd/version/renditionDownload?rendition=ORIGINAL_Jpg&amp;versionId=068QF00000Isp1dYAB</t>
  </si>
  <si>
    <t>https://hivos.my.salesforce.com/sfc/servlet.shepherd/version/renditionDownload?rendition=ORIGINAL_Jpg&amp;versionId=068QF00000IsjkBYAR</t>
  </si>
  <si>
    <t>https://hivos.my.salesforce.com/sfc/servlet.shepherd/version/renditionDownload?rendition=ORIGINAL_Jpg&amp;versionId=068QF00000IsgBDYAZ</t>
  </si>
  <si>
    <t>https://hivos.my.salesforce.com/sfc/servlet.shepherd/version/renditionDownload?rendition=ORIGINAL_Jpg&amp;versionId=068QF00000IsHJNYA3</t>
  </si>
  <si>
    <t>2024-11-12 12:47:00.000+03</t>
  </si>
  <si>
    <t>cows kept in zero grazing</t>
  </si>
  <si>
    <t>VEGETABLES</t>
  </si>
  <si>
    <t>The household reduced firewood usage so they inhaled less smoke</t>
  </si>
  <si>
    <t>created more time for farming vegetables</t>
  </si>
  <si>
    <t>https://hivos.my.salesforce.com/sfc/servlet.shepherd/version/renditionDownload?rendition=ORIGINAL_Jpg&amp;versionId=068QF00000IxowFYAR</t>
  </si>
  <si>
    <t>https://hivos.my.salesforce.com/sfc/servlet.shepherd/version/renditionDownload?rendition=ORIGINAL_Jpg&amp;versionId=068QF00000IyGM6YAN</t>
  </si>
  <si>
    <t>https://hivos.my.salesforce.com/sfc/servlet.shepherd/version/renditionDownload?rendition=ORIGINAL_Jpg&amp;versionId=068QF00000IyHbWYAV</t>
  </si>
  <si>
    <t>https://hivos.my.salesforce.com/sfc/servlet.shepherd/version/renditionDownload?rendition=ORIGINAL_Jpg&amp;versionId=068QF00000IxylxYAB</t>
  </si>
  <si>
    <t>2024-11-13 12:13:00.000+03</t>
  </si>
  <si>
    <t>construction of the biogas plant was sponsored by donors they graze their cows in the kws forest and pay 120 shs mothly per cow sometimes they leave the cows to sleep in the forest</t>
  </si>
  <si>
    <t>Affordable Fuel;Clean source of fuel;Source of Bioslurry fertilizer;It cooks faster and saves time</t>
  </si>
  <si>
    <t>Composted and used as manure</t>
  </si>
  <si>
    <t>MAIZE, VEGETABLES, FRUITS, NAPPIER GRASS</t>
  </si>
  <si>
    <t>Collected in slurry tank then applied progressively;Composting first then applied to crops</t>
  </si>
  <si>
    <t>Selling milk, eggs, fruits and vegetables</t>
  </si>
  <si>
    <t>able to spend more time on the farm</t>
  </si>
  <si>
    <t>https://hivos.my.salesforce.com/sfc/servlet.shepherd/version/renditionDownload?rendition=ORIGINAL_Jpg&amp;versionId=068QF00000IxxGIYAZ</t>
  </si>
  <si>
    <t>https://hivos.my.salesforce.com/sfc/servlet.shepherd/version/renditionDownload?rendition=ORIGINAL_Jpg&amp;versionId=068QF00000IxaLGYAZ</t>
  </si>
  <si>
    <t>https://hivos.my.salesforce.com/sfc/servlet.shepherd/version/renditionDownload?rendition=ORIGINAL_Jpg&amp;versionId=068QF00000Ixf9oYAB</t>
  </si>
  <si>
    <t>https://hivos.my.salesforce.com/sfc/servlet.shepherd/version/renditionDownload?rendition=ORIGINAL_Jpg&amp;versionId=068QF00000Ixp7XYAR</t>
  </si>
  <si>
    <t>2024-11-13 15:03:00.000+03</t>
  </si>
  <si>
    <t>planing to extend the biogas to the main house used to cut many trees for firewood but since biogas was introduced less trees are being cut thus saving the environment</t>
  </si>
  <si>
    <t>the digester(inlet ) was being repaired</t>
  </si>
  <si>
    <t>Composted and used as fertilizer</t>
  </si>
  <si>
    <t>TAKEN TO FARM AS FERTILIZER</t>
  </si>
  <si>
    <t>MAIZE, VEGETABLES, BANANAS , TREES</t>
  </si>
  <si>
    <t>More people in the community should be trained about biogas donors to help fund construction of biodigester</t>
  </si>
  <si>
    <t>https://hivos.my.salesforce.com/sfc/servlet.shepherd/version/renditionDownload?rendition=ORIGINAL_Jpg&amp;versionId=068QF00000J3Wy5YAF</t>
  </si>
  <si>
    <t>https://hivos.my.salesforce.com/sfc/servlet.shepherd/version/renditionDownload?rendition=ORIGINAL_Jpg&amp;versionId=068QF00000J3NA4YAN</t>
  </si>
  <si>
    <t>https://hivos.my.salesforce.com/sfc/servlet.shepherd/version/renditionDownload?rendition=ORIGINAL_Jpg&amp;versionId=068QF00000J3KSIYA3</t>
  </si>
  <si>
    <t>https://hivos.my.salesforce.com/sfc/servlet.shepherd/version/renditionDownload?rendition=ORIGINAL_Jpg&amp;versionId=068QF00000J3WhyYAF</t>
  </si>
  <si>
    <t>2024-11-14 11:11:00.000+03</t>
  </si>
  <si>
    <t>animal waste composed used as fertilizer on his farm and the remaining is sold to farmers during rainy season (water)tap is connected directly on the inlet</t>
  </si>
  <si>
    <t>Uncovered lagoon (black watery mass.);Solid storage</t>
  </si>
  <si>
    <t>Spends more of her time in the farm, has a greenhouse</t>
  </si>
  <si>
    <t>https://hivos.my.salesforce.com/sfc/servlet.shepherd/version/renditionDownload?rendition=ORIGINAL_Jpg&amp;versionId=068QF00000J3GruYAF</t>
  </si>
  <si>
    <t>https://hivos.my.salesforce.com/sfc/servlet.shepherd/version/renditionDownload?rendition=ORIGINAL_Jpg&amp;versionId=068QF00000J2qmCYAR</t>
  </si>
  <si>
    <t>https://hivos.my.salesforce.com/sfc/servlet.shepherd/version/renditionDownload?rendition=ORIGINAL_Jpg&amp;versionId=068QF00000J3ZW9YAN</t>
  </si>
  <si>
    <t>https://hivos.my.salesforce.com/sfc/servlet.shepherd/version/renditionDownload?rendition=ORIGINAL_Jpg&amp;versionId=068QF00000J36sTYAR</t>
  </si>
  <si>
    <t>2024-11-14 15:53:00.000+03</t>
  </si>
  <si>
    <t>the compound is small so the manure from sheep and poultry is collected and taken daily to a diiferent location(farm) zero grazing is practiced in the area</t>
  </si>
  <si>
    <t>I didn't know you can also use poultry manure</t>
  </si>
  <si>
    <t>The household uses a firewood stove once in a while resulting in reduced eye and respiratory issues.</t>
  </si>
  <si>
    <t>The respondent is experiencing a problem; low gas production. Firewood is only used when biogas is insufficient</t>
  </si>
  <si>
    <t>https://hivos.my.salesforce.com/sfc/servlet.shepherd/version/renditionDownload?rendition=ORIGINAL_Jpg&amp;versionId=068QF00000J8cYDYAZ</t>
  </si>
  <si>
    <t>https://hivos.my.salesforce.com/sfc/servlet.shepherd/version/renditionDownload?rendition=ORIGINAL_Jpg&amp;versionId=068QF00000J8cd3YAB</t>
  </si>
  <si>
    <t>https://hivos.my.salesforce.com/sfc/servlet.shepherd/version/renditionDownload?rendition=ORIGINAL_Jpg&amp;versionId=068QF00000J8chtYAB</t>
  </si>
  <si>
    <t>https://hivos.my.salesforce.com/sfc/servlet.shepherd/version/renditionDownload?rendition=ORIGINAL_Jpg&amp;versionId=068QF00000J8cmjYAB</t>
  </si>
  <si>
    <t>2024-11-15 14:28:00.000+03</t>
  </si>
  <si>
    <t>biodigester is fully functional though there is insufficient gas production</t>
  </si>
  <si>
    <t>Cutting trees and collecting firewood is more difficult</t>
  </si>
  <si>
    <t>Clean source of fuel;Source of Bioslurry fertilizer;It cooks faster and saves time;Environmental Conservation</t>
  </si>
  <si>
    <t>Dried then applied to crops;Composting first then applied to crops</t>
  </si>
  <si>
    <t>The household uses less firewood for cooking therefore inhaling less smoke</t>
  </si>
  <si>
    <t>Able to spend more time cultivating vegetables</t>
  </si>
  <si>
    <t>https://hivos.my.salesforce.com/sfc/servlet.shepherd/version/renditionDownload?rendition=ORIGINAL_Jpg&amp;versionId=068QF00000J8w0gYAB</t>
  </si>
  <si>
    <t>https://hivos.my.salesforce.com/sfc/servlet.shepherd/version/renditionDownload?rendition=ORIGINAL_Jpg&amp;versionId=068QF00000J93zrYAB</t>
  </si>
  <si>
    <t>https://hivos.my.salesforce.com/sfc/servlet.shepherd/version/renditionDownload?rendition=ORIGINAL_Jpg&amp;versionId=068QF00000J8pf9YAB</t>
  </si>
  <si>
    <t>2024-11-15 15:26:00.000+03</t>
  </si>
  <si>
    <t>some years back biogas stove had blocked but called a fundi and it was repaired</t>
  </si>
  <si>
    <t>use of maizecobs for fuel instead of firewood</t>
  </si>
  <si>
    <t>One of the gas burners not working</t>
  </si>
  <si>
    <t>https://hivos.my.salesforce.com/sfc/servlet.shepherd/version/renditionDownload?rendition=ORIGINAL_Jpg&amp;versionId=068QF00000JBX93YAH</t>
  </si>
  <si>
    <t>https://hivos.my.salesforce.com/sfc/servlet.shepherd/version/renditionDownload?rendition=ORIGINAL_Jpg&amp;versionId=068QF00000JBXgtYAH</t>
  </si>
  <si>
    <t>https://hivos.my.salesforce.com/sfc/servlet.shepherd/version/renditionDownload?rendition=ORIGINAL_Jpg&amp;versionId=068QF00000JBZUAYA5</t>
  </si>
  <si>
    <t>https://hivos.my.salesforce.com/sfc/servlet.shepherd/version/renditionDownload?rendition=ORIGINAL_Jpg&amp;versionId=068QF00000JBi61YAD</t>
  </si>
  <si>
    <t>2024-11-16 15:18:00.000+03</t>
  </si>
  <si>
    <t>slurry is stored in the slurry tank and fetched with a bucket and taken to the farm as fertilizer</t>
  </si>
  <si>
    <t>TIME USED TO FEED DIGESTER IS LESS COMPARED TO GOING TO FETCH FIREWOOD</t>
  </si>
  <si>
    <t>Saves the cost of cooking fuel;Clean source of fuel;Source of Bioslurry fertilizer;It is safe to use</t>
  </si>
  <si>
    <t>Sold to other farmers</t>
  </si>
  <si>
    <t>BANANA,APPLE,SUGARCANE,VEGETABLES</t>
  </si>
  <si>
    <t>The household has reduced the amount of meals prepared using firewood therefore inhaling less smoke</t>
  </si>
  <si>
    <t>Selling manure, milk and vegetables</t>
  </si>
  <si>
    <t>Alot of slurry is produced does farming with slurry slurry flows directly on farm</t>
  </si>
  <si>
    <t>https://hivos.my.salesforce.com/sfc/servlet.shepherd/version/renditionDownload?rendition=ORIGINAL_Jpg&amp;versionId=068QF00000JBjLRYA1</t>
  </si>
  <si>
    <t>https://hivos.my.salesforce.com/sfc/servlet.shepherd/version/renditionDownload?rendition=ORIGINAL_Jpg&amp;versionId=068QF00000JBX94YAH</t>
  </si>
  <si>
    <t>https://hivos.my.salesforce.com/sfc/servlet.shepherd/version/renditionDownload?rendition=ORIGINAL_Jpg&amp;versionId=068QF00000JBfpiYAD</t>
  </si>
  <si>
    <t>https://hivos.my.salesforce.com/sfc/servlet.shepherd/version/renditionDownload?rendition=ORIGINAL_Jpg&amp;versionId=068QF00000JBMySYAX</t>
  </si>
  <si>
    <t>2024-11-16 11:18:00.000+03</t>
  </si>
  <si>
    <t>most neighbours desire to install biodigester in their homes</t>
  </si>
  <si>
    <t>does not have a big shamba so she sells the manure for 2-3 weeks now the amount of gas produced has reduced but the digester is being fed normally so she thinks it could be blockage of pipes,, asks for assistance</t>
  </si>
  <si>
    <t>Affordable Fuel;Convenient and readily available;Source of Bioslurry fertilizer;Environmental Conservation</t>
  </si>
  <si>
    <t>I use it directly on the farm</t>
  </si>
  <si>
    <t>Using it directly on the farm</t>
  </si>
  <si>
    <t>I apply it directly on the farm</t>
  </si>
  <si>
    <t>COFFEE, VEGETABLES AND AVOCADO</t>
  </si>
  <si>
    <t>The household uses more of biogas in cooking than firewood</t>
  </si>
  <si>
    <t>https://hivos.my.salesforce.com/sfc/servlet.shepherd/version/renditionDownload?rendition=ORIGINAL_Jpg&amp;versionId=068QF00000JBocrYAD</t>
  </si>
  <si>
    <t>https://hivos.my.salesforce.com/sfc/servlet.shepherd/version/renditionDownload?rendition=ORIGINAL_Jpg&amp;versionId=068QF00000JB8CEYA1</t>
  </si>
  <si>
    <t>https://hivos.my.salesforce.com/sfc/servlet.shepherd/version/renditionDownload?rendition=ORIGINAL_Jpg&amp;versionId=068QF00000JBkeCYAT</t>
  </si>
  <si>
    <t>https://hivos.my.salesforce.com/sfc/servlet.shepherd/version/renditionDownload?rendition=ORIGINAL_Jpg&amp;versionId=068QF00000JBjDOYA1</t>
  </si>
  <si>
    <t>2024-11-16 09:45:00.000+03</t>
  </si>
  <si>
    <t>biogas is a cheaper source of fuel and i recommend other farmers to adopt it</t>
  </si>
  <si>
    <t>firewood stove is only used for cooking ugali and other heavy meals(e.g githeri)</t>
  </si>
  <si>
    <t>VEGETABLES,MAIZE</t>
  </si>
  <si>
    <t>Collected in slurry tank then applied progressively;Dried then applied to crops</t>
  </si>
  <si>
    <t xml:space="preserve"> Commercial crop farming</t>
  </si>
  <si>
    <t>Biogas does not produce alot of gas so they use firewood everyday</t>
  </si>
  <si>
    <t>https://hivos.my.salesforce.com/sfc/servlet.shepherd/version/renditionDownload?rendition=ORIGINAL_Jpg&amp;versionId=068QF00000JJl0NYAT</t>
  </si>
  <si>
    <t>https://hivos.my.salesforce.com/sfc/servlet.shepherd/version/renditionDownload?rendition=ORIGINAL_Jpg&amp;versionId=068QF00000JJZc9YAH</t>
  </si>
  <si>
    <t>https://hivos.my.salesforce.com/sfc/servlet.shepherd/version/renditionDownload?rendition=ORIGINAL_Jpg&amp;versionId=068QF00000JJyFFYA1</t>
  </si>
  <si>
    <t>https://hivos.my.salesforce.com/sfc/servlet.shepherd/version/renditionDownload?rendition=ORIGINAL_Jpg&amp;versionId=068QF00000JJOAOYA5</t>
  </si>
  <si>
    <t>2024-11-18 16:22:00.000+03</t>
  </si>
  <si>
    <t>there was a time they used chicken manure in the biodigester and the responded believed that chicken manure produces more heat than cow manure</t>
  </si>
  <si>
    <t>na</t>
  </si>
  <si>
    <t>I didn't know you can also use sheep manure</t>
  </si>
  <si>
    <t>NAPPIER GRASS, BANANAS, VEGETABLES</t>
  </si>
  <si>
    <t>https://hivos.my.salesforce.com/sfc/servlet.shepherd/version/renditionDownload?rendition=ORIGINAL_Jpg&amp;versionId=068QF00000JTeATYA1</t>
  </si>
  <si>
    <t>https://hivos.my.salesforce.com/sfc/servlet.shepherd/version/renditionDownload?rendition=ORIGINAL_Jpg&amp;versionId=068QF00000JT4F6YAL</t>
  </si>
  <si>
    <t>https://hivos.my.salesforce.com/sfc/servlet.shepherd/version/renditionDownload?rendition=ORIGINAL_Jpg&amp;versionId=068QF00000JTlgdYAD</t>
  </si>
  <si>
    <t>https://hivos.my.salesforce.com/sfc/servlet.shepherd/version/renditionDownload?rendition=ORIGINAL_Jpg&amp;versionId=068QF00000JTHdiYAH</t>
  </si>
  <si>
    <t>2024-11-20 10:30:00.000+03</t>
  </si>
  <si>
    <t>biogas has made my work easier</t>
  </si>
  <si>
    <t>firewood stove is used once in a while biogas is connected to two households (the main household and the grandmother's house)</t>
  </si>
  <si>
    <t>Affordable Fuel;Clean source of fuel;Source of Bioslurry fertilizer</t>
  </si>
  <si>
    <t>MAIZE,BANANAS,GRASS</t>
  </si>
  <si>
    <t>The responded used LPG gas mostly for cooking therefore there was not much smoke produced</t>
  </si>
  <si>
    <t>https://hivos.my.salesforce.com/sfc/servlet.shepherd/version/renditionDownload?rendition=ORIGINAL_Jpg&amp;versionId=068QF00000JYFo5YAH</t>
  </si>
  <si>
    <t>https://hivos.my.salesforce.com/sfc/servlet.shepherd/version/renditionDownload?rendition=ORIGINAL_Jpg&amp;versionId=068QF00000JXgdZYAT</t>
  </si>
  <si>
    <t>https://hivos.my.salesforce.com/sfc/servlet.shepherd/version/renditionDownload?rendition=ORIGINAL_Jpg&amp;versionId=068QF00000JYDPiYAP</t>
  </si>
  <si>
    <t>https://hivos.my.salesforce.com/sfc/servlet.shepherd/version/renditionDownload?rendition=ORIGINAL_Jpg&amp;versionId=068QF00000JXvzBYAT</t>
  </si>
  <si>
    <t>2024-11-20 10:29:00.000+03</t>
  </si>
  <si>
    <t>had another digester some years back,but it damaged so she build another one tried using poultry manure once and it produced alot of gas gas is low during the morning hours but increases as the day goes by</t>
  </si>
  <si>
    <t>new biogas not producing alot of gas compared to the first one cows are paddocked</t>
  </si>
  <si>
    <t>GRASS,MAIZE,BANANAS</t>
  </si>
  <si>
    <t>The household reduced the number of times they use firewood therefore inhaling less smoke</t>
  </si>
  <si>
    <t xml:space="preserve">Commercial livestock keeping </t>
  </si>
  <si>
    <t>Focus more on Farming</t>
  </si>
  <si>
    <t>https://hivos.my.salesforce.com/sfc/servlet.shepherd/version/renditionDownload?rendition=ORIGINAL_Jpg&amp;versionId=068QF00000JYFuXYAX</t>
  </si>
  <si>
    <t>https://hivos.my.salesforce.com/sfc/servlet.shepherd/version/renditionDownload?rendition=ORIGINAL_Jpg&amp;versionId=068QF00000JXiyiYAD</t>
  </si>
  <si>
    <t>https://hivos.my.salesforce.com/sfc/servlet.shepherd/version/renditionDownload?rendition=ORIGINAL_Jpg&amp;versionId=068QF00000JXf1YYAT</t>
  </si>
  <si>
    <t>https://hivos.my.salesforce.com/sfc/servlet.shepherd/version/renditionDownload?rendition=ORIGINAL_Jpg&amp;versionId=068QF00000JY4azYAD</t>
  </si>
  <si>
    <t>2024-11-20 18:14:00.000+03</t>
  </si>
  <si>
    <t>biogas has been very helpfull, no regrets</t>
  </si>
  <si>
    <t>uses both poultry and cow droppings on the digester cows are paddocked, the cow shed has maizecobs and cow grass</t>
  </si>
  <si>
    <t>Source of Bioslurry fertilizer;No smoke hence low health risks</t>
  </si>
  <si>
    <t>FRUITS, VEGETABLES,MAIZE</t>
  </si>
  <si>
    <t>Reduction of air pollution from firewood.</t>
  </si>
  <si>
    <t xml:space="preserve">Commercial crop farming </t>
  </si>
  <si>
    <t>Uses the Free time for farming activities</t>
  </si>
  <si>
    <t>https://hivos.my.salesforce.com/sfc/servlet.shepherd/version/renditionDownload?rendition=ORIGINAL_Jpg&amp;versionId=068QF00000IfMevYAF</t>
  </si>
  <si>
    <t>https://hivos.my.salesforce.com/sfc/servlet.shepherd/version/renditionDownload?rendition=ORIGINAL_Jpg&amp;versionId=068QF00000IfMVGYA3</t>
  </si>
  <si>
    <t>https://hivos.my.salesforce.com/sfc/servlet.shepherd/version/renditionDownload?rendition=ORIGINAL_Jpg&amp;versionId=068QF00000IfLCcYAN</t>
  </si>
  <si>
    <t>https://hivos.my.salesforce.com/sfc/servlet.shepherd/version/renditionDownload?rendition=ORIGINAL_Jpg&amp;versionId=068QF00000IfMjlYAF</t>
  </si>
  <si>
    <t>2024-11-09 08:43:00.000+03</t>
  </si>
  <si>
    <t>respondent would like to be trained about bio slurry</t>
  </si>
  <si>
    <t>Respondent was welcoming and cooperative</t>
  </si>
  <si>
    <t>Affordable Fuel;Source of Bioslurry fertilizer</t>
  </si>
  <si>
    <t>Farm manure</t>
  </si>
  <si>
    <t>Commercial crop farming and livestock keeping</t>
  </si>
  <si>
    <t>Selling tea and milk</t>
  </si>
  <si>
    <t>https://hivos.my.salesforce.com/sfc/servlet.shepherd/version/renditionDownload?rendition=ORIGINAL_Jpg&amp;versionId=068QF00000IgAevYAF</t>
  </si>
  <si>
    <t>https://hivos.my.salesforce.com/sfc/servlet.shepherd/version/renditionDownload?rendition=ORIGINAL_Jpg&amp;versionId=068QF00000Ig8RtYAJ</t>
  </si>
  <si>
    <t>https://hivos.my.salesforce.com/sfc/servlet.shepherd/version/renditionDownload?rendition=ORIGINAL_Jpg&amp;versionId=068QF00000Ig6l1YAB</t>
  </si>
  <si>
    <t>https://hivos.my.salesforce.com/sfc/servlet.shepherd/version/renditionDownload?rendition=ORIGINAL_Jpg&amp;versionId=068QF00000Ig8RuYAJ</t>
  </si>
  <si>
    <t>2024-11-09 12:47:00.000+03</t>
  </si>
  <si>
    <t>Respondent requested on training on biogas</t>
  </si>
  <si>
    <t>Kenya highlands sacco</t>
  </si>
  <si>
    <t>VEGETABLES, MAIZE, NAPIER</t>
  </si>
  <si>
    <t>There are not using much firewood as they used to before biogas</t>
  </si>
  <si>
    <t>https://hivos.my.salesforce.com/sfc/servlet.shepherd/version/renditionDownload?rendition=ORIGINAL_Jpg&amp;versionId=068QF00000IlVUDYA3</t>
  </si>
  <si>
    <t>https://hivos.my.salesforce.com/sfc/servlet.shepherd/version/renditionDownload?rendition=ORIGINAL_Jpg&amp;versionId=068QF00000IlPAIYA3</t>
  </si>
  <si>
    <t>https://hivos.my.salesforce.com/sfc/servlet.shepherd/version/renditionDownload?rendition=ORIGINAL_Jpg&amp;versionId=068QF00000IlQETYA3</t>
  </si>
  <si>
    <t>https://hivos.my.salesforce.com/sfc/servlet.shepherd/version/renditionDownload?rendition=ORIGINAL_Jpg&amp;versionId=068QF00000IkjHpYAJ</t>
  </si>
  <si>
    <t>2024-11-11 09:15:00.000+03</t>
  </si>
  <si>
    <t>Respondent was requesting on training and more meetings on biodigester</t>
  </si>
  <si>
    <t>OVACADO, MAIZE, VEGETABLES</t>
  </si>
  <si>
    <t>Most of the time they are using biogas ,firewood is occasionally.</t>
  </si>
  <si>
    <t>Sells Sweet potatoes, Tea and Maize</t>
  </si>
  <si>
    <t>https://hivos.my.salesforce.com/sfc/servlet.shepherd/version/renditionDownload?rendition=ORIGINAL_Jpg&amp;versionId=068QF00000IlFBMYA3</t>
  </si>
  <si>
    <t>https://hivos.my.salesforce.com/sfc/servlet.shepherd/version/renditionDownload?rendition=ORIGINAL_Jpg&amp;versionId=068QF00000Il8caYAB</t>
  </si>
  <si>
    <t>https://hivos.my.salesforce.com/sfc/servlet.shepherd/version/renditionDownload?rendition=ORIGINAL_Jpg&amp;versionId=068QF00000IlVu1YAF</t>
  </si>
  <si>
    <t>https://hivos.my.salesforce.com/sfc/servlet.shepherd/version/renditionDownload?rendition=ORIGINAL_Jpg&amp;versionId=068QF00000IlVvdYAF</t>
  </si>
  <si>
    <t>2024-11-11 12:15:00.000+03</t>
  </si>
  <si>
    <t>Respondent request for more training on biodigester and bio slurry</t>
  </si>
  <si>
    <t>Number of times per Year</t>
  </si>
  <si>
    <t>More time to do other activities like farming</t>
  </si>
  <si>
    <t>MAIZE, POTATOES,BEANS</t>
  </si>
  <si>
    <t>Tea, Maize farming and selling milk</t>
  </si>
  <si>
    <t>https://hivos.my.salesforce.com/sfc/servlet.shepherd/version/renditionDownload?rendition=ORIGINAL_Jpg&amp;versionId=068QF00000IsC0DYAV</t>
  </si>
  <si>
    <t>https://hivos.my.salesforce.com/sfc/servlet.shepherd/version/renditionDownload?rendition=ORIGINAL_Jpg&amp;versionId=068QF00000IsBTyYAN</t>
  </si>
  <si>
    <t>https://hivos.my.salesforce.com/sfc/servlet.shepherd/version/renditionDownload?rendition=ORIGINAL_Jpg&amp;versionId=068QF00000IruLBYAZ</t>
  </si>
  <si>
    <t>https://hivos.my.salesforce.com/sfc/servlet.shepherd/version/renditionDownload?rendition=ORIGINAL_Jpg&amp;versionId=068QF00000IrXVGYA3</t>
  </si>
  <si>
    <t>2024-11-12 10:52:00.000+03</t>
  </si>
  <si>
    <t>Respondent would like to be trained on converting biogas into light</t>
  </si>
  <si>
    <t>MAIZE, BEANS, NAPIER GRASS</t>
  </si>
  <si>
    <t>Reduction of usage of firewood</t>
  </si>
  <si>
    <t>https://hivos.my.salesforce.com/sfc/servlet.shepherd/version/renditionDownload?rendition=ORIGINAL_Jpg&amp;versionId=068QF00000IrrOvYAJ</t>
  </si>
  <si>
    <t>https://hivos.my.salesforce.com/sfc/servlet.shepherd/version/renditionDownload?rendition=ORIGINAL_Jpg&amp;versionId=068QF00000Is7rnYAB</t>
  </si>
  <si>
    <t>https://hivos.my.salesforce.com/sfc/servlet.shepherd/version/renditionDownload?rendition=ORIGINAL_Jpg&amp;versionId=068QF00000Is0LeYAJ</t>
  </si>
  <si>
    <t>https://hivos.my.salesforce.com/sfc/servlet.shepherd/version/renditionDownload?rendition=ORIGINAL_Jpg&amp;versionId=068QF00000IsC3RYAV</t>
  </si>
  <si>
    <t>2024-11-11 14:32:00.000+03</t>
  </si>
  <si>
    <t>Respondent was requested for more expertise in the areas  and encouraging people to use biogas</t>
  </si>
  <si>
    <t>Selling fruits and milk</t>
  </si>
  <si>
    <t>https://hivos.my.salesforce.com/sfc/servlet.shepherd/version/renditionDownload?rendition=ORIGINAL_Jpg&amp;versionId=068QF00000Iy8GbYAJ</t>
  </si>
  <si>
    <t>https://hivos.my.salesforce.com/sfc/servlet.shepherd/version/renditionDownload?rendition=ORIGINAL_Jpg&amp;versionId=068QF00000IxdZVYAZ</t>
  </si>
  <si>
    <t>https://hivos.my.salesforce.com/sfc/servlet.shepherd/version/renditionDownload?rendition=ORIGINAL_Jpg&amp;versionId=068QF00000Ixb68YAB</t>
  </si>
  <si>
    <t>https://hivos.my.salesforce.com/sfc/servlet.shepherd/version/renditionDownload?rendition=ORIGINAL_Jpg&amp;versionId=068QF00000IyCvDYAV</t>
  </si>
  <si>
    <t>2024-11-13 10:57:00.000+03</t>
  </si>
  <si>
    <t>Training of bio slurry, lightning</t>
  </si>
  <si>
    <t>The bio slurry pit is empty because the had used all the slurry in the farm the previous morning.</t>
  </si>
  <si>
    <t>VEGETABLES, NAPIER GRASS</t>
  </si>
  <si>
    <t>Cost savings</t>
  </si>
  <si>
    <t>Company (Gamo Green Energy)</t>
  </si>
  <si>
    <t>Farming Maize, Beans, Sugarcane and selling milk</t>
  </si>
  <si>
    <t>https://hivos.my.salesforce.com/sfc/servlet.shepherd/version/renditionDownload?rendition=ORIGINAL_Jpg&amp;versionId=068QF00000J3JzKYAV</t>
  </si>
  <si>
    <t>https://hivos.my.salesforce.com/sfc/servlet.shepherd/version/renditionDownload?rendition=ORIGINAL_Jpg&amp;versionId=068QF00000J3J1kYAF</t>
  </si>
  <si>
    <t>https://hivos.my.salesforce.com/sfc/servlet.shepherd/version/renditionDownload?rendition=ORIGINAL_Jpg&amp;versionId=068QF00000J39f4YAB</t>
  </si>
  <si>
    <t>https://hivos.my.salesforce.com/sfc/servlet.shepherd/version/renditionDownload?rendition=ORIGINAL_Jpg&amp;versionId=068QF00000J3bksYAB</t>
  </si>
  <si>
    <t>2024-11-14 12:37:00.000+03</t>
  </si>
  <si>
    <t>Respondent would like to be trained more on how to turn bio slurry into an insecticide</t>
  </si>
  <si>
    <t>Vegetables farm manure</t>
  </si>
  <si>
    <t>NAPIER GRASS, VEGETABLES</t>
  </si>
  <si>
    <t>Selling sugarcane</t>
  </si>
  <si>
    <t>https://hivos.my.salesforce.com/sfc/servlet.shepherd/version/renditionDownload?rendition=ORIGINAL_Jpg&amp;versionId=068QF00000J3DnWYAV</t>
  </si>
  <si>
    <t>https://hivos.my.salesforce.com/sfc/servlet.shepherd/version/renditionDownload?rendition=ORIGINAL_Jpg&amp;versionId=068QF00000J1ps5YAB</t>
  </si>
  <si>
    <t>https://hivos.my.salesforce.com/sfc/servlet.shepherd/version/renditionDownload?rendition=ORIGINAL_Jpg&amp;versionId=068QF00000J3QazYAF</t>
  </si>
  <si>
    <t>https://hivos.my.salesforce.com/sfc/servlet.shepherd/version/renditionDownload?rendition=ORIGINAL_Jpg&amp;versionId=068QF00000J3RyVYAV</t>
  </si>
  <si>
    <t>2024-11-14 09:56:00.000+03</t>
  </si>
  <si>
    <t>Training of bio slurry, meetings</t>
  </si>
  <si>
    <t>VEGETABLES, MAIZE, NAPIER GRASS</t>
  </si>
  <si>
    <t>Reduced usage of firewood</t>
  </si>
  <si>
    <t>Selling sugarcane and milk</t>
  </si>
  <si>
    <t>https://hivos.my.salesforce.com/sfc/servlet.shepherd/version/renditionDownload?rendition=ORIGINAL_Jpg&amp;versionId=068QF00000J3BaPYAV</t>
  </si>
  <si>
    <t>https://hivos.my.salesforce.com/sfc/servlet.shepherd/version/renditionDownload?rendition=ORIGINAL_Jpg&amp;versionId=068QF00000J3aSEYAZ</t>
  </si>
  <si>
    <t>https://hivos.my.salesforce.com/sfc/servlet.shepherd/version/renditionDownload?rendition=ORIGINAL_Jpg&amp;versionId=068QF00000J3bmTYAR</t>
  </si>
  <si>
    <t>https://hivos.my.salesforce.com/sfc/servlet.shepherd/version/renditionDownload?rendition=ORIGINAL_Jpg&amp;versionId=068QF00000J3aiNYAR</t>
  </si>
  <si>
    <t>2024-11-14 08:09:00.000+03</t>
  </si>
  <si>
    <t>Respondent was recommending for training</t>
  </si>
  <si>
    <t>VEGETABLES, MAIZE, BANANAS, NAPIER GRASS</t>
  </si>
  <si>
    <t>Biogas reduced they respiratory problem they had which was caused by firewood</t>
  </si>
  <si>
    <t>Selling sugarcane and vegetables</t>
  </si>
  <si>
    <t>Shop business</t>
  </si>
  <si>
    <t>https://hivos.my.salesforce.com/sfc/servlet.shepherd/version/renditionDownload?rendition=ORIGINAL_Jpg&amp;versionId=068QF00000J8uRvYAJ</t>
  </si>
  <si>
    <t>https://hivos.my.salesforce.com/sfc/servlet.shepherd/version/renditionDownload?rendition=ORIGINAL_Jpg&amp;versionId=068QF00000J899nYAB</t>
  </si>
  <si>
    <t>https://hivos.my.salesforce.com/sfc/servlet.shepherd/version/renditionDownload?rendition=ORIGINAL_Jpg&amp;versionId=068QF00000J8cjZYAR</t>
  </si>
  <si>
    <t>https://hivos.my.salesforce.com/sfc/servlet.shepherd/version/renditionDownload?rendition=ORIGINAL_Jpg&amp;versionId=068QF00000J8iXJYAZ</t>
  </si>
  <si>
    <t>2024-11-15 09:14:00.000+03</t>
  </si>
  <si>
    <t>Training on bioslurry</t>
  </si>
  <si>
    <t>BANANAS, SUGARCANE, NAPIER GRASS</t>
  </si>
  <si>
    <t>https://hivos.my.salesforce.com/sfc/servlet.shepherd/version/renditionDownload?rendition=ORIGINAL_Jpg&amp;versionId=068QF00000J8ui2YAB</t>
  </si>
  <si>
    <t>https://hivos.my.salesforce.com/sfc/servlet.shepherd/version/renditionDownload?rendition=ORIGINAL_Jpg&amp;versionId=068QF00000J8julYAB</t>
  </si>
  <si>
    <t>https://hivos.my.salesforce.com/sfc/servlet.shepherd/version/renditionDownload?rendition=ORIGINAL_Jpg&amp;versionId=068QF00000J8eqPYAR</t>
  </si>
  <si>
    <t>https://hivos.my.salesforce.com/sfc/servlet.shepherd/version/renditionDownload?rendition=ORIGINAL_Jpg&amp;versionId=068QF00000J8icAYAR</t>
  </si>
  <si>
    <t>2024-11-15 11:19:00.000+03</t>
  </si>
  <si>
    <t>Respondent was requesting if they can be trained on more uses of bio slurry</t>
  </si>
  <si>
    <t>The survey ran smoothly,no other observation</t>
  </si>
  <si>
    <t>There is less work because most of the foods are prepared on the biogas stove</t>
  </si>
  <si>
    <t>Posho mill business</t>
  </si>
  <si>
    <t>https://hivos.my.salesforce.com/sfc/servlet.shepherd/version/renditionDownload?rendition=ORIGINAL_Jpg&amp;versionId=068QF00000JBNT2YAP</t>
  </si>
  <si>
    <t>https://hivos.my.salesforce.com/sfc/servlet.shepherd/version/renditionDownload?rendition=ORIGINAL_Jpg&amp;versionId=068QF00000JBenBYAT</t>
  </si>
  <si>
    <t>https://hivos.my.salesforce.com/sfc/servlet.shepherd/version/renditionDownload?rendition=ORIGINAL_Jpg&amp;versionId=068QF00000JBeqPYAT</t>
  </si>
  <si>
    <t>https://hivos.my.salesforce.com/sfc/servlet.shepherd/version/renditionDownload?rendition=ORIGINAL_Jpg&amp;versionId=068QF00000JBZVnYAP</t>
  </si>
  <si>
    <t>2024-11-16 09:44:00.000+03</t>
  </si>
  <si>
    <t>Respondent requested for incentives like lightning bulbs that use biogy</t>
  </si>
  <si>
    <t>Affordable Fuel;Clean source of fuel;Source of Bioslurry fertilizer;No smoke hence low health risks</t>
  </si>
  <si>
    <t>https://hivos.my.salesforce.com/sfc/servlet.shepherd/version/renditionDownload?rendition=ORIGINAL_Jpg&amp;versionId=068QF00000JBb1KYAT</t>
  </si>
  <si>
    <t>https://hivos.my.salesforce.com/sfc/servlet.shepherd/version/renditionDownload?rendition=ORIGINAL_Jpg&amp;versionId=068QF00000JBXFTYA5</t>
  </si>
  <si>
    <t>https://hivos.my.salesforce.com/sfc/servlet.shepherd/version/renditionDownload?rendition=ORIGINAL_Jpg&amp;versionId=068QF00000JBes1YAD</t>
  </si>
  <si>
    <t>https://hivos.my.salesforce.com/sfc/servlet.shepherd/version/renditionDownload?rendition=ORIGINAL_Jpg&amp;versionId=068QF00000JBWzLYAX</t>
  </si>
  <si>
    <t>2024-11-16 13:40:00.000+03</t>
  </si>
  <si>
    <t>Respondent request for maintenance of the biodigester</t>
  </si>
  <si>
    <t>The bioslurry comes direct from the expansion pit to the farm directly through trenches</t>
  </si>
  <si>
    <t>SUGARCANE, VEGETABLES, MAIZE.</t>
  </si>
  <si>
    <t xml:space="preserve">Commercial crop farming and shop </t>
  </si>
  <si>
    <t>Selling food items, Bananas, Maize and Vegetables</t>
  </si>
  <si>
    <t>https://hivos.my.salesforce.com/sfc/servlet.shepherd/version/renditionDownload?rendition=ORIGINAL_Jpg&amp;versionId=068QF00000JDUS0YAP</t>
  </si>
  <si>
    <t>https://hivos.my.salesforce.com/sfc/servlet.shepherd/version/renditionDownload?rendition=ORIGINAL_Jpg&amp;versionId=068QF00000JDd0bYAD</t>
  </si>
  <si>
    <t>https://hivos.my.salesforce.com/sfc/servlet.shepherd/version/renditionDownload?rendition=ORIGINAL_Jpg&amp;versionId=068QF00000JDTfbYAH</t>
  </si>
  <si>
    <t>https://hivos.my.salesforce.com/sfc/servlet.shepherd/version/renditionDownload?rendition=ORIGINAL_Jpg&amp;versionId=068QF00000JDXXuYAP</t>
  </si>
  <si>
    <t>2024-11-17 10:50:00.000+03</t>
  </si>
  <si>
    <t>Respondent was requested for training of use of bio slurry</t>
  </si>
  <si>
    <t>Affordable Fuel;Source of Bioslurry fertilizer;It is safe to use</t>
  </si>
  <si>
    <t>VEGETABLES, MAIZE, BEANS NAPIER GRASS</t>
  </si>
  <si>
    <t>Maize, Sugarcane, Bananas and Vegetables</t>
  </si>
  <si>
    <t>https://hivos.my.salesforce.com/sfc/servlet.shepherd/version/renditionDownload?rendition=ORIGINAL_Jpg&amp;versionId=068QF00000JFStzYAH</t>
  </si>
  <si>
    <t>https://hivos.my.salesforce.com/sfc/servlet.shepherd/version/renditionDownload?rendition=ORIGINAL_Jpg&amp;versionId=068QF00000JGGkEYAX</t>
  </si>
  <si>
    <t>https://hivos.my.salesforce.com/sfc/servlet.shepherd/version/renditionDownload?rendition=ORIGINAL_Jpg&amp;versionId=068QF00000JFqmdYAD</t>
  </si>
  <si>
    <t>https://hivos.my.salesforce.com/sfc/servlet.shepherd/version/renditionDownload?rendition=ORIGINAL_Jpg&amp;versionId=068QF00000JGDEWYA5</t>
  </si>
  <si>
    <t>2024-11-18 09:30:00.000+03</t>
  </si>
  <si>
    <t>Training recommended, also asking for assistance for the pipes</t>
  </si>
  <si>
    <t>Affordable Fuel;Source of Bioslurry fertilizer;Reduce labour cost</t>
  </si>
  <si>
    <t>VEGETABLES, MAIZE NAPIER GRASS</t>
  </si>
  <si>
    <t>Selling milk and sugarcane</t>
  </si>
  <si>
    <t>https://hivos.my.salesforce.com/sfc/servlet.shepherd/version/renditionDownload?rendition=ORIGINAL_Jpg&amp;versionId=068QF00000JLyKtYAL</t>
  </si>
  <si>
    <t>https://hivos.my.salesforce.com/sfc/servlet.shepherd/version/renditionDownload?rendition=ORIGINAL_Jpg&amp;versionId=068QF00000JLwB3YAL</t>
  </si>
  <si>
    <t>https://hivos.my.salesforce.com/sfc/servlet.shepherd/version/renditionDownload?rendition=ORIGINAL_Jpg&amp;versionId=068QF00000JMTtKYAX</t>
  </si>
  <si>
    <t>https://hivos.my.salesforce.com/sfc/servlet.shepherd/version/renditionDownload?rendition=ORIGINAL_Jpg&amp;versionId=068QF00000JMCPYYA5</t>
  </si>
  <si>
    <t>2024-11-19 08:29:00.000+03</t>
  </si>
  <si>
    <t>Due to low gas production the owner requested for maintenance,bio slurry is in the pit covered with wood.</t>
  </si>
  <si>
    <t>Itukanarwa</t>
  </si>
  <si>
    <t>Biogas is not as good as it was before and did not meet her expectations.</t>
  </si>
  <si>
    <t>MAIZE, BEANS, POTATOES</t>
  </si>
  <si>
    <t>She still has to use firewood because of the low production of biogas</t>
  </si>
  <si>
    <t>She still has to use firewood. Which takes almost same time as before.</t>
  </si>
  <si>
    <t>Her digester does not produce enough heat and she would like it sorted.</t>
  </si>
  <si>
    <t>https://hivos.my.salesforce.com/sfc/servlet.shepherd/version/renditionDownload?rendition=ORIGINAL_Jpg&amp;versionId=068QF00000IegKjYAJ</t>
  </si>
  <si>
    <t>https://hivos.my.salesforce.com/sfc/servlet.shepherd/version/renditionDownload?rendition=ORIGINAL_Jpg&amp;versionId=068QF00000IeYBuYAN</t>
  </si>
  <si>
    <t>https://hivos.my.salesforce.com/sfc/servlet.shepherd/version/renditionDownload?rendition=ORIGINAL_Jpg&amp;versionId=068QF00000IeIFEYA3</t>
  </si>
  <si>
    <t>https://hivos.my.salesforce.com/sfc/servlet.shepherd/version/renditionDownload?rendition=ORIGINAL_Jpg&amp;versionId=068QF00000IegMLYAZ</t>
  </si>
  <si>
    <t>2024-11-08 18:17:00.000+03</t>
  </si>
  <si>
    <t>She would like the situation of low heat production sorted.</t>
  </si>
  <si>
    <t>Family Bank</t>
  </si>
  <si>
    <t>Affordable Fuel;Saves the cost of cooking fuel;Convenient and readily available;Clean source of fuel;Source of Bioslurry fertilizer;It cooks faster and saves time;Reduce labour cost;Effective waste management</t>
  </si>
  <si>
    <t>NAPIER GRASS, MAIZE</t>
  </si>
  <si>
    <t>She used LPG and it was normally delivered to her , she now uses biogas and the worker does the moxing, so timing is same.</t>
  </si>
  <si>
    <t>She cannot remember well whether she received any training, or whether she was told how long her biogas would cook.</t>
  </si>
  <si>
    <t>https://hivos.my.salesforce.com/sfc/servlet.shepherd/version/renditionDownload?rendition=ORIGINAL_Jpg&amp;versionId=068QF00000IgPAvYAN</t>
  </si>
  <si>
    <t>https://hivos.my.salesforce.com/sfc/servlet.shepherd/version/renditionDownload?rendition=ORIGINAL_Jpg&amp;versionId=068QF00000IgJwkYAF</t>
  </si>
  <si>
    <t>https://hivos.my.salesforce.com/sfc/servlet.shepherd/version/renditionDownload?rendition=ORIGINAL_Jpg&amp;versionId=068QF00000IgPCXYA3</t>
  </si>
  <si>
    <t>https://hivos.my.salesforce.com/sfc/servlet.shepherd/version/renditionDownload?rendition=ORIGINAL_Jpg&amp;versionId=068QF00000IgPCYYA3</t>
  </si>
  <si>
    <t>2024-11-09 13:42:00.000+03</t>
  </si>
  <si>
    <t>She does not currently use any other fuel apart from Biogas.</t>
  </si>
  <si>
    <t>Affordable Fuel;Saves the cost of cooking fuel;Source of Bioslurry fertilizer;It cooks faster and saves time;Environmental Conservation;Reduce labour cost</t>
  </si>
  <si>
    <t>MAIZE, BEANS,NAPIER GRASS, SPINACH, SKUMA, MANAGU</t>
  </si>
  <si>
    <t>Now using LPG in addition to Biogas which is abit expensive</t>
  </si>
  <si>
    <t xml:space="preserve">He used LPG and now uses Biogas which are almost same work and the worker does most of the work. </t>
  </si>
  <si>
    <t>The digester was working fine but not producing enough gas. He would like it fixed, the area Officer number was given.</t>
  </si>
  <si>
    <t>https://hivos.my.salesforce.com/sfc/servlet.shepherd/version/renditionDownload?rendition=ORIGINAL_Jpg&amp;versionId=068QF00000InujSYAR</t>
  </si>
  <si>
    <t>https://hivos.my.salesforce.com/sfc/servlet.shepherd/version/renditionDownload?rendition=ORIGINAL_Jpg&amp;versionId=068QF00000InpOqYAJ</t>
  </si>
  <si>
    <t>https://hivos.my.salesforce.com/sfc/servlet.shepherd/version/renditionDownload?rendition=ORIGINAL_Jpg&amp;versionId=068QF00000InvIvYAJ</t>
  </si>
  <si>
    <t>https://hivos.my.salesforce.com/sfc/servlet.shepherd/version/renditionDownload?rendition=ORIGINAL_Jpg&amp;versionId=068QF00000InvKXYAZ</t>
  </si>
  <si>
    <t>2024-11-11 17:47:00.000+03</t>
  </si>
  <si>
    <t>The officer visited him a long time ago and he would like his digester fixed. Called Evans and he promised to visit within the week.</t>
  </si>
  <si>
    <t>The digester was working well and started producing less gas towards the end of the monitoring period. Respondent said around January-March this year.</t>
  </si>
  <si>
    <t>firewood</t>
  </si>
  <si>
    <t>CABBAGES, LETTUCE, SPINACH</t>
  </si>
  <si>
    <t>Daily Applied directly in liquid form to crops;Collected in slurry tank then applied progressively;Dried then applied to crops</t>
  </si>
  <si>
    <t>Time is still the same because the worker is the one who feeds digester.</t>
  </si>
  <si>
    <t>https://hivos.my.salesforce.com/sfc/servlet.shepherd/version/renditionDownload?rendition=ORIGINAL_Jpg&amp;versionId=068QF00000IeVXPYA3</t>
  </si>
  <si>
    <t>https://hivos.my.salesforce.com/sfc/servlet.shepherd/version/renditionDownload?rendition=ORIGINAL_Jpg&amp;versionId=068QF00000IegPZYAZ</t>
  </si>
  <si>
    <t>https://hivos.my.salesforce.com/sfc/servlet.shepherd/version/renditionDownload?rendition=ORIGINAL_Jpg&amp;versionId=068QF00000IeKIiYAN</t>
  </si>
  <si>
    <t>https://hivos.my.salesforce.com/sfc/servlet.shepherd/version/renditionDownload?rendition=ORIGINAL_Jpg&amp;versionId=068QF00000Ix5vnYAB</t>
  </si>
  <si>
    <t>2024-11-08 14:38:00.000+03</t>
  </si>
  <si>
    <t>Firewood collection point was far, the labour has reduced and they don't have to go that far often.</t>
  </si>
  <si>
    <t>Manure is too little and the one for cows is enough too hard</t>
  </si>
  <si>
    <t>Manure for cow is enough</t>
  </si>
  <si>
    <t>Manure for cattle is enough</t>
  </si>
  <si>
    <t>KALES, MAIZE, POTATOES</t>
  </si>
  <si>
    <t>HH uses biogas fully</t>
  </si>
  <si>
    <t>Recreation (sightseeing, watching TV);Chat/get together with neighbors;Helping my husband</t>
  </si>
  <si>
    <t>When she is the one feeding she does it twice a week, the worker feeds it 5 times a week, due to availability of the worker on all those days.</t>
  </si>
  <si>
    <t>https://hivos.my.salesforce.com/sfc/servlet.shepherd/version/renditionDownload?rendition=ORIGINAL_Jpg&amp;versionId=068QF00000It4rqYAB</t>
  </si>
  <si>
    <t>https://hivos.my.salesforce.com/sfc/servlet.shepherd/version/renditionDownload?rendition=ORIGINAL_Jpg&amp;versionId=068QF00000IsvVEYAZ</t>
  </si>
  <si>
    <t>https://hivos.my.salesforce.com/sfc/servlet.shepherd/version/renditionDownload?rendition=ORIGINAL_Jpg&amp;versionId=068QF00000It641YAB</t>
  </si>
  <si>
    <t>https://hivos.my.salesforce.com/sfc/servlet.shepherd/version/renditionDownload?rendition=ORIGINAL_Jpg&amp;versionId=068QF00000It0EkYAJ</t>
  </si>
  <si>
    <t>2024-11-12 15:45:00.000+03</t>
  </si>
  <si>
    <t>Would like to know more about the other uses and benefits of bio digester</t>
  </si>
  <si>
    <t>She does not use any other fuel. The worker is the one who mainly uses firewood. She will also only use firewood on rare occasions if she has visitors.</t>
  </si>
  <si>
    <t>Does not remember</t>
  </si>
  <si>
    <t>Affordable Fuel;Saves the cost of cooking fuel;Convenient and readily available;Clean source of fuel;Source of Bioslurry fertilizer;It is safe to use;Environmental Conservation;Reduce labour cost;No smoke hence low health risks;Effective waste management</t>
  </si>
  <si>
    <t>MAIZE, NAPIER GRASS, VEGETABLES</t>
  </si>
  <si>
    <t>Can't remember</t>
  </si>
  <si>
    <t>Used biogas fully when gas is low she uses firewood which still has smoke but at a reduced amount because it is not used fully</t>
  </si>
  <si>
    <t>She still uses her time to go collect manure from the neighbours</t>
  </si>
  <si>
    <t>She has no problem with the biogas. Just that someone poisoned and killed her cows, so she does not see the biodigester as beneficial anymore.</t>
  </si>
  <si>
    <t>https://hivos.my.salesforce.com/sfc/servlet.shepherd/version/renditionDownload?rendition=ORIGINAL_Jpg&amp;versionId=068QF00000IsYLqYAN</t>
  </si>
  <si>
    <t>https://hivos.my.salesforce.com/sfc/servlet.shepherd/version/renditionDownload?rendition=ORIGINAL_Jpg&amp;versionId=068QF00000It65dYAB</t>
  </si>
  <si>
    <t>https://hivos.my.salesforce.com/sfc/servlet.shepherd/version/renditionDownload?rendition=ORIGINAL_Jpg&amp;versionId=068QF00000IsvGhYAJ</t>
  </si>
  <si>
    <t>https://hivos.my.salesforce.com/sfc/servlet.shepherd/version/renditionDownload?rendition=ORIGINAL_Jpg&amp;versionId=068QF00000IsmvBYAR</t>
  </si>
  <si>
    <t>2024-11-12 17:29:00.000+03</t>
  </si>
  <si>
    <t>Can't remember whether she received a certificate</t>
  </si>
  <si>
    <t>Her cows died on April 2022, she used to borrow manure and she only got a cow the beginning of this month. The gas was also little.</t>
  </si>
  <si>
    <t>Market swine;Breeding swine;Poultry;Goats</t>
  </si>
  <si>
    <t>Too much work, because of how he manages their waste they are mixed with saw dust</t>
  </si>
  <si>
    <t>Never tried using goat manure and he feels the one for pigs is enough.</t>
  </si>
  <si>
    <t>MAIZE, BEANS, SPINACH, SKUMA AND AS ANIMAL FEEDS FOR THE CHICKEN</t>
  </si>
  <si>
    <t>The digester hasn't produced slurry for a while because he says he has less pigs due to the economy, he normally has up to 70 pigs but now has 8. So no slurry at the moment</t>
  </si>
  <si>
    <t>Lighting</t>
  </si>
  <si>
    <t>https://hivos.my.salesforce.com/sfc/servlet.shepherd/version/renditionDownload?rendition=ORIGINAL_Jpg&amp;versionId=068QF00000IyTPpYAN</t>
  </si>
  <si>
    <t>https://hivos.my.salesforce.com/sfc/servlet.shepherd/version/renditionDownload?rendition=ORIGINAL_Jpg&amp;versionId=068QF00000Ixc3nYAB</t>
  </si>
  <si>
    <t>https://hivos.my.salesforce.com/sfc/servlet.shepherd/version/renditionDownload?rendition=ORIGINAL_Jpg&amp;versionId=068QF00000IyWAjYAN</t>
  </si>
  <si>
    <t>https://hivos.my.salesforce.com/sfc/servlet.shepherd/version/renditionDownload?rendition=ORIGINAL_Jpg&amp;versionId=068QF00000IyRr2YAF</t>
  </si>
  <si>
    <t>2024-11-13 14:38:00.000+03</t>
  </si>
  <si>
    <t>Does not know it can be used</t>
  </si>
  <si>
    <t>For cow is enough</t>
  </si>
  <si>
    <t>MAIZE, KALES, SKUMA, CABBAGE</t>
  </si>
  <si>
    <t>Company (Caritas)</t>
  </si>
  <si>
    <t>She now fully uses Biogas</t>
  </si>
  <si>
    <t>Vegetable farming (skuma)</t>
  </si>
  <si>
    <t>Sells vegetables from her farm</t>
  </si>
  <si>
    <t>Chama</t>
  </si>
  <si>
    <t>https://hivos.my.salesforce.com/sfc/servlet.shepherd/version/renditionDownload?rendition=ORIGINAL_Jpg&amp;versionId=068QF00000J3u4LYAR</t>
  </si>
  <si>
    <t>https://hivos.my.salesforce.com/sfc/servlet.shepherd/version/renditionDownload?rendition=ORIGINAL_Jpg&amp;versionId=068QF00000J3u5xYAB</t>
  </si>
  <si>
    <t>https://hivos.my.salesforce.com/sfc/servlet.shepherd/version/renditionDownload?rendition=ORIGINAL_Jpg&amp;versionId=068QF00000J3a0uYAB</t>
  </si>
  <si>
    <t>https://hivos.my.salesforce.com/sfc/servlet.shepherd/version/renditionDownload?rendition=ORIGINAL_Jpg&amp;versionId=068QF00000J3tTGYAZ</t>
  </si>
  <si>
    <t>2024-11-14 17:10:00.000+03</t>
  </si>
  <si>
    <t>Rental business</t>
  </si>
  <si>
    <t>The female respondent wasn't responsive when giving the responses. Some responses may vary. I have indicated the husbands number since she was hesitant to give out hers</t>
  </si>
  <si>
    <t>Visited a friend and saw a poster and decided to visit and enquired then installed hers</t>
  </si>
  <si>
    <t>https://hivos.my.salesforce.com/sfc/servlet.shepherd/version/renditionDownload?rendition=ORIGINAL_Jpg&amp;versionId=068QF00000J3dwOYAR</t>
  </si>
  <si>
    <t>https://hivos.my.salesforce.com/sfc/servlet.shepherd/version/renditionDownload?rendition=ORIGINAL_Jpg&amp;versionId=068QF00000J3ap8YAB</t>
  </si>
  <si>
    <t>https://hivos.my.salesforce.com/sfc/servlet.shepherd/version/renditionDownload?rendition=ORIGINAL_Jpg&amp;versionId=068QF00000J3u7ZYAR</t>
  </si>
  <si>
    <t>https://hivos.my.salesforce.com/sfc/servlet.shepherd/version/renditionDownload?rendition=ORIGINAL_Jpg&amp;versionId=068QF00000J3u9BYAR</t>
  </si>
  <si>
    <t>2024-11-14 13:20:00.000+03</t>
  </si>
  <si>
    <t>Her biogas is producing some sound she is not sure what it is. Would like it checked</t>
  </si>
  <si>
    <t>She only uses the LPG gas once in a blue moon when the digester refuses to light or when there are many visitors, otherwise the biogas is used all the time.</t>
  </si>
  <si>
    <t>Kenya Women</t>
  </si>
  <si>
    <t>TEA, KALES,</t>
  </si>
  <si>
    <t>because she now uses Biogas or LPG when gas is low.</t>
  </si>
  <si>
    <t>Tea and vegetable farming</t>
  </si>
  <si>
    <t>Selling tea and vegetables</t>
  </si>
  <si>
    <t>Kenya women were talking to groups and she heard from them</t>
  </si>
  <si>
    <t>https://hivos.my.salesforce.com/sfc/servlet.shepherd/version/renditionDownload?rendition=ORIGINAL_Jpg&amp;versionId=068QF00000J9wLBYAZ</t>
  </si>
  <si>
    <t>https://hivos.my.salesforce.com/sfc/servlet.shepherd/version/renditionDownload?rendition=ORIGINAL_Jpg&amp;versionId=068QF00000J9hAtYAJ</t>
  </si>
  <si>
    <t>https://hivos.my.salesforce.com/sfc/servlet.shepherd/version/renditionDownload?rendition=ORIGINAL_Jpg&amp;versionId=068QF00000J9k5WYAR</t>
  </si>
  <si>
    <t>https://hivos.my.salesforce.com/sfc/servlet.shepherd/version/renditionDownload?rendition=ORIGINAL_Jpg&amp;versionId=068QF00000J9wMnYAJ</t>
  </si>
  <si>
    <t>2024-11-15 13:22:00.000+03</t>
  </si>
  <si>
    <t>Her biogas produces less heat and does not serve her as she expected.</t>
  </si>
  <si>
    <t>It started raining heavily, we couldn't get to the place with the firewood stove for photos of baseline stove</t>
  </si>
  <si>
    <t>Feeding the digester is easier compared to fetching firewood</t>
  </si>
  <si>
    <t>MAIZE, SPINACH, SKUMA</t>
  </si>
  <si>
    <t>Uses biogas and when the digester has low heat Hh uses LPG so minimal exposure to smoke</t>
  </si>
  <si>
    <t>Sells tea</t>
  </si>
  <si>
    <t>Her biogas is functioning but she has not used it the last two days. It produces very little heat.</t>
  </si>
  <si>
    <t>https://hivos.my.salesforce.com/sfc/servlet.shepherd/version/renditionDownload?rendition=ORIGINAL_Jpg&amp;versionId=068QF00000J9vowYAB</t>
  </si>
  <si>
    <t>https://hivos.my.salesforce.com/sfc/servlet.shepherd/version/renditionDownload?rendition=ORIGINAL_Jpg&amp;versionId=068QF00000J9wY5YAJ</t>
  </si>
  <si>
    <t>https://hivos.my.salesforce.com/sfc/servlet.shepherd/version/renditionDownload?rendition=ORIGINAL_Jpg&amp;versionId=068QF00000J9rjkYAB</t>
  </si>
  <si>
    <t>https://hivos.my.salesforce.com/sfc/servlet.shepherd/version/renditionDownload?rendition=ORIGINAL_Jpg&amp;versionId=068QF00000J9s6JYAR</t>
  </si>
  <si>
    <t>2024-11-15 15:41:00.000+03</t>
  </si>
  <si>
    <t>Would like it looked into.</t>
  </si>
  <si>
    <t>Affordable Fuel;Saves the cost of cooking fuel;Convenient and readily available;Clean source of fuel;It cooks faster and saves time;Environmental Conservation;Reduce labour cost;Can be used for other purposes;Effective waste management</t>
  </si>
  <si>
    <t>The thing that has changed is expenditure not time.</t>
  </si>
  <si>
    <t>He cannot tell the number of times the digester is fed because he says when he is not around his sons don't even feed it, he has to go and come back and feed. When he is in he does it daily 1 bucket or two, Or after 4 days. So there is no constant figure.</t>
  </si>
  <si>
    <t>https://hivos.my.salesforce.com/sfc/servlet.shepherd/version/renditionDownload?rendition=ORIGINAL_Jpg&amp;versionId=068QF00000JBRWbYAP</t>
  </si>
  <si>
    <t>https://hivos.my.salesforce.com/sfc/servlet.shepherd/version/renditionDownload?rendition=ORIGINAL_Jpg&amp;versionId=068QF00000JBJZ5YAP</t>
  </si>
  <si>
    <t>https://hivos.my.salesforce.com/sfc/servlet.shepherd/version/renditionDownload?rendition=ORIGINAL_Jpg&amp;versionId=068QF00000JBRZpYAP</t>
  </si>
  <si>
    <t>https://hivos.my.salesforce.com/sfc/servlet.shepherd/version/renditionDownload?rendition=ORIGINAL_Jpg&amp;versionId=068QF00000JBRbRYAX</t>
  </si>
  <si>
    <t>2024-11-16 12:23:00.000+03</t>
  </si>
  <si>
    <t>Pressure gauge is installed but not working. He is not sure whether he received certificate or not</t>
  </si>
  <si>
    <t>The situation is that the owner had many dairy animals then but recently he only have a few pigs, so he channelled the sewer to digester and generally the system is facing acute underfeeding that do not support Bioslurry production also given that the digester is leaking. But it's producing gas used for human food.</t>
  </si>
  <si>
    <t>Mwalimu sacco</t>
  </si>
  <si>
    <t>Was not told about poultry manure on bio digester</t>
  </si>
  <si>
    <t>Does not know how to use. Only heard later that he can even connect it to sewer and use Human waste</t>
  </si>
  <si>
    <t>BEANS, MAIZE, SPINACH, BROCOLLI</t>
  </si>
  <si>
    <t>Uses his biogas fully so the eye problem has reduced</t>
  </si>
  <si>
    <t>He still has to feed the digester and collect the manure for the digester</t>
  </si>
  <si>
    <t>A cow hit the pipe for gas 3 days ago, mason was called to fix but it hasn't produced gas yet but as I was there he was being Waited for to come and fix.</t>
  </si>
  <si>
    <t>https://hivos.my.salesforce.com/sfc/servlet.shepherd/version/renditionDownload?rendition=ORIGINAL_Jpg&amp;versionId=068QF00000JIuvOYAT</t>
  </si>
  <si>
    <t>https://hivos.my.salesforce.com/sfc/servlet.shepherd/version/renditionDownload?rendition=ORIGINAL_Jpg&amp;versionId=068QF00000JIv9nYAD</t>
  </si>
  <si>
    <t>https://hivos.my.salesforce.com/sfc/servlet.shepherd/version/renditionDownload?rendition=ORIGINAL_Jpg&amp;versionId=068QF00000JJ9uHYAT</t>
  </si>
  <si>
    <t>https://hivos.my.salesforce.com/sfc/servlet.shepherd/version/renditionDownload?rendition=ORIGINAL_Jpg&amp;versionId=068QF00000JItPoYAL</t>
  </si>
  <si>
    <t>2024-11-18 12:20:00.000+03</t>
  </si>
  <si>
    <t>HH is suggesting to come up with a way where one does not have to feed the digester but it can work automatically to cater for the elderly people.</t>
  </si>
  <si>
    <t>There is no slurry flowing out yet because of the days the digester was still being fixed.</t>
  </si>
  <si>
    <t>It's too solid</t>
  </si>
  <si>
    <t>Goat manure is more nutritious in the farm and cow manure is enough for the digester</t>
  </si>
  <si>
    <t>MAIZE</t>
  </si>
  <si>
    <t>uses Biogas and LPG, so minimal exposure to smoke even when firewood is used</t>
  </si>
  <si>
    <t>More change in money than time because he used LPG.</t>
  </si>
  <si>
    <t>He rarely uses his biogas for cooking apart from only a meal or boiling water because of the low heat produced.</t>
  </si>
  <si>
    <t>https://hivos.my.salesforce.com/sfc/servlet.shepherd/version/renditionDownload?rendition=ORIGINAL_Jpg&amp;versionId=068QF00000JJaCvYAL</t>
  </si>
  <si>
    <t>https://hivos.my.salesforce.com/sfc/servlet.shepherd/version/renditionDownload?rendition=ORIGINAL_Jpg&amp;versionId=068QF00000JJaEXYA1</t>
  </si>
  <si>
    <t>https://hivos.my.salesforce.com/sfc/servlet.shepherd/version/renditionDownload?rendition=ORIGINAL_Jpg&amp;versionId=068QF00000JJaHlYAL</t>
  </si>
  <si>
    <t>https://hivos.my.salesforce.com/sfc/servlet.shepherd/version/renditionDownload?rendition=ORIGINAL_Jpg&amp;versionId=068QF00000JJM0NYAX</t>
  </si>
  <si>
    <t>2024-11-18 16:44:00.000+03</t>
  </si>
  <si>
    <t>Feels like it's a waste because he does not use it fully.</t>
  </si>
  <si>
    <t>The carrying and cutting of the trees no longer happens</t>
  </si>
  <si>
    <t>Cannot remember whether they were told number of hours digester would cook.</t>
  </si>
  <si>
    <t>Curiosity</t>
  </si>
  <si>
    <t>https://hivos.my.salesforce.com/sfc/servlet.shepherd/version/renditionDownload?rendition=ORIGINAL_Jpg&amp;versionId=068QF00000JSJb4YAH</t>
  </si>
  <si>
    <t>https://hivos.my.salesforce.com/sfc/servlet.shepherd/version/renditionDownload?rendition=ORIGINAL_Jpg&amp;versionId=068QF00000JRlCtYAL</t>
  </si>
  <si>
    <t>https://hivos.my.salesforce.com/sfc/servlet.shepherd/version/renditionDownload?rendition=ORIGINAL_Jpg&amp;versionId=068QF00000JRtWxYAL</t>
  </si>
  <si>
    <t>https://hivos.my.salesforce.com/sfc/servlet.shepherd/version/renditionDownload?rendition=ORIGINAL_Jpg&amp;versionId=068QF00000JS55CYAT</t>
  </si>
  <si>
    <t>2024-11-19 17:01:00.000+03</t>
  </si>
  <si>
    <t>She does not have a permanent place for firewood, when the need arises she places stones outside and lights a fire</t>
  </si>
  <si>
    <t>MAIZE, KALES, BEANS</t>
  </si>
  <si>
    <t>Uses biogas now more often so less exposure to smoke</t>
  </si>
  <si>
    <t>There is still work to do in the farm</t>
  </si>
  <si>
    <t>https://hivos.my.salesforce.com/sfc/servlet.shepherd/version/renditionDownload?rendition=ORIGINAL_Jpg&amp;versionId=068QF00000JWBrqYAH</t>
  </si>
  <si>
    <t>https://hivos.my.salesforce.com/sfc/servlet.shepherd/version/renditionDownload?rendition=ORIGINAL_Jpg&amp;versionId=068QF00000JWLBFYA5</t>
  </si>
  <si>
    <t>https://hivos.my.salesforce.com/sfc/servlet.shepherd/version/renditionDownload?rendition=ORIGINAL_Jpg&amp;versionId=068QF00000JWLCrYAP</t>
  </si>
  <si>
    <t>https://hivos.my.salesforce.com/sfc/servlet.shepherd/version/renditionDownload?rendition=ORIGINAL_Jpg&amp;versionId=068QF00000JWDteYAH</t>
  </si>
  <si>
    <t>2024-11-21 00:20:00.000+03</t>
  </si>
  <si>
    <t>No cutting of trees. And it was too far. The manure and stable are just here</t>
  </si>
  <si>
    <t>MAIZE, NAPPIER GRASS, KALES</t>
  </si>
  <si>
    <t>Dried then applied on crops</t>
  </si>
  <si>
    <t>Out of Curiosity</t>
  </si>
  <si>
    <t>HH uses biogas almost fully and will only use firewood on rare occassions which has reduced eye problems</t>
  </si>
  <si>
    <t>Technical work</t>
  </si>
  <si>
    <t>He uses other fuel but rarely. LPG can be used maybe once a week as a supplement. Firewood only to boil cereals so mainly it is biogas just that it produces less heat sometimes.</t>
  </si>
  <si>
    <t>https://hivos.my.salesforce.com/sfc/servlet.shepherd/version/renditionDownload?rendition=ORIGINAL_Jpg&amp;versionId=068QF00000JZVm6YAH</t>
  </si>
  <si>
    <t>https://hivos.my.salesforce.com/sfc/servlet.shepherd/version/renditionDownload?rendition=ORIGINAL_Jpg&amp;versionId=068QF00000JZkjNYAT</t>
  </si>
  <si>
    <t>https://hivos.my.salesforce.com/sfc/servlet.shepherd/version/renditionDownload?rendition=ORIGINAL_Jpg&amp;versionId=068QF00000JZGiBYAX</t>
  </si>
  <si>
    <t>https://hivos.my.salesforce.com/sfc/servlet.shepherd/version/renditionDownload?rendition=ORIGINAL_Jpg&amp;versionId=068QF00000JZUraYAH</t>
  </si>
  <si>
    <t>2024-11-21 11:42:00.000+03</t>
  </si>
  <si>
    <t>They used to use it for lighting but not anymore.</t>
  </si>
  <si>
    <t>They have 2 biogas stoves but one the knobs are not working so they do not use it.</t>
  </si>
  <si>
    <t>https://hivos.my.salesforce.com/sfc/servlet.shepherd/version/renditionDownload?rendition=ORIGINAL_Jpg&amp;versionId=068QF00000JZoGoYAL</t>
  </si>
  <si>
    <t>https://hivos.my.salesforce.com/sfc/servlet.shepherd/version/renditionDownload?rendition=ORIGINAL_Jpg&amp;versionId=068QF00000JZxiEYAT</t>
  </si>
  <si>
    <t>https://hivos.my.salesforce.com/sfc/servlet.shepherd/version/renditionDownload?rendition=ORIGINAL_Jpg&amp;versionId=068QF00000JZucIYAT</t>
  </si>
  <si>
    <t>https://hivos.my.salesforce.com/sfc/servlet.shepherd/version/renditionDownload?rendition=ORIGINAL_Jpg&amp;versionId=068QF00000JZunaYAD</t>
  </si>
  <si>
    <t>2024-11-21 12:12:00.000+03</t>
  </si>
  <si>
    <t>The digester is perfectly functioning and is satisfied and happy.</t>
  </si>
  <si>
    <t>Saves the cost of cooking fuel;Source of Bioslurry fertilizer;It cooks faster and saves time;No smoke hence low health risks</t>
  </si>
  <si>
    <t>The slurry is left to flow to the garden through a dug channel from the outlet to the garden.</t>
  </si>
  <si>
    <t>The respondent used to have itchy eyes, and frequent coughs while using firewood ,that stopped after using biogas for a while.</t>
  </si>
  <si>
    <t>Selling tea</t>
  </si>
  <si>
    <t>More time to farm</t>
  </si>
  <si>
    <t>https://hivos.my.salesforce.com/sfc/servlet.shepherd/version/renditionDownload?rendition=ORIGINAL_Jpg&amp;versionId=068QF00000JVKFeYAP</t>
  </si>
  <si>
    <t>https://hivos.my.salesforce.com/sfc/servlet.shepherd/version/renditionDownload?rendition=ORIGINAL_Jpg&amp;versionId=068QF00000JVSusYAH</t>
  </si>
  <si>
    <t>https://hivos.my.salesforce.com/sfc/servlet.shepherd/version/renditionDownload?rendition=ORIGINAL_Jpg&amp;versionId=068QF00000JVYiPYAX</t>
  </si>
  <si>
    <t>https://hivos.my.salesforce.com/sfc/servlet.shepherd/version/renditionDownload?rendition=ORIGINAL_Jpg&amp;versionId=068QF00000JVCV3YAP</t>
  </si>
  <si>
    <t>2024-11-20 11:29:00.000+03</t>
  </si>
  <si>
    <t>The respondent needs another stove since one burner is not working.</t>
  </si>
  <si>
    <t>Affordable Fuel;Saves the cost of cooking fuel;Source of Bioslurry fertilizer;It cooks faster and saves time;No smoke hence low health risks</t>
  </si>
  <si>
    <t>The respondent said ,she used eye drops frequently and had red eyes before the biogas. But now, she only experiences itchy eyes occasionally when she uses firewood for cooking foods that the biogas cannot sustain</t>
  </si>
  <si>
    <t>1.She is in need of bioslurry storage tanks 2. Loans to neighbours who cannot afford installation</t>
  </si>
  <si>
    <t>https://hivos.my.salesforce.com/sfc/servlet.shepherd/version/renditionDownload?rendition=ORIGINAL_Jpg&amp;versionId=068QF00000JV1plYAD</t>
  </si>
  <si>
    <t>https://hivos.my.salesforce.com/sfc/servlet.shepherd/version/renditionDownload?rendition=ORIGINAL_Jpg&amp;versionId=068QF00000JVTZ5YAP</t>
  </si>
  <si>
    <t>https://hivos.my.salesforce.com/sfc/servlet.shepherd/version/renditionDownload?rendition=ORIGINAL_Jpg&amp;versionId=068QF00000JVFskYAH</t>
  </si>
  <si>
    <t>https://hivos.my.salesforce.com/sfc/servlet.shepherd/version/renditionDownload?rendition=ORIGINAL_Jpg&amp;versionId=068QF00000JVMfmYAH</t>
  </si>
  <si>
    <t>2024-11-20 12:48:00.000+03</t>
  </si>
  <si>
    <t>check</t>
  </si>
  <si>
    <t>kWhth</t>
  </si>
  <si>
    <t>* calculated based on 2022  VPA06-DD values. No projection for 2023 exists in the VPA06-DD</t>
  </si>
  <si>
    <t>* as above for 2024</t>
  </si>
  <si>
    <t>1-20-2023</t>
  </si>
  <si>
    <t>VPA06 CPI MPV</t>
  </si>
  <si>
    <t>Project emissions:</t>
  </si>
  <si>
    <t>Input values only in the green cells</t>
  </si>
  <si>
    <t>Inputs ER calculation:</t>
  </si>
  <si>
    <t>Outliers</t>
  </si>
  <si>
    <t>Fill in plant details</t>
  </si>
  <si>
    <t>Fill in quantity of fuel(s) used over a 24 hours period</t>
  </si>
  <si>
    <t>Automated calculation</t>
  </si>
  <si>
    <t>Conversion charcoal / wood</t>
  </si>
  <si>
    <t>Nr.</t>
  </si>
  <si>
    <t>Plant code</t>
  </si>
  <si>
    <t>Wood used</t>
  </si>
  <si>
    <t>Charcoal used</t>
  </si>
  <si>
    <t>Kerosene used</t>
  </si>
  <si>
    <t>LPG used</t>
  </si>
  <si>
    <t>Wood</t>
  </si>
  <si>
    <t>Kerosene</t>
  </si>
  <si>
    <t>(Total in kg)</t>
  </si>
  <si>
    <t>PE</t>
  </si>
  <si>
    <t>Conversion</t>
  </si>
  <si>
    <t>kg/tonne</t>
  </si>
  <si>
    <t>fNRB</t>
  </si>
  <si>
    <t>BBp,bio</t>
  </si>
  <si>
    <t>The quantity of biomass consumed in the project scenario</t>
  </si>
  <si>
    <t>input</t>
  </si>
  <si>
    <t>NCVbio</t>
  </si>
  <si>
    <t>Net calorific value of the non-renewable biomass that is substituted</t>
  </si>
  <si>
    <t>EFp,bio</t>
  </si>
  <si>
    <t>CO2 emission factor of biomass in project scenario</t>
  </si>
  <si>
    <t>BECO2,y</t>
  </si>
  <si>
    <t>Baseline CO2 emissions from the use of NRB per houshold</t>
  </si>
  <si>
    <t>output</t>
  </si>
  <si>
    <t>tCO2 / yr/hh</t>
  </si>
  <si>
    <t>NCVkerosene</t>
  </si>
  <si>
    <t>Net calorific value of kerosene</t>
  </si>
  <si>
    <t>EFp,Fuel</t>
  </si>
  <si>
    <t>CO2 emission factor of kerosene</t>
  </si>
  <si>
    <t>NCVLPG</t>
  </si>
  <si>
    <t>Net calorific value of LPG</t>
  </si>
  <si>
    <t>CO2 emission factor of LPG</t>
  </si>
  <si>
    <t>90/30 test:</t>
  </si>
  <si>
    <t>Inputs</t>
  </si>
  <si>
    <t>Confidence Level</t>
  </si>
  <si>
    <t>Acceptable Error (%)</t>
  </si>
  <si>
    <t>Calculation</t>
  </si>
  <si>
    <t>Sample size (n)</t>
  </si>
  <si>
    <t>Standard error</t>
  </si>
  <si>
    <t>Average PE</t>
  </si>
  <si>
    <t>Actual error (%)</t>
  </si>
  <si>
    <t>Verdict</t>
  </si>
  <si>
    <t>Clear</t>
  </si>
  <si>
    <t>Average</t>
  </si>
  <si>
    <t>Copy results in separate tab(s)</t>
  </si>
  <si>
    <t xml:space="preserve"> Outliers' test: </t>
  </si>
  <si>
    <t xml:space="preserve"> To be performed once a significant sample is built </t>
  </si>
  <si>
    <t xml:space="preserve"> LPG </t>
  </si>
  <si>
    <t xml:space="preserve"> AVAILABLE AT ---&gt; </t>
  </si>
  <si>
    <t xml:space="preserve"> http://bit.ly/1RJZUFA </t>
  </si>
  <si>
    <t>specific capacity</t>
  </si>
  <si>
    <t>kWh/unit</t>
  </si>
  <si>
    <t>MWth</t>
  </si>
  <si>
    <t xml:space="preserve"> </t>
  </si>
  <si>
    <t xml:space="preserve">use as insecticide </t>
  </si>
  <si>
    <t>“% of bio slurry sold</t>
  </si>
  <si>
    <t>m3 CH4/hd</t>
  </si>
  <si>
    <t xml:space="preserve">Plants </t>
  </si>
  <si>
    <t>masonry days</t>
  </si>
  <si>
    <t>plants</t>
  </si>
  <si>
    <t>Technical labour days</t>
  </si>
  <si>
    <t>used as animal feed</t>
  </si>
  <si>
    <t>I don’t use it / discarded</t>
  </si>
  <si>
    <t>confidential, available at reqquest</t>
  </si>
  <si>
    <t>confidential, available at request</t>
  </si>
  <si>
    <t>confidential, availalable at request</t>
  </si>
  <si>
    <t>confidential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</si>
</sst>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_(* #,##0.00_);_(* \(#,##0.00\);_(* &quot;-&quot;??_);_(@_)"/>
    <numFmt numFmtId="165" formatCode="0.0"/>
    <numFmt numFmtId="166" formatCode="0.0%"/>
    <numFmt numFmtId="167" formatCode="_-* #,##0_-;\-* #,##0_-;_-* &quot;-&quot;??_-;_-@_-"/>
    <numFmt numFmtId="168" formatCode="0.000"/>
    <numFmt numFmtId="169" formatCode="_(* #,##0.000_);_(* \(#,##0.000\);_(* &quot;-&quot;??_);_(@_)"/>
    <numFmt numFmtId="170" formatCode="0.0000"/>
    <numFmt numFmtId="171" formatCode="0.00000"/>
    <numFmt numFmtId="172" formatCode="_(* #,##0_);_(* \(#,##0\);_(* &quot;-&quot;??_);_(@_)"/>
    <numFmt numFmtId="173" formatCode="[$$-4809]#,##0.00"/>
    <numFmt numFmtId="174" formatCode="_-* #,##0.00\ _X_D_R_-;\-* #,##0.00\ _X_D_R_-;_-* &quot;-&quot;??\ _X_D_R_-;_-@_-"/>
    <numFmt numFmtId="175" formatCode="dd/mm/yy"/>
    <numFmt numFmtId="176" formatCode="_-* #,##0_-;\-* #,##0_-;_-* &quot;-&quot;??_-;_-@"/>
    <numFmt numFmtId="177" formatCode="[$]dd/mm/yyyy;@" x16r2:formatCode16="[$-en-150,1]dd/mm/yyyy;@"/>
  </numFmts>
  <fonts count="99" x14ac:knownFonts="1">
    <font>
      <sz val="11"/>
      <color theme="1"/>
      <name val="Calibri"/>
      <family val="2"/>
      <scheme val="minor"/>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sz val="18"/>
      <color theme="3"/>
      <name val="Calibri Light"/>
      <family val="2"/>
      <scheme val="major"/>
    </font>
    <font>
      <b/>
      <sz val="11"/>
      <color theme="1"/>
      <name val="Calibri"/>
      <family val="2"/>
      <scheme val="minor"/>
    </font>
    <font>
      <sz val="11"/>
      <color rgb="FFFF0000"/>
      <name val="Calibri"/>
      <family val="2"/>
      <scheme val="minor"/>
    </font>
    <font>
      <sz val="9"/>
      <name val="Calibri"/>
      <family val="2"/>
      <scheme val="minor"/>
    </font>
    <font>
      <b/>
      <sz val="9"/>
      <name val="Calibri"/>
      <family val="2"/>
      <scheme val="minor"/>
    </font>
    <font>
      <sz val="11"/>
      <name val="Calibri"/>
      <family val="2"/>
      <scheme val="minor"/>
    </font>
    <font>
      <i/>
      <sz val="11"/>
      <color theme="1"/>
      <name val="Calibri"/>
      <family val="2"/>
      <scheme val="minor"/>
    </font>
    <font>
      <i/>
      <u/>
      <sz val="11"/>
      <color theme="1"/>
      <name val="Calibri"/>
      <family val="2"/>
      <scheme val="minor"/>
    </font>
    <font>
      <b/>
      <i/>
      <sz val="11"/>
      <color theme="1"/>
      <name val="Calibri"/>
      <family val="2"/>
      <scheme val="minor"/>
    </font>
    <font>
      <b/>
      <sz val="11"/>
      <name val="Calibri"/>
      <family val="2"/>
      <scheme val="minor"/>
    </font>
    <font>
      <u/>
      <sz val="11"/>
      <color theme="10"/>
      <name val="Calibri"/>
      <family val="2"/>
    </font>
    <font>
      <i/>
      <sz val="11"/>
      <color rgb="FFFF0000"/>
      <name val="Calibri"/>
      <family val="2"/>
      <scheme val="minor"/>
    </font>
    <font>
      <sz val="11"/>
      <color rgb="FF000000"/>
      <name val="Calibri"/>
      <family val="2"/>
      <scheme val="minor"/>
    </font>
    <font>
      <u/>
      <sz val="11"/>
      <color indexed="12"/>
      <name val="Calibri"/>
      <family val="2"/>
      <scheme val="minor"/>
    </font>
    <font>
      <i/>
      <sz val="11"/>
      <color theme="7" tint="0.39997558519241921"/>
      <name val="Calibri"/>
      <family val="2"/>
      <scheme val="minor"/>
    </font>
    <font>
      <vertAlign val="subscript"/>
      <sz val="11"/>
      <color indexed="8"/>
      <name val="Calibri"/>
      <family val="2"/>
      <scheme val="minor"/>
    </font>
    <font>
      <vertAlign val="subscript"/>
      <sz val="11"/>
      <name val="Calibri"/>
      <family val="2"/>
      <scheme val="minor"/>
    </font>
    <font>
      <b/>
      <sz val="11"/>
      <color theme="9"/>
      <name val="Calibri"/>
      <family val="2"/>
      <scheme val="minor"/>
    </font>
    <font>
      <b/>
      <vertAlign val="subscript"/>
      <sz val="11"/>
      <color indexed="53"/>
      <name val="Calibri"/>
      <family val="2"/>
      <scheme val="minor"/>
    </font>
    <font>
      <vertAlign val="subscript"/>
      <sz val="11"/>
      <color indexed="53"/>
      <name val="Calibri"/>
      <family val="2"/>
      <scheme val="minor"/>
    </font>
    <font>
      <sz val="11"/>
      <color indexed="53"/>
      <name val="Calibri"/>
      <family val="2"/>
      <scheme val="minor"/>
    </font>
    <font>
      <sz val="11"/>
      <color indexed="8"/>
      <name val="Calibri"/>
      <family val="2"/>
      <scheme val="minor"/>
    </font>
    <font>
      <i/>
      <sz val="11"/>
      <color indexed="8"/>
      <name val="Calibri"/>
      <family val="2"/>
      <scheme val="minor"/>
    </font>
    <font>
      <sz val="11"/>
      <color theme="9"/>
      <name val="Calibri"/>
      <family val="2"/>
      <scheme val="minor"/>
    </font>
    <font>
      <b/>
      <sz val="11"/>
      <color rgb="FF000000"/>
      <name val="Calibri"/>
      <family val="2"/>
      <scheme val="minor"/>
    </font>
    <font>
      <b/>
      <sz val="11"/>
      <color rgb="FF00B050"/>
      <name val="Calibri"/>
      <family val="2"/>
      <scheme val="minor"/>
    </font>
    <font>
      <b/>
      <vertAlign val="subscript"/>
      <sz val="11"/>
      <color indexed="17"/>
      <name val="Calibri"/>
      <family val="2"/>
      <scheme val="minor"/>
    </font>
    <font>
      <sz val="11"/>
      <color rgb="FF00B050"/>
      <name val="Calibri"/>
      <family val="2"/>
      <scheme val="minor"/>
    </font>
    <font>
      <i/>
      <sz val="11"/>
      <name val="Calibri"/>
      <family val="2"/>
      <scheme val="minor"/>
    </font>
    <font>
      <b/>
      <i/>
      <sz val="11"/>
      <name val="Calibri"/>
      <family val="2"/>
      <scheme val="minor"/>
    </font>
    <font>
      <b/>
      <vertAlign val="subscript"/>
      <sz val="11"/>
      <name val="Calibri"/>
      <family val="2"/>
      <scheme val="minor"/>
    </font>
    <font>
      <sz val="9"/>
      <color theme="1"/>
      <name val="Calibri"/>
      <family val="2"/>
      <scheme val="minor"/>
    </font>
    <font>
      <vertAlign val="subscript"/>
      <sz val="11"/>
      <color indexed="17"/>
      <name val="Calibri"/>
      <family val="2"/>
      <scheme val="minor"/>
    </font>
    <font>
      <sz val="11"/>
      <color indexed="17"/>
      <name val="Calibri"/>
      <family val="2"/>
      <scheme val="minor"/>
    </font>
    <font>
      <b/>
      <vertAlign val="subscript"/>
      <sz val="11"/>
      <color rgb="FF000000"/>
      <name val="Calibri"/>
      <family val="2"/>
      <scheme val="minor"/>
    </font>
    <font>
      <u/>
      <sz val="11"/>
      <name val="Calibri"/>
      <family val="2"/>
      <scheme val="minor"/>
    </font>
    <font>
      <b/>
      <vertAlign val="superscript"/>
      <sz val="11"/>
      <color indexed="8"/>
      <name val="Calibri"/>
      <family val="2"/>
      <scheme val="minor"/>
    </font>
    <font>
      <b/>
      <sz val="11"/>
      <color indexed="8"/>
      <name val="Calibri"/>
      <family val="2"/>
      <scheme val="minor"/>
    </font>
    <font>
      <b/>
      <vertAlign val="subscript"/>
      <sz val="11"/>
      <color indexed="8"/>
      <name val="Calibri"/>
      <family val="2"/>
      <scheme val="minor"/>
    </font>
    <font>
      <i/>
      <sz val="11"/>
      <color rgb="FF00B050"/>
      <name val="Calibri"/>
      <family val="2"/>
      <scheme val="minor"/>
    </font>
    <font>
      <sz val="9"/>
      <color rgb="FFFF0000"/>
      <name val="Calibri"/>
      <family val="2"/>
      <scheme val="minor"/>
    </font>
    <font>
      <b/>
      <u/>
      <sz val="11"/>
      <name val="Calibri"/>
      <family val="2"/>
      <scheme val="minor"/>
    </font>
    <font>
      <sz val="10"/>
      <color theme="1"/>
      <name val="Calibri"/>
      <family val="2"/>
      <scheme val="minor"/>
    </font>
    <font>
      <sz val="12"/>
      <color rgb="FF000000"/>
      <name val="Calibri"/>
      <family val="2"/>
    </font>
    <font>
      <sz val="8"/>
      <name val="Calibri"/>
      <family val="2"/>
      <scheme val="minor"/>
    </font>
    <font>
      <b/>
      <sz val="11"/>
      <color rgb="FFFF0000"/>
      <name val="Calibri"/>
      <family val="2"/>
      <scheme val="minor"/>
    </font>
    <font>
      <b/>
      <sz val="12"/>
      <color rgb="FF56585B"/>
      <name val="Calibri"/>
      <family val="2"/>
    </font>
    <font>
      <sz val="10"/>
      <color rgb="FF000000"/>
      <name val="Calibri"/>
      <family val="2"/>
    </font>
    <font>
      <sz val="10"/>
      <color theme="1"/>
      <name val="Calibri"/>
      <family val="2"/>
    </font>
    <font>
      <sz val="11"/>
      <color theme="1"/>
      <name val="Calibri"/>
      <family val="2"/>
    </font>
    <font>
      <sz val="11"/>
      <color rgb="FF3F3F76"/>
      <name val="Calibri"/>
      <family val="2"/>
    </font>
    <font>
      <b/>
      <sz val="12"/>
      <color theme="1"/>
      <name val="Calibri"/>
      <family val="2"/>
    </font>
    <font>
      <sz val="12"/>
      <color theme="1"/>
      <name val="Calibri"/>
      <family val="2"/>
    </font>
    <font>
      <sz val="11"/>
      <color theme="1"/>
      <name val="Calibri"/>
      <family val="2"/>
    </font>
    <font>
      <sz val="12"/>
      <color rgb="FF000000"/>
      <name val="Calibri"/>
      <family val="2"/>
    </font>
    <font>
      <sz val="11"/>
      <color rgb="FF000000"/>
      <name val="Calibri"/>
      <family val="2"/>
    </font>
    <font>
      <sz val="6"/>
      <name val="Yu Gothic"/>
      <family val="2"/>
      <charset val="128"/>
    </font>
    <font>
      <b/>
      <sz val="12"/>
      <color rgb="FFFF0000"/>
      <name val="Calibri"/>
      <family val="2"/>
    </font>
    <font>
      <sz val="11"/>
      <color theme="1"/>
      <name val="Calibri"/>
      <family val="2"/>
      <scheme val="minor"/>
    </font>
    <font>
      <sz val="11"/>
      <color rgb="FF000000"/>
      <name val="Arial"/>
      <family val="2"/>
    </font>
    <font>
      <sz val="11"/>
      <color rgb="FFFFFFFF"/>
      <name val="Arial"/>
      <family val="2"/>
    </font>
    <font>
      <b/>
      <sz val="11"/>
      <color theme="1"/>
      <name val="Arial"/>
      <family val="2"/>
    </font>
    <font>
      <sz val="11"/>
      <color theme="1"/>
      <name val="Arial"/>
      <family val="2"/>
    </font>
    <font>
      <sz val="11"/>
      <color rgb="FFFF0000"/>
      <name val="Arial"/>
      <family val="2"/>
    </font>
    <font>
      <b/>
      <sz val="11"/>
      <color rgb="FF000000"/>
      <name val="Arial"/>
      <family val="2"/>
    </font>
    <font>
      <sz val="11"/>
      <color rgb="FFBFBFBF"/>
      <name val="Arial"/>
      <family val="2"/>
    </font>
    <font>
      <b/>
      <sz val="16"/>
      <color theme="1"/>
      <name val="Arial"/>
      <family val="2"/>
    </font>
    <font>
      <i/>
      <sz val="11"/>
      <color rgb="FF000000"/>
      <name val="Arial"/>
      <family val="2"/>
    </font>
    <font>
      <sz val="11"/>
      <color rgb="FF808080"/>
      <name val="Arial"/>
      <family val="2"/>
    </font>
    <font>
      <i/>
      <sz val="11"/>
      <color theme="1"/>
      <name val="Arial"/>
      <family val="2"/>
    </font>
    <font>
      <sz val="11"/>
      <color rgb="FFA6A6A6"/>
      <name val="Arial"/>
      <family val="2"/>
    </font>
    <font>
      <b/>
      <i/>
      <sz val="11"/>
      <color theme="1"/>
      <name val="Arial"/>
      <family val="2"/>
    </font>
    <font>
      <b/>
      <sz val="11"/>
      <color rgb="FFFF0000"/>
      <name val="Arial"/>
      <family val="2"/>
    </font>
    <font>
      <u/>
      <sz val="11"/>
      <color rgb="FF0000FF"/>
      <name val="Calibri"/>
      <family val="2"/>
    </font>
    <font>
      <b/>
      <sz val="14"/>
      <color rgb="FF76933C"/>
      <name val="Arial"/>
      <family val="2"/>
    </font>
    <font>
      <b/>
      <sz val="14"/>
      <color rgb="FF000000"/>
      <name val="Arial"/>
      <family val="2"/>
    </font>
    <font>
      <b/>
      <sz val="14"/>
      <color rgb="FF76923C"/>
      <name val="Arial"/>
      <family val="2"/>
    </font>
    <font>
      <sz val="24"/>
      <color rgb="FFBFBFBF"/>
      <name val="Arial"/>
      <family val="2"/>
    </font>
    <font>
      <u/>
      <sz val="11"/>
      <color rgb="FF000000"/>
      <name val="Arial"/>
      <family val="2"/>
    </font>
    <font>
      <sz val="24"/>
      <color rgb="FF000000"/>
      <name val="Arial"/>
      <family val="2"/>
    </font>
    <font>
      <sz val="11"/>
      <color theme="1"/>
      <name val="Cambria"/>
      <family val="1"/>
    </font>
    <font>
      <i/>
      <sz val="10"/>
      <color theme="1"/>
      <name val="Arial"/>
      <family val="2"/>
    </font>
  </fonts>
  <fills count="6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9"/>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D9D9D9"/>
        <bgColor indexed="64"/>
      </patternFill>
    </fill>
    <fill>
      <patternFill patternType="solid">
        <fgColor theme="9" tint="0.59999389629810485"/>
        <bgColor indexed="64"/>
      </patternFill>
    </fill>
    <fill>
      <patternFill patternType="solid">
        <fgColor rgb="FF00B050"/>
        <bgColor indexed="64"/>
      </patternFill>
    </fill>
    <fill>
      <patternFill patternType="solid">
        <fgColor rgb="FFE9E8E5"/>
      </patternFill>
    </fill>
    <fill>
      <patternFill patternType="solid">
        <fgColor rgb="FFFFFFFF"/>
      </patternFill>
    </fill>
    <fill>
      <patternFill patternType="solid">
        <fgColor theme="4" tint="0.79998168889431442"/>
        <bgColor theme="4" tint="0.79998168889431442"/>
      </patternFill>
    </fill>
    <fill>
      <patternFill patternType="solid">
        <fgColor theme="0"/>
        <bgColor rgb="FFFFCC99"/>
      </patternFill>
    </fill>
    <fill>
      <patternFill patternType="solid">
        <fgColor rgb="FFFFFF00"/>
        <bgColor rgb="FFFFFF00"/>
      </patternFill>
    </fill>
    <fill>
      <patternFill patternType="solid">
        <fgColor rgb="FFCCCCCC"/>
        <bgColor rgb="FFCCCCCC"/>
      </patternFill>
    </fill>
    <fill>
      <patternFill patternType="solid">
        <fgColor rgb="FFC2D69B"/>
        <bgColor rgb="FFC2D69B"/>
      </patternFill>
    </fill>
    <fill>
      <patternFill patternType="solid">
        <fgColor rgb="FFFBD4B4"/>
        <bgColor rgb="FFFBD4B4"/>
      </patternFill>
    </fill>
    <fill>
      <patternFill patternType="solid">
        <fgColor rgb="FFF2DBDB"/>
        <bgColor rgb="FFF2DBDB"/>
      </patternFill>
    </fill>
    <fill>
      <patternFill patternType="solid">
        <fgColor rgb="FFD6E3BC"/>
        <bgColor rgb="FFD6E3BC"/>
      </patternFill>
    </fill>
    <fill>
      <patternFill patternType="solid">
        <fgColor rgb="FFB8CCE4"/>
        <bgColor rgb="FFB8CCE4"/>
      </patternFill>
    </fill>
    <fill>
      <patternFill patternType="solid">
        <fgColor rgb="FFCCC0D9"/>
        <bgColor rgb="FFCCC0D9"/>
      </patternFill>
    </fill>
    <fill>
      <patternFill patternType="solid">
        <fgColor rgb="FFDAEEF3"/>
        <bgColor rgb="FFDAEEF3"/>
      </patternFill>
    </fill>
    <fill>
      <patternFill patternType="solid">
        <fgColor rgb="FFFDE9D9"/>
        <bgColor rgb="FFFDE9D9"/>
      </patternFill>
    </fill>
    <fill>
      <patternFill patternType="solid">
        <fgColor rgb="FFE5DFEC"/>
        <bgColor rgb="FFE5DFEC"/>
      </patternFill>
    </fill>
    <fill>
      <patternFill patternType="solid">
        <fgColor theme="0"/>
        <bgColor theme="0"/>
      </patternFill>
    </fill>
    <fill>
      <patternFill patternType="solid">
        <fgColor rgb="FFD9D9D9"/>
        <bgColor rgb="FFD9D9D9"/>
      </patternFill>
    </fill>
    <fill>
      <patternFill patternType="solid">
        <fgColor rgb="FFFFFFFF"/>
        <bgColor rgb="FFFFFFFF"/>
      </patternFill>
    </fill>
    <fill>
      <patternFill patternType="solid">
        <fgColor rgb="FFEAF5FC"/>
      </patternFill>
    </fill>
    <fill>
      <patternFill patternType="solid">
        <fgColor rgb="FFC4D79B"/>
        <bgColor rgb="FFC4D79B"/>
      </patternFill>
    </fill>
    <fill>
      <patternFill patternType="solid">
        <fgColor rgb="FFFF0000"/>
        <bgColor rgb="FFFF0000"/>
      </patternFill>
    </fill>
    <fill>
      <patternFill patternType="solid">
        <fgColor rgb="FFFABF8F"/>
        <bgColor rgb="FFFABF8F"/>
      </patternFill>
    </fill>
    <fill>
      <patternFill patternType="solid">
        <fgColor rgb="FFB6D7A8"/>
        <bgColor rgb="FFB6D7A8"/>
      </patternFill>
    </fill>
  </fills>
  <borders count="1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ck">
        <color indexed="64"/>
      </left>
      <right style="medium">
        <color indexed="64"/>
      </right>
      <top style="thick">
        <color indexed="64"/>
      </top>
      <bottom/>
      <diagonal/>
    </border>
    <border>
      <left/>
      <right style="medium">
        <color indexed="64"/>
      </right>
      <top style="thick">
        <color indexed="64"/>
      </top>
      <bottom/>
      <diagonal/>
    </border>
    <border>
      <left style="medium">
        <color indexed="64"/>
      </left>
      <right style="medium">
        <color indexed="64"/>
      </right>
      <top style="thick">
        <color indexed="64"/>
      </top>
      <bottom/>
      <diagonal/>
    </border>
    <border>
      <left/>
      <right style="thick">
        <color indexed="64"/>
      </right>
      <top style="thick">
        <color indexed="64"/>
      </top>
      <bottom/>
      <diagonal/>
    </border>
    <border>
      <left/>
      <right/>
      <top/>
      <bottom style="thick">
        <color indexed="64"/>
      </bottom>
      <diagonal/>
    </border>
    <border>
      <left/>
      <right style="medium">
        <color indexed="64"/>
      </right>
      <top/>
      <bottom style="thick">
        <color indexed="64"/>
      </bottom>
      <diagonal/>
    </border>
    <border>
      <left style="medium">
        <color indexed="64"/>
      </left>
      <right/>
      <top style="thick">
        <color indexed="64"/>
      </top>
      <bottom/>
      <diagonal/>
    </border>
    <border>
      <left style="thick">
        <color indexed="64"/>
      </left>
      <right style="medium">
        <color indexed="64"/>
      </right>
      <top/>
      <bottom style="thick">
        <color indexed="64"/>
      </bottom>
      <diagonal/>
    </border>
    <border>
      <left style="medium">
        <color indexed="64"/>
      </left>
      <right/>
      <top/>
      <bottom style="thick">
        <color indexed="64"/>
      </bottom>
      <diagonal/>
    </border>
    <border>
      <left style="medium">
        <color indexed="64"/>
      </left>
      <right style="medium">
        <color indexed="64"/>
      </right>
      <top/>
      <bottom style="thick">
        <color indexed="64"/>
      </bottom>
      <diagonal/>
    </border>
    <border>
      <left style="thick">
        <color indexed="64"/>
      </left>
      <right/>
      <top/>
      <bottom/>
      <diagonal/>
    </border>
    <border>
      <left style="medium">
        <color indexed="64"/>
      </left>
      <right style="medium">
        <color indexed="64"/>
      </right>
      <top style="thick">
        <color indexed="64"/>
      </top>
      <bottom style="thick">
        <color indexed="64"/>
      </bottom>
      <diagonal/>
    </border>
    <border>
      <left style="medium">
        <color indexed="64"/>
      </left>
      <right/>
      <top style="thick">
        <color indexed="64"/>
      </top>
      <bottom style="thick">
        <color indexed="64"/>
      </bottom>
      <diagonal/>
    </border>
    <border>
      <left/>
      <right style="thick">
        <color indexed="64"/>
      </right>
      <top style="thick">
        <color indexed="64"/>
      </top>
      <bottom style="thick">
        <color indexed="64"/>
      </bottom>
      <diagonal/>
    </border>
    <border>
      <left/>
      <right style="thick">
        <color indexed="64"/>
      </right>
      <top/>
      <bottom style="thick">
        <color indexed="64"/>
      </bottom>
      <diagonal/>
    </border>
    <border>
      <left style="thick">
        <color indexed="64"/>
      </left>
      <right style="medium">
        <color indexed="64"/>
      </right>
      <top/>
      <bottom style="medium">
        <color indexed="64"/>
      </bottom>
      <diagonal/>
    </border>
    <border>
      <left/>
      <right style="thick">
        <color indexed="64"/>
      </right>
      <top/>
      <bottom style="medium">
        <color indexed="64"/>
      </bottom>
      <diagonal/>
    </border>
    <border>
      <left style="thick">
        <color indexed="64"/>
      </left>
      <right style="medium">
        <color indexed="64"/>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right style="thick">
        <color indexed="64"/>
      </right>
      <top style="medium">
        <color indexed="64"/>
      </top>
      <bottom style="thick">
        <color indexed="64"/>
      </bottom>
      <diagonal/>
    </border>
    <border>
      <left style="thick">
        <color indexed="64"/>
      </left>
      <right style="thick">
        <color indexed="64"/>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n">
        <color theme="0"/>
      </bottom>
      <diagonal/>
    </border>
    <border>
      <left/>
      <right/>
      <top style="thin">
        <color theme="0"/>
      </top>
      <bottom style="thin">
        <color theme="0"/>
      </bottom>
      <diagonal/>
    </border>
    <border>
      <left/>
      <right/>
      <top style="thin">
        <color theme="0"/>
      </top>
      <bottom/>
      <diagonal/>
    </border>
    <border>
      <left style="thin">
        <color theme="0"/>
      </left>
      <right/>
      <top/>
      <bottom/>
      <diagonal/>
    </border>
    <border>
      <left style="thin">
        <color theme="0"/>
      </left>
      <right style="thin">
        <color theme="0"/>
      </right>
      <top/>
      <bottom/>
      <diagonal/>
    </border>
    <border>
      <left/>
      <right style="medium">
        <color indexed="64"/>
      </right>
      <top style="thin">
        <color theme="0"/>
      </top>
      <bottom/>
      <diagonal/>
    </border>
    <border>
      <left style="medium">
        <color indexed="64"/>
      </left>
      <right style="thin">
        <color indexed="64"/>
      </right>
      <top style="medium">
        <color indexed="64"/>
      </top>
      <bottom style="thin">
        <color indexed="64"/>
      </bottom>
      <diagonal/>
    </border>
    <border>
      <left style="thin">
        <color rgb="FF7F7F7F"/>
      </left>
      <right style="medium">
        <color indexed="64"/>
      </right>
      <top style="thin">
        <color rgb="FF7F7F7F"/>
      </top>
      <bottom style="thin">
        <color rgb="FF7F7F7F"/>
      </bottom>
      <diagonal/>
    </border>
    <border>
      <left style="thin">
        <color rgb="FF7F7F7F"/>
      </left>
      <right style="medium">
        <color indexed="64"/>
      </right>
      <top style="thin">
        <color rgb="FF7F7F7F"/>
      </top>
      <bottom style="medium">
        <color indexed="64"/>
      </bottom>
      <diagonal/>
    </border>
    <border>
      <left style="medium">
        <color indexed="64"/>
      </left>
      <right style="thin">
        <color indexed="64"/>
      </right>
      <top/>
      <bottom style="medium">
        <color indexed="64"/>
      </bottom>
      <diagonal/>
    </border>
    <border>
      <left style="thin">
        <color rgb="FF7F7F7F"/>
      </left>
      <right style="medium">
        <color indexed="64"/>
      </right>
      <top style="medium">
        <color indexed="64"/>
      </top>
      <bottom style="thin">
        <color rgb="FF7F7F7F"/>
      </bottom>
      <diagonal/>
    </border>
    <border>
      <left style="thin">
        <color indexed="64"/>
      </left>
      <right style="thin">
        <color indexed="64"/>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rgb="FF7F7F7F"/>
      </left>
      <right style="medium">
        <color indexed="64"/>
      </right>
      <top/>
      <bottom style="medium">
        <color indexed="64"/>
      </bottom>
      <diagonal/>
    </border>
    <border>
      <left/>
      <right style="thick">
        <color indexed="64"/>
      </right>
      <top style="medium">
        <color indexed="64"/>
      </top>
      <bottom/>
      <diagonal/>
    </border>
    <border>
      <left style="thick">
        <color indexed="64"/>
      </left>
      <right style="medium">
        <color indexed="64"/>
      </right>
      <top style="medium">
        <color indexed="64"/>
      </top>
      <bottom/>
      <diagonal/>
    </border>
    <border>
      <left/>
      <right style="thick">
        <color indexed="64"/>
      </right>
      <top/>
      <bottom/>
      <diagonal/>
    </border>
    <border>
      <left style="thick">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rgb="FFD5D3D1"/>
      </left>
      <right style="thin">
        <color rgb="FFD5D3D1"/>
      </right>
      <top style="thin">
        <color rgb="FFD5D3D1"/>
      </top>
      <bottom style="thin">
        <color rgb="FFD5D3D1"/>
      </bottom>
      <diagonal/>
    </border>
    <border>
      <left/>
      <right style="thin">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style="thin">
        <color theme="4" tint="0.39997558519241921"/>
      </bottom>
      <diagonal/>
    </border>
    <border>
      <left/>
      <right style="thin">
        <color indexed="64"/>
      </right>
      <top style="medium">
        <color indexed="64"/>
      </top>
      <bottom style="thin">
        <color theme="4" tint="0.39997558519241921"/>
      </bottom>
      <diagonal/>
    </border>
    <border>
      <left style="thin">
        <color indexed="64"/>
      </left>
      <right/>
      <top style="medium">
        <color indexed="64"/>
      </top>
      <bottom style="thin">
        <color theme="4" tint="0.39997558519241921"/>
      </bottom>
      <diagonal/>
    </border>
    <border>
      <left/>
      <right style="medium">
        <color indexed="64"/>
      </right>
      <top style="medium">
        <color indexed="64"/>
      </top>
      <bottom style="thin">
        <color theme="4" tint="0.39997558519241921"/>
      </bottom>
      <diagonal/>
    </border>
    <border>
      <left style="thin">
        <color indexed="64"/>
      </left>
      <right/>
      <top/>
      <bottom/>
      <diagonal/>
    </border>
    <border>
      <left style="thin">
        <color rgb="FF7F7F7F"/>
      </left>
      <right style="thin">
        <color rgb="FF7F7F7F"/>
      </right>
      <top style="thin">
        <color rgb="FF7F7F7F"/>
      </top>
      <bottom style="medium">
        <color indexed="64"/>
      </bottom>
      <diagonal/>
    </border>
    <border>
      <left style="thin">
        <color rgb="FF7F7F7F"/>
      </left>
      <right style="thin">
        <color rgb="FF7F7F7F"/>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right style="thin">
        <color rgb="FFD5D3D1"/>
      </right>
      <top style="thin">
        <color rgb="FFD5D3D1"/>
      </top>
      <bottom style="thin">
        <color rgb="FFD5D3D1"/>
      </bottom>
      <diagonal/>
    </border>
    <border>
      <left style="thin">
        <color rgb="FFD5D3D1"/>
      </left>
      <right/>
      <top style="thin">
        <color rgb="FFD5D3D1"/>
      </top>
      <bottom style="thin">
        <color rgb="FFD5D3D1"/>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diagonal/>
    </border>
    <border>
      <left/>
      <right style="thin">
        <color rgb="FFFF0000"/>
      </right>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s>
  <cellStyleXfs count="50">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4" fillId="26" borderId="0" applyNumberFormat="0" applyBorder="0" applyAlignment="0" applyProtection="0"/>
    <xf numFmtId="0" fontId="5" fillId="27" borderId="54" applyNumberFormat="0" applyAlignment="0" applyProtection="0"/>
    <xf numFmtId="0" fontId="6" fillId="28" borderId="55" applyNumberFormat="0" applyAlignment="0" applyProtection="0"/>
    <xf numFmtId="164" fontId="2" fillId="0" borderId="0" applyFont="0" applyFill="0" applyBorder="0" applyAlignment="0" applyProtection="0"/>
    <xf numFmtId="164" fontId="1" fillId="0" borderId="0" applyFont="0" applyFill="0" applyBorder="0" applyAlignment="0" applyProtection="0"/>
    <xf numFmtId="0" fontId="7" fillId="0" borderId="0" applyNumberFormat="0" applyFill="0" applyBorder="0" applyAlignment="0" applyProtection="0"/>
    <xf numFmtId="0" fontId="8" fillId="29" borderId="0" applyNumberFormat="0" applyBorder="0" applyAlignment="0" applyProtection="0"/>
    <xf numFmtId="0" fontId="9" fillId="0" borderId="56" applyNumberFormat="0" applyFill="0" applyAlignment="0" applyProtection="0"/>
    <xf numFmtId="0" fontId="10" fillId="0" borderId="57" applyNumberFormat="0" applyFill="0" applyAlignment="0" applyProtection="0"/>
    <xf numFmtId="0" fontId="11" fillId="0" borderId="58" applyNumberFormat="0" applyFill="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30" borderId="54" applyNumberFormat="0" applyAlignment="0" applyProtection="0"/>
    <xf numFmtId="0" fontId="14" fillId="0" borderId="59" applyNumberFormat="0" applyFill="0" applyAlignment="0" applyProtection="0"/>
    <xf numFmtId="0" fontId="15" fillId="31" borderId="0" applyNumberFormat="0" applyBorder="0" applyAlignment="0" applyProtection="0"/>
    <xf numFmtId="0" fontId="2" fillId="32" borderId="60" applyNumberFormat="0" applyFont="0" applyAlignment="0" applyProtection="0"/>
    <xf numFmtId="0" fontId="16" fillId="27" borderId="61" applyNumberFormat="0" applyAlignment="0" applyProtection="0"/>
    <xf numFmtId="9" fontId="2" fillId="0" borderId="0" applyFont="0" applyFill="0" applyBorder="0" applyAlignment="0" applyProtection="0"/>
    <xf numFmtId="9" fontId="1" fillId="0" borderId="0" applyFont="0" applyFill="0" applyBorder="0" applyAlignment="0" applyProtection="0"/>
    <xf numFmtId="0" fontId="17" fillId="0" borderId="0" applyNumberFormat="0" applyFill="0" applyBorder="0" applyAlignment="0" applyProtection="0"/>
    <xf numFmtId="0" fontId="18" fillId="0" borderId="62" applyNumberFormat="0" applyFill="0" applyAlignment="0" applyProtection="0"/>
    <xf numFmtId="0" fontId="19" fillId="0" borderId="0" applyNumberFormat="0" applyFill="0" applyBorder="0" applyAlignment="0" applyProtection="0"/>
    <xf numFmtId="0" fontId="27" fillId="0" borderId="0" applyNumberFormat="0" applyFill="0" applyBorder="0" applyAlignment="0" applyProtection="0">
      <alignment vertical="top"/>
      <protection locked="0"/>
    </xf>
    <xf numFmtId="0" fontId="38" fillId="0" borderId="0"/>
    <xf numFmtId="0" fontId="75" fillId="0" borderId="0"/>
  </cellStyleXfs>
  <cellXfs count="792">
    <xf numFmtId="0" fontId="0" fillId="0" borderId="0" xfId="0"/>
    <xf numFmtId="0" fontId="20" fillId="0" borderId="1" xfId="0" applyFont="1" applyBorder="1"/>
    <xf numFmtId="0" fontId="20" fillId="0" borderId="0" xfId="0" applyFont="1"/>
    <xf numFmtId="0" fontId="20" fillId="0" borderId="0" xfId="0" applyFont="1" applyAlignment="1">
      <alignment horizontal="center"/>
    </xf>
    <xf numFmtId="0" fontId="20" fillId="0" borderId="0" xfId="0" applyFont="1" applyAlignment="1">
      <alignment horizontal="left"/>
    </xf>
    <xf numFmtId="0" fontId="21" fillId="0" borderId="1" xfId="0" applyFont="1" applyBorder="1" applyAlignment="1">
      <alignment vertical="center" wrapText="1"/>
    </xf>
    <xf numFmtId="1" fontId="20" fillId="0" borderId="0" xfId="0" applyNumberFormat="1" applyFont="1" applyAlignment="1">
      <alignment horizontal="center"/>
    </xf>
    <xf numFmtId="0" fontId="20" fillId="0" borderId="0" xfId="0" applyFont="1" applyAlignment="1">
      <alignment vertical="top"/>
    </xf>
    <xf numFmtId="0" fontId="18" fillId="34" borderId="0" xfId="0" applyFont="1" applyFill="1"/>
    <xf numFmtId="10" fontId="18" fillId="34" borderId="0" xfId="42" applyNumberFormat="1" applyFont="1" applyFill="1" applyBorder="1"/>
    <xf numFmtId="0" fontId="23" fillId="34" borderId="0" xfId="0" applyFont="1" applyFill="1"/>
    <xf numFmtId="166" fontId="18" fillId="34" borderId="0" xfId="42" applyNumberFormat="1" applyFont="1" applyFill="1" applyBorder="1"/>
    <xf numFmtId="0" fontId="24" fillId="34" borderId="0" xfId="0" applyFont="1" applyFill="1"/>
    <xf numFmtId="0" fontId="25" fillId="34" borderId="0" xfId="0" applyFont="1" applyFill="1"/>
    <xf numFmtId="0" fontId="18" fillId="34" borderId="0" xfId="0" applyFont="1" applyFill="1" applyAlignment="1">
      <alignment horizontal="center"/>
    </xf>
    <xf numFmtId="166" fontId="18" fillId="34" borderId="1" xfId="0" applyNumberFormat="1" applyFont="1" applyFill="1" applyBorder="1"/>
    <xf numFmtId="166" fontId="18" fillId="34" borderId="0" xfId="0" applyNumberFormat="1" applyFont="1" applyFill="1"/>
    <xf numFmtId="0" fontId="22" fillId="34" borderId="0" xfId="0" applyFont="1" applyFill="1" applyAlignment="1" applyProtection="1">
      <alignment horizontal="left"/>
      <protection locked="0"/>
    </xf>
    <xf numFmtId="0" fontId="23" fillId="35" borderId="0" xfId="0" applyFont="1" applyFill="1"/>
    <xf numFmtId="0" fontId="22" fillId="34" borderId="0" xfId="0" applyFont="1" applyFill="1" applyAlignment="1">
      <alignment horizontal="left"/>
    </xf>
    <xf numFmtId="1" fontId="18" fillId="34" borderId="1" xfId="42" applyNumberFormat="1" applyFont="1" applyFill="1" applyBorder="1"/>
    <xf numFmtId="1" fontId="18" fillId="34" borderId="0" xfId="42" applyNumberFormat="1" applyFont="1" applyFill="1" applyBorder="1"/>
    <xf numFmtId="10" fontId="18" fillId="34" borderId="1" xfId="0" applyNumberFormat="1" applyFont="1" applyFill="1" applyBorder="1"/>
    <xf numFmtId="0" fontId="18" fillId="35" borderId="0" xfId="0" applyFont="1" applyFill="1" applyAlignment="1">
      <alignment horizontal="center"/>
    </xf>
    <xf numFmtId="0" fontId="18" fillId="34" borderId="0" xfId="0" applyFont="1" applyFill="1" applyAlignment="1">
      <alignment horizontal="right"/>
    </xf>
    <xf numFmtId="14" fontId="18" fillId="34" borderId="0" xfId="0" applyNumberFormat="1" applyFont="1" applyFill="1"/>
    <xf numFmtId="9" fontId="0" fillId="34" borderId="1" xfId="42" applyFont="1" applyFill="1" applyBorder="1"/>
    <xf numFmtId="166" fontId="18" fillId="34" borderId="0" xfId="0" applyNumberFormat="1" applyFont="1" applyFill="1" applyAlignment="1">
      <alignment horizontal="left"/>
    </xf>
    <xf numFmtId="166" fontId="18" fillId="34" borderId="21" xfId="0" applyNumberFormat="1" applyFont="1" applyFill="1" applyBorder="1"/>
    <xf numFmtId="0" fontId="25" fillId="33" borderId="0" xfId="0" applyFont="1" applyFill="1"/>
    <xf numFmtId="0" fontId="18" fillId="33" borderId="0" xfId="0" applyFont="1" applyFill="1"/>
    <xf numFmtId="0" fontId="25" fillId="40" borderId="0" xfId="0" applyFont="1" applyFill="1"/>
    <xf numFmtId="0" fontId="18" fillId="40" borderId="0" xfId="0" applyFont="1" applyFill="1"/>
    <xf numFmtId="0" fontId="18" fillId="36" borderId="0" xfId="0" applyFont="1" applyFill="1"/>
    <xf numFmtId="0" fontId="18" fillId="43" borderId="0" xfId="0" applyFont="1" applyFill="1"/>
    <xf numFmtId="0" fontId="18" fillId="34" borderId="0" xfId="0" applyFont="1" applyFill="1" applyAlignment="1">
      <alignment wrapText="1"/>
    </xf>
    <xf numFmtId="166" fontId="0" fillId="34" borderId="1" xfId="42" applyNumberFormat="1" applyFont="1" applyFill="1" applyBorder="1"/>
    <xf numFmtId="0" fontId="0" fillId="34" borderId="0" xfId="0" applyFill="1" applyAlignment="1">
      <alignment vertical="center" wrapText="1"/>
    </xf>
    <xf numFmtId="166" fontId="0" fillId="34" borderId="66" xfId="0" applyNumberFormat="1" applyFill="1" applyBorder="1" applyAlignment="1">
      <alignment horizontal="left" vertical="top"/>
    </xf>
    <xf numFmtId="166" fontId="0" fillId="34" borderId="0" xfId="0" applyNumberFormat="1" applyFill="1" applyAlignment="1">
      <alignment horizontal="left" vertical="top"/>
    </xf>
    <xf numFmtId="0" fontId="0" fillId="34" borderId="0" xfId="0" applyFill="1" applyAlignment="1">
      <alignment vertical="top"/>
    </xf>
    <xf numFmtId="2" fontId="0" fillId="34" borderId="67" xfId="0" applyNumberFormat="1" applyFill="1" applyBorder="1" applyAlignment="1">
      <alignment vertical="top"/>
    </xf>
    <xf numFmtId="0" fontId="0" fillId="34" borderId="68" xfId="0" applyFill="1" applyBorder="1" applyAlignment="1">
      <alignment vertical="top"/>
    </xf>
    <xf numFmtId="0" fontId="0" fillId="34" borderId="7" xfId="0" applyFill="1" applyBorder="1" applyAlignment="1">
      <alignment vertical="top"/>
    </xf>
    <xf numFmtId="2" fontId="0" fillId="34" borderId="66" xfId="0" applyNumberFormat="1" applyFill="1" applyBorder="1" applyAlignment="1">
      <alignment horizontal="left" vertical="top"/>
    </xf>
    <xf numFmtId="2" fontId="0" fillId="34" borderId="0" xfId="0" applyNumberFormat="1" applyFill="1" applyAlignment="1">
      <alignment horizontal="left" vertical="top" wrapText="1"/>
    </xf>
    <xf numFmtId="166" fontId="0" fillId="34" borderId="67" xfId="0" applyNumberFormat="1" applyFill="1" applyBorder="1" applyAlignment="1">
      <alignment vertical="top"/>
    </xf>
    <xf numFmtId="0" fontId="0" fillId="34" borderId="8" xfId="0" applyFill="1" applyBorder="1" applyAlignment="1">
      <alignment vertical="top"/>
    </xf>
    <xf numFmtId="0" fontId="0" fillId="34" borderId="0" xfId="0" applyFill="1" applyAlignment="1">
      <alignment vertical="center"/>
    </xf>
    <xf numFmtId="0" fontId="0" fillId="34" borderId="0" xfId="0" applyFill="1" applyAlignment="1">
      <alignment horizontal="left" vertical="top" wrapText="1"/>
    </xf>
    <xf numFmtId="0" fontId="0" fillId="34" borderId="0" xfId="0" applyFill="1" applyAlignment="1">
      <alignment horizontal="left" vertical="top"/>
    </xf>
    <xf numFmtId="2" fontId="13" fillId="30" borderId="54" xfId="37" applyNumberFormat="1" applyAlignment="1">
      <alignment horizontal="left" vertical="top"/>
    </xf>
    <xf numFmtId="0" fontId="0" fillId="34" borderId="0" xfId="0" applyFill="1"/>
    <xf numFmtId="0" fontId="0" fillId="34" borderId="0" xfId="0" applyFill="1" applyAlignment="1">
      <alignment horizontal="left" vertical="center"/>
    </xf>
    <xf numFmtId="10" fontId="13" fillId="30" borderId="54" xfId="37" applyNumberFormat="1" applyAlignment="1">
      <alignment horizontal="left" vertical="top"/>
    </xf>
    <xf numFmtId="2" fontId="0" fillId="34" borderId="0" xfId="0" applyNumberFormat="1" applyFill="1" applyAlignment="1">
      <alignment vertical="top"/>
    </xf>
    <xf numFmtId="170" fontId="5" fillId="27" borderId="54" xfId="26" applyNumberFormat="1" applyAlignment="1">
      <alignment horizontal="left" vertical="top"/>
    </xf>
    <xf numFmtId="171" fontId="5" fillId="27" borderId="54" xfId="26" applyNumberFormat="1" applyAlignment="1">
      <alignment horizontal="left" vertical="top"/>
    </xf>
    <xf numFmtId="0" fontId="0" fillId="34" borderId="0" xfId="36" applyFont="1" applyFill="1" applyBorder="1" applyAlignment="1" applyProtection="1">
      <alignment vertical="top"/>
    </xf>
    <xf numFmtId="168" fontId="5" fillId="27" borderId="54" xfId="26" applyNumberFormat="1" applyAlignment="1">
      <alignment horizontal="left" vertical="top"/>
    </xf>
    <xf numFmtId="0" fontId="0" fillId="34" borderId="63" xfId="0" applyFill="1" applyBorder="1" applyAlignment="1">
      <alignment vertical="top"/>
    </xf>
    <xf numFmtId="0" fontId="0" fillId="0" borderId="0" xfId="0" applyAlignment="1">
      <alignment horizontal="justify" vertical="center"/>
    </xf>
    <xf numFmtId="0" fontId="0" fillId="34" borderId="66" xfId="0" applyFill="1" applyBorder="1" applyAlignment="1">
      <alignment horizontal="left" vertical="top"/>
    </xf>
    <xf numFmtId="0" fontId="0" fillId="34" borderId="63" xfId="0" applyFill="1" applyBorder="1" applyAlignment="1">
      <alignment vertical="center"/>
    </xf>
    <xf numFmtId="10" fontId="0" fillId="34" borderId="66" xfId="0" applyNumberFormat="1" applyFill="1" applyBorder="1" applyAlignment="1">
      <alignment horizontal="left" vertical="top"/>
    </xf>
    <xf numFmtId="168" fontId="13" fillId="30" borderId="54" xfId="37" applyNumberFormat="1" applyAlignment="1">
      <alignment horizontal="left" vertical="top"/>
    </xf>
    <xf numFmtId="0" fontId="0" fillId="0" borderId="0" xfId="0" applyAlignment="1">
      <alignment horizontal="left" vertical="top"/>
    </xf>
    <xf numFmtId="2" fontId="0" fillId="34" borderId="0" xfId="0" applyNumberFormat="1" applyFill="1" applyAlignment="1">
      <alignment horizontal="left" vertical="top"/>
    </xf>
    <xf numFmtId="169" fontId="5" fillId="27" borderId="54" xfId="26" applyNumberFormat="1" applyAlignment="1">
      <alignment horizontal="left" vertical="top"/>
    </xf>
    <xf numFmtId="0" fontId="0" fillId="34" borderId="15" xfId="0" applyFill="1" applyBorder="1" applyAlignment="1">
      <alignment vertical="top"/>
    </xf>
    <xf numFmtId="0" fontId="0" fillId="34" borderId="17" xfId="0" applyFill="1" applyBorder="1" applyAlignment="1">
      <alignment vertical="top"/>
    </xf>
    <xf numFmtId="0" fontId="26" fillId="38" borderId="14" xfId="0" applyFont="1" applyFill="1" applyBorder="1" applyAlignment="1">
      <alignment vertical="top"/>
    </xf>
    <xf numFmtId="0" fontId="28" fillId="34" borderId="7" xfId="0" applyFont="1" applyFill="1" applyBorder="1" applyAlignment="1">
      <alignment vertical="top"/>
    </xf>
    <xf numFmtId="0" fontId="29" fillId="34" borderId="0" xfId="0" applyFont="1" applyFill="1" applyAlignment="1">
      <alignment vertical="top"/>
    </xf>
    <xf numFmtId="0" fontId="30" fillId="34" borderId="0" xfId="36" applyFont="1" applyFill="1" applyBorder="1" applyAlignment="1" applyProtection="1">
      <alignment vertical="top"/>
    </xf>
    <xf numFmtId="0" fontId="31" fillId="34" borderId="7" xfId="0" applyFont="1" applyFill="1" applyBorder="1" applyAlignment="1">
      <alignment vertical="top"/>
    </xf>
    <xf numFmtId="0" fontId="22" fillId="34" borderId="0" xfId="29" applyNumberFormat="1" applyFont="1" applyFill="1" applyBorder="1" applyAlignment="1">
      <alignment horizontal="left" vertical="top"/>
    </xf>
    <xf numFmtId="2" fontId="26" fillId="34" borderId="67" xfId="0" applyNumberFormat="1" applyFont="1" applyFill="1" applyBorder="1" applyAlignment="1">
      <alignment vertical="top"/>
    </xf>
    <xf numFmtId="2" fontId="22" fillId="34" borderId="0" xfId="29" applyNumberFormat="1" applyFont="1" applyFill="1" applyBorder="1" applyAlignment="1">
      <alignment horizontal="left" vertical="top"/>
    </xf>
    <xf numFmtId="10" fontId="22" fillId="34" borderId="0" xfId="43" applyNumberFormat="1" applyFont="1" applyFill="1" applyBorder="1" applyAlignment="1">
      <alignment horizontal="left" vertical="center"/>
    </xf>
    <xf numFmtId="0" fontId="22" fillId="34" borderId="66" xfId="29" applyNumberFormat="1" applyFont="1" applyFill="1" applyBorder="1" applyAlignment="1">
      <alignment horizontal="left" vertical="top"/>
    </xf>
    <xf numFmtId="0" fontId="22" fillId="34" borderId="0" xfId="36" applyFont="1" applyFill="1" applyBorder="1" applyAlignment="1" applyProtection="1">
      <alignment vertical="top"/>
    </xf>
    <xf numFmtId="0" fontId="34" fillId="34" borderId="0" xfId="0" applyFont="1" applyFill="1" applyAlignment="1">
      <alignment vertical="top"/>
    </xf>
    <xf numFmtId="0" fontId="34" fillId="34" borderId="63" xfId="0" applyFont="1" applyFill="1" applyBorder="1" applyAlignment="1">
      <alignment vertical="center"/>
    </xf>
    <xf numFmtId="0" fontId="34" fillId="34" borderId="63" xfId="0" applyFont="1" applyFill="1" applyBorder="1" applyAlignment="1">
      <alignment vertical="top"/>
    </xf>
    <xf numFmtId="166" fontId="26" fillId="34" borderId="67" xfId="0" applyNumberFormat="1" applyFont="1" applyFill="1" applyBorder="1" applyAlignment="1">
      <alignment vertical="top"/>
    </xf>
    <xf numFmtId="0" fontId="38" fillId="34" borderId="0" xfId="0" applyFont="1" applyFill="1" applyAlignment="1">
      <alignment vertical="top"/>
    </xf>
    <xf numFmtId="168" fontId="26" fillId="34" borderId="0" xfId="0" applyNumberFormat="1" applyFont="1" applyFill="1" applyAlignment="1">
      <alignment horizontal="right" vertical="top"/>
    </xf>
    <xf numFmtId="2" fontId="40" fillId="34" borderId="0" xfId="0" applyNumberFormat="1" applyFont="1" applyFill="1" applyAlignment="1">
      <alignment horizontal="left" vertical="top"/>
    </xf>
    <xf numFmtId="0" fontId="40" fillId="34" borderId="0" xfId="0" applyFont="1" applyFill="1" applyAlignment="1">
      <alignment vertical="top"/>
    </xf>
    <xf numFmtId="169" fontId="26" fillId="34" borderId="0" xfId="29" applyNumberFormat="1" applyFont="1" applyFill="1" applyBorder="1" applyAlignment="1">
      <alignment horizontal="left" vertical="top"/>
    </xf>
    <xf numFmtId="166" fontId="26" fillId="34" borderId="0" xfId="0" applyNumberFormat="1" applyFont="1" applyFill="1" applyAlignment="1">
      <alignment vertical="top"/>
    </xf>
    <xf numFmtId="0" fontId="40" fillId="0" borderId="0" xfId="0" applyFont="1" applyAlignment="1">
      <alignment vertical="top"/>
    </xf>
    <xf numFmtId="0" fontId="41" fillId="34" borderId="0" xfId="0" applyFont="1" applyFill="1" applyAlignment="1">
      <alignment vertical="top"/>
    </xf>
    <xf numFmtId="0" fontId="26" fillId="34" borderId="63" xfId="0" applyFont="1" applyFill="1" applyBorder="1" applyAlignment="1">
      <alignment vertical="center"/>
    </xf>
    <xf numFmtId="164" fontId="26" fillId="34" borderId="0" xfId="29" applyFont="1" applyFill="1" applyBorder="1" applyAlignment="1">
      <alignment horizontal="left" vertical="top"/>
    </xf>
    <xf numFmtId="0" fontId="42" fillId="34" borderId="16" xfId="0" applyFont="1" applyFill="1" applyBorder="1" applyAlignment="1">
      <alignment vertical="top"/>
    </xf>
    <xf numFmtId="0" fontId="42" fillId="34" borderId="16" xfId="0" applyFont="1" applyFill="1" applyBorder="1" applyAlignment="1">
      <alignment vertical="center"/>
    </xf>
    <xf numFmtId="2" fontId="44" fillId="34" borderId="16" xfId="0" applyNumberFormat="1" applyFont="1" applyFill="1" applyBorder="1" applyAlignment="1">
      <alignment horizontal="left" vertical="top"/>
    </xf>
    <xf numFmtId="0" fontId="44" fillId="34" borderId="16" xfId="0" applyFont="1" applyFill="1" applyBorder="1" applyAlignment="1">
      <alignment vertical="top"/>
    </xf>
    <xf numFmtId="166" fontId="26" fillId="34" borderId="16" xfId="0" applyNumberFormat="1" applyFont="1" applyFill="1" applyBorder="1" applyAlignment="1">
      <alignment vertical="top"/>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26" fillId="34" borderId="0" xfId="0" applyFont="1" applyFill="1" applyAlignment="1">
      <alignment vertical="center"/>
    </xf>
    <xf numFmtId="0" fontId="22" fillId="34" borderId="0" xfId="0" applyFont="1" applyFill="1" applyAlignment="1">
      <alignment vertical="center"/>
    </xf>
    <xf numFmtId="0" fontId="26" fillId="34" borderId="0" xfId="0" applyFont="1" applyFill="1" applyAlignment="1">
      <alignment vertical="center" wrapText="1"/>
    </xf>
    <xf numFmtId="169" fontId="26" fillId="34" borderId="0" xfId="0" applyNumberFormat="1" applyFont="1" applyFill="1" applyAlignment="1">
      <alignment vertical="center"/>
    </xf>
    <xf numFmtId="14" fontId="26" fillId="34" borderId="0" xfId="0" applyNumberFormat="1" applyFont="1" applyFill="1" applyAlignment="1">
      <alignment vertical="center"/>
    </xf>
    <xf numFmtId="0" fontId="28" fillId="34" borderId="0" xfId="0" applyFont="1" applyFill="1" applyAlignment="1">
      <alignment vertical="center"/>
    </xf>
    <xf numFmtId="0" fontId="45" fillId="34" borderId="0" xfId="0" applyFont="1" applyFill="1" applyAlignment="1">
      <alignment horizontal="right" vertical="center" indent="1"/>
    </xf>
    <xf numFmtId="14" fontId="22" fillId="34" borderId="0" xfId="0" applyNumberFormat="1" applyFont="1" applyFill="1" applyAlignment="1">
      <alignment vertical="center"/>
    </xf>
    <xf numFmtId="43" fontId="22" fillId="34" borderId="0" xfId="0" applyNumberFormat="1" applyFont="1" applyFill="1" applyAlignment="1">
      <alignment vertical="center"/>
    </xf>
    <xf numFmtId="0" fontId="3" fillId="34" borderId="0" xfId="0" applyFont="1" applyFill="1" applyAlignment="1">
      <alignment vertical="center"/>
    </xf>
    <xf numFmtId="0" fontId="26" fillId="34" borderId="19" xfId="0" applyFont="1" applyFill="1" applyBorder="1" applyAlignment="1">
      <alignment horizontal="right" vertical="center"/>
    </xf>
    <xf numFmtId="0" fontId="26" fillId="34" borderId="20" xfId="0" applyFont="1" applyFill="1" applyBorder="1" applyAlignment="1">
      <alignment horizontal="center" vertical="center"/>
    </xf>
    <xf numFmtId="0" fontId="26" fillId="34" borderId="88" xfId="0" applyFont="1" applyFill="1" applyBorder="1" applyAlignment="1">
      <alignment horizontal="center" vertical="center"/>
    </xf>
    <xf numFmtId="1" fontId="22" fillId="34" borderId="0" xfId="0" applyNumberFormat="1" applyFont="1" applyFill="1" applyAlignment="1">
      <alignment vertical="center"/>
    </xf>
    <xf numFmtId="167" fontId="22" fillId="37" borderId="1" xfId="29" applyNumberFormat="1" applyFont="1" applyFill="1" applyBorder="1" applyAlignment="1">
      <alignment horizontal="right" vertical="center"/>
    </xf>
    <xf numFmtId="172" fontId="22" fillId="37" borderId="1" xfId="29" applyNumberFormat="1" applyFont="1" applyFill="1" applyBorder="1" applyAlignment="1">
      <alignment vertical="center"/>
    </xf>
    <xf numFmtId="172" fontId="22" fillId="37" borderId="26" xfId="29" applyNumberFormat="1" applyFont="1" applyFill="1" applyBorder="1" applyAlignment="1">
      <alignment vertical="center"/>
    </xf>
    <xf numFmtId="172" fontId="22" fillId="41" borderId="1" xfId="29" applyNumberFormat="1" applyFont="1" applyFill="1" applyBorder="1" applyAlignment="1">
      <alignment vertical="center"/>
    </xf>
    <xf numFmtId="172" fontId="22" fillId="41" borderId="26" xfId="29" applyNumberFormat="1" applyFont="1" applyFill="1" applyBorder="1" applyAlignment="1">
      <alignment vertical="center"/>
    </xf>
    <xf numFmtId="0" fontId="46" fillId="34" borderId="75" xfId="0" applyFont="1" applyFill="1" applyBorder="1" applyAlignment="1">
      <alignment horizontal="right" vertical="center" indent="1"/>
    </xf>
    <xf numFmtId="0" fontId="22" fillId="34" borderId="76" xfId="0" applyFont="1" applyFill="1" applyBorder="1" applyAlignment="1">
      <alignment vertical="center"/>
    </xf>
    <xf numFmtId="167" fontId="26" fillId="34" borderId="76" xfId="0" applyNumberFormat="1" applyFont="1" applyFill="1" applyBorder="1" applyAlignment="1">
      <alignment vertical="center"/>
    </xf>
    <xf numFmtId="167" fontId="26" fillId="34" borderId="30" xfId="0" applyNumberFormat="1" applyFont="1" applyFill="1" applyBorder="1" applyAlignment="1">
      <alignment vertical="center"/>
    </xf>
    <xf numFmtId="168" fontId="22" fillId="34" borderId="0" xfId="0" applyNumberFormat="1" applyFont="1" applyFill="1" applyAlignment="1">
      <alignment vertical="center"/>
    </xf>
    <xf numFmtId="0" fontId="19" fillId="34" borderId="0" xfId="0" applyFont="1" applyFill="1" applyAlignment="1">
      <alignment vertical="center"/>
    </xf>
    <xf numFmtId="172" fontId="19" fillId="34" borderId="0" xfId="0" applyNumberFormat="1" applyFont="1" applyFill="1" applyAlignment="1">
      <alignment vertical="center"/>
    </xf>
    <xf numFmtId="0" fontId="26" fillId="34" borderId="0" xfId="0" applyFont="1" applyFill="1" applyAlignment="1">
      <alignment horizontal="justify" vertical="center" wrapText="1"/>
    </xf>
    <xf numFmtId="3" fontId="26" fillId="34" borderId="0" xfId="0" applyNumberFormat="1" applyFont="1" applyFill="1" applyAlignment="1">
      <alignment horizontal="center" vertical="center" wrapText="1"/>
    </xf>
    <xf numFmtId="0" fontId="26" fillId="34" borderId="0" xfId="0" applyFont="1" applyFill="1" applyAlignment="1">
      <alignment horizontal="center" vertical="center" wrapText="1"/>
    </xf>
    <xf numFmtId="0" fontId="26" fillId="0" borderId="0" xfId="0" applyFont="1" applyAlignment="1">
      <alignment horizontal="left" vertical="center" indent="3"/>
    </xf>
    <xf numFmtId="0" fontId="26" fillId="42" borderId="6" xfId="0" applyFont="1" applyFill="1" applyBorder="1" applyAlignment="1">
      <alignment horizontal="center" vertical="center" wrapText="1"/>
    </xf>
    <xf numFmtId="0" fontId="26" fillId="42" borderId="11" xfId="0" applyFont="1" applyFill="1" applyBorder="1" applyAlignment="1">
      <alignment horizontal="center" vertical="center" wrapText="1"/>
    </xf>
    <xf numFmtId="0" fontId="22" fillId="34" borderId="0" xfId="0" quotePrefix="1" applyFont="1" applyFill="1" applyAlignment="1">
      <alignment vertical="center"/>
    </xf>
    <xf numFmtId="0" fontId="26" fillId="42" borderId="77" xfId="0" applyFont="1" applyFill="1" applyBorder="1" applyAlignment="1">
      <alignment horizontal="left" vertical="center" wrapText="1"/>
    </xf>
    <xf numFmtId="14" fontId="22" fillId="34" borderId="0" xfId="0" applyNumberFormat="1" applyFont="1" applyFill="1" applyAlignment="1">
      <alignment vertical="center" wrapText="1"/>
    </xf>
    <xf numFmtId="1" fontId="22" fillId="0" borderId="11" xfId="0" applyNumberFormat="1" applyFont="1" applyBorder="1" applyAlignment="1">
      <alignment horizontal="center" vertical="center"/>
    </xf>
    <xf numFmtId="0" fontId="0" fillId="37" borderId="6" xfId="0" applyFill="1" applyBorder="1" applyAlignment="1">
      <alignment vertical="top"/>
    </xf>
    <xf numFmtId="0" fontId="0" fillId="34" borderId="7" xfId="0" applyFill="1" applyBorder="1" applyAlignment="1">
      <alignment horizontal="left" vertical="top" wrapText="1"/>
    </xf>
    <xf numFmtId="0" fontId="48" fillId="0" borderId="0" xfId="0" applyFont="1"/>
    <xf numFmtId="0" fontId="12" fillId="34" borderId="0" xfId="36" applyFill="1" applyBorder="1" applyAlignment="1" applyProtection="1">
      <alignment vertical="top"/>
    </xf>
    <xf numFmtId="0" fontId="0" fillId="34" borderId="0" xfId="0" applyFill="1" applyAlignment="1">
      <alignment horizontal="right"/>
    </xf>
    <xf numFmtId="0" fontId="0" fillId="34" borderId="9" xfId="0" applyFill="1" applyBorder="1" applyAlignment="1">
      <alignment vertical="top"/>
    </xf>
    <xf numFmtId="0" fontId="0" fillId="34" borderId="10" xfId="0" applyFill="1" applyBorder="1" applyAlignment="1">
      <alignment vertical="top"/>
    </xf>
    <xf numFmtId="168" fontId="8" fillId="29" borderId="10" xfId="31" applyNumberFormat="1" applyBorder="1" applyAlignment="1">
      <alignment vertical="top"/>
    </xf>
    <xf numFmtId="0" fontId="0" fillId="34" borderId="11" xfId="0" applyFill="1" applyBorder="1" applyAlignment="1">
      <alignment vertical="top"/>
    </xf>
    <xf numFmtId="0" fontId="26" fillId="34" borderId="0" xfId="0" applyFont="1" applyFill="1" applyAlignment="1">
      <alignment vertical="top"/>
    </xf>
    <xf numFmtId="0" fontId="26" fillId="37" borderId="4" xfId="0" applyFont="1" applyFill="1" applyBorder="1" applyAlignment="1">
      <alignment vertical="top" wrapText="1"/>
    </xf>
    <xf numFmtId="0" fontId="26" fillId="37" borderId="5" xfId="0" applyFont="1" applyFill="1" applyBorder="1" applyAlignment="1">
      <alignment vertical="top" wrapText="1"/>
    </xf>
    <xf numFmtId="0" fontId="26" fillId="37" borderId="5" xfId="0" applyFont="1" applyFill="1" applyBorder="1" applyAlignment="1">
      <alignment vertical="center"/>
    </xf>
    <xf numFmtId="0" fontId="26" fillId="37" borderId="5" xfId="0" applyFont="1" applyFill="1" applyBorder="1" applyAlignment="1">
      <alignment horizontal="left" vertical="top"/>
    </xf>
    <xf numFmtId="0" fontId="26" fillId="37" borderId="5" xfId="0" applyFont="1" applyFill="1" applyBorder="1" applyAlignment="1">
      <alignment vertical="top"/>
    </xf>
    <xf numFmtId="0" fontId="26" fillId="34" borderId="7" xfId="0" applyFont="1" applyFill="1" applyBorder="1" applyAlignment="1">
      <alignment vertical="top" wrapText="1"/>
    </xf>
    <xf numFmtId="0" fontId="26" fillId="38" borderId="8" xfId="0" applyFont="1" applyFill="1" applyBorder="1" applyAlignment="1">
      <alignment vertical="top"/>
    </xf>
    <xf numFmtId="0" fontId="26" fillId="34" borderId="64" xfId="0" applyFont="1" applyFill="1" applyBorder="1" applyAlignment="1">
      <alignment vertical="top"/>
    </xf>
    <xf numFmtId="10" fontId="22" fillId="34" borderId="0" xfId="42" applyNumberFormat="1" applyFont="1" applyFill="1" applyBorder="1" applyAlignment="1">
      <alignment horizontal="left" vertical="top"/>
    </xf>
    <xf numFmtId="0" fontId="22" fillId="0" borderId="0" xfId="29" applyNumberFormat="1" applyFont="1" applyFill="1" applyBorder="1" applyAlignment="1">
      <alignment horizontal="left" vertical="top"/>
    </xf>
    <xf numFmtId="169" fontId="26" fillId="44" borderId="0" xfId="29" applyNumberFormat="1" applyFont="1" applyFill="1" applyBorder="1" applyAlignment="1">
      <alignment horizontal="left" vertical="top"/>
    </xf>
    <xf numFmtId="166" fontId="22" fillId="34" borderId="0" xfId="43" applyNumberFormat="1" applyFont="1" applyFill="1" applyBorder="1"/>
    <xf numFmtId="166" fontId="26" fillId="34" borderId="10" xfId="0" applyNumberFormat="1" applyFont="1" applyFill="1" applyBorder="1" applyAlignment="1">
      <alignment vertical="top"/>
    </xf>
    <xf numFmtId="0" fontId="26" fillId="34" borderId="65" xfId="0" applyFont="1" applyFill="1" applyBorder="1" applyAlignment="1">
      <alignment vertical="top"/>
    </xf>
    <xf numFmtId="0" fontId="26" fillId="34" borderId="0" xfId="0" applyFont="1" applyFill="1"/>
    <xf numFmtId="0" fontId="0" fillId="34" borderId="4" xfId="0" applyFill="1" applyBorder="1"/>
    <xf numFmtId="0" fontId="0" fillId="34" borderId="5" xfId="0" applyFill="1" applyBorder="1"/>
    <xf numFmtId="0" fontId="0" fillId="34" borderId="7" xfId="0" applyFill="1" applyBorder="1"/>
    <xf numFmtId="0" fontId="0" fillId="34" borderId="1" xfId="0" applyFill="1" applyBorder="1"/>
    <xf numFmtId="1" fontId="0" fillId="34" borderId="1" xfId="0" applyNumberFormat="1" applyFill="1" applyBorder="1" applyAlignment="1">
      <alignment wrapText="1"/>
    </xf>
    <xf numFmtId="0" fontId="0" fillId="34" borderId="72" xfId="0" applyFill="1" applyBorder="1"/>
    <xf numFmtId="0" fontId="0" fillId="34" borderId="10" xfId="0" applyFill="1" applyBorder="1"/>
    <xf numFmtId="1" fontId="41" fillId="34" borderId="22" xfId="0" applyNumberFormat="1" applyFont="1" applyFill="1" applyBorder="1"/>
    <xf numFmtId="1" fontId="5" fillId="27" borderId="81" xfId="26" applyNumberFormat="1" applyBorder="1"/>
    <xf numFmtId="0" fontId="0" fillId="34" borderId="16" xfId="0" applyFill="1" applyBorder="1"/>
    <xf numFmtId="10" fontId="5" fillId="27" borderId="54" xfId="26" applyNumberFormat="1"/>
    <xf numFmtId="0" fontId="0" fillId="34" borderId="12" xfId="0" applyFill="1" applyBorder="1"/>
    <xf numFmtId="1" fontId="5" fillId="27" borderId="73" xfId="26" applyNumberFormat="1" applyBorder="1"/>
    <xf numFmtId="2" fontId="0" fillId="34" borderId="0" xfId="0" applyNumberFormat="1" applyFill="1"/>
    <xf numFmtId="0" fontId="5" fillId="27" borderId="70" xfId="26" applyBorder="1"/>
    <xf numFmtId="10" fontId="5" fillId="27" borderId="70" xfId="26" applyNumberFormat="1" applyBorder="1"/>
    <xf numFmtId="0" fontId="0" fillId="34" borderId="9" xfId="0" applyFill="1" applyBorder="1"/>
    <xf numFmtId="10" fontId="5" fillId="27" borderId="71" xfId="26" applyNumberFormat="1" applyBorder="1"/>
    <xf numFmtId="0" fontId="0" fillId="34" borderId="69" xfId="0" applyFill="1" applyBorder="1" applyAlignment="1">
      <alignment wrapText="1"/>
    </xf>
    <xf numFmtId="0" fontId="0" fillId="34" borderId="79" xfId="0" applyFill="1" applyBorder="1"/>
    <xf numFmtId="0" fontId="0" fillId="34" borderId="24" xfId="0" applyFill="1" applyBorder="1" applyAlignment="1">
      <alignment wrapText="1"/>
    </xf>
    <xf numFmtId="166" fontId="0" fillId="34" borderId="26" xfId="42" applyNumberFormat="1" applyFont="1" applyFill="1" applyBorder="1"/>
    <xf numFmtId="2" fontId="0" fillId="34" borderId="26" xfId="0" applyNumberFormat="1" applyFill="1" applyBorder="1"/>
    <xf numFmtId="0" fontId="41" fillId="0" borderId="24" xfId="0" applyFont="1" applyBorder="1"/>
    <xf numFmtId="0" fontId="41" fillId="0" borderId="25" xfId="0" applyFont="1" applyBorder="1"/>
    <xf numFmtId="1" fontId="0" fillId="34" borderId="80" xfId="0" applyNumberFormat="1" applyFill="1" applyBorder="1"/>
    <xf numFmtId="0" fontId="22" fillId="0" borderId="1" xfId="0" applyFont="1" applyBorder="1" applyAlignment="1">
      <alignment horizontal="left"/>
    </xf>
    <xf numFmtId="10" fontId="0" fillId="34" borderId="1" xfId="0" applyNumberFormat="1" applyFill="1" applyBorder="1"/>
    <xf numFmtId="166" fontId="0" fillId="34" borderId="74" xfId="0" quotePrefix="1" applyNumberFormat="1" applyFill="1" applyBorder="1"/>
    <xf numFmtId="10" fontId="0" fillId="34" borderId="74" xfId="0" quotePrefix="1" applyNumberFormat="1" applyFill="1" applyBorder="1" applyAlignment="1">
      <alignment horizontal="right"/>
    </xf>
    <xf numFmtId="10" fontId="0" fillId="34" borderId="74" xfId="0" applyNumberFormat="1" applyFill="1" applyBorder="1"/>
    <xf numFmtId="0" fontId="0" fillId="38" borderId="2" xfId="0" applyFill="1" applyBorder="1" applyAlignment="1">
      <alignment vertical="top"/>
    </xf>
    <xf numFmtId="0" fontId="0" fillId="38" borderId="31" xfId="0" applyFill="1" applyBorder="1" applyAlignment="1">
      <alignment vertical="top"/>
    </xf>
    <xf numFmtId="0" fontId="0" fillId="0" borderId="8" xfId="0" applyBorder="1" applyAlignment="1">
      <alignment vertical="center" wrapText="1"/>
    </xf>
    <xf numFmtId="0" fontId="0" fillId="0" borderId="8" xfId="0" applyBorder="1" applyAlignment="1">
      <alignment vertical="center"/>
    </xf>
    <xf numFmtId="0" fontId="0" fillId="34" borderId="42" xfId="0" applyFill="1" applyBorder="1"/>
    <xf numFmtId="0" fontId="0" fillId="34" borderId="87" xfId="0" applyFill="1" applyBorder="1"/>
    <xf numFmtId="168" fontId="0" fillId="0" borderId="1" xfId="0" applyNumberFormat="1" applyBorder="1"/>
    <xf numFmtId="1" fontId="0" fillId="0" borderId="1" xfId="0" applyNumberFormat="1" applyBorder="1"/>
    <xf numFmtId="0" fontId="22" fillId="0" borderId="1" xfId="0" applyFont="1" applyBorder="1"/>
    <xf numFmtId="0" fontId="0" fillId="0" borderId="1" xfId="0" applyBorder="1" applyAlignment="1">
      <alignment horizontal="center" vertical="center" wrapText="1"/>
    </xf>
    <xf numFmtId="0" fontId="22" fillId="38" borderId="1" xfId="0" applyFont="1" applyFill="1" applyBorder="1" applyAlignment="1">
      <alignment horizontal="left"/>
    </xf>
    <xf numFmtId="0" fontId="26" fillId="38" borderId="31" xfId="0" applyFont="1" applyFill="1" applyBorder="1" applyAlignment="1">
      <alignment vertical="top"/>
    </xf>
    <xf numFmtId="0" fontId="41" fillId="0" borderId="6" xfId="0" applyFont="1" applyBorder="1" applyAlignment="1">
      <alignment vertical="center"/>
    </xf>
    <xf numFmtId="0" fontId="26" fillId="0" borderId="6" xfId="0" applyFont="1" applyBorder="1" applyAlignment="1">
      <alignment vertical="center" wrapText="1"/>
    </xf>
    <xf numFmtId="0" fontId="41" fillId="0" borderId="8" xfId="0" applyFont="1" applyBorder="1" applyAlignment="1">
      <alignment vertical="center"/>
    </xf>
    <xf numFmtId="0" fontId="41" fillId="0" borderId="8" xfId="0" applyFont="1" applyBorder="1" applyAlignment="1">
      <alignment vertical="center" wrapText="1"/>
    </xf>
    <xf numFmtId="0" fontId="41" fillId="0" borderId="27" xfId="0" applyFont="1" applyBorder="1" applyAlignment="1">
      <alignment horizontal="center" vertical="center"/>
    </xf>
    <xf numFmtId="0" fontId="41" fillId="0" borderId="6" xfId="0" applyFont="1" applyBorder="1" applyAlignment="1">
      <alignment horizontal="center" vertical="center"/>
    </xf>
    <xf numFmtId="0" fontId="41" fillId="0" borderId="5" xfId="0" applyFont="1" applyBorder="1" applyAlignment="1">
      <alignment horizontal="center" vertical="center" wrapText="1"/>
    </xf>
    <xf numFmtId="0" fontId="29" fillId="0" borderId="1" xfId="0" applyFont="1" applyBorder="1" applyAlignment="1">
      <alignment horizontal="right" vertical="center"/>
    </xf>
    <xf numFmtId="2" fontId="29" fillId="0" borderId="1" xfId="0" applyNumberFormat="1" applyFont="1" applyBorder="1" applyAlignment="1">
      <alignment horizontal="right" vertical="center"/>
    </xf>
    <xf numFmtId="168" fontId="29" fillId="0" borderId="1" xfId="0" applyNumberFormat="1" applyFont="1" applyBorder="1" applyAlignment="1">
      <alignment horizontal="right" vertical="center"/>
    </xf>
    <xf numFmtId="10" fontId="29" fillId="0" borderId="1" xfId="0" applyNumberFormat="1" applyFont="1" applyBorder="1" applyAlignment="1">
      <alignment horizontal="right" vertical="center"/>
    </xf>
    <xf numFmtId="2" fontId="29" fillId="0" borderId="26" xfId="0" applyNumberFormat="1" applyFont="1" applyBorder="1" applyAlignment="1">
      <alignment horizontal="right" vertical="center"/>
    </xf>
    <xf numFmtId="0" fontId="41" fillId="0" borderId="10" xfId="0" applyFont="1" applyBorder="1" applyAlignment="1">
      <alignment horizontal="right" vertical="center"/>
    </xf>
    <xf numFmtId="0" fontId="41" fillId="0" borderId="11" xfId="0" applyFont="1" applyBorder="1" applyAlignment="1">
      <alignment horizontal="right" vertical="center"/>
    </xf>
    <xf numFmtId="2" fontId="41" fillId="0" borderId="29" xfId="0" applyNumberFormat="1" applyFont="1" applyBorder="1" applyAlignment="1">
      <alignment horizontal="right" vertical="center"/>
    </xf>
    <xf numFmtId="0" fontId="41" fillId="0" borderId="32" xfId="0" applyFont="1" applyBorder="1" applyAlignment="1">
      <alignment vertical="center" wrapText="1"/>
    </xf>
    <xf numFmtId="0" fontId="41" fillId="0" borderId="34" xfId="0" applyFont="1" applyBorder="1" applyAlignment="1">
      <alignment vertical="center" wrapText="1"/>
    </xf>
    <xf numFmtId="0" fontId="41" fillId="0" borderId="39" xfId="0" applyFont="1" applyBorder="1" applyAlignment="1">
      <alignment vertical="center" wrapText="1"/>
    </xf>
    <xf numFmtId="0" fontId="41" fillId="0" borderId="41" xfId="0" applyFont="1" applyBorder="1" applyAlignment="1">
      <alignment vertical="center" wrapText="1"/>
    </xf>
    <xf numFmtId="2" fontId="22" fillId="0" borderId="39" xfId="0" applyNumberFormat="1" applyFont="1" applyBorder="1" applyAlignment="1">
      <alignment vertical="center" wrapText="1"/>
    </xf>
    <xf numFmtId="9" fontId="22" fillId="0" borderId="36" xfId="0" applyNumberFormat="1" applyFont="1" applyBorder="1" applyAlignment="1">
      <alignment vertical="center" wrapText="1"/>
    </xf>
    <xf numFmtId="9" fontId="22" fillId="0" borderId="43" xfId="0" applyNumberFormat="1" applyFont="1" applyBorder="1" applyAlignment="1">
      <alignment vertical="center" wrapText="1"/>
    </xf>
    <xf numFmtId="0" fontId="41" fillId="0" borderId="32" xfId="0" applyFont="1" applyBorder="1" applyAlignment="1">
      <alignment vertical="center"/>
    </xf>
    <xf numFmtId="0" fontId="26" fillId="34" borderId="34" xfId="0" applyFont="1" applyFill="1" applyBorder="1" applyAlignment="1">
      <alignment vertical="center"/>
    </xf>
    <xf numFmtId="0" fontId="41" fillId="34" borderId="33" xfId="0" applyFont="1" applyFill="1" applyBorder="1" applyAlignment="1">
      <alignment vertical="center"/>
    </xf>
    <xf numFmtId="0" fontId="26" fillId="34" borderId="35" xfId="0" applyFont="1" applyFill="1" applyBorder="1" applyAlignment="1">
      <alignment vertical="center"/>
    </xf>
    <xf numFmtId="0" fontId="41" fillId="0" borderId="39" xfId="0" applyFont="1" applyBorder="1" applyAlignment="1">
      <alignment vertical="center"/>
    </xf>
    <xf numFmtId="0" fontId="26" fillId="34" borderId="41" xfId="0" applyFont="1" applyFill="1" applyBorder="1" applyAlignment="1">
      <alignment vertical="center"/>
    </xf>
    <xf numFmtId="0" fontId="41" fillId="34" borderId="37" xfId="0" applyFont="1" applyFill="1" applyBorder="1" applyAlignment="1">
      <alignment vertical="center"/>
    </xf>
    <xf numFmtId="0" fontId="41" fillId="34" borderId="46" xfId="0" applyFont="1" applyFill="1" applyBorder="1" applyAlignment="1">
      <alignment vertical="center"/>
    </xf>
    <xf numFmtId="0" fontId="29" fillId="0" borderId="47" xfId="0" applyFont="1" applyBorder="1" applyAlignment="1">
      <alignment vertical="center"/>
    </xf>
    <xf numFmtId="0" fontId="29" fillId="0" borderId="11" xfId="0" applyFont="1" applyBorder="1" applyAlignment="1">
      <alignment horizontal="right" vertical="center"/>
    </xf>
    <xf numFmtId="0" fontId="41" fillId="0" borderId="48" xfId="0" applyFont="1" applyBorder="1" applyAlignment="1">
      <alignment horizontal="right" vertical="center"/>
    </xf>
    <xf numFmtId="0" fontId="29" fillId="0" borderId="8" xfId="0" applyFont="1" applyBorder="1" applyAlignment="1">
      <alignment horizontal="right" vertical="center"/>
    </xf>
    <xf numFmtId="0" fontId="29" fillId="0" borderId="18" xfId="0" applyFont="1" applyBorder="1" applyAlignment="1">
      <alignment horizontal="right" vertical="center"/>
    </xf>
    <xf numFmtId="0" fontId="29" fillId="0" borderId="49" xfId="0" applyFont="1" applyBorder="1" applyAlignment="1">
      <alignment vertical="center"/>
    </xf>
    <xf numFmtId="0" fontId="29" fillId="0" borderId="50" xfId="0" applyFont="1" applyBorder="1" applyAlignment="1">
      <alignment horizontal="right" vertical="center"/>
    </xf>
    <xf numFmtId="0" fontId="29" fillId="0" borderId="51" xfId="0" applyFont="1" applyBorder="1" applyAlignment="1">
      <alignment horizontal="right" vertical="center"/>
    </xf>
    <xf numFmtId="0" fontId="41" fillId="0" borderId="52" xfId="0" applyFont="1" applyBorder="1" applyAlignment="1">
      <alignment horizontal="right" vertical="center"/>
    </xf>
    <xf numFmtId="0" fontId="26" fillId="0" borderId="34" xfId="0" applyFont="1" applyBorder="1" applyAlignment="1">
      <alignment vertical="center"/>
    </xf>
    <xf numFmtId="0" fontId="41" fillId="0" borderId="34" xfId="0" applyFont="1" applyBorder="1" applyAlignment="1">
      <alignment vertical="center"/>
    </xf>
    <xf numFmtId="0" fontId="26" fillId="0" borderId="41" xfId="0" applyFont="1" applyBorder="1" applyAlignment="1">
      <alignment vertical="center"/>
    </xf>
    <xf numFmtId="0" fontId="41" fillId="0" borderId="41" xfId="0" applyFont="1" applyBorder="1" applyAlignment="1">
      <alignment vertical="center"/>
    </xf>
    <xf numFmtId="2" fontId="29" fillId="0" borderId="11" xfId="0" applyNumberFormat="1" applyFont="1" applyBorder="1" applyAlignment="1">
      <alignment horizontal="right" vertical="center"/>
    </xf>
    <xf numFmtId="9" fontId="29" fillId="0" borderId="11" xfId="0" applyNumberFormat="1" applyFont="1" applyBorder="1" applyAlignment="1">
      <alignment horizontal="right" vertical="center"/>
    </xf>
    <xf numFmtId="168" fontId="29" fillId="0" borderId="48" xfId="0" applyNumberFormat="1" applyFont="1" applyBorder="1" applyAlignment="1">
      <alignment horizontal="right" vertical="center"/>
    </xf>
    <xf numFmtId="0" fontId="29" fillId="0" borderId="37" xfId="0" applyFont="1" applyBorder="1" applyAlignment="1">
      <alignment horizontal="right" vertical="center"/>
    </xf>
    <xf numFmtId="168" fontId="41" fillId="0" borderId="46" xfId="0" applyNumberFormat="1" applyFont="1" applyBorder="1" applyAlignment="1">
      <alignment horizontal="right" vertical="center"/>
    </xf>
    <xf numFmtId="0" fontId="41" fillId="0" borderId="83" xfId="0" applyFont="1" applyBorder="1" applyAlignment="1">
      <alignment vertical="center"/>
    </xf>
    <xf numFmtId="0" fontId="26" fillId="0" borderId="6" xfId="0" applyFont="1" applyBorder="1" applyAlignment="1">
      <alignment vertical="center"/>
    </xf>
    <xf numFmtId="0" fontId="41" fillId="0" borderId="85" xfId="0" applyFont="1" applyBorder="1" applyAlignment="1">
      <alignment vertical="center"/>
    </xf>
    <xf numFmtId="0" fontId="41" fillId="0" borderId="86" xfId="0" applyFont="1" applyBorder="1" applyAlignment="1">
      <alignment vertical="center"/>
    </xf>
    <xf numFmtId="14" fontId="29" fillId="0" borderId="1" xfId="0" applyNumberFormat="1" applyFont="1" applyBorder="1" applyAlignment="1">
      <alignment horizontal="right" vertical="center"/>
    </xf>
    <xf numFmtId="168" fontId="26" fillId="34" borderId="53" xfId="0" applyNumberFormat="1" applyFont="1" applyFill="1" applyBorder="1"/>
    <xf numFmtId="168" fontId="42" fillId="34" borderId="53" xfId="43" applyNumberFormat="1" applyFont="1" applyFill="1" applyBorder="1"/>
    <xf numFmtId="0" fontId="56" fillId="34" borderId="0" xfId="0" applyFont="1" applyFill="1" applyAlignment="1">
      <alignment horizontal="left" indent="1"/>
    </xf>
    <xf numFmtId="0" fontId="0" fillId="43" borderId="0" xfId="0" applyFill="1"/>
    <xf numFmtId="0" fontId="0" fillId="34" borderId="0" xfId="0" quotePrefix="1" applyFill="1"/>
    <xf numFmtId="10" fontId="0" fillId="34" borderId="0" xfId="42" applyNumberFormat="1" applyFont="1" applyFill="1" applyBorder="1" applyAlignment="1">
      <alignment horizontal="right"/>
    </xf>
    <xf numFmtId="165" fontId="0" fillId="34" borderId="0" xfId="0" applyNumberFormat="1" applyFill="1"/>
    <xf numFmtId="1" fontId="0" fillId="34" borderId="0" xfId="0" applyNumberFormat="1" applyFill="1" applyAlignment="1">
      <alignment horizontal="right"/>
    </xf>
    <xf numFmtId="166" fontId="5" fillId="27" borderId="54" xfId="26" applyNumberFormat="1"/>
    <xf numFmtId="0" fontId="0" fillId="34" borderId="0" xfId="0" applyFill="1" applyAlignment="1">
      <alignment horizontal="center"/>
    </xf>
    <xf numFmtId="166" fontId="0" fillId="34" borderId="0" xfId="42" applyNumberFormat="1" applyFont="1" applyFill="1" applyBorder="1"/>
    <xf numFmtId="167" fontId="0" fillId="34" borderId="0" xfId="28" applyNumberFormat="1" applyFont="1" applyFill="1" applyBorder="1"/>
    <xf numFmtId="43" fontId="0" fillId="34" borderId="0" xfId="0" applyNumberFormat="1" applyFill="1"/>
    <xf numFmtId="10" fontId="0" fillId="34" borderId="0" xfId="42" applyNumberFormat="1" applyFont="1" applyFill="1" applyBorder="1"/>
    <xf numFmtId="0" fontId="0" fillId="35" borderId="0" xfId="0" applyFill="1"/>
    <xf numFmtId="0" fontId="0" fillId="36" borderId="0" xfId="0" applyFill="1"/>
    <xf numFmtId="2" fontId="0" fillId="34" borderId="1" xfId="0" applyNumberFormat="1" applyFill="1" applyBorder="1"/>
    <xf numFmtId="2" fontId="22" fillId="34" borderId="1" xfId="29" applyNumberFormat="1" applyFont="1" applyFill="1" applyBorder="1" applyAlignment="1">
      <alignment horizontal="left" vertical="top"/>
    </xf>
    <xf numFmtId="0" fontId="22" fillId="34" borderId="1" xfId="0" applyFont="1" applyFill="1" applyBorder="1"/>
    <xf numFmtId="0" fontId="22" fillId="34" borderId="0" xfId="0" applyFont="1" applyFill="1"/>
    <xf numFmtId="0" fontId="57" fillId="0" borderId="0" xfId="0" applyFont="1" applyAlignment="1">
      <alignment horizontal="center"/>
    </xf>
    <xf numFmtId="0" fontId="58" fillId="0" borderId="8" xfId="36" applyFont="1" applyBorder="1" applyAlignment="1" applyProtection="1">
      <alignment vertical="center"/>
    </xf>
    <xf numFmtId="2" fontId="0" fillId="34" borderId="10" xfId="0" applyNumberFormat="1" applyFill="1" applyBorder="1" applyAlignment="1">
      <alignment vertical="top"/>
    </xf>
    <xf numFmtId="2" fontId="0" fillId="0" borderId="0" xfId="0" applyNumberFormat="1"/>
    <xf numFmtId="0" fontId="59" fillId="36" borderId="1" xfId="0" applyFont="1" applyFill="1" applyBorder="1"/>
    <xf numFmtId="0" fontId="18" fillId="34" borderId="0" xfId="0" applyFont="1" applyFill="1" applyAlignment="1">
      <alignment vertical="top"/>
    </xf>
    <xf numFmtId="0" fontId="26" fillId="34" borderId="0" xfId="0" applyFont="1" applyFill="1" applyAlignment="1">
      <alignment vertical="top" wrapText="1"/>
    </xf>
    <xf numFmtId="0" fontId="26" fillId="34" borderId="0" xfId="0" applyFont="1" applyFill="1" applyAlignment="1">
      <alignment horizontal="left" vertical="top"/>
    </xf>
    <xf numFmtId="2" fontId="26" fillId="34" borderId="0" xfId="0" applyNumberFormat="1" applyFont="1" applyFill="1" applyAlignment="1">
      <alignment vertical="top"/>
    </xf>
    <xf numFmtId="0" fontId="0" fillId="34" borderId="0" xfId="0" applyFill="1" applyAlignment="1">
      <alignment horizontal="left" vertical="center" wrapText="1"/>
    </xf>
    <xf numFmtId="9" fontId="0" fillId="34" borderId="0" xfId="0" applyNumberFormat="1" applyFill="1" applyAlignment="1">
      <alignment horizontal="left" vertical="top"/>
    </xf>
    <xf numFmtId="0" fontId="0" fillId="0" borderId="0" xfId="0" applyAlignment="1">
      <alignment vertical="top"/>
    </xf>
    <xf numFmtId="0" fontId="34" fillId="34" borderId="0" xfId="0" applyFont="1" applyFill="1" applyAlignment="1">
      <alignment vertical="center"/>
    </xf>
    <xf numFmtId="10" fontId="0" fillId="0" borderId="0" xfId="0" applyNumberFormat="1" applyAlignment="1">
      <alignment horizontal="left" vertical="top"/>
    </xf>
    <xf numFmtId="2" fontId="26" fillId="34" borderId="0" xfId="0" applyNumberFormat="1" applyFont="1" applyFill="1" applyAlignment="1">
      <alignment horizontal="right" vertical="top"/>
    </xf>
    <xf numFmtId="2" fontId="26" fillId="39" borderId="0" xfId="0" applyNumberFormat="1" applyFont="1" applyFill="1" applyAlignment="1">
      <alignment horizontal="right" vertical="top"/>
    </xf>
    <xf numFmtId="0" fontId="0" fillId="0" borderId="0" xfId="0" applyAlignment="1">
      <alignment horizontal="right"/>
    </xf>
    <xf numFmtId="168" fontId="5" fillId="27" borderId="54" xfId="26" applyNumberFormat="1"/>
    <xf numFmtId="2" fontId="44" fillId="34" borderId="0" xfId="0" applyNumberFormat="1" applyFont="1" applyFill="1" applyAlignment="1">
      <alignment horizontal="left" vertical="top"/>
    </xf>
    <xf numFmtId="166" fontId="0" fillId="34" borderId="0" xfId="0" applyNumberFormat="1" applyFill="1"/>
    <xf numFmtId="0" fontId="42" fillId="34" borderId="10" xfId="0" applyFont="1" applyFill="1" applyBorder="1" applyAlignment="1">
      <alignment vertical="top"/>
    </xf>
    <xf numFmtId="0" fontId="42" fillId="34" borderId="10" xfId="0" applyFont="1" applyFill="1" applyBorder="1" applyAlignment="1">
      <alignment vertical="center"/>
    </xf>
    <xf numFmtId="0" fontId="18" fillId="34" borderId="10" xfId="0" applyFont="1" applyFill="1" applyBorder="1"/>
    <xf numFmtId="10" fontId="26" fillId="33" borderId="18" xfId="42" applyNumberFormat="1" applyFont="1" applyFill="1" applyBorder="1" applyAlignment="1">
      <alignment vertical="center"/>
    </xf>
    <xf numFmtId="167" fontId="22" fillId="37" borderId="21" xfId="29" applyNumberFormat="1" applyFont="1" applyFill="1" applyBorder="1" applyAlignment="1">
      <alignment horizontal="right" vertical="center"/>
    </xf>
    <xf numFmtId="172" fontId="22" fillId="37" borderId="21" xfId="29" applyNumberFormat="1" applyFont="1" applyFill="1" applyBorder="1" applyAlignment="1">
      <alignment vertical="center"/>
    </xf>
    <xf numFmtId="172" fontId="22" fillId="37" borderId="90" xfId="29" applyNumberFormat="1" applyFont="1" applyFill="1" applyBorder="1" applyAlignment="1">
      <alignment vertical="center"/>
    </xf>
    <xf numFmtId="174" fontId="22" fillId="34" borderId="0" xfId="0" applyNumberFormat="1" applyFont="1" applyFill="1" applyAlignment="1">
      <alignment vertical="center"/>
    </xf>
    <xf numFmtId="9" fontId="22" fillId="34" borderId="0" xfId="0" applyNumberFormat="1" applyFont="1" applyFill="1" applyAlignment="1">
      <alignment vertical="center"/>
    </xf>
    <xf numFmtId="167" fontId="22" fillId="34" borderId="0" xfId="0" applyNumberFormat="1" applyFont="1" applyFill="1" applyAlignment="1">
      <alignment vertical="center"/>
    </xf>
    <xf numFmtId="0" fontId="26" fillId="34" borderId="0" xfId="0" applyFont="1" applyFill="1" applyAlignment="1">
      <alignment horizontal="right" vertical="center" wrapText="1"/>
    </xf>
    <xf numFmtId="0" fontId="22" fillId="34" borderId="0" xfId="0" applyFont="1" applyFill="1" applyAlignment="1">
      <alignment vertical="center" wrapText="1"/>
    </xf>
    <xf numFmtId="0" fontId="26" fillId="34" borderId="19" xfId="0" applyFont="1" applyFill="1" applyBorder="1" applyAlignment="1">
      <alignment horizontal="right" vertical="center" wrapText="1"/>
    </xf>
    <xf numFmtId="0" fontId="26" fillId="34" borderId="92" xfId="0" applyFont="1" applyFill="1" applyBorder="1" applyAlignment="1">
      <alignment horizontal="right" vertical="center" wrapText="1"/>
    </xf>
    <xf numFmtId="0" fontId="18" fillId="0" borderId="0" xfId="0" applyFont="1"/>
    <xf numFmtId="1" fontId="1" fillId="37" borderId="3" xfId="0" applyNumberFormat="1" applyFont="1" applyFill="1" applyBorder="1" applyAlignment="1">
      <alignment vertical="center"/>
    </xf>
    <xf numFmtId="0" fontId="18" fillId="47" borderId="95" xfId="0" applyFont="1" applyFill="1" applyBorder="1"/>
    <xf numFmtId="0" fontId="18" fillId="47" borderId="96" xfId="0" applyFont="1" applyFill="1" applyBorder="1"/>
    <xf numFmtId="0" fontId="18" fillId="47" borderId="97" xfId="0" applyFont="1" applyFill="1" applyBorder="1"/>
    <xf numFmtId="0" fontId="18" fillId="47" borderId="98" xfId="0" applyFont="1" applyFill="1" applyBorder="1"/>
    <xf numFmtId="0" fontId="0" fillId="0" borderId="0" xfId="0" applyAlignment="1">
      <alignment horizontal="left"/>
    </xf>
    <xf numFmtId="0" fontId="0" fillId="0" borderId="7" xfId="0" applyBorder="1"/>
    <xf numFmtId="0" fontId="0" fillId="0" borderId="99" xfId="0" applyBorder="1"/>
    <xf numFmtId="1" fontId="18" fillId="0" borderId="0" xfId="0" applyNumberFormat="1" applyFont="1"/>
    <xf numFmtId="165" fontId="0" fillId="0" borderId="0" xfId="0" applyNumberFormat="1"/>
    <xf numFmtId="0" fontId="5" fillId="27" borderId="100" xfId="26" applyBorder="1"/>
    <xf numFmtId="0" fontId="0" fillId="0" borderId="10" xfId="0" applyBorder="1"/>
    <xf numFmtId="0" fontId="5" fillId="27" borderId="71" xfId="26" applyBorder="1"/>
    <xf numFmtId="0" fontId="0" fillId="0" borderId="0" xfId="0" pivotButton="1"/>
    <xf numFmtId="0" fontId="5" fillId="27" borderId="101" xfId="26" applyBorder="1"/>
    <xf numFmtId="0" fontId="18" fillId="34" borderId="102" xfId="0" applyFont="1" applyFill="1" applyBorder="1" applyAlignment="1">
      <alignment wrapText="1"/>
    </xf>
    <xf numFmtId="0" fontId="18" fillId="34" borderId="103" xfId="0" applyFont="1" applyFill="1" applyBorder="1" applyAlignment="1">
      <alignment wrapText="1"/>
    </xf>
    <xf numFmtId="0" fontId="18" fillId="34" borderId="6" xfId="0" applyFont="1" applyFill="1" applyBorder="1" applyAlignment="1">
      <alignment wrapText="1"/>
    </xf>
    <xf numFmtId="14" fontId="65" fillId="0" borderId="1" xfId="0" applyNumberFormat="1" applyFont="1" applyBorder="1" applyAlignment="1">
      <alignment horizontal="justify" vertical="center"/>
    </xf>
    <xf numFmtId="14" fontId="64" fillId="0" borderId="1" xfId="0" applyNumberFormat="1" applyFont="1" applyBorder="1" applyAlignment="1">
      <alignment horizontal="justify" vertical="center"/>
    </xf>
    <xf numFmtId="0" fontId="0" fillId="34" borderId="24" xfId="0" applyFill="1" applyBorder="1"/>
    <xf numFmtId="1" fontId="5" fillId="27" borderId="26" xfId="26" applyNumberFormat="1" applyBorder="1"/>
    <xf numFmtId="0" fontId="60" fillId="46" borderId="91" xfId="0" applyFont="1" applyFill="1" applyBorder="1" applyAlignment="1">
      <alignment horizontal="left"/>
    </xf>
    <xf numFmtId="14" fontId="60" fillId="46" borderId="91" xfId="0" applyNumberFormat="1" applyFont="1" applyFill="1" applyBorder="1" applyAlignment="1">
      <alignment horizontal="left"/>
    </xf>
    <xf numFmtId="0" fontId="66" fillId="0" borderId="104" xfId="0" applyFont="1" applyBorder="1" applyAlignment="1">
      <alignment horizontal="center"/>
    </xf>
    <xf numFmtId="10" fontId="0" fillId="34" borderId="0" xfId="0" applyNumberFormat="1" applyFill="1"/>
    <xf numFmtId="0" fontId="41" fillId="34" borderId="0" xfId="0" quotePrefix="1" applyFont="1" applyFill="1"/>
    <xf numFmtId="173" fontId="0" fillId="34" borderId="0" xfId="0" applyNumberFormat="1" applyFill="1"/>
    <xf numFmtId="0" fontId="13" fillId="30" borderId="54" xfId="37" applyAlignment="1">
      <alignment horizontal="center" vertical="top" wrapText="1"/>
    </xf>
    <xf numFmtId="0" fontId="22" fillId="34" borderId="0" xfId="0" applyFont="1" applyFill="1" applyAlignment="1">
      <alignment horizontal="center"/>
    </xf>
    <xf numFmtId="0" fontId="5" fillId="27" borderId="54" xfId="26" applyAlignment="1">
      <alignment horizontal="center" vertical="top" wrapText="1"/>
    </xf>
    <xf numFmtId="2" fontId="0" fillId="34" borderId="10" xfId="0" applyNumberFormat="1" applyFill="1" applyBorder="1"/>
    <xf numFmtId="0" fontId="68" fillId="49" borderId="104" xfId="0" applyFont="1" applyFill="1" applyBorder="1" applyAlignment="1">
      <alignment horizontal="center"/>
    </xf>
    <xf numFmtId="0" fontId="68" fillId="49" borderId="105" xfId="0" applyFont="1" applyFill="1" applyBorder="1" applyAlignment="1">
      <alignment vertical="top" wrapText="1"/>
    </xf>
    <xf numFmtId="0" fontId="68" fillId="49" borderId="104" xfId="0" applyFont="1" applyFill="1" applyBorder="1" applyAlignment="1">
      <alignment vertical="top" wrapText="1"/>
    </xf>
    <xf numFmtId="0" fontId="68" fillId="49" borderId="104" xfId="0" applyFont="1" applyFill="1" applyBorder="1" applyAlignment="1">
      <alignment horizontal="center" vertical="top" wrapText="1"/>
    </xf>
    <xf numFmtId="0" fontId="68" fillId="49" borderId="104" xfId="0" applyFont="1" applyFill="1" applyBorder="1" applyAlignment="1">
      <alignment horizontal="left" vertical="top" wrapText="1"/>
    </xf>
    <xf numFmtId="0" fontId="68" fillId="50" borderId="104" xfId="0" applyFont="1" applyFill="1" applyBorder="1" applyAlignment="1">
      <alignment vertical="top" wrapText="1"/>
    </xf>
    <xf numFmtId="0" fontId="68" fillId="50" borderId="104" xfId="0" applyFont="1" applyFill="1" applyBorder="1" applyAlignment="1">
      <alignment horizontal="center" vertical="top" wrapText="1"/>
    </xf>
    <xf numFmtId="1" fontId="68" fillId="49" borderId="104" xfId="0" applyNumberFormat="1" applyFont="1" applyFill="1" applyBorder="1" applyAlignment="1">
      <alignment horizontal="center" vertical="top" wrapText="1"/>
    </xf>
    <xf numFmtId="0" fontId="68" fillId="50" borderId="104" xfId="0" applyFont="1" applyFill="1" applyBorder="1" applyAlignment="1">
      <alignment horizontal="left" vertical="top" wrapText="1"/>
    </xf>
    <xf numFmtId="0" fontId="68" fillId="51" borderId="104" xfId="0" applyFont="1" applyFill="1" applyBorder="1" applyAlignment="1">
      <alignment horizontal="center" vertical="top" wrapText="1"/>
    </xf>
    <xf numFmtId="0" fontId="68" fillId="52" borderId="104" xfId="0" applyFont="1" applyFill="1" applyBorder="1" applyAlignment="1">
      <alignment horizontal="center" vertical="top" wrapText="1"/>
    </xf>
    <xf numFmtId="0" fontId="68" fillId="53" borderId="104" xfId="0" applyFont="1" applyFill="1" applyBorder="1" applyAlignment="1">
      <alignment horizontal="center" vertical="top" wrapText="1"/>
    </xf>
    <xf numFmtId="0" fontId="68" fillId="54" borderId="104" xfId="0" applyFont="1" applyFill="1" applyBorder="1" applyAlignment="1">
      <alignment horizontal="center" vertical="top" wrapText="1"/>
    </xf>
    <xf numFmtId="0" fontId="68" fillId="54" borderId="104" xfId="0" applyFont="1" applyFill="1" applyBorder="1" applyAlignment="1">
      <alignment horizontal="left" vertical="top" wrapText="1"/>
    </xf>
    <xf numFmtId="0" fontId="68" fillId="55" borderId="104" xfId="0" applyFont="1" applyFill="1" applyBorder="1" applyAlignment="1">
      <alignment horizontal="center" vertical="top" wrapText="1"/>
    </xf>
    <xf numFmtId="0" fontId="68" fillId="55" borderId="104" xfId="0" applyFont="1" applyFill="1" applyBorder="1" applyAlignment="1">
      <alignment horizontal="left" vertical="top" wrapText="1"/>
    </xf>
    <xf numFmtId="0" fontId="68" fillId="56" borderId="104" xfId="0" applyFont="1" applyFill="1" applyBorder="1" applyAlignment="1">
      <alignment horizontal="center" vertical="top" wrapText="1"/>
    </xf>
    <xf numFmtId="0" fontId="68" fillId="56" borderId="104" xfId="0" applyFont="1" applyFill="1" applyBorder="1" applyAlignment="1">
      <alignment vertical="top" wrapText="1"/>
    </xf>
    <xf numFmtId="0" fontId="68" fillId="57" borderId="104" xfId="0" applyFont="1" applyFill="1" applyBorder="1" applyAlignment="1">
      <alignment horizontal="center" vertical="top" wrapText="1"/>
    </xf>
    <xf numFmtId="0" fontId="68" fillId="58" borderId="104" xfId="0" applyFont="1" applyFill="1" applyBorder="1" applyAlignment="1">
      <alignment vertical="top" wrapText="1"/>
    </xf>
    <xf numFmtId="0" fontId="68" fillId="58" borderId="104" xfId="0" applyFont="1" applyFill="1" applyBorder="1" applyAlignment="1">
      <alignment horizontal="center" vertical="top" wrapText="1"/>
    </xf>
    <xf numFmtId="0" fontId="68" fillId="59" borderId="104" xfId="0" applyFont="1" applyFill="1" applyBorder="1" applyAlignment="1">
      <alignment horizontal="left" vertical="top" wrapText="1"/>
    </xf>
    <xf numFmtId="0" fontId="68" fillId="59" borderId="104" xfId="0" applyFont="1" applyFill="1" applyBorder="1" applyAlignment="1">
      <alignment horizontal="center" vertical="top" wrapText="1"/>
    </xf>
    <xf numFmtId="0" fontId="68" fillId="0" borderId="104" xfId="0" applyFont="1" applyBorder="1" applyAlignment="1">
      <alignment horizontal="center"/>
    </xf>
    <xf numFmtId="0" fontId="69" fillId="0" borderId="105" xfId="0" applyFont="1" applyBorder="1"/>
    <xf numFmtId="0" fontId="69" fillId="0" borderId="104" xfId="0" applyFont="1" applyBorder="1"/>
    <xf numFmtId="0" fontId="69" fillId="0" borderId="104" xfId="0" applyFont="1" applyBorder="1" applyAlignment="1">
      <alignment horizontal="center"/>
    </xf>
    <xf numFmtId="0" fontId="69" fillId="0" borderId="104" xfId="0" applyFont="1" applyBorder="1" applyAlignment="1">
      <alignment horizontal="left"/>
    </xf>
    <xf numFmtId="0" fontId="69" fillId="0" borderId="104" xfId="0" applyFont="1" applyBorder="1" applyAlignment="1">
      <alignment horizontal="center" vertical="center"/>
    </xf>
    <xf numFmtId="0" fontId="70" fillId="60" borderId="104" xfId="0" applyFont="1" applyFill="1" applyBorder="1"/>
    <xf numFmtId="0" fontId="70" fillId="60" borderId="104" xfId="0" applyFont="1" applyFill="1" applyBorder="1" applyAlignment="1">
      <alignment horizontal="center"/>
    </xf>
    <xf numFmtId="0" fontId="69" fillId="49" borderId="104" xfId="0" applyFont="1" applyFill="1" applyBorder="1" applyAlignment="1">
      <alignment horizontal="center"/>
    </xf>
    <xf numFmtId="0" fontId="70" fillId="61" borderId="104" xfId="0" applyFont="1" applyFill="1" applyBorder="1" applyAlignment="1">
      <alignment horizontal="center"/>
    </xf>
    <xf numFmtId="0" fontId="69" fillId="51" borderId="104" xfId="0" applyFont="1" applyFill="1" applyBorder="1" applyAlignment="1">
      <alignment horizontal="center"/>
    </xf>
    <xf numFmtId="0" fontId="69" fillId="52" borderId="104" xfId="0" applyFont="1" applyFill="1" applyBorder="1" applyAlignment="1">
      <alignment horizontal="center"/>
    </xf>
    <xf numFmtId="0" fontId="69" fillId="53" borderId="104" xfId="0" applyFont="1" applyFill="1" applyBorder="1" applyAlignment="1">
      <alignment horizontal="center"/>
    </xf>
    <xf numFmtId="0" fontId="69" fillId="54" borderId="104" xfId="0" applyFont="1" applyFill="1" applyBorder="1" applyAlignment="1">
      <alignment horizontal="center"/>
    </xf>
    <xf numFmtId="0" fontId="69" fillId="54" borderId="104" xfId="0" applyFont="1" applyFill="1" applyBorder="1" applyAlignment="1">
      <alignment horizontal="left"/>
    </xf>
    <xf numFmtId="0" fontId="69" fillId="55" borderId="104" xfId="0" applyFont="1" applyFill="1" applyBorder="1" applyAlignment="1">
      <alignment horizontal="center"/>
    </xf>
    <xf numFmtId="0" fontId="69" fillId="56" borderId="104" xfId="0" applyFont="1" applyFill="1" applyBorder="1" applyAlignment="1">
      <alignment horizontal="center"/>
    </xf>
    <xf numFmtId="0" fontId="69" fillId="56" borderId="104" xfId="0" applyFont="1" applyFill="1" applyBorder="1"/>
    <xf numFmtId="0" fontId="69" fillId="57" borderId="104" xfId="0" applyFont="1" applyFill="1" applyBorder="1" applyAlignment="1">
      <alignment horizontal="center"/>
    </xf>
    <xf numFmtId="0" fontId="69" fillId="58" borderId="104" xfId="0" applyFont="1" applyFill="1" applyBorder="1"/>
    <xf numFmtId="0" fontId="69" fillId="58" borderId="104" xfId="0" applyFont="1" applyFill="1" applyBorder="1" applyAlignment="1">
      <alignment horizontal="center" vertical="center"/>
    </xf>
    <xf numFmtId="0" fontId="69" fillId="58" borderId="104" xfId="0" applyFont="1" applyFill="1" applyBorder="1" applyAlignment="1">
      <alignment horizontal="center" vertical="top"/>
    </xf>
    <xf numFmtId="0" fontId="69" fillId="58" borderId="104" xfId="0" applyFont="1" applyFill="1" applyBorder="1" applyAlignment="1">
      <alignment horizontal="center"/>
    </xf>
    <xf numFmtId="0" fontId="69" fillId="59" borderId="104" xfId="0" applyFont="1" applyFill="1" applyBorder="1" applyAlignment="1">
      <alignment horizontal="left" vertical="center"/>
    </xf>
    <xf numFmtId="0" fontId="69" fillId="59" borderId="104" xfId="0" applyFont="1" applyFill="1" applyBorder="1" applyAlignment="1">
      <alignment horizontal="center" vertical="center"/>
    </xf>
    <xf numFmtId="0" fontId="69" fillId="59" borderId="104" xfId="0" applyFont="1" applyFill="1" applyBorder="1" applyAlignment="1">
      <alignment horizontal="center" vertical="top"/>
    </xf>
    <xf numFmtId="0" fontId="69" fillId="0" borderId="104" xfId="0" applyFont="1" applyBorder="1" applyAlignment="1">
      <alignment horizontal="left" vertical="center"/>
    </xf>
    <xf numFmtId="0" fontId="69" fillId="62" borderId="105" xfId="0" applyFont="1" applyFill="1" applyBorder="1"/>
    <xf numFmtId="0" fontId="69" fillId="62" borderId="104" xfId="0" applyFont="1" applyFill="1" applyBorder="1"/>
    <xf numFmtId="0" fontId="69" fillId="62" borderId="104" xfId="0" applyFont="1" applyFill="1" applyBorder="1" applyAlignment="1">
      <alignment horizontal="center"/>
    </xf>
    <xf numFmtId="0" fontId="69" fillId="62" borderId="104" xfId="0" applyFont="1" applyFill="1" applyBorder="1" applyAlignment="1">
      <alignment horizontal="left"/>
    </xf>
    <xf numFmtId="0" fontId="69" fillId="62" borderId="104" xfId="0" applyFont="1" applyFill="1" applyBorder="1" applyAlignment="1">
      <alignment horizontal="center" vertical="center"/>
    </xf>
    <xf numFmtId="0" fontId="69" fillId="60" borderId="104" xfId="0" applyFont="1" applyFill="1" applyBorder="1"/>
    <xf numFmtId="0" fontId="69" fillId="60" borderId="104" xfId="0" applyFont="1" applyFill="1" applyBorder="1" applyAlignment="1">
      <alignment horizontal="center"/>
    </xf>
    <xf numFmtId="0" fontId="69" fillId="61" borderId="104" xfId="0" applyFont="1" applyFill="1" applyBorder="1" applyAlignment="1">
      <alignment horizontal="center"/>
    </xf>
    <xf numFmtId="0" fontId="69" fillId="62" borderId="104" xfId="0" applyFont="1" applyFill="1" applyBorder="1" applyAlignment="1">
      <alignment horizontal="left" vertical="center"/>
    </xf>
    <xf numFmtId="0" fontId="69" fillId="62" borderId="104" xfId="0" applyFont="1" applyFill="1" applyBorder="1" applyAlignment="1">
      <alignment horizontal="center" vertical="top"/>
    </xf>
    <xf numFmtId="0" fontId="69" fillId="49" borderId="104" xfId="0" applyFont="1" applyFill="1" applyBorder="1"/>
    <xf numFmtId="1" fontId="69" fillId="49" borderId="104" xfId="0" applyNumberFormat="1" applyFont="1" applyFill="1" applyBorder="1" applyAlignment="1">
      <alignment horizontal="center"/>
    </xf>
    <xf numFmtId="0" fontId="69" fillId="0" borderId="104" xfId="0" applyFont="1" applyBorder="1" applyAlignment="1">
      <alignment horizontal="left" vertical="top"/>
    </xf>
    <xf numFmtId="0" fontId="69" fillId="0" borderId="104" xfId="0" applyFont="1" applyBorder="1" applyAlignment="1">
      <alignment horizontal="center" vertical="top"/>
    </xf>
    <xf numFmtId="0" fontId="68" fillId="62" borderId="104" xfId="0" applyFont="1" applyFill="1" applyBorder="1" applyAlignment="1">
      <alignment horizontal="center"/>
    </xf>
    <xf numFmtId="1" fontId="69" fillId="62" borderId="104" xfId="0" applyNumberFormat="1" applyFont="1" applyFill="1" applyBorder="1" applyAlignment="1">
      <alignment horizontal="center"/>
    </xf>
    <xf numFmtId="0" fontId="69" fillId="55" borderId="104" xfId="0" applyFont="1" applyFill="1" applyBorder="1" applyAlignment="1">
      <alignment horizontal="left"/>
    </xf>
    <xf numFmtId="176" fontId="69" fillId="62" borderId="104" xfId="0" applyNumberFormat="1" applyFont="1" applyFill="1" applyBorder="1" applyAlignment="1">
      <alignment horizontal="center"/>
    </xf>
    <xf numFmtId="0" fontId="69" fillId="51" borderId="104" xfId="0" applyFont="1" applyFill="1" applyBorder="1"/>
    <xf numFmtId="0" fontId="69" fillId="57" borderId="104" xfId="0" applyFont="1" applyFill="1" applyBorder="1" applyAlignment="1">
      <alignment horizontal="left"/>
    </xf>
    <xf numFmtId="0" fontId="71" fillId="62" borderId="104" xfId="0" applyFont="1" applyFill="1" applyBorder="1" applyAlignment="1">
      <alignment horizontal="left"/>
    </xf>
    <xf numFmtId="0" fontId="71" fillId="62" borderId="104" xfId="0" applyFont="1" applyFill="1" applyBorder="1"/>
    <xf numFmtId="0" fontId="70" fillId="62" borderId="104" xfId="0" applyFont="1" applyFill="1" applyBorder="1"/>
    <xf numFmtId="0" fontId="70" fillId="62" borderId="104" xfId="0" applyFont="1" applyFill="1" applyBorder="1" applyAlignment="1">
      <alignment horizontal="center"/>
    </xf>
    <xf numFmtId="0" fontId="71" fillId="62" borderId="105" xfId="0" applyFont="1" applyFill="1" applyBorder="1"/>
    <xf numFmtId="0" fontId="71" fillId="62" borderId="104" xfId="0" applyFont="1" applyFill="1" applyBorder="1" applyAlignment="1">
      <alignment horizontal="center"/>
    </xf>
    <xf numFmtId="0" fontId="71" fillId="62" borderId="104" xfId="0" applyFont="1" applyFill="1" applyBorder="1" applyAlignment="1">
      <alignment horizontal="center" vertical="center"/>
    </xf>
    <xf numFmtId="0" fontId="72" fillId="62" borderId="104" xfId="0" applyFont="1" applyFill="1" applyBorder="1" applyAlignment="1">
      <alignment horizontal="center"/>
    </xf>
    <xf numFmtId="0" fontId="72" fillId="62" borderId="104" xfId="0" applyFont="1" applyFill="1" applyBorder="1"/>
    <xf numFmtId="0" fontId="71" fillId="62" borderId="104" xfId="0" applyFont="1" applyFill="1" applyBorder="1" applyAlignment="1">
      <alignment horizontal="center" vertical="top"/>
    </xf>
    <xf numFmtId="0" fontId="71" fillId="62" borderId="104" xfId="0" applyFont="1" applyFill="1" applyBorder="1" applyAlignment="1">
      <alignment horizontal="left" vertical="center"/>
    </xf>
    <xf numFmtId="0" fontId="71" fillId="0" borderId="104" xfId="0" applyFont="1" applyBorder="1" applyAlignment="1">
      <alignment horizontal="center"/>
    </xf>
    <xf numFmtId="0" fontId="72" fillId="60" borderId="104" xfId="0" applyFont="1" applyFill="1" applyBorder="1" applyAlignment="1">
      <alignment horizontal="center"/>
    </xf>
    <xf numFmtId="0" fontId="72" fillId="60" borderId="104" xfId="0" applyFont="1" applyFill="1" applyBorder="1"/>
    <xf numFmtId="0" fontId="72" fillId="61" borderId="104" xfId="0" applyFont="1" applyFill="1" applyBorder="1" applyAlignment="1">
      <alignment horizontal="center"/>
    </xf>
    <xf numFmtId="0" fontId="71" fillId="51" borderId="104" xfId="0" applyFont="1" applyFill="1" applyBorder="1" applyAlignment="1">
      <alignment horizontal="center"/>
    </xf>
    <xf numFmtId="0" fontId="71" fillId="54" borderId="104" xfId="0" applyFont="1" applyFill="1" applyBorder="1" applyAlignment="1">
      <alignment horizontal="center"/>
    </xf>
    <xf numFmtId="0" fontId="71" fillId="54" borderId="104" xfId="0" applyFont="1" applyFill="1" applyBorder="1" applyAlignment="1">
      <alignment horizontal="left"/>
    </xf>
    <xf numFmtId="0" fontId="71" fillId="55" borderId="104" xfId="0" applyFont="1" applyFill="1" applyBorder="1" applyAlignment="1">
      <alignment horizontal="center"/>
    </xf>
    <xf numFmtId="0" fontId="71" fillId="56" borderId="104" xfId="0" applyFont="1" applyFill="1" applyBorder="1" applyAlignment="1">
      <alignment horizontal="center"/>
    </xf>
    <xf numFmtId="0" fontId="71" fillId="58" borderId="104" xfId="0" applyFont="1" applyFill="1" applyBorder="1"/>
    <xf numFmtId="0" fontId="71" fillId="58" borderId="104" xfId="0" applyFont="1" applyFill="1" applyBorder="1" applyAlignment="1">
      <alignment horizontal="center" vertical="center"/>
    </xf>
    <xf numFmtId="0" fontId="71" fillId="58" borderId="104" xfId="0" applyFont="1" applyFill="1" applyBorder="1" applyAlignment="1">
      <alignment horizontal="center" vertical="top"/>
    </xf>
    <xf numFmtId="0" fontId="71" fillId="59" borderId="104" xfId="0" applyFont="1" applyFill="1" applyBorder="1" applyAlignment="1">
      <alignment horizontal="left" vertical="center"/>
    </xf>
    <xf numFmtId="0" fontId="71" fillId="59" borderId="104" xfId="0" applyFont="1" applyFill="1" applyBorder="1" applyAlignment="1">
      <alignment horizontal="center" vertical="center"/>
    </xf>
    <xf numFmtId="0" fontId="71" fillId="55" borderId="104" xfId="0" applyFont="1" applyFill="1" applyBorder="1" applyAlignment="1">
      <alignment horizontal="left"/>
    </xf>
    <xf numFmtId="0" fontId="71" fillId="56" borderId="104" xfId="0" applyFont="1" applyFill="1" applyBorder="1"/>
    <xf numFmtId="0" fontId="69" fillId="59" borderId="104" xfId="0" applyFont="1" applyFill="1" applyBorder="1" applyAlignment="1">
      <alignment horizontal="left"/>
    </xf>
    <xf numFmtId="0" fontId="69" fillId="59" borderId="104" xfId="0" applyFont="1" applyFill="1" applyBorder="1" applyAlignment="1">
      <alignment horizontal="center"/>
    </xf>
    <xf numFmtId="0" fontId="69" fillId="59" borderId="104" xfId="0" applyFont="1" applyFill="1" applyBorder="1"/>
    <xf numFmtId="0" fontId="71" fillId="60" borderId="104" xfId="0" applyFont="1" applyFill="1" applyBorder="1" applyAlignment="1">
      <alignment horizontal="center"/>
    </xf>
    <xf numFmtId="0" fontId="70" fillId="61" borderId="104" xfId="0" applyFont="1" applyFill="1" applyBorder="1" applyAlignment="1">
      <alignment horizontal="center" vertical="center"/>
    </xf>
    <xf numFmtId="0" fontId="69" fillId="52" borderId="104" xfId="0" applyFont="1" applyFill="1" applyBorder="1"/>
    <xf numFmtId="0" fontId="69" fillId="53" borderId="104" xfId="0" applyFont="1" applyFill="1" applyBorder="1" applyAlignment="1">
      <alignment horizontal="center" vertical="center"/>
    </xf>
    <xf numFmtId="0" fontId="69" fillId="61" borderId="104" xfId="0" applyFont="1" applyFill="1" applyBorder="1" applyAlignment="1">
      <alignment horizontal="center" vertical="center"/>
    </xf>
    <xf numFmtId="0" fontId="69" fillId="54" borderId="104" xfId="0" applyFont="1" applyFill="1" applyBorder="1"/>
    <xf numFmtId="11" fontId="69" fillId="62" borderId="104" xfId="0" applyNumberFormat="1" applyFont="1" applyFill="1" applyBorder="1" applyAlignment="1">
      <alignment horizontal="left"/>
    </xf>
    <xf numFmtId="0" fontId="69" fillId="0" borderId="105" xfId="0" applyFont="1" applyBorder="1" applyAlignment="1">
      <alignment horizontal="center"/>
    </xf>
    <xf numFmtId="0" fontId="69" fillId="49" borderId="105" xfId="0" applyFont="1" applyFill="1" applyBorder="1" applyAlignment="1">
      <alignment horizontal="center"/>
    </xf>
    <xf numFmtId="0" fontId="69" fillId="51" borderId="105" xfId="0" applyFont="1" applyFill="1" applyBorder="1" applyAlignment="1">
      <alignment horizontal="center"/>
    </xf>
    <xf numFmtId="0" fontId="69" fillId="52" borderId="105" xfId="0" applyFont="1" applyFill="1" applyBorder="1" applyAlignment="1">
      <alignment horizontal="center"/>
    </xf>
    <xf numFmtId="0" fontId="69" fillId="53" borderId="105" xfId="0" applyFont="1" applyFill="1" applyBorder="1" applyAlignment="1">
      <alignment horizontal="center"/>
    </xf>
    <xf numFmtId="0" fontId="69" fillId="54" borderId="105" xfId="0" applyFont="1" applyFill="1" applyBorder="1" applyAlignment="1">
      <alignment horizontal="center"/>
    </xf>
    <xf numFmtId="0" fontId="69" fillId="55" borderId="105" xfId="0" applyFont="1" applyFill="1" applyBorder="1" applyAlignment="1">
      <alignment horizontal="center"/>
    </xf>
    <xf numFmtId="0" fontId="69" fillId="56" borderId="105" xfId="0" applyFont="1" applyFill="1" applyBorder="1" applyAlignment="1">
      <alignment horizontal="center"/>
    </xf>
    <xf numFmtId="0" fontId="69" fillId="56" borderId="105" xfId="0" applyFont="1" applyFill="1" applyBorder="1"/>
    <xf numFmtId="0" fontId="69" fillId="57" borderId="105" xfId="0" applyFont="1" applyFill="1" applyBorder="1" applyAlignment="1">
      <alignment horizontal="center"/>
    </xf>
    <xf numFmtId="0" fontId="69" fillId="58" borderId="105" xfId="0" applyFont="1" applyFill="1" applyBorder="1"/>
    <xf numFmtId="0" fontId="69" fillId="58" borderId="105" xfId="0" applyFont="1" applyFill="1" applyBorder="1" applyAlignment="1">
      <alignment horizontal="center"/>
    </xf>
    <xf numFmtId="0" fontId="69" fillId="59" borderId="105" xfId="0" applyFont="1" applyFill="1" applyBorder="1" applyAlignment="1">
      <alignment horizontal="center" vertical="top"/>
    </xf>
    <xf numFmtId="0" fontId="71" fillId="0" borderId="104" xfId="0" applyFont="1" applyBorder="1" applyAlignment="1">
      <alignment horizontal="left"/>
    </xf>
    <xf numFmtId="0" fontId="69" fillId="60" borderId="104" xfId="0" applyFont="1" applyFill="1" applyBorder="1" applyAlignment="1">
      <alignment horizontal="left"/>
    </xf>
    <xf numFmtId="0" fontId="69" fillId="0" borderId="109" xfId="0" applyFont="1" applyBorder="1"/>
    <xf numFmtId="0" fontId="69" fillId="0" borderId="107" xfId="0" applyFont="1" applyBorder="1"/>
    <xf numFmtId="0" fontId="69" fillId="0" borderId="106" xfId="0" applyFont="1" applyBorder="1" applyAlignment="1">
      <alignment horizontal="center"/>
    </xf>
    <xf numFmtId="0" fontId="69" fillId="0" borderId="110" xfId="0" applyFont="1" applyBorder="1"/>
    <xf numFmtId="0" fontId="69" fillId="0" borderId="107" xfId="0" applyFont="1" applyBorder="1" applyAlignment="1">
      <alignment horizontal="center"/>
    </xf>
    <xf numFmtId="0" fontId="69" fillId="0" borderId="107" xfId="0" applyFont="1" applyBorder="1" applyAlignment="1">
      <alignment horizontal="left"/>
    </xf>
    <xf numFmtId="0" fontId="69" fillId="60" borderId="107" xfId="0" applyFont="1" applyFill="1" applyBorder="1"/>
    <xf numFmtId="0" fontId="69" fillId="60" borderId="107" xfId="0" applyFont="1" applyFill="1" applyBorder="1" applyAlignment="1">
      <alignment horizontal="center"/>
    </xf>
    <xf numFmtId="0" fontId="69" fillId="61" borderId="107" xfId="0" applyFont="1" applyFill="1" applyBorder="1" applyAlignment="1">
      <alignment horizontal="center"/>
    </xf>
    <xf numFmtId="0" fontId="71" fillId="51" borderId="107" xfId="0" applyFont="1" applyFill="1" applyBorder="1" applyAlignment="1">
      <alignment horizontal="center"/>
    </xf>
    <xf numFmtId="0" fontId="69" fillId="51" borderId="107" xfId="0" applyFont="1" applyFill="1" applyBorder="1" applyAlignment="1">
      <alignment horizontal="center"/>
    </xf>
    <xf numFmtId="0" fontId="69" fillId="52" borderId="107" xfId="0" applyFont="1" applyFill="1" applyBorder="1" applyAlignment="1">
      <alignment horizontal="center"/>
    </xf>
    <xf numFmtId="0" fontId="69" fillId="53" borderId="107" xfId="0" applyFont="1" applyFill="1" applyBorder="1" applyAlignment="1">
      <alignment horizontal="center"/>
    </xf>
    <xf numFmtId="0" fontId="71" fillId="54" borderId="107" xfId="0" applyFont="1" applyFill="1" applyBorder="1" applyAlignment="1">
      <alignment horizontal="center"/>
    </xf>
    <xf numFmtId="0" fontId="69" fillId="54" borderId="107" xfId="0" applyFont="1" applyFill="1" applyBorder="1" applyAlignment="1">
      <alignment horizontal="center"/>
    </xf>
    <xf numFmtId="0" fontId="69" fillId="54" borderId="107" xfId="0" applyFont="1" applyFill="1" applyBorder="1" applyAlignment="1">
      <alignment horizontal="left"/>
    </xf>
    <xf numFmtId="0" fontId="71" fillId="55" borderId="107" xfId="0" applyFont="1" applyFill="1" applyBorder="1" applyAlignment="1">
      <alignment horizontal="center"/>
    </xf>
    <xf numFmtId="0" fontId="69" fillId="55" borderId="107" xfId="0" applyFont="1" applyFill="1" applyBorder="1" applyAlignment="1">
      <alignment horizontal="center"/>
    </xf>
    <xf numFmtId="0" fontId="71" fillId="56" borderId="107" xfId="0" applyFont="1" applyFill="1" applyBorder="1" applyAlignment="1">
      <alignment horizontal="center"/>
    </xf>
    <xf numFmtId="0" fontId="69" fillId="56" borderId="107" xfId="0" applyFont="1" applyFill="1" applyBorder="1" applyAlignment="1">
      <alignment horizontal="center"/>
    </xf>
    <xf numFmtId="0" fontId="69" fillId="56" borderId="107" xfId="0" applyFont="1" applyFill="1" applyBorder="1"/>
    <xf numFmtId="0" fontId="69" fillId="57" borderId="107" xfId="0" applyFont="1" applyFill="1" applyBorder="1" applyAlignment="1">
      <alignment horizontal="center"/>
    </xf>
    <xf numFmtId="0" fontId="69" fillId="58" borderId="107" xfId="0" applyFont="1" applyFill="1" applyBorder="1"/>
    <xf numFmtId="0" fontId="69" fillId="58" borderId="107" xfId="0" applyFont="1" applyFill="1" applyBorder="1" applyAlignment="1">
      <alignment horizontal="center"/>
    </xf>
    <xf numFmtId="0" fontId="71" fillId="58" borderId="107" xfId="0" applyFont="1" applyFill="1" applyBorder="1" applyAlignment="1">
      <alignment horizontal="center" vertical="top"/>
    </xf>
    <xf numFmtId="0" fontId="69" fillId="59" borderId="107" xfId="0" applyFont="1" applyFill="1" applyBorder="1" applyAlignment="1">
      <alignment horizontal="left"/>
    </xf>
    <xf numFmtId="0" fontId="69" fillId="59" borderId="107" xfId="0" applyFont="1" applyFill="1" applyBorder="1" applyAlignment="1">
      <alignment horizontal="center"/>
    </xf>
    <xf numFmtId="0" fontId="69" fillId="59" borderId="107" xfId="0" applyFont="1" applyFill="1" applyBorder="1" applyAlignment="1">
      <alignment horizontal="center" vertical="top"/>
    </xf>
    <xf numFmtId="0" fontId="69" fillId="0" borderId="107" xfId="0" applyFont="1" applyBorder="1" applyAlignment="1">
      <alignment horizontal="center" vertical="center"/>
    </xf>
    <xf numFmtId="0" fontId="69" fillId="0" borderId="107" xfId="0" applyFont="1" applyBorder="1" applyAlignment="1">
      <alignment horizontal="left" vertical="center"/>
    </xf>
    <xf numFmtId="9" fontId="0" fillId="34" borderId="1" xfId="0" applyNumberFormat="1" applyFill="1" applyBorder="1"/>
    <xf numFmtId="172" fontId="5" fillId="27" borderId="54" xfId="28" applyNumberFormat="1" applyFont="1" applyFill="1" applyBorder="1"/>
    <xf numFmtId="172" fontId="0" fillId="34" borderId="26" xfId="28" applyNumberFormat="1" applyFont="1" applyFill="1" applyBorder="1"/>
    <xf numFmtId="166" fontId="18" fillId="34" borderId="2" xfId="42" applyNumberFormat="1" applyFont="1" applyFill="1" applyBorder="1" applyAlignment="1"/>
    <xf numFmtId="166" fontId="18" fillId="34" borderId="3" xfId="42" applyNumberFormat="1" applyFont="1" applyFill="1" applyBorder="1" applyAlignment="1"/>
    <xf numFmtId="172" fontId="22" fillId="0" borderId="8" xfId="28" applyNumberFormat="1" applyFont="1" applyBorder="1" applyAlignment="1">
      <alignment horizontal="center" vertical="center"/>
    </xf>
    <xf numFmtId="172" fontId="26" fillId="42" borderId="78" xfId="28" applyNumberFormat="1" applyFont="1" applyFill="1" applyBorder="1" applyAlignment="1">
      <alignment horizontal="center" vertical="center" wrapText="1"/>
    </xf>
    <xf numFmtId="172" fontId="26" fillId="42" borderId="77" xfId="28" applyNumberFormat="1" applyFont="1" applyFill="1" applyBorder="1" applyAlignment="1">
      <alignment horizontal="center" vertical="center" wrapText="1"/>
    </xf>
    <xf numFmtId="166" fontId="22" fillId="34" borderId="1" xfId="42" applyNumberFormat="1" applyFont="1" applyFill="1" applyBorder="1" applyAlignment="1">
      <alignment horizontal="left" vertical="top"/>
    </xf>
    <xf numFmtId="0" fontId="5" fillId="27" borderId="54" xfId="26"/>
    <xf numFmtId="0" fontId="0" fillId="0" borderId="9" xfId="0" applyBorder="1"/>
    <xf numFmtId="9" fontId="0" fillId="34" borderId="0" xfId="0" applyNumberFormat="1" applyFill="1"/>
    <xf numFmtId="0" fontId="63" fillId="63" borderId="111" xfId="0" applyFont="1" applyFill="1" applyBorder="1"/>
    <xf numFmtId="0" fontId="60" fillId="63" borderId="91" xfId="0" applyFont="1" applyFill="1" applyBorder="1" applyAlignment="1">
      <alignment horizontal="right"/>
    </xf>
    <xf numFmtId="0" fontId="63" fillId="45" borderId="91" xfId="0" applyFont="1" applyFill="1" applyBorder="1" applyAlignment="1">
      <alignment wrapText="1"/>
    </xf>
    <xf numFmtId="0" fontId="0" fillId="0" borderId="0" xfId="0" applyAlignment="1">
      <alignment wrapText="1"/>
    </xf>
    <xf numFmtId="0" fontId="0" fillId="0" borderId="75" xfId="0" pivotButton="1" applyBorder="1"/>
    <xf numFmtId="172" fontId="22" fillId="37" borderId="89" xfId="28" applyNumberFormat="1" applyFont="1" applyFill="1" applyBorder="1" applyAlignment="1">
      <alignment vertical="center"/>
    </xf>
    <xf numFmtId="172" fontId="22" fillId="37" borderId="21" xfId="28" applyNumberFormat="1" applyFont="1" applyFill="1" applyBorder="1" applyAlignment="1">
      <alignment vertical="center"/>
    </xf>
    <xf numFmtId="172" fontId="22" fillId="41" borderId="1" xfId="28" applyNumberFormat="1" applyFont="1" applyFill="1" applyBorder="1" applyAlignment="1">
      <alignment vertical="center"/>
    </xf>
    <xf numFmtId="165" fontId="0" fillId="0" borderId="86" xfId="0" applyNumberFormat="1" applyBorder="1" applyAlignment="1">
      <alignment horizontal="left"/>
    </xf>
    <xf numFmtId="165" fontId="0" fillId="0" borderId="114" xfId="0" applyNumberFormat="1" applyBorder="1" applyAlignment="1">
      <alignment horizontal="left"/>
    </xf>
    <xf numFmtId="165" fontId="0" fillId="0" borderId="103" xfId="0" applyNumberFormat="1" applyBorder="1" applyAlignment="1">
      <alignment horizontal="left"/>
    </xf>
    <xf numFmtId="165" fontId="0" fillId="0" borderId="22" xfId="0" applyNumberFormat="1" applyBorder="1" applyAlignment="1">
      <alignment horizontal="left"/>
    </xf>
    <xf numFmtId="165" fontId="0" fillId="0" borderId="21" xfId="0" applyNumberFormat="1" applyBorder="1" applyAlignment="1">
      <alignment horizontal="left"/>
    </xf>
    <xf numFmtId="0" fontId="12" fillId="0" borderId="0" xfId="36"/>
    <xf numFmtId="4" fontId="69" fillId="0" borderId="104" xfId="0" applyNumberFormat="1" applyFont="1" applyBorder="1"/>
    <xf numFmtId="0" fontId="12" fillId="0" borderId="104" xfId="36" applyBorder="1"/>
    <xf numFmtId="0" fontId="12" fillId="0" borderId="104" xfId="36" applyBorder="1" applyAlignment="1">
      <alignment horizontal="left"/>
    </xf>
    <xf numFmtId="0" fontId="12" fillId="0" borderId="104" xfId="36" applyBorder="1" applyAlignment="1">
      <alignment horizontal="center"/>
    </xf>
    <xf numFmtId="0" fontId="12" fillId="62" borderId="104" xfId="36" applyFill="1" applyBorder="1"/>
    <xf numFmtId="0" fontId="12" fillId="62" borderId="104" xfId="36" applyFill="1" applyBorder="1" applyAlignment="1">
      <alignment horizontal="left"/>
    </xf>
    <xf numFmtId="0" fontId="12" fillId="62" borderId="104" xfId="36" applyFill="1" applyBorder="1" applyAlignment="1">
      <alignment horizontal="center"/>
    </xf>
    <xf numFmtId="4" fontId="69" fillId="62" borderId="104" xfId="0" applyNumberFormat="1" applyFont="1" applyFill="1" applyBorder="1"/>
    <xf numFmtId="0" fontId="12" fillId="62" borderId="104" xfId="36" applyFill="1" applyBorder="1" applyAlignment="1">
      <alignment horizontal="left" vertical="top"/>
    </xf>
    <xf numFmtId="0" fontId="69" fillId="62" borderId="104" xfId="0" applyFont="1" applyFill="1" applyBorder="1" applyAlignment="1">
      <alignment wrapText="1"/>
    </xf>
    <xf numFmtId="0" fontId="12" fillId="0" borderId="105" xfId="36" applyBorder="1"/>
    <xf numFmtId="0" fontId="12" fillId="0" borderId="107" xfId="36" applyBorder="1"/>
    <xf numFmtId="0" fontId="12" fillId="0" borderId="107" xfId="36" applyBorder="1" applyAlignment="1">
      <alignment horizontal="left"/>
    </xf>
    <xf numFmtId="0" fontId="5" fillId="27" borderId="54" xfId="26" applyAlignment="1">
      <alignment horizontal="center"/>
    </xf>
    <xf numFmtId="14" fontId="0" fillId="0" borderId="0" xfId="0" applyNumberFormat="1"/>
    <xf numFmtId="0" fontId="74" fillId="0" borderId="104" xfId="0" applyFont="1" applyBorder="1" applyAlignment="1">
      <alignment horizontal="center"/>
    </xf>
    <xf numFmtId="0" fontId="19" fillId="34" borderId="0" xfId="0" quotePrefix="1" applyFont="1" applyFill="1" applyAlignment="1">
      <alignment vertical="center"/>
    </xf>
    <xf numFmtId="0" fontId="18" fillId="34" borderId="115" xfId="0" applyFont="1" applyFill="1" applyBorder="1"/>
    <xf numFmtId="10" fontId="5" fillId="27" borderId="73" xfId="26" applyNumberFormat="1" applyBorder="1"/>
    <xf numFmtId="0" fontId="18" fillId="34" borderId="15" xfId="0" applyFont="1" applyFill="1" applyBorder="1"/>
    <xf numFmtId="0" fontId="18" fillId="34" borderId="9" xfId="0" applyFont="1" applyFill="1" applyBorder="1"/>
    <xf numFmtId="0" fontId="0" fillId="34" borderId="69" xfId="0" applyFill="1" applyBorder="1"/>
    <xf numFmtId="175" fontId="0" fillId="34" borderId="25" xfId="0" applyNumberFormat="1" applyFill="1" applyBorder="1"/>
    <xf numFmtId="1" fontId="67" fillId="48" borderId="80" xfId="42" applyNumberFormat="1" applyFont="1" applyFill="1" applyBorder="1" applyAlignment="1">
      <alignment vertical="center"/>
    </xf>
    <xf numFmtId="0" fontId="70" fillId="0" borderId="0" xfId="49" applyFont="1" applyAlignment="1">
      <alignment horizontal="center"/>
    </xf>
    <xf numFmtId="0" fontId="70" fillId="0" borderId="0" xfId="49" applyFont="1"/>
    <xf numFmtId="0" fontId="76" fillId="62" borderId="0" xfId="49" applyFont="1" applyFill="1"/>
    <xf numFmtId="0" fontId="76" fillId="62" borderId="0" xfId="49" applyFont="1" applyFill="1" applyAlignment="1">
      <alignment horizontal="center"/>
    </xf>
    <xf numFmtId="0" fontId="77" fillId="62" borderId="0" xfId="49" applyFont="1" applyFill="1" applyAlignment="1">
      <alignment horizontal="center"/>
    </xf>
    <xf numFmtId="0" fontId="78" fillId="62" borderId="0" xfId="49" applyFont="1" applyFill="1"/>
    <xf numFmtId="2" fontId="79" fillId="64" borderId="104" xfId="49" applyNumberFormat="1" applyFont="1" applyFill="1" applyBorder="1" applyAlignment="1">
      <alignment horizontal="center"/>
    </xf>
    <xf numFmtId="0" fontId="79" fillId="62" borderId="0" xfId="49" applyFont="1" applyFill="1"/>
    <xf numFmtId="168" fontId="79" fillId="62" borderId="0" xfId="49" applyNumberFormat="1" applyFont="1" applyFill="1"/>
    <xf numFmtId="168" fontId="76" fillId="62" borderId="0" xfId="49" applyNumberFormat="1" applyFont="1" applyFill="1"/>
    <xf numFmtId="168" fontId="77" fillId="62" borderId="0" xfId="49" applyNumberFormat="1" applyFont="1" applyFill="1" applyAlignment="1">
      <alignment horizontal="center"/>
    </xf>
    <xf numFmtId="0" fontId="78" fillId="0" borderId="0" xfId="49" applyFont="1"/>
    <xf numFmtId="0" fontId="79" fillId="62" borderId="0" xfId="49" applyFont="1" applyFill="1" applyAlignment="1">
      <alignment horizontal="center"/>
    </xf>
    <xf numFmtId="0" fontId="82" fillId="62" borderId="0" xfId="49" applyFont="1" applyFill="1"/>
    <xf numFmtId="0" fontId="81" fillId="62" borderId="0" xfId="49" applyFont="1" applyFill="1" applyAlignment="1">
      <alignment horizontal="center"/>
    </xf>
    <xf numFmtId="0" fontId="76" fillId="57" borderId="117" xfId="49" applyFont="1" applyFill="1" applyBorder="1" applyAlignment="1">
      <alignment horizontal="left"/>
    </xf>
    <xf numFmtId="0" fontId="76" fillId="57" borderId="118" xfId="49" applyFont="1" applyFill="1" applyBorder="1"/>
    <xf numFmtId="0" fontId="76" fillId="57" borderId="118" xfId="49" applyFont="1" applyFill="1" applyBorder="1" applyAlignment="1">
      <alignment horizontal="center"/>
    </xf>
    <xf numFmtId="0" fontId="76" fillId="57" borderId="116" xfId="49" applyFont="1" applyFill="1" applyBorder="1"/>
    <xf numFmtId="0" fontId="76" fillId="57" borderId="120" xfId="49" applyFont="1" applyFill="1" applyBorder="1" applyAlignment="1">
      <alignment horizontal="left"/>
    </xf>
    <xf numFmtId="0" fontId="76" fillId="57" borderId="0" xfId="49" applyFont="1" applyFill="1"/>
    <xf numFmtId="0" fontId="76" fillId="57" borderId="0" xfId="49" applyFont="1" applyFill="1" applyAlignment="1">
      <alignment horizontal="center"/>
    </xf>
    <xf numFmtId="0" fontId="76" fillId="57" borderId="121" xfId="49" applyFont="1" applyFill="1" applyBorder="1"/>
    <xf numFmtId="0" fontId="80" fillId="0" borderId="0" xfId="49" applyFont="1"/>
    <xf numFmtId="0" fontId="81" fillId="64" borderId="104" xfId="49" applyFont="1" applyFill="1" applyBorder="1" applyAlignment="1">
      <alignment horizontal="center"/>
    </xf>
    <xf numFmtId="0" fontId="81" fillId="64" borderId="105" xfId="49" applyFont="1" applyFill="1" applyBorder="1" applyAlignment="1">
      <alignment horizontal="center"/>
    </xf>
    <xf numFmtId="0" fontId="79" fillId="0" borderId="0" xfId="49" applyFont="1" applyAlignment="1">
      <alignment horizontal="right"/>
    </xf>
    <xf numFmtId="2" fontId="79" fillId="64" borderId="104" xfId="49" applyNumberFormat="1" applyFont="1" applyFill="1" applyBorder="1" applyAlignment="1">
      <alignment horizontal="left"/>
    </xf>
    <xf numFmtId="2" fontId="76" fillId="62" borderId="0" xfId="49" applyNumberFormat="1" applyFont="1" applyFill="1"/>
    <xf numFmtId="2" fontId="70" fillId="67" borderId="0" xfId="49" applyNumberFormat="1" applyFont="1" applyFill="1" applyAlignment="1">
      <alignment horizontal="center"/>
    </xf>
    <xf numFmtId="2" fontId="76" fillId="57" borderId="0" xfId="49" applyNumberFormat="1" applyFont="1" applyFill="1"/>
    <xf numFmtId="2" fontId="76" fillId="57" borderId="121" xfId="49" applyNumberFormat="1" applyFont="1" applyFill="1" applyBorder="1"/>
    <xf numFmtId="0" fontId="77" fillId="0" borderId="0" xfId="49" applyFont="1" applyAlignment="1">
      <alignment horizontal="center"/>
    </xf>
    <xf numFmtId="0" fontId="80" fillId="57" borderId="120" xfId="49" applyFont="1" applyFill="1" applyBorder="1" applyAlignment="1">
      <alignment horizontal="left"/>
    </xf>
    <xf numFmtId="0" fontId="84" fillId="57" borderId="0" xfId="49" applyFont="1" applyFill="1"/>
    <xf numFmtId="2" fontId="79" fillId="57" borderId="0" xfId="49" applyNumberFormat="1" applyFont="1" applyFill="1"/>
    <xf numFmtId="10" fontId="80" fillId="57" borderId="0" xfId="49" applyNumberFormat="1" applyFont="1" applyFill="1" applyAlignment="1">
      <alignment horizontal="center" vertical="center"/>
    </xf>
    <xf numFmtId="2" fontId="79" fillId="57" borderId="0" xfId="49" applyNumberFormat="1" applyFont="1" applyFill="1" applyAlignment="1">
      <alignment horizontal="left"/>
    </xf>
    <xf numFmtId="0" fontId="86" fillId="0" borderId="0" xfId="49" applyFont="1"/>
    <xf numFmtId="166" fontId="80" fillId="0" borderId="0" xfId="49" applyNumberFormat="1" applyFont="1"/>
    <xf numFmtId="0" fontId="79" fillId="0" borderId="0" xfId="49" applyFont="1"/>
    <xf numFmtId="0" fontId="79" fillId="57" borderId="120" xfId="49" applyFont="1" applyFill="1" applyBorder="1" applyAlignment="1">
      <alignment horizontal="left"/>
    </xf>
    <xf numFmtId="0" fontId="79" fillId="57" borderId="0" xfId="49" applyFont="1" applyFill="1"/>
    <xf numFmtId="0" fontId="86" fillId="57" borderId="0" xfId="49" applyFont="1" applyFill="1" applyAlignment="1">
      <alignment horizontal="center"/>
    </xf>
    <xf numFmtId="0" fontId="76" fillId="0" borderId="0" xfId="49" applyFont="1"/>
    <xf numFmtId="2" fontId="86" fillId="0" borderId="0" xfId="49" applyNumberFormat="1" applyFont="1"/>
    <xf numFmtId="2" fontId="79" fillId="0" borderId="0" xfId="49" applyNumberFormat="1" applyFont="1"/>
    <xf numFmtId="0" fontId="79" fillId="57" borderId="0" xfId="49" applyFont="1" applyFill="1" applyAlignment="1">
      <alignment horizontal="center"/>
    </xf>
    <xf numFmtId="0" fontId="87" fillId="57" borderId="120" xfId="49" applyFont="1" applyFill="1" applyBorder="1" applyAlignment="1">
      <alignment horizontal="left"/>
    </xf>
    <xf numFmtId="0" fontId="88" fillId="57" borderId="0" xfId="49" applyFont="1" applyFill="1" applyAlignment="1">
      <alignment horizontal="center"/>
    </xf>
    <xf numFmtId="2" fontId="87" fillId="57" borderId="121" xfId="49" applyNumberFormat="1" applyFont="1" applyFill="1" applyBorder="1"/>
    <xf numFmtId="2" fontId="88" fillId="0" borderId="0" xfId="49" applyNumberFormat="1" applyFont="1" applyAlignment="1">
      <alignment horizontal="right"/>
    </xf>
    <xf numFmtId="2" fontId="76" fillId="0" borderId="0" xfId="49" applyNumberFormat="1" applyFont="1"/>
    <xf numFmtId="2" fontId="79" fillId="57" borderId="121" xfId="49" applyNumberFormat="1" applyFont="1" applyFill="1" applyBorder="1"/>
    <xf numFmtId="10" fontId="80" fillId="57" borderId="0" xfId="49" applyNumberFormat="1" applyFont="1" applyFill="1" applyAlignment="1">
      <alignment horizontal="center"/>
    </xf>
    <xf numFmtId="0" fontId="89" fillId="57" borderId="0" xfId="49" applyFont="1" applyFill="1" applyAlignment="1">
      <alignment horizontal="center"/>
    </xf>
    <xf numFmtId="0" fontId="80" fillId="57" borderId="0" xfId="49" applyFont="1" applyFill="1" applyAlignment="1">
      <alignment horizontal="center"/>
    </xf>
    <xf numFmtId="0" fontId="79" fillId="57" borderId="122" xfId="49" applyFont="1" applyFill="1" applyBorder="1" applyAlignment="1">
      <alignment horizontal="left"/>
    </xf>
    <xf numFmtId="0" fontId="79" fillId="57" borderId="123" xfId="49" applyFont="1" applyFill="1" applyBorder="1"/>
    <xf numFmtId="2" fontId="79" fillId="57" borderId="123" xfId="49" applyNumberFormat="1" applyFont="1" applyFill="1" applyBorder="1"/>
    <xf numFmtId="0" fontId="79" fillId="57" borderId="123" xfId="49" applyFont="1" applyFill="1" applyBorder="1" applyAlignment="1">
      <alignment horizontal="center"/>
    </xf>
    <xf numFmtId="2" fontId="79" fillId="57" borderId="109" xfId="49" applyNumberFormat="1" applyFont="1" applyFill="1" applyBorder="1"/>
    <xf numFmtId="0" fontId="81" fillId="62" borderId="0" xfId="49" applyFont="1" applyFill="1"/>
    <xf numFmtId="2" fontId="89" fillId="62" borderId="0" xfId="49" applyNumberFormat="1" applyFont="1" applyFill="1"/>
    <xf numFmtId="2" fontId="87" fillId="62" borderId="0" xfId="49" applyNumberFormat="1" applyFont="1" applyFill="1"/>
    <xf numFmtId="0" fontId="87" fillId="62" borderId="0" xfId="49" applyFont="1" applyFill="1"/>
    <xf numFmtId="2" fontId="76" fillId="57" borderId="118" xfId="49" applyNumberFormat="1" applyFont="1" applyFill="1" applyBorder="1"/>
    <xf numFmtId="2" fontId="76" fillId="57" borderId="116" xfId="49" applyNumberFormat="1" applyFont="1" applyFill="1" applyBorder="1"/>
    <xf numFmtId="0" fontId="90" fillId="62" borderId="0" xfId="49" applyFont="1" applyFill="1"/>
    <xf numFmtId="9" fontId="76" fillId="57" borderId="0" xfId="49" applyNumberFormat="1" applyFont="1" applyFill="1" applyAlignment="1">
      <alignment horizontal="right"/>
    </xf>
    <xf numFmtId="9" fontId="79" fillId="0" borderId="0" xfId="49" applyNumberFormat="1" applyFont="1" applyAlignment="1">
      <alignment horizontal="right"/>
    </xf>
    <xf numFmtId="2" fontId="76" fillId="57" borderId="0" xfId="49" applyNumberFormat="1" applyFont="1" applyFill="1" applyAlignment="1">
      <alignment horizontal="right"/>
    </xf>
    <xf numFmtId="2" fontId="79" fillId="0" borderId="0" xfId="49" applyNumberFormat="1" applyFont="1" applyAlignment="1">
      <alignment horizontal="right"/>
    </xf>
    <xf numFmtId="4" fontId="79" fillId="0" borderId="0" xfId="49" applyNumberFormat="1" applyFont="1" applyAlignment="1">
      <alignment horizontal="right"/>
    </xf>
    <xf numFmtId="0" fontId="76" fillId="57" borderId="122" xfId="49" applyFont="1" applyFill="1" applyBorder="1" applyAlignment="1">
      <alignment horizontal="left"/>
    </xf>
    <xf numFmtId="0" fontId="76" fillId="57" borderId="123" xfId="49" applyFont="1" applyFill="1" applyBorder="1"/>
    <xf numFmtId="2" fontId="91" fillId="57" borderId="123" xfId="49" applyNumberFormat="1" applyFont="1" applyFill="1" applyBorder="1"/>
    <xf numFmtId="0" fontId="92" fillId="57" borderId="123" xfId="49" applyFont="1" applyFill="1" applyBorder="1" applyAlignment="1">
      <alignment horizontal="center"/>
    </xf>
    <xf numFmtId="2" fontId="92" fillId="57" borderId="123" xfId="49" applyNumberFormat="1" applyFont="1" applyFill="1" applyBorder="1"/>
    <xf numFmtId="2" fontId="92" fillId="57" borderId="109" xfId="49" applyNumberFormat="1" applyFont="1" applyFill="1" applyBorder="1"/>
    <xf numFmtId="0" fontId="93" fillId="0" borderId="0" xfId="49" applyFont="1"/>
    <xf numFmtId="0" fontId="80" fillId="62" borderId="0" xfId="49" applyFont="1" applyFill="1" applyAlignment="1">
      <alignment horizontal="center"/>
    </xf>
    <xf numFmtId="0" fontId="76" fillId="62" borderId="0" xfId="49" applyFont="1" applyFill="1" applyAlignment="1">
      <alignment horizontal="left"/>
    </xf>
    <xf numFmtId="2" fontId="79" fillId="62" borderId="0" xfId="49" applyNumberFormat="1" applyFont="1" applyFill="1"/>
    <xf numFmtId="2" fontId="79" fillId="67" borderId="0" xfId="49" applyNumberFormat="1" applyFont="1" applyFill="1" applyAlignment="1">
      <alignment horizontal="center"/>
    </xf>
    <xf numFmtId="2" fontId="79" fillId="62" borderId="0" xfId="49" applyNumberFormat="1" applyFont="1" applyFill="1" applyAlignment="1">
      <alignment horizontal="center"/>
    </xf>
    <xf numFmtId="2" fontId="78" fillId="62" borderId="0" xfId="49" applyNumberFormat="1" applyFont="1" applyFill="1" applyAlignment="1">
      <alignment horizontal="center"/>
    </xf>
    <xf numFmtId="0" fontId="78" fillId="57" borderId="106" xfId="49" applyFont="1" applyFill="1" applyBorder="1" applyAlignment="1">
      <alignment vertical="top"/>
    </xf>
    <xf numFmtId="4" fontId="78" fillId="57" borderId="122" xfId="49" applyNumberFormat="1" applyFont="1" applyFill="1" applyBorder="1"/>
    <xf numFmtId="4" fontId="78" fillId="57" borderId="123" xfId="49" applyNumberFormat="1" applyFont="1" applyFill="1" applyBorder="1"/>
    <xf numFmtId="4" fontId="78" fillId="57" borderId="109" xfId="49" applyNumberFormat="1" applyFont="1" applyFill="1" applyBorder="1"/>
    <xf numFmtId="43" fontId="82" fillId="62" borderId="0" xfId="49" applyNumberFormat="1" applyFont="1" applyFill="1"/>
    <xf numFmtId="43" fontId="76" fillId="62" borderId="0" xfId="49" applyNumberFormat="1" applyFont="1" applyFill="1"/>
    <xf numFmtId="0" fontId="84" fillId="62" borderId="0" xfId="49" applyFont="1" applyFill="1" applyAlignment="1">
      <alignment horizontal="right"/>
    </xf>
    <xf numFmtId="43" fontId="84" fillId="62" borderId="0" xfId="49" applyNumberFormat="1" applyFont="1" applyFill="1" applyAlignment="1">
      <alignment horizontal="right"/>
    </xf>
    <xf numFmtId="43" fontId="90" fillId="0" borderId="128" xfId="49" applyNumberFormat="1" applyFont="1" applyBorder="1"/>
    <xf numFmtId="0" fontId="89" fillId="0" borderId="0" xfId="49" applyFont="1"/>
    <xf numFmtId="0" fontId="72" fillId="62" borderId="0" xfId="49" applyFont="1" applyFill="1" applyAlignment="1">
      <alignment vertical="top"/>
    </xf>
    <xf numFmtId="43" fontId="77" fillId="62" borderId="0" xfId="49" applyNumberFormat="1" applyFont="1" applyFill="1" applyAlignment="1">
      <alignment horizontal="center"/>
    </xf>
    <xf numFmtId="43" fontId="76" fillId="62" borderId="0" xfId="49" applyNumberFormat="1" applyFont="1" applyFill="1" applyAlignment="1">
      <alignment horizontal="center"/>
    </xf>
    <xf numFmtId="169" fontId="78" fillId="0" borderId="0" xfId="49" applyNumberFormat="1" applyFont="1" applyAlignment="1">
      <alignment horizontal="right"/>
    </xf>
    <xf numFmtId="169" fontId="70" fillId="0" borderId="0" xfId="49" applyNumberFormat="1" applyFont="1"/>
    <xf numFmtId="0" fontId="94" fillId="62" borderId="0" xfId="49" applyFont="1" applyFill="1" applyAlignment="1">
      <alignment horizontal="center"/>
    </xf>
    <xf numFmtId="43" fontId="95" fillId="62" borderId="0" xfId="49" applyNumberFormat="1" applyFont="1" applyFill="1"/>
    <xf numFmtId="43" fontId="80" fillId="49" borderId="124" xfId="49" applyNumberFormat="1" applyFont="1" applyFill="1" applyBorder="1" applyAlignment="1">
      <alignment horizontal="center"/>
    </xf>
    <xf numFmtId="43" fontId="96" fillId="62" borderId="0" xfId="49" applyNumberFormat="1" applyFont="1" applyFill="1" applyAlignment="1">
      <alignment horizontal="center"/>
    </xf>
    <xf numFmtId="43" fontId="89" fillId="49" borderId="127" xfId="49" applyNumberFormat="1" applyFont="1" applyFill="1" applyBorder="1" applyAlignment="1">
      <alignment horizontal="center"/>
    </xf>
    <xf numFmtId="0" fontId="80" fillId="49" borderId="129" xfId="49" applyFont="1" applyFill="1" applyBorder="1" applyAlignment="1">
      <alignment horizontal="center"/>
    </xf>
    <xf numFmtId="0" fontId="80" fillId="62" borderId="0" xfId="49" applyFont="1" applyFill="1"/>
    <xf numFmtId="168" fontId="81" fillId="62" borderId="0" xfId="49" applyNumberFormat="1" applyFont="1" applyFill="1"/>
    <xf numFmtId="0" fontId="83" fillId="65" borderId="108" xfId="49" applyFont="1" applyFill="1" applyBorder="1" applyAlignment="1">
      <alignment horizontal="center" textRotation="90"/>
    </xf>
    <xf numFmtId="0" fontId="78" fillId="0" borderId="0" xfId="49" applyFont="1" applyAlignment="1">
      <alignment horizontal="right"/>
    </xf>
    <xf numFmtId="0" fontId="80" fillId="62" borderId="120" xfId="49" applyFont="1" applyFill="1" applyBorder="1"/>
    <xf numFmtId="0" fontId="84" fillId="62" borderId="123" xfId="49" applyFont="1" applyFill="1" applyBorder="1"/>
    <xf numFmtId="0" fontId="83" fillId="65" borderId="119" xfId="49" applyFont="1" applyFill="1" applyBorder="1" applyAlignment="1">
      <alignment horizontal="center" textRotation="90"/>
    </xf>
    <xf numFmtId="0" fontId="83" fillId="65" borderId="107" xfId="49" applyFont="1" applyFill="1" applyBorder="1" applyAlignment="1">
      <alignment horizontal="center" textRotation="90"/>
    </xf>
    <xf numFmtId="43" fontId="95" fillId="62" borderId="128" xfId="49" applyNumberFormat="1" applyFont="1" applyFill="1" applyBorder="1"/>
    <xf numFmtId="43" fontId="80" fillId="49" borderId="125" xfId="49" applyNumberFormat="1" applyFont="1" applyFill="1" applyBorder="1" applyAlignment="1">
      <alignment horizontal="center"/>
    </xf>
    <xf numFmtId="43" fontId="80" fillId="49" borderId="126" xfId="49" applyNumberFormat="1" applyFont="1" applyFill="1" applyBorder="1" applyAlignment="1">
      <alignment horizontal="center"/>
    </xf>
    <xf numFmtId="43" fontId="89" fillId="49" borderId="0" xfId="49" applyNumberFormat="1" applyFont="1" applyFill="1" applyAlignment="1">
      <alignment horizontal="center"/>
    </xf>
    <xf numFmtId="0" fontId="80" fillId="49" borderId="130" xfId="49" applyFont="1" applyFill="1" applyBorder="1" applyAlignment="1">
      <alignment horizontal="center"/>
    </xf>
    <xf numFmtId="0" fontId="80" fillId="49" borderId="131" xfId="49" applyFont="1" applyFill="1" applyBorder="1" applyAlignment="1">
      <alignment horizontal="center"/>
    </xf>
    <xf numFmtId="0" fontId="78" fillId="64" borderId="117" xfId="0" applyFont="1" applyFill="1" applyBorder="1" applyAlignment="1">
      <alignment horizontal="center"/>
    </xf>
    <xf numFmtId="0" fontId="78" fillId="64" borderId="108" xfId="0" applyFont="1" applyFill="1" applyBorder="1" applyAlignment="1">
      <alignment horizontal="center"/>
    </xf>
    <xf numFmtId="0" fontId="78" fillId="64" borderId="116" xfId="0" applyFont="1" applyFill="1" applyBorder="1" applyAlignment="1">
      <alignment horizontal="center"/>
    </xf>
    <xf numFmtId="0" fontId="82" fillId="62" borderId="0" xfId="0" applyFont="1" applyFill="1"/>
    <xf numFmtId="0" fontId="78" fillId="66" borderId="117" xfId="0" applyFont="1" applyFill="1" applyBorder="1" applyAlignment="1">
      <alignment horizontal="center"/>
    </xf>
    <xf numFmtId="0" fontId="78" fillId="66" borderId="108" xfId="0" applyFont="1" applyFill="1" applyBorder="1" applyAlignment="1">
      <alignment horizontal="center"/>
    </xf>
    <xf numFmtId="0" fontId="78" fillId="66" borderId="116" xfId="0" applyFont="1" applyFill="1" applyBorder="1" applyAlignment="1">
      <alignment horizontal="center"/>
    </xf>
    <xf numFmtId="0" fontId="85" fillId="64" borderId="107" xfId="0" applyFont="1" applyFill="1" applyBorder="1" applyAlignment="1">
      <alignment horizontal="center"/>
    </xf>
    <xf numFmtId="0" fontId="85" fillId="64" borderId="109" xfId="0" applyFont="1" applyFill="1" applyBorder="1" applyAlignment="1">
      <alignment horizontal="center"/>
    </xf>
    <xf numFmtId="0" fontId="78" fillId="66" borderId="104" xfId="0" applyFont="1" applyFill="1" applyBorder="1" applyAlignment="1">
      <alignment horizontal="center"/>
    </xf>
    <xf numFmtId="4" fontId="79" fillId="64" borderId="107" xfId="0" applyNumberFormat="1" applyFont="1" applyFill="1" applyBorder="1" applyAlignment="1">
      <alignment horizontal="center"/>
    </xf>
    <xf numFmtId="0" fontId="79" fillId="64" borderId="107" xfId="0" applyFont="1" applyFill="1" applyBorder="1" applyAlignment="1">
      <alignment horizontal="center"/>
    </xf>
    <xf numFmtId="4" fontId="79" fillId="64" borderId="109" xfId="0" applyNumberFormat="1" applyFont="1" applyFill="1" applyBorder="1" applyAlignment="1">
      <alignment horizontal="center"/>
    </xf>
    <xf numFmtId="2" fontId="79" fillId="64" borderId="109" xfId="0" applyNumberFormat="1" applyFont="1" applyFill="1" applyBorder="1" applyAlignment="1">
      <alignment horizontal="center"/>
    </xf>
    <xf numFmtId="165" fontId="79" fillId="66" borderId="104" xfId="0" applyNumberFormat="1" applyFont="1" applyFill="1" applyBorder="1" applyAlignment="1">
      <alignment horizontal="center"/>
    </xf>
    <xf numFmtId="2" fontId="79" fillId="66" borderId="104" xfId="0" applyNumberFormat="1" applyFont="1" applyFill="1" applyBorder="1" applyAlignment="1">
      <alignment horizontal="center"/>
    </xf>
    <xf numFmtId="2" fontId="78" fillId="66" borderId="104" xfId="0" applyNumberFormat="1" applyFont="1" applyFill="1" applyBorder="1" applyAlignment="1">
      <alignment horizontal="center"/>
    </xf>
    <xf numFmtId="2" fontId="78" fillId="66" borderId="104" xfId="0" applyNumberFormat="1" applyFont="1" applyFill="1" applyBorder="1"/>
    <xf numFmtId="168" fontId="79" fillId="57" borderId="118" xfId="49" applyNumberFormat="1" applyFont="1" applyFill="1" applyBorder="1"/>
    <xf numFmtId="168" fontId="81" fillId="57" borderId="106" xfId="49" applyNumberFormat="1" applyFont="1" applyFill="1" applyBorder="1"/>
    <xf numFmtId="0" fontId="97" fillId="0" borderId="132" xfId="0" applyFont="1" applyBorder="1" applyAlignment="1">
      <alignment wrapText="1"/>
    </xf>
    <xf numFmtId="0" fontId="97" fillId="0" borderId="133" xfId="0" applyFont="1" applyBorder="1" applyAlignment="1">
      <alignment wrapText="1"/>
    </xf>
    <xf numFmtId="0" fontId="66" fillId="0" borderId="133" xfId="0" applyFont="1" applyBorder="1" applyAlignment="1">
      <alignment wrapText="1"/>
    </xf>
    <xf numFmtId="168" fontId="0" fillId="0" borderId="0" xfId="0" applyNumberFormat="1"/>
    <xf numFmtId="177" fontId="22" fillId="37" borderId="21" xfId="0" applyNumberFormat="1" applyFont="1" applyFill="1" applyBorder="1" applyAlignment="1">
      <alignment vertical="center"/>
    </xf>
    <xf numFmtId="177" fontId="22" fillId="41" borderId="1" xfId="29" applyNumberFormat="1" applyFont="1" applyFill="1" applyBorder="1" applyAlignment="1">
      <alignment vertical="center"/>
    </xf>
    <xf numFmtId="168" fontId="81" fillId="57" borderId="104" xfId="49" applyNumberFormat="1" applyFont="1" applyFill="1" applyBorder="1"/>
    <xf numFmtId="166" fontId="0" fillId="34" borderId="1" xfId="0" applyNumberFormat="1" applyFill="1" applyBorder="1"/>
    <xf numFmtId="0" fontId="69" fillId="62" borderId="0" xfId="0" applyFont="1" applyFill="1" applyAlignment="1">
      <alignment horizontal="center"/>
    </xf>
    <xf numFmtId="0" fontId="69" fillId="62" borderId="109" xfId="0" applyFont="1" applyFill="1" applyBorder="1"/>
    <xf numFmtId="0" fontId="69" fillId="62" borderId="107" xfId="0" applyFont="1" applyFill="1" applyBorder="1"/>
    <xf numFmtId="0" fontId="69" fillId="62" borderId="106" xfId="0" applyFont="1" applyFill="1" applyBorder="1" applyAlignment="1">
      <alignment horizontal="center"/>
    </xf>
    <xf numFmtId="0" fontId="69" fillId="62" borderId="110" xfId="0" applyFont="1" applyFill="1" applyBorder="1"/>
    <xf numFmtId="0" fontId="69" fillId="62" borderId="110" xfId="0" applyFont="1" applyFill="1" applyBorder="1" applyAlignment="1">
      <alignment horizontal="left"/>
    </xf>
    <xf numFmtId="0" fontId="69" fillId="0" borderId="110" xfId="0" applyFont="1" applyBorder="1" applyAlignment="1">
      <alignment horizontal="left"/>
    </xf>
    <xf numFmtId="0" fontId="69" fillId="0" borderId="105" xfId="0" applyFont="1" applyBorder="1" applyAlignment="1">
      <alignment horizontal="left"/>
    </xf>
    <xf numFmtId="0" fontId="69" fillId="0" borderId="105" xfId="0" applyFont="1" applyBorder="1" applyAlignment="1">
      <alignment horizontal="center" vertical="center"/>
    </xf>
    <xf numFmtId="0" fontId="69" fillId="62" borderId="107" xfId="0" applyFont="1" applyFill="1" applyBorder="1" applyAlignment="1">
      <alignment horizontal="center"/>
    </xf>
    <xf numFmtId="0" fontId="71" fillId="62" borderId="107" xfId="0" applyFont="1" applyFill="1" applyBorder="1"/>
    <xf numFmtId="0" fontId="71" fillId="0" borderId="107" xfId="0" applyFont="1" applyBorder="1"/>
    <xf numFmtId="0" fontId="71" fillId="62" borderId="107" xfId="0" applyFont="1" applyFill="1" applyBorder="1" applyAlignment="1">
      <alignment horizontal="center"/>
    </xf>
    <xf numFmtId="0" fontId="71" fillId="0" borderId="107" xfId="0" applyFont="1" applyBorder="1" applyAlignment="1">
      <alignment horizontal="center"/>
    </xf>
    <xf numFmtId="0" fontId="69" fillId="62" borderId="107" xfId="0" applyFont="1" applyFill="1" applyBorder="1" applyAlignment="1">
      <alignment horizontal="left"/>
    </xf>
    <xf numFmtId="0" fontId="70" fillId="60" borderId="107" xfId="0" applyFont="1" applyFill="1" applyBorder="1"/>
    <xf numFmtId="0" fontId="70" fillId="60" borderId="107" xfId="0" applyFont="1" applyFill="1" applyBorder="1" applyAlignment="1">
      <alignment horizontal="center"/>
    </xf>
    <xf numFmtId="0" fontId="70" fillId="61" borderId="107" xfId="0" applyFont="1" applyFill="1" applyBorder="1" applyAlignment="1">
      <alignment horizontal="center"/>
    </xf>
    <xf numFmtId="0" fontId="70" fillId="61" borderId="107" xfId="0" applyFont="1" applyFill="1" applyBorder="1" applyAlignment="1">
      <alignment horizontal="center" vertical="center"/>
    </xf>
    <xf numFmtId="0" fontId="69" fillId="61" borderId="107" xfId="0" applyFont="1" applyFill="1" applyBorder="1" applyAlignment="1">
      <alignment horizontal="center" vertical="center"/>
    </xf>
    <xf numFmtId="0" fontId="71" fillId="51" borderId="105" xfId="0" applyFont="1" applyFill="1" applyBorder="1" applyAlignment="1">
      <alignment horizontal="center"/>
    </xf>
    <xf numFmtId="0" fontId="69" fillId="52" borderId="107" xfId="0" applyFont="1" applyFill="1" applyBorder="1"/>
    <xf numFmtId="0" fontId="71" fillId="54" borderId="105" xfId="0" applyFont="1" applyFill="1" applyBorder="1" applyAlignment="1">
      <alignment horizontal="center"/>
    </xf>
    <xf numFmtId="0" fontId="69" fillId="54" borderId="107" xfId="0" applyFont="1" applyFill="1" applyBorder="1"/>
    <xf numFmtId="0" fontId="69" fillId="54" borderId="105" xfId="0" applyFont="1" applyFill="1" applyBorder="1" applyAlignment="1">
      <alignment horizontal="left"/>
    </xf>
    <xf numFmtId="0" fontId="71" fillId="55" borderId="105" xfId="0" applyFont="1" applyFill="1" applyBorder="1" applyAlignment="1">
      <alignment horizontal="center"/>
    </xf>
    <xf numFmtId="0" fontId="69" fillId="55" borderId="107" xfId="0" applyFont="1" applyFill="1" applyBorder="1" applyAlignment="1">
      <alignment horizontal="left"/>
    </xf>
    <xf numFmtId="0" fontId="71" fillId="56" borderId="105" xfId="0" applyFont="1" applyFill="1" applyBorder="1" applyAlignment="1">
      <alignment horizontal="center"/>
    </xf>
    <xf numFmtId="0" fontId="69" fillId="58" borderId="107" xfId="0" applyFont="1" applyFill="1" applyBorder="1" applyAlignment="1">
      <alignment horizontal="center" vertical="center"/>
    </xf>
    <xf numFmtId="0" fontId="69" fillId="62" borderId="107" xfId="0" applyFont="1" applyFill="1" applyBorder="1" applyAlignment="1">
      <alignment horizontal="center" vertical="center"/>
    </xf>
    <xf numFmtId="0" fontId="69" fillId="58" borderId="107" xfId="0" applyFont="1" applyFill="1" applyBorder="1" applyAlignment="1">
      <alignment horizontal="center" vertical="top"/>
    </xf>
    <xf numFmtId="0" fontId="69" fillId="62" borderId="107" xfId="0" applyFont="1" applyFill="1" applyBorder="1" applyAlignment="1">
      <alignment horizontal="center" vertical="top"/>
    </xf>
    <xf numFmtId="0" fontId="71" fillId="58" borderId="105" xfId="0" applyFont="1" applyFill="1" applyBorder="1" applyAlignment="1">
      <alignment horizontal="center" vertical="top"/>
    </xf>
    <xf numFmtId="0" fontId="69" fillId="59" borderId="107" xfId="0" applyFont="1" applyFill="1" applyBorder="1" applyAlignment="1">
      <alignment horizontal="left" vertical="center"/>
    </xf>
    <xf numFmtId="0" fontId="69" fillId="62" borderId="107" xfId="0" applyFont="1" applyFill="1" applyBorder="1" applyAlignment="1">
      <alignment horizontal="left" vertical="center"/>
    </xf>
    <xf numFmtId="0" fontId="69" fillId="59" borderId="105" xfId="0" applyFont="1" applyFill="1" applyBorder="1" applyAlignment="1">
      <alignment horizontal="left"/>
    </xf>
    <xf numFmtId="0" fontId="69" fillId="59" borderId="107" xfId="0" applyFont="1" applyFill="1" applyBorder="1" applyAlignment="1">
      <alignment horizontal="center" vertical="center"/>
    </xf>
    <xf numFmtId="0" fontId="69" fillId="59" borderId="107" xfId="0" applyFont="1" applyFill="1" applyBorder="1"/>
    <xf numFmtId="0" fontId="69" fillId="59" borderId="104" xfId="0" applyFont="1" applyFill="1" applyBorder="1" applyAlignment="1">
      <alignment horizontal="right"/>
    </xf>
    <xf numFmtId="0" fontId="69" fillId="59" borderId="105" xfId="0" applyFont="1" applyFill="1" applyBorder="1" applyAlignment="1">
      <alignment horizontal="center"/>
    </xf>
    <xf numFmtId="0" fontId="71" fillId="62" borderId="107" xfId="0" applyFont="1" applyFill="1" applyBorder="1" applyAlignment="1">
      <alignment horizontal="left"/>
    </xf>
    <xf numFmtId="0" fontId="69" fillId="0" borderId="105" xfId="0" applyFont="1" applyBorder="1" applyAlignment="1">
      <alignment horizontal="left" vertical="center"/>
    </xf>
    <xf numFmtId="0" fontId="12" fillId="62" borderId="107" xfId="36" applyFill="1" applyBorder="1"/>
    <xf numFmtId="0" fontId="12" fillId="62" borderId="107" xfId="36" applyFill="1" applyBorder="1" applyAlignment="1">
      <alignment horizontal="left"/>
    </xf>
    <xf numFmtId="0" fontId="12" fillId="62" borderId="107" xfId="36" applyFill="1" applyBorder="1" applyAlignment="1">
      <alignment horizontal="center"/>
    </xf>
    <xf numFmtId="0" fontId="12" fillId="0" borderId="107" xfId="36" applyBorder="1" applyAlignment="1">
      <alignment horizontal="center"/>
    </xf>
    <xf numFmtId="0" fontId="12" fillId="0" borderId="105" xfId="36" applyBorder="1" applyAlignment="1">
      <alignment horizontal="left"/>
    </xf>
    <xf numFmtId="0" fontId="71" fillId="0" borderId="107" xfId="0" applyFont="1" applyBorder="1" applyAlignment="1">
      <alignment horizontal="left"/>
    </xf>
    <xf numFmtId="9" fontId="79" fillId="57" borderId="0" xfId="0" applyNumberFormat="1" applyFont="1" applyFill="1" applyAlignment="1">
      <alignment horizontal="right"/>
    </xf>
    <xf numFmtId="0" fontId="98" fillId="0" borderId="1" xfId="0" applyFont="1" applyBorder="1"/>
    <xf numFmtId="0" fontId="45" fillId="34" borderId="1" xfId="0" applyFont="1" applyFill="1" applyBorder="1" applyAlignment="1">
      <alignment horizontal="right"/>
    </xf>
    <xf numFmtId="0" fontId="18" fillId="34" borderId="1" xfId="0" applyFont="1" applyFill="1" applyBorder="1" applyAlignment="1">
      <alignment wrapText="1"/>
    </xf>
    <xf numFmtId="0" fontId="22" fillId="0" borderId="1" xfId="0" applyFont="1" applyBorder="1" applyAlignment="1">
      <alignment wrapText="1"/>
    </xf>
    <xf numFmtId="0" fontId="0" fillId="34" borderId="1" xfId="0" applyFill="1" applyBorder="1" applyAlignment="1">
      <alignment wrapText="1"/>
    </xf>
    <xf numFmtId="0" fontId="22" fillId="0" borderId="1" xfId="0" applyFont="1" applyBorder="1" applyAlignment="1">
      <alignment horizontal="right" wrapText="1"/>
    </xf>
    <xf numFmtId="0" fontId="0" fillId="34" borderId="0" xfId="0" applyFill="1" applyAlignment="1">
      <alignment wrapText="1"/>
    </xf>
    <xf numFmtId="0" fontId="41" fillId="0" borderId="4" xfId="0" applyFont="1" applyBorder="1" applyAlignment="1">
      <alignment vertical="center" wrapText="1"/>
    </xf>
    <xf numFmtId="0" fontId="29" fillId="0" borderId="24" xfId="0" applyFont="1" applyBorder="1" applyAlignment="1">
      <alignment vertical="center" wrapText="1"/>
    </xf>
    <xf numFmtId="0" fontId="41" fillId="0" borderId="9" xfId="0" applyFont="1" applyBorder="1" applyAlignment="1">
      <alignment horizontal="right" vertical="center" wrapText="1"/>
    </xf>
    <xf numFmtId="14" fontId="29" fillId="0" borderId="1" xfId="0" applyNumberFormat="1" applyFont="1" applyBorder="1" applyAlignment="1">
      <alignment horizontal="right" vertical="center" wrapText="1"/>
    </xf>
    <xf numFmtId="0" fontId="18" fillId="34" borderId="112" xfId="0" applyFont="1" applyFill="1" applyBorder="1" applyAlignment="1">
      <alignment horizontal="center" wrapText="1"/>
    </xf>
    <xf numFmtId="0" fontId="18" fillId="34" borderId="113" xfId="0" applyFont="1" applyFill="1" applyBorder="1" applyAlignment="1">
      <alignment horizontal="center" wrapText="1"/>
    </xf>
    <xf numFmtId="0" fontId="26" fillId="38" borderId="7" xfId="0" applyFont="1" applyFill="1" applyBorder="1" applyAlignment="1">
      <alignment horizontal="left" vertical="top"/>
    </xf>
    <xf numFmtId="0" fontId="26" fillId="38" borderId="0" xfId="0" applyFont="1" applyFill="1" applyAlignment="1">
      <alignment horizontal="left" vertical="top"/>
    </xf>
    <xf numFmtId="0" fontId="26" fillId="38" borderId="12" xfId="0" applyFont="1" applyFill="1" applyBorder="1" applyAlignment="1">
      <alignment horizontal="left" vertical="top"/>
    </xf>
    <xf numFmtId="0" fontId="26" fillId="38" borderId="13" xfId="0" applyFont="1" applyFill="1" applyBorder="1" applyAlignment="1">
      <alignment horizontal="left" vertical="top"/>
    </xf>
    <xf numFmtId="0" fontId="0" fillId="38" borderId="31" xfId="0" applyFill="1" applyBorder="1" applyAlignment="1">
      <alignment horizontal="left" vertical="top"/>
    </xf>
    <xf numFmtId="0" fontId="26" fillId="0" borderId="27" xfId="0" applyFont="1" applyBorder="1" applyAlignment="1">
      <alignment vertical="center"/>
    </xf>
    <xf numFmtId="0" fontId="26" fillId="0" borderId="28" xfId="0" applyFont="1" applyBorder="1" applyAlignment="1">
      <alignment vertical="center"/>
    </xf>
    <xf numFmtId="0" fontId="26" fillId="38" borderId="31" xfId="0" applyFont="1" applyFill="1" applyBorder="1" applyAlignment="1">
      <alignment horizontal="left" vertical="top"/>
    </xf>
    <xf numFmtId="0" fontId="41" fillId="0" borderId="27" xfId="0" applyFont="1" applyBorder="1" applyAlignment="1">
      <alignment vertical="center" wrapText="1"/>
    </xf>
    <xf numFmtId="0" fontId="41" fillId="0" borderId="28" xfId="0" applyFont="1" applyBorder="1" applyAlignment="1">
      <alignment vertical="center" wrapText="1"/>
    </xf>
    <xf numFmtId="0" fontId="41" fillId="0" borderId="27" xfId="0" applyFont="1" applyBorder="1" applyAlignment="1">
      <alignment vertical="center"/>
    </xf>
    <xf numFmtId="0" fontId="41" fillId="0" borderId="28" xfId="0" applyFont="1" applyBorder="1" applyAlignment="1">
      <alignment vertical="center"/>
    </xf>
    <xf numFmtId="0" fontId="26" fillId="0" borderId="38" xfId="0" applyFont="1" applyBorder="1" applyAlignment="1">
      <alignment vertical="center" wrapText="1"/>
    </xf>
    <xf numFmtId="0" fontId="26" fillId="0" borderId="40" xfId="0" applyFont="1" applyBorder="1" applyAlignment="1">
      <alignment vertical="center" wrapText="1"/>
    </xf>
    <xf numFmtId="0" fontId="41" fillId="0" borderId="38" xfId="0" applyFont="1" applyBorder="1" applyAlignment="1">
      <alignment horizontal="center" vertical="center" wrapText="1"/>
    </xf>
    <xf numFmtId="0" fontId="41" fillId="0" borderId="35" xfId="0" applyFont="1" applyBorder="1" applyAlignment="1">
      <alignment horizontal="center" vertical="center" wrapText="1"/>
    </xf>
    <xf numFmtId="0" fontId="41" fillId="0" borderId="7" xfId="0" applyFont="1" applyBorder="1" applyAlignment="1">
      <alignment horizontal="center" vertical="center" wrapText="1"/>
    </xf>
    <xf numFmtId="0" fontId="41" fillId="0" borderId="0" xfId="0" applyFont="1" applyAlignment="1">
      <alignment horizontal="center" vertical="center" wrapText="1"/>
    </xf>
    <xf numFmtId="2" fontId="26" fillId="0" borderId="44" xfId="0" applyNumberFormat="1" applyFont="1" applyBorder="1" applyAlignment="1">
      <alignment horizontal="right" vertical="center" wrapText="1"/>
    </xf>
    <xf numFmtId="2" fontId="26" fillId="0" borderId="45" xfId="0" applyNumberFormat="1" applyFont="1" applyBorder="1" applyAlignment="1">
      <alignment horizontal="right" vertical="center" wrapText="1"/>
    </xf>
    <xf numFmtId="0" fontId="41" fillId="0" borderId="23" xfId="0" applyFont="1" applyBorder="1" applyAlignment="1">
      <alignment horizontal="center" vertical="center"/>
    </xf>
    <xf numFmtId="0" fontId="41" fillId="0" borderId="79" xfId="0" applyFont="1" applyBorder="1" applyAlignment="1">
      <alignment horizontal="center" vertical="center"/>
    </xf>
    <xf numFmtId="0" fontId="41" fillId="0" borderId="4" xfId="0" applyFont="1" applyBorder="1" applyAlignment="1">
      <alignment horizontal="center" vertical="center"/>
    </xf>
    <xf numFmtId="0" fontId="41" fillId="0" borderId="82" xfId="0" applyFont="1" applyBorder="1" applyAlignment="1">
      <alignment horizontal="center" vertical="center"/>
    </xf>
    <xf numFmtId="0" fontId="41" fillId="0" borderId="7" xfId="0" applyFont="1" applyBorder="1" applyAlignment="1">
      <alignment horizontal="center" vertical="center"/>
    </xf>
    <xf numFmtId="0" fontId="41" fillId="0" borderId="84" xfId="0" applyFont="1" applyBorder="1" applyAlignment="1">
      <alignment horizontal="center" vertical="center"/>
    </xf>
    <xf numFmtId="0" fontId="26" fillId="42" borderId="27" xfId="0" applyFont="1" applyFill="1" applyBorder="1" applyAlignment="1">
      <alignment horizontal="center" vertical="center" wrapText="1"/>
    </xf>
    <xf numFmtId="0" fontId="26" fillId="42" borderId="29" xfId="0" applyFont="1" applyFill="1" applyBorder="1" applyAlignment="1">
      <alignment horizontal="center" vertical="center" wrapText="1"/>
    </xf>
    <xf numFmtId="0" fontId="18" fillId="33" borderId="93" xfId="0" applyFont="1" applyFill="1" applyBorder="1" applyAlignment="1">
      <alignment horizontal="center"/>
    </xf>
    <xf numFmtId="0" fontId="18" fillId="33" borderId="13" xfId="0" applyFont="1" applyFill="1" applyBorder="1" applyAlignment="1">
      <alignment horizontal="center"/>
    </xf>
    <xf numFmtId="0" fontId="18" fillId="33" borderId="94" xfId="0" applyFont="1" applyFill="1" applyBorder="1" applyAlignment="1">
      <alignment horizontal="center"/>
    </xf>
  </cellXfs>
  <cellStyles count="50">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29" xr:uid="{00000000-0005-0000-0000-00001C000000}"/>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Hyperlink 3" xfId="47" xr:uid="{E7B3B740-A79D-4EE3-80EC-2107343ED42A}"/>
    <cellStyle name="Input" xfId="37" builtinId="20" customBuiltin="1"/>
    <cellStyle name="Linked Cell" xfId="38" builtinId="24" customBuiltin="1"/>
    <cellStyle name="Neutral" xfId="39" builtinId="28" customBuiltin="1"/>
    <cellStyle name="Normal" xfId="0" builtinId="0"/>
    <cellStyle name="Normal 2" xfId="48" xr:uid="{6AC49864-D9B6-47B1-9445-B6DCA0AC16A2}"/>
    <cellStyle name="Normal 3" xfId="49" xr:uid="{F78DEDC3-3F5D-4EAD-9000-8749DA6725D8}"/>
    <cellStyle name="Note" xfId="40" builtinId="10" customBuiltin="1"/>
    <cellStyle name="Output" xfId="41" builtinId="21" customBuiltin="1"/>
    <cellStyle name="Percent" xfId="42" builtinId="5"/>
    <cellStyle name="Percent 2" xfId="43" xr:uid="{00000000-0005-0000-0000-00002B000000}"/>
    <cellStyle name="Title" xfId="44" builtinId="15" customBuiltin="1"/>
    <cellStyle name="Total" xfId="45" builtinId="25" customBuiltin="1"/>
    <cellStyle name="Warning Text" xfId="46" builtinId="11" customBuiltin="1"/>
  </cellStyles>
  <dxfs count="10">
    <dxf>
      <font>
        <color rgb="FF9C0006"/>
      </font>
      <fill>
        <patternFill>
          <bgColor rgb="FFFFC7CE"/>
        </patternFill>
      </fill>
    </dxf>
    <dxf>
      <font>
        <color rgb="FF9C0006"/>
      </font>
      <fill>
        <patternFill>
          <bgColor rgb="FFFFC7CE"/>
        </patternFill>
      </fill>
    </dxf>
    <dxf>
      <fill>
        <patternFill patternType="solid">
          <fgColor rgb="FFB7E1CD"/>
          <bgColor rgb="FFB7E1CD"/>
        </patternFill>
      </fill>
    </dxf>
    <dxf>
      <numFmt numFmtId="165" formatCode="0.0"/>
    </dxf>
    <dxf>
      <border>
        <left style="thin">
          <color indexed="64"/>
        </left>
        <right style="thin">
          <color indexed="64"/>
        </right>
        <top style="thin">
          <color indexed="64"/>
        </top>
        <bottom style="thin">
          <color indexed="64"/>
        </bottom>
      </border>
    </dxf>
    <dxf>
      <numFmt numFmtId="1" formatCode="0"/>
    </dxf>
    <dxf>
      <border>
        <bottom style="medium">
          <color indexed="64"/>
        </bottom>
      </border>
    </dxf>
    <dxf>
      <border>
        <bottom style="medium">
          <color indexed="64"/>
        </bottom>
      </border>
    </dxf>
    <dxf>
      <border>
        <left style="medium">
          <color indexed="64"/>
        </left>
        <top style="medium">
          <color indexed="64"/>
        </top>
        <bottom style="medium">
          <color indexed="64"/>
        </bottom>
      </border>
    </dxf>
    <dxf>
      <border>
        <left style="medium">
          <color indexed="64"/>
        </left>
        <top style="medium">
          <color indexed="64"/>
        </top>
        <bottom style="medium">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3.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pivotCacheDefinition" Target="pivotCache/pivotCacheDefinition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pivotCacheDefinition" Target="pivotCache/pivotCacheDefinition1.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4</xdr:col>
      <xdr:colOff>295275</xdr:colOff>
      <xdr:row>42</xdr:row>
      <xdr:rowOff>133351</xdr:rowOff>
    </xdr:from>
    <xdr:to>
      <xdr:col>5</xdr:col>
      <xdr:colOff>219075</xdr:colOff>
      <xdr:row>47</xdr:row>
      <xdr:rowOff>171451</xdr:rowOff>
    </xdr:to>
    <xdr:sp macro="" textlink="">
      <xdr:nvSpPr>
        <xdr:cNvPr id="2" name="Arrow: Curved Left 1">
          <a:extLst>
            <a:ext uri="{FF2B5EF4-FFF2-40B4-BE49-F238E27FC236}">
              <a16:creationId xmlns:a16="http://schemas.microsoft.com/office/drawing/2014/main" id="{00000000-0008-0000-0100-000002000000}"/>
            </a:ext>
          </a:extLst>
        </xdr:cNvPr>
        <xdr:cNvSpPr/>
      </xdr:nvSpPr>
      <xdr:spPr>
        <a:xfrm>
          <a:off x="5724525" y="8134351"/>
          <a:ext cx="333375" cy="990600"/>
        </a:xfrm>
        <a:prstGeom prst="curvedLeftArrow">
          <a:avLst>
            <a:gd name="adj1" fmla="val 30612"/>
            <a:gd name="adj2" fmla="val 50000"/>
            <a:gd name="adj3" fmla="val 25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150"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18</xdr:col>
      <xdr:colOff>914399</xdr:colOff>
      <xdr:row>45</xdr:row>
      <xdr:rowOff>77637</xdr:rowOff>
    </xdr:from>
    <xdr:to>
      <xdr:col>21</xdr:col>
      <xdr:colOff>571695</xdr:colOff>
      <xdr:row>102</xdr:row>
      <xdr:rowOff>31582</xdr:rowOff>
    </xdr:to>
    <xdr:pic>
      <xdr:nvPicPr>
        <xdr:cNvPr id="2" name="Picture 1" descr="A close-up of a list&#10;&#10;AI-generated content may be incorrect.">
          <a:extLst>
            <a:ext uri="{FF2B5EF4-FFF2-40B4-BE49-F238E27FC236}">
              <a16:creationId xmlns:a16="http://schemas.microsoft.com/office/drawing/2014/main" id="{473FF32D-A5F4-6C0C-C607-6859475643DD}"/>
            </a:ext>
          </a:extLst>
        </xdr:cNvPr>
        <xdr:cNvPicPr>
          <a:picLocks noChangeAspect="1"/>
        </xdr:cNvPicPr>
      </xdr:nvPicPr>
      <xdr:blipFill>
        <a:blip xmlns:r="http://schemas.openxmlformats.org/officeDocument/2006/relationships" r:embed="rId1"/>
        <a:stretch>
          <a:fillRect/>
        </a:stretch>
      </xdr:blipFill>
      <xdr:spPr>
        <a:xfrm>
          <a:off x="16183154" y="8281358"/>
          <a:ext cx="2823190" cy="103401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581025</xdr:colOff>
      <xdr:row>49</xdr:row>
      <xdr:rowOff>76200</xdr:rowOff>
    </xdr:from>
    <xdr:to>
      <xdr:col>9</xdr:col>
      <xdr:colOff>694449</xdr:colOff>
      <xdr:row>59</xdr:row>
      <xdr:rowOff>9295</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4067175" y="10658475"/>
          <a:ext cx="7000000" cy="1838095"/>
        </a:xfrm>
        <a:prstGeom prst="rect">
          <a:avLst/>
        </a:prstGeom>
      </xdr:spPr>
    </xdr:pic>
    <xdr:clientData/>
  </xdr:twoCellAnchor>
  <xdr:twoCellAnchor>
    <xdr:from>
      <xdr:col>8</xdr:col>
      <xdr:colOff>914400</xdr:colOff>
      <xdr:row>47</xdr:row>
      <xdr:rowOff>38100</xdr:rowOff>
    </xdr:from>
    <xdr:to>
      <xdr:col>9</xdr:col>
      <xdr:colOff>561975</xdr:colOff>
      <xdr:row>50</xdr:row>
      <xdr:rowOff>9525</xdr:rowOff>
    </xdr:to>
    <xdr:sp macro="" textlink="">
      <xdr:nvSpPr>
        <xdr:cNvPr id="3" name="Arrow: Down 2">
          <a:extLst>
            <a:ext uri="{FF2B5EF4-FFF2-40B4-BE49-F238E27FC236}">
              <a16:creationId xmlns:a16="http://schemas.microsoft.com/office/drawing/2014/main" id="{00000000-0008-0000-0900-000003000000}"/>
            </a:ext>
          </a:extLst>
        </xdr:cNvPr>
        <xdr:cNvSpPr/>
      </xdr:nvSpPr>
      <xdr:spPr>
        <a:xfrm>
          <a:off x="5495925" y="12011025"/>
          <a:ext cx="581025" cy="4572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150" sz="1100"/>
        </a:p>
      </xdr:txBody>
    </xdr:sp>
    <xdr:clientData/>
  </xdr:twoCellAnchor>
  <xdr:twoCellAnchor editAs="oneCell">
    <xdr:from>
      <xdr:col>8</xdr:col>
      <xdr:colOff>120412</xdr:colOff>
      <xdr:row>14</xdr:row>
      <xdr:rowOff>104775</xdr:rowOff>
    </xdr:from>
    <xdr:to>
      <xdr:col>14</xdr:col>
      <xdr:colOff>306395</xdr:colOff>
      <xdr:row>31</xdr:row>
      <xdr:rowOff>114217</xdr:rowOff>
    </xdr:to>
    <xdr:pic>
      <xdr:nvPicPr>
        <xdr:cNvPr id="4" name="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2"/>
        <a:stretch>
          <a:fillRect/>
        </a:stretch>
      </xdr:blipFill>
      <xdr:spPr>
        <a:xfrm>
          <a:off x="8035687" y="2905125"/>
          <a:ext cx="6386758" cy="326789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5</xdr:col>
      <xdr:colOff>333014</xdr:colOff>
      <xdr:row>35</xdr:row>
      <xdr:rowOff>37202</xdr:rowOff>
    </xdr:from>
    <xdr:ext cx="7681232" cy="3867150"/>
    <xdr:pic>
      <xdr:nvPicPr>
        <xdr:cNvPr id="2" name="Picture 1">
          <a:extLst>
            <a:ext uri="{FF2B5EF4-FFF2-40B4-BE49-F238E27FC236}">
              <a16:creationId xmlns:a16="http://schemas.microsoft.com/office/drawing/2014/main" id="{D5B32924-377E-4EA9-8E46-DFEF0AE49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1052" y="6757179"/>
          <a:ext cx="7681232" cy="38671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C:/Users/erici/AppData/Local/Microsoft/Windows/INetCache/Content.Outlook/2AOCYIJS/Kenya%20Survey%20A%20_VPA06%20MASTER%2028%20AUG%202023%20Results%20sheet.xlsx" TargetMode="External"/><Relationship Id="rId1" Type="http://schemas.openxmlformats.org/officeDocument/2006/relationships/externalLinkPath" Target="file:///C:\Users\erici\AppData\Local\Microsoft\Windows\INetCache\Content.Outlook\2AOCYIJS\Kenya%20Survey%20A%20_VPA06%20MASTER%2028%20AUG%202023%20Results%20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PA06 QC"/>
      <sheetName val="Survey A VPA06 FINAL"/>
      <sheetName val="Validation"/>
    </sheetNames>
    <sheetDataSet>
      <sheetData sheetId="0"/>
      <sheetData sheetId="1"/>
      <sheetData sheetId="2">
        <row r="3">
          <cell r="B3">
            <v>34</v>
          </cell>
        </row>
        <row r="4">
          <cell r="B4">
            <v>25</v>
          </cell>
        </row>
        <row r="5">
          <cell r="B5">
            <v>2</v>
          </cell>
        </row>
        <row r="6">
          <cell r="B6">
            <v>23</v>
          </cell>
        </row>
      </sheetData>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447.421537499999" createdVersion="8" refreshedVersion="8" minRefreshableVersion="3" recordCount="5817" xr:uid="{EAFB3A8C-94B9-4D30-83FE-0071CAC7B8EF}">
  <cacheSource type="worksheet">
    <worksheetSource ref="A1:AA5818" sheet="DB_MPVI"/>
  </cacheSource>
  <cacheFields count="27">
    <cacheField name="VPA" numFmtId="0">
      <sharedItems/>
    </cacheField>
    <cacheField name="Account Name" numFmtId="0">
      <sharedItems/>
    </cacheField>
    <cacheField name="Included/Excluded" numFmtId="0">
      <sharedItems count="3">
        <s v="Temporarily Excluded"/>
        <s v="Included"/>
        <s v="Excluded"/>
      </sharedItems>
    </cacheField>
    <cacheField name="Reason for Exclusion" numFmtId="0">
      <sharedItems containsBlank="1"/>
    </cacheField>
    <cacheField name="Completion Date" numFmtId="0">
      <sharedItems/>
    </cacheField>
    <cacheField name="Completion Date2" numFmtId="14">
      <sharedItems containsSemiMixedTypes="0" containsNonDate="0" containsDate="1" containsString="0" minDate="2015-10-30T00:00:00" maxDate="2024-12-21T00:00:00"/>
    </cacheField>
    <cacheField name="Long Format Commission Date" numFmtId="0">
      <sharedItems/>
    </cacheField>
    <cacheField name="Commission Date" numFmtId="14">
      <sharedItems containsSemiMixedTypes="0" containsNonDate="0" containsDate="1" containsString="0" minDate="2015-12-01T00:00:00" maxDate="2024-05-23T00:00:00"/>
    </cacheField>
    <cacheField name="Family Head Full Name" numFmtId="0">
      <sharedItems/>
    </cacheField>
    <cacheField name="Gender of Plant Owner" numFmtId="0">
      <sharedItems/>
    </cacheField>
    <cacheField name="Head of Household ID #" numFmtId="0">
      <sharedItems containsMixedTypes="1" containsNumber="1" containsInteger="1" minValue="99999" maxValue="99999"/>
    </cacheField>
    <cacheField name="Head of Household Mobile" numFmtId="0">
      <sharedItems containsMixedTypes="1" containsNumber="1" containsInteger="1" minValue="254" maxValue="254"/>
    </cacheField>
    <cacheField name="Head of Household Mobile Buffer" numFmtId="0">
      <sharedItems/>
    </cacheField>
    <cacheField name="Head of Household Phone Buffer" numFmtId="0">
      <sharedItems/>
    </cacheField>
    <cacheField name="Phone Buffer" numFmtId="0">
      <sharedItems/>
    </cacheField>
    <cacheField name="GPS of Biogas System (A) (Longitude)" numFmtId="0">
      <sharedItems containsString="0" containsBlank="1" containsNumber="1" minValue="34.087141000000003" maxValue="40.324818999999998"/>
    </cacheField>
    <cacheField name="GPS of Biogas System (A) (Latitude)" numFmtId="0">
      <sharedItems containsString="0" containsBlank="1" containsNumber="1" minValue="-4.5813740000000003" maxValue="1.256424"/>
    </cacheField>
    <cacheField name="Zone 1 - Geographic" numFmtId="0">
      <sharedItems/>
    </cacheField>
    <cacheField name="Zone 2 - Geographic" numFmtId="0">
      <sharedItems/>
    </cacheField>
    <cacheField name="Zone 4 - Geographic" numFmtId="0">
      <sharedItems/>
    </cacheField>
    <cacheField name="Zone 6 - Geographic" numFmtId="0">
      <sharedItems/>
    </cacheField>
    <cacheField name="Size (m3)" numFmtId="0">
      <sharedItems containsMixedTypes="1" containsNumber="1" minValue="3.3" maxValue="124"/>
    </cacheField>
    <cacheField name="BCE Company" numFmtId="0">
      <sharedItems/>
    </cacheField>
    <cacheField name="Mason Name" numFmtId="0">
      <sharedItems/>
    </cacheField>
    <cacheField name="Mason phone" numFmtId="0">
      <sharedItems/>
    </cacheField>
    <cacheField name="Business Category" numFmtId="0">
      <sharedItems/>
    </cacheField>
    <cacheField name="Brand of biogas plant" numFmtId="0">
      <sharedItems count="12">
        <s v="KENBIM"/>
        <s v="MKD"/>
        <s v="GGC 2014"/>
        <s v="AKUT"/>
        <s v="FLEXI"/>
        <s v="Modified Camartec Digester"/>
        <s v="Rehau"/>
        <s v="Home Biogas"/>
        <s v="Topflame"/>
        <s v="Other Biodigester Type"/>
        <s v="BlueFlame BioSlurriGaz"/>
        <s v=""/>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448.620169444446" createdVersion="8" refreshedVersion="8" minRefreshableVersion="3" recordCount="5819" xr:uid="{C8536CC7-9181-4262-900F-9D5BA62F37D3}">
  <cacheSource type="worksheet">
    <worksheetSource ref="A1:AA5900" sheet="DB_MPVI"/>
  </cacheSource>
  <cacheFields count="27">
    <cacheField name="VPA" numFmtId="0">
      <sharedItems containsBlank="1"/>
    </cacheField>
    <cacheField name="Account Name" numFmtId="0">
      <sharedItems containsBlank="1" containsMixedTypes="1" containsNumber="1" containsInteger="1" minValue="5823" maxValue="5823"/>
    </cacheField>
    <cacheField name="Included/Excluded" numFmtId="0">
      <sharedItems containsBlank="1" count="4">
        <s v="Temporarily Excluded"/>
        <s v="Included"/>
        <s v="Excluded"/>
        <m/>
      </sharedItems>
    </cacheField>
    <cacheField name="Reason for Exclusion" numFmtId="0">
      <sharedItems containsBlank="1"/>
    </cacheField>
    <cacheField name="Completion Date" numFmtId="0">
      <sharedItems containsBlank="1"/>
    </cacheField>
    <cacheField name="Completion Date2" numFmtId="0">
      <sharedItems containsNonDate="0" containsDate="1" containsString="0" containsBlank="1" minDate="2015-10-30T00:00:00" maxDate="2024-12-21T00:00:00"/>
    </cacheField>
    <cacheField name="Long Format Commission Date" numFmtId="0">
      <sharedItems containsBlank="1"/>
    </cacheField>
    <cacheField name="Commission Date" numFmtId="0">
      <sharedItems containsNonDate="0" containsDate="1" containsString="0" containsBlank="1" minDate="2015-12-01T00:00:00" maxDate="2024-05-23T00:00:00"/>
    </cacheField>
    <cacheField name="Family Head Full Name" numFmtId="0">
      <sharedItems containsBlank="1"/>
    </cacheField>
    <cacheField name="Gender of Plant Owner" numFmtId="0">
      <sharedItems containsBlank="1"/>
    </cacheField>
    <cacheField name="Head of Household ID #" numFmtId="0">
      <sharedItems containsBlank="1" containsMixedTypes="1" containsNumber="1" containsInteger="1" minValue="99999" maxValue="99999"/>
    </cacheField>
    <cacheField name="Head of Household Mobile" numFmtId="0">
      <sharedItems containsBlank="1" containsMixedTypes="1" containsNumber="1" containsInteger="1" minValue="254" maxValue="254"/>
    </cacheField>
    <cacheField name="Head of Household Mobile Buffer" numFmtId="0">
      <sharedItems containsBlank="1"/>
    </cacheField>
    <cacheField name="Head of Household Phone Buffer" numFmtId="0">
      <sharedItems containsBlank="1"/>
    </cacheField>
    <cacheField name="Phone Buffer" numFmtId="0">
      <sharedItems containsBlank="1"/>
    </cacheField>
    <cacheField name="GPS of Biogas System (A) (Longitude)" numFmtId="0">
      <sharedItems containsString="0" containsBlank="1" containsNumber="1" minValue="34.087141000000003" maxValue="40.324818999999998"/>
    </cacheField>
    <cacheField name="GPS of Biogas System (A) (Latitude)" numFmtId="0">
      <sharedItems containsString="0" containsBlank="1" containsNumber="1" minValue="-4.5813740000000003" maxValue="1.256424"/>
    </cacheField>
    <cacheField name="Zone 1 - Geographic" numFmtId="0">
      <sharedItems containsBlank="1"/>
    </cacheField>
    <cacheField name="Zone 2 - Geographic" numFmtId="0">
      <sharedItems containsBlank="1"/>
    </cacheField>
    <cacheField name="Zone 4 - Geographic" numFmtId="0">
      <sharedItems containsBlank="1"/>
    </cacheField>
    <cacheField name="Zone 6 - Geographic" numFmtId="0">
      <sharedItems containsBlank="1"/>
    </cacheField>
    <cacheField name="Size (m3)" numFmtId="0">
      <sharedItems containsBlank="1" containsMixedTypes="1" containsNumber="1" minValue="2" maxValue="124" count="34">
        <n v="10"/>
        <n v="12"/>
        <n v="8"/>
        <n v="6"/>
        <n v="16"/>
        <n v="18"/>
        <n v="24"/>
        <n v="4"/>
        <n v="14"/>
        <n v="48"/>
        <n v="13"/>
        <n v="70"/>
        <n v="56"/>
        <n v="30"/>
        <n v="32"/>
        <n v="15"/>
        <n v="72"/>
        <n v="35"/>
        <n v="21"/>
        <n v="36"/>
        <n v="40"/>
        <n v="4.5"/>
        <n v="9"/>
        <n v="3.3"/>
        <n v="6.2"/>
        <n v="3"/>
        <n v="3.2"/>
        <n v="2"/>
        <s v="Other"/>
        <n v="124"/>
        <n v="7"/>
        <n v="59"/>
        <n v="34"/>
        <m/>
      </sharedItems>
    </cacheField>
    <cacheField name="BCE Company" numFmtId="0">
      <sharedItems containsBlank="1"/>
    </cacheField>
    <cacheField name="Mason Name" numFmtId="0">
      <sharedItems containsBlank="1"/>
    </cacheField>
    <cacheField name="Mason phone" numFmtId="0">
      <sharedItems containsBlank="1"/>
    </cacheField>
    <cacheField name="Business Category" numFmtId="0">
      <sharedItems containsBlank="1"/>
    </cacheField>
    <cacheField name="Brand of biogas plant" numFmtId="0">
      <sharedItems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448.625074884258" createdVersion="8" refreshedVersion="8" minRefreshableVersion="3" recordCount="5819" xr:uid="{F297829F-B226-4C97-A821-5D0DDF029DB8}">
  <cacheSource type="worksheet">
    <worksheetSource ref="A1:AC5900" sheet="DB_MPVI"/>
  </cacheSource>
  <cacheFields count="29">
    <cacheField name="VPA" numFmtId="0">
      <sharedItems containsBlank="1"/>
    </cacheField>
    <cacheField name="Account Name" numFmtId="0">
      <sharedItems containsBlank="1" containsMixedTypes="1" containsNumber="1" containsInteger="1" minValue="5823" maxValue="5823" count="5813">
        <s v="KE-MER-1608-16262"/>
        <s v="KE-BAR-1612-19077"/>
        <s v="KE-NAN-1706-17906"/>
        <s v="KE-TRA-1704-22346"/>
        <s v="KE-EMB-1608-0"/>
        <s v="KE-NYA-1804-17838"/>
        <s v="KE-NAK-1805-21594"/>
        <s v="KE-UAS-1804-24282"/>
        <s v="KE-KIR-1908-0"/>
        <s v="KE-MUR-2404-83432539-00000014"/>
        <s v="KE-NAK-2404-29507"/>
        <s v="KE-NYA-2404-83432642-000010"/>
        <s v="KE-BAR-2404-29508"/>
        <s v="KE-NYE-2404-30343"/>
        <s v="KE-LAI-2405-83432642-00000011"/>
        <s v="KE-MER-2403-30961"/>
        <s v="KE-MER-2403-30960"/>
        <s v="KE-KER-2404-29832"/>
        <s v="KE-NAK-2404-30137"/>
        <s v="KE-KIA-2401-83432542-00000003"/>
        <s v="KE-KIA-2401-83432542-00000004"/>
        <s v="KE-NAK-2304-83432642-00000022"/>
        <s v="KE-NAK-2304-83432642-00000023"/>
        <s v="KE-NAK-2306-83432642-00000024"/>
        <s v="KE-BOM-2405-29828"/>
        <s v="KE-NYA-2310-83432642-00000012"/>
        <s v="KE-NYA-2310-83432642-00000013"/>
        <s v="KE-NAK-2404-83432642-00000025"/>
        <s v="KE-MUR-1610-17382"/>
        <s v="KE-KIR-1612-17418"/>
        <s v="KE-MUR-1611-17434"/>
        <s v="KE-NAN-1701-17435"/>
        <s v="KE-MIG-1609-17458"/>
        <s v="KE-THA-1612-17474"/>
        <s v="KE-THA-1612-17486"/>
        <s v="KE-KIR-1701-17512"/>
        <s v="KE-NAK-1608-17532"/>
        <s v="KE-NAK-1612-17533"/>
        <s v="KE-LAI-1611-17387"/>
        <s v="KE-KIA-1612-17388"/>
        <s v="KE-EMB-1609-17403"/>
        <s v="KE-NAK-1701-17409"/>
        <s v="KE-TAI-1612-17415"/>
        <s v="KE-KIR-1611-17423"/>
        <s v="KE-KIR-1701-17425"/>
        <s v="KE-MIG-1611-17441"/>
        <s v="KE-KIS-1701-17452"/>
        <s v="KE-EMB-1602-17465"/>
        <s v="KE-KER-1701-17473"/>
        <s v="KE-EMB-1609-17483"/>
        <s v="KE-NAK-1606-17489"/>
        <s v="KE-NYA-1612-17507"/>
        <s v="KE-KIR-1610-17511"/>
        <s v="KE-TAI-1701-17521"/>
        <s v="KE-KIR-1612-17522"/>
        <s v="KE-KIA-1702-17529"/>
        <s v="KE-KIR-1712-17547"/>
        <s v="KE-KIA-1611-17421"/>
        <s v="KE-KIA-1611-17427"/>
        <s v="KE-KIA-1612-17444"/>
        <s v="KE-KAK-1701-17453"/>
        <s v="KE-KIA-1612-17509"/>
        <s v="KE-NYA-1702-17528"/>
        <s v="KE-KIA-1611-17542"/>
        <s v="KE-NAN-1701-17385"/>
        <s v="KE-MUR-1612-17411"/>
        <s v="KE-NAN-1612-17439"/>
        <s v="KE-MUR-1611-17443"/>
        <s v="KE-LAI-1701-17459"/>
        <s v="KE-MAK-1609-17491"/>
        <s v="KE-NAK-1604-17496"/>
        <s v="KE-NAK-1608-17503"/>
        <s v="KE-KIA-1612-17514"/>
        <s v="KE-NAK-1612-17524"/>
        <s v="KE-KIA-1607-17531"/>
        <s v="KE-KIR-1606-17535"/>
        <s v="KE-KIA-1702-17484"/>
        <s v="KE-NYE-1611-17400"/>
        <s v="KE-LAI-1701-17398"/>
        <s v="KE-NAK-1601-16006"/>
        <s v="KE-KIR-1604-16458"/>
        <s v="KE-KIR-1604-16464"/>
        <s v="KE-KIR-1604-16470"/>
        <s v="KE-KIR-1607-16476"/>
        <s v="KE-KIR-1604-16479"/>
        <s v="KE-KIR-1602-16568"/>
        <s v="KE-LAI-1610-16687"/>
        <s v="KE-KIR-1607-16870"/>
        <s v="KE-NYE-1611-16876"/>
        <s v="KE-KIR-1605-16880"/>
        <s v="KE-MER-1607-16881"/>
        <s v="KE-LAI-1604-16904"/>
        <s v="KE-NYE-1605-16925"/>
        <s v="KE-BUS-1601-15992"/>
        <s v="KE-BUS-1603-15993"/>
        <s v="KE-BUS-1603-15994"/>
        <s v="KE-NAK-1512-16010"/>
        <s v="KE-KIS-1607-16033"/>
        <s v="KE-KIR-1608-16057"/>
        <s v="KE-KIR-1604-16063"/>
        <s v="KE-NAK-1607-16100"/>
        <s v="KE-NAK-1611-16102"/>
        <s v="KE-NAK-1610-16108"/>
        <s v="KE-SIA-1604-16112"/>
        <s v="KE-NYA-1608-16119"/>
        <s v="KE-KIR-1604-16125"/>
        <s v="KE-KIR-1606-16134"/>
        <s v="KE-KIR-1601-16135"/>
        <s v="KE-KIR-1601-16136"/>
        <s v="KE-KIR-1601-16138"/>
        <s v="KE-KIR-1601-16143"/>
        <s v="KE-EMB-1603-16146"/>
        <s v="KE-KIR-1601-16148"/>
        <s v="KE-NYE-1601-16149"/>
        <s v="KE-KIR-1601-16152"/>
        <s v="KE-KIR-1602-16154"/>
        <s v="KE-KIR-1601-16158"/>
        <s v="KE-KIR-1605-16159"/>
        <s v="KE-KIR-1601-16161"/>
        <s v="KE-KIR-1602-16171"/>
        <s v="KE-KIR-1607-16175"/>
        <s v="KE-KIR-1602-16176"/>
        <s v="KE-KIR-1602-16177"/>
        <s v="KE-KIR-1602-16178"/>
        <s v="KE-KIR-1602-16181"/>
        <s v="KE-KIR-1605-16182"/>
        <s v="KE-KIR-1603-16184"/>
        <s v="KE-NYE-1602-16185"/>
        <s v="KE-KIR-1601-16186"/>
        <s v="KE-KIR-1602-16187"/>
        <s v="KE-KIR-1603-16188"/>
        <s v="KE-KIR-1602-16192"/>
        <s v="KE-KIR-1603-16193"/>
        <s v="KE-KIR-1603-16195"/>
        <s v="KE-KIR-1602-16198"/>
        <s v="KE-KER-1604-16201"/>
        <s v="KE-NYA-1604-16206"/>
        <s v="KE-TAI-1608-16224"/>
        <s v="KE-NAK-1601-16228"/>
        <s v="KE-MER-1611-16259"/>
        <s v="KE-KIR-1606-16272"/>
        <s v="KE-NAK-1605-16274"/>
        <s v="KE-KIR-1606-16275"/>
        <s v="KE-KIR-1605-16287"/>
        <s v="KE-EMB-1605-16337"/>
        <s v="KE-KIR-1603-16340"/>
        <s v="KE-MUR-1606-16342"/>
        <s v="KE-KIR-1604-16345"/>
        <s v="KE-NYE-1606-16346"/>
        <s v="KE-EMB-1605-16347"/>
        <s v="KE-MER-1605-16368"/>
        <s v="KE-NYE-1604-16371"/>
        <s v="KE-NYE-1604-16372"/>
        <s v="KE-MER-1606-16373"/>
        <s v="KE-NYE-1606-16375"/>
        <s v="KE-KIA-1606-16382"/>
        <s v="KE-NAI-1601-16384"/>
        <s v="KE-MAC-1602-16385"/>
        <s v="KE-KIR-1607-16421"/>
        <s v="KE-EMB-1608-16440"/>
        <s v="KE-KIR-1604-16456"/>
        <s v="KE-KIR-1604-16463"/>
        <s v="KE-KIR-1604-16466"/>
        <s v="KE-KIR-1601-16472"/>
        <s v="KE-KIR-1604-16473"/>
        <s v="KE-NYE-1608-16475"/>
        <s v="KE-KIR-1602-16487"/>
        <s v="KE-NYA-1608-16496"/>
        <s v="KE-NYA-1608-16498"/>
        <s v="KE-NYA-1608-16502"/>
        <s v="KE-EMB-1607-16510"/>
        <s v="KE-EMB-1607-16546"/>
        <s v="KE-KIR-1607-16547"/>
        <s v="KE-EMB-1607-16548"/>
        <s v="KE-KIR-1603-16574"/>
        <s v="KE-NYE-1603-16597"/>
        <s v="KE-TAI-1606-16601"/>
        <s v="KE-NAK-1605-16711"/>
        <s v="KE-KIS-1606-16719"/>
        <s v="KE-NYE-1611-16721"/>
        <s v="KE-NYE-1605-16722"/>
        <s v="KE-KIR-1603-16750"/>
        <s v="KE-KIR-1604-16751"/>
        <s v="KE-KIA-1601-16756"/>
        <s v="KE-KIR-1610-16758"/>
        <s v="KE-KIR-1610-16759"/>
        <s v="KE-KIR-1608-16760"/>
        <s v="KE-NAK-1606-16761"/>
        <s v="KE-NYA-1611-16765"/>
        <s v="KE-KIR-1609-16867"/>
        <s v="KE-KIR-1604-16869"/>
        <s v="KE-NYE-1604-16873"/>
        <s v="KE-NAK-1608-16879"/>
        <s v="KE-KIR-1605-16883"/>
        <s v="KE-MUR-1609-16885"/>
        <s v="KE-MUR-1605-16886"/>
        <s v="KE-NYE-1604-16887"/>
        <s v="KE-KIR-1604-16889"/>
        <s v="KE-KIR-1604-16890"/>
        <s v="KE-KIR-1604-16900"/>
        <s v="KE-KIR-1604-16902"/>
        <s v="KE-KIR-1604-16903"/>
        <s v="KE-KIR-1604-16905"/>
        <s v="KE-BAR-1606-16906"/>
        <s v="KE-KIR-1604-16912"/>
        <s v="KE-KIR-1606-16913"/>
        <s v="KE-KIA-1606-16994"/>
        <s v="KE-MUR-1607-16996"/>
        <s v="KE-MUR-1610-17004"/>
        <s v="KE-KIR-1607-17005"/>
        <s v="KE-MUR-1608-17006"/>
        <s v="KE-NYE-1607-17009"/>
        <s v="KE-KIR-1607-17010"/>
        <s v="KE-NYA-1605-17011"/>
        <s v="KE-NYE-1607-17032"/>
        <s v="KE-KIR-1608-17033"/>
        <s v="KE-NYE-1612-17034"/>
        <s v="KE-NYE-1606-17037"/>
        <s v="KE-KIR-1601-17038"/>
        <s v="KE-KIR-1605-17039"/>
        <s v="KE-KIR-1612-17040"/>
        <s v="KE-NYE-1606-17042"/>
        <s v="KE-NYE-1605-17043"/>
        <s v="KE-KIR-1601-15943"/>
        <s v="KE-KIR-1603-15948"/>
        <s v="KE-KIR-1603-15950"/>
        <s v="KE-KIR-1607-15951"/>
        <s v="KE-KIR-1602-15952"/>
        <s v="KE-KIS-1603-15962"/>
        <s v="KE-KIR-1602-15965"/>
        <s v="KE-KIR-1602-15967"/>
        <s v="KE-KIA-1602-15969"/>
        <s v="KE-MUR-1512-15978"/>
        <s v="KE-KIA-1512-15980"/>
        <s v="KE-KIA-1601-15982"/>
        <s v="KE-EMB-1802-15988"/>
        <s v="KE-EMB-1606-15989"/>
        <s v="KE-UAS-1603-15995"/>
        <s v="KE-TAI-1602-16000"/>
        <s v="KE-KIA-1602-16003"/>
        <s v="KE-NYA-1601-16011"/>
        <s v="KE-LAI-1512-16023"/>
        <s v="KE-LAI-1512-16024"/>
        <s v="KE-KIS-1607-16028"/>
        <s v="KE-KIA-1602-16048"/>
        <s v="KE-LAI-1606-16050"/>
        <s v="KE-KIR-1602-16062"/>
        <s v="KE-KIR-1602-16073"/>
        <s v="KE-NYA-1601-16075"/>
        <s v="KE-KIR-1601-16076"/>
        <s v="KE-NYE-1602-16077"/>
        <s v="KE-KIR-1602-16079"/>
        <s v="KE-NYE-1602-16094"/>
        <s v="KE-KIR-1604-16099"/>
        <s v="KE-KIR-1604-16123"/>
        <s v="KE-KIR-1607-16124"/>
        <s v="KE-EMB-1603-16145"/>
        <s v="KE-KIR-1601-16147"/>
        <s v="KE-MER-1606-16167"/>
        <s v="KE-KIR-1605-16191"/>
        <s v="KE-KIR-1602-16197"/>
        <s v="KE-NAK-1606-16203"/>
        <s v="KE-NYA-1604-16204"/>
        <s v="KE-KIR-1607-16220"/>
        <s v="KE-KIA-1604-16221"/>
        <s v="KE-TAI-1708-16222"/>
        <s v="KE-TAI-1606-16223"/>
        <s v="KE-KIA-1602-16227"/>
        <s v="KE-TRA-1612-16238"/>
        <s v="KE-TRA-1606-16242"/>
        <s v="KE-KIA-1603-16277"/>
        <s v="KE-NAK-1604-16289"/>
        <s v="KE-MUR-1606-16290"/>
        <s v="KE-MUR-1606-16291"/>
        <s v="KE-NAK-1607-16307"/>
        <s v="KE-KIR-1602-16331"/>
        <s v="KE-KIR-1602-16332"/>
        <s v="KE-EMB-1605-16338"/>
        <s v="KE-EMB-1605-16348"/>
        <s v="KE-KIA-1705-16349"/>
        <s v="KE-KIA-1606-16356"/>
        <s v="KE-TAI-1607-16361"/>
        <s v="KE-TAI-1606-16366"/>
        <s v="KE-KIA-1607-16367"/>
        <s v="KE-MER-1605-16369"/>
        <s v="KE-NYE-1606-16370"/>
        <s v="KE-MER-1605-16374"/>
        <s v="KE-EMB-1602-16377"/>
        <s v="KE-EMB-1603-16378"/>
        <s v="KE-EMB-1604-16379"/>
        <s v="KE-BUN-1603-16381"/>
        <s v="KE-KIA-1607-16389"/>
        <s v="KE-LAI-1606-16398"/>
        <s v="KE-KIS-1512-16401"/>
        <s v="KE-MER-1606-16403"/>
        <s v="KE-LAI-1606-16404"/>
        <s v="KE-NAK-1607-16405"/>
        <s v="KE-LAI-1606-16406"/>
        <s v="KE-LAI-1605-16408"/>
        <s v="KE-LAI-1606-16409"/>
        <s v="KE-KIA-1604-16412"/>
        <s v="KE-NYE-1607-16413"/>
        <s v="KE-NYA-1605-16414"/>
        <s v="KE-TAI-1612-16416"/>
        <s v="KE-NYA-1609-16422"/>
        <s v="KE-NAK-1608-16426"/>
        <s v="KE-NAK-1703-16427"/>
        <s v="KE-NAK-1606-16428"/>
        <s v="KE-TAI-1610-16431"/>
        <s v="KE-LAI-1607-16436"/>
        <s v="KE-LAI-1607-16437"/>
        <s v="KE-KIR-1609-16442"/>
        <s v="KE-KIA-1607-16443"/>
        <s v="KE-TAI-1606-16450"/>
        <s v="KE-KIA-1608-16452"/>
        <s v="KE-THA-1602-16484"/>
        <s v="KE-EMB-1605-16485"/>
        <s v="KE-NYA-1612-16494"/>
        <s v="KE-NYA-1604-16504"/>
        <s v="KE-NAK-1609-16519"/>
        <s v="KE-KIA-1604-16520"/>
        <s v="KE-UAS-1608-16521"/>
        <s v="KE-NAN-1612-16523"/>
        <s v="KE-THA-1609-16545"/>
        <s v="KE-EMB-1608-16549"/>
        <s v="KE-MUR-1603-16552"/>
        <s v="KE-LAI-1611-16562"/>
        <s v="KE-KIS-1610-16567"/>
        <s v="KE-KIR-1603-16569"/>
        <s v="KE-EMB-1603-16572"/>
        <s v="KE-KIR-1602-16575"/>
        <s v="KE-KIR-1601-16576"/>
        <s v="KE-NAK-1611-16578"/>
        <s v="KE-ELG-1612-16582"/>
        <s v="KE-ELG-1602-16583"/>
        <s v="KE-NAN-1603-16584"/>
        <s v="KE-ELG-1607-16586"/>
        <s v="KE-NYE-1607-16592"/>
        <s v="KE-KIR-1607-16651"/>
        <s v="KE-TRA-1608-16678"/>
        <s v="KE-MUR-1605-16693"/>
        <s v="KE-KIR-1604-16694"/>
        <s v="KE-KIR-1608-16696"/>
        <s v="KE-KIA-1607-16726"/>
        <s v="KE-MAC-1604-16735"/>
        <s v="KE-KIR-1605-16752"/>
        <s v="KE-NYA-1610-16763"/>
        <s v="KE-NAK-1610-16764"/>
        <s v="KE-NAK-1611-16855"/>
        <s v="KE-MAC-1610-16861"/>
        <s v="KE-UAS-1601-16863"/>
        <s v="KE-NAK-1608-16909"/>
        <s v="KE-KIA-1609-16916"/>
        <s v="KE-NAK-1604-16917"/>
        <s v="KE-NAK-1609-16931"/>
        <s v="KE-NYA-1701-16967"/>
        <s v="KE-NAK-1608-16968"/>
        <s v="KE-NAK-1609-16969"/>
        <s v="KE-NAK-1612-16970"/>
        <s v="KE-NAK-1701-16971"/>
        <s v="KE-NAK-1612-16972"/>
        <s v="KE-NAK-1701-16973"/>
        <s v="KE-MUR-1609-16995"/>
        <s v="KE-ELG-1612-17003"/>
        <s v="KE-KIA-1607-17007"/>
        <s v="KE-KIA-1601-17008"/>
        <s v="KE-BUS-1608-17029"/>
        <s v="KE-TAI-1610-17030"/>
        <s v="KE-KER-1608-17047"/>
        <s v="KE-NAN-1611-17049"/>
        <s v="KE-KIA-1611-17069"/>
        <s v="KE-MUR-1608-17072"/>
        <s v="KE-MUR-1609-17073"/>
        <s v="KE-KIR-1603-15945"/>
        <s v="KE-KIR-1602-15946"/>
        <s v="KE-KIA-1603-15956"/>
        <s v="KE-KIA-1602-15957"/>
        <s v="KE-KIR-1606-15968"/>
        <s v="KE-NAK-1512-15970"/>
        <s v="KE-NAN-1602-15991"/>
        <s v="KE-KER-1512-15998"/>
        <s v="KE-KIA-1603-16002"/>
        <s v="KE-NYA-1604-16016"/>
        <s v="KE-KIA-1603-16021"/>
        <s v="KE-NAI-1604-16022"/>
        <s v="KE-NYA-1601-16026"/>
        <s v="KE-EMB-1610-16039"/>
        <s v="KE-NYA-1603-16040"/>
        <s v="KE-KIA-1604-16046"/>
        <s v="KE-NYA-1604-16052"/>
        <s v="KE-LAI-1602-16056"/>
        <s v="KE-KER-1608-16064"/>
        <s v="KE-SIA-1605-16089"/>
        <s v="KE-KIR-1604-16126"/>
        <s v="KE-KIR-1601-16140"/>
        <s v="KE-KIR-1601-16141"/>
        <s v="KE-KIR-1601-16142"/>
        <s v="KE-KIR-1601-16150"/>
        <s v="KE-KIR-1602-16157"/>
        <s v="KE-LAI-1602-16164"/>
        <s v="KE-MER-1602-16166"/>
        <s v="KE-MER-1604-16169"/>
        <s v="KE-MER-1602-16170"/>
        <s v="KE-KIR-1604-16174"/>
        <s v="KE-NAK-1605-16239"/>
        <s v="KE-TRA-1605-16240"/>
        <s v="KE-TRA-1606-16241"/>
        <s v="KE-NYE-1607-16310"/>
        <s v="KE-NAK-1606-16328"/>
        <s v="KE-KIR-1606-16334"/>
        <s v="KE-NYE-1601-16350"/>
        <s v="KE-NYE-1606-16353"/>
        <s v="KE-KIS-1605-16357"/>
        <s v="KE-KIS-1606-16358"/>
        <s v="KE-KAK-1609-16380"/>
        <s v="KE-NAI-1607-16388"/>
        <s v="KE-KIA-1608-16423"/>
        <s v="KE-NYA-1609-16424"/>
        <s v="KE-NAN-1608-16439"/>
        <s v="KE-MUR-1605-16444"/>
        <s v="KE-NYA-1609-16505"/>
        <s v="KE-NYA-1712-16518"/>
        <s v="KE-KIR-1602-16558"/>
        <s v="KE-NYE-1604-16566"/>
        <s v="KE-LAI-1608-16570"/>
        <s v="KE-KIR-1603-16573"/>
        <s v="KE-NYE-1607-16593"/>
        <s v="KE-TRA-1603-16677"/>
        <s v="KE-TAI-1610-16679"/>
        <s v="KE-NYE-1610-16685"/>
        <s v="KE-NYE-1605-16688"/>
        <s v="KE-NYA-1610-16689"/>
        <s v="KE-NYE-1609-16690"/>
        <s v="KE-LAI-1609-16691"/>
        <s v="KE-KIA-1605-16727"/>
        <s v="KE-KIA-1609-16728"/>
        <s v="KE-KIA-1609-16729"/>
        <s v="KE-TRA-1607-16730"/>
        <s v="KE-NAN-1607-16744"/>
        <s v="KE-NAK-1606-16907"/>
        <s v="KE-NAK-1610-16908"/>
        <s v="KE-BAR-1609-16910"/>
        <s v="KE-KIR-1603-16914"/>
        <s v="KE-KIA-1608-16915"/>
        <s v="KE-MAC-1610-16918"/>
        <s v="KE-MIG-1606-16919"/>
        <s v="KE-NAK-1612-16922"/>
        <s v="KE-KAK-1608-17002"/>
        <s v="KE-KER-1612-17048"/>
        <s v="KE-KAK-1612-17062"/>
        <s v="KE-KIA-1611-17081"/>
        <s v="KE-THA-1602-15981"/>
        <s v="KE-TAI-1604-15997"/>
        <s v="KE-BOM-1601-16025"/>
        <s v="KE-TRA-1602-16027"/>
        <s v="KE-NYA-1607-16041"/>
        <s v="KE-LAI-1609-16053"/>
        <s v="KE-KAJ-1601-16096"/>
        <s v="KE-NYE-1607-16162"/>
        <s v="KE-LAI-1602-16163"/>
        <s v="KE-KER-1605-16202"/>
        <s v="KE-TAI-1605-16210"/>
        <s v="KE-NAI-1605-16226"/>
        <s v="KE-MUR-1606-16311"/>
        <s v="KE-KIR-1605-16312"/>
        <s v="KE-MUR-1603-16313"/>
        <s v="KE-KIA-1609-16417"/>
        <s v="KE-LAI-1608-16430"/>
        <s v="KE-TRA-1602-16433"/>
        <s v="KE-VIH-1601-16434"/>
        <s v="KE-VIH-1603-16453"/>
        <s v="KE-NYA-1608-16493"/>
        <s v="KE-NYA-1608-16495"/>
        <s v="KE-NAK-1602-16551"/>
        <s v="KE-UAS-1607-16579"/>
        <s v="KE-UAS-1712-16580"/>
        <s v="KE-NYA-1606-16588"/>
        <s v="KE-KIR-1603-16589"/>
        <s v="KE-KIR-1601-16600"/>
        <s v="KE-KIA-1601-16712"/>
        <s v="KE-KAJ-1603-16713"/>
        <s v="KE-KIA-1602-16714"/>
        <s v="KE-NAK-1612-16891"/>
        <s v="KE-NYA-1603-16894"/>
        <s v="KE-NAK-1612-16895"/>
        <s v="KE-NAK-1612-16933"/>
        <s v="KE-MUR-1610-16997"/>
        <s v="KE-NAK-1607-16998"/>
        <s v="KE-NAK-1603-16999"/>
        <s v="KE-NAK-1607-17000"/>
        <s v="KE-NAK-1605-17001"/>
        <s v="KE-ELG-1601-17031"/>
        <s v="KE-UAS-1606-17050"/>
        <s v="KE-UAS-1601-17057"/>
        <s v="KE-UAS-1610-17060"/>
        <s v="KE-UAS-1604-17064"/>
        <s v="KE-KIA-1604-17067"/>
        <s v="KE-LAI-1608-16538"/>
        <s v="KE-KIA-1605-16539"/>
        <s v="KE-KIA-1608-16418"/>
        <s v="KE-UAS-1608-16602"/>
        <s v="KE-LAI-1610-16686"/>
        <s v="KE-NYA-1611-16766"/>
        <s v="KE-MUR-1608-16892"/>
        <s v="KE-NYE-1608-16893"/>
        <s v="KE-UAS-1610-17065"/>
        <s v="KE-KIS-1604-16069"/>
        <s v="KE-KIA-1606-16303"/>
        <s v="KE-NAK-1607-16499"/>
        <s v="KE-TAI-1607-16692"/>
        <s v="KE-BOM-1607-16407"/>
        <s v="KE-UAS-1512-15434"/>
        <s v="KE-NYA-1610-16767"/>
        <s v="KE-KAK-1601-15439"/>
        <s v="KE-TRA-1607-17058"/>
        <s v="KE-NYA-1605-16503"/>
        <s v="KE-UAS-1612-13937"/>
        <s v="KE-NYA-1606-15966"/>
        <s v="KE-KIS-1612-15876"/>
        <s v="KE-KIS-1512-15653"/>
        <s v="KE-NAK-1512-15328"/>
        <s v="KE-TAI-1612-15901"/>
        <s v="KE-KAJ-1512-14131"/>
        <s v="KE-NYA-1601-16130"/>
        <s v="KE-NAK-1512-14808"/>
        <s v="KE-KAJ-1512-14610"/>
        <s v="KE-KIA-1612-14461"/>
        <s v="KE-KER-1601-16397"/>
        <s v="KE-KAJ-1612-17461"/>
        <s v="KE-KWA-1512-13913"/>
        <s v="KE-KWA-1612-16001"/>
        <s v="KE-NYE-1604-16683"/>
        <s v="KE-NAK-1712-21390"/>
        <s v="KE-NAN-1707-23098"/>
        <s v="KE-NAN-1708-23099"/>
        <s v="KE-UAS-1704-22486"/>
        <s v="KE-KAJ-1703-17930"/>
        <s v="KE-KIA-1512-14931"/>
        <s v="KE-KIA-1512-15639"/>
        <s v="KE-KER-1705-18150"/>
        <s v="KE-KER-1702-17652"/>
        <s v="KE-LAI-1705-18357"/>
        <s v="KE-NYA-1704-18356"/>
        <s v="KE-NYA-1602-16054"/>
        <s v="KE-NYA-1701-17720"/>
        <s v="KE-NYA-1701-27724"/>
        <s v="KE-KIA-1512-14612"/>
        <s v="KE-KIA-1512-15256"/>
        <s v="KE-TRA-1703-27723"/>
        <s v="KE-KIA-1512-15200"/>
        <s v="KE-NYA-1604-16038"/>
        <s v="KE-NYE-1512-15824"/>
        <s v="KE-KIA-1512-14589"/>
        <s v="KE-NAK-1712-20976"/>
        <s v="KE-KER-1709-18137"/>
        <s v="KE-BOM-1611-22107"/>
        <s v="KE-NYA-1602-16051"/>
        <s v="KE-NYA-1604-16055"/>
        <s v="KE-NYA-1605-16049"/>
        <s v="KE-KIR-1612-14451"/>
        <s v="KE-NAN-1701-18006"/>
        <s v="KE-BOM-1705-22108"/>
        <s v="KE-KER-1705-18136"/>
        <s v="KE-NAN-1705-17908"/>
        <s v="KE-KIL-1606-16351"/>
        <s v="KE-BOM-1706-22109"/>
        <s v="KE-UAS-1704-22487"/>
        <s v="KE-UAS-1701-22488"/>
        <s v="KE-EMB-1612-18106"/>
        <s v="KE-MAC-1706-17926"/>
        <s v="KE-KIR-1612-17867"/>
        <s v="KE-MAC-1612-14758"/>
        <s v="KE-MAC-1612-14907"/>
        <s v="KE-NAK-1703-23358"/>
        <s v="KE-NAK-1701-23359"/>
        <s v="KE-NAK-1708-23360"/>
        <s v="KE-NAK-1704-23361"/>
        <s v="KE-BUN-1605-17796"/>
        <s v="KE-MAC-1703-18236"/>
        <s v="KE-MAC-1708-18237"/>
        <s v="KE-NAK-1705-27743"/>
        <s v="KE-NAK-1802-27742"/>
        <s v="KE-KAK-1705-17859"/>
        <s v="KE-NAN-1704-18007"/>
        <s v="KE-UAS-1705-17756"/>
        <s v="KE-NYE-1712-14892"/>
        <s v="KE-KIR-1604-16896"/>
        <s v="KE-KIA-1609-27731"/>
        <s v="KE-KIA-1609-0"/>
        <s v="KE-UAS-1701-17757"/>
        <s v="KE-UAS-1708-17758"/>
        <s v="KE-NYA-1607-16415"/>
        <s v="KE-MAC-1706-17935"/>
        <s v="KE-KIA-1702-17598"/>
        <s v="KE-KIA-1609-17565"/>
        <s v="KE-KIA-1601-17566"/>
        <s v="KE-KER-1705-23349"/>
        <s v="KE-NYE-1705-18358"/>
        <s v="KE-MAC-1612-15502"/>
        <s v="KE-UAS-1703-19078"/>
        <s v="KE-NYA-1705-19676"/>
        <s v="KE-KIS-1704-18246"/>
        <s v="KE-KIS-1705-18247"/>
        <s v="KE-KIA-1707-17818"/>
        <s v="KE-KIA-1703-17816"/>
        <s v="KE-KIA-1707-19876"/>
        <s v="KE-KIA-1704-19877"/>
        <s v="KE-KIA-1704-19878"/>
        <s v="KE-KIA-1705-17817"/>
        <s v="KE-LAI-1710-19176"/>
        <s v="KE-TRA-1703-22489"/>
        <s v="KE-KIA-1706-19879"/>
        <s v="KE-NYA-1707-18359"/>
        <s v="KE-TRA-1706-17665"/>
        <s v="KE-MAC-1712-17927"/>
        <s v="KE-KER-1706-23350"/>
        <s v="KE-NAN-1712-17911"/>
        <s v="KE-MAC-1707-17928"/>
        <s v="KE-SAM-1710-17656"/>
        <s v="KE-SAM-1708-17657"/>
        <s v="KE-UAS-1702-17786"/>
        <s v="KE-NYE-1708-17716"/>
        <s v="KE-MAC-1709-17931"/>
        <s v="KE-NAK-1706-21383"/>
        <s v="KE-NAK-1610-21376"/>
        <s v="KE-NAK-1608-22382"/>
        <s v="KE-NAK-1610-21381"/>
        <s v="KE-NAK-1709-21380"/>
        <s v="KE-NAK-1611-21379"/>
        <s v="KE-NAK-1611-21378"/>
        <s v="KE-NAK-1701-21377"/>
        <s v="KE-NYA-1711-18361"/>
        <s v="KE-NYE-1703-17717"/>
        <s v="KE-NYE-1512-17718"/>
        <s v="KE-NYE-1711-17719"/>
        <s v="KE-NYE-1701-17721"/>
        <s v="KE-NYE-1710-17722"/>
        <s v="KE-NYE-1608-17723"/>
        <s v="KE-NYE-1608-17724"/>
        <s v="KE-NYE-1707-17725"/>
        <s v="KE-NYE-1612-23427"/>
        <s v="KE-NYE-1707-23429"/>
        <s v="KE-KIR-1610-23432"/>
        <s v="KE-KIR-1708-20576"/>
        <s v="KE-NAK-1702-23364"/>
        <s v="KE-MUR-1705-18046"/>
        <s v="KE-MUR-1607-18047"/>
        <s v="KE-MUR-1708-18048"/>
        <s v="KE-KER-1706-23351"/>
        <s v="KE-MAC-1707-18238"/>
        <s v="KE-MAC-1704-18239"/>
        <s v="KE-MER-1704-23327"/>
        <s v="KE-MAC-1707-17929"/>
        <s v="KE-KIA-1512-15178"/>
        <s v="KE-UAS-1512-14529"/>
        <s v="KE-NYE-1703-17580"/>
        <s v="KE-NYE-1606-14025"/>
        <s v="KE-KIA-1707-18396"/>
        <s v="KE-MER-1712-23328"/>
        <s v="KE-UAS-1708-17787"/>
        <s v="KE-NYE-1706-18360"/>
        <s v="KE-NYE-1512-15126"/>
        <s v="KE-UAS-1601-15996"/>
        <s v="KE-EMB-1708-17670"/>
        <s v="KE-TRA-1708-17661"/>
        <s v="KE-NAN-1708-17909"/>
        <s v="KE-KIA-1707-17956"/>
        <s v="KE-MAC-1710-17932"/>
        <s v="KE-NYE-1708-27722"/>
        <s v="KE-KIR-1706-18876"/>
        <s v="KE-UAS-1708-23407"/>
        <s v="KE-TRA-1608-23338"/>
        <s v="KE-TRA-1608-23337"/>
        <s v="KE-UAS-1703-20276"/>
        <s v="KE-UAS-1709-20277"/>
        <s v="KE-KAK-1708-17857"/>
        <s v="KE-KIR-1707-20580"/>
        <s v="KE-KIR-1608-18877"/>
        <s v="KE-NYA-1707-18879"/>
        <s v="KE-NYA-1701-18880"/>
        <s v="KE-NYA-1702-27725"/>
        <s v="KE-NAK-1709-18436"/>
        <s v="KE-NAK-1608-18437"/>
        <s v="KE-NAR-1708-18139"/>
        <s v="KE-KER-1708-23352"/>
        <s v="KE-MER-1702-23417"/>
        <s v="KE-MER-1606-23418"/>
        <s v="KE-MER-1607-23419"/>
        <s v="KE-MER-1606-23420"/>
        <s v="KE-UAS-1612-22280"/>
        <s v="KE-UAS-1704-20281"/>
        <s v="KE-ELG-1605-20284"/>
        <s v="KE-UAS-1610-18099"/>
        <s v="KE-ELG-1611-20283"/>
        <s v="KE-UAS-1703-18097"/>
        <s v="KE-LAI-1607-27849"/>
        <s v="KE-NAK-1609-20076"/>
        <s v="KE-NAK-1709-17686"/>
        <s v="KE-NAK-1612-21386"/>
        <s v="KE-NAK-1708-18065"/>
        <s v="KE-NAK-1712-18063"/>
        <s v="KE-NYE-1708-23431"/>
        <s v="KE-NYE-1601-23435"/>
        <s v="KE-NYE-1611-23433"/>
        <s v="KE-NYE-1705-23434"/>
        <s v="KE-EMB-1602-22338"/>
        <s v="KE-EMB-1610-22120"/>
        <s v="KE-EMB-1610-22339"/>
        <s v="KE-EMB-1610-22340"/>
        <s v="KE-EMB-1701-22341"/>
        <s v="KE-EMB-1609-23440"/>
        <s v="KE-EMB-1610-22343"/>
        <s v="KE-EMB-1610-23442"/>
        <s v="KE-EMB-1607-22345"/>
        <s v="KE-EMB-1610-22117"/>
        <s v="KE-EMB-1611-22118"/>
        <s v="KE-EMB-1608-22119"/>
        <s v="KE-EMB-1703-22121"/>
        <s v="KE-EMB-1610-22122"/>
        <s v="KE-EMB-1606-22123"/>
        <s v="KE-EMB-1711-22124"/>
        <s v="KE-EMB-1608-22125"/>
        <s v="KE-KIA-1704-17996"/>
        <s v="KE-KAJ-1701-17998"/>
        <s v="KE-NAK-1701-22485"/>
        <s v="KE-NAK-1706-18062"/>
        <s v="KE-KIS-1709-18256"/>
        <s v="KE-KER-1707-23353"/>
        <s v="KE-KAJ-1610-17999"/>
        <s v="KE-UAS-1704-20279"/>
        <s v="KE-NYA-1701-18362"/>
        <s v="KE-NYA-1708-18363"/>
        <s v="KE-NAK-1607-16425"/>
        <s v="KE-KAK-1710-17858"/>
        <s v="KE-VIH-1710-18126"/>
        <s v="KE-NAK-1702-18050"/>
        <s v="KE-MAC-1710-18286"/>
        <s v="KE-NYE-1604-22126"/>
        <s v="KE-NYE-1702-22127"/>
        <s v="KE-NYE-1612-22128"/>
        <s v="KE-NYE-1712-22129"/>
        <s v="KE-NYE-1710-18364"/>
        <s v="KE-TAI-1710-18456"/>
        <s v="KE-ELG-1709-22922"/>
        <s v="KE-UAS-1512-18098"/>
        <s v="KE-LAI-1711-18881"/>
        <s v="KE-KIA-1701-17571"/>
        <s v="KE-KIA-1710-18049"/>
        <s v="KE-KIA-1512-27727"/>
        <s v="KE-KIA-1703-18051"/>
        <s v="KE-KIA-1706-18052"/>
        <s v="KE-KIA-1702-18053"/>
        <s v="KE-KER-1708-17707"/>
        <s v="KE-NAI-1712-18296"/>
        <s v="KE-TRA-1711-17671"/>
        <s v="KE-TAI-1711-17987"/>
        <s v="KE-MAK-1708-17986"/>
        <s v="KE-MUR-1711-18417"/>
        <s v="KE-THA-1711-18054"/>
        <s v="KE-THA-1602-18055"/>
        <s v="KE-KIA-1711-23017"/>
        <s v="KE-KAJ-1711-17933"/>
        <s v="KE-NAK-1710-27728"/>
        <s v="KE-NAK-1703-18060"/>
        <s v="KE-NYE-1710-18365"/>
        <s v="KE-NAK-1801-23089"/>
        <s v="KE-MAC-1711-17934"/>
        <s v="KE-NAK-1710-21388"/>
        <s v="KE-NAK-1712-21389"/>
        <s v="KE-NAK-1712-21387"/>
        <s v="KE-KIA-1711-23018"/>
        <s v="KE-KIA-1712-23019"/>
        <s v="KE-KIA-1801-19882"/>
        <s v="KE-BOM-1801-222189"/>
        <s v="KE-KER-1801-18146"/>
        <s v="KE-NAN-1712-17013"/>
        <s v="KE-KIR-1712-17977"/>
        <s v="KE-KIR-1712-20476"/>
        <s v="KE-NAN-1801-27901"/>
        <s v="KE-NYA-1801-17959"/>
        <s v="KE-NAN-1801-27852"/>
        <s v="KE-KAJ-1802-23020"/>
        <s v="KE-LAI-1712-18367"/>
        <s v="KE-KIS-1801-27858"/>
        <s v="KE-NYA-1801-18368"/>
        <s v="KE-NAK-1802-21871"/>
        <s v="KE-NAK-1802-27916"/>
        <s v="KE-NAK-1803-21393"/>
        <s v="KE-NAK-1802-21394"/>
        <s v="KE-KAJ-1802-17958"/>
        <s v="KE-KAJ-1802-23057"/>
        <s v="KE-TRA-1711-18127"/>
        <s v="KE-MUR-1801-18277"/>
        <s v="KE-KIR-1803-18276"/>
        <s v="KE-BOM-1802-18076"/>
        <s v="KE-BOM-1801-22193"/>
        <s v="KE-NYE-1801-22327"/>
        <s v="KE-NYE-1801-22326"/>
        <s v="KE-NYE-1801-22328"/>
        <s v="KE-NYE-1801-22329"/>
        <s v="KE-NYE-1801-22330"/>
        <s v="KE-NYE-1801-22334"/>
        <s v="KE-NYE-1801-22335"/>
        <s v="KE-NYE-1801-22336"/>
        <s v="KE-NYE-1701-30027"/>
        <s v="KE-NYE-1801-27896"/>
        <s v="KE-NYE-1801-27895"/>
        <s v="KE-NYE-1801-22333"/>
        <s v="KE-NYE-1801-223332"/>
        <s v="KE-NYE-1801-22337"/>
        <s v="KE-MUR-1804-18282"/>
        <s v="KE-MUR-1712-18278"/>
        <s v="KE-MUR-1712-18279"/>
        <s v="KE-NAI-1803-18280"/>
        <s v="KE-MAK-1802-23495"/>
        <s v="KE-UAS-1701-17760"/>
        <s v="KE-KIR-1701-17586"/>
        <s v="KE-UAS-1707-17761"/>
        <s v="KE-KIS-1704-18257"/>
        <s v="KE-TRA-1801-23409"/>
        <s v="KE-BUS-1706-234010"/>
        <s v="KE-TAI-1805-27902"/>
        <s v="KE-KIA-1710-23593"/>
        <s v="KE-BOM-1710-18140"/>
        <s v="KE-TAI-1801-17726"/>
        <s v="KE-UAS-1711-23411"/>
        <s v="KE-UAS-1712-23412"/>
        <s v="KE-NYA-1707-18888"/>
        <s v="KE-BAR-1804-19079"/>
        <s v="KE-THA-1712-23103"/>
        <s v="KE-THA-1712-23104"/>
        <s v="KE-THA-1711-23105"/>
        <s v="KE-THA-1710-23107"/>
        <s v="KE-THA-1801-27928"/>
        <s v="KE-THA-1710-23111"/>
        <s v="KE-EMB-1708-23448"/>
        <s v="KE-THA-1711-23106"/>
        <s v="KE-BAR-1804-19080"/>
        <s v="KE-KIA-1708-23492"/>
        <s v="KE-TRA-1804-17862"/>
        <s v="KE-TAI-1607-23610"/>
        <s v="KE-MER-1803-23422"/>
        <s v="KE-THA-1709-23423"/>
        <s v="KE-NAN-1803-23537"/>
        <s v="KE-NYE-1804-21397"/>
        <s v="KE-NYA-1708-21867"/>
        <s v="KE-LAI-1611-17584"/>
        <s v="KE-NYA-1701-27864"/>
        <s v="KE-KIA-1801-17957"/>
        <s v="KE-TRA-1804-17797"/>
        <s v="KE-UAS-1804-17864"/>
        <s v="KE-HOM-1701-18000"/>
        <s v="KE-MIG-1802-18226"/>
        <s v="KE-HOM-1708-18261"/>
        <s v="KE-NAI-1610-18016"/>
        <s v="KE-KIR-1802-23527"/>
        <s v="KE-KIR-1711-18306"/>
        <s v="KE-MUR-1701-17583"/>
        <s v="KE-EMB-1701-17575"/>
        <s v="KE-KIR-1711-18883"/>
        <s v="KE-KIR-1710-18884"/>
        <s v="KE-MAC-1804-23058"/>
        <s v="KE-NAK-1801-18057"/>
        <s v="KE-MAC-1711-18416"/>
        <s v="KE-NAK-1710-18058"/>
        <s v="KE-NAK-1708-18059"/>
        <s v="KE-NYA-1705-18369"/>
        <s v="KE-NAK-1610-17564"/>
        <s v="KE-TAI-1801-18066"/>
        <s v="KE-NAK-1712-18886"/>
        <s v="KE-TAI-1702-17587"/>
        <s v="KE-NYE-1704-23487"/>
        <s v="KE-UAS-1804-17764"/>
        <s v="KE-UAS-1804-17788"/>
        <s v="KE-MUR-1805-18283"/>
        <s v="KE-UAS-1805-17759"/>
        <s v="KE-UAS-1805-17762"/>
        <s v="KE-HOM-1609-18262"/>
        <s v="KE-KIA-1804-23021"/>
        <s v="KE-MAC-1804-17674"/>
        <s v="KE-BAR-1805-19081"/>
        <s v="KE-BAR-1805-27717"/>
        <s v="KE-KIR-1712-27867"/>
        <s v="KE-EMB-1802-18109"/>
        <s v="KE-EMB-1802-18108"/>
        <s v="KE-EMB-1803-18107"/>
        <s v="KE-KIA-1805-23477"/>
        <s v="KE-LAI-1805-18370"/>
        <s v="KE-NYA-1805-18371"/>
        <s v="KE-MAC-1805-18287"/>
        <s v="KE-NAK-1804-17688"/>
        <s v="KE-NAK-1801-18018"/>
        <s v="KE-NAK-1711-17689"/>
        <s v="KE-NAK-1802-17690"/>
        <s v="KE-NAK-1804-17691"/>
        <s v="KE-NAK-1804-0"/>
        <s v="KE-TAI-1707-17609"/>
        <s v="KE-KIR-1805-17976"/>
        <s v="KE-NYE-1802-27917"/>
        <s v="KE-KIA-1805-17960"/>
        <s v="KE-TAI-1806-23767"/>
        <s v="KE-TAI-1806-23768"/>
        <s v="KE-NAK-1806-21398"/>
        <s v="KE-NYA-1805-17826"/>
        <s v="KE-NYA-1804-17827"/>
        <s v="KE-NAK-1806-21399"/>
        <s v="KE-KIS-1806-17828"/>
        <s v="KE-NAN-1804-22496"/>
        <s v="KE-NYA-1806-18372"/>
        <s v="KE-TRA-1806-18178"/>
        <s v="KE-TRA-1806-18177"/>
        <s v="KE-NAN-1805-17676"/>
        <s v="KE-TRA-1805-17675"/>
        <s v="KE-KIA-1709-17821"/>
        <s v="KE-NAN-1806-22925"/>
        <s v="KE-VIH-1804-23707"/>
        <s v="KE-UAS-1804-18100"/>
        <s v="KE-KAK-1711-23708"/>
        <s v="KE-HOM-1801-17830"/>
        <s v="KE-MIG-1805-17831"/>
        <s v="KE-NAK-1612-23868"/>
        <s v="KE-NYE-1805-18307"/>
        <s v="KE-NYA-1610-17624"/>
        <s v="KE-TAI-1806-18457"/>
        <s v="KE-TAI-1806-18458"/>
        <s v="KE-TAI-1807-23888"/>
        <s v="KE-TAI-1807-23889"/>
        <s v="KE-MER-1806-23113"/>
        <s v="KE-KIL-1805-23908"/>
        <s v="KE-UAS-1805-20280"/>
        <s v="KE-UAS-1801-20282"/>
        <s v="KE-UAS-1806-20285"/>
        <s v="KE-NAN-1807-22304"/>
        <s v="KE-TAI-1807-17727"/>
        <s v="KE-EMB-1712-18889"/>
        <s v="KE-EMB-1803-18890"/>
        <s v="KE-EMB-1709-18891"/>
        <s v="KE-EMB-1806-18892"/>
        <s v="KE-NYE-1804-18897"/>
        <s v="KE-BUN-1807-17863"/>
        <s v="KE-BUN-1807-17865"/>
        <s v="KE-TRA-1803-20286"/>
        <s v="KE-TRA-1807-18179"/>
        <s v="KE-NAK-1709-17692"/>
        <s v="KE-UAS-1807-27854"/>
        <s v="KE-UAS-1803-20287"/>
        <s v="KE-KIA-1805-23068"/>
        <s v="KE-KIA-1804-23069"/>
        <s v="KE-TRA-1804-18180"/>
        <s v="KE-NAK-1806-18899"/>
        <s v="KE-NYE-1812-26961"/>
        <s v="KE-NAR-1811-25358"/>
        <s v="KE-NAR-1811-25357"/>
        <s v="KE-MAC-1812-26926"/>
        <s v="KE-MAK-1812-25229"/>
        <s v="KE-NYA-1901-27285"/>
        <s v="KE-EMB-1812-26885"/>
        <s v="KE-THA-1812-26889"/>
        <s v="KE-EMB-1812-26891"/>
        <s v="KE-KER-1810-25359"/>
        <s v="KE-KIA-1806-26566"/>
        <s v="KE-KIS-1805-18263"/>
        <s v="KE-EMB-1711-23466"/>
        <s v="KE-EMB-1801-23465"/>
        <s v="KE-MUR-1807-18284"/>
        <s v="KE-MUR-1710-23070"/>
        <s v="KE-TAI-1807-18461"/>
        <s v="KE-ELG-1805-17567"/>
        <s v="KE-NAK-1807-18056"/>
        <s v="KE-NAK-1807-17694"/>
        <s v="KE-NAK-1807-17693"/>
        <s v="KE-KIA-1807-17822"/>
        <s v="KE-NYA-1806-23948"/>
        <s v="KE-KIS-1804-23467"/>
        <s v="KE-NAK-1611-14067"/>
        <s v="KE-MUR-1512-14414"/>
        <s v="KE-KIS-1612-14657"/>
        <s v="KE-KIR-1612-14773"/>
        <s v="KE-KIR-1612-14982"/>
        <s v="KE-NYA-1512-15111"/>
        <s v="KE-NYA-1609-15338"/>
        <s v="KE-EMB-1612-15400"/>
        <s v="KE-SAM-1512-15414"/>
        <s v="KE-KIA-1512-15482"/>
        <s v="KE-VIH-1612-15745"/>
        <s v="KE-KIA-1712-15767"/>
        <s v="KE-KIR-1612-15867"/>
        <s v="KE-KIS-1712-15907"/>
        <s v="KE-NAK-1607-0"/>
        <s v="KE-NYE-1608-17549"/>
        <s v="KE-NYA-1608-17561"/>
        <s v="KE-TAI-1708-17572"/>
        <s v="KE-KAJ-1612-17591"/>
        <s v="KE-NYA-1608-17593"/>
        <s v="KE-NAK-1610-17595"/>
        <s v="KE-MUR-1702-17596"/>
        <s v="KE-TAI-1701-17602"/>
        <s v="KE-NYE-1607-17603"/>
        <s v="KE-LAI-1608-17613"/>
        <s v="KE-NAK-1512-17618"/>
        <s v="KE-KIA-1609-17619"/>
        <s v="KE-NYA-1702-17621"/>
        <s v="KE-TAI-1702-17622"/>
        <s v="KE-NAK-1612-17625"/>
        <s v="KE-NAK-1612-17627"/>
        <s v="KE-MUR-1610-17629"/>
        <s v="KE-LAI-1701-17632"/>
        <s v="KE-LAI-1608-17633"/>
        <s v="KE-LAI-1610-17634"/>
        <s v="KE-KIR-1608-17635"/>
        <s v="KE-KIA-1703-17637"/>
        <s v="KE-KIR-1611-17638"/>
        <s v="KE-TAI-1603-17640"/>
        <s v="KE-KIA-1608-17642"/>
        <s v="KE-NYE-1606-17643"/>
        <s v="KE-NYE-1608-17644"/>
        <s v="KE-NYA-1608-17651"/>
        <s v="KE-MUR-1611-17654"/>
        <s v="KE-MUR-1702-18337"/>
        <s v="KE-LAI-1701-19177"/>
        <s v="KE-NYA-1608-19276"/>
        <s v="KE-KIR-1603-20479"/>
        <s v="KE-NYA-1603-20480"/>
        <s v="KE-NAK-1604-20977"/>
        <s v="KE-KIA-1808-21401"/>
        <s v="KE-KIA-1808-21400"/>
        <s v="KE-TAI-1808-17991"/>
        <s v="KE-KIS-1808-17677"/>
        <s v="KE-NYE-1808-17961"/>
        <s v="KE-NAN-1711-24278"/>
        <s v="KE-NAN-1807-27853"/>
        <s v="KE-UAS-1808-22502"/>
        <s v="KE-NYA-1805-17832"/>
        <s v="KE-VIH-1611-23851"/>
        <s v="KE-THA-1807-23071"/>
        <s v="KE-THA-1706-23067"/>
        <s v="KE-NAK-1808-21402"/>
        <s v="KE-NAK-1808-21404"/>
        <s v="KE-NAK-1806-23468"/>
        <s v="KE-KIA-1807-19883"/>
        <s v="KE-KIA-1807-19884"/>
        <s v="KE-NAK-1806-17697"/>
        <s v="KE-NAK-1806-17696"/>
        <s v="KE-NAK-1712-17698"/>
        <s v="KE-MUR-1808-17849"/>
        <s v="KE-NYE-1808-27933"/>
        <s v="KE-EMB-1808-27899"/>
        <s v="KE-KIA-1808-18338"/>
        <s v="KE-KIA-1805-23022"/>
        <s v="KE-NAK-1808-17695"/>
        <s v="KE-NYE-1807-24341"/>
        <s v="KE-NYE-1805-27934"/>
        <s v="KE-NYE-1808-24343"/>
        <s v="KE-NYE-1806-24345"/>
        <s v="KE-NYE-1808-27935"/>
        <s v="KE-NYE-1806-24342"/>
        <s v="KE-NYE-1807-24344"/>
        <s v="KE-KIR-1805-17868"/>
        <s v="KE-KIR-1808-17869"/>
        <s v="KE-KIR-1808-17870"/>
        <s v="KE-KIR-1805-17871"/>
        <s v="KE-KER-1806-17708"/>
        <s v="KE-MAC-1808-23059"/>
        <s v="KE-MOM-1806-23928"/>
        <s v="KE-NYE-1807-24346"/>
        <s v="KE-NAI-1808-23060"/>
        <s v="KE-KIR-1805-17872"/>
        <s v="KE-KIR-1806-18895"/>
        <s v="KE-NYE-1807-24348"/>
        <s v="KE-NYE-1807-24347"/>
        <s v="KE-NAK-1808-21405"/>
        <s v="KE-NAK-1808-21406"/>
        <s v="KE-UAS-1809-24349"/>
        <s v="KE-NYE-1807-0"/>
        <s v="KE-SIA-1808-18128"/>
        <s v="KE-KIS-1809-17833"/>
        <s v="KE-NAR-1809-18148"/>
        <s v="KE-BOM-1809-18151"/>
        <s v="KE-KIA-1807-23023"/>
        <s v="KE-NAN-1808-24069"/>
        <s v="KE-KIA-1807-19885"/>
        <s v="KE-NAN-1806-24068"/>
        <s v="KE-MUR-1809-23072"/>
        <s v="KE-TRA-1809-27936"/>
        <s v="KE-LAI-1809-23024"/>
        <s v="KE-NAK-1809-21408"/>
        <s v="KE-NAK-1809-21409"/>
        <s v="KE-NAK-1809-21407"/>
        <s v="KE-BOM-1809-18159"/>
        <s v="KE-NAK-1809-21410"/>
        <s v="KE-TRA-1808-18181"/>
        <s v="KE-NAK-1809-24339"/>
        <s v="KE-NAK-1809-24338"/>
        <s v="KE-KAK-1806-17866"/>
        <s v="KE-KIA-1808-23073"/>
        <s v="KE-KER-1805-22198"/>
        <s v="KE-KIL-1809-18995"/>
        <s v="KE-LAI-1809-24340"/>
        <s v="KE-UAS-1809-24720"/>
        <s v="KE-MUR-1807-21872"/>
        <s v="KE-KER-1809-18160"/>
        <s v="KE-KER-1805-18161"/>
        <s v="KE-UAS-1809-24279"/>
        <s v="KE-NAN-1809-24072"/>
        <s v="KE-NAN-1809-24071"/>
        <s v="KE-UAS-1809-17570"/>
        <s v="KE-UAS-1809-18101"/>
        <s v="KE-UAS-1809-27855"/>
        <s v="KE-ELG-1809-17763"/>
        <s v="KE-NYE-1808-24350"/>
        <s v="KE-KAK-1810-27861"/>
        <s v="KE-KIA-1807-024468"/>
        <s v="KE-NYE-1807-17839"/>
        <s v="KE-NYE-1802-17672"/>
        <s v="KE-KIA-1808-024469"/>
        <s v="KE-NYA-1810-18374"/>
        <s v="KE-NAK-1810-23779"/>
        <s v="KE-NYE-1810-24351"/>
        <s v="KE-WES-1809-18182"/>
        <s v="KE-UAS-1810-24721"/>
        <s v="KE-NAN-1810-27809"/>
        <s v="KE-NAN-1810-27811"/>
        <s v="KE-NAN-1804-27812"/>
        <s v="KE-NAN-1802-27810"/>
        <s v="KE-TRA-1810-18183"/>
        <s v="KE-BUN-1810-25892"/>
        <s v="KE-NAN-1810-24073"/>
        <s v="KE-NAN-1802-27813"/>
        <s v="KE-NAN-1711-24553"/>
        <s v="KE-NAN-1805-24560"/>
        <s v="KE-NAN-1805-25559"/>
        <s v="KE-NAN-1810-024551"/>
        <s v="KE-NAN-1802-24557"/>
        <s v="KE-KIR-1801-27829"/>
        <s v="KE-NAN-1810-27805"/>
        <s v="KE-NAN-1810-0"/>
        <s v="KE-NAN-1810-27802"/>
        <s v="KE-NAN-1810-27814"/>
        <s v="KE-NAN-1810-27799"/>
        <s v="KE-NAN-1810-27808"/>
        <s v="KE-NAN-1810-024593"/>
        <s v="KE-NAN-1810-024594"/>
        <s v="KE-NAN-1810-27801"/>
        <s v="KE-NAN-1810-27816"/>
        <s v="KE-NAN-1810-024595"/>
        <s v="KE-NAN-1810-24596"/>
        <s v="KE-NAN-1810-24600"/>
        <s v="KE-NAN-1810-24602"/>
        <s v="KE-NAN-1807-024570"/>
        <s v="KE-NAN-1802-27821"/>
        <s v="KE-NAN-1806-27228"/>
        <s v="KE-NAN-1711-024569"/>
        <s v="KE-NAN-1808-024568"/>
        <s v="KE-NAN-1711-27820"/>
        <s v="KE-NAN-1803-27225"/>
        <s v="KE-NAN-1802-27823"/>
        <s v="KE-NAN-1811-27224"/>
        <s v="KE-NAN-1711-27226"/>
        <s v="KE-NAN-1802-024572"/>
        <s v="KE-NAN-1711-024573"/>
        <s v="KE-NAN-1711-024574"/>
        <s v="KE-NAN-1808-024575"/>
        <s v="KE-NAN-1802-024571"/>
        <s v="KE-NAN-1802-27819"/>
        <s v="KE-NAN-1801-27227"/>
        <s v="KE-NAN-1802-27822"/>
        <s v="KE-NAN-1805-024583"/>
        <s v="KE-NAN-1711-024582"/>
        <s v="KE-NAN-1705-024579"/>
        <s v="KE-NAN-1802-024584"/>
        <s v="KE-NAN-1808-024585"/>
        <s v="KE-NAN-1805-024493"/>
        <s v="KE-NAN-1807-024494"/>
        <s v="KE-NAN-1802-024496"/>
        <s v="KE-NAN-1803-024497"/>
        <s v="KE-NAN-1804-024498"/>
        <s v="KE-NAN-1801-024499"/>
        <s v="KE-NAN-1802-024500"/>
        <s v="KE-NAN-1802-024544"/>
        <s v="KE-NAN-1810-024548"/>
        <s v="KE-NAN-1802-024545"/>
        <s v="KE-NAN-1802-024578"/>
        <s v="KE-NAN-1806-27937"/>
        <s v="KE-NAN-1801-024589"/>
        <s v="KE-NAN-1807-24588"/>
        <s v="KE-NAN-1802-024581"/>
        <s v="KE-NAN-1801-024576"/>
        <s v="KE-NAN-1808-024577"/>
        <s v="KE-NAN-1809-024580"/>
        <s v="KE-KIA-1808-19886"/>
        <s v="KE-NAN-1802-024587"/>
        <s v="KE-NAN-1810-246603"/>
        <s v="KE-NAN-1810-24604"/>
        <s v="KE-NAN-1810-24605"/>
        <s v="KE-NAN-1810-24607"/>
        <s v="KE-NAN-1810-27806"/>
        <s v="KE-NAN-1810-24608"/>
        <s v="KE-NAN-1810-24609"/>
        <s v="KE-NAN-1810-24610"/>
        <s v="KE-NAN-1810-24611"/>
        <s v="KE-NAN-1810-24612"/>
        <s v="KE-NAN-1811-24613"/>
        <s v="KE-NAN-1810-24597"/>
        <s v="KE-NAN-1810-24598"/>
        <s v="KE-NAN-1810-24614"/>
        <s v="KE-NAN-1710-24615"/>
        <s v="KE-NAN-1810-24601"/>
        <s v="KE-NAN-1810-27804"/>
        <s v="KE-LAI-1809-24352"/>
        <s v="KE-NYE-1810-24353"/>
        <s v="KE-NAN-1810-27800"/>
        <s v="KE-NAN-1810-024554"/>
        <s v="KE-NAN-1811-024543"/>
        <s v="KE-NAN-1810-024558"/>
        <s v="KE-NAN-1810-024555"/>
        <s v="KE-NAN-1810-024561"/>
        <s v="KE-NAN-1810-024550"/>
        <s v="KE-THA-1809-23116"/>
        <s v="KE-NAN-1810-27815"/>
        <s v="KE-NAN-1810-024590"/>
        <s v="KE-NAN-1801-024591"/>
        <s v="KE-TAI-1810-18459"/>
        <s v="KE-TAI-1810-18460"/>
        <s v="KE-NAN-1810-024502"/>
        <s v="KE-NAN-1810-024592"/>
        <s v="KE-THA-1809-18900"/>
        <s v="KE-MUR-1810-23025"/>
        <s v="KE-UAS-1810-17765"/>
        <s v="KE-UAS-1810-27856"/>
        <s v="KE-UAS-1810-17573"/>
        <s v="KE-NYA-1811-18375"/>
        <s v="KE-NYA-1805-25338"/>
        <s v="KE-TRA-1811-27908"/>
        <s v="KE-KIA-1810-25896"/>
        <s v="KE-BOM-1810-26234"/>
        <s v="KE-KIA-1811-25903"/>
        <s v="KE-THA-1809-23115"/>
        <s v="KE-TAI-1810-27839"/>
        <s v="KE-NYA-1811-25064"/>
        <s v="KE-TAI-1811-27904"/>
        <s v="KE-NYE-1810-21868"/>
        <s v="KE-NYA-1811-25445"/>
        <s v="KE-KIA-1811-27947"/>
        <s v="KE-KER-1709-26223"/>
        <s v="KE-KER-1711-25273"/>
        <s v="KE-UAS-1811-20288"/>
        <s v="KE-MUR-1802-25904"/>
        <s v="KE-UAS-1811-18102"/>
        <s v="KE-MAK-1811-23480"/>
        <s v="KE-KER-1712-26235"/>
        <s v="KE-KER-1805-26243"/>
        <s v="KE-KER-1711-26241"/>
        <s v="KE-KER-1803-26242"/>
        <s v="KE-KER-1712-26228"/>
        <s v="KE-KER-1709-26229"/>
        <s v="KE-KER-1802-26222"/>
        <s v="KE-KER-1803-26224"/>
        <s v="KE-KER-1706-25272"/>
        <s v="KE-NAK-1805-26047"/>
        <s v="KE-NAK-1807-26046"/>
        <s v="KE-KIA-1811-25907"/>
        <s v="KE-KIA-1804-25905"/>
        <s v="KE-MUR-1811-24898"/>
        <s v="KE-MUR-1811-24896"/>
        <s v="KE-MUR-1811-24897"/>
        <s v="KE-KAJ-1809-24369"/>
        <s v="KE-KAJ-1810-24370"/>
        <s v="KE-KAJ-1811-23061"/>
        <s v="KE-NYA-1811-24418"/>
        <s v="KE-NYE-1811-23063"/>
        <s v="KE-NYA-1812-24419"/>
        <s v="KE-KER-1807-25388"/>
        <s v="KE-KER-1801-25277"/>
        <s v="KE-KER-1712-25280"/>
        <s v="KE-KER-1709-25297"/>
        <s v="KE-KER-1803-25285"/>
        <s v="KE-KER-1711-25306"/>
        <s v="KE-KER-1709-25279"/>
        <s v="KE-KER-1803-25281"/>
        <s v="KE-KER-1807-25386"/>
        <s v="KE-KER-1711-25308"/>
        <s v="KE-KER-1709-25307"/>
        <s v="KE-KER-1712-25278"/>
        <s v="KE-KER-1803-25282"/>
        <s v="KE-KER-1811-25310"/>
        <s v="KE-KER-1712-25309"/>
        <s v="KE-KER-1803-26238"/>
        <s v="KE-KER-1805-25283"/>
        <s v="KE-KER-1709-25389"/>
        <s v="KE-KER-1711-25312"/>
        <s v="KE-KER-1703-25385"/>
        <s v="KE-KER-1801-25382"/>
        <s v="KE-KER-1711-25311"/>
        <s v="KE-KER-1709-25383"/>
        <s v="KE-KER-1810-25296"/>
        <s v="KE-KER-1801-25293"/>
        <s v="KE-KER-1706-25271"/>
        <s v="KE-KER-1703-25391"/>
        <s v="KE-KER-1805-25275"/>
        <s v="KE-KER-1712-25274"/>
        <s v="KE-KER-1807-25351"/>
        <s v="KE-KER-1711-25290"/>
        <s v="KE-KER-1711-25286"/>
        <s v="KE-KER-1811-26226"/>
        <s v="KE-KER-1709-25393"/>
        <s v="KE-KER-1804-25372"/>
        <s v="KE-KER-1712-25377"/>
        <s v="KE-KER-1711-25352"/>
        <s v="KE-KER-1711-25376"/>
        <s v="KE-KER-1811-25288"/>
        <s v="KE-KER-1711-25394"/>
        <s v="KE-KER-1711-25384"/>
        <s v="KE-KER-1807-25304"/>
        <s v="KE-KER-1807-25305"/>
        <s v="KE-KER-1807-25353"/>
        <s v="KE-KER-1711-25354"/>
        <s v="KE-KER-1801-25350"/>
        <s v="KE-KER-1709-25291"/>
        <s v="KE-KER-1712-25349"/>
        <s v="KE-KER-1807-25302"/>
        <s v="KE-KER-1712-25348"/>
        <s v="KE-KER-1811-26225"/>
        <s v="KE-KER-1712-25347"/>
        <s v="KE-KER-1807-25346"/>
        <s v="KE-KER-1712-26236"/>
        <s v="KE-KER-1705-26230"/>
        <s v="KE-KER-1712-26240"/>
        <s v="KE-KER-1712-26232"/>
        <s v="KE-KER-1801-26244"/>
        <s v="KE-KER-1712-26231"/>
        <s v="KE-KER-1711-26237"/>
        <s v="KE-KER-1803-25301"/>
        <s v="KE-KER-1804-25371"/>
        <s v="KE-KER-1801-25295"/>
        <s v="KE-KER-1803-25300"/>
        <s v="KE-KER-1709-26233"/>
        <s v="KE-KER-1712-25287"/>
        <s v="KE-KER-1803-25392"/>
        <s v="KE-KER-1712-25390"/>
        <s v="KE-KER-1805-25395"/>
        <s v="KE-KER-1807-25387"/>
        <s v="KE-NAN-1812-25874"/>
        <s v="KE-NAN-1812-024503"/>
        <s v="KE-NAN-1811-25894"/>
        <s v="KE-NYE-1812-25065"/>
        <s v="KE-NYE-1812-26099"/>
        <s v="KE-MUR-1812-25902"/>
        <s v="KE-MER-1812-25985"/>
        <s v="KE-MER-1812-25986"/>
        <s v="KE-MER-1812-25987"/>
        <s v="KE-MER-1812-25988"/>
        <s v="KE-KIR-1810-24356"/>
        <s v="KE-MER-1812-25989"/>
        <s v="KE-TAI-1801-27779"/>
        <s v="KE-MER-1812-25990"/>
        <s v="KE-UAS-1809-25806"/>
        <s v="KE-UAS-1812-25807"/>
        <s v="KE-TRA-1812-24871"/>
        <s v="KE-MER-1812-25991"/>
        <s v="KE-MER-1812-25992"/>
        <s v="KE-MER-1812-25993"/>
        <s v="KE-NAN-1807-024505"/>
        <s v="KE-KIA-1812-28089"/>
        <s v="KE-TAI-1811-26020"/>
        <s v="KE-TAI-1810-26019"/>
        <s v="KE-NAN-1811-25876"/>
        <s v="KE-UAS-1811-24448"/>
        <s v="KE-KIR-1810-26884"/>
        <s v="KE-BOM-1811-25356"/>
        <s v="KE-KIA-1811-28080"/>
        <s v="KE-KIA-1811-28081"/>
        <s v="KE-KIA-1810-28076"/>
        <s v="KE-MUR-1810-24903"/>
        <s v="KE-MUR-1810-24900"/>
        <s v="KE-MUR-1812-24902"/>
        <s v="KE-MUR-1812-24901"/>
        <s v="KE-NYA-1812-26113"/>
        <s v="KE-NAK-1809-26050"/>
        <s v="KE-KIA-1806-28079"/>
        <s v="KE-NYA-1812-25056"/>
        <s v="KE-NAI-1810-28078"/>
        <s v="KE-KIA-1812-26901"/>
        <s v="KE-KIA-1801-26802"/>
        <s v="KE-KIA-1812-28085"/>
        <s v="KE-KIA-1812-28086"/>
        <s v="KE-KAJ-1811-27793"/>
        <s v="KE-KAJ-1810-27794"/>
        <s v="KE-MUR-1812-24910"/>
        <s v="KE-MUR-1812-24909"/>
        <s v="KE-MUR-1812-24908"/>
        <s v="KE-MUR-1812-24907"/>
        <s v="KE-KIA-1812-24906"/>
        <s v="KE-MUR-1812-24905"/>
        <s v="KE-TAI-1812-26002"/>
        <s v="KE-TAI-1902-26001"/>
        <s v="KE-MAC-1901-25233"/>
        <s v="KE-MAC-1901-25232"/>
        <s v="KE-MAC-1901-25230"/>
        <s v="KE-MAC-1805-25234"/>
        <s v="KE-NYA-1901-26096"/>
        <s v="KE-EMB-1901-26097"/>
        <s v="KE-NYE-1812-26876"/>
        <s v="KE-BUN-1812-24872"/>
        <s v="KE-UAS-1812-25889"/>
        <s v="KE-NAK-1812-26051"/>
        <s v="KE-NAK-1901-26052"/>
        <s v="KE-NYA-1901-25068"/>
        <s v="KE-KIA-1901-25571"/>
        <s v="KE-KIA-1812-25572"/>
        <s v="KE-KIA-1812-25573"/>
        <s v="KE-NAN-1901-25878"/>
        <s v="KE-KIT-1901-31026"/>
        <s v="KE-MAC-1901-25235"/>
        <s v="KE-NAN-1810-25882"/>
        <s v="KE-NAN-1812-25875"/>
        <s v="KE-THA-1812-26010"/>
        <s v="KE-KIA-1812-28084"/>
        <s v="KE-KIA-1812-25915"/>
        <s v="KE-NAN-1901-25879"/>
        <s v="KE-KIR-1809-26851"/>
        <s v="KE-KIR-1811-26852"/>
        <s v="KE-KIR-1901-26853"/>
        <s v="KE-KIR-1901-26854"/>
        <s v="KE-NAK-1802-26053"/>
        <s v="KE-NAK-1901-25063"/>
        <s v="KE-NYA-1901-25066"/>
        <s v="KE-NYE-1901-26098"/>
        <s v="KE-LAI-1902-26114"/>
        <s v="KE-NAK-1902-25062"/>
        <s v="KE-KER-1901-25303"/>
        <s v="KE-KIA-1902-26903"/>
        <s v="KE-NYE-1902-26849"/>
        <s v="KE-NAK-1811-26054"/>
        <s v="KE-KIS-1901-27104"/>
        <s v="KE-KIS-1902-27103"/>
        <s v="KE-NYA-1812-27101"/>
        <s v="KE-EMB-1902-26856"/>
        <s v="KE-TAI-1902-25998"/>
        <s v="KE-KIA-1902-26826"/>
        <s v="KE-MUR-1808-24913"/>
        <s v="KE-MUR-1812-24912"/>
        <s v="KE-MUR-1902-24914"/>
        <s v="KE-NAN-1810-24599"/>
        <s v="KE-KIA-1812-28091"/>
        <s v="KE-NYA-1901-28090"/>
        <s v="KE-NYA-1902-25060"/>
        <s v="KE-NAR-1804-26247"/>
        <s v="KE-NAK-1901-26056"/>
        <s v="KE-NAR-1902-26246"/>
        <s v="KE-NAR-1902-26248"/>
        <s v="KE-VIH-1901-27105"/>
        <s v="KE-BOM-1902-26249"/>
        <s v="KE-BOM-1902-26250"/>
        <s v="KE-NAK-1902-26057"/>
        <s v="KE-UAS-1812-25872"/>
        <s v="KE-KIS-1808-27106"/>
        <s v="KE-EMB-1902-26116"/>
        <s v="KE-NYE-1902-26115"/>
        <s v="KE-LAI-1903-26117"/>
        <s v="KE-KIS-1901-27107"/>
        <s v="KE-MIG-1902-27108"/>
        <s v="KE-KIS-1902-27109"/>
        <s v="KE-NYA-1902-27110"/>
        <s v="KE-NYA-1902-27102"/>
        <s v="KE-NYA-1903-25048"/>
        <s v="KE-THA-1903-25621"/>
        <s v="KE-MUR-1901-24916"/>
        <s v="KE-MUR-1812-24917"/>
        <s v="KE-NAR-1903-26251"/>
        <s v="KE-NYA-1903-26824"/>
        <s v="KE-MUR-1812-24915"/>
        <s v="KE-MAC-1903-27528"/>
        <s v="KE-NAK-1903-24420"/>
        <s v="KE-NAK-1903-24421"/>
        <s v="KE-NYE-1902-27084"/>
        <s v="KE-KIA-1901-275521"/>
        <s v="KE-THA-1902-25596"/>
        <s v="KE-BOM-1902-25362"/>
        <s v="KE-KIR-1903-26858"/>
        <s v="KE-NYA-1902-26121"/>
        <s v="KE-KIA-1901-25919"/>
        <s v="KE-BOM-1903-26252"/>
        <s v="KE-MUR-1902-25917"/>
        <s v="KE-KIL-1903-WCO2273"/>
        <s v="KE-KIL-1903-wc 0w228"/>
        <s v="KE-UAS-1901-25180"/>
        <s v="KE-BOM-1903-26253"/>
        <s v="KE-BOM-1903-26254"/>
        <s v="KE-KIR-1812-26758"/>
        <s v="KE-KIR-1903-26756"/>
        <s v="KE-KIR-1812-26755"/>
        <s v="KE-KIR-1812-26754"/>
        <s v="KE-KIR-1811-26753"/>
        <s v="KE-KIR-1812-26752"/>
        <s v="KE-KIR-1902-26751"/>
        <s v="KE-NAK-1903-26127"/>
        <s v="KE-NYA-1812-26124"/>
        <s v="KE-NYA-1903-26123"/>
        <s v="KE-NAN-1903-25647"/>
        <s v="KE-KIA-1901-28092"/>
        <s v="KE-KIA-1812-28098"/>
        <s v="KE-KIA-1903-26913"/>
        <s v="KE-KIA-1903-26907"/>
        <s v="KE-KIA-1811-26909"/>
        <s v="KE-KIA-1812-26908"/>
        <s v="KE-KIA-1811-26905"/>
        <s v="KE-KIA-1811-26904"/>
        <s v="KE-MAK-1904-27531"/>
        <s v="KE-MAK-1904-27532"/>
        <s v="KE-MAK-1904-27533"/>
        <s v="KE-MAK-1904-27535"/>
        <s v="KE-MAK-1904-27536"/>
        <s v="KE-NYA-1903-27112"/>
        <s v="KE-NYA-1903-27111"/>
        <s v="KE-UAS-1901-25181"/>
        <s v="KE-KIS-1804-27113"/>
        <s v="KE-NYA-1812-26126"/>
        <s v="KE-MIG-1901-27114"/>
        <s v="KE-NYE-1903-27086"/>
        <s v="KE-NYE-1903-27085"/>
        <s v="KE-KIA-1903-24740"/>
        <s v="KE-LAI-1903-25050"/>
        <s v="KE-NYA-1904-26125"/>
        <s v="KE-KIA-1904-26850"/>
        <s v="KE-KIR-1904-26863"/>
        <s v="KE-MAC-1904-27530"/>
        <s v="KE-NYA-1904-26128"/>
        <s v="KE-NYA-1805-25761"/>
        <s v="KE-NYA-1903-25760"/>
        <s v="KE-KER-1903-25370"/>
        <s v="KE-KIA-1904-25746"/>
        <s v="KE-KIA-1810-25758"/>
        <s v="KE-BOM-1902-25473"/>
        <s v="KE-NYE-1904-27087"/>
        <s v="KE-VIH-1904-27115"/>
        <s v="KE-LAI-1904-25049"/>
        <s v="KE-NAN-1904-25651"/>
        <s v="KE-KIS-1904-25121"/>
        <s v="KE-KIA-1903-25747"/>
        <s v="KE-NYA-1904-25051"/>
        <s v="KE-TAI-1905-25999"/>
        <s v="KE-TAI-1905-25997"/>
        <s v="KE-TAI-1905-26000"/>
        <s v="KE-LAI-1904-26129"/>
        <s v="KE-KIR-1905-26865"/>
        <s v="KE-KIR-1904-26864"/>
        <s v="KE-KIR-1904-26868"/>
        <s v="KE-NYA-1903-27116"/>
        <s v="KE-NYA-1905-27117"/>
        <s v="KE-MAK-1905-26726"/>
        <s v="KE-MER-1904-25696"/>
        <s v="KE-NAK-1903-26074"/>
        <s v="KE-NAK-1904-26073"/>
        <s v="KE-NAK-1904-26076"/>
        <s v="KE-MUR-1904-27152"/>
        <s v="KE-MUR-1904-27151"/>
        <s v="KE-MUR-1904-27153"/>
        <s v="KE-KAK-1905-24876"/>
        <s v="KE-KIS-1812-27118"/>
        <s v="KE-KAJ-1904-26912"/>
        <s v="KE-KAJ-1904-26914"/>
        <s v="KE-NAK-1903-26075"/>
        <s v="KE-NAK-1903-26077"/>
        <s v="KE-KIS-1803-27120"/>
        <s v="KE-KIS-1901-27119"/>
        <s v="KE-KIL-1905-27783"/>
        <s v="KE-EMB-1902-26859"/>
        <s v="KE-EMB-1902-26860"/>
        <s v="KE-EMB-1904-26872"/>
        <s v="KE-NAK-1905-26078"/>
        <s v="KE-NAK-1903-26079"/>
        <s v="KE-MER-1904-25697"/>
        <s v="KE-MER-1904-25698"/>
        <s v="KE-NYE-1905-25058"/>
        <s v="KE-LAI-1904-25765"/>
        <s v="KE-THA-1905-25699"/>
        <s v="KE-KIR-1905-27126"/>
        <s v="KE-KIR-1904-27127"/>
        <s v="KE-KIR-1902-27128"/>
        <s v="KE-KIR-1905-27130"/>
        <s v="KE-KIR-1903-27131"/>
        <s v="KE-KAJ-1901-26906"/>
        <s v="KE-LAI-1904-27099"/>
        <s v="KE-NYA-1905-25061"/>
        <s v="KE-KIA-1905-27176"/>
        <s v="KE-NYE-1905-26118"/>
        <s v="KE-KAJ-1905-27795"/>
        <s v="KE-KIR-1904-27129"/>
        <s v="KE-KIR-1903-27132"/>
        <s v="KE-EMB-1901-26861"/>
        <s v="KE-NAK-1904-25766"/>
        <s v="KE-MUR-1905-24920"/>
        <s v="KE-MUR-1905-27155"/>
        <s v="KE-NAN-1905-25650"/>
        <s v="KE-MAK-1905-26728"/>
        <s v="KE-NAK-1903-0"/>
        <s v="KE-NAN-1902-25880"/>
        <s v="KE-NAN-1905-25881"/>
        <s v="KE-KIA-1905-27177"/>
        <s v="KE-NYA-1905-25899"/>
        <s v="KE-MUR-1903-27157"/>
        <s v="KE-MUR-1903-27156"/>
        <s v="KE-NYE-1905-25052"/>
        <s v="KE-NYE-1905-27090"/>
        <s v="KE-KIS-1905-25122"/>
        <s v="KE-TAI-1902-15472"/>
        <s v="KE-KAJ-1906-27791"/>
        <s v="KE-MUR-1906-26847"/>
        <s v="KE-MER-1905-25703"/>
        <s v="KE-KIS-1904-27125"/>
        <s v="KE-MAC-1905-26727"/>
        <s v="KE-MAK-1905-26729"/>
        <s v="KE-KIR-1905-27133"/>
        <s v="KE-MER-1905-25704"/>
        <s v="KE-KIA-1906-25749"/>
        <s v="KE-NYE-1904-27094"/>
        <s v="KE-KIA-1904-25748"/>
        <s v="KE-NYA-1906-25767"/>
        <s v="KE-KIR-1906-27134"/>
        <s v="KE-KIR-1905-27135"/>
        <s v="KE-ELG-1906-25800"/>
        <s v="KE-LAI-1905-26132"/>
        <s v="KE-NAK-1906-25442"/>
        <s v="KE-KER-1905-25360"/>
        <s v="KE-BOM-1905-25368"/>
        <s v="KE-KER-1905-25361"/>
        <s v="KE-TRA-1905-24878"/>
        <s v="KE-NAK-1905-27651"/>
        <s v="KE-NAK-1903-26095"/>
        <s v="KE-NAK-1904-26094"/>
        <s v="KE-TRA-1906-24879"/>
        <s v="KE-NAK-1904-26093"/>
        <s v="KE-KIA-1906-25750"/>
        <s v="KE-KIA-1906-25751"/>
        <s v="KE-MUR-1905-25752"/>
        <s v="KE-KIR-1906-27136"/>
        <s v="KE-MAC-1906-26844"/>
        <s v="KE-EMB-1906-27139"/>
        <s v="KE-KIR-1906-27141"/>
        <s v="KE-NAK-1905-27652"/>
        <s v="KE-NYA-1903-25770"/>
        <s v="KE-NYA-1903-25769"/>
        <s v="KE-NAN-1906-25653"/>
        <s v="KE-KAJ-1904-27798"/>
        <s v="KE-NYA-1905-26350"/>
        <s v="KE-KIS-1904-26352"/>
        <s v="KE-KAJ-1904-27504"/>
        <s v="KE-KIA-1907-25754"/>
        <s v="KE-KER-1906-25318"/>
        <s v="KE-KER-1906-25319"/>
        <s v="KE-KER-1904-25314"/>
        <s v="KE-NAR-1906-26256"/>
        <s v="KE-MAK-1907-26732"/>
        <s v="KE-KER-1906-25379"/>
        <s v="KE-KIA-1903-25756"/>
        <s v="KE-KIA-1905-25755"/>
        <s v="KE-MAC-1907-26733"/>
        <s v="KE-THA-1906-25707"/>
        <s v="KE-NYE-1907-27452"/>
        <s v="KE-NYE-1907-27451"/>
        <s v="KE-NYE-1907-27453"/>
        <s v="KE-NYE-1907-27454"/>
        <s v="KE-NYE-1907-27455"/>
        <s v="KE-BAR-1907-26085"/>
        <s v="KE-MUR-1907-27154"/>
        <s v="KE-KIA-1905-27631"/>
        <s v="KE-KIR-1907-27146"/>
        <s v="KE-THA-1907-25708"/>
        <s v="KE-KIS-1904-26351"/>
        <s v="KE-MUR-1907-27163"/>
        <s v="KE-MUR-1906-27162"/>
        <s v="KE-NAK-1907-27655"/>
        <s v="KE-KIR-1907-27148"/>
        <s v="KE-KIR-1904-27142"/>
        <s v="KE-NAN-1908-25652"/>
        <s v="KE-KIA-1908-26804"/>
        <s v="KE-NAN-1908-25649"/>
        <s v="KE-KAJ-1906-28717"/>
        <s v="KE-MAK-1908-27788"/>
        <s v="KE-KAJ-1905-27860"/>
        <s v="KE-KIA-1908-26823"/>
        <s v="KE-KIA-1907-27639"/>
        <s v="KE-KIA-1907-27638"/>
        <s v="KE-KAJ-1908-28716"/>
        <s v="KE-MUR-1907-27164"/>
        <s v="KE-KER-1908-25315"/>
        <s v="KE-KIA-1908-27640"/>
        <s v="KE-KIR-1908-25414"/>
        <s v="KE-NAN-1908-25182"/>
        <s v="KE-TAI-1908-25721"/>
        <s v="KE-TAI-1908-25722"/>
        <s v="KE-KIR-1908-25413"/>
        <s v="KE-KIR-1908-25412"/>
        <s v="KE-KER-1907-25363"/>
        <s v="KE-KER-1906-25355"/>
        <s v="KE-KER-1907-25316"/>
        <s v="KE-KER-1908-25366"/>
        <s v="KE-KER-1906-24846"/>
        <s v="KE-KER-1905-25317"/>
        <s v="KE-NAN-1909-25648"/>
        <s v="KE-NAN-1908-25183"/>
        <s v="KE-EMB-1908-25407"/>
        <s v="KE-KER-1907-25365"/>
        <s v="KE-KER-1908-24849"/>
        <s v="KE-KER-1907-24850"/>
        <s v="KE-KER-1907-24847"/>
        <s v="KE-KER-1905-24851"/>
        <s v="KE-KER-1908-25367"/>
        <s v="KE-KER-1906-25313"/>
        <s v="KE-KER-1905-25369"/>
        <s v="KE-KER-1906-24852"/>
        <s v="KE-KER-1905-25364"/>
        <s v="KE-KER-1906-24848"/>
        <s v="KE-KER-1905-24853"/>
        <s v="KE-KIR-1907-27144"/>
        <s v="KE-NAK-1907-27662"/>
        <s v="KE-NAK-1906-27665"/>
        <s v="KE-KIA-1908-26822"/>
        <s v="KE-NYA-1908-26130"/>
        <s v="KE-THA-1909-25713"/>
        <s v="KE-BOM-1901-24855"/>
        <s v="KE-BOM-1909-24854"/>
        <s v="KE-NYE-1909-27078"/>
        <s v="KE-NYE-1909-27076"/>
        <s v="KE-NYE-1909-27079"/>
        <s v="KE-NYE-1909-27080"/>
        <s v="KE-NYE-1909-27082"/>
        <s v="KE-NYE-1909-27081"/>
        <s v="KE-NYE-1909-27077"/>
        <s v="KE-NAK-1810-27668"/>
        <s v="KE-NYA-1908-27726"/>
        <s v="KE-LAI-1909-27295"/>
        <s v="KE-TRA-1909-25804"/>
        <s v="KE-KIA-1906-27644"/>
        <s v="KE-KIA-1909-28713"/>
        <s v="KE-KIA-1909-26803"/>
        <s v="KE-KAJ-1906-28720"/>
        <s v="KE-KAJ-1906-28718"/>
        <s v="KE-KAJ-1906-28719"/>
        <s v="KE-KAJ-1909-26930"/>
        <s v="KE-KAJ-1906-27851"/>
        <s v="KE-NYE-1909-29223"/>
        <s v="KE-NYE-1909-27826"/>
        <s v="KE-NYE-1909-26134"/>
        <s v="KE-NYA-1908-27229"/>
        <s v="KE-NAK-1905-27670"/>
        <s v="KE-MUR-1909-27166"/>
        <s v="KE-KER-1908-24856"/>
        <s v="KE-KER-1906-24857"/>
        <s v="KE-NAN-1909-25184"/>
        <s v="KE-MUR-1906-26789"/>
        <s v="KE-MUR-1909-28370"/>
        <s v="KE-KER-1907-24858"/>
        <s v="KE-KER-1907-24859"/>
        <s v="KE-KER-1908-24868"/>
        <s v="KE-KER-1907-24867"/>
        <s v="KE-KER-1907-24862"/>
        <s v="KE-KER-1906-24866"/>
        <s v="KE-KER-1907-24865"/>
        <s v="KE-KER-1909-24860"/>
        <s v="KE-KER-1906-24861"/>
        <s v="KE-KER-1908-24864"/>
        <s v="KE-KER-1908-24863"/>
        <s v="KE-NAI-1909-26593"/>
        <s v="KE-MAC-1910-27506"/>
        <s v="KE-KIA-1908-28822"/>
        <s v="KE-KIA-1908-29651"/>
        <s v="KE-KIA-1909-27649"/>
        <s v="KE-KIA-1909-27650"/>
        <s v="KE-NAN-1910-25185"/>
        <s v="KE-LAI-1910-27676"/>
        <s v="KE-MUR-1908-27833"/>
        <s v="KE-NAK-1910-27674"/>
        <s v="KE-KIA-1910-27178"/>
        <s v="KE-KIA-1910-26812"/>
        <s v="KE-KIA-1910-26813"/>
        <s v="KE-KIA-1910-26814"/>
        <s v="KE-KIA-1910-26815"/>
        <s v="KE-NYE-1909-26135"/>
        <s v="KE-MAK-1910-27797"/>
        <s v="KE-KIA-1910-27910"/>
        <s v="KE-KIA-1910-28711"/>
        <s v="KE-KIA-1910-26570"/>
        <s v="KE-KIA-1910-26569"/>
        <s v="KE-NAN-1905-25190"/>
        <s v="KE-KIL-1910-25725"/>
        <s v="KE-MER-1910-25665"/>
        <s v="KE-MER-1910-25666"/>
        <s v="KE-MER-1910-25189"/>
        <s v="KE-KIA-1910-26816"/>
        <s v="KE-KIA-1910-26825"/>
        <s v="KE-NAK-1910-27402"/>
        <s v="KE-MER-1908-25717"/>
        <s v="KE-KER-1910-24971"/>
        <s v="KE-NYA-1910-27283"/>
        <s v="KE-NYE-1910-27995"/>
        <s v="KE-BOM-1911-24869"/>
        <s v="KE-MAK-1911-27831"/>
        <s v="KE-KIR-1911-26869"/>
        <s v="KE-SIA-1910-27245"/>
        <s v="KE-NAK-1909-27408"/>
        <s v="KE-NAK-1908-27407"/>
        <s v="KE-NAK-1906-27406"/>
        <s v="KE-NAK-1905-27414"/>
        <s v="KE-NAK-1812-27412"/>
        <s v="KE-NAK-1909-27411"/>
        <s v="KE-NAK-1909-27409"/>
        <s v="KE-NAK-1908-27410"/>
        <s v="KE-NAK-1903-27413"/>
        <s v="KE-KAK-1910-24881"/>
        <s v="KE-MAC-1911-27834"/>
        <s v="KE-KIA-1909-28823"/>
        <s v="KE-KIA-1904-28825"/>
        <s v="KE-KIA-1904-27906"/>
        <s v="KE-KIA-1909-28819"/>
        <s v="KE-KER-1911-24870"/>
        <s v="KE-KER-1911-24921"/>
        <s v="KE-VIH-1910-28502"/>
        <s v="KE-KIA-1908-27921"/>
        <s v="KE-KIA-1902-26565"/>
        <s v="KE-KIA-1906-0"/>
        <s v="KE-KIA-1904-27909"/>
        <s v="KE-KIA-1907-0"/>
        <s v="KE-MER-1911-25719"/>
        <s v="KE-NYA-1911-27281"/>
        <s v="KE-TRA-1910-28501"/>
        <s v="KE-TAI-1911-27001"/>
        <s v="KE-TAI-1911-27002"/>
        <s v="KE-TAI-1911-27003"/>
        <s v="KE-KAJ-1911-28598"/>
        <s v="KE-KAJ-1907-28600"/>
        <s v="KE-KIA-1910-27925"/>
        <s v="KE-KIA-1911-28301"/>
        <s v="KE-BOM-1911-24922"/>
        <s v="KE-LAI-1911-26144"/>
        <s v="KE-EMB-1911-26870"/>
        <s v="KE-KIA-1911-28302"/>
        <s v="KE-UAS-1911-28505"/>
        <s v="KE-NAN-1911-25186"/>
        <s v="KE-NAN-1911-25187"/>
        <s v="KE-MUR-1911-27175"/>
        <s v="KE-MUR-1911-27174"/>
        <s v="KE-UAS-1911-28508"/>
        <s v="KE-UAS-1911-28507"/>
        <s v="KE-KIA-1909-28303"/>
        <s v="KE-UAS-1901-28515"/>
        <s v="KE-UAS-1909-28518"/>
        <s v="KE-UAS-1909-28514"/>
        <s v="KE-NYA-1911-25047"/>
        <s v="KE-THA-1911-25720"/>
        <s v="KE-UAS-1912-28509"/>
        <s v="KE-UAS-1910-28510"/>
        <s v="KE-MAC-1911-27832"/>
        <s v="KE-BUN-1908-24882"/>
        <s v="KE-KIA-1912-30054"/>
        <s v="KE-MAC-1912-27835"/>
        <s v="KE-MER-1911-28476"/>
        <s v="KE-MER-1911-28477"/>
        <s v="KE-MER-1912-28478"/>
        <s v="KE-KAJ-1912-26848"/>
        <s v="KE-MER-1911-28479"/>
        <s v="KE-NAN-1912-28511"/>
        <s v="KE-NAK-1912-27417"/>
        <s v="KE-KIA-1912-28304"/>
        <s v="KE-EMB-1912-28051"/>
        <s v="KE-MUR-1910-26776"/>
        <s v="KE-MER-1912-28480"/>
        <s v="KE-MUR-1910-27165"/>
        <s v="KE-MUR-1910-26777"/>
        <s v="KE-KIA-1911-25037"/>
        <s v="KE-KIA-1912-28305"/>
        <s v="KE-KIA-1912-28306"/>
        <s v="KE-NAN-1912-28403"/>
        <s v="KE-KIA-1912-28307"/>
        <s v="KE-KIA-1912-28526"/>
        <s v="KE-MIG-1911-27235"/>
        <s v="KE-KIS-1911-27236"/>
        <s v="KE-NYE-1912-27276"/>
        <s v="KE-NYE-1912-26133"/>
        <s v="KE-NYE-1912-26138"/>
        <s v="KE-NAN-1912-28404"/>
        <s v="KE-KAJ-1912-26846"/>
        <s v="KE-NAK-1912-27420"/>
        <s v="KE-NAK-1912-27415"/>
        <s v="KE-UAS-1912-28402"/>
        <s v="KE-KER-1912-24924"/>
        <s v="KE-BOM-1912-24923"/>
        <s v="KE-NYE-1912-27277"/>
        <s v="KE-KIA-2001-28551"/>
        <s v="KE-KAK-1912-27246"/>
        <s v="KE-KIA-2001-28552"/>
        <s v="KE-KIA-1912-28309"/>
        <s v="KE-KIA-1912-28308"/>
        <s v="KE-NYA-2001-27730"/>
        <s v="KE-NAK-2001-28405"/>
        <s v="KE-NAN-2001-28406"/>
        <s v="KE-NAK-1912-27419"/>
        <s v="KE-NAK-1911-27418"/>
        <s v="KE-KIA-2001-28310"/>
        <s v="KE-NAK-2001-27376"/>
        <s v="KE-KIA-2001-28314"/>
        <s v="KE-KIA-2001-28313"/>
        <s v="KE-KIA-2001-28312"/>
        <s v="KE-MER-1912-28481"/>
        <s v="KE-MER-1912-28482"/>
        <s v="KE-NYA-2002-27284"/>
        <s v="KE-UAS-2001-28512"/>
        <s v="KE-ELG-2001-28513"/>
        <s v="KE-NAK-2001-27378"/>
        <s v="KE-KIA-2001-28315"/>
        <s v="KE-KIR-2002-25415"/>
        <s v="KE-KIR-2002-27770"/>
        <s v="KE-KER-2002-24925"/>
        <s v="KE-TAI-2002-25723"/>
        <s v="KE-NYE-2001-27771"/>
        <s v="KE-NYE-2001-27772"/>
        <s v="KE-NAK-1912-27380"/>
        <s v="KE-NAK-1912-27379"/>
        <s v="KE-THA-2001-28483"/>
        <s v="KE-KAJ-2001-28715"/>
        <s v="KE-KWA-2002-25724"/>
        <s v="KE-MOM-2002-25726"/>
        <s v="KE-KIL-2002-25727"/>
        <s v="KE-KAK-2002-28407"/>
        <s v="KE-KAK-2002-28408"/>
        <s v="KE-KIA-1906-28311"/>
        <s v="KE-MER-2002-28484"/>
        <s v="KE-ELG-2002-28523"/>
        <s v="KE-NAN-2002-28409"/>
        <s v="KE-NAK-2003-27381"/>
        <s v="KE-MUR-2003-27167"/>
        <s v="KE-MUR-2002-27168"/>
        <s v="KE-MUR-2001-26778"/>
        <s v="KE-KIL-2003-25732"/>
        <s v="KE-EMB-2002-27774"/>
        <s v="KE-BOM-2004-24928"/>
        <s v="KE-KIR-2002-0"/>
        <s v="KE-KIR-2004-27764"/>
        <s v="KE-BUN-2005-27237"/>
        <s v="KE-BUN-2003-27238"/>
        <s v="KE-KIA-2005-28320"/>
        <s v="KE-UAS-2004-28516"/>
        <s v="KE-NAK-2004-27384"/>
        <s v="KE-NAK-2003-27385"/>
        <s v="KE-KIA-2005-26302"/>
        <s v="KE-TAI-2005-25737"/>
        <s v="KE-KIA-2004-28321"/>
        <s v="KE-NYE-2004-27807"/>
        <s v="KE-THA-2005-28490"/>
        <s v="KE-THA-2003-28493"/>
        <s v="KE-THA-2004-28492"/>
        <s v="KE-MUR-2003-28353"/>
        <s v="KE-KER-2005-24944"/>
        <s v="KE-KER-2005-24934"/>
        <s v="KE-KER-2004-24932"/>
        <s v="KE-KAJ-2004-26929"/>
        <s v="KE-KAJ-2004-26938"/>
        <s v="KE-KER-2005-24933"/>
        <s v="KE-KER-2002-24942"/>
        <s v="KE-KER-2003-24941"/>
        <s v="KE-KER-2002-24940"/>
        <s v="KE-KER-2005-24939"/>
        <s v="KE-MER-2006-28494"/>
        <s v="KE-NAK-2003-27386"/>
        <s v="KE-TRA-2006-25803"/>
        <s v="KE-KAK-2005-27247"/>
        <s v="KE-BOM-2003-24926"/>
        <s v="KE-KER-2003-24929"/>
        <s v="KE-NAK-1909-27383"/>
        <s v="KE-NAK-2002-27382"/>
        <s v="KE-BOM-2003-28410"/>
        <s v="KE-NYE-2002-29203"/>
        <s v="KE-KIA-2002-28319"/>
        <s v="KE-KIA-2002-28316"/>
        <s v="KE-KIA-1912-28824"/>
        <s v="KE-KIA-2004-28318"/>
        <s v="KE-KIA-2003-28317"/>
        <s v="KE-KER-2004-24927"/>
        <s v="KE-MUR-2004-28351"/>
        <s v="KE-MUR-2002-28352"/>
        <s v="KE-KIA-2004-30052"/>
        <s v="KE-KIA-2004-30053"/>
        <s v="KE-KIA-2004-30055"/>
        <s v="KE-KIR-2004-26770"/>
        <s v="KE-KER-2004-24930"/>
        <s v="KE-UAS-2003-25192"/>
        <s v="KE-KIS-2005-27239"/>
        <s v="KE-KIS-2005-27248"/>
        <s v="KE-KIS-2005-27249"/>
        <s v="KE-KIS-2005-27250"/>
        <s v="KE-UAS-2006-28734"/>
        <s v="KE-NYE-2006-29204"/>
        <s v="KE-NYE-2006-27803"/>
        <s v="KE-TAI-2006-25734"/>
        <s v="KE-TAI-2006-25731"/>
        <s v="KE-KIA-2006-26304"/>
        <s v="KE-MUR-2006-28527"/>
        <s v="KE-KIA-2006-28322"/>
        <s v="KE-UAS-1912-28726"/>
        <s v="KE-KAJ-2006-29081"/>
        <s v="KE-KAJ-2006-26937"/>
        <s v="KE-MER-2006-28496"/>
        <s v="KE-UAS-2005-28735"/>
        <s v="KE-EMB-2006-25406"/>
        <s v="KE-MUR-2006-28356"/>
        <s v="KE-MUR-2006-28355"/>
        <s v="KE-MUR-2005-28354"/>
        <s v="KE-VIH-2001-25831"/>
        <s v="KE-UAS-2006-28742"/>
        <s v="KE-KIA-2007-28325"/>
        <s v="KE-MAK-2006-29077"/>
        <s v="KE-MAK-2006-29079"/>
        <s v="KE-UAS-2008-28741"/>
        <s v="KE-KAJ-2006-28580"/>
        <s v="KE-KER-2008-26625"/>
        <s v="KE-KIA-2008-28578"/>
        <s v="KE-NAI-2007-28577"/>
        <s v="KE-NAK-2008-26601"/>
        <s v="KE-NAK-2008-26600"/>
        <s v="KE-KER-2008-26629"/>
        <s v="KE-KER-2008-26628"/>
        <s v="KE-KAJ-2007-29076"/>
        <s v="KE-KIA-2008-28528"/>
        <s v="KE-MAK-2007-28714"/>
        <s v="KE-NAN-2006-28729"/>
        <s v="KE-NAN-2002-28728"/>
        <s v="KE-TAI-2008-29261"/>
        <s v="KE-TAI-2008-29260"/>
        <s v="KE-TAI-2008-29262"/>
        <s v="KE-UAS-2008-28412"/>
        <s v="KE-MER-2008-28452"/>
        <s v="KE-MUR-2008-28359"/>
        <s v="KE-MUR-2008-28358"/>
        <s v="KE-MER-2008-28453"/>
        <s v="KE-KIR-2008-28071"/>
        <s v="KE-KER-2008-26627"/>
        <s v="KE-MUR-2008-28360"/>
        <s v="KE-NAK-2008-26603"/>
        <s v="KE-BOM-2005-26624"/>
        <s v="KE-KER-2007-24931"/>
        <s v="KE-KIL-2007-25738"/>
        <s v="KE-MOM-2007-25742"/>
        <s v="KE-KIL-2007-29258"/>
        <s v="KE-KIL-2007-29257"/>
        <s v="KE-NYE-2004-27993"/>
        <s v="KE-KWA-2007-29259"/>
        <s v="KE-KAJ-2006-29080"/>
        <s v="KE-KAJ-2007-28601"/>
        <s v="KE-BOM-2007-26623"/>
        <s v="KE-KER-2007-26626"/>
        <s v="KE-THA-2007-28497"/>
        <s v="KE-MUR-2007-28357"/>
        <s v="KE-NAN-2007-28411"/>
        <s v="KE-KIA-2008-28324"/>
        <s v="KE-MOM-2009-29267"/>
        <s v="KE-BOM-2009-26634"/>
        <s v="KE-BOM-2009-26632"/>
        <s v="KE-BOM-2009-26635"/>
        <s v="KE-BOM-2009-26633"/>
        <s v="KE-KWA-2009-29268"/>
        <s v="KE-KIL-2009-29269"/>
        <s v="KE-BOM-2009-28413"/>
        <s v="KE-NAN-2009-28730"/>
        <s v="KE-KIA-2009-28579"/>
        <s v="KE-KIA-2009-28583"/>
        <s v="KE-KIA-2005-28323"/>
        <s v="KE-KIA-2009-28364"/>
        <s v="KE-KER-2009-26638"/>
        <s v="KE-KER-2004-26640"/>
        <s v="KE-KER-2001-26636"/>
        <s v="KE-KIA-2009-28582"/>
        <s v="KE-KIA-2008-28581"/>
        <s v="KE-MAK-2008-28584"/>
        <s v="KE-KER-2008-24943"/>
        <s v="KE-KER-2009-26637"/>
        <s v="KE-KER-2009-24945"/>
        <s v="KE-KER-2009-26641"/>
        <s v="KE-KER-2009-26630"/>
        <s v="KE-UAS-2007-25895"/>
        <s v="KE-UAS-2006-25193"/>
        <s v="KE-UAS-2008-28739"/>
        <s v="KE-UAS-2009-28727"/>
        <s v="KE-UAS-2010-28738"/>
        <s v="KE-UAS-2010-28519"/>
        <s v="KE-MAK-2008-29078"/>
        <s v="KE-TAI-2010-25730"/>
        <s v="KE-KIA-2006-28542"/>
        <s v="KE-NYA-1911-25897"/>
        <s v="KE-NYA-2008-25898"/>
        <s v="KE-NYA-2007-25900"/>
        <s v="KE-KIA-2008-28543"/>
        <s v="KE-KAJ-2010-28589"/>
        <s v="KE-KIA-2010-28532"/>
        <s v="KE-UAS-2010-28521"/>
        <s v="KE-KIA-2010-28544"/>
        <s v="KE-KIA-2010-28545"/>
        <s v="KE-KAJ-2010-28590"/>
        <s v="KE-MER-2009-28458"/>
        <s v="KE-KAJ-2010-28602"/>
        <s v="KE-MER-2010-28459"/>
        <s v="KE-MER-2010-28460"/>
        <s v="KE-KER-2009-26642"/>
        <s v="KE-KIA-2004-28535"/>
        <s v="KE-KIA-2009-28533"/>
        <s v="KE-MER-2010-28461"/>
        <s v="KE-TAI-2010-27006"/>
        <s v="KE-MER-2010-28462"/>
        <s v="KE-KER-2011-26172"/>
        <s v="KE-BOM-2011-26171"/>
        <s v="KE-TAI-2002-27607"/>
        <s v="KE-MAK-2011-27008"/>
        <s v="KE-LAI-2011-27273"/>
        <s v="KE-LAI-2011-27262"/>
        <s v="KE-LAI-2011-27256"/>
        <s v="KE-LAI-2011-27263"/>
        <s v="KE-LAI-2011-27264"/>
        <s v="KE-LAI-2011-27265"/>
        <s v="KE-LAI-2011-27266"/>
        <s v="KE-KIA-2010-28564"/>
        <s v="KE-BOM-2009-26259"/>
        <s v="KE-KIA-2006-28565"/>
        <s v="KE-KIA-2004-28559"/>
        <s v="KE-KIA-2008-28560"/>
        <s v="KE-KIA-2010-28561"/>
        <s v="KE-KIA-2005-28563"/>
        <s v="KE-KIA-2010-28366"/>
        <s v="KE-KIA-2010-28549"/>
        <s v="KE-KIA-2004-28550"/>
        <s v="KE-KIA-2011-28538"/>
        <s v="KE-LAI-2011-27267"/>
        <s v="KE-LAI-2011-27268"/>
        <s v="KE-KER-2010-28414"/>
        <s v="KE-KIR-2010-27202"/>
        <s v="KE-TAI-2011-25197"/>
        <s v="KE-TAI-2011-25198"/>
        <s v="KE-TAI-2011-25202"/>
        <s v="KE-NAK-2008-26608"/>
        <s v="KE-NAN-2011-28740"/>
        <s v="KE-TAI-2011-25200"/>
        <s v="KE-TAI-2011-25201"/>
        <s v="KE-NAN-2006-28522"/>
        <s v="KE-KER-2005-26646"/>
        <s v="KE-KIS-2008-25890"/>
        <s v="KE-KER-2011-27961"/>
        <s v="KE-KER-2005-26648"/>
        <s v="KE-KER-2004-26647"/>
        <s v="KE-KER-2006-26643"/>
        <s v="KE-KER-2009-26645"/>
        <s v="KE-KER-2010-26644"/>
        <s v="KE-KER-2011-27960"/>
        <s v="KE-KER-2001-27963"/>
        <s v="KE-KER-2010-27959"/>
        <s v="KE-KER-2008-27962"/>
        <s v="KE-KER-2003-27958"/>
        <s v="KE-KER-2005-27952"/>
        <s v="KE-KER-2008-27953"/>
        <s v="KE-KER-2006-27954"/>
        <s v="KE-KER-2001-27955"/>
        <s v="KE-KER-2011-27951"/>
        <s v="KE-KER-2001-27957"/>
        <s v="KE-KER-2007-27956"/>
        <s v="KE-UAS-2007-26471"/>
        <s v="KE-KIA-2011-28537"/>
        <s v="KE-KIA-2011-26932"/>
        <s v="KE-KIA-2011-26933"/>
        <s v="KE-KIA-2011-26934"/>
        <s v="KE-KIA-2011-26935"/>
        <s v="KE-KIA-2011-26931"/>
        <s v="KE-KIA-2003-28553"/>
        <s v="KE-KIA-2005-28557"/>
        <s v="KE-KIA-2009-28558"/>
        <s v="KE-KIA-2010-28547"/>
        <s v="KE-KIA-2003-28562"/>
        <s v="KE-KAJ-2011-28591"/>
        <s v="KE-KIA-2011-26946"/>
        <s v="KE-KIA-2011-26927"/>
        <s v="KE-KIA-2011-0"/>
        <s v="KE-NAK-2011-26266"/>
        <s v="KE-MUR-2011-28361"/>
        <s v="KE-MUR-2011-28362"/>
        <s v="KE-MUR-2011-28363"/>
        <s v="KE-NAK-2011-26610"/>
        <s v="KE-NAK-2011-26175"/>
        <s v="KE-KIA-2008-28548"/>
        <s v="KE-KIA-2007-28546"/>
        <s v="KE-KIA-2010-28554"/>
        <s v="KE-NAR-2012-26261"/>
        <s v="KE-KAJ-2010-28592"/>
        <s v="KE-KER-2011-26173"/>
        <s v="KE-KER-2010-26174"/>
        <s v="KE-KER-2010-26639"/>
        <s v="KE-KAJ-2006-28588"/>
        <s v="KE-MUR-2001-26780"/>
        <s v="KE-TAI-2012-27007"/>
        <s v="KE-BOM-2008-26263"/>
        <s v="KE-KER-2002-27967"/>
        <s v="KE-KER-2003-27966"/>
        <s v="KE-NAN-2010-28520"/>
        <s v="KE-KAK-2012-25891"/>
        <s v="KE-KER-2012-27975"/>
        <s v="KE-KER-2012-27974"/>
        <s v="KE-KER-2012-26264"/>
        <s v="KE-NAK-2011-26609"/>
        <s v="KE-KIA-2012-26550"/>
        <s v="KE-KAJ-2005-28585"/>
        <s v="KE-KAJ-2008-28586"/>
        <s v="KE-KIA-2012-26940"/>
        <s v="KE-KIA-2012-26941"/>
        <s v="KE-MUR-2011-26779"/>
        <s v="KE-KIA-2101-26546"/>
        <s v="KE-KIA-2011-28556"/>
        <s v="KE-NAN-2101-28415"/>
        <s v="KE-BOM-2012-27965"/>
        <s v="KE-NAK-2101-27387"/>
        <s v="KE-NAK-2101-27388"/>
        <s v="KE-KIR-2011-27203"/>
        <s v="KE-KIA-2101-26552"/>
        <s v="KE-KIR-2101-25398"/>
        <s v="KE-MER-2012-28466"/>
        <s v="KE-KIA-2010-26551"/>
        <s v="KE-KIA-2009-26553"/>
        <s v="KE-NAK-2101-27390"/>
        <s v="KE-NAK-2101-27422"/>
        <s v="KE-MER-2012-28467"/>
        <s v="KE-KAJ-2012-28594"/>
        <s v="KE-KAJ-2011-28587"/>
        <s v="KE-NAK-2101-28676"/>
        <s v="KE-NAK-2101-28677"/>
        <s v="KE-KER-2012-27964"/>
        <s v="KE-KER-2008-26348"/>
        <s v="KE-NAN-2102-28416"/>
        <s v="KE-MAC-2102-28606"/>
        <s v="KE-UAS-2102-26446"/>
        <s v="KE-KER-2102-26265"/>
        <s v="KE-NAN-2102-26496"/>
        <s v="KE-KIA-2102-26943"/>
        <s v="KE-MER-2102-28469"/>
        <s v="KE-MER-2101-28470"/>
        <s v="KE-UAS-2102-26486"/>
        <s v="KE-MER-2101-28471"/>
        <s v="KE-KIR-2101-27204"/>
        <s v="KE-ELG-2102-29307"/>
        <s v="KE-KER-2102-26178"/>
        <s v="KE-NAN-2009-26497"/>
        <s v="KE-NAN-2101-26498"/>
        <s v="KE-KAJ-2102-28595"/>
        <s v="KE-KIA-2101-26548"/>
        <s v="KE-KIA-2101-26549"/>
        <s v="KE-KIA-2009-26554"/>
        <s v="KE-KIA-2011-26556"/>
        <s v="KE-KIA-2010-26557"/>
        <s v="KE-KIA-2102-26555"/>
        <s v="KE-MER-2103-28472"/>
        <s v="KE-KAK-2103-28982"/>
        <s v="KE-MER-2010-28463"/>
        <s v="KE-ELG-2103-25805"/>
        <s v="KE-KIA-2103-26936"/>
        <s v="KE-KER-2102-26177"/>
        <s v="KE-KER-2012-27971"/>
        <s v="KE-KER-2011-27972"/>
        <s v="KE-KER-2011-26347"/>
        <s v="KE-KER-2006-27969"/>
        <s v="KE-KER-2011-27970"/>
        <s v="KE-NAI-2103-28541"/>
        <s v="KE-KIA-2102-28540"/>
        <s v="KE-KIR-2102-27206"/>
        <s v="KE-NAK-2101-27394"/>
        <s v="KE-NYA-2103-27286"/>
        <s v="KE-LAI-2103-27093"/>
        <s v="KE-KAK-2012-28977"/>
        <s v="KE-MER-2102-28473"/>
        <s v="KE-KIA-2103-26558"/>
        <s v="KE-NAK-2011-27393"/>
        <s v="KE-KIA-2102-26787"/>
        <s v="KE-EMB-2103-25402"/>
        <s v="KE-BOM-2103-26182"/>
        <s v="KE-KER-2102-26181"/>
        <s v="KE-KIA-2103-26559"/>
        <s v="KE-TAI-2104-25213"/>
        <s v="KE-MER-2104-28474"/>
        <s v="KE-KIA-2009-26561"/>
        <s v="KE-KIA-2103-26560"/>
        <s v="KE-KER-2103-26184"/>
        <s v="KE-NAK-2102-26599"/>
        <s v="KE-BOM-2103-26176"/>
        <s v="KE-BOM-2103-26179"/>
        <s v="KE-TAI-2104-25214"/>
        <s v="KE-TAI-2104-25215"/>
        <s v="KE-KIR-2101-27205"/>
        <s v="KE-NYA-2101-28978"/>
        <s v="KE-NAR-2104-26268"/>
        <s v="KE-NAR-2104-26258"/>
        <s v="KE-MUR-2006-26785"/>
        <s v="KE-MUR-2004-26784"/>
        <s v="KE-NAR-2104-28417"/>
        <s v="KE-TAI-2104-25217"/>
        <s v="KE-BOM-2103-26346"/>
        <s v="KE-NAN-2101-28747"/>
        <s v="KE-BAR-2104-28418"/>
        <s v="KE-NAN-2104-28419"/>
        <s v="KE-NYE-2102-27999"/>
        <s v="KE-NAK-2103-27425"/>
        <s v="KE-MAC-2105-28597"/>
        <s v="KE-NAN-2105-28420"/>
        <s v="KE-KER-2104-26183"/>
        <s v="KE-KIR-2105-25411"/>
        <s v="KE-UAS-2105-28748"/>
        <s v="KE-MER-2105-28475"/>
        <s v="KE-KAJ-2105-29083"/>
        <s v="KE-KAJ-2105-28721"/>
        <s v="KE-KAJ-2105-29084"/>
        <s v="KE-LAI-2105-27270"/>
        <s v="KE-LAI-2105-27269"/>
        <s v="KE-TAI-2105-25216"/>
        <s v="KE-MUR-2105-26793"/>
        <s v="KE-KIA-2104-29751"/>
        <s v="KE-KIA-2101-29753"/>
        <s v="KE-KIA-2105-29752"/>
        <s v="KE-KIA-2105-29754"/>
        <s v="KE-MER-2106-27057"/>
        <s v="KE-NAN-2106-26499"/>
        <s v="KE-KIA-2104-29755"/>
        <s v="KE-LAI-2104-28201"/>
        <s v="KE-TAI-2106-29757"/>
        <s v="KE-TAI-2106-29758"/>
        <s v="KE-TAI-2106-29759"/>
        <s v="KE-UAS-2105-28749"/>
        <s v="KE-UAS-2106-26482"/>
        <s v="KE-UAS-2106-26483"/>
        <s v="KE-KIR-2106-25408"/>
        <s v="KE-KAJ-2105-29082"/>
        <s v="KE-KAJ-2105-29085"/>
        <s v="KE-EMB-2107-25410"/>
        <s v="KE-MAK-2106-29086"/>
        <s v="KE-TRA-2107-26448"/>
        <s v="KE-NYA-2102-27300"/>
        <s v="KE-NYE-2107-0"/>
        <s v="KE-KIR-2105-25418"/>
        <s v="KE-NAK-2106-27576"/>
        <s v="KE-NAK-2107-27577"/>
        <s v="KE-BOM-2107-28421"/>
        <s v="KE-KIR-2107-25404"/>
        <s v="KE-TAI-2107-25218"/>
        <s v="KE-NYE-2105-28064"/>
        <s v="KE-NYE-2105-28065"/>
        <s v="KE-MOM-2108-29090"/>
        <s v="KE-KIL-2108-29091"/>
        <s v="KE-KER-2108-29806"/>
        <s v="KE-KER-2108-29804"/>
        <s v="KE-KAK-2108-28986"/>
        <s v="KE-BOM-2108-27968"/>
        <s v="KE-KER-2107-26185"/>
        <s v="KE-KER-2106-26186"/>
        <s v="KE-EMB-2108-29881"/>
        <s v="KE-EMB-2108-29882"/>
        <s v="KE-EMB-2108-29880"/>
        <s v="KE-EMB-2108-29883"/>
        <s v="KE-MAK-2108-29092"/>
        <s v="KE-MAK-2108-29089"/>
        <s v="KE-MAC-2108-29088"/>
        <s v="KE-EMB-2108-29878"/>
        <s v="KE-EMB-2108-29877"/>
        <s v="KE-EMB-2108-29879"/>
        <s v="KE-EMB-2108-29876"/>
        <s v="KE-EMB-2108-29884"/>
        <s v="KE-KIA-2107-29098"/>
        <s v="KE-KER-2108-29807"/>
        <s v="KE-MUR-2107-26781"/>
        <s v="KE-NAK-2108-27586"/>
        <s v="KE-NAN-2108-0"/>
        <s v="KE-KIA-2109-29756"/>
        <s v="KE-TAI-2109-29763"/>
        <s v="KE-KIA-2109-29770"/>
        <s v="KE-KIA-2109-29769"/>
        <s v="KE-KIA-2107-29768"/>
        <s v="KE-EMB-2109-29885"/>
        <s v="KE-EMB-2109-29886"/>
        <s v="KE-NYA-2109-31504"/>
        <s v="KE-NYA-2109-31503"/>
        <s v="KE-NYA-2109-31506"/>
        <s v="KE-KIR-2105-26768"/>
        <s v="KE-NAN-2107-28422"/>
        <s v="KE-THA-2107-29676"/>
        <s v="KE-MUR-2106-26782"/>
        <s v="KE-MUR-2101-26792"/>
        <s v="KE-MUR-2003-26790"/>
        <s v="KE-KIA-2107-28724"/>
        <s v="KE-UAS-2106-26487"/>
        <s v="KE-MER-2106-27066"/>
        <s v="KE-KER-2108-29803"/>
        <s v="KE-KER-2108-29805"/>
        <s v="KE-KIA-2107-29767"/>
        <s v="KE-MUR-2109-26795"/>
        <s v="KE-MUR-2107-26798"/>
        <s v="KE-MUR-2108-26796"/>
        <s v="KE-MUR-2103-26797"/>
        <s v="KE-KIA-2106-26799"/>
        <s v="KE-MER-2109-29677"/>
        <s v="KE-NYA-2110-31505"/>
        <s v="KE-NYA-2110-31508"/>
        <s v="KE-NYA-2110-31507"/>
        <s v="KE-NAR-2109-29810"/>
        <s v="KE-KAJ-2106-29667"/>
        <s v="KE-KAJ-2108-29666"/>
        <s v="KE-KAJ-2104-29656"/>
        <s v="KE-KAJ-2107-29652"/>
        <s v="KE-KER-2110-29812"/>
        <s v="KE-KER-2110-29814"/>
        <s v="KE-KER-2110-29813"/>
        <s v="KE-KER-2110-29811"/>
        <s v="KE-KIR-2110-29887"/>
        <s v="KE-KIL-2110-29762"/>
        <s v="KE-KIL-2110-29760"/>
        <s v="KE-KIL-2110-29761"/>
        <s v="KE-KIL-2110-29766"/>
        <s v="KE-UAS-2110-26492"/>
        <s v="KE-NYE-2111-30026"/>
        <s v="KE-MUR-2109-26800"/>
        <s v="KE-MER-2110-27070"/>
        <s v="KE-MER-2111-27071"/>
        <s v="KE-MER-2110-27069"/>
        <s v="KE-KAJ-2110-29664"/>
        <s v="KE-LAI-2109-28226"/>
        <s v="KE-KIA-2108-29051"/>
        <s v="KE-KIA-2109-29052"/>
        <s v="KE-TAI-2111-29775"/>
        <s v="KE-THA-2110-29678"/>
        <s v="KE-THA-2110-29679"/>
        <s v="KE-THA-2109-29681"/>
        <s v="KE-THA-2109-29682"/>
        <s v="KE-THA-2109-29683"/>
        <s v="KE-THA-2110-29680"/>
        <s v="KE-KIA-2111-30066"/>
        <s v="KE-KIA-2111-30067"/>
        <s v="KE-KIA-2111-30068"/>
        <s v="KE-KIA-2111-30069"/>
        <s v="KE-KIA-2111-30070"/>
        <s v="KE-KAK-2111-28987"/>
        <s v="KE-KAK-2110-28988"/>
        <s v="KE-KER-2111-29809"/>
        <s v="KE-KER-2111-29808"/>
        <s v="KE-KIA-2111-30060"/>
        <s v="KE-NAN-2105-26504"/>
        <s v="KE-KIA-2111-30061"/>
        <s v="KE-TAI-2111-29765"/>
        <s v="KE-MUR-2101-28371"/>
        <s v="KE-BOM-2112-29815"/>
        <s v="KE-KIA-2112-29053"/>
        <s v="KE-MAK-2112-29764"/>
        <s v="KE-KIT-2112-29653"/>
        <s v="KE-KIT-2112-29772"/>
        <s v="KE-KIT-2112-29654"/>
        <s v="KE-KIA-2112-30065"/>
        <s v="KE-KIA-2112-30062"/>
        <s v="KE-NYE-2112-31512"/>
        <s v="KE-NYE-2112-31521"/>
        <s v="KE-NYE-2112-31511"/>
        <s v="KE-NYE-2112-31520"/>
        <s v="KE-NYE-2112-31510"/>
        <s v="KE-NAK-2201-28678"/>
        <s v="KE-NAK-2201-28679"/>
        <s v="KE-MER-2110-29685"/>
        <s v="KE-NYE-2201-30028"/>
        <s v="KE-BOM-2201-29817"/>
        <s v="KE-KIS-2111-28993"/>
        <s v="KE-NYE-2201-30040"/>
        <s v="KE-KER-2201-26353"/>
        <s v="KE-KAK-2201-28997"/>
        <s v="KE-NYE-2201-29890"/>
        <s v="KE-NYE-2201-29891"/>
        <s v="KE-NYE-2201-29892"/>
        <s v="KE-NYA-2201-28224"/>
        <s v="KE-NAN-2112-29702"/>
        <s v="KE-KIS-2201-28998"/>
        <s v="KE-KIS-2111-28999"/>
        <s v="KE-NYE-2201-29889"/>
        <s v="KE-KIA-2201-29660"/>
        <s v="KE-KIA-2112-29100"/>
        <s v="KE-NAK-2112-27362"/>
        <s v="KE-KAK-2112-28996"/>
        <s v="KE-KIS-2201-28995"/>
        <s v="KE-MUR-2112-28372"/>
        <s v="KE-BOM-2201-26354"/>
        <s v="KE-MER-2201-27074"/>
        <s v="KE-NYE-2202-30029"/>
        <s v="KE-NYE-2202-30042"/>
        <s v="KE-NYE-2202-30041"/>
        <s v="KE-KIS-2108-28994"/>
        <s v="KE-MER-2202-27075"/>
        <s v="KE-MER-2202-29688"/>
        <s v="KE-NYE-2202-30043"/>
        <s v="KE-KAJ-2201-29094"/>
        <s v="KE-KAJ-2201-29093"/>
        <s v="KE-KIA-2201-29054"/>
        <s v="KE-NYA-2202-28223"/>
        <s v="KE-KIA-2201-29658"/>
        <s v="KE-KIA-2202-29659"/>
        <s v="KE-NYE-2203-30034"/>
        <s v="KE-NYE-2203-30031"/>
        <s v="KE-NYE-2203-30035"/>
        <s v="KE-NYE-2203-30033"/>
        <s v="KE-NYE-2203-30030"/>
        <s v="KE-NYE-2203-30032"/>
        <s v="KE-NYE-2203-30036"/>
        <s v="KE-TAI-2203-2251"/>
        <s v="KE-BAR-2203-0"/>
        <s v="KE-BAR-2203-27709"/>
        <s v="KE-BAR-2203-27718"/>
        <s v="KE-BAR-2203-27701"/>
        <s v="KE-BAR-2203-27707"/>
        <s v="KE-KAJ-2201-29095"/>
        <s v="KE-TRA-2203-29707"/>
        <s v="KE-NYE-2203-30039"/>
        <s v="KE-NYE-2203-30037"/>
        <s v="KE-NYE-2203-30038"/>
        <s v="KE-NYE-2204-30044"/>
        <s v="KE-NYE-2204-27271"/>
        <s v="KE-LAI-2201-30827"/>
        <s v="KE-MER-2203-29690"/>
        <s v="KE-MER-2204-29691"/>
        <s v="KE-MER-2204-29692"/>
        <s v="KE-KAJ-2204-29087"/>
        <s v="KE-MAC-2204-28596"/>
        <s v="KE-NYE-2204-27272"/>
        <s v="KE-TAI-2204-29663"/>
        <s v="KE-TAI-2107-31514"/>
        <s v="KE-TAI-2111-29774"/>
        <s v="KE-EMB-2204-30801"/>
        <s v="KE-EMB-2204-30802"/>
        <s v="KE-EMB-2204-30803"/>
        <s v="KE-BOM-2204-26370"/>
        <s v="KE-BOM-2205-29826"/>
        <s v="KE-MAC-2205-30075"/>
        <s v="KE-KIA-2205-30071"/>
        <s v="KE-NYE-2203-30901"/>
        <s v="KE-KIA-2205-30074"/>
        <s v="KE-NYE-2205-30905"/>
        <s v="KE-NYE-2205-30906"/>
        <s v="KE-NYE-2205-30903"/>
        <s v="KE-NYE-2205-30907"/>
        <s v="KE-NYE-2205-30904"/>
        <s v="KE-NYE-2205-30908"/>
        <s v="KE-MER-2203-29689"/>
        <s v="KE-MER-2203-29693"/>
        <s v="KE-THA-2203-29694"/>
        <s v="KE-KIA-2204-29665"/>
        <s v="KE-KIA-2205-30073"/>
        <s v="KE-BAR-2205-29526"/>
        <s v="KE-BAR-2205-29527"/>
        <s v="KE-NYE-2205-30926"/>
        <s v="KE-MUR-2204-30228"/>
        <s v="KE-MUR-2203-30226"/>
        <s v="KE-MUR-2111-28373"/>
        <s v="KE-BAR-2206-29528"/>
        <s v="KE-NYE-2205-30927"/>
        <s v="KE-SIA-2105-29001"/>
        <s v="KE-NAN-2202-26506"/>
        <s v="KE-MER-2205-29695"/>
        <s v="KE-NAK-2204-29055"/>
        <s v="KE-KER-2206-26357"/>
        <s v="KE-KER-2202-26355"/>
        <s v="KE-KIA-2206-31030"/>
        <s v="KE-BUN-2205-29003"/>
        <s v="KE-BUN-2201-29004"/>
        <s v="KE-VIH-2206-29005"/>
        <s v="KE-KAK-2011-29002"/>
        <s v="KE-KIL-2206-2254"/>
        <s v="KE-UAS-2206-30152"/>
        <s v="KE-UAS-2206-30151"/>
        <s v="KE-BOM-2206-29818"/>
        <s v="KE-NAR-2206-29819"/>
        <s v="KE-SIA-2202-29007"/>
        <s v="KE-KIS-1912-29006"/>
        <s v="KE-NAK-2112-0"/>
        <s v="KE-KER-2206-26359"/>
        <s v="KE-KIA-2206-29057"/>
        <s v="KE-EMB-2206-30804"/>
        <s v="KE-BAR-2207-29530"/>
        <s v="KE-NAK-2204-29779"/>
        <s v="KE-NAK-2204-29778"/>
        <s v="KE-NAK-2207-29777"/>
        <s v="KE-NAK-2204-29776"/>
        <s v="KE-KIA-2206-29657"/>
        <s v="KE-KIA-2206-0"/>
        <s v="KE-MUR-2207-30234"/>
        <s v="KE-KAJ-2206-30853"/>
        <s v="KE-KAJ-2207-30855"/>
        <s v="KE-BOM-2207-29821"/>
        <s v="KE-NAK-2207-29782"/>
        <s v="KE-NAK-2207-29780"/>
        <s v="KE-NAK-2207-29781"/>
        <s v="KE-TAI-2107-31515"/>
        <s v="KE-TAI-2107-31513"/>
        <s v="KE-TAI-2207-2270"/>
        <s v="KE-KIA-2207-29058"/>
        <s v="KE-MER-2208-29697"/>
        <s v="KE-MER-2208-29696"/>
        <s v="KE-KIS-2203-29012"/>
        <s v="KE-KIA-2208-29662"/>
        <s v="KE-KIA-2208-31031"/>
        <s v="KE-MIG-2202-29011"/>
        <s v="KE-KIA-2204-29661"/>
        <s v="KE-NAN-2205-26505"/>
        <s v="KE-KIS-2208-29013"/>
        <s v="KE-MUR-2208-30229"/>
        <s v="KE-NAK-2208-29783"/>
        <s v="KE-KER-2208-26362"/>
        <s v="KE-KER-2208-26361"/>
        <s v="KE-UAS-2208-26490"/>
        <s v="KE-UAS-2209-29703"/>
        <s v="KE-UAS-2208-26489"/>
        <s v="KE-NYE-2205-30909"/>
        <s v="KE-NYE-2205-30910"/>
        <s v="KE-NAN-2205-26507"/>
        <s v="KE-BAR-2209-29529"/>
        <s v="KE-BAR-2209-29531"/>
        <s v="KE-BAR-2209-29532"/>
        <s v="KE-KIA-2209-31033"/>
        <s v="KE-BAR-2209-29533"/>
        <s v="KE-KIA-2209-31035"/>
        <s v="KE-KIA-2209-31037"/>
        <s v="KE-NYE-2209-30921"/>
        <s v="KE-NYE-2209-30917"/>
        <s v="KE-NYE-2209-30918"/>
        <s v="KE-NYE-2209-30920"/>
        <s v="KE-NYE-2209-30919"/>
        <s v="KE-NYE-2209-30915"/>
        <s v="KE-NYE-2209-30914"/>
        <s v="KE-NYE-2209-30913"/>
        <s v="KE-NYE-2209-30916"/>
        <s v="KE-KAJ-2208-30858"/>
        <s v="KE-KIS-2204-29014"/>
        <s v="KE-MER-2209-29698"/>
        <s v="KE-TRA-2209-26450"/>
        <s v="KE-TRA-2209-26452"/>
        <s v="KE-TRA-2209-26449"/>
        <s v="KE-TRA-2209-26451"/>
        <s v="KE-NAN-2208-26508"/>
        <s v="KE-MAK-2208-31032"/>
        <s v="KE-MUR-2209-30230"/>
        <s v="KE-KIA-2207-29668"/>
        <s v="KE-UAS-2210-30153"/>
        <s v="KE-UAS-2210-30156"/>
        <s v="KE-KER-2209-26363"/>
        <s v="KE-KER-2209-26358"/>
        <s v="KE-BAR-2210-29534"/>
        <s v="KE-NAK-2210-29535"/>
        <s v="KE-NAK-2210-29536"/>
        <s v="KE-KER-2207-26356"/>
        <s v="KE-NAK-2210-29784"/>
        <s v="KE-NAK-2210-29785"/>
        <s v="KE-NAK-2210-29786"/>
        <s v="KE-NAR-2210-29820"/>
        <s v="KE-NYE-2210-30807"/>
        <s v="KE-NYE-2210-30808"/>
        <s v="KE-KAJ-2210-30857"/>
        <s v="KE-BOM-2210-29823"/>
        <s v="KE-NAN-2210-26509"/>
        <s v="KE-KAJ-2210-31048"/>
        <s v="KE-KAJ-2210-31047"/>
        <s v="KE-KAJ-2210-31049"/>
        <s v="KE-KAJ-2210-31050"/>
        <s v="KE-KAJ-2210-31045"/>
        <s v="KE-KAJ-2210-31041"/>
        <s v="KE-KIA-2208-29669"/>
        <s v="KE-MUR-2208-30237"/>
        <s v="KE-MUR-2206-30231"/>
        <s v="KE-MUR-2209-30236"/>
        <s v="KE-MUR-2205-30239"/>
        <s v="KE-MUR-2210-30233"/>
        <s v="KE-MUR-2205-30238"/>
        <s v="KE-MUR-2201-30232"/>
        <s v="KE-MUR-2209-30235"/>
        <s v="KE-KER-2210-30755"/>
        <s v="KE-KER-2210-30754"/>
        <s v="KE-TRA-2210-25779"/>
        <s v="KE-TRA-2210-25798"/>
        <s v="KE-KAJ-2210-31040"/>
        <s v="KE-KAJ-2210-31043"/>
        <s v="KE-MER-2210-30951"/>
        <s v="KE-MER-2210-29700"/>
        <s v="KE-LAI-2210-30806"/>
        <s v="KE-EMB-2210-30810"/>
        <s v="KE-NYE-2210-30805"/>
        <s v="KE-NYE-2210-30911"/>
        <s v="KE-NYE-2210-30912"/>
        <s v="KE-MUR-2204-30243"/>
        <s v="KE-MUR-2204-30242"/>
        <s v="KE-MUR-2207-30240"/>
        <s v="KE-KER-2210-29824"/>
        <s v="KE-KAJ-2210-30856"/>
        <s v="KE-UAS-2210-30158"/>
        <s v="KE-UAS-2210-30159"/>
        <s v="KE-NAK-2210-29788"/>
        <s v="KE-NAK-2210-29792"/>
        <s v="KE-NAK-2210-29790"/>
        <s v="KE-NAK-2210-29791"/>
        <s v="KE-NAK-2210-29789"/>
        <s v="KE-KIR-2210-30809"/>
        <s v="KE-NYE-2211-0"/>
        <s v="KE-BOM-2201-26369"/>
        <s v="KE-EMB-2211-30812"/>
        <s v="KE-MER-2210-29699"/>
        <s v="KE-TAI-2211-2276"/>
        <s v="KE-MAK-2209-30859"/>
        <s v="KE-NYA-2207-30830"/>
        <s v="KE-ELG-2211-30160"/>
        <s v="KE-KER-2211-29825"/>
        <s v="KE-KER-2206-30753"/>
        <s v="KE-KER-2211-30751"/>
        <s v="KE-KER-2211-26195"/>
        <s v="KE-BOM-2201-26368"/>
        <s v="KE-MUR-2211-30248"/>
        <s v="KE-MUR-2211-30245"/>
        <s v="KE-MUR-2211-30246"/>
        <s v="KE-MUR-2211-30247"/>
        <s v="KE-MUR-2211-30249"/>
        <s v="KE-MUR-2211-30250"/>
        <s v="KE-MUR-2211-30244"/>
        <s v="KE-MUR-2211-30980"/>
        <s v="KE-MUR-2203-30981"/>
        <s v="KE-KER-2212-26187"/>
        <s v="KE-KIA-2212-31039"/>
        <s v="KE-NAN-2212-26510"/>
        <s v="KE-NYA-2211-29017"/>
        <s v="KE-NYA-2212-29015"/>
        <s v="KE-KIS-2212-29016"/>
        <s v="KE-MUR-2209-30979"/>
        <s v="KE-MUR-2211-30978"/>
        <s v="KE-KER-2212-30752"/>
        <s v="KE-NAK-2212-29795"/>
        <s v="KE-NAK-2212-29794"/>
        <s v="KE-NAK-2212-29793"/>
        <s v="KE-TAI-2301-2272"/>
        <s v="KE-NYA-2211-30831"/>
        <s v="KE-KAJ-2212-30861"/>
        <s v="KE-NYE-2301-30045"/>
        <s v="KE-NAN-2212-29018"/>
        <s v="KE-NAK-2301-29537"/>
        <s v="KE-KAJ-2312-30863"/>
        <s v="KE-KAJ-2211-30864"/>
        <s v="KE-NAR-2301-29827"/>
        <s v="KE-KIR-2302-30814"/>
        <s v="KE-NYE-2210-30811"/>
        <s v="KE-KER-2301-26192"/>
        <s v="KE-MUR-2302-30977"/>
        <s v="KE-MER-2301-29406"/>
        <s v="KE-MER-2211-29405"/>
        <s v="KE-KER-2302-26189"/>
        <s v="KE-KIA-2208-29671"/>
        <s v="KE-KIA-2301-29670"/>
        <s v="KE-BAR-2310-29538"/>
        <s v="KE-BOM-2302-29830"/>
        <s v="KE-MAK-2302-30866"/>
        <s v="KE-MER-2301-29408"/>
        <s v="KE-MER-2301-29407"/>
        <s v="KE-KAK-2302-30161"/>
        <s v="KE-KIL-2303-29992"/>
        <s v="KE-MOM-2303-30634"/>
        <s v="KE-KIL-2303-30635"/>
        <s v="KE-KIL-2303-29987"/>
        <s v="KE-MOM-2303-29996"/>
        <s v="KE-ELG-2303-29539"/>
        <s v="KE-LAI-2303-30815"/>
        <s v="KE-NYA-2211-29020"/>
        <s v="KE-KIA-2211-29675"/>
        <s v="KE-NYE-2212-30329"/>
        <s v="KE-NYE-2303-30817"/>
        <s v="KE-KIA-2303-30376"/>
        <s v="KE-KIA-2303-83432542-00002"/>
        <s v="KE-NYA-2303-83432642-00001"/>
        <s v="KE-MER-2303-30962"/>
        <s v="KE-MER-2302-30953"/>
        <s v="KE-MER-2303-29414"/>
        <s v="KE-BOM-2303-30760"/>
        <s v="KE-UAS-2303-29710"/>
        <s v="KE-UAS-2303-29709"/>
        <s v="KE-UAS-2303-29712/23"/>
        <s v="KE-NYA-2302-29021"/>
        <s v="KE-KIA-2303-29059"/>
        <s v="KE-BAR-2304-29542"/>
        <s v="KE-BAR-2304-29540"/>
        <s v="KE-BAR-2304-29541"/>
        <s v="KE-BAR-2304-29543"/>
        <s v="KE-BAR-2304-29544"/>
        <s v="KE-MER-2304-30954"/>
        <s v="KE-NYA-2304-83432642-00002"/>
        <s v="KE-LAI-2304-83432642-00003"/>
        <s v="KE-KIA-2207-29726"/>
        <s v="KE-KIA-2303-29728"/>
        <s v="KE-KIA-2303-29727"/>
        <s v="KE-KIA-2302-29673"/>
        <s v="KE-KIA-2206-29674"/>
        <s v="KE-KIA-2302-29672"/>
        <s v="KE-NYE-2305-83432642-00004"/>
        <s v="KE-MUR-2301-30982"/>
        <s v="KE-MUR-2302-30983"/>
        <s v="KE-MUR-2304-30987"/>
        <s v="KE-MUR-2301-30984"/>
        <s v="KE-NYE-2301-30985"/>
        <s v="KE-NYA-2305-28221"/>
        <s v="KE-KIS-2112-30134"/>
        <s v="KE-KAJ-2303-30862"/>
        <s v="KE-MER-2305-30955"/>
        <s v="KE-KER-2305-26188"/>
        <s v="KE-NYE-2306-83431270-00001"/>
        <s v="KE-KIL-2306-30631"/>
        <s v="KE-NAK-2306-30136"/>
        <s v="KE-BOM-2301-26190"/>
        <s v="KE-NYE-2301-30335"/>
        <s v="KE-MER-2306-29421"/>
        <s v="KE-NYA-2305-26191"/>
        <s v="KE-NYA-2306-83432642-00005"/>
        <s v="KE-MER-2306-29422"/>
        <s v="KE-MER-2307-29423"/>
        <s v="KE-NAK-2306-83432537-00003"/>
        <s v="KE-NAK-2306-83432537-00004"/>
        <s v="KE-NAK-2306-83432537-00001"/>
        <s v="KE-NAK-2306-83432537-00002"/>
        <s v="KE-UAS-2307-29714"/>
        <s v="KE-NAN-2301-26512"/>
        <s v="KE-KIA-2307-30057"/>
        <s v="KE-KIA-2307-31038"/>
        <s v="KE-KIA-2307-30063"/>
        <s v="KE-KIR-2307-30818"/>
        <s v="KE-KIR-2307-30816"/>
        <s v="KE-EMB-2307-30819"/>
        <s v="KE-NAN-2301-26511"/>
        <s v="KE-BAR-2307-29550"/>
        <s v="KE-BAR-2307-29545"/>
        <s v="KE-KIA-2307-29733"/>
        <s v="KE-KIA-2305-29734"/>
        <s v="KE-KIA-2305-29732"/>
        <s v="KE-KIR-2307-30820"/>
        <s v="KE-KER-2307-30762"/>
        <s v="KE-HOM-2307-83431270-00005"/>
        <s v="KE-NYA-2307-83432642-00006"/>
        <s v="KE-LAI-2302-28202"/>
        <s v="KE-MUR-2305-30989"/>
        <s v="KE-VIH-2307-30130"/>
        <s v="KE-KAK-2307-30131"/>
        <s v="KE-KER-2305-26349"/>
        <s v="KE-UAS-2207-29719"/>
        <s v="KE-TRA-2303-29722"/>
        <s v="KE-UAS-2207-29720"/>
        <s v="KE-UAS-2307-29708"/>
        <s v="KE-UAS-2207-29713"/>
        <s v="KE-UAS-2307-29718"/>
        <s v="KE-NYE-2308-00001"/>
        <s v="KE-TAI-2308-30637"/>
        <s v="KE-TAI-2308-30639"/>
        <s v="KE-BAR-2308-29546"/>
        <s v="KE-LAI-2308-83432540-00004"/>
        <s v="KE-NYE-2308-83432540-00003"/>
        <s v="KE-BAR-2308-29547"/>
        <s v="KE-TAI-2308-30638"/>
        <s v="KE-NYA-2308-83432642-00007"/>
        <s v="KE-LAI-2308-83432642-00008"/>
        <s v="KE-BAR-2309-29548"/>
        <s v="KE-KER-2301-26194"/>
        <s v="KE-KER-2308-26193"/>
        <s v="KE-KER-2308-29838"/>
        <s v="KE-KIL-2309-30627"/>
        <s v="KE-BOM-2309-30764"/>
        <s v="KE-KIA-2308-29735"/>
        <s v="KE-KIA-2309-31046"/>
        <s v="KE-KIA-2309-31036"/>
        <s v="KE-NYE-2309-83432120-00001"/>
        <s v="KE-MER-2306-29425"/>
        <s v="KE-MER-2306-25597"/>
        <s v="KE-NAR-2309-29839"/>
        <s v="KE-MER-2308-83432529-00001"/>
        <s v="KE-MER-2308-83432529-00002"/>
        <s v="KE-NYE-2308-83432540-00005"/>
        <s v="KE-LAI-2303-28205"/>
        <s v="KE-BUN-2301-83432541-00002"/>
        <s v="KE-BUN-2307-83432541-00004"/>
        <s v="KE-BUN-2308-83432541-00001"/>
        <s v="KE-BUN-2301-83432541-00003"/>
        <s v="KE-NYE-2310-83432540-00006"/>
        <s v="KE-KIR-2310-28059"/>
        <s v="KE-KIR-2310-28060"/>
        <s v="KE-MUR-2309-30995"/>
        <s v="KE-MUR-2310-30993"/>
        <s v="KE-MUR-2308-30990"/>
        <s v="KE-MUR-2310-30994"/>
        <s v="KE-MUR-2303-30992"/>
        <s v="KE-MUR-2309-30991"/>
        <s v="KE-MUR-2308-30988"/>
        <s v="KE-MUR-2310-30996"/>
        <s v="KE-UAS-2301-30163"/>
        <s v="KE-UAS-2305-29723"/>
        <s v="KE-UAS-2301-29717"/>
        <s v="KE-UAS-2302-29716"/>
        <s v="KE-UAS-2211-30162"/>
        <s v="KE-UAS-2304-29725"/>
        <s v="KE-UAS-2309-29724"/>
        <s v="KE-KER-2309-30766"/>
        <s v="KE-BOM-2308-29834"/>
        <s v="KE-KER-2309-29837"/>
        <s v="KE-KIA-2310-83432539-00005"/>
        <s v="KE-KIA-2212-29736"/>
        <s v="KE-BAR-2310-29501"/>
        <s v="KE-KIL-2310-30626"/>
        <s v="KE-KIL-2310-30628"/>
        <s v="KE-KIA-2310-83432539-00006"/>
        <s v="KE-LAI-2302-28207"/>
        <s v="KE-LAI-2304-28203"/>
        <s v="KE-LAI-2304-28206"/>
        <s v="KE-KIR-2310-28062"/>
        <s v="KE-TRA-2310-25797"/>
        <s v="KE-MUR-2302-30998"/>
        <s v="KE-MUR-2310-83432539-00007"/>
        <s v="KE-ELG-2302-30175"/>
        <s v="KE-ELG-2310-30164"/>
        <s v="KE-ELG-2303-30174/23"/>
        <s v="KE-VIH-2311-30210"/>
        <s v="KE-KAK-2207-30209"/>
        <s v="KE-BOM-2310-29833"/>
        <s v="KE-NYE-2311-83432120-00002"/>
        <s v="KE-MAC-2304-30869"/>
        <s v="KE-MAC-2308-30868"/>
        <s v="KE-NAN-2311-26518"/>
        <s v="KE-NYA-2310-30202"/>
        <s v="KE-NYA-2310-30201"/>
        <s v="KE-KER-2310-83431270-00008"/>
        <s v="KE-NYA-2312-83432642-00009"/>
        <s v="KE-KIA-2310-29737"/>
        <s v="KE-NYA-2311-30204"/>
        <s v="KE-KIS-2310-30203"/>
        <s v="KE-MER-2311-30957"/>
        <s v="KE-KAK-2312-30205"/>
        <s v="KE-KIA-2312-31028"/>
        <s v="KE-KIA-2302-29738"/>
        <s v="KE-KAJ-2309-30870"/>
        <s v="KE-MUR-2312-28607"/>
        <s v="KE-MUR-2312-28608"/>
        <s v="KE-BOM-2312-29836"/>
        <s v="KE-KIL-2401-30629"/>
        <s v="KE-KER-2401-29841"/>
        <s v="KE-KER-2312-29840"/>
        <s v="KE-BAR-2401-29549"/>
        <s v="KE-NAI-2308-29739"/>
        <s v="KE-TAI-2502-30648"/>
        <s v="KE-KER-2402-83431270-00009"/>
        <s v="KE-NYA-2311-27280"/>
        <s v="KE-UAS-2401-30176"/>
        <s v="KE-NAK-2402-29505"/>
        <s v="KE-NAK-2403-29504"/>
        <s v="KE-NAK-2403-29503"/>
        <s v="KE-NAK-2403-29502"/>
        <s v="KE-MER-2311-83432529-00005"/>
        <s v="KE-MER-2403-83432529-00003"/>
        <s v="KE-MER-2311-83432529-00004"/>
        <s v="KE-MER-2304-83432529-00006"/>
        <s v="KE-MUR-2403-83432539-00010"/>
        <s v="KE-MUR-2403-83432539-00009"/>
        <s v="KE-MUR-2403-83432539-00000012"/>
        <s v="KE-MUR-2403-83432539-00000011"/>
        <s v="KE-NYE-2311-30341"/>
        <s v="KE-NYE-2312-30342"/>
        <s v="KE-MUR-2403-83432539-00000013"/>
        <s v="KE-KAJ-2401-30872"/>
        <s v="KE-TRA-2403-26454"/>
        <s v="KE-BAR-2403-29506"/>
        <s v="KE-MAC-2404-30221"/>
        <s v="KE-MUR-2404-31476"/>
        <s v="KE-MAC-1612-17383"/>
        <s v="KE-KIT-1612-17393"/>
        <s v="KE-KIT-1702-17429"/>
        <s v="KE-KIT-1702-17448"/>
        <s v="KE-KIT-1702-17450"/>
        <s v="KE-KIT-1612-17455"/>
        <s v="KE-KIT-1612-17462"/>
        <s v="KE-KIT-1702-17463"/>
        <s v="KE-KIT-1703-17467"/>
        <s v="KE-KIT-1701-17468"/>
        <s v="KE-BOM-1702-17470"/>
        <s v="KE-NYE-1610-17478"/>
        <s v="KE-KIA-1612-17487"/>
        <s v="KE-KIT-1702-17520"/>
        <s v="KE-NYE-1612-17392"/>
        <s v="KE-MAK-1612-17394"/>
        <s v="KE-NYE-1612-17401"/>
        <s v="KE-KIT-1702-17428"/>
        <s v="KE-KAJ-1701-17446"/>
        <s v="KE-NAN-1701-17460"/>
        <s v="KE-MAC-1604-17471"/>
        <s v="KE-KIT-1702-17472"/>
        <s v="KE-KER-1610-17495"/>
        <s v="KE-KIS-1612-17525"/>
        <s v="KE-KAJ-1607-17515"/>
        <s v="KE-MAC-1712-17519"/>
        <s v="KE-MUR-1701-17530"/>
        <s v="KE-KIS-1612-17537"/>
        <s v="KE-NAK-1609-16611"/>
        <s v="KE-KIL-1609-16624"/>
        <s v="KE-KIL-1608-16640"/>
        <s v="KE-NYE-1608-16449"/>
        <s v="KE-NYA-1608-16605"/>
        <s v="KE-MAC-1603-16606"/>
        <s v="KE-KAJ-1608-16607"/>
        <s v="KE-NYE-1607-16613"/>
        <s v="KE-NAI-1602-16618"/>
        <s v="KE-KAJ-1605-16619"/>
        <s v="KE-NYE-1607-16620"/>
        <s v="KE-KIA-1606-16625"/>
        <s v="KE-NYA-1605-16626"/>
        <s v="KE-NAI-1606-16630"/>
        <s v="KE-NAN-1607-16631"/>
        <s v="KE-NYA-1608-16632"/>
        <s v="KE-MAC-1607-16635"/>
        <s v="KE-MOM-1612-16636"/>
        <s v="KE-NAK-1604-16639"/>
        <s v="KE-NYE-1607-16641"/>
        <s v="KE-MER-1603-16644"/>
        <s v="KE-MUR-1606-16645"/>
        <s v="KE-KIL-1608-16648"/>
        <s v="KE-TUR-1605-16447"/>
        <s v="KE-KAJ-1604-16448"/>
        <s v="KE-MAK-1602-16604"/>
        <s v="KE-MAC-1607-16608"/>
        <s v="KE-UAS-1512-16610"/>
        <s v="KE-BOM-1608-16612"/>
        <s v="KE-KAJ-1603-16614"/>
        <s v="KE-NAK-1612-16617"/>
        <s v="KE-KAJ-1610-16621"/>
        <s v="KE-BOM-1609-16623"/>
        <s v="KE-BUN-1604-16627"/>
        <s v="KE-NYE-1608-16633"/>
        <s v="KE-NYE-1607-16634"/>
        <s v="KE-KIA-1608-16637"/>
        <s v="KE-NAI-1601-16642"/>
        <s v="KE-NYA-1606-16643"/>
        <s v="KE-EMB-1603-16646"/>
        <s v="KE-NYA-1608-16647"/>
        <s v="KE-NAI-1603-16650"/>
        <s v="KE-KIA-1612-16768"/>
        <s v="KE-BOM-1512-16789"/>
        <s v="KE-NAI-1612-16797"/>
        <s v="KE-MAK-1512-16798"/>
        <s v="KE-HOM-1603-16800"/>
        <s v="KE-KAJ-1611-16801"/>
        <s v="KE-KAJ-1609-16819"/>
        <s v="KE-MER-1612-16821"/>
        <s v="KE-KIA-1611-16832"/>
        <s v="KE-BUS-1610-16837"/>
        <s v="KE-KIS-1610-16845"/>
        <s v="KE-KIA-1712-16846"/>
        <s v="KE-MER-1512-17018"/>
        <s v="KE-MUR-1611-17022"/>
        <s v="KE-NYE-1612-16629"/>
        <s v="KE-MIG-1610-16784"/>
        <s v="KE-LAI-1611-16787"/>
        <s v="KE-BUS-1512-16788"/>
        <s v="KE-KIA-1610-16806"/>
        <s v="KE-KIS-1610-16809"/>
        <s v="KE-SAM-1610-16816"/>
        <s v="KE-MAC-1612-16824"/>
        <s v="KE-NAI-1612-16836"/>
        <s v="KE-EMB-1512-16844"/>
        <s v="KE-LAI-1610-16847"/>
        <s v="KE-KIS-1607-16848"/>
        <s v="KE-WES-1611-17019"/>
        <s v="KE-WES-1612-17020"/>
        <s v="KE-ELG-1612-17021"/>
        <s v="KE-MUR-1610-17023"/>
        <s v="KE-NAN-1611-17025"/>
        <s v="KE-WES-1612-17026"/>
        <s v="KE-MUR-1701-17027"/>
        <s v="KE-WES-1612-17028"/>
        <s v="KE-UAS-1612-17320"/>
        <s v="KE-UAS-1612-17327"/>
        <s v="KE-MAC-1602-17333"/>
        <s v="KE-KIA-1607-17334"/>
        <s v="KE-NYA-1606-17359"/>
        <s v="KE-NYA-1609-17372"/>
        <s v="KE-KIA-1610-17377"/>
        <s v="KE-THA-1512-17380"/>
        <s v="KE-BOM-1612-17308"/>
        <s v="KE-KAK-1801-17309"/>
        <s v="KE-NAK-1801-17310"/>
        <s v="KE-KIA-1607-17313"/>
        <s v="KE-NAI-1612-17318"/>
        <s v="KE-NAI-1602-17321"/>
        <s v="KE-KAK-1801-17323"/>
        <s v="KE-KIA-1612-17325"/>
        <s v="KE-KIS-1612-17328"/>
        <s v="KE-KIS-1612-17329"/>
        <s v="KE-NAI-1602-17330"/>
        <s v="KE-LAI-1612-17331"/>
        <s v="KE-KIL-1601-17332"/>
        <s v="KE-NAK-1601-17338"/>
        <s v="KE-EMB-1612-17340"/>
        <s v="KE-KIA-1604-17341"/>
        <s v="KE-KIA-1612-17342"/>
        <s v="KE-SIA-1801-17343"/>
        <s v="KE-KIS-1604-17345"/>
        <s v="KE-BAR-1709-17347"/>
        <s v="KE-BAR-1709-17348"/>
        <s v="KE-EMB-1602-17349"/>
        <s v="KE-NAR-1607-17356"/>
        <s v="KE-NYA-1612-17362"/>
        <s v="KE-EMB-1612-17365"/>
        <s v="KE-MAC-1612-17366"/>
        <s v="KE-KIR-1608-17367"/>
        <s v="KE-EMB-1801-17368"/>
        <s v="KE-NYE-1601-17369"/>
        <s v="KE-NAI-1702-17374"/>
        <s v="KE-NYE-1512-17375"/>
        <s v="KE-NYE-1606-17376"/>
        <s v="KE-KIA-1512-17379"/>
        <s v="KE-NAI-1605-17381"/>
        <s v="KE-KIA-1704-27941"/>
        <s v="KE-TRA-1611-17024"/>
        <s v="KE-KAJ-1607-16615"/>
        <s v="KE-KAJ-1712-27942"/>
        <s v="KE-TRA-1604-16609"/>
        <s v="KE-MUR-1705-22008"/>
        <s v="KE-KAJ-1512-16815"/>
        <s v="KE-NYE-1606-23149"/>
        <s v="KE-KIR-1605-23137"/>
        <s v="KE-NYE-1610-23132"/>
        <s v="KE-NYE-1612-23133"/>
        <s v="KE-MER-1706-23146"/>
        <s v="KE-MER-1701-23144"/>
        <s v="KE-MER-1705-23142"/>
        <s v="KE-MER-1606-23140"/>
        <s v="KE-MER-1610-23138"/>
        <s v="KE-MER-1601-23139"/>
        <s v="KE-MER-1608-23141"/>
        <s v="KE-MER-1612-23127"/>
        <s v="KE-MER-1702-23145"/>
        <s v="KE-MER-1612-23143"/>
        <s v="KE-EMB-1707-23136"/>
        <s v="KE-EMB-1610-23135"/>
        <s v="KE-NYE-1610-23148"/>
        <s v="KE-MUR-1701-23154"/>
        <s v="KE-MUR-1707-23153"/>
        <s v="KE-MUR-1707-23152"/>
        <s v="KE-NYE-1703-23151"/>
        <s v="KE-EMB-1712-22006"/>
        <s v="KE-NYA-1705-0"/>
        <s v="KE-MER-1707-22007"/>
        <s v="KE-KIL-1705-21981"/>
        <s v="KE-MAK-1707-21978"/>
        <s v="KE-NYE-1709-21983"/>
        <s v="KE-KIA-1709-21976"/>
        <s v="KE-KER-1705-21985"/>
        <s v="KE-NAN-1706-21988"/>
        <s v="KE-KIA-1612-21989"/>
        <s v="KE-MER-1705-21982"/>
        <s v="KE-KIA-1702-21987"/>
        <s v="KE-KIA-1705-21996"/>
        <s v="KE-KIA-1710-21998"/>
        <s v="KE-VIH-1706-22017"/>
        <s v="KE-KIA-1707-22024"/>
        <s v="KE-KIT-1709-21991"/>
        <s v="KE-KIT-1705-21993"/>
        <s v="KE-KIT-1706-21995"/>
        <s v="KE-KIT-1706-21994"/>
        <s v="KE-KIA-1601-22025"/>
        <s v="KE-MIG-1705-22016"/>
        <s v="KE-NAI-1706-22032"/>
        <s v="KE-NAI-1706-22031"/>
        <s v="KE-NAI-1512-22030"/>
        <s v="KE-MIG-1708-22015"/>
        <s v="KE-BUS-1705-22023"/>
        <s v="KE-NAK-1708-22034"/>
        <s v="KE-MAC-1712-22028"/>
        <s v="KE-BUN-1712-22037"/>
        <s v="KE-KIA-1706-22044"/>
        <s v="KE-KIA-1707-22047"/>
        <s v="KE-UAS-1707-22053"/>
        <s v="KE-BAR-1707-22050"/>
        <s v="KE-NAK-1707-22049"/>
        <s v="KE-KER-1707-22021"/>
        <s v="KE-KER-1707-22020"/>
        <s v="KE-KER-1707-22019"/>
        <s v="KE-KER-1707-22018"/>
        <s v="KE-KER-1707-22022"/>
        <s v="KE-KER-1707-22041"/>
        <s v="KE-KER-1707-22042"/>
        <s v="KE-KIR-1706-22040"/>
        <s v="KE-KIR-1706-22043"/>
        <s v="KE-KIR-1707-22039"/>
        <s v="KE-KER-1708-22048"/>
        <s v="KE-MER-1707-22052"/>
        <s v="KE-THA-1706-22051"/>
        <s v="KE-KAJ-1706-22035"/>
        <s v="KE-SIA-1709-22058"/>
        <s v="KE-KER-1708-22057"/>
        <s v="KE-UAS-1707-22075"/>
        <s v="KE-KAJ-1709-22045"/>
        <s v="KE-KIR-1708-22061"/>
        <s v="KE-KIA-1709-23215"/>
        <s v="KE-KAJ-1512-22607"/>
        <s v="KE-KAJ-1710-22608"/>
        <s v="KE-KAJ-1604-22598"/>
        <s v="KE-KAJ-1704-22600"/>
        <s v="KE-KWA-1612-22565"/>
        <s v="KE-KAJ-1712-22597"/>
        <s v="KE-KIA-1706-23183"/>
        <s v="KE-KIA-1610-23189"/>
        <s v="KE-KIA-1701-23187"/>
        <s v="KE-KIA-1710-23185"/>
        <s v="KE-KIA-1612-23192"/>
        <s v="KE-KIA-1709-23186"/>
        <s v="KE-KIL-1710-22577"/>
        <s v="KE-KIA-1611-23188"/>
        <s v="KE-KIA-1703-23181"/>
        <s v="KE-KIA-1705-23184"/>
        <s v="KE-KIA-1712-23190"/>
        <s v="KE-NYE-1610-23131"/>
        <s v="KE-NYE-1610-23130"/>
        <s v="KE-NYE-1610-23134"/>
        <s v="KE-NYE-1706-23150"/>
        <s v="KE-NAN-1608-23147"/>
        <s v="KE-NYA-1704-20176"/>
        <s v="KE-KIA-1709-23165"/>
        <s v="KE-KIA-1610-23166"/>
        <s v="KE-KIA-1712-23156"/>
        <s v="KE-KIA-1712-23155"/>
        <s v="KE-KIA-1612-23158"/>
        <s v="KE-KIA-1707-23169"/>
        <s v="KE-KIA-1703-23168"/>
        <s v="KE-KIA-1710-23157"/>
        <s v="KE-KIA-1706-23167"/>
        <s v="KE-KIS-1707-23200"/>
        <s v="KE-KIA-1610-23193"/>
        <s v="KE-KIS-1610-23198"/>
        <s v="KE-KAK-1707-23128"/>
        <s v="KE-TAI-1710-22572"/>
        <s v="KE-TAI-1710-22556"/>
        <s v="KE-TAI-1707-22612"/>
        <s v="KE-KIA-1712-23182"/>
        <s v="KE-MAC-1710-23177"/>
        <s v="KE-NAI-1612-23171"/>
        <s v="KE-MAC-1702-23178"/>
        <s v="KE-NAK-1610-23176"/>
        <s v="KE-KIL-1710-22552"/>
        <s v="KE-KIL-1612-22563"/>
        <s v="KE-KIL-1710-22571"/>
        <s v="KE-KIL-1606-22574"/>
        <s v="KE-MAC-1611-23180"/>
        <s v="KE-MAC-1612-23199"/>
        <s v="KE-NAK-1705-23175"/>
        <s v="KE-KER-1612-23201"/>
        <s v="KE-KER-1710-23195"/>
        <s v="KE-KWA-1612-22579"/>
        <s v="KE-KWA-1712-22550"/>
        <s v="KE-TAI-1710-22562"/>
        <s v="KE-UAS-1705-23174"/>
        <s v="KE-ELG-1706-23197"/>
        <s v="KE-KAJ-1611-22596"/>
        <s v="KE-KAJ-1612-22593"/>
        <s v="KE-KAJ-1710-22592"/>
        <s v="KE-KAJ-1710-23196"/>
        <s v="KE-KAJ-1612-22594"/>
        <s v="KE-KAJ-1712-22603"/>
        <s v="KE-KAJ-1710-22602"/>
        <s v="KE-KAJ-1701-22604"/>
        <s v="KE-KAJ-1512-22599"/>
        <s v="KE-KAJ-1706-22525"/>
        <s v="KE-KER-1710-23194"/>
        <s v="KE-KAJ-1712-22507"/>
        <s v="KE-KAJ-1711-22527"/>
        <s v="KE-KAJ-1711-22543"/>
        <s v="KE-KAJ-1704-23207"/>
        <s v="KE-KIA-1712-23204"/>
        <s v="KE-KIA-1611-23203"/>
        <s v="KE-MAC-1612-22559"/>
        <s v="KE-KIA-1710-22094"/>
        <s v="KE-MAC-1710-22095"/>
        <s v="KE-NYA-1703-23206"/>
        <s v="KE-KIA-1712-23205"/>
        <s v="KE-KIA-1708-23202"/>
        <s v="KE-KIA-1710-23208"/>
        <s v="KE-KIA-1709-23211"/>
        <s v="KE-MUR-1709-23210"/>
        <s v="KE-NYE-1708-23209"/>
        <s v="KE-KIR-1706-23212"/>
        <s v="KE-KIA-1711-23214"/>
        <s v="KE-KIA-1704-23173"/>
        <s v="KE-MUR-1705-23172"/>
        <s v="KE-MAC-1708-23087"/>
        <s v="KE-MAC-1711-23088"/>
        <s v="KE-NAI-1712-23091"/>
        <s v="KE-KIA-1712-27940"/>
        <s v="KE-MAK-1802-22106"/>
        <s v="KE-ELG-1801-20575"/>
        <s v="KE-KIL-1802-27891"/>
        <s v="KE-KIR-1801-27892"/>
        <s v="KE-KIS-1802-27893"/>
        <s v="KE-UAS-1802-230891"/>
        <s v="KE-KAJ-1802-27894"/>
        <s v="KE-NAI-1801-27927"/>
        <s v="KE-NAI-1801-27946"/>
        <s v="KE-KIA-1801-27938"/>
        <s v="KE-TAI-1802-22132"/>
        <s v="KE-TAI-1801-22134"/>
        <s v="KE-MAC-1802-2030892"/>
        <s v="KE-NAI-1609-22140"/>
        <s v="KE-KIA-1711-22266"/>
        <s v="KE-KIA-1801-22263"/>
        <s v="KE-KIA-1803-22260"/>
        <s v="KE-KIA-1801-22261"/>
        <s v="KE-KIR-1712-22265"/>
        <s v="KE-KAK-1802-22141"/>
        <s v="KE-THA-1802-22276"/>
        <s v="KE-MER-1803-22275"/>
        <s v="KE-MER-1803-22253"/>
        <s v="KE-KIA-1802-22274"/>
        <s v="KE-KIR-1801-22272"/>
        <s v="KE-KIA-1801-22258"/>
        <s v="KE-KIA-1803-22277"/>
        <s v="KE-LAI-1710-22247"/>
        <s v="KE-KIA-1802-22259"/>
        <s v="KE-KIA-1801-22269"/>
        <s v="KE-KIA-1801-22251"/>
        <s v="KE-KIA-1801-22248"/>
        <s v="KE-MUR-1802-21873"/>
        <s v="KE-KIA-1803-22267"/>
        <s v="KE-KIA-1801-22256"/>
        <s v="KE-NAK-1803-22139"/>
        <s v="KE-MIG-1802-22137"/>
        <s v="KE-KIA-1804-23557"/>
        <s v="KE-KIA-1609-27884"/>
        <s v="KE-KIA-1706-27890"/>
        <s v="KE-NAI-1804-230893"/>
        <s v="KE-KIA-1702-22000"/>
        <s v="KE-VIH-1804-22143"/>
        <s v="KE-NAI-1804-26562"/>
        <s v="KE-NYE-1710-23721"/>
        <s v="KE-KAJ-1804-22150"/>
        <s v="KE-KAJ-1804-27939"/>
        <s v="KE-KIA-1711-23719"/>
        <s v="KE-KIA-1802-22255"/>
        <s v="KE-NAK-1712-22243"/>
        <s v="KE-NAK-1803-22262"/>
        <s v="KE-KER-1801-27926"/>
        <s v="KE-EMB-1803-22145"/>
        <s v="KE-UAS-1711-22252"/>
        <s v="KE-NAK-1804-22246"/>
        <s v="KE-KAJ-1804-22147"/>
        <s v="KE-HOM-1803-22142"/>
        <s v="KE-KIA-1803-22146"/>
        <s v="KE-KIA-1706-27887"/>
        <s v="KE-KIA-1604-27888"/>
        <s v="KE-KIA-1705-22001"/>
        <s v="KE-KIA-1701-22046"/>
        <s v="KE-KIA-1705-27885"/>
        <s v="KE-KIA-1705-22009"/>
        <s v="KE-KIA-1704-27886"/>
        <s v="KE-KIA-1611-27889"/>
        <s v="KE-KAJ-1705-22026"/>
        <s v="KE-NAI-1804-26563"/>
        <s v="KE-MAK-1804-22151"/>
        <s v="KE-NYE-1611-16628"/>
        <s v="KE-MAK-1804-0"/>
        <s v="KE-KAJ-1611-22601"/>
        <s v="KE-NAK-1805-27392"/>
        <s v="KE-NAI-1805-230895"/>
        <s v="KE-MUR-1712-27865"/>
        <s v="KE-THA-1806-22154"/>
        <s v="KE-NYE-1806-22155"/>
        <s v="KE-MAK-1806-23898"/>
        <s v="KE-HOM-1806-230899"/>
        <s v="KE-HOM-1806-230900"/>
        <s v="KE-MUR-1810-22111"/>
        <s v="KE-KIA-1807-230902"/>
        <s v="KE-KIA-1807-230903"/>
        <s v="KE-KIA-1807-230904"/>
        <s v="KE-MUR-1807-22168"/>
        <s v="KE-KIT-1807-22175"/>
        <s v="KE-KAJ-1806-23216"/>
        <s v="KE-NAK-1805-23227"/>
        <s v="KE-NAK-1807-22174"/>
        <s v="KE-TAI-1712-22130"/>
        <s v="KE-MUR-1804-22144"/>
        <s v="KE-KIT-1806-22156"/>
        <s v="KE-NAK-1807-22171"/>
        <s v="KE-NAK-1807-22170"/>
        <s v="KE-NAK-1807-22173"/>
        <s v="KE-NAK-1807-22172"/>
        <s v="KE-SIA-1812-26148"/>
        <s v="KE-HOM-1812-25258"/>
        <s v="KE-KIS-1812-25255"/>
        <s v="KE-KIS-1812-25253"/>
        <s v="KE-KIS-1812-25251"/>
        <s v="KE-KIS-1901-25252"/>
        <s v="KE-KIS-1901-25266"/>
        <s v="KE-MUR-1802-27930"/>
        <s v="KE-MUR-1802-23226"/>
        <s v="KE-KIS-1807-22179"/>
        <s v="KE-KIS-1807-22278"/>
        <s v="KE-KIS-1807-22176"/>
        <s v="KE-KIS-1807-22177"/>
        <s v="KE-KIA-1807-23224"/>
        <s v="KE-KIA-1806-23223"/>
        <s v="KE-KIA-1807-23218"/>
        <s v="KE-KIA-1805-23217"/>
        <s v="KE-KIA-1806-23220"/>
        <s v="KE-KIA-1802-23219"/>
        <s v="KE-KIA-1802-23225"/>
        <s v="KE-NYA-1708-23752"/>
        <s v="KE-KAJ-1807-23730"/>
        <s v="KE-KIA-1808-24105"/>
        <s v="KE-MAC-1808-23560"/>
        <s v="KE-EMB-1809-24108"/>
        <s v="KE-BAR-1704-21986"/>
        <s v="KE-MUR-1803-23749"/>
        <s v="KE-KIT-1808-24087"/>
        <s v="KE-KIT-1808-24085"/>
        <s v="KE-KIT-1808-24089"/>
        <s v="KE-KIT-1808-24088"/>
        <s v="KE-KWA-1604-22080"/>
        <s v="KE-KIL-1605-21979"/>
        <s v="KE-KAJ-1809-24109"/>
        <s v="KE-KAJ-1807-23732"/>
        <s v="KE-MAK-1808-23561"/>
        <s v="KE-NYA-1808-23092"/>
        <s v="KE-NYE-1809-230894"/>
        <s v="KE-BOM-1805-23727"/>
        <s v="KE-KIS-1803-23753"/>
        <s v="KE-NAI-1703-24079"/>
        <s v="KE-KIS-1809-23096"/>
        <s v="KE-NAI-1809-23095"/>
        <s v="KE-BAR-1809-KE000"/>
        <s v="KE-THA-1710-22077"/>
        <s v="KE-MER-1702-22073"/>
        <s v="KE-MAC-1809-23097"/>
        <s v="KE-KIA-1809-23221"/>
        <s v="KE-MAC-1809-24118"/>
        <s v="KE-KIA-1809-27897"/>
        <s v="KE-KIA-1809-27898"/>
        <s v="KE-NAI-1809-6436345"/>
        <s v="KE-MAK-1809-23758"/>
        <s v="KE-MAK-1809-23760"/>
        <s v="KE-NAI-1809-23741"/>
        <s v="KE-MAK-1809-23757"/>
        <s v="KE-MAK-1809-23761"/>
        <s v="KE-KIA-1809-24114"/>
        <s v="KE-KIA-1809-24112"/>
        <s v="KE-KIA-1810-24116"/>
        <s v="KE-KAK-1805-23740"/>
        <s v="KE-KAK-1805-23739"/>
        <s v="KE-KIA-1808-27929"/>
        <s v="KE-KIA-1810-24115"/>
        <s v="KE-KIA-1810-0"/>
        <s v="KE-KIA-1810-24113"/>
        <s v="KE-BUN-1808-23742"/>
        <s v="KE-BUN-1807-0"/>
        <s v="KE-NAK-1810-24122"/>
        <s v="KE-KIT-1810-21992"/>
        <s v="KE-KIT-1810-31027"/>
        <s v="KE-KAJ-1810-23256"/>
        <s v="KE-KIA-1804-23250"/>
        <s v="KE-KIA-1808-23236"/>
        <s v="KE-KIA-1801-23258"/>
        <s v="KE-KIA-1810-23247"/>
        <s v="KE-KAK-1810-23260"/>
        <s v="KE-NAK-1810-24121"/>
        <s v="KE-KAJ-1809-23100"/>
        <s v="KE-NYE-1810-230001"/>
        <s v="KE-KIA-1808-23249"/>
        <s v="KE-NYE-1810-23261"/>
        <s v="KE-KIA-1807-22237"/>
        <s v="KE-KIA-1809-23241"/>
        <s v="KE-KAK-1810-27900"/>
        <s v="KE-BUN-1810-027745"/>
        <s v="KE-KIA-1809-23234"/>
        <s v="KE-KAK-1807-23743"/>
        <s v="KE-KIA-1810-22110"/>
        <s v="KE-SIA-1810-23264"/>
        <s v="KE-SIA-1806-23232"/>
        <s v="KE-BUN-1810-27746"/>
        <s v="KE-BUN-1810-027747"/>
        <s v="KE-KIA-1809-23299"/>
        <s v="KE-KIA-1810-23262"/>
        <s v="KE-KIA-1810-23259"/>
        <s v="KE-KIA-1810-23255"/>
        <s v="KE-KIA-1810-23265"/>
        <s v="KE-KIA-1807-23251"/>
        <s v="KE-KIA-1808-23238"/>
        <s v="KE-NAK-1810-22112"/>
        <s v="KE-MUR-1810-23003"/>
        <s v="KE-NYA-1810-23246"/>
        <s v="KE-KIA-1810-23248"/>
        <s v="KE-KIA-1810-024670"/>
        <s v="KE-NAI-1810-23243"/>
        <s v="KE-KIS-1810-27748"/>
        <s v="KE-MUR-1810-23004"/>
        <s v="KE-MUR-1810-024690"/>
        <s v="KE-KIA-1810-024632"/>
        <s v="KE-MUR-1810-024675"/>
        <s v="KE-MUR-1810-024676"/>
        <s v="KE-MUR-1810-024679"/>
        <s v="KE-NYE-1810-024630"/>
        <s v="KE-KIR-1810-024684"/>
        <s v="KE-THA-1810-024631"/>
        <s v="KE-MAC-1811-024646"/>
        <s v="KE-KAJ-1811-024685"/>
        <s v="KE-MER-1809-024633"/>
        <s v="KE-KIA-1811-024651"/>
        <s v="KE-KIA-1810-024693"/>
        <s v="KE-NYA-1811-024694"/>
        <s v="KE-BUN-1810-25342"/>
        <s v="KE-KAK-1806-25341"/>
        <s v="KE-KAK-1804-25340"/>
        <s v="KE-KIA-1811-024654"/>
        <s v="KE-KIA-1811-024673"/>
        <s v="KE-KAK-1806-25343"/>
        <s v="KE-KAK-1809-25344"/>
        <s v="KE-KIA-1811-024619"/>
        <s v="KE-KIR-1811-25247"/>
        <s v="KE-NAK-1811-027749"/>
        <s v="KE-KIR-1812-23271"/>
        <s v="KE-KIR-1812-23270"/>
        <s v="KE-MUR-1812-024655"/>
        <s v="KE-MOM-1812-25822"/>
        <s v="KE-NYA-1812-26146"/>
        <s v="KE-KIA-1812-26149"/>
        <s v="KE-KAK-1811-25833"/>
        <s v="KE-KIS-1901-25268"/>
        <s v="KE-KIS-1901-25254"/>
        <s v="KE-ELG-1901-024621"/>
        <s v="KE-KIA-1901-024623"/>
        <s v="KE-KIA-1901-024622"/>
        <s v="KE-KIA-1901-024627"/>
        <s v="KE-MUR-1901-024626"/>
        <s v="KE-KIA-1901-024628"/>
        <s v="KE-KAJ-1901-25827"/>
        <s v="KE-MAC-1901-25828"/>
        <s v="KE-KAJ-1901-25826"/>
        <s v="KE-KAJ-1901-25249"/>
        <s v="KE-NAI-1901-26167"/>
        <s v="KE-KAJ-1906-26168"/>
        <s v="KE-KAJ-1901-23731"/>
        <s v="KE-MAK-1901-25836"/>
        <s v="KE-MAK-1901-25835"/>
        <s v="KE-NAK-1811-024470"/>
        <s v="KE-MER-1902-28006"/>
        <s v="KE-NAK-1901-024625"/>
        <s v="KE-NAN-1902-27556"/>
        <s v="KE-NAN-1902-27560"/>
        <s v="KE-KER-1902-27557"/>
        <s v="KE-KAJ-1903-27558"/>
        <s v="KE-KIA-1901-25906"/>
        <s v="KE-UAS-1903-28010"/>
        <s v="KE-UAS-1903-28015"/>
        <s v="KE-MUR-1903-27562"/>
        <s v="KE-KAJ-1812-27564"/>
        <s v="KE-MAK-1902-27563"/>
        <s v="KE-KIS-1903-28009"/>
        <s v="KE-KIS-1903-26159"/>
        <s v="KE-KIS-1903-26153"/>
        <s v="KE-MAC-1903-027750"/>
        <s v="KE-KAJ-1903-027751"/>
        <s v="KE-ELG-1903-27567"/>
        <s v="KE-KIS-1903-25250"/>
        <s v="KE-KIS-1903-26162"/>
        <s v="KE-KIS-1903-28002"/>
        <s v="KE-KIS-1903-26160"/>
        <s v="KE-KIS-1903-26170"/>
        <s v="KE-KIS-1903-26166"/>
        <s v="KE-NAK-1903-27568"/>
        <s v="KE-NAK-1903-27575"/>
        <s v="KE-KIA-1903-27570"/>
        <s v="KE-KIA-1903-027752"/>
        <s v="KE-KIA-1903-027753"/>
        <s v="KE-KIA-1903-027754"/>
        <s v="KE-KIS-1903-28003"/>
        <s v="KE-KIS-1903-25267"/>
        <s v="KE-KIS-1903-26151"/>
        <s v="KE-KIS-1903-25261"/>
        <s v="KE-KIA-1903-027755"/>
        <s v="KE-KIA-1903-027756"/>
        <s v="KE-KIA-1903-027757"/>
        <s v="KE-KIS-1903-28011"/>
        <s v="KE-KIS-1903-25256"/>
        <s v="KE-KIS-1903-26165"/>
        <s v="KE-KIS-1903-26163"/>
        <s v="KE-KIA-1903-027758"/>
        <s v="KE-KIS-1903-26164"/>
        <s v="KE-KIS-1903-26155"/>
        <s v="KE-KIS-1903-28013"/>
        <s v="KE-KIS-1903-26150"/>
        <s v="KE-KIA-1903-027759"/>
        <s v="KE-KIA-1904-027760"/>
        <s v="KE-KIA-1904-027761"/>
        <s v="KE-KIA-1904-027762"/>
        <s v="KE-KIS-1903-28005"/>
        <s v="KE-KIS-1903-26157"/>
        <s v="KE-KIS-1903-28008"/>
        <s v="KE-KIS-1904-28016"/>
        <s v="KE-KIS-1904-28017"/>
        <s v="KE-KIS-1904-28012"/>
        <s v="KE-KIS-1904-28014"/>
        <s v="KE-KIA-1904-28722"/>
        <s v="KE-NAK-1904-027765"/>
        <s v="KE-KIS-1904-28018"/>
        <s v="KE-NAI-1904-027766"/>
        <s v="KE-KIA-1904-27569"/>
        <s v="KE-NYE-1904-28096"/>
        <s v="KE-NYE-1903-0"/>
        <s v="KE-KIS-1904-26156"/>
        <s v="KE-KIS-1904-25270"/>
        <s v="KE-KIA-1904-28093"/>
        <s v="KE-NAI-1902-25839"/>
        <s v="KE-MAK-1904-26650"/>
        <s v="KE-KIA-1904-27565"/>
        <s v="KE-KIA-1904-27571"/>
        <s v="KE-KIA-1905-027767"/>
        <s v="KE-KIS-1905-26651"/>
        <s v="KE-KWA-1904-26658"/>
        <s v="KE-KWA-1904-26655"/>
        <s v="KE-KWA-1905-0"/>
        <s v="KE-KWA-1905-28023"/>
        <s v="KE-KWA-1905-26653"/>
        <s v="KE-KWA-1905-28022"/>
        <s v="KE-KWA-1805-28025"/>
        <s v="KE-NAK-1905-26666"/>
        <s v="KE-NAK-1905-26649"/>
        <s v="KE-KWA-1906-26665"/>
        <s v="KE-KWA-1904-28019"/>
        <s v="KE-NAK-1906-26668"/>
        <s v="KE-NAK-1905-26707"/>
        <s v="KE-NAK-1905-26708"/>
        <s v="KE-KAJ-1906-26675"/>
        <s v="KE-KIS-1901-25263"/>
        <s v="KE-EMB-1906-27180"/>
        <s v="KE-KIA-1907-28818"/>
        <s v="KE-KAJ-1907-26684"/>
        <s v="KE-NAK-1907-26677"/>
        <s v="KE-KWA-1906-26656"/>
        <s v="KE-KWA-1906-26657"/>
        <s v="KE-KWA-1906-26663"/>
        <s v="KE-KWA-1906-26652"/>
        <s v="KE-KWA-1906-26659"/>
        <s v="KE-KWA-1906-26673"/>
        <s v="KE-KWA-1906-26672"/>
        <s v="KE-KWA-1906-26671"/>
        <s v="KE-KWA-1906-26662"/>
        <s v="KE-KWA-1906-26660"/>
        <s v="KE-KWA-1906-26669"/>
        <s v="KE-KWA-1906-26670"/>
        <s v="KE-KWA-1906-26661"/>
        <s v="KE-KWA-1906-26654"/>
        <s v="KE-KWA-1906-26664"/>
        <s v="KE-NAK-1907-26678"/>
        <s v="KE-NAK-1907-26679"/>
        <s v="KE-NAK-1911-26682"/>
        <s v="KE-NAK-1907-26681"/>
        <s v="KE-NAK-1907-26680"/>
        <s v="KE-KIA-1907-27182"/>
        <s v="KE-NAI-1907-27763"/>
        <s v="KE-KAJ-1907-27183"/>
        <s v="KE-NAR-1907-26687"/>
        <s v="KE-SIA-1907-26686"/>
        <s v="KE-MIG-1907-26683"/>
        <s v="KE-TRA-1907-26688"/>
        <s v="KE-KIS-1907-26685"/>
        <s v="KE-KIA-1907-26706"/>
        <s v="KE-KIA-1907-25908"/>
        <s v="KE-KAJ-1907-26710"/>
        <s v="KE-KAJ-1907-26709"/>
        <s v="KE-NAK-1908-26689"/>
        <s v="KE-EMB-1907-27184"/>
        <s v="KE-EMB-1907-27185"/>
        <s v="KE-MER-1907-27186"/>
        <s v="KE-NYA-1905-26711"/>
        <s v="KE-KIS-1907-28001"/>
        <s v="KE-KIS-1901-25264"/>
        <s v="KE-BUN-1908-26702"/>
        <s v="KE-KAJ-1908-26704"/>
        <s v="KE-KIA-1908-27187"/>
        <s v="KE-KIA-1908-27188"/>
        <s v="KE-EMB-1909-27192"/>
        <s v="KE-NYA-1909-26721"/>
        <s v="KE-NAK-1909-26722"/>
        <s v="KE-UAS-1909-26725"/>
        <s v="KE-ELG-1909-26724"/>
        <s v="KE-ELG-1909-26715"/>
        <s v="KE-KIA-1908-0"/>
        <s v="KE-KIA-1908-26703"/>
        <s v="KE-KIA-1907-26717"/>
        <s v="KE-KIA-1908-27189"/>
        <s v="KE-KIA-1908-27190"/>
        <s v="KE-KIA-1908-27191"/>
        <s v="KE-LAI-1908-27490"/>
        <s v="KE-KAJ-1908-26714"/>
        <s v="KE-MUR-1908-26712"/>
        <s v="KE-KIA-1908-26713"/>
        <s v="KE-MAC-1909-26695"/>
        <s v="KE-HOM-1908-26691"/>
        <s v="KE-UAS-1908-26692"/>
        <s v="KE-KIA-1909-26701"/>
        <s v="KE-KIS-1909-26696"/>
        <s v="KE-KIS-1909-26694"/>
        <s v="KE-KAJ-1909-26720"/>
        <s v="KE-KIA-1909-26723"/>
        <s v="KE-NAI-1910-26698"/>
        <s v="KE-BUN-1910-26697"/>
        <s v="KE-KIA-1910-27193"/>
        <s v="KE-KIA-1910-27194"/>
        <s v="KE-KWA-1910-26693"/>
        <s v="KE-KIL-1910-26699"/>
        <s v="KE-KIA-1910-26583"/>
        <s v="KE-KIA-1910-26587"/>
        <s v="KE-KAJ-1910-26700"/>
        <s v="KE-KIA-1910-27196"/>
        <s v="KE-KIA-1910-27903"/>
        <s v="KE-NAK-1909-26595"/>
        <s v="KE-KIA-1911-27197"/>
        <s v="KE-NAK-1911-28827"/>
        <s v="KE-KAK-1911-28826"/>
        <s v="KE-KIA-1910-28820"/>
        <s v="KE-KIA-1911-27195"/>
        <s v="KE-KIA-1911-27198"/>
        <s v="KE-KIA-1911-27199"/>
        <s v="KE-MAC-1912-28829"/>
        <s v="KE-LAI-1909-26584"/>
        <s v="KE-NAK-1911-26573"/>
        <s v="KE-NAK-1911-26572"/>
        <s v="KE-KWA-1911-26581"/>
        <s v="KE-KIA-1911-26577"/>
        <s v="KE-MUR-1911-26592"/>
        <s v="KE-NYA-1911-28828"/>
        <s v="KE-KIA-1911-27645"/>
        <s v="KE-SIA-1912-28830"/>
        <s v="KE-BOM-1912-26574"/>
        <s v="KE-KIA-1911-26576"/>
        <s v="KE-MUR-1912-26578"/>
        <s v="KE-NYE-2001-28834"/>
        <s v="KE-BOM-2001-26575"/>
        <s v="KE-KIA-2001-26589"/>
        <s v="KE-KIA-2001-28651"/>
        <s v="KE-KIA-2001-28652"/>
        <s v="KE-KIA-2001-28653"/>
        <s v="KE-KIR-2001-28835"/>
        <s v="KE-MUR-2002-28836"/>
        <s v="KE-SAM-2002-28846"/>
        <s v="KE-SAM-2002-28838"/>
        <s v="KE-SAM-2002-28843"/>
        <s v="KE-SAM-2002-28841"/>
        <s v="KE-SAM-2002-28842"/>
        <s v="KE-SAM-2002-28847"/>
        <s v="KE-SAM-2002-28845"/>
        <s v="KE-SAM-2002-28840"/>
        <s v="KE-SAM-2002-28844"/>
        <s v="KE-SAM-2002-28839"/>
        <s v="KE-SAM-2002-28848"/>
        <s v="KE-SAM-2002-28856"/>
        <s v="KE-SAM-2002-28852"/>
        <s v="KE-SAM-2002-28850"/>
        <s v="KE-ISI-2002-28853"/>
        <s v="KE-SAM-2002-28849"/>
        <s v="KE-SAM-2002-28851"/>
        <s v="KE-ISI-2002-28854"/>
        <s v="KE-ISI-2002-28857"/>
        <s v="KE-ISI-2002-28855"/>
        <s v="KE-ISI-2002-28862"/>
        <s v="KE-MUR-2002-28870"/>
        <s v="KE-ISI-2003-28867"/>
        <s v="KE-ISI-2003-28860"/>
        <s v="KE-ISI-2002-28865"/>
        <s v="KE-ISI-2003-28863"/>
        <s v="KE-ISI-2002-28861"/>
        <s v="KE-ISI-2002-28866"/>
        <s v="KE-ISI-2003-28864"/>
        <s v="KE-BUN-2001-28833"/>
        <s v="KE-KIS-2001-28832"/>
        <s v="KE-KAJ-2003-28831"/>
        <s v="KE-KIS-2003-28868"/>
        <s v="KE-NYA-2003-28869"/>
        <s v="KE-KIA-2005-0815"/>
        <s v="KE-KIA-2005-0814"/>
        <s v="KE-MAC-2006-30072"/>
        <s v="KE-MER-2002-26588"/>
        <s v="KE-KAJ-2003-28654"/>
        <s v="KE-NAR-2003-28872"/>
        <s v="KE-KIA-2003-30051"/>
        <s v="KE-NYE-2002-28379"/>
        <s v="KE-NAK-2003-28381"/>
        <s v="KE-KIA-2003-28380"/>
        <s v="KE-KIA-2003-28389"/>
        <s v="KE-NAK-2001-28382"/>
        <s v="KE-KAJ-2003-28393"/>
        <s v="KE-NAK-2003-28392"/>
        <s v="KE-KIA-2007-28655"/>
        <s v="KE-KIA-2007-28656"/>
        <s v="KE-MUR-2006-12345"/>
        <s v="KE-KIA-2007-28657"/>
        <s v="KE-NAI-2007-28658"/>
        <s v="KE-KAJ-2006-28877"/>
        <s v="KE-LAI-2007-0000"/>
        <s v="KE-NYE-2007-28882"/>
        <s v="KE-TAI-2007-28871"/>
        <s v="KE-NYE-2007-28885"/>
        <s v="KE-KIA-2007-0816"/>
        <s v="KE-KIA-2007-0817"/>
        <s v="KE-LAI-2008-28891"/>
        <s v="KE-LAI-2008-28890"/>
        <s v="KE-NYA-2008-28889"/>
        <s v="KE-MAK-2008-28893"/>
        <s v="KE-NYA-2008-28895"/>
        <s v="KE-NAI-2009-28897"/>
        <s v="KE-KAJ-2007-28884"/>
        <s v="KE-KAJ-2007-28886"/>
        <s v="KE-LAI-2009-28898"/>
        <s v="KE-KAJ-2007-28887"/>
        <s v="KE-HOM-2003-28873"/>
        <s v="KE-TRA-2007-28879"/>
        <s v="KE-NAR-2007-28880"/>
        <s v="KE-BUS-2007-28881"/>
        <s v="KE-MIG-2008-28892"/>
        <s v="KE-MIG-2008-28894"/>
        <s v="KE-UAS-2009-28896"/>
        <s v="KE-UAS-2008-28888"/>
        <s v="KE-NYA-2010-28899"/>
        <s v="KE-SAM-2010-28967"/>
        <s v="KE-SAM-2012-28953"/>
        <s v="KE-SAM-2010-28975"/>
        <s v="KE-SAM-2010-28910"/>
        <s v="KE-SAM-2012-28974"/>
        <s v="KE-SAM-2011-28973"/>
        <s v="KE-SAM-2012-28972"/>
        <s v="KE-SAM-2010-28966"/>
        <s v="KE-SAM-2010-28968"/>
        <s v="KE-SAM-2011-28969"/>
        <s v="KE-SAM-2010-28964"/>
        <s v="KE-SAM-2012-28970"/>
        <s v="KE-SAM-2012-28971"/>
        <s v="KE-SAM-2012-28965"/>
        <s v="KE-SAM-2012-28963"/>
        <s v="KE-SAM-2012-28962"/>
        <s v="KE-SAM-2012-28961"/>
        <s v="KE-SAM-2012-28960"/>
        <s v="KE-SAM-2009-28959"/>
        <s v="KE-SAM-2012-28958"/>
        <s v="KE-SAM-2012-28957"/>
        <s v="KE-SAM-2012-28954"/>
        <s v="KE-SAM-2010-28955"/>
        <s v="KE-SAM-2010-28901"/>
        <s v="KE-SAM-2011-28902"/>
        <s v="KE-SAM-2011-28951"/>
        <s v="KE-SAM-2012-28903"/>
        <s v="KE-SAM-2011-28905"/>
        <s v="KE-SAM-2010-28904"/>
        <s v="KE-SAM-2012-28906"/>
        <s v="KE-SAM-2010-28908"/>
        <s v="KE-SAM-2012-28911"/>
        <s v="KE-SAM-2010-28912"/>
        <s v="KE-SAM-2010-28913"/>
        <s v="KE-SAM-2010-28914"/>
        <s v="KE-SAM-2010-28915"/>
        <s v="KE-SAM-2010-28909"/>
        <s v="KE-SAM-2010-28924"/>
        <s v="KE-SAM-2010-28920"/>
        <s v="KE-SAM-2009-28919"/>
        <s v="KE-SAM-2010-28917"/>
        <s v="KE-SAM-2010-28918"/>
        <s v="KE-SAM-2010-28923"/>
        <s v="KE-SAM-2010-28921"/>
        <s v="KE-ISI-2011-28925"/>
        <s v="KE-ISI-2011-29477"/>
        <s v="KE-SAM-2001-29500"/>
        <s v="KE-SAM-2010-28922"/>
        <s v="KE-ISI-2011-29478"/>
        <s v="KE-ISI-2011-29479"/>
        <s v="KE-ISI-2011-29480"/>
        <s v="KE-ISI-2011-29481"/>
        <s v="KE-ISI-2011-29476"/>
        <s v="KE-ISI-2011-29482"/>
        <s v="KE-ISI-2011-29484"/>
        <s v="KE-ISI-2011-29487"/>
        <s v="KE-ISI-2011-29485"/>
        <s v="KE-ISI-2011-29486"/>
        <s v="KE-ISI-2011-29483"/>
        <s v="KE-SAM-2010-29493"/>
        <s v="KE-SAM-2010-29494"/>
        <s v="KE-SAM-2011-29496"/>
        <s v="KE-SAM-2010-29488"/>
        <s v="KE-SAM-2001-29489"/>
        <s v="KE-SAM-2011-29491"/>
        <s v="KE-SAM-2011-29492"/>
        <s v="KE-SAM-2011-29490"/>
        <s v="KE-SAM-2011-29497"/>
        <s v="KE-SAM-2010-29495"/>
        <s v="KE-SAM-2010-29498"/>
        <s v="KE-SAM-2012-29499"/>
        <s v="KE-SAM-2010-29451"/>
        <s v="KE-SAM-2011-29452"/>
        <s v="KE-SAM-2011-29453"/>
        <s v="KE-MAC-2012-26196"/>
        <s v="KE-TRA-2102-26206"/>
        <s v="KE-BUS-2103-26207"/>
        <s v="KE-SIA-2104-26208"/>
        <s v="KE-MAC-2104-26209"/>
        <s v="KE-NYA-2104-26210"/>
        <s v="KE-KIA-2105-26211"/>
        <s v="KE-MOM-2105-26377"/>
        <s v="KE-TAN-2105-26374"/>
        <s v="KE-TAN-2105-26216"/>
        <s v="KE-TAN-2105-26218"/>
        <s v="KE-BOM-2105-26269"/>
        <s v="KE-TAN-2105-26373"/>
        <s v="KE-TAN-2105-26213"/>
        <s v="KE-TAN-2105-26375"/>
        <s v="KE-TAN-2105-26215"/>
        <s v="KE-TAN-2105-26219"/>
        <s v="KE-TAN-2106-26383"/>
        <s v="KE-TAN-2106-26378"/>
        <s v="KE-TAN-2105-26385"/>
        <s v="KE-TAN-2105-26389"/>
        <s v="KE-TAN-2106-26382"/>
        <s v="KE-TAN-2105-26381"/>
        <s v="KE-TAN-2105-26390"/>
        <s v="KE-TAN-2106-26384"/>
        <s v="KE-TAN-2106-26387"/>
        <s v="KE-TAN-2106-26220"/>
        <s v="KE-TAN-2105-26380"/>
        <s v="KE-TAN-2105-26371"/>
        <s v="KE-TAN-2105-26372"/>
        <s v="KE-TAN-2105-26386"/>
        <s v="KE-TAN-2105-26399"/>
        <s v="KE-TAN-2105-26398"/>
        <s v="KE-TAN-2105-26395"/>
        <s v="KE-TAN-2105-26397"/>
        <s v="KE-TAN-2105-26396"/>
        <s v="KE-TAN-2105-26394"/>
        <s v="KE-TAN-2106-26379"/>
        <s v="KE-TAN-2106-26393"/>
        <s v="KE-TAN-2106-26392"/>
        <s v="KE-TAN-2106-26401"/>
        <s v="KE-KAJ-2106-25113"/>
        <s v="KE-SAM-2106-27030"/>
        <s v="KE-SAM-2106-26416"/>
        <s v="KE-SAM-2106-25102"/>
        <s v="KE-SAM-2106-27038"/>
        <s v="KE-SAM-2106-26409"/>
        <s v="KE-SAM-2106-25104"/>
        <s v="KE-SAM-2106-26420"/>
        <s v="KE-SAM-2107-27050"/>
        <s v="KE-SAM-2107-25103"/>
        <s v="KE-SAM-2106-26419"/>
        <s v="KE-SAM-2106-27026"/>
        <s v="KE-SAM-2106-26418"/>
        <s v="KE-SAM-2106-27031"/>
        <s v="KE-SAM-2106-26403"/>
        <s v="KE-SAM-2107-26402"/>
        <s v="KE-SAM-2106-27041"/>
        <s v="KE-SAM-2107-27035"/>
        <s v="KE-SAM-2107-27032"/>
        <s v="KE-SAM-2106-27028"/>
        <s v="KE-SAM-2106-27040"/>
        <s v="KE-SAM-2107-27045"/>
        <s v="KE-SAM-2106-26404"/>
        <s v="KE-SAM-2107-27043"/>
        <s v="KE-SAM-2107-27048"/>
        <s v="KE-SAM-2106-26415"/>
        <s v="KE-SAM-2106-27029"/>
        <s v="KE-BOM-2108-29802"/>
        <s v="KE-SAM-2107-26408"/>
        <s v="KE-SAM-2107-27027"/>
        <s v="KE-SAM-2107-26413"/>
        <s v="KE-SAM-2107-27033"/>
        <s v="KE-SAM-2107-25106"/>
        <s v="KE-SAM-2107-26405"/>
        <s v="KE-SAM-2107-26406"/>
        <s v="KE-SAM-2107-25105"/>
        <s v="KE-SAM-2107-25107"/>
        <s v="KE-SAM-2107-27047"/>
        <s v="KE-SAM-2107-26411"/>
        <s v="KE-BAR-2107-25098"/>
        <s v="KE-BAR-2107-27049"/>
        <s v="KE-BAR-2107-25097"/>
        <s v="KE-SAM-2107-25111"/>
        <s v="KE-SAM-2107-25108"/>
        <s v="KE-SAM-2107-27036"/>
        <s v="KE-NAR-2108-25117"/>
        <s v="KE-KIA-2108-25116"/>
        <s v="KE-KAJ-2110-29579"/>
        <s v="KE-SAM-2106-27034"/>
        <s v="KE-SAM-2107-26410"/>
        <s v="KE-SAM-2107-26407"/>
        <s v="KE-SAM-2107-26414"/>
        <s v="KE-SAM-2107-27039"/>
        <s v="KE-SAM-2107-27046"/>
        <s v="KE-SAM-2107-27042"/>
        <s v="KE-SAM-2107-25109"/>
        <s v="KE-SAM-2107-26412"/>
        <s v="KE-SAM-2107-26417"/>
        <s v="KE-BAR-2107-25101"/>
        <s v="KE-BAR-2107-25110"/>
        <s v="KE-SAM-2107-25099"/>
        <s v="KE-SAM-2107-25100"/>
        <s v="KE-SAM-2107-25112"/>
        <s v="KE-KWA-2107-25115"/>
        <s v="KE-KIA-2110-29580"/>
        <s v="KE-NYA-2109-29577"/>
        <s v="KE-TAI-2111-29578"/>
        <s v="KE-NAK-2111-29583"/>
        <s v="KE-KAJ-2112-29587"/>
        <s v="KE-EMB-2111-29582"/>
        <s v="KE-KAK-2111-29584"/>
        <s v="KE-BUN-2111-29585"/>
        <s v="KE-TRA-2111-29581"/>
        <s v="KE-NYA-2112-29586"/>
        <s v="KE-MUR-2112-29589"/>
        <s v="KE-MAC-2112-29591"/>
        <s v="KE-BOM-2108-29801"/>
        <s v="KE-KAK-2309-83431269-00250"/>
        <s v="KE-NAR-2311-83431269-00201"/>
        <s v="KE-KIS-1601-17384"/>
        <s v="KE-KIR-1701-17396"/>
        <s v="KE-NYA-1610-17437"/>
        <s v="KE-KIA-1612-17481"/>
        <s v="KE-NYA-1702-17492"/>
        <s v="KE-MUR-1712-17494"/>
        <s v="KE-MER-1701-17504"/>
        <s v="KE-MUR-1701-17541"/>
        <s v="KE-NAK-1702-17391"/>
        <s v="KE-MUR-1701-17395"/>
        <s v="KE-NYA-1611-17399"/>
        <s v="KE-MUR-1609-17402"/>
        <s v="KE-NYA-1611-17405"/>
        <s v="KE-EMB-1611-17408"/>
        <s v="KE-MER-1612-17417"/>
        <s v="KE-NYA-1609-17419"/>
        <s v="KE-SIA-1701-17420"/>
        <s v="KE-KIA-1608-17424"/>
        <s v="KE-NYA-1701-17426"/>
        <s v="KE-NYA-1712-17430"/>
        <s v="KE-NYA-1611-17433"/>
        <s v="KE-NAN-1701-17436"/>
        <s v="KE-MER-1702-17438"/>
        <s v="KE-UAS-1702-17440"/>
        <s v="KE-NAK-1702-17442"/>
        <s v="KE-UAS-1612-17451"/>
        <s v="KE-MUR-1608-17457"/>
        <s v="KE-LAI-1610-17464"/>
        <s v="KE-NYA-1612-17475"/>
        <s v="KE-NAK-1612-17476"/>
        <s v="KE-NYA-1608-17477"/>
        <s v="KE-MER-1702-17480"/>
        <s v="KE-NYA-1611-17485"/>
        <s v="KE-NAN-1702-17490"/>
        <s v="KE-NAK-1701-17498"/>
        <s v="KE-NYA-1609-17499"/>
        <s v="KE-NYA-1612-17501"/>
        <s v="KE-NYA-1611-17505"/>
        <s v="KE-NYA-1701-17510"/>
        <s v="KE-NAN-1612-17527"/>
        <s v="KE-NYA-1701-17536"/>
        <s v="KE-NAK-1702-17543"/>
        <s v="KE-EMB-1701-17386"/>
        <s v="KE-EMB-1702-17406"/>
        <s v="KE-NYA-1610-17407"/>
        <s v="KE-MER-1612-17413"/>
        <s v="KE-MUR-1701-17422"/>
        <s v="KE-NYA-1612-17445"/>
        <s v="KE-NYA-1601-17447"/>
        <s v="KE-MER-1701-17449"/>
        <s v="KE-NYA-1612-17454"/>
        <s v="KE-MUR-1612-17466"/>
        <s v="KE-NYA-1701-17482"/>
        <s v="KE-THA-1609-17502"/>
        <s v="KE-NYA-1611-17506"/>
        <s v="KE-MUR-1612-17518"/>
        <s v="KE-NAI-1712-17534"/>
        <s v="KE-UAS-1612-17390"/>
        <s v="KE-BUS-1701-17414"/>
        <s v="KE-KIA-1611-17432"/>
        <s v="KE-NAN-1702-17488"/>
        <s v="KE-KIS-1712-17493"/>
        <s v="KE-NYE-1608-17544"/>
        <s v="KE-MUR-1601-17397"/>
        <s v="KE-NAK-1701-17508"/>
        <s v="KE-NYA-1701-17479"/>
        <s v="KE-KIA-1606-16268"/>
        <s v="KE-KIA-1512-16269"/>
        <s v="KE-VIH-1607-16270"/>
        <s v="KE-KIA-1610-16702"/>
        <s v="KE-MUR-1612-15976"/>
        <s v="KE-MER-1512-15986"/>
        <s v="KE-KIR-1605-16017"/>
        <s v="KE-MUR-1604-16019"/>
        <s v="KE-KIA-1604-16020"/>
        <s v="KE-MER-1603-16133"/>
        <s v="KE-MUR-1606-16213"/>
        <s v="KE-MER-1602-16263"/>
        <s v="KE-MER-1601-16264"/>
        <s v="KE-MER-1601-16265"/>
        <s v="KE-MUR-1607-16302"/>
        <s v="KE-KIA-1606-16316"/>
        <s v="KE-KIA-1604-16317"/>
        <s v="KE-NAK-1606-16341"/>
        <s v="KE-NAK-1606-16488"/>
        <s v="KE-NAK-1605-16491"/>
        <s v="KE-NAK-1607-16516"/>
        <s v="KE-MUR-1610-16652"/>
        <s v="KE-NYE-1607-16654"/>
        <s v="KE-MUR-1605-16672"/>
        <s v="KE-KIA-1612-16674"/>
        <s v="KE-MUR-1612-16675"/>
        <s v="KE-VIH-1604-16704"/>
        <s v="KE-MER-1610-16717"/>
        <s v="KE-MUR-1604-16747"/>
        <s v="KE-MUR-1607-16749"/>
        <s v="KE-LAI-1603-16926"/>
        <s v="KE-NYA-1611-16975"/>
        <s v="KE-NYA-1609-16985"/>
        <s v="KE-NYE-1607-15973"/>
        <s v="KE-MER-1603-15985"/>
        <s v="KE-THA-1602-15987"/>
        <s v="KE-NYE-1603-16018"/>
        <s v="KE-TRA-1605-16030"/>
        <s v="KE-UAS-1606-16037"/>
        <s v="KE-THA-1604-16043"/>
        <s v="KE-NYA-1605-16085"/>
        <s v="KE-TRA-1605-16092"/>
        <s v="KE-MER-1604-16129"/>
        <s v="KE-MER-1605-16131"/>
        <s v="KE-MER-1602-16132"/>
        <s v="KE-MUR-1606-16207"/>
        <s v="KE-EMB-1603-16208"/>
        <s v="KE-EMB-1602-16215"/>
        <s v="KE-EMB-1605-16216"/>
        <s v="KE-EMB-1604-16217"/>
        <s v="KE-EMB-1603-16218"/>
        <s v="KE-MER-1605-16219"/>
        <s v="KE-NAK-1606-16229"/>
        <s v="KE-MUR-1605-16230"/>
        <s v="KE-NAK-1603-16232"/>
        <s v="KE-KIA-1606-16234"/>
        <s v="KE-EMB-1603-16279"/>
        <s v="KE-EMB-1603-16281"/>
        <s v="KE-KIR-1606-16285"/>
        <s v="KE-KIA-1606-16293"/>
        <s v="KE-KIA-1606-16300"/>
        <s v="KE-NYE-1606-16301"/>
        <s v="KE-KIA-1602-16304"/>
        <s v="KE-KIA-1602-16305"/>
        <s v="KE-MER-1606-16306"/>
        <s v="KE-MER-1605-16314"/>
        <s v="KE-MUR-1605-16315"/>
        <s v="KE-MER-1601-16320"/>
        <s v="KE-MER-1602-16321"/>
        <s v="KE-MER-1602-16322"/>
        <s v="KE-EMB-1604-16323"/>
        <s v="KE-EMB-1605-16324"/>
        <s v="KE-EMB-1605-16325"/>
        <s v="KE-EMB-1602-16326"/>
        <s v="KE-EMB-1604-16327"/>
        <s v="KE-KIA-1604-16355"/>
        <s v="KE-MUR-1603-16364"/>
        <s v="KE-MER-1609-16390"/>
        <s v="KE-THA-1609-16394"/>
        <s v="KE-KIS-1602-16395"/>
        <s v="KE-KIA-1606-16399"/>
        <s v="KE-KIA-1603-16402"/>
        <s v="KE-THA-1607-16411"/>
        <s v="KE-MUR-1608-16419"/>
        <s v="KE-MUR-1607-16420"/>
        <s v="KE-NAK-1606-16481"/>
        <s v="KE-NAK-1608-16482"/>
        <s v="KE-NAK-1607-16483"/>
        <s v="KE-NYA-1608-16492"/>
        <s v="KE-LAI-1607-16506"/>
        <s v="KE-NYA-1609-16513"/>
        <s v="KE-NAK-1607-16515"/>
        <s v="KE-NAN-1607-16524"/>
        <s v="KE-NAN-1607-16526"/>
        <s v="KE-NAN-1607-16528"/>
        <s v="KE-NAN-1608-16529"/>
        <s v="KE-NAN-1607-16530"/>
        <s v="KE-NAN-1606-16531"/>
        <s v="KE-NAN-1606-16532"/>
        <s v="KE-NAN-1601-16534"/>
        <s v="KE-NAN-1612-16535"/>
        <s v="KE-NAN-1609-16536"/>
        <s v="KE-NAN-1607-16537"/>
        <s v="KE-KIA-1607-16577"/>
        <s v="KE-MUR-1608-16587"/>
        <s v="KE-NAK-1608-16595"/>
        <s v="KE-MUR-1608-16655"/>
        <s v="KE-MER-1605-16656"/>
        <s v="KE-NYE-1607-16658"/>
        <s v="KE-NYE-1608-16659"/>
        <s v="KE-NYE-1606-16663"/>
        <s v="KE-NYE-1606-16665"/>
        <s v="KE-NYE-1609-16666"/>
        <s v="KE-NYE-1608-16670"/>
        <s v="KE-MUR-1609-16676"/>
        <s v="KE-KIA-1612-16697"/>
        <s v="KE-KAJ-1609-16703"/>
        <s v="KE-KIA-1612-16709"/>
        <s v="KE-KIA-1601-16710"/>
        <s v="KE-MER-1610-16715"/>
        <s v="KE-MER-1610-16716"/>
        <s v="KE-MER-1608-16720"/>
        <s v="KE-MUR-1610-16731"/>
        <s v="KE-KIA-1610-16733"/>
        <s v="KE-NAK-1610-16739"/>
        <s v="KE-MUR-1609-16740"/>
        <s v="KE-NAN-1609-16743"/>
        <s v="KE-MUR-1611-16748"/>
        <s v="KE-KIA-1609-16852"/>
        <s v="KE-KIR-1610-16854"/>
        <s v="KE-MUR-1611-16856"/>
        <s v="KE-KIA-1612-16858"/>
        <s v="KE-KIA-1603-16859"/>
        <s v="KE-KIA-1608-16862"/>
        <s v="KE-THA-1610-16865"/>
        <s v="KE-THA-1610-16866"/>
        <s v="KE-LAI-1609-16923"/>
        <s v="KE-NAK-1607-16928"/>
        <s v="KE-NAK-1605-16936"/>
        <s v="KE-KIA-1601-16940"/>
        <s v="KE-KIA-1612-16941"/>
        <s v="KE-EMB-1612-16943"/>
        <s v="KE-MUR-1611-16945"/>
        <s v="KE-MUR-1611-16946"/>
        <s v="KE-KIA-1612-16948"/>
        <s v="KE-NYA-1612-16949"/>
        <s v="KE-MER-1609-16950"/>
        <s v="KE-THA-1607-16952"/>
        <s v="KE-MUR-1611-16953"/>
        <s v="KE-MER-1601-16954"/>
        <s v="KE-MER-1701-16955"/>
        <s v="KE-THA-1607-16957"/>
        <s v="KE-MER-1607-16959"/>
        <s v="KE-THA-1608-16960"/>
        <s v="KE-MER-1609-16961"/>
        <s v="KE-THA-1607-16962"/>
        <s v="KE-MER-1607-16963"/>
        <s v="KE-THA-1602-16964"/>
        <s v="KE-MER-1609-16966"/>
        <s v="KE-NYA-1604-16974"/>
        <s v="KE-NYA-1611-16976"/>
        <s v="KE-NYA-1608-16977"/>
        <s v="KE-NYE-1601-16979"/>
        <s v="KE-NYA-1611-16981"/>
        <s v="KE-NYE-1611-16982"/>
        <s v="KE-NYE-1609-16984"/>
        <s v="KE-EMB-1611-16986"/>
        <s v="KE-EMB-1609-16987"/>
        <s v="KE-EMB-1612-16990"/>
        <s v="KE-EMB-1612-16991"/>
        <s v="KE-EMB-1611-16992"/>
        <s v="KE-EMB-1612-29888"/>
        <s v="KE-EMB-1607-17014"/>
        <s v="KE-EMB-1611-17015"/>
        <s v="KE-EMB-1609-17016"/>
        <s v="KE-EMB-1612-17017"/>
        <s v="KE-NAN-1608-17046"/>
        <s v="KE-NAN-1612-17053"/>
        <s v="KE-NAN-1701-17054"/>
        <s v="KE-KIR-1607-17084"/>
        <s v="KE-KIR-1602-17085"/>
        <s v="KE-KIR-1609-17087"/>
        <s v="KE-THA-1603-15954"/>
        <s v="KE-KIA-1605-15959"/>
        <s v="KE-KIA-1601-15960"/>
        <s v="KE-KIA-1603-15961"/>
        <s v="KE-MER-1602-15983"/>
        <s v="KE-KAK-1604-16032"/>
        <s v="KE-EMB-1604-16036"/>
        <s v="KE-THA-1604-16042"/>
        <s v="KE-KIA-1605-16044"/>
        <s v="KE-THA-1604-16045"/>
        <s v="KE-EMB-1601-16205"/>
        <s v="KE-KIA-1604-16261"/>
        <s v="KE-KIA-1606-16267"/>
        <s v="KE-BUS-1606-16271"/>
        <s v="KE-THA-1606-16278"/>
        <s v="KE-KIA-1602-16294"/>
        <s v="KE-KIA-1606-16295"/>
        <s v="KE-MER-1605-16391"/>
        <s v="KE-TRA-1605-16393"/>
        <s v="KE-KIR-1607-16396"/>
        <s v="KE-NYA-1611-16480"/>
        <s v="KE-NAK-1607-16489"/>
        <s v="KE-NAK-1604-16594"/>
        <s v="KE-NAK-1701-16737"/>
        <s v="KE-THA-1603-16745"/>
        <s v="KE-MER-1608-16864"/>
        <s v="KE-LAI-1609-16935"/>
        <s v="KE-THA-1610-16951"/>
        <s v="KE-THA-1609-16956"/>
        <s v="KE-KIA-1612-16958"/>
        <s v="KE-THA-1610-16965"/>
        <s v="KE-NYE-1609-16980"/>
        <s v="KE-NYE-1612-16983"/>
        <s v="KE-KIA-1602-17056"/>
        <s v="KE-NYE-1607-17070"/>
        <s v="KE-LAI-1602-15974"/>
        <s v="KE-MUR-1604-15975"/>
        <s v="KE-KIA-1601-15977"/>
        <s v="KE-TRA-1602-16031"/>
        <s v="KE-KIR-1603-16034"/>
        <s v="KE-KIA-1602-16035"/>
        <s v="KE-EMB-1605-16212"/>
        <s v="KE-KIR-1603-16233"/>
        <s v="KE-NAN-1605-16243"/>
        <s v="KE-UAS-1609-16260"/>
        <s v="KE-KIA-1601-16299"/>
        <s v="KE-KIS-1611-16500"/>
        <s v="KE-KIS-1608-16501"/>
        <s v="KE-KIA-1606-16507"/>
        <s v="KE-NAN-1607-16527"/>
        <s v="KE-KIA-1609-16653"/>
        <s v="KE-NYE-1612-16662"/>
        <s v="KE-MAK-1608-16667"/>
        <s v="KE-NYE-1605-16668"/>
        <s v="KE-KIA-1609-16707"/>
        <s v="KE-NAK-1608-16738"/>
        <s v="KE-MAC-1610-16853"/>
        <s v="KE-NYE-1609-16924"/>
        <s v="KE-NYE-1606-16927"/>
        <s v="KE-TRA-1602-16932"/>
        <s v="KE-NYE-1608-16942"/>
        <s v="KE-EMB-1612-16988"/>
        <s v="KE-VIH-1612-17044"/>
        <s v="KE-NAN-1612-17051"/>
        <s v="KE-NYE-1608-17068"/>
        <s v="KE-MER-1609-17071"/>
        <s v="KE-NYE-1606-17074"/>
        <s v="KE-NAI-1606-17075"/>
        <s v="KE-NYE-1612-17076"/>
        <s v="KE-KIA-1609-17077"/>
        <s v="KE-KIA-1607-17078"/>
        <s v="KE-KIA-1608-17079"/>
        <s v="KE-MAR-1607-17080"/>
        <s v="KE-EMB-1608-17083"/>
        <s v="KE-NYE-1512-15972"/>
        <s v="KE-KIS-1603-16082"/>
        <s v="KE-NAK-1608-16541"/>
        <s v="KE-LAI-1604-17082"/>
        <s v="KE-NAR-1606-16490"/>
        <s v="KE-NYE-1607-16596"/>
        <s v="KE-KIA-1610-17086"/>
        <s v="KE-NAK-1601-16231"/>
        <s v="KE-NAN-1610-16742"/>
        <s v="KE-MER-1609-16734"/>
        <s v="KE-KAJ-1512-15958"/>
        <s v="KE-NYE-1612-17623"/>
        <s v="KE-KAJ-1610-16673"/>
        <s v="KE-NYE-1612-14340"/>
        <s v="KE-MER-1512-15619"/>
        <s v="KE-MER-1612-14597"/>
        <s v="KE-THA-1611-21127"/>
        <s v="KE-THA-1701-21135"/>
        <s v="KE-THA-1612-21130"/>
        <s v="KE-EMB-1702-21131"/>
        <s v="KE-EMB-1702-21139"/>
        <s v="KE-EMB-1702-21128"/>
        <s v="KE-NYE-1701-21134"/>
        <s v="KE-KIR-1702-21133"/>
        <s v="KE-EMB-1702-21129"/>
        <s v="KE-NYE-1703-21132"/>
        <s v="KE-KIR-1703-21137"/>
        <s v="KE-NYE-1703-21136"/>
        <s v="KE-MER-1512-14629"/>
        <s v="KE-MER-1703-17636"/>
        <s v="KE-MER-1703-21882"/>
        <s v="KE-MER-1704-21881"/>
        <s v="KE-MER-1702-17585"/>
        <s v="KE-MER-1701-17630"/>
        <s v="KE-MER-1703-21880"/>
        <s v="KE-NYE-1610-16664"/>
        <s v="KE-THA-1612-14524"/>
        <s v="KE-NYE-1607-16669"/>
        <s v="KE-NYE-1607-16657"/>
        <s v="KE-NYE-1607-16671"/>
        <s v="KE-NYE-1605-16661"/>
        <s v="KE-NYE-1608-16660"/>
        <s v="KE-KIA-1612-20888"/>
        <s v="KE-MUR-1706-20890"/>
        <s v="KE-NAK-1708-18584"/>
        <s v="KE-NYE-1703-20786"/>
        <s v="KE-LAI-1709-21585"/>
        <s v="KE-KIR-1709-20787"/>
        <s v="KE-LAI-1709-21586"/>
        <s v="KE-KIA-1701-18676"/>
        <s v="KE-MUR-1704-18576"/>
        <s v="KE-KIA-1704-18778"/>
        <s v="KE-MAK-1712-18776"/>
        <s v="KE-MAK-1705-18777"/>
        <s v="KE-NAI-1707-18678"/>
        <s v="KE-NYA-1611-21577"/>
        <s v="KE-NYA-1710-27738"/>
        <s v="KE-EMB-1701-21476"/>
        <s v="KE-EMB-1706-21478"/>
        <s v="KE-EMB-1702-21477"/>
        <s v="KE-NYA-1610-16544"/>
        <s v="KE-NYE-1601-14486"/>
        <s v="KE-KIA-1702-18679"/>
        <s v="KE-KIA-1705-18809"/>
        <s v="KE-MUR-1702-20915"/>
        <s v="KE-NYE-1702-20792"/>
        <s v="KE-NAK-1705-21488"/>
        <s v="KE-LAI-1701-21580"/>
        <s v="KE-MUR-1512-15949"/>
        <s v="KE-NAN-1706-17410"/>
        <s v="KE-NYA-1611-17548"/>
        <s v="KE-NYA-1612-17540"/>
        <s v="KE-MER-1705-21898"/>
        <s v="KE-MUR-1609-16732"/>
        <s v="KE-NAN-1612-17052"/>
        <s v="KE-MUR-1607-16400"/>
        <s v="KE-KIA-1512-15329"/>
        <s v="KE-NYA-1609-16540"/>
        <s v="KE-NYE-1512-15531"/>
        <s v="KE-MUR-1605-16211"/>
        <s v="KE-MER-1705-21877"/>
        <s v="KE-NYA-1612-21079"/>
        <s v="KE-EMB-1705-21080"/>
        <s v="KE-EMB-1704-21081"/>
        <s v="KE-EMB-1704-21082"/>
        <s v="KE-NYE-1703-21083"/>
        <s v="KE-NYE-1703-21084"/>
        <s v="KE-NYE-1701-21085"/>
        <s v="KE-EMB-1712-21126"/>
        <s v="KE-NYA-1608-21078"/>
        <s v="KE-MUR-1705-21076"/>
        <s v="KE-NYE-1705-21077"/>
        <s v="KE-THA-1703-19577"/>
        <s v="KE-THA-1705-19576"/>
        <s v="KE-NYA-1704-18476"/>
        <s v="KE-UAS-1703-27744"/>
        <s v="KE-KIA-1608-18596"/>
        <s v="KE-EMB-1704-18578"/>
        <s v="KE-TRA-1703-21677"/>
        <s v="KE-KIA-1703-20677"/>
        <s v="KE-KIA-1702-20676"/>
        <s v="KE-NAN-1703-27732"/>
        <s v="KE-NAK-1706-21604"/>
        <s v="KE-NAK-1704-21581"/>
        <s v="KE-MUR-1610-16736"/>
        <s v="KE-NAN-1706-18477"/>
        <s v="KE-MER-1705-18579"/>
        <s v="KE-THA-1704-18580"/>
        <s v="KE-MER-1701-19376"/>
        <s v="KE-NAK-1705-18581"/>
        <s v="KE-MUR-1701-19377"/>
        <s v="KE-NAN-1706-18582"/>
        <s v="KE-NAN-1708-19978"/>
        <s v="KE-KIA-1706-27062"/>
        <s v="KE-KIA-1706-27733"/>
        <s v="KE-MUR-1707-20876"/>
        <s v="KE-NAN-1702-17592"/>
        <s v="KE-MUR-1706-27734"/>
        <s v="KE-MUR-1612-20089"/>
        <s v="KE-NYE-1610-14731"/>
        <s v="KE-THA-1708-21777"/>
        <s v="KE-MUR-1706-20078"/>
        <s v="KE-KIA-1706-200080"/>
        <s v="KE-THA-1707-21828"/>
        <s v="KE-THA-1707-21827"/>
        <s v="KE-KIA-1707-20762"/>
        <s v="KE-KIA-1706-20779"/>
        <s v="KE-EMB-1704-21480"/>
        <s v="KE-NYA-1612-17389"/>
        <s v="KE-KIR-1706-18583"/>
        <s v="KE-MER-1706-21800"/>
        <s v="KE-MUR-1704-20081"/>
        <s v="KE-TRA-1611-21678"/>
        <s v="KE-NYE-1704-20082"/>
        <s v="KE-NAK-1704-21276"/>
        <s v="KE-THA-1706-21801"/>
        <s v="KE-UAS-1802-20679"/>
        <s v="KE-THA-1705-21802"/>
        <s v="KE-THA-1705-21803"/>
        <s v="KE-NAK-1703-21277"/>
        <s v="KE-THA-1701-21826"/>
        <s v="KE-MUR-1712-20877"/>
        <s v="KE-MUR-1601-20878"/>
        <s v="KE-KIA-1703-20379"/>
        <s v="KE-KIR-1707-20680"/>
        <s v="KE-KIA-1707-20077"/>
        <s v="KE-MUR-1706-20879"/>
        <s v="KE-NYE-1704-21583"/>
        <s v="KE-KIA-1512-14750"/>
        <s v="KE-NYE-1706-21086"/>
        <s v="KE-EMB-1705-21092"/>
        <s v="KE-EMB-1706-21093"/>
        <s v="KE-EMB-1707-21094"/>
        <s v="KE-EMB-1705-21095"/>
        <s v="KE-EMB-1705-21096"/>
        <s v="KE-EMB-1705-21097"/>
        <s v="KE-EMB-1705-21098"/>
        <s v="KE-KIR-1706-21100"/>
        <s v="KE-KIR-1702-21102"/>
        <s v="KE-KIR-1705-21101"/>
        <s v="KE-EMB-1707-21089"/>
        <s v="KE-MER-1706-21888"/>
        <s v="KE-KIA-1512-14759"/>
        <s v="KE-KIR-1704-20777"/>
        <s v="KE-KIR-1701-20681"/>
        <s v="KE-MER-1701-21805"/>
        <s v="KE-THA-1707-19578"/>
        <s v="KE-THA-1708-19579"/>
        <s v="KE-THA-1708-19580"/>
        <s v="KE-MER-1707-21890"/>
        <s v="KE-MER-1606-16392"/>
        <s v="KE-THA-1707-19581"/>
        <s v="KE-MUR-1708-20893"/>
        <s v="KE-KIR-1708-20788"/>
        <s v="KE-MUR-1708-20895"/>
        <s v="KE-NYE-1708-20896"/>
        <s v="KE-NYA-1711-21589"/>
        <s v="KE-NYA-1701-21590"/>
        <s v="KE-NYA-1712-21599"/>
        <s v="KE-THA-1708-19586"/>
        <s v="KE-MER-1709-21887"/>
        <s v="KE-NYE-1708-20789"/>
        <s v="KE-MER-1709-21895"/>
        <s v="KE-MER-1709-21892"/>
        <s v="KE-MER-1708-21891"/>
        <s v="KE-MER-1710-21893"/>
        <s v="KE-MER-1707-19582"/>
        <s v="KE-MER-1707-19583"/>
        <s v="KE-MER-1512-15527"/>
        <s v="KE-KIA-1705-20682"/>
        <s v="KE-KIR-1708-20780"/>
        <s v="KE-TRA-1708-21679"/>
        <s v="KE-BUN-1512-27729"/>
        <s v="KE-BUN-1612-18680"/>
        <s v="KE-BUN-1706-18681"/>
        <s v="KE-BUN-1608-18682"/>
        <s v="KE-BUN-1708-18683"/>
        <s v="KE-NAN-1707-18479"/>
        <s v="KE-KIA-1708-18478"/>
        <s v="KE-NAN-1708-18480"/>
        <s v="KE-MER-1712-21900"/>
        <s v="KE-THA-1708-19588"/>
        <s v="KE-MUR-1708-21088"/>
        <s v="KE-NYE-1708-21106"/>
        <s v="KE-KIR-1707-21107"/>
        <s v="KE-KIR-1708-27737"/>
        <s v="KE-KIR-1703-21111"/>
        <s v="KE-KIR-1708-21090"/>
        <s v="KE-MER-1708-19587"/>
        <s v="KE-KIA-1706-20882"/>
        <s v="KE-KIA-1712-27736"/>
        <s v="KE-MER-1710-21808"/>
        <s v="KE-THA-1710-21481"/>
        <s v="KE-THA-1707-21482"/>
        <s v="KE-THA-1710-21483"/>
        <s v="KE-THA-1712-21484"/>
        <s v="KE-MER-1801-21825"/>
        <s v="KE-KIR-1708-20782"/>
        <s v="KE-KIR-1707-20791"/>
        <s v="KE-KIR-1708-20783"/>
        <s v="KE-KIR-1709-20784"/>
        <s v="KE-KIR-1708-20785"/>
        <s v="KE-MUR-1709-20885"/>
        <s v="KE-NYE-1708-20912"/>
        <s v="KE-UAS-1710-21682"/>
        <s v="KE-NYE-1709-20886"/>
        <s v="KE-NYE-1709-20883"/>
        <s v="KE-NYE-1708-20887"/>
        <s v="KE-NYE-1709-20897"/>
        <s v="KE-EMB-1708-20899"/>
        <s v="KE-MUR-1606-16214"/>
        <s v="KE-KIR-1709-20790"/>
        <s v="KE-KIA-1709-20900"/>
        <s v="KE-KIA-1709-20901"/>
        <s v="KE-NYE-1708-21087"/>
        <s v="KE-NYE-1709-21110"/>
        <s v="KE-EMB-1709-21113"/>
        <s v="KE-KIR-1709-21118"/>
        <s v="KE-NYE-1709-21120"/>
        <s v="KE-KIA-1707-20892"/>
        <s v="KE-MER-1709-21809"/>
        <s v="KE-LAI-1707-21600"/>
        <s v="KE-BAR-1709-21601"/>
        <s v="KE-THA-1707-21810"/>
        <s v="KE-THA-1703-21811"/>
        <s v="KE-NYE-1709-20898"/>
        <s v="KE-NYE-1709-20902"/>
        <s v="KE-NYE-1709-20903"/>
        <s v="KE-NYE-1709-20905"/>
        <s v="KE-BAR-1708-21591"/>
        <s v="KE-EMB-1709-18586"/>
        <s v="KE-NYE-1709-20906"/>
        <s v="KE-SIA-1705-18691"/>
        <s v="KE-NYE-1710-20907"/>
        <s v="KE-NYE-1709-20908"/>
        <s v="KE-KIS-1704-21178"/>
        <s v="KE-KIS-1705-21180"/>
        <s v="KE-NYA-1610-21602"/>
        <s v="KE-NAK-1710-18587"/>
        <s v="KE-KAK-1709-18688"/>
        <s v="KE-NYE-1709-20909"/>
        <s v="KE-KIA-1708-20380"/>
        <s v="KE-KIA-1708-20381"/>
        <s v="KE-KIA-1711-20384"/>
        <s v="KE-KIA-1709-20383"/>
        <s v="KE-KIA-1710-18590"/>
        <s v="KE-MUR-1707-20084"/>
        <s v="KE-EMB-1709-21105"/>
        <s v="KE-KIR-1710-21124"/>
        <s v="KE-KIA-1710-21117"/>
        <s v="KE-NAN-1710-18481"/>
        <s v="KE-NAN-1708-18485"/>
        <s v="KE-NAN-1709-19976"/>
        <s v="KE-THA-1709-21812"/>
        <s v="KE-THA-1710-21896"/>
        <s v="KE-MER-1708-21897"/>
        <s v="KE-UAS-1710-18482"/>
        <s v="KE-EMB-1708-21485"/>
        <s v="KE-MUR-1709-19378"/>
        <s v="KE-EMB-1708-21489"/>
        <s v="KE-EMB-1612-21486"/>
        <s v="KE-KIR-1710-21487"/>
        <s v="KE-KIA-1710-20911"/>
        <s v="KE-KIA-1710-18684"/>
        <s v="KE-BAR-1711-27739"/>
        <s v="KE-NAK-1708-21592"/>
        <s v="KE-MUR-1712-20881"/>
        <s v="KE-MER-1709-21813"/>
        <s v="KE-KIA-1710-20086"/>
        <s v="KE-NYE-1611-20683"/>
        <s v="KE-NYE-1701-20684"/>
        <s v="KE-NYE-1705-20686"/>
        <s v="KE-MER-1707-21815"/>
        <s v="KE-MER-1711-21817"/>
        <s v="KE-NYE-1706-20685"/>
        <s v="KE-NYE-1702-20687"/>
        <s v="KE-KIR-1707-18781"/>
        <s v="KE-NYE-1707-18782"/>
        <s v="KE-MUR-1709-18783"/>
        <s v="KE-MUR-1712-18784"/>
        <s v="KE-MUR-1710-18785"/>
        <s v="KE-KIR-1711-18591"/>
        <s v="KE-MUR-1711-18798"/>
        <s v="KE-MUR-1710-18797"/>
        <s v="KE-MUR-1712-18796"/>
        <s v="KE-MUR-1709-18795"/>
        <s v="KE-MUR-1710-18791"/>
        <s v="KE-MUR-1710-18788"/>
        <s v="KE-MUR-1710-18787"/>
        <s v="KE-MUR-1710-18790"/>
        <s v="KE-MUR-1710-18794"/>
        <s v="KE-MUR-1709-18792"/>
        <s v="KE-MUR-1711-18793"/>
        <s v="KE-MUR-1709-18789"/>
        <s v="KE-MUR-1709-18786"/>
        <s v="KE-KIA-1707-20088"/>
        <s v="KE-UAS-1710-18483"/>
        <s v="KE-KIA-1709-18595"/>
        <s v="KE-NYE-1711-18799"/>
        <s v="KE-THA-1710-19591"/>
        <s v="KE-MER-1712-21819"/>
        <s v="KE-MER-1710-27740"/>
        <s v="KE-KIA-1712-18687"/>
        <s v="KE-KIA-1707-18685"/>
        <s v="KE-KIA-1705-18689"/>
        <s v="KE-MER-1709-27741"/>
        <s v="KE-KIA-1710-18686"/>
        <s v="KE-NAI-1712-18690"/>
        <s v="KE-KIA-1710-18800"/>
        <s v="KE-EMB-1710-20688"/>
        <s v="KE-EMB-1611-20689"/>
        <s v="KE-MUR-1711-18801"/>
        <s v="KE-MUR-1712-18802"/>
        <s v="KE-MUR-1709-18803"/>
        <s v="KE-MUR-1708-18805"/>
        <s v="KE-MUR-1710-18806"/>
        <s v="KE-MUR-1711-18807"/>
        <s v="KE-MUR-1711-18808"/>
        <s v="KE-MUR-1801-19379"/>
        <s v="KE-MER-1703-20690"/>
        <s v="KE-MER-1710-20691"/>
        <s v="KE-ELG-1712-21683"/>
        <s v="KE-UAS-1703-18484"/>
        <s v="KE-MAC-1702-20692"/>
        <s v="KE-EMB-1703-21125"/>
        <s v="KE-NYE-1710-21115"/>
        <s v="KE-EMB-1709-21122"/>
        <s v="KE-NYE-1709-21119"/>
        <s v="KE-EMB-1709-21114"/>
        <s v="KE-EMB-1706-21099"/>
        <s v="KE-NAK-1712-21596"/>
        <s v="KE-NYE-1712-20913"/>
        <s v="KE-KIR-1712-18592"/>
        <s v="KE-BAR-1711-21598"/>
        <s v="KE-NAK-1712-0"/>
        <s v="KE-MER-1712-21822"/>
        <s v="KE-MER-1712-21824"/>
        <s v="KE-MUR-1712-20914"/>
        <s v="KE-KIA-1712-18593"/>
        <s v="KE-MUR-1801-19380"/>
        <s v="KE-KIA-1711-20910"/>
        <s v="KE-KIA-1801-20090"/>
        <s v="KE-NAK-1801-27880"/>
        <s v="KE-NAK-1801-27881"/>
        <s v="KE-NAK-1712-27882"/>
        <s v="KE-THA-1801-19381"/>
        <s v="KE-NAK-1801-21603"/>
        <s v="KE-KER-1712-27920"/>
        <s v="KE-KIA-1709-28821"/>
        <s v="KE-TRA-1801-21684"/>
        <s v="KE-EMB-1801-27914"/>
        <s v="KE-THA-1711-27875"/>
        <s v="KE-NYA-1712-27282"/>
        <s v="KE-KIR-1801-21123"/>
        <s v="KE-KIA-1711-27869"/>
        <s v="KE-MER-1801-27866"/>
        <s v="KE-THA-1801-19593"/>
        <s v="KE-THA-1801-19594"/>
        <s v="KE-MER-1801-19595"/>
        <s v="KE-MER-1802-21875"/>
        <s v="KE-MER-1710-21814"/>
        <s v="KE-NYE-1801-29225"/>
        <s v="KE-KIA-1801-27868"/>
        <s v="KE-NYE-1801-27871"/>
        <s v="KE-NYE-1801-27872"/>
        <s v="KE-NYE-1803-27873"/>
        <s v="KE-NYE-1802-20793"/>
        <s v="KE-NAK-1802-21605"/>
        <s v="KE-NAK-1803-27919"/>
        <s v="KE-BAR-1712-27702"/>
        <s v="KE-MUR-1802-27874"/>
        <s v="KE-MUR-1802-27862"/>
        <s v="KE-KIA-1803-27912"/>
        <s v="KE-MUR-1802-28374"/>
        <s v="KE-MUR-1802-18811"/>
        <s v="KE-MUR-1801-28369"/>
        <s v="KE-MUR-1802-18810"/>
        <s v="KE-NYE-1807-20795"/>
        <s v="KE-NYE-1802-20796"/>
        <s v="KE-KIA-1802-21833"/>
        <s v="KE-THA-1707-21832"/>
        <s v="KE-THA-1707-21804"/>
        <s v="KE-THA-1709-21831"/>
        <s v="KE-NYE-1802-0"/>
        <s v="KE-KIA-1802-18692"/>
        <s v="KE-MER-1712-21835"/>
        <s v="KE-TRA-1802-21685"/>
        <s v="KE-MER-1802-19600"/>
        <s v="KE-BAR-1710-21606"/>
        <s v="KE-NAK-1801-21607"/>
        <s v="KE-MER-1802-19601"/>
        <s v="KE-EMB-1803-19602"/>
        <s v="KE-THA-1803-19603"/>
        <s v="KE-KAK-1803-18699"/>
        <s v="KE-BAR-1803-21608"/>
        <s v="KE-EMB-1805-27918"/>
        <s v="KE-EMB-1812-21493"/>
        <s v="KE-EMB-1806-21495"/>
        <s v="KE-EMB-1812-21496"/>
        <s v="KE-KIA-1802-18814"/>
        <s v="KE-KIA-1802-18816"/>
        <s v="KE-KIA-1802-18813"/>
        <s v="KE-KIA-1803-27870"/>
        <s v="KE-KIR-1802-27878"/>
        <s v="KE-EMB-1803-27877"/>
        <s v="KE-EMB-1803-27876"/>
        <s v="KE-NYE-1802-27879"/>
        <s v="KE-NYE-1802-29224"/>
        <s v="KE-NYE-1802-27913"/>
        <s v="KE-HOM-1803-186701"/>
        <s v="KE-BAR-1803-21609"/>
        <s v="KE-NYE-1802-18497"/>
        <s v="KE-NYE-1802-18496"/>
        <s v="KE-MER-1803-21837"/>
        <s v="KE-VIH-1802-18694"/>
        <s v="KE-VIH-1803-18693"/>
        <s v="KE-MUR-1802-18815"/>
        <s v="KE-KAK-1804-18695"/>
        <s v="KE-KIR-1712-18898"/>
        <s v="KE-KAK-1707-18697"/>
        <s v="KE-KAK-1803-18696"/>
        <s v="KE-NYA-1710-19677"/>
        <s v="KE-KAK-1803-18698"/>
        <s v="KE-MER-1804-19604"/>
        <s v="KE-BUN-1804-18703"/>
        <s v="KE-LAI-1803-21612"/>
        <s v="KE-NYE-1804-20797"/>
        <s v="KE-EMB-1804-23607"/>
        <s v="KE-NYA-1708-21181"/>
        <s v="KE-NYA-1803-21182"/>
        <s v="KE-NYA-1804-21183"/>
        <s v="KE-KIS-1801-21185"/>
        <s v="KE-KIS-1712-21186"/>
        <s v="KE-MER-1804-21842"/>
        <s v="KE-MUR-1804-19383"/>
        <s v="KE-MER-1804-21874"/>
        <s v="KE-MER-1709-27883"/>
        <s v="KE-KER-1803-21610"/>
        <s v="KE-NAR-1803-21278"/>
        <s v="KE-BAR-1803-27922"/>
        <s v="KE-EMB-1803-21497"/>
        <s v="KE-THA-1804-21839"/>
        <s v="KE-MER-1804-21840"/>
        <s v="KE-KIR-1804-23608"/>
        <s v="KE-KIR-1804-27931"/>
        <s v="KE-KIS-1802-21187"/>
        <s v="KE-MER-1804-19605"/>
        <s v="KE-MER-1804-19606"/>
        <s v="KE-MER-1804-19607"/>
        <s v="KE-MER-1804-19608"/>
        <s v="KE-KIA-1804-18499"/>
        <s v="KE-KIA-1602-16698"/>
        <s v="KE-KIA-1605-16939"/>
        <s v="KE-KIA-1606-16296"/>
        <s v="KE-KIR-1801-20478"/>
        <s v="KE-THA-1805-21844"/>
        <s v="KE-NAK-1805-21611"/>
        <s v="KE-MUR-1805-20798"/>
        <s v="KE-BAR-1805-21613"/>
        <s v="KE-LAI-1806-21615"/>
        <s v="KE-NYA-1804-21193"/>
        <s v="KE-NYA-1806-21194"/>
        <s v="KE-TRA-1806-19679"/>
        <s v="KE-MER-1806-21845"/>
        <s v="KE-NYA-1806-19680"/>
        <s v="KE-KIR-1805-23611"/>
        <s v="KE-NYE-1806-23613"/>
        <s v="KE-KIS-1806-19681"/>
        <s v="KE-NAK-1806-21280"/>
        <s v="KE-MER-1806-19609"/>
        <s v="KE-KIR-1806-20799"/>
        <s v="KE-BAR-1806-21614"/>
        <s v="KE-MER-1806-19610"/>
        <s v="KE-KIA-1804-21281"/>
        <s v="KE-NAN-1805-0"/>
        <s v="KE-KIR-1806-21282"/>
        <s v="KE-NYE-1805-19985"/>
        <s v="KE-KIA-1806-20386"/>
        <s v="KE-NYE-1801-19984"/>
        <s v="KE-KIS-1806-21195"/>
        <s v="KE-KIS-1807-19678"/>
        <s v="KE-NYE-1802-19983"/>
        <s v="KE-LAI-1807-21196"/>
        <s v="KE-MAC-1807-19611"/>
        <s v="KE-HOM-1807-21197"/>
        <s v="KE-BAR-1807-21616"/>
        <s v="KE-BAR-1807-0"/>
        <s v="KE-THA-1807-19612"/>
        <s v="KE-THA-1807-19613"/>
        <s v="KE-NAR-1806-21283"/>
        <s v="KE-MER-1807-21846"/>
        <s v="KE-BUN-1807-21618"/>
        <s v="KE-MER-1801-21829"/>
        <s v="KE-NYE-1812-26296"/>
        <s v="KE-EMB-1811-26890"/>
        <s v="KE-NYA-1807-19683"/>
        <s v="KE-MER-1807-23968"/>
        <s v="KE-NAI-1807-18704"/>
        <s v="KE-MER-1807-23969"/>
        <s v="KE-KIA-1806-18705"/>
        <s v="KE-MER-1807-21816"/>
        <s v="KE-NAK-1807-27923"/>
        <s v="KE-EMB-1807-23617"/>
        <s v="KE-MER-1807-19614"/>
        <s v="KE-NYA-1808-19684"/>
        <s v="KE-KIA-1808-18706"/>
        <s v="KE-MAC-1808-19615"/>
        <s v="KE-LAI-1612-13895"/>
        <s v="KE-UAS-1612-14148"/>
        <s v="KE-KIA-1512-14459"/>
        <s v="KE-KIA-1612-14744"/>
        <s v="KE-MUR-1612-14828"/>
        <s v="KE-EMB-1512-14917"/>
        <s v="KE-EMB-1612-15047"/>
        <s v="KE-KIA-1512-15505"/>
        <s v="KE-NYE-1612-17562"/>
        <s v="KE-NAK-1701-17563"/>
        <s v="KE-KIA-1702-17576"/>
        <s v="KE-NYE-1512-17578"/>
        <s v="KE-NYE-1703-17588"/>
        <s v="KE-MUR-1612-17600"/>
        <s v="KE-NYE-1703-17601"/>
        <s v="KE-NYE-1703-17607"/>
        <s v="KE-MER-1701-17608"/>
        <s v="KE-KIA-1701-17610"/>
        <s v="KE-NYE-1703-17611"/>
        <s v="KE-NYE-1703-17612"/>
        <s v="KE-KIA-1610-17615"/>
        <s v="KE-NYE-1612-17645"/>
        <s v="KE-MUR-1702-17646"/>
        <s v="KE-SIA-1702-17649"/>
        <s v="KE-NYE-1701-17653"/>
        <s v="KE-BUS-1702-18597"/>
        <s v="KE-MER-1703-19592"/>
        <s v="KE-KIR-1606-20481"/>
        <s v="KE-NYE-1512-20794"/>
        <s v="KE-MER-1809-23700"/>
        <s v="KE-LAI-1808-21617"/>
        <s v="KE-NAK-1808-0"/>
        <s v="KE-NAK-1808-27945"/>
        <s v="KE-MUR-1808-19386"/>
        <s v="KE-MER-1808-23701"/>
        <s v="KE-MER-1808-19616"/>
        <s v="KE-TRA-1808-17569"/>
        <s v="KE-THA-1808-19617"/>
        <s v="KE-MER-1808-23702"/>
        <s v="KE-NYA-1808-21619"/>
        <s v="KE-NAK-1808-21620"/>
        <s v="KE-UAS-1805-27911"/>
        <s v="KE-BAR-1809-21621"/>
        <s v="KE-MER-1809-19382"/>
        <s v="KE-MER-1809-63972"/>
        <s v="KE-NYA-1809-19685"/>
        <s v="KE-NYA-1809-19686"/>
        <s v="KE-EMB-1808-23624"/>
        <s v="KE-NYE-1808-23615"/>
        <s v="KE-NYE-1808-23626"/>
        <s v="KE-KIR-1809-23627"/>
        <s v="KE-NYE-1808-20801"/>
        <s v="KE-MER-1809-23873"/>
        <s v="KE-MER-1809-23874"/>
        <s v="KE-LAI-1809-19621"/>
        <s v="KE-LAI-1808-27924"/>
        <s v="KE-KIS-1809-19687"/>
        <s v="KE-KIA-1809-21622"/>
        <s v="KE-KIA-1809-21623"/>
        <s v="KE-BUN-1809-18707"/>
        <s v="KE-KAK-1809-27905"/>
        <s v="KE-VIH-1809-18708"/>
        <s v="KE-VIH-1809-18709"/>
        <s v="KE-KIR-1809-20804"/>
        <s v="KE-KIR-1809-20803"/>
        <s v="KE-KIA-1809-18710"/>
        <s v="KE-KIA-1809-18711"/>
        <s v="KE-MER-1809-23876"/>
        <s v="KE-MUR-1808-19385"/>
        <s v="KE-MER-1809-23875"/>
        <s v="KE-NAN-1809-18486"/>
        <s v="KE-NYA-1809-21624"/>
        <s v="KE-KIA-1808-18812"/>
        <s v="KE-KIA-1808-27907"/>
        <s v="KE-KIS-1809-19688"/>
        <s v="KE-KIS-1809-19689"/>
        <s v="KE-NAK-1809-21284"/>
        <s v="KE-MER-1810-23878"/>
        <s v="KE-NYE-1809-23630"/>
        <s v="KE-NYE-1809-23632"/>
        <s v="KE-NYE-1809-23618"/>
        <s v="KE-KIA-1809-23628"/>
        <s v="KE-KIR-1810-23625"/>
        <s v="KE-THA-1810-27932"/>
        <s v="KE-NAN-1810-18491"/>
        <s v="KE-NAN-1810-18488"/>
        <s v="KE-NAN-1810-18489"/>
        <s v="KE-NAN-1810-18490"/>
        <s v="KE-MUR-1809-19387"/>
        <s v="KE-NYA-1809-19690"/>
        <s v="KE-NYA-1810-19691"/>
        <s v="KE-NYA-1810-19692"/>
        <s v="KE-KIA-1810-20387"/>
        <s v="KE-KIA-1810-20917"/>
        <s v="KE-MUR-1807-26788"/>
        <s v="KE-MER-1810-23880"/>
        <s v="KE-NYE-1810-18713"/>
        <s v="KE-MER-1810-23881"/>
        <s v="KE-KIA-1809-024695"/>
        <s v="KE-KIR-1805-024703"/>
        <s v="KE-MER-1810-23882"/>
        <s v="KE-MIG-1810-27915"/>
        <s v="KE-MER-1810-23883"/>
        <s v="KE-KIA-1806-23696"/>
        <s v="KE-KIR-1802-23639"/>
        <s v="KE-KIR-1808-20806"/>
        <s v="KE-KIA-1804-024697"/>
        <s v="KE-KIA-1810-024698"/>
        <s v="KE-KIA-1808-24699"/>
        <s v="KE-NYE-1810-18820"/>
        <s v="KE-KIR-1808-24704"/>
        <s v="KE-NYE-1810-23631"/>
        <s v="KE-VIH-1810-23640"/>
        <s v="KE-KIA-1811-23638"/>
        <s v="KE-MUR-1811-19388"/>
        <s v="KE-MUR-1811-18821"/>
        <s v="KE-NYE-1811-25846"/>
        <s v="KE-NYE-1811-25847"/>
        <s v="KE-BAR-1811-1877"/>
        <s v="KE-KIR-1806-24705"/>
        <s v="KE-MER-1811-25971"/>
        <s v="KE-MER-1811-25972"/>
        <s v="KE-NYE-1811-25848"/>
        <s v="KE-NYE-1811-25849"/>
        <s v="KE-MER-1811-25973"/>
        <s v="KE-NYE-1811-23633"/>
        <s v="KE-KIR-1811-Wc3501"/>
        <s v="KE-MUR-1811-25147"/>
        <s v="KE-MUR-1811-25148"/>
        <s v="KE-MER-1811-25982"/>
        <s v="KE-MER-1811-25974"/>
        <s v="KE-MER-1811-25975"/>
        <s v="KE-NYA-1809-27326"/>
        <s v="KE-MER-1812-25983"/>
        <s v="KE-KIR-1812-024706"/>
        <s v="KE-MER-1811-25984"/>
        <s v="KE-THA-1812-25622"/>
        <s v="KE-MUR-1812-26321"/>
        <s v="KE-NYA-1811-1849"/>
        <s v="KE-MUR-1810-26886"/>
        <s v="KE-MUR-1811-26887"/>
        <s v="KE-MUR-1810-26888"/>
        <s v="KE-KIA-1812-25914"/>
        <s v="KE-NYA-1812-25496"/>
        <s v="KE-BAR-1812-26090"/>
        <s v="KE-NAK-1811-27395"/>
        <s v="KE-TRA-1812-24899"/>
        <s v="KE-NYA-1812-25497"/>
        <s v="KE-NYE-1810-26101"/>
        <s v="KE-NYE-1811-26102"/>
        <s v="KE-NYE-1812-26103"/>
        <s v="KE-MUR-1805-24904"/>
        <s v="KE-KIA-1812-26021"/>
        <s v="KE-NYE-1812-26105"/>
        <s v="KE-KIA-1810-24701"/>
        <s v="KE-MER-1812-25994"/>
        <s v="KE-MER-1812-25995"/>
        <s v="KE-NAK-1811-26049"/>
        <s v="KE-KAJ-1809-27792"/>
        <s v="KE-NYE-1812-26104"/>
        <s v="KE-NYE-1812-260106"/>
        <s v="KE-BUN-1901-24873"/>
        <s v="KE-NYE-1812-26108"/>
        <s v="KE-NYE-1812-26112"/>
        <s v="KE-UAS-1902-24796"/>
        <s v="KE-UAS-1902-24797"/>
        <s v="KE-UAS-1902-24798"/>
        <s v="KE-TRA-1902-24800"/>
        <s v="KE-UAS-1902-24799"/>
        <s v="KE-MUR-1902-26894"/>
        <s v="KE-MUR-1902-26893"/>
        <s v="KE-MUR-1811-25949"/>
        <s v="KE-KIA-1811-25948"/>
        <s v="KE-KIA-1810-25947"/>
        <s v="KE-KIA-1901-25951"/>
        <s v="KE-KIA-1901-25946"/>
        <s v="KE-KIA-1812-25950"/>
        <s v="KE-KIA-1901-26109"/>
        <s v="KE-KIA-1901-25952"/>
        <s v="KE-NYE-1901-25166"/>
        <s v="KE-NYE-1901-25953"/>
        <s v="KE-NYE-1901-25850"/>
        <s v="KE-KIR-1901-25447"/>
        <s v="KE-KIR-1901-25446"/>
        <s v="KE-KIR-1901-25458"/>
        <s v="KE-NYE-1901-26111"/>
        <s v="KE-KIR-1901-25448"/>
        <s v="KE-KIR-1901-25449"/>
        <s v="KE-KIR-1901-25450"/>
        <s v="KE-KIR-1901-25451"/>
        <s v="KE-KIR-1901-25452"/>
        <s v="KE-KIR-1901-25453"/>
        <s v="KE-KIR-1901-25454"/>
        <s v="KE-KIR-1901-25455"/>
        <s v="KE-KIR-1901-25456"/>
        <s v="KE-NYE-1812-26107"/>
        <s v="KE-MUR-1812-25155"/>
        <s v="KE-MUR-1812-25152"/>
        <s v="KE-TRA-1901-25071"/>
        <s v="KE-KIA-1901-25459"/>
        <s v="KE-NYE-1901-26110"/>
        <s v="KE-NYE-1901-Wc3526"/>
        <s v="KE-MUR-1901-Wc3528"/>
        <s v="KE-TRA-1901-25072"/>
        <s v="KE-KIA-1812-25157"/>
        <s v="KE-KIA-1901-25167"/>
        <s v="KE-KIA-1901-25164"/>
        <s v="KE-KIA-1901-25149"/>
        <s v="KE-KIA-1901-25150"/>
        <s v="KE-KIA-1808-28083"/>
        <s v="KE-KIA-1812-25916"/>
        <s v="KE-KIA-1901-25165"/>
        <s v="KE-MUR-1901-26322"/>
        <s v="KE-NYA-1901-25327"/>
        <s v="KE-NAK-1901-25460"/>
        <s v="KE-NAK-1902-25461"/>
        <s v="KE-KIA-1901-25146"/>
        <s v="KE-BAR-1902-27671"/>
        <s v="KE-UAS-1801-25771"/>
        <s v="KE-EMB-1901-26855"/>
        <s v="KE-KIS-1812-26297"/>
        <s v="KE-NYE-1812-25154"/>
        <s v="KE-KIA-1812-27555"/>
        <s v="KE-KIA-1810-28088"/>
        <s v="KE-MUR-1810-27551"/>
        <s v="KE-KIA-1902-25170"/>
        <s v="KE-NYE-1902-26298"/>
        <s v="KE-KIR-1901-25465"/>
        <s v="KE-NYE-1902-25851"/>
        <s v="KE-MER-1902-25671"/>
        <s v="KE-NYE-1902-15576"/>
        <s v="KE-NYE-1902-25577"/>
        <s v="KE-NYE-1902-25578"/>
        <s v="KE-NYE-1902-25579"/>
        <s v="KE-MER-1902-25976"/>
        <s v="KE-KIA-1902-25977"/>
        <s v="KE-UAS-1901-24875"/>
        <s v="KE-EMB-1901-26899"/>
        <s v="KE-NAK-1902-26068"/>
        <s v="KE-KIA-1902-25692"/>
        <s v="KE-MUR-1902-25581"/>
        <s v="KE-EMB-1901-26898"/>
        <s v="KE-EMB-1902-25549"/>
        <s v="KE-EMB-1901-26900"/>
        <s v="KE-EMB-1901-25546"/>
        <s v="KE-EMB-1901-25547"/>
        <s v="KE-KIR-1901-26897"/>
        <s v="KE-KIA-1902-24732"/>
        <s v="KE-KIA-1902-24731"/>
        <s v="KE-NYE-1902-25584"/>
        <s v="KE-NYE-1902-25580"/>
        <s v="KE-NYE-1902-25574"/>
        <s v="KE-KIA-1901-26896"/>
        <s v="KE-KIS-1902-25328"/>
        <s v="KE-MUR-1902-25954"/>
        <s v="KE-MUR-1902-25955"/>
        <s v="KE-NAK-1902-26058"/>
        <s v="KE-NYE-1903-25590"/>
        <s v="KE-NYE-1903-25575"/>
        <s v="KE-NYE-1903-25595"/>
        <s v="KE-NYE-1902-24771"/>
        <s v="KE-NYE-1902-24772"/>
        <s v="KE-NYE-1902-24778"/>
        <s v="KE-NYE-1902-24773"/>
        <s v="KE-NYE-1902-24776"/>
        <s v="KE-NYE-1902-24774"/>
        <s v="KE-NYE-1902-24775"/>
        <s v="KE-NYE-1902-24777"/>
        <s v="KE-THA-1903-25979"/>
        <s v="KE-NYE-1903-25593"/>
        <s v="KE-KIR-1903-25592"/>
        <s v="KE-NYE-1903-25591"/>
        <s v="KE-NYE-1903-24738"/>
        <s v="KE-NYE-1903-24779"/>
        <s v="KE-NYE-1903-24781"/>
        <s v="KE-UAS-1902-25179"/>
        <s v="KE-MER-1903-25684"/>
        <s v="KE-MUR-1903-24782"/>
        <s v="KE-NYA-1903-25498"/>
        <s v="KE-NYA-1903-25499"/>
        <s v="KE-NAR-1903-26299"/>
        <s v="KE-TRA-1903-25073"/>
        <s v="KE-KIA-1903-24723"/>
        <s v="KE-KIA-1903-24727"/>
        <s v="KE-MUR-1903-26895"/>
        <s v="KE-MUR-1903-26892"/>
        <s v="KE-NYE-1903-25551"/>
        <s v="KE-MER-1903-25623"/>
        <s v="KE-KIA-1902-25920"/>
        <s v="KE-KIA-1810-25918"/>
        <s v="KE-NYE-1903-25589"/>
        <s v="KE-NYE-1903-27476"/>
        <s v="KE-NYE-1903-25586"/>
        <s v="KE-NYE-1903-27477"/>
        <s v="KE-NYE-1903-27478"/>
        <s v="KE-MER-1903-25625"/>
        <s v="KE-NYE-1903-27479"/>
        <s v="KE-NAK-1903-25463"/>
        <s v="KE-KIA-1902-25168"/>
        <s v="KE-MER-1903-25627"/>
        <s v="KE-KIA-1903-27485"/>
        <s v="KE-KIA-1902-24722"/>
        <s v="KE-MER-1902-25628"/>
        <s v="KE-MER-1903-25629"/>
        <s v="KE-MER-1903-25604"/>
        <s v="KE-MER-1903-25630"/>
        <s v="KE-THA-1903-24780"/>
        <s v="KE-NYE-1903-27486"/>
        <s v="KE-NYE-1903-27487"/>
        <s v="KE-KIA-1902-28712"/>
        <s v="KE-KIA-1902-24730"/>
        <s v="KE-KIA-1902-24724"/>
        <s v="KE-NYA-1904-25500"/>
        <s v="KE-MUR-1904-25587"/>
        <s v="KE-NYE-1904-27488"/>
        <s v="KE-NYE-1904-25588"/>
        <s v="KE-KIR-1904-26759"/>
        <s v="KE-KIR-1904-26760"/>
        <s v="KE-KIA-1904-24725"/>
        <s v="KE-MUR-1904-25957"/>
        <s v="KE-NAK-1904-26072"/>
        <s v="KE-KIR-1903-26862"/>
        <s v="KE-MER-1904-25624"/>
        <s v="KE-NYA-1904-25501"/>
        <s v="KE-KIA-1904-24783"/>
        <s v="KE-KIA-1903-24729"/>
        <s v="KE-EMB-1904-25553"/>
        <s v="KE-EMB-1904-25552"/>
        <s v="KE-KIA-1812-25757"/>
        <s v="KE-KIA-1904-25585"/>
        <s v="KE-KIA-1904-25759"/>
        <s v="KE-NYA-1904-25330"/>
        <s v="KE-MUR-1904-25074"/>
        <s v="KE-MER-1904-25632"/>
        <s v="KE-MER-1904-25631"/>
        <s v="KE-MUR-1904-25582"/>
        <s v="KE-KIS-1904-25331"/>
        <s v="KE-NYA-1905-25332"/>
        <s v="KE-NAK-1903-25763"/>
        <s v="KE-KIR-1905-26873"/>
        <s v="KE-KIA-1904-24795"/>
        <s v="KE-KIA-1904-24728"/>
        <s v="KE-NYE-1904-27088"/>
        <s v="KE-KIA-1904-24734"/>
        <s v="KE-UAS-1904-24877"/>
        <s v="KE-NYA-1905-25336"/>
        <s v="KE-KIS-1905-25335"/>
        <s v="KE-NYE-1905-27089"/>
        <s v="KE-BAR-1905-26080"/>
        <s v="KE-NAI-1904-25554"/>
        <s v="KE-KIR-1905-25555"/>
        <s v="KE-NYE-1905-25556"/>
        <s v="KE-EMB-1905-25557"/>
        <s v="KE-EMB-1905-25558"/>
        <s v="KE-NYE-1905-25852"/>
        <s v="KE-NYE-1905-25853"/>
        <s v="KE-NAI-1905-26564"/>
        <s v="KE-MUR-1905-27489"/>
        <s v="KE-KIS-1905-25334"/>
        <s v="KE-MER-1905-25673"/>
        <s v="KE-MER-1905-25700"/>
        <s v="KE-MER-1905-25702"/>
        <s v="KE-MER-1905-25634"/>
        <s v="KE-MER-1905-25635"/>
        <s v="KE-NYE-1905-25560"/>
        <s v="KE-EMB-1905-25561"/>
        <s v="KE-NYE-1905-25562"/>
        <s v="KE-NYE-1905-25563"/>
        <s v="KE-NYE-1905-25564"/>
        <s v="KE-NYE-1905-25565"/>
        <s v="KE-NYE-1905-25566"/>
        <s v="KE-NYE-1905-25567"/>
        <s v="KE-NYE-1905-25568"/>
        <s v="KE-NYE-1905-25570"/>
        <s v="KE-NYE-1905-25521"/>
        <s v="KE-NYE-1905-25522"/>
        <s v="KE-NYE-1905-25523"/>
        <s v="KE-NYE-1905-25524"/>
        <s v="KE-NYE-1905-25525"/>
        <s v="KE-NYE-1905-25526"/>
        <s v="KE-NYE-1905-25527"/>
        <s v="KE-NYE-1905-25528"/>
        <s v="KE-NYE-1905-25529"/>
        <s v="KE-NYE-1905-25531"/>
        <s v="KE-NYE-1905-25532"/>
        <s v="KE-NYE-1905-25533"/>
        <s v="KE-KIR-1905-25534"/>
        <s v="KE-NYE-1904-24746"/>
        <s v="KE-NYE-1904-24748"/>
        <s v="KE-NYE-1904-24749"/>
        <s v="KE-NYE-1904-24747"/>
        <s v="KE-NYE-1904-24786"/>
        <s v="KE-NYE-1904-24750"/>
        <s v="KE-NYE-1904-24751"/>
        <s v="KE-NYE-1905-25856"/>
        <s v="KE-NYE-1905-25854"/>
        <s v="KE-NYE-1904-24752"/>
        <s v="KE-NYE-1905-27483"/>
        <s v="KE-NYE-1906-25857"/>
        <s v="KE-MER-1905-25636"/>
        <s v="KE-BAR-1906-26088"/>
        <s v="KE-BAR-1906-26089"/>
        <s v="KE-EMB-1901-25548"/>
        <s v="KE-NYE-1906-27480"/>
        <s v="KE-NYE-1906-25859"/>
        <s v="KE-NYA-1906-25502"/>
        <s v="KE-NAN-1803-25660"/>
        <s v="KE-NAN-1901-25662"/>
        <s v="KE-NAN-1902-25656"/>
        <s v="KE-NYE-1906-27158"/>
        <s v="KE-NYE-1906-27160"/>
        <s v="KE-NYE-1906-27159"/>
        <s v="KE-NYE-1906-27481"/>
        <s v="KE-KIR-1906-27137"/>
        <s v="KE-NYA-1906-25503"/>
        <s v="KE-MER-1906-25690"/>
        <s v="KE-NYA-1906-25504"/>
        <s v="KE-KIR-1907-27140"/>
        <s v="KE-KIA-1906-25753"/>
        <s v="KE-NAK-1906-27653"/>
        <s v="KE-NYE-1907-26324"/>
        <s v="KE-KIR-1907-27147"/>
        <s v="KE-MER-1907-25686"/>
        <s v="KE-NAK-1906-27654"/>
        <s v="KE-KIS-1907-25333"/>
        <s v="KE-NAN-1810-25663"/>
        <s v="KE-MUR-1907-24946"/>
        <s v="KE-MER-1907-25695"/>
        <s v="KE-KIA-1906-16182123"/>
        <s v="KE-KIA-1904-27626"/>
        <s v="KE-KIA-1812-27628"/>
        <s v="KE-KIA-1903-27627"/>
        <s v="KE-NYE-1906-24756"/>
        <s v="KE-NYE-1906-24757"/>
        <s v="KE-NYE-1906-24758"/>
        <s v="KE-NYE-1906-24759"/>
        <s v="KE-KIA-1906-27629"/>
        <s v="KE-KIA-1906-24761"/>
        <s v="KE-NYE-1906-24764"/>
        <s v="KE-NYE-1906-24765"/>
        <s v="KE-NYE-1906-24766"/>
        <s v="KE-NYE-1906-24767"/>
        <s v="KE-NYE-1906-24768"/>
        <s v="KE-NYE-1906-24769"/>
        <s v="KE-MER-1907-25674"/>
        <s v="KE-KIA-1907-164567889"/>
        <s v="KE-KIA-1906-24754"/>
        <s v="KE-MER-1907-25599"/>
        <s v="KE-MER-1907-25600"/>
        <s v="KE-MUR-1906-25535"/>
        <s v="KE-EMB-1906-25536"/>
        <s v="KE-EMB-1906-25537"/>
        <s v="KE-EMB-1906-25550"/>
        <s v="KE-EMB-1907-25538"/>
        <s v="KE-NYE-1907-25539"/>
        <s v="KE-NYE-1907-25540"/>
        <s v="KE-NYE-1907-25541"/>
        <s v="KE-NYE-1907-25542"/>
        <s v="KE-NYE-1907-25543"/>
        <s v="KE-KIR-1907-25544"/>
        <s v="KE-NYE-1907-26421"/>
        <s v="KE-NYE-1907-25545"/>
        <s v="KE-NYE-1907-26422"/>
        <s v="KE-EMB-1907-26423"/>
        <s v="KE-NYE-1907-26424"/>
        <s v="KE-NYE-1907-26426"/>
        <s v="KE-NYE-1907-26427"/>
        <s v="KE-NYE-1907-26429"/>
        <s v="KE-NYE-1907-26430"/>
        <s v="KE-NYE-1907-26431"/>
        <s v="KE-NYE-1907-26432"/>
        <s v="KE-NYE-1907-26433"/>
        <s v="KE-MUR-1907-26434"/>
        <s v="KE-NYE-1907-26435"/>
        <s v="KE-KIA-1906-27630"/>
        <s v="KE-NYE-1907-25958"/>
        <s v="KE-EMB-1903-27145"/>
        <s v="KE-EMB-1901-27150"/>
        <s v="KE-EMB-1901-27149"/>
        <s v="KE-NYA-1902-27121"/>
        <s v="KE-NAK-1908-27656"/>
        <s v="KE-NAK-1908-27661"/>
        <s v="KE-NAK-1908-27660"/>
        <s v="KE-NAK-1908-27658"/>
        <s v="KE-NAK-1908-27657"/>
        <s v="KE-NYA-1908-27122"/>
        <s v="KE-EMB-1908-25405"/>
        <s v="KE-EMB-1908-26437"/>
        <s v="KE-EMB-1908-26438"/>
        <s v="KE-TRA-1908-24880"/>
        <s v="KE-MUR-1908-26326"/>
        <s v="KE-KIA-1908-26818"/>
        <s v="KE-KIA-1908-26819"/>
        <s v="KE-KIA-1908-26820"/>
        <s v="KE-KIA-1908-26821"/>
        <s v="KE-MUR-1908-25959"/>
        <s v="KE-KIR-1908-26439"/>
        <s v="KE-MUR-1908-26440"/>
        <s v="KE-NYE-1908-26436"/>
        <s v="KE-LAI-1909-24948"/>
        <s v="KE-NYE-1909-24950"/>
        <s v="KE-NYE-1909-24951"/>
        <s v="KE-NYE-1909-24952"/>
        <s v="KE-NAK-1908-27672"/>
        <s v="KE-NYE-1906-26060"/>
        <s v="KE-NAK-1903-27663"/>
        <s v="KE-NAK-1906-27667"/>
        <s v="KE-KIA-1908-27633"/>
        <s v="KE-KIA-1908-28817"/>
        <s v="KE-BAR-1904-26082"/>
        <s v="KE-NAI-1908-24788"/>
        <s v="KE-KIA-1908-24742"/>
        <s v="KE-NAK-1909-25681"/>
        <s v="KE-NYA-1909-25675"/>
        <s v="KE-MUR-1906-27643"/>
        <s v="KE-MUR-1905-27642"/>
        <s v="KE-KIA-1909-24790"/>
        <s v="KE-KIR-1909-25416"/>
        <s v="KE-NAK-1905-26091"/>
        <s v="KE-KIA-1908-24792"/>
        <s v="KE-NYA-1909-27123"/>
        <s v="KE-KIA-1908-24791"/>
        <s v="KE-KAK-1909-25075"/>
        <s v="KE-UAS-1909-25076"/>
        <s v="KE-MER-1909-25683"/>
        <s v="KE-HOM-1812-27231"/>
        <s v="KE-KIS-1709-27230"/>
        <s v="KE-NYA-1909-27327"/>
        <s v="KE-NYA-1909-27328"/>
        <s v="KE-NAR-1909-24947"/>
        <s v="KE-KIA-1909-24789"/>
        <s v="KE-KIA-1909-24762"/>
        <s v="KE-NYE-1910-25860"/>
        <s v="KE-NYA-1910-25505"/>
        <s v="KE-KIA-1908-24745"/>
        <s v="KE-KIA-1909-25961"/>
        <s v="KE-KIA-1910-24743"/>
        <s v="KE-MER-1910-25601"/>
        <s v="KE-MER-1910-25602"/>
        <s v="KE-NYE-1908-26441"/>
        <s v="KE-NYE-1909-26442"/>
        <s v="KE-NYE-1909-26443"/>
        <s v="KE-MUR-1909-26445"/>
        <s v="KE-KIR-1910-26444"/>
        <s v="KE-NYE-1910-27976"/>
        <s v="KE-NYE-1910-27977"/>
        <s v="KE-KIA-1910-27646"/>
        <s v="KE-KIA-1910-24770"/>
        <s v="KE-KIA-1908-24753"/>
        <s v="KE-VIH-1809-27234"/>
        <s v="KE-VIH-1806-27233"/>
        <s v="KE-VIH-1909-27232"/>
        <s v="KE-KIA-1910-27179"/>
        <s v="KE-KIA-1910-25163"/>
        <s v="KE-MER-1909-25714"/>
        <s v="KE-KIA-1910-24733"/>
        <s v="KE-NYA-1910-25506"/>
        <s v="KE-KIA-1908-27648"/>
        <s v="KE-KIA-1910-27647"/>
        <s v="KE-KIR-1910-25687"/>
        <s v="KE-KIA-1910-24744"/>
        <s v="KE-KIS-1910-25507"/>
        <s v="KE-NYA-1910-25508"/>
        <s v="KE-MUR-1910-25861"/>
        <s v="KE-NAI-1910-26327"/>
        <s v="KE-NAK-1910-27401"/>
        <s v="KE-NAI-1901-27505"/>
        <s v="KE-KAJ-1904-27863"/>
        <s v="KE-NYE-1910-24970"/>
        <s v="KE-MER-1910-25603"/>
        <s v="KE-MER-1910-25718"/>
        <s v="KE-VIH-1808-27241"/>
        <s v="KE-VIH-1812-27240"/>
        <s v="KE-NYA-1910-25509"/>
        <s v="KE-KIR-1910-25672"/>
        <s v="KE-KIR-1910-27978"/>
        <s v="KE-NYE-1910-27979"/>
        <s v="KE-NYE-1910-27980"/>
        <s v="KE-BUN-1908-27242"/>
        <s v="KE-KIA-1910-26811"/>
        <s v="KE-KIA-1910-24784"/>
        <s v="KE-KIA-1911-28605"/>
        <s v="KE-KIA-1911-24785"/>
        <s v="KE-KIA-1910-24794"/>
        <s v="KE-NAK-1910-25670"/>
        <s v="KE-NAK-1910-25669"/>
        <s v="KE-KER-1910-25195"/>
        <s v="KE-KER-1910-25194"/>
        <s v="KE-NAK-1904-27405"/>
        <s v="KE-KIA-1911-26806"/>
        <s v="KE-KIA-1911-24726"/>
        <s v="KE-KIA-1911-26810"/>
        <s v="KE-KIA-1910-0"/>
        <s v="KE-KIA-1910-26567"/>
        <s v="KE-MUR-1911-25962"/>
        <s v="KE-KIA-1911-24953"/>
        <s v="KE-MER-1911-25605"/>
        <s v="KE-NYE-1905-26866"/>
        <s v="KE-NYA-1911-27124"/>
        <s v="KE-KAJ-1911-28599"/>
        <s v="KE-KIR-1910-25419"/>
        <s v="KE-MUR-1910-26808"/>
        <s v="KE-MUR-1911-26783"/>
        <s v="KE-NYA-1911-25511"/>
        <s v="KE-LAI-1910-26807"/>
        <s v="KE-KIA-1910-26809"/>
        <s v="KE-ELG-1911-28506"/>
        <s v="KE-UAS-1912-26081"/>
        <s v="KE-MUR-1810-24911"/>
        <s v="KE-MUR-1906-27173"/>
        <s v="KE-EMB-1912-25693"/>
        <s v="KE-NYA-2001-25862"/>
        <s v="KE-NYA-1911-25512"/>
        <s v="KE-TRA-2002-25077"/>
        <s v="KE-TRA-2002-25078"/>
        <s v="KE-BAR-2002-26086"/>
        <s v="KE-TRA-2003-25079"/>
        <s v="KE-THA-2004-25682"/>
        <s v="KE-MER-2005-25877"/>
        <s v="KE-THA-2005-25689"/>
        <s v="KE-THA-2005-25679"/>
        <s v="KE-KIA-2005-26301"/>
        <s v="KE-KIA-2005-26300"/>
        <s v="KE-NYE-2003-29220"/>
        <s v="KE-NYE-2003-29221"/>
        <s v="KE-KIA-2005-28529"/>
        <s v="KE-NYE-2003-27997"/>
        <s v="KE-NYE-2003-27994"/>
        <s v="KE-NYE-2005-27998"/>
        <s v="KE-BAR-2006-26083"/>
        <s v="KE-KAK-2006-25080"/>
        <s v="KE-EMB-2003-27775"/>
        <s v="KE-MER-2004-25676"/>
        <s v="KE-THA-2003-28485"/>
        <s v="KE-THA-2003-28486"/>
        <s v="KE-THA-2004-28487"/>
        <s v="KE-THA-2003-28488"/>
        <s v="KE-THA-2002-24489"/>
        <s v="KE-MER-2004-25680"/>
        <s v="KE-THA-2006-28495"/>
        <s v="KE-NYA-2003-25829"/>
        <s v="KE-KIS-2003-25830"/>
        <s v="KE-EMB-2004-28055"/>
        <s v="KE-KIR-2006-28056"/>
        <s v="KE-KIR-2006-28058"/>
        <s v="KE-BAR-2007-29302"/>
        <s v="KE-NAK-2007-29303"/>
        <s v="KE-KIA-2007-26305"/>
        <s v="KE-KIA-2003-28367"/>
        <s v="KE-KIA-2003-28368"/>
        <s v="KE-NAK-2007-26597"/>
        <s v="KE-NYA-2005-25174"/>
        <s v="KE-NYA-2005-25715"/>
        <s v="KE-NYA-2008-25658"/>
        <s v="KE-NAK-2008-26602"/>
        <s v="KE-NYE-2008-29222"/>
        <s v="KE-MUR-2009-28536"/>
        <s v="KE-TRA-2009-25081"/>
        <s v="KE-KIA-2007-28530"/>
        <s v="KE-UAS-2007-29304"/>
        <s v="KE-NYE-2007-28000"/>
        <s v="KE-NAK-2007-26598"/>
        <s v="KE-MER-2007-28498"/>
        <s v="KE-MER-2006-28499"/>
        <s v="KE-MER-2007-28500"/>
        <s v="KE-MER-2007-28451"/>
        <s v="KE-KIA-2008-28534"/>
        <s v="KE-NAK-2009-27396"/>
        <s v="KE-NAK-2007-26605"/>
        <s v="KE-NAK-2010-26607"/>
        <s v="KE-THA-2010-28455"/>
        <s v="KE-THA-2010-28454"/>
        <s v="KE-NYA-2008-28517"/>
        <s v="KE-MER-2007-28456"/>
        <s v="KE-BUS-2010-25659"/>
        <s v="KE-BUS-2010-25173"/>
        <s v="KE-NYE-2011-27991"/>
        <s v="KE-NYE-2010-27987"/>
        <s v="KE-NYE-2008-27818"/>
        <s v="KE-NYE-2008-27989"/>
        <s v="KE-NYE-2008-27988"/>
        <s v="KE-NYE-2008-27996"/>
        <s v="KE-NYE-2008-27990"/>
        <s v="KE-KIR-2012-25397"/>
        <s v="KE-KIL-2012-25196"/>
        <s v="KE-LAI-2007-27257"/>
        <s v="KE-LAI-2005-27260"/>
        <s v="KE-LAI-2004-27258"/>
        <s v="KE-LAI-2005-27259"/>
        <s v="KE-NAI-2012-26928"/>
        <s v="KE-KIR-2012-25399"/>
        <s v="KE-KAJ-2011-28593"/>
        <s v="KE-NAK-2011-27389"/>
        <s v="KE-UAS-2101-26477"/>
        <s v="KE-UAS-2009-26474"/>
        <s v="KE-UAS-2009-26479"/>
        <s v="KE-UAS-2011-26481"/>
        <s v="KE-UAS-2011-26480"/>
        <s v="KE-BAR-2101-0"/>
        <s v="KE-THA-2012-28464"/>
        <s v="KE-KIA-2012-25095"/>
        <s v="KE-UAS-2009-26476"/>
        <s v="KE-UAS-2007-26478"/>
        <s v="KE-UAS-2008-26475"/>
        <s v="KE-MER-2012-28465"/>
        <s v="KE-NYE-2101-27992"/>
        <s v="KE-NYA-2102-27391"/>
        <s v="KE-KIL-2102-27025"/>
        <s v="KE-TRA-2102-25082"/>
        <s v="KE-NYA-2101-28981"/>
        <s v="KE-NYA-2011-28980"/>
        <s v="KE-NYA-2101-28979"/>
        <s v="KE-THA-2102-28468"/>
        <s v="KE-TRA-2102-26484"/>
        <s v="KE-TRA-2102-25083"/>
        <s v="KE-MER-2102-27067"/>
        <s v="KE-BAR-2103-29308"/>
        <s v="KE-LAI-2101-27287"/>
        <s v="KE-LAI-2103-27091"/>
        <s v="KE-KIR-2104-25396"/>
        <s v="KE-BAR-2104-29309"/>
        <s v="KE-NAN-2101-26501"/>
        <s v="KE-UAS-2104-29310"/>
        <s v="KE-KIS-2104-26521"/>
        <s v="KE-KIA-2104-26939"/>
        <s v="KE-BAR-2104-29311"/>
        <s v="KE-NYA-2103-28983"/>
        <s v="KE-NAK-2104-27424"/>
        <s v="KE-KIS-2105-26522"/>
        <s v="KE-KIS-2105-26523"/>
        <s v="KE-KIS-2105-26524"/>
        <s v="KE-NYE-2103-0"/>
        <s v="KE-MIG-2105-26525"/>
        <s v="KE-BAR-2105-27703"/>
        <s v="KE-BAR-2105-27704"/>
        <s v="KE-TRA-2105-25084"/>
        <s v="KE-KIA-2105-29097"/>
        <s v="KE-MER-2105-27051"/>
        <s v="KE-MER-2104-27053"/>
        <s v="KE-MER-2103-27055"/>
        <s v="KE-MER-2106-27052"/>
        <s v="KE-MER-2104-27054"/>
        <s v="KE-THA-2105-27056"/>
        <s v="KE-MER-2102-27058"/>
        <s v="KE-TRA-2106-25085"/>
        <s v="KE-THA-2103-27059"/>
        <s v="KE-THA-2103-27060"/>
        <s v="KE-THA-2102-27061"/>
        <s v="KE-NAN-2103-26494"/>
        <s v="KE-NAK-2107-27705"/>
        <s v="KE-NYA-2107-28984"/>
        <s v="KE-NYA-2106-28985"/>
        <s v="KE-TRA-2108-25086"/>
        <s v="KE-BAR-2108-27708"/>
        <s v="KE-BAR-2108-27710"/>
        <s v="KE-BAR-2108-27711"/>
        <s v="KE-BAR-2108-27712"/>
        <s v="KE-BAR-2108-27713"/>
        <s v="KE-MER-2109-27068"/>
        <s v="KE-NAK-2107-27578"/>
        <s v="KE-BUN-2109-25087"/>
        <s v="KE-LAI-2109-27351"/>
        <s v="KE-LAI-2109-27355"/>
        <s v="KE-LAI-2109-27354"/>
        <s v="KE-LAI-2109-27353"/>
        <s v="KE-LAI-2109-27352"/>
        <s v="KE-BAR-2110-27715"/>
        <s v="KE-THA-2110-29551"/>
        <s v="KE-MER-2110-29553"/>
        <s v="KE-MER-2111-29554"/>
        <s v="KE-UAS-2111-29701"/>
        <s v="KE-MER-2111-27073"/>
        <s v="KE-MER-2111-2702"/>
        <s v="KE-UAS-2111-25088"/>
        <s v="KE-MER-2110-29555"/>
        <s v="KE-MER-2112-29556"/>
        <s v="KE-BAR-2112-27719"/>
        <s v="KE-BAR-2112-27720"/>
        <s v="KE-BAR-2112-27721"/>
        <s v="KE-UAS-2103-29705"/>
        <s v="KE-MER-2112-29557"/>
        <s v="KE-UAS-2201-29706"/>
        <s v="KE-NAK-2201-27358"/>
        <s v="KE-NAK-2201-27359"/>
        <s v="KE-NAK-2201-27360"/>
        <s v="KE-NAK-2201-27361"/>
        <s v="KE-BAR-2202-27706"/>
        <s v="KE-NYA-2111-29000"/>
        <s v="KE-NYA-2201-28991"/>
        <s v="KE-NYA-2201-28989"/>
        <s v="KE-NYA-2112-28990"/>
        <s v="KE-NYA-2110-28992"/>
        <s v="KE-MUR-2202-29558"/>
        <s v="KE-UAS-2202-29704"/>
        <s v="KE-NYE-2202-29902"/>
        <s v="KE-NYE-2202-29894"/>
        <s v="KE-NYE-2202-29915"/>
        <s v="KE-NYE-2202-29908"/>
        <s v="KE-NYE-2202-29903"/>
        <s v="KE-NYE-2202-29904"/>
        <s v="KE-NYE-2202-29907"/>
        <s v="KE-NYE-2202-29901"/>
        <s v="KE-NYE-2202-29910"/>
        <s v="KE-NYE-2202-29911"/>
        <s v="KE-NYE-2202-29912"/>
        <s v="KE-NYE-2202-29913"/>
        <s v="KE-NYE-2202-29914"/>
        <s v="KE-KIR-2202-29916"/>
        <s v="KE-NYE-2202-29917"/>
        <s v="KE-NYE-2202-29918"/>
        <s v="KE-NYE-2202-29919"/>
        <s v="KE-NYE-2202-29921"/>
        <s v="KE-NYE-2202-29922"/>
        <s v="KE-NYE-2202-29923"/>
        <s v="KE-NYE-2202-29924"/>
        <s v="KE-NYE-2202-29925"/>
        <s v="KE-NYE-2202-29893"/>
        <s v="KE-NYE-2202-29897"/>
        <s v="KE-NYE-2202-29895"/>
        <s v="KE-NYE-2202-29896"/>
        <s v="KE-NYE-2202-29920"/>
        <s v="KE-NYE-2202-29906"/>
        <s v="KE-NYE-2202-29909"/>
        <s v="KE-NYE-2202-29905"/>
        <s v="KE-LAI-2201-30826"/>
        <s v="KE-NAK-2204-27363"/>
        <s v="KE-NAK-2204-27364"/>
        <s v="KE-LAI-2201-30829"/>
        <s v="KE-LAI-2201-30828"/>
        <s v="KE-BUN-2205-25089"/>
        <s v="KE-MUR-2204-30227"/>
        <s v="KE-NAK-2204-27366"/>
        <s v="KE-NAK-2204-27365"/>
        <s v="KE-NYA-2204-29008"/>
        <s v="KE-NYA-2204-29009"/>
        <s v="KE-NYA-2204-29010"/>
        <s v="KE-BOM-2210-26367"/>
        <s v="KE-BOM-2210-26366"/>
        <s v="KE-UAS-2210-30157"/>
        <s v="KE-MER-2211-29404"/>
        <s v="KE-MER-2210-29401"/>
        <s v="KE-MER-2210-29402"/>
        <s v="KE-MER-2211-29403"/>
        <s v="KE-NAK-2302-29798"/>
        <s v="KE-NAK-2302-29800"/>
        <s v="KE-NAK-2302-29796"/>
        <s v="KE-NYE-2211-30333"/>
        <s v="KE-NYE-2212-30332"/>
        <s v="KE-NYE-2212-30326"/>
        <s v="KE-NYE-2212-30331"/>
        <s v="KE-NYE-2212-30334"/>
        <s v="KE-MER-2301-29409"/>
        <s v="KE-MER-2301-29410"/>
        <s v="KE-MER-2302-29412"/>
        <s v="KE-MER-2301-29411"/>
        <s v="KE-MER-2302-29413"/>
        <s v="KE-MER-2302-29415"/>
        <s v="KE-MUR-2302-30986"/>
        <s v="KE-NYA-2304-29022"/>
        <s v="KE-NYA-2304-29023"/>
        <s v="KE-KIS-2304-29025"/>
        <s v="KE-KIS-2304-29024"/>
        <s v="KE-NYE-2304-83432532-00001"/>
        <s v="KE-NYE-2303-83432532-00005"/>
        <s v="KE-NYE-2303-83432532-00004"/>
        <s v="KE-NYE-2302-83432532-00012"/>
        <s v="KE-NYE-2304-83432532-00007"/>
        <s v="KE-NYE-2304-83432532-00002"/>
        <s v="KE-NYE-2303-83432532-00006"/>
        <s v="KE-NYE-2303-83432532-00003"/>
        <s v="KE-EMB-2303-83432532-00014"/>
        <s v="KE-NYE-2302-83432532-00011"/>
        <s v="KE-MUR-2305-83432532-00008"/>
        <s v="KE-MUR-2305-83432532-00009"/>
        <s v="KE-MUR-2305-83432532-00010"/>
        <s v="KE-EMB-2303-83432532-00013"/>
        <s v="KE-NYE-2303-83432532-00016"/>
        <s v="KE-NYE-2302-83432532-00017"/>
        <s v="KE-NYE-2302-83432532-00015"/>
        <s v="KE-MER-2305-29418"/>
        <s v="KE-MER-2305-29416"/>
        <s v="KE-MER-2304-29417"/>
        <s v="KE-MER-2305-29419"/>
        <s v="KE-THA-2305-29420"/>
        <s v="KE-KIR-2303-83432532-00018"/>
        <s v="KE-MUR-2303-83432532-00020"/>
        <s v="KE-KIA-2303-83432532-00022"/>
        <s v="KE-MUR-2303-83432532-00021"/>
        <s v="KE-MER-2305-30956"/>
        <s v="KE-MER-2305-29424"/>
        <s v="KE-KAJ-2304-30576"/>
        <s v="KE-KAJ-2303-30577"/>
        <s v="KE-KAJ-2305-83432534-30584"/>
        <s v="KE-KAJ-2304-83432534-30583"/>
        <s v="KE-EMB-2305-83432532-00023"/>
        <s v="KE-EMB-2303-83432532-00024"/>
        <s v="KE-EMB-2303-83432532-00025"/>
        <s v="KE-NYE-2306-30336"/>
        <s v="KE-NYE-2304-30337"/>
        <s v="KE-KAJ-2308-83432534-30585"/>
        <s v="KE-KAJ-2306-83432534-30587"/>
        <s v="KE-KAJ-2304-83432534-30586"/>
        <s v="KE-NYA-2307-83432534-00001"/>
        <s v="KE-KIS-2309-83432534-00002"/>
        <s v="KE-KIS-2305-83432534-00003"/>
        <s v="KE-KAJ-2309-83432534-00032"/>
        <s v="KE-MER-2309-83432534-00025"/>
        <s v="KE-NYE-2308-30338"/>
        <s v="KE-NAI-2307-83432124-00003"/>
        <s v="KE-NAI-2306-83432124-00002"/>
        <s v="KE-NAI-2301-83432124-00004"/>
        <s v="KE-NAI-2310-83432124-00005"/>
        <s v="KE-KIR-2310-28061"/>
        <s v="KE-NAI-2308-83432124-00006"/>
        <s v="KE-NAI-2301-83432124-00007"/>
        <s v="KE-NAR-2312-83432532-00058"/>
        <s v="KE-NYE-2312-83432532-00059"/>
        <s v="KE-EMB-2312-83432532-00063"/>
        <s v="KE-KIA-2304-83432124-00023"/>
        <s v="KE-LAI-2401-83432532-00000066"/>
        <s v="KE-MAK-2401-83432534-00000007"/>
        <s v="KE-VIH-2304-83432534-00000036"/>
        <s v="KE-VIH-2305-83432534-00000035"/>
        <s v="KE-MUR-2402-83432532-00000075"/>
        <s v="KE-MUR-2402-83432532-00000074"/>
        <s v="KE-VIH-2305-83432534-00000037"/>
        <s v="KE-VIH-2305-83432534-00000038"/>
        <s v="KE-VIH-2301-83432534-00000039"/>
        <s v="KE-KAK-2312-83432534-00000041"/>
        <s v="KE-KAK-2311-83432534-00000040"/>
        <s v="KE-VIH-2311-83432534-00000043"/>
        <s v="KE-VIH-2310-83432534-00000042"/>
        <s v="KE-EMB-2312-83432532-00000077"/>
        <s v="KE-VIH-2306-83432534-00000044"/>
        <s v="KE-VIH-2306-83432534-00000045"/>
        <s v="KE-KIS-2303-83432534-00000004"/>
        <s v="KE-KIS-2303-83432534-00000005"/>
        <s v="KE-KIS-2303-83432534-00000006"/>
        <s v="KE-NYA-2304-83432534-00000008"/>
        <s v="KE-KIS-2302-83432534-00000009"/>
        <s v="KE-KIS-2304-83432534-00000054"/>
        <s v="KE-KIS-2303-83432534-00000056"/>
        <s v="KE-KIS-2305-83432534-00000046"/>
        <s v="KE-KIS-2305-83432534-00000047"/>
        <s v="KE-NAK-2402-31256"/>
        <s v="KE-NAK-2402-31255"/>
        <s v="KE-MER-2401-83432532-00078"/>
        <n v="5823"/>
        <m/>
      </sharedItems>
    </cacheField>
    <cacheField name="Included/Excluded" numFmtId="0">
      <sharedItems containsBlank="1" count="4">
        <s v="Temporarily Excluded"/>
        <s v="Included"/>
        <s v="Excluded"/>
        <m/>
      </sharedItems>
    </cacheField>
    <cacheField name="Reason for Exclusion" numFmtId="0">
      <sharedItems containsBlank="1"/>
    </cacheField>
    <cacheField name="Completion Date" numFmtId="0">
      <sharedItems containsBlank="1"/>
    </cacheField>
    <cacheField name="Completion Date2" numFmtId="0">
      <sharedItems containsNonDate="0" containsDate="1" containsString="0" containsBlank="1" minDate="2015-10-30T00:00:00" maxDate="2024-12-21T00:00:00"/>
    </cacheField>
    <cacheField name="Long Format Commission Date" numFmtId="0">
      <sharedItems containsBlank="1"/>
    </cacheField>
    <cacheField name="Commission Date" numFmtId="0">
      <sharedItems containsNonDate="0" containsDate="1" containsString="0" containsBlank="1" minDate="2015-12-01T00:00:00" maxDate="2024-05-23T00:00:00"/>
    </cacheField>
    <cacheField name="Family Head Full Name" numFmtId="0">
      <sharedItems containsBlank="1"/>
    </cacheField>
    <cacheField name="Gender of Plant Owner" numFmtId="0">
      <sharedItems containsBlank="1"/>
    </cacheField>
    <cacheField name="Head of Household ID #" numFmtId="0">
      <sharedItems containsBlank="1" containsMixedTypes="1" containsNumber="1" containsInteger="1" minValue="99999" maxValue="99999"/>
    </cacheField>
    <cacheField name="Head of Household Mobile" numFmtId="0">
      <sharedItems containsBlank="1" containsMixedTypes="1" containsNumber="1" containsInteger="1" minValue="254" maxValue="254"/>
    </cacheField>
    <cacheField name="Head of Household Mobile Buffer" numFmtId="0">
      <sharedItems containsBlank="1"/>
    </cacheField>
    <cacheField name="Head of Household Phone Buffer" numFmtId="0">
      <sharedItems containsBlank="1"/>
    </cacheField>
    <cacheField name="Phone Buffer" numFmtId="0">
      <sharedItems containsBlank="1"/>
    </cacheField>
    <cacheField name="GPS of Biogas System (A) (Longitude)" numFmtId="0">
      <sharedItems containsString="0" containsBlank="1" containsNumber="1" minValue="34.087141000000003" maxValue="40.324818999999998"/>
    </cacheField>
    <cacheField name="GPS of Biogas System (A) (Latitude)" numFmtId="0">
      <sharedItems containsString="0" containsBlank="1" containsNumber="1" minValue="-4.5813740000000003" maxValue="1.256424"/>
    </cacheField>
    <cacheField name="Zone 1 - Geographic" numFmtId="0">
      <sharedItems containsBlank="1"/>
    </cacheField>
    <cacheField name="Zone 2 - Geographic" numFmtId="0">
      <sharedItems containsBlank="1"/>
    </cacheField>
    <cacheField name="Zone 4 - Geographic" numFmtId="0">
      <sharedItems containsBlank="1"/>
    </cacheField>
    <cacheField name="Zone 6 - Geographic" numFmtId="0">
      <sharedItems containsBlank="1"/>
    </cacheField>
    <cacheField name="Size (m3)" numFmtId="0">
      <sharedItems containsBlank="1" containsMixedTypes="1" containsNumber="1" minValue="2" maxValue="124" count="34">
        <n v="10"/>
        <n v="12"/>
        <n v="8"/>
        <n v="6"/>
        <n v="16"/>
        <n v="18"/>
        <n v="24"/>
        <n v="4"/>
        <n v="14"/>
        <n v="48"/>
        <n v="13"/>
        <n v="70"/>
        <n v="56"/>
        <n v="30"/>
        <n v="32"/>
        <n v="15"/>
        <n v="72"/>
        <n v="35"/>
        <n v="21"/>
        <n v="36"/>
        <n v="40"/>
        <n v="4.5"/>
        <n v="9"/>
        <n v="3.3"/>
        <n v="6.2"/>
        <n v="3"/>
        <n v="3.2"/>
        <n v="2"/>
        <s v="Other"/>
        <n v="124"/>
        <n v="7"/>
        <n v="59"/>
        <n v="34"/>
        <m/>
      </sharedItems>
    </cacheField>
    <cacheField name="BCE Company" numFmtId="0">
      <sharedItems containsBlank="1"/>
    </cacheField>
    <cacheField name="Mason Name" numFmtId="0">
      <sharedItems containsBlank="1"/>
    </cacheField>
    <cacheField name="Mason phone" numFmtId="0">
      <sharedItems containsBlank="1"/>
    </cacheField>
    <cacheField name="Business Category" numFmtId="0">
      <sharedItems containsBlank="1"/>
    </cacheField>
    <cacheField name="Brand of biogas plant" numFmtId="0">
      <sharedItems containsBlank="1"/>
    </cacheField>
    <cacheField name="Type of Biodigester" numFmtId="0">
      <sharedItems containsBlank="1"/>
    </cacheField>
    <cacheField name="Created Date"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817">
  <r>
    <s v="VPA6"/>
    <s v="KE-MER-1608-16262"/>
    <x v="0"/>
    <s v="Grievance"/>
    <s v="12th June,2016"/>
    <d v="2016-06-12T00:00:00"/>
    <s v="1st August,2016"/>
    <d v="2016-08-01T00:00:00"/>
    <s v="David Githinji Kibatta"/>
    <s v="Male"/>
    <s v="4843933"/>
    <s v="722632307"/>
    <s v=""/>
    <s v=""/>
    <s v=""/>
    <n v="37.141137999999998"/>
    <n v="8.4569999999999992E-3"/>
    <s v="Meru"/>
    <s v="Buuri"/>
    <s v="Ontulili"/>
    <s v="K/Gacheke"/>
    <n v="10"/>
    <s v="Igwemas General Digester Ltd"/>
    <s v=""/>
    <s v=""/>
    <s v="Micro Business"/>
    <x v="0"/>
  </r>
  <r>
    <s v="VPA6"/>
    <s v="KE-BAR-1612-19077"/>
    <x v="0"/>
    <s v="Non Compliant"/>
    <s v="8th October,2016"/>
    <d v="2016-10-08T00:00:00"/>
    <s v="11th December,2016"/>
    <d v="2016-12-11T00:00:00"/>
    <s v="Torongo Dairy"/>
    <s v="Male"/>
    <s v="32944494"/>
    <s v="0721650696"/>
    <s v="721650696"/>
    <s v=""/>
    <s v="721443768"/>
    <n v="35.591873999999997"/>
    <n v="0.13203999999999999"/>
    <s v="Baringo"/>
    <s v="Koibatek"/>
    <s v="Torongo"/>
    <s v="Torongo"/>
    <s v="12"/>
    <s v="Erickson K Musani"/>
    <s v="Ericson Kibet Musani"/>
    <s v="724601107"/>
    <s v="Informal Business"/>
    <x v="0"/>
  </r>
  <r>
    <s v="VPA6"/>
    <s v="KE-NAN-1706-17906"/>
    <x v="0"/>
    <s v="Under Verification"/>
    <s v="8th February,2017"/>
    <d v="2017-02-08T00:00:00"/>
    <s v="7th June,2017"/>
    <d v="2017-06-07T00:00:00"/>
    <s v="Kosgei Elijah Kipkoech"/>
    <s v="Male"/>
    <s v="99999"/>
    <s v="0723956569"/>
    <s v="723956569"/>
    <s v=""/>
    <s v="729741428"/>
    <n v="35.169286"/>
    <n v="0.129577"/>
    <s v="Nandi"/>
    <s v="Nandi Hills"/>
    <s v="Nandi Hills"/>
    <s v="Tururo"/>
    <s v="10"/>
    <s v=""/>
    <s v=""/>
    <s v=""/>
    <s v="Informal Business"/>
    <x v="1"/>
  </r>
  <r>
    <s v="VPA6"/>
    <s v="KE-TRA-1704-22346"/>
    <x v="0"/>
    <s v="Non Compliant"/>
    <s v="10th February,2017"/>
    <d v="2017-02-10T00:00:00"/>
    <s v="1st April,2017"/>
    <d v="2017-04-01T00:00:00"/>
    <s v="Ondieki Martini Anyega"/>
    <s v="Male"/>
    <s v="10908511"/>
    <s v="2.55E+11"/>
    <s v="2.55E+11"/>
    <s v=""/>
    <s v=""/>
    <n v="35.114289999999997"/>
    <n v="0.99345300000000003"/>
    <s v="Trans Nzoia"/>
    <s v="Trans Nzoia East"/>
    <s v="Cherangany"/>
    <s v="Mnaa Farm"/>
    <s v="12"/>
    <s v="N/A"/>
    <s v="Geoffrey Njagi"/>
    <s v="729038161"/>
    <s v="Informal Business"/>
    <x v="2"/>
  </r>
  <r>
    <s v="VPA6"/>
    <s v="KE-EMB-1608-0"/>
    <x v="0"/>
    <s v="Non Compliant"/>
    <s v="19th August,2016"/>
    <d v="2016-08-19T00:00:00"/>
    <s v="29th August,2016"/>
    <d v="2016-08-29T00:00:00"/>
    <s v="Nyaga Jim Kariuki"/>
    <s v="Male"/>
    <s v="21623001"/>
    <s v="0726128090"/>
    <s v="726128090"/>
    <s v=""/>
    <s v=""/>
    <n v="37.590299999999999"/>
    <n v="-0.41295900000000002"/>
    <s v="Embu"/>
    <s v="Runyenjes"/>
    <s v="Runyenjes"/>
    <s v="Kirege"/>
    <s v="10"/>
    <s v="Rural Green Energy Services"/>
    <s v="Samuel Migwi"/>
    <s v="725647705"/>
    <s v="Informal Business"/>
    <x v="0"/>
  </r>
  <r>
    <s v="VPA6"/>
    <s v="KE-NYA-1804-17838"/>
    <x v="0"/>
    <s v="Non Compliant"/>
    <s v="25th January,2018"/>
    <d v="2018-01-25T00:00:00"/>
    <s v="17th April,2018"/>
    <d v="2018-04-17T00:00:00"/>
    <s v="Murage John Kibui"/>
    <s v="Male"/>
    <s v="140819"/>
    <s v="0728971797"/>
    <s v="728971797"/>
    <s v=""/>
    <s v=""/>
    <n v="36.416162999999997"/>
    <n v="4.1520000000000003E-3"/>
    <s v="Nyandarua"/>
    <s v="Ndaragwa"/>
    <s v="Mairo Inya"/>
    <s v="Baari"/>
    <s v="8"/>
    <s v="Gerald Waweru"/>
    <s v=""/>
    <s v="725263148"/>
    <s v="Informal Business"/>
    <x v="0"/>
  </r>
  <r>
    <s v="VPA6"/>
    <s v="KE-NAK-1805-21594"/>
    <x v="0"/>
    <s v="Non Compliant"/>
    <s v="31st May,2018"/>
    <d v="2018-05-31T00:00:00"/>
    <s v="31st May,2018"/>
    <d v="2018-05-31T00:00:00"/>
    <s v="John Lesonet"/>
    <s v="Male"/>
    <s v="99999"/>
    <s v="0727537290"/>
    <s v="727537290"/>
    <s v=""/>
    <s v=""/>
    <n v="35.912208"/>
    <n v="-9.1937000000000005E-2"/>
    <s v="Nakuru"/>
    <s v="Rongai"/>
    <s v="Mainga"/>
    <s v="Mainga"/>
    <s v="10"/>
    <s v="Kichemu limited"/>
    <s v="Stephen Macharia Kimenyi"/>
    <s v="727002750"/>
    <s v="Micro Business"/>
    <x v="1"/>
  </r>
  <r>
    <s v="VPA6"/>
    <s v="KE-UAS-1804-24282"/>
    <x v="0"/>
    <s v="Non Compliant"/>
    <s v="31st January,2018"/>
    <d v="2018-01-31T00:00:00"/>
    <s v="2nd April,2018"/>
    <d v="2018-04-02T00:00:00"/>
    <s v="Naftali Komen"/>
    <s v="Male"/>
    <s v="99999"/>
    <s v="0722814271"/>
    <s v="722814271"/>
    <s v=""/>
    <s v=""/>
    <n v="35.225887"/>
    <n v="0.56591999999999998"/>
    <s v="Uasin Gishu"/>
    <s v="Turbo"/>
    <s v="Chepkemel"/>
    <s v="Mailinne"/>
    <s v="12"/>
    <s v="John Mwangale"/>
    <s v="John Mwangale"/>
    <s v=""/>
    <s v="Informal Business"/>
    <x v="0"/>
  </r>
  <r>
    <s v="VPA6"/>
    <s v="KE-KIR-1908-0"/>
    <x v="0"/>
    <s v="Grievance"/>
    <s v="30th May,2019"/>
    <d v="2019-05-30T00:00:00"/>
    <s v="1st August,2019"/>
    <d v="2019-08-01T00:00:00"/>
    <s v="Mbogo Fredrick Njoka"/>
    <s v="Male"/>
    <s v="2896045"/>
    <s v="0720318929"/>
    <s v="720318929"/>
    <s v=""/>
    <s v="740112648"/>
    <n v="37.245342999999998"/>
    <n v="-0.54085700000000003"/>
    <s v="Kirinyaga"/>
    <s v="Sagana"/>
    <s v="Mwerua"/>
    <s v="Thiriku,Kariria"/>
    <s v="6"/>
    <s v="Nicholas Kimenyi"/>
    <s v="Nicholas Gichura Kimenyi"/>
    <s v=""/>
    <s v="Informal Business"/>
    <x v="1"/>
  </r>
  <r>
    <s v="VPA6"/>
    <s v="KE-MUR-2404-83432539-00000014"/>
    <x v="0"/>
    <s v="ABC plants"/>
    <s v="20th March,2024"/>
    <d v="2024-03-20T00:00:00"/>
    <s v="18th April,2024"/>
    <d v="2024-04-18T00:00:00"/>
    <s v="Kamau Bernard Kinyanjui"/>
    <s v="Male"/>
    <s v="0350866"/>
    <s v="+254"/>
    <s v="0722536513"/>
    <s v=""/>
    <s v=""/>
    <n v="36.954940000000001"/>
    <n v="-0.85015499999999999"/>
    <s v="Murang'a"/>
    <s v="Kandara"/>
    <s v="Ruchu"/>
    <s v="Mukuria/ Gacharage"/>
    <n v="10"/>
    <s v="Charles Ngure"/>
    <s v="Ruth Wanjiku"/>
    <s v=""/>
    <s v="Micro Business"/>
    <x v="0"/>
  </r>
  <r>
    <s v="VPA6"/>
    <s v="KE-NAK-2404-29507"/>
    <x v="0"/>
    <s v="Under Verification"/>
    <s v="21st October,2023"/>
    <d v="2023-10-21T00:00:00"/>
    <s v="21st April,2024"/>
    <d v="2024-04-21T00:00:00"/>
    <s v="Mitei Benjamin"/>
    <s v="Male"/>
    <n v="99999"/>
    <n v="254"/>
    <s v="0740349718"/>
    <s v=""/>
    <s v=""/>
    <n v="35.686751999999998"/>
    <n v="-0.57263200000000003"/>
    <s v="Nakuru"/>
    <s v="Kuresoi South"/>
    <s v="Olengurwone"/>
    <s v="Amalo"/>
    <n v="10"/>
    <s v="Francis Nyaga Muriithi"/>
    <s v=""/>
    <s v=""/>
    <s v="Informal Business"/>
    <x v="1"/>
  </r>
  <r>
    <s v="VPA6"/>
    <s v="KE-NYA-2404-83432642-000010"/>
    <x v="0"/>
    <s v="ABC plants"/>
    <s v="12th March,2024"/>
    <d v="2024-03-12T00:00:00"/>
    <s v="23rd April,2024"/>
    <d v="2024-04-23T00:00:00"/>
    <s v="Kanyi Daniel N/a"/>
    <s v="Male"/>
    <s v="7664626"/>
    <s v="+254"/>
    <s v="0722984528"/>
    <s v=""/>
    <s v="0720916961"/>
    <n v="36.428663"/>
    <n v="4.7701E-2"/>
    <s v="Nyandarua"/>
    <s v="Ndaragwa"/>
    <s v="Kiriita"/>
    <s v="Mairo-Inya"/>
    <n v="8"/>
    <s v="Fraha Biotech"/>
    <s v="Francis Kinyanjui"/>
    <s v=""/>
    <s v="Informal Business"/>
    <x v="1"/>
  </r>
  <r>
    <s v="VPA6"/>
    <s v="KE-BAR-2404-29508"/>
    <x v="0"/>
    <s v="Under Verification"/>
    <s v="23rd February,2024"/>
    <d v="2024-02-23T00:00:00"/>
    <s v="24th April,2024"/>
    <d v="2024-04-24T00:00:00"/>
    <s v="Kosgei James"/>
    <s v="Male"/>
    <n v="99999"/>
    <s v="+254"/>
    <s v="0722428292"/>
    <s v=""/>
    <s v=""/>
    <n v="35.804338000000001"/>
    <n v="0.30070799999999998"/>
    <s v="Baringo"/>
    <s v="Baringo Central"/>
    <s v="Tenges"/>
    <s v="Kapcherus"/>
    <n v="10"/>
    <s v="Francis Nyaga Muriithi"/>
    <s v="Francis Nyagah"/>
    <s v=""/>
    <s v="Informal Business"/>
    <x v="1"/>
  </r>
  <r>
    <s v="VPA6"/>
    <s v="KE-NYE-2404-30343"/>
    <x v="0"/>
    <s v="Under Verification"/>
    <s v="2nd March,2024"/>
    <d v="2024-03-02T00:00:00"/>
    <s v="5th April,2024"/>
    <d v="2024-04-05T00:00:00"/>
    <s v="Migwi Francis"/>
    <s v="Male"/>
    <s v="3185097"/>
    <s v="+254"/>
    <s v="0721876771"/>
    <s v=""/>
    <s v=""/>
    <n v="37.089373000000002"/>
    <n v="-0.47795500000000002"/>
    <s v="Nyeri"/>
    <s v="Mathira"/>
    <s v="Ngandu"/>
    <s v="Kaigi"/>
    <n v="8"/>
    <s v="Francis Nyaga Muriithi"/>
    <s v=""/>
    <s v=""/>
    <s v="Informal Business"/>
    <x v="1"/>
  </r>
  <r>
    <s v="VPA6"/>
    <s v="KE-LAI-2405-83432642-00000011"/>
    <x v="0"/>
    <s v="ABC plants"/>
    <s v="18th March,2024"/>
    <d v="2024-03-18T00:00:00"/>
    <s v="2nd May,2024"/>
    <d v="2024-05-02T00:00:00"/>
    <s v="Iregi Allan Quartermain"/>
    <s v="Male"/>
    <s v="2046156"/>
    <s v="+254"/>
    <s v="0720318385"/>
    <s v=""/>
    <s v="0712962471"/>
    <n v="36.944870999999999"/>
    <n v="-8.8749999999999996E-2"/>
    <s v="Laikipia"/>
    <s v="Laikipia East"/>
    <s v="Tigithi"/>
    <s v="Matanya"/>
    <n v="8"/>
    <s v="Fraha Biotech"/>
    <s v="John Kinyanjui"/>
    <s v=""/>
    <s v="Informal Business"/>
    <x v="1"/>
  </r>
  <r>
    <s v="VPA6"/>
    <s v="KE-MER-2403-30961"/>
    <x v="0"/>
    <s v="Under Verification"/>
    <s v="28th February,2024"/>
    <d v="2024-02-28T00:00:00"/>
    <s v="15th March,2024"/>
    <d v="2024-03-15T00:00:00"/>
    <s v="Mburugu Nkanata Gitonga"/>
    <s v="Male"/>
    <s v="19565432"/>
    <s v="+254"/>
    <s v="0722380602"/>
    <s v=""/>
    <s v="0722380602"/>
    <n v="37.590077999999998"/>
    <n v="-0.101243"/>
    <s v="Meru"/>
    <s v="South Imenti"/>
    <s v="Abogeta west"/>
    <s v="Menwe"/>
    <s v="16"/>
    <s v="Erick Munene Gitonga"/>
    <s v="Dennis Kiraithe"/>
    <s v=""/>
    <s v="Informal Business"/>
    <x v="0"/>
  </r>
  <r>
    <s v="VPA6"/>
    <s v="KE-MER-2403-30960"/>
    <x v="0"/>
    <s v="Under Verification"/>
    <s v="17th February,2024"/>
    <d v="2024-02-17T00:00:00"/>
    <s v="1st March,2024"/>
    <d v="2024-03-01T00:00:00"/>
    <s v="Mugito Mugambi Lilian"/>
    <s v="Female"/>
    <s v="19567456"/>
    <s v="+254"/>
    <s v="0713453654"/>
    <s v=""/>
    <s v="0721345443"/>
    <n v="37.648671999999998"/>
    <n v="-0.174093"/>
    <s v="Meru"/>
    <s v="South Imenti"/>
    <s v="Igoji East"/>
    <s v="Kianjogu"/>
    <n v="8"/>
    <s v="Erick Munene Gitonga"/>
    <s v="Dennis Kiraithe"/>
    <s v=""/>
    <s v="Informal Business"/>
    <x v="1"/>
  </r>
  <r>
    <s v="VPA6"/>
    <s v="KE-KER-2404-29832"/>
    <x v="0"/>
    <s v="Under Verification"/>
    <s v="4th January,2024"/>
    <d v="2024-01-04T00:00:00"/>
    <s v="1st April,2024"/>
    <d v="2024-04-01T00:00:00"/>
    <s v="Langat Geoffrey"/>
    <s v="Male"/>
    <s v="1726373"/>
    <s v="+254"/>
    <s v="0722873706"/>
    <s v=""/>
    <s v=""/>
    <n v="35.193555000000003"/>
    <n v="-0.60338499999999995"/>
    <s v="Kericho"/>
    <s v="Bureti"/>
    <s v="Ngesumin"/>
    <s v="Tebesonik"/>
    <s v="18"/>
    <s v="Philip Kurgat"/>
    <s v=""/>
    <s v=""/>
    <s v="Informal Business"/>
    <x v="0"/>
  </r>
  <r>
    <s v="VPA6"/>
    <s v="KE-NAK-2404-30137"/>
    <x v="0"/>
    <s v="Under Verification"/>
    <s v="12th March,2024"/>
    <d v="2024-03-12T00:00:00"/>
    <s v="16th April,2024"/>
    <d v="2024-04-16T00:00:00"/>
    <s v="Stephen Ndungu Ndauwa"/>
    <s v="Male"/>
    <s v="5697182"/>
    <s v="+254"/>
    <s v="0723759442"/>
    <s v=""/>
    <s v="0729372704"/>
    <n v="36.245302000000002"/>
    <n v="-0.33467000000000002"/>
    <s v="Nakuru"/>
    <s v="Gilgil"/>
    <s v="Ngorika"/>
    <s v="Chamuka"/>
    <n v="8"/>
    <s v="Samjubiotec Enterprises"/>
    <s v="Samuel juma"/>
    <s v=""/>
    <s v="Informal Business"/>
    <x v="1"/>
  </r>
  <r>
    <s v="VPA6"/>
    <s v="KE-KIA-2401-83432542-00000003"/>
    <x v="0"/>
    <s v="ABC plants"/>
    <s v="5th January,2024"/>
    <d v="2024-01-05T00:00:00"/>
    <s v="14th January,2024"/>
    <d v="2024-01-14T00:00:00"/>
    <s v="Teresia Njuguna Njeri"/>
    <s v="Female"/>
    <s v="3116883"/>
    <s v="+254"/>
    <s v="0722869025"/>
    <s v=""/>
    <s v=""/>
    <n v="36.777904999999997"/>
    <n v="-0.93233299999999997"/>
    <s v="Kiambu"/>
    <s v="Gatundu South"/>
    <s v="Ndarugo"/>
    <s v="Gacharage"/>
    <n v="10"/>
    <s v="John Murira"/>
    <s v="John murira"/>
    <s v=""/>
    <s v="Informal Business"/>
    <x v="0"/>
  </r>
  <r>
    <s v="VPA6"/>
    <s v="KE-KIA-2401-83432542-00000004"/>
    <x v="0"/>
    <s v="ABC plants"/>
    <s v="19th January,2024"/>
    <d v="2024-01-19T00:00:00"/>
    <s v="23rd January,2024"/>
    <d v="2024-01-23T00:00:00"/>
    <s v="Nyaga Anne Nyawira"/>
    <s v="Female"/>
    <s v="3106839"/>
    <s v="+254"/>
    <s v="0715811766"/>
    <s v=""/>
    <s v=""/>
    <n v="36.871032999999997"/>
    <n v="-1.0253950000000001"/>
    <s v="Kiambu"/>
    <s v="Gatundu South"/>
    <s v="Kiamwangi"/>
    <s v="Kiamwangi"/>
    <n v="8"/>
    <s v="John Murira"/>
    <s v="John murira"/>
    <s v=""/>
    <s v="Informal Business"/>
    <x v="0"/>
  </r>
  <r>
    <s v="VPA6"/>
    <s v="KE-NAK-2304-83432642-00000022"/>
    <x v="0"/>
    <s v="ABC plants"/>
    <s v="4th April,2023"/>
    <d v="2023-04-04T00:00:00"/>
    <s v="29th April,2023"/>
    <d v="2023-04-29T00:00:00"/>
    <s v="Gitau Patricia Nyambura"/>
    <s v="Female"/>
    <s v="37478865"/>
    <s v="+254"/>
    <s v="0703459406"/>
    <s v=""/>
    <s v="0720723170"/>
    <n v="36.158465"/>
    <n v="-0.21102000000000001"/>
    <s v="Nakuru"/>
    <s v="Bahati"/>
    <s v="Kabatini"/>
    <s v="Kabatini"/>
    <n v="8"/>
    <s v="Fraha Biotech"/>
    <s v="James King'ori"/>
    <s v=""/>
    <s v="Informal Business"/>
    <x v="0"/>
  </r>
  <r>
    <s v="VPA6"/>
    <s v="KE-NAK-2304-83432642-00000023"/>
    <x v="0"/>
    <s v="ABC plants"/>
    <s v="12th April,2023"/>
    <d v="2023-04-12T00:00:00"/>
    <s v="30th April,2023"/>
    <d v="2023-04-30T00:00:00"/>
    <s v="Gicengo Josphat Kibunja"/>
    <s v="Male"/>
    <s v="23887423"/>
    <s v="+254"/>
    <s v="0724650801"/>
    <s v=""/>
    <s v="0711713793"/>
    <n v="36.138075999999998"/>
    <n v="-0.25534400000000002"/>
    <s v="Nakuru"/>
    <s v="Bahati"/>
    <s v="Kabatini"/>
    <s v="Kabatini"/>
    <n v="8"/>
    <s v="Fraha Biotech"/>
    <s v="Antony Ndungu"/>
    <s v=""/>
    <s v="Informal Business"/>
    <x v="1"/>
  </r>
  <r>
    <s v="VPA6"/>
    <s v="KE-NAK-2306-83432642-00000024"/>
    <x v="0"/>
    <s v="ABC plants"/>
    <s v="15th May,2023"/>
    <d v="2023-05-15T00:00:00"/>
    <s v="5th June,2023"/>
    <d v="2023-06-05T00:00:00"/>
    <s v="Mburu Gerald Macharia"/>
    <s v="Male"/>
    <s v="11466785"/>
    <s v="+254"/>
    <s v="0721836189"/>
    <s v=""/>
    <s v="0716003188"/>
    <n v="36.165255000000002"/>
    <n v="-0.27650999999999998"/>
    <s v="Nakuru"/>
    <s v="Bahati"/>
    <s v="Lanet/Umoja"/>
    <s v="Murunyu"/>
    <n v="10"/>
    <s v="Fraha Biotech"/>
    <s v="Antony Ndungu"/>
    <s v=""/>
    <s v="Informal Business"/>
    <x v="1"/>
  </r>
  <r>
    <s v="VPA6"/>
    <s v="KE-BOM-2405-29828"/>
    <x v="0"/>
    <s v="Under Verification"/>
    <s v="20th October,2023"/>
    <d v="2023-10-20T00:00:00"/>
    <s v="22nd May,2024"/>
    <d v="2024-05-22T00:00:00"/>
    <s v="Marinday Martha Chepkorir"/>
    <s v="Female"/>
    <s v="972964"/>
    <s v="+254"/>
    <s v="0707766938"/>
    <s v=""/>
    <s v=""/>
    <n v="35.408507"/>
    <n v="-0.77445900000000001"/>
    <s v="Bomet"/>
    <s v="Bomet East"/>
    <s v="Merigi"/>
    <s v="Kamoyi"/>
    <n v="10"/>
    <s v="Denis Kipkirui Tonui"/>
    <s v="Tonui"/>
    <s v=""/>
    <s v="Informal Business"/>
    <x v="1"/>
  </r>
  <r>
    <s v="VPA6"/>
    <s v="KE-NYA-2310-83432642-00000012"/>
    <x v="0"/>
    <s v="ABC plants"/>
    <s v="10th September,2023"/>
    <d v="2023-09-10T00:00:00"/>
    <s v="11th October,2023"/>
    <d v="2023-10-11T00:00:00"/>
    <s v="Kimani Kimiri David"/>
    <s v="Male"/>
    <s v="22284079"/>
    <s v="+254"/>
    <s v="0711410030"/>
    <s v=""/>
    <s v="0768892569"/>
    <n v="36.483457000000001"/>
    <n v="-0.12517200000000001"/>
    <s v="Nyandarua"/>
    <s v="Ndaragwa"/>
    <s v="Shamata"/>
    <s v="Simbara"/>
    <n v="10"/>
    <s v="Fraha Biotech"/>
    <s v="James mugo"/>
    <s v=""/>
    <s v="Informal Business"/>
    <x v="1"/>
  </r>
  <r>
    <s v="VPA6"/>
    <s v="KE-NYA-2310-83432642-00000013"/>
    <x v="0"/>
    <s v="ABC plants"/>
    <s v="8th September,2023"/>
    <d v="2023-09-08T00:00:00"/>
    <s v="1st October,2023"/>
    <d v="2023-10-01T00:00:00"/>
    <s v="Gatonye Wangari Dorcas"/>
    <s v="Female"/>
    <s v="23000789"/>
    <s v="+254"/>
    <s v="0708224956"/>
    <s v=""/>
    <s v="0798916476"/>
    <n v="36.470033000000001"/>
    <n v="-0.139297"/>
    <s v="Nyandarua"/>
    <s v="Ndaragwa"/>
    <s v="Shamata"/>
    <s v="Simbara"/>
    <n v="10"/>
    <s v="Fraha Biotech"/>
    <s v="James mugo"/>
    <s v=""/>
    <s v="Informal Business"/>
    <x v="1"/>
  </r>
  <r>
    <s v="VPA6"/>
    <s v="KE-NAK-2404-83432642-00000025"/>
    <x v="0"/>
    <s v="ABC plants"/>
    <s v="20th December,2023"/>
    <d v="2023-12-20T00:00:00"/>
    <s v="16th April,2024"/>
    <d v="2024-04-16T00:00:00"/>
    <s v="Mburu Miriam Njeri"/>
    <s v="Female"/>
    <s v="12464305"/>
    <s v="+254"/>
    <s v="0721664475"/>
    <s v=""/>
    <s v="0786792889"/>
    <n v="36.154161999999999"/>
    <n v="-0.15751100000000001"/>
    <s v="Nakuru"/>
    <s v="Bahati"/>
    <s v="Bahati"/>
    <s v="Matukanio"/>
    <n v="8"/>
    <s v="Fraha Biotech"/>
    <s v="Antony Ndungu"/>
    <s v=""/>
    <s v="Informal Business"/>
    <x v="1"/>
  </r>
  <r>
    <s v="VPA6"/>
    <s v="KE-MUR-1610-17382"/>
    <x v="1"/>
    <s v=""/>
    <s v="31st August,2016"/>
    <d v="2016-08-31T00:00:00"/>
    <s v="20th October,2016"/>
    <d v="2016-10-20T00:00:00"/>
    <s v="Agnes Nduta Kiongo"/>
    <s v="Female"/>
    <s v="20362171"/>
    <s v="721228870"/>
    <s v="2.55E+11"/>
    <s v=""/>
    <s v=""/>
    <n v="37.166952000000002"/>
    <n v="-0.86273900000000003"/>
    <s v="Murang'a"/>
    <s v="Makuyu"/>
    <s v="Kamahuha"/>
    <s v="Githioro"/>
    <s v="6"/>
    <s v="Maurice Kinuthia Wangui"/>
    <s v="Maurice Kinuthia Wangui"/>
    <s v=""/>
    <s v="Informal Business"/>
    <x v="0"/>
  </r>
  <r>
    <s v="VPA6"/>
    <s v="KE-KIR-1612-17418"/>
    <x v="1"/>
    <s v=""/>
    <s v="31st October,2016"/>
    <d v="2016-10-31T00:00:00"/>
    <s v="20th December,2016"/>
    <d v="2016-12-20T00:00:00"/>
    <s v="Francis Murithi Kimotho"/>
    <s v="Male"/>
    <s v="1085492"/>
    <s v="721246353"/>
    <s v="2.55E+11"/>
    <s v=""/>
    <s v=""/>
    <n v="37.244515999999997"/>
    <n v="-0.46929700000000002"/>
    <s v="Kirinyaga"/>
    <s v="Kirinyaga Central"/>
    <s v="Inoi"/>
    <s v=""/>
    <s v="6"/>
    <s v="David Chege"/>
    <s v="David Chege Wangui"/>
    <s v=""/>
    <s v="Informal Business"/>
    <x v="0"/>
  </r>
  <r>
    <s v="VPA6"/>
    <s v="KE-MUR-1611-17434"/>
    <x v="1"/>
    <s v=""/>
    <s v="12th September,2016"/>
    <d v="2016-09-12T00:00:00"/>
    <s v="1st November,2016"/>
    <d v="2016-11-01T00:00:00"/>
    <s v="Henely Nduati Kimotho"/>
    <s v="Male"/>
    <s v="2761551"/>
    <s v="728074183"/>
    <s v="2.55E+11"/>
    <s v=""/>
    <s v=""/>
    <n v="36.898474"/>
    <n v="-0.80647999999999997"/>
    <s v="Murang'a"/>
    <s v="Kandara"/>
    <s v="Ruathi"/>
    <s v="Thika"/>
    <s v="6"/>
    <s v="Washington Mwangi"/>
    <s v="Washington Mwangi Muinuki"/>
    <s v=""/>
    <s v="Informal Business"/>
    <x v="0"/>
  </r>
  <r>
    <s v="VPA6"/>
    <s v="KE-NAN-1701-17435"/>
    <x v="1"/>
    <s v=""/>
    <s v="12th November,2016"/>
    <d v="2016-11-12T00:00:00"/>
    <s v="1st January,2017"/>
    <d v="2017-01-01T00:00:00"/>
    <s v="Henry K Bor"/>
    <s v="Male"/>
    <s v="24718087"/>
    <s v="722854295"/>
    <s v="2.55E+11"/>
    <s v=""/>
    <s v=""/>
    <n v="35.147472999999998"/>
    <n v="0.204458"/>
    <s v="Nandi"/>
    <s v="Nandi Central"/>
    <s v="Kapsabet"/>
    <s v="Kapmochil"/>
    <s v="6"/>
    <s v="Job K Soimo"/>
    <s v="Job K Soimo"/>
    <s v=""/>
    <s v="Informal Business"/>
    <x v="1"/>
  </r>
  <r>
    <s v="VPA6"/>
    <s v="KE-MIG-1609-17458"/>
    <x v="1"/>
    <s v=""/>
    <s v="13th July,2016"/>
    <d v="2016-07-13T00:00:00"/>
    <s v="1st September,2016"/>
    <d v="2016-09-01T00:00:00"/>
    <s v="John Omwanda Dongo"/>
    <s v="Male"/>
    <s v="1042559"/>
    <s v="729324503"/>
    <s v="2.55E+11"/>
    <s v=""/>
    <s v="2.55E+11"/>
    <n v="34.167746999999999"/>
    <n v="-0.83433800000000002"/>
    <s v="Migori"/>
    <s v="Nyatike"/>
    <s v="Kacheing"/>
    <s v="Ragoi"/>
    <s v="6"/>
    <s v="Edwin Odhiambo"/>
    <s v="Edwin Odhiambo"/>
    <s v=""/>
    <s v="Informal Business"/>
    <x v="1"/>
  </r>
  <r>
    <s v="VPA6"/>
    <s v="KE-THA-1612-17474"/>
    <x v="1"/>
    <s v=""/>
    <s v="12th October,2016"/>
    <d v="2016-10-12T00:00:00"/>
    <s v="1st December,2016"/>
    <d v="2016-12-01T00:00:00"/>
    <s v="Kiria David Nyaga"/>
    <s v="Male"/>
    <s v="1089898"/>
    <s v="703512798"/>
    <s v="2.55E+11"/>
    <s v=""/>
    <s v=""/>
    <n v="37.622563"/>
    <n v="-0.35931299999999999"/>
    <s v="Tharaka-Nithi"/>
    <s v="Chuka"/>
    <s v="Magumoni"/>
    <s v="Chuka"/>
    <s v="8"/>
    <s v="David Chege"/>
    <s v=""/>
    <s v=""/>
    <s v="Informal Business"/>
    <x v="0"/>
  </r>
  <r>
    <s v="VPA6"/>
    <s v="KE-THA-1612-17486"/>
    <x v="0"/>
    <s v="Hostile Client"/>
    <s v="11th November,2016"/>
    <d v="2016-11-11T00:00:00"/>
    <s v="31st December,2016"/>
    <d v="2016-12-31T00:00:00"/>
    <s v="Martha Kagendo Nyaga"/>
    <s v="Female"/>
    <s v="660733"/>
    <s v="723914673"/>
    <s v="2.55E+11"/>
    <s v=""/>
    <s v=""/>
    <n v="37.616253"/>
    <n v="-0.353103"/>
    <s v="Tharaka-Nithi"/>
    <s v="Chuka"/>
    <s v="Chuka"/>
    <s v="Magumoni"/>
    <n v="8"/>
    <s v="David Chege"/>
    <s v=""/>
    <s v=""/>
    <s v="Informal Business"/>
    <x v="0"/>
  </r>
  <r>
    <s v="VPA6"/>
    <s v="KE-KIR-1701-17512"/>
    <x v="0"/>
    <s v="Unreachable"/>
    <s v="12th November,2016"/>
    <d v="2016-11-12T00:00:00"/>
    <s v="1st January,2017"/>
    <d v="2017-01-01T00:00:00"/>
    <s v="Peter Kasungu Daniel"/>
    <s v="Male"/>
    <s v="9216600"/>
    <s v="+254720843665"/>
    <s v="2.55E+11"/>
    <s v=""/>
    <s v=""/>
    <m/>
    <m/>
    <s v="Kirinyaga"/>
    <s v="Kirinyaga Central"/>
    <s v="Mutira"/>
    <s v="Kagumo"/>
    <s v="6"/>
    <s v="David Chege"/>
    <s v="David Chege Wangui"/>
    <s v=""/>
    <s v="Informal Business"/>
    <x v="0"/>
  </r>
  <r>
    <s v="VPA6"/>
    <s v="KE-NAK-1608-17532"/>
    <x v="0"/>
    <s v="Unreachable"/>
    <s v="12th June,2016"/>
    <d v="2016-06-12T00:00:00"/>
    <s v="1st August,2016"/>
    <d v="2016-08-01T00:00:00"/>
    <s v="Samwel Kariuki Irungu"/>
    <s v="Male"/>
    <s v="3466315"/>
    <s v="+254719279648"/>
    <s v="2.55E+11"/>
    <s v=""/>
    <s v=""/>
    <m/>
    <m/>
    <s v="Nakuru"/>
    <s v="Subukia"/>
    <s v="Munanda"/>
    <s v="Arachi"/>
    <s v="6"/>
    <s v="David Chege"/>
    <s v=""/>
    <s v=""/>
    <s v="Informal Business"/>
    <x v="0"/>
  </r>
  <r>
    <s v="VPA6"/>
    <s v="KE-NAK-1612-17533"/>
    <x v="0"/>
    <s v="Unreachable"/>
    <s v="11th November,2016"/>
    <d v="2016-11-11T00:00:00"/>
    <s v="31st December,2016"/>
    <d v="2016-12-31T00:00:00"/>
    <s v="Sarah Njerunah Muthnga"/>
    <s v="Female"/>
    <s v="616723"/>
    <s v="+254713153675"/>
    <s v="2.55E+11"/>
    <s v=""/>
    <s v=""/>
    <m/>
    <m/>
    <s v="Nakuru"/>
    <s v="Subukia"/>
    <s v="Ndungiri"/>
    <s v="Kabazi Makara"/>
    <s v="6"/>
    <s v="David Chege"/>
    <s v="David Chege Wangui"/>
    <s v=""/>
    <s v="Informal Business"/>
    <x v="0"/>
  </r>
  <r>
    <s v="VPA6"/>
    <s v="KE-LAI-1611-17387"/>
    <x v="0"/>
    <s v="Unreachable"/>
    <s v="30th September,2016"/>
    <d v="2016-09-30T00:00:00"/>
    <s v="19th November,2016"/>
    <d v="2016-11-19T00:00:00"/>
    <s v="Amos Maina"/>
    <s v="Male"/>
    <s v="99999"/>
    <s v="718801019"/>
    <s v=""/>
    <s v=""/>
    <s v=""/>
    <m/>
    <m/>
    <s v="Laikipia"/>
    <s v="Laikipia East"/>
    <s v="Thingitu"/>
    <s v="Thingitu"/>
    <s v="8"/>
    <s v="George Kiriungi Ngatia"/>
    <s v="George Kiriungi Ngatia"/>
    <s v=""/>
    <s v="Informal Business"/>
    <x v="1"/>
  </r>
  <r>
    <s v="VPA6"/>
    <s v="KE-KIA-1612-17388"/>
    <x v="1"/>
    <s v=""/>
    <s v="11th November,2016"/>
    <d v="2016-11-11T00:00:00"/>
    <s v="31st December,2016"/>
    <d v="2016-12-31T00:00:00"/>
    <s v="Angeline Gaceru Muruga"/>
    <s v="Female"/>
    <s v="20845672"/>
    <s v="+254725945417"/>
    <s v="2.55E+11"/>
    <s v=""/>
    <s v="2.55E+11"/>
    <n v="36.841307"/>
    <n v="-1.0862499999999999"/>
    <s v="Kiambu"/>
    <s v="Githunguri"/>
    <s v="Ngewa"/>
    <s v="Mitah"/>
    <s v="8"/>
    <s v="Joseph Ndua Tatu"/>
    <s v="Joseph Ndua Tatu"/>
    <s v=""/>
    <s v="Informal Business"/>
    <x v="1"/>
  </r>
  <r>
    <s v="VPA6"/>
    <s v="KE-EMB-1609-17403"/>
    <x v="0"/>
    <s v="Unreachable"/>
    <s v="13th July,2016"/>
    <d v="2016-07-13T00:00:00"/>
    <s v="1st September,2016"/>
    <d v="2016-09-01T00:00:00"/>
    <s v="Doris Muthoni Karanja"/>
    <s v="Female"/>
    <s v="1360018"/>
    <s v="+254712096233"/>
    <s v="2.55E+11"/>
    <s v=""/>
    <s v=""/>
    <m/>
    <m/>
    <s v="Embu"/>
    <s v="Mbeere"/>
    <s v="Kanyua"/>
    <s v="Mbora"/>
    <s v="8"/>
    <s v="David Chege"/>
    <s v=""/>
    <s v=""/>
    <s v="Informal Business"/>
    <x v="0"/>
  </r>
  <r>
    <s v="VPA6"/>
    <s v="KE-NAK-1701-17409"/>
    <x v="1"/>
    <s v=""/>
    <s v="7th December,2016"/>
    <d v="2016-12-07T00:00:00"/>
    <s v="26th January,2017"/>
    <d v="2017-01-26T00:00:00"/>
    <s v="Esther Jebet Kipkosiom"/>
    <s v="Male"/>
    <s v="10940329"/>
    <s v="722484941"/>
    <s v="2.55E+11"/>
    <s v=""/>
    <s v="2.55E+11"/>
    <n v="35.983710000000002"/>
    <n v="-0.16775300000000001"/>
    <s v="Nakuru"/>
    <s v="Rongai"/>
    <s v="Kabarak"/>
    <s v="Kbt Farm"/>
    <s v="8"/>
    <s v="John Mwangi Karugu"/>
    <s v="John Mwangi Karugu"/>
    <s v=""/>
    <s v="Informal Business"/>
    <x v="0"/>
  </r>
  <r>
    <s v="VPA6"/>
    <s v="KE-TAI-1612-17415"/>
    <x v="1"/>
    <s v=""/>
    <s v="12th October,2016"/>
    <d v="2016-10-12T00:00:00"/>
    <s v="1st December,2016"/>
    <d v="2016-12-01T00:00:00"/>
    <s v="Fr Dismas Moranga Chapaaji"/>
    <s v="Male"/>
    <s v="99999"/>
    <s v="727375483"/>
    <s v="2.55E+11"/>
    <s v=""/>
    <s v="2.55E+11"/>
    <n v="38.315330000000003"/>
    <n v="-3.414059"/>
    <s v="Taita/Taveta"/>
    <s v="Wundanyi"/>
    <s v="Mgange"/>
    <s v="Wundanyi"/>
    <s v="8"/>
    <s v="Patrick Zinghani"/>
    <s v=""/>
    <s v=""/>
    <s v="Informal Business"/>
    <x v="0"/>
  </r>
  <r>
    <s v="VPA6"/>
    <s v="KE-KIR-1611-17423"/>
    <x v="1"/>
    <s v=""/>
    <s v="12th September,2016"/>
    <d v="2016-09-12T00:00:00"/>
    <s v="1st November,2016"/>
    <d v="2016-11-01T00:00:00"/>
    <s v="Genson Kinyua Muriuki"/>
    <s v="Male"/>
    <s v="6602256"/>
    <s v="72080783"/>
    <s v="2.55E+11"/>
    <s v=""/>
    <s v=""/>
    <n v="37.297286999999997"/>
    <n v="-0.52569200000000005"/>
    <s v="Kirinyaga"/>
    <s v="Kerugoya/Kutus"/>
    <s v="Kerugoya"/>
    <s v="Kerugoya"/>
    <s v="8"/>
    <s v="David Chege"/>
    <s v=""/>
    <s v=""/>
    <s v="Informal Business"/>
    <x v="0"/>
  </r>
  <r>
    <s v="VPA6"/>
    <s v="KE-KIR-1701-17425"/>
    <x v="1"/>
    <s v=""/>
    <s v="12th November,2016"/>
    <d v="2016-11-12T00:00:00"/>
    <s v="1st January,2017"/>
    <d v="2017-01-01T00:00:00"/>
    <s v="Geofrrey Warui Wachira"/>
    <s v="Male"/>
    <s v="99999"/>
    <s v="721206757"/>
    <s v="2.55E+11"/>
    <s v=""/>
    <s v=""/>
    <n v="37.250836999999997"/>
    <n v="-0.53708999999999996"/>
    <s v="Kirinyaga"/>
    <s v="Kerugoya/Kutus"/>
    <s v="Kanyekini"/>
    <s v="Kathare"/>
    <s v="8"/>
    <s v="David Chege"/>
    <s v="David Chege Wangui"/>
    <s v=""/>
    <s v="Informal Business"/>
    <x v="0"/>
  </r>
  <r>
    <s v="VPA6"/>
    <s v="KE-MIG-1611-17441"/>
    <x v="1"/>
    <s v=""/>
    <s v="12th September,2016"/>
    <d v="2016-09-12T00:00:00"/>
    <s v="1st November,2016"/>
    <d v="2016-11-01T00:00:00"/>
    <s v="James Awega Onyango"/>
    <s v="Male"/>
    <s v="270892"/>
    <s v="723205168"/>
    <s v="2.55E+11"/>
    <s v=""/>
    <s v=""/>
    <n v="34.479503000000001"/>
    <n v="-0.97954200000000002"/>
    <s v="Migori"/>
    <s v="Uriri"/>
    <s v="Kanya"/>
    <s v="Kanya"/>
    <s v="8"/>
    <s v="Stephen Otieno Okuta"/>
    <s v=""/>
    <s v=""/>
    <s v="Informal Business"/>
    <x v="0"/>
  </r>
  <r>
    <s v="VPA6"/>
    <s v="KE-KIS-1701-17452"/>
    <x v="1"/>
    <s v=""/>
    <s v="10th September,2016"/>
    <d v="2016-09-10T00:00:00"/>
    <s v="15th January,2017"/>
    <d v="2017-01-15T00:00:00"/>
    <s v="Joe Ombwayo Miyaa"/>
    <s v="Male"/>
    <s v="6611388"/>
    <s v="733701717"/>
    <s v="2.55E+11"/>
    <s v=""/>
    <s v=""/>
    <n v="34.784784999999999"/>
    <n v="-0.14178299999999999"/>
    <s v="Kisumu"/>
    <s v="Kisumu East"/>
    <s v="Kohwa"/>
    <s v="Obong"/>
    <s v="8"/>
    <s v="Thomas Mboya Omwadho"/>
    <s v="Thomas Mboya Omwadho"/>
    <s v=""/>
    <s v="Informal Business"/>
    <x v="0"/>
  </r>
  <r>
    <s v="VPA6"/>
    <s v="KE-EMB-1602-17465"/>
    <x v="0"/>
    <s v="Unreachable"/>
    <s v="13th December,2015"/>
    <d v="2015-12-13T00:00:00"/>
    <s v="1st February,2016"/>
    <d v="2016-02-01T00:00:00"/>
    <s v="Joseph Nyaga Njeru"/>
    <s v="Male"/>
    <s v="99999"/>
    <s v="+254719475869"/>
    <s v="2.55E+11"/>
    <s v=""/>
    <s v=""/>
    <m/>
    <m/>
    <s v="Embu"/>
    <s v="Mbeere South"/>
    <s v="Kanyau"/>
    <s v="Mbora"/>
    <s v="8"/>
    <s v="David Chege"/>
    <s v=""/>
    <s v=""/>
    <s v="Informal Business"/>
    <x v="0"/>
  </r>
  <r>
    <s v="VPA6"/>
    <s v="KE-KER-1701-17473"/>
    <x v="1"/>
    <s v=""/>
    <s v="12th November,2016"/>
    <d v="2016-11-12T00:00:00"/>
    <s v="1st January,2017"/>
    <d v="2017-01-01T00:00:00"/>
    <s v="Kipkirui Weldon Ronoh"/>
    <s v="Male"/>
    <s v="25329833"/>
    <s v="715799469"/>
    <s v="2.55E+11"/>
    <s v=""/>
    <s v="2.55E+11"/>
    <n v="35.141550000000002"/>
    <n v="-0.58669000000000004"/>
    <s v="Kericho"/>
    <s v="Bureti"/>
    <s v="Cheboin"/>
    <s v="Cheborge"/>
    <s v="8"/>
    <s v="Philip Kiget"/>
    <s v="Philip Kiget"/>
    <s v=""/>
    <s v="Informal Business"/>
    <x v="1"/>
  </r>
  <r>
    <s v="VPA6"/>
    <s v="KE-EMB-1609-17483"/>
    <x v="1"/>
    <s v=""/>
    <s v="11th August,2016"/>
    <d v="2016-08-11T00:00:00"/>
    <s v="30th September,2016"/>
    <d v="2016-09-30T00:00:00"/>
    <s v="Margaret Wambui Kiura"/>
    <s v="Female"/>
    <s v="2030076"/>
    <s v="721965279"/>
    <s v="2.55E+11"/>
    <s v=""/>
    <s v=""/>
    <n v="37.590111999999998"/>
    <n v="-0.39292700000000003"/>
    <s v="Embu"/>
    <s v="Runyenjes"/>
    <s v="Kieni South"/>
    <s v="Mubu"/>
    <s v="8"/>
    <s v="David Chege"/>
    <s v="David Chege Wangui"/>
    <s v=""/>
    <s v="Informal Business"/>
    <x v="0"/>
  </r>
  <r>
    <s v="VPA6"/>
    <s v="KE-NAK-1606-17489"/>
    <x v="1"/>
    <s v=""/>
    <s v="12th April,2016"/>
    <d v="2016-04-12T00:00:00"/>
    <s v="1st June,2016"/>
    <d v="2016-06-01T00:00:00"/>
    <s v="Mary Nyambura Kamau"/>
    <s v="Female"/>
    <s v="586850"/>
    <s v="728290588"/>
    <s v="2.55E+11"/>
    <s v=""/>
    <s v=""/>
    <n v="36.149253000000002"/>
    <n v="-0.27901799999999999"/>
    <s v="Nakuru"/>
    <s v="Bahati"/>
    <s v="Kiamunyu"/>
    <s v=""/>
    <s v="8"/>
    <s v="Anthony Ndungu Kamau"/>
    <s v=""/>
    <s v=""/>
    <s v="Informal Business"/>
    <x v="0"/>
  </r>
  <r>
    <s v="VPA6"/>
    <s v="KE-NYA-1612-17507"/>
    <x v="1"/>
    <s v=""/>
    <s v="12th October,2016"/>
    <d v="2016-10-12T00:00:00"/>
    <s v="1st December,2016"/>
    <d v="2016-12-01T00:00:00"/>
    <s v="Paul Muriithi Gichuki"/>
    <s v="Male"/>
    <s v="11788727"/>
    <s v="722349899"/>
    <s v="2.55E+11"/>
    <s v=""/>
    <s v=""/>
    <n v="36.575001999999998"/>
    <n v="-0.52614700000000003"/>
    <s v="Nyandarua"/>
    <s v="North Kinangop"/>
    <s v="North Kinangop"/>
    <s v=""/>
    <s v="8"/>
    <s v="Jowama Biogas Construction"/>
    <s v="Joyce Njeri"/>
    <s v=""/>
    <s v="Informal Business"/>
    <x v="0"/>
  </r>
  <r>
    <s v="VPA6"/>
    <s v="KE-KIR-1610-17511"/>
    <x v="0"/>
    <s v="Unreachable"/>
    <s v="12th August,2016"/>
    <d v="2016-08-12T00:00:00"/>
    <s v="1st October,2016"/>
    <d v="2016-10-01T00:00:00"/>
    <s v="Peter Kamau Mwangi"/>
    <s v="Male"/>
    <s v="24390264"/>
    <s v="+254736516980"/>
    <s v="2.55E+11"/>
    <s v=""/>
    <s v=""/>
    <m/>
    <m/>
    <s v="Kirinyaga"/>
    <s v="Ndia"/>
    <s v="Kiringati"/>
    <s v="Baricho"/>
    <s v="8"/>
    <s v="David Chege"/>
    <s v=""/>
    <s v=""/>
    <s v="Informal Business"/>
    <x v="0"/>
  </r>
  <r>
    <s v="VPA6"/>
    <s v="KE-TAI-1701-17521"/>
    <x v="1"/>
    <s v=""/>
    <s v="12th November,2016"/>
    <d v="2016-11-12T00:00:00"/>
    <s v="1st January,2017"/>
    <d v="2017-01-01T00:00:00"/>
    <s v="Rose Mkiwa Mwasaru"/>
    <s v="Female"/>
    <s v="24074008"/>
    <s v="715882247"/>
    <s v="2.55E+11"/>
    <s v=""/>
    <s v="2.55E+11"/>
    <n v="38.349322999999998"/>
    <n v="-3.3472240000000002"/>
    <s v="Taita/Taveta"/>
    <s v="Wundanyi"/>
    <s v="Wamingu"/>
    <s v="Ndineyi"/>
    <s v="8"/>
    <s v="Patrick Zinghani"/>
    <s v=""/>
    <s v=""/>
    <s v="Informal Business"/>
    <x v="0"/>
  </r>
  <r>
    <s v="VPA6"/>
    <s v="KE-KIR-1612-17522"/>
    <x v="1"/>
    <s v=""/>
    <s v="12th October,2016"/>
    <d v="2016-10-12T00:00:00"/>
    <s v="1st December,2016"/>
    <d v="2016-12-01T00:00:00"/>
    <s v="Rose Wambui Ngiri"/>
    <s v="Male"/>
    <s v="2583200"/>
    <s v="728893837"/>
    <s v="2.55E+11"/>
    <s v=""/>
    <s v=""/>
    <n v="37.297232999999999"/>
    <n v="-0.52560700000000005"/>
    <s v="Kirinyaga"/>
    <s v="Kirinyaga Central"/>
    <s v="Karia"/>
    <s v=""/>
    <s v="8"/>
    <s v="David Chege"/>
    <s v=""/>
    <s v=""/>
    <s v="Informal Business"/>
    <x v="0"/>
  </r>
  <r>
    <s v="VPA6"/>
    <s v="KE-KIA-1702-17529"/>
    <x v="1"/>
    <s v=""/>
    <s v="31st December,2016"/>
    <d v="2016-12-31T00:00:00"/>
    <s v="19th February,2017"/>
    <d v="2017-02-19T00:00:00"/>
    <s v="Samuel Kangere Gatoto"/>
    <s v="Male"/>
    <s v="99999"/>
    <s v="725019323"/>
    <s v=""/>
    <s v=""/>
    <s v=""/>
    <n v="36.876069000000001"/>
    <n v="-1.0978410000000001"/>
    <s v="Kiambu"/>
    <s v="Githunguri"/>
    <s v="Ngewa"/>
    <s v="Ndithia"/>
    <s v="8"/>
    <s v="Joseph Ndua Tatu"/>
    <s v="Joseph Ndua Tatu"/>
    <s v=""/>
    <s v="Informal Business"/>
    <x v="1"/>
  </r>
  <r>
    <s v="VPA6"/>
    <s v="KE-KIR-1712-17547"/>
    <x v="2"/>
    <s v="Hostile Client"/>
    <s v="12th October,2017"/>
    <d v="2017-10-12T00:00:00"/>
    <s v="1st December,2017"/>
    <d v="2017-12-01T00:00:00"/>
    <s v="Tomas Mwangi Muriithi"/>
    <s v="Male"/>
    <s v="133333"/>
    <s v="+254721411378"/>
    <s v="2.55E+11"/>
    <s v=""/>
    <s v=""/>
    <m/>
    <m/>
    <s v="Kirinyaga"/>
    <s v="Kirinyaga Central"/>
    <s v="Kianderi"/>
    <s v="Kerugoya"/>
    <s v="8"/>
    <s v="David Chege"/>
    <s v=""/>
    <s v=""/>
    <s v="Informal Business"/>
    <x v="0"/>
  </r>
  <r>
    <s v="VPA6"/>
    <s v="KE-KIA-1611-17421"/>
    <x v="1"/>
    <s v=""/>
    <s v="12th September,2016"/>
    <d v="2016-09-12T00:00:00"/>
    <s v="1st November,2016"/>
    <d v="2016-11-01T00:00:00"/>
    <s v="Gabriel Kiarie"/>
    <s v="Male"/>
    <s v="263384"/>
    <s v="719772459"/>
    <s v="2.55E+11"/>
    <s v=""/>
    <s v="2.55E+11"/>
    <n v="36.910151999999997"/>
    <n v="-0.98615200000000003"/>
    <s v="Kiambu"/>
    <s v="Gatundu South"/>
    <s v="Ngenda"/>
    <s v="Gatei"/>
    <s v="10"/>
    <s v="Maurice Kinuthia Wangui"/>
    <s v="Maurice Kinuthia Wangui"/>
    <s v=""/>
    <s v="Informal Business"/>
    <x v="0"/>
  </r>
  <r>
    <s v="VPA6"/>
    <s v="KE-KIA-1611-17427"/>
    <x v="1"/>
    <s v=""/>
    <s v="12th September,2016"/>
    <d v="2016-09-12T00:00:00"/>
    <s v="1st November,2016"/>
    <d v="2016-11-01T00:00:00"/>
    <s v="George Njoroge Kimani"/>
    <s v="Male"/>
    <s v="13843290"/>
    <s v="763353401"/>
    <s v=""/>
    <s v=""/>
    <s v="2.55E+11"/>
    <n v="36.909905000000002"/>
    <n v="-0.98578500000000002"/>
    <s v="Kiambu"/>
    <s v="Gatundu South"/>
    <s v="Ngenda"/>
    <s v="Gatei"/>
    <s v="10"/>
    <s v="Maurice Kinuthia Wangui"/>
    <s v="Maurice Kinuthia Wangui"/>
    <s v=""/>
    <s v="Informal Business"/>
    <x v="0"/>
  </r>
  <r>
    <s v="VPA6"/>
    <s v="KE-KIA-1612-17444"/>
    <x v="1"/>
    <s v=""/>
    <s v="12th October,2016"/>
    <d v="2016-10-12T00:00:00"/>
    <s v="1st December,2016"/>
    <d v="2016-12-01T00:00:00"/>
    <s v="James Wamwati Kirunga"/>
    <s v="Male"/>
    <s v="37028856"/>
    <s v="721770157"/>
    <s v="2.55E+11"/>
    <s v=""/>
    <s v=""/>
    <n v="36.816543000000003"/>
    <n v="-1.160463"/>
    <s v="Kiambu"/>
    <s v="Kiambu"/>
    <s v="Ndumberi"/>
    <s v="Kanunga"/>
    <s v="10"/>
    <s v="Maurice Kinuthia Wangui"/>
    <s v="Maurice Kinuthia Wangui"/>
    <s v=""/>
    <s v="Informal Business"/>
    <x v="0"/>
  </r>
  <r>
    <s v="VPA6"/>
    <s v="KE-KAK-1701-17453"/>
    <x v="1"/>
    <s v=""/>
    <s v="12th November,2016"/>
    <d v="2016-11-12T00:00:00"/>
    <s v="1st January,2017"/>
    <d v="2017-01-01T00:00:00"/>
    <s v="John Gesabo Kebati"/>
    <s v="Male"/>
    <s v="31412494"/>
    <s v="711323304"/>
    <s v="2.55E+11"/>
    <s v=""/>
    <s v="2.55E+11"/>
    <n v="34.752347"/>
    <n v="0.26204699999999997"/>
    <s v="Kakamega"/>
    <s v="Lurambi"/>
    <s v="Shirere"/>
    <s v="Matende"/>
    <s v="10"/>
    <s v="Gillet Lihanda"/>
    <s v="Gillet Savayi Lihanda"/>
    <s v=""/>
    <s v="Informal Business"/>
    <x v="1"/>
  </r>
  <r>
    <s v="VPA6"/>
    <s v="KE-KIA-1612-17509"/>
    <x v="1"/>
    <s v=""/>
    <s v="11th November,2016"/>
    <d v="2016-11-11T00:00:00"/>
    <s v="31st December,2016"/>
    <d v="2016-12-31T00:00:00"/>
    <s v="Pauline Wanjeru Chege"/>
    <s v="Female"/>
    <s v="4697976"/>
    <s v="721879035"/>
    <s v="2.55E+11"/>
    <s v=""/>
    <s v="2.55E+11"/>
    <n v="36.985031999999997"/>
    <n v="-1.1509879999999999"/>
    <s v="Kiambu"/>
    <s v="Ruiru"/>
    <s v="Theta"/>
    <s v="Murera"/>
    <s v="10"/>
    <s v="Edwin Odhiambo"/>
    <s v="Edwin Odhiambo"/>
    <s v=""/>
    <s v="Informal Business"/>
    <x v="1"/>
  </r>
  <r>
    <s v="VPA6"/>
    <s v="KE-NYA-1702-17528"/>
    <x v="1"/>
    <s v=""/>
    <s v="13th December,2016"/>
    <d v="2016-12-13T00:00:00"/>
    <s v="1st February,2017"/>
    <d v="2017-02-01T00:00:00"/>
    <s v="Samson Ombuna Nyakiongora"/>
    <s v="Male"/>
    <s v="1055851"/>
    <s v="720462446"/>
    <s v="2.55E+11"/>
    <s v=""/>
    <s v=""/>
    <n v="34.938772999999998"/>
    <n v="-0.768625"/>
    <s v="Nyamira"/>
    <s v="Nyamira North"/>
    <s v="Ligoma"/>
    <s v="Tondori"/>
    <s v="10"/>
    <s v="George Otwori"/>
    <s v="George Otwori"/>
    <s v=""/>
    <s v="Informal Business"/>
    <x v="0"/>
  </r>
  <r>
    <s v="VPA6"/>
    <s v="KE-KIA-1611-17542"/>
    <x v="1"/>
    <s v=""/>
    <s v="12th September,2016"/>
    <d v="2016-09-12T00:00:00"/>
    <s v="1st November,2016"/>
    <d v="2016-11-01T00:00:00"/>
    <s v="Stephen Mwaura Thuku"/>
    <s v="Male"/>
    <s v="28575055"/>
    <s v="718076128"/>
    <s v="2.55E+11"/>
    <s v=""/>
    <s v=""/>
    <n v="36.823773000000003"/>
    <n v="-1.1317759999999999"/>
    <s v="Kiambu"/>
    <s v="Kiambaa"/>
    <s v="Ting'Ang'A"/>
    <s v="Kangongo"/>
    <s v="10"/>
    <s v="Maurice Kinuthia Wangui"/>
    <s v="Maurice Kinuthia Wangui"/>
    <s v=""/>
    <s v="Informal Business"/>
    <x v="0"/>
  </r>
  <r>
    <s v="VPA6"/>
    <s v="KE-NAN-1701-17385"/>
    <x v="1"/>
    <s v=""/>
    <s v="12th November,2016"/>
    <d v="2016-11-12T00:00:00"/>
    <s v="1st January,2017"/>
    <d v="2017-01-01T00:00:00"/>
    <s v="Alice Jerono Ngetich"/>
    <s v="Female"/>
    <s v="26679205"/>
    <s v="726365345"/>
    <s v="2.55E+11"/>
    <s v=""/>
    <s v="2.55E+11"/>
    <n v="35.156284999999997"/>
    <n v="0.123277"/>
    <s v="Nandi"/>
    <s v="Nandi Hills"/>
    <s v="Nandi Hills"/>
    <s v="Kosoiwot"/>
    <s v="12"/>
    <s v="Job K Soimo"/>
    <s v="Job K Soimo"/>
    <s v=""/>
    <s v="Informal Business"/>
    <x v="1"/>
  </r>
  <r>
    <s v="VPA6"/>
    <s v="KE-MUR-1612-17411"/>
    <x v="1"/>
    <s v=""/>
    <s v="11th November,2016"/>
    <d v="2016-11-11T00:00:00"/>
    <s v="31st December,2016"/>
    <d v="2016-12-31T00:00:00"/>
    <s v="Ezekiah Kimani Ngekenya"/>
    <s v="Male"/>
    <s v="7545121"/>
    <s v="72444950"/>
    <s v="2.55E+11"/>
    <s v=""/>
    <s v="2.55E+11"/>
    <n v="37.137867"/>
    <n v="-0.96033100000000005"/>
    <s v="Murang'a"/>
    <s v="Kandara"/>
    <s v="Kenol"/>
    <s v="Kimorori"/>
    <s v="12"/>
    <s v="Maurice Kinuthia Wangui"/>
    <s v="Maurice Kinuthia Wangui"/>
    <s v=""/>
    <s v="Informal Business"/>
    <x v="0"/>
  </r>
  <r>
    <s v="VPA6"/>
    <s v="KE-NAN-1612-17439"/>
    <x v="1"/>
    <s v=""/>
    <s v="12th October,2016"/>
    <d v="2016-10-12T00:00:00"/>
    <s v="1st December,2016"/>
    <d v="2016-12-01T00:00:00"/>
    <s v="Isaac K Letting"/>
    <s v="Male"/>
    <s v="23457678"/>
    <s v="721935784"/>
    <s v="2.55E+11"/>
    <s v=""/>
    <s v=""/>
    <n v="35.303507000000003"/>
    <n v="0.16800499999999999"/>
    <s v="Nandi"/>
    <s v="Nandi Hills"/>
    <s v="Lessos"/>
    <s v="Koilot"/>
    <s v="12"/>
    <s v="Job K Soimo"/>
    <s v="Job K Soimo"/>
    <s v=""/>
    <s v="Informal Business"/>
    <x v="0"/>
  </r>
  <r>
    <s v="VPA6"/>
    <s v="KE-MUR-1611-17443"/>
    <x v="0"/>
    <s v="Hostile Client"/>
    <s v="10th October,2016"/>
    <d v="2016-10-10T00:00:00"/>
    <s v="21st November,2016"/>
    <d v="2016-11-21T00:00:00"/>
    <s v="James Mwangi Ngugi"/>
    <s v="Male"/>
    <s v="3329850"/>
    <s v="+254721515534"/>
    <s v="2.55E+11"/>
    <s v=""/>
    <s v=""/>
    <m/>
    <m/>
    <s v="Murang'a"/>
    <s v="Kandara"/>
    <s v="Ngarariga"/>
    <s v="Kahaini"/>
    <s v="12"/>
    <s v="Washington Mwangi"/>
    <s v="Washington Mwangi Muinuki"/>
    <s v=""/>
    <s v="Informal Business"/>
    <x v="0"/>
  </r>
  <r>
    <s v="VPA6"/>
    <s v="KE-LAI-1701-17459"/>
    <x v="1"/>
    <s v=""/>
    <s v="28th December,2016"/>
    <d v="2016-12-28T00:00:00"/>
    <s v="5th January,2017"/>
    <d v="2017-01-05T00:00:00"/>
    <s v="John Wandati Mbochi"/>
    <s v="Male"/>
    <s v="2966114"/>
    <s v="722867494"/>
    <s v="2.55E+11"/>
    <s v=""/>
    <s v=""/>
    <n v="36.306468000000002"/>
    <n v="5.4186999999999999E-2"/>
    <s v="Laikipia"/>
    <s v="Nyahururu"/>
    <s v="Losogwa"/>
    <s v="Karuga"/>
    <s v="12"/>
    <s v="John Kariuki"/>
    <s v="John Kariuki"/>
    <s v=""/>
    <s v="Informal Business"/>
    <x v="1"/>
  </r>
  <r>
    <s v="VPA6"/>
    <s v="KE-MAK-1609-17491"/>
    <x v="1"/>
    <s v=""/>
    <s v="13th July,2016"/>
    <d v="2016-07-13T00:00:00"/>
    <s v="1st September,2016"/>
    <d v="2016-09-01T00:00:00"/>
    <s v="Mathew Musau Mungata"/>
    <s v="Male"/>
    <s v="6413393"/>
    <s v="722564001"/>
    <s v="2.55E+11"/>
    <s v=""/>
    <s v=""/>
    <n v="37.540598000000003"/>
    <n v="-1.7403550000000001"/>
    <s v="Makueni"/>
    <s v="Makueni"/>
    <s v="Ukia"/>
    <s v="Iuane"/>
    <s v="12"/>
    <s v="Paul K Musyoka"/>
    <s v="Paul K Musyoka"/>
    <s v=""/>
    <s v="Informal Business"/>
    <x v="0"/>
  </r>
  <r>
    <s v="VPA6"/>
    <s v="KE-NAK-1604-17496"/>
    <x v="1"/>
    <s v=""/>
    <s v="22nd February,2016"/>
    <d v="2016-02-22T00:00:00"/>
    <s v="12th April,2016"/>
    <d v="2016-04-12T00:00:00"/>
    <s v="Mukey James Kipsang"/>
    <s v="Male"/>
    <s v="28191631"/>
    <s v="701202202"/>
    <s v=""/>
    <s v=""/>
    <s v=""/>
    <n v="36.015487"/>
    <n v="-0.16536000000000001"/>
    <s v="Nakuru"/>
    <s v="Rongai"/>
    <s v="O-Rongai"/>
    <s v="Gitau"/>
    <s v="12"/>
    <s v="John Mwangi Karugu"/>
    <s v=""/>
    <s v=""/>
    <s v="Informal Business"/>
    <x v="0"/>
  </r>
  <r>
    <s v="VPA6"/>
    <s v="KE-NAK-1608-17503"/>
    <x v="1"/>
    <s v=""/>
    <s v="12th June,2016"/>
    <d v="2016-06-12T00:00:00"/>
    <s v="1st August,2016"/>
    <d v="2016-08-01T00:00:00"/>
    <s v="Nixon Kimugui Kibet"/>
    <s v="Male"/>
    <s v="20333985"/>
    <s v="722642733"/>
    <s v="2.55E+11"/>
    <s v=""/>
    <s v=""/>
    <n v="35.960506000000002"/>
    <n v="-0.15084600000000001"/>
    <s v="Nakuru"/>
    <s v="Rongai"/>
    <s v="Soin"/>
    <s v="Kampiya Moto"/>
    <n v="12"/>
    <s v="John Kariuki"/>
    <s v="John Kariuki"/>
    <s v=""/>
    <s v="Informal Business"/>
    <x v="0"/>
  </r>
  <r>
    <s v="VPA6"/>
    <s v="KE-KIA-1612-17514"/>
    <x v="1"/>
    <s v=""/>
    <s v="11th November,2016"/>
    <d v="2016-11-11T00:00:00"/>
    <s v="31st December,2016"/>
    <d v="2016-12-31T00:00:00"/>
    <s v="Philp Kamau Gakibe"/>
    <s v="Male"/>
    <s v="2570413"/>
    <s v="722340683"/>
    <s v="2.55E+11"/>
    <s v=""/>
    <s v="2.55E+11"/>
    <n v="36.925192000000003"/>
    <n v="-1.028251"/>
    <s v="Kiambu"/>
    <s v="Gatundu South"/>
    <s v="Ngenda"/>
    <s v="Githarururu"/>
    <s v="12"/>
    <s v="Maurice Kinuthia Wangui"/>
    <s v="Maurice Kinuthia Wangui"/>
    <s v=""/>
    <s v="Informal Business"/>
    <x v="0"/>
  </r>
  <r>
    <s v="VPA6"/>
    <s v="KE-NAK-1612-17524"/>
    <x v="1"/>
    <s v=""/>
    <s v="12th October,2016"/>
    <d v="2016-10-12T00:00:00"/>
    <s v="1st December,2016"/>
    <d v="2016-12-01T00:00:00"/>
    <s v="Rosemary Njeri Thiga"/>
    <s v="Female"/>
    <s v="7226327"/>
    <s v="755676989"/>
    <s v="2.55E+11"/>
    <s v=""/>
    <s v="2.55E+11"/>
    <n v="36.470145000000002"/>
    <n v="-0.73186499999999999"/>
    <s v="Nakuru"/>
    <s v="Naivasha"/>
    <s v="Biashara"/>
    <s v="Luthembe"/>
    <s v="12"/>
    <s v="Jowama Biogas Construction"/>
    <s v="Joyce Njeri"/>
    <s v=""/>
    <s v="Informal Business"/>
    <x v="0"/>
  </r>
  <r>
    <s v="VPA6"/>
    <s v="KE-KIA-1607-17531"/>
    <x v="1"/>
    <s v=""/>
    <s v="12th May,2016"/>
    <d v="2016-05-12T00:00:00"/>
    <s v="1st July,2016"/>
    <d v="2016-07-01T00:00:00"/>
    <s v="Samuel Njau Njunguna"/>
    <s v="Male"/>
    <s v="4297747"/>
    <s v="721678832"/>
    <s v="2.55E+11"/>
    <s v=""/>
    <s v=""/>
    <n v="36.897767999999999"/>
    <n v="-1.011725"/>
    <s v="Kiambu"/>
    <s v="Gatundu South"/>
    <s v="Ngenda"/>
    <s v="Ndithini"/>
    <s v="12"/>
    <s v="Maurice Kinuthia Wangui"/>
    <s v="Maurice Kinuthia Wangui"/>
    <s v=""/>
    <s v="Informal Business"/>
    <x v="0"/>
  </r>
  <r>
    <s v="VPA6"/>
    <s v="KE-KIR-1606-17535"/>
    <x v="1"/>
    <s v=""/>
    <s v="12th April,2016"/>
    <d v="2016-04-12T00:00:00"/>
    <s v="1st June,2016"/>
    <d v="2016-06-01T00:00:00"/>
    <s v="Scolllah Wanjiru Mwangi"/>
    <s v="Female"/>
    <s v="2314752"/>
    <s v="71030406"/>
    <s v="2.55E+11"/>
    <s v=""/>
    <s v=""/>
    <n v="37.286211999999999"/>
    <n v="-0.484346"/>
    <s v="Kirinyaga"/>
    <s v="Kirinyaga Central"/>
    <s v="Kerugoya"/>
    <s v=""/>
    <n v="8"/>
    <s v="David Chege"/>
    <s v=""/>
    <s v=""/>
    <s v="Informal Business"/>
    <x v="0"/>
  </r>
  <r>
    <s v="VPA6"/>
    <s v="KE-KIA-1702-17484"/>
    <x v="1"/>
    <s v=""/>
    <s v="31st December,2016"/>
    <d v="2016-12-31T00:00:00"/>
    <s v="19th February,2017"/>
    <d v="2017-02-19T00:00:00"/>
    <s v="Margaret Wambui Mwaura"/>
    <s v="Male"/>
    <s v="2130594"/>
    <s v="728314969"/>
    <s v="2.55E+11"/>
    <s v=""/>
    <s v=""/>
    <n v="36.876925999999997"/>
    <n v="-1.0937479999999999"/>
    <s v="Kiambu"/>
    <s v="Githunguri"/>
    <s v="Ngewa"/>
    <s v="Rayani"/>
    <s v="16"/>
    <s v="Joseph Ndua Tatu"/>
    <s v="Joseph Ndua Tatu"/>
    <s v=""/>
    <s v="Informal Business"/>
    <x v="3"/>
  </r>
  <r>
    <s v="VPA6"/>
    <s v="KE-NYE-1611-17400"/>
    <x v="1"/>
    <s v=""/>
    <s v="5th November,2016"/>
    <d v="2016-11-05T00:00:00"/>
    <s v="13th November,2016"/>
    <d v="2016-11-13T00:00:00"/>
    <s v="David Maina Turunga"/>
    <s v="Male"/>
    <s v="22701069"/>
    <s v="713385543"/>
    <s v="2.55E+11"/>
    <s v=""/>
    <s v=""/>
    <n v="37.056759999999997"/>
    <n v="-0.199238"/>
    <s v="Nyeri"/>
    <s v="Kieni East"/>
    <s v="Naromoru"/>
    <s v="Mugungu"/>
    <n v="24"/>
    <s v="Joseph Muchirira Mugo"/>
    <s v="Josph Muchirira Mugo"/>
    <s v=""/>
    <s v="Informal Business"/>
    <x v="3"/>
  </r>
  <r>
    <s v="VPA6"/>
    <s v="KE-LAI-1701-17398"/>
    <x v="1"/>
    <s v=""/>
    <s v="30th November,2016"/>
    <d v="2016-11-30T00:00:00"/>
    <s v="19th January,2017"/>
    <d v="2017-01-19T00:00:00"/>
    <s v="Charles Wachira Nyuyo"/>
    <s v="Male"/>
    <s v="99999"/>
    <s v="725101918"/>
    <s v="725101918"/>
    <s v=""/>
    <s v=""/>
    <n v="36.622551999999999"/>
    <n v="-8.8576000000000002E-2"/>
    <s v="Laikipia"/>
    <s v="Laikipia Central"/>
    <s v="Kieni West"/>
    <s v="Mweiga"/>
    <s v="10"/>
    <s v="George Kiriungi Ngatia"/>
    <s v="George Kiriungi Ngatia"/>
    <s v=""/>
    <s v="Informal Business"/>
    <x v="1"/>
  </r>
  <r>
    <s v="VPA6"/>
    <s v="KE-NAK-1601-16006"/>
    <x v="1"/>
    <s v=""/>
    <s v="12th November,2015"/>
    <d v="2015-11-12T00:00:00"/>
    <s v="1st January,2016"/>
    <d v="2016-01-01T00:00:00"/>
    <s v="Cecilia Wamaitha Warui"/>
    <s v="Male"/>
    <s v="29989086"/>
    <s v="717082452"/>
    <s v=""/>
    <s v=""/>
    <s v=""/>
    <n v="36.230612999999998"/>
    <n v="2.7772999999999999E-2"/>
    <s v="Nakuru"/>
    <s v="Subukia"/>
    <s v="Waseges"/>
    <s v="Wei"/>
    <s v="4"/>
    <s v="Reuben K Kimenyi"/>
    <s v="Reuben Kariuki Kimenyi"/>
    <s v=""/>
    <s v="Informal Business"/>
    <x v="0"/>
  </r>
  <r>
    <s v="VPA6"/>
    <s v="KE-KIR-1604-16458"/>
    <x v="0"/>
    <s v="Unreachable"/>
    <s v="11th February,2016"/>
    <d v="2016-02-11T00:00:00"/>
    <s v="1st April,2016"/>
    <d v="2016-04-01T00:00:00"/>
    <s v="Peter Muthii Wanjiku"/>
    <s v="Male"/>
    <s v="99999"/>
    <s v="716074036"/>
    <s v=""/>
    <s v=""/>
    <s v=""/>
    <n v="37.236696999999999"/>
    <n v="-0.47633300000000001"/>
    <s v="Kirinyaga"/>
    <s v="Kirinyaga Central"/>
    <s v="Mutira"/>
    <s v="Kagumo"/>
    <s v="4"/>
    <s v="Nicholas Kimenyi"/>
    <s v=""/>
    <s v=""/>
    <s v="Informal Business"/>
    <x v="0"/>
  </r>
  <r>
    <s v="VPA6"/>
    <s v="KE-KIR-1604-16464"/>
    <x v="0"/>
    <s v="Unreachable"/>
    <s v="11th February,2016"/>
    <d v="2016-02-11T00:00:00"/>
    <s v="1st April,2016"/>
    <d v="2016-04-01T00:00:00"/>
    <s v="Stephen Karani Mwaniki"/>
    <s v="Male"/>
    <s v="99999"/>
    <s v="751508055"/>
    <s v=""/>
    <s v=""/>
    <s v=""/>
    <m/>
    <m/>
    <s v="Kirinyaga"/>
    <s v="Kirinyaga Central"/>
    <s v="Mutira"/>
    <s v="Kaguyu"/>
    <s v="4"/>
    <s v="Nicholas Kimenyi"/>
    <s v=""/>
    <s v=""/>
    <s v="Informal Business"/>
    <x v="0"/>
  </r>
  <r>
    <s v="VPA6"/>
    <s v="KE-KIR-1604-16470"/>
    <x v="0"/>
    <s v="Unreachable"/>
    <s v="11th February,2016"/>
    <d v="2016-02-11T00:00:00"/>
    <s v="1st April,2016"/>
    <d v="2016-04-01T00:00:00"/>
    <s v="Morris Kaniaru Wairangi"/>
    <s v="Male"/>
    <s v="99999"/>
    <s v="721212515"/>
    <s v=""/>
    <s v=""/>
    <s v=""/>
    <m/>
    <m/>
    <s v="Kirinyaga"/>
    <s v="Kirinyaga Central"/>
    <s v="Mutira"/>
    <s v="Njumbi"/>
    <s v="4"/>
    <s v="Nicholas Kimenyi"/>
    <s v=""/>
    <s v=""/>
    <s v="Informal Business"/>
    <x v="0"/>
  </r>
  <r>
    <s v="VPA6"/>
    <s v="KE-KIR-1607-16476"/>
    <x v="2"/>
    <s v="Hostile Client"/>
    <s v="17th May,2016"/>
    <d v="2016-05-17T00:00:00"/>
    <s v="6th July,2016"/>
    <d v="2016-07-06T00:00:00"/>
    <s v="Moses Muthii Kamau"/>
    <s v="Male"/>
    <s v="99999"/>
    <s v="724075552"/>
    <s v=""/>
    <s v=""/>
    <s v=""/>
    <m/>
    <m/>
    <s v="Kirinyaga"/>
    <s v="Kirinyaga Central"/>
    <s v="Mutitu"/>
    <s v="Kaguyu"/>
    <s v="4"/>
    <s v="Nicholas Kimenyi"/>
    <s v=""/>
    <s v=""/>
    <s v="Informal Business"/>
    <x v="0"/>
  </r>
  <r>
    <s v="VPA6"/>
    <s v="KE-KIR-1604-16479"/>
    <x v="0"/>
    <s v="Unreachable"/>
    <s v="11th February,2016"/>
    <d v="2016-02-11T00:00:00"/>
    <s v="1st April,2016"/>
    <d v="2016-04-01T00:00:00"/>
    <s v="Edward Mwangi Munge"/>
    <s v="Male"/>
    <s v="99999"/>
    <s v="727455924"/>
    <s v=""/>
    <s v=""/>
    <s v=""/>
    <m/>
    <m/>
    <s v="Kirinyaga"/>
    <s v="Kirinyaga Central"/>
    <s v="Mutira"/>
    <s v="Kirunda"/>
    <s v="4"/>
    <s v="Nicholas Kimenyi"/>
    <s v=""/>
    <s v=""/>
    <s v="Informal Business"/>
    <x v="0"/>
  </r>
  <r>
    <s v="VPA6"/>
    <s v="KE-KIR-1602-16568"/>
    <x v="0"/>
    <s v="Unreachable"/>
    <s v="13th December,2015"/>
    <d v="2015-12-13T00:00:00"/>
    <s v="1st February,2016"/>
    <d v="2016-02-01T00:00:00"/>
    <s v="Zakaria Munene Maina"/>
    <s v="Male"/>
    <s v="33297302"/>
    <s v="707245805"/>
    <s v=""/>
    <s v=""/>
    <s v=""/>
    <m/>
    <m/>
    <s v="Kirinyaga"/>
    <s v="Kirinyaga Central"/>
    <s v="Mutira South"/>
    <s v="Kagumo"/>
    <s v="4"/>
    <s v="Nicholas Kimenyi"/>
    <s v=""/>
    <s v=""/>
    <s v="Informal Business"/>
    <x v="0"/>
  </r>
  <r>
    <s v="VPA6"/>
    <s v="KE-LAI-1610-16687"/>
    <x v="1"/>
    <s v=""/>
    <s v="12th August,2016"/>
    <d v="2016-08-12T00:00:00"/>
    <s v="1st October,2016"/>
    <d v="2016-10-01T00:00:00"/>
    <s v="Eunice Nyaguthi Ngunjiri"/>
    <s v="Female"/>
    <s v="1826160"/>
    <s v="71251151"/>
    <s v=""/>
    <s v=""/>
    <s v=""/>
    <n v="36.705784999999999"/>
    <n v="-3.5539000000000001E-2"/>
    <s v="Laikipia"/>
    <s v="Laikipia Central"/>
    <s v="Ngobit"/>
    <s v="Withare"/>
    <s v="4"/>
    <s v="Nekta Investments Limited"/>
    <s v=""/>
    <s v=""/>
    <s v="Informal Business"/>
    <x v="1"/>
  </r>
  <r>
    <s v="VPA6"/>
    <s v="KE-KIR-1607-16870"/>
    <x v="2"/>
    <s v="Hostile Client"/>
    <s v="12th May,2016"/>
    <d v="2016-05-12T00:00:00"/>
    <s v="1st July,2016"/>
    <d v="2016-07-01T00:00:00"/>
    <s v="Fredrick Githinji Nyaga"/>
    <s v="Male"/>
    <s v="25169785"/>
    <s v="720111099"/>
    <s v=""/>
    <s v=""/>
    <s v=""/>
    <m/>
    <m/>
    <s v="Kirinyaga"/>
    <s v="Kirinyaga Central"/>
    <s v="Mutira"/>
    <s v="Kaguyu"/>
    <s v="4"/>
    <s v="Nicholas Kimenyi"/>
    <s v="Nicholas Gichura Kimenyi"/>
    <s v=""/>
    <s v="Informal Business"/>
    <x v="0"/>
  </r>
  <r>
    <s v="VPA6"/>
    <s v="KE-NYE-1611-16876"/>
    <x v="0"/>
    <s v="Unreachable"/>
    <s v="12th September,2016"/>
    <d v="2016-09-12T00:00:00"/>
    <s v="1st November,2016"/>
    <d v="2016-11-01T00:00:00"/>
    <s v="Nicholas Maina Githinji"/>
    <s v="Male"/>
    <s v="27521029"/>
    <s v="724579197"/>
    <s v=""/>
    <s v=""/>
    <s v=""/>
    <n v="37.220954999999996"/>
    <n v="-0.48222799999999999"/>
    <s v="Nyeri"/>
    <s v="Kieni East"/>
    <s v="Kieni"/>
    <s v="Kamondo"/>
    <s v="4"/>
    <s v="Nicholas Kimenyi"/>
    <s v="Nicholas Gichura Kimenyi"/>
    <s v=""/>
    <s v="Informal Business"/>
    <x v="0"/>
  </r>
  <r>
    <s v="VPA6"/>
    <s v="KE-KIR-1605-16880"/>
    <x v="2"/>
    <s v="Hostile Client"/>
    <s v="12th March,2016"/>
    <d v="2016-03-12T00:00:00"/>
    <s v="1st May,2016"/>
    <d v="2016-05-01T00:00:00"/>
    <s v="Geoffery Njunguna Gachoki"/>
    <s v="Male"/>
    <s v="22647392"/>
    <s v="702334467"/>
    <s v=""/>
    <s v=""/>
    <s v=""/>
    <m/>
    <m/>
    <s v="Kirinyaga"/>
    <s v="Kirinyaga Central"/>
    <s v="Mutira"/>
    <s v="Kaguyu"/>
    <s v="4"/>
    <s v="Nicholas Kimenyi"/>
    <s v="Nicholas Gichura Kimenyi"/>
    <s v=""/>
    <s v="Informal Business"/>
    <x v="0"/>
  </r>
  <r>
    <s v="VPA6"/>
    <s v="KE-MER-1607-16881"/>
    <x v="2"/>
    <s v="Hostile Client"/>
    <s v="12th May,2016"/>
    <d v="2016-05-12T00:00:00"/>
    <s v="1st July,2016"/>
    <d v="2016-07-01T00:00:00"/>
    <s v="Musyoki Kioko"/>
    <s v="Male"/>
    <s v="23412359"/>
    <s v="724557846"/>
    <s v=""/>
    <s v=""/>
    <s v=""/>
    <m/>
    <m/>
    <s v="Meru"/>
    <s v="Nkubu"/>
    <s v="Mikindori"/>
    <s v="Kariako"/>
    <s v="4"/>
    <s v="Nicholas Kimenyi"/>
    <s v="Nicholas Gichura Kimenyi"/>
    <s v=""/>
    <s v="Informal Business"/>
    <x v="0"/>
  </r>
  <r>
    <s v="VPA6"/>
    <s v="KE-LAI-1604-16904"/>
    <x v="0"/>
    <s v="Unreachable"/>
    <s v="11th February,2016"/>
    <d v="2016-02-11T00:00:00"/>
    <s v="1st April,2016"/>
    <d v="2016-04-01T00:00:00"/>
    <s v="Daniel Wanjohi Kagunya"/>
    <s v="Male"/>
    <s v="99999"/>
    <s v="726620599"/>
    <s v=""/>
    <s v=""/>
    <s v=""/>
    <n v="37.069707000000001"/>
    <n v="-0.467557"/>
    <s v="Laikipia"/>
    <s v=""/>
    <s v=""/>
    <s v=""/>
    <s v="4"/>
    <s v="Nicholas Kimenyi"/>
    <s v=""/>
    <s v=""/>
    <s v="Informal Business"/>
    <x v="0"/>
  </r>
  <r>
    <s v="VPA6"/>
    <s v="KE-NYE-1605-16925"/>
    <x v="1"/>
    <s v=""/>
    <s v="12th March,2016"/>
    <d v="2016-03-12T00:00:00"/>
    <s v="1st May,2016"/>
    <d v="2016-05-01T00:00:00"/>
    <s v="Michael Wanyoike Muniu"/>
    <s v="Male"/>
    <s v="866874"/>
    <s v="708286597"/>
    <s v=""/>
    <s v=""/>
    <s v=""/>
    <n v="36.980328"/>
    <n v="-0.48709000000000002"/>
    <s v="Nyeri"/>
    <s v="Tetu"/>
    <s v="Saki"/>
    <s v="Kiawaithanji"/>
    <s v="4"/>
    <s v="Charles Nguru"/>
    <s v=""/>
    <s v=""/>
    <s v="Informal Business"/>
    <x v="0"/>
  </r>
  <r>
    <s v="VPA6"/>
    <s v="KE-BUS-1601-15992"/>
    <x v="1"/>
    <s v=""/>
    <s v="21st November,2015"/>
    <d v="2015-11-21T00:00:00"/>
    <s v="10th January,2016"/>
    <d v="2016-01-10T00:00:00"/>
    <s v="Gabriel Itela"/>
    <s v="Male"/>
    <s v="864253"/>
    <s v="714743114"/>
    <s v=""/>
    <s v=""/>
    <s v=""/>
    <n v="34.261512000000003"/>
    <n v="0.50214300000000001"/>
    <s v="Busia"/>
    <s v="Teso South"/>
    <s v="Amukura Central"/>
    <s v="Kuruk"/>
    <s v="6"/>
    <s v="Stephen Otieno Okuta"/>
    <s v="N/A"/>
    <s v=""/>
    <s v="Informal Business"/>
    <x v="0"/>
  </r>
  <r>
    <s v="VPA6"/>
    <s v="KE-BUS-1603-15993"/>
    <x v="1"/>
    <s v=""/>
    <s v="30th January,2016"/>
    <d v="2016-01-30T00:00:00"/>
    <s v="20th March,2016"/>
    <d v="2016-03-20T00:00:00"/>
    <s v="Imelda Nabwire Itela"/>
    <s v="Female"/>
    <s v="3464475"/>
    <s v="727888849"/>
    <s v=""/>
    <s v=""/>
    <s v=""/>
    <n v="34.261713"/>
    <n v="0.50228300000000004"/>
    <s v="Busia"/>
    <s v="Teso South"/>
    <s v="Amukura Central"/>
    <s v="Kuruk"/>
    <s v="6"/>
    <s v="Stephen Otieno Okuta"/>
    <s v="Stephen Otieno Okuta"/>
    <s v=""/>
    <s v="Informal Business"/>
    <x v="0"/>
  </r>
  <r>
    <s v="VPA6"/>
    <s v="KE-BUS-1603-15994"/>
    <x v="1"/>
    <s v=""/>
    <s v="11th January,2016"/>
    <d v="2016-01-11T00:00:00"/>
    <s v="1st March,2016"/>
    <d v="2016-03-01T00:00:00"/>
    <s v="Joab Oyera Etyang"/>
    <s v="Male"/>
    <s v="4212238"/>
    <s v="728036611"/>
    <s v=""/>
    <s v=""/>
    <s v=""/>
    <n v="34.330002"/>
    <n v="0.62378"/>
    <s v="Busia"/>
    <s v="Teso North"/>
    <s v="Malaba Central"/>
    <s v="Kongor"/>
    <s v="6"/>
    <s v="Stephen Otieno Okuta"/>
    <s v="N/A"/>
    <s v=""/>
    <s v="Informal Business"/>
    <x v="0"/>
  </r>
  <r>
    <s v="VPA6"/>
    <s v="KE-NAK-1512-16010"/>
    <x v="1"/>
    <s v=""/>
    <s v="11th November,2015"/>
    <d v="2015-11-11T00:00:00"/>
    <s v="31st December,2015"/>
    <d v="2015-12-31T00:00:00"/>
    <s v="Agustin Njoroge King'Ori"/>
    <s v="Male"/>
    <s v="2339771"/>
    <s v="724921403"/>
    <s v=""/>
    <s v=""/>
    <s v=""/>
    <n v="36.232349999999997"/>
    <n v="4.6407999999999998E-2"/>
    <s v="Nakuru"/>
    <s v="Subukia"/>
    <s v="Waseges"/>
    <s v="Mihang'O"/>
    <s v="6"/>
    <s v="Reuben K Kimenyi"/>
    <s v="Reuben Kariuki Kimenyi"/>
    <s v=""/>
    <s v="Informal Business"/>
    <x v="1"/>
  </r>
  <r>
    <s v="VPA6"/>
    <s v="KE-KIS-1607-16033"/>
    <x v="1"/>
    <s v=""/>
    <s v="12th May,2016"/>
    <d v="2016-05-12T00:00:00"/>
    <s v="1st July,2016"/>
    <d v="2016-07-01T00:00:00"/>
    <s v="Sabina A Okoth"/>
    <s v="Female"/>
    <s v="1269375"/>
    <s v="719755638"/>
    <s v="2.55E+11"/>
    <s v=""/>
    <s v=""/>
    <n v="34.851081999999998"/>
    <n v="-0.32759700000000003"/>
    <s v="Kisumu"/>
    <s v="Nyakach"/>
    <s v="West Nyakach"/>
    <s v="Kajimbo"/>
    <s v="6"/>
    <s v="Thomas Mboya Omwadho"/>
    <s v=""/>
    <s v=""/>
    <s v="Informal Business"/>
    <x v="1"/>
  </r>
  <r>
    <s v="VPA6"/>
    <s v="KE-KIR-1608-16057"/>
    <x v="2"/>
    <s v="Hostile Client"/>
    <s v="20th June,2016"/>
    <d v="2016-06-20T00:00:00"/>
    <s v="9th August,2016"/>
    <d v="2016-08-09T00:00:00"/>
    <s v="Kennedy M Mithamo"/>
    <s v="Male"/>
    <s v="20678206"/>
    <s v="254728007072"/>
    <s v="2.55E+11"/>
    <s v=""/>
    <s v=""/>
    <m/>
    <m/>
    <s v="Kirinyaga"/>
    <s v="Kirinyaga Central"/>
    <s v="Ndimi"/>
    <s v="Kibingo"/>
    <s v="6"/>
    <s v="Patrick Kinyua"/>
    <s v=""/>
    <s v=""/>
    <s v="Informal Business"/>
    <x v="0"/>
  </r>
  <r>
    <s v="VPA6"/>
    <s v="KE-KIR-1604-16063"/>
    <x v="2"/>
    <s v="Hostile Client"/>
    <s v="11th February,2016"/>
    <d v="2016-02-11T00:00:00"/>
    <s v="1st April,2016"/>
    <d v="2016-04-01T00:00:00"/>
    <s v="Robert Muthii Gacibi"/>
    <s v="Male"/>
    <s v="16019612"/>
    <s v="254734757554"/>
    <s v="2.55E+11"/>
    <s v=""/>
    <s v=""/>
    <m/>
    <m/>
    <s v="Kirinyaga"/>
    <s v="Kirinyaga Central"/>
    <s v="Ndimi"/>
    <s v="Kibingo"/>
    <s v="6"/>
    <s v="Patrick Kinyua"/>
    <s v=""/>
    <s v=""/>
    <s v="Informal Business"/>
    <x v="1"/>
  </r>
  <r>
    <s v="VPA6"/>
    <s v="KE-NAK-1607-16100"/>
    <x v="0"/>
    <s v="Unreachable"/>
    <s v="18th May,2016"/>
    <d v="2016-05-18T00:00:00"/>
    <s v="7th July,2016"/>
    <d v="2016-07-07T00:00:00"/>
    <s v="Peter Kamau Wairimu"/>
    <s v="Male"/>
    <s v="23128907"/>
    <s v="254728396659"/>
    <s v="2.55E+11"/>
    <s v=""/>
    <s v=""/>
    <m/>
    <m/>
    <s v="Nakuru"/>
    <s v="Bahati"/>
    <s v="Woseges"/>
    <s v="Subukia"/>
    <s v="6"/>
    <s v="Reuben K Kimenyi"/>
    <s v=""/>
    <s v=""/>
    <s v="Informal Business"/>
    <x v="1"/>
  </r>
  <r>
    <s v="VPA6"/>
    <s v="KE-NAK-1611-16102"/>
    <x v="1"/>
    <s v=""/>
    <s v="12th September,2016"/>
    <d v="2016-09-12T00:00:00"/>
    <s v="1st November,2016"/>
    <d v="2016-11-01T00:00:00"/>
    <s v="Peter Mwangi Wanjiku"/>
    <s v="Male"/>
    <s v="25778694"/>
    <s v="736013013"/>
    <s v="2.55E+11"/>
    <s v=""/>
    <s v=""/>
    <n v="36.229846999999999"/>
    <n v="2.1325E-2"/>
    <s v="Nakuru"/>
    <s v="Subukia"/>
    <s v="Waseges"/>
    <s v="Molo"/>
    <s v="6"/>
    <s v="Reuben K Kimenyi"/>
    <s v=""/>
    <s v=""/>
    <s v="Informal Business"/>
    <x v="0"/>
  </r>
  <r>
    <s v="VPA6"/>
    <s v="KE-NAK-1610-16108"/>
    <x v="1"/>
    <s v=""/>
    <s v="11th September,2016"/>
    <d v="2016-09-11T00:00:00"/>
    <s v="31st October,2016"/>
    <d v="2016-10-31T00:00:00"/>
    <s v="Alice Njeri Sirol"/>
    <s v="Female"/>
    <s v="6528607"/>
    <s v="728474754"/>
    <s v="2.55E+11"/>
    <s v=""/>
    <s v=""/>
    <n v="36.213202000000003"/>
    <n v="4.9605000000000003E-2"/>
    <s v="Nakuru"/>
    <s v="Subukia"/>
    <s v="Waseges"/>
    <s v="Wei"/>
    <s v="6"/>
    <s v="Reuben K Kimenyi"/>
    <s v=""/>
    <s v=""/>
    <s v="Informal Business"/>
    <x v="0"/>
  </r>
  <r>
    <s v="VPA6"/>
    <s v="KE-SIA-1604-16112"/>
    <x v="1"/>
    <s v=""/>
    <s v="11th February,2016"/>
    <d v="2016-02-11T00:00:00"/>
    <s v="1st April,2016"/>
    <d v="2016-04-01T00:00:00"/>
    <s v="Joachime Owira Amoth"/>
    <s v="Male"/>
    <s v="1881045"/>
    <s v="734976545"/>
    <s v="2.55E+11"/>
    <s v=""/>
    <s v=""/>
    <n v="34.249369999999999"/>
    <n v="8.1483E-2"/>
    <s v="Siaya"/>
    <s v="Siaya"/>
    <s v="Central Alego"/>
    <s v="Adodi A"/>
    <s v="6"/>
    <s v="Edwin Odhiambo"/>
    <s v=""/>
    <s v=""/>
    <s v="Informal Business"/>
    <x v="0"/>
  </r>
  <r>
    <s v="VPA6"/>
    <s v="KE-NYA-1608-16119"/>
    <x v="0"/>
    <s v="Unreachable"/>
    <s v="12th June,2016"/>
    <d v="2016-06-12T00:00:00"/>
    <s v="1st August,2016"/>
    <d v="2016-08-01T00:00:00"/>
    <s v="Peter Kairu"/>
    <s v="Male"/>
    <s v="25316366"/>
    <s v="254701409640"/>
    <s v="2.55E+11"/>
    <s v=""/>
    <s v=""/>
    <m/>
    <m/>
    <s v="Nyandarua"/>
    <s v="Nyahururu"/>
    <s v="Kouamiti"/>
    <s v="Karugu"/>
    <s v="6"/>
    <s v="Reuben K Kimenyi"/>
    <s v=""/>
    <s v=""/>
    <s v="Informal Business"/>
    <x v="1"/>
  </r>
  <r>
    <s v="VPA6"/>
    <s v="KE-KIR-1604-16125"/>
    <x v="2"/>
    <s v="Hostile Client"/>
    <s v="11th February,2016"/>
    <d v="2016-02-11T00:00:00"/>
    <s v="1st April,2016"/>
    <d v="2016-04-01T00:00:00"/>
    <s v="Winfred Nyawira Mugo"/>
    <s v="Female"/>
    <s v="24161128"/>
    <s v="254718429694"/>
    <s v="2.55E+11"/>
    <s v=""/>
    <s v=""/>
    <m/>
    <m/>
    <s v="Kirinyaga"/>
    <s v="Kirinyaga Central"/>
    <s v="Inoi"/>
    <s v="Kangaita"/>
    <s v="6"/>
    <s v="Isaiah M Wandeto"/>
    <s v=""/>
    <s v=""/>
    <s v="Informal Business"/>
    <x v="0"/>
  </r>
  <r>
    <s v="VPA6"/>
    <s v="KE-KIR-1606-16134"/>
    <x v="0"/>
    <s v="Unreachable"/>
    <s v="12th April,2016"/>
    <d v="2016-04-12T00:00:00"/>
    <s v="1st June,2016"/>
    <d v="2016-06-01T00:00:00"/>
    <s v="Joseph Mureithi Karui"/>
    <s v="Male"/>
    <s v="3403178"/>
    <s v="705723720"/>
    <s v=""/>
    <s v=""/>
    <s v=""/>
    <m/>
    <m/>
    <s v="Kirinyaga"/>
    <s v="Ndia"/>
    <s v="Mukure"/>
    <s v="Mwerua"/>
    <s v="6"/>
    <s v="Nicholas Kimenyi"/>
    <s v=""/>
    <s v=""/>
    <s v="Informal Business"/>
    <x v="0"/>
  </r>
  <r>
    <s v="VPA6"/>
    <s v="KE-KIR-1601-16135"/>
    <x v="0"/>
    <s v="Unreachable"/>
    <s v="12th November,2015"/>
    <d v="2015-11-12T00:00:00"/>
    <s v="1st January,2016"/>
    <d v="2016-01-01T00:00:00"/>
    <s v="Alphan Njeru Wanjohi"/>
    <s v="Male"/>
    <s v="3384837"/>
    <s v="254721281549"/>
    <s v="2.55E+11"/>
    <s v=""/>
    <s v=""/>
    <m/>
    <m/>
    <s v="Kirinyaga"/>
    <s v="Ndia"/>
    <s v="Mukure"/>
    <s v="Mwerua"/>
    <s v="6"/>
    <s v="Nicholas Kimenyi"/>
    <s v=""/>
    <s v=""/>
    <s v="Informal Business"/>
    <x v="0"/>
  </r>
  <r>
    <s v="VPA6"/>
    <s v="KE-KIR-1601-16136"/>
    <x v="2"/>
    <s v="Hostile Client"/>
    <s v="12th November,2015"/>
    <d v="2015-11-12T00:00:00"/>
    <s v="1st January,2016"/>
    <d v="2016-01-01T00:00:00"/>
    <s v="Joseph Wanjohi Kariuki"/>
    <s v="Male"/>
    <s v="10332578"/>
    <s v="254711793846"/>
    <s v="2.55E+11"/>
    <s v=""/>
    <s v=""/>
    <m/>
    <m/>
    <s v="Kirinyaga"/>
    <s v="Ndia"/>
    <s v="Mukure"/>
    <s v="Kariko"/>
    <s v="6"/>
    <s v="Nicholas Kimenyi"/>
    <s v=""/>
    <s v=""/>
    <s v="Informal Business"/>
    <x v="0"/>
  </r>
  <r>
    <s v="VPA6"/>
    <s v="KE-KIR-1601-16138"/>
    <x v="0"/>
    <s v="Unreachable"/>
    <s v="12th November,2015"/>
    <d v="2015-11-12T00:00:00"/>
    <s v="1st January,2016"/>
    <d v="2016-01-01T00:00:00"/>
    <s v="Geoffrey Wachira Kibuchi"/>
    <s v="Male"/>
    <s v="25636950"/>
    <s v="254702892838"/>
    <s v="2.55E+11"/>
    <s v=""/>
    <s v=""/>
    <m/>
    <m/>
    <s v="Kirinyaga"/>
    <s v="Kirinyaga Central"/>
    <s v="Mutira"/>
    <s v="Kaguyu"/>
    <s v="6"/>
    <s v="Nicholas Kimenyi"/>
    <s v=""/>
    <s v=""/>
    <s v="Informal Business"/>
    <x v="0"/>
  </r>
  <r>
    <s v="VPA6"/>
    <s v="KE-KIR-1601-16143"/>
    <x v="2"/>
    <s v="Hostile Client"/>
    <s v="12th November,2015"/>
    <d v="2015-11-12T00:00:00"/>
    <s v="1st January,2016"/>
    <d v="2016-01-01T00:00:00"/>
    <s v="Fredrick Mwangi Gitari"/>
    <s v="Male"/>
    <s v="10496387"/>
    <s v="254723618971"/>
    <s v="2.55E+11"/>
    <s v=""/>
    <s v=""/>
    <m/>
    <m/>
    <s v="Kirinyaga"/>
    <s v="Kirinyaga Central"/>
    <s v="Inoi"/>
    <s v="Kariko"/>
    <s v="6"/>
    <s v="Nicholas Kimenyi"/>
    <s v=""/>
    <s v=""/>
    <s v="Informal Business"/>
    <x v="0"/>
  </r>
  <r>
    <s v="VPA6"/>
    <s v="KE-EMB-1603-16146"/>
    <x v="1"/>
    <s v=""/>
    <s v="11th January,2016"/>
    <d v="2016-01-11T00:00:00"/>
    <s v="1st March,2016"/>
    <d v="2016-03-01T00:00:00"/>
    <s v="Mary Nyambura"/>
    <s v="Female"/>
    <s v="10576092"/>
    <s v="722620546"/>
    <s v="2.55E+11"/>
    <s v=""/>
    <s v=""/>
    <n v="37.493316999999998"/>
    <n v="-0.56641900000000001"/>
    <s v="Embu"/>
    <s v="Manyatta"/>
    <s v="Mbeti North"/>
    <s v="Don Bosco"/>
    <s v="6"/>
    <s v="Joshua Wachira"/>
    <s v=""/>
    <s v=""/>
    <s v="Informal Business"/>
    <x v="0"/>
  </r>
  <r>
    <s v="VPA6"/>
    <s v="KE-KIR-1601-16148"/>
    <x v="0"/>
    <s v="Unreachable"/>
    <s v="12th November,2015"/>
    <d v="2015-11-12T00:00:00"/>
    <s v="1st January,2016"/>
    <d v="2016-01-01T00:00:00"/>
    <s v="Cecilia Muthoni Wanjau"/>
    <s v="Female"/>
    <s v="3624711"/>
    <s v="254721567119"/>
    <s v="2.55E+11"/>
    <s v=""/>
    <s v=""/>
    <m/>
    <m/>
    <s v="Kirinyaga"/>
    <s v="Kirinyaga Central"/>
    <s v="Inoi"/>
    <s v="Kariku"/>
    <s v="6"/>
    <s v="Nicholas Kimenyi"/>
    <s v=""/>
    <s v=""/>
    <s v="Informal Business"/>
    <x v="0"/>
  </r>
  <r>
    <s v="VPA6"/>
    <s v="KE-NYE-1601-16149"/>
    <x v="0"/>
    <s v="Unreachable"/>
    <s v="12th November,2015"/>
    <d v="2015-11-12T00:00:00"/>
    <s v="1st January,2016"/>
    <d v="2016-01-01T00:00:00"/>
    <s v="Lucy Gathigia Ngatia"/>
    <s v="Female"/>
    <s v="1612200"/>
    <s v="724340720"/>
    <s v=""/>
    <s v=""/>
    <s v=""/>
    <n v="37.203676999999999"/>
    <n v="-0.483377"/>
    <s v="Nyeri"/>
    <s v="Mathira"/>
    <s v="Iriaini"/>
    <s v="Thegenge"/>
    <s v="6"/>
    <s v="Nicholas Kimenyi"/>
    <s v=""/>
    <s v=""/>
    <s v="Informal Business"/>
    <x v="0"/>
  </r>
  <r>
    <s v="VPA6"/>
    <s v="KE-KIR-1601-16152"/>
    <x v="2"/>
    <s v="Hostile Client"/>
    <s v="12th November,2015"/>
    <d v="2015-11-12T00:00:00"/>
    <s v="1st January,2016"/>
    <d v="2016-01-01T00:00:00"/>
    <s v="Gerison Irungu Gakinya"/>
    <s v="Male"/>
    <s v="8631169"/>
    <s v="723162520"/>
    <s v="2.55E+11"/>
    <s v=""/>
    <s v=""/>
    <n v="37.245825000000004"/>
    <n v="-0.49196800000000002"/>
    <s v="Kirinyaga"/>
    <s v="Kirinyaga Central"/>
    <s v="Mutira"/>
    <s v="Kirunda"/>
    <s v="6"/>
    <s v="Nicholas Kimenyi"/>
    <s v=""/>
    <s v=""/>
    <s v="Informal Business"/>
    <x v="0"/>
  </r>
  <r>
    <s v="VPA6"/>
    <s v="KE-KIR-1602-16154"/>
    <x v="0"/>
    <s v="Unreachable"/>
    <s v="13th December,2015"/>
    <d v="2015-12-13T00:00:00"/>
    <s v="1st February,2016"/>
    <d v="2016-02-01T00:00:00"/>
    <s v="Margaret Wanjiku Muthii"/>
    <s v="Female"/>
    <s v="23150130"/>
    <s v="716034549"/>
    <s v=""/>
    <s v=""/>
    <s v=""/>
    <m/>
    <m/>
    <s v="Kirinyaga"/>
    <s v="Kirinyaga Central"/>
    <s v="Mutira"/>
    <s v="Kabari"/>
    <s v="6"/>
    <s v="Nicholas Kimenyi"/>
    <s v=""/>
    <s v=""/>
    <s v="Informal Business"/>
    <x v="0"/>
  </r>
  <r>
    <s v="VPA6"/>
    <s v="KE-KIR-1601-16158"/>
    <x v="2"/>
    <s v="Hostile Client"/>
    <s v="12th November,2015"/>
    <d v="2015-11-12T00:00:00"/>
    <s v="1st January,2016"/>
    <d v="2016-01-01T00:00:00"/>
    <s v="Jecinta Wanjiku Kinyua"/>
    <s v="Female"/>
    <s v="23974260"/>
    <s v="254720674514"/>
    <s v="2.55E+11"/>
    <s v=""/>
    <s v=""/>
    <m/>
    <m/>
    <s v="Kirinyaga"/>
    <s v="Ndia"/>
    <s v="Mukure"/>
    <s v="Mukure"/>
    <s v="6"/>
    <s v="Nicholas Kimenyi"/>
    <s v=""/>
    <s v=""/>
    <s v="Informal Business"/>
    <x v="0"/>
  </r>
  <r>
    <s v="VPA6"/>
    <s v="KE-KIR-1605-16159"/>
    <x v="0"/>
    <s v="Unreachable"/>
    <s v="12th March,2016"/>
    <d v="2016-03-12T00:00:00"/>
    <s v="1st May,2016"/>
    <d v="2016-05-01T00:00:00"/>
    <s v="David Munene Kinyua"/>
    <s v="Male"/>
    <s v="7074387"/>
    <s v="254790437346"/>
    <s v="2.55E+11"/>
    <s v=""/>
    <s v=""/>
    <m/>
    <m/>
    <s v="Kirinyaga"/>
    <s v="Kirinyaga Central"/>
    <s v="Mutira"/>
    <s v="Kabari"/>
    <s v="6"/>
    <s v="Nicholas Kimenyi"/>
    <s v=""/>
    <s v=""/>
    <s v="Informal Business"/>
    <x v="0"/>
  </r>
  <r>
    <s v="VPA6"/>
    <s v="KE-KIR-1601-16161"/>
    <x v="0"/>
    <s v="Unreachable"/>
    <s v="12th November,2015"/>
    <d v="2015-11-12T00:00:00"/>
    <s v="1st January,2016"/>
    <d v="2016-01-01T00:00:00"/>
    <s v="Lydia Wanjiku Mugo"/>
    <s v="Female"/>
    <s v="13848839"/>
    <s v="254712902057"/>
    <s v="2.55E+11"/>
    <s v=""/>
    <s v=""/>
    <m/>
    <m/>
    <s v="Kirinyaga"/>
    <s v="Kirinyaga Central"/>
    <s v="Mutira"/>
    <s v="Kabari"/>
    <s v="6"/>
    <s v="Nicholas Kimenyi"/>
    <s v=""/>
    <s v=""/>
    <s v="Informal Business"/>
    <x v="0"/>
  </r>
  <r>
    <s v="VPA6"/>
    <s v="KE-KIR-1602-16171"/>
    <x v="2"/>
    <s v="Hostile Client"/>
    <s v="13th December,2015"/>
    <d v="2015-12-13T00:00:00"/>
    <s v="1st February,2016"/>
    <d v="2016-02-01T00:00:00"/>
    <s v="Esther Karuana Mutithi"/>
    <s v="Female"/>
    <s v="21344806"/>
    <s v="254713811166"/>
    <s v="2.55E+11"/>
    <s v=""/>
    <s v=""/>
    <m/>
    <m/>
    <s v="Kirinyaga"/>
    <s v="Kirinyaga Central"/>
    <s v="Mutira"/>
    <s v="Kaguyu"/>
    <s v="6"/>
    <s v="Nicholas Kimenyi"/>
    <s v="Nicholas Gichura Kimenyi"/>
    <s v=""/>
    <s v="Informal Business"/>
    <x v="0"/>
  </r>
  <r>
    <s v="VPA6"/>
    <s v="KE-KIR-1607-16175"/>
    <x v="2"/>
    <s v="Hostile Client"/>
    <s v="12th May,2016"/>
    <d v="2016-05-12T00:00:00"/>
    <s v="1st July,2016"/>
    <d v="2016-07-01T00:00:00"/>
    <s v="Teresia Wambui Muhoro"/>
    <s v="Female"/>
    <s v="3128640"/>
    <s v="792086744"/>
    <s v=""/>
    <s v=""/>
    <s v=""/>
    <m/>
    <m/>
    <s v="Kirinyaga"/>
    <s v="Kirinyaga Central"/>
    <s v="Inoi"/>
    <s v="Kabari"/>
    <s v="6"/>
    <s v="Nicholas Kimenyi"/>
    <s v="Nicholas Gichura Kimenyi"/>
    <s v=""/>
    <s v="Informal Business"/>
    <x v="0"/>
  </r>
  <r>
    <s v="VPA6"/>
    <s v="KE-KIR-1602-16176"/>
    <x v="2"/>
    <s v="Hostile Client"/>
    <s v="13th December,2015"/>
    <d v="2015-12-13T00:00:00"/>
    <s v="1st February,2016"/>
    <d v="2016-02-01T00:00:00"/>
    <s v="Justus Githinji Ndeeri"/>
    <s v="Male"/>
    <s v="926596"/>
    <s v="254725099065"/>
    <s v="2.55E+11"/>
    <s v=""/>
    <s v=""/>
    <m/>
    <m/>
    <s v="Kirinyaga"/>
    <s v="Kirinyaga Central"/>
    <s v="Inoi"/>
    <s v="Kariko"/>
    <s v="6"/>
    <s v="Nicholas Kimenyi"/>
    <s v="Nicholas Gichura Kimenyi"/>
    <s v=""/>
    <s v="Informal Business"/>
    <x v="0"/>
  </r>
  <r>
    <s v="VPA6"/>
    <s v="KE-KIR-1602-16177"/>
    <x v="2"/>
    <s v="Hostile Client"/>
    <s v="13th December,2015"/>
    <d v="2015-12-13T00:00:00"/>
    <s v="1st February,2016"/>
    <d v="2016-02-01T00:00:00"/>
    <s v="Joseph Kabuku Thinwa"/>
    <s v="Male"/>
    <s v="13241322"/>
    <s v="254721529097"/>
    <s v="2.55E+11"/>
    <s v=""/>
    <s v=""/>
    <m/>
    <m/>
    <s v="Kirinyaga"/>
    <s v="Ndia"/>
    <s v="Kiine"/>
    <s v="Kaingai"/>
    <s v="6"/>
    <s v="Nicholas Kimenyi"/>
    <s v="Nicholas Gichura Kimenyi"/>
    <s v=""/>
    <s v="Informal Business"/>
    <x v="0"/>
  </r>
  <r>
    <s v="VPA6"/>
    <s v="KE-KIR-1602-16178"/>
    <x v="2"/>
    <s v="Hostile Client"/>
    <s v="13th December,2015"/>
    <d v="2015-12-13T00:00:00"/>
    <s v="1st February,2016"/>
    <d v="2016-02-01T00:00:00"/>
    <s v="Alice Wangui Wachira"/>
    <s v="Female"/>
    <s v="30989993"/>
    <s v="254710229368"/>
    <s v="2.55E+11"/>
    <s v=""/>
    <s v=""/>
    <m/>
    <m/>
    <s v="Kirinyaga"/>
    <s v="Ndia"/>
    <s v="Mukure"/>
    <s v="Mukure"/>
    <s v="6"/>
    <s v="Nicholas Kimenyi"/>
    <s v="Nicholas Gichura Kimenyi"/>
    <s v=""/>
    <s v="Informal Business"/>
    <x v="0"/>
  </r>
  <r>
    <s v="VPA6"/>
    <s v="KE-KIR-1602-16181"/>
    <x v="2"/>
    <s v="Hostile Client"/>
    <s v="13th December,2015"/>
    <d v="2015-12-13T00:00:00"/>
    <s v="1st February,2016"/>
    <d v="2016-02-01T00:00:00"/>
    <s v="Teresia Wangari Njogu"/>
    <s v="Female"/>
    <s v="20633196"/>
    <s v="254723642241"/>
    <s v="2.55E+11"/>
    <s v=""/>
    <s v=""/>
    <m/>
    <m/>
    <s v="Kirinyaga"/>
    <s v="Ndia"/>
    <s v="Mukure"/>
    <s v="Mukure"/>
    <s v="6"/>
    <s v="Nicholas Kimenyi"/>
    <s v="Nicholas Gichura Kimenyi"/>
    <s v=""/>
    <s v="Informal Business"/>
    <x v="0"/>
  </r>
  <r>
    <s v="VPA6"/>
    <s v="KE-KIR-1605-16182"/>
    <x v="0"/>
    <s v="Unreachable"/>
    <s v="12th March,2016"/>
    <d v="2016-03-12T00:00:00"/>
    <s v="1st May,2016"/>
    <d v="2016-05-01T00:00:00"/>
    <s v="Sammy Mwangi Ngare"/>
    <s v="Male"/>
    <s v="8796678"/>
    <s v="254723855759"/>
    <s v="2.55E+11"/>
    <s v=""/>
    <s v=""/>
    <m/>
    <m/>
    <s v="Kirinyaga"/>
    <s v="Kirinyaga Central"/>
    <s v="Mutira"/>
    <s v="Kaguyu"/>
    <s v="6"/>
    <s v="Nicholas Kimenyi"/>
    <s v="Nicholas Gichura Kimenyi"/>
    <s v=""/>
    <s v="Informal Business"/>
    <x v="0"/>
  </r>
  <r>
    <s v="VPA6"/>
    <s v="KE-KIR-1603-16184"/>
    <x v="0"/>
    <s v="Unreachable"/>
    <s v="11th January,2016"/>
    <d v="2016-01-11T00:00:00"/>
    <s v="1st March,2016"/>
    <d v="2016-03-01T00:00:00"/>
    <s v="Faith Muthoni Kariuki"/>
    <s v="Female"/>
    <s v="33743976"/>
    <s v="254724481595"/>
    <s v="2.55E+11"/>
    <s v=""/>
    <s v=""/>
    <m/>
    <m/>
    <s v="Kirinyaga"/>
    <s v="Kirinyaga Central"/>
    <s v="Mutira North"/>
    <s v=""/>
    <s v="6"/>
    <s v="Nicholas Kimenyi"/>
    <s v="Nicholas Gichura Kimenyi"/>
    <s v=""/>
    <s v="Informal Business"/>
    <x v="0"/>
  </r>
  <r>
    <s v="VPA6"/>
    <s v="KE-NYE-1602-16185"/>
    <x v="2"/>
    <s v="Hostile Client"/>
    <s v="13th December,2015"/>
    <d v="2015-12-13T00:00:00"/>
    <s v="1st February,2016"/>
    <d v="2016-02-01T00:00:00"/>
    <s v="Duncan Mugo Muriuki"/>
    <s v="Male"/>
    <s v="21652066"/>
    <s v="720504853"/>
    <s v=""/>
    <s v=""/>
    <s v=""/>
    <n v="37.219425000000001"/>
    <n v="-0.43112499999999998"/>
    <s v="Nyeri"/>
    <s v="Mathira"/>
    <s v="Iria-Ini"/>
    <s v="Chehe"/>
    <s v="6"/>
    <s v="Nicholas Kimenyi"/>
    <s v="Nicholas Gichura Kimenyi"/>
    <s v=""/>
    <s v="Informal Business"/>
    <x v="0"/>
  </r>
  <r>
    <s v="VPA6"/>
    <s v="KE-KIR-1601-16186"/>
    <x v="0"/>
    <s v="Unreachable"/>
    <s v="12th November,2015"/>
    <d v="2015-11-12T00:00:00"/>
    <s v="1st January,2016"/>
    <d v="2016-01-01T00:00:00"/>
    <s v="Winfred Nyambura Njega"/>
    <s v="Female"/>
    <s v="9873542"/>
    <s v="254711138767"/>
    <s v="2.55E+11"/>
    <s v=""/>
    <s v=""/>
    <m/>
    <m/>
    <s v="Kirinyaga"/>
    <s v="Kirinyaga Central"/>
    <s v="Mutira"/>
    <s v="Katheri"/>
    <s v="6"/>
    <s v="Nicholas Kimenyi"/>
    <s v="Nicholas Gichura Kimenyi"/>
    <s v=""/>
    <s v="Informal Business"/>
    <x v="0"/>
  </r>
  <r>
    <s v="VPA6"/>
    <s v="KE-KIR-1602-16187"/>
    <x v="2"/>
    <s v="Hostile Client"/>
    <s v="13th December,2015"/>
    <d v="2015-12-13T00:00:00"/>
    <s v="1st February,2016"/>
    <d v="2016-02-01T00:00:00"/>
    <s v="David Muthii Wachira"/>
    <s v="Male"/>
    <s v="9716003"/>
    <s v="254722870953"/>
    <s v="2.55E+11"/>
    <s v=""/>
    <s v=""/>
    <m/>
    <m/>
    <s v="Kirinyaga"/>
    <s v="Ndia"/>
    <s v="Mwirua"/>
    <s v="Mukure"/>
    <s v="6"/>
    <s v="Nicholas Kimenyi"/>
    <s v="Nicholas Gichura Kimenyi"/>
    <s v=""/>
    <s v="Informal Business"/>
    <x v="0"/>
  </r>
  <r>
    <s v="VPA6"/>
    <s v="KE-KIR-1603-16188"/>
    <x v="0"/>
    <s v="Unreachable"/>
    <s v="11th January,2016"/>
    <d v="2016-01-11T00:00:00"/>
    <s v="1st March,2016"/>
    <d v="2016-03-01T00:00:00"/>
    <s v="Lucy Wanjiku Maina"/>
    <s v="Female"/>
    <s v="13694405"/>
    <s v="254720352892"/>
    <s v="2.55E+11"/>
    <s v=""/>
    <s v=""/>
    <m/>
    <m/>
    <s v="Kirinyaga"/>
    <s v="Kirinyaga Central"/>
    <s v="Inoi"/>
    <s v="Thaita"/>
    <s v="6"/>
    <s v="Nicholas Kimenyi"/>
    <s v="Nicholas Gichura Kimenyi"/>
    <s v=""/>
    <s v="Informal Business"/>
    <x v="0"/>
  </r>
  <r>
    <s v="VPA6"/>
    <s v="KE-KIR-1602-16192"/>
    <x v="0"/>
    <s v="Unreachable"/>
    <s v="13th December,2015"/>
    <d v="2015-12-13T00:00:00"/>
    <s v="1st February,2016"/>
    <d v="2016-02-01T00:00:00"/>
    <s v="Rhoda Njoki Karani"/>
    <s v="Female"/>
    <s v="27061570"/>
    <s v="254715045424"/>
    <s v="2.55E+11"/>
    <s v=""/>
    <s v=""/>
    <m/>
    <m/>
    <s v="Kirinyaga"/>
    <s v="Kirinyaga Central"/>
    <s v="Kerugoya"/>
    <s v="Kaguyu"/>
    <s v="6"/>
    <s v="Nicholas Kimenyi"/>
    <s v="Nicholas Gichura Kimenyi"/>
    <s v=""/>
    <s v="Informal Business"/>
    <x v="0"/>
  </r>
  <r>
    <s v="VPA6"/>
    <s v="KE-KIR-1603-16193"/>
    <x v="0"/>
    <s v="Unreachable"/>
    <s v="11th January,2016"/>
    <d v="2016-01-11T00:00:00"/>
    <s v="1st March,2016"/>
    <d v="2016-03-01T00:00:00"/>
    <s v="Joseph Muriuki Njagi"/>
    <s v="Male"/>
    <s v="12977654"/>
    <s v="254712802582"/>
    <s v="2.55E+11"/>
    <s v=""/>
    <s v=""/>
    <m/>
    <m/>
    <s v="Kirinyaga"/>
    <s v="Kirinyaga Central"/>
    <s v="Mutira"/>
    <s v="Kaguyu"/>
    <s v="6"/>
    <s v="Nicholas Kimenyi"/>
    <s v="Nicholas Gichura Kimenyi"/>
    <s v=""/>
    <s v="Informal Business"/>
    <x v="0"/>
  </r>
  <r>
    <s v="VPA6"/>
    <s v="KE-KIR-1603-16195"/>
    <x v="2"/>
    <s v="Hostile Client"/>
    <s v="11th January,2016"/>
    <d v="2016-01-11T00:00:00"/>
    <s v="1st March,2016"/>
    <d v="2016-03-01T00:00:00"/>
    <s v="Francis Kinyua Gachoki"/>
    <s v="Male"/>
    <s v="10648581"/>
    <s v="254724638827"/>
    <s v="2.55E+11"/>
    <s v=""/>
    <s v=""/>
    <m/>
    <m/>
    <s v="Kirinyaga"/>
    <s v="Kirinyaga Central"/>
    <s v="Mutira"/>
    <s v="Kabari"/>
    <s v="6"/>
    <s v="Nicholas Kimenyi"/>
    <s v="Nicholas Gichura Kimenyi"/>
    <s v=""/>
    <s v="Informal Business"/>
    <x v="0"/>
  </r>
  <r>
    <s v="VPA6"/>
    <s v="KE-KIR-1602-16198"/>
    <x v="0"/>
    <s v="Unreachable"/>
    <s v="13th December,2015"/>
    <d v="2015-12-13T00:00:00"/>
    <s v="1st February,2016"/>
    <d v="2016-02-01T00:00:00"/>
    <s v="Patrick Mbogo Wachira"/>
    <s v="Male"/>
    <s v="32451000"/>
    <s v="254719626358"/>
    <s v="2.55E+11"/>
    <s v=""/>
    <s v=""/>
    <m/>
    <m/>
    <s v="Kirinyaga"/>
    <s v="Kirinyaga Central"/>
    <s v="Mutitu"/>
    <s v="Kaguyu"/>
    <s v="6"/>
    <s v="Nicholas Kimenyi"/>
    <s v="Nicholas Gichura Kimenyi"/>
    <s v=""/>
    <s v="Informal Business"/>
    <x v="0"/>
  </r>
  <r>
    <s v="VPA6"/>
    <s v="KE-KER-1604-16201"/>
    <x v="1"/>
    <s v=""/>
    <s v="11th February,2016"/>
    <d v="2016-02-11T00:00:00"/>
    <s v="1st April,2016"/>
    <d v="2016-04-01T00:00:00"/>
    <s v="Remmy Bett Kipsang"/>
    <s v="Male"/>
    <s v="13020405"/>
    <s v="710978774"/>
    <s v="2.55E+11"/>
    <s v=""/>
    <s v=""/>
    <n v="35.175094999999999"/>
    <n v="-0.55410300000000001"/>
    <s v="Kericho"/>
    <s v="Bureti"/>
    <s v="Chemosot"/>
    <s v="Kapsumet"/>
    <s v="6"/>
    <s v="Benjamin Kirui"/>
    <s v="Benjamin Kirui"/>
    <s v=""/>
    <s v="Informal Business"/>
    <x v="0"/>
  </r>
  <r>
    <s v="VPA6"/>
    <s v="KE-NYA-1604-16206"/>
    <x v="2"/>
    <s v="Institutional Plant"/>
    <s v="11th February,2016"/>
    <d v="2016-02-11T00:00:00"/>
    <s v="1st April,2016"/>
    <d v="2016-04-01T00:00:00"/>
    <s v="Leshau Boys High School"/>
    <s v="Institutional"/>
    <s v="16103486"/>
    <s v="724688245"/>
    <s v=""/>
    <s v=""/>
    <s v=""/>
    <n v="36.449207000000001"/>
    <n v="1.529E-2"/>
    <s v="Nyandarua"/>
    <s v="Ndaragwa"/>
    <s v="Kiriita"/>
    <s v="Mutanga"/>
    <s v="6"/>
    <s v="KREEN"/>
    <s v="Frank Renewable Energy Enterprise"/>
    <s v=""/>
    <s v="Informal Business"/>
    <x v="0"/>
  </r>
  <r>
    <s v="VPA6"/>
    <s v="KE-TAI-1608-16224"/>
    <x v="1"/>
    <s v=""/>
    <s v="12th June,2016"/>
    <d v="2016-06-12T00:00:00"/>
    <s v="1st August,2016"/>
    <d v="2016-08-01T00:00:00"/>
    <s v="Angelina Wakio Nganga"/>
    <s v="Female"/>
    <s v="13709447"/>
    <s v="716490419"/>
    <s v=""/>
    <s v=""/>
    <s v=""/>
    <n v="38.378647000000001"/>
    <n v="-3.5039530000000001"/>
    <s v="Taita/Taveta"/>
    <s v="Mwatate"/>
    <s v="Wusi Kishamba"/>
    <s v="Kidaya Ifumbu"/>
    <s v="6"/>
    <s v="Stephen Nyange"/>
    <s v=""/>
    <s v=""/>
    <s v="Informal Business"/>
    <x v="0"/>
  </r>
  <r>
    <s v="VPA6"/>
    <s v="KE-NAK-1601-16228"/>
    <x v="1"/>
    <s v=""/>
    <s v="21st November,2015"/>
    <d v="2015-11-21T00:00:00"/>
    <s v="10th January,2016"/>
    <d v="2016-01-10T00:00:00"/>
    <s v="Rose Talaa"/>
    <s v="Female"/>
    <s v="7092818"/>
    <s v="726524089"/>
    <s v=""/>
    <s v=""/>
    <s v=""/>
    <n v="35.954990000000002"/>
    <n v="-0.24435699999999999"/>
    <s v="Nakuru"/>
    <s v="Rongai"/>
    <s v="Kamungei"/>
    <s v="Kiptenden"/>
    <s v="6"/>
    <s v="Nelson Mutai"/>
    <s v=""/>
    <s v=""/>
    <s v="Informal Business"/>
    <x v="0"/>
  </r>
  <r>
    <s v="VPA6"/>
    <s v="KE-MER-1611-16259"/>
    <x v="1"/>
    <s v=""/>
    <s v="1st October,2016"/>
    <d v="2016-10-01T00:00:00"/>
    <s v="20th November,2016"/>
    <d v="2016-11-20T00:00:00"/>
    <s v="Jenniffer Wanja"/>
    <s v="Female"/>
    <s v="1104327"/>
    <s v="714557421"/>
    <s v=""/>
    <s v=""/>
    <s v=""/>
    <n v="37.936003999999997"/>
    <n v="0.174563"/>
    <s v="Meru"/>
    <s v="Igembe South"/>
    <s v="Athi"/>
    <s v="Kirindeni"/>
    <s v="6"/>
    <s v="Isaiah M Wandeto"/>
    <s v=""/>
    <s v=""/>
    <s v="Informal Business"/>
    <x v="0"/>
  </r>
  <r>
    <s v="VPA6"/>
    <s v="KE-KIR-1606-16272"/>
    <x v="1"/>
    <s v=""/>
    <s v="12th April,2016"/>
    <d v="2016-04-12T00:00:00"/>
    <s v="1st June,2016"/>
    <d v="2016-06-01T00:00:00"/>
    <s v="Albert Muriithi"/>
    <s v="Male"/>
    <s v="25436768"/>
    <s v="710901694"/>
    <s v=""/>
    <s v=""/>
    <s v=""/>
    <n v="37.254953"/>
    <n v="-0.54442999999999997"/>
    <s v="Kirinyaga"/>
    <s v="Kerugoya/Kutus"/>
    <s v="Kanyekiini"/>
    <s v="Gitonguini"/>
    <s v="6"/>
    <s v="David Chege"/>
    <s v=""/>
    <s v=""/>
    <s v="Informal Business"/>
    <x v="0"/>
  </r>
  <r>
    <s v="VPA6"/>
    <s v="KE-NAK-1605-16274"/>
    <x v="0"/>
    <s v="Unreachable"/>
    <s v="12th March,2016"/>
    <d v="2016-03-12T00:00:00"/>
    <s v="1st May,2016"/>
    <d v="2016-05-01T00:00:00"/>
    <s v="David Ngugi Mwangi"/>
    <s v="Male"/>
    <s v="28441671"/>
    <s v="729609270"/>
    <s v=""/>
    <s v=""/>
    <s v=""/>
    <m/>
    <m/>
    <s v="Nakuru"/>
    <s v="Subukia"/>
    <s v="Weseges"/>
    <s v="Kianbe"/>
    <s v="6"/>
    <s v="David Chege"/>
    <s v=""/>
    <s v=""/>
    <s v="Informal Business"/>
    <x v="0"/>
  </r>
  <r>
    <s v="VPA6"/>
    <s v="KE-KIR-1606-16275"/>
    <x v="0"/>
    <s v="Unreachable"/>
    <s v="12th April,2016"/>
    <d v="2016-04-12T00:00:00"/>
    <s v="1st June,2016"/>
    <d v="2016-06-01T00:00:00"/>
    <s v="Wine Wanjiru Kinyua"/>
    <s v="Male"/>
    <s v="31003138"/>
    <s v="706734768"/>
    <s v=""/>
    <s v=""/>
    <s v=""/>
    <m/>
    <m/>
    <s v="Kirinyaga"/>
    <s v="Kirinyaga Central"/>
    <s v="Gitunda"/>
    <s v="Gatue"/>
    <s v="6"/>
    <s v="David Chege"/>
    <s v=""/>
    <s v=""/>
    <s v="Informal Business"/>
    <x v="0"/>
  </r>
  <r>
    <s v="VPA6"/>
    <s v="KE-KIR-1605-16287"/>
    <x v="2"/>
    <s v="Hostile Client"/>
    <s v="12th March,2016"/>
    <d v="2016-03-12T00:00:00"/>
    <s v="1st May,2016"/>
    <d v="2016-05-01T00:00:00"/>
    <s v="Joel Gachoki Mithamo"/>
    <s v="Male"/>
    <s v="25253041"/>
    <s v="726018984"/>
    <s v=""/>
    <s v=""/>
    <s v=""/>
    <m/>
    <m/>
    <s v="Kirinyaga"/>
    <s v="Kirinyaga Central"/>
    <s v="Mutira"/>
    <s v="Kabonge"/>
    <s v="6"/>
    <s v="David Chege"/>
    <s v=""/>
    <s v=""/>
    <s v="Informal Business"/>
    <x v="0"/>
  </r>
  <r>
    <s v="VPA6"/>
    <s v="KE-EMB-1605-16337"/>
    <x v="1"/>
    <s v=""/>
    <s v="12th March,2016"/>
    <d v="2016-03-12T00:00:00"/>
    <s v="1st May,2016"/>
    <d v="2016-05-01T00:00:00"/>
    <s v="Paul Munyi Ndukanio"/>
    <s v="Male"/>
    <s v="10796879"/>
    <s v="721298154"/>
    <s v=""/>
    <s v=""/>
    <s v=""/>
    <n v="37.523739999999997"/>
    <n v="-0.47562399999999999"/>
    <s v="Embu"/>
    <s v="Manyatta"/>
    <s v="Gaturi"/>
    <s v="Nembure"/>
    <s v="6"/>
    <s v="Peter Kivuti"/>
    <s v="Peter Kivuti"/>
    <s v=""/>
    <s v="Informal Business"/>
    <x v="0"/>
  </r>
  <r>
    <s v="VPA6"/>
    <s v="KE-KIR-1603-16340"/>
    <x v="2"/>
    <s v="Hostile Client"/>
    <s v="11th January,2016"/>
    <d v="2016-01-11T00:00:00"/>
    <s v="1st March,2016"/>
    <d v="2016-03-01T00:00:00"/>
    <s v="James Kinyua Kamau"/>
    <s v="Male"/>
    <s v="21739077"/>
    <s v="722896107"/>
    <s v=""/>
    <s v=""/>
    <s v=""/>
    <m/>
    <m/>
    <s v="Kirinyaga"/>
    <s v="Kirinyaga Central"/>
    <s v="Kerugoya"/>
    <s v="Kathugu"/>
    <s v="6"/>
    <s v="Joshua Wachira"/>
    <s v=""/>
    <s v=""/>
    <s v="Informal Business"/>
    <x v="0"/>
  </r>
  <r>
    <s v="VPA6"/>
    <s v="KE-MUR-1606-16342"/>
    <x v="0"/>
    <s v="Unreachable"/>
    <s v="12th April,2016"/>
    <d v="2016-04-12T00:00:00"/>
    <s v="1st June,2016"/>
    <d v="2016-06-01T00:00:00"/>
    <s v="Eunice Kamande Joho"/>
    <s v="Female"/>
    <s v="32925419"/>
    <s v="717848955"/>
    <s v=""/>
    <s v=""/>
    <s v=""/>
    <m/>
    <m/>
    <s v="Murang'a"/>
    <s v="Kahuro"/>
    <s v="Mugoiri"/>
    <s v="Kiyu"/>
    <s v="6"/>
    <s v="Anthony Mwai Mukunga"/>
    <s v=""/>
    <s v=""/>
    <s v="Informal Business"/>
    <x v="0"/>
  </r>
  <r>
    <s v="VPA6"/>
    <s v="KE-KIR-1604-16345"/>
    <x v="0"/>
    <s v="Unreachable"/>
    <s v="11th February,2016"/>
    <d v="2016-02-11T00:00:00"/>
    <s v="1st April,2016"/>
    <d v="2016-04-01T00:00:00"/>
    <s v="Lucy Wanjiru Munene"/>
    <s v="Female"/>
    <s v="4223167"/>
    <s v="713176363"/>
    <s v=""/>
    <s v=""/>
    <s v=""/>
    <m/>
    <m/>
    <s v="Kirinyaga"/>
    <s v="Kirinyaga Central"/>
    <s v="Kerugoya"/>
    <s v="Mukinduri"/>
    <s v="6"/>
    <s v="David Chege"/>
    <s v=""/>
    <s v=""/>
    <s v="Informal Business"/>
    <x v="0"/>
  </r>
  <r>
    <s v="VPA6"/>
    <s v="KE-NYE-1606-16346"/>
    <x v="1"/>
    <s v=""/>
    <s v="12th April,2016"/>
    <d v="2016-04-12T00:00:00"/>
    <s v="1st June,2016"/>
    <d v="2016-06-01T00:00:00"/>
    <s v="Ruth Wachuka"/>
    <s v="Female"/>
    <s v="32116946"/>
    <s v="701191834"/>
    <s v=""/>
    <s v=""/>
    <s v=""/>
    <n v="36.905065"/>
    <n v="-0.59313199999999999"/>
    <s v="Nyeri"/>
    <s v="Othaya"/>
    <s v="Chinga"/>
    <s v="Chinga"/>
    <s v="6"/>
    <s v="David Chege"/>
    <s v=""/>
    <s v=""/>
    <s v="Informal Business"/>
    <x v="0"/>
  </r>
  <r>
    <s v="VPA6"/>
    <s v="KE-EMB-1605-16347"/>
    <x v="1"/>
    <s v=""/>
    <s v="12th March,2016"/>
    <d v="2016-03-12T00:00:00"/>
    <s v="1st May,2016"/>
    <d v="2016-05-01T00:00:00"/>
    <s v="Cicily Wambui Mwaniki"/>
    <s v="Female"/>
    <s v="6133127"/>
    <s v="708220904"/>
    <s v=""/>
    <s v=""/>
    <s v=""/>
    <n v="37.580019999999998"/>
    <n v="-0.37689800000000001"/>
    <s v="Embu"/>
    <s v="Runyenjes"/>
    <s v="Gitare"/>
    <s v="Kathangeri"/>
    <s v="6"/>
    <s v="David Chege"/>
    <s v=""/>
    <s v=""/>
    <s v="Informal Business"/>
    <x v="0"/>
  </r>
  <r>
    <s v="VPA6"/>
    <s v="KE-MER-1605-16368"/>
    <x v="0"/>
    <s v="Unreachable"/>
    <s v="22nd March,2016"/>
    <d v="2016-03-22T00:00:00"/>
    <s v="11th May,2016"/>
    <d v="2016-05-11T00:00:00"/>
    <s v="Vincent Mugambi"/>
    <s v="Male"/>
    <s v="21403111"/>
    <s v="789254879"/>
    <s v=""/>
    <s v=""/>
    <s v=""/>
    <m/>
    <m/>
    <s v="Meru"/>
    <s v="Ichira"/>
    <s v="Metheru"/>
    <s v="Gitize"/>
    <s v="6"/>
    <s v="George Kiriungi Ngatia"/>
    <s v=""/>
    <s v=""/>
    <s v="Informal Business"/>
    <x v="1"/>
  </r>
  <r>
    <s v="VPA6"/>
    <s v="KE-NYE-1604-16371"/>
    <x v="0"/>
    <s v="Unreachable"/>
    <s v="10th March,2016"/>
    <d v="2016-03-10T00:00:00"/>
    <s v="29th April,2016"/>
    <d v="2016-04-29T00:00:00"/>
    <s v="Robert Miiko"/>
    <s v="Male"/>
    <s v="14288856"/>
    <s v="715800957"/>
    <s v=""/>
    <s v=""/>
    <s v=""/>
    <n v="36.903844999999997"/>
    <n v="-0.32957500000000001"/>
    <s v="Nyeri"/>
    <s v="Kieni West"/>
    <s v="Gatarakwa"/>
    <s v="Endarasha"/>
    <s v="6"/>
    <s v="George Kiriungi Ngatia"/>
    <s v=""/>
    <s v=""/>
    <s v="Informal Business"/>
    <x v="1"/>
  </r>
  <r>
    <s v="VPA6"/>
    <s v="KE-NYE-1604-16372"/>
    <x v="0"/>
    <s v="Unreachable"/>
    <s v="11th February,2016"/>
    <d v="2016-02-11T00:00:00"/>
    <s v="1st April,2016"/>
    <d v="2016-04-01T00:00:00"/>
    <s v="Zachary Mhindi"/>
    <s v="Male"/>
    <s v="99999"/>
    <s v="788668877"/>
    <s v=""/>
    <s v=""/>
    <s v=""/>
    <n v="37.150582"/>
    <n v="-0.38752799999999998"/>
    <s v="Nyeri"/>
    <s v="Mathari"/>
    <s v="Turi"/>
    <s v="Mathari"/>
    <s v="6"/>
    <s v="George Kiriungi Ngatia"/>
    <s v=""/>
    <s v=""/>
    <s v="Informal Business"/>
    <x v="1"/>
  </r>
  <r>
    <s v="VPA6"/>
    <s v="KE-MER-1606-16373"/>
    <x v="0"/>
    <s v="Unreachable"/>
    <s v="12th April,2016"/>
    <d v="2016-04-12T00:00:00"/>
    <s v="1st June,2016"/>
    <d v="2016-06-01T00:00:00"/>
    <s v="Bonface Maina(2Nd Plant)"/>
    <s v="Male"/>
    <s v="28036578"/>
    <s v="716552343"/>
    <s v=""/>
    <s v=""/>
    <s v=""/>
    <m/>
    <m/>
    <s v="Meru"/>
    <s v="Buuri"/>
    <s v="Kisima"/>
    <s v="Katheri"/>
    <s v="6"/>
    <s v="George Kiriungi Ngatia"/>
    <s v=""/>
    <s v=""/>
    <s v="Informal Business"/>
    <x v="1"/>
  </r>
  <r>
    <s v="VPA6"/>
    <s v="KE-NYE-1606-16375"/>
    <x v="0"/>
    <s v="Unreachable"/>
    <s v="12th April,2016"/>
    <d v="2016-04-12T00:00:00"/>
    <s v="1st June,2016"/>
    <d v="2016-06-01T00:00:00"/>
    <s v="Michael Muriuki"/>
    <s v="Male"/>
    <s v="5557387"/>
    <s v="720296479"/>
    <s v=""/>
    <s v=""/>
    <s v=""/>
    <n v="37.146430000000002"/>
    <n v="-0.38805200000000001"/>
    <s v="Nyeri"/>
    <s v="Kieni West"/>
    <s v="Umande"/>
    <s v="Ngarariga"/>
    <s v="6"/>
    <s v="George Kiriungi Ngatia"/>
    <s v=""/>
    <s v=""/>
    <s v="Informal Business"/>
    <x v="1"/>
  </r>
  <r>
    <s v="VPA6"/>
    <s v="KE-KIA-1606-16382"/>
    <x v="1"/>
    <s v=""/>
    <s v="12th April,2016"/>
    <d v="2016-04-12T00:00:00"/>
    <s v="1st June,2016"/>
    <d v="2016-06-01T00:00:00"/>
    <s v="John David Kimani"/>
    <s v="Male"/>
    <s v="99999"/>
    <s v="711754429"/>
    <s v=""/>
    <s v=""/>
    <s v=""/>
    <n v="36.771791999999998"/>
    <n v="-1.0348569999999999"/>
    <s v="Kiambu"/>
    <s v="Githunguri"/>
    <s v="Githunguri"/>
    <s v="Nyamothangi"/>
    <s v="6"/>
    <s v="Nilelynk Innovators"/>
    <s v=""/>
    <s v=""/>
    <s v="Informal Business"/>
    <x v="0"/>
  </r>
  <r>
    <s v="VPA6"/>
    <s v="KE-NAI-1601-16384"/>
    <x v="1"/>
    <s v=""/>
    <s v="21st November,2015"/>
    <d v="2015-11-21T00:00:00"/>
    <s v="10th January,2016"/>
    <d v="2016-01-10T00:00:00"/>
    <s v="Simon Kariuki"/>
    <s v="Male"/>
    <s v="11182328"/>
    <s v="723772376"/>
    <s v=""/>
    <s v=""/>
    <s v=""/>
    <n v="36.704073999999999"/>
    <n v="-1.2845489999999999"/>
    <s v="Nairobi"/>
    <s v="Dagoretti South"/>
    <s v="Dagoretti"/>
    <s v="Waithaka"/>
    <s v="6"/>
    <s v="Nilelynk Innovators"/>
    <s v=""/>
    <s v=""/>
    <s v="Informal Business"/>
    <x v="0"/>
  </r>
  <r>
    <s v="VPA6"/>
    <s v="KE-MAC-1602-16385"/>
    <x v="1"/>
    <s v=""/>
    <s v="13th December,2015"/>
    <d v="2015-12-13T00:00:00"/>
    <s v="1st February,2016"/>
    <d v="2016-02-01T00:00:00"/>
    <s v="Peter Njoroge"/>
    <s v="Male"/>
    <s v="99999"/>
    <s v="723850843"/>
    <s v="2342043232"/>
    <s v=""/>
    <s v=""/>
    <n v="37.433056000000001"/>
    <n v="-1.035833"/>
    <s v="Machakos"/>
    <s v="Yatta"/>
    <s v="Kiuinyoni"/>
    <s v="Mbembani"/>
    <s v="6"/>
    <s v="Nilelynk Innovators"/>
    <s v=""/>
    <s v=""/>
    <s v="Informal Business"/>
    <x v="0"/>
  </r>
  <r>
    <s v="VPA6"/>
    <s v="KE-KIR-1607-16421"/>
    <x v="1"/>
    <s v=""/>
    <s v="24th May,2016"/>
    <d v="2016-05-24T00:00:00"/>
    <s v="13th July,2016"/>
    <d v="2016-07-13T00:00:00"/>
    <s v="Peter Mwangi Martin"/>
    <s v="Male"/>
    <s v="9187474"/>
    <s v="731631910"/>
    <s v=""/>
    <s v=""/>
    <s v=""/>
    <n v="37.214235000000002"/>
    <n v="-0.54252199999999995"/>
    <s v="Kirinyaga"/>
    <s v="Kirinyaga"/>
    <s v="Mukure"/>
    <s v="Kiburu"/>
    <s v="6"/>
    <s v="Jacob Maina Mwangi"/>
    <s v=""/>
    <s v=""/>
    <s v="Informal Business"/>
    <x v="0"/>
  </r>
  <r>
    <s v="VPA6"/>
    <s v="KE-EMB-1608-16440"/>
    <x v="1"/>
    <s v=""/>
    <s v="12th June,2016"/>
    <d v="2016-06-12T00:00:00"/>
    <s v="1st August,2016"/>
    <d v="2016-08-01T00:00:00"/>
    <s v="Jacenter Wanjira Muriuki"/>
    <s v="Female"/>
    <s v="12402687"/>
    <s v="727233542"/>
    <s v=""/>
    <s v=""/>
    <s v=""/>
    <n v="37.526026999999999"/>
    <n v="-0.47794399999999998"/>
    <s v="Embu"/>
    <s v="Manyatta"/>
    <s v="Gaturi"/>
    <s v="Makengi"/>
    <s v="6"/>
    <s v="David Chege"/>
    <s v=""/>
    <s v=""/>
    <s v="Informal Business"/>
    <x v="1"/>
  </r>
  <r>
    <s v="VPA6"/>
    <s v="KE-KIR-1604-16456"/>
    <x v="2"/>
    <s v="Hostile Client"/>
    <s v="11th February,2016"/>
    <d v="2016-02-11T00:00:00"/>
    <s v="1st April,2016"/>
    <d v="2016-04-01T00:00:00"/>
    <s v="Anthony Mwai Njogu"/>
    <s v="Male"/>
    <s v="99999"/>
    <s v="727664709"/>
    <s v=""/>
    <s v=""/>
    <s v=""/>
    <m/>
    <m/>
    <s v="Kirinyaga"/>
    <s v="Kirinyaga Central"/>
    <s v="Mutira"/>
    <s v="Kaguyu"/>
    <s v="6"/>
    <s v="Nicholas Kimenyi"/>
    <s v=""/>
    <s v=""/>
    <s v="Informal Business"/>
    <x v="0"/>
  </r>
  <r>
    <s v="VPA6"/>
    <s v="KE-KIR-1604-16463"/>
    <x v="1"/>
    <s v=""/>
    <s v="11th February,2016"/>
    <d v="2016-02-11T00:00:00"/>
    <s v="1st April,2016"/>
    <d v="2016-04-01T00:00:00"/>
    <s v="Julius Kinyua Mburi"/>
    <s v="Male"/>
    <s v="99999"/>
    <s v="0723831831"/>
    <s v=""/>
    <s v=""/>
    <s v=""/>
    <n v="37.243881000000002"/>
    <n v="-0.50906399999999996"/>
    <s v="Kirinyaga"/>
    <s v="Kerugoya/Kutus"/>
    <s v="Mutira"/>
    <s v="Kirunda"/>
    <s v="6"/>
    <s v="Nicholas Kimenyi"/>
    <s v=""/>
    <s v=""/>
    <s v="Informal Business"/>
    <x v="0"/>
  </r>
  <r>
    <s v="VPA6"/>
    <s v="KE-KIR-1604-16466"/>
    <x v="2"/>
    <s v="Hostile Client"/>
    <s v="11th February,2016"/>
    <d v="2016-02-11T00:00:00"/>
    <s v="1st April,2016"/>
    <d v="2016-04-01T00:00:00"/>
    <s v="John Murimi Muriithi"/>
    <s v="Male"/>
    <s v="99999"/>
    <s v="791035548"/>
    <s v=""/>
    <s v=""/>
    <s v=""/>
    <n v="37.213303000000003"/>
    <n v="-0.43565500000000001"/>
    <s v="Kirinyaga"/>
    <s v="Kirinyaga Central"/>
    <s v="Mutira"/>
    <s v="Kaguyu"/>
    <s v="6"/>
    <s v="Nicholas Kimenyi"/>
    <s v=""/>
    <s v=""/>
    <s v="Informal Business"/>
    <x v="0"/>
  </r>
  <r>
    <s v="VPA6"/>
    <s v="KE-KIR-1601-16472"/>
    <x v="0"/>
    <s v="Hostile Client"/>
    <s v="12th November,2015"/>
    <d v="2015-11-12T00:00:00"/>
    <s v="1st January,2016"/>
    <d v="2016-01-01T00:00:00"/>
    <s v="James Waweru Muthoni"/>
    <s v="Male"/>
    <s v="99999"/>
    <s v="701175497"/>
    <s v=""/>
    <s v=""/>
    <s v=""/>
    <n v="37.235962000000001"/>
    <n v="-0.475968"/>
    <s v="Kirinyaga"/>
    <s v="Kirinyaga Central"/>
    <s v="Mutira"/>
    <s v="Kabari"/>
    <s v="6"/>
    <s v="Nicholas Kimenyi"/>
    <s v=""/>
    <s v=""/>
    <s v="Informal Business"/>
    <x v="0"/>
  </r>
  <r>
    <s v="VPA6"/>
    <s v="KE-KIR-1604-16473"/>
    <x v="2"/>
    <s v="Hostile Client"/>
    <s v="11th February,2016"/>
    <d v="2016-02-11T00:00:00"/>
    <s v="1st April,2016"/>
    <d v="2016-04-01T00:00:00"/>
    <s v="Peterson Ngiima Karani"/>
    <s v="Male"/>
    <s v="99999"/>
    <s v="724859429"/>
    <s v=""/>
    <s v=""/>
    <s v=""/>
    <m/>
    <m/>
    <s v="Kirinyaga"/>
    <s v="Kirinyaga Central"/>
    <s v="Mutira"/>
    <s v="Kabari"/>
    <s v="6"/>
    <s v="Nicholas Kimenyi"/>
    <s v=""/>
    <s v=""/>
    <s v="Informal Business"/>
    <x v="0"/>
  </r>
  <r>
    <s v="VPA6"/>
    <s v="KE-NYE-1608-16475"/>
    <x v="2"/>
    <s v="Hostile Client"/>
    <s v="12th June,2016"/>
    <d v="2016-06-12T00:00:00"/>
    <s v="1st August,2016"/>
    <d v="2016-08-01T00:00:00"/>
    <s v="Joseph Karani Gituri"/>
    <s v="Male"/>
    <s v="23551660"/>
    <s v="723261279"/>
    <s v=""/>
    <s v=""/>
    <s v=""/>
    <n v="37.179670000000002"/>
    <n v="-0.47957699999999998"/>
    <s v="Nyeri"/>
    <s v="Mathira"/>
    <s v="Kieni"/>
    <s v="Kamondo"/>
    <s v="6"/>
    <s v="Nicholas Kimenyi"/>
    <s v=""/>
    <s v=""/>
    <s v="Informal Business"/>
    <x v="0"/>
  </r>
  <r>
    <s v="VPA6"/>
    <s v="KE-KIR-1602-16487"/>
    <x v="1"/>
    <s v=""/>
    <s v="13th December,2015"/>
    <d v="2015-12-13T00:00:00"/>
    <s v="1st February,2016"/>
    <d v="2016-02-01T00:00:00"/>
    <s v="Jastin Munene Mugo"/>
    <s v="Male"/>
    <s v="1211381"/>
    <s v="723341485"/>
    <s v=""/>
    <s v=""/>
    <s v=""/>
    <n v="37.283507"/>
    <n v="-0.52482099999999998"/>
    <s v="Kirinyaga"/>
    <s v="Kerugoya/Kutus"/>
    <s v="Kerugoya"/>
    <s v="Kaitheri"/>
    <s v="6"/>
    <s v="David Chege"/>
    <s v=""/>
    <s v=""/>
    <s v="Informal Business"/>
    <x v="0"/>
  </r>
  <r>
    <s v="VPA6"/>
    <s v="KE-NYA-1608-16496"/>
    <x v="1"/>
    <s v=""/>
    <s v="19th June,2016"/>
    <d v="2016-06-19T00:00:00"/>
    <s v="8th August,2016"/>
    <d v="2016-08-08T00:00:00"/>
    <s v="Jane Wangechi Gichuru"/>
    <s v="Female"/>
    <s v="3440165"/>
    <s v="725919915"/>
    <s v=""/>
    <s v=""/>
    <s v=""/>
    <n v="36.294263000000001"/>
    <n v="-0.252693"/>
    <s v="Nyandarua"/>
    <s v="Ol Kalou"/>
    <s v="Kanjuiri"/>
    <s v="Upper Gilgil"/>
    <s v="6"/>
    <s v="Reuben K Kimenyi"/>
    <s v=""/>
    <s v=""/>
    <s v="Informal Business"/>
    <x v="0"/>
  </r>
  <r>
    <s v="VPA6"/>
    <s v="KE-NYA-1608-16498"/>
    <x v="1"/>
    <s v=""/>
    <s v="19th June,2016"/>
    <d v="2016-06-19T00:00:00"/>
    <s v="8th August,2016"/>
    <d v="2016-08-08T00:00:00"/>
    <s v="Susan W Mbugua"/>
    <s v="Female"/>
    <s v="11029681"/>
    <s v="720829020"/>
    <s v=""/>
    <s v=""/>
    <s v=""/>
    <n v="36.382938000000003"/>
    <n v="-0.35933999999999999"/>
    <s v="Nyandarua"/>
    <s v="Ol Kalou"/>
    <s v="Kaimbaga"/>
    <s v="Kaimbaga"/>
    <s v="6"/>
    <s v="Reuben K Kimenyi"/>
    <s v=""/>
    <s v=""/>
    <s v="Informal Business"/>
    <x v="0"/>
  </r>
  <r>
    <s v="VPA6"/>
    <s v="KE-NYA-1608-16502"/>
    <x v="1"/>
    <s v=""/>
    <s v="12th June,2016"/>
    <d v="2016-06-12T00:00:00"/>
    <s v="1st August,2016"/>
    <d v="2016-08-01T00:00:00"/>
    <s v="Joseph Moriasi Aroni"/>
    <s v="Male"/>
    <s v="10468028"/>
    <s v="728977673"/>
    <s v=""/>
    <s v=""/>
    <s v=""/>
    <n v="35.008271999999998"/>
    <n v="-0.53756000000000004"/>
    <s v="Nyamira"/>
    <s v="Nyamira North"/>
    <s v="Itibo"/>
    <s v="Tombe"/>
    <s v="6"/>
    <s v="Joel N Moigare"/>
    <s v=""/>
    <s v=""/>
    <s v="Informal Business"/>
    <x v="0"/>
  </r>
  <r>
    <s v="VPA6"/>
    <s v="KE-EMB-1607-16510"/>
    <x v="2"/>
    <s v="Hostile Client"/>
    <s v="12th May,2016"/>
    <d v="2016-05-12T00:00:00"/>
    <s v="1st July,2016"/>
    <d v="2016-07-01T00:00:00"/>
    <s v="John Njagi Njiru"/>
    <s v="Male"/>
    <s v="20056940"/>
    <s v="710928897"/>
    <s v=""/>
    <s v=""/>
    <s v=""/>
    <n v="37.525906999999997"/>
    <n v="-0.478043"/>
    <s v="Embu"/>
    <s v="Manyatta"/>
    <s v="Gatura"/>
    <s v="Ngure"/>
    <s v="6"/>
    <s v="David Chege"/>
    <s v=""/>
    <s v=""/>
    <s v="Informal Business"/>
    <x v="0"/>
  </r>
  <r>
    <s v="VPA6"/>
    <s v="KE-EMB-1607-16546"/>
    <x v="2"/>
    <s v="Hostile Client"/>
    <s v="12th May,2016"/>
    <d v="2016-05-12T00:00:00"/>
    <s v="1st July,2016"/>
    <d v="2016-07-01T00:00:00"/>
    <s v="David Muriuki Njiru"/>
    <s v="Male"/>
    <s v="9285946"/>
    <s v="792551766"/>
    <s v=""/>
    <s v=""/>
    <s v=""/>
    <m/>
    <m/>
    <s v="Embu"/>
    <s v="Manyatta"/>
    <s v="Gaturi"/>
    <s v="Ndui"/>
    <s v="6"/>
    <s v="David Chege"/>
    <s v="David Chege Wangui"/>
    <s v=""/>
    <s v="Informal Business"/>
    <x v="0"/>
  </r>
  <r>
    <s v="VPA6"/>
    <s v="KE-KIR-1607-16547"/>
    <x v="1"/>
    <s v=""/>
    <s v="12th May,2016"/>
    <d v="2016-05-12T00:00:00"/>
    <s v="1st July,2016"/>
    <d v="2016-07-01T00:00:00"/>
    <s v="Caroline Muthoni Kinyua"/>
    <s v="Female"/>
    <s v="1265367"/>
    <s v="710650004"/>
    <s v=""/>
    <s v=""/>
    <s v=""/>
    <n v="37.188983999999998"/>
    <n v="-0.57780699999999996"/>
    <s v="Kirinyaga"/>
    <s v="Ndia"/>
    <s v="Kinii"/>
    <s v="Gatini"/>
    <s v="6"/>
    <s v="David Chege"/>
    <s v=""/>
    <s v=""/>
    <s v="Informal Business"/>
    <x v="0"/>
  </r>
  <r>
    <s v="VPA6"/>
    <s v="KE-EMB-1607-16548"/>
    <x v="0"/>
    <s v="Unreachable"/>
    <s v="12th May,2016"/>
    <d v="2016-05-12T00:00:00"/>
    <s v="1st July,2016"/>
    <d v="2016-07-01T00:00:00"/>
    <s v="Ibrahim Muriithi Nyaga"/>
    <s v="Male"/>
    <s v="3667187"/>
    <s v="734341096"/>
    <s v=""/>
    <s v=""/>
    <s v=""/>
    <m/>
    <m/>
    <s v="Embu"/>
    <s v="Runyenjes"/>
    <s v="Kieni"/>
    <s v="Kathanji"/>
    <s v="6"/>
    <s v="David Chege"/>
    <s v="David Chege Wangui"/>
    <s v=""/>
    <s v="Informal Business"/>
    <x v="0"/>
  </r>
  <r>
    <s v="VPA6"/>
    <s v="KE-KIR-1603-16574"/>
    <x v="1"/>
    <s v=""/>
    <s v="11th January,2016"/>
    <d v="2016-01-11T00:00:00"/>
    <s v="1st March,2016"/>
    <d v="2016-03-01T00:00:00"/>
    <s v="Joyce Wagatwe Muriithi"/>
    <s v="Female"/>
    <s v="2906163"/>
    <s v="718433117"/>
    <s v=""/>
    <s v=""/>
    <s v=""/>
    <n v="37.232602"/>
    <n v="-0.43833499999999997"/>
    <s v="Kirinyaga"/>
    <s v="Kirinyaga Central"/>
    <s v="Mutira"/>
    <s v="Kabari"/>
    <s v="6"/>
    <s v="Nicholas Kimenyi"/>
    <s v=""/>
    <s v=""/>
    <s v="Informal Business"/>
    <x v="0"/>
  </r>
  <r>
    <s v="VPA6"/>
    <s v="KE-NYE-1603-16597"/>
    <x v="0"/>
    <s v="Unreachable"/>
    <s v="11th January,2016"/>
    <d v="2016-01-11T00:00:00"/>
    <s v="1st March,2016"/>
    <d v="2016-03-01T00:00:00"/>
    <s v="Daniel Muraguri Irungu"/>
    <s v="Male"/>
    <s v="21187363"/>
    <s v="723681000"/>
    <s v=""/>
    <s v=""/>
    <s v=""/>
    <m/>
    <m/>
    <s v="Nyeri"/>
    <s v="Mukurwe-Ini"/>
    <s v="Githii"/>
    <s v="Ichamara"/>
    <s v="6"/>
    <s v="Nicholas Kimenyi"/>
    <s v=""/>
    <s v=""/>
    <s v="Informal Business"/>
    <x v="0"/>
  </r>
  <r>
    <s v="VPA6"/>
    <s v="KE-TAI-1606-16601"/>
    <x v="2"/>
    <s v="Grievance"/>
    <s v="12th April,2016"/>
    <d v="2016-04-12T00:00:00"/>
    <s v="1st June,2016"/>
    <d v="2016-06-01T00:00:00"/>
    <s v="Abduh Mrondwe Omari"/>
    <s v="Male"/>
    <s v="11654163"/>
    <s v="755370966"/>
    <s v=""/>
    <s v=""/>
    <s v=""/>
    <n v="37.706671"/>
    <n v="-3.519288"/>
    <s v="Taita/Taveta"/>
    <s v="Taveta"/>
    <s v="Bomeni"/>
    <s v="Marudu"/>
    <s v="6"/>
    <s v="John Kariuki"/>
    <s v=""/>
    <s v=""/>
    <s v="Informal Business"/>
    <x v="1"/>
  </r>
  <r>
    <s v="VPA6"/>
    <s v="KE-NAK-1605-16711"/>
    <x v="1"/>
    <s v=""/>
    <s v="12th March,2016"/>
    <d v="2016-03-12T00:00:00"/>
    <s v="1st May,2016"/>
    <d v="2016-05-01T00:00:00"/>
    <s v="Miriam Wachuka"/>
    <s v="Female"/>
    <s v="99999"/>
    <s v="725690680"/>
    <s v=""/>
    <s v=""/>
    <s v=""/>
    <n v="36.163507000000003"/>
    <n v="-0.14228499999999999"/>
    <s v="Nakuru"/>
    <s v="Bahati"/>
    <s v="Bahati"/>
    <s v="Bahati"/>
    <s v="6"/>
    <s v="Peter Kamau Macharia"/>
    <s v=""/>
    <s v=""/>
    <s v="Informal Business"/>
    <x v="1"/>
  </r>
  <r>
    <s v="VPA6"/>
    <s v="KE-KIS-1606-16719"/>
    <x v="1"/>
    <s v=""/>
    <s v="12th April,2016"/>
    <d v="2016-04-12T00:00:00"/>
    <s v="1st June,2016"/>
    <d v="2016-06-01T00:00:00"/>
    <s v="Peter Omari Gichana"/>
    <s v="Male"/>
    <s v="99999"/>
    <s v="723716514"/>
    <s v=""/>
    <s v=""/>
    <s v=""/>
    <n v="34.781832999999999"/>
    <n v="-0.60555700000000001"/>
    <s v="Kisii"/>
    <s v="Kisii South"/>
    <s v="Nyakoe"/>
    <s v="Nyakoe"/>
    <s v="6"/>
    <s v="Joseph Oigara Nyakundi"/>
    <s v=""/>
    <s v=""/>
    <s v="Informal Business"/>
    <x v="0"/>
  </r>
  <r>
    <s v="VPA6"/>
    <s v="KE-NYE-1611-16721"/>
    <x v="1"/>
    <s v=""/>
    <s v="12th September,2016"/>
    <d v="2016-09-12T00:00:00"/>
    <s v="1st November,2016"/>
    <d v="2016-11-01T00:00:00"/>
    <s v="Margaret Wangui Mutahi"/>
    <s v="Male"/>
    <s v="3191400"/>
    <s v="72264568"/>
    <s v=""/>
    <s v=""/>
    <s v=""/>
    <n v="37.062235000000001"/>
    <n v="-0.53123500000000001"/>
    <s v="Nyeri"/>
    <s v="Mukurweni"/>
    <s v=""/>
    <s v="Kahiti"/>
    <s v="6"/>
    <s v="Nekta Investments Limited"/>
    <s v=""/>
    <s v=""/>
    <s v="Informal Business"/>
    <x v="1"/>
  </r>
  <r>
    <s v="VPA6"/>
    <s v="KE-NYE-1605-16722"/>
    <x v="0"/>
    <s v="Unreachable"/>
    <s v="12th March,2016"/>
    <d v="2016-03-12T00:00:00"/>
    <s v="1st May,2016"/>
    <d v="2016-05-01T00:00:00"/>
    <s v="Joseph Mwangi Njoroge"/>
    <s v="Male"/>
    <s v="99999"/>
    <s v=""/>
    <s v=""/>
    <s v=""/>
    <s v=""/>
    <n v="37.174708000000003"/>
    <n v="-0.45102799999999998"/>
    <s v="Nyeri"/>
    <s v="Mathira East"/>
    <s v="Iria-Ini"/>
    <s v="Ndima"/>
    <s v="6"/>
    <s v="Nekta Investments Limited"/>
    <s v="Nekta Investments Limited"/>
    <s v=""/>
    <s v="Informal Business"/>
    <x v="1"/>
  </r>
  <r>
    <s v="VPA6"/>
    <s v="KE-KIR-1603-16750"/>
    <x v="2"/>
    <s v="Hostile Client"/>
    <s v="11th January,2016"/>
    <d v="2016-01-11T00:00:00"/>
    <s v="1st March,2016"/>
    <d v="2016-03-01T00:00:00"/>
    <s v="Jack Martin Murimi"/>
    <s v="Male"/>
    <s v="2143600"/>
    <s v="729031493"/>
    <s v=""/>
    <s v=""/>
    <s v=""/>
    <m/>
    <m/>
    <s v="Kirinyaga"/>
    <s v="Gichugu"/>
    <s v="Kabare"/>
    <s v="Githucu"/>
    <s v="6"/>
    <s v="Isaiah M Wandeto"/>
    <s v="Isaiah M Wandeto"/>
    <s v=""/>
    <s v="Informal Business"/>
    <x v="0"/>
  </r>
  <r>
    <s v="VPA6"/>
    <s v="KE-KIR-1604-16751"/>
    <x v="0"/>
    <s v="Unreachable"/>
    <s v="11th February,2016"/>
    <d v="2016-02-11T00:00:00"/>
    <s v="1st April,2016"/>
    <d v="2016-04-01T00:00:00"/>
    <s v="Peterson Munene"/>
    <s v="Male"/>
    <s v="28436314"/>
    <s v="723962214"/>
    <s v=""/>
    <s v=""/>
    <s v=""/>
    <m/>
    <m/>
    <s v="Kirinyaga"/>
    <s v="Kirinyaga Central"/>
    <s v="Karia"/>
    <s v="Kathiru-Ini"/>
    <s v="6"/>
    <s v="Isaiah M Wandeto"/>
    <s v="Isaiah M Wandeto"/>
    <s v=""/>
    <s v="Informal Business"/>
    <x v="0"/>
  </r>
  <r>
    <s v="VPA6"/>
    <s v="KE-KIA-1601-16756"/>
    <x v="1"/>
    <s v=""/>
    <s v="12th November,2015"/>
    <d v="2015-11-12T00:00:00"/>
    <s v="1st January,2016"/>
    <d v="2016-01-01T00:00:00"/>
    <s v="Isaac M Njiraini"/>
    <s v="Male"/>
    <s v="1415725"/>
    <s v="714941662"/>
    <s v=""/>
    <s v=""/>
    <s v=""/>
    <n v="36.858922999999997"/>
    <n v="-0.95270699999999997"/>
    <s v="Kiambu"/>
    <s v="Gatundu North"/>
    <s v="Githobokoni"/>
    <s v="Karinga"/>
    <s v="6"/>
    <s v="Geoffrey K Gitau"/>
    <s v="Geoffrey K Gitau"/>
    <s v=""/>
    <s v="Informal Business"/>
    <x v="0"/>
  </r>
  <r>
    <s v="VPA6"/>
    <s v="KE-KIR-1610-16758"/>
    <x v="1"/>
    <s v=""/>
    <s v="12th August,2016"/>
    <d v="2016-08-12T00:00:00"/>
    <s v="1st October,2016"/>
    <d v="2016-10-01T00:00:00"/>
    <s v="James Ayub Muriithi"/>
    <s v="Male"/>
    <s v="2924319"/>
    <s v="720248739"/>
    <s v=""/>
    <s v=""/>
    <s v=""/>
    <n v="37.386305"/>
    <n v="-0.43242399999999998"/>
    <s v="Kirinyaga"/>
    <s v="Kirinyaga East"/>
    <s v="Ngariama"/>
    <s v="Kamwanya"/>
    <s v="6"/>
    <s v="Zablon Kimindio Kibara"/>
    <s v=""/>
    <s v=""/>
    <s v="Informal Business"/>
    <x v="0"/>
  </r>
  <r>
    <s v="VPA6"/>
    <s v="KE-KIR-1610-16759"/>
    <x v="0"/>
    <s v="Unreachable"/>
    <s v="12th August,2016"/>
    <d v="2016-08-12T00:00:00"/>
    <s v="1st October,2016"/>
    <d v="2016-10-01T00:00:00"/>
    <s v="John Gachanja Mundia"/>
    <s v="Male"/>
    <s v="13451496"/>
    <s v="722986400"/>
    <s v=""/>
    <s v=""/>
    <s v=""/>
    <n v="37.259481999999998"/>
    <n v="-0.63119800000000004"/>
    <s v="Kirinyaga"/>
    <s v="Kirinyaga Central"/>
    <s v="Muthithi"/>
    <s v="Kagio"/>
    <s v="6"/>
    <s v="Zablon Kimindio Kibara"/>
    <s v=""/>
    <s v=""/>
    <s v="Informal Business"/>
    <x v="0"/>
  </r>
  <r>
    <s v="VPA6"/>
    <s v="KE-KIR-1608-16760"/>
    <x v="0"/>
    <s v="Unreachable"/>
    <s v="12th June,2016"/>
    <d v="2016-06-12T00:00:00"/>
    <s v="1st August,2016"/>
    <d v="2016-08-01T00:00:00"/>
    <s v="Michael Mwangi Githinji"/>
    <s v="Male"/>
    <s v="26199477"/>
    <s v="719276145"/>
    <s v=""/>
    <s v=""/>
    <s v=""/>
    <n v="37.363688000000003"/>
    <n v="-0.66511699999999996"/>
    <s v="Kirinyaga"/>
    <s v="Kirinyaga East"/>
    <s v="Kimbimbi"/>
    <s v="Kimuri"/>
    <s v="6"/>
    <s v="Zablon Kimindio Kibara"/>
    <s v=""/>
    <s v=""/>
    <s v="Informal Business"/>
    <x v="0"/>
  </r>
  <r>
    <s v="VPA6"/>
    <s v="KE-NAK-1606-16761"/>
    <x v="1"/>
    <s v=""/>
    <s v="12th May,2016"/>
    <d v="2016-05-12T00:00:00"/>
    <s v="20th June,2016"/>
    <d v="2016-06-20T00:00:00"/>
    <s v="John Nganga Kiarie"/>
    <s v="Male"/>
    <s v="2481056"/>
    <s v="723916871"/>
    <s v=""/>
    <s v=""/>
    <s v=""/>
    <n v="36.006256999999998"/>
    <n v="-0.253942"/>
    <s v="Nakuru"/>
    <s v="Rongai"/>
    <s v="Rongai"/>
    <s v="Kiamwangi"/>
    <s v="6"/>
    <s v="Peter Kamau Macharia"/>
    <s v="Peter Kamau Macharia"/>
    <s v=""/>
    <s v="Informal Business"/>
    <x v="1"/>
  </r>
  <r>
    <s v="VPA6"/>
    <s v="KE-NYA-1611-16765"/>
    <x v="1"/>
    <s v=""/>
    <s v="7th October,2016"/>
    <d v="2016-10-07T00:00:00"/>
    <s v="26th November,2016"/>
    <d v="2016-11-26T00:00:00"/>
    <s v="Dorcas Amoro Kerubo"/>
    <s v="Female"/>
    <s v="13089870"/>
    <s v="717193468"/>
    <s v=""/>
    <s v=""/>
    <s v=""/>
    <n v="34.943528000000001"/>
    <n v="-0.564415"/>
    <s v="Nyamira"/>
    <s v="Nyamira"/>
    <s v="Bonyamatuta Chache"/>
    <s v="Nyairicha"/>
    <s v="6"/>
    <s v="Joel N Moigare"/>
    <s v="Joel Nyambane Moigare"/>
    <s v=""/>
    <s v="Informal Business"/>
    <x v="0"/>
  </r>
  <r>
    <s v="VPA6"/>
    <s v="KE-KIR-1609-16867"/>
    <x v="0"/>
    <s v="Unreachable"/>
    <s v="13th July,2016"/>
    <d v="2016-07-13T00:00:00"/>
    <s v="1st September,2016"/>
    <d v="2016-09-01T00:00:00"/>
    <s v="Esther Wainoi K"/>
    <s v="Female"/>
    <s v="22835261"/>
    <s v="789457782"/>
    <s v=""/>
    <s v=""/>
    <s v=""/>
    <m/>
    <m/>
    <s v="Kirinyaga"/>
    <s v="Kirinyaga Central"/>
    <s v="Mutira"/>
    <s v="Kagumo"/>
    <s v="6"/>
    <s v="Nicholas Kimenyi"/>
    <s v="Nicholas Gichura Kimenyi"/>
    <s v=""/>
    <s v="Informal Business"/>
    <x v="0"/>
  </r>
  <r>
    <s v="VPA6"/>
    <s v="KE-KIR-1604-16869"/>
    <x v="2"/>
    <s v="Hostile Client"/>
    <s v="11th February,2016"/>
    <d v="2016-02-11T00:00:00"/>
    <s v="1st April,2016"/>
    <d v="2016-04-01T00:00:00"/>
    <s v="Pay Karoki"/>
    <s v="Male"/>
    <s v="21311029"/>
    <s v="734352536"/>
    <s v=""/>
    <s v=""/>
    <s v=""/>
    <m/>
    <m/>
    <s v="Kirinyaga"/>
    <s v="Ndia"/>
    <s v="Kabari"/>
    <s v="Kaguyu"/>
    <s v="6"/>
    <s v="Nicholas Kimenyi"/>
    <s v="Nicholas Gichura Kimenyi"/>
    <s v=""/>
    <s v="Informal Business"/>
    <x v="0"/>
  </r>
  <r>
    <s v="VPA6"/>
    <s v="KE-NYE-1604-16873"/>
    <x v="0"/>
    <s v="Unreachable"/>
    <s v="11th February,2016"/>
    <d v="2016-02-11T00:00:00"/>
    <s v="1st April,2016"/>
    <d v="2016-04-01T00:00:00"/>
    <s v="George Njogu Kamaku"/>
    <s v="Male"/>
    <s v="23051381"/>
    <s v="706394926"/>
    <s v=""/>
    <s v=""/>
    <s v=""/>
    <m/>
    <m/>
    <s v="Nyeri"/>
    <s v="Mathira East"/>
    <s v="Kamakwa"/>
    <s v="Ndima"/>
    <s v="6"/>
    <s v="Nicholas Kimenyi"/>
    <s v="Nicholas Gichura Kimenyi"/>
    <s v=""/>
    <s v="Informal Business"/>
    <x v="0"/>
  </r>
  <r>
    <s v="VPA6"/>
    <s v="KE-NAK-1608-16879"/>
    <x v="0"/>
    <s v="Unreachable"/>
    <s v="12th June,2016"/>
    <d v="2016-06-12T00:00:00"/>
    <s v="1st August,2016"/>
    <d v="2016-08-01T00:00:00"/>
    <s v="Judy Wangu Kinyua"/>
    <s v="Female"/>
    <s v="23405463"/>
    <s v="715671822"/>
    <s v=""/>
    <s v=""/>
    <s v=""/>
    <m/>
    <m/>
    <s v="Nakuru"/>
    <s v="Subukia"/>
    <s v="Kamutongu"/>
    <s v="Kiini"/>
    <s v="6"/>
    <s v="Nicholas Kimenyi"/>
    <s v="Nicholas Gichura Kimenyi"/>
    <s v=""/>
    <s v="Informal Business"/>
    <x v="0"/>
  </r>
  <r>
    <s v="VPA6"/>
    <s v="KE-KIR-1605-16883"/>
    <x v="2"/>
    <s v="Abandoned"/>
    <s v="12th March,2016"/>
    <d v="2016-03-12T00:00:00"/>
    <s v="1st May,2016"/>
    <d v="2016-05-01T00:00:00"/>
    <s v="Michael Munene"/>
    <s v="Male"/>
    <s v="23007106"/>
    <s v="726293049"/>
    <s v=""/>
    <s v=""/>
    <s v=""/>
    <m/>
    <m/>
    <s v="Kirinyaga"/>
    <s v="Kirinyaga Central"/>
    <s v="Ndia"/>
    <s v="Kabari"/>
    <s v="6"/>
    <s v="Nicholas Kimenyi"/>
    <s v="Nicholas Gichura Kimenyi"/>
    <s v=""/>
    <s v="Informal Business"/>
    <x v="0"/>
  </r>
  <r>
    <s v="VPA6"/>
    <s v="KE-MUR-1609-16885"/>
    <x v="0"/>
    <s v="Unreachable"/>
    <s v="22nd July,2016"/>
    <d v="2016-07-22T00:00:00"/>
    <s v="10th September,2016"/>
    <d v="2016-09-10T00:00:00"/>
    <s v="James Wachira"/>
    <s v="Male"/>
    <s v="22056314"/>
    <s v="789548642"/>
    <s v=""/>
    <s v=""/>
    <s v=""/>
    <m/>
    <m/>
    <s v="Murang'a"/>
    <s v="Mathioya"/>
    <s v="Kandara"/>
    <s v="Kariko"/>
    <s v="6"/>
    <s v="Nicholas Kimenyi"/>
    <s v="Nicholas Gichura Kimenyi"/>
    <s v=""/>
    <s v="Informal Business"/>
    <x v="0"/>
  </r>
  <r>
    <s v="VPA6"/>
    <s v="KE-MUR-1605-16886"/>
    <x v="0"/>
    <s v="Unreachable"/>
    <s v="12th March,2016"/>
    <d v="2016-03-12T00:00:00"/>
    <s v="1st May,2016"/>
    <d v="2016-05-01T00:00:00"/>
    <s v="Francis Gichangi Muriithi"/>
    <s v="Male"/>
    <s v="21890113"/>
    <s v="719677801"/>
    <s v=""/>
    <s v=""/>
    <s v=""/>
    <m/>
    <m/>
    <s v="Murang'a"/>
    <s v="Mathioya"/>
    <s v="Kandara"/>
    <s v="Makuyu"/>
    <s v="6"/>
    <s v="Nicholas Kimenyi"/>
    <s v="Nicholas Gichura Kimenyi"/>
    <s v=""/>
    <s v="Informal Business"/>
    <x v="0"/>
  </r>
  <r>
    <s v="VPA6"/>
    <s v="KE-NYE-1604-16887"/>
    <x v="2"/>
    <s v="Hostile Client"/>
    <s v="11th February,2016"/>
    <d v="2016-02-11T00:00:00"/>
    <s v="1st April,2016"/>
    <d v="2016-04-01T00:00:00"/>
    <s v="Sammy Maina"/>
    <s v="Male"/>
    <s v="34611056"/>
    <s v="710956497"/>
    <s v=""/>
    <s v=""/>
    <s v=""/>
    <m/>
    <m/>
    <s v="Nyeri"/>
    <s v="Kieni"/>
    <s v="Kamakwa"/>
    <s v="Kairothi"/>
    <s v="6"/>
    <s v="Nicholas Kimenyi"/>
    <s v="Nicholas Gichura Kimenyi"/>
    <s v=""/>
    <s v="Informal Business"/>
    <x v="0"/>
  </r>
  <r>
    <s v="VPA6"/>
    <s v="KE-KIR-1604-16889"/>
    <x v="2"/>
    <s v="Hostile Client"/>
    <s v="11th February,2016"/>
    <d v="2016-02-11T00:00:00"/>
    <s v="1st April,2016"/>
    <d v="2016-04-01T00:00:00"/>
    <s v="Loise Nyawira"/>
    <s v="Female"/>
    <s v="58345620"/>
    <s v="703181244"/>
    <s v=""/>
    <s v=""/>
    <s v=""/>
    <m/>
    <m/>
    <s v="Kirinyaga"/>
    <s v="Ndia"/>
    <s v="Muchacharia"/>
    <s v="Kiamwena"/>
    <s v="6"/>
    <s v="Nicholas Kimenyi"/>
    <s v="Nicholas Gichura Kimenyi"/>
    <s v=""/>
    <s v="Informal Business"/>
    <x v="0"/>
  </r>
  <r>
    <s v="VPA6"/>
    <s v="KE-KIR-1604-16890"/>
    <x v="2"/>
    <s v="Hostile Client"/>
    <s v="11th February,2016"/>
    <d v="2016-02-11T00:00:00"/>
    <s v="1st April,2016"/>
    <d v="2016-04-01T00:00:00"/>
    <s v="Stephen Kariuki"/>
    <s v="Male"/>
    <s v="3846233"/>
    <s v="702149026"/>
    <s v=""/>
    <s v=""/>
    <s v=""/>
    <n v="37.236632999999998"/>
    <n v="-0.47605199999999998"/>
    <s v="Kirinyaga"/>
    <s v="Kirinyaga Central"/>
    <s v="Mutira"/>
    <s v="Kaguyu"/>
    <s v="6"/>
    <s v="Nicholas Kimenyi"/>
    <s v="Nicholas Gichura Kimenyi"/>
    <s v=""/>
    <s v="Informal Business"/>
    <x v="0"/>
  </r>
  <r>
    <s v="VPA6"/>
    <s v="KE-KIR-1604-16900"/>
    <x v="2"/>
    <s v="Hostile Client"/>
    <s v="11th February,2016"/>
    <d v="2016-02-11T00:00:00"/>
    <s v="1st April,2016"/>
    <d v="2016-04-01T00:00:00"/>
    <s v="Johnson Munene Mwai"/>
    <s v="Male"/>
    <s v="563258"/>
    <s v="703253485"/>
    <s v=""/>
    <s v=""/>
    <s v=""/>
    <m/>
    <m/>
    <s v="Kirinyaga"/>
    <s v="Kirinyaga Central"/>
    <s v="Mutira"/>
    <s v="Kaguyu"/>
    <s v="6"/>
    <s v="Nicholas Kimenyi"/>
    <s v=""/>
    <s v=""/>
    <s v="Informal Business"/>
    <x v="0"/>
  </r>
  <r>
    <s v="VPA6"/>
    <s v="KE-KIR-1604-16902"/>
    <x v="0"/>
    <s v="Unreachable"/>
    <s v="11th February,2016"/>
    <d v="2016-02-11T00:00:00"/>
    <s v="1st April,2016"/>
    <d v="2016-04-01T00:00:00"/>
    <s v="Stephen Gachogu Mwai"/>
    <s v="Male"/>
    <s v="99999"/>
    <s v="731840383"/>
    <s v=""/>
    <s v=""/>
    <s v=""/>
    <m/>
    <m/>
    <s v="Kirinyaga"/>
    <s v="Kirinyaga Central"/>
    <s v="Mutira"/>
    <s v="Kaguyu"/>
    <s v="6"/>
    <s v="Nicholas Kimenyi"/>
    <s v=""/>
    <s v=""/>
    <s v="Informal Business"/>
    <x v="0"/>
  </r>
  <r>
    <s v="VPA6"/>
    <s v="KE-KIR-1604-16903"/>
    <x v="0"/>
    <s v="Unreachable"/>
    <s v="11th February,2016"/>
    <d v="2016-02-11T00:00:00"/>
    <s v="1st April,2016"/>
    <d v="2016-04-01T00:00:00"/>
    <s v="Samuel Wachira Muriuki"/>
    <s v="Male"/>
    <s v="99999"/>
    <s v="728006665"/>
    <s v=""/>
    <s v=""/>
    <s v=""/>
    <m/>
    <m/>
    <s v="Kirinyaga"/>
    <s v="Kirinyaga Central"/>
    <s v="Mutira"/>
    <s v="Kaguyu"/>
    <s v="6"/>
    <s v="Nicholas Kimenyi"/>
    <s v=""/>
    <s v=""/>
    <s v="Informal Business"/>
    <x v="0"/>
  </r>
  <r>
    <s v="VPA6"/>
    <s v="KE-KIR-1604-16905"/>
    <x v="2"/>
    <s v="Hostile Client"/>
    <s v="11th February,2016"/>
    <d v="2016-02-11T00:00:00"/>
    <s v="1st April,2016"/>
    <d v="2016-04-01T00:00:00"/>
    <s v="David Muthii Wanjiku"/>
    <s v="Male"/>
    <s v="25501731"/>
    <s v="721968154"/>
    <s v=""/>
    <s v=""/>
    <s v=""/>
    <m/>
    <m/>
    <s v="Kirinyaga"/>
    <s v="Kirinyaga Central"/>
    <s v="Mutira"/>
    <s v="Kaguyu"/>
    <s v="6"/>
    <s v="Nicholas Kimenyi"/>
    <s v=""/>
    <s v=""/>
    <s v="Informal Business"/>
    <x v="0"/>
  </r>
  <r>
    <s v="VPA6"/>
    <s v="KE-BAR-1606-16906"/>
    <x v="1"/>
    <s v=""/>
    <s v="15th April,2016"/>
    <d v="2016-04-15T00:00:00"/>
    <s v="4th June,2016"/>
    <d v="2016-06-04T00:00:00"/>
    <s v="Tallam Kiprono Johana"/>
    <s v="Male"/>
    <s v="7233622"/>
    <s v="720532194"/>
    <s v=""/>
    <s v=""/>
    <s v=""/>
    <n v="35.861547999999999"/>
    <n v="-9.9179999999999997E-3"/>
    <s v="Baringo"/>
    <s v="Koibatek"/>
    <s v="Kiplombe"/>
    <s v="Chemelil"/>
    <s v="6"/>
    <s v="Charles Ng'eno"/>
    <s v=""/>
    <s v=""/>
    <s v="Informal Business"/>
    <x v="0"/>
  </r>
  <r>
    <s v="VPA6"/>
    <s v="KE-KIR-1604-16912"/>
    <x v="2"/>
    <s v="Hostile Client"/>
    <s v="11th February,2016"/>
    <d v="2016-02-11T00:00:00"/>
    <s v="1st April,2016"/>
    <d v="2016-04-01T00:00:00"/>
    <s v="Mark Wanjau Muthoni"/>
    <s v="Male"/>
    <s v="26634856"/>
    <s v="707802883"/>
    <s v=""/>
    <s v=""/>
    <s v=""/>
    <m/>
    <m/>
    <s v="Kirinyaga"/>
    <s v="Kirinyaga Central"/>
    <s v="Mutira"/>
    <s v="Kaguyu"/>
    <s v="6"/>
    <s v="Nicholas Kimenyi"/>
    <s v=""/>
    <s v=""/>
    <s v="Informal Business"/>
    <x v="0"/>
  </r>
  <r>
    <s v="VPA6"/>
    <s v="KE-KIR-1606-16913"/>
    <x v="0"/>
    <s v="Unreachable"/>
    <s v="12th April,2016"/>
    <d v="2016-04-12T00:00:00"/>
    <s v="1st June,2016"/>
    <d v="2016-06-01T00:00:00"/>
    <s v="David Muriuki Kambo"/>
    <s v="Male"/>
    <s v="11599182"/>
    <s v="707693707"/>
    <s v=""/>
    <s v=""/>
    <s v=""/>
    <m/>
    <m/>
    <s v="Kirinyaga"/>
    <s v="Kirinyaga Central"/>
    <s v="Mutira"/>
    <s v="Kaguyu"/>
    <s v="6"/>
    <s v="Nicholas Kimenyi"/>
    <s v=""/>
    <s v=""/>
    <s v="Informal Business"/>
    <x v="0"/>
  </r>
  <r>
    <s v="VPA6"/>
    <s v="KE-KIA-1606-16994"/>
    <x v="0"/>
    <s v="Unreachable"/>
    <s v="12th June,2016"/>
    <d v="2016-06-12T00:00:00"/>
    <s v="16th June,2016"/>
    <d v="2016-06-16T00:00:00"/>
    <s v="Monica Wairimu Mburu"/>
    <s v="Female"/>
    <s v="9215369"/>
    <s v="72337489"/>
    <s v=""/>
    <s v=""/>
    <s v=""/>
    <n v="36.592514999999999"/>
    <n v="-1.139775"/>
    <s v="Kiambu"/>
    <s v="Limuru"/>
    <s v="Ndeiya"/>
    <s v="Ndeiya"/>
    <n v="8"/>
    <s v="David Kangethe"/>
    <s v="David Kangethe"/>
    <s v=""/>
    <s v="Informal Business"/>
    <x v="1"/>
  </r>
  <r>
    <s v="VPA6"/>
    <s v="KE-MUR-1607-16996"/>
    <x v="1"/>
    <s v=""/>
    <s v="12th May,2016"/>
    <d v="2016-05-12T00:00:00"/>
    <s v="1st July,2016"/>
    <d v="2016-07-01T00:00:00"/>
    <s v="Evanson Njoroge Gachu"/>
    <s v="Male"/>
    <s v="23039008"/>
    <s v="723723717"/>
    <s v=""/>
    <s v=""/>
    <s v=""/>
    <n v="37.148408000000003"/>
    <n v="-0.86704999999999999"/>
    <s v="Murang'a"/>
    <s v="Maragua"/>
    <s v="Sabasaba"/>
    <s v="Maganjo"/>
    <s v="6"/>
    <s v="David Kangethe"/>
    <s v="David Kangethe"/>
    <s v=""/>
    <s v="Informal Business"/>
    <x v="0"/>
  </r>
  <r>
    <s v="VPA6"/>
    <s v="KE-MUR-1610-17004"/>
    <x v="1"/>
    <s v=""/>
    <s v="15th August,2016"/>
    <d v="2016-08-15T00:00:00"/>
    <s v="4th October,2016"/>
    <d v="2016-10-04T00:00:00"/>
    <s v="Jeremiah Mwangi Muturi"/>
    <s v="Male"/>
    <s v="7437226"/>
    <s v="721959440"/>
    <s v=""/>
    <s v=""/>
    <s v=""/>
    <n v="36.935994999999998"/>
    <n v="-0.78340699999999996"/>
    <s v="Murang'a"/>
    <s v="Kigumo"/>
    <s v="Kangari"/>
    <s v="Kandari"/>
    <s v="6"/>
    <s v="David Kangethe"/>
    <s v="David Kangethe"/>
    <s v=""/>
    <s v="Informal Business"/>
    <x v="0"/>
  </r>
  <r>
    <s v="VPA6"/>
    <s v="KE-KIR-1607-17005"/>
    <x v="1"/>
    <s v=""/>
    <s v="12th May,2016"/>
    <d v="2016-05-12T00:00:00"/>
    <s v="1st July,2016"/>
    <d v="2016-07-01T00:00:00"/>
    <s v="Joseph Mate Kiburi"/>
    <s v="Male"/>
    <s v="9872987"/>
    <s v="728618406"/>
    <s v=""/>
    <s v=""/>
    <s v=""/>
    <n v="37.358674999999998"/>
    <n v="-0.49681999999999998"/>
    <s v="Kirinyaga"/>
    <s v="Kirinyaga East"/>
    <s v="Kiandi"/>
    <s v=""/>
    <s v="6"/>
    <s v="David Kangethe"/>
    <s v="David Kangethe"/>
    <s v=""/>
    <s v="Informal Business"/>
    <x v="0"/>
  </r>
  <r>
    <s v="VPA6"/>
    <s v="KE-MUR-1608-17006"/>
    <x v="1"/>
    <s v=""/>
    <s v="12th June,2016"/>
    <d v="2016-06-12T00:00:00"/>
    <s v="1st August,2016"/>
    <d v="2016-08-01T00:00:00"/>
    <s v="John Wanjema Ngugi"/>
    <s v="Male"/>
    <s v="3504005"/>
    <s v="722603762"/>
    <s v=""/>
    <s v=""/>
    <s v=""/>
    <n v="37.143348000000003"/>
    <n v="-0.85683399999999998"/>
    <s v="Murang'a"/>
    <s v="Makuyu"/>
    <s v="Sabasaba"/>
    <s v="Mumbu"/>
    <s v="6"/>
    <s v="David Kangethe"/>
    <s v="David Kangethe"/>
    <s v=""/>
    <s v="Informal Business"/>
    <x v="1"/>
  </r>
  <r>
    <s v="VPA6"/>
    <s v="KE-NYE-1607-17009"/>
    <x v="0"/>
    <s v="Unreachable"/>
    <s v="7th June,2016"/>
    <d v="2016-06-07T00:00:00"/>
    <s v="27th July,2016"/>
    <d v="2016-07-27T00:00:00"/>
    <s v="Geoffrey Waweru"/>
    <s v="Male"/>
    <s v="583262"/>
    <s v="708200258"/>
    <s v=""/>
    <s v=""/>
    <s v=""/>
    <m/>
    <m/>
    <s v="Nyeri"/>
    <s v="Mathira East"/>
    <s v="Dima"/>
    <s v="Kari"/>
    <s v="6"/>
    <s v="Nicholas Kimenyi"/>
    <s v="Nicholas Gichura Kimenyi"/>
    <s v=""/>
    <s v="Informal Business"/>
    <x v="0"/>
  </r>
  <r>
    <s v="VPA6"/>
    <s v="KE-KIR-1607-17010"/>
    <x v="2"/>
    <s v="Hostile Client"/>
    <s v="11th June,2016"/>
    <d v="2016-06-11T00:00:00"/>
    <s v="31st July,2016"/>
    <d v="2016-07-31T00:00:00"/>
    <s v="Joseph Njeru"/>
    <s v="Male"/>
    <s v="28113240"/>
    <s v="770225474"/>
    <s v=""/>
    <s v=""/>
    <s v=""/>
    <m/>
    <m/>
    <s v="Kirinyaga"/>
    <s v="Ndia"/>
    <s v="Indi"/>
    <s v="Muthii"/>
    <s v="6"/>
    <s v="Nicholas Kimenyi"/>
    <s v="Nicholas Gichura Kimenyi"/>
    <s v=""/>
    <s v="Informal Business"/>
    <x v="0"/>
  </r>
  <r>
    <s v="VPA6"/>
    <s v="KE-NYA-1605-17011"/>
    <x v="2"/>
    <s v="Hostile Client"/>
    <s v="12th March,2016"/>
    <d v="2016-03-12T00:00:00"/>
    <s v="1st May,2016"/>
    <d v="2016-05-01T00:00:00"/>
    <s v="James Mugo"/>
    <s v="Male"/>
    <s v="5834562"/>
    <s v="710285358"/>
    <s v=""/>
    <s v=""/>
    <s v=""/>
    <m/>
    <m/>
    <s v="Nyandarua"/>
    <s v="Ndaragwa"/>
    <s v="Kieni"/>
    <s v=""/>
    <s v="6"/>
    <s v="Nicholas Kimenyi"/>
    <s v="Nicholas Gichura Kimenyi"/>
    <s v=""/>
    <s v="Informal Business"/>
    <x v="0"/>
  </r>
  <r>
    <s v="VPA6"/>
    <s v="KE-NYE-1607-17032"/>
    <x v="0"/>
    <s v="Unreachable"/>
    <s v="10th June,2016"/>
    <d v="2016-06-10T00:00:00"/>
    <s v="30th July,2016"/>
    <d v="2016-07-30T00:00:00"/>
    <s v="Johnson Karekethi"/>
    <s v="Male"/>
    <s v="1124228"/>
    <s v="729721553"/>
    <s v=""/>
    <s v=""/>
    <s v=""/>
    <m/>
    <m/>
    <s v="Nyeri"/>
    <s v="Mathira East"/>
    <s v="Dima"/>
    <s v="Kahuruku"/>
    <s v="6"/>
    <s v="Nicholas Kimenyi"/>
    <s v="Nicholas Gichura Kimenyi"/>
    <s v=""/>
    <s v="Informal Business"/>
    <x v="0"/>
  </r>
  <r>
    <s v="VPA6"/>
    <s v="KE-KIR-1608-17033"/>
    <x v="2"/>
    <s v="Hostile Client"/>
    <s v="12th June,2016"/>
    <d v="2016-06-12T00:00:00"/>
    <s v="1st August,2016"/>
    <d v="2016-08-01T00:00:00"/>
    <s v="Julius Karimi"/>
    <s v="Male"/>
    <s v="3664268"/>
    <s v="725150557"/>
    <s v=""/>
    <s v=""/>
    <s v=""/>
    <m/>
    <m/>
    <s v="Kirinyaga"/>
    <s v="Gichugu"/>
    <s v="Kiamutuku"/>
    <s v=""/>
    <s v="6"/>
    <s v="Nicholas Kimenyi"/>
    <s v="Nicholas Gichura Kimenyi"/>
    <s v=""/>
    <s v="Informal Business"/>
    <x v="0"/>
  </r>
  <r>
    <s v="VPA6"/>
    <s v="KE-NYE-1612-17034"/>
    <x v="0"/>
    <s v="Unreachable"/>
    <s v="12th October,2016"/>
    <d v="2016-10-12T00:00:00"/>
    <s v="1st December,2016"/>
    <d v="2016-12-01T00:00:00"/>
    <s v="Joseph Mutongoeko"/>
    <s v="Male"/>
    <s v="211105"/>
    <s v="715561627"/>
    <s v=""/>
    <s v=""/>
    <s v=""/>
    <m/>
    <m/>
    <s v="Nyeri"/>
    <s v="Nyeri Town"/>
    <s v="Ngoru"/>
    <s v=""/>
    <s v="6"/>
    <s v="Nicholas Kimenyi"/>
    <s v="Nicholas Gichura Kimenyi"/>
    <s v=""/>
    <s v="Informal Business"/>
    <x v="0"/>
  </r>
  <r>
    <s v="VPA6"/>
    <s v="KE-NYE-1606-17037"/>
    <x v="2"/>
    <s v="Hostile Client"/>
    <s v="12th April,2016"/>
    <d v="2016-04-12T00:00:00"/>
    <s v="1st June,2016"/>
    <d v="2016-06-01T00:00:00"/>
    <s v="Francis Mwangi"/>
    <s v="Male"/>
    <s v="28773460"/>
    <s v="732878006"/>
    <s v=""/>
    <s v=""/>
    <s v=""/>
    <n v="37.139471999999998"/>
    <n v="-0.52311200000000002"/>
    <s v="Nyeri"/>
    <s v="Mathira"/>
    <s v="Tatu"/>
    <s v="Dimainu"/>
    <s v="6"/>
    <s v="Nicholas Kimenyi"/>
    <s v="Nicholas Gichura Kimenyi"/>
    <s v=""/>
    <s v="Informal Business"/>
    <x v="0"/>
  </r>
  <r>
    <s v="VPA6"/>
    <s v="KE-KIR-1601-17038"/>
    <x v="0"/>
    <s v="Unreachable"/>
    <s v="12th November,2015"/>
    <d v="2015-11-12T00:00:00"/>
    <s v="1st January,2016"/>
    <d v="2016-01-01T00:00:00"/>
    <s v="Turbal Wachira"/>
    <s v="Male"/>
    <s v="2939456"/>
    <s v="738026280"/>
    <s v=""/>
    <s v=""/>
    <s v=""/>
    <m/>
    <m/>
    <s v="Kirinyaga"/>
    <s v="Gichugu"/>
    <s v=""/>
    <s v=""/>
    <s v="6"/>
    <s v="Nicholas Kimenyi"/>
    <s v="Nicholas Gichura Kimenyi"/>
    <s v=""/>
    <s v="Informal Business"/>
    <x v="0"/>
  </r>
  <r>
    <s v="VPA6"/>
    <s v="KE-KIR-1605-17039"/>
    <x v="2"/>
    <s v="Hostile Client"/>
    <s v="12th March,2016"/>
    <d v="2016-03-12T00:00:00"/>
    <s v="1st May,2016"/>
    <d v="2016-05-01T00:00:00"/>
    <s v="Arthureon Machari"/>
    <s v="Male"/>
    <s v="26563321"/>
    <s v="792588582"/>
    <s v=""/>
    <s v=""/>
    <s v=""/>
    <m/>
    <m/>
    <s v="Kirinyaga"/>
    <s v="Kirinyaga Central"/>
    <s v="Mutira"/>
    <s v="Kwabiti"/>
    <s v="6"/>
    <s v="Nicholas Kimenyi"/>
    <s v="Nicholas Gichura Kimenyi"/>
    <s v=""/>
    <s v="Informal Business"/>
    <x v="0"/>
  </r>
  <r>
    <s v="VPA6"/>
    <s v="KE-KIR-1612-17040"/>
    <x v="2"/>
    <s v="Hostile Client"/>
    <s v="12th October,2016"/>
    <d v="2016-10-12T00:00:00"/>
    <s v="1st December,2016"/>
    <d v="2016-12-01T00:00:00"/>
    <s v="John Muruthi"/>
    <s v="Male"/>
    <s v="25523361"/>
    <s v="763853517"/>
    <s v=""/>
    <s v=""/>
    <s v=""/>
    <m/>
    <m/>
    <s v="Kirinyaga"/>
    <s v="Kirinyaga Central"/>
    <s v="Mutira"/>
    <s v="Kaguyu"/>
    <s v="6"/>
    <s v="Nicholas Kimenyi"/>
    <s v="Nicholas Gichura Kimenyi"/>
    <s v=""/>
    <s v="Informal Business"/>
    <x v="0"/>
  </r>
  <r>
    <s v="VPA6"/>
    <s v="KE-NYE-1606-17042"/>
    <x v="2"/>
    <s v="Hostile Client"/>
    <s v="12th April,2016"/>
    <d v="2016-04-12T00:00:00"/>
    <s v="1st June,2016"/>
    <d v="2016-06-01T00:00:00"/>
    <s v="Nicholas Kangangi"/>
    <s v="Male"/>
    <s v="29701134"/>
    <s v="786854305"/>
    <s v=""/>
    <s v=""/>
    <s v=""/>
    <n v="37.237127999999998"/>
    <n v="-0.47416700000000001"/>
    <s v="Nyeri"/>
    <s v="Mathira"/>
    <s v="Tetu"/>
    <s v="Kariko"/>
    <s v="6"/>
    <s v="Nicholas Kimenyi"/>
    <s v="Nicholas Gichura Kimenyi"/>
    <s v=""/>
    <s v="Informal Business"/>
    <x v="0"/>
  </r>
  <r>
    <s v="VPA6"/>
    <s v="KE-NYE-1605-17043"/>
    <x v="0"/>
    <s v="Unreachable"/>
    <s v="12th March,2016"/>
    <d v="2016-03-12T00:00:00"/>
    <s v="1st May,2016"/>
    <d v="2016-05-01T00:00:00"/>
    <s v="John Wachira"/>
    <s v="Male"/>
    <s v="31104761"/>
    <s v="737319039"/>
    <s v=""/>
    <s v=""/>
    <s v=""/>
    <n v="37.157187999999998"/>
    <n v="-0.38445699999999999"/>
    <s v="Nyeri"/>
    <s v="Mathira"/>
    <s v="Tetu"/>
    <s v="Mugoiri"/>
    <s v="6"/>
    <s v="Nicholas Kimenyi"/>
    <s v="Nicholas Gichura Kimenyi"/>
    <s v=""/>
    <s v="Informal Business"/>
    <x v="0"/>
  </r>
  <r>
    <s v="VPA6"/>
    <s v="KE-KIR-1601-15943"/>
    <x v="0"/>
    <s v="Unreachable"/>
    <s v="12th November,2015"/>
    <d v="2015-11-12T00:00:00"/>
    <s v="1st January,2016"/>
    <d v="2016-01-01T00:00:00"/>
    <s v="Beth Wambui Muriuki"/>
    <s v="Female"/>
    <s v="231383"/>
    <s v="726496097"/>
    <s v=""/>
    <s v=""/>
    <s v=""/>
    <n v="36.745848000000002"/>
    <n v="-1.2957970000000001"/>
    <s v="Kirinyaga"/>
    <s v="Kirinyaga Central"/>
    <s v="Kerugoya"/>
    <s v="Gathugu"/>
    <s v="8"/>
    <s v="Isaiah M Wandeto"/>
    <s v="Isaiah M Wandeto"/>
    <s v=""/>
    <s v="Informal Business"/>
    <x v="0"/>
  </r>
  <r>
    <s v="VPA6"/>
    <s v="KE-KIR-1603-15948"/>
    <x v="0"/>
    <s v="Unreachable"/>
    <s v="11th January,2016"/>
    <d v="2016-01-11T00:00:00"/>
    <s v="1st March,2016"/>
    <d v="2016-03-01T00:00:00"/>
    <s v="Ann Wanjira Gachoki"/>
    <s v="Female"/>
    <s v="34281614"/>
    <s v="701501523"/>
    <s v=""/>
    <s v=""/>
    <s v=""/>
    <m/>
    <m/>
    <s v="Kirinyaga"/>
    <s v="Kirinyaga Central"/>
    <s v="Kerugoya"/>
    <s v="Kiandieri"/>
    <s v="8"/>
    <s v="Isaiah M Wandeto"/>
    <s v="Isaiah M Wandeto"/>
    <s v=""/>
    <s v="Informal Business"/>
    <x v="0"/>
  </r>
  <r>
    <s v="VPA6"/>
    <s v="KE-KIR-1603-15950"/>
    <x v="1"/>
    <s v=""/>
    <s v="11th January,2016"/>
    <d v="2016-01-11T00:00:00"/>
    <s v="1st March,2016"/>
    <d v="2016-03-01T00:00:00"/>
    <s v="George Maina K"/>
    <s v="Male"/>
    <s v="23554624"/>
    <s v="725934640"/>
    <s v=""/>
    <s v=""/>
    <s v=""/>
    <n v="37.240958999999997"/>
    <n v="-0.48083100000000001"/>
    <s v="Kirinyaga"/>
    <s v="Kirinyaga Central"/>
    <s v="Mutira"/>
    <s v="Njoguini"/>
    <s v="8"/>
    <s v="Jacob Maina Mwangi"/>
    <s v="Jackson Maina"/>
    <s v=""/>
    <s v="Informal Business"/>
    <x v="0"/>
  </r>
  <r>
    <s v="VPA6"/>
    <s v="KE-KIR-1607-15951"/>
    <x v="1"/>
    <s v=""/>
    <s v="8th June,2016"/>
    <d v="2016-06-08T00:00:00"/>
    <s v="28th July,2016"/>
    <d v="2016-07-28T00:00:00"/>
    <s v="Daniel Muriuki"/>
    <s v="Male"/>
    <s v="13562635"/>
    <s v="726616864"/>
    <s v=""/>
    <s v=""/>
    <s v=""/>
    <n v="37.241551999999999"/>
    <n v="-0.42934499999999998"/>
    <s v="Kirinyaga"/>
    <s v="Kirinyaga Central"/>
    <s v="Mutira"/>
    <s v="Gatwe"/>
    <s v="8"/>
    <s v="Jacob Maina Mwangi"/>
    <s v="Jackson Maina"/>
    <s v=""/>
    <s v="Informal Business"/>
    <x v="0"/>
  </r>
  <r>
    <s v="VPA6"/>
    <s v="KE-KIR-1602-15952"/>
    <x v="2"/>
    <s v="Grievance"/>
    <s v="13th December,2015"/>
    <d v="2015-12-13T00:00:00"/>
    <s v="1st February,2016"/>
    <d v="2016-02-01T00:00:00"/>
    <s v="Francis Wanjohi Kimotho"/>
    <s v="Male"/>
    <s v="13839516"/>
    <s v="727205109"/>
    <s v=""/>
    <s v=""/>
    <s v=""/>
    <n v="37.223754999999997"/>
    <n v="-0.43390099999999998"/>
    <s v="Kirinyaga"/>
    <s v="Kirinyaga Central"/>
    <s v="Mutira"/>
    <s v="Gathuthuma"/>
    <s v="8"/>
    <s v="Jacob Maina Mwangi"/>
    <s v="Jackson Maina"/>
    <s v=""/>
    <s v="Informal Business"/>
    <x v="0"/>
  </r>
  <r>
    <s v="VPA6"/>
    <s v="KE-KIS-1603-15962"/>
    <x v="1"/>
    <s v=""/>
    <s v="5th February,2016"/>
    <d v="2016-02-05T00:00:00"/>
    <s v="26th March,2016"/>
    <d v="2016-03-26T00:00:00"/>
    <s v="Daniel Ombongi Oongo"/>
    <s v="Male"/>
    <s v="2616175"/>
    <s v="727671492"/>
    <s v=""/>
    <s v=""/>
    <s v=""/>
    <n v="34.756832000000003"/>
    <n v="-0.653752"/>
    <s v="Kisii"/>
    <s v="Kisii South"/>
    <s v="Mwamosioma"/>
    <s v="Bochura"/>
    <s v="8"/>
    <s v="George Otwori"/>
    <s v="N/A"/>
    <s v=""/>
    <s v="Informal Business"/>
    <x v="0"/>
  </r>
  <r>
    <s v="VPA6"/>
    <s v="KE-KIR-1602-15965"/>
    <x v="0"/>
    <s v="Unreachable"/>
    <s v="13th December,2015"/>
    <d v="2015-12-13T00:00:00"/>
    <s v="1st February,2016"/>
    <d v="2016-02-01T00:00:00"/>
    <s v="Purity Muthoni Munene"/>
    <s v="Female"/>
    <s v="24632016"/>
    <s v="728135989"/>
    <s v=""/>
    <s v=""/>
    <s v=""/>
    <m/>
    <m/>
    <s v="Kirinyaga"/>
    <s v="Kirinyaga Central"/>
    <s v="Kerugoya"/>
    <s v="Kiairungu"/>
    <s v="8"/>
    <s v="Isaiah M Wandeto"/>
    <s v="Isaiah M Wandeto"/>
    <s v=""/>
    <s v="Informal Business"/>
    <x v="0"/>
  </r>
  <r>
    <s v="VPA6"/>
    <s v="KE-KIR-1602-15967"/>
    <x v="0"/>
    <s v="Unreachable"/>
    <s v="13th December,2015"/>
    <d v="2015-12-13T00:00:00"/>
    <s v="1st February,2016"/>
    <d v="2016-02-01T00:00:00"/>
    <s v="Miriam Nyawira Mathiri"/>
    <s v="Female"/>
    <s v="2448632"/>
    <s v="725096498"/>
    <s v=""/>
    <s v=""/>
    <s v=""/>
    <m/>
    <m/>
    <s v="Kirinyaga"/>
    <s v="Kirinyaga Central"/>
    <s v="Inoi"/>
    <s v="Kiarungu"/>
    <s v="8"/>
    <s v="Isaiah M Wandeto"/>
    <s v="Isaiah M Wandeto"/>
    <s v=""/>
    <s v="Informal Business"/>
    <x v="0"/>
  </r>
  <r>
    <s v="VPA6"/>
    <s v="KE-KIA-1602-15969"/>
    <x v="1"/>
    <s v=""/>
    <s v="13th December,2015"/>
    <d v="2015-12-13T00:00:00"/>
    <s v="1st February,2016"/>
    <d v="2016-02-01T00:00:00"/>
    <s v="Evans Thuo Karanjah"/>
    <s v="Male"/>
    <s v="14687610"/>
    <s v="721500267"/>
    <s v=""/>
    <s v=""/>
    <s v=""/>
    <n v="36.687254000000003"/>
    <n v="-1.0044975"/>
    <s v="Kiambu"/>
    <s v="Lari"/>
    <s v="Kamahindu"/>
    <s v="Kithogoyo"/>
    <s v="8"/>
    <s v="Apollo Okinda"/>
    <s v="Apollo Okinda Owundo"/>
    <s v=""/>
    <s v="Informal Business"/>
    <x v="0"/>
  </r>
  <r>
    <s v="VPA6"/>
    <s v="KE-MUR-1512-15978"/>
    <x v="1"/>
    <s v=""/>
    <s v="11th November,2015"/>
    <d v="2015-11-11T00:00:00"/>
    <s v="31st December,2015"/>
    <d v="2015-12-31T00:00:00"/>
    <s v="Mwangi Julius Kanyingi"/>
    <s v="Male"/>
    <s v="13460023"/>
    <s v="735461182"/>
    <s v=""/>
    <s v=""/>
    <s v=""/>
    <n v="36.995334"/>
    <n v="-0.73585400000000001"/>
    <s v="Murang'a"/>
    <s v="Kangema"/>
    <s v="Murarandia"/>
    <s v="Kariara"/>
    <s v="8"/>
    <s v="Gilbert Mwangi Gitau"/>
    <s v="Gilbert Mwangi Gitau"/>
    <s v=""/>
    <s v="Informal Business"/>
    <x v="0"/>
  </r>
  <r>
    <s v="VPA6"/>
    <s v="KE-KIA-1512-15980"/>
    <x v="1"/>
    <s v=""/>
    <s v="11th November,2015"/>
    <d v="2015-11-11T00:00:00"/>
    <s v="31st December,2015"/>
    <d v="2015-12-31T00:00:00"/>
    <s v="Gradys Nyambura Mwangi"/>
    <s v="Female"/>
    <s v="1838418"/>
    <s v="714751355"/>
    <s v=""/>
    <s v=""/>
    <s v=""/>
    <n v="36.827309999999997"/>
    <n v="-1.0706260000000001"/>
    <s v="Kiambu"/>
    <s v="Githunguri"/>
    <s v="Ngewa"/>
    <s v="Miguta"/>
    <s v="8"/>
    <s v="Joseph Ndua Tatu"/>
    <s v="Joseph Ndua Tatu"/>
    <s v=""/>
    <s v="Informal Business"/>
    <x v="3"/>
  </r>
  <r>
    <s v="VPA6"/>
    <s v="KE-KIA-1601-15982"/>
    <x v="1"/>
    <s v=""/>
    <s v="21st November,2015"/>
    <d v="2015-11-21T00:00:00"/>
    <s v="10th January,2016"/>
    <d v="2016-01-10T00:00:00"/>
    <s v="David Mwaura Kingori"/>
    <s v="Male"/>
    <s v="4310585"/>
    <s v="720433887"/>
    <s v=""/>
    <s v=""/>
    <s v=""/>
    <n v="36.793270999999997"/>
    <n v="-1.087925"/>
    <s v="Kiambu"/>
    <s v="Githunguri"/>
    <s v="Githunguri"/>
    <s v="Gathanji"/>
    <s v="8"/>
    <s v="Geoffrey K Gitau"/>
    <s v="Geoffrey K Gitau"/>
    <s v=""/>
    <s v="Informal Business"/>
    <x v="0"/>
  </r>
  <r>
    <s v="VPA6"/>
    <s v="KE-EMB-1802-15988"/>
    <x v="1"/>
    <s v=""/>
    <s v="9th January,2018"/>
    <d v="2018-01-09T00:00:00"/>
    <s v="28th February,2018"/>
    <d v="2018-02-28T00:00:00"/>
    <s v="Jenifer Njogu Difather"/>
    <s v="Female"/>
    <s v="8660893"/>
    <s v="721916878"/>
    <s v=""/>
    <s v=""/>
    <s v=""/>
    <n v="37.528319000000003"/>
    <n v="-0.45937299999999998"/>
    <s v="Embu"/>
    <s v="Embu West"/>
    <s v="Gaturi North"/>
    <s v="Nguire"/>
    <s v="8"/>
    <s v="Peter kivuti"/>
    <s v="Peter Kivuti"/>
    <s v=""/>
    <s v="Informal Business"/>
    <x v="0"/>
  </r>
  <r>
    <s v="VPA6"/>
    <s v="KE-EMB-1606-15989"/>
    <x v="1"/>
    <s v=""/>
    <s v="12th April,2016"/>
    <d v="2016-04-12T00:00:00"/>
    <s v="1st June,2016"/>
    <d v="2016-06-01T00:00:00"/>
    <s v="Angelo Mwangi Njoka"/>
    <s v="Female"/>
    <s v="4696956"/>
    <s v="739927042"/>
    <s v=""/>
    <s v=""/>
    <s v=""/>
    <n v="37.677908000000002"/>
    <n v="-0.45966600000000002"/>
    <s v="Embu"/>
    <s v="Embu West"/>
    <s v="Kyeni South"/>
    <s v="Thumuri"/>
    <s v="8"/>
    <s v="Peter Kivuti"/>
    <s v="Peter Kivuti"/>
    <s v=""/>
    <s v="Informal Business"/>
    <x v="0"/>
  </r>
  <r>
    <s v="VPA6"/>
    <s v="KE-UAS-1603-15995"/>
    <x v="1"/>
    <s v=""/>
    <s v="11th January,2016"/>
    <d v="2016-01-11T00:00:00"/>
    <s v="1st March,2016"/>
    <d v="2016-03-01T00:00:00"/>
    <s v="Bruno K. Koimur"/>
    <s v="Male"/>
    <s v="8344938"/>
    <s v="725791029"/>
    <s v=""/>
    <s v=""/>
    <s v=""/>
    <n v="35.310305999999997"/>
    <n v="0.43726399999999999"/>
    <s v="Uasin Gishu"/>
    <s v="Kesses"/>
    <s v="Cheptinet"/>
    <s v="Baraka Law"/>
    <s v="8"/>
    <s v="Ambrose Koech"/>
    <s v="Ambrose Koech"/>
    <s v=""/>
    <s v="Informal Business"/>
    <x v="0"/>
  </r>
  <r>
    <s v="VPA6"/>
    <s v="KE-TAI-1602-16000"/>
    <x v="1"/>
    <s v=""/>
    <s v="29th December,2015"/>
    <d v="2015-12-29T00:00:00"/>
    <s v="17th February,2016"/>
    <d v="2016-02-17T00:00:00"/>
    <s v="Marisela M Mwaigonyi"/>
    <s v="Female"/>
    <s v="2526078"/>
    <s v="731349163"/>
    <s v=""/>
    <s v=""/>
    <s v=""/>
    <n v="38.346938999999999"/>
    <n v="-3.3488259999999999"/>
    <s v="Taita/Taveta"/>
    <s v="Wundanyi"/>
    <s v="Wumingu Kishushe"/>
    <s v="Ndiwenyi"/>
    <s v="8"/>
    <s v="Jotham Kaluma"/>
    <s v="Patrick Zighani"/>
    <s v=""/>
    <s v="Informal Business"/>
    <x v="0"/>
  </r>
  <r>
    <s v="VPA6"/>
    <s v="KE-KIA-1602-16003"/>
    <x v="1"/>
    <s v=""/>
    <s v="13th December,2015"/>
    <d v="2015-12-13T00:00:00"/>
    <s v="1st February,2016"/>
    <d v="2016-02-01T00:00:00"/>
    <s v="Hellen Wangui Kimani"/>
    <s v="Female"/>
    <s v="5176887"/>
    <s v="724568080"/>
    <s v=""/>
    <s v=""/>
    <s v=""/>
    <n v="36.727331999999997"/>
    <n v="-1.18028"/>
    <s v="Kiambu"/>
    <s v="Limuru"/>
    <s v="Ndenderu"/>
    <s v="Kianjogu"/>
    <s v="8"/>
    <s v="Biomax Energy Ent"/>
    <s v="Biomax Energy Ent"/>
    <s v=""/>
    <s v="Informal Business"/>
    <x v="0"/>
  </r>
  <r>
    <s v="VPA6"/>
    <s v="KE-NYA-1601-16011"/>
    <x v="1"/>
    <s v=""/>
    <s v="27th December,2015"/>
    <d v="2015-12-27T00:00:00"/>
    <s v="27th January,2016"/>
    <d v="2016-01-27T00:00:00"/>
    <s v="Charles Wachira Ndiritu"/>
    <s v="Male"/>
    <s v="8106449"/>
    <s v="722139431"/>
    <s v=""/>
    <s v=""/>
    <s v=""/>
    <n v="36.378365000000002"/>
    <n v="-8.7436E-2"/>
    <s v="Nyandarua"/>
    <s v="Ol Joro Orok"/>
    <s v="Weru"/>
    <s v="Gatumbiro"/>
    <s v="8"/>
    <s v="Reuben K Kimenyi"/>
    <s v="N/A"/>
    <s v=""/>
    <s v="Informal Business"/>
    <x v="1"/>
  </r>
  <r>
    <s v="VPA6"/>
    <s v="KE-LAI-1512-16023"/>
    <x v="1"/>
    <s v=""/>
    <s v="11th November,2015"/>
    <d v="2015-11-11T00:00:00"/>
    <s v="31st December,2015"/>
    <d v="2015-12-31T00:00:00"/>
    <s v="Gerald Muthui"/>
    <s v="Male"/>
    <s v="29612198"/>
    <s v="710989822"/>
    <s v=""/>
    <s v=""/>
    <s v=""/>
    <n v="36.461292999999998"/>
    <n v="0.24277000000000001"/>
    <s v="Laikipia"/>
    <s v="Laikipia  West"/>
    <s v="Melwa"/>
    <s v="Murichu"/>
    <s v="8"/>
    <s v="John Kariuki"/>
    <s v="John Kariuki"/>
    <s v=""/>
    <s v="Informal Business"/>
    <x v="0"/>
  </r>
  <r>
    <s v="VPA6"/>
    <s v="KE-LAI-1512-16024"/>
    <x v="1"/>
    <s v=""/>
    <s v="11th November,2015"/>
    <d v="2015-11-11T00:00:00"/>
    <s v="31st December,2015"/>
    <d v="2015-12-31T00:00:00"/>
    <s v="Joseph Mburu King'Ara"/>
    <s v="Male"/>
    <s v="99999"/>
    <s v="722681412"/>
    <s v=""/>
    <s v=""/>
    <s v=""/>
    <n v="36.461987000000001"/>
    <n v="0.23582500000000001"/>
    <s v="Laikipia"/>
    <s v="Laikipia  West"/>
    <s v="Melwa"/>
    <s v="Murichu"/>
    <n v="8"/>
    <s v="John Kariuki"/>
    <s v="John Kariuki"/>
    <s v=""/>
    <s v="Informal Business"/>
    <x v="0"/>
  </r>
  <r>
    <s v="VPA6"/>
    <s v="KE-KIS-1607-16028"/>
    <x v="1"/>
    <s v=""/>
    <s v="12th May,2016"/>
    <d v="2016-05-12T00:00:00"/>
    <s v="1st July,2016"/>
    <d v="2016-07-01T00:00:00"/>
    <s v="Philip Okech Okech"/>
    <s v="Male"/>
    <s v="2513415"/>
    <s v="722618220"/>
    <s v="2.55E+11"/>
    <s v=""/>
    <s v=""/>
    <n v="34.863320000000002"/>
    <n v="-0.310892"/>
    <s v="Kisumu"/>
    <s v="Nyakach"/>
    <s v="Central Nyakach"/>
    <s v=""/>
    <s v="8"/>
    <s v="Thomas Mboya Omwadho"/>
    <s v=""/>
    <s v=""/>
    <s v="Informal Business"/>
    <x v="0"/>
  </r>
  <r>
    <s v="VPA6"/>
    <s v="KE-KIA-1602-16048"/>
    <x v="0"/>
    <s v="Grievance"/>
    <s v="13th December,2015"/>
    <d v="2015-12-13T00:00:00"/>
    <s v="1st February,2016"/>
    <d v="2016-02-01T00:00:00"/>
    <s v="Christina Wangari Njoroge"/>
    <s v="Female"/>
    <s v="4488301"/>
    <s v="713218708"/>
    <s v="2.55E+11"/>
    <s v=""/>
    <s v=""/>
    <n v="36.750397"/>
    <n v="-1.007236"/>
    <s v="Kiambu"/>
    <s v="Githunguri"/>
    <s v="Kagwi"/>
    <s v="Kagwi"/>
    <s v="8"/>
    <s v="Geoffrey Ndua Mbugua"/>
    <s v=""/>
    <s v=""/>
    <s v="Informal Business"/>
    <x v="0"/>
  </r>
  <r>
    <s v="VPA6"/>
    <s v="KE-LAI-1606-16050"/>
    <x v="1"/>
    <s v=""/>
    <s v="12th April,2016"/>
    <d v="2016-04-12T00:00:00"/>
    <s v="1st June,2016"/>
    <d v="2016-06-01T00:00:00"/>
    <s v="Samuel Nganga Boro"/>
    <s v="Male"/>
    <s v="99999"/>
    <s v="720214204"/>
    <s v="2.55E+11"/>
    <s v=""/>
    <s v=""/>
    <n v="36.302579000000001"/>
    <n v="0.25671699999999997"/>
    <s v="Laikipia"/>
    <s v="Laikipia  West"/>
    <s v="Malmanet"/>
    <s v="Kiambogo"/>
    <s v="8"/>
    <s v="Harun Muchiri Stephen"/>
    <s v=""/>
    <s v=""/>
    <s v="Informal Business"/>
    <x v="3"/>
  </r>
  <r>
    <s v="VPA6"/>
    <s v="KE-KIR-1602-16062"/>
    <x v="0"/>
    <s v="Unreachable"/>
    <s v="13th December,2015"/>
    <d v="2015-12-13T00:00:00"/>
    <s v="1st February,2016"/>
    <d v="2016-02-01T00:00:00"/>
    <s v="Martin M Mithamo"/>
    <s v="Male"/>
    <s v="40698723"/>
    <s v="254726653021"/>
    <s v="2.55E+11"/>
    <s v=""/>
    <s v=""/>
    <m/>
    <m/>
    <s v="Kirinyaga"/>
    <s v="Kirinyaga East"/>
    <s v="Mugumo"/>
    <s v="Kimunye"/>
    <s v="8"/>
    <s v="Patrick Kinyua"/>
    <s v=""/>
    <s v=""/>
    <s v="Informal Business"/>
    <x v="0"/>
  </r>
  <r>
    <s v="VPA6"/>
    <s v="KE-KIR-1602-16073"/>
    <x v="0"/>
    <s v="Unreachable"/>
    <s v="13th December,2015"/>
    <d v="2015-12-13T00:00:00"/>
    <s v="1st February,2016"/>
    <d v="2016-02-01T00:00:00"/>
    <s v="Francis Munene Kuriria"/>
    <s v="Male"/>
    <s v="24139567"/>
    <s v="254731490663"/>
    <s v="2.55E+11"/>
    <s v=""/>
    <s v=""/>
    <m/>
    <m/>
    <s v="Kirinyaga"/>
    <s v="Kirinyaga Central"/>
    <s v="Mutira"/>
    <s v=""/>
    <s v="8"/>
    <s v="Nicholas Kimenyi"/>
    <s v=""/>
    <s v=""/>
    <s v="Informal Business"/>
    <x v="1"/>
  </r>
  <r>
    <s v="VPA6"/>
    <s v="KE-NYA-1601-16075"/>
    <x v="0"/>
    <s v="Unreachable"/>
    <s v="12th November,2015"/>
    <d v="2015-11-12T00:00:00"/>
    <s v="1st January,2016"/>
    <d v="2016-01-01T00:00:00"/>
    <s v="Godfrey Njiri Kimani"/>
    <s v="Male"/>
    <s v="23394007"/>
    <s v="725703674"/>
    <s v="2.55E+11"/>
    <s v=""/>
    <s v=""/>
    <n v="36.294759999999997"/>
    <n v="-0.253002"/>
    <s v="Nyandarua"/>
    <s v="Ol Kalou"/>
    <s v="Tumaini"/>
    <s v=""/>
    <n v="8"/>
    <s v="Nicholas Kimenyi"/>
    <s v=""/>
    <s v=""/>
    <s v="Informal Business"/>
    <x v="1"/>
  </r>
  <r>
    <s v="VPA6"/>
    <s v="KE-KIR-1601-16076"/>
    <x v="0"/>
    <s v="Unreachable"/>
    <s v="12th November,2015"/>
    <d v="2015-11-12T00:00:00"/>
    <s v="1st January,2016"/>
    <d v="2016-01-01T00:00:00"/>
    <s v="Beatrice Njoki Gachimu"/>
    <s v="Female"/>
    <s v="10953561"/>
    <s v="720598997"/>
    <s v="2.55E+11"/>
    <s v=""/>
    <s v=""/>
    <n v="37.213011999999999"/>
    <n v="-0.43545"/>
    <s v="Kirinyaga"/>
    <s v="Gichugu"/>
    <s v="Baragwi"/>
    <s v=""/>
    <s v="8"/>
    <s v="Nicholas Kimenyi"/>
    <s v=""/>
    <s v=""/>
    <s v="Informal Business"/>
    <x v="1"/>
  </r>
  <r>
    <s v="VPA6"/>
    <s v="KE-NYE-1602-16077"/>
    <x v="2"/>
    <s v="Hostile Client"/>
    <s v="13th December,2015"/>
    <d v="2015-12-13T00:00:00"/>
    <s v="1st February,2016"/>
    <d v="2016-02-01T00:00:00"/>
    <s v="Joseph Njogu Mwai"/>
    <s v="Male"/>
    <s v="8813708"/>
    <s v="726771859"/>
    <s v="2.55E+11"/>
    <s v=""/>
    <s v=""/>
    <n v="37.235636999999997"/>
    <n v="-0.47650300000000001"/>
    <s v="Nyeri"/>
    <s v="Mathira"/>
    <s v="Iriaini"/>
    <s v=""/>
    <s v="8"/>
    <s v="Nicholas Kimenyi"/>
    <s v=""/>
    <s v=""/>
    <s v="Informal Business"/>
    <x v="1"/>
  </r>
  <r>
    <s v="VPA6"/>
    <s v="KE-KIR-1602-16079"/>
    <x v="0"/>
    <s v="Unreachable"/>
    <s v="13th December,2015"/>
    <d v="2015-12-13T00:00:00"/>
    <s v="1st February,2016"/>
    <d v="2016-02-01T00:00:00"/>
    <s v="David Munene Muriithi"/>
    <s v="Male"/>
    <s v="10648895"/>
    <s v="254712042846"/>
    <s v="2.55E+11"/>
    <s v=""/>
    <s v=""/>
    <m/>
    <m/>
    <s v="Kirinyaga"/>
    <s v="Kirinyaga Central"/>
    <s v="Mutira"/>
    <s v=""/>
    <s v="8"/>
    <s v="Nicholas Kimenyi"/>
    <s v=""/>
    <s v=""/>
    <s v="Informal Business"/>
    <x v="1"/>
  </r>
  <r>
    <s v="VPA6"/>
    <s v="KE-NYE-1602-16094"/>
    <x v="0"/>
    <s v="Unreachable"/>
    <s v="13th December,2015"/>
    <d v="2015-12-13T00:00:00"/>
    <s v="1st February,2016"/>
    <d v="2016-02-01T00:00:00"/>
    <s v="Irene Nyawira Ngahu"/>
    <s v="Female"/>
    <s v="9668220"/>
    <s v="729270208"/>
    <s v="2.55E+11"/>
    <s v=""/>
    <s v=""/>
    <n v="37.179442999999999"/>
    <n v="-0.47947699999999999"/>
    <s v="Nyeri"/>
    <s v="Mathira"/>
    <s v="Iriaini"/>
    <s v=""/>
    <s v="8"/>
    <s v="Nicholas Kimenyi"/>
    <s v=""/>
    <s v=""/>
    <s v="Informal Business"/>
    <x v="1"/>
  </r>
  <r>
    <s v="VPA6"/>
    <s v="KE-KIR-1604-16099"/>
    <x v="2"/>
    <s v="Hostile Client"/>
    <s v="11th February,2016"/>
    <d v="2016-02-11T00:00:00"/>
    <s v="1st April,2016"/>
    <d v="2016-04-01T00:00:00"/>
    <s v="Simon Muriuki Ndegwa"/>
    <s v="Male"/>
    <s v="28609173"/>
    <s v="254704413395"/>
    <s v="2.55E+11"/>
    <s v=""/>
    <s v=""/>
    <m/>
    <m/>
    <s v="Kirinyaga"/>
    <s v="Kirinyaga Central"/>
    <s v="Kerugoya"/>
    <s v="Kabumbu"/>
    <s v="8"/>
    <s v="Isaiah M Wandeto"/>
    <s v=""/>
    <s v=""/>
    <s v="Informal Business"/>
    <x v="0"/>
  </r>
  <r>
    <s v="VPA6"/>
    <s v="KE-KIR-1604-16123"/>
    <x v="0"/>
    <s v="Unreachable"/>
    <s v="11th February,2016"/>
    <d v="2016-02-11T00:00:00"/>
    <s v="1st April,2016"/>
    <d v="2016-04-01T00:00:00"/>
    <s v="Sarah Wambui Mwangi"/>
    <s v="Female"/>
    <s v="24146410"/>
    <s v="254712753910"/>
    <s v="2.55E+11"/>
    <s v=""/>
    <s v=""/>
    <m/>
    <m/>
    <s v="Kirinyaga"/>
    <s v="Kirinyaga Central"/>
    <s v="Kerugoya"/>
    <s v="Karii"/>
    <s v="8"/>
    <s v="Isaiah M Wandeto"/>
    <s v=""/>
    <s v=""/>
    <s v="Informal Business"/>
    <x v="0"/>
  </r>
  <r>
    <s v="VPA6"/>
    <s v="KE-KIR-1607-16124"/>
    <x v="2"/>
    <s v="Hostile Client"/>
    <s v="12th May,2016"/>
    <d v="2016-05-12T00:00:00"/>
    <s v="1st July,2016"/>
    <d v="2016-07-01T00:00:00"/>
    <s v="Josphat Murimi Muriuki"/>
    <s v="Male"/>
    <s v="2914402"/>
    <s v="254725591069"/>
    <s v="2.55E+11"/>
    <s v=""/>
    <s v=""/>
    <m/>
    <m/>
    <s v="Kirinyaga"/>
    <s v="Kirinyaga Central"/>
    <s v="Kerugoya"/>
    <s v="Kabumbu"/>
    <s v="8"/>
    <s v="Isaiah M Wandeto"/>
    <s v=""/>
    <s v=""/>
    <s v="Informal Business"/>
    <x v="0"/>
  </r>
  <r>
    <s v="VPA6"/>
    <s v="KE-EMB-1603-16145"/>
    <x v="1"/>
    <s v=""/>
    <s v="11th January,2016"/>
    <d v="2016-01-11T00:00:00"/>
    <s v="1st March,2016"/>
    <d v="2016-03-01T00:00:00"/>
    <s v="James Karenju"/>
    <s v="Male"/>
    <s v="575792"/>
    <s v="728692757"/>
    <s v="2.55E+11"/>
    <s v=""/>
    <s v=""/>
    <n v="37.475318999999999"/>
    <n v="-0.48492099999999999"/>
    <s v="Embu"/>
    <s v="Manyatta"/>
    <s v="Mbeti North"/>
    <s v="Kiangima"/>
    <s v="8"/>
    <s v="Joshua Wachira"/>
    <s v=""/>
    <s v=""/>
    <s v="Informal Business"/>
    <x v="1"/>
  </r>
  <r>
    <s v="VPA6"/>
    <s v="KE-KIR-1601-16147"/>
    <x v="0"/>
    <s v="Unreachable"/>
    <s v="12th November,2015"/>
    <d v="2015-11-12T00:00:00"/>
    <s v="1st January,2016"/>
    <d v="2016-01-01T00:00:00"/>
    <s v="John Mwangi Wachira"/>
    <s v="Male"/>
    <s v="14503673"/>
    <s v="254720591143"/>
    <s v="2.55E+11"/>
    <s v=""/>
    <s v=""/>
    <m/>
    <m/>
    <s v="Kirinyaga"/>
    <s v="Kirinyaga Central"/>
    <s v="Mutira"/>
    <s v="Kaguyu"/>
    <s v="8"/>
    <s v="Nicholas Kimenyi"/>
    <s v=""/>
    <s v=""/>
    <s v="Informal Business"/>
    <x v="0"/>
  </r>
  <r>
    <s v="VPA6"/>
    <s v="KE-MER-1606-16167"/>
    <x v="0"/>
    <s v="Unreachable"/>
    <s v="12th April,2016"/>
    <d v="2016-04-12T00:00:00"/>
    <s v="1st June,2016"/>
    <d v="2016-06-01T00:00:00"/>
    <s v="George Maina"/>
    <s v="Male"/>
    <s v="27935645"/>
    <s v="774283167"/>
    <s v=""/>
    <s v=""/>
    <s v=""/>
    <m/>
    <m/>
    <s v="Meru"/>
    <s v="Buuri"/>
    <s v="Kisima"/>
    <s v="Ethi"/>
    <s v="8"/>
    <s v="George Kiriungi Ngatia"/>
    <s v="George Kiriungi Ngatia"/>
    <s v=""/>
    <s v="Informal Business"/>
    <x v="0"/>
  </r>
  <r>
    <s v="VPA6"/>
    <s v="KE-KIR-1605-16191"/>
    <x v="0"/>
    <s v="Unreachable"/>
    <s v="12th March,2016"/>
    <d v="2016-03-12T00:00:00"/>
    <s v="1st May,2016"/>
    <d v="2016-05-01T00:00:00"/>
    <s v="Peter Muriithi Kinyua"/>
    <s v="Male"/>
    <s v="13693094"/>
    <s v="254736495908"/>
    <s v="2.55E+11"/>
    <s v=""/>
    <s v=""/>
    <m/>
    <m/>
    <s v="Kirinyaga"/>
    <s v="Kirinyaga Central"/>
    <s v="Mutira"/>
    <s v="Kabari"/>
    <s v="8"/>
    <s v="Nicholas Kimenyi"/>
    <s v="Nicholas Gichura Kimenyi"/>
    <s v=""/>
    <s v="Informal Business"/>
    <x v="0"/>
  </r>
  <r>
    <s v="VPA6"/>
    <s v="KE-KIR-1602-16197"/>
    <x v="0"/>
    <s v="Unreachable"/>
    <s v="13th December,2015"/>
    <d v="2015-12-13T00:00:00"/>
    <s v="1st February,2016"/>
    <d v="2016-02-01T00:00:00"/>
    <s v="Mercy Wanjiku Karani"/>
    <s v="Female"/>
    <s v="27585502"/>
    <s v="254787505752"/>
    <s v="2.55E+11"/>
    <s v=""/>
    <s v=""/>
    <m/>
    <m/>
    <s v="Kirinyaga"/>
    <s v="Kirinyaga Central"/>
    <s v="Mutira"/>
    <s v="Kaguyu"/>
    <s v="8"/>
    <s v="Nicholas Kimenyi"/>
    <s v="Nicholas Gichura Kimenyi"/>
    <s v=""/>
    <s v="Informal Business"/>
    <x v="0"/>
  </r>
  <r>
    <s v="VPA6"/>
    <s v="KE-NAK-1606-16203"/>
    <x v="1"/>
    <s v=""/>
    <s v="12th April,2016"/>
    <d v="2016-04-12T00:00:00"/>
    <s v="1st June,2016"/>
    <d v="2016-06-01T00:00:00"/>
    <s v="George Mageria"/>
    <s v="Male"/>
    <s v="1350663"/>
    <s v="71433339"/>
    <s v=""/>
    <s v=""/>
    <s v=""/>
    <n v="36.137317000000003"/>
    <n v="-0.151057"/>
    <s v="Nakuru"/>
    <s v="Bahati"/>
    <s v="Mutukanio"/>
    <s v="Kamiruri"/>
    <s v="8"/>
    <s v="Christopher Njinju Ndungu"/>
    <s v="Christopher Njinju Ndungu"/>
    <s v=""/>
    <s v="Informal Business"/>
    <x v="0"/>
  </r>
  <r>
    <s v="VPA6"/>
    <s v="KE-NYA-1604-16204"/>
    <x v="1"/>
    <s v=""/>
    <s v="11th February,2016"/>
    <d v="2016-02-11T00:00:00"/>
    <s v="1st April,2016"/>
    <d v="2016-04-01T00:00:00"/>
    <s v="Cecilia Nyambura"/>
    <s v="Female"/>
    <s v="228654"/>
    <s v="723446578"/>
    <s v=""/>
    <s v=""/>
    <s v=""/>
    <n v="36.404936999999997"/>
    <n v="2.6728999999999999E-2"/>
    <s v="Nyandarua"/>
    <s v="Ndaragwa"/>
    <s v="Kiriita"/>
    <s v="Kiriita"/>
    <s v="8"/>
    <s v="KREEN"/>
    <s v="Frank Renewable Energy Enterprise"/>
    <s v=""/>
    <s v="Informal Business"/>
    <x v="0"/>
  </r>
  <r>
    <s v="VPA6"/>
    <s v="KE-KIR-1607-16220"/>
    <x v="0"/>
    <s v="Unreachable"/>
    <s v="19th May,2016"/>
    <d v="2016-05-19T00:00:00"/>
    <s v="8th July,2016"/>
    <d v="2016-07-08T00:00:00"/>
    <s v="Anthony Mwangi Muigana"/>
    <s v="Male"/>
    <s v="20481610"/>
    <s v="254727432235"/>
    <s v="2.55E+11"/>
    <s v=""/>
    <s v=""/>
    <m/>
    <m/>
    <s v="Kirinyaga"/>
    <s v="Kirinyaga Central"/>
    <s v="Kengoya"/>
    <s v="Kiaritha"/>
    <s v="8"/>
    <s v="Isaiah M Wandeto"/>
    <s v=""/>
    <s v=""/>
    <s v="Informal Business"/>
    <x v="0"/>
  </r>
  <r>
    <s v="VPA6"/>
    <s v="KE-KIA-1604-16221"/>
    <x v="1"/>
    <s v=""/>
    <s v="11th February,2016"/>
    <d v="2016-02-11T00:00:00"/>
    <s v="1st April,2016"/>
    <d v="2016-04-01T00:00:00"/>
    <s v="Lucy Wanjiku Ndungu"/>
    <s v="Female"/>
    <s v="1092189"/>
    <s v="711118081"/>
    <s v=""/>
    <s v=""/>
    <s v=""/>
    <n v="36.790477000000003"/>
    <n v="-1.0885020000000001"/>
    <s v="Kiambu"/>
    <s v="Githunguri"/>
    <s v="Githunguri"/>
    <s v="Kiairi"/>
    <s v="8"/>
    <s v="Geoffrey K Gitau"/>
    <s v="Geoffrey K Gitau"/>
    <s v=""/>
    <s v="Informal Business"/>
    <x v="0"/>
  </r>
  <r>
    <s v="VPA6"/>
    <s v="KE-TAI-1708-16222"/>
    <x v="1"/>
    <s v=""/>
    <s v="12th June,2017"/>
    <d v="2017-06-12T00:00:00"/>
    <s v="1st August,2017"/>
    <d v="2017-08-01T00:00:00"/>
    <s v="Loice Chao Maza"/>
    <s v="Female"/>
    <s v="10394508"/>
    <s v="715641520"/>
    <s v=""/>
    <s v=""/>
    <s v=""/>
    <n v="38.321956999999998"/>
    <n v="-3.4930780000000001"/>
    <s v="Taita/Taveta"/>
    <s v="Mwatate"/>
    <s v="Mwatate"/>
    <s v="Mwalemba"/>
    <s v="8"/>
    <s v="Stephen Nyange"/>
    <s v=""/>
    <s v=""/>
    <s v="Informal Business"/>
    <x v="0"/>
  </r>
  <r>
    <s v="VPA6"/>
    <s v="KE-TAI-1606-16223"/>
    <x v="1"/>
    <s v=""/>
    <s v="12th April,2016"/>
    <d v="2016-04-12T00:00:00"/>
    <s v="1st June,2016"/>
    <d v="2016-06-01T00:00:00"/>
    <s v="Darius Mwamlala Maghanga"/>
    <s v="Male"/>
    <s v="14511887"/>
    <s v="713361787"/>
    <s v=""/>
    <s v=""/>
    <s v=""/>
    <n v="38.352277999999998"/>
    <n v="-3.4179369999999998"/>
    <s v="Taita/Taveta"/>
    <s v="Wundanyi"/>
    <s v="Mbale"/>
    <s v="Mwabwalo"/>
    <s v="8"/>
    <s v="Nicholas Mwaengo"/>
    <s v=""/>
    <s v=""/>
    <s v="Informal Business"/>
    <x v="0"/>
  </r>
  <r>
    <s v="VPA6"/>
    <s v="KE-KIA-1602-16227"/>
    <x v="1"/>
    <s v=""/>
    <s v="13th December,2015"/>
    <d v="2015-12-13T00:00:00"/>
    <s v="1st February,2016"/>
    <d v="2016-02-01T00:00:00"/>
    <s v="Paul Kinuthia Kanja"/>
    <s v="Male"/>
    <s v="6240590"/>
    <s v="712367232"/>
    <s v=""/>
    <s v=""/>
    <s v=""/>
    <n v="36.901640999999998"/>
    <n v="-1.0101500000000001"/>
    <s v="Kiambu"/>
    <s v="Gatundu South"/>
    <s v="Ngenda"/>
    <s v="Nduthi"/>
    <s v="8"/>
    <s v="Geoffrey K Gitau"/>
    <s v="Geoffrey K Gitau"/>
    <s v=""/>
    <s v="Informal Business"/>
    <x v="0"/>
  </r>
  <r>
    <s v="VPA6"/>
    <s v="KE-TRA-1612-16238"/>
    <x v="1"/>
    <s v=""/>
    <s v="11th November,2016"/>
    <d v="2016-11-11T00:00:00"/>
    <s v="31st December,2016"/>
    <d v="2016-12-31T00:00:00"/>
    <s v="Prisca Serem"/>
    <s v="Female"/>
    <s v="22063545"/>
    <s v="724490536"/>
    <s v=""/>
    <s v=""/>
    <s v=""/>
    <n v="35.081836000000003"/>
    <n v="1.0087109999999999"/>
    <s v="Trans Nzoia"/>
    <s v="Trans Nzoia East"/>
    <s v="Kaplamai"/>
    <s v="Nyasiland"/>
    <s v="8"/>
    <s v="Samson Tenai"/>
    <s v=""/>
    <s v=""/>
    <s v="Informal Business"/>
    <x v="0"/>
  </r>
  <r>
    <s v="VPA6"/>
    <s v="KE-TRA-1606-16242"/>
    <x v="1"/>
    <s v=""/>
    <s v="12th April,2016"/>
    <d v="2016-04-12T00:00:00"/>
    <s v="1st June,2016"/>
    <d v="2016-06-01T00:00:00"/>
    <s v="Peter Okusi"/>
    <s v="Male"/>
    <s v="99999"/>
    <s v="705407475"/>
    <s v=""/>
    <s v=""/>
    <s v=""/>
    <n v="35.144157"/>
    <n v="1.0205770000000001"/>
    <s v="Trans Nzoia"/>
    <s v="Cherengany"/>
    <s v="Motosiet"/>
    <s v="Surungai"/>
    <n v="8"/>
    <s v="Samson Tenai"/>
    <s v=""/>
    <s v=""/>
    <s v="Informal Business"/>
    <x v="0"/>
  </r>
  <r>
    <s v="VPA6"/>
    <s v="KE-KIA-1603-16277"/>
    <x v="0"/>
    <s v="Grievance"/>
    <s v="11th January,2016"/>
    <d v="2016-01-11T00:00:00"/>
    <s v="1st March,2016"/>
    <d v="2016-03-01T00:00:00"/>
    <s v="Jackson Njuguna Kinyanjui"/>
    <s v="Male"/>
    <s v="12940531"/>
    <s v="723635554"/>
    <s v=""/>
    <s v=""/>
    <s v=""/>
    <n v="36.717568999999997"/>
    <n v="-1.091553"/>
    <s v="Kiambu"/>
    <s v="Kiambu"/>
    <s v="Githiga"/>
    <s v="Kiambu"/>
    <s v="8"/>
    <s v="Charles Nguru"/>
    <s v=""/>
    <s v=""/>
    <s v="Informal Business"/>
    <x v="0"/>
  </r>
  <r>
    <s v="VPA6"/>
    <s v="KE-NAK-1604-16289"/>
    <x v="1"/>
    <s v=""/>
    <s v="11th February,2016"/>
    <d v="2016-02-11T00:00:00"/>
    <s v="1st April,2016"/>
    <d v="2016-04-01T00:00:00"/>
    <s v="Stanley Karanja"/>
    <s v="Male"/>
    <s v="359705"/>
    <s v="722810530"/>
    <s v=""/>
    <s v=""/>
    <s v=""/>
    <n v="36.133757000000003"/>
    <n v="-0.16117699999999999"/>
    <s v="Nakuru"/>
    <s v="Bahati"/>
    <s v="Bahati"/>
    <s v="Kamiruri"/>
    <s v="8"/>
    <s v="Christopher Njinju Ndungu"/>
    <s v=""/>
    <s v=""/>
    <s v="Informal Business"/>
    <x v="0"/>
  </r>
  <r>
    <s v="VPA6"/>
    <s v="KE-MUR-1606-16290"/>
    <x v="1"/>
    <s v=""/>
    <s v="12th April,2016"/>
    <d v="2016-04-12T00:00:00"/>
    <s v="1st June,2016"/>
    <d v="2016-06-01T00:00:00"/>
    <s v="Wilson Kariuki Karanja"/>
    <s v="Male"/>
    <s v="99999"/>
    <s v="723393245"/>
    <s v=""/>
    <s v=""/>
    <s v=""/>
    <n v="37.008018999999997"/>
    <n v="-0.72470299999999999"/>
    <s v="Murang'a"/>
    <s v="Kangema"/>
    <s v="Wangu"/>
    <s v="Wajengi"/>
    <s v="8"/>
    <s v="Gilbert Mwangi Gitau"/>
    <s v=""/>
    <s v=""/>
    <s v="Informal Business"/>
    <x v="0"/>
  </r>
  <r>
    <s v="VPA6"/>
    <s v="KE-MUR-1606-16291"/>
    <x v="0"/>
    <s v="Non Compliant"/>
    <s v="12th April,2016"/>
    <d v="2016-04-12T00:00:00"/>
    <s v="1st June,2016"/>
    <d v="2016-06-01T00:00:00"/>
    <s v="Mary Wambui Wambugu"/>
    <s v="Female"/>
    <s v="11776585"/>
    <s v="72550372"/>
    <s v=""/>
    <s v=""/>
    <s v=""/>
    <n v="37.003430000000002"/>
    <n v="-0.754189"/>
    <s v="Murang'a"/>
    <s v="Kahuro"/>
    <s v="Mugoiri"/>
    <s v="Kaihungu"/>
    <s v="8"/>
    <s v="Gilbert Mwangi Gitau"/>
    <s v=""/>
    <s v=""/>
    <s v="Informal Business"/>
    <x v="0"/>
  </r>
  <r>
    <s v="VPA6"/>
    <s v="KE-NAK-1607-16307"/>
    <x v="1"/>
    <s v=""/>
    <s v="17th May,2016"/>
    <d v="2016-05-17T00:00:00"/>
    <s v="6th July,2016"/>
    <d v="2016-07-06T00:00:00"/>
    <s v="Stephen Mbatia"/>
    <s v="Male"/>
    <s v="1800625"/>
    <s v="721462740"/>
    <s v=""/>
    <s v=""/>
    <s v=""/>
    <n v="36.135292"/>
    <n v="-0.15224699999999999"/>
    <s v="Nakuru"/>
    <s v="Bahati"/>
    <s v="Bahati"/>
    <s v="Kamiruri"/>
    <s v="8"/>
    <s v="Christopher Njinju Ndungu"/>
    <s v=""/>
    <s v=""/>
    <s v="Informal Business"/>
    <x v="0"/>
  </r>
  <r>
    <s v="VPA6"/>
    <s v="KE-KIR-1602-16331"/>
    <x v="0"/>
    <s v="Unreachable"/>
    <s v="13th December,2015"/>
    <d v="2015-12-13T00:00:00"/>
    <s v="1st February,2016"/>
    <d v="2016-02-01T00:00:00"/>
    <s v="Duncan Mwangi Gituto"/>
    <s v="Male"/>
    <s v="26992926"/>
    <s v="728470263"/>
    <s v=""/>
    <s v=""/>
    <s v=""/>
    <m/>
    <m/>
    <s v="Kirinyaga"/>
    <s v="Kirinyaga Central"/>
    <s v="Inoi"/>
    <s v="Kiawakara"/>
    <s v="8"/>
    <s v="Isaiah M Wandeto"/>
    <s v="Isaiah M Wandeto"/>
    <s v=""/>
    <s v="Informal Business"/>
    <x v="0"/>
  </r>
  <r>
    <s v="VPA6"/>
    <s v="KE-KIR-1602-16332"/>
    <x v="0"/>
    <s v="Unreachable"/>
    <s v="13th December,2015"/>
    <d v="2015-12-13T00:00:00"/>
    <s v="1st February,2016"/>
    <d v="2016-02-01T00:00:00"/>
    <s v="Jane Nyawira Githinji"/>
    <s v="Female"/>
    <s v="10192926"/>
    <s v="705725199"/>
    <s v=""/>
    <s v=""/>
    <s v=""/>
    <n v="37.269517999999998"/>
    <n v="-0.49380400000000002"/>
    <s v="Kirinyaga"/>
    <s v="Gichugu"/>
    <s v="Kabare"/>
    <s v="Gitondo"/>
    <s v="8"/>
    <s v="Isaiah M Wandeto"/>
    <s v="Isaiah M Wandeto"/>
    <s v=""/>
    <s v="Informal Business"/>
    <x v="0"/>
  </r>
  <r>
    <s v="VPA6"/>
    <s v="KE-EMB-1605-16338"/>
    <x v="1"/>
    <s v=""/>
    <s v="12th March,2016"/>
    <d v="2016-03-12T00:00:00"/>
    <s v="1st May,2016"/>
    <d v="2016-05-01T00:00:00"/>
    <s v="Jane W Nyaga"/>
    <s v="Female"/>
    <s v="11211217"/>
    <s v="720350600"/>
    <s v=""/>
    <s v=""/>
    <s v=""/>
    <n v="37.492288000000002"/>
    <n v="-0.39824199999999998"/>
    <s v="Embu"/>
    <s v="Manyatta"/>
    <s v="Kianjokoma"/>
    <s v="Kiegucu"/>
    <s v="8"/>
    <s v="Peter Kivuti"/>
    <s v="Peter Kivuti"/>
    <s v=""/>
    <s v="Informal Business"/>
    <x v="0"/>
  </r>
  <r>
    <s v="VPA6"/>
    <s v="KE-EMB-1605-16348"/>
    <x v="1"/>
    <s v=""/>
    <s v="11th April,2016"/>
    <d v="2016-04-11T00:00:00"/>
    <s v="31st May,2016"/>
    <d v="2016-05-31T00:00:00"/>
    <s v="Kariuki Gichuki"/>
    <s v="Male"/>
    <s v="3750536"/>
    <s v="728904533"/>
    <s v=""/>
    <s v=""/>
    <s v=""/>
    <n v="37.724943000000003"/>
    <n v="-0.46307199999999998"/>
    <s v="Embu"/>
    <s v="Mbeere South"/>
    <s v="Kanyuambora"/>
    <s v="Kanyuambora"/>
    <s v="8"/>
    <s v="David Chege"/>
    <s v=""/>
    <s v=""/>
    <s v="Informal Business"/>
    <x v="0"/>
  </r>
  <r>
    <s v="VPA6"/>
    <s v="KE-KIA-1705-16349"/>
    <x v="1"/>
    <s v=""/>
    <s v="30th March,2017"/>
    <d v="2017-03-30T00:00:00"/>
    <s v="19th May,2017"/>
    <d v="2017-05-19T00:00:00"/>
    <s v="Wallace K Njuguna"/>
    <s v="Male"/>
    <s v="13412202"/>
    <s v="764828147"/>
    <s v=""/>
    <s v=""/>
    <s v=""/>
    <n v="36.783228000000001"/>
    <n v="-1.030484"/>
    <s v="Kiambu"/>
    <s v="Githunguri"/>
    <s v="Kamburu"/>
    <s v="Kamburu"/>
    <s v="8"/>
    <s v="Geoffrey Ndua Mbugua"/>
    <s v=""/>
    <s v=""/>
    <s v="Informal Business"/>
    <x v="0"/>
  </r>
  <r>
    <s v="VPA6"/>
    <s v="KE-KIA-1606-16356"/>
    <x v="1"/>
    <s v=""/>
    <s v="12th April,2016"/>
    <d v="2016-04-12T00:00:00"/>
    <s v="1st June,2016"/>
    <d v="2016-06-01T00:00:00"/>
    <s v="Mary Ndiko Kinyita"/>
    <s v="Female"/>
    <s v="1022966"/>
    <s v="727606841"/>
    <s v=""/>
    <s v=""/>
    <s v=""/>
    <n v="36.909256999999997"/>
    <n v="-1.0152939999999999"/>
    <s v="Kiambu"/>
    <s v="Gatundu South"/>
    <s v="Ngenda"/>
    <s v="Githungucu"/>
    <s v="8"/>
    <s v="Joseph Muchirira Mugo"/>
    <s v=""/>
    <s v=""/>
    <s v="Informal Business"/>
    <x v="0"/>
  </r>
  <r>
    <s v="VPA6"/>
    <s v="KE-TAI-1607-16361"/>
    <x v="1"/>
    <s v=""/>
    <s v="1st June,2016"/>
    <d v="2016-06-01T00:00:00"/>
    <s v="21st July,2016"/>
    <d v="2016-07-21T00:00:00"/>
    <s v="Prudence Kambe Zenge"/>
    <s v="Male"/>
    <s v="155187"/>
    <s v="711911930"/>
    <s v=""/>
    <s v=""/>
    <s v=""/>
    <n v="38.365499999999997"/>
    <n v="-3.414526"/>
    <s v="Taita/Taveta"/>
    <s v="Wundanyi"/>
    <s v="Mbale"/>
    <s v="Mgawa"/>
    <s v="8"/>
    <s v="Silvester M Mwadime"/>
    <s v=""/>
    <s v=""/>
    <s v="Informal Business"/>
    <x v="1"/>
  </r>
  <r>
    <s v="VPA6"/>
    <s v="KE-TAI-1606-16366"/>
    <x v="1"/>
    <s v=""/>
    <s v="1st May,2016"/>
    <d v="2016-05-01T00:00:00"/>
    <s v="21st June,2016"/>
    <d v="2016-06-21T00:00:00"/>
    <s v="Patrick Nyali Kalela"/>
    <s v="Male"/>
    <s v="5399595"/>
    <s v="734139630"/>
    <s v=""/>
    <s v=""/>
    <s v=""/>
    <n v="38.325108"/>
    <n v="-3.4108209999999999"/>
    <s v="Taita/Taveta"/>
    <s v="Wundanyi"/>
    <s v="Mwanda"/>
    <s v="Lushangonyi"/>
    <s v="8"/>
    <s v="Silvester M Mwadime"/>
    <s v=""/>
    <s v=""/>
    <s v="Informal Business"/>
    <x v="0"/>
  </r>
  <r>
    <s v="VPA6"/>
    <s v="KE-KIA-1607-16367"/>
    <x v="1"/>
    <s v=""/>
    <s v="12th May,2016"/>
    <d v="2016-05-12T00:00:00"/>
    <s v="1st July,2016"/>
    <d v="2016-07-01T00:00:00"/>
    <s v="Joseph Mwangi Karanja"/>
    <s v="Male"/>
    <s v="21867345"/>
    <s v="720100203"/>
    <s v=""/>
    <s v=""/>
    <s v=""/>
    <n v="36.848677000000002"/>
    <n v="-0.99823300000000004"/>
    <s v="Kiambu"/>
    <s v="Gatundu South"/>
    <s v="Kiganjo"/>
    <s v="Kiganjo"/>
    <s v="8"/>
    <s v="Geoffrey K Gitau"/>
    <s v=""/>
    <s v=""/>
    <s v="Informal Business"/>
    <x v="0"/>
  </r>
  <r>
    <s v="VPA6"/>
    <s v="KE-MER-1605-16369"/>
    <x v="0"/>
    <s v="Unreachable"/>
    <s v="12th March,2016"/>
    <d v="2016-03-12T00:00:00"/>
    <s v="1st May,2016"/>
    <d v="2016-05-01T00:00:00"/>
    <s v="Moses Karani"/>
    <s v="Male"/>
    <s v="28081377"/>
    <s v="718654034"/>
    <s v=""/>
    <s v=""/>
    <s v=""/>
    <m/>
    <m/>
    <s v="Meru"/>
    <s v="Ichira"/>
    <s v="Metheru"/>
    <s v="Malima"/>
    <s v="8"/>
    <s v="George Kiriungi Ngatia"/>
    <s v=""/>
    <s v=""/>
    <s v="Informal Business"/>
    <x v="1"/>
  </r>
  <r>
    <s v="VPA6"/>
    <s v="KE-NYE-1606-16370"/>
    <x v="2"/>
    <s v="Hostile Client"/>
    <s v="12th April,2016"/>
    <d v="2016-04-12T00:00:00"/>
    <s v="1st June,2016"/>
    <d v="2016-06-01T00:00:00"/>
    <s v="Edwin Gitonga"/>
    <s v="Male"/>
    <s v="25406432"/>
    <s v="719548506"/>
    <s v=""/>
    <s v=""/>
    <s v=""/>
    <n v="36.772787999999998"/>
    <n v="-0.28408800000000001"/>
    <s v="Nyeri"/>
    <s v="Kieni West"/>
    <s v="Gatarakwa"/>
    <s v="Watuka"/>
    <s v="8"/>
    <s v="George Kiriungi Ngatia"/>
    <s v=""/>
    <s v=""/>
    <s v="Informal Business"/>
    <x v="1"/>
  </r>
  <r>
    <s v="VPA6"/>
    <s v="KE-MER-1605-16374"/>
    <x v="0"/>
    <s v="Unreachable"/>
    <s v="12th March,2016"/>
    <d v="2016-03-12T00:00:00"/>
    <s v="1st May,2016"/>
    <d v="2016-05-01T00:00:00"/>
    <s v="Patrick Wachira"/>
    <s v="Male"/>
    <s v="21349279"/>
    <s v="770625717"/>
    <s v=""/>
    <s v=""/>
    <s v=""/>
    <m/>
    <m/>
    <s v="Meru"/>
    <s v="Buuri"/>
    <s v="Kisima"/>
    <s v="Nkando"/>
    <s v="8"/>
    <s v="George Kiriungi Ngatia"/>
    <s v=""/>
    <s v=""/>
    <s v="Informal Business"/>
    <x v="1"/>
  </r>
  <r>
    <s v="VPA6"/>
    <s v="KE-EMB-1602-16377"/>
    <x v="1"/>
    <s v=""/>
    <s v="13th December,2015"/>
    <d v="2015-12-13T00:00:00"/>
    <s v="1st February,2016"/>
    <d v="2016-02-01T00:00:00"/>
    <s v="Joseph Murathi Muthee"/>
    <s v="Male"/>
    <s v="99999"/>
    <s v="721658901"/>
    <s v=""/>
    <s v=""/>
    <s v=""/>
    <n v="37.489787999999997"/>
    <n v="-0.48851"/>
    <s v="Embu"/>
    <s v="Manyatta"/>
    <s v="Gaturi South"/>
    <s v="Gatunduri"/>
    <s v="8"/>
    <s v="SNV MKD Training"/>
    <s v=""/>
    <s v=""/>
    <s v="Informal Business"/>
    <x v="1"/>
  </r>
  <r>
    <s v="VPA6"/>
    <s v="KE-EMB-1603-16378"/>
    <x v="1"/>
    <s v=""/>
    <s v="11th January,2016"/>
    <d v="2016-01-11T00:00:00"/>
    <s v="1st March,2016"/>
    <d v="2016-03-01T00:00:00"/>
    <s v="Fredrick Njeru Gatuko"/>
    <s v="Male"/>
    <s v="99999"/>
    <s v="722465087"/>
    <s v=""/>
    <s v=""/>
    <s v=""/>
    <n v="37.483145999999998"/>
    <n v="-0.48463699999999998"/>
    <s v="Embu"/>
    <s v="Manyatta"/>
    <s v="Mbeti North"/>
    <s v="Kiangima"/>
    <s v="8"/>
    <s v="SNV MKD Training"/>
    <s v=""/>
    <s v=""/>
    <s v="Informal Business"/>
    <x v="1"/>
  </r>
  <r>
    <s v="VPA6"/>
    <s v="KE-EMB-1604-16379"/>
    <x v="1"/>
    <s v=""/>
    <s v="11th February,2016"/>
    <d v="2016-02-11T00:00:00"/>
    <s v="1st April,2016"/>
    <d v="2016-04-01T00:00:00"/>
    <s v="John Njiru Njagi"/>
    <s v="Male"/>
    <s v="7852092"/>
    <s v="726625828"/>
    <s v=""/>
    <s v=""/>
    <s v=""/>
    <n v="37.522910000000003"/>
    <n v="-0.44597199999999998"/>
    <s v="Embu"/>
    <s v="Embu West"/>
    <s v="Gaturi North"/>
    <s v="Makengi"/>
    <s v="8"/>
    <s v="SNV MKD Training"/>
    <s v=""/>
    <s v=""/>
    <s v="Informal Business"/>
    <x v="1"/>
  </r>
  <r>
    <s v="VPA6"/>
    <s v="KE-BUN-1603-16381"/>
    <x v="2"/>
    <s v="Abandoned"/>
    <s v="11th January,2016"/>
    <d v="2016-01-11T00:00:00"/>
    <s v="1st March,2016"/>
    <d v="2016-03-01T00:00:00"/>
    <s v="Hellen Wanjala"/>
    <s v="Female"/>
    <s v="14640803"/>
    <s v="710592322"/>
    <s v=""/>
    <s v=""/>
    <s v=""/>
    <n v="34.551003999999999"/>
    <n v="0.58440000000000003"/>
    <s v="Bungoma"/>
    <s v="Kanduyi"/>
    <s v="Kanduyi"/>
    <s v="Sinoko"/>
    <s v="8"/>
    <s v="Gillet Lihanda"/>
    <s v=""/>
    <s v=""/>
    <s v="Informal Business"/>
    <x v="1"/>
  </r>
  <r>
    <s v="VPA6"/>
    <s v="KE-KIA-1607-16389"/>
    <x v="0"/>
    <s v="Grievance"/>
    <s v="12th May,2016"/>
    <d v="2016-05-12T00:00:00"/>
    <s v="1st July,2016"/>
    <d v="2016-07-01T00:00:00"/>
    <s v="Jeremiah N Ndungu"/>
    <s v="Male"/>
    <s v="11585480"/>
    <s v="721352056"/>
    <s v=""/>
    <s v=""/>
    <s v=""/>
    <n v="36.750194"/>
    <n v="-1.010696"/>
    <s v="Kiambu"/>
    <s v="Lari"/>
    <s v="Nyanduma"/>
    <s v="Mitundu"/>
    <s v="8"/>
    <s v="Geoffrey Ndua Mbugua"/>
    <s v=""/>
    <s v=""/>
    <s v="Informal Business"/>
    <x v="0"/>
  </r>
  <r>
    <s v="VPA6"/>
    <s v="KE-LAI-1606-16398"/>
    <x v="0"/>
    <s v="Unreachable"/>
    <s v="12th April,2016"/>
    <d v="2016-04-12T00:00:00"/>
    <s v="1st June,2016"/>
    <d v="2016-06-01T00:00:00"/>
    <s v="Godfrey Nderitu"/>
    <s v="Male"/>
    <s v="26956784"/>
    <s v="714079776"/>
    <s v=""/>
    <s v=""/>
    <s v=""/>
    <m/>
    <m/>
    <s v="Laikipia"/>
    <s v="Laikipia East"/>
    <s v="Tigithi"/>
    <s v="Matanya"/>
    <s v="8"/>
    <s v="George Kiriungi Ngatia"/>
    <s v=""/>
    <s v=""/>
    <s v="Informal Business"/>
    <x v="1"/>
  </r>
  <r>
    <s v="VPA6"/>
    <s v="KE-KIS-1512-16401"/>
    <x v="1"/>
    <s v=""/>
    <s v="11th November,2015"/>
    <d v="2015-11-11T00:00:00"/>
    <s v="31st December,2015"/>
    <d v="2015-12-31T00:00:00"/>
    <s v="Rhoda A Apunda"/>
    <s v="Female"/>
    <s v="1082049"/>
    <s v="707419951"/>
    <s v=""/>
    <s v=""/>
    <s v=""/>
    <n v="34.766464999999997"/>
    <n v="-4.9083000000000002E-2"/>
    <s v="Kisumu"/>
    <s v="Kisumu Central"/>
    <s v="Kisumu"/>
    <s v="Kanyakwar Korumba"/>
    <s v="8"/>
    <s v="Thomas Mboya Omwadho"/>
    <s v=""/>
    <s v=""/>
    <s v="Informal Business"/>
    <x v="0"/>
  </r>
  <r>
    <s v="VPA6"/>
    <s v="KE-MER-1606-16403"/>
    <x v="0"/>
    <s v="Unreachable"/>
    <s v="19th April,2016"/>
    <d v="2016-04-19T00:00:00"/>
    <s v="8th June,2016"/>
    <d v="2016-06-08T00:00:00"/>
    <s v="Alfred Maseno"/>
    <s v="Male"/>
    <s v="21348246"/>
    <s v="736670532"/>
    <s v=""/>
    <s v=""/>
    <s v=""/>
    <m/>
    <m/>
    <s v="Meru"/>
    <s v="Buuri"/>
    <s v="Kisima"/>
    <s v="Ngushishi"/>
    <s v="8"/>
    <s v="George Kiriungi Ngatia"/>
    <s v=""/>
    <s v=""/>
    <s v="Informal Business"/>
    <x v="1"/>
  </r>
  <r>
    <s v="VPA6"/>
    <s v="KE-LAI-1606-16404"/>
    <x v="0"/>
    <s v="Unreachable"/>
    <s v="4th May,2016"/>
    <d v="2016-05-04T00:00:00"/>
    <s v="23rd June,2016"/>
    <d v="2016-06-23T00:00:00"/>
    <s v="Paul Wanjohi Kimani"/>
    <s v="Male"/>
    <s v="1413289"/>
    <s v="776707380"/>
    <s v=""/>
    <s v=""/>
    <s v=""/>
    <m/>
    <m/>
    <s v="Laikipia"/>
    <s v="Laikipia East"/>
    <s v="Umande"/>
    <s v="Mukima"/>
    <s v="8"/>
    <s v="George Kiriungi Ngatia"/>
    <s v=""/>
    <s v=""/>
    <s v="Informal Business"/>
    <x v="1"/>
  </r>
  <r>
    <s v="VPA6"/>
    <s v="KE-NAK-1607-16405"/>
    <x v="1"/>
    <s v=""/>
    <s v="12th May,2016"/>
    <d v="2016-05-12T00:00:00"/>
    <s v="1st July,2016"/>
    <d v="2016-07-01T00:00:00"/>
    <s v="Faith Cherono"/>
    <s v="Female"/>
    <s v="99999"/>
    <s v="724070496"/>
    <s v=""/>
    <s v=""/>
    <s v=""/>
    <n v="35.936642999999997"/>
    <n v="-0.32445499999999999"/>
    <s v="Nakuru"/>
    <s v="Njoro"/>
    <s v="Ngata"/>
    <s v="Ogilgei"/>
    <s v="8"/>
    <s v="George Kiriungi Ngatia"/>
    <s v=""/>
    <s v=""/>
    <s v="Informal Business"/>
    <x v="1"/>
  </r>
  <r>
    <s v="VPA6"/>
    <s v="KE-LAI-1606-16406"/>
    <x v="0"/>
    <s v="Unreachable"/>
    <s v="25th April,2016"/>
    <d v="2016-04-25T00:00:00"/>
    <s v="14th June,2016"/>
    <d v="2016-06-14T00:00:00"/>
    <s v="Paul Musembi"/>
    <s v="Male"/>
    <s v="20481829"/>
    <s v="790662667"/>
    <s v=""/>
    <s v=""/>
    <s v=""/>
    <m/>
    <m/>
    <s v="Laikipia"/>
    <s v="Laikipia East"/>
    <s v="Umande"/>
    <s v="Kararu"/>
    <s v="8"/>
    <s v="George Kiriungi Ngatia"/>
    <s v=""/>
    <s v=""/>
    <s v="Informal Business"/>
    <x v="1"/>
  </r>
  <r>
    <s v="VPA6"/>
    <s v="KE-LAI-1605-16408"/>
    <x v="0"/>
    <s v="Unreachable"/>
    <s v="20th March,2016"/>
    <d v="2016-03-20T00:00:00"/>
    <s v="9th May,2016"/>
    <d v="2016-05-09T00:00:00"/>
    <s v="George Kiriungi"/>
    <s v="Male"/>
    <s v="28032756"/>
    <s v="715329912"/>
    <s v=""/>
    <s v=""/>
    <s v=""/>
    <m/>
    <m/>
    <s v="Laikipia"/>
    <s v="Laikipia East"/>
    <s v="Umande"/>
    <s v="Mugumo"/>
    <s v="8"/>
    <s v="George Kiriungi Ngatia"/>
    <s v=""/>
    <s v=""/>
    <s v="Informal Business"/>
    <x v="1"/>
  </r>
  <r>
    <s v="VPA6"/>
    <s v="KE-LAI-1606-16409"/>
    <x v="0"/>
    <s v="Unreachable"/>
    <s v="3rd May,2016"/>
    <d v="2016-05-03T00:00:00"/>
    <s v="22nd June,2016"/>
    <d v="2016-06-22T00:00:00"/>
    <s v="Samuel Wahugu"/>
    <s v="Male"/>
    <s v="11341079"/>
    <s v="776009762"/>
    <s v=""/>
    <s v=""/>
    <s v=""/>
    <m/>
    <m/>
    <s v="Laikipia"/>
    <s v="Laikipia East"/>
    <s v="Segera"/>
    <s v="Nyakumu"/>
    <s v="8"/>
    <s v="George Kiriungi Ngatia"/>
    <s v=""/>
    <s v=""/>
    <s v="Informal Business"/>
    <x v="1"/>
  </r>
  <r>
    <s v="VPA6"/>
    <s v="KE-KIA-1604-16412"/>
    <x v="1"/>
    <s v=""/>
    <s v="11th February,2016"/>
    <d v="2016-02-11T00:00:00"/>
    <s v="1st April,2016"/>
    <d v="2016-04-01T00:00:00"/>
    <s v="Paul Kimani Muchiri"/>
    <s v="Male"/>
    <s v="10228361"/>
    <s v="726025522"/>
    <s v=""/>
    <s v=""/>
    <s v=""/>
    <n v="36.826509999999999"/>
    <n v="-0.99554200000000004"/>
    <s v="Kiambu"/>
    <s v="Gatundu South"/>
    <s v="Kiganjo"/>
    <s v="Chura"/>
    <s v="8"/>
    <s v="James Muchira Mwai"/>
    <s v=""/>
    <s v=""/>
    <s v="Informal Business"/>
    <x v="0"/>
  </r>
  <r>
    <s v="VPA6"/>
    <s v="KE-NYE-1607-16413"/>
    <x v="1"/>
    <s v=""/>
    <s v="12th May,2016"/>
    <d v="2016-05-12T00:00:00"/>
    <s v="1st July,2016"/>
    <d v="2016-07-01T00:00:00"/>
    <s v="Samson Kamau"/>
    <s v="Male"/>
    <s v="99999"/>
    <s v="711840258"/>
    <s v=""/>
    <s v=""/>
    <s v=""/>
    <n v="37.049747000000004"/>
    <n v="-0.364035"/>
    <s v="Nyeri"/>
    <s v="Kieni East"/>
    <s v="Chaka"/>
    <s v="Maregi"/>
    <s v="8"/>
    <s v="Loise Gathoni Murigu"/>
    <s v=""/>
    <s v=""/>
    <s v="Informal Business"/>
    <x v="0"/>
  </r>
  <r>
    <s v="VPA6"/>
    <s v="KE-NYA-1605-16414"/>
    <x v="1"/>
    <s v=""/>
    <s v="12th March,2016"/>
    <d v="2016-03-12T00:00:00"/>
    <s v="1st May,2016"/>
    <d v="2016-05-01T00:00:00"/>
    <s v="Samuel Kabuthia"/>
    <s v="Male"/>
    <s v="3603033"/>
    <s v="724664738"/>
    <s v=""/>
    <s v=""/>
    <s v=""/>
    <n v="36.455097000000002"/>
    <n v="1.9050000000000001E-2"/>
    <s v="Nyandarua"/>
    <s v="Ndaragwa"/>
    <s v="Kiriita"/>
    <s v="Mairo Inya"/>
    <s v="8"/>
    <s v="KREEN"/>
    <s v=""/>
    <s v=""/>
    <s v="Informal Business"/>
    <x v="0"/>
  </r>
  <r>
    <s v="VPA6"/>
    <s v="KE-TAI-1612-16416"/>
    <x v="0"/>
    <s v="Grievance"/>
    <s v="11th November,2016"/>
    <d v="2016-11-11T00:00:00"/>
    <s v="31st December,2016"/>
    <d v="2016-12-31T00:00:00"/>
    <s v="Vitalis Nyambu Makale"/>
    <s v="Male"/>
    <s v="2276748"/>
    <s v="728505453"/>
    <s v=""/>
    <s v=""/>
    <s v=""/>
    <n v="38.324559999999998"/>
    <n v="-3.4954230000000002"/>
    <s v="Taita/Taveta"/>
    <s v="Mwatate"/>
    <s v="Chawia"/>
    <s v="Zare"/>
    <s v="8"/>
    <s v="Stephen Nyange"/>
    <s v=""/>
    <s v=""/>
    <s v="Informal Business"/>
    <x v="0"/>
  </r>
  <r>
    <s v="VPA6"/>
    <s v="KE-NYA-1609-16422"/>
    <x v="1"/>
    <s v=""/>
    <s v="13th July,2016"/>
    <d v="2016-07-13T00:00:00"/>
    <s v="1st September,2016"/>
    <d v="2016-09-01T00:00:00"/>
    <s v="John Kamau Mungai"/>
    <s v="Male"/>
    <s v="10245250"/>
    <s v="722671302"/>
    <s v=""/>
    <s v=""/>
    <s v=""/>
    <n v="36.602069999999998"/>
    <n v="-0.68198000000000003"/>
    <s v="Nyandarua"/>
    <s v="South Kinangop"/>
    <s v="Munyaka"/>
    <s v="Munyaka"/>
    <s v="8"/>
    <s v="James Njoroge Wainaina"/>
    <s v="James Njoroge Wainaina"/>
    <s v=""/>
    <s v="Informal Business"/>
    <x v="0"/>
  </r>
  <r>
    <s v="VPA6"/>
    <s v="KE-NAK-1608-16426"/>
    <x v="1"/>
    <s v=""/>
    <s v="12th June,2016"/>
    <d v="2016-06-12T00:00:00"/>
    <s v="1st August,2016"/>
    <d v="2016-08-01T00:00:00"/>
    <s v="George Karanja Kariuki"/>
    <s v="Male"/>
    <s v="36233383"/>
    <s v="701202578"/>
    <s v="798677126"/>
    <s v=""/>
    <s v=""/>
    <n v="36.175525"/>
    <n v="-0.1787"/>
    <s v="Nakuru"/>
    <s v="Bahati"/>
    <s v="Kabatini"/>
    <s v="Wedo"/>
    <s v="8"/>
    <s v="Simon Kabucho"/>
    <s v=""/>
    <s v=""/>
    <s v="Informal Business"/>
    <x v="1"/>
  </r>
  <r>
    <s v="VPA6"/>
    <s v="KE-NAK-1703-16427"/>
    <x v="1"/>
    <s v=""/>
    <s v="13th January,2017"/>
    <d v="2017-01-13T00:00:00"/>
    <s v="4th March,2017"/>
    <d v="2017-03-04T00:00:00"/>
    <s v="Tabitha Nyambura Mburu"/>
    <s v="Female"/>
    <s v="23183081"/>
    <s v="701122490"/>
    <s v=""/>
    <s v=""/>
    <s v=""/>
    <n v="36.165596999999998"/>
    <n v="-0.17833199999999999"/>
    <s v="Nakuru"/>
    <s v="Bahati"/>
    <s v="Wendo"/>
    <s v="Wedo"/>
    <s v="8"/>
    <s v="Simon Kabucho"/>
    <s v=""/>
    <s v=""/>
    <s v="Informal Business"/>
    <x v="1"/>
  </r>
  <r>
    <s v="VPA6"/>
    <s v="KE-NAK-1606-16428"/>
    <x v="1"/>
    <s v=""/>
    <s v="12th April,2016"/>
    <d v="2016-04-12T00:00:00"/>
    <s v="1st June,2016"/>
    <d v="2016-06-01T00:00:00"/>
    <s v="David Peter Mwarangu"/>
    <s v="Male"/>
    <s v="30541459"/>
    <s v="712581878"/>
    <s v=""/>
    <s v=""/>
    <s v=""/>
    <n v="36.184835"/>
    <n v="-0.34297499999999997"/>
    <s v="Nakuru"/>
    <s v="Gilgil"/>
    <s v="Shinners"/>
    <s v="Shinners"/>
    <s v="8"/>
    <s v="Simon Kabucho"/>
    <s v=""/>
    <s v=""/>
    <s v="Informal Business"/>
    <x v="1"/>
  </r>
  <r>
    <s v="VPA6"/>
    <s v="KE-TAI-1610-16431"/>
    <x v="2"/>
    <s v="Grievance"/>
    <s v="27th August,2016"/>
    <d v="2016-08-27T00:00:00"/>
    <s v="16th October,2016"/>
    <d v="2016-10-16T00:00:00"/>
    <s v="Esau Kiora Mjomba"/>
    <s v="Male"/>
    <s v="4875585"/>
    <s v="735868299"/>
    <s v=""/>
    <s v=""/>
    <s v=""/>
    <n v="38.321325000000002"/>
    <n v="-3.490558"/>
    <s v="Taita/Taveta"/>
    <s v="Mwatate"/>
    <s v="Chawia"/>
    <s v="Mwalemba"/>
    <s v="8"/>
    <s v="Stephen Nyange"/>
    <s v=""/>
    <s v=""/>
    <s v="Informal Business"/>
    <x v="0"/>
  </r>
  <r>
    <s v="VPA6"/>
    <s v="KE-LAI-1607-16436"/>
    <x v="0"/>
    <s v="Unreachable"/>
    <s v="12th May,2016"/>
    <d v="2016-05-12T00:00:00"/>
    <s v="1st July,2016"/>
    <d v="2016-07-01T00:00:00"/>
    <s v="Patrick Wachieni"/>
    <s v="Male"/>
    <s v="1413821"/>
    <s v="721384769"/>
    <s v=""/>
    <s v=""/>
    <s v=""/>
    <m/>
    <m/>
    <s v="Laikipia"/>
    <s v="Laikipia East"/>
    <s v="Umande"/>
    <s v="Murungai"/>
    <s v="8"/>
    <s v="George Kiriungi Ngatia"/>
    <s v=""/>
    <s v=""/>
    <s v="Informal Business"/>
    <x v="0"/>
  </r>
  <r>
    <s v="VPA6"/>
    <s v="KE-LAI-1607-16437"/>
    <x v="0"/>
    <s v="Unreachable"/>
    <s v="15th May,2016"/>
    <d v="2016-05-15T00:00:00"/>
    <s v="4th July,2016"/>
    <d v="2016-07-04T00:00:00"/>
    <s v="Paul Muchiri"/>
    <s v="Male"/>
    <s v="21571735"/>
    <s v="712854445"/>
    <s v=""/>
    <s v=""/>
    <s v=""/>
    <m/>
    <m/>
    <s v="Laikipia"/>
    <s v="Laikipia East"/>
    <s v="Umande"/>
    <s v="Kalalu"/>
    <s v="8"/>
    <s v="George Kiriungi Ngatia"/>
    <s v=""/>
    <s v=""/>
    <s v="Informal Business"/>
    <x v="0"/>
  </r>
  <r>
    <s v="VPA6"/>
    <s v="KE-KIR-1609-16442"/>
    <x v="1"/>
    <s v=""/>
    <s v="13th July,2016"/>
    <d v="2016-07-13T00:00:00"/>
    <s v="1st September,2016"/>
    <d v="2016-09-01T00:00:00"/>
    <s v="Fraciah Wambui Kinyua"/>
    <s v="Female"/>
    <s v="2620121"/>
    <s v="721686057"/>
    <s v=""/>
    <s v=""/>
    <s v=""/>
    <n v="37.270383000000002"/>
    <n v="-0.52241199999999999"/>
    <s v="Kirinyaga"/>
    <s v="Kerugoya/Kutus"/>
    <s v="Inoi"/>
    <s v=""/>
    <s v="8"/>
    <s v="David Chege"/>
    <s v=""/>
    <s v=""/>
    <s v="Informal Business"/>
    <x v="0"/>
  </r>
  <r>
    <s v="VPA6"/>
    <s v="KE-KIA-1607-16443"/>
    <x v="1"/>
    <s v=""/>
    <s v="12th May,2016"/>
    <d v="2016-05-12T00:00:00"/>
    <s v="4th July,2016"/>
    <d v="2016-07-04T00:00:00"/>
    <s v="Susan Mumbi Kimani"/>
    <s v="Female"/>
    <s v="12736091"/>
    <s v="738764667"/>
    <s v=""/>
    <s v=""/>
    <s v=""/>
    <n v="36.839494999999999"/>
    <n v="-1.068533"/>
    <s v="Kiambu"/>
    <s v="Githunguri"/>
    <s v="Ngewa"/>
    <s v="Kiambururu"/>
    <s v="8"/>
    <s v="Joseph Ndua Tatu"/>
    <s v=""/>
    <s v=""/>
    <s v="Informal Business"/>
    <x v="0"/>
  </r>
  <r>
    <s v="VPA6"/>
    <s v="KE-TAI-1606-16450"/>
    <x v="1"/>
    <s v=""/>
    <s v="12th April,2016"/>
    <d v="2016-04-12T00:00:00"/>
    <s v="1st June,2016"/>
    <d v="2016-06-01T00:00:00"/>
    <s v="Winnie Mwadagina"/>
    <s v="Female"/>
    <s v="9983481"/>
    <s v="716506065"/>
    <s v=""/>
    <s v=""/>
    <s v=""/>
    <n v="38.378850999999997"/>
    <n v="-3.5035370000000001"/>
    <s v="Taita/Taveta"/>
    <s v="Mwatate"/>
    <s v="Wusi Kishamba"/>
    <s v="Kinaya"/>
    <s v="8"/>
    <s v="Stephen Nyange"/>
    <s v=""/>
    <s v=""/>
    <s v="Informal Business"/>
    <x v="0"/>
  </r>
  <r>
    <s v="VPA6"/>
    <s v="KE-KIA-1608-16452"/>
    <x v="1"/>
    <s v=""/>
    <s v="12th June,2016"/>
    <d v="2016-06-12T00:00:00"/>
    <s v="1st August,2016"/>
    <d v="2016-08-01T00:00:00"/>
    <s v="Nancy Wanja Kibe"/>
    <s v="Female"/>
    <s v="5358634"/>
    <s v="729524263"/>
    <s v=""/>
    <s v=""/>
    <s v=""/>
    <n v="36.820636"/>
    <n v="-1.0899669999999999"/>
    <s v="Kiambu"/>
    <s v="Githunguri"/>
    <s v=""/>
    <s v="Gakoe"/>
    <s v="8"/>
    <s v="Joseph Ndua Tatu"/>
    <s v=""/>
    <s v=""/>
    <s v="Informal Business"/>
    <x v="1"/>
  </r>
  <r>
    <s v="VPA6"/>
    <s v="KE-THA-1602-16484"/>
    <x v="1"/>
    <s v=""/>
    <s v="13th December,2015"/>
    <d v="2015-12-13T00:00:00"/>
    <s v="1st February,2016"/>
    <d v="2016-02-01T00:00:00"/>
    <s v="Elosy Gatakaa Njeru"/>
    <s v="Female"/>
    <s v="22387091"/>
    <s v="724876629"/>
    <s v=""/>
    <s v=""/>
    <s v=""/>
    <n v="37.618698000000002"/>
    <n v="-0.35535"/>
    <s v="Tharaka-Nithi"/>
    <s v="Chuka"/>
    <s v="Mwonge"/>
    <s v="Kirigi"/>
    <s v="8"/>
    <s v="David Chege"/>
    <s v=""/>
    <s v=""/>
    <s v="Informal Business"/>
    <x v="0"/>
  </r>
  <r>
    <s v="VPA6"/>
    <s v="KE-EMB-1605-16485"/>
    <x v="1"/>
    <s v=""/>
    <s v="12th March,2016"/>
    <d v="2016-03-12T00:00:00"/>
    <s v="1st May,2016"/>
    <d v="2016-05-01T00:00:00"/>
    <s v="Peterson Njagi Kinyua"/>
    <s v="Male"/>
    <s v="3656488"/>
    <s v="726396147"/>
    <s v=""/>
    <s v=""/>
    <s v=""/>
    <n v="37.582044000000003"/>
    <n v="-0.39200200000000002"/>
    <s v="Embu"/>
    <s v="Runyenjes"/>
    <s v="Kieni  East"/>
    <s v="Mubu"/>
    <s v="8"/>
    <s v="David Chege"/>
    <s v=""/>
    <s v=""/>
    <s v="Informal Business"/>
    <x v="1"/>
  </r>
  <r>
    <s v="VPA6"/>
    <s v="KE-NYA-1612-16494"/>
    <x v="1"/>
    <s v=""/>
    <s v="11th November,2016"/>
    <d v="2016-11-11T00:00:00"/>
    <s v="31st December,2016"/>
    <d v="2016-12-31T00:00:00"/>
    <s v="Suleiman K Mwangi"/>
    <s v="Male"/>
    <s v="2952279"/>
    <s v="723798260"/>
    <s v=""/>
    <s v=""/>
    <s v=""/>
    <n v="36.252324000000002"/>
    <n v="-0.28545900000000002"/>
    <s v="Nyandarua"/>
    <s v="Ol Kalou"/>
    <s v="Ngorika"/>
    <s v="Rutara"/>
    <s v="12"/>
    <s v="KREEN"/>
    <s v=""/>
    <s v=""/>
    <s v="Informal Business"/>
    <x v="0"/>
  </r>
  <r>
    <s v="VPA6"/>
    <s v="KE-NYA-1604-16504"/>
    <x v="1"/>
    <s v=""/>
    <s v="11th February,2016"/>
    <d v="2016-02-11T00:00:00"/>
    <s v="1st April,2016"/>
    <d v="2016-04-01T00:00:00"/>
    <s v="Godfrey Mongare Mocheche"/>
    <s v="Male"/>
    <s v="9929362"/>
    <s v="736524029"/>
    <s v=""/>
    <s v=""/>
    <s v=""/>
    <n v="34.940272999999998"/>
    <n v="-0.57435999999999998"/>
    <s v="Nyamira"/>
    <s v="Nyamira South"/>
    <s v="Township"/>
    <s v="Bomondo"/>
    <s v="8"/>
    <s v="Joel N Moigare"/>
    <s v=""/>
    <s v=""/>
    <s v="Informal Business"/>
    <x v="0"/>
  </r>
  <r>
    <s v="VPA6"/>
    <s v="KE-NAK-1609-16519"/>
    <x v="1"/>
    <s v=""/>
    <s v="13th July,2016"/>
    <d v="2016-07-13T00:00:00"/>
    <s v="1st September,2016"/>
    <d v="2016-09-01T00:00:00"/>
    <s v="Joseph Maina Mwangi"/>
    <s v="Male"/>
    <s v="23118"/>
    <s v="725553724"/>
    <s v=""/>
    <s v=""/>
    <s v=""/>
    <n v="36.112738"/>
    <n v="-0.25568299999999999"/>
    <s v="Nakuru"/>
    <s v="Bahati"/>
    <s v="Kiamaina"/>
    <s v=""/>
    <s v="8"/>
    <s v="Anthony Ndungu Kamau"/>
    <s v=""/>
    <s v=""/>
    <s v="Informal Business"/>
    <x v="1"/>
  </r>
  <r>
    <s v="VPA6"/>
    <s v="KE-KIA-1604-16520"/>
    <x v="1"/>
    <s v=""/>
    <s v="11th February,2016"/>
    <d v="2016-02-11T00:00:00"/>
    <s v="1st April,2016"/>
    <d v="2016-04-01T00:00:00"/>
    <s v="Jackson Mwiruri Murunyu"/>
    <s v="Male"/>
    <s v="456732467"/>
    <s v="738471992"/>
    <s v=""/>
    <s v=""/>
    <s v=""/>
    <n v="36.897967000000001"/>
    <n v="-1.0320199999999999"/>
    <s v="Kiambu"/>
    <s v="Gatundu South"/>
    <s v="Kiamwangi"/>
    <s v="Karembu"/>
    <s v="8"/>
    <s v="Anthony Ndungu Kamau"/>
    <s v=""/>
    <s v=""/>
    <s v="Informal Business"/>
    <x v="1"/>
  </r>
  <r>
    <s v="VPA6"/>
    <s v="KE-UAS-1608-16521"/>
    <x v="1"/>
    <s v=""/>
    <s v="6th May,2016"/>
    <d v="2016-05-06T00:00:00"/>
    <s v="16th August,2016"/>
    <d v="2016-08-16T00:00:00"/>
    <s v="Jonathan Kipyego Tanui"/>
    <s v="Male"/>
    <s v="5291710"/>
    <s v="723303692"/>
    <s v=""/>
    <s v=""/>
    <s v=""/>
    <n v="35.478572"/>
    <n v="0.235847"/>
    <s v="Uasin Gishu"/>
    <s v="Ainabkoi"/>
    <s v="Olare"/>
    <s v="Chepgoror"/>
    <s v="8"/>
    <s v="Erickson K Musani"/>
    <s v=""/>
    <s v=""/>
    <s v="Informal Business"/>
    <x v="0"/>
  </r>
  <r>
    <s v="VPA6"/>
    <s v="KE-NAN-1612-16523"/>
    <x v="1"/>
    <s v=""/>
    <s v="12th October,2016"/>
    <d v="2016-10-12T00:00:00"/>
    <s v="1st December,2016"/>
    <d v="2016-12-01T00:00:00"/>
    <s v="Samuel Too"/>
    <s v="Male"/>
    <s v="13363130"/>
    <s v="722780415"/>
    <s v=""/>
    <s v=""/>
    <s v=""/>
    <n v="34.968260999999998"/>
    <n v="0.50691799999999998"/>
    <s v="Nandi"/>
    <s v="Mosop"/>
    <s v="Chepterwai"/>
    <s v="Chebisaas"/>
    <s v="8"/>
    <s v="Simion Kimutai Saina"/>
    <s v=""/>
    <s v=""/>
    <s v="Informal Business"/>
    <x v="0"/>
  </r>
  <r>
    <s v="VPA6"/>
    <s v="KE-THA-1609-16545"/>
    <x v="1"/>
    <s v=""/>
    <s v="14th July,2016"/>
    <d v="2016-07-14T00:00:00"/>
    <s v="2nd September,2016"/>
    <d v="2016-09-02T00:00:00"/>
    <s v="Jafford Njeru Muthaa"/>
    <s v="Male"/>
    <s v="6344561"/>
    <s v="721932935"/>
    <s v=""/>
    <s v=""/>
    <s v=""/>
    <n v="37.618654999999997"/>
    <n v="-0.35527199999999998"/>
    <s v="Tharaka-Nithi"/>
    <s v="Chuka"/>
    <s v="Mwange"/>
    <s v="Kirigi"/>
    <s v="8"/>
    <s v="David Chege"/>
    <s v=""/>
    <s v=""/>
    <s v="Informal Business"/>
    <x v="0"/>
  </r>
  <r>
    <s v="VPA6"/>
    <s v="KE-EMB-1608-16549"/>
    <x v="1"/>
    <s v=""/>
    <s v="25th June,2016"/>
    <d v="2016-06-25T00:00:00"/>
    <s v="14th August,2016"/>
    <d v="2016-08-14T00:00:00"/>
    <s v="Warue Kauma"/>
    <s v="Male"/>
    <s v="1303441"/>
    <s v="701474701"/>
    <s v=""/>
    <s v=""/>
    <s v=""/>
    <n v="37.606704000000001"/>
    <n v="-0.41855199999999998"/>
    <s v="Embu"/>
    <s v="Runyenjes"/>
    <s v="Kieni South"/>
    <s v="Miringari"/>
    <s v="8"/>
    <s v="David Chege"/>
    <s v=""/>
    <s v=""/>
    <s v="Informal Business"/>
    <x v="0"/>
  </r>
  <r>
    <s v="VPA6"/>
    <s v="KE-MUR-1603-16552"/>
    <x v="0"/>
    <s v="Unreachable"/>
    <s v="11th January,2016"/>
    <d v="2016-01-11T00:00:00"/>
    <s v="1st March,2016"/>
    <d v="2016-03-01T00:00:00"/>
    <s v="Gilbert Karanja Ndegwa"/>
    <s v="Male"/>
    <s v="5934706"/>
    <s v="711748063"/>
    <s v=""/>
    <s v=""/>
    <s v=""/>
    <m/>
    <m/>
    <s v="Murang'a"/>
    <s v="Kahuro"/>
    <s v="Murarandia"/>
    <s v="Their"/>
    <s v="8"/>
    <s v="Nicholas Kimenyi"/>
    <s v=""/>
    <s v=""/>
    <s v="Informal Business"/>
    <x v="0"/>
  </r>
  <r>
    <s v="VPA6"/>
    <s v="KE-LAI-1611-16562"/>
    <x v="0"/>
    <s v="Unreachable"/>
    <s v="17th September,2016"/>
    <d v="2016-09-17T00:00:00"/>
    <s v="6th November,2016"/>
    <d v="2016-11-06T00:00:00"/>
    <s v="Anthony Wambugu"/>
    <s v="Male"/>
    <s v="29719760"/>
    <s v="711215648"/>
    <s v=""/>
    <s v=""/>
    <s v=""/>
    <m/>
    <m/>
    <s v="Laikipia"/>
    <s v="Buuri"/>
    <s v="Umande"/>
    <s v="Kwa Makari"/>
    <s v="8"/>
    <s v="George Kiriungi Ngatia"/>
    <s v=""/>
    <s v=""/>
    <s v="Informal Business"/>
    <x v="0"/>
  </r>
  <r>
    <s v="VPA6"/>
    <s v="KE-KIS-1610-16567"/>
    <x v="1"/>
    <s v=""/>
    <s v="12th August,2016"/>
    <d v="2016-08-12T00:00:00"/>
    <s v="1st October,2016"/>
    <d v="2016-10-01T00:00:00"/>
    <s v="Elkanah Ogakumi Isaboke"/>
    <s v="Male"/>
    <s v="13235367"/>
    <s v="723509458"/>
    <s v=""/>
    <s v=""/>
    <s v=""/>
    <n v="34.685772"/>
    <n v="-0.76827699999999999"/>
    <s v="Kisii"/>
    <s v="Gucha  South"/>
    <s v="Machoge"/>
    <s v="Ikoba"/>
    <s v="8"/>
    <s v="Joseph Oigara Nyakundi"/>
    <s v=""/>
    <s v=""/>
    <s v="Informal Business"/>
    <x v="0"/>
  </r>
  <r>
    <s v="VPA6"/>
    <s v="KE-KIR-1603-16569"/>
    <x v="0"/>
    <s v="Unreachable"/>
    <s v="11th January,2016"/>
    <d v="2016-01-11T00:00:00"/>
    <s v="1st March,2016"/>
    <d v="2016-03-01T00:00:00"/>
    <s v="Alice Wanjiku Njuki"/>
    <s v="Female"/>
    <s v="24116180"/>
    <s v="713599925"/>
    <s v=""/>
    <s v=""/>
    <s v=""/>
    <m/>
    <m/>
    <s v="Kirinyaga"/>
    <s v="Gichugu"/>
    <s v="Kirima"/>
    <s v="Njuku"/>
    <s v="8"/>
    <s v="Nicholas Kimenyi"/>
    <s v=""/>
    <s v=""/>
    <s v="Informal Business"/>
    <x v="0"/>
  </r>
  <r>
    <s v="VPA6"/>
    <s v="KE-EMB-1603-16572"/>
    <x v="2"/>
    <s v="Hostile Client"/>
    <s v="11th January,2016"/>
    <d v="2016-01-11T00:00:00"/>
    <s v="1st March,2016"/>
    <d v="2016-03-01T00:00:00"/>
    <s v="Dionisia Wanjiru Thumi"/>
    <s v="Female"/>
    <s v="13573916"/>
    <s v="716416876"/>
    <s v=""/>
    <s v=""/>
    <s v=""/>
    <m/>
    <m/>
    <s v="Embu"/>
    <s v="Manyatta"/>
    <s v="Ngandori"/>
    <s v="Kathangari"/>
    <s v="8"/>
    <s v="Nicholas Kimenyi"/>
    <s v=""/>
    <s v=""/>
    <s v="Informal Business"/>
    <x v="0"/>
  </r>
  <r>
    <s v="VPA6"/>
    <s v="KE-KIR-1602-16575"/>
    <x v="2"/>
    <s v="Hostile Client"/>
    <s v="13th December,2015"/>
    <d v="2015-12-13T00:00:00"/>
    <s v="1st February,2016"/>
    <d v="2016-02-01T00:00:00"/>
    <s v="Jedidah Muthoni Njogu"/>
    <s v="Female"/>
    <s v="2905178"/>
    <s v="711934412"/>
    <s v=""/>
    <s v=""/>
    <s v=""/>
    <m/>
    <m/>
    <s v="Kirinyaga"/>
    <s v="Kirinyaga Central"/>
    <s v="Mutira"/>
    <s v="Kaguyu"/>
    <s v="8"/>
    <s v="Nicholas Kimenyi"/>
    <s v=""/>
    <s v=""/>
    <s v="Informal Business"/>
    <x v="0"/>
  </r>
  <r>
    <s v="VPA6"/>
    <s v="KE-KIR-1601-16576"/>
    <x v="0"/>
    <s v="Unreachable"/>
    <s v="12th November,2015"/>
    <d v="2015-11-12T00:00:00"/>
    <s v="1st January,2016"/>
    <d v="2016-01-01T00:00:00"/>
    <s v="Esther Wamarwa Kamau"/>
    <s v="Female"/>
    <s v="13474850"/>
    <s v="716727243"/>
    <s v=""/>
    <s v=""/>
    <s v=""/>
    <m/>
    <m/>
    <s v="Kirinyaga"/>
    <s v="Ndia"/>
    <s v="Mukure"/>
    <s v="Mukure"/>
    <s v="8"/>
    <s v="Nicholas Kimenyi"/>
    <s v=""/>
    <s v=""/>
    <s v="Informal Business"/>
    <x v="0"/>
  </r>
  <r>
    <s v="VPA6"/>
    <s v="KE-NAK-1611-16578"/>
    <x v="1"/>
    <s v=""/>
    <s v="12th September,2016"/>
    <d v="2016-09-12T00:00:00"/>
    <s v="1st November,2016"/>
    <d v="2016-11-01T00:00:00"/>
    <s v="John Macharia Thuku"/>
    <s v="Male"/>
    <s v="14565107"/>
    <s v="722506289"/>
    <s v=""/>
    <s v=""/>
    <s v=""/>
    <n v="36.150683000000001"/>
    <n v="-0.14439299999999999"/>
    <s v="Nakuru"/>
    <s v="Bahati"/>
    <s v="Bahati"/>
    <s v="Morep"/>
    <s v="8"/>
    <s v="Christopher Njinju Ndungu"/>
    <s v=""/>
    <s v=""/>
    <s v="Informal Business"/>
    <x v="0"/>
  </r>
  <r>
    <s v="VPA6"/>
    <s v="KE-ELG-1612-16582"/>
    <x v="1"/>
    <s v=""/>
    <s v="11th November,2016"/>
    <d v="2016-11-11T00:00:00"/>
    <s v="31st December,2016"/>
    <d v="2016-12-31T00:00:00"/>
    <s v="Hellen Kiriswo"/>
    <s v="Female"/>
    <s v="22852136"/>
    <s v="729916574"/>
    <s v=""/>
    <s v=""/>
    <s v=""/>
    <n v="35.628777999999997"/>
    <n v="0.18051800000000001"/>
    <s v="Elgeyo/Marakwet"/>
    <s v="Keiyo South"/>
    <s v="Metket"/>
    <s v="Kaserog"/>
    <s v="8"/>
    <s v="Erickson K Musani"/>
    <s v=""/>
    <s v=""/>
    <s v="Informal Business"/>
    <x v="0"/>
  </r>
  <r>
    <s v="VPA6"/>
    <s v="KE-ELG-1602-16583"/>
    <x v="1"/>
    <s v=""/>
    <s v="13th December,2015"/>
    <d v="2015-12-13T00:00:00"/>
    <s v="1st February,2016"/>
    <d v="2016-02-01T00:00:00"/>
    <s v="Benjamin K Kibias"/>
    <s v="Male"/>
    <s v="245728"/>
    <s v="723486758"/>
    <s v=""/>
    <s v=""/>
    <s v=""/>
    <n v="35.571657000000002"/>
    <n v="0.24830199999999999"/>
    <s v="Elgeyo/Marakwet"/>
    <s v="Keiyo South"/>
    <s v="Tumeyoi"/>
    <s v="Tambul"/>
    <s v="8"/>
    <s v="Erickson K Musani"/>
    <s v=""/>
    <s v=""/>
    <s v="Informal Business"/>
    <x v="0"/>
  </r>
  <r>
    <s v="VPA6"/>
    <s v="KE-NAN-1603-16584"/>
    <x v="1"/>
    <s v=""/>
    <s v="11th January,2016"/>
    <d v="2016-01-11T00:00:00"/>
    <s v="1st March,2016"/>
    <d v="2016-03-01T00:00:00"/>
    <s v="Isaac Kiprono Ruto"/>
    <s v="Male"/>
    <s v="24040625"/>
    <s v="725666350"/>
    <s v=""/>
    <s v=""/>
    <s v=""/>
    <n v="35.033057999999997"/>
    <n v="0.49453599999999998"/>
    <s v="Nandi"/>
    <s v="Mosop"/>
    <s v="Kipkaren"/>
    <s v="Laboret"/>
    <s v="8"/>
    <s v="Erickson K Musani"/>
    <s v=""/>
    <s v=""/>
    <s v="Informal Business"/>
    <x v="0"/>
  </r>
  <r>
    <s v="VPA6"/>
    <s v="KE-ELG-1607-16586"/>
    <x v="1"/>
    <s v=""/>
    <s v="12th May,2016"/>
    <d v="2016-05-12T00:00:00"/>
    <s v="1st July,2016"/>
    <d v="2016-07-01T00:00:00"/>
    <s v="Priscilla Komen Kiprotich"/>
    <s v="Male"/>
    <s v="9172221"/>
    <s v="727846401"/>
    <s v=""/>
    <s v=""/>
    <s v=""/>
    <n v="35.534182999999999"/>
    <n v="0.25123699999999999"/>
    <s v="Elgeyo/Marakwet"/>
    <s v="Keiyo South"/>
    <s v="Kabienet"/>
    <s v="Siliboi"/>
    <s v="8"/>
    <s v="Erickson K Musani"/>
    <s v=""/>
    <s v=""/>
    <s v="Informal Business"/>
    <x v="0"/>
  </r>
  <r>
    <s v="VPA6"/>
    <s v="KE-NYE-1607-16592"/>
    <x v="1"/>
    <s v=""/>
    <s v="12th May,2016"/>
    <d v="2016-05-12T00:00:00"/>
    <s v="1st July,2016"/>
    <d v="2016-07-01T00:00:00"/>
    <s v="Wambura Njure"/>
    <s v="Female"/>
    <s v="16020278"/>
    <s v="700054329"/>
    <s v=""/>
    <s v=""/>
    <s v=""/>
    <n v="37.075997999999998"/>
    <n v="-0.57444700000000004"/>
    <s v="Nyeri"/>
    <s v="Mukurweni"/>
    <s v="Giathugu"/>
    <s v="Mihuti"/>
    <s v="8"/>
    <s v="John Kariuki"/>
    <s v=""/>
    <s v=""/>
    <s v="Informal Business"/>
    <x v="1"/>
  </r>
  <r>
    <s v="VPA6"/>
    <s v="KE-KIR-1607-16651"/>
    <x v="0"/>
    <s v="Unreachable"/>
    <s v="12th May,2016"/>
    <d v="2016-05-12T00:00:00"/>
    <s v="1st July,2016"/>
    <d v="2016-07-01T00:00:00"/>
    <s v="Josephine Muthoni Maina"/>
    <s v="Female"/>
    <s v="205874"/>
    <s v="722149984"/>
    <s v=""/>
    <s v=""/>
    <s v=""/>
    <m/>
    <m/>
    <s v="Kirinyaga"/>
    <s v="Ndia"/>
    <s v="Kiriti"/>
    <s v="Masanjo"/>
    <s v="8"/>
    <s v="Geoffrey K Gitau"/>
    <s v=""/>
    <s v=""/>
    <s v="Informal Business"/>
    <x v="0"/>
  </r>
  <r>
    <s v="VPA6"/>
    <s v="KE-TRA-1608-16678"/>
    <x v="1"/>
    <s v=""/>
    <s v="12th June,2016"/>
    <d v="2016-06-12T00:00:00"/>
    <s v="1st August,2016"/>
    <d v="2016-08-01T00:00:00"/>
    <s v="John Nyaga Ndumia"/>
    <s v="Male"/>
    <s v="21661810"/>
    <s v="720899428"/>
    <s v=""/>
    <s v=""/>
    <s v=""/>
    <n v="35.108820000000001"/>
    <n v="0.89384200000000003"/>
    <s v="Trans Nzoia"/>
    <s v="Kiminini"/>
    <s v="Trans Nzoia"/>
    <s v="Sirende"/>
    <s v="8"/>
    <s v="Eliud Simiyu Wamalwa"/>
    <s v=""/>
    <s v=""/>
    <s v="Informal Business"/>
    <x v="0"/>
  </r>
  <r>
    <s v="VPA6"/>
    <s v="KE-MUR-1605-16693"/>
    <x v="1"/>
    <s v=""/>
    <s v="12th March,2016"/>
    <d v="2016-03-12T00:00:00"/>
    <s v="1st May,2016"/>
    <d v="2016-05-01T00:00:00"/>
    <s v="Geoffrey Maina"/>
    <s v="Male"/>
    <s v="3069268"/>
    <s v="716190250"/>
    <s v=""/>
    <s v=""/>
    <s v=""/>
    <n v="36.951607000000003"/>
    <n v="-0.63039699999999999"/>
    <s v="Murang'a"/>
    <s v="Mathioya"/>
    <s v="Kiru"/>
    <s v="Kiriaini"/>
    <s v="8"/>
    <s v="Francis Kamande"/>
    <s v=""/>
    <s v=""/>
    <s v="Informal Business"/>
    <x v="0"/>
  </r>
  <r>
    <s v="VPA6"/>
    <s v="KE-KIR-1604-16694"/>
    <x v="1"/>
    <s v=""/>
    <s v="11th February,2016"/>
    <d v="2016-02-11T00:00:00"/>
    <s v="1st April,2016"/>
    <d v="2016-04-01T00:00:00"/>
    <s v="Danson Njeru"/>
    <s v="Male"/>
    <s v="10648378"/>
    <s v="728653086"/>
    <s v=""/>
    <s v=""/>
    <s v=""/>
    <n v="37.416147000000002"/>
    <n v="-0.45650499999999999"/>
    <s v="Kirinyaga"/>
    <s v="Kirinyaga East"/>
    <s v="Kithure"/>
    <s v="Kithure"/>
    <s v="8"/>
    <s v="Francis Kamande"/>
    <s v=""/>
    <s v=""/>
    <s v="Informal Business"/>
    <x v="0"/>
  </r>
  <r>
    <s v="VPA6"/>
    <s v="KE-KIR-1608-16696"/>
    <x v="1"/>
    <s v=""/>
    <s v="12th June,2016"/>
    <d v="2016-06-12T00:00:00"/>
    <s v="1st August,2016"/>
    <d v="2016-08-01T00:00:00"/>
    <s v="Dickson Mugo"/>
    <s v="Male"/>
    <s v="8631820"/>
    <s v="729944780"/>
    <s v=""/>
    <s v=""/>
    <s v=""/>
    <n v="37.422213999999997"/>
    <n v="-0.44661299999999998"/>
    <s v="Kirinyaga"/>
    <s v="Kirinyaga East"/>
    <s v="Kithure"/>
    <s v="Kithure"/>
    <s v="8"/>
    <s v="Francis Kamande"/>
    <s v=""/>
    <s v=""/>
    <s v="Informal Business"/>
    <x v="0"/>
  </r>
  <r>
    <s v="VPA6"/>
    <s v="KE-KIA-1607-16726"/>
    <x v="1"/>
    <s v=""/>
    <s v="12th May,2016"/>
    <d v="2016-05-12T00:00:00"/>
    <s v="1st July,2016"/>
    <d v="2016-07-01T00:00:00"/>
    <s v="Lydia Wanjiku Ndichu"/>
    <s v="Female"/>
    <s v="21828689"/>
    <s v="711964359"/>
    <s v=""/>
    <s v=""/>
    <s v=""/>
    <n v="36.817680000000003"/>
    <n v="-1.0715710000000001"/>
    <s v="Kiambu"/>
    <s v="Githunguri"/>
    <s v="Ngewa"/>
    <s v="Kimathi"/>
    <s v="8"/>
    <s v="Joseph Ndua Tatu"/>
    <s v=""/>
    <s v=""/>
    <s v="Informal Business"/>
    <x v="0"/>
  </r>
  <r>
    <s v="VPA6"/>
    <s v="KE-MAC-1604-16735"/>
    <x v="1"/>
    <s v=""/>
    <s v="10th March,2016"/>
    <d v="2016-03-10T00:00:00"/>
    <s v="29th April,2016"/>
    <d v="2016-04-29T00:00:00"/>
    <s v="Cecilia Nabengare Wabere"/>
    <s v="Female"/>
    <s v="4526651"/>
    <s v="712710343"/>
    <s v=""/>
    <s v=""/>
    <s v=""/>
    <n v="36.965009999999999"/>
    <n v="-1.418617"/>
    <s v="Machakos"/>
    <s v="Athi River"/>
    <s v="Central"/>
    <s v=""/>
    <s v="8"/>
    <s v="Joram Gathogo Mutahi"/>
    <s v="Joram Gathogo Mutahi"/>
    <s v=""/>
    <s v="Informal Business"/>
    <x v="0"/>
  </r>
  <r>
    <s v="VPA6"/>
    <s v="KE-KIR-1605-16752"/>
    <x v="0"/>
    <s v="Unreachable"/>
    <s v="12th March,2016"/>
    <d v="2016-03-12T00:00:00"/>
    <s v="1st May,2016"/>
    <d v="2016-05-01T00:00:00"/>
    <s v="Bernard Buudi"/>
    <s v="Male"/>
    <s v="24739940"/>
    <s v="703145479"/>
    <s v=""/>
    <s v=""/>
    <s v=""/>
    <m/>
    <m/>
    <s v="Kirinyaga"/>
    <s v="Kirinyaga Central"/>
    <s v="Kimandi"/>
    <s v="Kiandieni"/>
    <s v="8"/>
    <s v="Isaiah M Wandeto"/>
    <s v=""/>
    <s v=""/>
    <s v="Informal Business"/>
    <x v="0"/>
  </r>
  <r>
    <s v="VPA6"/>
    <s v="KE-NYA-1610-16763"/>
    <x v="1"/>
    <s v=""/>
    <s v="12th August,2016"/>
    <d v="2016-08-12T00:00:00"/>
    <s v="1st October,2016"/>
    <d v="2016-10-01T00:00:00"/>
    <s v="John Mwangi Kamau"/>
    <s v="Male"/>
    <s v="99999"/>
    <s v="703554901"/>
    <s v=""/>
    <s v=""/>
    <s v=""/>
    <n v="36.286983999999997"/>
    <n v="-0.15661"/>
    <s v="Nyandarua"/>
    <s v="Ol Joro Orok"/>
    <s v="Olkarao"/>
    <s v="Karagita"/>
    <s v="8"/>
    <s v="Peter Kamau Macharia"/>
    <s v=""/>
    <s v=""/>
    <s v="Informal Business"/>
    <x v="0"/>
  </r>
  <r>
    <s v="VPA6"/>
    <s v="KE-NAK-1610-16764"/>
    <x v="0"/>
    <s v="Unreachable"/>
    <s v="12th August,2016"/>
    <d v="2016-08-12T00:00:00"/>
    <s v="1st October,2016"/>
    <d v="2016-10-01T00:00:00"/>
    <s v="Abednego Mwangi Githenya"/>
    <s v="Male"/>
    <s v="99999"/>
    <s v="722354174"/>
    <s v=""/>
    <s v=""/>
    <s v=""/>
    <n v="36.117547999999999"/>
    <n v="-0.26247799999999999"/>
    <s v="Nakuru"/>
    <s v="Bahati"/>
    <s v="Bahati"/>
    <s v="Lanet"/>
    <s v="8"/>
    <s v="Peter Kamau Macharia"/>
    <s v=""/>
    <s v=""/>
    <s v="Informal Business"/>
    <x v="1"/>
  </r>
  <r>
    <s v="VPA6"/>
    <s v="KE-NAK-1611-16855"/>
    <x v="1"/>
    <s v=""/>
    <s v="12th September,2016"/>
    <d v="2016-09-12T00:00:00"/>
    <s v="1st November,2016"/>
    <d v="2016-11-01T00:00:00"/>
    <s v="James Ngugi Kinyanjui"/>
    <s v="Male"/>
    <s v="493606"/>
    <s v="710345848"/>
    <s v=""/>
    <s v=""/>
    <s v=""/>
    <n v="36.173915000000001"/>
    <n v="-7.3160000000000003E-2"/>
    <s v="Nakuru"/>
    <s v="Subukia"/>
    <s v="Kabazi"/>
    <s v="Rugongo"/>
    <s v="8"/>
    <s v="Patrick Kipronoh Mutai"/>
    <s v="Patrick Mutai"/>
    <s v=""/>
    <s v="Informal Business"/>
    <x v="0"/>
  </r>
  <r>
    <s v="VPA6"/>
    <s v="KE-MAC-1610-16861"/>
    <x v="0"/>
    <s v="Unreachable"/>
    <s v="12th August,2016"/>
    <d v="2016-08-12T00:00:00"/>
    <s v="1st October,2016"/>
    <d v="2016-10-01T00:00:00"/>
    <s v="Bernard Musyoka"/>
    <s v="Male"/>
    <s v="4653885"/>
    <s v="729166513"/>
    <s v=""/>
    <s v=""/>
    <s v=""/>
    <m/>
    <m/>
    <s v="Machakos"/>
    <s v="Kangundo"/>
    <s v="Kagundo"/>
    <s v="Kanzi"/>
    <s v="8"/>
    <s v="Paksan Ent"/>
    <s v="Susan Njoki Kuria"/>
    <s v=""/>
    <s v="Informal Business"/>
    <x v="1"/>
  </r>
  <r>
    <s v="VPA6"/>
    <s v="KE-UAS-1601-16863"/>
    <x v="1"/>
    <s v=""/>
    <s v="21st November,2015"/>
    <d v="2015-11-21T00:00:00"/>
    <s v="10th January,2016"/>
    <d v="2016-01-10T00:00:00"/>
    <s v="Paul Rutto"/>
    <s v="Male"/>
    <s v="27885469"/>
    <s v="717299216"/>
    <s v=""/>
    <s v=""/>
    <s v=""/>
    <n v="35.293554"/>
    <n v="0.56065500000000001"/>
    <s v="Uasin Gishu"/>
    <s v="Moiben"/>
    <s v="Eldoret"/>
    <s v="Kimumu"/>
    <s v="8"/>
    <s v="Ambrose Koech"/>
    <s v="Ambrose Koech"/>
    <s v=""/>
    <s v="Informal Business"/>
    <x v="0"/>
  </r>
  <r>
    <s v="VPA6"/>
    <s v="KE-NAK-1608-16909"/>
    <x v="1"/>
    <s v=""/>
    <s v="12th June,2016"/>
    <d v="2016-06-12T00:00:00"/>
    <s v="1st August,2016"/>
    <d v="2016-08-01T00:00:00"/>
    <s v="Karembo Eunice Muthoni"/>
    <s v="Female"/>
    <s v="6586803"/>
    <s v="722826889"/>
    <s v=""/>
    <s v=""/>
    <s v=""/>
    <n v="35.787258000000001"/>
    <n v="-0.20381199999999999"/>
    <s v="Nakuru"/>
    <s v="Molo"/>
    <s v="Molo"/>
    <s v="Sachangwan"/>
    <s v="8"/>
    <s v="Charles Ng'eno"/>
    <s v=""/>
    <s v=""/>
    <s v="Informal Business"/>
    <x v="0"/>
  </r>
  <r>
    <s v="VPA6"/>
    <s v="KE-KIA-1609-16916"/>
    <x v="0"/>
    <s v="Grievance"/>
    <s v="13th July,2016"/>
    <d v="2016-07-13T00:00:00"/>
    <s v="1st September,2016"/>
    <d v="2016-09-01T00:00:00"/>
    <s v="Moses Wanyoike Richu"/>
    <s v="Male"/>
    <s v="421623"/>
    <s v="722270612"/>
    <s v=""/>
    <s v=""/>
    <s v=""/>
    <n v="36.843383000000003"/>
    <n v="-1.0688340000000001"/>
    <s v="Kiambu"/>
    <s v="Githunguri"/>
    <s v="Ngewa"/>
    <s v="Kiambururu"/>
    <s v="8"/>
    <s v="Joseph Ndua Tatu"/>
    <s v=""/>
    <s v=""/>
    <s v="Informal Business"/>
    <x v="1"/>
  </r>
  <r>
    <s v="VPA6"/>
    <s v="KE-NAK-1604-16917"/>
    <x v="1"/>
    <s v=""/>
    <s v="11th February,2016"/>
    <d v="2016-02-11T00:00:00"/>
    <s v="1st April,2016"/>
    <d v="2016-04-01T00:00:00"/>
    <s v="Harun Ngetich"/>
    <s v="Male"/>
    <s v="25168919"/>
    <s v="726913620"/>
    <s v=""/>
    <s v=""/>
    <s v=""/>
    <n v="35.703676999999999"/>
    <n v="-0.55155500000000002"/>
    <s v="Nakuru"/>
    <s v="Njoro"/>
    <s v="Mosop"/>
    <s v="Ngata"/>
    <s v="8"/>
    <s v="George Kiriungi Ngatia"/>
    <s v=""/>
    <s v=""/>
    <s v="Informal Business"/>
    <x v="0"/>
  </r>
  <r>
    <s v="VPA6"/>
    <s v="KE-NAK-1609-16931"/>
    <x v="1"/>
    <s v=""/>
    <s v="13th July,2016"/>
    <d v="2016-07-13T00:00:00"/>
    <s v="1st September,2016"/>
    <d v="2016-09-01T00:00:00"/>
    <s v="Charity Wangui"/>
    <s v="Female"/>
    <s v="1335640"/>
    <s v="729098550"/>
    <s v=""/>
    <s v=""/>
    <s v=""/>
    <n v="36.140275000000003"/>
    <n v="-0.152672"/>
    <s v="Nakuru"/>
    <s v="Bahati"/>
    <s v="Bahati"/>
    <s v="Kamiruri"/>
    <s v="8"/>
    <s v="Christopher Njinju Ndungu"/>
    <s v=""/>
    <s v=""/>
    <s v="Informal Business"/>
    <x v="0"/>
  </r>
  <r>
    <s v="VPA6"/>
    <s v="KE-NYA-1701-16967"/>
    <x v="1"/>
    <s v=""/>
    <s v="28th November,2016"/>
    <d v="2016-11-28T00:00:00"/>
    <s v="17th January,2017"/>
    <d v="2017-01-17T00:00:00"/>
    <s v="Harison Njoroge Kara"/>
    <s v="Male"/>
    <s v="2954753"/>
    <s v="725371791"/>
    <s v=""/>
    <s v=""/>
    <s v=""/>
    <n v="36.605342"/>
    <n v="-0.53496699999999997"/>
    <s v="Nyandarua"/>
    <s v="North Kinangop"/>
    <s v="Ndunyu Njeru"/>
    <s v="Kamba"/>
    <s v="8"/>
    <s v="James Njoroge Wainaina"/>
    <s v="James Njoroge Wainaina"/>
    <s v=""/>
    <s v="Informal Business"/>
    <x v="0"/>
  </r>
  <r>
    <s v="VPA6"/>
    <s v="KE-NAK-1608-16968"/>
    <x v="1"/>
    <s v=""/>
    <s v="12th June,2016"/>
    <d v="2016-06-12T00:00:00"/>
    <s v="1st August,2016"/>
    <d v="2016-08-01T00:00:00"/>
    <s v="John Njunguna Ngugi"/>
    <s v="Male"/>
    <s v="5211909"/>
    <s v="728200601"/>
    <s v=""/>
    <s v=""/>
    <s v=""/>
    <n v="36.240316999999997"/>
    <n v="4.6640000000000001E-2"/>
    <s v="Nakuru"/>
    <s v="Subukia"/>
    <s v="Subukia"/>
    <s v="Subukia"/>
    <s v="8"/>
    <s v="Simon Kabucho"/>
    <s v="Simon Kabucho"/>
    <s v=""/>
    <s v="Informal Business"/>
    <x v="1"/>
  </r>
  <r>
    <s v="VPA6"/>
    <s v="KE-NAK-1609-16969"/>
    <x v="1"/>
    <s v=""/>
    <s v="13th July,2016"/>
    <d v="2016-07-13T00:00:00"/>
    <s v="1st September,2016"/>
    <d v="2016-09-01T00:00:00"/>
    <s v="Mary Njeri Mwangi"/>
    <s v="Female"/>
    <s v="2246366"/>
    <s v="795867808"/>
    <s v=""/>
    <s v=""/>
    <s v=""/>
    <n v="36.166711999999997"/>
    <n v="-0.174537"/>
    <s v="Nakuru"/>
    <s v="Bahati"/>
    <s v="Bahati"/>
    <s v="Ruguru"/>
    <s v="8"/>
    <s v="Simon Kabucho"/>
    <s v="Simon Kabucho"/>
    <s v=""/>
    <s v="Informal Business"/>
    <x v="1"/>
  </r>
  <r>
    <s v="VPA6"/>
    <s v="KE-NAK-1612-16970"/>
    <x v="1"/>
    <s v=""/>
    <s v="12th October,2016"/>
    <d v="2016-10-12T00:00:00"/>
    <s v="1st December,2016"/>
    <d v="2016-12-01T00:00:00"/>
    <s v="Sammy Macharia Thuo"/>
    <s v="Male"/>
    <s v="4436434"/>
    <s v="722695487"/>
    <s v=""/>
    <s v=""/>
    <s v=""/>
    <n v="36.171793000000001"/>
    <n v="-0.172768"/>
    <s v="Nakuru"/>
    <s v="Bahati"/>
    <s v="Bahati"/>
    <s v="Ruguru"/>
    <s v="8"/>
    <s v="Simon Kabucho"/>
    <s v="Simon Kabucho"/>
    <s v=""/>
    <s v="Informal Business"/>
    <x v="1"/>
  </r>
  <r>
    <s v="VPA6"/>
    <s v="KE-NAK-1701-16971"/>
    <x v="1"/>
    <s v=""/>
    <s v="12th November,2016"/>
    <d v="2016-11-12T00:00:00"/>
    <s v="1st January,2017"/>
    <d v="2017-01-01T00:00:00"/>
    <s v="Margrate Nyambura Kamau"/>
    <s v="Female"/>
    <s v="27427538"/>
    <s v="728162929"/>
    <s v=""/>
    <s v=""/>
    <s v=""/>
    <n v="36.166352000000003"/>
    <n v="-0.17533299999999999"/>
    <s v="Nakuru"/>
    <s v="Bahati"/>
    <s v="Kabatini"/>
    <s v="Ruguru"/>
    <s v="8"/>
    <s v="Simon Kabucho"/>
    <s v="Simon Kabucho"/>
    <s v=""/>
    <s v="Informal Business"/>
    <x v="1"/>
  </r>
  <r>
    <s v="VPA6"/>
    <s v="KE-NAK-1612-16972"/>
    <x v="1"/>
    <s v=""/>
    <s v="12th October,2016"/>
    <d v="2016-10-12T00:00:00"/>
    <s v="1st December,2016"/>
    <d v="2016-12-01T00:00:00"/>
    <s v="Peter Njoroge Njunguna"/>
    <s v="Male"/>
    <s v="23265645"/>
    <s v="726210343"/>
    <s v=""/>
    <s v=""/>
    <s v=""/>
    <n v="36.172862000000002"/>
    <n v="-0.172877"/>
    <s v="Nakuru"/>
    <s v="Bahati"/>
    <s v="Kabatini"/>
    <s v="Ruguru"/>
    <s v="8"/>
    <s v="Simon Kabucho"/>
    <s v="Simon Kabucho"/>
    <s v=""/>
    <s v="Informal Business"/>
    <x v="1"/>
  </r>
  <r>
    <s v="VPA6"/>
    <s v="KE-NAK-1701-16973"/>
    <x v="1"/>
    <s v=""/>
    <s v="22nd November,2016"/>
    <d v="2016-11-22T00:00:00"/>
    <s v="11th January,2017"/>
    <d v="2017-01-11T00:00:00"/>
    <s v="Janita Njambi Mungai"/>
    <s v="Female"/>
    <s v="462652"/>
    <s v="723350909"/>
    <s v=""/>
    <s v=""/>
    <s v=""/>
    <n v="36.132404999999999"/>
    <n v="-0.17479500000000001"/>
    <s v="Nakuru"/>
    <s v="Bahati"/>
    <s v="Kabatini"/>
    <s v="Mutunguna"/>
    <s v="8"/>
    <s v="Simon Kabucho"/>
    <s v="Simon Kabucho"/>
    <s v=""/>
    <s v="Informal Business"/>
    <x v="1"/>
  </r>
  <r>
    <s v="VPA6"/>
    <s v="KE-MUR-1609-16995"/>
    <x v="1"/>
    <s v=""/>
    <s v="3rd August,2016"/>
    <d v="2016-08-03T00:00:00"/>
    <s v="22nd September,2016"/>
    <d v="2016-09-22T00:00:00"/>
    <s v="John Macharia Karindi"/>
    <s v="Male"/>
    <s v="20425876"/>
    <s v="729533660"/>
    <s v=""/>
    <s v=""/>
    <s v=""/>
    <n v="37.144351"/>
    <n v="-0.85567300000000002"/>
    <s v="Murang'a"/>
    <s v="Maragua"/>
    <s v="Sabasaba"/>
    <s v="Mumbu"/>
    <s v="8"/>
    <s v="David Kangethe"/>
    <s v="David Kangethe"/>
    <s v=""/>
    <s v="Informal Business"/>
    <x v="0"/>
  </r>
  <r>
    <s v="VPA6"/>
    <s v="KE-ELG-1612-17003"/>
    <x v="1"/>
    <s v=""/>
    <s v="11th November,2016"/>
    <d v="2016-11-11T00:00:00"/>
    <s v="31st December,2016"/>
    <d v="2016-12-31T00:00:00"/>
    <s v="Jackline Ojoo Biwott"/>
    <s v="Female"/>
    <s v="12425226"/>
    <s v="724817119"/>
    <s v=""/>
    <s v=""/>
    <s v=""/>
    <n v="35.570593000000002"/>
    <n v="0.248228"/>
    <s v="Elgeyo/Marakwet"/>
    <s v="Keiyo South"/>
    <s v="Kabiemit"/>
    <s v="Tembut"/>
    <s v="8"/>
    <s v="Erickson K Musani"/>
    <s v="Ericson Kibet Musani"/>
    <s v=""/>
    <s v="Informal Business"/>
    <x v="0"/>
  </r>
  <r>
    <s v="VPA6"/>
    <s v="KE-KIA-1607-17007"/>
    <x v="1"/>
    <s v=""/>
    <s v="2nd June,2016"/>
    <d v="2016-06-02T00:00:00"/>
    <s v="22nd July,2016"/>
    <d v="2016-07-22T00:00:00"/>
    <s v="Stephen Mage Njunguna"/>
    <s v="Male"/>
    <s v="21782264"/>
    <s v="725257926"/>
    <s v=""/>
    <s v=""/>
    <s v=""/>
    <n v="36.834246999999998"/>
    <n v="-0.961005"/>
    <s v="Kiambu"/>
    <s v="Gatundu South"/>
    <s v="Ndarugu"/>
    <s v="Gitine"/>
    <s v="8"/>
    <s v="David Kangethe"/>
    <s v="David Kangethe"/>
    <s v=""/>
    <s v="Informal Business"/>
    <x v="0"/>
  </r>
  <r>
    <s v="VPA6"/>
    <s v="KE-KIA-1601-17008"/>
    <x v="1"/>
    <s v=""/>
    <s v="12th November,2015"/>
    <d v="2015-11-12T00:00:00"/>
    <s v="1st January,2016"/>
    <d v="2016-01-01T00:00:00"/>
    <s v="John Njunguna Ihinyo"/>
    <s v="Male"/>
    <s v="21579162"/>
    <s v="725233881"/>
    <s v=""/>
    <s v=""/>
    <s v=""/>
    <n v="36.833993"/>
    <n v="-0.96520300000000003"/>
    <s v="Kiambu"/>
    <s v="Gatundu South"/>
    <s v="Ndarugu"/>
    <s v="Gitine"/>
    <s v="8"/>
    <s v="David Kangethe"/>
    <s v="David Kangethe"/>
    <s v=""/>
    <s v="Informal Business"/>
    <x v="0"/>
  </r>
  <r>
    <s v="VPA6"/>
    <s v="KE-BUS-1608-17029"/>
    <x v="1"/>
    <s v=""/>
    <s v="11th July,2016"/>
    <d v="2016-07-11T00:00:00"/>
    <s v="30th August,2016"/>
    <d v="2016-08-30T00:00:00"/>
    <s v="Maurice Peter Simiyu"/>
    <s v="Male"/>
    <s v="300815"/>
    <s v="722389373"/>
    <s v=""/>
    <s v=""/>
    <s v=""/>
    <n v="34.173195"/>
    <n v="0.41288399999999997"/>
    <s v="Busia"/>
    <s v="Busia"/>
    <s v="Buhayo West"/>
    <s v="Siriya"/>
    <s v="8"/>
    <s v="Carly Mwandigha"/>
    <s v="Carly C Mwandigha"/>
    <s v=""/>
    <s v="Informal Business"/>
    <x v="1"/>
  </r>
  <r>
    <s v="VPA6"/>
    <s v="KE-TAI-1610-17030"/>
    <x v="0"/>
    <s v="Grievance"/>
    <s v="6th September,2016"/>
    <d v="2016-09-06T00:00:00"/>
    <s v="26th October,2016"/>
    <d v="2016-10-26T00:00:00"/>
    <s v="Justus Julius Maganga Mwamburi"/>
    <s v="Male"/>
    <s v="4876399"/>
    <s v="791211073"/>
    <s v=""/>
    <s v=""/>
    <s v=""/>
    <n v="38.448926999999998"/>
    <n v="-3.4789509999999999"/>
    <s v="Taita/Taveta"/>
    <s v="Wundanyi"/>
    <s v="Chawia"/>
    <s v="Mlombo"/>
    <s v="8"/>
    <s v="Stephen Nyange"/>
    <s v="Stephen Nyange"/>
    <s v=""/>
    <s v="Informal Business"/>
    <x v="0"/>
  </r>
  <r>
    <s v="VPA6"/>
    <s v="KE-KER-1608-17047"/>
    <x v="1"/>
    <s v=""/>
    <s v="12th June,2016"/>
    <d v="2016-06-12T00:00:00"/>
    <s v="1st August,2016"/>
    <d v="2016-08-01T00:00:00"/>
    <s v="Lily Sang"/>
    <s v="Female"/>
    <s v="4744182"/>
    <s v="725175719"/>
    <s v=""/>
    <s v=""/>
    <s v=""/>
    <n v="35.131000999999998"/>
    <n v="-0.56111699999999998"/>
    <s v="Kericho"/>
    <s v="Bureti"/>
    <s v="Cheborge"/>
    <s v="Chesinge"/>
    <s v="8"/>
    <s v="Philip Kiget"/>
    <s v="Philip Kiget"/>
    <s v=""/>
    <s v="Informal Business"/>
    <x v="1"/>
  </r>
  <r>
    <s v="VPA6"/>
    <s v="KE-NAN-1611-17049"/>
    <x v="1"/>
    <s v=""/>
    <s v="12th September,2016"/>
    <d v="2016-09-12T00:00:00"/>
    <s v="1st November,2016"/>
    <d v="2016-11-01T00:00:00"/>
    <s v="Isaiah Letting Kipkurgat"/>
    <s v="Male"/>
    <s v="99999"/>
    <s v="721984383"/>
    <s v=""/>
    <s v=""/>
    <s v=""/>
    <n v="35.058582999999999"/>
    <n v="0.22203300000000001"/>
    <s v="Nandi"/>
    <s v="Nandi Central"/>
    <s v="Chemundu"/>
    <s v="Samoo"/>
    <s v="8"/>
    <s v="Eliud Langat"/>
    <s v="Eliud Lagat"/>
    <s v=""/>
    <s v="Informal Business"/>
    <x v="0"/>
  </r>
  <r>
    <s v="VPA6"/>
    <s v="KE-KIA-1611-17069"/>
    <x v="1"/>
    <s v=""/>
    <s v="12th September,2016"/>
    <d v="2016-09-12T00:00:00"/>
    <s v="1st November,2016"/>
    <d v="2016-11-01T00:00:00"/>
    <s v="Paul Kamau Njoroge"/>
    <s v="Male"/>
    <s v="488226"/>
    <s v="721814362"/>
    <s v=""/>
    <s v=""/>
    <s v=""/>
    <n v="36.803873000000003"/>
    <n v="-1.0880019999999999"/>
    <s v="Kiambu"/>
    <s v="Githunguri"/>
    <s v="Githunguri"/>
    <s v="Kiaria"/>
    <s v="8"/>
    <s v="Geoffrey K Gitau"/>
    <s v=""/>
    <s v=""/>
    <s v="Informal Business"/>
    <x v="0"/>
  </r>
  <r>
    <s v="VPA6"/>
    <s v="KE-MUR-1608-17072"/>
    <x v="1"/>
    <s v=""/>
    <s v="12th June,2016"/>
    <d v="2016-06-12T00:00:00"/>
    <s v="1st August,2016"/>
    <d v="2016-08-01T00:00:00"/>
    <s v="Francis Wahinya Kamau"/>
    <s v="Female"/>
    <s v="23196495"/>
    <s v="71866362"/>
    <s v=""/>
    <s v=""/>
    <s v=""/>
    <n v="36.936481000000001"/>
    <n v="-0.79893899999999995"/>
    <s v="Murang'a"/>
    <s v="Kigumo"/>
    <s v="Kangari"/>
    <s v="Kigumo"/>
    <s v="8"/>
    <s v="Mathew Njoroge Nganga"/>
    <s v=""/>
    <s v=""/>
    <s v="Informal Business"/>
    <x v="0"/>
  </r>
  <r>
    <s v="VPA6"/>
    <s v="KE-MUR-1609-17073"/>
    <x v="1"/>
    <s v=""/>
    <s v="13th July,2016"/>
    <d v="2016-07-13T00:00:00"/>
    <s v="1st September,2016"/>
    <d v="2016-09-01T00:00:00"/>
    <s v="Mary Wangari Maina"/>
    <s v="Male"/>
    <s v="25829236"/>
    <s v="724949558"/>
    <s v=""/>
    <s v=""/>
    <s v=""/>
    <n v="36.886369999999999"/>
    <n v="-0.79406299999999996"/>
    <s v="Murang'a"/>
    <s v="Kahuro"/>
    <s v="Kangari"/>
    <s v="Mathaithi"/>
    <s v="8"/>
    <s v="Mathew Njoroge Nganga"/>
    <s v=""/>
    <s v=""/>
    <s v="Informal Business"/>
    <x v="0"/>
  </r>
  <r>
    <s v="VPA6"/>
    <s v="KE-KIR-1603-15945"/>
    <x v="2"/>
    <s v="Demolished"/>
    <s v="11th January,2016"/>
    <d v="2016-01-11T00:00:00"/>
    <s v="1st March,2016"/>
    <d v="2016-03-01T00:00:00"/>
    <s v="David Kinyua Gitari"/>
    <s v="Male"/>
    <s v="20565444"/>
    <s v="723523529"/>
    <s v=""/>
    <s v=""/>
    <s v=""/>
    <n v="36.979365000000001"/>
    <n v="-1.168326"/>
    <s v="Kirinyaga"/>
    <s v="Kirinyaga East"/>
    <s v="Kabare"/>
    <s v="Kimunye"/>
    <s v="10"/>
    <s v="Isaiah M Wandeto"/>
    <s v="Isaiah M Wandeto"/>
    <s v=""/>
    <s v="Informal Business"/>
    <x v="0"/>
  </r>
  <r>
    <s v="VPA6"/>
    <s v="KE-KIR-1602-15946"/>
    <x v="0"/>
    <s v="Unreachable"/>
    <s v="13th December,2015"/>
    <d v="2015-12-13T00:00:00"/>
    <s v="1st February,2016"/>
    <d v="2016-02-01T00:00:00"/>
    <s v="Joseph Githinji Kimaru"/>
    <s v="Male"/>
    <s v="1396483"/>
    <s v="718884870"/>
    <s v=""/>
    <s v=""/>
    <s v=""/>
    <m/>
    <m/>
    <s v="Kirinyaga"/>
    <s v="Gichugu"/>
    <s v="Kabare"/>
    <s v="Kiangombe"/>
    <s v="10"/>
    <s v="Isaiah M Wandeto"/>
    <s v="Isaiah M Wandeto"/>
    <s v=""/>
    <s v="Informal Business"/>
    <x v="0"/>
  </r>
  <r>
    <s v="VPA6"/>
    <s v="KE-KIA-1603-15956"/>
    <x v="0"/>
    <s v="Grievance"/>
    <s v="11th January,2016"/>
    <d v="2016-01-11T00:00:00"/>
    <s v="1st March,2016"/>
    <d v="2016-03-01T00:00:00"/>
    <s v="Hannah Waceke Gitau"/>
    <s v="Female"/>
    <s v="334922"/>
    <s v="726404395"/>
    <s v=""/>
    <s v=""/>
    <s v=""/>
    <n v="36.840091999999999"/>
    <n v="-1.0946670000000001"/>
    <s v="Kiambu"/>
    <s v="Githunguri"/>
    <s v="Ngewa"/>
    <s v="Mitahato"/>
    <s v="10"/>
    <s v="Joseph Ndua Tatu"/>
    <s v="Joseph Ndua Tatu"/>
    <s v=""/>
    <s v="Informal Business"/>
    <x v="0"/>
  </r>
  <r>
    <s v="VPA6"/>
    <s v="KE-KIA-1602-15957"/>
    <x v="1"/>
    <s v=""/>
    <s v="13th December,2015"/>
    <d v="2015-12-13T00:00:00"/>
    <s v="1st February,2016"/>
    <d v="2016-02-01T00:00:00"/>
    <s v="Elizabeth Wanjiru"/>
    <s v="Female"/>
    <s v="10228441"/>
    <s v="722712016"/>
    <s v=""/>
    <s v=""/>
    <s v=""/>
    <n v="36.995612999999999"/>
    <n v="-1.1388769999999999"/>
    <s v="Kiambu"/>
    <s v="Ruiru"/>
    <s v="Theta"/>
    <s v="Murera"/>
    <s v="10"/>
    <s v="Edwin Odhiambo"/>
    <s v="Edwin Odhiambo"/>
    <s v=""/>
    <s v="Informal Business"/>
    <x v="0"/>
  </r>
  <r>
    <s v="VPA6"/>
    <s v="KE-KIR-1606-15968"/>
    <x v="1"/>
    <s v=""/>
    <s v="12th April,2016"/>
    <d v="2016-04-12T00:00:00"/>
    <s v="1st June,2016"/>
    <d v="2016-06-01T00:00:00"/>
    <s v="Samuel Mugo"/>
    <s v="Male"/>
    <s v="14651296"/>
    <s v="789560410"/>
    <s v=""/>
    <s v=""/>
    <s v=""/>
    <n v="37.218957000000003"/>
    <n v="-0.43157800000000002"/>
    <s v="Kirinyaga"/>
    <s v="Kerugoya/Kutus"/>
    <s v="Kathuthuma"/>
    <s v="Gikumbo"/>
    <s v="10"/>
    <s v="Jacob Maina Mwangi"/>
    <s v="Jackson Maina"/>
    <s v=""/>
    <s v="Informal Business"/>
    <x v="0"/>
  </r>
  <r>
    <s v="VPA6"/>
    <s v="KE-NAK-1512-15970"/>
    <x v="1"/>
    <s v=""/>
    <s v="11th November,2015"/>
    <d v="2015-11-11T00:00:00"/>
    <s v="31st December,2015"/>
    <d v="2015-12-31T00:00:00"/>
    <s v="Josephat Mwaura Kamau"/>
    <s v="Male"/>
    <s v="11461256"/>
    <s v="726929414"/>
    <s v=""/>
    <s v=""/>
    <s v=""/>
    <n v="36.165092999999999"/>
    <n v="-0.14294200000000001"/>
    <s v="Nakuru"/>
    <s v="Bahati"/>
    <s v="Chania"/>
    <s v="Bibirion"/>
    <s v="10"/>
    <s v="Peter Kamau Macharia"/>
    <s v="Peter Kamau Macharia"/>
    <s v=""/>
    <s v="Informal Business"/>
    <x v="0"/>
  </r>
  <r>
    <s v="VPA6"/>
    <s v="KE-NAN-1602-15991"/>
    <x v="1"/>
    <s v=""/>
    <s v="13th December,2015"/>
    <d v="2015-12-13T00:00:00"/>
    <s v="1st February,2016"/>
    <d v="2016-02-01T00:00:00"/>
    <s v="Kipkoech.R. Nyeno"/>
    <s v="Male"/>
    <s v="25611783"/>
    <s v="724212422"/>
    <s v=""/>
    <s v=""/>
    <s v=""/>
    <n v="35.333787999999998"/>
    <n v="0.23318700000000001"/>
    <s v="Nandi"/>
    <s v="Nandi Hills"/>
    <s v="Juyat"/>
    <s v="Kalelach"/>
    <s v="10"/>
    <s v="Job K Soimo"/>
    <s v="Job K Soimo"/>
    <s v=""/>
    <s v="Informal Business"/>
    <x v="1"/>
  </r>
  <r>
    <s v="VPA6"/>
    <s v="KE-KER-1512-15998"/>
    <x v="0"/>
    <s v="Non Compliant"/>
    <s v="11th November,2015"/>
    <d v="2015-11-11T00:00:00"/>
    <s v="31st December,2015"/>
    <d v="2015-12-31T00:00:00"/>
    <s v="Trevor Jennings"/>
    <s v="Male"/>
    <s v="21198283"/>
    <s v="700382259"/>
    <s v=""/>
    <s v=""/>
    <s v=""/>
    <n v="35.172570999999998"/>
    <n v="-0.36244799999999999"/>
    <s v="Kericho"/>
    <s v="Belgut"/>
    <s v="Sofia"/>
    <s v="Sofia"/>
    <s v="10"/>
    <s v="Jotham Kaluma"/>
    <s v="Stephen Nyange"/>
    <s v=""/>
    <s v="Informal Business"/>
    <x v="4"/>
  </r>
  <r>
    <s v="VPA6"/>
    <s v="KE-KIA-1603-16002"/>
    <x v="1"/>
    <s v=""/>
    <s v="2nd February,2016"/>
    <d v="2016-02-02T00:00:00"/>
    <s v="23rd March,2016"/>
    <d v="2016-03-23T00:00:00"/>
    <s v="Josephine Wangare Kimwana"/>
    <s v="Female"/>
    <s v="99999"/>
    <s v="723940134"/>
    <s v=""/>
    <s v=""/>
    <s v=""/>
    <n v="36.703524999999999"/>
    <n v="-1.1851750000000001"/>
    <s v="Kiambu"/>
    <s v="Limuru"/>
    <s v="Redhill"/>
    <s v="Redhill"/>
    <s v="10"/>
    <s v="Biomax Energy Ent"/>
    <s v="N/A"/>
    <s v=""/>
    <s v="Informal Business"/>
    <x v="0"/>
  </r>
  <r>
    <s v="VPA6"/>
    <s v="KE-NYA-1604-16016"/>
    <x v="1"/>
    <s v=""/>
    <s v="20th February,2016"/>
    <d v="2016-02-20T00:00:00"/>
    <s v="10th April,2016"/>
    <d v="2016-04-10T00:00:00"/>
    <s v="Jane Wanjiru Ririani"/>
    <s v="Female"/>
    <s v="4863661"/>
    <s v="712722604"/>
    <s v=""/>
    <s v=""/>
    <s v=""/>
    <n v="36.565040000000003"/>
    <n v="-0.62883199999999995"/>
    <s v="Nyandarua"/>
    <s v="North Kinangop"/>
    <s v="Engineer"/>
    <s v="Kahuru"/>
    <s v="10"/>
    <s v="John Ochoki Obaga"/>
    <s v="N/A"/>
    <s v=""/>
    <s v="Informal Business"/>
    <x v="0"/>
  </r>
  <r>
    <s v="VPA6"/>
    <s v="KE-KIA-1603-16021"/>
    <x v="0"/>
    <s v="Hostile Client"/>
    <s v="11th January,2016"/>
    <d v="2016-01-11T00:00:00"/>
    <s v="1st March,2016"/>
    <d v="2016-03-01T00:00:00"/>
    <s v="Sarah Njoki Mugacha"/>
    <s v="Female"/>
    <s v="10255194"/>
    <s v="721520380"/>
    <s v=""/>
    <s v=""/>
    <s v=""/>
    <m/>
    <m/>
    <s v="Kiambu"/>
    <s v="Kiambaa"/>
    <s v="Kihara"/>
    <s v="Gachie"/>
    <s v="10"/>
    <s v="Biomax Energy Ent"/>
    <s v="Biomax Energy Ent"/>
    <s v=""/>
    <s v="Informal Business"/>
    <x v="0"/>
  </r>
  <r>
    <s v="VPA6"/>
    <s v="KE-NAI-1604-16022"/>
    <x v="1"/>
    <s v=""/>
    <s v="11th February,2016"/>
    <d v="2016-02-11T00:00:00"/>
    <s v="1st April,2016"/>
    <d v="2016-04-01T00:00:00"/>
    <s v="Joseph Kagwima Kabuani"/>
    <s v="Male"/>
    <s v="4830969"/>
    <s v="721296934"/>
    <s v=""/>
    <s v=""/>
    <s v=""/>
    <n v="37.028055999999999"/>
    <n v="-1.2755559999999999"/>
    <s v="Nairobi"/>
    <s v="Embakasi East"/>
    <s v="Ruai"/>
    <s v="Bondeni"/>
    <s v="10"/>
    <s v="Biomax Energy Ent"/>
    <s v="Biomax Energy Ent"/>
    <s v=""/>
    <s v="Informal Business"/>
    <x v="0"/>
  </r>
  <r>
    <s v="VPA6"/>
    <s v="KE-NYA-1601-16026"/>
    <x v="1"/>
    <s v=""/>
    <s v="21st November,2015"/>
    <d v="2015-11-21T00:00:00"/>
    <s v="10th January,2016"/>
    <d v="2016-01-10T00:00:00"/>
    <s v="Johnson Theuri"/>
    <s v="Male"/>
    <s v="802969"/>
    <s v="722977382"/>
    <s v=""/>
    <s v=""/>
    <s v=""/>
    <n v="36.254553000000001"/>
    <n v="-0.191882"/>
    <s v="Nyandarua"/>
    <s v="Ol Kalou"/>
    <s v="Mirangine"/>
    <s v="Mirangine"/>
    <s v="10"/>
    <s v="John Kariuki"/>
    <s v="John Kariuki"/>
    <s v=""/>
    <s v="Informal Business"/>
    <x v="0"/>
  </r>
  <r>
    <s v="VPA6"/>
    <s v="KE-EMB-1610-16039"/>
    <x v="0"/>
    <s v="Unreachable"/>
    <s v="19th August,2016"/>
    <d v="2016-08-19T00:00:00"/>
    <s v="8th October,2016"/>
    <d v="2016-10-08T00:00:00"/>
    <s v="Moses Mugo"/>
    <s v="Male"/>
    <s v="40412840"/>
    <s v="254716661306"/>
    <s v="2.55E+11"/>
    <s v=""/>
    <s v=""/>
    <m/>
    <m/>
    <s v="Embu"/>
    <s v="Runyenjes"/>
    <s v=""/>
    <s v=""/>
    <s v="10"/>
    <s v="Aggrey Itavale"/>
    <s v=""/>
    <s v=""/>
    <s v="Informal Business"/>
    <x v="0"/>
  </r>
  <r>
    <s v="VPA6"/>
    <s v="KE-NYA-1603-16040"/>
    <x v="2"/>
    <s v="Hostile Client"/>
    <s v="24th January,2016"/>
    <d v="2016-01-24T00:00:00"/>
    <s v="14th March,2016"/>
    <d v="2016-03-14T00:00:00"/>
    <s v="David Orwenyo"/>
    <s v="Male"/>
    <s v="10785573"/>
    <s v="722896411"/>
    <s v="2.55E+11"/>
    <s v=""/>
    <s v=""/>
    <n v="34.891368"/>
    <n v="-0.75785800000000003"/>
    <s v="Nyamira"/>
    <s v="Borabu"/>
    <s v="Nyansiongo"/>
    <s v="Tinderet"/>
    <s v="10"/>
    <s v="Joseph Oigara Nyakundi"/>
    <s v=""/>
    <s v=""/>
    <s v="Informal Business"/>
    <x v="0"/>
  </r>
  <r>
    <s v="VPA6"/>
    <s v="KE-KIA-1604-16046"/>
    <x v="0"/>
    <s v="Unreachable"/>
    <s v="11th February,2016"/>
    <d v="2016-02-11T00:00:00"/>
    <s v="1st April,2016"/>
    <d v="2016-04-01T00:00:00"/>
    <s v="Margaret W Kungu"/>
    <s v="Female"/>
    <s v="14594941"/>
    <s v="254724587918"/>
    <s v="2.55E+11"/>
    <s v=""/>
    <s v=""/>
    <m/>
    <m/>
    <s v="Kiambu"/>
    <s v="Limuru"/>
    <s v="Ndeiya"/>
    <s v="Miritho"/>
    <s v="10"/>
    <s v="Geoffrey Ndua Mbugua"/>
    <s v=""/>
    <s v=""/>
    <s v="Informal Business"/>
    <x v="0"/>
  </r>
  <r>
    <s v="VPA6"/>
    <s v="KE-NYA-1604-16052"/>
    <x v="1"/>
    <s v=""/>
    <s v="11th February,2016"/>
    <d v="2016-02-11T00:00:00"/>
    <s v="1st April,2016"/>
    <d v="2016-04-01T00:00:00"/>
    <s v="Joseph Ndungu Githaiga"/>
    <s v="Male"/>
    <s v="3180208"/>
    <s v="722271983"/>
    <s v="2.55E+11"/>
    <s v=""/>
    <s v=""/>
    <n v="36.393389999999997"/>
    <n v="0.29892800000000003"/>
    <s v="Nyandarua"/>
    <s v="Ndaragwa"/>
    <s v="Marmanet"/>
    <s v="Muhoteni"/>
    <s v="10"/>
    <s v="Harun Muchiri Stephen"/>
    <s v=""/>
    <s v=""/>
    <s v="Informal Business"/>
    <x v="3"/>
  </r>
  <r>
    <s v="VPA6"/>
    <s v="KE-LAI-1602-16056"/>
    <x v="1"/>
    <s v=""/>
    <s v="13th December,2015"/>
    <d v="2015-12-13T00:00:00"/>
    <s v="1st February,2016"/>
    <d v="2016-02-01T00:00:00"/>
    <s v="Simon N Mwangi"/>
    <s v="Male"/>
    <s v="11507942"/>
    <s v="722245428"/>
    <s v="2.55E+11"/>
    <s v=""/>
    <s v=""/>
    <n v="36.378526000000001"/>
    <n v="0.183756"/>
    <s v="Laikipia"/>
    <s v="Laikipia  West"/>
    <s v="Marmanet"/>
    <s v="Munanda"/>
    <s v="10"/>
    <s v="Harun Muchiri Stephen"/>
    <s v=""/>
    <s v=""/>
    <s v="Informal Business"/>
    <x v="0"/>
  </r>
  <r>
    <s v="VPA6"/>
    <s v="KE-KER-1608-16064"/>
    <x v="1"/>
    <s v=""/>
    <s v="12th June,2016"/>
    <d v="2016-06-12T00:00:00"/>
    <s v="1st August,2016"/>
    <d v="2016-08-01T00:00:00"/>
    <s v="David A Cheruiyot"/>
    <s v="Male"/>
    <s v="5241364"/>
    <s v="711166660"/>
    <s v="2.55E+11"/>
    <s v=""/>
    <s v=""/>
    <n v="35.187610999999997"/>
    <n v="-0.61749600000000004"/>
    <s v="Kericho"/>
    <s v="Bureti"/>
    <s v="Kaplatet"/>
    <s v="Chematich"/>
    <s v="10"/>
    <s v="Philip Kiget"/>
    <s v=""/>
    <s v=""/>
    <s v="Informal Business"/>
    <x v="0"/>
  </r>
  <r>
    <s v="VPA6"/>
    <s v="KE-SIA-1605-16089"/>
    <x v="1"/>
    <s v=""/>
    <s v="12th March,2016"/>
    <d v="2016-03-12T00:00:00"/>
    <s v="1st May,2016"/>
    <d v="2016-05-01T00:00:00"/>
    <s v="Philipa Nyamulo Ochidi"/>
    <s v="Female"/>
    <s v="1892161"/>
    <s v="729553434"/>
    <s v="2.55E+11"/>
    <s v=""/>
    <s v=""/>
    <n v="34.514446999999997"/>
    <n v="0.106833"/>
    <s v="Siaya"/>
    <s v="Gem"/>
    <s v="Yala"/>
    <s v="Nyamninia"/>
    <s v="10"/>
    <s v="Peter O Ong'ai"/>
    <s v=""/>
    <s v=""/>
    <s v="Informal Business"/>
    <x v="0"/>
  </r>
  <r>
    <s v="VPA6"/>
    <s v="KE-KIR-1604-16126"/>
    <x v="2"/>
    <s v="Hostile Client"/>
    <s v="11th February,2016"/>
    <d v="2016-02-11T00:00:00"/>
    <s v="1st April,2016"/>
    <d v="2016-04-01T00:00:00"/>
    <s v="Anthony K Njeru"/>
    <s v="Male"/>
    <s v="21146319"/>
    <s v="254721612749"/>
    <s v="2.55E+11"/>
    <s v=""/>
    <s v=""/>
    <m/>
    <m/>
    <s v="Kirinyaga"/>
    <s v="Kirinyaga Central"/>
    <s v="Inoi"/>
    <s v="Gakarara"/>
    <s v="10"/>
    <s v="Isaiah M Wandeto"/>
    <s v=""/>
    <s v=""/>
    <s v="Informal Business"/>
    <x v="0"/>
  </r>
  <r>
    <s v="VPA6"/>
    <s v="KE-KIR-1601-16140"/>
    <x v="0"/>
    <s v="Unreachable"/>
    <s v="12th November,2015"/>
    <d v="2015-11-12T00:00:00"/>
    <s v="1st January,2016"/>
    <d v="2016-01-01T00:00:00"/>
    <s v="Charity Njeri Kibuchi"/>
    <s v="Female"/>
    <s v="6091582"/>
    <s v="254711793481"/>
    <s v="2.55E+11"/>
    <s v=""/>
    <s v=""/>
    <m/>
    <m/>
    <s v="Kirinyaga"/>
    <s v="Kirinyaga Central"/>
    <s v="Inoi"/>
    <s v="Kariko"/>
    <s v="10"/>
    <s v="Nicholas Kimenyi"/>
    <s v=""/>
    <s v=""/>
    <s v="Informal Business"/>
    <x v="0"/>
  </r>
  <r>
    <s v="VPA6"/>
    <s v="KE-KIR-1601-16141"/>
    <x v="2"/>
    <s v="Hostile Client"/>
    <s v="12th November,2015"/>
    <d v="2015-11-12T00:00:00"/>
    <s v="1st January,2016"/>
    <d v="2016-01-01T00:00:00"/>
    <s v="Anthony Maina Muriithi"/>
    <s v="Male"/>
    <s v="25168951"/>
    <s v="254729457032"/>
    <s v="2.55E+11"/>
    <s v=""/>
    <s v=""/>
    <m/>
    <m/>
    <s v="Kirinyaga"/>
    <s v="Kirinyaga Central"/>
    <s v="Inoi"/>
    <s v="Kariko"/>
    <s v="10"/>
    <s v="Nicholas Kimenyi"/>
    <s v=""/>
    <s v=""/>
    <s v="Informal Business"/>
    <x v="0"/>
  </r>
  <r>
    <s v="VPA6"/>
    <s v="KE-KIR-1601-16142"/>
    <x v="0"/>
    <s v="Unreachable"/>
    <s v="12th November,2015"/>
    <d v="2015-11-12T00:00:00"/>
    <s v="1st January,2016"/>
    <d v="2016-01-01T00:00:00"/>
    <s v="James Gichuki Wairi"/>
    <s v="Male"/>
    <s v="2905492"/>
    <s v="254714422184"/>
    <s v="2.55E+11"/>
    <s v=""/>
    <s v=""/>
    <m/>
    <m/>
    <s v="Kirinyaga"/>
    <s v="Kirinyaga Central"/>
    <s v="Mutira"/>
    <s v="Kabari"/>
    <s v="10"/>
    <s v="Nicholas Kimenyi"/>
    <s v=""/>
    <s v=""/>
    <s v="Informal Business"/>
    <x v="0"/>
  </r>
  <r>
    <s v="VPA6"/>
    <s v="KE-KIR-1601-16150"/>
    <x v="2"/>
    <s v="Hostile Client"/>
    <s v="12th November,2015"/>
    <d v="2015-11-12T00:00:00"/>
    <s v="1st January,2016"/>
    <d v="2016-01-01T00:00:00"/>
    <s v="Peninnah Wambui Mwangi"/>
    <s v="Female"/>
    <s v="11317688"/>
    <s v="254712951918"/>
    <s v="2.55E+11"/>
    <s v=""/>
    <s v=""/>
    <m/>
    <m/>
    <s v="Kirinyaga"/>
    <s v="Kirinyaga Central"/>
    <s v="Inoi"/>
    <s v="Kariko"/>
    <s v="10"/>
    <s v="Nicholas Kimenyi"/>
    <s v=""/>
    <s v=""/>
    <s v="Informal Business"/>
    <x v="0"/>
  </r>
  <r>
    <s v="VPA6"/>
    <s v="KE-KIR-1602-16157"/>
    <x v="2"/>
    <s v="Hostile Client"/>
    <s v="13th December,2015"/>
    <d v="2015-12-13T00:00:00"/>
    <s v="1st February,2016"/>
    <d v="2016-02-01T00:00:00"/>
    <s v="Jane Njeri Karani"/>
    <s v="Female"/>
    <s v="14714029"/>
    <s v="724216765"/>
    <s v=""/>
    <s v=""/>
    <s v=""/>
    <m/>
    <m/>
    <s v="Kirinyaga"/>
    <s v="Kirinyaga Central"/>
    <s v="Mutira"/>
    <s v="Kagumo"/>
    <s v="10"/>
    <s v="Nicholas Kimenyi"/>
    <s v=""/>
    <s v=""/>
    <s v="Informal Business"/>
    <x v="0"/>
  </r>
  <r>
    <s v="VPA6"/>
    <s v="KE-LAI-1602-16164"/>
    <x v="0"/>
    <s v="Unreachable"/>
    <s v="13th December,2015"/>
    <d v="2015-12-13T00:00:00"/>
    <s v="1st February,2016"/>
    <d v="2016-02-01T00:00:00"/>
    <s v="Peter Mwangi"/>
    <s v="Male"/>
    <s v="27056378"/>
    <s v="788226835"/>
    <s v=""/>
    <s v=""/>
    <s v=""/>
    <m/>
    <m/>
    <s v="Laikipia"/>
    <s v="Laikipia East"/>
    <s v="Serera"/>
    <s v="Nyakumu"/>
    <s v="10"/>
    <s v="George Kiriungi Ngatia"/>
    <s v="George Kiriungi Ngatia"/>
    <s v=""/>
    <s v="Informal Business"/>
    <x v="0"/>
  </r>
  <r>
    <s v="VPA6"/>
    <s v="KE-MER-1602-16166"/>
    <x v="0"/>
    <s v="Unreachable"/>
    <s v="9th January,2016"/>
    <d v="2016-01-09T00:00:00"/>
    <s v="28th February,2016"/>
    <d v="2016-02-28T00:00:00"/>
    <s v="Victor Githigi"/>
    <s v="Male"/>
    <s v="216881"/>
    <s v="792564814"/>
    <s v=""/>
    <s v=""/>
    <s v=""/>
    <m/>
    <m/>
    <s v="Meru"/>
    <s v="Buuri"/>
    <s v="Kisima"/>
    <s v="Gitugi"/>
    <s v="10"/>
    <s v="George Kiriungi Ngatia"/>
    <s v=""/>
    <s v=""/>
    <s v="Informal Business"/>
    <x v="0"/>
  </r>
  <r>
    <s v="VPA6"/>
    <s v="KE-MER-1604-16169"/>
    <x v="0"/>
    <s v="Unreachable"/>
    <s v="14th February,2016"/>
    <d v="2016-02-14T00:00:00"/>
    <s v="4th April,2016"/>
    <d v="2016-04-04T00:00:00"/>
    <s v="Simon G Kamau"/>
    <s v="Male"/>
    <s v="24059516"/>
    <s v="729691841"/>
    <s v=""/>
    <s v=""/>
    <s v=""/>
    <m/>
    <m/>
    <s v="Meru"/>
    <s v="Buuri"/>
    <s v="Timau"/>
    <s v="Ngenia"/>
    <s v="10"/>
    <s v="George Kiriungi Ngatia"/>
    <s v=""/>
    <s v=""/>
    <s v="Informal Business"/>
    <x v="0"/>
  </r>
  <r>
    <s v="VPA6"/>
    <s v="KE-MER-1602-16170"/>
    <x v="0"/>
    <s v="Unreachable"/>
    <s v="13th December,2015"/>
    <d v="2015-12-13T00:00:00"/>
    <s v="1st February,2016"/>
    <d v="2016-02-01T00:00:00"/>
    <s v="Paul Mathenge"/>
    <s v="Male"/>
    <s v="24583677"/>
    <s v="714574533"/>
    <s v=""/>
    <s v=""/>
    <s v=""/>
    <m/>
    <m/>
    <s v="Meru"/>
    <s v="Buuri"/>
    <s v="Kisima"/>
    <s v="Ngenia"/>
    <s v="10"/>
    <s v="George Kiriungi Ngatia"/>
    <s v="George Kiriungi Ngatia"/>
    <s v=""/>
    <s v="Informal Business"/>
    <x v="0"/>
  </r>
  <r>
    <s v="VPA6"/>
    <s v="KE-KIR-1604-16174"/>
    <x v="0"/>
    <s v="Unreachable"/>
    <s v="11th February,2016"/>
    <d v="2016-02-11T00:00:00"/>
    <s v="1st April,2016"/>
    <d v="2016-04-01T00:00:00"/>
    <s v="Joyce Wakuthi Ngiri"/>
    <s v="Female"/>
    <s v="3387433"/>
    <s v="254722351479"/>
    <s v="2.55E+11"/>
    <s v=""/>
    <s v=""/>
    <m/>
    <m/>
    <s v="Kirinyaga"/>
    <s v="Kirinyaga Central"/>
    <s v="Mutira"/>
    <s v="Kaguyu"/>
    <s v="10"/>
    <s v="Nicholas Kimenyi"/>
    <s v="Nicholas Gichura Kimenyi"/>
    <s v=""/>
    <s v="Informal Business"/>
    <x v="0"/>
  </r>
  <r>
    <s v="VPA6"/>
    <s v="KE-NAK-1605-16239"/>
    <x v="0"/>
    <s v="Unreachable"/>
    <s v="12th March,2016"/>
    <d v="2016-03-12T00:00:00"/>
    <s v="1st May,2016"/>
    <d v="2016-05-01T00:00:00"/>
    <s v="Father Michael Ondiek"/>
    <s v="Male"/>
    <s v="99999"/>
    <s v="722655880"/>
    <s v=""/>
    <s v=""/>
    <s v=""/>
    <m/>
    <m/>
    <s v="Nakuru"/>
    <s v="Kuresoi"/>
    <s v="Kamara"/>
    <s v="Baraka"/>
    <s v="10"/>
    <s v="Samson Tenai"/>
    <s v=""/>
    <s v=""/>
    <s v="Informal Business"/>
    <x v="1"/>
  </r>
  <r>
    <s v="VPA6"/>
    <s v="KE-TRA-1605-16240"/>
    <x v="1"/>
    <s v=""/>
    <s v="12th March,2016"/>
    <d v="2016-03-12T00:00:00"/>
    <s v="1st May,2016"/>
    <d v="2016-05-01T00:00:00"/>
    <s v="Peter Mbugua Mungai"/>
    <s v="Male"/>
    <s v="99999"/>
    <s v="726100113"/>
    <s v=""/>
    <s v=""/>
    <s v=""/>
    <n v="35.082169"/>
    <n v="0.96545800000000004"/>
    <s v="Trans Nzoia"/>
    <s v="Kiminini"/>
    <s v="Sirende"/>
    <s v="Sirende"/>
    <s v="10"/>
    <s v="Samson Tenai"/>
    <s v=""/>
    <s v=""/>
    <s v="Informal Business"/>
    <x v="0"/>
  </r>
  <r>
    <s v="VPA6"/>
    <s v="KE-TRA-1606-16241"/>
    <x v="1"/>
    <s v=""/>
    <s v="12th April,2016"/>
    <d v="2016-04-12T00:00:00"/>
    <s v="1st June,2016"/>
    <d v="2016-06-01T00:00:00"/>
    <s v="Osiri Nyakundi"/>
    <s v="Male"/>
    <s v="99999"/>
    <s v="724330947"/>
    <s v=""/>
    <s v=""/>
    <s v=""/>
    <n v="35.194035999999997"/>
    <n v="0.94122600000000001"/>
    <s v="Trans Nzoia"/>
    <s v="Cherengany"/>
    <s v="Motosiet"/>
    <s v="Moige B"/>
    <s v="10"/>
    <s v="Samson Tenai"/>
    <s v=""/>
    <s v=""/>
    <s v="Informal Business"/>
    <x v="0"/>
  </r>
  <r>
    <s v="VPA6"/>
    <s v="KE-NYE-1607-16310"/>
    <x v="1"/>
    <s v=""/>
    <s v="3rd June,2016"/>
    <d v="2016-06-03T00:00:00"/>
    <s v="23rd July,2016"/>
    <d v="2016-07-23T00:00:00"/>
    <s v="Solomon Muraya"/>
    <s v="Male"/>
    <s v="23031427"/>
    <s v="720329227"/>
    <s v=""/>
    <s v=""/>
    <s v=""/>
    <n v="37.120866999999997"/>
    <n v="-0.27397199999999999"/>
    <s v="Nyeri"/>
    <s v="Kieni East"/>
    <s v="Kabaru"/>
    <s v="Warazo"/>
    <s v="10"/>
    <s v="Reuben Ngure Kariuki"/>
    <s v=""/>
    <s v=""/>
    <s v="Informal Business"/>
    <x v="0"/>
  </r>
  <r>
    <s v="VPA6"/>
    <s v="KE-NAK-1606-16328"/>
    <x v="1"/>
    <s v=""/>
    <s v="12th April,2016"/>
    <d v="2016-04-12T00:00:00"/>
    <s v="1st June,2016"/>
    <d v="2016-06-01T00:00:00"/>
    <s v="John Muhia Njuguna"/>
    <s v="Male"/>
    <s v="1142305"/>
    <s v="708489639"/>
    <s v=""/>
    <s v=""/>
    <s v=""/>
    <n v="36.170993000000003"/>
    <n v="-0.14341799999999999"/>
    <s v="Nakuru"/>
    <s v="Bahati"/>
    <s v="Bahati"/>
    <s v="Mugomo"/>
    <s v="10"/>
    <s v="Green Action Network Ltd"/>
    <s v="David Kuria Chege"/>
    <s v=""/>
    <s v="Informal Business"/>
    <x v="0"/>
  </r>
  <r>
    <s v="VPA6"/>
    <s v="KE-KIR-1606-16334"/>
    <x v="0"/>
    <s v="Unreachable"/>
    <s v="12th April,2016"/>
    <d v="2016-04-12T00:00:00"/>
    <s v="1st June,2016"/>
    <d v="2016-06-01T00:00:00"/>
    <s v="Jeremiah Bundi Muriithi"/>
    <s v="Male"/>
    <s v="29442011"/>
    <s v="737904143"/>
    <s v=""/>
    <s v=""/>
    <s v=""/>
    <m/>
    <m/>
    <s v="Kirinyaga"/>
    <s v="Kirinyaga Central"/>
    <s v="Kanyekiini"/>
    <s v="Karia"/>
    <s v="10"/>
    <s v="Isaiah M Wandeto"/>
    <s v="Isaiah M Wandeto"/>
    <s v=""/>
    <s v="Informal Business"/>
    <x v="0"/>
  </r>
  <r>
    <s v="VPA6"/>
    <s v="KE-NYE-1601-16350"/>
    <x v="1"/>
    <s v=""/>
    <s v="20th November,2015"/>
    <d v="2015-11-20T00:00:00"/>
    <s v="9th January,2016"/>
    <d v="2016-01-09T00:00:00"/>
    <s v="Catherine Njeri Mbogo"/>
    <s v="Female"/>
    <s v="99999"/>
    <s v="722696302"/>
    <s v=""/>
    <s v=""/>
    <s v=""/>
    <n v="36.744517000000002"/>
    <n v="-0.29083999999999999"/>
    <s v="Nyeri"/>
    <s v="Kieni West"/>
    <s v="Gatarakwa"/>
    <s v="Watuka"/>
    <s v="10"/>
    <s v="Loise Gathoni Murigu"/>
    <s v=""/>
    <s v=""/>
    <s v="Informal Business"/>
    <x v="1"/>
  </r>
  <r>
    <s v="VPA6"/>
    <s v="KE-NYE-1606-16353"/>
    <x v="1"/>
    <s v=""/>
    <s v="12th April,2016"/>
    <d v="2016-04-12T00:00:00"/>
    <s v="1st June,2016"/>
    <d v="2016-06-01T00:00:00"/>
    <s v="John Ndirangu Karururma"/>
    <s v="Male"/>
    <s v="5507256"/>
    <s v="721746149"/>
    <s v=""/>
    <s v=""/>
    <s v=""/>
    <n v="36.768917000000002"/>
    <n v="-0.27861399999999997"/>
    <s v="Nyeri"/>
    <s v="Kieni West"/>
    <s v="Gatarakwa"/>
    <s v="Watuka"/>
    <s v="10"/>
    <s v="Loise Gathoni Murigu"/>
    <s v=""/>
    <s v=""/>
    <s v="Informal Business"/>
    <x v="1"/>
  </r>
  <r>
    <s v="VPA6"/>
    <s v="KE-KIS-1605-16357"/>
    <x v="1"/>
    <s v=""/>
    <s v="12th March,2016"/>
    <d v="2016-03-12T00:00:00"/>
    <s v="1st May,2016"/>
    <d v="2016-05-01T00:00:00"/>
    <s v="Emily Mogire"/>
    <s v="Female"/>
    <s v="99999"/>
    <s v="722273861"/>
    <s v=""/>
    <s v=""/>
    <s v=""/>
    <n v="34.691788000000003"/>
    <n v="-0.67331700000000005"/>
    <s v="Kisii"/>
    <s v="Kisii South"/>
    <s v="Bokeire"/>
    <s v="Ekiendege"/>
    <s v="10"/>
    <s v="Thomas Masese Gikona"/>
    <s v="Thomas Masese Gekona"/>
    <s v=""/>
    <s v="Informal Business"/>
    <x v="0"/>
  </r>
  <r>
    <s v="VPA6"/>
    <s v="KE-KIS-1606-16358"/>
    <x v="1"/>
    <s v=""/>
    <s v="12th April,2016"/>
    <d v="2016-04-12T00:00:00"/>
    <s v="1st June,2016"/>
    <d v="2016-06-01T00:00:00"/>
    <s v="Jairo Moturi Osaka"/>
    <s v="Male"/>
    <s v="8578003"/>
    <s v="725274273"/>
    <s v=""/>
    <s v=""/>
    <s v=""/>
    <n v="34.745792999999999"/>
    <n v="-0.87934500000000004"/>
    <s v="Kisii"/>
    <s v="Kenyenya"/>
    <s v="Boilimonge"/>
    <s v="Kerongorori"/>
    <s v="10"/>
    <s v="Thomas Masese Gikona"/>
    <s v="Thomas Masese Gekona"/>
    <s v=""/>
    <s v="Informal Business"/>
    <x v="0"/>
  </r>
  <r>
    <s v="VPA6"/>
    <s v="KE-KAK-1609-16380"/>
    <x v="1"/>
    <s v=""/>
    <s v="13th July,2016"/>
    <d v="2016-07-13T00:00:00"/>
    <s v="1st September,2016"/>
    <d v="2016-09-01T00:00:00"/>
    <s v="Francis Lusese Alusiola"/>
    <s v="Male"/>
    <s v="10725825"/>
    <s v="722610164"/>
    <s v=""/>
    <s v=""/>
    <s v=""/>
    <n v="34.782525"/>
    <n v="0.31829000000000002"/>
    <s v="Kakamega"/>
    <s v="Lurambi"/>
    <s v="Mahiakalo"/>
    <s v="Ichina"/>
    <s v="10"/>
    <s v="Gillet Lihanda"/>
    <s v=""/>
    <s v=""/>
    <s v="Informal Business"/>
    <x v="1"/>
  </r>
  <r>
    <s v="VPA6"/>
    <s v="KE-NAI-1607-16388"/>
    <x v="1"/>
    <s v=""/>
    <s v="12th May,2016"/>
    <d v="2016-05-12T00:00:00"/>
    <s v="1st July,2016"/>
    <d v="2016-07-01T00:00:00"/>
    <s v="Ann Njambi Mbuthia"/>
    <s v="Female"/>
    <s v="3328723"/>
    <s v="726291607"/>
    <s v=""/>
    <s v=""/>
    <s v=""/>
    <n v="36.993658000000003"/>
    <n v="-1.256041"/>
    <s v="Nairobi"/>
    <s v="Embakasi"/>
    <s v="Ruai"/>
    <s v="Gatooro"/>
    <s v="10"/>
    <s v="Lazarus N Kariuki"/>
    <s v=""/>
    <s v=""/>
    <s v="Informal Business"/>
    <x v="0"/>
  </r>
  <r>
    <s v="VPA6"/>
    <s v="KE-KIA-1608-16423"/>
    <x v="1"/>
    <s v=""/>
    <s v="12th June,2016"/>
    <d v="2016-06-12T00:00:00"/>
    <s v="1st August,2016"/>
    <d v="2016-08-01T00:00:00"/>
    <s v="Leah Wanjiku Wakarogo"/>
    <s v="Female"/>
    <s v="1123021"/>
    <s v="725223489"/>
    <s v=""/>
    <s v=""/>
    <s v=""/>
    <n v="36.624203000000001"/>
    <n v="-1.17527"/>
    <s v="Kiambu"/>
    <s v="Limuru"/>
    <s v="Kerwa"/>
    <s v="Kerwa"/>
    <s v="10"/>
    <s v="Nilelynk Innovators"/>
    <s v=""/>
    <s v=""/>
    <s v="Informal Business"/>
    <x v="0"/>
  </r>
  <r>
    <s v="VPA6"/>
    <s v="KE-NYA-1609-16424"/>
    <x v="2"/>
    <s v="Demolished"/>
    <s v="13th July,2016"/>
    <d v="2016-07-13T00:00:00"/>
    <s v="1st September,2016"/>
    <d v="2016-09-01T00:00:00"/>
    <s v="Richard Kaguchia Wambugu"/>
    <s v="Male"/>
    <s v="26023862"/>
    <s v="72068509"/>
    <s v=""/>
    <s v=""/>
    <s v=""/>
    <n v="36.229101999999997"/>
    <n v="6.0499999999999996E-4"/>
    <s v="Nyandarua"/>
    <s v="Ndaragwa"/>
    <s v="Ngamini"/>
    <s v="Ngamini"/>
    <s v="10"/>
    <s v="KREEN"/>
    <s v=""/>
    <s v=""/>
    <s v="Informal Business"/>
    <x v="1"/>
  </r>
  <r>
    <s v="VPA6"/>
    <s v="KE-NAN-1608-16439"/>
    <x v="1"/>
    <s v=""/>
    <s v="12th June,2016"/>
    <d v="2016-06-12T00:00:00"/>
    <s v="1st August,2016"/>
    <d v="2016-08-01T00:00:00"/>
    <s v="Patrick Lumwaghi"/>
    <s v="Male"/>
    <s v="99999"/>
    <s v="724721387"/>
    <s v=""/>
    <s v=""/>
    <s v=""/>
    <n v="35.158257999999996"/>
    <n v="0.14532300000000001"/>
    <s v="Nandi"/>
    <s v="Nandi Central"/>
    <s v="Chiswa"/>
    <s v="Chibuwa"/>
    <s v="10"/>
    <s v="Aggrey Itavale"/>
    <s v=""/>
    <s v=""/>
    <s v="Informal Business"/>
    <x v="0"/>
  </r>
  <r>
    <s v="VPA6"/>
    <s v="KE-MUR-1605-16444"/>
    <x v="2"/>
    <s v="Abandoned"/>
    <s v="12th March,2016"/>
    <d v="2016-03-12T00:00:00"/>
    <s v="1st May,2016"/>
    <d v="2016-05-01T00:00:00"/>
    <s v="Rahab Wanego Muthurimi"/>
    <s v="Female"/>
    <s v="11272865"/>
    <s v="72620148"/>
    <s v=""/>
    <s v=""/>
    <s v=""/>
    <n v="36.934387000000001"/>
    <n v="-0.66549599999999998"/>
    <s v="Murang'a"/>
    <s v="Kangema"/>
    <s v="Rwathia"/>
    <s v="Kihindu"/>
    <s v="10"/>
    <s v="Jacob Maina Mwangi"/>
    <s v=""/>
    <s v=""/>
    <s v="Informal Business"/>
    <x v="0"/>
  </r>
  <r>
    <s v="VPA6"/>
    <s v="KE-NYA-1609-16505"/>
    <x v="1"/>
    <s v=""/>
    <s v="13th July,2016"/>
    <d v="2016-07-13T00:00:00"/>
    <s v="1st September,2016"/>
    <d v="2016-09-01T00:00:00"/>
    <s v="Laban Ondieki Mounde"/>
    <s v="Male"/>
    <s v="904400"/>
    <s v="729240374"/>
    <s v=""/>
    <s v=""/>
    <s v=""/>
    <n v="34.945402999999999"/>
    <n v="-0.57741699999999996"/>
    <s v="Nyamira"/>
    <s v="Nyamira South"/>
    <s v="Township"/>
    <s v="Kerobe"/>
    <s v="10"/>
    <s v="Joel N Moigare"/>
    <s v=""/>
    <s v=""/>
    <s v="Informal Business"/>
    <x v="0"/>
  </r>
  <r>
    <s v="VPA6"/>
    <s v="KE-NYA-1712-16518"/>
    <x v="1"/>
    <s v=""/>
    <s v="11th November,2017"/>
    <d v="2017-11-11T00:00:00"/>
    <s v="31st December,2017"/>
    <d v="2017-12-31T00:00:00"/>
    <s v="Eunice Wakarura Mukuria"/>
    <s v="Female"/>
    <s v="4357177"/>
    <s v="724205631"/>
    <s v=""/>
    <s v=""/>
    <s v=""/>
    <n v="36.410786999999999"/>
    <n v="0.118407"/>
    <s v="Nyandarua"/>
    <s v="Ndaragwa"/>
    <s v="Malmanet"/>
    <s v="Shamba"/>
    <s v="10"/>
    <s v="Harun Muchiri Stephen"/>
    <s v=""/>
    <s v=""/>
    <s v="Informal Business"/>
    <x v="0"/>
  </r>
  <r>
    <s v="VPA6"/>
    <s v="KE-KIR-1602-16558"/>
    <x v="0"/>
    <s v="Unreachable"/>
    <s v="13th December,2015"/>
    <d v="2015-12-13T00:00:00"/>
    <s v="1st February,2016"/>
    <d v="2016-02-01T00:00:00"/>
    <s v="Norah Njoki Mbatia"/>
    <s v="Female"/>
    <s v="22671733"/>
    <s v="716634717"/>
    <s v=""/>
    <s v=""/>
    <s v=""/>
    <m/>
    <m/>
    <s v="Kirinyaga"/>
    <s v="Gichugu"/>
    <s v="Baragwi"/>
    <s v="Rwambiti"/>
    <s v="10"/>
    <s v="Nicholas Kimenyi"/>
    <s v=""/>
    <s v=""/>
    <s v="Informal Business"/>
    <x v="0"/>
  </r>
  <r>
    <s v="VPA6"/>
    <s v="KE-NYE-1604-16566"/>
    <x v="0"/>
    <s v="Unreachable"/>
    <s v="11th February,2016"/>
    <d v="2016-02-11T00:00:00"/>
    <s v="1st April,2016"/>
    <d v="2016-04-01T00:00:00"/>
    <s v="Simon Mwangi Gichuki"/>
    <s v="Male"/>
    <s v="25837173"/>
    <s v="704737203"/>
    <s v=""/>
    <s v=""/>
    <s v=""/>
    <n v="37.030948000000002"/>
    <n v="-0.170347"/>
    <s v="Nyeri"/>
    <s v="Kieni East"/>
    <s v="Chaka"/>
    <s v="Mwireri"/>
    <s v="10"/>
    <s v="George Kiriungi Ngatia"/>
    <s v=""/>
    <s v=""/>
    <s v="Informal Business"/>
    <x v="0"/>
  </r>
  <r>
    <s v="VPA6"/>
    <s v="KE-LAI-1608-16570"/>
    <x v="0"/>
    <s v="Unreachable"/>
    <s v="20th June,2016"/>
    <d v="2016-06-20T00:00:00"/>
    <s v="9th August,2016"/>
    <d v="2016-08-09T00:00:00"/>
    <s v="Ken Ngatia"/>
    <s v="Male"/>
    <s v="14341978"/>
    <s v="726955813"/>
    <s v=""/>
    <s v=""/>
    <s v=""/>
    <m/>
    <m/>
    <s v="Laikipia"/>
    <s v="Laikipia East"/>
    <s v="Thigithu"/>
    <s v="Njurukuma"/>
    <s v="10"/>
    <s v="George Kiriungi Ngatia"/>
    <s v=""/>
    <s v=""/>
    <s v="Informal Business"/>
    <x v="0"/>
  </r>
  <r>
    <s v="VPA6"/>
    <s v="KE-KIR-1603-16573"/>
    <x v="2"/>
    <s v="Hostile Client"/>
    <s v="11th January,2016"/>
    <d v="2016-01-11T00:00:00"/>
    <s v="1st March,2016"/>
    <d v="2016-03-01T00:00:00"/>
    <s v="Samuel Muriithi Mwangi"/>
    <s v="Male"/>
    <s v="13564362"/>
    <s v="722288303"/>
    <s v=""/>
    <s v=""/>
    <s v=""/>
    <m/>
    <m/>
    <s v="Kirinyaga"/>
    <s v="Kirinyaga Central"/>
    <s v="Mutira"/>
    <s v="Kirunda"/>
    <s v="10"/>
    <s v="Nicholas Kimenyi"/>
    <s v=""/>
    <s v=""/>
    <s v="Informal Business"/>
    <x v="0"/>
  </r>
  <r>
    <s v="VPA6"/>
    <s v="KE-NYE-1607-16593"/>
    <x v="1"/>
    <s v=""/>
    <s v="12th May,2016"/>
    <d v="2016-05-12T00:00:00"/>
    <s v="1st July,2016"/>
    <d v="2016-07-01T00:00:00"/>
    <s v="Eric Gathenya Maina"/>
    <s v="Male"/>
    <s v="5925095"/>
    <s v="722337652"/>
    <s v=""/>
    <s v=""/>
    <s v=""/>
    <n v="37.072747"/>
    <n v="-0.56756200000000001"/>
    <s v="Nyeri"/>
    <s v="Mukurweni"/>
    <s v="Rugi"/>
    <s v="Mihuti"/>
    <s v="10"/>
    <s v="John Kariuki"/>
    <s v=""/>
    <s v=""/>
    <s v="Informal Business"/>
    <x v="1"/>
  </r>
  <r>
    <s v="VPA6"/>
    <s v="KE-TRA-1603-16677"/>
    <x v="1"/>
    <s v=""/>
    <s v="14th January,2016"/>
    <d v="2016-01-14T00:00:00"/>
    <s v="4th March,2016"/>
    <d v="2016-03-04T00:00:00"/>
    <s v="Joab Samboroma"/>
    <s v="Male"/>
    <s v="11365344"/>
    <s v="727565332"/>
    <s v=""/>
    <s v=""/>
    <s v=""/>
    <n v="34.95852"/>
    <n v="1.056287"/>
    <s v="Trans Nzoia"/>
    <s v="Kwanza"/>
    <s v="Kapmboi"/>
    <s v="Kitale Noroge"/>
    <s v="10"/>
    <s v="Eliud Simiyu Wamalwa"/>
    <s v=""/>
    <s v=""/>
    <s v="Informal Business"/>
    <x v="0"/>
  </r>
  <r>
    <s v="VPA6"/>
    <s v="KE-TAI-1610-16679"/>
    <x v="1"/>
    <s v=""/>
    <s v="12th August,2016"/>
    <d v="2016-08-12T00:00:00"/>
    <s v="1st October,2016"/>
    <d v="2016-10-01T00:00:00"/>
    <s v="James Sembua"/>
    <s v="Male"/>
    <s v="32812198"/>
    <s v="700242696"/>
    <s v=""/>
    <s v=""/>
    <s v=""/>
    <n v="37.674965"/>
    <n v="-3.39452"/>
    <s v="Taita/Taveta"/>
    <s v="Taveta"/>
    <s v="Bomeni"/>
    <s v="Lesenisia"/>
    <s v="10"/>
    <s v="Joseph Mfumwa Melengo"/>
    <s v=""/>
    <s v=""/>
    <s v="Informal Business"/>
    <x v="0"/>
  </r>
  <r>
    <s v="VPA6"/>
    <s v="KE-NYE-1610-16685"/>
    <x v="1"/>
    <s v=""/>
    <s v="28th September,2016"/>
    <d v="2016-09-28T00:00:00"/>
    <s v="5th October,2016"/>
    <d v="2016-10-05T00:00:00"/>
    <s v="Ngari Nderitu"/>
    <s v="Male"/>
    <s v="99999"/>
    <s v="763734906"/>
    <s v=""/>
    <s v=""/>
    <s v=""/>
    <n v="37.042135000000002"/>
    <n v="-0.451677"/>
    <s v="Nyeri"/>
    <s v="Nyeri Town"/>
    <s v="Marua"/>
    <s v="Marua"/>
    <s v="10"/>
    <s v="Nekta Investments Limited"/>
    <s v="Nekta Investments Limited"/>
    <s v=""/>
    <s v="Informal Business"/>
    <x v="1"/>
  </r>
  <r>
    <s v="VPA6"/>
    <s v="KE-NYE-1605-16688"/>
    <x v="1"/>
    <s v=""/>
    <s v="12th March,2016"/>
    <d v="2016-03-12T00:00:00"/>
    <s v="1st May,2016"/>
    <d v="2016-05-01T00:00:00"/>
    <s v="Solomon Waribu Mutahi"/>
    <s v="Male"/>
    <s v="22980651"/>
    <s v="733750440"/>
    <s v=""/>
    <s v=""/>
    <s v=""/>
    <n v="37.047080000000001"/>
    <n v="-0.528945"/>
    <s v="Nyeri"/>
    <s v="Mukurweni"/>
    <s v="Mukwest"/>
    <s v="Matiraini"/>
    <s v="10"/>
    <s v="Nekta Investments Limited"/>
    <s v=""/>
    <s v=""/>
    <s v="Informal Business"/>
    <x v="1"/>
  </r>
  <r>
    <s v="VPA6"/>
    <s v="KE-NYA-1610-16689"/>
    <x v="1"/>
    <s v=""/>
    <s v="12th August,2016"/>
    <d v="2016-08-12T00:00:00"/>
    <s v="1st October,2016"/>
    <d v="2016-10-01T00:00:00"/>
    <s v="Manasseh Kingori Waichahi"/>
    <s v="Male"/>
    <s v="27633681"/>
    <s v="729743625"/>
    <s v=""/>
    <s v=""/>
    <s v=""/>
    <n v="36.536346999999999"/>
    <n v="-0.16730700000000001"/>
    <s v="Nyandarua"/>
    <s v="Ndaragwa"/>
    <s v="Shamata"/>
    <s v=""/>
    <s v="10"/>
    <s v="Nekta Investments Limited"/>
    <s v="Nekta Investments Limited"/>
    <s v=""/>
    <s v="Informal Business"/>
    <x v="1"/>
  </r>
  <r>
    <s v="VPA6"/>
    <s v="KE-NYE-1609-16690"/>
    <x v="1"/>
    <s v=""/>
    <s v="25th July,2016"/>
    <d v="2016-07-25T00:00:00"/>
    <s v="13th September,2016"/>
    <d v="2016-09-13T00:00:00"/>
    <s v="Gerald Juma Gichohi"/>
    <s v="Male"/>
    <s v="4342768"/>
    <s v="721322606"/>
    <s v=""/>
    <s v=""/>
    <s v=""/>
    <n v="37.000923"/>
    <n v="-0.55571800000000005"/>
    <s v="Nyeri"/>
    <s v="Mukurweni"/>
    <s v="Muk West"/>
    <s v="Wanjithi"/>
    <s v="10"/>
    <s v="Nekta Investments Limited"/>
    <s v="Nekta Investments Limited"/>
    <s v=""/>
    <s v="Informal Business"/>
    <x v="1"/>
  </r>
  <r>
    <s v="VPA6"/>
    <s v="KE-LAI-1609-16691"/>
    <x v="1"/>
    <s v=""/>
    <s v="13th July,2016"/>
    <d v="2016-07-13T00:00:00"/>
    <s v="1st September,2016"/>
    <d v="2016-09-01T00:00:00"/>
    <s v="Margaret Muthoni Ndungu"/>
    <s v="Female"/>
    <s v="617173"/>
    <s v="721764439"/>
    <s v=""/>
    <s v=""/>
    <s v=""/>
    <n v="36.298808000000001"/>
    <n v="3.8655000000000002E-2"/>
    <s v="Laikipia"/>
    <s v="Laikipia  West"/>
    <s v="Nyahururu"/>
    <s v="Igwamiti"/>
    <s v="10"/>
    <s v="James Muchira Mwai"/>
    <s v=""/>
    <s v=""/>
    <s v="Informal Business"/>
    <x v="0"/>
  </r>
  <r>
    <s v="VPA6"/>
    <s v="KE-KIA-1605-16727"/>
    <x v="1"/>
    <s v=""/>
    <s v="12th March,2016"/>
    <d v="2016-03-12T00:00:00"/>
    <s v="1st May,2016"/>
    <d v="2016-05-01T00:00:00"/>
    <s v="Peter Richu Kimani"/>
    <s v="Male"/>
    <s v="25070700"/>
    <s v="726792867"/>
    <s v=""/>
    <s v=""/>
    <s v=""/>
    <n v="36.843277"/>
    <n v="-1.0687819999999999"/>
    <s v="Kiambu"/>
    <s v="Githunguri"/>
    <s v="Riakahara"/>
    <s v="Kiambururu"/>
    <s v="10"/>
    <s v="Joseph Ndua Tatu"/>
    <s v=""/>
    <s v=""/>
    <s v="Informal Business"/>
    <x v="0"/>
  </r>
  <r>
    <s v="VPA6"/>
    <s v="KE-KIA-1609-16728"/>
    <x v="0"/>
    <s v="Unreachable"/>
    <s v="13th July,2016"/>
    <d v="2016-07-13T00:00:00"/>
    <s v="1st September,2016"/>
    <d v="2016-09-01T00:00:00"/>
    <s v="Njenga Mugo James"/>
    <s v="Male"/>
    <s v="13215128"/>
    <s v="788881213"/>
    <s v=""/>
    <s v=""/>
    <s v=""/>
    <n v="36.942453"/>
    <n v="-1.106881"/>
    <s v="Kiambu"/>
    <s v="Ruiru"/>
    <s v="Murera"/>
    <s v="Mugutha"/>
    <s v="10"/>
    <s v="Joseph Ndua Tatu"/>
    <s v=""/>
    <s v=""/>
    <s v="Informal Business"/>
    <x v="1"/>
  </r>
  <r>
    <s v="VPA6"/>
    <s v="KE-KIA-1609-16729"/>
    <x v="0"/>
    <s v="Grievance"/>
    <s v="13th July,2016"/>
    <d v="2016-07-13T00:00:00"/>
    <s v="1st September,2016"/>
    <d v="2016-09-01T00:00:00"/>
    <s v="Damaris Wambui Muniu"/>
    <s v="Female"/>
    <s v="3522062"/>
    <s v="708042644"/>
    <s v=""/>
    <s v=""/>
    <s v=""/>
    <n v="36.854866000000001"/>
    <n v="-1.1083259999999999"/>
    <s v="Kiambu"/>
    <s v="Githunguri"/>
    <s v="Rioki"/>
    <s v="Kimathi"/>
    <s v="10"/>
    <s v="Joseph Ndua Tatu"/>
    <s v=""/>
    <s v=""/>
    <s v="Informal Business"/>
    <x v="0"/>
  </r>
  <r>
    <s v="VPA6"/>
    <s v="KE-TRA-1607-16730"/>
    <x v="1"/>
    <s v=""/>
    <s v="12th May,2016"/>
    <d v="2016-05-12T00:00:00"/>
    <s v="1st July,2016"/>
    <d v="2016-07-01T00:00:00"/>
    <s v="Jane Wanjiru Mumene"/>
    <s v="Female"/>
    <s v="99999"/>
    <s v="725945255"/>
    <s v=""/>
    <s v=""/>
    <s v=""/>
    <n v="35.086719000000002"/>
    <n v="1.050486"/>
    <s v="Trans Nzoia"/>
    <s v="Makoi"/>
    <s v="Makoi"/>
    <s v="Makoi"/>
    <s v="10"/>
    <s v="Aggrey Itavale"/>
    <s v=""/>
    <s v=""/>
    <s v="Informal Business"/>
    <x v="0"/>
  </r>
  <r>
    <s v="VPA6"/>
    <s v="KE-NAN-1607-16744"/>
    <x v="1"/>
    <s v=""/>
    <s v="27th May,2016"/>
    <d v="2016-05-27T00:00:00"/>
    <s v="16th July,2016"/>
    <d v="2016-07-16T00:00:00"/>
    <s v="Henry Tallam"/>
    <s v="Male"/>
    <s v="25361815"/>
    <s v="720223414"/>
    <s v=""/>
    <s v=""/>
    <s v=""/>
    <n v="35.302787000000002"/>
    <n v="0.16866800000000001"/>
    <s v="Nandi"/>
    <s v="Nandi Hills"/>
    <s v="Lessos"/>
    <s v="Koilot"/>
    <s v="10"/>
    <s v="Job K Soimo"/>
    <s v="Job K Soimo"/>
    <s v=""/>
    <s v="Informal Business"/>
    <x v="0"/>
  </r>
  <r>
    <s v="VPA6"/>
    <s v="KE-NAK-1606-16907"/>
    <x v="1"/>
    <s v=""/>
    <s v="4th May,2016"/>
    <d v="2016-05-04T00:00:00"/>
    <s v="23rd June,2016"/>
    <d v="2016-06-23T00:00:00"/>
    <s v="Patrick G Kamau"/>
    <s v="Male"/>
    <s v="2963103"/>
    <s v="722826642"/>
    <s v=""/>
    <s v=""/>
    <s v=""/>
    <n v="35.703547"/>
    <n v="-0.551705"/>
    <s v="Nakuru"/>
    <s v="Njoro"/>
    <s v="Lare"/>
    <s v="Lare"/>
    <s v="10"/>
    <s v="Charles Ng'eno"/>
    <s v=""/>
    <s v=""/>
    <s v="Informal Business"/>
    <x v="0"/>
  </r>
  <r>
    <s v="VPA6"/>
    <s v="KE-NAK-1610-16908"/>
    <x v="1"/>
    <s v=""/>
    <s v="20th August,2016"/>
    <d v="2016-08-20T00:00:00"/>
    <s v="9th October,2016"/>
    <d v="2016-10-09T00:00:00"/>
    <s v="Paul K Reswaget"/>
    <s v="Male"/>
    <s v="99999"/>
    <s v="726167116"/>
    <s v=""/>
    <s v=""/>
    <s v=""/>
    <n v="35.886833000000003"/>
    <n v="-0.39058999999999999"/>
    <s v="Nakuru"/>
    <s v="Njoro"/>
    <s v="Njoro"/>
    <s v="Naswet"/>
    <s v="10"/>
    <s v="Charles Ng'eno"/>
    <s v=""/>
    <s v=""/>
    <s v="Informal Business"/>
    <x v="0"/>
  </r>
  <r>
    <s v="VPA6"/>
    <s v="KE-BAR-1609-16910"/>
    <x v="1"/>
    <s v=""/>
    <s v="17th July,2016"/>
    <d v="2016-07-17T00:00:00"/>
    <s v="5th September,2016"/>
    <d v="2016-09-05T00:00:00"/>
    <s v="Loise Kiptala"/>
    <s v="Female"/>
    <s v="99999"/>
    <s v="720223304"/>
    <s v=""/>
    <s v=""/>
    <s v=""/>
    <n v="35.797702999999998"/>
    <n v="0.10288899999999999"/>
    <s v="Baringo"/>
    <s v="Koibatek"/>
    <s v="Sads Kibias"/>
    <s v="Sads"/>
    <s v="10"/>
    <s v="Charles Ng'eno"/>
    <s v=""/>
    <s v=""/>
    <s v="Informal Business"/>
    <x v="0"/>
  </r>
  <r>
    <s v="VPA6"/>
    <s v="KE-KIR-1603-16914"/>
    <x v="2"/>
    <s v="Hostile Client"/>
    <s v="11th January,2016"/>
    <d v="2016-01-11T00:00:00"/>
    <s v="1st March,2016"/>
    <d v="2016-03-01T00:00:00"/>
    <s v="Ann Wanjiru Kinyua"/>
    <s v="Female"/>
    <s v="21776566"/>
    <s v="710126509"/>
    <s v=""/>
    <s v=""/>
    <s v=""/>
    <m/>
    <m/>
    <s v="Kirinyaga"/>
    <s v="Kirinyaga Central"/>
    <s v=""/>
    <s v=""/>
    <s v="10"/>
    <s v="Nicholas Kimenyi"/>
    <s v=""/>
    <s v=""/>
    <s v="Informal Business"/>
    <x v="0"/>
  </r>
  <r>
    <s v="VPA6"/>
    <s v="KE-KIA-1608-16915"/>
    <x v="1"/>
    <s v=""/>
    <s v="12th June,2016"/>
    <d v="2016-06-12T00:00:00"/>
    <s v="1st August,2016"/>
    <d v="2016-08-01T00:00:00"/>
    <s v="Erene Wangui Gicho"/>
    <s v="Female"/>
    <s v="10378301"/>
    <s v="733384226"/>
    <s v=""/>
    <s v=""/>
    <s v=""/>
    <n v="36.810563000000002"/>
    <n v="-1.0687469999999999"/>
    <s v="Kiambu"/>
    <s v="Githunguri"/>
    <s v="Ngewa"/>
    <s v="Kimathi"/>
    <s v="10"/>
    <s v="Joseph Ndua Tatu"/>
    <s v=""/>
    <s v=""/>
    <s v="Informal Business"/>
    <x v="0"/>
  </r>
  <r>
    <s v="VPA6"/>
    <s v="KE-MAC-1610-16918"/>
    <x v="0"/>
    <s v="Unreachable"/>
    <s v="12th August,2016"/>
    <d v="2016-08-12T00:00:00"/>
    <s v="1st October,2016"/>
    <d v="2016-10-01T00:00:00"/>
    <s v="Kelvin Kyenge Mutuku"/>
    <s v="Male"/>
    <s v="25058968"/>
    <s v="701633325"/>
    <s v=""/>
    <s v=""/>
    <s v=""/>
    <n v="37.405054999999997"/>
    <n v="-1.860808"/>
    <s v="Machakos"/>
    <s v="Makueni"/>
    <s v="Matriku"/>
    <s v="Nzaui"/>
    <s v="10"/>
    <s v="George Kiriungi Ngatia"/>
    <s v=""/>
    <s v=""/>
    <s v="Informal Business"/>
    <x v="0"/>
  </r>
  <r>
    <s v="VPA6"/>
    <s v="KE-MIG-1606-16919"/>
    <x v="1"/>
    <s v=""/>
    <s v="12th April,2016"/>
    <d v="2016-04-12T00:00:00"/>
    <s v="1st June,2016"/>
    <d v="2016-06-01T00:00:00"/>
    <s v="Mark Nyamita"/>
    <s v="Male"/>
    <s v="340341"/>
    <s v="702247669"/>
    <s v=""/>
    <s v=""/>
    <s v=""/>
    <n v="34.475577000000001"/>
    <n v="-0.92374000000000001"/>
    <s v="Migori"/>
    <s v="Awendo"/>
    <s v="Rapogi"/>
    <s v="Rapogi"/>
    <s v="10"/>
    <s v="Nilelynk Innovators"/>
    <s v=""/>
    <s v=""/>
    <s v="Informal Business"/>
    <x v="0"/>
  </r>
  <r>
    <s v="VPA6"/>
    <s v="KE-NAK-1612-16922"/>
    <x v="1"/>
    <s v=""/>
    <s v="11th November,2016"/>
    <d v="2016-11-11T00:00:00"/>
    <s v="31st December,2016"/>
    <d v="2016-12-31T00:00:00"/>
    <s v="Daniel K Mutai"/>
    <s v="Male"/>
    <s v="99999"/>
    <s v="714990129"/>
    <s v=""/>
    <s v=""/>
    <s v=""/>
    <n v="35.875129999999999"/>
    <n v="-0.25681300000000001"/>
    <s v="Nakuru"/>
    <s v="Rongai"/>
    <s v="Visoi"/>
    <s v="Chepsion"/>
    <s v="10"/>
    <s v="Charles Ng'eno"/>
    <s v=""/>
    <s v=""/>
    <s v="Informal Business"/>
    <x v="0"/>
  </r>
  <r>
    <s v="VPA6"/>
    <s v="KE-KAK-1608-17002"/>
    <x v="1"/>
    <s v=""/>
    <s v="12th June,2016"/>
    <d v="2016-06-12T00:00:00"/>
    <s v="1st August,2016"/>
    <d v="2016-08-01T00:00:00"/>
    <s v="John W Wakaba"/>
    <s v="Male"/>
    <s v="21329945"/>
    <s v="720639379"/>
    <s v=""/>
    <s v=""/>
    <s v=""/>
    <n v="35.117207000000001"/>
    <n v="0.83847000000000005"/>
    <s v="Kakamega"/>
    <s v="Likuyani"/>
    <s v="Lukuyani"/>
    <s v="Matunda"/>
    <s v="10"/>
    <s v="Edwine J M Okinda"/>
    <s v="Edwine Joseph Majale Okinda"/>
    <s v=""/>
    <s v="Informal Business"/>
    <x v="0"/>
  </r>
  <r>
    <s v="VPA6"/>
    <s v="KE-KER-1612-17048"/>
    <x v="1"/>
    <s v=""/>
    <s v="12th October,2016"/>
    <d v="2016-10-12T00:00:00"/>
    <s v="1st December,2016"/>
    <d v="2016-12-01T00:00:00"/>
    <s v="Chirchir C Dianarose"/>
    <s v="Male"/>
    <s v="23182134"/>
    <s v="721930597"/>
    <s v=""/>
    <s v=""/>
    <s v=""/>
    <n v="35.100991"/>
    <n v="-0.50623799999999997"/>
    <s v="Kericho"/>
    <s v="Bureti"/>
    <s v="Rurei"/>
    <s v="Rurei"/>
    <s v="10"/>
    <s v="Philip Kiget"/>
    <s v="Philip Kiget"/>
    <s v=""/>
    <s v="Informal Business"/>
    <x v="1"/>
  </r>
  <r>
    <s v="VPA6"/>
    <s v="KE-KAK-1612-17062"/>
    <x v="1"/>
    <s v=""/>
    <s v="12th October,2016"/>
    <d v="2016-10-12T00:00:00"/>
    <s v="1st December,2016"/>
    <d v="2016-12-01T00:00:00"/>
    <s v="Herman Tsuma"/>
    <s v="Male"/>
    <s v="99999"/>
    <s v="726961982"/>
    <s v=""/>
    <s v=""/>
    <s v=""/>
    <n v="34.708078"/>
    <n v="0.27942499999999998"/>
    <s v="Kakamega"/>
    <s v="Kakamega East"/>
    <s v="Ejinja"/>
    <s v="Shiyunzu"/>
    <s v="10"/>
    <s v="Luka Kiprop Maiyo"/>
    <s v="Luka Kiprop Maiyo"/>
    <s v=""/>
    <s v="Informal Business"/>
    <x v="0"/>
  </r>
  <r>
    <s v="VPA6"/>
    <s v="KE-KIA-1611-17081"/>
    <x v="1"/>
    <s v=""/>
    <s v="12th September,2016"/>
    <d v="2016-09-12T00:00:00"/>
    <s v="1st November,2016"/>
    <d v="2016-11-01T00:00:00"/>
    <s v="Komu Gitau Jeremia"/>
    <s v="Male"/>
    <s v="1276015"/>
    <s v="725980192"/>
    <s v=""/>
    <s v=""/>
    <s v=""/>
    <n v="36.760241000000001"/>
    <n v="-1.0471569999999999"/>
    <s v="Kiambu"/>
    <s v="Githunguri"/>
    <s v="Githunguri"/>
    <s v="Kahunira"/>
    <s v="10"/>
    <s v="Joseph Ndua Tatu"/>
    <s v=""/>
    <s v=""/>
    <s v="Informal Business"/>
    <x v="3"/>
  </r>
  <r>
    <s v="VPA6"/>
    <s v="KE-THA-1602-15981"/>
    <x v="1"/>
    <s v=""/>
    <s v="13th December,2015"/>
    <d v="2015-12-13T00:00:00"/>
    <s v="1st February,2016"/>
    <d v="2016-02-01T00:00:00"/>
    <s v="Caroline Wanja"/>
    <s v="Female"/>
    <s v="20710472"/>
    <s v="713696130"/>
    <s v=""/>
    <s v=""/>
    <s v=""/>
    <n v="37.666384999999998"/>
    <n v="-0.22536500000000001"/>
    <s v="Tharaka-Nithi"/>
    <s v="Maara"/>
    <s v="Chogoria"/>
    <s v="Kithima"/>
    <s v="12"/>
    <s v="Maurice Kinuthia Wangui"/>
    <s v="Maurice Kinuthia Wangui"/>
    <s v=""/>
    <s v="Informal Business"/>
    <x v="0"/>
  </r>
  <r>
    <s v="VPA6"/>
    <s v="KE-TAI-1604-15997"/>
    <x v="0"/>
    <s v="Grievance"/>
    <s v="11th February,2016"/>
    <d v="2016-02-11T00:00:00"/>
    <s v="1st April,2016"/>
    <d v="2016-04-01T00:00:00"/>
    <s v="Selestian Mombo Mwangombe"/>
    <s v="Male"/>
    <s v="20890066"/>
    <s v="710360899"/>
    <s v=""/>
    <s v=""/>
    <s v=""/>
    <n v="38.375337999999999"/>
    <n v="-3.5134349999999999"/>
    <s v="Taita/Taveta"/>
    <s v="Mwatate"/>
    <s v="Chawia"/>
    <s v="Kitivo"/>
    <s v="12"/>
    <s v="Pitwel Mwadime"/>
    <s v="Pitwel Mwadime"/>
    <s v=""/>
    <s v="Informal Business"/>
    <x v="0"/>
  </r>
  <r>
    <s v="VPA6"/>
    <s v="KE-BOM-1601-16025"/>
    <x v="1"/>
    <s v=""/>
    <s v="12th November,2015"/>
    <d v="2015-11-12T00:00:00"/>
    <s v="1st January,2016"/>
    <d v="2016-01-01T00:00:00"/>
    <s v="Philip Kaptetwony"/>
    <s v="Male"/>
    <s v="2349148"/>
    <s v="708491242"/>
    <s v=""/>
    <s v=""/>
    <s v=""/>
    <n v="35.053966000000003"/>
    <n v="-0.89446899999999996"/>
    <s v="Bomet"/>
    <s v="Sotik"/>
    <s v="Ndanai"/>
    <s v="Kabarit"/>
    <s v="12"/>
    <s v="John Kariuki"/>
    <s v="John Kariuki"/>
    <s v=""/>
    <s v="Informal Business"/>
    <x v="0"/>
  </r>
  <r>
    <s v="VPA6"/>
    <s v="KE-TRA-1602-16027"/>
    <x v="1"/>
    <s v=""/>
    <s v="13th December,2015"/>
    <d v="2015-12-13T00:00:00"/>
    <s v="1st February,2016"/>
    <d v="2016-02-01T00:00:00"/>
    <s v="Aggrey Kalwala"/>
    <s v="Male"/>
    <s v="12943720"/>
    <s v="722770677"/>
    <s v="2.55E+11"/>
    <s v=""/>
    <s v=""/>
    <n v="35.084677999999997"/>
    <n v="0.84789400000000004"/>
    <s v="Trans Nzoia"/>
    <s v="Mois Bridge"/>
    <s v="Machine"/>
    <s v="Machine"/>
    <s v="12"/>
    <s v="Aggrey Itavale"/>
    <s v=""/>
    <s v=""/>
    <s v="Informal Business"/>
    <x v="0"/>
  </r>
  <r>
    <s v="VPA6"/>
    <s v="KE-NYA-1607-16041"/>
    <x v="1"/>
    <s v=""/>
    <s v="12th May,2016"/>
    <d v="2016-05-12T00:00:00"/>
    <s v="1st July,2016"/>
    <d v="2016-07-01T00:00:00"/>
    <s v="Nelson Makori Kerosi"/>
    <s v="Male"/>
    <s v="13076574"/>
    <s v="702124180"/>
    <s v="2.55E+11"/>
    <s v=""/>
    <s v=""/>
    <n v="34.941167999999998"/>
    <n v="-0.74080999999999997"/>
    <s v="Nyamira"/>
    <s v="Nyamira North"/>
    <s v="Rigoma"/>
    <s v="Ikenye"/>
    <s v="12"/>
    <s v="Joseph Oigara Nyakundi"/>
    <s v=""/>
    <s v=""/>
    <s v="Informal Business"/>
    <x v="0"/>
  </r>
  <r>
    <s v="VPA6"/>
    <s v="KE-LAI-1609-16053"/>
    <x v="1"/>
    <s v=""/>
    <s v="13th July,2016"/>
    <d v="2016-07-13T00:00:00"/>
    <s v="1st September,2016"/>
    <d v="2016-09-01T00:00:00"/>
    <s v="Jane Wanjiru Njoroge"/>
    <s v="Female"/>
    <s v="5944296"/>
    <s v="725353234"/>
    <s v="2.55E+11"/>
    <s v=""/>
    <s v=""/>
    <n v="36.409230000000001"/>
    <n v="0.16284000000000001"/>
    <s v="Laikipia"/>
    <s v="Laikipia  West"/>
    <s v="Marmanet"/>
    <s v="Keni"/>
    <s v="12"/>
    <s v="Harun Muchiri Stephen"/>
    <s v=""/>
    <s v=""/>
    <s v="Informal Business"/>
    <x v="3"/>
  </r>
  <r>
    <s v="VPA6"/>
    <s v="KE-KAJ-1601-16096"/>
    <x v="1"/>
    <s v=""/>
    <s v="12th November,2015"/>
    <d v="2015-11-12T00:00:00"/>
    <s v="1st January,2016"/>
    <d v="2016-01-01T00:00:00"/>
    <s v="Joyce Khavere Mkobero"/>
    <s v="Female"/>
    <s v="11791572"/>
    <s v="72488802"/>
    <s v="2.55E+11"/>
    <s v=""/>
    <s v=""/>
    <n v="36.800961999999998"/>
    <n v="-1.8026869999999999"/>
    <s v="Kajiado"/>
    <s v="Kajiado Central"/>
    <s v="Nkiwanjan"/>
    <s v="Inkiwanjani"/>
    <s v="12"/>
    <s v="Joram Gathogo Mutahi"/>
    <s v=""/>
    <s v=""/>
    <s v="Informal Business"/>
    <x v="0"/>
  </r>
  <r>
    <s v="VPA6"/>
    <s v="KE-NYE-1607-16162"/>
    <x v="0"/>
    <s v="Unreachable"/>
    <s v="27th May,2016"/>
    <d v="2016-05-27T00:00:00"/>
    <s v="16th July,2016"/>
    <d v="2016-07-16T00:00:00"/>
    <s v="Mary Njeri"/>
    <s v="Female"/>
    <s v="25689108"/>
    <s v="774868287"/>
    <s v=""/>
    <s v=""/>
    <s v=""/>
    <n v="37.020932000000002"/>
    <n v="-0.36985699999999999"/>
    <s v="Nyeri"/>
    <s v="Kieni East"/>
    <s v="Chaka"/>
    <s v="Mwireri"/>
    <s v="12"/>
    <s v="George Kiriungi Ngatia"/>
    <s v=""/>
    <s v=""/>
    <s v="Informal Business"/>
    <x v="0"/>
  </r>
  <r>
    <s v="VPA6"/>
    <s v="KE-LAI-1602-16163"/>
    <x v="0"/>
    <s v="Unreachable"/>
    <s v="13th December,2015"/>
    <d v="2015-12-13T00:00:00"/>
    <s v="1st February,2016"/>
    <d v="2016-02-01T00:00:00"/>
    <s v="Bonface Masharia"/>
    <s v="Male"/>
    <s v="24491662"/>
    <s v="715338895"/>
    <s v=""/>
    <s v=""/>
    <s v=""/>
    <m/>
    <m/>
    <s v="Laikipia"/>
    <s v="Laikipia East"/>
    <s v="Nanyuki"/>
    <s v="Muthiga"/>
    <s v="12"/>
    <s v="George Kiriungi Ngatia"/>
    <s v="George Kiriungi Ngatia"/>
    <s v=""/>
    <s v="Informal Business"/>
    <x v="0"/>
  </r>
  <r>
    <s v="VPA6"/>
    <s v="KE-KER-1605-16202"/>
    <x v="0"/>
    <s v="Unreachable"/>
    <s v="10th April,2016"/>
    <d v="2016-04-10T00:00:00"/>
    <s v="30th May,2016"/>
    <d v="2016-05-30T00:00:00"/>
    <s v="Charles Arap Sambu"/>
    <s v="Male"/>
    <s v="3227933"/>
    <s v="722277932"/>
    <s v="2.55E+11"/>
    <s v=""/>
    <s v=""/>
    <n v="35.168934"/>
    <n v="-0.48342800000000002"/>
    <s v="Kericho"/>
    <s v="Ainamoi"/>
    <s v="Ainamoi"/>
    <s v="Motobo"/>
    <s v="12"/>
    <s v="Benjamin Kirui"/>
    <s v="Benjamin Kirui"/>
    <s v=""/>
    <s v="Informal Business"/>
    <x v="0"/>
  </r>
  <r>
    <s v="VPA6"/>
    <s v="KE-TAI-1605-16210"/>
    <x v="1"/>
    <s v=""/>
    <s v="12th March,2016"/>
    <d v="2016-03-12T00:00:00"/>
    <s v="1st May,2016"/>
    <d v="2016-05-01T00:00:00"/>
    <s v="Hannington K Kililo"/>
    <s v="Male"/>
    <s v="5374207"/>
    <s v="715606242"/>
    <s v=""/>
    <s v=""/>
    <s v=""/>
    <n v="38.340580000000003"/>
    <n v="-3.3814060000000001"/>
    <s v="Taita/Taveta"/>
    <s v="Wundanyi"/>
    <s v="Werugha"/>
    <s v="Ngulu"/>
    <s v="12"/>
    <s v="Stephen Mwakiserere"/>
    <s v="Stephen Mwakiserere"/>
    <s v=""/>
    <s v="Informal Business"/>
    <x v="0"/>
  </r>
  <r>
    <s v="VPA6"/>
    <s v="KE-NAI-1605-16226"/>
    <x v="0"/>
    <s v="Grievance"/>
    <s v="12th March,2016"/>
    <d v="2016-03-12T00:00:00"/>
    <s v="1st May,2016"/>
    <d v="2016-05-01T00:00:00"/>
    <s v="Vincent Mogaka"/>
    <s v="Male"/>
    <s v="346341"/>
    <s v="733815798"/>
    <s v=""/>
    <s v=""/>
    <s v=""/>
    <n v="37.031368999999998"/>
    <n v="-1.296565"/>
    <s v="Nairobi"/>
    <s v="Embakasi"/>
    <s v="Ruai"/>
    <s v="Ruai"/>
    <s v="12"/>
    <s v="Laban Okeyo"/>
    <s v=""/>
    <s v=""/>
    <s v="Informal Business"/>
    <x v="0"/>
  </r>
  <r>
    <s v="VPA6"/>
    <s v="KE-MUR-1606-16311"/>
    <x v="1"/>
    <s v=""/>
    <s v="12th April,2016"/>
    <d v="2016-04-12T00:00:00"/>
    <s v="1st June,2016"/>
    <d v="2016-06-01T00:00:00"/>
    <s v="Christopher Muhia Ngari"/>
    <s v="Male"/>
    <s v="620115"/>
    <s v="704337450"/>
    <s v=""/>
    <s v=""/>
    <s v=""/>
    <n v="37.067759000000002"/>
    <n v="-1.0100229999999999"/>
    <s v="Murang'a"/>
    <s v="Kandara"/>
    <s v="Mukiumoini"/>
    <s v="Golf View"/>
    <s v="12"/>
    <s v="Mathew Njoroge Nganga"/>
    <s v=""/>
    <s v=""/>
    <s v="Informal Business"/>
    <x v="0"/>
  </r>
  <r>
    <s v="VPA6"/>
    <s v="KE-KIR-1605-16312"/>
    <x v="0"/>
    <s v="Unreachable"/>
    <s v="12th March,2016"/>
    <d v="2016-03-12T00:00:00"/>
    <s v="1st May,2016"/>
    <d v="2016-05-01T00:00:00"/>
    <s v="Joseph Ngaari Kinyanjui"/>
    <s v="Male"/>
    <s v="10319568"/>
    <s v="727614356"/>
    <s v=""/>
    <s v=""/>
    <s v=""/>
    <m/>
    <m/>
    <s v="Kirinyaga"/>
    <s v="Mwea"/>
    <s v="Mutithi"/>
    <s v="Rukanga"/>
    <s v="12"/>
    <s v="Mathew Njoroge Nganga"/>
    <s v=""/>
    <s v=""/>
    <s v="Informal Business"/>
    <x v="0"/>
  </r>
  <r>
    <s v="VPA6"/>
    <s v="KE-MUR-1603-16313"/>
    <x v="1"/>
    <s v=""/>
    <s v="11th January,2016"/>
    <d v="2016-01-11T00:00:00"/>
    <s v="1st March,2016"/>
    <d v="2016-03-01T00:00:00"/>
    <s v="Rose Njeri Kamau"/>
    <s v="Female"/>
    <s v="11669748"/>
    <s v="720880626"/>
    <s v=""/>
    <s v=""/>
    <s v=""/>
    <n v="36.953245000000003"/>
    <n v="-0.86904999999999999"/>
    <s v="Murang'a"/>
    <s v="Kandara"/>
    <s v="Ruchu"/>
    <s v="Cicu"/>
    <s v="12"/>
    <s v="Mathew Njoroge Nganga"/>
    <s v=""/>
    <s v=""/>
    <s v="Informal Business"/>
    <x v="0"/>
  </r>
  <r>
    <s v="VPA6"/>
    <s v="KE-KIA-1609-16417"/>
    <x v="1"/>
    <s v=""/>
    <s v="13th July,2016"/>
    <d v="2016-07-13T00:00:00"/>
    <s v="1st September,2016"/>
    <d v="2016-09-01T00:00:00"/>
    <s v="Wainaina Wa Gitau"/>
    <s v="Male"/>
    <s v="2332618"/>
    <s v="721218265"/>
    <s v=""/>
    <s v=""/>
    <s v=""/>
    <n v="36.845486999999999"/>
    <n v="-1.057739"/>
    <s v="Kiambu"/>
    <s v="Githunguri"/>
    <s v="Komaitai"/>
    <s v="Gaihuku"/>
    <s v="12"/>
    <s v="Mathew Njoroge Nganga"/>
    <s v=""/>
    <s v=""/>
    <s v="Informal Business"/>
    <x v="0"/>
  </r>
  <r>
    <s v="VPA6"/>
    <s v="KE-LAI-1608-16430"/>
    <x v="1"/>
    <s v=""/>
    <s v="12th June,2016"/>
    <d v="2016-06-12T00:00:00"/>
    <s v="1st August,2016"/>
    <d v="2016-08-01T00:00:00"/>
    <s v="Monica Wairimu Kuria"/>
    <s v="Female"/>
    <s v="20704457"/>
    <s v="71134870"/>
    <s v=""/>
    <s v=""/>
    <s v=""/>
    <n v="36.372067999999999"/>
    <n v="0.17732800000000001"/>
    <s v="Laikipia"/>
    <s v="Nyahururu"/>
    <s v="Marmanet"/>
    <s v=""/>
    <s v="12"/>
    <s v="John Kariuki"/>
    <s v=""/>
    <s v=""/>
    <s v="Informal Business"/>
    <x v="0"/>
  </r>
  <r>
    <s v="VPA6"/>
    <s v="KE-TRA-1602-16433"/>
    <x v="1"/>
    <s v=""/>
    <s v="13th December,2015"/>
    <d v="2015-12-13T00:00:00"/>
    <s v="1st February,2016"/>
    <d v="2016-02-01T00:00:00"/>
    <s v="Ann Keya"/>
    <s v="Female"/>
    <s v="1799582"/>
    <s v="721774493"/>
    <s v=""/>
    <s v=""/>
    <s v=""/>
    <n v="34.939810999999999"/>
    <n v="0.920041"/>
    <s v="Trans Nzoia"/>
    <s v="Kiminini"/>
    <s v="Nabiswa"/>
    <s v="Toll"/>
    <s v="12"/>
    <s v="Wallace Kegode"/>
    <s v=""/>
    <s v=""/>
    <s v="Informal Business"/>
    <x v="0"/>
  </r>
  <r>
    <s v="VPA6"/>
    <s v="KE-VIH-1601-16434"/>
    <x v="1"/>
    <s v=""/>
    <s v="10th January,2016"/>
    <d v="2016-01-10T00:00:00"/>
    <s v="26th January,2016"/>
    <d v="2016-01-26T00:00:00"/>
    <s v="Felix Dambo Sangale"/>
    <s v="Male"/>
    <s v="503369"/>
    <s v="724239325"/>
    <s v=""/>
    <s v=""/>
    <s v=""/>
    <n v="34.872917999999999"/>
    <n v="0.13717299999999999"/>
    <s v="Vihiga"/>
    <s v="Hamisi"/>
    <s v="Shaviringa"/>
    <s v="Jeptulu"/>
    <s v="12"/>
    <s v="Wallace Kegode"/>
    <s v=""/>
    <s v=""/>
    <s v="Informal Business"/>
    <x v="0"/>
  </r>
  <r>
    <s v="VPA6"/>
    <s v="KE-VIH-1603-16453"/>
    <x v="1"/>
    <s v=""/>
    <s v="11th January,2016"/>
    <d v="2016-01-11T00:00:00"/>
    <s v="1st March,2016"/>
    <d v="2016-03-01T00:00:00"/>
    <s v="Milcah Kavuchi Nyarigu"/>
    <s v="Female"/>
    <s v="99999"/>
    <s v="713740556"/>
    <s v=""/>
    <s v=""/>
    <s v=""/>
    <n v="34.741050000000001"/>
    <n v="0.11662699999999999"/>
    <s v="Vihiga"/>
    <s v="Sabatia"/>
    <s v="Chavakali"/>
    <s v="Walodeya"/>
    <s v="12"/>
    <s v="Wallace Kegode"/>
    <s v=""/>
    <s v=""/>
    <s v="Informal Business"/>
    <x v="0"/>
  </r>
  <r>
    <s v="VPA6"/>
    <s v="KE-NYA-1608-16493"/>
    <x v="1"/>
    <s v=""/>
    <s v="12th June,2016"/>
    <d v="2016-06-12T00:00:00"/>
    <s v="1st August,2016"/>
    <d v="2016-08-01T00:00:00"/>
    <s v="Suleiman Kimani"/>
    <s v="Male"/>
    <s v="21772843"/>
    <s v="724235248"/>
    <s v=""/>
    <s v=""/>
    <s v=""/>
    <n v="36.25817"/>
    <n v="-0.25495200000000001"/>
    <s v="Nyandarua"/>
    <s v="Ol-Kalau"/>
    <s v="Mirangine"/>
    <s v="Micharage"/>
    <s v="12"/>
    <s v="KREEN"/>
    <s v=""/>
    <s v=""/>
    <s v="Informal Business"/>
    <x v="0"/>
  </r>
  <r>
    <s v="VPA6"/>
    <s v="KE-NYA-1608-16495"/>
    <x v="1"/>
    <s v=""/>
    <s v="12th June,2016"/>
    <d v="2016-06-12T00:00:00"/>
    <s v="1st August,2016"/>
    <d v="2016-08-01T00:00:00"/>
    <s v="Patrick Gichohi Muriithi"/>
    <s v="Male"/>
    <s v="3415869"/>
    <s v="720370142"/>
    <s v=""/>
    <s v=""/>
    <s v=""/>
    <n v="36.490476999999998"/>
    <n v="8.3807999999999994E-2"/>
    <s v="Nyandarua"/>
    <s v="Ndaragwa"/>
    <s v="Mathingira"/>
    <s v="Ngawa"/>
    <s v="12"/>
    <s v="KREEN"/>
    <s v=""/>
    <s v=""/>
    <s v="Informal Business"/>
    <x v="0"/>
  </r>
  <r>
    <s v="VPA6"/>
    <s v="KE-NAK-1602-16551"/>
    <x v="0"/>
    <s v="Unreachable"/>
    <s v="13th December,2015"/>
    <d v="2015-12-13T00:00:00"/>
    <s v="1st February,2016"/>
    <d v="2016-02-01T00:00:00"/>
    <s v="Irene Njeri Mutia"/>
    <s v="Female"/>
    <s v="11616932"/>
    <s v="720731930"/>
    <s v=""/>
    <s v=""/>
    <s v=""/>
    <m/>
    <m/>
    <s v="Nakuru"/>
    <s v="Rongai"/>
    <s v="Rongai"/>
    <s v="Rongai"/>
    <s v="12"/>
    <s v="Nicholas Kimenyi"/>
    <s v=""/>
    <s v=""/>
    <s v="Informal Business"/>
    <x v="0"/>
  </r>
  <r>
    <s v="VPA6"/>
    <s v="KE-UAS-1607-16579"/>
    <x v="1"/>
    <s v=""/>
    <s v="12th May,2016"/>
    <d v="2016-05-12T00:00:00"/>
    <s v="1st July,2016"/>
    <d v="2016-07-01T00:00:00"/>
    <s v="Thomas Kigen"/>
    <s v="Male"/>
    <s v="20487391"/>
    <s v="700844977"/>
    <s v=""/>
    <s v=""/>
    <s v=""/>
    <n v="35.258079000000002"/>
    <n v="0.44831900000000002"/>
    <s v="Uasin Gishu"/>
    <s v="Kapseret"/>
    <s v="Malel"/>
    <s v="Malel"/>
    <s v="12"/>
    <s v="Daniel Bartilol"/>
    <s v=""/>
    <s v=""/>
    <s v="Informal Business"/>
    <x v="0"/>
  </r>
  <r>
    <s v="VPA6"/>
    <s v="KE-UAS-1712-16580"/>
    <x v="1"/>
    <s v=""/>
    <s v="11th November,2017"/>
    <d v="2017-11-11T00:00:00"/>
    <s v="31st December,2017"/>
    <d v="2017-12-31T00:00:00"/>
    <s v="Nancy Kiplimo"/>
    <s v="Female"/>
    <s v="33478220"/>
    <s v="710799769"/>
    <s v=""/>
    <s v=""/>
    <s v=""/>
    <n v="35.335411999999998"/>
    <n v="0.59112200000000004"/>
    <s v="Uasin Gishu"/>
    <s v="Moiben"/>
    <s v="Sergoit"/>
    <s v="Lelit"/>
    <n v="12"/>
    <s v="Daniel Bartilol"/>
    <s v=""/>
    <s v=""/>
    <s v="Informal Business"/>
    <x v="1"/>
  </r>
  <r>
    <s v="VPA6"/>
    <s v="KE-NYA-1606-16588"/>
    <x v="1"/>
    <s v=""/>
    <s v="12th April,2016"/>
    <d v="2016-04-12T00:00:00"/>
    <s v="1st June,2016"/>
    <d v="2016-06-01T00:00:00"/>
    <s v="James Waithuki Hari"/>
    <s v="Male"/>
    <s v="2176492"/>
    <s v="722794380"/>
    <s v=""/>
    <s v=""/>
    <s v=""/>
    <n v="36.514445000000002"/>
    <n v="-0.54206299999999996"/>
    <s v="Nyandarua"/>
    <s v="Kipipiri"/>
    <s v="Mumui"/>
    <s v="Mumui"/>
    <s v="12"/>
    <s v="James Njoroge Wainaina"/>
    <s v=""/>
    <s v=""/>
    <s v="Informal Business"/>
    <x v="0"/>
  </r>
  <r>
    <s v="VPA6"/>
    <s v="KE-KIR-1603-16589"/>
    <x v="2"/>
    <s v="Hostile Client"/>
    <s v="11th January,2016"/>
    <d v="2016-01-11T00:00:00"/>
    <s v="1st March,2016"/>
    <d v="2016-03-01T00:00:00"/>
    <s v="Moses Miano Kibuchi"/>
    <s v="Male"/>
    <s v="99999"/>
    <s v="701348022"/>
    <s v=""/>
    <s v=""/>
    <s v=""/>
    <m/>
    <m/>
    <s v="Kirinyaga"/>
    <s v="Kirinyaga Central"/>
    <s v="Inoi"/>
    <s v="Kariko"/>
    <s v="12"/>
    <s v="Nicholas Kimenyi"/>
    <s v=""/>
    <s v=""/>
    <s v="Informal Business"/>
    <x v="0"/>
  </r>
  <r>
    <s v="VPA6"/>
    <s v="KE-KIR-1601-16600"/>
    <x v="0"/>
    <s v="Unreachable"/>
    <s v="12th November,2015"/>
    <d v="2015-11-12T00:00:00"/>
    <s v="1st January,2016"/>
    <d v="2016-01-01T00:00:00"/>
    <s v="Polly Wangu Gakinya"/>
    <s v="Female"/>
    <s v="220784626"/>
    <s v="720995296"/>
    <s v=""/>
    <s v=""/>
    <s v=""/>
    <m/>
    <m/>
    <s v="Kirinyaga"/>
    <s v="Kirinyaga Central"/>
    <s v="Mutira"/>
    <s v="Kirunda"/>
    <s v="12"/>
    <s v="Nicholas Kimenyi"/>
    <s v=""/>
    <s v=""/>
    <s v="Informal Business"/>
    <x v="0"/>
  </r>
  <r>
    <s v="VPA6"/>
    <s v="KE-KIA-1601-16712"/>
    <x v="1"/>
    <s v=""/>
    <s v="21st November,2015"/>
    <d v="2015-11-21T00:00:00"/>
    <s v="10th January,2016"/>
    <d v="2016-01-10T00:00:00"/>
    <s v="Cephas Githinji Mwaura"/>
    <s v="Male"/>
    <s v="2308782"/>
    <s v="727771902"/>
    <s v=""/>
    <s v=""/>
    <s v=""/>
    <n v="36.678503999999997"/>
    <n v="-1.197924"/>
    <s v="Kiambu"/>
    <s v="Kabete"/>
    <s v="Kahuho"/>
    <s v="Kahuho"/>
    <s v="12"/>
    <s v="Wonderflame Biogas Contractors"/>
    <s v=""/>
    <s v=""/>
    <s v="Informal Business"/>
    <x v="0"/>
  </r>
  <r>
    <s v="VPA6"/>
    <s v="KE-KAJ-1603-16713"/>
    <x v="1"/>
    <s v=""/>
    <s v="11th January,2016"/>
    <d v="2016-01-11T00:00:00"/>
    <s v="1st March,2016"/>
    <d v="2016-03-01T00:00:00"/>
    <s v="Caroline Wambui Ndingu"/>
    <s v="Male"/>
    <s v="12651013"/>
    <s v="724334981"/>
    <s v=""/>
    <s v=""/>
    <s v=""/>
    <n v="36.675877"/>
    <n v="-1.3453900000000001"/>
    <s v="Kajiado"/>
    <s v="Kajiado North"/>
    <s v="Ngong"/>
    <s v="Rongai"/>
    <s v="12"/>
    <s v="Wonderflame Biogas Contractors"/>
    <s v=""/>
    <s v=""/>
    <s v="Informal Business"/>
    <x v="0"/>
  </r>
  <r>
    <s v="VPA6"/>
    <s v="KE-KIA-1602-16714"/>
    <x v="1"/>
    <s v=""/>
    <s v="13th December,2015"/>
    <d v="2015-12-13T00:00:00"/>
    <s v="1st February,2016"/>
    <d v="2016-02-01T00:00:00"/>
    <s v="Catherine Wangechi Muchira"/>
    <s v="Female"/>
    <s v="14714078"/>
    <s v="721516319"/>
    <s v=""/>
    <s v=""/>
    <s v=""/>
    <n v="36.732326999999998"/>
    <n v="-1.2247600000000001"/>
    <s v="Kiambu"/>
    <s v="Kikuyu"/>
    <s v="Kibichuku"/>
    <s v="Kibichuku"/>
    <s v="12"/>
    <s v="Wonderflame Biogas Contractors"/>
    <s v=""/>
    <s v=""/>
    <s v="Informal Business"/>
    <x v="0"/>
  </r>
  <r>
    <s v="VPA6"/>
    <s v="KE-NAK-1612-16891"/>
    <x v="1"/>
    <s v=""/>
    <s v="12th October,2016"/>
    <d v="2016-10-12T00:00:00"/>
    <s v="1st December,2016"/>
    <d v="2016-12-01T00:00:00"/>
    <s v="Samuel Njihia Kimathi"/>
    <s v="Male"/>
    <s v="4668904"/>
    <s v="722689263"/>
    <s v=""/>
    <s v=""/>
    <s v=""/>
    <n v="35.703592"/>
    <n v="-0.55142800000000003"/>
    <s v="Nakuru"/>
    <s v="Molo"/>
    <s v="Msummit"/>
    <s v="Nyanda"/>
    <s v="12"/>
    <s v="Lazarus N Kariuki"/>
    <s v="Lazurus Kariuki Ndotu"/>
    <s v=""/>
    <s v="Informal Business"/>
    <x v="0"/>
  </r>
  <r>
    <s v="VPA6"/>
    <s v="KE-NYA-1603-16894"/>
    <x v="1"/>
    <s v=""/>
    <s v="11th January,2016"/>
    <d v="2016-01-11T00:00:00"/>
    <s v="1st March,2016"/>
    <d v="2016-03-01T00:00:00"/>
    <s v="Danie Njunguna Muya"/>
    <s v="Male"/>
    <s v="9812178"/>
    <s v="720576863"/>
    <s v=""/>
    <s v=""/>
    <s v=""/>
    <n v="36.595765"/>
    <n v="-0.54496"/>
    <s v="Nyandarua"/>
    <s v="North Kinangop"/>
    <s v="Kitiri"/>
    <s v="Kitiri"/>
    <s v="12"/>
    <s v="James Njoroge Wainaina"/>
    <s v="James Njoroge Wainaina"/>
    <s v=""/>
    <s v="Informal Business"/>
    <x v="0"/>
  </r>
  <r>
    <s v="VPA6"/>
    <s v="KE-NAK-1612-16895"/>
    <x v="2"/>
    <s v="Demolished"/>
    <s v="12th October,2016"/>
    <d v="2016-10-12T00:00:00"/>
    <s v="1st December,2016"/>
    <d v="2016-12-01T00:00:00"/>
    <s v="Patrick Njoroge Gitungu"/>
    <s v="Male"/>
    <s v="25921446"/>
    <s v="711933617"/>
    <s v=""/>
    <s v=""/>
    <s v=""/>
    <n v="36.173990000000003"/>
    <n v="-0.28061700000000001"/>
    <s v="Nakuru"/>
    <s v="Nakuru North"/>
    <s v="Lanet"/>
    <s v="Kamfam"/>
    <s v="12"/>
    <s v="James Njoroge Wainaina"/>
    <s v="James Njoroge Wainaina"/>
    <s v=""/>
    <s v="Informal Business"/>
    <x v="0"/>
  </r>
  <r>
    <s v="VPA6"/>
    <s v="KE-NAK-1612-16933"/>
    <x v="1"/>
    <s v=""/>
    <s v="11th November,2016"/>
    <d v="2016-11-11T00:00:00"/>
    <s v="31st December,2016"/>
    <d v="2016-12-31T00:00:00"/>
    <s v="Joseph Maina Ndegwa"/>
    <s v="Male"/>
    <s v="484025"/>
    <s v="710514583"/>
    <s v=""/>
    <s v=""/>
    <s v=""/>
    <n v="36.235447000000001"/>
    <n v="-0.25084800000000002"/>
    <s v="Nakuru"/>
    <s v="Bahati"/>
    <s v="Bahati"/>
    <s v="Ndundori"/>
    <s v="12"/>
    <s v="James Njoroge Wainaina"/>
    <s v=""/>
    <s v=""/>
    <s v="Informal Business"/>
    <x v="0"/>
  </r>
  <r>
    <s v="VPA6"/>
    <s v="KE-MUR-1610-16997"/>
    <x v="0"/>
    <s v="Hostile Client"/>
    <s v="9th September,2016"/>
    <d v="2016-09-09T00:00:00"/>
    <s v="29th October,2016"/>
    <d v="2016-10-29T00:00:00"/>
    <s v="Steven M Macharia"/>
    <s v="Male"/>
    <s v="99999"/>
    <s v="723352106"/>
    <s v=""/>
    <s v=""/>
    <s v=""/>
    <n v="37.195945000000002"/>
    <n v="-0.85447499999999998"/>
    <s v="Murang'a"/>
    <s v="Makuyu"/>
    <s v="Makuyu"/>
    <s v="Muhohonyo"/>
    <s v="12"/>
    <s v="Edwine J M Okinda"/>
    <s v="Edwine Joseph Majale Okinda"/>
    <s v=""/>
    <s v="Informal Business"/>
    <x v="0"/>
  </r>
  <r>
    <s v="VPA6"/>
    <s v="KE-NAK-1607-16998"/>
    <x v="1"/>
    <s v=""/>
    <s v="12th May,2016"/>
    <d v="2016-05-12T00:00:00"/>
    <s v="1st July,2016"/>
    <d v="2016-07-01T00:00:00"/>
    <s v="Ester Wanjiru Kamau"/>
    <s v="Female"/>
    <s v="99999"/>
    <s v="725587969"/>
    <s v=""/>
    <s v=""/>
    <s v=""/>
    <n v="36.033394999999999"/>
    <n v="-0.58084199999999997"/>
    <s v="Nakuru"/>
    <s v="Njoro"/>
    <s v="Njoro"/>
    <s v="Mettar"/>
    <s v="12"/>
    <s v="Edwine J M Okinda"/>
    <s v="Edwine Joseph Majale Okinda"/>
    <s v=""/>
    <s v="Informal Business"/>
    <x v="0"/>
  </r>
  <r>
    <s v="VPA6"/>
    <s v="KE-NAK-1603-16999"/>
    <x v="1"/>
    <s v=""/>
    <s v="11th January,2016"/>
    <d v="2016-01-11T00:00:00"/>
    <s v="1st March,2016"/>
    <d v="2016-03-01T00:00:00"/>
    <s v="Rahab Nyambura Muria"/>
    <s v="Female"/>
    <s v="25018087"/>
    <s v="713812631"/>
    <s v=""/>
    <s v=""/>
    <s v=""/>
    <n v="36.018549999999998"/>
    <n v="-0.62316000000000005"/>
    <s v="Nakuru"/>
    <s v="Njoro"/>
    <s v="Njoro"/>
    <s v="Gatimu"/>
    <s v="12"/>
    <s v="Edwine J M Okinda"/>
    <s v="Edwine Joseph Majale Okinda"/>
    <s v=""/>
    <s v="Informal Business"/>
    <x v="0"/>
  </r>
  <r>
    <s v="VPA6"/>
    <s v="KE-NAK-1607-17000"/>
    <x v="1"/>
    <s v=""/>
    <s v="12th May,2016"/>
    <d v="2016-05-12T00:00:00"/>
    <s v="1st July,2016"/>
    <d v="2016-07-01T00:00:00"/>
    <s v="Margret Wangoi Kamau"/>
    <s v="Female"/>
    <s v="2313639"/>
    <s v="722245513"/>
    <s v=""/>
    <s v=""/>
    <s v=""/>
    <n v="35.994194999999998"/>
    <n v="-0.60090500000000002"/>
    <s v="Nakuru"/>
    <s v="Njoro"/>
    <s v="Njoro"/>
    <s v="Muyukanywo"/>
    <s v="12"/>
    <s v="Edwine J M Okinda"/>
    <s v="Edwine Joseph Majale Okinda"/>
    <s v=""/>
    <s v="Informal Business"/>
    <x v="0"/>
  </r>
  <r>
    <s v="VPA6"/>
    <s v="KE-NAK-1605-17001"/>
    <x v="1"/>
    <s v=""/>
    <s v="12th March,2016"/>
    <d v="2016-03-12T00:00:00"/>
    <s v="1st May,2016"/>
    <d v="2016-05-01T00:00:00"/>
    <s v="Viginia Wamboi Maina"/>
    <s v="Female"/>
    <s v="13440017"/>
    <s v="700709673"/>
    <s v=""/>
    <s v=""/>
    <s v=""/>
    <n v="36.011738000000001"/>
    <n v="-0.59835499999999997"/>
    <s v="Nakuru"/>
    <s v="Njoro"/>
    <s v="Njoro"/>
    <s v="Nyakinywa"/>
    <s v="12"/>
    <s v="Edwine J M Okinda"/>
    <s v="Edwine Joseph Majale Okinda"/>
    <s v=""/>
    <s v="Informal Business"/>
    <x v="0"/>
  </r>
  <r>
    <s v="VPA6"/>
    <s v="KE-ELG-1601-17031"/>
    <x v="1"/>
    <s v=""/>
    <s v="27th November,2015"/>
    <d v="2015-11-27T00:00:00"/>
    <s v="16th January,2016"/>
    <d v="2016-01-16T00:00:00"/>
    <s v="Joel Kipkemboi Rotich"/>
    <s v="Male"/>
    <s v="8028156"/>
    <s v="722924549"/>
    <s v=""/>
    <s v=""/>
    <s v=""/>
    <n v="35.524908000000003"/>
    <n v="0.245223"/>
    <s v="Elgeyo/Marakwet"/>
    <s v="Keiyo South"/>
    <s v="Kabiemit"/>
    <s v="Kapkalan"/>
    <s v="12"/>
    <s v="Erickson K Musani"/>
    <s v="Ericson Kibet Musani"/>
    <s v=""/>
    <s v="Informal Business"/>
    <x v="0"/>
  </r>
  <r>
    <s v="VPA6"/>
    <s v="KE-UAS-1606-17050"/>
    <x v="1"/>
    <s v=""/>
    <s v="12th April,2016"/>
    <d v="2016-04-12T00:00:00"/>
    <s v="1st June,2016"/>
    <d v="2016-06-01T00:00:00"/>
    <s v="Morogo Kipkemboi Daniel"/>
    <s v="Male"/>
    <s v="34227091"/>
    <s v="723541674"/>
    <s v=""/>
    <s v=""/>
    <s v=""/>
    <n v="35.142389000000001"/>
    <n v="0.58079199999999997"/>
    <s v="Uasin Gishu"/>
    <s v="Turbo"/>
    <s v="Kamaget"/>
    <s v="Sugoi"/>
    <s v="12"/>
    <s v="Eliud Langat"/>
    <s v="Eliud Lagat"/>
    <s v=""/>
    <s v="Informal Business"/>
    <x v="0"/>
  </r>
  <r>
    <s v="VPA6"/>
    <s v="KE-UAS-1601-17057"/>
    <x v="1"/>
    <s v=""/>
    <s v="12th November,2015"/>
    <d v="2015-11-12T00:00:00"/>
    <s v="1st January,2016"/>
    <d v="2016-01-01T00:00:00"/>
    <s v="Cryline Sitienei"/>
    <s v="Female"/>
    <s v="99999"/>
    <s v="721715485"/>
    <s v=""/>
    <s v=""/>
    <s v=""/>
    <n v="35.282387999999997"/>
    <n v="0.46673300000000001"/>
    <s v="Uasin Gishu"/>
    <s v="Kapseret"/>
    <s v="Eldoret East"/>
    <s v="Race Course"/>
    <s v="12"/>
    <s v="Luka Kiprop Maiyo"/>
    <s v="Luka Kiprop Maiyo"/>
    <s v=""/>
    <s v="Informal Business"/>
    <x v="0"/>
  </r>
  <r>
    <s v="VPA6"/>
    <s v="KE-UAS-1610-17060"/>
    <x v="1"/>
    <s v=""/>
    <s v="12th August,2016"/>
    <d v="2016-08-12T00:00:00"/>
    <s v="1st October,2016"/>
    <d v="2016-10-01T00:00:00"/>
    <s v="Nicholas Kiprotich Chelulei"/>
    <s v="Male"/>
    <s v="99999"/>
    <s v="722903984"/>
    <s v=""/>
    <s v=""/>
    <s v=""/>
    <n v="35.355905"/>
    <n v="0.47947000000000001"/>
    <s v="Uasin Gishu"/>
    <s v="Ainabkoi"/>
    <s v="Naibrey"/>
    <s v="Islamic"/>
    <s v="12"/>
    <s v="Luka Kiprop Maiyo"/>
    <s v="Luka Kiprop Maiyo"/>
    <s v=""/>
    <s v="Informal Business"/>
    <x v="0"/>
  </r>
  <r>
    <s v="VPA6"/>
    <s v="KE-UAS-1604-17064"/>
    <x v="1"/>
    <s v=""/>
    <s v="11th February,2016"/>
    <d v="2016-02-11T00:00:00"/>
    <s v="1st April,2016"/>
    <d v="2016-04-01T00:00:00"/>
    <s v="Mr Bor"/>
    <s v="Male"/>
    <s v="99999"/>
    <s v="721429120"/>
    <s v=""/>
    <s v=""/>
    <s v=""/>
    <n v="35.302112999999999"/>
    <n v="0.48821500000000001"/>
    <s v="Uasin Gishu"/>
    <s v="Ainabkoi"/>
    <s v="Naibrey"/>
    <s v="Annex"/>
    <s v="12"/>
    <s v="Luka Kiprop Maiyo"/>
    <s v="Luka Kiprop Maiyo"/>
    <s v=""/>
    <s v="Informal Business"/>
    <x v="0"/>
  </r>
  <r>
    <s v="VPA6"/>
    <s v="KE-KIA-1604-17067"/>
    <x v="1"/>
    <s v=""/>
    <s v="11th February,2016"/>
    <d v="2016-02-11T00:00:00"/>
    <s v="1st April,2016"/>
    <d v="2016-04-01T00:00:00"/>
    <s v="James Ngarimu Mungai"/>
    <s v="Male"/>
    <s v="13535359"/>
    <s v="723233951"/>
    <s v=""/>
    <s v=""/>
    <s v=""/>
    <n v="36.766978000000002"/>
    <n v="-1.0724089999999999"/>
    <s v="Kiambu"/>
    <s v="Githunguri"/>
    <s v="Githunguri"/>
    <s v="Thuthuriki"/>
    <s v="12"/>
    <s v="Joseph Kimani Njunguna"/>
    <s v="Joseph Kimani Njunguna"/>
    <s v=""/>
    <s v="Informal Business"/>
    <x v="3"/>
  </r>
  <r>
    <s v="VPA6"/>
    <s v="KE-LAI-1608-16538"/>
    <x v="0"/>
    <s v="Unreachable"/>
    <s v="12th June,2016"/>
    <d v="2016-06-12T00:00:00"/>
    <s v="1st August,2016"/>
    <d v="2016-08-01T00:00:00"/>
    <s v="Ruth Wanjiku Kagwi"/>
    <s v="Female"/>
    <s v="23671043"/>
    <s v="737088914"/>
    <s v=""/>
    <s v=""/>
    <s v=""/>
    <m/>
    <m/>
    <s v="Laikipia"/>
    <s v="Kinamba"/>
    <s v="Githiga"/>
    <s v="Mastoo"/>
    <s v="14"/>
    <s v="Harun Muchiri Stephen"/>
    <s v=""/>
    <s v=""/>
    <s v="Informal Business"/>
    <x v="0"/>
  </r>
  <r>
    <s v="VPA6"/>
    <s v="KE-KIA-1605-16539"/>
    <x v="1"/>
    <s v=""/>
    <s v="12th March,2016"/>
    <d v="2016-03-12T00:00:00"/>
    <s v="1st May,2016"/>
    <d v="2016-05-01T00:00:00"/>
    <s v="Francis K Kungu"/>
    <s v="Male"/>
    <s v="1018530"/>
    <s v="722922528"/>
    <s v=""/>
    <s v=""/>
    <s v=""/>
    <n v="36.869242999999997"/>
    <n v="-0.99548999999999999"/>
    <s v="Kiambu"/>
    <s v="Gatundu South"/>
    <s v="Ngenda"/>
    <s v="Handege"/>
    <s v="14"/>
    <s v="Harun Muchiri Stephen"/>
    <s v=""/>
    <s v=""/>
    <s v="Informal Business"/>
    <x v="0"/>
  </r>
  <r>
    <s v="VPA6"/>
    <s v="KE-KIA-1608-16418"/>
    <x v="1"/>
    <s v=""/>
    <s v="12th June,2016"/>
    <d v="2016-06-12T00:00:00"/>
    <s v="1st August,2016"/>
    <d v="2016-08-01T00:00:00"/>
    <s v="Leonard Kamande Njoroge"/>
    <s v="Male"/>
    <s v="20223844"/>
    <s v="722808730"/>
    <s v=""/>
    <s v=""/>
    <s v=""/>
    <n v="36.780099999999997"/>
    <n v="-1.18018"/>
    <s v="Kiambu"/>
    <s v="Kiambaa"/>
    <s v="Tigoni"/>
    <s v="Gathanga"/>
    <s v="16"/>
    <s v="John Kariuki"/>
    <s v=""/>
    <s v=""/>
    <s v="Informal Business"/>
    <x v="0"/>
  </r>
  <r>
    <s v="VPA6"/>
    <s v="KE-UAS-1608-16602"/>
    <x v="1"/>
    <s v=""/>
    <s v="12th May,2016"/>
    <d v="2016-05-12T00:00:00"/>
    <s v="29th August,2016"/>
    <d v="2016-08-29T00:00:00"/>
    <s v="Julius Kipkoech"/>
    <s v="Male"/>
    <s v="12941322"/>
    <s v="720803947"/>
    <s v=""/>
    <s v=""/>
    <s v=""/>
    <n v="35.42239"/>
    <n v="0.53383899999999995"/>
    <s v="Uasin Gishu"/>
    <s v="Moiben"/>
    <s v="E/Border"/>
    <s v="Elgeyo Border"/>
    <s v="16"/>
    <s v="Daniel Bartilol"/>
    <s v=""/>
    <s v=""/>
    <s v="Informal Business"/>
    <x v="0"/>
  </r>
  <r>
    <s v="VPA6"/>
    <s v="KE-LAI-1610-16686"/>
    <x v="1"/>
    <s v=""/>
    <s v="12th August,2016"/>
    <d v="2016-08-12T00:00:00"/>
    <s v="1st October,2016"/>
    <d v="2016-10-01T00:00:00"/>
    <s v="Peter Kigotho Kamau"/>
    <s v="Male"/>
    <s v="254749"/>
    <s v="70683920"/>
    <s v=""/>
    <s v=""/>
    <s v=""/>
    <n v="36.683999"/>
    <n v="-6.0704000000000001E-2"/>
    <s v="Laikipia"/>
    <s v="Laikipia Central"/>
    <s v="Ngobit"/>
    <s v="Imenti"/>
    <s v="16"/>
    <s v="Nekta Investments Limited"/>
    <s v=""/>
    <s v=""/>
    <s v="Informal Business"/>
    <x v="1"/>
  </r>
  <r>
    <s v="VPA6"/>
    <s v="KE-NYA-1611-16766"/>
    <x v="1"/>
    <s v=""/>
    <s v="8th October,2016"/>
    <d v="2016-10-08T00:00:00"/>
    <s v="27th November,2016"/>
    <d v="2016-11-27T00:00:00"/>
    <s v="Nyakundi Mogere"/>
    <s v="Male"/>
    <s v="3388528"/>
    <s v="722799566"/>
    <s v=""/>
    <s v=""/>
    <s v=""/>
    <n v="34.977972999999999"/>
    <n v="-0.80788000000000004"/>
    <s v="Nyamira"/>
    <s v="Borabu"/>
    <s v="Keginga"/>
    <s v="Mecheo"/>
    <s v="16"/>
    <s v="Joel N Moigare"/>
    <s v="Joel Nyambane Moigare"/>
    <s v=""/>
    <s v="Informal Business"/>
    <x v="0"/>
  </r>
  <r>
    <s v="VPA6"/>
    <s v="KE-MUR-1608-16892"/>
    <x v="1"/>
    <s v=""/>
    <s v="12th June,2016"/>
    <d v="2016-06-12T00:00:00"/>
    <s v="1st August,2016"/>
    <d v="2016-08-01T00:00:00"/>
    <s v="Ezekiel Thuo Chege"/>
    <s v="Male"/>
    <s v="686423"/>
    <s v="700618357"/>
    <s v=""/>
    <s v=""/>
    <s v=""/>
    <n v="36.961537"/>
    <n v="-0.89205599999999996"/>
    <s v="Murang'a"/>
    <s v="Kandara"/>
    <s v="Ithiru"/>
    <s v="Kirigithu"/>
    <s v="16"/>
    <s v="Washington Mwangi"/>
    <s v="Washington Mwangi Muinuki"/>
    <s v=""/>
    <s v="Informal Business"/>
    <x v="0"/>
  </r>
  <r>
    <s v="VPA6"/>
    <s v="KE-NYE-1608-16893"/>
    <x v="1"/>
    <s v=""/>
    <s v="30th July,2016"/>
    <d v="2016-07-30T00:00:00"/>
    <s v="30th August,2016"/>
    <d v="2016-08-30T00:00:00"/>
    <s v="Charity Wangui Mwangi"/>
    <s v="Female"/>
    <s v="7166718"/>
    <s v="722767374"/>
    <s v=""/>
    <s v=""/>
    <s v=""/>
    <n v="37.004392000000003"/>
    <n v="-0.363952"/>
    <s v="Nyeri"/>
    <s v="Kieni East"/>
    <s v="Chaka"/>
    <s v="Kiganjo"/>
    <s v="16"/>
    <s v="Washington Mwangi"/>
    <s v="Washington Mwangi Muinuki"/>
    <s v=""/>
    <s v="Informal Business"/>
    <x v="3"/>
  </r>
  <r>
    <s v="VPA6"/>
    <s v="KE-UAS-1610-17065"/>
    <x v="0"/>
    <s v="Hostile Client"/>
    <s v="10th September,2016"/>
    <d v="2016-09-10T00:00:00"/>
    <s v="30th October,2016"/>
    <d v="2016-10-30T00:00:00"/>
    <s v="Emily Bitok"/>
    <s v="Female"/>
    <s v="99999"/>
    <s v="722662431"/>
    <s v=""/>
    <s v=""/>
    <s v=""/>
    <m/>
    <m/>
    <s v="Uasin Gishu"/>
    <s v="Eldoret East"/>
    <s v="Kapseret"/>
    <s v=""/>
    <s v="16"/>
    <s v="Luka Kiprop Maiyo"/>
    <s v="Luka Kiprop Maiyo"/>
    <s v=""/>
    <s v="Informal Business"/>
    <x v="0"/>
  </r>
  <r>
    <s v="VPA6"/>
    <s v="KE-KIS-1604-16069"/>
    <x v="1"/>
    <s v=""/>
    <s v="22nd February,2016"/>
    <d v="2016-02-22T00:00:00"/>
    <s v="12th April,2016"/>
    <d v="2016-04-12T00:00:00"/>
    <s v="Victor Mageto"/>
    <s v="Male"/>
    <s v="9913812"/>
    <s v="721925443"/>
    <s v="2.55E+11"/>
    <s v=""/>
    <s v=""/>
    <n v="34.755952000000001"/>
    <n v="-0.65540699999999996"/>
    <s v="Kisii"/>
    <s v="Kisii Central"/>
    <s v="Central Nyakach"/>
    <s v="Bochura"/>
    <n v="24"/>
    <s v="Joseph Oigara Nyakundi"/>
    <s v=""/>
    <s v=""/>
    <s v="Informal Business"/>
    <x v="0"/>
  </r>
  <r>
    <s v="VPA6"/>
    <s v="KE-KIA-1606-16303"/>
    <x v="0"/>
    <s v="Unreachable"/>
    <s v="12th April,2016"/>
    <d v="2016-04-12T00:00:00"/>
    <s v="1st June,2016"/>
    <d v="2016-06-01T00:00:00"/>
    <s v="Patrick Gachomba"/>
    <s v="Male"/>
    <s v="4817241"/>
    <s v="722734329"/>
    <s v=""/>
    <s v=""/>
    <s v=""/>
    <n v="36.773561999999998"/>
    <n v="-1.1605080000000001"/>
    <s v="Kiambu"/>
    <s v="Kiambaa"/>
    <s v="Kawaida"/>
    <s v="Kasphat"/>
    <n v="24"/>
    <s v="Joseph Muchirira Mugo"/>
    <s v=""/>
    <s v=""/>
    <s v="Informal Business"/>
    <x v="3"/>
  </r>
  <r>
    <s v="VPA6"/>
    <s v="KE-NAK-1607-16499"/>
    <x v="1"/>
    <s v=""/>
    <s v="12th May,2016"/>
    <d v="2016-05-12T00:00:00"/>
    <s v="1st July,2016"/>
    <d v="2016-07-01T00:00:00"/>
    <s v="John Njoroge Wahome"/>
    <s v="Male"/>
    <s v="20461523"/>
    <s v="724775987"/>
    <s v=""/>
    <s v=""/>
    <s v=""/>
    <n v="36.125692999999998"/>
    <n v="-9.1039999999999996E-2"/>
    <s v="Nakuru"/>
    <s v="Subukia"/>
    <s v="Kabazi"/>
    <s v="Nyakinywe"/>
    <s v="8"/>
    <s v="Reuben K Kimenyi"/>
    <s v=""/>
    <s v=""/>
    <s v="Informal Business"/>
    <x v="0"/>
  </r>
  <r>
    <s v="VPA6"/>
    <s v="KE-TAI-1607-16692"/>
    <x v="1"/>
    <s v=""/>
    <s v="12th May,2016"/>
    <d v="2016-05-12T00:00:00"/>
    <s v="1st July,2016"/>
    <d v="2016-07-01T00:00:00"/>
    <s v="Sylas Mzee Mwawai"/>
    <s v="Male"/>
    <s v="527841"/>
    <s v="721394024"/>
    <s v=""/>
    <s v=""/>
    <s v=""/>
    <n v="38.364691000000001"/>
    <n v="-3.415848"/>
    <s v="Taita/Taveta"/>
    <s v="Wundanyi"/>
    <s v="Wundanyi"/>
    <s v="Mlawa"/>
    <s v="8"/>
    <s v="Stephen Nyange"/>
    <s v=""/>
    <s v=""/>
    <s v="Informal Business"/>
    <x v="0"/>
  </r>
  <r>
    <s v="VPA6"/>
    <s v="KE-BOM-1607-16407"/>
    <x v="1"/>
    <s v=""/>
    <s v="12th May,2016"/>
    <d v="2016-05-12T00:00:00"/>
    <s v="1st July,2016"/>
    <d v="2016-07-01T00:00:00"/>
    <s v="Elisha Kipkirui Turgut"/>
    <s v="Male"/>
    <s v="278281"/>
    <s v="729046475"/>
    <s v="729046475"/>
    <s v=""/>
    <s v=""/>
    <n v="35.321340999999997"/>
    <n v="-0.72837700000000005"/>
    <s v="Bomet"/>
    <s v="Bomet Central"/>
    <s v="Singorwet"/>
    <s v="Kabungut"/>
    <s v="10"/>
    <s v="Patrick Kipronoh Mutai"/>
    <s v="Patrick Langat"/>
    <s v=""/>
    <s v="Informal Business"/>
    <x v="1"/>
  </r>
  <r>
    <s v="VPA6"/>
    <s v="KE-UAS-1512-15434"/>
    <x v="1"/>
    <s v=""/>
    <s v="20th December,2015"/>
    <d v="2015-12-20T00:00:00"/>
    <s v="28th December,2015"/>
    <d v="2015-12-28T00:00:00"/>
    <s v="Paulina Chellal"/>
    <s v="Female"/>
    <s v="6008047"/>
    <s v="725343251"/>
    <s v="725343251"/>
    <s v=""/>
    <s v=""/>
    <n v="35.430058000000002"/>
    <n v="0.33898800000000001"/>
    <s v="Uasin Gishu"/>
    <s v="Ainabkoi"/>
    <s v="Kapseret"/>
    <s v="Chuiyat"/>
    <s v="12"/>
    <s v="Luka Kiprop Maiyo"/>
    <s v="Luka Kiprop Maiyo"/>
    <s v="723216036"/>
    <s v="Informal Business"/>
    <x v="0"/>
  </r>
  <r>
    <s v="VPA6"/>
    <s v="KE-NYA-1610-16767"/>
    <x v="1"/>
    <s v=""/>
    <s v="7th July,2016"/>
    <d v="2016-07-07T00:00:00"/>
    <s v="22nd October,2016"/>
    <d v="2016-10-22T00:00:00"/>
    <s v="Grace Nyanchama Nyabuti"/>
    <s v="Female"/>
    <s v="416333"/>
    <s v="700574940"/>
    <s v="700574049"/>
    <s v=""/>
    <s v=""/>
    <n v="34.922446999999998"/>
    <n v="-0.55042000000000002"/>
    <s v="Nyamira"/>
    <s v="Nyamira"/>
    <s v="Nyamaiya"/>
    <s v="Nyabite"/>
    <s v="6"/>
    <s v="Joel N Moigare"/>
    <s v="Joel Nyambane Moigare"/>
    <s v="710208102"/>
    <s v="Informal Business"/>
    <x v="0"/>
  </r>
  <r>
    <s v="VPA6"/>
    <s v="KE-KAK-1601-15439"/>
    <x v="1"/>
    <s v=""/>
    <s v="30th November,2015"/>
    <d v="2015-11-30T00:00:00"/>
    <s v="1st January,2016"/>
    <d v="2016-01-01T00:00:00"/>
    <s v="Pauline W Ngugi"/>
    <s v="Female"/>
    <s v="8285053"/>
    <s v="722286018"/>
    <s v="722286018"/>
    <s v=""/>
    <s v=""/>
    <n v="34.768256999999998"/>
    <n v="0.26527299999999998"/>
    <s v="Kakamega"/>
    <s v="Lurambi"/>
    <s v="Bukhungu"/>
    <s v="Shitaho"/>
    <s v="8"/>
    <s v="Gillet Lihanda"/>
    <s v="Boaz Wanyama"/>
    <s v="726230334"/>
    <s v="Informal Business"/>
    <x v="1"/>
  </r>
  <r>
    <s v="VPA6"/>
    <s v="KE-TRA-1607-17058"/>
    <x v="1"/>
    <s v=""/>
    <s v="31st May,2016"/>
    <d v="2016-05-31T00:00:00"/>
    <s v="20th July,2016"/>
    <d v="2016-07-20T00:00:00"/>
    <s v="Paul Waliaula"/>
    <s v="Male"/>
    <s v="25592652"/>
    <s v="792759552"/>
    <s v="792759552"/>
    <s v=""/>
    <s v=""/>
    <n v="34.788119999999999"/>
    <n v="1.1120669999999999"/>
    <s v="Trans Nzoia"/>
    <s v="Kwanza"/>
    <s v="Kitale"/>
    <s v="Suam"/>
    <s v="8"/>
    <s v="Luka Kiprop Maiyo"/>
    <s v=""/>
    <s v=""/>
    <s v="Informal Business"/>
    <x v="1"/>
  </r>
  <r>
    <s v="VPA6"/>
    <s v="KE-NYA-1605-16503"/>
    <x v="1"/>
    <s v=""/>
    <s v="7th April,2016"/>
    <d v="2016-04-07T00:00:00"/>
    <s v="7th May,2016"/>
    <d v="2016-05-07T00:00:00"/>
    <s v="Peter Nyasani Orina"/>
    <s v="Male"/>
    <s v="1197211"/>
    <s v="722707007"/>
    <s v="722707007"/>
    <s v=""/>
    <s v=""/>
    <n v="35.043430999999998"/>
    <n v="-0.78135600000000005"/>
    <s v="Nyamira"/>
    <s v="Borabu"/>
    <s v="Nyansiongo"/>
    <s v="Kineni"/>
    <s v="12"/>
    <s v="Joel N Moigare"/>
    <s v="Joel Nyambane Moigare"/>
    <s v="710208102"/>
    <s v="Informal Business"/>
    <x v="0"/>
  </r>
  <r>
    <s v="VPA6"/>
    <s v="KE-UAS-1612-13937"/>
    <x v="1"/>
    <s v=""/>
    <s v="11th November,2016"/>
    <d v="2016-11-11T00:00:00"/>
    <s v="31st December,2016"/>
    <d v="2016-12-31T00:00:00"/>
    <s v="Andrew K Limo"/>
    <s v="Male"/>
    <s v="10030596"/>
    <s v="720216834"/>
    <s v="720216634"/>
    <s v=""/>
    <s v=""/>
    <n v="35.438617000000001"/>
    <n v="0.44945400000000002"/>
    <s v="Uasin Gishu"/>
    <s v="Ainabkoi"/>
    <s v="Kipsinende"/>
    <s v="Bombo"/>
    <s v="12"/>
    <s v="Daniel Bartilol"/>
    <s v="Daniel Bartilol"/>
    <s v=""/>
    <s v="Informal Business"/>
    <x v="0"/>
  </r>
  <r>
    <s v="VPA6"/>
    <s v="KE-NYA-1606-15966"/>
    <x v="1"/>
    <s v=""/>
    <s v="12th April,2016"/>
    <d v="2016-04-12T00:00:00"/>
    <s v="1st June,2016"/>
    <d v="2016-06-01T00:00:00"/>
    <s v="John Nyagwencha Segera"/>
    <s v="Male"/>
    <s v="1874151"/>
    <s v="733432963"/>
    <s v="712908765"/>
    <s v=""/>
    <s v="733432963"/>
    <n v="34.992452999999998"/>
    <n v="-0.58054499999999998"/>
    <s v="Nyamira"/>
    <s v="Nyamira North"/>
    <s v="Bosaragei"/>
    <s v="Kiabonyoru"/>
    <s v="8"/>
    <s v="Joel N Moigare"/>
    <s v="Joel Nyambane Moigare"/>
    <s v="710208102"/>
    <s v="Informal Business"/>
    <x v="0"/>
  </r>
  <r>
    <s v="VPA6"/>
    <s v="KE-KIS-1612-15876"/>
    <x v="1"/>
    <s v=""/>
    <s v="11th November,2016"/>
    <d v="2016-11-11T00:00:00"/>
    <s v="31st December,2016"/>
    <d v="2016-12-31T00:00:00"/>
    <s v="Tubias Onyango Odera"/>
    <s v="Male"/>
    <s v="12112931"/>
    <s v="721438007"/>
    <s v="721438007"/>
    <s v=""/>
    <s v="789482611"/>
    <n v="34.856071999999998"/>
    <n v="-0.31268800000000002"/>
    <s v="Kisumu"/>
    <s v="Nyakach"/>
    <s v="Central Nyakach"/>
    <s v="Kolweny"/>
    <s v="8"/>
    <s v="Thomas Mboya Omwadho"/>
    <s v="Thomas Mboya Omwadho"/>
    <s v="725043676"/>
    <s v="Informal Business"/>
    <x v="0"/>
  </r>
  <r>
    <s v="VPA6"/>
    <s v="KE-KIS-1512-15653"/>
    <x v="1"/>
    <s v=""/>
    <s v="11th November,2015"/>
    <d v="2015-11-11T00:00:00"/>
    <s v="31st December,2015"/>
    <d v="2015-12-31T00:00:00"/>
    <s v="Sammuel Opere"/>
    <s v="Male"/>
    <s v="10661149"/>
    <s v="722958936"/>
    <s v="722958936"/>
    <s v=""/>
    <s v="203506981"/>
    <n v="34.947766999999999"/>
    <n v="-0.28118700000000002"/>
    <s v="Kisumu"/>
    <s v="Nyakach"/>
    <s v="West Nyakach"/>
    <s v="Uruui"/>
    <s v="12"/>
    <s v="Thomas Mboya Omwadho"/>
    <s v="Thomas Mboya Omwadho"/>
    <s v="725043676"/>
    <s v="Informal Business"/>
    <x v="0"/>
  </r>
  <r>
    <s v="VPA6"/>
    <s v="KE-NAK-1512-15328"/>
    <x v="1"/>
    <s v=""/>
    <s v="1st December,2015"/>
    <d v="2015-12-01T00:00:00"/>
    <s v="28th December,2015"/>
    <d v="2015-12-28T00:00:00"/>
    <s v="Ndungu Njenga Francis"/>
    <s v="Male"/>
    <s v="20323948"/>
    <s v="726488366"/>
    <s v="726488366"/>
    <s v=""/>
    <s v=""/>
    <n v="36.128549999999997"/>
    <n v="-0.15074299999999999"/>
    <s v="Nakuru"/>
    <s v="Bahati"/>
    <s v="Bahati"/>
    <s v="Miti Mingi"/>
    <s v="10"/>
    <s v="Peter Kamau Macharia"/>
    <s v="Peter Kamau Macharia"/>
    <s v="711617322"/>
    <s v="Informal Business"/>
    <x v="0"/>
  </r>
  <r>
    <s v="VPA6"/>
    <s v="KE-TAI-1612-15901"/>
    <x v="1"/>
    <s v=""/>
    <s v="11th November,2016"/>
    <d v="2016-11-11T00:00:00"/>
    <s v="31st December,2016"/>
    <d v="2016-12-31T00:00:00"/>
    <s v="Wilfred Mnendo Norman"/>
    <s v="Male"/>
    <s v="2252265"/>
    <s v="721693147"/>
    <s v="721693147"/>
    <s v=""/>
    <s v=""/>
    <n v="38.353309000000003"/>
    <n v="-3.3485109999999998"/>
    <s v="Taita/Taveta"/>
    <s v="Wundanyi"/>
    <s v="Central Nyakach"/>
    <s v="Kimangachuhu"/>
    <s v="8"/>
    <s v="Patrick Zinghani"/>
    <s v=""/>
    <s v=""/>
    <s v="Informal Business"/>
    <x v="0"/>
  </r>
  <r>
    <s v="VPA6"/>
    <s v="KE-KAJ-1512-14131"/>
    <x v="1"/>
    <s v=""/>
    <s v="11th November,2015"/>
    <d v="2015-11-11T00:00:00"/>
    <s v="31st December,2015"/>
    <d v="2015-12-31T00:00:00"/>
    <s v="Daniel Muhia"/>
    <s v="Male"/>
    <s v="14217604"/>
    <s v="720404827"/>
    <s v="720404827"/>
    <s v=""/>
    <s v=""/>
    <n v="36.827185"/>
    <n v="-1.6861980000000001"/>
    <s v="Kajiado"/>
    <s v="Kajiado East"/>
    <s v="Isinya"/>
    <s v="Faraja"/>
    <n v="48"/>
    <s v="Francis Kamande"/>
    <s v="Francis Kamande"/>
    <s v=""/>
    <s v="Informal Business"/>
    <x v="0"/>
  </r>
  <r>
    <s v="VPA6"/>
    <s v="KE-NYA-1601-16130"/>
    <x v="1"/>
    <s v=""/>
    <s v="12th November,2015"/>
    <d v="2015-11-12T00:00:00"/>
    <s v="1st January,2016"/>
    <d v="2016-01-01T00:00:00"/>
    <s v="Sagwe Magabi"/>
    <s v="Male"/>
    <s v="12899742"/>
    <s v="705525060"/>
    <s v="705525060"/>
    <s v=""/>
    <s v=""/>
    <n v="34.947417000000002"/>
    <n v="-0.617448"/>
    <s v="Nyamira"/>
    <s v="Nyamira"/>
    <s v="Bonyamatuta"/>
    <s v="Mobamba"/>
    <s v="10"/>
    <s v="Joel N Moigare"/>
    <s v="Joel Nyambane Moigare"/>
    <s v="710208102"/>
    <s v="Informal Business"/>
    <x v="0"/>
  </r>
  <r>
    <s v="VPA6"/>
    <s v="KE-NAK-1512-14808"/>
    <x v="1"/>
    <s v=""/>
    <s v="11th November,2015"/>
    <d v="2015-11-11T00:00:00"/>
    <s v="31st December,2015"/>
    <d v="2015-12-31T00:00:00"/>
    <s v="Johnson Manzi Mbuvi"/>
    <s v="Male"/>
    <s v="9426133"/>
    <s v="722227412"/>
    <s v="722227412"/>
    <s v=""/>
    <s v=""/>
    <n v="36.119909999999997"/>
    <n v="-0.15489800000000001"/>
    <s v="Nakuru"/>
    <s v="Bahati"/>
    <s v="Bahati"/>
    <s v="Kamiruri"/>
    <s v="10"/>
    <s v="Peter Kareithi Mwangi"/>
    <s v="Peter Kareithi Mwangi"/>
    <s v="721714592"/>
    <s v="Informal Business"/>
    <x v="0"/>
  </r>
  <r>
    <s v="VPA6"/>
    <s v="KE-KAJ-1512-14610"/>
    <x v="1"/>
    <s v=""/>
    <s v="11th November,2015"/>
    <d v="2015-11-11T00:00:00"/>
    <s v="31st December,2015"/>
    <d v="2015-12-31T00:00:00"/>
    <s v="Jacob Ngure"/>
    <s v="Male"/>
    <s v="99999"/>
    <s v="721758513"/>
    <s v="721758513"/>
    <s v=""/>
    <s v=""/>
    <n v="36.775395000000003"/>
    <n v="-1.8473170000000001"/>
    <s v="Kajiado"/>
    <s v="Kajiado Central"/>
    <s v="Idama"/>
    <s v="Oloiya"/>
    <s v="12"/>
    <s v="Joram Gathogo Mutahi"/>
    <s v="Joram Gathogo Mutahi"/>
    <s v=""/>
    <s v="Informal Business"/>
    <x v="0"/>
  </r>
  <r>
    <s v="VPA6"/>
    <s v="KE-KIA-1612-14461"/>
    <x v="1"/>
    <s v=""/>
    <s v="11th November,2016"/>
    <d v="2016-11-11T00:00:00"/>
    <s v="31st December,2016"/>
    <d v="2016-12-31T00:00:00"/>
    <s v="George Njuruba Mukura"/>
    <s v="Male"/>
    <s v="5197080"/>
    <s v="711208888"/>
    <s v="711208888"/>
    <s v=""/>
    <s v="716576998"/>
    <n v="36.785634000000002"/>
    <n v="-1.09897"/>
    <s v="Kiambu"/>
    <s v="Githunguri"/>
    <s v="Ikinu"/>
    <s v="Mugumuini"/>
    <s v="10"/>
    <s v="Stephen Njuguna"/>
    <s v="Stephen Njuguna"/>
    <s v="724338563"/>
    <s v="Informal Business"/>
    <x v="0"/>
  </r>
  <r>
    <s v="VPA6"/>
    <s v="KE-KER-1601-16397"/>
    <x v="0"/>
    <s v="Hostile Client"/>
    <s v="12th November,2015"/>
    <d v="2015-11-12T00:00:00"/>
    <s v="1st January,2016"/>
    <d v="2016-01-01T00:00:00"/>
    <s v="Mary Jepkorir Cheruiyot"/>
    <s v="Female"/>
    <s v="6209674"/>
    <s v="722562198"/>
    <s v="722562198"/>
    <s v=""/>
    <s v=""/>
    <n v="35.223027999999999"/>
    <n v="-0.403775"/>
    <s v="Kericho"/>
    <s v="Belgut"/>
    <s v="Kipsolu"/>
    <s v="Kapsuser/Cheswerta"/>
    <s v="10"/>
    <s v="James K Mugun"/>
    <s v=""/>
    <s v=""/>
    <s v="Informal Business"/>
    <x v="0"/>
  </r>
  <r>
    <s v="VPA6"/>
    <s v="KE-KAJ-1612-17461"/>
    <x v="1"/>
    <s v=""/>
    <s v="21st October,2016"/>
    <d v="2016-10-21T00:00:00"/>
    <s v="10th December,2016"/>
    <d v="2016-12-10T00:00:00"/>
    <s v="Joseph Kiguta Ndirangu"/>
    <s v="Male"/>
    <s v="6855148"/>
    <s v="745674179"/>
    <s v="2.55E+11"/>
    <s v=""/>
    <s v=""/>
    <n v="36.690922999999998"/>
    <n v="-1.4379249999999999"/>
    <s v="Kajiado"/>
    <s v="Kajiado North"/>
    <s v="Kajiado West"/>
    <s v="Dam"/>
    <s v="10"/>
    <s v="Joram Gathogo Mutahi"/>
    <s v="Joram Gathogo Mutahi"/>
    <s v=""/>
    <s v="Informal Business"/>
    <x v="0"/>
  </r>
  <r>
    <s v="VPA6"/>
    <s v="KE-KWA-1512-13913"/>
    <x v="1"/>
    <s v=""/>
    <s v="24th November,2015"/>
    <d v="2015-11-24T00:00:00"/>
    <s v="1st December,2015"/>
    <d v="2015-12-01T00:00:00"/>
    <s v="Alice Jewa"/>
    <s v="Male"/>
    <s v="14602664"/>
    <s v="728022078"/>
    <s v="728022078"/>
    <s v=""/>
    <s v="723648652"/>
    <n v="39.283149999999999"/>
    <n v="-4.5018900000000004"/>
    <s v="Kwale"/>
    <s v="Lunga Lunga"/>
    <s v="Kikoneni"/>
    <s v="Mwangai"/>
    <s v="12"/>
    <s v="Jotham Kaluma"/>
    <s v="Jotham Kaluma"/>
    <s v="710588282"/>
    <s v="Informal Business"/>
    <x v="5"/>
  </r>
  <r>
    <s v="VPA6"/>
    <s v="KE-KWA-1612-16001"/>
    <x v="1"/>
    <s v=""/>
    <s v="11th November,2016"/>
    <d v="2016-11-11T00:00:00"/>
    <s v="31st December,2016"/>
    <d v="2016-12-31T00:00:00"/>
    <s v="Mwayaona Ndegwa Ngumbau"/>
    <s v="Male"/>
    <s v="13837144"/>
    <s v="710588282"/>
    <s v="710588282"/>
    <s v=""/>
    <s v=""/>
    <n v="39.222217000000001"/>
    <n v="-4.4952480000000001"/>
    <s v="Kwale"/>
    <s v="Lunga Lunga"/>
    <s v="Dzombo"/>
    <s v="Marenje A"/>
    <s v="12"/>
    <s v="Jotham Kaluma"/>
    <s v="Jotham Kaluma"/>
    <s v="710588282"/>
    <s v="Informal Business"/>
    <x v="5"/>
  </r>
  <r>
    <s v="VPA6"/>
    <s v="KE-NYE-1604-16683"/>
    <x v="1"/>
    <s v=""/>
    <s v="8th March,2016"/>
    <d v="2016-03-08T00:00:00"/>
    <s v="27th April,2016"/>
    <d v="2016-04-27T00:00:00"/>
    <s v="Agnes Wanjiru Wambugu"/>
    <s v="Female"/>
    <s v="3200355"/>
    <s v="727481433"/>
    <s v="727481433"/>
    <s v=""/>
    <s v="735599958"/>
    <n v="37.055382000000002"/>
    <n v="-0.53310500000000005"/>
    <s v="Nyeri"/>
    <s v="Mukurweni"/>
    <s v="Muyu"/>
    <s v="Kaheti"/>
    <s v="4"/>
    <s v="Nekta Investments Limited"/>
    <s v=""/>
    <s v=""/>
    <s v="Informal Business"/>
    <x v="1"/>
  </r>
  <r>
    <s v="VPA6"/>
    <s v="KE-NAK-1712-21390"/>
    <x v="1"/>
    <s v=""/>
    <s v="11th November,2017"/>
    <d v="2017-11-11T00:00:00"/>
    <s v="31st December,2017"/>
    <d v="2017-12-31T00:00:00"/>
    <s v="Kingori David Huro"/>
    <s v="Male"/>
    <s v="20250986"/>
    <s v="732255049"/>
    <s v="2.55E+11"/>
    <s v=""/>
    <s v=""/>
    <n v="36.220910000000003"/>
    <n v="-4.0606999999999997E-2"/>
    <s v="Nakuru"/>
    <s v="Subukia"/>
    <s v="Subukia"/>
    <s v="Tetu"/>
    <s v="8"/>
    <s v="Simon kabucho"/>
    <s v="Simon Kabucho"/>
    <s v="726725953"/>
    <s v="Informal Business"/>
    <x v="1"/>
  </r>
  <r>
    <s v="VPA6"/>
    <s v="KE-NAN-1707-23098"/>
    <x v="1"/>
    <s v=""/>
    <s v="12th May,2017"/>
    <d v="2017-05-12T00:00:00"/>
    <s v="1st July,2017"/>
    <d v="2017-07-01T00:00:00"/>
    <s v="David Lagat"/>
    <s v="Male"/>
    <s v="2332888"/>
    <s v="721466117"/>
    <s v="2.55E+11"/>
    <s v=""/>
    <s v="2.55E+11"/>
    <n v="35.271377999999999"/>
    <n v="4.5131999999999999E-2"/>
    <s v="Nandi"/>
    <s v="Tinderet"/>
    <s v="Kabirer"/>
    <s v="Kibukwo Central"/>
    <s v="4"/>
    <s v="John Bett"/>
    <s v="John Bett"/>
    <s v="727402779"/>
    <s v="Informal Business"/>
    <x v="1"/>
  </r>
  <r>
    <s v="VPA6"/>
    <s v="KE-NAN-1708-23099"/>
    <x v="1"/>
    <s v=""/>
    <s v="12th June,2017"/>
    <d v="2017-06-12T00:00:00"/>
    <s v="1st August,2017"/>
    <d v="2017-08-01T00:00:00"/>
    <s v="Barnabas Togom"/>
    <s v="Male"/>
    <s v="30431269"/>
    <s v="706914023"/>
    <s v="2.55E+11"/>
    <s v=""/>
    <s v=""/>
    <n v="35.258386999999999"/>
    <n v="3.8190000000000002E-2"/>
    <s v="Nandi"/>
    <s v="Tinderet"/>
    <s v="Kabirer"/>
    <s v="Kapruret"/>
    <s v="4"/>
    <s v="John Bett"/>
    <s v="John Bett"/>
    <s v="727402779"/>
    <s v="Informal Business"/>
    <x v="1"/>
  </r>
  <r>
    <s v="VPA6"/>
    <s v="KE-UAS-1704-22486"/>
    <x v="1"/>
    <s v=""/>
    <s v="10th February,2017"/>
    <d v="2017-02-10T00:00:00"/>
    <s v="1st April,2017"/>
    <d v="2017-04-01T00:00:00"/>
    <s v="Kitony Luke Kangogo"/>
    <s v="Male"/>
    <s v="34096419"/>
    <s v="711140724"/>
    <s v="2.55E+11"/>
    <s v=""/>
    <s v="2.55E+11"/>
    <n v="35.262683000000003"/>
    <n v="0.55733699999999997"/>
    <s v="Uasin Gishu"/>
    <s v="Soy"/>
    <s v="Kiplombe"/>
    <s v="Kiplombe"/>
    <s v="8"/>
    <s v="Lilian Lelei"/>
    <s v="Lilian Lelei"/>
    <s v="710494562"/>
    <s v="Informal Business"/>
    <x v="1"/>
  </r>
  <r>
    <s v="VPA6"/>
    <s v="KE-KAJ-1703-17930"/>
    <x v="1"/>
    <s v=""/>
    <s v="10th January,2017"/>
    <d v="2017-01-10T00:00:00"/>
    <s v="1st March,2017"/>
    <d v="2017-03-01T00:00:00"/>
    <s v="Kwonyike Emily Nenkambi"/>
    <s v="Female"/>
    <s v="1744525"/>
    <s v="726350459"/>
    <s v="2.55E+11"/>
    <s v=""/>
    <s v="2.55E+11"/>
    <n v="36.817067000000002"/>
    <n v="-1.8193600000000001"/>
    <s v="Kajiado"/>
    <s v="Kajiado Central"/>
    <s v="Emirui"/>
    <s v="Nkiwanjani"/>
    <s v="10"/>
    <s v="Joram Gathogo Mutahi"/>
    <s v="Joram Gathogo Mutahi"/>
    <s v="723684776"/>
    <s v="Informal Business"/>
    <x v="0"/>
  </r>
  <r>
    <s v="VPA6"/>
    <s v="KE-KIA-1512-14931"/>
    <x v="1"/>
    <s v=""/>
    <s v="11th November,2015"/>
    <d v="2015-11-11T00:00:00"/>
    <s v="31st December,2015"/>
    <d v="2015-12-31T00:00:00"/>
    <s v="Joyce Wanjiru Mbugua"/>
    <s v="Female"/>
    <s v="99999"/>
    <s v="701715980"/>
    <s v="701715980"/>
    <s v=""/>
    <s v="727726002"/>
    <n v="36.839165999999999"/>
    <n v="-1.0701590000000001"/>
    <s v="Kiambu"/>
    <s v="Githunguri"/>
    <s v="Ngewa"/>
    <s v="Miirano"/>
    <s v="10"/>
    <s v="Joseph Ndua Tatu"/>
    <s v="Joseph Ndua Tatu"/>
    <s v=""/>
    <s v="Informal Business"/>
    <x v="0"/>
  </r>
  <r>
    <s v="VPA6"/>
    <s v="KE-KIA-1512-15639"/>
    <x v="1"/>
    <s v=""/>
    <s v="11th November,2015"/>
    <d v="2015-11-11T00:00:00"/>
    <s v="31st December,2015"/>
    <d v="2015-12-31T00:00:00"/>
    <s v="Ruth Wanjiku Muturi"/>
    <s v="Female"/>
    <s v="99999"/>
    <s v="711824922"/>
    <s v="711824922"/>
    <s v=""/>
    <s v=""/>
    <n v="36.842821999999998"/>
    <n v="-1.0736760000000001"/>
    <s v="Kiambu"/>
    <s v="Githunguri"/>
    <s v="Ngewa"/>
    <s v="Miirano"/>
    <s v="12"/>
    <s v="Joseph Ndua Tatu"/>
    <s v="Joseph Ndua Tatu"/>
    <s v=""/>
    <s v="Informal Business"/>
    <x v="0"/>
  </r>
  <r>
    <s v="VPA6"/>
    <s v="KE-KER-1705-18150"/>
    <x v="1"/>
    <s v=""/>
    <s v="15th March,2017"/>
    <d v="2017-03-15T00:00:00"/>
    <s v="4th May,2017"/>
    <d v="2017-05-04T00:00:00"/>
    <s v="Langat Gilbert"/>
    <s v="Male"/>
    <s v="10314820"/>
    <s v="721330506"/>
    <s v="2.55E+11"/>
    <s v=""/>
    <s v=""/>
    <n v="35.133071000000001"/>
    <n v="-0.56554199999999999"/>
    <s v="Kericho"/>
    <s v="Bureti"/>
    <s v="Cheborge"/>
    <s v="Cheborge"/>
    <s v="8"/>
    <s v="Philip Kiget"/>
    <s v="Philip Kiget"/>
    <s v="721577518"/>
    <s v="Informal Business"/>
    <x v="1"/>
  </r>
  <r>
    <s v="VPA6"/>
    <s v="KE-KER-1702-17652"/>
    <x v="1"/>
    <s v=""/>
    <s v="13th December,2016"/>
    <d v="2016-12-13T00:00:00"/>
    <s v="1st February,2017"/>
    <d v="2017-02-01T00:00:00"/>
    <s v="Vincent Kipkemoi Bii"/>
    <s v="Male"/>
    <s v="4886525"/>
    <s v="722361006"/>
    <s v="2.55E+11"/>
    <s v=""/>
    <s v="2.55E+11"/>
    <n v="35.207735"/>
    <n v="-0.59750800000000004"/>
    <s v="Kericho"/>
    <s v="Bureti"/>
    <s v="Kapkatet"/>
    <s v="Chemoiben"/>
    <s v="8"/>
    <s v="Philip Kiget"/>
    <s v="Philip Kiget"/>
    <s v="721577518"/>
    <s v="Informal Business"/>
    <x v="1"/>
  </r>
  <r>
    <s v="VPA6"/>
    <s v="KE-LAI-1705-18357"/>
    <x v="1"/>
    <s v=""/>
    <s v="12th March,2017"/>
    <d v="2017-03-12T00:00:00"/>
    <s v="1st May,2017"/>
    <d v="2017-05-01T00:00:00"/>
    <s v="Ndungu John Njenga"/>
    <s v="Male"/>
    <s v="5776108"/>
    <s v="722234709"/>
    <s v="2.55E+11"/>
    <s v=""/>
    <s v="2.55E+11"/>
    <n v="36.381856999999997"/>
    <n v="4.0891999999999998E-2"/>
    <s v="Laikipia"/>
    <s v="Nyahururu"/>
    <s v="Manguo"/>
    <s v="Manguo"/>
    <n v="12"/>
    <s v="KREEN"/>
    <s v="Timothy Maina"/>
    <s v="726985649"/>
    <s v="Informal Business"/>
    <x v="0"/>
  </r>
  <r>
    <s v="VPA6"/>
    <s v="KE-NYA-1704-18356"/>
    <x v="1"/>
    <s v=""/>
    <s v="10th February,2017"/>
    <d v="2017-02-10T00:00:00"/>
    <s v="1st April,2017"/>
    <d v="2017-04-01T00:00:00"/>
    <s v="Waruhiu Godfrey Mwangi"/>
    <s v="Male"/>
    <s v="5549212"/>
    <s v="700019115"/>
    <s v="2.55E+11"/>
    <s v=""/>
    <s v="2.55E+11"/>
    <n v="36.415185000000001"/>
    <n v="1.1636000000000001E-2"/>
    <s v="Nyandarua"/>
    <s v="Ndaragwa"/>
    <s v="Kiriita"/>
    <s v="Mungetho"/>
    <s v="8"/>
    <s v="KREEN"/>
    <s v="Frank Renewable Energy Enterprise"/>
    <s v="726985649"/>
    <s v="Informal Business"/>
    <x v="1"/>
  </r>
  <r>
    <s v="VPA6"/>
    <s v="KE-NYA-1602-16054"/>
    <x v="1"/>
    <s v=""/>
    <s v="13th December,2015"/>
    <d v="2015-12-13T00:00:00"/>
    <s v="1st February,2016"/>
    <d v="2016-02-01T00:00:00"/>
    <s v="Rosemary Gathoni Munyua"/>
    <s v="Female"/>
    <s v="99999"/>
    <s v="722936916"/>
    <s v="2.55E+11"/>
    <s v=""/>
    <s v=""/>
    <n v="36.555925000000002"/>
    <n v="1.8550000000000001E-3"/>
    <s v="Nyandarua"/>
    <s v="Ndaragwa"/>
    <s v="Nyonjoro"/>
    <s v="Ithigithathi"/>
    <s v="8"/>
    <s v="Harun Muchiri Stephen"/>
    <s v="Harun Muchiri Stephen"/>
    <s v="254727561499"/>
    <s v="Informal Business"/>
    <x v="3"/>
  </r>
  <r>
    <s v="VPA6"/>
    <s v="KE-NYA-1701-17720"/>
    <x v="0"/>
    <s v="Grievance"/>
    <s v="9th December,2016"/>
    <d v="2016-12-09T00:00:00"/>
    <s v="6th January,2017"/>
    <d v="2017-01-06T00:00:00"/>
    <s v="Gitau Eunice Ruguru"/>
    <s v="Male"/>
    <s v="5598715"/>
    <s v="726005523"/>
    <s v="726005523"/>
    <s v=""/>
    <s v="728628321"/>
    <n v="36.497656999999997"/>
    <n v="-0.19020500000000001"/>
    <s v="Nyandarua"/>
    <s v="Ndaragwa"/>
    <s v="Shamata"/>
    <s v="Shamata"/>
    <s v="6"/>
    <s v="Peter Wachira Kimari"/>
    <s v="Peter Wachira Kimari"/>
    <s v="724210354"/>
    <s v="Informal Business"/>
    <x v="1"/>
  </r>
  <r>
    <s v="VPA6"/>
    <s v="KE-NYA-1701-27724"/>
    <x v="1"/>
    <s v=""/>
    <s v="5th December,2016"/>
    <d v="2016-12-05T00:00:00"/>
    <s v="2nd January,2017"/>
    <d v="2017-01-02T00:00:00"/>
    <s v="Kihumba Kanyongote Ndegwa"/>
    <s v="Male"/>
    <s v="2884545"/>
    <s v="720715725"/>
    <s v="2.55E+11"/>
    <s v=""/>
    <s v="2.55E+11"/>
    <n v="36.531632999999999"/>
    <n v="-0.17111299999999999"/>
    <s v="Nyandarua"/>
    <s v="Ndaragwa"/>
    <s v="Shamata"/>
    <s v="Mwihangia"/>
    <s v="6"/>
    <s v="Peter Wachira Kimari"/>
    <s v="Peter Wachira Kimari"/>
    <s v=""/>
    <s v="Informal Business"/>
    <x v="1"/>
  </r>
  <r>
    <s v="VPA6"/>
    <s v="KE-KIA-1512-14612"/>
    <x v="1"/>
    <s v=""/>
    <s v="30th November,2015"/>
    <d v="2015-11-30T00:00:00"/>
    <s v="10th December,2015"/>
    <d v="2015-12-10T00:00:00"/>
    <s v="Jacob Njuguna Mugo"/>
    <s v="Male"/>
    <s v="99999"/>
    <s v="726078391"/>
    <s v="726078391"/>
    <s v=""/>
    <s v=""/>
    <n v="36.749339999999997"/>
    <n v="-1.088293"/>
    <s v="Kiambu"/>
    <s v="Githunguri"/>
    <s v="Githiga"/>
    <s v="Karwigi"/>
    <s v="10"/>
    <s v="Stephen Njuguna"/>
    <s v="Stephen Njuguna"/>
    <s v=""/>
    <s v="Informal Business"/>
    <x v="1"/>
  </r>
  <r>
    <s v="VPA6"/>
    <s v="KE-KIA-1512-15256"/>
    <x v="1"/>
    <s v=""/>
    <s v="11th November,2015"/>
    <d v="2015-11-11T00:00:00"/>
    <s v="31st December,2015"/>
    <d v="2015-12-31T00:00:00"/>
    <s v="Monicah Wanjiru Gathii"/>
    <s v="Female"/>
    <s v="99999"/>
    <s v="710544740"/>
    <s v="710544740"/>
    <s v=""/>
    <s v=""/>
    <n v="36.750518999999997"/>
    <n v="-1.0561940000000001"/>
    <s v="Kiambu"/>
    <s v="Githunguri"/>
    <s v="Githunguri"/>
    <s v="Ngeteti"/>
    <s v="10"/>
    <s v="Robert Kagwi Wango"/>
    <s v="Robert Kagwi"/>
    <s v=""/>
    <s v="Informal Business"/>
    <x v="0"/>
  </r>
  <r>
    <s v="VPA6"/>
    <s v="KE-TRA-1703-27723"/>
    <x v="1"/>
    <s v=""/>
    <s v="10th January,2017"/>
    <d v="2017-01-10T00:00:00"/>
    <s v="1st March,2017"/>
    <d v="2017-03-01T00:00:00"/>
    <s v="Asava Henry Mudamba"/>
    <s v="Male"/>
    <s v="16078509"/>
    <s v="722528733"/>
    <s v="2.55E+11"/>
    <s v=""/>
    <s v="2.55E+11"/>
    <n v="34.956699999999998"/>
    <n v="0.97810399999999997"/>
    <s v="Trans Nzoia"/>
    <s v="Trans Nzoia West"/>
    <s v="Grassland"/>
    <s v="Kambi Miwa"/>
    <s v="8"/>
    <s v="Peter Wachira Kimari"/>
    <s v="Peter Wachira Kimari"/>
    <s v="724210354"/>
    <s v="Informal Business"/>
    <x v="1"/>
  </r>
  <r>
    <s v="VPA6"/>
    <s v="KE-KIA-1512-15200"/>
    <x v="1"/>
    <s v=""/>
    <s v="11th November,2015"/>
    <d v="2015-11-11T00:00:00"/>
    <s v="31st December,2015"/>
    <d v="2015-12-31T00:00:00"/>
    <s v="Mary Wanjiku"/>
    <s v="Female"/>
    <s v="99999"/>
    <s v="723905869"/>
    <s v="790801688"/>
    <s v=""/>
    <s v=""/>
    <n v="36.836331000000001"/>
    <n v="-1.079833"/>
    <s v="Kiambu"/>
    <s v="Githunguri"/>
    <s v="Ngewa"/>
    <s v="Miathathia"/>
    <n v="8"/>
    <s v="Joseph Ndua Tatu"/>
    <s v="Joseph Ndua Tatu"/>
    <s v=""/>
    <s v="Informal Business"/>
    <x v="1"/>
  </r>
  <r>
    <s v="VPA6"/>
    <s v="KE-NYA-1604-16038"/>
    <x v="1"/>
    <s v=""/>
    <s v="11th February,2016"/>
    <d v="2016-02-11T00:00:00"/>
    <s v="1st April,2016"/>
    <d v="2016-04-01T00:00:00"/>
    <s v="George Cyrus Macharia"/>
    <s v="Male"/>
    <s v="20641707"/>
    <s v="728682589"/>
    <s v="2.55E+11"/>
    <s v=""/>
    <s v=""/>
    <n v="36.455893000000003"/>
    <n v="-9.8336999999999994E-2"/>
    <s v="Nyandarua"/>
    <s v="Ndaragwa"/>
    <s v="Kanyagia"/>
    <s v="Subuko"/>
    <s v="12"/>
    <s v="Aggrey Itavale"/>
    <s v="Aggrey Itavale"/>
    <s v="254712208650"/>
    <s v="Informal Business"/>
    <x v="0"/>
  </r>
  <r>
    <s v="VPA6"/>
    <s v="KE-NYE-1512-15824"/>
    <x v="0"/>
    <s v="Grievance"/>
    <s v="31st October,2015"/>
    <d v="2015-10-31T00:00:00"/>
    <s v="20th December,2015"/>
    <d v="2015-12-20T00:00:00"/>
    <s v="Stpen Wanjohi Mutirithia"/>
    <s v="Male"/>
    <s v="3392046"/>
    <s v="722940752"/>
    <s v="722940752"/>
    <s v=""/>
    <s v=""/>
    <n v="36.899445"/>
    <n v="-0.59384199999999998"/>
    <s v="Nyeri"/>
    <s v="Othaya"/>
    <s v="Chinga"/>
    <s v="Karembu"/>
    <s v="6"/>
    <s v="David Chege"/>
    <s v="David Chege Wangui"/>
    <s v="700713274"/>
    <s v="Informal Business"/>
    <x v="0"/>
  </r>
  <r>
    <s v="VPA6"/>
    <s v="KE-KIA-1512-14589"/>
    <x v="1"/>
    <s v=""/>
    <s v="11th November,2015"/>
    <d v="2015-11-11T00:00:00"/>
    <s v="31st December,2015"/>
    <d v="2015-12-31T00:00:00"/>
    <s v="Jacinta Wambui Ng'Ang'A"/>
    <s v="Male"/>
    <s v="99999"/>
    <s v="700792299"/>
    <s v="700792299"/>
    <s v=""/>
    <s v=""/>
    <n v="36.832506000000002"/>
    <n v="-1.065059"/>
    <s v="Kiambu"/>
    <s v="Githunguri"/>
    <s v="Ngewa"/>
    <s v="Miirano"/>
    <s v="12"/>
    <s v="Joseph Ndua Tatu"/>
    <s v="Joseph Ndua Tatu"/>
    <s v="716374871"/>
    <s v="Informal Business"/>
    <x v="0"/>
  </r>
  <r>
    <s v="VPA6"/>
    <s v="KE-NAK-1712-20976"/>
    <x v="1"/>
    <s v=""/>
    <s v="11th November,2017"/>
    <d v="2017-11-11T00:00:00"/>
    <s v="31st December,2017"/>
    <d v="2017-12-31T00:00:00"/>
    <s v="Baruh Mwangi Jonson"/>
    <s v="Male"/>
    <s v="13462642"/>
    <s v="+254701060152"/>
    <s v="2.55E+11"/>
    <s v=""/>
    <s v=""/>
    <n v="36.229197999999997"/>
    <n v="3.3621999999999999E-2"/>
    <s v="Nakuru"/>
    <s v="Nakuru North"/>
    <s v="Nyamamithi"/>
    <s v="Nyamamithi"/>
    <s v="6"/>
    <s v="Reuben K Kimenyi"/>
    <s v="Reuben Kariuki Kimenyi"/>
    <s v="721120979"/>
    <s v="Informal Business"/>
    <x v="0"/>
  </r>
  <r>
    <s v="VPA6"/>
    <s v="KE-KER-1709-18137"/>
    <x v="0"/>
    <s v="Hostile Client"/>
    <s v="17th May,2017"/>
    <d v="2017-05-17T00:00:00"/>
    <s v="1st September,2017"/>
    <d v="2017-09-01T00:00:00"/>
    <s v="Siele Jackson Kipkirui"/>
    <s v="Male"/>
    <s v="11528648"/>
    <s v="+254722471157"/>
    <s v="2.55E+11"/>
    <s v=""/>
    <s v=""/>
    <n v="35.234887000000001"/>
    <n v="-0.391851"/>
    <s v="Kericho"/>
    <s v="Belgut"/>
    <s v="Kapsuser"/>
    <s v="Chepkutung"/>
    <s v="10"/>
    <s v="Joseph Tonui"/>
    <s v="Joseph Tonui"/>
    <s v="725682424"/>
    <s v="Informal Business"/>
    <x v="5"/>
  </r>
  <r>
    <s v="VPA6"/>
    <s v="KE-BOM-1611-22107"/>
    <x v="1"/>
    <s v=""/>
    <s v="22nd September,2016"/>
    <d v="2016-09-22T00:00:00"/>
    <s v="11th November,2016"/>
    <d v="2016-11-11T00:00:00"/>
    <s v="Ngetich Hillary Kipkorir"/>
    <s v="Male"/>
    <s v="29436718"/>
    <s v="716709049"/>
    <s v="2.55E+11"/>
    <s v=""/>
    <s v=""/>
    <n v="35.363470999999997"/>
    <n v="-0.70416400000000001"/>
    <s v="Bomet"/>
    <s v="Bomet Central"/>
    <s v="Sibaiyan"/>
    <s v="Kaptorgo"/>
    <s v="8"/>
    <s v="Leonard Koech"/>
    <s v="Leonard Koech"/>
    <s v="729252110"/>
    <s v="Informal Business"/>
    <x v="1"/>
  </r>
  <r>
    <s v="VPA6"/>
    <s v="KE-NYA-1602-16051"/>
    <x v="1"/>
    <s v=""/>
    <s v="13th December,2015"/>
    <d v="2015-12-13T00:00:00"/>
    <s v="1st February,2016"/>
    <d v="2016-02-01T00:00:00"/>
    <s v="Patrick B Kariithi"/>
    <s v="Male"/>
    <s v="803372"/>
    <s v="729997204"/>
    <s v="2.55E+11"/>
    <s v=""/>
    <s v=""/>
    <n v="36.399611"/>
    <n v="-0.14255699999999999"/>
    <s v="Nyandarua"/>
    <s v="Ol Joro Orok"/>
    <s v="Kasuku"/>
    <s v="Karandi"/>
    <s v="10"/>
    <s v="Harun Muchiri Stephen"/>
    <s v="Harun Muchiri Stephen"/>
    <s v="254727561499"/>
    <s v="Informal Business"/>
    <x v="0"/>
  </r>
  <r>
    <s v="VPA6"/>
    <s v="KE-NYA-1604-16055"/>
    <x v="1"/>
    <s v=""/>
    <s v="11th February,2016"/>
    <d v="2016-02-11T00:00:00"/>
    <s v="1st April,2016"/>
    <d v="2016-04-01T00:00:00"/>
    <s v="Maria Njeri Kariuki"/>
    <s v="Female"/>
    <s v="6367899"/>
    <s v="723061185"/>
    <s v="2.55E+11"/>
    <s v=""/>
    <s v=""/>
    <n v="36.364190000000001"/>
    <n v="-0.15035699999999999"/>
    <s v="Nyandarua"/>
    <s v="Ol Joro Orok"/>
    <s v="Kirimangai"/>
    <s v="Reri"/>
    <s v="12"/>
    <s v="Harun Muchiri Stephen"/>
    <s v="Harun Muchiri Stephen"/>
    <s v="254727561499"/>
    <s v="Informal Business"/>
    <x v="0"/>
  </r>
  <r>
    <s v="VPA6"/>
    <s v="KE-NYA-1605-16049"/>
    <x v="1"/>
    <s v=""/>
    <s v="12th March,2016"/>
    <d v="2016-03-12T00:00:00"/>
    <s v="1st May,2016"/>
    <d v="2016-05-01T00:00:00"/>
    <s v="Erastus Maina Githenya"/>
    <s v="Male"/>
    <s v="5945902"/>
    <s v="721560011"/>
    <s v="2.55E+11"/>
    <s v=""/>
    <s v=""/>
    <n v="36.383414999999999"/>
    <n v="-0.15897900000000001"/>
    <s v="Nyandarua"/>
    <s v="Ol Joro Orok"/>
    <s v="Weru"/>
    <s v="Kanyiriri"/>
    <s v="10"/>
    <s v="Harun Muchiri Stephen"/>
    <s v="Harun Muchiri Stephen"/>
    <s v="254727561499"/>
    <s v="Informal Business"/>
    <x v="3"/>
  </r>
  <r>
    <s v="VPA6"/>
    <s v="KE-KIR-1612-14451"/>
    <x v="1"/>
    <s v=""/>
    <s v="11th November,2016"/>
    <d v="2016-11-11T00:00:00"/>
    <s v="31st December,2016"/>
    <d v="2016-12-31T00:00:00"/>
    <s v="George Mucheru K"/>
    <s v="Male"/>
    <s v="99999"/>
    <s v="721362332"/>
    <s v="721362332"/>
    <s v=""/>
    <s v=""/>
    <n v="37.230455999999997"/>
    <n v="-0.6089"/>
    <s v="Kirinyaga"/>
    <s v="Kirinyaga"/>
    <s v="Mwirua"/>
    <s v="Kathaka"/>
    <s v="6"/>
    <s v="David Chege"/>
    <s v="David Chege Wangui"/>
    <s v=""/>
    <s v="Informal Business"/>
    <x v="0"/>
  </r>
  <r>
    <s v="VPA6"/>
    <s v="KE-NAN-1701-18006"/>
    <x v="1"/>
    <s v=""/>
    <s v="12th November,2016"/>
    <d v="2016-11-12T00:00:00"/>
    <s v="1st January,2017"/>
    <d v="2017-01-01T00:00:00"/>
    <s v="Kisorior Wilson Kimalel"/>
    <s v="Male"/>
    <s v="6710073"/>
    <s v="713982587"/>
    <s v="2.55E+11"/>
    <s v=""/>
    <s v="2.55E+11"/>
    <n v="35.129809999999999"/>
    <n v="0.20547699999999999"/>
    <s v="Nandi"/>
    <s v="Nandi Central"/>
    <s v="Kipture"/>
    <s v="Irimis"/>
    <s v="8"/>
    <s v="William Tanui"/>
    <s v="William Tanui"/>
    <s v="712584447"/>
    <s v="Informal Business"/>
    <x v="1"/>
  </r>
  <r>
    <s v="VPA6"/>
    <s v="KE-BOM-1705-22108"/>
    <x v="1"/>
    <s v=""/>
    <s v="11th October,2016"/>
    <d v="2016-10-11T00:00:00"/>
    <s v="25th May,2017"/>
    <d v="2017-05-25T00:00:00"/>
    <s v="Korir Stanley Kibii"/>
    <s v="Male"/>
    <s v="24280463"/>
    <s v="724327659"/>
    <s v="2.55E+11"/>
    <s v=""/>
    <s v=""/>
    <n v="35.290584000000003"/>
    <n v="-0.65222100000000005"/>
    <s v="Bomet"/>
    <s v="Konoin"/>
    <s v="Simoti"/>
    <s v="Kapkigoruet"/>
    <s v="8"/>
    <s v="Leonard Koech"/>
    <s v="Leonard Koech"/>
    <s v="729252110"/>
    <s v="Informal Business"/>
    <x v="1"/>
  </r>
  <r>
    <s v="VPA6"/>
    <s v="KE-KER-1705-18136"/>
    <x v="0"/>
    <s v="Unreachable"/>
    <s v="25th September,2016"/>
    <d v="2016-09-25T00:00:00"/>
    <s v="25th May,2017"/>
    <d v="2017-05-25T00:00:00"/>
    <s v="Ngeno Samwel Kimutai"/>
    <s v="Male"/>
    <s v="734860"/>
    <s v="721731649"/>
    <s v="721731649"/>
    <s v=""/>
    <s v=""/>
    <n v="35.191817"/>
    <n v="-0.56457000000000002"/>
    <s v="Kericho"/>
    <s v="Bureti"/>
    <s v="Litein"/>
    <s v="Kusumek"/>
    <s v="6"/>
    <s v="Joseph Tonui"/>
    <s v="Joseph Tonui"/>
    <s v="725682424"/>
    <s v="Informal Business"/>
    <x v="5"/>
  </r>
  <r>
    <s v="VPA6"/>
    <s v="KE-NAN-1705-17908"/>
    <x v="1"/>
    <s v=""/>
    <s v="20th February,2017"/>
    <d v="2017-02-20T00:00:00"/>
    <s v="15th May,2017"/>
    <d v="2017-05-15T00:00:00"/>
    <s v="Chesumbai Hellen J"/>
    <s v="Male"/>
    <s v="32193575"/>
    <s v="771056575"/>
    <s v="2.55E+11"/>
    <s v=""/>
    <s v="2.55E+11"/>
    <n v="35.169617000000002"/>
    <n v="9.7890000000000005E-2"/>
    <s v="Nandi"/>
    <s v="Nandi Hills"/>
    <s v="Kaplemet"/>
    <s v="Ketbarak"/>
    <s v="10"/>
    <s v="Job K Soimo"/>
    <s v="Job K Soimo"/>
    <s v="726075203"/>
    <s v="Informal Business"/>
    <x v="1"/>
  </r>
  <r>
    <s v="VPA6"/>
    <s v="KE-KIL-1606-16351"/>
    <x v="0"/>
    <s v="Grievance"/>
    <s v="12th April,2016"/>
    <d v="2016-04-12T00:00:00"/>
    <s v="1st June,2016"/>
    <d v="2016-06-01T00:00:00"/>
    <s v="Alice Waithera Mwangi"/>
    <s v="Female"/>
    <s v="346734"/>
    <s v="724309306"/>
    <s v="724309306"/>
    <s v=""/>
    <s v=""/>
    <n v="39.726232000000003"/>
    <n v="-3.902002"/>
    <s v="Kilifi"/>
    <s v="Bahari"/>
    <s v="Mtwapa"/>
    <s v="Mtepeni"/>
    <s v="12"/>
    <s v="Jotham Kaluma"/>
    <s v="Samson Sirya"/>
    <s v="703927321"/>
    <s v="Informal Business"/>
    <x v="5"/>
  </r>
  <r>
    <s v="VPA6"/>
    <s v="KE-BOM-1706-22109"/>
    <x v="1"/>
    <s v=""/>
    <s v="7th November,2015"/>
    <d v="2015-11-07T00:00:00"/>
    <s v="5th June,2017"/>
    <d v="2017-06-05T00:00:00"/>
    <s v="Too Daniel Kipkoech"/>
    <s v="Male"/>
    <s v="26301272"/>
    <s v="722441649"/>
    <s v="722441649"/>
    <s v=""/>
    <s v=""/>
    <n v="35.343828000000002"/>
    <n v="-0.91201299999999996"/>
    <s v="Bomet"/>
    <s v="Chepalungu"/>
    <s v="Sugumerga"/>
    <s v="Cheptuiyet"/>
    <s v="6"/>
    <s v="Leonard Koech"/>
    <s v="Leonard Koech"/>
    <s v="729252110"/>
    <s v="Informal Business"/>
    <x v="1"/>
  </r>
  <r>
    <s v="VPA6"/>
    <s v="KE-UAS-1704-22487"/>
    <x v="1"/>
    <s v=""/>
    <s v="28th February,2017"/>
    <d v="2017-02-28T00:00:00"/>
    <s v="19th April,2017"/>
    <d v="2017-04-19T00:00:00"/>
    <s v="Tolgos Alex Tanui"/>
    <s v="Female"/>
    <s v="20552164"/>
    <s v="727233820"/>
    <s v="2.55E+11"/>
    <s v=""/>
    <s v="2.55E+11"/>
    <n v="35.302864999999997"/>
    <n v="0.55274500000000004"/>
    <s v="Uasin Gishu"/>
    <s v="Moiben"/>
    <s v="Kimumu"/>
    <s v="Kimumu"/>
    <s v="12"/>
    <s v="Lilian Lelei"/>
    <s v="Lilian Lelei"/>
    <s v="710494562"/>
    <s v="Informal Business"/>
    <x v="0"/>
  </r>
  <r>
    <s v="VPA6"/>
    <s v="KE-UAS-1701-22488"/>
    <x v="1"/>
    <s v=""/>
    <s v="12th November,2016"/>
    <d v="2016-11-12T00:00:00"/>
    <s v="1st January,2017"/>
    <d v="2017-01-01T00:00:00"/>
    <s v="Arusei Musa Chipchir"/>
    <s v="Female"/>
    <s v="7444018"/>
    <s v="727233820"/>
    <s v="721611232"/>
    <s v=""/>
    <s v="798947928"/>
    <n v="35.338478000000002"/>
    <n v="0.55302700000000005"/>
    <s v="Uasin Gishu"/>
    <s v="Moiben"/>
    <s v="Moiben"/>
    <s v="Kaptuktuk"/>
    <s v="8"/>
    <s v="Lilian Lelei"/>
    <s v="Lilian Lelei"/>
    <s v="710424562"/>
    <s v="Informal Business"/>
    <x v="0"/>
  </r>
  <r>
    <s v="VPA6"/>
    <s v="KE-EMB-1612-18106"/>
    <x v="1"/>
    <s v=""/>
    <s v="20th October,2016"/>
    <d v="2016-10-20T00:00:00"/>
    <s v="9th December,2016"/>
    <d v="2016-12-09T00:00:00"/>
    <s v="Mburu Ndungu Mburu"/>
    <s v="Male"/>
    <s v="7475550"/>
    <s v="724593264"/>
    <s v="2.55E+11"/>
    <s v=""/>
    <s v="2.55E+11"/>
    <n v="37.636909000000003"/>
    <n v="-0.50364399999999998"/>
    <s v="Embu"/>
    <s v="Runyenjes"/>
    <s v="Kiringa"/>
    <s v="Nguruka"/>
    <s v="10"/>
    <s v="Peter Kivuti"/>
    <s v="Alex Mukundi"/>
    <s v="724641388"/>
    <s v="Informal Business"/>
    <x v="0"/>
  </r>
  <r>
    <s v="VPA6"/>
    <s v="KE-MAC-1706-17926"/>
    <x v="1"/>
    <s v=""/>
    <s v="12th April,2017"/>
    <d v="2017-04-12T00:00:00"/>
    <s v="1st June,2017"/>
    <d v="2017-06-01T00:00:00"/>
    <s v="Ngumbi Julius Musyoka"/>
    <s v="Male"/>
    <s v="189966"/>
    <s v="712103255"/>
    <s v="2.55E+11"/>
    <s v=""/>
    <s v="2.55E+11"/>
    <n v="37.340470000000003"/>
    <n v="-1.248812"/>
    <s v="Machakos"/>
    <s v="Kangundo"/>
    <s v="Matungulu"/>
    <s v="Katwanyaa"/>
    <s v="6"/>
    <s v="Joram Gathogo Mutahi"/>
    <s v="Joram Gathogo Mutahi"/>
    <s v="723684776"/>
    <s v="Informal Business"/>
    <x v="1"/>
  </r>
  <r>
    <s v="VPA6"/>
    <s v="KE-KIR-1612-17867"/>
    <x v="1"/>
    <s v=""/>
    <s v="12th October,2016"/>
    <d v="2016-10-12T00:00:00"/>
    <s v="1st December,2016"/>
    <d v="2016-12-01T00:00:00"/>
    <s v="Karonje Murugi Thomas"/>
    <s v="Male"/>
    <s v="99999"/>
    <s v="724281466"/>
    <s v="724281466"/>
    <s v=""/>
    <s v="723988040"/>
    <n v="37.208103000000001"/>
    <n v="-0.48761900000000002"/>
    <s v="Kirinyaga"/>
    <s v="Kirinyaga Central"/>
    <s v="Kirinyaga West"/>
    <s v="Mukure"/>
    <s v="10"/>
    <s v="Jacob Maina Mwangi"/>
    <s v="Jackson Maina"/>
    <s v="716343611"/>
    <s v="Informal Business"/>
    <x v="0"/>
  </r>
  <r>
    <s v="VPA6"/>
    <s v="KE-MAC-1612-14758"/>
    <x v="1"/>
    <s v=""/>
    <s v="11th November,2016"/>
    <d v="2016-11-11T00:00:00"/>
    <s v="31st December,2016"/>
    <d v="2016-12-31T00:00:00"/>
    <s v="John Kingoli Nzioka"/>
    <s v="Male"/>
    <s v="11268939"/>
    <s v="722611313"/>
    <s v="722611313"/>
    <s v=""/>
    <s v=""/>
    <n v="37.375095000000002"/>
    <n v="-1.3286770000000001"/>
    <s v="Machakos"/>
    <s v="Kangundo"/>
    <s v="Kangundo"/>
    <s v="Kangundo"/>
    <s v="8"/>
    <s v="Willy Kauni"/>
    <s v=""/>
    <s v=""/>
    <s v="Informal Business"/>
    <x v="0"/>
  </r>
  <r>
    <s v="VPA6"/>
    <s v="KE-MAC-1612-14907"/>
    <x v="0"/>
    <s v="Grievance"/>
    <s v="11th November,2016"/>
    <d v="2016-11-11T00:00:00"/>
    <s v="31st December,2016"/>
    <d v="2016-12-31T00:00:00"/>
    <s v="Joshua Mutie Ndolo"/>
    <s v="Female"/>
    <s v="9809832"/>
    <s v="700641001"/>
    <s v="706180930"/>
    <s v=""/>
    <s v="700641002"/>
    <n v="37.372542000000003"/>
    <n v="-1.31992"/>
    <s v="Machakos"/>
    <s v="Kangundo"/>
    <s v="Muisuni"/>
    <s v="Chaka"/>
    <n v="8"/>
    <s v="Willy Kauni"/>
    <s v=""/>
    <s v=""/>
    <s v="Informal Business"/>
    <x v="0"/>
  </r>
  <r>
    <s v="VPA6"/>
    <s v="KE-NAK-1703-23358"/>
    <x v="1"/>
    <s v=""/>
    <s v="10th January,2017"/>
    <d v="2017-01-10T00:00:00"/>
    <s v="1st March,2017"/>
    <d v="2017-03-01T00:00:00"/>
    <s v="Waweru Jane Nyambura"/>
    <s v="Female"/>
    <s v="8284677"/>
    <s v="722670534"/>
    <s v="2.55E+11"/>
    <s v=""/>
    <s v=""/>
    <n v="36.168577999999997"/>
    <n v="-0.18429000000000001"/>
    <s v="Nakuru"/>
    <s v="Bahati"/>
    <s v="Bahati"/>
    <s v="Ruguru"/>
    <s v="8"/>
    <s v="Peter Kareithi Mwangi"/>
    <s v="Peter Kareithi Mwangi"/>
    <s v="721714592"/>
    <s v="Informal Business"/>
    <x v="1"/>
  </r>
  <r>
    <s v="VPA6"/>
    <s v="KE-NAK-1701-23359"/>
    <x v="0"/>
    <s v="Grievance"/>
    <s v="12th November,2016"/>
    <d v="2016-11-12T00:00:00"/>
    <s v="1st January,2017"/>
    <d v="2017-01-01T00:00:00"/>
    <s v="Mwangi Francis Theuri"/>
    <s v="Male"/>
    <s v="21053303"/>
    <s v="717829421"/>
    <s v="2.55E+11"/>
    <s v=""/>
    <s v=""/>
    <n v="36.167555"/>
    <n v="-0.178067"/>
    <s v="Nakuru"/>
    <s v="Bahati"/>
    <s v="Bahati"/>
    <s v="Ruguru"/>
    <s v="8"/>
    <s v="Peter Kareithi Mwangi"/>
    <s v="Peter Kareithi Mwangi"/>
    <s v="721714592"/>
    <s v="Informal Business"/>
    <x v="1"/>
  </r>
  <r>
    <s v="VPA6"/>
    <s v="KE-NAK-1708-23360"/>
    <x v="1"/>
    <s v=""/>
    <s v="26th June,2017"/>
    <d v="2017-06-26T00:00:00"/>
    <s v="15th August,2017"/>
    <d v="2017-08-15T00:00:00"/>
    <s v="Mwangi Mirriamu Waithera"/>
    <s v="Female"/>
    <s v="13351889"/>
    <s v="796187240"/>
    <s v="796187240"/>
    <s v=""/>
    <s v=""/>
    <n v="36.165868000000003"/>
    <n v="-0.176478"/>
    <s v="Nakuru"/>
    <s v="Bahati"/>
    <s v="Bahati"/>
    <s v="Ruguru"/>
    <s v="8"/>
    <s v="Peter Kareithi Mwangi"/>
    <s v="Peter Kareithi Mwangi"/>
    <s v="721714592"/>
    <s v="Informal Business"/>
    <x v="1"/>
  </r>
  <r>
    <s v="VPA6"/>
    <s v="KE-NAK-1704-23361"/>
    <x v="1"/>
    <s v=""/>
    <s v="10th February,2017"/>
    <d v="2017-02-10T00:00:00"/>
    <s v="1st April,2017"/>
    <d v="2017-04-01T00:00:00"/>
    <s v="Kariuki Paul Njenga"/>
    <s v="Male"/>
    <s v="4273034"/>
    <s v="701603129"/>
    <s v="701603129"/>
    <s v=""/>
    <s v=""/>
    <n v="36.168477000000003"/>
    <n v="-0.16889299999999999"/>
    <s v="Nakuru"/>
    <s v="Bahati"/>
    <s v="Bahati"/>
    <s v="Bahati Schem"/>
    <s v="8"/>
    <s v="Peter Kareithi Mwangi"/>
    <s v="Peter Kareithi Mwangi"/>
    <s v="721714592"/>
    <s v="Informal Business"/>
    <x v="1"/>
  </r>
  <r>
    <s v="VPA6"/>
    <s v="KE-BUN-1605-17796"/>
    <x v="1"/>
    <s v=""/>
    <s v="1st April,2016"/>
    <d v="2016-04-01T00:00:00"/>
    <s v="1st May,2016"/>
    <d v="2016-05-01T00:00:00"/>
    <s v="Silvanus Masakwi Shinduku"/>
    <s v="Male"/>
    <s v="5126137"/>
    <s v="705535664"/>
    <s v="2.55E+11"/>
    <s v=""/>
    <s v=""/>
    <n v="34.897537"/>
    <n v="0.75327699999999997"/>
    <s v="Bungoma"/>
    <s v="Bungoma North"/>
    <s v="Naitiri"/>
    <s v="Naitiri"/>
    <s v="12"/>
    <s v="Eliud Simiyu Wamalwa"/>
    <s v="Eliud Simiyu Wamalwa"/>
    <s v="724690775"/>
    <s v="Informal Business"/>
    <x v="1"/>
  </r>
  <r>
    <s v="VPA6"/>
    <s v="KE-MAC-1703-18236"/>
    <x v="1"/>
    <s v=""/>
    <s v="10th January,2017"/>
    <d v="2017-01-10T00:00:00"/>
    <s v="1st March,2017"/>
    <d v="2017-03-01T00:00:00"/>
    <s v="Katisya Brigid Mumbua"/>
    <s v="Female"/>
    <s v="9064759"/>
    <s v="720559835"/>
    <s v="2.55E+11"/>
    <s v=""/>
    <s v=""/>
    <n v="37.366888000000003"/>
    <n v="-1.328832"/>
    <s v="Machakos"/>
    <s v="Kangundo"/>
    <s v="Kangundo"/>
    <s v="Nguluni"/>
    <s v="10"/>
    <s v="Paksan Ent"/>
    <s v="Paul Kariuki"/>
    <s v="723368491"/>
    <s v="Informal Business"/>
    <x v="1"/>
  </r>
  <r>
    <s v="VPA6"/>
    <s v="KE-MAC-1708-18237"/>
    <x v="1"/>
    <s v=""/>
    <s v="12th June,2017"/>
    <d v="2017-06-12T00:00:00"/>
    <s v="1st August,2017"/>
    <d v="2017-08-01T00:00:00"/>
    <s v="Kyenze Francis Makola"/>
    <s v="Male"/>
    <s v="703474"/>
    <s v="725880275"/>
    <s v="2.55E+11"/>
    <s v=""/>
    <s v="2.55E+11"/>
    <n v="37.360959999999999"/>
    <n v="-1.259395"/>
    <s v="Machakos"/>
    <s v="Matungulu"/>
    <s v="Mwatati"/>
    <s v="Kituluni"/>
    <s v="8"/>
    <s v="Paksan Ent"/>
    <s v="Lucas Muia"/>
    <s v="706279820"/>
    <s v="Informal Business"/>
    <x v="1"/>
  </r>
  <r>
    <s v="VPA6"/>
    <s v="KE-NAK-1705-27743"/>
    <x v="1"/>
    <s v=""/>
    <s v="12th March,2017"/>
    <d v="2017-03-12T00:00:00"/>
    <s v="1st May,2017"/>
    <d v="2017-05-01T00:00:00"/>
    <s v="Gitau Joseph Njuguna"/>
    <s v="Male"/>
    <s v="67892467"/>
    <s v="721938567"/>
    <s v="0721938567"/>
    <s v=""/>
    <s v="2.55E+11"/>
    <n v="36.465353"/>
    <n v="-0.80268499999999998"/>
    <s v="Nakuru"/>
    <s v="Naivasha"/>
    <s v="Hells Gate"/>
    <s v="Mirera"/>
    <s v="8"/>
    <s v="Jowama Biogas Construction"/>
    <s v="Joyce Njeri"/>
    <s v=""/>
    <s v="Informal Business"/>
    <x v="0"/>
  </r>
  <r>
    <s v="VPA6"/>
    <s v="KE-NAK-1802-27742"/>
    <x v="1"/>
    <s v=""/>
    <s v="13th December,2017"/>
    <d v="2017-12-13T00:00:00"/>
    <s v="1st February,2018"/>
    <d v="2018-02-01T00:00:00"/>
    <s v="Kiiru Paul Kimani"/>
    <s v="Male"/>
    <s v="26432972"/>
    <s v="254720531340"/>
    <s v="720531340"/>
    <s v=""/>
    <s v=""/>
    <n v="36.445912"/>
    <n v="-0.78003"/>
    <s v="Nakuru"/>
    <s v="Naivasha"/>
    <s v="Hells Gate"/>
    <s v="Mirera"/>
    <s v="8"/>
    <s v="Jowama Biogas Construction"/>
    <s v="Joyce Njeri"/>
    <s v="711905041"/>
    <s v="Informal Business"/>
    <x v="0"/>
  </r>
  <r>
    <s v="VPA6"/>
    <s v="KE-KAK-1705-17859"/>
    <x v="1"/>
    <s v=""/>
    <s v="12th March,2017"/>
    <d v="2017-03-12T00:00:00"/>
    <s v="1st May,2017"/>
    <d v="2017-05-01T00:00:00"/>
    <s v="Okong'o Moses Moses"/>
    <s v="Male"/>
    <s v="87654"/>
    <s v="72669772"/>
    <s v="2.55E+11"/>
    <s v=""/>
    <s v="2.55E+11"/>
    <n v="34.830877000000001"/>
    <n v="0.34943299999999999"/>
    <s v="Kakamega"/>
    <s v="Kakamega North"/>
    <s v="Shianda"/>
    <s v="Malimali"/>
    <s v="8"/>
    <s v="Gillet Lihanda"/>
    <s v="Gillet Savayi Lihanda"/>
    <s v="728998455"/>
    <s v="Informal Business"/>
    <x v="1"/>
  </r>
  <r>
    <s v="VPA6"/>
    <s v="KE-NAN-1704-18007"/>
    <x v="2"/>
    <s v="Abandoned"/>
    <s v="21st February,2017"/>
    <d v="2017-02-21T00:00:00"/>
    <s v="16th April,2017"/>
    <d v="2017-04-16T00:00:00"/>
    <s v="Kisorio Wilson"/>
    <s v="Male"/>
    <s v="99999"/>
    <s v="+254712343534"/>
    <s v="2.55E+11"/>
    <s v=""/>
    <s v=""/>
    <n v="35.129753000000001"/>
    <n v="0.205508"/>
    <s v="Nandi"/>
    <s v="Nandi Central"/>
    <s v="Kipture"/>
    <s v="Kabutie"/>
    <n v="8"/>
    <s v="William Tanui"/>
    <s v="William Tanui"/>
    <s v="712584447"/>
    <s v="Informal Business"/>
    <x v="1"/>
  </r>
  <r>
    <s v="VPA6"/>
    <s v="KE-UAS-1705-17756"/>
    <x v="1"/>
    <s v=""/>
    <s v="13th March,2017"/>
    <d v="2017-03-13T00:00:00"/>
    <s v="2nd May,2017"/>
    <d v="2017-05-02T00:00:00"/>
    <s v="Margaret Maiyo"/>
    <s v="Male"/>
    <s v="12638678"/>
    <s v="722828743"/>
    <s v="2.55E+11"/>
    <s v=""/>
    <s v="2.55E+11"/>
    <n v="35.416755000000002"/>
    <n v="0.51480499999999996"/>
    <s v="Uasin Gishu"/>
    <s v="Moiben"/>
    <s v="Tembelio"/>
    <s v="Konda"/>
    <s v="12"/>
    <s v="Daniel Bartilol"/>
    <s v="Daniel Bartilol"/>
    <s v=""/>
    <s v="Informal Business"/>
    <x v="0"/>
  </r>
  <r>
    <s v="VPA6"/>
    <s v="KE-NYE-1712-14892"/>
    <x v="2"/>
    <s v="Demolished"/>
    <s v="11th November,2017"/>
    <d v="2017-11-11T00:00:00"/>
    <s v="31st December,2017"/>
    <d v="2017-12-31T00:00:00"/>
    <s v="Joseph Wambugu K"/>
    <s v="Male"/>
    <s v="5924856"/>
    <s v="722425309"/>
    <s v="722425309"/>
    <s v=""/>
    <s v=""/>
    <m/>
    <m/>
    <s v="Nyeri"/>
    <s v="Othaya"/>
    <s v="Chinga"/>
    <s v="Gitare"/>
    <s v="6"/>
    <s v="David Chege"/>
    <s v="David Chege Wangui"/>
    <s v="700713274"/>
    <s v="Informal Business"/>
    <x v="0"/>
  </r>
  <r>
    <s v="VPA6"/>
    <s v="KE-KIR-1604-16896"/>
    <x v="2"/>
    <s v="Hostile Client"/>
    <s v="11th February,2016"/>
    <d v="2016-02-11T00:00:00"/>
    <s v="1st April,2016"/>
    <d v="2016-04-01T00:00:00"/>
    <s v="Stanley Muriithi Karimi"/>
    <s v="Male"/>
    <s v="99999"/>
    <s v="703754184"/>
    <s v="703754184"/>
    <s v=""/>
    <s v=""/>
    <m/>
    <m/>
    <s v="Kirinyaga"/>
    <s v="Kirinyaga Central"/>
    <s v="Mathira"/>
    <s v="Kirunda"/>
    <s v="4"/>
    <s v="Nicholas Kimenyi"/>
    <s v="Nicholas Gichura Kimenyi"/>
    <s v="723268687"/>
    <s v="Informal Business"/>
    <x v="0"/>
  </r>
  <r>
    <s v="VPA6"/>
    <s v="KE-KIA-1609-27731"/>
    <x v="1"/>
    <s v=""/>
    <s v="30th August,2016"/>
    <d v="2016-08-30T00:00:00"/>
    <s v="20th September,2016"/>
    <d v="2016-09-20T00:00:00"/>
    <s v="Boro John Michuki"/>
    <s v="Male"/>
    <s v="2308474"/>
    <s v="726440939"/>
    <s v="2.55E+11"/>
    <s v=""/>
    <s v=""/>
    <n v="36.695889999999999"/>
    <n v="-1.219436"/>
    <s v="Kiambu"/>
    <s v="Kabete"/>
    <s v="Wangige"/>
    <s v="Ruku"/>
    <s v="10"/>
    <s v="Blue Frame"/>
    <s v="Blue Frame"/>
    <s v="726841659"/>
    <s v="Informal Business"/>
    <x v="0"/>
  </r>
  <r>
    <s v="VPA6"/>
    <s v="KE-KIA-1609-0"/>
    <x v="0"/>
    <s v="Non Compliant"/>
    <s v="29th July,2016"/>
    <d v="2016-07-29T00:00:00"/>
    <s v="17th September,2016"/>
    <d v="2016-09-17T00:00:00"/>
    <s v="Lydia Njoki"/>
    <s v="Female"/>
    <s v="99999"/>
    <s v="710934640"/>
    <s v="2.55E+11"/>
    <s v=""/>
    <s v=""/>
    <n v="36.695889999999999"/>
    <n v="-1.214826"/>
    <s v="Kiambu"/>
    <s v="Kabete"/>
    <s v="Wangige"/>
    <s v="Ruku"/>
    <s v="8"/>
    <s v="Blue Frame"/>
    <s v="Blue Frame"/>
    <s v="726841650"/>
    <s v="Informal Business"/>
    <x v="0"/>
  </r>
  <r>
    <s v="VPA6"/>
    <s v="KE-UAS-1701-17757"/>
    <x v="1"/>
    <s v=""/>
    <s v="12th November,2016"/>
    <d v="2016-11-12T00:00:00"/>
    <s v="1st January,2017"/>
    <d v="2017-01-01T00:00:00"/>
    <s v="Paul Murei Kiprono"/>
    <s v="Male"/>
    <s v="99999"/>
    <s v="722486114"/>
    <s v="2.55E+11"/>
    <s v=""/>
    <s v=""/>
    <n v="35.204594999999998"/>
    <n v="0.39747100000000002"/>
    <s v="Uasin Gishu"/>
    <s v="Kapseret"/>
    <s v="Kapseret"/>
    <s v="Kapboshe"/>
    <s v="12"/>
    <s v="Daniel Bartilol"/>
    <s v="Daniel Bartilol"/>
    <s v="724427455"/>
    <s v="Informal Business"/>
    <x v="0"/>
  </r>
  <r>
    <s v="VPA6"/>
    <s v="KE-UAS-1708-17758"/>
    <x v="1"/>
    <s v=""/>
    <s v="12th June,2017"/>
    <d v="2017-06-12T00:00:00"/>
    <s v="1st August,2017"/>
    <d v="2017-08-01T00:00:00"/>
    <s v="Michelle Cheruon"/>
    <s v="Male"/>
    <s v="23984390"/>
    <s v="722768759"/>
    <s v="722768759"/>
    <s v=""/>
    <s v=""/>
    <n v="35.20552"/>
    <n v="0.39853100000000002"/>
    <s v="Uasin Gishu"/>
    <s v="Kapseret"/>
    <s v="Kapseret"/>
    <s v="Kabushen"/>
    <s v="12"/>
    <s v="Daniel Bartilol"/>
    <s v="Daniel Bartilol"/>
    <s v="724427455"/>
    <s v="Informal Business"/>
    <x v="0"/>
  </r>
  <r>
    <s v="VPA6"/>
    <s v="KE-NYA-1607-16415"/>
    <x v="1"/>
    <s v=""/>
    <s v="12th May,2016"/>
    <d v="2016-05-12T00:00:00"/>
    <s v="1st July,2016"/>
    <d v="2016-07-01T00:00:00"/>
    <s v="Ngugi Devina"/>
    <s v="Female"/>
    <s v="285405861"/>
    <s v="725626338"/>
    <s v="725626338"/>
    <s v=""/>
    <s v=""/>
    <n v="36.422400000000003"/>
    <n v="4.8931000000000002E-2"/>
    <s v="Nyandarua"/>
    <s v="Ndaragwa"/>
    <s v="Kiriita"/>
    <s v="Shauri"/>
    <s v="6"/>
    <s v="KREEN"/>
    <s v=""/>
    <s v=""/>
    <s v="Informal Business"/>
    <x v="0"/>
  </r>
  <r>
    <s v="VPA6"/>
    <s v="KE-MAC-1706-17935"/>
    <x v="1"/>
    <s v=""/>
    <s v="27th April,2017"/>
    <d v="2017-04-27T00:00:00"/>
    <s v="16th June,2017"/>
    <d v="2017-06-16T00:00:00"/>
    <s v="Kyunguti Isaac Kituku"/>
    <s v="Male"/>
    <s v="1463114"/>
    <s v="712397669"/>
    <s v="2.55E+11"/>
    <s v=""/>
    <s v="2.55E+11"/>
    <n v="37.366382000000002"/>
    <n v="-1.2348319999999999"/>
    <s v="Machakos"/>
    <s v="Kangundo"/>
    <s v="Matungulu East"/>
    <s v="Kanzalu"/>
    <s v="8"/>
    <s v="Joram Gathogo Mutahi"/>
    <s v="Joram Gathogo Mutahi"/>
    <s v="723684776"/>
    <s v="Informal Business"/>
    <x v="1"/>
  </r>
  <r>
    <s v="VPA6"/>
    <s v="KE-KIA-1702-17598"/>
    <x v="1"/>
    <s v=""/>
    <s v="13th December,2016"/>
    <d v="2016-12-13T00:00:00"/>
    <s v="1st February,2017"/>
    <d v="2017-02-01T00:00:00"/>
    <s v="Esther Wanjiku Kahindi"/>
    <s v="Female"/>
    <s v="8432975"/>
    <s v="724988233"/>
    <s v="2.55E+11"/>
    <s v=""/>
    <s v="2.55E+11"/>
    <n v="36.73321"/>
    <n v="-1.221028"/>
    <s v="Kiambu"/>
    <s v="Kikuyu"/>
    <s v="Gathiga"/>
    <s v="Gathiga"/>
    <s v="10"/>
    <s v="Wonderflame Biogas Contractors"/>
    <s v="Robert Kagwe"/>
    <s v="254725352364"/>
    <s v="Informal Business"/>
    <x v="0"/>
  </r>
  <r>
    <s v="VPA6"/>
    <s v="KE-KIA-1609-17565"/>
    <x v="1"/>
    <s v=""/>
    <s v="13th July,2016"/>
    <d v="2016-07-13T00:00:00"/>
    <s v="1st September,2016"/>
    <d v="2016-09-01T00:00:00"/>
    <s v="Naomi W Kamuiru"/>
    <s v="Male"/>
    <s v="100453258"/>
    <s v="721769147"/>
    <s v="2.55E+11"/>
    <s v=""/>
    <s v=""/>
    <n v="36.653995000000002"/>
    <n v="-1.220532"/>
    <s v="Kiambu"/>
    <s v="Kikuyu"/>
    <s v="Kikuyu"/>
    <s v="Nderi"/>
    <s v="10"/>
    <s v="Wonderflame Biogas Contractors"/>
    <s v="Robert Kagwe"/>
    <s v="254723749258"/>
    <s v="Informal Business"/>
    <x v="0"/>
  </r>
  <r>
    <s v="VPA6"/>
    <s v="KE-KIA-1601-17566"/>
    <x v="1"/>
    <s v=""/>
    <s v="12th November,2015"/>
    <d v="2015-11-12T00:00:00"/>
    <s v="1st January,2016"/>
    <d v="2016-01-01T00:00:00"/>
    <s v="Penny Wambui Tharao"/>
    <s v="Female"/>
    <s v="23136843"/>
    <s v="791254271"/>
    <s v="2.55E+11"/>
    <s v=""/>
    <s v=""/>
    <n v="36.716178999999997"/>
    <n v="-1.078965"/>
    <s v="Kiambu"/>
    <s v="Githunguri"/>
    <s v="Githiga"/>
    <s v="Kanjegeni"/>
    <s v="12"/>
    <s v="Wonderflame Biogas Contractors"/>
    <s v="Robert Kagwe"/>
    <s v="254725352364"/>
    <s v="Informal Business"/>
    <x v="0"/>
  </r>
  <r>
    <s v="VPA6"/>
    <s v="KE-KER-1705-23349"/>
    <x v="1"/>
    <s v=""/>
    <s v="1st April,2017"/>
    <d v="2017-04-01T00:00:00"/>
    <s v="21st May,2017"/>
    <d v="2017-05-21T00:00:00"/>
    <s v="Cheruiyot Wesly"/>
    <s v="Male"/>
    <s v="25920698"/>
    <s v="710447222"/>
    <s v="2.55E+11"/>
    <s v=""/>
    <s v=""/>
    <n v="35.135475999999997"/>
    <n v="-0.586395"/>
    <s v="Kericho"/>
    <s v="Bureti"/>
    <s v="Cheborge"/>
    <s v="Siryat"/>
    <s v="8"/>
    <s v="Philip Kurgat"/>
    <s v="Philip Kurgat"/>
    <s v="726616639"/>
    <s v="Informal Business"/>
    <x v="1"/>
  </r>
  <r>
    <s v="VPA6"/>
    <s v="KE-NYE-1705-18358"/>
    <x v="1"/>
    <s v=""/>
    <s v="7th April,2017"/>
    <d v="2017-04-07T00:00:00"/>
    <s v="27th May,2017"/>
    <d v="2017-05-27T00:00:00"/>
    <s v="Wanjira Emily Mugo"/>
    <s v="Female"/>
    <s v="3230866"/>
    <s v="721785875"/>
    <s v="2.55E+11"/>
    <s v=""/>
    <s v="2.55E+11"/>
    <n v="36.784520000000001"/>
    <n v="-0.135126"/>
    <s v="Nyeri"/>
    <s v="Kieni West"/>
    <s v="Mugunda"/>
    <s v="Kariminu"/>
    <s v="8"/>
    <s v="KREEN"/>
    <s v="Frank Renewable Energy Enterprise"/>
    <s v="726985649"/>
    <s v="Informal Business"/>
    <x v="1"/>
  </r>
  <r>
    <s v="VPA6"/>
    <s v="KE-MAC-1612-15502"/>
    <x v="1"/>
    <s v=""/>
    <s v="11th November,2016"/>
    <d v="2016-11-11T00:00:00"/>
    <s v="31st December,2016"/>
    <d v="2016-12-31T00:00:00"/>
    <s v="Peter Nguza"/>
    <s v="Male"/>
    <s v="20997095"/>
    <s v="721374954"/>
    <s v="721374954"/>
    <s v=""/>
    <s v=""/>
    <n v="37.367046999999999"/>
    <n v="-1.2898769999999999"/>
    <s v="Machakos"/>
    <s v="Kangundo"/>
    <s v="Kangundo"/>
    <s v="Kikambuani"/>
    <s v="10"/>
    <s v="Willy Kauni"/>
    <s v="Willy Kauni"/>
    <s v=""/>
    <s v="Informal Business"/>
    <x v="0"/>
  </r>
  <r>
    <s v="VPA6"/>
    <s v="KE-UAS-1703-19078"/>
    <x v="1"/>
    <s v=""/>
    <s v="5th February,2017"/>
    <d v="2017-02-05T00:00:00"/>
    <s v="27th March,2017"/>
    <d v="2017-03-27T00:00:00"/>
    <s v="Cheruiyot Samuel"/>
    <s v="Male"/>
    <s v="7137452"/>
    <s v="723831185"/>
    <s v="2.55E+11"/>
    <s v=""/>
    <s v=""/>
    <n v="35.202530000000003"/>
    <n v="0.41769400000000001"/>
    <s v="Uasin Gishu"/>
    <s v="Kapseret"/>
    <s v="Kapseret"/>
    <s v="Airport"/>
    <s v="8"/>
    <s v="Erickson K Musani"/>
    <s v="Ericson Kibet Musani"/>
    <s v=""/>
    <s v="Informal Business"/>
    <x v="0"/>
  </r>
  <r>
    <s v="VPA6"/>
    <s v="KE-NYA-1705-19676"/>
    <x v="1"/>
    <s v=""/>
    <s v="22nd March,2017"/>
    <d v="2017-03-22T00:00:00"/>
    <s v="11th May,2017"/>
    <d v="2017-05-11T00:00:00"/>
    <s v="Kamanda Robert"/>
    <s v="Male"/>
    <s v="2249290"/>
    <s v="722947717"/>
    <s v="2.55E+11"/>
    <s v=""/>
    <s v=""/>
    <n v="34.933590000000002"/>
    <n v="-0.57840800000000003"/>
    <s v="Nyamira"/>
    <s v="Nyamira"/>
    <s v="Siamani"/>
    <s v="Siamani"/>
    <s v="6"/>
    <s v="Joel N Moigare"/>
    <s v="Joel Nyambane Moigare"/>
    <s v="710208102"/>
    <s v="Informal Business"/>
    <x v="0"/>
  </r>
  <r>
    <s v="VPA6"/>
    <s v="KE-KIS-1704-18246"/>
    <x v="1"/>
    <s v=""/>
    <s v="11th March,2017"/>
    <d v="2017-03-11T00:00:00"/>
    <s v="30th April,2017"/>
    <d v="2017-04-30T00:00:00"/>
    <s v="Mengo Joseph"/>
    <s v="Male"/>
    <s v="6542274"/>
    <s v="710143576"/>
    <s v="2.55E+11"/>
    <s v=""/>
    <s v="2.55E+11"/>
    <n v="34.730387"/>
    <n v="-0.64411700000000005"/>
    <s v="Kisii"/>
    <s v="Kisii Central"/>
    <s v="Nyakoe"/>
    <s v="Gomba"/>
    <s v="12"/>
    <s v="Thomas Masese Gikona"/>
    <s v="Thomas Masese Gekona"/>
    <s v="729577089"/>
    <s v="Informal Business"/>
    <x v="0"/>
  </r>
  <r>
    <s v="VPA6"/>
    <s v="KE-KIS-1705-18247"/>
    <x v="1"/>
    <s v=""/>
    <s v="1st April,2017"/>
    <d v="2017-04-01T00:00:00"/>
    <s v="21st May,2017"/>
    <d v="2017-05-21T00:00:00"/>
    <s v="Ogesi Johnson Ombaba"/>
    <s v="Male"/>
    <s v="23425736"/>
    <s v="727981908"/>
    <s v="2.55E+11"/>
    <s v=""/>
    <s v="2.55E+11"/>
    <n v="34.769764000000002"/>
    <n v="-0.67558099999999999"/>
    <s v="Kisii"/>
    <s v="Kisii Central"/>
    <s v="Township"/>
    <s v="Kenoka"/>
    <s v="12"/>
    <s v="Thomas Masese Gikona"/>
    <s v="Thomas Masese Gekona"/>
    <s v="729577089"/>
    <s v="Informal Business"/>
    <x v="0"/>
  </r>
  <r>
    <s v="VPA6"/>
    <s v="KE-KIA-1707-17818"/>
    <x v="1"/>
    <s v=""/>
    <s v="13th May,2017"/>
    <d v="2017-05-13T00:00:00"/>
    <s v="2nd July,2017"/>
    <d v="2017-07-02T00:00:00"/>
    <s v="Charles Gitau"/>
    <s v="Male"/>
    <s v="5698785"/>
    <s v="722287646"/>
    <s v="2.55E+11"/>
    <s v=""/>
    <s v=""/>
    <n v="36.850949"/>
    <n v="-1.103526"/>
    <s v="Kiambu"/>
    <s v="Githunguri"/>
    <s v="Kiambu"/>
    <s v="Riagithu"/>
    <s v="10"/>
    <s v="Geoffrey Ndua Mbugua"/>
    <s v="Geoffrey Ndua Mbugua"/>
    <s v="724608147"/>
    <s v="Informal Business"/>
    <x v="1"/>
  </r>
  <r>
    <s v="VPA6"/>
    <s v="KE-KIA-1703-17816"/>
    <x v="1"/>
    <s v=""/>
    <s v="26th January,2017"/>
    <d v="2017-01-26T00:00:00"/>
    <s v="17th March,2017"/>
    <d v="2017-03-17T00:00:00"/>
    <s v="Kanogu Robert"/>
    <s v="Male"/>
    <s v="21251902"/>
    <s v="726778634"/>
    <s v="2.55E+11"/>
    <s v=""/>
    <s v=""/>
    <n v="36.636325999999997"/>
    <n v="-1.118112"/>
    <s v="Kiambu"/>
    <s v="Limuru"/>
    <s v="Loyal"/>
    <s v="Nderu"/>
    <s v="12"/>
    <s v="Geoffrey Ndua Mbugua"/>
    <s v="Geoffrey Ndua Mbugua"/>
    <s v="724608147"/>
    <s v="Informal Business"/>
    <x v="0"/>
  </r>
  <r>
    <s v="VPA6"/>
    <s v="KE-KIA-1707-19876"/>
    <x v="1"/>
    <s v=""/>
    <s v="12th May,2017"/>
    <d v="2017-05-12T00:00:00"/>
    <s v="1st July,2017"/>
    <d v="2017-07-01T00:00:00"/>
    <s v="Njoroge Lucy Wacu"/>
    <s v="Female"/>
    <s v="3572397"/>
    <s v="722497942"/>
    <s v="722497942"/>
    <s v=""/>
    <s v=""/>
    <n v="36.865792999999996"/>
    <n v="-1.091747"/>
    <s v="Kiambu"/>
    <s v="Githunguri"/>
    <s v="Ngewa"/>
    <s v="Ngewa"/>
    <s v="8"/>
    <s v="Joseph Ndua Tatu"/>
    <s v="Joseph Ndua Tatu"/>
    <s v="716374871"/>
    <s v="Informal Business"/>
    <x v="1"/>
  </r>
  <r>
    <s v="VPA6"/>
    <s v="KE-KIA-1704-19877"/>
    <x v="1"/>
    <s v=""/>
    <s v="7th March,2017"/>
    <d v="2017-03-07T00:00:00"/>
    <s v="26th April,2017"/>
    <d v="2017-04-26T00:00:00"/>
    <s v="Ngotho Dickson Ndichu"/>
    <s v="Male"/>
    <s v="9924779"/>
    <s v="726461621"/>
    <s v="2.55E+11"/>
    <s v=""/>
    <s v=""/>
    <n v="36.866827999999998"/>
    <n v="-1.090632"/>
    <s v="Kiambu"/>
    <s v="Githunguri"/>
    <s v="Githunguri"/>
    <s v="Ngewa"/>
    <s v="6"/>
    <s v="Joseph Ndua Tatu"/>
    <s v="Joseph Ndua Tatu"/>
    <s v="716374871"/>
    <s v="Informal Business"/>
    <x v="0"/>
  </r>
  <r>
    <s v="VPA6"/>
    <s v="KE-KIA-1704-19878"/>
    <x v="1"/>
    <s v=""/>
    <s v="1st March,2017"/>
    <d v="2017-03-01T00:00:00"/>
    <s v="20th April,2017"/>
    <d v="2017-04-20T00:00:00"/>
    <s v="Kamau Salome Njoki"/>
    <s v="Female"/>
    <s v="4242272"/>
    <s v="727286062"/>
    <s v="2.55E+11"/>
    <s v=""/>
    <s v=""/>
    <n v="36.869177000000001"/>
    <n v="-1.097901"/>
    <s v="Kiambu"/>
    <s v="Githunguri"/>
    <s v="Githunguri"/>
    <s v="Ngewa"/>
    <s v="8"/>
    <s v="Joseph Ndua Tatu"/>
    <s v="Joseph Ndua Tatu"/>
    <s v="716374871"/>
    <s v="Informal Business"/>
    <x v="1"/>
  </r>
  <r>
    <s v="VPA6"/>
    <s v="KE-KIA-1705-17817"/>
    <x v="1"/>
    <s v=""/>
    <s v="30th March,2017"/>
    <d v="2017-03-30T00:00:00"/>
    <s v="19th May,2017"/>
    <d v="2017-05-19T00:00:00"/>
    <s v="Njuguna Wallace Kinyua"/>
    <s v="Male"/>
    <s v="3077257"/>
    <s v="724035952"/>
    <s v="2.55E+11"/>
    <s v=""/>
    <s v=""/>
    <n v="36.783216000000003"/>
    <n v="-1.0302720000000001"/>
    <s v="Kiambu"/>
    <s v="Githunguri"/>
    <s v="Githunguri"/>
    <s v="Kamuchege"/>
    <n v="8"/>
    <s v="Geoffrey Ndua Mbugua"/>
    <s v="Geoffrey Ndua Mbugua"/>
    <s v="724608147"/>
    <s v="Informal Business"/>
    <x v="0"/>
  </r>
  <r>
    <s v="VPA6"/>
    <s v="KE-LAI-1710-19176"/>
    <x v="0"/>
    <s v="Under Verification"/>
    <s v="18th July,2017"/>
    <d v="2017-07-18T00:00:00"/>
    <s v="18th October,2017"/>
    <d v="2017-10-18T00:00:00"/>
    <s v="Mathu Joseph Matu"/>
    <s v="Male"/>
    <s v="22035648"/>
    <s v="0796387426"/>
    <s v="796387426"/>
    <s v=""/>
    <s v="796387426"/>
    <n v="37.147281999999997"/>
    <n v="0.10474700000000001"/>
    <s v="Laikipia"/>
    <s v="Laikipia North"/>
    <s v="Timau"/>
    <s v="Ngenia"/>
    <s v="10"/>
    <s v="George Kiriungi Ngatia"/>
    <s v="Geirge"/>
    <s v="715529912"/>
    <s v="Informal Business"/>
    <x v="1"/>
  </r>
  <r>
    <s v="VPA6"/>
    <s v="KE-TRA-1703-22489"/>
    <x v="1"/>
    <s v=""/>
    <s v="15th January,2017"/>
    <d v="2017-01-15T00:00:00"/>
    <s v="6th March,2017"/>
    <d v="2017-03-06T00:00:00"/>
    <s v="Kubok Leonard Kibet"/>
    <s v="Male"/>
    <s v="11784749"/>
    <s v="721813908"/>
    <s v="2.55E+11"/>
    <s v=""/>
    <s v="2.55E+11"/>
    <n v="35.083089000000001"/>
    <n v="1.084492"/>
    <s v="Trans Nzoia"/>
    <s v="Trans Nzoia East"/>
    <s v="Statunga"/>
    <s v="Siyoi"/>
    <s v="12"/>
    <s v="Lilian Lelei"/>
    <s v="Lilian Lelei"/>
    <s v="710494562"/>
    <s v="Informal Business"/>
    <x v="0"/>
  </r>
  <r>
    <s v="VPA6"/>
    <s v="KE-KIA-1706-19879"/>
    <x v="1"/>
    <s v=""/>
    <s v="2nd May,2017"/>
    <d v="2017-05-02T00:00:00"/>
    <s v="21st June,2017"/>
    <d v="2017-06-21T00:00:00"/>
    <s v="Joyce Mwaura Mwihaki"/>
    <s v="Female"/>
    <s v="896080"/>
    <s v="727629269"/>
    <s v="2.55E+11"/>
    <s v=""/>
    <s v="2.55E+11"/>
    <n v="36.811489999999999"/>
    <n v="-1.14025"/>
    <s v="Kiambu"/>
    <s v="Githunguri"/>
    <s v="Ting'Ang'A"/>
    <s v="Ngaita"/>
    <s v="12"/>
    <s v="Joseph Ndua Tatu"/>
    <s v="Joseph Ndua Tatu"/>
    <s v="716374871"/>
    <s v="Informal Business"/>
    <x v="1"/>
  </r>
  <r>
    <s v="VPA6"/>
    <s v="KE-NYA-1707-18359"/>
    <x v="1"/>
    <s v=""/>
    <s v="12th May,2017"/>
    <d v="2017-05-12T00:00:00"/>
    <s v="1st July,2017"/>
    <d v="2017-07-01T00:00:00"/>
    <s v="Kamamia Margret Wambui"/>
    <s v="Female"/>
    <s v="5551768"/>
    <s v="725997139"/>
    <s v="2.55E+11"/>
    <s v=""/>
    <s v="2.55E+11"/>
    <n v="36.543633"/>
    <n v="-6.9212999999999997E-2"/>
    <s v="Nyandarua"/>
    <s v="Ndaragwa"/>
    <s v="Kahutha"/>
    <s v="Kahutha"/>
    <s v="6"/>
    <s v="KREEN"/>
    <s v="Frank Renewable Energy Enterprise"/>
    <s v="726985649"/>
    <s v="Informal Business"/>
    <x v="1"/>
  </r>
  <r>
    <s v="VPA6"/>
    <s v="KE-TRA-1706-17665"/>
    <x v="1"/>
    <s v=""/>
    <s v="28th May,2017"/>
    <d v="2017-05-28T00:00:00"/>
    <s v="14th June,2017"/>
    <d v="2017-06-14T00:00:00"/>
    <s v="Namalwa Stea Wepukhulu"/>
    <s v="Male"/>
    <s v="26532874"/>
    <s v="724568096"/>
    <s v="2.55E+11"/>
    <s v=""/>
    <s v=""/>
    <n v="35.142989"/>
    <n v="1.1374120000000001"/>
    <s v="Trans Nzoia"/>
    <s v="Cherengany"/>
    <s v="Mwangaza"/>
    <s v="Aruba"/>
    <s v="10"/>
    <s v="Aggrey Itavale"/>
    <s v="Aggrey Itavale"/>
    <s v="712208650"/>
    <s v="Informal Business"/>
    <x v="0"/>
  </r>
  <r>
    <s v="VPA6"/>
    <s v="KE-MAC-1712-17927"/>
    <x v="1"/>
    <s v=""/>
    <s v="11th November,2017"/>
    <d v="2017-11-11T00:00:00"/>
    <s v="31st December,2017"/>
    <d v="2017-12-31T00:00:00"/>
    <s v="Mwangangi Amos Ndolo"/>
    <s v="Male"/>
    <s v="3875241"/>
    <s v="721308348"/>
    <s v="2.55E+11"/>
    <s v=""/>
    <s v="2.55E+11"/>
    <n v="37.357714999999999"/>
    <n v="-1.2378670000000001"/>
    <s v="Machakos"/>
    <s v="Kangundo"/>
    <s v="Matungulu East"/>
    <s v="Itheuni"/>
    <s v="8"/>
    <s v="Joram Gathogo Mutahi"/>
    <s v="Joram Gathogo Mutahi"/>
    <s v="723684776"/>
    <s v="Informal Business"/>
    <x v="1"/>
  </r>
  <r>
    <s v="VPA6"/>
    <s v="KE-KER-1706-23350"/>
    <x v="1"/>
    <s v=""/>
    <s v="1st May,2017"/>
    <d v="2017-05-01T00:00:00"/>
    <s v="20th June,2017"/>
    <d v="2017-06-20T00:00:00"/>
    <s v="Kurgat Weldon"/>
    <s v="Male"/>
    <s v="25075588"/>
    <s v="723637831"/>
    <s v="2.55E+11"/>
    <s v=""/>
    <s v=""/>
    <n v="35.114949000000003"/>
    <n v="-0.61960999999999999"/>
    <s v="Kericho"/>
    <s v="Bureti"/>
    <s v="Techoget"/>
    <s v="Mombwo"/>
    <s v="6"/>
    <s v="Philip Kurgat"/>
    <s v="Philip Kurgat"/>
    <s v="726616639"/>
    <s v="Informal Business"/>
    <x v="1"/>
  </r>
  <r>
    <s v="VPA6"/>
    <s v="KE-NAN-1712-17911"/>
    <x v="2"/>
    <s v="Demolished"/>
    <s v="8th November,2017"/>
    <d v="2017-11-08T00:00:00"/>
    <s v="28th December,2017"/>
    <d v="2017-12-28T00:00:00"/>
    <s v="Lilian Seurei"/>
    <s v="Female"/>
    <s v="21684990"/>
    <s v="728010904"/>
    <s v="2.55E+11"/>
    <s v=""/>
    <s v="2.55E+11"/>
    <n v="35.321120000000001"/>
    <n v="0.19944700000000001"/>
    <s v="Nandi"/>
    <s v="Nandi Hills"/>
    <s v="Sochoi"/>
    <s v="Lolduga"/>
    <s v="6"/>
    <s v="Job K Soimo"/>
    <s v="Job K Soimo"/>
    <s v="726075203"/>
    <s v="Informal Business"/>
    <x v="1"/>
  </r>
  <r>
    <s v="VPA6"/>
    <s v="KE-MAC-1707-17928"/>
    <x v="1"/>
    <s v=""/>
    <s v="18th May,2017"/>
    <d v="2017-05-18T00:00:00"/>
    <s v="7th July,2017"/>
    <d v="2017-07-07T00:00:00"/>
    <s v="Menge Robert Nyamweya"/>
    <s v="Male"/>
    <s v="14859071"/>
    <s v="725555990"/>
    <s v="2.55E+11"/>
    <s v=""/>
    <s v="2.55E+11"/>
    <n v="37.251105000000003"/>
    <n v="-1.2044649999999999"/>
    <s v="Machakos"/>
    <s v="Matungulu"/>
    <s v="Matungulu West"/>
    <s v="Wendano"/>
    <s v="10"/>
    <s v="Joram Gathogo Mutahi"/>
    <s v="Joram Gathogo Mutahi"/>
    <s v="723684776"/>
    <s v="Informal Business"/>
    <x v="1"/>
  </r>
  <r>
    <s v="VPA6"/>
    <s v="KE-SAM-1710-17656"/>
    <x v="1"/>
    <s v=""/>
    <s v="31st July,2017"/>
    <d v="2017-07-31T00:00:00"/>
    <s v="7th October,2017"/>
    <d v="2017-10-07T00:00:00"/>
    <s v="Ngatia Roba Mnyeri"/>
    <s v="Female"/>
    <s v="26543643"/>
    <s v="720224481"/>
    <s v="2.55E+11"/>
    <s v=""/>
    <s v=""/>
    <n v="36.697256000000003"/>
    <n v="1.099685"/>
    <s v="Samburu"/>
    <s v="Samburu Central"/>
    <s v="Malaral"/>
    <s v="Malaral"/>
    <s v="10"/>
    <s v="Aggrey Itavale"/>
    <s v="Aggrey Itavale"/>
    <s v="712208650"/>
    <s v="Informal Business"/>
    <x v="0"/>
  </r>
  <r>
    <s v="VPA6"/>
    <s v="KE-SAM-1708-17657"/>
    <x v="1"/>
    <s v=""/>
    <s v="28th June,2017"/>
    <d v="2017-06-28T00:00:00"/>
    <s v="17th August,2017"/>
    <d v="2017-08-17T00:00:00"/>
    <s v="Wahome Frances Kahiga"/>
    <s v="Male"/>
    <s v="23532535"/>
    <s v="720900995"/>
    <s v="2.55E+11"/>
    <s v=""/>
    <s v=""/>
    <n v="36.701391999999998"/>
    <n v="1.110633"/>
    <s v="Samburu"/>
    <s v="Samburu Central"/>
    <s v="Mtaro"/>
    <s v="Mtaro"/>
    <s v="10"/>
    <s v="Aggrey Itavale"/>
    <s v="Aggrey Itavale"/>
    <s v="712208650"/>
    <s v="Informal Business"/>
    <x v="0"/>
  </r>
  <r>
    <s v="VPA6"/>
    <s v="KE-UAS-1702-17786"/>
    <x v="1"/>
    <s v=""/>
    <s v="19th December,2016"/>
    <d v="2016-12-19T00:00:00"/>
    <s v="7th February,2017"/>
    <d v="2017-02-07T00:00:00"/>
    <s v="Simeon Simeon Kiprotich"/>
    <s v="Male"/>
    <s v="14526020"/>
    <s v="722967438"/>
    <s v="2.55E+11"/>
    <s v=""/>
    <s v="2.55E+11"/>
    <n v="35.095132"/>
    <n v="0.60198600000000002"/>
    <s v="Uasin Gishu"/>
    <s v="Turbo"/>
    <s v="Sugoi"/>
    <s v="Mimosa"/>
    <s v="12"/>
    <s v="Eliud Langat"/>
    <s v="Eliud Lagat"/>
    <s v="718180367"/>
    <s v="Informal Business"/>
    <x v="0"/>
  </r>
  <r>
    <s v="VPA6"/>
    <s v="KE-NYE-1708-17716"/>
    <x v="1"/>
    <s v=""/>
    <s v="12th June,2017"/>
    <d v="2017-06-12T00:00:00"/>
    <s v="1st August,2017"/>
    <d v="2017-08-01T00:00:00"/>
    <s v="Mutahi Joseph Kariuki"/>
    <s v="Male"/>
    <s v="7868473"/>
    <s v="729644425"/>
    <s v="2.55E+11"/>
    <s v=""/>
    <s v=""/>
    <n v="37.041162999999997"/>
    <n v="-0.53543499999999999"/>
    <s v="Nyeri"/>
    <s v="Mukurweni"/>
    <s v="Muyu"/>
    <s v="Joe"/>
    <s v="12"/>
    <s v="Rural Green Energy Services"/>
    <s v="Rural Green Energy Services"/>
    <s v="725647705"/>
    <s v="Informal Business"/>
    <x v="0"/>
  </r>
  <r>
    <s v="VPA6"/>
    <s v="KE-MAC-1709-17931"/>
    <x v="1"/>
    <s v=""/>
    <s v="13th July,2017"/>
    <d v="2017-07-13T00:00:00"/>
    <s v="1st September,2017"/>
    <d v="2017-09-01T00:00:00"/>
    <s v="Muli Jonathan Muoki"/>
    <s v="Male"/>
    <s v="7540799"/>
    <s v="729663991"/>
    <s v="2.55E+11"/>
    <s v=""/>
    <s v="2.55E+11"/>
    <n v="37.328125"/>
    <n v="-1.3210120000000001"/>
    <s v="Machakos"/>
    <s v="Kangundo"/>
    <s v="Matetani"/>
    <s v="Matetani"/>
    <s v="10"/>
    <s v="Joram Gathogo Mutahi"/>
    <s v="Joram Gathogo Mutahi"/>
    <s v="723684776"/>
    <s v="Informal Business"/>
    <x v="1"/>
  </r>
  <r>
    <s v="VPA6"/>
    <s v="KE-NAK-1706-21383"/>
    <x v="1"/>
    <s v=""/>
    <s v="12th April,2017"/>
    <d v="2017-04-12T00:00:00"/>
    <s v="1st June,2017"/>
    <d v="2017-06-01T00:00:00"/>
    <s v="Thiongo Serah Wanjiku"/>
    <s v="Female"/>
    <s v="7083412"/>
    <s v="718514995"/>
    <s v="2.55E+11"/>
    <s v=""/>
    <s v=""/>
    <n v="36.168953000000002"/>
    <n v="-0.17333000000000001"/>
    <s v="Nakuru"/>
    <s v="Bahati"/>
    <s v="Bahati"/>
    <s v="Ruguru"/>
    <s v="8"/>
    <s v="Simon Kabucho"/>
    <s v="Simon Kabucho"/>
    <s v="726725953"/>
    <s v="Informal Business"/>
    <x v="1"/>
  </r>
  <r>
    <s v="VPA6"/>
    <s v="KE-NAK-1610-21376"/>
    <x v="1"/>
    <s v=""/>
    <s v="23rd August,2016"/>
    <d v="2016-08-23T00:00:00"/>
    <s v="12th October,2016"/>
    <d v="2016-10-12T00:00:00"/>
    <s v="Kibe James Njunge"/>
    <s v="Male"/>
    <s v="1035250"/>
    <s v="726918896"/>
    <s v="2.55E+11"/>
    <s v=""/>
    <s v=""/>
    <n v="36.161518000000001"/>
    <n v="-0.20100499999999999"/>
    <s v="Nakuru"/>
    <s v="Bahati"/>
    <s v="Bahati"/>
    <s v="Karunga"/>
    <s v="6"/>
    <s v="Simon Kabucho"/>
    <s v="Simon Kabucho"/>
    <s v="726725953"/>
    <s v="Informal Business"/>
    <x v="1"/>
  </r>
  <r>
    <s v="VPA6"/>
    <s v="KE-NAK-1608-22382"/>
    <x v="1"/>
    <s v=""/>
    <s v="19th June,2016"/>
    <d v="2016-06-19T00:00:00"/>
    <s v="8th August,2016"/>
    <d v="2016-08-08T00:00:00"/>
    <s v="Ngugi Grace Njeri"/>
    <s v="Female"/>
    <s v="6342111"/>
    <s v="722136703"/>
    <s v="2.55E+11"/>
    <s v=""/>
    <s v="2.55E+11"/>
    <n v="36.175735000000003"/>
    <n v="-0.16641"/>
    <s v="Nakuru"/>
    <s v="Bahati"/>
    <s v="Bahati"/>
    <s v="Ruguru"/>
    <s v="10"/>
    <s v="Simon Kabucho"/>
    <s v="Simon Kabucho"/>
    <s v="726725953"/>
    <s v="Informal Business"/>
    <x v="1"/>
  </r>
  <r>
    <s v="VPA6"/>
    <s v="KE-NAK-1610-21381"/>
    <x v="1"/>
    <s v=""/>
    <s v="23rd August,2016"/>
    <d v="2016-08-23T00:00:00"/>
    <s v="12th October,2016"/>
    <d v="2016-10-12T00:00:00"/>
    <s v="Ngure Njambi Sicily"/>
    <s v="Male"/>
    <s v="28707831"/>
    <s v="723433259"/>
    <s v="2.55E+11"/>
    <s v=""/>
    <s v="2.55E+11"/>
    <n v="36.180945000000001"/>
    <n v="-0.170095"/>
    <s v="Nakuru"/>
    <s v="Bahati"/>
    <s v="Bahati"/>
    <s v="Karunga"/>
    <s v="10"/>
    <s v="Simon Kabucho"/>
    <s v="Simon Kabucho"/>
    <s v="726725953"/>
    <s v="Informal Business"/>
    <x v="1"/>
  </r>
  <r>
    <s v="VPA6"/>
    <s v="KE-NAK-1709-21380"/>
    <x v="1"/>
    <s v=""/>
    <s v="13th July,2017"/>
    <d v="2017-07-13T00:00:00"/>
    <s v="1st September,2017"/>
    <d v="2017-09-01T00:00:00"/>
    <s v="Kimani Benard Chege"/>
    <s v="Male"/>
    <s v="2568161"/>
    <s v="720976878"/>
    <s v="2.55E+11"/>
    <s v=""/>
    <s v=""/>
    <n v="36.185707000000001"/>
    <n v="-0.15317700000000001"/>
    <s v="Nakuru"/>
    <s v="Bahati"/>
    <s v="Bahati"/>
    <s v="Karunga"/>
    <s v="8"/>
    <s v="Simon Kabucho"/>
    <s v="Simon Kabucho"/>
    <s v="726725953"/>
    <s v="Informal Business"/>
    <x v="1"/>
  </r>
  <r>
    <s v="VPA6"/>
    <s v="KE-NAK-1611-21379"/>
    <x v="1"/>
    <s v=""/>
    <s v="24th September,2016"/>
    <d v="2016-09-24T00:00:00"/>
    <s v="13th November,2016"/>
    <d v="2016-11-13T00:00:00"/>
    <s v="Muchiri Susan Kamene"/>
    <s v="Female"/>
    <s v="24386587"/>
    <s v="723493246"/>
    <s v="2.55E+11"/>
    <s v=""/>
    <s v="2.55E+11"/>
    <n v="36.166407"/>
    <n v="-0.173677"/>
    <s v="Nakuru"/>
    <s v="Bahati"/>
    <s v="Bahati"/>
    <s v="Karunga"/>
    <s v="8"/>
    <s v="Simon Kabucho"/>
    <s v="Simon Kabucho"/>
    <s v="726725953"/>
    <s v="Informal Business"/>
    <x v="1"/>
  </r>
  <r>
    <s v="VPA6"/>
    <s v="KE-NAK-1611-21378"/>
    <x v="1"/>
    <s v=""/>
    <s v="21st September,2016"/>
    <d v="2016-09-21T00:00:00"/>
    <s v="10th November,2016"/>
    <d v="2016-11-10T00:00:00"/>
    <s v="Gitau Ann Wairimu"/>
    <s v="Female"/>
    <s v="27733577"/>
    <s v="714565183"/>
    <s v="2.55E+11"/>
    <s v=""/>
    <s v=""/>
    <n v="36.167662999999997"/>
    <n v="-0.18354699999999999"/>
    <s v="Nakuru"/>
    <s v="Bahati"/>
    <s v="Bahati"/>
    <s v="Karunga"/>
    <s v="8"/>
    <s v="Simon Kabucho"/>
    <s v="Simon Kabucho"/>
    <s v="727725953"/>
    <s v="Informal Business"/>
    <x v="1"/>
  </r>
  <r>
    <s v="VPA6"/>
    <s v="KE-NAK-1701-21377"/>
    <x v="1"/>
    <s v=""/>
    <s v="12th November,2016"/>
    <d v="2016-11-12T00:00:00"/>
    <s v="1st January,2017"/>
    <d v="2017-01-01T00:00:00"/>
    <s v="Ngari Wanjiru Frolence"/>
    <s v="Male"/>
    <s v="7145033"/>
    <s v="710786811"/>
    <s v="2.55E+11"/>
    <s v=""/>
    <s v=""/>
    <n v="36.161377000000002"/>
    <n v="-0.18694"/>
    <s v="Nakuru"/>
    <s v="Bahati"/>
    <s v="Bahati"/>
    <s v="Karunga"/>
    <s v="8"/>
    <s v="Simon Kabucho"/>
    <s v="Simon Kabucho"/>
    <s v="726725953"/>
    <s v="Informal Business"/>
    <x v="1"/>
  </r>
  <r>
    <s v="VPA6"/>
    <s v="KE-NYA-1711-18361"/>
    <x v="1"/>
    <s v=""/>
    <s v="12th September,2017"/>
    <d v="2017-09-12T00:00:00"/>
    <s v="1st November,2017"/>
    <d v="2017-11-01T00:00:00"/>
    <s v="Mbugu George Mukundi"/>
    <s v="Male"/>
    <s v="401594"/>
    <s v="726748224"/>
    <s v="726748224"/>
    <s v=""/>
    <s v="725609350"/>
    <n v="36.365212999999997"/>
    <n v="2.9465000000000002E-2"/>
    <s v="Nyandarua"/>
    <s v="Ol Joro Orok"/>
    <s v="Gatimu"/>
    <s v="Kisima"/>
    <s v="4"/>
    <s v="KREEN"/>
    <s v="Kinyanjui"/>
    <s v="726985649"/>
    <s v="Informal Business"/>
    <x v="1"/>
  </r>
  <r>
    <s v="VPA6"/>
    <s v="KE-NYE-1703-17717"/>
    <x v="1"/>
    <s v=""/>
    <s v="11th January,2017"/>
    <d v="2017-01-11T00:00:00"/>
    <s v="2nd March,2017"/>
    <d v="2017-03-02T00:00:00"/>
    <s v="Mbote Charles Maina"/>
    <s v="Male"/>
    <s v="23455211"/>
    <s v="728727155"/>
    <s v="2.55E+11"/>
    <s v=""/>
    <s v=""/>
    <n v="37.042479"/>
    <n v="-0.56269499999999995"/>
    <s v="Nyeri"/>
    <s v="Mukurweni"/>
    <s v="Muhito"/>
    <s v="Thunguri"/>
    <s v="12"/>
    <s v="Rural Green Energy Services"/>
    <s v="Rural Green Energy Services"/>
    <s v=""/>
    <s v="Informal Business"/>
    <x v="0"/>
  </r>
  <r>
    <s v="VPA6"/>
    <s v="KE-NYE-1512-17718"/>
    <x v="1"/>
    <s v=""/>
    <s v="11th November,2015"/>
    <d v="2015-11-11T00:00:00"/>
    <s v="31st December,2015"/>
    <d v="2015-12-31T00:00:00"/>
    <s v="Gichuki James Kiai"/>
    <s v="Male"/>
    <s v="99999"/>
    <s v="724306261"/>
    <s v="2.55E+11"/>
    <s v=""/>
    <s v=""/>
    <n v="37.052525000000003"/>
    <n v="-0.54919499999999999"/>
    <s v="Nyeri"/>
    <s v="Mukurweni"/>
    <s v="Gaturia"/>
    <s v="Gachiriro"/>
    <s v="10"/>
    <s v="Rural Green Energy Services"/>
    <s v="Rural Green Energy Services"/>
    <s v=""/>
    <s v="Informal Business"/>
    <x v="0"/>
  </r>
  <r>
    <s v="VPA6"/>
    <s v="KE-NYE-1711-17719"/>
    <x v="1"/>
    <s v=""/>
    <s v="5th November,2015"/>
    <d v="2015-11-05T00:00:00"/>
    <s v="30th November,2017"/>
    <d v="2017-11-30T00:00:00"/>
    <s v="Kiruri Peter Githaiga"/>
    <s v="Male"/>
    <s v="6835696"/>
    <s v="724496198"/>
    <s v="2.55E+11"/>
    <s v=""/>
    <s v=""/>
    <n v="37.04701"/>
    <n v="-0.58172400000000002"/>
    <s v="Nyeri"/>
    <s v="Mukurwe-Ini"/>
    <s v="Gikondi"/>
    <s v="Githima"/>
    <s v="10"/>
    <s v="Rural Green Energy Services"/>
    <s v="Rural Green Energy Services"/>
    <s v=""/>
    <s v="Informal Business"/>
    <x v="0"/>
  </r>
  <r>
    <s v="VPA6"/>
    <s v="KE-NYE-1701-17721"/>
    <x v="1"/>
    <s v=""/>
    <s v="12th November,2016"/>
    <d v="2016-11-12T00:00:00"/>
    <s v="1st January,2017"/>
    <d v="2017-01-01T00:00:00"/>
    <s v="Migwi Gladys Wangeci"/>
    <s v="Female"/>
    <s v="11678893"/>
    <s v="723855547"/>
    <s v="2.55E+11"/>
    <s v=""/>
    <s v=""/>
    <n v="37.060968000000003"/>
    <n v="-0.54452500000000004"/>
    <s v="Nyeri"/>
    <s v="Mukurweni"/>
    <s v="Muhito"/>
    <s v="Ngoru"/>
    <s v="12"/>
    <s v="Rural Green Energy Services"/>
    <s v="Rural Green Energy Services"/>
    <s v=""/>
    <s v="Informal Business"/>
    <x v="0"/>
  </r>
  <r>
    <s v="VPA6"/>
    <s v="KE-NYE-1710-17722"/>
    <x v="1"/>
    <s v=""/>
    <s v="14th August,2017"/>
    <d v="2017-08-14T00:00:00"/>
    <s v="3rd October,2017"/>
    <d v="2017-10-03T00:00:00"/>
    <s v="Kamunyo Jane Muthoni"/>
    <s v="Female"/>
    <s v="8978326"/>
    <s v="720484270"/>
    <s v="2.55E+11"/>
    <s v=""/>
    <s v=""/>
    <n v="37.070982000000001"/>
    <n v="-0.54549199999999998"/>
    <s v="Nyeri"/>
    <s v="Mukurweni"/>
    <s v="Muhito"/>
    <s v="Maradi"/>
    <s v="12"/>
    <s v="Rural Green Energy Services"/>
    <s v="Rural Green Energy Services"/>
    <s v=""/>
    <s v="Informal Business"/>
    <x v="0"/>
  </r>
  <r>
    <s v="VPA6"/>
    <s v="KE-NYE-1608-17723"/>
    <x v="1"/>
    <s v=""/>
    <s v="29th July,2016"/>
    <d v="2016-07-29T00:00:00"/>
    <s v="3rd August,2016"/>
    <d v="2016-08-03T00:00:00"/>
    <s v="Theuri Jane Njoki"/>
    <s v="Female"/>
    <s v="10137092"/>
    <s v="722294676"/>
    <s v="2.55E+11"/>
    <s v=""/>
    <s v=""/>
    <n v="37.084420000000001"/>
    <n v="-0.53031300000000003"/>
    <s v="Nyeri"/>
    <s v="Mukurwe-Ini"/>
    <s v="Githii"/>
    <s v="Githongongo"/>
    <s v="16"/>
    <s v="Rural Green Energy Services"/>
    <s v="Rural Green Energy Services"/>
    <s v="725647705"/>
    <s v="Informal Business"/>
    <x v="0"/>
  </r>
  <r>
    <s v="VPA6"/>
    <s v="KE-NYE-1608-17724"/>
    <x v="1"/>
    <s v=""/>
    <s v="12th June,2016"/>
    <d v="2016-06-12T00:00:00"/>
    <s v="1st August,2016"/>
    <d v="2016-08-01T00:00:00"/>
    <s v="Mugo Faith Waithiegeni"/>
    <s v="Female"/>
    <s v="22917715"/>
    <s v="727787835"/>
    <s v="2.55E+11"/>
    <s v=""/>
    <s v="2.55E+11"/>
    <n v="37.085822999999998"/>
    <n v="-0.50239699999999998"/>
    <s v="Nyeri"/>
    <s v="Mathira West"/>
    <s v="Tumutumu"/>
    <s v="Kiambachi"/>
    <s v="12"/>
    <s v="Rural Green Energy Services"/>
    <s v="Rural Green Energy Services"/>
    <s v="725647705"/>
    <s v="Informal Business"/>
    <x v="0"/>
  </r>
  <r>
    <s v="VPA6"/>
    <s v="KE-NYE-1707-17725"/>
    <x v="1"/>
    <s v=""/>
    <s v="12th May,2017"/>
    <d v="2017-05-12T00:00:00"/>
    <s v="1st July,2017"/>
    <d v="2017-07-01T00:00:00"/>
    <s v="Njari Jacinta Wamuyu"/>
    <s v="Female"/>
    <s v="24097135"/>
    <s v="721178218"/>
    <s v="2.55E+11"/>
    <s v=""/>
    <s v="2.55E+11"/>
    <n v="37.082892000000001"/>
    <n v="-0.45507700000000001"/>
    <s v="Nyeri"/>
    <s v="Mathira West"/>
    <s v="Kirimukuyu"/>
    <s v="Rititi"/>
    <s v="12"/>
    <s v="Rural Green Energy Services"/>
    <s v="Rural Green Energy Services"/>
    <s v="725647705"/>
    <s v="Informal Business"/>
    <x v="0"/>
  </r>
  <r>
    <s v="VPA6"/>
    <s v="KE-NYE-1612-23427"/>
    <x v="1"/>
    <s v=""/>
    <s v="11th November,2016"/>
    <d v="2016-11-11T00:00:00"/>
    <s v="31st December,2016"/>
    <d v="2016-12-31T00:00:00"/>
    <s v="Gakiri Ann Mwarania"/>
    <s v="Female"/>
    <s v="22824125"/>
    <s v="725281916"/>
    <s v="2.55E+11"/>
    <s v=""/>
    <s v="2.55E+11"/>
    <n v="37.080677000000001"/>
    <n v="-0.452372"/>
    <s v="Nyeri"/>
    <s v="Mathira West"/>
    <s v="Ngadu"/>
    <s v="Rititi"/>
    <s v="12"/>
    <s v="Rural Green Energy Services"/>
    <s v="Rural Green Energy Services"/>
    <s v="725647705"/>
    <s v="Informal Business"/>
    <x v="0"/>
  </r>
  <r>
    <s v="VPA6"/>
    <s v="KE-NYE-1707-23429"/>
    <x v="1"/>
    <s v=""/>
    <s v="12th May,2017"/>
    <d v="2017-05-12T00:00:00"/>
    <s v="1st July,2017"/>
    <d v="2017-07-01T00:00:00"/>
    <s v="Njogu Purity Nyarwai"/>
    <s v="Female"/>
    <s v="758475"/>
    <s v="722498906"/>
    <s v="2.55E+11"/>
    <s v=""/>
    <s v=""/>
    <n v="37.100622999999999"/>
    <n v="-0.48611700000000002"/>
    <s v="Nyeri"/>
    <s v="Mathira West"/>
    <s v="Tumutumu"/>
    <s v="Giaituu"/>
    <s v="12"/>
    <s v="Rural Green Energy Services"/>
    <s v="Rural Green Energy Services"/>
    <s v="725647705"/>
    <s v="Informal Business"/>
    <x v="3"/>
  </r>
  <r>
    <s v="VPA6"/>
    <s v="KE-KIR-1610-23432"/>
    <x v="1"/>
    <s v=""/>
    <s v="12th August,2016"/>
    <d v="2016-08-12T00:00:00"/>
    <s v="1st October,2016"/>
    <d v="2016-10-01T00:00:00"/>
    <s v="Muchoki Frederick Ngari"/>
    <s v="Male"/>
    <s v="3382216"/>
    <s v="718377132"/>
    <s v="2.55E+11"/>
    <s v=""/>
    <s v=""/>
    <n v="37.250673999999997"/>
    <n v="-0.69873600000000002"/>
    <s v="Kirinyaga"/>
    <s v="Sagana"/>
    <s v="Mutithi"/>
    <s v="Riandira"/>
    <s v="12"/>
    <s v="Rural Green Energy Services"/>
    <s v="Rural Green Energy Services"/>
    <s v="725647705"/>
    <s v="Informal Business"/>
    <x v="3"/>
  </r>
  <r>
    <s v="VPA6"/>
    <s v="KE-KIR-1708-20576"/>
    <x v="1"/>
    <s v=""/>
    <s v="20th July,2017"/>
    <d v="2017-07-20T00:00:00"/>
    <s v="20th August,2017"/>
    <d v="2017-08-20T00:00:00"/>
    <s v="Murage Winfred Ngima"/>
    <s v="Female"/>
    <s v="5757080"/>
    <s v="722266150"/>
    <s v="2.55E+11"/>
    <s v=""/>
    <s v="2.55E+11"/>
    <n v="37.240554000000003"/>
    <n v="-0.484074"/>
    <s v="Kirinyaga"/>
    <s v="Kerugoya/Kutus"/>
    <s v="Mutira"/>
    <s v="Kamuiru"/>
    <s v="10"/>
    <s v="Patrick Kinyua"/>
    <s v="Patrick Kinyua"/>
    <s v=""/>
    <s v="Informal Business"/>
    <x v="0"/>
  </r>
  <r>
    <s v="VPA6"/>
    <s v="KE-NAK-1702-23364"/>
    <x v="1"/>
    <s v=""/>
    <s v="19th December,2016"/>
    <d v="2016-12-19T00:00:00"/>
    <s v="7th February,2017"/>
    <d v="2017-02-07T00:00:00"/>
    <s v="Njorge Stanley Mwangi"/>
    <s v="Male"/>
    <s v="3294885"/>
    <s v="721998010"/>
    <s v="2.55E+11"/>
    <s v=""/>
    <s v=""/>
    <n v="36.169055"/>
    <n v="-0.17912800000000001"/>
    <s v="Nakuru"/>
    <s v="Bahati"/>
    <s v="Wendo"/>
    <s v="Karunga"/>
    <s v="8"/>
    <s v="Peter Kareithi Mwangi"/>
    <s v="Peter Kareithi Mwangi"/>
    <s v="721457192"/>
    <s v="Informal Business"/>
    <x v="1"/>
  </r>
  <r>
    <s v="VPA6"/>
    <s v="KE-MUR-1705-18046"/>
    <x v="1"/>
    <s v=""/>
    <s v="18th March,2017"/>
    <d v="2017-03-18T00:00:00"/>
    <s v="7th May,2017"/>
    <d v="2017-05-07T00:00:00"/>
    <s v="Waita Virginia Muringo"/>
    <s v="Female"/>
    <s v="11547797"/>
    <s v="712825069"/>
    <s v="2.55E+11"/>
    <s v=""/>
    <s v=""/>
    <n v="37.166246999999998"/>
    <n v="-0.85953199999999996"/>
    <s v="Murang'a"/>
    <s v="Maragua"/>
    <s v="Kamahuha"/>
    <s v="Nyagati"/>
    <s v="10"/>
    <s v="Maurice Kinuthia Wangui"/>
    <s v="Maurice Kinuthia Wangui"/>
    <s v="713376894"/>
    <s v="Informal Business"/>
    <x v="0"/>
  </r>
  <r>
    <s v="VPA6"/>
    <s v="KE-MUR-1607-18047"/>
    <x v="1"/>
    <s v=""/>
    <s v="23rd May,2016"/>
    <d v="2016-05-23T00:00:00"/>
    <s v="12th July,2016"/>
    <d v="2016-07-12T00:00:00"/>
    <s v="Ndwati Lucy Wacheke"/>
    <s v="Female"/>
    <s v="1019439"/>
    <s v="712963741"/>
    <s v="2.55E+11"/>
    <s v=""/>
    <s v=""/>
    <n v="37.168275999999999"/>
    <n v="-0.85051299999999996"/>
    <s v="Murang'a"/>
    <s v="Makuyu"/>
    <s v="Kamahuha"/>
    <s v="Kahaini"/>
    <s v="10"/>
    <s v="Maurice Kinuthia Wangui"/>
    <s v="Maurice Kinuthia Wangui"/>
    <s v="713376894"/>
    <s v="Informal Business"/>
    <x v="0"/>
  </r>
  <r>
    <s v="VPA6"/>
    <s v="KE-MUR-1708-18048"/>
    <x v="1"/>
    <s v=""/>
    <s v="1st July,2017"/>
    <d v="2017-07-01T00:00:00"/>
    <s v="20th August,2017"/>
    <d v="2017-08-20T00:00:00"/>
    <s v="Mburu Rosemary Wanjiku"/>
    <s v="Female"/>
    <s v="200941"/>
    <s v="722129328"/>
    <s v="722129328"/>
    <s v=""/>
    <s v=""/>
    <n v="37.030652000000003"/>
    <n v="-0.87982700000000003"/>
    <s v="Murang'a"/>
    <s v="Kandara"/>
    <s v="Kagunduini"/>
    <s v="Machengecha"/>
    <s v="12"/>
    <s v="Maurice Kinuthia Wangui"/>
    <s v="Maurice Kinuthia Wangui"/>
    <s v="713376894"/>
    <s v="Informal Business"/>
    <x v="0"/>
  </r>
  <r>
    <s v="VPA6"/>
    <s v="KE-KER-1706-23351"/>
    <x v="1"/>
    <s v=""/>
    <s v="16th April,2017"/>
    <d v="2017-04-16T00:00:00"/>
    <s v="5th June,2017"/>
    <d v="2017-06-05T00:00:00"/>
    <s v="John John Kosimbei"/>
    <s v="Male"/>
    <s v="736083"/>
    <s v="723806009"/>
    <s v="2.55E+11"/>
    <s v=""/>
    <s v="2.55E+11"/>
    <n v="35.123843999999998"/>
    <n v="-0.59778100000000001"/>
    <s v="Kericho"/>
    <s v="Bureti"/>
    <s v="Cheborge"/>
    <s v="Kapsogut"/>
    <s v="10"/>
    <s v="Philip Kurgat"/>
    <s v="Philip Kurgat"/>
    <s v="726616639"/>
    <s v="Informal Business"/>
    <x v="1"/>
  </r>
  <r>
    <s v="VPA6"/>
    <s v="KE-MAC-1707-18238"/>
    <x v="0"/>
    <s v="Unreachable"/>
    <s v="12th May,2017"/>
    <d v="2017-05-12T00:00:00"/>
    <s v="1st July,2017"/>
    <d v="2017-07-01T00:00:00"/>
    <s v="Kithisya Stephen Muendo"/>
    <s v="Male"/>
    <s v="22108230"/>
    <s v="722979241"/>
    <s v="2.55E+11"/>
    <s v=""/>
    <s v=""/>
    <n v="37.178977000000003"/>
    <n v="-1.56433"/>
    <s v="Machakos"/>
    <s v="Machakos"/>
    <s v="Machakos"/>
    <s v="Miwani"/>
    <n v="6"/>
    <s v="Paksan Ent"/>
    <s v="Lucas Muia"/>
    <s v=""/>
    <s v="Informal Business"/>
    <x v="1"/>
  </r>
  <r>
    <s v="VPA6"/>
    <s v="KE-MAC-1704-18239"/>
    <x v="1"/>
    <s v=""/>
    <s v="10th February,2017"/>
    <d v="2017-02-10T00:00:00"/>
    <s v="1st April,2017"/>
    <d v="2017-04-01T00:00:00"/>
    <s v="Musyoka Michael Mwathula"/>
    <s v="Male"/>
    <s v="99999"/>
    <s v="722137308"/>
    <s v="722137308"/>
    <s v=""/>
    <s v=""/>
    <n v="37.307372000000001"/>
    <n v="-1.311355"/>
    <s v="Machakos"/>
    <s v="Kangundo"/>
    <s v="Kathaana"/>
    <s v="Kathunguri"/>
    <s v="6"/>
    <s v="Paksan Ent"/>
    <s v="Oloo"/>
    <s v=""/>
    <s v="Informal Business"/>
    <x v="1"/>
  </r>
  <r>
    <s v="VPA6"/>
    <s v="KE-MER-1704-23327"/>
    <x v="1"/>
    <s v=""/>
    <s v="14th March,2017"/>
    <d v="2017-03-14T00:00:00"/>
    <s v="16th April,2017"/>
    <d v="2017-04-16T00:00:00"/>
    <s v="Mwamba Catherine Karambu"/>
    <s v="Female"/>
    <s v="13177071"/>
    <s v="721402186"/>
    <s v="721402186"/>
    <s v=""/>
    <s v=""/>
    <n v="37.649678000000002"/>
    <n v="6.0262999999999997E-2"/>
    <s v="Meru"/>
    <s v="Imenti North"/>
    <s v="Kaaga"/>
    <s v="Karumathi"/>
    <s v="6"/>
    <s v="David Kaunga"/>
    <s v="David Kaunga Thanara"/>
    <s v="726368595"/>
    <s v="Informal Business"/>
    <x v="0"/>
  </r>
  <r>
    <s v="VPA6"/>
    <s v="KE-MAC-1707-17929"/>
    <x v="1"/>
    <s v=""/>
    <s v="12th May,2017"/>
    <d v="2017-05-12T00:00:00"/>
    <s v="1st July,2017"/>
    <d v="2017-07-01T00:00:00"/>
    <s v="Matingi Samwel Mutuku"/>
    <s v="Male"/>
    <s v="321214"/>
    <s v="720791612"/>
    <s v="2.55E+11"/>
    <s v=""/>
    <s v="2.55E+11"/>
    <n v="37.358535000000003"/>
    <n v="-1.2288479999999999"/>
    <s v="Machakos"/>
    <s v="Matungulu"/>
    <s v="Kambusu"/>
    <s v="Muumoni"/>
    <s v="6"/>
    <s v="Joram Gathogo Mutahi"/>
    <s v="Joram Gathogo Mutahi"/>
    <s v="723684776"/>
    <s v="Informal Business"/>
    <x v="1"/>
  </r>
  <r>
    <s v="VPA6"/>
    <s v="KE-KIA-1512-15178"/>
    <x v="1"/>
    <s v=""/>
    <s v="11th November,2015"/>
    <d v="2015-11-11T00:00:00"/>
    <s v="31st December,2015"/>
    <d v="2015-12-31T00:00:00"/>
    <s v="Mary Njuguna"/>
    <s v="Female"/>
    <s v="10432226"/>
    <s v="728555509"/>
    <s v="728555509"/>
    <s v=""/>
    <s v="711768477"/>
    <n v="36.575907000000001"/>
    <n v="-1.1703749999999999"/>
    <s v="Kiambu"/>
    <s v="Limuru"/>
    <s v="Gikambura"/>
    <s v="Nduma"/>
    <s v="8"/>
    <s v="David Kangethe"/>
    <s v=""/>
    <s v=""/>
    <s v="Informal Business"/>
    <x v="5"/>
  </r>
  <r>
    <s v="VPA6"/>
    <s v="KE-UAS-1512-14529"/>
    <x v="1"/>
    <s v=""/>
    <s v="11th November,2015"/>
    <d v="2015-11-11T00:00:00"/>
    <s v="31st December,2015"/>
    <d v="2015-12-31T00:00:00"/>
    <s v="Henry Barmao"/>
    <s v="Male"/>
    <s v="99999"/>
    <s v="726716715"/>
    <s v="726716715"/>
    <s v=""/>
    <s v=""/>
    <n v="35.177377999999997"/>
    <n v="0.74079300000000003"/>
    <s v="Uasin Gishu"/>
    <s v="Soy"/>
    <s v="Soy"/>
    <s v="Kipsombe"/>
    <s v="12"/>
    <s v="Luka Kiprop Maiyo"/>
    <s v="Luka Kiprop Maiyo"/>
    <s v=""/>
    <s v="Informal Business"/>
    <x v="0"/>
  </r>
  <r>
    <s v="VPA6"/>
    <s v="KE-NYE-1703-17580"/>
    <x v="1"/>
    <s v=""/>
    <s v="10th January,2017"/>
    <d v="2017-01-10T00:00:00"/>
    <s v="1st March,2017"/>
    <d v="2017-03-01T00:00:00"/>
    <s v="Charles Karanja Mwai"/>
    <s v="Male"/>
    <s v="510440"/>
    <s v="721322938"/>
    <s v="2.55E+11"/>
    <s v=""/>
    <s v="2.55E+11"/>
    <n v="37.158320000000003"/>
    <n v="-0.42608000000000001"/>
    <s v="Nyeri"/>
    <s v="Mathira East"/>
    <s v="Mangutu"/>
    <s v="Giakabei"/>
    <s v="6"/>
    <s v="Zablon Kimindio Kibara"/>
    <s v="Zablon Kimindo Kibara"/>
    <s v="726350010"/>
    <s v="Informal Business"/>
    <x v="0"/>
  </r>
  <r>
    <s v="VPA6"/>
    <s v="KE-NYE-1606-14025"/>
    <x v="2"/>
    <s v="Hostile Client"/>
    <s v="12th April,2016"/>
    <d v="2016-04-12T00:00:00"/>
    <s v="1st June,2016"/>
    <d v="2016-06-01T00:00:00"/>
    <s v="Bonface Murage Gakuya"/>
    <s v="Male"/>
    <s v="26466993"/>
    <s v="723025420"/>
    <s v="723025420"/>
    <s v=""/>
    <s v=""/>
    <n v="37.006616999999999"/>
    <n v="-0.31240800000000002"/>
    <s v="Nyeri"/>
    <s v="Kieni East"/>
    <s v="Kabari"/>
    <s v="Mathari"/>
    <s v="8"/>
    <s v="Nicholas Kimenyi"/>
    <s v=""/>
    <s v=""/>
    <s v="Informal Business"/>
    <x v="0"/>
  </r>
  <r>
    <s v="VPA6"/>
    <s v="KE-KIA-1707-18396"/>
    <x v="1"/>
    <s v=""/>
    <s v="12th May,2017"/>
    <d v="2017-05-12T00:00:00"/>
    <s v="1st July,2017"/>
    <d v="2017-07-01T00:00:00"/>
    <s v="Kabiru Peter Kigenyi"/>
    <s v="Male"/>
    <s v="10425706"/>
    <s v="710335871"/>
    <s v="710335871"/>
    <s v=""/>
    <s v="726896216"/>
    <n v="36.887270000000001"/>
    <n v="-0.99650700000000003"/>
    <s v="Kiambu"/>
    <s v="Gatundu South"/>
    <s v="Ituru"/>
    <s v="Gitatiini"/>
    <s v="12"/>
    <s v="James Njoroge Wainaina"/>
    <s v="James Njoroge Wainaina"/>
    <s v="724760944"/>
    <s v="Informal Business"/>
    <x v="0"/>
  </r>
  <r>
    <s v="VPA6"/>
    <s v="KE-MER-1712-23328"/>
    <x v="1"/>
    <s v=""/>
    <s v="11th November,2017"/>
    <d v="2017-11-11T00:00:00"/>
    <s v="31st December,2017"/>
    <d v="2017-12-31T00:00:00"/>
    <s v="Ikamati Stephen Rimiri"/>
    <s v="Male"/>
    <s v="1834257"/>
    <s v="721283664"/>
    <s v="721283664"/>
    <s v=""/>
    <s v=""/>
    <n v="37.136457"/>
    <n v="3.3891999999999999E-2"/>
    <s v="Meru"/>
    <s v="Buuri"/>
    <s v="Antubamwitu"/>
    <s v="Maumau"/>
    <s v="6"/>
    <s v="David Kaunga"/>
    <s v="David Kaunga Thanara"/>
    <s v="726368595"/>
    <s v="Informal Business"/>
    <x v="0"/>
  </r>
  <r>
    <s v="VPA6"/>
    <s v="KE-UAS-1708-17787"/>
    <x v="1"/>
    <s v=""/>
    <s v="18th June,2017"/>
    <d v="2017-06-18T00:00:00"/>
    <s v="7th August,2017"/>
    <d v="2017-08-07T00:00:00"/>
    <s v="David David Bett"/>
    <s v="Male"/>
    <s v="3842856"/>
    <s v="722382764"/>
    <s v="2.55E+11"/>
    <s v=""/>
    <s v="2.55E+11"/>
    <n v="35.079113"/>
    <n v="0.58754300000000004"/>
    <s v="Uasin Gishu"/>
    <s v="Turbo"/>
    <s v="Sugoi"/>
    <s v="Sosioni"/>
    <s v="12"/>
    <s v="Eliud Langat"/>
    <s v="Eliud Lagat"/>
    <s v="718180367"/>
    <s v="Informal Business"/>
    <x v="0"/>
  </r>
  <r>
    <s v="VPA6"/>
    <s v="KE-NYE-1706-18360"/>
    <x v="1"/>
    <s v=""/>
    <s v="12th April,2017"/>
    <d v="2017-04-12T00:00:00"/>
    <s v="1st June,2017"/>
    <d v="2017-06-01T00:00:00"/>
    <s v="Maina Stephen Kirwea"/>
    <s v="Male"/>
    <s v="11032679"/>
    <s v="722487951"/>
    <s v="2.55E+11"/>
    <s v=""/>
    <s v="2.55E+11"/>
    <n v="36.726578000000003"/>
    <n v="-0.158077"/>
    <s v="Nyeri"/>
    <s v="Kieni West"/>
    <s v="Mugunda"/>
    <s v="Gatemu"/>
    <s v="8"/>
    <s v="KREEN"/>
    <s v="Timothy Maina"/>
    <s v="710341206"/>
    <s v="Informal Business"/>
    <x v="1"/>
  </r>
  <r>
    <s v="VPA6"/>
    <s v="KE-NYE-1512-15126"/>
    <x v="2"/>
    <s v="Hostile Client"/>
    <s v="11th November,2015"/>
    <d v="2015-11-11T00:00:00"/>
    <s v="31st December,2015"/>
    <d v="2015-12-31T00:00:00"/>
    <s v="Margaret Wanjira Mwangi"/>
    <s v="Female"/>
    <s v="20160188"/>
    <s v="712276215"/>
    <s v="712276215"/>
    <s v=""/>
    <s v=""/>
    <n v="37.146419999999999"/>
    <n v="-0.38799299999999998"/>
    <s v="Nyeri"/>
    <s v="Kieni West"/>
    <s v=""/>
    <s v=""/>
    <s v="10"/>
    <s v="Nicholas Kimenyi"/>
    <s v="Nicholas Gichura Kimenyi"/>
    <s v="723268687"/>
    <s v="Informal Business"/>
    <x v="0"/>
  </r>
  <r>
    <s v="VPA6"/>
    <s v="KE-UAS-1601-15996"/>
    <x v="1"/>
    <s v=""/>
    <s v="12th November,2015"/>
    <d v="2015-11-12T00:00:00"/>
    <s v="1st January,2016"/>
    <d v="2016-01-01T00:00:00"/>
    <s v="Joseph Lesiew"/>
    <s v="Male"/>
    <s v="283991"/>
    <s v="722759831"/>
    <s v="722759831"/>
    <s v=""/>
    <s v=""/>
    <n v="35.460222000000002"/>
    <n v="0.429068"/>
    <s v="Uasin Gishu"/>
    <s v="Ainabkoi"/>
    <s v="Kaptagat"/>
    <s v="Jobcentre"/>
    <s v="8"/>
    <s v="Ambrose Koech"/>
    <s v="Ambrose Koech"/>
    <s v="723664529"/>
    <s v="Informal Business"/>
    <x v="0"/>
  </r>
  <r>
    <s v="VPA6"/>
    <s v="KE-EMB-1708-17670"/>
    <x v="1"/>
    <s v=""/>
    <s v="15th June,2017"/>
    <d v="2017-06-15T00:00:00"/>
    <s v="4th August,2017"/>
    <d v="2017-08-04T00:00:00"/>
    <s v="Njeru Alfred Njeru"/>
    <s v="Male"/>
    <s v="26543675"/>
    <s v="724298280"/>
    <s v="2.55E+11"/>
    <s v=""/>
    <s v=""/>
    <n v="37.620891"/>
    <n v="-0.42770999999999998"/>
    <s v="Embu"/>
    <s v="Runyenjes"/>
    <s v="Kathanjure"/>
    <s v="Kenginge"/>
    <s v="10"/>
    <s v="Aggrey Itavale"/>
    <s v="Aggrey Itavale"/>
    <s v="712208650"/>
    <s v="Informal Business"/>
    <x v="0"/>
  </r>
  <r>
    <s v="VPA6"/>
    <s v="KE-TRA-1708-17661"/>
    <x v="1"/>
    <s v=""/>
    <s v="12th June,2017"/>
    <d v="2017-06-12T00:00:00"/>
    <s v="1st August,2017"/>
    <d v="2017-08-01T00:00:00"/>
    <s v="Wanjiko Jane Wanjiko"/>
    <s v="Female"/>
    <s v="33543575"/>
    <s v="727633169"/>
    <s v="2.55E+11"/>
    <s v=""/>
    <s v=""/>
    <n v="35.123440000000002"/>
    <n v="1.151788"/>
    <s v="Trans Nzoia"/>
    <s v="Cherengany"/>
    <s v="Sinyerere"/>
    <s v="Makindu"/>
    <s v="10"/>
    <s v="Aggrey Itavale"/>
    <s v="Aggrey Itavale"/>
    <s v="254712208650"/>
    <s v="Informal Business"/>
    <x v="0"/>
  </r>
  <r>
    <s v="VPA6"/>
    <s v="KE-NAN-1708-17909"/>
    <x v="1"/>
    <s v=""/>
    <s v="12th July,2017"/>
    <d v="2017-07-12T00:00:00"/>
    <s v="4th August,2017"/>
    <d v="2017-08-04T00:00:00"/>
    <s v="Magret Keino"/>
    <s v="Female"/>
    <s v="99999"/>
    <s v="725420600"/>
    <s v="2.55E+11"/>
    <s v=""/>
    <s v="2.55E+11"/>
    <n v="35.302827000000001"/>
    <n v="0.16844000000000001"/>
    <s v="Nandi"/>
    <s v="Nandi Hills"/>
    <s v="Koilot"/>
    <s v="Sigilai"/>
    <s v="10"/>
    <s v="Job K Soimo"/>
    <s v="Job K Soimo"/>
    <s v="726075203"/>
    <s v="Informal Business"/>
    <x v="1"/>
  </r>
  <r>
    <s v="VPA6"/>
    <s v="KE-KIA-1707-17956"/>
    <x v="1"/>
    <s v=""/>
    <s v="12th May,2017"/>
    <d v="2017-05-12T00:00:00"/>
    <s v="1st July,2017"/>
    <d v="2017-07-01T00:00:00"/>
    <s v="Kangi Charles Mbugua"/>
    <s v="Male"/>
    <s v="10045342"/>
    <s v="721236106"/>
    <s v="2.55E+11"/>
    <s v=""/>
    <s v="2.55E+11"/>
    <n v="36.853512000000002"/>
    <n v="-1.079815"/>
    <s v="Kiambu"/>
    <s v="Githunguri"/>
    <s v="Ngewa"/>
    <s v="Nyaga"/>
    <s v="12"/>
    <s v="Joseph Muchirira Mugo"/>
    <s v="Josph Muchirira Mugo"/>
    <s v="254723483314"/>
    <s v="Informal Business"/>
    <x v="0"/>
  </r>
  <r>
    <s v="VPA6"/>
    <s v="KE-MAC-1710-17932"/>
    <x v="1"/>
    <s v=""/>
    <s v="12th August,2017"/>
    <d v="2017-08-12T00:00:00"/>
    <s v="1st October,2017"/>
    <d v="2017-10-01T00:00:00"/>
    <s v="Mbato Robert Muema"/>
    <s v="Male"/>
    <s v="6266888"/>
    <s v="729302105"/>
    <s v="2.55E+11"/>
    <s v=""/>
    <s v="2.55E+11"/>
    <n v="37.303018000000002"/>
    <n v="-1.3469819999999999"/>
    <s v="Machakos"/>
    <s v="Kangundo"/>
    <s v="Kawethei"/>
    <s v="Munike"/>
    <s v="8"/>
    <s v="Joram Gathogo Mutahi"/>
    <s v="Joram Gathogo Mutahi"/>
    <s v="254723684776"/>
    <s v="Informal Business"/>
    <x v="0"/>
  </r>
  <r>
    <s v="VPA6"/>
    <s v="KE-NYE-1708-27722"/>
    <x v="1"/>
    <s v=""/>
    <s v="12th June,2017"/>
    <d v="2017-06-12T00:00:00"/>
    <s v="1st August,2017"/>
    <d v="2017-08-01T00:00:00"/>
    <s v="Waweru Dickson Kiguta"/>
    <s v="Male"/>
    <s v="24441030"/>
    <s v="723332330"/>
    <s v="723332330"/>
    <s v=""/>
    <s v="722580486"/>
    <n v="37.084269999999997"/>
    <n v="-0.49062"/>
    <s v="Nyeri"/>
    <s v="Mathira West"/>
    <s v="Tumutumu"/>
    <s v="Tumutumu"/>
    <s v="10"/>
    <s v="Aggrey Itavale"/>
    <s v="Aggrey Itavale"/>
    <s v="712208650"/>
    <s v="Informal Business"/>
    <x v="0"/>
  </r>
  <r>
    <s v="VPA6"/>
    <s v="KE-KIR-1706-18876"/>
    <x v="1"/>
    <s v=""/>
    <s v="12th April,2017"/>
    <d v="2017-04-12T00:00:00"/>
    <s v="1st June,2017"/>
    <d v="2017-06-01T00:00:00"/>
    <s v="Gerishon Peter Gichuki"/>
    <s v="Male"/>
    <s v="754269"/>
    <s v="723044836"/>
    <s v="2.55E+11"/>
    <s v=""/>
    <s v="2.55E+11"/>
    <n v="37.261910999999998"/>
    <n v="-0.52259299999999997"/>
    <s v="Kirinyaga"/>
    <s v="Kirinyaga Central"/>
    <s v="Kanyekiini"/>
    <s v="Mukinduru"/>
    <s v="6"/>
    <s v="David Chege"/>
    <s v="David Chege Wangui"/>
    <s v="700713274"/>
    <s v="Informal Business"/>
    <x v="1"/>
  </r>
  <r>
    <s v="VPA6"/>
    <s v="KE-UAS-1708-23407"/>
    <x v="1"/>
    <s v=""/>
    <s v="15th June,2017"/>
    <d v="2017-06-15T00:00:00"/>
    <s v="26th August,2017"/>
    <d v="2017-08-26T00:00:00"/>
    <s v="David Kosgei"/>
    <s v="Male"/>
    <s v="7143418"/>
    <s v="722869044"/>
    <s v="2.55E+11"/>
    <s v=""/>
    <s v=""/>
    <n v="35.129083000000001"/>
    <n v="0.88274399999999997"/>
    <s v="Uasin Gishu"/>
    <s v="Soy"/>
    <s v="Moisbridge"/>
    <s v="Tuiyabei"/>
    <s v="8"/>
    <s v="Bernard Ambani"/>
    <s v="Benard Ambani Lumasani"/>
    <s v="728447327"/>
    <s v="Informal Business"/>
    <x v="1"/>
  </r>
  <r>
    <s v="VPA6"/>
    <s v="KE-TRA-1608-23338"/>
    <x v="1"/>
    <s v=""/>
    <s v="26th May,2016"/>
    <d v="2016-05-26T00:00:00"/>
    <s v="22nd August,2016"/>
    <d v="2016-08-22T00:00:00"/>
    <s v="Esther Kipyego"/>
    <s v="Female"/>
    <s v="99999"/>
    <s v="720721105"/>
    <s v="720721105"/>
    <s v=""/>
    <s v=""/>
    <n v="35.267257999999998"/>
    <n v="0.93656499999999998"/>
    <s v="Trans Nzoia"/>
    <s v="Cherengany"/>
    <s v="Cherangany"/>
    <s v="Tuigoin"/>
    <s v="8"/>
    <s v="Emmanuel Kitui"/>
    <s v="Emmanuel Kitui"/>
    <s v="720106138"/>
    <s v="Informal Business"/>
    <x v="0"/>
  </r>
  <r>
    <s v="VPA6"/>
    <s v="KE-TRA-1608-23337"/>
    <x v="1"/>
    <s v=""/>
    <s v="18th June,2016"/>
    <d v="2016-06-18T00:00:00"/>
    <s v="28th August,2016"/>
    <d v="2016-08-28T00:00:00"/>
    <s v="Teresia Cheboi"/>
    <s v="Female"/>
    <s v="4507542"/>
    <s v="720870716"/>
    <s v="720870716"/>
    <s v=""/>
    <s v=""/>
    <n v="35.267937000000003"/>
    <n v="0.93782299999999996"/>
    <s v="Trans Nzoia"/>
    <s v="Cherengany"/>
    <s v="Cherangany"/>
    <s v="Tuigoin"/>
    <s v="8"/>
    <s v="Emmanuel Kitui"/>
    <s v="Emmanuel Kitui"/>
    <s v="720106138"/>
    <s v="Informal Business"/>
    <x v="0"/>
  </r>
  <r>
    <s v="VPA6"/>
    <s v="KE-UAS-1703-20276"/>
    <x v="1"/>
    <s v=""/>
    <s v="16th October,2016"/>
    <d v="2016-10-16T00:00:00"/>
    <s v="10th March,2017"/>
    <d v="2017-03-10T00:00:00"/>
    <s v="Haron Kosut"/>
    <s v="Male"/>
    <s v="12465722"/>
    <s v="721514632"/>
    <s v="721514632"/>
    <s v=""/>
    <s v=""/>
    <n v="35.312680999999998"/>
    <n v="0.86812400000000001"/>
    <s v="Uasin Gishu"/>
    <s v="Soy"/>
    <s v="Koisagat"/>
    <s v="Ngeny"/>
    <n v="8"/>
    <s v="Luka Kiprop Maiyo"/>
    <s v="Luka Kiprop Maiyo"/>
    <s v="723216036"/>
    <s v="Informal Business"/>
    <x v="0"/>
  </r>
  <r>
    <s v="VPA6"/>
    <s v="KE-UAS-1709-20277"/>
    <x v="1"/>
    <s v=""/>
    <s v="25th July,2017"/>
    <d v="2017-07-25T00:00:00"/>
    <s v="13th September,2017"/>
    <d v="2017-09-13T00:00:00"/>
    <s v="Joseph Tuwei"/>
    <s v="Male"/>
    <s v="33318032"/>
    <s v="722309285"/>
    <s v="2.55E+11"/>
    <s v=""/>
    <s v=""/>
    <n v="35.273927"/>
    <n v="0.83533199999999996"/>
    <s v="Uasin Gishu"/>
    <s v="Soy"/>
    <s v="Sirikwa"/>
    <s v="Kapsumbeiwet"/>
    <s v="8"/>
    <s v="Luka Kiprop Maiyo"/>
    <s v="Luka Kiprop Maiyo"/>
    <s v="723216036"/>
    <s v="Informal Business"/>
    <x v="1"/>
  </r>
  <r>
    <s v="VPA6"/>
    <s v="KE-KAK-1708-17857"/>
    <x v="1"/>
    <s v=""/>
    <s v="12th June,2017"/>
    <d v="2017-06-12T00:00:00"/>
    <s v="1st August,2017"/>
    <d v="2017-08-01T00:00:00"/>
    <s v="Kisiangani Paul Nyongesa"/>
    <s v="Male"/>
    <s v="13535121"/>
    <s v="722935564"/>
    <s v="2.55E+11"/>
    <s v=""/>
    <s v="2.55E+11"/>
    <n v="34.801715000000002"/>
    <n v="0.33376"/>
    <s v="Kakamega"/>
    <s v="Kakamega South"/>
    <s v="Shamberere"/>
    <s v="Okumu"/>
    <s v="8"/>
    <s v="Gillet Lihanda"/>
    <s v="Gillet Savayi Lihanda"/>
    <s v="728998455"/>
    <s v="Informal Business"/>
    <x v="1"/>
  </r>
  <r>
    <s v="VPA6"/>
    <s v="KE-KIR-1707-20580"/>
    <x v="1"/>
    <s v=""/>
    <s v="22nd July,2017"/>
    <d v="2017-07-22T00:00:00"/>
    <s v="30th July,2017"/>
    <d v="2017-07-30T00:00:00"/>
    <s v="Kigundu Francis Mwangi"/>
    <s v="Male"/>
    <s v="20418386"/>
    <s v="724550027"/>
    <s v="2.55E+11"/>
    <s v=""/>
    <s v=""/>
    <n v="37.241078000000002"/>
    <n v="-0.481686"/>
    <s v="Kirinyaga"/>
    <s v="Kerugoya/Kutus"/>
    <s v="Mutira"/>
    <s v="Njoguini"/>
    <s v="6"/>
    <s v="Patrick Kinyua"/>
    <s v="Patrick Kinyua"/>
    <s v="716073975"/>
    <s v="Informal Business"/>
    <x v="1"/>
  </r>
  <r>
    <s v="VPA6"/>
    <s v="KE-KIR-1608-18877"/>
    <x v="1"/>
    <s v=""/>
    <s v="22nd June,2016"/>
    <d v="2016-06-22T00:00:00"/>
    <s v="11th August,2016"/>
    <d v="2016-08-11T00:00:00"/>
    <s v="Njagi Rueben Githinji"/>
    <s v="Male"/>
    <s v="4695345"/>
    <s v="722798982"/>
    <s v="2.55E+11"/>
    <s v=""/>
    <s v="2.55E+11"/>
    <n v="37.273237000000002"/>
    <n v="-0.45788000000000001"/>
    <s v="Kirinyaga"/>
    <s v="Kirinyaga"/>
    <s v="Ndia"/>
    <s v="Kiawakara"/>
    <s v="6"/>
    <s v="David Chege"/>
    <s v="David Chege Wangui"/>
    <s v="700713274"/>
    <s v="Informal Business"/>
    <x v="0"/>
  </r>
  <r>
    <s v="VPA6"/>
    <s v="KE-NYA-1707-18879"/>
    <x v="1"/>
    <s v=""/>
    <s v="12th May,2017"/>
    <d v="2017-05-12T00:00:00"/>
    <s v="1st July,2017"/>
    <d v="2017-07-01T00:00:00"/>
    <s v="Kamunge Sarah Wairimu"/>
    <s v="Male"/>
    <s v="13799685"/>
    <s v="714194888"/>
    <s v="2.55E+11"/>
    <s v=""/>
    <s v=""/>
    <n v="36.372954"/>
    <n v="-8.8189000000000003E-2"/>
    <s v="Nyandarua"/>
    <s v="Ol Joro Orok"/>
    <s v="Oljororok"/>
    <s v="Bridge"/>
    <s v="8"/>
    <s v="David Chege"/>
    <s v="Michael Chege"/>
    <s v=""/>
    <s v="Informal Business"/>
    <x v="1"/>
  </r>
  <r>
    <s v="VPA6"/>
    <s v="KE-NYA-1701-18880"/>
    <x v="1"/>
    <s v=""/>
    <s v="12th November,2016"/>
    <d v="2016-11-12T00:00:00"/>
    <s v="1st January,2017"/>
    <d v="2017-01-01T00:00:00"/>
    <s v="Mungai Anthony Mungai"/>
    <s v="Male"/>
    <s v="1836416"/>
    <s v="700362899"/>
    <s v="2.55E+11"/>
    <s v=""/>
    <s v=""/>
    <n v="36.264442000000003"/>
    <n v="-0.176206"/>
    <s v="Nyandarua"/>
    <s v="Ol Joro Orok"/>
    <s v="Charagita"/>
    <s v="Charagita"/>
    <s v="12"/>
    <s v="David Chege"/>
    <s v="Michael Chege"/>
    <s v="700713274"/>
    <s v="Informal Business"/>
    <x v="0"/>
  </r>
  <r>
    <s v="VPA6"/>
    <s v="KE-NYA-1702-27725"/>
    <x v="1"/>
    <s v=""/>
    <s v="25th January,2017"/>
    <d v="2017-01-25T00:00:00"/>
    <s v="23rd February,2017"/>
    <d v="2017-02-23T00:00:00"/>
    <s v="Wanjiru Margret Wanjiru"/>
    <s v="Female"/>
    <s v="99999"/>
    <s v="791696457"/>
    <s v="791696457"/>
    <s v=""/>
    <s v=""/>
    <n v="36.417335000000001"/>
    <n v="6.3033000000000006E-2"/>
    <s v="Nyandarua"/>
    <s v="Ndaragwa"/>
    <s v="Kiriita"/>
    <s v="Kiandege"/>
    <s v="12"/>
    <s v="Peter Wachira Kimari"/>
    <s v="Peter Wachira Kimari"/>
    <s v="724210274"/>
    <s v="Informal Business"/>
    <x v="0"/>
  </r>
  <r>
    <s v="VPA6"/>
    <s v="KE-NAK-1709-18436"/>
    <x v="1"/>
    <s v=""/>
    <s v="27th July,2017"/>
    <d v="2017-07-27T00:00:00"/>
    <s v="15th September,2017"/>
    <d v="2017-09-15T00:00:00"/>
    <s v="Chepkwony Ann Chepkwony"/>
    <s v="Female"/>
    <s v="1132117"/>
    <s v="725176806"/>
    <s v="2.55E+11"/>
    <s v=""/>
    <s v=""/>
    <n v="35.703778"/>
    <n v="-0.55126299999999995"/>
    <s v="Nakuru"/>
    <s v="Njoro"/>
    <s v="Ingata"/>
    <s v="Ogilgei"/>
    <s v="8"/>
    <s v="Towett Kiprotich"/>
    <s v="Towett Kiprotich"/>
    <s v="700536470"/>
    <s v="Informal Business"/>
    <x v="1"/>
  </r>
  <r>
    <s v="VPA6"/>
    <s v="KE-NAK-1608-18437"/>
    <x v="1"/>
    <s v=""/>
    <s v="15th June,2016"/>
    <d v="2016-06-15T00:00:00"/>
    <s v="4th August,2016"/>
    <d v="2016-08-04T00:00:00"/>
    <s v="Ronoh Jane Chelangat"/>
    <s v="Female"/>
    <s v="8751169"/>
    <s v="721298958"/>
    <s v="721298958"/>
    <s v=""/>
    <s v=""/>
    <n v="35.966552"/>
    <n v="-0.29320200000000002"/>
    <s v="Nakuru"/>
    <s v="Njoro"/>
    <s v="Ingata"/>
    <s v="Ogilgei"/>
    <s v="12"/>
    <s v="Towett Kiprotich"/>
    <s v="Towett Kiprotich"/>
    <s v="700536470"/>
    <s v="Informal Business"/>
    <x v="1"/>
  </r>
  <r>
    <s v="VPA6"/>
    <s v="KE-NAR-1708-18139"/>
    <x v="1"/>
    <s v=""/>
    <s v="12th June,2017"/>
    <d v="2017-06-12T00:00:00"/>
    <s v="1st August,2017"/>
    <d v="2017-08-01T00:00:00"/>
    <s v="Chebusit Emily Chepkoech"/>
    <s v="Female"/>
    <s v="27745778"/>
    <s v="723697984"/>
    <s v="0"/>
    <s v=""/>
    <s v=""/>
    <n v="35.582684"/>
    <n v="-0.79066400000000003"/>
    <s v="Narok"/>
    <s v="Narok South"/>
    <s v="Tendwet"/>
    <s v="Tendwet"/>
    <s v="8"/>
    <s v="Joseph Tonui"/>
    <s v="Joseph Tonui"/>
    <s v="725682424"/>
    <s v="Informal Business"/>
    <x v="1"/>
  </r>
  <r>
    <s v="VPA6"/>
    <s v="KE-KER-1708-23352"/>
    <x v="1"/>
    <s v=""/>
    <s v="12th June,2017"/>
    <d v="2017-06-12T00:00:00"/>
    <s v="1st August,2017"/>
    <d v="2017-08-01T00:00:00"/>
    <s v="Ronoh Peter Kipkirui"/>
    <s v="Male"/>
    <s v="22467489"/>
    <s v="720172797"/>
    <s v="2.55E+11"/>
    <s v=""/>
    <s v=""/>
    <n v="35.141043000000003"/>
    <n v="-0.60174000000000005"/>
    <s v="Kericho"/>
    <s v="Bureti"/>
    <s v="Chepwagan"/>
    <s v="Chepwagan"/>
    <s v="10"/>
    <s v="Philip Kurgat"/>
    <s v="Philip Kurgat"/>
    <s v="726616639"/>
    <s v="Informal Business"/>
    <x v="1"/>
  </r>
  <r>
    <s v="VPA6"/>
    <s v="KE-MER-1702-23417"/>
    <x v="1"/>
    <s v=""/>
    <s v="13th December,2016"/>
    <d v="2016-12-13T00:00:00"/>
    <s v="1st February,2017"/>
    <d v="2017-02-01T00:00:00"/>
    <s v="Mwereria Joseph Muriungi"/>
    <s v="Male"/>
    <s v="25163541"/>
    <s v="72077357"/>
    <s v="2.55E+11"/>
    <s v=""/>
    <s v=""/>
    <n v="37.912269999999999"/>
    <n v="0.122354"/>
    <s v="Meru"/>
    <s v="Tigania East"/>
    <s v="Githu"/>
    <s v="Kagiri"/>
    <s v="8"/>
    <s v="Joseph Mbariu"/>
    <s v="Joseph Mbariu"/>
    <s v="722351026"/>
    <s v="Informal Business"/>
    <x v="0"/>
  </r>
  <r>
    <s v="VPA6"/>
    <s v="KE-MER-1606-23418"/>
    <x v="1"/>
    <s v=""/>
    <s v="12th April,2016"/>
    <d v="2016-04-12T00:00:00"/>
    <s v="1st June,2016"/>
    <d v="2016-06-01T00:00:00"/>
    <s v="Kirinya Elizabeth Kajuju"/>
    <s v="Female"/>
    <s v="2468790"/>
    <s v="724541091"/>
    <s v="2.55E+11"/>
    <s v=""/>
    <s v=""/>
    <n v="37.682267000000003"/>
    <n v="4.3787E-2"/>
    <s v="Meru"/>
    <s v="Imenti North"/>
    <s v="Murathankari"/>
    <s v="Kaanje"/>
    <s v="6"/>
    <s v="Joseph Mbariu"/>
    <s v="Joseph Mbariu"/>
    <s v="722351016"/>
    <s v="Informal Business"/>
    <x v="0"/>
  </r>
  <r>
    <s v="VPA6"/>
    <s v="KE-MER-1607-23419"/>
    <x v="1"/>
    <s v=""/>
    <s v="12th May,2016"/>
    <d v="2016-05-12T00:00:00"/>
    <s v="1st July,2016"/>
    <d v="2016-07-01T00:00:00"/>
    <s v="Kithinji Cecelina Gacheri"/>
    <s v="Female"/>
    <s v="14645871"/>
    <s v="726293736"/>
    <s v="2.55E+11"/>
    <s v=""/>
    <s v=""/>
    <n v="37.679091999999997"/>
    <n v="6.0580000000000002E-2"/>
    <s v="Meru"/>
    <s v="Imenti North"/>
    <s v="Chugu"/>
    <s v="Omone"/>
    <s v="8"/>
    <s v="Joseph Mbariu"/>
    <s v="Joseph Mbariu"/>
    <s v="722351016"/>
    <s v="Informal Business"/>
    <x v="0"/>
  </r>
  <r>
    <s v="VPA6"/>
    <s v="KE-MER-1606-23420"/>
    <x v="0"/>
    <s v="Hostile Client"/>
    <s v="12th April,2016"/>
    <d v="2016-04-12T00:00:00"/>
    <s v="1st June,2016"/>
    <d v="2016-06-01T00:00:00"/>
    <s v="Mbariu Joseph M"/>
    <s v="Male"/>
    <s v="23000000"/>
    <s v="715674722"/>
    <s v="2.55E+11"/>
    <s v=""/>
    <s v=""/>
    <n v="37.641571999999996"/>
    <n v="1.3942E-2"/>
    <s v="Meru"/>
    <s v="Imenti North"/>
    <s v="Thimbiri"/>
    <s v="Kathumbi"/>
    <n v="8"/>
    <s v="Joseph Mbariu"/>
    <s v="Joseph Mbariu"/>
    <s v="722351016"/>
    <s v="Informal Business"/>
    <x v="0"/>
  </r>
  <r>
    <s v="VPA6"/>
    <s v="KE-UAS-1612-22280"/>
    <x v="1"/>
    <s v=""/>
    <s v="12th October,2016"/>
    <d v="2016-10-12T00:00:00"/>
    <s v="1st December,2016"/>
    <d v="2016-12-01T00:00:00"/>
    <s v="Caroline Kiptugen"/>
    <s v="Female"/>
    <s v="30309631"/>
    <s v="722647584"/>
    <s v="2.55E+11"/>
    <s v=""/>
    <s v="2.55E+11"/>
    <n v="35.343975"/>
    <n v="0.474638"/>
    <s v="Uasin Gishu"/>
    <s v="Ainabkoi"/>
    <s v="Plateau"/>
    <s v="Sunview"/>
    <s v="10"/>
    <s v="Luka Kiprop Maiyo"/>
    <s v="Luka Kiprop Maiyo"/>
    <s v=""/>
    <s v="Informal Business"/>
    <x v="1"/>
  </r>
  <r>
    <s v="VPA6"/>
    <s v="KE-UAS-1704-20281"/>
    <x v="1"/>
    <s v=""/>
    <s v="10th February,2017"/>
    <d v="2017-02-10T00:00:00"/>
    <s v="1st April,2017"/>
    <d v="2017-04-01T00:00:00"/>
    <s v="David Kemboi"/>
    <s v="Male"/>
    <s v="13366590"/>
    <s v="722379471"/>
    <s v="2.55E+11"/>
    <s v=""/>
    <s v=""/>
    <n v="35.285302000000001"/>
    <n v="0.44813999999999998"/>
    <s v="Uasin Gishu"/>
    <s v="Kapseret"/>
    <s v="Kapseret"/>
    <s v="Madona"/>
    <n v="10"/>
    <s v="Luka Kiprop Maiyo"/>
    <s v="Luka Kiprop Maiyo"/>
    <s v=""/>
    <s v="Informal Business"/>
    <x v="0"/>
  </r>
  <r>
    <s v="VPA6"/>
    <s v="KE-ELG-1605-20284"/>
    <x v="1"/>
    <s v=""/>
    <s v="12th March,2016"/>
    <d v="2016-03-12T00:00:00"/>
    <s v="1st May,2016"/>
    <d v="2016-05-01T00:00:00"/>
    <s v="Joseph Chepwolo"/>
    <s v="Male"/>
    <s v="243232"/>
    <s v="710157259"/>
    <s v="2.55E+11"/>
    <s v=""/>
    <s v=""/>
    <n v="35.486733000000001"/>
    <n v="0.64959"/>
    <s v="Elgeyo/Marakwet"/>
    <s v="Keiyo North"/>
    <s v="Katalel"/>
    <s v="Katalel"/>
    <s v="8"/>
    <s v="Luka Kiprop Maiyo"/>
    <s v="Luka Kiprop Maiyo"/>
    <s v=""/>
    <s v="Informal Business"/>
    <x v="1"/>
  </r>
  <r>
    <s v="VPA6"/>
    <s v="KE-UAS-1610-18099"/>
    <x v="1"/>
    <s v=""/>
    <s v="12th August,2016"/>
    <d v="2016-08-12T00:00:00"/>
    <s v="1st October,2016"/>
    <d v="2016-10-01T00:00:00"/>
    <s v="Malakwen Tuei"/>
    <s v="Male"/>
    <s v="4902426"/>
    <s v="728143226"/>
    <s v="2.55E+11"/>
    <s v=""/>
    <s v=""/>
    <n v="35.224119999999999"/>
    <n v="0.66843699999999995"/>
    <s v="Uasin Gishu"/>
    <s v="Soy"/>
    <s v="Turbo"/>
    <s v="Emgweb"/>
    <s v="10"/>
    <s v="Matthew Kemboi"/>
    <s v="Matthew _x0009_Kemboi"/>
    <s v=""/>
    <s v="Informal Business"/>
    <x v="0"/>
  </r>
  <r>
    <s v="VPA6"/>
    <s v="KE-ELG-1611-20283"/>
    <x v="1"/>
    <s v=""/>
    <s v="20th July,2016"/>
    <d v="2016-07-20T00:00:00"/>
    <s v="19th November,2016"/>
    <d v="2016-11-19T00:00:00"/>
    <s v="Nancy Jelimo"/>
    <s v="Female"/>
    <s v="99999"/>
    <s v="721112083"/>
    <s v="721112083"/>
    <s v=""/>
    <s v=""/>
    <n v="35.492012000000003"/>
    <n v="0.65563000000000005"/>
    <s v="Elgeyo/Marakwet"/>
    <s v="Keiyo North"/>
    <s v="Kamariny"/>
    <s v="Mororio"/>
    <s v="10"/>
    <s v="Luka Kiprop Maiyo"/>
    <s v="Luka Kiprop Maiyo"/>
    <s v="723216036"/>
    <s v="Informal Business"/>
    <x v="0"/>
  </r>
  <r>
    <s v="VPA6"/>
    <s v="KE-UAS-1703-18097"/>
    <x v="1"/>
    <s v=""/>
    <s v="28th October,2016"/>
    <d v="2016-10-28T00:00:00"/>
    <s v="17th March,2017"/>
    <d v="2017-03-17T00:00:00"/>
    <s v="Paul Serem"/>
    <s v="Male"/>
    <s v="99999"/>
    <s v="722443914"/>
    <s v="722443914"/>
    <s v=""/>
    <s v=""/>
    <n v="35.289203000000001"/>
    <n v="0.55844499999999997"/>
    <s v="Uasin Gishu"/>
    <s v="Moiben"/>
    <s v="Kimumu"/>
    <s v="Radah"/>
    <s v="8"/>
    <s v="Matthew Kemboi"/>
    <s v="Matthew _x0009_Kemboi"/>
    <s v="722819916"/>
    <s v="Informal Business"/>
    <x v="0"/>
  </r>
  <r>
    <s v="VPA6"/>
    <s v="KE-LAI-1607-27849"/>
    <x v="1"/>
    <s v=""/>
    <s v="9th June,2016"/>
    <d v="2016-06-09T00:00:00"/>
    <s v="10th July,2016"/>
    <d v="2016-07-10T00:00:00"/>
    <s v="Muthee Ephraim Muthee"/>
    <s v="Male"/>
    <s v="343947"/>
    <s v="722744711"/>
    <s v="2.55E+11"/>
    <s v=""/>
    <s v=""/>
    <n v="36.984836999999999"/>
    <n v="-3.9868000000000001E-2"/>
    <s v="Laikipia"/>
    <s v="Laikipia East"/>
    <s v="Matanya"/>
    <s v="Chuma"/>
    <s v="16"/>
    <s v="Ephraim Muthee"/>
    <s v="Ephraim Muthee"/>
    <s v="722744711"/>
    <s v="Informal Business"/>
    <x v="1"/>
  </r>
  <r>
    <s v="VPA6"/>
    <s v="KE-NAK-1609-20076"/>
    <x v="1"/>
    <s v=""/>
    <s v="13th July,2016"/>
    <d v="2016-07-13T00:00:00"/>
    <s v="1st September,2016"/>
    <d v="2016-09-01T00:00:00"/>
    <s v="Kamithi Samuel"/>
    <s v="Male"/>
    <s v="8615912"/>
    <s v="722604118"/>
    <s v="2.55E+11"/>
    <s v=""/>
    <s v=""/>
    <n v="36.111547999999999"/>
    <n v="-0.23097000000000001"/>
    <s v="Nakuru"/>
    <s v="Bahati"/>
    <s v="Bahati"/>
    <s v="Kiamaina"/>
    <s v="8"/>
    <s v="James Kingori Chege"/>
    <s v=""/>
    <s v=""/>
    <s v="Informal Business"/>
    <x v="1"/>
  </r>
  <r>
    <s v="VPA6"/>
    <s v="KE-NAK-1709-17686"/>
    <x v="1"/>
    <s v=""/>
    <s v="22nd July,2017"/>
    <d v="2017-07-22T00:00:00"/>
    <s v="10th September,2017"/>
    <d v="2017-09-10T00:00:00"/>
    <s v="Mubia Milka"/>
    <s v="Female"/>
    <s v="9688692"/>
    <s v="742817010"/>
    <s v="2.55E+11"/>
    <s v=""/>
    <s v="2.55E+11"/>
    <n v="36.105232999999998"/>
    <n v="-0.23702500000000001"/>
    <s v="Nakuru"/>
    <s v="Nakuru North"/>
    <s v="Bahati"/>
    <s v="Kerima"/>
    <s v="10"/>
    <s v="Anthony Ndungu Kamau"/>
    <s v="Anthony Ndungu"/>
    <s v=""/>
    <s v="Informal Business"/>
    <x v="1"/>
  </r>
  <r>
    <s v="VPA6"/>
    <s v="KE-NAK-1612-21386"/>
    <x v="1"/>
    <s v=""/>
    <s v="12th October,2016"/>
    <d v="2016-10-12T00:00:00"/>
    <s v="1st December,2016"/>
    <d v="2016-12-01T00:00:00"/>
    <s v="Kamau Christopher Karingu"/>
    <s v="Male"/>
    <s v="3631364"/>
    <s v="722425487"/>
    <s v="2.55E+11"/>
    <s v=""/>
    <s v=""/>
    <n v="36.235551999999998"/>
    <n v="1.226E-2"/>
    <s v="Nakuru"/>
    <s v="Subukia"/>
    <s v="Subukia"/>
    <s v="Subukia"/>
    <s v="6"/>
    <s v="Simon kabucho"/>
    <s v="Simon Kabucho"/>
    <s v="726725953"/>
    <s v="Informal Business"/>
    <x v="1"/>
  </r>
  <r>
    <s v="VPA6"/>
    <s v="KE-NAK-1708-18065"/>
    <x v="1"/>
    <s v=""/>
    <s v="12th June,2017"/>
    <d v="2017-06-12T00:00:00"/>
    <s v="1st August,2017"/>
    <d v="2017-08-01T00:00:00"/>
    <s v="Makini Daniel"/>
    <s v="Male"/>
    <s v="25045619"/>
    <s v="723803662"/>
    <s v="2.55E+11"/>
    <s v=""/>
    <s v=""/>
    <n v="36.012439999999998"/>
    <n v="-0.26704499999999998"/>
    <s v="Nakuru"/>
    <s v="Njoro"/>
    <s v="Ngata"/>
    <s v="Bridge"/>
    <s v="10"/>
    <s v="Nelson Mutai"/>
    <s v="Geofrey  Korir"/>
    <s v="724219301"/>
    <s v="Informal Business"/>
    <x v="1"/>
  </r>
  <r>
    <s v="VPA6"/>
    <s v="KE-NAK-1712-18063"/>
    <x v="1"/>
    <s v=""/>
    <s v="11th November,2017"/>
    <d v="2017-11-11T00:00:00"/>
    <s v="31st December,2017"/>
    <d v="2017-12-31T00:00:00"/>
    <s v="Obanga Wilfred"/>
    <s v="Male"/>
    <s v="2165784"/>
    <s v="722461142"/>
    <s v="2.55E+11"/>
    <s v=""/>
    <s v=""/>
    <n v="35.937612999999999"/>
    <n v="-0.23996200000000001"/>
    <s v="Nakuru"/>
    <s v="Rongai"/>
    <s v="Rongai"/>
    <s v="Sobea"/>
    <s v="10"/>
    <s v="Nelson Mutai"/>
    <s v="Nelson Mutai"/>
    <s v="716309134"/>
    <s v="Informal Business"/>
    <x v="1"/>
  </r>
  <r>
    <s v="VPA6"/>
    <s v="KE-NYE-1708-23431"/>
    <x v="1"/>
    <s v=""/>
    <s v="10th July,2017"/>
    <d v="2017-07-10T00:00:00"/>
    <s v="29th August,2017"/>
    <d v="2017-08-29T00:00:00"/>
    <s v="Gathii Samuel"/>
    <s v="Male"/>
    <s v="92636851"/>
    <s v="725647705"/>
    <s v="2.55E+11"/>
    <s v=""/>
    <s v=""/>
    <n v="36.965102000000002"/>
    <n v="-0.41441800000000001"/>
    <s v="Nyeri"/>
    <s v="Nyeri Town"/>
    <s v="Nyeri Municipality"/>
    <s v="Kingongo"/>
    <s v="12"/>
    <s v="Rural Green Energy Services"/>
    <s v="Rural Green Energy Services"/>
    <s v="725647705"/>
    <s v="Informal Business"/>
    <x v="0"/>
  </r>
  <r>
    <s v="VPA6"/>
    <s v="KE-NYE-1601-23435"/>
    <x v="1"/>
    <s v=""/>
    <s v="12th November,2015"/>
    <d v="2015-11-12T00:00:00"/>
    <s v="1st January,2016"/>
    <d v="2016-01-01T00:00:00"/>
    <s v="Ngunjiri Daniel Muriithi"/>
    <s v="Male"/>
    <s v="9142395"/>
    <s v="722641013"/>
    <s v="2.55E+11"/>
    <s v=""/>
    <s v=""/>
    <n v="36.881794999999997"/>
    <n v="-0.44716299999999998"/>
    <s v="Nyeri"/>
    <s v="Tetu"/>
    <s v="Huhoini"/>
    <s v="Kariaini"/>
    <s v="12"/>
    <s v="Rural Green Energy Services"/>
    <s v="Rural Green Energy Services"/>
    <s v="725647705"/>
    <s v="Informal Business"/>
    <x v="0"/>
  </r>
  <r>
    <s v="VPA6"/>
    <s v="KE-NYE-1611-23433"/>
    <x v="1"/>
    <s v=""/>
    <s v="12th September,2016"/>
    <d v="2016-09-12T00:00:00"/>
    <s v="1st November,2016"/>
    <d v="2016-11-01T00:00:00"/>
    <s v="Njai Christopher Muturi"/>
    <s v="Male"/>
    <s v="517891"/>
    <s v="721457057"/>
    <s v="2.55E+11"/>
    <s v=""/>
    <s v=""/>
    <n v="36.950344999999999"/>
    <n v="-0.43683"/>
    <s v="Nyeri"/>
    <s v="Nyeri Town"/>
    <s v="Nyeri Town"/>
    <s v="Ngangarithi"/>
    <s v="12"/>
    <s v="Rural Green Energy Services"/>
    <s v="Rural Green Energy Services"/>
    <s v="725647705"/>
    <s v="Informal Business"/>
    <x v="0"/>
  </r>
  <r>
    <s v="VPA6"/>
    <s v="KE-NYE-1705-23434"/>
    <x v="1"/>
    <s v=""/>
    <s v="12th March,2017"/>
    <d v="2017-03-12T00:00:00"/>
    <s v="1st May,2017"/>
    <d v="2017-05-01T00:00:00"/>
    <s v="Githa Joseph Mwangi"/>
    <s v="Male"/>
    <s v="22139644"/>
    <s v="738436321"/>
    <s v="2.55E+11"/>
    <s v=""/>
    <s v=""/>
    <n v="36.929493000000001"/>
    <n v="-0.441048"/>
    <s v="Nyeri"/>
    <s v="Nyeri Town"/>
    <s v="Mukaro"/>
    <s v="Gitathini"/>
    <s v="8"/>
    <s v="Rural Green Energy Services"/>
    <s v="Rural Green Energy Services"/>
    <s v="725647705"/>
    <s v="Informal Business"/>
    <x v="0"/>
  </r>
  <r>
    <s v="VPA6"/>
    <s v="KE-EMB-1602-22338"/>
    <x v="1"/>
    <s v=""/>
    <s v="13th December,2015"/>
    <d v="2015-12-13T00:00:00"/>
    <s v="1st February,2016"/>
    <d v="2016-02-01T00:00:00"/>
    <s v="Nyaga Eliphas Njeru"/>
    <s v="Male"/>
    <s v="2246789"/>
    <s v="720453087"/>
    <s v="2.55E+11"/>
    <s v=""/>
    <s v=""/>
    <n v="37.590609999999998"/>
    <n v="-0.41351399999999999"/>
    <s v="Embu"/>
    <s v="Runyenjes"/>
    <s v="Runyenjes"/>
    <s v="Kirege"/>
    <s v="6"/>
    <s v="Rural Green Energy Services"/>
    <s v="Rural Green Energy Services"/>
    <s v="725647705"/>
    <s v="Informal Business"/>
    <x v="0"/>
  </r>
  <r>
    <s v="VPA6"/>
    <s v="KE-EMB-1610-22120"/>
    <x v="1"/>
    <s v=""/>
    <s v="12th August,2016"/>
    <d v="2016-08-12T00:00:00"/>
    <s v="1st October,2016"/>
    <d v="2016-10-01T00:00:00"/>
    <s v="Waiganjo Humphrey Joses"/>
    <s v="Male"/>
    <s v="7034191"/>
    <s v="720733159"/>
    <s v="2.55E+11"/>
    <s v=""/>
    <s v=""/>
    <n v="37.588982999999999"/>
    <n v="-0.40970299999999998"/>
    <s v="Embu"/>
    <s v="Runyenjes"/>
    <s v="Runyenjes"/>
    <s v="Kirege"/>
    <s v="6"/>
    <s v="Rural Green Energy Services"/>
    <s v="Rural Green Energy Services"/>
    <s v="725647705"/>
    <s v="Informal Business"/>
    <x v="0"/>
  </r>
  <r>
    <s v="VPA6"/>
    <s v="KE-EMB-1610-22339"/>
    <x v="1"/>
    <s v=""/>
    <s v="12th August,2016"/>
    <d v="2016-08-12T00:00:00"/>
    <s v="1st October,2016"/>
    <d v="2016-10-01T00:00:00"/>
    <s v="Ngari Pauline. Muthoni"/>
    <s v="Female"/>
    <s v="99999"/>
    <s v="727479941"/>
    <s v="2.55E+11"/>
    <s v=""/>
    <s v=""/>
    <n v="37.590983000000001"/>
    <n v="-0.41436299999999998"/>
    <s v="Embu"/>
    <s v="Runyenjes"/>
    <s v="Runyan"/>
    <s v="Kirege"/>
    <s v="6"/>
    <s v="Rural Green Energy Services"/>
    <s v="Rural Green Energy Services"/>
    <s v="725647705"/>
    <s v="Informal Business"/>
    <x v="0"/>
  </r>
  <r>
    <s v="VPA6"/>
    <s v="KE-EMB-1610-22340"/>
    <x v="1"/>
    <s v=""/>
    <s v="12th August,2016"/>
    <d v="2016-08-12T00:00:00"/>
    <s v="1st October,2016"/>
    <d v="2016-10-01T00:00:00"/>
    <s v="Main Sarah Igandu"/>
    <s v="Female"/>
    <s v="1294674"/>
    <s v="718433983"/>
    <s v="2.55E+11"/>
    <s v=""/>
    <s v=""/>
    <n v="37.591270999999999"/>
    <n v="-0.41401300000000002"/>
    <s v="Embu"/>
    <s v="Runyenjes"/>
    <s v="Runyenjes"/>
    <s v="Kirege"/>
    <s v="6"/>
    <s v="Rural Green Energy Services"/>
    <s v="Rural Green Energy Services"/>
    <s v="725647705"/>
    <s v="Informal Business"/>
    <x v="0"/>
  </r>
  <r>
    <s v="VPA6"/>
    <s v="KE-EMB-1701-22341"/>
    <x v="1"/>
    <s v=""/>
    <s v="12th November,2016"/>
    <d v="2016-11-12T00:00:00"/>
    <s v="1st January,2017"/>
    <d v="2017-01-01T00:00:00"/>
    <s v="Muriuki Joseph Muriuki"/>
    <s v="Male"/>
    <s v="8600765"/>
    <s v="717323568"/>
    <s v="2.55E+11"/>
    <s v=""/>
    <s v=""/>
    <n v="37.589632000000002"/>
    <n v="-0.41558299999999998"/>
    <s v="Embu"/>
    <s v="Runyenjes"/>
    <s v="Runyenjes"/>
    <s v="Kirege"/>
    <s v="6"/>
    <s v="Rural Green Energy Services"/>
    <s v="Rural Green Energy Services"/>
    <s v="725647705"/>
    <s v="Informal Business"/>
    <x v="0"/>
  </r>
  <r>
    <s v="VPA6"/>
    <s v="KE-EMB-1609-23440"/>
    <x v="1"/>
    <s v=""/>
    <s v="17th July,2016"/>
    <d v="2016-07-17T00:00:00"/>
    <s v="5th September,2016"/>
    <d v="2016-09-05T00:00:00"/>
    <s v="John Lawrence Nyaga"/>
    <s v="Male"/>
    <s v="9679269"/>
    <s v="713069171"/>
    <s v="713069171"/>
    <s v=""/>
    <s v=""/>
    <n v="37.589818000000001"/>
    <n v="-0.41273599999999999"/>
    <s v="Embu"/>
    <s v="Runyenjes"/>
    <s v="Mufu"/>
    <s v="Kirege"/>
    <s v="6"/>
    <s v="Rural Green Energy Services"/>
    <s v="Rural Green Energy Services"/>
    <s v="725647705"/>
    <s v="Informal Business"/>
    <x v="0"/>
  </r>
  <r>
    <s v="VPA6"/>
    <s v="KE-EMB-1610-22343"/>
    <x v="2"/>
    <s v="Abandoned"/>
    <s v="12th August,2016"/>
    <d v="2016-08-12T00:00:00"/>
    <s v="1st October,2016"/>
    <d v="2016-10-01T00:00:00"/>
    <s v="Nyaga Nasaria Marigu"/>
    <s v="Male"/>
    <s v="3637509"/>
    <s v="711868189"/>
    <s v="2.55E+11"/>
    <s v=""/>
    <s v=""/>
    <n v="37.590255999999997"/>
    <n v="-0.41238799999999998"/>
    <s v="Embu"/>
    <s v="Runyenjes"/>
    <s v="Runyenjes"/>
    <s v="Kirege"/>
    <s v="6"/>
    <s v="Rural Green Energy Services"/>
    <s v="Rural Green Energy Services"/>
    <s v="725647705"/>
    <s v="Informal Business"/>
    <x v="0"/>
  </r>
  <r>
    <s v="VPA6"/>
    <s v="KE-EMB-1610-23442"/>
    <x v="1"/>
    <s v=""/>
    <s v="1st October,2016"/>
    <d v="2016-10-01T00:00:00"/>
    <s v="29th October,2016"/>
    <d v="2016-10-29T00:00:00"/>
    <s v="Njagi Dennis Njiru"/>
    <s v="Male"/>
    <s v="13360222"/>
    <s v="719251316"/>
    <s v="719261316"/>
    <s v=""/>
    <s v="725192319"/>
    <n v="37.592759999999998"/>
    <n v="-0.41222999999999999"/>
    <s v="Embu"/>
    <s v="Runyenjes"/>
    <s v="Runyenjes"/>
    <s v="Kirege"/>
    <s v="6"/>
    <s v="Rural Green Energy Services"/>
    <s v="Rural Green Energy Services"/>
    <s v="725647705"/>
    <s v="Informal Business"/>
    <x v="0"/>
  </r>
  <r>
    <s v="VPA6"/>
    <s v="KE-EMB-1607-22345"/>
    <x v="1"/>
    <s v=""/>
    <s v="12th May,2016"/>
    <d v="2016-05-12T00:00:00"/>
    <s v="1st July,2016"/>
    <d v="2016-07-01T00:00:00"/>
    <s v="Kinyua Esther Igoki"/>
    <s v="Female"/>
    <s v="9285220"/>
    <s v="712351119"/>
    <s v="2.55E+11"/>
    <s v=""/>
    <s v=""/>
    <n v="37.593572999999999"/>
    <n v="-0.41135300000000002"/>
    <s v="Embu"/>
    <s v="Runyenjes"/>
    <s v="Runyenjes"/>
    <s v="Kirege"/>
    <s v="6"/>
    <s v="Rural Green Energy Services"/>
    <s v="Rural Green Energy Services"/>
    <s v="725647705"/>
    <s v="Informal Business"/>
    <x v="0"/>
  </r>
  <r>
    <s v="VPA6"/>
    <s v="KE-EMB-1610-22117"/>
    <x v="1"/>
    <s v=""/>
    <s v="12th August,2016"/>
    <d v="2016-08-12T00:00:00"/>
    <s v="1st October,2016"/>
    <d v="2016-10-01T00:00:00"/>
    <s v="Njeru James Gitonga"/>
    <s v="Male"/>
    <s v="23280273"/>
    <s v="726204005"/>
    <s v="2.55E+11"/>
    <s v=""/>
    <s v=""/>
    <n v="37.595005999999998"/>
    <n v="-0.41130800000000001"/>
    <s v="Embu"/>
    <s v="Runyenjes"/>
    <s v="Runyenjes"/>
    <s v="Kirege"/>
    <s v="6"/>
    <s v="Rural Green Energy Services"/>
    <s v="Rural Green Energy Services"/>
    <s v="725647705"/>
    <s v="Informal Business"/>
    <x v="0"/>
  </r>
  <r>
    <s v="VPA6"/>
    <s v="KE-EMB-1611-22118"/>
    <x v="1"/>
    <s v=""/>
    <s v="10th October,2016"/>
    <d v="2016-10-10T00:00:00"/>
    <s v="29th November,2016"/>
    <d v="2016-11-29T00:00:00"/>
    <s v="Njoe Irene Wanyaga"/>
    <s v="Female"/>
    <s v="12577953"/>
    <s v="724723469"/>
    <s v="724723469"/>
    <s v=""/>
    <s v=""/>
    <n v="37.586924000000003"/>
    <n v="-0.40638299999999999"/>
    <s v="Embu"/>
    <s v="Runyenjes"/>
    <s v="Runyenjes"/>
    <s v="Kirege"/>
    <s v="6"/>
    <s v="Rural Green Energy Services"/>
    <s v="Rural Green Energy Services"/>
    <s v="725647705"/>
    <s v="Informal Business"/>
    <x v="0"/>
  </r>
  <r>
    <s v="VPA6"/>
    <s v="KE-EMB-1608-22119"/>
    <x v="2"/>
    <s v="Abandoned"/>
    <s v="12th June,2016"/>
    <d v="2016-06-12T00:00:00"/>
    <s v="1st August,2016"/>
    <d v="2016-08-01T00:00:00"/>
    <s v="Mugendi James Mugendi"/>
    <s v="Male"/>
    <s v="99999"/>
    <s v="726128090"/>
    <s v="2.55E+11"/>
    <s v=""/>
    <s v=""/>
    <n v="37.590152000000003"/>
    <n v="-0.41105399999999997"/>
    <s v="Embu"/>
    <s v="Runyenjes"/>
    <s v="Runyenjes"/>
    <s v="Kirege"/>
    <s v="6"/>
    <s v="Rural Green Energy Services"/>
    <s v="Rural Green Energy Services"/>
    <s v="725647705"/>
    <s v="Informal Business"/>
    <x v="0"/>
  </r>
  <r>
    <s v="VPA6"/>
    <s v="KE-EMB-1703-22121"/>
    <x v="1"/>
    <s v=""/>
    <s v="10th January,2017"/>
    <d v="2017-01-10T00:00:00"/>
    <s v="1st March,2017"/>
    <d v="2017-03-01T00:00:00"/>
    <s v="Nyaga Janerose Muthoni"/>
    <s v="Male"/>
    <s v="436218"/>
    <s v="704500380"/>
    <s v="2.55E+11"/>
    <s v=""/>
    <s v=""/>
    <n v="37.589722000000002"/>
    <n v="-0.40893099999999999"/>
    <s v="Embu"/>
    <s v="Runyenjes"/>
    <s v="Runyenjes"/>
    <s v="Kirege"/>
    <s v="6"/>
    <s v="Rural Green Energy Services"/>
    <s v="Rural Green Energy Services"/>
    <s v="825647705"/>
    <s v="Informal Business"/>
    <x v="0"/>
  </r>
  <r>
    <s v="VPA6"/>
    <s v="KE-EMB-1610-22122"/>
    <x v="0"/>
    <s v="Grievance"/>
    <s v="29th September,2016"/>
    <d v="2016-09-29T00:00:00"/>
    <s v="29th October,2016"/>
    <d v="2016-10-29T00:00:00"/>
    <s v="Mwenda Livio Njiru"/>
    <s v="Male"/>
    <s v="21873678"/>
    <s v="720369921"/>
    <s v="2.55E+11"/>
    <s v=""/>
    <s v=""/>
    <n v="37.588400999999998"/>
    <n v="-0.40782600000000002"/>
    <s v="Embu"/>
    <s v="Runyenjes"/>
    <s v="Runyenjes"/>
    <s v="Kirege"/>
    <s v="6"/>
    <s v="Rural Green Energy Services"/>
    <s v="Rural Green Energy Services"/>
    <s v="725647705"/>
    <s v="Informal Business"/>
    <x v="0"/>
  </r>
  <r>
    <s v="VPA6"/>
    <s v="KE-EMB-1606-22123"/>
    <x v="0"/>
    <s v="Grievance"/>
    <s v="12th April,2016"/>
    <d v="2016-04-12T00:00:00"/>
    <s v="1st June,2016"/>
    <d v="2016-06-01T00:00:00"/>
    <s v="Njiru Antony Munene"/>
    <s v="Male"/>
    <s v="10367289"/>
    <s v="714125457"/>
    <s v="2.55E+11"/>
    <s v=""/>
    <s v=""/>
    <n v="37.587432"/>
    <n v="-0.40715099999999999"/>
    <s v="Embu"/>
    <s v="Runyenjes"/>
    <s v="Runyenjes"/>
    <s v="Kirege"/>
    <s v="6"/>
    <s v="Rural Green Energy Services"/>
    <s v="Rural Green Energy Services"/>
    <s v="725647705"/>
    <s v="Informal Business"/>
    <x v="0"/>
  </r>
  <r>
    <s v="VPA6"/>
    <s v="KE-EMB-1711-22124"/>
    <x v="1"/>
    <s v=""/>
    <s v="12th September,2017"/>
    <d v="2017-09-12T00:00:00"/>
    <s v="1st November,2017"/>
    <d v="2017-11-01T00:00:00"/>
    <s v="Njagi Charles Kariuki"/>
    <s v="Male"/>
    <s v="99999"/>
    <s v="725701140"/>
    <s v="725701140"/>
    <s v=""/>
    <s v=""/>
    <n v="37.588774000000001"/>
    <n v="-0.404414"/>
    <s v="Embu"/>
    <s v="Runyenjes"/>
    <s v="Runyenjes"/>
    <s v="Kirege"/>
    <s v="6"/>
    <s v="Rural Green Energy Services"/>
    <s v="Rural Green Energy Services"/>
    <s v="725647705"/>
    <s v="Informal Business"/>
    <x v="0"/>
  </r>
  <r>
    <s v="VPA6"/>
    <s v="KE-EMB-1608-22125"/>
    <x v="1"/>
    <s v=""/>
    <s v="12th August,2016"/>
    <d v="2016-08-12T00:00:00"/>
    <s v="29th August,2016"/>
    <d v="2016-08-29T00:00:00"/>
    <s v="Mbaka John Kariuki"/>
    <s v="Male"/>
    <s v="1236578"/>
    <s v="732745079"/>
    <s v="2.55E+11"/>
    <s v=""/>
    <s v=""/>
    <n v="37.587985000000003"/>
    <n v="-0.41037299999999999"/>
    <s v="Embu"/>
    <s v="Runyenjes"/>
    <s v="Runyenjes"/>
    <s v="Kirege"/>
    <s v="6"/>
    <s v="Rural Green Energy Services"/>
    <s v="Rural Green Energy Services"/>
    <s v="725647705"/>
    <s v="Informal Business"/>
    <x v="0"/>
  </r>
  <r>
    <s v="VPA6"/>
    <s v="KE-KIA-1704-17996"/>
    <x v="1"/>
    <s v=""/>
    <s v="1st March,2017"/>
    <d v="2017-03-01T00:00:00"/>
    <s v="20th April,2017"/>
    <d v="2017-04-20T00:00:00"/>
    <s v="Wanjiku Esther"/>
    <s v="Female"/>
    <s v="20840738"/>
    <s v="710322946"/>
    <s v="2.55E+11"/>
    <s v=""/>
    <s v=""/>
    <n v="36.806749000000003"/>
    <n v="-1.119845"/>
    <s v="Kiambu"/>
    <s v="Githunguri"/>
    <s v="Ikinu"/>
    <s v="Ngemwa"/>
    <s v="16"/>
    <s v="Nilelynk Innovators"/>
    <s v="Julias Odhiambo Mboga"/>
    <s v=""/>
    <s v="Informal Business"/>
    <x v="0"/>
  </r>
  <r>
    <s v="VPA6"/>
    <s v="KE-KAJ-1701-17998"/>
    <x v="1"/>
    <s v=""/>
    <s v="12th November,2016"/>
    <d v="2016-11-12T00:00:00"/>
    <s v="1st January,2017"/>
    <d v="2017-01-01T00:00:00"/>
    <s v="Oyieko Dismas"/>
    <s v="Male"/>
    <s v="99999"/>
    <s v="722310920"/>
    <s v="2.55E+11"/>
    <s v=""/>
    <s v=""/>
    <n v="36.638652"/>
    <n v="-1.3547119999999999"/>
    <s v="Kajiado"/>
    <s v="Kajiado West"/>
    <s v="Ngong"/>
    <s v="Ngong"/>
    <s v="10"/>
    <s v="Nilelynk Innovators"/>
    <s v="Julias Odhiambo Mboga"/>
    <s v="732087066"/>
    <s v="Informal Business"/>
    <x v="0"/>
  </r>
  <r>
    <s v="VPA6"/>
    <s v="KE-NAK-1701-22485"/>
    <x v="1"/>
    <s v=""/>
    <s v="1st December,2016"/>
    <d v="2016-12-01T00:00:00"/>
    <s v="20th January,2017"/>
    <d v="2017-01-20T00:00:00"/>
    <s v="Joseph Casaon"/>
    <s v="Male"/>
    <s v="99999"/>
    <s v="783789720"/>
    <s v="2.55E+11"/>
    <s v=""/>
    <s v=""/>
    <n v="36.016686999999997"/>
    <n v="-0.16769700000000001"/>
    <s v="Nakuru"/>
    <s v="Rongai"/>
    <s v="Kabarrak"/>
    <s v="Olo Rongai"/>
    <n v="24"/>
    <s v="John Mwangi Karugu"/>
    <s v="John Mwangi Karugu"/>
    <s v="703789720"/>
    <s v="Informal Business"/>
    <x v="1"/>
  </r>
  <r>
    <s v="VPA6"/>
    <s v="KE-NAK-1706-18062"/>
    <x v="1"/>
    <s v=""/>
    <s v="1st October,2016"/>
    <d v="2016-10-01T00:00:00"/>
    <s v="1st June,2017"/>
    <d v="2017-06-01T00:00:00"/>
    <s v="Yegon Pius"/>
    <s v="Male"/>
    <s v="25398516"/>
    <s v="796097538"/>
    <s v="2.55E+11"/>
    <s v=""/>
    <s v=""/>
    <n v="35.703657999999997"/>
    <n v="-0.55140800000000001"/>
    <s v="Nakuru"/>
    <s v="Kuresoi"/>
    <s v="Olenguruone"/>
    <s v="Kapbugunot"/>
    <s v="6"/>
    <s v="Nelson Mutai"/>
    <s v="Nelson Mutai"/>
    <s v="254716309134"/>
    <s v="Informal Business"/>
    <x v="1"/>
  </r>
  <r>
    <s v="VPA6"/>
    <s v="KE-KIS-1709-18256"/>
    <x v="1"/>
    <s v=""/>
    <s v="13th July,2017"/>
    <d v="2017-07-13T00:00:00"/>
    <s v="1st September,2017"/>
    <d v="2017-09-01T00:00:00"/>
    <s v="Siaga Edwina"/>
    <s v="Female"/>
    <s v="99999"/>
    <s v="722825355"/>
    <s v="2.55E+11"/>
    <s v=""/>
    <s v=""/>
    <n v="34.784388"/>
    <n v="-5.3756999999999999E-2"/>
    <s v="Kisumu"/>
    <s v="Kisumu Central"/>
    <s v="Kisumu"/>
    <s v="Mamboleo"/>
    <s v="8"/>
    <s v="Thomas Mboya Omwadho"/>
    <s v="Thomas Mboya Omwadho"/>
    <s v=""/>
    <s v="Informal Business"/>
    <x v="5"/>
  </r>
  <r>
    <s v="VPA6"/>
    <s v="KE-KER-1707-23353"/>
    <x v="0"/>
    <s v="Non Compliant"/>
    <s v="12th May,2017"/>
    <d v="2017-05-12T00:00:00"/>
    <s v="1st July,2017"/>
    <d v="2017-07-01T00:00:00"/>
    <s v="Yegon Benard Kipkemoi"/>
    <s v="Male"/>
    <s v="23782296"/>
    <s v="720669768"/>
    <s v="2.55E+11"/>
    <s v=""/>
    <s v=""/>
    <n v="35.138205999999997"/>
    <n v="-0.58721500000000004"/>
    <s v="Kericho"/>
    <s v="Bureti"/>
    <s v="Cheborge"/>
    <s v="Chepkulgog"/>
    <s v="8"/>
    <s v="Philip Kurgat"/>
    <s v="Philip Kurgat"/>
    <s v="254726616639"/>
    <s v="Informal Business"/>
    <x v="1"/>
  </r>
  <r>
    <s v="VPA6"/>
    <s v="KE-KAJ-1610-17999"/>
    <x v="1"/>
    <s v=""/>
    <s v="12th August,2016"/>
    <d v="2016-08-12T00:00:00"/>
    <s v="1st October,2016"/>
    <d v="2016-10-01T00:00:00"/>
    <s v="Kemunto Josphine"/>
    <s v="Female"/>
    <s v="9314246"/>
    <s v="724737119"/>
    <s v="2.55E+11"/>
    <s v=""/>
    <s v=""/>
    <n v="36.655602000000002"/>
    <n v="-1.4580599999999999"/>
    <s v="Kajiado"/>
    <s v="Kajiado West"/>
    <s v="Kiserian"/>
    <s v="Kona Baridi"/>
    <s v="10"/>
    <s v="Nilelynk Innovators"/>
    <s v="Julias Odhiambo Mboga"/>
    <s v="254723986066"/>
    <s v="Informal Business"/>
    <x v="0"/>
  </r>
  <r>
    <s v="VPA6"/>
    <s v="KE-UAS-1704-20279"/>
    <x v="1"/>
    <s v=""/>
    <s v="17th November,2016"/>
    <d v="2016-11-17T00:00:00"/>
    <s v="16th April,2017"/>
    <d v="2017-04-16T00:00:00"/>
    <s v="Joseph Waswa"/>
    <s v="Male"/>
    <s v="99999"/>
    <s v="722441544"/>
    <s v="722441544"/>
    <s v=""/>
    <s v=""/>
    <n v="35.232675"/>
    <n v="0.57246300000000006"/>
    <s v="Uasin Gishu"/>
    <s v="Turbo"/>
    <s v="Kapsaos"/>
    <s v="Maili nne"/>
    <n v="8"/>
    <s v="Luka Kiprop Maiyo"/>
    <s v="Luka Kiprop Maiyo"/>
    <s v="723216036"/>
    <s v="Informal Business"/>
    <x v="0"/>
  </r>
  <r>
    <s v="VPA6"/>
    <s v="KE-NYA-1701-18362"/>
    <x v="1"/>
    <s v=""/>
    <s v="12th November,2016"/>
    <d v="2016-11-12T00:00:00"/>
    <s v="1st January,2017"/>
    <d v="2017-01-01T00:00:00"/>
    <s v="Ndiritu Samwel Kamwaga"/>
    <s v="Female"/>
    <s v="22859222"/>
    <s v="721952895"/>
    <s v="2.55E+11"/>
    <s v=""/>
    <s v="2.55E+11"/>
    <n v="36.501837000000002"/>
    <n v="8.3737000000000006E-2"/>
    <s v="Nyandarua"/>
    <s v="Ndaragwa"/>
    <s v="Ndivai"/>
    <s v="Retief"/>
    <s v="12"/>
    <s v="KREEN"/>
    <s v="Timothy Maina"/>
    <s v="710341206"/>
    <s v="Informal Business"/>
    <x v="0"/>
  </r>
  <r>
    <s v="VPA6"/>
    <s v="KE-NYA-1708-18363"/>
    <x v="1"/>
    <s v=""/>
    <s v="12th June,2017"/>
    <d v="2017-06-12T00:00:00"/>
    <s v="1st August,2017"/>
    <d v="2017-08-01T00:00:00"/>
    <s v="Kariuki Samy Mwangi"/>
    <s v="Male"/>
    <s v="5777471"/>
    <s v="711857052"/>
    <s v="2.55E+11"/>
    <s v=""/>
    <s v="2.55E+11"/>
    <n v="36.530613000000002"/>
    <n v="-0.19522100000000001"/>
    <s v="Nyandarua"/>
    <s v="Ndaragwa"/>
    <s v="Mwihoko"/>
    <s v="Ex-Ndaya"/>
    <s v="10"/>
    <s v="KREEN"/>
    <s v="Mwiyoi David"/>
    <s v="254726918324"/>
    <s v="Informal Business"/>
    <x v="1"/>
  </r>
  <r>
    <s v="VPA6"/>
    <s v="KE-NAK-1607-16425"/>
    <x v="1"/>
    <s v=""/>
    <s v="12th May,2016"/>
    <d v="2016-05-12T00:00:00"/>
    <s v="1st July,2016"/>
    <d v="2016-07-01T00:00:00"/>
    <s v="Keter Bornes Agui"/>
    <s v="Female"/>
    <s v="99999"/>
    <s v="722239353"/>
    <s v="722239353"/>
    <s v=""/>
    <s v=""/>
    <n v="35.846992"/>
    <n v="-0.20628199999999999"/>
    <s v="Nakuru"/>
    <s v="Rongai"/>
    <s v="Rongai"/>
    <s v="Salgaa"/>
    <n v="8"/>
    <s v="Charles Ng'eno"/>
    <s v="Charles K Ngeno"/>
    <s v=""/>
    <s v="Informal Business"/>
    <x v="0"/>
  </r>
  <r>
    <s v="VPA6"/>
    <s v="KE-KAK-1710-17858"/>
    <x v="1"/>
    <s v=""/>
    <s v="10th June,2017"/>
    <d v="2017-06-10T00:00:00"/>
    <s v="12th October,2017"/>
    <d v="2017-10-12T00:00:00"/>
    <s v="Waithera Mirriam"/>
    <s v="Female"/>
    <s v="23161838"/>
    <s v="792761048"/>
    <s v="2.55E+11"/>
    <s v=""/>
    <s v=""/>
    <n v="34.940137999999997"/>
    <n v="0.43636799999999998"/>
    <s v="Kakamega"/>
    <s v="Malava"/>
    <s v="East Kabras"/>
    <s v="Iule"/>
    <s v="8"/>
    <s v="Gillet Lihanda"/>
    <s v="Gillet Savayi Lihanda"/>
    <s v="254728998455"/>
    <s v="Informal Business"/>
    <x v="1"/>
  </r>
  <r>
    <s v="VPA6"/>
    <s v="KE-VIH-1710-18126"/>
    <x v="1"/>
    <s v=""/>
    <s v="12th August,2017"/>
    <d v="2017-08-12T00:00:00"/>
    <s v="1st October,2017"/>
    <d v="2017-10-01T00:00:00"/>
    <s v="Haber Rosemary"/>
    <s v="Female"/>
    <s v="3065454"/>
    <s v="704920349"/>
    <s v="2.55E+11"/>
    <s v=""/>
    <s v=""/>
    <n v="34.652417"/>
    <n v="4.1227E-2"/>
    <s v="Vihiga"/>
    <s v="Luanda"/>
    <s v="Emusenjeli"/>
    <s v="Emutsanjeli"/>
    <s v="8"/>
    <s v="Peter O Ong'ai"/>
    <s v="Peter O Ong'ai"/>
    <s v="254718861708"/>
    <s v="Informal Business"/>
    <x v="1"/>
  </r>
  <r>
    <s v="VPA6"/>
    <s v="KE-NAK-1702-18050"/>
    <x v="1"/>
    <s v=""/>
    <s v="13th December,2016"/>
    <d v="2016-12-13T00:00:00"/>
    <s v="1st February,2017"/>
    <d v="2017-02-01T00:00:00"/>
    <s v="Ann Ndungu Njambi"/>
    <s v="Female"/>
    <s v="27747022"/>
    <s v="710798997"/>
    <s v="2.55E+11"/>
    <s v=""/>
    <s v=""/>
    <n v="36.136949999999999"/>
    <n v="-0.151083"/>
    <s v="Nakuru"/>
    <s v="Bahati"/>
    <s v="Bahati"/>
    <s v="Kamiruri"/>
    <s v="10"/>
    <s v="Christopher Njinju Ndungu"/>
    <s v=""/>
    <s v=""/>
    <s v="Informal Business"/>
    <x v="1"/>
  </r>
  <r>
    <s v="VPA6"/>
    <s v="KE-MAC-1710-18286"/>
    <x v="1"/>
    <s v=""/>
    <s v="12th August,2017"/>
    <d v="2017-08-12T00:00:00"/>
    <s v="1st October,2017"/>
    <d v="2017-10-01T00:00:00"/>
    <s v="Mwanza Jackson Mutuku"/>
    <s v="Male"/>
    <s v="1461045"/>
    <s v="726837229"/>
    <s v="2.55E+11"/>
    <s v=""/>
    <s v="2.55E+11"/>
    <n v="37.353012999999997"/>
    <n v="-1.251452"/>
    <s v="Machakos"/>
    <s v="Matungulu"/>
    <s v="Matungulu"/>
    <s v="Hapa Uamani"/>
    <s v="8"/>
    <s v="Blue Frame"/>
    <s v="Blue Frame"/>
    <s v="254726841650"/>
    <s v="Informal Business"/>
    <x v="0"/>
  </r>
  <r>
    <s v="VPA6"/>
    <s v="KE-NYE-1604-22126"/>
    <x v="0"/>
    <s v="Hostile Client"/>
    <s v="16th February,2016"/>
    <d v="2016-02-16T00:00:00"/>
    <s v="6th April,2016"/>
    <d v="2016-04-06T00:00:00"/>
    <s v="Nyakio Esther Nyakio"/>
    <s v="Male"/>
    <s v="99999"/>
    <s v="254721301674"/>
    <s v="2.55E+11"/>
    <s v=""/>
    <s v=""/>
    <n v="36.92971"/>
    <n v="-0.56712499999999999"/>
    <s v="Nyeri"/>
    <s v="Othaya"/>
    <s v="Othaya"/>
    <s v="Nyamari"/>
    <s v="12"/>
    <s v="Rural Green Energy Services"/>
    <s v="Rural Green Energy Services"/>
    <s v="254725647705"/>
    <s v="Informal Business"/>
    <x v="0"/>
  </r>
  <r>
    <s v="VPA6"/>
    <s v="KE-NYE-1702-22127"/>
    <x v="1"/>
    <s v=""/>
    <s v="17th February,2017"/>
    <d v="2017-02-17T00:00:00"/>
    <s v="28th February,2017"/>
    <d v="2017-02-28T00:00:00"/>
    <s v="Wanjora Antony Kingori"/>
    <s v="Male"/>
    <s v="6414867"/>
    <s v="725543620"/>
    <s v="2.55E+11"/>
    <s v=""/>
    <s v="2.55E+11"/>
    <n v="36.936968"/>
    <n v="-0.55207799999999996"/>
    <s v="Nyeri"/>
    <s v="Othaya"/>
    <s v="Othaya"/>
    <s v="Kanyange"/>
    <s v="16"/>
    <s v="Rural Green Energy Services"/>
    <s v="Rural Green Energy Services"/>
    <s v="254725647705"/>
    <s v="Informal Business"/>
    <x v="0"/>
  </r>
  <r>
    <s v="VPA6"/>
    <s v="KE-NYE-1612-22128"/>
    <x v="0"/>
    <s v="Unreachable"/>
    <s v="11th November,2016"/>
    <d v="2016-11-11T00:00:00"/>
    <s v="31st December,2016"/>
    <d v="2016-12-31T00:00:00"/>
    <s v="Njuki Joseph Muchiri"/>
    <s v="Male"/>
    <s v="99999"/>
    <s v="254722380627"/>
    <s v="2.55E+11"/>
    <s v=""/>
    <s v="2.55E+11"/>
    <n v="36.869183"/>
    <n v="-0.52191299999999996"/>
    <s v="Nyeri"/>
    <s v="Othaya"/>
    <s v="Othaya"/>
    <s v="Kina"/>
    <s v="12"/>
    <s v="Rural Green Energy Services"/>
    <s v="Rural Green Energy Services"/>
    <s v="254725647705"/>
    <s v="Informal Business"/>
    <x v="0"/>
  </r>
  <r>
    <s v="VPA6"/>
    <s v="KE-NYE-1712-22129"/>
    <x v="1"/>
    <s v=""/>
    <s v="16th October,2017"/>
    <d v="2017-10-16T00:00:00"/>
    <s v="5th December,2017"/>
    <d v="2017-12-05T00:00:00"/>
    <s v="Kabothu Paul Kidukia"/>
    <s v="Male"/>
    <s v="99999"/>
    <s v="722979276"/>
    <s v="2.55E+11"/>
    <s v=""/>
    <s v=""/>
    <n v="37.0518"/>
    <n v="-0.56053500000000001"/>
    <s v="Nyeri"/>
    <s v="Tetu"/>
    <s v="Othaya"/>
    <s v="Kiamutiga"/>
    <s v="6"/>
    <s v="Rural Green Energy Services"/>
    <s v="Rural Green Energy Services"/>
    <s v="254735647705"/>
    <s v="Informal Business"/>
    <x v="3"/>
  </r>
  <r>
    <s v="VPA6"/>
    <s v="KE-NYE-1710-18364"/>
    <x v="1"/>
    <s v=""/>
    <s v="12th August,2017"/>
    <d v="2017-08-12T00:00:00"/>
    <s v="1st October,2017"/>
    <d v="2017-10-01T00:00:00"/>
    <s v="Mwangi Francis Githinji"/>
    <s v="Female"/>
    <s v="21845557"/>
    <s v="722243291"/>
    <s v="2.55E+11"/>
    <s v=""/>
    <s v="2.55E+11"/>
    <n v="36.955927000000003"/>
    <n v="-0.425902"/>
    <s v="Nyeri"/>
    <s v="Nyeri Town"/>
    <s v="Ruringu"/>
    <s v="Kiamwathi"/>
    <s v="6"/>
    <s v="KREEN"/>
    <s v="Timothy Maina"/>
    <s v="254710341206"/>
    <s v="Informal Business"/>
    <x v="1"/>
  </r>
  <r>
    <s v="VPA6"/>
    <s v="KE-TAI-1710-18456"/>
    <x v="1"/>
    <s v=""/>
    <s v="12th August,2017"/>
    <d v="2017-08-12T00:00:00"/>
    <s v="1st October,2017"/>
    <d v="2017-10-01T00:00:00"/>
    <s v="Wakale Edward Edward"/>
    <s v="Male"/>
    <s v="99999"/>
    <s v="718273939"/>
    <s v="718273939"/>
    <s v=""/>
    <s v=""/>
    <n v="38.308672999999999"/>
    <n v="-3.4912730000000001"/>
    <s v="Taita/Taveta"/>
    <s v="Mwatate"/>
    <s v="Mlughi"/>
    <s v="Ivarenyi"/>
    <s v="10"/>
    <s v="Stephen Nyange"/>
    <s v="Stephen Nyange"/>
    <s v="710865305"/>
    <s v="Informal Business"/>
    <x v="0"/>
  </r>
  <r>
    <s v="VPA6"/>
    <s v="KE-ELG-1709-22922"/>
    <x v="2"/>
    <s v="Non Compliant"/>
    <s v="19th September,2017"/>
    <d v="2017-09-19T00:00:00"/>
    <s v="30th September,2017"/>
    <d v="2017-09-30T00:00:00"/>
    <s v="Chepkener Nathaniel"/>
    <s v="Male"/>
    <s v="99999"/>
    <s v="0721326211"/>
    <s v="721326211"/>
    <s v=""/>
    <s v=""/>
    <n v="35.559694"/>
    <n v="0.17143800000000001"/>
    <s v="Elgeyo/Marakwet"/>
    <s v="Keiyo North"/>
    <s v="Kawosor"/>
    <s v="Kapngetuny"/>
    <n v="4"/>
    <s v="Rehau"/>
    <s v=""/>
    <s v=""/>
    <s v="Informal Business"/>
    <x v="6"/>
  </r>
  <r>
    <s v="VPA6"/>
    <s v="KE-UAS-1512-18098"/>
    <x v="0"/>
    <s v="Non Compliant"/>
    <s v="11th November,2015"/>
    <d v="2015-11-11T00:00:00"/>
    <s v="31st December,2015"/>
    <d v="2015-12-31T00:00:00"/>
    <s v="Jackson Choge"/>
    <s v="Male"/>
    <s v="99999"/>
    <s v="721933816"/>
    <s v="2.55E+11"/>
    <s v=""/>
    <s v=""/>
    <n v="35.269686999999998"/>
    <n v="0.682037"/>
    <s v="Uasin Gishu"/>
    <s v="Soy"/>
    <s v="Kaboi"/>
    <s v="Lalakina"/>
    <s v="10"/>
    <s v="Matthew Kemboi"/>
    <s v="Matthew _x0009_Kemboi"/>
    <s v="254722819916"/>
    <s v="Informal Business"/>
    <x v="0"/>
  </r>
  <r>
    <s v="VPA6"/>
    <s v="KE-LAI-1711-18881"/>
    <x v="1"/>
    <s v=""/>
    <s v="12th September,2017"/>
    <d v="2017-09-12T00:00:00"/>
    <s v="1st November,2017"/>
    <d v="2017-11-01T00:00:00"/>
    <s v="Nderitu Hellen Muthoni"/>
    <s v="Male"/>
    <s v="20185086"/>
    <s v="720558502"/>
    <s v="2.55E+11"/>
    <s v=""/>
    <s v="2.55E+11"/>
    <n v="36.643825"/>
    <n v="-0.11737499999999999"/>
    <s v="Laikipia"/>
    <s v="Laikipia East"/>
    <s v="Ngobit"/>
    <s v="Kiharo"/>
    <n v="8"/>
    <s v="David Chege"/>
    <s v="David Chege Wangui"/>
    <s v="254700713274"/>
    <s v="Informal Business"/>
    <x v="1"/>
  </r>
  <r>
    <s v="VPA6"/>
    <s v="KE-KIA-1701-17571"/>
    <x v="0"/>
    <s v="Unreachable"/>
    <s v="26th November,2016"/>
    <d v="2016-11-26T00:00:00"/>
    <s v="15th January,2017"/>
    <d v="2017-01-15T00:00:00"/>
    <s v="Arthur John Njoroge"/>
    <s v="Male"/>
    <s v="11769843"/>
    <s v="254722759245"/>
    <s v="2.55E+11"/>
    <s v=""/>
    <s v="723520072"/>
    <n v="36.673513"/>
    <n v="-1.2735399999999999"/>
    <s v="Kiambu"/>
    <s v="Kikuyu"/>
    <s v="Thogoto"/>
    <s v="Thogoto"/>
    <s v="12"/>
    <s v="Wonderflame Biogas Contractors"/>
    <s v="Robert Kamau Muthee"/>
    <s v="254723749258"/>
    <s v="Informal Business"/>
    <x v="0"/>
  </r>
  <r>
    <s v="VPA6"/>
    <s v="KE-KIA-1710-18049"/>
    <x v="1"/>
    <s v=""/>
    <s v="12th August,2017"/>
    <d v="2017-08-12T00:00:00"/>
    <s v="1st October,2017"/>
    <d v="2017-10-01T00:00:00"/>
    <s v="Wanjiku Patricia"/>
    <s v="Female"/>
    <s v="14401766"/>
    <s v="724752424"/>
    <s v="2.55E+11"/>
    <s v=""/>
    <s v=""/>
    <n v="36.915081999999998"/>
    <n v="-1.0014540000000001"/>
    <s v="Kiambu"/>
    <s v="Gatundu South"/>
    <s v="Ngenda"/>
    <s v="Githuya"/>
    <s v="10"/>
    <s v="Maurice Kinuthia Wangui"/>
    <s v="Maurice Kinuthia Wangui"/>
    <s v="254713374896"/>
    <s v="Informal Business"/>
    <x v="0"/>
  </r>
  <r>
    <s v="VPA6"/>
    <s v="KE-KIA-1512-27727"/>
    <x v="1"/>
    <s v=""/>
    <s v="11th November,2015"/>
    <d v="2015-11-11T00:00:00"/>
    <s v="31st December,2015"/>
    <d v="2015-12-31T00:00:00"/>
    <s v="Muchiri Phrisila Nyambura"/>
    <s v="Female"/>
    <s v="8515678"/>
    <s v="727543756"/>
    <s v="2.55E+11"/>
    <s v=""/>
    <s v=""/>
    <n v="36.907125000000001"/>
    <n v="-0.984927"/>
    <s v="Kiambu"/>
    <s v="Gatundu South"/>
    <s v="Ngenda"/>
    <s v="Gatei"/>
    <s v="10"/>
    <s v="Maurice Kinuthia Wangui"/>
    <s v="Maurice Kinuthia Wangui"/>
    <s v="254713376894"/>
    <s v="Informal Business"/>
    <x v="0"/>
  </r>
  <r>
    <s v="VPA6"/>
    <s v="KE-KIA-1703-18051"/>
    <x v="1"/>
    <s v=""/>
    <s v="10th January,2017"/>
    <d v="2017-01-10T00:00:00"/>
    <s v="1st March,2017"/>
    <d v="2017-03-01T00:00:00"/>
    <s v="Kimani John Chege"/>
    <s v="Male"/>
    <s v="11770512"/>
    <s v="723259211"/>
    <s v="2.55E+11"/>
    <s v=""/>
    <s v=""/>
    <n v="36.903300000000002"/>
    <n v="-0.97809500000000005"/>
    <s v="Kiambu"/>
    <s v="Gatundu North"/>
    <s v="Gathaita"/>
    <s v="Gatei"/>
    <s v="12"/>
    <s v="Maurice Kinuthia Wangui"/>
    <s v="Maurice Kinuthia Wangui"/>
    <s v="254713376894"/>
    <s v="Informal Business"/>
    <x v="0"/>
  </r>
  <r>
    <s v="VPA6"/>
    <s v="KE-KIA-1706-18052"/>
    <x v="1"/>
    <s v=""/>
    <s v="12th April,2017"/>
    <d v="2017-04-12T00:00:00"/>
    <s v="1st June,2017"/>
    <d v="2017-06-01T00:00:00"/>
    <s v="Njenga John"/>
    <s v="Male"/>
    <s v="22288903"/>
    <s v="724760939"/>
    <s v="2.55E+11"/>
    <s v=""/>
    <s v=""/>
    <n v="36.855106999999997"/>
    <n v="-0.94960100000000003"/>
    <s v="Kiambu"/>
    <s v="Gatundu North"/>
    <s v="Githofokoni"/>
    <s v="Gathaiti"/>
    <s v="12"/>
    <s v="Maurice Kinuthia Wangui"/>
    <s v="Maurice Kinuthia Wangui"/>
    <s v=""/>
    <s v="Informal Business"/>
    <x v="0"/>
  </r>
  <r>
    <s v="VPA6"/>
    <s v="KE-KIA-1702-18053"/>
    <x v="1"/>
    <s v=""/>
    <s v="13th December,2016"/>
    <d v="2016-12-13T00:00:00"/>
    <s v="1st February,2017"/>
    <d v="2017-02-01T00:00:00"/>
    <s v="Njonjo George Kahora"/>
    <s v="Male"/>
    <s v="24156672"/>
    <s v="700259868"/>
    <s v="2.55E+11"/>
    <s v=""/>
    <s v="2.55E+11"/>
    <n v="36.92116"/>
    <n v="-1.035874"/>
    <s v="Kiambu"/>
    <s v="Gatundu South"/>
    <s v="Kimuyu"/>
    <s v="Mutomo"/>
    <s v="10"/>
    <s v="Maurice Kinuthia Wangui"/>
    <s v="Maurice Kinuthia Wangui"/>
    <s v=""/>
    <s v="Informal Business"/>
    <x v="0"/>
  </r>
  <r>
    <s v="VPA6"/>
    <s v="KE-KER-1708-17707"/>
    <x v="0"/>
    <s v="Hostile Client"/>
    <s v="12th June,2017"/>
    <d v="2017-06-12T00:00:00"/>
    <s v="1st August,2017"/>
    <d v="2017-08-01T00:00:00"/>
    <s v="Kirui Dickson Kipyegon"/>
    <s v="Male"/>
    <s v="4748212"/>
    <s v="254722856896"/>
    <s v="2.55E+11"/>
    <s v=""/>
    <s v=""/>
    <n v="35.247363999999997"/>
    <n v="-0.34265699999999999"/>
    <s v="Kericho"/>
    <s v="Ainamoi"/>
    <s v="Kapsoit"/>
    <s v="Ngecherok"/>
    <s v="12"/>
    <s v="Benjamin Kirui"/>
    <s v="Benjamin Kirui"/>
    <s v="254723474441"/>
    <s v="Informal Business"/>
    <x v="1"/>
  </r>
  <r>
    <s v="VPA6"/>
    <s v="KE-NAI-1712-18296"/>
    <x v="1"/>
    <s v=""/>
    <s v="11th November,2017"/>
    <d v="2017-11-11T00:00:00"/>
    <s v="31st December,2017"/>
    <d v="2017-12-31T00:00:00"/>
    <s v="Murimi Kenneth Kahuthu"/>
    <s v="Male"/>
    <s v="7113173"/>
    <s v="722371920"/>
    <s v="722371920"/>
    <s v=""/>
    <s v="733839480"/>
    <n v="36.701070000000001"/>
    <n v="-1.3247850000000001"/>
    <s v="Nairobi"/>
    <s v="Langata"/>
    <s v="Karen"/>
    <s v="Karen"/>
    <s v="12"/>
    <s v="Wonderflame Biogas Contractors"/>
    <s v="Robert Kamau Muthee"/>
    <s v="723729258"/>
    <s v="Informal Business"/>
    <x v="0"/>
  </r>
  <r>
    <s v="VPA6"/>
    <s v="KE-TRA-1711-17671"/>
    <x v="1"/>
    <s v=""/>
    <s v="12th September,2017"/>
    <d v="2017-09-12T00:00:00"/>
    <s v="1st November,2017"/>
    <d v="2017-11-01T00:00:00"/>
    <s v="Rose Soita Soita"/>
    <s v="Female"/>
    <s v="24632564"/>
    <s v="702406619"/>
    <s v="2.55E+11"/>
    <s v=""/>
    <s v=""/>
    <n v="35.028635999999999"/>
    <n v="0.97947899999999999"/>
    <s v="Trans Nzoia"/>
    <s v="Trans Nzoia West"/>
    <s v="Sirende"/>
    <s v="Baraka"/>
    <s v="12"/>
    <s v="Aggrey Itavale"/>
    <s v="Aggrey Itavale"/>
    <s v="254712208650"/>
    <s v="Informal Business"/>
    <x v="0"/>
  </r>
  <r>
    <s v="VPA6"/>
    <s v="KE-TAI-1711-17987"/>
    <x v="1"/>
    <s v=""/>
    <s v="12th September,2017"/>
    <d v="2017-09-12T00:00:00"/>
    <s v="1st November,2017"/>
    <d v="2017-11-01T00:00:00"/>
    <s v="Pascal Sio(Plant1) Mtula"/>
    <s v="Male"/>
    <s v="5403391"/>
    <s v="720911826"/>
    <s v="720911826"/>
    <s v=""/>
    <s v=""/>
    <n v="38.454093"/>
    <n v="-3.3854790000000001"/>
    <s v="Taita/Taveta"/>
    <s v="Voi"/>
    <s v="Voi"/>
    <s v="Ikanga"/>
    <s v="12"/>
    <s v="Biogas Taita Limited"/>
    <s v="Jotham Kaluma"/>
    <s v="737944868"/>
    <s v="Informal Business"/>
    <x v="0"/>
  </r>
  <r>
    <s v="VPA6"/>
    <s v="KE-MAK-1708-17986"/>
    <x v="1"/>
    <s v=""/>
    <s v="12th June,2017"/>
    <d v="2017-06-12T00:00:00"/>
    <s v="1st August,2017"/>
    <d v="2017-08-01T00:00:00"/>
    <s v="Ndise Daniel Mkumbo"/>
    <s v="Female"/>
    <s v="23731188"/>
    <s v="724805230"/>
    <s v="724805230"/>
    <s v=""/>
    <s v="720785458"/>
    <n v="37.768120000000003"/>
    <n v="-2.080063"/>
    <s v="Makueni"/>
    <s v="Makueni"/>
    <s v="Kiangini"/>
    <s v="Kiangini"/>
    <s v="8"/>
    <s v="Jotham Kaluma"/>
    <s v="Jotham Kaluma"/>
    <s v="737944868"/>
    <s v="Informal Business"/>
    <x v="0"/>
  </r>
  <r>
    <s v="VPA6"/>
    <s v="KE-MUR-1711-18417"/>
    <x v="1"/>
    <s v=""/>
    <s v="12th September,2017"/>
    <d v="2017-09-12T00:00:00"/>
    <s v="1st November,2017"/>
    <d v="2017-11-01T00:00:00"/>
    <s v="Chege David Kariuki"/>
    <s v="Male"/>
    <s v="24033237"/>
    <s v="710911080"/>
    <s v="2.55E+11"/>
    <s v=""/>
    <s v="2.55E+11"/>
    <n v="36.946185"/>
    <n v="-0.85510600000000003"/>
    <s v="Murang'a"/>
    <s v="Kandara"/>
    <s v="Ruchu"/>
    <s v="Kangui"/>
    <s v="12"/>
    <s v="Mathew Njoroge Nganga"/>
    <s v="Mathew Njoroge Nganga"/>
    <s v="254721154081"/>
    <s v="Informal Business"/>
    <x v="0"/>
  </r>
  <r>
    <s v="VPA6"/>
    <s v="KE-THA-1711-18054"/>
    <x v="1"/>
    <s v=""/>
    <s v="12th September,2017"/>
    <d v="2017-09-12T00:00:00"/>
    <s v="1st November,2017"/>
    <d v="2017-11-01T00:00:00"/>
    <s v="Mbururia Charos Muriuki"/>
    <s v="Male"/>
    <s v="5086287"/>
    <s v="706905171"/>
    <s v="2.55E+11"/>
    <s v=""/>
    <s v="2.55E+11"/>
    <n v="37.683681999999997"/>
    <n v="-0.23141300000000001"/>
    <s v="Tharaka-Nithi"/>
    <s v="Maara"/>
    <s v="Chogoria"/>
    <s v="Mutuguni"/>
    <s v="10"/>
    <s v="Maurice Kinuthia Wangui"/>
    <s v="Maurice Kinuthia Wangui"/>
    <s v="254713376894"/>
    <s v="Informal Business"/>
    <x v="0"/>
  </r>
  <r>
    <s v="VPA6"/>
    <s v="KE-THA-1602-18055"/>
    <x v="1"/>
    <s v=""/>
    <s v="13th December,2015"/>
    <d v="2015-12-13T00:00:00"/>
    <s v="1st February,2016"/>
    <d v="2016-02-01T00:00:00"/>
    <s v="Naibasha Rose Umotho"/>
    <s v="Female"/>
    <s v="13475827"/>
    <s v="727528583"/>
    <s v="2.55E+11"/>
    <s v=""/>
    <s v="2.55E+11"/>
    <n v="37.679872000000003"/>
    <n v="-0.22845299999999999"/>
    <s v="Tharaka-Nithi"/>
    <s v="Maara"/>
    <s v="Chogoria"/>
    <s v="Mutuguni"/>
    <s v="10"/>
    <s v="Maurice Kinuthia Wangui"/>
    <s v="Maurice Kinuthia Wangui"/>
    <s v="254713376894"/>
    <s v="Informal Business"/>
    <x v="0"/>
  </r>
  <r>
    <s v="VPA6"/>
    <s v="KE-KIA-1711-23017"/>
    <x v="1"/>
    <s v=""/>
    <s v="12th September,2017"/>
    <d v="2017-09-12T00:00:00"/>
    <s v="1st November,2017"/>
    <d v="2017-11-01T00:00:00"/>
    <s v="Kinuthia Margaret Wambui"/>
    <s v="Female"/>
    <s v="35607988"/>
    <s v="721872687"/>
    <s v="2.55E+11"/>
    <s v=""/>
    <s v="2.55E+11"/>
    <n v="36.677557"/>
    <n v="-1.273687"/>
    <s v="Kiambu"/>
    <s v="Kikuyu"/>
    <s v="Kinoo"/>
    <s v="Thogoto"/>
    <s v="6"/>
    <s v="Green Action Network Ltd"/>
    <s v="John Mwangi"/>
    <s v="254714169583"/>
    <s v="Informal Business"/>
    <x v="1"/>
  </r>
  <r>
    <s v="VPA6"/>
    <s v="KE-KAJ-1711-17933"/>
    <x v="1"/>
    <s v=""/>
    <s v="12th September,2017"/>
    <d v="2017-09-12T00:00:00"/>
    <s v="1st November,2017"/>
    <d v="2017-11-01T00:00:00"/>
    <s v="Chege Isabella Nyokabi"/>
    <s v="Female"/>
    <s v="99999"/>
    <s v="722279841"/>
    <s v="722279841"/>
    <s v=""/>
    <s v="725721623"/>
    <n v="36.658994999999997"/>
    <n v="-1.318252"/>
    <s v="Kajiado"/>
    <s v="Kajiado North"/>
    <s v="Ngong East"/>
    <s v="Kililaponi"/>
    <s v="12"/>
    <s v="Joram Gathogo Mutahi"/>
    <s v="Joram Gathogo Mutahi"/>
    <s v="723684776"/>
    <s v="Informal Business"/>
    <x v="0"/>
  </r>
  <r>
    <s v="VPA6"/>
    <s v="KE-NAK-1710-27728"/>
    <x v="1"/>
    <s v=""/>
    <s v="12th August,2017"/>
    <d v="2017-08-12T00:00:00"/>
    <s v="1st October,2017"/>
    <d v="2017-10-01T00:00:00"/>
    <s v="Ndungu Lucy"/>
    <s v="Female"/>
    <s v="2267349"/>
    <s v="724380073"/>
    <s v="724380073"/>
    <s v=""/>
    <s v=""/>
    <n v="36.172027999999997"/>
    <n v="-0.34288200000000002"/>
    <s v="Nakuru"/>
    <s v="Gilgil"/>
    <s v="Eburu/Baruku"/>
    <s v="Greensted"/>
    <s v="8"/>
    <s v="Laban Mwaniki"/>
    <s v="George Maina"/>
    <s v="728214414"/>
    <s v="Informal Business"/>
    <x v="1"/>
  </r>
  <r>
    <s v="VPA6"/>
    <s v="KE-NAK-1703-18060"/>
    <x v="1"/>
    <s v=""/>
    <s v="10th January,2017"/>
    <d v="2017-01-10T00:00:00"/>
    <s v="1st March,2017"/>
    <d v="2017-03-01T00:00:00"/>
    <s v="Njoki Elizabeth Njoki"/>
    <s v="Female"/>
    <s v="28866974"/>
    <s v="728896152"/>
    <s v="728896152"/>
    <s v=""/>
    <s v="721836170"/>
    <n v="35.920900000000003"/>
    <n v="-0.23813799999999999"/>
    <s v="Nakuru"/>
    <s v="Rongai"/>
    <s v="Mangu"/>
    <s v="Kanga Kinga"/>
    <s v="8"/>
    <s v="George Maina"/>
    <s v="George Maina"/>
    <s v="728214414"/>
    <s v="Informal Business"/>
    <x v="1"/>
  </r>
  <r>
    <s v="VPA6"/>
    <s v="KE-NYE-1710-18365"/>
    <x v="1"/>
    <s v=""/>
    <s v="12th August,2017"/>
    <d v="2017-08-12T00:00:00"/>
    <s v="1st October,2017"/>
    <d v="2017-10-01T00:00:00"/>
    <s v="Kangethe Eliud Cege"/>
    <s v="Female"/>
    <s v="2368643"/>
    <s v="714222707"/>
    <s v="2.55E+11"/>
    <s v=""/>
    <s v="2.55E+11"/>
    <n v="36.988858999999998"/>
    <n v="-8.2163E-2"/>
    <s v="Nyeri"/>
    <s v="Kieni West"/>
    <s v="Mugunda"/>
    <s v="Rare"/>
    <s v="8"/>
    <s v="KREEN"/>
    <s v="Frank Renewable Energy Enterprise"/>
    <s v="254726985649"/>
    <s v="Informal Business"/>
    <x v="1"/>
  </r>
  <r>
    <s v="VPA6"/>
    <s v="KE-NAK-1801-23089"/>
    <x v="2"/>
    <s v="Abandoned"/>
    <s v="12th November,2017"/>
    <d v="2017-11-12T00:00:00"/>
    <s v="1st January,2018"/>
    <d v="2018-01-01T00:00:00"/>
    <s v="Nganga Mary Waithira"/>
    <s v="Female"/>
    <s v="5999551"/>
    <s v="721130192"/>
    <s v="721130192"/>
    <s v=""/>
    <s v=""/>
    <n v="36.169491999999998"/>
    <n v="-0.25254799999999999"/>
    <s v="Nakuru"/>
    <s v="Bahati"/>
    <s v="Dundori"/>
    <s v="Giachonge"/>
    <s v="8"/>
    <s v="George Maina"/>
    <s v="George Maina"/>
    <s v="728214414"/>
    <s v="Informal Business"/>
    <x v="1"/>
  </r>
  <r>
    <s v="VPA6"/>
    <s v="KE-MAC-1711-17934"/>
    <x v="1"/>
    <s v=""/>
    <s v="12th September,2017"/>
    <d v="2017-09-12T00:00:00"/>
    <s v="1st November,2017"/>
    <d v="2017-11-01T00:00:00"/>
    <s v="Nyamu Emmanuel Makau"/>
    <s v="Male"/>
    <s v="13226106"/>
    <s v="726852704"/>
    <s v="2.55E+11"/>
    <s v=""/>
    <s v="2.55E+11"/>
    <n v="37.357197999999997"/>
    <n v="-1.2557430000000001"/>
    <s v="Machakos"/>
    <s v="Matungulu"/>
    <s v="Kambusu"/>
    <s v="Kambusu"/>
    <s v="6"/>
    <s v="Joram Gathogo Mutahi"/>
    <s v="Joram Gathogo Mutahi"/>
    <s v="254723684776"/>
    <s v="Informal Business"/>
    <x v="1"/>
  </r>
  <r>
    <s v="VPA6"/>
    <s v="KE-NAK-1710-21388"/>
    <x v="1"/>
    <s v=""/>
    <s v="12th August,2017"/>
    <d v="2017-08-12T00:00:00"/>
    <s v="1st October,2017"/>
    <d v="2017-10-01T00:00:00"/>
    <s v="Ann Gachara Wanjiku"/>
    <s v="Female"/>
    <s v="24525352"/>
    <s v="254718726866"/>
    <s v="2.55E+11"/>
    <s v=""/>
    <s v=""/>
    <n v="36.157867000000003"/>
    <n v="-0.18340699999999999"/>
    <s v="Nakuru"/>
    <s v="Bahati"/>
    <s v="Bahati"/>
    <s v="Karunga"/>
    <s v="8"/>
    <s v="Simon kabucho"/>
    <s v="Simon Kabucho"/>
    <s v="254726725953"/>
    <s v="Informal Business"/>
    <x v="1"/>
  </r>
  <r>
    <s v="VPA6"/>
    <s v="KE-NAK-1712-21389"/>
    <x v="1"/>
    <s v=""/>
    <s v="11th November,2017"/>
    <d v="2017-11-11T00:00:00"/>
    <s v="31st December,2017"/>
    <d v="2017-12-31T00:00:00"/>
    <s v="David Njenga Maina"/>
    <s v="Male"/>
    <s v="9124941"/>
    <s v="720912487"/>
    <s v="2.55E+11"/>
    <s v=""/>
    <s v=""/>
    <n v="36.159244999999999"/>
    <n v="-0.20519699999999999"/>
    <s v="Nakuru"/>
    <s v="Bahati"/>
    <s v="Bahati"/>
    <s v="Nyayu"/>
    <s v="8"/>
    <s v="Simon Kabucho"/>
    <s v="Simon Kabucho"/>
    <s v="254726725953"/>
    <s v="Informal Business"/>
    <x v="1"/>
  </r>
  <r>
    <s v="VPA6"/>
    <s v="KE-NAK-1712-21387"/>
    <x v="1"/>
    <s v=""/>
    <s v="11th November,2017"/>
    <d v="2017-11-11T00:00:00"/>
    <s v="31st December,2017"/>
    <d v="2017-12-31T00:00:00"/>
    <s v="Jane Jurias Waithira"/>
    <s v="Female"/>
    <s v="3551316"/>
    <s v="702727592"/>
    <s v="2.55E+11"/>
    <s v=""/>
    <s v=""/>
    <n v="36.168044999999999"/>
    <n v="-0.17408999999999999"/>
    <s v="Nakuru"/>
    <s v="Bahati"/>
    <s v="Bahati"/>
    <s v="Karunga"/>
    <s v="8"/>
    <s v="Simon Kabucho"/>
    <s v="Simon Kabucho"/>
    <s v="254726725953"/>
    <s v="Informal Business"/>
    <x v="1"/>
  </r>
  <r>
    <s v="VPA6"/>
    <s v="KE-KIA-1711-23018"/>
    <x v="0"/>
    <s v="Grievance"/>
    <s v="12th September,2017"/>
    <d v="2017-09-12T00:00:00"/>
    <s v="1st November,2017"/>
    <d v="2017-11-01T00:00:00"/>
    <s v="Mwathi Daniel Kanyi"/>
    <s v="Male"/>
    <s v="33404788"/>
    <s v="722334029"/>
    <s v="2.55E+11"/>
    <s v=""/>
    <s v="2.55E+11"/>
    <n v="36.662078999999999"/>
    <n v="-1.2775529999999999"/>
    <s v="Kiambu"/>
    <s v="Kikuyu"/>
    <s v="Karai"/>
    <s v="Thogoto"/>
    <s v="8"/>
    <s v="Green Action Network Ltd"/>
    <s v="Zablon Kimindo Kibara"/>
    <s v="254726350010"/>
    <s v="Informal Business"/>
    <x v="1"/>
  </r>
  <r>
    <s v="VPA6"/>
    <s v="KE-KIA-1712-23019"/>
    <x v="1"/>
    <s v=""/>
    <s v="12th October,2017"/>
    <d v="2017-10-12T00:00:00"/>
    <s v="1st December,2017"/>
    <d v="2017-12-01T00:00:00"/>
    <s v="Muiruri Kinuthia Wachiru"/>
    <s v="Male"/>
    <s v="4917900"/>
    <s v="722374893"/>
    <s v="722374893"/>
    <s v=""/>
    <s v=""/>
    <n v="36.678448000000003"/>
    <n v="-1.271663"/>
    <s v="Kiambu"/>
    <s v="Kikuyu"/>
    <s v="Thogoto"/>
    <s v="Thogoto"/>
    <s v="8"/>
    <s v="Green Action Network Ltd"/>
    <s v="John Mwangi"/>
    <s v="714169583"/>
    <s v="Informal Business"/>
    <x v="1"/>
  </r>
  <r>
    <s v="VPA6"/>
    <s v="KE-KIA-1801-19882"/>
    <x v="1"/>
    <s v=""/>
    <s v="11th December,2017"/>
    <d v="2017-12-11T00:00:00"/>
    <s v="10th January,2018"/>
    <d v="2018-01-10T00:00:00"/>
    <s v="Kamau John Kamango"/>
    <s v="Male"/>
    <s v="99999"/>
    <s v="722420489"/>
    <s v="722420489"/>
    <s v=""/>
    <s v="718166894"/>
    <n v="36.975687000000001"/>
    <n v="-1.139913"/>
    <s v="Kiambu"/>
    <s v="Ruiru"/>
    <s v="Thika"/>
    <s v="Gwakairu"/>
    <s v="10"/>
    <s v="Joseph Ndua Tatu"/>
    <s v="Joseph Ndua Tatu"/>
    <s v="716374871"/>
    <s v="Informal Business"/>
    <x v="1"/>
  </r>
  <r>
    <s v="VPA6"/>
    <s v="KE-BOM-1801-222189"/>
    <x v="1"/>
    <s v=""/>
    <s v="9th November,2017"/>
    <d v="2017-11-09T00:00:00"/>
    <s v="9th January,2018"/>
    <d v="2018-01-09T00:00:00"/>
    <s v="Kirui Evans Kip"/>
    <s v="Male"/>
    <s v="23423171"/>
    <s v="720409816"/>
    <s v="07200000000"/>
    <s v=""/>
    <s v=""/>
    <n v="35.255243"/>
    <n v="-0.61341299999999999"/>
    <s v="Bomet"/>
    <s v="Konoin"/>
    <s v="Mogogosiek"/>
    <s v="Ngererit"/>
    <s v="12"/>
    <s v="Philip Kurgat"/>
    <s v="Phillp Kurgat"/>
    <s v="07000000000"/>
    <s v="Informal Business"/>
    <x v="1"/>
  </r>
  <r>
    <s v="VPA6"/>
    <s v="KE-KER-1801-18146"/>
    <x v="1"/>
    <s v=""/>
    <s v="15th November,2017"/>
    <d v="2017-11-15T00:00:00"/>
    <s v="9th January,2018"/>
    <d v="2018-01-09T00:00:00"/>
    <s v="Chirchir Gladys Chepkoech"/>
    <s v="Female"/>
    <s v="13020887"/>
    <s v="728090701"/>
    <s v="728090701"/>
    <s v=""/>
    <s v=""/>
    <n v="35.161850999999999"/>
    <n v="-0.582283"/>
    <s v="Kericho"/>
    <s v="Bureti"/>
    <s v="Litein"/>
    <s v="Kapkarin"/>
    <s v="8"/>
    <s v="Philip Kiget"/>
    <s v="Philip Kiget"/>
    <s v="721577518"/>
    <s v="Informal Business"/>
    <x v="1"/>
  </r>
  <r>
    <s v="VPA6"/>
    <s v="KE-NAN-1712-17013"/>
    <x v="1"/>
    <s v=""/>
    <s v="22nd September,2017"/>
    <d v="2017-09-22T00:00:00"/>
    <s v="29th December,2017"/>
    <d v="2017-12-29T00:00:00"/>
    <s v="Bett John K"/>
    <s v="Male"/>
    <s v="44912"/>
    <s v="726211936"/>
    <s v="726211936"/>
    <s v=""/>
    <s v="721895082"/>
    <n v="35.158828999999997"/>
    <n v="0.33966400000000002"/>
    <s v="Nandi"/>
    <s v="Mosop"/>
    <s v="Itigo"/>
    <s v="Olesoiyet"/>
    <s v="6"/>
    <s v="Job K Soimo"/>
    <s v="Job K Soimo"/>
    <s v="726075203"/>
    <s v="Informal Business"/>
    <x v="1"/>
  </r>
  <r>
    <s v="VPA6"/>
    <s v="KE-KIR-1712-17977"/>
    <x v="1"/>
    <s v=""/>
    <s v="1st December,2017"/>
    <d v="2017-12-01T00:00:00"/>
    <s v="20th December,2017"/>
    <d v="2017-12-20T00:00:00"/>
    <s v="Kabugi Munyi Eliud"/>
    <s v="Male"/>
    <s v="99999"/>
    <s v="723385877"/>
    <s v="723385877"/>
    <s v=""/>
    <s v="725779418"/>
    <n v="37.283839999999998"/>
    <n v="-0.51968300000000001"/>
    <s v="Kirinyaga"/>
    <s v="Kerugoya/Kutus"/>
    <s v="Kerugoya"/>
    <s v="Kirigo"/>
    <s v="6"/>
    <s v="Joshua Wachira"/>
    <s v="Joshua Ngari"/>
    <s v="720589293"/>
    <s v="Informal Business"/>
    <x v="0"/>
  </r>
  <r>
    <s v="VPA6"/>
    <s v="KE-KIR-1712-20476"/>
    <x v="1"/>
    <s v=""/>
    <s v="19th November,2017"/>
    <d v="2017-11-19T00:00:00"/>
    <s v="10th December,2017"/>
    <d v="2017-12-10T00:00:00"/>
    <s v="Gacheru Kimaru Stanley"/>
    <s v="Male"/>
    <s v="753986"/>
    <s v="712675278"/>
    <s v="755971892"/>
    <s v=""/>
    <s v="712675278"/>
    <n v="37.257035999999999"/>
    <n v="-0.51835100000000001"/>
    <s v="Kirinyaga"/>
    <s v="Kerugoya/Kutus"/>
    <s v="Kanyekini"/>
    <s v="Kavote"/>
    <s v="6"/>
    <s v="Nicholas Kimenyi"/>
    <s v="Nicholas Gichura Kimenyi"/>
    <s v="723268687"/>
    <s v="Informal Business"/>
    <x v="1"/>
  </r>
  <r>
    <s v="VPA6"/>
    <s v="KE-NAN-1801-27901"/>
    <x v="1"/>
    <s v=""/>
    <s v="25th November,2017"/>
    <d v="2017-11-25T00:00:00"/>
    <s v="7th January,2018"/>
    <d v="2018-01-07T00:00:00"/>
    <s v="Mitei Barnaba"/>
    <s v="Male"/>
    <s v="3446565"/>
    <s v="725177188"/>
    <s v="725177188"/>
    <s v=""/>
    <s v="727880255"/>
    <n v="35.137236999999999"/>
    <n v="0.14777299999999999"/>
    <s v="Nandi"/>
    <s v="Nandi Central"/>
    <s v="Kapkoibai"/>
    <s v="Kapkoibai"/>
    <s v="6"/>
    <s v="Job K Soimo"/>
    <s v="Job K Soimo"/>
    <s v="726075203"/>
    <s v="Informal Business"/>
    <x v="1"/>
  </r>
  <r>
    <s v="VPA6"/>
    <s v="KE-NYA-1801-17959"/>
    <x v="1"/>
    <s v=""/>
    <s v="30th September,2017"/>
    <d v="2017-09-30T00:00:00"/>
    <s v="30th January,2018"/>
    <d v="2018-01-30T00:00:00"/>
    <s v="Gichangiru Rahab Muthoni"/>
    <s v="Male"/>
    <s v="20034341"/>
    <s v="706731078"/>
    <s v="706731078"/>
    <s v=""/>
    <s v="723696411"/>
    <n v="36.494999999999997"/>
    <n v="-0.412277"/>
    <s v="Nyandarua"/>
    <s v="Kipipiri"/>
    <s v="Kipipiri"/>
    <s v="Kanyua"/>
    <s v="12"/>
    <s v="Joseph Muchirira Mugo"/>
    <s v="Joseph Muchirira Mugo"/>
    <s v="723483314"/>
    <s v="Informal Business"/>
    <x v="0"/>
  </r>
  <r>
    <s v="VPA6"/>
    <s v="KE-NAN-1801-27852"/>
    <x v="1"/>
    <s v=""/>
    <s v="27th October,2017"/>
    <d v="2017-10-27T00:00:00"/>
    <s v="15th January,2018"/>
    <d v="2018-01-15T00:00:00"/>
    <s v="Rotich Juliana"/>
    <s v="Female"/>
    <s v="23478112"/>
    <s v="710710931"/>
    <s v="710710931"/>
    <s v=""/>
    <s v=""/>
    <n v="35.145876999999999"/>
    <n v="0.32372200000000001"/>
    <s v="Nandi"/>
    <s v="Mosop"/>
    <s v="Kokwet"/>
    <s v="Tebeson"/>
    <s v="8"/>
    <s v="Job K Soimo"/>
    <s v="Job K Soimo"/>
    <s v="723075203"/>
    <s v="Informal Business"/>
    <x v="1"/>
  </r>
  <r>
    <s v="VPA6"/>
    <s v="KE-KAJ-1802-23020"/>
    <x v="1"/>
    <s v=""/>
    <s v="13th December,2017"/>
    <d v="2017-12-13T00:00:00"/>
    <s v="1st February,2018"/>
    <d v="2018-02-01T00:00:00"/>
    <s v="Gachagua Frederick Austin"/>
    <s v="Male"/>
    <s v="4422457"/>
    <s v="717544011"/>
    <s v="717544011"/>
    <s v=""/>
    <s v="722608412"/>
    <n v="36.661454999999997"/>
    <n v="-1.391853"/>
    <s v="Kajiado"/>
    <s v="Kajiado North"/>
    <s v="Ngong"/>
    <s v="Mosian"/>
    <s v="12"/>
    <s v="Green Action Network Ltd"/>
    <s v="Kennedy Amiami"/>
    <s v="720561962"/>
    <s v="Informal Business"/>
    <x v="0"/>
  </r>
  <r>
    <s v="VPA6"/>
    <s v="KE-LAI-1712-18367"/>
    <x v="1"/>
    <s v=""/>
    <s v="28th November,2017"/>
    <d v="2017-11-28T00:00:00"/>
    <s v="28th December,2017"/>
    <d v="2017-12-28T00:00:00"/>
    <s v="Gakuu Stephen Muciri"/>
    <s v="Male"/>
    <s v="614805"/>
    <s v="722347746"/>
    <s v="722347746"/>
    <s v=""/>
    <s v="706833036"/>
    <n v="36.398617000000002"/>
    <n v="4.9480000000000003E-2"/>
    <s v="Laikipia"/>
    <s v="Laikipia  West"/>
    <s v="Mahianyu"/>
    <s v="Kiriita"/>
    <s v="8"/>
    <s v="KREEN"/>
    <s v="Timothy"/>
    <s v="714678908"/>
    <s v="Informal Business"/>
    <x v="1"/>
  </r>
  <r>
    <s v="VPA6"/>
    <s v="KE-KIS-1801-27858"/>
    <x v="1"/>
    <s v=""/>
    <s v="24th July,2017"/>
    <d v="2017-07-24T00:00:00"/>
    <s v="1st January,2018"/>
    <d v="2018-01-01T00:00:00"/>
    <s v="Jamilla Achieng Achieng"/>
    <s v="Female"/>
    <s v="8230287"/>
    <s v="721252188"/>
    <s v="721252188"/>
    <s v=""/>
    <s v="721252188"/>
    <n v="34.735571999999998"/>
    <n v="-7.1258000000000002E-2"/>
    <s v="Kisumu"/>
    <s v="Kisumu West"/>
    <s v="Kogonyi"/>
    <s v="Auchi"/>
    <s v="10"/>
    <s v="Aggrey Itavale"/>
    <s v="Aggrey Itavale"/>
    <s v="712208650"/>
    <s v="Informal Business"/>
    <x v="0"/>
  </r>
  <r>
    <s v="VPA6"/>
    <s v="KE-NYA-1801-18368"/>
    <x v="1"/>
    <s v=""/>
    <s v="21st December,2017"/>
    <d v="2017-12-21T00:00:00"/>
    <s v="29th January,2018"/>
    <d v="2018-01-29T00:00:00"/>
    <s v="Kingori John Wangai"/>
    <s v="Male"/>
    <s v="2944673"/>
    <s v="721908466"/>
    <s v="721908446"/>
    <s v=""/>
    <s v="721386667"/>
    <n v="36.412837000000003"/>
    <n v="4.2173000000000002E-2"/>
    <s v="Nyandarua"/>
    <s v="Ndaragwa"/>
    <s v="Kiriita"/>
    <s v="Shauri"/>
    <s v="10"/>
    <s v="KREEN"/>
    <s v="Francis Kinyanjui"/>
    <s v="726985649"/>
    <s v="Informal Business"/>
    <x v="1"/>
  </r>
  <r>
    <s v="VPA6"/>
    <s v="KE-NAK-1802-21871"/>
    <x v="1"/>
    <s v=""/>
    <s v="17th December,2017"/>
    <d v="2017-12-17T00:00:00"/>
    <s v="5th February,2018"/>
    <d v="2018-02-05T00:00:00"/>
    <s v="Ruth Mwaura Njeri"/>
    <s v="Female"/>
    <s v="32982173"/>
    <s v="726756492"/>
    <s v="726756492"/>
    <s v=""/>
    <s v=""/>
    <n v="36.176811999999998"/>
    <n v="-0.18010300000000001"/>
    <s v="Nakuru"/>
    <s v="Bahati"/>
    <s v="Bahati"/>
    <s v="Wendo"/>
    <s v="8"/>
    <s v="Simon Kabucho"/>
    <s v="Simon Kabucho"/>
    <s v="726725953"/>
    <s v="Informal Business"/>
    <x v="1"/>
  </r>
  <r>
    <s v="VPA6"/>
    <s v="KE-NAK-1802-27916"/>
    <x v="1"/>
    <s v=""/>
    <s v="17th December,2017"/>
    <d v="2017-12-17T00:00:00"/>
    <s v="5th February,2018"/>
    <d v="2018-02-05T00:00:00"/>
    <s v="Simon Kifaru Gitonga"/>
    <s v="Male"/>
    <s v="20471251"/>
    <s v="726431845"/>
    <s v="726431845"/>
    <s v=""/>
    <s v=""/>
    <n v="36.168832999999999"/>
    <n v="-0.17629800000000001"/>
    <s v="Nakuru"/>
    <s v="Bahati"/>
    <s v="Bahati"/>
    <s v="Wendo"/>
    <s v="8"/>
    <s v="Simon Kabucho"/>
    <s v="Simon Kabucho"/>
    <s v="726725953"/>
    <s v="Informal Business"/>
    <x v="1"/>
  </r>
  <r>
    <s v="VPA6"/>
    <s v="KE-NAK-1803-21393"/>
    <x v="1"/>
    <s v=""/>
    <s v="21st January,2018"/>
    <d v="2018-01-21T00:00:00"/>
    <s v="12th March,2018"/>
    <d v="2018-03-12T00:00:00"/>
    <s v="Peninna Mbua Wairmu"/>
    <s v="Female"/>
    <s v="1335125"/>
    <s v="722943384"/>
    <s v="722943384"/>
    <s v=""/>
    <s v=""/>
    <n v="36.181420000000003"/>
    <n v="-0.168597"/>
    <s v="Nakuru"/>
    <s v="Bahati"/>
    <s v="Bahati"/>
    <s v="Ruguru"/>
    <s v="8"/>
    <s v="Simon Kabucho"/>
    <s v="Simon Kabucho"/>
    <s v="726725953"/>
    <s v="Informal Business"/>
    <x v="1"/>
  </r>
  <r>
    <s v="VPA6"/>
    <s v="KE-NAK-1802-21394"/>
    <x v="0"/>
    <s v="Grievance"/>
    <s v="30th December,2017"/>
    <d v="2017-12-30T00:00:00"/>
    <s v="18th February,2018"/>
    <d v="2018-02-18T00:00:00"/>
    <s v="Amos Ndegwa Kamotho"/>
    <s v="Male"/>
    <s v="2410749"/>
    <s v="721615653"/>
    <s v="721615653"/>
    <s v=""/>
    <s v=""/>
    <n v="36.173298000000003"/>
    <n v="-0.165628"/>
    <s v="Nakuru"/>
    <s v="Bahati"/>
    <s v="Bahati"/>
    <s v="Ruguru"/>
    <s v="10"/>
    <s v="Simon Kabucho"/>
    <s v="Simon Kabucho"/>
    <s v="726725953"/>
    <s v="Informal Business"/>
    <x v="1"/>
  </r>
  <r>
    <s v="VPA6"/>
    <s v="KE-KAJ-1802-17958"/>
    <x v="1"/>
    <s v=""/>
    <s v="2nd November,2017"/>
    <d v="2017-11-02T00:00:00"/>
    <s v="28th February,2018"/>
    <d v="2018-02-28T00:00:00"/>
    <s v="Njoroge Jacinta Mukami"/>
    <s v="Female"/>
    <s v="9830687"/>
    <s v="726152303"/>
    <s v="726152303"/>
    <s v=""/>
    <s v="721590907"/>
    <n v="36.780889999999999"/>
    <n v="-1.47584"/>
    <s v="Kajiado"/>
    <s v="Kajiado East"/>
    <s v="Kitengela"/>
    <s v="Sholinke"/>
    <s v="6"/>
    <s v="Joseph Muchirira Mugo"/>
    <s v="Joseph Muchirira Mugo"/>
    <s v="723483314"/>
    <s v="Informal Business"/>
    <x v="0"/>
  </r>
  <r>
    <s v="VPA6"/>
    <s v="KE-KAJ-1802-23057"/>
    <x v="1"/>
    <s v=""/>
    <s v="9th February,2018"/>
    <d v="2018-02-09T00:00:00"/>
    <s v="17th February,2018"/>
    <d v="2018-02-17T00:00:00"/>
    <s v="Wanjiru Julia Njeri"/>
    <s v="Female"/>
    <s v="22595667"/>
    <s v="723778345"/>
    <s v="723778345"/>
    <s v=""/>
    <s v="721910098"/>
    <n v="36.692712999999998"/>
    <n v="-1.4397500000000001"/>
    <s v="Kajiado"/>
    <s v="Kajiado North"/>
    <s v="Kiserian"/>
    <s v="Dam"/>
    <s v="12"/>
    <s v="Joram Gathogo Mutahi"/>
    <s v="Joram Gathogo Mutahi"/>
    <s v="723684776"/>
    <s v="Informal Business"/>
    <x v="0"/>
  </r>
  <r>
    <s v="VPA6"/>
    <s v="KE-TRA-1711-18127"/>
    <x v="1"/>
    <s v=""/>
    <s v="26th June,2017"/>
    <d v="2017-06-26T00:00:00"/>
    <s v="15th November,2017"/>
    <d v="2017-11-15T00:00:00"/>
    <s v="Manea Kusimba"/>
    <s v="Female"/>
    <s v="1049196"/>
    <s v="728012530"/>
    <s v="728012530"/>
    <s v=""/>
    <s v=""/>
    <n v="35.169666999999997"/>
    <n v="1.0171669999999999"/>
    <s v="Trans Nzoia"/>
    <s v="Trans Nzoia East"/>
    <s v="Motosiet"/>
    <s v="Surungai"/>
    <s v="6"/>
    <s v="Peter O Ong'ai"/>
    <s v="Peter O Ong'ai"/>
    <s v="718861708"/>
    <s v="Informal Business"/>
    <x v="1"/>
  </r>
  <r>
    <s v="VPA6"/>
    <s v="KE-MUR-1801-18277"/>
    <x v="1"/>
    <s v=""/>
    <s v="24th December,2017"/>
    <d v="2017-12-24T00:00:00"/>
    <s v="18th January,2018"/>
    <d v="2018-01-18T00:00:00"/>
    <s v="Njuguna Peter Macharia"/>
    <s v="Male"/>
    <s v="25243297"/>
    <s v="726576455"/>
    <s v="726576455"/>
    <s v=""/>
    <s v="716647640"/>
    <n v="36.938012999999998"/>
    <n v="-0.851275"/>
    <s v="Murang'a"/>
    <s v="Kandara"/>
    <s v="Ruchu"/>
    <s v="Mukangu"/>
    <s v="12"/>
    <s v="Washington Mwangi"/>
    <s v="Washington Mwangi Muinuki"/>
    <s v="725344246"/>
    <s v="Informal Business"/>
    <x v="0"/>
  </r>
  <r>
    <s v="VPA6"/>
    <s v="KE-KIR-1803-18276"/>
    <x v="2"/>
    <s v="Hostile Client"/>
    <s v="21st February,2018"/>
    <d v="2018-02-21T00:00:00"/>
    <s v="23rd March,2018"/>
    <d v="2018-03-23T00:00:00"/>
    <s v="Kabuthia Johnson Muchira"/>
    <s v="Male"/>
    <s v="99999"/>
    <s v="720954932"/>
    <s v="720954932"/>
    <s v=""/>
    <s v="721945780"/>
    <n v="37.403914"/>
    <n v="-0.54984900000000003"/>
    <s v="Kirinyaga"/>
    <s v="Kirinyaga East"/>
    <s v="Gichugu"/>
    <s v="Mburi"/>
    <s v="12"/>
    <s v="Washington Mwangi"/>
    <s v="Washington Mwangi Muinuki"/>
    <s v="725344246"/>
    <s v="Informal Business"/>
    <x v="0"/>
  </r>
  <r>
    <s v="VPA6"/>
    <s v="KE-BOM-1802-18076"/>
    <x v="1"/>
    <s v=""/>
    <s v="10th November,2017"/>
    <d v="2017-11-10T00:00:00"/>
    <s v="26th February,2018"/>
    <d v="2018-02-26T00:00:00"/>
    <s v="Sigei Joel Kiplangat"/>
    <s v="Male"/>
    <s v="11636217"/>
    <s v="728488296"/>
    <s v="728488296"/>
    <s v=""/>
    <s v="732077704"/>
    <n v="35.092205999999997"/>
    <n v="-0.71734299999999995"/>
    <s v="Bomet"/>
    <s v="Sotik"/>
    <s v="Sotik"/>
    <s v="Kisabei"/>
    <s v="10"/>
    <s v="Patrick Kipronoh Mutai"/>
    <s v="Joash"/>
    <s v="713599874"/>
    <s v="Informal Business"/>
    <x v="1"/>
  </r>
  <r>
    <s v="VPA6"/>
    <s v="KE-BOM-1801-22193"/>
    <x v="0"/>
    <s v="Non Compliant"/>
    <s v="11th December,2017"/>
    <d v="2017-12-11T00:00:00"/>
    <s v="11th January,2018"/>
    <d v="2018-01-11T00:00:00"/>
    <s v="Ronoh Jane Chepkorir"/>
    <s v="Female"/>
    <s v="22306297"/>
    <s v="710733680"/>
    <s v="710733680"/>
    <s v=""/>
    <s v=""/>
    <n v="35.195439999999998"/>
    <n v="-0.63100599999999996"/>
    <s v="Bomet"/>
    <s v="Sotik"/>
    <s v="Kaplong"/>
    <s v="Kamirai"/>
    <s v="12"/>
    <s v="Philip Kurgat"/>
    <s v="Phillp Kurgat"/>
    <s v="726616639"/>
    <s v="Informal Business"/>
    <x v="1"/>
  </r>
  <r>
    <s v="VPA6"/>
    <s v="KE-NYE-1801-22327"/>
    <x v="1"/>
    <s v=""/>
    <s v="12th November,2017"/>
    <d v="2017-11-12T00:00:00"/>
    <s v="1st January,2018"/>
    <d v="2018-01-01T00:00:00"/>
    <s v="Wahome Francis Gakungu"/>
    <s v="Male"/>
    <s v="99999"/>
    <s v="720107624"/>
    <s v="720107624"/>
    <s v=""/>
    <s v="725308328"/>
    <n v="37.066884999999999"/>
    <n v="-0.44836500000000001"/>
    <s v="Nyeri"/>
    <s v="Mathira West"/>
    <s v="Mathira West"/>
    <s v="Kiangima Gathithi"/>
    <s v="12"/>
    <s v="Rural Green Energy Services"/>
    <s v="Samuel Migwi"/>
    <s v="725647705"/>
    <s v="Informal Business"/>
    <x v="0"/>
  </r>
  <r>
    <s v="VPA6"/>
    <s v="KE-NYE-1801-22326"/>
    <x v="1"/>
    <s v=""/>
    <s v="3rd January,2018"/>
    <d v="2018-01-03T00:00:00"/>
    <s v="12th January,2018"/>
    <d v="2018-01-12T00:00:00"/>
    <s v="Muikia John Maina"/>
    <s v="Male"/>
    <s v="8106502"/>
    <s v="727142201"/>
    <s v="727242201"/>
    <s v=""/>
    <s v="721480852"/>
    <n v="37.100068"/>
    <n v="-0.51893299999999998"/>
    <s v="Nyeri"/>
    <s v="Mathira West"/>
    <s v="Mathira West"/>
    <s v="Karogoto"/>
    <s v="12"/>
    <s v="Rural Green Energy Services"/>
    <s v="Samuel Migwi"/>
    <s v="725647705"/>
    <s v="Informal Business"/>
    <x v="1"/>
  </r>
  <r>
    <s v="VPA6"/>
    <s v="KE-NYE-1801-22328"/>
    <x v="1"/>
    <s v=""/>
    <s v="20th December,2017"/>
    <d v="2017-12-20T00:00:00"/>
    <s v="12th January,2018"/>
    <d v="2018-01-12T00:00:00"/>
    <s v="Kiguta Alice Wakunyu"/>
    <s v="Male"/>
    <s v="99999"/>
    <s v="728265358"/>
    <s v="728265358"/>
    <s v=""/>
    <s v="724264177"/>
    <n v="37.06588"/>
    <n v="-0.44577299999999997"/>
    <s v="Nyeri"/>
    <s v="Mathira West"/>
    <s v="Mathira West"/>
    <s v="Kiangima Gathithi"/>
    <s v="12"/>
    <s v="Rural Green Energy Services"/>
    <s v="Samuel Migwi"/>
    <s v="725647705"/>
    <s v="Informal Business"/>
    <x v="0"/>
  </r>
  <r>
    <s v="VPA6"/>
    <s v="KE-NYE-1801-22329"/>
    <x v="1"/>
    <s v=""/>
    <s v="11th December,2017"/>
    <d v="2017-12-11T00:00:00"/>
    <s v="22nd January,2018"/>
    <d v="2018-01-22T00:00:00"/>
    <s v="Kimaru Catherine Wairimu"/>
    <s v="Female"/>
    <s v="99999"/>
    <s v="720985471"/>
    <s v="720985471"/>
    <s v=""/>
    <s v="720959979"/>
    <n v="37.063564999999997"/>
    <n v="-0.44707999999999998"/>
    <s v="Nyeri"/>
    <s v="Mathira West"/>
    <s v="Mathira West"/>
    <s v="Kiangima"/>
    <s v="12"/>
    <s v="Rural Green Energy Services"/>
    <s v="Samuel Migwi"/>
    <s v="725647706"/>
    <s v="Informal Business"/>
    <x v="0"/>
  </r>
  <r>
    <s v="VPA6"/>
    <s v="KE-NYE-1801-22330"/>
    <x v="1"/>
    <s v=""/>
    <s v="25th November,2017"/>
    <d v="2017-11-25T00:00:00"/>
    <s v="14th January,2018"/>
    <d v="2018-01-14T00:00:00"/>
    <s v="Mwai Anne Mumbi"/>
    <s v="Female"/>
    <s v="99999"/>
    <s v="721526189"/>
    <s v="721526189"/>
    <s v=""/>
    <s v=""/>
    <n v="37.063161999999998"/>
    <n v="-0.445133"/>
    <s v="Nyeri"/>
    <s v="Mathira West"/>
    <s v="Mathira West"/>
    <s v="Kiangima"/>
    <s v="12"/>
    <s v="Rural Green Energy Services"/>
    <s v="Samuel Migwi"/>
    <s v="725647705"/>
    <s v="Informal Business"/>
    <x v="0"/>
  </r>
  <r>
    <s v="VPA6"/>
    <s v="KE-NYE-1801-22334"/>
    <x v="1"/>
    <s v=""/>
    <s v="13th December,2017"/>
    <d v="2017-12-13T00:00:00"/>
    <s v="20th January,2018"/>
    <d v="2018-01-20T00:00:00"/>
    <s v="Nderitu Ibrahim Ngatia"/>
    <s v="Male"/>
    <s v="99999"/>
    <s v="726891084"/>
    <s v="726891084"/>
    <s v=""/>
    <s v="743081926"/>
    <n v="37.087626999999998"/>
    <n v="-0.44800800000000002"/>
    <s v="Nyeri"/>
    <s v="Mathira West"/>
    <s v="Mathira West"/>
    <s v="Rititi"/>
    <s v="10"/>
    <s v="Rural Green Energy Services"/>
    <s v="Samuel Migwi"/>
    <s v="725647705"/>
    <s v="Informal Business"/>
    <x v="0"/>
  </r>
  <r>
    <s v="VPA6"/>
    <s v="KE-NYE-1801-22335"/>
    <x v="1"/>
    <s v=""/>
    <s v="2nd December,2017"/>
    <d v="2017-12-02T00:00:00"/>
    <s v="21st January,2018"/>
    <d v="2018-01-21T00:00:00"/>
    <s v="Muthigani Patrick Muriithi"/>
    <s v="Male"/>
    <s v="99999"/>
    <s v="714149996"/>
    <s v="714149996"/>
    <s v=""/>
    <s v="712482818"/>
    <n v="37.088230000000003"/>
    <n v="-0.44853199999999999"/>
    <s v="Nyeri"/>
    <s v="Mathira West"/>
    <s v="Mathira West"/>
    <s v="Rutiti"/>
    <s v="12"/>
    <s v="Rural Green Energy Services"/>
    <s v=""/>
    <s v=""/>
    <s v="Informal Business"/>
    <x v="0"/>
  </r>
  <r>
    <s v="VPA6"/>
    <s v="KE-NYE-1801-22336"/>
    <x v="1"/>
    <s v=""/>
    <s v="29th November,2017"/>
    <d v="2017-11-29T00:00:00"/>
    <s v="18th January,2018"/>
    <d v="2018-01-18T00:00:00"/>
    <s v="Githui Peter Mwaniki"/>
    <s v="Male"/>
    <s v="99999"/>
    <s v="723533150"/>
    <s v="723533150"/>
    <s v=""/>
    <s v="717224247"/>
    <n v="37.088859999999997"/>
    <n v="-0.4476"/>
    <s v="Nyeri"/>
    <s v="Mathira West"/>
    <s v="Mathira West"/>
    <s v="Rutiti"/>
    <s v="12"/>
    <s v="Rural Green Energy Services"/>
    <s v=""/>
    <s v=""/>
    <s v="Informal Business"/>
    <x v="0"/>
  </r>
  <r>
    <s v="VPA6"/>
    <s v="KE-NYE-1701-30027"/>
    <x v="1"/>
    <s v=""/>
    <s v="19th November,2016"/>
    <d v="2016-11-19T00:00:00"/>
    <s v="8th January,2017"/>
    <d v="2017-01-08T00:00:00"/>
    <s v="Macharia Ann Wanjiru"/>
    <s v="Male"/>
    <s v="23493756"/>
    <s v="713088890"/>
    <s v="723088898"/>
    <s v=""/>
    <s v="712186159"/>
    <n v="37.084355000000002"/>
    <n v="-0.44154300000000002"/>
    <s v="Nyeri"/>
    <s v="Mathira West"/>
    <s v="Mathira West"/>
    <s v="Kiamacibi"/>
    <n v="8"/>
    <s v="Rural Green Energy Services"/>
    <s v=""/>
    <s v=""/>
    <s v="Informal Business"/>
    <x v="0"/>
  </r>
  <r>
    <s v="VPA6"/>
    <s v="KE-NYE-1801-27896"/>
    <x v="1"/>
    <s v=""/>
    <s v="13th December,2017"/>
    <d v="2017-12-13T00:00:00"/>
    <s v="21st January,2018"/>
    <d v="2018-01-21T00:00:00"/>
    <s v="Gakuya Moses Njoroge"/>
    <s v="Male"/>
    <s v="99999"/>
    <s v="726470615"/>
    <s v="726470615"/>
    <s v=""/>
    <s v="821247304"/>
    <n v="37.079597"/>
    <n v="-0.44186500000000001"/>
    <s v="Nyeri"/>
    <s v="Mathira East"/>
    <s v="Mathira West"/>
    <s v="Ruthagati"/>
    <s v="16"/>
    <s v="Rural Green Energy Services"/>
    <s v=""/>
    <s v=""/>
    <s v="Informal Business"/>
    <x v="0"/>
  </r>
  <r>
    <s v="VPA6"/>
    <s v="KE-NYE-1801-27895"/>
    <x v="1"/>
    <s v=""/>
    <s v="13th December,2017"/>
    <d v="2017-12-13T00:00:00"/>
    <s v="5th January,2018"/>
    <d v="2018-01-05T00:00:00"/>
    <s v="Muriuki Faith Wanjiku"/>
    <s v="Female"/>
    <s v="99999"/>
    <s v="720957788"/>
    <s v="720957788"/>
    <s v=""/>
    <s v=""/>
    <n v="37.089542000000002"/>
    <n v="-0.446185"/>
    <s v="Nyeri"/>
    <s v="Mathira West"/>
    <s v="Mathira West"/>
    <s v="Rutiti"/>
    <s v="8"/>
    <s v="Rural Green Energy Services"/>
    <s v=""/>
    <s v=""/>
    <s v="Informal Business"/>
    <x v="0"/>
  </r>
  <r>
    <s v="VPA6"/>
    <s v="KE-NYE-1801-22333"/>
    <x v="1"/>
    <s v=""/>
    <s v="13th November,2017"/>
    <d v="2017-11-13T00:00:00"/>
    <s v="18th January,2018"/>
    <d v="2018-01-18T00:00:00"/>
    <s v="Githaiga Fredrick Githaiga"/>
    <s v="Male"/>
    <s v="99999"/>
    <s v="722969302"/>
    <s v="722969302"/>
    <s v=""/>
    <s v="722969302"/>
    <n v="37.081968000000003"/>
    <n v="-0.45156499999999999"/>
    <s v="Nyeri"/>
    <s v="Mathira East"/>
    <s v="Mathira West"/>
    <s v="Rititi"/>
    <s v="12"/>
    <s v="Rural Green Energy Services"/>
    <s v=""/>
    <s v="725647705"/>
    <s v="Informal Business"/>
    <x v="0"/>
  </r>
  <r>
    <s v="VPA6"/>
    <s v="KE-NYE-1801-223332"/>
    <x v="1"/>
    <s v=""/>
    <s v="13th December,2017"/>
    <d v="2017-12-13T00:00:00"/>
    <s v="13th January,2018"/>
    <d v="2018-01-13T00:00:00"/>
    <s v="Kaigugu Peris Wanja"/>
    <s v="Female"/>
    <s v="99999"/>
    <s v="734530725"/>
    <s v="734530725"/>
    <s v=""/>
    <s v="734936131"/>
    <n v="37.060144999999999"/>
    <n v="-0.45469999999999999"/>
    <s v="Nyeri"/>
    <s v="Mathira West"/>
    <s v="Mathira West"/>
    <s v="Kia Ngima"/>
    <s v="12"/>
    <s v="Rural Green Energy Services"/>
    <s v=""/>
    <s v=""/>
    <s v="Informal Business"/>
    <x v="0"/>
  </r>
  <r>
    <s v="VPA6"/>
    <s v="KE-NYE-1801-22337"/>
    <x v="0"/>
    <s v="Unreachable"/>
    <s v="12th December,2017"/>
    <d v="2017-12-12T00:00:00"/>
    <s v="9th January,2018"/>
    <d v="2018-01-09T00:00:00"/>
    <s v="Wangeci Dorcas Wandia"/>
    <s v="Male"/>
    <s v="23457698"/>
    <s v="702922727"/>
    <s v="702922727"/>
    <s v=""/>
    <s v="702922727"/>
    <n v="37.084485999999998"/>
    <n v="-0.44858799999999999"/>
    <s v="Nyeri"/>
    <s v="Mathira West"/>
    <s v="Mathira West"/>
    <s v="Rutiti"/>
    <s v="10"/>
    <s v="Rural Green Energy Services"/>
    <s v=""/>
    <s v=""/>
    <s v="Informal Business"/>
    <x v="0"/>
  </r>
  <r>
    <s v="VPA6"/>
    <s v="KE-MUR-1804-18282"/>
    <x v="1"/>
    <s v=""/>
    <s v="3rd April,2018"/>
    <d v="2018-04-03T00:00:00"/>
    <s v="27th April,2018"/>
    <d v="2018-04-27T00:00:00"/>
    <s v="Kanyi Samuel Njoroge"/>
    <s v="Male"/>
    <s v="1194918"/>
    <s v="720257474"/>
    <s v="720257474"/>
    <s v=""/>
    <s v=""/>
    <n v="36.967590999999999"/>
    <n v="-0.89041700000000001"/>
    <s v="Murang'a"/>
    <s v="Kandara"/>
    <s v="Ithiru"/>
    <s v="Kieni"/>
    <n v="12"/>
    <s v="Washington Mwangi"/>
    <s v="Washington Mwangi Muinuki"/>
    <s v="725344246"/>
    <s v="Informal Business"/>
    <x v="0"/>
  </r>
  <r>
    <s v="VPA6"/>
    <s v="KE-MUR-1712-18278"/>
    <x v="1"/>
    <s v=""/>
    <s v="31st October,2017"/>
    <d v="2017-10-31T00:00:00"/>
    <s v="20th December,2017"/>
    <d v="2017-12-20T00:00:00"/>
    <s v="Njuguna Ruth Wanjiku"/>
    <s v="Female"/>
    <s v="2045774"/>
    <s v="725353990"/>
    <s v="725353990"/>
    <s v=""/>
    <s v="727069996"/>
    <n v="36.826222999999999"/>
    <n v="-0.77619899999999997"/>
    <s v="Murang'a"/>
    <s v="Kigumo"/>
    <s v="Kangari"/>
    <s v="Manyata"/>
    <s v="6"/>
    <s v="Washington Mwangi"/>
    <s v="Washington Mwangi Muinuki"/>
    <s v="725344246"/>
    <s v="Informal Business"/>
    <x v="0"/>
  </r>
  <r>
    <s v="VPA6"/>
    <s v="KE-MUR-1712-18279"/>
    <x v="1"/>
    <s v=""/>
    <s v="1st November,2017"/>
    <d v="2017-11-01T00:00:00"/>
    <s v="11th December,2017"/>
    <d v="2017-12-11T00:00:00"/>
    <s v="Nganga Mary Mweru"/>
    <s v="Female"/>
    <s v="99999"/>
    <s v="724375222"/>
    <s v="724375222"/>
    <s v=""/>
    <s v=""/>
    <n v="36.827882000000002"/>
    <n v="-0.77598699999999998"/>
    <s v="Murang'a"/>
    <s v="Kigumo"/>
    <s v="Kangari"/>
    <s v="Manyata"/>
    <s v="6"/>
    <s v="Washington Mwangi"/>
    <s v="Washington Mwangi Muinuki"/>
    <s v="725344246"/>
    <s v="Informal Business"/>
    <x v="0"/>
  </r>
  <r>
    <s v="VPA6"/>
    <s v="KE-NAI-1803-18280"/>
    <x v="1"/>
    <s v=""/>
    <s v="14th February,2018"/>
    <d v="2018-02-14T00:00:00"/>
    <s v="29th March,2018"/>
    <d v="2018-03-29T00:00:00"/>
    <s v="Gachanja Robert Macharua"/>
    <s v="Male"/>
    <s v="5563291"/>
    <s v="729997769"/>
    <s v="729997769"/>
    <s v=""/>
    <s v="710157871"/>
    <n v="37.011982000000003"/>
    <n v="-1.2806630000000001"/>
    <s v="Nairobi"/>
    <s v="Roysambu"/>
    <s v="Kahawa"/>
    <s v="Baraka"/>
    <s v="12"/>
    <s v="Washington Mwangi"/>
    <s v="Washington Mwangi Muinuki"/>
    <s v="725344246"/>
    <s v="Informal Business"/>
    <x v="0"/>
  </r>
  <r>
    <s v="VPA6"/>
    <s v="KE-MAK-1802-23495"/>
    <x v="1"/>
    <s v=""/>
    <s v="13th December,2017"/>
    <d v="2017-12-13T00:00:00"/>
    <s v="1st February,2018"/>
    <d v="2018-02-01T00:00:00"/>
    <s v="Mutuku Frederick Mutuku"/>
    <s v="Male"/>
    <s v="20221132"/>
    <s v="727772553"/>
    <s v="727725573"/>
    <s v=""/>
    <s v="713801195"/>
    <n v="37.347171000000003"/>
    <n v="-1.7925249999999999"/>
    <s v="Makueni"/>
    <s v="Kilome"/>
    <s v="Kaiti"/>
    <s v="Inyonywe"/>
    <s v="4"/>
    <s v="Peter Kiniu"/>
    <s v="Peter Mbithi Kiniu"/>
    <s v="724261558"/>
    <s v="Informal Business"/>
    <x v="5"/>
  </r>
  <r>
    <s v="VPA6"/>
    <s v="KE-UAS-1701-17760"/>
    <x v="1"/>
    <s v=""/>
    <s v="12th November,2016"/>
    <d v="2016-11-12T00:00:00"/>
    <s v="1st January,2017"/>
    <d v="2017-01-01T00:00:00"/>
    <s v="Kibor Peter"/>
    <s v="Male"/>
    <s v="99999"/>
    <s v="722559339"/>
    <s v="722559339"/>
    <s v=""/>
    <s v=""/>
    <n v="35.432169999999999"/>
    <n v="0.52873000000000003"/>
    <s v="Uasin Gishu"/>
    <s v="Moiben"/>
    <s v="Moiben"/>
    <s v="Kapsosio"/>
    <s v="8"/>
    <s v="Daniel Bartilol"/>
    <s v="Daniel Bartilol"/>
    <s v="724427455"/>
    <s v="Informal Business"/>
    <x v="0"/>
  </r>
  <r>
    <s v="VPA6"/>
    <s v="KE-KIR-1701-17586"/>
    <x v="1"/>
    <s v=""/>
    <s v="12th November,2016"/>
    <d v="2016-11-12T00:00:00"/>
    <s v="1st January,2017"/>
    <d v="2017-01-01T00:00:00"/>
    <s v="Daniel Muriuki Kamotho"/>
    <s v="Male"/>
    <s v="23674192"/>
    <s v="729985139"/>
    <s v="2.55E+11"/>
    <s v=""/>
    <s v=""/>
    <n v="37.251269999999998"/>
    <n v="-0.476769"/>
    <s v="Kirinyaga"/>
    <s v="Kerugoya/Kutus"/>
    <s v="Mutira"/>
    <s v="Kaaraini"/>
    <n v="8"/>
    <s v="Patrick Kinyua"/>
    <s v="Patrick Kinyua"/>
    <s v="716073975"/>
    <s v="Informal Business"/>
    <x v="0"/>
  </r>
  <r>
    <s v="VPA6"/>
    <s v="KE-UAS-1707-17761"/>
    <x v="1"/>
    <s v=""/>
    <s v="7th May,2017"/>
    <d v="2017-05-07T00:00:00"/>
    <s v="30th July,2017"/>
    <d v="2017-07-30T00:00:00"/>
    <s v="Kibor Francis Matiba"/>
    <s v="Male"/>
    <s v="99999"/>
    <s v="727043509"/>
    <s v="727043509"/>
    <s v=""/>
    <s v=""/>
    <n v="35.432884999999999"/>
    <n v="0.52699799999999997"/>
    <s v="Uasin Gishu"/>
    <s v="Moiben"/>
    <s v="Moiben"/>
    <s v="Kapsosio"/>
    <s v="12"/>
    <s v="Daniel Bartilol"/>
    <s v="Daniel Bartilol"/>
    <s v="724427445"/>
    <s v="Informal Business"/>
    <x v="0"/>
  </r>
  <r>
    <s v="VPA6"/>
    <s v="KE-KIS-1704-18257"/>
    <x v="1"/>
    <s v=""/>
    <s v="3rd March,2017"/>
    <d v="2017-03-03T00:00:00"/>
    <s v="22nd April,2017"/>
    <d v="2017-04-22T00:00:00"/>
    <s v="Mageto Ombeka Julius"/>
    <s v="Male"/>
    <s v="1640901"/>
    <s v="721236719"/>
    <s v="721236719"/>
    <s v=""/>
    <s v=""/>
    <n v="34.668052000000003"/>
    <n v="-0.69385799999999997"/>
    <s v="Kisii"/>
    <s v="Kisii South"/>
    <s v="Iyabe"/>
    <s v="Bochari"/>
    <s v="10"/>
    <s v="Thomas Mboya Omwadho"/>
    <s v="Thomas Mboya Omwadho"/>
    <s v="725043676"/>
    <s v="Informal Business"/>
    <x v="0"/>
  </r>
  <r>
    <s v="VPA6"/>
    <s v="KE-TRA-1801-23409"/>
    <x v="0"/>
    <s v="Non Compliant"/>
    <s v="15th November,2017"/>
    <d v="2017-11-15T00:00:00"/>
    <s v="4th January,2018"/>
    <d v="2018-01-04T00:00:00"/>
    <s v="Wambaya Aggrey Wambaya"/>
    <s v="Male"/>
    <s v="7909877"/>
    <s v="713711140"/>
    <s v="713711140"/>
    <s v=""/>
    <s v="0"/>
    <n v="34.890881999999998"/>
    <n v="0.87346299999999999"/>
    <s v="Trans Nzoia"/>
    <s v="Kiminini"/>
    <s v="Kiminini"/>
    <s v="Sabata"/>
    <n v="12"/>
    <s v="Bernard Ambani"/>
    <s v="Bernard Ambani Lumasani"/>
    <s v="728447327"/>
    <s v="Informal Business"/>
    <x v="0"/>
  </r>
  <r>
    <s v="VPA6"/>
    <s v="KE-BUS-1706-234010"/>
    <x v="1"/>
    <s v=""/>
    <s v="10th May,2017"/>
    <d v="2017-05-10T00:00:00"/>
    <s v="6th June,2017"/>
    <d v="2017-06-06T00:00:00"/>
    <s v="Ochieng Christianus Ochieng"/>
    <s v="Male"/>
    <s v="28167121"/>
    <s v="702421655"/>
    <s v="702421655"/>
    <s v=""/>
    <s v="0"/>
    <n v="34.326028000000001"/>
    <n v="0.333208"/>
    <s v="Busia"/>
    <s v="Butula"/>
    <s v="Lugulu"/>
    <s v="Nakaiyo"/>
    <s v="12"/>
    <s v="Bernard Ambani"/>
    <s v="Benard Ambani Lumasani"/>
    <s v="737689907"/>
    <s v="Informal Business"/>
    <x v="0"/>
  </r>
  <r>
    <s v="VPA6"/>
    <s v="KE-TAI-1805-27902"/>
    <x v="2"/>
    <s v="Institutional Plant"/>
    <s v="2nd April,2018"/>
    <d v="2018-04-02T00:00:00"/>
    <s v="2nd May,2018"/>
    <d v="2018-05-02T00:00:00"/>
    <s v="Canon Kituri High School"/>
    <s v="Institutional"/>
    <s v="13270034"/>
    <s v="715812377"/>
    <s v="715812377"/>
    <s v=""/>
    <s v=""/>
    <n v="38.359878000000002"/>
    <n v="-3.4325260000000002"/>
    <s v="Taita/Taveta"/>
    <s v="Wundanyi"/>
    <s v="Werugha"/>
    <s v="Kitehe"/>
    <s v="12"/>
    <s v="Biogas Taita Limited"/>
    <s v="Jotham Kaluma"/>
    <s v="705364440"/>
    <s v="Informal Business"/>
    <x v="0"/>
  </r>
  <r>
    <s v="VPA6"/>
    <s v="KE-KIA-1710-23593"/>
    <x v="1"/>
    <s v=""/>
    <s v="12th August,2017"/>
    <d v="2017-08-12T00:00:00"/>
    <s v="1st October,2017"/>
    <d v="2017-10-01T00:00:00"/>
    <s v="Kihiu Hottensiah Wanjuku"/>
    <s v="Female"/>
    <s v="3678346"/>
    <s v="729851833"/>
    <s v="729851833"/>
    <s v=""/>
    <s v="723309556"/>
    <n v="36.665793000000001"/>
    <n v="-1.2112579999999999"/>
    <s v="Kiambu"/>
    <s v="Limuru"/>
    <s v="Muguga"/>
    <s v="Kamuguga"/>
    <s v="12"/>
    <s v="Peter Kiniu"/>
    <s v="Peter Mbithi Kiniu"/>
    <s v="724261558"/>
    <s v="Informal Business"/>
    <x v="0"/>
  </r>
  <r>
    <s v="VPA6"/>
    <s v="KE-BOM-1710-18140"/>
    <x v="1"/>
    <s v=""/>
    <s v="5th September,2017"/>
    <d v="2017-09-05T00:00:00"/>
    <s v="25th October,2017"/>
    <d v="2017-10-25T00:00:00"/>
    <s v="Korir Simon K"/>
    <s v="Male"/>
    <s v="99999"/>
    <s v="0"/>
    <s v="711824729"/>
    <s v=""/>
    <s v=""/>
    <n v="35.072507999999999"/>
    <n v="-0.82930700000000002"/>
    <s v="Bomet"/>
    <s v="Chepalungu"/>
    <s v="Ndanai"/>
    <s v="Rotik"/>
    <n v="10"/>
    <s v="Joseph Tonui"/>
    <s v="Joseph Tonui"/>
    <s v="725682424"/>
    <s v="Informal Business"/>
    <x v="1"/>
  </r>
  <r>
    <s v="VPA6"/>
    <s v="KE-TAI-1801-17726"/>
    <x v="1"/>
    <s v=""/>
    <s v="7th December,2017"/>
    <d v="2017-12-07T00:00:00"/>
    <s v="26th January,2018"/>
    <d v="2018-01-26T00:00:00"/>
    <s v="Mwangoo Stanley Mwangada"/>
    <s v="Male"/>
    <s v="22444148"/>
    <s v="726838140"/>
    <s v="726838140"/>
    <s v=""/>
    <s v="726982299"/>
    <n v="38.332054999999997"/>
    <n v="-3.4341979999999999"/>
    <s v="Taita/Taveta"/>
    <s v="Wundanyi"/>
    <s v="Bura"/>
    <s v="Gandenyi"/>
    <s v="8"/>
    <s v="Carly Mwandigha"/>
    <s v="Carly C Mwandigha"/>
    <s v="727154572"/>
    <s v="Informal Business"/>
    <x v="0"/>
  </r>
  <r>
    <s v="VPA6"/>
    <s v="KE-UAS-1711-23411"/>
    <x v="1"/>
    <s v=""/>
    <s v="6th October,2017"/>
    <d v="2017-10-06T00:00:00"/>
    <s v="25th November,2017"/>
    <d v="2017-11-25T00:00:00"/>
    <s v="Namoru Hellen"/>
    <s v="Female"/>
    <s v="99999"/>
    <s v="721858853"/>
    <s v="721858853"/>
    <s v=""/>
    <s v=""/>
    <n v="35.081913"/>
    <n v="0.64968199999999998"/>
    <s v="Uasin Gishu"/>
    <s v="Turbo"/>
    <s v="Turbo"/>
    <s v="Kilimani"/>
    <s v="12"/>
    <s v="Bernard Ambani"/>
    <s v="Benard Ambani Lumasani"/>
    <s v="737689907"/>
    <s v="Informal Business"/>
    <x v="0"/>
  </r>
  <r>
    <s v="VPA6"/>
    <s v="KE-UAS-1712-23412"/>
    <x v="1"/>
    <s v=""/>
    <s v="6th September,2017"/>
    <d v="2017-09-06T00:00:00"/>
    <s v="18th December,2017"/>
    <d v="2017-12-18T00:00:00"/>
    <s v="Chebii Andrew"/>
    <s v="Male"/>
    <s v="30251081"/>
    <s v="703817840"/>
    <s v="703817840"/>
    <s v=""/>
    <s v=""/>
    <n v="35.189073"/>
    <n v="0.92852699999999999"/>
    <s v="Uasin Gishu"/>
    <s v="Soy"/>
    <s v="Soy"/>
    <s v="Perkera"/>
    <s v="6"/>
    <s v="Bernard Ambani"/>
    <s v="Benard Ambani Lumasani"/>
    <s v="737689907"/>
    <s v="Informal Business"/>
    <x v="0"/>
  </r>
  <r>
    <s v="VPA6"/>
    <s v="KE-NYA-1707-18888"/>
    <x v="1"/>
    <s v=""/>
    <s v="12th May,2017"/>
    <d v="2017-05-12T00:00:00"/>
    <s v="1st July,2017"/>
    <d v="2017-07-01T00:00:00"/>
    <s v="Gichohi Margret Muthoni"/>
    <s v="Male"/>
    <s v="56234508"/>
    <s v="722428841"/>
    <s v="722428841"/>
    <s v=""/>
    <s v=""/>
    <n v="36.271892999999999"/>
    <n v="-0.120837"/>
    <s v="Nyandarua"/>
    <s v="Ol Joro Orok"/>
    <s v="Ngano"/>
    <s v="Mwanda"/>
    <s v="8"/>
    <s v="David Chege"/>
    <s v="David Chege Wangui"/>
    <s v="700713274"/>
    <s v="Informal Business"/>
    <x v="1"/>
  </r>
  <r>
    <s v="VPA6"/>
    <s v="KE-BAR-1804-19079"/>
    <x v="1"/>
    <s v=""/>
    <s v="15th July,2017"/>
    <d v="2017-07-15T00:00:00"/>
    <s v="11th April,2018"/>
    <d v="2018-04-11T00:00:00"/>
    <s v="Simon Tarus"/>
    <s v="Male"/>
    <s v="7946865"/>
    <s v="720330407"/>
    <s v="720330407"/>
    <s v=""/>
    <s v=""/>
    <n v="35.571047999999998"/>
    <n v="-5.0500000000000002E-4"/>
    <s v="Baringo"/>
    <s v="Koibatek"/>
    <s v="Mumberes"/>
    <s v="Kapkechir"/>
    <s v="8"/>
    <s v="Erickson K Musani"/>
    <s v="Ericson Kibet Musani"/>
    <s v="724601107"/>
    <s v="Informal Business"/>
    <x v="0"/>
  </r>
  <r>
    <s v="VPA6"/>
    <s v="KE-THA-1712-23103"/>
    <x v="1"/>
    <s v=""/>
    <s v="10th November,2017"/>
    <d v="2017-11-10T00:00:00"/>
    <s v="15th December,2017"/>
    <d v="2017-12-15T00:00:00"/>
    <s v="Mutegi Mercy Kanjiru"/>
    <s v="Female"/>
    <s v="20375390"/>
    <s v="727878519"/>
    <s v="727878519"/>
    <s v=""/>
    <s v=""/>
    <n v="37.602504000000003"/>
    <n v="-0.22967499999999999"/>
    <s v="Tharaka-Nithi"/>
    <s v="Maara"/>
    <s v="Chogoria"/>
    <s v="Makuri"/>
    <s v="8"/>
    <s v="Gilbert Mugendi"/>
    <s v="Gilbert  Mugendi"/>
    <s v=""/>
    <s v="Informal Business"/>
    <x v="0"/>
  </r>
  <r>
    <s v="VPA6"/>
    <s v="KE-THA-1712-23104"/>
    <x v="1"/>
    <s v=""/>
    <s v="17th November,2017"/>
    <d v="2017-11-17T00:00:00"/>
    <s v="15th December,2017"/>
    <d v="2017-12-15T00:00:00"/>
    <s v="Mukarako George Mutembei"/>
    <s v="Male"/>
    <s v="99999"/>
    <s v="704101004"/>
    <s v="704101004"/>
    <s v=""/>
    <s v="724639930"/>
    <n v="37.606116"/>
    <n v="-0.23158500000000001"/>
    <s v="Tharaka-Nithi"/>
    <s v="Maara"/>
    <s v="Chogoria"/>
    <s v="Irera"/>
    <s v="8"/>
    <s v="Gilbert Mugendi"/>
    <s v="Gilbert  Mugendi"/>
    <s v=""/>
    <s v="Informal Business"/>
    <x v="0"/>
  </r>
  <r>
    <s v="VPA6"/>
    <s v="KE-THA-1711-23105"/>
    <x v="1"/>
    <s v=""/>
    <s v="9th October,2017"/>
    <d v="2017-10-09T00:00:00"/>
    <s v="5th November,2017"/>
    <d v="2017-11-05T00:00:00"/>
    <s v="Kaburu Kenneth Kinoti"/>
    <s v="Male"/>
    <s v="24119609"/>
    <s v="723373192"/>
    <s v="723373192"/>
    <s v=""/>
    <s v="707189030"/>
    <n v="37.606287000000002"/>
    <n v="-0.22977500000000001"/>
    <s v="Tharaka-Nithi"/>
    <s v="Maara"/>
    <s v="Chogoria"/>
    <s v="Makuri"/>
    <s v="8"/>
    <s v="Gilbert Mugendi"/>
    <s v="Gilbert  Mugendi"/>
    <s v=""/>
    <s v="Informal Business"/>
    <x v="0"/>
  </r>
  <r>
    <s v="VPA6"/>
    <s v="KE-THA-1710-23107"/>
    <x v="1"/>
    <s v=""/>
    <s v="24th September,2017"/>
    <d v="2017-09-24T00:00:00"/>
    <s v="15th October,2017"/>
    <d v="2017-10-15T00:00:00"/>
    <s v="Mburia Calfred Mugendi"/>
    <s v="Male"/>
    <s v="7410339"/>
    <s v="725825139"/>
    <s v="725825139"/>
    <s v=""/>
    <s v="710701697"/>
    <n v="37.607061999999999"/>
    <n v="-0.23011200000000001"/>
    <s v="Tharaka-Nithi"/>
    <s v="Maara"/>
    <s v="Chogoria"/>
    <s v="Makuri"/>
    <s v="8"/>
    <s v="Gilbert Mugendi"/>
    <s v="Gilbert  Mugendi"/>
    <s v="720829834"/>
    <s v="Informal Business"/>
    <x v="0"/>
  </r>
  <r>
    <s v="VPA6"/>
    <s v="KE-THA-1801-27928"/>
    <x v="1"/>
    <s v=""/>
    <s v="15th November,2017"/>
    <d v="2017-11-15T00:00:00"/>
    <s v="10th January,2018"/>
    <d v="2018-01-10T00:00:00"/>
    <s v="Kirunja Martin Mwenda"/>
    <s v="Male"/>
    <s v="21517042"/>
    <s v="723001482"/>
    <s v="723001482"/>
    <s v=""/>
    <s v="714050960"/>
    <n v="37.590226999999999"/>
    <n v="-0.204036"/>
    <s v="Tharaka-Nithi"/>
    <s v="Maara"/>
    <s v="Chogoria"/>
    <s v="Kianchuku"/>
    <s v="12"/>
    <s v="Gilbert Mugendi"/>
    <s v="Gilbert  Mugendi"/>
    <s v=""/>
    <s v="Informal Business"/>
    <x v="0"/>
  </r>
  <r>
    <s v="VPA6"/>
    <s v="KE-THA-1710-23111"/>
    <x v="1"/>
    <s v=""/>
    <s v="28th September,2017"/>
    <d v="2017-09-28T00:00:00"/>
    <s v="8th October,2017"/>
    <d v="2017-10-08T00:00:00"/>
    <s v="Marete Loyoford Miriti"/>
    <s v="Male"/>
    <s v="23031192"/>
    <s v="725825139"/>
    <s v="714194326"/>
    <s v=""/>
    <s v="790035321"/>
    <n v="37.607937"/>
    <n v="-0.230104"/>
    <s v="Tharaka-Nithi"/>
    <s v="Maara"/>
    <s v="Cho9"/>
    <s v="Makuri"/>
    <s v="8"/>
    <s v="Gilbert Mugendi"/>
    <s v="Gilbert  Mugendi"/>
    <s v=""/>
    <s v="Informal Business"/>
    <x v="0"/>
  </r>
  <r>
    <s v="VPA6"/>
    <s v="KE-EMB-1708-23448"/>
    <x v="1"/>
    <s v=""/>
    <s v="5th July,2017"/>
    <d v="2017-07-05T00:00:00"/>
    <s v="30th August,2017"/>
    <d v="2017-08-30T00:00:00"/>
    <s v="Ndwiga Daniel"/>
    <s v="Male"/>
    <s v="99999"/>
    <s v="712322502"/>
    <s v="7123871904"/>
    <s v=""/>
    <s v=""/>
    <n v="37.519708000000001"/>
    <n v="-0.46499800000000002"/>
    <s v="Embu"/>
    <s v="Embu West"/>
    <s v="Makengi"/>
    <s v="Mutira"/>
    <s v="10"/>
    <s v="Simon Kamau"/>
    <s v="Simon Kamau"/>
    <s v="718265838"/>
    <s v="Informal Business"/>
    <x v="0"/>
  </r>
  <r>
    <s v="VPA6"/>
    <s v="KE-THA-1711-23106"/>
    <x v="1"/>
    <s v=""/>
    <s v="15th October,2017"/>
    <d v="2017-10-15T00:00:00"/>
    <s v="3rd November,2017"/>
    <d v="2017-11-03T00:00:00"/>
    <s v="Kaburu Humphrey Njeru"/>
    <s v="Male"/>
    <s v="11401146"/>
    <s v="720149123"/>
    <s v="720149123"/>
    <s v=""/>
    <s v=""/>
    <n v="37.606439000000002"/>
    <n v="-0.229214"/>
    <s v="Tharaka-Nithi"/>
    <s v="Maara"/>
    <s v="Chogoria"/>
    <s v="Makuri"/>
    <s v="12"/>
    <s v="Gilbert Mugendi"/>
    <s v="Gilbert  Mugendi"/>
    <s v=""/>
    <s v="Informal Business"/>
    <x v="0"/>
  </r>
  <r>
    <s v="VPA6"/>
    <s v="KE-BAR-1804-19080"/>
    <x v="1"/>
    <s v=""/>
    <s v="20th April,2017"/>
    <d v="2017-04-20T00:00:00"/>
    <s v="11th April,2018"/>
    <d v="2018-04-11T00:00:00"/>
    <s v="Elijah Tubei"/>
    <s v="Male"/>
    <s v="11427478"/>
    <s v="729540323"/>
    <s v="712232800"/>
    <s v=""/>
    <s v="729540323"/>
    <n v="35.582261000000003"/>
    <n v="1.866E-3"/>
    <s v="Baringo"/>
    <s v="Koibatek"/>
    <s v="Mumberes"/>
    <s v="Chemokoch"/>
    <n v="8"/>
    <s v="Erickson K Musani"/>
    <s v="Ericson Kibet Musani"/>
    <s v="724601107"/>
    <s v="Informal Business"/>
    <x v="0"/>
  </r>
  <r>
    <s v="VPA6"/>
    <s v="KE-KIA-1708-23492"/>
    <x v="0"/>
    <s v="Grievance"/>
    <s v="29th June,2017"/>
    <d v="2017-06-29T00:00:00"/>
    <s v="18th August,2017"/>
    <d v="2017-08-18T00:00:00"/>
    <s v="Njoroge Peter"/>
    <s v="Male"/>
    <s v="5207184"/>
    <s v="725985782"/>
    <s v="725985782"/>
    <s v=""/>
    <s v=""/>
    <n v="36.600748000000003"/>
    <n v="-1.2084269999999999"/>
    <s v="Kiambu"/>
    <s v="Limuru"/>
    <s v="Ndeiya"/>
    <s v="Thigiyo"/>
    <s v="12"/>
    <s v="Peter Kiniu"/>
    <s v="Peter Mbithi Kiniu"/>
    <s v="724261558"/>
    <s v="Informal Business"/>
    <x v="0"/>
  </r>
  <r>
    <s v="VPA6"/>
    <s v="KE-TRA-1804-17862"/>
    <x v="1"/>
    <s v=""/>
    <s v="22nd February,2018"/>
    <d v="2018-02-22T00:00:00"/>
    <s v="13th April,2018"/>
    <d v="2018-04-13T00:00:00"/>
    <s v="Odiaga Gladys"/>
    <s v="Female"/>
    <s v="674417"/>
    <s v="721676498"/>
    <s v="721676498"/>
    <s v=""/>
    <s v=""/>
    <n v="35.050527000000002"/>
    <n v="0.97775100000000004"/>
    <s v="Trans Nzoia"/>
    <s v="Kiminini"/>
    <s v="Sirende"/>
    <s v="Nyakinywa"/>
    <s v="6"/>
    <s v="Gillet Lihanda"/>
    <s v="Gillet Savayi Lihanda"/>
    <s v="728998455"/>
    <s v="Informal Business"/>
    <x v="0"/>
  </r>
  <r>
    <s v="VPA6"/>
    <s v="KE-TAI-1607-23610"/>
    <x v="1"/>
    <s v=""/>
    <s v="27th May,2016"/>
    <d v="2016-05-27T00:00:00"/>
    <s v="16th July,2016"/>
    <d v="2016-07-16T00:00:00"/>
    <s v="Maghaga Josephat Kilai"/>
    <s v="Male"/>
    <s v="150925"/>
    <s v="728962941"/>
    <s v="728962941"/>
    <s v=""/>
    <s v=""/>
    <n v="38.365186000000001"/>
    <n v="-3.4139200000000001"/>
    <s v="Taita/Taveta"/>
    <s v="Wundanyi"/>
    <s v="Wundanyi"/>
    <s v="Mlawa"/>
    <s v="12"/>
    <s v="Silvester M Mwadime"/>
    <s v="Silvester Mwadime"/>
    <s v="704388582"/>
    <s v="Informal Business"/>
    <x v="0"/>
  </r>
  <r>
    <s v="VPA6"/>
    <s v="KE-MER-1803-23422"/>
    <x v="1"/>
    <s v=""/>
    <s v="26th January,2018"/>
    <d v="2018-01-26T00:00:00"/>
    <s v="5th March,2018"/>
    <d v="2018-03-05T00:00:00"/>
    <s v="Karauri Regina Nyoroka"/>
    <s v="Female"/>
    <s v="26312157"/>
    <s v="722443082"/>
    <s v="722443082"/>
    <s v=""/>
    <s v=""/>
    <n v="37.873043000000003"/>
    <n v="0.12783600000000001"/>
    <s v="Meru"/>
    <s v="Tigania East"/>
    <s v="Akamia"/>
    <s v="Nkomo"/>
    <s v="8"/>
    <s v="Joseph Mbariu"/>
    <s v="Joseph Mbariu"/>
    <s v="722351016"/>
    <s v="Informal Business"/>
    <x v="0"/>
  </r>
  <r>
    <s v="VPA6"/>
    <s v="KE-THA-1709-23423"/>
    <x v="1"/>
    <s v=""/>
    <s v="28th August,2017"/>
    <d v="2017-08-28T00:00:00"/>
    <s v="25th September,2017"/>
    <d v="2017-09-25T00:00:00"/>
    <s v="Kaburu Lucyline Karimi"/>
    <s v="Female"/>
    <s v="3462530"/>
    <s v="720878935"/>
    <s v="720878935"/>
    <s v=""/>
    <s v="724793750"/>
    <n v="37.664873"/>
    <n v="-0.29588700000000001"/>
    <s v="Tharaka-Nithi"/>
    <s v="Maara"/>
    <s v="Mitheru"/>
    <s v="Pui"/>
    <s v="8"/>
    <s v="Joseph Mbariu"/>
    <s v="Joseph Mbariu"/>
    <s v="722351016"/>
    <s v="Informal Business"/>
    <x v="0"/>
  </r>
  <r>
    <s v="VPA6"/>
    <s v="KE-NAN-1803-23537"/>
    <x v="1"/>
    <s v=""/>
    <s v="16th December,2017"/>
    <d v="2017-12-16T00:00:00"/>
    <s v="3rd March,2018"/>
    <d v="2018-03-03T00:00:00"/>
    <s v="Metto John"/>
    <s v="Male"/>
    <s v="9101604"/>
    <s v="724790542"/>
    <s v="724790542"/>
    <s v=""/>
    <s v="721696108"/>
    <n v="35.302653999999997"/>
    <n v="0.174568"/>
    <s v="Nandi"/>
    <s v="Nandi Hills"/>
    <s v="Koilot"/>
    <s v="Chepngetuny"/>
    <s v="4"/>
    <s v="Emanuel  Lagat"/>
    <s v="Emmanuel  Lagat"/>
    <s v="725978766"/>
    <s v="Informal Business"/>
    <x v="1"/>
  </r>
  <r>
    <s v="VPA6"/>
    <s v="KE-NYE-1804-21397"/>
    <x v="1"/>
    <s v=""/>
    <s v="25th February,2018"/>
    <d v="2018-02-25T00:00:00"/>
    <s v="16th April,2018"/>
    <d v="2018-04-16T00:00:00"/>
    <s v="Weru Grace Wanjiru"/>
    <s v="Female"/>
    <s v="99999"/>
    <s v="720245603"/>
    <s v="720245603"/>
    <s v=""/>
    <s v="724453658"/>
    <n v="37.080910000000003"/>
    <n v="-0.57235499999999995"/>
    <s v="Nyeri"/>
    <s v="Mukurweni"/>
    <s v="Mihuti"/>
    <s v="Ikiraniro"/>
    <s v="8"/>
    <s v="Simon Kabucho"/>
    <s v="Simon Kabucho"/>
    <s v="726725953"/>
    <s v="Informal Business"/>
    <x v="1"/>
  </r>
  <r>
    <s v="VPA6"/>
    <s v="KE-NYA-1708-21867"/>
    <x v="1"/>
    <s v=""/>
    <s v="26th June,2017"/>
    <d v="2017-06-26T00:00:00"/>
    <s v="15th August,2017"/>
    <d v="2017-08-15T00:00:00"/>
    <s v="Ngari Stanley Mwangi"/>
    <s v="Male"/>
    <s v="4670334"/>
    <s v="722641246"/>
    <s v="722641246"/>
    <s v=""/>
    <s v="763641246"/>
    <n v="36.452711999999998"/>
    <n v="4.9232999999999999E-2"/>
    <s v="Nyandarua"/>
    <s v="Ndaragwa"/>
    <s v="Mathingira"/>
    <s v="Kware"/>
    <s v="8"/>
    <s v="Harun Muchiri Stephen"/>
    <s v="Harun Muchiri Stephen"/>
    <s v="727561499"/>
    <s v="Informal Business"/>
    <x v="0"/>
  </r>
  <r>
    <s v="VPA6"/>
    <s v="KE-LAI-1611-17584"/>
    <x v="1"/>
    <s v=""/>
    <s v="12th September,2016"/>
    <d v="2016-09-12T00:00:00"/>
    <s v="1st November,2016"/>
    <d v="2016-11-01T00:00:00"/>
    <s v="Daniel Kabiru Mutoru"/>
    <s v="Male"/>
    <s v="10877383"/>
    <s v="722245998"/>
    <s v="2.55E+11"/>
    <s v=""/>
    <s v=""/>
    <n v="36.375833999999998"/>
    <n v="0.17005700000000001"/>
    <s v="Laikipia"/>
    <s v="Laikipia  West"/>
    <s v="Oljabet"/>
    <s v="Liron"/>
    <s v="12"/>
    <s v="Harun Muchiri Stephen"/>
    <s v="Harun Muchiri Stephen"/>
    <s v="254727561499"/>
    <s v="Informal Business"/>
    <x v="0"/>
  </r>
  <r>
    <s v="VPA6"/>
    <s v="KE-NYA-1701-27864"/>
    <x v="1"/>
    <s v=""/>
    <s v="20th November,2016"/>
    <d v="2016-11-20T00:00:00"/>
    <s v="9th January,2017"/>
    <d v="2017-01-09T00:00:00"/>
    <s v="Kamami Martin Igecha"/>
    <s v="Male"/>
    <s v="99999"/>
    <s v="722458141"/>
    <s v="722458141"/>
    <s v=""/>
    <s v=""/>
    <n v="36.340882999999998"/>
    <n v="-0.18718000000000001"/>
    <s v="Nyandarua"/>
    <s v="Ol Kalou"/>
    <s v="Rurii"/>
    <s v="Matwiku"/>
    <s v="13"/>
    <s v="Harun Muchiri Stephen"/>
    <s v="Harun Muchiri Stephen"/>
    <s v="727561499"/>
    <s v="Informal Business"/>
    <x v="0"/>
  </r>
  <r>
    <s v="VPA6"/>
    <s v="KE-KIA-1801-17957"/>
    <x v="1"/>
    <s v=""/>
    <s v="17th December,2017"/>
    <d v="2017-12-17T00:00:00"/>
    <s v="17th January,2018"/>
    <d v="2018-01-17T00:00:00"/>
    <s v="Mburu Grace Wahu"/>
    <s v="Female"/>
    <s v="996206"/>
    <s v="72027234"/>
    <s v="720272534"/>
    <s v=""/>
    <s v="705702827"/>
    <n v="36.746042000000003"/>
    <n v="-0.99803299999999995"/>
    <s v="Kiambu"/>
    <s v="Lari"/>
    <s v="Gatamaiyu"/>
    <s v="Gachoire"/>
    <n v="8"/>
    <s v="Joseph Muchirira Mugo"/>
    <s v="Joseph Muchirira Mugo"/>
    <s v="723483314"/>
    <s v="Informal Business"/>
    <x v="0"/>
  </r>
  <r>
    <s v="VPA6"/>
    <s v="KE-TRA-1804-17797"/>
    <x v="1"/>
    <s v=""/>
    <s v="2nd April,2018"/>
    <d v="2018-04-02T00:00:00"/>
    <s v="14th April,2018"/>
    <d v="2018-04-14T00:00:00"/>
    <s v="Kahiga Joseph"/>
    <s v="Male"/>
    <s v="99999"/>
    <s v="722774082"/>
    <s v="722774082"/>
    <s v=""/>
    <s v=""/>
    <n v="34.995612000000001"/>
    <n v="0.94444899999999998"/>
    <s v="Trans Nzoia"/>
    <s v="Kiminini"/>
    <s v="Waitaluk"/>
    <s v="Kambi Chui"/>
    <s v="10"/>
    <s v="Eliud Simiyu Wamalwa"/>
    <s v="Eliud Simiyu Wamalwa"/>
    <s v="724690775"/>
    <s v="Informal Business"/>
    <x v="0"/>
  </r>
  <r>
    <s v="VPA6"/>
    <s v="KE-UAS-1804-17864"/>
    <x v="1"/>
    <s v=""/>
    <s v="28th February,2018"/>
    <d v="2018-02-28T00:00:00"/>
    <s v="19th April,2018"/>
    <d v="2018-04-19T00:00:00"/>
    <s v="Mangira Joseph Murei"/>
    <s v="Male"/>
    <s v="40676587"/>
    <s v="720713250"/>
    <s v="720713250"/>
    <s v=""/>
    <s v=""/>
    <n v="35.188605000000003"/>
    <n v="0.57542300000000002"/>
    <s v="Uasin Gishu"/>
    <s v="Turbo"/>
    <s v="Kamagut"/>
    <s v="Kuresiet"/>
    <n v="24"/>
    <s v="Gillet Lihanda"/>
    <s v="Gillet Savayi Lihanda"/>
    <s v="728998455"/>
    <s v="Informal Business"/>
    <x v="3"/>
  </r>
  <r>
    <s v="VPA6"/>
    <s v="KE-HOM-1701-18000"/>
    <x v="1"/>
    <s v=""/>
    <s v="10th January,2017"/>
    <d v="2017-01-10T00:00:00"/>
    <s v="27th January,2017"/>
    <d v="2017-01-27T00:00:00"/>
    <s v="Odok Ogero Barnabas"/>
    <s v="Male"/>
    <s v="3938203"/>
    <s v="723901667"/>
    <s v="723901667"/>
    <s v=""/>
    <s v="703719201"/>
    <n v="34.615735000000001"/>
    <n v="-0.608518"/>
    <s v="Homa Bay"/>
    <s v="Homabay"/>
    <s v="Homabay"/>
    <s v="Kabor"/>
    <s v="8"/>
    <s v="Nilelynk Innovators"/>
    <s v="Julius Odhiambo"/>
    <s v="723987066"/>
    <s v="Informal Business"/>
    <x v="0"/>
  </r>
  <r>
    <s v="VPA6"/>
    <s v="KE-MIG-1802-18226"/>
    <x v="1"/>
    <s v=""/>
    <s v="1st December,2017"/>
    <d v="2017-12-01T00:00:00"/>
    <s v="1st February,2018"/>
    <d v="2018-02-01T00:00:00"/>
    <s v="Dolly Rajuai"/>
    <s v="Female"/>
    <s v="1062238"/>
    <s v="721256252"/>
    <s v="721256252"/>
    <s v=""/>
    <s v="0"/>
    <n v="34.503793000000002"/>
    <n v="-0.99275800000000003"/>
    <s v="Migori"/>
    <s v="Uriri"/>
    <s v="Uriri"/>
    <s v="Oyani"/>
    <s v="8"/>
    <s v="Stephen Otieno Okuta"/>
    <s v="Stephen Otieno Okuta"/>
    <s v="712644859"/>
    <s v="Informal Business"/>
    <x v="0"/>
  </r>
  <r>
    <s v="VPA6"/>
    <s v="KE-HOM-1708-18261"/>
    <x v="1"/>
    <s v=""/>
    <s v="1st December,2016"/>
    <d v="2016-12-01T00:00:00"/>
    <s v="1st August,2017"/>
    <d v="2017-08-01T00:00:00"/>
    <s v="Obanda Ocholla Isaac"/>
    <s v="Male"/>
    <s v="13384289"/>
    <s v="734209054"/>
    <s v="734209054"/>
    <s v=""/>
    <s v=""/>
    <n v="34.386969999999998"/>
    <n v="-0.75403200000000004"/>
    <s v="Homa Bay"/>
    <s v="Ndhiwa"/>
    <s v="Ndiwa"/>
    <s v="Rangenya"/>
    <s v="10"/>
    <s v="Thomas Mboya Omwadho"/>
    <s v="Thomas Mboya Omwadho"/>
    <s v="725043676"/>
    <s v="Informal Business"/>
    <x v="0"/>
  </r>
  <r>
    <s v="VPA6"/>
    <s v="KE-NAI-1610-18016"/>
    <x v="1"/>
    <s v=""/>
    <s v="4th March,2016"/>
    <d v="2016-03-04T00:00:00"/>
    <s v="21st October,2016"/>
    <d v="2016-10-21T00:00:00"/>
    <s v="Kariuki Samwel Mugi"/>
    <s v="Male"/>
    <s v="99999"/>
    <s v="720781525"/>
    <s v="720781525"/>
    <s v=""/>
    <s v="722772869"/>
    <n v="37.049914999999999"/>
    <n v="-1.2798499999999999"/>
    <s v="Nairobi"/>
    <s v="Njiru"/>
    <s v="Ruai"/>
    <s v="Dune"/>
    <s v="8"/>
    <s v="Lazarus N Kariuki"/>
    <s v="Lazurus Kariuki Ndotu"/>
    <s v="723327497"/>
    <s v="Informal Business"/>
    <x v="0"/>
  </r>
  <r>
    <s v="VPA6"/>
    <s v="KE-KIR-1802-23527"/>
    <x v="0"/>
    <s v="Unreachable"/>
    <s v="21st December,2017"/>
    <d v="2017-12-21T00:00:00"/>
    <s v="9th February,2018"/>
    <d v="2018-02-09T00:00:00"/>
    <s v="Njogu Joseph Murimi"/>
    <s v="Male"/>
    <s v="11700057"/>
    <s v="722831739"/>
    <s v="722831739"/>
    <s v=""/>
    <s v="720887979"/>
    <n v="37.211365999999998"/>
    <n v="-0.45975199999999999"/>
    <s v="Kirinyaga"/>
    <s v="Kirinyaga"/>
    <s v="Mukure"/>
    <s v="Kiamaina"/>
    <s v="10"/>
    <s v="Zablon Kimindio Kibara"/>
    <s v="Zablon Kimindo Kibara"/>
    <s v="726350010"/>
    <s v="Informal Business"/>
    <x v="1"/>
  </r>
  <r>
    <s v="VPA6"/>
    <s v="KE-KIR-1711-18306"/>
    <x v="1"/>
    <s v=""/>
    <s v="1st October,2017"/>
    <d v="2017-10-01T00:00:00"/>
    <s v="20th November,2017"/>
    <d v="2017-11-20T00:00:00"/>
    <s v="Ngigi James Ndung'U"/>
    <s v="Male"/>
    <s v="6091517"/>
    <s v="724639398"/>
    <s v="724639398"/>
    <s v=""/>
    <s v="725397650"/>
    <n v="37.234099000000001"/>
    <n v="-0.635745"/>
    <s v="Kirinyaga"/>
    <s v="Kirinyaga"/>
    <s v="Mwerua"/>
    <s v="Muthigi"/>
    <s v="6"/>
    <s v="Zablon Kimindio Kibara"/>
    <s v="Zablon Kimindo Kibara"/>
    <s v="726350010"/>
    <s v="Informal Business"/>
    <x v="1"/>
  </r>
  <r>
    <s v="VPA6"/>
    <s v="KE-MUR-1701-17583"/>
    <x v="1"/>
    <s v=""/>
    <s v="12th November,2016"/>
    <d v="2016-11-12T00:00:00"/>
    <s v="1st January,2017"/>
    <d v="2017-01-01T00:00:00"/>
    <s v="Daniel Gichia Kironji"/>
    <s v="Male"/>
    <s v="3053329"/>
    <s v="726339774"/>
    <s v="2.55E+11"/>
    <s v=""/>
    <s v=""/>
    <n v="36.956094999999998"/>
    <n v="-0.87157799999999996"/>
    <s v="Murang'a"/>
    <s v="Kandara"/>
    <s v="Ruchu"/>
    <s v="Cicu"/>
    <s v="12"/>
    <s v="Mathew Njoroge Nganga"/>
    <s v="Mathew Njoroge Nganga"/>
    <s v="254721154081"/>
    <s v="Informal Business"/>
    <x v="0"/>
  </r>
  <r>
    <s v="VPA6"/>
    <s v="KE-EMB-1701-17575"/>
    <x v="1"/>
    <s v=""/>
    <s v="21st November,2016"/>
    <d v="2016-11-21T00:00:00"/>
    <s v="10th January,2017"/>
    <d v="2017-01-10T00:00:00"/>
    <s v="Beth Waitherero Muriithi"/>
    <s v="Female"/>
    <s v="960638"/>
    <s v="720108193"/>
    <s v="2.55E+11"/>
    <s v=""/>
    <s v="2.55E+11"/>
    <n v="37.481073000000002"/>
    <n v="-0.47309800000000002"/>
    <s v="Embu"/>
    <s v="Manyatta"/>
    <s v="Kirige"/>
    <s v="Kathigiri"/>
    <s v="8"/>
    <s v="Peter Kivuti"/>
    <s v="Alex Mukundi"/>
    <s v="254724641388"/>
    <s v="Informal Business"/>
    <x v="1"/>
  </r>
  <r>
    <s v="VPA6"/>
    <s v="KE-KIR-1711-18883"/>
    <x v="1"/>
    <s v=""/>
    <s v="22nd September,2017"/>
    <d v="2017-09-22T00:00:00"/>
    <s v="11th November,2017"/>
    <d v="2017-11-11T00:00:00"/>
    <s v="David Wangui Kinyu"/>
    <s v="Male"/>
    <s v="31488698"/>
    <s v="72003358"/>
    <s v="720033585"/>
    <s v=""/>
    <s v="701325354"/>
    <n v="37.248365999999997"/>
    <n v="-0.49124000000000001"/>
    <s v="Kirinyaga"/>
    <s v="Kerugoya/Kutus"/>
    <s v="Mutira"/>
    <s v="Kiratina"/>
    <s v="10"/>
    <s v="David Chege"/>
    <s v="David Chege Wangui"/>
    <s v="700713274"/>
    <s v="Informal Business"/>
    <x v="1"/>
  </r>
  <r>
    <s v="VPA6"/>
    <s v="KE-KIR-1710-18884"/>
    <x v="0"/>
    <s v="Grievance"/>
    <s v="12th August,2017"/>
    <d v="2017-08-12T00:00:00"/>
    <s v="14th October,2017"/>
    <d v="2017-10-14T00:00:00"/>
    <s v="James Rukenya Murage"/>
    <s v="Male"/>
    <s v="99999"/>
    <s v="727803912"/>
    <s v="727803912"/>
    <s v=""/>
    <s v="702394633"/>
    <n v="37.300521000000003"/>
    <n v="-0.48017199999999999"/>
    <s v="Kirinyaga"/>
    <s v="Kirinyaga East"/>
    <s v="Gacigi"/>
    <s v="Rwangondu"/>
    <s v="8"/>
    <s v="David Chege"/>
    <s v="David Chege Wangui"/>
    <s v="700713274"/>
    <s v="Informal Business"/>
    <x v="1"/>
  </r>
  <r>
    <s v="VPA6"/>
    <s v="KE-MAC-1804-23058"/>
    <x v="1"/>
    <s v=""/>
    <s v="31st March,2018"/>
    <d v="2018-03-31T00:00:00"/>
    <s v="3rd April,2018"/>
    <d v="2018-04-03T00:00:00"/>
    <s v="Mutua Joshua Makau"/>
    <s v="Male"/>
    <s v="12532825"/>
    <s v="716769438"/>
    <s v="716769438"/>
    <s v=""/>
    <s v="710774530"/>
    <n v="37.326177999999999"/>
    <n v="-1.2581359999999999"/>
    <s v="Machakos"/>
    <s v="Matungulu"/>
    <s v="Sengani"/>
    <s v="Sengani"/>
    <s v="6"/>
    <s v="Joram Gathogo Mutahi"/>
    <s v="Joram Gathogo Mutahi"/>
    <s v="723684776"/>
    <s v="Informal Business"/>
    <x v="1"/>
  </r>
  <r>
    <s v="VPA6"/>
    <s v="KE-NAK-1801-18057"/>
    <x v="1"/>
    <s v=""/>
    <s v="12th November,2017"/>
    <d v="2017-11-12T00:00:00"/>
    <s v="1st January,2018"/>
    <d v="2018-01-01T00:00:00"/>
    <s v="Morangi Momanyi Agnes"/>
    <s v="Male"/>
    <s v="2501648"/>
    <s v="723741156"/>
    <s v="723741156"/>
    <s v=""/>
    <s v="721551615"/>
    <n v="35.985357"/>
    <n v="-0.24257699999999999"/>
    <s v="Nakuru"/>
    <s v="Rongai"/>
    <s v="Rongai"/>
    <s v="Verovian"/>
    <s v="10"/>
    <s v="Nelson Mutai"/>
    <s v="Nelson Mutai"/>
    <s v="716309134"/>
    <s v="Informal Business"/>
    <x v="1"/>
  </r>
  <r>
    <s v="VPA6"/>
    <s v="KE-MAC-1711-18416"/>
    <x v="1"/>
    <s v=""/>
    <s v="12th September,2017"/>
    <d v="2017-09-12T00:00:00"/>
    <s v="1st November,2017"/>
    <d v="2017-11-01T00:00:00"/>
    <s v="Mutuku Aaron Nthenge"/>
    <s v="Male"/>
    <s v="13311129"/>
    <s v="716209393"/>
    <s v="716209393"/>
    <s v=""/>
    <s v="710357140"/>
    <n v="37.42069"/>
    <n v="-1.3932800000000001"/>
    <s v="Machakos"/>
    <s v="Mwala"/>
    <s v="Mango"/>
    <s v="Upper Vyulya"/>
    <s v="10"/>
    <s v="Mathew Njoroge Nganga"/>
    <s v="Mathew Njoroge Nganga"/>
    <s v="721154081"/>
    <s v="Informal Business"/>
    <x v="0"/>
  </r>
  <r>
    <s v="VPA6"/>
    <s v="KE-NAK-1710-18058"/>
    <x v="1"/>
    <s v=""/>
    <s v="14th August,2017"/>
    <d v="2017-08-14T00:00:00"/>
    <s v="3rd October,2017"/>
    <d v="2017-10-03T00:00:00"/>
    <s v="Tomno Kipkulei Metucella"/>
    <s v="Male"/>
    <s v="2567548"/>
    <s v="722353920"/>
    <s v="722353920"/>
    <s v=""/>
    <s v=""/>
    <n v="36.025548000000001"/>
    <n v="-0.307508"/>
    <s v="Nakuru"/>
    <s v="Njoro"/>
    <s v="Moogon"/>
    <s v="Mogoon"/>
    <s v="10"/>
    <s v="Nelson Mutai"/>
    <s v="Nelson Mutai"/>
    <s v="716309134"/>
    <s v="Informal Business"/>
    <x v="0"/>
  </r>
  <r>
    <s v="VPA6"/>
    <s v="KE-NAK-1708-18059"/>
    <x v="0"/>
    <s v="Non Compliant"/>
    <s v="14th June,2017"/>
    <d v="2017-06-14T00:00:00"/>
    <s v="3rd August,2017"/>
    <d v="2017-08-03T00:00:00"/>
    <s v="Shikuku Omushieni Arlington"/>
    <s v="Male"/>
    <s v="99999"/>
    <s v="722987333"/>
    <s v="722987333"/>
    <s v=""/>
    <s v="711837435"/>
    <n v="36.132063000000002"/>
    <n v="-0.27490300000000001"/>
    <s v="Nakuru"/>
    <s v="Bahati"/>
    <s v="Munyeki"/>
    <s v="Upendo"/>
    <s v="10"/>
    <s v="Nelson Mutai"/>
    <s v="Nelson Mutai"/>
    <s v="716309134"/>
    <s v="Informal Business"/>
    <x v="0"/>
  </r>
  <r>
    <s v="VPA6"/>
    <s v="KE-NYA-1705-18369"/>
    <x v="1"/>
    <s v=""/>
    <s v="29th March,2017"/>
    <d v="2017-03-29T00:00:00"/>
    <s v="6th May,2017"/>
    <d v="2017-05-06T00:00:00"/>
    <s v="Wambugu William Gichohi"/>
    <s v="Male"/>
    <s v="7669759"/>
    <s v="720669851"/>
    <s v="720669851"/>
    <s v=""/>
    <s v="723847753"/>
    <n v="36.416637999999999"/>
    <n v="1.9519999999999999E-2"/>
    <s v="Nyandarua"/>
    <s v="Ndaragwa"/>
    <s v="Mairoinya"/>
    <s v="Ritaya"/>
    <s v="8"/>
    <s v="KREEN"/>
    <s v="Francis Kinyanjui"/>
    <s v="726985649"/>
    <s v="Informal Business"/>
    <x v="1"/>
  </r>
  <r>
    <s v="VPA6"/>
    <s v="KE-NAK-1610-17564"/>
    <x v="1"/>
    <s v=""/>
    <s v="12th August,2016"/>
    <d v="2016-08-12T00:00:00"/>
    <s v="1st October,2016"/>
    <d v="2016-10-01T00:00:00"/>
    <s v="Peter K Nyagah"/>
    <s v="Male"/>
    <s v="150340"/>
    <s v="724842442"/>
    <s v="2.55E+11"/>
    <s v=""/>
    <s v=""/>
    <n v="36.121431999999999"/>
    <n v="-0.17760200000000001"/>
    <s v="Nakuru"/>
    <s v="Bahati"/>
    <s v="Bahati"/>
    <s v="Ikirero"/>
    <s v="10"/>
    <s v="Christopher Njinju Ndungu"/>
    <s v="Christopher Njinju Ndungu"/>
    <s v=""/>
    <s v="Informal Business"/>
    <x v="0"/>
  </r>
  <r>
    <s v="VPA6"/>
    <s v="KE-TAI-1801-18066"/>
    <x v="1"/>
    <s v=""/>
    <s v="21st November,2017"/>
    <d v="2017-11-21T00:00:00"/>
    <s v="10th January,2018"/>
    <d v="2018-01-10T00:00:00"/>
    <s v="Mwakatini Antony Andreah Mbeke"/>
    <s v="Male"/>
    <s v="1397864"/>
    <s v="710411048"/>
    <s v="710411048"/>
    <s v=""/>
    <s v=""/>
    <n v="38.316904999999998"/>
    <n v="-3.5007410000000001"/>
    <s v="Taita/Taveta"/>
    <s v="Mwatate"/>
    <s v="Godoma"/>
    <s v="Mwashoti"/>
    <s v="8"/>
    <s v="Nicholas Mwaengo"/>
    <s v="Nicholas Mwaengo"/>
    <s v="729326539"/>
    <s v="Informal Business"/>
    <x v="0"/>
  </r>
  <r>
    <s v="VPA6"/>
    <s v="KE-NAK-1712-18886"/>
    <x v="1"/>
    <s v=""/>
    <s v="9th November,2017"/>
    <d v="2017-11-09T00:00:00"/>
    <s v="5th December,2017"/>
    <d v="2017-12-05T00:00:00"/>
    <s v="Wamaitha Njogu Cecilia"/>
    <s v="Female"/>
    <s v="11260552"/>
    <s v="715695527"/>
    <s v="715695527"/>
    <s v=""/>
    <s v=""/>
    <n v="36.162182000000001"/>
    <n v="-0.20041200000000001"/>
    <s v="Nakuru"/>
    <s v="Bahati"/>
    <s v="Bahati"/>
    <s v="Thayo"/>
    <s v="10"/>
    <s v="David Chege"/>
    <s v="David Chege Wangui"/>
    <s v="700713274"/>
    <s v="Informal Business"/>
    <x v="0"/>
  </r>
  <r>
    <s v="VPA6"/>
    <s v="KE-TAI-1702-17587"/>
    <x v="1"/>
    <s v=""/>
    <s v="13th December,2016"/>
    <d v="2016-12-13T00:00:00"/>
    <s v="1st February,2017"/>
    <d v="2017-02-01T00:00:00"/>
    <s v="Darius Renson Mwambala Kimuzi"/>
    <s v="Male"/>
    <s v="22020811"/>
    <s v="721212911"/>
    <s v="2.55E+11"/>
    <s v=""/>
    <s v="2.55E+11"/>
    <n v="38.363923999999997"/>
    <n v="-3.421122"/>
    <s v="Taita/Taveta"/>
    <s v="Wundanyi"/>
    <s v="Wundanyi"/>
    <s v="Mlawa"/>
    <s v="6"/>
    <s v="Nicholas Mwaengo"/>
    <s v="Nicholas Mwaengo"/>
    <s v="729326539"/>
    <s v="Informal Business"/>
    <x v="0"/>
  </r>
  <r>
    <s v="VPA6"/>
    <s v="KE-NYE-1704-23487"/>
    <x v="1"/>
    <s v=""/>
    <s v="7th March,2017"/>
    <d v="2017-03-07T00:00:00"/>
    <s v="14th April,2017"/>
    <d v="2017-04-14T00:00:00"/>
    <s v="Macharia Peter Maina"/>
    <s v="Male"/>
    <s v="1083279"/>
    <s v="722351420"/>
    <s v="722351420"/>
    <s v=""/>
    <s v=""/>
    <n v="37.079116999999997"/>
    <n v="-0.40138000000000001"/>
    <s v="Nyeri"/>
    <s v="Mathira West"/>
    <s v="Ngorano"/>
    <s v="Kabiruini"/>
    <s v="8"/>
    <s v="Peter Kiniu"/>
    <s v="Peter Mbithi Kiniu"/>
    <s v="724261558"/>
    <s v="Informal Business"/>
    <x v="0"/>
  </r>
  <r>
    <s v="VPA6"/>
    <s v="KE-UAS-1804-17764"/>
    <x v="1"/>
    <s v=""/>
    <s v="6th March,2018"/>
    <d v="2018-03-06T00:00:00"/>
    <s v="25th April,2018"/>
    <d v="2018-04-25T00:00:00"/>
    <s v="Kipyego Abraham"/>
    <s v="Male"/>
    <s v="99999"/>
    <s v="722606419"/>
    <s v="722606419"/>
    <s v=""/>
    <s v=""/>
    <n v="35.339739999999999"/>
    <n v="0.59509999999999996"/>
    <s v="Uasin Gishu"/>
    <s v="Moiben"/>
    <s v="Sergoit"/>
    <s v="Sosit"/>
    <n v="8"/>
    <s v="Daniel Bartilol"/>
    <s v=""/>
    <s v=""/>
    <s v="Informal Business"/>
    <x v="1"/>
  </r>
  <r>
    <s v="VPA6"/>
    <s v="KE-UAS-1804-17788"/>
    <x v="1"/>
    <s v=""/>
    <s v="6th March,2018"/>
    <d v="2018-03-06T00:00:00"/>
    <s v="25th April,2018"/>
    <d v="2018-04-25T00:00:00"/>
    <s v="Susan Too"/>
    <s v="Female"/>
    <s v="99999"/>
    <s v="712937641"/>
    <s v="712937641"/>
    <s v=""/>
    <s v=""/>
    <n v="35.150820000000003"/>
    <n v="0.57144799999999996"/>
    <s v="Uasin Gishu"/>
    <s v="Turbo"/>
    <s v="Turbo"/>
    <s v="Sosiani"/>
    <s v="8"/>
    <s v="Eliud Langat"/>
    <s v="Eliud Lagat"/>
    <s v="718180367"/>
    <s v="Informal Business"/>
    <x v="3"/>
  </r>
  <r>
    <s v="VPA6"/>
    <s v="KE-MUR-1805-18283"/>
    <x v="1"/>
    <s v=""/>
    <s v="26th April,2018"/>
    <d v="2018-04-26T00:00:00"/>
    <s v="15th May,2018"/>
    <d v="2018-05-15T00:00:00"/>
    <s v="Kuria Joseph Karanja"/>
    <s v="Male"/>
    <s v="4669432"/>
    <s v="722349174"/>
    <s v="722349174"/>
    <s v=""/>
    <s v="716426233"/>
    <n v="36.912669000000001"/>
    <n v="-0.82826200000000005"/>
    <s v="Murang'a"/>
    <s v="Kandara"/>
    <s v="Ruchu"/>
    <s v="Githumu"/>
    <s v="6"/>
    <s v="Washington Mwangi"/>
    <s v="Washington Mwangi Muinuki"/>
    <s v="725344246"/>
    <s v="Informal Business"/>
    <x v="0"/>
  </r>
  <r>
    <s v="VPA6"/>
    <s v="KE-UAS-1805-17759"/>
    <x v="1"/>
    <s v=""/>
    <s v="14th March,2018"/>
    <d v="2018-03-14T00:00:00"/>
    <s v="2nd May,2018"/>
    <d v="2018-05-02T00:00:00"/>
    <s v="Kipkoech Emmy"/>
    <s v="Female"/>
    <s v="99999"/>
    <s v="700386727"/>
    <s v="700386727"/>
    <s v=""/>
    <s v="720956548"/>
    <n v="35.442408999999998"/>
    <n v="0.62569200000000003"/>
    <s v="Uasin Gishu"/>
    <s v="Moiben"/>
    <s v="Sergoit"/>
    <s v="Sosiot"/>
    <s v="8"/>
    <s v="Daniel Bartilol"/>
    <s v=""/>
    <s v=""/>
    <s v="Informal Business"/>
    <x v="0"/>
  </r>
  <r>
    <s v="VPA6"/>
    <s v="KE-UAS-1805-17762"/>
    <x v="1"/>
    <s v=""/>
    <s v="30th March,2018"/>
    <d v="2018-03-30T00:00:00"/>
    <s v="17th May,2018"/>
    <d v="2018-05-17T00:00:00"/>
    <s v="Chepkonga Michael"/>
    <s v="Male"/>
    <s v="99999"/>
    <s v="721589647"/>
    <s v="721589647"/>
    <s v=""/>
    <s v=""/>
    <n v="35.331643999999997"/>
    <n v="0.56395899999999999"/>
    <s v="Uasin Gishu"/>
    <s v="Moiben"/>
    <s v="Sergoit"/>
    <s v="Chemaluk"/>
    <s v="6"/>
    <s v="Daniel Bartilol"/>
    <s v=""/>
    <s v=""/>
    <s v="Informal Business"/>
    <x v="0"/>
  </r>
  <r>
    <s v="VPA6"/>
    <s v="KE-HOM-1609-18262"/>
    <x v="1"/>
    <s v=""/>
    <s v="1st January,2016"/>
    <d v="2016-01-01T00:00:00"/>
    <s v="1st September,2016"/>
    <d v="2016-09-01T00:00:00"/>
    <s v="Oyugi Otieno Morris"/>
    <s v="Male"/>
    <s v="99999"/>
    <s v="728033864"/>
    <s v="728033864"/>
    <s v=""/>
    <s v="716574034"/>
    <n v="34.372055000000003"/>
    <n v="-0.71532799999999996"/>
    <s v="Homa Bay"/>
    <s v="Ndhiwa"/>
    <s v="Ndiwa"/>
    <s v="Pala"/>
    <s v="12"/>
    <s v="Thomas Mboya Omwadho"/>
    <s v="Thomas Mboya Omwadho"/>
    <s v="725043676"/>
    <s v="Informal Business"/>
    <x v="0"/>
  </r>
  <r>
    <s v="VPA6"/>
    <s v="KE-KIA-1804-23021"/>
    <x v="1"/>
    <s v=""/>
    <s v="10th March,2018"/>
    <d v="2018-03-10T00:00:00"/>
    <s v="29th April,2018"/>
    <d v="2018-04-29T00:00:00"/>
    <s v="Gitundu David Kuria"/>
    <s v="Male"/>
    <s v="5212025"/>
    <s v="722349792"/>
    <s v="722349792"/>
    <s v=""/>
    <s v="722349792"/>
    <n v="36.678556"/>
    <n v="-1.271598"/>
    <s v="Kiambu"/>
    <s v="Kikuyu"/>
    <s v="Kikuyu"/>
    <s v="Thogoto"/>
    <s v="8"/>
    <s v="Green Action Network Ltd"/>
    <s v="John Kuira"/>
    <s v="714169583"/>
    <s v="Informal Business"/>
    <x v="1"/>
  </r>
  <r>
    <s v="VPA6"/>
    <s v="KE-MAC-1804-17674"/>
    <x v="1"/>
    <s v=""/>
    <s v="26th March,2018"/>
    <d v="2018-03-26T00:00:00"/>
    <s v="30th April,2018"/>
    <d v="2018-04-30T00:00:00"/>
    <s v="Dorothy Ngui Ngui"/>
    <s v="Male"/>
    <s v="23232477"/>
    <s v="720843871"/>
    <s v="720843871"/>
    <s v=""/>
    <s v="712208650"/>
    <n v="37.321624"/>
    <n v="-1.6093310000000001"/>
    <s v="Machakos"/>
    <s v="Machakos"/>
    <s v="Kalama"/>
    <s v="Nguruwa"/>
    <s v="10"/>
    <s v="Aggrey Itavale"/>
    <s v="Aggrey Itavale"/>
    <s v="712208650"/>
    <s v="Informal Business"/>
    <x v="0"/>
  </r>
  <r>
    <s v="VPA6"/>
    <s v="KE-BAR-1805-19081"/>
    <x v="0"/>
    <s v="Unreachable"/>
    <s v="13th March,2018"/>
    <d v="2018-03-13T00:00:00"/>
    <s v="2nd May,2018"/>
    <d v="2018-05-02T00:00:00"/>
    <s v="Josyline Kegei"/>
    <s v="Female"/>
    <s v="28339596"/>
    <s v="723752317"/>
    <s v="723752317"/>
    <s v=""/>
    <s v=""/>
    <n v="35.571092"/>
    <n v="-4.0299999999999998E-4"/>
    <s v="Baringo"/>
    <s v="Koibatek"/>
    <s v="Mumberes"/>
    <s v="Kapkechir"/>
    <n v="8"/>
    <s v="Erickson K Musani"/>
    <s v="Ericson Kibet Musani"/>
    <s v="724601107"/>
    <s v="Informal Business"/>
    <x v="1"/>
  </r>
  <r>
    <s v="VPA6"/>
    <s v="KE-BAR-1805-27717"/>
    <x v="0"/>
    <s v="Unreachable"/>
    <s v="13th March,2018"/>
    <d v="2018-03-13T00:00:00"/>
    <s v="2nd May,2018"/>
    <d v="2018-05-02T00:00:00"/>
    <s v="Viola Tubei"/>
    <s v="Female"/>
    <s v="20215843"/>
    <s v="729540323"/>
    <s v="729540323"/>
    <s v=""/>
    <s v=""/>
    <n v="35.582251999999997"/>
    <n v="1.867E-3"/>
    <s v="Baringo"/>
    <s v="Koibatek"/>
    <s v="Mumberes"/>
    <s v="Chemokoch"/>
    <s v="8"/>
    <s v="Erickson K Musani"/>
    <s v="Ericson Kibet Musani"/>
    <s v="724601107"/>
    <s v="Informal Business"/>
    <x v="1"/>
  </r>
  <r>
    <s v="VPA6"/>
    <s v="KE-KIR-1712-27867"/>
    <x v="1"/>
    <s v=""/>
    <s v="23rd November,2017"/>
    <d v="2017-11-23T00:00:00"/>
    <s v="8th December,2017"/>
    <d v="2017-12-08T00:00:00"/>
    <s v="Kamau Gakombe Christopher"/>
    <s v="Male"/>
    <s v="10161722"/>
    <s v="791343500"/>
    <s v="791343500"/>
    <s v=""/>
    <s v="736352398"/>
    <n v="37.218940000000003"/>
    <n v="-0.573824"/>
    <s v="Kirinyaga"/>
    <s v="Kerugoya/Kutus"/>
    <s v="Mwirua"/>
    <s v="Ndigaru"/>
    <s v="8"/>
    <s v="Nicholas Kimenyi"/>
    <s v=""/>
    <s v=""/>
    <s v="Informal Business"/>
    <x v="1"/>
  </r>
  <r>
    <s v="VPA6"/>
    <s v="KE-EMB-1802-18109"/>
    <x v="1"/>
    <s v=""/>
    <s v="4th January,2018"/>
    <d v="2018-01-04T00:00:00"/>
    <s v="2nd February,2018"/>
    <d v="2018-02-02T00:00:00"/>
    <s v="Opendi Mugendi Elias"/>
    <s v="Female"/>
    <s v="99999"/>
    <s v="721439993"/>
    <s v="721439993"/>
    <s v=""/>
    <s v="713179748"/>
    <n v="37.585489000000003"/>
    <n v="-0.43046099999999998"/>
    <s v="Embu"/>
    <s v="Runyenjes"/>
    <s v="Embu East"/>
    <s v="Gicheche"/>
    <s v="8"/>
    <s v="Peter Kivuti"/>
    <s v="Alex Mukundi"/>
    <s v="724641388"/>
    <s v="Informal Business"/>
    <x v="1"/>
  </r>
  <r>
    <s v="VPA6"/>
    <s v="KE-EMB-1802-18108"/>
    <x v="1"/>
    <s v=""/>
    <s v="2nd May,2017"/>
    <d v="2017-05-02T00:00:00"/>
    <s v="14th February,2018"/>
    <d v="2018-02-14T00:00:00"/>
    <s v="Kiura Marigu Jane"/>
    <s v="Female"/>
    <s v="99999"/>
    <s v="721280378"/>
    <s v="721280378"/>
    <s v=""/>
    <s v="720804952"/>
    <n v="37.542459000000001"/>
    <n v="-0.49231599999999998"/>
    <s v="Embu"/>
    <s v="Embu West"/>
    <s v="Kithimu"/>
    <s v="Kamuthara"/>
    <s v="8"/>
    <s v="Peter Kivuti"/>
    <s v="Alex Mukundi"/>
    <s v="724641388"/>
    <s v="Informal Business"/>
    <x v="0"/>
  </r>
  <r>
    <s v="VPA6"/>
    <s v="KE-EMB-1803-18107"/>
    <x v="1"/>
    <s v=""/>
    <s v="25th February,2018"/>
    <d v="2018-02-25T00:00:00"/>
    <s v="6th March,2018"/>
    <d v="2018-03-06T00:00:00"/>
    <s v="Njeru Lilian Njoka"/>
    <s v="Female"/>
    <s v="99999"/>
    <s v="716634166"/>
    <s v="716634162"/>
    <s v=""/>
    <s v="722941255"/>
    <n v="37.533127999999998"/>
    <n v="-0.46626600000000001"/>
    <s v="Embu"/>
    <s v="Embu West"/>
    <s v="Nembure"/>
    <s v="Nyamara"/>
    <s v="8"/>
    <s v="Peter Kivuti"/>
    <s v="Alex Mukundi"/>
    <s v="724641388"/>
    <s v="Informal Business"/>
    <x v="1"/>
  </r>
  <r>
    <s v="VPA6"/>
    <s v="KE-KIA-1805-23477"/>
    <x v="1"/>
    <s v=""/>
    <s v="16th March,2018"/>
    <d v="2018-03-16T00:00:00"/>
    <s v="5th May,2018"/>
    <d v="2018-05-05T00:00:00"/>
    <s v="Gatonye Andrew Gatonye"/>
    <s v="Male"/>
    <s v="473941"/>
    <s v="722240577"/>
    <s v="722240577"/>
    <s v=""/>
    <s v=""/>
    <n v="37.168371999999998"/>
    <n v="-1.067977"/>
    <s v="Kiambu"/>
    <s v="Thika West"/>
    <s v="Gatuanyaga"/>
    <s v="Salama"/>
    <s v="10"/>
    <s v="John Chege Nyingi"/>
    <s v="John Chege Nyingi"/>
    <s v="723321416"/>
    <s v="Informal Business"/>
    <x v="0"/>
  </r>
  <r>
    <s v="VPA6"/>
    <s v="KE-LAI-1805-18370"/>
    <x v="1"/>
    <s v=""/>
    <s v="1st March,2018"/>
    <d v="2018-03-01T00:00:00"/>
    <s v="6th May,2018"/>
    <d v="2018-05-06T00:00:00"/>
    <s v="Wambugu Joseph Karuri"/>
    <s v="Male"/>
    <s v="1180305"/>
    <s v="723910803"/>
    <s v="723910803"/>
    <s v=""/>
    <s v="720821841"/>
    <n v="36.400697000000001"/>
    <n v="5.3256999999999999E-2"/>
    <s v="Laikipia"/>
    <s v="Laikipia  West"/>
    <s v="Ngoru"/>
    <s v="Kiandege"/>
    <s v="8"/>
    <s v="KREEN"/>
    <s v="Francis Kinyanjui"/>
    <s v="726985649"/>
    <s v="Informal Business"/>
    <x v="1"/>
  </r>
  <r>
    <s v="VPA6"/>
    <s v="KE-NYA-1805-18371"/>
    <x v="1"/>
    <s v=""/>
    <s v="9th January,2018"/>
    <d v="2018-01-09T00:00:00"/>
    <s v="9th May,2018"/>
    <d v="2018-05-09T00:00:00"/>
    <s v="Gikara Mary Wangari"/>
    <s v="Female"/>
    <s v="9322469"/>
    <s v="729247173"/>
    <s v="729247173"/>
    <s v=""/>
    <s v="723779675"/>
    <n v="36.460622000000001"/>
    <n v="6.4174999999999996E-2"/>
    <s v="Nyandarua"/>
    <s v="Ndaragwa"/>
    <s v="Mathingira"/>
    <s v="Nairobi"/>
    <s v="8"/>
    <s v="KREEN"/>
    <s v="Francis Kinyanjui"/>
    <s v="726985649"/>
    <s v="Informal Business"/>
    <x v="0"/>
  </r>
  <r>
    <s v="VPA6"/>
    <s v="KE-MAC-1805-18287"/>
    <x v="1"/>
    <s v=""/>
    <s v="17th May,2018"/>
    <d v="2018-05-17T00:00:00"/>
    <s v="17th May,2018"/>
    <d v="2018-05-17T00:00:00"/>
    <s v="Kiio Peter Musyoka"/>
    <s v="Male"/>
    <s v="4890066"/>
    <s v="711645317"/>
    <s v="711645317"/>
    <s v=""/>
    <s v="727392239"/>
    <n v="37.352468999999999"/>
    <n v="-1.251611"/>
    <s v="Machakos"/>
    <s v="Matungulu"/>
    <s v="Matungulu"/>
    <s v="Uamani"/>
    <s v="8"/>
    <s v="Willium Kauni"/>
    <s v="Kauni"/>
    <s v="726841650"/>
    <s v="Informal Business"/>
    <x v="1"/>
  </r>
  <r>
    <s v="VPA6"/>
    <s v="KE-NAK-1804-17688"/>
    <x v="1"/>
    <s v=""/>
    <s v="14th February,2018"/>
    <d v="2018-02-14T00:00:00"/>
    <s v="20th April,2018"/>
    <d v="2018-04-20T00:00:00"/>
    <s v="Lucy Karanja Wanjiku"/>
    <s v="Female"/>
    <s v="4271950"/>
    <s v="72178458"/>
    <s v="721784588"/>
    <s v=""/>
    <s v=""/>
    <n v="36.108446999999998"/>
    <n v="-0.28559499999999999"/>
    <s v="Nakuru"/>
    <s v="Nakuru Town"/>
    <s v="Nakuru East"/>
    <s v="Section 58"/>
    <s v="8"/>
    <s v="Anthony Ndungu Kamau"/>
    <s v="Anthony Ndungu Kamau"/>
    <s v="722878722"/>
    <s v="Informal Business"/>
    <x v="1"/>
  </r>
  <r>
    <s v="VPA6"/>
    <s v="KE-NAK-1801-18018"/>
    <x v="1"/>
    <s v=""/>
    <s v="7th February,2017"/>
    <d v="2017-02-07T00:00:00"/>
    <s v="6th January,2018"/>
    <d v="2018-01-06T00:00:00"/>
    <s v="David Kipsang Mibei"/>
    <s v="Male"/>
    <s v="736393"/>
    <s v="727577692"/>
    <s v="727576921"/>
    <s v=""/>
    <s v=""/>
    <n v="35.703434999999999"/>
    <n v="-0.55160699999999996"/>
    <s v="Nakuru"/>
    <s v="Kuresoi"/>
    <s v="Keringet"/>
    <s v="Bondet/Milimet"/>
    <s v="12"/>
    <s v="Lazarus N Kariuki"/>
    <s v="Lazurus Kariuki Ndotu"/>
    <s v="723327497"/>
    <s v="Informal Business"/>
    <x v="0"/>
  </r>
  <r>
    <s v="VPA6"/>
    <s v="KE-NAK-1711-17689"/>
    <x v="1"/>
    <s v=""/>
    <s v="27th October,2017"/>
    <d v="2017-10-27T00:00:00"/>
    <s v="7th November,2017"/>
    <d v="2017-11-07T00:00:00"/>
    <s v="John Kiritu M"/>
    <s v="Male"/>
    <s v="800519"/>
    <s v="722822458"/>
    <s v="722822458"/>
    <s v=""/>
    <s v=""/>
    <n v="36.105232999999998"/>
    <n v="-0.23738000000000001"/>
    <s v="Nakuru"/>
    <s v="Nakuru North"/>
    <s v="Kiamaina"/>
    <s v="Upper Heshima"/>
    <s v="10"/>
    <s v="Anthony Ndungu Kamau"/>
    <s v="Anthony Ndungu Kamau"/>
    <s v="722878722"/>
    <s v="Informal Business"/>
    <x v="1"/>
  </r>
  <r>
    <s v="VPA6"/>
    <s v="KE-NAK-1802-17690"/>
    <x v="1"/>
    <s v=""/>
    <s v="14th January,2018"/>
    <d v="2018-01-14T00:00:00"/>
    <s v="2nd February,2018"/>
    <d v="2018-02-02T00:00:00"/>
    <s v="Jane Nyambura Kairu"/>
    <s v="Female"/>
    <s v="2307349"/>
    <s v="713640844"/>
    <s v="713640844"/>
    <s v=""/>
    <s v="722801547"/>
    <n v="36.157252"/>
    <n v="-0.25714799999999999"/>
    <s v="Nakuru"/>
    <s v="Bahati"/>
    <s v="Muronyo"/>
    <s v="Baraka"/>
    <s v="10"/>
    <s v="Anthony Ndungu Kamau"/>
    <s v="Anthony Ndungu Kamau"/>
    <s v="722878722"/>
    <s v="Informal Business"/>
    <x v="1"/>
  </r>
  <r>
    <s v="VPA6"/>
    <s v="KE-NAK-1804-17691"/>
    <x v="1"/>
    <s v=""/>
    <s v="3rd February,2018"/>
    <d v="2018-02-03T00:00:00"/>
    <s v="13th April,2018"/>
    <d v="2018-04-13T00:00:00"/>
    <s v="Abel Joel Ajega"/>
    <s v="Male"/>
    <s v="26402630"/>
    <s v="254711626685"/>
    <s v="711626685"/>
    <s v=""/>
    <s v=""/>
    <n v="36.149656999999998"/>
    <n v="-0.28384799999999999"/>
    <s v="Nakuru"/>
    <s v="Bahati"/>
    <s v="Kiamunyeki"/>
    <s v="Posta"/>
    <s v="12"/>
    <s v="Anthony Ndungu Kamau"/>
    <s v="Anthony Ndungu Kamau"/>
    <s v="722878722"/>
    <s v="Informal Business"/>
    <x v="1"/>
  </r>
  <r>
    <s v="VPA6"/>
    <s v="KE-NAK-1804-0"/>
    <x v="0"/>
    <s v="Under Verification"/>
    <s v="27th February,2018"/>
    <d v="2018-02-27T00:00:00"/>
    <s v="4th April,2018"/>
    <d v="2018-04-04T00:00:00"/>
    <s v="Miriam Munyoro Wangari"/>
    <s v="Female"/>
    <s v="99999"/>
    <s v="0711886272"/>
    <s v="711886272"/>
    <s v=""/>
    <s v="705839994"/>
    <n v="36.149957000000001"/>
    <n v="-0.33228000000000002"/>
    <s v="Nakuru"/>
    <s v="Nakuru Town"/>
    <s v="Nakuru East"/>
    <s v="Pipeline"/>
    <s v="6"/>
    <s v="Anthony Ndungu Kamau"/>
    <s v="Anthony Ndungu Kamau"/>
    <s v="722878722"/>
    <s v="Informal Business"/>
    <x v="1"/>
  </r>
  <r>
    <s v="VPA6"/>
    <s v="KE-TAI-1707-17609"/>
    <x v="1"/>
    <s v=""/>
    <s v="12th May,2017"/>
    <d v="2017-05-12T00:00:00"/>
    <s v="1st July,2017"/>
    <d v="2017-07-01T00:00:00"/>
    <s v="Ginorah Sambo Ngali"/>
    <s v="Female"/>
    <s v="20332584"/>
    <s v="729917825"/>
    <s v="729917825"/>
    <s v=""/>
    <s v=""/>
    <n v="38.378591"/>
    <n v="-3.5038149999999999"/>
    <s v="Taita/Taveta"/>
    <s v="Mwatate"/>
    <s v="Kidaya"/>
    <s v="Mlombo"/>
    <s v="8"/>
    <s v="Biogas Taita Limited"/>
    <s v="Stephen Nyange"/>
    <s v="710865305"/>
    <s v="Informal Business"/>
    <x v="0"/>
  </r>
  <r>
    <s v="VPA6"/>
    <s v="KE-KIR-1805-17976"/>
    <x v="0"/>
    <s v="Unreachable"/>
    <s v="3rd April,2018"/>
    <d v="2018-04-03T00:00:00"/>
    <s v="23rd May,2018"/>
    <d v="2018-05-23T00:00:00"/>
    <s v="Wachira Rose"/>
    <s v="Female"/>
    <s v="99999"/>
    <s v="722498099"/>
    <s v="722498099"/>
    <s v=""/>
    <s v=""/>
    <n v="37.296173000000003"/>
    <n v="-0.50995100000000004"/>
    <s v="Kirinyaga"/>
    <s v="Kerugoya/Kutus"/>
    <s v="Kimandi"/>
    <s v="Rutui"/>
    <s v="10"/>
    <s v="Joshua Wachira"/>
    <s v="Joshua Wachira"/>
    <s v="720589293"/>
    <s v="Informal Business"/>
    <x v="0"/>
  </r>
  <r>
    <s v="VPA6"/>
    <s v="KE-NYE-1802-27917"/>
    <x v="1"/>
    <s v=""/>
    <s v="18th January,2018"/>
    <d v="2018-01-18T00:00:00"/>
    <s v="18th February,2018"/>
    <d v="2018-02-18T00:00:00"/>
    <s v="Kibuka Anthony"/>
    <s v="Male"/>
    <s v="99999"/>
    <s v="729361982"/>
    <s v="729361982"/>
    <s v=""/>
    <s v=""/>
    <n v="36.724871"/>
    <n v="-0.15973200000000001"/>
    <s v="Nyeri"/>
    <s v="Kieni West"/>
    <s v="Mugunda"/>
    <s v="Bagamoyo"/>
    <s v="12"/>
    <s v="Simon Kabucho"/>
    <s v="Simon Kabucho"/>
    <s v="726725953"/>
    <s v="Informal Business"/>
    <x v="1"/>
  </r>
  <r>
    <s v="VPA6"/>
    <s v="KE-KIA-1805-17960"/>
    <x v="1"/>
    <s v=""/>
    <s v="15th April,2018"/>
    <d v="2018-04-15T00:00:00"/>
    <s v="25th May,2018"/>
    <d v="2018-05-25T00:00:00"/>
    <s v="Njenga Susan Wangui"/>
    <s v="Female"/>
    <s v="34200189"/>
    <s v="720593207"/>
    <s v="720593207"/>
    <s v=""/>
    <s v="725805220"/>
    <n v="37.125518"/>
    <n v="-1.069917"/>
    <s v="Kiambu"/>
    <s v="Thika East"/>
    <s v="Kamenu"/>
    <s v="Kisii Estate"/>
    <s v="8"/>
    <s v="Joseph Mbariu"/>
    <s v="Joseph Muchirira Mugo"/>
    <s v="723483314"/>
    <s v="Informal Business"/>
    <x v="0"/>
  </r>
  <r>
    <s v="VPA6"/>
    <s v="KE-TAI-1806-23767"/>
    <x v="1"/>
    <s v=""/>
    <s v="15th April,2018"/>
    <d v="2018-04-15T00:00:00"/>
    <s v="4th June,2018"/>
    <d v="2018-06-04T00:00:00"/>
    <s v="Mwalugha Kambale Kambale"/>
    <s v="Female"/>
    <s v="8457594"/>
    <s v="711688660"/>
    <s v="711688660"/>
    <s v=""/>
    <s v=""/>
    <n v="38.437631000000003"/>
    <n v="-3.481986"/>
    <s v="Taita/Taveta"/>
    <s v="Mwatate"/>
    <s v="Landi"/>
    <s v="California"/>
    <s v="12"/>
    <s v="Pitwel Mwadime"/>
    <s v="Pitwel Mwadime"/>
    <s v="729162817"/>
    <s v="Informal Business"/>
    <x v="0"/>
  </r>
  <r>
    <s v="VPA6"/>
    <s v="KE-TAI-1806-23768"/>
    <x v="1"/>
    <s v=""/>
    <s v="15th April,2018"/>
    <d v="2018-04-15T00:00:00"/>
    <s v="4th June,2018"/>
    <d v="2018-06-04T00:00:00"/>
    <s v="Mwadawa Joel Kalema"/>
    <s v="Male"/>
    <s v="13270210"/>
    <s v="729554527"/>
    <s v="729554527"/>
    <s v=""/>
    <s v="726855146"/>
    <n v="38.441592999999997"/>
    <n v="-3.478618"/>
    <s v="Taita/Taveta"/>
    <s v="Mwatate"/>
    <s v="Mwatate"/>
    <s v="California"/>
    <s v="12"/>
    <s v="Pitwel Mwadime"/>
    <s v="Pitwel Mwadime"/>
    <s v="729162817"/>
    <s v="Informal Business"/>
    <x v="0"/>
  </r>
  <r>
    <s v="VPA6"/>
    <s v="KE-NAK-1806-21398"/>
    <x v="1"/>
    <s v=""/>
    <s v="16th May,2018"/>
    <d v="2018-05-16T00:00:00"/>
    <s v="6th June,2018"/>
    <d v="2018-06-06T00:00:00"/>
    <s v="Beatreace Githinji Wanjiku"/>
    <s v="Female"/>
    <s v="12831136"/>
    <s v="704173846"/>
    <s v="704173846"/>
    <s v=""/>
    <s v="717574198"/>
    <n v="36.175516999999999"/>
    <n v="-0.18809799999999999"/>
    <s v="Nakuru"/>
    <s v="Bahati"/>
    <s v="Wendo"/>
    <s v="Wendo"/>
    <s v="10"/>
    <s v="Simon Kabucho"/>
    <s v="Simon Kabucho"/>
    <s v="726725953"/>
    <s v="Informal Business"/>
    <x v="1"/>
  </r>
  <r>
    <s v="VPA6"/>
    <s v="KE-NYA-1805-17826"/>
    <x v="1"/>
    <s v=""/>
    <s v="21st April,2018"/>
    <d v="2018-04-21T00:00:00"/>
    <s v="27th May,2018"/>
    <d v="2018-05-27T00:00:00"/>
    <s v="Kissinger Momanyi Moruri"/>
    <s v="Male"/>
    <s v="99999"/>
    <s v="725258488"/>
    <s v="725258488"/>
    <s v=""/>
    <s v="725639400"/>
    <n v="34.901404999999997"/>
    <n v="-0.62329999999999997"/>
    <s v="Nyamira"/>
    <s v="Nyamira"/>
    <s v="Nyamira South"/>
    <s v="Nyabichuki"/>
    <s v="8"/>
    <s v="George Otwori"/>
    <s v="George Otwori"/>
    <s v="710742379"/>
    <s v="Informal Business"/>
    <x v="1"/>
  </r>
  <r>
    <s v="VPA6"/>
    <s v="KE-NYA-1804-17827"/>
    <x v="1"/>
    <s v=""/>
    <s v="20th March,2018"/>
    <d v="2018-03-20T00:00:00"/>
    <s v="1st April,2018"/>
    <d v="2018-04-01T00:00:00"/>
    <s v="Biritha Torori Gesare"/>
    <s v="Female"/>
    <s v="559599"/>
    <s v="723078079"/>
    <s v="723078079"/>
    <s v=""/>
    <s v="741159339"/>
    <n v="34.838363000000001"/>
    <n v="-0.69716699999999998"/>
    <s v="Nyamira"/>
    <s v="Nyamira North"/>
    <s v="Nyamira North"/>
    <s v="Kiandege"/>
    <s v="6"/>
    <s v="George Otwori"/>
    <s v="George Otwori"/>
    <s v="710742379"/>
    <s v="Informal Business"/>
    <x v="0"/>
  </r>
  <r>
    <s v="VPA6"/>
    <s v="KE-NAK-1806-21399"/>
    <x v="0"/>
    <s v="Unreachable"/>
    <s v="1st May,2018"/>
    <d v="2018-05-01T00:00:00"/>
    <s v="7th June,2018"/>
    <d v="2018-06-07T00:00:00"/>
    <s v="Mary Wilson Mbaluze"/>
    <s v="Female"/>
    <s v="5172376"/>
    <s v="726072808"/>
    <s v="726072808"/>
    <s v=""/>
    <s v="729015098"/>
    <n v="35.701658999999999"/>
    <n v="-0.503579"/>
    <s v="Nakuru"/>
    <s v="Nakuru North"/>
    <s v="Keringeti"/>
    <s v="Tendweti"/>
    <s v="10"/>
    <s v="Simon Kabucho"/>
    <s v="Simon Kabucho"/>
    <s v="726725953"/>
    <s v="Informal Business"/>
    <x v="1"/>
  </r>
  <r>
    <s v="VPA6"/>
    <s v="KE-KIS-1806-17828"/>
    <x v="1"/>
    <s v=""/>
    <s v="10th May,2018"/>
    <d v="2018-05-10T00:00:00"/>
    <s v="9th June,2018"/>
    <d v="2018-06-09T00:00:00"/>
    <s v="Jackline Mochama Bitutu"/>
    <s v="Female"/>
    <s v="22979326"/>
    <s v="717344461"/>
    <s v="706336767"/>
    <s v=""/>
    <s v="717344461"/>
    <n v="34.692948000000001"/>
    <n v="-0.69005000000000005"/>
    <s v="KISII"/>
    <s v="Kisii South"/>
    <s v="Kisii South"/>
    <s v="Mochiche"/>
    <s v="6"/>
    <s v="George Otwori"/>
    <s v="George Otwori"/>
    <s v="710742379"/>
    <s v="Informal Business"/>
    <x v="1"/>
  </r>
  <r>
    <s v="VPA6"/>
    <s v="KE-NAN-1804-22496"/>
    <x v="1"/>
    <s v=""/>
    <s v="22nd January,2018"/>
    <d v="2018-01-22T00:00:00"/>
    <s v="28th April,2018"/>
    <d v="2018-04-28T00:00:00"/>
    <s v="Kimani Beth Wanjiru"/>
    <s v="Female"/>
    <s v="23557074"/>
    <s v="717567709"/>
    <s v="717567709"/>
    <s v=""/>
    <s v=""/>
    <n v="35.022224999999999"/>
    <n v="2.5704000000000001E-2"/>
    <s v="Nandi"/>
    <s v="Aldai"/>
    <s v="Ndurio"/>
    <s v="Sarma"/>
    <s v="10"/>
    <s v="Lilian Lelei"/>
    <s v="Lilian Lelei"/>
    <s v="710494562"/>
    <s v="Informal Business"/>
    <x v="1"/>
  </r>
  <r>
    <s v="VPA6"/>
    <s v="KE-NYA-1806-18372"/>
    <x v="1"/>
    <s v=""/>
    <s v="12th May,2018"/>
    <d v="2018-05-12T00:00:00"/>
    <s v="12th June,2018"/>
    <d v="2018-06-12T00:00:00"/>
    <s v="Gicuki Gicuhi Ephantus"/>
    <s v="Female"/>
    <s v="5552250"/>
    <s v="728884123"/>
    <s v="728884123"/>
    <s v=""/>
    <s v="725289671"/>
    <n v="36.406284999999997"/>
    <n v="1.8983E-2"/>
    <s v="Nyandarua"/>
    <s v="Ndaragwa"/>
    <s v="Mairoinya"/>
    <s v="Kamukunga"/>
    <s v="8"/>
    <s v="KREEN"/>
    <s v="Francis Kinyanjui"/>
    <s v="726985649"/>
    <s v="Informal Business"/>
    <x v="1"/>
  </r>
  <r>
    <s v="VPA6"/>
    <s v="KE-TRA-1806-18178"/>
    <x v="1"/>
    <s v=""/>
    <s v="24th April,2018"/>
    <d v="2018-04-24T00:00:00"/>
    <s v="13th June,2018"/>
    <d v="2018-06-13T00:00:00"/>
    <s v="Njuguna Abraham Kaburi"/>
    <s v="Male"/>
    <s v="99999"/>
    <s v="720794385"/>
    <s v="720794385"/>
    <s v=""/>
    <s v="729639246"/>
    <n v="35.080883"/>
    <n v="1.052845"/>
    <s v="Trans Nzoia"/>
    <s v="Cherengany"/>
    <s v="Sitatunga"/>
    <s v="Makoi"/>
    <s v="10"/>
    <s v="Samson Tenai"/>
    <s v="Samson Tenai"/>
    <s v="725281748"/>
    <s v="Informal Business"/>
    <x v="0"/>
  </r>
  <r>
    <s v="VPA6"/>
    <s v="KE-TRA-1806-18177"/>
    <x v="1"/>
    <s v=""/>
    <s v="24th April,2018"/>
    <d v="2018-04-24T00:00:00"/>
    <s v="13th June,2018"/>
    <d v="2018-06-13T00:00:00"/>
    <s v="Rono Jeremiah Bitok"/>
    <s v="Male"/>
    <s v="99999"/>
    <s v="710163033"/>
    <s v="722696381"/>
    <s v=""/>
    <s v="710163033"/>
    <n v="35.068947000000001"/>
    <n v="0.950681"/>
    <s v="Trans Nzoia"/>
    <s v="Kiminini"/>
    <s v="Waitaluk"/>
    <s v="Toro"/>
    <s v="10"/>
    <s v="Samson Tenai"/>
    <s v="Samson Tenai"/>
    <s v="725281748"/>
    <s v="Informal Business"/>
    <x v="0"/>
  </r>
  <r>
    <s v="VPA6"/>
    <s v="KE-NAN-1805-17676"/>
    <x v="1"/>
    <s v=""/>
    <s v="2nd March,2018"/>
    <d v="2018-03-02T00:00:00"/>
    <s v="14th May,2018"/>
    <d v="2018-05-14T00:00:00"/>
    <s v="Jacob Kipsang Kipsang"/>
    <s v="Male"/>
    <s v="99999"/>
    <s v="720777904"/>
    <s v="720777904"/>
    <s v=""/>
    <s v="720777904"/>
    <n v="35.135804999999998"/>
    <n v="0.20635200000000001"/>
    <s v="Nandi"/>
    <s v="Nandi Central"/>
    <s v="Kapsabet"/>
    <s v="Chabaribari"/>
    <s v="8"/>
    <s v="Aggrey Itavale"/>
    <s v="Aggrey Itavale"/>
    <s v="712208650"/>
    <s v="Informal Business"/>
    <x v="0"/>
  </r>
  <r>
    <s v="VPA6"/>
    <s v="KE-TRA-1805-17675"/>
    <x v="1"/>
    <s v=""/>
    <s v="19th March,2018"/>
    <d v="2018-03-19T00:00:00"/>
    <s v="8th May,2018"/>
    <d v="2018-05-08T00:00:00"/>
    <s v="John Wanyonyi Wanyonyi"/>
    <s v="Male"/>
    <s v="99999"/>
    <s v="715444911"/>
    <s v="715444911"/>
    <s v=""/>
    <s v="715444911"/>
    <n v="35.024532000000001"/>
    <n v="0.97877400000000003"/>
    <s v="Trans Nzoia"/>
    <s v="Kitale"/>
    <s v="Katuwa"/>
    <s v="Katuwa"/>
    <s v="12"/>
    <s v="Aggrey Itavale"/>
    <s v="Aggrey Itavale"/>
    <s v="712208650"/>
    <s v="Informal Business"/>
    <x v="0"/>
  </r>
  <r>
    <s v="VPA6"/>
    <s v="KE-KIA-1709-17821"/>
    <x v="1"/>
    <s v=""/>
    <s v="11th July,2017"/>
    <d v="2017-07-11T00:00:00"/>
    <s v="15th September,2017"/>
    <d v="2017-09-15T00:00:00"/>
    <s v="Mburuti Esther Wanjiku"/>
    <s v="Female"/>
    <s v="2468893"/>
    <s v="712000405"/>
    <s v="712000405"/>
    <s v=""/>
    <s v=""/>
    <n v="36.883819000000003"/>
    <n v="-1.0808599999999999"/>
    <s v="Kiambu"/>
    <s v="Githunguri"/>
    <s v="Kwamuthai"/>
    <s v="Thuita"/>
    <n v="12"/>
    <s v="Geoffrey Ndua Mbugua"/>
    <s v="Geoffrey Ndua Mbugua"/>
    <s v="724608147"/>
    <s v="Informal Business"/>
    <x v="1"/>
  </r>
  <r>
    <s v="VPA6"/>
    <s v="KE-NAN-1806-22925"/>
    <x v="2"/>
    <s v="Non Compliant"/>
    <s v="12th June,2018"/>
    <d v="2018-06-12T00:00:00"/>
    <s v="12th June,2018"/>
    <d v="2018-06-12T00:00:00"/>
    <s v="Simatwo Milka Jepkosgey"/>
    <s v="Female"/>
    <s v="1167158"/>
    <s v="711128115"/>
    <s v="711128115"/>
    <s v=""/>
    <s v=""/>
    <n v="35.239131"/>
    <n v="0.217697"/>
    <s v="Nandi"/>
    <s v="Nandi Central"/>
    <s v="Nandi Central"/>
    <s v="Kapnyeberai"/>
    <s v="4"/>
    <s v="Rehau"/>
    <s v="Peter Lagat"/>
    <s v="704859310"/>
    <s v="Informal Business"/>
    <x v="6"/>
  </r>
  <r>
    <s v="VPA6"/>
    <s v="KE-VIH-1804-23707"/>
    <x v="1"/>
    <s v=""/>
    <s v="15th January,2018"/>
    <d v="2018-01-15T00:00:00"/>
    <s v="15th April,2018"/>
    <d v="2018-04-15T00:00:00"/>
    <s v="Philmon Mwavali"/>
    <s v="Male"/>
    <s v="833765"/>
    <s v="722914875"/>
    <s v="722914875"/>
    <s v=""/>
    <s v="703908357"/>
    <n v="34.770257999999998"/>
    <n v="0.119015"/>
    <s v="Vihiga"/>
    <s v="Sabatia"/>
    <s v="Sabatia"/>
    <s v="Mudete"/>
    <s v="6"/>
    <s v="Patrick Kedemi Angundu"/>
    <s v="Patrick Kedemi Angundu"/>
    <s v="704684007"/>
    <s v="Informal Business"/>
    <x v="0"/>
  </r>
  <r>
    <s v="VPA6"/>
    <s v="KE-UAS-1804-18100"/>
    <x v="1"/>
    <s v=""/>
    <s v="10th January,2018"/>
    <d v="2018-01-10T00:00:00"/>
    <s v="5th April,2018"/>
    <d v="2018-04-05T00:00:00"/>
    <s v="Tobosei Ben Kiprono"/>
    <s v="Male"/>
    <s v="99999"/>
    <s v="721651269"/>
    <s v="721651269"/>
    <s v=""/>
    <s v=""/>
    <n v="35.409427999999998"/>
    <n v="0.53698500000000005"/>
    <s v="Uasin Gishu"/>
    <s v="Moiben"/>
    <s v="Koitoror"/>
    <s v="Tuiyo-Luk"/>
    <s v="10"/>
    <s v="Matthew Kemboi"/>
    <s v="Mathew Kemboi"/>
    <s v="722819916"/>
    <s v="Informal Business"/>
    <x v="0"/>
  </r>
  <r>
    <s v="VPA6"/>
    <s v="KE-KAK-1711-23708"/>
    <x v="1"/>
    <s v=""/>
    <s v="7th August,2017"/>
    <d v="2017-08-07T00:00:00"/>
    <s v="1st November,2017"/>
    <d v="2017-11-01T00:00:00"/>
    <s v="Rose Bulimu Boaz"/>
    <s v="Female"/>
    <s v="5731165"/>
    <s v="713963852"/>
    <s v="713963852"/>
    <s v=""/>
    <s v="705852907"/>
    <n v="34.967337000000001"/>
    <n v="0.645007"/>
    <s v="Kakamega"/>
    <s v="Lugari"/>
    <s v="Lugari"/>
    <s v="Msusu"/>
    <s v="6"/>
    <s v="Patrick Kedemi Angundu"/>
    <s v="Patrick Kedemi Angundu"/>
    <s v="735066637"/>
    <s v="Informal Business"/>
    <x v="0"/>
  </r>
  <r>
    <s v="VPA6"/>
    <s v="KE-HOM-1801-17830"/>
    <x v="1"/>
    <s v=""/>
    <s v="20th June,2017"/>
    <d v="2017-06-20T00:00:00"/>
    <s v="20th January,2018"/>
    <d v="2018-01-20T00:00:00"/>
    <s v="Barack George Otwori Ojuok"/>
    <s v="Male"/>
    <s v="4824455"/>
    <s v="721306536"/>
    <s v="721306536"/>
    <s v=""/>
    <s v="710758753"/>
    <n v="34.856091999999997"/>
    <n v="-0.45522200000000002"/>
    <s v="Homa Bay"/>
    <s v="Rachuonyo North"/>
    <s v="Rachuonyo  North"/>
    <s v="Nyamang'Aria"/>
    <s v="8"/>
    <s v="George Otwori"/>
    <s v="George Otwori"/>
    <s v="710742379"/>
    <s v="Informal Business"/>
    <x v="1"/>
  </r>
  <r>
    <s v="VPA6"/>
    <s v="KE-MIG-1805-17831"/>
    <x v="1"/>
    <s v=""/>
    <s v="20th January,2018"/>
    <d v="2018-01-20T00:00:00"/>
    <s v="20th May,2018"/>
    <d v="2018-05-20T00:00:00"/>
    <s v="Michael N/A Odhiambo"/>
    <s v="Male"/>
    <s v="12672162"/>
    <s v="726512638"/>
    <s v="726512638"/>
    <s v=""/>
    <s v="726512637"/>
    <n v="34.577015000000003"/>
    <n v="-0.84125499999999998"/>
    <s v="Migori"/>
    <s v="Awendo"/>
    <s v="Awendo"/>
    <s v="Hosea"/>
    <s v="6"/>
    <s v="George Otwori"/>
    <s v="George Otwori"/>
    <s v="710742379"/>
    <s v="Informal Business"/>
    <x v="1"/>
  </r>
  <r>
    <s v="VPA6"/>
    <s v="KE-NAK-1612-23868"/>
    <x v="1"/>
    <s v=""/>
    <s v="22nd September,2016"/>
    <d v="2016-09-22T00:00:00"/>
    <s v="15th December,2016"/>
    <d v="2016-12-15T00:00:00"/>
    <s v="Maina Kariuki Samuel"/>
    <s v="Female"/>
    <s v="99999"/>
    <s v="700273503"/>
    <s v="700273503"/>
    <s v=""/>
    <s v=""/>
    <n v="36.189126999999999"/>
    <n v="-0.19011500000000001"/>
    <s v="Nakuru"/>
    <s v="Bahati"/>
    <s v="Bahati"/>
    <s v="Sinda Lodge"/>
    <s v="8"/>
    <s v="Peter Mutanga"/>
    <s v="Peter Mutang'a Goko"/>
    <s v="723421713"/>
    <s v="Informal Business"/>
    <x v="0"/>
  </r>
  <r>
    <s v="VPA6"/>
    <s v="KE-NYE-1805-18307"/>
    <x v="1"/>
    <s v=""/>
    <s v="4th April,2018"/>
    <d v="2018-04-04T00:00:00"/>
    <s v="30th May,2018"/>
    <d v="2018-05-30T00:00:00"/>
    <s v="Githinji Peter Kagwi"/>
    <s v="Male"/>
    <s v="5745625"/>
    <s v="722495114"/>
    <s v="722495114"/>
    <s v=""/>
    <s v="725527968"/>
    <n v="37.175763000000003"/>
    <n v="-0.43133500000000002"/>
    <s v="Nyeri"/>
    <s v="Mathira"/>
    <s v="Chehe"/>
    <s v="Kariki"/>
    <s v="12"/>
    <s v="Zablon Kimindio Kibara"/>
    <s v="Zablon Kimindo Kibara"/>
    <s v="726350010"/>
    <s v="Informal Business"/>
    <x v="0"/>
  </r>
  <r>
    <s v="VPA6"/>
    <s v="KE-NYA-1610-17624"/>
    <x v="1"/>
    <s v=""/>
    <s v="6th April,2016"/>
    <d v="2016-04-06T00:00:00"/>
    <s v="14th October,2016"/>
    <d v="2016-10-14T00:00:00"/>
    <s v="Joel Muchiri"/>
    <s v="Male"/>
    <s v="99999"/>
    <s v="723578468"/>
    <s v="723578468"/>
    <s v=""/>
    <s v=""/>
    <n v="36.630012999999998"/>
    <n v="-0.69944799999999996"/>
    <s v="Nyandarua"/>
    <s v="South Kinangop"/>
    <s v="Jabini"/>
    <s v="Kanyawa"/>
    <s v="6"/>
    <s v="Harun Muchiri Stephen"/>
    <s v="Harun Muchiri Stephen"/>
    <s v="727561499"/>
    <s v="Informal Business"/>
    <x v="0"/>
  </r>
  <r>
    <s v="VPA6"/>
    <s v="KE-TAI-1806-18457"/>
    <x v="0"/>
    <s v="Grievance"/>
    <s v="16th May,2018"/>
    <d v="2018-05-16T00:00:00"/>
    <s v="30th June,2018"/>
    <d v="2018-06-30T00:00:00"/>
    <s v="Mwacharo Arnest Francis"/>
    <s v="Male"/>
    <s v="5327220"/>
    <s v="727378441"/>
    <s v="727378441"/>
    <s v=""/>
    <s v=""/>
    <n v="38.448936000000003"/>
    <n v="-3.4789560000000002"/>
    <s v="Taita/Taveta"/>
    <s v="Mwatate"/>
    <s v="Mwachabo"/>
    <s v="Zare"/>
    <s v="8"/>
    <s v="Stephen Nyange"/>
    <s v="Stephen Nyange"/>
    <s v="710865305"/>
    <s v="Informal Business"/>
    <x v="0"/>
  </r>
  <r>
    <s v="VPA6"/>
    <s v="KE-TAI-1806-18458"/>
    <x v="1"/>
    <s v=""/>
    <s v="27th April,2018"/>
    <d v="2018-04-27T00:00:00"/>
    <s v="30th June,2018"/>
    <d v="2018-06-30T00:00:00"/>
    <s v="Mwashigadi Michael Mjomba"/>
    <s v="Male"/>
    <s v="504826"/>
    <s v="71141184"/>
    <s v="711411842"/>
    <s v=""/>
    <s v=""/>
    <n v="38.448962000000002"/>
    <n v="-3.4789569999999999"/>
    <s v="Taita/Taveta"/>
    <s v="Mwatate"/>
    <s v="Bura"/>
    <s v="Mwazambo"/>
    <s v="10"/>
    <s v="Stephen Nyange"/>
    <s v="Stephen Nyange"/>
    <s v="710865305"/>
    <s v="Informal Business"/>
    <x v="0"/>
  </r>
  <r>
    <s v="VPA6"/>
    <s v="KE-TAI-1807-23888"/>
    <x v="1"/>
    <s v=""/>
    <s v="13th May,2018"/>
    <d v="2018-05-13T00:00:00"/>
    <s v="2nd July,2018"/>
    <d v="2018-07-02T00:00:00"/>
    <s v="Mwayalo Jhon Mghalu"/>
    <s v="Male"/>
    <s v="2526900"/>
    <s v="723281307"/>
    <s v="723281307"/>
    <s v=""/>
    <s v=""/>
    <n v="38.348621999999999"/>
    <n v="-3.4314900000000002"/>
    <s v="Taita/Taveta"/>
    <s v="Mwatate"/>
    <s v="Kidaya"/>
    <s v="Kisagala"/>
    <s v="8"/>
    <s v="Colman Maghanga"/>
    <s v="Colman Maghanga"/>
    <s v="704670083"/>
    <s v="Informal Business"/>
    <x v="0"/>
  </r>
  <r>
    <s v="VPA6"/>
    <s v="KE-TAI-1807-23889"/>
    <x v="1"/>
    <s v=""/>
    <s v="13th May,2018"/>
    <d v="2018-05-13T00:00:00"/>
    <s v="2nd July,2018"/>
    <d v="2018-07-02T00:00:00"/>
    <s v="Mwanyika Faustine"/>
    <s v="Male"/>
    <s v="7506750"/>
    <s v="792421905"/>
    <s v="792421905"/>
    <s v=""/>
    <s v=""/>
    <n v="38.352128"/>
    <n v="-3.436242"/>
    <s v="Taita/Taveta"/>
    <s v="Mwatate"/>
    <s v="Kidaya"/>
    <s v="Kisagala"/>
    <s v="8"/>
    <s v="Colman Maghanga"/>
    <s v="Colman Maghanga"/>
    <s v="704670083"/>
    <s v="Informal Business"/>
    <x v="0"/>
  </r>
  <r>
    <s v="VPA6"/>
    <s v="KE-MER-1806-23113"/>
    <x v="1"/>
    <s v=""/>
    <s v="25th May,2018"/>
    <d v="2018-05-25T00:00:00"/>
    <s v="28th June,2018"/>
    <d v="2018-06-28T00:00:00"/>
    <s v="Muriungi Rael Kinya"/>
    <s v="Female"/>
    <s v="24401047"/>
    <s v="715452340"/>
    <s v="715452340"/>
    <s v=""/>
    <s v=""/>
    <n v="37.629078"/>
    <n v="-0.19524900000000001"/>
    <s v="Meru"/>
    <s v="Imenti South"/>
    <s v="Igoji"/>
    <s v="Kathugua"/>
    <s v="8"/>
    <s v="Gilbert Mugendi"/>
    <s v="Gilbert  Mugendi"/>
    <s v="720829834"/>
    <s v="Informal Business"/>
    <x v="1"/>
  </r>
  <r>
    <s v="VPA6"/>
    <s v="KE-KIL-1805-23908"/>
    <x v="1"/>
    <s v=""/>
    <s v="5th February,2018"/>
    <d v="2018-02-05T00:00:00"/>
    <s v="30th May,2018"/>
    <d v="2018-05-30T00:00:00"/>
    <s v="Mbugua James Njunguna"/>
    <s v="Male"/>
    <s v="6788126"/>
    <s v="723928072"/>
    <s v="723928072"/>
    <s v=""/>
    <s v=""/>
    <n v="39.727670000000003"/>
    <n v="-3.9419970000000002"/>
    <s v="Kilifi"/>
    <s v="Bahari"/>
    <s v="Bahari"/>
    <s v="Mtomondoni"/>
    <s v="12"/>
    <s v="Samson Sirya"/>
    <s v="Samson Sirya"/>
    <s v="703927321"/>
    <s v="Informal Business"/>
    <x v="0"/>
  </r>
  <r>
    <s v="VPA6"/>
    <s v="KE-UAS-1805-20280"/>
    <x v="1"/>
    <s v=""/>
    <s v="10th April,2018"/>
    <d v="2018-04-10T00:00:00"/>
    <s v="25th May,2018"/>
    <d v="2018-05-25T00:00:00"/>
    <s v="Sailas Baliat"/>
    <s v="Male"/>
    <s v="24411757"/>
    <s v="722862999"/>
    <s v="722862999"/>
    <s v=""/>
    <s v=""/>
    <n v="35.343933"/>
    <n v="0.52686200000000005"/>
    <s v="Uasin Gishu"/>
    <s v="Ainabkoi"/>
    <s v="Kapsoiya"/>
    <s v="Chepsirya"/>
    <s v="12"/>
    <s v="Luka Kiprop Maiyo"/>
    <s v="Luka Kiprop Maiyo"/>
    <s v="723216036"/>
    <s v="Informal Business"/>
    <x v="0"/>
  </r>
  <r>
    <s v="VPA6"/>
    <s v="KE-UAS-1801-20282"/>
    <x v="1"/>
    <s v=""/>
    <s v="15th October,2017"/>
    <d v="2017-10-15T00:00:00"/>
    <s v="15th January,2018"/>
    <d v="2018-01-15T00:00:00"/>
    <s v="Simon Metto"/>
    <s v="Male"/>
    <s v="99999"/>
    <s v="720433826"/>
    <s v="720433826"/>
    <s v=""/>
    <s v=""/>
    <n v="35.332067000000002"/>
    <n v="0.57633000000000001"/>
    <s v="Uasin Gishu"/>
    <s v="Moiben"/>
    <s v="Chepkanga"/>
    <s v="Chemaluk"/>
    <s v="10"/>
    <s v="Luka Kiprop Maiyo"/>
    <s v="Luka Kiprop Maiyo"/>
    <s v="723216036"/>
    <s v="Informal Business"/>
    <x v="0"/>
  </r>
  <r>
    <s v="VPA6"/>
    <s v="KE-UAS-1806-20285"/>
    <x v="1"/>
    <s v=""/>
    <s v="25th May,2018"/>
    <d v="2018-05-25T00:00:00"/>
    <s v="25th June,2018"/>
    <d v="2018-06-25T00:00:00"/>
    <s v="Chebii Lazarus"/>
    <s v="Male"/>
    <s v="99999"/>
    <s v="735161633"/>
    <s v="720433826"/>
    <s v=""/>
    <s v=""/>
    <n v="35.324497999999998"/>
    <n v="0.57670500000000002"/>
    <s v="Uasin Gishu"/>
    <s v="Moiben"/>
    <s v="Chepkanga"/>
    <s v="River Site"/>
    <s v="10"/>
    <s v="Luka Kiprop Maiyo"/>
    <s v="Luka Kiprop Maiyo"/>
    <s v="723216036"/>
    <s v="Informal Business"/>
    <x v="0"/>
  </r>
  <r>
    <s v="VPA6"/>
    <s v="KE-NAN-1807-22304"/>
    <x v="0"/>
    <s v="Grievance"/>
    <s v="13th May,2018"/>
    <d v="2018-05-13T00:00:00"/>
    <s v="2nd July,2018"/>
    <d v="2018-07-02T00:00:00"/>
    <s v="Sang Anna Cherono"/>
    <s v="Female"/>
    <s v="1335802"/>
    <s v="725792702"/>
    <s v="7250792702"/>
    <s v=""/>
    <s v="725723755"/>
    <n v="34.983021999999998"/>
    <n v="4.5955999999999997E-2"/>
    <s v="Nandi"/>
    <s v="Aldai"/>
    <s v="Chepilat"/>
    <s v="Chepketemon"/>
    <s v="12"/>
    <s v="John Bett"/>
    <s v="John Bett"/>
    <s v="727402779"/>
    <s v="Informal Business"/>
    <x v="1"/>
  </r>
  <r>
    <s v="VPA6"/>
    <s v="KE-TAI-1807-17727"/>
    <x v="1"/>
    <s v=""/>
    <s v="17th May,2018"/>
    <d v="2018-05-17T00:00:00"/>
    <s v="6th July,2018"/>
    <d v="2018-07-06T00:00:00"/>
    <s v="Mwachanya Elijah Mwasamba"/>
    <s v="Male"/>
    <s v="21764823"/>
    <s v="718966883"/>
    <s v="718966883"/>
    <s v=""/>
    <s v=""/>
    <n v="38.452193000000001"/>
    <n v="-3.3921239999999999"/>
    <s v="Taita/Taveta"/>
    <s v="Mwatate"/>
    <s v="Ronge"/>
    <s v="Kigombo"/>
    <s v="6"/>
    <s v="Carly Mwandigha"/>
    <s v="Carly C Mwandigha"/>
    <s v="727154272"/>
    <s v="Informal Business"/>
    <x v="0"/>
  </r>
  <r>
    <s v="VPA6"/>
    <s v="KE-EMB-1712-18889"/>
    <x v="1"/>
    <s v=""/>
    <s v="7th October,2017"/>
    <d v="2017-10-07T00:00:00"/>
    <s v="2nd December,2017"/>
    <d v="2017-12-02T00:00:00"/>
    <s v="Nyaga Marigu Emily"/>
    <s v="Male"/>
    <s v="99999"/>
    <s v="714645639"/>
    <s v="714645639"/>
    <s v=""/>
    <s v=""/>
    <n v="37.645507000000002"/>
    <n v="-0.416049"/>
    <s v="Embu"/>
    <s v="Runyenjes"/>
    <s v="Runyenjes"/>
    <s v="Kigumo"/>
    <s v="6"/>
    <s v="David Chege"/>
    <s v="David Chege Wangui"/>
    <s v=""/>
    <s v="Informal Business"/>
    <x v="1"/>
  </r>
  <r>
    <s v="VPA6"/>
    <s v="KE-EMB-1803-18890"/>
    <x v="1"/>
    <s v=""/>
    <s v="6th December,2017"/>
    <d v="2017-12-06T00:00:00"/>
    <s v="7th March,2018"/>
    <d v="2018-03-07T00:00:00"/>
    <s v="Nyaga Mwatha"/>
    <s v="Male"/>
    <s v="99999"/>
    <s v="725533754"/>
    <s v="725533754"/>
    <s v=""/>
    <s v="720236501"/>
    <n v="37.610798000000003"/>
    <n v="-0.42121799999999998"/>
    <s v="Embu"/>
    <s v="Runyenjes"/>
    <s v="Runyenjes"/>
    <s v="Karungu"/>
    <s v="6"/>
    <s v="David Chege"/>
    <s v="David Chege Wangui"/>
    <s v="7000713274"/>
    <s v="Informal Business"/>
    <x v="1"/>
  </r>
  <r>
    <s v="VPA6"/>
    <s v="KE-EMB-1709-18891"/>
    <x v="1"/>
    <s v=""/>
    <s v="31st July,2017"/>
    <d v="2017-07-31T00:00:00"/>
    <s v="30th September,2017"/>
    <d v="2017-09-30T00:00:00"/>
    <s v="Lucy Ndwiga"/>
    <s v="Female"/>
    <s v="99999"/>
    <s v="723903269"/>
    <s v="723903269"/>
    <s v=""/>
    <s v="704308342"/>
    <n v="37.611545999999997"/>
    <n v="-0.430398"/>
    <s v="Embu"/>
    <s v="Runyenjes"/>
    <s v="Kathagiri"/>
    <s v="Kathagiri"/>
    <s v="6"/>
    <s v="David Chege"/>
    <s v="David Chege Wangui"/>
    <s v=""/>
    <s v="Informal Business"/>
    <x v="1"/>
  </r>
  <r>
    <s v="VPA6"/>
    <s v="KE-EMB-1806-18892"/>
    <x v="1"/>
    <s v=""/>
    <s v="7th March,2018"/>
    <d v="2018-03-07T00:00:00"/>
    <s v="7th June,2018"/>
    <d v="2018-06-07T00:00:00"/>
    <s v="Selesio Njeru"/>
    <s v="Male"/>
    <s v="99999"/>
    <s v="723955077"/>
    <s v="723955077"/>
    <s v=""/>
    <s v=""/>
    <n v="37.523248000000002"/>
    <n v="-0.60753400000000002"/>
    <s v="Embu"/>
    <s v="Embu East"/>
    <s v="Gachoka"/>
    <s v="Gachoka"/>
    <s v="6"/>
    <s v="David Chege"/>
    <s v="David Chege Wangui"/>
    <s v=""/>
    <s v="Informal Business"/>
    <x v="1"/>
  </r>
  <r>
    <s v="VPA6"/>
    <s v="KE-NYE-1804-18897"/>
    <x v="1"/>
    <s v=""/>
    <s v="9th March,2018"/>
    <d v="2018-03-09T00:00:00"/>
    <s v="1st April,2018"/>
    <d v="2018-04-01T00:00:00"/>
    <s v="Karite David Mwangi"/>
    <s v="Male"/>
    <s v="99999"/>
    <s v="710919938"/>
    <s v="710919939"/>
    <s v=""/>
    <s v=""/>
    <n v="36.998125000000002"/>
    <n v="-0.50821700000000003"/>
    <s v="Nyeri"/>
    <s v="Tetu"/>
    <s v="Gaaki"/>
    <s v="Gathaithi"/>
    <s v="6"/>
    <s v="David Chege"/>
    <s v="David Chege Wangui"/>
    <s v="700713274"/>
    <s v="Informal Business"/>
    <x v="1"/>
  </r>
  <r>
    <s v="VPA6"/>
    <s v="KE-BUN-1807-17863"/>
    <x v="1"/>
    <s v=""/>
    <s v="12th January,2018"/>
    <d v="2018-01-12T00:00:00"/>
    <s v="12th July,2018"/>
    <d v="2018-07-12T00:00:00"/>
    <s v="Nasong'O Phaustine Nambengele"/>
    <s v="Female"/>
    <s v="99999"/>
    <s v="725381224"/>
    <s v="725381224"/>
    <s v=""/>
    <s v="797234885"/>
    <n v="34.679186999999999"/>
    <n v="0.75896600000000003"/>
    <s v="Bungoma"/>
    <s v="Kimilili"/>
    <s v="Kitai"/>
    <s v="Namawanga"/>
    <s v="6"/>
    <s v="Gillet Lihanda"/>
    <s v="Gillet Savayi Lihanda"/>
    <s v="728998455"/>
    <s v="Informal Business"/>
    <x v="1"/>
  </r>
  <r>
    <s v="VPA6"/>
    <s v="KE-BUN-1807-17865"/>
    <x v="1"/>
    <s v=""/>
    <s v="12th January,2018"/>
    <d v="2018-01-12T00:00:00"/>
    <s v="12th July,2018"/>
    <d v="2018-07-12T00:00:00"/>
    <s v="Misiko Gresss Nasimiyu"/>
    <s v="Female"/>
    <s v="99999"/>
    <s v="727762054"/>
    <s v="727762054"/>
    <s v=""/>
    <s v="701006743"/>
    <n v="34.752535999999999"/>
    <n v="0.746363"/>
    <s v="Bungoma"/>
    <s v="Kimilili"/>
    <s v="Kimilili"/>
    <s v="Sakwa"/>
    <s v="6"/>
    <s v="Gillet Lihanda"/>
    <s v="Gillet Savayi Lihanda"/>
    <s v="728998455"/>
    <s v="Informal Business"/>
    <x v="1"/>
  </r>
  <r>
    <s v="VPA6"/>
    <s v="KE-TRA-1803-20286"/>
    <x v="1"/>
    <s v=""/>
    <s v="25th February,2018"/>
    <d v="2018-02-25T00:00:00"/>
    <s v="27th March,2018"/>
    <d v="2018-03-27T00:00:00"/>
    <s v="Mawera Lucy"/>
    <s v="Female"/>
    <s v="99999"/>
    <s v="716766710"/>
    <s v="716766710"/>
    <s v=""/>
    <s v=""/>
    <n v="35.069764999999997"/>
    <n v="0.95422700000000005"/>
    <s v="Trans Nzoia"/>
    <s v="Kiminini"/>
    <s v="Sirende"/>
    <s v="Mailisaba"/>
    <s v="8"/>
    <s v="Luka Kiprop Maiyo"/>
    <s v="Luka Kiprop Maiyo"/>
    <s v="723216036"/>
    <s v="Informal Business"/>
    <x v="0"/>
  </r>
  <r>
    <s v="VPA6"/>
    <s v="KE-TRA-1807-18179"/>
    <x v="1"/>
    <s v=""/>
    <s v="10th June,2018"/>
    <d v="2018-06-10T00:00:00"/>
    <s v="10th July,2018"/>
    <d v="2018-07-10T00:00:00"/>
    <s v="Kimutai Jacob Kimetto"/>
    <s v="Male"/>
    <s v="99999"/>
    <s v="720707587"/>
    <s v="720707587"/>
    <s v=""/>
    <s v="706031428"/>
    <n v="35.070079"/>
    <n v="1.067571"/>
    <s v="Trans Nzoia"/>
    <s v="Cherengany"/>
    <s v="Sitatunga"/>
    <s v="Taito"/>
    <s v="8"/>
    <s v="Samson Tenai"/>
    <s v="Samson Tenai"/>
    <s v="725281748"/>
    <s v="Informal Business"/>
    <x v="0"/>
  </r>
  <r>
    <s v="VPA6"/>
    <s v="KE-NAK-1709-17692"/>
    <x v="2"/>
    <s v="Abandoned"/>
    <s v="27th July,2017"/>
    <d v="2017-07-27T00:00:00"/>
    <s v="18th September,2017"/>
    <d v="2017-09-18T00:00:00"/>
    <s v="Kamau Kamau N"/>
    <s v="Male"/>
    <s v="4511698"/>
    <s v="724893529"/>
    <s v="724893529"/>
    <s v=""/>
    <s v="713862631"/>
    <n v="36.113703000000001"/>
    <n v="-0.25020199999999998"/>
    <s v="Nakuru"/>
    <s v="Bahati"/>
    <s v="Rurii"/>
    <s v="Kagoto"/>
    <s v="10"/>
    <s v="Anthony Ndungu Kamau"/>
    <s v="Anthony Ndungu Kamau"/>
    <s v="722878722"/>
    <s v="Informal Business"/>
    <x v="1"/>
  </r>
  <r>
    <s v="VPA6"/>
    <s v="KE-UAS-1807-27854"/>
    <x v="1"/>
    <s v=""/>
    <s v="31st May,2018"/>
    <d v="2018-05-31T00:00:00"/>
    <s v="2nd July,2018"/>
    <d v="2018-07-02T00:00:00"/>
    <s v="Barbengi Ann"/>
    <s v="Female"/>
    <s v="99999"/>
    <s v="726477299"/>
    <s v="726477299"/>
    <s v=""/>
    <s v=""/>
    <n v="35.303187999999999"/>
    <n v="0.595522"/>
    <s v="Uasin Gishu"/>
    <s v="Soy"/>
    <s v="Kuinet"/>
    <s v="Chepsirya"/>
    <s v="10"/>
    <s v="Ambrose Koech"/>
    <s v="Ambrose Koech"/>
    <s v="723664523"/>
    <s v="Informal Business"/>
    <x v="0"/>
  </r>
  <r>
    <s v="VPA6"/>
    <s v="KE-UAS-1803-20287"/>
    <x v="1"/>
    <s v=""/>
    <s v="15th February,2018"/>
    <d v="2018-02-15T00:00:00"/>
    <s v="26th March,2018"/>
    <d v="2018-03-26T00:00:00"/>
    <s v="Kimaiyo Sang"/>
    <s v="Male"/>
    <s v="99999"/>
    <s v="726478585"/>
    <s v="726478585"/>
    <s v=""/>
    <s v=""/>
    <n v="35.261228000000003"/>
    <n v="0.83145800000000003"/>
    <s v="Uasin Gishu"/>
    <s v="Soy"/>
    <s v="Ziwa"/>
    <s v="Saramek"/>
    <s v="8"/>
    <s v="Luka Kiprop Maiyo"/>
    <s v="Luka Kiprop Maiyo"/>
    <s v="723216036"/>
    <s v="Informal Business"/>
    <x v="0"/>
  </r>
  <r>
    <s v="VPA6"/>
    <s v="KE-KIA-1805-23068"/>
    <x v="1"/>
    <s v=""/>
    <s v="18th April,2018"/>
    <d v="2018-04-18T00:00:00"/>
    <s v="14th May,2018"/>
    <d v="2018-05-14T00:00:00"/>
    <s v="Wairimu Susan"/>
    <s v="Female"/>
    <s v="3366804"/>
    <s v="712985299"/>
    <s v="712985299"/>
    <s v=""/>
    <s v=""/>
    <n v="36.909292999999998"/>
    <n v="-0.99656800000000001"/>
    <s v="Kiambu"/>
    <s v="Gatundu South"/>
    <s v="Ituru"/>
    <s v="Githoya"/>
    <s v="12"/>
    <s v="Maurice Kinuthia Wangui"/>
    <s v="Maurice Kinuthia Wangui"/>
    <s v="713376894"/>
    <s v="Informal Business"/>
    <x v="0"/>
  </r>
  <r>
    <s v="VPA6"/>
    <s v="KE-KIA-1804-23069"/>
    <x v="1"/>
    <s v=""/>
    <s v="21st March,2018"/>
    <d v="2018-03-21T00:00:00"/>
    <s v="14th April,2018"/>
    <d v="2018-04-14T00:00:00"/>
    <s v="Kogi Patrick Charcles"/>
    <s v="Male"/>
    <s v="8050904"/>
    <s v="727301272"/>
    <s v="727301272"/>
    <s v=""/>
    <s v=""/>
    <n v="36.927982"/>
    <n v="-1.0106299999999999"/>
    <s v="Kiambu"/>
    <s v="Gatundu South"/>
    <s v="Ituru"/>
    <s v="Kabuthi"/>
    <s v="12"/>
    <s v="Maurice Kinuthia Wangui"/>
    <s v="Maurice Kinuthia Wangui"/>
    <s v="713376894"/>
    <s v="Informal Business"/>
    <x v="0"/>
  </r>
  <r>
    <s v="VPA6"/>
    <s v="KE-TRA-1804-18180"/>
    <x v="1"/>
    <s v=""/>
    <s v="14th March,2018"/>
    <d v="2018-03-14T00:00:00"/>
    <s v="13th April,2018"/>
    <d v="2018-04-13T00:00:00"/>
    <s v="Egesa Florence Adhiambo"/>
    <s v="Female"/>
    <s v="99999"/>
    <s v="734715009"/>
    <s v="734715009"/>
    <s v=""/>
    <s v="720367426"/>
    <n v="34.948475999999999"/>
    <n v="0.93228599999999995"/>
    <s v="Trans Nzoia"/>
    <s v="Kiminini"/>
    <s v="Wekhonye"/>
    <s v="Maji Mazuri"/>
    <s v="8"/>
    <s v="Samson Tenai"/>
    <s v="Samson Tenai"/>
    <s v="725281748"/>
    <s v="Informal Business"/>
    <x v="0"/>
  </r>
  <r>
    <s v="VPA6"/>
    <s v="KE-NAK-1806-18899"/>
    <x v="0"/>
    <s v="Unreachable"/>
    <s v="6th May,2018"/>
    <d v="2018-05-06T00:00:00"/>
    <s v="26th June,2018"/>
    <d v="2018-06-26T00:00:00"/>
    <s v="Mama Judy Mama Judy"/>
    <s v="Female"/>
    <s v="2587104"/>
    <s v="78693613"/>
    <s v="786936130"/>
    <s v=""/>
    <s v=""/>
    <n v="36.184607999999997"/>
    <n v="-0.263627"/>
    <s v="Nakuru"/>
    <s v="Bahati"/>
    <s v="Bahati"/>
    <s v="Posta"/>
    <s v="8"/>
    <s v="David Chege"/>
    <s v="David Chege Wangui"/>
    <s v="700713274"/>
    <s v="Informal Business"/>
    <x v="1"/>
  </r>
  <r>
    <s v="VPA6"/>
    <s v="KE-NYE-1812-26961"/>
    <x v="1"/>
    <s v=""/>
    <s v="15th December,2018"/>
    <d v="2018-12-15T00:00:00"/>
    <s v="22nd December,2018"/>
    <d v="2018-12-22T00:00:00"/>
    <s v="Muriithi Francis Mwangi"/>
    <s v="Male"/>
    <s v="11678760"/>
    <s v="727363947"/>
    <s v="727363947"/>
    <s v=""/>
    <s v="710795595"/>
    <n v="36.972186999999998"/>
    <n v="-0.36186299999999999"/>
    <s v="Nyeri"/>
    <s v="Kieni East"/>
    <s v="Mweiga"/>
    <s v="Kimenju"/>
    <s v="10"/>
    <s v="Joram Gathogo Mutahi"/>
    <s v="Joram Gathogo Mutahi"/>
    <s v="723684776"/>
    <s v="Informal Business"/>
    <x v="1"/>
  </r>
  <r>
    <s v="VPA6"/>
    <s v="KE-NAR-1811-25358"/>
    <x v="1"/>
    <s v=""/>
    <s v="29th September,2018"/>
    <d v="2018-09-29T00:00:00"/>
    <s v="10th November,2018"/>
    <d v="2018-11-10T00:00:00"/>
    <s v="Chelule Peter Kipkirui"/>
    <s v="Male"/>
    <s v="12981756"/>
    <s v="725966039"/>
    <s v="2.55E+11"/>
    <s v=""/>
    <s v="2.55E+11"/>
    <n v="35.518172"/>
    <n v="-0.86103300000000005"/>
    <s v="Narok"/>
    <s v="Narok South"/>
    <s v="Ilmotiook"/>
    <s v="Menderet"/>
    <s v="12"/>
    <s v="Philip Kiget"/>
    <s v="Null"/>
    <s v=""/>
    <s v="Informal Business"/>
    <x v="0"/>
  </r>
  <r>
    <s v="VPA6"/>
    <s v="KE-NAR-1811-25357"/>
    <x v="1"/>
    <s v=""/>
    <s v="29th October,2018"/>
    <d v="2018-10-29T00:00:00"/>
    <s v="25th November,2018"/>
    <d v="2018-11-25T00:00:00"/>
    <s v="Kositany Samwel Kiprotich Kirui"/>
    <s v="Male"/>
    <s v="24810979"/>
    <s v="723519866"/>
    <s v="2.55E+11"/>
    <s v=""/>
    <s v="2.55E+11"/>
    <n v="35.441577000000002"/>
    <n v="-0.94501999999999997"/>
    <s v="Narok"/>
    <s v="Narok South"/>
    <s v="Mulot"/>
    <s v="Kilusu"/>
    <s v="12"/>
    <s v="Philip Kiget"/>
    <s v="Null"/>
    <s v=""/>
    <s v="Informal Business"/>
    <x v="0"/>
  </r>
  <r>
    <s v="VPA6"/>
    <s v="KE-MAC-1812-26926"/>
    <x v="1"/>
    <s v=""/>
    <s v="23rd November,2018"/>
    <d v="2018-11-23T00:00:00"/>
    <s v="24th December,2018"/>
    <d v="2018-12-24T00:00:00"/>
    <s v="Mutiso Urbanus Kioko"/>
    <s v="Male"/>
    <s v="9923658"/>
    <s v="0721715159"/>
    <s v="721715159"/>
    <s v=""/>
    <s v="786715159"/>
    <n v="37.250073"/>
    <n v="-1.234915"/>
    <s v="Machakos"/>
    <s v="Matungulu"/>
    <s v="Kisikioni"/>
    <s v="Square London"/>
    <s v="10"/>
    <s v="Joram Gathogo Mutahi"/>
    <s v="Joram Gathogo Mutahi"/>
    <s v="723684776"/>
    <s v="Informal Business"/>
    <x v="1"/>
  </r>
  <r>
    <s v="VPA6"/>
    <s v="KE-MAK-1812-25229"/>
    <x v="1"/>
    <s v=""/>
    <s v="21st October,2018"/>
    <d v="2018-10-21T00:00:00"/>
    <s v="10th December,2018"/>
    <d v="2018-12-10T00:00:00"/>
    <s v="Musau Stellamaris Ngina"/>
    <s v="Female"/>
    <s v="10114722"/>
    <s v="721210762"/>
    <s v="2.55E+11"/>
    <s v=""/>
    <s v=""/>
    <n v="37.443097000000002"/>
    <n v="-1.663635"/>
    <s v="Makueni"/>
    <s v="Mbooni"/>
    <s v="Mbooni West"/>
    <s v="Kadula"/>
    <s v="12"/>
    <s v="Januaries Kaloki"/>
    <s v="Januaries Kaloki"/>
    <s v="254714342097"/>
    <s v="Informal Business"/>
    <x v="1"/>
  </r>
  <r>
    <s v="VPA6"/>
    <s v="KE-NYA-1901-27285"/>
    <x v="1"/>
    <s v=""/>
    <s v="24th December,2018"/>
    <d v="2018-12-24T00:00:00"/>
    <s v="3rd January,2019"/>
    <d v="2019-01-03T00:00:00"/>
    <s v="Joyce Nyaguthie Gichuhi"/>
    <s v="Female"/>
    <s v="9074058"/>
    <s v="724366774"/>
    <s v="724366774"/>
    <s v=""/>
    <s v="751775663"/>
    <n v="36.458919999999999"/>
    <n v="-0.122007"/>
    <s v="Nyandarua"/>
    <s v="Ndaragwa"/>
    <s v="Kanyangia"/>
    <s v="Saile"/>
    <s v="10"/>
    <s v="Aggrey Itavale"/>
    <s v="Aggrey Itavale"/>
    <s v="712208650"/>
    <s v="Informal Business"/>
    <x v="0"/>
  </r>
  <r>
    <s v="VPA6"/>
    <s v="KE-EMB-1812-26885"/>
    <x v="0"/>
    <s v="Grievance"/>
    <s v="20th October,2018"/>
    <d v="2018-10-20T00:00:00"/>
    <s v="9th December,2018"/>
    <d v="2018-12-09T00:00:00"/>
    <s v="Njiru Francis Mwaniki"/>
    <s v="Male"/>
    <s v="11672560"/>
    <s v="71915163"/>
    <s v="2.55E+11"/>
    <s v=""/>
    <s v="2.55E+11"/>
    <n v="37.469594000000001"/>
    <n v="-0.37886999999999998"/>
    <s v="Embu"/>
    <s v="Manyatta"/>
    <s v="Nginda"/>
    <s v="Rutune"/>
    <s v="8"/>
    <s v="Zablon Kimindio Kibara"/>
    <s v="Zablon Kimindo Kibara"/>
    <s v="254726350010"/>
    <s v="Informal Business"/>
    <x v="0"/>
  </r>
  <r>
    <s v="VPA6"/>
    <s v="KE-THA-1812-26889"/>
    <x v="1"/>
    <s v=""/>
    <s v="3rd December,2018"/>
    <d v="2018-12-03T00:00:00"/>
    <s v="29th December,2018"/>
    <d v="2018-12-29T00:00:00"/>
    <s v="Kanampiu Muriithi Alfred"/>
    <s v="Male"/>
    <s v="7450359"/>
    <s v="723980979"/>
    <s v="723980979"/>
    <s v=""/>
    <s v="710904645"/>
    <n v="37.622132000000001"/>
    <n v="-0.355105"/>
    <s v="Tharaka-Nithi"/>
    <s v="Meru South"/>
    <s v="Mwonge"/>
    <s v="Ikuu Boys"/>
    <s v="8"/>
    <s v="Peter Kivuti"/>
    <s v="Peter Kivuti"/>
    <s v=""/>
    <s v="Informal Business"/>
    <x v="1"/>
  </r>
  <r>
    <s v="VPA6"/>
    <s v="KE-EMB-1812-26891"/>
    <x v="1"/>
    <s v=""/>
    <s v="1st November,2018"/>
    <d v="2018-11-01T00:00:00"/>
    <s v="15th December,2018"/>
    <d v="2018-12-15T00:00:00"/>
    <s v="Munyi Wawira Ann"/>
    <s v="Female"/>
    <s v="99999"/>
    <s v="254716251895"/>
    <s v="2.55E+11"/>
    <s v=""/>
    <s v=""/>
    <n v="37.502001999999997"/>
    <n v="-0.37636900000000001"/>
    <s v="Embu"/>
    <s v="Manyatta"/>
    <s v="Kianjokoma"/>
    <s v="Thigingi"/>
    <s v="8"/>
    <s v="Peter Kivuti"/>
    <s v="Peter Kivuti"/>
    <s v=""/>
    <s v="Informal Business"/>
    <x v="1"/>
  </r>
  <r>
    <s v="VPA6"/>
    <s v="KE-KER-1810-25359"/>
    <x v="1"/>
    <s v=""/>
    <s v="30th September,2018"/>
    <d v="2018-09-30T00:00:00"/>
    <s v="30th October,2018"/>
    <d v="2018-10-30T00:00:00"/>
    <s v="Mitei Hillary Kimutai"/>
    <s v="Male"/>
    <s v="33766598"/>
    <s v="725251707"/>
    <s v="725251707"/>
    <s v=""/>
    <s v="710238586"/>
    <n v="35.095250999999998"/>
    <n v="-0.493172"/>
    <s v="Kericho"/>
    <s v="Bureti"/>
    <s v="Monoru"/>
    <s v="Monoru"/>
    <s v="12"/>
    <s v="Philip Kiget"/>
    <s v="Philip Kiget"/>
    <s v="721577518"/>
    <s v="Informal Business"/>
    <x v="0"/>
  </r>
  <r>
    <s v="VPA6"/>
    <s v="KE-KIA-1806-26566"/>
    <x v="1"/>
    <s v=""/>
    <s v="13th May,2018"/>
    <d v="2018-05-13T00:00:00"/>
    <s v="12th June,2018"/>
    <d v="2018-06-12T00:00:00"/>
    <s v="Njau Anthony Mwiruri"/>
    <s v="Male"/>
    <s v="4331100"/>
    <s v="710185710"/>
    <s v="722836325"/>
    <s v=""/>
    <s v="710185710"/>
    <n v="36.746442999999999"/>
    <n v="-1.094214"/>
    <s v="Kiambu"/>
    <s v="Githunguri"/>
    <s v="Ikinu"/>
    <s v="Githiga B"/>
    <n v="12"/>
    <s v="Edwine J M Okinda"/>
    <s v="Edwine Joseph Majale Okinda"/>
    <s v="725335114"/>
    <s v="Informal Business"/>
    <x v="1"/>
  </r>
  <r>
    <s v="VPA6"/>
    <s v="KE-KIS-1805-18263"/>
    <x v="1"/>
    <s v=""/>
    <s v="1st April,2018"/>
    <d v="2018-04-01T00:00:00"/>
    <s v="12th May,2018"/>
    <d v="2018-05-12T00:00:00"/>
    <s v="Francis Aluoch Otene"/>
    <s v="Male"/>
    <s v="7495371"/>
    <s v="0722362199"/>
    <s v="722362199"/>
    <s v=""/>
    <s v="777362199"/>
    <n v="34.771273000000001"/>
    <n v="-5.5177999999999998E-2"/>
    <s v="Kisumu"/>
    <s v="Kisumu Central"/>
    <s v="Kisumu Central"/>
    <s v="St. Paul"/>
    <s v="8"/>
    <s v="Mashinani Green Energy Solutions"/>
    <s v="Thomas Mboya Omwadho"/>
    <s v="725043676"/>
    <s v="Informal Business"/>
    <x v="0"/>
  </r>
  <r>
    <s v="VPA6"/>
    <s v="KE-EMB-1711-23466"/>
    <x v="1"/>
    <s v=""/>
    <s v="11th August,2017"/>
    <d v="2017-08-11T00:00:00"/>
    <s v="23rd November,2017"/>
    <d v="2017-11-23T00:00:00"/>
    <s v="Nyaga Njeri Hellen"/>
    <s v="Male"/>
    <s v="99999"/>
    <s v="727555753"/>
    <s v="727555753"/>
    <s v=""/>
    <s v="713229165"/>
    <n v="37.520054000000002"/>
    <n v="-0.46187299999999998"/>
    <s v="Embu"/>
    <s v="Embu West"/>
    <s v="Gaturi North"/>
    <s v="Mutira"/>
    <s v="12"/>
    <s v="Simon Kamau"/>
    <s v="Simon Kamau"/>
    <s v="718265838"/>
    <s v="Informal Business"/>
    <x v="1"/>
  </r>
  <r>
    <s v="VPA6"/>
    <s v="KE-EMB-1801-23465"/>
    <x v="1"/>
    <s v=""/>
    <s v="4th December,2017"/>
    <d v="2017-12-04T00:00:00"/>
    <s v="23rd January,2018"/>
    <d v="2018-01-23T00:00:00"/>
    <s v="Njiru Kanana Mary"/>
    <s v="Male"/>
    <s v="99999"/>
    <s v="710486669"/>
    <s v="710486669"/>
    <s v=""/>
    <s v="724876675"/>
    <n v="37.519593"/>
    <n v="-0.449181"/>
    <s v="Embu"/>
    <s v="Embu West"/>
    <s v="Makengi"/>
    <s v="Makengi"/>
    <s v="10"/>
    <s v="Simon Kamau"/>
    <s v="Simon Kamau"/>
    <s v="718265838"/>
    <s v="Informal Business"/>
    <x v="0"/>
  </r>
  <r>
    <s v="VPA6"/>
    <s v="KE-MUR-1807-18284"/>
    <x v="1"/>
    <s v=""/>
    <s v="22nd May,2018"/>
    <d v="2018-05-22T00:00:00"/>
    <s v="11th July,2018"/>
    <d v="2018-07-11T00:00:00"/>
    <s v="Mwangi Jemimah Wanjiku"/>
    <s v="Female"/>
    <s v="99999"/>
    <s v="799921304"/>
    <s v="799921304"/>
    <s v=""/>
    <s v=""/>
    <n v="36.891767000000002"/>
    <n v="-0.796373"/>
    <s v="Murang'a"/>
    <s v="Kandara"/>
    <s v="Kangari"/>
    <s v="Mathaithi"/>
    <s v="12"/>
    <s v="Washington Mwangi"/>
    <s v="Washington Mwangi Muinuki"/>
    <s v="725344246"/>
    <s v="Informal Business"/>
    <x v="0"/>
  </r>
  <r>
    <s v="VPA6"/>
    <s v="KE-MUR-1710-23070"/>
    <x v="1"/>
    <s v=""/>
    <s v="2nd September,2017"/>
    <d v="2017-09-02T00:00:00"/>
    <s v="22nd October,2017"/>
    <d v="2017-10-22T00:00:00"/>
    <s v="Kamau Wambui Elizabeth"/>
    <s v="Female"/>
    <s v="13278512"/>
    <s v="727598352"/>
    <s v="727598352"/>
    <s v=""/>
    <s v="727598352"/>
    <n v="36.878045999999998"/>
    <n v="-0.84607100000000002"/>
    <s v="Murang'a"/>
    <s v="Gatanga"/>
    <s v="Kingoro"/>
    <s v="Nguni"/>
    <s v="8"/>
    <s v="Maurice Kinuthia Wangui"/>
    <s v="Maurice Kinuthia Wangui"/>
    <s v="713376894"/>
    <s v="Informal Business"/>
    <x v="5"/>
  </r>
  <r>
    <s v="VPA6"/>
    <s v="KE-TAI-1807-18461"/>
    <x v="1"/>
    <s v=""/>
    <s v="4th June,2018"/>
    <d v="2018-06-04T00:00:00"/>
    <s v="24th July,2018"/>
    <d v="2018-07-24T00:00:00"/>
    <s v="Mwimwa Patrick Mwaki"/>
    <s v="Male"/>
    <s v="2526484"/>
    <s v="715607074"/>
    <s v="715607074"/>
    <s v=""/>
    <s v=""/>
    <n v="38.377870000000001"/>
    <n v="-3.5023019999999998"/>
    <s v="Taita/Taveta"/>
    <s v="Mwatate"/>
    <s v="Chawia"/>
    <s v="Kidaya"/>
    <n v="8"/>
    <s v="Stephen Nyange"/>
    <s v="Stephen Nyange"/>
    <s v="710865305"/>
    <s v="Informal Business"/>
    <x v="0"/>
  </r>
  <r>
    <s v="VPA6"/>
    <s v="KE-ELG-1805-17567"/>
    <x v="1"/>
    <s v=""/>
    <s v="15th April,2018"/>
    <d v="2018-04-15T00:00:00"/>
    <s v="20th May,2018"/>
    <d v="2018-05-20T00:00:00"/>
    <s v="Nicholas Koimur"/>
    <s v="Male"/>
    <s v="99999"/>
    <s v="727723445"/>
    <s v="727723445"/>
    <s v=""/>
    <s v=""/>
    <n v="35.566389000000001"/>
    <n v="0.288018"/>
    <s v="Elgeyo/Marakwet"/>
    <s v="Keiyo South"/>
    <s v="Kapyemit"/>
    <s v="Sawaa"/>
    <s v="10"/>
    <s v="Ambrose Koech"/>
    <s v="Ambrose Koech"/>
    <s v="723664529"/>
    <s v="Informal Business"/>
    <x v="0"/>
  </r>
  <r>
    <s v="VPA6"/>
    <s v="KE-NAK-1807-18056"/>
    <x v="1"/>
    <s v=""/>
    <s v="9th July,2018"/>
    <d v="2018-07-09T00:00:00"/>
    <s v="23rd July,2018"/>
    <d v="2018-07-23T00:00:00"/>
    <s v="Jepkemoi Bungei Jennifer"/>
    <s v="Female"/>
    <s v="35713691"/>
    <s v="722347194"/>
    <s v="722347194"/>
    <s v=""/>
    <s v=""/>
    <n v="35.998963000000003"/>
    <n v="-0.23333499999999999"/>
    <s v="Nakuru"/>
    <s v="Rongai"/>
    <s v="Rongai"/>
    <s v="Mercy Njeri"/>
    <s v="12"/>
    <s v="Nelson Mutai"/>
    <s v="Nelson Mutai"/>
    <s v="716309134"/>
    <s v="Informal Business"/>
    <x v="1"/>
  </r>
  <r>
    <s v="VPA6"/>
    <s v="KE-NAK-1807-17694"/>
    <x v="1"/>
    <s v=""/>
    <s v="3rd July,2018"/>
    <d v="2018-07-03T00:00:00"/>
    <s v="19th July,2018"/>
    <d v="2018-07-19T00:00:00"/>
    <s v="Wahigwa Wathuo Joseph"/>
    <s v="Male"/>
    <s v="2156290"/>
    <s v="727372003"/>
    <s v="727372003"/>
    <s v=""/>
    <s v="720131381"/>
    <n v="36.180762999999999"/>
    <n v="-0.27697699999999997"/>
    <s v="Nakuru"/>
    <s v="Bahati"/>
    <s v="Dundori"/>
    <s v="Nyonjoro"/>
    <s v="10"/>
    <s v="Anthony Ndungu Kamau"/>
    <s v="Anthony Ndungu Kamau"/>
    <s v="722878722"/>
    <s v="Informal Business"/>
    <x v="1"/>
  </r>
  <r>
    <s v="VPA6"/>
    <s v="KE-NAK-1807-17693"/>
    <x v="1"/>
    <s v=""/>
    <s v="7th June,2018"/>
    <d v="2018-06-07T00:00:00"/>
    <s v="15th July,2018"/>
    <d v="2018-07-15T00:00:00"/>
    <s v="Ndungu Njama Paul"/>
    <s v="Male"/>
    <s v="35617587"/>
    <s v="720989074"/>
    <s v="720989074"/>
    <s v=""/>
    <s v=""/>
    <n v="36.113573000000002"/>
    <n v="-0.25967200000000001"/>
    <s v="Nakuru"/>
    <s v="Bahati"/>
    <s v="Bahati"/>
    <s v="Kwa Mungai"/>
    <s v="10"/>
    <s v="Anthony Ndungu Kamau"/>
    <s v="Anthony Ndungu Kamau"/>
    <s v="722878722"/>
    <s v="Informal Business"/>
    <x v="1"/>
  </r>
  <r>
    <s v="VPA6"/>
    <s v="KE-KIA-1807-17822"/>
    <x v="1"/>
    <s v=""/>
    <s v="30th June,2018"/>
    <d v="2018-06-30T00:00:00"/>
    <s v="12th July,2018"/>
    <d v="2018-07-12T00:00:00"/>
    <s v="Ngure Beth Wangare"/>
    <s v="Female"/>
    <s v="11883061"/>
    <s v="721538508"/>
    <s v="721538508"/>
    <s v=""/>
    <s v="722212654"/>
    <n v="36.805683000000002"/>
    <n v="-1.0974680000000001"/>
    <s v="Kiambu"/>
    <s v="Githunguri"/>
    <s v="Rioki"/>
    <s v="Gikiriri"/>
    <s v="12"/>
    <s v="Geoffrey Ndua Mbugua"/>
    <s v="Geoffrey Ndua Mbugua"/>
    <s v="724608147"/>
    <s v="Informal Business"/>
    <x v="0"/>
  </r>
  <r>
    <s v="VPA6"/>
    <s v="KE-NYA-1806-23948"/>
    <x v="1"/>
    <s v=""/>
    <s v="1st April,2018"/>
    <d v="2018-04-01T00:00:00"/>
    <s v="1st June,2018"/>
    <d v="2018-06-01T00:00:00"/>
    <s v="Pappin N/A Nyamoko"/>
    <s v="Male"/>
    <s v="2970782"/>
    <s v="722856154"/>
    <s v="722856154"/>
    <s v=""/>
    <s v="720657990"/>
    <n v="34.972062000000001"/>
    <n v="-0.79535500000000003"/>
    <s v="Nyamira"/>
    <s v="Borabu"/>
    <s v="Borabu"/>
    <s v="Kenyerere"/>
    <s v="8"/>
    <s v="Joash Ogutu"/>
    <s v="Joash Ogutu"/>
    <s v="705534371"/>
    <s v="Informal Business"/>
    <x v="3"/>
  </r>
  <r>
    <s v="VPA6"/>
    <s v="KE-KIS-1804-23467"/>
    <x v="1"/>
    <s v=""/>
    <s v="23rd March,2018"/>
    <d v="2018-03-23T00:00:00"/>
    <s v="1st April,2018"/>
    <d v="2018-04-01T00:00:00"/>
    <s v="Truphena Kereu Nyang'Arisa"/>
    <s v="Female"/>
    <s v="1640246"/>
    <s v="721814494"/>
    <s v="721814494"/>
    <s v=""/>
    <s v="721644931"/>
    <n v="34.646013000000004"/>
    <n v="-0.72978299999999996"/>
    <s v="Kisii"/>
    <s v="Gucha South"/>
    <s v="Tabaka"/>
    <s v="Bokimai"/>
    <s v="8"/>
    <s v="James Kingori Chege"/>
    <s v="James King'ori Chege"/>
    <s v="724568559"/>
    <s v="Informal Business"/>
    <x v="0"/>
  </r>
  <r>
    <s v="VPA6"/>
    <s v="KE-NAK-1611-14067"/>
    <x v="1"/>
    <s v=""/>
    <s v="11th November,2016"/>
    <d v="2016-11-11T00:00:00"/>
    <s v="11th November,2016"/>
    <d v="2016-11-11T00:00:00"/>
    <s v="Charles Iregi Wamai"/>
    <s v="Male"/>
    <s v="99999"/>
    <s v="720811878"/>
    <s v="720811878"/>
    <s v=""/>
    <s v=""/>
    <n v="36.093651000000001"/>
    <n v="-0.25456499999999999"/>
    <s v="Nakuru"/>
    <s v="Bahati"/>
    <s v="Menengai"/>
    <s v=""/>
    <n v="10"/>
    <s v="Jane Wanjiru Mwangi"/>
    <s v="Jane Wanjiru Mwangi"/>
    <s v=""/>
    <s v="Informal Business"/>
    <x v="0"/>
  </r>
  <r>
    <s v="VPA6"/>
    <s v="KE-MUR-1512-14414"/>
    <x v="1"/>
    <s v=""/>
    <s v="11th November,2015"/>
    <d v="2015-11-11T00:00:00"/>
    <s v="31st December,2015"/>
    <d v="2015-12-31T00:00:00"/>
    <s v="Fredric Mwenda Murugu"/>
    <s v="Male"/>
    <s v="99999"/>
    <s v="722320250"/>
    <s v="722320250"/>
    <s v=""/>
    <s v=""/>
    <n v="36.915467999999997"/>
    <n v="-0.89303100000000002"/>
    <s v="Murang'a"/>
    <s v="Gatanga"/>
    <s v="Gathuthu"/>
    <s v=""/>
    <s v="70"/>
    <s v="Joseph Muchirira Mugo"/>
    <s v=""/>
    <s v=""/>
    <s v="Informal Business"/>
    <x v="0"/>
  </r>
  <r>
    <s v="VPA6"/>
    <s v="KE-KIS-1612-14657"/>
    <x v="0"/>
    <s v="Unreachable"/>
    <s v="11th November,2016"/>
    <d v="2016-11-11T00:00:00"/>
    <s v="31st December,2016"/>
    <d v="2016-12-31T00:00:00"/>
    <s v="James Obonyo"/>
    <s v="Male"/>
    <s v="11243268"/>
    <s v="708947956"/>
    <s v="708947956"/>
    <s v=""/>
    <s v=""/>
    <m/>
    <m/>
    <s v="Kisumu"/>
    <s v="Kisumu Central"/>
    <s v="Oyugis"/>
    <s v=""/>
    <s v="16"/>
    <s v="Samuel Njoroge"/>
    <s v=""/>
    <s v=""/>
    <s v="Informal Business"/>
    <x v="0"/>
  </r>
  <r>
    <s v="VPA6"/>
    <s v="KE-KIR-1612-14773"/>
    <x v="2"/>
    <s v="Hostile Client"/>
    <s v="11th November,2016"/>
    <d v="2016-11-11T00:00:00"/>
    <s v="31st December,2016"/>
    <d v="2016-12-31T00:00:00"/>
    <s v="John Muriithi Kimenju"/>
    <s v="Male"/>
    <s v="99999"/>
    <s v="726755759"/>
    <s v="726755759"/>
    <s v=""/>
    <s v=""/>
    <m/>
    <m/>
    <s v="Kirinyaga"/>
    <s v="Kirinyaga"/>
    <s v=""/>
    <s v=""/>
    <s v="10"/>
    <s v="Nicholas Kimenyi"/>
    <s v="Nicholas Kimenyi"/>
    <s v=""/>
    <s v="Informal Business"/>
    <x v="0"/>
  </r>
  <r>
    <s v="VPA6"/>
    <s v="KE-KIR-1612-14982"/>
    <x v="2"/>
    <s v="Hostile Client"/>
    <s v="11th November,2016"/>
    <d v="2016-11-11T00:00:00"/>
    <s v="31st December,2016"/>
    <d v="2016-12-31T00:00:00"/>
    <s v="Karimi Kirengi"/>
    <s v="Male"/>
    <s v="99999"/>
    <s v="704176797"/>
    <s v="704176797"/>
    <s v=""/>
    <s v=""/>
    <m/>
    <m/>
    <s v="Kirinyaga"/>
    <s v="Kirinyaga"/>
    <s v=""/>
    <s v=""/>
    <s v="10"/>
    <s v="Nicholas Kimenyi"/>
    <s v="Nicholas Kimenyi"/>
    <s v=""/>
    <s v="Informal Business"/>
    <x v="0"/>
  </r>
  <r>
    <s v="VPA6"/>
    <s v="KE-NYA-1512-15111"/>
    <x v="1"/>
    <s v=""/>
    <s v="11th November,2015"/>
    <d v="2015-11-11T00:00:00"/>
    <s v="31st December,2015"/>
    <d v="2015-12-31T00:00:00"/>
    <s v="Margaret Mwihaki Njihia"/>
    <s v="Female"/>
    <s v="99999"/>
    <s v="726844494"/>
    <s v="726844494"/>
    <s v=""/>
    <s v=""/>
    <n v="36.591321999999998"/>
    <n v="-0.62944999999999995"/>
    <s v="Nyandarua"/>
    <s v="South Kinangop"/>
    <s v="Chuma"/>
    <s v=""/>
    <s v="12"/>
    <s v="James Njoroge Wainaina"/>
    <s v=""/>
    <s v=""/>
    <s v="Informal Business"/>
    <x v="0"/>
  </r>
  <r>
    <s v="VPA6"/>
    <s v="KE-NYA-1609-15338"/>
    <x v="2"/>
    <s v="Hostile Client"/>
    <s v="13th July,2016"/>
    <d v="2016-07-13T00:00:00"/>
    <s v="1st September,2016"/>
    <d v="2016-09-01T00:00:00"/>
    <s v="Nicholas Waweru Wanjohi"/>
    <s v="Male"/>
    <s v="32205980"/>
    <s v="718798969"/>
    <s v="718798969"/>
    <s v=""/>
    <s v=""/>
    <m/>
    <m/>
    <s v="Nyandarua"/>
    <s v="Ndaragwa"/>
    <s v="Kiriogo"/>
    <s v=""/>
    <s v="6"/>
    <s v="Nicholas Kimenyi"/>
    <s v=""/>
    <s v=""/>
    <s v="Informal Business"/>
    <x v="0"/>
  </r>
  <r>
    <s v="VPA6"/>
    <s v="KE-EMB-1612-15400"/>
    <x v="0"/>
    <s v="Unreachable"/>
    <s v="11th November,2016"/>
    <d v="2016-11-11T00:00:00"/>
    <s v="31st December,2016"/>
    <d v="2016-12-31T00:00:00"/>
    <s v="Patrik Mwaniki"/>
    <s v="Male"/>
    <s v="99999"/>
    <s v="720850783"/>
    <s v="720850783"/>
    <s v=""/>
    <s v=""/>
    <m/>
    <m/>
    <s v="Embu"/>
    <s v=""/>
    <s v="Kiandundu"/>
    <s v=""/>
    <s v="12"/>
    <s v="David Chege"/>
    <s v=""/>
    <s v=""/>
    <s v="Informal Business"/>
    <x v="0"/>
  </r>
  <r>
    <s v="VPA6"/>
    <s v="KE-SAM-1512-15414"/>
    <x v="1"/>
    <s v=""/>
    <s v="11th November,2015"/>
    <d v="2015-11-11T00:00:00"/>
    <s v="31st December,2015"/>
    <d v="2015-12-31T00:00:00"/>
    <s v="Paul Lolmingani"/>
    <s v="Male"/>
    <s v="21694509"/>
    <s v="729318294"/>
    <s v="729318294"/>
    <s v=""/>
    <s v=""/>
    <n v="36.687294000000001"/>
    <n v="1.0885069999999999"/>
    <s v="Samburu"/>
    <s v="Samburu Central"/>
    <s v="Westgate"/>
    <s v=""/>
    <s v="12"/>
    <s v="James Nyota"/>
    <s v="James Nyota"/>
    <s v=""/>
    <s v="Informal Business"/>
    <x v="0"/>
  </r>
  <r>
    <s v="VPA6"/>
    <s v="KE-KIA-1512-15482"/>
    <x v="0"/>
    <s v="Unreachable"/>
    <s v="11th November,2015"/>
    <d v="2015-11-11T00:00:00"/>
    <s v="31st December,2015"/>
    <d v="2015-12-31T00:00:00"/>
    <s v="Peter Mburu Wainaina"/>
    <s v="Male"/>
    <s v="99999"/>
    <s v="715277355"/>
    <s v="715277355"/>
    <s v="715277356"/>
    <s v=""/>
    <m/>
    <m/>
    <s v="Kiambu"/>
    <s v="Limuru"/>
    <s v="Redhill"/>
    <s v=""/>
    <s v="12"/>
    <s v="Robert Kagwi Wango"/>
    <s v=""/>
    <s v=""/>
    <s v="Informal Business"/>
    <x v="0"/>
  </r>
  <r>
    <s v="VPA6"/>
    <s v="KE-VIH-1612-15745"/>
    <x v="1"/>
    <s v=""/>
    <s v="11th November,2016"/>
    <d v="2016-11-11T00:00:00"/>
    <s v="31st December,2016"/>
    <d v="2016-12-31T00:00:00"/>
    <s v="Simon Kamdi Jumba"/>
    <s v="Male"/>
    <s v="16075789"/>
    <s v="722613291"/>
    <s v="722613291"/>
    <s v=""/>
    <s v=""/>
    <n v="34.754564999999999"/>
    <n v="5.6222000000000001E-2"/>
    <s v="Vihiga"/>
    <s v="Hamisi"/>
    <s v="Gimoimoi"/>
    <s v="Gimamoi"/>
    <s v="6"/>
    <s v="Patrick Kedemi Angundu"/>
    <s v="Patrick Kedemi Angundu"/>
    <s v=""/>
    <s v="Informal Business"/>
    <x v="0"/>
  </r>
  <r>
    <s v="VPA6"/>
    <s v="KE-KIA-1712-15767"/>
    <x v="1"/>
    <s v=""/>
    <s v="11th November,2017"/>
    <d v="2017-11-11T00:00:00"/>
    <s v="31st December,2017"/>
    <d v="2017-12-31T00:00:00"/>
    <s v="Solomon Njoroge N"/>
    <s v="Male"/>
    <s v="23769479"/>
    <s v="726024137"/>
    <s v="726024137"/>
    <s v=""/>
    <s v=""/>
    <n v="36.992252999999998"/>
    <n v="-1.1598869999999999"/>
    <s v="Kiambu"/>
    <s v="Ruiru"/>
    <s v="Kwihota"/>
    <s v=""/>
    <s v="10"/>
    <s v="Edwin Odhiambo"/>
    <s v=""/>
    <s v=""/>
    <s v="Informal Business"/>
    <x v="0"/>
  </r>
  <r>
    <s v="VPA6"/>
    <s v="KE-KIR-1612-15867"/>
    <x v="2"/>
    <s v="Abandoned"/>
    <s v="11th November,2016"/>
    <d v="2016-11-11T00:00:00"/>
    <s v="31st December,2016"/>
    <d v="2016-12-31T00:00:00"/>
    <s v="Timothy Wanjohi Mugo"/>
    <s v="Male"/>
    <s v="28608163"/>
    <s v="707218831"/>
    <s v="707218831"/>
    <s v=""/>
    <s v=""/>
    <m/>
    <m/>
    <s v="Kirinyaga"/>
    <s v="Kirinyaga"/>
    <s v=""/>
    <s v=""/>
    <s v="8"/>
    <s v="Nicholas Kimenyi"/>
    <s v=""/>
    <s v=""/>
    <s v="Informal Business"/>
    <x v="0"/>
  </r>
  <r>
    <s v="VPA6"/>
    <s v="KE-KIS-1712-15907"/>
    <x v="2"/>
    <s v="Abandoned"/>
    <s v="11th November,2017"/>
    <d v="2017-11-11T00:00:00"/>
    <s v="31st December,2017"/>
    <d v="2017-12-31T00:00:00"/>
    <s v="William Kinari Omwamba"/>
    <s v="Male"/>
    <s v="99999"/>
    <s v="725045555"/>
    <s v="725045555"/>
    <s v=""/>
    <s v=""/>
    <n v="34.754916000000001"/>
    <n v="-0.64393299999999998"/>
    <s v="Kisii"/>
    <s v="Kisii Central"/>
    <s v="Kanunda"/>
    <s v=""/>
    <s v="8"/>
    <s v="Joseph Oigara Nyakundi"/>
    <s v="Joseph Oigara Nyakundi"/>
    <s v=""/>
    <s v="Informal Business"/>
    <x v="0"/>
  </r>
  <r>
    <s v="VPA6"/>
    <s v="KE-NAK-1607-0"/>
    <x v="0"/>
    <s v="Unreachable"/>
    <s v="12th May,2016"/>
    <d v="2016-05-12T00:00:00"/>
    <s v="1st July,2016"/>
    <d v="2016-07-01T00:00:00"/>
    <s v="Benson Wairegi Maina"/>
    <s v="Male"/>
    <s v="34268009"/>
    <s v="+254789750637"/>
    <s v="2.55E+11"/>
    <s v=""/>
    <s v=""/>
    <m/>
    <m/>
    <s v="Nakuru"/>
    <s v="Bahati"/>
    <s v="Subukia"/>
    <s v=""/>
    <s v="6"/>
    <s v="Reuben K Kimenyi"/>
    <s v=""/>
    <s v=""/>
    <s v="Informal Business"/>
    <x v="0"/>
  </r>
  <r>
    <s v="VPA6"/>
    <s v="KE-NYE-1608-17549"/>
    <x v="2"/>
    <s v="Hostile Client"/>
    <s v="12th June,2016"/>
    <d v="2016-06-12T00:00:00"/>
    <s v="1st August,2016"/>
    <d v="2016-08-01T00:00:00"/>
    <s v="Anthony Kanjube"/>
    <s v="Male"/>
    <s v="53214386"/>
    <s v="+254717347409"/>
    <s v="2.55E+11"/>
    <s v=""/>
    <s v=""/>
    <m/>
    <m/>
    <s v="Nyeri"/>
    <s v="Mathira"/>
    <s v="Mukuyu"/>
    <s v=""/>
    <s v="6"/>
    <s v="Nicholas Kimenyi"/>
    <s v=""/>
    <s v=""/>
    <s v="Informal Business"/>
    <x v="0"/>
  </r>
  <r>
    <s v="VPA6"/>
    <s v="KE-NYA-1608-17561"/>
    <x v="1"/>
    <s v=""/>
    <s v="21st June,2016"/>
    <d v="2016-06-21T00:00:00"/>
    <s v="10th August,2016"/>
    <d v="2016-08-10T00:00:00"/>
    <s v="Ruth Wangui Ngotho"/>
    <s v="Female"/>
    <s v="99999"/>
    <s v="713471913"/>
    <s v="713471913"/>
    <s v="729604951"/>
    <s v=""/>
    <n v="36.358710000000002"/>
    <n v="-0.17034199999999999"/>
    <s v="Nyandarua"/>
    <s v="Ol Kalou"/>
    <s v="Atura"/>
    <s v=""/>
    <s v="16"/>
    <s v="Harun Muchiri Stephen"/>
    <s v=""/>
    <s v=""/>
    <s v="Informal Business"/>
    <x v="3"/>
  </r>
  <r>
    <s v="VPA6"/>
    <s v="KE-TAI-1708-17572"/>
    <x v="1"/>
    <s v=""/>
    <s v="26th June,2017"/>
    <d v="2017-06-26T00:00:00"/>
    <s v="15th August,2017"/>
    <d v="2017-08-15T00:00:00"/>
    <s v="Ashil Mkindi Wachilu"/>
    <s v="Female"/>
    <s v="11654353"/>
    <s v="717563032"/>
    <s v="2.55E+11"/>
    <s v="722262445"/>
    <s v="2.55E+11"/>
    <n v="38.366413000000001"/>
    <n v="-3.4052790000000002"/>
    <s v="Taita/Taveta"/>
    <s v="Wundanyi"/>
    <s v="Mwanda"/>
    <s v="Mgange"/>
    <s v="6"/>
    <s v="Carly Mwandigha"/>
    <s v=""/>
    <s v=""/>
    <s v="Informal Business"/>
    <x v="0"/>
  </r>
  <r>
    <s v="VPA6"/>
    <s v="KE-KAJ-1612-17591"/>
    <x v="0"/>
    <s v="Unreachable"/>
    <s v="18th May,2016"/>
    <d v="2016-05-18T00:00:00"/>
    <s v="6th December,2016"/>
    <d v="2016-12-06T00:00:00"/>
    <s v="David Muchura"/>
    <s v="Male"/>
    <s v="24225794"/>
    <s v="724984280"/>
    <s v="724984280"/>
    <s v=""/>
    <s v=""/>
    <m/>
    <m/>
    <s v="kajiado"/>
    <s v="Ukuta"/>
    <s v="Okuta"/>
    <s v=""/>
    <s v="6"/>
    <s v="Nicholas Kimenyi"/>
    <s v=""/>
    <s v=""/>
    <s v="Informal Business"/>
    <x v="0"/>
  </r>
  <r>
    <s v="VPA6"/>
    <s v="KE-NYA-1608-17593"/>
    <x v="2"/>
    <s v="Hostile Client"/>
    <s v="12th June,2016"/>
    <d v="2016-06-12T00:00:00"/>
    <s v="1st August,2016"/>
    <d v="2016-08-01T00:00:00"/>
    <s v="David Ngubia"/>
    <s v="Male"/>
    <s v="53224620"/>
    <s v="+254716601434"/>
    <s v="2.55E+11"/>
    <s v=""/>
    <s v=""/>
    <m/>
    <m/>
    <s v="Nyandarua"/>
    <s v="Nyahururu"/>
    <s v="Kiandu"/>
    <s v=""/>
    <s v="6"/>
    <s v="Nicholas Kimenyi"/>
    <s v=""/>
    <s v=""/>
    <s v="Informal Business"/>
    <x v="0"/>
  </r>
  <r>
    <s v="VPA6"/>
    <s v="KE-NAK-1610-17595"/>
    <x v="0"/>
    <s v="Unreachable"/>
    <s v="12th August,2016"/>
    <d v="2016-08-12T00:00:00"/>
    <s v="1st October,2016"/>
    <d v="2016-10-01T00:00:00"/>
    <s v="Dominic Mwaura"/>
    <s v="Male"/>
    <s v="291346"/>
    <s v="+254706011290"/>
    <s v="2.55E+11"/>
    <s v=""/>
    <s v=""/>
    <m/>
    <m/>
    <s v="Nakuru"/>
    <s v="Gilgil"/>
    <s v="Mbarugu"/>
    <s v=""/>
    <s v="8"/>
    <s v="George Kiriungi Ngatia"/>
    <s v=""/>
    <s v=""/>
    <s v="Informal Business"/>
    <x v="1"/>
  </r>
  <r>
    <s v="VPA6"/>
    <s v="KE-MUR-1702-17596"/>
    <x v="0"/>
    <s v="Unreachable"/>
    <s v="13th December,2016"/>
    <d v="2016-12-13T00:00:00"/>
    <s v="1st February,2017"/>
    <d v="2017-02-01T00:00:00"/>
    <s v="Eric Kamau"/>
    <s v="Male"/>
    <s v="10277281"/>
    <s v="+254721748220"/>
    <s v="2.55E+11"/>
    <s v=""/>
    <s v=""/>
    <m/>
    <m/>
    <s v="Murang'a"/>
    <s v="Gatundu"/>
    <s v="Muchatha"/>
    <s v=""/>
    <s v="6"/>
    <s v="Nicholas Kimenyi"/>
    <s v=""/>
    <s v=""/>
    <s v="Informal Business"/>
    <x v="0"/>
  </r>
  <r>
    <s v="VPA6"/>
    <s v="KE-TAI-1701-17602"/>
    <x v="1"/>
    <s v=""/>
    <s v="4th January,2017"/>
    <d v="2017-01-04T00:00:00"/>
    <s v="28th January,2017"/>
    <d v="2017-01-28T00:00:00"/>
    <s v="Florence Kimblo Mekingi"/>
    <s v="Female"/>
    <s v="22726927"/>
    <s v="726237555"/>
    <s v="2.55E+11"/>
    <s v="721613365"/>
    <s v="2.55E+11"/>
    <n v="38.316716"/>
    <n v="-3.4957389999999999"/>
    <s v="Taita/Taveta"/>
    <s v="Mwatate"/>
    <s v="Kigala"/>
    <s v="Nyolo"/>
    <s v="8"/>
    <s v="Stephen Nyange"/>
    <s v=""/>
    <s v=""/>
    <s v="Informal Business"/>
    <x v="0"/>
  </r>
  <r>
    <s v="VPA6"/>
    <s v="KE-NYE-1607-17603"/>
    <x v="2"/>
    <s v="Hostile Client"/>
    <s v="12th May,2016"/>
    <d v="2016-05-12T00:00:00"/>
    <s v="1st July,2016"/>
    <d v="2016-07-01T00:00:00"/>
    <s v="Francis Maina"/>
    <s v="Male"/>
    <s v="26965132"/>
    <s v="+254721134792"/>
    <s v="2.55E+11"/>
    <s v=""/>
    <s v=""/>
    <m/>
    <m/>
    <s v="Nyeri"/>
    <s v="Mathira East"/>
    <s v="Ngandu"/>
    <s v=""/>
    <s v="6"/>
    <s v="Nicholas Kimenyi"/>
    <s v=""/>
    <s v=""/>
    <s v="Informal Business"/>
    <x v="0"/>
  </r>
  <r>
    <s v="VPA6"/>
    <s v="KE-LAI-1608-17613"/>
    <x v="0"/>
    <s v="Unreachable"/>
    <s v="12th June,2016"/>
    <d v="2016-06-12T00:00:00"/>
    <s v="1st August,2016"/>
    <d v="2016-08-01T00:00:00"/>
    <s v="James Karani Karugu"/>
    <s v="Male"/>
    <s v="40326541"/>
    <s v="+254799503939"/>
    <s v="2.55E+11"/>
    <s v=""/>
    <s v=""/>
    <m/>
    <m/>
    <s v="Laikipia"/>
    <s v="Nyahururu"/>
    <s v="Mwihoko"/>
    <s v=""/>
    <s v="6"/>
    <s v="Nicholas Kimenyi"/>
    <s v=""/>
    <s v=""/>
    <s v="Informal Business"/>
    <x v="0"/>
  </r>
  <r>
    <s v="VPA6"/>
    <s v="KE-NAK-1512-17618"/>
    <x v="1"/>
    <s v=""/>
    <s v="11th November,2015"/>
    <d v="2015-11-11T00:00:00"/>
    <s v="31st December,2015"/>
    <d v="2015-12-31T00:00:00"/>
    <s v="James Nganga Waweru"/>
    <s v="Male"/>
    <s v="24369225"/>
    <s v="792614555"/>
    <s v="2.55E+11"/>
    <s v=""/>
    <s v=""/>
    <n v="36.234904999999998"/>
    <n v="-2.5832000000000001E-2"/>
    <s v="Nakuru"/>
    <s v="Subukia"/>
    <s v="Subukia"/>
    <s v=""/>
    <s v="6"/>
    <s v="Reuben K Kimenyi"/>
    <s v=""/>
    <s v=""/>
    <s v="Informal Business"/>
    <x v="0"/>
  </r>
  <r>
    <s v="VPA6"/>
    <s v="KE-KIA-1609-17619"/>
    <x v="0"/>
    <s v="Unreachable"/>
    <s v="13th July,2016"/>
    <d v="2016-07-13T00:00:00"/>
    <s v="1st September,2016"/>
    <d v="2016-09-01T00:00:00"/>
    <s v="James Njoroge Warui"/>
    <s v="Male"/>
    <s v="99999"/>
    <s v="254722790429"/>
    <s v="2.55E+11"/>
    <s v=""/>
    <s v=""/>
    <m/>
    <m/>
    <s v="Kiambu"/>
    <s v="Kikuyu"/>
    <s v="Gicungo"/>
    <s v=""/>
    <s v="12"/>
    <s v="Wonderflame Biogas Contractors"/>
    <s v=""/>
    <s v=""/>
    <s v="Informal Business"/>
    <x v="0"/>
  </r>
  <r>
    <s v="VPA6"/>
    <s v="KE-NYA-1702-17621"/>
    <x v="1"/>
    <s v=""/>
    <s v="15th January,2017"/>
    <d v="2017-01-15T00:00:00"/>
    <s v="17th February,2017"/>
    <d v="2017-02-17T00:00:00"/>
    <s v="Jane Mugendo Kinuthia"/>
    <s v="Female"/>
    <s v="2967129"/>
    <s v="720929365"/>
    <s v="2.55E+11"/>
    <s v=""/>
    <s v=""/>
    <n v="36.527493"/>
    <n v="-0.36045700000000003"/>
    <s v="Nyandarua"/>
    <s v="Kipipiri"/>
    <s v="Satma"/>
    <s v=""/>
    <s v="12"/>
    <s v="Wonderflame Biogas Contractors"/>
    <s v=""/>
    <s v=""/>
    <s v="Informal Business"/>
    <x v="0"/>
  </r>
  <r>
    <s v="VPA6"/>
    <s v="KE-TAI-1702-17622"/>
    <x v="1"/>
    <s v=""/>
    <s v="13th December,2016"/>
    <d v="2016-12-13T00:00:00"/>
    <s v="1st February,2017"/>
    <d v="2017-02-01T00:00:00"/>
    <s v="Jediliah Shali Madeba"/>
    <s v="Female"/>
    <s v="10394376"/>
    <s v="713924397"/>
    <s v="2.55E+11"/>
    <s v="721354830"/>
    <s v=""/>
    <n v="38.321956"/>
    <n v="-3.3572760000000001"/>
    <s v="Taita/Taveta"/>
    <s v="Wundanyi"/>
    <s v="Managi"/>
    <s v="Saghasa"/>
    <s v="8"/>
    <s v="Carly Mwandigha"/>
    <s v=""/>
    <s v=""/>
    <s v="Informal Business"/>
    <x v="0"/>
  </r>
  <r>
    <s v="VPA6"/>
    <s v="KE-NAK-1612-17625"/>
    <x v="0"/>
    <s v="Unreachable"/>
    <s v="12th October,2016"/>
    <d v="2016-10-12T00:00:00"/>
    <s v="1st December,2016"/>
    <d v="2016-12-01T00:00:00"/>
    <s v="Joel Njoroge Githinji"/>
    <s v="Male"/>
    <s v="35254753"/>
    <s v="+254717506341"/>
    <s v="2.55E+11"/>
    <s v=""/>
    <s v=""/>
    <m/>
    <m/>
    <s v="Nakuru"/>
    <s v="Subukia"/>
    <s v="Subukia"/>
    <s v=""/>
    <s v="6"/>
    <s v="Reuben K Kimenyi"/>
    <s v=""/>
    <s v=""/>
    <s v="Informal Business"/>
    <x v="0"/>
  </r>
  <r>
    <s v="VPA6"/>
    <s v="KE-NAK-1612-17627"/>
    <x v="1"/>
    <s v=""/>
    <s v="11th November,2016"/>
    <d v="2016-11-11T00:00:00"/>
    <s v="31st December,2016"/>
    <d v="2016-12-31T00:00:00"/>
    <s v="John Kariuki Maina"/>
    <s v="Male"/>
    <s v="10447480"/>
    <s v="727313949"/>
    <s v="2.55E+11"/>
    <s v=""/>
    <s v=""/>
    <n v="36.190232000000002"/>
    <n v="-7.5721999999999998E-2"/>
    <s v="Nakuru"/>
    <s v="Subukia"/>
    <s v="Mihengo"/>
    <s v=""/>
    <s v="6"/>
    <s v="Reuben K Kimenyi"/>
    <s v=""/>
    <s v=""/>
    <s v="Informal Business"/>
    <x v="0"/>
  </r>
  <r>
    <s v="VPA6"/>
    <s v="KE-MUR-1610-17629"/>
    <x v="0"/>
    <s v="Unreachable"/>
    <s v="12th August,2016"/>
    <d v="2016-08-12T00:00:00"/>
    <s v="1st October,2016"/>
    <d v="2016-10-01T00:00:00"/>
    <s v="John Mathenge"/>
    <s v="Male"/>
    <s v="2351364"/>
    <s v="+254720556121"/>
    <s v="2.55E+11"/>
    <s v=""/>
    <s v=""/>
    <m/>
    <m/>
    <s v="Murang'a"/>
    <s v="Gatundu"/>
    <s v=""/>
    <s v=""/>
    <s v="6"/>
    <s v="Nicholas Kimenyi"/>
    <s v=""/>
    <s v=""/>
    <s v="Informal Business"/>
    <x v="0"/>
  </r>
  <r>
    <s v="VPA6"/>
    <s v="KE-LAI-1701-17632"/>
    <x v="1"/>
    <s v=""/>
    <s v="12th November,2016"/>
    <d v="2016-11-12T00:00:00"/>
    <s v="1st January,2017"/>
    <d v="2017-01-01T00:00:00"/>
    <s v="John Ndiritu"/>
    <s v="Male"/>
    <s v="9745561"/>
    <s v="722757219"/>
    <s v="2.55E+11"/>
    <s v=""/>
    <s v=""/>
    <n v="36.331524999999999"/>
    <n v="0.20968300000000001"/>
    <s v="Laikipia"/>
    <s v="Laikipia  West"/>
    <s v="Muthagera"/>
    <s v=""/>
    <s v="12"/>
    <s v="Reuben K Kimenyi"/>
    <s v=""/>
    <s v=""/>
    <s v="Informal Business"/>
    <x v="0"/>
  </r>
  <r>
    <s v="VPA6"/>
    <s v="KE-LAI-1608-17633"/>
    <x v="2"/>
    <s v="Hostile Client"/>
    <s v="13th July,2016"/>
    <d v="2016-07-13T00:00:00"/>
    <s v="7th August,2016"/>
    <d v="2016-08-07T00:00:00"/>
    <s v="Joseph Muthii"/>
    <s v="Male"/>
    <s v="52061260"/>
    <s v="+254713806213"/>
    <s v="2.55E+11"/>
    <s v=""/>
    <s v=""/>
    <m/>
    <m/>
    <s v="Laikipia"/>
    <s v="Narumoru"/>
    <s v="Ndemu"/>
    <s v=""/>
    <s v="6"/>
    <s v="Nicholas Kimenyi"/>
    <s v=""/>
    <s v=""/>
    <s v="Informal Business"/>
    <x v="0"/>
  </r>
  <r>
    <s v="VPA6"/>
    <s v="KE-LAI-1610-17634"/>
    <x v="1"/>
    <s v=""/>
    <s v="12th August,2016"/>
    <d v="2016-08-12T00:00:00"/>
    <s v="1st October,2016"/>
    <d v="2016-10-01T00:00:00"/>
    <s v="Joseph Mwangi Njaramba"/>
    <s v="Male"/>
    <s v="1260603"/>
    <s v="725309337"/>
    <s v="2.55E+11"/>
    <s v="734549555"/>
    <s v=""/>
    <n v="36.315455"/>
    <n v="0.42068299999999997"/>
    <s v="Laikipia"/>
    <s v="Laikipia  West"/>
    <s v="Kinamba"/>
    <s v=""/>
    <s v="8"/>
    <s v="Harun Muchiri Stephen"/>
    <s v=""/>
    <s v=""/>
    <s v="Informal Business"/>
    <x v="0"/>
  </r>
  <r>
    <s v="VPA6"/>
    <s v="KE-KIR-1608-17635"/>
    <x v="0"/>
    <s v="Unreachable"/>
    <s v="12th June,2016"/>
    <d v="2016-06-12T00:00:00"/>
    <s v="1st August,2016"/>
    <d v="2016-08-01T00:00:00"/>
    <s v="Julius Gitumbi"/>
    <s v="Male"/>
    <s v="37282341"/>
    <s v="+254718477478"/>
    <s v="2.55E+11"/>
    <s v=""/>
    <s v=""/>
    <m/>
    <m/>
    <s v="Kirinyaga"/>
    <s v="Ndia"/>
    <s v="Kabaru"/>
    <s v=""/>
    <s v="6"/>
    <s v="Nicholas Kimenyi"/>
    <s v=""/>
    <s v=""/>
    <s v="Informal Business"/>
    <x v="0"/>
  </r>
  <r>
    <s v="VPA6"/>
    <s v="KE-KIA-1703-17637"/>
    <x v="1"/>
    <s v=""/>
    <s v="10th January,2017"/>
    <d v="2017-01-10T00:00:00"/>
    <s v="1st March,2017"/>
    <d v="2017-03-01T00:00:00"/>
    <s v="Leonard Gitungo Kamau"/>
    <s v="Male"/>
    <s v="5697099"/>
    <s v="721964252"/>
    <s v="2.55E+11"/>
    <s v=""/>
    <s v=""/>
    <n v="36.731974000000001"/>
    <n v="-1.218154"/>
    <s v="Kiambu"/>
    <s v="Kabete"/>
    <s v="Gathiga"/>
    <s v=""/>
    <s v="12"/>
    <s v="Wonderflame Biogas Contractors"/>
    <s v=""/>
    <s v=""/>
    <s v="Informal Business"/>
    <x v="0"/>
  </r>
  <r>
    <s v="VPA6"/>
    <s v="KE-KIR-1611-17638"/>
    <x v="2"/>
    <s v="Hostile Client"/>
    <s v="12th September,2016"/>
    <d v="2016-09-12T00:00:00"/>
    <s v="1st November,2016"/>
    <d v="2016-11-01T00:00:00"/>
    <s v="Maina Mugo"/>
    <s v="Male"/>
    <s v="11953423"/>
    <s v="+254722659942"/>
    <s v="2.55E+11"/>
    <s v=""/>
    <s v="2.55E+11"/>
    <m/>
    <m/>
    <s v="Kirinyaga"/>
    <s v="Kirinyaga Central"/>
    <s v="Kagii"/>
    <s v=""/>
    <s v="6"/>
    <s v="Nicholas Kimenyi"/>
    <s v=""/>
    <s v=""/>
    <s v="Informal Business"/>
    <x v="0"/>
  </r>
  <r>
    <s v="VPA6"/>
    <s v="KE-TAI-1603-17640"/>
    <x v="1"/>
    <s v=""/>
    <s v="24th February,2016"/>
    <d v="2016-02-24T00:00:00"/>
    <s v="15th March,2016"/>
    <d v="2016-03-15T00:00:00"/>
    <s v="Martha Wakio Mwadime"/>
    <s v="Female"/>
    <s v="5479370"/>
    <s v="728409227"/>
    <s v="2.55E+11"/>
    <s v=""/>
    <s v=""/>
    <n v="38.339967000000001"/>
    <n v="-3.4295149999999999"/>
    <s v="Taita/Taveta"/>
    <s v="Wundanyi"/>
    <s v="Muange"/>
    <s v="Wundanyi"/>
    <s v="8"/>
    <s v="Carly Mwandigha"/>
    <s v=""/>
    <s v=""/>
    <s v="Informal Business"/>
    <x v="0"/>
  </r>
  <r>
    <s v="VPA6"/>
    <s v="KE-KIA-1608-17642"/>
    <x v="0"/>
    <s v="Unreachable"/>
    <s v="28th June,2016"/>
    <d v="2016-06-28T00:00:00"/>
    <s v="17th August,2016"/>
    <d v="2016-08-17T00:00:00"/>
    <s v="Methew Maina"/>
    <s v="Male"/>
    <s v="53263131"/>
    <s v="+254722491199"/>
    <s v="2.55E+11"/>
    <s v=""/>
    <s v=""/>
    <m/>
    <m/>
    <s v="Kiambu"/>
    <s v="Gatundu"/>
    <s v="Wanjohi"/>
    <s v=""/>
    <s v="6"/>
    <s v="Nicholas Kimenyi"/>
    <s v=""/>
    <s v=""/>
    <s v="Informal Business"/>
    <x v="0"/>
  </r>
  <r>
    <s v="VPA6"/>
    <s v="KE-NYE-1606-17643"/>
    <x v="2"/>
    <s v="Hostile Client"/>
    <s v="12th April,2016"/>
    <d v="2016-04-12T00:00:00"/>
    <s v="1st June,2016"/>
    <d v="2016-06-01T00:00:00"/>
    <s v="Michael Kariuki"/>
    <s v="Male"/>
    <s v="28346372"/>
    <s v="+254700498670"/>
    <s v="2.55E+11"/>
    <s v=""/>
    <s v=""/>
    <m/>
    <m/>
    <s v="Nyeri"/>
    <s v="Mathira East"/>
    <s v="Kamiku"/>
    <s v=""/>
    <s v="6"/>
    <s v="Nicholas Kimenyi"/>
    <s v=""/>
    <s v=""/>
    <s v="Informal Business"/>
    <x v="0"/>
  </r>
  <r>
    <s v="VPA6"/>
    <s v="KE-NYE-1608-17644"/>
    <x v="0"/>
    <s v="Unreachable"/>
    <s v="12th June,2016"/>
    <d v="2016-06-12T00:00:00"/>
    <s v="1st August,2016"/>
    <d v="2016-08-01T00:00:00"/>
    <s v="Moris Mitambo"/>
    <s v="Male"/>
    <s v="285136"/>
    <s v="+254705045019"/>
    <s v="2.55E+11"/>
    <s v=""/>
    <s v=""/>
    <m/>
    <m/>
    <s v="Nyeri"/>
    <s v="Mathira East"/>
    <s v=""/>
    <s v=""/>
    <s v="6"/>
    <s v="Nicholas Kimenyi"/>
    <s v=""/>
    <s v=""/>
    <s v="Informal Business"/>
    <x v="0"/>
  </r>
  <r>
    <s v="VPA6"/>
    <s v="KE-NYA-1608-17651"/>
    <x v="2"/>
    <s v="Hostile Client"/>
    <s v="12th June,2016"/>
    <d v="2016-06-12T00:00:00"/>
    <s v="1st August,2016"/>
    <d v="2016-08-01T00:00:00"/>
    <s v="Robert Munene"/>
    <s v="Male"/>
    <s v="48320051"/>
    <s v="+254722491163"/>
    <s v="2.55E+11"/>
    <s v=""/>
    <s v=""/>
    <m/>
    <m/>
    <s v="Nyandarua"/>
    <s v="Ndaragwa"/>
    <s v="Kahuru"/>
    <s v=""/>
    <s v="6"/>
    <s v="Nicholas Kimenyi"/>
    <s v=""/>
    <s v=""/>
    <s v="Informal Business"/>
    <x v="0"/>
  </r>
  <r>
    <s v="VPA6"/>
    <s v="KE-MUR-1611-17654"/>
    <x v="0"/>
    <s v="Unreachable"/>
    <s v="12th September,2016"/>
    <d v="2016-09-12T00:00:00"/>
    <s v="1st November,2016"/>
    <d v="2016-11-01T00:00:00"/>
    <s v="William Kuguru"/>
    <s v="Male"/>
    <s v="1514262"/>
    <s v="+254723697920"/>
    <s v="2.55E+11"/>
    <s v=""/>
    <s v=""/>
    <m/>
    <m/>
    <s v="Murang'a"/>
    <s v="Gatundu"/>
    <s v=""/>
    <s v=""/>
    <s v="6"/>
    <s v="Nicholas Kimenyi"/>
    <s v=""/>
    <s v=""/>
    <s v="Informal Business"/>
    <x v="0"/>
  </r>
  <r>
    <s v="VPA6"/>
    <s v="KE-MUR-1702-18337"/>
    <x v="1"/>
    <s v=""/>
    <s v="13th December,2016"/>
    <d v="2016-12-13T00:00:00"/>
    <s v="1st February,2017"/>
    <d v="2017-02-01T00:00:00"/>
    <s v="Samuel Gaithuma Joseph"/>
    <s v="Male"/>
    <s v="438767"/>
    <s v="722359588"/>
    <s v="2.55E+11"/>
    <s v="710703711"/>
    <s v=""/>
    <n v="37.214776999999998"/>
    <n v="-0.86989399999999995"/>
    <s v="Murang'a"/>
    <s v="Makuyu"/>
    <s v="Mugira"/>
    <s v=""/>
    <s v="12"/>
    <s v="Edwine J M Okinda"/>
    <s v=""/>
    <s v=""/>
    <s v="Informal Business"/>
    <x v="0"/>
  </r>
  <r>
    <s v="VPA6"/>
    <s v="KE-LAI-1701-19177"/>
    <x v="2"/>
    <s v="Hostile Client"/>
    <s v="12th November,2016"/>
    <d v="2016-11-12T00:00:00"/>
    <s v="1st January,2017"/>
    <d v="2017-01-01T00:00:00"/>
    <s v="Stephen Mucheru"/>
    <s v="Male"/>
    <s v="21552874"/>
    <s v="254708189442"/>
    <s v="2.55E+11"/>
    <s v=""/>
    <s v=""/>
    <m/>
    <m/>
    <s v="Laikipia"/>
    <s v="Laikipia East"/>
    <s v="Ngobit"/>
    <s v=""/>
    <s v="8"/>
    <s v="George Kiriungi Ngatia"/>
    <s v=""/>
    <s v=""/>
    <s v="Informal Business"/>
    <x v="1"/>
  </r>
  <r>
    <s v="VPA6"/>
    <s v="KE-NYA-1608-19276"/>
    <x v="1"/>
    <s v=""/>
    <s v="12th July,2016"/>
    <d v="2016-07-12T00:00:00"/>
    <s v="31st August,2016"/>
    <d v="2016-08-31T00:00:00"/>
    <s v="Samuel Michiri Muchiri"/>
    <s v="Male"/>
    <s v="9813018"/>
    <s v="726300269"/>
    <s v="2.55E+11"/>
    <s v=""/>
    <s v=""/>
    <n v="36.484068000000001"/>
    <n v="-0.495533"/>
    <s v="Nyandarua"/>
    <s v="Kipipiri"/>
    <s v="Gathigira"/>
    <s v=""/>
    <s v="6"/>
    <s v="Harun Muchiri Stephen"/>
    <s v=""/>
    <s v=""/>
    <s v="Informal Business"/>
    <x v="0"/>
  </r>
  <r>
    <s v="VPA6"/>
    <s v="KE-KIR-1603-20479"/>
    <x v="2"/>
    <s v="Hostile Client"/>
    <s v="11th January,2016"/>
    <d v="2016-01-11T00:00:00"/>
    <s v="1st March,2016"/>
    <d v="2016-03-01T00:00:00"/>
    <s v="Elastus Muita Musendu"/>
    <s v="Male"/>
    <s v="99999"/>
    <s v="724023004"/>
    <s v="724023004"/>
    <s v=""/>
    <s v=""/>
    <m/>
    <m/>
    <s v="Kirinyaga"/>
    <s v="Ndia"/>
    <s v="Kaguyu"/>
    <s v=""/>
    <s v="6"/>
    <s v="Nicholas Kimenyi"/>
    <s v=""/>
    <s v=""/>
    <s v="Informal Business"/>
    <x v="0"/>
  </r>
  <r>
    <s v="VPA6"/>
    <s v="KE-NYA-1603-20480"/>
    <x v="2"/>
    <s v="Hostile Client"/>
    <s v="11th January,2016"/>
    <d v="2016-01-11T00:00:00"/>
    <s v="1st March,2016"/>
    <d v="2016-03-01T00:00:00"/>
    <s v="Eric Githinji Mwangi"/>
    <s v="Male"/>
    <s v="99999"/>
    <s v="711808892"/>
    <s v="711808892"/>
    <s v=""/>
    <s v=""/>
    <m/>
    <m/>
    <s v="Nyandarua"/>
    <s v="Ndaragwa"/>
    <s v="Kianjukuma"/>
    <s v=""/>
    <s v="8"/>
    <s v="Nicholas Kimenyi"/>
    <s v=""/>
    <s v=""/>
    <s v="Informal Business"/>
    <x v="0"/>
  </r>
  <r>
    <s v="VPA6"/>
    <s v="KE-NAK-1604-20977"/>
    <x v="1"/>
    <s v=""/>
    <s v="11th February,2016"/>
    <d v="2016-02-11T00:00:00"/>
    <s v="1st April,2016"/>
    <d v="2016-04-01T00:00:00"/>
    <s v="Stephen Mwangi Thamaini"/>
    <s v="Male"/>
    <s v="1278063"/>
    <s v="701060152"/>
    <s v="2.55E+11"/>
    <s v=""/>
    <s v=""/>
    <n v="36.225231999999998"/>
    <n v="2.9575000000000001E-2"/>
    <s v="Nakuru"/>
    <s v="Subukia"/>
    <s v="Kagumo"/>
    <s v=""/>
    <s v="6"/>
    <s v="Reuben K Kimenyi"/>
    <s v=""/>
    <s v=""/>
    <s v="Informal Business"/>
    <x v="0"/>
  </r>
  <r>
    <s v="VPA6"/>
    <s v="KE-KIA-1808-21401"/>
    <x v="0"/>
    <s v="Unreachable"/>
    <s v="4th July,2018"/>
    <d v="2018-07-04T00:00:00"/>
    <s v="2nd August,2018"/>
    <d v="2018-08-02T00:00:00"/>
    <s v="Karelthi John Maina"/>
    <s v="Male"/>
    <s v="11190737"/>
    <s v="726595734"/>
    <s v="726595734"/>
    <s v=""/>
    <s v=""/>
    <n v="36.222515000000001"/>
    <n v="-1.0884E-2"/>
    <s v="Kiambu"/>
    <s v="Lari"/>
    <s v="Kijabe"/>
    <s v="Mango"/>
    <s v="8"/>
    <s v="Simon Kabucho"/>
    <s v="Simon Kabucho"/>
    <s v="726725953"/>
    <s v="Informal Business"/>
    <x v="1"/>
  </r>
  <r>
    <s v="VPA6"/>
    <s v="KE-KIA-1808-21400"/>
    <x v="1"/>
    <s v=""/>
    <s v="10th July,2018"/>
    <d v="2018-07-10T00:00:00"/>
    <s v="3rd August,2018"/>
    <d v="2018-08-03T00:00:00"/>
    <s v="Mburu Mary Wanjiru"/>
    <s v="Female"/>
    <s v="23825397"/>
    <s v="713337422"/>
    <s v="713337422"/>
    <s v=""/>
    <s v=""/>
    <n v="36.594555"/>
    <n v="-1.093202"/>
    <s v="Kiambu"/>
    <s v="Limuru"/>
    <s v="Ndeiya"/>
    <s v="Ndiuni"/>
    <s v="8"/>
    <s v="Simon Kabucho"/>
    <s v="Simon Kabucho"/>
    <s v="726725953"/>
    <s v="Informal Business"/>
    <x v="1"/>
  </r>
  <r>
    <s v="VPA6"/>
    <s v="KE-TAI-1808-17991"/>
    <x v="1"/>
    <s v=""/>
    <s v="15th July,2018"/>
    <d v="2018-07-15T00:00:00"/>
    <s v="3rd August,2018"/>
    <d v="2018-08-03T00:00:00"/>
    <s v="Peter Mwashighadi Mzee"/>
    <s v="Male"/>
    <s v="5405999"/>
    <s v="725176683"/>
    <s v="725176683"/>
    <s v=""/>
    <s v="728959253"/>
    <n v="38.474922999999997"/>
    <n v="-3.4308369999999999"/>
    <s v="Taita/Taveta"/>
    <s v="Voi"/>
    <s v="Voi"/>
    <s v="Shelemba"/>
    <s v="12"/>
    <s v="Jotham Kaluma"/>
    <s v="Jotham Kaluma"/>
    <s v="705364440"/>
    <s v="Informal Business"/>
    <x v="0"/>
  </r>
  <r>
    <s v="VPA6"/>
    <s v="KE-KIS-1808-17677"/>
    <x v="1"/>
    <s v=""/>
    <s v="5th July,2018"/>
    <d v="2018-07-05T00:00:00"/>
    <s v="6th August,2018"/>
    <d v="2018-08-06T00:00:00"/>
    <s v="Olongo Joseph Olongo"/>
    <s v="Male"/>
    <s v="2433545"/>
    <s v="0722608676"/>
    <s v="722608676"/>
    <s v=""/>
    <s v="722608676"/>
    <n v="34.499519999999997"/>
    <n v="-4.2110000000000002E-2"/>
    <s v="Kisumu"/>
    <s v="Kisumu West"/>
    <s v="Akala"/>
    <s v="Kwelye"/>
    <s v="10"/>
    <s v="Aggrey Itavale"/>
    <s v="Aggrey Itavale"/>
    <s v="712208650"/>
    <s v="Informal Business"/>
    <x v="1"/>
  </r>
  <r>
    <s v="VPA6"/>
    <s v="KE-NYE-1808-17961"/>
    <x v="1"/>
    <s v=""/>
    <s v="17th July,2018"/>
    <d v="2018-07-17T00:00:00"/>
    <s v="6th August,2018"/>
    <d v="2018-08-06T00:00:00"/>
    <s v="Mwaniki Stanley Maina"/>
    <s v="Male"/>
    <s v="99999"/>
    <s v="726213989"/>
    <s v="722890254"/>
    <s v=""/>
    <s v="726213989"/>
    <n v="37.082560000000001"/>
    <n v="-0.40848499999999999"/>
    <s v="Nyeri"/>
    <s v="Mathira West"/>
    <s v="Ruguru"/>
    <s v="Kabiruini"/>
    <s v="12"/>
    <s v="Joseph Muchirira Mugo"/>
    <s v="Joseph Muchirira Mugo"/>
    <s v="723483314"/>
    <s v="Informal Business"/>
    <x v="0"/>
  </r>
  <r>
    <s v="VPA6"/>
    <s v="KE-NAN-1711-24278"/>
    <x v="1"/>
    <s v=""/>
    <s v="17th March,2017"/>
    <d v="2017-03-17T00:00:00"/>
    <s v="17th November,2017"/>
    <d v="2017-11-17T00:00:00"/>
    <s v="Ngelechei Benjamim"/>
    <s v="Male"/>
    <s v="448414"/>
    <s v="0720781878"/>
    <s v="720781878"/>
    <s v=""/>
    <s v=""/>
    <n v="35.140512999999999"/>
    <n v="0.23242499999999999"/>
    <s v="Nandi"/>
    <s v="Nandi Central"/>
    <s v="Chepterit"/>
    <s v="Kapsoen"/>
    <s v="10"/>
    <s v="Joseph Mwangale"/>
    <s v="Joseph Mwangale"/>
    <s v=""/>
    <s v="Informal Business"/>
    <x v="1"/>
  </r>
  <r>
    <s v="VPA6"/>
    <s v="KE-NAN-1807-27853"/>
    <x v="1"/>
    <s v=""/>
    <s v="13th April,2018"/>
    <d v="2018-04-13T00:00:00"/>
    <s v="4th July,2018"/>
    <d v="2018-07-04T00:00:00"/>
    <s v="Magret Sambu"/>
    <s v="Female"/>
    <s v="5589129"/>
    <s v="773779478"/>
    <s v="773779478"/>
    <s v=""/>
    <s v="724173725"/>
    <n v="35.153402999999997"/>
    <n v="8.4551000000000001E-2"/>
    <s v="Nandi"/>
    <s v="Nandi Hills"/>
    <s v="Chemomi"/>
    <s v="Soiyet"/>
    <s v="8"/>
    <s v="Job K Soimo"/>
    <s v="Leah Jepkirui"/>
    <s v="726075203"/>
    <s v="Informal Business"/>
    <x v="1"/>
  </r>
  <r>
    <s v="VPA6"/>
    <s v="KE-UAS-1808-22502"/>
    <x v="1"/>
    <s v=""/>
    <s v="5th March,2018"/>
    <d v="2018-03-05T00:00:00"/>
    <s v="1st August,2018"/>
    <d v="2018-08-01T00:00:00"/>
    <s v="Mwalel Samson"/>
    <s v="Male"/>
    <s v="99999"/>
    <s v="721221088"/>
    <s v="721221088"/>
    <s v=""/>
    <s v=""/>
    <n v="35.286048000000001"/>
    <n v="0.72677000000000003"/>
    <s v="Uasin Gishu"/>
    <s v="Soy"/>
    <s v="Kongasis"/>
    <s v="Kabiriogi"/>
    <s v="10"/>
    <s v="Lilian Lelei"/>
    <s v="Lilian Lelei"/>
    <s v="710494562"/>
    <s v="Informal Business"/>
    <x v="0"/>
  </r>
  <r>
    <s v="VPA6"/>
    <s v="KE-NYA-1805-17832"/>
    <x v="1"/>
    <s v=""/>
    <s v="1st August,2017"/>
    <d v="2017-08-01T00:00:00"/>
    <s v="3rd May,2018"/>
    <d v="2018-05-03T00:00:00"/>
    <s v="Rose Nyogechi Oenga"/>
    <s v="Female"/>
    <s v="27632780"/>
    <s v="710191212"/>
    <s v="710191212"/>
    <s v=""/>
    <s v="782191212"/>
    <n v="34.855825000000003"/>
    <n v="-0.71814699999999998"/>
    <s v="Nyamira"/>
    <s v="Masaba North"/>
    <s v="Gachuka"/>
    <s v="Girango"/>
    <s v="8"/>
    <s v="George Otwori"/>
    <s v="George Otwori"/>
    <s v="710742369"/>
    <s v="Informal Business"/>
    <x v="0"/>
  </r>
  <r>
    <s v="VPA6"/>
    <s v="KE-VIH-1611-23851"/>
    <x v="2"/>
    <s v="Non Compliant"/>
    <s v="5th October,2016"/>
    <d v="2016-10-05T00:00:00"/>
    <s v="9th November,2016"/>
    <d v="2016-11-09T00:00:00"/>
    <s v="Embwaga Erica Mulengeka"/>
    <s v="Male"/>
    <s v="994839"/>
    <s v="0723097180"/>
    <s v="723097180"/>
    <s v=""/>
    <s v=""/>
    <n v="34.787103000000002"/>
    <n v="0.107409"/>
    <s v="Vihiga"/>
    <s v="Sabatia"/>
    <s v="Wodanga"/>
    <s v="Gavudia"/>
    <s v="6"/>
    <s v="Rehau"/>
    <s v="Rehau"/>
    <s v="704859310"/>
    <s v="Informal Business"/>
    <x v="6"/>
  </r>
  <r>
    <s v="VPA6"/>
    <s v="KE-THA-1807-23071"/>
    <x v="1"/>
    <s v=""/>
    <s v="16th May,2018"/>
    <d v="2018-05-16T00:00:00"/>
    <s v="4th July,2018"/>
    <d v="2018-07-04T00:00:00"/>
    <s v="Gatwiri John Christine"/>
    <s v="Female"/>
    <s v="725463225"/>
    <s v="725463225"/>
    <s v="725463225"/>
    <s v=""/>
    <s v="733139874"/>
    <n v="37.625543"/>
    <n v="-0.216506"/>
    <s v="Tharaka-Nithi"/>
    <s v="Maara"/>
    <s v="Chogoria"/>
    <s v="Muriru"/>
    <s v="8"/>
    <s v="Maurice Kinuthia Wangui"/>
    <s v="Maurice Kinuthia Wangui"/>
    <s v="713376894"/>
    <s v="Informal Business"/>
    <x v="1"/>
  </r>
  <r>
    <s v="VPA6"/>
    <s v="KE-THA-1706-23067"/>
    <x v="1"/>
    <s v=""/>
    <s v="24th February,2017"/>
    <d v="2017-02-24T00:00:00"/>
    <s v="17th June,2017"/>
    <d v="2017-06-17T00:00:00"/>
    <s v="Mbeti Kinyua Gladys"/>
    <s v="Female"/>
    <s v="2462147"/>
    <s v="720581965"/>
    <s v="720581965"/>
    <s v=""/>
    <s v="728393314"/>
    <n v="37.653714000000001"/>
    <n v="-0.224546"/>
    <s v="Tharaka-Nithi"/>
    <s v="Maara"/>
    <s v="Chogoria"/>
    <s v="Muuni"/>
    <s v="6"/>
    <s v="Maurice Kinuthia Wangui"/>
    <s v="Maurice Kinuthia Wangui"/>
    <s v="713376894"/>
    <s v="Informal Business"/>
    <x v="1"/>
  </r>
  <r>
    <s v="VPA6"/>
    <s v="KE-NAK-1808-21402"/>
    <x v="0"/>
    <s v="Grievance"/>
    <s v="10th July,2018"/>
    <d v="2018-07-10T00:00:00"/>
    <s v="13th August,2018"/>
    <d v="2018-08-13T00:00:00"/>
    <s v="Wahome Jane Wangari"/>
    <s v="Female"/>
    <s v="1764773"/>
    <s v="715365656"/>
    <s v="715365656"/>
    <s v=""/>
    <s v=""/>
    <n v="36.176676999999998"/>
    <n v="-0.17962700000000001"/>
    <s v="Nakuru"/>
    <s v="Bahati"/>
    <s v="Bahati"/>
    <s v="Wendo"/>
    <s v="8"/>
    <s v="Simon Kabucho"/>
    <s v="Simon Kabucho"/>
    <s v="726725953"/>
    <s v="Informal Business"/>
    <x v="1"/>
  </r>
  <r>
    <s v="VPA6"/>
    <s v="KE-NAK-1808-21404"/>
    <x v="1"/>
    <s v=""/>
    <s v="10th July,2018"/>
    <d v="2018-07-10T00:00:00"/>
    <s v="13th August,2018"/>
    <d v="2018-08-13T00:00:00"/>
    <s v="Kimani Teresia Nyambura"/>
    <s v="Female"/>
    <s v="2065105"/>
    <s v="719696589"/>
    <s v="719696589"/>
    <s v=""/>
    <s v=""/>
    <n v="36.169888"/>
    <n v="-0.176427"/>
    <s v="Nakuru"/>
    <s v="Bahati"/>
    <s v="Bahati"/>
    <s v="Wendo"/>
    <s v="8"/>
    <s v="Simon Kabucho"/>
    <s v="Simon Kabucho"/>
    <s v="726725953"/>
    <s v="Informal Business"/>
    <x v="1"/>
  </r>
  <r>
    <s v="VPA6"/>
    <s v="KE-NAK-1806-23468"/>
    <x v="1"/>
    <s v=""/>
    <s v="31st May,2018"/>
    <d v="2018-05-31T00:00:00"/>
    <s v="25th June,2018"/>
    <d v="2018-06-25T00:00:00"/>
    <s v="Jane Mangera Njeri"/>
    <s v="Male"/>
    <s v="11715599"/>
    <s v="720644157"/>
    <s v="720644157"/>
    <s v=""/>
    <s v="721564599"/>
    <n v="36.118493000000001"/>
    <n v="-0.24159"/>
    <s v="Nakuru"/>
    <s v="Bahati"/>
    <s v="Kiamaina"/>
    <s v="Heshima"/>
    <s v="8"/>
    <s v="James Kingori Chege"/>
    <s v="James King'ori Chege"/>
    <s v="724568559"/>
    <s v="Informal Business"/>
    <x v="0"/>
  </r>
  <r>
    <s v="VPA6"/>
    <s v="KE-KIA-1807-19883"/>
    <x v="1"/>
    <s v=""/>
    <s v="17th June,2018"/>
    <d v="2018-06-17T00:00:00"/>
    <s v="13th July,2018"/>
    <d v="2018-07-13T00:00:00"/>
    <s v="Muturi Rachael Wairimu"/>
    <s v="Female"/>
    <s v="36165581"/>
    <s v="713687687"/>
    <s v="713687687"/>
    <s v=""/>
    <s v="726052240"/>
    <n v="36.876514999999998"/>
    <n v="-1.0924590000000001"/>
    <s v="Kiambu"/>
    <s v="Githunguri"/>
    <s v="Ngewa"/>
    <s v="Laini"/>
    <s v="6"/>
    <s v="Joseph Ndua Tatu"/>
    <s v="Joseph Ndua Tatu"/>
    <s v="716374871"/>
    <s v="Informal Business"/>
    <x v="1"/>
  </r>
  <r>
    <s v="VPA6"/>
    <s v="KE-KIA-1807-19884"/>
    <x v="1"/>
    <s v=""/>
    <s v="16th June,2018"/>
    <d v="2018-06-16T00:00:00"/>
    <s v="17th July,2018"/>
    <d v="2018-07-17T00:00:00"/>
    <s v="Kamwati Edith Wambui"/>
    <s v="Female"/>
    <s v="99999"/>
    <s v="733886673"/>
    <s v="733886673"/>
    <s v=""/>
    <s v="707731709"/>
    <n v="36.850856999999998"/>
    <n v="-1.0767880000000001"/>
    <s v="Kiambu"/>
    <s v="Githunguri"/>
    <s v="Githunguri"/>
    <s v="Nyaga"/>
    <s v="10"/>
    <s v="Joseph Ndua Tatu"/>
    <s v="Joseph Ndua Tatu"/>
    <s v="716374871"/>
    <s v="Informal Business"/>
    <x v="1"/>
  </r>
  <r>
    <s v="VPA6"/>
    <s v="KE-NAK-1806-17697"/>
    <x v="1"/>
    <s v=""/>
    <s v="28th May,2018"/>
    <d v="2018-05-28T00:00:00"/>
    <s v="30th June,2018"/>
    <d v="2018-06-30T00:00:00"/>
    <s v="Kiruthi Komu Martin"/>
    <s v="Male"/>
    <s v="8106237"/>
    <s v="722696944"/>
    <s v="722696944"/>
    <s v=""/>
    <s v="727449976"/>
    <n v="36.156680000000001"/>
    <n v="-0.27905999999999997"/>
    <s v="Nakuru"/>
    <s v="Bahati"/>
    <s v="Lanet"/>
    <s v="Muwa Estate"/>
    <s v="8"/>
    <s v="Apollo Okinda"/>
    <s v="Apollo Okinda Owundo"/>
    <s v="723741826"/>
    <s v="Informal Business"/>
    <x v="0"/>
  </r>
  <r>
    <s v="VPA6"/>
    <s v="KE-NAK-1806-17696"/>
    <x v="1"/>
    <s v=""/>
    <s v="27th May,2018"/>
    <d v="2018-05-27T00:00:00"/>
    <s v="21st June,2018"/>
    <d v="2018-06-21T00:00:00"/>
    <s v="Phyllis Wamboi Ngige"/>
    <s v="Female"/>
    <s v="3628334"/>
    <s v="722854762"/>
    <s v="722854762"/>
    <s v=""/>
    <s v=""/>
    <n v="36.123207000000001"/>
    <n v="-0.278198"/>
    <s v="Nakuru"/>
    <s v="Bahati"/>
    <s v="Kiti"/>
    <s v="Teachers"/>
    <s v="8"/>
    <s v="Apollo Okinda"/>
    <s v="Apollo Okinda Owundo"/>
    <s v="723741826"/>
    <s v="Informal Business"/>
    <x v="0"/>
  </r>
  <r>
    <s v="VPA6"/>
    <s v="KE-NAK-1712-17698"/>
    <x v="1"/>
    <s v=""/>
    <s v="9th September,2017"/>
    <d v="2017-09-09T00:00:00"/>
    <s v="22nd December,2017"/>
    <d v="2017-12-22T00:00:00"/>
    <s v="Kiptum Kipkogei Viola"/>
    <s v="Male"/>
    <s v="12937500"/>
    <s v="710137201"/>
    <s v="710137201"/>
    <s v=""/>
    <s v="722780011"/>
    <n v="36.027672000000003"/>
    <n v="-0.25910300000000003"/>
    <s v="Nakuru"/>
    <s v="Rongai"/>
    <s v="Kiamunyi"/>
    <s v="Olive Center"/>
    <s v="12"/>
    <s v="Apollo Okinda"/>
    <s v="Apollo Okinda Owundo"/>
    <s v="723741826"/>
    <s v="Informal Business"/>
    <x v="0"/>
  </r>
  <r>
    <s v="VPA6"/>
    <s v="KE-MUR-1808-17849"/>
    <x v="1"/>
    <s v=""/>
    <s v="30th July,2018"/>
    <d v="2018-07-30T00:00:00"/>
    <s v="15th August,2018"/>
    <d v="2018-08-15T00:00:00"/>
    <s v="Mwangi Elizabeth Wangui"/>
    <s v="Female"/>
    <s v="99999"/>
    <s v="718320131"/>
    <s v="718320131"/>
    <s v=""/>
    <s v="728847174"/>
    <n v="37.004365999999997"/>
    <n v="-0.72752300000000003"/>
    <s v="Murang'a"/>
    <s v="Kahuro"/>
    <s v="Kahuro"/>
    <s v="Kiabutu"/>
    <s v="6"/>
    <s v="Gilbert Mwangi Gitau"/>
    <s v="Gilbert Mwangi Gitau"/>
    <s v="714125753"/>
    <s v="Informal Business"/>
    <x v="1"/>
  </r>
  <r>
    <s v="VPA6"/>
    <s v="KE-NYE-1808-27933"/>
    <x v="1"/>
    <s v=""/>
    <s v="28th June,2018"/>
    <d v="2018-06-28T00:00:00"/>
    <s v="21st August,2018"/>
    <d v="2018-08-21T00:00:00"/>
    <s v="Kariuki John Kimaru"/>
    <s v="Male"/>
    <s v="99999"/>
    <s v="721254835"/>
    <s v="721254835"/>
    <s v=""/>
    <s v="738185045"/>
    <n v="37.089227000000001"/>
    <n v="-0.58146699999999996"/>
    <s v="Nyeri"/>
    <s v="Mukurweni"/>
    <s v="Mukurweini South"/>
    <s v="Giathugu"/>
    <s v="12"/>
    <s v="Rural Green Energy Services"/>
    <s v="Samuel Migwi"/>
    <s v="725647705"/>
    <s v="Informal Business"/>
    <x v="0"/>
  </r>
  <r>
    <s v="VPA6"/>
    <s v="KE-EMB-1808-27899"/>
    <x v="1"/>
    <s v=""/>
    <s v="21st March,2018"/>
    <d v="2018-03-21T00:00:00"/>
    <s v="21st August,2018"/>
    <d v="2018-08-21T00:00:00"/>
    <s v="Gilbert Runji"/>
    <s v="Male"/>
    <s v="99999"/>
    <s v="727740157"/>
    <s v="727740157"/>
    <s v=""/>
    <s v="728981250"/>
    <n v="37.787680999999999"/>
    <n v="-0.469584"/>
    <s v="Embu"/>
    <s v="Mbeere North"/>
    <s v="Ichiara"/>
    <s v="Karuri"/>
    <s v="12"/>
    <s v="Rural Green Energy Services"/>
    <s v="Samuel Migwi"/>
    <s v="725647705"/>
    <s v="Informal Business"/>
    <x v="0"/>
  </r>
  <r>
    <s v="VPA6"/>
    <s v="KE-KIA-1808-18338"/>
    <x v="1"/>
    <s v=""/>
    <s v="1st August,2018"/>
    <d v="2018-08-01T00:00:00"/>
    <s v="16th August,2018"/>
    <d v="2018-08-16T00:00:00"/>
    <s v="Waweru Florence Wanjira"/>
    <s v="Female"/>
    <s v="99999"/>
    <s v="728786952"/>
    <s v="728786952"/>
    <s v=""/>
    <s v="717423149"/>
    <n v="36.703237000000001"/>
    <n v="-1.2536799999999999"/>
    <s v="Kiambu"/>
    <s v="Kikuyu"/>
    <s v="Kikuyu"/>
    <s v="Gakufu"/>
    <s v="6"/>
    <s v="Edwine J M Okinda"/>
    <s v="Edwine Joseph Majale Okinda"/>
    <s v="725335114"/>
    <s v="Informal Business"/>
    <x v="0"/>
  </r>
  <r>
    <s v="VPA6"/>
    <s v="KE-KIA-1805-23022"/>
    <x v="1"/>
    <s v=""/>
    <s v="17th April,2018"/>
    <d v="2018-04-17T00:00:00"/>
    <s v="4th May,2018"/>
    <d v="2018-05-04T00:00:00"/>
    <s v="Maina Margaret Wangare"/>
    <s v="Female"/>
    <s v="21879122"/>
    <s v="723651832"/>
    <s v="723651832"/>
    <s v=""/>
    <s v="723309121"/>
    <n v="36.655591000000001"/>
    <n v="-1.2684869999999999"/>
    <s v="Kiambu"/>
    <s v="Kikuyu"/>
    <s v="Gikambura"/>
    <s v="Maihe"/>
    <s v="8"/>
    <s v="Green Action Network Ltd"/>
    <s v="David Njoronge"/>
    <s v="726757490"/>
    <s v="Informal Business"/>
    <x v="1"/>
  </r>
  <r>
    <s v="VPA6"/>
    <s v="KE-NAK-1808-17695"/>
    <x v="1"/>
    <s v=""/>
    <s v="29th June,2018"/>
    <d v="2018-06-29T00:00:00"/>
    <s v="18th August,2018"/>
    <d v="2018-08-18T00:00:00"/>
    <s v="Maina Muhoro Maina"/>
    <s v="Male"/>
    <s v="1143072"/>
    <s v="702446693"/>
    <s v="702446693"/>
    <s v=""/>
    <s v="701391648"/>
    <n v="36.176670000000001"/>
    <n v="-0.222298"/>
    <s v="Nakuru"/>
    <s v="Nakuru North"/>
    <s v="Nakuru"/>
    <s v="Mathare"/>
    <s v="6"/>
    <s v="Anthony Ndungu Kamau"/>
    <s v="Anthony Ndungu Kamau"/>
    <s v="722878722"/>
    <s v="Informal Business"/>
    <x v="1"/>
  </r>
  <r>
    <s v="VPA6"/>
    <s v="KE-NYE-1807-24341"/>
    <x v="1"/>
    <s v=""/>
    <s v="2nd June,2018"/>
    <d v="2018-06-02T00:00:00"/>
    <s v="10th July,2018"/>
    <d v="2018-07-10T00:00:00"/>
    <s v="Guama Kahihu Daniel"/>
    <s v="Male"/>
    <s v="21360185"/>
    <s v="724887151"/>
    <s v="724887151"/>
    <s v=""/>
    <s v=""/>
    <n v="37.081316999999999"/>
    <n v="-0.53255699999999995"/>
    <s v="Nyeri"/>
    <s v="Mukurweni"/>
    <s v="Mukurweini Central"/>
    <s v="Ichamara"/>
    <s v="13"/>
    <s v="Rural Green Energy Services"/>
    <s v=""/>
    <s v=""/>
    <s v="Informal Business"/>
    <x v="0"/>
  </r>
  <r>
    <s v="VPA6"/>
    <s v="KE-NYE-1805-27934"/>
    <x v="1"/>
    <s v=""/>
    <s v="2nd February,2018"/>
    <d v="2018-02-02T00:00:00"/>
    <s v="22nd May,2018"/>
    <d v="2018-05-22T00:00:00"/>
    <s v="Kamiri Wairimu Ann"/>
    <s v="Female"/>
    <s v="99999"/>
    <s v="720725781"/>
    <s v="720725781"/>
    <s v=""/>
    <s v="720333070"/>
    <n v="37.077795000000002"/>
    <n v="-0.54508000000000001"/>
    <s v="Nyeri"/>
    <s v="Mukurweni"/>
    <s v="Mukurweini Central"/>
    <s v="Ichamara"/>
    <s v="12"/>
    <s v="Rural Green Energy Services"/>
    <s v="Null"/>
    <s v=""/>
    <s v="Informal Business"/>
    <x v="0"/>
  </r>
  <r>
    <s v="VPA6"/>
    <s v="KE-NYE-1808-24343"/>
    <x v="1"/>
    <s v=""/>
    <s v="22nd June,2018"/>
    <d v="2018-06-22T00:00:00"/>
    <s v="2nd August,2018"/>
    <d v="2018-08-02T00:00:00"/>
    <s v="Kanyi Nguru Dennis"/>
    <s v="Male"/>
    <s v="99999"/>
    <s v="721810720"/>
    <s v="721810720"/>
    <s v=""/>
    <s v=""/>
    <n v="37.086840000000002"/>
    <n v="-0.52184799999999998"/>
    <s v="Nyeri"/>
    <s v="Mathira West"/>
    <s v="Mukurweini"/>
    <s v="Ichamara"/>
    <s v="12"/>
    <s v="Rural Green Energy Services"/>
    <s v="Null"/>
    <s v=""/>
    <s v="Informal Business"/>
    <x v="0"/>
  </r>
  <r>
    <s v="VPA6"/>
    <s v="KE-NYE-1806-24345"/>
    <x v="1"/>
    <s v=""/>
    <s v="28th May,2018"/>
    <d v="2018-05-28T00:00:00"/>
    <s v="10th June,2018"/>
    <d v="2018-06-10T00:00:00"/>
    <s v="Muya Muruga James"/>
    <s v="Male"/>
    <s v="77532111"/>
    <s v="721798259"/>
    <s v="721798259"/>
    <s v=""/>
    <s v="720084107"/>
    <n v="37.151587999999997"/>
    <n v="-0.59709699999999999"/>
    <s v="Nyeri"/>
    <s v="Mukurweni"/>
    <s v="Mukurweini Central"/>
    <s v="Karecheni"/>
    <s v="12"/>
    <s v="Rural Green Energy Services"/>
    <s v=""/>
    <s v=""/>
    <s v="Informal Business"/>
    <x v="0"/>
  </r>
  <r>
    <s v="VPA6"/>
    <s v="KE-NYE-1808-27935"/>
    <x v="1"/>
    <s v=""/>
    <s v="3rd July,2018"/>
    <d v="2018-07-03T00:00:00"/>
    <s v="22nd August,2018"/>
    <d v="2018-08-22T00:00:00"/>
    <s v="Githua Wangui Patricia"/>
    <s v="Female"/>
    <s v="6766545"/>
    <s v="721685702"/>
    <s v="712685702"/>
    <s v=""/>
    <s v=""/>
    <n v="37.084404999999997"/>
    <n v="-0.54579999999999995"/>
    <s v="Nyeri"/>
    <s v="Mukurweni"/>
    <s v="Mukurweini Central"/>
    <s v="Ichamara"/>
    <s v="12"/>
    <s v="Rural Green Energy Services"/>
    <s v=""/>
    <s v=""/>
    <s v="Informal Business"/>
    <x v="0"/>
  </r>
  <r>
    <s v="VPA6"/>
    <s v="KE-NYE-1806-24342"/>
    <x v="1"/>
    <s v=""/>
    <s v="20th May,2018"/>
    <d v="2018-05-20T00:00:00"/>
    <s v="30th June,2018"/>
    <d v="2018-06-30T00:00:00"/>
    <s v="Mathuthu Mathuthu Issack"/>
    <s v="Male"/>
    <s v="99999"/>
    <s v="718430794"/>
    <s v="718430794"/>
    <s v=""/>
    <s v="718430792"/>
    <n v="37.087096000000003"/>
    <n v="-0.52179799999999998"/>
    <s v="Nyeri"/>
    <s v="Mathira West"/>
    <s v="Mathira West"/>
    <s v="Gathagana"/>
    <s v="12"/>
    <s v="Rural Green Energy Services"/>
    <s v=""/>
    <s v=""/>
    <s v="Informal Business"/>
    <x v="0"/>
  </r>
  <r>
    <s v="VPA6"/>
    <s v="KE-NYE-1807-24344"/>
    <x v="1"/>
    <s v=""/>
    <s v="22nd June,2018"/>
    <d v="2018-06-22T00:00:00"/>
    <s v="5th July,2018"/>
    <d v="2018-07-05T00:00:00"/>
    <s v="Rukiri Mwangi Peter"/>
    <s v="Male"/>
    <s v="99999"/>
    <s v="720804289"/>
    <s v="720804289"/>
    <s v=""/>
    <s v=""/>
    <n v="37.131388000000001"/>
    <n v="-0.55926500000000001"/>
    <s v="Nyeri"/>
    <s v="Mukurweni"/>
    <s v="Mukurweini Central"/>
    <s v="Kiharo"/>
    <s v="12"/>
    <s v="Rural Green Energy Services"/>
    <s v="Null"/>
    <s v=""/>
    <s v="Informal Business"/>
    <x v="0"/>
  </r>
  <r>
    <s v="VPA6"/>
    <s v="KE-KIR-1805-17868"/>
    <x v="1"/>
    <s v=""/>
    <s v="16th February,2018"/>
    <d v="2018-02-16T00:00:00"/>
    <s v="16th May,2018"/>
    <d v="2018-05-16T00:00:00"/>
    <s v="Muthie Kiragu Samuel"/>
    <s v="Male"/>
    <s v="6061158"/>
    <s v="721595230"/>
    <s v="721595230"/>
    <s v=""/>
    <s v=""/>
    <n v="37.235061000000002"/>
    <n v="-0.50926700000000003"/>
    <s v="Kirinyaga"/>
    <s v="Kerugoya/Kutus"/>
    <s v="Mutira"/>
    <s v="Rubari"/>
    <s v="6"/>
    <s v="Jackson Maina"/>
    <s v="Jackson Maina"/>
    <s v=""/>
    <s v="Informal Business"/>
    <x v="0"/>
  </r>
  <r>
    <s v="VPA6"/>
    <s v="KE-KIR-1808-17869"/>
    <x v="0"/>
    <s v="Grievance"/>
    <s v="4th July,2018"/>
    <d v="2018-07-04T00:00:00"/>
    <s v="23rd August,2018"/>
    <d v="2018-08-23T00:00:00"/>
    <s v="Waweru Karimi John"/>
    <s v="Male"/>
    <s v="1019421"/>
    <s v="723930609"/>
    <s v="723930609"/>
    <s v=""/>
    <s v="725685146"/>
    <n v="37.246034000000002"/>
    <n v="-0.49907299999999999"/>
    <s v="Kirinyaga"/>
    <s v="Kirinyaga East"/>
    <s v="Mutira"/>
    <s v="Kamuiru"/>
    <s v="6"/>
    <s v="Jackson Maina"/>
    <s v="Jackson Maina"/>
    <s v="716343611"/>
    <s v="Informal Business"/>
    <x v="0"/>
  </r>
  <r>
    <s v="VPA6"/>
    <s v="KE-KIR-1808-17870"/>
    <x v="1"/>
    <s v=""/>
    <s v="18th June,2018"/>
    <d v="2018-06-18T00:00:00"/>
    <s v="18th August,2018"/>
    <d v="2018-08-18T00:00:00"/>
    <s v="Mararo Gachoki John"/>
    <s v="Male"/>
    <s v="99999"/>
    <s v="720955304"/>
    <s v="720955304"/>
    <s v=""/>
    <s v="718823417"/>
    <n v="37.241858000000001"/>
    <n v="-0.50154399999999999"/>
    <s v="Kirinyaga"/>
    <s v="Kerugoya/Kutus"/>
    <s v="Mutira"/>
    <s v="Kamuiru"/>
    <s v="6"/>
    <s v="Jackson Maina"/>
    <s v="Jackson Maina"/>
    <s v="716343611"/>
    <s v="Informal Business"/>
    <x v="0"/>
  </r>
  <r>
    <s v="VPA6"/>
    <s v="KE-KIR-1805-17871"/>
    <x v="1"/>
    <s v=""/>
    <s v="26th January,2018"/>
    <d v="2018-01-26T00:00:00"/>
    <s v="26th May,2018"/>
    <d v="2018-05-26T00:00:00"/>
    <s v="Matere Nyagah Anthony"/>
    <s v="Male"/>
    <s v="99999"/>
    <s v="720977320"/>
    <s v="720977320"/>
    <s v=""/>
    <s v=""/>
    <n v="37.259996999999998"/>
    <n v="-0.55028200000000005"/>
    <s v="Kirinyaga"/>
    <s v="Kerugoya/Kutus"/>
    <s v="Kanyekini"/>
    <s v="Kianjege"/>
    <s v="10"/>
    <s v="Jackson Maina"/>
    <s v="Jackson Maina"/>
    <s v=""/>
    <s v="Informal Business"/>
    <x v="0"/>
  </r>
  <r>
    <s v="VPA6"/>
    <s v="KE-KER-1806-17708"/>
    <x v="1"/>
    <s v=""/>
    <s v="15th June,2018"/>
    <d v="2018-06-15T00:00:00"/>
    <s v="25th June,2018"/>
    <d v="2018-06-25T00:00:00"/>
    <s v="Rutto Stanley"/>
    <s v="Male"/>
    <s v="8073608"/>
    <s v="723225964"/>
    <s v="723225964"/>
    <s v=""/>
    <s v="728472376"/>
    <n v="35.252195"/>
    <n v="-0.27274700000000002"/>
    <s v="Kericho"/>
    <s v="Ainamoi"/>
    <s v="Ainamoi"/>
    <s v="Koitamat"/>
    <s v="6"/>
    <s v="Benjamin Kirui"/>
    <s v="Null"/>
    <s v=""/>
    <s v="Informal Business"/>
    <x v="0"/>
  </r>
  <r>
    <s v="VPA6"/>
    <s v="KE-MAC-1808-23059"/>
    <x v="1"/>
    <s v=""/>
    <s v="18th July,2018"/>
    <d v="2018-07-18T00:00:00"/>
    <s v="19th August,2018"/>
    <d v="2018-08-19T00:00:00"/>
    <s v="Mutua Christne Mwikali"/>
    <s v="Female"/>
    <s v="4942900"/>
    <s v="708029837"/>
    <s v="708029837"/>
    <s v=""/>
    <s v="705338769"/>
    <n v="37.319611999999999"/>
    <n v="-1.330748"/>
    <s v="Machakos"/>
    <s v="Kangundo"/>
    <s v="Kakuyuni"/>
    <s v="Kionywene"/>
    <s v="8"/>
    <s v="Joram Gathogo Mutahi"/>
    <s v="Joram Gathogo Mutahi"/>
    <s v="723684776"/>
    <s v="Informal Business"/>
    <x v="1"/>
  </r>
  <r>
    <s v="VPA6"/>
    <s v="KE-MOM-1806-23928"/>
    <x v="1"/>
    <s v=""/>
    <s v="15th April,2018"/>
    <d v="2018-04-15T00:00:00"/>
    <s v="4th June,2018"/>
    <d v="2018-06-04T00:00:00"/>
    <s v="Ngaruya John Ndegwa"/>
    <s v="Male"/>
    <s v="34256428"/>
    <s v="733810567"/>
    <s v="733810567"/>
    <s v=""/>
    <s v=""/>
    <n v="39.716109000000003"/>
    <n v="-3.9576660000000001"/>
    <s v="Mombasa"/>
    <s v="Kisauni"/>
    <s v="Majaoni"/>
    <s v="Majaoni Sunrise"/>
    <s v="4"/>
    <s v="Higin Chorongo"/>
    <s v="Higin Chorongo"/>
    <s v="707011925"/>
    <s v="Informal Business"/>
    <x v="1"/>
  </r>
  <r>
    <s v="VPA6"/>
    <s v="KE-NYE-1807-24346"/>
    <x v="1"/>
    <s v=""/>
    <s v="26th June,2018"/>
    <d v="2018-06-26T00:00:00"/>
    <s v="20th July,2018"/>
    <d v="2018-07-20T00:00:00"/>
    <s v="Gathua Wangechi Nancy"/>
    <s v="Male"/>
    <s v="99999"/>
    <s v="723212167"/>
    <s v="723212167"/>
    <s v=""/>
    <s v="722603706"/>
    <n v="37.075696999999998"/>
    <n v="-0.55247999999999997"/>
    <s v="Nyeri"/>
    <s v="Mukurweni"/>
    <s v="Mukurweini Central"/>
    <s v="Ngimaini"/>
    <s v="12"/>
    <s v="Rural Green Energy Services"/>
    <s v="Null"/>
    <s v=""/>
    <s v="Informal Business"/>
    <x v="0"/>
  </r>
  <r>
    <s v="VPA6"/>
    <s v="KE-NAI-1808-23060"/>
    <x v="1"/>
    <s v=""/>
    <s v="10th August,2018"/>
    <d v="2018-08-10T00:00:00"/>
    <s v="18th August,2018"/>
    <d v="2018-08-18T00:00:00"/>
    <s v="Ndungu Cecilia Nyambura"/>
    <s v="Female"/>
    <s v="99999"/>
    <s v="722972136"/>
    <s v="722972136"/>
    <s v=""/>
    <s v="722446500"/>
    <n v="36.930545000000002"/>
    <n v="-1.2353730000000001"/>
    <s v="Nairobi"/>
    <s v="Kasarani"/>
    <s v="Kasarani"/>
    <s v="Ack"/>
    <s v="8"/>
    <s v="Joram Gathogo Mutahi"/>
    <s v="Joram Gathogo Mutahi"/>
    <s v="723684776"/>
    <s v="Informal Business"/>
    <x v="1"/>
  </r>
  <r>
    <s v="VPA6"/>
    <s v="KE-KIR-1805-17872"/>
    <x v="1"/>
    <s v=""/>
    <s v="29th March,2018"/>
    <d v="2018-03-29T00:00:00"/>
    <s v="30th May,2018"/>
    <d v="2018-05-30T00:00:00"/>
    <s v="Mwaniki Mwangi David"/>
    <s v="Male"/>
    <s v="21337622"/>
    <s v="723330995"/>
    <s v="723330995"/>
    <s v=""/>
    <s v=""/>
    <n v="37.265217"/>
    <n v="-0.44508300000000001"/>
    <s v="Kirinyaga"/>
    <s v="Kerugoya/Kutus"/>
    <s v="Inoi"/>
    <s v="Thaita"/>
    <s v="10"/>
    <s v="Jackson Maina"/>
    <s v="Jackson Maina"/>
    <s v=""/>
    <s v="Informal Business"/>
    <x v="0"/>
  </r>
  <r>
    <s v="VPA6"/>
    <s v="KE-KIR-1806-18895"/>
    <x v="1"/>
    <s v=""/>
    <s v="30th April,2018"/>
    <d v="2018-04-30T00:00:00"/>
    <s v="30th June,2018"/>
    <d v="2018-06-30T00:00:00"/>
    <s v="Kinyua Muthoni Burnace"/>
    <s v="Female"/>
    <s v="2966288"/>
    <s v="710339596"/>
    <s v="710339596"/>
    <s v=""/>
    <s v=""/>
    <n v="37.218690000000002"/>
    <n v="-0.589032"/>
    <s v="Kirinyaga"/>
    <s v="Kirinyaga"/>
    <s v="Mwirua"/>
    <s v="Kinya Kiiru"/>
    <s v="8"/>
    <s v="David Chege"/>
    <s v="David Chege Wangui"/>
    <s v="700713274"/>
    <s v="Informal Business"/>
    <x v="1"/>
  </r>
  <r>
    <s v="VPA6"/>
    <s v="KE-NYE-1807-24348"/>
    <x v="1"/>
    <s v=""/>
    <s v="10th July,2018"/>
    <d v="2018-07-10T00:00:00"/>
    <s v="28th July,2018"/>
    <d v="2018-07-28T00:00:00"/>
    <s v="Wanjugu Nathan Susan"/>
    <s v="Female"/>
    <s v="99999"/>
    <s v="724323850"/>
    <s v="724323850"/>
    <s v=""/>
    <s v="734671939"/>
    <n v="36.761780999999999"/>
    <n v="-0.17119200000000001"/>
    <s v="Nyeri"/>
    <s v="Kieni West"/>
    <s v="Mugunda"/>
    <s v="Ruiiri"/>
    <s v="12"/>
    <s v="Rural Green Energy Services"/>
    <s v="Null"/>
    <s v=""/>
    <s v="Informal Business"/>
    <x v="0"/>
  </r>
  <r>
    <s v="VPA6"/>
    <s v="KE-NYE-1807-24347"/>
    <x v="1"/>
    <s v=""/>
    <s v="12th June,2018"/>
    <d v="2018-06-12T00:00:00"/>
    <s v="15th July,2018"/>
    <d v="2018-07-15T00:00:00"/>
    <s v="Kingori Muiruri Francis"/>
    <s v="Male"/>
    <s v="99999"/>
    <s v="725647705"/>
    <s v="725571149"/>
    <s v=""/>
    <s v="712785486"/>
    <n v="36.801037000000001"/>
    <n v="-0.30501099999999998"/>
    <s v="Nyeri"/>
    <s v="Kieni West"/>
    <s v="Kieni West"/>
    <s v="Endarasha"/>
    <s v="12"/>
    <s v="Rural Green Energy Services"/>
    <s v="Null"/>
    <s v=""/>
    <s v="Informal Business"/>
    <x v="0"/>
  </r>
  <r>
    <s v="VPA6"/>
    <s v="KE-NAK-1808-21405"/>
    <x v="1"/>
    <s v=""/>
    <s v="24th June,2018"/>
    <d v="2018-06-24T00:00:00"/>
    <s v="15th August,2018"/>
    <d v="2018-08-15T00:00:00"/>
    <s v="Njoroge Maina"/>
    <s v="Male"/>
    <s v="34648219"/>
    <s v="721679115"/>
    <s v="721679115"/>
    <s v=""/>
    <s v=""/>
    <n v="36.181821999999997"/>
    <n v="-0.172212"/>
    <s v="Nakuru"/>
    <s v="Bahati"/>
    <s v="Karunga"/>
    <s v="Wendo"/>
    <s v="8"/>
    <s v="Simon Kabucho"/>
    <s v="Simon Kabucho"/>
    <s v="726725953"/>
    <s v="Informal Business"/>
    <x v="1"/>
  </r>
  <r>
    <s v="VPA6"/>
    <s v="KE-NAK-1808-21406"/>
    <x v="1"/>
    <s v=""/>
    <s v="16th July,2018"/>
    <d v="2018-07-16T00:00:00"/>
    <s v="15th August,2018"/>
    <d v="2018-08-15T00:00:00"/>
    <s v="Samson Ndiritu"/>
    <s v="Male"/>
    <s v="2973062"/>
    <s v="720083148"/>
    <s v="720083148"/>
    <s v=""/>
    <s v=""/>
    <n v="36.164512000000002"/>
    <n v="-0.17460800000000001"/>
    <s v="Nakuru"/>
    <s v="Bahati"/>
    <s v="Ruguru"/>
    <s v="Karunga"/>
    <s v="8"/>
    <s v="Simon Kabucho"/>
    <s v="Simon Kabucho"/>
    <s v="726725953"/>
    <s v="Informal Business"/>
    <x v="1"/>
  </r>
  <r>
    <s v="VPA6"/>
    <s v="KE-UAS-1809-24349"/>
    <x v="1"/>
    <s v=""/>
    <s v="24th July,2018"/>
    <d v="2018-07-24T00:00:00"/>
    <s v="1st September,2018"/>
    <d v="2018-09-01T00:00:00"/>
    <s v="Patroba Rutto"/>
    <s v="Female"/>
    <s v="99999"/>
    <s v="0721293431"/>
    <s v="721293431"/>
    <s v=""/>
    <s v=""/>
    <n v="35.293396999999999"/>
    <n v="0.55429799999999996"/>
    <s v="Uasin Gishu"/>
    <s v="Moiben"/>
    <s v="Kimumu"/>
    <s v="Kimumu"/>
    <s v="8"/>
    <s v="Bernard Ambani"/>
    <s v="Bernard Ambani Lumasani"/>
    <s v="737689907"/>
    <s v="Informal Business"/>
    <x v="0"/>
  </r>
  <r>
    <s v="VPA6"/>
    <s v="KE-NYE-1807-0"/>
    <x v="0"/>
    <s v="Non Compliant"/>
    <s v="5th June,2018"/>
    <d v="2018-06-05T00:00:00"/>
    <s v="30th July,2018"/>
    <d v="2018-07-30T00:00:00"/>
    <s v="Wajiru Macharia Ann"/>
    <s v="Female"/>
    <s v="23393756"/>
    <s v="723088898"/>
    <s v="723088898"/>
    <s v=""/>
    <s v="713219321"/>
    <n v="37.084404999999997"/>
    <n v="-0.441577"/>
    <s v="Nyeri"/>
    <s v="Mathira West"/>
    <s v="Kirimukuyu"/>
    <s v="Kiamachimbi"/>
    <s v="8"/>
    <s v="Rural Green Energy Services"/>
    <s v=""/>
    <s v=""/>
    <s v="Informal Business"/>
    <x v="0"/>
  </r>
  <r>
    <s v="VPA6"/>
    <s v="KE-SIA-1808-18128"/>
    <x v="1"/>
    <s v=""/>
    <s v="10th July,2018"/>
    <d v="2018-07-10T00:00:00"/>
    <s v="19th August,2018"/>
    <d v="2018-08-19T00:00:00"/>
    <s v="Elijah Ooro Obor"/>
    <s v="Male"/>
    <s v="99999"/>
    <s v="721748400"/>
    <s v="721748400"/>
    <s v=""/>
    <s v=""/>
    <n v="34.554096999999999"/>
    <n v="5.1032000000000001E-2"/>
    <s v="Siaya"/>
    <s v="Gem"/>
    <s v="East Gem"/>
    <s v="Ahono"/>
    <s v="10"/>
    <s v="Peter O Ong'ai"/>
    <s v="Peter O Ong'ai"/>
    <s v="718861708"/>
    <s v="Informal Business"/>
    <x v="1"/>
  </r>
  <r>
    <s v="VPA6"/>
    <s v="KE-KIS-1809-17833"/>
    <x v="1"/>
    <s v=""/>
    <s v="6th August,2018"/>
    <d v="2018-08-06T00:00:00"/>
    <s v="6th September,2018"/>
    <d v="2018-09-06T00:00:00"/>
    <s v="Benson Oginda Nyakwara"/>
    <s v="Male"/>
    <s v="1505880"/>
    <s v="713423000"/>
    <s v="713423000"/>
    <s v=""/>
    <s v="723626260"/>
    <n v="34.835030000000003"/>
    <n v="-0.71660699999999999"/>
    <s v="Kisii"/>
    <s v="Kisii Central"/>
    <s v="Kegati"/>
    <s v="Nuoosia"/>
    <s v="8"/>
    <s v="George Otwori"/>
    <s v="George Otwori"/>
    <s v="710742379"/>
    <s v="Informal Business"/>
    <x v="1"/>
  </r>
  <r>
    <s v="VPA6"/>
    <s v="KE-NAR-1809-18148"/>
    <x v="1"/>
    <s v=""/>
    <s v="10th June,2018"/>
    <d v="2018-06-10T00:00:00"/>
    <s v="10th September,2018"/>
    <d v="2018-09-10T00:00:00"/>
    <s v="Kositanya Philip Kipkering"/>
    <s v="Male"/>
    <s v="25040231"/>
    <s v="720462305"/>
    <s v="720462305"/>
    <s v=""/>
    <s v="724472787"/>
    <n v="35.499775999999997"/>
    <n v="-0.88122100000000003"/>
    <s v="Narok"/>
    <s v="Narok South"/>
    <s v="Ilmotiook"/>
    <s v="Oltepesi"/>
    <s v="12"/>
    <s v="Philip Kiget"/>
    <s v="Philip Kiget"/>
    <s v="721577518"/>
    <s v="Informal Business"/>
    <x v="1"/>
  </r>
  <r>
    <s v="VPA6"/>
    <s v="KE-BOM-1809-18151"/>
    <x v="1"/>
    <s v=""/>
    <s v="8th May,2018"/>
    <d v="2018-05-08T00:00:00"/>
    <s v="11th September,2018"/>
    <d v="2018-09-11T00:00:00"/>
    <s v="Kirui Geoffry Kipngetich"/>
    <s v="Male"/>
    <s v="24808184"/>
    <s v="723577169"/>
    <s v="723577169"/>
    <s v=""/>
    <s v=""/>
    <n v="35.420896999999997"/>
    <n v="-0.82031600000000005"/>
    <s v="Bomet"/>
    <s v="Bomet East"/>
    <s v="Kongotik"/>
    <s v="Mogoma"/>
    <s v="10"/>
    <s v="Philip Kiget"/>
    <s v="Felix"/>
    <s v="725000000"/>
    <s v="Informal Business"/>
    <x v="1"/>
  </r>
  <r>
    <s v="VPA6"/>
    <s v="KE-KIA-1807-23023"/>
    <x v="1"/>
    <s v=""/>
    <s v="4th July,2018"/>
    <d v="2018-07-04T00:00:00"/>
    <s v="14th July,2018"/>
    <d v="2018-07-14T00:00:00"/>
    <s v="Mureithi Nancy Njeri"/>
    <s v="Female"/>
    <s v="3111427"/>
    <s v="728902356"/>
    <s v="728902356"/>
    <s v=""/>
    <s v="728902356"/>
    <n v="36.715820999999998"/>
    <n v="-1.238356"/>
    <s v="Kiambu"/>
    <s v="Kabete"/>
    <s v="Lower Kabete"/>
    <s v="Kahingaini"/>
    <s v="8"/>
    <s v="Green Action Network Ltd"/>
    <s v="Edwine Joseph Majale Okinda"/>
    <s v="725335114"/>
    <s v="Informal Business"/>
    <x v="1"/>
  </r>
  <r>
    <s v="VPA6"/>
    <s v="KE-NAN-1808-24069"/>
    <x v="1"/>
    <s v=""/>
    <s v="13th June,2018"/>
    <d v="2018-06-13T00:00:00"/>
    <s v="22nd August,2018"/>
    <d v="2018-08-22T00:00:00"/>
    <s v="Ednah Koech"/>
    <s v="Female"/>
    <s v="9308064"/>
    <s v="728117504"/>
    <s v="728117504"/>
    <s v=""/>
    <s v="723829858"/>
    <n v="35.166730000000001"/>
    <n v="0.13462399999999999"/>
    <s v="Nandi"/>
    <s v="Nandi Hills"/>
    <s v="Kapsiwan"/>
    <s v="Kipsebwo"/>
    <s v="6"/>
    <s v="John Bett"/>
    <s v="John Bett"/>
    <s v="727402779"/>
    <s v="Informal Business"/>
    <x v="1"/>
  </r>
  <r>
    <s v="VPA6"/>
    <s v="KE-KIA-1807-19885"/>
    <x v="1"/>
    <s v=""/>
    <s v="25th June,2018"/>
    <d v="2018-06-25T00:00:00"/>
    <s v="18th July,2018"/>
    <d v="2018-07-18T00:00:00"/>
    <s v="Muringi Henry Gathiru"/>
    <s v="Male"/>
    <s v="3433537"/>
    <s v="722608161"/>
    <s v="722608161"/>
    <s v=""/>
    <s v="715798089"/>
    <n v="36.848643000000003"/>
    <n v="-1.0741229999999999"/>
    <s v="Kiambu"/>
    <s v="Githunguri"/>
    <s v="Kamuthai"/>
    <s v="Riakahara"/>
    <s v="10"/>
    <s v="Joseph Ndua Tatu"/>
    <s v="Stephens Mbugu Wanjau"/>
    <s v="703767091"/>
    <s v="Informal Business"/>
    <x v="1"/>
  </r>
  <r>
    <s v="VPA6"/>
    <s v="KE-NAN-1806-24068"/>
    <x v="1"/>
    <s v=""/>
    <s v="27th April,2018"/>
    <d v="2018-04-27T00:00:00"/>
    <s v="28th June,2018"/>
    <d v="2018-06-28T00:00:00"/>
    <s v="Mutai Rael"/>
    <s v="Female"/>
    <s v="22705587"/>
    <s v="723856002"/>
    <s v="723856002"/>
    <s v=""/>
    <s v="721696108"/>
    <n v="35.301864999999999"/>
    <n v="0.17454600000000001"/>
    <s v="Nandi"/>
    <s v="Nandi Hills"/>
    <s v="Koilot"/>
    <s v="Chepngetuny"/>
    <s v="4"/>
    <s v="John Bett"/>
    <s v="John Bett"/>
    <s v="727402779"/>
    <s v="Informal Business"/>
    <x v="1"/>
  </r>
  <r>
    <s v="VPA6"/>
    <s v="KE-MUR-1809-23072"/>
    <x v="1"/>
    <s v=""/>
    <s v="19th August,2018"/>
    <d v="2018-08-19T00:00:00"/>
    <s v="3rd September,2018"/>
    <d v="2018-09-03T00:00:00"/>
    <s v="Muiruri Lucy Njeri"/>
    <s v="Female"/>
    <s v="1354012"/>
    <s v="713231706"/>
    <s v="713231706"/>
    <s v=""/>
    <s v="713231706"/>
    <n v="37.123818999999997"/>
    <n v="-0.92918199999999995"/>
    <s v="Murang'a"/>
    <s v="Kandara"/>
    <s v="Kanguindi"/>
    <s v="Kenol"/>
    <s v="12"/>
    <s v="Maurice Kinuthia Wangui"/>
    <s v="Maurice Kinuthia Wangui"/>
    <s v="713376894"/>
    <s v="Informal Business"/>
    <x v="1"/>
  </r>
  <r>
    <s v="VPA6"/>
    <s v="KE-TRA-1809-27936"/>
    <x v="1"/>
    <s v=""/>
    <s v="15th July,2018"/>
    <d v="2018-07-15T00:00:00"/>
    <s v="8th September,2018"/>
    <d v="2018-09-08T00:00:00"/>
    <s v="Kapsioy Susan"/>
    <s v="Female"/>
    <s v="20672421"/>
    <s v="720965777"/>
    <s v="720965777"/>
    <s v=""/>
    <s v=""/>
    <n v="34.919632"/>
    <n v="0.95773200000000003"/>
    <s v="Trans Nzoia"/>
    <s v="Kiminini"/>
    <s v="Kipyaiwan"/>
    <s v="Birunda"/>
    <s v="12"/>
    <s v="Bernard Ambani"/>
    <s v="Benard Ambani Lumasani"/>
    <s v="737689907"/>
    <s v="Informal Business"/>
    <x v="1"/>
  </r>
  <r>
    <s v="VPA6"/>
    <s v="KE-LAI-1809-23024"/>
    <x v="0"/>
    <s v="Non Compliant"/>
    <s v="14th September,2018"/>
    <d v="2018-09-14T00:00:00"/>
    <s v="15th September,2018"/>
    <d v="2018-09-15T00:00:00"/>
    <s v="Ndana Agnes Nyaguthii"/>
    <s v="Female"/>
    <s v="99999"/>
    <s v="721817260"/>
    <s v="721817260"/>
    <s v=""/>
    <s v="722466201"/>
    <n v="36.939880000000002"/>
    <n v="-9.5237000000000002E-2"/>
    <s v="Laikipia"/>
    <s v="Laikipia East"/>
    <s v="Matanya"/>
    <s v="Kiburuti"/>
    <n v="8"/>
    <s v="Green Action Network Ltd"/>
    <s v="Edwine Joseph Majale Okinda"/>
    <s v="725335114"/>
    <s v="Informal Business"/>
    <x v="1"/>
  </r>
  <r>
    <s v="VPA6"/>
    <s v="KE-NAK-1809-21408"/>
    <x v="1"/>
    <s v=""/>
    <s v="17th July,2018"/>
    <d v="2018-07-17T00:00:00"/>
    <s v="15th September,2018"/>
    <d v="2018-09-15T00:00:00"/>
    <s v="Mibei David"/>
    <s v="Male"/>
    <s v="2380261"/>
    <s v="711187515"/>
    <s v="711187515"/>
    <s v=""/>
    <s v=""/>
    <n v="35.649863000000003"/>
    <n v="-0.57928500000000005"/>
    <s v="Nakuru"/>
    <s v="Kuresoi"/>
    <s v="Kiptagich"/>
    <s v="Cheptuech"/>
    <s v="8"/>
    <s v="Simon Kabucho"/>
    <s v="Simon Kabucho"/>
    <s v=""/>
    <s v="Informal Business"/>
    <x v="1"/>
  </r>
  <r>
    <s v="VPA6"/>
    <s v="KE-NAK-1809-21409"/>
    <x v="1"/>
    <s v=""/>
    <s v="14th July,2018"/>
    <d v="2018-07-14T00:00:00"/>
    <s v="15th September,2018"/>
    <d v="2018-09-15T00:00:00"/>
    <s v="Tuei James"/>
    <s v="Male"/>
    <s v="4762130"/>
    <s v="720061589"/>
    <s v="720061589"/>
    <s v=""/>
    <s v=""/>
    <n v="35.703626999999997"/>
    <n v="-0.55146200000000001"/>
    <s v="Nakuru"/>
    <s v="Kuresoi"/>
    <s v="Kiptagich"/>
    <s v="Ketitui"/>
    <s v="6"/>
    <s v="Simon Kabucho"/>
    <s v="Simon Kabucho"/>
    <s v=""/>
    <s v="Informal Business"/>
    <x v="1"/>
  </r>
  <r>
    <s v="VPA6"/>
    <s v="KE-NAK-1809-21407"/>
    <x v="1"/>
    <s v=""/>
    <s v="15th August,2018"/>
    <d v="2018-08-15T00:00:00"/>
    <s v="15th September,2018"/>
    <d v="2018-09-15T00:00:00"/>
    <s v="Langat Wesley"/>
    <s v="Male"/>
    <s v="34230980"/>
    <s v="717799329"/>
    <s v="717799329"/>
    <s v=""/>
    <s v=""/>
    <n v="35.655177000000002"/>
    <n v="-0.60448800000000003"/>
    <s v="Nakuru"/>
    <s v="Kuresoi"/>
    <s v="Kiptagich"/>
    <s v="Ketitui"/>
    <s v="6"/>
    <s v="Simon Kabucho"/>
    <s v="Simon Kabucho"/>
    <s v=""/>
    <s v="Informal Business"/>
    <x v="1"/>
  </r>
  <r>
    <s v="VPA6"/>
    <s v="KE-BOM-1809-18159"/>
    <x v="1"/>
    <s v=""/>
    <s v="6th April,2018"/>
    <d v="2018-04-06T00:00:00"/>
    <s v="15th September,2018"/>
    <d v="2018-09-15T00:00:00"/>
    <s v="Too Antony Cheruiyot"/>
    <s v="Male"/>
    <s v="24772831"/>
    <s v="721341372"/>
    <s v="721341372"/>
    <s v=""/>
    <s v="728783129"/>
    <n v="35.141502000000003"/>
    <n v="-0.66910599999999998"/>
    <s v="Bomet"/>
    <s v="Sotik"/>
    <s v="Kaplong"/>
    <s v="Kapcholyo"/>
    <s v="12"/>
    <s v="Philip Kiget"/>
    <s v="Philip Kiget"/>
    <s v="721577518"/>
    <s v="Informal Business"/>
    <x v="1"/>
  </r>
  <r>
    <s v="VPA6"/>
    <s v="KE-NAK-1809-21410"/>
    <x v="1"/>
    <s v=""/>
    <s v="15th June,2018"/>
    <d v="2018-06-15T00:00:00"/>
    <s v="15th September,2018"/>
    <d v="2018-09-15T00:00:00"/>
    <s v="Mutai Richard"/>
    <s v="Male"/>
    <s v="2461708"/>
    <s v="725231700"/>
    <s v="725231700"/>
    <s v=""/>
    <s v=""/>
    <n v="35.710540000000002"/>
    <n v="-0.55581199999999997"/>
    <s v="Nakuru"/>
    <s v="Kuresoi"/>
    <s v="Keringet"/>
    <s v="Kaparus"/>
    <s v="10"/>
    <s v="Simon Kabucho"/>
    <s v="Simon Kabucho"/>
    <s v=""/>
    <s v="Informal Business"/>
    <x v="1"/>
  </r>
  <r>
    <s v="VPA6"/>
    <s v="KE-TRA-1808-18181"/>
    <x v="1"/>
    <s v=""/>
    <s v="12th July,2018"/>
    <d v="2018-07-12T00:00:00"/>
    <s v="28th August,2018"/>
    <d v="2018-08-28T00:00:00"/>
    <s v="Stephen Nyamu Kamau"/>
    <s v="Male"/>
    <s v="99999"/>
    <s v="726600290"/>
    <s v="726600290"/>
    <s v=""/>
    <s v="739068082"/>
    <n v="35.001455999999997"/>
    <n v="0.953762"/>
    <s v="Trans Nzoia"/>
    <s v="Kiminini"/>
    <s v="Waitaluk"/>
    <s v="Mutambo"/>
    <s v="8"/>
    <s v="Samson Tenai"/>
    <s v="Samson Tenai"/>
    <s v="725281748"/>
    <s v="Informal Business"/>
    <x v="0"/>
  </r>
  <r>
    <s v="VPA6"/>
    <s v="KE-NAK-1809-24339"/>
    <x v="1"/>
    <s v=""/>
    <s v="20th July,2018"/>
    <d v="2018-07-20T00:00:00"/>
    <s v="8th September,2018"/>
    <d v="2018-09-08T00:00:00"/>
    <s v="Patrick Kariuki Ndirangu"/>
    <s v="Male"/>
    <s v="2147272"/>
    <s v="725322142"/>
    <s v="725322142"/>
    <s v=""/>
    <s v=""/>
    <n v="36.118115000000003"/>
    <n v="-0.16571"/>
    <s v="Nakuru"/>
    <s v="Bahati"/>
    <s v="Bahati"/>
    <s v="Maili Kumi"/>
    <s v="12"/>
    <s v="John Kariuki"/>
    <s v="John Kariuki"/>
    <s v="726657561"/>
    <s v="Informal Business"/>
    <x v="0"/>
  </r>
  <r>
    <s v="VPA6"/>
    <s v="KE-NAK-1809-24338"/>
    <x v="1"/>
    <s v=""/>
    <s v="20th July,2018"/>
    <d v="2018-07-20T00:00:00"/>
    <s v="8th September,2018"/>
    <d v="2018-09-08T00:00:00"/>
    <s v="Mutemi David M"/>
    <s v="Male"/>
    <s v="2390653"/>
    <s v="725761567"/>
    <s v="725761567"/>
    <s v=""/>
    <s v="716604898"/>
    <n v="36.119858000000001"/>
    <n v="-0.16592199999999999"/>
    <s v="Nakuru"/>
    <s v="Bahati"/>
    <s v="Bahati"/>
    <s v="Maili Kumi"/>
    <s v="12"/>
    <s v="John Kariuki"/>
    <s v="John Kariuki"/>
    <s v="726657561"/>
    <s v="Informal Business"/>
    <x v="0"/>
  </r>
  <r>
    <s v="VPA6"/>
    <s v="KE-KAK-1806-17866"/>
    <x v="1"/>
    <s v=""/>
    <s v="1st January,2018"/>
    <d v="2018-01-01T00:00:00"/>
    <s v="1st June,2018"/>
    <d v="2018-06-01T00:00:00"/>
    <s v="Roselyne Inyangala S"/>
    <s v="Female"/>
    <s v="471149"/>
    <s v="722847953"/>
    <s v="722847953"/>
    <s v=""/>
    <s v=""/>
    <n v="34.734532999999999"/>
    <n v="0.281893"/>
    <s v="Kakamega"/>
    <s v="Lurambi"/>
    <s v="Sheywe"/>
    <s v="Emusonga"/>
    <s v="8"/>
    <s v="Gillet Lihanda"/>
    <s v="Gillet Savayi Lihanda"/>
    <s v="728998455"/>
    <s v="Informal Business"/>
    <x v="1"/>
  </r>
  <r>
    <s v="VPA6"/>
    <s v="KE-KIA-1808-23073"/>
    <x v="1"/>
    <s v=""/>
    <s v="22nd June,2018"/>
    <d v="2018-06-22T00:00:00"/>
    <s v="11th August,2018"/>
    <d v="2018-08-11T00:00:00"/>
    <s v="Mugo Alice Wanjiku"/>
    <s v="Female"/>
    <s v="257747"/>
    <s v="724411818"/>
    <s v="724411818"/>
    <s v=""/>
    <s v="727909499"/>
    <n v="36.913347000000002"/>
    <n v="-1.0005379999999999"/>
    <s v="Kiambu"/>
    <s v="Gatundu South"/>
    <s v="Ituru"/>
    <s v="Githuya"/>
    <s v="8"/>
    <s v="Maurice Kinuthia Wangui"/>
    <s v="Maurice Kinuthia Wangui"/>
    <s v="713376894"/>
    <s v="Informal Business"/>
    <x v="0"/>
  </r>
  <r>
    <s v="VPA6"/>
    <s v="KE-KER-1805-22198"/>
    <x v="1"/>
    <s v=""/>
    <s v="1st April,2018"/>
    <d v="2018-04-01T00:00:00"/>
    <s v="1st May,2018"/>
    <d v="2018-05-01T00:00:00"/>
    <s v="Rotich Richard C"/>
    <s v="Male"/>
    <s v="27754602"/>
    <s v="722852394"/>
    <s v="722852394"/>
    <s v=""/>
    <s v=""/>
    <n v="35.150717"/>
    <n v="-0.59881099999999998"/>
    <s v="Kericho"/>
    <s v="Bureti"/>
    <s v="Chepwagan"/>
    <s v="Chepwagan"/>
    <s v="10"/>
    <s v="Philip Kurgat"/>
    <s v="Phillp Kurgat"/>
    <s v=""/>
    <s v="Informal Business"/>
    <x v="1"/>
  </r>
  <r>
    <s v="VPA6"/>
    <s v="KE-KIL-1809-18995"/>
    <x v="1"/>
    <s v=""/>
    <s v="1st August,2018"/>
    <d v="2018-08-01T00:00:00"/>
    <s v="20th September,2018"/>
    <d v="2018-09-20T00:00:00"/>
    <s v="Mwingo Mwingo Wilberforce"/>
    <s v="Male"/>
    <s v="16754310"/>
    <s v="712293139"/>
    <s v="712293139"/>
    <s v=""/>
    <s v="732253272"/>
    <n v="39.573217"/>
    <n v="-3.930777"/>
    <s v="Kilifi"/>
    <s v="Rabai"/>
    <s v="Rabai"/>
    <s v="Mwongoni"/>
    <s v="12"/>
    <s v="Jotham Kaluma"/>
    <s v="Jotham Kaluma"/>
    <s v="737944868"/>
    <s v="Informal Business"/>
    <x v="0"/>
  </r>
  <r>
    <s v="VPA6"/>
    <s v="KE-LAI-1809-24340"/>
    <x v="1"/>
    <s v=""/>
    <s v="3rd August,2018"/>
    <d v="2018-08-03T00:00:00"/>
    <s v="22nd September,2018"/>
    <d v="2018-09-22T00:00:00"/>
    <s v="Priscila Maina Njeri"/>
    <s v="Female"/>
    <s v="29850841"/>
    <s v="727275008"/>
    <s v="727275008"/>
    <s v=""/>
    <s v=""/>
    <n v="36.367305000000002"/>
    <n v="4.7710000000000002E-2"/>
    <s v="Laikipia"/>
    <s v="Laikipia  West"/>
    <s v="Nyahururu"/>
    <s v="Ashian"/>
    <s v="12"/>
    <s v="John Kariuki"/>
    <s v="John Kariuki"/>
    <s v="726657561"/>
    <s v="Informal Business"/>
    <x v="0"/>
  </r>
  <r>
    <s v="VPA6"/>
    <s v="KE-UAS-1809-24720"/>
    <x v="1"/>
    <s v=""/>
    <s v="21st July,2018"/>
    <d v="2018-07-21T00:00:00"/>
    <s v="15th September,2018"/>
    <d v="2018-09-15T00:00:00"/>
    <s v="Cheptum Jane"/>
    <s v="Female"/>
    <s v="99999"/>
    <s v="722423011"/>
    <s v="722423011"/>
    <s v=""/>
    <s v=""/>
    <n v="35.300539999999998"/>
    <n v="0.72347499999999998"/>
    <s v="Uasin Gishu"/>
    <s v="Soy"/>
    <s v="Merewet"/>
    <s v="Merewet"/>
    <s v="12"/>
    <s v="Lilian Lelei"/>
    <s v="Lilian Lelei"/>
    <s v="710494562"/>
    <s v="Informal Business"/>
    <x v="0"/>
  </r>
  <r>
    <s v="VPA6"/>
    <s v="KE-MUR-1807-21872"/>
    <x v="0"/>
    <s v="Unreachable"/>
    <s v="5th June,2018"/>
    <d v="2018-06-05T00:00:00"/>
    <s v="20th July,2018"/>
    <d v="2018-07-20T00:00:00"/>
    <s v="Gethongo Michael Mwangi"/>
    <s v="Male"/>
    <s v="10393787"/>
    <s v="713980879"/>
    <s v="713980879"/>
    <s v=""/>
    <s v="712773923"/>
    <n v="36.951203"/>
    <n v="-0.69587399999999999"/>
    <s v="Murang'a"/>
    <s v="Kangema"/>
    <s v="Gakera"/>
    <s v="Muguru"/>
    <n v="6"/>
    <s v="Washington Mwangi"/>
    <s v="Washington Mwangi Muinuki"/>
    <s v="725344246"/>
    <s v="Informal Business"/>
    <x v="1"/>
  </r>
  <r>
    <s v="VPA6"/>
    <s v="KE-KER-1809-18160"/>
    <x v="1"/>
    <s v=""/>
    <s v="10th August,2018"/>
    <d v="2018-08-10T00:00:00"/>
    <s v="9th September,2018"/>
    <d v="2018-09-09T00:00:00"/>
    <s v="Tonui Simon Kiprugut"/>
    <s v="Male"/>
    <s v="6005150"/>
    <s v="720283008"/>
    <s v="720283008"/>
    <s v=""/>
    <s v="710590035"/>
    <n v="35.125705000000004"/>
    <n v="-0.65047900000000003"/>
    <s v="Kericho"/>
    <s v="Bureti"/>
    <s v="Cheplanget"/>
    <s v="Mosubeti"/>
    <s v="10"/>
    <s v="Philip Kiget"/>
    <s v="Philip Kiget"/>
    <s v=""/>
    <s v="Informal Business"/>
    <x v="1"/>
  </r>
  <r>
    <s v="VPA6"/>
    <s v="KE-KER-1805-18161"/>
    <x v="1"/>
    <s v=""/>
    <s v="10th April,2018"/>
    <d v="2018-04-10T00:00:00"/>
    <s v="18th May,2018"/>
    <d v="2018-05-18T00:00:00"/>
    <s v="Maritim Benson"/>
    <s v="Male"/>
    <s v="850282"/>
    <s v="722785551"/>
    <s v="722785551"/>
    <s v=""/>
    <s v="733227507"/>
    <n v="35.109816000000002"/>
    <n v="-0.55520999999999998"/>
    <s v="Kericho"/>
    <s v="Bureti"/>
    <s v="Cheborge"/>
    <s v="Kaborus"/>
    <s v="12"/>
    <s v="Philip Kiget"/>
    <s v="Null"/>
    <s v=""/>
    <s v="Informal Business"/>
    <x v="1"/>
  </r>
  <r>
    <s v="VPA6"/>
    <s v="KE-UAS-1809-24279"/>
    <x v="0"/>
    <s v="Non Compliant"/>
    <s v="28th January,2018"/>
    <d v="2018-01-28T00:00:00"/>
    <s v="28th September,2018"/>
    <d v="2018-09-28T00:00:00"/>
    <s v="Nafthali Komen"/>
    <s v="Male"/>
    <s v="99999"/>
    <s v="722814271"/>
    <s v="722814271"/>
    <s v=""/>
    <s v=""/>
    <n v="35.225814999999997"/>
    <n v="0.56599699999999997"/>
    <s v="Uasin Gishu"/>
    <s v="Turbo"/>
    <s v="Kapyemit"/>
    <s v="Chepkemel"/>
    <n v="12"/>
    <s v="Joseph Mwangale"/>
    <s v="John Mwangale"/>
    <s v="723140069"/>
    <s v="Informal Business"/>
    <x v="1"/>
  </r>
  <r>
    <s v="VPA6"/>
    <s v="KE-NAN-1809-24072"/>
    <x v="1"/>
    <s v=""/>
    <s v="3rd September,2018"/>
    <d v="2018-09-03T00:00:00"/>
    <s v="25th September,2018"/>
    <d v="2018-09-25T00:00:00"/>
    <s v="Kipsang Christine Chepkurgat"/>
    <s v="Female"/>
    <s v="10877327"/>
    <s v="710908694"/>
    <s v="710908694"/>
    <s v=""/>
    <s v="764408694"/>
    <n v="35.295723000000002"/>
    <n v="3.1607000000000003E-2"/>
    <s v="Nandi"/>
    <s v="Tinderet"/>
    <s v="Kabirer"/>
    <s v="Kapngenytui"/>
    <s v="6"/>
    <s v="John Bett"/>
    <s v="John Bett"/>
    <s v="727402779"/>
    <s v="Informal Business"/>
    <x v="1"/>
  </r>
  <r>
    <s v="VPA6"/>
    <s v="KE-NAN-1809-24071"/>
    <x v="0"/>
    <s v="Non Compliant"/>
    <s v="4th September,2018"/>
    <d v="2018-09-04T00:00:00"/>
    <s v="24th September,2018"/>
    <d v="2018-09-24T00:00:00"/>
    <s v="Busienei Lilian Jelagat"/>
    <s v="Female"/>
    <s v="21497829"/>
    <s v="728064203"/>
    <s v="728064203"/>
    <s v=""/>
    <s v="728374628"/>
    <n v="35.263210000000001"/>
    <n v="7.4565000000000006E-2"/>
    <s v="Nandi"/>
    <s v="Tinderet"/>
    <s v="Siret"/>
    <s v="Olotwo"/>
    <n v="4"/>
    <s v="John Bett"/>
    <s v="John Bett"/>
    <s v="727402779"/>
    <s v="Informal Business"/>
    <x v="1"/>
  </r>
  <r>
    <s v="VPA6"/>
    <s v="KE-UAS-1809-17570"/>
    <x v="1"/>
    <s v=""/>
    <s v="1st July,2018"/>
    <d v="2018-07-01T00:00:00"/>
    <s v="1st September,2018"/>
    <d v="2018-09-01T00:00:00"/>
    <s v="Chemweno Simeon"/>
    <s v="Male"/>
    <s v="99999"/>
    <s v="728790621"/>
    <s v="728790621"/>
    <s v=""/>
    <s v=""/>
    <n v="35.259129999999999"/>
    <n v="0.56214799999999998"/>
    <s v="Uasin Gishu"/>
    <s v="Soy"/>
    <s v="Kiplombe"/>
    <s v="Kiplombe"/>
    <s v="8"/>
    <s v="Matthew Kemboi"/>
    <s v="Mathew Kemboi"/>
    <s v="722819916"/>
    <s v="Informal Business"/>
    <x v="0"/>
  </r>
  <r>
    <s v="VPA6"/>
    <s v="KE-UAS-1809-18101"/>
    <x v="1"/>
    <s v=""/>
    <s v="2nd June,2018"/>
    <d v="2018-06-02T00:00:00"/>
    <s v="2nd September,2018"/>
    <d v="2018-09-02T00:00:00"/>
    <s v="Thomas Koimur Ronoh"/>
    <s v="Male"/>
    <s v="99999"/>
    <s v="725573875"/>
    <s v="725573875"/>
    <s v=""/>
    <s v="727224113"/>
    <n v="35.145518000000003"/>
    <n v="0.75180199999999997"/>
    <s v="Uasin Gishu"/>
    <s v="Soy"/>
    <s v="Soy"/>
    <s v="Nangili"/>
    <s v="8"/>
    <s v="Matthew Kemboi"/>
    <s v="Mathew Kemboi"/>
    <s v="722819916"/>
    <s v="Informal Business"/>
    <x v="0"/>
  </r>
  <r>
    <s v="VPA6"/>
    <s v="KE-UAS-1809-27855"/>
    <x v="1"/>
    <s v=""/>
    <s v="5th August,2018"/>
    <d v="2018-08-05T00:00:00"/>
    <s v="25th September,2018"/>
    <d v="2018-09-25T00:00:00"/>
    <s v="Ronoh Mary Jeruto"/>
    <s v="Female"/>
    <s v="99999"/>
    <s v="724080566"/>
    <s v="724080566"/>
    <s v=""/>
    <s v=""/>
    <n v="35.303674999999998"/>
    <n v="0.59676200000000001"/>
    <s v="Uasin Gishu"/>
    <s v="Soy"/>
    <s v="Kuinet"/>
    <s v="Chepsirya"/>
    <s v="10"/>
    <s v="Ambrose Koech"/>
    <s v="Ambrose Koech"/>
    <s v="723664529"/>
    <s v="Informal Business"/>
    <x v="0"/>
  </r>
  <r>
    <s v="VPA6"/>
    <s v="KE-ELG-1809-17763"/>
    <x v="1"/>
    <s v=""/>
    <s v="1st June,2018"/>
    <d v="2018-06-01T00:00:00"/>
    <s v="19th September,2018"/>
    <d v="2018-09-19T00:00:00"/>
    <s v="Tanui Sarah"/>
    <s v="Female"/>
    <s v="99999"/>
    <s v="721570696"/>
    <s v="721570696"/>
    <s v=""/>
    <s v=""/>
    <n v="35.507323"/>
    <n v="0.65393999999999997"/>
    <s v="Elgeyo/Marakwet"/>
    <s v="Keiyo North"/>
    <s v="Irong"/>
    <s v="Mororia"/>
    <s v="10"/>
    <s v="Daniel Bartilol"/>
    <s v="Daniel Bartilol"/>
    <s v="724427455"/>
    <s v="Informal Business"/>
    <x v="0"/>
  </r>
  <r>
    <s v="VPA6"/>
    <s v="KE-NYE-1808-24350"/>
    <x v="1"/>
    <s v=""/>
    <s v="20th July,2018"/>
    <d v="2018-07-20T00:00:00"/>
    <s v="20th August,2018"/>
    <d v="2018-08-20T00:00:00"/>
    <s v="Wachira Njaga James"/>
    <s v="Male"/>
    <s v="4367899"/>
    <s v="711154005"/>
    <s v="711154005"/>
    <s v=""/>
    <s v="727886198"/>
    <n v="37.091057999999997"/>
    <n v="-0.50243700000000002"/>
    <s v="Nyeri"/>
    <s v="Mathira West"/>
    <s v="Kirimukuyu"/>
    <s v="Giakinaikirima"/>
    <s v="10"/>
    <s v="Rural Green Energy Services"/>
    <s v="Samuel Migwi"/>
    <s v="725647705"/>
    <s v="Informal Business"/>
    <x v="0"/>
  </r>
  <r>
    <s v="VPA6"/>
    <s v="KE-KAK-1810-27861"/>
    <x v="1"/>
    <s v=""/>
    <s v="20th September,2018"/>
    <d v="2018-09-20T00:00:00"/>
    <s v="1st October,2018"/>
    <d v="2018-10-01T00:00:00"/>
    <s v="Carolyne Sogoni Gishenga"/>
    <s v="Female"/>
    <s v="22529830"/>
    <s v="702294928"/>
    <s v="702294928"/>
    <s v=""/>
    <s v="782606881"/>
    <n v="34.757615000000001"/>
    <n v="0.14363799999999999"/>
    <s v="Kakamega"/>
    <s v="Ikolomani"/>
    <s v="Iguhu"/>
    <s v="Ishanji"/>
    <s v="8"/>
    <s v="Gillet Lihanda"/>
    <s v="Gillet Savayi Lihanda"/>
    <s v="728998455"/>
    <s v="Informal Business"/>
    <x v="1"/>
  </r>
  <r>
    <s v="VPA6"/>
    <s v="KE-KIA-1807-024468"/>
    <x v="1"/>
    <s v=""/>
    <s v="28th June,2018"/>
    <d v="2018-06-28T00:00:00"/>
    <s v="14th July,2018"/>
    <d v="2018-07-14T00:00:00"/>
    <s v="Ngaga Rachel Njeri"/>
    <s v="Female"/>
    <s v="99999"/>
    <s v="720590669"/>
    <s v="720590669"/>
    <s v=""/>
    <s v="710671500"/>
    <n v="36.692466000000003"/>
    <n v="-1.2066570000000001"/>
    <s v="Kiambu"/>
    <s v="Kabete"/>
    <s v="Wangige"/>
    <s v="Ruku"/>
    <s v="8"/>
    <s v="Blue Frame"/>
    <s v="Willy Kauni"/>
    <s v="726841650"/>
    <s v="Informal Business"/>
    <x v="1"/>
  </r>
  <r>
    <s v="VPA6"/>
    <s v="KE-NYE-1807-17839"/>
    <x v="1"/>
    <s v=""/>
    <s v="5th June,2018"/>
    <d v="2018-06-05T00:00:00"/>
    <s v="16th July,2018"/>
    <d v="2018-07-16T00:00:00"/>
    <s v="Munene Rose Mumbi"/>
    <s v="Female"/>
    <s v="99999"/>
    <s v="713868348"/>
    <s v="713868348"/>
    <s v=""/>
    <s v=""/>
    <n v="37.193803000000003"/>
    <n v="-0.40610000000000002"/>
    <s v="Nyeri"/>
    <s v="Mathira East"/>
    <s v="Iriani"/>
    <s v="Gachuguini"/>
    <s v="8"/>
    <s v="Gemider Green Enterprises"/>
    <s v="Gerald  Waweru"/>
    <s v="725263148"/>
    <s v="Informal Business"/>
    <x v="0"/>
  </r>
  <r>
    <s v="VPA6"/>
    <s v="KE-NYE-1802-17672"/>
    <x v="1"/>
    <s v=""/>
    <s v="9th January,2018"/>
    <d v="2018-01-09T00:00:00"/>
    <s v="11th February,2018"/>
    <d v="2018-02-11T00:00:00"/>
    <s v="Minju Stephen Wachira"/>
    <s v="Male"/>
    <s v="99999"/>
    <s v="720791725"/>
    <s v="720791725"/>
    <s v=""/>
    <s v=""/>
    <n v="37.07976"/>
    <n v="-0.50560499999999997"/>
    <s v="Nyeri"/>
    <s v="Mathira East"/>
    <s v="Tumutumu"/>
    <s v="Gathungururu"/>
    <s v="10"/>
    <s v="Aggrey Itavale"/>
    <s v="Aggrey Itavale"/>
    <s v="735525560"/>
    <s v="Informal Business"/>
    <x v="1"/>
  </r>
  <r>
    <s v="VPA6"/>
    <s v="KE-KIA-1808-024469"/>
    <x v="1"/>
    <s v=""/>
    <s v="15th July,2018"/>
    <d v="2018-07-15T00:00:00"/>
    <s v="20th August,2018"/>
    <d v="2018-08-20T00:00:00"/>
    <s v="Wairimu Grace"/>
    <s v="Male"/>
    <s v="99999"/>
    <s v="715005929"/>
    <s v="715005929"/>
    <s v=""/>
    <s v="723134188"/>
    <n v="36.688251000000001"/>
    <n v="-1.2053929999999999"/>
    <s v="Kiambu"/>
    <s v="Kabete"/>
    <s v="Ruku"/>
    <s v="Ruku"/>
    <s v="10"/>
    <s v="Blue Frame"/>
    <s v="Willy Kauni"/>
    <s v="726841650"/>
    <s v="Informal Business"/>
    <x v="0"/>
  </r>
  <r>
    <s v="VPA6"/>
    <s v="KE-NYA-1810-18374"/>
    <x v="1"/>
    <s v=""/>
    <s v="9th September,2018"/>
    <d v="2018-09-09T00:00:00"/>
    <s v="9th October,2018"/>
    <d v="2018-10-09T00:00:00"/>
    <s v="Mwangi James Ngugi"/>
    <s v="Male"/>
    <s v="25136506"/>
    <s v="723255797"/>
    <s v="723255797"/>
    <s v=""/>
    <s v="721820986"/>
    <n v="36.409762999999998"/>
    <n v="2.0628000000000001E-2"/>
    <s v="Nyandarua"/>
    <s v="Ndaragwa"/>
    <s v="Kiriita"/>
    <s v="Ndemi"/>
    <s v="4"/>
    <s v="KREEN"/>
    <s v="Francis Kinyanjui"/>
    <s v="726985649"/>
    <s v="Informal Business"/>
    <x v="0"/>
  </r>
  <r>
    <s v="VPA6"/>
    <s v="KE-NAK-1810-23779"/>
    <x v="1"/>
    <s v=""/>
    <s v="16th August,2018"/>
    <d v="2018-08-16T00:00:00"/>
    <s v="5th October,2018"/>
    <d v="2018-10-05T00:00:00"/>
    <s v="Kamoing Wilson"/>
    <s v="Male"/>
    <s v="1173072"/>
    <s v="254722508711"/>
    <s v="722508711"/>
    <s v=""/>
    <s v=""/>
    <n v="35.979210000000002"/>
    <n v="-0.24901200000000001"/>
    <s v="Nakuru"/>
    <s v="Rongai"/>
    <s v="Ngata"/>
    <s v="Ngata"/>
    <s v="12"/>
    <s v="Nelson Mutai"/>
    <s v="Nelson Mutai"/>
    <s v="716309134"/>
    <s v="Informal Business"/>
    <x v="1"/>
  </r>
  <r>
    <s v="VPA6"/>
    <s v="KE-NYE-1810-24351"/>
    <x v="1"/>
    <s v=""/>
    <s v="12th September,2018"/>
    <d v="2018-09-12T00:00:00"/>
    <s v="13th October,2018"/>
    <d v="2018-10-13T00:00:00"/>
    <s v="Kiama. Watetu Ann"/>
    <s v="Female"/>
    <s v="54886465"/>
    <s v="721255647"/>
    <s v="721255647"/>
    <s v=""/>
    <s v=""/>
    <n v="36.961056999999997"/>
    <n v="-0.43221199999999999"/>
    <s v="Nyeri"/>
    <s v="Nyeri Town"/>
    <s v="Mukaro"/>
    <s v="Thunguma"/>
    <s v="10"/>
    <s v="Rural Green Energy Services"/>
    <s v="Samuel Migwi"/>
    <s v="725647705"/>
    <s v="Informal Business"/>
    <x v="0"/>
  </r>
  <r>
    <s v="VPA6"/>
    <s v="KE-WES-1809-18182"/>
    <x v="1"/>
    <s v=""/>
    <s v="11th August,2018"/>
    <d v="2018-08-11T00:00:00"/>
    <s v="2nd September,2018"/>
    <d v="2018-09-02T00:00:00"/>
    <s v="Lipale Peninah Titmo"/>
    <s v="Male"/>
    <s v="20670816"/>
    <s v="724928184"/>
    <s v="724928184"/>
    <s v=""/>
    <s v="712766814"/>
    <n v="35.100901"/>
    <n v="1.256424"/>
    <s v="West Pokot"/>
    <s v="West Pokot"/>
    <s v="Magei"/>
    <s v="St Marys"/>
    <s v="8"/>
    <s v="Samson Tenai"/>
    <s v="Samson Tenai"/>
    <s v="725281748"/>
    <s v="Informal Business"/>
    <x v="1"/>
  </r>
  <r>
    <s v="VPA6"/>
    <s v="KE-UAS-1810-24721"/>
    <x v="1"/>
    <s v=""/>
    <s v="17th September,2018"/>
    <d v="2018-09-17T00:00:00"/>
    <s v="13th October,2018"/>
    <d v="2018-10-13T00:00:00"/>
    <s v="Rhoda Maswai"/>
    <s v="Female"/>
    <s v="99999"/>
    <s v="723759700"/>
    <s v="723759700"/>
    <s v=""/>
    <s v=""/>
    <n v="35.235992000000003"/>
    <n v="0.44661299999999998"/>
    <s v="Uasin Gishu"/>
    <s v="Kapseret"/>
    <s v="Kapseret"/>
    <s v="Kapseret Centre"/>
    <s v="8"/>
    <s v="Francis Kamande"/>
    <s v="Lilian Lelei"/>
    <s v="710494562"/>
    <s v="Informal Business"/>
    <x v="0"/>
  </r>
  <r>
    <s v="VPA6"/>
    <s v="KE-NAN-1810-27809"/>
    <x v="1"/>
    <s v=""/>
    <s v="17th May,2018"/>
    <d v="2018-05-17T00:00:00"/>
    <s v="17th October,2018"/>
    <d v="2018-10-17T00:00:00"/>
    <s v="Anna Too"/>
    <s v="Female"/>
    <s v="99999"/>
    <s v="702781852"/>
    <s v="702781852"/>
    <s v=""/>
    <s v=""/>
    <n v="35.288288000000001"/>
    <n v="6.1287000000000001E-2"/>
    <s v="Nandi"/>
    <s v="Tinderet"/>
    <s v="Songhor"/>
    <s v="Cherondo"/>
    <s v="4"/>
    <s v="Jonathan Tabut"/>
    <s v="Alice  Mutai"/>
    <s v=""/>
    <s v="Informal Business"/>
    <x v="1"/>
  </r>
  <r>
    <s v="VPA6"/>
    <s v="KE-NAN-1810-27811"/>
    <x v="1"/>
    <s v=""/>
    <s v="13th May,2018"/>
    <d v="2018-05-13T00:00:00"/>
    <s v="17th October,2018"/>
    <d v="2018-10-17T00:00:00"/>
    <s v="Janet Bor"/>
    <s v="Female"/>
    <s v="99999"/>
    <s v="708400608"/>
    <s v="708400678"/>
    <s v=""/>
    <s v=""/>
    <n v="35.284737"/>
    <n v="5.9662E-2"/>
    <s v="Nandi"/>
    <s v="Tinderet"/>
    <s v="Songhor"/>
    <s v="Cherondo"/>
    <s v="4"/>
    <s v="Jonathan Tabut"/>
    <s v="Henry Lagat"/>
    <s v=""/>
    <s v="Informal Business"/>
    <x v="1"/>
  </r>
  <r>
    <s v="VPA6"/>
    <s v="KE-NAN-1804-27812"/>
    <x v="1"/>
    <s v=""/>
    <s v="17th October,2017"/>
    <d v="2017-10-17T00:00:00"/>
    <s v="24th April,2018"/>
    <d v="2018-04-24T00:00:00"/>
    <s v="Emily Chebwabok"/>
    <s v="Female"/>
    <s v="5990150"/>
    <s v="737173760"/>
    <s v="737114268"/>
    <s v=""/>
    <s v=""/>
    <n v="35.283662999999997"/>
    <n v="5.9866999999999997E-2"/>
    <s v="Nandi"/>
    <s v="Tinderet"/>
    <s v="Sohor"/>
    <s v="Setek"/>
    <s v="4"/>
    <s v="Jonathan Tabut"/>
    <s v="Alice  Mutai"/>
    <s v=""/>
    <s v="Informal Business"/>
    <x v="1"/>
  </r>
  <r>
    <s v="VPA6"/>
    <s v="KE-NAN-1802-27810"/>
    <x v="1"/>
    <s v=""/>
    <s v="8th August,2017"/>
    <d v="2017-08-08T00:00:00"/>
    <s v="13th February,2018"/>
    <d v="2018-02-13T00:00:00"/>
    <s v="Hellen Jemutai"/>
    <s v="Female"/>
    <s v="22307538"/>
    <s v="790195832"/>
    <s v="790195832"/>
    <s v=""/>
    <s v="735769183"/>
    <n v="35.286175"/>
    <n v="5.6403000000000002E-2"/>
    <s v="Nandi"/>
    <s v="Tinderet"/>
    <s v="Songhor"/>
    <s v="Cherondo"/>
    <s v="4"/>
    <s v="Jonathan Tabut"/>
    <s v="Viola Chepkorir"/>
    <s v="734751201"/>
    <s v="Informal Business"/>
    <x v="1"/>
  </r>
  <r>
    <s v="VPA6"/>
    <s v="KE-TRA-1810-18183"/>
    <x v="1"/>
    <s v=""/>
    <s v="5th September,2018"/>
    <d v="2018-09-05T00:00:00"/>
    <s v="5th October,2018"/>
    <d v="2018-10-05T00:00:00"/>
    <s v="Nanyende Enes Nekesa"/>
    <s v="Female"/>
    <s v="99999"/>
    <s v="728755646"/>
    <s v="728755646"/>
    <s v=""/>
    <s v=""/>
    <n v="34.927216999999999"/>
    <n v="0.89865899999999999"/>
    <s v="Trans Nzoia"/>
    <s v="Kiminini"/>
    <s v="Kiminini"/>
    <s v="Masaba"/>
    <s v="6"/>
    <s v="Samson Tenai"/>
    <s v="Samson Tenai"/>
    <s v="725281748"/>
    <s v="Informal Business"/>
    <x v="1"/>
  </r>
  <r>
    <s v="VPA6"/>
    <s v="KE-BUN-1810-25892"/>
    <x v="1"/>
    <s v=""/>
    <s v="2nd October,2018"/>
    <d v="2018-10-02T00:00:00"/>
    <s v="15th October,2018"/>
    <d v="2018-10-15T00:00:00"/>
    <s v="Kaei Noel"/>
    <s v="Female"/>
    <s v="99999"/>
    <s v="718444391"/>
    <s v="718444391"/>
    <s v=""/>
    <s v=""/>
    <n v="34.767952000000001"/>
    <n v="0.89014700000000002"/>
    <s v="Bungoma"/>
    <s v="Mt. Elgon"/>
    <s v="Kaptama"/>
    <s v="Chebinyinyi"/>
    <n v="12"/>
    <s v="Lilian Lelei"/>
    <s v="Lilian Lelei"/>
    <s v="710494562"/>
    <s v="Informal Business"/>
    <x v="0"/>
  </r>
  <r>
    <s v="VPA6"/>
    <s v="KE-NAN-1810-24073"/>
    <x v="2"/>
    <s v="Non Compliant"/>
    <s v="16th October,2018"/>
    <d v="2018-10-16T00:00:00"/>
    <s v="16th October,2018"/>
    <d v="2018-10-16T00:00:00"/>
    <s v="Kemboi Pauline Cheptum"/>
    <s v="Female"/>
    <s v="9868544"/>
    <s v="700157681"/>
    <s v="700157681"/>
    <s v=""/>
    <s v="703244639"/>
    <n v="35.278672999999998"/>
    <n v="6.3738000000000003E-2"/>
    <s v="Nandi"/>
    <s v="Tinderet"/>
    <s v="Kabirer"/>
    <s v="Setek"/>
    <s v="4"/>
    <s v="John Bett"/>
    <s v="John Bett"/>
    <s v="727402779"/>
    <s v="Informal Business"/>
    <x v="1"/>
  </r>
  <r>
    <s v="VPA6"/>
    <s v="KE-NAN-1802-27813"/>
    <x v="1"/>
    <s v=""/>
    <s v="12th September,2017"/>
    <d v="2017-09-12T00:00:00"/>
    <s v="6th February,2018"/>
    <d v="2018-02-06T00:00:00"/>
    <s v="Sarah Bor"/>
    <s v="Female"/>
    <s v="27580016"/>
    <s v="81516088"/>
    <s v="737114268"/>
    <s v=""/>
    <s v=""/>
    <n v="35.283495000000002"/>
    <n v="6.0206999999999997E-2"/>
    <s v="Nandi"/>
    <s v="Tinderet"/>
    <s v="Songhor"/>
    <s v="Cherondo"/>
    <s v="4"/>
    <s v="Jonathan Tabut"/>
    <s v="Elesus Kiprotich"/>
    <s v=""/>
    <s v="Informal Business"/>
    <x v="1"/>
  </r>
  <r>
    <s v="VPA6"/>
    <s v="KE-NAN-1711-24553"/>
    <x v="1"/>
    <s v=""/>
    <s v="18th May,2017"/>
    <d v="2017-05-18T00:00:00"/>
    <s v="13th November,2017"/>
    <d v="2017-11-13T00:00:00"/>
    <s v="Gladys Jelimo"/>
    <s v="Female"/>
    <s v="25764294"/>
    <s v="725888331"/>
    <s v="725888331"/>
    <s v=""/>
    <s v=""/>
    <n v="35.271970000000003"/>
    <n v="6.3150999999999999E-2"/>
    <s v="Nandi"/>
    <s v="Tinderet"/>
    <s v="Kabirer"/>
    <s v="Kolonget"/>
    <s v="4"/>
    <s v="Simion Kiprop"/>
    <s v="Mercy Cheruto"/>
    <s v=""/>
    <s v="Informal Business"/>
    <x v="1"/>
  </r>
  <r>
    <s v="VPA6"/>
    <s v="KE-NAN-1805-24560"/>
    <x v="1"/>
    <s v=""/>
    <s v="14th December,2017"/>
    <d v="2017-12-14T00:00:00"/>
    <s v="2nd May,2018"/>
    <d v="2018-05-02T00:00:00"/>
    <s v="Patroba Jepkemboi"/>
    <s v="Male"/>
    <s v="99999"/>
    <s v="728062924"/>
    <s v="728062924"/>
    <s v=""/>
    <s v=""/>
    <n v="35.273072999999997"/>
    <n v="5.8950000000000002E-2"/>
    <s v="Nandi"/>
    <s v="Tinderet"/>
    <s v="Kabukwo"/>
    <s v="Kolonget"/>
    <s v="4"/>
    <s v="John Bett"/>
    <s v="Lena Chepchirchir"/>
    <s v=""/>
    <s v="Informal Business"/>
    <x v="1"/>
  </r>
  <r>
    <s v="VPA6"/>
    <s v="KE-NAN-1805-25559"/>
    <x v="1"/>
    <s v=""/>
    <s v="10th September,2017"/>
    <d v="2017-09-10T00:00:00"/>
    <s v="2nd May,2018"/>
    <d v="2018-05-02T00:00:00"/>
    <s v="Marcella Chemeli"/>
    <s v="Female"/>
    <s v="13305768"/>
    <s v="728062924"/>
    <s v="728062924"/>
    <s v=""/>
    <s v=""/>
    <n v="35.271403999999997"/>
    <n v="6.0928000000000003E-2"/>
    <s v="Nandi"/>
    <s v="Tinderet"/>
    <s v="Kibukwo"/>
    <s v="Kolonget"/>
    <s v="4"/>
    <s v="John Bett"/>
    <s v="Lena Chepchirchir"/>
    <s v=""/>
    <s v="Informal Business"/>
    <x v="1"/>
  </r>
  <r>
    <s v="VPA6"/>
    <s v="KE-NAN-1810-024551"/>
    <x v="2"/>
    <s v="Abandoned"/>
    <s v="18th July,2018"/>
    <d v="2018-07-18T00:00:00"/>
    <s v="18th October,2018"/>
    <d v="2018-10-18T00:00:00"/>
    <s v="Cherubet Victorine"/>
    <s v="Female"/>
    <s v="13306136"/>
    <s v="0716316284"/>
    <s v="716316284"/>
    <s v=""/>
    <s v=""/>
    <n v="35.274484999999999"/>
    <n v="5.9826999999999998E-2"/>
    <s v="Nandi"/>
    <s v="Tinderet"/>
    <s v="Tinderet"/>
    <s v="Kolonget"/>
    <s v="4"/>
    <s v="Ronald Kiprop"/>
    <s v="Simion Kiprop"/>
    <s v="704382145"/>
    <s v="Informal Business"/>
    <x v="1"/>
  </r>
  <r>
    <s v="VPA6"/>
    <s v="KE-NAN-1802-24557"/>
    <x v="1"/>
    <s v=""/>
    <s v="14th October,2017"/>
    <d v="2017-10-14T00:00:00"/>
    <s v="16th February,2018"/>
    <d v="2018-02-16T00:00:00"/>
    <s v="Teresa Kiptoo"/>
    <s v="Female"/>
    <s v="7168261"/>
    <s v="701392384"/>
    <s v="701392384"/>
    <s v=""/>
    <s v=""/>
    <n v="35.275503999999998"/>
    <n v="5.9665999999999997E-2"/>
    <s v="Nandi"/>
    <s v="Tinderet"/>
    <s v="Kibukwo"/>
    <s v="Kolonget"/>
    <s v="4"/>
    <s v="Jonathan Tabut"/>
    <s v="Viola Chepkorir"/>
    <s v=""/>
    <s v="Informal Business"/>
    <x v="1"/>
  </r>
  <r>
    <s v="VPA6"/>
    <s v="KE-KIR-1801-27829"/>
    <x v="1"/>
    <s v=""/>
    <s v="30th November,2017"/>
    <d v="2017-11-30T00:00:00"/>
    <s v="31st January,2018"/>
    <d v="2018-01-31T00:00:00"/>
    <s v="Mwai Gichimu John"/>
    <s v="Male"/>
    <s v="99999"/>
    <s v="722862330"/>
    <s v="722862330"/>
    <s v=""/>
    <s v=""/>
    <n v="37.24539"/>
    <n v="-0.50419099999999994"/>
    <s v="Kirinyaga"/>
    <s v="Kerugoya/Kutus"/>
    <s v="Mutira"/>
    <s v="Mugaya"/>
    <s v="10"/>
    <s v="Eric Muthii Mugo"/>
    <s v="Eric Muthii Mugo"/>
    <s v=""/>
    <s v="Informal Business"/>
    <x v="0"/>
  </r>
  <r>
    <s v="VPA6"/>
    <s v="KE-NAN-1810-27805"/>
    <x v="1"/>
    <s v=""/>
    <s v="28th August,2018"/>
    <d v="2018-08-28T00:00:00"/>
    <s v="17th October,2018"/>
    <d v="2018-10-17T00:00:00"/>
    <s v="Keter Sarah Chepchumba"/>
    <s v="Female"/>
    <s v="99999"/>
    <s v="702177630"/>
    <s v="702177630"/>
    <s v=""/>
    <s v=""/>
    <n v="35.273470000000003"/>
    <n v="5.4769999999999999E-2"/>
    <s v="Nandi"/>
    <s v="Tinderet"/>
    <s v="Songhor"/>
    <s v="Kolonget"/>
    <s v="4"/>
    <s v="John Bett"/>
    <s v="Henry Lagat"/>
    <s v="788733013"/>
    <s v="Informal Business"/>
    <x v="1"/>
  </r>
  <r>
    <s v="VPA6"/>
    <s v="KE-NAN-1810-0"/>
    <x v="0"/>
    <s v="Non Compliant"/>
    <s v="29th August,2018"/>
    <d v="2018-08-29T00:00:00"/>
    <s v="18th October,2018"/>
    <d v="2018-10-18T00:00:00"/>
    <s v="Cherobon Rosebellah"/>
    <s v="Female"/>
    <s v="99999"/>
    <s v="70006004"/>
    <s v="700060049"/>
    <s v=""/>
    <s v="724880884"/>
    <n v="35.266995000000001"/>
    <n v="6.9781999999999997E-2"/>
    <s v="Nandi"/>
    <s v="Tinderet"/>
    <s v="Siret"/>
    <s v="Cheptabach"/>
    <n v="4"/>
    <s v="Jonathan Tabut"/>
    <s v="Jonathan Tabut"/>
    <s v="734751209"/>
    <s v="Informal Business"/>
    <x v="1"/>
  </r>
  <r>
    <s v="VPA6"/>
    <s v="KE-NAN-1810-27802"/>
    <x v="1"/>
    <s v=""/>
    <s v="29th August,2018"/>
    <d v="2018-08-29T00:00:00"/>
    <s v="18th October,2018"/>
    <d v="2018-10-18T00:00:00"/>
    <s v="Kosgei Hellen Chepkoech"/>
    <s v="Female"/>
    <s v="99999"/>
    <s v="708594529"/>
    <s v="708594529"/>
    <s v=""/>
    <s v=""/>
    <n v="35.268574999999998"/>
    <n v="6.4669000000000004E-2"/>
    <s v="Nandi"/>
    <s v="Nandi Hills"/>
    <s v="Siret"/>
    <s v="Cheptabach"/>
    <s v="4"/>
    <s v="John Bett"/>
    <s v="John Bett"/>
    <s v="727402779"/>
    <s v="Informal Business"/>
    <x v="1"/>
  </r>
  <r>
    <s v="VPA6"/>
    <s v="KE-NAN-1810-27814"/>
    <x v="1"/>
    <s v=""/>
    <s v="29th August,2018"/>
    <d v="2018-08-29T00:00:00"/>
    <s v="18th October,2018"/>
    <d v="2018-10-18T00:00:00"/>
    <s v="Rotich Ruth"/>
    <s v="Female"/>
    <s v="99999"/>
    <s v="700759471"/>
    <s v="700759471"/>
    <s v=""/>
    <s v="703189361"/>
    <n v="35.269123"/>
    <n v="6.3288999999999998E-2"/>
    <s v="Nandi"/>
    <s v="Nandi Hills"/>
    <s v="Siret"/>
    <s v="Cheptabach"/>
    <s v="4"/>
    <s v="John Bett"/>
    <s v="John Bett"/>
    <s v="727402779"/>
    <s v="Informal Business"/>
    <x v="1"/>
  </r>
  <r>
    <s v="VPA6"/>
    <s v="KE-NAN-1810-27799"/>
    <x v="1"/>
    <s v=""/>
    <s v="29th August,2018"/>
    <d v="2018-08-29T00:00:00"/>
    <s v="18th October,2018"/>
    <d v="2018-10-18T00:00:00"/>
    <s v="Too Alice"/>
    <s v="Female"/>
    <s v="20562276"/>
    <s v="719264456"/>
    <s v="719264456"/>
    <s v=""/>
    <s v="726978107"/>
    <n v="35.270459000000002"/>
    <n v="6.9891999999999996E-2"/>
    <s v="Nandi"/>
    <s v="Nandi Hills"/>
    <s v="Nandi Hills"/>
    <s v="Cheptabach"/>
    <s v="4"/>
    <s v="Jonathan Tabut"/>
    <s v="Viola Chepkorir"/>
    <s v=""/>
    <s v="Informal Business"/>
    <x v="1"/>
  </r>
  <r>
    <s v="VPA6"/>
    <s v="KE-NAN-1810-27808"/>
    <x v="1"/>
    <s v=""/>
    <s v="29th August,2018"/>
    <d v="2018-08-29T00:00:00"/>
    <s v="18th October,2018"/>
    <d v="2018-10-18T00:00:00"/>
    <s v="Arusei Caroline"/>
    <s v="Female"/>
    <s v="99999"/>
    <s v="70576093"/>
    <s v="705076093"/>
    <s v=""/>
    <s v=""/>
    <n v="35.267108999999998"/>
    <n v="6.2612000000000001E-2"/>
    <s v="Nandi"/>
    <s v="Nandi Hills"/>
    <s v="Siret"/>
    <s v="Cheptabach"/>
    <s v="4"/>
    <s v="John Bett"/>
    <s v="John Bett"/>
    <s v="727402779"/>
    <s v="Informal Business"/>
    <x v="1"/>
  </r>
  <r>
    <s v="VPA6"/>
    <s v="KE-NAN-1810-024593"/>
    <x v="1"/>
    <s v=""/>
    <s v="29th August,2018"/>
    <d v="2018-08-29T00:00:00"/>
    <s v="18th October,2018"/>
    <d v="2018-10-18T00:00:00"/>
    <s v="Bore Sally"/>
    <s v="Female"/>
    <s v="99999"/>
    <s v="723246231"/>
    <s v="723246231"/>
    <s v=""/>
    <s v=""/>
    <n v="35.269902999999999"/>
    <n v="5.6831E-2"/>
    <s v="Nandi"/>
    <s v="Tinderet"/>
    <s v="Kabirer"/>
    <s v="Kolonget"/>
    <s v="4"/>
    <s v="John Bett"/>
    <s v="John Bett"/>
    <s v="727402779"/>
    <s v="Informal Business"/>
    <x v="1"/>
  </r>
  <r>
    <s v="VPA6"/>
    <s v="KE-NAN-1810-024594"/>
    <x v="1"/>
    <s v=""/>
    <s v="29th August,2018"/>
    <d v="2018-08-29T00:00:00"/>
    <s v="18th October,2018"/>
    <d v="2018-10-18T00:00:00"/>
    <s v="Cheptanui Dorcas"/>
    <s v="Female"/>
    <s v="99999"/>
    <s v="711397861"/>
    <s v="711397861"/>
    <s v=""/>
    <s v=""/>
    <n v="35.269651000000003"/>
    <n v="5.8155999999999999E-2"/>
    <s v="Nandi"/>
    <s v="Tinderet"/>
    <s v="Kabirer"/>
    <s v="Kolonget"/>
    <s v="4"/>
    <s v="John Bett"/>
    <s v="John Bett"/>
    <s v="727402779"/>
    <s v="Informal Business"/>
    <x v="1"/>
  </r>
  <r>
    <s v="VPA6"/>
    <s v="KE-NAN-1810-0"/>
    <x v="0"/>
    <s v="Under Verification"/>
    <s v="17th October,2018"/>
    <d v="2018-10-17T00:00:00"/>
    <s v="17th October,2018"/>
    <d v="2018-10-17T00:00:00"/>
    <s v="Cheruto Teresa"/>
    <s v="Female"/>
    <s v="13305889"/>
    <s v="0703719131"/>
    <s v="703719131"/>
    <s v=""/>
    <s v=""/>
    <n v="35.290585"/>
    <n v="6.9915000000000005E-2"/>
    <s v="Nandi"/>
    <s v="Tinderet"/>
    <s v="Kabirer"/>
    <s v="Cherondo"/>
    <s v="4"/>
    <s v="John Bett"/>
    <s v="Emmanuel  Lagat"/>
    <s v=""/>
    <s v="Informal Business"/>
    <x v="1"/>
  </r>
  <r>
    <s v="VPA6"/>
    <s v="KE-NAN-1810-27801"/>
    <x v="1"/>
    <s v=""/>
    <s v="29th August,2018"/>
    <d v="2018-08-29T00:00:00"/>
    <s v="18th October,2018"/>
    <d v="2018-10-18T00:00:00"/>
    <s v="Cherono Milka"/>
    <s v="Female"/>
    <s v="99999"/>
    <s v="723470768"/>
    <s v="723470768"/>
    <s v=""/>
    <s v=""/>
    <n v="35.267743000000003"/>
    <n v="6.3505000000000006E-2"/>
    <s v="Nandi"/>
    <s v="Nandi Hills"/>
    <s v="Siret"/>
    <s v="Cheptabach"/>
    <s v="4"/>
    <s v="John Bett"/>
    <s v="John Bett"/>
    <s v="727402779"/>
    <s v="Informal Business"/>
    <x v="1"/>
  </r>
  <r>
    <s v="VPA6"/>
    <s v="KE-NAN-1810-27816"/>
    <x v="1"/>
    <s v=""/>
    <s v="29th August,2018"/>
    <d v="2018-08-29T00:00:00"/>
    <s v="18th October,2018"/>
    <d v="2018-10-18T00:00:00"/>
    <s v="Chemeli Viola"/>
    <s v="Female"/>
    <s v="99999"/>
    <s v="737706287"/>
    <s v="737706287"/>
    <s v=""/>
    <s v="729332496"/>
    <n v="35.267307000000002"/>
    <n v="6.0497000000000002E-2"/>
    <s v="Nandi"/>
    <s v="Nandi Hills"/>
    <s v="Siret"/>
    <s v="Cheptabach"/>
    <s v="4"/>
    <s v="Jonathan Tabut"/>
    <s v="Alice  Mutai"/>
    <s v=""/>
    <s v="Informal Business"/>
    <x v="1"/>
  </r>
  <r>
    <s v="VPA6"/>
    <s v="KE-NAN-1810-024595"/>
    <x v="1"/>
    <s v=""/>
    <s v="30th August,2018"/>
    <d v="2018-08-30T00:00:00"/>
    <s v="19th October,2018"/>
    <d v="2018-10-19T00:00:00"/>
    <s v="Chebet Diana"/>
    <s v="Female"/>
    <s v="99999"/>
    <s v="713537279"/>
    <s v="713537279"/>
    <s v=""/>
    <s v="723246230"/>
    <n v="35.281464999999997"/>
    <n v="6.3992999999999994E-2"/>
    <s v="Nandi"/>
    <s v="Tinderet"/>
    <s v="Kabirer"/>
    <s v="Setek"/>
    <s v="4"/>
    <s v="John Bett"/>
    <s v="Henry Lagat"/>
    <s v="788733013"/>
    <s v="Informal Business"/>
    <x v="1"/>
  </r>
  <r>
    <s v="VPA6"/>
    <s v="KE-NAN-1810-24596"/>
    <x v="1"/>
    <s v=""/>
    <s v="30th August,2018"/>
    <d v="2018-08-30T00:00:00"/>
    <s v="19th October,2018"/>
    <d v="2018-10-19T00:00:00"/>
    <s v="Too Veronica"/>
    <s v="Female"/>
    <s v="99999"/>
    <s v="702411705"/>
    <s v="702411705"/>
    <s v=""/>
    <s v="716580426"/>
    <n v="35.282091999999999"/>
    <n v="6.4366999999999994E-2"/>
    <s v="Nandi"/>
    <s v="Tinderet"/>
    <s v="Kabirer"/>
    <s v="Setek"/>
    <s v="4"/>
    <s v="John Bett"/>
    <s v="John Bett"/>
    <s v="727402779"/>
    <s v="Informal Business"/>
    <x v="1"/>
  </r>
  <r>
    <s v="VPA6"/>
    <s v="KE-NAN-1810-24600"/>
    <x v="1"/>
    <s v=""/>
    <s v="30th August,2018"/>
    <d v="2018-08-30T00:00:00"/>
    <s v="19th October,2018"/>
    <d v="2018-10-19T00:00:00"/>
    <s v="Chebet Eunice"/>
    <s v="Female"/>
    <s v="99999"/>
    <s v="725080654"/>
    <s v="725080654"/>
    <s v=""/>
    <s v=""/>
    <n v="35.282781999999997"/>
    <n v="6.5678E-2"/>
    <s v="Nandi"/>
    <s v="Tinderet"/>
    <s v="Kabirer"/>
    <s v="Setek"/>
    <s v="4"/>
    <s v="John Bett"/>
    <s v="John Bett"/>
    <s v="727402779"/>
    <s v="Informal Business"/>
    <x v="1"/>
  </r>
  <r>
    <s v="VPA6"/>
    <s v="KE-NAN-1810-24602"/>
    <x v="1"/>
    <s v=""/>
    <s v="30th August,2018"/>
    <d v="2018-08-30T00:00:00"/>
    <s v="19th October,2018"/>
    <d v="2018-10-19T00:00:00"/>
    <s v="Chemeli Dorcas"/>
    <s v="Female"/>
    <s v="99999"/>
    <s v="72975944"/>
    <s v="729759447"/>
    <s v=""/>
    <s v="723843250"/>
    <n v="35.279359999999997"/>
    <n v="6.8419999999999995E-2"/>
    <s v="Nandi"/>
    <s v="Tinderet"/>
    <s v="Kabirer"/>
    <s v="Setek"/>
    <s v="4"/>
    <s v="John Bett"/>
    <s v="John Bett"/>
    <s v="727402779"/>
    <s v="Informal Business"/>
    <x v="1"/>
  </r>
  <r>
    <s v="VPA6"/>
    <s v="KE-NAN-1807-024570"/>
    <x v="1"/>
    <s v=""/>
    <s v="18th April,2018"/>
    <d v="2018-04-18T00:00:00"/>
    <s v="20th July,2018"/>
    <d v="2018-07-20T00:00:00"/>
    <s v="Kessei Chelagat"/>
    <s v="Female"/>
    <s v="21191294"/>
    <s v="726849632"/>
    <s v="726849632"/>
    <s v=""/>
    <s v=""/>
    <n v="35.267569999999999"/>
    <n v="6.2952999999999995E-2"/>
    <s v="Nandi"/>
    <s v="Tinderet"/>
    <s v="Tinderet"/>
    <s v="Kolonget"/>
    <s v="4"/>
    <s v="Simion Kiprop"/>
    <s v="Simion Kiprop"/>
    <s v="704382145"/>
    <s v="Informal Business"/>
    <x v="1"/>
  </r>
  <r>
    <s v="VPA6"/>
    <s v="KE-NAN-1802-27821"/>
    <x v="1"/>
    <s v=""/>
    <s v="6th January,2018"/>
    <d v="2018-01-06T00:00:00"/>
    <s v="15th February,2018"/>
    <d v="2018-02-15T00:00:00"/>
    <s v="Chepkoech Jane"/>
    <s v="Female"/>
    <s v="20260921"/>
    <s v="781596831"/>
    <s v="781596831"/>
    <s v=""/>
    <s v="714451551"/>
    <n v="35.281239999999997"/>
    <n v="6.5665000000000001E-2"/>
    <s v="Nandi"/>
    <s v="Tinderet"/>
    <s v="Tinderet"/>
    <s v="Setek"/>
    <s v="4"/>
    <s v="Mercy Jeruto"/>
    <s v="Mercy Cheruto"/>
    <s v="723034426"/>
    <s v="Informal Business"/>
    <x v="1"/>
  </r>
  <r>
    <s v="VPA6"/>
    <s v="KE-NAN-1806-27228"/>
    <x v="1"/>
    <s v=""/>
    <s v="18th April,2018"/>
    <d v="2018-04-18T00:00:00"/>
    <s v="29th June,2018"/>
    <d v="2018-06-29T00:00:00"/>
    <s v="Chepkogei Caroline"/>
    <s v="Female"/>
    <s v="27580045"/>
    <s v="726209849"/>
    <s v="726209849"/>
    <s v=""/>
    <s v=""/>
    <n v="35.282583000000002"/>
    <n v="6.4382999999999996E-2"/>
    <s v="Nandi"/>
    <s v="Tinderet"/>
    <s v="Tinderet"/>
    <s v="Setek"/>
    <s v="4"/>
    <s v="Purity Chepkosgei"/>
    <s v="Purity Chepkosgei"/>
    <s v="712068557"/>
    <s v="Informal Business"/>
    <x v="1"/>
  </r>
  <r>
    <s v="VPA6"/>
    <s v="KE-NAN-1711-024569"/>
    <x v="1"/>
    <s v=""/>
    <s v="10th May,2017"/>
    <d v="2017-05-10T00:00:00"/>
    <s v="23rd November,2017"/>
    <d v="2017-11-23T00:00:00"/>
    <s v="Chepkemboi Susan"/>
    <s v="Female"/>
    <s v="12739784"/>
    <s v="713787610"/>
    <s v="713787610"/>
    <s v=""/>
    <s v="723797036"/>
    <n v="35.258277"/>
    <n v="6.9638000000000005E-2"/>
    <s v="Nandi"/>
    <s v="Nandi Hills"/>
    <s v="Tinderet"/>
    <s v="Kolonget"/>
    <s v="4"/>
    <s v="Simion Kiprop"/>
    <s v="Simion Kiprop"/>
    <s v="704382145"/>
    <s v="Informal Business"/>
    <x v="1"/>
  </r>
  <r>
    <s v="VPA6"/>
    <s v="KE-NAN-1808-024568"/>
    <x v="1"/>
    <s v=""/>
    <s v="18th February,2018"/>
    <d v="2018-02-18T00:00:00"/>
    <s v="13th August,2018"/>
    <d v="2018-08-13T00:00:00"/>
    <s v="Lagat Emily"/>
    <s v="Female"/>
    <s v="5595990"/>
    <s v="700091814"/>
    <s v="700091814"/>
    <s v=""/>
    <s v=""/>
    <n v="35.266047999999998"/>
    <n v="6.6970000000000002E-2"/>
    <s v="Nandi"/>
    <s v="Tinderet"/>
    <s v="Tinderet"/>
    <s v="Kolonget"/>
    <s v="4"/>
    <s v="Simion Kiprop"/>
    <s v="Mercy Cheruto"/>
    <s v="723034426"/>
    <s v="Informal Business"/>
    <x v="1"/>
  </r>
  <r>
    <s v="VPA6"/>
    <s v="KE-NAN-1711-27820"/>
    <x v="1"/>
    <s v=""/>
    <s v="13th April,2017"/>
    <d v="2017-04-13T00:00:00"/>
    <s v="23rd November,2017"/>
    <d v="2017-11-23T00:00:00"/>
    <s v="Sawe Rael"/>
    <s v="Female"/>
    <s v="9868787"/>
    <s v="704900765"/>
    <s v="704900765"/>
    <s v=""/>
    <s v=""/>
    <n v="35.280786999999997"/>
    <n v="6.8572999999999995E-2"/>
    <s v="Nandi"/>
    <s v="Tinderet"/>
    <s v="Tindiret"/>
    <s v="Setek"/>
    <s v="4"/>
    <s v="Simion Kiprop"/>
    <s v="Simion Kiprop"/>
    <s v="704382145"/>
    <s v="Informal Business"/>
    <x v="1"/>
  </r>
  <r>
    <s v="VPA6"/>
    <s v="KE-NAN-1803-27225"/>
    <x v="1"/>
    <s v=""/>
    <s v="13th November,2017"/>
    <d v="2017-11-13T00:00:00"/>
    <s v="14th March,2018"/>
    <d v="2018-03-14T00:00:00"/>
    <s v="Arapta Hellen"/>
    <s v="Female"/>
    <s v="13314280"/>
    <s v="738156113"/>
    <s v="738156113"/>
    <s v=""/>
    <s v=""/>
    <n v="35.289847999999999"/>
    <n v="6.2573000000000004E-2"/>
    <s v="Nandi"/>
    <s v="Tinderet"/>
    <s v="Tinderet"/>
    <s v="Cherondo"/>
    <s v="4"/>
    <s v="Simion Kiprop"/>
    <s v="Simion Kiprop"/>
    <s v="704282145"/>
    <s v="Informal Business"/>
    <x v="1"/>
  </r>
  <r>
    <s v="VPA6"/>
    <s v="KE-NAN-1802-27823"/>
    <x v="1"/>
    <s v=""/>
    <s v="17th November,2017"/>
    <d v="2017-11-17T00:00:00"/>
    <s v="16th February,2018"/>
    <d v="2018-02-16T00:00:00"/>
    <s v="Saina Rael"/>
    <s v="Female"/>
    <s v="11506732"/>
    <s v="722820334"/>
    <s v="722820334"/>
    <s v=""/>
    <s v="735305547"/>
    <n v="35.283194999999999"/>
    <n v="6.2677999999999998E-2"/>
    <s v="Nandi"/>
    <s v="Tinderet"/>
    <s v="Tinderet"/>
    <s v="Setek"/>
    <s v="4"/>
    <s v="Simion Kiprop"/>
    <s v="Elliasus Kipruto"/>
    <s v="704382145"/>
    <s v="Informal Business"/>
    <x v="1"/>
  </r>
  <r>
    <s v="VPA6"/>
    <s v="KE-NAN-1811-27224"/>
    <x v="1"/>
    <s v=""/>
    <s v="18th July,2017"/>
    <d v="2017-07-18T00:00:00"/>
    <s v="23rd November,2018"/>
    <d v="2018-11-23T00:00:00"/>
    <s v="Saina Tecla"/>
    <s v="Female"/>
    <s v="11506211"/>
    <s v="701325585"/>
    <s v="2.55E+11"/>
    <s v=""/>
    <s v="2.55E+11"/>
    <n v="35.282685000000001"/>
    <n v="6.3307000000000002E-2"/>
    <s v="Nandi"/>
    <s v="Tinderet"/>
    <s v="Tinderet"/>
    <s v="Setek"/>
    <s v="4"/>
    <s v="Simion Kiprop"/>
    <s v="Simion Kiprop"/>
    <s v="254704382145"/>
    <s v="Informal Business"/>
    <x v="1"/>
  </r>
  <r>
    <s v="VPA6"/>
    <s v="KE-NAN-1711-27226"/>
    <x v="1"/>
    <s v=""/>
    <s v="7th September,2017"/>
    <d v="2017-09-07T00:00:00"/>
    <s v="23rd November,2017"/>
    <d v="2017-11-23T00:00:00"/>
    <s v="Moso Jane"/>
    <s v="Female"/>
    <s v="13305764"/>
    <s v="717579488"/>
    <s v="717529448"/>
    <s v=""/>
    <s v=""/>
    <n v="35.287573000000002"/>
    <n v="6.3837000000000005E-2"/>
    <s v="Nandi"/>
    <s v="Tinderet"/>
    <s v="Tinderet"/>
    <s v="Cherondo"/>
    <s v="4"/>
    <s v="Simion Kiprop"/>
    <s v="Simion Kiprop"/>
    <s v="704382145"/>
    <s v="Informal Business"/>
    <x v="1"/>
  </r>
  <r>
    <s v="VPA6"/>
    <s v="KE-NAN-1802-024572"/>
    <x v="1"/>
    <s v=""/>
    <s v="13th January,2018"/>
    <d v="2018-01-13T00:00:00"/>
    <s v="17th February,2018"/>
    <d v="2018-02-17T00:00:00"/>
    <s v="Chemasunde Ruth"/>
    <s v="Female"/>
    <s v="20712338"/>
    <s v="719726656"/>
    <s v="719726656"/>
    <s v=""/>
    <s v="735076989"/>
    <n v="35.267940000000003"/>
    <n v="5.8130000000000001E-2"/>
    <s v="Nandi"/>
    <s v="Tinderet"/>
    <s v="Tinderet"/>
    <s v="Kolonget"/>
    <s v="4"/>
    <s v="Simion Kiprop"/>
    <s v="Simion Kiprop"/>
    <s v=""/>
    <s v="Informal Business"/>
    <x v="1"/>
  </r>
  <r>
    <s v="VPA6"/>
    <s v="KE-NAN-1711-024573"/>
    <x v="1"/>
    <s v=""/>
    <s v="18th May,2017"/>
    <d v="2017-05-18T00:00:00"/>
    <s v="23rd November,2017"/>
    <d v="2017-11-23T00:00:00"/>
    <s v="Too Eusila Jepkorir"/>
    <s v="Female"/>
    <s v="26362659"/>
    <s v="701139043"/>
    <s v="701139043"/>
    <s v=""/>
    <s v="781138914"/>
    <n v="35.276403000000002"/>
    <n v="6.4621999999999999E-2"/>
    <s v="Nandi"/>
    <s v="Tinderet"/>
    <s v="Tinderet"/>
    <s v="Chereres"/>
    <s v="4"/>
    <s v="Simion Kiprop"/>
    <s v="Simion Kiprop"/>
    <s v="704382145"/>
    <s v="Informal Business"/>
    <x v="1"/>
  </r>
  <r>
    <s v="VPA6"/>
    <s v="KE-NAN-1711-024574"/>
    <x v="2"/>
    <s v="Abandoned"/>
    <s v="12th March,2017"/>
    <d v="2017-03-12T00:00:00"/>
    <s v="11th November,2017"/>
    <d v="2017-11-11T00:00:00"/>
    <s v="Too Rebby"/>
    <s v="Female"/>
    <s v="11780885"/>
    <s v="712097806"/>
    <s v="712097806"/>
    <s v=""/>
    <s v="736037405"/>
    <n v="35.276212000000001"/>
    <n v="6.4988000000000004E-2"/>
    <s v="Nandi"/>
    <s v="Tinderet"/>
    <s v="Tinderet"/>
    <s v="Chereres"/>
    <s v="4"/>
    <s v="Simion Kiprop"/>
    <s v="Mercy Cheruto"/>
    <s v="723034426"/>
    <s v="Informal Business"/>
    <x v="1"/>
  </r>
  <r>
    <s v="VPA6"/>
    <s v="KE-NAN-1808-024575"/>
    <x v="0"/>
    <s v="Under Verification"/>
    <s v="7th July,2018"/>
    <d v="2018-07-07T00:00:00"/>
    <s v="22nd August,2018"/>
    <d v="2018-08-22T00:00:00"/>
    <s v="Chepchumba Rose"/>
    <s v="Female"/>
    <s v="99999"/>
    <s v="792913096"/>
    <s v="792913096"/>
    <s v=""/>
    <s v=""/>
    <n v="35.267755000000001"/>
    <n v="6.7418000000000006E-2"/>
    <s v="Nandi"/>
    <s v="Tinderet"/>
    <s v="Tindiret"/>
    <s v="Kolonget"/>
    <n v="4"/>
    <s v="Simion kiprop"/>
    <s v="Simion Kiprop"/>
    <s v="704382145"/>
    <s v="Informal Business"/>
    <x v="1"/>
  </r>
  <r>
    <s v="VPA6"/>
    <s v="KE-NAN-1802-024571"/>
    <x v="1"/>
    <s v=""/>
    <s v="4th January,2018"/>
    <d v="2018-01-04T00:00:00"/>
    <s v="17th February,2018"/>
    <d v="2018-02-17T00:00:00"/>
    <s v="Chemutai Lidya"/>
    <s v="Female"/>
    <s v="32664400"/>
    <s v="704382107"/>
    <s v="704382107"/>
    <s v=""/>
    <s v="756944168"/>
    <n v="35.268926999999998"/>
    <n v="5.8123000000000001E-2"/>
    <s v="Nandi"/>
    <s v="Tinderet"/>
    <s v="Tinderet"/>
    <s v="Kolonget"/>
    <s v="4"/>
    <s v="Simion Kiprop"/>
    <s v="Simion Kiprop"/>
    <s v="704382145"/>
    <s v="Informal Business"/>
    <x v="1"/>
  </r>
  <r>
    <s v="VPA6"/>
    <s v="KE-NAN-1802-27819"/>
    <x v="1"/>
    <s v=""/>
    <s v="13th December,2017"/>
    <d v="2017-12-13T00:00:00"/>
    <s v="14th February,2018"/>
    <d v="2018-02-14T00:00:00"/>
    <s v="Talam Jane"/>
    <s v="Female"/>
    <s v="9868530"/>
    <s v="700389846"/>
    <s v="700389846"/>
    <s v=""/>
    <s v="712063126"/>
    <n v="35.280901999999998"/>
    <n v="6.5458000000000002E-2"/>
    <s v="Nandi"/>
    <s v="Tinderet"/>
    <s v="Tinderet"/>
    <s v="Setek"/>
    <s v="4"/>
    <s v="Simion Kiprop"/>
    <s v="Simion Kiprop"/>
    <s v="704382145"/>
    <s v="Informal Business"/>
    <x v="1"/>
  </r>
  <r>
    <s v="VPA6"/>
    <s v="KE-NAN-1801-27227"/>
    <x v="1"/>
    <s v=""/>
    <s v="14th October,2017"/>
    <d v="2017-10-14T00:00:00"/>
    <s v="17th January,2018"/>
    <d v="2018-01-17T00:00:00"/>
    <s v="Chemutai Nancy"/>
    <s v="Female"/>
    <s v="24319930"/>
    <s v="736066685"/>
    <s v="736066685"/>
    <s v=""/>
    <s v="791936024"/>
    <n v="35.284295"/>
    <n v="6.1518000000000003E-2"/>
    <s v="Nandi"/>
    <s v="Tinderet"/>
    <s v="Tinderet"/>
    <s v="Cherondo"/>
    <s v="4"/>
    <s v="Simion Kiprop"/>
    <s v="Elliasus Kipruto"/>
    <s v="704382145"/>
    <s v="Informal Business"/>
    <x v="1"/>
  </r>
  <r>
    <s v="VPA6"/>
    <s v="KE-NAN-1802-27822"/>
    <x v="1"/>
    <s v=""/>
    <s v="8th November,2017"/>
    <d v="2017-11-08T00:00:00"/>
    <s v="12th February,2018"/>
    <d v="2018-02-12T00:00:00"/>
    <s v="Ngeny Rosebellah"/>
    <s v="Female"/>
    <s v="5569161"/>
    <s v="90608891"/>
    <s v="790608891"/>
    <s v=""/>
    <s v=""/>
    <n v="35.290149999999997"/>
    <n v="6.3606999999999997E-2"/>
    <s v="Nandi"/>
    <s v="Tinderet"/>
    <s v="Tinderet"/>
    <s v="Cherondo"/>
    <s v="4"/>
    <s v="Simion Kiprop"/>
    <s v="Elliasus Kipruto"/>
    <s v="704382145"/>
    <s v="Informal Business"/>
    <x v="1"/>
  </r>
  <r>
    <s v="VPA6"/>
    <s v="KE-NAN-1805-024583"/>
    <x v="1"/>
    <s v=""/>
    <s v="20th January,2018"/>
    <d v="2018-01-20T00:00:00"/>
    <s v="2nd May,2018"/>
    <d v="2018-05-02T00:00:00"/>
    <s v="Chemeli Jane"/>
    <s v="Female"/>
    <s v="24341202"/>
    <s v="727998104"/>
    <s v="727998104"/>
    <s v=""/>
    <s v=""/>
    <n v="35.274057999999997"/>
    <n v="6.9900000000000004E-2"/>
    <s v="Nandi"/>
    <s v="Tinderet"/>
    <s v="Tinderet"/>
    <s v="Kolonget"/>
    <s v="4"/>
    <s v="Simion Kiprop"/>
    <s v="Simion Kiprop"/>
    <s v="704382145"/>
    <s v="Informal Business"/>
    <x v="1"/>
  </r>
  <r>
    <s v="VPA6"/>
    <s v="KE-NAN-1711-024582"/>
    <x v="1"/>
    <s v=""/>
    <s v="7th July,2017"/>
    <d v="2017-07-07T00:00:00"/>
    <s v="13th November,2017"/>
    <d v="2017-11-13T00:00:00"/>
    <s v="Chepkirong Sally"/>
    <s v="Female"/>
    <s v="29051898"/>
    <s v="715115559"/>
    <s v="715115559"/>
    <s v=""/>
    <s v="704897200"/>
    <n v="35.272578000000003"/>
    <n v="6.7686999999999997E-2"/>
    <s v="Nandi"/>
    <s v="Tinderet"/>
    <s v="Tinderet"/>
    <s v="Chereres"/>
    <s v="4"/>
    <s v="Simion Kiprop"/>
    <s v="Simion Kiprop"/>
    <s v="704382145"/>
    <s v="Informal Business"/>
    <x v="1"/>
  </r>
  <r>
    <s v="VPA6"/>
    <s v="KE-NAN-1705-024579"/>
    <x v="0"/>
    <s v="Unreachable"/>
    <s v="16th February,2017"/>
    <d v="2017-02-16T00:00:00"/>
    <s v="5th May,2017"/>
    <d v="2017-05-05T00:00:00"/>
    <s v="Saina Colleta Chepchoge"/>
    <s v="Female"/>
    <s v="9870400"/>
    <s v="734749039"/>
    <s v="734749039"/>
    <s v=""/>
    <s v=""/>
    <n v="35.291311999999998"/>
    <n v="7.3410000000000003E-2"/>
    <s v="Nandi"/>
    <s v="Tinderet"/>
    <s v="Tinderet"/>
    <s v="Setek"/>
    <n v="4"/>
    <s v="Simion Kiprop"/>
    <s v="Simion Kiprop"/>
    <s v="704382145"/>
    <s v="Informal Business"/>
    <x v="1"/>
  </r>
  <r>
    <s v="VPA6"/>
    <s v="KE-NAN-1802-024584"/>
    <x v="0"/>
    <s v="Under Verification"/>
    <s v="13th October,2017"/>
    <d v="2017-10-13T00:00:00"/>
    <s v="2nd February,2018"/>
    <d v="2018-02-02T00:00:00"/>
    <s v="Kailel Ester"/>
    <s v="Female"/>
    <s v="3290280"/>
    <s v="711824754"/>
    <s v="711824754"/>
    <s v=""/>
    <s v=""/>
    <n v="35.123472"/>
    <n v="0.175535"/>
    <s v="Nandi"/>
    <s v="Tinderet"/>
    <s v="Tindiret"/>
    <s v="Chereres"/>
    <n v="4"/>
    <s v="Simion kiprop"/>
    <s v="Simion Kiprop"/>
    <s v="704382145"/>
    <s v="Informal Business"/>
    <x v="1"/>
  </r>
  <r>
    <s v="VPA6"/>
    <s v="KE-NAN-1808-024585"/>
    <x v="1"/>
    <s v=""/>
    <s v="15th April,2018"/>
    <d v="2018-04-15T00:00:00"/>
    <s v="15th August,2018"/>
    <d v="2018-08-15T00:00:00"/>
    <s v="Chepkwony Flora"/>
    <s v="Female"/>
    <s v="13013492"/>
    <s v="700012855"/>
    <s v="700012855"/>
    <s v=""/>
    <s v="716756843"/>
    <n v="35.276967999999997"/>
    <n v="7.2242000000000001E-2"/>
    <s v="Nandi"/>
    <s v="Tinderet"/>
    <s v="Tinderet"/>
    <s v="Kolonget"/>
    <s v="4"/>
    <s v="Simion Kiprop"/>
    <s v="Simion Kiprop"/>
    <s v="704382145"/>
    <s v="Informal Business"/>
    <x v="1"/>
  </r>
  <r>
    <s v="VPA6"/>
    <s v="KE-NAN-1805-024493"/>
    <x v="1"/>
    <s v=""/>
    <s v="19th January,2018"/>
    <d v="2018-01-19T00:00:00"/>
    <s v="21st May,2018"/>
    <d v="2018-05-21T00:00:00"/>
    <s v="Jepkemboi Selly"/>
    <s v="Female"/>
    <s v="20627556"/>
    <s v="751225323"/>
    <s v="751225323"/>
    <s v=""/>
    <s v="720218794"/>
    <n v="35.279665000000001"/>
    <n v="6.275E-2"/>
    <s v="Nandi"/>
    <s v="Tinderet"/>
    <s v="Songhor"/>
    <s v="Setek"/>
    <s v="4"/>
    <s v="Jonathan Tabut"/>
    <s v="Jonathan Tabut"/>
    <s v="734751209"/>
    <s v="Informal Business"/>
    <x v="1"/>
  </r>
  <r>
    <s v="VPA6"/>
    <s v="KE-NAN-1807-024494"/>
    <x v="1"/>
    <s v=""/>
    <s v="1st December,2017"/>
    <d v="2017-12-01T00:00:00"/>
    <s v="11th July,2018"/>
    <d v="2018-07-11T00:00:00"/>
    <s v="Chepkurui Lily"/>
    <s v="Female"/>
    <s v="1118897"/>
    <s v="713191140"/>
    <s v="713191140"/>
    <s v=""/>
    <s v="756669462"/>
    <n v="35.280177000000002"/>
    <n v="6.2017999999999997E-2"/>
    <s v="Nandi"/>
    <s v="Tinderet"/>
    <s v="Kabirer"/>
    <s v="Setek"/>
    <s v="4"/>
    <s v="Jonathan Tabut"/>
    <s v="Jonathan Tabut"/>
    <s v="734751209"/>
    <s v="Informal Business"/>
    <x v="1"/>
  </r>
  <r>
    <s v="VPA6"/>
    <s v="KE-NAN-1802-024496"/>
    <x v="1"/>
    <s v=""/>
    <s v="26th December,2017"/>
    <d v="2017-12-26T00:00:00"/>
    <s v="14th February,2018"/>
    <d v="2018-02-14T00:00:00"/>
    <s v="Too Teresa Chepkemboi"/>
    <s v="Female"/>
    <s v="20627625"/>
    <s v="722237046"/>
    <s v="722247046"/>
    <s v=""/>
    <s v="724528529"/>
    <n v="35.277000000000001"/>
    <n v="6.5180000000000002E-2"/>
    <s v="Nandi"/>
    <s v="Tinderet"/>
    <s v="Kabirer"/>
    <s v="Setek"/>
    <s v="4"/>
    <s v="Jonathan Tabut"/>
    <s v="Jonathan Tabut"/>
    <s v="734751209"/>
    <s v="Informal Business"/>
    <x v="1"/>
  </r>
  <r>
    <s v="VPA6"/>
    <s v="KE-NAN-1803-024497"/>
    <x v="1"/>
    <s v=""/>
    <s v="17th January,2018"/>
    <d v="2018-01-17T00:00:00"/>
    <s v="8th March,2018"/>
    <d v="2018-03-08T00:00:00"/>
    <s v="Chepkosgei Rose"/>
    <s v="Female"/>
    <s v="25227511"/>
    <s v="797831498"/>
    <s v="797831498"/>
    <s v=""/>
    <s v="729946389"/>
    <n v="35.274982000000001"/>
    <n v="6.5006999999999995E-2"/>
    <s v="Nandi"/>
    <s v="Tinderet"/>
    <s v="Kabirer"/>
    <s v="Setek"/>
    <s v="4"/>
    <s v="John Bett"/>
    <s v="Henry Lagat"/>
    <s v="703457053"/>
    <s v="Informal Business"/>
    <x v="1"/>
  </r>
  <r>
    <s v="VPA6"/>
    <s v="KE-NAN-1804-024498"/>
    <x v="1"/>
    <s v=""/>
    <s v="15th February,2018"/>
    <d v="2018-02-15T00:00:00"/>
    <s v="6th April,2018"/>
    <d v="2018-04-06T00:00:00"/>
    <s v="Terer Anne"/>
    <s v="Female"/>
    <s v="21533385"/>
    <s v="724525617"/>
    <s v="710789820"/>
    <s v=""/>
    <s v="724525671"/>
    <n v="35.27749"/>
    <n v="6.6367999999999996E-2"/>
    <s v="Nandi"/>
    <s v="Tinderet"/>
    <s v="Kabirer"/>
    <s v="Setek"/>
    <s v="4"/>
    <s v="John Bett"/>
    <s v="John Bett"/>
    <s v="727402779"/>
    <s v="Informal Business"/>
    <x v="1"/>
  </r>
  <r>
    <s v="VPA6"/>
    <s v="KE-NAN-1801-024499"/>
    <x v="1"/>
    <s v=""/>
    <s v="19th October,2017"/>
    <d v="2017-10-19T00:00:00"/>
    <s v="18th January,2018"/>
    <d v="2018-01-18T00:00:00"/>
    <s v="Kogo Emmly Chepkemboi"/>
    <s v="Female"/>
    <s v="26363639"/>
    <s v="718865272"/>
    <s v="738966270"/>
    <s v=""/>
    <s v="728920135"/>
    <n v="35.278123000000001"/>
    <n v="6.7348000000000005E-2"/>
    <s v="Nandi"/>
    <s v="Tinderet"/>
    <s v="Kabirer"/>
    <s v="Setek"/>
    <s v="4"/>
    <s v="Jonathan Tabut"/>
    <s v="Alice  Mutai"/>
    <s v="717898223"/>
    <s v="Informal Business"/>
    <x v="1"/>
  </r>
  <r>
    <s v="VPA6"/>
    <s v="KE-NAN-1802-024500"/>
    <x v="1"/>
    <s v=""/>
    <s v="19th September,2017"/>
    <d v="2017-09-19T00:00:00"/>
    <s v="13th February,2018"/>
    <d v="2018-02-13T00:00:00"/>
    <s v="Wanjiku Anne"/>
    <s v="Female"/>
    <s v="30455711"/>
    <s v="715307691"/>
    <s v="715307691"/>
    <s v=""/>
    <s v=""/>
    <n v="35.278081999999998"/>
    <n v="6.8608000000000002E-2"/>
    <s v="Nandi"/>
    <s v="Tinderet"/>
    <s v="Kabirer"/>
    <s v="Chereres"/>
    <s v="4"/>
    <s v="Jonathan Tabut"/>
    <s v="Jonathan Tabut"/>
    <s v="734751209"/>
    <s v="Informal Business"/>
    <x v="1"/>
  </r>
  <r>
    <s v="VPA6"/>
    <s v="KE-NAN-1802-024544"/>
    <x v="1"/>
    <s v=""/>
    <s v="19th November,2017"/>
    <d v="2017-11-19T00:00:00"/>
    <s v="19th February,2018"/>
    <d v="2018-02-19T00:00:00"/>
    <s v="Cherubet Wilter"/>
    <s v="Female"/>
    <s v="28018373"/>
    <s v="713657857"/>
    <s v="713657857"/>
    <s v=""/>
    <s v=""/>
    <n v="35.274312999999999"/>
    <n v="6.6682000000000005E-2"/>
    <s v="Nandi"/>
    <s v="Tinderet"/>
    <s v="Tinderet"/>
    <s v="Chereres"/>
    <s v="4"/>
    <s v="Ronald Kiprop"/>
    <s v="Ronald Kiprop"/>
    <s v="726710920"/>
    <s v="Informal Business"/>
    <x v="1"/>
  </r>
  <r>
    <s v="VPA6"/>
    <s v="KE-NAN-1810-024548"/>
    <x v="1"/>
    <s v=""/>
    <s v="20th July,2018"/>
    <d v="2018-07-20T00:00:00"/>
    <s v="20th October,2018"/>
    <d v="2018-10-20T00:00:00"/>
    <s v="Ruto Selly"/>
    <s v="Female"/>
    <s v="99999"/>
    <s v="710193698"/>
    <s v="710193698"/>
    <s v=""/>
    <s v=""/>
    <n v="35.273887000000002"/>
    <n v="6.7254999999999995E-2"/>
    <s v="Nandi"/>
    <s v="Tinderet"/>
    <s v="Songhor"/>
    <s v="Chereres"/>
    <s v="4"/>
    <s v="Ronald Kiprop"/>
    <s v="Ronald Kiprop"/>
    <s v="726710920"/>
    <s v="Informal Business"/>
    <x v="1"/>
  </r>
  <r>
    <s v="VPA6"/>
    <s v="KE-NAN-1802-024545"/>
    <x v="1"/>
    <s v=""/>
    <s v="19th November,2017"/>
    <d v="2017-11-19T00:00:00"/>
    <s v="19th February,2018"/>
    <d v="2018-02-19T00:00:00"/>
    <s v="Chebor Magdaline"/>
    <s v="Female"/>
    <s v="27576266"/>
    <s v="72179503"/>
    <s v="706386617"/>
    <s v=""/>
    <s v=""/>
    <n v="35.276335000000003"/>
    <n v="6.9718000000000002E-2"/>
    <s v="Nandi"/>
    <s v="Tinderet"/>
    <s v="Tinderet"/>
    <s v="Chereres"/>
    <s v="4"/>
    <s v="Ronald Kiprop"/>
    <s v="Ronald Kiprop"/>
    <s v="726710920"/>
    <s v="Informal Business"/>
    <x v="1"/>
  </r>
  <r>
    <s v="VPA6"/>
    <s v="KE-NAN-1802-024578"/>
    <x v="2"/>
    <s v="Non Compliant"/>
    <s v="14th December,2017"/>
    <d v="2017-12-14T00:00:00"/>
    <s v="2nd February,2018"/>
    <d v="2018-02-02T00:00:00"/>
    <s v="Cherotich Lydia"/>
    <s v="Female"/>
    <s v="26432907"/>
    <s v="71740878"/>
    <s v="717408789"/>
    <s v=""/>
    <s v="735530393"/>
    <n v="35.267941999999998"/>
    <n v="7.0587999999999998E-2"/>
    <s v="Nandi"/>
    <s v="Tinderet"/>
    <s v="Tinderet"/>
    <s v="Setek"/>
    <n v="4"/>
    <s v="Simion Kiprop"/>
    <s v="Purity Chepkosgei"/>
    <s v="712068557"/>
    <s v="Informal Business"/>
    <x v="1"/>
  </r>
  <r>
    <s v="VPA6"/>
    <s v="KE-NAN-1806-27937"/>
    <x v="1"/>
    <s v=""/>
    <s v="16th April,2018"/>
    <d v="2018-04-16T00:00:00"/>
    <s v="2nd June,2018"/>
    <d v="2018-06-02T00:00:00"/>
    <s v="Chepkorir Sarah"/>
    <s v="Female"/>
    <s v="26488258"/>
    <s v="722386718"/>
    <s v="722386718"/>
    <s v=""/>
    <s v=""/>
    <n v="35.278592000000003"/>
    <n v="7.1942000000000006E-2"/>
    <s v="Nandi"/>
    <s v="Tinderet"/>
    <s v="Tinderet"/>
    <s v="Chereres"/>
    <s v="4"/>
    <s v="Simion Kiprop"/>
    <s v="Simion Kiprop"/>
    <s v="704382145"/>
    <s v="Informal Business"/>
    <x v="1"/>
  </r>
  <r>
    <s v="VPA6"/>
    <s v="KE-NAN-1801-024589"/>
    <x v="1"/>
    <s v=""/>
    <s v="19th December,2017"/>
    <d v="2017-12-19T00:00:00"/>
    <s v="15th January,2018"/>
    <d v="2018-01-15T00:00:00"/>
    <s v="Tum Margret"/>
    <s v="Female"/>
    <s v="13013755"/>
    <s v="702070706"/>
    <s v="702070706"/>
    <s v=""/>
    <s v=""/>
    <n v="35.280881999999998"/>
    <n v="7.2457999999999995E-2"/>
    <s v="Nandi"/>
    <s v="Tinderet"/>
    <s v="Tinderet"/>
    <s v="Setek"/>
    <s v="4"/>
    <s v="Simion Kiprop"/>
    <s v="Simion Kiprop"/>
    <s v="704382145"/>
    <s v="Informal Business"/>
    <x v="1"/>
  </r>
  <r>
    <s v="VPA6"/>
    <s v="KE-NAN-1807-24588"/>
    <x v="1"/>
    <s v=""/>
    <s v="14th May,2018"/>
    <d v="2018-05-14T00:00:00"/>
    <s v="29th July,2018"/>
    <d v="2018-07-29T00:00:00"/>
    <s v="Kurgat Marta"/>
    <s v="Female"/>
    <s v="9101079"/>
    <s v="764350257"/>
    <s v="764350257"/>
    <s v=""/>
    <s v="716036539"/>
    <n v="35.281308000000003"/>
    <n v="7.2137000000000007E-2"/>
    <s v="Nandi"/>
    <s v="Tinderet"/>
    <s v="Tinderet"/>
    <s v="Setek"/>
    <s v="4"/>
    <s v="Simion Kiprop"/>
    <s v="Purity Chepkosgei"/>
    <s v="712068557"/>
    <s v="Informal Business"/>
    <x v="1"/>
  </r>
  <r>
    <s v="VPA6"/>
    <s v="KE-NAN-1802-024581"/>
    <x v="1"/>
    <s v=""/>
    <s v="28th December,2017"/>
    <d v="2017-12-28T00:00:00"/>
    <s v="16th February,2018"/>
    <d v="2018-02-16T00:00:00"/>
    <s v="Chesondin Christine"/>
    <s v="Female"/>
    <s v="5569121"/>
    <s v="707121856"/>
    <s v="707121856"/>
    <s v=""/>
    <s v="721236779"/>
    <n v="35.275672"/>
    <n v="6.8587999999999996E-2"/>
    <s v="Nandi"/>
    <s v="Tinderet"/>
    <s v="Tinderet"/>
    <s v="Chereres"/>
    <s v="4"/>
    <s v="Simion Kiprop"/>
    <s v="Mercy Cheruto"/>
    <s v="723034426"/>
    <s v="Informal Business"/>
    <x v="1"/>
  </r>
  <r>
    <s v="VPA6"/>
    <s v="KE-NAN-1801-024576"/>
    <x v="2"/>
    <s v="Demolished"/>
    <s v="12th November,2017"/>
    <d v="2017-11-12T00:00:00"/>
    <s v="29th January,2018"/>
    <d v="2018-01-29T00:00:00"/>
    <s v="Barno Ann"/>
    <s v="Female"/>
    <s v="5569140"/>
    <s v="713657857"/>
    <s v="713657857"/>
    <s v=""/>
    <s v="732958006"/>
    <n v="35.276522"/>
    <n v="6.6530000000000006E-2"/>
    <s v="Nandi"/>
    <s v="Tinderet"/>
    <s v="Tinderet"/>
    <s v="Chereres"/>
    <s v="4"/>
    <s v="Simion Kiprop"/>
    <s v="Simion Kiprop"/>
    <s v="704382145"/>
    <s v="Informal Business"/>
    <x v="1"/>
  </r>
  <r>
    <s v="VPA6"/>
    <s v="KE-NAN-1808-024577"/>
    <x v="1"/>
    <s v=""/>
    <s v="18th March,2018"/>
    <d v="2018-03-18T00:00:00"/>
    <s v="9th August,2018"/>
    <d v="2018-08-09T00:00:00"/>
    <s v="Chebichi Gladis"/>
    <s v="Female"/>
    <s v="27576252"/>
    <s v="705507951"/>
    <s v="705507951"/>
    <s v=""/>
    <s v="721795039"/>
    <n v="35.275210000000001"/>
    <n v="6.7287E-2"/>
    <s v="Nandi"/>
    <s v="Tinderet"/>
    <s v="Tinderet"/>
    <s v="Chereres"/>
    <s v="4"/>
    <s v="Simion Kiprop"/>
    <s v="Simion Kiprop"/>
    <s v="704382145"/>
    <s v="Informal Business"/>
    <x v="1"/>
  </r>
  <r>
    <s v="VPA6"/>
    <s v="KE-NAN-1809-024580"/>
    <x v="1"/>
    <s v=""/>
    <s v="19th May,2018"/>
    <d v="2018-05-19T00:00:00"/>
    <s v="10th September,2018"/>
    <d v="2018-09-10T00:00:00"/>
    <s v="Chebet Flora"/>
    <s v="Female"/>
    <s v="13293406"/>
    <s v="717264290"/>
    <s v="717264290"/>
    <s v=""/>
    <s v=""/>
    <n v="35.278905000000002"/>
    <n v="6.8062999999999999E-2"/>
    <s v="Nandi"/>
    <s v="Tinderet"/>
    <s v="Tinderet"/>
    <s v="Setek"/>
    <s v="4"/>
    <s v="Simion Kiprop"/>
    <s v="Simion Kiprop"/>
    <s v="704382145"/>
    <s v="Informal Business"/>
    <x v="1"/>
  </r>
  <r>
    <s v="VPA6"/>
    <s v="KE-KIA-1808-19886"/>
    <x v="1"/>
    <s v=""/>
    <s v="19th June,2018"/>
    <d v="2018-06-19T00:00:00"/>
    <s v="8th August,2018"/>
    <d v="2018-08-08T00:00:00"/>
    <s v="Njuguna Peter Mwang'I"/>
    <s v="Male"/>
    <s v="22580776"/>
    <s v="720266076"/>
    <s v="720266076"/>
    <s v=""/>
    <s v="798209915"/>
    <n v="36.851104999999997"/>
    <n v="-1.0773060000000001"/>
    <s v="Kiambu"/>
    <s v="Githunguri"/>
    <s v="Ngewa"/>
    <s v="Kangengo"/>
    <s v="4"/>
    <s v="Joseph Ndua Tatu"/>
    <s v="Joseph Ndua Tatu"/>
    <s v="716374871"/>
    <s v="Informal Business"/>
    <x v="0"/>
  </r>
  <r>
    <s v="VPA6"/>
    <s v="KE-NAN-1802-024587"/>
    <x v="1"/>
    <s v=""/>
    <s v="15th November,2017"/>
    <d v="2017-11-15T00:00:00"/>
    <s v="21st February,2018"/>
    <d v="2018-02-21T00:00:00"/>
    <s v="Chemisic Emily"/>
    <s v="Female"/>
    <s v="5568902"/>
    <s v="725238655"/>
    <s v="725238655"/>
    <s v=""/>
    <s v="714556753"/>
    <n v="35.279398"/>
    <n v="7.2493000000000002E-2"/>
    <s v="Nandi"/>
    <s v="Tinderet"/>
    <s v="Tinderet"/>
    <s v="Chereres"/>
    <s v="4"/>
    <s v="Simion Kiprop"/>
    <s v="Simion Kiprop"/>
    <s v="704382145"/>
    <s v="Informal Business"/>
    <x v="1"/>
  </r>
  <r>
    <s v="VPA6"/>
    <s v="KE-NAN-1810-246603"/>
    <x v="1"/>
    <s v=""/>
    <s v="30th August,2018"/>
    <d v="2018-08-30T00:00:00"/>
    <s v="19th October,2018"/>
    <d v="2018-10-19T00:00:00"/>
    <s v="Sambai Esther"/>
    <s v="Female"/>
    <s v="99999"/>
    <s v="703423351"/>
    <s v="703423351"/>
    <s v=""/>
    <s v=""/>
    <n v="35.278737"/>
    <n v="6.7421999999999996E-2"/>
    <s v="Nandi"/>
    <s v="Tinderet"/>
    <s v="Kabirer"/>
    <s v="Setek"/>
    <s v="4"/>
    <s v="John Bett"/>
    <s v="John Bett"/>
    <s v="727402779"/>
    <s v="Informal Business"/>
    <x v="1"/>
  </r>
  <r>
    <s v="VPA6"/>
    <s v="KE-NAN-1810-24604"/>
    <x v="1"/>
    <s v=""/>
    <s v="30th August,2018"/>
    <d v="2018-08-30T00:00:00"/>
    <s v="19th October,2018"/>
    <d v="2018-10-19T00:00:00"/>
    <s v="Sambai Linah"/>
    <s v="Female"/>
    <s v="99999"/>
    <s v="746877504"/>
    <s v="746877505"/>
    <s v=""/>
    <s v=""/>
    <n v="35.279918000000002"/>
    <n v="6.8281999999999995E-2"/>
    <s v="Nandi"/>
    <s v="Tinderet"/>
    <s v="Kabirer"/>
    <s v="Setek"/>
    <s v="4"/>
    <s v="Jonathan Tabut"/>
    <s v="Alice  Mutai"/>
    <s v=""/>
    <s v="Informal Business"/>
    <x v="1"/>
  </r>
  <r>
    <s v="VPA6"/>
    <s v="KE-NAN-1810-24605"/>
    <x v="2"/>
    <s v="Abandoned"/>
    <s v="30th August,2018"/>
    <d v="2018-08-30T00:00:00"/>
    <s v="19th October,2018"/>
    <d v="2018-10-19T00:00:00"/>
    <s v="Busienei Margaret"/>
    <s v="Female"/>
    <s v="99999"/>
    <s v="703704250"/>
    <s v="702847802"/>
    <s v=""/>
    <s v=""/>
    <n v="35.283003000000001"/>
    <n v="6.6332000000000002E-2"/>
    <s v="Nandi"/>
    <s v="Tinderet"/>
    <s v="Kabirer"/>
    <s v="Setek"/>
    <s v="4"/>
    <s v="John Bett"/>
    <s v="Ronald Kiprop"/>
    <s v=""/>
    <s v="Informal Business"/>
    <x v="1"/>
  </r>
  <r>
    <s v="VPA6"/>
    <s v="KE-NAN-1810-24607"/>
    <x v="1"/>
    <s v=""/>
    <s v="30th August,2018"/>
    <d v="2018-08-30T00:00:00"/>
    <s v="19th October,2018"/>
    <d v="2018-10-19T00:00:00"/>
    <s v="Limo Reveccah"/>
    <s v="Female"/>
    <s v="11780913"/>
    <s v="795722282"/>
    <s v="795722202"/>
    <s v=""/>
    <s v=""/>
    <n v="35.279806999999998"/>
    <n v="6.8497000000000002E-2"/>
    <s v="Nandi"/>
    <s v="Tinderet"/>
    <s v="Kabirer"/>
    <s v="Setek"/>
    <s v="4"/>
    <s v="John Bett"/>
    <s v="Purity Chepkosgei"/>
    <s v=""/>
    <s v="Informal Business"/>
    <x v="1"/>
  </r>
  <r>
    <s v="VPA6"/>
    <s v="KE-NAN-1810-27806"/>
    <x v="1"/>
    <s v=""/>
    <s v="28th August,2018"/>
    <d v="2018-08-28T00:00:00"/>
    <s v="17th October,2018"/>
    <d v="2018-10-17T00:00:00"/>
    <s v="Cherubet Tecla"/>
    <s v="Female"/>
    <s v="99999"/>
    <s v="707035323"/>
    <s v="707035323"/>
    <s v=""/>
    <s v=""/>
    <n v="35.282518000000003"/>
    <n v="5.8685000000000001E-2"/>
    <s v="Nandi"/>
    <s v="Tinderet"/>
    <s v="Kabirer"/>
    <s v="Cherondo"/>
    <s v="4"/>
    <s v="John Bett"/>
    <s v="Lena Chepchirchir"/>
    <s v="707616055"/>
    <s v="Informal Business"/>
    <x v="1"/>
  </r>
  <r>
    <s v="VPA6"/>
    <s v="KE-NAN-1810-24608"/>
    <x v="1"/>
    <s v=""/>
    <s v="31st August,2018"/>
    <d v="2018-08-31T00:00:00"/>
    <s v="20th October,2018"/>
    <d v="2018-10-20T00:00:00"/>
    <s v="Cheruiyot Pauline"/>
    <s v="Female"/>
    <s v="99999"/>
    <s v="716685706"/>
    <s v="716685706"/>
    <s v=""/>
    <s v=""/>
    <n v="35.279783000000002"/>
    <n v="6.6866999999999996E-2"/>
    <s v="Nandi"/>
    <s v="Tinderet"/>
    <s v="Kabirer"/>
    <s v="Setek"/>
    <s v="4"/>
    <s v="John Bett"/>
    <s v="Purity Chepkosgei"/>
    <s v="707362859"/>
    <s v="Informal Business"/>
    <x v="1"/>
  </r>
  <r>
    <s v="VPA6"/>
    <s v="KE-NAN-1810-24609"/>
    <x v="1"/>
    <s v=""/>
    <s v="1st September,2018"/>
    <d v="2018-09-01T00:00:00"/>
    <s v="21st October,2018"/>
    <d v="2018-10-21T00:00:00"/>
    <s v="Cherobon Tecla"/>
    <s v="Female"/>
    <s v="99999"/>
    <s v="787149815"/>
    <s v="787149815"/>
    <s v=""/>
    <s v=""/>
    <n v="35.274470000000001"/>
    <n v="5.5578000000000002E-2"/>
    <s v="Nandi"/>
    <s v="Tinderet"/>
    <s v="Kabirer"/>
    <s v="Kolonget"/>
    <s v="4"/>
    <s v="John Bett"/>
    <s v="Henry Lagat"/>
    <s v="788733013"/>
    <s v="Informal Business"/>
    <x v="1"/>
  </r>
  <r>
    <s v="VPA6"/>
    <s v="KE-NAN-1810-24610"/>
    <x v="1"/>
    <s v=""/>
    <s v="1st September,2018"/>
    <d v="2018-09-01T00:00:00"/>
    <s v="21st October,2018"/>
    <d v="2018-10-21T00:00:00"/>
    <s v="Kurgat Dina"/>
    <s v="Female"/>
    <s v="99999"/>
    <s v="703328333"/>
    <s v="703328333"/>
    <s v=""/>
    <s v=""/>
    <n v="35.277748000000003"/>
    <n v="5.4585000000000002E-2"/>
    <s v="Nandi"/>
    <s v="Tinderet"/>
    <s v="Kabirer"/>
    <s v="Chereres"/>
    <s v="4"/>
    <s v="John Bett"/>
    <s v="John Bett"/>
    <s v="727402779"/>
    <s v="Informal Business"/>
    <x v="1"/>
  </r>
  <r>
    <s v="VPA6"/>
    <s v="KE-NAN-1810-24611"/>
    <x v="0"/>
    <s v="Under Verification"/>
    <s v="21st October,2018"/>
    <d v="2018-10-21T00:00:00"/>
    <s v="21st October,2018"/>
    <d v="2018-10-21T00:00:00"/>
    <s v="Jepkoech Philister"/>
    <s v="Female"/>
    <s v="5600957"/>
    <s v="0716698419"/>
    <s v="716698419"/>
    <s v=""/>
    <s v=""/>
    <n v="35.276608000000003"/>
    <n v="5.7134999999999998E-2"/>
    <s v="Nandi"/>
    <s v="Tinderet"/>
    <s v="Kabirer"/>
    <s v="Kolonget"/>
    <s v="4"/>
    <s v="John Bett"/>
    <s v="Henry Lagat"/>
    <s v="788733013"/>
    <s v="Informal Business"/>
    <x v="1"/>
  </r>
  <r>
    <s v="VPA6"/>
    <s v="KE-NAN-1810-24612"/>
    <x v="2"/>
    <s v="Abandoned"/>
    <s v="1st September,2018"/>
    <d v="2018-09-01T00:00:00"/>
    <s v="21st October,2018"/>
    <d v="2018-10-21T00:00:00"/>
    <s v="Cherop Sarah"/>
    <s v="Female"/>
    <s v="99999"/>
    <s v="736082539"/>
    <s v="736082539"/>
    <s v=""/>
    <s v=""/>
    <n v="35.278880000000001"/>
    <n v="6.0608000000000002E-2"/>
    <s v="Nandi"/>
    <s v="Tinderet"/>
    <s v="Kabirer"/>
    <s v="Setek"/>
    <s v="4"/>
    <s v="John Bett"/>
    <s v="John Bett"/>
    <s v="727402779"/>
    <s v="Informal Business"/>
    <x v="1"/>
  </r>
  <r>
    <s v="VPA6"/>
    <s v="KE-NAN-1811-24613"/>
    <x v="1"/>
    <s v=""/>
    <s v="21st October,2018"/>
    <d v="2018-10-21T00:00:00"/>
    <s v="23rd November,2018"/>
    <d v="2018-11-23T00:00:00"/>
    <s v="Saina Hallen Chesang"/>
    <s v="Female"/>
    <s v="11506405"/>
    <s v="0714250712"/>
    <s v="714250712"/>
    <s v=""/>
    <s v="716877101"/>
    <n v="35.284041999999999"/>
    <n v="6.3951999999999995E-2"/>
    <s v="Nandi"/>
    <s v="Tinderet"/>
    <s v="Kabirer"/>
    <s v="Setek"/>
    <s v="4"/>
    <s v="John Bett"/>
    <s v="Purity Chepkosgei"/>
    <s v="707362859"/>
    <s v="Informal Business"/>
    <x v="1"/>
  </r>
  <r>
    <s v="VPA6"/>
    <s v="KE-NAN-1810-24597"/>
    <x v="0"/>
    <s v="Under Verification"/>
    <s v="19th October,2018"/>
    <d v="2018-10-19T00:00:00"/>
    <s v="19th October,2018"/>
    <d v="2018-10-19T00:00:00"/>
    <s v="Chebet Evaline"/>
    <s v="Female"/>
    <s v="24318939"/>
    <s v="725566405"/>
    <s v="725566405"/>
    <s v=""/>
    <s v=""/>
    <n v="35.290712999999997"/>
    <n v="6.9705000000000003E-2"/>
    <s v="Nandi"/>
    <s v="Tinderet"/>
    <s v="Kabirer"/>
    <s v="Setek"/>
    <n v="4"/>
    <s v="John Bett"/>
    <s v="Alice  Mutai"/>
    <s v="782079330"/>
    <s v="Informal Business"/>
    <x v="1"/>
  </r>
  <r>
    <s v="VPA6"/>
    <s v="KE-NAN-1810-24598"/>
    <x v="1"/>
    <s v=""/>
    <s v="21st October,2018"/>
    <d v="2018-10-21T00:00:00"/>
    <s v="21st October,2018"/>
    <d v="2018-10-21T00:00:00"/>
    <s v="Moso Pricilla"/>
    <s v="Female"/>
    <s v="8590411"/>
    <s v="0711867538"/>
    <s v="711867538"/>
    <s v=""/>
    <s v=""/>
    <n v="35.284393000000001"/>
    <n v="6.3003000000000003E-2"/>
    <s v="Nandi"/>
    <s v="Tinderet"/>
    <s v="Kabirer"/>
    <s v="Setek"/>
    <s v="4"/>
    <s v="John Bett"/>
    <s v="Alice  Mutai"/>
    <s v="782079330"/>
    <s v="Informal Business"/>
    <x v="1"/>
  </r>
  <r>
    <s v="VPA6"/>
    <s v="KE-NAN-1810-24614"/>
    <x v="1"/>
    <s v=""/>
    <s v="28th August,2018"/>
    <d v="2018-08-28T00:00:00"/>
    <s v="17th October,2018"/>
    <d v="2018-10-17T00:00:00"/>
    <s v="Cherubet Teclah"/>
    <s v="Female"/>
    <s v="99999"/>
    <s v="786712795"/>
    <s v="786712795"/>
    <s v=""/>
    <s v=""/>
    <n v="35.282648000000002"/>
    <n v="5.8630000000000002E-2"/>
    <s v="Nandi"/>
    <s v="Tinderet"/>
    <s v="Kabirer"/>
    <s v="Cherondo"/>
    <s v="4"/>
    <s v="John Bett"/>
    <s v="Emmanuel  Lagat"/>
    <s v="726149945"/>
    <s v="Informal Business"/>
    <x v="1"/>
  </r>
  <r>
    <s v="VPA6"/>
    <s v="KE-NAN-1710-24615"/>
    <x v="1"/>
    <s v=""/>
    <s v="17th October,2017"/>
    <d v="2017-10-17T00:00:00"/>
    <s v="17th October,2017"/>
    <d v="2017-10-17T00:00:00"/>
    <s v="Ngeny Jane"/>
    <s v="Female"/>
    <s v="26291077"/>
    <s v="0787374107"/>
    <s v="787374107"/>
    <s v=""/>
    <s v=""/>
    <n v="35.282173"/>
    <n v="5.9846999999999997E-2"/>
    <s v="Nandi"/>
    <s v="Tinderet"/>
    <s v="Kabirer"/>
    <s v="Cherondo"/>
    <s v="4"/>
    <s v="John Bett"/>
    <s v="Emmanuel Lagat"/>
    <s v="726149945"/>
    <s v="Informal Business"/>
    <x v="1"/>
  </r>
  <r>
    <s v="VPA6"/>
    <s v="KE-NAN-1810-24601"/>
    <x v="0"/>
    <s v="Under Verification"/>
    <s v="21st October,2018"/>
    <d v="2018-10-21T00:00:00"/>
    <s v="21st October,2018"/>
    <d v="2018-10-21T00:00:00"/>
    <s v="Cherobon Veronica"/>
    <s v="Female"/>
    <s v="27580063"/>
    <s v="704800109"/>
    <s v="7044800109"/>
    <s v=""/>
    <s v=""/>
    <n v="35.291173000000001"/>
    <n v="7.3663000000000006E-2"/>
    <s v="Nandi"/>
    <s v="Tinderet"/>
    <s v="Kabirer"/>
    <s v="Setek"/>
    <n v="4"/>
    <s v="John Bett"/>
    <s v="Luke Kirwa"/>
    <s v="786934597"/>
    <s v="Informal Business"/>
    <x v="1"/>
  </r>
  <r>
    <s v="VPA6"/>
    <s v="KE-NAN-1810-27804"/>
    <x v="1"/>
    <s v=""/>
    <s v="29th August,2018"/>
    <d v="2018-08-29T00:00:00"/>
    <s v="18th October,2018"/>
    <d v="2018-10-18T00:00:00"/>
    <s v="Cherubet Dina"/>
    <s v="Female"/>
    <s v="12468808"/>
    <s v="701441737"/>
    <s v="701441737"/>
    <s v=""/>
    <s v=""/>
    <n v="35.270499000000001"/>
    <n v="6.7031999999999994E-2"/>
    <s v="Nandi"/>
    <s v="Nandi Hills"/>
    <s v="Siret"/>
    <s v="Cheptabach"/>
    <s v="4"/>
    <s v="John Bett"/>
    <s v="Lena Chepchirchir"/>
    <s v="707616055"/>
    <s v="Informal Business"/>
    <x v="1"/>
  </r>
  <r>
    <s v="VPA6"/>
    <s v="KE-LAI-1809-24352"/>
    <x v="1"/>
    <s v=""/>
    <s v="14th August,2018"/>
    <d v="2018-08-14T00:00:00"/>
    <s v="10th September,2018"/>
    <d v="2018-09-10T00:00:00"/>
    <s v="Kabiro Ngure John"/>
    <s v="Male"/>
    <s v="237895"/>
    <s v="706202013"/>
    <s v="706202013"/>
    <s v=""/>
    <s v="706202013"/>
    <n v="37.029617000000002"/>
    <n v="-3.4674999999999997E-2"/>
    <s v="Laikipia"/>
    <s v="Laikipia East"/>
    <s v="Thingithu"/>
    <s v="Sweetwater"/>
    <s v="12"/>
    <s v="Rural Green Energy Services"/>
    <s v="Samuel Migwi"/>
    <s v="725647705"/>
    <s v="Informal Business"/>
    <x v="0"/>
  </r>
  <r>
    <s v="VPA6"/>
    <s v="KE-NYE-1810-24353"/>
    <x v="0"/>
    <s v="Non Compliant"/>
    <s v="6th September,2018"/>
    <d v="2018-09-06T00:00:00"/>
    <s v="2nd October,2018"/>
    <d v="2018-10-02T00:00:00"/>
    <s v="Kariuki Mumbi Grace"/>
    <s v="Female"/>
    <s v="99999"/>
    <s v="723668323"/>
    <s v="723668323"/>
    <s v=""/>
    <s v=""/>
    <n v="37.046928000000001"/>
    <n v="-0.53091999999999995"/>
    <s v="Nyeri"/>
    <s v="Mukurweni"/>
    <s v="Mukurweini"/>
    <s v="Gatura"/>
    <n v="12"/>
    <s v="Rural Green Energy Services"/>
    <s v="Samuel Migwi"/>
    <s v="725647705"/>
    <s v="Informal Business"/>
    <x v="0"/>
  </r>
  <r>
    <s v="VPA6"/>
    <s v="KE-NAN-1810-27800"/>
    <x v="1"/>
    <s v=""/>
    <s v="29th August,2018"/>
    <d v="2018-08-29T00:00:00"/>
    <s v="18th October,2018"/>
    <d v="2018-10-18T00:00:00"/>
    <s v="Cherono Rosebella"/>
    <s v="Female"/>
    <s v="25561768"/>
    <s v="725664335"/>
    <s v="708167281"/>
    <s v=""/>
    <s v=""/>
    <n v="35.271369999999997"/>
    <n v="6.7720000000000002E-2"/>
    <s v="Nandi"/>
    <s v="Nandi Hills"/>
    <s v="Siret"/>
    <s v="Cheptabach"/>
    <s v="4"/>
    <s v="John Bett"/>
    <s v="Jonathan Tabut"/>
    <s v="734751209"/>
    <s v="Informal Business"/>
    <x v="1"/>
  </r>
  <r>
    <s v="VPA6"/>
    <s v="KE-NAN-1810-024554"/>
    <x v="1"/>
    <s v=""/>
    <s v="30th August,2018"/>
    <d v="2018-08-30T00:00:00"/>
    <s v="19th October,2018"/>
    <d v="2018-10-19T00:00:00"/>
    <s v="Kurgat Salina"/>
    <s v="Female"/>
    <s v="99999"/>
    <s v="714164269"/>
    <s v="714164269"/>
    <s v=""/>
    <s v=""/>
    <n v="35.273584"/>
    <n v="6.2364000000000003E-2"/>
    <s v="Nandi"/>
    <s v="Tinderet"/>
    <s v="Tinderet"/>
    <s v="Kolonget"/>
    <s v="4"/>
    <s v="Jonathan Tabut"/>
    <s v="Jonathan Tabut"/>
    <s v="701392384"/>
    <s v="Informal Business"/>
    <x v="1"/>
  </r>
  <r>
    <s v="VPA6"/>
    <s v="KE-NAN-1811-024543"/>
    <x v="1"/>
    <s v=""/>
    <s v="19th October,2018"/>
    <d v="2018-10-19T00:00:00"/>
    <s v="23rd November,2018"/>
    <d v="2018-11-23T00:00:00"/>
    <s v="Choge Emily"/>
    <s v="Female"/>
    <s v="24318606"/>
    <s v="0739723137"/>
    <s v="739723137"/>
    <s v=""/>
    <s v=""/>
    <n v="35.272919999999999"/>
    <n v="6.1600000000000002E-2"/>
    <s v="Nandi"/>
    <s v="Tinderet"/>
    <s v="Tinderet"/>
    <s v="Kolonget"/>
    <s v="4"/>
    <s v="John Bett"/>
    <s v="John Bett"/>
    <s v="727402779"/>
    <s v="Informal Business"/>
    <x v="1"/>
  </r>
  <r>
    <s v="VPA6"/>
    <s v="KE-NAN-1810-024558"/>
    <x v="1"/>
    <s v=""/>
    <s v="30th August,2018"/>
    <d v="2018-08-30T00:00:00"/>
    <s v="19th October,2018"/>
    <d v="2018-10-19T00:00:00"/>
    <s v="Maritim Vailet"/>
    <s v="Female"/>
    <s v="99999"/>
    <s v="724381013"/>
    <s v="724381013"/>
    <s v=""/>
    <s v=""/>
    <n v="35.273721999999999"/>
    <n v="7.4230000000000004E-2"/>
    <s v="Nandi"/>
    <s v="Nandi Hills"/>
    <s v="Tinderet"/>
    <s v="Kolonget"/>
    <s v="4"/>
    <s v="Alice Mutai"/>
    <s v="Alice  Mutai"/>
    <s v="704382145"/>
    <s v="Informal Business"/>
    <x v="1"/>
  </r>
  <r>
    <s v="VPA6"/>
    <s v="KE-NAN-1810-024555"/>
    <x v="1"/>
    <s v=""/>
    <s v="30th August,2018"/>
    <d v="2018-08-30T00:00:00"/>
    <s v="19th October,2018"/>
    <d v="2018-10-19T00:00:00"/>
    <s v="Chepkoech Selly"/>
    <s v="Female"/>
    <s v="23887059"/>
    <s v="717593241"/>
    <s v="717593241"/>
    <s v=""/>
    <s v=""/>
    <n v="35.274165000000004"/>
    <n v="6.3756999999999994E-2"/>
    <s v="Nandi"/>
    <s v="Tinderet"/>
    <s v="Tinderet"/>
    <s v="Kolonget"/>
    <s v="4"/>
    <s v="Simion Kiprop"/>
    <s v="Simion Kiprop"/>
    <s v="704382145"/>
    <s v="Informal Business"/>
    <x v="1"/>
  </r>
  <r>
    <s v="VPA6"/>
    <s v="KE-NAN-1810-024561"/>
    <x v="1"/>
    <s v=""/>
    <s v="18th October,2018"/>
    <d v="2018-10-18T00:00:00"/>
    <s v="18th October,2018"/>
    <d v="2018-10-18T00:00:00"/>
    <s v="Jeptoo Jackline"/>
    <s v="Female"/>
    <s v="26594336"/>
    <s v="723513776"/>
    <s v="723513776"/>
    <s v=""/>
    <s v=""/>
    <n v="35.267795"/>
    <n v="6.7125000000000004E-2"/>
    <s v="Nandi"/>
    <s v="Tinderet"/>
    <s v="Tindiret"/>
    <s v="Kolonget"/>
    <n v="4"/>
    <s v="Simon Kiprop"/>
    <s v="Mercy Cheruto"/>
    <s v="704382145"/>
    <s v="Informal Business"/>
    <x v="1"/>
  </r>
  <r>
    <s v="VPA6"/>
    <s v="KE-NAN-1810-024550"/>
    <x v="2"/>
    <s v="Abandoned"/>
    <s v="30th August,2018"/>
    <d v="2018-08-30T00:00:00"/>
    <s v="19th October,2018"/>
    <d v="2018-10-19T00:00:00"/>
    <s v="Choge Nancy"/>
    <s v="Female"/>
    <s v="28517948"/>
    <s v="717593241"/>
    <s v="717593241"/>
    <s v=""/>
    <s v=""/>
    <n v="35.273212999999998"/>
    <n v="6.2413999999999997E-2"/>
    <s v="Nandi"/>
    <s v="Tinderet"/>
    <s v="Tinderet"/>
    <s v="Kolonget"/>
    <s v="4"/>
    <s v="Simion Kiprop"/>
    <s v="Simion Kiprop"/>
    <s v="704382145"/>
    <s v="Informal Business"/>
    <x v="1"/>
  </r>
  <r>
    <s v="VPA6"/>
    <s v="KE-THA-1809-23116"/>
    <x v="1"/>
    <s v=""/>
    <s v="15th August,2018"/>
    <d v="2018-08-15T00:00:00"/>
    <s v="15th September,2018"/>
    <d v="2018-09-15T00:00:00"/>
    <s v="Kathenya Kinyua Morris"/>
    <s v="Female"/>
    <s v="23426274"/>
    <s v="723371220"/>
    <s v="723371220"/>
    <s v=""/>
    <s v="725270151"/>
    <n v="37.697698000000003"/>
    <n v="-0.24080299999999999"/>
    <s v="Tharaka-Nithi"/>
    <s v="Maara"/>
    <s v="Kirumi"/>
    <s v="Kauri"/>
    <s v="8"/>
    <s v="Gilbert Mugendi"/>
    <s v="Gilbert  Mugendi"/>
    <s v="720829834"/>
    <s v="Informal Business"/>
    <x v="0"/>
  </r>
  <r>
    <s v="VPA6"/>
    <s v="KE-NAN-1810-27815"/>
    <x v="1"/>
    <s v=""/>
    <s v="29th August,2018"/>
    <d v="2018-08-29T00:00:00"/>
    <s v="18th October,2018"/>
    <d v="2018-10-18T00:00:00"/>
    <s v="Chepkosgei Josphine"/>
    <s v="Female"/>
    <s v="99999"/>
    <s v="708263038"/>
    <s v="708263038"/>
    <s v=""/>
    <s v=""/>
    <n v="35.266188"/>
    <n v="6.0171000000000002E-2"/>
    <s v="Nandi"/>
    <s v="Nandi Hills"/>
    <s v="Siret"/>
    <s v="Cheptabach"/>
    <s v="4"/>
    <s v="John Bett"/>
    <s v="Emmanuel  Lagat"/>
    <s v="726149945"/>
    <s v="Informal Business"/>
    <x v="1"/>
  </r>
  <r>
    <s v="VPA6"/>
    <s v="KE-NAN-1810-024590"/>
    <x v="1"/>
    <s v=""/>
    <s v="15th May,2018"/>
    <d v="2018-05-15T00:00:00"/>
    <s v="25th October,2018"/>
    <d v="2018-10-25T00:00:00"/>
    <s v="Too Monica"/>
    <s v="Female"/>
    <s v="5591473"/>
    <s v="729759447"/>
    <s v="729759447"/>
    <s v=""/>
    <s v="710510191"/>
    <n v="35.27975"/>
    <n v="6.9897000000000001E-2"/>
    <s v="Nandi"/>
    <s v="Tinderet"/>
    <s v="Tinderet"/>
    <s v="Setek"/>
    <s v="4"/>
    <s v="Simion Kiprop"/>
    <s v="Simion Kiprop"/>
    <s v="704382145"/>
    <s v="Informal Business"/>
    <x v="1"/>
  </r>
  <r>
    <s v="VPA6"/>
    <s v="KE-NAN-1801-024591"/>
    <x v="1"/>
    <s v=""/>
    <s v="23rd November,2017"/>
    <d v="2017-11-23T00:00:00"/>
    <s v="28th January,2018"/>
    <d v="2018-01-28T00:00:00"/>
    <s v="Cheres Alice"/>
    <s v="Female"/>
    <s v="3861888"/>
    <s v="714511442"/>
    <s v="714511442"/>
    <s v=""/>
    <s v=""/>
    <n v="35.281416999999998"/>
    <n v="5.9270000000000003E-2"/>
    <s v="Nandi"/>
    <s v="Tinderet"/>
    <s v="Tinderet"/>
    <s v="Cherondo"/>
    <s v="4"/>
    <s v="Simion Kiprop"/>
    <s v="Mercy Cheruto"/>
    <s v="723034426"/>
    <s v="Informal Business"/>
    <x v="1"/>
  </r>
  <r>
    <s v="VPA6"/>
    <s v="KE-TAI-1810-18459"/>
    <x v="1"/>
    <s v=""/>
    <s v="25th January,2018"/>
    <d v="2018-01-25T00:00:00"/>
    <s v="25th October,2018"/>
    <d v="2018-10-25T00:00:00"/>
    <s v="Maghema Peter Mghana"/>
    <s v="Male"/>
    <s v="9032703"/>
    <s v="722955320"/>
    <s v="722955320"/>
    <s v=""/>
    <s v=""/>
    <n v="38.359279000000001"/>
    <n v="-3.4437829999999998"/>
    <s v="Taita/Taveta"/>
    <s v="Mwatate"/>
    <s v="Kishamba"/>
    <s v="Ilole Mbale"/>
    <s v="10"/>
    <s v="Stephen Nyange"/>
    <s v="Stephen Nyange"/>
    <s v="710865305"/>
    <s v="Informal Business"/>
    <x v="0"/>
  </r>
  <r>
    <s v="VPA6"/>
    <s v="KE-TAI-1810-18460"/>
    <x v="1"/>
    <s v=""/>
    <s v="16th August,2018"/>
    <d v="2018-08-16T00:00:00"/>
    <s v="5th October,2018"/>
    <d v="2018-10-05T00:00:00"/>
    <s v="Ngerere Peter Mwamburi"/>
    <s v="Male"/>
    <s v="8905432"/>
    <s v="727997663"/>
    <s v="727997663"/>
    <s v=""/>
    <s v=""/>
    <n v="38.342581000000003"/>
    <n v="-3.4678629999999999"/>
    <s v="Taita/Taveta"/>
    <s v="Mwatate"/>
    <s v="Chawia"/>
    <s v="Dawida"/>
    <s v="8"/>
    <s v="Stephen Nyange"/>
    <s v="Stephen Nyange"/>
    <s v="710865305"/>
    <s v="Informal Business"/>
    <x v="0"/>
  </r>
  <r>
    <s v="VPA6"/>
    <s v="KE-NAN-1810-024502"/>
    <x v="1"/>
    <s v=""/>
    <s v="16th October,2017"/>
    <d v="2017-10-16T00:00:00"/>
    <s v="28th October,2018"/>
    <d v="2018-10-28T00:00:00"/>
    <s v="Barno Helen"/>
    <s v="Female"/>
    <s v="71168905"/>
    <s v="0713841620"/>
    <s v="713841620"/>
    <s v=""/>
    <s v="797755876"/>
    <n v="35.280613000000002"/>
    <n v="6.9328000000000001E-2"/>
    <s v="Nandi"/>
    <s v="Tinderet"/>
    <s v="Tindiret"/>
    <s v="Setek"/>
    <s v="4"/>
    <s v="Simion Kiprop"/>
    <s v="Simion Kiprop"/>
    <s v="704382145"/>
    <s v="Informal Business"/>
    <x v="1"/>
  </r>
  <r>
    <s v="VPA6"/>
    <s v="KE-NAN-1810-024592"/>
    <x v="0"/>
    <s v="Under Verification"/>
    <s v="20th May,2018"/>
    <d v="2018-05-20T00:00:00"/>
    <s v="26th October,2018"/>
    <d v="2018-10-26T00:00:00"/>
    <s v="Chuma Dia"/>
    <s v="Female"/>
    <s v="5591245"/>
    <s v="726281279"/>
    <s v="725671539"/>
    <s v=""/>
    <s v="724417015"/>
    <n v="35.267178000000001"/>
    <n v="6.4647999999999997E-2"/>
    <s v="Nandi"/>
    <s v="Tinderet"/>
    <s v="Tindiret"/>
    <s v="Setek"/>
    <n v="4"/>
    <s v="Simion kiprop"/>
    <s v="Simion Kiprop"/>
    <s v="704382145"/>
    <s v="Informal Business"/>
    <x v="1"/>
  </r>
  <r>
    <s v="VPA6"/>
    <s v="KE-THA-1809-18900"/>
    <x v="1"/>
    <s v=""/>
    <s v="30th August,2018"/>
    <d v="2018-08-30T00:00:00"/>
    <s v="30th September,2018"/>
    <d v="2018-09-30T00:00:00"/>
    <s v="Mukembu Gitari Fredrick"/>
    <s v="Male"/>
    <s v="4320758"/>
    <s v="0733883906"/>
    <s v="733883906"/>
    <s v=""/>
    <s v="710489006"/>
    <n v="37.612800999999997"/>
    <n v="-0.38239400000000001"/>
    <s v="Tharaka-Nithi"/>
    <s v="Chuka"/>
    <s v="Magumoni"/>
    <s v="Kiracha"/>
    <s v="8"/>
    <s v="David chege"/>
    <s v="David Chege Wangui"/>
    <s v=""/>
    <s v="Informal Business"/>
    <x v="1"/>
  </r>
  <r>
    <s v="VPA6"/>
    <s v="KE-MUR-1810-23025"/>
    <x v="1"/>
    <s v=""/>
    <s v="29th September,2018"/>
    <d v="2018-09-29T00:00:00"/>
    <s v="15th October,2018"/>
    <d v="2018-10-15T00:00:00"/>
    <s v="Mutoma Joshua"/>
    <s v="Male"/>
    <s v="99999"/>
    <s v="720562644"/>
    <s v="720562644"/>
    <s v=""/>
    <s v=""/>
    <n v="37.151786000000001"/>
    <n v="-0.81979500000000005"/>
    <s v="Murang'a"/>
    <s v="Maragua"/>
    <s v="Gikindu"/>
    <s v="Pioneer"/>
    <s v="24"/>
    <s v="Green Action Network Ltd"/>
    <s v="Edwine Joseph Majale Okinda"/>
    <s v="722490129"/>
    <s v="Informal Business"/>
    <x v="0"/>
  </r>
  <r>
    <s v="VPA6"/>
    <s v="KE-UAS-1810-17765"/>
    <x v="1"/>
    <s v=""/>
    <s v="12th August,2018"/>
    <d v="2018-08-12T00:00:00"/>
    <s v="9th October,2018"/>
    <d v="2018-10-09T00:00:00"/>
    <s v="Kipronoh Selly"/>
    <s v="Female"/>
    <s v="99999"/>
    <s v="719423147"/>
    <s v="719423147"/>
    <s v=""/>
    <s v=""/>
    <n v="35.259129999999999"/>
    <n v="0.54583999999999999"/>
    <s v="Uasin Gishu"/>
    <s v="Soy"/>
    <s v="Kiplombe"/>
    <s v="Kiplombe"/>
    <n v="12"/>
    <s v="Daniel Bartilol"/>
    <s v="Daniel Bartilol"/>
    <s v="724427455"/>
    <s v="Informal Business"/>
    <x v="0"/>
  </r>
  <r>
    <s v="VPA6"/>
    <s v="KE-UAS-1810-27856"/>
    <x v="1"/>
    <s v=""/>
    <s v="1st August,2018"/>
    <d v="2018-08-01T00:00:00"/>
    <s v="15th October,2018"/>
    <d v="2018-10-15T00:00:00"/>
    <s v="Ronoh Solomon Kipchoge"/>
    <s v="Male"/>
    <s v="99999"/>
    <s v="724086911"/>
    <s v="724086911"/>
    <s v=""/>
    <s v=""/>
    <n v="35.301046999999997"/>
    <n v="0.59467499999999995"/>
    <s v="Uasin Gishu"/>
    <s v="Soy"/>
    <s v="Kiplombe"/>
    <s v="Chepsirya"/>
    <s v="10"/>
    <s v="Ambrose Koech"/>
    <s v="Ambrose Koech"/>
    <s v="723664529"/>
    <s v="Informal Business"/>
    <x v="0"/>
  </r>
  <r>
    <s v="VPA6"/>
    <s v="KE-UAS-1810-17573"/>
    <x v="1"/>
    <s v=""/>
    <s v="2nd August,2018"/>
    <d v="2018-08-02T00:00:00"/>
    <s v="1st October,2018"/>
    <d v="2018-10-01T00:00:00"/>
    <s v="Sang Dorcas"/>
    <s v="Female"/>
    <s v="99999"/>
    <s v="722998238"/>
    <s v="722998238"/>
    <s v=""/>
    <s v=""/>
    <n v="35.302435000000003"/>
    <n v="0.60048000000000001"/>
    <s v="Uasin Gishu"/>
    <s v="Soy"/>
    <s v="Kiplombe"/>
    <s v="Chepsirya"/>
    <s v="10"/>
    <s v="Ambrose Koech"/>
    <s v="Ambrose Koech"/>
    <s v="723664529"/>
    <s v="Informal Business"/>
    <x v="0"/>
  </r>
  <r>
    <s v="VPA6"/>
    <s v="KE-NYA-1811-18375"/>
    <x v="1"/>
    <s v=""/>
    <s v="21st August,2018"/>
    <d v="2018-08-21T00:00:00"/>
    <s v="5th November,2018"/>
    <d v="2018-11-05T00:00:00"/>
    <s v="Kibuku Geoffrey Kamore"/>
    <s v="Male"/>
    <s v="1083147"/>
    <s v="720473454"/>
    <s v="2.55E+11"/>
    <s v=""/>
    <s v="2.55E+11"/>
    <n v="36.390282999999997"/>
    <n v="-7.1804999999999994E-2"/>
    <s v="Nyandarua"/>
    <s v="Ol Joro Orok"/>
    <s v="Weru"/>
    <s v="Soilo Dam"/>
    <s v="8"/>
    <s v="KREEN"/>
    <s v="Francis Kinyanjui"/>
    <s v="254726985649"/>
    <s v="Informal Business"/>
    <x v="1"/>
  </r>
  <r>
    <s v="VPA6"/>
    <s v="KE-NYA-1805-25338"/>
    <x v="1"/>
    <s v=""/>
    <s v="25th April,2018"/>
    <d v="2018-04-25T00:00:00"/>
    <s v="1st May,2018"/>
    <d v="2018-05-01T00:00:00"/>
    <s v="Evans Obegi Obegi"/>
    <s v="Male"/>
    <s v="9149370"/>
    <s v="0714256248"/>
    <s v="714256248"/>
    <s v=""/>
    <s v="702976697"/>
    <n v="34.860236999999998"/>
    <n v="-0.636938"/>
    <s v="Nyamira"/>
    <s v="Manga"/>
    <s v="Central Kituku"/>
    <s v="Morambo"/>
    <n v="16"/>
    <s v="George Odhiambo"/>
    <s v="George Odhiambo"/>
    <s v="729996948"/>
    <s v="Informal Business"/>
    <x v="0"/>
  </r>
  <r>
    <s v="VPA6"/>
    <s v="KE-TRA-1811-27908"/>
    <x v="1"/>
    <s v=""/>
    <s v="18th September,2018"/>
    <d v="2018-09-18T00:00:00"/>
    <s v="7th November,2018"/>
    <d v="2018-11-07T00:00:00"/>
    <s v="Barasa Barasa"/>
    <s v="Male"/>
    <s v="99999"/>
    <s v="729959371"/>
    <s v="729959371"/>
    <s v=""/>
    <s v=""/>
    <n v="34.934666999999997"/>
    <n v="0.896532"/>
    <s v="Trans Nzoia"/>
    <s v="Kiminini"/>
    <s v="Transnzoia West"/>
    <s v="Kiminini"/>
    <s v="6"/>
    <s v="John Kariuki"/>
    <s v="John Kariuki"/>
    <s v="726657561"/>
    <s v="Informal Business"/>
    <x v="0"/>
  </r>
  <r>
    <s v="VPA6"/>
    <s v="KE-KIA-1810-25896"/>
    <x v="1"/>
    <s v=""/>
    <s v="1st October,2018"/>
    <d v="2018-10-01T00:00:00"/>
    <s v="23rd October,2018"/>
    <d v="2018-10-23T00:00:00"/>
    <s v="Kinyanjui Annie Wairimu"/>
    <s v="Female"/>
    <s v="3625206"/>
    <s v="724707185"/>
    <s v="724707185"/>
    <s v=""/>
    <s v="719396704"/>
    <n v="36.886082999999999"/>
    <n v="-1.000672"/>
    <s v="Kiambu"/>
    <s v="Gatundu South"/>
    <s v="Gatundu South"/>
    <s v="Karingaini"/>
    <s v="10"/>
    <s v="James Njoroge Wainaina"/>
    <s v="James Njoroge Wainaina"/>
    <s v="724760944"/>
    <s v="Informal Business"/>
    <x v="0"/>
  </r>
  <r>
    <s v="VPA6"/>
    <s v="KE-BOM-1810-26234"/>
    <x v="1"/>
    <s v=""/>
    <s v="1st September,2018"/>
    <d v="2018-09-01T00:00:00"/>
    <s v="1st October,2018"/>
    <d v="2018-10-01T00:00:00"/>
    <s v="Ngeno Wilfred Kipkirui"/>
    <s v="Male"/>
    <s v="26124599"/>
    <s v="725430839"/>
    <s v="725430839"/>
    <s v=""/>
    <s v=""/>
    <n v="35.100268999999997"/>
    <n v="-0.68920800000000004"/>
    <s v="Bomet"/>
    <s v="Sotik"/>
    <s v="Chemagel"/>
    <s v="Kiptulwa"/>
    <s v="12"/>
    <s v="Philip Kiget"/>
    <s v=""/>
    <s v=""/>
    <s v="Informal Business"/>
    <x v="0"/>
  </r>
  <r>
    <s v="VPA6"/>
    <s v="KE-KIA-1811-25903"/>
    <x v="1"/>
    <s v=""/>
    <s v="20th October,2018"/>
    <d v="2018-10-20T00:00:00"/>
    <s v="8th November,2018"/>
    <d v="2018-11-08T00:00:00"/>
    <s v="Mungai Agnes Wanjiru"/>
    <s v="Female"/>
    <s v="99999"/>
    <s v="722254243"/>
    <s v="722254243"/>
    <s v=""/>
    <s v="722586958"/>
    <n v="36.608533999999999"/>
    <n v="-1.2056880000000001"/>
    <s v="Kiambu"/>
    <s v="Limuru"/>
    <s v="Ndeiya"/>
    <s v="Thigio"/>
    <s v="10"/>
    <s v="Edwine J M Okinda"/>
    <s v="Edwine Joseph Majale Okinda"/>
    <s v="725335114"/>
    <s v="Informal Business"/>
    <x v="1"/>
  </r>
  <r>
    <s v="VPA6"/>
    <s v="KE-THA-1809-23115"/>
    <x v="1"/>
    <s v=""/>
    <s v="19th August,2018"/>
    <d v="2018-08-19T00:00:00"/>
    <s v="20th September,2018"/>
    <d v="2018-09-20T00:00:00"/>
    <s v="Micheni Kaindi Catherine"/>
    <s v="Female"/>
    <s v="11259011"/>
    <s v="722255734"/>
    <s v="722255734"/>
    <s v=""/>
    <s v=""/>
    <n v="37.626783000000003"/>
    <n v="-0.21188399999999999"/>
    <s v="Tharaka-Nithi"/>
    <s v="Maara"/>
    <s v="Chogoria"/>
    <s v="Majira"/>
    <s v="8"/>
    <s v="Gilbert Mugendi"/>
    <s v="Patrick Mwangi"/>
    <s v="722782126"/>
    <s v="Informal Business"/>
    <x v="0"/>
  </r>
  <r>
    <s v="VPA6"/>
    <s v="KE-TAI-1810-27839"/>
    <x v="1"/>
    <s v=""/>
    <s v="16th September,2018"/>
    <d v="2018-09-16T00:00:00"/>
    <s v="16th October,2018"/>
    <d v="2018-10-16T00:00:00"/>
    <s v="Mtula Pascal Sio (Plant 2)"/>
    <s v="Male"/>
    <s v="13490563"/>
    <s v="720911826"/>
    <s v="720911826"/>
    <s v=""/>
    <s v="720911826"/>
    <n v="38.363100000000003"/>
    <n v="-3.405354"/>
    <s v="Taita/Taveta"/>
    <s v="Wundanyi"/>
    <s v="Wundanyi"/>
    <s v="Boma"/>
    <s v="12"/>
    <s v="Jotham Kaluma"/>
    <s v="Jotham Kaluma"/>
    <s v="728871871"/>
    <s v="Informal Business"/>
    <x v="0"/>
  </r>
  <r>
    <s v="VPA6"/>
    <s v="KE-NYA-1811-25064"/>
    <x v="1"/>
    <s v=""/>
    <s v="10th October,2018"/>
    <d v="2018-10-10T00:00:00"/>
    <s v="15th November,2018"/>
    <d v="2018-11-15T00:00:00"/>
    <s v="Munyi Peter Wangombe"/>
    <s v="Male"/>
    <s v="1155027"/>
    <s v="725466993"/>
    <s v="725466993"/>
    <s v=""/>
    <s v="721288736"/>
    <n v="36.415295999999998"/>
    <n v="2.4986000000000001E-2"/>
    <s v="Nyandarua"/>
    <s v="Ndaragwa"/>
    <s v="Mauro Inya"/>
    <s v="Ritaya North"/>
    <s v="8"/>
    <s v="KREEN"/>
    <s v="Francis Kinyanjui"/>
    <s v="726985649"/>
    <s v="Informal Business"/>
    <x v="1"/>
  </r>
  <r>
    <s v="VPA6"/>
    <s v="KE-TAI-1811-27904"/>
    <x v="1"/>
    <s v=""/>
    <s v="22nd October,2018"/>
    <d v="2018-10-22T00:00:00"/>
    <s v="19th November,2018"/>
    <d v="2018-11-19T00:00:00"/>
    <s v="Glorit Elizabeth Wagechi"/>
    <s v="Female"/>
    <s v="2323567"/>
    <s v="710865305"/>
    <s v="2.55E+11"/>
    <s v=""/>
    <s v=""/>
    <n v="38.314183999999997"/>
    <n v="-3.503647"/>
    <s v="Taita/Taveta"/>
    <s v="Mwatate"/>
    <s v="Bura"/>
    <s v="Mwazambo"/>
    <s v="10"/>
    <s v="Stephen Nyange"/>
    <s v="Stephen Nyange"/>
    <s v="254710865305"/>
    <s v="Informal Business"/>
    <x v="0"/>
  </r>
  <r>
    <s v="VPA6"/>
    <s v="KE-NYE-1810-21868"/>
    <x v="1"/>
    <s v=""/>
    <s v="12th September,2018"/>
    <d v="2018-09-12T00:00:00"/>
    <s v="15th October,2018"/>
    <d v="2018-10-15T00:00:00"/>
    <s v="Gateru Lucy Ngima"/>
    <s v="Female"/>
    <s v="99999"/>
    <s v="716292092"/>
    <s v="716292092"/>
    <s v=""/>
    <s v=""/>
    <n v="37.021487"/>
    <n v="-0.53771800000000003"/>
    <s v="Nyeri"/>
    <s v="Mukurweni"/>
    <s v="Gakindu"/>
    <s v="Kiawamururu"/>
    <s v="8"/>
    <s v="Simon Kuira"/>
    <s v="Simon Kuira"/>
    <s v="703796534"/>
    <s v="Informal Business"/>
    <x v="1"/>
  </r>
  <r>
    <s v="VPA6"/>
    <s v="KE-NYA-1811-25445"/>
    <x v="1"/>
    <s v=""/>
    <s v="14th October,2018"/>
    <d v="2018-10-14T00:00:00"/>
    <s v="15th November,2018"/>
    <d v="2018-11-15T00:00:00"/>
    <s v="Mwangi Moses Njuguna"/>
    <s v="Male"/>
    <s v="12485861"/>
    <s v="723411403"/>
    <s v="2.55E+11"/>
    <s v=""/>
    <s v="2.55E+11"/>
    <n v="36.499195"/>
    <n v="-0.21517500000000001"/>
    <s v="Nyandarua"/>
    <s v="Ndaragwa"/>
    <s v="Ndaragwa"/>
    <s v="Gitobu"/>
    <s v="10"/>
    <s v="Loise Gathoni Murigu"/>
    <s v="Loise Gathoni Murigu"/>
    <s v=""/>
    <s v="Informal Business"/>
    <x v="1"/>
  </r>
  <r>
    <s v="VPA6"/>
    <s v="KE-KIA-1811-27947"/>
    <x v="1"/>
    <s v=""/>
    <s v="2nd October,2018"/>
    <d v="2018-10-02T00:00:00"/>
    <s v="21st November,2018"/>
    <d v="2018-11-21T00:00:00"/>
    <s v="Kihanya Stephen W"/>
    <s v="Male"/>
    <s v="99999"/>
    <s v="224242522"/>
    <s v="2.55E+11"/>
    <s v=""/>
    <s v="2.55E+11"/>
    <n v="36.681576999999997"/>
    <n v="-1.229563"/>
    <s v="Kiambu"/>
    <s v="Kikuyu"/>
    <s v="Kikuyu"/>
    <s v="Ha Magu"/>
    <s v="10"/>
    <s v="John Kariuki"/>
    <s v="Kariuki John"/>
    <s v="254726657561"/>
    <s v="Informal Business"/>
    <x v="0"/>
  </r>
  <r>
    <s v="VPA6"/>
    <s v="KE-KER-1709-26223"/>
    <x v="1"/>
    <s v=""/>
    <s v="13th June,2017"/>
    <d v="2017-06-13T00:00:00"/>
    <s v="15th September,2017"/>
    <d v="2017-09-15T00:00:00"/>
    <s v="Lelgo Jane"/>
    <s v="Female"/>
    <s v="5722438"/>
    <s v="704412873"/>
    <s v="704412873"/>
    <s v=""/>
    <s v=""/>
    <n v="35.38447"/>
    <n v="-0.13338"/>
    <s v="Kericho"/>
    <s v="Kipkelion West"/>
    <s v="Kipteris"/>
    <s v="Kapngetuny"/>
    <s v="4"/>
    <s v="Benard Kirui"/>
    <s v="Benard Kirui"/>
    <s v=""/>
    <s v="Informal Business"/>
    <x v="1"/>
  </r>
  <r>
    <s v="VPA6"/>
    <s v="KE-KER-1711-25273"/>
    <x v="1"/>
    <s v=""/>
    <s v="4th September,2017"/>
    <d v="2017-09-04T00:00:00"/>
    <s v="15th November,2017"/>
    <d v="2017-11-15T00:00:00"/>
    <s v="Kirui Fancy Chepkoech"/>
    <s v="Female"/>
    <s v="26099551"/>
    <s v="727928548"/>
    <s v="727928548"/>
    <s v=""/>
    <s v=""/>
    <n v="35.390805"/>
    <n v="-0.12884000000000001"/>
    <s v="Kericho"/>
    <s v="Kipkelion West"/>
    <s v="Kipteris"/>
    <s v="Kimugul"/>
    <s v="4"/>
    <s v="Josphat Langat"/>
    <s v="Josphat Langat"/>
    <s v=""/>
    <s v="Informal Business"/>
    <x v="1"/>
  </r>
  <r>
    <s v="VPA6"/>
    <s v="KE-UAS-1811-20288"/>
    <x v="1"/>
    <s v=""/>
    <s v="23rd September,2018"/>
    <d v="2018-09-23T00:00:00"/>
    <s v="13th November,2018"/>
    <d v="2018-11-13T00:00:00"/>
    <s v="Toroitich Pauline Chepkemboi"/>
    <s v="Female"/>
    <s v="99999"/>
    <s v="728028394"/>
    <s v="2.55E+11"/>
    <s v=""/>
    <s v="2.55E+11"/>
    <n v="35.311013000000003"/>
    <n v="0.71061799999999997"/>
    <s v="Uasin Gishu"/>
    <s v="Moiben"/>
    <s v="Sirgoet"/>
    <s v="Kapsiria"/>
    <s v="12"/>
    <s v="Luka Kiprop Maiyo"/>
    <s v="Luka Kiprop Maiyo"/>
    <s v="254723216036"/>
    <s v="Informal Business"/>
    <x v="0"/>
  </r>
  <r>
    <s v="VPA6"/>
    <s v="KE-MUR-1802-25904"/>
    <x v="1"/>
    <s v=""/>
    <s v="22nd January,2018"/>
    <d v="2018-01-22T00:00:00"/>
    <s v="23rd February,2018"/>
    <d v="2018-02-23T00:00:00"/>
    <s v="Esther Wanjoike Wanjiku"/>
    <s v="Male"/>
    <s v="10874891"/>
    <s v="720479320"/>
    <s v="720479320"/>
    <s v=""/>
    <s v="776611440"/>
    <n v="36.978029999999997"/>
    <n v="-0.94803999999999999"/>
    <s v="Murang'a"/>
    <s v="Gatanga"/>
    <s v="Mafanda"/>
    <s v="Mafanda"/>
    <s v="12"/>
    <s v="Nilelynk Innovators"/>
    <s v="Julias Odhiambo Mboga"/>
    <s v="723987066"/>
    <s v="Informal Business"/>
    <x v="0"/>
  </r>
  <r>
    <s v="VPA6"/>
    <s v="KE-UAS-1811-18102"/>
    <x v="1"/>
    <s v=""/>
    <s v="1st October,2018"/>
    <d v="2018-10-01T00:00:00"/>
    <s v="15th November,2018"/>
    <d v="2018-11-15T00:00:00"/>
    <s v="Kangogo Veronicah"/>
    <s v="Female"/>
    <s v="99999"/>
    <s v="721294050"/>
    <s v="721294050"/>
    <s v=""/>
    <s v=""/>
    <n v="35.290889999999997"/>
    <n v="0.58328500000000005"/>
    <s v="Uasin Gishu"/>
    <s v="Soy"/>
    <s v="Kimumu"/>
    <s v="Crowel"/>
    <s v="8"/>
    <s v="Matthew Kemboi"/>
    <s v="Mathew Kemboi"/>
    <s v="722819916"/>
    <s v="Informal Business"/>
    <x v="0"/>
  </r>
  <r>
    <s v="VPA6"/>
    <s v="KE-MAK-1811-23480"/>
    <x v="1"/>
    <s v=""/>
    <s v="22nd October,2018"/>
    <d v="2018-10-22T00:00:00"/>
    <s v="24th November,2018"/>
    <d v="2018-11-24T00:00:00"/>
    <s v="Mutua Charles Mutua"/>
    <s v="Male"/>
    <s v="25362835"/>
    <s v="733464188"/>
    <s v="733464188"/>
    <s v=""/>
    <s v=""/>
    <n v="37.573391999999998"/>
    <n v="-2.114662"/>
    <s v="Makueni"/>
    <s v="Kibwezi East"/>
    <s v="Utini"/>
    <s v="Thuti"/>
    <s v="12"/>
    <s v="John Chege Nyingi"/>
    <s v="John Chege Nyingi"/>
    <s v="723321416"/>
    <s v="Informal Business"/>
    <x v="0"/>
  </r>
  <r>
    <s v="VPA6"/>
    <s v="KE-KER-1712-26235"/>
    <x v="1"/>
    <s v=""/>
    <s v="9th August,2017"/>
    <d v="2017-08-09T00:00:00"/>
    <s v="15th December,2017"/>
    <d v="2017-12-15T00:00:00"/>
    <s v="Koech Jane"/>
    <s v="Female"/>
    <s v="99999"/>
    <s v="0710122172"/>
    <s v="710122172"/>
    <s v=""/>
    <s v=""/>
    <n v="35.384652000000003"/>
    <n v="-0.12755"/>
    <s v="Kericho"/>
    <s v="Kipkelion West"/>
    <s v="Kipteris"/>
    <s v="Kipteres"/>
    <s v="4"/>
    <s v="Josphat Langat"/>
    <s v=""/>
    <s v=""/>
    <s v="Informal Business"/>
    <x v="1"/>
  </r>
  <r>
    <s v="VPA6"/>
    <s v="KE-KER-1805-26243"/>
    <x v="1"/>
    <s v=""/>
    <s v="23rd February,2018"/>
    <d v="2018-02-23T00:00:00"/>
    <s v="7th May,2018"/>
    <d v="2018-05-07T00:00:00"/>
    <s v="Kirui Anki"/>
    <s v="Female"/>
    <s v="30202699"/>
    <s v="0700256070"/>
    <s v="700256070"/>
    <s v=""/>
    <s v=""/>
    <n v="35.388767999999999"/>
    <n v="-0.11741799999999999"/>
    <s v="Kericho"/>
    <s v="Kipkelion West"/>
    <s v="Kipteris"/>
    <s v="Kaptuiya"/>
    <s v="4"/>
    <s v="Agnes Koech"/>
    <s v="Agnes Koech"/>
    <s v=""/>
    <s v="Informal Business"/>
    <x v="1"/>
  </r>
  <r>
    <s v="VPA6"/>
    <s v="KE-KER-1711-26241"/>
    <x v="0"/>
    <s v="Grievance"/>
    <s v="23rd July,2017"/>
    <d v="2017-07-23T00:00:00"/>
    <s v="15th November,2017"/>
    <d v="2017-11-15T00:00:00"/>
    <s v="Kirui Faith"/>
    <s v="Female"/>
    <s v="99999"/>
    <s v="0795546746"/>
    <s v="795546746"/>
    <s v=""/>
    <s v=""/>
    <n v="35.388857000000002"/>
    <n v="-0.117983"/>
    <s v="Kericho"/>
    <s v="Kipkelion West"/>
    <s v="Kipteris"/>
    <s v="Kaptuiya"/>
    <s v="4"/>
    <s v="Joyce Tonui"/>
    <s v="Joyce Tanui"/>
    <s v="792504428"/>
    <s v="Informal Business"/>
    <x v="1"/>
  </r>
  <r>
    <s v="VPA6"/>
    <s v="KE-KER-1803-26242"/>
    <x v="1"/>
    <s v=""/>
    <s v="23rd December,2017"/>
    <d v="2017-12-23T00:00:00"/>
    <s v="15th March,2018"/>
    <d v="2018-03-15T00:00:00"/>
    <s v="Biegon Priscilla"/>
    <s v="Female"/>
    <s v="99999"/>
    <s v="0723791696"/>
    <s v="723791696"/>
    <s v=""/>
    <s v=""/>
    <n v="35.384182000000003"/>
    <n v="-0.124663"/>
    <s v="Kericho"/>
    <s v="Kipkelion West"/>
    <s v="Kipteris"/>
    <s v="Kipteres"/>
    <s v="4"/>
    <s v="Benard Kirui"/>
    <s v="Null"/>
    <s v=""/>
    <s v="Informal Business"/>
    <x v="1"/>
  </r>
  <r>
    <s v="VPA6"/>
    <s v="KE-KER-1712-26228"/>
    <x v="1"/>
    <s v=""/>
    <s v="21st September,2017"/>
    <d v="2017-09-21T00:00:00"/>
    <s v="27th December,2017"/>
    <d v="2017-12-27T00:00:00"/>
    <s v="Ruttoh Elizabeth"/>
    <s v="Female"/>
    <s v="99999"/>
    <s v="0728891907"/>
    <s v="728891907"/>
    <s v=""/>
    <s v=""/>
    <n v="35.383932000000001"/>
    <n v="-0.12141"/>
    <s v="Kericho"/>
    <s v="Kipkelion West"/>
    <s v="Kipteris"/>
    <s v="Kipteres"/>
    <s v="4"/>
    <s v="Benard Kirui"/>
    <s v=""/>
    <s v=""/>
    <s v="Informal Business"/>
    <x v="1"/>
  </r>
  <r>
    <s v="VPA6"/>
    <s v="KE-KER-1709-26229"/>
    <x v="2"/>
    <s v="Abandoned"/>
    <s v="23rd May,2017"/>
    <d v="2017-05-23T00:00:00"/>
    <s v="15th September,2017"/>
    <d v="2017-09-15T00:00:00"/>
    <s v="Koe Ann"/>
    <s v="Female"/>
    <s v="99999"/>
    <s v="0729564324"/>
    <s v="729564324"/>
    <s v=""/>
    <s v=""/>
    <n v="35.382677999999999"/>
    <n v="-0.12654799999999999"/>
    <s v="Kericho"/>
    <s v="Kipkelion West"/>
    <s v="Kipteris"/>
    <s v="Kipteres"/>
    <s v="4"/>
    <s v="Benard Kirui"/>
    <s v=""/>
    <s v=""/>
    <s v="Informal Business"/>
    <x v="1"/>
  </r>
  <r>
    <s v="VPA6"/>
    <s v="KE-KER-1802-26222"/>
    <x v="1"/>
    <s v=""/>
    <s v="23rd November,2017"/>
    <d v="2017-11-23T00:00:00"/>
    <s v="15th February,2018"/>
    <d v="2018-02-15T00:00:00"/>
    <s v="Kirui Sally"/>
    <s v="Female"/>
    <s v="13035917"/>
    <s v="716043490"/>
    <s v="716043490"/>
    <s v=""/>
    <s v=""/>
    <n v="35.384874000000003"/>
    <n v="-0.12581100000000001"/>
    <s v="Kericho"/>
    <s v="Kipkelion West"/>
    <s v="Kipteris"/>
    <s v="Kipteres"/>
    <s v="4"/>
    <s v="Benard Kirui"/>
    <s v="Null"/>
    <s v=""/>
    <s v="Informal Business"/>
    <x v="1"/>
  </r>
  <r>
    <s v="VPA6"/>
    <s v="KE-KER-1803-26224"/>
    <x v="1"/>
    <s v=""/>
    <s v="13th December,2017"/>
    <d v="2017-12-13T00:00:00"/>
    <s v="15th March,2018"/>
    <d v="2018-03-15T00:00:00"/>
    <s v="Chumo Ann"/>
    <s v="Female"/>
    <s v="27853047"/>
    <s v="0729692174"/>
    <s v="729692174"/>
    <s v=""/>
    <s v=""/>
    <n v="35.384529999999998"/>
    <n v="-0.12681300000000001"/>
    <s v="Kericho"/>
    <s v="Kipkelion West"/>
    <s v="Kipteris"/>
    <s v="Kipteres"/>
    <s v="4"/>
    <s v="Benard Kirui"/>
    <s v="Null"/>
    <s v=""/>
    <s v="Informal Business"/>
    <x v="1"/>
  </r>
  <r>
    <s v="VPA6"/>
    <s v="KE-KER-1706-25272"/>
    <x v="1"/>
    <s v=""/>
    <s v="17th March,2017"/>
    <d v="2017-03-17T00:00:00"/>
    <s v="15th June,2017"/>
    <d v="2017-06-15T00:00:00"/>
    <s v="Kirui Janet"/>
    <s v="Female"/>
    <s v="6245923"/>
    <s v="715975491"/>
    <s v="715975491"/>
    <s v=""/>
    <s v=""/>
    <n v="35.385038000000002"/>
    <n v="-0.136518"/>
    <s v="Kericho"/>
    <s v="Kipkelion West"/>
    <s v="Kipteris"/>
    <s v="Kapngetuny"/>
    <s v="4"/>
    <s v="Stanley Mutai"/>
    <s v=""/>
    <s v=""/>
    <s v="Informal Business"/>
    <x v="1"/>
  </r>
  <r>
    <s v="VPA6"/>
    <s v="KE-NAK-1805-26047"/>
    <x v="1"/>
    <s v=""/>
    <s v="12th April,2018"/>
    <d v="2018-04-12T00:00:00"/>
    <s v="5th May,2018"/>
    <d v="2018-05-05T00:00:00"/>
    <s v="Stephen Kuria Mwangi"/>
    <s v="Male"/>
    <s v="800207"/>
    <s v="722538726"/>
    <s v="722538726"/>
    <s v=""/>
    <s v=""/>
    <n v="36.105939999999997"/>
    <n v="-2.8885000000000001E-2"/>
    <s v="Nakuru"/>
    <s v="Rongai"/>
    <s v="Kamukunji"/>
    <s v="Kfa"/>
    <s v="6"/>
    <s v="James Kingori Chege"/>
    <s v="James King'ori Chege"/>
    <s v="724568559"/>
    <s v="Informal Business"/>
    <x v="0"/>
  </r>
  <r>
    <s v="VPA6"/>
    <s v="KE-NAK-1807-26046"/>
    <x v="1"/>
    <s v=""/>
    <s v="20th June,2018"/>
    <d v="2018-06-20T00:00:00"/>
    <s v="16th July,2018"/>
    <d v="2018-07-16T00:00:00"/>
    <s v="Muthoni Mwangi Pauline"/>
    <s v="Female"/>
    <s v="99999"/>
    <s v="729510154"/>
    <s v="729510154"/>
    <s v=""/>
    <s v="722811609"/>
    <n v="36.101477000000003"/>
    <n v="-2.9045000000000001E-2"/>
    <s v="Nakuru"/>
    <s v="Rongai"/>
    <s v="Arutani"/>
    <s v="Kfa"/>
    <s v="6"/>
    <s v="James Kingori Chege"/>
    <s v="James King'ori Chege"/>
    <s v="724568559"/>
    <s v="Informal Business"/>
    <x v="0"/>
  </r>
  <r>
    <s v="VPA6"/>
    <s v="KE-KIA-1811-25907"/>
    <x v="1"/>
    <s v=""/>
    <s v="16th November,2018"/>
    <d v="2018-11-16T00:00:00"/>
    <s v="26th November,2018"/>
    <d v="2018-11-26T00:00:00"/>
    <s v="Moses Karanja Nganga"/>
    <s v="Male"/>
    <s v="99999"/>
    <s v="710376055"/>
    <s v="2.55E+11"/>
    <s v=""/>
    <s v=""/>
    <n v="36.841777"/>
    <n v="-1.0727409999999999"/>
    <s v="Kiambu"/>
    <s v="Githunguri"/>
    <s v="Kwamuthai"/>
    <s v="Kiambururu"/>
    <s v="10"/>
    <s v="Joseph Ndua Tatu"/>
    <s v="Joseph Ndua Tatu"/>
    <s v="254716374871"/>
    <s v="Informal Business"/>
    <x v="0"/>
  </r>
  <r>
    <s v="VPA6"/>
    <s v="KE-KIA-1804-25905"/>
    <x v="1"/>
    <s v=""/>
    <s v="27th February,2018"/>
    <d v="2018-02-27T00:00:00"/>
    <s v="18th April,2018"/>
    <d v="2018-04-18T00:00:00"/>
    <s v="Mbugua Susan Wangoi"/>
    <s v="Female"/>
    <s v="25005488"/>
    <s v="721780811"/>
    <s v="721780811"/>
    <s v=""/>
    <s v="723752546"/>
    <n v="36.796337000000001"/>
    <n v="-0.88093299999999997"/>
    <s v="Kiambu"/>
    <s v="Gatundu North"/>
    <s v="Githovokoni"/>
    <s v="Gakoe"/>
    <s v="8"/>
    <s v="Geoffrey K Gitau"/>
    <s v="Geoffrey Gitau"/>
    <s v="714881763"/>
    <s v="Informal Business"/>
    <x v="0"/>
  </r>
  <r>
    <s v="VPA6"/>
    <s v="KE-MUR-1811-24898"/>
    <x v="1"/>
    <s v=""/>
    <s v="10th October,2018"/>
    <d v="2018-10-10T00:00:00"/>
    <s v="22nd November,2018"/>
    <d v="2018-11-22T00:00:00"/>
    <s v="Mwangi Benson Karonga"/>
    <s v="Male"/>
    <s v="99999"/>
    <s v="729346154"/>
    <s v="729346154"/>
    <s v=""/>
    <s v="711391195"/>
    <n v="37.019167000000003"/>
    <n v="-0.73563900000000004"/>
    <s v="Murang'a"/>
    <s v="Kahuro"/>
    <s v="Kahuro"/>
    <s v="Githunguri"/>
    <s v="8"/>
    <s v="Gilbert Mwangi Gitau"/>
    <s v="Gilbert Mwangi"/>
    <s v="714125753"/>
    <s v="Informal Business"/>
    <x v="0"/>
  </r>
  <r>
    <s v="VPA6"/>
    <s v="KE-MUR-1811-24896"/>
    <x v="1"/>
    <s v=""/>
    <s v="9th September,2018"/>
    <d v="2018-09-09T00:00:00"/>
    <s v="13th November,2018"/>
    <d v="2018-11-13T00:00:00"/>
    <s v="Njoroge Simon Muturi"/>
    <s v="Male"/>
    <s v="99999"/>
    <s v="725741068"/>
    <s v="725741068"/>
    <s v=""/>
    <s v="728827864"/>
    <n v="36.859473000000001"/>
    <n v="-0.78215699999999999"/>
    <s v="Murang'a"/>
    <s v="Kandara"/>
    <s v="Kangari"/>
    <s v="Mairi"/>
    <s v="12"/>
    <s v="Washington Mwangi"/>
    <s v="Washington Mwangi Muinuki"/>
    <s v="725344246"/>
    <s v="Informal Business"/>
    <x v="0"/>
  </r>
  <r>
    <s v="VPA6"/>
    <s v="KE-MUR-1811-24897"/>
    <x v="1"/>
    <s v=""/>
    <s v="10th October,2018"/>
    <d v="2018-10-10T00:00:00"/>
    <s v="13th November,2018"/>
    <d v="2018-11-13T00:00:00"/>
    <s v="Mwangi Alban Peter"/>
    <s v="Male"/>
    <s v="99999"/>
    <s v="705924296"/>
    <s v="705924296"/>
    <s v=""/>
    <s v="721475383"/>
    <n v="36.998882000000002"/>
    <n v="-0.71173600000000004"/>
    <s v="Murang'a"/>
    <s v="Kangema"/>
    <s v="Gathinja"/>
    <s v="Koimbe"/>
    <s v="12"/>
    <s v="Washington Mwangi"/>
    <s v="Washington Mwangi Muinuki"/>
    <s v="725344246"/>
    <s v="Informal Business"/>
    <x v="0"/>
  </r>
  <r>
    <s v="VPA6"/>
    <s v="KE-KAJ-1809-24369"/>
    <x v="1"/>
    <s v=""/>
    <s v="25th July,2018"/>
    <d v="2018-07-25T00:00:00"/>
    <s v="8th September,2018"/>
    <d v="2018-09-08T00:00:00"/>
    <s v="Muturi (2) Samwel"/>
    <s v="Male"/>
    <s v="11275766"/>
    <s v="722831266"/>
    <s v="722831266"/>
    <s v=""/>
    <s v=""/>
    <n v="37.580804999999998"/>
    <n v="-2.957443"/>
    <s v="Kajiado"/>
    <s v="Loitokitok"/>
    <s v="Ilasit"/>
    <s v="Olkaria"/>
    <s v="12"/>
    <s v="Peter Kiniu"/>
    <s v="Peter Mbithi Kiniu"/>
    <s v="724261558"/>
    <s v="Informal Business"/>
    <x v="1"/>
  </r>
  <r>
    <s v="VPA6"/>
    <s v="KE-KAJ-1810-24370"/>
    <x v="1"/>
    <s v=""/>
    <s v="20th September,2018"/>
    <d v="2018-09-20T00:00:00"/>
    <s v="10th October,2018"/>
    <d v="2018-10-10T00:00:00"/>
    <s v="Moraa Anastasia"/>
    <s v="Female"/>
    <s v="99999"/>
    <s v="724532967"/>
    <s v="724532967"/>
    <s v=""/>
    <s v=""/>
    <n v="37.502110000000002"/>
    <n v="-2.907705"/>
    <s v="Kajiado"/>
    <s v="Loitokitok"/>
    <s v="Kuku"/>
    <s v="Enkariakronkena"/>
    <s v="8"/>
    <s v="Isaiya Moran"/>
    <s v="Isaiya Moran"/>
    <s v="710750045"/>
    <s v="Informal Business"/>
    <x v="0"/>
  </r>
  <r>
    <s v="VPA6"/>
    <s v="KE-KAJ-1811-23061"/>
    <x v="0"/>
    <s v="Grievance"/>
    <s v="24th October,2018"/>
    <d v="2018-10-24T00:00:00"/>
    <s v="29th November,2018"/>
    <d v="2018-11-29T00:00:00"/>
    <s v="Mwangi Gerad Nganga"/>
    <s v="Male"/>
    <s v="11419605"/>
    <s v="722950071"/>
    <s v="2.55E+11"/>
    <s v=""/>
    <s v="2.55E+11"/>
    <n v="36.750658000000001"/>
    <n v="-1.511088"/>
    <s v="Kajiado"/>
    <s v="Kajiado North"/>
    <s v="Keekonyoki"/>
    <s v="Ngaruya"/>
    <s v="6"/>
    <s v="Joram Gathogo Mutahi"/>
    <s v="Joram Gathogo Mutahi"/>
    <s v="254723684776"/>
    <s v="Informal Business"/>
    <x v="1"/>
  </r>
  <r>
    <s v="VPA6"/>
    <s v="KE-NYA-1811-24418"/>
    <x v="1"/>
    <s v=""/>
    <s v="17th October,2018"/>
    <d v="2018-10-17T00:00:00"/>
    <s v="28th November,2018"/>
    <d v="2018-11-28T00:00:00"/>
    <s v="Gichomo Mary Wambui"/>
    <s v="Female"/>
    <s v="24502545"/>
    <s v="714681509"/>
    <s v="2.55E+11"/>
    <s v=""/>
    <s v=""/>
    <n v="36.621613000000004"/>
    <n v="-0.64265499999999998"/>
    <s v="Nyandarua"/>
    <s v="North Kinangop"/>
    <s v="Gathara"/>
    <s v="Kinyahwe"/>
    <s v="8"/>
    <s v="Anthony Ndungu Kamau"/>
    <s v="Anthony Ndungu Kamau"/>
    <s v="254722878722"/>
    <s v="Informal Business"/>
    <x v="1"/>
  </r>
  <r>
    <s v="VPA6"/>
    <s v="KE-NYE-1811-23063"/>
    <x v="1"/>
    <s v=""/>
    <s v="26th November,2018"/>
    <d v="2018-11-26T00:00:00"/>
    <s v="30th November,2018"/>
    <d v="2018-11-30T00:00:00"/>
    <s v="Michalicha Hezron Wachira"/>
    <s v="Male"/>
    <s v="99999"/>
    <s v="723517263"/>
    <s v="723517263"/>
    <s v=""/>
    <s v="729030803"/>
    <n v="36.959657"/>
    <n v="-0.35769499999999999"/>
    <s v="Nyeri"/>
    <s v="Kieni West"/>
    <s v="Mweiga"/>
    <s v="Samaki"/>
    <s v="10"/>
    <s v="Joram Gathogo Mutahi"/>
    <s v="Joram Gathogo Mutahi"/>
    <s v="723684776"/>
    <s v="Informal Business"/>
    <x v="1"/>
  </r>
  <r>
    <s v="VPA6"/>
    <s v="KE-NYA-1812-24419"/>
    <x v="1"/>
    <s v=""/>
    <s v="8th July,2018"/>
    <d v="2018-07-08T00:00:00"/>
    <s v="1st December,2018"/>
    <d v="2018-12-01T00:00:00"/>
    <s v="Njoronge David Ngaruiya"/>
    <s v="Male"/>
    <s v="8757638"/>
    <s v="795633811"/>
    <s v="2.55E+11"/>
    <s v=""/>
    <s v=""/>
    <n v="36.488342000000003"/>
    <n v="-0.33101700000000001"/>
    <s v="Nyandarua"/>
    <s v="Kipipiri"/>
    <s v="Wanjohi"/>
    <s v="Mutenguri"/>
    <s v="6"/>
    <s v="Anthony Ndungu Kamau"/>
    <s v="Anthony Ndungu Kamau"/>
    <s v="254722878722"/>
    <s v="Informal Business"/>
    <x v="1"/>
  </r>
  <r>
    <s v="VPA6"/>
    <s v="KE-KER-1807-25388"/>
    <x v="1"/>
    <s v=""/>
    <s v="30th March,2018"/>
    <d v="2018-03-30T00:00:00"/>
    <s v="10th July,2018"/>
    <d v="2018-07-10T00:00:00"/>
    <s v="Milgo Alice"/>
    <s v="Female"/>
    <s v="30832409"/>
    <s v="727673784"/>
    <s v="727673784"/>
    <s v=""/>
    <s v=""/>
    <n v="35.384799000000001"/>
    <n v="-0.11536399999999999"/>
    <s v="Kericho"/>
    <s v="Kipkelion West"/>
    <s v="Kipteris"/>
    <s v="Korosyot"/>
    <s v="4"/>
    <s v="Geoffrey  Chumba"/>
    <s v="Geoffrey Chumba"/>
    <s v=""/>
    <s v="Informal Business"/>
    <x v="1"/>
  </r>
  <r>
    <s v="VPA6"/>
    <s v="KE-KER-1801-25277"/>
    <x v="1"/>
    <s v=""/>
    <s v="20th September,2017"/>
    <d v="2017-09-20T00:00:00"/>
    <s v="15th January,2018"/>
    <d v="2018-01-15T00:00:00"/>
    <s v="Rono Florence"/>
    <s v="Female"/>
    <s v="99999"/>
    <s v="703742460"/>
    <s v="703742460"/>
    <s v=""/>
    <s v=""/>
    <n v="35.384971"/>
    <n v="-0.123542"/>
    <s v="Kericho"/>
    <s v="Kipkelion West"/>
    <s v="Kipteres"/>
    <s v="Kipteres"/>
    <s v="4"/>
    <s v="Wesley Kipyegon"/>
    <s v="Wesley Kipyegon"/>
    <s v=""/>
    <s v="Informal Business"/>
    <x v="1"/>
  </r>
  <r>
    <s v="VPA6"/>
    <s v="KE-KER-1712-25280"/>
    <x v="1"/>
    <s v=""/>
    <s v="23rd August,2017"/>
    <d v="2017-08-23T00:00:00"/>
    <s v="15th December,2017"/>
    <d v="2017-12-15T00:00:00"/>
    <s v="Bartai Daisy"/>
    <s v="Female"/>
    <s v="30789294"/>
    <s v="0765822624"/>
    <s v="765822624"/>
    <s v=""/>
    <s v=""/>
    <n v="35.387981000000003"/>
    <n v="-0.121861"/>
    <s v="Kericho"/>
    <s v="Kipkelion West"/>
    <s v="Kipteris"/>
    <s v="Kipteres"/>
    <s v="4"/>
    <s v="Josphat Langat"/>
    <s v="Josphat"/>
    <s v=""/>
    <s v="Informal Business"/>
    <x v="1"/>
  </r>
  <r>
    <s v="VPA6"/>
    <s v="KE-KER-1709-25297"/>
    <x v="1"/>
    <s v=""/>
    <s v="5th June,2017"/>
    <d v="2017-06-05T00:00:00"/>
    <s v="5th September,2017"/>
    <d v="2017-09-05T00:00:00"/>
    <s v="Kikwai Milka"/>
    <s v="Female"/>
    <s v="28616476"/>
    <s v="0704830311"/>
    <s v="704830311"/>
    <s v=""/>
    <s v="728517832"/>
    <n v="35.384329000000001"/>
    <n v="-0.11289399999999999"/>
    <s v="Kericho"/>
    <s v="Kipkelion West"/>
    <s v="Kipteris"/>
    <s v="Korosyot"/>
    <s v="4"/>
    <s v="Benard Kirui"/>
    <s v="Benard Kirui"/>
    <s v=""/>
    <s v="Informal Business"/>
    <x v="1"/>
  </r>
  <r>
    <s v="VPA6"/>
    <s v="KE-KER-1803-25285"/>
    <x v="1"/>
    <s v=""/>
    <s v="27th November,2017"/>
    <d v="2017-11-27T00:00:00"/>
    <s v="15th March,2018"/>
    <d v="2018-03-15T00:00:00"/>
    <s v="Koskei Dinah"/>
    <s v="Female"/>
    <s v="5235203"/>
    <s v="728770421"/>
    <s v="728770421"/>
    <s v=""/>
    <s v=""/>
    <n v="35.385227"/>
    <n v="-0.10876"/>
    <s v="Kericho"/>
    <s v="Kipkelion West"/>
    <s v="Kipteris"/>
    <s v="Korosyot"/>
    <s v="4"/>
    <s v="Stanley Mutai"/>
    <s v="Stanley Mutai"/>
    <s v=""/>
    <s v="Informal Business"/>
    <x v="1"/>
  </r>
  <r>
    <s v="VPA6"/>
    <s v="KE-KER-1711-25306"/>
    <x v="1"/>
    <s v=""/>
    <s v="19th September,2017"/>
    <d v="2017-09-19T00:00:00"/>
    <s v="18th November,2017"/>
    <d v="2017-11-18T00:00:00"/>
    <s v="Chumba Lydia"/>
    <s v="Female"/>
    <s v="31151628"/>
    <s v="708225014"/>
    <s v="708225014"/>
    <s v=""/>
    <s v=""/>
    <n v="35.389301000000003"/>
    <n v="-0.115382"/>
    <s v="Kericho"/>
    <s v="Kipkelion West"/>
    <s v="Kipteris"/>
    <s v="Kaptuiya"/>
    <s v="4"/>
    <s v="Geoffrey  Chumba"/>
    <s v="Geoffrey Chumba"/>
    <s v=""/>
    <s v="Informal Business"/>
    <x v="1"/>
  </r>
  <r>
    <s v="VPA6"/>
    <s v="KE-KER-1709-25279"/>
    <x v="1"/>
    <s v=""/>
    <s v="20th June,2017"/>
    <d v="2017-06-20T00:00:00"/>
    <s v="15th September,2017"/>
    <d v="2017-09-15T00:00:00"/>
    <s v="Cheruiyot Betty"/>
    <s v="Female"/>
    <s v="21730431"/>
    <s v="724312202"/>
    <s v="724312202"/>
    <s v=""/>
    <s v=""/>
    <n v="35.385995000000001"/>
    <n v="-0.122764"/>
    <s v="Kericho"/>
    <s v="Kipkelion West"/>
    <s v="Kipteris"/>
    <s v="Kipteris"/>
    <s v="4"/>
    <s v="Josphat Langat"/>
    <s v="Josphat Langat"/>
    <s v=""/>
    <s v="Informal Business"/>
    <x v="1"/>
  </r>
  <r>
    <s v="VPA6"/>
    <s v="KE-KER-1803-25281"/>
    <x v="1"/>
    <s v=""/>
    <s v="23rd December,2017"/>
    <d v="2017-12-23T00:00:00"/>
    <s v="2nd March,2018"/>
    <d v="2018-03-02T00:00:00"/>
    <s v="Bartai Jane"/>
    <s v="Female"/>
    <s v="13103312"/>
    <s v="713307085"/>
    <s v="713307085"/>
    <s v=""/>
    <s v=""/>
    <n v="35.387875000000001"/>
    <n v="-0.122644"/>
    <s v="Kericho"/>
    <s v="Kipkelion West"/>
    <s v="Kipteris"/>
    <s v="Kimugul"/>
    <s v="4"/>
    <s v="Geoffrey  Chumba"/>
    <s v="Geoffrey Chumba"/>
    <s v=""/>
    <s v="Informal Business"/>
    <x v="1"/>
  </r>
  <r>
    <s v="VPA6"/>
    <s v="KE-KER-1807-25386"/>
    <x v="1"/>
    <s v=""/>
    <s v="14th April,2018"/>
    <d v="2018-04-14T00:00:00"/>
    <s v="4th July,2018"/>
    <d v="2018-07-04T00:00:00"/>
    <s v="Byomdo Jane"/>
    <s v="Female"/>
    <s v="7626380"/>
    <s v="0712401726"/>
    <s v="712401726"/>
    <s v=""/>
    <s v=""/>
    <n v="35.385852"/>
    <n v="-0.115935"/>
    <s v="Kericho"/>
    <s v="Kipkelion West"/>
    <s v="Kipteris"/>
    <s v="Korosyot"/>
    <s v="4"/>
    <s v="Benjamin Cheruiyot"/>
    <s v="Benjamin Cheruiyot"/>
    <s v=""/>
    <s v="Informal Business"/>
    <x v="1"/>
  </r>
  <r>
    <s v="VPA6"/>
    <s v="KE-KER-1711-25308"/>
    <x v="1"/>
    <s v=""/>
    <s v="25th July,2017"/>
    <d v="2017-07-25T00:00:00"/>
    <s v="16th November,2017"/>
    <d v="2017-11-16T00:00:00"/>
    <s v="Koros Nancy"/>
    <s v="Female"/>
    <s v="99999"/>
    <s v="715110890"/>
    <s v="715110890"/>
    <s v=""/>
    <s v=""/>
    <n v="35.391103000000001"/>
    <n v="-0.11117100000000001"/>
    <s v="Kericho"/>
    <s v="Kipkelion West"/>
    <s v="Kipteris"/>
    <s v="Kaptuiya"/>
    <s v="4"/>
    <s v="Wesley Kipyegon"/>
    <s v="Wesley Kipyegon"/>
    <s v=""/>
    <s v="Informal Business"/>
    <x v="1"/>
  </r>
  <r>
    <s v="VPA6"/>
    <s v="KE-KER-1709-25307"/>
    <x v="1"/>
    <s v=""/>
    <s v="1st June,2017"/>
    <d v="2017-06-01T00:00:00"/>
    <s v="15th September,2017"/>
    <d v="2017-09-15T00:00:00"/>
    <s v="Ngeno Susan"/>
    <s v="Female"/>
    <s v="33890116"/>
    <s v="796199102"/>
    <s v="796199102"/>
    <s v=""/>
    <s v=""/>
    <n v="35.391827999999997"/>
    <n v="-0.112139"/>
    <s v="Kericho"/>
    <s v="Kipkelion West"/>
    <s v="Kipteris"/>
    <s v="Kaptuiya"/>
    <s v="4"/>
    <s v="Wesley Kipyegon"/>
    <s v="Wesley Kipyegon"/>
    <s v=""/>
    <s v="Informal Business"/>
    <x v="1"/>
  </r>
  <r>
    <s v="VPA6"/>
    <s v="KE-KER-1712-25278"/>
    <x v="1"/>
    <s v=""/>
    <s v="3rd August,2017"/>
    <d v="2017-08-03T00:00:00"/>
    <s v="15th December,2017"/>
    <d v="2017-12-15T00:00:00"/>
    <s v="Rotich Winny"/>
    <s v="Female"/>
    <s v="99999"/>
    <s v="701882010"/>
    <s v="701882010"/>
    <s v=""/>
    <s v=""/>
    <n v="35.386302999999998"/>
    <n v="-0.123348"/>
    <s v="Kericho"/>
    <s v="Kipkelion West"/>
    <s v="Kipteris"/>
    <s v="Kipteres"/>
    <s v="4"/>
    <s v="Josphat Langat"/>
    <s v="Josphat Langat"/>
    <s v=""/>
    <s v="Informal Business"/>
    <x v="1"/>
  </r>
  <r>
    <s v="VPA6"/>
    <s v="KE-KER-1803-25282"/>
    <x v="1"/>
    <s v=""/>
    <s v="23rd September,2017"/>
    <d v="2017-09-23T00:00:00"/>
    <s v="2nd March,2018"/>
    <d v="2018-03-02T00:00:00"/>
    <s v="Milgo Salina"/>
    <s v="Female"/>
    <s v="2077718"/>
    <s v="740946958"/>
    <s v="740946958"/>
    <s v=""/>
    <s v=""/>
    <n v="35.380473000000002"/>
    <n v="-0.107667"/>
    <s v="Kericho"/>
    <s v="Kipkelion West"/>
    <s v="Kipteris"/>
    <s v="Korosyot"/>
    <s v="4"/>
    <s v="Stanley Mutai"/>
    <s v="Stanley Mutai"/>
    <s v=""/>
    <s v="Informal Business"/>
    <x v="1"/>
  </r>
  <r>
    <s v="VPA6"/>
    <s v="KE-KER-1811-25310"/>
    <x v="1"/>
    <s v=""/>
    <s v="30th August,2018"/>
    <d v="2018-08-30T00:00:00"/>
    <s v="29th November,2018"/>
    <d v="2018-11-29T00:00:00"/>
    <s v="Chumo Rusi"/>
    <s v="Female"/>
    <s v="35739967"/>
    <s v="706115813"/>
    <s v="706115813"/>
    <s v=""/>
    <s v=""/>
    <n v="35.386153999999998"/>
    <n v="-0.13717799999999999"/>
    <s v="Kericho"/>
    <s v="Kipkelion West"/>
    <s v="Kipteris"/>
    <s v="Kabngetuny"/>
    <s v="4"/>
    <s v="Benard Kirui"/>
    <s v="Benard Kirui"/>
    <s v=""/>
    <s v="Informal Business"/>
    <x v="1"/>
  </r>
  <r>
    <s v="VPA6"/>
    <s v="KE-KER-1712-25309"/>
    <x v="1"/>
    <s v=""/>
    <s v="22nd August,2017"/>
    <d v="2017-08-22T00:00:00"/>
    <s v="15th December,2017"/>
    <d v="2017-12-15T00:00:00"/>
    <s v="Tororei Joyce"/>
    <s v="Female"/>
    <s v="20183975"/>
    <s v="0724568816"/>
    <s v="724568816"/>
    <s v=""/>
    <s v=""/>
    <n v="35.386069999999997"/>
    <n v="-0.1363"/>
    <s v="Kericho"/>
    <s v="Kipkelion West"/>
    <s v="Kipteris"/>
    <s v="Kabngetuny"/>
    <s v="4"/>
    <s v="Josphat Langat"/>
    <s v="Josphat"/>
    <s v=""/>
    <s v="Informal Business"/>
    <x v="1"/>
  </r>
  <r>
    <s v="VPA6"/>
    <s v="KE-KER-1803-26238"/>
    <x v="1"/>
    <s v=""/>
    <s v="7th October,2017"/>
    <d v="2017-10-07T00:00:00"/>
    <s v="15th March,2018"/>
    <d v="2018-03-15T00:00:00"/>
    <s v="Bett Sally C"/>
    <s v="Female"/>
    <s v="26091595"/>
    <s v="705532466"/>
    <s v="705532466"/>
    <s v=""/>
    <s v=""/>
    <n v="35.382618000000001"/>
    <n v="-0.106818"/>
    <s v="Kericho"/>
    <s v="Kipkelion West"/>
    <s v="Kipteris"/>
    <s v="Korosyot"/>
    <s v="6"/>
    <s v="Benard Kirui"/>
    <s v="Benard Kirui"/>
    <s v=""/>
    <s v="Informal Business"/>
    <x v="1"/>
  </r>
  <r>
    <s v="VPA6"/>
    <s v="KE-KER-1805-25283"/>
    <x v="1"/>
    <s v=""/>
    <s v="27th February,2018"/>
    <d v="2018-02-27T00:00:00"/>
    <s v="15th May,2018"/>
    <d v="2018-05-15T00:00:00"/>
    <s v="Marindany Mary"/>
    <s v="Female"/>
    <s v="4752286"/>
    <s v="713790329"/>
    <s v="713790329"/>
    <s v=""/>
    <s v=""/>
    <n v="35.386521999999999"/>
    <n v="-0.11644699999999999"/>
    <s v="Kericho"/>
    <s v="Kipkelion West"/>
    <s v="Kipteris"/>
    <s v="Korosyot"/>
    <s v="6"/>
    <s v="Stanley Mutai"/>
    <s v="Stanley Mutai"/>
    <s v=""/>
    <s v="Informal Business"/>
    <x v="1"/>
  </r>
  <r>
    <s v="VPA6"/>
    <s v="KE-KER-1709-25389"/>
    <x v="1"/>
    <s v=""/>
    <s v="11th June,2017"/>
    <d v="2017-06-11T00:00:00"/>
    <s v="15th September,2017"/>
    <d v="2017-09-15T00:00:00"/>
    <s v="Siele Rosa"/>
    <s v="Female"/>
    <s v="6606760"/>
    <s v="720209130"/>
    <s v="720209130"/>
    <s v=""/>
    <s v=""/>
    <n v="35.393985999999998"/>
    <n v="-0.14525299999999999"/>
    <s v="Kericho"/>
    <s v="Kipkelion West"/>
    <s v="Kipteris"/>
    <s v="Songonyet"/>
    <s v="4"/>
    <s v="Aron Cheruiyot"/>
    <s v="Aron Cheruiyot"/>
    <s v=""/>
    <s v="Informal Business"/>
    <x v="1"/>
  </r>
  <r>
    <s v="VPA6"/>
    <s v="KE-KER-1711-25312"/>
    <x v="1"/>
    <s v=""/>
    <s v="30th September,2017"/>
    <d v="2017-09-30T00:00:00"/>
    <s v="15th November,2017"/>
    <d v="2017-11-15T00:00:00"/>
    <s v="Rotich Elizabeth Chelangat"/>
    <s v="Female"/>
    <s v="1766599"/>
    <s v="702601697"/>
    <s v="702601697"/>
    <s v=""/>
    <s v=""/>
    <n v="35.393715999999998"/>
    <n v="-0.114983"/>
    <s v="Kericho"/>
    <s v="Kipkelion West"/>
    <s v="Kipteris"/>
    <s v="Kaptuiya"/>
    <s v="4"/>
    <s v="Joyce Tonui"/>
    <s v="Joyce Tonui"/>
    <s v=""/>
    <s v="Informal Business"/>
    <x v="1"/>
  </r>
  <r>
    <s v="VPA6"/>
    <s v="KE-KER-1703-25385"/>
    <x v="1"/>
    <s v=""/>
    <s v="17th January,2017"/>
    <d v="2017-01-17T00:00:00"/>
    <s v="2nd March,2017"/>
    <d v="2017-03-02T00:00:00"/>
    <s v="Kirui Christine Chebii"/>
    <s v="Female"/>
    <s v="99999"/>
    <s v="0725393915"/>
    <s v="725393915"/>
    <s v=""/>
    <s v=""/>
    <n v="35.385176000000001"/>
    <n v="-0.10725800000000001"/>
    <s v="Kericho"/>
    <s v="Kipkelion West"/>
    <s v="Kipteris"/>
    <s v="Korosyot"/>
    <s v="4"/>
    <s v="Joyce Tonui"/>
    <s v="Joyce Tonui"/>
    <s v=""/>
    <s v="Informal Business"/>
    <x v="1"/>
  </r>
  <r>
    <s v="VPA6"/>
    <s v="KE-KER-1801-25382"/>
    <x v="2"/>
    <s v="Abandoned"/>
    <s v="31st October,2017"/>
    <d v="2017-10-31T00:00:00"/>
    <s v="18th January,2018"/>
    <d v="2018-01-18T00:00:00"/>
    <s v="Rotich Janeth"/>
    <s v="Female"/>
    <s v="20247604"/>
    <s v="0726413998"/>
    <s v="726413998"/>
    <s v=""/>
    <s v=""/>
    <n v="35.389087000000004"/>
    <n v="-0.116231"/>
    <s v="Kericho"/>
    <s v="Kipkelion West"/>
    <s v="Kipteris"/>
    <s v="Kaptuiya"/>
    <s v="4"/>
    <s v="Joyce Tonui"/>
    <s v="Joyce Tonui"/>
    <s v=""/>
    <s v="Informal Business"/>
    <x v="1"/>
  </r>
  <r>
    <s v="VPA6"/>
    <s v="KE-KER-1711-25311"/>
    <x v="1"/>
    <s v=""/>
    <s v="25th August,2017"/>
    <d v="2017-08-25T00:00:00"/>
    <s v="15th November,2017"/>
    <d v="2017-11-15T00:00:00"/>
    <s v="Chumoh Eddy Chepkirui"/>
    <s v="Female"/>
    <s v="20596615"/>
    <s v="724318917"/>
    <s v="724318917"/>
    <s v=""/>
    <s v=""/>
    <n v="35.392563000000003"/>
    <n v="-0.114285"/>
    <s v="Kericho"/>
    <s v="Kipkelion West"/>
    <s v="Kipteris"/>
    <s v="Kaptuiya"/>
    <s v="4"/>
    <s v="Joyce Tonui"/>
    <s v="Joyce Tonui"/>
    <s v=""/>
    <s v="Informal Business"/>
    <x v="1"/>
  </r>
  <r>
    <s v="VPA6"/>
    <s v="KE-KER-1709-25383"/>
    <x v="1"/>
    <s v=""/>
    <s v="30th July,2017"/>
    <d v="2017-07-30T00:00:00"/>
    <s v="15th September,2017"/>
    <d v="2017-09-15T00:00:00"/>
    <s v="Kemboi Irene"/>
    <s v="Female"/>
    <s v="24804181"/>
    <s v="722884326"/>
    <s v="722884326"/>
    <s v=""/>
    <s v=""/>
    <n v="35.394495999999997"/>
    <n v="-0.113649"/>
    <s v="Kericho"/>
    <s v="Kipkelion West"/>
    <s v="Kipteris"/>
    <s v="Kaptuiya"/>
    <s v="4"/>
    <s v="Joyce Tonui"/>
    <s v="Joyce Tonui"/>
    <s v=""/>
    <s v="Informal Business"/>
    <x v="1"/>
  </r>
  <r>
    <s v="VPA6"/>
    <s v="KE-KER-1810-25296"/>
    <x v="1"/>
    <s v=""/>
    <s v="27th June,2018"/>
    <d v="2018-06-27T00:00:00"/>
    <s v="24th October,2018"/>
    <d v="2018-10-24T00:00:00"/>
    <s v="Kitur Esther"/>
    <s v="Female"/>
    <s v="99999"/>
    <s v="723678054"/>
    <s v="723678054"/>
    <s v=""/>
    <s v=""/>
    <n v="35.384343000000001"/>
    <n v="-0.11340799999999999"/>
    <s v="Kericho"/>
    <s v="Kipkelion West"/>
    <s v="Kipteris"/>
    <s v="Korosyot"/>
    <s v="4"/>
    <s v="Wesley Kipyegon"/>
    <s v="Wesley Kipyegon"/>
    <s v=""/>
    <s v="Informal Business"/>
    <x v="1"/>
  </r>
  <r>
    <s v="VPA6"/>
    <s v="KE-KER-1801-25293"/>
    <x v="1"/>
    <s v=""/>
    <s v="29th October,2017"/>
    <d v="2017-10-29T00:00:00"/>
    <s v="18th January,2018"/>
    <d v="2018-01-18T00:00:00"/>
    <s v="Bor Janet"/>
    <s v="Female"/>
    <s v="99999"/>
    <s v="729593098"/>
    <s v="729593098"/>
    <s v=""/>
    <s v=""/>
    <n v="35.400776999999998"/>
    <n v="-0.105697"/>
    <s v="Kericho"/>
    <s v="Kipkelion West"/>
    <s v="Kipteris"/>
    <s v="Ndubusat"/>
    <s v="4"/>
    <s v="Agnes Koech"/>
    <s v="Agnes Koech"/>
    <s v=""/>
    <s v="Informal Business"/>
    <x v="1"/>
  </r>
  <r>
    <s v="VPA6"/>
    <s v="KE-KER-1706-25271"/>
    <x v="1"/>
    <s v=""/>
    <s v="21st March,2017"/>
    <d v="2017-03-21T00:00:00"/>
    <s v="15th June,2017"/>
    <d v="2017-06-15T00:00:00"/>
    <s v="Chelangat Agnes"/>
    <s v="Female"/>
    <s v="23053997"/>
    <s v="0729861908"/>
    <s v="729861908"/>
    <s v=""/>
    <s v=""/>
    <n v="35.382641999999997"/>
    <n v="-0.146367"/>
    <s v="Kericho"/>
    <s v="Kipkelion West"/>
    <s v="Kipteres"/>
    <s v="Kapngetuny"/>
    <s v="4"/>
    <s v="Geoffrey  Chumba"/>
    <s v="Geoffrey Chumba"/>
    <s v=""/>
    <s v="Informal Business"/>
    <x v="1"/>
  </r>
  <r>
    <s v="VPA6"/>
    <s v="KE-KER-1703-25391"/>
    <x v="1"/>
    <s v=""/>
    <s v="30th January,2017"/>
    <d v="2017-01-30T00:00:00"/>
    <s v="15th March,2017"/>
    <d v="2017-03-15T00:00:00"/>
    <s v="Korir Florida"/>
    <s v="Female"/>
    <s v="99999"/>
    <s v="711164949"/>
    <s v="711164949"/>
    <s v=""/>
    <s v=""/>
    <n v="35.385907000000003"/>
    <n v="-0.115205"/>
    <s v="Kericho"/>
    <s v="Kipkelion West"/>
    <s v="Kipteris"/>
    <s v="Korosyot"/>
    <s v="4"/>
    <s v="Geoffrey  Chumba"/>
    <s v="Geoffrey Chumba"/>
    <s v=""/>
    <s v="Informal Business"/>
    <x v="1"/>
  </r>
  <r>
    <s v="VPA6"/>
    <s v="KE-KER-1805-25275"/>
    <x v="1"/>
    <s v=""/>
    <s v="15th December,2017"/>
    <d v="2017-12-15T00:00:00"/>
    <s v="15th May,2018"/>
    <d v="2018-05-15T00:00:00"/>
    <s v="Ruto Judy Chepngeno"/>
    <s v="Female"/>
    <s v="32528985"/>
    <s v="723920045"/>
    <s v="723920045"/>
    <s v=""/>
    <s v=""/>
    <n v="35.386603000000001"/>
    <n v="-0.124348"/>
    <s v="Kericho"/>
    <s v="Kipkelion West"/>
    <s v="Kipteris"/>
    <s v="Kimugul"/>
    <s v="4"/>
    <s v="Wesley Kipyegon"/>
    <s v="Wesley Kipyegon"/>
    <s v=""/>
    <s v="Informal Business"/>
    <x v="1"/>
  </r>
  <r>
    <s v="VPA6"/>
    <s v="KE-KER-1712-25274"/>
    <x v="1"/>
    <s v=""/>
    <s v="15th September,2017"/>
    <d v="2017-09-15T00:00:00"/>
    <s v="15th December,2017"/>
    <d v="2017-12-15T00:00:00"/>
    <s v="Bett Pascalia"/>
    <s v="Female"/>
    <s v="7626599"/>
    <s v="711340031"/>
    <s v="711340031"/>
    <s v=""/>
    <s v=""/>
    <n v="35.385936999999998"/>
    <n v="-0.12507299999999999"/>
    <s v="Kericho"/>
    <s v="Kipkelion West"/>
    <s v="Kipteris"/>
    <s v="Kimugul"/>
    <s v="4"/>
    <s v="Josphat Langat"/>
    <s v="Josphat Langat"/>
    <s v=""/>
    <s v="Informal Business"/>
    <x v="1"/>
  </r>
  <r>
    <s v="VPA6"/>
    <s v="KE-KER-1807-25351"/>
    <x v="1"/>
    <s v=""/>
    <s v="28th March,2018"/>
    <d v="2018-03-28T00:00:00"/>
    <s v="5th July,2018"/>
    <d v="2018-07-05T00:00:00"/>
    <s v="Koskei Marcella"/>
    <s v="Female"/>
    <s v="99999"/>
    <s v="701875626"/>
    <s v="701875626"/>
    <s v=""/>
    <s v=""/>
    <n v="35.394255000000001"/>
    <n v="-0.111208"/>
    <s v="Kericho"/>
    <s v="Kipkelion West"/>
    <s v="Kipteris"/>
    <s v="Kaptuiya"/>
    <s v="4"/>
    <s v="Benard Kirui"/>
    <s v=""/>
    <s v=""/>
    <s v="Informal Business"/>
    <x v="1"/>
  </r>
  <r>
    <s v="VPA6"/>
    <s v="KE-KER-1711-25290"/>
    <x v="2"/>
    <s v="Grievance"/>
    <s v="20th August,2017"/>
    <d v="2017-08-20T00:00:00"/>
    <s v="15th November,2017"/>
    <d v="2017-11-15T00:00:00"/>
    <s v="Sigilai Ruth"/>
    <s v="Female"/>
    <s v="7626589"/>
    <s v="702601705"/>
    <s v="702601705"/>
    <s v=""/>
    <s v=""/>
    <n v="35.394359999999999"/>
    <n v="-0.10831200000000001"/>
    <s v="Kericho"/>
    <s v="Kipkelion West"/>
    <s v="Kipteris"/>
    <s v="Kaptuiya"/>
    <s v="4"/>
    <s v="Agnes Koech"/>
    <s v="Agnes Koech"/>
    <s v="728276450"/>
    <s v="Informal Business"/>
    <x v="1"/>
  </r>
  <r>
    <s v="VPA6"/>
    <s v="KE-KER-1711-25286"/>
    <x v="1"/>
    <s v=""/>
    <s v="12th August,2017"/>
    <d v="2017-08-12T00:00:00"/>
    <s v="18th November,2017"/>
    <d v="2017-11-18T00:00:00"/>
    <s v="Cheruiyot Ruth Chepkoech"/>
    <s v="Female"/>
    <s v="9726701"/>
    <s v="0757222797"/>
    <s v="757222797"/>
    <s v=""/>
    <s v=""/>
    <n v="35.395555000000002"/>
    <n v="-0.112275"/>
    <s v="Kericho"/>
    <s v="Kipkelion West"/>
    <s v="Kiteris"/>
    <s v="Kaptuiya"/>
    <s v="4"/>
    <s v="Stanley Mutai"/>
    <s v="Stanley Mutai"/>
    <s v="726798608"/>
    <s v="Informal Business"/>
    <x v="1"/>
  </r>
  <r>
    <s v="VPA6"/>
    <s v="KE-KER-1811-26226"/>
    <x v="1"/>
    <s v=""/>
    <s v="4th October,2018"/>
    <d v="2018-10-04T00:00:00"/>
    <s v="23rd November,2018"/>
    <d v="2018-11-23T00:00:00"/>
    <s v="Chepngeno Winny"/>
    <s v="Female"/>
    <s v="99999"/>
    <s v="708015478"/>
    <s v="708015478"/>
    <s v=""/>
    <s v=""/>
    <n v="35.388297000000001"/>
    <n v="-0.11786000000000001"/>
    <s v="Kericho"/>
    <s v="Kipkelion West"/>
    <s v="Kipteris"/>
    <s v="Karosyot"/>
    <s v="4"/>
    <s v="Stanley Mutai"/>
    <s v=""/>
    <s v=""/>
    <s v="Informal Business"/>
    <x v="1"/>
  </r>
  <r>
    <s v="VPA6"/>
    <s v="KE-KER-1709-25393"/>
    <x v="1"/>
    <s v=""/>
    <s v="30th April,2017"/>
    <d v="2017-04-30T00:00:00"/>
    <s v="15th September,2017"/>
    <d v="2017-09-15T00:00:00"/>
    <s v="Yegon Josephine"/>
    <s v="Female"/>
    <s v="99999"/>
    <s v="723225348"/>
    <s v="723225348"/>
    <s v=""/>
    <s v=""/>
    <n v="35.403557999999997"/>
    <n v="-0.109907"/>
    <s v="Kericho"/>
    <s v="Kipkelion West"/>
    <s v="Kipteris"/>
    <s v="Nbubusat"/>
    <s v="4"/>
    <s v="Aron Cheruiyot"/>
    <s v=""/>
    <s v=""/>
    <s v="Informal Business"/>
    <x v="1"/>
  </r>
  <r>
    <s v="VPA6"/>
    <s v="KE-KER-1804-25372"/>
    <x v="1"/>
    <s v=""/>
    <s v="27th January,2016"/>
    <d v="2016-01-27T00:00:00"/>
    <s v="15th April,2018"/>
    <d v="2018-04-15T00:00:00"/>
    <s v="Cheptoo Rose"/>
    <s v="Female"/>
    <s v="13109684"/>
    <s v="0704688209"/>
    <s v="704688209"/>
    <s v=""/>
    <s v=""/>
    <n v="35.402107000000001"/>
    <n v="-0.110795"/>
    <s v="Kericho"/>
    <s v="Kipkelion West"/>
    <s v="Kipteris"/>
    <s v="Nyairobi"/>
    <s v="4"/>
    <s v="Robert Birgen"/>
    <s v="Null"/>
    <s v=""/>
    <s v="Informal Business"/>
    <x v="1"/>
  </r>
  <r>
    <s v="VPA6"/>
    <s v="KE-KER-1712-25377"/>
    <x v="1"/>
    <s v=""/>
    <s v="30th July,2017"/>
    <d v="2017-07-30T00:00:00"/>
    <s v="15th December,2017"/>
    <d v="2017-12-15T00:00:00"/>
    <s v="Rono Stella Cherono"/>
    <s v="Female"/>
    <s v="99999"/>
    <s v="713414673"/>
    <s v="713414673"/>
    <s v=""/>
    <s v=""/>
    <n v="35.401049999999998"/>
    <n v="-0.113568"/>
    <s v="Kericho"/>
    <s v="Kipkelion West"/>
    <s v="Kipteris"/>
    <s v="Nyairobi"/>
    <s v="4"/>
    <s v="Benjamin Birgen"/>
    <s v=""/>
    <s v=""/>
    <s v="Informal Business"/>
    <x v="1"/>
  </r>
  <r>
    <s v="VPA6"/>
    <s v="KE-KER-1711-25352"/>
    <x v="1"/>
    <s v=""/>
    <s v="12th August,2017"/>
    <d v="2017-08-12T00:00:00"/>
    <s v="17th November,2017"/>
    <d v="2017-11-17T00:00:00"/>
    <s v="Koskei Ireen"/>
    <s v="Female"/>
    <s v="20323506"/>
    <s v="713195877"/>
    <s v="713195877"/>
    <s v=""/>
    <s v="717057810"/>
    <n v="35.394894999999998"/>
    <n v="-0.109545"/>
    <s v="Kericho"/>
    <s v="Kipkelion West"/>
    <s v="Kipteris"/>
    <s v="Kaptuiya"/>
    <s v="4"/>
    <s v="Geoffrey  Chumba"/>
    <s v="Geoffrey Chumba"/>
    <s v="727673784"/>
    <s v="Informal Business"/>
    <x v="1"/>
  </r>
  <r>
    <s v="VPA6"/>
    <s v="KE-KER-1711-25376"/>
    <x v="1"/>
    <s v=""/>
    <s v="29th May,2017"/>
    <d v="2017-05-29T00:00:00"/>
    <s v="15th November,2017"/>
    <d v="2017-11-15T00:00:00"/>
    <s v="Tonui Janet"/>
    <s v="Female"/>
    <s v="99999"/>
    <s v="713649627"/>
    <s v="713649627"/>
    <s v=""/>
    <s v=""/>
    <n v="35.400942999999998"/>
    <n v="-9.2661999999999994E-2"/>
    <s v="Kericho"/>
    <s v="Kipkelion West"/>
    <s v="Kipteris"/>
    <s v="Ndubusat"/>
    <s v="4"/>
    <s v="Benjamin Birgen"/>
    <s v=""/>
    <s v=""/>
    <s v="Informal Business"/>
    <x v="1"/>
  </r>
  <r>
    <s v="VPA6"/>
    <s v="KE-KER-1811-25288"/>
    <x v="1"/>
    <s v=""/>
    <s v="29th August,2018"/>
    <d v="2018-08-29T00:00:00"/>
    <s v="5th November,2018"/>
    <d v="2018-11-05T00:00:00"/>
    <s v="Yegon Lily"/>
    <s v="Female"/>
    <s v="99999"/>
    <s v="708241313"/>
    <s v="708241313"/>
    <s v=""/>
    <s v=""/>
    <n v="35.396898999999998"/>
    <n v="-0.100844"/>
    <s v="Kericho"/>
    <s v="Kipkelion West"/>
    <s v="Kipteris"/>
    <s v="Ndubusat"/>
    <s v="4"/>
    <s v="Agnes Koech"/>
    <s v=""/>
    <s v=""/>
    <s v="Informal Business"/>
    <x v="1"/>
  </r>
  <r>
    <s v="VPA6"/>
    <s v="KE-KER-1711-25394"/>
    <x v="1"/>
    <s v=""/>
    <s v="29th August,2017"/>
    <d v="2017-08-29T00:00:00"/>
    <s v="18th November,2017"/>
    <d v="2017-11-18T00:00:00"/>
    <s v="Langat Ann"/>
    <s v="Female"/>
    <s v="99999"/>
    <s v="0741893521"/>
    <s v="741893521"/>
    <s v=""/>
    <s v=""/>
    <n v="35.399583"/>
    <n v="-0.102002"/>
    <s v="Kericho"/>
    <s v="Kipkelion West"/>
    <s v="Kipteris"/>
    <s v="Ndubusat"/>
    <s v="4"/>
    <s v="Aron cheruiyot"/>
    <s v=""/>
    <s v=""/>
    <s v="Informal Business"/>
    <x v="1"/>
  </r>
  <r>
    <s v="VPA6"/>
    <s v="KE-KER-1711-25384"/>
    <x v="1"/>
    <s v=""/>
    <s v="29th July,2017"/>
    <d v="2017-07-29T00:00:00"/>
    <s v="15th November,2017"/>
    <d v="2017-11-15T00:00:00"/>
    <s v="Maritim Ruth Chepchirchir"/>
    <s v="Female"/>
    <s v="2035007"/>
    <s v="0714570543"/>
    <s v="714570543"/>
    <s v=""/>
    <s v=""/>
    <n v="35.395980000000002"/>
    <n v="-9.5942E-2"/>
    <s v="Kericho"/>
    <s v="Kipkelion West"/>
    <s v="Kipteris"/>
    <s v="Ndubusat"/>
    <s v="4"/>
    <s v="Joyce tonui"/>
    <s v=""/>
    <s v=""/>
    <s v="Informal Business"/>
    <x v="1"/>
  </r>
  <r>
    <s v="VPA6"/>
    <s v="KE-KER-1807-25304"/>
    <x v="0"/>
    <s v="Grievance"/>
    <s v="28th February,2018"/>
    <d v="2018-02-28T00:00:00"/>
    <s v="4th July,2018"/>
    <d v="2018-07-04T00:00:00"/>
    <s v="Tonui Jane"/>
    <s v="Female"/>
    <s v="20325538"/>
    <s v="711380895"/>
    <s v="711380895"/>
    <s v=""/>
    <s v=""/>
    <n v="35.387568000000002"/>
    <n v="-0.11271"/>
    <s v="Kericho"/>
    <s v="Kipkelion West"/>
    <s v="Kipteris"/>
    <s v="Korosyot"/>
    <s v="4"/>
    <s v="Benjamin Birgen"/>
    <s v="Benjamin Birgen"/>
    <s v="706490066"/>
    <s v="Informal Business"/>
    <x v="1"/>
  </r>
  <r>
    <s v="VPA6"/>
    <s v="KE-KER-1807-25305"/>
    <x v="1"/>
    <s v=""/>
    <s v="28th February,2018"/>
    <d v="2018-02-28T00:00:00"/>
    <s v="4th July,2018"/>
    <d v="2018-07-04T00:00:00"/>
    <s v="Too Everline"/>
    <s v="Female"/>
    <s v="25437422"/>
    <s v="711149454"/>
    <s v="711149454"/>
    <s v=""/>
    <s v=""/>
    <n v="35.387647000000001"/>
    <n v="-0.111927"/>
    <s v="Kericho"/>
    <s v="Kipkelion West"/>
    <s v="Kipteris"/>
    <s v="Korosyot"/>
    <s v="4"/>
    <s v="Agnes Koech"/>
    <s v="Agnes Koech"/>
    <s v="728276450"/>
    <s v="Informal Business"/>
    <x v="1"/>
  </r>
  <r>
    <s v="VPA6"/>
    <s v="KE-KER-1807-25353"/>
    <x v="1"/>
    <s v=""/>
    <s v="28th March,2018"/>
    <d v="2018-03-28T00:00:00"/>
    <s v="4th July,2018"/>
    <d v="2018-07-04T00:00:00"/>
    <s v="Rotich Emmy"/>
    <s v="Female"/>
    <s v="99999"/>
    <s v="0706144773"/>
    <s v="706144773"/>
    <s v=""/>
    <s v="716691704"/>
    <n v="35.389847000000003"/>
    <n v="-0.11401"/>
    <s v="Kericho"/>
    <s v="Kipkelion West"/>
    <s v="Chepkechei"/>
    <s v="Kaptuiya"/>
    <s v="4"/>
    <s v="Wesley Kipyegon"/>
    <s v="Wesley Kipyegon"/>
    <s v="726581600"/>
    <s v="Informal Business"/>
    <x v="1"/>
  </r>
  <r>
    <s v="VPA6"/>
    <s v="KE-KER-1711-25354"/>
    <x v="1"/>
    <s v=""/>
    <s v="28th September,2017"/>
    <d v="2017-09-28T00:00:00"/>
    <s v="15th November,2017"/>
    <d v="2017-11-15T00:00:00"/>
    <s v="Mutai Rose"/>
    <s v="Female"/>
    <s v="99999"/>
    <s v="729446148"/>
    <s v="729446148"/>
    <s v=""/>
    <s v=""/>
    <n v="35.393886999999999"/>
    <n v="-0.11099199999999999"/>
    <s v="Kericho"/>
    <s v="Kipkelion West"/>
    <s v="Kipteris"/>
    <s v="Kaptuiya"/>
    <s v="4"/>
    <s v="Wesley Kipyegon"/>
    <s v=""/>
    <s v=""/>
    <s v="Informal Business"/>
    <x v="1"/>
  </r>
  <r>
    <s v="VPA6"/>
    <s v="KE-KER-1801-25350"/>
    <x v="1"/>
    <s v=""/>
    <s v="27th November,2017"/>
    <d v="2017-11-27T00:00:00"/>
    <s v="18th January,2018"/>
    <d v="2018-01-18T00:00:00"/>
    <s v="Koech Elizabeth"/>
    <s v="Female"/>
    <s v="99999"/>
    <s v="710907386"/>
    <s v="710907386"/>
    <s v=""/>
    <s v=""/>
    <n v="35.383543000000003"/>
    <n v="-0.104265"/>
    <s v="Kericho"/>
    <s v="Kipkelion West"/>
    <s v="Kipteris"/>
    <s v="Korosyot"/>
    <s v="4"/>
    <s v="Benjamin Cheruiyot"/>
    <s v="Benjamin Cheruiyot"/>
    <s v="720091630"/>
    <s v="Informal Business"/>
    <x v="1"/>
  </r>
  <r>
    <s v="VPA6"/>
    <s v="KE-KER-1709-25291"/>
    <x v="1"/>
    <s v=""/>
    <s v="29th June,2017"/>
    <d v="2017-06-29T00:00:00"/>
    <s v="15th September,2017"/>
    <d v="2017-09-15T00:00:00"/>
    <s v="Maritim Grace"/>
    <s v="Female"/>
    <s v="99999"/>
    <s v="0721308249"/>
    <s v="721308249"/>
    <s v=""/>
    <s v=""/>
    <n v="35.388134999999998"/>
    <n v="-0.100477"/>
    <s v="Kericho"/>
    <s v="Kipkelion West"/>
    <s v="Kipteris"/>
    <s v="Kaptuiya"/>
    <s v="4"/>
    <s v="Agnes koech"/>
    <s v=""/>
    <s v=""/>
    <s v="Informal Business"/>
    <x v="1"/>
  </r>
  <r>
    <s v="VPA6"/>
    <s v="KE-KER-1712-25349"/>
    <x v="1"/>
    <s v=""/>
    <s v="27th June,2017"/>
    <d v="2017-06-27T00:00:00"/>
    <s v="15th December,2017"/>
    <d v="2017-12-15T00:00:00"/>
    <s v="Birgen Ruth"/>
    <s v="Female"/>
    <s v="99999"/>
    <s v="715372448"/>
    <s v="715372448"/>
    <s v=""/>
    <s v=""/>
    <n v="35.382697"/>
    <n v="-0.10621"/>
    <s v="Kericho"/>
    <s v="Kipkelion West"/>
    <s v="Kipteris"/>
    <s v="Korosyot"/>
    <s v="4"/>
    <s v="Geoffrey  Chumba"/>
    <s v=""/>
    <s v=""/>
    <s v="Informal Business"/>
    <x v="1"/>
  </r>
  <r>
    <s v="VPA6"/>
    <s v="KE-KER-1807-25302"/>
    <x v="1"/>
    <s v=""/>
    <s v="27th March,2018"/>
    <d v="2018-03-27T00:00:00"/>
    <s v="5th July,2018"/>
    <d v="2018-07-05T00:00:00"/>
    <s v="Koskei Ann"/>
    <s v="Female"/>
    <s v="99999"/>
    <s v="0796305003"/>
    <s v="796305003"/>
    <s v=""/>
    <s v=""/>
    <n v="35.382640000000002"/>
    <n v="-0.107325"/>
    <s v="Kericho"/>
    <s v="Kipkelion West"/>
    <s v="Kipteris"/>
    <s v="Korosyot"/>
    <s v="4"/>
    <s v="Geoffrey Ngeno"/>
    <s v=""/>
    <s v=""/>
    <s v="Informal Business"/>
    <x v="1"/>
  </r>
  <r>
    <s v="VPA6"/>
    <s v="KE-KER-1712-25348"/>
    <x v="1"/>
    <s v=""/>
    <s v="27th September,2017"/>
    <d v="2017-09-27T00:00:00"/>
    <s v="15th December,2017"/>
    <d v="2017-12-15T00:00:00"/>
    <s v="Mutai Daisy"/>
    <s v="Female"/>
    <s v="99999"/>
    <s v="713695985"/>
    <s v="713695985"/>
    <s v=""/>
    <s v=""/>
    <n v="35.381155"/>
    <n v="-0.10815"/>
    <s v="Kericho"/>
    <s v="Kipkelion West"/>
    <s v="Kipteris"/>
    <s v="Korosyot"/>
    <s v="4"/>
    <s v="Benjamin Cheruiyot"/>
    <s v=""/>
    <s v=""/>
    <s v="Informal Business"/>
    <x v="1"/>
  </r>
  <r>
    <s v="VPA6"/>
    <s v="KE-KER-1811-26225"/>
    <x v="1"/>
    <s v=""/>
    <s v="3rd October,2018"/>
    <d v="2018-10-03T00:00:00"/>
    <s v="22nd November,2018"/>
    <d v="2018-11-22T00:00:00"/>
    <s v="Lelgo Joseph"/>
    <s v="Male"/>
    <s v="13035923"/>
    <s v="711142524"/>
    <s v="711142524"/>
    <s v=""/>
    <s v=""/>
    <n v="35.385430999999997"/>
    <n v="-0.13356100000000001"/>
    <s v="Kericho"/>
    <s v="Kipkelion West"/>
    <s v="Kipteris"/>
    <s v="Kapngetuny"/>
    <s v="4"/>
    <s v="Geoffrey Ngeno"/>
    <s v="Null"/>
    <s v=""/>
    <s v="Informal Business"/>
    <x v="1"/>
  </r>
  <r>
    <s v="VPA6"/>
    <s v="KE-KER-1712-25347"/>
    <x v="1"/>
    <s v=""/>
    <s v="27th September,2017"/>
    <d v="2017-09-27T00:00:00"/>
    <s v="15th December,2017"/>
    <d v="2017-12-15T00:00:00"/>
    <s v="Kikwai Salina"/>
    <s v="Female"/>
    <s v="11717573"/>
    <s v="715512954"/>
    <s v="715512954"/>
    <s v=""/>
    <s v=""/>
    <n v="35.383882"/>
    <n v="-0.112982"/>
    <s v="Kericho"/>
    <s v="Kipkelion West"/>
    <s v="Kipteris"/>
    <s v="Korosyot"/>
    <s v="4"/>
    <s v="Wesley Kipyegon"/>
    <s v=""/>
    <s v=""/>
    <s v="Informal Business"/>
    <x v="1"/>
  </r>
  <r>
    <s v="VPA6"/>
    <s v="KE-KER-1807-25346"/>
    <x v="1"/>
    <s v=""/>
    <s v="27th March,2018"/>
    <d v="2018-03-27T00:00:00"/>
    <s v="5th July,2018"/>
    <d v="2018-07-05T00:00:00"/>
    <s v="Langat Faith"/>
    <s v="Female"/>
    <s v="35769427"/>
    <s v="701697455"/>
    <s v="701697455"/>
    <s v=""/>
    <s v=""/>
    <n v="35.384822999999997"/>
    <n v="-0.11334"/>
    <s v="Kericho"/>
    <s v="Kipkelion West"/>
    <s v="Kipteris"/>
    <s v="Korosyot"/>
    <s v="4"/>
    <s v="Geoffrey  Chumba"/>
    <s v="Null"/>
    <s v=""/>
    <s v="Informal Business"/>
    <x v="1"/>
  </r>
  <r>
    <s v="VPA6"/>
    <s v="KE-KER-1712-26236"/>
    <x v="1"/>
    <s v=""/>
    <s v="23rd September,2017"/>
    <d v="2017-09-23T00:00:00"/>
    <s v="15th December,2017"/>
    <d v="2017-12-15T00:00:00"/>
    <s v="Langat Mercy"/>
    <s v="Female"/>
    <s v="99999"/>
    <s v="713088470"/>
    <s v="713088470"/>
    <s v=""/>
    <s v="714492700"/>
    <n v="35.388480000000001"/>
    <n v="-0.11730500000000001"/>
    <s v="Kericho"/>
    <s v="Kipkelion West"/>
    <s v="Kipteris"/>
    <s v="Korosyot"/>
    <s v="4"/>
    <s v="Joice Tonui"/>
    <s v=""/>
    <s v=""/>
    <s v="Informal Business"/>
    <x v="1"/>
  </r>
  <r>
    <s v="VPA6"/>
    <s v="KE-KER-1705-26230"/>
    <x v="1"/>
    <s v=""/>
    <s v="23rd February,2017"/>
    <d v="2017-02-23T00:00:00"/>
    <s v="12th May,2017"/>
    <d v="2017-05-12T00:00:00"/>
    <s v="Bengat Eveline"/>
    <s v="Female"/>
    <s v="99999"/>
    <s v="701039833"/>
    <s v="701039833"/>
    <s v=""/>
    <s v=""/>
    <n v="35.386560000000003"/>
    <n v="-0.119572"/>
    <s v="Kericho"/>
    <s v="Kipkelion West"/>
    <s v="Kipteris"/>
    <s v="Kipteres"/>
    <s v="4"/>
    <s v="Geoffrey  Chumba"/>
    <s v=""/>
    <s v=""/>
    <s v="Informal Business"/>
    <x v="1"/>
  </r>
  <r>
    <s v="VPA6"/>
    <s v="KE-KER-1712-26240"/>
    <x v="1"/>
    <s v=""/>
    <s v="22nd November,2017"/>
    <d v="2017-11-22T00:00:00"/>
    <s v="27th December,2017"/>
    <d v="2017-12-27T00:00:00"/>
    <s v="Muge Stella"/>
    <s v="Female"/>
    <s v="35749221"/>
    <s v="0715576404"/>
    <s v="715576404"/>
    <s v=""/>
    <s v=""/>
    <n v="35.385939999999998"/>
    <n v="-0.13750200000000001"/>
    <s v="Kericho"/>
    <s v="Kipkelion West"/>
    <s v="Kipteres"/>
    <s v="Kapngetuny"/>
    <s v="4"/>
    <s v="Geoffrey Ngeno"/>
    <s v="Geoffrey Ngeno"/>
    <s v="790758198"/>
    <s v="Informal Business"/>
    <x v="1"/>
  </r>
  <r>
    <s v="VPA6"/>
    <s v="KE-KER-1712-26232"/>
    <x v="1"/>
    <s v=""/>
    <s v="23rd August,2017"/>
    <d v="2017-08-23T00:00:00"/>
    <s v="15th December,2017"/>
    <d v="2017-12-15T00:00:00"/>
    <s v="Rop Alice"/>
    <s v="Female"/>
    <s v="99999"/>
    <s v="0750181261"/>
    <s v="750181261"/>
    <s v=""/>
    <s v=""/>
    <n v="35.382917999999997"/>
    <n v="-0.12756000000000001"/>
    <s v="Kericho"/>
    <s v="Kipkelion West"/>
    <s v="Kipteris"/>
    <s v="Kipteres"/>
    <s v="4"/>
    <s v="Aron cheruiyot"/>
    <s v=""/>
    <s v=""/>
    <s v="Informal Business"/>
    <x v="1"/>
  </r>
  <r>
    <s v="VPA6"/>
    <s v="KE-KER-1801-26244"/>
    <x v="1"/>
    <s v=""/>
    <s v="23rd November,2017"/>
    <d v="2017-11-23T00:00:00"/>
    <s v="18th January,2018"/>
    <d v="2018-01-18T00:00:00"/>
    <s v="Rotich Irine"/>
    <s v="Female"/>
    <s v="99999"/>
    <s v="704821130"/>
    <s v="704821130"/>
    <s v=""/>
    <s v=""/>
    <n v="35.387968000000001"/>
    <n v="-0.12048499999999999"/>
    <s v="Kericho"/>
    <s v="Kipkelion West"/>
    <s v="Kipteris"/>
    <s v="Kipteres"/>
    <s v="4"/>
    <s v="Wesley Kipyegon"/>
    <s v=""/>
    <s v=""/>
    <s v="Informal Business"/>
    <x v="1"/>
  </r>
  <r>
    <s v="VPA6"/>
    <s v="KE-KER-1712-26231"/>
    <x v="1"/>
    <s v=""/>
    <s v="23rd September,2017"/>
    <d v="2017-09-23T00:00:00"/>
    <s v="15th December,2017"/>
    <d v="2017-12-15T00:00:00"/>
    <s v="Terer Edith"/>
    <s v="Female"/>
    <s v="99999"/>
    <s v="0726142717"/>
    <s v="726142717"/>
    <s v=""/>
    <s v=""/>
    <n v="35.388157999999997"/>
    <n v="-0.11894200000000001"/>
    <s v="Kericho"/>
    <s v="Kipkelion West"/>
    <s v="Kipteris"/>
    <s v="Kipteres"/>
    <s v="4"/>
    <s v="Wesley Kipyegon"/>
    <s v=""/>
    <s v=""/>
    <s v="Informal Business"/>
    <x v="1"/>
  </r>
  <r>
    <s v="VPA6"/>
    <s v="KE-KER-1711-26237"/>
    <x v="1"/>
    <s v=""/>
    <s v="29th September,2017"/>
    <d v="2017-09-29T00:00:00"/>
    <s v="15th November,2017"/>
    <d v="2017-11-15T00:00:00"/>
    <s v="Koech Agnes"/>
    <s v="Female"/>
    <s v="99999"/>
    <s v="728276450"/>
    <s v="728276450"/>
    <s v=""/>
    <s v=""/>
    <n v="35.400212000000003"/>
    <n v="-0.103342"/>
    <s v="Kericho"/>
    <s v="Kipkelion West"/>
    <s v="Kipteris"/>
    <s v="Ndubusat"/>
    <s v="4"/>
    <s v="Agnes Koech"/>
    <s v=""/>
    <s v=""/>
    <s v="Informal Business"/>
    <x v="1"/>
  </r>
  <r>
    <s v="VPA6"/>
    <s v="KE-KER-1803-25301"/>
    <x v="1"/>
    <s v=""/>
    <s v="28th December,2017"/>
    <d v="2017-12-28T00:00:00"/>
    <s v="15th March,2018"/>
    <d v="2018-03-15T00:00:00"/>
    <s v="Rotich Rebecca"/>
    <s v="Female"/>
    <s v="6608575"/>
    <s v="0700805119"/>
    <s v="700805119"/>
    <s v=""/>
    <s v=""/>
    <n v="35.385067999999997"/>
    <n v="-0.110918"/>
    <s v="Kericho"/>
    <s v="Kipkelion West"/>
    <s v="Kipteris"/>
    <s v="Korosyot"/>
    <s v="4"/>
    <s v="Geoffrey Ngeno"/>
    <s v="Geoffrey Ngeno"/>
    <s v="706867886"/>
    <s v="Informal Business"/>
    <x v="1"/>
  </r>
  <r>
    <s v="VPA6"/>
    <s v="KE-KER-1804-25371"/>
    <x v="1"/>
    <s v=""/>
    <s v="28th December,2017"/>
    <d v="2017-12-28T00:00:00"/>
    <s v="7th April,2018"/>
    <d v="2018-04-07T00:00:00"/>
    <s v="Misik Viola"/>
    <s v="Female"/>
    <s v="20140210"/>
    <s v="0714852704"/>
    <s v="714852704"/>
    <s v=""/>
    <s v=""/>
    <n v="35.387416999999999"/>
    <n v="-0.107823"/>
    <s v="Kericho"/>
    <s v="Kipkelion West"/>
    <s v="Kiteris"/>
    <s v="Kosyot"/>
    <s v="4"/>
    <s v="Robert Birgen"/>
    <s v="Robert Birgen"/>
    <s v="738715297"/>
    <s v="Informal Business"/>
    <x v="1"/>
  </r>
  <r>
    <s v="VPA6"/>
    <s v="KE-KER-1801-25295"/>
    <x v="1"/>
    <s v=""/>
    <s v="28th October,2017"/>
    <d v="2017-10-28T00:00:00"/>
    <s v="18th January,2018"/>
    <d v="2018-01-18T00:00:00"/>
    <s v="Melly Sharon"/>
    <s v="Female"/>
    <s v="28357438"/>
    <s v="707136921"/>
    <s v="707136921"/>
    <s v=""/>
    <s v="723933960"/>
    <n v="35.388717999999997"/>
    <n v="-0.11583"/>
    <s v="Kericho"/>
    <s v="Kipkelion West"/>
    <s v="Kipteris"/>
    <s v="Kaptuiya"/>
    <s v="4"/>
    <s v="Robert Birgen"/>
    <s v="Robert Birgen"/>
    <s v="738715297"/>
    <s v="Informal Business"/>
    <x v="1"/>
  </r>
  <r>
    <s v="VPA6"/>
    <s v="KE-KER-1803-25300"/>
    <x v="1"/>
    <s v=""/>
    <s v="20th December,2017"/>
    <d v="2017-12-20T00:00:00"/>
    <s v="15th March,2018"/>
    <d v="2018-03-15T00:00:00"/>
    <s v="Cheruiyot Juliana"/>
    <s v="Female"/>
    <s v="7626408"/>
    <s v="718660292"/>
    <s v="718660292"/>
    <s v=""/>
    <s v=""/>
    <n v="35.389538000000002"/>
    <n v="-0.114205"/>
    <s v="Kericho"/>
    <s v="Kipkelion West"/>
    <s v="Kipteris"/>
    <s v="Kaptuiya"/>
    <s v="4"/>
    <s v="Geoffrey Ngeno"/>
    <s v="Geoffrey Ngeno"/>
    <s v="706867886"/>
    <s v="Informal Business"/>
    <x v="1"/>
  </r>
  <r>
    <s v="VPA6"/>
    <s v="KE-KER-1709-26233"/>
    <x v="1"/>
    <s v=""/>
    <s v="27th May,2017"/>
    <d v="2017-05-27T00:00:00"/>
    <s v="15th September,2017"/>
    <d v="2017-09-15T00:00:00"/>
    <s v="Rono Eunice"/>
    <s v="Female"/>
    <s v="99999"/>
    <s v="721667095"/>
    <s v="721667095"/>
    <s v=""/>
    <s v=""/>
    <n v="35.383695000000003"/>
    <n v="-0.105147"/>
    <s v="Kericho"/>
    <s v="Kipkelion West"/>
    <s v="Kipteris"/>
    <s v="Korosyot"/>
    <s v="4"/>
    <s v="Stanley Mutai"/>
    <s v=""/>
    <s v=""/>
    <s v="Informal Business"/>
    <x v="1"/>
  </r>
  <r>
    <s v="VPA6"/>
    <s v="KE-KER-1712-25287"/>
    <x v="1"/>
    <s v=""/>
    <s v="27th May,2017"/>
    <d v="2017-05-27T00:00:00"/>
    <s v="15th December,2017"/>
    <d v="2017-12-15T00:00:00"/>
    <s v="Birgen Scholar"/>
    <s v="Female"/>
    <s v="99999"/>
    <s v="716529292"/>
    <s v="716529292"/>
    <s v=""/>
    <s v=""/>
    <n v="35.383477999999997"/>
    <n v="-0.10627499999999999"/>
    <s v="Kericho"/>
    <s v="Kipkelion West"/>
    <s v="Kipteris"/>
    <s v="Korosyot"/>
    <s v="4"/>
    <s v="Agnes Koech"/>
    <s v=""/>
    <s v=""/>
    <s v="Informal Business"/>
    <x v="1"/>
  </r>
  <r>
    <s v="VPA6"/>
    <s v="KE-KER-1803-25392"/>
    <x v="1"/>
    <s v=""/>
    <s v="1st February,2018"/>
    <d v="2018-02-01T00:00:00"/>
    <s v="1st March,2018"/>
    <d v="2018-03-01T00:00:00"/>
    <s v="Kemboi Jackline"/>
    <s v="Female"/>
    <s v="29789048"/>
    <s v="701402605"/>
    <s v="701402605"/>
    <s v=""/>
    <s v=""/>
    <n v="35.383887000000001"/>
    <n v="-0.114717"/>
    <s v="Kericho"/>
    <s v="Kipkelion West"/>
    <s v="Kipteris"/>
    <s v="Korosyot"/>
    <s v="4"/>
    <s v="Aron Cheruiyot"/>
    <s v="Null"/>
    <s v=""/>
    <s v="Informal Business"/>
    <x v="1"/>
  </r>
  <r>
    <s v="VPA6"/>
    <s v="KE-KER-1712-25390"/>
    <x v="1"/>
    <s v=""/>
    <s v="25th September,2017"/>
    <d v="2017-09-25T00:00:00"/>
    <s v="15th December,2017"/>
    <d v="2017-12-15T00:00:00"/>
    <s v="Cheruiyot Silvia"/>
    <s v="Female"/>
    <s v="99999"/>
    <s v="715756907"/>
    <s v="715756907"/>
    <s v=""/>
    <s v=""/>
    <n v="35.384774999999998"/>
    <n v="-0.114352"/>
    <s v="Kericho"/>
    <s v="Kipkelion West"/>
    <s v="Kipteris"/>
    <s v="Korosyot"/>
    <s v="4"/>
    <s v="Aron Cheruiyot"/>
    <s v=""/>
    <s v=""/>
    <s v="Informal Business"/>
    <x v="1"/>
  </r>
  <r>
    <s v="VPA6"/>
    <s v="KE-KER-1805-25395"/>
    <x v="1"/>
    <s v=""/>
    <s v="27th January,2018"/>
    <d v="2018-01-27T00:00:00"/>
    <s v="7th May,2018"/>
    <d v="2018-05-07T00:00:00"/>
    <s v="Korir Janet"/>
    <s v="Female"/>
    <s v="21429284"/>
    <s v="0704690248"/>
    <s v="704690248"/>
    <s v=""/>
    <s v=""/>
    <n v="35.386046999999998"/>
    <n v="-0.11500299999999999"/>
    <s v="Kericho"/>
    <s v="Kipkelion West"/>
    <s v="Kipteris"/>
    <s v="Korosyot"/>
    <s v="4"/>
    <s v="Aron cheruiyot"/>
    <s v="Null"/>
    <s v=""/>
    <s v="Informal Business"/>
    <x v="1"/>
  </r>
  <r>
    <s v="VPA6"/>
    <s v="KE-KER-1807-25387"/>
    <x v="1"/>
    <s v=""/>
    <s v="27th March,2018"/>
    <d v="2018-03-27T00:00:00"/>
    <s v="4th July,2018"/>
    <d v="2018-07-04T00:00:00"/>
    <s v="Korir Alphine"/>
    <s v="Female"/>
    <s v="13011187"/>
    <s v="0725894600"/>
    <s v="725894600"/>
    <s v=""/>
    <s v=""/>
    <n v="35.385997000000003"/>
    <n v="-0.11550199999999999"/>
    <s v="Kericho"/>
    <s v="Kipkelion West"/>
    <s v="Kipteris"/>
    <s v="Korosyot"/>
    <s v="4"/>
    <s v="Josphat langat"/>
    <s v="Null"/>
    <s v=""/>
    <s v="Informal Business"/>
    <x v="1"/>
  </r>
  <r>
    <s v="VPA6"/>
    <s v="KE-NAN-1812-25874"/>
    <x v="0"/>
    <s v="Grievance"/>
    <s v="12th November,2018"/>
    <d v="2018-11-12T00:00:00"/>
    <s v="2nd December,2018"/>
    <d v="2018-12-02T00:00:00"/>
    <s v="Rotich Eunice Jesang"/>
    <s v="Female"/>
    <s v="99999"/>
    <s v="710543834"/>
    <s v="2.55E+11"/>
    <s v=""/>
    <s v=""/>
    <n v="35.158448"/>
    <n v="0.34027200000000002"/>
    <s v="Nandi"/>
    <s v="Mosop"/>
    <s v="Itigo"/>
    <s v="Olesoiyet"/>
    <s v="6"/>
    <s v="John Bett"/>
    <s v="John Bett"/>
    <s v="254727402779"/>
    <s v="Informal Business"/>
    <x v="1"/>
  </r>
  <r>
    <s v="VPA6"/>
    <s v="KE-NAN-1812-024503"/>
    <x v="0"/>
    <s v="Under Verification"/>
    <s v="6th May,2018"/>
    <d v="2018-05-06T00:00:00"/>
    <s v="26th December,2018"/>
    <d v="2018-12-26T00:00:00"/>
    <s v="Chepkosgei Lilian"/>
    <s v="Female"/>
    <s v="26449616"/>
    <s v="726281279"/>
    <s v="726281279"/>
    <s v=""/>
    <s v=""/>
    <n v="35.267760000000003"/>
    <n v="6.7016999999999993E-2"/>
    <s v="Nandi"/>
    <s v="Tinderet"/>
    <s v="Tindiret"/>
    <s v="Kolonget"/>
    <n v="4"/>
    <s v="Simion Kiprop"/>
    <s v="Simion Kiprop"/>
    <s v="704382145"/>
    <s v="Informal Business"/>
    <x v="1"/>
  </r>
  <r>
    <s v="VPA6"/>
    <s v="KE-NAN-1811-25894"/>
    <x v="0"/>
    <s v="Grievance"/>
    <s v="5th August,2018"/>
    <d v="2018-08-05T00:00:00"/>
    <s v="21st November,2018"/>
    <d v="2018-11-21T00:00:00"/>
    <s v="Kerich John"/>
    <s v="Male"/>
    <s v="5580835"/>
    <s v="254720874656"/>
    <s v="2.55E+11"/>
    <s v=""/>
    <s v=""/>
    <n v="35.272936999999999"/>
    <n v="7.4094999999999994E-2"/>
    <s v="Nandi"/>
    <s v="Nandi Hills"/>
    <s v="Chepkunyuk Ward"/>
    <s v="Cheptabach"/>
    <s v="8"/>
    <s v="Alice Jeptoo"/>
    <s v="Alice Jeptoo"/>
    <s v="254717898223"/>
    <s v="Informal Business"/>
    <x v="1"/>
  </r>
  <r>
    <s v="VPA6"/>
    <s v="KE-NYE-1812-25065"/>
    <x v="1"/>
    <s v=""/>
    <s v="29th November,2018"/>
    <d v="2018-11-29T00:00:00"/>
    <s v="4th December,2018"/>
    <d v="2018-12-04T00:00:00"/>
    <s v="Kanyora Titus Gatheca"/>
    <s v="Male"/>
    <s v="5100457"/>
    <s v="723738050"/>
    <s v="723738050"/>
    <s v=""/>
    <s v="720868192"/>
    <n v="36.681764000000001"/>
    <n v="-0.14999199999999999"/>
    <s v="Nyeri"/>
    <s v="Kieni West"/>
    <s v="Mugunda"/>
    <s v="Rundunguru"/>
    <s v="4"/>
    <s v="KREEN"/>
    <s v="Francis Kinyanjui"/>
    <s v="726985649"/>
    <s v="Informal Business"/>
    <x v="1"/>
  </r>
  <r>
    <s v="VPA6"/>
    <s v="KE-NYE-1812-26099"/>
    <x v="1"/>
    <s v=""/>
    <s v="5th November,2018"/>
    <d v="2018-11-05T00:00:00"/>
    <s v="1st December,2018"/>
    <d v="2018-12-01T00:00:00"/>
    <s v="Murage Peter Njuguna"/>
    <s v="Male"/>
    <s v="99999"/>
    <s v="72130038"/>
    <s v="721300383"/>
    <s v=""/>
    <s v=""/>
    <n v="36.864919999999998"/>
    <n v="-0.47498800000000002"/>
    <s v="Nyeri"/>
    <s v="Tetu"/>
    <s v="Thigingi"/>
    <s v="Gathanji"/>
    <s v="8"/>
    <s v="Gemider Green Enterprises"/>
    <s v="Gerald  Waweru"/>
    <s v="725263148"/>
    <s v="Informal Business"/>
    <x v="1"/>
  </r>
  <r>
    <s v="VPA6"/>
    <s v="KE-MUR-1812-25902"/>
    <x v="1"/>
    <s v=""/>
    <s v="17th October,2018"/>
    <d v="2018-10-17T00:00:00"/>
    <s v="6th December,2018"/>
    <d v="2018-12-06T00:00:00"/>
    <s v="Mutahi Benson Gichohi"/>
    <s v="Male"/>
    <s v="11307596"/>
    <s v="722774761"/>
    <s v="722774761"/>
    <s v=""/>
    <s v="721165733"/>
    <n v="37.070050999999999"/>
    <n v="-1.00451"/>
    <s v="Murang'a"/>
    <s v="Gatanga"/>
    <s v="Thamuru"/>
    <s v="Githingiri"/>
    <s v="12"/>
    <s v="Joseph Muchirira Mugo"/>
    <s v="Joseph Muchirira Mugo"/>
    <s v="723483314"/>
    <s v="Informal Business"/>
    <x v="0"/>
  </r>
  <r>
    <s v="VPA6"/>
    <s v="KE-MER-1812-25985"/>
    <x v="1"/>
    <s v=""/>
    <s v="10th November,2018"/>
    <d v="2018-11-10T00:00:00"/>
    <s v="5th December,2018"/>
    <d v="2018-12-05T00:00:00"/>
    <s v="Mwenda Jackline Wamwea"/>
    <s v="Female"/>
    <s v="34373696"/>
    <s v="254710888099"/>
    <s v="2.55E+11"/>
    <s v=""/>
    <s v=""/>
    <n v="37.587915000000002"/>
    <n v="1.3512E-2"/>
    <s v="Meru"/>
    <s v="Imenti South"/>
    <s v="Katheri"/>
    <s v="Mbuthune"/>
    <s v="10"/>
    <s v="Stephen Nyange"/>
    <s v="Stephen Nyange"/>
    <s v="254710865305"/>
    <s v="Informal Business"/>
    <x v="1"/>
  </r>
  <r>
    <s v="VPA6"/>
    <s v="KE-MER-1812-25986"/>
    <x v="1"/>
    <s v=""/>
    <s v="1st December,2018"/>
    <d v="2018-12-01T00:00:00"/>
    <s v="5th December,2018"/>
    <d v="2018-12-05T00:00:00"/>
    <s v="Edward Anapwi Mutuma"/>
    <s v="Male"/>
    <s v="7456217"/>
    <s v="254728028019"/>
    <s v="2.55E+11"/>
    <s v=""/>
    <s v="2.55E+11"/>
    <n v="37.600050000000003"/>
    <n v="-7.0660000000000002E-3"/>
    <s v="Meru"/>
    <s v="Meru Central"/>
    <s v="Marathi"/>
    <s v="Mutego"/>
    <s v="10"/>
    <s v="Stephen Nyange"/>
    <s v="Stephen Nyange"/>
    <s v="254710865305"/>
    <s v="Informal Business"/>
    <x v="0"/>
  </r>
  <r>
    <s v="VPA6"/>
    <s v="KE-MER-1812-25987"/>
    <x v="1"/>
    <s v=""/>
    <s v="14th November,2018"/>
    <d v="2018-11-14T00:00:00"/>
    <s v="5th December,2018"/>
    <d v="2018-12-05T00:00:00"/>
    <s v="Mwongera Mutuma Timothy"/>
    <s v="Male"/>
    <s v="22468323"/>
    <s v="254712409800"/>
    <s v="2.55E+11"/>
    <s v=""/>
    <s v="2.55E+11"/>
    <n v="37.602918000000003"/>
    <n v="-1.4602E-2"/>
    <s v="Meru"/>
    <s v="Meru Central"/>
    <s v="Marathi"/>
    <s v="Kiburie"/>
    <s v="10"/>
    <s v="Stephen Nyange"/>
    <s v="Stephen Nyange"/>
    <s v="254710865305"/>
    <s v="Informal Business"/>
    <x v="0"/>
  </r>
  <r>
    <s v="VPA6"/>
    <s v="KE-MER-1812-25988"/>
    <x v="1"/>
    <s v=""/>
    <s v="16th November,2018"/>
    <d v="2018-11-16T00:00:00"/>
    <s v="5th December,2018"/>
    <d v="2018-12-05T00:00:00"/>
    <s v="Muguna Mbuthu Martha"/>
    <s v="Female"/>
    <s v="2386232"/>
    <s v="254718787206"/>
    <s v="2.55E+11"/>
    <s v=""/>
    <s v=""/>
    <n v="37.585749999999997"/>
    <n v="-5.4619999999999998E-3"/>
    <s v="Meru"/>
    <s v="Meru Central"/>
    <s v="Kibaranyaki"/>
    <s v="Kaungu"/>
    <s v="10"/>
    <s v="Stephen Nyange"/>
    <s v="Stephen Nyange"/>
    <s v="254710865305"/>
    <s v="Informal Business"/>
    <x v="0"/>
  </r>
  <r>
    <s v="VPA6"/>
    <s v="KE-KIR-1810-24356"/>
    <x v="1"/>
    <s v=""/>
    <s v="13th August,2018"/>
    <d v="2018-08-13T00:00:00"/>
    <s v="2nd October,2018"/>
    <d v="2018-10-02T00:00:00"/>
    <s v="Johnston Karuku Koiyaki"/>
    <s v="Female"/>
    <s v="99999"/>
    <s v="72626323"/>
    <s v="726263232"/>
    <s v=""/>
    <s v="721322253"/>
    <n v="37.293973999999999"/>
    <n v="-0.66471800000000003"/>
    <s v="Kirinyaga"/>
    <s v="Kirinyaga"/>
    <s v="Mutithi"/>
    <s v="Kandongu"/>
    <s v="12"/>
    <s v="Rural Green Energy Services"/>
    <s v="Samuel Migwi"/>
    <s v="725647705"/>
    <s v="Informal Business"/>
    <x v="0"/>
  </r>
  <r>
    <s v="VPA6"/>
    <s v="KE-MER-1812-25989"/>
    <x v="0"/>
    <s v="Grievance"/>
    <s v="3rd November,2018"/>
    <d v="2018-11-03T00:00:00"/>
    <s v="5th December,2018"/>
    <d v="2018-12-05T00:00:00"/>
    <s v="Muthamia Njeri Mariam"/>
    <s v="Female"/>
    <s v="8841861"/>
    <s v="724566485"/>
    <s v="724566485"/>
    <s v=""/>
    <s v=""/>
    <n v="37.576047000000003"/>
    <n v="-2.8635000000000001E-2"/>
    <s v="Meru"/>
    <s v="Imenti South"/>
    <s v="Baitegetu"/>
    <s v="Nkogwe"/>
    <s v="10"/>
    <s v="Stephen Nyange"/>
    <s v="Stephen Nyange"/>
    <s v="710865305"/>
    <s v="Informal Business"/>
    <x v="1"/>
  </r>
  <r>
    <s v="VPA6"/>
    <s v="KE-TAI-1801-27779"/>
    <x v="1"/>
    <s v=""/>
    <s v="4th November,2017"/>
    <d v="2017-11-04T00:00:00"/>
    <s v="20th January,2018"/>
    <d v="2018-01-20T00:00:00"/>
    <s v="Magagha Jared Mwachofi"/>
    <s v="Male"/>
    <s v="22647534"/>
    <s v="721847649"/>
    <s v="721847649"/>
    <s v=""/>
    <s v=""/>
    <n v="38.566654"/>
    <n v="-3.4052750000000001"/>
    <s v="Taita/Taveta"/>
    <s v="Voi"/>
    <s v="Voi"/>
    <s v="Majengo"/>
    <s v="12"/>
    <s v="Pitwel Mwadime"/>
    <s v="Pitwel Mwadime"/>
    <s v="729162817"/>
    <s v="Informal Business"/>
    <x v="0"/>
  </r>
  <r>
    <s v="VPA6"/>
    <s v="KE-MER-1812-25990"/>
    <x v="0"/>
    <s v="Grievance"/>
    <s v="3rd November,2018"/>
    <d v="2018-11-03T00:00:00"/>
    <s v="5th December,2018"/>
    <d v="2018-12-05T00:00:00"/>
    <s v="Kirimi Stella Kawira"/>
    <s v="Female"/>
    <s v="34153562"/>
    <s v="254723986846"/>
    <s v="2.55E+11"/>
    <s v=""/>
    <s v="2.55E+11"/>
    <n v="37.580924000000003"/>
    <n v="-3.0154E-2"/>
    <s v="Meru"/>
    <s v="Imenti South"/>
    <s v="Uruku"/>
    <s v="Baitegetu"/>
    <s v="10"/>
    <s v="Stephen Nyange"/>
    <s v="Stephen Nyange"/>
    <s v="254710865305"/>
    <s v="Informal Business"/>
    <x v="1"/>
  </r>
  <r>
    <s v="VPA6"/>
    <s v="KE-UAS-1809-25806"/>
    <x v="1"/>
    <s v=""/>
    <s v="15th August,2018"/>
    <d v="2018-08-15T00:00:00"/>
    <s v="15th September,2018"/>
    <d v="2018-09-15T00:00:00"/>
    <s v="Malakwen Ndolo Kangogo"/>
    <s v="Male"/>
    <s v="99999"/>
    <s v="722945954"/>
    <s v="2.55E+11"/>
    <s v=""/>
    <s v=""/>
    <n v="35.432172999999999"/>
    <n v="0.21008499999999999"/>
    <s v="Uasin Gishu"/>
    <s v="Ainabkoi"/>
    <s v="Olare"/>
    <s v="Burnt Forest"/>
    <s v="12"/>
    <s v="Joseph Mwangale"/>
    <s v="John Mwangale"/>
    <s v="254723140069"/>
    <s v="Informal Business"/>
    <x v="0"/>
  </r>
  <r>
    <s v="VPA6"/>
    <s v="KE-UAS-1812-25807"/>
    <x v="1"/>
    <s v=""/>
    <s v="30th October,2018"/>
    <d v="2018-10-30T00:00:00"/>
    <s v="1st December,2018"/>
    <d v="2018-12-01T00:00:00"/>
    <s v="Teresia Sang"/>
    <s v="Female"/>
    <s v="99999"/>
    <s v="254722487049"/>
    <s v="2.55E+11"/>
    <s v=""/>
    <s v=""/>
    <n v="35.305216999999999"/>
    <n v="0.46940799999999999"/>
    <s v="Uasin Gishu"/>
    <s v="Ainabkoi"/>
    <s v="Annex"/>
    <s v="Matunda Close"/>
    <s v="10"/>
    <s v="Joseph Mwangale"/>
    <s v="Mwangale"/>
    <s v="254723140069"/>
    <s v="Informal Business"/>
    <x v="0"/>
  </r>
  <r>
    <s v="VPA6"/>
    <s v="KE-TRA-1812-24871"/>
    <x v="1"/>
    <s v=""/>
    <s v="10th October,2018"/>
    <d v="2018-10-10T00:00:00"/>
    <s v="4th December,2018"/>
    <d v="2018-12-04T00:00:00"/>
    <s v="Kirato Wanyonyi Wanjala"/>
    <s v="Male"/>
    <s v="99999"/>
    <s v="725892946"/>
    <s v="2.55E+11"/>
    <s v=""/>
    <s v=""/>
    <n v="35.177109999999999"/>
    <n v="0.93952500000000005"/>
    <s v="Trans Nzoia"/>
    <s v="Cherengany"/>
    <s v="Motosiet"/>
    <s v="Murguiywo"/>
    <s v="10"/>
    <s v="Bernard Ambani"/>
    <s v="Benard Ambani Lumasani"/>
    <s v="254728447327"/>
    <s v="Informal Business"/>
    <x v="0"/>
  </r>
  <r>
    <s v="VPA6"/>
    <s v="KE-MER-1812-25991"/>
    <x v="1"/>
    <s v=""/>
    <s v="15th November,2018"/>
    <d v="2018-11-15T00:00:00"/>
    <s v="11th December,2018"/>
    <d v="2018-12-11T00:00:00"/>
    <s v="Nkonge Njau John"/>
    <s v="Male"/>
    <s v="2516388"/>
    <s v="710308182"/>
    <s v="710308182"/>
    <s v=""/>
    <s v="717649342"/>
    <n v="37.501801"/>
    <n v="9.0889999999999999E-2"/>
    <s v="Meru"/>
    <s v="Buuri"/>
    <s v="Kimbo"/>
    <s v="Mugae"/>
    <s v="10"/>
    <s v="Stephen Nyange"/>
    <s v="Stephen Nyange"/>
    <s v="710865305"/>
    <s v="Informal Business"/>
    <x v="0"/>
  </r>
  <r>
    <s v="VPA6"/>
    <s v="KE-MER-1812-25992"/>
    <x v="1"/>
    <s v=""/>
    <s v="16th November,2018"/>
    <d v="2018-11-16T00:00:00"/>
    <s v="11th December,2018"/>
    <d v="2018-12-11T00:00:00"/>
    <s v="Karotimi Philis Nchugune"/>
    <s v="Female"/>
    <s v="2524533"/>
    <s v="723164232"/>
    <s v="723164232"/>
    <s v=""/>
    <s v=""/>
    <n v="37.499144000000001"/>
    <n v="9.5162999999999998E-2"/>
    <s v="Meru"/>
    <s v="Buuri"/>
    <s v="Kimbo"/>
    <s v="Mugae"/>
    <s v="10"/>
    <s v="Stephen Nyange"/>
    <s v="Stephen Nyange"/>
    <s v="710865305"/>
    <s v="Informal Business"/>
    <x v="0"/>
  </r>
  <r>
    <s v="VPA6"/>
    <s v="KE-MER-1812-25993"/>
    <x v="1"/>
    <s v=""/>
    <s v="13th November,2018"/>
    <d v="2018-11-13T00:00:00"/>
    <s v="11th December,2018"/>
    <d v="2018-12-11T00:00:00"/>
    <s v="Mugwiria Douglas Gitonga"/>
    <s v="Male"/>
    <s v="23456787"/>
    <s v="725103386"/>
    <s v="725103386"/>
    <s v=""/>
    <s v="729224451"/>
    <n v="37.220821000000001"/>
    <n v="6.794E-2"/>
    <s v="Meru"/>
    <s v="Buuri"/>
    <s v="Kithithina"/>
    <s v="Mutethia"/>
    <s v="10"/>
    <s v="Stephen Nyange"/>
    <s v="Stephen Nyange"/>
    <s v="710865305"/>
    <s v="Informal Business"/>
    <x v="0"/>
  </r>
  <r>
    <s v="VPA6"/>
    <s v="KE-NAN-1807-024505"/>
    <x v="1"/>
    <s v=""/>
    <s v="24th April,2018"/>
    <d v="2018-04-24T00:00:00"/>
    <s v="5th July,2018"/>
    <d v="2018-07-05T00:00:00"/>
    <s v="Cherotich Gladys"/>
    <s v="Female"/>
    <s v="26366014"/>
    <s v="701138904"/>
    <s v="701138904"/>
    <s v=""/>
    <s v=""/>
    <n v="35.272064999999998"/>
    <n v="6.1440000000000002E-2"/>
    <s v="Nandi"/>
    <s v="Tinderet"/>
    <s v="Tinderet"/>
    <s v="Kolonget"/>
    <s v="4"/>
    <s v="Simion Kiprop"/>
    <s v="Simion Kiprop"/>
    <s v="704382145"/>
    <s v="Informal Business"/>
    <x v="1"/>
  </r>
  <r>
    <s v="VPA6"/>
    <s v="KE-KIA-1812-28089"/>
    <x v="0"/>
    <s v="Non Compliant"/>
    <s v="5th October,2018"/>
    <d v="2018-10-05T00:00:00"/>
    <s v="11th December,2018"/>
    <d v="2018-12-11T00:00:00"/>
    <s v="Mbote Pauline Njeri"/>
    <s v="Female"/>
    <s v="1023282"/>
    <s v="254722781885"/>
    <s v="2.55E+11"/>
    <s v=""/>
    <s v=""/>
    <n v="37.001187000000002"/>
    <n v="-0.99926499999999996"/>
    <s v="Kiambu"/>
    <s v="Thika East"/>
    <s v="Thika"/>
    <s v="Karibaribi"/>
    <s v="12"/>
    <s v="Joseph Muchirira Mugo"/>
    <s v="Joseph Muchirira Mugo"/>
    <s v="254723483314"/>
    <s v="Informal Business"/>
    <x v="0"/>
  </r>
  <r>
    <s v="VPA6"/>
    <s v="KE-TAI-1811-26020"/>
    <x v="0"/>
    <s v="Under Verification"/>
    <s v="5th June,2018"/>
    <d v="2018-06-05T00:00:00"/>
    <s v="19th November,2018"/>
    <d v="2018-11-19T00:00:00"/>
    <s v="Ngolo Ruth Mkagombe"/>
    <s v="Female"/>
    <s v="29444808"/>
    <s v="0707255730"/>
    <s v="707255730"/>
    <s v=""/>
    <s v=""/>
    <n v="38.358542"/>
    <n v="-3.5835819999999998"/>
    <s v="Taita/Taveta"/>
    <s v="Mwatate"/>
    <s v="Mwachabo"/>
    <s v="Mkengerenyi"/>
    <s v="12"/>
    <s v="Pitwel Mwadime"/>
    <s v="Pitwel Mwadime"/>
    <s v="729162817"/>
    <s v="Informal Business"/>
    <x v="0"/>
  </r>
  <r>
    <s v="VPA6"/>
    <s v="KE-TAI-1810-26019"/>
    <x v="1"/>
    <s v=""/>
    <s v="11th July,2018"/>
    <d v="2018-07-11T00:00:00"/>
    <s v="20th October,2018"/>
    <d v="2018-10-20T00:00:00"/>
    <s v="Mwacharo Andrew Mwacharo"/>
    <s v="Male"/>
    <s v="7803213"/>
    <s v="705416052"/>
    <s v="705416052"/>
    <s v=""/>
    <s v="705416052"/>
    <n v="38.327267999999997"/>
    <n v="-3.4936609999999999"/>
    <s v="Taita/Taveta"/>
    <s v="Mwatate"/>
    <s v="Bura"/>
    <s v="Zare"/>
    <s v="8"/>
    <s v="Stephen Nyange"/>
    <s v="Stephen Nyange"/>
    <s v="710865305"/>
    <s v="Informal Business"/>
    <x v="0"/>
  </r>
  <r>
    <s v="VPA6"/>
    <s v="KE-NAN-1811-25876"/>
    <x v="1"/>
    <s v=""/>
    <s v="10th October,2018"/>
    <d v="2018-10-10T00:00:00"/>
    <s v="27th November,2018"/>
    <d v="2018-11-27T00:00:00"/>
    <s v="Maiyo David"/>
    <s v="Male"/>
    <s v="99999"/>
    <s v="708648415"/>
    <s v="2.55E+11"/>
    <s v=""/>
    <s v="2.55E+11"/>
    <n v="35.153630999999997"/>
    <n v="0.15435199999999999"/>
    <s v="Nandi"/>
    <s v="Nandi Hills"/>
    <s v="Kipsigak"/>
    <s v="Kamanag"/>
    <s v="8"/>
    <s v="Job K Soimo"/>
    <s v="Job K Soimo"/>
    <s v="254726075203"/>
    <s v="Informal Business"/>
    <x v="1"/>
  </r>
  <r>
    <s v="VPA6"/>
    <s v="KE-UAS-1811-24448"/>
    <x v="1"/>
    <s v=""/>
    <s v="20th September,2018"/>
    <d v="2018-09-20T00:00:00"/>
    <s v="17th November,2018"/>
    <d v="2018-11-17T00:00:00"/>
    <s v="Lessan Joyce Jerono"/>
    <s v="Female"/>
    <s v="99999"/>
    <s v="72805924"/>
    <s v="728059224"/>
    <s v=""/>
    <s v="722603792"/>
    <n v="35.292538"/>
    <n v="0.44284800000000002"/>
    <s v="Uasin Gishu"/>
    <s v="Kapseret"/>
    <s v="Kesses"/>
    <s v="Outspan"/>
    <s v="10"/>
    <s v="Daniel Bartilol"/>
    <s v=""/>
    <s v=""/>
    <s v="Informal Business"/>
    <x v="0"/>
  </r>
  <r>
    <s v="VPA6"/>
    <s v="KE-KIR-1810-26884"/>
    <x v="1"/>
    <s v=""/>
    <s v="21st August,2018"/>
    <d v="2018-08-21T00:00:00"/>
    <s v="19th October,2018"/>
    <d v="2018-10-19T00:00:00"/>
    <s v="Njogu Peter Muriuki"/>
    <s v="Male"/>
    <s v="23124392"/>
    <s v="726350010"/>
    <s v="2728320289"/>
    <s v=""/>
    <s v="731329799"/>
    <n v="37.293666000000002"/>
    <n v="-0.44953100000000001"/>
    <s v="Kirinyaga"/>
    <s v="Kirinyaga East"/>
    <s v="Kirima"/>
    <s v="Kiangwenyi"/>
    <s v="6"/>
    <s v="Zablon Kimindio Kibara"/>
    <s v="Zablon Kimindo Kibara"/>
    <s v="726350010"/>
    <s v="Informal Business"/>
    <x v="1"/>
  </r>
  <r>
    <s v="VPA6"/>
    <s v="KE-BOM-1811-25356"/>
    <x v="1"/>
    <s v=""/>
    <s v="11th September,2018"/>
    <d v="2018-09-11T00:00:00"/>
    <s v="10th November,2018"/>
    <d v="2018-11-10T00:00:00"/>
    <s v="Chepngetich Betsy"/>
    <s v="Female"/>
    <s v="23016496"/>
    <s v="726118783"/>
    <s v="2.55E+11"/>
    <s v=""/>
    <s v=""/>
    <n v="35.257770999999998"/>
    <n v="-0.60136999999999996"/>
    <s v="Bomet"/>
    <s v="Konoin"/>
    <s v="Mogogosiek"/>
    <s v="Kipkelok"/>
    <s v="8"/>
    <s v="Philip Kurgat"/>
    <s v="Kurgat"/>
    <s v=""/>
    <s v="Informal Business"/>
    <x v="1"/>
  </r>
  <r>
    <s v="VPA6"/>
    <s v="KE-KIA-1811-28080"/>
    <x v="1"/>
    <s v=""/>
    <s v="18th November,2018"/>
    <d v="2018-11-18T00:00:00"/>
    <s v="23rd November,2018"/>
    <d v="2018-11-23T00:00:00"/>
    <s v="Kimani Miriam M."/>
    <s v="Female"/>
    <s v="8554926"/>
    <s v="70515911"/>
    <s v="729228781"/>
    <s v=""/>
    <s v="727784507"/>
    <n v="39.504551999999997"/>
    <n v="-4.2647279999999999"/>
    <s v="Kiambu"/>
    <s v="Matuga"/>
    <s v="Ituru"/>
    <s v="Mucharagi"/>
    <s v="6"/>
    <s v="Maurice Kinuthia Wangui"/>
    <s v="Maurice Kinuthia Wangui"/>
    <s v="713376894"/>
    <s v="Informal Business"/>
    <x v="0"/>
  </r>
  <r>
    <s v="VPA6"/>
    <s v="KE-KIA-1811-28081"/>
    <x v="1"/>
    <s v=""/>
    <s v="19th October,2018"/>
    <d v="2018-10-19T00:00:00"/>
    <s v="8th November,2018"/>
    <d v="2018-11-08T00:00:00"/>
    <s v="Philip Sellar Wangu"/>
    <s v="Female"/>
    <s v="10488112"/>
    <s v="721895712"/>
    <s v="721895712"/>
    <s v=""/>
    <s v="724722441"/>
    <n v="36.887752999999996"/>
    <n v="-0.96448199999999995"/>
    <s v="Kiambu"/>
    <s v="Gatundu North"/>
    <s v="Githovokoni"/>
    <s v="Musherere"/>
    <s v="10"/>
    <s v="Maurice Kinuthia Wangui"/>
    <s v="Maurice Kinuthia Wangui"/>
    <s v="713376894"/>
    <s v="Informal Business"/>
    <x v="0"/>
  </r>
  <r>
    <s v="VPA6"/>
    <s v="KE-KIA-1810-28076"/>
    <x v="1"/>
    <s v=""/>
    <s v="7th September,2018"/>
    <d v="2018-09-07T00:00:00"/>
    <s v="18th October,2018"/>
    <d v="2018-10-18T00:00:00"/>
    <s v="Kamau Lucy Waringa"/>
    <s v="Female"/>
    <s v="4918115"/>
    <s v="720618937"/>
    <s v="720618937"/>
    <s v=""/>
    <s v="722603892"/>
    <n v="36.895007999999997"/>
    <n v="-0.973333"/>
    <s v="Kiambu"/>
    <s v="Gatundu North"/>
    <s v="Githovokoni"/>
    <s v="Gatei"/>
    <s v="10"/>
    <s v="Maurice Kinuthia Wangui"/>
    <s v="Maurice Kinuthia Wangui"/>
    <s v="713376894"/>
    <s v="Informal Business"/>
    <x v="0"/>
  </r>
  <r>
    <s v="VPA6"/>
    <s v="KE-MUR-1810-24903"/>
    <x v="1"/>
    <s v=""/>
    <s v="5th September,2018"/>
    <d v="2018-09-05T00:00:00"/>
    <s v="15th October,2018"/>
    <d v="2018-10-15T00:00:00"/>
    <s v="Mungai Jacinta Nduta"/>
    <s v="Female"/>
    <s v="7569234"/>
    <s v="700453380"/>
    <s v="700453380"/>
    <s v=""/>
    <s v="720793944"/>
    <n v="37.123508999999999"/>
    <n v="-0.869031"/>
    <s v="Murang'a"/>
    <s v="Maragua"/>
    <s v="Sabasaba"/>
    <s v="Kangurumo"/>
    <s v="8"/>
    <s v="Mathew Njoroge Nganga"/>
    <s v="Mathew Njoroge Nganga"/>
    <s v="721154081"/>
    <s v="Informal Business"/>
    <x v="0"/>
  </r>
  <r>
    <s v="VPA6"/>
    <s v="KE-MUR-1810-24900"/>
    <x v="1"/>
    <s v=""/>
    <s v="25th August,2018"/>
    <d v="2018-08-25T00:00:00"/>
    <s v="5th October,2018"/>
    <d v="2018-10-05T00:00:00"/>
    <s v="Kimani Review.Dr.Julius Karanja"/>
    <s v="Male"/>
    <s v="2302205"/>
    <s v="0721639170"/>
    <s v="721639170"/>
    <s v=""/>
    <s v=""/>
    <n v="37.135061999999998"/>
    <n v="-0.94067599999999996"/>
    <s v="Murang'a"/>
    <s v="Makuyu"/>
    <s v="Kenol"/>
    <s v="Kameingua"/>
    <s v="12"/>
    <s v="Maurice Kinuthia Wangui"/>
    <s v="Maurice Kinuthia Wangui"/>
    <s v="713376894"/>
    <s v="Informal Business"/>
    <x v="0"/>
  </r>
  <r>
    <s v="VPA6"/>
    <s v="KE-MUR-1812-24902"/>
    <x v="1"/>
    <s v=""/>
    <s v="3rd November,2018"/>
    <d v="2018-11-03T00:00:00"/>
    <s v="14th December,2018"/>
    <d v="2018-12-14T00:00:00"/>
    <s v="Mwangi Stephen Muthee"/>
    <s v="Male"/>
    <s v="99999"/>
    <s v="725832059"/>
    <s v="725832059"/>
    <s v=""/>
    <s v="708452036"/>
    <n v="37.060291999999997"/>
    <n v="-0.74390100000000003"/>
    <s v="Murang'a"/>
    <s v="Kahuro"/>
    <s v="Kahuro"/>
    <s v="Kari"/>
    <s v="12"/>
    <s v="Mathew Njoroge Nganga"/>
    <s v="Mathew Njoroge Nganga"/>
    <s v="721154081"/>
    <s v="Informal Business"/>
    <x v="0"/>
  </r>
  <r>
    <s v="VPA6"/>
    <s v="KE-MUR-1812-24901"/>
    <x v="1"/>
    <s v=""/>
    <s v="4th November,2018"/>
    <d v="2018-11-04T00:00:00"/>
    <s v="12th December,2018"/>
    <d v="2018-12-12T00:00:00"/>
    <s v="Gichere Fabeus Maina"/>
    <s v="Male"/>
    <s v="99999"/>
    <s v="721709457"/>
    <s v="721709457"/>
    <s v=""/>
    <s v="712363164"/>
    <n v="36.926088"/>
    <n v="-0.72431900000000005"/>
    <s v="Murang'a"/>
    <s v="Kahuro"/>
    <s v="Mungoiri"/>
    <s v="Kahatia"/>
    <s v="8"/>
    <s v="Gilbert Mwangi Gitau"/>
    <s v="Gilbert Mwangi Gitau"/>
    <s v="714125753"/>
    <s v="Informal Business"/>
    <x v="0"/>
  </r>
  <r>
    <s v="VPA6"/>
    <s v="KE-NYA-1812-26113"/>
    <x v="1"/>
    <s v=""/>
    <s v="19th November,2018"/>
    <d v="2018-11-19T00:00:00"/>
    <s v="17th December,2018"/>
    <d v="2018-12-17T00:00:00"/>
    <s v="King'Ori Grace Muthoni"/>
    <s v="Female"/>
    <s v="3505031"/>
    <s v="254716057457"/>
    <s v="2.55E+11"/>
    <s v=""/>
    <s v="2.55E+11"/>
    <n v="36.578201"/>
    <n v="-0.11107"/>
    <s v="Nyandarua"/>
    <s v="Ndaragwa"/>
    <s v="Kiriogo"/>
    <s v="Karandi"/>
    <s v="8"/>
    <s v="KREEN"/>
    <s v="Francis Kinyanjui"/>
    <s v="254726985649"/>
    <s v="Informal Business"/>
    <x v="1"/>
  </r>
  <r>
    <s v="VPA6"/>
    <s v="KE-NAK-1809-26050"/>
    <x v="1"/>
    <s v=""/>
    <s v="8th August,2018"/>
    <d v="2018-08-08T00:00:00"/>
    <s v="14th September,2018"/>
    <d v="2018-09-14T00:00:00"/>
    <s v="Maryline Cherotich Chewen"/>
    <s v="Female"/>
    <s v="2451683"/>
    <s v="723658155"/>
    <s v="723658155"/>
    <s v=""/>
    <s v=""/>
    <n v="35.699305000000003"/>
    <n v="-0.54730699999999999"/>
    <s v="Nakuru"/>
    <s v="Kuresoi"/>
    <s v="Sinendet"/>
    <s v="Metikei"/>
    <s v="12"/>
    <s v="John K Githaiga"/>
    <s v="John Githaiga"/>
    <s v="720759926"/>
    <s v="Informal Business"/>
    <x v="0"/>
  </r>
  <r>
    <s v="VPA6"/>
    <s v="KE-KIA-1806-28079"/>
    <x v="1"/>
    <s v=""/>
    <s v="19th May,2018"/>
    <d v="2018-05-19T00:00:00"/>
    <s v="14th June,2018"/>
    <d v="2018-06-14T00:00:00"/>
    <s v="Muchiri Ann Wanjiru"/>
    <s v="Female"/>
    <s v="12941619"/>
    <s v="701619081"/>
    <s v="701619081"/>
    <s v=""/>
    <s v="701619080"/>
    <n v="36.632305000000002"/>
    <n v="-1.2467429999999999"/>
    <s v="Kiambu"/>
    <s v="Kikuyu"/>
    <s v="Kikuyu"/>
    <s v="Undiri"/>
    <s v="10"/>
    <s v="Nilelynk Innovators"/>
    <s v="Julius Odhiambo"/>
    <s v="723987066"/>
    <s v="Informal Business"/>
    <x v="1"/>
  </r>
  <r>
    <s v="VPA6"/>
    <s v="KE-NYA-1812-25056"/>
    <x v="1"/>
    <s v=""/>
    <s v="13th November,2018"/>
    <d v="2018-11-13T00:00:00"/>
    <s v="20th December,2018"/>
    <d v="2018-12-20T00:00:00"/>
    <s v="Moru Njau Merita"/>
    <s v="Male"/>
    <s v="852346"/>
    <s v="721154081"/>
    <s v="2.55E+11"/>
    <s v=""/>
    <s v="2.55E+11"/>
    <n v="36.574787999999998"/>
    <n v="-0.84882199999999997"/>
    <s v="Nyandarua"/>
    <s v="South Kinangop"/>
    <s v="Magumu"/>
    <s v="Mutonyora C"/>
    <s v="12"/>
    <s v="Mathew Njoroge Nganga"/>
    <s v="Mathew Njoroge Nganga"/>
    <s v="254721154081"/>
    <s v="Informal Business"/>
    <x v="0"/>
  </r>
  <r>
    <s v="VPA6"/>
    <s v="KE-NAI-1810-28078"/>
    <x v="1"/>
    <s v=""/>
    <s v="26th September,2018"/>
    <d v="2018-09-26T00:00:00"/>
    <s v="23rd October,2018"/>
    <d v="2018-10-23T00:00:00"/>
    <s v="Onyono Prisca"/>
    <s v="Female"/>
    <s v="99999"/>
    <s v="722700705"/>
    <s v="722700705"/>
    <s v=""/>
    <s v=""/>
    <n v="36.749862999999998"/>
    <n v="-1.362695"/>
    <s v="Nairobi"/>
    <s v="Langata"/>
    <s v="Langata"/>
    <s v="Handy"/>
    <s v="6"/>
    <s v="Nilelynk Innovators"/>
    <s v="Julius Odhiambo"/>
    <s v="723987066"/>
    <s v="Informal Business"/>
    <x v="1"/>
  </r>
  <r>
    <s v="VPA6"/>
    <s v="KE-KIA-1812-26901"/>
    <x v="1"/>
    <s v=""/>
    <s v="1st December,2018"/>
    <d v="2018-12-01T00:00:00"/>
    <s v="24th December,2018"/>
    <d v="2018-12-24T00:00:00"/>
    <s v="Kamiri Hannah Wambui"/>
    <s v="Female"/>
    <s v="99999"/>
    <s v="254728380100"/>
    <s v="2.55E+11"/>
    <s v=""/>
    <s v="2.55E+11"/>
    <n v="36.81673"/>
    <n v="-1.110579"/>
    <s v="Kiambu"/>
    <s v="Githunguri"/>
    <s v="Ikinu"/>
    <s v="Gemwa"/>
    <s v="12"/>
    <s v="Kensam Constructor"/>
    <s v="Kennedy Samuel Mbugua"/>
    <s v="254729308408"/>
    <s v="Informal Business"/>
    <x v="3"/>
  </r>
  <r>
    <s v="VPA6"/>
    <s v="KE-KIA-1801-26802"/>
    <x v="1"/>
    <s v=""/>
    <s v="5th November,2017"/>
    <d v="2017-11-05T00:00:00"/>
    <s v="24th January,2018"/>
    <d v="2018-01-24T00:00:00"/>
    <s v="Muchiri Annah G."/>
    <s v="Female"/>
    <s v="1912788"/>
    <s v="0727312011"/>
    <s v="727312011"/>
    <s v=""/>
    <s v="727312046"/>
    <n v="36.818164000000003"/>
    <n v="-1.118225"/>
    <s v="Kiambu"/>
    <s v="Githunguri"/>
    <s v="Ikinu"/>
    <s v="Gemwa"/>
    <s v="12"/>
    <s v="Kensam Constructor"/>
    <s v="Kennedy Samuel Mbugua"/>
    <s v="729308408"/>
    <s v="Informal Business"/>
    <x v="3"/>
  </r>
  <r>
    <s v="VPA6"/>
    <s v="KE-KIA-1812-28085"/>
    <x v="1"/>
    <s v=""/>
    <s v="6th November,2018"/>
    <d v="2018-11-06T00:00:00"/>
    <s v="1st December,2018"/>
    <d v="2018-12-01T00:00:00"/>
    <s v="Karano Wamaitha George"/>
    <s v="Female"/>
    <s v="99999"/>
    <s v="731645633"/>
    <s v="2.55E+11"/>
    <s v=""/>
    <s v="2.55E+11"/>
    <n v="36.815468000000003"/>
    <n v="-1.143262"/>
    <s v="Kiambu"/>
    <s v="Kiambaa"/>
    <s v="Ting'Ang'A"/>
    <s v="Ting'Ang'A"/>
    <s v="10"/>
    <s v="Jokima Renewable Energy"/>
    <s v="Joseph Kimani"/>
    <s v="254725574044"/>
    <s v="Informal Business"/>
    <x v="0"/>
  </r>
  <r>
    <s v="VPA6"/>
    <s v="KE-KIA-1812-28086"/>
    <x v="1"/>
    <s v=""/>
    <s v="27th November,2018"/>
    <d v="2018-11-27T00:00:00"/>
    <s v="15th December,2018"/>
    <d v="2018-12-15T00:00:00"/>
    <s v="Ndungu Lenard Karudu"/>
    <s v="Male"/>
    <s v="7270344"/>
    <s v="723936012"/>
    <s v="723936012"/>
    <s v=""/>
    <s v="770731358"/>
    <n v="36.835858000000002"/>
    <n v="-1.1377619999999999"/>
    <s v="Kiambu"/>
    <s v="Kiambaa"/>
    <s v="Kagongo"/>
    <s v="Kagongo"/>
    <s v="8"/>
    <s v="Jokima Renewable Energy"/>
    <s v="Joseph Kimani"/>
    <s v="725574044"/>
    <s v="Informal Business"/>
    <x v="0"/>
  </r>
  <r>
    <s v="VPA6"/>
    <s v="KE-KAJ-1811-27793"/>
    <x v="1"/>
    <s v=""/>
    <s v="1st October,2018"/>
    <d v="2018-10-01T00:00:00"/>
    <s v="27th November,2018"/>
    <d v="2018-11-27T00:00:00"/>
    <s v="Njenga John Kaniaru"/>
    <s v="Male"/>
    <s v="99999"/>
    <s v="254721705036"/>
    <s v="2.55E+11"/>
    <s v=""/>
    <s v=""/>
    <n v="37.491864999999997"/>
    <n v="-2.9129299999999998"/>
    <s v="Kajiado"/>
    <s v="Loitokitok"/>
    <s v="Loitoktok"/>
    <s v="Enkariakronkena"/>
    <s v="10"/>
    <s v="John Chege Nyingi"/>
    <s v=""/>
    <s v=""/>
    <s v="Informal Business"/>
    <x v="1"/>
  </r>
  <r>
    <s v="VPA6"/>
    <s v="KE-KAJ-1810-27794"/>
    <x v="1"/>
    <s v=""/>
    <s v="1st October,2018"/>
    <d v="2018-10-01T00:00:00"/>
    <s v="15th October,2018"/>
    <d v="2018-10-15T00:00:00"/>
    <s v="Kiarie Joseph"/>
    <s v="Male"/>
    <s v="99999"/>
    <s v="724531134"/>
    <s v="724531134"/>
    <s v=""/>
    <s v=""/>
    <n v="37.497467999999998"/>
    <n v="-2.9193370000000001"/>
    <s v="Kajiado"/>
    <s v="Loitokitok"/>
    <s v="Loitoktok"/>
    <s v="Enkariakronkena"/>
    <s v="10"/>
    <s v="John Chege Nyingi"/>
    <s v="Null"/>
    <s v=""/>
    <s v="Informal Business"/>
    <x v="1"/>
  </r>
  <r>
    <s v="VPA6"/>
    <s v="KE-MUR-1812-24910"/>
    <x v="1"/>
    <s v=""/>
    <s v="5th November,2018"/>
    <d v="2018-11-05T00:00:00"/>
    <s v="20th December,2018"/>
    <d v="2018-12-20T00:00:00"/>
    <s v="Wainaina Sarah Njeri"/>
    <s v="Female"/>
    <s v="2310555"/>
    <s v="723231820"/>
    <s v="723231820"/>
    <s v=""/>
    <s v="714808556"/>
    <n v="36.951520000000002"/>
    <n v="-0.81633699999999998"/>
    <s v="Murang'a"/>
    <s v="Kandara"/>
    <s v="Mutheru"/>
    <s v="Kanjoo"/>
    <s v="8"/>
    <s v="Francis Kamande"/>
    <s v="Francis Kamande"/>
    <s v="724394699"/>
    <s v="Informal Business"/>
    <x v="0"/>
  </r>
  <r>
    <s v="VPA6"/>
    <s v="KE-MUR-1812-24909"/>
    <x v="1"/>
    <s v=""/>
    <s v="27th October,2018"/>
    <d v="2018-10-27T00:00:00"/>
    <s v="20th December,2018"/>
    <d v="2018-12-20T00:00:00"/>
    <s v="Karanja Hannah Wanjiru"/>
    <s v="Female"/>
    <s v="2019731"/>
    <s v="728817262"/>
    <s v="728817262"/>
    <s v=""/>
    <s v="789868631"/>
    <n v="37.001863999999998"/>
    <n v="-0.93296000000000001"/>
    <s v="Murang'a"/>
    <s v="Gatanga"/>
    <s v="Thuita"/>
    <s v="Wainonga"/>
    <s v="6"/>
    <s v="Francis Kamande"/>
    <s v="Francis Kamande"/>
    <s v="724394699"/>
    <s v="Informal Business"/>
    <x v="0"/>
  </r>
  <r>
    <s v="VPA6"/>
    <s v="KE-MUR-1812-24908"/>
    <x v="1"/>
    <s v=""/>
    <s v="21st October,2018"/>
    <d v="2018-10-21T00:00:00"/>
    <s v="20th December,2018"/>
    <d v="2018-12-20T00:00:00"/>
    <s v="Herman Catherine Nduta"/>
    <s v="Male"/>
    <s v="99999"/>
    <s v="728756514"/>
    <s v="728756514"/>
    <s v=""/>
    <s v="728756475"/>
    <n v="36.920037000000001"/>
    <n v="-0.88121499999999997"/>
    <s v="Murang'a"/>
    <s v="Gatanga"/>
    <s v="Kigoro"/>
    <s v="Mukarara"/>
    <s v="12"/>
    <s v="Francis Kamande"/>
    <s v="Francis Kamande"/>
    <s v="724394699"/>
    <s v="Informal Business"/>
    <x v="0"/>
  </r>
  <r>
    <s v="VPA6"/>
    <s v="KE-MUR-1812-24907"/>
    <x v="1"/>
    <s v=""/>
    <s v="22nd November,2018"/>
    <d v="2018-11-22T00:00:00"/>
    <s v="20th December,2018"/>
    <d v="2018-12-20T00:00:00"/>
    <s v="Kariuki Peter Ngamau"/>
    <s v="Male"/>
    <s v="99999"/>
    <s v="726781116"/>
    <s v="726781116"/>
    <s v=""/>
    <s v="710810515"/>
    <n v="36.852369000000003"/>
    <n v="-0.87908900000000001"/>
    <s v="Murang'a"/>
    <s v="Gatanga"/>
    <s v="Mwangu"/>
    <s v="Chania"/>
    <s v="6"/>
    <s v="Francis Kamande"/>
    <s v="Francis Kamande"/>
    <s v="724394699"/>
    <s v="Informal Business"/>
    <x v="0"/>
  </r>
  <r>
    <s v="VPA6"/>
    <s v="KE-KIA-1812-24906"/>
    <x v="0"/>
    <s v="Non Compliant"/>
    <s v="14th November,2018"/>
    <d v="2018-11-14T00:00:00"/>
    <s v="21st December,2018"/>
    <d v="2018-12-21T00:00:00"/>
    <s v="Muiruri Raphael Mwatha"/>
    <s v="Male"/>
    <s v="4831328"/>
    <s v="720813146"/>
    <s v="2.55E+11"/>
    <s v=""/>
    <s v="2.55E+11"/>
    <n v="37.119616999999998"/>
    <n v="-1.0657350000000001"/>
    <s v="Kiambu"/>
    <s v="Gatundu North"/>
    <s v="Muiringa"/>
    <s v="Kifingo"/>
    <n v="6"/>
    <s v="Francis Kamande"/>
    <s v="Francis Kamande"/>
    <s v="254724394699"/>
    <s v="Informal Business"/>
    <x v="0"/>
  </r>
  <r>
    <s v="VPA6"/>
    <s v="KE-MUR-1812-24905"/>
    <x v="1"/>
    <s v=""/>
    <s v="4th November,2018"/>
    <d v="2018-11-04T00:00:00"/>
    <s v="20th December,2018"/>
    <d v="2018-12-20T00:00:00"/>
    <s v="Maina Nancy Nyambura"/>
    <s v="Female"/>
    <s v="99999"/>
    <s v="724801441"/>
    <s v="724801441"/>
    <s v=""/>
    <s v="727270703"/>
    <n v="36.936824000000001"/>
    <n v="-0.66250100000000001"/>
    <s v="Murang'a"/>
    <s v="Kangema"/>
    <s v="Kangema"/>
    <s v="Ruona"/>
    <s v="10"/>
    <s v="Jacob Maina Mwangi"/>
    <s v="Jacob Maina Mwangi"/>
    <s v="727270703"/>
    <s v="Informal Business"/>
    <x v="0"/>
  </r>
  <r>
    <s v="VPA6"/>
    <s v="KE-TAI-1812-26002"/>
    <x v="0"/>
    <s v="Grievance"/>
    <s v="4th November,2018"/>
    <d v="2018-11-04T00:00:00"/>
    <s v="24th December,2018"/>
    <d v="2018-12-24T00:00:00"/>
    <s v="Maghangha Wilfred Lombo"/>
    <s v="Male"/>
    <s v="9805625"/>
    <s v="254702069562"/>
    <s v="2.55E+11"/>
    <s v=""/>
    <s v="2.55E+11"/>
    <n v="38.253802"/>
    <n v="-3.4324270000000001"/>
    <s v="Taita/Taveta"/>
    <s v="Mwatate"/>
    <s v="Bura"/>
    <s v="Kazamoyo"/>
    <s v="10"/>
    <s v="Stephen Nyange"/>
    <s v="Stephen Nyange"/>
    <s v="254710865305"/>
    <s v="Informal Business"/>
    <x v="0"/>
  </r>
  <r>
    <s v="VPA6"/>
    <s v="KE-TAI-1902-26001"/>
    <x v="1"/>
    <s v=""/>
    <s v="12th November,2018"/>
    <d v="2018-11-12T00:00:00"/>
    <s v="12th February,2019"/>
    <d v="2019-02-12T00:00:00"/>
    <s v="Kitoho Metrina Riziki"/>
    <s v="Female"/>
    <s v="10563542"/>
    <s v="725286785"/>
    <s v="2.55E+11"/>
    <s v=""/>
    <s v="2.55E+11"/>
    <n v="38.322341000000002"/>
    <n v="-3.4947279999999998"/>
    <s v="Taita/Taveta"/>
    <s v="Mwatate"/>
    <s v="Bura"/>
    <s v="Mwalemba"/>
    <s v="8"/>
    <s v="Stephen Nyange"/>
    <s v="Stephen Nyange"/>
    <s v="710865305"/>
    <s v="Informal Business"/>
    <x v="0"/>
  </r>
  <r>
    <s v="VPA6"/>
    <s v="KE-MAC-1901-25233"/>
    <x v="0"/>
    <s v="Non Compliant"/>
    <s v="3rd January,2019"/>
    <d v="2019-01-03T00:00:00"/>
    <s v="3rd January,2019"/>
    <d v="2019-01-03T00:00:00"/>
    <s v="Muasa Agatha Mbithi"/>
    <s v="Male"/>
    <s v="30457628"/>
    <s v="0714320792"/>
    <s v="714320792"/>
    <s v=""/>
    <s v="721848632"/>
    <n v="37.455157999999997"/>
    <n v="-1.49396"/>
    <s v="Machakos"/>
    <s v="Mwala"/>
    <s v="Mwala"/>
    <s v="Kakungu"/>
    <s v="10"/>
    <s v="Stephen Nyange"/>
    <s v="Stephen Nyange"/>
    <s v="710865305"/>
    <s v="Informal Business"/>
    <x v="0"/>
  </r>
  <r>
    <s v="VPA6"/>
    <s v="KE-MAC-1901-25232"/>
    <x v="0"/>
    <s v="Non Compliant"/>
    <s v="14th November,2018"/>
    <d v="2018-11-14T00:00:00"/>
    <s v="3rd January,2019"/>
    <d v="2019-01-03T00:00:00"/>
    <s v="Wambua Beatrice Kamene"/>
    <s v="Female"/>
    <s v="537132"/>
    <s v="723911014"/>
    <s v="723911014"/>
    <s v=""/>
    <s v="725653263"/>
    <n v="37.587577000000003"/>
    <n v="-0.97233700000000001"/>
    <s v="Machakos"/>
    <s v="Masinga"/>
    <s v="Masinga"/>
    <s v="Kwayenga"/>
    <s v="10"/>
    <s v="Stephen Nyange"/>
    <s v="Stephen Nyange"/>
    <s v="710865305"/>
    <s v="Informal Business"/>
    <x v="0"/>
  </r>
  <r>
    <s v="VPA6"/>
    <s v="KE-MAC-1901-25230"/>
    <x v="0"/>
    <s v="Non Compliant"/>
    <s v="14th November,2018"/>
    <d v="2018-11-14T00:00:00"/>
    <s v="3rd January,2019"/>
    <d v="2019-01-03T00:00:00"/>
    <s v="Muiu Robert Munyao"/>
    <s v="Male"/>
    <s v="9316854"/>
    <s v="721537023"/>
    <s v="721537023"/>
    <s v=""/>
    <s v="751448455"/>
    <n v="37.463917000000002"/>
    <n v="-1.1914480000000001"/>
    <s v="Machakos"/>
    <s v="Yatta"/>
    <s v="Kithimani"/>
    <s v="Uvaini"/>
    <s v="10"/>
    <s v="Stephen Nyange"/>
    <s v="Stephen Nyange"/>
    <s v="710865305"/>
    <s v="Informal Business"/>
    <x v="0"/>
  </r>
  <r>
    <s v="VPA6"/>
    <s v="KE-MAC-1805-25234"/>
    <x v="1"/>
    <s v=""/>
    <s v="7th January,2018"/>
    <d v="2018-01-07T00:00:00"/>
    <s v="22nd May,2018"/>
    <d v="2018-05-22T00:00:00"/>
    <s v="Muthami Alex Mutuku"/>
    <s v="Male"/>
    <s v="700988"/>
    <s v="711378754"/>
    <s v="711378754"/>
    <s v=""/>
    <s v="711378754"/>
    <n v="37.369304999999997"/>
    <n v="-1.3121670000000001"/>
    <s v="Machakos"/>
    <s v="Kangundo"/>
    <s v="Kangundo"/>
    <s v="Mayuuni"/>
    <n v="10"/>
    <s v="Stephen Nyange"/>
    <s v="Stephen Nyange"/>
    <s v="710865305"/>
    <s v="Informal Business"/>
    <x v="0"/>
  </r>
  <r>
    <s v="VPA6"/>
    <s v="KE-NYA-1901-26096"/>
    <x v="1"/>
    <s v=""/>
    <s v="13th November,2018"/>
    <d v="2018-11-13T00:00:00"/>
    <s v="2nd January,2019"/>
    <d v="2019-01-02T00:00:00"/>
    <s v="Gateru Margret Wangechi"/>
    <s v="Female"/>
    <s v="6051654"/>
    <s v="722832003"/>
    <s v="722832003"/>
    <s v=""/>
    <s v="733977580"/>
    <n v="36.274099999999997"/>
    <n v="-0.25584800000000002"/>
    <s v="Nyandarua"/>
    <s v="Ol Kalou"/>
    <s v="Tumaini"/>
    <s v="Tumaini"/>
    <s v="10"/>
    <s v="Simon Kuira"/>
    <s v="Simon Kuira"/>
    <s v="703796534"/>
    <s v="Informal Business"/>
    <x v="1"/>
  </r>
  <r>
    <s v="VPA6"/>
    <s v="KE-EMB-1901-26097"/>
    <x v="1"/>
    <s v=""/>
    <s v="21st November,2018"/>
    <d v="2018-11-21T00:00:00"/>
    <s v="10th January,2019"/>
    <d v="2019-01-10T00:00:00"/>
    <s v="Mbogori Athanas Githenji"/>
    <s v="Male"/>
    <s v="4244191"/>
    <s v="720243772"/>
    <s v="720243772"/>
    <s v=""/>
    <s v="712322570"/>
    <n v="37.453299000000001"/>
    <n v="-0.440502"/>
    <s v="Embu"/>
    <s v="Manyatta"/>
    <s v="Ngida"/>
    <s v="Gikirima"/>
    <s v="8"/>
    <s v="Simon Kuira"/>
    <s v="Simon Kuira"/>
    <s v="703796534"/>
    <s v="Informal Business"/>
    <x v="1"/>
  </r>
  <r>
    <s v="VPA6"/>
    <s v="KE-NYE-1812-26876"/>
    <x v="1"/>
    <s v=""/>
    <s v="26th October,2018"/>
    <d v="2018-10-26T00:00:00"/>
    <s v="15th December,2018"/>
    <d v="2018-12-15T00:00:00"/>
    <s v="Timothy Mwai Kagotho"/>
    <s v="Male"/>
    <s v="1828581"/>
    <s v="727483623"/>
    <s v="727483623"/>
    <s v=""/>
    <s v="723104383"/>
    <n v="37.011091999999998"/>
    <n v="-0.47966399999999998"/>
    <s v="Nyeri"/>
    <s v="Tetu"/>
    <s v="Aguthi"/>
    <s v="Gichira"/>
    <n v="16"/>
    <s v="Rural Green Energy Services"/>
    <s v="Migwi"/>
    <s v="725647705"/>
    <s v="Informal Business"/>
    <x v="3"/>
  </r>
  <r>
    <s v="VPA6"/>
    <s v="KE-BUN-1812-24872"/>
    <x v="1"/>
    <s v=""/>
    <s v="17th August,2018"/>
    <d v="2018-08-17T00:00:00"/>
    <s v="12th December,2018"/>
    <d v="2018-12-12T00:00:00"/>
    <s v="Teka Efa Asiko"/>
    <s v="Female"/>
    <s v="1948406"/>
    <s v="720579831"/>
    <s v="2.55E+11"/>
    <s v=""/>
    <s v=""/>
    <n v="34.704507"/>
    <n v="0.76711600000000002"/>
    <s v="Bungoma"/>
    <s v="Kimilili"/>
    <s v="Kimilili"/>
    <s v="Lutonyi"/>
    <s v="6"/>
    <s v="Gillet Lihanda"/>
    <s v="Gillet Savayi Lihanda"/>
    <s v="254728998455"/>
    <s v="Informal Business"/>
    <x v="1"/>
  </r>
  <r>
    <s v="VPA6"/>
    <s v="KE-UAS-1812-25889"/>
    <x v="1"/>
    <s v=""/>
    <s v="26th October,2018"/>
    <d v="2018-10-26T00:00:00"/>
    <s v="26th December,2018"/>
    <d v="2018-12-26T00:00:00"/>
    <s v="Amdany Dinah"/>
    <s v="Female"/>
    <s v="99999"/>
    <s v="722652445"/>
    <s v="2.55E+11"/>
    <s v=""/>
    <s v=""/>
    <n v="35.288429999999998"/>
    <n v="0.55832000000000004"/>
    <s v="Uasin Gishu"/>
    <s v="Moiben"/>
    <s v="Kimumu"/>
    <s v="Radah"/>
    <s v="10"/>
    <s v="Matthew Kemboi"/>
    <s v="Mathew Kemboi"/>
    <s v="254722819916"/>
    <s v="Informal Business"/>
    <x v="1"/>
  </r>
  <r>
    <s v="VPA6"/>
    <s v="KE-NAK-1812-26051"/>
    <x v="1"/>
    <s v=""/>
    <s v="16th November,2018"/>
    <d v="2018-11-16T00:00:00"/>
    <s v="9th December,2018"/>
    <d v="2018-12-09T00:00:00"/>
    <s v="Kennedy Oduor"/>
    <s v="Male"/>
    <s v="2564916"/>
    <s v="722301226"/>
    <s v="2.55E+11"/>
    <s v=""/>
    <s v=""/>
    <n v="35.963008000000002"/>
    <n v="-0.262882"/>
    <s v="Nakuru"/>
    <s v="Rongai"/>
    <s v="Ngata"/>
    <s v="Ngata"/>
    <s v="10"/>
    <s v="Nelson Mutai"/>
    <s v="Nelson Mutai"/>
    <s v="254716309134"/>
    <s v="Informal Business"/>
    <x v="1"/>
  </r>
  <r>
    <s v="VPA6"/>
    <s v="KE-NAK-1901-26052"/>
    <x v="1"/>
    <s v=""/>
    <s v="4th December,2018"/>
    <d v="2018-12-04T00:00:00"/>
    <s v="10th January,2019"/>
    <d v="2019-01-10T00:00:00"/>
    <s v="Agnes Muraguri"/>
    <s v="Female"/>
    <s v="22946969"/>
    <s v="722448328"/>
    <s v="722448328"/>
    <s v=""/>
    <s v="725869571"/>
    <n v="36.122272000000002"/>
    <n v="-3.5775000000000001E-2"/>
    <s v="Nakuru"/>
    <s v="Rongai"/>
    <s v="Solai"/>
    <s v="Nairobi Area"/>
    <s v="12"/>
    <s v="James Kingori Chege"/>
    <s v="James Kingori"/>
    <s v="724568559"/>
    <s v="Informal Business"/>
    <x v="0"/>
  </r>
  <r>
    <s v="VPA6"/>
    <s v="KE-NYA-1901-25068"/>
    <x v="1"/>
    <s v=""/>
    <s v="16th December,2018"/>
    <d v="2018-12-16T00:00:00"/>
    <s v="21st January,2019"/>
    <d v="2019-01-21T00:00:00"/>
    <s v="Kamonjo Nyokabi Jane"/>
    <s v="Female"/>
    <s v="3205019"/>
    <s v="721233604"/>
    <s v="721233604"/>
    <s v=""/>
    <s v="705271230"/>
    <n v="36.373080000000002"/>
    <n v="-7.3469999999999994E-2"/>
    <s v="Nyandarua"/>
    <s v="Ol Joro Orok"/>
    <s v="Oljorolok"/>
    <s v="Gatumbiro"/>
    <s v="10"/>
    <s v="Simon Kabucho"/>
    <s v="Simon Kabucho"/>
    <s v="726725953"/>
    <s v="Informal Business"/>
    <x v="1"/>
  </r>
  <r>
    <s v="VPA6"/>
    <s v="KE-KIA-1901-25571"/>
    <x v="1"/>
    <s v=""/>
    <s v="5th September,2018"/>
    <d v="2018-09-05T00:00:00"/>
    <s v="18th January,2019"/>
    <d v="2019-01-18T00:00:00"/>
    <s v="Nyoike Lucy Wamaitha"/>
    <s v="Female"/>
    <s v="4301366"/>
    <s v="714114088"/>
    <s v="714114088"/>
    <s v=""/>
    <s v="720450730"/>
    <n v="36.858494"/>
    <n v="-1.0287759999999999"/>
    <s v="Kiambu"/>
    <s v="Gatundu South"/>
    <s v="Mutati"/>
    <s v="Kahunyu"/>
    <s v="8"/>
    <s v="Afrisol Energy Ltd"/>
    <s v="Ezekiel Kibe"/>
    <s v="722438617"/>
    <s v="Informal Business"/>
    <x v="0"/>
  </r>
  <r>
    <s v="VPA6"/>
    <s v="KE-KIA-1812-25572"/>
    <x v="1"/>
    <s v=""/>
    <s v="5th September,2018"/>
    <d v="2018-09-05T00:00:00"/>
    <s v="15th December,2018"/>
    <d v="2018-12-15T00:00:00"/>
    <s v="Memia Simon Kinyanjui"/>
    <s v="Male"/>
    <s v="13028059"/>
    <s v="723037254"/>
    <s v="723037254"/>
    <s v=""/>
    <s v="727076020"/>
    <n v="36.863224000000002"/>
    <n v="-1.02098"/>
    <s v="Kiambu"/>
    <s v="Gatundu South"/>
    <s v="Kiamwangi"/>
    <s v="Thaara"/>
    <s v="8"/>
    <s v="Afrisol Energy Ltd"/>
    <s v="Ezekiel Kibe"/>
    <s v=""/>
    <s v="Informal Business"/>
    <x v="0"/>
  </r>
  <r>
    <s v="VPA6"/>
    <s v="KE-KIA-1812-25573"/>
    <x v="1"/>
    <s v=""/>
    <s v="15th September,2018"/>
    <d v="2018-09-15T00:00:00"/>
    <s v="11th December,2018"/>
    <d v="2018-12-11T00:00:00"/>
    <s v="Njogu Winfred Waithira"/>
    <s v="Female"/>
    <s v="12524207"/>
    <s v="723286403"/>
    <s v="723286403"/>
    <s v=""/>
    <s v=""/>
    <n v="36.840187999999998"/>
    <n v="-1.0256769999999999"/>
    <s v="Kiambu"/>
    <s v="Gatundu South"/>
    <s v="Mutati"/>
    <s v="Kawandagã¹"/>
    <s v="8"/>
    <s v="Afrisol Energy Ltd"/>
    <s v="Ezekiel Kibe"/>
    <s v="722438617"/>
    <s v="Informal Business"/>
    <x v="0"/>
  </r>
  <r>
    <s v="VPA6"/>
    <s v="KE-NAN-1901-25878"/>
    <x v="1"/>
    <s v=""/>
    <s v="28th December,2018"/>
    <d v="2018-12-28T00:00:00"/>
    <s v="23rd January,2019"/>
    <d v="2019-01-23T00:00:00"/>
    <s v="Rotich Domtila"/>
    <s v="Female"/>
    <s v="5582952"/>
    <s v="723733666"/>
    <s v="723733666"/>
    <s v=""/>
    <s v=""/>
    <n v="35.239823000000001"/>
    <n v="0.17215"/>
    <s v="Nandi"/>
    <s v="Nandi Hills"/>
    <s v="Chepkunyuk"/>
    <s v="Lelwak"/>
    <s v="8"/>
    <s v="William Tanui"/>
    <s v="William Tanui"/>
    <s v="712584447"/>
    <s v="Informal Business"/>
    <x v="1"/>
  </r>
  <r>
    <s v="VPA6"/>
    <s v="KE-KIT-1901-31026"/>
    <x v="0"/>
    <s v="Non Compliant"/>
    <s v="3rd December,2018"/>
    <d v="2018-12-03T00:00:00"/>
    <s v="22nd January,2019"/>
    <d v="2019-01-22T00:00:00"/>
    <s v="Musyoki Peter Mbathi"/>
    <s v="Male"/>
    <s v="7005894"/>
    <s v="722682316"/>
    <s v="722682316"/>
    <s v=""/>
    <s v="714710980"/>
    <n v="37.860757999999997"/>
    <n v="-1.443678"/>
    <s v="Kitui"/>
    <s v="Lower Yatta"/>
    <s v="Lower Yatta"/>
    <s v="Kalivini"/>
    <n v="10"/>
    <s v="Stephen Nyange"/>
    <s v="Stephen Nyange"/>
    <s v="710865305"/>
    <s v="Informal Business"/>
    <x v="0"/>
  </r>
  <r>
    <s v="VPA6"/>
    <s v="KE-MAC-1901-25235"/>
    <x v="1"/>
    <s v=""/>
    <s v="2nd December,2018"/>
    <d v="2018-12-02T00:00:00"/>
    <s v="21st January,2019"/>
    <d v="2019-01-21T00:00:00"/>
    <s v="Nzioka Patrick Mbawa"/>
    <s v="Male"/>
    <s v="10114047"/>
    <s v="726102441"/>
    <s v="726102441"/>
    <s v=""/>
    <s v="712037115"/>
    <n v="37.440297000000001"/>
    <n v="-1.235563"/>
    <s v="Machakos"/>
    <s v="Mwala"/>
    <s v="Mwala"/>
    <s v="Kabaa"/>
    <n v="10"/>
    <s v="Stephen Nyange"/>
    <s v="Stephen Nyange"/>
    <s v="710865305"/>
    <s v="Informal Business"/>
    <x v="0"/>
  </r>
  <r>
    <s v="VPA6"/>
    <s v="KE-NAN-1810-25882"/>
    <x v="1"/>
    <s v=""/>
    <s v="10th September,2018"/>
    <d v="2018-09-10T00:00:00"/>
    <s v="30th October,2018"/>
    <d v="2018-10-30T00:00:00"/>
    <s v="Christine Tuimur"/>
    <s v="Female"/>
    <s v="99999"/>
    <s v="710463124"/>
    <s v="710463124"/>
    <s v=""/>
    <s v=""/>
    <n v="35.111106999999997"/>
    <n v="0.20811199999999999"/>
    <s v="Nandi"/>
    <s v="Nandi Central"/>
    <s v="Kapngetuny"/>
    <s v="Kabutie"/>
    <n v="56"/>
    <s v="Stephen Tesot"/>
    <s v="Stephen Tesot"/>
    <s v=""/>
    <s v="Informal Business"/>
    <x v="3"/>
  </r>
  <r>
    <s v="VPA6"/>
    <s v="KE-NAN-1812-25875"/>
    <x v="1"/>
    <s v=""/>
    <s v="11th November,2018"/>
    <d v="2018-11-11T00:00:00"/>
    <s v="30th December,2018"/>
    <d v="2018-12-30T00:00:00"/>
    <s v="Purity Bittok"/>
    <s v="Female"/>
    <s v="99999"/>
    <s v="254722603540"/>
    <s v="2.55E+11"/>
    <s v=""/>
    <s v="2.55E+11"/>
    <n v="35.101379000000001"/>
    <n v="0.22586300000000001"/>
    <s v="Nandi"/>
    <s v="Nandi Central"/>
    <s v="Chemundu"/>
    <s v="Kabaskei"/>
    <s v="10"/>
    <s v="William Tanui"/>
    <s v="William Tanui"/>
    <s v="254712584447"/>
    <s v="Informal Business"/>
    <x v="3"/>
  </r>
  <r>
    <s v="VPA6"/>
    <s v="KE-THA-1812-26010"/>
    <x v="0"/>
    <s v="Grievance"/>
    <s v="24th November,2018"/>
    <d v="2018-11-24T00:00:00"/>
    <s v="22nd December,2018"/>
    <d v="2018-12-22T00:00:00"/>
    <s v="Bernard Micheki Mugo"/>
    <s v="Male"/>
    <s v="4419367"/>
    <s v="726627822"/>
    <s v="726627822"/>
    <s v=""/>
    <s v="727940729"/>
    <n v="37.686067000000001"/>
    <n v="-0.23078000000000001"/>
    <s v="Tharaka-Nithi"/>
    <s v="Maara"/>
    <s v="Chogoria"/>
    <s v="Mutuguni"/>
    <s v="12"/>
    <s v="Maurice Kinuthia Wangui"/>
    <s v="Maurice Kinuthia Wangui"/>
    <s v="723456787"/>
    <s v="Informal Business"/>
    <x v="0"/>
  </r>
  <r>
    <s v="VPA6"/>
    <s v="KE-KIA-1812-28084"/>
    <x v="1"/>
    <s v=""/>
    <s v="16th November,2018"/>
    <d v="2018-11-16T00:00:00"/>
    <s v="5th December,2018"/>
    <d v="2018-12-05T00:00:00"/>
    <s v="Thimba Lucas Kimani"/>
    <s v="Male"/>
    <s v="894131"/>
    <s v="0712490458"/>
    <s v="712490458"/>
    <s v=""/>
    <s v="720475956"/>
    <n v="36.849879000000001"/>
    <n v="-1.161764"/>
    <s v="Kiambu"/>
    <s v="Kiambu"/>
    <s v="Riambai"/>
    <s v="Riambai"/>
    <s v="8"/>
    <s v="Afrisol Energy Ltd"/>
    <s v="Ezekiel Kibe"/>
    <s v="722438617"/>
    <s v="Informal Business"/>
    <x v="0"/>
  </r>
  <r>
    <s v="VPA6"/>
    <s v="KE-KIA-1812-25915"/>
    <x v="1"/>
    <s v=""/>
    <s v="11th November,2018"/>
    <d v="2018-11-11T00:00:00"/>
    <s v="7th December,2018"/>
    <d v="2018-12-07T00:00:00"/>
    <s v="Njoroge Francis Huho"/>
    <s v="Male"/>
    <s v="99999"/>
    <s v="717021441"/>
    <s v="717021441"/>
    <s v=""/>
    <s v="797858788"/>
    <n v="36.802936000000003"/>
    <n v="-1.126746"/>
    <s v="Kiambu"/>
    <s v="Kiambu"/>
    <s v="Tinganga"/>
    <s v="Tinganga"/>
    <s v="8"/>
    <s v="Afrisol Energy Ltd"/>
    <s v="Ezekiel Kibe"/>
    <s v="722438617"/>
    <s v="Informal Business"/>
    <x v="0"/>
  </r>
  <r>
    <s v="VPA6"/>
    <s v="KE-NAN-1901-25879"/>
    <x v="1"/>
    <s v=""/>
    <s v="28th September,2018"/>
    <d v="2018-09-28T00:00:00"/>
    <s v="23rd January,2019"/>
    <d v="2019-01-23T00:00:00"/>
    <s v="Sawe Eunice"/>
    <s v="Female"/>
    <s v="99999"/>
    <s v="0720364888"/>
    <s v="720364888"/>
    <s v=""/>
    <s v=""/>
    <n v="35.164361999999997"/>
    <n v="0.116828"/>
    <s v="Nandi"/>
    <s v="Nandi Hills"/>
    <s v="Kosoiywwo"/>
    <s v="Kapkwang"/>
    <s v="12"/>
    <s v="Job K Soimo"/>
    <s v="Job K Soimo"/>
    <s v="726075203"/>
    <s v="Informal Business"/>
    <x v="1"/>
  </r>
  <r>
    <s v="VPA6"/>
    <s v="KE-KIR-1809-26851"/>
    <x v="1"/>
    <s v=""/>
    <s v="1st August,2018"/>
    <d v="2018-08-01T00:00:00"/>
    <s v="1st September,2018"/>
    <d v="2018-09-01T00:00:00"/>
    <s v="Maru Kinyua Eric"/>
    <s v="Male"/>
    <s v="21709373"/>
    <s v="0720930614"/>
    <s v="720930614"/>
    <s v=""/>
    <s v=""/>
    <n v="37.242823000000001"/>
    <n v="-0.47947299999999998"/>
    <s v="Kirinyaga"/>
    <s v="Kirinyaga"/>
    <s v="Mutira"/>
    <s v="Kamuiru"/>
    <s v="6"/>
    <s v="Patrick Kinyua"/>
    <s v="Patrick Kinyua"/>
    <s v=""/>
    <s v="Informal Business"/>
    <x v="0"/>
  </r>
  <r>
    <s v="VPA6"/>
    <s v="KE-KIR-1811-26852"/>
    <x v="1"/>
    <s v=""/>
    <s v="1st October,2018"/>
    <d v="2018-10-01T00:00:00"/>
    <s v="1st November,2018"/>
    <d v="2018-11-01T00:00:00"/>
    <s v="Muthui Guchobi Jeremiah"/>
    <s v="Male"/>
    <s v="99999"/>
    <s v="724078796"/>
    <s v="724078796"/>
    <s v=""/>
    <s v="717441134"/>
    <n v="37.294834999999999"/>
    <n v="-0.48514800000000002"/>
    <s v="Kirinyaga"/>
    <s v="Kerugoya/Kutus"/>
    <s v="Kabaru"/>
    <s v="Kiangothe"/>
    <s v="10"/>
    <s v="Patrick Kinyua"/>
    <s v="Patrick Kinyua"/>
    <s v=""/>
    <s v="Informal Business"/>
    <x v="0"/>
  </r>
  <r>
    <s v="VPA6"/>
    <s v="KE-KIR-1901-26853"/>
    <x v="1"/>
    <s v=""/>
    <s v="1st December,2018"/>
    <d v="2018-12-01T00:00:00"/>
    <s v="1st January,2019"/>
    <d v="2019-01-01T00:00:00"/>
    <s v="Karangi Muthee Charles"/>
    <s v="Male"/>
    <s v="99999"/>
    <s v="721721554"/>
    <s v="721721554"/>
    <s v=""/>
    <s v="715671387"/>
    <n v="37.195383999999997"/>
    <n v="-0.45805200000000001"/>
    <s v="Kirinyaga"/>
    <s v="Kirinyaga"/>
    <s v="Mukure"/>
    <s v="Ndiriti"/>
    <s v="10"/>
    <s v="Patrick Kinyua"/>
    <s v="Patrick Kinyua"/>
    <s v="716073975"/>
    <s v="Informal Business"/>
    <x v="0"/>
  </r>
  <r>
    <s v="VPA6"/>
    <s v="KE-KIR-1901-26854"/>
    <x v="1"/>
    <s v=""/>
    <s v="1st December,2018"/>
    <d v="2018-12-01T00:00:00"/>
    <s v="1st January,2019"/>
    <d v="2019-01-01T00:00:00"/>
    <s v="Ngure Warui Stanely"/>
    <s v="Male"/>
    <s v="2904926"/>
    <s v="710726526"/>
    <s v="728571344"/>
    <s v=""/>
    <s v=""/>
    <n v="37.244337999999999"/>
    <n v="-0.51230399999999998"/>
    <s v="Kirinyaga"/>
    <s v="Kirinyaga"/>
    <s v="Mutira"/>
    <s v="Karia"/>
    <n v="6"/>
    <s v="Eric Muthii Mugo"/>
    <s v="Eric Muthii Mugo"/>
    <s v="701939398"/>
    <s v="Informal Business"/>
    <x v="1"/>
  </r>
  <r>
    <s v="VPA6"/>
    <s v="KE-NAK-1802-26053"/>
    <x v="1"/>
    <s v=""/>
    <s v="28th December,2017"/>
    <d v="2017-12-28T00:00:00"/>
    <s v="5th February,2018"/>
    <d v="2018-02-05T00:00:00"/>
    <s v="Teresa Chepngetich"/>
    <s v="Female"/>
    <s v="854590"/>
    <s v="0728401394"/>
    <s v="728401394"/>
    <s v=""/>
    <s v=""/>
    <n v="35.694327999999999"/>
    <n v="-0.56000300000000003"/>
    <s v="Nakuru"/>
    <s v="Kuresoi"/>
    <s v="Olenguruoni"/>
    <s v="Amalo"/>
    <s v="8"/>
    <s v="Nelson Mutai"/>
    <s v="Nelson Mutai"/>
    <s v="716309134"/>
    <s v="Informal Business"/>
    <x v="1"/>
  </r>
  <r>
    <s v="VPA6"/>
    <s v="KE-NAK-1901-25063"/>
    <x v="1"/>
    <s v=""/>
    <s v="12th December,2018"/>
    <d v="2018-12-12T00:00:00"/>
    <s v="28th January,2019"/>
    <d v="2019-01-28T00:00:00"/>
    <s v="Muiruri Richard Njoroge"/>
    <s v="Male"/>
    <s v="4669496"/>
    <s v="721825041"/>
    <s v="721825041"/>
    <s v=""/>
    <s v="720562725"/>
    <n v="36.112268999999998"/>
    <n v="-0.27252199999999999"/>
    <s v="Nakuru"/>
    <s v="Nakuru Town"/>
    <s v="Freearea"/>
    <s v="Teachers"/>
    <s v="8"/>
    <s v="KREEN"/>
    <s v="Francis Kinyanjui"/>
    <s v="726985649"/>
    <s v="Informal Business"/>
    <x v="0"/>
  </r>
  <r>
    <s v="VPA6"/>
    <s v="KE-NYA-1901-25066"/>
    <x v="1"/>
    <s v=""/>
    <s v="30th November,2018"/>
    <d v="2018-11-30T00:00:00"/>
    <s v="31st January,2019"/>
    <d v="2019-01-31T00:00:00"/>
    <s v="Ndungu Samwel Mwangi"/>
    <s v="Male"/>
    <s v="7664192"/>
    <s v="722826140"/>
    <s v="722826140"/>
    <s v=""/>
    <s v="726811053"/>
    <n v="36.407538000000002"/>
    <n v="2.1142999999999999E-2"/>
    <s v="Nyandarua"/>
    <s v="Ndaragwa"/>
    <s v="Mairo-Inya"/>
    <s v="Mairo-Inya"/>
    <s v="8"/>
    <s v="KREEN"/>
    <s v="Francis Kinyanjui"/>
    <s v="726985649"/>
    <s v="Informal Business"/>
    <x v="1"/>
  </r>
  <r>
    <s v="VPA6"/>
    <s v="KE-NYE-1901-26098"/>
    <x v="1"/>
    <s v=""/>
    <s v="5th January,2019"/>
    <d v="2019-01-05T00:00:00"/>
    <s v="23rd January,2019"/>
    <d v="2019-01-23T00:00:00"/>
    <s v="Muhia Duncan Njuguna"/>
    <s v="Male"/>
    <s v="20663970"/>
    <s v="720872827"/>
    <s v="720872827"/>
    <s v=""/>
    <s v="723994474"/>
    <n v="36.803249999999998"/>
    <n v="-0.30308099999999999"/>
    <s v="Nyeri"/>
    <s v="Kieni West"/>
    <s v="Endarasha"/>
    <s v="Kanyiriri"/>
    <s v="12"/>
    <s v="Simon Kuira"/>
    <s v="Simon Kuira"/>
    <s v="703796534"/>
    <s v="Informal Business"/>
    <x v="1"/>
  </r>
  <r>
    <s v="VPA6"/>
    <s v="KE-LAI-1902-26114"/>
    <x v="1"/>
    <s v=""/>
    <s v="14th December,2018"/>
    <d v="2018-12-14T00:00:00"/>
    <s v="2nd February,2019"/>
    <d v="2019-02-02T00:00:00"/>
    <s v="Mumero John Mathai"/>
    <s v="Male"/>
    <s v="7863830"/>
    <s v="722444334"/>
    <s v="722444334"/>
    <s v=""/>
    <s v="721274983"/>
    <n v="37.216571000000002"/>
    <n v="8.6560999999999999E-2"/>
    <s v="Laikipia"/>
    <s v="Laikipia North"/>
    <s v="Ngenia"/>
    <s v="Mia Moja"/>
    <s v="10"/>
    <s v="Simon Kuira"/>
    <s v="Simon Kuira"/>
    <s v="703796534"/>
    <s v="Informal Business"/>
    <x v="1"/>
  </r>
  <r>
    <s v="VPA6"/>
    <s v="KE-NAK-1902-25062"/>
    <x v="1"/>
    <s v=""/>
    <s v="18th January,2019"/>
    <d v="2019-01-18T00:00:00"/>
    <s v="4th February,2019"/>
    <d v="2019-02-04T00:00:00"/>
    <s v="Gaturu Peter Kamau"/>
    <s v="Male"/>
    <s v="698946"/>
    <s v="254723588568"/>
    <s v="2.55E+11"/>
    <s v=""/>
    <s v="2.55E+11"/>
    <n v="35.754050999999997"/>
    <n v="-0.30564000000000002"/>
    <s v="Nakuru"/>
    <s v="Molo"/>
    <s v="Turi"/>
    <s v="Ndenderu B"/>
    <s v="10"/>
    <s v="KREEN"/>
    <s v="Francis Kinyanjui"/>
    <s v="726985649"/>
    <s v="Informal Business"/>
    <x v="1"/>
  </r>
  <r>
    <s v="VPA6"/>
    <s v="KE-KER-1901-25303"/>
    <x v="1"/>
    <s v=""/>
    <s v="2nd December,2018"/>
    <d v="2018-12-02T00:00:00"/>
    <s v="15th January,2019"/>
    <d v="2019-01-15T00:00:00"/>
    <s v="Julie Mutai C"/>
    <s v="Female"/>
    <s v="21180054"/>
    <s v="710769776"/>
    <s v="710769776"/>
    <s v=""/>
    <s v="729070468"/>
    <n v="35.095432000000002"/>
    <n v="-0.65773300000000001"/>
    <s v="Kericho"/>
    <s v="Bureti"/>
    <s v="Cheplanget"/>
    <s v="Butiik"/>
    <s v="10"/>
    <s v="Philip Kiget"/>
    <s v="Philip Kiget"/>
    <s v=""/>
    <s v="Informal Business"/>
    <x v="1"/>
  </r>
  <r>
    <s v="VPA6"/>
    <s v="KE-KIA-1902-26903"/>
    <x v="1"/>
    <s v=""/>
    <s v="8th January,2019"/>
    <d v="2019-01-08T00:00:00"/>
    <s v="8th February,2019"/>
    <d v="2019-02-08T00:00:00"/>
    <s v="Kimani Hannah Njeri"/>
    <s v="Female"/>
    <s v="22686458"/>
    <s v="254725678595"/>
    <s v="2.55E+11"/>
    <s v=""/>
    <s v="2.55E+11"/>
    <n v="36.814725000000003"/>
    <n v="-1.11795"/>
    <s v="Kiambu"/>
    <s v="Githunguri"/>
    <s v="Ikinu"/>
    <s v="Ngemwa"/>
    <s v="12"/>
    <s v="Kensam Constructor"/>
    <s v="Pius Wainaina"/>
    <s v="743066409"/>
    <s v="Informal Business"/>
    <x v="3"/>
  </r>
  <r>
    <s v="VPA6"/>
    <s v="KE-NYE-1902-26849"/>
    <x v="1"/>
    <s v=""/>
    <s v="2nd February,2019"/>
    <d v="2019-02-02T00:00:00"/>
    <s v="9th February,2019"/>
    <d v="2019-02-09T00:00:00"/>
    <s v="Kimiti Esther Wangari"/>
    <s v="Female"/>
    <s v="99999"/>
    <s v="254722926532"/>
    <s v="2.55E+11"/>
    <s v=""/>
    <s v="2.55E+11"/>
    <n v="36.958601999999999"/>
    <n v="-0.35666999999999999"/>
    <s v="Nyeri"/>
    <s v="Kieni West"/>
    <s v="Mweiga"/>
    <s v="Samaki"/>
    <s v="10"/>
    <s v="Joram Gathogo Mutahi"/>
    <s v="Joram Gathogo Mutahi"/>
    <s v="723684776"/>
    <s v="Informal Business"/>
    <x v="1"/>
  </r>
  <r>
    <s v="VPA6"/>
    <s v="KE-NAK-1811-26054"/>
    <x v="1"/>
    <s v=""/>
    <s v="17th September,2018"/>
    <d v="2018-09-17T00:00:00"/>
    <s v="1st November,2018"/>
    <d v="2018-11-01T00:00:00"/>
    <s v="Mary Nduta"/>
    <s v="Female"/>
    <s v="3072043"/>
    <s v="717613012"/>
    <s v="717613012"/>
    <s v=""/>
    <s v=""/>
    <n v="36.139167999999998"/>
    <n v="-0.15473200000000001"/>
    <s v="Nakuru"/>
    <s v="Bahati"/>
    <s v="Bahati"/>
    <s v="Kamiruri-Bahati"/>
    <s v="10"/>
    <s v="Christopher Njinju Ndungu"/>
    <s v="Christopher Njinju Ndungu"/>
    <s v="714733339"/>
    <s v="Informal Business"/>
    <x v="0"/>
  </r>
  <r>
    <s v="VPA6"/>
    <s v="KE-KIS-1901-27104"/>
    <x v="1"/>
    <s v=""/>
    <s v="10th December,2018"/>
    <d v="2018-12-10T00:00:00"/>
    <s v="6th January,2019"/>
    <d v="2019-01-06T00:00:00"/>
    <s v="Alice Keronche Nyaboke"/>
    <s v="Female"/>
    <s v="4137637"/>
    <s v="729711103"/>
    <s v="729711103"/>
    <s v=""/>
    <s v="780711103"/>
    <n v="34.792392999999997"/>
    <n v="-0.67608800000000002"/>
    <s v="Kisii"/>
    <s v="Kisii Central"/>
    <s v="Township"/>
    <s v="Itheresi"/>
    <s v="10"/>
    <s v="Thomas Masese Gikona"/>
    <s v="Thomas Masese Gekona"/>
    <s v="729577089"/>
    <s v="Informal Business"/>
    <x v="0"/>
  </r>
  <r>
    <s v="VPA6"/>
    <s v="KE-KIS-1902-27103"/>
    <x v="1"/>
    <s v=""/>
    <s v="20th December,2018"/>
    <d v="2018-12-20T00:00:00"/>
    <s v="11th February,2019"/>
    <d v="2019-02-11T00:00:00"/>
    <s v="Roselyn Oseko Mokeira"/>
    <s v="Female"/>
    <s v="945386"/>
    <s v="711174246"/>
    <s v="711174246"/>
    <s v=""/>
    <s v="725016011"/>
    <n v="34.792999999999999"/>
    <n v="-0.67591199999999996"/>
    <s v="Kisii"/>
    <s v="Kisii Central"/>
    <s v="Township"/>
    <s v="Itheresi"/>
    <s v="10"/>
    <s v="Thomas Masese Gikona"/>
    <s v="Thomas Masese Gekona"/>
    <s v="729577089"/>
    <s v="Informal Business"/>
    <x v="0"/>
  </r>
  <r>
    <s v="VPA6"/>
    <s v="KE-NYA-1812-27101"/>
    <x v="1"/>
    <s v=""/>
    <s v="28th May,2018"/>
    <d v="2018-05-28T00:00:00"/>
    <s v="28th December,2018"/>
    <d v="2018-12-28T00:00:00"/>
    <s v="Samwel Ogeto G."/>
    <s v="Male"/>
    <s v="34169394"/>
    <s v="720592910"/>
    <s v="720592910"/>
    <s v=""/>
    <s v="714256248"/>
    <n v="34.859082999999998"/>
    <n v="-0.637432"/>
    <s v="Nyamira"/>
    <s v="Manga"/>
    <s v="Kitutu Central"/>
    <s v="Morambo"/>
    <n v="16"/>
    <s v="George Odhiambo"/>
    <s v="George Odhiambo"/>
    <s v="729996948"/>
    <s v="Informal Business"/>
    <x v="1"/>
  </r>
  <r>
    <s v="VPA6"/>
    <s v="KE-EMB-1902-26856"/>
    <x v="1"/>
    <s v=""/>
    <s v="8th January,2019"/>
    <d v="2019-01-08T00:00:00"/>
    <s v="9th February,2019"/>
    <d v="2019-02-09T00:00:00"/>
    <s v="Mwaniki Wanjugu Lucy"/>
    <s v="Male"/>
    <s v="99999"/>
    <s v="721653815"/>
    <s v="721653815"/>
    <s v=""/>
    <s v=""/>
    <n v="37.562942999999997"/>
    <n v="-0.42765999999999998"/>
    <s v="Embu"/>
    <s v="Runyenjes"/>
    <s v="Runyejes"/>
    <s v="Mbiruri"/>
    <n v="16"/>
    <s v="Simon Kamau"/>
    <s v="Simon Kamau"/>
    <s v="718265838"/>
    <s v="Informal Business"/>
    <x v="0"/>
  </r>
  <r>
    <s v="VPA6"/>
    <s v="KE-TAI-1902-25998"/>
    <x v="1"/>
    <s v=""/>
    <s v="13th January,2019"/>
    <d v="2019-01-13T00:00:00"/>
    <s v="13th February,2019"/>
    <d v="2019-02-13T00:00:00"/>
    <s v="Mwasaghua Severini Tole"/>
    <s v="Male"/>
    <s v="7598639"/>
    <s v="254728907569"/>
    <s v="2.55E+11"/>
    <s v=""/>
    <s v="2.55E+11"/>
    <n v="38.374425000000002"/>
    <n v="-3.4854620000000001"/>
    <s v="Taita/Taveta"/>
    <s v="Mwatate"/>
    <s v="Mwatate"/>
    <s v="Bondora"/>
    <s v="10"/>
    <s v="Stephen Nyange"/>
    <s v="Stephen Nyange"/>
    <s v="254710865305"/>
    <s v="Informal Business"/>
    <x v="0"/>
  </r>
  <r>
    <s v="VPA6"/>
    <s v="KE-KIA-1902-26826"/>
    <x v="0"/>
    <s v="Grievance"/>
    <s v="22nd December,2018"/>
    <d v="2018-12-22T00:00:00"/>
    <s v="10th February,2019"/>
    <d v="2019-02-10T00:00:00"/>
    <s v="Hannah Nyoro"/>
    <s v="Female"/>
    <s v="3048717"/>
    <s v="728377932"/>
    <s v="728377932"/>
    <s v=""/>
    <s v=""/>
    <n v="36.824632000000001"/>
    <n v="-1.1489579999999999"/>
    <s v="Kiambu"/>
    <s v="Githunguri"/>
    <s v="Githunguri"/>
    <s v="Kiaigi"/>
    <s v="8"/>
    <s v="John Kariuki"/>
    <s v=""/>
    <s v=""/>
    <s v="Informal Business"/>
    <x v="0"/>
  </r>
  <r>
    <s v="VPA6"/>
    <s v="KE-MUR-1808-24913"/>
    <x v="1"/>
    <s v=""/>
    <s v="7th July,2018"/>
    <d v="2018-07-07T00:00:00"/>
    <s v="15th August,2018"/>
    <d v="2018-08-15T00:00:00"/>
    <s v="Gikonyo James Kariuki"/>
    <s v="Male"/>
    <s v="99999"/>
    <s v="723167600"/>
    <s v="725175822"/>
    <s v=""/>
    <s v="713470349"/>
    <n v="36.962597000000002"/>
    <n v="-0.79244000000000003"/>
    <s v="Murang'a"/>
    <s v="Kigumo"/>
    <s v="Iringuini"/>
    <s v="Kihanga"/>
    <s v="6"/>
    <s v="Anthony Mwai Mukunga"/>
    <s v="Antony Mwai"/>
    <s v="726547597"/>
    <s v="Informal Business"/>
    <x v="0"/>
  </r>
  <r>
    <s v="VPA6"/>
    <s v="KE-MUR-1812-24912"/>
    <x v="1"/>
    <s v=""/>
    <s v="3rd November,2018"/>
    <d v="2018-11-03T00:00:00"/>
    <s v="25th December,2018"/>
    <d v="2018-12-25T00:00:00"/>
    <s v="Thuita Simon Muiga"/>
    <s v="Male"/>
    <s v="20656539"/>
    <s v="723509496"/>
    <s v="723509496"/>
    <s v=""/>
    <s v="726092451"/>
    <n v="37.2196"/>
    <n v="-0.86790800000000001"/>
    <s v="Murang'a"/>
    <s v="Makuyu"/>
    <s v="Makuyu"/>
    <s v="Mugira"/>
    <s v="12"/>
    <s v="Edwine J M Okinda"/>
    <s v="Edwine Joseph Majale Okinda"/>
    <s v="725335114"/>
    <s v="Informal Business"/>
    <x v="0"/>
  </r>
  <r>
    <s v="VPA6"/>
    <s v="KE-MUR-1902-24914"/>
    <x v="1"/>
    <s v=""/>
    <s v="8th January,2019"/>
    <d v="2019-01-08T00:00:00"/>
    <s v="14th February,2019"/>
    <d v="2019-02-14T00:00:00"/>
    <s v="Gacheru Chege Patrick"/>
    <s v="Male"/>
    <s v="99999"/>
    <s v="2554724586636"/>
    <s v="2.55E+12"/>
    <s v=""/>
    <s v="2.55E+11"/>
    <n v="36.949629000000002"/>
    <n v="-0.82649300000000003"/>
    <s v="Murang'a"/>
    <s v="Kandara"/>
    <s v="Gacharage"/>
    <s v="Makindi"/>
    <s v="8"/>
    <s v="Mathew Njoroge Nganga"/>
    <s v="Mathew Kemboi"/>
    <s v="721154081"/>
    <s v="Informal Business"/>
    <x v="0"/>
  </r>
  <r>
    <s v="VPA6"/>
    <s v="KE-NAN-1810-24599"/>
    <x v="1"/>
    <s v=""/>
    <s v="12th February,2018"/>
    <d v="2018-02-12T00:00:00"/>
    <s v="20th October,2018"/>
    <d v="2018-10-20T00:00:00"/>
    <s v="Chepketer Asca"/>
    <s v="Female"/>
    <s v="26291822"/>
    <s v="787176688"/>
    <s v="787176688"/>
    <s v=""/>
    <s v=""/>
    <n v="35.284675"/>
    <n v="6.1725000000000002E-2"/>
    <s v="Nandi"/>
    <s v="Tinderet"/>
    <s v="Tinderet"/>
    <s v="Cherondo"/>
    <s v="4"/>
    <s v="Simion Kiprop"/>
    <s v="John Bett"/>
    <s v="727402779"/>
    <s v="Informal Business"/>
    <x v="1"/>
  </r>
  <r>
    <s v="VPA6"/>
    <s v="KE-KIA-1812-28091"/>
    <x v="2"/>
    <s v="Lack of feedstock"/>
    <s v="15th November,2018"/>
    <d v="2018-11-15T00:00:00"/>
    <s v="27th December,2018"/>
    <d v="2018-12-27T00:00:00"/>
    <s v="Thuku Stephen Gakuru"/>
    <s v="Male"/>
    <s v="99999"/>
    <s v="254722441851"/>
    <s v="2.55E+11"/>
    <s v=""/>
    <s v="2.55E+11"/>
    <n v="36.824854999999999"/>
    <n v="-1.157208"/>
    <s v="Kiambu"/>
    <s v="Kiambaa"/>
    <s v="Ndumberi"/>
    <s v="Riabai"/>
    <s v="10"/>
    <s v="Jokima Renewable Energy"/>
    <s v="Joseph Kimani"/>
    <s v="254725574044"/>
    <s v="Informal Business"/>
    <x v="0"/>
  </r>
  <r>
    <s v="VPA6"/>
    <s v="KE-NYA-1901-28090"/>
    <x v="1"/>
    <s v=""/>
    <s v="23rd December,2018"/>
    <d v="2018-12-23T00:00:00"/>
    <s v="27th January,2019"/>
    <d v="2019-01-27T00:00:00"/>
    <s v="Watisho John Kamau"/>
    <s v="Male"/>
    <s v="479789"/>
    <s v="722983338"/>
    <s v="722983338"/>
    <s v=""/>
    <s v="702285909"/>
    <n v="36.598469999999999"/>
    <n v="-0.77043499999999998"/>
    <s v="Nyandarua"/>
    <s v="South Kinangop"/>
    <s v="Nyandarua"/>
    <s v="Kwaharaka"/>
    <s v="10"/>
    <s v="Willy Kauni"/>
    <s v="Willy Kauni"/>
    <s v="726841650"/>
    <s v="Informal Business"/>
    <x v="1"/>
  </r>
  <r>
    <s v="VPA6"/>
    <s v="KE-NYA-1902-25060"/>
    <x v="1"/>
    <s v=""/>
    <s v="5th January,2019"/>
    <d v="2019-01-05T00:00:00"/>
    <s v="18th February,2019"/>
    <d v="2019-02-18T00:00:00"/>
    <s v="Kiugu Charles Maigi"/>
    <s v="Male"/>
    <s v="99999"/>
    <s v="723476330"/>
    <s v="723476330"/>
    <s v=""/>
    <s v="716805030"/>
    <n v="36.412913000000003"/>
    <n v="4.6519999999999999E-2"/>
    <s v="Nyandarua"/>
    <s v="Ndaragwa"/>
    <s v="Kiriita"/>
    <s v="Kiriita"/>
    <s v="8"/>
    <s v="Simon Kabucho"/>
    <s v="Simon Kabucho"/>
    <s v="726725953"/>
    <s v="Informal Business"/>
    <x v="1"/>
  </r>
  <r>
    <s v="VPA6"/>
    <s v="KE-NAR-1804-26247"/>
    <x v="1"/>
    <s v=""/>
    <s v="10th February,2017"/>
    <d v="2017-02-10T00:00:00"/>
    <s v="1st April,2018"/>
    <d v="2018-04-01T00:00:00"/>
    <s v="Ronoh Jonah Kipkoech"/>
    <s v="Male"/>
    <s v="23842148"/>
    <s v="720911517"/>
    <s v="720911517"/>
    <s v=""/>
    <s v="734911517"/>
    <n v="35.456556999999997"/>
    <n v="-0.94003400000000004"/>
    <s v="Narok"/>
    <s v="Narok South"/>
    <s v="Mulot"/>
    <s v="Mosimowok"/>
    <s v="12"/>
    <s v="Festers Chepkwony"/>
    <s v="Festus Chepkwony"/>
    <s v="718318680"/>
    <s v="Informal Business"/>
    <x v="1"/>
  </r>
  <r>
    <s v="VPA6"/>
    <s v="KE-NAK-1901-26056"/>
    <x v="1"/>
    <s v=""/>
    <s v="29th December,2018"/>
    <d v="2018-12-29T00:00:00"/>
    <s v="4th January,2019"/>
    <d v="2019-01-04T00:00:00"/>
    <s v="Sylvia Chelal"/>
    <s v="Female"/>
    <s v="5977169"/>
    <s v="710928483"/>
    <s v="710928483"/>
    <s v=""/>
    <s v="721634523"/>
    <n v="36.029845000000002"/>
    <n v="-0.31365199999999999"/>
    <s v="Nakuru"/>
    <s v="Bahati"/>
    <s v="Nakuru West"/>
    <s v="Tajasis"/>
    <s v="10"/>
    <s v="Nelson Mutai"/>
    <s v="Nelson Mutai"/>
    <s v="716309134"/>
    <s v="Informal Business"/>
    <x v="1"/>
  </r>
  <r>
    <s v="VPA6"/>
    <s v="KE-NAR-1902-26246"/>
    <x v="1"/>
    <s v=""/>
    <s v="5th January,2019"/>
    <d v="2019-01-05T00:00:00"/>
    <s v="20th February,2019"/>
    <d v="2019-02-20T00:00:00"/>
    <s v="Cheruiyot Geoffrey Kipsigei"/>
    <s v="Male"/>
    <s v="14599214"/>
    <s v="254722545417"/>
    <s v="2.55E+11"/>
    <s v=""/>
    <s v="2.55E+11"/>
    <n v="35.589345000000002"/>
    <n v="-0.78721600000000003"/>
    <s v="Narok"/>
    <s v="Narok South"/>
    <s v="Sagamian"/>
    <s v="Tendwet"/>
    <s v="8"/>
    <s v="Samwel Teres"/>
    <s v="Samwel Teres"/>
    <s v="711156128"/>
    <s v="Informal Business"/>
    <x v="0"/>
  </r>
  <r>
    <s v="VPA6"/>
    <s v="KE-NAR-1902-26248"/>
    <x v="1"/>
    <s v=""/>
    <s v="17th January,2019"/>
    <d v="2019-01-17T00:00:00"/>
    <s v="21st February,2019"/>
    <d v="2019-02-21T00:00:00"/>
    <s v="Torome Benard Parsaloi"/>
    <s v="Male"/>
    <s v="6217060"/>
    <s v="723713713"/>
    <s v="723713713"/>
    <s v=""/>
    <s v="722619833"/>
    <n v="35.860559000000002"/>
    <n v="-1.0771269999999999"/>
    <s v="Narok"/>
    <s v="Narok North"/>
    <s v="Narok"/>
    <s v="Block 5"/>
    <s v="12"/>
    <s v="Samwel Teres"/>
    <s v="Samwel Teres"/>
    <s v="711156128"/>
    <s v="Informal Business"/>
    <x v="0"/>
  </r>
  <r>
    <s v="VPA6"/>
    <s v="KE-VIH-1901-27105"/>
    <x v="1"/>
    <s v=""/>
    <s v="20th October,2018"/>
    <d v="2018-10-20T00:00:00"/>
    <s v="3rd January,2019"/>
    <d v="2019-01-03T00:00:00"/>
    <s v="Josephat Atsle Okwella"/>
    <s v="Male"/>
    <s v="14431542"/>
    <s v="727103367"/>
    <s v="727103367"/>
    <s v=""/>
    <s v="714471678"/>
    <n v="34.65954"/>
    <n v="6.0905000000000001E-2"/>
    <s v="Vihiga"/>
    <s v="Luanda"/>
    <s v="Ebubayi"/>
    <s v="Musirundu"/>
    <s v="6"/>
    <s v="Peter O Ong'ai"/>
    <s v="Peter O Ong'ai"/>
    <s v="718861708"/>
    <s v="Informal Business"/>
    <x v="1"/>
  </r>
  <r>
    <s v="VPA6"/>
    <s v="KE-BOM-1902-26249"/>
    <x v="1"/>
    <s v=""/>
    <s v="10th November,2018"/>
    <d v="2018-11-10T00:00:00"/>
    <s v="22nd February,2019"/>
    <d v="2019-02-22T00:00:00"/>
    <s v="Kones Pauline Cherono"/>
    <s v="Female"/>
    <s v="24984894"/>
    <s v="720941700"/>
    <s v="720941700"/>
    <s v=""/>
    <s v=""/>
    <n v="35.437922999999998"/>
    <n v="-0.81332499999999996"/>
    <s v="Bomet"/>
    <s v="Bomet East"/>
    <s v="Koporuso"/>
    <s v="Koporuso"/>
    <n v="24"/>
    <s v="Philip Kiget"/>
    <s v="Philip Kiget"/>
    <s v="721577518"/>
    <s v="Informal Business"/>
    <x v="1"/>
  </r>
  <r>
    <s v="VPA6"/>
    <s v="KE-BOM-1902-26250"/>
    <x v="1"/>
    <s v=""/>
    <s v="27th December,2018"/>
    <d v="2018-12-27T00:00:00"/>
    <s v="22nd February,2019"/>
    <d v="2019-02-22T00:00:00"/>
    <s v="Ronoh Benson Kiptoo"/>
    <s v="Male"/>
    <s v="99999"/>
    <s v="254722545417"/>
    <s v="2.55E+11"/>
    <s v=""/>
    <s v=""/>
    <n v="35.436371999999999"/>
    <n v="-0.81047899999999995"/>
    <s v="Bomet"/>
    <s v="Bomet East"/>
    <s v="Kaporuso"/>
    <s v="Kaporuso"/>
    <s v="12"/>
    <s v="Samwel Teres"/>
    <s v="Samwel Teres"/>
    <s v="254711156128"/>
    <s v="Informal Business"/>
    <x v="0"/>
  </r>
  <r>
    <s v="VPA6"/>
    <s v="KE-NAK-1902-26057"/>
    <x v="1"/>
    <s v=""/>
    <s v="2nd December,2018"/>
    <d v="2018-12-02T00:00:00"/>
    <s v="3rd February,2019"/>
    <d v="2019-02-03T00:00:00"/>
    <s v="Edith Wamboi"/>
    <s v="Female"/>
    <s v="2962105"/>
    <s v="791871163"/>
    <s v="791871163"/>
    <s v=""/>
    <s v=""/>
    <n v="36.244757"/>
    <n v="-9.8700000000000003E-4"/>
    <s v="Nakuru"/>
    <s v="Subukia"/>
    <s v="Subukia"/>
    <s v="Kianoi"/>
    <s v="8"/>
    <s v="David Chege"/>
    <s v="David Chege Wangui"/>
    <s v="700713274"/>
    <s v="Informal Business"/>
    <x v="1"/>
  </r>
  <r>
    <s v="VPA6"/>
    <s v="KE-UAS-1812-25872"/>
    <x v="1"/>
    <s v=""/>
    <s v="10th September,2018"/>
    <d v="2018-09-10T00:00:00"/>
    <s v="10th December,2018"/>
    <d v="2018-12-10T00:00:00"/>
    <s v="Sirma Lorna"/>
    <s v="Female"/>
    <s v="99999"/>
    <s v="726355618"/>
    <s v="2.55E+11"/>
    <s v=""/>
    <s v=""/>
    <n v="35.200338000000002"/>
    <n v="0.57238699999999998"/>
    <s v="Uasin Gishu"/>
    <s v="Turbo"/>
    <s v="Turbo"/>
    <s v="Chemalal"/>
    <s v="8"/>
    <s v="Matthew Kemboi"/>
    <s v="Mathew Kemboi"/>
    <s v="254722819916"/>
    <s v="Informal Business"/>
    <x v="0"/>
  </r>
  <r>
    <s v="VPA6"/>
    <s v="KE-KIS-1808-27106"/>
    <x v="1"/>
    <s v=""/>
    <s v="1st August,2018"/>
    <d v="2018-08-01T00:00:00"/>
    <s v="25th August,2018"/>
    <d v="2018-08-25T00:00:00"/>
    <s v="Benard Ochogo Omondi"/>
    <s v="Male"/>
    <s v="24220117"/>
    <s v="729955487"/>
    <s v="729955487"/>
    <s v=""/>
    <s v="726162784"/>
    <n v="35.238888000000003"/>
    <n v="-0.177618"/>
    <s v="Kisumu"/>
    <s v="Muhoroni"/>
    <s v="Homalime"/>
    <s v="Menara"/>
    <s v="6"/>
    <s v="Nilelynk Innovators"/>
    <s v="Julius Odhiambo Mboga"/>
    <s v="723987066"/>
    <s v="Informal Business"/>
    <x v="1"/>
  </r>
  <r>
    <s v="VPA6"/>
    <s v="KE-EMB-1902-26116"/>
    <x v="1"/>
    <s v=""/>
    <s v="31st December,2018"/>
    <d v="2018-12-31T00:00:00"/>
    <s v="19th February,2019"/>
    <d v="2019-02-19T00:00:00"/>
    <s v="Mutethia Dionisio Nyaga"/>
    <s v="Male"/>
    <s v="99999"/>
    <s v="0723556556"/>
    <s v="723556556"/>
    <s v=""/>
    <s v="712781847"/>
    <n v="37.430795000000003"/>
    <n v="-0.44245400000000001"/>
    <s v="Embu"/>
    <s v="Manyatta"/>
    <s v="Gicherorã®"/>
    <s v="Kibugu"/>
    <s v="8"/>
    <s v="Simon Kuira"/>
    <s v="Simon Kuira"/>
    <s v="703796534"/>
    <s v="Informal Business"/>
    <x v="1"/>
  </r>
  <r>
    <s v="VPA6"/>
    <s v="KE-NYE-1902-26115"/>
    <x v="1"/>
    <s v=""/>
    <s v="6th January,2019"/>
    <d v="2019-01-06T00:00:00"/>
    <s v="28th February,2019"/>
    <d v="2019-02-28T00:00:00"/>
    <s v="Murathe Joseph Ngari"/>
    <s v="Male"/>
    <s v="99999"/>
    <s v="712568341"/>
    <s v="721674291"/>
    <s v=""/>
    <s v="712568341"/>
    <n v="37.013728"/>
    <n v="-0.221917"/>
    <s v="Nyeri"/>
    <s v="Kieni East"/>
    <s v="Naromoru"/>
    <s v="Gathurungai"/>
    <n v="10"/>
    <s v="Simon Kuira"/>
    <s v="Simon Kuira"/>
    <s v="703796534"/>
    <s v="Informal Business"/>
    <x v="1"/>
  </r>
  <r>
    <s v="VPA6"/>
    <s v="KE-LAI-1903-26117"/>
    <x v="1"/>
    <s v=""/>
    <s v="2nd March,2019"/>
    <d v="2019-03-02T00:00:00"/>
    <s v="2nd March,2019"/>
    <d v="2019-03-02T00:00:00"/>
    <s v="Kariuki Sebastian Kamau"/>
    <s v="Male"/>
    <s v="1864191"/>
    <s v="0720838602"/>
    <s v="720838602"/>
    <s v=""/>
    <s v="721764756"/>
    <n v="37.217337999999998"/>
    <n v="8.5625999999999994E-2"/>
    <s v="Laikipia"/>
    <s v="Laikipia North"/>
    <s v="Ethi"/>
    <s v="Mia Moja"/>
    <s v="12"/>
    <s v="Simon Kuira"/>
    <s v="Simon Kuira"/>
    <s v="703796534"/>
    <s v="Informal Business"/>
    <x v="1"/>
  </r>
  <r>
    <s v="VPA6"/>
    <s v="KE-KIS-1901-27107"/>
    <x v="1"/>
    <s v=""/>
    <s v="29th November,2018"/>
    <d v="2018-11-29T00:00:00"/>
    <s v="1st January,2019"/>
    <d v="2019-01-01T00:00:00"/>
    <s v="George Lusi Okoth"/>
    <s v="Male"/>
    <s v="23351376"/>
    <s v="0726488185"/>
    <s v="726488185"/>
    <s v=""/>
    <s v="792260356"/>
    <n v="35.07302"/>
    <n v="-9.6292000000000003E-2"/>
    <s v="Kisumu"/>
    <s v="Muhoroni"/>
    <s v="North East Kano"/>
    <s v="Nyakungru"/>
    <s v="12"/>
    <s v="Thomas Mboya Omwadho"/>
    <s v="Thomas Mboya Omwadho"/>
    <s v="725043676"/>
    <s v="Informal Business"/>
    <x v="0"/>
  </r>
  <r>
    <s v="VPA6"/>
    <s v="KE-MIG-1902-27108"/>
    <x v="1"/>
    <s v=""/>
    <s v="1st December,2018"/>
    <d v="2018-12-01T00:00:00"/>
    <s v="27th February,2019"/>
    <d v="2019-02-27T00:00:00"/>
    <s v="Lenny Mboga Abade"/>
    <s v="Male"/>
    <s v="746065"/>
    <s v="0722682050"/>
    <s v="722682050"/>
    <s v=""/>
    <s v="721820245"/>
    <n v="34.577080000000002"/>
    <n v="-0.841673"/>
    <s v="Migori"/>
    <s v="Awendo"/>
    <s v="North East Sakwa"/>
    <s v="Juelu"/>
    <s v="10"/>
    <s v="George Otwori"/>
    <s v="George Otwori"/>
    <s v="710742379"/>
    <s v="Informal Business"/>
    <x v="1"/>
  </r>
  <r>
    <s v="VPA6"/>
    <s v="KE-KIS-1902-27109"/>
    <x v="1"/>
    <s v=""/>
    <s v="10th December,2018"/>
    <d v="2018-12-10T00:00:00"/>
    <s v="1st February,2019"/>
    <d v="2019-02-01T00:00:00"/>
    <s v="Henry Bosire Onsongo"/>
    <s v="Male"/>
    <s v="26289395"/>
    <s v="0726229681"/>
    <s v="726229681"/>
    <s v=""/>
    <s v="726237532"/>
    <n v="34.750501999999997"/>
    <n v="-0.63709300000000002"/>
    <s v="Kisii"/>
    <s v="Kisii Central"/>
    <s v="Mwamonari"/>
    <s v="Runyagaten"/>
    <s v="6"/>
    <s v="George Otwori"/>
    <s v="George Otwori"/>
    <s v="710237479"/>
    <s v="Informal Business"/>
    <x v="1"/>
  </r>
  <r>
    <s v="VPA6"/>
    <s v="KE-NYA-1902-27110"/>
    <x v="1"/>
    <s v=""/>
    <s v="10th December,2018"/>
    <d v="2018-12-10T00:00:00"/>
    <s v="2nd February,2019"/>
    <d v="2019-02-02T00:00:00"/>
    <s v="Jeremiah Ngoko Mogesi"/>
    <s v="Male"/>
    <s v="13820"/>
    <s v="0710509336"/>
    <s v="710509336"/>
    <s v=""/>
    <s v="703364742"/>
    <n v="34.877167"/>
    <n v="-0.69025199999999998"/>
    <s v="Nyamira"/>
    <s v="Masaba North"/>
    <s v="Gachuba"/>
    <s v="Miriri"/>
    <s v="8"/>
    <s v="George Otwori"/>
    <s v="George Otwori"/>
    <s v="710742379"/>
    <s v="Informal Business"/>
    <x v="0"/>
  </r>
  <r>
    <s v="VPA6"/>
    <s v="KE-NYA-1902-27102"/>
    <x v="1"/>
    <s v=""/>
    <s v="14th November,2018"/>
    <d v="2018-11-14T00:00:00"/>
    <s v="19th February,2019"/>
    <d v="2019-02-19T00:00:00"/>
    <s v="Lucybella Osongo Kwamboka"/>
    <s v="Female"/>
    <s v="448895"/>
    <s v="0724415708"/>
    <s v="724415708"/>
    <s v=""/>
    <s v="724444628"/>
    <n v="34.836477000000002"/>
    <n v="-0.68163200000000002"/>
    <s v="Nyamira"/>
    <s v="Manga"/>
    <s v="Kemera"/>
    <s v="Motembe"/>
    <s v="12"/>
    <s v="Francis Kamande"/>
    <s v="Francis Kamande"/>
    <s v="724394699"/>
    <s v="Informal Business"/>
    <x v="0"/>
  </r>
  <r>
    <s v="VPA6"/>
    <s v="KE-NYA-1903-25048"/>
    <x v="1"/>
    <s v=""/>
    <s v="21st January,2019"/>
    <d v="2019-01-21T00:00:00"/>
    <s v="6th March,2019"/>
    <d v="2019-03-06T00:00:00"/>
    <s v="Gicuki Pauline Wangui"/>
    <s v="Female"/>
    <s v="5514534"/>
    <s v="254721633047"/>
    <s v="2.55E+11"/>
    <s v=""/>
    <s v="2.55E+11"/>
    <n v="36.485472000000001"/>
    <n v="9.5110000000000004E-3"/>
    <s v="Nyandarua"/>
    <s v="Ndaragwa"/>
    <s v="Kiriita"/>
    <s v="Karagoini"/>
    <s v="8"/>
    <s v="Kreen"/>
    <s v="Francis Kinyanjui"/>
    <s v="726985649"/>
    <s v="Informal Business"/>
    <x v="1"/>
  </r>
  <r>
    <s v="VPA6"/>
    <s v="KE-THA-1903-25621"/>
    <x v="1"/>
    <s v=""/>
    <s v="15th February,2019"/>
    <d v="2019-02-15T00:00:00"/>
    <s v="9th March,2019"/>
    <d v="2019-03-09T00:00:00"/>
    <s v="Kariuki Njoka Albino"/>
    <s v="Male"/>
    <s v="22080742"/>
    <s v="254733845407"/>
    <s v="2.55E+11"/>
    <s v=""/>
    <s v="2.55E+11"/>
    <n v="37.617179999999998"/>
    <n v="-0.324293"/>
    <s v="Tharaka-Nithi"/>
    <s v="Chuka"/>
    <s v="Kiangondu"/>
    <s v="Kiangondu"/>
    <s v="8"/>
    <s v="Apollo Okinda"/>
    <s v="Apollo Okinda Owundo"/>
    <s v="723741826"/>
    <s v="Informal Business"/>
    <x v="0"/>
  </r>
  <r>
    <s v="VPA6"/>
    <s v="KE-MUR-1901-24916"/>
    <x v="1"/>
    <s v=""/>
    <s v="5th December,2018"/>
    <d v="2018-12-05T00:00:00"/>
    <s v="15th January,2019"/>
    <d v="2019-01-15T00:00:00"/>
    <s v="Kinuthia Julius Kimani"/>
    <s v="Male"/>
    <s v="7339307"/>
    <s v="0713243988"/>
    <s v="713243988"/>
    <s v=""/>
    <s v="725008705"/>
    <n v="36.872641999999999"/>
    <n v="-0.78853399999999996"/>
    <s v="Murang'a"/>
    <s v="Kandara"/>
    <s v="Gacharage"/>
    <s v="Kibage"/>
    <s v="12"/>
    <s v="Maurice Kinuthia Wangui"/>
    <s v="Maurice Kinuthia Wangui"/>
    <s v="713376894"/>
    <s v="Informal Business"/>
    <x v="0"/>
  </r>
  <r>
    <s v="VPA6"/>
    <s v="KE-MUR-1812-24917"/>
    <x v="0"/>
    <s v="Non Compliant"/>
    <s v="2nd November,2018"/>
    <d v="2018-11-02T00:00:00"/>
    <s v="25th December,2018"/>
    <d v="2018-12-25T00:00:00"/>
    <s v="Macharia Nelius Wangari"/>
    <s v="Female"/>
    <s v="99999"/>
    <s v="722385111"/>
    <s v="722385119"/>
    <s v=""/>
    <s v="722912968"/>
    <n v="36.932758"/>
    <n v="-0.66354100000000005"/>
    <s v="Murang'a"/>
    <s v="Kangema"/>
    <s v="Mathioya"/>
    <s v="Kenya Njeru"/>
    <s v="8"/>
    <s v="Maurice Kinuthia Wangui"/>
    <s v="Maurice Kinuthia Wangui"/>
    <s v="713376894"/>
    <s v="Informal Business"/>
    <x v="0"/>
  </r>
  <r>
    <s v="VPA6"/>
    <s v="KE-NAR-1903-26251"/>
    <x v="1"/>
    <s v=""/>
    <s v="8th November,2018"/>
    <d v="2018-11-08T00:00:00"/>
    <s v="8th March,2019"/>
    <d v="2019-03-08T00:00:00"/>
    <s v="Keter Richard Kipngeno"/>
    <s v="Male"/>
    <s v="11346652"/>
    <s v="254722352433"/>
    <s v="2.55E+11"/>
    <s v=""/>
    <s v=""/>
    <n v="35.033208999999999"/>
    <n v="-0.93364100000000005"/>
    <s v="Narok"/>
    <s v="Transmara East"/>
    <s v="Njipiship"/>
    <s v="Kapkoros"/>
    <s v="12"/>
    <s v="Philip Kiget"/>
    <s v="Kiget"/>
    <s v="721577518"/>
    <s v="Informal Business"/>
    <x v="1"/>
  </r>
  <r>
    <s v="VPA6"/>
    <s v="KE-NYA-1903-26824"/>
    <x v="1"/>
    <s v=""/>
    <s v="11th February,2019"/>
    <d v="2019-02-11T00:00:00"/>
    <s v="9th March,2019"/>
    <d v="2019-03-09T00:00:00"/>
    <s v="Mbugua Ann Ngonyo"/>
    <s v="Female"/>
    <s v="99999"/>
    <s v="254722359014"/>
    <s v="2.55E+11"/>
    <s v=""/>
    <s v=""/>
    <n v="36.355004999999998"/>
    <n v="-4.8349999999999999E-3"/>
    <s v="Nyandarua"/>
    <s v="Ol Joro Orok"/>
    <s v="Olkalou"/>
    <s v="Gatimu"/>
    <s v="12"/>
    <s v="John Kariuki"/>
    <s v="Null"/>
    <s v=""/>
    <s v="Informal Business"/>
    <x v="0"/>
  </r>
  <r>
    <s v="VPA6"/>
    <s v="KE-MUR-1812-24915"/>
    <x v="1"/>
    <s v=""/>
    <s v="8th November,2018"/>
    <d v="2018-11-08T00:00:00"/>
    <s v="29th December,2018"/>
    <d v="2018-12-29T00:00:00"/>
    <s v="Mwangi Juliah Wangui"/>
    <s v="Male"/>
    <s v="99999"/>
    <s v="721983645"/>
    <s v="721983645"/>
    <s v=""/>
    <s v="722968847"/>
    <n v="36.937801999999998"/>
    <n v="-0.82411800000000002"/>
    <s v="Murang'a"/>
    <s v="Kandara"/>
    <s v="Gacharage"/>
    <s v="Mureru"/>
    <n v="12"/>
    <s v="Maurice Kinuthia Wangui"/>
    <s v="Maurice Kinuthia Wangui"/>
    <s v="713376894"/>
    <s v="Informal Business"/>
    <x v="0"/>
  </r>
  <r>
    <s v="VPA6"/>
    <s v="KE-MAC-1903-27528"/>
    <x v="0"/>
    <s v="Non Compliant"/>
    <s v="11th March,2019"/>
    <d v="2019-03-11T00:00:00"/>
    <s v="11th March,2019"/>
    <d v="2019-03-11T00:00:00"/>
    <s v="Mihingo Isaac"/>
    <s v="Male"/>
    <s v="34019544"/>
    <s v="702266379"/>
    <s v="2.55E+11"/>
    <s v=""/>
    <s v=""/>
    <n v="37.108772000000002"/>
    <n v="-1.2802249999999999"/>
    <s v="Machakos"/>
    <s v="Matungulu"/>
    <s v="Joska"/>
    <s v="Mutalia"/>
    <s v="24"/>
    <s v="Januaries Kaloki"/>
    <s v="Januaries Kaloki"/>
    <s v="714342097"/>
    <s v="Informal Business"/>
    <x v="0"/>
  </r>
  <r>
    <s v="VPA6"/>
    <s v="KE-NAK-1903-24420"/>
    <x v="1"/>
    <s v=""/>
    <s v="25th February,2019"/>
    <d v="2019-02-25T00:00:00"/>
    <s v="3rd March,2019"/>
    <d v="2019-03-03T00:00:00"/>
    <s v="Mwangi Patrick Chege"/>
    <s v="Male"/>
    <s v="13753454"/>
    <s v="728788905"/>
    <s v="728788905"/>
    <s v=""/>
    <s v="702205829"/>
    <n v="36.181027"/>
    <n v="-0.23752300000000001"/>
    <s v="Nakuru"/>
    <s v="Bahati"/>
    <s v="Wanyororoa"/>
    <s v="Makutano"/>
    <s v="10"/>
    <s v="Anthony Ndungu Kamau"/>
    <s v="Anthony Ndungu Kamau"/>
    <s v="722878722"/>
    <s v="Informal Business"/>
    <x v="1"/>
  </r>
  <r>
    <s v="VPA6"/>
    <s v="KE-NAK-1903-24421"/>
    <x v="1"/>
    <s v=""/>
    <s v="6th February,2019"/>
    <d v="2019-02-06T00:00:00"/>
    <s v="12th March,2019"/>
    <d v="2019-03-12T00:00:00"/>
    <s v="Gwaro Linet Kemunto"/>
    <s v="Female"/>
    <s v="9643240"/>
    <s v="723932949"/>
    <s v="723932949"/>
    <s v=""/>
    <s v=""/>
    <n v="36.149059999999999"/>
    <n v="-0.27445000000000003"/>
    <s v="Nakuru"/>
    <s v="Bahati"/>
    <s v="Nakuru"/>
    <s v="Kiamunyeki"/>
    <s v="10"/>
    <s v="Anthony Ndungu Kamau"/>
    <s v="Anthony Ndungu Kamau"/>
    <s v="722878722"/>
    <s v="Informal Business"/>
    <x v="1"/>
  </r>
  <r>
    <s v="VPA6"/>
    <s v="KE-NYE-1902-27084"/>
    <x v="1"/>
    <s v=""/>
    <s v="16th January,2019"/>
    <d v="2019-01-16T00:00:00"/>
    <s v="13th February,2019"/>
    <d v="2019-02-13T00:00:00"/>
    <s v="Karugu Mwenja Peter"/>
    <s v="Male"/>
    <s v="99999"/>
    <s v="254719461583"/>
    <s v="2.55E+11"/>
    <s v=""/>
    <s v=""/>
    <n v="36.919972999999999"/>
    <n v="-0.52637299999999998"/>
    <s v="Nyeri"/>
    <s v="Othaya"/>
    <s v="Mumwe"/>
    <s v="Mwanda"/>
    <s v="6"/>
    <s v="Eric Muthii Mugo"/>
    <s v="Eric Mugo"/>
    <s v="701939398"/>
    <s v="Informal Business"/>
    <x v="1"/>
  </r>
  <r>
    <s v="VPA6"/>
    <s v="KE-KIA-1901-275521"/>
    <x v="1"/>
    <s v=""/>
    <s v="22nd December,2018"/>
    <d v="2018-12-22T00:00:00"/>
    <s v="23rd January,2019"/>
    <d v="2019-01-23T00:00:00"/>
    <s v="Njenga Jamss Koria"/>
    <s v="Male"/>
    <s v="22321316"/>
    <s v="0721592413"/>
    <s v="721592413"/>
    <s v=""/>
    <s v=""/>
    <n v="36.695639"/>
    <n v="-1.2599800000000001"/>
    <s v="Kiambu"/>
    <s v="Kabete"/>
    <s v="Kabete"/>
    <s v="Kinoo"/>
    <s v="10"/>
    <s v="Nilelynk Innovators"/>
    <s v="Julias Odhiambo Mboga"/>
    <s v="723987066"/>
    <s v="Informal Business"/>
    <x v="1"/>
  </r>
  <r>
    <s v="VPA6"/>
    <s v="KE-THA-1902-25596"/>
    <x v="1"/>
    <s v=""/>
    <s v="22nd January,2019"/>
    <d v="2019-01-22T00:00:00"/>
    <s v="23rd February,2019"/>
    <d v="2019-02-23T00:00:00"/>
    <s v="Njeru Kamitambo Moses"/>
    <s v="Male"/>
    <s v="3739355"/>
    <s v="0735289306"/>
    <s v="735289306"/>
    <s v=""/>
    <s v="711721185"/>
    <n v="37.641708000000001"/>
    <n v="-0.23965700000000001"/>
    <s v="Tharaka-Nithi"/>
    <s v="Maara"/>
    <s v="Wiru"/>
    <s v="Wiru"/>
    <s v="8"/>
    <s v="Maurice Kinuthia Wangui"/>
    <s v="Maurice Kinuthia Wangui"/>
    <s v="713376894"/>
    <s v="Informal Business"/>
    <x v="0"/>
  </r>
  <r>
    <s v="VPA6"/>
    <s v="KE-BOM-1902-25362"/>
    <x v="1"/>
    <s v=""/>
    <s v="17th December,2018"/>
    <d v="2018-12-17T00:00:00"/>
    <s v="18th February,2019"/>
    <d v="2019-02-18T00:00:00"/>
    <s v="David Cheruiyot"/>
    <s v="Male"/>
    <s v="8008010"/>
    <s v="254720282997"/>
    <s v="2.55E+11"/>
    <s v=""/>
    <s v=""/>
    <n v="35.114434000000003"/>
    <n v="-0.68365100000000001"/>
    <s v="Bomet"/>
    <s v="Sotik"/>
    <s v="Chemagel"/>
    <s v="Kipsinende"/>
    <s v="10"/>
    <s v="Philip Kiget"/>
    <s v="Null"/>
    <s v=""/>
    <s v="Informal Business"/>
    <x v="1"/>
  </r>
  <r>
    <s v="VPA6"/>
    <s v="KE-KIR-1903-26858"/>
    <x v="1"/>
    <s v=""/>
    <s v="1st February,2019"/>
    <d v="2019-02-01T00:00:00"/>
    <s v="1st March,2019"/>
    <d v="2019-03-01T00:00:00"/>
    <s v="Virginia Njinju Gichugu"/>
    <s v="Female"/>
    <s v="99999"/>
    <s v="254721137994"/>
    <s v="2.55E+11"/>
    <s v=""/>
    <s v="2.55E+11"/>
    <n v="37.301411999999999"/>
    <n v="-0.433506"/>
    <s v="Kirinyaga"/>
    <s v="Kirinyaga East"/>
    <s v="Karima"/>
    <s v="Kimunye"/>
    <s v="6"/>
    <s v="David Chege"/>
    <s v="David Chege Wangui"/>
    <s v="700713274"/>
    <s v="Informal Business"/>
    <x v="1"/>
  </r>
  <r>
    <s v="VPA6"/>
    <s v="KE-NYA-1902-26121"/>
    <x v="1"/>
    <s v=""/>
    <s v="18th December,2018"/>
    <d v="2018-12-18T00:00:00"/>
    <s v="15th February,2019"/>
    <d v="2019-02-15T00:00:00"/>
    <s v="Ndegwa Peterson Ndirangu"/>
    <s v="Male"/>
    <s v="7665812"/>
    <s v="254720789768"/>
    <s v="2.55E+11"/>
    <s v=""/>
    <s v="2.55E+11"/>
    <n v="36.471356999999998"/>
    <n v="-7.1273000000000003E-2"/>
    <s v="Nyandarua"/>
    <s v="Ndaragwa"/>
    <s v="Ndaragwa"/>
    <s v="Kanyagia"/>
    <s v="8"/>
    <s v="Peter Wachira Kimari"/>
    <s v="Peter Wachira"/>
    <s v="254724210354"/>
    <s v="Informal Business"/>
    <x v="0"/>
  </r>
  <r>
    <s v="VPA6"/>
    <s v="KE-KIA-1901-25919"/>
    <x v="1"/>
    <s v=""/>
    <s v="9th December,2018"/>
    <d v="2018-12-09T00:00:00"/>
    <s v="14th January,2019"/>
    <d v="2019-01-14T00:00:00"/>
    <s v="Njeri Florence"/>
    <s v="Female"/>
    <s v="11060718"/>
    <s v="0722675681"/>
    <s v="722675681"/>
    <s v=""/>
    <s v="725605354"/>
    <n v="37.117491000000001"/>
    <n v="-1.163138"/>
    <s v="Kiambu"/>
    <s v="Juja"/>
    <s v="Kalimoni"/>
    <s v="Mumba"/>
    <s v="6"/>
    <s v="Nilelynk Innovators"/>
    <s v="Julias Odhiambo Mboga"/>
    <s v="723987066"/>
    <s v="Informal Business"/>
    <x v="1"/>
  </r>
  <r>
    <s v="VPA6"/>
    <s v="KE-BOM-1903-26252"/>
    <x v="1"/>
    <s v=""/>
    <s v="20th September,2018"/>
    <d v="2018-09-20T00:00:00"/>
    <s v="19th March,2019"/>
    <d v="2019-03-19T00:00:00"/>
    <s v="Siele Reuben Kipkoech"/>
    <s v="Male"/>
    <s v="13669589"/>
    <s v="727039518"/>
    <s v="727039518"/>
    <s v=""/>
    <s v=""/>
    <n v="35.23827"/>
    <n v="-0.71749799999999997"/>
    <s v="Bomet"/>
    <s v="Sotik"/>
    <s v="Chebole"/>
    <s v="Kipketii"/>
    <n v="16"/>
    <s v="Luka Kiprop Maiyo"/>
    <s v="Lukas"/>
    <s v="723216036"/>
    <s v="Informal Business"/>
    <x v="0"/>
  </r>
  <r>
    <s v="VPA6"/>
    <s v="KE-MUR-1902-25917"/>
    <x v="1"/>
    <s v=""/>
    <s v="8th January,2019"/>
    <d v="2019-01-08T00:00:00"/>
    <s v="8th February,2019"/>
    <d v="2019-02-08T00:00:00"/>
    <s v="Mwangi Agnes Nyambura"/>
    <s v="Female"/>
    <s v="28523375"/>
    <s v="0723353655"/>
    <s v="723353655"/>
    <s v=""/>
    <s v="700250052"/>
    <n v="36.945878"/>
    <n v="-0.93075600000000003"/>
    <s v="Murang'a"/>
    <s v="Gatanga"/>
    <s v="Gatunyu"/>
    <s v="Lain"/>
    <s v="12"/>
    <s v="Joseph Muchirira Mugo"/>
    <s v="Joseph Muchirira Mugo"/>
    <s v="723483314"/>
    <s v="Informal Business"/>
    <x v="0"/>
  </r>
  <r>
    <s v="VPA6"/>
    <s v="KE-KIL-1903-WCO2273"/>
    <x v="2"/>
    <s v="Institutional Plant"/>
    <s v="21st March,2019"/>
    <d v="2019-03-21T00:00:00"/>
    <s v="21st March,2019"/>
    <d v="2019-03-21T00:00:00"/>
    <s v="Godoma School High"/>
    <s v="Institutional"/>
    <s v="24497979"/>
    <s v="254702319689"/>
    <s v="2.55E+11"/>
    <s v=""/>
    <s v="2.55E+11"/>
    <n v="39.525675"/>
    <n v="-3.541493"/>
    <s v="Kilifi"/>
    <s v="Ganze"/>
    <s v="Bamba"/>
    <s v="Bamba"/>
    <s v="30"/>
    <s v="Jotham Kaluma"/>
    <s v="Jotham Kaluma"/>
    <s v="705364440"/>
    <s v="Informal Business"/>
    <x v="0"/>
  </r>
  <r>
    <s v="VPA6"/>
    <s v="KE-KIL-1903-wc 0w228"/>
    <x v="1"/>
    <s v=""/>
    <s v="22nd March,2019"/>
    <d v="2019-03-22T00:00:00"/>
    <s v="22nd March,2019"/>
    <d v="2019-03-22T00:00:00"/>
    <s v="Nzaro Mary Henry"/>
    <s v="Female"/>
    <s v="4567865"/>
    <s v="254720148491"/>
    <s v="2.55E+11"/>
    <s v=""/>
    <s v="2.55E+11"/>
    <n v="39.672077999999999"/>
    <n v="-3.5340280000000002"/>
    <s v="Kilifi"/>
    <s v="Ganze"/>
    <s v="Ganze"/>
    <s v="Baraka"/>
    <s v="12"/>
    <s v="Jotham Kaluma"/>
    <s v="Jotham Kaluma"/>
    <s v="705364440"/>
    <s v="Informal Business"/>
    <x v="0"/>
  </r>
  <r>
    <s v="VPA6"/>
    <s v="KE-UAS-1901-25180"/>
    <x v="1"/>
    <s v=""/>
    <s v="24th September,2018"/>
    <d v="2018-09-24T00:00:00"/>
    <s v="24th January,2019"/>
    <d v="2019-01-24T00:00:00"/>
    <s v="Kibinge Eunice Wanjiku"/>
    <s v="Female"/>
    <s v="99999"/>
    <s v="0723706591"/>
    <s v="723706591"/>
    <s v=""/>
    <s v=""/>
    <n v="35.441341999999999"/>
    <n v="0.219337"/>
    <s v="Uasin Gishu"/>
    <s v="Ainabkoi"/>
    <s v="Ainabkoi"/>
    <s v="Urare"/>
    <s v="12"/>
    <s v="Edwine J M Okinda"/>
    <s v="Edwine Joseph Majale Okinda"/>
    <s v="725335114"/>
    <s v="Informal Business"/>
    <x v="0"/>
  </r>
  <r>
    <s v="VPA6"/>
    <s v="KE-BOM-1903-26253"/>
    <x v="1"/>
    <s v=""/>
    <s v="25th March,2019"/>
    <d v="2019-03-25T00:00:00"/>
    <s v="25th March,2019"/>
    <d v="2019-03-25T00:00:00"/>
    <s v="Kirui David"/>
    <s v="Male"/>
    <s v="99999"/>
    <s v="0719228573"/>
    <s v="719228573"/>
    <s v=""/>
    <s v=""/>
    <n v="35.158147"/>
    <n v="-0.87848199999999999"/>
    <s v="Bomet"/>
    <s v="Chepalungu"/>
    <s v="Siongiroi"/>
    <s v="Masindoni"/>
    <n v="48"/>
    <s v="Daniel Bartilol"/>
    <s v="Daniel Bartilol"/>
    <s v="724427455"/>
    <s v="Informal Business"/>
    <x v="0"/>
  </r>
  <r>
    <s v="VPA6"/>
    <s v="KE-BOM-1903-26254"/>
    <x v="1"/>
    <s v=""/>
    <s v="20th April,2018"/>
    <d v="2018-04-20T00:00:00"/>
    <s v="25th March,2019"/>
    <d v="2019-03-25T00:00:00"/>
    <s v="Ruttoh Wesley Kipyegon"/>
    <s v="Male"/>
    <s v="99999"/>
    <s v="254726525551"/>
    <s v="2.55E+11"/>
    <s v=""/>
    <s v=""/>
    <n v="35.217759000000001"/>
    <n v="-0.76855700000000005"/>
    <s v="Bomet"/>
    <s v="Sotik"/>
    <s v="Kanusin"/>
    <s v="Chebeiyan"/>
    <s v="16"/>
    <s v="Luka Kiprop Maiyo"/>
    <s v="Luka Kiprop Maiyo"/>
    <s v="723216068"/>
    <s v="Informal Business"/>
    <x v="1"/>
  </r>
  <r>
    <s v="VPA6"/>
    <s v="KE-KIR-1812-26758"/>
    <x v="1"/>
    <s v=""/>
    <s v="4th November,2018"/>
    <d v="2018-11-04T00:00:00"/>
    <s v="1st December,2018"/>
    <d v="2018-12-01T00:00:00"/>
    <s v="Waweru Wanjiku Rosemary"/>
    <s v="Female"/>
    <s v="99999"/>
    <s v="254717208501"/>
    <s v="2.55E+11"/>
    <s v=""/>
    <s v="2.55E+11"/>
    <n v="37.230392000000002"/>
    <n v="-0.56294900000000003"/>
    <s v="Kirinyaga"/>
    <s v="Sagana"/>
    <s v="Mwirua"/>
    <s v="Kianjang'A"/>
    <s v="8"/>
    <s v="Nicholas Kimenyi"/>
    <s v="Null"/>
    <s v=""/>
    <s v="Informal Business"/>
    <x v="1"/>
  </r>
  <r>
    <s v="VPA6"/>
    <s v="KE-KIR-1903-26756"/>
    <x v="1"/>
    <s v=""/>
    <s v="17th February,2019"/>
    <d v="2019-02-17T00:00:00"/>
    <s v="20th March,2019"/>
    <d v="2019-03-20T00:00:00"/>
    <s v="Mutugi Wamuyu Emily"/>
    <s v="Female"/>
    <s v="20214515"/>
    <s v="254704287733"/>
    <s v="2.55E+11"/>
    <s v=""/>
    <s v=""/>
    <n v="37.225335000000001"/>
    <n v="-0.55477799999999999"/>
    <s v="Kirinyaga"/>
    <s v="Sagana"/>
    <s v="Mwirua"/>
    <s v="Kianjang'A"/>
    <s v="8"/>
    <s v="Nicholas Kimenyi"/>
    <s v="Null"/>
    <s v=""/>
    <s v="Informal Business"/>
    <x v="1"/>
  </r>
  <r>
    <s v="VPA6"/>
    <s v="KE-KIR-1812-26755"/>
    <x v="1"/>
    <s v=""/>
    <s v="9th November,2018"/>
    <d v="2018-11-09T00:00:00"/>
    <s v="15th December,2018"/>
    <d v="2018-12-15T00:00:00"/>
    <s v="Manu Syrus Wachira"/>
    <s v="Male"/>
    <s v="99999"/>
    <s v="254720303909"/>
    <s v="2.55E+11"/>
    <s v=""/>
    <s v=""/>
    <n v="37.238208999999998"/>
    <n v="-0.550844"/>
    <s v="Kirinyaga"/>
    <s v="Sagana"/>
    <s v="Mwirua"/>
    <s v="Baricho"/>
    <s v="8"/>
    <s v="Nicholas Kimenyi"/>
    <s v="Null"/>
    <s v=""/>
    <s v="Informal Business"/>
    <x v="1"/>
  </r>
  <r>
    <s v="VPA6"/>
    <s v="KE-KIR-1812-26754"/>
    <x v="1"/>
    <s v=""/>
    <s v="6th November,2018"/>
    <d v="2018-11-06T00:00:00"/>
    <s v="6th December,2018"/>
    <d v="2018-12-06T00:00:00"/>
    <s v="Gacheru Michael Muriithi"/>
    <s v="Male"/>
    <s v="99999"/>
    <s v="0722679860"/>
    <s v="722679860"/>
    <s v=""/>
    <s v=""/>
    <n v="37.243395999999997"/>
    <n v="-0.55981000000000003"/>
    <s v="Kirinyaga"/>
    <s v="Sagana"/>
    <s v="Mwirua"/>
    <s v="Baricho"/>
    <s v="8"/>
    <s v="Nicholas Kimenyi"/>
    <s v="Null"/>
    <s v=""/>
    <s v="Informal Business"/>
    <x v="1"/>
  </r>
  <r>
    <s v="VPA6"/>
    <s v="KE-KIR-1811-26753"/>
    <x v="1"/>
    <s v=""/>
    <s v="12th October,2018"/>
    <d v="2018-10-12T00:00:00"/>
    <s v="12th November,2018"/>
    <d v="2018-11-12T00:00:00"/>
    <s v="Mbogo Njoka Fredrick"/>
    <s v="Male"/>
    <s v="517075"/>
    <s v="0720318929"/>
    <s v="720318929"/>
    <s v=""/>
    <s v=""/>
    <n v="37.245590999999997"/>
    <n v="-0.54109600000000002"/>
    <s v="Kirinyaga"/>
    <s v="Sagana"/>
    <s v="Mwirua"/>
    <s v="Kariria"/>
    <s v="8"/>
    <s v="Nicholas Kimenyi"/>
    <s v=""/>
    <s v=""/>
    <s v="Informal Business"/>
    <x v="1"/>
  </r>
  <r>
    <s v="VPA6"/>
    <s v="KE-KIR-1812-26752"/>
    <x v="1"/>
    <s v=""/>
    <s v="15th November,2018"/>
    <d v="2018-11-15T00:00:00"/>
    <s v="15th December,2018"/>
    <d v="2018-12-15T00:00:00"/>
    <s v="Gatua Maina Titus Zebedee"/>
    <s v="Male"/>
    <s v="99999"/>
    <s v="254722629617"/>
    <s v="2.55E+11"/>
    <s v=""/>
    <s v="2.55E+11"/>
    <n v="37.237865999999997"/>
    <n v="-0.55050399999999999"/>
    <s v="Kirinyaga"/>
    <s v="Sagana"/>
    <s v="Mwirua"/>
    <s v="Baricho"/>
    <s v="8"/>
    <s v="Nicholas Kimenyi"/>
    <s v="Null"/>
    <s v=""/>
    <s v="Informal Business"/>
    <x v="1"/>
  </r>
  <r>
    <s v="VPA6"/>
    <s v="KE-KIR-1902-26751"/>
    <x v="0"/>
    <s v="Grievance"/>
    <s v="28th December,2018"/>
    <d v="2018-12-28T00:00:00"/>
    <s v="15th February,2019"/>
    <d v="2019-02-15T00:00:00"/>
    <s v="Kathirimu Kabothe Bethuel"/>
    <s v="Male"/>
    <s v="5565642"/>
    <s v="0724973702"/>
    <s v="724973702"/>
    <s v=""/>
    <s v="714632243"/>
    <n v="37.24868"/>
    <n v="-0.56192399999999998"/>
    <s v="Kirinyaga"/>
    <s v="Sagana"/>
    <s v="Mukure"/>
    <s v="Baricho"/>
    <s v="8"/>
    <s v="Nicholas Kimenyi"/>
    <s v="Null"/>
    <s v=""/>
    <s v="Informal Business"/>
    <x v="1"/>
  </r>
  <r>
    <s v="VPA6"/>
    <s v="KE-NAK-1903-26127"/>
    <x v="1"/>
    <s v=""/>
    <s v="20th February,2019"/>
    <d v="2019-02-20T00:00:00"/>
    <s v="23rd March,2019"/>
    <d v="2019-03-23T00:00:00"/>
    <s v="Kariuki Evanson Mwangi"/>
    <s v="Male"/>
    <s v="9126910"/>
    <s v="0722330585"/>
    <s v="722330585"/>
    <s v=""/>
    <s v=""/>
    <n v="36.473610000000001"/>
    <n v="-0.66537299999999999"/>
    <s v="Nakuru"/>
    <s v="Naivasha"/>
    <s v="Karati"/>
    <s v="Karati"/>
    <s v="10"/>
    <s v="Simon Kabucho"/>
    <s v="Simon Kabucho"/>
    <s v="726725953"/>
    <s v="Informal Business"/>
    <x v="1"/>
  </r>
  <r>
    <s v="VPA6"/>
    <s v="KE-NYA-1812-26124"/>
    <x v="1"/>
    <s v=""/>
    <s v="18th October,2018"/>
    <d v="2018-10-18T00:00:00"/>
    <s v="18th December,2018"/>
    <d v="2018-12-18T00:00:00"/>
    <s v="Gatehi Michael Kibe"/>
    <s v="Male"/>
    <s v="953225"/>
    <s v="254711325804"/>
    <s v="2.55E+11"/>
    <s v=""/>
    <s v="2.55E+11"/>
    <n v="36.334923000000003"/>
    <n v="-0.20874200000000001"/>
    <s v="Nyandarua"/>
    <s v="Ol Kalou"/>
    <s v="Pasenga"/>
    <s v="Pasenga"/>
    <s v="6"/>
    <s v="James Kingori Chege"/>
    <s v="James Kingori"/>
    <s v="254724568559"/>
    <s v="Informal Business"/>
    <x v="0"/>
  </r>
  <r>
    <s v="VPA6"/>
    <s v="KE-NYA-1903-26123"/>
    <x v="2"/>
    <s v="Institutional Plant"/>
    <s v="22nd March,2019"/>
    <d v="2019-03-22T00:00:00"/>
    <s v="22nd March,2019"/>
    <d v="2019-03-22T00:00:00"/>
    <s v="Mukaki Farm Mukaki Farm"/>
    <s v="Male"/>
    <s v="5599298"/>
    <s v="0724218315"/>
    <s v="724218315"/>
    <s v=""/>
    <s v=""/>
    <n v="36.420017999999999"/>
    <n v="-0.34001799999999999"/>
    <s v="Nyandarua"/>
    <s v="Ol Kalou"/>
    <s v="Wanjohi"/>
    <s v="Tom"/>
    <n v="24"/>
    <s v="James Kingori Chege"/>
    <s v="James Kingori"/>
    <s v="724568559"/>
    <s v="Informal Business"/>
    <x v="0"/>
  </r>
  <r>
    <s v="VPA6"/>
    <s v="KE-NAN-1903-25647"/>
    <x v="1"/>
    <s v=""/>
    <s v="26th February,2019"/>
    <d v="2019-02-26T00:00:00"/>
    <s v="27th March,2019"/>
    <d v="2019-03-27T00:00:00"/>
    <s v="Jemeli Peres"/>
    <s v="Female"/>
    <s v="28781042"/>
    <s v="254725478150"/>
    <s v="2.55E+11"/>
    <s v=""/>
    <s v=""/>
    <n v="35.281551999999998"/>
    <n v="6.5994999999999998E-2"/>
    <s v="Nandi"/>
    <s v="Tinderet"/>
    <s v="Songhor"/>
    <s v="Setek"/>
    <s v="4"/>
    <s v="Simion Kiprop"/>
    <s v="Simion Kiprop"/>
    <s v="704382145"/>
    <s v="Informal Business"/>
    <x v="1"/>
  </r>
  <r>
    <s v="VPA6"/>
    <s v="KE-KIA-1901-28092"/>
    <x v="1"/>
    <s v=""/>
    <s v="6th December,2018"/>
    <d v="2018-12-06T00:00:00"/>
    <s v="4th January,2019"/>
    <d v="2019-01-04T00:00:00"/>
    <s v="Mwaniki John Kamau"/>
    <s v="Male"/>
    <s v="11446207"/>
    <s v="0720530180"/>
    <s v="720530180"/>
    <s v=""/>
    <s v=""/>
    <n v="36.673105999999997"/>
    <n v="-1.1930320000000001"/>
    <s v="Kiambu"/>
    <s v="Kabete"/>
    <s v="Nyathuna"/>
    <s v="Kamoriani"/>
    <s v="10"/>
    <s v="Wonderflame Biogas Contractors"/>
    <s v="Robert Kagwe"/>
    <s v="725352364"/>
    <s v="Informal Business"/>
    <x v="0"/>
  </r>
  <r>
    <s v="VPA6"/>
    <s v="KE-KIA-1812-28098"/>
    <x v="1"/>
    <s v=""/>
    <s v="23rd November,2018"/>
    <d v="2018-11-23T00:00:00"/>
    <s v="13th December,2018"/>
    <d v="2018-12-13T00:00:00"/>
    <s v="Nganga Jesinta Wanjiru"/>
    <s v="Female"/>
    <s v="99999"/>
    <s v="254790559117"/>
    <s v="2.55E+11"/>
    <s v=""/>
    <s v="2.55E+11"/>
    <n v="36.695286000000003"/>
    <n v="-1.2292209999999999"/>
    <s v="Kiambu"/>
    <s v="Kabete"/>
    <s v="Kabete"/>
    <s v="Rukubi"/>
    <s v="10"/>
    <s v="Wonderflame Biogas Contractors"/>
    <s v="Robert Kagwe"/>
    <s v="254725352364"/>
    <s v="Informal Business"/>
    <x v="0"/>
  </r>
  <r>
    <s v="VPA6"/>
    <s v="KE-KIA-1903-26913"/>
    <x v="1"/>
    <s v=""/>
    <s v="3rd February,2019"/>
    <d v="2019-02-03T00:00:00"/>
    <s v="18th March,2019"/>
    <d v="2019-03-18T00:00:00"/>
    <s v="Mungai Lucy Wariga"/>
    <s v="Female"/>
    <s v="99999"/>
    <s v="254722928726"/>
    <s v="2.55E+11"/>
    <s v=""/>
    <s v="2.55E+11"/>
    <n v="36.740468"/>
    <n v="-0.98874700000000004"/>
    <s v="Kiambu"/>
    <s v="Lari"/>
    <s v="Gatamaiyu"/>
    <s v="Kagongo"/>
    <s v="32"/>
    <s v="Kensam Constructor"/>
    <s v="Samuel Mbugua"/>
    <s v="729308408"/>
    <s v="Informal Business"/>
    <x v="3"/>
  </r>
  <r>
    <s v="VPA6"/>
    <s v="KE-KIA-1903-26907"/>
    <x v="1"/>
    <s v=""/>
    <s v="27th February,2019"/>
    <d v="2019-02-27T00:00:00"/>
    <s v="25th March,2019"/>
    <d v="2019-03-25T00:00:00"/>
    <s v="Nginge Mary Mwihaki"/>
    <s v="Male"/>
    <s v="99999"/>
    <s v="254796599086"/>
    <s v="2.55E+11"/>
    <s v=""/>
    <s v="2.55E+11"/>
    <n v="36.719448"/>
    <n v="-1.0336879999999999"/>
    <s v="Kiambu"/>
    <s v="Lari"/>
    <s v="Kamburu"/>
    <s v="Gatito"/>
    <s v="12"/>
    <s v="Kensam Constructor"/>
    <s v="Samuel Mbugua"/>
    <s v="729308408"/>
    <s v="Informal Business"/>
    <x v="3"/>
  </r>
  <r>
    <s v="VPA6"/>
    <s v="KE-KIA-1811-26909"/>
    <x v="1"/>
    <s v=""/>
    <s v="27th October,2018"/>
    <d v="2018-10-27T00:00:00"/>
    <s v="28th November,2018"/>
    <d v="2018-11-28T00:00:00"/>
    <s v="Kimani Anastasia Mumbi"/>
    <s v="Female"/>
    <s v="11645837"/>
    <s v="254724977400"/>
    <s v="2.55E+11"/>
    <s v=""/>
    <s v="2.55E+11"/>
    <n v="36.747954999999997"/>
    <n v="-1.029406"/>
    <s v="Kiambu"/>
    <s v="Lari"/>
    <s v="Lari"/>
    <s v="Kamburu"/>
    <s v="12"/>
    <s v="Kensam Constructor"/>
    <s v="Samuel Mbugua"/>
    <s v="254729308408"/>
    <s v="Informal Business"/>
    <x v="3"/>
  </r>
  <r>
    <s v="VPA6"/>
    <s v="KE-KIA-1812-26908"/>
    <x v="1"/>
    <s v=""/>
    <s v="5th November,2018"/>
    <d v="2018-11-05T00:00:00"/>
    <s v="3rd December,2018"/>
    <d v="2018-12-03T00:00:00"/>
    <s v="Kagwe James Mwaura"/>
    <s v="Male"/>
    <s v="10229016"/>
    <s v="0721959317"/>
    <s v="721959317"/>
    <s v=""/>
    <s v="733959317"/>
    <n v="36.737389"/>
    <n v="-1.031725"/>
    <s v="Kiambu"/>
    <s v="Lari"/>
    <s v="Kagaa"/>
    <s v="Nyambaka"/>
    <s v="12"/>
    <s v="Kensam Constructor"/>
    <s v="Samuel Mbugua"/>
    <s v="729308408"/>
    <s v="Informal Business"/>
    <x v="3"/>
  </r>
  <r>
    <s v="VPA6"/>
    <s v="KE-KIA-1811-26905"/>
    <x v="1"/>
    <s v=""/>
    <s v="18th October,2018"/>
    <d v="2018-10-18T00:00:00"/>
    <s v="25th November,2018"/>
    <d v="2018-11-25T00:00:00"/>
    <s v="Njenga Tabitha Njoki"/>
    <s v="Female"/>
    <s v="99999"/>
    <s v="254710556421"/>
    <s v="2.55E+11"/>
    <s v=""/>
    <s v="2.55E+11"/>
    <n v="36.764817999999998"/>
    <n v="-1.0824320000000001"/>
    <s v="Kiambu"/>
    <s v="Githunguri"/>
    <s v="Karia"/>
    <s v="Gathaji"/>
    <s v="12"/>
    <s v="Kensam Constructor"/>
    <s v="Samuel Mbugua"/>
    <s v="254729308408"/>
    <s v="Informal Business"/>
    <x v="3"/>
  </r>
  <r>
    <s v="VPA6"/>
    <s v="KE-KIA-1811-26904"/>
    <x v="1"/>
    <s v=""/>
    <s v="27th September,2018"/>
    <d v="2018-09-27T00:00:00"/>
    <s v="14th November,2018"/>
    <d v="2018-11-14T00:00:00"/>
    <s v="Kane Nelly Nyagikinyo"/>
    <s v="Female"/>
    <s v="434762"/>
    <s v="254720225217"/>
    <s v="2.55E+11"/>
    <s v=""/>
    <s v="2.55E+11"/>
    <n v="36.772550000000003"/>
    <n v="-1.083035"/>
    <s v="Kiambu"/>
    <s v="Githunguri"/>
    <s v="Karia"/>
    <s v="Gathaji"/>
    <s v="12"/>
    <s v="Kensam Constructor"/>
    <s v="Samuel Mbugua"/>
    <s v="254729308408"/>
    <s v="Informal Business"/>
    <x v="3"/>
  </r>
  <r>
    <s v="VPA6"/>
    <s v="KE-MAK-1904-27531"/>
    <x v="1"/>
    <s v=""/>
    <s v="1st April,2019"/>
    <d v="2019-04-01T00:00:00"/>
    <s v="1st April,2019"/>
    <d v="2019-04-01T00:00:00"/>
    <s v="Ngila Jackline Mutheu"/>
    <s v="Female"/>
    <s v="31604304"/>
    <s v="725862614"/>
    <s v="725862614"/>
    <s v=""/>
    <s v="725923577"/>
    <n v="37.448571999999999"/>
    <n v="-1.6733800000000001"/>
    <s v="Makueni"/>
    <s v="Mbooni"/>
    <s v="Mbooni West"/>
    <s v="Mitangani"/>
    <s v="8"/>
    <s v="Januaries Kaloki"/>
    <s v="Januaries Kaloki"/>
    <s v="714342097"/>
    <s v="Informal Business"/>
    <x v="0"/>
  </r>
  <r>
    <s v="VPA6"/>
    <s v="KE-MAK-1904-27532"/>
    <x v="1"/>
    <s v=""/>
    <s v="1st April,2019"/>
    <d v="2019-04-01T00:00:00"/>
    <s v="1st April,2019"/>
    <d v="2019-04-01T00:00:00"/>
    <s v="Manthi Nelson Mutisya"/>
    <s v="Female"/>
    <s v="314602"/>
    <s v="740823173"/>
    <s v="740823173"/>
    <s v=""/>
    <s v="721618015"/>
    <n v="37.447088000000001"/>
    <n v="-1.6734869999999999"/>
    <s v="Makueni"/>
    <s v="Mbooni"/>
    <s v="Mbooni"/>
    <s v="Mitangani"/>
    <s v="10"/>
    <s v="Januaries Kaloki"/>
    <s v="Januaries Kaloki"/>
    <s v="714342097"/>
    <s v="Informal Business"/>
    <x v="0"/>
  </r>
  <r>
    <s v="VPA6"/>
    <s v="KE-MAK-1904-27533"/>
    <x v="1"/>
    <s v=""/>
    <s v="1st April,2019"/>
    <d v="2019-04-01T00:00:00"/>
    <s v="1st April,2019"/>
    <d v="2019-04-01T00:00:00"/>
    <s v="Kyule Eunice Ngwili"/>
    <s v="Female"/>
    <s v="11269925"/>
    <s v="727290599"/>
    <s v="727290599"/>
    <s v=""/>
    <s v="711719299"/>
    <n v="37.578431999999999"/>
    <n v="-1.7585900000000001"/>
    <s v="Makueni"/>
    <s v="Kaiti"/>
    <s v="Kaiti"/>
    <s v="Kyumu"/>
    <s v="8"/>
    <s v="Januaries Kaloki"/>
    <s v="Januaries Kaloki"/>
    <s v="714342097"/>
    <s v="Informal Business"/>
    <x v="0"/>
  </r>
  <r>
    <s v="VPA6"/>
    <s v="KE-MAK-1904-27535"/>
    <x v="0"/>
    <s v="Under Verification"/>
    <s v="2nd April,2019"/>
    <d v="2019-04-02T00:00:00"/>
    <s v="2nd April,2019"/>
    <d v="2019-04-02T00:00:00"/>
    <s v="Ndivo Paul Muia"/>
    <s v="Male"/>
    <s v="7879658"/>
    <s v="0722101782"/>
    <s v="722101782"/>
    <s v=""/>
    <s v="701626322"/>
    <n v="37.494768999999998"/>
    <n v="-1.793425"/>
    <s v="Makueni"/>
    <s v="Kaiti"/>
    <s v="Kaiti"/>
    <s v="Utati"/>
    <s v="8"/>
    <s v="Januaries Kaloki"/>
    <s v="Januaries Kaloki"/>
    <s v="714342097"/>
    <s v="Informal Business"/>
    <x v="0"/>
  </r>
  <r>
    <s v="VPA6"/>
    <s v="KE-MAK-1904-27536"/>
    <x v="1"/>
    <s v=""/>
    <s v="2nd April,2019"/>
    <d v="2019-04-02T00:00:00"/>
    <s v="2nd April,2019"/>
    <d v="2019-04-02T00:00:00"/>
    <s v="Cleopas Kiio Mutua"/>
    <s v="Male"/>
    <s v="37689608"/>
    <s v="722218516"/>
    <s v="722218516"/>
    <s v=""/>
    <s v="722101782"/>
    <n v="37.502792999999997"/>
    <n v="-1.7984199999999999"/>
    <s v="Makueni"/>
    <s v="Kaiti"/>
    <s v="Kaiti"/>
    <s v="Mutitu"/>
    <s v="8"/>
    <s v="Januaries Kaloki"/>
    <s v="Januaries Kaloki"/>
    <s v="714342097"/>
    <s v="Informal Business"/>
    <x v="0"/>
  </r>
  <r>
    <s v="VPA6"/>
    <s v="KE-NYA-1903-27112"/>
    <x v="1"/>
    <s v=""/>
    <s v="27th December,2018"/>
    <d v="2018-12-27T00:00:00"/>
    <s v="27th March,2019"/>
    <d v="2019-03-27T00:00:00"/>
    <s v="Michael Omwamba Nyabuti"/>
    <s v="Male"/>
    <s v="29364734"/>
    <s v="254724381952"/>
    <s v="2.55E+11"/>
    <s v=""/>
    <s v="2.55E+11"/>
    <n v="35.048262000000001"/>
    <n v="-0.66213999999999995"/>
    <s v="Nyamira"/>
    <s v="Borabu"/>
    <s v="Mwongoli"/>
    <s v="Mogusi"/>
    <s v="10"/>
    <s v="Kissinger Momanyi"/>
    <s v="Kissinger Momanyi Mwiruri"/>
    <s v="725258488"/>
    <s v="Informal Business"/>
    <x v="1"/>
  </r>
  <r>
    <s v="VPA6"/>
    <s v="KE-NYA-1903-27111"/>
    <x v="1"/>
    <s v=""/>
    <s v="28th February,2019"/>
    <d v="2019-02-28T00:00:00"/>
    <s v="29th March,2019"/>
    <d v="2019-03-29T00:00:00"/>
    <s v="Vane Nyagechanga Bosibori"/>
    <s v="Female"/>
    <s v="21854314"/>
    <s v="0725593355"/>
    <s v="725593355"/>
    <s v=""/>
    <s v="725623329"/>
    <n v="34.905839999999998"/>
    <n v="-0.64087499999999997"/>
    <s v="Nyamira"/>
    <s v="Nyamira South"/>
    <s v="Bosamaro"/>
    <s v="Kianungu"/>
    <s v="10"/>
    <s v="Kissinger Momanyi"/>
    <s v="Kissinger Momanyi Mwiruri"/>
    <s v="725258488"/>
    <s v="Informal Business"/>
    <x v="1"/>
  </r>
  <r>
    <s v="VPA6"/>
    <s v="KE-UAS-1901-25181"/>
    <x v="1"/>
    <s v=""/>
    <s v="22nd December,2018"/>
    <d v="2018-12-22T00:00:00"/>
    <s v="22nd January,2019"/>
    <d v="2019-01-22T00:00:00"/>
    <s v="Chebon Laurine"/>
    <s v="Female"/>
    <s v="99999"/>
    <s v="722220821"/>
    <s v="722220821"/>
    <s v=""/>
    <s v=""/>
    <n v="35.304934000000003"/>
    <n v="0.449461"/>
    <s v="Uasin Gishu"/>
    <s v="Ainabkoi"/>
    <s v="Kesses"/>
    <s v="Outspan"/>
    <s v="8"/>
    <s v="Dreamplan Developers"/>
    <s v="Ambrose Koech"/>
    <s v="723664529"/>
    <s v="Informal Business"/>
    <x v="1"/>
  </r>
  <r>
    <s v="VPA6"/>
    <s v="KE-KIS-1804-27113"/>
    <x v="1"/>
    <s v=""/>
    <s v="1st April,2018"/>
    <d v="2018-04-01T00:00:00"/>
    <s v="29th April,2018"/>
    <d v="2018-04-29T00:00:00"/>
    <s v="Andrew Siocha Nyakora"/>
    <s v="Male"/>
    <s v="1584646"/>
    <s v="0723080932"/>
    <s v="723080932"/>
    <s v=""/>
    <s v="711573714"/>
    <n v="34.719880000000003"/>
    <n v="-0.76433200000000001"/>
    <s v="Kisii"/>
    <s v="Gucha"/>
    <s v="Kanyimbo"/>
    <s v="Buyonge"/>
    <s v="12"/>
    <s v="Peter Mutanga"/>
    <s v="Peter Mutang'a Goko"/>
    <s v="0700000000"/>
    <s v="Informal Business"/>
    <x v="0"/>
  </r>
  <r>
    <s v="VPA6"/>
    <s v="KE-NYA-1812-26126"/>
    <x v="1"/>
    <s v=""/>
    <s v="20th November,2018"/>
    <d v="2018-11-20T00:00:00"/>
    <s v="20th December,2018"/>
    <d v="2018-12-20T00:00:00"/>
    <s v="Kanyoro Isaac Mwangi"/>
    <s v="Male"/>
    <s v="25635578"/>
    <s v="254712382772"/>
    <s v="2.55E+11"/>
    <s v=""/>
    <s v="2.55E+11"/>
    <n v="36.352747000000001"/>
    <n v="-0.246063"/>
    <s v="Nyandarua"/>
    <s v="Ol Kalou"/>
    <s v="Rurii"/>
    <s v="Mugumo"/>
    <s v="10"/>
    <s v="Peter Wachira Kimari"/>
    <s v="Peter Wachira"/>
    <s v="254724210354"/>
    <s v="Informal Business"/>
    <x v="0"/>
  </r>
  <r>
    <s v="VPA6"/>
    <s v="KE-MIG-1901-27114"/>
    <x v="1"/>
    <s v=""/>
    <s v="15th October,2018"/>
    <d v="2018-10-15T00:00:00"/>
    <s v="15th January,2019"/>
    <d v="2019-01-15T00:00:00"/>
    <s v="Hesborn Owiso Okinyi"/>
    <s v="Male"/>
    <s v="2816021"/>
    <s v="0723442101"/>
    <s v="723442101"/>
    <s v=""/>
    <s v="726068515"/>
    <n v="34.204022999999999"/>
    <n v="-0.89920500000000003"/>
    <s v="Migori"/>
    <s v="Nyatike"/>
    <s v="Lower Central Kadem"/>
    <s v="Kwoyo A"/>
    <s v="10"/>
    <s v="Simon Kabucho"/>
    <s v="Simon Kabucho"/>
    <s v="726725953"/>
    <s v="Informal Business"/>
    <x v="1"/>
  </r>
  <r>
    <s v="VPA6"/>
    <s v="KE-NYE-1903-27086"/>
    <x v="1"/>
    <s v=""/>
    <s v="12th February,2019"/>
    <d v="2019-02-12T00:00:00"/>
    <s v="10th March,2019"/>
    <d v="2019-03-10T00:00:00"/>
    <s v="Kinyua Munene James"/>
    <s v="Male"/>
    <s v="99999"/>
    <s v="254721622541"/>
    <s v="2.55E+11"/>
    <s v=""/>
    <s v=""/>
    <n v="37.166665000000002"/>
    <n v="-0.45558199999999999"/>
    <s v="Nyeri"/>
    <s v="Mathira East"/>
    <s v="Gikororo"/>
    <s v="Kianju"/>
    <s v="8"/>
    <s v="Gemider Green Enterprises"/>
    <s v="Gerald  Waweru"/>
    <s v="725263148"/>
    <s v="Informal Business"/>
    <x v="1"/>
  </r>
  <r>
    <s v="VPA6"/>
    <s v="KE-NYE-1903-27085"/>
    <x v="1"/>
    <s v=""/>
    <s v="12th February,2019"/>
    <d v="2019-02-12T00:00:00"/>
    <s v="8th March,2019"/>
    <d v="2019-03-08T00:00:00"/>
    <s v="Gatere Murimi Ephraim"/>
    <s v="Male"/>
    <s v="99999"/>
    <s v="254723769086"/>
    <s v="2.55E+11"/>
    <s v=""/>
    <s v="2.55E+11"/>
    <n v="37.174968"/>
    <n v="-0.439303"/>
    <s v="Nyeri"/>
    <s v="Mathira East"/>
    <s v="Kiaruhiu"/>
    <s v="Kiaruhiu"/>
    <s v="6"/>
    <s v="Gemider Green Enterprises"/>
    <s v="Gerald  Waweru"/>
    <s v="725263148"/>
    <s v="Informal Business"/>
    <x v="1"/>
  </r>
  <r>
    <s v="VPA6"/>
    <s v="KE-KIA-1903-24740"/>
    <x v="1"/>
    <s v=""/>
    <s v="30th March,2019"/>
    <d v="2019-03-30T00:00:00"/>
    <s v="30th March,2019"/>
    <d v="2019-03-30T00:00:00"/>
    <s v="Njega Margret Muthoni"/>
    <s v="Female"/>
    <s v="99999"/>
    <s v="724814874"/>
    <s v="724814874"/>
    <s v=""/>
    <s v="724814860"/>
    <n v="36.799793999999999"/>
    <n v="-0.86246199999999995"/>
    <s v="Kiambu"/>
    <s v="Gatundu North"/>
    <s v="Gitwamba"/>
    <s v="Mataara"/>
    <s v="8"/>
    <s v="Susan Njoki"/>
    <s v="Susan Njoki Kuria"/>
    <s v="710889028"/>
    <s v="Informal Business"/>
    <x v="1"/>
  </r>
  <r>
    <s v="VPA6"/>
    <s v="KE-LAI-1903-25050"/>
    <x v="1"/>
    <s v=""/>
    <s v="29th January,2019"/>
    <d v="2019-01-29T00:00:00"/>
    <s v="20th March,2019"/>
    <d v="2019-03-20T00:00:00"/>
    <s v="Kahiga Njenga Njenga"/>
    <s v="Male"/>
    <s v="6282517"/>
    <s v="0720763014"/>
    <s v="720763014"/>
    <s v=""/>
    <s v="721257889"/>
    <n v="36.569572000000001"/>
    <n v="-6.7891999999999994E-2"/>
    <s v="Laikipia"/>
    <s v="Laikipia East"/>
    <s v="Ngobit"/>
    <s v="Wiyumirerie"/>
    <s v="6"/>
    <s v="Kreen"/>
    <s v="Francis Kinyanjui"/>
    <s v="726985649"/>
    <s v="Informal Business"/>
    <x v="0"/>
  </r>
  <r>
    <s v="VPA6"/>
    <s v="KE-NYA-1904-26125"/>
    <x v="1"/>
    <s v=""/>
    <s v="28th February,2019"/>
    <d v="2019-02-28T00:00:00"/>
    <s v="6th April,2019"/>
    <d v="2019-04-06T00:00:00"/>
    <s v="Gitonga Mary Wangari"/>
    <s v="Female"/>
    <s v="3418406"/>
    <s v="0723355392"/>
    <s v="723355392"/>
    <s v=""/>
    <s v=""/>
    <n v="36.370522999999999"/>
    <n v="-9.5801999999999998E-2"/>
    <s v="Nyandarua"/>
    <s v="Ol Joro Orok"/>
    <s v="Oljororok"/>
    <s v="Chakareli"/>
    <s v="6"/>
    <s v="Simon Kabucho"/>
    <s v="Simon Kabucho"/>
    <s v="726735953"/>
    <s v="Informal Business"/>
    <x v="1"/>
  </r>
  <r>
    <s v="VPA6"/>
    <s v="KE-KIA-1904-26850"/>
    <x v="1"/>
    <s v=""/>
    <s v="8th April,2019"/>
    <d v="2019-04-08T00:00:00"/>
    <s v="11th April,2019"/>
    <d v="2019-04-11T00:00:00"/>
    <s v="Kinyagia Paul Ngone"/>
    <s v="Male"/>
    <s v="512135"/>
    <s v="254727421302"/>
    <s v="2.55E+11"/>
    <s v=""/>
    <s v="2.55E+11"/>
    <n v="36.959350000000001"/>
    <n v="-0.97148999999999996"/>
    <s v="Kiambu"/>
    <s v="Gatundu North"/>
    <s v="Gatundu"/>
    <s v="Makwa"/>
    <s v="10"/>
    <s v="Joram Gathogo Mutahi"/>
    <s v="Joram Gathogo Mutahi"/>
    <s v="723684776"/>
    <s v="Informal Business"/>
    <x v="1"/>
  </r>
  <r>
    <s v="VPA6"/>
    <s v="KE-KIR-1904-26863"/>
    <x v="1"/>
    <s v=""/>
    <s v="10th February,2019"/>
    <d v="2019-02-10T00:00:00"/>
    <s v="10th April,2019"/>
    <d v="2019-04-10T00:00:00"/>
    <s v="Pauline Mugo Mumbi"/>
    <s v="Female"/>
    <s v="99999"/>
    <s v="0724951785"/>
    <s v="724951785"/>
    <s v=""/>
    <s v=""/>
    <n v="37.274518999999998"/>
    <n v="-0.47392499999999999"/>
    <s v="Kirinyaga"/>
    <s v="Kerugoya/Kutus"/>
    <s v="Kavumbu"/>
    <s v="Gakarara"/>
    <s v="6"/>
    <s v="David Chege"/>
    <s v="David Chege Wangui"/>
    <s v=""/>
    <s v="Informal Business"/>
    <x v="1"/>
  </r>
  <r>
    <s v="VPA6"/>
    <s v="KE-MAC-1904-27530"/>
    <x v="2"/>
    <s v="Institutional Plant"/>
    <s v="12th April,2019"/>
    <d v="2019-04-12T00:00:00"/>
    <s v="12th April,2019"/>
    <d v="2019-04-12T00:00:00"/>
    <s v="Machakos Company Limited Ranching"/>
    <s v="Institutional"/>
    <s v="9805459"/>
    <s v="0741681581"/>
    <s v="741681581"/>
    <s v=""/>
    <s v="716630758"/>
    <n v="37.022733000000002"/>
    <n v="-1.580247"/>
    <s v="Machakos"/>
    <s v="Athi River"/>
    <s v="Mavoko"/>
    <s v="Stoni Athi"/>
    <n v="24"/>
    <s v="Peter Kiniu"/>
    <s v="Mr. Peter Kiniu"/>
    <s v="724261558"/>
    <s v="Informal Business"/>
    <x v="1"/>
  </r>
  <r>
    <s v="VPA6"/>
    <s v="KE-NYA-1904-26128"/>
    <x v="0"/>
    <s v="Grievance"/>
    <s v="16th February,2019"/>
    <d v="2019-02-16T00:00:00"/>
    <s v="16th April,2019"/>
    <d v="2019-04-16T00:00:00"/>
    <s v="Kamau Caroline Mumbi"/>
    <s v="Female"/>
    <s v="23811736"/>
    <s v="0724707856"/>
    <s v="724707856"/>
    <s v=""/>
    <s v="728415834"/>
    <n v="36.239609999999999"/>
    <n v="-0.27222200000000002"/>
    <s v="Nyandarua"/>
    <s v="Ol Kalou"/>
    <s v="Ngorika"/>
    <s v="Ndothua"/>
    <s v="8"/>
    <s v="Simon kabucho"/>
    <s v="Simon Kabucho"/>
    <s v="0000000000"/>
    <s v="Informal Business"/>
    <x v="1"/>
  </r>
  <r>
    <s v="VPA6"/>
    <s v="KE-NYA-1805-25761"/>
    <x v="1"/>
    <s v=""/>
    <s v="16th April,2018"/>
    <d v="2018-04-16T00:00:00"/>
    <s v="20th May,2018"/>
    <d v="2018-05-20T00:00:00"/>
    <s v="Muturi Moses Wachira"/>
    <s v="Male"/>
    <s v="5973700"/>
    <s v="0722311426"/>
    <s v="722311426"/>
    <s v=""/>
    <s v="714645434"/>
    <n v="36.544958000000001"/>
    <n v="-0.72323999999999999"/>
    <s v="Nyandarua"/>
    <s v="South Kinangop"/>
    <s v="Nyakio"/>
    <s v="Koinange"/>
    <s v="12"/>
    <s v="Peter Wachira Kimari"/>
    <s v="Peter Wachira"/>
    <s v="724210354"/>
    <s v="Informal Business"/>
    <x v="0"/>
  </r>
  <r>
    <s v="VPA6"/>
    <s v="KE-NYA-1903-25760"/>
    <x v="1"/>
    <s v=""/>
    <s v="1st February,2019"/>
    <d v="2019-02-01T00:00:00"/>
    <s v="16th March,2019"/>
    <d v="2019-03-16T00:00:00"/>
    <s v="Ngatia Charles Rigu"/>
    <s v="Male"/>
    <s v="99999"/>
    <s v="254725378153"/>
    <s v="2.55E+11"/>
    <s v=""/>
    <s v="2.55E+11"/>
    <n v="36.544072"/>
    <n v="-0.53741300000000003"/>
    <s v="Nyandarua"/>
    <s v="North Kinangop"/>
    <s v="North Kinangop"/>
    <s v="Mukungi"/>
    <s v="10"/>
    <s v="Jowama Biogas Construction"/>
    <s v="Jowama Biogas Construction"/>
    <s v="711905041"/>
    <s v="Informal Business"/>
    <x v="0"/>
  </r>
  <r>
    <s v="VPA6"/>
    <s v="KE-KER-1903-25370"/>
    <x v="1"/>
    <s v=""/>
    <s v="1st January,2019"/>
    <d v="2019-01-01T00:00:00"/>
    <s v="1st March,2019"/>
    <d v="2019-03-01T00:00:00"/>
    <s v="Rono Lucy Chepkirui"/>
    <s v="Female"/>
    <s v="22862541"/>
    <s v="254725664051"/>
    <s v="2.55E+11"/>
    <s v=""/>
    <s v="2.55E+11"/>
    <n v="35.188594999999999"/>
    <n v="-0.61941199999999996"/>
    <s v="Kericho"/>
    <s v="Bureti"/>
    <s v="Kapkatet"/>
    <s v="Chematich"/>
    <s v="15"/>
    <s v="Philip Kurgat"/>
    <s v="Phillip"/>
    <s v="726616639"/>
    <s v="Informal Business"/>
    <x v="1"/>
  </r>
  <r>
    <s v="VPA6"/>
    <s v="KE-KIA-1904-25746"/>
    <x v="1"/>
    <s v=""/>
    <s v="13th March,2019"/>
    <d v="2019-03-13T00:00:00"/>
    <s v="9th April,2019"/>
    <d v="2019-04-09T00:00:00"/>
    <s v="Kimani Grace Wanjuru"/>
    <s v="Female"/>
    <s v="3096849"/>
    <s v="0723032720"/>
    <s v="723032720"/>
    <s v=""/>
    <s v="738040507"/>
    <n v="36.874948000000003"/>
    <n v="-1.097423"/>
    <s v="Kiambu"/>
    <s v="Githunguri"/>
    <s v="Ngewa"/>
    <s v="Laini"/>
    <s v="10"/>
    <s v="Geoffrey Ndua Mbugua"/>
    <s v="Geoffrey Mbugua Ndau"/>
    <s v="724608147"/>
    <s v="Informal Business"/>
    <x v="0"/>
  </r>
  <r>
    <s v="VPA6"/>
    <s v="KE-KIA-1810-25758"/>
    <x v="1"/>
    <s v=""/>
    <s v="17th June,2018"/>
    <d v="2018-06-17T00:00:00"/>
    <s v="14th October,2018"/>
    <d v="2018-10-14T00:00:00"/>
    <s v="Somba Jesinta Njoki"/>
    <s v="Female"/>
    <s v="10183653"/>
    <s v="0728833460"/>
    <s v="728833460"/>
    <s v=""/>
    <s v="710264309"/>
    <n v="36.597949999999997"/>
    <n v="-1.183395"/>
    <s v="Kiambu"/>
    <s v="Limuru"/>
    <s v="Ndeiya"/>
    <s v="Mboloti"/>
    <s v="12"/>
    <s v="Peter Kiniu"/>
    <s v="Peter Kiniu"/>
    <s v="724261558"/>
    <s v="Informal Business"/>
    <x v="0"/>
  </r>
  <r>
    <s v="VPA6"/>
    <s v="KE-BOM-1902-25473"/>
    <x v="1"/>
    <s v=""/>
    <s v="18th November,2018"/>
    <d v="2018-11-18T00:00:00"/>
    <s v="19th February,2019"/>
    <d v="2019-02-19T00:00:00"/>
    <s v="Joseph Marisa"/>
    <s v="Male"/>
    <s v="1795916"/>
    <s v="254725819102"/>
    <s v="2.55E+11"/>
    <s v=""/>
    <s v="2.55E+11"/>
    <n v="35.25074"/>
    <n v="-0.67487799999999998"/>
    <s v="Bomet"/>
    <s v="Sotik"/>
    <s v="Chebirbelek"/>
    <s v="Siroin"/>
    <s v="10"/>
    <s v="Wesley Kipyegon"/>
    <s v="Null"/>
    <s v=""/>
    <s v="Informal Business"/>
    <x v="1"/>
  </r>
  <r>
    <s v="VPA6"/>
    <s v="KE-NYE-1904-27087"/>
    <x v="1"/>
    <s v=""/>
    <s v="15th March,2019"/>
    <d v="2019-03-15T00:00:00"/>
    <s v="3rd April,2019"/>
    <d v="2019-04-03T00:00:00"/>
    <s v="Wanyeri Wairagu Erustus"/>
    <s v="Male"/>
    <s v="99999"/>
    <s v="254734766611"/>
    <s v="2.55E+11"/>
    <s v=""/>
    <s v="2.55E+11"/>
    <n v="36.862782000000003"/>
    <n v="-0.43887199999999998"/>
    <s v="Nyeri"/>
    <s v="Tetu"/>
    <s v="Ichagachiru"/>
    <s v="Kirurumi"/>
    <s v="6"/>
    <s v="Gemider Green Enterprises"/>
    <s v="Gerald  Waweru"/>
    <s v="725263148"/>
    <s v="Informal Business"/>
    <x v="1"/>
  </r>
  <r>
    <s v="VPA6"/>
    <s v="KE-VIH-1904-27115"/>
    <x v="1"/>
    <s v=""/>
    <s v="28th February,2019"/>
    <d v="2019-02-28T00:00:00"/>
    <s v="10th April,2019"/>
    <d v="2019-04-10T00:00:00"/>
    <s v="Amayoti Sophia Jemima"/>
    <s v="Female"/>
    <s v="3481791"/>
    <s v="0721540640"/>
    <s v="721540640"/>
    <s v=""/>
    <s v="721540640"/>
    <n v="34.649009999999997"/>
    <n v="2.6232999999999999E-2"/>
    <s v="Vihiga"/>
    <s v="Luanda"/>
    <s v="Wakhomo"/>
    <s v="Waluka"/>
    <s v="8"/>
    <s v="Peter O Ong'ai"/>
    <s v="Peter O Ong'ai"/>
    <s v="723421713"/>
    <s v="Informal Business"/>
    <x v="1"/>
  </r>
  <r>
    <s v="VPA6"/>
    <s v="KE-LAI-1904-25049"/>
    <x v="1"/>
    <s v=""/>
    <s v="8th January,2019"/>
    <d v="2019-01-08T00:00:00"/>
    <s v="1st April,2019"/>
    <d v="2019-04-01T00:00:00"/>
    <s v="Ndiritu Hiram Githinji"/>
    <s v="Male"/>
    <s v="99999"/>
    <s v="254722348616"/>
    <s v="2.55E+11"/>
    <s v=""/>
    <s v="2.55E+11"/>
    <n v="36.462980000000002"/>
    <n v="0.24105199999999999"/>
    <s v="Laikipia"/>
    <s v="Laikipia  West"/>
    <s v="Salama"/>
    <s v="Kiandege"/>
    <s v="12"/>
    <s v="Kreen"/>
    <s v="Francis Kinyanjui"/>
    <s v="726985649"/>
    <s v="Informal Business"/>
    <x v="0"/>
  </r>
  <r>
    <s v="VPA6"/>
    <s v="KE-NAN-1904-25651"/>
    <x v="1"/>
    <s v=""/>
    <s v="28th February,2019"/>
    <d v="2019-02-28T00:00:00"/>
    <s v="24th April,2019"/>
    <d v="2019-04-24T00:00:00"/>
    <s v="Jebor Jenniffer"/>
    <s v="Female"/>
    <s v="25441359"/>
    <s v="254719688936"/>
    <s v="2.55E+11"/>
    <s v=""/>
    <s v="2.55E+11"/>
    <n v="35.267715000000003"/>
    <n v="7.2937000000000002E-2"/>
    <s v="Nandi"/>
    <s v="Nandi Hills"/>
    <s v="Siret"/>
    <s v="Olotwo"/>
    <s v="4"/>
    <s v="John Bett"/>
    <s v="John Bett"/>
    <s v="727402779"/>
    <s v="Informal Business"/>
    <x v="1"/>
  </r>
  <r>
    <s v="VPA6"/>
    <s v="KE-KIS-1904-25121"/>
    <x v="1"/>
    <s v=""/>
    <s v="13th April,2019"/>
    <d v="2019-04-13T00:00:00"/>
    <s v="19th April,2019"/>
    <d v="2019-04-19T00:00:00"/>
    <s v="Christine Athing Awuor"/>
    <s v="Female"/>
    <s v="32795461"/>
    <s v="0705915262"/>
    <s v="705915262"/>
    <s v=""/>
    <s v="739887909"/>
    <n v="34.828482000000001"/>
    <n v="-0.15151200000000001"/>
    <s v="Kisumu"/>
    <s v="Nyando"/>
    <s v="Kochieng"/>
    <s v="Rabuor"/>
    <s v="4"/>
    <s v="Alpha Foundation"/>
    <s v="Athing Otieno"/>
    <s v="726352526"/>
    <s v="Informal Business"/>
    <x v="7"/>
  </r>
  <r>
    <s v="VPA6"/>
    <s v="KE-KIA-1903-25747"/>
    <x v="1"/>
    <s v=""/>
    <s v="4th January,2019"/>
    <d v="2019-01-04T00:00:00"/>
    <s v="15th March,2019"/>
    <d v="2019-03-15T00:00:00"/>
    <s v="Kiongera Hannah Muthoni"/>
    <s v="Female"/>
    <s v="99999"/>
    <s v="254728668755"/>
    <s v="2.55E+11"/>
    <s v=""/>
    <s v="2.55E+11"/>
    <n v="36.834409000000001"/>
    <n v="-1.157832"/>
    <s v="Kiambu"/>
    <s v="Kiambu"/>
    <s v="Rabai"/>
    <s v="Kihingo"/>
    <s v="12"/>
    <s v="Wonderflame Biogas Contractors"/>
    <s v="Robert Kamau Muthee"/>
    <s v="723749258"/>
    <s v="Informal Business"/>
    <x v="0"/>
  </r>
  <r>
    <s v="VPA6"/>
    <s v="KE-NYA-1904-25051"/>
    <x v="1"/>
    <s v=""/>
    <s v="13th March,2019"/>
    <d v="2019-03-13T00:00:00"/>
    <s v="24th April,2019"/>
    <d v="2019-04-24T00:00:00"/>
    <s v="Maina John Githirwa"/>
    <s v="Male"/>
    <s v="5776045"/>
    <s v="0746102347"/>
    <s v="746102347"/>
    <s v=""/>
    <s v="702372312"/>
    <n v="36.609923000000002"/>
    <n v="-0.65947999999999996"/>
    <s v="Nyandarua"/>
    <s v="South Kinangop"/>
    <s v="Engineer"/>
    <s v="Kiganjo"/>
    <s v="10"/>
    <s v="Kreen"/>
    <s v="Francis Kinyanjui"/>
    <s v="726985649"/>
    <s v="Informal Business"/>
    <x v="1"/>
  </r>
  <r>
    <s v="VPA6"/>
    <s v="KE-TAI-1905-25999"/>
    <x v="1"/>
    <s v=""/>
    <s v="2nd April,2019"/>
    <d v="2019-04-02T00:00:00"/>
    <s v="2nd May,2019"/>
    <d v="2019-05-02T00:00:00"/>
    <s v="Mwashimba Pius Mwanjala"/>
    <s v="Male"/>
    <s v="7420853"/>
    <s v="254724654559"/>
    <s v="2.55E+11"/>
    <s v=""/>
    <s v=""/>
    <n v="38.299686999999999"/>
    <n v="-3.4321700000000002"/>
    <s v="Taita/Taveta"/>
    <s v="Mwatate"/>
    <s v="Murughua"/>
    <s v="Ramunyi"/>
    <s v="6"/>
    <s v="Higin Chorongo"/>
    <s v="Higin Chorongo"/>
    <s v="707011925"/>
    <s v="Informal Business"/>
    <x v="0"/>
  </r>
  <r>
    <s v="VPA6"/>
    <s v="KE-TAI-1905-25997"/>
    <x v="1"/>
    <s v=""/>
    <s v="2nd April,2019"/>
    <d v="2019-04-02T00:00:00"/>
    <s v="2nd May,2019"/>
    <d v="2019-05-02T00:00:00"/>
    <s v="Mbele Athanas Mwachia"/>
    <s v="Male"/>
    <s v="11146820"/>
    <s v="254712970610"/>
    <s v="2.55E+11"/>
    <s v=""/>
    <s v=""/>
    <n v="38.332341999999997"/>
    <n v="-3.3887269999999998"/>
    <s v="Taita/Taveta"/>
    <s v="Wundanyi"/>
    <s v="Werugha"/>
    <s v="Mwafunja"/>
    <s v="32"/>
    <s v="Silvester M Mwadime"/>
    <s v="Silvester Mwakideu"/>
    <s v="704388582"/>
    <s v="Informal Business"/>
    <x v="0"/>
  </r>
  <r>
    <s v="VPA6"/>
    <s v="KE-TAI-1905-26000"/>
    <x v="1"/>
    <s v=""/>
    <s v="2nd April,2019"/>
    <d v="2019-04-02T00:00:00"/>
    <s v="2nd May,2019"/>
    <d v="2019-05-02T00:00:00"/>
    <s v="Mwakisha Daniel Makoko"/>
    <s v="Male"/>
    <s v="25365"/>
    <s v="254722445635"/>
    <s v="2.55E+11"/>
    <s v=""/>
    <s v=""/>
    <n v="38.323155"/>
    <n v="-3.3560120000000002"/>
    <s v="Taita/Taveta"/>
    <s v="Wundanyi"/>
    <s v="Werugha"/>
    <s v="Mashangi"/>
    <s v="10"/>
    <s v="Silvester M Mwadime"/>
    <s v="Silvester Mwakideu"/>
    <s v="704388582"/>
    <s v="Informal Business"/>
    <x v="0"/>
  </r>
  <r>
    <s v="VPA6"/>
    <s v="KE-LAI-1904-26129"/>
    <x v="1"/>
    <s v=""/>
    <s v="1st March,2019"/>
    <d v="2019-03-01T00:00:00"/>
    <s v="1st April,2019"/>
    <d v="2019-04-01T00:00:00"/>
    <s v="Wachira Stephen Mwangi"/>
    <s v="Male"/>
    <s v="99999"/>
    <s v="254725324599"/>
    <s v="2.55E+11"/>
    <s v=""/>
    <s v="2.55E+11"/>
    <n v="36.314852000000002"/>
    <n v="3.9292000000000001E-2"/>
    <s v="Laikipia"/>
    <s v="Laikipia  West"/>
    <s v="Igwamiti"/>
    <s v="Rural"/>
    <s v="8"/>
    <s v="James Muchira Mwai"/>
    <s v="James Mwai"/>
    <s v="728494110"/>
    <s v="Informal Business"/>
    <x v="1"/>
  </r>
  <r>
    <s v="VPA6"/>
    <s v="KE-KIR-1905-26865"/>
    <x v="1"/>
    <s v=""/>
    <s v="2nd March,2019"/>
    <d v="2019-03-02T00:00:00"/>
    <s v="1st May,2019"/>
    <d v="2019-05-01T00:00:00"/>
    <s v="Mwaniki Karimi Joseph"/>
    <s v="Male"/>
    <s v="3267824"/>
    <s v="254723555322"/>
    <s v="2.55E+11"/>
    <s v=""/>
    <s v="2.55E+11"/>
    <n v="37.266739999999999"/>
    <n v="-0.498865"/>
    <s v="Kirinyaga"/>
    <s v="Kerugoya/Kutus"/>
    <s v="Inoi"/>
    <s v="Kibingo"/>
    <s v="8"/>
    <s v="Jackson Maina"/>
    <s v="Jackson Maina"/>
    <s v="716343611"/>
    <s v="Informal Business"/>
    <x v="0"/>
  </r>
  <r>
    <s v="VPA6"/>
    <s v="KE-KIR-1904-26864"/>
    <x v="1"/>
    <s v=""/>
    <s v="2nd March,2019"/>
    <d v="2019-03-02T00:00:00"/>
    <s v="1st April,2019"/>
    <d v="2019-04-01T00:00:00"/>
    <s v="Mureithi Kabata John"/>
    <s v="Male"/>
    <s v="2906194"/>
    <s v="254724662775"/>
    <s v="2.55E+11"/>
    <s v=""/>
    <s v="2.55E+11"/>
    <n v="37.242671000000001"/>
    <n v="-0.47652699999999998"/>
    <s v="Kirinyaga"/>
    <s v="Kerugoya/Kutus"/>
    <s v="Kirunda"/>
    <s v="Njoguini"/>
    <s v="6"/>
    <s v="Jackson Maina"/>
    <s v="Jackson Maina"/>
    <s v=""/>
    <s v="Informal Business"/>
    <x v="0"/>
  </r>
  <r>
    <s v="VPA6"/>
    <s v="KE-KIR-1904-26868"/>
    <x v="1"/>
    <s v=""/>
    <s v="2nd February,2019"/>
    <d v="2019-02-02T00:00:00"/>
    <s v="2nd April,2019"/>
    <d v="2019-04-02T00:00:00"/>
    <s v="Karani Mutugi John"/>
    <s v="Male"/>
    <s v="36362913"/>
    <s v="254724216765"/>
    <s v="2.55E+11"/>
    <s v=""/>
    <s v="2.55E+11"/>
    <n v="37.233786000000002"/>
    <n v="-0.452567"/>
    <s v="Kirinyaga"/>
    <s v="Kerugoya/Kutus"/>
    <s v="Mutira"/>
    <s v="Kathera"/>
    <s v="6"/>
    <s v="Jackson Maina"/>
    <s v="Jackson Maina"/>
    <s v=""/>
    <s v="Informal Business"/>
    <x v="0"/>
  </r>
  <r>
    <s v="VPA6"/>
    <s v="KE-NYA-1903-27116"/>
    <x v="1"/>
    <s v=""/>
    <s v="10th February,2019"/>
    <d v="2019-02-10T00:00:00"/>
    <s v="1st March,2019"/>
    <d v="2019-03-01T00:00:00"/>
    <s v="Charles Gisore Ombuyi"/>
    <s v="Male"/>
    <s v="7216385"/>
    <s v="0720077934"/>
    <s v="720077934"/>
    <s v=""/>
    <s v="704020234"/>
    <n v="35.023429999999998"/>
    <n v="-0.46825699999999998"/>
    <s v="Nyamira"/>
    <s v="Nyamira North"/>
    <s v="Borangi"/>
    <s v="Votievai"/>
    <s v="10"/>
    <s v="George Otwori"/>
    <s v="George Otwori"/>
    <s v="0700000000"/>
    <s v="Informal Business"/>
    <x v="1"/>
  </r>
  <r>
    <s v="VPA6"/>
    <s v="KE-NYA-1905-27117"/>
    <x v="1"/>
    <s v=""/>
    <s v="7th March,2019"/>
    <d v="2019-03-07T00:00:00"/>
    <s v="7th May,2019"/>
    <d v="2019-05-07T00:00:00"/>
    <s v="Kenneth Onundu Ontiria"/>
    <s v="Male"/>
    <s v="9977815"/>
    <s v="254723587807"/>
    <s v="2.55E+11"/>
    <s v=""/>
    <s v="2.55E+11"/>
    <n v="34.929279999999999"/>
    <n v="-0.58270500000000003"/>
    <s v="Nyamira"/>
    <s v="Nyamira South"/>
    <s v="Township"/>
    <s v="Geseneno"/>
    <s v="10"/>
    <s v="Kissinger Momanyi"/>
    <s v="Kissinger Momanyi Mwiruri"/>
    <s v="725258488"/>
    <s v="Informal Business"/>
    <x v="1"/>
  </r>
  <r>
    <s v="VPA6"/>
    <s v="KE-MAK-1905-26726"/>
    <x v="1"/>
    <s v=""/>
    <s v="7th May,2019"/>
    <d v="2019-05-07T00:00:00"/>
    <s v="7th May,2019"/>
    <d v="2019-05-07T00:00:00"/>
    <s v="Ndaa Stephen Kyonda"/>
    <s v="Male"/>
    <s v="99999"/>
    <s v="728859213"/>
    <s v="728859213"/>
    <s v=""/>
    <s v="715871786"/>
    <n v="37.756002000000002"/>
    <n v="-1.926385"/>
    <s v="Makueni"/>
    <s v="Makueni"/>
    <s v="Kathonzweni"/>
    <s v="Siatu"/>
    <n v="12"/>
    <s v="Januaries Kaloki"/>
    <s v="Januaries Kaloki"/>
    <s v="714342097"/>
    <s v="Informal Business"/>
    <x v="0"/>
  </r>
  <r>
    <s v="VPA6"/>
    <s v="KE-MER-1904-25696"/>
    <x v="1"/>
    <s v=""/>
    <s v="10th March,2019"/>
    <d v="2019-03-10T00:00:00"/>
    <s v="1st April,2019"/>
    <d v="2019-04-01T00:00:00"/>
    <s v="Muguna Joseph Muriungi"/>
    <s v="Male"/>
    <s v="14413675"/>
    <s v="0720295011"/>
    <s v="720295011"/>
    <s v=""/>
    <s v="727088565"/>
    <n v="37.651333000000001"/>
    <n v="-4.5425E-2"/>
    <s v="Meru"/>
    <s v="Meru Centra"/>
    <s v="Abothuguchi Central"/>
    <s v="Thaene"/>
    <s v="8"/>
    <s v="Stephen Nyange"/>
    <s v="Stephen Nyange"/>
    <s v="710865305"/>
    <s v="Informal Business"/>
    <x v="0"/>
  </r>
  <r>
    <s v="VPA6"/>
    <s v="KE-NAK-1903-26074"/>
    <x v="1"/>
    <s v=""/>
    <s v="9th February,2019"/>
    <d v="2019-02-09T00:00:00"/>
    <s v="18th March,2019"/>
    <d v="2019-03-18T00:00:00"/>
    <s v="Kibe Maara Stephen"/>
    <s v="Male"/>
    <s v="2374106"/>
    <s v="254710321925"/>
    <s v="2.55E+11"/>
    <s v=""/>
    <s v="2.55E+11"/>
    <n v="36.162958000000003"/>
    <n v="-0.246975"/>
    <s v="Nakuru"/>
    <s v="Bahati"/>
    <s v="Lanet Umoja"/>
    <s v="Muronyo"/>
    <s v="10"/>
    <s v="Apollo Okinda"/>
    <s v="Apollo Okinda Owundo"/>
    <s v="723741826"/>
    <s v="Informal Business"/>
    <x v="0"/>
  </r>
  <r>
    <s v="VPA6"/>
    <s v="KE-NAK-1904-26073"/>
    <x v="1"/>
    <s v=""/>
    <s v="10th March,2019"/>
    <d v="2019-03-10T00:00:00"/>
    <s v="28th April,2019"/>
    <d v="2019-04-28T00:00:00"/>
    <s v="Esther Koril"/>
    <s v="Female"/>
    <s v="2646197"/>
    <s v="254713712693"/>
    <s v="2.55E+11"/>
    <s v=""/>
    <s v=""/>
    <n v="35.957371999999999"/>
    <n v="-0.25392300000000001"/>
    <s v="Nakuru"/>
    <s v="Rongai"/>
    <s v="Ngata"/>
    <s v="Westlands"/>
    <s v="10"/>
    <s v="Nelson Mutai"/>
    <s v="Nelson Mutai"/>
    <s v="716309134"/>
    <s v="Informal Business"/>
    <x v="1"/>
  </r>
  <r>
    <s v="VPA6"/>
    <s v="KE-NAK-1904-26076"/>
    <x v="1"/>
    <s v=""/>
    <s v="25th March,2019"/>
    <d v="2019-03-25T00:00:00"/>
    <s v="8th April,2019"/>
    <d v="2019-04-08T00:00:00"/>
    <s v="Ephantus Wacira Mugo"/>
    <s v="Male"/>
    <s v="2480265"/>
    <s v="721262028"/>
    <s v="2.55E+11"/>
    <s v=""/>
    <s v="2.55E+11"/>
    <n v="36.156078000000001"/>
    <n v="-0.26697199999999999"/>
    <s v="Nakuru"/>
    <s v="Bahati"/>
    <s v="Laney Umoja"/>
    <s v="Baraka"/>
    <s v="8"/>
    <s v="Apollo Okinda"/>
    <s v="Apollo Okinda Owundo"/>
    <s v="723741826"/>
    <s v="Informal Business"/>
    <x v="0"/>
  </r>
  <r>
    <s v="VPA6"/>
    <s v="KE-MUR-1904-27152"/>
    <x v="1"/>
    <s v=""/>
    <s v="26th March,2019"/>
    <d v="2019-03-26T00:00:00"/>
    <s v="22nd April,2019"/>
    <d v="2019-04-22T00:00:00"/>
    <s v="Kimani Mary Nyambura"/>
    <s v="Female"/>
    <s v="9588905"/>
    <s v="254702390492"/>
    <s v="2.55E+11"/>
    <s v=""/>
    <s v="2.55E+11"/>
    <n v="36.809643999999999"/>
    <n v="-0.75755499999999998"/>
    <s v="Murang'a"/>
    <s v="Kigumo"/>
    <s v="Kangari"/>
    <s v="Ikohokoho"/>
    <s v="12"/>
    <s v="Washington Mwangi"/>
    <s v="Washington Mwangi Muinuki"/>
    <s v="725344246"/>
    <s v="Informal Business"/>
    <x v="0"/>
  </r>
  <r>
    <s v="VPA6"/>
    <s v="KE-MUR-1904-27151"/>
    <x v="1"/>
    <s v=""/>
    <s v="10th March,2019"/>
    <d v="2019-03-10T00:00:00"/>
    <s v="16th April,2019"/>
    <d v="2019-04-16T00:00:00"/>
    <s v="Ngure Wa Kamau"/>
    <s v="Male"/>
    <s v="99999"/>
    <s v="254722714598"/>
    <s v="2.55E+11"/>
    <s v=""/>
    <s v="2.55E+11"/>
    <n v="36.865309000000003"/>
    <n v="-0.78050699999999995"/>
    <s v="Murang'a"/>
    <s v="Kigumo"/>
    <s v="Kangari"/>
    <s v="Watuhu"/>
    <s v="12"/>
    <s v="Washington Mwangi"/>
    <s v="Washington Mwangi Muinuki"/>
    <s v="725344246"/>
    <s v="Informal Business"/>
    <x v="0"/>
  </r>
  <r>
    <s v="VPA6"/>
    <s v="KE-MUR-1904-27153"/>
    <x v="1"/>
    <s v=""/>
    <s v="28th March,2019"/>
    <d v="2019-03-28T00:00:00"/>
    <s v="29th April,2019"/>
    <d v="2019-04-29T00:00:00"/>
    <s v="Kihato Annie Njeri"/>
    <s v="Female"/>
    <s v="99999"/>
    <s v="254722714598"/>
    <s v="2.55E+11"/>
    <s v=""/>
    <s v="2.55E+11"/>
    <n v="36.827404000000001"/>
    <n v="-0.77573099999999995"/>
    <s v="Murang'a"/>
    <s v="Kigumo"/>
    <s v="Kangari"/>
    <s v="Manyatta"/>
    <s v="12"/>
    <s v="Washington Mwangi"/>
    <s v="Washington Mwangi Muinuki"/>
    <s v="725344246"/>
    <s v="Informal Business"/>
    <x v="0"/>
  </r>
  <r>
    <s v="VPA6"/>
    <s v="KE-KAK-1905-24876"/>
    <x v="1"/>
    <s v=""/>
    <s v="17th March,2019"/>
    <d v="2019-03-17T00:00:00"/>
    <s v="5th May,2019"/>
    <d v="2019-05-05T00:00:00"/>
    <s v="Musalia Alice"/>
    <s v="Female"/>
    <s v="99999"/>
    <s v="254724847301"/>
    <s v="2.55E+11"/>
    <s v=""/>
    <s v=""/>
    <n v="35.106498000000002"/>
    <n v="0.83754399999999996"/>
    <s v="Kakamega"/>
    <s v="Likuyani"/>
    <s v="Likuyani"/>
    <s v="Godown"/>
    <s v="8"/>
    <s v="Peter Mutanga"/>
    <s v="Peter Mutang'a Goko"/>
    <s v="723421713"/>
    <s v="Informal Business"/>
    <x v="0"/>
  </r>
  <r>
    <s v="VPA6"/>
    <s v="KE-KIS-1812-27118"/>
    <x v="1"/>
    <s v=""/>
    <s v="15th November,2018"/>
    <d v="2018-11-15T00:00:00"/>
    <s v="15th December,2018"/>
    <d v="2018-12-15T00:00:00"/>
    <s v="Paul Abuto Odhiambo"/>
    <s v="Male"/>
    <s v="2584536"/>
    <s v="0724126957"/>
    <s v="724126957"/>
    <s v=""/>
    <s v="724778159"/>
    <n v="34.975521999999998"/>
    <n v="-0.15939700000000001"/>
    <s v="Kisumu"/>
    <s v="Nyando"/>
    <s v="Onjiko Awasi"/>
    <s v="Kowino"/>
    <s v="10"/>
    <s v="Laban Okeyo"/>
    <s v="Kbp Trainees"/>
    <s v="725138950"/>
    <s v="Informal Business"/>
    <x v="1"/>
  </r>
  <r>
    <s v="VPA6"/>
    <s v="KE-KAJ-1904-26912"/>
    <x v="1"/>
    <s v=""/>
    <s v="8th March,2019"/>
    <d v="2019-03-08T00:00:00"/>
    <s v="8th April,2019"/>
    <d v="2019-04-08T00:00:00"/>
    <s v="Kabutbei Cyrus Kibiwott"/>
    <s v="Male"/>
    <s v="99999"/>
    <s v="254721673278"/>
    <s v="2.55E+11"/>
    <s v=""/>
    <s v="2.55E+11"/>
    <n v="36.762435000000004"/>
    <n v="-1.4230400000000001"/>
    <s v="Kajiado"/>
    <s v="Kajiado North"/>
    <s v="Rangau Tabis Kindergarten"/>
    <s v="Metro"/>
    <s v="12"/>
    <s v="Kensam Constructor"/>
    <s v="Pius Wainaina"/>
    <s v="743066409"/>
    <s v="Informal Business"/>
    <x v="3"/>
  </r>
  <r>
    <s v="VPA6"/>
    <s v="KE-KAJ-1904-26914"/>
    <x v="1"/>
    <s v=""/>
    <s v="10th March,2019"/>
    <d v="2019-03-10T00:00:00"/>
    <s v="10th April,2019"/>
    <d v="2019-04-10T00:00:00"/>
    <s v="Jackson Christopher Kimaiyo"/>
    <s v="Male"/>
    <n v="99999"/>
    <s v="254722619306"/>
    <s v="2.55E+11"/>
    <s v=""/>
    <s v=""/>
    <n v="36.764066999999997"/>
    <n v="-1.4245699999999999"/>
    <s v="Kajiado"/>
    <s v="Kajiado North"/>
    <s v="Rangau"/>
    <s v="Metro /Tabys Kindergarten"/>
    <s v="12"/>
    <s v="Kensam Constructor"/>
    <s v="Pius Wainaina"/>
    <s v="743066409"/>
    <s v="Informal Business"/>
    <x v="3"/>
  </r>
  <r>
    <s v="VPA6"/>
    <s v="KE-NAK-1903-26075"/>
    <x v="1"/>
    <s v=""/>
    <s v="13th February,2019"/>
    <d v="2019-02-13T00:00:00"/>
    <s v="6th March,2019"/>
    <d v="2019-03-06T00:00:00"/>
    <s v="Agnes Kamau Muthoni"/>
    <s v="Male"/>
    <s v="2250271"/>
    <s v="254708404054"/>
    <s v="2.55E+11"/>
    <s v=""/>
    <s v=""/>
    <n v="35.978831999999997"/>
    <n v="-0.22181200000000001"/>
    <s v="Nakuru"/>
    <s v="Rongai"/>
    <s v="Mercy Njeri"/>
    <s v="Mastoo"/>
    <s v="10"/>
    <s v="Anthony Ndungu Kamau"/>
    <s v="Anthony Ndungu Kamau"/>
    <s v="722878722"/>
    <s v="Informal Business"/>
    <x v="0"/>
  </r>
  <r>
    <s v="VPA6"/>
    <s v="KE-NAK-1903-26077"/>
    <x v="1"/>
    <s v=""/>
    <s v="18th January,2019"/>
    <d v="2019-01-18T00:00:00"/>
    <s v="12th March,2019"/>
    <d v="2019-03-12T00:00:00"/>
    <s v="Leck Muhoro"/>
    <s v="Female"/>
    <s v="7152730"/>
    <s v="254723416861"/>
    <s v="2.55E+11"/>
    <s v=""/>
    <s v=""/>
    <n v="36.183394999999997"/>
    <n v="-0.233268"/>
    <s v="Nakuru"/>
    <s v="Bahati"/>
    <s v="Ndudori"/>
    <s v="Wanyororo A"/>
    <s v="24"/>
    <s v="Anthony Ndungu Kamau"/>
    <s v="Anthony Ndungu Kamau"/>
    <s v="722878722"/>
    <s v="Informal Business"/>
    <x v="5"/>
  </r>
  <r>
    <s v="VPA6"/>
    <s v="KE-KIS-1803-27120"/>
    <x v="1"/>
    <s v=""/>
    <s v="13th January,2018"/>
    <d v="2018-01-13T00:00:00"/>
    <s v="19th March,2018"/>
    <d v="2018-03-19T00:00:00"/>
    <s v="Elly Odhong Onyando"/>
    <s v="Male"/>
    <s v="28365313"/>
    <s v="0724479122"/>
    <s v="724479122"/>
    <s v=""/>
    <s v="707316937"/>
    <n v="34.784345000000002"/>
    <n v="-0.119717"/>
    <s v="Kisumu"/>
    <s v="Kisumu East"/>
    <s v="Kolwa Central"/>
    <s v="Nyamasaria"/>
    <s v="12"/>
    <s v="Laban Okeyo"/>
    <s v="Laban Okeyo"/>
    <s v="725138950"/>
    <s v="Informal Business"/>
    <x v="0"/>
  </r>
  <r>
    <s v="VPA6"/>
    <s v="KE-KIS-1901-27119"/>
    <x v="1"/>
    <s v=""/>
    <s v="24th December,2018"/>
    <d v="2018-12-24T00:00:00"/>
    <s v="28th January,2019"/>
    <d v="2019-01-28T00:00:00"/>
    <s v="Joseph Gowe Onyango"/>
    <s v="Male"/>
    <s v="24019154"/>
    <s v="0722890016"/>
    <s v="722890016"/>
    <s v=""/>
    <s v="726424921"/>
    <n v="34.711841999999997"/>
    <n v="-3.492E-2"/>
    <s v="Kisumu"/>
    <s v="Kisumu West"/>
    <s v="North Kisumu"/>
    <s v="Karombo"/>
    <s v="12"/>
    <s v="Laban Okeyo"/>
    <s v="Laban Okeyo"/>
    <s v="725138950"/>
    <s v="Informal Business"/>
    <x v="0"/>
  </r>
  <r>
    <s v="VPA6"/>
    <s v="KE-KIL-1905-27783"/>
    <x v="1"/>
    <s v=""/>
    <s v="1st May,2019"/>
    <d v="2019-05-01T00:00:00"/>
    <s v="16th May,2019"/>
    <d v="2019-05-16T00:00:00"/>
    <s v="Kenia Buxheim Hilfe"/>
    <s v="Male"/>
    <s v="9610358"/>
    <s v="0714934802"/>
    <s v="714934802"/>
    <s v=""/>
    <s v="733804574"/>
    <n v="39.82667"/>
    <n v="-3.600908"/>
    <s v="Kilifi"/>
    <s v="Bahari"/>
    <s v="Bahari"/>
    <s v="Rojo"/>
    <s v="12"/>
    <s v="Jotham Kaluma"/>
    <s v="Jotham Kaluma"/>
    <s v="705364440"/>
    <s v="Informal Business"/>
    <x v="0"/>
  </r>
  <r>
    <s v="VPA6"/>
    <s v="KE-EMB-1902-26859"/>
    <x v="1"/>
    <s v=""/>
    <s v="18th December,2018"/>
    <d v="2018-12-18T00:00:00"/>
    <s v="1st February,2019"/>
    <d v="2019-02-01T00:00:00"/>
    <s v="Kinga Njeru Albert"/>
    <s v="Male"/>
    <s v="99999"/>
    <s v="0729571753"/>
    <s v="729571753"/>
    <s v=""/>
    <s v="723871725"/>
    <n v="37.442286000000003"/>
    <n v="-0.47516399999999998"/>
    <s v="Embu"/>
    <s v="Manyatta"/>
    <s v="Kathangari"/>
    <s v="Kathangari"/>
    <s v="12"/>
    <s v="Kensam Constructor"/>
    <s v="Kensam Constructors"/>
    <s v="729308408"/>
    <s v="Informal Business"/>
    <x v="3"/>
  </r>
  <r>
    <s v="VPA6"/>
    <s v="KE-EMB-1902-26860"/>
    <x v="1"/>
    <s v=""/>
    <s v="29th November,2018"/>
    <d v="2018-11-29T00:00:00"/>
    <s v="1st February,2019"/>
    <d v="2019-02-01T00:00:00"/>
    <s v="Njagi Wanja Lawrencia"/>
    <s v="Female"/>
    <s v="99999"/>
    <s v="254720588904"/>
    <s v="2.55E+11"/>
    <s v=""/>
    <s v="2.55E+11"/>
    <n v="37.448571999999999"/>
    <n v="-0.47514499999999998"/>
    <s v="Embu"/>
    <s v="Manyatta"/>
    <s v="Kathangari"/>
    <s v="Kithungururu"/>
    <s v="12"/>
    <s v="Kensam Constructor"/>
    <s v="Null"/>
    <s v="729308408"/>
    <s v="Informal Business"/>
    <x v="3"/>
  </r>
  <r>
    <s v="VPA6"/>
    <s v="KE-EMB-1904-26872"/>
    <x v="1"/>
    <s v=""/>
    <s v="18th January,2019"/>
    <d v="2019-01-18T00:00:00"/>
    <s v="14th April,2019"/>
    <d v="2019-04-14T00:00:00"/>
    <s v="Njagi Mbogo Gerlad"/>
    <s v="Male"/>
    <s v="99999"/>
    <s v="254725110030"/>
    <s v="2.55E+11"/>
    <s v=""/>
    <s v="2.55E+11"/>
    <n v="37.449224999999998"/>
    <n v="-0.466729"/>
    <s v="Embu"/>
    <s v="Manyatta"/>
    <s v="Ngadori West"/>
    <s v="Kiriari"/>
    <s v="8"/>
    <s v="Kensam Constructor"/>
    <s v="Samuel Mbugua"/>
    <s v="729308408"/>
    <s v="Informal Business"/>
    <x v="0"/>
  </r>
  <r>
    <s v="VPA6"/>
    <s v="KE-NAK-1905-26078"/>
    <x v="1"/>
    <s v=""/>
    <s v="24th April,2019"/>
    <d v="2019-04-24T00:00:00"/>
    <s v="12th May,2019"/>
    <d v="2019-05-12T00:00:00"/>
    <s v="Yatich William Eunice"/>
    <s v="Female"/>
    <s v="331586"/>
    <s v="254722110239"/>
    <s v="2.55E+11"/>
    <s v=""/>
    <s v=""/>
    <n v="36.034638000000001"/>
    <n v="-0.30469499999999999"/>
    <s v="Nakuru"/>
    <s v="Njoro"/>
    <s v="Kapkures"/>
    <s v="Kwenet"/>
    <s v="10"/>
    <s v="Nelson Mutai"/>
    <s v="Nelson Mutai"/>
    <s v="716309134"/>
    <s v="Informal Business"/>
    <x v="1"/>
  </r>
  <r>
    <s v="VPA6"/>
    <s v="KE-NAK-1903-26079"/>
    <x v="1"/>
    <s v=""/>
    <s v="18th December,2018"/>
    <d v="2018-12-18T00:00:00"/>
    <s v="14th March,2019"/>
    <d v="2019-03-14T00:00:00"/>
    <s v="Chepkwony Chepngeno Edna"/>
    <s v="Female"/>
    <s v="2760249"/>
    <s v="254721399266"/>
    <s v="2.55E+11"/>
    <s v=""/>
    <s v=""/>
    <n v="36.024417"/>
    <n v="-0.27400000000000002"/>
    <s v="Nakuru"/>
    <s v="Rongai"/>
    <s v="Baraka"/>
    <s v="Ngata"/>
    <s v="10"/>
    <s v="Anthony Ndungu Kamau"/>
    <s v="Anthony Ndungu Kamau"/>
    <s v="722878722"/>
    <s v="Informal Business"/>
    <x v="0"/>
  </r>
  <r>
    <s v="VPA6"/>
    <s v="KE-MER-1904-25697"/>
    <x v="1"/>
    <s v=""/>
    <s v="12th March,2019"/>
    <d v="2019-03-12T00:00:00"/>
    <s v="1st April,2019"/>
    <d v="2019-04-01T00:00:00"/>
    <s v="Marete Julius Kimathi"/>
    <s v="Male"/>
    <s v="13181190"/>
    <s v="254721834418"/>
    <s v="2.55E+11"/>
    <s v=""/>
    <s v="2.55E+11"/>
    <n v="37.648266999999997"/>
    <n v="-0.122965"/>
    <s v="Meru"/>
    <s v="Imenti South"/>
    <s v="Igandene"/>
    <s v="Gakuu"/>
    <s v="8"/>
    <s v="Stephen Nyange"/>
    <s v="Stephen Nyange"/>
    <s v="710865305"/>
    <s v="Informal Business"/>
    <x v="0"/>
  </r>
  <r>
    <s v="VPA6"/>
    <s v="KE-MER-1904-25698"/>
    <x v="1"/>
    <s v=""/>
    <s v="12th March,2019"/>
    <d v="2019-03-12T00:00:00"/>
    <s v="1st April,2019"/>
    <d v="2019-04-01T00:00:00"/>
    <s v="M'Buuri Kirimi M'Buuri"/>
    <s v="Male"/>
    <s v="7715135"/>
    <s v="254721606480"/>
    <s v="2.55E+11"/>
    <s v=""/>
    <s v="2.55E+11"/>
    <n v="37.575690000000002"/>
    <n v="-0.10249900000000001"/>
    <s v="Meru"/>
    <s v="Imenti South"/>
    <s v="Upper Chure"/>
    <s v="Menwe"/>
    <s v="8"/>
    <s v="Stephen Nyange"/>
    <s v="Stephen Nyange"/>
    <s v="710865305"/>
    <s v="Informal Business"/>
    <x v="0"/>
  </r>
  <r>
    <s v="VPA6"/>
    <s v="KE-NYE-1905-25058"/>
    <x v="1"/>
    <s v=""/>
    <s v="4th April,2019"/>
    <d v="2019-04-04T00:00:00"/>
    <s v="1st May,2019"/>
    <d v="2019-05-01T00:00:00"/>
    <s v="Mwangi James William"/>
    <s v="Male"/>
    <s v="99999"/>
    <s v="254724885115"/>
    <s v="2.55E+11"/>
    <s v=""/>
    <s v="2.55E+11"/>
    <n v="36.748758000000002"/>
    <n v="-0.27762799999999999"/>
    <s v="Nyeri"/>
    <s v="Kieni West"/>
    <s v="Gatarakwa"/>
    <s v="Kiria"/>
    <s v="12"/>
    <s v="Simon Kabucho"/>
    <s v="Simon Kabucho"/>
    <s v="0000000000"/>
    <s v="Informal Business"/>
    <x v="1"/>
  </r>
  <r>
    <s v="VPA6"/>
    <s v="KE-LAI-1904-25765"/>
    <x v="1"/>
    <s v=""/>
    <s v="20th March,2019"/>
    <d v="2019-03-20T00:00:00"/>
    <s v="20th April,2019"/>
    <d v="2019-04-20T00:00:00"/>
    <s v="Maina Peter Muraguri"/>
    <s v="Male"/>
    <s v="21362773"/>
    <s v="0722565103"/>
    <s v="722565103"/>
    <s v=""/>
    <s v=""/>
    <n v="36.343547000000001"/>
    <n v="0.43895699999999999"/>
    <s v="Laikipia"/>
    <s v="Laikipia  West"/>
    <s v="Dindika"/>
    <s v="Kieni"/>
    <s v="12"/>
    <s v="Gerald Waweru"/>
    <s v="Gerald  Waweru"/>
    <s v="725263148"/>
    <s v="Informal Business"/>
    <x v="0"/>
  </r>
  <r>
    <s v="VPA6"/>
    <s v="KE-THA-1905-25699"/>
    <x v="1"/>
    <s v=""/>
    <s v="4th May,2019"/>
    <d v="2019-05-04T00:00:00"/>
    <s v="23rd May,2019"/>
    <d v="2019-05-23T00:00:00"/>
    <s v="Samsom Veronicah Kendi"/>
    <s v="Female"/>
    <s v="7411209"/>
    <s v="254726123014"/>
    <s v="2.55E+11"/>
    <s v=""/>
    <s v="2.55E+11"/>
    <n v="37.622351000000002"/>
    <n v="-0.35542299999999999"/>
    <s v="Tharaka-Nithi"/>
    <s v="Chuka"/>
    <s v="Mwonge"/>
    <s v="Karamani"/>
    <s v="8"/>
    <s v="Peter Kivuti"/>
    <s v="Alex Mukundi"/>
    <s v="724641388"/>
    <s v="Informal Business"/>
    <x v="1"/>
  </r>
  <r>
    <s v="VPA6"/>
    <s v="KE-KIR-1905-27126"/>
    <x v="1"/>
    <s v=""/>
    <s v="1st March,2019"/>
    <d v="2019-03-01T00:00:00"/>
    <s v="23rd May,2019"/>
    <d v="2019-05-23T00:00:00"/>
    <s v="Francis Gathigai Ndege"/>
    <s v="Male"/>
    <s v="99999"/>
    <s v="254723262359"/>
    <s v="2.55E+11"/>
    <s v=""/>
    <s v="2.55E+11"/>
    <n v="37.235819999999997"/>
    <n v="-0.56092799999999998"/>
    <s v="Kirinyaga"/>
    <s v="Sagana"/>
    <s v="Kianjanga"/>
    <s v="Thiguku"/>
    <s v="8"/>
    <s v="Nicholas Kimenyi"/>
    <s v="Null"/>
    <s v=""/>
    <s v="Informal Business"/>
    <x v="1"/>
  </r>
  <r>
    <s v="VPA6"/>
    <s v="KE-KIR-1904-27127"/>
    <x v="1"/>
    <s v=""/>
    <s v="1st February,2019"/>
    <d v="2019-02-01T00:00:00"/>
    <s v="1st April,2019"/>
    <d v="2019-04-01T00:00:00"/>
    <s v="Kinguru Mwangi Nelson"/>
    <s v="Male"/>
    <s v="99999"/>
    <s v="254722397241"/>
    <s v="2.55E+11"/>
    <s v=""/>
    <s v=""/>
    <n v="37.204873999999997"/>
    <n v="-0.54313699999999998"/>
    <s v="Kirinyaga"/>
    <s v="Sagana"/>
    <s v="Mukure"/>
    <s v="Kiburu"/>
    <s v="8"/>
    <s v="Nicholas Kimenyi"/>
    <s v="Null"/>
    <s v=""/>
    <s v="Informal Business"/>
    <x v="1"/>
  </r>
  <r>
    <s v="VPA6"/>
    <s v="KE-KIR-1902-27128"/>
    <x v="0"/>
    <s v="Grievance"/>
    <s v="18th December,2018"/>
    <d v="2018-12-18T00:00:00"/>
    <s v="15th February,2019"/>
    <d v="2019-02-15T00:00:00"/>
    <s v="Ephantus Kibue Maina"/>
    <s v="Male"/>
    <s v="24408158"/>
    <s v="0723896743"/>
    <s v="723896743"/>
    <s v=""/>
    <s v=""/>
    <n v="37.200941999999998"/>
    <n v="-0.54256499999999996"/>
    <s v="Kirinyaga"/>
    <s v="Sagana"/>
    <s v="Mukure"/>
    <s v="Ihara"/>
    <s v="8"/>
    <s v="Nicholas Kimenyi"/>
    <s v="Null"/>
    <s v=""/>
    <s v="Informal Business"/>
    <x v="1"/>
  </r>
  <r>
    <s v="VPA6"/>
    <s v="KE-KIR-1905-27130"/>
    <x v="1"/>
    <s v=""/>
    <s v="19th April,2019"/>
    <d v="2019-04-19T00:00:00"/>
    <s v="23rd May,2019"/>
    <d v="2019-05-23T00:00:00"/>
    <s v="Kimani Kiongo Joshua"/>
    <s v="Male"/>
    <s v="99999"/>
    <s v="254722670922"/>
    <s v="2.55E+11"/>
    <s v=""/>
    <s v=""/>
    <n v="37.212114999999997"/>
    <n v="-0.52573000000000003"/>
    <s v="Kirinyaga"/>
    <s v="Sagana"/>
    <s v="Mukure"/>
    <s v="Riakiania"/>
    <s v="8"/>
    <s v="Nicholas Kimenyi"/>
    <s v="Null"/>
    <s v=""/>
    <s v="Informal Business"/>
    <x v="1"/>
  </r>
  <r>
    <s v="VPA6"/>
    <s v="KE-KIR-1903-27131"/>
    <x v="1"/>
    <s v=""/>
    <s v="23rd January,2019"/>
    <d v="2019-01-23T00:00:00"/>
    <s v="1st March,2019"/>
    <d v="2019-03-01T00:00:00"/>
    <s v="Simon Gakoru Murimi"/>
    <s v="Male"/>
    <s v="2947412"/>
    <s v="254722921681"/>
    <s v="2.55E+11"/>
    <s v=""/>
    <s v="2.55E+12"/>
    <n v="37.208044000000001"/>
    <n v="-0.52645699999999995"/>
    <s v="Kirinyaga"/>
    <s v="Sagana"/>
    <s v="Mukure"/>
    <s v="Riakiania"/>
    <s v="8"/>
    <s v="Nicholas Kimenyi"/>
    <s v="Nicholas Gichura Kimenyi"/>
    <s v=""/>
    <s v="Informal Business"/>
    <x v="1"/>
  </r>
  <r>
    <s v="VPA6"/>
    <s v="KE-KAJ-1901-26906"/>
    <x v="1"/>
    <s v=""/>
    <s v="10th December,2018"/>
    <d v="2018-12-10T00:00:00"/>
    <s v="10th January,2019"/>
    <d v="2019-01-10T00:00:00"/>
    <s v="Gichuru Teresia Mumbi"/>
    <s v="Female"/>
    <s v="20208579"/>
    <s v="0714690464"/>
    <s v="714690464"/>
    <s v=""/>
    <s v="722908088"/>
    <n v="36.690058000000001"/>
    <n v="-1.3844099999999999"/>
    <s v="Kajiado"/>
    <s v="Kajiado North"/>
    <s v="Olkeri"/>
    <s v="Memusi"/>
    <s v="12"/>
    <s v="Kensam Constructor"/>
    <s v="Pius Wainaina"/>
    <s v=""/>
    <s v="Informal Business"/>
    <x v="3"/>
  </r>
  <r>
    <s v="VPA6"/>
    <s v="KE-LAI-1904-27099"/>
    <x v="1"/>
    <s v=""/>
    <s v="11th March,2019"/>
    <d v="2019-03-11T00:00:00"/>
    <s v="2nd April,2019"/>
    <d v="2019-04-02T00:00:00"/>
    <s v="Beru Erustus Kiretai"/>
    <s v="Male"/>
    <s v="99999"/>
    <s v="254722698798"/>
    <s v="2.55E+11"/>
    <s v=""/>
    <s v=""/>
    <n v="36.574952000000003"/>
    <n v="-9.9515000000000006E-2"/>
    <s v="Laikipia"/>
    <s v="Laikipia East"/>
    <s v="Wiyumiririe"/>
    <s v="Karandi"/>
    <s v="8"/>
    <s v="Simon Kabucho"/>
    <s v="Simon Kabucho"/>
    <s v="726725953"/>
    <s v="Informal Business"/>
    <x v="1"/>
  </r>
  <r>
    <s v="VPA6"/>
    <s v="KE-NYA-1905-25061"/>
    <x v="1"/>
    <s v=""/>
    <s v="1st March,2019"/>
    <d v="2019-03-01T00:00:00"/>
    <s v="1st May,2019"/>
    <d v="2019-05-01T00:00:00"/>
    <s v="Thamaini Richard Erick"/>
    <s v="Male"/>
    <s v="99999"/>
    <s v="254720518058"/>
    <s v="2.55E+11"/>
    <s v=""/>
    <s v="2.55E+11"/>
    <n v="36.401736999999997"/>
    <n v="4.3783000000000002E-2"/>
    <s v="Nyandarua"/>
    <s v="Ndaragwa"/>
    <s v="Kiriita"/>
    <s v="Kiriita"/>
    <s v="8"/>
    <s v="Simon Kabucho"/>
    <s v="Simon Kabucho"/>
    <s v="726725953"/>
    <s v="Informal Business"/>
    <x v="1"/>
  </r>
  <r>
    <s v="VPA6"/>
    <s v="KE-KIA-1905-27176"/>
    <x v="1"/>
    <s v=""/>
    <s v="23rd May,2019"/>
    <d v="2019-05-23T00:00:00"/>
    <s v="23rd May,2019"/>
    <d v="2019-05-23T00:00:00"/>
    <s v="Njoroge Margaret Waithera"/>
    <s v="Female"/>
    <s v="11098260"/>
    <s v="254720962075"/>
    <s v="2.55E+11"/>
    <s v=""/>
    <s v="2.55E+11"/>
    <n v="36.908408000000001"/>
    <n v="-0.98231500000000005"/>
    <s v="Kiambu"/>
    <s v="Gatundu South"/>
    <s v="Githuya"/>
    <s v="Gatei"/>
    <s v="12"/>
    <s v="Maurice Kinuthia Wangui"/>
    <s v="Maurice Kinuthia Wangui"/>
    <s v="713376894"/>
    <s v="Informal Business"/>
    <x v="0"/>
  </r>
  <r>
    <s v="VPA6"/>
    <s v="KE-NYE-1905-26118"/>
    <x v="1"/>
    <s v=""/>
    <s v="24th May,2019"/>
    <d v="2019-05-24T00:00:00"/>
    <s v="24th May,2019"/>
    <d v="2019-05-24T00:00:00"/>
    <s v="Karani Michael Kangara"/>
    <s v="Male"/>
    <s v="13536146"/>
    <s v="254715072982"/>
    <s v="2.55E+11"/>
    <s v=""/>
    <s v="2.55E+11"/>
    <n v="37.160986999999999"/>
    <n v="-0.49369299999999999"/>
    <s v="Nyeri"/>
    <s v="Mathira West"/>
    <s v="Karatina"/>
    <s v="Kiawaiguru"/>
    <s v="8"/>
    <s v="Simon Kuira"/>
    <s v="Simon Kuira"/>
    <s v="703796534"/>
    <s v="Informal Business"/>
    <x v="1"/>
  </r>
  <r>
    <s v="VPA6"/>
    <s v="KE-KAJ-1905-27795"/>
    <x v="0"/>
    <s v="Grievance"/>
    <s v="2nd April,2019"/>
    <d v="2019-04-02T00:00:00"/>
    <s v="17th May,2019"/>
    <d v="2019-05-17T00:00:00"/>
    <s v="Kamau David Kimani"/>
    <s v="Male"/>
    <s v="99999"/>
    <s v="254723354477"/>
    <s v="2.55E+11"/>
    <s v=""/>
    <s v=""/>
    <n v="37.502647000000003"/>
    <n v="-2.9081229999999998"/>
    <s v="Kajiado"/>
    <s v="Loitokitok"/>
    <s v="Loitoktok"/>
    <s v="Lower Enkariak-Ronkena"/>
    <s v="6"/>
    <s v="Justus Inyasi Makipa"/>
    <s v="Justus Inyasi Makipa"/>
    <s v="726850906"/>
    <s v="Informal Business"/>
    <x v="0"/>
  </r>
  <r>
    <s v="VPA6"/>
    <s v="KE-KIR-1904-27129"/>
    <x v="1"/>
    <s v=""/>
    <s v="23rd February,2019"/>
    <d v="2019-02-23T00:00:00"/>
    <s v="1st April,2019"/>
    <d v="2019-04-01T00:00:00"/>
    <s v="Caxton Mwangi M"/>
    <s v="Male"/>
    <s v="3154921"/>
    <s v="254722778591"/>
    <s v="2.55E+11"/>
    <s v=""/>
    <s v=""/>
    <n v="37.211772000000003"/>
    <n v="-0.53367500000000001"/>
    <s v="Kirinyaga"/>
    <s v="Sagana"/>
    <s v="Mukure"/>
    <s v="Kiburu"/>
    <s v="8"/>
    <s v="Nicholas Kimenyi"/>
    <s v="Null"/>
    <s v=""/>
    <s v="Informal Business"/>
    <x v="1"/>
  </r>
  <r>
    <s v="VPA6"/>
    <s v="KE-KIR-1903-27132"/>
    <x v="1"/>
    <s v=""/>
    <s v="20th February,2019"/>
    <d v="2019-02-20T00:00:00"/>
    <s v="20th March,2019"/>
    <d v="2019-03-20T00:00:00"/>
    <s v="Joel Murimi Muriuki"/>
    <s v="Male"/>
    <s v="23470455"/>
    <s v="254728624750"/>
    <s v="2.55E+11"/>
    <s v=""/>
    <s v="2.55E+11"/>
    <n v="37.212825000000002"/>
    <n v="-0.51483699999999999"/>
    <s v="Kirinyaga"/>
    <s v="Sagana"/>
    <s v="Mwerua"/>
    <s v="Riakiania"/>
    <s v="8"/>
    <s v="Nicholas Kimenyi"/>
    <s v="Null"/>
    <s v=""/>
    <s v="Informal Business"/>
    <x v="1"/>
  </r>
  <r>
    <s v="VPA6"/>
    <s v="KE-EMB-1901-26861"/>
    <x v="1"/>
    <s v=""/>
    <s v="14th September,2018"/>
    <d v="2018-09-14T00:00:00"/>
    <s v="1st January,2019"/>
    <d v="2019-01-01T00:00:00"/>
    <s v="Rita Njagi Wambeti"/>
    <s v="Male"/>
    <s v="99999"/>
    <s v="0715837043"/>
    <s v="715837043"/>
    <s v=""/>
    <s v="714309649"/>
    <n v="37.578282999999999"/>
    <n v="-0.42277799999999999"/>
    <s v="Embu"/>
    <s v="Runyenjes"/>
    <s v="Runyejes East"/>
    <s v="Gachiai"/>
    <s v="10"/>
    <s v="Aggrey Itavale"/>
    <s v="Null"/>
    <s v=""/>
    <s v="Informal Business"/>
    <x v="0"/>
  </r>
  <r>
    <s v="VPA6"/>
    <s v="KE-NAK-1904-25766"/>
    <x v="1"/>
    <s v=""/>
    <s v="15th March,2019"/>
    <d v="2019-03-15T00:00:00"/>
    <s v="7th April,2019"/>
    <d v="2019-04-07T00:00:00"/>
    <s v="Mbatia Margret Nyambura"/>
    <s v="Female"/>
    <s v="2485203"/>
    <s v="254720755105"/>
    <s v="2.55E+11"/>
    <s v=""/>
    <s v=""/>
    <n v="36.469315000000002"/>
    <n v="-0.70487200000000005"/>
    <s v="Nakuru"/>
    <s v="Naivasha"/>
    <s v="Naivasha"/>
    <s v="Nyondia"/>
    <s v="12"/>
    <s v="Kreen"/>
    <s v="Francis Kinyanjui"/>
    <s v="726985649"/>
    <s v="Informal Business"/>
    <x v="1"/>
  </r>
  <r>
    <s v="VPA6"/>
    <s v="KE-MUR-1905-24920"/>
    <x v="1"/>
    <s v=""/>
    <s v="25th April,2019"/>
    <d v="2019-04-25T00:00:00"/>
    <s v="18th May,2019"/>
    <d v="2019-05-18T00:00:00"/>
    <s v="Kamau Karanja James"/>
    <s v="Male"/>
    <s v="5935200"/>
    <s v="254723743977"/>
    <s v="2.55E+11"/>
    <s v=""/>
    <s v="2.55E+11"/>
    <n v="37.070385999999999"/>
    <n v="-0.82046600000000003"/>
    <s v="Murang'a"/>
    <s v="Kahuro"/>
    <s v="Kiria"/>
    <s v="Munyutha"/>
    <s v="6"/>
    <s v="Gilbert Mwangi Gitau"/>
    <s v="Gilbert Mwangi"/>
    <s v="714125753"/>
    <s v="Informal Business"/>
    <x v="0"/>
  </r>
  <r>
    <s v="VPA6"/>
    <s v="KE-MUR-1905-27155"/>
    <x v="1"/>
    <s v=""/>
    <s v="2nd April,2019"/>
    <d v="2019-04-02T00:00:00"/>
    <s v="20th May,2019"/>
    <d v="2019-05-20T00:00:00"/>
    <s v="Irungu Tom Mwangi"/>
    <s v="Male"/>
    <s v="7437543"/>
    <s v="254725244600"/>
    <s v="2.55E+11"/>
    <s v=""/>
    <s v=""/>
    <n v="36.890059999999998"/>
    <n v="-0.77354100000000003"/>
    <s v="Murang'a"/>
    <s v="Kigumo"/>
    <s v="Gacharange"/>
    <s v="Karinga"/>
    <s v="12"/>
    <s v="Washington Mwangi"/>
    <s v="Washington Mwangi Muinuki"/>
    <s v="725344246"/>
    <s v="Informal Business"/>
    <x v="0"/>
  </r>
  <r>
    <s v="VPA6"/>
    <s v="KE-NAN-1905-25650"/>
    <x v="1"/>
    <s v=""/>
    <s v="28th January,2019"/>
    <d v="2019-01-28T00:00:00"/>
    <s v="27th May,2019"/>
    <d v="2019-05-27T00:00:00"/>
    <s v="Tanui Josphine Cherotich"/>
    <s v="Female"/>
    <s v="5277085"/>
    <s v="254726516907"/>
    <s v="2.55E+11"/>
    <s v=""/>
    <s v=""/>
    <n v="35.263475"/>
    <n v="7.0696999999999996E-2"/>
    <s v="Nandi"/>
    <s v="Nandi Hills"/>
    <s v="Chepkunyuk"/>
    <s v="Cheptabach"/>
    <s v="8"/>
    <s v="Simion Kiprop"/>
    <s v="Simion Kiprop"/>
    <s v="704382145"/>
    <s v="Informal Business"/>
    <x v="1"/>
  </r>
  <r>
    <s v="VPA6"/>
    <s v="KE-MAK-1905-26728"/>
    <x v="1"/>
    <s v=""/>
    <s v="24th May,2019"/>
    <d v="2019-05-24T00:00:00"/>
    <s v="24th May,2019"/>
    <d v="2019-05-24T00:00:00"/>
    <s v="Ngenga James Kyalo"/>
    <s v="Female"/>
    <s v="99999"/>
    <s v="0715745315"/>
    <s v="715745315"/>
    <s v=""/>
    <s v=""/>
    <n v="37.412202000000001"/>
    <n v="-1.8489899999999999"/>
    <s v="Makueni"/>
    <s v="Kaiti"/>
    <s v="Kaiti"/>
    <s v="Kyakatungu"/>
    <s v="8"/>
    <s v="Januaries Kaloki"/>
    <s v="Januaries Kaloki"/>
    <s v="714342097"/>
    <s v="Informal Business"/>
    <x v="0"/>
  </r>
  <r>
    <s v="VPA6"/>
    <s v="KE-NAK-1903-0"/>
    <x v="0"/>
    <s v="Non Compliant"/>
    <s v="6th December,2018"/>
    <d v="2018-12-06T00:00:00"/>
    <s v="22nd March,2019"/>
    <d v="2019-03-22T00:00:00"/>
    <s v="Magret Kaanake"/>
    <s v="Female"/>
    <s v="1165350"/>
    <s v="725146580"/>
    <s v="725146580"/>
    <s v=""/>
    <s v=""/>
    <n v="36.234262999999999"/>
    <n v="0.11132"/>
    <s v="Nakuru"/>
    <s v="Subukia"/>
    <s v="Subukia"/>
    <s v="Akwisi"/>
    <s v="8"/>
    <s v="David Chege"/>
    <s v="David Chege Wangui"/>
    <s v="700713274"/>
    <s v="Informal Business"/>
    <x v="1"/>
  </r>
  <r>
    <s v="VPA6"/>
    <s v="KE-NAN-1902-25880"/>
    <x v="0"/>
    <s v="Grievance"/>
    <s v="27th December,2018"/>
    <d v="2018-12-27T00:00:00"/>
    <s v="15th February,2019"/>
    <d v="2019-02-15T00:00:00"/>
    <s v="Simatwo Georgina Jepchichir"/>
    <s v="Female"/>
    <s v="22116649"/>
    <s v="0723834512"/>
    <s v="723834512"/>
    <s v=""/>
    <s v="723720966"/>
    <n v="35.162368000000001"/>
    <n v="0.33264199999999999"/>
    <s v="Nandi"/>
    <s v="Mosop"/>
    <s v="Itigo"/>
    <s v="Olesoiyet"/>
    <s v="8"/>
    <s v="Eliud Langat"/>
    <s v="Eluid Lagat"/>
    <s v=""/>
    <s v="Informal Business"/>
    <x v="1"/>
  </r>
  <r>
    <s v="VPA6"/>
    <s v="KE-NAN-1905-25881"/>
    <x v="1"/>
    <s v=""/>
    <s v="14th February,2019"/>
    <d v="2019-02-14T00:00:00"/>
    <s v="9th May,2019"/>
    <d v="2019-05-09T00:00:00"/>
    <s v="Kipyego Anna"/>
    <s v="Female"/>
    <s v="440732"/>
    <s v="0746840416"/>
    <s v="746840416"/>
    <s v=""/>
    <s v=""/>
    <n v="35.156190000000002"/>
    <n v="0.28786499999999998"/>
    <s v="Nandi"/>
    <s v="Mosop"/>
    <s v="Kosirai"/>
    <s v="Kipsasuron"/>
    <s v="12"/>
    <s v="Eliud Langat"/>
    <s v="Eliud Lagat"/>
    <s v=""/>
    <s v="Informal Business"/>
    <x v="1"/>
  </r>
  <r>
    <s v="VPA6"/>
    <s v="KE-KIA-1905-27177"/>
    <x v="1"/>
    <s v=""/>
    <s v="27th May,2019"/>
    <d v="2019-05-27T00:00:00"/>
    <s v="27th May,2019"/>
    <d v="2019-05-27T00:00:00"/>
    <s v="Kuria Alice Wanjiru"/>
    <s v="Female"/>
    <s v="99999"/>
    <s v="254714991966"/>
    <s v="2.55E+11"/>
    <s v=""/>
    <s v=""/>
    <n v="36.748378000000002"/>
    <n v="-0.99863199999999996"/>
    <s v="Kiambu"/>
    <s v="Lari"/>
    <s v="Kagwe"/>
    <s v="Kachoire"/>
    <s v="8"/>
    <s v="Francis Kamande"/>
    <s v="Francis Kamande"/>
    <s v="724394699"/>
    <s v="Informal Business"/>
    <x v="0"/>
  </r>
  <r>
    <s v="VPA6"/>
    <s v="KE-NYA-1905-25899"/>
    <x v="1"/>
    <s v=""/>
    <s v="27th April,2019"/>
    <d v="2019-04-27T00:00:00"/>
    <s v="27th May,2019"/>
    <d v="2019-05-27T00:00:00"/>
    <s v="Mundia Geoffrey Githaiga"/>
    <s v="Male"/>
    <n v="99999"/>
    <s v="254724760944"/>
    <s v="2.55E+11"/>
    <s v=""/>
    <s v="2.55E+11"/>
    <n v="36.646946999999997"/>
    <n v="-0.72052700000000003"/>
    <s v="Nyandarua"/>
    <s v="South Kinangop"/>
    <s v="South Kinangop"/>
    <s v="Njabini"/>
    <s v="12"/>
    <s v="James Njoroge Wainaina"/>
    <s v="James Njoroge Wainaina"/>
    <s v="724760944"/>
    <s v="Informal Business"/>
    <x v="0"/>
  </r>
  <r>
    <s v="VPA6"/>
    <s v="KE-MUR-1903-27157"/>
    <x v="1"/>
    <s v=""/>
    <s v="5th February,2019"/>
    <d v="2019-02-05T00:00:00"/>
    <s v="15th March,2019"/>
    <d v="2019-03-15T00:00:00"/>
    <s v="Mwangi Nancy Gathambi"/>
    <s v="Female"/>
    <s v="14574997"/>
    <s v="254728576053"/>
    <s v="2.55E+11"/>
    <s v=""/>
    <s v="2.55E+11"/>
    <n v="37.004379"/>
    <n v="-0.93546700000000005"/>
    <s v="Murang'a"/>
    <s v="Gatanga"/>
    <s v="Kihumbuini"/>
    <s v="Nyaga"/>
    <s v="6"/>
    <s v="Francis Kamande"/>
    <s v="Francis Kamande"/>
    <s v="724394699"/>
    <s v="Informal Business"/>
    <x v="0"/>
  </r>
  <r>
    <s v="VPA6"/>
    <s v="KE-MUR-1903-27156"/>
    <x v="1"/>
    <s v=""/>
    <s v="4th February,2019"/>
    <d v="2019-02-04T00:00:00"/>
    <s v="15th March,2019"/>
    <d v="2019-03-15T00:00:00"/>
    <s v="Wambogo Joyce Waruguru"/>
    <s v="Female"/>
    <s v="12996634"/>
    <s v="254710917627"/>
    <s v="2.55E+11"/>
    <s v=""/>
    <s v=""/>
    <n v="36.902526999999999"/>
    <n v="-0.81520400000000004"/>
    <s v="Murang'a"/>
    <s v="Kandara"/>
    <s v="Githumu"/>
    <s v="Gichagine"/>
    <s v="6"/>
    <s v="Francis Kamande"/>
    <s v="Francis Kamande"/>
    <s v="724394699"/>
    <s v="Informal Business"/>
    <x v="0"/>
  </r>
  <r>
    <s v="VPA6"/>
    <s v="KE-NYE-1905-25052"/>
    <x v="1"/>
    <s v=""/>
    <s v="29th March,2019"/>
    <d v="2019-03-29T00:00:00"/>
    <s v="29th May,2019"/>
    <d v="2019-05-29T00:00:00"/>
    <s v="Wambugu Teopald Mukundi"/>
    <s v="Male"/>
    <s v="99999"/>
    <s v="254722813885"/>
    <s v="2.55E+11"/>
    <s v=""/>
    <s v="2.55E+11"/>
    <n v="36.895142"/>
    <n v="-0.58854200000000001"/>
    <s v="Nyeri"/>
    <s v="Othaya"/>
    <s v="Chinga"/>
    <s v="Kariko"/>
    <s v="8"/>
    <s v="Kreen"/>
    <s v="Francis Kinyanjui"/>
    <s v="726985649"/>
    <s v="Informal Business"/>
    <x v="0"/>
  </r>
  <r>
    <s v="VPA6"/>
    <s v="KE-NYE-1905-27090"/>
    <x v="1"/>
    <s v=""/>
    <s v="7th May,2019"/>
    <d v="2019-05-07T00:00:00"/>
    <s v="29th May,2019"/>
    <d v="2019-05-29T00:00:00"/>
    <s v="Mukorongo Kahuho Samuel"/>
    <s v="Male"/>
    <s v="99999"/>
    <s v="254723059224"/>
    <s v="2.55E+11"/>
    <s v=""/>
    <s v=""/>
    <n v="36.908997999999997"/>
    <n v="-0.52223299999999995"/>
    <s v="Nyeri"/>
    <s v="Othaya"/>
    <s v="Mahiga"/>
    <s v="Kagonye"/>
    <s v="6"/>
    <s v="Eric Muthii Mugo"/>
    <s v="Eric Mugo"/>
    <s v="254701939398"/>
    <s v="Informal Business"/>
    <x v="0"/>
  </r>
  <r>
    <s v="VPA6"/>
    <s v="KE-KIS-1905-25122"/>
    <x v="1"/>
    <s v=""/>
    <s v="15th April,2019"/>
    <d v="2019-04-15T00:00:00"/>
    <s v="1st May,2019"/>
    <d v="2019-05-01T00:00:00"/>
    <s v="Okiro Okiro Solomon"/>
    <s v="Male"/>
    <s v="10843438"/>
    <s v="254722419577"/>
    <s v="2.55E+11"/>
    <s v=""/>
    <s v=""/>
    <n v="34.836132999999997"/>
    <n v="-0.15313499999999999"/>
    <s v="Kisumu"/>
    <s v="Nyando"/>
    <s v="Kochieng"/>
    <s v="Rabuor"/>
    <s v="4"/>
    <s v="Alpha Foundation"/>
    <s v="Athing Otieno"/>
    <s v="726352526"/>
    <s v="Informal Business"/>
    <x v="7"/>
  </r>
  <r>
    <s v="VPA6"/>
    <s v="KE-TAI-1902-15472"/>
    <x v="1"/>
    <s v=""/>
    <s v="1st February,2019"/>
    <d v="2019-02-01T00:00:00"/>
    <s v="28th February,2019"/>
    <d v="2019-02-28T00:00:00"/>
    <s v="Otange Vuy Hem"/>
    <s v="Male"/>
    <s v="12986354"/>
    <s v="72156789"/>
    <s v="721567890"/>
    <s v=""/>
    <s v="722123456"/>
    <n v="36.903840000000002"/>
    <n v="-1.317401"/>
    <s v="Taita/Taveta"/>
    <s v="Voi"/>
    <s v="Mbale"/>
    <s v="Pose"/>
    <s v="10"/>
    <s v="Stephen Nyange"/>
    <s v="Stephen"/>
    <s v="722456789"/>
    <s v="Informal Business"/>
    <x v="0"/>
  </r>
  <r>
    <s v="VPA6"/>
    <s v="KE-KAJ-1906-27791"/>
    <x v="1"/>
    <s v=""/>
    <s v="1st June,2019"/>
    <d v="2019-06-01T00:00:00"/>
    <s v="4th June,2019"/>
    <d v="2019-06-04T00:00:00"/>
    <s v="Mepukori Winfred"/>
    <s v="Female"/>
    <s v="99999"/>
    <s v="254721907303"/>
    <s v="2.55E+11"/>
    <s v=""/>
    <s v=""/>
    <n v="37.506242"/>
    <n v="-2.914523"/>
    <s v="Kajiado"/>
    <s v="Kajiado South"/>
    <s v="Ololoopon"/>
    <s v="Custom"/>
    <s v="10"/>
    <s v="John Chege Nyingi"/>
    <s v="John Chege Nyingi"/>
    <s v="723321416"/>
    <s v="Informal Business"/>
    <x v="0"/>
  </r>
  <r>
    <s v="VPA6"/>
    <s v="KE-MUR-1906-26847"/>
    <x v="1"/>
    <s v=""/>
    <s v="4th May,2019"/>
    <d v="2019-05-04T00:00:00"/>
    <s v="4th June,2019"/>
    <d v="2019-06-04T00:00:00"/>
    <s v="Watoro Naftaly Kimani"/>
    <s v="Male"/>
    <s v="10786135"/>
    <s v="254723950175"/>
    <s v="2.55E+11"/>
    <s v=""/>
    <s v="2.55E+11"/>
    <n v="36.925713000000002"/>
    <n v="-0.63912599999999997"/>
    <s v="Murang'a"/>
    <s v="Mathioya"/>
    <s v="Mathioya"/>
    <s v="Gikoe"/>
    <s v="6"/>
    <s v="Joram Gathogo Mutahi"/>
    <s v="Joram Gathogo Mutahi"/>
    <s v="723684776"/>
    <s v="Informal Business"/>
    <x v="0"/>
  </r>
  <r>
    <s v="VPA6"/>
    <s v="KE-MER-1905-25703"/>
    <x v="1"/>
    <s v=""/>
    <s v="14th April,2019"/>
    <d v="2019-04-14T00:00:00"/>
    <s v="3rd May,2019"/>
    <d v="2019-05-03T00:00:00"/>
    <s v="Ibutu Julius Kinyua"/>
    <s v="Male"/>
    <s v="3235944"/>
    <s v="254719332055"/>
    <s v="2.55E+11"/>
    <s v=""/>
    <s v="2.55E+11"/>
    <n v="37.679237999999998"/>
    <n v="3.8792E-2"/>
    <s v="Meru"/>
    <s v="Imenti North"/>
    <s v="Murathakari"/>
    <s v="Kathita"/>
    <s v="8"/>
    <s v="Stephen Nyange"/>
    <s v="Stephen Nyange"/>
    <s v="710865305"/>
    <s v="Informal Business"/>
    <x v="0"/>
  </r>
  <r>
    <s v="VPA6"/>
    <s v="KE-KIS-1904-27125"/>
    <x v="1"/>
    <s v=""/>
    <s v="20th March,2019"/>
    <d v="2019-03-20T00:00:00"/>
    <s v="20th April,2019"/>
    <d v="2019-04-20T00:00:00"/>
    <s v="Onsongo Gichana Eliasif"/>
    <s v="Male"/>
    <s v="4113227"/>
    <s v="0734452749"/>
    <s v="734452749"/>
    <s v=""/>
    <s v="720776585"/>
    <n v="34.815179999999998"/>
    <n v="-0.58727200000000002"/>
    <s v="Kisii"/>
    <s v="Marani"/>
    <s v="Mwamunali"/>
    <s v="Kagani"/>
    <s v="8"/>
    <s v="Erickson K Musani"/>
    <s v="Ericson Kibet Musani"/>
    <s v="724601107"/>
    <s v="Informal Business"/>
    <x v="0"/>
  </r>
  <r>
    <s v="VPA6"/>
    <s v="KE-MAC-1905-26727"/>
    <x v="1"/>
    <s v=""/>
    <s v="22nd May,2019"/>
    <d v="2019-05-22T00:00:00"/>
    <s v="22nd May,2019"/>
    <d v="2019-05-22T00:00:00"/>
    <s v="Kituu Pascalia Nduleve"/>
    <s v="Female"/>
    <s v="110738031"/>
    <s v="707688609"/>
    <s v="2.55E+11"/>
    <s v=""/>
    <s v=""/>
    <n v="37.497895"/>
    <n v="-1.1708050000000001"/>
    <s v="Machakos"/>
    <s v="Yatta"/>
    <s v="Kithimani"/>
    <s v="Kithendu"/>
    <n v="10"/>
    <s v="Stephen Nyange"/>
    <s v="Mr. Stephen Nyange"/>
    <s v="710865305"/>
    <s v="Informal Business"/>
    <x v="0"/>
  </r>
  <r>
    <s v="VPA6"/>
    <s v="KE-MAK-1905-26729"/>
    <x v="1"/>
    <s v=""/>
    <s v="24th May,2019"/>
    <d v="2019-05-24T00:00:00"/>
    <s v="24th May,2019"/>
    <d v="2019-05-24T00:00:00"/>
    <s v="Kivuva Julius Mutisya"/>
    <s v="Female"/>
    <s v="14681017"/>
    <s v="254718262352"/>
    <s v="718262352"/>
    <s v=""/>
    <s v=""/>
    <n v="37.401266999999997"/>
    <n v="-1.8529549999999999"/>
    <s v="Makueni"/>
    <s v="Kaiti"/>
    <s v="Kaiti"/>
    <s v="Kyanzomo"/>
    <s v="8"/>
    <s v="Januaries Kaloki"/>
    <s v="Januaries Kaloki"/>
    <s v="7144133333"/>
    <s v="Informal Business"/>
    <x v="0"/>
  </r>
  <r>
    <s v="VPA6"/>
    <s v="KE-KIR-1905-27133"/>
    <x v="1"/>
    <s v=""/>
    <s v="15th April,2019"/>
    <d v="2019-04-15T00:00:00"/>
    <s v="30th May,2019"/>
    <d v="2019-05-30T00:00:00"/>
    <s v="Purity Mugo Wanja"/>
    <s v="Female"/>
    <s v="23380381"/>
    <s v="254712041446"/>
    <s v="2.55E+11"/>
    <s v=""/>
    <s v="2.55E+11"/>
    <n v="37.245344000000003"/>
    <n v="-0.491678"/>
    <s v="Kirinyaga"/>
    <s v="Kerugoya/Kutus"/>
    <s v="Mutira"/>
    <s v="Njoguini/Kanjii"/>
    <s v="10"/>
    <s v="Eric Muthii Mugo"/>
    <s v="Eric Muthii Mugo"/>
    <s v=""/>
    <s v="Informal Business"/>
    <x v="0"/>
  </r>
  <r>
    <s v="VPA6"/>
    <s v="KE-MER-1905-25704"/>
    <x v="1"/>
    <s v=""/>
    <s v="6th April,2019"/>
    <d v="2019-04-06T00:00:00"/>
    <s v="4th May,2019"/>
    <d v="2019-05-04T00:00:00"/>
    <s v="Gitonga Gitonga Elias"/>
    <s v="Male"/>
    <s v="167128"/>
    <s v="254726435744"/>
    <s v="2.55E+11"/>
    <s v=""/>
    <s v="2.55E+11"/>
    <n v="37.713988000000001"/>
    <n v="4.7253000000000003E-2"/>
    <s v="Meru"/>
    <s v="Imenti North"/>
    <s v="Thuura"/>
    <s v="Thuura"/>
    <s v="8"/>
    <s v="Stephen Nyange"/>
    <s v="Stephen Nyange"/>
    <s v="710865305"/>
    <s v="Informal Business"/>
    <x v="0"/>
  </r>
  <r>
    <s v="VPA6"/>
    <s v="KE-KIA-1906-25749"/>
    <x v="1"/>
    <s v=""/>
    <s v="25th May,2019"/>
    <d v="2019-05-25T00:00:00"/>
    <s v="5th June,2019"/>
    <d v="2019-06-05T00:00:00"/>
    <s v="Ngigi George Wainaina"/>
    <s v="Male"/>
    <s v="9377924"/>
    <s v="254712679193"/>
    <s v="2.55E+11"/>
    <s v=""/>
    <s v="2.55E+11"/>
    <n v="36.836770999999999"/>
    <n v="-1.0893409999999999"/>
    <s v="Kiambu"/>
    <s v="Githunguri"/>
    <s v="Ngewa"/>
    <s v="Mutahato"/>
    <s v="8"/>
    <s v="Joseph Ndua Tatu"/>
    <s v="Njau Mbugua"/>
    <s v="703767091"/>
    <s v="Informal Business"/>
    <x v="1"/>
  </r>
  <r>
    <s v="VPA6"/>
    <s v="KE-NYE-1904-27094"/>
    <x v="1"/>
    <s v=""/>
    <s v="10th March,2019"/>
    <d v="2019-03-10T00:00:00"/>
    <s v="29th April,2019"/>
    <d v="2019-04-29T00:00:00"/>
    <s v="Munyiri Mary Angela Njoki"/>
    <s v="Female"/>
    <s v="2432557"/>
    <s v="0723755152"/>
    <s v="723755152"/>
    <s v=""/>
    <s v=""/>
    <n v="37.120202999999997"/>
    <n v="-0.38861499999999999"/>
    <s v="Nyeri"/>
    <s v="Mathira East"/>
    <s v="Magutu"/>
    <s v="Gikore"/>
    <s v="10"/>
    <s v="Maurice Kinuthia Wangui"/>
    <s v="Maurice Kinuthia Wangui"/>
    <s v="713376894"/>
    <s v="Informal Business"/>
    <x v="1"/>
  </r>
  <r>
    <s v="VPA6"/>
    <s v="KE-KIA-1904-25748"/>
    <x v="1"/>
    <s v=""/>
    <s v="11th February,2019"/>
    <d v="2019-02-11T00:00:00"/>
    <s v="23rd April,2019"/>
    <d v="2019-04-23T00:00:00"/>
    <s v="Ngang'A Mary Wanjiru"/>
    <s v="Female"/>
    <s v="99999"/>
    <s v="254725879440"/>
    <s v="2.55E+11"/>
    <s v=""/>
    <s v="2.55E+11"/>
    <n v="36.734426999999997"/>
    <n v="-1.0448710000000001"/>
    <s v="Kiambu"/>
    <s v="Lari"/>
    <s v="Kagaa"/>
    <s v="Kaharo"/>
    <s v="10"/>
    <s v="Nilelynk Innovators"/>
    <s v="Julius Odhiambo"/>
    <s v="723987066"/>
    <s v="Informal Business"/>
    <x v="1"/>
  </r>
  <r>
    <s v="VPA6"/>
    <s v="KE-NYA-1906-25767"/>
    <x v="0"/>
    <s v="Under Verification"/>
    <s v="20th May,2019"/>
    <d v="2019-05-20T00:00:00"/>
    <s v="11th June,2019"/>
    <d v="2019-06-11T00:00:00"/>
    <s v="Nganga Mary Wakonyo"/>
    <s v="Female"/>
    <s v="2946272"/>
    <s v="0796953570"/>
    <s v="796953570"/>
    <s v=""/>
    <s v=""/>
    <n v="36.507449999999999"/>
    <n v="-0.26287300000000002"/>
    <s v="Nyandarua"/>
    <s v="Kipipiri"/>
    <s v="Gatondo"/>
    <s v="Sophia"/>
    <s v="8"/>
    <s v="Loise Gathoni Murigu"/>
    <s v="Loise Gathoni"/>
    <s v="725042756"/>
    <s v="Informal Business"/>
    <x v="1"/>
  </r>
  <r>
    <s v="VPA6"/>
    <s v="KE-KIR-1906-27134"/>
    <x v="1"/>
    <s v=""/>
    <s v="11th May,2019"/>
    <d v="2019-05-11T00:00:00"/>
    <s v="11th June,2019"/>
    <d v="2019-06-11T00:00:00"/>
    <s v="Magret Karubiu Wanjiku"/>
    <s v="Male"/>
    <s v="10849551"/>
    <s v="0721317845"/>
    <s v="721317845"/>
    <s v=""/>
    <s v="710424336"/>
    <n v="37.244458999999999"/>
    <n v="-0.47414800000000001"/>
    <s v="Kirinyaga"/>
    <s v="Kerugoya/Kutus"/>
    <s v="Inoi"/>
    <s v="Gakui"/>
    <s v="8"/>
    <s v="Jackson Maina"/>
    <s v="Jackson Maina"/>
    <s v=""/>
    <s v="Informal Business"/>
    <x v="0"/>
  </r>
  <r>
    <s v="VPA6"/>
    <s v="KE-KIR-1905-27135"/>
    <x v="1"/>
    <s v=""/>
    <s v="6th April,2019"/>
    <d v="2019-04-06T00:00:00"/>
    <s v="15th May,2019"/>
    <d v="2019-05-15T00:00:00"/>
    <s v="Clement Kangagi Kiragu"/>
    <s v="Male"/>
    <s v="317065"/>
    <s v="254721234934"/>
    <s v="2.55E+11"/>
    <s v=""/>
    <s v="2.55E+11"/>
    <n v="37.245226000000002"/>
    <n v="-0.47374699999999997"/>
    <s v="Kirinyaga"/>
    <s v="Kerugoya/Kutus"/>
    <s v="Inoi"/>
    <s v="Gakui"/>
    <s v="8"/>
    <s v="Jackson Maina"/>
    <s v="Null"/>
    <s v=""/>
    <s v="Informal Business"/>
    <x v="0"/>
  </r>
  <r>
    <s v="VPA6"/>
    <s v="KE-ELG-1906-25800"/>
    <x v="1"/>
    <s v=""/>
    <s v="18th November,2018"/>
    <d v="2018-11-18T00:00:00"/>
    <s v="13th June,2019"/>
    <d v="2019-06-13T00:00:00"/>
    <s v="Bargogi Jacob Kiprop"/>
    <s v="Male"/>
    <s v="99999"/>
    <s v="254727004500"/>
    <s v="2.55E+11"/>
    <s v=""/>
    <s v="2.55E+11"/>
    <n v="35.509504"/>
    <n v="0.71026100000000003"/>
    <s v="Elgeyo/Marakwet"/>
    <s v="Keiyo North"/>
    <s v="Kamoi"/>
    <s v="Singore"/>
    <s v="10"/>
    <s v="Luka Kiprop Maiyo"/>
    <s v="Luka Kiprop Maiyo"/>
    <s v="723216036"/>
    <s v="Informal Business"/>
    <x v="0"/>
  </r>
  <r>
    <s v="VPA6"/>
    <s v="KE-LAI-1905-26132"/>
    <x v="1"/>
    <s v=""/>
    <s v="23rd March,2019"/>
    <d v="2019-03-23T00:00:00"/>
    <s v="31st May,2019"/>
    <d v="2019-05-31T00:00:00"/>
    <s v="Njoroge Zipporah Wanjiru"/>
    <s v="Female"/>
    <s v="99999"/>
    <s v="254729478642"/>
    <s v="2.55E+11"/>
    <s v=""/>
    <s v=""/>
    <n v="36.663604999999997"/>
    <n v="-0.12023300000000001"/>
    <s v="Laikipia"/>
    <s v="Laikipia East"/>
    <s v="Laikipia East"/>
    <s v="Kaheho"/>
    <s v="10"/>
    <s v="Kreen"/>
    <s v="Francis Kinyanjui"/>
    <s v="726985649"/>
    <s v="Informal Business"/>
    <x v="1"/>
  </r>
  <r>
    <s v="VPA6"/>
    <s v="KE-NAK-1906-25442"/>
    <x v="1"/>
    <s v=""/>
    <s v="6th April,2019"/>
    <d v="2019-04-06T00:00:00"/>
    <s v="1st June,2019"/>
    <d v="2019-06-01T00:00:00"/>
    <s v="Obedi Oira Oyori"/>
    <s v="Male"/>
    <s v="34766104"/>
    <s v="254795067199"/>
    <s v="2.55E+11"/>
    <s v=""/>
    <s v="2.55E+11"/>
    <n v="36.231245000000001"/>
    <n v="1.7444999999999999E-2"/>
    <s v="Nakuru"/>
    <s v="Subukia"/>
    <s v="Subukis"/>
    <s v="Gituamba"/>
    <s v="12"/>
    <s v="James Muchira Mwai"/>
    <s v="James Muchira Mwai"/>
    <s v="728494110"/>
    <s v="Informal Business"/>
    <x v="0"/>
  </r>
  <r>
    <s v="VPA6"/>
    <s v="KE-KER-1905-25360"/>
    <x v="1"/>
    <s v=""/>
    <s v="15th April,2019"/>
    <d v="2019-04-15T00:00:00"/>
    <s v="15th May,2019"/>
    <d v="2019-05-15T00:00:00"/>
    <s v="Rutoh David Kiprono"/>
    <s v="Male"/>
    <s v="23891223"/>
    <s v="254722816575"/>
    <s v="2.55E+11"/>
    <s v=""/>
    <s v="2.55E+11"/>
    <n v="35.143875999999999"/>
    <n v="-0.63943300000000003"/>
    <s v="Kericho"/>
    <s v="Bureti"/>
    <s v="Cheplanget"/>
    <s v="Singorwet"/>
    <s v="15"/>
    <s v="Philip Kurgat"/>
    <s v="Phillp Kurgat"/>
    <s v="726616639"/>
    <s v="Informal Business"/>
    <x v="1"/>
  </r>
  <r>
    <s v="VPA6"/>
    <s v="KE-BOM-1905-25368"/>
    <x v="1"/>
    <s v=""/>
    <s v="14th February,2019"/>
    <d v="2019-02-14T00:00:00"/>
    <s v="5th May,2019"/>
    <d v="2019-05-05T00:00:00"/>
    <s v="Wesley Cheruiyot"/>
    <s v="Male"/>
    <s v="23388927"/>
    <s v="254720487721"/>
    <s v="2.55E+11"/>
    <s v=""/>
    <s v=""/>
    <n v="35.443601999999998"/>
    <n v="-0.813828"/>
    <s v="Bomet"/>
    <s v="Bomet East"/>
    <s v="Kembu"/>
    <s v="Kaporuso"/>
    <s v="12"/>
    <s v="Philip Kiget"/>
    <s v="Kiget"/>
    <s v=""/>
    <s v="Informal Business"/>
    <x v="0"/>
  </r>
  <r>
    <s v="VPA6"/>
    <s v="KE-KER-1905-25361"/>
    <x v="1"/>
    <s v=""/>
    <s v="15th March,2019"/>
    <d v="2019-03-15T00:00:00"/>
    <s v="20th May,2019"/>
    <d v="2019-05-20T00:00:00"/>
    <s v="Benard Rotich Kiprono"/>
    <s v="Male"/>
    <s v="29554617"/>
    <s v="254714262683"/>
    <s v="2.55E+11"/>
    <s v=""/>
    <s v="2.55E+11"/>
    <n v="35.186472000000002"/>
    <n v="-0.63633099999999998"/>
    <s v="Kericho"/>
    <s v="Bureti"/>
    <s v="Kapkatet"/>
    <s v="Kimugul"/>
    <s v="8"/>
    <s v="Philip Kurgat"/>
    <s v="Kurgat"/>
    <s v="726616639"/>
    <s v="Informal Business"/>
    <x v="1"/>
  </r>
  <r>
    <s v="VPA6"/>
    <s v="KE-TRA-1905-24878"/>
    <x v="1"/>
    <s v=""/>
    <s v="28th November,2018"/>
    <d v="2018-11-28T00:00:00"/>
    <s v="2nd May,2019"/>
    <d v="2019-05-02T00:00:00"/>
    <s v="Sumbei Leornard"/>
    <s v="Male"/>
    <s v="3473751"/>
    <s v="0724454792"/>
    <s v="724454792"/>
    <s v=""/>
    <s v=""/>
    <n v="34.916871999999998"/>
    <n v="1.0217700000000001"/>
    <s v="Trans Nzoia"/>
    <s v="Saboti"/>
    <s v="Saboti"/>
    <s v="Kitalale"/>
    <s v="8"/>
    <s v="Erickson K Musani"/>
    <s v="Ericson Kibet Musani"/>
    <s v="724601107"/>
    <s v="Informal Business"/>
    <x v="0"/>
  </r>
  <r>
    <s v="VPA6"/>
    <s v="KE-NAK-1905-27651"/>
    <x v="1"/>
    <s v=""/>
    <s v="8th March,2019"/>
    <d v="2019-03-08T00:00:00"/>
    <s v="4th May,2019"/>
    <d v="2019-05-04T00:00:00"/>
    <s v="Daniel Sachu"/>
    <s v="Male"/>
    <s v="2951305"/>
    <s v="254720355117"/>
    <s v="2.55E+11"/>
    <s v=""/>
    <s v=""/>
    <n v="36.029491999999998"/>
    <n v="-0.314193"/>
    <s v="Nakuru"/>
    <s v="Njoro"/>
    <s v="Kapkures"/>
    <s v="Kapkures"/>
    <s v="16"/>
    <s v="Nelson Mutai"/>
    <s v="Nelson"/>
    <s v="716309134"/>
    <s v="Informal Business"/>
    <x v="3"/>
  </r>
  <r>
    <s v="VPA6"/>
    <s v="KE-NAK-1903-26095"/>
    <x v="1"/>
    <s v=""/>
    <s v="24th January,2019"/>
    <d v="2019-01-24T00:00:00"/>
    <s v="8th March,2019"/>
    <d v="2019-03-08T00:00:00"/>
    <s v="Paul Rugumi Ndungu"/>
    <s v="Male"/>
    <s v="5982607"/>
    <s v="0721541850"/>
    <s v="721541850"/>
    <s v=""/>
    <s v=""/>
    <n v="36.144455000000001"/>
    <n v="-0.28129199999999999"/>
    <s v="Nakuru"/>
    <s v="Bahati"/>
    <s v="Kiamunyeki"/>
    <s v="Munyeki"/>
    <s v="8"/>
    <s v="Peter Kamau Macharia"/>
    <s v="Peter Macharia"/>
    <s v="711617332"/>
    <s v="Informal Business"/>
    <x v="1"/>
  </r>
  <r>
    <s v="VPA6"/>
    <s v="KE-NAK-1904-26094"/>
    <x v="1"/>
    <s v=""/>
    <s v="12th February,2019"/>
    <d v="2019-02-12T00:00:00"/>
    <s v="15th April,2019"/>
    <d v="2019-04-15T00:00:00"/>
    <s v="Joseph Kinyua"/>
    <s v="Male"/>
    <s v="1383627"/>
    <s v="254721986525"/>
    <s v="2.55E+11"/>
    <s v=""/>
    <s v=""/>
    <n v="36.134951999999998"/>
    <n v="-0.269042"/>
    <s v="Nakuru"/>
    <s v="Bahati"/>
    <s v="Kiamunyeki"/>
    <s v="N Nganga"/>
    <s v="8"/>
    <s v="Peter Kamau Macharia"/>
    <s v="Peter Macharia"/>
    <s v="711617332"/>
    <s v="Informal Business"/>
    <x v="1"/>
  </r>
  <r>
    <s v="VPA6"/>
    <s v="KE-TRA-1906-24879"/>
    <x v="1"/>
    <s v=""/>
    <s v="18th April,2019"/>
    <d v="2019-04-18T00:00:00"/>
    <s v="18th June,2019"/>
    <d v="2019-06-18T00:00:00"/>
    <s v="Nyantika Chrisanthus"/>
    <s v="Male"/>
    <s v="8299102"/>
    <s v="254727146768"/>
    <s v="2.55E+11"/>
    <s v=""/>
    <s v=""/>
    <n v="35.088484000000001"/>
    <n v="1.050956"/>
    <s v="Trans Nzoia"/>
    <s v="Cherengany"/>
    <s v="Cherangany"/>
    <s v="Makoi"/>
    <s v="10"/>
    <s v="Aggrey Itavale"/>
    <s v="Aggrey Itavale"/>
    <s v="712208650"/>
    <s v="Informal Business"/>
    <x v="0"/>
  </r>
  <r>
    <s v="VPA6"/>
    <s v="KE-NAK-1904-26093"/>
    <x v="1"/>
    <s v=""/>
    <s v="2nd March,2019"/>
    <d v="2019-03-02T00:00:00"/>
    <s v="3rd April,2019"/>
    <d v="2019-04-03T00:00:00"/>
    <s v="Stanley Kiarie"/>
    <s v="Male"/>
    <s v="4289608"/>
    <s v="254726716302"/>
    <s v="2.55E+11"/>
    <s v=""/>
    <s v=""/>
    <n v="36.12988"/>
    <n v="-0.25178"/>
    <s v="Nakuru"/>
    <s v="Bahati"/>
    <s v="Kiangai"/>
    <s v="Shalom"/>
    <s v="4"/>
    <s v="Peter Kamau Macharia"/>
    <s v="Peter Macharia"/>
    <s v="711617332"/>
    <s v="Informal Business"/>
    <x v="1"/>
  </r>
  <r>
    <s v="VPA6"/>
    <s v="KE-KIA-1906-25750"/>
    <x v="1"/>
    <s v=""/>
    <s v="11th May,2019"/>
    <d v="2019-05-11T00:00:00"/>
    <s v="1st June,2019"/>
    <d v="2019-06-01T00:00:00"/>
    <s v="Muthiora Jane Wanjiru"/>
    <s v="Female"/>
    <s v="99999"/>
    <s v="0722995344"/>
    <s v="722995344"/>
    <s v=""/>
    <s v="722729982"/>
    <n v="36.654609000000001"/>
    <n v="-1.280116"/>
    <s v="Kiambu"/>
    <s v="Kikuyu"/>
    <s v="Karai"/>
    <s v="Gikambura"/>
    <s v="12"/>
    <s v="Wonderflame Biogas Contractors"/>
    <s v="Robert Kagwe"/>
    <s v="725352364"/>
    <s v="Informal Business"/>
    <x v="0"/>
  </r>
  <r>
    <s v="VPA6"/>
    <s v="KE-KIA-1906-25751"/>
    <x v="1"/>
    <s v=""/>
    <s v="10th May,2019"/>
    <d v="2019-05-10T00:00:00"/>
    <s v="5th June,2019"/>
    <d v="2019-06-05T00:00:00"/>
    <s v="Muigai Joseph Muhia"/>
    <s v="Male"/>
    <s v="99999"/>
    <s v="254713482378"/>
    <s v="2.55E+11"/>
    <s v=""/>
    <s v="2.55E+11"/>
    <n v="36.849815999999997"/>
    <n v="-1.100687"/>
    <s v="Kiambu"/>
    <s v="Githunguri"/>
    <s v="Ngewa"/>
    <s v="Riagithu"/>
    <s v="12"/>
    <s v="Geoffrey Ndua Mbugua"/>
    <s v="Simon Mbocua"/>
    <s v="726764743"/>
    <s v="Informal Business"/>
    <x v="0"/>
  </r>
  <r>
    <s v="VPA6"/>
    <s v="KE-MUR-1905-25752"/>
    <x v="1"/>
    <s v=""/>
    <s v="1st May,2019"/>
    <d v="2019-05-01T00:00:00"/>
    <s v="27th May,2019"/>
    <d v="2019-05-27T00:00:00"/>
    <s v="Njoroge Anthony"/>
    <s v="Male"/>
    <s v="11880065"/>
    <s v="254722856270"/>
    <s v="2.55E+11"/>
    <s v=""/>
    <s v=""/>
    <n v="37.160601"/>
    <n v="-1.0096639999999999"/>
    <s v="Murang'a"/>
    <s v="Gatanga"/>
    <s v="Kandara"/>
    <s v="Kenyatta Farm"/>
    <s v="6"/>
    <s v="Geoffrey Ndua Mbugua"/>
    <s v="Simon Mbocua"/>
    <s v="726764743"/>
    <s v="Informal Business"/>
    <x v="0"/>
  </r>
  <r>
    <s v="VPA6"/>
    <s v="KE-KIR-1906-27136"/>
    <x v="1"/>
    <s v=""/>
    <s v="20th April,2019"/>
    <d v="2019-04-20T00:00:00"/>
    <s v="20th June,2019"/>
    <d v="2019-06-20T00:00:00"/>
    <s v="Mwangi Kamau Francis"/>
    <s v="Male"/>
    <s v="2267147"/>
    <s v="254724746087"/>
    <s v="2.55E+11"/>
    <s v=""/>
    <s v="2.55E+11"/>
    <n v="37.207236000000002"/>
    <n v="-0.54451899999999998"/>
    <s v="Kirinyaga"/>
    <s v="Sagana"/>
    <s v="Mukure"/>
    <s v="Kiburu"/>
    <s v="6"/>
    <s v="Nicholas Kimenyi"/>
    <s v="Nicholas Gichura Kimenyi"/>
    <s v=""/>
    <s v="Informal Business"/>
    <x v="1"/>
  </r>
  <r>
    <s v="VPA6"/>
    <s v="KE-MAC-1906-26844"/>
    <x v="1"/>
    <s v=""/>
    <s v="15th June,2019"/>
    <d v="2019-06-15T00:00:00"/>
    <s v="24th June,2019"/>
    <d v="2019-06-24T00:00:00"/>
    <s v="Onyambu Joanes Ombwori"/>
    <s v="Male"/>
    <s v="29297221"/>
    <s v="0722806110"/>
    <s v="722806110"/>
    <s v=""/>
    <s v="729560024"/>
    <n v="37.110078000000001"/>
    <n v="-1.292028"/>
    <s v="Machakos"/>
    <s v="Athi River"/>
    <s v="Muthuani"/>
    <s v="Muselele"/>
    <s v="12"/>
    <s v="Joram Gathogo Mutahi"/>
    <s v="Joram Gathogo Mutahi"/>
    <s v="723684776"/>
    <s v="Informal Business"/>
    <x v="0"/>
  </r>
  <r>
    <s v="VPA6"/>
    <s v="KE-EMB-1906-27139"/>
    <x v="1"/>
    <s v=""/>
    <s v="1st May,2019"/>
    <d v="2019-05-01T00:00:00"/>
    <s v="27th June,2019"/>
    <d v="2019-06-27T00:00:00"/>
    <s v="Njeru Karimi Lydia"/>
    <s v="Male"/>
    <s v="99999"/>
    <s v="254719357567"/>
    <s v="2.55E+11"/>
    <s v=""/>
    <s v="2.55E+11"/>
    <n v="37.524841000000002"/>
    <n v="-0.40612500000000001"/>
    <s v="Embu"/>
    <s v="Runyenjes"/>
    <s v="Kianjokoma"/>
    <s v="Kathande"/>
    <s v="12"/>
    <s v="Kensam Constructor"/>
    <s v="Samuel Mbugua"/>
    <s v="729308408"/>
    <s v="Informal Business"/>
    <x v="3"/>
  </r>
  <r>
    <s v="VPA6"/>
    <s v="KE-KIR-1906-27141"/>
    <x v="1"/>
    <s v=""/>
    <s v="6th May,2019"/>
    <d v="2019-05-06T00:00:00"/>
    <s v="25th June,2019"/>
    <d v="2019-06-25T00:00:00"/>
    <s v="Gichira Githinji John"/>
    <s v="Male"/>
    <s v="99999"/>
    <s v="254722135519"/>
    <s v="2.55E+11"/>
    <s v=""/>
    <s v=""/>
    <n v="37.288029000000002"/>
    <n v="-0.59215700000000004"/>
    <s v="Kirinyaga"/>
    <s v="Kerugoya/Kutus"/>
    <s v="Kangai"/>
    <s v="Komboini"/>
    <s v="10"/>
    <s v="Jackson Maina"/>
    <s v="Jackson Maina"/>
    <s v="716343611"/>
    <s v="Informal Business"/>
    <x v="0"/>
  </r>
  <r>
    <s v="VPA6"/>
    <s v="KE-NAK-1905-27652"/>
    <x v="2"/>
    <s v="Non Compliant"/>
    <s v="11th April,2019"/>
    <d v="2019-04-11T00:00:00"/>
    <s v="11th May,2019"/>
    <d v="2019-05-11T00:00:00"/>
    <s v="Kariuki Mwangi James"/>
    <s v="Male"/>
    <s v="9124616"/>
    <s v="0720214641"/>
    <s v="720214641"/>
    <s v=""/>
    <s v="729045541"/>
    <n v="36.176152999999999"/>
    <n v="-0.179477"/>
    <s v="Nakuru"/>
    <s v="Bahati"/>
    <s v="Wendo"/>
    <s v="Wendo"/>
    <s v="8"/>
    <s v="Simon Kabucho"/>
    <s v="Simon Kabucho"/>
    <s v="726725953"/>
    <s v="Informal Business"/>
    <x v="1"/>
  </r>
  <r>
    <s v="VPA6"/>
    <s v="KE-NYA-1903-25770"/>
    <x v="1"/>
    <s v=""/>
    <s v="5th February,2019"/>
    <d v="2019-02-05T00:00:00"/>
    <s v="10th March,2019"/>
    <d v="2019-03-10T00:00:00"/>
    <s v="Kariuki Ann Wangui"/>
    <s v="Female"/>
    <s v="21221940"/>
    <s v="0721645557"/>
    <s v="721645557"/>
    <s v=""/>
    <s v=""/>
    <n v="36.460897000000003"/>
    <n v="-0.59217699999999995"/>
    <s v="Nyandarua"/>
    <s v="North Kinangop"/>
    <s v="Murungaru"/>
    <s v="Githunguri"/>
    <s v="10"/>
    <s v="James Kingori Chege"/>
    <s v="James King'ori Chege"/>
    <s v="724568559"/>
    <s v="Informal Business"/>
    <x v="0"/>
  </r>
  <r>
    <s v="VPA6"/>
    <s v="KE-NYA-1903-25769"/>
    <x v="1"/>
    <s v=""/>
    <s v="20th January,2019"/>
    <d v="2019-01-20T00:00:00"/>
    <s v="5th March,2019"/>
    <d v="2019-03-05T00:00:00"/>
    <s v="Wahome Gedion Kimanja"/>
    <s v="Female"/>
    <s v="99999"/>
    <s v="254718221233"/>
    <s v="2.55E+11"/>
    <s v=""/>
    <s v=""/>
    <n v="36.470525000000002"/>
    <n v="-0.57774700000000001"/>
    <s v="Nyandarua"/>
    <s v="North Kinangop"/>
    <s v="Murungaru"/>
    <s v="Githunguri"/>
    <s v="8"/>
    <s v="James Kingori Chege"/>
    <s v="James Kingori"/>
    <s v="724568559"/>
    <s v="Informal Business"/>
    <x v="0"/>
  </r>
  <r>
    <s v="VPA6"/>
    <s v="KE-NAN-1906-25653"/>
    <x v="1"/>
    <s v=""/>
    <s v="1st May,2019"/>
    <d v="2019-05-01T00:00:00"/>
    <s v="16th June,2019"/>
    <d v="2019-06-16T00:00:00"/>
    <s v="Philomena Lagat"/>
    <s v="Female"/>
    <s v="23410967"/>
    <s v="0710530505"/>
    <s v="710530505"/>
    <s v=""/>
    <s v="763530505"/>
    <n v="35.268712000000001"/>
    <n v="6.9605E-2"/>
    <s v="Nandi"/>
    <s v="Nandi Hills"/>
    <s v="Siret"/>
    <s v="Cheptabach"/>
    <s v="4"/>
    <s v="John Bett"/>
    <s v="Alice  Mutai"/>
    <s v=""/>
    <s v="Informal Business"/>
    <x v="1"/>
  </r>
  <r>
    <s v="VPA6"/>
    <s v="KE-KAJ-1904-27798"/>
    <x v="1"/>
    <s v=""/>
    <s v="1st January,2019"/>
    <d v="2019-01-01T00:00:00"/>
    <s v="2nd April,2019"/>
    <d v="2019-04-02T00:00:00"/>
    <s v="Ngatia Mary Wambui"/>
    <s v="Female"/>
    <s v="99999"/>
    <s v="254721687744"/>
    <s v="2.55E+11"/>
    <s v=""/>
    <s v=""/>
    <n v="36.673518000000001"/>
    <n v="-1.4383919999999999"/>
    <s v="Kajiado"/>
    <s v="Kajiado North"/>
    <s v="Kiserian"/>
    <s v="Lewisa"/>
    <s v="12"/>
    <s v="Kensam Constructor"/>
    <s v="Null"/>
    <s v=""/>
    <s v="Informal Business"/>
    <x v="3"/>
  </r>
  <r>
    <s v="VPA6"/>
    <s v="KE-NYA-1905-26350"/>
    <x v="1"/>
    <s v=""/>
    <s v="15th March,2019"/>
    <d v="2019-03-15T00:00:00"/>
    <s v="1st May,2019"/>
    <d v="2019-05-01T00:00:00"/>
    <s v="Martin Gisore Orangi"/>
    <s v="Male"/>
    <s v="1605070"/>
    <s v="0722272121"/>
    <s v="722272121"/>
    <s v=""/>
    <s v="715305388"/>
    <n v="35.024174000000002"/>
    <n v="-0.48107899999999998"/>
    <s v="Nyamira"/>
    <s v="Nyamira North"/>
    <s v="Borangi"/>
    <s v="Bonyengwe"/>
    <n v="10"/>
    <s v="George Otwori"/>
    <s v="George Otwori"/>
    <s v="710742379"/>
    <s v="Informal Business"/>
    <x v="1"/>
  </r>
  <r>
    <s v="VPA6"/>
    <s v="KE-KIS-1904-26352"/>
    <x v="1"/>
    <s v=""/>
    <s v="22nd January,2019"/>
    <d v="2019-01-22T00:00:00"/>
    <s v="4th April,2019"/>
    <d v="2019-04-04T00:00:00"/>
    <s v="Peter Abuya J"/>
    <s v="Male"/>
    <s v="413593"/>
    <s v="723620749"/>
    <s v="723620749"/>
    <s v=""/>
    <s v="723348112"/>
    <n v="34.743274"/>
    <n v="-0.57881000000000005"/>
    <s v="Kisii"/>
    <s v="Kisii South"/>
    <s v="Isantha"/>
    <s v="Isantha"/>
    <n v="12"/>
    <s v="Laban Okeyo"/>
    <s v="Peter O Ong'ai"/>
    <s v="718861708"/>
    <s v="Informal Business"/>
    <x v="0"/>
  </r>
  <r>
    <s v="VPA6"/>
    <s v="KE-KAJ-1904-27504"/>
    <x v="1"/>
    <s v=""/>
    <s v="17th January,2019"/>
    <d v="2019-01-17T00:00:00"/>
    <s v="10th April,2019"/>
    <d v="2019-04-10T00:00:00"/>
    <s v="Kihingo Baptista"/>
    <s v="Male"/>
    <s v="99999"/>
    <s v="254722750846"/>
    <s v="2.55E+11"/>
    <s v=""/>
    <s v=""/>
    <n v="36.696444999999997"/>
    <n v="-1.391008"/>
    <s v="Kajiado"/>
    <s v="Kajiado North"/>
    <s v="Matasia"/>
    <s v="Matasia"/>
    <s v="12"/>
    <s v="Kensam Constructor"/>
    <s v="Null"/>
    <s v=""/>
    <s v="Informal Business"/>
    <x v="3"/>
  </r>
  <r>
    <s v="VPA6"/>
    <s v="KE-KIA-1907-25754"/>
    <x v="2"/>
    <s v="Institutional Plant"/>
    <s v="20th June,2019"/>
    <d v="2019-06-20T00:00:00"/>
    <s v="4th July,2019"/>
    <d v="2019-07-04T00:00:00"/>
    <s v="Nairobi High School Tumaini"/>
    <s v="Institutional"/>
    <s v="99999"/>
    <s v="254700787462"/>
    <s v="2.55E+11"/>
    <s v=""/>
    <s v="2.55E+11"/>
    <n v="36.960645999999997"/>
    <n v="-1.2066680000000001"/>
    <s v="Kiambu"/>
    <s v="Ruiru"/>
    <s v="Ruiru"/>
    <s v="Mihoko"/>
    <s v="10"/>
    <s v="Joseph Muchirira Mugo"/>
    <s v="Joseph Muchirira Mugo"/>
    <s v="723483314"/>
    <s v="Informal Business"/>
    <x v="0"/>
  </r>
  <r>
    <s v="VPA6"/>
    <s v="KE-KER-1906-25318"/>
    <x v="1"/>
    <s v=""/>
    <s v="1st January,2019"/>
    <d v="2019-01-01T00:00:00"/>
    <s v="20th June,2019"/>
    <d v="2019-06-20T00:00:00"/>
    <s v="Florence Koech"/>
    <s v="Female"/>
    <s v="8752535"/>
    <s v="0725043644"/>
    <s v="725043644"/>
    <s v=""/>
    <s v=""/>
    <n v="35.203449999999997"/>
    <n v="-0.34226299999999998"/>
    <s v="Kericho"/>
    <s v="Belgut"/>
    <s v="Kipkoiyan"/>
    <s v="Kiboe"/>
    <s v="6"/>
    <s v="Benjamin Kirui"/>
    <s v="Null"/>
    <s v=""/>
    <s v="Informal Business"/>
    <x v="1"/>
  </r>
  <r>
    <s v="VPA6"/>
    <s v="KE-KER-1906-25319"/>
    <x v="1"/>
    <s v=""/>
    <s v="4th May,2019"/>
    <d v="2019-05-04T00:00:00"/>
    <s v="22nd June,2019"/>
    <d v="2019-06-22T00:00:00"/>
    <s v="Jedida Langat"/>
    <s v="Female"/>
    <s v="26150904"/>
    <s v="0722100994"/>
    <s v="722100994"/>
    <s v=""/>
    <s v="728513076"/>
    <n v="35.270367"/>
    <n v="-0.34583700000000001"/>
    <s v="Kericho"/>
    <s v="Ainamoi"/>
    <s v="Kipchimchim"/>
    <s v="Kipsotet"/>
    <s v="6"/>
    <s v="Benjamin Kirui"/>
    <s v="Benjamin Kirui"/>
    <s v="723474441"/>
    <s v="Informal Business"/>
    <x v="1"/>
  </r>
  <r>
    <s v="VPA6"/>
    <s v="KE-KER-1904-25314"/>
    <x v="1"/>
    <s v=""/>
    <s v="27th August,2018"/>
    <d v="2018-08-27T00:00:00"/>
    <s v="18th April,2019"/>
    <d v="2019-04-18T00:00:00"/>
    <s v="Cherotich Rotich"/>
    <s v="Female"/>
    <s v="23994082"/>
    <s v="254707426500"/>
    <s v="2.55E+11"/>
    <s v=""/>
    <s v="2.55E+11"/>
    <n v="35.387228999999998"/>
    <n v="-0.142319"/>
    <s v="Kericho"/>
    <s v="Kipkelion West"/>
    <s v="Chilchilla"/>
    <s v="Kapngetuny"/>
    <s v="10"/>
    <s v="Benjamin Cheruiyot"/>
    <s v="Benjamin Cheruiyot"/>
    <s v="710651470"/>
    <s v="Informal Business"/>
    <x v="1"/>
  </r>
  <r>
    <s v="VPA6"/>
    <s v="KE-NAR-1906-26256"/>
    <x v="1"/>
    <s v=""/>
    <s v="1st May,2019"/>
    <d v="2019-05-01T00:00:00"/>
    <s v="26th June,2019"/>
    <d v="2019-06-26T00:00:00"/>
    <s v="Fred Memusi"/>
    <s v="Male"/>
    <s v="22916999"/>
    <s v="790910000"/>
    <s v="790910000"/>
    <s v=""/>
    <s v=""/>
    <n v="35.767406000000001"/>
    <n v="-1.094714"/>
    <s v="Narok"/>
    <s v="Narok North"/>
    <s v="Ngarata"/>
    <s v="Katakala"/>
    <s v="12"/>
    <s v="Philip Kiget"/>
    <s v="Null"/>
    <s v=""/>
    <s v="Informal Business"/>
    <x v="1"/>
  </r>
  <r>
    <s v="VPA6"/>
    <s v="KE-MAK-1907-26732"/>
    <x v="1"/>
    <s v=""/>
    <s v="12th May,2019"/>
    <d v="2019-05-12T00:00:00"/>
    <s v="1st July,2019"/>
    <d v="2019-07-01T00:00:00"/>
    <s v="Mandina Dionice Mulwa"/>
    <s v="Male"/>
    <s v="99999"/>
    <s v="254727443724"/>
    <s v="727443724"/>
    <s v=""/>
    <s v="721443429"/>
    <n v="37.391680000000001"/>
    <n v="-1.8188899999999999"/>
    <s v="Makueni"/>
    <s v="Kaiti"/>
    <s v="Kilungu"/>
    <s v="Ndeini"/>
    <s v="8"/>
    <s v="Paul K Musyoka"/>
    <s v="Paul K Musyoka"/>
    <s v="729331261"/>
    <s v="Informal Business"/>
    <x v="1"/>
  </r>
  <r>
    <s v="VPA6"/>
    <s v="KE-KER-1906-25379"/>
    <x v="1"/>
    <s v=""/>
    <s v="3rd August,2018"/>
    <d v="2018-08-03T00:00:00"/>
    <s v="30th June,2019"/>
    <d v="2019-06-30T00:00:00"/>
    <s v="Martha Kirui Cherugut"/>
    <s v="Female"/>
    <s v="13035921"/>
    <s v="254741894766"/>
    <s v="2.55E+11"/>
    <s v=""/>
    <s v="2.55E+11"/>
    <n v="35.385533000000002"/>
    <n v="-0.12632699999999999"/>
    <s v="Kericho"/>
    <s v="Kipkelion West"/>
    <s v="Kipteris"/>
    <s v="Kipteres"/>
    <s v="4"/>
    <s v="Benjamin Birgen"/>
    <s v="Null"/>
    <s v=""/>
    <s v="Informal Business"/>
    <x v="1"/>
  </r>
  <r>
    <s v="VPA6"/>
    <s v="KE-KIA-1903-25756"/>
    <x v="1"/>
    <s v=""/>
    <s v="26th February,2019"/>
    <d v="2019-02-26T00:00:00"/>
    <s v="14th March,2019"/>
    <d v="2019-03-14T00:00:00"/>
    <s v="Njoroge Patrick Mburu"/>
    <s v="Male"/>
    <s v="3118794"/>
    <s v="0726313540"/>
    <s v="726313540"/>
    <s v=""/>
    <s v="707289785"/>
    <n v="36.774869000000002"/>
    <n v="-0.923207"/>
    <s v="Kiambu"/>
    <s v="Gatundu South"/>
    <s v="Karatu"/>
    <s v="Kuria"/>
    <s v="12"/>
    <s v="Kensam Constructor"/>
    <s v="Pius Wainaina"/>
    <s v="743066409"/>
    <s v="Informal Business"/>
    <x v="0"/>
  </r>
  <r>
    <s v="VPA6"/>
    <s v="KE-KIA-1905-25755"/>
    <x v="1"/>
    <s v=""/>
    <s v="8th May,2019"/>
    <d v="2019-05-08T00:00:00"/>
    <s v="25th May,2019"/>
    <d v="2019-05-25T00:00:00"/>
    <s v="Kinuthia Mary Nyambura"/>
    <s v="Female"/>
    <s v="5702201"/>
    <s v="254713046207"/>
    <s v="2.55E+11"/>
    <s v=""/>
    <s v=""/>
    <n v="36.785614000000002"/>
    <n v="-0.93879699999999999"/>
    <s v="Kiambu"/>
    <s v="Gatundu South"/>
    <s v="Karatu"/>
    <s v="Sununiki"/>
    <s v="12"/>
    <s v="Kensam Constructor"/>
    <s v="Pius Wainaina"/>
    <s v="743066409"/>
    <s v="Informal Business"/>
    <x v="0"/>
  </r>
  <r>
    <s v="VPA6"/>
    <s v="KE-MAC-1907-26733"/>
    <x v="1"/>
    <s v=""/>
    <s v="8th July,2019"/>
    <d v="2019-07-08T00:00:00"/>
    <s v="8th July,2019"/>
    <d v="2019-07-08T00:00:00"/>
    <s v="Mutuku Kevin Josphat"/>
    <s v="Male"/>
    <n v="99999"/>
    <s v="254725238432"/>
    <s v="2.55E+11"/>
    <s v=""/>
    <s v="2.55E+11"/>
    <n v="37.491332"/>
    <n v="-1.1577869999999999"/>
    <s v="Machakos"/>
    <s v="Yatta"/>
    <s v="Yatta"/>
    <s v="Kiniu"/>
    <s v="12"/>
    <s v="Peter Kiniu"/>
    <s v="Peter Kiniu"/>
    <s v="724261558"/>
    <s v="Informal Business"/>
    <x v="1"/>
  </r>
  <r>
    <s v="VPA6"/>
    <s v="KE-THA-1906-25707"/>
    <x v="1"/>
    <s v=""/>
    <s v="5th June,2019"/>
    <d v="2019-06-05T00:00:00"/>
    <s v="25th June,2019"/>
    <d v="2019-06-25T00:00:00"/>
    <s v="Ruguru Charles Idah"/>
    <s v="Female"/>
    <s v="63001228"/>
    <s v="0724470235"/>
    <s v="724470235"/>
    <s v=""/>
    <s v="701300691"/>
    <n v="37.598793000000001"/>
    <n v="-0.221943"/>
    <s v="Tharaka-Nithi"/>
    <s v="Maara"/>
    <s v="Chogoria"/>
    <s v="Giachaguara"/>
    <s v="8"/>
    <s v="Gilbert Mugendi"/>
    <s v="Gilbert  Mugendi"/>
    <s v="720829834"/>
    <s v="Informal Business"/>
    <x v="0"/>
  </r>
  <r>
    <s v="VPA6"/>
    <s v="KE-NYE-1907-27452"/>
    <x v="0"/>
    <s v="Under Verification"/>
    <s v="8th July,2019"/>
    <d v="2019-07-08T00:00:00"/>
    <s v="8th July,2019"/>
    <d v="2019-07-08T00:00:00"/>
    <s v="Mucheke Salome Wairimu"/>
    <s v="Female"/>
    <s v="11128502"/>
    <s v="723923494"/>
    <s v="725666599"/>
    <s v=""/>
    <s v="723923494"/>
    <n v="36.892878000000003"/>
    <n v="-0.57771300000000003"/>
    <s v="Nyeri"/>
    <s v="Othaya"/>
    <s v="Othaya"/>
    <s v="Kariko"/>
    <n v="8"/>
    <s v="Simon Kuira"/>
    <s v="Simon Kuira"/>
    <s v="703796534"/>
    <s v="Informal Business"/>
    <x v="1"/>
  </r>
  <r>
    <s v="VPA6"/>
    <s v="KE-NYE-1907-27451"/>
    <x v="1"/>
    <s v=""/>
    <s v="15th July,2019"/>
    <d v="2019-07-15T00:00:00"/>
    <s v="15th July,2019"/>
    <d v="2019-07-15T00:00:00"/>
    <s v="Wachira Andrew Kibe"/>
    <s v="Male"/>
    <s v="1389719"/>
    <s v="0721659030"/>
    <s v="721659030"/>
    <s v=""/>
    <s v="722570414"/>
    <n v="36.893892000000001"/>
    <n v="-0.57755999999999996"/>
    <s v="Nyeri"/>
    <s v="Othaya"/>
    <s v="Othaya"/>
    <s v="Kariko"/>
    <s v="8"/>
    <s v="Simon Kuira"/>
    <s v="Simon Kuira"/>
    <s v="703796534"/>
    <s v="Informal Business"/>
    <x v="1"/>
  </r>
  <r>
    <s v="VPA6"/>
    <s v="KE-NYE-1907-27453"/>
    <x v="0"/>
    <s v="Non Compliant"/>
    <s v="16th July,2019"/>
    <d v="2019-07-16T00:00:00"/>
    <s v="16th July,2019"/>
    <d v="2019-07-16T00:00:00"/>
    <s v="Wachira Christina Gacambi"/>
    <s v="Female"/>
    <s v="5559062"/>
    <s v="721638300"/>
    <s v="721638300"/>
    <s v=""/>
    <s v="720139389"/>
    <n v="36.894736999999999"/>
    <n v="-0.57834300000000005"/>
    <s v="Nyeri"/>
    <s v="Othaya"/>
    <s v="Othaya"/>
    <s v="Kariko"/>
    <n v="8"/>
    <s v="Simon Kuira"/>
    <s v="Simon Kuira"/>
    <s v="703796534"/>
    <s v="Informal Business"/>
    <x v="1"/>
  </r>
  <r>
    <s v="VPA6"/>
    <s v="KE-NYE-1907-27454"/>
    <x v="0"/>
    <s v="Non Compliant"/>
    <s v="16th July,2019"/>
    <d v="2019-07-16T00:00:00"/>
    <s v="16th July,2019"/>
    <d v="2019-07-16T00:00:00"/>
    <s v="Kibera Haron Waruiru"/>
    <s v="Male"/>
    <s v="14688913"/>
    <s v="713311435"/>
    <s v="713311435"/>
    <s v=""/>
    <s v="737715245"/>
    <n v="36.905112000000003"/>
    <n v="-0.57986000000000004"/>
    <s v="Nyeri"/>
    <s v="Othaya"/>
    <s v="Othaya"/>
    <s v="Kagongo"/>
    <n v="8"/>
    <s v="Simon Kuira"/>
    <s v="Simon Kuira"/>
    <s v="703796534"/>
    <s v="Informal Business"/>
    <x v="1"/>
  </r>
  <r>
    <s v="VPA6"/>
    <s v="KE-NYE-1907-27455"/>
    <x v="0"/>
    <s v="Under Verification"/>
    <s v="16th July,2019"/>
    <d v="2019-07-16T00:00:00"/>
    <s v="16th July,2019"/>
    <d v="2019-07-16T00:00:00"/>
    <s v="Waruiru Florence Wanjiku"/>
    <s v="Female"/>
    <s v="1835102"/>
    <s v="727878806"/>
    <s v="723007387"/>
    <s v=""/>
    <s v="713311435"/>
    <n v="36.904122999999998"/>
    <n v="-0.57973799999999998"/>
    <s v="Nyeri"/>
    <s v="Othaya"/>
    <s v="Othaya"/>
    <s v="Kagongo"/>
    <n v="8"/>
    <s v="Simon Kuira"/>
    <s v="Simon Kuira"/>
    <s v="703796534"/>
    <s v="Informal Business"/>
    <x v="1"/>
  </r>
  <r>
    <s v="VPA6"/>
    <s v="KE-BAR-1907-26085"/>
    <x v="1"/>
    <s v=""/>
    <s v="6th May,2019"/>
    <d v="2019-05-06T00:00:00"/>
    <s v="17th July,2019"/>
    <d v="2019-07-17T00:00:00"/>
    <s v="Tanui Anthony K"/>
    <s v="Male"/>
    <s v="12345678"/>
    <s v="+254722396751"/>
    <s v="722396751"/>
    <s v=""/>
    <s v=""/>
    <n v="35.881270999999998"/>
    <n v="0.11854000000000001"/>
    <s v="Baringo"/>
    <s v="Mogotio"/>
    <s v="Emining"/>
    <s v="Tilatilie"/>
    <s v="10"/>
    <s v="Daniel Bartilol"/>
    <s v="Daniel Bartilol"/>
    <s v="724427455"/>
    <s v="Informal Business"/>
    <x v="1"/>
  </r>
  <r>
    <s v="VPA6"/>
    <s v="KE-MUR-1907-27154"/>
    <x v="1"/>
    <s v=""/>
    <s v="18th May,2019"/>
    <d v="2019-05-18T00:00:00"/>
    <s v="2nd July,2019"/>
    <d v="2019-07-02T00:00:00"/>
    <s v="Juma Lucy Wairimu"/>
    <s v="Female"/>
    <s v="99999"/>
    <s v="723803924"/>
    <s v="723803924"/>
    <s v=""/>
    <s v=""/>
    <n v="36.967092000000001"/>
    <n v="-0.66648399999999997"/>
    <s v="Murang'a"/>
    <s v="Mathioya"/>
    <s v="Mathioya"/>
    <s v="Mihuti"/>
    <s v="6"/>
    <s v="Francis Kamande"/>
    <s v="Francis Kamande"/>
    <s v="724394699"/>
    <s v="Informal Business"/>
    <x v="1"/>
  </r>
  <r>
    <s v="VPA6"/>
    <s v="KE-KIA-1905-27631"/>
    <x v="1"/>
    <s v=""/>
    <s v="10th May,2019"/>
    <d v="2019-05-10T00:00:00"/>
    <s v="23rd May,2019"/>
    <d v="2019-05-23T00:00:00"/>
    <s v="Mwago Arthur Kimani"/>
    <s v="Male"/>
    <s v="7216478"/>
    <s v="254729258388"/>
    <s v="2.55E+11"/>
    <s v=""/>
    <s v="2.55E+11"/>
    <n v="36.815072000000001"/>
    <n v="-0.89625999999999995"/>
    <s v="Kiambu"/>
    <s v="Gatundu North"/>
    <s v="Ndarugu"/>
    <s v="Gakoe"/>
    <s v="10"/>
    <s v="Eric Muthii Mugo"/>
    <s v="Null"/>
    <s v=""/>
    <s v="Informal Business"/>
    <x v="0"/>
  </r>
  <r>
    <s v="VPA6"/>
    <s v="KE-KIR-1907-27146"/>
    <x v="0"/>
    <s v="Under Verification"/>
    <s v="22nd June,2019"/>
    <d v="2019-06-22T00:00:00"/>
    <s v="23rd July,2019"/>
    <d v="2019-07-23T00:00:00"/>
    <s v="Gituto Francis Wandeto"/>
    <s v="Male"/>
    <s v="3129911"/>
    <s v="0722318590"/>
    <s v="722318590"/>
    <s v=""/>
    <s v="715437558"/>
    <n v="37.273521000000002"/>
    <n v="-0.43568899999999999"/>
    <s v="Kirinyaga"/>
    <s v="Kerugoya/Kutus"/>
    <s v="Mbeti"/>
    <s v="Kianjogu"/>
    <s v="8"/>
    <s v="Laban Mwaniki"/>
    <s v="Laban Mwaniki"/>
    <s v=""/>
    <s v="Informal Business"/>
    <x v="0"/>
  </r>
  <r>
    <s v="VPA6"/>
    <s v="KE-THA-1907-25708"/>
    <x v="1"/>
    <s v=""/>
    <s v="23rd May,2019"/>
    <d v="2019-05-23T00:00:00"/>
    <s v="10th July,2019"/>
    <d v="2019-07-10T00:00:00"/>
    <s v="Kaari Kiruja Caroline"/>
    <s v="Female"/>
    <s v="255301"/>
    <s v="254722452677"/>
    <s v="722452677"/>
    <s v=""/>
    <s v="722452677"/>
    <n v="37.687851999999999"/>
    <n v="-0.239232"/>
    <s v="Tharaka-Nithi"/>
    <s v="Maara"/>
    <s v="Kariakomo"/>
    <s v="Ithai"/>
    <s v="8"/>
    <s v="Gilbert Mugendi"/>
    <s v="Gilbert Mugendi"/>
    <s v="720829834"/>
    <s v="Informal Business"/>
    <x v="1"/>
  </r>
  <r>
    <s v="VPA6"/>
    <s v="KE-KIS-1904-26351"/>
    <x v="1"/>
    <s v=""/>
    <s v="20th November,2018"/>
    <d v="2018-11-20T00:00:00"/>
    <s v="1st April,2019"/>
    <d v="2019-04-01T00:00:00"/>
    <s v="Joseph Odhiambo Owino"/>
    <s v="Male"/>
    <s v="21740823"/>
    <s v="722112219"/>
    <s v="722112219"/>
    <s v=""/>
    <s v="722112219"/>
    <n v="35.036917000000003"/>
    <n v="-0.14155499999999999"/>
    <s v="Kisumu"/>
    <s v="Nyando"/>
    <s v="Nyando"/>
    <s v="Ogwedhi"/>
    <n v="10"/>
    <s v="Laban Okeyo"/>
    <s v="Kbp Trainees"/>
    <s v="725138950"/>
    <s v="Informal Business"/>
    <x v="1"/>
  </r>
  <r>
    <s v="VPA6"/>
    <s v="KE-MUR-1907-27163"/>
    <x v="1"/>
    <s v=""/>
    <s v="29th June,2019"/>
    <d v="2019-06-29T00:00:00"/>
    <s v="27th July,2019"/>
    <d v="2019-07-27T00:00:00"/>
    <s v="Njihia James Mwangi"/>
    <s v="Male"/>
    <s v="2010048"/>
    <s v="254722309664"/>
    <s v="722309664"/>
    <s v=""/>
    <s v="722596970"/>
    <n v="36.932228000000002"/>
    <n v="-0.85712200000000005"/>
    <s v="Murang'a"/>
    <s v="Kandara"/>
    <s v="Mungaria"/>
    <s v="Kimatheri"/>
    <s v="6"/>
    <s v="Washington Mwangi"/>
    <s v="Washington Mwangi Muinuki"/>
    <s v="725344246"/>
    <s v="Informal Business"/>
    <x v="0"/>
  </r>
  <r>
    <s v="VPA6"/>
    <s v="KE-MUR-1906-27162"/>
    <x v="1"/>
    <s v=""/>
    <s v="29th April,2019"/>
    <d v="2019-04-29T00:00:00"/>
    <s v="10th June,2019"/>
    <d v="2019-06-10T00:00:00"/>
    <s v="Mwangi Josphat Maina"/>
    <s v="Male"/>
    <s v="99999"/>
    <s v="0727316079"/>
    <s v="727316079"/>
    <s v=""/>
    <s v="707513448"/>
    <n v="37.099088000000002"/>
    <n v="-0.75793600000000005"/>
    <s v="Murang'a"/>
    <s v="Kahuro"/>
    <s v="Gatundu"/>
    <s v="Muchunguca"/>
    <s v="10"/>
    <s v="Geoffrey Ndua Mbugua"/>
    <s v="Geoffrey Ndua"/>
    <s v="724608147"/>
    <s v="Informal Business"/>
    <x v="0"/>
  </r>
  <r>
    <s v="VPA6"/>
    <s v="KE-NAK-1907-27655"/>
    <x v="1"/>
    <s v=""/>
    <s v="15th July,2019"/>
    <d v="2019-07-15T00:00:00"/>
    <s v="27th July,2019"/>
    <d v="2019-07-27T00:00:00"/>
    <s v="Martha Ngure Ndinda"/>
    <s v="Female"/>
    <s v="2397262"/>
    <s v="254722955561"/>
    <s v="2.55E+11"/>
    <s v=""/>
    <s v=""/>
    <n v="36.148409999999998"/>
    <n v="-0.22425999999999999"/>
    <s v="Nakuru"/>
    <s v="Nakuru Town"/>
    <s v="Maili Sita"/>
    <s v="Kwa Amos"/>
    <s v="8"/>
    <s v="Peter Mutanga"/>
    <s v="Peter Mutang'a Goko"/>
    <s v="723421713"/>
    <s v="Informal Business"/>
    <x v="0"/>
  </r>
  <r>
    <s v="VPA6"/>
    <s v="KE-KIR-1907-27148"/>
    <x v="1"/>
    <s v=""/>
    <s v="26th April,2019"/>
    <d v="2019-04-26T00:00:00"/>
    <s v="26th July,2019"/>
    <d v="2019-07-26T00:00:00"/>
    <s v="Kabaya Charles Maina"/>
    <s v="Male"/>
    <s v="9717188"/>
    <s v="0721435407"/>
    <s v="721435407"/>
    <s v=""/>
    <s v="726971773"/>
    <n v="37.238196000000002"/>
    <n v="-0.55152599999999996"/>
    <s v="Kirinyaga"/>
    <s v="Sagana"/>
    <s v="Gitako"/>
    <s v="Baricho"/>
    <s v="6"/>
    <s v="Nicholas Kimenyi"/>
    <s v="Nicholas Gichura Kimenyi"/>
    <s v=""/>
    <s v="Informal Business"/>
    <x v="1"/>
  </r>
  <r>
    <s v="VPA6"/>
    <s v="KE-KIR-1904-27142"/>
    <x v="1"/>
    <s v=""/>
    <s v="15th February,2019"/>
    <d v="2019-02-15T00:00:00"/>
    <s v="6th April,2019"/>
    <d v="2019-04-06T00:00:00"/>
    <s v="Eliud Naftary Mwangi"/>
    <s v="Male"/>
    <s v="1012779"/>
    <s v="254722221901"/>
    <s v="2.55E+11"/>
    <s v=""/>
    <s v="2.55E+11"/>
    <n v="37.189706000000001"/>
    <n v="-0.57447000000000004"/>
    <s v="Kirinyaga"/>
    <s v="Sagana"/>
    <s v="Ndia"/>
    <s v="Nyamuge"/>
    <s v="12"/>
    <s v="Zablon Kimindio Kibara"/>
    <s v="Zablon Kimindo Kibara"/>
    <s v="726350010"/>
    <s v="Informal Business"/>
    <x v="1"/>
  </r>
  <r>
    <s v="VPA6"/>
    <s v="KE-NAN-1908-25652"/>
    <x v="1"/>
    <s v=""/>
    <s v="2nd July,2019"/>
    <d v="2019-07-02T00:00:00"/>
    <s v="4th August,2019"/>
    <d v="2019-08-04T00:00:00"/>
    <s v="Birgen Margaret"/>
    <s v="Female"/>
    <s v="28925956"/>
    <s v="0725271966"/>
    <s v="725271966"/>
    <s v=""/>
    <s v="733606473"/>
    <n v="35.150987999999998"/>
    <n v="0.3271"/>
    <s v="Nandi"/>
    <s v="Tinderet"/>
    <s v="Tebeson"/>
    <s v="Tebeson"/>
    <s v="6"/>
    <s v="John Bett"/>
    <s v="John Bett"/>
    <s v="727402779"/>
    <s v="Informal Business"/>
    <x v="1"/>
  </r>
  <r>
    <s v="VPA6"/>
    <s v="KE-KIA-1908-26804"/>
    <x v="1"/>
    <s v=""/>
    <s v="5th August,2019"/>
    <d v="2019-08-05T00:00:00"/>
    <s v="5th August,2019"/>
    <d v="2019-08-05T00:00:00"/>
    <s v="Kimani Stanley Kiaria"/>
    <s v="Male"/>
    <s v="795077"/>
    <s v="254720124276"/>
    <s v="2.55E+11"/>
    <s v=""/>
    <s v="2.55E+11"/>
    <n v="36.848424999999999"/>
    <n v="-0.95336799999999999"/>
    <s v="Kiambu"/>
    <s v="Gatundu South"/>
    <s v="Ruburi"/>
    <s v="Mbogoro"/>
    <s v="12"/>
    <s v="Maurice Kinuthia Wangui"/>
    <s v="Maurice Kinuthia Wangui"/>
    <s v="713376894"/>
    <s v="Informal Business"/>
    <x v="0"/>
  </r>
  <r>
    <s v="VPA6"/>
    <s v="KE-NAN-1908-25649"/>
    <x v="1"/>
    <s v=""/>
    <s v="23rd March,2019"/>
    <d v="2019-03-23T00:00:00"/>
    <s v="7th August,2019"/>
    <d v="2019-08-07T00:00:00"/>
    <s v="Alice Mutai Jeptoo"/>
    <s v="Female"/>
    <s v="28708535"/>
    <s v="254717898223"/>
    <s v="2.55E+11"/>
    <s v=""/>
    <s v="2.55E+11"/>
    <n v="35.283692000000002"/>
    <n v="6.3591999999999996E-2"/>
    <s v="Nandi"/>
    <s v="Tinderet"/>
    <s v="Songhor/Soba"/>
    <s v="Setek"/>
    <s v="4"/>
    <s v="Purity Chepkosgei"/>
    <s v="Purity Chepkosgei"/>
    <s v="712068557"/>
    <s v="Informal Business"/>
    <x v="1"/>
  </r>
  <r>
    <s v="VPA6"/>
    <s v="KE-KAJ-1906-28717"/>
    <x v="0"/>
    <s v="Grievance"/>
    <s v="13th May,2019"/>
    <d v="2019-05-13T00:00:00"/>
    <s v="28th June,2019"/>
    <d v="2019-06-28T00:00:00"/>
    <s v="Lesinet Kennedy"/>
    <s v="Male"/>
    <s v="99999"/>
    <s v="728852515"/>
    <s v="2.55E+11"/>
    <s v=""/>
    <s v=""/>
    <n v="37.464167000000003"/>
    <n v="-2.919683"/>
    <s v="Kajiado"/>
    <s v="Loitokitok"/>
    <s v="Loitokitok"/>
    <s v="Rongai"/>
    <n v="10"/>
    <s v="Justus Inyasi Makipa"/>
    <s v="Justus Inyasi Makipa"/>
    <s v="726850906"/>
    <s v="Informal Business"/>
    <x v="0"/>
  </r>
  <r>
    <s v="VPA6"/>
    <s v="KE-MAK-1908-27788"/>
    <x v="1"/>
    <s v=""/>
    <s v="11th August,2019"/>
    <d v="2019-08-11T00:00:00"/>
    <s v="11th August,2019"/>
    <d v="2019-08-11T00:00:00"/>
    <s v="Mutava Cosmus Mutinda"/>
    <s v="Male"/>
    <s v="99999"/>
    <s v="254722713129"/>
    <s v="2.55E+11"/>
    <s v=""/>
    <s v="2.55E+11"/>
    <n v="37.626187000000002"/>
    <n v="-1.7823359999999999"/>
    <s v="Makueni"/>
    <s v="Mbooni"/>
    <s v="Mbimbini"/>
    <s v="Uviluni"/>
    <s v="12"/>
    <s v="John Chege Nyingi"/>
    <s v="John Chege Nyingi"/>
    <s v="723321416"/>
    <s v="Informal Business"/>
    <x v="0"/>
  </r>
  <r>
    <s v="VPA6"/>
    <s v="KE-KAJ-1905-27860"/>
    <x v="0"/>
    <s v="Grievance"/>
    <s v="28th March,2019"/>
    <d v="2019-03-28T00:00:00"/>
    <s v="15th May,2019"/>
    <d v="2019-05-15T00:00:00"/>
    <s v="Kuruta Bernard"/>
    <s v="Male"/>
    <s v="99999"/>
    <s v="254727825935"/>
    <s v="2.55E+11"/>
    <s v=""/>
    <s v=""/>
    <n v="37.582841999999999"/>
    <n v="-2.9020250000000001"/>
    <s v="Kajiado"/>
    <s v="Loitokitok"/>
    <s v="Loitokitok"/>
    <s v="Inkisanjani"/>
    <s v="12"/>
    <s v="Justus Inyasi Makipa"/>
    <s v="Justus Inyasi Makipa"/>
    <s v="726850906"/>
    <s v="Informal Business"/>
    <x v="0"/>
  </r>
  <r>
    <s v="VPA6"/>
    <s v="KE-KIA-1908-26823"/>
    <x v="1"/>
    <s v=""/>
    <s v="12th August,2019"/>
    <d v="2019-08-12T00:00:00"/>
    <s v="12th August,2019"/>
    <d v="2019-08-12T00:00:00"/>
    <s v="Kamau David"/>
    <s v="Male"/>
    <s v="32003071"/>
    <s v="254722464152"/>
    <s v="2.55E+11"/>
    <s v=""/>
    <s v=""/>
    <n v="37.043734999999998"/>
    <n v="-1.03894"/>
    <s v="Kiambu"/>
    <s v="Thika West"/>
    <s v="Thika"/>
    <s v="Ngoigwa"/>
    <s v="12"/>
    <s v="Maurice Kinuthia Wangui"/>
    <s v="Maurice Kinuthia Wangui"/>
    <s v="713376894"/>
    <s v="Informal Business"/>
    <x v="0"/>
  </r>
  <r>
    <s v="VPA6"/>
    <s v="KE-KIA-1907-27639"/>
    <x v="1"/>
    <s v=""/>
    <s v="14th July,2019"/>
    <d v="2019-07-14T00:00:00"/>
    <s v="27th July,2019"/>
    <d v="2019-07-27T00:00:00"/>
    <s v="Gachiengo Dancan"/>
    <s v="Male"/>
    <s v="99999"/>
    <s v="254721751600"/>
    <s v="2.55E+11"/>
    <s v=""/>
    <s v=""/>
    <n v="36.841819000000001"/>
    <n v="-1.157713"/>
    <s v="Kiambu"/>
    <s v="Kiambu"/>
    <s v="Riabai"/>
    <s v="Raibai"/>
    <s v="12"/>
    <s v="Geoffrey Ndua Mbugua"/>
    <s v="Simon Mbocua"/>
    <s v="7267647443"/>
    <s v="Informal Business"/>
    <x v="0"/>
  </r>
  <r>
    <s v="VPA6"/>
    <s v="KE-KIA-1907-27638"/>
    <x v="1"/>
    <s v=""/>
    <s v="13th July,2019"/>
    <d v="2019-07-13T00:00:00"/>
    <s v="25th July,2019"/>
    <d v="2019-07-25T00:00:00"/>
    <s v="Thiga Joseph Mburu"/>
    <s v="Female"/>
    <s v="30014560"/>
    <s v="254722883762"/>
    <s v="2.55E+11"/>
    <s v=""/>
    <s v="2.55E+11"/>
    <n v="36.674084000000001"/>
    <n v="-1.2025239999999999"/>
    <s v="Kiambu"/>
    <s v="Kikuyu"/>
    <s v="Muguga"/>
    <s v="Universal"/>
    <s v="8"/>
    <s v="Blue Frame"/>
    <s v="Willy Kauni"/>
    <s v="726841650"/>
    <s v="Informal Business"/>
    <x v="1"/>
  </r>
  <r>
    <s v="VPA6"/>
    <s v="KE-KAJ-1908-28716"/>
    <x v="1"/>
    <s v=""/>
    <s v="14th July,2019"/>
    <d v="2019-07-14T00:00:00"/>
    <s v="8th August,2019"/>
    <d v="2019-08-08T00:00:00"/>
    <s v="Agatha Kiilu"/>
    <s v="Female"/>
    <s v="99999"/>
    <s v="719534703"/>
    <s v="719534703"/>
    <s v=""/>
    <s v=""/>
    <n v="37.117274000000002"/>
    <n v="-2.065226"/>
    <s v="Kajiado"/>
    <s v="Kajiado East"/>
    <s v="Mashuuru"/>
    <s v="Entepesi"/>
    <n v="8"/>
    <s v="Mulonzya Mwanthi"/>
    <s v="Emmanuel Mulonzya Kitui"/>
    <s v="714999851"/>
    <s v="Informal Business"/>
    <x v="0"/>
  </r>
  <r>
    <s v="VPA6"/>
    <s v="KE-KIR-1908-0"/>
    <x v="0"/>
    <s v="Non Compliant"/>
    <s v="15th May,2019"/>
    <d v="2019-05-15T00:00:00"/>
    <s v="15th August,2019"/>
    <d v="2019-08-15T00:00:00"/>
    <s v="Githae Antony Munene."/>
    <s v="Male"/>
    <s v="99999"/>
    <s v="254722587108"/>
    <s v="2.55E+11"/>
    <s v=""/>
    <s v="2.55E+11"/>
    <n v="37.243440999999997"/>
    <n v="-0.57377800000000001"/>
    <s v="Kirinyaga"/>
    <s v="Sagana"/>
    <s v="Mwerua"/>
    <s v="Baricho"/>
    <s v="6"/>
    <s v="Nicholas Kimenyi"/>
    <s v="Nicholas Gichura Kimenyi"/>
    <s v=""/>
    <s v="Informal Business"/>
    <x v="1"/>
  </r>
  <r>
    <s v="VPA6"/>
    <s v="KE-MUR-1907-27164"/>
    <x v="1"/>
    <s v=""/>
    <s v="3rd June,2019"/>
    <d v="2019-06-03T00:00:00"/>
    <s v="27th July,2019"/>
    <d v="2019-07-27T00:00:00"/>
    <s v="Nganga John Kamau"/>
    <s v="Male"/>
    <s v="14727571"/>
    <s v="254728459369"/>
    <s v="728459369"/>
    <s v=""/>
    <s v="715062059"/>
    <n v="36.937710000000003"/>
    <n v="-0.85046699999999997"/>
    <s v="Murang'a"/>
    <s v="Kandara"/>
    <s v="Kandara"/>
    <s v="Mukangu"/>
    <s v="12"/>
    <s v="Washington Mwangi"/>
    <s v="Washington Mwangi Muinuki"/>
    <s v="725344246"/>
    <s v="Informal Business"/>
    <x v="0"/>
  </r>
  <r>
    <s v="VPA6"/>
    <s v="KE-KER-1908-25315"/>
    <x v="1"/>
    <s v=""/>
    <s v="16th May,2019"/>
    <d v="2019-05-16T00:00:00"/>
    <s v="17th August,2019"/>
    <d v="2019-08-17T00:00:00"/>
    <s v="Rotich Simon"/>
    <s v="Male"/>
    <s v="24141987"/>
    <s v="254720469425"/>
    <s v="720469425"/>
    <s v=""/>
    <s v=""/>
    <n v="35.186366"/>
    <n v="-0.544516"/>
    <s v="Kericho"/>
    <s v="Bureti"/>
    <s v="Kusumek"/>
    <s v="Kapsenetwet"/>
    <n v="15"/>
    <s v="Philip Kurgat"/>
    <s v="Kurgat"/>
    <s v="726616639"/>
    <s v="Informal Business"/>
    <x v="1"/>
  </r>
  <r>
    <s v="VPA6"/>
    <s v="KE-KIA-1908-27640"/>
    <x v="1"/>
    <s v=""/>
    <s v="29th July,2019"/>
    <d v="2019-07-29T00:00:00"/>
    <s v="8th August,2019"/>
    <d v="2019-08-08T00:00:00"/>
    <s v="Gachumi Virginia Wanjiru"/>
    <s v="Female"/>
    <s v="4326723"/>
    <s v="254713870384"/>
    <s v="2.55E+11"/>
    <s v=""/>
    <s v="2.55E+11"/>
    <n v="36.818570000000001"/>
    <n v="-0.98091300000000003"/>
    <s v="Kiambu"/>
    <s v="Gatundu South"/>
    <s v="Gatundu"/>
    <s v="Gatahi"/>
    <s v="8"/>
    <s v="Geoffrey K Gitau"/>
    <s v="Geoffrey K Gitau"/>
    <s v="714881763"/>
    <s v="Informal Business"/>
    <x v="0"/>
  </r>
  <r>
    <s v="VPA6"/>
    <s v="KE-KIR-1908-25414"/>
    <x v="1"/>
    <s v=""/>
    <s v="17th July,2019"/>
    <d v="2019-07-17T00:00:00"/>
    <s v="17th August,2019"/>
    <d v="2019-08-17T00:00:00"/>
    <s v="Muthii Catherine Wanjira"/>
    <s v="Female"/>
    <s v="99999"/>
    <s v="722478129"/>
    <s v="2.55E+11"/>
    <s v=""/>
    <s v=""/>
    <n v="37.244067000000001"/>
    <n v="-0.51484200000000002"/>
    <s v="Kirinyaga"/>
    <s v="Kerugoya/Kutus"/>
    <s v="Mutira South"/>
    <s v="Giagitogo"/>
    <n v="6"/>
    <s v="Eric Muthii Mugo"/>
    <s v="Eric Muthii Mugo"/>
    <s v=""/>
    <s v="Informal Business"/>
    <x v="0"/>
  </r>
  <r>
    <s v="VPA6"/>
    <s v="KE-NAN-1908-25182"/>
    <x v="1"/>
    <s v=""/>
    <s v="8th July,2019"/>
    <d v="2019-07-08T00:00:00"/>
    <s v="19th August,2019"/>
    <d v="2019-08-19T00:00:00"/>
    <s v="Korir Joseph"/>
    <s v="Male"/>
    <s v="14692511"/>
    <s v="254725264405"/>
    <s v="2.55E+11"/>
    <s v=""/>
    <s v="2.55E+11"/>
    <n v="35.146991999999997"/>
    <n v="0.15583"/>
    <s v="Nandi"/>
    <s v="Nandi Central"/>
    <s v="Kipsigak"/>
    <s v="Kerugo"/>
    <s v="8"/>
    <s v="John Bett"/>
    <s v="John Bett"/>
    <s v="727402779"/>
    <s v="Informal Business"/>
    <x v="1"/>
  </r>
  <r>
    <s v="VPA6"/>
    <s v="KE-TAI-1908-25721"/>
    <x v="1"/>
    <s v=""/>
    <s v="20th May,2019"/>
    <d v="2019-05-20T00:00:00"/>
    <s v="21st August,2019"/>
    <d v="2019-08-21T00:00:00"/>
    <s v="Mcharo Darius Mwashigadi"/>
    <s v="Male"/>
    <s v="5809635"/>
    <s v="254722684747"/>
    <s v="2.55E+11"/>
    <s v=""/>
    <s v="2.55E+11"/>
    <n v="38.318243000000002"/>
    <n v="-3.4944600000000001"/>
    <s v="Taita/Taveta"/>
    <s v="Mwatate"/>
    <s v="Mwachabo"/>
    <s v="Kighala"/>
    <s v="8"/>
    <s v="Stephen Nyange"/>
    <s v="Stephen Nyange"/>
    <s v="254710865305"/>
    <s v="Informal Business"/>
    <x v="0"/>
  </r>
  <r>
    <s v="VPA6"/>
    <s v="KE-TAI-1908-25722"/>
    <x v="1"/>
    <s v=""/>
    <s v="21st June,2019"/>
    <d v="2019-06-21T00:00:00"/>
    <s v="21st August,2019"/>
    <d v="2019-08-21T00:00:00"/>
    <s v="Mwakishiki Mercy Sanguli"/>
    <s v="Female"/>
    <s v="10843691"/>
    <s v="254723437699"/>
    <s v="2.55E+11"/>
    <s v=""/>
    <s v=""/>
    <n v="38.563043"/>
    <n v="-3.392792"/>
    <s v="Taita/Taveta"/>
    <s v="Mwatate"/>
    <s v="Kidaya Ngerenyi"/>
    <s v="Solome"/>
    <s v="6"/>
    <s v="Stephen Nyange"/>
    <s v="Stephen Nyange"/>
    <s v="710865305"/>
    <s v="Informal Business"/>
    <x v="0"/>
  </r>
  <r>
    <s v="VPA6"/>
    <s v="KE-KIR-1908-25413"/>
    <x v="1"/>
    <s v=""/>
    <s v="21st June,2019"/>
    <d v="2019-06-21T00:00:00"/>
    <s v="21st August,2019"/>
    <d v="2019-08-21T00:00:00"/>
    <s v="Kaguchi James Mwangi"/>
    <s v="Male"/>
    <s v="99999"/>
    <s v="254727487412"/>
    <s v="2.55E+11"/>
    <s v=""/>
    <s v="2.55E+11"/>
    <n v="37.228288999999997"/>
    <n v="-0.55464800000000003"/>
    <s v="Kirinyaga"/>
    <s v="Sagana"/>
    <s v="Mukure"/>
    <s v="Thiguku"/>
    <n v="6"/>
    <s v="Nicholas Kimenyi"/>
    <s v="Nicholas Gichura Kimenyi"/>
    <s v=""/>
    <s v="Informal Business"/>
    <x v="1"/>
  </r>
  <r>
    <s v="VPA6"/>
    <s v="KE-KIR-1908-25412"/>
    <x v="1"/>
    <s v=""/>
    <s v="21st June,2019"/>
    <d v="2019-06-21T00:00:00"/>
    <s v="21st August,2019"/>
    <d v="2019-08-21T00:00:00"/>
    <s v="Gichira Harrison Mureithi"/>
    <s v="Male"/>
    <s v="231569"/>
    <s v="0728450107"/>
    <s v="728450107"/>
    <s v=""/>
    <s v="722284172"/>
    <n v="37.236545999999997"/>
    <n v="-0.57391199999999998"/>
    <s v="Kirinyaga"/>
    <s v="Sagana"/>
    <s v="Mwerua"/>
    <s v="Kibate"/>
    <n v="6"/>
    <s v="Nicholas Kimenyi"/>
    <s v="Nicholas Gichura Kimenyi"/>
    <s v=""/>
    <s v="Informal Business"/>
    <x v="1"/>
  </r>
  <r>
    <s v="VPA6"/>
    <s v="KE-KER-1907-25363"/>
    <x v="1"/>
    <s v=""/>
    <s v="2nd April,2019"/>
    <d v="2019-04-02T00:00:00"/>
    <s v="20th July,2019"/>
    <d v="2019-07-20T00:00:00"/>
    <s v="Siongok Elizabeth Cherop"/>
    <s v="Female"/>
    <s v="7627188"/>
    <s v="254723901539"/>
    <s v="2.55E+11"/>
    <s v=""/>
    <s v=""/>
    <n v="35.388944000000002"/>
    <n v="-0.13242100000000001"/>
    <s v="Kericho"/>
    <s v="Kipkelion West"/>
    <s v="Kipteris"/>
    <s v="Kimugul"/>
    <s v="4"/>
    <s v="Benjamin Cheruiyot"/>
    <s v="Null"/>
    <s v=""/>
    <s v="Informal Business"/>
    <x v="1"/>
  </r>
  <r>
    <s v="VPA6"/>
    <s v="KE-KER-1906-25355"/>
    <x v="1"/>
    <s v=""/>
    <s v="30th November,2018"/>
    <d v="2018-11-30T00:00:00"/>
    <s v="15th June,2019"/>
    <d v="2019-06-15T00:00:00"/>
    <s v="Leah Sigei Cherotich"/>
    <s v="Female"/>
    <s v="21209795"/>
    <s v="254796257733"/>
    <s v="2.55E+11"/>
    <s v=""/>
    <s v=""/>
    <n v="35.385299000000003"/>
    <n v="-0.13595599999999999"/>
    <s v="Kericho"/>
    <s v="Kipkelion West"/>
    <s v="Kipteris"/>
    <s v="Kabngetuny"/>
    <s v="4"/>
    <s v="Benard Kirui"/>
    <s v="Benard Kirui"/>
    <s v=""/>
    <s v="Informal Business"/>
    <x v="1"/>
  </r>
  <r>
    <s v="VPA6"/>
    <s v="KE-KER-1907-25316"/>
    <x v="1"/>
    <s v=""/>
    <s v="28th August,2018"/>
    <d v="2018-08-28T00:00:00"/>
    <s v="25th July,2019"/>
    <d v="2019-07-25T00:00:00"/>
    <s v="Chelangat Mirriam"/>
    <s v="Female"/>
    <s v="20352620"/>
    <s v="254708009002"/>
    <s v="2.55E+11"/>
    <s v=""/>
    <s v="2.55E+11"/>
    <n v="35.387787000000003"/>
    <n v="-0.11973399999999999"/>
    <s v="Kericho"/>
    <s v="Kipkelion West"/>
    <s v="Kipteris"/>
    <s v="Kimugul"/>
    <s v="4"/>
    <s v="Geoffrey  Chumba"/>
    <s v="Geoffrey Chumba"/>
    <s v="727673784"/>
    <s v="Informal Business"/>
    <x v="1"/>
  </r>
  <r>
    <s v="VPA6"/>
    <s v="KE-KER-1908-25366"/>
    <x v="1"/>
    <s v=""/>
    <s v="24th March,2019"/>
    <d v="2019-03-24T00:00:00"/>
    <s v="10th August,2019"/>
    <d v="2019-08-10T00:00:00"/>
    <s v="Chebet Mercy"/>
    <s v="Female"/>
    <s v="25990951"/>
    <s v="254727790108"/>
    <s v="2.55E+11"/>
    <s v=""/>
    <s v=""/>
    <n v="35.388261"/>
    <n v="-0.11945600000000001"/>
    <s v="Kericho"/>
    <s v="Kipkelion West"/>
    <s v="Kipteris"/>
    <s v="Kimugul"/>
    <s v="4"/>
    <s v="Benjamin Cheruiyot"/>
    <s v="Benjamin Cheruiyot"/>
    <s v="710651470"/>
    <s v="Informal Business"/>
    <x v="1"/>
  </r>
  <r>
    <s v="VPA6"/>
    <s v="KE-KER-1906-24846"/>
    <x v="1"/>
    <s v=""/>
    <s v="23rd August,2018"/>
    <d v="2018-08-23T00:00:00"/>
    <s v="22nd June,2019"/>
    <d v="2019-06-22T00:00:00"/>
    <s v="Cherotich Bensive"/>
    <s v="Female"/>
    <s v="32508032"/>
    <s v="254726962798"/>
    <s v="2.55E+11"/>
    <s v=""/>
    <s v=""/>
    <n v="35.379688000000002"/>
    <n v="-0.14979200000000001"/>
    <s v="Kericho"/>
    <s v="Kipkelion West"/>
    <s v="Kipteris"/>
    <s v="Kolonget"/>
    <s v="4"/>
    <s v="Geoffrey  Chumba"/>
    <s v="Geoffrey Chumba"/>
    <s v="727673784"/>
    <s v="Informal Business"/>
    <x v="1"/>
  </r>
  <r>
    <s v="VPA6"/>
    <s v="KE-KER-1905-25317"/>
    <x v="1"/>
    <s v=""/>
    <s v="21st August,2018"/>
    <d v="2018-08-21T00:00:00"/>
    <s v="3rd May,2019"/>
    <d v="2019-05-03T00:00:00"/>
    <s v="Rono Sarah Chepngeno"/>
    <s v="Female"/>
    <s v="1771510"/>
    <s v="254729678731"/>
    <s v="2.55E+11"/>
    <s v=""/>
    <s v=""/>
    <n v="35.379505000000002"/>
    <n v="-0.149508"/>
    <s v="Kericho"/>
    <s v="Kipkelion West"/>
    <s v="Kipteris"/>
    <s v="Kolonget"/>
    <s v="4"/>
    <s v="Geoffrey  Chumba"/>
    <s v="Null"/>
    <s v=""/>
    <s v="Informal Business"/>
    <x v="1"/>
  </r>
  <r>
    <s v="VPA6"/>
    <s v="KE-NAN-1909-25648"/>
    <x v="0"/>
    <s v="Non Compliant"/>
    <s v="20th April,2019"/>
    <d v="2019-04-20T00:00:00"/>
    <s v="24th September,2019"/>
    <d v="2019-09-24T00:00:00"/>
    <s v="Chemaiyo Magdaline"/>
    <s v="Male"/>
    <s v="10445404"/>
    <s v="254729333034"/>
    <s v="2.55E+11"/>
    <s v=""/>
    <s v="2.55E+11"/>
    <n v="35.266446999999999"/>
    <n v="6.9355E-2"/>
    <s v="Nandi"/>
    <s v="Tinderet"/>
    <s v="Chepkunyuk"/>
    <s v="Cheptabach"/>
    <s v="4"/>
    <s v="Simion Kiprop"/>
    <s v="Luke Kirwa"/>
    <s v=""/>
    <s v="Informal Business"/>
    <x v="1"/>
  </r>
  <r>
    <s v="VPA6"/>
    <s v="KE-NAN-1908-25183"/>
    <x v="1"/>
    <s v=""/>
    <s v="20th May,2019"/>
    <d v="2019-05-20T00:00:00"/>
    <s v="25th August,2019"/>
    <d v="2019-08-25T00:00:00"/>
    <s v="Kamintho Leah"/>
    <s v="Female"/>
    <s v="9159129"/>
    <s v="254729553105"/>
    <s v="2.55E+11"/>
    <s v=""/>
    <s v="2.55E+11"/>
    <n v="35.282685000000001"/>
    <n v="6.5242999999999995E-2"/>
    <s v="Nandi"/>
    <s v="Tinderet"/>
    <s v="Kabirer"/>
    <s v="Setek"/>
    <s v="4"/>
    <s v="John Bett"/>
    <s v="John Bett"/>
    <s v="727402779"/>
    <s v="Informal Business"/>
    <x v="1"/>
  </r>
  <r>
    <s v="VPA6"/>
    <s v="KE-EMB-1908-25407"/>
    <x v="1"/>
    <s v=""/>
    <s v="22nd July,2019"/>
    <d v="2019-07-22T00:00:00"/>
    <s v="22nd August,2019"/>
    <d v="2019-08-22T00:00:00"/>
    <s v="Muriithi Jeniffer Waitthira"/>
    <s v="Male"/>
    <s v="99999"/>
    <s v="713984689"/>
    <s v="713984689"/>
    <s v=""/>
    <s v=""/>
    <n v="37.469172999999998"/>
    <n v="-0.47521000000000002"/>
    <s v="Embu"/>
    <s v="Manyatta"/>
    <s v="Mutunduri"/>
    <s v="Rianjagi"/>
    <n v="8"/>
    <s v="Peter Kivuti"/>
    <s v="Peter Kivuti"/>
    <s v=""/>
    <s v="Informal Business"/>
    <x v="0"/>
  </r>
  <r>
    <s v="VPA6"/>
    <s v="KE-KER-1907-25365"/>
    <x v="1"/>
    <s v=""/>
    <s v="13th March,2019"/>
    <d v="2019-03-13T00:00:00"/>
    <s v="4th July,2019"/>
    <d v="2019-07-04T00:00:00"/>
    <s v="Kogo Sarah Chesang"/>
    <s v="Female"/>
    <s v="20223079"/>
    <s v="0799744899"/>
    <s v="799744899"/>
    <s v=""/>
    <s v=""/>
    <n v="35.385114999999999"/>
    <n v="-0.13960800000000001"/>
    <s v="Kericho"/>
    <s v="Kipkelion West"/>
    <s v="Kipteris"/>
    <s v="Kabngetuny"/>
    <s v="4"/>
    <s v="Geoffrey  Chumba"/>
    <s v="Null"/>
    <s v=""/>
    <s v="Informal Business"/>
    <x v="1"/>
  </r>
  <r>
    <s v="VPA6"/>
    <s v="KE-KER-1908-24849"/>
    <x v="1"/>
    <s v=""/>
    <s v="25th December,2018"/>
    <d v="2018-12-25T00:00:00"/>
    <s v="3rd August,2019"/>
    <d v="2019-08-03T00:00:00"/>
    <s v="Everline Chepngetich"/>
    <s v="Female"/>
    <s v="21454227"/>
    <s v="254715859421"/>
    <s v="715859421"/>
    <s v=""/>
    <s v=""/>
    <n v="35.383282000000001"/>
    <n v="-0.10899300000000001"/>
    <s v="Kericho"/>
    <s v="Kipkelion West"/>
    <s v="Kipteris"/>
    <s v="Korosyot"/>
    <s v="4"/>
    <s v="Aron Cheruiyot"/>
    <s v="Aaron Cheruiyot"/>
    <s v="728771116"/>
    <s v="Informal Business"/>
    <x v="1"/>
  </r>
  <r>
    <s v="VPA6"/>
    <s v="KE-KER-1907-24850"/>
    <x v="1"/>
    <s v=""/>
    <s v="22nd January,2019"/>
    <d v="2019-01-22T00:00:00"/>
    <s v="18th July,2019"/>
    <d v="2019-07-18T00:00:00"/>
    <s v="Martha Bor"/>
    <s v="Female"/>
    <s v="4753774"/>
    <s v="254715984853"/>
    <s v="2.55E+11"/>
    <s v=""/>
    <s v=""/>
    <n v="35.384220999999997"/>
    <n v="-0.105557"/>
    <s v="Kericho"/>
    <s v="Kipkelion West"/>
    <s v="Kipteris"/>
    <s v="Korosyot"/>
    <s v="4"/>
    <s v="Aron Cheruiyot"/>
    <s v="Aaron Cheruiyot"/>
    <s v="728771116"/>
    <s v="Informal Business"/>
    <x v="1"/>
  </r>
  <r>
    <s v="VPA6"/>
    <s v="KE-KER-1907-24847"/>
    <x v="2"/>
    <s v="Abandoned"/>
    <s v="23rd August,2018"/>
    <d v="2018-08-23T00:00:00"/>
    <s v="15th July,2019"/>
    <d v="2019-07-15T00:00:00"/>
    <s v="Sharon Chepkirui"/>
    <s v="Female"/>
    <s v="29915179"/>
    <s v="0715547805"/>
    <s v="715547805"/>
    <s v=""/>
    <s v=""/>
    <n v="35.380267000000003"/>
    <n v="-0.120501"/>
    <s v="Kericho"/>
    <s v="Kipkelion West"/>
    <s v="Kipteris"/>
    <s v="Magire"/>
    <s v="4"/>
    <s v="Aron Cheruiyot"/>
    <s v="Aron"/>
    <s v="728771116"/>
    <s v="Informal Business"/>
    <x v="1"/>
  </r>
  <r>
    <s v="VPA6"/>
    <s v="KE-KER-1905-24851"/>
    <x v="0"/>
    <s v="Grievance"/>
    <s v="22nd December,2018"/>
    <d v="2018-12-22T00:00:00"/>
    <s v="30th May,2019"/>
    <d v="2019-05-30T00:00:00"/>
    <s v="Kirui Lily"/>
    <s v="Female"/>
    <s v="8602576"/>
    <s v="254708109080"/>
    <s v="2.55E+11"/>
    <s v=""/>
    <s v="2.55E+11"/>
    <n v="35.385911999999998"/>
    <n v="-0.10783"/>
    <s v="Kericho"/>
    <s v="Kipkelion West"/>
    <s v="Kipteris"/>
    <s v="Korosyot"/>
    <s v="4"/>
    <s v="Joyce Tonui"/>
    <s v="Null"/>
    <s v=""/>
    <s v="Informal Business"/>
    <x v="1"/>
  </r>
  <r>
    <s v="VPA6"/>
    <s v="KE-KER-1908-25367"/>
    <x v="1"/>
    <s v=""/>
    <s v="29th March,2019"/>
    <d v="2019-03-29T00:00:00"/>
    <s v="24th August,2019"/>
    <d v="2019-08-24T00:00:00"/>
    <s v="Kalya Chelangat Ann"/>
    <s v="Female"/>
    <s v="20387238"/>
    <s v="254728723957"/>
    <s v="2.55E+11"/>
    <s v=""/>
    <s v=""/>
    <n v="35.383699"/>
    <n v="-0.112209"/>
    <s v="Kericho"/>
    <s v="Kipkelion West"/>
    <s v="Kipteris"/>
    <s v="Korosyot"/>
    <s v="4"/>
    <s v="Benjamin Cheruiyot"/>
    <s v="Null"/>
    <s v=""/>
    <s v="Informal Business"/>
    <x v="1"/>
  </r>
  <r>
    <s v="VPA6"/>
    <s v="KE-KER-1906-25313"/>
    <x v="0"/>
    <s v="Grievance"/>
    <s v="24th January,2019"/>
    <d v="2019-01-24T00:00:00"/>
    <s v="29th June,2019"/>
    <d v="2019-06-29T00:00:00"/>
    <s v="Mosop Christine Chepkirui"/>
    <s v="Female"/>
    <s v="3866755"/>
    <s v="254712320247"/>
    <s v="2.55E+11"/>
    <s v=""/>
    <s v=""/>
    <n v="35.384301000000001"/>
    <n v="-0.10442800000000001"/>
    <s v="Kericho"/>
    <s v="Kipkelion West"/>
    <s v="Kipteris"/>
    <s v="Korosyot"/>
    <s v="4"/>
    <s v="Benjamin Cheruiyot"/>
    <s v="Benjamin Cheruiyot"/>
    <s v="710651470"/>
    <s v="Informal Business"/>
    <x v="1"/>
  </r>
  <r>
    <s v="VPA6"/>
    <s v="KE-KER-1905-25369"/>
    <x v="1"/>
    <s v=""/>
    <s v="22nd October,2018"/>
    <d v="2018-10-22T00:00:00"/>
    <s v="14th May,2019"/>
    <d v="2019-05-14T00:00:00"/>
    <s v="Kikwai Sarah"/>
    <s v="Female"/>
    <s v="7626617"/>
    <s v="254796528482"/>
    <s v="2.55E+11"/>
    <s v=""/>
    <s v=""/>
    <n v="35.385655999999997"/>
    <n v="-0.114257"/>
    <s v="Kericho"/>
    <s v="Kipkelion West"/>
    <s v="Kipteris"/>
    <s v="Korosyot"/>
    <s v="4"/>
    <s v="Benjamin Cheruiyot"/>
    <s v="Null"/>
    <s v=""/>
    <s v="Informal Business"/>
    <x v="1"/>
  </r>
  <r>
    <s v="VPA6"/>
    <s v="KE-KER-1906-24852"/>
    <x v="1"/>
    <s v=""/>
    <s v="22nd January,2019"/>
    <d v="2019-01-22T00:00:00"/>
    <s v="19th June,2019"/>
    <d v="2019-06-19T00:00:00"/>
    <s v="Maritim Lily"/>
    <s v="Female"/>
    <s v="22807332"/>
    <s v="254740687916"/>
    <s v="2.55E+11"/>
    <s v=""/>
    <s v=""/>
    <n v="35.387501"/>
    <n v="-0.10972"/>
    <s v="Kericho"/>
    <s v="Kipkelion West"/>
    <s v="Kipteris"/>
    <s v="Korosyot"/>
    <s v="4"/>
    <s v="Joyce Tonui"/>
    <s v="Null"/>
    <s v=""/>
    <s v="Informal Business"/>
    <x v="1"/>
  </r>
  <r>
    <s v="VPA6"/>
    <s v="KE-KER-1905-25364"/>
    <x v="1"/>
    <s v=""/>
    <s v="2nd May,2018"/>
    <d v="2018-05-02T00:00:00"/>
    <s v="20th May,2019"/>
    <d v="2019-05-20T00:00:00"/>
    <s v="Kerubo Priscah"/>
    <s v="Female"/>
    <s v="26091451"/>
    <s v="254721218730"/>
    <s v="2.55E+11"/>
    <s v=""/>
    <s v=""/>
    <n v="35.384886999999999"/>
    <n v="-0.14030000000000001"/>
    <s v="Kericho"/>
    <s v="Kipkelion West"/>
    <s v="Kipteris"/>
    <s v="Kabngetuny"/>
    <s v="4"/>
    <s v="Geoffrey  Chumba"/>
    <s v="Null"/>
    <s v=""/>
    <s v="Informal Business"/>
    <x v="1"/>
  </r>
  <r>
    <s v="VPA6"/>
    <s v="KE-KER-1906-24848"/>
    <x v="1"/>
    <s v=""/>
    <s v="20th August,2018"/>
    <d v="2018-08-20T00:00:00"/>
    <s v="10th June,2019"/>
    <d v="2019-06-10T00:00:00"/>
    <s v="Milgo Daniel"/>
    <s v="Male"/>
    <s v="13108969"/>
    <s v="254717907955"/>
    <s v="2.55E+11"/>
    <s v=""/>
    <s v=""/>
    <n v="35.383578999999997"/>
    <n v="-0.116019"/>
    <s v="Kericho"/>
    <s v="Kipkelion West"/>
    <s v="Kipteris"/>
    <s v="Korosyot"/>
    <s v="4"/>
    <s v="Aron Cheruiyot"/>
    <s v="Aron Cheruiyot"/>
    <s v="728771116"/>
    <s v="Informal Business"/>
    <x v="1"/>
  </r>
  <r>
    <s v="VPA6"/>
    <s v="KE-KER-1905-24853"/>
    <x v="1"/>
    <s v=""/>
    <s v="25th November,2018"/>
    <d v="2018-11-25T00:00:00"/>
    <s v="12th May,2019"/>
    <d v="2019-05-12T00:00:00"/>
    <s v="Sigei Recho"/>
    <s v="Female"/>
    <s v="7626548"/>
    <s v="254710809910"/>
    <s v="2.55E+11"/>
    <s v=""/>
    <s v=""/>
    <n v="35.383443"/>
    <n v="-0.11101800000000001"/>
    <s v="Kericho"/>
    <s v="Kipkelion West"/>
    <s v="Kipteris"/>
    <s v="Korosyot"/>
    <s v="4"/>
    <s v="Agnes Koech"/>
    <s v="Null"/>
    <s v=""/>
    <s v="Informal Business"/>
    <x v="1"/>
  </r>
  <r>
    <s v="VPA6"/>
    <s v="KE-KIR-1907-27144"/>
    <x v="1"/>
    <s v=""/>
    <s v="28th June,2019"/>
    <d v="2019-06-28T00:00:00"/>
    <s v="31st July,2019"/>
    <d v="2019-07-31T00:00:00"/>
    <s v="Njuguna Mary Karimi"/>
    <s v="Female"/>
    <s v="99999"/>
    <s v="0721162640"/>
    <s v="721162640"/>
    <s v=""/>
    <s v="723715755"/>
    <n v="37.350186999999998"/>
    <n v="-0.48674400000000001"/>
    <s v="Kirinyaga"/>
    <s v="Kerugoya/Kutus"/>
    <s v="Baragwi"/>
    <s v="Kanyaga"/>
    <s v="10"/>
    <s v="Kensam Constructor"/>
    <s v="Samuel Mbugua"/>
    <s v=""/>
    <s v="Informal Business"/>
    <x v="0"/>
  </r>
  <r>
    <s v="VPA6"/>
    <s v="KE-NAK-1907-27662"/>
    <x v="1"/>
    <s v=""/>
    <s v="7th June,2019"/>
    <d v="2019-06-07T00:00:00"/>
    <s v="17th July,2019"/>
    <d v="2019-07-17T00:00:00"/>
    <s v="Veronica Chege"/>
    <s v="Male"/>
    <s v="479889"/>
    <s v="0721673189"/>
    <s v="721673189"/>
    <s v=""/>
    <s v="726324729"/>
    <n v="36.003354999999999"/>
    <n v="-0.44501299999999999"/>
    <s v="Nakuru"/>
    <s v="Njoro"/>
    <s v="Store Mbili"/>
    <s v="Ngoriga"/>
    <s v="10"/>
    <s v="Apollo Okinda"/>
    <s v="Apollo Okinda Owundo"/>
    <s v="723741826"/>
    <s v="Informal Business"/>
    <x v="1"/>
  </r>
  <r>
    <s v="VPA6"/>
    <s v="KE-NAK-1906-27665"/>
    <x v="1"/>
    <s v=""/>
    <s v="30th May,2019"/>
    <d v="2019-05-30T00:00:00"/>
    <s v="27th June,2019"/>
    <d v="2019-06-27T00:00:00"/>
    <s v="Humphrey Mbugua"/>
    <s v="Male"/>
    <s v="3317909"/>
    <s v="0722482991"/>
    <s v="722482991"/>
    <s v=""/>
    <s v=""/>
    <n v="36.259808"/>
    <n v="-0.25872299999999998"/>
    <s v="Nakuru"/>
    <s v="Gilgil"/>
    <s v="Dondori"/>
    <s v="Dondori"/>
    <s v="6"/>
    <s v="Simon Kabucho"/>
    <s v="Simon Kabucho"/>
    <s v="726725953"/>
    <s v="Informal Business"/>
    <x v="1"/>
  </r>
  <r>
    <s v="VPA6"/>
    <s v="KE-KIA-1908-26822"/>
    <x v="1"/>
    <s v=""/>
    <s v="31st August,2019"/>
    <d v="2019-08-31T00:00:00"/>
    <s v="31st August,2019"/>
    <d v="2019-08-31T00:00:00"/>
    <s v="Kamau Allan Ngure"/>
    <s v="Male"/>
    <s v="20858794"/>
    <s v="254792745591"/>
    <s v="2.55E+11"/>
    <s v=""/>
    <s v=""/>
    <n v="37.043776999999999"/>
    <n v="-1.0373870000000001"/>
    <s v="Kiambu"/>
    <s v="Thika West"/>
    <s v="Ngoigwa"/>
    <s v="Ngoigwa"/>
    <s v="12"/>
    <s v="Maurice Kinuthia Wangui"/>
    <s v="Maurice Kinuthia Wangui"/>
    <s v="713376874"/>
    <s v="Informal Business"/>
    <x v="0"/>
  </r>
  <r>
    <s v="VPA6"/>
    <s v="KE-NYA-1908-26130"/>
    <x v="1"/>
    <s v=""/>
    <s v="27th July,2019"/>
    <d v="2019-07-27T00:00:00"/>
    <s v="27th August,2019"/>
    <d v="2019-08-27T00:00:00"/>
    <s v="Kuria Ruth Wairimu"/>
    <s v="Female"/>
    <s v="99999"/>
    <s v="254713754455"/>
    <s v="2.55E+11"/>
    <s v=""/>
    <s v="2.55E+11"/>
    <n v="36.46096"/>
    <n v="-0.42695"/>
    <s v="Nyandarua"/>
    <s v="Kipipiri"/>
    <s v="Kipipiri"/>
    <s v="Machinery"/>
    <s v="8"/>
    <s v="Simon Kabucho"/>
    <s v="Simon Kabucho"/>
    <s v="254726725953"/>
    <s v="Informal Business"/>
    <x v="1"/>
  </r>
  <r>
    <s v="VPA6"/>
    <s v="KE-THA-1909-25713"/>
    <x v="1"/>
    <s v=""/>
    <s v="14th July,2019"/>
    <d v="2019-07-14T00:00:00"/>
    <s v="2nd September,2019"/>
    <d v="2019-09-02T00:00:00"/>
    <s v="Kiruja Nkirote Sellah"/>
    <s v="Female"/>
    <s v="10899054"/>
    <s v="254728049027"/>
    <s v="2.55E+11"/>
    <s v=""/>
    <s v="2.55E+11"/>
    <n v="37.632407999999998"/>
    <n v="-0.210732"/>
    <s v="Tharaka-Nithi"/>
    <s v="Maara"/>
    <s v="Chogoria"/>
    <s v="Mpeani"/>
    <s v="8"/>
    <s v="Gilbert Mugendi"/>
    <s v="Gilbert  Mugendi"/>
    <s v="720829834"/>
    <s v="Informal Business"/>
    <x v="1"/>
  </r>
  <r>
    <s v="VPA6"/>
    <s v="KE-BOM-1901-24855"/>
    <x v="1"/>
    <s v=""/>
    <s v="2nd August,2018"/>
    <d v="2018-08-02T00:00:00"/>
    <s v="3rd January,2019"/>
    <d v="2019-01-03T00:00:00"/>
    <s v="Cheruiyot Weldon K"/>
    <s v="Male"/>
    <s v="23405678"/>
    <s v="0724926287"/>
    <s v="724926287"/>
    <s v=""/>
    <s v="711949239"/>
    <n v="35.272067"/>
    <n v="-0.61403200000000002"/>
    <s v="Bomet"/>
    <s v="Konoin"/>
    <s v="Konoin"/>
    <s v="Mogogosiek"/>
    <s v="10"/>
    <s v="Philip Kurgat"/>
    <s v="Kurgat"/>
    <s v="726616639"/>
    <s v="Informal Business"/>
    <x v="1"/>
  </r>
  <r>
    <s v="VPA6"/>
    <s v="KE-BOM-1909-24854"/>
    <x v="1"/>
    <s v=""/>
    <s v="26th July,2019"/>
    <d v="2019-07-26T00:00:00"/>
    <s v="1st September,2019"/>
    <d v="2019-09-01T00:00:00"/>
    <s v="Bii Peter Kipkemoi"/>
    <s v="Male"/>
    <s v="11299973"/>
    <s v="254723226281"/>
    <s v="2.55E+11"/>
    <s v=""/>
    <s v="2.55E+11"/>
    <n v="35.229128000000003"/>
    <n v="-0.59944600000000003"/>
    <s v="Bomet"/>
    <s v="Konoin"/>
    <s v="Boito"/>
    <s v="Chepchebaiyet"/>
    <s v="15"/>
    <s v="Philip Kurgat"/>
    <s v="Kurgat"/>
    <s v="254726616639"/>
    <s v="Informal Business"/>
    <x v="1"/>
  </r>
  <r>
    <s v="VPA6"/>
    <s v="KE-NYE-1909-27078"/>
    <x v="1"/>
    <s v=""/>
    <s v="28th August,2019"/>
    <d v="2019-08-28T00:00:00"/>
    <s v="4th September,2019"/>
    <d v="2019-09-04T00:00:00"/>
    <s v="Muhoro Isabella Mumbi"/>
    <s v="Female"/>
    <s v="1219098"/>
    <s v="254718980346"/>
    <s v="2.55E+11"/>
    <s v=""/>
    <s v="2.55E+11"/>
    <n v="37.033956000000003"/>
    <n v="-0.50985999999999998"/>
    <s v="Nyeri"/>
    <s v="Tetu"/>
    <s v="Tetu"/>
    <s v="Gititu"/>
    <s v="12"/>
    <s v="Simon Kuira"/>
    <s v="Simon Kuira"/>
    <s v="703796534"/>
    <s v="Informal Business"/>
    <x v="1"/>
  </r>
  <r>
    <s v="VPA6"/>
    <s v="KE-NYE-1909-27076"/>
    <x v="0"/>
    <s v="Non Compliant"/>
    <s v="4th September,2019"/>
    <d v="2019-09-04T00:00:00"/>
    <s v="4th September,2019"/>
    <d v="2019-09-04T00:00:00"/>
    <s v="Wanyeki Eustus Karing'U"/>
    <s v="Male"/>
    <s v="3370473"/>
    <s v="0723059735"/>
    <s v="723059735"/>
    <s v=""/>
    <s v="723628890"/>
    <n v="37.018552"/>
    <n v="-0.51830100000000001"/>
    <s v="Nyeri"/>
    <s v="Tetu"/>
    <s v="Tetu"/>
    <s v="Huhoini"/>
    <s v="12"/>
    <s v="Simon Kuira"/>
    <s v="Simon Kuira"/>
    <s v="703796534"/>
    <s v="Informal Business"/>
    <x v="1"/>
  </r>
  <r>
    <s v="VPA6"/>
    <s v="KE-NYE-1909-27079"/>
    <x v="1"/>
    <s v=""/>
    <s v="4th September,2019"/>
    <d v="2019-09-04T00:00:00"/>
    <s v="4th September,2019"/>
    <d v="2019-09-04T00:00:00"/>
    <s v="Ndugu Maina Eunice Njeri"/>
    <s v="Female"/>
    <s v="3506971"/>
    <s v="254722790474"/>
    <s v="2.55E+11"/>
    <s v=""/>
    <s v="2.55E+11"/>
    <n v="37.048910999999997"/>
    <n v="-0.52845299999999995"/>
    <s v="Nyeri"/>
    <s v="Mukurweni"/>
    <s v="Mukurweiini"/>
    <s v="Matira-Ini"/>
    <s v="8"/>
    <s v="Simon Kuira"/>
    <s v="Simon Kuira"/>
    <s v="703796534"/>
    <s v="Informal Business"/>
    <x v="1"/>
  </r>
  <r>
    <s v="VPA6"/>
    <s v="KE-NYE-1909-27080"/>
    <x v="1"/>
    <s v=""/>
    <s v="4th September,2019"/>
    <d v="2019-09-04T00:00:00"/>
    <s v="4th September,2019"/>
    <d v="2019-09-04T00:00:00"/>
    <s v="Macharia Anthony Wachira"/>
    <s v="Male"/>
    <s v="23505105"/>
    <s v="254720282343"/>
    <s v="2.55E+11"/>
    <s v=""/>
    <s v="2.55E+11"/>
    <n v="37.034281"/>
    <n v="-0.54224000000000006"/>
    <s v="Nyeri"/>
    <s v="Mukurweni"/>
    <s v="Mukurweini"/>
    <s v="Kariara"/>
    <s v="8"/>
    <s v="Simon Kuira"/>
    <s v="Simon Kuira"/>
    <s v="703796534"/>
    <s v="Informal Business"/>
    <x v="1"/>
  </r>
  <r>
    <s v="VPA6"/>
    <s v="KE-NYE-1909-27082"/>
    <x v="1"/>
    <s v=""/>
    <s v="4th September,2019"/>
    <d v="2019-09-04T00:00:00"/>
    <s v="4th September,2019"/>
    <d v="2019-09-04T00:00:00"/>
    <s v="Mwangi Pauline Wangui"/>
    <s v="Female"/>
    <s v="2222222"/>
    <s v="254725363697"/>
    <s v="2.55E+11"/>
    <s v=""/>
    <s v="2.55E+11"/>
    <n v="37.032725999999997"/>
    <n v="-0.54389900000000002"/>
    <s v="Nyeri"/>
    <s v="Mukurweni"/>
    <s v="Mukurweini"/>
    <s v="Kariara"/>
    <s v="8"/>
    <s v="Simon Kuira"/>
    <s v="Simon Kuira"/>
    <s v="703796534"/>
    <s v="Informal Business"/>
    <x v="1"/>
  </r>
  <r>
    <s v="VPA6"/>
    <s v="KE-NYE-1909-27081"/>
    <x v="0"/>
    <s v="Non Compliant"/>
    <s v="4th September,2019"/>
    <d v="2019-09-04T00:00:00"/>
    <s v="4th September,2019"/>
    <d v="2019-09-04T00:00:00"/>
    <s v="Kariuki Samuel Waiguru"/>
    <s v="Male"/>
    <s v="11287756"/>
    <s v="723168669"/>
    <s v="720322649"/>
    <s v=""/>
    <s v="2.55E+11"/>
    <n v="36.997152"/>
    <n v="-0.55592200000000003"/>
    <s v="Nyeri"/>
    <s v="Mukurweni"/>
    <s v="Mukurweini"/>
    <s v="Mbarã® Ya Mugo"/>
    <s v="10"/>
    <s v="Simon Kuira"/>
    <s v="Simon Kuira"/>
    <s v="703796534"/>
    <s v="Informal Business"/>
    <x v="1"/>
  </r>
  <r>
    <s v="VPA6"/>
    <s v="KE-NYE-1909-27077"/>
    <x v="1"/>
    <s v=""/>
    <s v="4th September,2019"/>
    <d v="2019-09-04T00:00:00"/>
    <s v="4th September,2019"/>
    <d v="2019-09-04T00:00:00"/>
    <s v="Githinji Sarah Wanja"/>
    <s v="Female"/>
    <s v="7821348"/>
    <s v="254720696839"/>
    <s v="2.55E+11"/>
    <s v=""/>
    <s v="2.55E+11"/>
    <n v="36.997436"/>
    <n v="-0.55521399999999999"/>
    <s v="Nyeri"/>
    <s v="Mukurweni"/>
    <s v="Mukurweini"/>
    <s v="Mbarã® Ya Mugo"/>
    <s v="8"/>
    <s v="Simon Kuira"/>
    <s v="Simon Kuira"/>
    <s v="703796534"/>
    <s v="Informal Business"/>
    <x v="1"/>
  </r>
  <r>
    <s v="VPA6"/>
    <s v="KE-NAK-1810-27668"/>
    <x v="1"/>
    <s v=""/>
    <s v="21st August,2018"/>
    <d v="2018-08-21T00:00:00"/>
    <s v="3rd October,2018"/>
    <d v="2018-10-03T00:00:00"/>
    <s v="Surum Evaline"/>
    <s v="Female"/>
    <s v="14440553"/>
    <s v="0722172708"/>
    <s v="722172708"/>
    <s v=""/>
    <s v=""/>
    <n v="35.703555000000001"/>
    <n v="-0.55156300000000003"/>
    <s v="Nakuru"/>
    <s v="Kuresoi"/>
    <s v="Kiptagich"/>
    <s v="Chepnyalilo"/>
    <s v="8"/>
    <s v="Nelson Mutai"/>
    <s v="Nelson Mutai"/>
    <s v="716309134"/>
    <s v="Informal Business"/>
    <x v="1"/>
  </r>
  <r>
    <s v="VPA6"/>
    <s v="KE-NYA-1908-27726"/>
    <x v="1"/>
    <s v=""/>
    <s v="15th July,2019"/>
    <d v="2019-07-15T00:00:00"/>
    <s v="26th August,2019"/>
    <d v="2019-08-26T00:00:00"/>
    <s v="Ngugi John Kinuthia"/>
    <s v="Male"/>
    <s v="99999"/>
    <s v="254716635882"/>
    <s v="2.55E+11"/>
    <s v=""/>
    <s v="2.55E+11"/>
    <n v="36.477758999999999"/>
    <n v="6.3328999999999996E-2"/>
    <s v="Nyandarua"/>
    <s v="Ndaragwa"/>
    <s v="Mathingira"/>
    <s v="Ndivai"/>
    <s v="4"/>
    <s v="Kreen"/>
    <s v="Francis Kinyanjui"/>
    <s v="726985649"/>
    <s v="Informal Business"/>
    <x v="0"/>
  </r>
  <r>
    <s v="VPA6"/>
    <s v="KE-LAI-1909-27295"/>
    <x v="1"/>
    <s v=""/>
    <s v="3rd June,2019"/>
    <d v="2019-06-03T00:00:00"/>
    <s v="3rd September,2019"/>
    <d v="2019-09-03T00:00:00"/>
    <s v="Wambeti Wanjiru Sarah"/>
    <s v="Female"/>
    <s v="819319"/>
    <s v="725129572"/>
    <s v="2.55E+11"/>
    <s v=""/>
    <s v=""/>
    <n v="36.567335"/>
    <n v="-6.1566999999999997E-2"/>
    <s v="Laikipia"/>
    <s v="Laikipia East"/>
    <s v="Laikipia East"/>
    <s v="Mutara"/>
    <n v="8"/>
    <s v="Kreen"/>
    <s v="254726985649"/>
    <s v=""/>
    <s v="Informal Business"/>
    <x v="1"/>
  </r>
  <r>
    <s v="VPA6"/>
    <s v="KE-TRA-1909-25804"/>
    <x v="1"/>
    <s v=""/>
    <s v="9th April,2019"/>
    <d v="2019-04-09T00:00:00"/>
    <s v="9th September,2019"/>
    <d v="2019-09-09T00:00:00"/>
    <s v="Wasike Calistus W."/>
    <s v="Male"/>
    <s v="26177572"/>
    <s v="254721854600"/>
    <s v="2.55E+11"/>
    <s v=""/>
    <s v=""/>
    <n v="35.124642999999999"/>
    <n v="1.0574969999999999"/>
    <s v="Trans Nzoia"/>
    <s v="Trans Nzoia East"/>
    <s v="Kaplamai"/>
    <s v="Sibanga"/>
    <s v="10"/>
    <s v="Luka Kiprop Maiyo"/>
    <s v="Luka Kiprop Maiyo"/>
    <s v="254723216036"/>
    <s v="Informal Business"/>
    <x v="0"/>
  </r>
  <r>
    <s v="VPA6"/>
    <s v="KE-KIA-1906-27644"/>
    <x v="1"/>
    <s v=""/>
    <s v="17th May,2019"/>
    <d v="2019-05-17T00:00:00"/>
    <s v="4th June,2019"/>
    <d v="2019-06-04T00:00:00"/>
    <s v="Ndegwa George K."/>
    <s v="Male"/>
    <s v="5552823"/>
    <s v="0721767718"/>
    <s v="721767718"/>
    <s v=""/>
    <s v="722921173"/>
    <n v="36.720771999999997"/>
    <n v="-1.191068"/>
    <s v="Kiambu"/>
    <s v="Kikuyu"/>
    <s v="Karura"/>
    <s v="Kirienye"/>
    <s v="8"/>
    <s v="Kensam Constructor"/>
    <s v="Peter Mukuru Patel"/>
    <s v="721724292"/>
    <s v="Informal Business"/>
    <x v="1"/>
  </r>
  <r>
    <s v="VPA6"/>
    <s v="KE-KIA-1909-28713"/>
    <x v="1"/>
    <s v=""/>
    <s v="11th September,2019"/>
    <d v="2019-09-11T00:00:00"/>
    <s v="11th September,2019"/>
    <d v="2019-09-11T00:00:00"/>
    <s v="Waithera Margaret"/>
    <s v="Female"/>
    <s v="32300186"/>
    <s v="714356989"/>
    <s v="2.55E+11"/>
    <s v=""/>
    <s v=""/>
    <n v="36.958030000000001"/>
    <n v="-0.98724400000000001"/>
    <s v="Kiambu"/>
    <s v="Gatundu North"/>
    <s v="Mangu"/>
    <s v="Gaitara"/>
    <n v="6"/>
    <s v="Reuben K Kimenyi"/>
    <s v="Reuben Kariuki Kimenyi"/>
    <s v="254721120970"/>
    <s v="Informal Business"/>
    <x v="0"/>
  </r>
  <r>
    <s v="VPA6"/>
    <s v="KE-KIA-1909-26803"/>
    <x v="1"/>
    <s v=""/>
    <s v="11th September,2019"/>
    <d v="2019-09-11T00:00:00"/>
    <s v="11th September,2019"/>
    <d v="2019-09-11T00:00:00"/>
    <s v="Kariuki Peter Kabugu"/>
    <s v="Female"/>
    <s v="11446031"/>
    <s v="254721440815"/>
    <s v="2.55E+11"/>
    <s v=""/>
    <s v=""/>
    <n v="36.957247000000002"/>
    <n v="-0.98735799999999996"/>
    <s v="Kiambu"/>
    <s v="Gatundu North"/>
    <s v="Mangu"/>
    <s v="Gaitara"/>
    <s v="8"/>
    <s v="Reuben K Kimenyi"/>
    <s v="Reuben Kariuki Kimenyi"/>
    <s v="254721120970"/>
    <s v="Informal Business"/>
    <x v="1"/>
  </r>
  <r>
    <s v="VPA6"/>
    <s v="KE-KAJ-1906-28720"/>
    <x v="1"/>
    <s v=""/>
    <s v="28th March,2019"/>
    <d v="2019-03-28T00:00:00"/>
    <s v="21st June,2019"/>
    <d v="2019-06-21T00:00:00"/>
    <s v="Merin John"/>
    <s v="Male"/>
    <s v="99999"/>
    <s v="718077700"/>
    <s v="2.55E+11"/>
    <s v=""/>
    <s v=""/>
    <n v="37.461567000000002"/>
    <n v="-2.9064230000000002"/>
    <s v="Kajiado"/>
    <s v="Loitokitok"/>
    <s v="Loitoktok"/>
    <s v="Olchoro"/>
    <n v="10"/>
    <s v="Isaiya Moran"/>
    <s v="Isaiya Moran"/>
    <s v="710750045"/>
    <s v="Informal Business"/>
    <x v="0"/>
  </r>
  <r>
    <s v="VPA6"/>
    <s v="KE-KAJ-1906-28718"/>
    <x v="1"/>
    <s v=""/>
    <s v="1st April,2019"/>
    <d v="2019-04-01T00:00:00"/>
    <s v="15th June,2019"/>
    <d v="2019-06-15T00:00:00"/>
    <s v="Losioki Lepayon"/>
    <s v="Female"/>
    <s v="99999"/>
    <s v="729312814"/>
    <s v="2.55E+11"/>
    <s v=""/>
    <s v=""/>
    <n v="37.452257000000003"/>
    <n v="-2.906123"/>
    <s v="Kajiado"/>
    <s v="Loitokitok"/>
    <s v="Loitoktok"/>
    <s v="Ngabobok Olchoro"/>
    <n v="8"/>
    <s v="Isaiya Moran"/>
    <s v="Isaiya Moran"/>
    <s v="2547107500045"/>
    <s v="Informal Business"/>
    <x v="0"/>
  </r>
  <r>
    <s v="VPA6"/>
    <s v="KE-KAJ-1906-28719"/>
    <x v="1"/>
    <s v=""/>
    <s v="28th April,2019"/>
    <d v="2019-04-28T00:00:00"/>
    <s v="25th June,2019"/>
    <d v="2019-06-25T00:00:00"/>
    <s v="Rose Isaya"/>
    <s v="Female"/>
    <s v="99999"/>
    <s v="705782965"/>
    <s v="2.55E+11"/>
    <s v=""/>
    <s v=""/>
    <n v="37.463838000000003"/>
    <n v="-2.9095620000000002"/>
    <s v="Kajiado"/>
    <s v="Loitokitok"/>
    <s v="Olchoro"/>
    <s v="Upper Olchoro"/>
    <n v="8"/>
    <s v="Isaiya Moran"/>
    <s v="Isaiya Moran"/>
    <s v="710750045"/>
    <s v="Informal Business"/>
    <x v="0"/>
  </r>
  <r>
    <s v="VPA6"/>
    <s v="KE-KAJ-1909-26930"/>
    <x v="1"/>
    <s v=""/>
    <s v="10th July,2019"/>
    <d v="2019-07-10T00:00:00"/>
    <s v="10th September,2019"/>
    <d v="2019-09-10T00:00:00"/>
    <s v="Sayialel Sarah"/>
    <s v="Female"/>
    <s v="495321"/>
    <s v="711189780"/>
    <s v="2.55E+11"/>
    <s v=""/>
    <s v=""/>
    <n v="37.498693000000003"/>
    <n v="-2.9226380000000001"/>
    <s v="Kajiado"/>
    <s v="Loitokitok"/>
    <s v="Loitoktok"/>
    <s v="Kamukunji"/>
    <n v="8"/>
    <s v="Gervasio Muriuki"/>
    <s v="Gervasio Muriuki"/>
    <s v="254727854470"/>
    <s v="Informal Business"/>
    <x v="0"/>
  </r>
  <r>
    <s v="VPA6"/>
    <s v="KE-KAJ-1906-27851"/>
    <x v="1"/>
    <s v=""/>
    <s v="15th April,2019"/>
    <d v="2019-04-15T00:00:00"/>
    <s v="10th June,2019"/>
    <d v="2019-06-10T00:00:00"/>
    <s v="Olekima Joel"/>
    <s v="Male"/>
    <s v="99999"/>
    <s v="254700917493"/>
    <s v="2.55E+11"/>
    <s v=""/>
    <s v=""/>
    <n v="37.533738"/>
    <n v="-2.8305069999999999"/>
    <s v="Kajiado"/>
    <s v="Loitokitok"/>
    <s v="Kimana"/>
    <s v="Impiron"/>
    <s v="10"/>
    <s v="Isaiya Moran"/>
    <s v="Isaiya Moran"/>
    <s v="710750045"/>
    <s v="Informal Business"/>
    <x v="0"/>
  </r>
  <r>
    <s v="VPA6"/>
    <s v="KE-NYE-1909-29223"/>
    <x v="1"/>
    <s v=""/>
    <s v="12th July,2019"/>
    <d v="2019-07-12T00:00:00"/>
    <s v="12th September,2019"/>
    <d v="2019-09-12T00:00:00"/>
    <s v="Njogu Peterson Ngatia"/>
    <s v="Male"/>
    <s v="99999"/>
    <s v="721330697"/>
    <s v="2.55E+11"/>
    <s v=""/>
    <s v="2.55E+11"/>
    <n v="37.185389999999998"/>
    <n v="-0.42700199999999999"/>
    <s v="Nyeri"/>
    <s v="Mathira East"/>
    <s v="Iriaini"/>
    <s v="Kiaruhiu"/>
    <n v="8"/>
    <s v="Kensam Constructor"/>
    <s v="Kensam Constructors"/>
    <s v=""/>
    <s v="Informal Business"/>
    <x v="1"/>
  </r>
  <r>
    <s v="VPA6"/>
    <s v="KE-NYE-1909-27826"/>
    <x v="1"/>
    <s v=""/>
    <s v="9th September,2019"/>
    <d v="2019-09-09T00:00:00"/>
    <s v="9th September,2019"/>
    <d v="2019-09-09T00:00:00"/>
    <s v="Munuhe David Theuri"/>
    <s v="Male"/>
    <s v="37431045"/>
    <s v="0729549971"/>
    <s v="729549971"/>
    <s v=""/>
    <s v="726974334"/>
    <n v="37.044685000000001"/>
    <n v="-0.407808"/>
    <s v="Nyeri"/>
    <s v="Mathira East"/>
    <s v="Gatunganga"/>
    <s v="Wamaguta"/>
    <s v="12"/>
    <s v="Peter Kiniu"/>
    <s v="Peter Kiniu"/>
    <s v="724261558"/>
    <s v="Informal Business"/>
    <x v="1"/>
  </r>
  <r>
    <s v="VPA6"/>
    <s v="KE-NYE-1909-26134"/>
    <x v="1"/>
    <s v=""/>
    <s v="4th August,2019"/>
    <d v="2019-08-04T00:00:00"/>
    <s v="7th September,2019"/>
    <d v="2019-09-07T00:00:00"/>
    <s v="Muthami Michael Ndungu"/>
    <s v="Male"/>
    <s v="28252591"/>
    <s v="728768194"/>
    <s v="728768194"/>
    <s v=""/>
    <s v=""/>
    <n v="37.122525000000003"/>
    <n v="-0.29908000000000001"/>
    <s v="Nyeri"/>
    <s v="Kieni East"/>
    <s v="Kabaru"/>
    <s v="Ndathi"/>
    <n v="8"/>
    <s v="James Muchira Mwai"/>
    <s v="James Muchira Mwai"/>
    <s v="728494110"/>
    <s v="Informal Business"/>
    <x v="1"/>
  </r>
  <r>
    <s v="VPA6"/>
    <s v="KE-NYA-1908-27229"/>
    <x v="1"/>
    <s v=""/>
    <s v="6th May,2019"/>
    <d v="2019-05-06T00:00:00"/>
    <s v="1st August,2019"/>
    <d v="2019-08-01T00:00:00"/>
    <s v="Joseph Mariga Masira"/>
    <s v="Male"/>
    <s v="3442072"/>
    <s v="0723269013"/>
    <s v="723269013"/>
    <s v=""/>
    <s v="712839038"/>
    <n v="34.904519999999998"/>
    <n v="-0.62288500000000002"/>
    <s v="Nyamira"/>
    <s v="Nyamira South"/>
    <s v="Bosamaro Chache"/>
    <s v="Nyabichuki"/>
    <s v="10"/>
    <s v="Kissinger Momanyi"/>
    <s v="Kissinger Janet Momanyi"/>
    <s v="725639400"/>
    <s v="Informal Business"/>
    <x v="1"/>
  </r>
  <r>
    <s v="VPA6"/>
    <s v="KE-NAK-1905-27670"/>
    <x v="1"/>
    <s v=""/>
    <s v="29th April,2019"/>
    <d v="2019-04-29T00:00:00"/>
    <s v="27th May,2019"/>
    <d v="2019-05-27T00:00:00"/>
    <s v="Githuki Stephen N."/>
    <s v="Male"/>
    <s v="1173294"/>
    <s v="254722650877"/>
    <s v="2.55E+11"/>
    <s v=""/>
    <s v=""/>
    <n v="36.167476999999998"/>
    <n v="-0.27224999999999999"/>
    <s v="Nakuru"/>
    <s v="Bahati"/>
    <s v="Lanet"/>
    <s v="Umoja 2"/>
    <s v="6"/>
    <s v="Joseph Thumbi Kariuki"/>
    <s v="Joseph Kariuki Thumbi"/>
    <s v="716150662"/>
    <s v="Informal Business"/>
    <x v="1"/>
  </r>
  <r>
    <s v="VPA6"/>
    <s v="KE-MUR-1909-27166"/>
    <x v="1"/>
    <s v=""/>
    <s v="6th August,2019"/>
    <d v="2019-08-06T00:00:00"/>
    <s v="10th September,2019"/>
    <d v="2019-09-10T00:00:00"/>
    <s v="Muturi Joseph Mumiria"/>
    <s v="Male"/>
    <s v="99999"/>
    <s v="0712642502"/>
    <s v="712642502"/>
    <s v=""/>
    <s v="711515443"/>
    <n v="37.124288999999997"/>
    <n v="-0.77565799999999996"/>
    <s v="Murang'a"/>
    <s v="Maragua"/>
    <s v="Marangua"/>
    <s v="Ititu"/>
    <s v="12"/>
    <s v="Kensam Constructor"/>
    <s v="Kennedy Samuel Mbugua"/>
    <s v="729308408"/>
    <s v="Informal Business"/>
    <x v="0"/>
  </r>
  <r>
    <s v="VPA6"/>
    <s v="KE-KER-1908-24856"/>
    <x v="1"/>
    <s v=""/>
    <s v="18th January,2019"/>
    <d v="2019-01-18T00:00:00"/>
    <s v="15th August,2019"/>
    <d v="2019-08-15T00:00:00"/>
    <s v="Rono Hellen Chemutai"/>
    <s v="Female"/>
    <s v="20996340"/>
    <s v="254719467058"/>
    <s v="2.55E+11"/>
    <s v=""/>
    <s v="2.55E+11"/>
    <n v="35.389136999999998"/>
    <n v="-0.109901"/>
    <s v="Kericho"/>
    <s v="Kipkelion West"/>
    <s v="Kipteris"/>
    <s v="Korosyot"/>
    <s v="4"/>
    <s v="Agnes Koech"/>
    <s v="Null"/>
    <s v=""/>
    <s v="Informal Business"/>
    <x v="1"/>
  </r>
  <r>
    <s v="VPA6"/>
    <s v="KE-KER-1906-24857"/>
    <x v="1"/>
    <s v=""/>
    <s v="15th August,2018"/>
    <d v="2018-08-15T00:00:00"/>
    <s v="29th June,2019"/>
    <d v="2019-06-29T00:00:00"/>
    <s v="Mutai Naomy Cherono"/>
    <s v="Female"/>
    <s v="99999"/>
    <s v="254797091550"/>
    <s v="2.55E+11"/>
    <s v=""/>
    <s v=""/>
    <n v="35.390225999999998"/>
    <n v="-0.105758"/>
    <s v="Kericho"/>
    <s v="Kipkelion West"/>
    <s v="Kipteris"/>
    <s v="Kaptuiya"/>
    <s v="4"/>
    <s v="Benjamin Cheruiyot"/>
    <s v="Benjamin Cheruiyot"/>
    <s v="710651470"/>
    <s v="Informal Business"/>
    <x v="1"/>
  </r>
  <r>
    <s v="VPA6"/>
    <s v="KE-NAN-1909-25184"/>
    <x v="1"/>
    <s v=""/>
    <s v="11th August,2019"/>
    <d v="2019-08-11T00:00:00"/>
    <s v="22nd September,2019"/>
    <d v="2019-09-22T00:00:00"/>
    <s v="Bett Barnabas"/>
    <s v="Male"/>
    <s v="20151336"/>
    <s v="0719200900"/>
    <s v="719200900"/>
    <s v=""/>
    <s v="727456158"/>
    <n v="35.138590000000001"/>
    <n v="0.14993500000000001"/>
    <s v="Nandi"/>
    <s v="Nandi Central"/>
    <s v="Kipsigak"/>
    <s v="Kapkoibai"/>
    <s v="8"/>
    <s v="John Bett"/>
    <s v="John Bett"/>
    <s v="727402779"/>
    <s v="Informal Business"/>
    <x v="1"/>
  </r>
  <r>
    <s v="VPA6"/>
    <s v="KE-MUR-1906-26789"/>
    <x v="1"/>
    <s v=""/>
    <s v="13th May,2019"/>
    <d v="2019-05-13T00:00:00"/>
    <s v="29th June,2019"/>
    <d v="2019-06-29T00:00:00"/>
    <s v="Ngugi Jairus Kinuthia"/>
    <s v="Male"/>
    <s v="99999"/>
    <s v="721763146"/>
    <s v="2.55E+11"/>
    <s v=""/>
    <s v=""/>
    <n v="36.903035000000003"/>
    <n v="-0.85830700000000004"/>
    <s v="Murang'a"/>
    <s v="Gatanga"/>
    <s v="Kigoro"/>
    <s v="Giachuki"/>
    <n v="8"/>
    <s v="Nixon Kariuki Gaichuru"/>
    <s v="Nixon Kariuki Gaichuru"/>
    <s v="712255629"/>
    <s v="Informal Business"/>
    <x v="0"/>
  </r>
  <r>
    <s v="VPA6"/>
    <s v="KE-MUR-1909-28370"/>
    <x v="0"/>
    <s v="Non Compliant"/>
    <s v="10th September,2019"/>
    <d v="2019-09-10T00:00:00"/>
    <s v="10th September,2019"/>
    <d v="2019-09-10T00:00:00"/>
    <s v="Kago Margrate Wangari"/>
    <s v="Female"/>
    <s v="99999"/>
    <s v="711949428"/>
    <s v="711949428"/>
    <s v=""/>
    <s v=""/>
    <n v="36.89526"/>
    <n v="-0.83760400000000002"/>
    <s v="Murang'a"/>
    <s v="Gatanga"/>
    <s v="Ruchu"/>
    <s v="Kiawangenye"/>
    <n v="6"/>
    <s v="Nixon Kariuki Gaichuru"/>
    <s v="Nixon Kariuki Gaichuru"/>
    <s v=""/>
    <s v="Informal Business"/>
    <x v="0"/>
  </r>
  <r>
    <s v="VPA6"/>
    <s v="KE-KER-1907-24858"/>
    <x v="1"/>
    <s v=""/>
    <s v="16th March,2019"/>
    <d v="2019-03-16T00:00:00"/>
    <s v="30th July,2019"/>
    <d v="2019-07-30T00:00:00"/>
    <s v="Koech Joyce Chelangat"/>
    <s v="Female"/>
    <s v="20324836"/>
    <s v="254705528372"/>
    <s v="2.55E+11"/>
    <s v=""/>
    <s v="2.55E+11"/>
    <n v="35.384275000000002"/>
    <n v="-0.13667699999999999"/>
    <s v="Kericho"/>
    <s v="Kipkelion West"/>
    <s v="Kipteris"/>
    <s v="Kabngetuny"/>
    <s v="4"/>
    <s v="Benard Kirui"/>
    <s v="Benard Kirui"/>
    <s v="796917297"/>
    <s v="Informal Business"/>
    <x v="1"/>
  </r>
  <r>
    <s v="VPA6"/>
    <s v="KE-KER-1907-24859"/>
    <x v="1"/>
    <s v=""/>
    <s v="3rd January,2019"/>
    <d v="2019-01-03T00:00:00"/>
    <s v="2nd July,2019"/>
    <d v="2019-07-02T00:00:00"/>
    <s v="Yegon Recho"/>
    <s v="Female"/>
    <s v="9778530"/>
    <s v="254786739080"/>
    <s v="2.55E+11"/>
    <s v=""/>
    <s v="2.55E+11"/>
    <n v="35.384464000000001"/>
    <n v="-0.13376399999999999"/>
    <s v="Kericho"/>
    <s v="Kipkelion West"/>
    <s v="Kipteris"/>
    <s v="Kabngetuny"/>
    <s v="4"/>
    <s v="Benard Kirui"/>
    <s v="Benard Kirui"/>
    <s v="796917297"/>
    <s v="Informal Business"/>
    <x v="1"/>
  </r>
  <r>
    <s v="VPA6"/>
    <s v="KE-KER-1908-24868"/>
    <x v="1"/>
    <s v=""/>
    <s v="21st December,2018"/>
    <d v="2018-12-21T00:00:00"/>
    <s v="7th August,2019"/>
    <d v="2019-08-07T00:00:00"/>
    <s v="Ngeny Recho Chepkemoi"/>
    <s v="Female"/>
    <s v="9578949"/>
    <s v="254710319697"/>
    <s v="2.55E+11"/>
    <s v=""/>
    <s v="2.55E+11"/>
    <n v="35.365968000000002"/>
    <n v="-0.173123"/>
    <s v="Kericho"/>
    <s v="Kipkelion West"/>
    <s v="Kipteris"/>
    <s v="Koisagat"/>
    <s v="4"/>
    <s v="Benard Kirui"/>
    <s v="Benard Kirui"/>
    <s v="796917297"/>
    <s v="Informal Business"/>
    <x v="1"/>
  </r>
  <r>
    <s v="VPA6"/>
    <s v="KE-KER-1907-24867"/>
    <x v="1"/>
    <s v=""/>
    <s v="21st August,2018"/>
    <d v="2018-08-21T00:00:00"/>
    <s v="12th July,2019"/>
    <d v="2019-07-12T00:00:00"/>
    <s v="Mutai Harriet Cherotich"/>
    <s v="Female"/>
    <s v="28576468"/>
    <s v="0702077639"/>
    <s v="702077639"/>
    <s v=""/>
    <s v=""/>
    <n v="35.369501999999997"/>
    <n v="-0.171293"/>
    <s v="Kericho"/>
    <s v="Kipkelion West"/>
    <s v="Kipteris"/>
    <s v="Koisagat"/>
    <s v="4"/>
    <s v="Benard Kirui"/>
    <s v="Benard Kirui"/>
    <s v="796917297"/>
    <s v="Informal Business"/>
    <x v="1"/>
  </r>
  <r>
    <s v="VPA6"/>
    <s v="KE-KER-1907-24862"/>
    <x v="1"/>
    <s v=""/>
    <s v="20th December,2018"/>
    <d v="2018-12-20T00:00:00"/>
    <s v="28th July,2019"/>
    <d v="2019-07-28T00:00:00"/>
    <s v="Caroline Chebet"/>
    <s v="Female"/>
    <s v="28922028"/>
    <s v="254796243469"/>
    <s v="2.55E+11"/>
    <s v=""/>
    <s v=""/>
    <n v="35.382626999999999"/>
    <n v="-0.10781"/>
    <s v="Kericho"/>
    <s v="Kipkelion West"/>
    <s v="Kipteris"/>
    <s v="Korosyot"/>
    <s v="4"/>
    <s v="Stanley Mutai"/>
    <s v="Stanley Mutai"/>
    <s v="726798608"/>
    <s v="Informal Business"/>
    <x v="1"/>
  </r>
  <r>
    <s v="VPA6"/>
    <s v="KE-KER-1906-24866"/>
    <x v="1"/>
    <s v=""/>
    <s v="22nd January,2019"/>
    <d v="2019-01-22T00:00:00"/>
    <s v="30th June,2019"/>
    <d v="2019-06-30T00:00:00"/>
    <s v="Veronica Chepngetich"/>
    <s v="Female"/>
    <s v="32296893"/>
    <s v="254710432110"/>
    <s v="2.55E+11"/>
    <s v=""/>
    <s v="2.55E+11"/>
    <n v="35.388663999999999"/>
    <n v="-0.120172"/>
    <s v="Kericho"/>
    <s v="Kipkelion West"/>
    <s v="Kipteris"/>
    <s v="Kimugul"/>
    <s v="4"/>
    <s v="Benjamin Cheruiyot"/>
    <s v="Benjamin Cheruiyot"/>
    <s v="710651470"/>
    <s v="Informal Business"/>
    <x v="1"/>
  </r>
  <r>
    <s v="VPA6"/>
    <s v="KE-KER-1907-24865"/>
    <x v="1"/>
    <s v=""/>
    <s v="20th February,2019"/>
    <d v="2019-02-20T00:00:00"/>
    <s v="22nd July,2019"/>
    <d v="2019-07-22T00:00:00"/>
    <s v="Mutai Winnie Chepkemoi"/>
    <s v="Female"/>
    <s v="20332343"/>
    <s v="0717862548"/>
    <s v="717862548"/>
    <s v=""/>
    <s v=""/>
    <n v="35.389339"/>
    <n v="-0.106042"/>
    <s v="Kericho"/>
    <s v="Kipkelion West"/>
    <s v="Kipteris"/>
    <s v="Korosyot"/>
    <s v="4"/>
    <s v="Benjamin Cheruiyot"/>
    <s v="Benjamin Cheruiyot"/>
    <s v="710651470"/>
    <s v="Informal Business"/>
    <x v="1"/>
  </r>
  <r>
    <s v="VPA6"/>
    <s v="KE-KER-1909-24860"/>
    <x v="2"/>
    <s v="Abandoned"/>
    <s v="21st February,2019"/>
    <d v="2019-02-21T00:00:00"/>
    <s v="3rd September,2019"/>
    <d v="2019-09-03T00:00:00"/>
    <s v="Yegon Agnes"/>
    <s v="Female"/>
    <s v="13035985"/>
    <s v="0790684886"/>
    <s v="790684886"/>
    <s v=""/>
    <s v="795183028"/>
    <n v="35.385606000000003"/>
    <n v="-0.13392999999999999"/>
    <s v="Kericho"/>
    <s v="Kipkelion West"/>
    <s v="Kipteris"/>
    <s v="Kabngetuny"/>
    <s v="4"/>
    <s v="Robert Birgen"/>
    <s v="Robert Birgen"/>
    <s v="710683406"/>
    <s v="Informal Business"/>
    <x v="1"/>
  </r>
  <r>
    <s v="VPA6"/>
    <s v="KE-KER-1906-24861"/>
    <x v="2"/>
    <s v="Abandoned"/>
    <s v="20th December,2018"/>
    <d v="2018-12-20T00:00:00"/>
    <s v="5th June,2019"/>
    <d v="2019-06-05T00:00:00"/>
    <s v="Lessan Eunice Chepngetich"/>
    <s v="Female"/>
    <s v="8658585"/>
    <s v="0703404282"/>
    <s v="703404282"/>
    <s v=""/>
    <s v=""/>
    <n v="35.380159999999997"/>
    <n v="-0.124954"/>
    <s v="Kericho"/>
    <s v="Kipkelion West"/>
    <s v="Kipteris"/>
    <s v="Magire"/>
    <s v="4"/>
    <s v="Benard Kirui"/>
    <s v="Benard Kirui"/>
    <s v="796917297"/>
    <s v="Informal Business"/>
    <x v="1"/>
  </r>
  <r>
    <s v="VPA6"/>
    <s v="KE-KER-1908-24864"/>
    <x v="1"/>
    <s v=""/>
    <s v="21st December,2018"/>
    <d v="2018-12-21T00:00:00"/>
    <s v="18th August,2019"/>
    <d v="2019-08-18T00:00:00"/>
    <s v="Mutai Esther Chepkurui"/>
    <s v="Female"/>
    <s v="20986545"/>
    <s v="0714655598"/>
    <s v="714655598"/>
    <s v=""/>
    <s v=""/>
    <n v="35.387217999999997"/>
    <n v="-0.10534399999999999"/>
    <s v="Kericho"/>
    <s v="Kipkelion West"/>
    <s v="Kipteris"/>
    <s v="Korosyot"/>
    <s v="4"/>
    <s v="Stanley Mutai"/>
    <s v="Stanley Mutai"/>
    <s v=""/>
    <s v="Informal Business"/>
    <x v="1"/>
  </r>
  <r>
    <s v="VPA6"/>
    <s v="KE-KER-1908-24863"/>
    <x v="1"/>
    <s v=""/>
    <s v="22nd January,2019"/>
    <d v="2019-01-22T00:00:00"/>
    <s v="24th August,2019"/>
    <d v="2019-08-24T00:00:00"/>
    <s v="Nyalile Christine Chepketer"/>
    <s v="Female"/>
    <s v="13011009"/>
    <s v="254703733546"/>
    <s v="2.55E+11"/>
    <s v=""/>
    <s v=""/>
    <n v="35.386812999999997"/>
    <n v="-0.10095"/>
    <s v="Kericho"/>
    <s v="Kipkelion West"/>
    <s v="Kipteris"/>
    <s v="Kaptuiya"/>
    <s v="4"/>
    <s v="Wesley Kipyegon"/>
    <s v="Wesley Kipyegon"/>
    <s v="726581600"/>
    <s v="Informal Business"/>
    <x v="1"/>
  </r>
  <r>
    <s v="VPA6"/>
    <s v="KE-NAI-1909-26593"/>
    <x v="1"/>
    <s v=""/>
    <s v="16th September,2019"/>
    <d v="2019-09-16T00:00:00"/>
    <s v="27th September,2019"/>
    <d v="2019-09-27T00:00:00"/>
    <s v="Kibera Rose Njeri"/>
    <s v="Female"/>
    <s v="24711815"/>
    <s v="0720451942"/>
    <s v="720451942"/>
    <s v=""/>
    <s v="791757521"/>
    <n v="36.910134999999997"/>
    <n v="-1.192493"/>
    <s v="Nairobi"/>
    <s v="Roysambu"/>
    <s v="Kahawa West"/>
    <s v="Kamuthi"/>
    <s v="10"/>
    <s v="PostGen Energy"/>
    <s v="Peter Karanja Mbugua"/>
    <s v="705116627"/>
    <s v="Informal Business"/>
    <x v="8"/>
  </r>
  <r>
    <s v="VPA6"/>
    <s v="KE-MAC-1910-27506"/>
    <x v="0"/>
    <s v="Under Verification"/>
    <s v="2nd October,2019"/>
    <d v="2019-10-02T00:00:00"/>
    <s v="2nd October,2019"/>
    <d v="2019-10-02T00:00:00"/>
    <s v="Kivuva Stephen Masai"/>
    <s v="Male"/>
    <s v="30906707"/>
    <s v="723673526"/>
    <s v="723673526"/>
    <s v=""/>
    <s v="712705392"/>
    <n v="37.591546999999998"/>
    <n v="-1.1498820000000001"/>
    <s v="Machakos"/>
    <s v="Yatta"/>
    <s v="Yatta"/>
    <s v="Mbingoni"/>
    <n v="12"/>
    <s v="Jowama Biogas Construction"/>
    <s v="Joyce Njeri"/>
    <s v="700905041"/>
    <s v="Informal Business"/>
    <x v="0"/>
  </r>
  <r>
    <s v="VPA6"/>
    <s v="KE-KIA-1908-28822"/>
    <x v="1"/>
    <s v=""/>
    <s v="9th August,2019"/>
    <d v="2019-08-09T00:00:00"/>
    <s v="15th August,2019"/>
    <d v="2019-08-15T00:00:00"/>
    <s v="Njongu Rhonda Nyambura"/>
    <s v="Female"/>
    <s v="99999"/>
    <s v="721491213"/>
    <s v="2.55E+11"/>
    <s v=""/>
    <s v="2.55E+11"/>
    <n v="36.609133"/>
    <n v="-1.225622"/>
    <s v="Kiambu"/>
    <s v="Kikuyu"/>
    <s v="Ndeiya"/>
    <s v="Kamangu"/>
    <n v="12"/>
    <s v="Lucas Mbithi Muia"/>
    <s v="Luka Muia"/>
    <s v="254706279820"/>
    <s v="Informal Business"/>
    <x v="0"/>
  </r>
  <r>
    <s v="VPA6"/>
    <s v="KE-KIA-1908-29651"/>
    <x v="0"/>
    <s v="Non Compliant"/>
    <s v="21st July,2019"/>
    <d v="2019-07-21T00:00:00"/>
    <s v="4th August,2019"/>
    <d v="2019-08-04T00:00:00"/>
    <s v="Waweru John Njoroge"/>
    <s v="Male"/>
    <s v="99999"/>
    <s v="721329290"/>
    <s v="2.55E+11"/>
    <s v=""/>
    <s v="2.55E+11"/>
    <n v="36.785238999999997"/>
    <n v="-1.054182"/>
    <s v="Kiambu"/>
    <s v="Githunguri"/>
    <s v="Githunguri"/>
    <s v="Githunguri"/>
    <n v="10"/>
    <s v="Fexmy EcoFuels"/>
    <s v="Frederick Kago"/>
    <s v="714836386"/>
    <s v="Informal Business"/>
    <x v="9"/>
  </r>
  <r>
    <s v="VPA6"/>
    <s v="KE-KIA-1909-27649"/>
    <x v="1"/>
    <s v=""/>
    <s v="8th September,2019"/>
    <d v="2019-09-08T00:00:00"/>
    <s v="17th September,2019"/>
    <d v="2019-09-17T00:00:00"/>
    <s v="Nganatha Elizabeth Njambi"/>
    <s v="Female"/>
    <s v="99999"/>
    <s v="254725260774"/>
    <s v="2.55E+11"/>
    <s v=""/>
    <s v="2.55E+11"/>
    <n v="36.797024999999998"/>
    <n v="-1.056505"/>
    <s v="Kiambu"/>
    <s v="Githunguri"/>
    <s v="Githunguri"/>
    <s v="Kegio"/>
    <s v="10"/>
    <s v="Fredrick Gatungu Kago"/>
    <s v="Frederick Kago"/>
    <s v="714836386"/>
    <s v="Informal Business"/>
    <x v="1"/>
  </r>
  <r>
    <s v="VPA6"/>
    <s v="KE-KIA-1909-27650"/>
    <x v="2"/>
    <s v="Demolished"/>
    <s v="26th September,2019"/>
    <d v="2019-09-26T00:00:00"/>
    <s v="29th September,2019"/>
    <d v="2019-09-29T00:00:00"/>
    <s v="Kuria Mary Wambui"/>
    <s v="Female"/>
    <s v="3077215"/>
    <s v="724139099"/>
    <s v="2.55E+11"/>
    <s v=""/>
    <s v="2.55E+11"/>
    <n v="36.807519999999997"/>
    <n v="-1.047282"/>
    <s v="Kiambu"/>
    <s v="Githunguri"/>
    <s v="Githunguri"/>
    <s v="Kindiga"/>
    <n v="10"/>
    <s v="Fexmy EcoFuels"/>
    <s v="Frederick Kago"/>
    <s v="254714836376"/>
    <s v="Informal Business"/>
    <x v="9"/>
  </r>
  <r>
    <s v="VPA6"/>
    <s v="KE-NAN-1910-25185"/>
    <x v="1"/>
    <s v=""/>
    <s v="4th September,2019"/>
    <d v="2019-09-04T00:00:00"/>
    <s v="8th October,2019"/>
    <d v="2019-10-08T00:00:00"/>
    <s v="Sitienei Peter"/>
    <s v="Male"/>
    <s v="21715873"/>
    <s v="0728376591"/>
    <s v="728376591"/>
    <s v=""/>
    <s v="727279442"/>
    <n v="35.156705000000002"/>
    <n v="0.150195"/>
    <s v="Nandi"/>
    <s v="Nandi Central"/>
    <s v="Kipsigak"/>
    <s v="Kapmanang"/>
    <s v="8"/>
    <s v="John Bett"/>
    <s v="John Bett"/>
    <s v="727402779"/>
    <s v="Informal Business"/>
    <x v="1"/>
  </r>
  <r>
    <s v="VPA6"/>
    <s v="KE-LAI-1910-27676"/>
    <x v="1"/>
    <s v=""/>
    <s v="15th August,2019"/>
    <d v="2019-08-15T00:00:00"/>
    <s v="9th October,2019"/>
    <d v="2019-10-09T00:00:00"/>
    <s v="Wangombe Samuel Waweru"/>
    <s v="Male"/>
    <s v="13728686"/>
    <s v="254724298681"/>
    <s v="2.55E+11"/>
    <s v=""/>
    <s v="2.55E+11"/>
    <n v="36.749583000000001"/>
    <n v="-7.7844999999999998E-2"/>
    <s v="Laikipia"/>
    <s v="Laikipia East"/>
    <s v="Muhonia"/>
    <s v="Kiafunda"/>
    <s v="10"/>
    <s v="Anthony Ndungu Kamau"/>
    <s v="Anthony Ndungu Kamau"/>
    <s v="254722878722"/>
    <s v="Informal Business"/>
    <x v="1"/>
  </r>
  <r>
    <s v="VPA6"/>
    <s v="KE-MUR-1908-27833"/>
    <x v="1"/>
    <s v=""/>
    <s v="12th April,2019"/>
    <d v="2019-04-12T00:00:00"/>
    <s v="23rd August,2019"/>
    <d v="2019-08-23T00:00:00"/>
    <s v="Mwenda John Njoroge"/>
    <s v="Male"/>
    <s v="99999"/>
    <s v="254742572331"/>
    <s v="2.55E+11"/>
    <s v=""/>
    <s v="2.55E+11"/>
    <n v="36.922972000000001"/>
    <n v="-0.86979700000000004"/>
    <s v="Murang'a"/>
    <s v="Gatanga"/>
    <s v="Ndunyu Chege"/>
    <s v="Gitiri"/>
    <s v="6"/>
    <s v="Nixon Kariuki Gaichuru"/>
    <s v="Null"/>
    <s v=""/>
    <s v="Informal Business"/>
    <x v="0"/>
  </r>
  <r>
    <s v="VPA6"/>
    <s v="KE-NAK-1910-27674"/>
    <x v="1"/>
    <s v=""/>
    <s v="7th September,2019"/>
    <d v="2019-09-07T00:00:00"/>
    <s v="2nd October,2019"/>
    <d v="2019-10-02T00:00:00"/>
    <s v="Kaguithia Nguyo Alex"/>
    <s v="Male"/>
    <s v="1393673"/>
    <s v="254720940595"/>
    <s v="2.55E+11"/>
    <s v=""/>
    <s v="2.55E+11"/>
    <n v="36.164271999999997"/>
    <n v="-0.30920199999999998"/>
    <s v="Nakuru"/>
    <s v="Bahati"/>
    <s v="Lanet"/>
    <s v="Ndege"/>
    <s v="8"/>
    <s v="Peter Mutanga"/>
    <s v="Peter Mutang'a Goko"/>
    <s v="723421713"/>
    <s v="Informal Business"/>
    <x v="0"/>
  </r>
  <r>
    <s v="VPA6"/>
    <s v="KE-KIA-1910-27178"/>
    <x v="0"/>
    <s v="Non Compliant"/>
    <s v="11th October,2019"/>
    <d v="2019-10-11T00:00:00"/>
    <s v="11th October,2019"/>
    <d v="2019-10-11T00:00:00"/>
    <s v="Muigai Ruth Wanjiru"/>
    <s v="Female"/>
    <s v="99999"/>
    <s v="720903038"/>
    <s v="2.55E+11"/>
    <s v=""/>
    <s v=""/>
    <n v="36.757550000000002"/>
    <n v="-1.05548"/>
    <s v="Kiambu"/>
    <s v="Githunguri"/>
    <s v="Githuguri"/>
    <s v="Kahunira"/>
    <s v="24"/>
    <s v="Martin Mbiri Gitau"/>
    <s v="Martin Gitau"/>
    <s v="724210921"/>
    <s v="Informal Business"/>
    <x v="0"/>
  </r>
  <r>
    <s v="VPA6"/>
    <s v="KE-KIA-1910-26812"/>
    <x v="1"/>
    <s v=""/>
    <s v="11th October,2019"/>
    <d v="2019-10-11T00:00:00"/>
    <s v="11th October,2019"/>
    <d v="2019-10-11T00:00:00"/>
    <s v="Muingai John Njega"/>
    <s v="Male"/>
    <s v="99999"/>
    <s v="254721703915"/>
    <s v="2.55E+11"/>
    <s v=""/>
    <s v="2.55E+11"/>
    <n v="36.757196999999998"/>
    <n v="-1.055167"/>
    <s v="Kiambu"/>
    <s v="Githunguri"/>
    <s v="Githuguri"/>
    <s v="Kahunira"/>
    <s v="32"/>
    <s v="Martin Mbiri Gitau"/>
    <s v="Martin Gitau"/>
    <s v="724210921"/>
    <s v="Informal Business"/>
    <x v="0"/>
  </r>
  <r>
    <s v="VPA6"/>
    <s v="KE-KIA-1910-26813"/>
    <x v="1"/>
    <s v=""/>
    <s v="11th October,2019"/>
    <d v="2019-10-11T00:00:00"/>
    <s v="11th October,2019"/>
    <d v="2019-10-11T00:00:00"/>
    <s v="Waituka Beth Waithera"/>
    <s v="Female"/>
    <s v="99999"/>
    <s v="254726175124"/>
    <s v="2.55E+11"/>
    <s v=""/>
    <s v=""/>
    <n v="36.750537000000001"/>
    <n v="-1.061153"/>
    <s v="Kiambu"/>
    <s v="Githunguri"/>
    <s v="Githuguri"/>
    <s v="Giteti"/>
    <s v="10"/>
    <s v="Martin Mbiri Gitau"/>
    <s v="Martin Gitau"/>
    <s v="254724210921"/>
    <s v="Informal Business"/>
    <x v="0"/>
  </r>
  <r>
    <s v="VPA6"/>
    <s v="KE-KIA-1910-26814"/>
    <x v="1"/>
    <s v=""/>
    <s v="11th October,2019"/>
    <d v="2019-10-11T00:00:00"/>
    <s v="11th October,2019"/>
    <d v="2019-10-11T00:00:00"/>
    <s v="Kihoro Mary Gachoki"/>
    <s v="Female"/>
    <s v="18654895"/>
    <s v="254740938673"/>
    <s v="2.55E+11"/>
    <s v=""/>
    <s v=""/>
    <n v="36.754728"/>
    <n v="-1.0603499999999999"/>
    <s v="Kiambu"/>
    <s v="Githunguri"/>
    <s v="Githuguri"/>
    <s v="Giteti"/>
    <s v="8"/>
    <s v="Martin Mbiri Gitau"/>
    <s v="Martin Gitau"/>
    <s v="254724210921"/>
    <s v="Informal Business"/>
    <x v="0"/>
  </r>
  <r>
    <s v="VPA6"/>
    <s v="KE-KIA-1910-26815"/>
    <x v="1"/>
    <s v=""/>
    <s v="11th October,2019"/>
    <d v="2019-10-11T00:00:00"/>
    <s v="11th October,2019"/>
    <d v="2019-10-11T00:00:00"/>
    <s v="Njega John Ngigi"/>
    <s v="Male"/>
    <s v="99999"/>
    <s v="728097122"/>
    <s v="2.55E+11"/>
    <s v=""/>
    <s v=""/>
    <n v="36.755467000000003"/>
    <n v="-1.0577730000000001"/>
    <s v="Kiambu"/>
    <s v="Githunguri"/>
    <s v="Githuguri"/>
    <s v="Kahunira"/>
    <s v="10"/>
    <s v="Martin Mbiri Gitau"/>
    <s v="Martin Gitau"/>
    <s v="254724210921"/>
    <s v="Informal Business"/>
    <x v="0"/>
  </r>
  <r>
    <s v="VPA6"/>
    <s v="KE-NYE-1909-26135"/>
    <x v="1"/>
    <s v=""/>
    <s v="20th August,2019"/>
    <d v="2019-08-20T00:00:00"/>
    <s v="20th September,2019"/>
    <d v="2019-09-20T00:00:00"/>
    <s v="Kairu Anthony Karimi"/>
    <s v="Male"/>
    <s v="10966026"/>
    <s v="0722761971"/>
    <s v="722761971"/>
    <s v=""/>
    <s v="722286733"/>
    <n v="37.052193000000003"/>
    <n v="-0.23304"/>
    <s v="Nyeri"/>
    <s v="Kieni East"/>
    <s v="Gatuamba"/>
    <s v="Gatuamba"/>
    <s v="12"/>
    <s v="James Muchira Mwai"/>
    <s v="James Mwai"/>
    <s v="728494110"/>
    <s v="Informal Business"/>
    <x v="1"/>
  </r>
  <r>
    <s v="VPA6"/>
    <s v="KE-MAK-1910-27797"/>
    <x v="0"/>
    <s v="Grievance"/>
    <s v="12th October,2019"/>
    <d v="2019-10-12T00:00:00"/>
    <s v="12th October,2019"/>
    <d v="2019-10-12T00:00:00"/>
    <s v="Msau Johnson Kyalo"/>
    <s v="Male"/>
    <s v="99999"/>
    <s v="254717965220"/>
    <s v="2.55E+11"/>
    <s v=""/>
    <s v=""/>
    <n v="37.580939999999998"/>
    <n v="-2.037147"/>
    <s v="Makueni"/>
    <s v="Kibwezi West"/>
    <s v="Kikumini"/>
    <s v="Kikumini"/>
    <s v="10"/>
    <s v="John Chege Nyingi"/>
    <s v="John Chege"/>
    <s v="723321416"/>
    <s v="Informal Business"/>
    <x v="0"/>
  </r>
  <r>
    <s v="VPA6"/>
    <s v="KE-KIA-1910-27910"/>
    <x v="1"/>
    <s v=""/>
    <s v="14th October,2019"/>
    <d v="2019-10-14T00:00:00"/>
    <s v="14th October,2019"/>
    <d v="2019-10-14T00:00:00"/>
    <s v="Kimani Veronica Mukuhi"/>
    <s v="Female"/>
    <s v="35110284"/>
    <s v="+254719200720"/>
    <s v="2.55E+11"/>
    <s v=""/>
    <s v="2.55E+11"/>
    <n v="36.791907999999999"/>
    <n v="-0.84835199999999999"/>
    <s v="Kiambu"/>
    <s v="Gatundu North"/>
    <s v="Mataara"/>
    <s v="Chania"/>
    <s v="6"/>
    <s v="Nixon Kariuki Gaichuru"/>
    <s v="Nixon Kariuki Gaichuru"/>
    <s v="+254712255629"/>
    <s v="Informal Business"/>
    <x v="0"/>
  </r>
  <r>
    <s v="VPA6"/>
    <s v="KE-KIA-1910-28711"/>
    <x v="1"/>
    <s v=""/>
    <s v="14th October,2019"/>
    <d v="2019-10-14T00:00:00"/>
    <s v="14th October,2019"/>
    <d v="2019-10-14T00:00:00"/>
    <s v="Kamau Francis Mburu"/>
    <s v="Male"/>
    <s v="12422785"/>
    <s v="726793833"/>
    <s v="2.55E+11"/>
    <s v=""/>
    <s v=""/>
    <n v="36.906247999999998"/>
    <n v="-1.045633"/>
    <s v="Kiambu"/>
    <s v="Gatundu South"/>
    <s v="Gathage"/>
    <s v="Cigi-Ini"/>
    <n v="8"/>
    <s v="Nixon Kariuki Gaichuru"/>
    <s v="Nixon Kariuki Gaichuru"/>
    <s v=""/>
    <s v="Informal Business"/>
    <x v="0"/>
  </r>
  <r>
    <s v="VPA6"/>
    <s v="KE-KIA-1910-26570"/>
    <x v="1"/>
    <s v=""/>
    <s v="14th October,2019"/>
    <d v="2019-10-14T00:00:00"/>
    <s v="14th October,2019"/>
    <d v="2019-10-14T00:00:00"/>
    <s v="Kanyanja Mary Wairimu"/>
    <s v="Female"/>
    <s v="13220573"/>
    <s v="703765411"/>
    <s v="2.55E+11"/>
    <s v=""/>
    <s v="2.55E+11"/>
    <n v="36.906112999999998"/>
    <n v="-1.045628"/>
    <s v="Kiambu"/>
    <s v="Gatundu South"/>
    <s v="Gathage"/>
    <s v="Cigi-Ini"/>
    <n v="8"/>
    <s v="Nixon Kariuki Gaichuru"/>
    <s v="Nixon Kariuki Gaichuru"/>
    <s v="+254712255629"/>
    <s v="Informal Business"/>
    <x v="0"/>
  </r>
  <r>
    <s v="VPA6"/>
    <s v="KE-KIA-1910-26569"/>
    <x v="1"/>
    <s v=""/>
    <s v="14th October,2019"/>
    <d v="2019-10-14T00:00:00"/>
    <s v="14th October,2019"/>
    <d v="2019-10-14T00:00:00"/>
    <s v="Kiaria Emily Njeri"/>
    <s v="Female"/>
    <s v="1997977"/>
    <s v="727545329"/>
    <s v="2.55E+11"/>
    <s v=""/>
    <s v=""/>
    <n v="36.906714000000001"/>
    <n v="-1.046062"/>
    <s v="Kiambu"/>
    <s v="Gatundu South"/>
    <s v="Gathage"/>
    <s v="Cigi-Ini"/>
    <n v="6"/>
    <s v="Nixon Kariuki Gaichuru"/>
    <s v="Nixon Kariuki Gaichuru"/>
    <s v="+254712255629"/>
    <s v="Informal Business"/>
    <x v="0"/>
  </r>
  <r>
    <s v="VPA6"/>
    <s v="KE-NAN-1905-25190"/>
    <x v="1"/>
    <s v=""/>
    <s v="21st December,2018"/>
    <d v="2018-12-21T00:00:00"/>
    <s v="11th May,2019"/>
    <d v="2019-05-11T00:00:00"/>
    <s v="Arusei Edward"/>
    <s v="Male"/>
    <s v="99999"/>
    <s v="+254724399720"/>
    <s v="2.55E+11"/>
    <s v=""/>
    <s v=""/>
    <n v="35.325688"/>
    <n v="0.16999700000000001"/>
    <s v="Nandi"/>
    <s v="Nandi Hills"/>
    <s v="Koilot"/>
    <s v="Marinyin"/>
    <s v="6"/>
    <s v="Job K Soimo"/>
    <s v="Job K Soimo"/>
    <s v="+254726075203"/>
    <s v="Informal Business"/>
    <x v="1"/>
  </r>
  <r>
    <s v="VPA6"/>
    <s v="KE-KIL-1910-25725"/>
    <x v="1"/>
    <s v=""/>
    <s v="16th October,2019"/>
    <d v="2019-10-16T00:00:00"/>
    <s v="16th October,2019"/>
    <d v="2019-10-16T00:00:00"/>
    <s v="Ndago Stanley Tinga"/>
    <s v="Male"/>
    <s v="5803697"/>
    <s v="+254728945291"/>
    <s v="2.55E+11"/>
    <s v=""/>
    <s v="2.55E+11"/>
    <n v="39.704794999999997"/>
    <n v="-3.7803520000000002"/>
    <s v="Kilifi"/>
    <s v="Bahari"/>
    <s v="Bandarasalama"/>
    <s v="Kaoyeni"/>
    <s v="12"/>
    <s v="Peter Kiniu"/>
    <s v="Peter Kiniu"/>
    <s v="+254713470637"/>
    <s v="Informal Business"/>
    <x v="0"/>
  </r>
  <r>
    <s v="VPA6"/>
    <s v="KE-MER-1910-25665"/>
    <x v="1"/>
    <s v=""/>
    <s v="3rd March,2019"/>
    <d v="2019-03-03T00:00:00"/>
    <s v="17th October,2019"/>
    <d v="2019-10-17T00:00:00"/>
    <s v="Kirimi Ginson"/>
    <s v="Male"/>
    <s v="14415363"/>
    <s v="+254720402471"/>
    <s v="2.55E+11"/>
    <s v=""/>
    <s v="2.55E+11"/>
    <n v="37.662846999999999"/>
    <n v="-0.12918499999999999"/>
    <s v="Meru"/>
    <s v="Imenti South"/>
    <s v="Yururu"/>
    <s v="Kamuringi"/>
    <s v="8"/>
    <s v="Loise Gathoni Murigu"/>
    <s v="John Kirimi"/>
    <s v="+254723543823"/>
    <s v="Informal Business"/>
    <x v="1"/>
  </r>
  <r>
    <s v="VPA6"/>
    <s v="KE-MER-1910-25666"/>
    <x v="1"/>
    <s v=""/>
    <s v="23rd April,2019"/>
    <d v="2019-04-23T00:00:00"/>
    <s v="17th October,2019"/>
    <d v="2019-10-17T00:00:00"/>
    <s v="Kirimi John"/>
    <s v="Male"/>
    <s v="8880854"/>
    <s v="+254723543823"/>
    <s v="2.55E+11"/>
    <s v=""/>
    <s v="2.55E+11"/>
    <n v="37.664971999999999"/>
    <n v="-0.13661699999999999"/>
    <s v="Meru"/>
    <s v="Imenti South"/>
    <s v="Kamuringi"/>
    <s v="Kamuringi"/>
    <s v="6"/>
    <s v="Loise Gathoni Murigu"/>
    <s v="John Kirimi"/>
    <s v="+254723543823"/>
    <s v="Informal Business"/>
    <x v="1"/>
  </r>
  <r>
    <s v="VPA6"/>
    <s v="KE-MER-1910-25189"/>
    <x v="2"/>
    <s v="Abandoned"/>
    <s v="5th June,2019"/>
    <d v="2019-06-05T00:00:00"/>
    <s v="17th October,2019"/>
    <d v="2019-10-17T00:00:00"/>
    <s v="Mwari Mary"/>
    <s v="Female"/>
    <s v="19456787"/>
    <s v="720160700"/>
    <s v="2.55E+11"/>
    <s v=""/>
    <s v="2.55E+11"/>
    <n v="37.587037000000002"/>
    <n v="-7.6967999999999995E-2"/>
    <s v="Meru"/>
    <s v="Imenti South"/>
    <s v="Kairaa"/>
    <s v="Mbuti"/>
    <n v="6"/>
    <s v="Loise Gathoni Murigu"/>
    <s v="John Kirimi"/>
    <s v="+254723543823"/>
    <s v="Informal Business"/>
    <x v="0"/>
  </r>
  <r>
    <s v="VPA6"/>
    <s v="KE-KIA-1910-26816"/>
    <x v="1"/>
    <s v=""/>
    <s v="24th October,2019"/>
    <d v="2019-10-24T00:00:00"/>
    <s v="24th October,2019"/>
    <d v="2019-10-24T00:00:00"/>
    <s v="Muiruri Stephen Kimotho"/>
    <s v="Male"/>
    <s v="99999"/>
    <s v="254721144375"/>
    <s v="2.55E+11"/>
    <s v=""/>
    <s v="721521982"/>
    <n v="36.801222000000003"/>
    <n v="-1.0043629999999999"/>
    <s v="Kiambu"/>
    <s v="Githunguri"/>
    <s v="Komothai"/>
    <s v="Gathugu"/>
    <s v="8"/>
    <s v="Geoffrey K Gitau"/>
    <s v="Geoffrey Gitau"/>
    <s v="254714881763"/>
    <s v="Informal Business"/>
    <x v="0"/>
  </r>
  <r>
    <s v="VPA6"/>
    <s v="KE-KIA-1910-26825"/>
    <x v="1"/>
    <s v=""/>
    <s v="24th October,2019"/>
    <d v="2019-10-24T00:00:00"/>
    <s v="24th October,2019"/>
    <d v="2019-10-24T00:00:00"/>
    <s v="Mwaniki Peter Mbugua"/>
    <s v="Male"/>
    <s v="3043516"/>
    <s v="254723456389"/>
    <s v="2.55E+11"/>
    <s v=""/>
    <s v="2.55E+11"/>
    <n v="36.794398000000001"/>
    <n v="-0.99475199999999997"/>
    <s v="Kiambu"/>
    <s v="Githunguri"/>
    <s v="Kamothai"/>
    <s v="Gathugu"/>
    <s v="8"/>
    <s v="Geoffrey K Gitau"/>
    <s v="Geoffrey Gitau"/>
    <s v="2547148817763"/>
    <s v="Informal Business"/>
    <x v="0"/>
  </r>
  <r>
    <s v="VPA6"/>
    <s v="KE-NAK-1910-27402"/>
    <x v="1"/>
    <s v=""/>
    <s v="26th August,2019"/>
    <d v="2019-08-26T00:00:00"/>
    <s v="19th October,2019"/>
    <d v="2019-10-19T00:00:00"/>
    <s v="Wahome Muthoni Magret"/>
    <s v="Male"/>
    <s v="1392641"/>
    <s v="254728940869"/>
    <s v="2.55E+11"/>
    <s v=""/>
    <s v="2.55E+11"/>
    <n v="36.111947999999998"/>
    <n v="-3.0875E-2"/>
    <s v="Nakuru"/>
    <s v="Rongai"/>
    <s v="Kamukunji"/>
    <s v="Mzalendo"/>
    <s v="8"/>
    <s v="James Kingori Chege"/>
    <s v="James Kingori"/>
    <s v="254724568559"/>
    <s v="Informal Business"/>
    <x v="0"/>
  </r>
  <r>
    <s v="VPA6"/>
    <s v="KE-MER-1908-25717"/>
    <x v="1"/>
    <s v=""/>
    <s v="9th July,2019"/>
    <d v="2019-07-09T00:00:00"/>
    <s v="16th August,2019"/>
    <d v="2019-08-16T00:00:00"/>
    <s v="Ndutha Samuel Mwangi"/>
    <s v="Male"/>
    <s v="19567876"/>
    <s v="254710122837"/>
    <s v="2.55E+11"/>
    <s v=""/>
    <s v="2.55E+11"/>
    <n v="37.805743"/>
    <n v="-0.101368"/>
    <s v="Meru"/>
    <s v="Imenti South"/>
    <s v="Kirendene"/>
    <s v="Kamiruri"/>
    <s v="6"/>
    <s v="Nixon Kariuki Gaichuru"/>
    <s v="Nixon Kariuki Gaichuru"/>
    <s v="712255629"/>
    <s v="Informal Business"/>
    <x v="0"/>
  </r>
  <r>
    <s v="VPA6"/>
    <s v="KE-KER-1910-24971"/>
    <x v="0"/>
    <s v="Non Compliant"/>
    <s v="24th June,2019"/>
    <d v="2019-06-24T00:00:00"/>
    <s v="15th October,2019"/>
    <d v="2019-10-15T00:00:00"/>
    <s v="Rono Faith"/>
    <s v="Female"/>
    <s v="99999"/>
    <s v="254720535336"/>
    <s v="2.55E+11"/>
    <s v=""/>
    <s v=""/>
    <n v="35.241097000000003"/>
    <n v="-0.38898300000000002"/>
    <s v="Kericho"/>
    <s v="Belgut"/>
    <s v="Chepkutung"/>
    <s v="Chepkutung"/>
    <s v="14"/>
    <s v="Benjamin Kirui"/>
    <s v=""/>
    <s v=""/>
    <s v="Informal Business"/>
    <x v="1"/>
  </r>
  <r>
    <s v="VPA6"/>
    <s v="KE-NYA-1910-27283"/>
    <x v="1"/>
    <s v=""/>
    <s v="17th September,2019"/>
    <d v="2019-09-17T00:00:00"/>
    <s v="17th October,2019"/>
    <d v="2019-10-17T00:00:00"/>
    <s v="Mbugua David Kimotho"/>
    <s v="Male"/>
    <s v="99999"/>
    <s v="254722892546"/>
    <s v="2.55E+11"/>
    <s v=""/>
    <s v="720336795"/>
    <n v="36.531722000000002"/>
    <n v="-0.18412000000000001"/>
    <s v="Nyandarua"/>
    <s v="Ndaragwa"/>
    <s v="Mwihoko"/>
    <s v="Ex-Daya"/>
    <s v="12"/>
    <s v="Kreen"/>
    <s v="Francis Kinyanjui"/>
    <s v="254726985649"/>
    <s v="Informal Business"/>
    <x v="1"/>
  </r>
  <r>
    <s v="VPA6"/>
    <s v="KE-NYE-1910-27995"/>
    <x v="1"/>
    <s v=""/>
    <s v="1st September,2019"/>
    <d v="2019-09-01T00:00:00"/>
    <s v="1st October,2019"/>
    <d v="2019-10-01T00:00:00"/>
    <s v="Mwaniki Charles Kabaya"/>
    <s v="Male"/>
    <s v="99999"/>
    <s v="722915230"/>
    <s v="2.55E+11"/>
    <s v=""/>
    <s v="721314236"/>
    <n v="37.040737999999997"/>
    <n v="-0.55141799999999996"/>
    <s v="Nyeri"/>
    <s v="Mukurweni"/>
    <s v="Muhito"/>
    <s v="Wamutitu"/>
    <n v="6"/>
    <s v="Joshua Wachira"/>
    <s v="Joshua Wachira"/>
    <s v=""/>
    <s v="Informal Business"/>
    <x v="0"/>
  </r>
  <r>
    <s v="VPA6"/>
    <s v="KE-BOM-1911-24869"/>
    <x v="1"/>
    <s v=""/>
    <s v="25th August,2019"/>
    <d v="2019-08-25T00:00:00"/>
    <s v="3rd November,2019"/>
    <d v="2019-11-03T00:00:00"/>
    <s v="Koech Edwin Kipyegon"/>
    <s v="Male"/>
    <s v="22339693"/>
    <s v="254719558475"/>
    <s v="719558475"/>
    <s v=""/>
    <s v=""/>
    <n v="35.376393"/>
    <n v="-0.57692200000000005"/>
    <s v="Bomet"/>
    <s v="Konoin"/>
    <s v="Sotit"/>
    <s v="Tebesetin"/>
    <s v="12"/>
    <s v="Joseph Tonui"/>
    <s v="null"/>
    <s v=""/>
    <s v="Informal Business"/>
    <x v="1"/>
  </r>
  <r>
    <s v="VPA6"/>
    <s v="KE-MAK-1911-27831"/>
    <x v="1"/>
    <s v=""/>
    <s v="8th November,2019"/>
    <d v="2019-11-08T00:00:00"/>
    <s v="8th November,2019"/>
    <d v="2019-11-08T00:00:00"/>
    <s v="Mutua Joseph Kivindyo"/>
    <s v="Male"/>
    <s v="6129714"/>
    <s v="254721293945"/>
    <s v="721293945"/>
    <s v=""/>
    <s v="720865145"/>
    <n v="37.587097999999997"/>
    <n v="-1.9388730000000001"/>
    <s v="Makueni"/>
    <s v="Makueni"/>
    <s v="Makueni"/>
    <s v="Mikooni"/>
    <s v="8"/>
    <s v="Januaries Kaloki"/>
    <s v="Januaries Kaloki"/>
    <s v="714342097"/>
    <s v="Informal Business"/>
    <x v="1"/>
  </r>
  <r>
    <s v="VPA6"/>
    <s v="KE-KIR-1911-26869"/>
    <x v="1"/>
    <s v=""/>
    <s v="7th September,2019"/>
    <d v="2019-09-07T00:00:00"/>
    <s v="7th November,2019"/>
    <d v="2019-11-07T00:00:00"/>
    <s v="Kamuya Kenneth Wanjohi"/>
    <s v="Male"/>
    <s v="22210739"/>
    <s v="254708445098"/>
    <s v="708445098"/>
    <s v=""/>
    <s v="724816902"/>
    <n v="37.362693"/>
    <n v="-0.63829800000000003"/>
    <s v="Kirinyaga"/>
    <s v="Kerugoya/Kutus"/>
    <s v="Kibibi"/>
    <s v="Red Soil"/>
    <s v="6"/>
    <s v="Geoffrey Ndua Mbugua"/>
    <s v="Ndua Mbugua"/>
    <s v=""/>
    <s v="Informal Business"/>
    <x v="0"/>
  </r>
  <r>
    <s v="VPA6"/>
    <s v="KE-SIA-1910-27245"/>
    <x v="0"/>
    <s v="Grievance"/>
    <s v="1st June,2019"/>
    <d v="2019-06-01T00:00:00"/>
    <s v="1st October,2019"/>
    <d v="2019-10-01T00:00:00"/>
    <s v="Daniel Ogola Ochieng"/>
    <s v="Male"/>
    <s v="99999"/>
    <s v="0722717056"/>
    <s v="722717056"/>
    <s v=""/>
    <s v="722717056"/>
    <n v="34.127251999999999"/>
    <n v="-3.6742999999999998E-2"/>
    <s v="Siaya"/>
    <s v="Bondo"/>
    <s v="Usigu"/>
    <s v="Lwala"/>
    <s v="6"/>
    <s v="Thomas Mboya Omwadho"/>
    <s v="Thomas Mboya Omwadho"/>
    <s v="725043676"/>
    <s v="Informal Business"/>
    <x v="0"/>
  </r>
  <r>
    <s v="VPA6"/>
    <s v="KE-NAK-1909-27408"/>
    <x v="1"/>
    <s v=""/>
    <s v="3rd August,2019"/>
    <d v="2019-08-03T00:00:00"/>
    <s v="7th September,2019"/>
    <d v="2019-09-07T00:00:00"/>
    <s v="Muthoi Kibara Daniel"/>
    <s v="Male"/>
    <s v="2592640"/>
    <s v="254725642872"/>
    <s v="2.55E+11"/>
    <s v=""/>
    <s v="2.55E+11"/>
    <n v="36.123269999999998"/>
    <n v="-0.18449499999999999"/>
    <s v="Nakuru"/>
    <s v="Bahati"/>
    <s v="Maili Tisa"/>
    <s v="Land Mawe"/>
    <s v="10"/>
    <s v="Peter Kareithi Mwangi"/>
    <s v="Peter Kareithi"/>
    <s v="254721714592"/>
    <s v="Informal Business"/>
    <x v="1"/>
  </r>
  <r>
    <s v="VPA6"/>
    <s v="KE-NAK-1908-27407"/>
    <x v="1"/>
    <s v=""/>
    <s v="24th June,2019"/>
    <d v="2019-06-24T00:00:00"/>
    <s v="7th August,2019"/>
    <d v="2019-08-07T00:00:00"/>
    <s v="Macharia Maina Andrew"/>
    <s v="Male"/>
    <s v="3372017"/>
    <s v="254721639234"/>
    <s v="2.55E+11"/>
    <s v=""/>
    <s v="2.55E+11"/>
    <n v="36.168857000000003"/>
    <n v="-0.136743"/>
    <s v="Nakuru"/>
    <s v="Bahati"/>
    <s v="Bahati"/>
    <s v="Bibirioni"/>
    <s v="10"/>
    <s v="Peter Kareithi Mwangi"/>
    <s v="Peter Kareithi"/>
    <s v="721714592"/>
    <s v="Informal Business"/>
    <x v="1"/>
  </r>
  <r>
    <s v="VPA6"/>
    <s v="KE-NAK-1906-27406"/>
    <x v="1"/>
    <s v=""/>
    <s v="5th May,2019"/>
    <d v="2019-05-05T00:00:00"/>
    <s v="19th June,2019"/>
    <d v="2019-06-19T00:00:00"/>
    <s v="Thande Stephen"/>
    <s v="Male"/>
    <s v="2595631"/>
    <s v="254724786802"/>
    <s v="2.55E+11"/>
    <s v=""/>
    <s v="2.55E+11"/>
    <n v="36.159433"/>
    <n v="-0.191333"/>
    <s v="Nakuru"/>
    <s v="Bahati"/>
    <s v="Karunga"/>
    <s v="Thayu"/>
    <s v="8"/>
    <s v="Peter Kareithi Mwangi"/>
    <s v="Peter Kareithi"/>
    <s v="254721714592"/>
    <s v="Informal Business"/>
    <x v="1"/>
  </r>
  <r>
    <s v="VPA6"/>
    <s v="KE-NAK-1905-27414"/>
    <x v="1"/>
    <s v=""/>
    <s v="19th March,2019"/>
    <d v="2019-03-19T00:00:00"/>
    <s v="23rd May,2019"/>
    <d v="2019-05-23T00:00:00"/>
    <s v="Nyagaki Ndungu Hannah"/>
    <s v="Female"/>
    <s v="2189035"/>
    <s v="254724001519"/>
    <s v="2.55E+11"/>
    <s v=""/>
    <s v=""/>
    <n v="36.174267"/>
    <n v="-0.160328"/>
    <s v="Nakuru"/>
    <s v="Bahati"/>
    <s v="Karunga"/>
    <s v="Scheme"/>
    <s v="8"/>
    <s v="Peter Kareithi Mwangi"/>
    <s v="Peter Kareithi"/>
    <s v="254721714592"/>
    <s v="Informal Business"/>
    <x v="1"/>
  </r>
  <r>
    <s v="VPA6"/>
    <s v="KE-NAK-1812-27412"/>
    <x v="1"/>
    <s v=""/>
    <s v="13th October,2018"/>
    <d v="2018-10-13T00:00:00"/>
    <s v="5th December,2018"/>
    <d v="2018-12-05T00:00:00"/>
    <s v="Anthony Ngugi Mburu"/>
    <s v="Male"/>
    <s v="27342056"/>
    <s v="254727862397"/>
    <s v="2.55E+11"/>
    <s v=""/>
    <s v="2.55E+11"/>
    <n v="36.177517999999999"/>
    <n v="-0.16794700000000001"/>
    <s v="Nakuru"/>
    <s v="Bahati"/>
    <s v="Bahati"/>
    <s v="Ruguru"/>
    <s v="8"/>
    <s v="Peter Kareithi Mwangi"/>
    <s v="Peter Kareithi"/>
    <s v="254721714592"/>
    <s v="Informal Business"/>
    <x v="1"/>
  </r>
  <r>
    <s v="VPA6"/>
    <s v="KE-NAK-1909-27411"/>
    <x v="1"/>
    <s v=""/>
    <s v="6th July,2019"/>
    <d v="2019-07-06T00:00:00"/>
    <s v="2nd September,2019"/>
    <d v="2019-09-02T00:00:00"/>
    <s v="Njeri Wanyoike Gladys"/>
    <s v="Female"/>
    <s v="2595210"/>
    <s v="254711183489"/>
    <s v="2.55E+11"/>
    <s v=""/>
    <s v="2.55E+11"/>
    <n v="36.177103000000002"/>
    <n v="-0.17677799999999999"/>
    <s v="Nakuru"/>
    <s v="Bahati"/>
    <s v="Bahati"/>
    <s v="Wendo"/>
    <s v="8"/>
    <s v="Peter Kareithi Mwangi"/>
    <s v="Peter Kareithi"/>
    <s v="254721714592"/>
    <s v="Informal Business"/>
    <x v="1"/>
  </r>
  <r>
    <s v="VPA6"/>
    <s v="KE-NAK-1909-27409"/>
    <x v="0"/>
    <s v="Grievance"/>
    <s v="15th August,2019"/>
    <d v="2019-08-15T00:00:00"/>
    <s v="23rd September,2019"/>
    <d v="2019-09-23T00:00:00"/>
    <s v="Ngatia Wandutu Robert"/>
    <s v="Male"/>
    <s v="2371072"/>
    <s v="254721994152"/>
    <s v="2.55E+11"/>
    <s v=""/>
    <s v="2.55E+11"/>
    <n v="36.181778000000001"/>
    <n v="-0.17605000000000001"/>
    <s v="Nakuru"/>
    <s v="Bahati"/>
    <s v="Bahati"/>
    <s v="Wendo"/>
    <s v="8"/>
    <s v="Peter Kareithi Mwangi"/>
    <s v="Peter Kareithi"/>
    <s v="254721714592"/>
    <s v="Informal Business"/>
    <x v="1"/>
  </r>
  <r>
    <s v="VPA6"/>
    <s v="KE-NAK-1908-27410"/>
    <x v="1"/>
    <s v=""/>
    <s v="10th June,2019"/>
    <d v="2019-06-10T00:00:00"/>
    <s v="29th August,2019"/>
    <d v="2019-08-29T00:00:00"/>
    <s v="Njogu Wanjiku Elizabeth"/>
    <s v="Male"/>
    <s v="1842091"/>
    <s v="254714581651"/>
    <s v="2.55E+11"/>
    <s v=""/>
    <s v="2.55E+11"/>
    <n v="36.179073000000002"/>
    <n v="-0.17779800000000001"/>
    <s v="Nakuru"/>
    <s v="Bahati"/>
    <s v="Bahati"/>
    <s v="Wendo"/>
    <s v="8"/>
    <s v="Peter Kareithi Mwangi"/>
    <s v="Peter Kareithi"/>
    <s v="254721714592"/>
    <s v="Informal Business"/>
    <x v="1"/>
  </r>
  <r>
    <s v="VPA6"/>
    <s v="KE-NAK-1903-27413"/>
    <x v="1"/>
    <s v=""/>
    <s v="7th December,2018"/>
    <d v="2018-12-07T00:00:00"/>
    <s v="19th March,2019"/>
    <d v="2019-03-19T00:00:00"/>
    <s v="Virginia Njeri"/>
    <s v="Female"/>
    <s v="2380655"/>
    <s v="254725146036"/>
    <s v="2.55E+11"/>
    <s v=""/>
    <s v=""/>
    <n v="36.179290000000002"/>
    <n v="-0.15723300000000001"/>
    <s v="Nakuru"/>
    <s v="Bahati"/>
    <s v="Bahati"/>
    <s v="Ruguru"/>
    <s v="8"/>
    <s v="Peter Kareithi Mwangi"/>
    <s v="Peter Kareithi"/>
    <s v="254721714592"/>
    <s v="Informal Business"/>
    <x v="1"/>
  </r>
  <r>
    <s v="VPA6"/>
    <s v="KE-KAK-1910-24881"/>
    <x v="1"/>
    <s v=""/>
    <s v="8th October,2019"/>
    <d v="2019-10-08T00:00:00"/>
    <s v="30th October,2019"/>
    <d v="2019-10-30T00:00:00"/>
    <s v="Ruth Njeri"/>
    <s v="Female"/>
    <s v="925163"/>
    <s v="254708991928"/>
    <s v="2.55E+11"/>
    <s v=""/>
    <s v=""/>
    <n v="35.063499"/>
    <n v="0.71190299999999995"/>
    <s v="Kakamega"/>
    <s v="Likuyani"/>
    <s v="Likuyani"/>
    <s v="Lukusi"/>
    <s v="6"/>
    <s v="Emmanuel Kitui"/>
    <s v="Emanuel Kitui"/>
    <s v="254720106138"/>
    <s v="Informal Business"/>
    <x v="0"/>
  </r>
  <r>
    <s v="VPA6"/>
    <s v="KE-MAC-1911-27834"/>
    <x v="1"/>
    <s v=""/>
    <s v="13th September,2019"/>
    <d v="2019-09-13T00:00:00"/>
    <s v="2nd November,2019"/>
    <d v="2019-11-02T00:00:00"/>
    <s v="Tumbo Charles Kisaa"/>
    <s v="Male"/>
    <s v="99999"/>
    <s v="254726168427"/>
    <s v="254726168427"/>
    <s v=""/>
    <s v="254727027796"/>
    <n v="37.377915000000002"/>
    <n v="-1.2847919999999999"/>
    <s v="Machakos"/>
    <s v="Kangundo"/>
    <s v="Kangundo"/>
    <s v="Kyelendu"/>
    <s v="8"/>
    <s v="Lucas Mbithi Muia"/>
    <s v="Lukas Muia Mbithi"/>
    <s v="254706279820"/>
    <s v="Informal Business"/>
    <x v="1"/>
  </r>
  <r>
    <s v="VPA6"/>
    <s v="KE-KIA-1909-28823"/>
    <x v="1"/>
    <s v=""/>
    <s v="20th August,2019"/>
    <d v="2019-08-20T00:00:00"/>
    <s v="9th September,2019"/>
    <d v="2019-09-09T00:00:00"/>
    <s v="Gitau Joseph Waweru"/>
    <s v="Male"/>
    <s v="2307090"/>
    <s v="722316136"/>
    <s v="2.55E+11"/>
    <s v=""/>
    <s v="2.55E+11"/>
    <n v="36.657789999999999"/>
    <n v="-1.186442"/>
    <s v="Kiambu"/>
    <s v="Limuru"/>
    <s v="Muguga"/>
    <s v="Kahuru"/>
    <n v="6"/>
    <s v="Timothy Kabue"/>
    <s v="Null"/>
    <s v=""/>
    <s v="Informal Business"/>
    <x v="0"/>
  </r>
  <r>
    <s v="VPA6"/>
    <s v="KE-KIA-1904-28825"/>
    <x v="1"/>
    <s v=""/>
    <s v="10th April,2019"/>
    <d v="2019-04-10T00:00:00"/>
    <s v="23rd April,2019"/>
    <d v="2019-04-23T00:00:00"/>
    <s v="Wanjiku Jane"/>
    <s v="Female"/>
    <s v="31515176"/>
    <s v="725897750"/>
    <s v="2.55E+11"/>
    <s v=""/>
    <s v="2.55E+11"/>
    <n v="36.656925000000001"/>
    <n v="-1.18771"/>
    <s v="Kiambu"/>
    <s v="Limuru"/>
    <s v="Muguga"/>
    <s v="Kahuru"/>
    <n v="6"/>
    <s v="Timothy Kabue"/>
    <s v=""/>
    <s v=""/>
    <s v="Informal Business"/>
    <x v="0"/>
  </r>
  <r>
    <s v="VPA6"/>
    <s v="KE-KIA-1904-27906"/>
    <x v="1"/>
    <s v=""/>
    <s v="5th April,2019"/>
    <d v="2019-04-05T00:00:00"/>
    <s v="15th April,2019"/>
    <d v="2019-04-15T00:00:00"/>
    <s v="Kamau Kent"/>
    <s v="Female"/>
    <s v="7111405"/>
    <s v="254704833384"/>
    <s v="2.55E+11"/>
    <s v=""/>
    <s v="2.55E+11"/>
    <n v="36.647004000000003"/>
    <n v="-1.1654040000000001"/>
    <s v="Kiambu"/>
    <s v="Limuru"/>
    <s v="Kerwa"/>
    <s v="Kagia Farm"/>
    <s v="16"/>
    <s v="Timothy Kabue"/>
    <s v=""/>
    <s v=""/>
    <s v="Informal Business"/>
    <x v="3"/>
  </r>
  <r>
    <s v="VPA6"/>
    <s v="KE-KIA-1909-28819"/>
    <x v="1"/>
    <s v=""/>
    <s v="7th September,2019"/>
    <d v="2019-09-07T00:00:00"/>
    <s v="17th September,2019"/>
    <d v="2019-09-17T00:00:00"/>
    <s v="Ngugi Lucy Nyabara"/>
    <s v="Female"/>
    <s v="10182951"/>
    <s v="715938102"/>
    <s v="2.55E+11"/>
    <s v=""/>
    <s v="2.55E+11"/>
    <n v="36.650230000000001"/>
    <n v="-1.16022"/>
    <s v="Kiambu"/>
    <s v="Limuru"/>
    <s v="Rironi"/>
    <s v="Gatimo"/>
    <n v="6"/>
    <s v="Timothy Kabue"/>
    <s v="Null"/>
    <s v=""/>
    <s v="Informal Business"/>
    <x v="0"/>
  </r>
  <r>
    <s v="VPA6"/>
    <s v="KE-KER-1911-24870"/>
    <x v="1"/>
    <s v=""/>
    <s v="2nd September,2019"/>
    <d v="2019-09-02T00:00:00"/>
    <s v="13th November,2019"/>
    <d v="2019-11-13T00:00:00"/>
    <s v="Chepkwony Bernard"/>
    <s v="Male"/>
    <s v="38653247"/>
    <s v="254725323569"/>
    <s v="2.55E+11"/>
    <s v=""/>
    <s v="2.55E+11"/>
    <n v="35.108474000000001"/>
    <n v="-0.52717599999999998"/>
    <s v="Kericho"/>
    <s v="Bureti"/>
    <s v="Kapkishara"/>
    <s v="Cheboror"/>
    <s v="15"/>
    <s v="Philip Kurgat"/>
    <s v="Kurgat"/>
    <s v="254726616639"/>
    <s v="Informal Business"/>
    <x v="1"/>
  </r>
  <r>
    <s v="VPA6"/>
    <s v="KE-KER-1911-24921"/>
    <x v="1"/>
    <s v=""/>
    <s v="8th September,2019"/>
    <d v="2019-09-08T00:00:00"/>
    <s v="2nd November,2019"/>
    <d v="2019-11-02T00:00:00"/>
    <s v="Koech Joel K"/>
    <s v="Male"/>
    <s v="30505323"/>
    <s v="254722708275"/>
    <s v="2.55E+11"/>
    <s v=""/>
    <s v="2.55E+11"/>
    <n v="35.168911999999999"/>
    <n v="-0.489427"/>
    <s v="Kericho"/>
    <s v="Bureti"/>
    <s v="Kabartegan"/>
    <s v="Sibaik"/>
    <s v="15"/>
    <s v="Philip Kurgat"/>
    <s v="Kurgat"/>
    <s v="254726616639"/>
    <s v="Informal Business"/>
    <x v="1"/>
  </r>
  <r>
    <s v="VPA6"/>
    <s v="KE-VIH-1910-28502"/>
    <x v="1"/>
    <s v=""/>
    <s v="20th April,2019"/>
    <d v="2019-04-20T00:00:00"/>
    <s v="10th October,2019"/>
    <d v="2019-10-10T00:00:00"/>
    <s v="Khasiani Kennedy Natse"/>
    <s v="Male"/>
    <s v="12567969"/>
    <s v="254722321081"/>
    <s v="2.55E+11"/>
    <s v=""/>
    <s v=""/>
    <n v="34.845165000000001"/>
    <n v="8.4517999999999996E-2"/>
    <s v="Vihiga"/>
    <s v="Hamisi"/>
    <s v="Shamakhokho"/>
    <s v="Murugwon"/>
    <s v="8"/>
    <s v="Matthew Kemboi"/>
    <s v="Mathew Kemboi Kipchumba"/>
    <s v="254722819916"/>
    <s v="Informal Business"/>
    <x v="0"/>
  </r>
  <r>
    <s v="VPA6"/>
    <s v="KE-KIA-1908-27921"/>
    <x v="1"/>
    <s v=""/>
    <s v="17th July,2019"/>
    <d v="2019-07-17T00:00:00"/>
    <s v="5th August,2019"/>
    <d v="2019-08-05T00:00:00"/>
    <s v="Wanjiru Mary"/>
    <s v="Female"/>
    <s v="99999"/>
    <s v="254724374867"/>
    <s v="2.55E+11"/>
    <s v=""/>
    <s v="2.55E+11"/>
    <n v="36.668686000000001"/>
    <n v="-1.1955089999999999"/>
    <s v="Kiambu"/>
    <s v="Kabete"/>
    <s v="Kahuho"/>
    <s v="Gatwanafu"/>
    <s v="6"/>
    <s v="Timothy Kabue"/>
    <s v=""/>
    <s v=""/>
    <s v="Informal Business"/>
    <x v="0"/>
  </r>
  <r>
    <s v="VPA6"/>
    <s v="KE-KIA-1902-26565"/>
    <x v="1"/>
    <s v=""/>
    <s v="18th January,2019"/>
    <d v="2019-01-18T00:00:00"/>
    <s v="23rd February,2019"/>
    <d v="2019-02-23T00:00:00"/>
    <s v="Muchiri Hannah Wangari"/>
    <s v="Female"/>
    <s v="99999"/>
    <s v="720463432"/>
    <s v="2.55E+11"/>
    <s v=""/>
    <s v="2.55E+11"/>
    <n v="36.668747000000003"/>
    <n v="-1.196564"/>
    <s v="Kiambu"/>
    <s v="Kabete"/>
    <s v="Kahuho"/>
    <s v="Gatwanafu"/>
    <n v="6"/>
    <s v="Timothy Kabue"/>
    <s v=""/>
    <s v=""/>
    <s v="Informal Business"/>
    <x v="0"/>
  </r>
  <r>
    <s v="VPA6"/>
    <s v="KE-KIA-1906-0"/>
    <x v="0"/>
    <s v="Non Compliant"/>
    <s v="22nd May,2019"/>
    <d v="2019-05-22T00:00:00"/>
    <s v="12th June,2019"/>
    <d v="2019-06-12T00:00:00"/>
    <s v="Muthee Jane Waturi"/>
    <s v="Female"/>
    <s v="22695264"/>
    <s v="254723165238"/>
    <s v="2.55E+11"/>
    <s v=""/>
    <s v="2.55E+11"/>
    <n v="36.640101999999999"/>
    <n v="-1.196801"/>
    <s v="Kiambu"/>
    <s v="Kikuyu"/>
    <s v="Sigona"/>
    <s v="Thamanda"/>
    <s v="6"/>
    <s v="Timothy Kabue"/>
    <s v=""/>
    <s v=""/>
    <s v="Informal Business"/>
    <x v="0"/>
  </r>
  <r>
    <s v="VPA6"/>
    <s v="KE-KIA-1904-27909"/>
    <x v="1"/>
    <s v=""/>
    <s v="7th April,2019"/>
    <d v="2019-04-07T00:00:00"/>
    <s v="18th April,2019"/>
    <d v="2019-04-18T00:00:00"/>
    <s v="Wambui Mary"/>
    <s v="Female"/>
    <s v="99999"/>
    <s v="254724065219"/>
    <s v="2.55E+11"/>
    <s v=""/>
    <s v="2.55E+11"/>
    <n v="36.638314999999999"/>
    <n v="-1.1937819999999999"/>
    <s v="Kiambu"/>
    <s v="Kikuyu"/>
    <s v="Muguga"/>
    <s v="Thamanda"/>
    <s v="6"/>
    <s v="Timothy Kabue"/>
    <s v=""/>
    <s v=""/>
    <s v="Informal Business"/>
    <x v="0"/>
  </r>
  <r>
    <s v="VPA6"/>
    <s v="KE-KIA-1907-0"/>
    <x v="0"/>
    <s v="Under Verification"/>
    <s v="13th June,2019"/>
    <d v="2019-06-13T00:00:00"/>
    <s v="4th July,2019"/>
    <d v="2019-07-04T00:00:00"/>
    <s v="Nelima Jacky"/>
    <s v="Female"/>
    <s v="99999"/>
    <s v="254706632162"/>
    <s v="2.55E+11"/>
    <s v=""/>
    <s v=""/>
    <n v="36.642107000000003"/>
    <n v="-1.202682"/>
    <s v="Kiambu"/>
    <s v="Kikuyu"/>
    <s v="Muguga"/>
    <s v="Hecta Imwe"/>
    <s v="12"/>
    <s v="Timothy Kabue"/>
    <s v=""/>
    <s v=""/>
    <s v="Informal Business"/>
    <x v="0"/>
  </r>
  <r>
    <s v="VPA6"/>
    <s v="KE-MER-1911-25719"/>
    <x v="1"/>
    <s v=""/>
    <s v="1st October,2019"/>
    <d v="2019-10-01T00:00:00"/>
    <s v="5th November,2019"/>
    <d v="2019-11-05T00:00:00"/>
    <s v="Kawiria Mururu Esther"/>
    <s v="Female"/>
    <s v="353321"/>
    <s v="254707544042"/>
    <s v="2.55E+11"/>
    <s v=""/>
    <s v="2.55E+11"/>
    <n v="37.784301999999997"/>
    <n v="0.15226799999999999"/>
    <s v="Meru"/>
    <s v="Tigania West"/>
    <s v="Miathene"/>
    <s v="Anjilu"/>
    <s v="6"/>
    <s v="David Kaunga"/>
    <s v="David Kaunga Thanara"/>
    <s v="254726368595"/>
    <s v="Informal Business"/>
    <x v="0"/>
  </r>
  <r>
    <s v="VPA6"/>
    <s v="KE-NYA-1911-27281"/>
    <x v="1"/>
    <s v=""/>
    <s v="8th May,2019"/>
    <d v="2019-05-08T00:00:00"/>
    <s v="14th November,2019"/>
    <d v="2019-11-14T00:00:00"/>
    <s v="Kariuki Beth Njeri"/>
    <s v="Female"/>
    <s v="99999"/>
    <s v="721742666"/>
    <s v="2.55E+11"/>
    <s v=""/>
    <s v="2.55E+11"/>
    <n v="36.635919999999999"/>
    <n v="-0.71726000000000001"/>
    <s v="Nyandarua"/>
    <s v="South Kinangop"/>
    <s v="Njabini"/>
    <s v="Warurungana"/>
    <n v="8"/>
    <s v="Kreen"/>
    <s v="Francis Kinyanjui"/>
    <s v="254726985649"/>
    <s v="Informal Business"/>
    <x v="1"/>
  </r>
  <r>
    <s v="VPA6"/>
    <s v="KE-TRA-1910-28501"/>
    <x v="1"/>
    <s v=""/>
    <s v="28th April,2019"/>
    <d v="2019-04-28T00:00:00"/>
    <s v="10th October,2019"/>
    <d v="2019-10-10T00:00:00"/>
    <s v="Nalika Agnes Nasimiyu"/>
    <s v="Female"/>
    <s v="10494843"/>
    <s v="759325744"/>
    <s v="2.55E+11"/>
    <s v=""/>
    <s v="2.55E+11"/>
    <n v="35.022300000000001"/>
    <n v="1.2074769999999999"/>
    <s v="Trans Nzoia"/>
    <s v="Kwanza"/>
    <s v="Keiyo"/>
    <s v="Sirende / Luhuya"/>
    <n v="8"/>
    <s v="Matthew Kemboi"/>
    <s v="Matthew _x0009_Kemboi"/>
    <s v="254722819916"/>
    <s v="Informal Business"/>
    <x v="0"/>
  </r>
  <r>
    <s v="VPA6"/>
    <s v="KE-TAI-1911-27001"/>
    <x v="1"/>
    <s v=""/>
    <s v="29th September,2019"/>
    <d v="2019-09-29T00:00:00"/>
    <s v="18th November,2019"/>
    <d v="2019-11-18T00:00:00"/>
    <s v="Kizongona Jenipher Shigare"/>
    <s v="Female"/>
    <s v="7658368"/>
    <s v="715489252"/>
    <s v="2.55E+11"/>
    <s v=""/>
    <s v=""/>
    <n v="38.361617000000003"/>
    <n v="-3.4329499999999999"/>
    <s v="Taita/Taveta"/>
    <s v="Mwatate"/>
    <s v="Kishamba"/>
    <s v="Josa"/>
    <n v="8"/>
    <s v="Stephen Nyange"/>
    <s v="Stephen Nyange"/>
    <s v="254710865301"/>
    <s v="Informal Business"/>
    <x v="0"/>
  </r>
  <r>
    <s v="VPA6"/>
    <s v="KE-TAI-1911-27002"/>
    <x v="1"/>
    <s v=""/>
    <s v="29th September,2019"/>
    <d v="2019-09-29T00:00:00"/>
    <s v="18th November,2019"/>
    <d v="2019-11-18T00:00:00"/>
    <s v="Mwadisha Constance Wughanga"/>
    <s v="Female"/>
    <s v="14509321"/>
    <s v="25472832496"/>
    <s v="2.55E+11"/>
    <s v=""/>
    <s v=""/>
    <n v="38.362856999999998"/>
    <n v="-3.4360270000000002"/>
    <s v="Taita/Taveta"/>
    <s v="Mwatate"/>
    <s v="Kushamba"/>
    <s v="Josa"/>
    <s v="10"/>
    <s v="Colman Maghanga"/>
    <s v="Colman Maghanga"/>
    <s v="254704670083"/>
    <s v="Informal Business"/>
    <x v="0"/>
  </r>
  <r>
    <s v="VPA6"/>
    <s v="KE-TAI-1911-27003"/>
    <x v="1"/>
    <s v=""/>
    <s v="18th November,2019"/>
    <d v="2019-11-18T00:00:00"/>
    <s v="18th November,2019"/>
    <d v="2019-11-18T00:00:00"/>
    <s v="Mwarigha Evanson Mwakina"/>
    <s v="Male"/>
    <s v="10895632"/>
    <s v="254701686911"/>
    <s v="2.55E+11"/>
    <s v=""/>
    <s v=""/>
    <n v="38.362437"/>
    <n v="-3.4168400000000001"/>
    <s v="Taita/Taveta"/>
    <s v="Wundanyi"/>
    <s v="Wundanyi"/>
    <s v="Shate"/>
    <s v="10"/>
    <s v="Nicholas Mwaengo"/>
    <s v="Nicholas Mwaengo"/>
    <s v="254729326539"/>
    <s v="Informal Business"/>
    <x v="0"/>
  </r>
  <r>
    <s v="VPA6"/>
    <s v="KE-KAJ-1911-28598"/>
    <x v="0"/>
    <s v="Grievance"/>
    <s v="21st October,2019"/>
    <d v="2019-10-21T00:00:00"/>
    <s v="3rd November,2019"/>
    <d v="2019-11-03T00:00:00"/>
    <s v="Kariuki Ndirangu"/>
    <s v="Male"/>
    <s v="99999"/>
    <s v="722711707"/>
    <s v="2.55E+11"/>
    <s v=""/>
    <s v="254722711707"/>
    <n v="36.664012"/>
    <n v="-1.387637"/>
    <s v="Kajiado"/>
    <s v="Kajiado North"/>
    <s v="Ngong"/>
    <s v="Kareru"/>
    <n v="10"/>
    <s v="Nilelynk Innovators"/>
    <s v="Null"/>
    <s v=""/>
    <s v="Informal Business"/>
    <x v="1"/>
  </r>
  <r>
    <s v="VPA6"/>
    <s v="KE-KAJ-1907-28600"/>
    <x v="1"/>
    <s v=""/>
    <s v="24th June,2019"/>
    <d v="2019-06-24T00:00:00"/>
    <s v="15th July,2019"/>
    <d v="2019-07-15T00:00:00"/>
    <s v="Waweru James Gitonga"/>
    <s v="Male"/>
    <s v="1019093"/>
    <s v="723393334"/>
    <s v="2.55E+11"/>
    <s v=""/>
    <s v=""/>
    <n v="36.624592999999997"/>
    <n v="-1.3444700000000001"/>
    <s v="Kajiado"/>
    <s v="Kajiado North"/>
    <s v="Ngong"/>
    <s v="Duka Mpya"/>
    <n v="8"/>
    <s v="Nilelynk Innovators"/>
    <s v=""/>
    <s v=""/>
    <s v="Informal Business"/>
    <x v="1"/>
  </r>
  <r>
    <s v="VPA6"/>
    <s v="KE-KIA-1910-27925"/>
    <x v="1"/>
    <s v=""/>
    <s v="15th September,2019"/>
    <d v="2019-09-15T00:00:00"/>
    <s v="1st October,2019"/>
    <d v="2019-10-01T00:00:00"/>
    <s v="Muniu Stephen Kiarie"/>
    <s v="Male"/>
    <s v="13215750"/>
    <s v="254720611046"/>
    <s v="2.55E+11"/>
    <s v=""/>
    <s v=""/>
    <n v="36.677827000000001"/>
    <n v="-1.0642050000000001"/>
    <s v="Kiambu"/>
    <s v="Githunguri"/>
    <s v="Ikunu"/>
    <s v="Gitiha"/>
    <s v="8"/>
    <s v="Kensam Constructor"/>
    <s v=""/>
    <s v=""/>
    <s v="Informal Business"/>
    <x v="0"/>
  </r>
  <r>
    <s v="VPA6"/>
    <s v="KE-KIA-1911-28301"/>
    <x v="1"/>
    <s v=""/>
    <s v="27th October,2019"/>
    <d v="2019-10-27T00:00:00"/>
    <s v="11th November,2019"/>
    <d v="2019-11-11T00:00:00"/>
    <s v="Wambugu Lydia Njeri"/>
    <s v="Female"/>
    <s v="20671273"/>
    <s v="254723854625"/>
    <s v="2.55E+11"/>
    <s v=""/>
    <s v="2.55E+11"/>
    <n v="36.778722999999999"/>
    <n v="-1.05139"/>
    <s v="Kiambu"/>
    <s v="Githunguri"/>
    <s v="Githunguri"/>
    <s v="Guthinjiru"/>
    <s v="10"/>
    <s v="Nilelynk Innovators"/>
    <s v="null"/>
    <s v=""/>
    <s v="Informal Business"/>
    <x v="1"/>
  </r>
  <r>
    <s v="VPA6"/>
    <s v="KE-BOM-1911-24922"/>
    <x v="1"/>
    <s v=""/>
    <s v="13th September,2019"/>
    <d v="2019-09-13T00:00:00"/>
    <s v="21st November,2019"/>
    <d v="2019-11-21T00:00:00"/>
    <s v="Ronoh Benson"/>
    <s v="Male"/>
    <s v="38553246"/>
    <s v="254727405406"/>
    <s v="2.55E+11"/>
    <s v=""/>
    <s v="2.55E+11"/>
    <n v="35.267746000000002"/>
    <n v="-0.65557600000000005"/>
    <s v="Bomet"/>
    <s v="Konoin"/>
    <s v="Mosonik"/>
    <s v="Kiptemenio"/>
    <s v="16"/>
    <s v="Philip Kurgat"/>
    <s v="Kurgat"/>
    <s v="254726616639"/>
    <s v="Informal Business"/>
    <x v="1"/>
  </r>
  <r>
    <s v="VPA6"/>
    <s v="KE-LAI-1911-26144"/>
    <x v="1"/>
    <s v=""/>
    <s v="22nd October,2019"/>
    <d v="2019-10-22T00:00:00"/>
    <s v="22nd November,2019"/>
    <d v="2019-11-22T00:00:00"/>
    <s v="Kabucho John Kahwai"/>
    <s v="Male"/>
    <s v="99999"/>
    <s v="254722388675"/>
    <s v="2.55E+11"/>
    <s v=""/>
    <s v=""/>
    <n v="36.364353000000001"/>
    <n v="0.136155"/>
    <s v="Laikipia"/>
    <s v="Laikipia  West"/>
    <s v="Igwamiti"/>
    <s v="Goal"/>
    <s v="8"/>
    <s v="Simon Kabucho"/>
    <s v="Simon Kabucho"/>
    <s v="254726725953"/>
    <s v="Informal Business"/>
    <x v="1"/>
  </r>
  <r>
    <s v="VPA6"/>
    <s v="KE-EMB-1911-26870"/>
    <x v="1"/>
    <s v=""/>
    <s v="23rd October,2019"/>
    <d v="2019-10-23T00:00:00"/>
    <s v="23rd November,2019"/>
    <d v="2019-11-23T00:00:00"/>
    <s v="Nyaga Anthony Njagi"/>
    <s v="Male"/>
    <s v="99999"/>
    <s v="254728967851"/>
    <s v="2.55E+11"/>
    <s v=""/>
    <s v=""/>
    <n v="37.475687000000001"/>
    <n v="-0.55149000000000004"/>
    <s v="Embu"/>
    <s v="Manyatta"/>
    <s v="Mbeti North"/>
    <s v="Muthatari"/>
    <s v="8"/>
    <s v="David Chege"/>
    <s v="David Chege Wangui"/>
    <s v=""/>
    <s v="Informal Business"/>
    <x v="1"/>
  </r>
  <r>
    <s v="VPA6"/>
    <s v="KE-KIA-1911-28302"/>
    <x v="1"/>
    <s v=""/>
    <s v="8th November,2019"/>
    <d v="2019-11-08T00:00:00"/>
    <s v="22nd November,2019"/>
    <d v="2019-11-22T00:00:00"/>
    <s v="Njeng'A Jackline Njeri"/>
    <s v="Female"/>
    <s v="10671374"/>
    <s v="0720496818"/>
    <s v="720496818"/>
    <s v=""/>
    <s v="711920597"/>
    <n v="36.677517999999999"/>
    <n v="-1.2611779999999999"/>
    <s v="Kiambu"/>
    <s v="Kiambu"/>
    <s v="Kinoo"/>
    <s v="Baraneki"/>
    <s v="6"/>
    <s v="Green Action Network Ltd"/>
    <s v="Edwine Joseph Majale Okinda"/>
    <s v="725335114"/>
    <s v="Informal Business"/>
    <x v="1"/>
  </r>
  <r>
    <s v="VPA6"/>
    <s v="KE-UAS-1911-28505"/>
    <x v="1"/>
    <s v=""/>
    <s v="2nd November,2019"/>
    <d v="2019-11-02T00:00:00"/>
    <s v="25th November,2019"/>
    <d v="2019-11-25T00:00:00"/>
    <s v="Juliana Achieng"/>
    <s v="Female"/>
    <s v="99999"/>
    <s v="723349666"/>
    <s v="2.55E+11"/>
    <s v=""/>
    <s v=""/>
    <n v="35.265065"/>
    <n v="0.57945800000000003"/>
    <s v="Uasin Gishu"/>
    <s v="Soy"/>
    <s v="Soy"/>
    <s v="Kiplombe"/>
    <n v="12"/>
    <s v="Daniel Bartilol"/>
    <s v="Daniel Bartilol"/>
    <s v="254724427455"/>
    <s v="Informal Business"/>
    <x v="0"/>
  </r>
  <r>
    <s v="VPA6"/>
    <s v="KE-NAN-1911-25186"/>
    <x v="1"/>
    <s v=""/>
    <s v="15th September,2019"/>
    <d v="2019-09-15T00:00:00"/>
    <s v="25th November,2019"/>
    <d v="2019-11-25T00:00:00"/>
    <s v="Keter Leah Chepchumba"/>
    <s v="Female"/>
    <s v="13362199"/>
    <s v="254726365000"/>
    <s v="2.55E+11"/>
    <s v=""/>
    <s v=""/>
    <n v="35.149233000000002"/>
    <n v="0.318608"/>
    <s v="Nandi"/>
    <s v="Mosop"/>
    <s v="Chesumei"/>
    <s v="Tebeson"/>
    <s v="6"/>
    <s v="John Bett"/>
    <s v="John Bett"/>
    <s v="254727402779"/>
    <s v="Informal Business"/>
    <x v="1"/>
  </r>
  <r>
    <s v="VPA6"/>
    <s v="KE-NAN-1911-25187"/>
    <x v="1"/>
    <s v=""/>
    <s v="11th September,2019"/>
    <d v="2019-09-11T00:00:00"/>
    <s v="26th November,2019"/>
    <d v="2019-11-26T00:00:00"/>
    <s v="Suge Dorcas"/>
    <s v="Female"/>
    <s v="2090043"/>
    <s v="254717535481"/>
    <s v="2.55E+11"/>
    <s v=""/>
    <s v="2.55E+11"/>
    <n v="35.295262000000001"/>
    <n v="3.3071999999999997E-2"/>
    <s v="Nandi"/>
    <s v="Tinderet"/>
    <s v="Kabirer"/>
    <s v="Kspngenytui"/>
    <s v="6"/>
    <s v="John Bett"/>
    <s v="John Bett"/>
    <s v="254727402779"/>
    <s v="Informal Business"/>
    <x v="1"/>
  </r>
  <r>
    <s v="VPA6"/>
    <s v="KE-MUR-1911-27175"/>
    <x v="1"/>
    <s v=""/>
    <s v="13th October,2019"/>
    <d v="2019-10-13T00:00:00"/>
    <s v="15th November,2019"/>
    <d v="2019-11-15T00:00:00"/>
    <s v="Nginya Julius Miatu"/>
    <s v="Male"/>
    <s v="34531222"/>
    <s v="254724557002"/>
    <s v="2.55E+11"/>
    <s v=""/>
    <s v="2.55E+11"/>
    <n v="37.023713999999998"/>
    <n v="-0.92839000000000005"/>
    <s v="Murang'a"/>
    <s v="Kandara"/>
    <s v="Ngararia"/>
    <s v="Naaro"/>
    <s v="12"/>
    <s v="Geoffrey Ndua Mbugua"/>
    <s v="Geoffrey Ndua"/>
    <s v="254724608147"/>
    <s v="Informal Business"/>
    <x v="0"/>
  </r>
  <r>
    <s v="VPA6"/>
    <s v="KE-MUR-1911-27174"/>
    <x v="1"/>
    <s v=""/>
    <s v="11th October,2019"/>
    <d v="2019-10-11T00:00:00"/>
    <s v="20th November,2019"/>
    <d v="2019-11-20T00:00:00"/>
    <s v="Maina Mary Wairimu"/>
    <s v="Male"/>
    <s v="99999"/>
    <s v="254714716026"/>
    <s v="2.55E+11"/>
    <s v=""/>
    <s v="2.55E+11"/>
    <n v="36.919314999999997"/>
    <n v="-0.73618799999999995"/>
    <s v="Murang'a"/>
    <s v="Kahuro"/>
    <s v="Kahatia"/>
    <s v="Manganjo"/>
    <s v="8"/>
    <s v="Gilbert Mwangi Gitau"/>
    <s v="Gilbert Mwangi"/>
    <s v="254714125753"/>
    <s v="Informal Business"/>
    <x v="0"/>
  </r>
  <r>
    <s v="VPA6"/>
    <s v="KE-UAS-1911-28508"/>
    <x v="1"/>
    <s v=""/>
    <s v="22nd July,2019"/>
    <d v="2019-07-22T00:00:00"/>
    <s v="30th November,2019"/>
    <d v="2019-11-30T00:00:00"/>
    <s v="Kiptai Wesly"/>
    <s v="Male"/>
    <s v="10941806"/>
    <s v="254722936666"/>
    <s v="2.55E+11"/>
    <s v=""/>
    <s v=""/>
    <n v="35.301107000000002"/>
    <n v="0.43091000000000002"/>
    <s v="Uasin Gishu"/>
    <s v="Kesses"/>
    <s v="Kesses"/>
    <s v="Sinendet"/>
    <s v="8"/>
    <s v="Ambrose Koech"/>
    <s v="Ambrose Koech"/>
    <s v="254723664529"/>
    <s v="Informal Business"/>
    <x v="0"/>
  </r>
  <r>
    <s v="VPA6"/>
    <s v="KE-UAS-1911-28507"/>
    <x v="0"/>
    <s v="Non Compliant"/>
    <s v="15th October,2019"/>
    <d v="2019-10-15T00:00:00"/>
    <s v="21st November,2019"/>
    <d v="2019-11-21T00:00:00"/>
    <s v="Martina Kibet"/>
    <s v="Female"/>
    <s v="99999"/>
    <s v="722730579"/>
    <s v="2.55E+11"/>
    <s v=""/>
    <s v=""/>
    <n v="35.343592999999998"/>
    <n v="0.48057699999999998"/>
    <s v="Uasin Gishu"/>
    <s v="Ainabkoi"/>
    <s v="Ainabkoi"/>
    <s v="Kipkorgot Centre"/>
    <n v="10"/>
    <s v="Luka Kiprop Maiyo"/>
    <s v="Luka Kiprop Maiyo"/>
    <s v="254723216036"/>
    <s v="Informal Business"/>
    <x v="0"/>
  </r>
  <r>
    <s v="VPA6"/>
    <s v="KE-KIA-1909-28303"/>
    <x v="1"/>
    <s v=""/>
    <s v="11th September,2019"/>
    <d v="2019-09-11T00:00:00"/>
    <s v="23rd September,2019"/>
    <d v="2019-09-23T00:00:00"/>
    <s v="Ngeene Charles Mbugua"/>
    <s v="Male"/>
    <s v="8240918"/>
    <s v="720208671"/>
    <s v="2.55E+11"/>
    <s v=""/>
    <s v="2.55E+11"/>
    <n v="37.118617"/>
    <n v="-1.1649780000000001"/>
    <s v="Kiambu"/>
    <s v="Juja"/>
    <s v="Juja Farm"/>
    <s v="Kalimoni"/>
    <n v="6"/>
    <s v="Nilelynk Innovators"/>
    <s v="Null"/>
    <s v=""/>
    <s v="Informal Business"/>
    <x v="1"/>
  </r>
  <r>
    <s v="VPA6"/>
    <s v="KE-UAS-1901-28515"/>
    <x v="1"/>
    <s v=""/>
    <s v="28th December,2018"/>
    <d v="2018-12-28T00:00:00"/>
    <s v="19th January,2019"/>
    <d v="2019-01-19T00:00:00"/>
    <s v="Barmasai Kiptoo Eliud"/>
    <s v="Male"/>
    <s v="99999"/>
    <s v="254722503579"/>
    <s v="2.55E+11"/>
    <s v=""/>
    <s v=""/>
    <n v="35.341262999999998"/>
    <n v="0.52608200000000005"/>
    <s v="Uasin Gishu"/>
    <s v="Ainabkoi"/>
    <s v="Moiben"/>
    <s v="Ilula"/>
    <s v="8"/>
    <s v="Luka Kiprop Maiyo"/>
    <s v="Luka Kiprop Maiyo"/>
    <s v="254723216036"/>
    <s v="Informal Business"/>
    <x v="0"/>
  </r>
  <r>
    <s v="VPA6"/>
    <s v="KE-UAS-1909-28518"/>
    <x v="1"/>
    <s v=""/>
    <s v="26th August,2019"/>
    <d v="2019-08-26T00:00:00"/>
    <s v="19th September,2019"/>
    <d v="2019-09-19T00:00:00"/>
    <s v="Kiptoo Hillary"/>
    <s v="Male"/>
    <s v="99999"/>
    <s v="254786600003"/>
    <s v="2.55E+11"/>
    <s v=""/>
    <s v="2.55E+11"/>
    <n v="35.416693000000002"/>
    <n v="0.51254299999999997"/>
    <s v="Uasin Gishu"/>
    <s v="Ainabkoi"/>
    <s v="Ainabkoi"/>
    <s v="Chagir Farm"/>
    <s v="8"/>
    <s v="Luka Kiprop Maiyo"/>
    <s v="Luka Kiprop Maiyo"/>
    <s v="254723216036"/>
    <s v="Informal Business"/>
    <x v="0"/>
  </r>
  <r>
    <s v="VPA6"/>
    <s v="KE-UAS-1909-28514"/>
    <x v="1"/>
    <s v=""/>
    <s v="2nd August,2019"/>
    <d v="2019-08-02T00:00:00"/>
    <s v="24th September,2019"/>
    <d v="2019-09-24T00:00:00"/>
    <s v="Singa Naomi"/>
    <s v="Female"/>
    <s v="99999"/>
    <s v="254725525207"/>
    <s v="2.55E+11"/>
    <s v=""/>
    <s v=""/>
    <n v="35.366512999999998"/>
    <n v="0.479823"/>
    <s v="Uasin Gishu"/>
    <s v="Ainabkoi"/>
    <s v="Ainabkoi"/>
    <s v="Ngelel Tarit"/>
    <s v="8"/>
    <s v="Daniel Bartilol"/>
    <s v="Null"/>
    <s v=""/>
    <s v="Informal Business"/>
    <x v="0"/>
  </r>
  <r>
    <s v="VPA6"/>
    <s v="KE-NYA-1911-25047"/>
    <x v="1"/>
    <s v=""/>
    <s v="20th September,2019"/>
    <d v="2019-09-20T00:00:00"/>
    <s v="5th November,2019"/>
    <d v="2019-11-05T00:00:00"/>
    <s v="Waikwa Joram Ichagua"/>
    <s v="Male"/>
    <s v="99999"/>
    <s v="725978374"/>
    <s v="2.55E+11"/>
    <s v=""/>
    <s v="2.55E+11"/>
    <n v="36.254497000000001"/>
    <n v="-0.28074300000000002"/>
    <s v="Nyandarua"/>
    <s v="Ol Kalou"/>
    <s v="Rutara"/>
    <s v="Rutara"/>
    <n v="8"/>
    <s v="Fredrick Gatungu Kago"/>
    <s v="Frederick Kago"/>
    <s v=""/>
    <s v="Informal Business"/>
    <x v="1"/>
  </r>
  <r>
    <s v="VPA6"/>
    <s v="KE-THA-1911-25720"/>
    <x v="1"/>
    <s v=""/>
    <s v="28th October,2019"/>
    <d v="2019-10-28T00:00:00"/>
    <s v="18th November,2019"/>
    <d v="2019-11-18T00:00:00"/>
    <s v="Naivasha Mugambi Kenneth"/>
    <s v="Male"/>
    <s v="22567854"/>
    <s v="254721790897"/>
    <s v="2.55E+11"/>
    <s v=""/>
    <s v="2.55E+11"/>
    <n v="37.654758000000001"/>
    <n v="-0.22966500000000001"/>
    <s v="Tharaka-Nithi"/>
    <s v="Maara"/>
    <s v="Kieganguru"/>
    <s v="Muhuni"/>
    <s v="8"/>
    <s v="Maurice Kinuthia Wangui"/>
    <s v="Maurice Kinuthia Wangui"/>
    <s v="254713376894"/>
    <s v="Informal Business"/>
    <x v="0"/>
  </r>
  <r>
    <s v="VPA6"/>
    <s v="KE-UAS-1912-28509"/>
    <x v="1"/>
    <s v=""/>
    <s v="21st November,2019"/>
    <d v="2019-11-21T00:00:00"/>
    <s v="3rd December,2019"/>
    <d v="2019-12-03T00:00:00"/>
    <s v="Kemboi Lilian Cheboi"/>
    <s v="Female"/>
    <s v="99999"/>
    <s v="254727102068"/>
    <s v="2.55E+11"/>
    <s v=""/>
    <s v=""/>
    <n v="35.292462"/>
    <n v="0.59428700000000001"/>
    <s v="Uasin Gishu"/>
    <s v="Soy"/>
    <s v="Soy"/>
    <s v="Chepsiria"/>
    <s v="8"/>
    <s v="Luka Kiprop Maiyo"/>
    <s v="Luka Kiprop Maiyo"/>
    <s v="254723216036"/>
    <s v="Informal Business"/>
    <x v="0"/>
  </r>
  <r>
    <s v="VPA6"/>
    <s v="KE-UAS-1910-28510"/>
    <x v="1"/>
    <s v=""/>
    <s v="12th September,2019"/>
    <d v="2019-09-12T00:00:00"/>
    <s v="12th October,2019"/>
    <d v="2019-10-12T00:00:00"/>
    <s v="Kipchumba Esther"/>
    <s v="Female"/>
    <s v="99999"/>
    <s v="254725372592"/>
    <s v="2.55E+11"/>
    <s v=""/>
    <s v=""/>
    <n v="35.317836999999997"/>
    <n v="0.55284999999999995"/>
    <s v="Uasin Gishu"/>
    <s v="Moiben"/>
    <s v="Moiben"/>
    <s v="Beta Farm"/>
    <s v="10"/>
    <s v="Luka Kiprop Maiyo"/>
    <s v="Luka Kiprop Maiyo"/>
    <s v="254723216036"/>
    <s v="Informal Business"/>
    <x v="0"/>
  </r>
  <r>
    <s v="VPA6"/>
    <s v="KE-MAC-1911-27832"/>
    <x v="1"/>
    <s v=""/>
    <s v="13th November,2019"/>
    <d v="2019-11-13T00:00:00"/>
    <s v="13th November,2019"/>
    <d v="2019-11-13T00:00:00"/>
    <s v="Hudson Nyambude Aiko"/>
    <s v="Male"/>
    <s v="99999"/>
    <s v="254726730642"/>
    <s v="254726730642"/>
    <s v=""/>
    <s v="254737188012"/>
    <n v="37.138877000000001"/>
    <n v="-1.28484"/>
    <s v="Machakos"/>
    <s v="Matungulu"/>
    <s v="Matungulu"/>
    <s v="Malaa"/>
    <n v="8"/>
    <s v="Lucas Mbithi Muia"/>
    <s v="Lukas Muia Mbithi"/>
    <s v="254706279820"/>
    <s v="Informal Business"/>
    <x v="0"/>
  </r>
  <r>
    <s v="VPA6"/>
    <s v="KE-BUN-1908-24882"/>
    <x v="1"/>
    <s v=""/>
    <s v="10th April,2019"/>
    <d v="2019-04-10T00:00:00"/>
    <s v="30th August,2019"/>
    <d v="2019-08-30T00:00:00"/>
    <s v="Lagat Getrude"/>
    <s v="Female"/>
    <s v="25678563"/>
    <s v="254720841032"/>
    <s v="2.55E+11"/>
    <s v=""/>
    <s v="2.55E+11"/>
    <n v="34.505550999999997"/>
    <n v="0.79227700000000001"/>
    <s v="Bungoma"/>
    <s v="Mt. Elgon"/>
    <s v="Mt Elgon"/>
    <s v="Namutokholo"/>
    <s v="8"/>
    <s v="Nilelynk Innovators"/>
    <s v="Julias Odhiambo Mboga"/>
    <s v="254723987066"/>
    <s v="Informal Business"/>
    <x v="0"/>
  </r>
  <r>
    <s v="VPA6"/>
    <s v="KE-KIA-1912-30054"/>
    <x v="0"/>
    <s v="Non Compliant"/>
    <s v="10th December,2019"/>
    <d v="2019-12-10T00:00:00"/>
    <s v="10th December,2019"/>
    <d v="2019-12-10T00:00:00"/>
    <s v="Mwangi Jane Nyangahu"/>
    <s v="Female"/>
    <s v="12524483"/>
    <s v="725448596"/>
    <s v="254725448596"/>
    <s v=""/>
    <s v="254725448596"/>
    <n v="36.872393000000002"/>
    <n v="-0.96772999999999998"/>
    <s v="Kiambu"/>
    <s v="Gatundu South"/>
    <s v="Ruburi"/>
    <s v="Ruburi"/>
    <n v="10"/>
    <s v="Maurice Kinuthia Wangui"/>
    <s v="Maurice Kinuthia Wangui"/>
    <s v="254713376894"/>
    <s v="Informal Business"/>
    <x v="0"/>
  </r>
  <r>
    <s v="VPA6"/>
    <s v="KE-MAC-1912-27835"/>
    <x v="1"/>
    <s v=""/>
    <s v="10th December,2019"/>
    <d v="2019-12-10T00:00:00"/>
    <s v="10th December,2019"/>
    <d v="2019-12-10T00:00:00"/>
    <s v="Ndunge Justine Wayua"/>
    <s v="Female"/>
    <s v="36177724"/>
    <s v="254712223215"/>
    <s v="2.55E+11"/>
    <s v=""/>
    <s v="2.55E+11"/>
    <n v="37.393441000000003"/>
    <n v="-1.5142359999999999"/>
    <s v="Machakos"/>
    <s v="Mwala"/>
    <s v="Mwala"/>
    <s v="Kasolongo"/>
    <s v="8"/>
    <s v="Willy Kauni"/>
    <s v="Jackson Muia Mutiso"/>
    <s v="254726974814"/>
    <s v="Informal Business"/>
    <x v="1"/>
  </r>
  <r>
    <s v="VPA6"/>
    <s v="KE-MER-1911-28476"/>
    <x v="0"/>
    <s v="Non Compliant"/>
    <s v="20th October,2019"/>
    <d v="2019-10-20T00:00:00"/>
    <s v="20th November,2019"/>
    <d v="2019-11-20T00:00:00"/>
    <s v="Mbaya Mutuerandu Francis"/>
    <s v="Male"/>
    <s v="3218837"/>
    <s v="711531101"/>
    <s v="2.55E+11"/>
    <s v=""/>
    <s v="2.55E+11"/>
    <n v="37.581834999999998"/>
    <n v="-8.5571999999999995E-2"/>
    <s v="Meru"/>
    <s v="Imenti South"/>
    <s v="Chure"/>
    <s v="Kamaiga"/>
    <n v="8"/>
    <s v="Erick Munene Gitonga"/>
    <s v="Eric Munene"/>
    <s v="254728779943"/>
    <s v="Informal Business"/>
    <x v="1"/>
  </r>
  <r>
    <s v="VPA6"/>
    <s v="KE-MER-1911-28477"/>
    <x v="1"/>
    <s v=""/>
    <s v="2nd November,2019"/>
    <d v="2019-11-02T00:00:00"/>
    <s v="28th November,2019"/>
    <d v="2019-11-28T00:00:00"/>
    <s v="Mwari Gitonga Alice"/>
    <s v="Female"/>
    <s v="2368970"/>
    <s v="254720471001"/>
    <s v="2.55E+11"/>
    <s v=""/>
    <s v="2.55E+11"/>
    <n v="37.599575000000002"/>
    <n v="-8.6532999999999999E-2"/>
    <s v="Meru"/>
    <s v="Imenti South"/>
    <s v="Chure"/>
    <s v="Omone"/>
    <s v="8"/>
    <s v="Erick Munene Gitonga"/>
    <s v="Eric Munene"/>
    <s v="254728779943"/>
    <s v="Informal Business"/>
    <x v="1"/>
  </r>
  <r>
    <s v="VPA6"/>
    <s v="KE-MER-1912-28478"/>
    <x v="1"/>
    <s v=""/>
    <s v="2nd November,2019"/>
    <d v="2019-11-02T00:00:00"/>
    <s v="1st December,2019"/>
    <d v="2019-12-01T00:00:00"/>
    <s v="Mbae Manyara Titus"/>
    <s v="Male"/>
    <s v="1115784"/>
    <s v="254711243260"/>
    <s v="2.55E+11"/>
    <s v=""/>
    <s v="2.55E+11"/>
    <n v="37.604264999999998"/>
    <n v="-7.5274999999999995E-2"/>
    <s v="Meru"/>
    <s v="Imenti South"/>
    <s v="Mikumbune"/>
    <s v="Kithiru"/>
    <s v="10"/>
    <s v="Timothy Muriithi Paul"/>
    <s v="Timothy Murithi"/>
    <s v="254791853946"/>
    <s v="Informal Business"/>
    <x v="1"/>
  </r>
  <r>
    <s v="VPA6"/>
    <s v="KE-KAJ-1912-26848"/>
    <x v="1"/>
    <s v=""/>
    <s v="19th November,2019"/>
    <d v="2019-11-19T00:00:00"/>
    <s v="4th December,2019"/>
    <d v="2019-12-04T00:00:00"/>
    <s v="Samuel Boswony Kiprono"/>
    <s v="Male"/>
    <n v="99999"/>
    <s v="720319148"/>
    <s v="2.55E+11"/>
    <s v=""/>
    <s v="2.55E+11"/>
    <n v="36.844579000000003"/>
    <n v="-1.685683"/>
    <s v="Kajiado"/>
    <s v="Kajiado North"/>
    <s v="Kitengela"/>
    <s v="Sholinke"/>
    <n v="10"/>
    <s v="Joram Gathogo Mutahi"/>
    <s v="Joram Gathogo Mutahi"/>
    <s v="254723684776"/>
    <s v="Informal Business"/>
    <x v="1"/>
  </r>
  <r>
    <s v="VPA6"/>
    <s v="KE-MER-1911-28479"/>
    <x v="1"/>
    <s v=""/>
    <s v="14th October,2019"/>
    <d v="2019-10-14T00:00:00"/>
    <s v="15th November,2019"/>
    <d v="2019-11-15T00:00:00"/>
    <s v="Ncabira Erastus Lucy"/>
    <s v="Female"/>
    <s v="12406917"/>
    <s v="254726453499"/>
    <s v="2.55E+11"/>
    <s v=""/>
    <s v="2.55E+11"/>
    <n v="37.617035000000001"/>
    <n v="-8.4366999999999998E-2"/>
    <s v="Meru"/>
    <s v="Imenti South"/>
    <s v="Chure"/>
    <s v="Machikine"/>
    <s v="6"/>
    <s v="Erick Munene Gitonga"/>
    <s v="Eric Munene"/>
    <s v="254728779943"/>
    <s v="Informal Business"/>
    <x v="1"/>
  </r>
  <r>
    <s v="VPA6"/>
    <s v="KE-NAN-1912-28511"/>
    <x v="1"/>
    <s v=""/>
    <s v="14th September,2019"/>
    <d v="2019-09-14T00:00:00"/>
    <s v="1st December,2019"/>
    <d v="2019-12-01T00:00:00"/>
    <s v="Fancy Kirwa"/>
    <s v="Female"/>
    <s v="22771514"/>
    <s v="254724143027"/>
    <s v="2.55E+11"/>
    <s v=""/>
    <s v=""/>
    <n v="35.164945000000003"/>
    <n v="0.31671700000000003"/>
    <s v="Nandi"/>
    <s v="Mosop"/>
    <s v="Mosop"/>
    <s v="Mosoriot Centre"/>
    <s v="6"/>
    <s v="John Bett"/>
    <s v="John Bett"/>
    <s v="254727402779"/>
    <s v="Informal Business"/>
    <x v="1"/>
  </r>
  <r>
    <s v="VPA6"/>
    <s v="KE-NAK-1912-27417"/>
    <x v="1"/>
    <s v=""/>
    <s v="3rd November,2019"/>
    <d v="2019-11-03T00:00:00"/>
    <s v="8th December,2019"/>
    <d v="2019-12-08T00:00:00"/>
    <s v="Moses Ngari"/>
    <s v="Male"/>
    <s v="42743778"/>
    <s v="254712052555"/>
    <s v="2.55E+11"/>
    <s v=""/>
    <s v=""/>
    <n v="36.117195000000002"/>
    <n v="-0.16969200000000001"/>
    <s v="Nakuru"/>
    <s v="Bahati"/>
    <s v="Maili Kumi"/>
    <s v="Maili Kumi"/>
    <s v="8"/>
    <s v="James Kingori Chege"/>
    <s v="James Kingori"/>
    <s v="254724568559"/>
    <s v="Informal Business"/>
    <x v="0"/>
  </r>
  <r>
    <s v="VPA6"/>
    <s v="KE-KIA-1912-28304"/>
    <x v="1"/>
    <s v=""/>
    <s v="20th November,2019"/>
    <d v="2019-11-20T00:00:00"/>
    <s v="8th December,2019"/>
    <d v="2019-12-08T00:00:00"/>
    <s v="Iguku Eunice Wairimu"/>
    <s v="Female"/>
    <s v="2307019"/>
    <s v="254725790157"/>
    <s v="2.55E+11"/>
    <s v=""/>
    <s v=""/>
    <n v="36.668436999999997"/>
    <n v="-1.1975169999999999"/>
    <s v="Kiambu"/>
    <s v="Kikuyu"/>
    <s v="Muguga"/>
    <s v="Gatwanafa"/>
    <s v="6"/>
    <s v="Timothy Kabue"/>
    <s v="Null"/>
    <s v=""/>
    <s v="Informal Business"/>
    <x v="0"/>
  </r>
  <r>
    <s v="VPA6"/>
    <s v="KE-EMB-1912-28051"/>
    <x v="1"/>
    <s v=""/>
    <s v="11th November,2019"/>
    <d v="2019-11-11T00:00:00"/>
    <s v="12th December,2019"/>
    <d v="2019-12-12T00:00:00"/>
    <s v="Gucema Samuel Kariuki"/>
    <s v="Male"/>
    <s v="99999"/>
    <s v="254723101735"/>
    <s v="2.55E+11"/>
    <s v=""/>
    <s v="717554588"/>
    <n v="37.523642000000002"/>
    <n v="-0.40544999999999998"/>
    <s v="Embu"/>
    <s v="Runyenjes"/>
    <s v="Kianjokoma"/>
    <s v="Kathande"/>
    <s v="8"/>
    <s v="Kensam Constructor"/>
    <s v="Kensam  constructors"/>
    <s v=""/>
    <s v="Informal Business"/>
    <x v="0"/>
  </r>
  <r>
    <s v="VPA6"/>
    <s v="KE-MUR-1910-26776"/>
    <x v="1"/>
    <s v=""/>
    <s v="8th October,2019"/>
    <d v="2019-10-08T00:00:00"/>
    <s v="10th October,2019"/>
    <d v="2019-10-10T00:00:00"/>
    <s v="Njiiri Faith Nyambura"/>
    <s v="Female"/>
    <s v="6572741"/>
    <s v="254719615028"/>
    <s v="2.55E+11"/>
    <s v=""/>
    <s v=""/>
    <n v="36.876531"/>
    <n v="-0.794072"/>
    <s v="Murang'a"/>
    <s v="Kigumo"/>
    <s v="Kangari"/>
    <s v="Kiangurue"/>
    <s v="8"/>
    <s v="Washington Mwangi"/>
    <s v="Washington Mwangi Muinuki"/>
    <s v="254725344246"/>
    <s v="Informal Business"/>
    <x v="0"/>
  </r>
  <r>
    <s v="VPA6"/>
    <s v="KE-MER-1912-28480"/>
    <x v="1"/>
    <s v=""/>
    <s v="25th November,2019"/>
    <d v="2019-11-25T00:00:00"/>
    <s v="12th December,2019"/>
    <d v="2019-12-12T00:00:00"/>
    <s v="Mwenda Arimi David"/>
    <s v="Male"/>
    <s v="22489278"/>
    <s v="254723971653"/>
    <s v="2.55E+11"/>
    <s v=""/>
    <s v="2.55E+11"/>
    <n v="37.634878"/>
    <n v="-8.3927000000000002E-2"/>
    <s v="Meru"/>
    <s v="Imenti South"/>
    <s v="Mwichiune"/>
    <s v="Gaitune"/>
    <s v="8"/>
    <s v="Erick Munene Gitonga"/>
    <s v="Eric Munene"/>
    <s v="254728779943"/>
    <s v="Informal Business"/>
    <x v="1"/>
  </r>
  <r>
    <s v="VPA6"/>
    <s v="KE-MUR-1910-27165"/>
    <x v="1"/>
    <s v=""/>
    <s v="8th September,2019"/>
    <d v="2019-09-08T00:00:00"/>
    <s v="11th October,2019"/>
    <d v="2019-10-11T00:00:00"/>
    <s v="Maina Jane Muthoni"/>
    <s v="Female"/>
    <s v="8350961"/>
    <s v="254723890343"/>
    <s v="2.55E+11"/>
    <s v=""/>
    <s v="2.55E+11"/>
    <n v="36.965102999999999"/>
    <n v="-0.83475600000000005"/>
    <s v="Murang'a"/>
    <s v="Kandara"/>
    <s v="Kandara"/>
    <s v="Mutheru"/>
    <s v="6"/>
    <s v="Washington Mwangi"/>
    <s v="Washington Mwangi Muinuki"/>
    <s v="254725344246"/>
    <s v="Informal Business"/>
    <x v="0"/>
  </r>
  <r>
    <s v="VPA6"/>
    <s v="KE-MUR-1910-26777"/>
    <x v="1"/>
    <s v=""/>
    <s v="8th September,2019"/>
    <d v="2019-09-08T00:00:00"/>
    <s v="11th October,2019"/>
    <d v="2019-10-11T00:00:00"/>
    <s v="Muthua Emmah Waruguru"/>
    <s v="Female"/>
    <s v="11443126"/>
    <s v="724833516"/>
    <s v="2.55E+11"/>
    <s v=""/>
    <s v="2.55E+11"/>
    <n v="36.965093000000003"/>
    <n v="-0.83480200000000004"/>
    <s v="Murang'a"/>
    <s v="Kandara"/>
    <s v="Kigumo"/>
    <s v="Mutheru"/>
    <n v="6"/>
    <s v="Washington Mwangi"/>
    <s v="Washington Mwangi Muinuki"/>
    <s v="254725344246"/>
    <s v="Informal Business"/>
    <x v="0"/>
  </r>
  <r>
    <s v="VPA6"/>
    <s v="KE-KIA-1911-25037"/>
    <x v="1"/>
    <s v=""/>
    <s v="18th May,2019"/>
    <d v="2019-05-18T00:00:00"/>
    <s v="30th November,2019"/>
    <d v="2019-11-30T00:00:00"/>
    <s v="Isaack Isaack Kingori"/>
    <s v="Male"/>
    <s v="99999"/>
    <s v="254713605651"/>
    <s v="2.55E+11"/>
    <s v=""/>
    <s v="2.55E+11"/>
    <n v="36.998092999999997"/>
    <n v="-1.0114920000000001"/>
    <s v="Kiambu"/>
    <s v="Thika West"/>
    <s v="Thika"/>
    <s v="Karibaribi"/>
    <s v="10"/>
    <s v="Loise Gathoni Murigu"/>
    <s v="Loise Gathoni"/>
    <s v="254725042756"/>
    <s v="Informal Business"/>
    <x v="1"/>
  </r>
  <r>
    <s v="VPA6"/>
    <s v="KE-KIA-1912-28305"/>
    <x v="1"/>
    <s v=""/>
    <s v="1st December,2019"/>
    <d v="2019-12-01T00:00:00"/>
    <s v="17th December,2019"/>
    <d v="2019-12-17T00:00:00"/>
    <s v="Muthoni Nancy"/>
    <s v="Female"/>
    <s v="6611652"/>
    <s v="254722232181"/>
    <s v="2.55E+11"/>
    <s v=""/>
    <s v="2.55E+11"/>
    <n v="36.647436999999996"/>
    <n v="-1.2683519999999999"/>
    <s v="Kiambu"/>
    <s v="Kikuyu"/>
    <s v="Karai"/>
    <s v="Gikambura"/>
    <s v="10"/>
    <s v="Green Action Network Ltd"/>
    <s v="Edwine Joseph Majale Okinda"/>
    <s v="254725335114"/>
    <s v="Informal Business"/>
    <x v="1"/>
  </r>
  <r>
    <s v="VPA6"/>
    <s v="KE-KIA-1912-28306"/>
    <x v="1"/>
    <s v=""/>
    <s v="28th September,2019"/>
    <d v="2019-09-28T00:00:00"/>
    <s v="8th December,2019"/>
    <d v="2019-12-08T00:00:00"/>
    <s v="Muchiri Paul Waithanji"/>
    <s v="Male"/>
    <s v="99999"/>
    <s v="254722842820"/>
    <s v="2.55E+11"/>
    <s v=""/>
    <s v="2.55E+11"/>
    <n v="36.932538999999998"/>
    <n v="-1.0136050000000001"/>
    <s v="Kiambu"/>
    <s v="Gatundu South"/>
    <s v="Ituro"/>
    <s v="Kamonyo"/>
    <s v="12"/>
    <s v="Joseph Muchirira Mugo"/>
    <s v="Null"/>
    <s v=""/>
    <s v="Informal Business"/>
    <x v="0"/>
  </r>
  <r>
    <s v="VPA6"/>
    <s v="KE-NAN-1912-28403"/>
    <x v="1"/>
    <s v=""/>
    <s v="13th November,2019"/>
    <d v="2019-11-13T00:00:00"/>
    <s v="20th December,2019"/>
    <d v="2019-12-20T00:00:00"/>
    <s v="Kisorio Roseline"/>
    <s v="Female"/>
    <s v="9601708"/>
    <s v="254723819318"/>
    <s v="2.55E+11"/>
    <s v=""/>
    <s v="2.55E+11"/>
    <n v="35.226711999999999"/>
    <n v="0.19703799999999999"/>
    <s v="Nandi"/>
    <s v="Nandi Hills"/>
    <s v="Nandi Hills"/>
    <s v="Oldoldol"/>
    <s v="6"/>
    <s v="John Bett"/>
    <s v="John Bett"/>
    <s v="254727402779"/>
    <s v="Informal Business"/>
    <x v="1"/>
  </r>
  <r>
    <s v="VPA6"/>
    <s v="KE-KIA-1912-28307"/>
    <x v="1"/>
    <s v=""/>
    <s v="1st December,2019"/>
    <d v="2019-12-01T00:00:00"/>
    <s v="21st December,2019"/>
    <d v="2019-12-21T00:00:00"/>
    <s v="Wanjiru Peresh"/>
    <s v="Female"/>
    <s v="4830925"/>
    <s v="254724059684"/>
    <s v="2.55E+11"/>
    <s v=""/>
    <s v="2.55E+11"/>
    <n v="36.677109999999999"/>
    <n v="-1.26014"/>
    <s v="Kiambu"/>
    <s v="Kikuyu"/>
    <s v="Thogoto"/>
    <s v="Varaniki"/>
    <s v="8"/>
    <s v="Green Action Network Ltd"/>
    <s v="Hilary Simiyu"/>
    <s v="254796743647"/>
    <s v="Informal Business"/>
    <x v="1"/>
  </r>
  <r>
    <s v="VPA6"/>
    <s v="KE-KIA-1912-28526"/>
    <x v="1"/>
    <s v=""/>
    <s v="23rd December,2019"/>
    <d v="2019-12-23T00:00:00"/>
    <s v="23rd December,2019"/>
    <d v="2019-12-23T00:00:00"/>
    <s v="Mwangi Paul Kungu"/>
    <s v="Male"/>
    <s v="20793030"/>
    <s v="254729416622"/>
    <s v="2.55E+11"/>
    <s v=""/>
    <s v="2.55E+11"/>
    <n v="37.008941999999998"/>
    <n v="-1.058138"/>
    <s v="Kiambu"/>
    <s v="Juja"/>
    <s v="Juja"/>
    <s v="Kiahuria"/>
    <s v="8"/>
    <s v="Maurice Kinuthia Wangui"/>
    <s v="Maurice Kinuthia Wangui"/>
    <s v="254713376894"/>
    <s v="Informal Business"/>
    <x v="0"/>
  </r>
  <r>
    <s v="VPA6"/>
    <s v="KE-MIG-1911-27235"/>
    <x v="1"/>
    <s v=""/>
    <s v="1st October,2019"/>
    <d v="2019-10-01T00:00:00"/>
    <s v="10th November,2019"/>
    <d v="2019-11-10T00:00:00"/>
    <s v="George Adimo Omondi"/>
    <s v="Male"/>
    <s v="6599128"/>
    <s v="254726817660"/>
    <s v="2.55E+11"/>
    <s v=""/>
    <s v="2.55E+11"/>
    <n v="34.585343000000002"/>
    <n v="-0.75104700000000002"/>
    <s v="Migori"/>
    <s v="Rongo"/>
    <s v="Kodero Bara"/>
    <s v="Obondo"/>
    <s v="10"/>
    <s v="George Otwori"/>
    <s v="George Otwori"/>
    <s v="254710742379"/>
    <s v="Informal Business"/>
    <x v="1"/>
  </r>
  <r>
    <s v="VPA6"/>
    <s v="KE-KIS-1911-27236"/>
    <x v="1"/>
    <s v=""/>
    <s v="15th October,2019"/>
    <d v="2019-10-15T00:00:00"/>
    <s v="10th November,2019"/>
    <d v="2019-11-10T00:00:00"/>
    <s v="Patrick Rangi Rangi"/>
    <s v="Male"/>
    <s v="20020019"/>
    <s v="254729049371"/>
    <s v="2.55E+11"/>
    <s v=""/>
    <s v="2.55E+11"/>
    <n v="34.760081999999997"/>
    <n v="-0.59110200000000002"/>
    <s v="Kisii"/>
    <s v="Marani"/>
    <s v="Mwakivagendi"/>
    <s v="Gisabakwa"/>
    <s v="6"/>
    <s v="George Otwori"/>
    <s v="George Otwori"/>
    <s v="254710742379"/>
    <s v="Informal Business"/>
    <x v="1"/>
  </r>
  <r>
    <s v="VPA6"/>
    <s v="KE-NYE-1912-27276"/>
    <x v="1"/>
    <s v=""/>
    <s v="12th September,2019"/>
    <d v="2019-09-12T00:00:00"/>
    <s v="18th December,2019"/>
    <d v="2019-12-18T00:00:00"/>
    <s v="Samuel Wagaita Wagura"/>
    <s v="Male"/>
    <s v="6833396"/>
    <s v="254723146803"/>
    <s v="2.55E+11"/>
    <s v=""/>
    <s v="2.55E+11"/>
    <n v="36.852575000000002"/>
    <n v="-0.50936800000000004"/>
    <s v="Nyeri"/>
    <s v="Othaya"/>
    <s v="Othaya"/>
    <s v="Njigari"/>
    <s v="6"/>
    <s v="James Muchira Mwai"/>
    <s v="254728494110"/>
    <s v=""/>
    <s v="Informal Business"/>
    <x v="1"/>
  </r>
  <r>
    <s v="VPA6"/>
    <s v="KE-NYE-1912-26133"/>
    <x v="1"/>
    <s v=""/>
    <s v="17th November,2019"/>
    <d v="2019-11-17T00:00:00"/>
    <s v="17th December,2019"/>
    <d v="2019-12-17T00:00:00"/>
    <s v="Njogo John Wahira"/>
    <s v="Male"/>
    <s v="99999"/>
    <s v="254763807602"/>
    <s v="2.55E+11"/>
    <s v=""/>
    <s v=""/>
    <n v="36.772297999999999"/>
    <n v="-0.307112"/>
    <s v="Nyeri"/>
    <s v="Mathira West"/>
    <s v="Endarasha"/>
    <s v="Endarasha"/>
    <s v="8"/>
    <s v="James Muchira Mwai"/>
    <s v="James Mwai"/>
    <s v="254728494110"/>
    <s v="Informal Business"/>
    <x v="1"/>
  </r>
  <r>
    <s v="VPA6"/>
    <s v="KE-NYE-1912-26138"/>
    <x v="1"/>
    <s v=""/>
    <s v="2nd November,2019"/>
    <d v="2019-11-02T00:00:00"/>
    <s v="17th December,2019"/>
    <d v="2019-12-17T00:00:00"/>
    <s v="David Wambugu Kinyua"/>
    <s v="Male"/>
    <s v="99999"/>
    <s v="254722349014"/>
    <s v="2.55E+11"/>
    <s v=""/>
    <s v="2.55E+11"/>
    <n v="36.803379999999997"/>
    <n v="-0.273733"/>
    <s v="Nyeri"/>
    <s v="Kieni West"/>
    <s v="Mwiyogo"/>
    <s v="Mwiyogo"/>
    <s v="8"/>
    <s v="James Muchira Mwai"/>
    <s v="James Mwai"/>
    <s v="254728494110"/>
    <s v="Informal Business"/>
    <x v="1"/>
  </r>
  <r>
    <s v="VPA6"/>
    <s v="KE-NAN-1912-28404"/>
    <x v="1"/>
    <s v=""/>
    <s v="12th November,2019"/>
    <d v="2019-11-12T00:00:00"/>
    <s v="24th December,2019"/>
    <d v="2019-12-24T00:00:00"/>
    <s v="Kemei Kenneth"/>
    <s v="Male"/>
    <s v="13362721"/>
    <s v="254720145441"/>
    <s v="2.55E+11"/>
    <s v=""/>
    <s v="2.55E+11"/>
    <n v="35.129637000000002"/>
    <n v="0.178785"/>
    <s v="Nandi"/>
    <s v="Nandi Central"/>
    <s v="Kilibwani"/>
    <s v="Kimaam"/>
    <s v="8"/>
    <s v="John Bett"/>
    <s v="John Bett"/>
    <s v="254727402779"/>
    <s v="Informal Business"/>
    <x v="1"/>
  </r>
  <r>
    <s v="VPA6"/>
    <s v="KE-KAJ-1912-26846"/>
    <x v="1"/>
    <s v=""/>
    <s v="17th December,2019"/>
    <d v="2019-12-17T00:00:00"/>
    <s v="27th December,2019"/>
    <d v="2019-12-27T00:00:00"/>
    <s v="Kamau Mary Muthoni"/>
    <s v="Female"/>
    <s v="21227521"/>
    <s v="723793554"/>
    <s v="2.55E+11"/>
    <s v=""/>
    <s v="2.55E+11"/>
    <n v="36.914115000000002"/>
    <n v="-1.603337"/>
    <s v="Kajiado"/>
    <s v="Kajiado East"/>
    <s v="Kisaju"/>
    <s v="Olosidan"/>
    <s v="12"/>
    <s v="Joram Gathogo Mutahi"/>
    <s v="Joram Gathogo Mutahi"/>
    <s v="254723684776"/>
    <s v="Informal Business"/>
    <x v="0"/>
  </r>
  <r>
    <s v="VPA6"/>
    <s v="KE-NAK-1912-27420"/>
    <x v="0"/>
    <s v="Grievance"/>
    <s v="29th November,2019"/>
    <d v="2019-11-29T00:00:00"/>
    <s v="30th December,2019"/>
    <d v="2019-12-30T00:00:00"/>
    <s v="Gathitu Gachambi Wangai"/>
    <s v="Female"/>
    <s v="1035501"/>
    <s v="254722809108"/>
    <s v="2.55E+11"/>
    <s v=""/>
    <s v="2.55E+11"/>
    <n v="36.147812999999999"/>
    <n v="-0.20133499999999999"/>
    <s v="Nakuru"/>
    <s v="Bahati"/>
    <s v="Kabatini"/>
    <s v="Thayu"/>
    <s v="8"/>
    <s v="Simon Kabucho"/>
    <s v="Simon Kabucho"/>
    <s v="254726725953"/>
    <s v="Informal Business"/>
    <x v="1"/>
  </r>
  <r>
    <s v="VPA6"/>
    <s v="KE-NAK-1912-27415"/>
    <x v="1"/>
    <s v=""/>
    <s v="20th October,2019"/>
    <d v="2019-10-20T00:00:00"/>
    <s v="30th December,2019"/>
    <d v="2019-12-30T00:00:00"/>
    <s v="Gitau Mary Mukami"/>
    <s v="Female"/>
    <s v="8847046"/>
    <s v="254725305504"/>
    <s v="2.55E+11"/>
    <s v=""/>
    <s v="2.55E+11"/>
    <n v="36.162697000000001"/>
    <n v="-0.19362799999999999"/>
    <s v="Nakuru"/>
    <s v="Bahati"/>
    <s v="Kabatini"/>
    <s v="Thayu"/>
    <s v="8"/>
    <s v="Simon Kabucho"/>
    <s v="Simon Kabucho"/>
    <s v="254726725953"/>
    <s v="Informal Business"/>
    <x v="1"/>
  </r>
  <r>
    <s v="VPA6"/>
    <s v="KE-UAS-1912-28402"/>
    <x v="1"/>
    <s v=""/>
    <s v="1st July,2019"/>
    <d v="2019-07-01T00:00:00"/>
    <s v="29th December,2019"/>
    <d v="2019-12-29T00:00:00"/>
    <s v="Kaptingei Beatrice Chepchirchir"/>
    <s v="Female"/>
    <s v="99999"/>
    <s v="724839889"/>
    <s v="2.55E+11"/>
    <s v=""/>
    <s v="2.55E+11"/>
    <n v="35.254168"/>
    <n v="0.676257"/>
    <s v="Uasin Gishu"/>
    <s v="Turbo"/>
    <s v="Kiplombe"/>
    <s v="Kaaboi"/>
    <s v="8"/>
    <s v="Matthew Kemboi"/>
    <s v="Matthew _x0009_Kemboi"/>
    <s v="254722819916"/>
    <s v="Informal Business"/>
    <x v="0"/>
  </r>
  <r>
    <s v="VPA6"/>
    <s v="KE-KER-1912-24924"/>
    <x v="1"/>
    <s v=""/>
    <s v="20th October,2019"/>
    <d v="2019-10-20T00:00:00"/>
    <s v="23rd December,2019"/>
    <d v="2019-12-23T00:00:00"/>
    <s v="Ngeno Abraham K"/>
    <s v="Male"/>
    <s v="214292280"/>
    <s v="254720457096"/>
    <s v="2.55E+11"/>
    <s v=""/>
    <s v=""/>
    <n v="35.256270999999998"/>
    <n v="-0.365873"/>
    <s v="Kericho"/>
    <s v="Ainamoi"/>
    <s v="Chepkolon"/>
    <s v="Kapketienya"/>
    <s v="10"/>
    <s v="Philip Kurgat"/>
    <s v="Kurgat"/>
    <s v="254726616639"/>
    <s v="Informal Business"/>
    <x v="1"/>
  </r>
  <r>
    <s v="VPA6"/>
    <s v="KE-BOM-1912-24923"/>
    <x v="1"/>
    <s v=""/>
    <s v="15th September,2019"/>
    <d v="2019-09-15T00:00:00"/>
    <s v="16th December,2019"/>
    <d v="2019-12-16T00:00:00"/>
    <s v="Rotich Jane"/>
    <s v="Female"/>
    <s v="99999"/>
    <s v="254728759436"/>
    <s v="2.55E+11"/>
    <s v=""/>
    <s v=""/>
    <n v="35.251112999999997"/>
    <n v="-0.60041500000000003"/>
    <s v="Bomet"/>
    <s v="Konoin"/>
    <s v="Mogogosiek"/>
    <s v="Kipkelok"/>
    <s v="15"/>
    <s v="Philip Kurgat"/>
    <s v="null"/>
    <s v=""/>
    <s v="Informal Business"/>
    <x v="1"/>
  </r>
  <r>
    <s v="VPA6"/>
    <s v="KE-NYE-1912-27277"/>
    <x v="0"/>
    <s v="Grievance"/>
    <s v="27th November,2019"/>
    <d v="2019-11-27T00:00:00"/>
    <s v="27th December,2019"/>
    <d v="2019-12-27T00:00:00"/>
    <s v="Mugo Michael"/>
    <s v="Male"/>
    <s v="99999"/>
    <s v="254725734155"/>
    <s v="2.55E+11"/>
    <s v=""/>
    <s v=""/>
    <n v="36.821928"/>
    <n v="-0.28617300000000001"/>
    <s v="Nyeri"/>
    <s v="Kieni West"/>
    <s v="Mwiyogo"/>
    <s v="Kinyaiti"/>
    <s v="8"/>
    <s v="James Muchira Mwai"/>
    <s v="James Mwai"/>
    <s v="254728494110"/>
    <s v="Informal Business"/>
    <x v="1"/>
  </r>
  <r>
    <s v="VPA6"/>
    <s v="KE-KIA-2001-28551"/>
    <x v="1"/>
    <s v=""/>
    <s v="5th January,2020"/>
    <d v="2020-01-05T00:00:00"/>
    <s v="5th January,2020"/>
    <d v="2020-01-05T00:00:00"/>
    <s v="Godfrey Gatuota Njoroge"/>
    <s v="Male"/>
    <s v="12943137"/>
    <s v="254724237989"/>
    <s v="2.55E+11"/>
    <s v=""/>
    <s v="2.55E+11"/>
    <n v="36.676133"/>
    <n v="-1.2600929999999999"/>
    <s v="Kiambu"/>
    <s v="Kiambu"/>
    <s v="Kikuyu"/>
    <s v="Baraniki"/>
    <s v="8"/>
    <s v="Green Action Network Ltd"/>
    <s v="Hillary Simiyu"/>
    <s v="254796743647"/>
    <s v="Informal Business"/>
    <x v="1"/>
  </r>
  <r>
    <s v="VPA6"/>
    <s v="KE-KAK-1912-27246"/>
    <x v="1"/>
    <s v=""/>
    <s v="3rd December,2019"/>
    <d v="2019-12-03T00:00:00"/>
    <s v="21st December,2019"/>
    <d v="2019-12-21T00:00:00"/>
    <s v="Johnson Ongeri Masese"/>
    <s v="Female"/>
    <s v="25164938"/>
    <s v="254720058517"/>
    <s v="2.55E+11"/>
    <s v=""/>
    <s v="2.55E+11"/>
    <n v="34.766373000000002"/>
    <n v="0.34060800000000002"/>
    <s v="Kakamega"/>
    <s v="Lurambi"/>
    <s v="Shikoti East"/>
    <s v="Eshungulu"/>
    <s v="8"/>
    <s v="Gillet Lihanda"/>
    <s v="Gillet Savayi Lihanda"/>
    <s v="254728998455"/>
    <s v="Informal Business"/>
    <x v="1"/>
  </r>
  <r>
    <s v="VPA6"/>
    <s v="KE-KIA-2001-28552"/>
    <x v="0"/>
    <s v="Non Compliant"/>
    <s v="7th January,2020"/>
    <d v="2020-01-07T00:00:00"/>
    <s v="7th January,2020"/>
    <d v="2020-01-07T00:00:00"/>
    <s v="Kariuki Patrick Kihuria"/>
    <s v="Male"/>
    <s v="23293835"/>
    <s v="254723462958"/>
    <s v="2.55E+11"/>
    <s v=""/>
    <s v="2.55E+11"/>
    <n v="36.705247"/>
    <n v="-1.168817"/>
    <s v="Kiambu"/>
    <s v="Kiambu"/>
    <s v="Limuru"/>
    <s v="Redhill"/>
    <s v="12"/>
    <s v="Green Action Network Ltd"/>
    <s v="Edwine Joseph Majale Okinda"/>
    <s v="254725335114"/>
    <s v="Informal Business"/>
    <x v="0"/>
  </r>
  <r>
    <s v="VPA6"/>
    <s v="KE-KIA-1912-28309"/>
    <x v="1"/>
    <s v=""/>
    <s v="7th August,2019"/>
    <d v="2019-08-07T00:00:00"/>
    <s v="20th December,2019"/>
    <d v="2019-12-20T00:00:00"/>
    <s v="Ngamau Benson"/>
    <s v="Male"/>
    <s v="99999"/>
    <s v="254723736303"/>
    <s v="2.55E+11"/>
    <s v=""/>
    <s v=""/>
    <n v="36.917498000000002"/>
    <n v="-1.02688"/>
    <s v="Kiambu"/>
    <s v="Gatundu South"/>
    <s v="Ngenda"/>
    <s v="Githaruru"/>
    <s v="8"/>
    <s v="Joseph Muchirira Mugo"/>
    <s v="Null"/>
    <s v=""/>
    <s v="Informal Business"/>
    <x v="0"/>
  </r>
  <r>
    <s v="VPA6"/>
    <s v="KE-KIA-1912-28308"/>
    <x v="1"/>
    <s v=""/>
    <s v="17th November,2019"/>
    <d v="2019-11-17T00:00:00"/>
    <s v="12th December,2019"/>
    <d v="2019-12-12T00:00:00"/>
    <s v="Ngotho Paul Wahinya"/>
    <s v="Male"/>
    <s v="99999"/>
    <s v="254720021030"/>
    <s v="2.55E+11"/>
    <s v=""/>
    <s v="2.55E+11"/>
    <n v="36.875383999999997"/>
    <n v="-1.0939049999999999"/>
    <s v="Kiambu"/>
    <s v="Githunguri"/>
    <s v="Ngewa"/>
    <s v="Kiawamatu"/>
    <s v="8"/>
    <s v="Joseph Ndua Tatu"/>
    <s v="Null"/>
    <s v=""/>
    <s v="Informal Business"/>
    <x v="1"/>
  </r>
  <r>
    <s v="VPA6"/>
    <s v="KE-NYA-2001-27730"/>
    <x v="1"/>
    <s v=""/>
    <s v="5th December,2019"/>
    <d v="2019-12-05T00:00:00"/>
    <s v="7th January,2020"/>
    <d v="2020-01-07T00:00:00"/>
    <s v="Mwangi Joseph Kiguta"/>
    <s v="Male"/>
    <s v="2933690"/>
    <s v="725923251"/>
    <s v="725923251"/>
    <s v=""/>
    <s v="729273446"/>
    <n v="36.352603000000002"/>
    <n v="-1.6823000000000001E-2"/>
    <s v="Nyandarua"/>
    <s v="Ol Joro Orok"/>
    <s v="Gatimu"/>
    <s v="Gatimu"/>
    <n v="10"/>
    <s v="KREEN"/>
    <s v="Francis Kinyanjui"/>
    <s v="726985649"/>
    <s v="Informal Business"/>
    <x v="0"/>
  </r>
  <r>
    <s v="VPA6"/>
    <s v="KE-NAK-2001-28405"/>
    <x v="1"/>
    <s v=""/>
    <s v="10th December,2019"/>
    <d v="2019-12-10T00:00:00"/>
    <s v="26th January,2020"/>
    <d v="2020-01-26T00:00:00"/>
    <s v="Langat Eric"/>
    <s v="Male"/>
    <s v="13622452"/>
    <s v="254721547653"/>
    <s v="254721547653"/>
    <s v=""/>
    <s v="254722270707"/>
    <n v="35.888795000000002"/>
    <n v="-0.15377199999999999"/>
    <s v="Nakuru"/>
    <s v="Rongai"/>
    <s v="Lenginet"/>
    <s v="Burgei"/>
    <s v="10"/>
    <s v="John Bett"/>
    <s v="John Bett"/>
    <s v="727402779"/>
    <s v="Informal Business"/>
    <x v="1"/>
  </r>
  <r>
    <s v="VPA6"/>
    <s v="KE-NAN-2001-28406"/>
    <x v="1"/>
    <s v=""/>
    <s v="15th October,2019"/>
    <d v="2019-10-15T00:00:00"/>
    <s v="26th January,2020"/>
    <d v="2020-01-26T00:00:00"/>
    <s v="Cherono Vivian"/>
    <s v="Female"/>
    <s v="28090459"/>
    <s v="254714912401"/>
    <s v="2.55E+11"/>
    <s v=""/>
    <s v="736795484"/>
    <n v="35.292278000000003"/>
    <n v="5.7107999999999999E-2"/>
    <s v="Nandi"/>
    <s v="Tinderet"/>
    <s v="Kabirer"/>
    <s v="Kapkwenyo"/>
    <s v="4"/>
    <s v="John Bett"/>
    <s v="Alice  Mutai"/>
    <s v=""/>
    <s v="Informal Business"/>
    <x v="1"/>
  </r>
  <r>
    <s v="VPA6"/>
    <s v="KE-NAK-1912-27419"/>
    <x v="1"/>
    <s v=""/>
    <s v="1st December,2019"/>
    <d v="2019-12-01T00:00:00"/>
    <s v="8th December,2019"/>
    <d v="2019-12-08T00:00:00"/>
    <s v="Penina Korir"/>
    <s v="Female"/>
    <s v="99999"/>
    <s v="254711664865"/>
    <s v="2.55E+11"/>
    <s v=""/>
    <s v=""/>
    <n v="36.141489999999997"/>
    <n v="-2.4188000000000001E-2"/>
    <s v="Nakuru"/>
    <s v="Bahati"/>
    <s v="Solai"/>
    <s v="Murram"/>
    <s v="10"/>
    <s v="John Mwangi Karugu"/>
    <s v="John Karugu"/>
    <s v="703789720"/>
    <s v="Informal Business"/>
    <x v="0"/>
  </r>
  <r>
    <s v="VPA6"/>
    <s v="KE-NAK-1911-27418"/>
    <x v="0"/>
    <s v="Non Compliant"/>
    <s v="5th October,2018"/>
    <d v="2018-10-05T00:00:00"/>
    <s v="23rd November,2019"/>
    <d v="2019-11-23T00:00:00"/>
    <s v="Hannington Langat"/>
    <s v="Male"/>
    <s v="99999"/>
    <s v="254721542123"/>
    <s v="254721542123"/>
    <s v=""/>
    <s v=""/>
    <n v="35.695072000000003"/>
    <n v="-0.52019300000000002"/>
    <s v="Nakuru"/>
    <s v="Kuresoi"/>
    <s v="Bombo"/>
    <s v="Tendwet"/>
    <s v="6"/>
    <s v="Januaries Kaloki"/>
    <s v="Januaries Kaloki"/>
    <s v="714342097"/>
    <s v="Informal Business"/>
    <x v="0"/>
  </r>
  <r>
    <s v="VPA6"/>
    <s v="KE-KIA-2001-28310"/>
    <x v="1"/>
    <s v=""/>
    <s v="23rd December,2019"/>
    <d v="2019-12-23T00:00:00"/>
    <s v="10th January,2020"/>
    <d v="2020-01-10T00:00:00"/>
    <s v="Mburu Elizabeth Beth"/>
    <s v="Female"/>
    <s v="99999"/>
    <s v="254714961158"/>
    <s v="254714961158"/>
    <s v=""/>
    <s v="254723602776"/>
    <n v="36.770074000000001"/>
    <n v="-1.0465469999999999"/>
    <s v="Kiambu"/>
    <s v="Githunguri"/>
    <s v="Githunguri"/>
    <s v="Ngochi"/>
    <s v="10"/>
    <s v="Fredrick Gatungu Kago"/>
    <s v="null"/>
    <s v=""/>
    <s v="Informal Business"/>
    <x v="1"/>
  </r>
  <r>
    <s v="VPA6"/>
    <s v="KE-NAK-2001-27376"/>
    <x v="1"/>
    <s v=""/>
    <s v="5th December,2019"/>
    <d v="2019-12-05T00:00:00"/>
    <s v="5th January,2020"/>
    <d v="2020-01-05T00:00:00"/>
    <s v="Jeniffer Lelgo"/>
    <s v="Female"/>
    <s v="1739921"/>
    <s v="254722321151"/>
    <s v="2.55E+11"/>
    <s v=""/>
    <s v="2.55E+11"/>
    <n v="36.021227000000003"/>
    <n v="-0.30005799999999999"/>
    <s v="Nakuru"/>
    <s v="Nakuru Town"/>
    <s v="Kapkures"/>
    <s v="Mogoon"/>
    <s v="10"/>
    <s v="Robert Kiprono Ngetich"/>
    <s v="Robert"/>
    <s v="795463313"/>
    <s v="Informal Business"/>
    <x v="1"/>
  </r>
  <r>
    <s v="VPA6"/>
    <s v="KE-KIA-2001-28314"/>
    <x v="0"/>
    <s v="Non Compliant"/>
    <s v="11th January,2020"/>
    <d v="2020-01-11T00:00:00"/>
    <s v="23rd January,2020"/>
    <d v="2020-01-23T00:00:00"/>
    <s v="Nginya Magdaline Gathoni"/>
    <s v="Female"/>
    <s v="5350153"/>
    <s v="720101576"/>
    <s v="254723618404"/>
    <s v=""/>
    <s v=""/>
    <n v="36.896552999999997"/>
    <n v="-0.95174199999999998"/>
    <s v="Kiambu"/>
    <s v="Gatundu North"/>
    <s v="Kamwangi"/>
    <s v="Kwa D.C"/>
    <n v="6"/>
    <s v="Geoffrey K Gitau"/>
    <s v=""/>
    <s v=""/>
    <s v="Informal Business"/>
    <x v="1"/>
  </r>
  <r>
    <s v="VPA6"/>
    <s v="KE-KIA-2001-28313"/>
    <x v="1"/>
    <s v=""/>
    <s v="11th December,2019"/>
    <d v="2019-12-11T00:00:00"/>
    <s v="18th January,2020"/>
    <d v="2020-01-18T00:00:00"/>
    <s v="Wandaka Jane"/>
    <s v="Female"/>
    <s v="10670640"/>
    <s v="254723450648"/>
    <s v="2.55E+11"/>
    <s v=""/>
    <s v="721659540"/>
    <n v="36.896397"/>
    <n v="-0.94886300000000001"/>
    <s v="Kiambu"/>
    <s v="Gatundu North"/>
    <s v="Kamwangi"/>
    <s v="Gishagi Kwa D.O"/>
    <s v="8"/>
    <s v="Geoffrey K Gitau"/>
    <s v="null"/>
    <s v=""/>
    <s v="Informal Business"/>
    <x v="1"/>
  </r>
  <r>
    <s v="VPA6"/>
    <s v="KE-KIA-2001-28312"/>
    <x v="1"/>
    <s v=""/>
    <s v="11th December,2019"/>
    <d v="2019-12-11T00:00:00"/>
    <s v="15th January,2020"/>
    <d v="2020-01-15T00:00:00"/>
    <s v="Chai Mary Wambui"/>
    <s v="Female"/>
    <s v="13219319"/>
    <s v="254711607181"/>
    <s v="2.55E+11"/>
    <s v=""/>
    <s v="2.55E+11"/>
    <n v="36.770038"/>
    <n v="-0.93836600000000003"/>
    <s v="Kiambu"/>
    <s v="Gatundu South"/>
    <s v="Munyu-Ini"/>
    <s v="Gatundu-Ini"/>
    <s v="12"/>
    <s v="Joseph Muchirira Mugo"/>
    <s v=""/>
    <s v=""/>
    <s v="Informal Business"/>
    <x v="3"/>
  </r>
  <r>
    <s v="VPA6"/>
    <s v="KE-MER-1912-28481"/>
    <x v="1"/>
    <s v=""/>
    <s v="6th November,2019"/>
    <d v="2019-11-06T00:00:00"/>
    <s v="8th December,2019"/>
    <d v="2019-12-08T00:00:00"/>
    <s v="Mugambi Itonga Elias"/>
    <s v="Male"/>
    <s v="2522840"/>
    <s v="254728856783"/>
    <s v="2.55E+11"/>
    <s v=""/>
    <s v="2.55E+11"/>
    <n v="37.676712000000002"/>
    <n v="-0.12238"/>
    <s v="Meru"/>
    <s v="Imenti South"/>
    <s v="Kanyakine"/>
    <s v="Kamiguru"/>
    <s v="12"/>
    <s v="Loise Gathoni Murigu"/>
    <s v="John Kirimi"/>
    <s v="723543823"/>
    <s v="Informal Business"/>
    <x v="0"/>
  </r>
  <r>
    <s v="VPA6"/>
    <s v="KE-MER-1912-28482"/>
    <x v="1"/>
    <s v=""/>
    <s v="4th November,2019"/>
    <d v="2019-11-04T00:00:00"/>
    <s v="6th December,2019"/>
    <d v="2019-12-06T00:00:00"/>
    <s v="Muthomi Kanampiu Eston"/>
    <s v="Male"/>
    <s v="13756936"/>
    <s v="0720653997"/>
    <s v="720653997"/>
    <s v=""/>
    <s v="711735545"/>
    <n v="37.662917999999998"/>
    <n v="-0.13939199999999999"/>
    <s v="Meru"/>
    <s v="Imenti South"/>
    <s v="Yururu"/>
    <s v="Mururine"/>
    <s v="12"/>
    <s v="Loise Gathoni Murigu"/>
    <s v="John Kirimi"/>
    <s v="722543823"/>
    <s v="Informal Business"/>
    <x v="0"/>
  </r>
  <r>
    <s v="VPA6"/>
    <s v="KE-NYA-2002-27284"/>
    <x v="1"/>
    <s v=""/>
    <s v="15th January,2019"/>
    <d v="2019-01-15T00:00:00"/>
    <s v="10th February,2020"/>
    <d v="2020-02-10T00:00:00"/>
    <s v="Kariuki Daniel N"/>
    <s v="Male"/>
    <s v="99999"/>
    <s v="722818873"/>
    <s v="2.55E+11"/>
    <s v=""/>
    <s v="2.55E+11"/>
    <n v="36.402369999999998"/>
    <n v="3.4595000000000001E-2"/>
    <s v="Nyandarua"/>
    <s v="Ndaragwa"/>
    <s v="Kiriita"/>
    <s v="Kimaru"/>
    <n v="12"/>
    <s v="Kreen"/>
    <s v="Francis Kinyanjui"/>
    <s v="726985649"/>
    <s v="Informal Business"/>
    <x v="0"/>
  </r>
  <r>
    <s v="VPA6"/>
    <s v="KE-UAS-2001-28512"/>
    <x v="1"/>
    <s v=""/>
    <s v="13th December,2019"/>
    <d v="2019-12-13T00:00:00"/>
    <s v="27th January,2020"/>
    <d v="2020-01-27T00:00:00"/>
    <s v="Lenah Lelmengit"/>
    <s v="Female"/>
    <s v="99999"/>
    <s v="254712626329"/>
    <s v="2.55E+11"/>
    <s v=""/>
    <s v=""/>
    <n v="35.370047999999997"/>
    <n v="0.47993999999999998"/>
    <s v="Uasin Gishu"/>
    <s v="Uasin Gishu"/>
    <s v="Ainapkoi"/>
    <s v="Ngeleltarit"/>
    <s v="12"/>
    <s v="Daniel Bartilol"/>
    <s v="Daniel Bartilol"/>
    <s v="724427455"/>
    <s v="Informal Business"/>
    <x v="0"/>
  </r>
  <r>
    <s v="VPA6"/>
    <s v="KE-ELG-2001-28513"/>
    <x v="1"/>
    <s v=""/>
    <s v="13th December,2019"/>
    <d v="2019-12-13T00:00:00"/>
    <s v="5th January,2020"/>
    <d v="2020-01-05T00:00:00"/>
    <s v="Mary Kiplagat"/>
    <s v="Female"/>
    <s v="99999"/>
    <s v="254700589649"/>
    <s v="254700589649"/>
    <s v=""/>
    <s v=""/>
    <n v="35.579650999999998"/>
    <n v="0.41431600000000002"/>
    <s v="Elgeyo/Marakwet"/>
    <s v="Keiyo South"/>
    <s v="Keiyo South"/>
    <s v="Chemarkach"/>
    <n v="12"/>
    <s v="Erickson K Musani"/>
    <s v="Ericson Kibet Musani"/>
    <s v="724601107"/>
    <s v="Informal Business"/>
    <x v="1"/>
  </r>
  <r>
    <s v="VPA6"/>
    <s v="KE-NAK-2001-27378"/>
    <x v="1"/>
    <s v=""/>
    <s v="20th November,2019"/>
    <d v="2019-11-20T00:00:00"/>
    <s v="12th January,2020"/>
    <d v="2020-01-12T00:00:00"/>
    <s v="Sarah Wanjiru"/>
    <s v="Female"/>
    <s v="1178482"/>
    <s v="254704423742"/>
    <s v="2.55E+11"/>
    <s v=""/>
    <s v=""/>
    <n v="36.174847"/>
    <n v="-0.17874000000000001"/>
    <s v="Nakuru"/>
    <s v="Bahati"/>
    <s v="Karunga"/>
    <s v="Wendo"/>
    <s v="8"/>
    <s v="Peter Kareithi Mwangi"/>
    <s v="Peter Kareithi"/>
    <s v="721714592"/>
    <s v="Informal Business"/>
    <x v="1"/>
  </r>
  <r>
    <s v="VPA6"/>
    <s v="KE-KIA-2001-28315"/>
    <x v="1"/>
    <s v=""/>
    <s v="18th December,2019"/>
    <d v="2019-12-18T00:00:00"/>
    <s v="15th January,2020"/>
    <d v="2020-01-15T00:00:00"/>
    <s v="Kimani Edith Wambui"/>
    <s v="Female"/>
    <s v="99999"/>
    <s v="254723943725"/>
    <s v="2.55E+11"/>
    <s v=""/>
    <s v="2.55E+11"/>
    <n v="36.876210999999998"/>
    <n v="-1.171794"/>
    <s v="Kiambu"/>
    <s v="Kiambu"/>
    <s v="Gatimaiyo"/>
    <s v="Mugomo"/>
    <s v="12"/>
    <s v="Nilelynk Innovators"/>
    <s v="Julius Odhiambo"/>
    <s v="723987066"/>
    <s v="Informal Business"/>
    <x v="1"/>
  </r>
  <r>
    <s v="VPA6"/>
    <s v="KE-KIR-2002-25415"/>
    <x v="1"/>
    <s v=""/>
    <s v="1st January,2020"/>
    <d v="2020-01-01T00:00:00"/>
    <s v="12th February,2020"/>
    <d v="2020-02-12T00:00:00"/>
    <s v="Kigundu Paul Muthii"/>
    <s v="Male"/>
    <s v="3402013"/>
    <s v="724332167"/>
    <s v="2.55E+11"/>
    <s v=""/>
    <s v=""/>
    <n v="37.235636"/>
    <n v="-0.49397600000000003"/>
    <s v="Kirinyaga"/>
    <s v="Kerugoya/Kutus"/>
    <s v="Mutira South"/>
    <s v="Gathite"/>
    <n v="8"/>
    <s v="Eric Muthii Mugo"/>
    <s v="Eric muthii mugo"/>
    <s v=""/>
    <s v="Informal Business"/>
    <x v="0"/>
  </r>
  <r>
    <s v="VPA6"/>
    <s v="KE-KIR-2002-27770"/>
    <x v="1"/>
    <s v=""/>
    <s v="1st January,2020"/>
    <d v="2020-01-01T00:00:00"/>
    <s v="12th February,2020"/>
    <d v="2020-02-12T00:00:00"/>
    <s v="Njoka Peter Muthii"/>
    <s v="Male"/>
    <s v="2121756054"/>
    <s v="254723309646"/>
    <s v="2.55E+11"/>
    <s v=""/>
    <s v=""/>
    <n v="37.250576000000002"/>
    <n v="-0.46046100000000001"/>
    <s v="Kirinyaga"/>
    <s v="Kerugoya/Kutus"/>
    <s v="Inoi"/>
    <s v="Ndundu"/>
    <s v="10"/>
    <s v="Eric Muthii Mugo"/>
    <s v="Eric mugo"/>
    <s v=""/>
    <s v="Informal Business"/>
    <x v="1"/>
  </r>
  <r>
    <s v="VPA6"/>
    <s v="KE-KER-2002-24925"/>
    <x v="1"/>
    <s v=""/>
    <s v="30th December,2019"/>
    <d v="2019-12-30T00:00:00"/>
    <s v="10th February,2020"/>
    <d v="2020-02-10T00:00:00"/>
    <s v="Rotich Charles"/>
    <s v="Male"/>
    <s v="13020155"/>
    <s v="254720914046"/>
    <s v="2.55E+11"/>
    <s v=""/>
    <s v="706727760"/>
    <n v="35.110314000000002"/>
    <n v="-0.54608400000000001"/>
    <s v="Kericho"/>
    <s v="Bureti"/>
    <s v="Tebesonik"/>
    <s v="Kabusienduk"/>
    <s v="12"/>
    <s v="Philip Kiget"/>
    <s v=""/>
    <s v=""/>
    <s v="Informal Business"/>
    <x v="0"/>
  </r>
  <r>
    <s v="VPA6"/>
    <s v="KE-TAI-2002-25723"/>
    <x v="1"/>
    <s v=""/>
    <s v="17th December,2019"/>
    <d v="2019-12-17T00:00:00"/>
    <s v="17th February,2020"/>
    <d v="2020-02-17T00:00:00"/>
    <s v="Mwakulomba Colletta"/>
    <s v="Male"/>
    <s v="14098645"/>
    <s v="722260296"/>
    <s v=""/>
    <s v=""/>
    <s v=""/>
    <n v="38.358460000000001"/>
    <n v="-3.416153"/>
    <s v="Taita/Taveta"/>
    <s v="Wundanyi"/>
    <s v="Wundanyi"/>
    <s v="Shate"/>
    <n v="6"/>
    <s v="Nicholas Mwaengo"/>
    <s v="Nicholas Mwaengo"/>
    <s v="254729326539"/>
    <s v="Informal Business"/>
    <x v="0"/>
  </r>
  <r>
    <s v="VPA6"/>
    <s v="KE-NYE-2001-27771"/>
    <x v="1"/>
    <s v=""/>
    <s v="17th December,2019"/>
    <d v="2019-12-17T00:00:00"/>
    <s v="1st January,2020"/>
    <d v="2020-01-01T00:00:00"/>
    <s v="Githaiga Lawrence Kinyua"/>
    <s v="Male"/>
    <s v="07228708"/>
    <s v="254725073653"/>
    <s v="254725073653"/>
    <s v=""/>
    <s v="254723589763"/>
    <n v="37.04645"/>
    <n v="-0.203962"/>
    <s v="Nyeri"/>
    <s v="Kieni East"/>
    <s v="Narumoro"/>
    <s v="Rongai"/>
    <s v="8"/>
    <s v="Wambui Gituku"/>
    <s v="Wambui Gituku"/>
    <s v=""/>
    <s v="Informal Business"/>
    <x v="1"/>
  </r>
  <r>
    <s v="VPA6"/>
    <s v="KE-NYE-2001-27772"/>
    <x v="1"/>
    <s v=""/>
    <s v="1st November,2019"/>
    <d v="2019-11-01T00:00:00"/>
    <s v="1st January,2020"/>
    <d v="2020-01-01T00:00:00"/>
    <s v="Kanyuguto David Gitonga"/>
    <s v="Male"/>
    <s v="23115383"/>
    <s v="254721328076"/>
    <s v="254721328076"/>
    <s v=""/>
    <s v="254717712626"/>
    <n v="37.019874999999999"/>
    <n v="-0.118172"/>
    <s v="Nyeri"/>
    <s v="Kieni East"/>
    <s v="Githima"/>
    <s v="Muriru"/>
    <s v="12"/>
    <s v="Wambui Gituku"/>
    <s v="Wambui Gituku"/>
    <s v=""/>
    <s v="Informal Business"/>
    <x v="1"/>
  </r>
  <r>
    <s v="VPA6"/>
    <s v="KE-NAK-1912-27380"/>
    <x v="0"/>
    <s v="Non Compliant"/>
    <s v="28th October,2019"/>
    <d v="2019-10-28T00:00:00"/>
    <s v="21st December,2019"/>
    <d v="2019-12-21T00:00:00"/>
    <s v="Wamaitha Rotich"/>
    <s v="Male"/>
    <s v="99999"/>
    <s v="254722761138"/>
    <s v="254722761138"/>
    <s v=""/>
    <s v="254724107768"/>
    <n v="35.983358000000003"/>
    <n v="-0.24601300000000001"/>
    <s v="Nakuru"/>
    <s v="Rongai"/>
    <s v="Ngata"/>
    <s v="Ngata Gate"/>
    <s v="10"/>
    <s v="Peter Kamau Macharia"/>
    <s v="Peter Kareithi"/>
    <s v="254721714592"/>
    <s v="Informal Business"/>
    <x v="1"/>
  </r>
  <r>
    <s v="VPA6"/>
    <s v="KE-NAK-1912-27379"/>
    <x v="1"/>
    <s v=""/>
    <s v="7th September,2019"/>
    <d v="2019-09-07T00:00:00"/>
    <s v="23rd December,2019"/>
    <d v="2019-12-23T00:00:00"/>
    <s v="Susan Kiprono"/>
    <s v="Male"/>
    <s v="99999"/>
    <s v="254723709414"/>
    <s v="2.55E+11"/>
    <s v=""/>
    <s v=""/>
    <n v="35.983941999999999"/>
    <n v="-0.24510999999999999"/>
    <s v="Nakuru"/>
    <s v="Rongai"/>
    <s v="Ngata"/>
    <s v="Ngata"/>
    <s v="10"/>
    <s v="Peter Kareithi Mwangi"/>
    <s v="Peter Kareithi"/>
    <s v="254721714592"/>
    <s v="Informal Business"/>
    <x v="1"/>
  </r>
  <r>
    <s v="VPA6"/>
    <s v="KE-THA-2001-28483"/>
    <x v="1"/>
    <s v=""/>
    <s v="30th December,2019"/>
    <d v="2019-12-30T00:00:00"/>
    <s v="26th January,2020"/>
    <d v="2020-01-26T00:00:00"/>
    <s v="Mbaya Kirika Duncan"/>
    <s v="Male"/>
    <s v="2491654"/>
    <s v="254712606580"/>
    <s v="2.55E+11"/>
    <s v=""/>
    <s v="2.55E+11"/>
    <n v="37.643183000000001"/>
    <n v="-0.21892300000000001"/>
    <s v="Tharaka-Nithi"/>
    <s v="Maara"/>
    <s v="Chogoria"/>
    <s v="Thigaa"/>
    <s v="8"/>
    <s v="Gilbert Mugendi"/>
    <s v="Eliatha Njagi"/>
    <s v="718644238"/>
    <s v="Informal Business"/>
    <x v="1"/>
  </r>
  <r>
    <s v="VPA6"/>
    <s v="KE-KAJ-2001-28715"/>
    <x v="1"/>
    <s v=""/>
    <s v="2nd December,2019"/>
    <d v="2019-12-02T00:00:00"/>
    <s v="2nd January,2020"/>
    <d v="2020-01-02T00:00:00"/>
    <s v="Mithika Mugambi"/>
    <s v="Male"/>
    <s v="99999"/>
    <s v="721668523"/>
    <s v="254721668523"/>
    <s v=""/>
    <s v=""/>
    <n v="36.942723999999998"/>
    <n v="-1.4716469999999999"/>
    <s v="Kajiado"/>
    <s v="Kajiado East"/>
    <s v="Kitengela"/>
    <s v="Sholinke Orsirkon"/>
    <n v="8"/>
    <s v="Lucas Mbithi Muia"/>
    <s v="Lucas Mbithi Muia"/>
    <s v="254706279820"/>
    <s v="Informal Business"/>
    <x v="0"/>
  </r>
  <r>
    <s v="VPA6"/>
    <s v="KE-KWA-2002-25724"/>
    <x v="0"/>
    <s v="Non Compliant"/>
    <s v="1st January,2020"/>
    <d v="2020-01-01T00:00:00"/>
    <s v="18th February,2020"/>
    <d v="2020-02-18T00:00:00"/>
    <s v="Hiribae Jilo Masera"/>
    <s v="Male"/>
    <s v="22561209"/>
    <s v="720439401"/>
    <s v=""/>
    <s v=""/>
    <s v=""/>
    <n v="39.525517999999998"/>
    <n v="-4.3716600000000003"/>
    <s v="Kwale"/>
    <s v="Msambweni"/>
    <s v="Kinondo"/>
    <s v="Gandini"/>
    <n v="8"/>
    <s v="Samson Sirya"/>
    <s v="Samson Sirya"/>
    <s v="254703927321"/>
    <s v="Informal Business"/>
    <x v="0"/>
  </r>
  <r>
    <s v="VPA6"/>
    <s v="KE-MOM-2002-25726"/>
    <x v="0"/>
    <s v="Non Compliant"/>
    <s v="18th November,2019"/>
    <d v="2019-11-18T00:00:00"/>
    <s v="18th February,2020"/>
    <d v="2020-02-18T00:00:00"/>
    <s v="Abba Esmail Ibrahim"/>
    <s v="Male"/>
    <s v="5608972"/>
    <s v="722750333"/>
    <s v=""/>
    <s v=""/>
    <s v="254722750333"/>
    <n v="39.654572000000002"/>
    <n v="-4.0377549999999998"/>
    <s v="Mombasa"/>
    <s v="Changamwe"/>
    <s v="Kibarani"/>
    <s v="Kibarani"/>
    <n v="12"/>
    <s v="Nicholas Mwaengo"/>
    <s v="Nicholas Mwaengo"/>
    <s v="254726326539"/>
    <s v="Informal Business"/>
    <x v="0"/>
  </r>
  <r>
    <s v="VPA6"/>
    <s v="KE-KIL-2002-25727"/>
    <x v="1"/>
    <s v=""/>
    <s v="1st December,2019"/>
    <d v="2019-12-01T00:00:00"/>
    <s v="18th February,2020"/>
    <d v="2020-02-18T00:00:00"/>
    <s v="Sonje Susan(Plant2)"/>
    <s v="Female"/>
    <s v="6508764"/>
    <s v="721278856"/>
    <s v=""/>
    <s v=""/>
    <s v=""/>
    <n v="40.012031999999998"/>
    <n v="-3.3222049999999999"/>
    <s v="Kilifi"/>
    <s v="Malindi"/>
    <s v="Gede"/>
    <s v="Muyaza"/>
    <n v="6"/>
    <s v="Samson Sirya"/>
    <s v="Samson Sirya"/>
    <s v="254703927321"/>
    <s v="Informal Business"/>
    <x v="0"/>
  </r>
  <r>
    <s v="VPA6"/>
    <s v="KE-KAK-2002-28407"/>
    <x v="1"/>
    <s v=""/>
    <s v="20th November,2019"/>
    <d v="2019-11-20T00:00:00"/>
    <s v="17th February,2020"/>
    <d v="2020-02-17T00:00:00"/>
    <s v="Alfred Kinyangi"/>
    <s v="Male"/>
    <s v="0953850"/>
    <s v="254708758874"/>
    <s v="2.55E+11"/>
    <s v=""/>
    <s v="2.55E+11"/>
    <n v="34.641826999999999"/>
    <n v="0.32411800000000002"/>
    <s v="Kakamega"/>
    <s v="Mumias"/>
    <s v="Mumias East"/>
    <s v="Isongo"/>
    <s v="6"/>
    <s v="John Bett"/>
    <s v="John Bett"/>
    <s v="727402779"/>
    <s v="Informal Business"/>
    <x v="1"/>
  </r>
  <r>
    <s v="VPA6"/>
    <s v="KE-KAK-2002-28408"/>
    <x v="1"/>
    <s v=""/>
    <s v="20th November,2019"/>
    <d v="2019-11-20T00:00:00"/>
    <s v="18th February,2020"/>
    <d v="2020-02-18T00:00:00"/>
    <s v="Nyasili Peris"/>
    <s v="Female"/>
    <s v="20465360"/>
    <s v="254721218376"/>
    <s v="2.55E+11"/>
    <s v=""/>
    <s v="2.55E+11"/>
    <n v="34.863489999999999"/>
    <n v="0.58023000000000002"/>
    <s v="Kakamega"/>
    <s v="Malava"/>
    <s v="Sirongai"/>
    <s v="Manda A"/>
    <s v="8"/>
    <s v="John Bett"/>
    <s v="John Bett"/>
    <s v="727402779"/>
    <s v="Informal Business"/>
    <x v="1"/>
  </r>
  <r>
    <s v="VPA6"/>
    <s v="KE-KIA-1906-28311"/>
    <x v="0"/>
    <s v="Abandoned"/>
    <s v="27th May,2019"/>
    <d v="2019-05-27T00:00:00"/>
    <s v="14th June,2019"/>
    <d v="2019-06-14T00:00:00"/>
    <s v="Karande Daniel Kariuki"/>
    <s v="Male"/>
    <s v="29356151"/>
    <s v="111357971"/>
    <s v="2.55E+11"/>
    <s v=""/>
    <s v=""/>
    <n v="36.829172999999997"/>
    <n v="-1.1522570000000001"/>
    <s v="Kiambu"/>
    <s v="Kiambu"/>
    <s v="Riabai"/>
    <s v="Gichocho"/>
    <n v="12"/>
    <s v="Peter Kareithi Mwangi"/>
    <s v=""/>
    <s v=""/>
    <s v="Informal Business"/>
    <x v="1"/>
  </r>
  <r>
    <s v="VPA6"/>
    <s v="KE-MER-2002-28484"/>
    <x v="0"/>
    <s v="Grievance"/>
    <s v="8th January,2020"/>
    <d v="2020-01-08T00:00:00"/>
    <s v="10th February,2020"/>
    <d v="2020-02-10T00:00:00"/>
    <s v="Gitonga Mworia Patrick"/>
    <s v="Male"/>
    <s v="24394064"/>
    <s v="254720667304"/>
    <s v="2.55E+11"/>
    <s v=""/>
    <s v="2.55E+11"/>
    <n v="37.603867999999999"/>
    <n v="-6.9733000000000003E-2"/>
    <s v="Meru"/>
    <s v="Imenti South"/>
    <s v="Mikumbune"/>
    <s v="Kiunju"/>
    <s v="8"/>
    <s v="Erick Munene Gitonga"/>
    <s v="Eric Munene"/>
    <s v="254728779943"/>
    <s v="Informal Business"/>
    <x v="1"/>
  </r>
  <r>
    <s v="VPA6"/>
    <s v="KE-ELG-2002-28523"/>
    <x v="1"/>
    <s v=""/>
    <s v="21st December,2019"/>
    <d v="2019-12-21T00:00:00"/>
    <s v="11th February,2020"/>
    <d v="2020-02-11T00:00:00"/>
    <s v="Rose Keitany"/>
    <s v="Female"/>
    <s v="99999"/>
    <s v="254727646353"/>
    <s v="2.55E+11"/>
    <s v=""/>
    <s v=""/>
    <n v="35.518571999999999"/>
    <n v="0.65318299999999996"/>
    <s v="Elgeyo/Marakwet"/>
    <s v="Keiyo North"/>
    <s v="Keiyo North"/>
    <s v="Kesub"/>
    <s v="8"/>
    <s v="Luka Kiprop Maiyo"/>
    <s v="Luka Kiprop Maiyo"/>
    <s v="254723216036"/>
    <s v="Informal Business"/>
    <x v="0"/>
  </r>
  <r>
    <s v="VPA6"/>
    <s v="KE-NAN-2002-28409"/>
    <x v="1"/>
    <s v=""/>
    <s v="31st January,2020"/>
    <d v="2020-01-31T00:00:00"/>
    <s v="28th February,2020"/>
    <d v="2020-02-28T00:00:00"/>
    <s v="Kimnyango Daniel"/>
    <s v="Male"/>
    <s v="4882166"/>
    <s v="254722518212"/>
    <s v="2.55E+11"/>
    <s v=""/>
    <s v="2.55E+11"/>
    <n v="35.135111999999999"/>
    <n v="0.1729"/>
    <s v="Nandi"/>
    <s v="Nandi Central"/>
    <s v="Kipture"/>
    <s v="Kimaam"/>
    <s v="8"/>
    <s v="John Bett"/>
    <s v="John Bett"/>
    <s v="727402779"/>
    <s v="Informal Business"/>
    <x v="1"/>
  </r>
  <r>
    <s v="VPA6"/>
    <s v="KE-NAK-2003-27381"/>
    <x v="1"/>
    <s v=""/>
    <s v="28th January,2020"/>
    <d v="2020-01-28T00:00:00"/>
    <s v="5th March,2020"/>
    <d v="2020-03-05T00:00:00"/>
    <s v="Benard Wambogo"/>
    <s v="Male"/>
    <s v="29704860"/>
    <s v="254720942464"/>
    <s v="2.55E+11"/>
    <s v=""/>
    <s v="723666289"/>
    <n v="36.103074999999997"/>
    <n v="-0.26397500000000002"/>
    <s v="Nakuru"/>
    <s v="Bahati"/>
    <s v="Bahati"/>
    <s v="Mchangaa"/>
    <s v="6"/>
    <s v="Anthony Ndungu Kamau"/>
    <s v="Anthony Ndungu"/>
    <s v="254722878722"/>
    <s v="Informal Business"/>
    <x v="1"/>
  </r>
  <r>
    <s v="VPA6"/>
    <s v="KE-MUR-2003-27167"/>
    <x v="1"/>
    <s v=""/>
    <s v="7th February,2020"/>
    <d v="2020-02-07T00:00:00"/>
    <s v="6th March,2020"/>
    <d v="2020-03-06T00:00:00"/>
    <s v="Mugai Sarah Wanjiku"/>
    <s v="Female"/>
    <s v="99999"/>
    <s v="708440329"/>
    <s v="25470844032"/>
    <s v=""/>
    <s v="2.55E+11"/>
    <n v="36.893158"/>
    <n v="-0.86737699999999995"/>
    <s v="Murang'a"/>
    <s v="Kandara"/>
    <s v="Kigoro"/>
    <s v="Gaithece"/>
    <n v="8"/>
    <s v="Nixon Kariuki Gaichuru"/>
    <s v="Nixon Kariuki Gaichuru"/>
    <s v="254712255629"/>
    <s v="Informal Business"/>
    <x v="0"/>
  </r>
  <r>
    <s v="VPA6"/>
    <s v="KE-MUR-2002-27168"/>
    <x v="1"/>
    <s v=""/>
    <s v="3rd January,2020"/>
    <d v="2020-01-03T00:00:00"/>
    <s v="15th February,2020"/>
    <d v="2020-02-15T00:00:00"/>
    <s v="Mburu Joseph Thiga"/>
    <s v="Male"/>
    <s v="5154987"/>
    <s v="254700787862"/>
    <s v="2.55E+11"/>
    <s v=""/>
    <s v="2.55E+11"/>
    <n v="36.918570000000003"/>
    <n v="-0.87624599999999997"/>
    <s v="Murang'a"/>
    <s v="Gatanga"/>
    <s v="Kigoro"/>
    <s v="Mungumo-Ini"/>
    <s v="8"/>
    <s v="Nixon Kariuki Gaichuru"/>
    <s v="Nixon kariuki"/>
    <s v="254712255629"/>
    <s v="Informal Business"/>
    <x v="0"/>
  </r>
  <r>
    <s v="VPA6"/>
    <s v="KE-MUR-2001-26778"/>
    <x v="1"/>
    <s v=""/>
    <s v="30th November,2019"/>
    <d v="2019-11-30T00:00:00"/>
    <s v="9th January,2020"/>
    <d v="2020-01-09T00:00:00"/>
    <s v="Maina Elizabeth Njoki"/>
    <s v="Female"/>
    <s v="99999"/>
    <s v="254713552898"/>
    <s v="2.55E+11"/>
    <s v=""/>
    <s v="2.55E+11"/>
    <n v="37.091662999999997"/>
    <n v="-0.64249900000000004"/>
    <s v="Murang'a"/>
    <s v="Mathioya"/>
    <s v="Kenya Njeru"/>
    <s v="Gethiafu"/>
    <s v="10"/>
    <s v="Jacob Maina Mwangi"/>
    <s v="Nixon kariuki"/>
    <s v="254727270703"/>
    <s v="Informal Business"/>
    <x v="0"/>
  </r>
  <r>
    <s v="VPA6"/>
    <s v="KE-KIL-2003-25732"/>
    <x v="0"/>
    <s v="Non Compliant"/>
    <s v="21st January,2020"/>
    <d v="2020-01-21T00:00:00"/>
    <s v="11th March,2020"/>
    <d v="2020-03-11T00:00:00"/>
    <s v="Abdallah Anwar Mansoor"/>
    <s v="Male"/>
    <s v="21477877"/>
    <s v="712425635"/>
    <s v="2.55E+11"/>
    <s v=""/>
    <s v=""/>
    <n v="39.855499999999999"/>
    <n v="-3.7010749999999999"/>
    <s v="Kilifi"/>
    <s v="Bahari"/>
    <s v="Kilifi"/>
    <s v="Takaungu"/>
    <n v="12"/>
    <s v="Samson Sirya"/>
    <s v="Samson Sirya"/>
    <s v="703927321"/>
    <s v="Informal Business"/>
    <x v="0"/>
  </r>
  <r>
    <s v="VPA6"/>
    <s v="KE-EMB-2002-27774"/>
    <x v="1"/>
    <s v=""/>
    <s v="11th January,2020"/>
    <d v="2020-01-11T00:00:00"/>
    <s v="21st February,2020"/>
    <d v="2020-02-21T00:00:00"/>
    <s v="Wokabi Stanely Kariuki"/>
    <s v="Male"/>
    <s v="269398"/>
    <s v="254722569409"/>
    <s v="2.55E+11"/>
    <s v=""/>
    <s v=""/>
    <n v="37.507418000000001"/>
    <n v="-0.56208499999999995"/>
    <s v="Embu"/>
    <s v="Manyatta"/>
    <s v="Itabua"/>
    <s v="Mwanagiti"/>
    <s v="8"/>
    <s v="Peter Kivuti"/>
    <s v="Peter Kivuti"/>
    <s v=""/>
    <s v="Informal Business"/>
    <x v="1"/>
  </r>
  <r>
    <s v="VPA6"/>
    <s v="KE-BOM-2004-24928"/>
    <x v="1"/>
    <s v=""/>
    <s v="25th March,2020"/>
    <d v="2020-03-25T00:00:00"/>
    <s v="30th April,2020"/>
    <d v="2020-04-30T00:00:00"/>
    <s v="Koskei Elijah"/>
    <s v="Male"/>
    <s v="3870357"/>
    <s v="726847648"/>
    <s v="2.55E+11"/>
    <s v=""/>
    <s v="2.55E+11"/>
    <n v="35.204011999999999"/>
    <n v="-0.67018500000000003"/>
    <s v="Bomet"/>
    <s v="Sotik"/>
    <s v="Kapletundo"/>
    <s v="Kapletundo"/>
    <n v="10"/>
    <s v="Philip Kurgat"/>
    <s v="Philip Kurgat"/>
    <s v="726616639"/>
    <s v="Informal Business"/>
    <x v="1"/>
  </r>
  <r>
    <s v="VPA6"/>
    <s v="KE-KIR-2002-0"/>
    <x v="0"/>
    <s v="Non Compliant"/>
    <s v="4th January,2020"/>
    <d v="2020-01-04T00:00:00"/>
    <s v="14th February,2020"/>
    <d v="2020-02-14T00:00:00"/>
    <s v="Muchiri Luke Kinyua"/>
    <s v="Male"/>
    <s v="13565374"/>
    <s v="254720688202"/>
    <s v="2.55E+11"/>
    <s v=""/>
    <s v="2.55E+11"/>
    <n v="37.295116999999998"/>
    <n v="-0.52596500000000002"/>
    <s v="Kirinyaga"/>
    <s v="Kerugoya/Kutus"/>
    <s v="Kerugoya"/>
    <s v="Gakoigo"/>
    <s v="10"/>
    <s v="David Chege"/>
    <s v="David Chege Wangui"/>
    <s v=""/>
    <s v="Informal Business"/>
    <x v="1"/>
  </r>
  <r>
    <s v="VPA6"/>
    <s v="KE-KIR-2004-27764"/>
    <x v="1"/>
    <s v=""/>
    <s v="4th February,2020"/>
    <d v="2020-02-04T00:00:00"/>
    <s v="1st April,2020"/>
    <d v="2020-04-01T00:00:00"/>
    <s v="Thiaka Grace Wawira"/>
    <s v="Male"/>
    <s v="99999"/>
    <s v="254721800758"/>
    <s v="2.55E+11"/>
    <s v=""/>
    <s v=""/>
    <n v="37.29204"/>
    <n v="-0.52177099999999998"/>
    <s v="Kirinyaga"/>
    <s v="Kerugoya/Kutus"/>
    <s v="Kerugoya"/>
    <s v="Kaitheri"/>
    <s v="8"/>
    <s v="David Chege"/>
    <s v="David Chege Wangui"/>
    <s v=""/>
    <s v="Informal Business"/>
    <x v="1"/>
  </r>
  <r>
    <s v="VPA6"/>
    <s v="KE-BUN-2005-27237"/>
    <x v="1"/>
    <s v=""/>
    <s v="15th March,2020"/>
    <d v="2020-03-15T00:00:00"/>
    <s v="4th May,2020"/>
    <d v="2020-05-04T00:00:00"/>
    <s v="Florence Khayanga Kulecho"/>
    <s v="Female"/>
    <s v="1444765"/>
    <s v="254722917939"/>
    <s v="2.55E+11"/>
    <s v=""/>
    <s v=""/>
    <n v="34.888480000000001"/>
    <n v="0.78354800000000002"/>
    <s v="Bungoma"/>
    <s v="Bungoma North"/>
    <s v="Naitiri"/>
    <s v="Lungai"/>
    <s v="6"/>
    <s v="Gillet Lihanda"/>
    <s v="Gillet Savayi Lihanda"/>
    <s v="728998455"/>
    <s v="Informal Business"/>
    <x v="1"/>
  </r>
  <r>
    <s v="VPA6"/>
    <s v="KE-BUN-2003-27238"/>
    <x v="1"/>
    <s v=""/>
    <s v="1st February,2020"/>
    <d v="2020-02-01T00:00:00"/>
    <s v="1st March,2020"/>
    <d v="2020-03-01T00:00:00"/>
    <s v="Esther Malomba Makungu"/>
    <s v="Female"/>
    <s v="16002447"/>
    <s v="254721556327"/>
    <s v="2.55E+11"/>
    <s v=""/>
    <s v="2.55E+11"/>
    <n v="34.580047"/>
    <n v="0.55059499999999995"/>
    <s v="Bungoma"/>
    <s v="Kanduyi"/>
    <s v="East Sang'Alo"/>
    <s v="Ranje"/>
    <s v="10"/>
    <s v="Gillet Lihanda"/>
    <s v="Gillet Savayi Lihanda"/>
    <s v="728998455"/>
    <s v="Informal Business"/>
    <x v="1"/>
  </r>
  <r>
    <s v="VPA6"/>
    <s v="KE-KIA-2005-28320"/>
    <x v="1"/>
    <s v=""/>
    <s v="17th April,2020"/>
    <d v="2020-04-17T00:00:00"/>
    <s v="8th May,2020"/>
    <d v="2020-05-08T00:00:00"/>
    <s v="Kamau Stephen"/>
    <s v="Male"/>
    <s v="3107443"/>
    <s v="0726814129"/>
    <s v="726814129"/>
    <s v=""/>
    <s v="723745154"/>
    <n v="36.839047000000001"/>
    <n v="-1.054689"/>
    <s v="Kiambu"/>
    <s v="Githunguri"/>
    <s v="Kiratina"/>
    <s v="Kirigu"/>
    <s v="8"/>
    <s v="Joseph Ndua Tatu"/>
    <s v="Joseph Ndua Tatu"/>
    <s v="716374871"/>
    <s v="Informal Business"/>
    <x v="1"/>
  </r>
  <r>
    <s v="VPA6"/>
    <s v="KE-UAS-2004-28516"/>
    <x v="1"/>
    <s v=""/>
    <s v="19th January,2020"/>
    <d v="2020-01-19T00:00:00"/>
    <s v="24th April,2020"/>
    <d v="2020-04-24T00:00:00"/>
    <s v="Joan Rotich"/>
    <s v="Female"/>
    <s v="99999"/>
    <s v="720315832"/>
    <s v="254720315832"/>
    <s v=""/>
    <s v=""/>
    <n v="35.301223"/>
    <n v="0.438143"/>
    <s v="Uasin Gishu"/>
    <s v="Kesses"/>
    <s v="Kesses"/>
    <s v="Ancilia"/>
    <n v="12"/>
    <s v="Erickson K Musani"/>
    <s v="Ericson Kibet Musani"/>
    <s v="724601107"/>
    <s v="Informal Business"/>
    <x v="0"/>
  </r>
  <r>
    <s v="VPA6"/>
    <s v="KE-NAK-2004-27384"/>
    <x v="1"/>
    <s v=""/>
    <s v="14th March,2020"/>
    <d v="2020-03-14T00:00:00"/>
    <s v="12th April,2020"/>
    <d v="2020-04-12T00:00:00"/>
    <s v="Leah Tharau"/>
    <s v="Female"/>
    <s v="25914732"/>
    <s v="254705918076"/>
    <s v="254705918076"/>
    <s v=""/>
    <s v=""/>
    <n v="36.141548"/>
    <n v="-0.20591499999999999"/>
    <s v="Nakuru"/>
    <s v="Bahati"/>
    <s v="Maili Saba"/>
    <s v="Gecha Nyathuna"/>
    <s v="8"/>
    <s v="Simon Kabucho"/>
    <s v="Simon Kabucho"/>
    <s v="726725953"/>
    <s v="Informal Business"/>
    <x v="1"/>
  </r>
  <r>
    <s v="VPA6"/>
    <s v="KE-NAK-2003-27385"/>
    <x v="1"/>
    <s v=""/>
    <s v="18th February,2020"/>
    <d v="2020-02-18T00:00:00"/>
    <s v="16th March,2020"/>
    <d v="2020-03-16T00:00:00"/>
    <s v="Francis Njorige"/>
    <s v="Male"/>
    <s v="28342021"/>
    <s v="25472450505"/>
    <s v="254724505056"/>
    <s v=""/>
    <s v="254724718529"/>
    <n v="36.129240000000003"/>
    <n v="-0.177035"/>
    <s v="Nakuru"/>
    <s v="Bahati"/>
    <s v="Maili Kumi"/>
    <s v="Prayer Center"/>
    <n v="8"/>
    <s v="Simon Kabucho"/>
    <s v="Simon Kabucho"/>
    <s v="726725953"/>
    <s v="Informal Business"/>
    <x v="1"/>
  </r>
  <r>
    <s v="VPA6"/>
    <s v="KE-KIA-2005-26302"/>
    <x v="0"/>
    <s v="Non Compliant"/>
    <s v="21st May,2020"/>
    <d v="2020-05-21T00:00:00"/>
    <s v="21st May,2020"/>
    <d v="2020-05-21T00:00:00"/>
    <s v="Njane John Kamau"/>
    <s v="Male"/>
    <s v="1683843"/>
    <s v="722622273"/>
    <s v="254722622273"/>
    <s v=""/>
    <s v=""/>
    <n v="36.677247000000001"/>
    <n v="-1.2105030000000001"/>
    <s v="Kiambu"/>
    <s v="Kabete"/>
    <s v="Munguga"/>
    <s v="Kahuho"/>
    <s v="16"/>
    <s v="John Kariuki"/>
    <s v="John Kariuki"/>
    <s v="726657561"/>
    <s v="Informal Business"/>
    <x v="3"/>
  </r>
  <r>
    <s v="VPA6"/>
    <s v="KE-TAI-2005-25737"/>
    <x v="1"/>
    <s v=""/>
    <s v="5th May,2020"/>
    <d v="2020-05-05T00:00:00"/>
    <s v="21st May,2020"/>
    <d v="2020-05-21T00:00:00"/>
    <s v="Mwazilo Philisia Wali"/>
    <s v="Female"/>
    <s v="12345676"/>
    <s v="798520952"/>
    <s v="254798520952"/>
    <s v=""/>
    <s v="254759534691"/>
    <n v="38.372729999999997"/>
    <n v="-3.4143349999999999"/>
    <s v="Taita/Taveta"/>
    <s v="Wundanyi"/>
    <s v="Wundanyi"/>
    <s v="Chome"/>
    <n v="8"/>
    <s v="Silvester M Mwadime"/>
    <s v="Silvester Mwakideu"/>
    <s v="704388582"/>
    <s v="Informal Business"/>
    <x v="0"/>
  </r>
  <r>
    <s v="VPA6"/>
    <s v="KE-KIA-2004-28321"/>
    <x v="1"/>
    <s v=""/>
    <s v="17th March,2020"/>
    <d v="2020-03-17T00:00:00"/>
    <s v="6th April,2020"/>
    <d v="2020-04-06T00:00:00"/>
    <s v="Wambui James Kimani"/>
    <s v="Male"/>
    <s v="13214688"/>
    <s v="254729021511"/>
    <s v="729021511"/>
    <s v=""/>
    <s v="254726202084"/>
    <n v="36.597791999999998"/>
    <n v="-1.0963609999999999"/>
    <s v="Kiambu"/>
    <s v="Limuru"/>
    <s v="Ndeiya"/>
    <s v="Nduini"/>
    <s v="6"/>
    <s v="Simon Kabucho"/>
    <s v="Simon Kabucho"/>
    <s v="726725953"/>
    <s v="Informal Business"/>
    <x v="1"/>
  </r>
  <r>
    <s v="VPA6"/>
    <s v="KE-NYE-2004-27807"/>
    <x v="1"/>
    <s v=""/>
    <s v="20th January,2020"/>
    <d v="2020-01-20T00:00:00"/>
    <s v="1st April,2020"/>
    <d v="2020-04-01T00:00:00"/>
    <s v="Macharia Fredrick Mungai"/>
    <s v="Male"/>
    <s v="99999"/>
    <s v="254721248984"/>
    <s v="254721248984"/>
    <s v=""/>
    <s v=""/>
    <n v="36.86544"/>
    <n v="-0.35056599999999999"/>
    <s v="Nyeri"/>
    <s v="Mathira West"/>
    <s v="Aboni"/>
    <s v="Kiguru"/>
    <s v="8"/>
    <s v="Wambui Gituku"/>
    <s v="null"/>
    <s v=""/>
    <s v="Informal Business"/>
    <x v="1"/>
  </r>
  <r>
    <s v="VPA6"/>
    <s v="KE-THA-2005-28490"/>
    <x v="1"/>
    <s v=""/>
    <s v="16th May,2020"/>
    <d v="2020-05-16T00:00:00"/>
    <s v="26th May,2020"/>
    <d v="2020-05-26T00:00:00"/>
    <s v="Kaari Micheni Mary"/>
    <s v="Female"/>
    <s v="22564353"/>
    <s v="254729960440"/>
    <s v="254729960440"/>
    <s v=""/>
    <s v="254714092022"/>
    <n v="37.632852999999997"/>
    <n v="-0.21475"/>
    <s v="Tharaka-Nithi"/>
    <s v="Maara"/>
    <s v="Chogoria"/>
    <s v="Thigaa"/>
    <s v="12"/>
    <s v="Gilbert Mugendi"/>
    <s v="Gilbert  Mugendi"/>
    <s v="720829834"/>
    <s v="Informal Business"/>
    <x v="0"/>
  </r>
  <r>
    <s v="VPA6"/>
    <s v="KE-THA-2003-28493"/>
    <x v="1"/>
    <s v=""/>
    <s v="12th March,2020"/>
    <d v="2020-03-12T00:00:00"/>
    <s v="26th March,2020"/>
    <d v="2020-03-26T00:00:00"/>
    <s v="Mukami Njagi Jenny"/>
    <s v="Female"/>
    <s v="28456554"/>
    <s v="0721453740"/>
    <s v="721453740"/>
    <s v=""/>
    <s v="721460662"/>
    <n v="37.699756999999998"/>
    <n v="-0.23239199999999999"/>
    <s v="Tharaka-Nithi"/>
    <s v="Maara"/>
    <s v="Chogoria"/>
    <s v="Chaige"/>
    <s v="10"/>
    <s v="Gilbert Mugendi"/>
    <s v="Gilbert  Mugendi"/>
    <s v="720829834"/>
    <s v="Informal Business"/>
    <x v="1"/>
  </r>
  <r>
    <s v="VPA6"/>
    <s v="KE-THA-2004-28492"/>
    <x v="1"/>
    <s v=""/>
    <s v="1st March,2020"/>
    <d v="2020-03-01T00:00:00"/>
    <s v="13th April,2020"/>
    <d v="2020-04-13T00:00:00"/>
    <s v="Wanja Kagiri Dorothy"/>
    <s v="Female"/>
    <s v="22345645"/>
    <s v="254727572502"/>
    <s v="727572502"/>
    <s v=""/>
    <s v="254724106043"/>
    <n v="37.623967"/>
    <n v="-0.244563"/>
    <s v="Tharaka-Nithi"/>
    <s v="Maara"/>
    <s v="Chogoria"/>
    <s v="Kieni"/>
    <s v="10"/>
    <s v="Gilbert Mugendi"/>
    <s v="Gilbert  Mugendi"/>
    <s v="730829834"/>
    <s v="Informal Business"/>
    <x v="1"/>
  </r>
  <r>
    <s v="VPA6"/>
    <s v="KE-MUR-2003-28353"/>
    <x v="1"/>
    <s v=""/>
    <s v="10th February,2020"/>
    <d v="2020-02-10T00:00:00"/>
    <s v="15th March,2020"/>
    <d v="2020-03-15T00:00:00"/>
    <s v="Kariuki Nancy Nyamburu"/>
    <s v="Female"/>
    <s v="99999"/>
    <s v="0711750906"/>
    <s v="711750906"/>
    <s v=""/>
    <s v="728115863"/>
    <n v="37.035403000000002"/>
    <n v="-0.74763400000000002"/>
    <s v="Murang'a"/>
    <s v="Kahuro"/>
    <s v="Mugoiri"/>
    <s v="Karuru"/>
    <s v="8"/>
    <s v="Gilbert Mwangi Gitau"/>
    <s v="Gilbert Mwangi"/>
    <s v="714125753"/>
    <s v="Informal Business"/>
    <x v="0"/>
  </r>
  <r>
    <s v="VPA6"/>
    <s v="KE-KER-2005-24944"/>
    <x v="1"/>
    <s v=""/>
    <s v="22nd April,2020"/>
    <d v="2020-04-22T00:00:00"/>
    <s v="25th May,2020"/>
    <d v="2020-05-25T00:00:00"/>
    <s v="Langat Dennis"/>
    <s v="Male"/>
    <s v="22046127"/>
    <s v="0720577721"/>
    <s v="720577721"/>
    <s v=""/>
    <s v="712102940"/>
    <n v="35.115738"/>
    <n v="-0.529339"/>
    <s v="Kericho"/>
    <s v="Bureti"/>
    <s v="Kapkishara"/>
    <s v="Cheboror"/>
    <s v="18"/>
    <s v="Philip Kiget"/>
    <s v="Kiget"/>
    <s v="721577518"/>
    <s v="Informal Business"/>
    <x v="1"/>
  </r>
  <r>
    <s v="VPA6"/>
    <s v="KE-KER-2005-24934"/>
    <x v="1"/>
    <s v=""/>
    <s v="5th January,2020"/>
    <d v="2020-01-05T00:00:00"/>
    <s v="5th May,2020"/>
    <d v="2020-05-05T00:00:00"/>
    <s v="Ruttoh David"/>
    <s v="Male"/>
    <s v="9726927"/>
    <s v="0725121130"/>
    <s v="725121130"/>
    <s v=""/>
    <s v=""/>
    <n v="35.392198"/>
    <n v="-0.104669"/>
    <s v="Kericho"/>
    <s v="Kipkelion West"/>
    <s v="Kipteris"/>
    <s v="Kaptuiya"/>
    <s v="4"/>
    <s v="Benjamin Cheruiyot"/>
    <s v=""/>
    <s v=""/>
    <s v="Informal Business"/>
    <x v="1"/>
  </r>
  <r>
    <s v="VPA6"/>
    <s v="KE-KER-2004-24932"/>
    <x v="1"/>
    <s v=""/>
    <s v="16th December,2019"/>
    <d v="2019-12-16T00:00:00"/>
    <s v="20th April,2020"/>
    <d v="2020-04-20T00:00:00"/>
    <s v="Chepkorir Lilian"/>
    <s v="Female"/>
    <s v="27928139"/>
    <s v="254715110823"/>
    <s v="254715110823"/>
    <s v=""/>
    <s v=""/>
    <n v="35.388916999999999"/>
    <n v="-0.12386900000000001"/>
    <s v="Kericho"/>
    <s v="Kipkelion West"/>
    <s v="Kipteris"/>
    <s v="Kipteres"/>
    <s v="4"/>
    <s v="Benjamin Cheruiyot"/>
    <s v="null"/>
    <s v=""/>
    <s v="Informal Business"/>
    <x v="1"/>
  </r>
  <r>
    <s v="VPA6"/>
    <s v="KE-KAJ-2004-26929"/>
    <x v="1"/>
    <s v=""/>
    <s v="10th March,2020"/>
    <d v="2020-03-10T00:00:00"/>
    <s v="21st April,2020"/>
    <d v="2020-04-21T00:00:00"/>
    <s v="Ndung'u Joseph"/>
    <s v="Male"/>
    <s v="99999"/>
    <s v="254723131392"/>
    <s v="254723131392"/>
    <s v=""/>
    <s v="254711206344"/>
    <n v="37.573507999999997"/>
    <n v="-2.9585880000000002"/>
    <s v="Kajiado"/>
    <s v="Loitokitok"/>
    <s v="Loitoktok"/>
    <s v="Illasit"/>
    <n v="8"/>
    <s v="Peter Kiniu"/>
    <s v="Peter Kiniu"/>
    <s v="724261558"/>
    <s v="Informal Business"/>
    <x v="1"/>
  </r>
  <r>
    <s v="VPA6"/>
    <s v="KE-KAJ-2004-26938"/>
    <x v="1"/>
    <s v=""/>
    <s v="20th February,2020"/>
    <d v="2020-02-20T00:00:00"/>
    <s v="5th April,2020"/>
    <d v="2020-04-05T00:00:00"/>
    <s v="Lekake Peter"/>
    <s v="Male"/>
    <s v="99999"/>
    <s v="254715901051"/>
    <s v="254715901051"/>
    <s v=""/>
    <s v="254723604917"/>
    <n v="37.501446999999999"/>
    <n v="-2.9377800000000001"/>
    <s v="Kajiado"/>
    <s v="Loitokitok"/>
    <s v="Loitoktok"/>
    <s v="Forest"/>
    <n v="6"/>
    <s v="Justus Inyasi Makipa"/>
    <s v="Justus Inyasi Makipa"/>
    <s v="726850906"/>
    <s v="Informal Business"/>
    <x v="0"/>
  </r>
  <r>
    <s v="VPA6"/>
    <s v="KE-KER-2005-24933"/>
    <x v="1"/>
    <s v=""/>
    <s v="23rd July,2019"/>
    <d v="2019-07-23T00:00:00"/>
    <s v="1st May,2020"/>
    <d v="2020-05-01T00:00:00"/>
    <s v="Selim Florence"/>
    <s v="Female"/>
    <s v="4753186"/>
    <s v="0723766902"/>
    <s v="723766902"/>
    <s v=""/>
    <s v=""/>
    <n v="35.382522999999999"/>
    <n v="-0.104841"/>
    <s v="Kericho"/>
    <s v="Kipkelion West"/>
    <s v="Kipteris"/>
    <s v="Korosyot"/>
    <s v="4"/>
    <s v="Benjamin Cheruiyot"/>
    <s v=""/>
    <s v=""/>
    <s v="Informal Business"/>
    <x v="1"/>
  </r>
  <r>
    <s v="VPA6"/>
    <s v="KE-KER-2002-24942"/>
    <x v="1"/>
    <s v=""/>
    <s v="24th July,2019"/>
    <d v="2019-07-24T00:00:00"/>
    <s v="13th February,2020"/>
    <d v="2020-02-13T00:00:00"/>
    <s v="Koech Wilkister"/>
    <s v="Female"/>
    <s v="26150639"/>
    <s v="0704224494"/>
    <s v="704224494"/>
    <s v=""/>
    <s v=""/>
    <n v="35.386794000000002"/>
    <n v="-0.142571"/>
    <s v="Kericho"/>
    <s v="Kipkelion West"/>
    <s v="Kipteris"/>
    <s v="Kabngetuny"/>
    <s v="4"/>
    <s v="Josphat Langat"/>
    <s v=""/>
    <s v=""/>
    <s v="Informal Business"/>
    <x v="1"/>
  </r>
  <r>
    <s v="VPA6"/>
    <s v="KE-KER-2003-24941"/>
    <x v="1"/>
    <s v=""/>
    <s v="22nd December,2019"/>
    <d v="2019-12-22T00:00:00"/>
    <s v="24th March,2020"/>
    <d v="2020-03-24T00:00:00"/>
    <s v="Too Joyce"/>
    <s v="Female"/>
    <s v="26091629"/>
    <s v="254707587911"/>
    <s v="254707587911"/>
    <s v=""/>
    <s v=""/>
    <n v="35.377768000000003"/>
    <n v="-0.14749300000000001"/>
    <s v="Kericho"/>
    <s v="Kipkelion West"/>
    <s v="Kipteris"/>
    <s v="Tabulukwet"/>
    <s v="4"/>
    <s v="Josphat Langat"/>
    <s v="null"/>
    <s v=""/>
    <s v="Informal Business"/>
    <x v="1"/>
  </r>
  <r>
    <s v="VPA6"/>
    <s v="KE-KER-2002-24940"/>
    <x v="1"/>
    <s v=""/>
    <s v="23rd September,2019"/>
    <d v="2019-09-23T00:00:00"/>
    <s v="20th February,2020"/>
    <d v="2020-02-20T00:00:00"/>
    <s v="Kenduiywo Alice Chepkemoi"/>
    <s v="Female"/>
    <s v="7626372"/>
    <s v="0726933275"/>
    <s v="726933275"/>
    <s v=""/>
    <s v=""/>
    <n v="35.388886999999997"/>
    <n v="-0.103073"/>
    <s v="Kericho"/>
    <s v="Kipkelion West"/>
    <s v="Kipteris"/>
    <s v="Kaptuiya"/>
    <s v="4"/>
    <s v="Aron Cheruiyot"/>
    <s v=""/>
    <s v=""/>
    <s v="Informal Business"/>
    <x v="1"/>
  </r>
  <r>
    <s v="VPA6"/>
    <s v="KE-KER-2005-24939"/>
    <x v="1"/>
    <s v=""/>
    <s v="24th January,2020"/>
    <d v="2020-01-24T00:00:00"/>
    <s v="24th May,2020"/>
    <d v="2020-05-24T00:00:00"/>
    <s v="Ngeno Caroline Chelangat"/>
    <s v="Female"/>
    <s v="30407101"/>
    <s v="0796199078"/>
    <s v="796199078"/>
    <s v=""/>
    <s v=""/>
    <n v="35.390751000000002"/>
    <n v="-0.104434"/>
    <s v="Kericho"/>
    <s v="Kipkelion West"/>
    <s v="Kipteris"/>
    <s v="Kaptuiya"/>
    <s v="4"/>
    <s v="Benjamin Cheruiyot"/>
    <s v=""/>
    <s v=""/>
    <s v="Informal Business"/>
    <x v="1"/>
  </r>
  <r>
    <s v="VPA6"/>
    <s v="KE-MER-2006-28494"/>
    <x v="1"/>
    <s v=""/>
    <s v="23rd May,2020"/>
    <d v="2020-05-23T00:00:00"/>
    <s v="6th June,2020"/>
    <d v="2020-06-06T00:00:00"/>
    <s v="Muthuri Rimberia Isaac"/>
    <s v="Male"/>
    <s v="22345676"/>
    <s v="254722572678"/>
    <s v="2.55E+11"/>
    <s v=""/>
    <s v="2.55E+11"/>
    <n v="37.517541999999999"/>
    <n v="8.2587999999999995E-2"/>
    <s v="Meru"/>
    <s v="Buuri"/>
    <s v="Kibirichia"/>
    <s v="Kimbo"/>
    <s v="10"/>
    <s v="Erick Munene Gitonga"/>
    <s v="Eric Munene"/>
    <s v="728779943"/>
    <s v="Informal Business"/>
    <x v="1"/>
  </r>
  <r>
    <s v="VPA6"/>
    <s v="KE-NAK-2003-27386"/>
    <x v="1"/>
    <s v=""/>
    <s v="7th February,2020"/>
    <d v="2020-02-07T00:00:00"/>
    <s v="5th March,2020"/>
    <d v="2020-03-05T00:00:00"/>
    <s v="Isaac Yatich"/>
    <s v="Male"/>
    <s v="2591532"/>
    <s v="254720870462"/>
    <s v="2.55E+11"/>
    <s v=""/>
    <s v=""/>
    <n v="36.015484999999998"/>
    <n v="-0.31494299999999997"/>
    <s v="Nakuru"/>
    <s v="Nakuru Town"/>
    <s v="Kapkures"/>
    <s v="Ngambo"/>
    <s v="10"/>
    <s v="Robert Kiprono Ngetich"/>
    <s v="Robert Ngetich"/>
    <s v="795463313"/>
    <s v="Informal Business"/>
    <x v="1"/>
  </r>
  <r>
    <s v="VPA6"/>
    <s v="KE-TRA-2006-25803"/>
    <x v="1"/>
    <s v=""/>
    <s v="10th March,2020"/>
    <d v="2020-03-10T00:00:00"/>
    <s v="15th June,2020"/>
    <d v="2020-06-15T00:00:00"/>
    <s v="Jumba Eric Haradi"/>
    <s v="Male"/>
    <s v="11303831"/>
    <s v="254721670096"/>
    <s v="2.55E+11"/>
    <s v=""/>
    <s v="2.55E+11"/>
    <n v="35.020919999999997"/>
    <n v="1.117316"/>
    <s v="Trans Nzoia"/>
    <s v="Kwanza"/>
    <s v="Kaisagat"/>
    <s v="Kirita"/>
    <s v="12"/>
    <s v="Erickson K Musani"/>
    <s v="Ericson Kibet Musani"/>
    <s v="724601107"/>
    <s v="Informal Business"/>
    <x v="0"/>
  </r>
  <r>
    <s v="VPA6"/>
    <s v="KE-KAK-2005-27247"/>
    <x v="1"/>
    <s v=""/>
    <s v="2nd May,2020"/>
    <d v="2020-05-02T00:00:00"/>
    <s v="25th May,2020"/>
    <d v="2020-05-25T00:00:00"/>
    <s v="Patrick Wanjala Odunga"/>
    <s v="Male"/>
    <s v="5649268"/>
    <s v="254723124585"/>
    <s v="2.55E+11"/>
    <s v=""/>
    <s v="2.55E+11"/>
    <n v="34.872886999999999"/>
    <n v="0.65803800000000001"/>
    <s v="Kakamega"/>
    <s v="Lugari"/>
    <s v="Lugari"/>
    <s v="Milimani"/>
    <s v="6"/>
    <s v="Gillet Lihanda"/>
    <s v="Gillet Savayi Lihanda"/>
    <s v="728998455"/>
    <s v="Informal Business"/>
    <x v="1"/>
  </r>
  <r>
    <s v="VPA6"/>
    <s v="KE-BOM-2003-24926"/>
    <x v="1"/>
    <s v=""/>
    <s v="12th December,2019"/>
    <d v="2019-12-12T00:00:00"/>
    <s v="10th March,2020"/>
    <d v="2020-03-10T00:00:00"/>
    <s v="Rono John Kipngeno"/>
    <s v="Male"/>
    <s v="1723236"/>
    <s v="254727493945"/>
    <s v="2.55E+11"/>
    <s v=""/>
    <s v="2.55E+11"/>
    <n v="35.173740000000002"/>
    <n v="-0.66966099999999995"/>
    <s v="Bomet"/>
    <s v="Sotik"/>
    <s v="Kaplong"/>
    <s v="Kamirai"/>
    <s v="15"/>
    <s v="Philip Kurgat"/>
    <s v="Kurgat"/>
    <s v="726616639"/>
    <s v="Informal Business"/>
    <x v="1"/>
  </r>
  <r>
    <s v="VPA6"/>
    <s v="KE-KER-2003-24929"/>
    <x v="1"/>
    <s v=""/>
    <s v="9th January,2020"/>
    <d v="2020-01-09T00:00:00"/>
    <s v="11th March,2020"/>
    <d v="2020-03-11T00:00:00"/>
    <s v="Bosuben Rose Chepngetich"/>
    <s v="Female"/>
    <s v="13035325"/>
    <s v="254768291944"/>
    <s v="2.55E+11"/>
    <s v=""/>
    <s v="2.55E+11"/>
    <n v="35.125857000000003"/>
    <n v="-0.62918099999999999"/>
    <s v="Kericho"/>
    <s v="Bureti"/>
    <s v="Chepwagan"/>
    <s v="Cheribo"/>
    <s v="18"/>
    <s v="Philip Kiget"/>
    <s v="Kiget"/>
    <s v="721577518"/>
    <s v="Informal Business"/>
    <x v="1"/>
  </r>
  <r>
    <s v="VPA6"/>
    <s v="KE-NAK-1909-27383"/>
    <x v="1"/>
    <s v=""/>
    <s v="26th January,2019"/>
    <d v="2019-01-26T00:00:00"/>
    <s v="20th September,2019"/>
    <d v="2019-09-20T00:00:00"/>
    <s v="Grace Wanja"/>
    <s v="Male"/>
    <s v="99999"/>
    <s v="254724404740"/>
    <s v="2.55E+11"/>
    <s v=""/>
    <s v="2.55E+11"/>
    <n v="36.150776999999998"/>
    <n v="-0.15375800000000001"/>
    <s v="Nakuru"/>
    <s v="Bahati"/>
    <s v="Bahati"/>
    <s v="Bahati Center"/>
    <s v="12"/>
    <s v="Christopher Njinju Ndungu"/>
    <s v="Christopher Njinju Ndungu"/>
    <s v="714733339"/>
    <s v="Informal Business"/>
    <x v="0"/>
  </r>
  <r>
    <s v="VPA6"/>
    <s v="KE-NAK-2002-27382"/>
    <x v="2"/>
    <s v="Abandoned"/>
    <s v="7th November,2019"/>
    <d v="2019-11-07T00:00:00"/>
    <s v="15th February,2020"/>
    <d v="2020-02-15T00:00:00"/>
    <s v="Mureithi Boniface"/>
    <s v="Male"/>
    <s v="99999"/>
    <s v="254723702002"/>
    <s v="2.55E+11"/>
    <s v=""/>
    <s v=""/>
    <n v="36.140237999999997"/>
    <n v="-0.15631999999999999"/>
    <s v="Nakuru"/>
    <s v="Bahati"/>
    <s v="Bahati"/>
    <s v="Kamiriri Bahati"/>
    <s v="8"/>
    <s v="Christopher Njinju Ndungu"/>
    <s v="Christopher Njinju Ndungu"/>
    <s v="714733339"/>
    <s v="Informal Business"/>
    <x v="1"/>
  </r>
  <r>
    <s v="VPA6"/>
    <s v="KE-BOM-2003-28410"/>
    <x v="1"/>
    <s v=""/>
    <s v="10th February,2020"/>
    <d v="2020-02-10T00:00:00"/>
    <s v="15th March,2020"/>
    <d v="2020-03-15T00:00:00"/>
    <s v="Langat Bernard"/>
    <s v="Male"/>
    <s v="20578257"/>
    <s v="254758931141"/>
    <s v="2.55E+11"/>
    <s v=""/>
    <s v="2.55E+11"/>
    <n v="35.282567"/>
    <n v="-0.62232799999999999"/>
    <s v="Bomet"/>
    <s v="Konoin"/>
    <s v="Saseta"/>
    <s v="Kimari"/>
    <s v="8"/>
    <s v="John Bett"/>
    <s v="John Bett"/>
    <s v="727402779"/>
    <s v="Informal Business"/>
    <x v="1"/>
  </r>
  <r>
    <s v="VPA6"/>
    <s v="KE-NYE-2002-29203"/>
    <x v="1"/>
    <s v=""/>
    <s v="1st December,2019"/>
    <d v="2019-12-01T00:00:00"/>
    <s v="17th February,2020"/>
    <d v="2020-02-17T00:00:00"/>
    <s v="Muraguri Jeniffer Nyaguthii"/>
    <s v="Female"/>
    <s v="5565539"/>
    <s v="72356278"/>
    <s v="2.55E+11"/>
    <s v=""/>
    <s v=""/>
    <n v="37.033197000000001"/>
    <n v="-0.111723"/>
    <s v="Nyeri"/>
    <s v="Kieni East"/>
    <s v="Githima"/>
    <s v="Kileleshwa"/>
    <n v="8"/>
    <s v="Wambui Gituku"/>
    <s v="Wambui Gituku"/>
    <s v="710447525"/>
    <s v="Informal Business"/>
    <x v="1"/>
  </r>
  <r>
    <s v="VPA6"/>
    <s v="KE-KIA-2002-28319"/>
    <x v="1"/>
    <s v=""/>
    <s v="23rd January,2020"/>
    <d v="2020-01-23T00:00:00"/>
    <s v="8th February,2020"/>
    <d v="2020-02-08T00:00:00"/>
    <s v="Nganga Lucy Thira"/>
    <s v="Female"/>
    <s v="11250797"/>
    <s v="254718423478"/>
    <s v="2.55E+11"/>
    <s v=""/>
    <s v="2.55E+11"/>
    <n v="36.667650999999999"/>
    <n v="-1.195962"/>
    <s v="Kiambu"/>
    <s v="Kabete"/>
    <s v="Muguga"/>
    <s v="Gatwanafu"/>
    <s v="6"/>
    <s v="Timothy Kabue"/>
    <s v="Timothy Kabue"/>
    <s v="716567854"/>
    <s v="Informal Business"/>
    <x v="0"/>
  </r>
  <r>
    <s v="VPA6"/>
    <s v="KE-KIA-2002-28316"/>
    <x v="1"/>
    <s v=""/>
    <s v="3rd January,2020"/>
    <d v="2020-01-03T00:00:00"/>
    <s v="4th February,2020"/>
    <d v="2020-02-04T00:00:00"/>
    <s v="Mwaura Paul Kamanja"/>
    <s v="Male"/>
    <s v="22287780"/>
    <s v="254720882835"/>
    <s v="2.55E+11"/>
    <s v=""/>
    <s v="2.55E+11"/>
    <n v="36.668228999999997"/>
    <n v="-1.1955789999999999"/>
    <s v="Kiambu"/>
    <s v="Kikuyu"/>
    <s v="Muguga"/>
    <s v="Gatwanabu"/>
    <s v="12"/>
    <s v="Timothy Kabue"/>
    <s v="Timothy Kabue"/>
    <s v="716567854"/>
    <s v="Informal Business"/>
    <x v="0"/>
  </r>
  <r>
    <s v="VPA6"/>
    <s v="KE-KIA-1912-28824"/>
    <x v="1"/>
    <s v=""/>
    <s v="3rd November,2019"/>
    <d v="2019-11-03T00:00:00"/>
    <s v="18th December,2019"/>
    <d v="2019-12-18T00:00:00"/>
    <s v="Waithera Ann"/>
    <s v="Female"/>
    <s v="99999"/>
    <s v="725996446"/>
    <s v="2.55E+11"/>
    <s v=""/>
    <s v="2.55E+11"/>
    <n v="36.641036999999997"/>
    <n v="-1.204348"/>
    <s v="Kiambu"/>
    <s v="Kikuyu"/>
    <s v="Kikuyu"/>
    <s v="Nguriunditu"/>
    <n v="8"/>
    <s v="Lucas Mbithi Muia"/>
    <s v="Luke Muia"/>
    <s v="706279820"/>
    <s v="Informal Business"/>
    <x v="0"/>
  </r>
  <r>
    <s v="VPA6"/>
    <s v="KE-KIA-2004-28318"/>
    <x v="1"/>
    <s v=""/>
    <s v="15th March,2020"/>
    <d v="2020-03-15T00:00:00"/>
    <s v="4th April,2020"/>
    <d v="2020-04-04T00:00:00"/>
    <s v="Nginge David Cucu"/>
    <s v="Male"/>
    <s v="3137007"/>
    <s v="254712697427"/>
    <s v="2.55E+11"/>
    <s v=""/>
    <s v=""/>
    <n v="36.842804000000001"/>
    <n v="-1.0840069999999999"/>
    <s v="Kiambu"/>
    <s v="Githunguri"/>
    <s v="Githunguri"/>
    <s v="Miathathia"/>
    <s v="12"/>
    <s v="Joseph Ndua Tatu"/>
    <s v="Joseph Ndua Tatu"/>
    <s v="716374871"/>
    <s v="Informal Business"/>
    <x v="0"/>
  </r>
  <r>
    <s v="VPA6"/>
    <s v="KE-KIA-2003-28317"/>
    <x v="1"/>
    <s v=""/>
    <s v="22nd February,2020"/>
    <d v="2020-02-22T00:00:00"/>
    <s v="8th March,2020"/>
    <d v="2020-03-08T00:00:00"/>
    <s v="Githui Rose Wambui"/>
    <s v="Female"/>
    <s v="99999"/>
    <s v="254710882794"/>
    <s v="2.55E+11"/>
    <s v=""/>
    <s v=""/>
    <n v="36.872999"/>
    <n v="-1.0829850000000001"/>
    <s v="Kiambu"/>
    <s v="Githunguri"/>
    <s v="Kwamuthai"/>
    <s v="Ginduri"/>
    <s v="8"/>
    <s v="Joseph Ndua Tatu"/>
    <s v="Joseph Ndua Tatu"/>
    <s v="716374871"/>
    <s v="Informal Business"/>
    <x v="0"/>
  </r>
  <r>
    <s v="VPA6"/>
    <s v="KE-KER-2004-24927"/>
    <x v="1"/>
    <s v=""/>
    <s v="2nd March,2020"/>
    <d v="2020-03-02T00:00:00"/>
    <s v="6th April,2020"/>
    <d v="2020-04-06T00:00:00"/>
    <s v="Chepkwony Emmy"/>
    <s v="Female"/>
    <s v="21030278"/>
    <s v="254796554487"/>
    <s v="2.55E+11"/>
    <s v=""/>
    <s v=""/>
    <n v="35.163854999999998"/>
    <n v="-0.60734699999999997"/>
    <s v="Kericho"/>
    <s v="Bureti"/>
    <s v="Ngesumin"/>
    <s v="Kuresiet"/>
    <s v="10"/>
    <s v="Philip Kurgat"/>
    <s v="Jackson"/>
    <s v="791500677"/>
    <s v="Informal Business"/>
    <x v="1"/>
  </r>
  <r>
    <s v="VPA6"/>
    <s v="KE-MUR-2004-28351"/>
    <x v="0"/>
    <s v="Grievance"/>
    <s v="24th March,2020"/>
    <d v="2020-03-24T00:00:00"/>
    <s v="13th April,2020"/>
    <d v="2020-04-13T00:00:00"/>
    <s v="Njuru Hellen Wawira"/>
    <s v="Female"/>
    <s v="99999"/>
    <s v="254790473337"/>
    <s v="2.55E+11"/>
    <s v=""/>
    <s v="2.55E+11"/>
    <n v="36.993091999999997"/>
    <n v="-0.62817199999999995"/>
    <s v="Murang'a"/>
    <s v="Mathioya"/>
    <s v="Keria-Ini"/>
    <s v="Githunguri"/>
    <s v="6"/>
    <s v="Washington Mwangi"/>
    <s v="Washington Mwangi Muinuki"/>
    <s v="725344246"/>
    <s v="Informal Business"/>
    <x v="0"/>
  </r>
  <r>
    <s v="VPA6"/>
    <s v="KE-MUR-2002-28352"/>
    <x v="1"/>
    <s v=""/>
    <s v="14th January,2020"/>
    <d v="2020-01-14T00:00:00"/>
    <s v="19th February,2020"/>
    <d v="2020-02-19T00:00:00"/>
    <s v="Nguru Joyce Wacera"/>
    <s v="Male"/>
    <s v="01069951"/>
    <s v="254720257333"/>
    <s v=""/>
    <s v=""/>
    <s v=""/>
    <n v="37.226453999999997"/>
    <n v="-0.884884"/>
    <s v="Murang'a"/>
    <s v="Makuyu"/>
    <s v="Makuyu"/>
    <s v="Githima"/>
    <s v="6"/>
    <s v="Washington Mwangi"/>
    <s v="Washington Mwangi"/>
    <s v="725344246"/>
    <s v="Informal Business"/>
    <x v="0"/>
  </r>
  <r>
    <s v="VPA6"/>
    <s v="KE-KIA-2004-30052"/>
    <x v="1"/>
    <s v=""/>
    <s v="17th April,2020"/>
    <d v="2020-04-17T00:00:00"/>
    <s v="17th April,2020"/>
    <d v="2020-04-17T00:00:00"/>
    <s v="Njuguna Michael Kamau"/>
    <s v="Male"/>
    <s v="4813403"/>
    <s v="724640555"/>
    <s v="254724640555"/>
    <s v=""/>
    <s v="2.55E+11"/>
    <n v="36.963774999999998"/>
    <n v="-0.97803499999999999"/>
    <s v="Kiambu"/>
    <s v="Gatundu North"/>
    <s v="Makwa"/>
    <s v="Makwa"/>
    <n v="8"/>
    <s v="Maurice Kinuthia Wangui"/>
    <s v="Maurice Kinuthia Wangui"/>
    <s v="713376894"/>
    <s v="Informal Business"/>
    <x v="0"/>
  </r>
  <r>
    <s v="VPA6"/>
    <s v="KE-KIA-2004-30053"/>
    <x v="1"/>
    <s v=""/>
    <s v="17th April,2020"/>
    <d v="2020-04-17T00:00:00"/>
    <s v="17th April,2020"/>
    <d v="2020-04-17T00:00:00"/>
    <s v="Mwangi Joseph Maina"/>
    <s v="Male"/>
    <s v="6037138"/>
    <s v="723905528"/>
    <s v="2.55E+11"/>
    <s v=""/>
    <s v="2.55E+11"/>
    <n v="36.947327000000001"/>
    <n v="-1.016913"/>
    <s v="Kiambu"/>
    <s v="Gatundu North"/>
    <s v="Mangu"/>
    <s v="Mukurwe"/>
    <n v="8"/>
    <s v="Maurice Kinuthia Wangui"/>
    <s v="Maurice Kinuthia Wangui"/>
    <s v="713376894"/>
    <s v="Informal Business"/>
    <x v="0"/>
  </r>
  <r>
    <s v="VPA6"/>
    <s v="KE-KIA-2004-30055"/>
    <x v="1"/>
    <s v=""/>
    <s v="17th April,2020"/>
    <d v="2020-04-17T00:00:00"/>
    <s v="17th April,2020"/>
    <d v="2020-04-17T00:00:00"/>
    <s v="Mwangi Martin Muchiri"/>
    <s v="Male"/>
    <s v="12530017"/>
    <s v="724534692"/>
    <s v="254724534692"/>
    <s v=""/>
    <s v="2.55E+11"/>
    <n v="36.921095000000001"/>
    <n v="-1.0034050000000001"/>
    <s v="Kiambu"/>
    <s v="Gatundu South"/>
    <s v="Ngeda"/>
    <s v="Wamwangi"/>
    <n v="6"/>
    <s v="Maurice Kinuthia Wangui"/>
    <s v="Maurice Kinuthia Wangui"/>
    <s v="713376894"/>
    <s v="Informal Business"/>
    <x v="0"/>
  </r>
  <r>
    <s v="VPA6"/>
    <s v="KE-KIR-2004-26770"/>
    <x v="1"/>
    <s v=""/>
    <s v="18th February,2020"/>
    <d v="2020-02-18T00:00:00"/>
    <s v="18th April,2020"/>
    <d v="2020-04-18T00:00:00"/>
    <s v="Theuri Milkah"/>
    <s v="Female"/>
    <s v="99999"/>
    <s v="254721567046"/>
    <s v="2.55E+11"/>
    <s v=""/>
    <s v=""/>
    <n v="37.182538000000001"/>
    <n v="-0.61649399999999999"/>
    <s v="Kirinyaga"/>
    <s v="Sagana"/>
    <s v="Kariti"/>
    <s v="Kiangwashe"/>
    <n v="10"/>
    <s v="Eric Muthii Mugo"/>
    <s v="null"/>
    <s v=""/>
    <s v="Informal Business"/>
    <x v="0"/>
  </r>
  <r>
    <s v="VPA6"/>
    <s v="KE-KER-2004-24930"/>
    <x v="1"/>
    <s v=""/>
    <s v="16th March,2020"/>
    <d v="2020-03-16T00:00:00"/>
    <s v="22nd April,2020"/>
    <d v="2020-04-22T00:00:00"/>
    <s v="Cheriro Elijah"/>
    <s v="Male"/>
    <s v="2400672"/>
    <s v="254722985098"/>
    <s v="2.55E+11"/>
    <s v=""/>
    <s v="2.55E+11"/>
    <n v="35.108362999999997"/>
    <n v="-0.56040199999999996"/>
    <s v="Kericho"/>
    <s v="Bureti"/>
    <s v="Cheborge"/>
    <s v="Kaborus"/>
    <s v="10"/>
    <s v="Philip Kiget"/>
    <s v="Kiget"/>
    <s v="721577518"/>
    <s v="Informal Business"/>
    <x v="1"/>
  </r>
  <r>
    <s v="VPA6"/>
    <s v="KE-UAS-2003-25192"/>
    <x v="1"/>
    <s v=""/>
    <s v="14th January,2020"/>
    <d v="2020-01-14T00:00:00"/>
    <s v="6th March,2020"/>
    <d v="2020-03-06T00:00:00"/>
    <s v="Monicah Wanjiku"/>
    <s v="Female"/>
    <s v="99999"/>
    <s v="254703285376"/>
    <s v="2.55E+11"/>
    <s v=""/>
    <s v=""/>
    <n v="35.321820000000002"/>
    <n v="0.525752"/>
    <s v="Uasin Gishu"/>
    <s v="Moiben"/>
    <s v="Moiben"/>
    <s v="Silas"/>
    <s v="12"/>
    <s v="Lilian Lelei"/>
    <s v="Lilian Lelei"/>
    <s v=""/>
    <s v="Informal Business"/>
    <x v="0"/>
  </r>
  <r>
    <s v="VPA6"/>
    <s v="KE-KIS-2005-27239"/>
    <x v="1"/>
    <s v=""/>
    <s v="15th February,2020"/>
    <d v="2020-02-15T00:00:00"/>
    <s v="1st May,2020"/>
    <d v="2020-05-01T00:00:00"/>
    <s v="Samuel Nyarango Nyaberi"/>
    <s v="Male"/>
    <s v="23011809"/>
    <s v="254724650508"/>
    <s v="2.55E+11"/>
    <s v=""/>
    <s v="2.55E+11"/>
    <n v="34.778784999999999"/>
    <n v="-0.65958499999999998"/>
    <s v="Kisii"/>
    <s v="Kisii South"/>
    <s v="Township"/>
    <s v="Bouti"/>
    <s v="10"/>
    <s v="George Otwori"/>
    <s v="George Otwori"/>
    <s v="710742379"/>
    <s v="Informal Business"/>
    <x v="1"/>
  </r>
  <r>
    <s v="VPA6"/>
    <s v="KE-KIS-2005-27248"/>
    <x v="1"/>
    <s v=""/>
    <s v="10th April,2020"/>
    <d v="2020-04-10T00:00:00"/>
    <s v="1st May,2020"/>
    <d v="2020-05-01T00:00:00"/>
    <s v="Vincent Marube Abusa"/>
    <s v="Male"/>
    <s v="13748324"/>
    <s v="254704664699"/>
    <s v="2.55E+11"/>
    <s v=""/>
    <s v="2.55E+11"/>
    <n v="34.682147999999998"/>
    <n v="-0.67991500000000005"/>
    <s v="Kisii"/>
    <s v="Kisii South"/>
    <s v="Iyabe"/>
    <s v="Nyakiogiro"/>
    <s v="8"/>
    <s v="George Otwori"/>
    <s v="George Otwori"/>
    <s v="710742379"/>
    <s v="Informal Business"/>
    <x v="1"/>
  </r>
  <r>
    <s v="VPA6"/>
    <s v="KE-KIS-2005-27249"/>
    <x v="1"/>
    <s v=""/>
    <s v="1st April,2020"/>
    <d v="2020-04-01T00:00:00"/>
    <s v="1st May,2020"/>
    <d v="2020-05-01T00:00:00"/>
    <s v="Samson Ogechi Ragira"/>
    <s v="Male"/>
    <s v="52274640"/>
    <s v="254725342277"/>
    <s v="2.55E+11"/>
    <s v=""/>
    <s v="2.55E+11"/>
    <n v="34.767133000000001"/>
    <n v="-0.68005499999999997"/>
    <s v="Kisii"/>
    <s v="Kisii Central"/>
    <s v="Township"/>
    <s v="Nyanchwa"/>
    <s v="6"/>
    <s v="George Otwori"/>
    <s v="George Otwori"/>
    <s v="710742379"/>
    <s v="Informal Business"/>
    <x v="1"/>
  </r>
  <r>
    <s v="VPA6"/>
    <s v="KE-KIS-2005-27250"/>
    <x v="1"/>
    <s v=""/>
    <s v="10th January,2020"/>
    <d v="2020-01-10T00:00:00"/>
    <s v="1st May,2020"/>
    <d v="2020-05-01T00:00:00"/>
    <s v="Dennis Ong'Ono Okenye"/>
    <s v="Male"/>
    <s v="36338353"/>
    <s v="254722124236"/>
    <s v="2.55E+11"/>
    <s v=""/>
    <s v="2.55E+11"/>
    <n v="34.810516999999997"/>
    <n v="-0.70144300000000004"/>
    <s v="Kisii"/>
    <s v="Gucha  South"/>
    <s v="Kegati"/>
    <s v="Vosigisa"/>
    <s v="8"/>
    <s v="George Otwori"/>
    <s v="George Otwori"/>
    <s v="710742379"/>
    <s v="Informal Business"/>
    <x v="1"/>
  </r>
  <r>
    <s v="VPA6"/>
    <s v="KE-UAS-2006-28734"/>
    <x v="1"/>
    <s v=""/>
    <s v="21st May,2020"/>
    <d v="2020-05-21T00:00:00"/>
    <s v="22nd June,2020"/>
    <d v="2020-06-22T00:00:00"/>
    <s v="Maiyo Nelly Jemeli"/>
    <s v="Female"/>
    <s v="99999"/>
    <s v="254720347177"/>
    <s v="2.55E+11"/>
    <s v=""/>
    <s v="2.55E+11"/>
    <n v="35.328932000000002"/>
    <n v="0.55571700000000002"/>
    <s v="Uasin Gishu"/>
    <s v="Moiben"/>
    <s v="Moiben"/>
    <s v="Marura"/>
    <s v="12"/>
    <s v="Ambrose Koech"/>
    <s v="Ambrose Koech"/>
    <s v=""/>
    <s v="Informal Business"/>
    <x v="0"/>
  </r>
  <r>
    <s v="VPA6"/>
    <s v="KE-NYE-2006-29204"/>
    <x v="1"/>
    <s v=""/>
    <s v="12th May,2020"/>
    <d v="2020-05-12T00:00:00"/>
    <s v="6th June,2020"/>
    <d v="2020-06-06T00:00:00"/>
    <s v="Munyiri Leonard Murage"/>
    <s v="Female"/>
    <s v="1832097"/>
    <s v="721295115"/>
    <s v="254721295115"/>
    <s v=""/>
    <s v="254721295115"/>
    <n v="37.046841999999998"/>
    <n v="-0.19927"/>
    <s v="Nyeri"/>
    <s v="Kieni East"/>
    <s v="Ndiriti"/>
    <s v="Kibendera"/>
    <n v="8"/>
    <s v="Wambui Gituku"/>
    <s v="Wambui Gituku"/>
    <s v="710447525"/>
    <s v="Informal Business"/>
    <x v="1"/>
  </r>
  <r>
    <s v="VPA6"/>
    <s v="KE-NYE-2006-27803"/>
    <x v="1"/>
    <s v=""/>
    <s v="23rd May,2020"/>
    <d v="2020-05-23T00:00:00"/>
    <s v="6th June,2020"/>
    <d v="2020-06-06T00:00:00"/>
    <s v="Ndirangu Lucia Wanjira"/>
    <s v="Male"/>
    <s v="99999"/>
    <s v="254726229924"/>
    <s v="2.55E+11"/>
    <s v=""/>
    <s v="2.55E+11"/>
    <n v="37.014781999999997"/>
    <n v="-0.22515399999999999"/>
    <s v="Nyeri"/>
    <s v="Kieni East"/>
    <s v="Ndiriti"/>
    <s v="Camel. Hills"/>
    <s v="8"/>
    <s v="Wambui Gituku"/>
    <s v="Wambui Gituku"/>
    <s v="710447525"/>
    <s v="Informal Business"/>
    <x v="1"/>
  </r>
  <r>
    <s v="VPA6"/>
    <s v="KE-TAI-2006-25734"/>
    <x v="0"/>
    <s v="Non Compliant"/>
    <s v="10th May,2020"/>
    <d v="2020-05-10T00:00:00"/>
    <s v="18th June,2020"/>
    <d v="2020-06-18T00:00:00"/>
    <s v="Mwachala Michael Mwandwari"/>
    <s v="Male"/>
    <s v="25448144"/>
    <s v="71787895"/>
    <s v="2.55E+11"/>
    <s v=""/>
    <s v=""/>
    <n v="38.310167999999997"/>
    <n v="-3.52447"/>
    <s v="Taita/Taveta"/>
    <s v="Mwatate"/>
    <s v="Mwachabo"/>
    <s v="Mngama"/>
    <n v="8"/>
    <s v="Stephen Nyange"/>
    <s v="Stephen Nyange"/>
    <s v="710865305"/>
    <s v="Informal Business"/>
    <x v="0"/>
  </r>
  <r>
    <s v="VPA6"/>
    <s v="KE-TAI-2006-25731"/>
    <x v="1"/>
    <s v=""/>
    <s v="20th April,2020"/>
    <d v="2020-04-20T00:00:00"/>
    <s v="18th June,2020"/>
    <d v="2020-06-18T00:00:00"/>
    <s v="Stephen Mwagharo Kiringo"/>
    <s v="Male"/>
    <s v="1067885"/>
    <s v="723519460"/>
    <s v="254723519460"/>
    <s v=""/>
    <s v=""/>
    <n v="38.349167000000001"/>
    <n v="-3.4519929999999999"/>
    <s v="Taita/Taveta"/>
    <s v="Mwatate"/>
    <s v="Chawia"/>
    <s v="Ngambinyi"/>
    <n v="10"/>
    <s v="Stephen Nyange"/>
    <s v="Stephen Nyange"/>
    <s v="710865305"/>
    <s v="Informal Business"/>
    <x v="0"/>
  </r>
  <r>
    <s v="VPA6"/>
    <s v="KE-KIA-2006-26304"/>
    <x v="1"/>
    <s v=""/>
    <s v="24th June,2020"/>
    <d v="2020-06-24T00:00:00"/>
    <s v="24th June,2020"/>
    <d v="2020-06-24T00:00:00"/>
    <s v="Njeri Valentine"/>
    <s v="Female"/>
    <s v="23962242"/>
    <s v="254721341637"/>
    <s v="2.55E+11"/>
    <s v=""/>
    <s v="2.55E+11"/>
    <n v="36.927695"/>
    <n v="-0.97243500000000005"/>
    <s v="Kiambu"/>
    <s v="Gatundu North"/>
    <s v="Igegania"/>
    <s v="Igegania"/>
    <s v="10"/>
    <s v="Nixon Kariuki Gaichuru"/>
    <s v="Nixon Kariuki Gaichuru"/>
    <s v="712255629"/>
    <s v="Informal Business"/>
    <x v="0"/>
  </r>
  <r>
    <s v="VPA6"/>
    <s v="KE-MUR-2006-28527"/>
    <x v="1"/>
    <s v=""/>
    <s v="23rd April,2020"/>
    <d v="2020-04-23T00:00:00"/>
    <s v="24th June,2020"/>
    <d v="2020-06-24T00:00:00"/>
    <s v="Wangu Kinyanjui Mary"/>
    <s v="Female"/>
    <s v="5756095"/>
    <s v="254726002006"/>
    <s v="2.55E+11"/>
    <s v=""/>
    <s v=""/>
    <n v="36.873955000000002"/>
    <n v="-0.87804800000000005"/>
    <s v="Murang'a"/>
    <s v="Gatanga"/>
    <s v="Gatura"/>
    <s v="Gatura"/>
    <s v="8"/>
    <s v="Nixon Kariuki Gaichuru"/>
    <s v="Nixon Kariuki Gaichuru"/>
    <s v="712255629"/>
    <s v="Informal Business"/>
    <x v="0"/>
  </r>
  <r>
    <s v="VPA6"/>
    <s v="KE-KIA-2006-28322"/>
    <x v="1"/>
    <s v=""/>
    <s v="7th June,2020"/>
    <d v="2020-06-07T00:00:00"/>
    <s v="24th June,2020"/>
    <d v="2020-06-24T00:00:00"/>
    <s v="Kamau Esther Wairimu"/>
    <s v="Female"/>
    <s v="99999"/>
    <s v="254789137465"/>
    <s v="2.55E+11"/>
    <s v=""/>
    <s v="2.55E+11"/>
    <n v="36.794108999999999"/>
    <n v="-1.046044"/>
    <s v="Kiambu"/>
    <s v="Githunguri"/>
    <s v="Githunguri"/>
    <s v="Kindiga"/>
    <s v="8"/>
    <s v="Fredrick Gatungu Kago"/>
    <s v="Okinda"/>
    <s v="723741826"/>
    <s v="Informal Business"/>
    <x v="1"/>
  </r>
  <r>
    <s v="VPA6"/>
    <s v="KE-UAS-1912-28726"/>
    <x v="0"/>
    <s v="Grievance"/>
    <s v="12th October,2019"/>
    <d v="2019-10-12T00:00:00"/>
    <s v="17th December,2019"/>
    <d v="2019-12-17T00:00:00"/>
    <s v="Limo Simion"/>
    <s v="Male"/>
    <s v="99999"/>
    <s v="254722893818"/>
    <s v="2.55E+11"/>
    <s v=""/>
    <s v=""/>
    <n v="35.025404999999999"/>
    <n v="0.56286999999999998"/>
    <s v="Uasin Gishu"/>
    <s v="Turbo"/>
    <s v="Tabsagoi"/>
    <s v="Cheplaskei"/>
    <s v="12"/>
    <s v="Simion Kimutai Saina"/>
    <s v="Simon Saina"/>
    <s v="713657186"/>
    <s v="Informal Business"/>
    <x v="1"/>
  </r>
  <r>
    <s v="VPA6"/>
    <s v="KE-KAJ-2006-29081"/>
    <x v="1"/>
    <s v=""/>
    <s v="1st June,2020"/>
    <d v="2020-06-01T00:00:00"/>
    <s v="14th June,2020"/>
    <d v="2020-06-14T00:00:00"/>
    <s v="Katuku Catherine"/>
    <s v="Female"/>
    <s v="99999"/>
    <s v="254712754109"/>
    <s v="254712754109"/>
    <s v=""/>
    <s v="254111306707"/>
    <n v="37.516542000000001"/>
    <n v="-2.8064469999999999"/>
    <s v="Kajiado"/>
    <s v="Loitokitok"/>
    <s v="Loitokitok"/>
    <s v="Oloile"/>
    <n v="8"/>
    <s v="Peter Kiniu"/>
    <s v="null"/>
    <s v=""/>
    <s v="Informal Business"/>
    <x v="1"/>
  </r>
  <r>
    <s v="VPA6"/>
    <s v="KE-KAJ-2006-26937"/>
    <x v="1"/>
    <s v=""/>
    <s v="20th May,2020"/>
    <d v="2020-05-20T00:00:00"/>
    <s v="20th June,2020"/>
    <d v="2020-06-20T00:00:00"/>
    <s v="Leng'ete Kecia"/>
    <s v="Female"/>
    <s v="99999"/>
    <s v="254723460213"/>
    <s v="254723460213"/>
    <s v=""/>
    <s v=""/>
    <n v="37.587336999999998"/>
    <n v="-2.9726900000000001"/>
    <s v="Kajiado"/>
    <s v="Loitokitok"/>
    <s v="Loitokitok"/>
    <s v="Kibo Centre"/>
    <n v="8"/>
    <s v="Peter Kiniu"/>
    <s v="null"/>
    <s v=""/>
    <s v="Informal Business"/>
    <x v="1"/>
  </r>
  <r>
    <s v="VPA6"/>
    <s v="KE-MER-2006-28496"/>
    <x v="1"/>
    <s v=""/>
    <s v="4th June,2020"/>
    <d v="2020-06-04T00:00:00"/>
    <s v="26th June,2020"/>
    <d v="2020-06-26T00:00:00"/>
    <s v="Ntinyari Kiugu Joy"/>
    <s v="Female"/>
    <s v="22184869"/>
    <s v="254720616544"/>
    <s v="2.55E+11"/>
    <s v=""/>
    <s v="2.55E+11"/>
    <n v="37.655341999999997"/>
    <n v="4.62E-3"/>
    <s v="Meru"/>
    <s v="Meru Centra"/>
    <s v="Ntakira"/>
    <s v="Muthumbi"/>
    <s v="8"/>
    <s v="Erick Munene Gitonga"/>
    <s v="Eric Munene"/>
    <s v="728779943"/>
    <s v="Informal Business"/>
    <x v="1"/>
  </r>
  <r>
    <s v="VPA6"/>
    <s v="KE-UAS-2005-28735"/>
    <x v="1"/>
    <s v=""/>
    <s v="23rd April,2020"/>
    <d v="2020-04-23T00:00:00"/>
    <s v="20th May,2020"/>
    <d v="2020-05-20T00:00:00"/>
    <s v="Anthony Rutto"/>
    <s v="Male"/>
    <s v="99999"/>
    <s v="254734284899"/>
    <s v="2.55E+11"/>
    <s v=""/>
    <s v=""/>
    <n v="35.331515000000003"/>
    <n v="0.57624699999999995"/>
    <s v="Uasin Gishu"/>
    <s v="Moiben"/>
    <s v="Moiben"/>
    <s v="Chemaluk"/>
    <s v="12"/>
    <s v="Luka Kiprop Maiyo"/>
    <s v="Luka Kiprop Maiyo"/>
    <s v="723216036"/>
    <s v="Informal Business"/>
    <x v="0"/>
  </r>
  <r>
    <s v="VPA6"/>
    <s v="KE-EMB-2006-25406"/>
    <x v="1"/>
    <s v=""/>
    <s v="13th June,2020"/>
    <d v="2020-06-13T00:00:00"/>
    <s v="28th June,2020"/>
    <d v="2020-06-28T00:00:00"/>
    <s v="Njagi Duncan Mwaniki"/>
    <s v="Male"/>
    <s v="99999"/>
    <s v="254727549107"/>
    <s v=""/>
    <s v=""/>
    <s v=""/>
    <n v="37.436034999999997"/>
    <n v="-0.42258200000000001"/>
    <s v="Embu"/>
    <s v="Manyatta"/>
    <s v="Kibugu"/>
    <s v="Githiga"/>
    <n v="8"/>
    <s v="Eric Muthii Mugo"/>
    <s v="Eric Mugo"/>
    <s v="701939398"/>
    <s v="Informal Business"/>
    <x v="0"/>
  </r>
  <r>
    <s v="VPA6"/>
    <s v="KE-MUR-2006-28356"/>
    <x v="1"/>
    <s v=""/>
    <s v="26th January,2020"/>
    <d v="2020-01-26T00:00:00"/>
    <s v="15th June,2020"/>
    <d v="2020-06-15T00:00:00"/>
    <s v="Mburu Sophia Njeri"/>
    <s v="Female"/>
    <s v="99999"/>
    <s v="254711510561"/>
    <s v="254711510561"/>
    <s v=""/>
    <s v="2.55E+11"/>
    <n v="37.062500999999997"/>
    <n v="-0.85441699999999998"/>
    <s v="Murang'a"/>
    <s v="Kandara"/>
    <s v="Keringu"/>
    <s v="Ndonga"/>
    <s v="6"/>
    <s v="Nixon Kariuki Gaichuru"/>
    <s v="Nixon Kariuki Gaichuru"/>
    <s v="712255629"/>
    <s v="Informal Business"/>
    <x v="0"/>
  </r>
  <r>
    <s v="VPA6"/>
    <s v="KE-MUR-2006-28355"/>
    <x v="1"/>
    <s v=""/>
    <s v="5th May,2020"/>
    <d v="2020-05-05T00:00:00"/>
    <s v="24th June,2020"/>
    <d v="2020-06-24T00:00:00"/>
    <s v="Kamau Margret Nyambura"/>
    <s v="Female"/>
    <s v="27207137"/>
    <s v="254745037546"/>
    <s v="2.55E+11"/>
    <s v=""/>
    <s v=""/>
    <n v="36.881556000000003"/>
    <n v="-0.86210399999999998"/>
    <s v="Murang'a"/>
    <s v="Gatanga"/>
    <s v="Gatanga"/>
    <s v="Kahunyo"/>
    <s v="6"/>
    <s v="Nixon Kariuki Gaichuru"/>
    <s v="Nixon Kariuki Gaichuru"/>
    <s v="712255629"/>
    <s v="Informal Business"/>
    <x v="0"/>
  </r>
  <r>
    <s v="VPA6"/>
    <s v="KE-MUR-2005-28354"/>
    <x v="1"/>
    <s v=""/>
    <s v="6th April,2020"/>
    <d v="2020-04-06T00:00:00"/>
    <s v="15th May,2020"/>
    <d v="2020-05-15T00:00:00"/>
    <s v="Mwaura Elizabeth Woki"/>
    <s v="Female"/>
    <s v="25467775"/>
    <s v="254715532282"/>
    <s v="2.55E+11"/>
    <s v=""/>
    <s v="2.55E+11"/>
    <n v="36.900103000000001"/>
    <n v="-0.87805599999999995"/>
    <s v="Murang'a"/>
    <s v="Gatanga"/>
    <s v="Gatanga"/>
    <s v="Keria-Ini"/>
    <s v="8"/>
    <s v="Nixon Kariuki Gaichuru"/>
    <s v="Nixon Kariuki Gaichuru"/>
    <s v="712255629"/>
    <s v="Informal Business"/>
    <x v="0"/>
  </r>
  <r>
    <s v="VPA6"/>
    <s v="KE-VIH-2001-25831"/>
    <x v="1"/>
    <s v=""/>
    <s v="23rd December,2019"/>
    <d v="2019-12-23T00:00:00"/>
    <s v="15th January,2020"/>
    <d v="2020-01-15T00:00:00"/>
    <s v="Mundia Masara Gordon"/>
    <s v="Male"/>
    <s v="10352813"/>
    <s v="254721238560"/>
    <s v="2.55E+11"/>
    <s v=""/>
    <s v="722879979"/>
    <n v="34.688052999999996"/>
    <n v="2.5273E-2"/>
    <s v="Vihiga"/>
    <s v="Vihiga"/>
    <s v="South Maragoli"/>
    <s v="Vigina"/>
    <s v="8"/>
    <s v="Peter O Ong'ai"/>
    <s v="Peter O Ong'ai"/>
    <s v="718861708"/>
    <s v="Informal Business"/>
    <x v="1"/>
  </r>
  <r>
    <s v="VPA6"/>
    <s v="KE-UAS-2006-28742"/>
    <x v="1"/>
    <s v=""/>
    <s v="15th April,2020"/>
    <d v="2020-04-15T00:00:00"/>
    <s v="4th June,2020"/>
    <d v="2020-06-04T00:00:00"/>
    <s v="Anne Misoi"/>
    <s v="Female"/>
    <s v="6864583"/>
    <s v="254722496156"/>
    <s v="2.55E+11"/>
    <s v=""/>
    <s v=""/>
    <n v="35.112929999999999"/>
    <n v="0.59454300000000004"/>
    <s v="Uasin Gishu"/>
    <s v="Turbo"/>
    <s v="Turbo"/>
    <s v="Chebarus"/>
    <s v="12"/>
    <s v="Eliud Langat"/>
    <s v="Eliud Lagat"/>
    <s v="718180367"/>
    <s v="Informal Business"/>
    <x v="0"/>
  </r>
  <r>
    <s v="VPA6"/>
    <s v="KE-KIA-2007-28325"/>
    <x v="1"/>
    <s v=""/>
    <s v="13th June,2020"/>
    <d v="2020-06-13T00:00:00"/>
    <s v="3rd July,2020"/>
    <d v="2020-07-03T00:00:00"/>
    <s v="Ngigi Lucy Wambui"/>
    <s v="Female"/>
    <s v="99999"/>
    <s v="254720738477"/>
    <s v="2.55E+11"/>
    <s v=""/>
    <s v="2.55E+11"/>
    <n v="36.805987000000002"/>
    <n v="-1.0572809999999999"/>
    <s v="Kiambu"/>
    <s v="Githunguri"/>
    <s v="Githunguri"/>
    <s v="Kamakwa"/>
    <s v="12"/>
    <s v="Nilelynk Innovators"/>
    <s v="Julius Odhiambo"/>
    <s v="723987066"/>
    <s v="Informal Business"/>
    <x v="1"/>
  </r>
  <r>
    <s v="VPA6"/>
    <s v="KE-MAK-2006-29077"/>
    <x v="1"/>
    <s v=""/>
    <s v="25th May,2020"/>
    <d v="2020-05-25T00:00:00"/>
    <s v="16th June,2020"/>
    <d v="2020-06-16T00:00:00"/>
    <s v="Wanza Catherine Kinyumu"/>
    <s v="Female"/>
    <s v="99999"/>
    <s v="254716572521"/>
    <s v="254716572521"/>
    <s v=""/>
    <s v=""/>
    <n v="37.558087"/>
    <n v="-1.7872330000000001"/>
    <s v="Makueni"/>
    <s v="Makueni"/>
    <s v="Kilala"/>
    <s v="Iiuni"/>
    <n v="6"/>
    <s v="Januaries Kaloki"/>
    <s v="null"/>
    <s v=""/>
    <s v="Informal Business"/>
    <x v="1"/>
  </r>
  <r>
    <s v="VPA6"/>
    <s v="KE-MAK-2006-29079"/>
    <x v="1"/>
    <s v=""/>
    <s v="10th May,2020"/>
    <d v="2020-05-10T00:00:00"/>
    <s v="10th June,2020"/>
    <d v="2020-06-10T00:00:00"/>
    <s v="Mulonzi Josephat Kimeu"/>
    <s v="Male"/>
    <s v="99999"/>
    <s v="254725901852"/>
    <s v="254725901852"/>
    <s v=""/>
    <s v=""/>
    <n v="37.568137"/>
    <n v="-1.5321899999999999"/>
    <s v="Makueni"/>
    <s v="Mbooni"/>
    <s v="Ngoluni"/>
    <s v="Miu"/>
    <n v="10"/>
    <s v="Justus Inyasi Makipa"/>
    <s v="Justus Inyasi Makipa"/>
    <s v="726850906"/>
    <s v="Informal Business"/>
    <x v="0"/>
  </r>
  <r>
    <s v="VPA6"/>
    <s v="KE-UAS-2008-28741"/>
    <x v="1"/>
    <s v=""/>
    <s v="16th May,2020"/>
    <d v="2020-05-16T00:00:00"/>
    <s v="1st August,2020"/>
    <d v="2020-08-01T00:00:00"/>
    <s v="Anne Lelei"/>
    <s v="Female"/>
    <s v="99999"/>
    <s v="729818364"/>
    <s v="729818364"/>
    <s v=""/>
    <s v=""/>
    <n v="35.293255000000002"/>
    <n v="0.56164000000000003"/>
    <s v="Uasin Gishu"/>
    <s v="Soy"/>
    <s v="Kiplombe"/>
    <s v="Mfalme"/>
    <n v="12"/>
    <s v="Ambrose Koech"/>
    <s v="Ambrose"/>
    <s v="723664529"/>
    <s v="Informal Business"/>
    <x v="0"/>
  </r>
  <r>
    <s v="VPA6"/>
    <s v="KE-KAJ-2006-28580"/>
    <x v="2"/>
    <s v="Non Compliant"/>
    <s v="30th May,2020"/>
    <d v="2020-05-30T00:00:00"/>
    <s v="23rd June,2020"/>
    <d v="2020-06-23T00:00:00"/>
    <s v="Aseyo John"/>
    <s v="Male"/>
    <s v="99999"/>
    <s v="+254722640593"/>
    <s v="722640593"/>
    <s v=""/>
    <s v="721270622"/>
    <n v="36.960307999999998"/>
    <n v="-1.5008049999999999"/>
    <s v="Kajiado"/>
    <s v="Kajiado East"/>
    <s v="Kitengela"/>
    <s v="Upper Valley Estate"/>
    <s v="10"/>
    <s v="Fexmy EcoFuels"/>
    <s v=""/>
    <s v=""/>
    <s v="Informal Business"/>
    <x v="9"/>
  </r>
  <r>
    <s v="VPA6"/>
    <s v="KE-KER-2008-26625"/>
    <x v="1"/>
    <s v=""/>
    <s v="10th June,2020"/>
    <d v="2020-06-10T00:00:00"/>
    <s v="1st August,2020"/>
    <d v="2020-08-01T00:00:00"/>
    <s v="Mitei Elijah Cheruiyot"/>
    <s v="Male"/>
    <s v="10013840"/>
    <s v="+254722886050"/>
    <s v="722886050"/>
    <s v=""/>
    <s v="750479279"/>
    <n v="35.094521"/>
    <n v="-0.50243099999999996"/>
    <s v="Kericho"/>
    <s v="Bureti"/>
    <s v="Roret"/>
    <s v="Monoru"/>
    <s v="10"/>
    <s v="Philip Kiget"/>
    <s v="Kiget"/>
    <s v=""/>
    <s v="Informal Business"/>
    <x v="1"/>
  </r>
  <r>
    <s v="VPA6"/>
    <s v="KE-KIA-2008-28578"/>
    <x v="1"/>
    <s v=""/>
    <s v="25th July,2020"/>
    <d v="2020-07-25T00:00:00"/>
    <s v="3rd August,2020"/>
    <d v="2020-08-03T00:00:00"/>
    <s v="Waithera Lucy"/>
    <s v="Female"/>
    <s v="11644960"/>
    <s v="714949540"/>
    <s v="254714949540"/>
    <s v=""/>
    <s v="254783811321"/>
    <n v="36.774585000000002"/>
    <n v="-1.2165269999999999"/>
    <s v="Kiambu"/>
    <s v="Kiambaa"/>
    <s v="Gachie"/>
    <s v="Power"/>
    <n v="10"/>
    <s v="Fexmy EcoFuels"/>
    <s v="null"/>
    <s v=""/>
    <s v="Informal Business"/>
    <x v="8"/>
  </r>
  <r>
    <s v="VPA6"/>
    <s v="KE-NAI-2007-28577"/>
    <x v="0"/>
    <s v="Non Compliant"/>
    <s v="2nd July,2020"/>
    <d v="2020-07-02T00:00:00"/>
    <s v="15th July,2020"/>
    <d v="2020-07-15T00:00:00"/>
    <s v="Mundia Mercy"/>
    <s v="Female"/>
    <s v="99999"/>
    <s v="722869119"/>
    <s v="721859856"/>
    <s v=""/>
    <s v="722869119"/>
    <n v="36.968910999999999"/>
    <n v="-1.273954"/>
    <s v="Nairobi"/>
    <s v="Embakasi East"/>
    <s v="Utawala"/>
    <s v="Utawala"/>
    <n v="10"/>
    <s v="Fexmy EcoFuels"/>
    <s v=""/>
    <s v=""/>
    <s v="Informal Business"/>
    <x v="9"/>
  </r>
  <r>
    <s v="VPA6"/>
    <s v="KE-NAK-2008-26601"/>
    <x v="1"/>
    <s v=""/>
    <s v="20th June,2020"/>
    <d v="2020-06-20T00:00:00"/>
    <s v="3rd August,2020"/>
    <d v="2020-08-03T00:00:00"/>
    <s v="David Mathu"/>
    <s v="Male"/>
    <s v="3724481"/>
    <s v="+254720024270"/>
    <s v="727793842"/>
    <s v=""/>
    <s v="720024270"/>
    <n v="36.225957999999999"/>
    <n v="-5.0650000000000001E-2"/>
    <s v="Nakuru"/>
    <s v="Subukia"/>
    <s v="Mathare"/>
    <s v="Buruburu"/>
    <s v="10"/>
    <s v="Simon Kabucho"/>
    <s v="Simon Kabucho"/>
    <s v="726725953"/>
    <s v="Informal Business"/>
    <x v="1"/>
  </r>
  <r>
    <s v="VPA6"/>
    <s v="KE-NAK-2008-26600"/>
    <x v="1"/>
    <s v=""/>
    <s v="10th June,2020"/>
    <d v="2020-06-10T00:00:00"/>
    <s v="1st August,2020"/>
    <d v="2020-08-01T00:00:00"/>
    <s v="Joseph Kimotho Njuguna"/>
    <s v="Male"/>
    <s v="99999"/>
    <s v="+254722685535"/>
    <s v="722631641"/>
    <s v=""/>
    <s v="722685535"/>
    <n v="36.185507000000001"/>
    <n v="-5.3175E-2"/>
    <s v="Nakuru"/>
    <s v="Subukia"/>
    <s v="Kabazi"/>
    <s v="Kirengero"/>
    <s v="8"/>
    <s v="Simon Kabucho"/>
    <s v="Simon Kabucho"/>
    <s v="726725953"/>
    <s v="Informal Business"/>
    <x v="1"/>
  </r>
  <r>
    <s v="VPA6"/>
    <s v="KE-KER-2008-26629"/>
    <x v="0"/>
    <s v="Under Verification"/>
    <s v="28th May,2020"/>
    <d v="2020-05-28T00:00:00"/>
    <s v="3rd August,2020"/>
    <d v="2020-08-03T00:00:00"/>
    <s v="Langat Hillary"/>
    <s v="Male"/>
    <s v="27926242"/>
    <s v="+254724582429"/>
    <s v="724582429"/>
    <s v=""/>
    <s v=""/>
    <n v="35.298568000000003"/>
    <n v="-0.280665"/>
    <s v="Kericho"/>
    <s v="Ainamoi"/>
    <s v="Poiywek"/>
    <s v="Chebir"/>
    <s v="6"/>
    <s v="Benjamin Kirui"/>
    <s v=""/>
    <s v=""/>
    <s v="Informal Business"/>
    <x v="1"/>
  </r>
  <r>
    <s v="VPA6"/>
    <s v="KE-KER-2008-26628"/>
    <x v="1"/>
    <s v=""/>
    <s v="11th June,2020"/>
    <d v="2020-06-11T00:00:00"/>
    <s v="10th August,2020"/>
    <d v="2020-08-10T00:00:00"/>
    <s v="Kemei Kibet"/>
    <s v="Male"/>
    <s v="22640914"/>
    <s v="+254732433441"/>
    <s v="724640641"/>
    <s v=""/>
    <s v="732433441"/>
    <n v="35.269337"/>
    <n v="-0.29578500000000002"/>
    <s v="Kericho"/>
    <s v="Ainamoi"/>
    <s v="Ainamoi"/>
    <s v="Chemorer"/>
    <s v="6"/>
    <s v="Benjamin Kirui"/>
    <s v="Benjamin Kirui"/>
    <s v=""/>
    <s v="Informal Business"/>
    <x v="1"/>
  </r>
  <r>
    <s v="VPA6"/>
    <s v="KE-KAJ-2007-29076"/>
    <x v="1"/>
    <s v=""/>
    <s v="15th June,2020"/>
    <d v="2020-06-15T00:00:00"/>
    <s v="15th July,2020"/>
    <d v="2020-07-15T00:00:00"/>
    <s v="Njambi Esther"/>
    <s v="Female"/>
    <s v="99999"/>
    <s v="254727176670"/>
    <s v="254727176670"/>
    <s v=""/>
    <s v=""/>
    <n v="36.671064999999999"/>
    <n v="-1.4541519999999999"/>
    <s v="Kajiado"/>
    <s v="Kajiado North"/>
    <s v="Ngong"/>
    <s v="St.Patrick"/>
    <n v="10"/>
    <s v="Jackson Muia Mutiso"/>
    <s v="Jackson Muia Mutiso"/>
    <s v=""/>
    <s v="Informal Business"/>
    <x v="1"/>
  </r>
  <r>
    <s v="VPA6"/>
    <s v="KE-KIA-2008-28528"/>
    <x v="1"/>
    <s v=""/>
    <s v="15th August,2020"/>
    <d v="2020-08-15T00:00:00"/>
    <s v="19th August,2020"/>
    <d v="2020-08-19T00:00:00"/>
    <s v="Ngigi Peter"/>
    <s v="Male"/>
    <s v="10811008"/>
    <s v="+254724503446"/>
    <s v="724229933"/>
    <s v=""/>
    <s v="724503446"/>
    <n v="36.596927000000001"/>
    <n v="-1.0830679999999999"/>
    <s v="Kiambu"/>
    <s v="Limuru"/>
    <s v="Ndiuni"/>
    <s v="Kwa Wanene"/>
    <s v="12"/>
    <s v="Benjamin Kirui"/>
    <s v="Andrew"/>
    <s v="722755141"/>
    <s v="Informal Business"/>
    <x v="0"/>
  </r>
  <r>
    <s v="VPA6"/>
    <s v="KE-MAK-2007-28714"/>
    <x v="0"/>
    <s v="Grievance"/>
    <s v="16th May,2020"/>
    <d v="2020-05-16T00:00:00"/>
    <s v="16th July,2020"/>
    <d v="2020-07-16T00:00:00"/>
    <s v="Kivuva Edward"/>
    <s v="Male"/>
    <n v="99999"/>
    <s v="713088969"/>
    <s v="713088969"/>
    <s v=""/>
    <s v=""/>
    <n v="37.311414999999997"/>
    <n v="-1.966216"/>
    <s v="Makueni"/>
    <s v="Kilome"/>
    <s v="Mukaa"/>
    <s v="Kalimbini"/>
    <n v="8"/>
    <s v="Januaries Kaloki"/>
    <s v=""/>
    <s v=""/>
    <s v="Informal Business"/>
    <x v="0"/>
  </r>
  <r>
    <s v="VPA6"/>
    <s v="KE-NAN-2006-28729"/>
    <x v="1"/>
    <s v=""/>
    <s v="20th April,2020"/>
    <d v="2020-04-20T00:00:00"/>
    <s v="18th June,2020"/>
    <d v="2020-06-18T00:00:00"/>
    <s v="Sang Janeth Jepchirchir"/>
    <s v="Female"/>
    <s v="29727856"/>
    <s v="+254792060215"/>
    <s v="792060215"/>
    <s v=""/>
    <s v=""/>
    <n v="35.158389"/>
    <n v="0.33996300000000002"/>
    <s v="Nandi"/>
    <s v="Mosop"/>
    <s v="Itigo"/>
    <s v="Olesoiyet"/>
    <s v="6"/>
    <s v="Kelvin kimutai"/>
    <s v="Kelvin Kimutai"/>
    <s v="707251266"/>
    <s v="Informal Business"/>
    <x v="1"/>
  </r>
  <r>
    <s v="VPA6"/>
    <s v="KE-NAN-2002-28728"/>
    <x v="1"/>
    <s v=""/>
    <s v="4th January,2020"/>
    <d v="2020-01-04T00:00:00"/>
    <s v="2nd February,2020"/>
    <d v="2020-02-02T00:00:00"/>
    <s v="Maru Viola"/>
    <s v="Female"/>
    <s v="21678904"/>
    <s v="254726634279"/>
    <s v="254726634279"/>
    <s v=""/>
    <s v=""/>
    <n v="35.162258999999999"/>
    <n v="0.33308599999999999"/>
    <s v="Nandi"/>
    <s v="Mosop"/>
    <s v="Itigo"/>
    <s v="Olesoiyet"/>
    <s v="6"/>
    <s v="Kelvin kimutai"/>
    <s v="Kelvin Kimutai"/>
    <s v="707251266"/>
    <s v="Informal Business"/>
    <x v="1"/>
  </r>
  <r>
    <s v="VPA6"/>
    <s v="KE-TAI-2008-29261"/>
    <x v="1"/>
    <s v=""/>
    <s v="3rd August,2020"/>
    <d v="2020-08-03T00:00:00"/>
    <s v="20th August,2020"/>
    <d v="2020-08-20T00:00:00"/>
    <s v="Maghaga Joseph Tole"/>
    <s v="Male"/>
    <s v="14567207"/>
    <s v="722702016"/>
    <s v="722702016"/>
    <s v=""/>
    <s v=""/>
    <n v="38.360171999999999"/>
    <n v="-3.430647"/>
    <s v="Taita/Taveta"/>
    <s v="Mwatate"/>
    <s v="Josa"/>
    <s v="Josa"/>
    <s v="8"/>
    <s v="Colman Maghanga"/>
    <s v=""/>
    <s v=""/>
    <s v="Informal Business"/>
    <x v="0"/>
  </r>
  <r>
    <s v="VPA6"/>
    <s v="KE-TAI-2008-29260"/>
    <x v="1"/>
    <s v=""/>
    <s v="23rd July,2020"/>
    <d v="2020-07-23T00:00:00"/>
    <s v="17th August,2020"/>
    <d v="2020-08-17T00:00:00"/>
    <s v="Mwashighadi Justin Fundi"/>
    <s v="Male"/>
    <s v="3171480"/>
    <s v="+254728357661"/>
    <s v="728357661"/>
    <s v=""/>
    <s v=""/>
    <n v="38.347341999999998"/>
    <n v="-3.4300120000000001"/>
    <s v="Taita/Taveta"/>
    <s v="Mwatate"/>
    <s v="Mwatate"/>
    <s v="Kidaya"/>
    <s v="6"/>
    <s v="Colman Maghanga"/>
    <s v=""/>
    <s v=""/>
    <s v="Informal Business"/>
    <x v="0"/>
  </r>
  <r>
    <s v="VPA6"/>
    <s v="KE-TAI-2008-29262"/>
    <x v="1"/>
    <s v=""/>
    <s v="15th July,2020"/>
    <d v="2020-07-15T00:00:00"/>
    <s v="20th August,2020"/>
    <d v="2020-08-20T00:00:00"/>
    <s v="Mwamidi Joseph Maghaga"/>
    <s v="Male"/>
    <s v="9786822"/>
    <s v="+254722907826"/>
    <s v="722907826"/>
    <s v=""/>
    <s v=""/>
    <n v="38.340707999999999"/>
    <n v="-3.4334920000000002"/>
    <s v="Taita/Taveta"/>
    <s v="Mwatate"/>
    <s v="Chawia"/>
    <s v="Fururu"/>
    <s v="6"/>
    <s v="Colman Maghanga"/>
    <s v=""/>
    <s v=""/>
    <s v="Informal Business"/>
    <x v="0"/>
  </r>
  <r>
    <s v="VPA6"/>
    <s v="KE-UAS-2008-28412"/>
    <x v="1"/>
    <s v=""/>
    <s v="17th July,2020"/>
    <d v="2020-07-17T00:00:00"/>
    <s v="24th August,2020"/>
    <d v="2020-08-24T00:00:00"/>
    <s v="Suge Joyce"/>
    <s v="Female"/>
    <s v="11204986"/>
    <s v="+254723163208"/>
    <s v="720171684"/>
    <s v=""/>
    <s v="723163208"/>
    <n v="35.205669999999998"/>
    <n v="0.80574800000000002"/>
    <s v="Uasin Gishu"/>
    <s v="Moiben"/>
    <s v="Kipsombe"/>
    <s v="Cheplelachbei"/>
    <s v="12"/>
    <s v="John Bett"/>
    <s v="John Bett"/>
    <s v="727402779"/>
    <s v="Informal Business"/>
    <x v="1"/>
  </r>
  <r>
    <s v="VPA6"/>
    <s v="KE-MER-2008-28452"/>
    <x v="0"/>
    <s v="Grievance"/>
    <s v="5th August,2020"/>
    <d v="2020-08-05T00:00:00"/>
    <s v="20th August,2020"/>
    <d v="2020-08-20T00:00:00"/>
    <s v="Gitonga Marete Francis"/>
    <s v="Male"/>
    <s v="13834489"/>
    <s v="+254729515986"/>
    <s v="726371767"/>
    <s v=""/>
    <s v="729515986"/>
    <n v="37.630248000000002"/>
    <n v="-7.6668E-2"/>
    <s v="Meru"/>
    <s v="Imenti South"/>
    <s v="Mikumbune"/>
    <s v="Miriene"/>
    <s v="10"/>
    <s v="Erick Munene Gitonga"/>
    <s v="Phineas  Mawira"/>
    <s v="718580557"/>
    <s v="Informal Business"/>
    <x v="1"/>
  </r>
  <r>
    <s v="VPA6"/>
    <s v="KE-MUR-2008-28359"/>
    <x v="1"/>
    <s v=""/>
    <s v="1st July,2020"/>
    <d v="2020-07-01T00:00:00"/>
    <s v="25th August,2020"/>
    <d v="2020-08-25T00:00:00"/>
    <s v="Kinina Mercy Wanjiru"/>
    <s v="Male"/>
    <s v="10121890"/>
    <s v="+254722695790"/>
    <s v="724763793"/>
    <s v=""/>
    <s v="722695790"/>
    <n v="36.946506999999997"/>
    <n v="-0.69577900000000004"/>
    <s v="Murang'a"/>
    <s v="Kangema"/>
    <s v="Gakera"/>
    <s v="Kahugu"/>
    <s v="12"/>
    <s v="Washington Mwangi"/>
    <s v="Washington Mwangi Muinuki"/>
    <s v="725344246"/>
    <s v="Informal Business"/>
    <x v="0"/>
  </r>
  <r>
    <s v="VPA6"/>
    <s v="KE-MUR-2008-28358"/>
    <x v="1"/>
    <s v=""/>
    <s v="3rd July,2020"/>
    <d v="2020-07-03T00:00:00"/>
    <s v="25th August,2020"/>
    <d v="2020-08-25T00:00:00"/>
    <s v="Mathaga Christopher Nganga"/>
    <s v="Male"/>
    <s v="9153368"/>
    <s v="+254795614742"/>
    <s v="720399614"/>
    <s v=""/>
    <s v="795614742"/>
    <n v="36.936290999999997"/>
    <n v="-0.94076199999999999"/>
    <s v="Murang'a"/>
    <s v="Gatanga"/>
    <s v="Gatanga"/>
    <s v="Mabae"/>
    <s v="12"/>
    <s v="Washington Mwangi"/>
    <s v="Washington Mwangi Muinuki"/>
    <s v="725344246"/>
    <s v="Informal Business"/>
    <x v="0"/>
  </r>
  <r>
    <s v="VPA6"/>
    <s v="KE-MER-2008-28453"/>
    <x v="0"/>
    <s v="Grievance"/>
    <s v="1st August,2020"/>
    <d v="2020-08-01T00:00:00"/>
    <s v="16th August,2020"/>
    <d v="2020-08-16T00:00:00"/>
    <s v="Kinanu Muriuki Purity"/>
    <s v="Female"/>
    <s v="30800095"/>
    <s v="+254726371726"/>
    <s v="714658388"/>
    <s v=""/>
    <s v="726371726"/>
    <n v="37.581271999999998"/>
    <n v="-7.5827000000000006E-2"/>
    <s v="Meru"/>
    <s v="Imenti South"/>
    <s v="Mikumbune"/>
    <s v="Kianjogu"/>
    <s v="10"/>
    <s v="Erick Munene Gitonga"/>
    <s v="Phineas Mawira"/>
    <s v="718580557"/>
    <s v="Informal Business"/>
    <x v="1"/>
  </r>
  <r>
    <s v="VPA6"/>
    <s v="KE-KIR-2008-28071"/>
    <x v="1"/>
    <s v=""/>
    <s v="10th July,2020"/>
    <d v="2020-07-10T00:00:00"/>
    <s v="5th August,2020"/>
    <d v="2020-08-05T00:00:00"/>
    <s v="Muchai Wanjiku Alice"/>
    <s v="Female"/>
    <s v="99999"/>
    <s v="+254723428747"/>
    <s v="723428747"/>
    <s v=""/>
    <s v=""/>
    <n v="37.251930999999999"/>
    <n v="-0.48897400000000002"/>
    <s v="Kirinyaga"/>
    <s v="Kerugoya/Kutus"/>
    <s v="Mutira"/>
    <s v="Kiamutuira"/>
    <n v="6"/>
    <s v="Eric Muthii Mugo"/>
    <s v=""/>
    <s v=""/>
    <s v="Informal Business"/>
    <x v="0"/>
  </r>
  <r>
    <s v="VPA6"/>
    <s v="KE-KER-2008-26627"/>
    <x v="1"/>
    <s v=""/>
    <s v="9th May,2020"/>
    <d v="2020-05-09T00:00:00"/>
    <s v="24th August,2020"/>
    <d v="2020-08-24T00:00:00"/>
    <s v="Siele David"/>
    <s v="Male"/>
    <s v="8603663"/>
    <s v="+254725843115"/>
    <s v="725843115"/>
    <s v=""/>
    <s v=""/>
    <n v="35.216003000000001"/>
    <n v="-0.43186099999999999"/>
    <s v="Kericho"/>
    <s v="Belgut"/>
    <s v="Kipsolu"/>
    <s v="Chebown"/>
    <s v="10"/>
    <s v="Philip Kurgat"/>
    <s v="Phillp Kurgat"/>
    <s v="726616639"/>
    <s v="Informal Business"/>
    <x v="1"/>
  </r>
  <r>
    <s v="VPA6"/>
    <s v="KE-MUR-2008-28360"/>
    <x v="1"/>
    <s v=""/>
    <s v="5th July,2020"/>
    <d v="2020-07-05T00:00:00"/>
    <s v="27th August,2020"/>
    <d v="2020-08-27T00:00:00"/>
    <s v="Ngugi Faith Warau"/>
    <s v="Female"/>
    <s v="10849945"/>
    <s v="+254792099636"/>
    <s v="722951705"/>
    <s v=""/>
    <s v="792099636"/>
    <n v="37.030467000000002"/>
    <n v="-0.95648299999999997"/>
    <s v="Murang'a"/>
    <s v="Kandara"/>
    <s v="Ngararia"/>
    <s v="Mumbuine"/>
    <s v="8"/>
    <s v="Nixon Kariuki Gaichuru"/>
    <s v="Nixon Kariuki Gaichuru"/>
    <s v="712255629"/>
    <s v="Informal Business"/>
    <x v="0"/>
  </r>
  <r>
    <s v="VPA6"/>
    <s v="KE-NAK-2008-26603"/>
    <x v="1"/>
    <s v=""/>
    <s v="23rd July,2020"/>
    <d v="2020-07-23T00:00:00"/>
    <s v="20th August,2020"/>
    <d v="2020-08-20T00:00:00"/>
    <s v="Agnes Samoei"/>
    <s v="Female"/>
    <s v="20819740"/>
    <s v="254715041314"/>
    <s v="2.55E+11"/>
    <s v=""/>
    <s v=""/>
    <n v="36.017626999999997"/>
    <n v="-0.30620000000000003"/>
    <s v="Nakuru"/>
    <s v="Nakuru Town"/>
    <s v="Kapkures"/>
    <s v="Ingobor"/>
    <s v="10"/>
    <s v="Robert Kiprono Ngetich"/>
    <s v="Robert Ngetich"/>
    <s v="795463313"/>
    <s v="Informal Business"/>
    <x v="1"/>
  </r>
  <r>
    <s v="VPA6"/>
    <s v="KE-BOM-2005-26624"/>
    <x v="1"/>
    <s v=""/>
    <s v="21st September,2019"/>
    <d v="2019-09-21T00:00:00"/>
    <s v="20th May,2020"/>
    <d v="2020-05-20T00:00:00"/>
    <s v="Chelule Nixon Grace"/>
    <s v="Male"/>
    <s v="27837706"/>
    <s v="254726501491"/>
    <s v="2.55E+11"/>
    <s v=""/>
    <s v="2.55E+11"/>
    <n v="35.133254000000001"/>
    <n v="-0.66779999999999995"/>
    <s v="Bomet"/>
    <s v="Sotik"/>
    <s v="Kaplong"/>
    <s v="Kapcholyo"/>
    <s v="10"/>
    <s v="Denis Kipkirui Tonui"/>
    <s v="Denis"/>
    <s v="708910329"/>
    <s v="Informal Business"/>
    <x v="1"/>
  </r>
  <r>
    <s v="VPA6"/>
    <s v="KE-KER-2007-24931"/>
    <x v="1"/>
    <s v=""/>
    <s v="17th December,2019"/>
    <d v="2019-12-17T00:00:00"/>
    <s v="1st July,2020"/>
    <d v="2020-07-01T00:00:00"/>
    <s v="Mutai Joseph"/>
    <s v="Male"/>
    <s v="10886569"/>
    <s v="254720653380"/>
    <s v="2.55E+11"/>
    <s v=""/>
    <s v=""/>
    <n v="35.092342000000002"/>
    <n v="-0.65642"/>
    <s v="Kericho"/>
    <s v="Bureti"/>
    <s v="Cheplanget"/>
    <s v="Lelach"/>
    <s v="6"/>
    <s v="Denis Kipkirui Tonui"/>
    <s v="Denis Tonui"/>
    <s v="708910329"/>
    <s v="Informal Business"/>
    <x v="1"/>
  </r>
  <r>
    <s v="VPA6"/>
    <s v="KE-KIL-2007-25738"/>
    <x v="1"/>
    <s v=""/>
    <s v="20th May,2020"/>
    <d v="2020-05-20T00:00:00"/>
    <s v="20th July,2020"/>
    <d v="2020-07-20T00:00:00"/>
    <s v="Makumbi Bonface Mutua"/>
    <s v="Male"/>
    <s v="9207378"/>
    <s v="722870492"/>
    <s v="2.55E+11"/>
    <s v=""/>
    <s v="2.55E+11"/>
    <n v="39.743408000000002"/>
    <n v="-3.9329200000000002"/>
    <s v="Kilifi"/>
    <s v="Bahari"/>
    <s v="Mtwapa"/>
    <s v="Ndonya"/>
    <n v="8"/>
    <s v="Samson sirya"/>
    <s v="Samson Sirya"/>
    <s v="703927381"/>
    <s v="Informal Business"/>
    <x v="0"/>
  </r>
  <r>
    <s v="VPA6"/>
    <s v="KE-MOM-2007-25742"/>
    <x v="1"/>
    <s v=""/>
    <s v="20th April,2020"/>
    <d v="2020-04-20T00:00:00"/>
    <s v="20th July,2020"/>
    <d v="2020-07-20T00:00:00"/>
    <s v="Mchula Abdullatif Mohammed"/>
    <s v="Male"/>
    <s v="04234567"/>
    <s v="254726615567"/>
    <s v="2.55E+11"/>
    <s v=""/>
    <s v="780605040"/>
    <n v="39.699599999999997"/>
    <n v="-4.0478069999999997"/>
    <s v="Mombasa"/>
    <s v="Kisauni"/>
    <s v="Olienda"/>
    <s v="Olienda"/>
    <s v="16"/>
    <s v="Mwayona ndegwa"/>
    <s v="Mwayaona Ndegwa Ngumbau"/>
    <s v=""/>
    <s v="Informal Business"/>
    <x v="0"/>
  </r>
  <r>
    <s v="VPA6"/>
    <s v="KE-KIL-2007-29258"/>
    <x v="1"/>
    <s v=""/>
    <s v="10th June,2020"/>
    <d v="2020-06-10T00:00:00"/>
    <s v="21st July,2020"/>
    <d v="2020-07-21T00:00:00"/>
    <s v="Mwaro Yaa Jefwa"/>
    <s v="Male"/>
    <s v="0856345"/>
    <s v="722641156"/>
    <s v=""/>
    <s v=""/>
    <s v=""/>
    <n v="40.010902999999999"/>
    <n v="-3.3159149999999999"/>
    <s v="Kilifi"/>
    <s v="Malindi"/>
    <s v="Gede"/>
    <s v="Magangani"/>
    <n v="6"/>
    <s v="Samson sirya"/>
    <s v="Samson Sirya"/>
    <s v="703927321"/>
    <s v="Informal Business"/>
    <x v="0"/>
  </r>
  <r>
    <s v="VPA6"/>
    <s v="KE-KIL-2007-29257"/>
    <x v="2"/>
    <s v="Grievance"/>
    <s v="16th June,2020"/>
    <d v="2020-06-16T00:00:00"/>
    <s v="21st July,2020"/>
    <d v="2020-07-21T00:00:00"/>
    <s v="Jefwa Katana Samuel"/>
    <s v="Male"/>
    <s v="0747050"/>
    <s v="727378109"/>
    <s v=""/>
    <s v=""/>
    <s v=""/>
    <n v="40.011448000000001"/>
    <n v="-3.3166169999999999"/>
    <s v="Kilifi"/>
    <s v="Malindi"/>
    <s v="Gede"/>
    <s v="Chafisi"/>
    <n v="6"/>
    <s v="Samson sirya"/>
    <s v="Samson Sirya"/>
    <s v="703927341"/>
    <s v="Informal Business"/>
    <x v="0"/>
  </r>
  <r>
    <s v="VPA6"/>
    <s v="KE-NYE-2004-27993"/>
    <x v="1"/>
    <s v=""/>
    <s v="21st February,2020"/>
    <d v="2020-02-21T00:00:00"/>
    <s v="1st April,2020"/>
    <d v="2020-04-01T00:00:00"/>
    <s v="Macharia Gilbert"/>
    <s v="Male"/>
    <s v="8649669"/>
    <s v="722789130"/>
    <s v="2.55E+11"/>
    <s v=""/>
    <s v="2.55E+11"/>
    <n v="37.131250000000001"/>
    <n v="-0.63689200000000001"/>
    <s v="Nyeri"/>
    <s v="Mukurweni"/>
    <s v="Mutonga"/>
    <s v="Dibe"/>
    <n v="10"/>
    <s v="Eric Muthii Mugo"/>
    <s v="Eric Mugo"/>
    <s v=""/>
    <s v="Informal Business"/>
    <x v="1"/>
  </r>
  <r>
    <s v="VPA6"/>
    <s v="KE-KWA-2007-29259"/>
    <x v="1"/>
    <s v=""/>
    <s v="8th July,2020"/>
    <d v="2020-07-08T00:00:00"/>
    <s v="22nd July,2020"/>
    <d v="2020-07-22T00:00:00"/>
    <s v="Haji Ali Saleh"/>
    <s v="Male"/>
    <s v="28557856"/>
    <s v="254713415161"/>
    <s v="2.55E+11"/>
    <s v=""/>
    <s v="2.55E+11"/>
    <n v="39.535814999999999"/>
    <n v="-4.1909380000000001"/>
    <s v="Kwale"/>
    <s v="Matuga"/>
    <s v="Tiwi"/>
    <s v="Patanani"/>
    <s v="10"/>
    <s v="Mwayona Ndegwa"/>
    <s v="Nicholas Mwaengo"/>
    <s v="710588282"/>
    <s v="Informal Business"/>
    <x v="1"/>
  </r>
  <r>
    <s v="VPA6"/>
    <s v="KE-KAJ-2006-29080"/>
    <x v="0"/>
    <s v="Grievance"/>
    <s v="20th May,2020"/>
    <d v="2020-05-20T00:00:00"/>
    <s v="20th June,2020"/>
    <d v="2020-06-20T00:00:00"/>
    <s v="Kimuhu Johnson"/>
    <s v="Male"/>
    <s v="99999"/>
    <s v="254712841488"/>
    <s v="254712841488"/>
    <s v=""/>
    <s v=""/>
    <n v="37.528779999999998"/>
    <n v="-2.782457"/>
    <s v="Kajiado"/>
    <s v="Loitokitok"/>
    <s v="Kimana"/>
    <s v="Baraka Farm"/>
    <n v="12"/>
    <s v="John Chege Nyingi"/>
    <s v="null"/>
    <s v=""/>
    <s v="Informal Business"/>
    <x v="0"/>
  </r>
  <r>
    <s v="VPA6"/>
    <s v="KE-KAJ-2007-28601"/>
    <x v="1"/>
    <s v=""/>
    <s v="12th July,2020"/>
    <d v="2020-07-12T00:00:00"/>
    <s v="22nd July,2020"/>
    <d v="2020-07-22T00:00:00"/>
    <s v="Ng'etich Purity"/>
    <s v="Female"/>
    <s v="22062816"/>
    <s v="254722921041"/>
    <s v="2.55E+11"/>
    <s v=""/>
    <s v="2.55E+11"/>
    <n v="36.723827"/>
    <n v="-1.4080870000000001"/>
    <s v="Kajiado"/>
    <s v="Kajiado North"/>
    <s v="Olkeri"/>
    <s v="Ole Kisio"/>
    <s v="12"/>
    <s v="Joram Gathogo Mutahi"/>
    <s v=""/>
    <s v=""/>
    <s v="Informal Business"/>
    <x v="0"/>
  </r>
  <r>
    <s v="VPA6"/>
    <s v="KE-BOM-2007-26623"/>
    <x v="1"/>
    <s v=""/>
    <s v="18th June,2020"/>
    <d v="2020-06-18T00:00:00"/>
    <s v="22nd July,2020"/>
    <d v="2020-07-22T00:00:00"/>
    <s v="Koech Edna"/>
    <s v="Female"/>
    <s v="99999"/>
    <s v="254726979643"/>
    <s v="2.55E+11"/>
    <s v=""/>
    <s v="2.55E+11"/>
    <n v="35.198569999999997"/>
    <n v="-0.67285700000000004"/>
    <s v="Bomet"/>
    <s v="Sotik"/>
    <s v="Kapletundo"/>
    <s v="Kapletundo"/>
    <s v="15"/>
    <s v="Philip Kurgat"/>
    <s v="Kurgat"/>
    <s v=""/>
    <s v="Informal Business"/>
    <x v="1"/>
  </r>
  <r>
    <s v="VPA6"/>
    <s v="KE-KER-2007-26626"/>
    <x v="1"/>
    <s v=""/>
    <s v="17th June,2020"/>
    <d v="2020-06-17T00:00:00"/>
    <s v="21st July,2020"/>
    <d v="2020-07-21T00:00:00"/>
    <s v="Langat John"/>
    <s v="Female"/>
    <s v="99999"/>
    <s v="254721544641"/>
    <s v="2.55E+11"/>
    <s v=""/>
    <s v="2.55E+11"/>
    <n v="35.254275"/>
    <n v="-0.36616399999999999"/>
    <s v="Kericho"/>
    <s v="Ainamoi"/>
    <s v="Ainamoi"/>
    <s v="Chepkolon"/>
    <s v="10"/>
    <s v="Philip Kurgat"/>
    <s v="Kurgat"/>
    <s v=""/>
    <s v="Informal Business"/>
    <x v="1"/>
  </r>
  <r>
    <s v="VPA6"/>
    <s v="KE-THA-2007-28497"/>
    <x v="1"/>
    <s v=""/>
    <s v="8th July,2020"/>
    <d v="2020-07-08T00:00:00"/>
    <s v="18th July,2020"/>
    <d v="2020-07-18T00:00:00"/>
    <s v="Kawira Njeru Thamaru"/>
    <s v="Female"/>
    <s v="11256934"/>
    <s v="254720616652"/>
    <s v="2.55E+11"/>
    <s v=""/>
    <s v="2.55E+11"/>
    <n v="37.620339999999999"/>
    <n v="-0.24546799999999999"/>
    <s v="Tharaka-Nithi"/>
    <s v="Maara"/>
    <s v="Chogoria"/>
    <s v="Kianjagi"/>
    <s v="8"/>
    <s v="Gilbert Mugendi"/>
    <s v="Gilbert  Mugendi"/>
    <s v="720829834"/>
    <s v="Informal Business"/>
    <x v="1"/>
  </r>
  <r>
    <s v="VPA6"/>
    <s v="KE-MUR-2007-28357"/>
    <x v="1"/>
    <s v=""/>
    <s v="2nd June,2020"/>
    <d v="2020-06-02T00:00:00"/>
    <s v="11th July,2020"/>
    <d v="2020-07-11T00:00:00"/>
    <s v="Wanjiku Jennifer Waithera"/>
    <s v="Female"/>
    <s v="14626407"/>
    <s v="254727853832"/>
    <s v="254727853832"/>
    <s v=""/>
    <s v="2.55E+11"/>
    <n v="36.871189000000001"/>
    <n v="-1.310648"/>
    <s v="Murang'a"/>
    <s v="Kahuro"/>
    <s v="Githagara"/>
    <s v="Githagara"/>
    <s v="10"/>
    <s v="Gilbert M Gitau"/>
    <s v="Gilbert Mwangi"/>
    <s v="714125753"/>
    <s v="Informal Business"/>
    <x v="0"/>
  </r>
  <r>
    <s v="VPA6"/>
    <s v="KE-NAN-2007-28411"/>
    <x v="1"/>
    <s v=""/>
    <s v="6th June,2020"/>
    <d v="2020-06-06T00:00:00"/>
    <s v="25th July,2020"/>
    <d v="2020-07-25T00:00:00"/>
    <s v="Maiyo Hillary"/>
    <s v="Male"/>
    <s v="23658902"/>
    <s v="254726383358"/>
    <s v="2.55E+11"/>
    <s v=""/>
    <s v="2.55E+11"/>
    <n v="35.218913000000001"/>
    <n v="0.16391800000000001"/>
    <s v="Nandi"/>
    <s v="Nandi Hills"/>
    <s v="Chepkunyuk"/>
    <s v="Kogamei"/>
    <s v="12"/>
    <s v="John Bett"/>
    <s v="John Bett"/>
    <s v="727402779"/>
    <s v="Informal Business"/>
    <x v="1"/>
  </r>
  <r>
    <s v="VPA6"/>
    <s v="KE-KIA-2008-28324"/>
    <x v="1"/>
    <s v=""/>
    <s v="15th July,2020"/>
    <d v="2020-07-15T00:00:00"/>
    <s v="1st August,2020"/>
    <d v="2020-08-01T00:00:00"/>
    <s v="Kamau Peter Kiarie"/>
    <s v="Male"/>
    <s v="231576"/>
    <s v="+254733298563"/>
    <s v="728110310"/>
    <s v=""/>
    <s v="733298563"/>
    <n v="36.646112000000002"/>
    <n v="-1.2379610000000001"/>
    <s v="Kiambu"/>
    <s v="Kikuyu"/>
    <s v="Ondiri"/>
    <s v="Makeresha"/>
    <s v="12"/>
    <s v="Green Action Network Ltd"/>
    <s v="Ekman Kuria"/>
    <s v="724106811"/>
    <s v="Informal Business"/>
    <x v="1"/>
  </r>
  <r>
    <s v="VPA6"/>
    <s v="KE-MOM-2009-29267"/>
    <x v="0"/>
    <s v="Non Compliant"/>
    <s v="20th August,2020"/>
    <d v="2020-08-20T00:00:00"/>
    <s v="20th September,2020"/>
    <d v="2020-09-20T00:00:00"/>
    <s v="Meadime Peter"/>
    <s v="Male"/>
    <s v="34578896"/>
    <s v="727485868"/>
    <s v="2.55E+11"/>
    <s v=""/>
    <s v=""/>
    <n v="39.690533000000002"/>
    <n v="-3.9715419999999999"/>
    <s v="Mombasa"/>
    <s v="kisauni"/>
    <s v="Kisauni"/>
    <s v="Kashani"/>
    <n v="8"/>
    <s v="Nicholas mwaengo"/>
    <s v="Nicholas Mwaengo"/>
    <s v="729326529"/>
    <s v="Informal Business"/>
    <x v="0"/>
  </r>
  <r>
    <s v="VPA6"/>
    <s v="KE-BOM-2009-26634"/>
    <x v="1"/>
    <s v=""/>
    <s v="8th July,2020"/>
    <d v="2020-07-08T00:00:00"/>
    <s v="19th September,2020"/>
    <d v="2020-09-19T00:00:00"/>
    <s v="Korir Vincent"/>
    <s v="Male"/>
    <s v="10195903"/>
    <s v="254720880171"/>
    <s v="2.55E+11"/>
    <s v=""/>
    <s v="2.55E+11"/>
    <n v="35.156011999999997"/>
    <n v="-0.67671099999999995"/>
    <s v="Bomet"/>
    <s v="Sotik"/>
    <s v="Kaplong"/>
    <s v="Tumbelyon"/>
    <s v="24"/>
    <s v="Philip Kiget"/>
    <s v="Kiget"/>
    <s v=""/>
    <s v="Informal Business"/>
    <x v="3"/>
  </r>
  <r>
    <s v="VPA6"/>
    <s v="KE-BOM-2009-26632"/>
    <x v="0"/>
    <s v="Non Compliant"/>
    <s v="10th March,2020"/>
    <d v="2020-03-10T00:00:00"/>
    <s v="19th September,2020"/>
    <d v="2020-09-19T00:00:00"/>
    <s v="Kirui Peter"/>
    <s v="Male"/>
    <s v="240256405"/>
    <s v="254726720641"/>
    <s v="2.55E+11"/>
    <s v=""/>
    <s v=""/>
    <n v="35.112654999999997"/>
    <n v="-0.84011199999999997"/>
    <s v="Bomet"/>
    <s v="Sotik"/>
    <s v="Ndanai"/>
    <s v="Kagasik"/>
    <s v="10"/>
    <s v="Patrick Kipronoh Mutai"/>
    <s v="Mutai K Patrick"/>
    <s v=""/>
    <s v="Informal Business"/>
    <x v="1"/>
  </r>
  <r>
    <s v="VPA6"/>
    <s v="KE-BOM-2009-26635"/>
    <x v="1"/>
    <s v=""/>
    <s v="17th April,2020"/>
    <d v="2020-04-17T00:00:00"/>
    <s v="20th September,2020"/>
    <d v="2020-09-20T00:00:00"/>
    <s v="Ruttoh Richard K"/>
    <s v="Male"/>
    <s v="14439745"/>
    <s v="254722381797"/>
    <s v="2.55E+11"/>
    <s v=""/>
    <s v=""/>
    <n v="35.242494999999998"/>
    <n v="-0.68297699999999995"/>
    <s v="Bomet"/>
    <s v="Konoin"/>
    <s v="Siroin"/>
    <s v="Lelechwet"/>
    <s v="18"/>
    <s v="Denis Kipkirui Tonui"/>
    <s v=""/>
    <s v=""/>
    <s v="Informal Business"/>
    <x v="0"/>
  </r>
  <r>
    <s v="VPA6"/>
    <s v="KE-BOM-2009-26633"/>
    <x v="1"/>
    <s v=""/>
    <s v="15th June,2020"/>
    <d v="2020-06-15T00:00:00"/>
    <s v="19th September,2020"/>
    <d v="2020-09-19T00:00:00"/>
    <s v="Barchok Winny"/>
    <s v="Female"/>
    <s v="28322117"/>
    <s v="254716126819"/>
    <s v="2.55E+11"/>
    <s v=""/>
    <s v=""/>
    <n v="35.251075"/>
    <n v="-0.69548100000000002"/>
    <s v="Bomet"/>
    <s v="Bomet Central"/>
    <s v="Chesoen"/>
    <s v="Kimenderit"/>
    <s v="18"/>
    <s v="Patrick Kipronoh Mutai"/>
    <s v="null"/>
    <s v=""/>
    <s v="Informal Business"/>
    <x v="1"/>
  </r>
  <r>
    <s v="VPA6"/>
    <s v="KE-KWA-2009-29268"/>
    <x v="1"/>
    <s v=""/>
    <s v="2nd July,2020"/>
    <d v="2020-07-02T00:00:00"/>
    <s v="21st September,2020"/>
    <d v="2020-09-21T00:00:00"/>
    <s v="Guni Mbeyu Mtego"/>
    <s v="Female"/>
    <s v="29950687"/>
    <s v="702091215"/>
    <s v="2.55E+11"/>
    <s v=""/>
    <s v=""/>
    <n v="39.222254999999997"/>
    <n v="-4.4951319999999999"/>
    <s v="Kwale"/>
    <s v="Lunga Lunga"/>
    <s v="Dzombo"/>
    <s v="Marenje"/>
    <n v="8"/>
    <s v="Mwayona Ndegwa"/>
    <s v="Mwayaona Ndegwa Ngumbau"/>
    <s v="710588282"/>
    <s v="Informal Business"/>
    <x v="0"/>
  </r>
  <r>
    <s v="VPA6"/>
    <s v="KE-KIL-2009-29269"/>
    <x v="2"/>
    <s v="Institutional Plant"/>
    <s v="5th September,2020"/>
    <d v="2020-09-05T00:00:00"/>
    <s v="22nd September,2020"/>
    <d v="2020-09-22T00:00:00"/>
    <s v="Mombasa Cement"/>
    <s v="Male"/>
    <s v="3123567"/>
    <s v="254718917504"/>
    <s v="2.55E+11"/>
    <s v=""/>
    <s v=""/>
    <n v="39.842610000000001"/>
    <n v="-3.7408269999999999"/>
    <s v="Kilifi"/>
    <s v="Bahari"/>
    <s v="Takaungu"/>
    <s v="Site"/>
    <s v="72"/>
    <s v="Mwayona ndegwa"/>
    <s v="Mwayaona Ndegwa Ngumbau"/>
    <s v="710588282"/>
    <s v="Informal Business"/>
    <x v="0"/>
  </r>
  <r>
    <s v="VPA6"/>
    <s v="KE-BOM-2009-28413"/>
    <x v="1"/>
    <s v=""/>
    <s v="9th August,2020"/>
    <d v="2020-08-09T00:00:00"/>
    <s v="11th September,2020"/>
    <d v="2020-09-11T00:00:00"/>
    <s v="Too Wilson"/>
    <s v="Male"/>
    <s v="2415879"/>
    <s v="254725631856"/>
    <s v="2.55E+11"/>
    <s v=""/>
    <s v="2.55E+11"/>
    <n v="35.376562"/>
    <n v="-0.680002"/>
    <s v="Bomet"/>
    <s v="Konoin"/>
    <s v="Ndaraweta"/>
    <s v="Afya"/>
    <s v="10"/>
    <s v="John Bett"/>
    <s v="John Bett"/>
    <s v="727402779"/>
    <s v="Informal Business"/>
    <x v="1"/>
  </r>
  <r>
    <s v="VPA6"/>
    <s v="KE-NAN-2009-28730"/>
    <x v="1"/>
    <s v=""/>
    <s v="20th July,2020"/>
    <d v="2020-07-20T00:00:00"/>
    <s v="15th September,2020"/>
    <d v="2020-09-15T00:00:00"/>
    <s v="Sang Sally"/>
    <s v="Female"/>
    <s v="25237697"/>
    <s v="254722423889"/>
    <s v="2.55E+11"/>
    <s v=""/>
    <s v="2.55E+11"/>
    <n v="35.177306000000002"/>
    <n v="9.9570000000000006E-2"/>
    <s v="Nandi"/>
    <s v="Nandi Hills"/>
    <s v="Kaplelmet"/>
    <s v="Ketbarak"/>
    <s v="6"/>
    <s v="Kelvin Kimutai"/>
    <s v="Kelvin Kimutai"/>
    <s v="707251266"/>
    <s v="Informal Business"/>
    <x v="1"/>
  </r>
  <r>
    <s v="VPA6"/>
    <s v="KE-KIA-2009-28579"/>
    <x v="0"/>
    <s v="Under Verification"/>
    <s v="26th August,2020"/>
    <d v="2020-08-26T00:00:00"/>
    <s v="12th September,2020"/>
    <d v="2020-09-12T00:00:00"/>
    <s v="Nyambura Esther Kamau"/>
    <s v="Female"/>
    <s v="99999"/>
    <s v="713463011"/>
    <s v="2.55E+11"/>
    <s v=""/>
    <s v="2.55E+11"/>
    <n v="36.766202999999997"/>
    <n v="-1.0684149999999999"/>
    <s v="Kiambu"/>
    <s v="Githunguri"/>
    <s v="Githunguri"/>
    <s v="Thakwa"/>
    <n v="12"/>
    <s v="Fredrick Gatungu Kago"/>
    <s v=""/>
    <s v=""/>
    <s v="Informal Business"/>
    <x v="0"/>
  </r>
  <r>
    <s v="VPA6"/>
    <s v="KE-KIA-2009-28583"/>
    <x v="1"/>
    <s v=""/>
    <s v="4th September,2020"/>
    <d v="2020-09-04T00:00:00"/>
    <s v="15th September,2020"/>
    <d v="2020-09-15T00:00:00"/>
    <s v="Gatundu Mary Njeri"/>
    <s v="Female"/>
    <s v="479676"/>
    <s v="254722856244"/>
    <s v="2.55E+11"/>
    <s v=""/>
    <s v="2.55E+11"/>
    <n v="37.005417000000001"/>
    <n v="-1.1563209999999999"/>
    <s v="Kiambu"/>
    <s v="Ruiru"/>
    <s v="Kimbo"/>
    <s v="Kumura"/>
    <s v="8"/>
    <s v="John Ndua Tatu"/>
    <s v="Peter Munyeki"/>
    <s v="759257207"/>
    <s v="Informal Business"/>
    <x v="1"/>
  </r>
  <r>
    <s v="VPA6"/>
    <s v="KE-KIA-2005-28323"/>
    <x v="0"/>
    <s v="Non Compliant"/>
    <s v="31st March,2020"/>
    <d v="2020-03-31T00:00:00"/>
    <s v="20th May,2020"/>
    <d v="2020-05-20T00:00:00"/>
    <s v="Mungai Patrick Kinyanjui"/>
    <s v="Male"/>
    <s v="99999"/>
    <s v="7225880"/>
    <s v="2.55E+11"/>
    <s v=""/>
    <s v=""/>
    <n v="36.810077999999997"/>
    <n v="-1.1654549999999999"/>
    <s v="Kiambu"/>
    <s v="Kiambu"/>
    <s v="Kiambu"/>
    <s v="Kangoya"/>
    <n v="13"/>
    <s v="Nilelynk Innovators"/>
    <s v="Julius Odhiambo"/>
    <s v="723987066"/>
    <s v="Informal Business"/>
    <x v="1"/>
  </r>
  <r>
    <s v="VPA6"/>
    <s v="KE-KIA-2009-28364"/>
    <x v="1"/>
    <s v=""/>
    <s v="8th September,2020"/>
    <d v="2020-09-08T00:00:00"/>
    <s v="28th September,2020"/>
    <d v="2020-09-28T00:00:00"/>
    <s v="Mugachia Daniel Mbugua"/>
    <s v="Male"/>
    <s v="99999"/>
    <s v="254721664407"/>
    <s v="2.55E+11"/>
    <s v=""/>
    <s v="254721664407"/>
    <n v="36.727837000000001"/>
    <n v="-1.2137119999999999"/>
    <s v="Kiambu"/>
    <s v="Kabete"/>
    <s v="Gathiga"/>
    <s v="Ithanga"/>
    <n v="6"/>
    <s v="Nilelynk Innovators"/>
    <s v="Julius Odhiambo"/>
    <s v="723987066"/>
    <s v="Informal Business"/>
    <x v="1"/>
  </r>
  <r>
    <s v="VPA6"/>
    <s v="KE-KER-2009-26638"/>
    <x v="1"/>
    <s v=""/>
    <s v="24th August,2020"/>
    <d v="2020-08-24T00:00:00"/>
    <s v="26th September,2020"/>
    <d v="2020-09-26T00:00:00"/>
    <s v="Ngeno Daniel Kipkoech"/>
    <s v="Male"/>
    <s v="10991650"/>
    <s v="254720981167"/>
    <s v="2.55E+11"/>
    <s v=""/>
    <s v="2.55E+11"/>
    <n v="35.090797000000002"/>
    <n v="-0.61485999999999996"/>
    <s v="Kericho"/>
    <s v="Bureti"/>
    <s v="Kipwostuyet"/>
    <s v="Kapkoroisi"/>
    <s v="6"/>
    <s v="Philip Kurgat"/>
    <s v="Kurgat"/>
    <s v=""/>
    <s v="Informal Business"/>
    <x v="1"/>
  </r>
  <r>
    <s v="VPA6"/>
    <s v="KE-KER-2004-26640"/>
    <x v="1"/>
    <s v=""/>
    <s v="10th September,2018"/>
    <d v="2018-09-10T00:00:00"/>
    <s v="21st April,2020"/>
    <d v="2020-04-21T00:00:00"/>
    <s v="Muge Edna C"/>
    <s v="Female"/>
    <s v="27659333"/>
    <s v="254719270069"/>
    <s v="2.55E+11"/>
    <s v=""/>
    <s v=""/>
    <n v="35.387431999999997"/>
    <n v="-0.134857"/>
    <s v="Kericho"/>
    <s v="Kipkelion West"/>
    <s v="Kipteris"/>
    <s v="Kabngetuny"/>
    <s v="4"/>
    <s v="Josphat Langat"/>
    <s v="null"/>
    <s v=""/>
    <s v="Informal Business"/>
    <x v="1"/>
  </r>
  <r>
    <s v="VPA6"/>
    <s v="KE-KER-2001-26636"/>
    <x v="1"/>
    <s v=""/>
    <s v="20th September,2018"/>
    <d v="2018-09-20T00:00:00"/>
    <s v="24th January,2020"/>
    <d v="2020-01-24T00:00:00"/>
    <s v="Maritim Grace"/>
    <s v="Female"/>
    <s v="99999"/>
    <s v="254708320237"/>
    <s v="2.55E+11"/>
    <s v=""/>
    <s v=""/>
    <n v="35.393048"/>
    <n v="-0.112412"/>
    <s v="Kericho"/>
    <s v="Kipkelion West"/>
    <s v="Kipteris"/>
    <s v="Cheparus"/>
    <s v="6"/>
    <s v="Wesley Kipyegon"/>
    <s v="null"/>
    <s v=""/>
    <s v="Informal Business"/>
    <x v="1"/>
  </r>
  <r>
    <s v="VPA6"/>
    <s v="KE-KIA-2009-28582"/>
    <x v="1"/>
    <s v=""/>
    <s v="5th September,2020"/>
    <d v="2020-09-05T00:00:00"/>
    <s v="15th September,2020"/>
    <d v="2020-09-15T00:00:00"/>
    <s v="Kago Fredrick Gathuru"/>
    <s v="Male"/>
    <s v="7544766"/>
    <s v="254724969224"/>
    <s v="2.55E+11"/>
    <s v=""/>
    <s v="2.55E+11"/>
    <n v="36.796205"/>
    <n v="-1.0442450000000001"/>
    <s v="Kiambu"/>
    <s v="Githunguri"/>
    <s v="Githunguri"/>
    <s v="Kindiga"/>
    <s v="8"/>
    <s v="Fredrick Gatungu Kago"/>
    <s v="Edwine Joseph Majale Okinda"/>
    <s v="725335114"/>
    <s v="Informal Business"/>
    <x v="1"/>
  </r>
  <r>
    <s v="VPA6"/>
    <s v="KE-KIA-2008-28581"/>
    <x v="1"/>
    <s v=""/>
    <s v="3rd August,2020"/>
    <d v="2020-08-03T00:00:00"/>
    <s v="14th August,2020"/>
    <d v="2020-08-14T00:00:00"/>
    <s v="Thomas Karao Thuku"/>
    <s v="Male"/>
    <s v="99999"/>
    <s v="254722482213"/>
    <s v="2.55E+11"/>
    <s v=""/>
    <s v=""/>
    <n v="36.824720999999997"/>
    <n v="-1.065534"/>
    <s v="Kiambu"/>
    <s v="Githunguri"/>
    <s v="Githunguri"/>
    <s v="Nyakambugi"/>
    <s v="10"/>
    <s v="Fredrick Gatungu Kago"/>
    <s v=""/>
    <s v=""/>
    <s v="Informal Business"/>
    <x v="1"/>
  </r>
  <r>
    <s v="VPA6"/>
    <s v="KE-MAK-2008-28584"/>
    <x v="1"/>
    <s v=""/>
    <s v="14th July,2020"/>
    <d v="2020-07-14T00:00:00"/>
    <s v="5th August,2020"/>
    <d v="2020-08-05T00:00:00"/>
    <s v="Mbela Boniface Mutua"/>
    <s v="Male"/>
    <s v="5634457"/>
    <s v="254714809159"/>
    <s v="2.55E+11"/>
    <s v=""/>
    <s v=""/>
    <n v="37.735472000000001"/>
    <n v="-1.887175"/>
    <s v="Makueni"/>
    <s v="Makueni"/>
    <s v="Kathonzweni"/>
    <s v="Kaiyani"/>
    <s v="12"/>
    <s v="John Chege"/>
    <s v="John Chege"/>
    <s v="723321416"/>
    <s v="Informal Business"/>
    <x v="0"/>
  </r>
  <r>
    <s v="VPA6"/>
    <s v="KE-KER-2008-24943"/>
    <x v="1"/>
    <s v=""/>
    <s v="24th July,2019"/>
    <d v="2019-07-24T00:00:00"/>
    <s v="15th August,2020"/>
    <d v="2020-08-15T00:00:00"/>
    <s v="Sigilai Jane"/>
    <s v="Female"/>
    <s v="7626530"/>
    <s v="254725061008"/>
    <s v="725061008"/>
    <s v=""/>
    <s v=""/>
    <n v="35.404952999999999"/>
    <n v="-0.105253"/>
    <s v="Kericho"/>
    <s v="Kipkelion West"/>
    <s v="Kipteris"/>
    <s v="Ndubusat"/>
    <s v="4"/>
    <s v="Benjamin Cheruiyot"/>
    <s v=""/>
    <s v=""/>
    <s v="Informal Business"/>
    <x v="1"/>
  </r>
  <r>
    <s v="VPA6"/>
    <s v="KE-KER-2009-26637"/>
    <x v="1"/>
    <s v=""/>
    <s v="24th August,2018"/>
    <d v="2018-08-24T00:00:00"/>
    <s v="2nd September,2020"/>
    <d v="2020-09-02T00:00:00"/>
    <s v="Kosgei Rosemary Cherotich"/>
    <s v="Female"/>
    <s v="27995008"/>
    <s v="254727407995"/>
    <s v="727407995"/>
    <s v=""/>
    <s v=""/>
    <n v="35.385948999999997"/>
    <n v="-0.10900899999999999"/>
    <s v="Kericho"/>
    <s v="Kipkelion West"/>
    <s v="Kipteris"/>
    <s v="Korosyot"/>
    <s v="4"/>
    <s v="Benjamin Cheruiyot"/>
    <s v="null"/>
    <s v=""/>
    <s v="Informal Business"/>
    <x v="1"/>
  </r>
  <r>
    <s v="VPA6"/>
    <s v="KE-KER-2009-24945"/>
    <x v="1"/>
    <s v=""/>
    <s v="20th September,2018"/>
    <d v="2018-09-20T00:00:00"/>
    <s v="24th September,2020"/>
    <d v="2020-09-24T00:00:00"/>
    <s v="Mokwa Teresia Morangi"/>
    <s v="Female"/>
    <s v="4273114"/>
    <s v="254714919752"/>
    <s v="714919752"/>
    <s v=""/>
    <s v=""/>
    <n v="35.391399999999997"/>
    <n v="-0.110221"/>
    <s v="Kericho"/>
    <s v="Kipkelion West"/>
    <s v="Kipteris"/>
    <s v="Kaptuiya"/>
    <s v="4"/>
    <s v="Joyce Tonui"/>
    <s v="null"/>
    <s v=""/>
    <s v="Informal Business"/>
    <x v="1"/>
  </r>
  <r>
    <s v="VPA6"/>
    <s v="KE-KER-2009-26641"/>
    <x v="1"/>
    <s v=""/>
    <s v="24th June,2019"/>
    <d v="2019-06-24T00:00:00"/>
    <s v="24th September,2020"/>
    <d v="2020-09-24T00:00:00"/>
    <s v="Koech Irene"/>
    <s v="Female"/>
    <s v="21547307"/>
    <s v="254708319760"/>
    <s v="708319760"/>
    <s v=""/>
    <s v=""/>
    <n v="35.390656"/>
    <n v="-0.11296100000000001"/>
    <s v="Kericho"/>
    <s v="Kipkelion West"/>
    <s v="Kipteris"/>
    <s v="Kaptuiya"/>
    <s v="4"/>
    <s v="Wesley Kipyegon"/>
    <s v=""/>
    <s v=""/>
    <s v="Informal Business"/>
    <x v="1"/>
  </r>
  <r>
    <s v="VPA6"/>
    <s v="KE-KER-2009-26630"/>
    <x v="0"/>
    <s v="Non Compliant"/>
    <s v="5th December,2019"/>
    <d v="2019-12-05T00:00:00"/>
    <s v="5th September,2020"/>
    <d v="2020-09-05T00:00:00"/>
    <s v="Chepkwony John Kipkirui"/>
    <s v="Male"/>
    <s v="8021102"/>
    <s v="254720235351"/>
    <s v="720235351"/>
    <s v=""/>
    <s v="720856046"/>
    <n v="35.181378000000002"/>
    <n v="-0.26616200000000001"/>
    <s v="Kericho"/>
    <s v="Sigowet/Soin"/>
    <s v="Katui"/>
    <s v="Baregeiwet"/>
    <s v="18"/>
    <s v="Philip Kiget"/>
    <s v="Philip Kiget"/>
    <s v="721577518"/>
    <s v="Informal Business"/>
    <x v="1"/>
  </r>
  <r>
    <s v="VPA6"/>
    <s v="KE-UAS-2007-25895"/>
    <x v="1"/>
    <s v=""/>
    <s v="12th June,2020"/>
    <d v="2020-06-12T00:00:00"/>
    <s v="27th July,2020"/>
    <d v="2020-07-27T00:00:00"/>
    <s v="Kimos Paulina"/>
    <s v="Female"/>
    <s v="99999"/>
    <s v="254711167538"/>
    <s v="711167538"/>
    <s v=""/>
    <s v=""/>
    <n v="35.370750000000001"/>
    <n v="0.544628"/>
    <s v="Uasin Gishu"/>
    <s v="Moiben"/>
    <s v="Moiben"/>
    <s v="Kaptuktuk"/>
    <s v="8"/>
    <s v="Daniel Bartilol"/>
    <s v="Daniel Bartilol"/>
    <s v="724427455"/>
    <s v="Informal Business"/>
    <x v="0"/>
  </r>
  <r>
    <s v="VPA6"/>
    <s v="KE-UAS-2006-25193"/>
    <x v="1"/>
    <s v=""/>
    <s v="12th February,2020"/>
    <d v="2020-02-12T00:00:00"/>
    <s v="17th June,2020"/>
    <d v="2020-06-17T00:00:00"/>
    <s v="Keitany Moses"/>
    <s v="Male"/>
    <s v="99999"/>
    <s v="254722943195"/>
    <s v="722943195"/>
    <s v=""/>
    <s v=""/>
    <n v="35.423636999999999"/>
    <n v="0.53962299999999996"/>
    <s v="Uasin Gishu"/>
    <s v="Moiben"/>
    <s v="Moiben"/>
    <s v="Kapsosio"/>
    <s v="12"/>
    <s v="Daniel Bartilol"/>
    <s v="Daniel Bartilol"/>
    <s v="724427455"/>
    <s v="Informal Business"/>
    <x v="0"/>
  </r>
  <r>
    <s v="VPA6"/>
    <s v="KE-UAS-2008-28739"/>
    <x v="1"/>
    <s v=""/>
    <s v="16th June,2020"/>
    <d v="2020-06-16T00:00:00"/>
    <s v="13th August,2020"/>
    <d v="2020-08-13T00:00:00"/>
    <s v="Gladys Mutai"/>
    <s v="Female"/>
    <s v="99999"/>
    <s v="254719231718"/>
    <s v="719231718"/>
    <s v=""/>
    <s v=""/>
    <n v="35.427357000000001"/>
    <n v="0.434473"/>
    <s v="Uasin Gishu"/>
    <s v="Ainabkoi"/>
    <s v="Ainabkoi"/>
    <s v="Kongasis"/>
    <s v="12"/>
    <s v="Daniel Bartilol"/>
    <s v="Daniel Bartilol"/>
    <s v="724427455"/>
    <s v="Informal Business"/>
    <x v="0"/>
  </r>
  <r>
    <s v="VPA6"/>
    <s v="KE-UAS-2009-28727"/>
    <x v="1"/>
    <s v=""/>
    <s v="17th June,2020"/>
    <d v="2020-06-17T00:00:00"/>
    <s v="14th September,2020"/>
    <d v="2020-09-14T00:00:00"/>
    <s v="Monicah Kipsang"/>
    <s v="Female"/>
    <s v="99999"/>
    <s v="254725871515"/>
    <s v="725871515"/>
    <s v=""/>
    <s v=""/>
    <n v="35.427011999999998"/>
    <n v="0.44495499999999999"/>
    <s v="Uasin Gishu"/>
    <s v="Ainabkoi"/>
    <s v="Ainabkoi"/>
    <s v="Strawbag"/>
    <s v="12"/>
    <s v="Daniel Bartilol"/>
    <s v="Daniel Bartilol"/>
    <s v="724427455"/>
    <s v="Informal Business"/>
    <x v="0"/>
  </r>
  <r>
    <s v="VPA6"/>
    <s v="KE-UAS-2010-28738"/>
    <x v="1"/>
    <s v=""/>
    <s v="9th July,2020"/>
    <d v="2020-07-09T00:00:00"/>
    <s v="2nd October,2020"/>
    <d v="2020-10-02T00:00:00"/>
    <s v="Rono Consolata"/>
    <s v="Female"/>
    <s v="99999"/>
    <s v="254721933533"/>
    <s v="721933533"/>
    <s v=""/>
    <s v=""/>
    <n v="35.289107000000001"/>
    <n v="0.47879699999999997"/>
    <s v="Uasin Gishu"/>
    <s v="Kesses"/>
    <s v="Kesses"/>
    <s v="Annex-Blossom"/>
    <s v="12"/>
    <s v="Daniel Bartilol"/>
    <s v="Daniel Bartilol"/>
    <s v="724427455"/>
    <s v="Informal Business"/>
    <x v="0"/>
  </r>
  <r>
    <s v="VPA6"/>
    <s v="KE-UAS-2010-28519"/>
    <x v="1"/>
    <s v=""/>
    <s v="12th July,2020"/>
    <d v="2020-07-12T00:00:00"/>
    <s v="8th October,2020"/>
    <d v="2020-10-08T00:00:00"/>
    <s v="Priscah Mosol"/>
    <s v="Female"/>
    <s v="99999"/>
    <s v="254721558607"/>
    <s v="721558607"/>
    <s v=""/>
    <s v=""/>
    <n v="35.250627999999999"/>
    <n v="0.45921299999999998"/>
    <s v="Uasin Gishu"/>
    <s v="Kapseret"/>
    <s v="Kapseret"/>
    <s v="Judea Gate"/>
    <s v="12"/>
    <s v="Daniel Bartilol"/>
    <s v="Daniel Bartilol"/>
    <s v="724427455"/>
    <s v="Informal Business"/>
    <x v="0"/>
  </r>
  <r>
    <s v="VPA6"/>
    <s v="KE-MAK-2008-29078"/>
    <x v="1"/>
    <s v=""/>
    <s v="18th June,2020"/>
    <d v="2020-06-18T00:00:00"/>
    <s v="18th August,2020"/>
    <d v="2020-08-18T00:00:00"/>
    <s v="Munyoki Jane Ndinda"/>
    <s v="Female"/>
    <s v="3011245"/>
    <s v="254724950410"/>
    <s v="254724950410"/>
    <s v=""/>
    <s v=""/>
    <n v="37.718293000000003"/>
    <n v="-1.9369080000000001"/>
    <s v="Makueni"/>
    <s v="Makueni"/>
    <s v="Kathonzweni"/>
    <s v="Mwisa"/>
    <n v="8"/>
    <s v="John Chege Nyingi"/>
    <s v="null"/>
    <s v=""/>
    <s v="Informal Business"/>
    <x v="0"/>
  </r>
  <r>
    <s v="VPA6"/>
    <s v="KE-TAI-2010-25730"/>
    <x v="0"/>
    <s v="Non Compliant"/>
    <s v="5th October,2020"/>
    <d v="2020-10-05T00:00:00"/>
    <s v="13th October,2020"/>
    <d v="2020-10-13T00:00:00"/>
    <s v="Mghanga Prudence Eghwa"/>
    <s v="Female"/>
    <s v="3467886"/>
    <s v="723507999"/>
    <s v="723507599"/>
    <s v=""/>
    <s v=""/>
    <n v="38.362662"/>
    <n v="-3.420115"/>
    <s v="Taita/Taveta"/>
    <s v="Wundanyi"/>
    <s v="Wundanyi"/>
    <s v="Shate"/>
    <n v="4"/>
    <s v="Silvester M Mwadime"/>
    <s v="null"/>
    <s v=""/>
    <s v="Informal Business"/>
    <x v="0"/>
  </r>
  <r>
    <s v="VPA6"/>
    <s v="KE-KIA-2006-28542"/>
    <x v="1"/>
    <s v=""/>
    <s v="8th May,2020"/>
    <d v="2020-05-08T00:00:00"/>
    <s v="18th June,2020"/>
    <d v="2020-06-18T00:00:00"/>
    <s v="Njuguna Juliah Njeri"/>
    <s v="Female"/>
    <s v="20423300"/>
    <s v="254721321476"/>
    <s v="721321476"/>
    <s v=""/>
    <s v="722123133"/>
    <n v="36.808042"/>
    <n v="-1.011088"/>
    <s v="Kiambu"/>
    <s v="Githunguri"/>
    <s v="Komothai"/>
    <s v="Gathugu"/>
    <s v="12"/>
    <s v="Geoffrey K Gitau"/>
    <s v="Geoffrey Gitau"/>
    <s v="714881763"/>
    <s v="Informal Business"/>
    <x v="0"/>
  </r>
  <r>
    <s v="VPA6"/>
    <s v="KE-NYA-1911-25897"/>
    <x v="1"/>
    <s v=""/>
    <s v="17th February,2019"/>
    <d v="2019-02-17T00:00:00"/>
    <s v="17th November,2019"/>
    <d v="2019-11-17T00:00:00"/>
    <s v="Paul Magdaline Wanjeri"/>
    <s v="Female"/>
    <s v="481072"/>
    <s v="784500415"/>
    <s v="784500415"/>
    <s v=""/>
    <s v="723886609"/>
    <n v="36.526716999999998"/>
    <n v="-0.62933499999999998"/>
    <s v="Nyandarua"/>
    <s v="North Kinangop"/>
    <s v="Kinangop"/>
    <s v="Matundura"/>
    <n v="12"/>
    <s v="James Njoroge Wainaina"/>
    <s v="James Njoroge Wainaina"/>
    <s v="724760944"/>
    <s v="Informal Business"/>
    <x v="0"/>
  </r>
  <r>
    <s v="VPA6"/>
    <s v="KE-NYA-2008-25898"/>
    <x v="0"/>
    <s v="Under Verification"/>
    <s v="10th August,2020"/>
    <d v="2020-08-10T00:00:00"/>
    <s v="30th August,2020"/>
    <d v="2020-08-30T00:00:00"/>
    <s v="Mwangi Haruni Kariuki"/>
    <s v="Male"/>
    <s v="913276"/>
    <s v="254710784746"/>
    <s v="710784746"/>
    <s v=""/>
    <s v=""/>
    <n v="36.613106999999999"/>
    <n v="-0.62901499999999999"/>
    <s v="Nyandarua"/>
    <s v="North Kinangop"/>
    <s v="Kinangop"/>
    <s v="Gathaara"/>
    <s v="10"/>
    <s v="James Nyota"/>
    <s v="James Njoroge Wainaina"/>
    <s v="724760944"/>
    <s v="Informal Business"/>
    <x v="0"/>
  </r>
  <r>
    <s v="VPA6"/>
    <s v="KE-NYA-2007-25900"/>
    <x v="1"/>
    <s v=""/>
    <s v="13th May,2020"/>
    <d v="2020-05-13T00:00:00"/>
    <s v="2nd July,2020"/>
    <d v="2020-07-02T00:00:00"/>
    <s v="Njuguna Priscah Muthoni"/>
    <s v="Female"/>
    <s v="13845637"/>
    <s v="254720488044"/>
    <s v="720488044"/>
    <s v=""/>
    <s v=""/>
    <n v="36.524754999999999"/>
    <n v="-0.63306700000000005"/>
    <s v="Nyandarua"/>
    <s v="North Kinangop"/>
    <s v="Kinangop"/>
    <s v="Matundura"/>
    <s v="8"/>
    <s v="James Nyota"/>
    <s v="James Njoroge Wainaina"/>
    <s v="724760944"/>
    <s v="Informal Business"/>
    <x v="0"/>
  </r>
  <r>
    <s v="VPA6"/>
    <s v="KE-KIA-2008-28543"/>
    <x v="0"/>
    <s v="Non Compliant"/>
    <s v="3rd August,2020"/>
    <d v="2020-08-03T00:00:00"/>
    <s v="14th August,2020"/>
    <d v="2020-08-14T00:00:00"/>
    <s v="Njoroge David Wakagwe"/>
    <s v="Male"/>
    <s v="10087641"/>
    <s v="254721238270"/>
    <s v="721238270"/>
    <s v=""/>
    <s v="721791951"/>
    <n v="36.831837"/>
    <n v="-1.064697"/>
    <s v="Kiambu"/>
    <s v="Githunguri"/>
    <s v="Komothai"/>
    <s v="Kiambururu"/>
    <s v="12"/>
    <s v="Fexmy EcoFuels"/>
    <s v="Githinji"/>
    <s v=""/>
    <s v="Informal Business"/>
    <x v="0"/>
  </r>
  <r>
    <s v="VPA6"/>
    <s v="KE-KAJ-2010-28589"/>
    <x v="1"/>
    <s v=""/>
    <s v="25th September,2020"/>
    <d v="2020-09-25T00:00:00"/>
    <s v="1st October,2020"/>
    <d v="2020-10-01T00:00:00"/>
    <s v="Amuti Catherine"/>
    <s v="Female"/>
    <s v="99999"/>
    <s v="720926238"/>
    <s v="720926238"/>
    <s v=""/>
    <s v="723734611"/>
    <n v="36.763528999999998"/>
    <n v="-1.425241"/>
    <s v="Kajiado"/>
    <s v="Kajiado North"/>
    <s v="Ongata Rongai"/>
    <s v="Metro Rangau"/>
    <n v="8"/>
    <s v="Kensam Constructor"/>
    <s v="null"/>
    <s v=""/>
    <s v="Informal Business"/>
    <x v="1"/>
  </r>
  <r>
    <s v="VPA6"/>
    <s v="KE-KIA-2010-28532"/>
    <x v="1"/>
    <s v=""/>
    <s v="21st October,2020"/>
    <d v="2020-10-21T00:00:00"/>
    <s v="21st October,2020"/>
    <d v="2020-10-21T00:00:00"/>
    <s v="Ndungu John"/>
    <s v="Male"/>
    <s v="3055362"/>
    <s v="254707366892"/>
    <s v="707366892"/>
    <s v=""/>
    <s v=""/>
    <n v="36.918002999999999"/>
    <n v="-0.96231500000000003"/>
    <s v="Kiambu"/>
    <s v="Gatundu North"/>
    <s v="Kiamwangi"/>
    <s v="Nyamathumbi"/>
    <s v="6"/>
    <s v="Nixon Kariuki Gaichuru"/>
    <s v="Nixon Kariuki Gaichuru"/>
    <s v="712255629"/>
    <s v="Informal Business"/>
    <x v="0"/>
  </r>
  <r>
    <s v="VPA6"/>
    <s v="KE-UAS-2010-28521"/>
    <x v="1"/>
    <s v=""/>
    <s v="8th August,2020"/>
    <d v="2020-08-08T00:00:00"/>
    <s v="4th October,2020"/>
    <d v="2020-10-04T00:00:00"/>
    <s v="Dianah Kamar"/>
    <s v="Female"/>
    <s v="99999"/>
    <s v="254718123102"/>
    <s v="718123102"/>
    <s v=""/>
    <s v=""/>
    <n v="35.344921999999997"/>
    <n v="0.52320999999999995"/>
    <s v="Uasin Gishu"/>
    <s v="Ainabkoi"/>
    <s v="Ainabkoi"/>
    <s v="Ilula"/>
    <s v="10"/>
    <s v="Ambrose Koech"/>
    <s v="Ambrose Koech"/>
    <s v="723664529"/>
    <s v="Informal Business"/>
    <x v="0"/>
  </r>
  <r>
    <s v="VPA6"/>
    <s v="KE-KIA-2010-28544"/>
    <x v="0"/>
    <s v="Non Compliant"/>
    <s v="8th October,2020"/>
    <d v="2020-10-08T00:00:00"/>
    <s v="18th October,2020"/>
    <d v="2020-10-18T00:00:00"/>
    <s v="Kinyanjui Lucy"/>
    <s v="Female"/>
    <s v="99999"/>
    <s v="713214730"/>
    <s v="713214730"/>
    <s v=""/>
    <s v="733550462"/>
    <n v="36.812545"/>
    <n v="-1.0537030000000001"/>
    <s v="Kiambu"/>
    <s v="Githunguri"/>
    <s v="Githunguri"/>
    <s v="Riamute"/>
    <n v="10"/>
    <s v="Fredrick Gatungu Kago"/>
    <s v="Okinda"/>
    <s v="723741826"/>
    <s v="Informal Business"/>
    <x v="1"/>
  </r>
  <r>
    <s v="VPA6"/>
    <s v="KE-KIA-2010-28545"/>
    <x v="0"/>
    <s v="Under Verification"/>
    <s v="20th September,2020"/>
    <d v="2020-09-20T00:00:00"/>
    <s v="1st October,2020"/>
    <d v="2020-10-01T00:00:00"/>
    <s v="Waweru Lilian Wanjiru"/>
    <s v="Female"/>
    <s v="99999"/>
    <s v="798477882"/>
    <s v="798477882"/>
    <s v=""/>
    <s v=""/>
    <n v="36.823749999999997"/>
    <n v="-1.0659050000000001"/>
    <s v="Kiambu"/>
    <s v="Githunguri"/>
    <s v="Githunguri"/>
    <s v="Riamute"/>
    <n v="10"/>
    <s v="Fredrick Gatungu Kago"/>
    <s v="Okinda"/>
    <s v="723741826"/>
    <s v="Informal Business"/>
    <x v="1"/>
  </r>
  <r>
    <s v="VPA6"/>
    <s v="KE-KAJ-2010-28590"/>
    <x v="1"/>
    <s v=""/>
    <s v="1st October,2020"/>
    <d v="2020-10-01T00:00:00"/>
    <s v="14th October,2020"/>
    <d v="2020-10-14T00:00:00"/>
    <s v="Atieno Ruth"/>
    <s v="Female"/>
    <s v="99999"/>
    <s v="722746748"/>
    <s v="722746748"/>
    <s v=""/>
    <s v=""/>
    <n v="36.631748000000002"/>
    <n v="-1.343283"/>
    <s v="Kajiado"/>
    <s v="Kajiado North"/>
    <s v="Kibiko"/>
    <s v="Mbuni Close"/>
    <n v="12"/>
    <s v="Kensam Constructor"/>
    <s v=""/>
    <s v=""/>
    <s v="Informal Business"/>
    <x v="0"/>
  </r>
  <r>
    <s v="VPA6"/>
    <s v="KE-MER-2009-28458"/>
    <x v="1"/>
    <s v=""/>
    <s v="26th July,2020"/>
    <d v="2020-07-26T00:00:00"/>
    <s v="15th September,2020"/>
    <d v="2020-09-15T00:00:00"/>
    <s v="Kirimi Thuranira John"/>
    <s v="Male"/>
    <s v="13361309"/>
    <s v="254724529534"/>
    <s v="254724529534"/>
    <s v=""/>
    <s v="254729234730"/>
    <n v="37.580981999999999"/>
    <n v="-7.8683000000000003E-2"/>
    <s v="Meru"/>
    <s v="Imenti South"/>
    <s v="Chure"/>
    <s v="Ndagene"/>
    <n v="10"/>
    <s v="Erick Munene Gitonga"/>
    <s v="Phineas Mawira"/>
    <s v=""/>
    <s v="Informal Business"/>
    <x v="1"/>
  </r>
  <r>
    <s v="VPA6"/>
    <s v="KE-KAJ-2010-28602"/>
    <x v="1"/>
    <s v=""/>
    <s v="20th October,2020"/>
    <d v="2020-10-20T00:00:00"/>
    <s v="23rd October,2020"/>
    <d v="2020-10-23T00:00:00"/>
    <s v="Leperes Catherine"/>
    <s v="Female"/>
    <s v="28670010"/>
    <s v="254721633351"/>
    <s v="254721633351"/>
    <s v=""/>
    <s v="254785415440"/>
    <n v="36.748072999999998"/>
    <n v="-1.5080180000000001"/>
    <s v="Kajiado"/>
    <s v="Kajiado North"/>
    <s v="Isinya"/>
    <s v="Farmers"/>
    <n v="12"/>
    <s v="Joram Gathogo Mutahi"/>
    <s v="null"/>
    <s v=""/>
    <s v="Informal Business"/>
    <x v="0"/>
  </r>
  <r>
    <s v="VPA6"/>
    <s v="KE-MER-2010-28459"/>
    <x v="1"/>
    <s v=""/>
    <s v="20th September,2020"/>
    <d v="2020-09-20T00:00:00"/>
    <s v="14th October,2020"/>
    <d v="2020-10-14T00:00:00"/>
    <s v="Mwebia Nkanata Catherine"/>
    <s v="Female"/>
    <s v="09697620"/>
    <s v="254723146503"/>
    <s v="254723146503"/>
    <s v=""/>
    <s v="254721468187"/>
    <n v="37.597192999999997"/>
    <n v="-8.7726999999999999E-2"/>
    <s v="Meru"/>
    <s v="Imenti South"/>
    <s v="Chure"/>
    <s v="Kimachia"/>
    <n v="8"/>
    <s v="Erick Munene Gitonga"/>
    <s v="Phineas Mawira"/>
    <s v=""/>
    <s v="Informal Business"/>
    <x v="1"/>
  </r>
  <r>
    <s v="VPA6"/>
    <s v="KE-MER-2010-28460"/>
    <x v="0"/>
    <s v="Grievance"/>
    <s v="11th September,2020"/>
    <d v="2020-09-11T00:00:00"/>
    <s v="5th October,2020"/>
    <d v="2020-10-05T00:00:00"/>
    <s v="Mugambi Arimi Patrick"/>
    <s v="Male"/>
    <s v="2526512"/>
    <s v="254726683142"/>
    <s v="254726683142"/>
    <s v=""/>
    <s v="254729524302"/>
    <n v="37.574012000000003"/>
    <n v="-4.6278E-2"/>
    <s v="Meru"/>
    <s v="Imenti South"/>
    <s v="Kathera"/>
    <s v="Kongone"/>
    <n v="8"/>
    <s v="Erick Munene Gitonga"/>
    <s v="Phineas Mawira"/>
    <s v=""/>
    <s v="Informal Business"/>
    <x v="1"/>
  </r>
  <r>
    <s v="VPA6"/>
    <s v="KE-KER-2009-26642"/>
    <x v="1"/>
    <s v=""/>
    <s v="26th July,2020"/>
    <d v="2020-07-26T00:00:00"/>
    <s v="30th September,2020"/>
    <d v="2020-09-30T00:00:00"/>
    <s v="Serem Anthony"/>
    <s v="Male"/>
    <s v="8752590"/>
    <s v="254725230042"/>
    <s v="254725230042"/>
    <s v=""/>
    <s v=""/>
    <n v="35.274481000000002"/>
    <n v="-0.29238900000000001"/>
    <s v="Kericho"/>
    <s v="Ainamoi"/>
    <s v="Ainamoi"/>
    <s v="Ketpyese"/>
    <n v="8"/>
    <s v="Denis Kipkirui Tonui"/>
    <s v="null"/>
    <s v=""/>
    <s v="Informal Business"/>
    <x v="0"/>
  </r>
  <r>
    <s v="VPA6"/>
    <s v="KE-KIA-2004-28535"/>
    <x v="1"/>
    <s v=""/>
    <s v="3rd April,2020"/>
    <d v="2020-04-03T00:00:00"/>
    <s v="15th April,2020"/>
    <d v="2020-04-15T00:00:00"/>
    <s v="Kangethe Ann Wanjiku"/>
    <s v="Female"/>
    <s v="123456"/>
    <s v="254723748911"/>
    <s v="254723748911"/>
    <s v=""/>
    <s v="254715447684"/>
    <n v="36.666252"/>
    <n v="-1.1966600000000001"/>
    <s v="Kiambu"/>
    <s v="Kabete"/>
    <s v="Muguga"/>
    <s v="Gatuanafu"/>
    <n v="8"/>
    <s v="Timothy Kabue"/>
    <s v="Timothy kabue"/>
    <s v=""/>
    <s v="Informal Business"/>
    <x v="1"/>
  </r>
  <r>
    <s v="VPA6"/>
    <s v="KE-KIA-2009-28533"/>
    <x v="0"/>
    <s v="Non Compliant"/>
    <s v="9th September,2020"/>
    <d v="2020-09-09T00:00:00"/>
    <s v="17th September,2020"/>
    <d v="2020-09-17T00:00:00"/>
    <s v="Njuguna Mary Wambui"/>
    <s v="Female"/>
    <s v="2563324"/>
    <s v="254722524286"/>
    <s v="254711163349"/>
    <s v=""/>
    <s v="254722524286"/>
    <n v="36.652272000000004"/>
    <n v="-1.1609430000000001"/>
    <s v="Kiambu"/>
    <s v="Limuru"/>
    <s v="Limuru"/>
    <s v="Gatimu"/>
    <n v="12"/>
    <s v="Timothy Kabue"/>
    <s v="Timothy kabue"/>
    <s v=""/>
    <s v="Informal Business"/>
    <x v="1"/>
  </r>
  <r>
    <s v="VPA6"/>
    <s v="KE-MER-2010-28461"/>
    <x v="0"/>
    <s v="Grievance"/>
    <s v="1st October,2020"/>
    <d v="2020-10-01T00:00:00"/>
    <s v="19th October,2020"/>
    <d v="2020-10-19T00:00:00"/>
    <s v="Kaburu Ikiara Japhet"/>
    <s v="Male"/>
    <s v="7743460"/>
    <s v="254721278045"/>
    <s v="254721278045"/>
    <s v=""/>
    <s v="254728779493"/>
    <n v="37.623956999999997"/>
    <n v="-7.1209999999999996E-2"/>
    <s v="Meru"/>
    <s v="Imenti South"/>
    <s v="Mikumbune"/>
    <s v="Gatiguju"/>
    <n v="8"/>
    <s v="Erick Munene Gitonga"/>
    <s v="Phineas Mawira"/>
    <s v=""/>
    <s v="Informal Business"/>
    <x v="1"/>
  </r>
  <r>
    <s v="VPA6"/>
    <s v="KE-TAI-2010-27006"/>
    <x v="1"/>
    <s v=""/>
    <s v="24th September,2020"/>
    <d v="2020-09-24T00:00:00"/>
    <s v="28th October,2020"/>
    <d v="2020-10-28T00:00:00"/>
    <s v="Tole Vita Fabian"/>
    <s v="Male"/>
    <s v="263445"/>
    <s v="734342921"/>
    <s v="254734342921"/>
    <s v=""/>
    <s v=""/>
    <n v="38.314985"/>
    <n v="-3.3993169999999999"/>
    <s v="Taita/Taveta"/>
    <s v="Wundanyi"/>
    <s v="Mghange"/>
    <s v="Mata"/>
    <n v="8"/>
    <s v="Carly Mwandigha"/>
    <s v="null"/>
    <s v=""/>
    <s v="Informal Business"/>
    <x v="0"/>
  </r>
  <r>
    <s v="VPA6"/>
    <s v="KE-MER-2010-28462"/>
    <x v="1"/>
    <s v=""/>
    <s v="7th October,2020"/>
    <d v="2020-10-07T00:00:00"/>
    <s v="31st October,2020"/>
    <d v="2020-10-31T00:00:00"/>
    <s v="Kariuki Muthamia David"/>
    <s v="Male"/>
    <s v="23463186"/>
    <s v="254727429413"/>
    <s v="254727429413"/>
    <s v=""/>
    <s v="254743363013"/>
    <n v="37.601162000000002"/>
    <n v="-9.6028000000000002E-2"/>
    <s v="Meru"/>
    <s v="Imenti South"/>
    <s v="Chure"/>
    <s v="Memwe"/>
    <n v="8"/>
    <s v="Erick Munene Gitonga"/>
    <s v="Phineas Mawira"/>
    <s v=""/>
    <s v="Informal Business"/>
    <x v="1"/>
  </r>
  <r>
    <s v="VPA6"/>
    <s v="KE-KER-2011-26172"/>
    <x v="0"/>
    <s v="Non Compliant"/>
    <s v="5th October,2020"/>
    <d v="2020-10-05T00:00:00"/>
    <s v="1st November,2020"/>
    <d v="2020-11-01T00:00:00"/>
    <s v="Koech Richard"/>
    <s v="Male"/>
    <s v="13021510"/>
    <s v="254722727874"/>
    <s v="254722727874"/>
    <s v=""/>
    <s v=""/>
    <n v="35.139747999999997"/>
    <n v="-0.63624199999999997"/>
    <s v="Kericho"/>
    <s v="Bureti"/>
    <s v="Cheplanget"/>
    <s v="Cheplanget"/>
    <n v="10"/>
    <s v="Philip Kurgat"/>
    <s v="Philip Kurgat"/>
    <s v=""/>
    <s v="Informal Business"/>
    <x v="1"/>
  </r>
  <r>
    <s v="VPA6"/>
    <s v="KE-BOM-2011-26171"/>
    <x v="1"/>
    <s v=""/>
    <s v="20th September,2020"/>
    <d v="2020-09-20T00:00:00"/>
    <s v="1st November,2020"/>
    <d v="2020-11-01T00:00:00"/>
    <s v="Ngetich Stanley"/>
    <s v="Male"/>
    <s v="21794387"/>
    <s v="254728454074"/>
    <s v="254728454074"/>
    <s v=""/>
    <s v=""/>
    <n v="35.318009000000004"/>
    <n v="-0.78516300000000006"/>
    <s v="Bomet"/>
    <s v="Chepalungu"/>
    <s v="Kabisoge"/>
    <s v="Kapkwen"/>
    <n v="6"/>
    <s v="Philip Kurgat"/>
    <s v="Phillip Kurgat"/>
    <s v=""/>
    <s v="Informal Business"/>
    <x v="1"/>
  </r>
  <r>
    <s v="VPA6"/>
    <s v="KE-TAI-2002-27607"/>
    <x v="0"/>
    <s v="Under Verification"/>
    <s v="1st February,2020"/>
    <d v="2020-02-01T00:00:00"/>
    <s v="17th February,2020"/>
    <d v="2020-02-17T00:00:00"/>
    <s v="Maghanga Maghanga Mwandawiro"/>
    <s v="Male"/>
    <s v="14512513"/>
    <s v="254722973581"/>
    <s v="254722973581"/>
    <s v=""/>
    <s v="254722973581"/>
    <n v="38.365772"/>
    <n v="-3.4133770000000001"/>
    <s v="Taita/Taveta"/>
    <s v="Wundanyi"/>
    <s v="Wundanyi"/>
    <s v="Mlawa"/>
    <n v="10"/>
    <s v="Jotham kaluma"/>
    <s v="Jotham kaluma"/>
    <s v=""/>
    <s v="Informal Business"/>
    <x v="1"/>
  </r>
  <r>
    <s v="VPA6"/>
    <s v="KE-MAK-2011-27008"/>
    <x v="0"/>
    <s v="Under Verification"/>
    <s v="20th June,2020"/>
    <d v="2020-06-20T00:00:00"/>
    <s v="3rd November,2020"/>
    <d v="2020-11-03T00:00:00"/>
    <s v="Salmon Kivuva"/>
    <s v="Male"/>
    <s v="11052768"/>
    <s v="254716216765"/>
    <s v="254716216765"/>
    <s v=""/>
    <s v="254722854483"/>
    <n v="37.514243"/>
    <n v="-1.849918"/>
    <s v="Makueni"/>
    <s v="Makueni"/>
    <s v="Kalamba"/>
    <s v="Kiliani"/>
    <n v="12"/>
    <s v="Jotham kaluma"/>
    <s v="Jotham kaluma"/>
    <s v=""/>
    <s v="Informal Business"/>
    <x v="0"/>
  </r>
  <r>
    <s v="VPA6"/>
    <s v="KE-LAI-2011-27273"/>
    <x v="1"/>
    <s v=""/>
    <s v="3rd November,2020"/>
    <d v="2020-11-03T00:00:00"/>
    <s v="3rd November,2020"/>
    <d v="2020-11-03T00:00:00"/>
    <s v="Njoroge Beauty Wanjiru"/>
    <s v="Female"/>
    <s v="99999"/>
    <s v="254723511598"/>
    <s v="254723511598"/>
    <s v=""/>
    <s v="254729367524"/>
    <n v="36.938363000000003"/>
    <n v="-0.11097700000000001"/>
    <s v="Laikipia"/>
    <s v="Laikipia East"/>
    <s v="Tigithi"/>
    <s v="Male"/>
    <n v="8"/>
    <s v="Wambui Gituku"/>
    <s v="Francis nyaga"/>
    <s v=""/>
    <s v="Informal Business"/>
    <x v="1"/>
  </r>
  <r>
    <s v="VPA6"/>
    <s v="KE-LAI-2011-27262"/>
    <x v="1"/>
    <s v=""/>
    <s v="4th November,2020"/>
    <d v="2020-11-04T00:00:00"/>
    <s v="4th November,2020"/>
    <d v="2020-11-04T00:00:00"/>
    <s v="Ndirangu Charles Gitonga"/>
    <s v="Male"/>
    <s v="99999"/>
    <s v="254721678706"/>
    <s v="254721678706"/>
    <s v=""/>
    <s v="254728369636"/>
    <n v="36.953408000000003"/>
    <n v="-9.9832000000000004E-2"/>
    <s v="Laikipia"/>
    <s v="Laikipia East"/>
    <s v="Tigithi"/>
    <s v="Male"/>
    <n v="8"/>
    <s v="Wambui Gituku"/>
    <s v="Francis nyaga"/>
    <s v=""/>
    <s v="Informal Business"/>
    <x v="1"/>
  </r>
  <r>
    <s v="VPA6"/>
    <s v="KE-LAI-2011-27256"/>
    <x v="1"/>
    <s v=""/>
    <s v="4th November,2020"/>
    <d v="2020-11-04T00:00:00"/>
    <s v="4th November,2020"/>
    <d v="2020-11-04T00:00:00"/>
    <s v="Kamura Peter Kibara"/>
    <s v="Male"/>
    <s v="99999"/>
    <s v="726795797"/>
    <s v="254724163404"/>
    <s v=""/>
    <s v="254757567661"/>
    <n v="36.945197999999998"/>
    <n v="-9.4937999999999995E-2"/>
    <s v="Laikipia"/>
    <s v="Laikipia East"/>
    <s v="Tigithi"/>
    <s v="Male"/>
    <n v="8"/>
    <s v="Wambui Gituku"/>
    <s v="Francis nyaga"/>
    <s v=""/>
    <s v="Informal Business"/>
    <x v="1"/>
  </r>
  <r>
    <s v="VPA6"/>
    <s v="KE-LAI-2011-27263"/>
    <x v="1"/>
    <s v=""/>
    <s v="4th November,2020"/>
    <d v="2020-11-04T00:00:00"/>
    <s v="4th November,2020"/>
    <d v="2020-11-04T00:00:00"/>
    <s v="Minjire Daniel Mwatha"/>
    <s v="Male"/>
    <s v="99999"/>
    <s v="254720045154"/>
    <s v="254720045154"/>
    <s v=""/>
    <s v="254729832214"/>
    <n v="36.939579999999999"/>
    <n v="-5.5226999999999998E-2"/>
    <s v="Laikipia"/>
    <s v="Laikipia East"/>
    <s v="Tugithi"/>
    <s v="Weruini"/>
    <n v="6"/>
    <s v="Wambui Gituku"/>
    <s v="Francis nyaga"/>
    <s v=""/>
    <s v="Informal Business"/>
    <x v="1"/>
  </r>
  <r>
    <s v="VPA6"/>
    <s v="KE-LAI-2011-27264"/>
    <x v="1"/>
    <s v=""/>
    <s v="4th November,2020"/>
    <d v="2020-11-04T00:00:00"/>
    <s v="4th November,2020"/>
    <d v="2020-11-04T00:00:00"/>
    <s v="Waiganjo Ann Nyawira"/>
    <s v="Female"/>
    <s v="99999"/>
    <s v="254727432301"/>
    <s v="254727432301"/>
    <s v=""/>
    <s v=""/>
    <n v="36.944723000000003"/>
    <n v="-6.0420000000000001E-2"/>
    <s v="Laikipia"/>
    <s v="Laikipia East"/>
    <s v="Tigithi"/>
    <s v="Weruini"/>
    <n v="6"/>
    <s v="Wambui Gituku"/>
    <s v="null"/>
    <s v=""/>
    <s v="Informal Business"/>
    <x v="1"/>
  </r>
  <r>
    <s v="VPA6"/>
    <s v="KE-LAI-2011-27265"/>
    <x v="1"/>
    <s v=""/>
    <s v="4th November,2020"/>
    <d v="2020-11-04T00:00:00"/>
    <s v="4th November,2020"/>
    <d v="2020-11-04T00:00:00"/>
    <s v="Njoroge Margaret Wangui"/>
    <s v="Female"/>
    <s v="99999"/>
    <s v="254716883109"/>
    <s v="254716883109"/>
    <s v=""/>
    <s v=""/>
    <n v="36.947831999999998"/>
    <n v="-6.2926999999999997E-2"/>
    <s v="Laikipia"/>
    <s v="Laikipia East"/>
    <s v="Tigithi"/>
    <s v="Tigithi"/>
    <n v="6"/>
    <s v="Wambui Gituku"/>
    <s v="Joseph"/>
    <s v=""/>
    <s v="Informal Business"/>
    <x v="1"/>
  </r>
  <r>
    <s v="VPA6"/>
    <s v="KE-LAI-2011-27266"/>
    <x v="1"/>
    <s v=""/>
    <s v="4th November,2020"/>
    <d v="2020-11-04T00:00:00"/>
    <s v="4th November,2020"/>
    <d v="2020-11-04T00:00:00"/>
    <s v="Ngubia Mary Nyangare"/>
    <s v="Female"/>
    <s v="99999"/>
    <s v="254722684064"/>
    <s v="254722684064"/>
    <s v=""/>
    <s v="254722873136"/>
    <n v="36.952162000000001"/>
    <n v="-6.0796999999999997E-2"/>
    <s v="Laikipia"/>
    <s v="Laikipia East"/>
    <s v="Tigithi"/>
    <s v="Matanya"/>
    <n v="8"/>
    <s v="Wambui Gituku"/>
    <s v="Francis nyaga"/>
    <s v=""/>
    <s v="Informal Business"/>
    <x v="1"/>
  </r>
  <r>
    <s v="VPA6"/>
    <s v="KE-KIA-2010-28564"/>
    <x v="1"/>
    <s v=""/>
    <s v="11th October,2020"/>
    <d v="2020-10-11T00:00:00"/>
    <s v="27th October,2020"/>
    <d v="2020-10-27T00:00:00"/>
    <s v="Njambi John Kago"/>
    <s v="Male"/>
    <s v="99999"/>
    <s v="254726489588"/>
    <s v="254726489588"/>
    <s v=""/>
    <s v="254721518043"/>
    <n v="36.846409999999999"/>
    <n v="-1.0710649999999999"/>
    <s v="Kiambu"/>
    <s v="Githunguri"/>
    <s v="Ngewa"/>
    <s v="Riakahara"/>
    <n v="6"/>
    <s v="Green Action Network Ltd"/>
    <s v="null"/>
    <s v=""/>
    <s v="Informal Business"/>
    <x v="1"/>
  </r>
  <r>
    <s v="VPA6"/>
    <s v="KE-BOM-2009-26259"/>
    <x v="1"/>
    <s v=""/>
    <s v="26th September,2020"/>
    <d v="2020-09-26T00:00:00"/>
    <s v="26th September,2020"/>
    <d v="2020-09-26T00:00:00"/>
    <s v="Kerich Theophilus Kipsang"/>
    <s v="Male"/>
    <s v="23665027"/>
    <s v="720500777"/>
    <s v="254723500777"/>
    <s v=""/>
    <s v="254720828285"/>
    <n v="35.505747"/>
    <n v="-0.79887699999999995"/>
    <s v="Bomet"/>
    <s v="Bomet East"/>
    <s v="Tegat"/>
    <s v="Wasega"/>
    <s v="18"/>
    <s v="Philip kiget"/>
    <s v="Philip kiget"/>
    <s v=""/>
    <s v="Informal Business"/>
    <x v="1"/>
  </r>
  <r>
    <s v="VPA6"/>
    <s v="KE-KIA-2006-28565"/>
    <x v="1"/>
    <s v=""/>
    <s v="2nd June,2020"/>
    <d v="2020-06-02T00:00:00"/>
    <s v="15th June,2020"/>
    <d v="2020-06-15T00:00:00"/>
    <s v="Mwaura Margret Muthoni"/>
    <s v="Male"/>
    <s v="0439208"/>
    <s v="254722932265"/>
    <s v="254722932265"/>
    <s v=""/>
    <s v="254710529771"/>
    <n v="36.808998000000003"/>
    <n v="-0.94837700000000003"/>
    <s v="Kiambu"/>
    <s v="Gatundu South"/>
    <s v="Ndarugu"/>
    <s v="Gitwe"/>
    <n v="12"/>
    <s v="Joseph Muchirira Mugo"/>
    <s v="Joseph Muchirira Mugo"/>
    <s v=""/>
    <s v="Informal Business"/>
    <x v="0"/>
  </r>
  <r>
    <s v="VPA6"/>
    <s v="KE-KIA-2004-28559"/>
    <x v="1"/>
    <s v=""/>
    <s v="20th March,2020"/>
    <d v="2020-03-20T00:00:00"/>
    <s v="4th April,2020"/>
    <d v="2020-04-04T00:00:00"/>
    <s v="Wanjiru Esther"/>
    <s v="Female"/>
    <s v="11337566"/>
    <s v="254704717342"/>
    <s v="254704717342"/>
    <s v=""/>
    <s v="254727948998"/>
    <n v="36.902943"/>
    <n v="-0.97743400000000003"/>
    <s v="Kiambu"/>
    <s v="Gatundu South"/>
    <s v="Uturu"/>
    <s v="Gatei"/>
    <n v="8"/>
    <s v="Joseph Muchirira Mugo"/>
    <s v="null"/>
    <s v=""/>
    <s v="Informal Business"/>
    <x v="0"/>
  </r>
  <r>
    <s v="VPA6"/>
    <s v="KE-KIA-2008-28560"/>
    <x v="1"/>
    <s v=""/>
    <s v="21st July,2020"/>
    <d v="2020-07-21T00:00:00"/>
    <s v="8th August,2020"/>
    <d v="2020-08-08T00:00:00"/>
    <s v="Kihonge Gabriel Kihuria"/>
    <s v="Male"/>
    <s v="11165875"/>
    <s v="254723930146"/>
    <s v="254723930146"/>
    <s v=""/>
    <s v="254726859782"/>
    <n v="36.927129999999998"/>
    <n v="-1.0100210000000001"/>
    <s v="Kiambu"/>
    <s v="Gatundu South"/>
    <s v="Ituru"/>
    <s v="Kafothi"/>
    <n v="8"/>
    <s v="Joseph Muchirira Mugo"/>
    <s v="null"/>
    <s v=""/>
    <s v="Informal Business"/>
    <x v="0"/>
  </r>
  <r>
    <s v="VPA6"/>
    <s v="KE-KIA-2010-28561"/>
    <x v="1"/>
    <s v=""/>
    <s v="2nd October,2020"/>
    <d v="2020-10-02T00:00:00"/>
    <s v="26th October,2020"/>
    <d v="2020-10-26T00:00:00"/>
    <s v="Ndirangu Richard Kiarie"/>
    <s v="Male"/>
    <s v="1880217"/>
    <s v="254721814737"/>
    <s v="254721814737"/>
    <s v=""/>
    <s v="254721328050"/>
    <n v="37.111308999999999"/>
    <n v="-1.1777169999999999"/>
    <s v="Kiambu"/>
    <s v="Juja"/>
    <s v="Juja"/>
    <s v="Juja farm"/>
    <n v="8"/>
    <s v="Joseph Muchirira Mugo"/>
    <s v=""/>
    <s v=""/>
    <s v="Informal Business"/>
    <x v="0"/>
  </r>
  <r>
    <s v="VPA6"/>
    <s v="KE-KIA-2005-28563"/>
    <x v="1"/>
    <s v=""/>
    <s v="1st May,2020"/>
    <d v="2020-05-01T00:00:00"/>
    <s v="16th May,2020"/>
    <d v="2020-05-16T00:00:00"/>
    <s v="Wambui Mary Njeri"/>
    <s v="Female"/>
    <s v="29049524"/>
    <s v="254720081462"/>
    <s v="254720081462"/>
    <s v=""/>
    <s v="254726758688"/>
    <n v="36.813744"/>
    <n v="-1.1088070000000001"/>
    <s v="Kiambu"/>
    <s v="Githunguri"/>
    <s v="Ikinu"/>
    <s v="Thigira"/>
    <n v="12"/>
    <s v="Kensam Constructor"/>
    <s v="Kensam Constructor"/>
    <s v=""/>
    <s v="Informal Business"/>
    <x v="0"/>
  </r>
  <r>
    <s v="VPA6"/>
    <s v="KE-KIA-2010-28366"/>
    <x v="1"/>
    <s v=""/>
    <s v="20th September,2020"/>
    <d v="2020-09-20T00:00:00"/>
    <s v="8th October,2020"/>
    <d v="2020-10-08T00:00:00"/>
    <s v="Ngige Mary Njeri"/>
    <s v="Female"/>
    <s v="99999"/>
    <s v="254728000879"/>
    <s v="254728000879"/>
    <s v=""/>
    <s v="254726824719"/>
    <n v="36.785018000000001"/>
    <n v="-1.087691"/>
    <s v="Kiambu"/>
    <s v="Githunguri"/>
    <s v="Githunguri"/>
    <s v="Gathanje"/>
    <n v="12"/>
    <s v="Kensam Constructor"/>
    <s v="null"/>
    <s v=""/>
    <s v="Informal Business"/>
    <x v="0"/>
  </r>
  <r>
    <s v="VPA6"/>
    <s v="KE-KIA-2010-28549"/>
    <x v="1"/>
    <s v=""/>
    <s v="11th October,2020"/>
    <d v="2020-10-11T00:00:00"/>
    <s v="27th October,2020"/>
    <d v="2020-10-27T00:00:00"/>
    <s v="Muchuka Eunice Njeri"/>
    <s v="Female"/>
    <s v="99999"/>
    <s v="254732060652"/>
    <s v="254732060652"/>
    <s v=""/>
    <s v="254728052219"/>
    <n v="36.789271999999997"/>
    <n v="-1.0395030000000001"/>
    <s v="Kiambu"/>
    <s v="Lari"/>
    <s v="Kagwe"/>
    <s v="Mwenjera"/>
    <n v="12"/>
    <s v="Kensam Constructor"/>
    <s v="Kensam Constructor"/>
    <s v=""/>
    <s v="Informal Business"/>
    <x v="3"/>
  </r>
  <r>
    <s v="VPA6"/>
    <s v="KE-KIA-2004-28550"/>
    <x v="1"/>
    <s v=""/>
    <s v="4th April,2020"/>
    <d v="2020-04-04T00:00:00"/>
    <s v="18th April,2020"/>
    <d v="2020-04-18T00:00:00"/>
    <s v="Mwangi Maria Wanjiru"/>
    <s v="Female"/>
    <s v="23382851"/>
    <s v="254720631064"/>
    <s v="254720631064"/>
    <s v=""/>
    <s v="254725578328"/>
    <n v="36.696046000000003"/>
    <n v="-0.99278500000000003"/>
    <s v="Kiambu"/>
    <s v="Lari"/>
    <s v="Kamahindu"/>
    <s v="Gatamaiyu"/>
    <n v="12"/>
    <s v="Kensam Constructor"/>
    <s v="Kensam Constructor"/>
    <s v=""/>
    <s v="Informal Business"/>
    <x v="3"/>
  </r>
  <r>
    <s v="VPA6"/>
    <s v="KE-KIA-2011-28538"/>
    <x v="1"/>
    <s v=""/>
    <s v="6th November,2020"/>
    <d v="2020-11-06T00:00:00"/>
    <s v="16th November,2020"/>
    <d v="2020-11-16T00:00:00"/>
    <s v="Kahare Irura Dominic"/>
    <s v="Male"/>
    <s v="37338136"/>
    <s v="254725793215"/>
    <s v="254725793215"/>
    <s v=""/>
    <s v="254721287744"/>
    <n v="36.822895000000003"/>
    <n v="-0.90710500000000005"/>
    <s v="Kiambu"/>
    <s v="Gatundu North"/>
    <s v="Ndiko"/>
    <s v="Gatina"/>
    <n v="10"/>
    <s v="Nixon Kariuki Gaichuru"/>
    <s v="Nixon  kariuki"/>
    <s v=""/>
    <s v="Informal Business"/>
    <x v="0"/>
  </r>
  <r>
    <s v="VPA6"/>
    <s v="KE-LAI-2011-27267"/>
    <x v="1"/>
    <s v=""/>
    <s v="16th November,2020"/>
    <d v="2020-11-16T00:00:00"/>
    <s v="16th November,2020"/>
    <d v="2020-11-16T00:00:00"/>
    <s v="Macharia Johnson Maina"/>
    <s v="Male"/>
    <n v="99999"/>
    <s v="254726298586"/>
    <s v="254726298586"/>
    <s v=""/>
    <s v="254727532174"/>
    <n v="36.960881999999998"/>
    <n v="-2.5787999999999998E-2"/>
    <s v="Laikipia"/>
    <s v="Laikipia East"/>
    <s v="Matanya"/>
    <s v="Chuma"/>
    <n v="6"/>
    <s v="Wambui Gituku"/>
    <s v="null"/>
    <s v=""/>
    <s v="Informal Business"/>
    <x v="1"/>
  </r>
  <r>
    <s v="VPA6"/>
    <s v="KE-LAI-2011-27268"/>
    <x v="1"/>
    <s v=""/>
    <s v="16th November,2020"/>
    <d v="2020-11-16T00:00:00"/>
    <s v="16th November,2020"/>
    <d v="2020-11-16T00:00:00"/>
    <s v="Maina George Kimani"/>
    <s v="Male"/>
    <s v="99999"/>
    <s v="254720034543"/>
    <s v="254720034543"/>
    <s v=""/>
    <s v="254716539688"/>
    <n v="36.947992999999997"/>
    <n v="-1.6726999999999999E-2"/>
    <s v="Laikipia"/>
    <s v="Laikipia East"/>
    <s v="Matanya"/>
    <s v="Chuma"/>
    <n v="6"/>
    <s v="Wambui Gituku"/>
    <s v="null"/>
    <s v=""/>
    <s v="Informal Business"/>
    <x v="1"/>
  </r>
  <r>
    <s v="VPA6"/>
    <s v="KE-KER-2010-28414"/>
    <x v="0"/>
    <s v="Non Compliant"/>
    <s v="3rd July,2020"/>
    <d v="2020-07-03T00:00:00"/>
    <s v="14th October,2020"/>
    <d v="2020-10-14T00:00:00"/>
    <s v="Langat Walter"/>
    <s v="Male"/>
    <s v="13021191"/>
    <s v="254721444135"/>
    <s v="254721444135"/>
    <s v=""/>
    <s v="254723907033"/>
    <n v="35.153489999999998"/>
    <n v="-0.49135699999999999"/>
    <s v="Kericho"/>
    <s v="Bureti"/>
    <s v="Kabartekan"/>
    <s v="Chepisarwet"/>
    <n v="10"/>
    <s v="John bett"/>
    <s v="John bett"/>
    <s v=""/>
    <s v="Informal Business"/>
    <x v="1"/>
  </r>
  <r>
    <s v="VPA6"/>
    <s v="KE-KIR-2010-27202"/>
    <x v="1"/>
    <s v=""/>
    <s v="13th September,2020"/>
    <d v="2020-09-13T00:00:00"/>
    <s v="15th October,2020"/>
    <d v="2020-10-15T00:00:00"/>
    <s v="Thagana Alex Mugo"/>
    <s v="Male"/>
    <s v="99999"/>
    <s v="254722456553"/>
    <s v="254722456553"/>
    <s v=""/>
    <s v=""/>
    <n v="37.258358000000001"/>
    <n v="-0.55476300000000001"/>
    <s v="Kirinyaga"/>
    <s v="Kerugoya/Kutus"/>
    <s v="Kanyeki ini"/>
    <s v="Kirimunge"/>
    <n v="8"/>
    <s v="Eric Muthii Mugo"/>
    <s v="null"/>
    <s v=""/>
    <s v="Informal Business"/>
    <x v="0"/>
  </r>
  <r>
    <s v="VPA6"/>
    <s v="KE-TAI-2011-25197"/>
    <x v="1"/>
    <s v=""/>
    <s v="15th October,2020"/>
    <d v="2020-10-15T00:00:00"/>
    <s v="18th November,2020"/>
    <d v="2020-11-18T00:00:00"/>
    <s v="Mwaluma Granton Mombo"/>
    <s v="Male"/>
    <s v="0157200"/>
    <s v="254718512841"/>
    <s v="254718512841"/>
    <s v=""/>
    <s v=""/>
    <n v="38.354256999999997"/>
    <n v="-3.4131420000000001"/>
    <s v="Taita/Taveta"/>
    <s v="Wundanyi"/>
    <s v="Wundanyi"/>
    <s v="Wasinyi"/>
    <n v="8"/>
    <s v="Nicholas Mwaengo"/>
    <s v="null"/>
    <s v=""/>
    <s v="Informal Business"/>
    <x v="0"/>
  </r>
  <r>
    <s v="VPA6"/>
    <s v="KE-TAI-2011-25198"/>
    <x v="1"/>
    <s v=""/>
    <s v="18th October,2020"/>
    <d v="2020-10-18T00:00:00"/>
    <s v="18th November,2020"/>
    <d v="2020-11-18T00:00:00"/>
    <s v="Ndingila Abraham Mwakulomba"/>
    <s v="Male"/>
    <s v="096853"/>
    <s v="254725467785"/>
    <s v="254725467785"/>
    <s v=""/>
    <s v=""/>
    <n v="38.359448"/>
    <n v="-3.4121000000000001"/>
    <s v="Taita/Taveta"/>
    <s v="Wundanyi"/>
    <s v="Wundanyi"/>
    <s v="Talaya"/>
    <n v="8"/>
    <s v="Nicholas Mwaengo"/>
    <s v="null"/>
    <s v=""/>
    <s v="Informal Business"/>
    <x v="0"/>
  </r>
  <r>
    <s v="VPA6"/>
    <s v="KE-TAI-2011-25202"/>
    <x v="1"/>
    <s v=""/>
    <s v="18th October,2020"/>
    <d v="2020-10-18T00:00:00"/>
    <s v="18th November,2020"/>
    <d v="2020-11-18T00:00:00"/>
    <s v="Mwaita Lonice Daftone"/>
    <s v="Female"/>
    <s v="047224"/>
    <s v="254721705068"/>
    <s v="254721705068"/>
    <s v=""/>
    <s v=""/>
    <n v="38.358376999999997"/>
    <n v="-3.4097949999999999"/>
    <s v="Taita/Taveta"/>
    <s v="Wundanyi"/>
    <s v="Wundanyi"/>
    <s v="Talaya"/>
    <n v="8"/>
    <s v="Nicholas Mwaengo"/>
    <s v="null"/>
    <s v=""/>
    <s v="Informal Business"/>
    <x v="0"/>
  </r>
  <r>
    <s v="VPA6"/>
    <s v="KE-NAK-2008-26608"/>
    <x v="1"/>
    <s v=""/>
    <s v="12th July,2020"/>
    <d v="2020-07-12T00:00:00"/>
    <s v="8th August,2020"/>
    <d v="2020-08-08T00:00:00"/>
    <s v="Muthusi Nduku Rita"/>
    <s v="Female"/>
    <s v="99999"/>
    <s v="254711699144"/>
    <s v="254711699144"/>
    <s v=""/>
    <s v="254722323838"/>
    <n v="36.001421999999998"/>
    <n v="-0.63219000000000003"/>
    <s v="Nakuru"/>
    <s v="Njoro"/>
    <s v="Lami"/>
    <s v="Mwisho wa Lami"/>
    <n v="10"/>
    <s v="James Muchira Mwai"/>
    <s v="Paul Mwai"/>
    <s v=""/>
    <s v="Informal Business"/>
    <x v="0"/>
  </r>
  <r>
    <s v="VPA6"/>
    <s v="KE-NAN-2011-28740"/>
    <x v="1"/>
    <s v=""/>
    <s v="17th October,2020"/>
    <d v="2020-10-17T00:00:00"/>
    <s v="7th November,2020"/>
    <d v="2020-11-07T00:00:00"/>
    <s v="Kurgat Rebecca"/>
    <s v="Female"/>
    <s v="10030290"/>
    <s v="254720289391"/>
    <s v="254720289391"/>
    <s v=""/>
    <s v=""/>
    <n v="35.151572999999999"/>
    <n v="0.29217599999999999"/>
    <s v="Nandi"/>
    <s v="Mosop"/>
    <s v="Kosirai"/>
    <s v="Kipsimo"/>
    <n v="8"/>
    <s v="Kelvin Kimutai"/>
    <s v="Isaac sang"/>
    <s v=""/>
    <s v="Informal Business"/>
    <x v="1"/>
  </r>
  <r>
    <s v="VPA6"/>
    <s v="KE-TAI-2011-25200"/>
    <x v="0"/>
    <s v="Non Compliant"/>
    <s v="8th October,2020"/>
    <d v="2020-10-08T00:00:00"/>
    <s v="18th November,2020"/>
    <d v="2020-11-18T00:00:00"/>
    <s v="Mkongo Franklyn Mriwe"/>
    <s v="Male"/>
    <s v="12549370"/>
    <s v="717992678"/>
    <s v="254717992678"/>
    <s v=""/>
    <s v="254752475666"/>
    <n v="38.349662000000002"/>
    <n v="-3.4515069999999999"/>
    <s v="Taita/Taveta"/>
    <s v="Mwatate"/>
    <s v="Chawia"/>
    <s v="Mtango"/>
    <n v="8"/>
    <s v="Nicholas Mwaengo"/>
    <s v=""/>
    <s v=""/>
    <s v="Informal Business"/>
    <x v="0"/>
  </r>
  <r>
    <s v="VPA6"/>
    <s v="KE-TAI-2011-25201"/>
    <x v="1"/>
    <s v=""/>
    <s v="12th September,2020"/>
    <d v="2020-09-12T00:00:00"/>
    <s v="18th November,2020"/>
    <d v="2020-11-18T00:00:00"/>
    <s v="Msema Ephraim Julius"/>
    <s v="Male"/>
    <s v="4654857"/>
    <s v="254724063223"/>
    <s v="254724063223"/>
    <s v=""/>
    <s v=""/>
    <n v="38.406438000000001"/>
    <n v="-3.4712399999999999"/>
    <s v="Taita/Taveta"/>
    <s v="Mwatate"/>
    <s v="Mwatate"/>
    <s v="Msisinenyi"/>
    <n v="8"/>
    <s v="Silvester M Mwadime"/>
    <s v="Silvester M Mwadime"/>
    <s v=""/>
    <s v="Informal Business"/>
    <x v="0"/>
  </r>
  <r>
    <s v="VPA6"/>
    <s v="KE-NAN-2006-28522"/>
    <x v="1"/>
    <s v=""/>
    <s v="10th May,2020"/>
    <d v="2020-05-10T00:00:00"/>
    <s v="8th June,2020"/>
    <d v="2020-06-08T00:00:00"/>
    <s v="Magut Joseph"/>
    <s v="Male"/>
    <s v="5603320"/>
    <s v="728354864"/>
    <s v="254728354864"/>
    <s v=""/>
    <s v=""/>
    <n v="35.232095999999999"/>
    <n v="0.21293300000000001"/>
    <s v="Nandi"/>
    <s v="Nandi Central"/>
    <s v="Kilibwoni"/>
    <s v="Cheplelachbei"/>
    <n v="12"/>
    <s v="Daniel Bartilol"/>
    <s v=""/>
    <s v=""/>
    <s v="Informal Business"/>
    <x v="0"/>
  </r>
  <r>
    <s v="VPA6"/>
    <s v="KE-KER-2005-26646"/>
    <x v="1"/>
    <s v=""/>
    <s v="22nd October,2018"/>
    <d v="2018-10-22T00:00:00"/>
    <s v="30th May,2020"/>
    <d v="2020-05-30T00:00:00"/>
    <s v="Langat Sarah C"/>
    <s v="Female"/>
    <s v="13306058"/>
    <s v="254712269034"/>
    <s v="254712269034"/>
    <s v=""/>
    <s v=""/>
    <n v="35.391075000000001"/>
    <n v="-0.113858"/>
    <s v="Kericho"/>
    <s v="Kipkelion West"/>
    <s v="Kipteris"/>
    <s v="Kaptuiya"/>
    <n v="4"/>
    <s v="Joyce Tonui"/>
    <s v="Joyce"/>
    <s v=""/>
    <s v="Informal Business"/>
    <x v="1"/>
  </r>
  <r>
    <s v="VPA6"/>
    <s v="KE-KIS-2008-25890"/>
    <x v="1"/>
    <s v=""/>
    <s v="1st July,2020"/>
    <d v="2020-07-01T00:00:00"/>
    <s v="1st August,2020"/>
    <d v="2020-08-01T00:00:00"/>
    <s v="Paul Isaboke Momensu"/>
    <s v="Male"/>
    <s v="22233592"/>
    <s v="254723868528"/>
    <s v="254723868528"/>
    <s v=""/>
    <s v="254755550110"/>
    <n v="34.787931999999998"/>
    <n v="-0.66122800000000004"/>
    <s v="Kisii"/>
    <s v="Kisii Central"/>
    <s v="Township"/>
    <s v="Kianyavinge"/>
    <n v="8"/>
    <s v="George Otwori"/>
    <s v="George Otwori"/>
    <s v=""/>
    <s v="Informal Business"/>
    <x v="1"/>
  </r>
  <r>
    <s v="VPA6"/>
    <s v="KE-KER-2011-27961"/>
    <x v="1"/>
    <s v=""/>
    <s v="21st August,2019"/>
    <d v="2019-08-21T00:00:00"/>
    <s v="9th November,2020"/>
    <d v="2020-11-09T00:00:00"/>
    <s v="Soy Sarah"/>
    <s v="Female"/>
    <s v="99999"/>
    <s v="254706808273"/>
    <s v="254706808273"/>
    <s v=""/>
    <s v=""/>
    <n v="35.399054"/>
    <n v="-0.102441"/>
    <s v="Kericho"/>
    <s v="Kipkelion West"/>
    <s v="Kipteris"/>
    <s v="Ndubusat"/>
    <n v="4"/>
    <s v="Benjamin Birgen"/>
    <s v=""/>
    <s v=""/>
    <s v="Informal Business"/>
    <x v="1"/>
  </r>
  <r>
    <s v="VPA6"/>
    <s v="KE-KER-2005-26648"/>
    <x v="1"/>
    <s v=""/>
    <s v="17th July,2019"/>
    <d v="2019-07-17T00:00:00"/>
    <s v="13th May,2020"/>
    <d v="2020-05-13T00:00:00"/>
    <s v="Ruttoh Zeddy"/>
    <s v="Female"/>
    <s v="12750775"/>
    <s v="254729265605"/>
    <s v="254729265605"/>
    <s v=""/>
    <s v=""/>
    <n v="35.398499999999999"/>
    <n v="-0.11046499999999999"/>
    <s v="Kericho"/>
    <s v="Kipkelion West"/>
    <s v="Kipteris"/>
    <s v="Ndubusat"/>
    <n v="4"/>
    <s v="Aron Cheruiyot"/>
    <s v=""/>
    <s v=""/>
    <s v="Informal Business"/>
    <x v="1"/>
  </r>
  <r>
    <s v="VPA6"/>
    <s v="KE-KER-2004-26647"/>
    <x v="1"/>
    <s v=""/>
    <s v="19th August,2019"/>
    <d v="2019-08-19T00:00:00"/>
    <s v="12th April,2020"/>
    <d v="2020-04-12T00:00:00"/>
    <s v="Tonui Christine"/>
    <s v="Female"/>
    <s v="7626477"/>
    <s v="254720000363"/>
    <s v="254720000363"/>
    <s v=""/>
    <s v=""/>
    <n v="35.394514000000001"/>
    <n v="-0.116993"/>
    <s v="Kericho"/>
    <s v="Kipkelion West"/>
    <s v="Kipteris"/>
    <s v="Chebarus"/>
    <n v="4"/>
    <s v="Robert Birgen"/>
    <s v="Robert birgen"/>
    <s v=""/>
    <s v="Informal Business"/>
    <x v="1"/>
  </r>
  <r>
    <s v="VPA6"/>
    <s v="KE-KER-2006-26643"/>
    <x v="1"/>
    <s v=""/>
    <s v="15th February,2019"/>
    <d v="2019-02-15T00:00:00"/>
    <s v="24th June,2020"/>
    <d v="2020-06-24T00:00:00"/>
    <s v="Purity Chebet"/>
    <s v="Female"/>
    <s v="99999"/>
    <s v="254702601697"/>
    <s v="254702601697"/>
    <s v=""/>
    <s v=""/>
    <n v="35.393571000000001"/>
    <n v="-0.11511200000000001"/>
    <s v="Kericho"/>
    <s v="Kipkelion West"/>
    <s v="Kipteris"/>
    <s v="Chebarus"/>
    <n v="4"/>
    <s v="Wesley Kipyegon"/>
    <s v="Wesley Kipyegon"/>
    <s v=""/>
    <s v="Informal Business"/>
    <x v="1"/>
  </r>
  <r>
    <s v="VPA6"/>
    <s v="KE-KER-2009-26645"/>
    <x v="1"/>
    <s v=""/>
    <s v="20th July,2019"/>
    <d v="2019-07-20T00:00:00"/>
    <s v="30th September,2020"/>
    <d v="2020-09-30T00:00:00"/>
    <s v="Chelangat Nancy"/>
    <s v="Female"/>
    <s v="99999"/>
    <s v="254724162020"/>
    <s v="254724162020"/>
    <s v=""/>
    <s v=""/>
    <n v="35.389263"/>
    <n v="-0.112429"/>
    <s v="Kericho"/>
    <s v="Kipkelion West"/>
    <s v="Kipteris"/>
    <s v="Kaptuiya"/>
    <n v="4"/>
    <s v="Benjamin Cheruiyot"/>
    <s v="Benjamin"/>
    <s v=""/>
    <s v="Informal Business"/>
    <x v="1"/>
  </r>
  <r>
    <s v="VPA6"/>
    <s v="KE-KER-2010-26644"/>
    <x v="1"/>
    <s v=""/>
    <s v="21st September,2019"/>
    <d v="2019-09-21T00:00:00"/>
    <s v="10th October,2020"/>
    <d v="2020-10-10T00:00:00"/>
    <s v="Rogony Rusi"/>
    <s v="Female"/>
    <s v="7626393"/>
    <s v="254727452304"/>
    <s v="254727452304"/>
    <s v=""/>
    <s v=""/>
    <n v="35.39443"/>
    <n v="-0.105003"/>
    <s v="Kericho"/>
    <s v="Kipkelion West"/>
    <s v="Kipteris"/>
    <s v="Kaptuiya"/>
    <n v="4"/>
    <s v="Wesley Kipyegon"/>
    <s v="Wesley Kipyegon"/>
    <s v=""/>
    <s v="Informal Business"/>
    <x v="1"/>
  </r>
  <r>
    <s v="VPA6"/>
    <s v="KE-KER-2011-27960"/>
    <x v="1"/>
    <s v=""/>
    <s v="22nd April,2019"/>
    <d v="2019-04-22T00:00:00"/>
    <s v="11th November,2020"/>
    <d v="2020-11-11T00:00:00"/>
    <s v="Tonui Sarah"/>
    <s v="Female"/>
    <s v="12750796"/>
    <s v="707368617"/>
    <s v="254707368617"/>
    <s v=""/>
    <s v=""/>
    <n v="35.399132000000002"/>
    <n v="-0.109386"/>
    <s v="Kericho"/>
    <s v="Kipkelion West"/>
    <s v="Kipteris"/>
    <s v="Ndubusat"/>
    <n v="4"/>
    <s v="Benjamin Cheruiyot"/>
    <s v="null"/>
    <s v=""/>
    <s v="Informal Business"/>
    <x v="1"/>
  </r>
  <r>
    <s v="VPA6"/>
    <s v="KE-KER-2001-27963"/>
    <x v="1"/>
    <s v=""/>
    <s v="23rd November,2018"/>
    <d v="2018-11-23T00:00:00"/>
    <s v="30th January,2020"/>
    <d v="2020-01-30T00:00:00"/>
    <s v="Kormon Esther C"/>
    <s v="Female"/>
    <s v="7627194"/>
    <s v="254720601174"/>
    <s v="254720601174"/>
    <s v=""/>
    <s v=""/>
    <n v="35.389372000000002"/>
    <n v="-0.165913"/>
    <s v="Kericho"/>
    <s v="Kipkelion West"/>
    <s v="Kipteris"/>
    <s v="Chepkitar"/>
    <n v="4"/>
    <s v="Wesley Kipyegon"/>
    <s v="null"/>
    <s v=""/>
    <s v="Informal Business"/>
    <x v="1"/>
  </r>
  <r>
    <s v="VPA6"/>
    <s v="KE-KER-2010-27959"/>
    <x v="1"/>
    <s v=""/>
    <s v="14th October,2019"/>
    <d v="2019-10-14T00:00:00"/>
    <s v="10th October,2020"/>
    <d v="2020-10-10T00:00:00"/>
    <s v="Chesang Naomi"/>
    <s v="Female"/>
    <s v="24662699"/>
    <s v="254706115845"/>
    <s v="254706115845"/>
    <s v=""/>
    <s v=""/>
    <n v="35.387461999999999"/>
    <n v="-0.14254600000000001"/>
    <s v="Kericho"/>
    <s v="Kipkelion West"/>
    <s v="Kipteris"/>
    <s v="Kabngetuny"/>
    <n v="4"/>
    <s v="Benjamin Cheruiyot"/>
    <s v="Benjamin"/>
    <s v=""/>
    <s v="Informal Business"/>
    <x v="1"/>
  </r>
  <r>
    <s v="VPA6"/>
    <s v="KE-KER-2008-27962"/>
    <x v="1"/>
    <s v=""/>
    <s v="23rd May,2019"/>
    <d v="2019-05-23T00:00:00"/>
    <s v="30th August,2020"/>
    <d v="2020-08-30T00:00:00"/>
    <s v="Beatrice Seroney"/>
    <s v="Female"/>
    <s v="25467642"/>
    <s v="254726545302"/>
    <s v="254726545302"/>
    <s v=""/>
    <s v=""/>
    <n v="35.389344999999999"/>
    <n v="-0.16531100000000001"/>
    <s v="Kericho"/>
    <s v="Kipkelion West"/>
    <s v="Kipteris"/>
    <s v="Chepkitar"/>
    <n v="4"/>
    <s v="Wesley Kipyegon"/>
    <s v=""/>
    <s v=""/>
    <s v="Informal Business"/>
    <x v="1"/>
  </r>
  <r>
    <s v="VPA6"/>
    <s v="KE-KER-2003-27958"/>
    <x v="1"/>
    <s v=""/>
    <s v="22nd October,2019"/>
    <d v="2019-10-22T00:00:00"/>
    <s v="6th March,2020"/>
    <d v="2020-03-06T00:00:00"/>
    <s v="Ruttoh Pauline Cherotich"/>
    <s v="Female"/>
    <s v="13011012"/>
    <s v="254724881978"/>
    <s v="254724881978"/>
    <s v=""/>
    <s v="254723354899"/>
    <n v="35.389212999999998"/>
    <n v="-0.17413200000000001"/>
    <s v="Kericho"/>
    <s v="Kipkelion West"/>
    <s v="Kipteris"/>
    <s v="Chepkitar"/>
    <n v="4"/>
    <s v="Geoffrey Ngeno"/>
    <s v=""/>
    <s v=""/>
    <s v="Informal Business"/>
    <x v="1"/>
  </r>
  <r>
    <s v="VPA6"/>
    <s v="KE-KER-2005-27952"/>
    <x v="1"/>
    <s v=""/>
    <s v="24th December,2018"/>
    <d v="2018-12-24T00:00:00"/>
    <s v="8th May,2020"/>
    <d v="2020-05-08T00:00:00"/>
    <s v="Caron Cherotich"/>
    <s v="Female"/>
    <s v="21498675"/>
    <s v="254718831974"/>
    <s v="254718831974"/>
    <s v=""/>
    <s v=""/>
    <n v="35.391781999999999"/>
    <n v="-0.149476"/>
    <s v="Kericho"/>
    <s v="Kipkelion West"/>
    <s v="Kipteris"/>
    <s v="Songonyet"/>
    <n v="4"/>
    <s v="Benjamin Birgen"/>
    <s v=""/>
    <s v=""/>
    <s v="Informal Business"/>
    <x v="1"/>
  </r>
  <r>
    <s v="VPA6"/>
    <s v="KE-KER-2008-27953"/>
    <x v="1"/>
    <s v=""/>
    <s v="22nd September,2019"/>
    <d v="2019-09-22T00:00:00"/>
    <s v="12th August,2020"/>
    <d v="2020-08-12T00:00:00"/>
    <s v="Rutto Cherono"/>
    <s v="Female"/>
    <s v="32927767"/>
    <s v="254715812609"/>
    <s v="254715812609"/>
    <s v=""/>
    <s v=""/>
    <n v="35.374079999999999"/>
    <n v="-0.12882099999999999"/>
    <s v="Kericho"/>
    <s v="Kipkelion West"/>
    <s v="Kipteris"/>
    <s v="Magire"/>
    <n v="4"/>
    <s v="Josphat Langat"/>
    <s v="Josphat Langat"/>
    <s v=""/>
    <s v="Informal Business"/>
    <x v="1"/>
  </r>
  <r>
    <s v="VPA6"/>
    <s v="KE-KER-2006-27954"/>
    <x v="1"/>
    <s v=""/>
    <s v="22nd September,2019"/>
    <d v="2019-09-22T00:00:00"/>
    <s v="3rd June,2020"/>
    <d v="2020-06-03T00:00:00"/>
    <s v="Keter Jackline"/>
    <s v="Female"/>
    <s v="31510193"/>
    <s v="254715213249"/>
    <s v="254715213249"/>
    <s v=""/>
    <s v=""/>
    <n v="35.376944000000002"/>
    <n v="-0.14025499999999999"/>
    <s v="Kericho"/>
    <s v="Kipkelion West"/>
    <s v="Kipteris"/>
    <s v="Magire"/>
    <n v="4"/>
    <s v="Josphat Langat"/>
    <s v=""/>
    <s v=""/>
    <s v="Informal Business"/>
    <x v="1"/>
  </r>
  <r>
    <s v="VPA6"/>
    <s v="KE-KER-2001-27955"/>
    <x v="1"/>
    <s v=""/>
    <s v="23rd April,2019"/>
    <d v="2019-04-23T00:00:00"/>
    <s v="24th January,2020"/>
    <d v="2020-01-24T00:00:00"/>
    <s v="Mibei Stella C"/>
    <s v="Female"/>
    <s v="26855280"/>
    <s v="254713220631"/>
    <s v="254713220631"/>
    <s v=""/>
    <s v=""/>
    <n v="35.381087999999998"/>
    <n v="-0.14371600000000001"/>
    <s v="Kericho"/>
    <s v="Kipkelion West"/>
    <s v="Kipteris"/>
    <s v="Kolonget"/>
    <n v="4"/>
    <s v="Benard Kirui"/>
    <s v="null"/>
    <s v=""/>
    <s v="Informal Business"/>
    <x v="1"/>
  </r>
  <r>
    <s v="VPA6"/>
    <s v="KE-KER-2011-27951"/>
    <x v="1"/>
    <s v=""/>
    <s v="10th February,2019"/>
    <d v="2019-02-10T00:00:00"/>
    <s v="15th November,2020"/>
    <d v="2020-11-15T00:00:00"/>
    <s v="Kurgat Lydia"/>
    <s v="Female"/>
    <s v="30395130"/>
    <s v="254717611152"/>
    <s v="254717611152"/>
    <s v=""/>
    <s v=""/>
    <n v="35.380817"/>
    <n v="-0.14718000000000001"/>
    <s v="Kericho"/>
    <s v="Kipkelion West"/>
    <s v="Kipteris"/>
    <s v="Kolonget"/>
    <n v="4"/>
    <s v="Benard Kirui"/>
    <s v="Benard Kirui"/>
    <s v=""/>
    <s v="Informal Business"/>
    <x v="1"/>
  </r>
  <r>
    <s v="VPA6"/>
    <s v="KE-KER-2001-27957"/>
    <x v="1"/>
    <s v=""/>
    <s v="23rd March,2019"/>
    <d v="2019-03-23T00:00:00"/>
    <s v="3rd January,2020"/>
    <d v="2020-01-03T00:00:00"/>
    <s v="Too Jackline"/>
    <s v="Female"/>
    <s v="28931333"/>
    <s v="254705939516"/>
    <s v="254705939516"/>
    <s v=""/>
    <s v=""/>
    <n v="35.381045"/>
    <n v="-0.146116"/>
    <s v="Kericho"/>
    <s v="Kipkelion West"/>
    <s v="Kipteris"/>
    <s v="Kolonget"/>
    <n v="4"/>
    <s v="Wesley Kipyegon"/>
    <s v="null"/>
    <s v=""/>
    <s v="Informal Business"/>
    <x v="1"/>
  </r>
  <r>
    <s v="VPA6"/>
    <s v="KE-KER-2007-27956"/>
    <x v="0"/>
    <s v="Under Verification"/>
    <s v="23rd August,2019"/>
    <d v="2019-08-23T00:00:00"/>
    <s v="5th July,2020"/>
    <d v="2020-07-05T00:00:00"/>
    <s v="Bett Caroline"/>
    <s v="Female"/>
    <s v="30093857"/>
    <s v="254702545889"/>
    <s v="254702545889"/>
    <s v=""/>
    <s v=""/>
    <n v="35.367130000000003"/>
    <n v="-0.17275299999999999"/>
    <s v="Kericho"/>
    <s v="Kipkelion West"/>
    <s v="Kipteris"/>
    <s v="Koisagat"/>
    <n v="4"/>
    <s v="Benard Kirui"/>
    <s v=""/>
    <s v=""/>
    <s v="Informal Business"/>
    <x v="1"/>
  </r>
  <r>
    <s v="VPA6"/>
    <s v="KE-UAS-2007-26471"/>
    <x v="1"/>
    <s v=""/>
    <s v="23rd June,2020"/>
    <d v="2020-06-23T00:00:00"/>
    <s v="27th July,2020"/>
    <d v="2020-07-27T00:00:00"/>
    <s v="Kimitei Alicent"/>
    <s v="Female"/>
    <s v="99999"/>
    <s v="254723670180"/>
    <s v="254723670180"/>
    <s v=""/>
    <s v="254734670180"/>
    <n v="35.331538000000002"/>
    <n v="0.50160000000000005"/>
    <s v="Uasin Gishu"/>
    <s v="Ainabkoi"/>
    <s v="Ainabkoi"/>
    <s v="Kao la Amani-Concord"/>
    <n v="12"/>
    <s v="Luka Kiprop Maiyo"/>
    <s v="Luka kiprop maiyo"/>
    <s v=""/>
    <s v="Informal Business"/>
    <x v="0"/>
  </r>
  <r>
    <s v="VPA6"/>
    <s v="KE-KIA-2011-28537"/>
    <x v="1"/>
    <s v=""/>
    <s v="8th September,2020"/>
    <d v="2020-09-08T00:00:00"/>
    <s v="25th November,2020"/>
    <d v="2020-11-25T00:00:00"/>
    <s v="Francis Amos Mungai"/>
    <s v="Male"/>
    <s v="9485106"/>
    <s v="254728768766"/>
    <s v="254728768766"/>
    <s v=""/>
    <s v="254724058651"/>
    <n v="36.896112000000002"/>
    <n v="-1.019835"/>
    <s v="Kiambu"/>
    <s v="Gatundu South"/>
    <s v="Gatundu"/>
    <s v="Icaweri"/>
    <n v="12"/>
    <s v="Maurice Kinuthia Wangui"/>
    <s v="Maurice kinuthia"/>
    <s v=""/>
    <s v="Informal Business"/>
    <x v="0"/>
  </r>
  <r>
    <s v="VPA6"/>
    <s v="KE-KIA-2011-26932"/>
    <x v="1"/>
    <s v=""/>
    <s v="23rd August,2020"/>
    <d v="2020-08-23T00:00:00"/>
    <s v="25th November,2020"/>
    <d v="2020-11-25T00:00:00"/>
    <s v="Njeri Kariuki Hannah"/>
    <s v="Female"/>
    <s v="3055748"/>
    <s v="254720093216"/>
    <s v="254720093216"/>
    <s v=""/>
    <s v=""/>
    <n v="36.857233000000001"/>
    <n v="-0.96923000000000004"/>
    <s v="Kiambu"/>
    <s v="Gatundu South"/>
    <s v="Karinga"/>
    <s v="Ritho"/>
    <n v="12"/>
    <s v="Maurice Kinuthia Wangui"/>
    <s v="Maurice kinuthia"/>
    <s v=""/>
    <s v="Informal Business"/>
    <x v="0"/>
  </r>
  <r>
    <s v="VPA6"/>
    <s v="KE-KIA-2011-26933"/>
    <x v="1"/>
    <s v=""/>
    <s v="10th October,2020"/>
    <d v="2020-10-10T00:00:00"/>
    <s v="25th November,2020"/>
    <d v="2020-11-25T00:00:00"/>
    <s v="James Kuhonwo"/>
    <s v="Male"/>
    <s v="13413833"/>
    <s v="254727756528"/>
    <s v="254727756528"/>
    <s v=""/>
    <s v=""/>
    <n v="36.847445"/>
    <n v="-0.96179199999999998"/>
    <s v="Kiambu"/>
    <s v="Gatundu South"/>
    <s v="Karinga"/>
    <s v="Kiongera"/>
    <n v="10"/>
    <s v="Maurice Kinuthia Wangui"/>
    <s v="Maurice kinuthia"/>
    <s v=""/>
    <s v="Informal Business"/>
    <x v="0"/>
  </r>
  <r>
    <s v="VPA6"/>
    <s v="KE-KIA-2011-26934"/>
    <x v="1"/>
    <s v=""/>
    <s v="24th March,2020"/>
    <d v="2020-03-24T00:00:00"/>
    <s v="25th November,2020"/>
    <d v="2020-11-25T00:00:00"/>
    <s v="Waithira Kinyanjui Peris"/>
    <s v="Female"/>
    <s v="27073486"/>
    <s v="254746799495"/>
    <s v="254746799495"/>
    <s v=""/>
    <s v=""/>
    <n v="36.873466999999998"/>
    <n v="-0.96839500000000001"/>
    <s v="Kiambu"/>
    <s v="Gatundu South"/>
    <s v="Ruburi"/>
    <s v="Ruburi"/>
    <n v="12"/>
    <s v="Maurice Kinuthia Wangui"/>
    <s v="Maurice kinuthia"/>
    <s v=""/>
    <s v="Informal Business"/>
    <x v="0"/>
  </r>
  <r>
    <s v="VPA6"/>
    <s v="KE-KIA-2011-26935"/>
    <x v="1"/>
    <s v=""/>
    <s v="23rd August,2020"/>
    <d v="2020-08-23T00:00:00"/>
    <s v="25th November,2020"/>
    <d v="2020-11-25T00:00:00"/>
    <s v="Wainanina Kingera Lawrence"/>
    <s v="Male"/>
    <s v="252407"/>
    <s v="254716805108"/>
    <s v="254716805108"/>
    <s v=""/>
    <s v=""/>
    <n v="36.850394999999999"/>
    <n v="-0.95387200000000005"/>
    <s v="Kiambu"/>
    <s v="Gatundu South"/>
    <s v="Ruburi"/>
    <s v="Mbogoro"/>
    <n v="12"/>
    <s v="Maurice Kinuthia Wangui"/>
    <s v="Maurice kinuthia"/>
    <s v=""/>
    <s v="Informal Business"/>
    <x v="0"/>
  </r>
  <r>
    <s v="VPA6"/>
    <s v="KE-KIA-2011-26931"/>
    <x v="1"/>
    <s v=""/>
    <s v="26th September,2020"/>
    <d v="2020-09-26T00:00:00"/>
    <s v="25th November,2020"/>
    <d v="2020-11-25T00:00:00"/>
    <s v="Rose Njeri"/>
    <s v="Female"/>
    <s v="14712831"/>
    <s v="254712347225"/>
    <s v="254712347225"/>
    <s v=""/>
    <s v=""/>
    <n v="36.930132999999998"/>
    <n v="-1.010605"/>
    <s v="Kiambu"/>
    <s v="Gatundu South"/>
    <s v="Wamwangi"/>
    <s v="Wamwangi"/>
    <n v="12"/>
    <s v="Maurice Kinuthia Wangui"/>
    <s v="Maurice kinuthia"/>
    <s v=""/>
    <s v="Informal Business"/>
    <x v="0"/>
  </r>
  <r>
    <s v="VPA6"/>
    <s v="KE-KIA-2003-28553"/>
    <x v="1"/>
    <s v=""/>
    <s v="25th February,2020"/>
    <d v="2020-02-25T00:00:00"/>
    <s v="23rd March,2020"/>
    <d v="2020-03-23T00:00:00"/>
    <s v="Kabungu Elizabeth Wairimu"/>
    <s v="Female"/>
    <s v="11536651"/>
    <s v="254720223108"/>
    <s v="254720223108"/>
    <s v=""/>
    <s v="254797080906"/>
    <n v="36.692152999999998"/>
    <n v="-1.2037739999999999"/>
    <s v="Kiambu"/>
    <s v="Kikuyu"/>
    <s v="Kabete"/>
    <s v="Ruku"/>
    <n v="8"/>
    <s v="Blue Frame"/>
    <s v="Masinga"/>
    <s v=""/>
    <s v="Informal Business"/>
    <x v="1"/>
  </r>
  <r>
    <s v="VPA6"/>
    <s v="KE-KIA-2005-28557"/>
    <x v="1"/>
    <s v=""/>
    <s v="18th April,2020"/>
    <d v="2020-04-18T00:00:00"/>
    <s v="14th May,2020"/>
    <d v="2020-05-14T00:00:00"/>
    <s v="Githinji Ezabella Wamaitha"/>
    <s v="Female"/>
    <s v="11750849"/>
    <s v="254712199534"/>
    <s v="254712199534"/>
    <s v=""/>
    <s v="254722477779"/>
    <n v="36.679817999999997"/>
    <n v="-1.215319"/>
    <s v="Kiambu"/>
    <s v="Kikuyu"/>
    <s v="Muguga"/>
    <s v="Mukawa"/>
    <n v="10"/>
    <s v="Blue Frame"/>
    <s v="Philip"/>
    <s v=""/>
    <s v="Informal Business"/>
    <x v="1"/>
  </r>
  <r>
    <s v="VPA6"/>
    <s v="KE-KIA-2009-28558"/>
    <x v="1"/>
    <s v=""/>
    <s v="21st August,2020"/>
    <d v="2020-08-21T00:00:00"/>
    <s v="17th September,2020"/>
    <d v="2020-09-17T00:00:00"/>
    <s v="Wanjiku Serah"/>
    <s v="Female"/>
    <s v="2222"/>
    <s v="254714028324"/>
    <s v="254714028324"/>
    <s v=""/>
    <s v="254785984836"/>
    <n v="36.672840000000001"/>
    <n v="-1.2102120000000001"/>
    <s v="Kiambu"/>
    <s v="Kikuyu"/>
    <s v="Kahuho"/>
    <s v="Kahuho"/>
    <n v="8"/>
    <s v="Blue Frame"/>
    <s v="Philip"/>
    <s v=""/>
    <s v="Informal Business"/>
    <x v="1"/>
  </r>
  <r>
    <s v="VPA6"/>
    <s v="KE-KIA-2010-28547"/>
    <x v="1"/>
    <s v=""/>
    <s v="2nd October,2020"/>
    <d v="2020-10-02T00:00:00"/>
    <s v="14th October,2020"/>
    <d v="2020-10-14T00:00:00"/>
    <s v="Waithera Sarah"/>
    <s v="Female"/>
    <s v="99999"/>
    <s v="254712173222"/>
    <s v="254712173222"/>
    <s v=""/>
    <s v="254723207200"/>
    <n v="36.677801000000002"/>
    <n v="-1.187233"/>
    <s v="Kiambu"/>
    <s v="Kikuyu"/>
    <s v="Ruku"/>
    <s v="Kabete gardens"/>
    <n v="10"/>
    <s v="Blue Frame"/>
    <s v="Masinga"/>
    <s v=""/>
    <s v="Informal Business"/>
    <x v="1"/>
  </r>
  <r>
    <s v="VPA6"/>
    <s v="KE-KIA-2003-28562"/>
    <x v="1"/>
    <s v=""/>
    <s v="3rd March,2020"/>
    <d v="2020-03-03T00:00:00"/>
    <s v="23rd March,2020"/>
    <d v="2020-03-23T00:00:00"/>
    <s v="Nyambura Virginia"/>
    <s v="Female"/>
    <s v="354221456"/>
    <s v="254727164574"/>
    <s v="254727164574"/>
    <s v=""/>
    <s v=""/>
    <n v="36.689762999999999"/>
    <n v="-1.2020040000000001"/>
    <s v="Kiambu"/>
    <s v="Kikuyu"/>
    <s v="Kabete"/>
    <s v="Ruku"/>
    <n v="10"/>
    <s v="Blue Frame"/>
    <s v="Masinga"/>
    <s v=""/>
    <s v="Informal Business"/>
    <x v="1"/>
  </r>
  <r>
    <s v="VPA6"/>
    <s v="KE-KAJ-2011-28591"/>
    <x v="1"/>
    <s v=""/>
    <s v="20th October,2020"/>
    <d v="2020-10-20T00:00:00"/>
    <s v="5th November,2020"/>
    <d v="2020-11-05T00:00:00"/>
    <s v="Kioko Josephat"/>
    <s v="Male"/>
    <n v="99999"/>
    <s v="254727555024"/>
    <s v="254727555024"/>
    <s v=""/>
    <s v="254712233450"/>
    <n v="37.437784999999998"/>
    <n v="-2.8880430000000001"/>
    <s v="Kajiado"/>
    <s v="Loitokitok"/>
    <s v="Loitokitok"/>
    <s v="Bondeni"/>
    <n v="10"/>
    <s v="Peter Kiniu"/>
    <s v="Peter Kiniu"/>
    <s v=""/>
    <s v="Informal Business"/>
    <x v="1"/>
  </r>
  <r>
    <s v="VPA6"/>
    <s v="KE-KIA-2011-26946"/>
    <x v="1"/>
    <s v=""/>
    <s v="30th August,2020"/>
    <d v="2020-08-30T00:00:00"/>
    <s v="26th November,2020"/>
    <d v="2020-11-26T00:00:00"/>
    <s v="Ndungu Ibinda Michael"/>
    <s v="Male"/>
    <s v="2301326"/>
    <s v="71396967"/>
    <s v="254713969674"/>
    <s v=""/>
    <s v=""/>
    <n v="36.645403000000002"/>
    <n v="-1.2019029999999999"/>
    <s v="Kiambu"/>
    <s v="Limuru"/>
    <s v="Kikuyu"/>
    <s v="Acre moja"/>
    <n v="10"/>
    <s v="Lucas Mbithi Muia"/>
    <s v=""/>
    <s v=""/>
    <s v="Informal Business"/>
    <x v="0"/>
  </r>
  <r>
    <s v="VPA6"/>
    <s v="KE-KIA-2011-26927"/>
    <x v="1"/>
    <s v=""/>
    <s v="26th August,2020"/>
    <d v="2020-08-26T00:00:00"/>
    <s v="26th November,2020"/>
    <d v="2020-11-26T00:00:00"/>
    <s v="Nyutu Nganga Stephen"/>
    <s v="Female"/>
    <s v="2301771"/>
    <s v="254722594961"/>
    <s v="254722594961"/>
    <s v=""/>
    <s v="254721248679"/>
    <n v="36.643807000000002"/>
    <n v="-1.2035720000000001"/>
    <s v="Kiambu"/>
    <s v="Kikuyu"/>
    <s v="Kikuyu"/>
    <s v="Acre moja"/>
    <s v="16"/>
    <s v="Lucas Mbithi Muia"/>
    <s v="Lucas muia"/>
    <s v=""/>
    <s v="Informal Business"/>
    <x v="3"/>
  </r>
  <r>
    <s v="VPA6"/>
    <s v="KE-KIA-2011-0"/>
    <x v="0"/>
    <s v="Non Compliant"/>
    <s v="26th November,2020"/>
    <d v="2020-11-26T00:00:00"/>
    <s v="26th November,2020"/>
    <d v="2020-11-26T00:00:00"/>
    <s v="Grace Wangeci"/>
    <s v="Female"/>
    <s v="99999"/>
    <s v="254720787727"/>
    <s v="254720787727"/>
    <s v=""/>
    <s v=""/>
    <n v="36.614649999999997"/>
    <n v="-1.228105"/>
    <s v="Kiambu"/>
    <s v="Kiambu"/>
    <s v="Karai"/>
    <s v="Kanyao"/>
    <n v="8"/>
    <s v="Lucas Mbithi Muia"/>
    <s v="Lucas"/>
    <s v=""/>
    <s v="Informal Business"/>
    <x v="0"/>
  </r>
  <r>
    <s v="VPA6"/>
    <s v="KE-NAK-2011-26266"/>
    <x v="0"/>
    <s v="Non Compliant"/>
    <s v="20th September,2020"/>
    <d v="2020-09-20T00:00:00"/>
    <s v="27th November,2020"/>
    <d v="2020-11-27T00:00:00"/>
    <s v="Koskei Richard Kiprotich"/>
    <s v="Male"/>
    <s v="12550219"/>
    <s v="254722248757"/>
    <s v="254722248757"/>
    <s v=""/>
    <s v="254711588034"/>
    <n v="35.708697999999998"/>
    <n v="-0.405333"/>
    <s v="Nakuru"/>
    <s v="Kuresoi"/>
    <s v="Kirenget"/>
    <s v="Bararket"/>
    <n v="12"/>
    <s v="Samwel Teres"/>
    <s v="Samwel Teres"/>
    <s v=""/>
    <s v="Informal Business"/>
    <x v="1"/>
  </r>
  <r>
    <s v="VPA6"/>
    <s v="KE-MUR-2011-28361"/>
    <x v="1"/>
    <s v=""/>
    <s v="2nd October,2020"/>
    <d v="2020-10-02T00:00:00"/>
    <s v="26th November,2020"/>
    <d v="2020-11-26T00:00:00"/>
    <s v="Gitu Mary Nyambura"/>
    <s v="Female"/>
    <s v="99999"/>
    <s v="254728277397"/>
    <s v="254728277397"/>
    <s v=""/>
    <s v="254728015348"/>
    <n v="36.918810000000001"/>
    <n v="-0.843055"/>
    <s v="Murang'a"/>
    <s v="Kandara"/>
    <s v="Kandara"/>
    <s v="Gitare"/>
    <n v="16"/>
    <s v="Washington Mwangi"/>
    <s v="Washington mwangi"/>
    <s v=""/>
    <s v="Informal Business"/>
    <x v="0"/>
  </r>
  <r>
    <s v="VPA6"/>
    <s v="KE-MUR-2011-28362"/>
    <x v="1"/>
    <s v=""/>
    <s v="15th October,2020"/>
    <d v="2020-10-15T00:00:00"/>
    <s v="27th November,2020"/>
    <d v="2020-11-27T00:00:00"/>
    <s v="Kinuthia Mary Ruguru"/>
    <s v="Female"/>
    <s v="99999"/>
    <s v="254715714473"/>
    <s v="254715714473"/>
    <s v=""/>
    <s v="254711479848"/>
    <n v="36.963154000000003"/>
    <n v="-0.86677899999999997"/>
    <s v="Murang'a"/>
    <s v="Kandara"/>
    <s v="Kandara"/>
    <s v="Gitare"/>
    <n v="6"/>
    <s v="Washington Mwangi"/>
    <s v="null"/>
    <s v=""/>
    <s v="Informal Business"/>
    <x v="0"/>
  </r>
  <r>
    <s v="VPA6"/>
    <s v="KE-MUR-2011-28363"/>
    <x v="1"/>
    <s v=""/>
    <s v="5th October,2020"/>
    <d v="2020-10-05T00:00:00"/>
    <s v="27th November,2020"/>
    <d v="2020-11-27T00:00:00"/>
    <s v="Ngige Nancy Wanjiru"/>
    <s v="Female"/>
    <s v="99999"/>
    <s v="710673098"/>
    <s v="254710673098"/>
    <s v=""/>
    <s v="254721153332"/>
    <n v="37.128633000000001"/>
    <n v="-0.96955100000000005"/>
    <s v="Murang'a"/>
    <s v="Makuyu"/>
    <s v="Kabati"/>
    <s v="Mithi"/>
    <n v="6"/>
    <s v="Nixon Kariuki Gaichuru"/>
    <s v="null"/>
    <s v=""/>
    <s v="Informal Business"/>
    <x v="0"/>
  </r>
  <r>
    <s v="VPA6"/>
    <s v="KE-NAK-2011-26610"/>
    <x v="1"/>
    <s v=""/>
    <s v="27th September,2020"/>
    <d v="2020-09-27T00:00:00"/>
    <s v="27th November,2020"/>
    <d v="2020-11-27T00:00:00"/>
    <s v="Langat Geoffrey K"/>
    <s v="Male"/>
    <s v="20766309"/>
    <s v="254722442922"/>
    <s v="254722442922"/>
    <s v=""/>
    <s v=""/>
    <n v="35.655602999999999"/>
    <n v="-0.57731299999999997"/>
    <s v="Nakuru"/>
    <s v="Kuresoi"/>
    <s v="Cheptuech"/>
    <s v="Irongo"/>
    <n v="8"/>
    <s v="Simon Kabucho"/>
    <s v="Simon kabucho"/>
    <s v=""/>
    <s v="Informal Business"/>
    <x v="1"/>
  </r>
  <r>
    <s v="VPA6"/>
    <s v="KE-NAK-2011-26175"/>
    <x v="1"/>
    <s v=""/>
    <s v="6th November,2020"/>
    <d v="2020-11-06T00:00:00"/>
    <s v="30th November,2020"/>
    <d v="2020-11-30T00:00:00"/>
    <s v="Chemusian Magred"/>
    <s v="Female"/>
    <s v="13062671"/>
    <s v="254722492618"/>
    <s v="254722492618"/>
    <s v=""/>
    <s v=""/>
    <n v="35.976379000000001"/>
    <n v="-0.25975300000000001"/>
    <s v="Nakuru"/>
    <s v="Rongai"/>
    <s v="Ngata"/>
    <s v="Chebosebat"/>
    <n v="8"/>
    <s v="Philip Kurgat"/>
    <s v="Philip kurgat"/>
    <s v=""/>
    <s v="Informal Business"/>
    <x v="1"/>
  </r>
  <r>
    <s v="VPA6"/>
    <s v="KE-KIA-2008-28548"/>
    <x v="1"/>
    <s v=""/>
    <s v="30th July,2020"/>
    <d v="2020-07-30T00:00:00"/>
    <s v="20th August,2020"/>
    <d v="2020-08-20T00:00:00"/>
    <s v="Kanyari Michael Wanderi"/>
    <s v="Male"/>
    <s v="20694032"/>
    <s v="254729903549"/>
    <s v="254729903549"/>
    <s v=""/>
    <s v="254700267434"/>
    <n v="36.908313999999997"/>
    <n v="-1.0189900000000001"/>
    <s v="Kiambu"/>
    <s v="Gatundu South"/>
    <s v="Genda"/>
    <s v="Kangenga"/>
    <n v="6"/>
    <s v="Geoffrey K Gitau"/>
    <s v=""/>
    <s v=""/>
    <s v="Informal Business"/>
    <x v="0"/>
  </r>
  <r>
    <s v="VPA6"/>
    <s v="KE-KIA-2007-28546"/>
    <x v="1"/>
    <s v=""/>
    <s v="29th June,2020"/>
    <d v="2020-06-29T00:00:00"/>
    <s v="14th July,2020"/>
    <d v="2020-07-14T00:00:00"/>
    <s v="Kariuki Bernard"/>
    <s v="Male"/>
    <s v="24904039"/>
    <s v="254727264640"/>
    <s v="254727264640"/>
    <s v=""/>
    <s v="254720247347"/>
    <n v="36.902374999999999"/>
    <n v="-0.95136100000000001"/>
    <s v="Kiambu"/>
    <s v="Gatundu North"/>
    <s v="Chania"/>
    <s v="Karafara"/>
    <n v="8"/>
    <s v="Geoffrey K Gitau"/>
    <s v=""/>
    <s v=""/>
    <s v="Informal Business"/>
    <x v="0"/>
  </r>
  <r>
    <s v="VPA6"/>
    <s v="KE-KIA-2010-28554"/>
    <x v="1"/>
    <s v=""/>
    <s v="1st October,2020"/>
    <d v="2020-10-01T00:00:00"/>
    <s v="18th October,2020"/>
    <d v="2020-10-18T00:00:00"/>
    <s v="Karanja Joyce Wanjira"/>
    <s v="Female"/>
    <s v="13471607"/>
    <s v="254721673901"/>
    <s v="254721673901"/>
    <s v=""/>
    <s v="254727131498"/>
    <n v="36.728105999999997"/>
    <n v="-1.2276279999999999"/>
    <s v="Kiambu"/>
    <s v="Kikuyu"/>
    <s v="Kabete"/>
    <s v="Kibichiku"/>
    <n v="10"/>
    <s v="Blue Frame"/>
    <s v=""/>
    <s v=""/>
    <s v="Informal Business"/>
    <x v="1"/>
  </r>
  <r>
    <s v="VPA6"/>
    <s v="KE-NAR-2012-26261"/>
    <x v="1"/>
    <s v=""/>
    <s v="3rd October,2020"/>
    <d v="2020-10-03T00:00:00"/>
    <s v="3rd December,2020"/>
    <d v="2020-12-03T00:00:00"/>
    <s v="KORIR PAUL"/>
    <s v="Male"/>
    <s v="23880057"/>
    <s v="254725214191"/>
    <s v="254725214191"/>
    <s v=""/>
    <s v="254726020489"/>
    <n v="35.504576999999998"/>
    <n v="-0.87060999999999999"/>
    <s v="Narok"/>
    <s v="Narok South"/>
    <s v="Hilmotyok"/>
    <s v="Chekwendo"/>
    <n v="12"/>
    <s v="Samwel Teres"/>
    <s v="Samwel Teres"/>
    <s v=""/>
    <s v="Informal Business"/>
    <x v="1"/>
  </r>
  <r>
    <s v="VPA6"/>
    <s v="KE-KAJ-2010-28592"/>
    <x v="1"/>
    <s v=""/>
    <s v="1st October,2020"/>
    <d v="2020-10-01T00:00:00"/>
    <s v="25th October,2020"/>
    <d v="2020-10-25T00:00:00"/>
    <s v="Muiruri Peter"/>
    <s v="Male"/>
    <s v="21921943"/>
    <s v="254722658451"/>
    <s v="254722658451"/>
    <s v=""/>
    <s v=""/>
    <n v="36.690337999999997"/>
    <n v="-1.4197820000000001"/>
    <s v="Kajiado"/>
    <s v="Kajiado North"/>
    <s v="Kiserian"/>
    <s v="Kiserian secondary"/>
    <n v="8"/>
    <s v="Kensam Constructor"/>
    <s v="null"/>
    <s v=""/>
    <s v="Informal Business"/>
    <x v="0"/>
  </r>
  <r>
    <s v="VPA6"/>
    <s v="KE-KER-2011-26173"/>
    <x v="1"/>
    <s v=""/>
    <s v="1st October,2020"/>
    <d v="2020-10-01T00:00:00"/>
    <s v="27th November,2020"/>
    <d v="2020-11-27T00:00:00"/>
    <s v="Geoffrey Chepkwony"/>
    <s v="Male"/>
    <s v="99999"/>
    <s v="254721714051"/>
    <s v="254721714051"/>
    <s v=""/>
    <s v=""/>
    <n v="35.258507000000002"/>
    <n v="-0.36364099999999999"/>
    <s v="Kericho"/>
    <s v="Ainamoi"/>
    <s v="Chepkolon"/>
    <s v="Kapketyenya"/>
    <s v="15"/>
    <s v="Philip Kurgat"/>
    <s v=""/>
    <s v=""/>
    <s v="Informal Business"/>
    <x v="1"/>
  </r>
  <r>
    <s v="VPA6"/>
    <s v="KE-KER-2010-26174"/>
    <x v="1"/>
    <s v=""/>
    <s v="27th August,2020"/>
    <d v="2020-08-27T00:00:00"/>
    <s v="29th October,2020"/>
    <d v="2020-10-29T00:00:00"/>
    <s v="Paul Cheruiyot"/>
    <s v="Male"/>
    <s v="99999"/>
    <s v="254722472253"/>
    <s v="254722472253"/>
    <s v=""/>
    <s v="254712737096"/>
    <n v="35.509404000000004"/>
    <n v="-0.122698"/>
    <s v="Kericho"/>
    <s v="Kipkelion East"/>
    <s v="Kalyet"/>
    <s v="Kalyet"/>
    <n v="10"/>
    <s v="Philip Kurgat"/>
    <s v=""/>
    <s v=""/>
    <s v="Informal Business"/>
    <x v="1"/>
  </r>
  <r>
    <s v="VPA6"/>
    <s v="KE-KER-2010-26639"/>
    <x v="1"/>
    <s v=""/>
    <s v="1st August,2020"/>
    <d v="2020-08-01T00:00:00"/>
    <s v="30th October,2020"/>
    <d v="2020-10-30T00:00:00"/>
    <s v="William Tole Kipyegon"/>
    <s v="Male"/>
    <s v="23189903"/>
    <s v="254721275052"/>
    <s v="254721275052"/>
    <s v=""/>
    <s v=""/>
    <n v="35.267215999999998"/>
    <n v="-0.29783799999999999"/>
    <s v="Kericho"/>
    <s v="Ainamoi"/>
    <s v="Ainamoi"/>
    <s v="Chemorir"/>
    <n v="8"/>
    <s v="Denis Kipkirui Tonui"/>
    <s v="Tonui"/>
    <s v=""/>
    <s v="Informal Business"/>
    <x v="1"/>
  </r>
  <r>
    <s v="VPA6"/>
    <s v="KE-KAJ-2006-28588"/>
    <x v="1"/>
    <s v=""/>
    <s v="5th June,2020"/>
    <d v="2020-06-05T00:00:00"/>
    <s v="28th June,2020"/>
    <d v="2020-06-28T00:00:00"/>
    <s v="Waweru David"/>
    <s v="Male"/>
    <s v="99999"/>
    <s v="254743815807"/>
    <s v="254743815807"/>
    <s v=""/>
    <s v=""/>
    <n v="36.679206999999998"/>
    <n v="-1.4434070000000001"/>
    <s v="Kajiado"/>
    <s v="Kajiado North"/>
    <s v="Kiserian"/>
    <s v="Olepotholos"/>
    <n v="12"/>
    <s v="Kensam Constructor"/>
    <s v="null"/>
    <s v=""/>
    <s v="Informal Business"/>
    <x v="3"/>
  </r>
  <r>
    <s v="VPA6"/>
    <s v="KE-MUR-2001-26780"/>
    <x v="1"/>
    <s v=""/>
    <s v="2nd December,2019"/>
    <d v="2019-12-02T00:00:00"/>
    <s v="20th January,2020"/>
    <d v="2020-01-20T00:00:00"/>
    <s v="Macharia Phylis Wanjiku"/>
    <s v="Female"/>
    <s v="1990112"/>
    <s v="254727928173"/>
    <s v="254727928173"/>
    <s v=""/>
    <s v="254724668574"/>
    <n v="36.987718999999998"/>
    <n v="-0.78082600000000002"/>
    <s v="Murang'a"/>
    <s v="Kigumo"/>
    <s v="Kingumo"/>
    <s v="Kelela"/>
    <n v="8"/>
    <s v="Francis Kamande"/>
    <s v=""/>
    <s v=""/>
    <s v="Informal Business"/>
    <x v="0"/>
  </r>
  <r>
    <s v="VPA6"/>
    <s v="KE-TAI-2012-27007"/>
    <x v="2"/>
    <s v="Institutional Plant"/>
    <s v="8th March,2020"/>
    <d v="2020-03-08T00:00:00"/>
    <s v="8th December,2020"/>
    <d v="2020-12-08T00:00:00"/>
    <s v="Church Mrughuwa Catholic"/>
    <s v="Male"/>
    <s v="29501988"/>
    <s v="254743873827"/>
    <s v="254743873827"/>
    <s v=""/>
    <s v=""/>
    <n v="38.299452000000002"/>
    <n v="-3.4341979999999999"/>
    <s v="Taita/Taveta"/>
    <s v="Mwatate"/>
    <s v="Mwatate"/>
    <s v="Mrughuwa"/>
    <n v="8"/>
    <s v="Patrick Zinghani"/>
    <s v="Patrick zighani"/>
    <s v=""/>
    <s v="Informal Business"/>
    <x v="0"/>
  </r>
  <r>
    <s v="VPA6"/>
    <s v="KE-BOM-2008-26263"/>
    <x v="1"/>
    <s v=""/>
    <s v="15th December,2017"/>
    <d v="2017-12-15T00:00:00"/>
    <s v="8th August,2020"/>
    <d v="2020-08-08T00:00:00"/>
    <s v="Korir Julius Kipronoh"/>
    <s v="Male"/>
    <s v="20630652"/>
    <s v="723013817"/>
    <s v="254723013817"/>
    <s v=""/>
    <s v=""/>
    <n v="35.449387000000002"/>
    <n v="-0.79191500000000004"/>
    <s v="Bomet"/>
    <s v="Bomet East"/>
    <s v="Teget"/>
    <s v="Choronok"/>
    <s v="24"/>
    <s v="Samwel Teres"/>
    <s v="Samwel Teres"/>
    <s v=""/>
    <s v="Informal Business"/>
    <x v="1"/>
  </r>
  <r>
    <s v="VPA6"/>
    <s v="KE-KER-2002-27967"/>
    <x v="0"/>
    <s v="Non Compliant"/>
    <s v="6th November,2018"/>
    <d v="2018-11-06T00:00:00"/>
    <s v="28th February,2020"/>
    <d v="2020-02-28T00:00:00"/>
    <s v="Recho Chepkwony Chelangat"/>
    <s v="Female"/>
    <s v="30823417"/>
    <s v="254726882223"/>
    <s v="254726882223"/>
    <s v=""/>
    <s v=""/>
    <n v="35.403247999999998"/>
    <n v="-0.10596999999999999"/>
    <s v="Kericho"/>
    <s v="Kipkelion West"/>
    <s v="Kipteris"/>
    <s v="Ndubusat"/>
    <n v="4"/>
    <s v="Robert Birgen"/>
    <s v="null"/>
    <s v=""/>
    <s v="Informal Business"/>
    <x v="1"/>
  </r>
  <r>
    <s v="VPA6"/>
    <s v="KE-KER-2003-27966"/>
    <x v="1"/>
    <s v=""/>
    <s v="7th June,2019"/>
    <d v="2019-06-07T00:00:00"/>
    <s v="25th March,2020"/>
    <d v="2020-03-25T00:00:00"/>
    <s v="Ruth Koskei Chepngetich"/>
    <s v="Female"/>
    <s v="3867335"/>
    <s v="254718843716"/>
    <s v="254718843716"/>
    <s v=""/>
    <s v=""/>
    <n v="35.404902"/>
    <n v="-0.104032"/>
    <s v="Kericho"/>
    <s v="Kipkelion West"/>
    <s v="Kipteris"/>
    <s v="Ndubusat"/>
    <n v="4"/>
    <s v="Geoffrey  Chumba"/>
    <s v="null"/>
    <s v=""/>
    <s v="Informal Business"/>
    <x v="1"/>
  </r>
  <r>
    <s v="VPA6"/>
    <s v="KE-NAN-2010-28520"/>
    <x v="1"/>
    <s v=""/>
    <s v="22nd September,2020"/>
    <d v="2020-09-22T00:00:00"/>
    <s v="15th October,2020"/>
    <d v="2020-10-15T00:00:00"/>
    <s v="Yator Janeth"/>
    <s v="Female"/>
    <s v="1367054"/>
    <s v="254713704241"/>
    <s v="254713704241"/>
    <s v=""/>
    <s v=""/>
    <n v="35.179783"/>
    <n v="0.31050499999999998"/>
    <s v="Nandi"/>
    <s v="Mosop"/>
    <s v="Mutwot"/>
    <s v="Kambi fire"/>
    <n v="6"/>
    <s v="Kelvin Kimutai"/>
    <s v="Isaac sang"/>
    <s v=""/>
    <s v="Informal Business"/>
    <x v="1"/>
  </r>
  <r>
    <s v="VPA6"/>
    <s v="KE-KAK-2012-25891"/>
    <x v="1"/>
    <s v=""/>
    <s v="25th October,2020"/>
    <d v="2020-10-25T00:00:00"/>
    <s v="9th December,2020"/>
    <d v="2020-12-09T00:00:00"/>
    <s v="Aggrey Luther Opele"/>
    <s v="Male"/>
    <s v="14552177"/>
    <s v="254721799287"/>
    <s v="254721799287"/>
    <s v=""/>
    <s v="254723707243"/>
    <n v="34.887650000000001"/>
    <n v="0.412657"/>
    <s v="Kakamega"/>
    <s v="Kakamega North"/>
    <s v="Lwanda"/>
    <s v="Nguvuli"/>
    <n v="8"/>
    <s v="Gillet Lihanda"/>
    <s v="Gillet Lihanda"/>
    <s v=""/>
    <s v="Informal Business"/>
    <x v="1"/>
  </r>
  <r>
    <s v="VPA6"/>
    <s v="KE-KER-2012-27975"/>
    <x v="1"/>
    <s v=""/>
    <s v="12th July,2019"/>
    <d v="2019-07-12T00:00:00"/>
    <s v="5th December,2020"/>
    <d v="2020-12-05T00:00:00"/>
    <s v="Rotich Nancy Chelangat"/>
    <s v="Female"/>
    <s v="15103374"/>
    <s v="254706289068"/>
    <s v="254706289068"/>
    <s v=""/>
    <s v=""/>
    <n v="35.389699"/>
    <n v="-0.11649"/>
    <s v="Kericho"/>
    <s v="Kipkelion West"/>
    <s v="Kipteris"/>
    <s v="Kaptuiya"/>
    <n v="4"/>
    <s v="Geoffrey  Chumba"/>
    <s v="Chumba"/>
    <s v=""/>
    <s v="Informal Business"/>
    <x v="1"/>
  </r>
  <r>
    <s v="VPA6"/>
    <s v="KE-KER-2012-27974"/>
    <x v="1"/>
    <s v=""/>
    <s v="7th January,2019"/>
    <d v="2019-01-07T00:00:00"/>
    <s v="5th December,2020"/>
    <d v="2020-12-05T00:00:00"/>
    <s v="Mutai Jane Chepkemoi"/>
    <s v="Female"/>
    <s v="6013855"/>
    <s v="254710197643"/>
    <s v="254710197643"/>
    <s v=""/>
    <s v=""/>
    <n v="35.402940000000001"/>
    <n v="-0.103112"/>
    <s v="Kericho"/>
    <s v="Kipkelion West"/>
    <s v="Kipteris"/>
    <s v="Ndubusat"/>
    <n v="4"/>
    <s v="Benjamin Cheruiyot"/>
    <s v=""/>
    <s v=""/>
    <s v="Informal Business"/>
    <x v="1"/>
  </r>
  <r>
    <s v="VPA6"/>
    <s v="KE-KER-2012-26264"/>
    <x v="0"/>
    <s v="Non Compliant"/>
    <s v="4th November,2020"/>
    <d v="2020-11-04T00:00:00"/>
    <s v="11th December,2020"/>
    <d v="2020-12-11T00:00:00"/>
    <s v="Koech Benard Kipngeno"/>
    <s v="Male"/>
    <s v="22573828"/>
    <s v="254720936085"/>
    <s v="254720936085"/>
    <s v=""/>
    <s v="254729259194"/>
    <n v="35.262340000000002"/>
    <n v="-0.36363000000000001"/>
    <s v="Kericho"/>
    <s v="Ainamoi"/>
    <s v="Kipchebon"/>
    <s v="Motobo"/>
    <n v="12"/>
    <s v="Philip Kiget"/>
    <s v="Philip kiget"/>
    <s v=""/>
    <s v="Informal Business"/>
    <x v="0"/>
  </r>
  <r>
    <s v="VPA6"/>
    <s v="KE-NAK-2011-26609"/>
    <x v="1"/>
    <s v=""/>
    <s v="1st October,2020"/>
    <d v="2020-10-01T00:00:00"/>
    <s v="10th November,2020"/>
    <d v="2020-11-10T00:00:00"/>
    <s v="Kotut Magdaleine"/>
    <s v="Female"/>
    <s v="20247855"/>
    <s v="254721336399"/>
    <s v="254721336399"/>
    <s v=""/>
    <s v="254799015311"/>
    <n v="35.918326999999998"/>
    <n v="-9.5570000000000002E-2"/>
    <s v="Nakuru"/>
    <s v="Rongai"/>
    <s v="Kampi ya Moto"/>
    <s v="Mahinga"/>
    <n v="10"/>
    <s v="Simon Kabucho"/>
    <s v="Simon Kabucho"/>
    <s v=""/>
    <s v="Informal Business"/>
    <x v="1"/>
  </r>
  <r>
    <s v="VPA6"/>
    <s v="KE-KIA-2012-26550"/>
    <x v="0"/>
    <s v="Grievance"/>
    <s v="18th November,2020"/>
    <d v="2020-11-18T00:00:00"/>
    <s v="3rd December,2020"/>
    <d v="2020-12-03T00:00:00"/>
    <s v="Kigera Michael"/>
    <s v="Male"/>
    <s v="4928245"/>
    <s v="254720824825"/>
    <s v="254720824825"/>
    <s v=""/>
    <s v="254717419563"/>
    <n v="36.701009999999997"/>
    <n v="-1.0767720000000001"/>
    <s v="Kiambu"/>
    <s v="Kiambaa"/>
    <s v="Githiga"/>
    <s v="Gitiha"/>
    <n v="10"/>
    <s v="Fredrick Gatungu Kago"/>
    <s v=""/>
    <s v=""/>
    <s v="Informal Business"/>
    <x v="1"/>
  </r>
  <r>
    <s v="VPA6"/>
    <s v="KE-KAJ-2005-28585"/>
    <x v="2"/>
    <s v="Institutional Plant"/>
    <s v="25th April,2020"/>
    <d v="2020-04-25T00:00:00"/>
    <s v="26th May,2020"/>
    <d v="2020-05-26T00:00:00"/>
    <s v="Yarumal Missionaries"/>
    <s v="Male"/>
    <s v="99999"/>
    <s v="254752624592"/>
    <s v="2547059033391"/>
    <s v=""/>
    <s v="254752624592"/>
    <n v="36.720264999999998"/>
    <n v="-1.426812"/>
    <s v="Kajiado"/>
    <s v="Kajiado North"/>
    <s v="Rimpa"/>
    <s v="Rimpa"/>
    <n v="12"/>
    <s v="Kensam Constructor"/>
    <s v=""/>
    <s v=""/>
    <s v="Informal Business"/>
    <x v="3"/>
  </r>
  <r>
    <s v="VPA6"/>
    <s v="KE-KAJ-2008-28586"/>
    <x v="1"/>
    <s v=""/>
    <s v="1st August,2020"/>
    <d v="2020-08-01T00:00:00"/>
    <s v="26th August,2020"/>
    <d v="2020-08-26T00:00:00"/>
    <s v="Mathenge Eunice"/>
    <s v="Female"/>
    <s v="99999"/>
    <s v="254721989700"/>
    <s v="254721989700"/>
    <s v=""/>
    <s v=""/>
    <n v="36.678012000000003"/>
    <n v="-1.429187"/>
    <s v="Kajiado"/>
    <s v="Kajiado North"/>
    <s v="Kiserian"/>
    <s v="Kiserian"/>
    <n v="12"/>
    <s v="Kensam Constructor"/>
    <s v="null"/>
    <s v=""/>
    <s v="Informal Business"/>
    <x v="0"/>
  </r>
  <r>
    <s v="VPA6"/>
    <s v="KE-KIA-2012-26940"/>
    <x v="0"/>
    <s v="Non Compliant"/>
    <s v="29th November,2020"/>
    <d v="2020-11-29T00:00:00"/>
    <s v="30th December,2020"/>
    <d v="2020-12-30T00:00:00"/>
    <s v="Nyambura Kagonye Lucy"/>
    <s v="Female"/>
    <s v="13219820"/>
    <s v="725508285"/>
    <s v="254725508285"/>
    <s v=""/>
    <s v="254722381149"/>
    <n v="36.939048"/>
    <n v="-1.0435399999999999"/>
    <s v="Kiambu"/>
    <s v="Gatundu South"/>
    <s v="Genda"/>
    <s v="Kimuyu"/>
    <n v="12"/>
    <s v="Maurice Kinuthia Wangui"/>
    <s v="Maurice kinuthia"/>
    <s v=""/>
    <s v="Informal Business"/>
    <x v="0"/>
  </r>
  <r>
    <s v="VPA6"/>
    <s v="KE-KIA-2012-26941"/>
    <x v="1"/>
    <s v=""/>
    <s v="10th December,2020"/>
    <d v="2020-12-10T00:00:00"/>
    <s v="30th December,2020"/>
    <d v="2020-12-30T00:00:00"/>
    <s v="Nyambura Njoroge Fidelis"/>
    <s v="Female"/>
    <s v="6258799"/>
    <s v="724473008"/>
    <s v="254724473008"/>
    <s v=""/>
    <s v=""/>
    <n v="36.907741999999999"/>
    <n v="-1.0295700000000001"/>
    <s v="Kiambu"/>
    <s v="Gatundu South"/>
    <s v="Gatundu"/>
    <s v="Ishaweri"/>
    <n v="10"/>
    <s v="Maurice Kinuthia Wangui"/>
    <s v="Maurice kinuthia"/>
    <s v=""/>
    <s v="Informal Business"/>
    <x v="0"/>
  </r>
  <r>
    <s v="VPA6"/>
    <s v="KE-MUR-2011-26779"/>
    <x v="1"/>
    <s v=""/>
    <s v="5th October,2020"/>
    <d v="2020-10-05T00:00:00"/>
    <s v="10th November,2020"/>
    <d v="2020-11-10T00:00:00"/>
    <s v="Natiri Mark Wanyonyi"/>
    <s v="Male"/>
    <s v="99999"/>
    <s v="254727989155"/>
    <s v="254727989155"/>
    <s v=""/>
    <s v="254736650840"/>
    <n v="37.146720999999999"/>
    <n v="-0.71294400000000002"/>
    <s v="Murang'a"/>
    <s v="Kiharu"/>
    <s v="Muranga"/>
    <s v="County commissioners"/>
    <n v="12"/>
    <s v="Francis Kamande"/>
    <s v="Francis kamande"/>
    <s v=""/>
    <s v="Informal Business"/>
    <x v="0"/>
  </r>
  <r>
    <s v="VPA6"/>
    <s v="KE-KIA-2101-26546"/>
    <x v="1"/>
    <s v=""/>
    <s v="19th December,2020"/>
    <d v="2020-12-19T00:00:00"/>
    <s v="2nd January,2021"/>
    <d v="2021-01-02T00:00:00"/>
    <s v="Kimani Ruth Nyamwathi"/>
    <s v="Female"/>
    <s v="7240710"/>
    <s v="254790613173"/>
    <s v="254790613173"/>
    <s v=""/>
    <s v="254733389487"/>
    <n v="36.917515000000002"/>
    <n v="-1.0002819999999999"/>
    <s v="Kiambu"/>
    <s v="Gatundu South"/>
    <s v="Ituru"/>
    <s v="Gathiaka"/>
    <n v="8"/>
    <s v="Joseph Muchirira Mugo"/>
    <s v=""/>
    <s v=""/>
    <s v="Informal Business"/>
    <x v="0"/>
  </r>
  <r>
    <s v="VPA6"/>
    <s v="KE-KIA-2011-28556"/>
    <x v="0"/>
    <s v="Grievance"/>
    <s v="30th April,2020"/>
    <d v="2020-04-30T00:00:00"/>
    <s v="23rd November,2020"/>
    <d v="2020-11-23T00:00:00"/>
    <s v="Kihara Wilfred Mwenda"/>
    <s v="Male"/>
    <s v="13355541"/>
    <s v="254738152739"/>
    <s v="254738152739"/>
    <s v=""/>
    <s v="254700787462"/>
    <n v="36.959752000000002"/>
    <n v="-1.206698"/>
    <s v="Kiambu"/>
    <s v="Ruiru"/>
    <s v="Githurai"/>
    <s v="Kizito"/>
    <n v="8"/>
    <s v="Joseph Muchirira Mugo"/>
    <s v=""/>
    <s v=""/>
    <s v="Informal Business"/>
    <x v="1"/>
  </r>
  <r>
    <s v="VPA6"/>
    <s v="KE-NAN-2101-28415"/>
    <x v="0"/>
    <s v="Under Verification"/>
    <s v="18th November,2020"/>
    <d v="2020-11-18T00:00:00"/>
    <s v="10th January,2021"/>
    <d v="2021-01-10T00:00:00"/>
    <s v="Rono Emmily"/>
    <s v="Female"/>
    <s v="20628108"/>
    <s v="712509663"/>
    <s v="254712509663"/>
    <s v=""/>
    <s v="254723458647"/>
    <n v="35.291179999999997"/>
    <n v="7.3660000000000003E-2"/>
    <s v="Nandi"/>
    <s v="Tinderet"/>
    <s v="Kabirer"/>
    <s v="Setek"/>
    <n v="4"/>
    <s v="Gimosong Enterprise Ltd"/>
    <s v="John Bett"/>
    <s v=""/>
    <s v="Informal Business"/>
    <x v="1"/>
  </r>
  <r>
    <s v="VPA6"/>
    <s v="KE-BOM-2012-27965"/>
    <x v="1"/>
    <s v=""/>
    <s v="15th November,2020"/>
    <d v="2020-11-15T00:00:00"/>
    <s v="26th December,2020"/>
    <d v="2020-12-26T00:00:00"/>
    <s v="Kirui Daudi"/>
    <s v="Male"/>
    <s v="24456280"/>
    <s v="254723569334"/>
    <s v="254723569334"/>
    <s v=""/>
    <s v=""/>
    <n v="35.367772000000002"/>
    <n v="-0.65855600000000003"/>
    <s v="Bomet"/>
    <s v="Bomet Central"/>
    <s v="Ndarawetta"/>
    <s v="Mogoiywet"/>
    <n v="10"/>
    <s v="Patrick Kipronoh Mutai"/>
    <s v="Mutai Patrick"/>
    <s v=""/>
    <s v="Informal Business"/>
    <x v="1"/>
  </r>
  <r>
    <s v="VPA6"/>
    <s v="KE-NAK-2101-27387"/>
    <x v="1"/>
    <s v=""/>
    <s v="7th December,2020"/>
    <d v="2020-12-07T00:00:00"/>
    <s v="17th January,2021"/>
    <d v="2021-01-17T00:00:00"/>
    <s v="Irungu Damaris"/>
    <s v="Male"/>
    <s v="1277527"/>
    <s v="254720414526"/>
    <s v="254720414526"/>
    <s v=""/>
    <s v="254722558861"/>
    <n v="36.127780999999999"/>
    <n v="-0.29708600000000002"/>
    <s v="Nakuru"/>
    <s v="Nakuru Town"/>
    <s v="Free Area"/>
    <s v="Shiners girls"/>
    <n v="10"/>
    <s v="Anthony Ndungu Kamau"/>
    <s v="Anthony Ndungu"/>
    <s v=""/>
    <s v="Informal Business"/>
    <x v="1"/>
  </r>
  <r>
    <s v="VPA6"/>
    <s v="KE-NAK-2101-27388"/>
    <x v="1"/>
    <s v=""/>
    <s v="20th November,2020"/>
    <d v="2020-11-20T00:00:00"/>
    <s v="11th January,2021"/>
    <d v="2021-01-11T00:00:00"/>
    <s v="Mwangi Kamau Boniface"/>
    <s v="Male"/>
    <s v="5712072"/>
    <s v="254720125156"/>
    <s v="254720125156"/>
    <s v=""/>
    <s v=""/>
    <n v="36.254800000000003"/>
    <n v="-0.42927999999999999"/>
    <s v="Nakuru"/>
    <s v="Gilgil"/>
    <s v="Elmentaita"/>
    <s v="Elementata center"/>
    <n v="6"/>
    <s v="Anthony Ndungu Kamau"/>
    <s v="Anthony Ndungu"/>
    <s v=""/>
    <s v="Informal Business"/>
    <x v="1"/>
  </r>
  <r>
    <s v="VPA6"/>
    <s v="KE-KIR-2011-27203"/>
    <x v="1"/>
    <s v=""/>
    <s v="1st October,2020"/>
    <d v="2020-10-01T00:00:00"/>
    <s v="1st November,2020"/>
    <d v="2020-11-01T00:00:00"/>
    <s v="Gichohi Mwaniki Simon"/>
    <s v="Male"/>
    <s v="0756897"/>
    <s v="254729403638"/>
    <s v="254729403638"/>
    <s v=""/>
    <s v="254734764110"/>
    <n v="37.199824999999997"/>
    <n v="-0.46109899999999998"/>
    <s v="Kirinyaga"/>
    <s v="Kerugoya/Kutus"/>
    <s v="Mwirua"/>
    <s v="Ndiriti"/>
    <n v="10"/>
    <s v="Eric Muthii Mugo"/>
    <s v="Eric mugo"/>
    <s v=""/>
    <s v="Informal Business"/>
    <x v="0"/>
  </r>
  <r>
    <s v="VPA6"/>
    <s v="KE-KIA-2101-26552"/>
    <x v="1"/>
    <s v=""/>
    <s v="2nd January,2021"/>
    <d v="2021-01-02T00:00:00"/>
    <s v="16th January,2021"/>
    <d v="2021-01-16T00:00:00"/>
    <s v="Nganga Thomas Thuku"/>
    <s v="Male"/>
    <s v="99999"/>
    <s v="254721352339"/>
    <s v="254721352339"/>
    <s v=""/>
    <s v=""/>
    <n v="36.833823000000002"/>
    <n v="-1.0364329999999999"/>
    <s v="Kiambu"/>
    <s v="Githunguri"/>
    <s v="Komothai"/>
    <s v="Kigumo"/>
    <n v="10"/>
    <s v="Fredrick Gatungu Kago"/>
    <s v=""/>
    <s v=""/>
    <s v="Informal Business"/>
    <x v="1"/>
  </r>
  <r>
    <s v="VPA6"/>
    <s v="KE-KIR-2101-25398"/>
    <x v="1"/>
    <s v=""/>
    <s v="1st November,2020"/>
    <d v="2020-11-01T00:00:00"/>
    <s v="1st January,2021"/>
    <d v="2021-01-01T00:00:00"/>
    <s v="Njiru Joseph Muchira"/>
    <s v="Male"/>
    <s v="5774357"/>
    <s v="254721688164"/>
    <s v="254721688164"/>
    <s v=""/>
    <s v="254729823131"/>
    <n v="37.285632999999997"/>
    <n v="-0.477738"/>
    <s v="Kirinyaga"/>
    <s v="Kerugoya/Kutus"/>
    <s v="Kerugoya ward"/>
    <s v="Kiandieri"/>
    <n v="8"/>
    <s v="Eric Muthii Mugo"/>
    <s v="Eric muthii mugi"/>
    <s v=""/>
    <s v="Informal Business"/>
    <x v="1"/>
  </r>
  <r>
    <s v="VPA6"/>
    <s v="KE-MER-2012-28466"/>
    <x v="0"/>
    <s v="Grievance"/>
    <s v="10th December,2020"/>
    <d v="2020-12-10T00:00:00"/>
    <s v="28th December,2020"/>
    <d v="2020-12-28T00:00:00"/>
    <s v="Ntimbuka Kiambi Jennifer"/>
    <s v="Female"/>
    <s v="3159552"/>
    <s v="254721716482"/>
    <s v="254721716482"/>
    <s v=""/>
    <s v="254722776195"/>
    <n v="37.577886999999997"/>
    <n v="-7.7096999999999999E-2"/>
    <s v="Meru"/>
    <s v="Imenti South"/>
    <s v="Chure"/>
    <s v="Kiamukuro"/>
    <n v="10"/>
    <s v="Erick Munene Gitonga"/>
    <s v="Phineas Mawira"/>
    <s v=""/>
    <s v="Informal Business"/>
    <x v="1"/>
  </r>
  <r>
    <s v="VPA6"/>
    <s v="KE-KIA-2010-26551"/>
    <x v="1"/>
    <s v=""/>
    <s v="12th August,2020"/>
    <d v="2020-08-12T00:00:00"/>
    <s v="8th October,2020"/>
    <d v="2020-10-08T00:00:00"/>
    <s v="Mbugua Fredrick"/>
    <s v="Male"/>
    <s v="114462686"/>
    <s v="254725961910"/>
    <s v="254725961910"/>
    <s v=""/>
    <s v="254716531606"/>
    <n v="36.598148000000002"/>
    <n v="-1.1252489999999999"/>
    <s v="Kiambu"/>
    <s v="Limuru"/>
    <s v="Ndeiya"/>
    <s v="Tiekunu"/>
    <n v="6"/>
    <s v="Simon Kabucho"/>
    <s v=""/>
    <s v=""/>
    <s v="Informal Business"/>
    <x v="1"/>
  </r>
  <r>
    <s v="VPA6"/>
    <s v="KE-KIA-2009-26553"/>
    <x v="1"/>
    <s v=""/>
    <s v="8th July,2020"/>
    <d v="2020-07-08T00:00:00"/>
    <s v="18th September,2020"/>
    <d v="2020-09-18T00:00:00"/>
    <s v="Kimotho Joseph Mbaya"/>
    <s v="Male"/>
    <s v="5209818"/>
    <s v="254714427244"/>
    <s v="254714427244"/>
    <s v=""/>
    <s v="254704180535"/>
    <n v="36.586416999999997"/>
    <n v="-1.1005240000000001"/>
    <s v="Kiambu"/>
    <s v="Limuru"/>
    <s v="Ndeiya"/>
    <s v="Kamunoru"/>
    <n v="6"/>
    <s v="Simon Kabucho"/>
    <s v=""/>
    <s v=""/>
    <s v="Informal Business"/>
    <x v="1"/>
  </r>
  <r>
    <s v="VPA6"/>
    <s v="KE-NAK-2101-27390"/>
    <x v="1"/>
    <s v=""/>
    <s v="3rd November,2020"/>
    <d v="2020-11-03T00:00:00"/>
    <s v="5th January,2021"/>
    <d v="2021-01-05T00:00:00"/>
    <s v="Nyanjui Walter"/>
    <s v="Male"/>
    <s v="21526774"/>
    <s v="254729217014"/>
    <s v="254729217014"/>
    <s v=""/>
    <s v="254727784449"/>
    <n v="36.134452000000003"/>
    <n v="-0.21298500000000001"/>
    <s v="Nakuru"/>
    <s v="Bahati"/>
    <s v="Bahati"/>
    <s v="Maili Saba"/>
    <n v="8"/>
    <s v="Simon Kabucho"/>
    <s v="Simon kabuch"/>
    <s v=""/>
    <s v="Informal Business"/>
    <x v="1"/>
  </r>
  <r>
    <s v="VPA6"/>
    <s v="KE-NAK-2101-27422"/>
    <x v="0"/>
    <s v="Non Compliant"/>
    <s v="12th December,2020"/>
    <d v="2020-12-12T00:00:00"/>
    <s v="3rd January,2021"/>
    <d v="2021-01-03T00:00:00"/>
    <s v="Murimi Lucy Nyambura"/>
    <s v="Female"/>
    <s v="27054693"/>
    <s v="254719677845"/>
    <s v="254719677845"/>
    <s v=""/>
    <s v="254111810417"/>
    <n v="36.371195"/>
    <n v="-0.115188"/>
    <s v="Nakuru"/>
    <s v="Subukia"/>
    <s v="Kilima Ngai"/>
    <s v="Kariko"/>
    <n v="8"/>
    <s v="Simon Kabucho"/>
    <s v="Simon kabucho"/>
    <s v=""/>
    <s v="Informal Business"/>
    <x v="1"/>
  </r>
  <r>
    <s v="VPA6"/>
    <s v="KE-MER-2012-28467"/>
    <x v="1"/>
    <s v=""/>
    <s v="2nd December,2020"/>
    <d v="2020-12-02T00:00:00"/>
    <s v="15th December,2020"/>
    <d v="2020-12-15T00:00:00"/>
    <s v="Mutugi Murungi Lawrence"/>
    <s v="Male"/>
    <s v="22827527"/>
    <s v="254726277546"/>
    <s v="254726277546"/>
    <s v=""/>
    <s v="254723509708"/>
    <n v="37.606057999999997"/>
    <n v="-8.2900000000000001E-2"/>
    <s v="Meru"/>
    <s v="Imenti South"/>
    <s v="Chure"/>
    <s v="Kiamutuja"/>
    <n v="8"/>
    <s v="Erick Munene Gitonga"/>
    <s v="Phineas Mawira"/>
    <s v=""/>
    <s v="Informal Business"/>
    <x v="1"/>
  </r>
  <r>
    <s v="VPA6"/>
    <s v="KE-KAJ-2012-28594"/>
    <x v="1"/>
    <s v=""/>
    <s v="11th November,2020"/>
    <d v="2020-11-11T00:00:00"/>
    <s v="11th December,2020"/>
    <d v="2020-12-11T00:00:00"/>
    <s v="Mumbi Veronica"/>
    <s v="Female"/>
    <s v="99999"/>
    <s v="254723006294"/>
    <s v="254723006294"/>
    <s v=""/>
    <s v="254100151380"/>
    <n v="36.727105000000002"/>
    <n v="-1.4593430000000001"/>
    <s v="Kajiado"/>
    <s v="Kajiado North"/>
    <s v="Kiserian"/>
    <s v="St.Martin"/>
    <n v="10"/>
    <s v="Jackson Muia Mutiso"/>
    <s v=""/>
    <s v=""/>
    <s v="Informal Business"/>
    <x v="1"/>
  </r>
  <r>
    <s v="VPA6"/>
    <s v="KE-KAJ-2011-28587"/>
    <x v="1"/>
    <s v=""/>
    <s v="25th October,2020"/>
    <d v="2020-10-25T00:00:00"/>
    <s v="25th November,2020"/>
    <d v="2020-11-25T00:00:00"/>
    <s v="Magutu Gerald"/>
    <s v="Male"/>
    <s v="99999"/>
    <s v="254722746957"/>
    <s v="254722746957"/>
    <s v=""/>
    <s v="254717842517"/>
    <n v="36.666400000000003"/>
    <n v="-1.4844619999999999"/>
    <s v="Kajiado"/>
    <s v="Kajiado North"/>
    <s v="Kiserian"/>
    <s v="Geticha Firm"/>
    <n v="12"/>
    <s v="Nilelynk Innovators"/>
    <s v=""/>
    <s v=""/>
    <s v="Informal Business"/>
    <x v="1"/>
  </r>
  <r>
    <s v="VPA6"/>
    <s v="KE-NAK-2101-28676"/>
    <x v="0"/>
    <s v="Non Compliant"/>
    <s v="20th November,2020"/>
    <d v="2020-11-20T00:00:00"/>
    <s v="29th January,2021"/>
    <d v="2021-01-29T00:00:00"/>
    <s v="Rotich Philip"/>
    <s v="Male"/>
    <s v="13034017"/>
    <s v="72380968"/>
    <s v="254723809680"/>
    <s v=""/>
    <s v="254726840706"/>
    <n v="35.554527999999998"/>
    <n v="-0.423267"/>
    <s v="Nakuru"/>
    <s v="Kuresoi"/>
    <s v="Chemaner"/>
    <s v="Banana/ngairubi"/>
    <n v="8"/>
    <s v="Simon Kabucho"/>
    <s v="Simon  kabucho"/>
    <s v=""/>
    <s v="Informal Business"/>
    <x v="1"/>
  </r>
  <r>
    <s v="VPA6"/>
    <s v="KE-NAK-2101-28677"/>
    <x v="0"/>
    <s v="Non Compliant"/>
    <s v="28th December,2020"/>
    <d v="2020-12-28T00:00:00"/>
    <s v="30th January,2021"/>
    <d v="2021-01-30T00:00:00"/>
    <s v="Kimotho Mututho Kahuni"/>
    <s v="Male"/>
    <s v="11114850"/>
    <s v="723913528"/>
    <s v="254723913528"/>
    <s v=""/>
    <s v="254721116431"/>
    <n v="36.006109000000002"/>
    <n v="-0.26947199999999999"/>
    <s v="Nakuru"/>
    <s v="Rongai"/>
    <s v="Olive lnn"/>
    <s v="Mecy njeri"/>
    <n v="10"/>
    <s v="Simon Kabucho"/>
    <s v="Simon kabucho"/>
    <s v=""/>
    <s v="Informal Business"/>
    <x v="1"/>
  </r>
  <r>
    <s v="VPA6"/>
    <s v="KE-KER-2012-27964"/>
    <x v="1"/>
    <s v=""/>
    <s v="17th November,2019"/>
    <d v="2019-11-17T00:00:00"/>
    <s v="5th December,2020"/>
    <d v="2020-12-05T00:00:00"/>
    <s v="Alice Too Chepkoech"/>
    <s v="Female"/>
    <s v="7626556"/>
    <s v="254707529105"/>
    <s v="254707529105"/>
    <s v=""/>
    <s v=""/>
    <n v="35.383988000000002"/>
    <n v="-0.109039"/>
    <s v="Kericho"/>
    <s v="Kipkelion West"/>
    <s v="Kipteris"/>
    <s v="Kapkoros"/>
    <n v="4"/>
    <s v="Geoffrey Ngeno"/>
    <s v=""/>
    <s v=""/>
    <s v="Informal Business"/>
    <x v="1"/>
  </r>
  <r>
    <s v="VPA6"/>
    <s v="KE-KER-2008-26348"/>
    <x v="1"/>
    <s v=""/>
    <s v="23rd January,2019"/>
    <d v="2019-01-23T00:00:00"/>
    <s v="18th August,2020"/>
    <d v="2020-08-18T00:00:00"/>
    <s v="Barno Annah Chelangat"/>
    <s v="Female"/>
    <s v="20070703"/>
    <s v="254705270338"/>
    <s v="254705270338"/>
    <s v=""/>
    <s v=""/>
    <n v="35.391530000000003"/>
    <n v="-0.11539199999999999"/>
    <s v="Kericho"/>
    <s v="Kipkelion West"/>
    <s v="Kipteris"/>
    <s v="Kaptuiya"/>
    <n v="4"/>
    <s v="Wesley Kipyegon"/>
    <s v=""/>
    <s v=""/>
    <s v="Informal Business"/>
    <x v="1"/>
  </r>
  <r>
    <s v="VPA6"/>
    <s v="KE-NAN-2102-28416"/>
    <x v="1"/>
    <s v=""/>
    <s v="18th January,2021"/>
    <d v="2021-01-18T00:00:00"/>
    <s v="12th February,2021"/>
    <d v="2021-02-12T00:00:00"/>
    <s v="Kipyego Ann"/>
    <s v="Female"/>
    <s v="1250156"/>
    <s v="254746840416"/>
    <s v="254746840416"/>
    <s v=""/>
    <s v="254715541342"/>
    <n v="35.156143999999998"/>
    <n v="0.28767700000000002"/>
    <s v="Nandi"/>
    <s v="Mosop"/>
    <s v="Kosirai"/>
    <s v="Kipsasuron"/>
    <n v="8"/>
    <s v="Gimosong Enterprise Ltd"/>
    <s v="John Bett"/>
    <s v=""/>
    <s v="Informal Business"/>
    <x v="1"/>
  </r>
  <r>
    <s v="VPA6"/>
    <s v="KE-MAC-2102-28606"/>
    <x v="1"/>
    <s v=""/>
    <s v="19th February,2021"/>
    <d v="2021-02-19T00:00:00"/>
    <s v="19th February,2021"/>
    <d v="2021-02-19T00:00:00"/>
    <s v="Somba Thomas"/>
    <s v="Male"/>
    <s v="11646097"/>
    <s v="254722892436"/>
    <s v="254722892436"/>
    <s v=""/>
    <s v="254729463881"/>
    <n v="37.320391999999998"/>
    <n v="-1.462083"/>
    <s v="Machakos"/>
    <s v="Kathiani"/>
    <s v="Kaewa"/>
    <s v="Nzaikoni"/>
    <n v="10"/>
    <s v="Joram Gathogo Mutahi"/>
    <s v="Joram mutahi"/>
    <s v=""/>
    <s v="Informal Business"/>
    <x v="0"/>
  </r>
  <r>
    <s v="VPA6"/>
    <s v="KE-UAS-2102-26446"/>
    <x v="1"/>
    <s v=""/>
    <s v="5th December,2020"/>
    <d v="2020-12-05T00:00:00"/>
    <s v="20th February,2021"/>
    <d v="2021-02-20T00:00:00"/>
    <s v="Sang Faustine Jeptarus"/>
    <s v="Female"/>
    <s v="99999"/>
    <s v="729712349"/>
    <s v="254729712349"/>
    <s v=""/>
    <s v="254712944387"/>
    <n v="35.110883000000001"/>
    <n v="0.58473200000000003"/>
    <s v="Uasin Gishu"/>
    <s v="Turbo"/>
    <s v="Sugoi"/>
    <s v="Tapsagoi"/>
    <n v="10"/>
    <s v="Luka Kiprop Maiyo"/>
    <s v="Luka kiprop maiyo"/>
    <s v=""/>
    <s v="Informal Business"/>
    <x v="1"/>
  </r>
  <r>
    <s v="VPA6"/>
    <s v="KE-KER-2102-26265"/>
    <x v="0"/>
    <s v="Non Compliant"/>
    <s v="15th January,2021"/>
    <d v="2021-01-15T00:00:00"/>
    <s v="20th February,2021"/>
    <d v="2021-02-20T00:00:00"/>
    <s v="Chepkwony David Kipkoech"/>
    <s v="Male"/>
    <s v="20349011"/>
    <s v="254720424973"/>
    <s v="254720424973"/>
    <s v=""/>
    <s v="254754810030"/>
    <n v="35.104698999999997"/>
    <n v="-0.500668"/>
    <s v="Kericho"/>
    <s v="Bureti"/>
    <s v="Tebesonik"/>
    <s v="Chemobei"/>
    <n v="10"/>
    <s v="Philip Kiget"/>
    <s v="Kiget"/>
    <s v=""/>
    <s v="Informal Business"/>
    <x v="1"/>
  </r>
  <r>
    <s v="VPA6"/>
    <s v="KE-NAN-2102-26496"/>
    <x v="1"/>
    <s v=""/>
    <s v="10th November,2020"/>
    <d v="2020-11-10T00:00:00"/>
    <s v="18th February,2021"/>
    <d v="2021-02-18T00:00:00"/>
    <s v="Kipruto Conseslus"/>
    <s v="Male"/>
    <s v="29173214"/>
    <s v="704303707"/>
    <s v="254707442657"/>
    <s v=""/>
    <s v="254707160861"/>
    <n v="35.174145000000003"/>
    <n v="0.33277600000000002"/>
    <s v="Nandi"/>
    <s v="Mosop"/>
    <s v="Mutwot"/>
    <s v="Tironin"/>
    <n v="10"/>
    <s v="Kelvin Kimutai"/>
    <s v=""/>
    <s v=""/>
    <s v="Informal Business"/>
    <x v="1"/>
  </r>
  <r>
    <s v="VPA6"/>
    <s v="KE-KIA-2102-26943"/>
    <x v="1"/>
    <s v=""/>
    <s v="23rd December,2020"/>
    <d v="2020-12-23T00:00:00"/>
    <s v="23rd February,2021"/>
    <d v="2021-02-23T00:00:00"/>
    <s v="Martha Ndungu Njeri"/>
    <s v="Female"/>
    <s v="3574634"/>
    <s v="254722515466"/>
    <s v="254722515466"/>
    <s v=""/>
    <s v=""/>
    <n v="37.107709999999997"/>
    <n v="-1.122563"/>
    <s v="Kiambu"/>
    <s v="Juja"/>
    <s v="Kimuchu"/>
    <s v="Kimuchu"/>
    <s v="24"/>
    <s v="Fredrick Gatungu Kago"/>
    <s v="Fredrick kago"/>
    <s v=""/>
    <s v="Informal Business"/>
    <x v="0"/>
  </r>
  <r>
    <s v="VPA6"/>
    <s v="KE-MER-2102-28469"/>
    <x v="1"/>
    <s v=""/>
    <s v="12th February,2021"/>
    <d v="2021-02-12T00:00:00"/>
    <s v="23rd February,2021"/>
    <d v="2021-02-23T00:00:00"/>
    <s v="Kagwiria Mwirigi Regina"/>
    <s v="Female"/>
    <s v="22303643"/>
    <s v="254726084301"/>
    <s v="254726084301"/>
    <s v=""/>
    <s v="254725586876"/>
    <n v="37.642152000000003"/>
    <n v="-7.0313000000000001E-2"/>
    <s v="Meru"/>
    <s v="Imenti South"/>
    <s v="Mikumbune"/>
    <s v="Mwirangara"/>
    <n v="6"/>
    <s v="Erick Munene Gitonga"/>
    <s v="Phineas Mawira"/>
    <s v=""/>
    <s v="Informal Business"/>
    <x v="1"/>
  </r>
  <r>
    <s v="VPA6"/>
    <s v="KE-MER-2101-28470"/>
    <x v="1"/>
    <s v=""/>
    <s v="28th December,2020"/>
    <d v="2020-12-28T00:00:00"/>
    <s v="15th January,2021"/>
    <d v="2021-01-15T00:00:00"/>
    <s v="Muriungi Rukaria Silas"/>
    <s v="Male"/>
    <s v="7457827"/>
    <s v="254720033177"/>
    <s v="254720033177"/>
    <s v=""/>
    <s v="254701403262"/>
    <n v="37.648724999999999"/>
    <n v="-7.4251999999999999E-2"/>
    <s v="Meru"/>
    <s v="Imenti South"/>
    <s v="Kigane"/>
    <s v="Munani"/>
    <n v="10"/>
    <s v="Erick Munene Gitonga"/>
    <s v="Phineas Mawira"/>
    <s v=""/>
    <s v="Informal Business"/>
    <x v="1"/>
  </r>
  <r>
    <s v="VPA6"/>
    <s v="KE-UAS-2102-26486"/>
    <x v="1"/>
    <s v=""/>
    <s v="23rd October,2020"/>
    <d v="2020-10-23T00:00:00"/>
    <s v="23rd February,2021"/>
    <d v="2021-02-23T00:00:00"/>
    <s v="Cheloti Ruth"/>
    <s v="Female"/>
    <s v="99999"/>
    <s v="254729795841"/>
    <s v="254729795841"/>
    <s v=""/>
    <s v=""/>
    <n v="35.305625999999997"/>
    <n v="0.56356399999999995"/>
    <s v="Uasin Gishu"/>
    <s v="Moiben"/>
    <s v="Moiben"/>
    <s v="Upande road"/>
    <n v="12"/>
    <s v="Ambrose Koech"/>
    <s v="Ambrose koech"/>
    <s v=""/>
    <s v="Informal Business"/>
    <x v="0"/>
  </r>
  <r>
    <s v="VPA6"/>
    <s v="KE-MER-2101-28471"/>
    <x v="0"/>
    <s v="Grievance"/>
    <s v="10th January,2021"/>
    <d v="2021-01-10T00:00:00"/>
    <s v="30th January,2021"/>
    <d v="2021-01-30T00:00:00"/>
    <s v="Gakii Kinyuru Faith"/>
    <s v="Female"/>
    <s v="8858742"/>
    <s v="254725279342"/>
    <s v="254725279342"/>
    <s v=""/>
    <s v="254723749431"/>
    <n v="37.623421999999998"/>
    <n v="-7.5592999999999994E-2"/>
    <s v="Meru"/>
    <s v="Imenti South"/>
    <s v="Mikumbune"/>
    <s v="Rugomo"/>
    <n v="8"/>
    <s v="Erick Munene Gitonga"/>
    <s v="Phineas Mawira"/>
    <s v=""/>
    <s v="Informal Business"/>
    <x v="1"/>
  </r>
  <r>
    <s v="VPA6"/>
    <s v="KE-KIR-2101-27204"/>
    <x v="0"/>
    <s v="Grievance"/>
    <s v="25th November,2020"/>
    <d v="2020-11-25T00:00:00"/>
    <s v="8th January,2021"/>
    <d v="2021-01-08T00:00:00"/>
    <s v="Mwangi Nyaguthii Margaret"/>
    <s v="Female"/>
    <s v="99999"/>
    <s v="254713992930"/>
    <s v="254713992930"/>
    <s v=""/>
    <s v=""/>
    <n v="37.283974999999998"/>
    <n v="-0.48725400000000002"/>
    <s v="Kirinyaga"/>
    <s v="Kerugoya/Kutus"/>
    <s v="Kerugoya"/>
    <s v="Kiandieri"/>
    <n v="6"/>
    <s v="Eric Muthii Mugo"/>
    <s v=""/>
    <s v=""/>
    <s v="Informal Business"/>
    <x v="1"/>
  </r>
  <r>
    <s v="VPA6"/>
    <s v="KE-ELG-2102-29307"/>
    <x v="1"/>
    <s v=""/>
    <s v="5th January,2021"/>
    <d v="2021-01-05T00:00:00"/>
    <s v="24th February,2021"/>
    <d v="2021-02-24T00:00:00"/>
    <s v="Sirma Wilson"/>
    <s v="Male"/>
    <s v="0245772"/>
    <s v="254722228296"/>
    <s v="254722228296"/>
    <s v=""/>
    <s v="254732788757"/>
    <n v="35.567667"/>
    <n v="0.205844"/>
    <s v="Elgeyo/Marakwet"/>
    <s v="Keiyo South"/>
    <s v="Maoi"/>
    <s v="Kapsowek"/>
    <n v="16"/>
    <s v="Luka Kiprop Maiyo"/>
    <s v="Luka maiyo"/>
    <s v=""/>
    <s v="Informal Business"/>
    <x v="0"/>
  </r>
  <r>
    <s v="VPA6"/>
    <s v="KE-KER-2102-26178"/>
    <x v="1"/>
    <s v=""/>
    <s v="27th December,2020"/>
    <d v="2020-12-27T00:00:00"/>
    <s v="15th February,2021"/>
    <d v="2021-02-15T00:00:00"/>
    <s v="Kirui Samuel"/>
    <s v="Male"/>
    <s v="11718050"/>
    <s v="254722345549"/>
    <s v="254722345549"/>
    <s v=""/>
    <s v=""/>
    <n v="35.237327000000001"/>
    <n v="-0.33316800000000002"/>
    <s v="Kericho"/>
    <s v="Belgut"/>
    <s v="Kapsuser"/>
    <s v="Samituk"/>
    <s v="15"/>
    <s v="Philip Kurgat"/>
    <s v="Philip Kurgat"/>
    <s v=""/>
    <s v="Informal Business"/>
    <x v="1"/>
  </r>
  <r>
    <s v="VPA6"/>
    <s v="KE-NAN-2009-26497"/>
    <x v="1"/>
    <s v=""/>
    <s v="26th August,2020"/>
    <d v="2020-08-26T00:00:00"/>
    <s v="23rd September,2020"/>
    <d v="2020-09-23T00:00:00"/>
    <s v="Killy Joyce"/>
    <s v="Female"/>
    <s v="7352410"/>
    <s v="254722951606"/>
    <s v="254722951606"/>
    <s v=""/>
    <s v="254722320003"/>
    <n v="35.150595000000003"/>
    <n v="0.33950200000000003"/>
    <s v="Nandi"/>
    <s v="Mosop"/>
    <s v="Itigo"/>
    <s v="Tebeson"/>
    <n v="12"/>
    <s v="Ambrose Koech"/>
    <s v=""/>
    <s v=""/>
    <s v="Informal Business"/>
    <x v="1"/>
  </r>
  <r>
    <s v="VPA6"/>
    <s v="KE-NAN-2101-26498"/>
    <x v="1"/>
    <s v=""/>
    <s v="28th November,2020"/>
    <d v="2020-11-28T00:00:00"/>
    <s v="18th January,2021"/>
    <d v="2021-01-18T00:00:00"/>
    <s v="Kosgei Rael"/>
    <s v="Female"/>
    <s v="6665448"/>
    <s v="254729666305"/>
    <s v="254729666305"/>
    <s v=""/>
    <s v="254725882399"/>
    <n v="35.071370000000002"/>
    <n v="0.480126"/>
    <s v="Nandi"/>
    <s v="Mosop"/>
    <s v="Chepnoet"/>
    <s v="Chepnoet"/>
    <n v="10"/>
    <s v="Luka Kiprop Maiyo"/>
    <s v=""/>
    <s v=""/>
    <s v="Informal Business"/>
    <x v="1"/>
  </r>
  <r>
    <s v="VPA6"/>
    <s v="KE-KAJ-2102-28595"/>
    <x v="1"/>
    <s v=""/>
    <s v="20th January,2021"/>
    <d v="2021-01-20T00:00:00"/>
    <s v="27th February,2021"/>
    <d v="2021-02-27T00:00:00"/>
    <s v="Ndichu Mbugua"/>
    <s v="Male"/>
    <s v="99999"/>
    <s v="254722868670"/>
    <s v="254722868670"/>
    <s v=""/>
    <s v="254722888363"/>
    <n v="36.657372000000002"/>
    <n v="-1.3743479999999999"/>
    <s v="Kajiado"/>
    <s v="Kajiado North"/>
    <s v="Ngong"/>
    <s v="Bondeni"/>
    <n v="12"/>
    <s v="Nilelynk Innovators"/>
    <s v=""/>
    <s v=""/>
    <s v="Informal Business"/>
    <x v="0"/>
  </r>
  <r>
    <s v="VPA6"/>
    <s v="KE-KIA-2101-26548"/>
    <x v="1"/>
    <s v=""/>
    <s v="16th December,2020"/>
    <d v="2020-12-16T00:00:00"/>
    <s v="23rd January,2021"/>
    <d v="2021-01-23T00:00:00"/>
    <s v="Karoki Margaret"/>
    <s v="Female"/>
    <s v="5709916"/>
    <s v="254721358628"/>
    <s v="254721358628"/>
    <s v=""/>
    <s v="254708498484"/>
    <n v="36.853893999999997"/>
    <n v="-1.0960920000000001"/>
    <s v="Kiambu"/>
    <s v="Githunguri"/>
    <s v="Ngewa"/>
    <s v="Gishesheni"/>
    <n v="6"/>
    <s v="Geoffrey Ndua Mbugua"/>
    <s v=""/>
    <s v=""/>
    <s v="Informal Business"/>
    <x v="0"/>
  </r>
  <r>
    <s v="VPA6"/>
    <s v="KE-KIA-2101-26549"/>
    <x v="1"/>
    <s v=""/>
    <s v="21st November,2020"/>
    <d v="2020-11-21T00:00:00"/>
    <s v="8th January,2021"/>
    <d v="2021-01-08T00:00:00"/>
    <s v="Mukami Joseph Waweru"/>
    <s v="Male"/>
    <s v="240116"/>
    <s v="254725303627"/>
    <s v="254725303627"/>
    <s v=""/>
    <s v="254707011798"/>
    <n v="36.850881000000001"/>
    <n v="-1.088406"/>
    <s v="Kiambu"/>
    <s v="Githunguri"/>
    <s v="Ngewa"/>
    <s v="Kambara"/>
    <n v="10"/>
    <s v="Geoffrey Ndua Mbugua"/>
    <s v=""/>
    <s v=""/>
    <s v="Informal Business"/>
    <x v="0"/>
  </r>
  <r>
    <s v="VPA6"/>
    <s v="KE-KIA-2009-26554"/>
    <x v="1"/>
    <s v=""/>
    <s v="20th August,2020"/>
    <d v="2020-08-20T00:00:00"/>
    <s v="15th September,2020"/>
    <d v="2020-09-15T00:00:00"/>
    <s v="Ndua Nelson"/>
    <s v="Male"/>
    <s v="99999"/>
    <s v="254725782512"/>
    <s v="254725782512"/>
    <s v=""/>
    <s v="254748297818"/>
    <n v="36.876517999999997"/>
    <n v="-1.097307"/>
    <s v="Kiambu"/>
    <s v="Githunguri"/>
    <s v="Ngewa"/>
    <s v="Laini"/>
    <n v="12"/>
    <s v="Geoffrey Ndua Mbugua"/>
    <s v=""/>
    <s v=""/>
    <s v="Informal Business"/>
    <x v="0"/>
  </r>
  <r>
    <s v="VPA6"/>
    <s v="KE-KIA-2011-26556"/>
    <x v="1"/>
    <s v=""/>
    <s v="1st October,2020"/>
    <d v="2020-10-01T00:00:00"/>
    <s v="23rd November,2020"/>
    <d v="2020-11-23T00:00:00"/>
    <s v="Kamau Josphine Gakenia"/>
    <s v="Female"/>
    <s v="99999"/>
    <s v="254727778666"/>
    <s v="254727778666"/>
    <s v=""/>
    <s v="254784920576"/>
    <n v="36.785105999999999"/>
    <n v="-1.032886"/>
    <s v="Kiambu"/>
    <s v="Lari"/>
    <s v="Kiambururu"/>
    <s v="Kamuchege"/>
    <n v="8"/>
    <s v="Geoffrey Ndua Mbugua"/>
    <s v=""/>
    <s v=""/>
    <s v="Informal Business"/>
    <x v="0"/>
  </r>
  <r>
    <s v="VPA6"/>
    <s v="KE-KIA-2010-26557"/>
    <x v="1"/>
    <s v=""/>
    <s v="20th September,2020"/>
    <d v="2020-09-20T00:00:00"/>
    <s v="13th October,2020"/>
    <d v="2020-10-13T00:00:00"/>
    <s v="Mbugua Stephen Muciri"/>
    <s v="Male"/>
    <s v="99999"/>
    <s v="254717688031"/>
    <s v="254717688031"/>
    <s v=""/>
    <s v="254710260830"/>
    <n v="36.752654"/>
    <n v="-1.0072190000000001"/>
    <s v="Kiambu"/>
    <s v="Lari"/>
    <s v="Gatamaiyu"/>
    <s v="Wandemi"/>
    <n v="6"/>
    <s v="Geoffrey Ndua Mbugua"/>
    <s v=""/>
    <s v=""/>
    <s v="Informal Business"/>
    <x v="0"/>
  </r>
  <r>
    <s v="VPA6"/>
    <s v="KE-KIA-2102-26555"/>
    <x v="1"/>
    <s v=""/>
    <s v="10th January,2021"/>
    <d v="2021-01-10T00:00:00"/>
    <s v="18th February,2021"/>
    <d v="2021-02-18T00:00:00"/>
    <s v="Njoroge Hannah"/>
    <s v="Female"/>
    <s v="99999"/>
    <s v="254720300173"/>
    <s v="254720300173"/>
    <s v=""/>
    <s v="254727736824"/>
    <n v="36.783197000000001"/>
    <n v="-1.027244"/>
    <s v="Kiambu"/>
    <s v="Githunguri"/>
    <s v="Kamburu"/>
    <s v="Kamuchege"/>
    <n v="8"/>
    <s v="Geoffrey Ndua Mbugua"/>
    <s v=""/>
    <s v=""/>
    <s v="Informal Business"/>
    <x v="0"/>
  </r>
  <r>
    <s v="VPA6"/>
    <s v="KE-MER-2103-28472"/>
    <x v="1"/>
    <s v=""/>
    <s v="10th February,2021"/>
    <d v="2021-02-10T00:00:00"/>
    <s v="12th March,2021"/>
    <d v="2021-03-12T00:00:00"/>
    <s v="Kagwiria Mbae Grace"/>
    <s v="Female"/>
    <s v="13813193"/>
    <s v="254716918860"/>
    <s v="254716918860"/>
    <s v=""/>
    <s v="254710410584"/>
    <n v="37.662317000000002"/>
    <n v="-7.7564999999999995E-2"/>
    <s v="Meru"/>
    <s v="Imenti South"/>
    <s v="Kigane"/>
    <s v="Konju"/>
    <n v="8"/>
    <s v="Erick Munene Gitonga"/>
    <s v="Phineas Mawira"/>
    <s v=""/>
    <s v="Informal Business"/>
    <x v="1"/>
  </r>
  <r>
    <s v="VPA6"/>
    <s v="KE-KAK-2103-28982"/>
    <x v="0"/>
    <s v="Under Verification"/>
    <s v="15th December,2020"/>
    <d v="2020-12-15T00:00:00"/>
    <s v="12th March,2021"/>
    <d v="2021-03-12T00:00:00"/>
    <s v="Josephat Kwasira Kwasira"/>
    <s v="Male"/>
    <s v="99999"/>
    <s v="254723981964"/>
    <s v="254723981964"/>
    <s v=""/>
    <s v="254722477914"/>
    <n v="34.780571999999999"/>
    <n v="0.20292299999999999"/>
    <s v="Kakamega"/>
    <s v="Shinyalu"/>
    <s v="Khayega"/>
    <s v="Shirulu"/>
    <n v="10"/>
    <s v="Gillet Lihanda"/>
    <s v="Gillet Lihanda"/>
    <s v=""/>
    <s v="Informal Business"/>
    <x v="1"/>
  </r>
  <r>
    <s v="VPA6"/>
    <s v="KE-MER-2010-28463"/>
    <x v="0"/>
    <s v="Grievance"/>
    <s v="7th October,2020"/>
    <d v="2020-10-07T00:00:00"/>
    <s v="26th October,2020"/>
    <d v="2020-10-26T00:00:00"/>
    <s v="Kiogora Kirigia Charles"/>
    <s v="Male"/>
    <s v="12886347"/>
    <s v="254706827250"/>
    <s v="254706827250"/>
    <s v=""/>
    <s v="254790314140"/>
    <n v="37.589948"/>
    <n v="-5.0806999999999998E-2"/>
    <s v="Meru"/>
    <s v="Imenti South"/>
    <s v="Kathera"/>
    <s v="Kirumene"/>
    <n v="8"/>
    <s v="Erick Munene Gitonga"/>
    <s v="Phineas Mawira"/>
    <s v=""/>
    <s v="Informal Business"/>
    <x v="1"/>
  </r>
  <r>
    <s v="VPA6"/>
    <s v="KE-ELG-2103-25805"/>
    <x v="0"/>
    <s v="Non Compliant"/>
    <s v="13th July,2020"/>
    <d v="2020-07-13T00:00:00"/>
    <s v="15th March,2021"/>
    <d v="2021-03-15T00:00:00"/>
    <s v="Kibor Timothy Kipchumba"/>
    <s v="Male"/>
    <n v="99999"/>
    <s v="254723217684"/>
    <s v="254723217684"/>
    <s v=""/>
    <s v="254729979705"/>
    <n v="35.406297000000002"/>
    <n v="1.019954"/>
    <s v="Elgeyo/Marakwet"/>
    <s v="Marakwet West"/>
    <s v="Koisungur"/>
    <s v="Saram"/>
    <n v="10"/>
    <s v="Luka Kiprop Maiyo"/>
    <s v="Luka kiprop maiyo"/>
    <s v=""/>
    <s v="Informal Business"/>
    <x v="0"/>
  </r>
  <r>
    <s v="VPA6"/>
    <s v="KE-KIA-2103-26936"/>
    <x v="1"/>
    <s v=""/>
    <s v="16th March,2021"/>
    <d v="2021-03-16T00:00:00"/>
    <s v="16th March,2021"/>
    <d v="2021-03-16T00:00:00"/>
    <s v="Wanjiru Kamau Joyce"/>
    <s v="Female"/>
    <s v="29005828"/>
    <s v="707512522"/>
    <s v="254707512522"/>
    <s v=""/>
    <s v="254701558293"/>
    <n v="36.936902000000003"/>
    <n v="-1.0155650000000001"/>
    <s v="Kiambu"/>
    <s v="Gatundu South"/>
    <s v="Ituru"/>
    <s v="Kamunyu"/>
    <n v="12"/>
    <s v="Joseph Muchirira Mugo"/>
    <s v="Joseph muchirira"/>
    <s v=""/>
    <s v="Informal Business"/>
    <x v="0"/>
  </r>
  <r>
    <s v="VPA6"/>
    <s v="KE-KER-2102-26177"/>
    <x v="1"/>
    <s v=""/>
    <s v="13th December,2020"/>
    <d v="2020-12-13T00:00:00"/>
    <s v="1st February,2021"/>
    <d v="2021-02-01T00:00:00"/>
    <s v="Keter Japhet"/>
    <s v="Male"/>
    <s v="0866500"/>
    <s v="254720916333"/>
    <s v="254720916333"/>
    <s v=""/>
    <s v=""/>
    <n v="35.102766000000003"/>
    <n v="-0.58242799999999995"/>
    <s v="Kericho"/>
    <s v="Bureti"/>
    <s v="Tebesonik"/>
    <s v="Kimugul"/>
    <n v="12"/>
    <s v="Philip Kurgat"/>
    <s v=""/>
    <s v=""/>
    <s v="Informal Business"/>
    <x v="1"/>
  </r>
  <r>
    <s v="VPA6"/>
    <s v="KE-KER-2012-27971"/>
    <x v="1"/>
    <s v=""/>
    <s v="19th December,2018"/>
    <d v="2018-12-19T00:00:00"/>
    <s v="11th December,2020"/>
    <d v="2020-12-11T00:00:00"/>
    <s v="Magut Hellen"/>
    <s v="Female"/>
    <s v="29251850"/>
    <s v="254713377844"/>
    <s v="254713377844"/>
    <s v=""/>
    <s v=""/>
    <n v="35.386712000000003"/>
    <n v="-0.119855"/>
    <s v="Kericho"/>
    <s v="Kipkelion West"/>
    <s v="Kipteris"/>
    <s v="Kapkoros"/>
    <n v="4"/>
    <s v="Wesley Kipyegon"/>
    <s v=""/>
    <s v=""/>
    <s v="Informal Business"/>
    <x v="1"/>
  </r>
  <r>
    <s v="VPA6"/>
    <s v="KE-KER-2011-27972"/>
    <x v="1"/>
    <s v=""/>
    <s v="27th May,2020"/>
    <d v="2020-05-27T00:00:00"/>
    <s v="26th November,2020"/>
    <d v="2020-11-26T00:00:00"/>
    <s v="Jane Berenge Chepkemoi"/>
    <s v="Female"/>
    <s v="7653915"/>
    <s v="254714868515"/>
    <s v="254714868515"/>
    <s v=""/>
    <s v=""/>
    <n v="35.395153999999998"/>
    <n v="-0.10888399999999999"/>
    <s v="Kericho"/>
    <s v="Kipkelion West"/>
    <s v="Kipteris"/>
    <s v="Kaptuiya"/>
    <n v="4"/>
    <s v="Benjamin Cheruiyot"/>
    <s v=""/>
    <s v=""/>
    <s v="Informal Business"/>
    <x v="1"/>
  </r>
  <r>
    <s v="VPA6"/>
    <s v="KE-KER-2011-26347"/>
    <x v="0"/>
    <s v="Grievance"/>
    <s v="20th January,2019"/>
    <d v="2019-01-20T00:00:00"/>
    <s v="3rd November,2020"/>
    <d v="2020-11-03T00:00:00"/>
    <s v="Ngeno Esther"/>
    <s v="Female"/>
    <s v="3876531"/>
    <s v="254716794383"/>
    <s v="254716794383"/>
    <s v=""/>
    <s v=""/>
    <n v="35.393425000000001"/>
    <n v="-0.108934"/>
    <s v="Kericho"/>
    <s v="Kipkelion West"/>
    <s v="Kipteris"/>
    <s v="Kaptuiya"/>
    <n v="4"/>
    <s v="Joyce Tonui"/>
    <s v=""/>
    <s v=""/>
    <s v="Informal Business"/>
    <x v="1"/>
  </r>
  <r>
    <s v="VPA6"/>
    <s v="KE-KER-2006-27969"/>
    <x v="1"/>
    <s v=""/>
    <s v="25th September,2019"/>
    <d v="2019-09-25T00:00:00"/>
    <s v="29th June,2020"/>
    <d v="2020-06-29T00:00:00"/>
    <s v="Faustina Ombaba Matara"/>
    <s v="Female"/>
    <s v="7301618"/>
    <s v="254700675806"/>
    <s v="254700675806"/>
    <s v=""/>
    <s v=""/>
    <n v="35.400005999999998"/>
    <n v="-0.11433599999999999"/>
    <s v="Kericho"/>
    <s v="Kipkelion West"/>
    <s v="Kipteris"/>
    <s v="Nyairobi"/>
    <n v="4"/>
    <s v="Geoffrey  Chumba"/>
    <s v=""/>
    <s v=""/>
    <s v="Informal Business"/>
    <x v="1"/>
  </r>
  <r>
    <s v="VPA6"/>
    <s v="KE-KER-2011-27970"/>
    <x v="1"/>
    <s v=""/>
    <s v="22nd January,2019"/>
    <d v="2019-01-22T00:00:00"/>
    <s v="3rd November,2020"/>
    <d v="2020-11-03T00:00:00"/>
    <s v="Bor Justina"/>
    <s v="Female"/>
    <s v="7626884"/>
    <s v="254792441119"/>
    <s v="254792441119"/>
    <s v=""/>
    <s v="254706143459"/>
    <n v="35.384247000000002"/>
    <n v="-0.12857399999999999"/>
    <s v="Kericho"/>
    <s v="Kipkelion West"/>
    <s v="Kipteris"/>
    <s v="Kabngetuny"/>
    <n v="4"/>
    <s v="Josphat Langat"/>
    <s v=""/>
    <s v=""/>
    <s v="Informal Business"/>
    <x v="1"/>
  </r>
  <r>
    <s v="VPA6"/>
    <s v="KE-NAI-2103-28541"/>
    <x v="1"/>
    <s v=""/>
    <s v="18th February,2021"/>
    <d v="2021-02-18T00:00:00"/>
    <s v="3rd March,2021"/>
    <d v="2021-03-03T00:00:00"/>
    <s v="Matheka Janeffer Ngina"/>
    <s v="Female"/>
    <s v="13311895"/>
    <s v="254722782436"/>
    <s v="254722782436"/>
    <s v=""/>
    <s v="254727291108"/>
    <n v="37.041643000000001"/>
    <n v="-1.2916099999999999"/>
    <s v="Nairobi"/>
    <s v="Kasarani"/>
    <s v="Kamulu"/>
    <s v="Twin bird b"/>
    <n v="12"/>
    <s v="Timothy Kabue"/>
    <s v="Timothy Kabue"/>
    <s v=""/>
    <s v="Informal Business"/>
    <x v="1"/>
  </r>
  <r>
    <s v="VPA6"/>
    <s v="KE-KIA-2102-28540"/>
    <x v="1"/>
    <s v=""/>
    <s v="1st January,2021"/>
    <d v="2021-01-01T00:00:00"/>
    <s v="14th February,2021"/>
    <d v="2021-02-14T00:00:00"/>
    <s v="Ngigi Hannah Gakenia"/>
    <s v="Female"/>
    <s v="99999"/>
    <s v="721692378"/>
    <s v="254721692378"/>
    <s v=""/>
    <s v="254708618671"/>
    <n v="36.844400999999998"/>
    <n v="-1.1611849999999999"/>
    <s v="Kiambu"/>
    <s v="Kiambu"/>
    <s v="Riabai"/>
    <s v="Riabai"/>
    <n v="10"/>
    <s v="John Chege Nyingi"/>
    <s v="John chege"/>
    <s v=""/>
    <s v="Informal Business"/>
    <x v="1"/>
  </r>
  <r>
    <s v="VPA6"/>
    <s v="KE-KIR-2102-27206"/>
    <x v="1"/>
    <s v=""/>
    <s v="11th January,2021"/>
    <d v="2021-01-11T00:00:00"/>
    <s v="11th February,2021"/>
    <d v="2021-02-11T00:00:00"/>
    <s v="Muriuki Njagi Andrew"/>
    <s v="Male"/>
    <s v="9303496"/>
    <s v="254721537737"/>
    <s v="254721537737"/>
    <s v=""/>
    <s v="254790960115"/>
    <n v="37.294559"/>
    <n v="-0.45157799999999998"/>
    <s v="Kirinyaga"/>
    <s v="Kerugoya/Kutus"/>
    <s v="Gachigi"/>
    <s v="Kianguenyi"/>
    <n v="10"/>
    <s v="James Muchira Mwai"/>
    <s v=""/>
    <s v=""/>
    <s v="Informal Business"/>
    <x v="1"/>
  </r>
  <r>
    <s v="VPA6"/>
    <s v="KE-NAK-2101-27394"/>
    <x v="1"/>
    <s v=""/>
    <s v="13th December,2020"/>
    <d v="2020-12-13T00:00:00"/>
    <s v="10th January,2021"/>
    <d v="2021-01-10T00:00:00"/>
    <s v="Ngere Anthony"/>
    <s v="Male"/>
    <s v="99999"/>
    <s v="254727400651"/>
    <s v="254727400651"/>
    <s v=""/>
    <s v=""/>
    <n v="35.966695999999999"/>
    <n v="-0.27704600000000001"/>
    <s v="Nakuru"/>
    <s v="Njoro"/>
    <s v="Lord Egerton"/>
    <s v="Ogilgei"/>
    <s v="16"/>
    <s v="Nelson Mutai"/>
    <s v="Nelson Mutai"/>
    <s v=""/>
    <s v="Informal Business"/>
    <x v="3"/>
  </r>
  <r>
    <s v="VPA6"/>
    <s v="KE-NYA-2103-27286"/>
    <x v="1"/>
    <s v=""/>
    <s v="22nd January,2021"/>
    <d v="2021-01-22T00:00:00"/>
    <s v="22nd March,2021"/>
    <d v="2021-03-22T00:00:00"/>
    <s v="Guchu Bernard N"/>
    <s v="Male"/>
    <n v="99999"/>
    <s v="254723079500"/>
    <s v="254723079500"/>
    <s v=""/>
    <s v="254729000490"/>
    <n v="36.50788"/>
    <n v="-0.187662"/>
    <s v="Nyandarua"/>
    <s v="Ndaragwa"/>
    <s v="mwihoko"/>
    <s v="karai"/>
    <n v="8"/>
    <s v="James Muchira Mwai"/>
    <s v="James mwai"/>
    <s v=""/>
    <s v="Informal Business"/>
    <x v="1"/>
  </r>
  <r>
    <s v="VPA6"/>
    <s v="KE-LAI-2103-27093"/>
    <x v="1"/>
    <s v=""/>
    <s v="15th February,2021"/>
    <d v="2021-02-15T00:00:00"/>
    <s v="22nd March,2021"/>
    <d v="2021-03-22T00:00:00"/>
    <s v="Kiboi Shandrak Nderitu"/>
    <s v="Male"/>
    <n v="99999"/>
    <s v="254722638232"/>
    <s v="254722638232"/>
    <s v=""/>
    <s v="254713659294"/>
    <n v="36.559277000000002"/>
    <n v="-8.7597999999999995E-2"/>
    <s v="Laikipia"/>
    <s v="Laikipia East"/>
    <s v="Ngobit"/>
    <s v="metha"/>
    <n v="10"/>
    <s v="James Muchira Mwai"/>
    <s v="mwai"/>
    <s v=""/>
    <s v="Informal Business"/>
    <x v="1"/>
  </r>
  <r>
    <s v="VPA6"/>
    <s v="KE-KAK-2012-28977"/>
    <x v="0"/>
    <s v="Non Compliant"/>
    <s v="15th October,2020"/>
    <d v="2020-10-15T00:00:00"/>
    <s v="17th December,2020"/>
    <d v="2020-12-17T00:00:00"/>
    <s v="Mohamed Wapiria Mukopi"/>
    <s v="Male"/>
    <s v="4241967"/>
    <s v="254712311368"/>
    <s v="254712311368"/>
    <s v=""/>
    <s v="254723593902"/>
    <n v="34.626871999999999"/>
    <n v="0.37933299999999998"/>
    <s v="Kakamega"/>
    <s v="Navakholo"/>
    <s v="Lusumu"/>
    <s v="Butieri"/>
    <n v="6"/>
    <s v="Gillet Lihanda"/>
    <s v="Gillet Lihanda"/>
    <s v=""/>
    <s v="Informal Business"/>
    <x v="1"/>
  </r>
  <r>
    <s v="VPA6"/>
    <s v="KE-MER-2102-28473"/>
    <x v="1"/>
    <s v=""/>
    <s v="10th February,2021"/>
    <d v="2021-02-10T00:00:00"/>
    <s v="20th February,2021"/>
    <d v="2021-02-20T00:00:00"/>
    <s v="Njeru Flondah Nkirote"/>
    <s v="Female"/>
    <s v="19754323"/>
    <s v="254720999485"/>
    <s v="254720999485"/>
    <s v=""/>
    <s v="254768761105"/>
    <n v="37.682079999999999"/>
    <n v="-0.18831200000000001"/>
    <s v="Meru"/>
    <s v="Imenti South"/>
    <s v="Gikui"/>
    <s v="Ndariani"/>
    <n v="10"/>
    <s v="Erick Munene Gitonga"/>
    <s v="Phineas Mawira"/>
    <s v=""/>
    <s v="Informal Business"/>
    <x v="1"/>
  </r>
  <r>
    <s v="VPA6"/>
    <s v="KE-KIA-2103-26558"/>
    <x v="1"/>
    <s v=""/>
    <s v="8th February,2021"/>
    <d v="2021-02-08T00:00:00"/>
    <s v="18th March,2021"/>
    <d v="2021-03-18T00:00:00"/>
    <s v="Waringa Martin Muhoro"/>
    <s v="Male"/>
    <s v="99999"/>
    <s v="254723880122"/>
    <s v="254723880122"/>
    <s v=""/>
    <s v="254748296077"/>
    <n v="36.681579999999997"/>
    <n v="-1.268295"/>
    <s v="Kiambu"/>
    <s v="Kikuyu"/>
    <s v="Kikuyu"/>
    <s v="Kionguro"/>
    <n v="10"/>
    <s v="Ekman J.K. Karigi"/>
    <s v=""/>
    <s v=""/>
    <s v="Informal Business"/>
    <x v="0"/>
  </r>
  <r>
    <s v="VPA6"/>
    <s v="KE-NAK-2011-27393"/>
    <x v="1"/>
    <s v=""/>
    <s v="18th October,2020"/>
    <d v="2020-10-18T00:00:00"/>
    <s v="14th November,2020"/>
    <d v="2020-11-14T00:00:00"/>
    <s v="Kihara Viola"/>
    <s v="Male"/>
    <s v="99999"/>
    <s v="254722839909"/>
    <s v="254722839909"/>
    <s v=""/>
    <s v=""/>
    <n v="35.958252000000002"/>
    <n v="-0.238095"/>
    <s v="Nakuru"/>
    <s v="Rongai"/>
    <s v="Sobea"/>
    <s v="Miti moja"/>
    <n v="13"/>
    <s v="Nelson Mutai"/>
    <s v="Nelson Mutai"/>
    <s v=""/>
    <s v="Informal Business"/>
    <x v="3"/>
  </r>
  <r>
    <s v="VPA6"/>
    <s v="KE-KIA-2102-26787"/>
    <x v="0"/>
    <s v="Under Verification"/>
    <s v="20th December,2020"/>
    <d v="2020-12-20T00:00:00"/>
    <s v="8th February,2021"/>
    <d v="2021-02-08T00:00:00"/>
    <s v="Gatumbi Arthur Rubia"/>
    <s v="Male"/>
    <s v="21754698"/>
    <s v="72293881"/>
    <s v="254722938817"/>
    <s v=""/>
    <s v="254722658356"/>
    <n v="36.976861999999997"/>
    <n v="-0.986483"/>
    <s v="Kiambu"/>
    <s v="Gatundu North"/>
    <s v="Chania"/>
    <s v="Galili"/>
    <n v="12"/>
    <s v="Washington Mwangi"/>
    <s v="Washington mwangi"/>
    <s v=""/>
    <s v="Informal Business"/>
    <x v="0"/>
  </r>
  <r>
    <s v="VPA6"/>
    <s v="KE-EMB-2103-25402"/>
    <x v="0"/>
    <s v="Grievance"/>
    <s v="27th February,2021"/>
    <d v="2021-02-27T00:00:00"/>
    <s v="27th March,2021"/>
    <d v="2021-03-27T00:00:00"/>
    <s v="Njiru Lincoln Muturi"/>
    <s v="Male"/>
    <n v="99999"/>
    <s v="254722745138"/>
    <s v="254722745138"/>
    <s v=""/>
    <s v=""/>
    <n v="37.673262999999999"/>
    <n v="-0.46795700000000001"/>
    <s v="Embu"/>
    <s v="Mbeere South"/>
    <s v="Kyeni south"/>
    <s v="Murari"/>
    <n v="12"/>
    <s v="Eric Muthii Mugo"/>
    <s v="Eric muthii mugo"/>
    <s v=""/>
    <s v="Informal Business"/>
    <x v="0"/>
  </r>
  <r>
    <s v="VPA6"/>
    <s v="KE-BOM-2103-26182"/>
    <x v="1"/>
    <s v=""/>
    <s v="2nd January,2021"/>
    <d v="2021-01-02T00:00:00"/>
    <s v="31st March,2021"/>
    <d v="2021-03-31T00:00:00"/>
    <s v="Cheruiyot Alfred"/>
    <s v="Male"/>
    <s v="1762143"/>
    <s v="254722287526"/>
    <s v="254722287526"/>
    <s v=""/>
    <s v="254724853117"/>
    <n v="35.232416999999998"/>
    <n v="-0.61119699999999999"/>
    <s v="Bomet"/>
    <s v="Konoin"/>
    <s v="Kaptembwo"/>
    <s v="Kenene"/>
    <s v="15"/>
    <s v="Philip Kurgat"/>
    <s v="Philip Kurgat"/>
    <s v=""/>
    <s v="Informal Business"/>
    <x v="1"/>
  </r>
  <r>
    <s v="VPA6"/>
    <s v="KE-KER-2102-26181"/>
    <x v="1"/>
    <s v=""/>
    <s v="4th January,2021"/>
    <d v="2021-01-04T00:00:00"/>
    <s v="10th February,2021"/>
    <d v="2021-02-10T00:00:00"/>
    <s v="Tesot Wilson"/>
    <s v="Male"/>
    <s v="2302821"/>
    <s v="720509414"/>
    <s v="254720509414"/>
    <s v=""/>
    <s v="254725264471"/>
    <n v="35.142600000000002"/>
    <n v="-0.63366800000000001"/>
    <s v="Kericho"/>
    <s v="Bureti"/>
    <s v="Cheplanget"/>
    <s v="Twolyot"/>
    <n v="12"/>
    <s v="Philip Kurgat"/>
    <s v="Phillip Kurgat"/>
    <s v=""/>
    <s v="Informal Business"/>
    <x v="1"/>
  </r>
  <r>
    <s v="VPA6"/>
    <s v="KE-KIA-2103-26559"/>
    <x v="0"/>
    <s v="Grievance"/>
    <s v="19th December,2020"/>
    <d v="2020-12-19T00:00:00"/>
    <s v="17th March,2021"/>
    <d v="2021-03-17T00:00:00"/>
    <s v="Kimata Mary Muthoni"/>
    <s v="Female"/>
    <s v="6851966"/>
    <s v="254723297935"/>
    <s v="254723297935"/>
    <s v=""/>
    <s v="254721965682"/>
    <n v="36.802366999999997"/>
    <n v="-0.92770900000000001"/>
    <s v="Kiambu"/>
    <s v="Gatundu South"/>
    <s v="Ndarugo"/>
    <s v="Mutashoya"/>
    <n v="6"/>
    <s v="Joseph Muchirira Mugo"/>
    <s v=""/>
    <s v=""/>
    <s v="Informal Business"/>
    <x v="1"/>
  </r>
  <r>
    <s v="VPA6"/>
    <s v="KE-TAI-2104-25213"/>
    <x v="1"/>
    <s v=""/>
    <s v="29th March,2021"/>
    <d v="2021-03-29T00:00:00"/>
    <s v="6th April,2021"/>
    <d v="2021-04-06T00:00:00"/>
    <s v="Mwandoe Damaris"/>
    <s v="Female"/>
    <s v="0134567"/>
    <s v="254726351332"/>
    <s v="254726351332"/>
    <s v=""/>
    <s v=""/>
    <n v="38.353411999999999"/>
    <n v="-3.4503629999999998"/>
    <s v="Taita/Taveta"/>
    <s v="Mwatate"/>
    <s v="Chawia"/>
    <s v="Kidaya ifumbu"/>
    <n v="8"/>
    <s v="Stephen Nyange"/>
    <s v="Stephen nyange"/>
    <s v=""/>
    <s v="Informal Business"/>
    <x v="0"/>
  </r>
  <r>
    <s v="VPA6"/>
    <s v="KE-MER-2104-28474"/>
    <x v="1"/>
    <s v=""/>
    <s v="24th March,2021"/>
    <d v="2021-03-24T00:00:00"/>
    <s v="6th April,2021"/>
    <d v="2021-04-06T00:00:00"/>
    <s v="Kagwiria Gitonga Nancy"/>
    <s v="Female"/>
    <s v="22093963"/>
    <s v="721926975"/>
    <s v="254721926975"/>
    <s v=""/>
    <s v="254720568095"/>
    <n v="37.618783000000001"/>
    <n v="-2.1793E-2"/>
    <s v="Meru"/>
    <s v="Meru Centra"/>
    <s v="Kithirune"/>
    <s v="Kaguma"/>
    <n v="8"/>
    <s v="Erick Munene Gitonga"/>
    <s v="Phineas Mawira"/>
    <s v=""/>
    <s v="Informal Business"/>
    <x v="1"/>
  </r>
  <r>
    <s v="VPA6"/>
    <s v="KE-KIA-2009-26561"/>
    <x v="1"/>
    <s v=""/>
    <s v="7th July,2020"/>
    <d v="2020-07-07T00:00:00"/>
    <s v="18th September,2020"/>
    <d v="2020-09-18T00:00:00"/>
    <s v="Njenga Carol Wangechi"/>
    <s v="Female"/>
    <s v="9574277"/>
    <s v="254723948204"/>
    <s v="254723948204"/>
    <s v=""/>
    <s v="254721840545"/>
    <n v="36.790033000000001"/>
    <n v="-1.0991850000000001"/>
    <s v="Kiambu"/>
    <s v="Githunguri"/>
    <s v="Ikinu"/>
    <s v="Mugumo-ini"/>
    <n v="24"/>
    <s v="Kensam Constructor"/>
    <s v=""/>
    <s v=""/>
    <s v="Informal Business"/>
    <x v="3"/>
  </r>
  <r>
    <s v="VPA6"/>
    <s v="KE-KIA-2103-26560"/>
    <x v="1"/>
    <s v=""/>
    <s v="8th March,2021"/>
    <d v="2021-03-08T00:00:00"/>
    <s v="13th March,2021"/>
    <d v="2021-03-13T00:00:00"/>
    <s v="Mwiruri Esther Ngendo"/>
    <s v="Female"/>
    <n v="99999"/>
    <s v="254727211517"/>
    <s v="254727211517"/>
    <s v=""/>
    <s v="254721437500"/>
    <n v="36.715510999999999"/>
    <n v="-1.0661590000000001"/>
    <s v="Kiambu"/>
    <s v="Kiambaa"/>
    <s v="Githunguri"/>
    <s v="Kambaa"/>
    <n v="12"/>
    <s v="Kensam Constructor"/>
    <s v=""/>
    <s v=""/>
    <s v="Informal Business"/>
    <x v="0"/>
  </r>
  <r>
    <s v="VPA6"/>
    <s v="KE-KER-2103-26184"/>
    <x v="1"/>
    <s v=""/>
    <s v="25th February,2021"/>
    <d v="2021-02-25T00:00:00"/>
    <s v="20th March,2021"/>
    <d v="2021-03-20T00:00:00"/>
    <s v="Kirui Nicholas"/>
    <s v="Male"/>
    <s v="25079877"/>
    <s v="721172049"/>
    <s v="254721172049"/>
    <s v=""/>
    <s v="254727901148"/>
    <n v="35.134892000000001"/>
    <n v="-0.57971300000000003"/>
    <s v="Kericho"/>
    <s v="Bureti"/>
    <s v="Cheborge"/>
    <s v="Kiptiriri"/>
    <n v="12"/>
    <s v="Philip Kurgat"/>
    <s v="Philiph Kurgat"/>
    <s v=""/>
    <s v="Informal Business"/>
    <x v="1"/>
  </r>
  <r>
    <s v="VPA6"/>
    <s v="KE-NAK-2102-26599"/>
    <x v="0"/>
    <s v="Non Compliant"/>
    <s v="1st December,2020"/>
    <d v="2020-12-01T00:00:00"/>
    <s v="7th February,2021"/>
    <d v="2021-02-07T00:00:00"/>
    <s v="Jepkorir Rose"/>
    <s v="Female"/>
    <s v="99999"/>
    <s v="254703491677"/>
    <s v="254703491677"/>
    <s v=""/>
    <s v="254771886975"/>
    <n v="36.038302999999999"/>
    <n v="-0.32817400000000002"/>
    <s v="Nakuru"/>
    <s v="Nakuru Town"/>
    <s v="Kapkures"/>
    <s v="Kiptenden"/>
    <n v="8"/>
    <s v="Robert Kiprono Ngetich"/>
    <s v="Robert Ngetich"/>
    <s v=""/>
    <s v="Informal Business"/>
    <x v="1"/>
  </r>
  <r>
    <s v="VPA6"/>
    <s v="KE-BOM-2103-26176"/>
    <x v="1"/>
    <s v=""/>
    <s v="22nd January,2021"/>
    <d v="2021-01-22T00:00:00"/>
    <s v="29th March,2021"/>
    <d v="2021-03-29T00:00:00"/>
    <s v="Rono Hillary"/>
    <s v="Male"/>
    <s v="13172761"/>
    <s v="254724438346"/>
    <s v="254724438346"/>
    <s v=""/>
    <s v="254723393251"/>
    <n v="35.422117999999998"/>
    <n v="-0.72199899999999995"/>
    <s v="Bomet"/>
    <s v="Bomet Central"/>
    <s v="Mugango"/>
    <s v="Masese"/>
    <n v="6"/>
    <s v="Philip Kurgat"/>
    <s v="Kurgat"/>
    <s v=""/>
    <s v="Informal Business"/>
    <x v="1"/>
  </r>
  <r>
    <s v="VPA6"/>
    <s v="KE-BOM-2103-26179"/>
    <x v="1"/>
    <s v=""/>
    <s v="20th January,2021"/>
    <d v="2021-01-20T00:00:00"/>
    <s v="29th March,2021"/>
    <d v="2021-03-29T00:00:00"/>
    <s v="Maritim Wesley"/>
    <s v="Male"/>
    <s v="125545100"/>
    <s v="254725532926"/>
    <s v="254725532926"/>
    <s v=""/>
    <s v="0715781837"/>
    <n v="35.449784000000001"/>
    <n v="-0.74432500000000001"/>
    <s v="Bomet"/>
    <s v="Bomet East"/>
    <s v="Kiromwok"/>
    <s v="Choronok"/>
    <n v="6"/>
    <s v="Philip Kurgat"/>
    <s v=""/>
    <s v=""/>
    <s v="Informal Business"/>
    <x v="1"/>
  </r>
  <r>
    <s v="VPA6"/>
    <s v="KE-TAI-2104-25214"/>
    <x v="1"/>
    <s v=""/>
    <s v="4th January,2021"/>
    <d v="2021-01-04T00:00:00"/>
    <s v="14th April,2021"/>
    <d v="2021-04-14T00:00:00"/>
    <s v="Noti William Mghanga"/>
    <s v="Male"/>
    <s v="234567"/>
    <s v="254718001800"/>
    <s v="254718001800"/>
    <s v=""/>
    <s v="254722262224"/>
    <n v="38.434018000000002"/>
    <n v="-3.322543"/>
    <s v="Taita/Taveta"/>
    <s v="Voi"/>
    <s v="Wongonyi"/>
    <s v="Mwakilati"/>
    <n v="10"/>
    <s v="Stephen Nyange"/>
    <s v="Stephen nyange"/>
    <s v=""/>
    <s v="Informal Business"/>
    <x v="0"/>
  </r>
  <r>
    <s v="VPA6"/>
    <s v="KE-TAI-2104-25215"/>
    <x v="1"/>
    <s v=""/>
    <s v="9th February,2021"/>
    <d v="2021-02-09T00:00:00"/>
    <s v="14th April,2021"/>
    <d v="2021-04-14T00:00:00"/>
    <s v="Mwadali Ayub Shaka"/>
    <s v="Male"/>
    <s v="3456677"/>
    <s v="254722747738"/>
    <s v="254722747738"/>
    <s v=""/>
    <s v=""/>
    <n v="38.486604999999997"/>
    <n v="-3.3191799999999998"/>
    <s v="Taita/Taveta"/>
    <s v="Voi"/>
    <s v="Ngolia"/>
    <s v="Ndile"/>
    <n v="6"/>
    <s v="Nicholas Mwaengo"/>
    <s v="Nicholas mwaengo"/>
    <s v=""/>
    <s v="Informal Business"/>
    <x v="0"/>
  </r>
  <r>
    <s v="VPA6"/>
    <s v="KE-KIR-2101-27205"/>
    <x v="0"/>
    <s v="Grievance"/>
    <s v="20th November,2020"/>
    <d v="2020-11-20T00:00:00"/>
    <s v="1st January,2021"/>
    <d v="2021-01-01T00:00:00"/>
    <s v="Mithamo Muriuki Benson"/>
    <s v="Male"/>
    <s v="3402525"/>
    <s v="254720357014"/>
    <s v="254720357014"/>
    <s v=""/>
    <s v="254728909054"/>
    <n v="37.250855999999999"/>
    <n v="-0.51897099999999996"/>
    <s v="Kirinyaga"/>
    <s v="Kerugoya/Kutus"/>
    <s v="Kanyekiini"/>
    <s v="Mutitu"/>
    <n v="8"/>
    <s v="Eric Muthii Mugo"/>
    <s v="Eric muthii mugo"/>
    <s v=""/>
    <s v="Informal Business"/>
    <x v="1"/>
  </r>
  <r>
    <s v="VPA6"/>
    <s v="KE-NYA-2101-28978"/>
    <x v="1"/>
    <s v=""/>
    <s v="12th November,2020"/>
    <d v="2020-11-12T00:00:00"/>
    <s v="1st January,2021"/>
    <d v="2021-01-01T00:00:00"/>
    <s v="Joel Nyambane Atuti"/>
    <s v="Male"/>
    <s v="23927041"/>
    <s v="254703429603"/>
    <s v="254703429603"/>
    <s v=""/>
    <s v="0000000000"/>
    <n v="34.895983000000001"/>
    <n v="-0.62517199999999995"/>
    <s v="Nyamira"/>
    <s v="Manga"/>
    <s v="North Kitutu"/>
    <s v="Nyambogo"/>
    <n v="10"/>
    <s v="George Otwori"/>
    <s v="George Otwori"/>
    <s v=""/>
    <s v="Informal Business"/>
    <x v="1"/>
  </r>
  <r>
    <s v="VPA6"/>
    <s v="KE-NAR-2104-26268"/>
    <x v="0"/>
    <s v="Non Compliant"/>
    <s v="5th February,2021"/>
    <d v="2021-02-05T00:00:00"/>
    <s v="20th April,2021"/>
    <d v="2021-04-20T00:00:00"/>
    <s v="Nchoko Zadra Narinoi"/>
    <s v="Female"/>
    <s v="30530453"/>
    <s v="254717734283"/>
    <s v="254717734283"/>
    <s v=""/>
    <s v=""/>
    <n v="35.683163"/>
    <n v="-1.00095"/>
    <s v="Narok"/>
    <s v="Narok South"/>
    <s v="Ololunga"/>
    <s v="Olepolos"/>
    <n v="12"/>
    <s v="Samwel Teres"/>
    <s v="Jeremiah"/>
    <s v=""/>
    <s v="Informal Business"/>
    <x v="0"/>
  </r>
  <r>
    <s v="VPA6"/>
    <s v="KE-NAR-2104-26258"/>
    <x v="0"/>
    <s v="Non Compliant"/>
    <s v="26th February,2021"/>
    <d v="2021-02-26T00:00:00"/>
    <s v="20th April,2021"/>
    <d v="2021-04-20T00:00:00"/>
    <s v="Sena Saitoti Sarone"/>
    <s v="Female"/>
    <n v="99999"/>
    <s v="254722277528"/>
    <s v="254722277528"/>
    <s v=""/>
    <s v=""/>
    <n v="35.686177000000001"/>
    <n v="-1.0004599999999999"/>
    <s v="Narok"/>
    <s v="Narok South"/>
    <s v="Ololunga"/>
    <s v="Olepolos"/>
    <n v="12"/>
    <s v="Samwel Teres"/>
    <s v="Jeremiah  langat"/>
    <s v=""/>
    <s v="Informal Business"/>
    <x v="0"/>
  </r>
  <r>
    <s v="VPA6"/>
    <s v="KE-MUR-2006-26785"/>
    <x v="1"/>
    <s v=""/>
    <s v="15th April,2020"/>
    <d v="2020-04-15T00:00:00"/>
    <s v="5th June,2020"/>
    <d v="2020-06-05T00:00:00"/>
    <s v="Njoroge John Githu"/>
    <s v="Male"/>
    <s v="99999"/>
    <s v="254721558091"/>
    <s v="254721558091"/>
    <s v=""/>
    <s v="254722254221"/>
    <n v="37.118254999999998"/>
    <n v="-0.86063599999999996"/>
    <s v="Murang'a"/>
    <s v="Maragua"/>
    <s v="Muthithi"/>
    <s v="Kindugira"/>
    <n v="6"/>
    <s v="Geoffrey Ndua Mbugua"/>
    <s v=""/>
    <s v=""/>
    <s v="Informal Business"/>
    <x v="0"/>
  </r>
  <r>
    <s v="VPA6"/>
    <s v="KE-MUR-2004-26784"/>
    <x v="1"/>
    <s v=""/>
    <s v="10th March,2020"/>
    <d v="2020-03-10T00:00:00"/>
    <s v="15th April,2020"/>
    <d v="2020-04-15T00:00:00"/>
    <s v="Njoroge Mirriam Mburu"/>
    <s v="Female"/>
    <s v="7568390"/>
    <s v="254722430664"/>
    <s v="254722430664"/>
    <s v=""/>
    <s v="254723572430"/>
    <n v="37.175918000000003"/>
    <n v="-0.82860900000000004"/>
    <s v="Murang'a"/>
    <s v="Maragua"/>
    <s v="Kamahuha"/>
    <s v="Mikuyu"/>
    <n v="12"/>
    <s v="Geoffrey Ndua Mbugua"/>
    <s v=""/>
    <s v=""/>
    <s v="Informal Business"/>
    <x v="0"/>
  </r>
  <r>
    <s v="VPA6"/>
    <s v="KE-NAR-2104-28417"/>
    <x v="0"/>
    <s v="Under Verification"/>
    <s v="10th March,2021"/>
    <d v="2021-03-10T00:00:00"/>
    <s v="21st April,2021"/>
    <d v="2021-04-21T00:00:00"/>
    <s v="Kerich Paul"/>
    <s v="Male"/>
    <s v="0514354"/>
    <s v="254722868955"/>
    <s v="254722868955"/>
    <s v=""/>
    <s v="254718115590"/>
    <n v="35.170892000000002"/>
    <n v="-1.0236149999999999"/>
    <s v="Narok"/>
    <s v="Transmara East"/>
    <s v="Kapsasian"/>
    <s v="Lelagoin"/>
    <n v="12"/>
    <s v="Gimosong Enterprise Ltd"/>
    <s v="John Bett"/>
    <s v=""/>
    <s v="Informal Business"/>
    <x v="1"/>
  </r>
  <r>
    <s v="VPA6"/>
    <s v="KE-TAI-2104-25217"/>
    <x v="1"/>
    <s v=""/>
    <s v="21st February,2021"/>
    <d v="2021-02-21T00:00:00"/>
    <s v="27th April,2021"/>
    <d v="2021-04-27T00:00:00"/>
    <s v="Mwangada Peter Kimoge"/>
    <s v="Male"/>
    <s v="4568656"/>
    <s v="254736319315"/>
    <s v="254736319315"/>
    <s v=""/>
    <s v=""/>
    <n v="38.332172999999997"/>
    <n v="-3.4337249999999999"/>
    <s v="Taita/Taveta"/>
    <s v="Mwatate"/>
    <s v="Bura"/>
    <s v="Ngandenyi"/>
    <n v="8"/>
    <s v="Carly Mwandigha"/>
    <s v="Carly mwadigha"/>
    <s v=""/>
    <s v="Informal Business"/>
    <x v="0"/>
  </r>
  <r>
    <s v="VPA6"/>
    <s v="KE-BOM-2103-26346"/>
    <x v="1"/>
    <s v=""/>
    <s v="20th January,2021"/>
    <d v="2021-01-20T00:00:00"/>
    <s v="20th March,2021"/>
    <d v="2021-03-20T00:00:00"/>
    <s v="Kiguru Andrew"/>
    <s v="Male"/>
    <s v="99999"/>
    <s v="254723823429"/>
    <s v="254723823429"/>
    <s v=""/>
    <s v=""/>
    <n v="35.116500000000002"/>
    <n v="-0.69125800000000004"/>
    <s v="Bomet"/>
    <s v="Sotik"/>
    <s v="Chemagel"/>
    <s v="Tebeswet"/>
    <n v="10"/>
    <s v="Patrick Kipronoh Mutai"/>
    <s v="Mutai"/>
    <s v=""/>
    <s v="Informal Business"/>
    <x v="1"/>
  </r>
  <r>
    <s v="VPA6"/>
    <s v="KE-NAN-2101-28747"/>
    <x v="1"/>
    <s v=""/>
    <s v="20th December,2020"/>
    <d v="2020-12-20T00:00:00"/>
    <s v="17th January,2021"/>
    <d v="2021-01-17T00:00:00"/>
    <s v="Martha Serem"/>
    <s v="Female"/>
    <s v="99999"/>
    <s v="254728771897"/>
    <s v="254728771897"/>
    <s v=""/>
    <s v=""/>
    <n v="35.137031999999998"/>
    <n v="0.52690700000000001"/>
    <s v="Nandi"/>
    <s v="Mosop"/>
    <s v="Mosop"/>
    <s v="Kapsigiryo"/>
    <n v="10"/>
    <s v="George Otwori"/>
    <s v="George otwori"/>
    <s v=""/>
    <s v="Informal Business"/>
    <x v="1"/>
  </r>
  <r>
    <s v="VPA6"/>
    <s v="KE-BAR-2104-28418"/>
    <x v="1"/>
    <s v=""/>
    <s v="12th February,2021"/>
    <d v="2021-02-12T00:00:00"/>
    <s v="23rd April,2021"/>
    <d v="2021-04-23T00:00:00"/>
    <s v="Kotut Samwel"/>
    <s v="Male"/>
    <n v="99999"/>
    <s v="254723764200"/>
    <s v="254723764200"/>
    <s v=""/>
    <s v="254722736180"/>
    <n v="35.593167999999999"/>
    <n v="-5.862E-3"/>
    <s v="Baringo"/>
    <s v="Koibatek"/>
    <s v="Mumberes"/>
    <s v="Kamungei"/>
    <n v="10"/>
    <s v="Gimosong Enterprise Ltd"/>
    <s v="John Bett"/>
    <s v=""/>
    <s v="Informal Business"/>
    <x v="1"/>
  </r>
  <r>
    <s v="VPA6"/>
    <s v="KE-NAN-2104-28419"/>
    <x v="1"/>
    <s v=""/>
    <s v="21st February,2021"/>
    <d v="2021-02-21T00:00:00"/>
    <s v="27th April,2021"/>
    <d v="2021-04-27T00:00:00"/>
    <s v="Magut Samwel"/>
    <s v="Male"/>
    <s v="5602828"/>
    <s v="254724333344"/>
    <s v="254724333344"/>
    <s v=""/>
    <s v="254780165446"/>
    <n v="35.239607999999997"/>
    <n v="0.218445"/>
    <s v="Nandi"/>
    <s v="Nandi Central"/>
    <s v="Kilibwani"/>
    <s v="Kapnyeperai"/>
    <n v="10"/>
    <s v="Gimosong Enterprise Ltd"/>
    <s v="John Bett"/>
    <s v=""/>
    <s v="Informal Business"/>
    <x v="1"/>
  </r>
  <r>
    <s v="VPA6"/>
    <s v="KE-NYE-2102-27999"/>
    <x v="1"/>
    <s v=""/>
    <s v="20th January,2021"/>
    <d v="2021-01-20T00:00:00"/>
    <s v="1st February,2021"/>
    <d v="2021-02-01T00:00:00"/>
    <s v="Ngunjiri Amos Itune"/>
    <s v="Male"/>
    <s v="13726618"/>
    <s v="+254721518963"/>
    <s v="254703141275"/>
    <s v=""/>
    <s v="254721518963"/>
    <n v="37.058777999999997"/>
    <n v="-0.52468700000000001"/>
    <s v="Nyeri"/>
    <s v="Mukurweni"/>
    <s v="Muyu"/>
    <s v="Mbari ya karoe"/>
    <n v="10"/>
    <s v="Kensam Constructor"/>
    <s v="null"/>
    <s v=""/>
    <s v="Informal Business"/>
    <x v="0"/>
  </r>
  <r>
    <s v="VPA6"/>
    <s v="KE-NAK-2103-27425"/>
    <x v="1"/>
    <s v=""/>
    <s v="28th January,2021"/>
    <d v="2021-01-28T00:00:00"/>
    <s v="10th March,2021"/>
    <d v="2021-03-10T00:00:00"/>
    <s v="Kagendo Kariuki Winfred"/>
    <s v="Female"/>
    <s v="30688378"/>
    <s v="+254721120970"/>
    <s v="254792275983"/>
    <s v=""/>
    <s v="254721120970"/>
    <n v="36.229134999999999"/>
    <n v="3.3570000000000003E-2"/>
    <s v="Nakuru"/>
    <s v="Subukia"/>
    <s v="Subukia"/>
    <s v="Kagumo"/>
    <n v="8"/>
    <s v="Reuben K Kimenyi"/>
    <s v="Reuben Kimenyi"/>
    <s v=""/>
    <s v="Informal Business"/>
    <x v="1"/>
  </r>
  <r>
    <s v="VPA6"/>
    <s v="KE-MAC-2105-28597"/>
    <x v="1"/>
    <s v=""/>
    <s v="15th April,2021"/>
    <d v="2021-04-15T00:00:00"/>
    <s v="3rd May,2021"/>
    <d v="2021-05-03T00:00:00"/>
    <s v="Kiilu Salome"/>
    <s v="Female"/>
    <s v="99999"/>
    <s v="+254702308406"/>
    <s v="254722421814"/>
    <s v=""/>
    <s v="254702308406"/>
    <n v="37.181097000000001"/>
    <n v="-1.4952220000000001"/>
    <s v="Machakos"/>
    <s v="Machakos"/>
    <s v="Kathome"/>
    <s v="Kitanga"/>
    <n v="8"/>
    <s v="Gilbert Mwangi Gitau"/>
    <s v=""/>
    <s v=""/>
    <s v="Informal Business"/>
    <x v="0"/>
  </r>
  <r>
    <s v="VPA6"/>
    <s v="KE-NAN-2105-28420"/>
    <x v="1"/>
    <s v=""/>
    <s v="13th April,2021"/>
    <d v="2021-04-13T00:00:00"/>
    <s v="11th May,2021"/>
    <d v="2021-05-11T00:00:00"/>
    <s v="Maiyo Julius"/>
    <s v="Male"/>
    <s v="14509265"/>
    <s v="+254723089863"/>
    <s v="254725826370"/>
    <s v=""/>
    <s v="254723089863"/>
    <n v="35.215274999999998"/>
    <n v="0.15858"/>
    <s v="Nandi"/>
    <s v="Nandi hills"/>
    <s v="Chepkunyuk"/>
    <s v="Kapchuriai"/>
    <n v="12"/>
    <s v="Gimosong Enterprise Ltd"/>
    <s v="JOHN BETT"/>
    <s v=""/>
    <s v="Informal Business"/>
    <x v="1"/>
  </r>
  <r>
    <s v="VPA6"/>
    <s v="KE-KER-2104-26183"/>
    <x v="0"/>
    <s v="Under Verification"/>
    <s v="28th March,2021"/>
    <d v="2021-03-28T00:00:00"/>
    <s v="25th April,2021"/>
    <d v="2021-04-25T00:00:00"/>
    <s v="Chelangat Rosemary"/>
    <s v="Female"/>
    <s v="23193967"/>
    <s v="721957663"/>
    <s v="254728676675"/>
    <s v=""/>
    <s v="254721957663"/>
    <n v="35.320841999999999"/>
    <n v="-0.32858999999999999"/>
    <s v="Kericho"/>
    <s v="Ainamoi"/>
    <s v="Kapsaos"/>
    <s v="Kapkugeruet"/>
    <n v="10"/>
    <s v="Philip Kurgat"/>
    <s v="Philiph"/>
    <s v=""/>
    <s v="Informal Business"/>
    <x v="1"/>
  </r>
  <r>
    <s v="VPA6"/>
    <s v="KE-KIR-2105-25411"/>
    <x v="0"/>
    <s v="Grievance"/>
    <s v="1st April,2021"/>
    <d v="2021-04-01T00:00:00"/>
    <s v="17th May,2021"/>
    <d v="2021-05-17T00:00:00"/>
    <s v="Gachaki James Mburu"/>
    <s v="Male"/>
    <s v="3382215"/>
    <s v="+254722473475"/>
    <s v="254722473475"/>
    <s v=""/>
    <s v=""/>
    <n v="37.387278000000002"/>
    <n v="-0.46555999999999997"/>
    <s v="Kirinyaga"/>
    <s v="Kirinyaga East"/>
    <s v="Ngariama"/>
    <s v="Kiamutugu"/>
    <n v="8"/>
    <s v="Kensam Constructor"/>
    <s v="Samuel mbugua"/>
    <s v=""/>
    <s v="Informal Business"/>
    <x v="0"/>
  </r>
  <r>
    <s v="VPA6"/>
    <s v="KE-UAS-2105-28748"/>
    <x v="1"/>
    <s v=""/>
    <s v="20th February,2021"/>
    <d v="2021-02-20T00:00:00"/>
    <s v="22nd May,2021"/>
    <d v="2021-05-22T00:00:00"/>
    <s v="Evaline Kipruto Jerotich"/>
    <s v="Female"/>
    <s v="99999"/>
    <s v="254727840808"/>
    <s v="254727840808"/>
    <s v=""/>
    <s v=""/>
    <n v="35.376618000000001"/>
    <n v="0.48456199999999999"/>
    <s v="Uasin Gishu"/>
    <s v="Ainabkoi"/>
    <s v="Kaptagat"/>
    <s v="Cheseret"/>
    <n v="12"/>
    <s v="Daniel Bartilol"/>
    <s v="Daniel Bartilol"/>
    <s v=""/>
    <s v="Informal Business"/>
    <x v="0"/>
  </r>
  <r>
    <s v="VPA6"/>
    <s v="KE-MER-2105-28475"/>
    <x v="1"/>
    <s v=""/>
    <s v="29th April,2021"/>
    <d v="2021-04-29T00:00:00"/>
    <s v="19th May,2021"/>
    <d v="2021-05-19T00:00:00"/>
    <s v="Muriungi Ibari Julius"/>
    <s v="Male"/>
    <s v="23846992"/>
    <s v="254700860094"/>
    <s v="254700860094"/>
    <s v=""/>
    <s v="254725094234"/>
    <n v="37.634365000000003"/>
    <n v="-9.6028000000000002E-2"/>
    <s v="Meru"/>
    <s v="Imenti South"/>
    <s v="Upper chure"/>
    <s v="Nyanya"/>
    <n v="8"/>
    <s v="Erick Munene Gitonga"/>
    <s v="Phineas Mawira"/>
    <s v=""/>
    <s v="Informal Business"/>
    <x v="1"/>
  </r>
  <r>
    <s v="VPA6"/>
    <s v="KE-KAJ-2105-29083"/>
    <x v="1"/>
    <s v=""/>
    <s v="25th April,2021"/>
    <d v="2021-04-25T00:00:00"/>
    <s v="10th May,2021"/>
    <d v="2021-05-10T00:00:00"/>
    <s v="Nkurupe Everlyn"/>
    <s v="Female"/>
    <n v="99999"/>
    <s v="254717431498"/>
    <s v="254717431498"/>
    <s v=""/>
    <s v=""/>
    <n v="37.502912000000002"/>
    <n v="-2.9335170000000002"/>
    <s v="Kajiado"/>
    <s v="Loitokitok"/>
    <s v="Loitoktok"/>
    <s v="Forest"/>
    <n v="6"/>
    <s v="Peter Kiniu"/>
    <s v=""/>
    <s v=""/>
    <s v="Informal Business"/>
    <x v="1"/>
  </r>
  <r>
    <s v="VPA6"/>
    <s v="KE-KAJ-2105-28721"/>
    <x v="1"/>
    <s v=""/>
    <s v="20th April,2021"/>
    <d v="2021-04-20T00:00:00"/>
    <s v="18th May,2021"/>
    <d v="2021-05-18T00:00:00"/>
    <s v="Ntoyai Paul"/>
    <s v="Male"/>
    <n v="99999"/>
    <s v="254727073311"/>
    <s v="254727073311"/>
    <s v=""/>
    <s v="254722247872"/>
    <n v="37.495708"/>
    <n v="-2.9272529999999999"/>
    <s v="Kajiado"/>
    <s v="Loitokitok"/>
    <s v="Loitoktok"/>
    <s v="Oloolopon"/>
    <n v="10"/>
    <s v="Peter Kiniu"/>
    <s v=""/>
    <s v=""/>
    <s v="Informal Business"/>
    <x v="1"/>
  </r>
  <r>
    <s v="VPA6"/>
    <s v="KE-KAJ-2105-29084"/>
    <x v="1"/>
    <s v=""/>
    <s v="5th April,2021"/>
    <d v="2021-04-05T00:00:00"/>
    <s v="5th May,2021"/>
    <d v="2021-05-05T00:00:00"/>
    <s v="Mumo Stellamaris"/>
    <s v="Female"/>
    <n v="99999"/>
    <s v="254724016960"/>
    <s v="254724016960"/>
    <s v=""/>
    <s v=""/>
    <n v="37.501992999999999"/>
    <n v="-2.9157869999999999"/>
    <s v="Kajiado"/>
    <s v="Loitokitok"/>
    <s v="Loitoktok"/>
    <s v="Loitoktok"/>
    <n v="8"/>
    <s v="Peter Kiniu"/>
    <s v=""/>
    <s v=""/>
    <s v="Informal Business"/>
    <x v="0"/>
  </r>
  <r>
    <s v="VPA6"/>
    <s v="KE-LAI-2105-27270"/>
    <x v="1"/>
    <s v=""/>
    <s v="4th April,2021"/>
    <d v="2021-04-04T00:00:00"/>
    <s v="24th May,2021"/>
    <d v="2021-05-24T00:00:00"/>
    <s v="Maina John Iriga"/>
    <s v="Male"/>
    <n v="99999"/>
    <s v="254711440805"/>
    <s v="254711440805"/>
    <s v=""/>
    <s v="254720442294"/>
    <n v="36.932965000000003"/>
    <n v="-4.1669999999999999E-2"/>
    <s v="Laikipia"/>
    <s v="Laikipia East"/>
    <s v="Tigithi"/>
    <s v="Weruini"/>
    <n v="8"/>
    <s v="Wambui Gituku"/>
    <s v="Francis Nyaga"/>
    <s v=""/>
    <s v="Informal Business"/>
    <x v="1"/>
  </r>
  <r>
    <s v="VPA6"/>
    <s v="KE-LAI-2105-27269"/>
    <x v="1"/>
    <s v=""/>
    <s v="4th April,2021"/>
    <d v="2021-04-04T00:00:00"/>
    <s v="24th May,2021"/>
    <d v="2021-05-24T00:00:00"/>
    <s v="Kamau Hilam Kiruiro"/>
    <s v="Male"/>
    <n v="99999"/>
    <s v="254720143320"/>
    <s v="254720143320"/>
    <s v=""/>
    <s v="254722224140"/>
    <n v="36.940460000000002"/>
    <n v="-8.0991999999999995E-2"/>
    <s v="Laikipia"/>
    <s v="Laikipia East"/>
    <s v="Tigithi"/>
    <s v="Thome"/>
    <n v="8"/>
    <s v="Wambui Gituku"/>
    <s v="Francis Nyaga"/>
    <s v=""/>
    <s v="Informal Business"/>
    <x v="1"/>
  </r>
  <r>
    <s v="VPA6"/>
    <s v="KE-TAI-2105-25216"/>
    <x v="1"/>
    <s v=""/>
    <s v="22nd May,2021"/>
    <d v="2021-05-22T00:00:00"/>
    <s v="26th May,2021"/>
    <d v="2021-05-26T00:00:00"/>
    <s v="Mwayumba Patrick Mwambi"/>
    <s v="Male"/>
    <s v="234567"/>
    <s v="722797989"/>
    <s v="254722797987"/>
    <s v=""/>
    <s v=""/>
    <n v="38.377752000000001"/>
    <n v="-3.4680680000000002"/>
    <s v="Taita/Taveta"/>
    <s v="Mwatate"/>
    <s v="Mwatate"/>
    <s v="Kipusi"/>
    <n v="8"/>
    <s v="Carly Mwandigha"/>
    <s v="Carly mwadigha"/>
    <s v=""/>
    <s v="Informal Business"/>
    <x v="0"/>
  </r>
  <r>
    <s v="VPA6"/>
    <s v="KE-MUR-2105-26793"/>
    <x v="1"/>
    <s v=""/>
    <s v="5th April,2021"/>
    <d v="2021-04-05T00:00:00"/>
    <s v="2nd May,2021"/>
    <d v="2021-05-02T00:00:00"/>
    <s v="Ndekei Roseline Muthoni"/>
    <s v="Female"/>
    <s v="3491467"/>
    <s v="254723841469"/>
    <s v="254723841469"/>
    <s v=""/>
    <s v="254702071585"/>
    <n v="37.114370999999998"/>
    <n v="-0.75781399999999999"/>
    <s v="Murang'a"/>
    <s v="Kahuro"/>
    <s v="Mucungucha"/>
    <s v="Thengeini"/>
    <n v="12"/>
    <s v="Geoffrey Ndua Mbugua"/>
    <s v="Geoffrey ndua"/>
    <s v=""/>
    <s v="Informal Business"/>
    <x v="0"/>
  </r>
  <r>
    <s v="VPA6"/>
    <s v="KE-KIA-2104-29751"/>
    <x v="0"/>
    <s v="Grievance"/>
    <s v="1st April,2021"/>
    <d v="2021-04-01T00:00:00"/>
    <s v="18th April,2021"/>
    <d v="2021-04-18T00:00:00"/>
    <s v="Kuria James"/>
    <s v="Male"/>
    <s v="99999"/>
    <s v="254720848153"/>
    <s v="254720848153"/>
    <s v=""/>
    <s v="254720880390"/>
    <n v="36.778739999999999"/>
    <n v="-1.1819930000000001"/>
    <s v="Kiambu"/>
    <s v="Kiambaa"/>
    <s v="Muchatha"/>
    <s v="Nguruwe"/>
    <n v="12"/>
    <s v="James Kingori Chege"/>
    <s v=""/>
    <s v=""/>
    <s v="Informal Business"/>
    <x v="0"/>
  </r>
  <r>
    <s v="VPA6"/>
    <s v="KE-KIA-2101-29753"/>
    <x v="0"/>
    <s v="Non Compliant"/>
    <s v="13th November,2020"/>
    <d v="2020-11-13T00:00:00"/>
    <s v="8th January,2021"/>
    <d v="2021-01-08T00:00:00"/>
    <s v="Wambui Ann"/>
    <s v="Female"/>
    <s v="99999"/>
    <s v="71704124"/>
    <s v="254717041124"/>
    <s v=""/>
    <s v="254720050890"/>
    <n v="36.894246000000003"/>
    <n v="-1.0555570000000001"/>
    <s v="Kiambu"/>
    <s v="Githunguri"/>
    <s v="Kiambururu"/>
    <s v="Nembu"/>
    <n v="8"/>
    <s v="James Kingori Chege"/>
    <s v=""/>
    <s v=""/>
    <s v="Informal Business"/>
    <x v="0"/>
  </r>
  <r>
    <s v="VPA6"/>
    <s v="KE-KIA-2105-29752"/>
    <x v="1"/>
    <s v=""/>
    <s v="25th April,2021"/>
    <d v="2021-04-25T00:00:00"/>
    <s v="4th May,2021"/>
    <d v="2021-05-04T00:00:00"/>
    <s v="Gakumu Wambui Lucy"/>
    <s v="Female"/>
    <s v="9347000"/>
    <s v="254720784273"/>
    <s v="254720784273"/>
    <s v=""/>
    <s v="254711163424"/>
    <n v="36.901094000000001"/>
    <n v="-0.9788"/>
    <s v="Kiambu"/>
    <s v="Gatundu South"/>
    <s v="Ituru"/>
    <s v="Gatei"/>
    <n v="8"/>
    <s v="Joseph Muchirira Mugo"/>
    <s v=""/>
    <s v=""/>
    <s v="Informal Business"/>
    <x v="0"/>
  </r>
  <r>
    <s v="VPA6"/>
    <s v="KE-KIA-2105-29754"/>
    <x v="1"/>
    <s v=""/>
    <s v="8th May,2021"/>
    <d v="2021-05-08T00:00:00"/>
    <s v="25th May,2021"/>
    <d v="2021-05-25T00:00:00"/>
    <s v="Waweru Irine"/>
    <s v="Female"/>
    <n v="99999"/>
    <s v="254725252106"/>
    <s v="254725252106"/>
    <s v=""/>
    <s v="254721202956"/>
    <n v="36.823318999999998"/>
    <n v="-1.1190100000000001"/>
    <s v="Kiambu"/>
    <s v="Githunguri"/>
    <s v="Ikinu"/>
    <s v="Magoto"/>
    <n v="8"/>
    <s v="Kensam Constructor"/>
    <s v=""/>
    <s v=""/>
    <s v="Informal Business"/>
    <x v="0"/>
  </r>
  <r>
    <s v="VPA6"/>
    <s v="KE-MER-2106-27057"/>
    <x v="1"/>
    <s v=""/>
    <s v="4th May,2021"/>
    <d v="2021-05-04T00:00:00"/>
    <s v="5th June,2021"/>
    <d v="2021-06-05T00:00:00"/>
    <s v="Ngugi Kirimi Jane"/>
    <s v="Female"/>
    <s v="234543232"/>
    <s v="704128740"/>
    <s v="0704128740"/>
    <s v=""/>
    <s v="0702803447"/>
    <n v="37.586010000000002"/>
    <n v="-5.1505000000000002E-2"/>
    <s v="Meru"/>
    <s v="Imenti South"/>
    <s v="Kathera"/>
    <s v="Kiarango"/>
    <n v="8"/>
    <s v="Erick Munene Gitonga"/>
    <s v="Phineas Mawira"/>
    <s v=""/>
    <s v="Informal Business"/>
    <x v="1"/>
  </r>
  <r>
    <s v="VPA6"/>
    <s v="KE-NAN-2106-26499"/>
    <x v="1"/>
    <s v=""/>
    <s v="26th October,2020"/>
    <d v="2020-10-26T00:00:00"/>
    <s v="7th June,2021"/>
    <d v="2021-06-07T00:00:00"/>
    <s v="Taragon Evarylne"/>
    <s v="Female"/>
    <s v="12828987"/>
    <s v="254726211264"/>
    <s v="254726211264"/>
    <s v=""/>
    <s v=""/>
    <n v="35.162108000000003"/>
    <n v="0.143508"/>
    <s v="Nandi"/>
    <s v="Nandi hills"/>
    <s v="Kabirsang"/>
    <s v="Chesuwe"/>
    <n v="8"/>
    <s v="Kelvin Kimutai"/>
    <s v="Isaac sang"/>
    <s v=""/>
    <s v="Informal Business"/>
    <x v="1"/>
  </r>
  <r>
    <s v="VPA6"/>
    <s v="KE-KIA-2104-29755"/>
    <x v="1"/>
    <s v=""/>
    <s v="5th April,2021"/>
    <d v="2021-04-05T00:00:00"/>
    <s v="25th April,2021"/>
    <d v="2021-04-25T00:00:00"/>
    <s v="Kibue Beatrice Gathoni"/>
    <s v="Female"/>
    <s v="0988527"/>
    <s v="254721768214"/>
    <s v="254721768214"/>
    <s v=""/>
    <s v="254100243001"/>
    <n v="36.755436000000003"/>
    <n v="-1.0027159999999999"/>
    <s v="Kiambu"/>
    <s v="Lari"/>
    <s v="Gatamaiyu"/>
    <s v="Kinenie"/>
    <n v="8"/>
    <s v="Nixon Kariuki Gaichuru"/>
    <s v=""/>
    <s v=""/>
    <s v="Informal Business"/>
    <x v="0"/>
  </r>
  <r>
    <s v="VPA6"/>
    <s v="KE-LAI-2104-28201"/>
    <x v="1"/>
    <s v=""/>
    <s v="5th February,2021"/>
    <d v="2021-02-05T00:00:00"/>
    <s v="29th April,2021"/>
    <d v="2021-04-29T00:00:00"/>
    <s v="Michael Philip Kariuki"/>
    <s v="Male"/>
    <n v="99999"/>
    <s v="254710974655"/>
    <s v="254710974655"/>
    <s v=""/>
    <s v=""/>
    <n v="36.410780000000003"/>
    <n v="0.124403"/>
    <s v="Laikipia"/>
    <s v="Nyahururu"/>
    <s v="marmanet"/>
    <s v="Sironi"/>
    <n v="10"/>
    <s v="James Muchira Mwai"/>
    <s v="James mwai"/>
    <s v=""/>
    <s v="Informal Business"/>
    <x v="1"/>
  </r>
  <r>
    <s v="VPA6"/>
    <s v="KE-TAI-2106-29757"/>
    <x v="1"/>
    <s v=""/>
    <s v="7th June,2021"/>
    <d v="2021-06-07T00:00:00"/>
    <s v="13th June,2021"/>
    <d v="2021-06-13T00:00:00"/>
    <s v="Woresha Joseph Mwaghome"/>
    <s v="Male"/>
    <s v="14512498"/>
    <s v="729805154"/>
    <s v="254729805155"/>
    <s v=""/>
    <s v=""/>
    <n v="38.346626999999998"/>
    <n v="-3.3830870000000002"/>
    <s v="Taita/Taveta"/>
    <s v="Wundanyi"/>
    <s v="Werugha"/>
    <s v="Mwalekwa"/>
    <n v="8"/>
    <s v="Afrisol Energy Ltd"/>
    <s v="Afrisol energy ltd"/>
    <s v=""/>
    <s v="Informal Business"/>
    <x v="1"/>
  </r>
  <r>
    <s v="VPA6"/>
    <s v="KE-TAI-2106-29758"/>
    <x v="0"/>
    <s v="Grievance"/>
    <s v="25th May,2021"/>
    <d v="2021-05-25T00:00:00"/>
    <s v="13th June,2021"/>
    <d v="2021-06-13T00:00:00"/>
    <s v="Mwasi Iveta Shigare"/>
    <s v="Female"/>
    <s v="2854234"/>
    <s v="254726606621"/>
    <s v="254726606621"/>
    <s v=""/>
    <s v="254726447702"/>
    <n v="38.327530000000003"/>
    <n v="-3.37304"/>
    <s v="Taita/Taveta"/>
    <s v="Wundanyi"/>
    <s v="Werugha"/>
    <s v="Msidunyi"/>
    <n v="8"/>
    <s v="Afrisol Energy Ltd"/>
    <s v="Afrisol Energy ltd"/>
    <s v=""/>
    <s v="Informal Business"/>
    <x v="1"/>
  </r>
  <r>
    <s v="VPA6"/>
    <s v="KE-TAI-2106-29759"/>
    <x v="0"/>
    <s v="Grievance"/>
    <s v="3rd May,2021"/>
    <d v="2021-05-03T00:00:00"/>
    <s v="13th June,2021"/>
    <d v="2021-06-13T00:00:00"/>
    <s v="Lugho Beatrice Mkakisha"/>
    <s v="Female"/>
    <s v="4678889"/>
    <s v="254721569836"/>
    <s v="254721569836"/>
    <s v=""/>
    <s v="254728320293"/>
    <n v="38.324956999999998"/>
    <n v="-3.383067"/>
    <s v="Taita/Taveta"/>
    <s v="Wundanyi"/>
    <s v="Werugha"/>
    <s v="Mwamusha"/>
    <n v="8"/>
    <s v="Afrisol Energy Ltd"/>
    <s v="Afrisol Energy ltd"/>
    <s v=""/>
    <s v="Informal Business"/>
    <x v="1"/>
  </r>
  <r>
    <s v="VPA6"/>
    <s v="KE-UAS-2105-28749"/>
    <x v="1"/>
    <s v=""/>
    <s v="9th May,2021"/>
    <d v="2021-05-09T00:00:00"/>
    <s v="20th May,2021"/>
    <d v="2021-05-20T00:00:00"/>
    <s v="Rose Ngetich J"/>
    <s v="Female"/>
    <n v="99999"/>
    <s v="254722276192"/>
    <s v="254722276192"/>
    <s v=""/>
    <s v=""/>
    <n v="35.296115999999998"/>
    <n v="0.54378099999999996"/>
    <s v="Uasin Gishu"/>
    <s v="Moiben"/>
    <s v="Moiben"/>
    <s v="Rock centre"/>
    <n v="12"/>
    <s v="Luka Kiprop Maiyo"/>
    <s v="Luka maiyo"/>
    <s v=""/>
    <s v="Informal Business"/>
    <x v="0"/>
  </r>
  <r>
    <s v="VPA6"/>
    <s v="KE-UAS-2106-26482"/>
    <x v="1"/>
    <s v=""/>
    <s v="18th May,2021"/>
    <d v="2021-05-18T00:00:00"/>
    <s v="3rd June,2021"/>
    <d v="2021-06-03T00:00:00"/>
    <s v="Elizabeth Lelei"/>
    <s v="Female"/>
    <s v="99999"/>
    <s v="254722602087"/>
    <s v="254722602087"/>
    <s v=""/>
    <s v=""/>
    <n v="35.297580000000004"/>
    <n v="0.54842999999999997"/>
    <s v="Uasin Gishu"/>
    <s v="Moiben"/>
    <s v="Moiben"/>
    <s v="Sinai"/>
    <n v="12"/>
    <s v="Luka Kiprop Maiyo"/>
    <s v="Luka maiyo"/>
    <s v=""/>
    <s v="Informal Business"/>
    <x v="0"/>
  </r>
  <r>
    <s v="VPA6"/>
    <s v="KE-UAS-2106-26483"/>
    <x v="1"/>
    <s v=""/>
    <s v="22nd May,2021"/>
    <d v="2021-05-22T00:00:00"/>
    <s v="7th June,2021"/>
    <d v="2021-06-07T00:00:00"/>
    <s v="Naomi Bargoria"/>
    <s v="Female"/>
    <n v="99999"/>
    <s v="726721514"/>
    <s v="254726721514"/>
    <s v=""/>
    <s v="254725881333"/>
    <n v="35.324288000000003"/>
    <n v="0.51693"/>
    <s v="Uasin Gishu"/>
    <s v="Ainabkoi"/>
    <s v="Ainabkoi"/>
    <s v="Ilula"/>
    <n v="12"/>
    <s v="Luka Kiprop Maiyo"/>
    <s v="Luka maiyo"/>
    <s v=""/>
    <s v="Informal Business"/>
    <x v="0"/>
  </r>
  <r>
    <s v="VPA6"/>
    <s v="KE-KIR-2106-25408"/>
    <x v="1"/>
    <s v=""/>
    <s v="22nd March,2021"/>
    <d v="2021-03-22T00:00:00"/>
    <s v="22nd June,2021"/>
    <d v="2021-06-22T00:00:00"/>
    <s v="Kiara Alfred"/>
    <s v="Male"/>
    <n v="99999"/>
    <s v="254726935173"/>
    <s v="254726935173"/>
    <s v=""/>
    <s v="254722894137"/>
    <n v="37.249696999999998"/>
    <n v="-0.54180899999999999"/>
    <s v="Kirinyaga"/>
    <s v="Kerugoya/Kutus"/>
    <s v="Kanyekini"/>
    <s v="Giatama"/>
    <n v="10"/>
    <s v="Eric Muthii Mugo"/>
    <s v="Eric mugo"/>
    <s v=""/>
    <s v="Informal Business"/>
    <x v="0"/>
  </r>
  <r>
    <s v="VPA6"/>
    <s v="KE-KAJ-2105-29082"/>
    <x v="1"/>
    <s v=""/>
    <s v="9th April,2021"/>
    <d v="2021-04-09T00:00:00"/>
    <s v="9th May,2021"/>
    <d v="2021-05-09T00:00:00"/>
    <s v="Motong'o Elizabeth"/>
    <s v="Female"/>
    <n v="99999"/>
    <s v="254722238773"/>
    <s v="254722238773"/>
    <s v=""/>
    <s v=""/>
    <n v="36.645981999999997"/>
    <n v="-1.373823"/>
    <s v="Kajiado"/>
    <s v="Kajiado North"/>
    <s v="Ngong"/>
    <s v="Emanyatta"/>
    <n v="8"/>
    <s v="Nilelynk Innovators"/>
    <s v=""/>
    <s v=""/>
    <s v="Informal Business"/>
    <x v="0"/>
  </r>
  <r>
    <s v="VPA6"/>
    <s v="KE-KAJ-2105-29085"/>
    <x v="1"/>
    <s v=""/>
    <s v="1st May,2021"/>
    <d v="2021-05-01T00:00:00"/>
    <s v="24th May,2021"/>
    <d v="2021-05-24T00:00:00"/>
    <s v="Nyamweya Jairus"/>
    <s v="Male"/>
    <n v="99999"/>
    <s v="254722797057"/>
    <s v="254722797057"/>
    <s v=""/>
    <s v=""/>
    <n v="36.672302000000002"/>
    <n v="-1.357818"/>
    <s v="Kajiado"/>
    <s v="Kajiado North"/>
    <s v="Ngong"/>
    <s v="Oloolua"/>
    <n v="10"/>
    <s v="Nilelynk Innovators"/>
    <s v=""/>
    <s v=""/>
    <s v="Informal Business"/>
    <x v="1"/>
  </r>
  <r>
    <s v="VPA6"/>
    <s v="KE-EMB-2107-25410"/>
    <x v="1"/>
    <s v=""/>
    <s v="1st June,2021"/>
    <d v="2021-06-01T00:00:00"/>
    <s v="1st July,2021"/>
    <d v="2021-07-01T00:00:00"/>
    <s v="Ndwiga Esther Wambeti"/>
    <s v="Female"/>
    <n v="99999"/>
    <s v="254713553303"/>
    <s v="254713553303"/>
    <s v=""/>
    <s v=""/>
    <n v="37.464325000000002"/>
    <n v="-0.48632999999999998"/>
    <s v="Embu"/>
    <s v="Manyatta"/>
    <s v="Kiangima"/>
    <s v="Gakwegori"/>
    <n v="8"/>
    <s v="Peter Kivuti"/>
    <s v="Peter kivuti"/>
    <s v=""/>
    <s v="Informal Business"/>
    <x v="1"/>
  </r>
  <r>
    <s v="VPA6"/>
    <s v="KE-MAK-2106-29086"/>
    <x v="1"/>
    <s v=""/>
    <s v="1st June,2021"/>
    <d v="2021-06-01T00:00:00"/>
    <s v="10th June,2021"/>
    <d v="2021-06-10T00:00:00"/>
    <s v="Kitundu Kilonzo"/>
    <s v="Male"/>
    <s v="99999"/>
    <s v="254722919182"/>
    <s v="254722919182"/>
    <s v=""/>
    <s v="254796912745"/>
    <n v="37.497022999999999"/>
    <n v="-1.8443229999999999"/>
    <s v="Makueni"/>
    <s v="Kaiti"/>
    <s v="Kalamba"/>
    <s v="Inyoni"/>
    <n v="6"/>
    <s v="Ekman J.K. Karigi"/>
    <s v=""/>
    <s v=""/>
    <s v="Informal Business"/>
    <x v="1"/>
  </r>
  <r>
    <s v="VPA6"/>
    <s v="KE-TRA-2107-26448"/>
    <x v="1"/>
    <s v=""/>
    <s v="25th June,2021"/>
    <d v="2021-06-25T00:00:00"/>
    <s v="5th July,2021"/>
    <d v="2021-07-05T00:00:00"/>
    <s v="Wasike Pamela Katoyi"/>
    <s v="Female"/>
    <s v="21676350"/>
    <s v="727127569"/>
    <s v="254727127569"/>
    <s v=""/>
    <s v=""/>
    <n v="35.024863000000003"/>
    <n v="1.0004029999999999"/>
    <s v="Trans Nzoia"/>
    <s v="Trans Nzoia West"/>
    <s v="Milimani"/>
    <s v="Mukhweso"/>
    <n v="12"/>
    <s v="Kennedy Amiani Anzeze"/>
    <s v="Kennedy Amiani Anzeze"/>
    <s v=""/>
    <s v="Informal Business"/>
    <x v="0"/>
  </r>
  <r>
    <s v="VPA6"/>
    <s v="KE-NYA-2102-27300"/>
    <x v="1"/>
    <s v=""/>
    <s v="3rd October,2020"/>
    <d v="2020-10-03T00:00:00"/>
    <s v="5th February,2021"/>
    <d v="2021-02-05T00:00:00"/>
    <s v="Kamau Nganga"/>
    <s v="Male"/>
    <s v="99999"/>
    <s v="254714392462"/>
    <s v="254714392462"/>
    <s v=""/>
    <s v="254739595202"/>
    <n v="36.230227999999997"/>
    <n v="-0.14149999999999999"/>
    <s v="Nyandarua"/>
    <s v="Ol Joro Orok"/>
    <s v="Gituamba"/>
    <s v="Kihoto"/>
    <n v="8"/>
    <s v="James Muchira Mwai"/>
    <s v="James mwai"/>
    <s v=""/>
    <s v="Informal Business"/>
    <x v="1"/>
  </r>
  <r>
    <s v="VPA6"/>
    <s v="KE-NYE-2107-0"/>
    <x v="0"/>
    <s v="Non Compliant"/>
    <s v="17th May,2021"/>
    <d v="2021-05-17T00:00:00"/>
    <s v="6th July,2021"/>
    <d v="2021-07-06T00:00:00"/>
    <s v="Mbogo Joseph Kiragu"/>
    <s v="Male"/>
    <s v="40657057"/>
    <s v="254725501602"/>
    <s v="254725501602"/>
    <s v=""/>
    <s v="254723443647"/>
    <n v="37.045287000000002"/>
    <n v="-0.19340299999999999"/>
    <s v="Nyeri"/>
    <s v="Kieni East"/>
    <s v="Kiamathaga"/>
    <s v="Kahuho"/>
    <n v="8"/>
    <s v="Wambui Gituku"/>
    <s v="Francis Nyaga"/>
    <s v=""/>
    <s v="Informal Business"/>
    <x v="1"/>
  </r>
  <r>
    <s v="VPA6"/>
    <s v="KE-KIR-2105-25418"/>
    <x v="1"/>
    <s v=""/>
    <s v="29th April,2021"/>
    <d v="2021-04-29T00:00:00"/>
    <s v="20th May,2021"/>
    <d v="2021-05-20T00:00:00"/>
    <s v="Muchiri Muriuki Benson"/>
    <s v="Male"/>
    <s v="3120376"/>
    <s v="254720446557"/>
    <s v="254720446557"/>
    <s v=""/>
    <s v=""/>
    <n v="37.243585000000003"/>
    <n v="-0.56089999999999995"/>
    <s v="Kirinyaga"/>
    <s v="Sagana"/>
    <s v="Mukure"/>
    <s v="Baricho"/>
    <n v="12"/>
    <s v="Eric Muthii Mugo"/>
    <s v="Eric muthii mugo"/>
    <s v=""/>
    <s v="Informal Business"/>
    <x v="0"/>
  </r>
  <r>
    <s v="VPA6"/>
    <s v="KE-NAK-2106-27576"/>
    <x v="1"/>
    <s v=""/>
    <s v="7th May,2021"/>
    <d v="2021-05-07T00:00:00"/>
    <s v="18th June,2021"/>
    <d v="2021-06-18T00:00:00"/>
    <s v="Mwangi Nyagah George"/>
    <s v="Male"/>
    <s v="1338963"/>
    <s v="254721303293"/>
    <s v="254721303293"/>
    <s v=""/>
    <s v=""/>
    <n v="36.170743999999999"/>
    <n v="-0.34215699999999999"/>
    <s v="Nakuru"/>
    <s v="Gilgil"/>
    <s v="Pipeline"/>
    <s v="Greensted"/>
    <n v="6"/>
    <s v="James Muchira Mwai"/>
    <s v="James Mwai"/>
    <s v=""/>
    <s v="Informal Business"/>
    <x v="1"/>
  </r>
  <r>
    <s v="VPA6"/>
    <s v="KE-NAK-2107-27577"/>
    <x v="1"/>
    <s v=""/>
    <s v="22nd May,2021"/>
    <d v="2021-05-22T00:00:00"/>
    <s v="1st July,2021"/>
    <d v="2021-07-01T00:00:00"/>
    <s v="Kimeli Kebenei David"/>
    <s v="Male"/>
    <s v="33973683"/>
    <s v="254724950561"/>
    <s v="254724950561"/>
    <s v=""/>
    <s v="254713992776"/>
    <n v="36.026342"/>
    <n v="-0.32072000000000001"/>
    <s v="Nakuru"/>
    <s v="Nakuru Town"/>
    <s v="Mogoon"/>
    <s v="Kapnandi"/>
    <n v="10"/>
    <s v="Robert Kiprono Ngetich"/>
    <s v="Robert Ngetich"/>
    <s v=""/>
    <s v="Informal Business"/>
    <x v="1"/>
  </r>
  <r>
    <s v="VPA6"/>
    <s v="KE-BOM-2107-28421"/>
    <x v="1"/>
    <s v=""/>
    <s v="30th March,2021"/>
    <d v="2021-03-30T00:00:00"/>
    <s v="13th July,2021"/>
    <d v="2021-07-13T00:00:00"/>
    <s v="Tesot Magdalin"/>
    <s v="Female"/>
    <s v="6024344"/>
    <s v="254724667056"/>
    <s v="254724667056"/>
    <s v=""/>
    <s v="254724213960"/>
    <n v="35.265456999999998"/>
    <n v="-0.57285699999999995"/>
    <s v="Bomet"/>
    <s v="Konoin"/>
    <s v="KAPTIEN"/>
    <s v="KOITALEL"/>
    <n v="12"/>
    <s v="Gimosong Enterprise Ltd"/>
    <s v="JOHN BETT"/>
    <s v=""/>
    <s v="Informal Business"/>
    <x v="1"/>
  </r>
  <r>
    <s v="VPA6"/>
    <s v="KE-KIR-2107-25404"/>
    <x v="1"/>
    <s v=""/>
    <s v="1st June,2021"/>
    <d v="2021-06-01T00:00:00"/>
    <s v="13th July,2021"/>
    <d v="2021-07-13T00:00:00"/>
    <s v="Kiige Evan Mwaniki"/>
    <s v="Male"/>
    <s v="2901590"/>
    <s v="254713634693"/>
    <s v="254713634693"/>
    <s v=""/>
    <s v="254710966318"/>
    <n v="37.215262000000003"/>
    <n v="-0.51918500000000001"/>
    <s v="Kirinyaga"/>
    <s v="Sagana"/>
    <s v="Gitako"/>
    <s v="Kiania"/>
    <n v="10"/>
    <s v="Eric Muthii Mugo"/>
    <s v="Eric mugo"/>
    <s v=""/>
    <s v="Informal Business"/>
    <x v="1"/>
  </r>
  <r>
    <s v="VPA6"/>
    <s v="KE-TAI-2107-25218"/>
    <x v="1"/>
    <s v=""/>
    <s v="15th June,2021"/>
    <d v="2021-06-15T00:00:00"/>
    <s v="20th July,2021"/>
    <d v="2021-07-20T00:00:00"/>
    <s v="Kombo Fabian Mwanyalo"/>
    <s v="Female"/>
    <s v="045675"/>
    <s v="722955124"/>
    <s v="254724124183"/>
    <s v=""/>
    <s v="254722955124"/>
    <n v="38.286047000000003"/>
    <n v="-3.411343"/>
    <s v="Taita/Taveta"/>
    <s v="Wundanyi"/>
    <s v="Mwanda"/>
    <s v="Mwalashi"/>
    <n v="10"/>
    <s v="Carly Mwandigha"/>
    <s v="Carly mwadigha"/>
    <s v=""/>
    <s v="Informal Business"/>
    <x v="0"/>
  </r>
  <r>
    <s v="VPA6"/>
    <s v="KE-NYE-2105-28064"/>
    <x v="1"/>
    <s v=""/>
    <s v="15th May,2021"/>
    <d v="2021-05-15T00:00:00"/>
    <s v="30th May,2021"/>
    <d v="2021-05-30T00:00:00"/>
    <s v="Johnson Wakarihu Muriuki"/>
    <s v="Male"/>
    <s v="11774749"/>
    <s v="254721656260"/>
    <s v="254721656260"/>
    <s v=""/>
    <s v="254725822341"/>
    <n v="37.114829999999998"/>
    <n v="-0.49387500000000001"/>
    <s v="Nyeri"/>
    <s v="Mathira East"/>
    <s v="Konyu"/>
    <s v="Gaturiri"/>
    <n v="10"/>
    <s v="Francis Nyaga Muriithi"/>
    <s v="Francis Nyaga"/>
    <s v=""/>
    <s v="Informal Business"/>
    <x v="0"/>
  </r>
  <r>
    <s v="VPA6"/>
    <s v="KE-NYE-2105-28065"/>
    <x v="1"/>
    <s v=""/>
    <s v="15th May,2021"/>
    <d v="2021-05-15T00:00:00"/>
    <s v="30th May,2021"/>
    <d v="2021-05-30T00:00:00"/>
    <s v="Wakaregu Patrick Maina"/>
    <s v="Male"/>
    <s v="13539659"/>
    <s v="254721651022"/>
    <s v="254721651022"/>
    <s v=""/>
    <s v="254723604152"/>
    <n v="37.114846999999997"/>
    <n v="-0.49406699999999998"/>
    <s v="Nyeri"/>
    <s v="Mathira East"/>
    <s v="Konyu"/>
    <s v="Gaturiri"/>
    <n v="10"/>
    <s v="Francis Nyaga Muriithi"/>
    <s v=""/>
    <s v=""/>
    <s v="Informal Business"/>
    <x v="0"/>
  </r>
  <r>
    <s v="VPA6"/>
    <s v="KE-MOM-2108-29090"/>
    <x v="1"/>
    <s v=""/>
    <s v="13th July,2021"/>
    <d v="2021-07-13T00:00:00"/>
    <s v="8th August,2021"/>
    <d v="2021-08-08T00:00:00"/>
    <s v="Marcella Karimi"/>
    <s v="Female"/>
    <s v="56674567"/>
    <s v="711242563"/>
    <s v="254711842563"/>
    <s v=""/>
    <s v=""/>
    <n v="39.689186999999997"/>
    <n v="-3.9719350000000002"/>
    <s v="Mombasa"/>
    <s v="kisauni"/>
    <s v="Kashiani"/>
    <s v="Kimbuga"/>
    <n v="8"/>
    <s v="Nicholas Mwaengo"/>
    <s v="Nicholas mwaengo"/>
    <s v=""/>
    <s v="Informal Business"/>
    <x v="0"/>
  </r>
  <r>
    <s v="VPA6"/>
    <s v="KE-KIL-2108-29091"/>
    <x v="1"/>
    <s v=""/>
    <s v="1st July,2021"/>
    <d v="2021-07-01T00:00:00"/>
    <s v="11th August,2021"/>
    <d v="2021-08-11T00:00:00"/>
    <s v="Mleghwa Otto Mitimingi"/>
    <s v="Male"/>
    <s v="22208498"/>
    <s v="727795121"/>
    <s v="254727795121"/>
    <s v=""/>
    <s v=""/>
    <n v="39.773891999999996"/>
    <n v="-3.938183"/>
    <s v="Kilifi"/>
    <s v="Bahari"/>
    <s v="Mtwapa"/>
    <s v="Ndodo"/>
    <n v="8"/>
    <s v="Nicholas Mwaengo"/>
    <s v="Nicholas mwaengo"/>
    <s v=""/>
    <s v="Informal Business"/>
    <x v="0"/>
  </r>
  <r>
    <s v="VPA6"/>
    <s v="KE-KER-2108-29806"/>
    <x v="0"/>
    <s v="Non Compliant"/>
    <s v="5th May,2021"/>
    <d v="2021-05-05T00:00:00"/>
    <s v="11th August,2021"/>
    <d v="2021-08-11T00:00:00"/>
    <s v="Rop Emily Chepkirui"/>
    <s v="Female"/>
    <s v="23987862"/>
    <s v="254720856056"/>
    <s v="254720856056"/>
    <s v=""/>
    <s v=""/>
    <n v="35.258282000000001"/>
    <n v="-0.36439700000000003"/>
    <s v="Kericho"/>
    <s v="Ainamoi"/>
    <s v="Motobo"/>
    <s v="Motobo"/>
    <n v="10"/>
    <s v="Philip Kiget"/>
    <s v="Philip kiget"/>
    <s v=""/>
    <s v="Informal Business"/>
    <x v="0"/>
  </r>
  <r>
    <s v="VPA6"/>
    <s v="KE-KER-2108-29804"/>
    <x v="0"/>
    <s v="Non Compliant"/>
    <s v="2nd June,2021"/>
    <d v="2021-06-02T00:00:00"/>
    <s v="11th August,2021"/>
    <d v="2021-08-11T00:00:00"/>
    <s v="Kenduywo Bety Chelangat"/>
    <s v="Female"/>
    <s v="22091996"/>
    <s v="254720365081"/>
    <s v="254720365081"/>
    <s v=""/>
    <s v=""/>
    <n v="35.228098000000003"/>
    <n v="-0.341503"/>
    <s v="Kericho"/>
    <s v="Belgut"/>
    <s v="Belgut"/>
    <s v="Masarian"/>
    <n v="10"/>
    <s v="Philip Kiget"/>
    <s v="Philip Kiget"/>
    <s v=""/>
    <s v="Informal Business"/>
    <x v="1"/>
  </r>
  <r>
    <s v="VPA6"/>
    <s v="KE-KAK-2108-28986"/>
    <x v="1"/>
    <s v=""/>
    <s v="3rd August,2021"/>
    <d v="2021-08-03T00:00:00"/>
    <s v="17th August,2021"/>
    <d v="2021-08-17T00:00:00"/>
    <s v="Zablon Willimisi Anyula"/>
    <s v="Male"/>
    <s v="22478681"/>
    <s v="254724817436"/>
    <s v="254724817436"/>
    <s v=""/>
    <s v="254725936448"/>
    <n v="34.786772999999997"/>
    <n v="0.315023"/>
    <s v="Kakamega"/>
    <s v="Ikolomani"/>
    <s v="Bukhungu"/>
    <s v="Ichina"/>
    <n v="10"/>
    <s v="Gillet Lihanda"/>
    <s v="Gillet Lihanda"/>
    <s v=""/>
    <s v="Informal Business"/>
    <x v="1"/>
  </r>
  <r>
    <s v="VPA6"/>
    <s v="KE-BOM-2108-27968"/>
    <x v="1"/>
    <s v=""/>
    <s v="17th May,2021"/>
    <d v="2021-05-17T00:00:00"/>
    <s v="2nd August,2021"/>
    <d v="2021-08-02T00:00:00"/>
    <s v="Nyangelei Caroline"/>
    <s v="Female"/>
    <s v="13009540"/>
    <s v="254718479425"/>
    <s v="254718479425"/>
    <s v=""/>
    <s v=""/>
    <n v="35.408870999999998"/>
    <n v="-0.68303100000000005"/>
    <s v="Bomet"/>
    <s v="Bomet Central"/>
    <s v="Ndaraweta"/>
    <s v="Teganda"/>
    <n v="6"/>
    <s v="Philip Kurgat"/>
    <s v="Kurgat"/>
    <s v=""/>
    <s v="Informal Business"/>
    <x v="1"/>
  </r>
  <r>
    <s v="VPA6"/>
    <s v="KE-KER-2107-26185"/>
    <x v="0"/>
    <s v="Under Verification"/>
    <s v="16th May,2021"/>
    <d v="2021-05-16T00:00:00"/>
    <s v="28th July,2021"/>
    <d v="2021-07-28T00:00:00"/>
    <s v="Rugut Fredrick"/>
    <s v="Male"/>
    <s v="26125781"/>
    <s v="254724531613"/>
    <s v="254724531613"/>
    <s v=""/>
    <s v="254727015051"/>
    <n v="35.301808000000001"/>
    <n v="-0.33018599999999998"/>
    <s v="Kericho"/>
    <s v="Ainamoi"/>
    <s v="Kapkugerwet"/>
    <s v="Kapsergon"/>
    <n v="6"/>
    <s v="Philip Kurgat"/>
    <s v="Kurgat"/>
    <s v=""/>
    <s v="Informal Business"/>
    <x v="1"/>
  </r>
  <r>
    <s v="VPA6"/>
    <s v="KE-KER-2106-26186"/>
    <x v="1"/>
    <s v=""/>
    <s v="20th March,2021"/>
    <d v="2021-03-20T00:00:00"/>
    <s v="28th June,2021"/>
    <d v="2021-06-28T00:00:00"/>
    <s v="Ngeno Allan"/>
    <s v="Male"/>
    <s v="29216605"/>
    <s v="254715154170"/>
    <s v="254715154170"/>
    <s v=""/>
    <s v="254720147762"/>
    <n v="35.146296"/>
    <n v="-0.61888200000000004"/>
    <s v="Kericho"/>
    <s v="Bureti"/>
    <s v="Chebwagan"/>
    <s v="Kapsogeruk"/>
    <n v="10"/>
    <s v="Philip Kurgat"/>
    <s v="Jackson Chepkwony"/>
    <s v=""/>
    <s v="Informal Business"/>
    <x v="1"/>
  </r>
  <r>
    <s v="VPA6"/>
    <s v="KE-EMB-2108-29881"/>
    <x v="1"/>
    <s v=""/>
    <s v="19th July,2021"/>
    <d v="2021-07-19T00:00:00"/>
    <s v="25th August,2021"/>
    <d v="2021-08-25T00:00:00"/>
    <s v="Kamau Christopher Waititu"/>
    <s v="Male"/>
    <s v="0887530"/>
    <s v="254726873005"/>
    <s v="254726873005"/>
    <s v=""/>
    <s v="254721695837"/>
    <n v="37.637498000000001"/>
    <n v="-0.56945299999999999"/>
    <s v="Embu"/>
    <s v="Mbeere North"/>
    <s v="Siakago"/>
    <s v="Mutugu"/>
    <n v="12"/>
    <s v="Collins Odhiambo Ondiek"/>
    <s v="Nobert Oloo"/>
    <s v=""/>
    <s v="Informal Business"/>
    <x v="1"/>
  </r>
  <r>
    <s v="VPA6"/>
    <s v="KE-EMB-2108-29882"/>
    <x v="1"/>
    <s v=""/>
    <s v="16th July,2021"/>
    <d v="2021-07-16T00:00:00"/>
    <s v="25th August,2021"/>
    <d v="2021-08-25T00:00:00"/>
    <s v="Kiura John Mwaniki"/>
    <s v="Male"/>
    <s v="0294958"/>
    <s v="254724484090"/>
    <s v="254724484090"/>
    <s v=""/>
    <s v="254795825056"/>
    <n v="37.588236999999999"/>
    <n v="-0.58996000000000004"/>
    <s v="Embu"/>
    <s v="Mbeere North"/>
    <s v="Gitiburi"/>
    <s v="Kamachu"/>
    <n v="8"/>
    <s v="Collins Odhiambo Ondiek"/>
    <s v="Nobert oloo"/>
    <s v=""/>
    <s v="Informal Business"/>
    <x v="1"/>
  </r>
  <r>
    <s v="VPA6"/>
    <s v="KE-EMB-2108-29880"/>
    <x v="1"/>
    <s v=""/>
    <s v="8th August,2021"/>
    <d v="2021-08-08T00:00:00"/>
    <s v="25th August,2021"/>
    <d v="2021-08-25T00:00:00"/>
    <s v="Kabuteni Nicholas Munyi"/>
    <s v="Male"/>
    <n v="99999"/>
    <s v="254723862431"/>
    <s v="254723862431"/>
    <s v=""/>
    <s v="254708810332"/>
    <n v="37.681032999999999"/>
    <n v="-0.62658000000000003"/>
    <s v="Embu"/>
    <s v="Mbeere North"/>
    <s v="Muminji"/>
    <s v="Itira"/>
    <n v="8"/>
    <s v="Collins Odhiambo Ondiek"/>
    <s v="Nobert oloo"/>
    <s v=""/>
    <s v="Informal Business"/>
    <x v="1"/>
  </r>
  <r>
    <s v="VPA6"/>
    <s v="KE-EMB-2108-29883"/>
    <x v="1"/>
    <s v=""/>
    <s v="25th May,2021"/>
    <d v="2021-05-25T00:00:00"/>
    <s v="25th August,2021"/>
    <d v="2021-08-25T00:00:00"/>
    <s v="Ngugi Njuguna Joseph"/>
    <s v="Male"/>
    <s v="7064911"/>
    <s v="254724866296"/>
    <s v="254724866296"/>
    <s v=""/>
    <s v="254720069689"/>
    <n v="37.594565000000003"/>
    <n v="-0.55028299999999997"/>
    <s v="Embu"/>
    <s v="Mbeere North"/>
    <s v="Riandu"/>
    <s v="Kithigari"/>
    <n v="8"/>
    <s v="Collins Odhiambo Ondiek"/>
    <s v="Nobert Oloo"/>
    <s v=""/>
    <s v="Informal Business"/>
    <x v="1"/>
  </r>
  <r>
    <s v="VPA6"/>
    <s v="KE-MAK-2108-29092"/>
    <x v="1"/>
    <s v=""/>
    <s v="19th July,2021"/>
    <d v="2021-07-19T00:00:00"/>
    <s v="25th August,2021"/>
    <d v="2021-08-25T00:00:00"/>
    <s v="Mutuku Josephine Wanza"/>
    <s v="Female"/>
    <s v="7095552"/>
    <s v="254723303612"/>
    <s v="254723303612"/>
    <s v=""/>
    <s v=""/>
    <n v="37.605629999999998"/>
    <n v="-1.7909630000000001"/>
    <s v="Makueni"/>
    <s v="Makueni"/>
    <s v="Wote"/>
    <s v="Ithiani"/>
    <n v="8"/>
    <s v="Januaries Kaloki"/>
    <s v="Januaries kaloki"/>
    <s v=""/>
    <s v="Informal Business"/>
    <x v="0"/>
  </r>
  <r>
    <s v="VPA6"/>
    <s v="KE-MAK-2108-29089"/>
    <x v="1"/>
    <s v=""/>
    <s v="30th July,2021"/>
    <d v="2021-07-30T00:00:00"/>
    <s v="25th August,2021"/>
    <d v="2021-08-25T00:00:00"/>
    <s v="Matilu Leonard Muthoka"/>
    <s v="Male"/>
    <s v="7409249"/>
    <s v="254722830114"/>
    <s v="254722830114"/>
    <s v=""/>
    <s v=""/>
    <n v="37.434162999999998"/>
    <n v="-1.6893100000000001"/>
    <s v="Makueni"/>
    <s v="Makueni"/>
    <s v="Mbooni west"/>
    <s v="Utwangwa kilengw"/>
    <n v="12"/>
    <s v="Januaries Kaloki"/>
    <s v=""/>
    <s v=""/>
    <s v="Informal Business"/>
    <x v="0"/>
  </r>
  <r>
    <s v="VPA6"/>
    <s v="KE-MAC-2108-29088"/>
    <x v="1"/>
    <s v=""/>
    <s v="8th July,2021"/>
    <d v="2021-07-08T00:00:00"/>
    <s v="27th August,2021"/>
    <d v="2021-08-27T00:00:00"/>
    <s v="Mutuku Stephen Nzonzi"/>
    <s v="Male"/>
    <s v="31220838"/>
    <s v="254714352657"/>
    <s v="254714352657"/>
    <s v=""/>
    <s v=""/>
    <n v="37.232202000000001"/>
    <n v="-1.577915"/>
    <s v="Machakos"/>
    <s v="Machakos"/>
    <s v="Katheka"/>
    <s v="Vota"/>
    <n v="8"/>
    <s v="Paul K Musyoka"/>
    <s v=""/>
    <s v=""/>
    <s v="Informal Business"/>
    <x v="0"/>
  </r>
  <r>
    <s v="VPA6"/>
    <s v="KE-EMB-2108-29878"/>
    <x v="1"/>
    <s v=""/>
    <s v="26th July,2021"/>
    <d v="2021-07-26T00:00:00"/>
    <s v="26th August,2021"/>
    <d v="2021-08-26T00:00:00"/>
    <s v="Njeru Joseph Fundi"/>
    <s v="Male"/>
    <s v="27766479"/>
    <s v="254711268488"/>
    <s v="254711268488"/>
    <s v=""/>
    <s v=""/>
    <n v="37.529741999999999"/>
    <n v="-0.50113799999999997"/>
    <s v="Embu"/>
    <s v="Embu North"/>
    <s v="Kithimu"/>
    <s v="Kamuthatha"/>
    <n v="8"/>
    <s v="Collins Odhiambo Ondiek"/>
    <s v=""/>
    <s v=""/>
    <s v="Informal Business"/>
    <x v="1"/>
  </r>
  <r>
    <s v="VPA6"/>
    <s v="KE-EMB-2108-29877"/>
    <x v="1"/>
    <s v=""/>
    <s v="19th July,2021"/>
    <d v="2021-07-19T00:00:00"/>
    <s v="26th August,2021"/>
    <d v="2021-08-26T00:00:00"/>
    <s v="Ikindu Benson Ndwiga"/>
    <s v="Male"/>
    <s v="1895454"/>
    <s v="254724567411"/>
    <s v="254724567411"/>
    <s v=""/>
    <s v="254722357589"/>
    <n v="37.539822999999998"/>
    <n v="-0.49820300000000001"/>
    <s v="Embu"/>
    <s v="Embu North"/>
    <s v="Kithimu"/>
    <s v="Iganjage"/>
    <n v="10"/>
    <s v="Collins Odhiambo Ondiek"/>
    <s v="Nobert oloo"/>
    <s v=""/>
    <s v="Informal Business"/>
    <x v="1"/>
  </r>
  <r>
    <s v="VPA6"/>
    <s v="KE-EMB-2108-29879"/>
    <x v="0"/>
    <s v="Non Compliant"/>
    <s v="1st August,2021"/>
    <d v="2021-08-01T00:00:00"/>
    <s v="26th August,2021"/>
    <d v="2021-08-26T00:00:00"/>
    <s v="Mugo Gerevasio Muriithi"/>
    <s v="Male"/>
    <n v="99999"/>
    <s v="254725686425"/>
    <s v="254725686425"/>
    <s v=""/>
    <s v=""/>
    <n v="37.531452000000002"/>
    <n v="-0.49341299999999999"/>
    <s v="Embu"/>
    <s v="Manyatta"/>
    <s v="Kithimu"/>
    <s v="Kamuthata"/>
    <n v="8"/>
    <s v="Collins Odhiambo Ondiek"/>
    <s v=""/>
    <s v=""/>
    <s v="Informal Business"/>
    <x v="1"/>
  </r>
  <r>
    <s v="VPA6"/>
    <s v="KE-EMB-2108-29876"/>
    <x v="1"/>
    <s v=""/>
    <s v="15th July,2021"/>
    <d v="2021-07-15T00:00:00"/>
    <s v="26th August,2021"/>
    <d v="2021-08-26T00:00:00"/>
    <s v="Mugo Peter Muriithi"/>
    <s v="Male"/>
    <n v="99999"/>
    <s v="254721239184"/>
    <s v="254721239184"/>
    <s v=""/>
    <s v="254726401803"/>
    <n v="37.534931999999998"/>
    <n v="-0.47705500000000001"/>
    <s v="Embu"/>
    <s v="Manyatta"/>
    <s v="Gaturi south"/>
    <s v="Macadamia"/>
    <n v="8"/>
    <s v="Collins Odhiambo Ondiek"/>
    <s v=""/>
    <s v=""/>
    <s v="Informal Business"/>
    <x v="1"/>
  </r>
  <r>
    <s v="VPA6"/>
    <s v="KE-EMB-2108-29884"/>
    <x v="1"/>
    <s v=""/>
    <s v="14th August,2021"/>
    <d v="2021-08-14T00:00:00"/>
    <s v="26th August,2021"/>
    <d v="2021-08-26T00:00:00"/>
    <s v="Gitegua Mathias Ngari"/>
    <s v="Male"/>
    <n v="99999"/>
    <s v="254720300529"/>
    <s v="254720300529"/>
    <s v=""/>
    <s v="254726372953"/>
    <n v="37.531306999999998"/>
    <n v="-0.47896499999999997"/>
    <s v="Embu"/>
    <s v="Embu North"/>
    <s v="Gaturi south"/>
    <s v="Ndunduri"/>
    <n v="8"/>
    <s v="Collins Odhiambo Ondiek"/>
    <s v="Nobert oloo"/>
    <s v=""/>
    <s v="Informal Business"/>
    <x v="1"/>
  </r>
  <r>
    <s v="VPA6"/>
    <s v="KE-KIA-2107-29098"/>
    <x v="1"/>
    <s v=""/>
    <s v="2nd July,2021"/>
    <d v="2021-07-02T00:00:00"/>
    <s v="14th July,2021"/>
    <d v="2021-07-14T00:00:00"/>
    <s v="Waweru Peter Njoroge"/>
    <s v="Male"/>
    <s v="2305127"/>
    <s v="254722497934"/>
    <s v="254722497934"/>
    <s v=""/>
    <s v="254723963282"/>
    <n v="36.636707000000001"/>
    <n v="-1.188903"/>
    <s v="Kiambu"/>
    <s v="Kikuyu"/>
    <s v="Muguga"/>
    <s v="Thamanda"/>
    <n v="12"/>
    <s v="Timothy Kabue"/>
    <s v="Timothy kabue"/>
    <s v=""/>
    <s v="Informal Business"/>
    <x v="0"/>
  </r>
  <r>
    <s v="VPA6"/>
    <s v="KE-KER-2108-29807"/>
    <x v="0"/>
    <s v="Non Compliant"/>
    <s v="1st May,2021"/>
    <d v="2021-05-01T00:00:00"/>
    <s v="31st August,2021"/>
    <d v="2021-08-31T00:00:00"/>
    <s v="Mutai Nelson Kibet"/>
    <s v="Male"/>
    <s v="16082992"/>
    <s v="254723700993"/>
    <s v="254723700993"/>
    <s v=""/>
    <s v=""/>
    <n v="35.181365"/>
    <n v="-0.51557799999999998"/>
    <s v="Kericho"/>
    <s v="Bureti"/>
    <s v="Chomosot"/>
    <s v="Kaminjewet"/>
    <n v="10"/>
    <s v="Philip Kiget"/>
    <s v="Philip kiget"/>
    <s v=""/>
    <s v="Informal Business"/>
    <x v="1"/>
  </r>
  <r>
    <s v="VPA6"/>
    <s v="KE-MUR-2107-26781"/>
    <x v="1"/>
    <s v=""/>
    <s v="27th May,2021"/>
    <d v="2021-05-27T00:00:00"/>
    <s v="10th July,2021"/>
    <d v="2021-07-10T00:00:00"/>
    <s v="Maina Mary Njeri"/>
    <s v="Female"/>
    <n v="99999"/>
    <s v="254723879893"/>
    <s v="254723879893"/>
    <s v=""/>
    <s v=""/>
    <n v="37.110470999999997"/>
    <n v="-0.96485600000000005"/>
    <s v="Murang'a"/>
    <s v="Makuyu"/>
    <s v="Makuyu"/>
    <s v="Delview estate"/>
    <n v="10"/>
    <s v="Kensam Constructor"/>
    <s v="Kensam"/>
    <s v=""/>
    <s v="Informal Business"/>
    <x v="0"/>
  </r>
  <r>
    <s v="VPA6"/>
    <s v="KE-NAK-2108-27586"/>
    <x v="1"/>
    <s v=""/>
    <s v="4th July,2021"/>
    <d v="2021-07-04T00:00:00"/>
    <s v="15th August,2021"/>
    <d v="2021-08-15T00:00:00"/>
    <s v="Linah Serem"/>
    <s v="Female"/>
    <s v="2595173"/>
    <s v="254729554784"/>
    <s v="254729554784"/>
    <s v=""/>
    <s v="254725011544"/>
    <n v="36.026330999999999"/>
    <n v="-0.31623699999999999"/>
    <s v="Nakuru"/>
    <s v="Nakuru Town"/>
    <s v="Mogoon"/>
    <s v="Kapnandi"/>
    <n v="10"/>
    <s v="Robert Kiprono Ngetich"/>
    <s v="Robert Ngetich"/>
    <s v=""/>
    <s v="Informal Business"/>
    <x v="1"/>
  </r>
  <r>
    <s v="VPA6"/>
    <s v="KE-NAN-2108-0"/>
    <x v="0"/>
    <s v="Non Compliant"/>
    <s v="26th July,2021"/>
    <d v="2021-07-26T00:00:00"/>
    <s v="29th August,2021"/>
    <d v="2021-08-29T00:00:00"/>
    <s v="Rutto Josiah Kipngetich"/>
    <s v="Male"/>
    <s v="24304870"/>
    <s v="72362287"/>
    <s v="254728375302"/>
    <s v=""/>
    <s v=""/>
    <n v="35.075305"/>
    <n v="0.40220499999999998"/>
    <s v="Nandi"/>
    <s v="Mosop"/>
    <s v="Kabiyet"/>
    <s v="Ndulele"/>
    <n v="8"/>
    <s v="Kelvin Kimutai"/>
    <s v=""/>
    <s v=""/>
    <s v="Informal Business"/>
    <x v="1"/>
  </r>
  <r>
    <s v="VPA6"/>
    <s v="KE-KIA-2109-29756"/>
    <x v="1"/>
    <s v=""/>
    <s v="1st September,2021"/>
    <d v="2021-09-01T00:00:00"/>
    <s v="18th September,2021"/>
    <d v="2021-09-18T00:00:00"/>
    <s v="Kuria Penninah Njambi"/>
    <s v="Female"/>
    <s v="0951664"/>
    <s v="254721837846"/>
    <s v="254721837846"/>
    <s v=""/>
    <s v="254739914968"/>
    <n v="36.696457000000002"/>
    <n v="-1.2246490000000001"/>
    <s v="Kiambu"/>
    <s v="Kabete"/>
    <s v="Muguga"/>
    <s v="Muthure"/>
    <n v="6"/>
    <s v="Ekman J.K. Karigi"/>
    <s v="Ekman Kuria"/>
    <s v=""/>
    <s v="Informal Business"/>
    <x v="1"/>
  </r>
  <r>
    <s v="VPA6"/>
    <s v="KE-TAI-2109-29763"/>
    <x v="0"/>
    <s v="Grievance"/>
    <s v="11th August,2021"/>
    <d v="2021-08-11T00:00:00"/>
    <s v="21st September,2021"/>
    <d v="2021-09-21T00:00:00"/>
    <s v="Mghendi Amon M"/>
    <s v="Male"/>
    <s v="0156842"/>
    <s v="254720794957"/>
    <s v="254720794957"/>
    <s v=""/>
    <s v=""/>
    <n v="38.324804999999998"/>
    <n v="-3.3751120000000001"/>
    <s v="Taita/Taveta"/>
    <s v="Wundanyi"/>
    <s v="Werugha"/>
    <s v="Msindunyi"/>
    <n v="8"/>
    <s v="Afrisol Energy Ltd"/>
    <s v=""/>
    <s v=""/>
    <s v="Informal Business"/>
    <x v="1"/>
  </r>
  <r>
    <s v="VPA6"/>
    <s v="KE-KIA-2109-29770"/>
    <x v="1"/>
    <s v=""/>
    <s v="2nd September,2021"/>
    <d v="2021-09-02T00:00:00"/>
    <s v="15th September,2021"/>
    <d v="2021-09-15T00:00:00"/>
    <s v="Nyambura Penninah"/>
    <s v="Female"/>
    <s v="28167359"/>
    <s v="254708877671"/>
    <s v="254708877671"/>
    <s v=""/>
    <s v="254727785752"/>
    <n v="36.966568000000002"/>
    <n v="-0.98373500000000003"/>
    <s v="Kiambu"/>
    <s v="Gatundu North"/>
    <s v="Mangu"/>
    <s v="Gatukuyu"/>
    <n v="8"/>
    <s v="Joseph Muchirira Mugo"/>
    <s v=""/>
    <s v=""/>
    <s v="Informal Business"/>
    <x v="0"/>
  </r>
  <r>
    <s v="VPA6"/>
    <s v="KE-KIA-2109-29769"/>
    <x v="1"/>
    <s v=""/>
    <s v="25th August,2021"/>
    <d v="2021-08-25T00:00:00"/>
    <s v="9th September,2021"/>
    <d v="2021-09-09T00:00:00"/>
    <s v="Macharia Alice"/>
    <s v="Female"/>
    <s v="99999"/>
    <s v="254724777788"/>
    <s v="254724777788"/>
    <s v=""/>
    <s v="254722516665"/>
    <n v="36.980691999999998"/>
    <n v="-1.1270359999999999"/>
    <s v="Kiambu"/>
    <s v="Juja"/>
    <s v="Juja"/>
    <s v="Toll"/>
    <n v="8"/>
    <s v="Joseph Muchirira Mugo"/>
    <s v=""/>
    <s v=""/>
    <s v="Informal Business"/>
    <x v="0"/>
  </r>
  <r>
    <s v="VPA6"/>
    <s v="KE-KIA-2107-29768"/>
    <x v="1"/>
    <s v=""/>
    <s v="23rd June,2021"/>
    <d v="2021-06-23T00:00:00"/>
    <s v="18th July,2021"/>
    <d v="2021-07-18T00:00:00"/>
    <s v="Kagurani Joseph Munene"/>
    <s v="Male"/>
    <n v="99999"/>
    <s v="254724320042"/>
    <s v="254724320042"/>
    <s v=""/>
    <s v="254728671697"/>
    <n v="36.788030999999997"/>
    <n v="-1.068719"/>
    <s v="Kiambu"/>
    <s v="Githunguri"/>
    <s v="Githunguri"/>
    <s v="Kairia"/>
    <n v="12"/>
    <s v="Joseph Muchirira Mugo"/>
    <s v=""/>
    <s v=""/>
    <s v="Informal Business"/>
    <x v="3"/>
  </r>
  <r>
    <s v="VPA6"/>
    <s v="KE-EMB-2109-29885"/>
    <x v="1"/>
    <s v=""/>
    <s v="22nd August,2021"/>
    <d v="2021-08-22T00:00:00"/>
    <s v="23rd September,2021"/>
    <d v="2021-09-23T00:00:00"/>
    <s v="Murage Felix Nyaga"/>
    <s v="Male"/>
    <n v="99999"/>
    <s v="254726009598"/>
    <s v="254726009598"/>
    <s v=""/>
    <s v="254719670083"/>
    <n v="37.550947999999998"/>
    <n v="-0.413993"/>
    <s v="Embu"/>
    <s v="Runyenjes"/>
    <s v="Kagaari north"/>
    <s v="Muthege"/>
    <s v="15"/>
    <s v="Collins Odhiambo Ondiek"/>
    <s v="Oloo"/>
    <s v=""/>
    <s v="Informal Business"/>
    <x v="1"/>
  </r>
  <r>
    <s v="VPA6"/>
    <s v="KE-EMB-2109-29886"/>
    <x v="0"/>
    <s v="Unreachable"/>
    <s v="23rd September,2021"/>
    <d v="2021-09-23T00:00:00"/>
    <s v="23rd September,2021"/>
    <d v="2021-09-23T00:00:00"/>
    <s v="Ngondi Wamuceke Nelea"/>
    <s v="Female"/>
    <s v="3685344"/>
    <s v="254745741678"/>
    <s v="254745741678"/>
    <s v=""/>
    <s v="254720047938"/>
    <n v="37.486708"/>
    <n v="-0.40407199999999999"/>
    <s v="Embu"/>
    <s v="Runyenjes"/>
    <s v="Gaturi north"/>
    <s v="Gituara"/>
    <n v="8"/>
    <s v="Collins Odhiambo Ondiek"/>
    <s v="Oloo"/>
    <s v=""/>
    <s v="Informal Business"/>
    <x v="1"/>
  </r>
  <r>
    <s v="VPA6"/>
    <s v="KE-NYA-2109-31504"/>
    <x v="1"/>
    <s v=""/>
    <s v="21st August,2021"/>
    <d v="2021-08-21T00:00:00"/>
    <s v="23rd September,2021"/>
    <d v="2021-09-23T00:00:00"/>
    <s v="Muhuri Jane Mugure"/>
    <s v="Female"/>
    <n v="99999"/>
    <s v="254703439104"/>
    <s v="254703439104"/>
    <s v=""/>
    <s v="254729627234"/>
    <n v="36.449708000000001"/>
    <n v="8.0397999999999997E-2"/>
    <s v="Nyandarua"/>
    <s v="Ndaragwa"/>
    <s v="Mathingira"/>
    <s v="Ndogino"/>
    <n v="8"/>
    <s v="Afrisol Energy Ltd"/>
    <s v="Amos Nguru"/>
    <s v=""/>
    <s v="Informal Business"/>
    <x v="1"/>
  </r>
  <r>
    <s v="VPA6"/>
    <s v="KE-NYA-2109-31503"/>
    <x v="1"/>
    <s v=""/>
    <s v="21st August,2021"/>
    <d v="2021-08-21T00:00:00"/>
    <s v="23rd September,2021"/>
    <d v="2021-09-23T00:00:00"/>
    <s v="Gatheru Cecilia Njambi"/>
    <s v="Female"/>
    <n v="99999"/>
    <s v="254798518813"/>
    <s v="254798518813"/>
    <s v=""/>
    <s v="254726429008"/>
    <n v="36.475679999999997"/>
    <n v="8.8077000000000003E-2"/>
    <s v="Nyandarua"/>
    <s v="Ndaragwa"/>
    <s v="Mathingira"/>
    <s v="Kalamton"/>
    <n v="8"/>
    <s v="Afrisol Energy Ltd"/>
    <s v="Amos Nguru"/>
    <s v=""/>
    <s v="Informal Business"/>
    <x v="1"/>
  </r>
  <r>
    <s v="VPA6"/>
    <s v="KE-NYA-2109-31506"/>
    <x v="1"/>
    <s v=""/>
    <s v="20th August,2021"/>
    <d v="2021-08-20T00:00:00"/>
    <s v="23rd September,2021"/>
    <d v="2021-09-23T00:00:00"/>
    <s v="Mwangi Jamleck Maina"/>
    <s v="Female"/>
    <n v="99999"/>
    <s v="725857212"/>
    <s v="254725296340"/>
    <s v=""/>
    <s v="254725857212"/>
    <n v="36.472993000000002"/>
    <n v="4.3725E-2"/>
    <s v="Nyandarua"/>
    <s v="Ndaragwa"/>
    <s v="Leshau pondo"/>
    <s v="Kamukunji"/>
    <n v="8"/>
    <s v="Afrisol Energy Ltd"/>
    <s v="Peter Gatuhi"/>
    <s v=""/>
    <s v="Informal Business"/>
    <x v="1"/>
  </r>
  <r>
    <s v="VPA6"/>
    <s v="KE-KIR-2105-26768"/>
    <x v="1"/>
    <s v=""/>
    <s v="30th April,2021"/>
    <d v="2021-04-30T00:00:00"/>
    <s v="20th May,2021"/>
    <d v="2021-05-20T00:00:00"/>
    <s v="Munene Wanjiru Lucy"/>
    <s v="Female"/>
    <s v="3125443"/>
    <s v="254720724256"/>
    <s v="254720724256"/>
    <s v=""/>
    <s v=""/>
    <n v="37.241743999999997"/>
    <n v="-0.51325500000000002"/>
    <s v="Kirinyaga"/>
    <s v="Kerugoya/Kutus"/>
    <s v="Mutira"/>
    <s v="Kiarugu"/>
    <n v="8"/>
    <s v="Eric Muthii Mugo"/>
    <s v="Eric muthii"/>
    <s v=""/>
    <s v="Informal Business"/>
    <x v="1"/>
  </r>
  <r>
    <s v="VPA6"/>
    <s v="KE-NAN-2107-28422"/>
    <x v="1"/>
    <s v=""/>
    <s v="4th March,2021"/>
    <d v="2021-03-04T00:00:00"/>
    <s v="28th July,2021"/>
    <d v="2021-07-28T00:00:00"/>
    <s v="Letting Gideon"/>
    <s v="Male"/>
    <s v="0446982"/>
    <s v="722504555"/>
    <s v="254721525825"/>
    <s v=""/>
    <s v="254722504555"/>
    <n v="35.108252"/>
    <n v="0.202182"/>
    <s v="Nandi"/>
    <s v="Nandi Central"/>
    <s v="Kapsabet"/>
    <s v="Kapsabet"/>
    <n v="10"/>
    <s v="Gimosong Enterprise Ltd"/>
    <s v="John Bett"/>
    <s v=""/>
    <s v="Informal Business"/>
    <x v="1"/>
  </r>
  <r>
    <s v="VPA6"/>
    <s v="KE-THA-2107-29676"/>
    <x v="1"/>
    <s v=""/>
    <s v="3rd July,2021"/>
    <d v="2021-07-03T00:00:00"/>
    <s v="29th July,2021"/>
    <d v="2021-07-29T00:00:00"/>
    <s v="Arthur Arthur Morris"/>
    <s v="Male"/>
    <s v="22564323"/>
    <s v="724904724"/>
    <s v="254721765878"/>
    <s v=""/>
    <s v="254724904724"/>
    <n v="37.651449999999997"/>
    <n v="-0.31673499999999999"/>
    <s v="Tharaka-Nithi"/>
    <s v="Chuka"/>
    <s v="Ndagani"/>
    <s v="Mucwa"/>
    <n v="12"/>
    <s v="Kennedy Amiani Anzeze"/>
    <s v="Gilbert Mwendwa"/>
    <s v=""/>
    <s v="Informal Business"/>
    <x v="3"/>
  </r>
  <r>
    <s v="VPA6"/>
    <s v="KE-MUR-2106-26782"/>
    <x v="0"/>
    <s v="Under Verification"/>
    <s v="2nd May,2021"/>
    <d v="2021-05-02T00:00:00"/>
    <s v="16th June,2021"/>
    <d v="2021-06-16T00:00:00"/>
    <s v="Gichana Jane Wangui"/>
    <s v="Female"/>
    <s v="5154835"/>
    <s v="723530904"/>
    <s v="254718256143"/>
    <s v=""/>
    <s v="254723530904"/>
    <n v="36.923326000000003"/>
    <n v="-0.87332600000000005"/>
    <s v="Murang'a"/>
    <s v="Gatanga"/>
    <s v="Mukarara"/>
    <s v="Gitiri"/>
    <n v="12"/>
    <s v="Nixon Kariuki Gaichuru"/>
    <s v=""/>
    <s v=""/>
    <s v="Informal Business"/>
    <x v="0"/>
  </r>
  <r>
    <s v="VPA6"/>
    <s v="KE-MUR-2101-26792"/>
    <x v="1"/>
    <s v=""/>
    <s v="9th December,2020"/>
    <d v="2020-12-09T00:00:00"/>
    <s v="20th January,2021"/>
    <d v="2021-01-20T00:00:00"/>
    <s v="Mbaya Faith Ntinyari"/>
    <s v="Male"/>
    <n v="99999"/>
    <s v="723781067"/>
    <s v="254723781067"/>
    <s v=""/>
    <s v=""/>
    <n v="37.287433999999998"/>
    <n v="-0.95516800000000002"/>
    <s v="Murang'a"/>
    <s v="Makuyu"/>
    <s v="Makuyu"/>
    <s v="Mwahuro"/>
    <n v="10"/>
    <s v="Blue Frame Ltd"/>
    <s v="null"/>
    <s v=""/>
    <s v="Informal Business"/>
    <x v="0"/>
  </r>
  <r>
    <s v="VPA6"/>
    <s v="KE-MUR-2003-26790"/>
    <x v="0"/>
    <s v="Grievance"/>
    <s v="26th January,2020"/>
    <d v="2020-01-26T00:00:00"/>
    <s v="15th March,2020"/>
    <d v="2020-03-15T00:00:00"/>
    <s v="Mburu James Muiruri"/>
    <s v="Male"/>
    <s v="6697323"/>
    <s v="254721387735"/>
    <s v="254721387735"/>
    <s v=""/>
    <s v="254729687765"/>
    <n v="37.141379999999998"/>
    <n v="-0.88697099999999995"/>
    <s v="Murang'a"/>
    <s v="Maragua"/>
    <s v="Sabasaba"/>
    <s v="Gathuri"/>
    <n v="6"/>
    <s v="Geoffrey Ndua Mbugua"/>
    <s v="Geoffrey ndua"/>
    <s v=""/>
    <s v="Informal Business"/>
    <x v="0"/>
  </r>
  <r>
    <s v="VPA6"/>
    <s v="KE-KIA-2107-28724"/>
    <x v="0"/>
    <s v="Grievance"/>
    <s v="3rd July,2021"/>
    <d v="2021-07-03T00:00:00"/>
    <s v="14th July,2021"/>
    <d v="2021-07-14T00:00:00"/>
    <s v="Gitau Penninah Mugure"/>
    <s v="Female"/>
    <s v="25994051"/>
    <s v="254792531117"/>
    <s v="254792531117"/>
    <s v=""/>
    <s v=""/>
    <n v="36.626851000000002"/>
    <n v="-1.0674079999999999"/>
    <s v="Kiambu"/>
    <s v="Limuru"/>
    <s v="Limuru"/>
    <s v="Mureng'eti"/>
    <n v="10"/>
    <s v="Geoffrey Ndua Mbugua"/>
    <s v="Geoffrey Ndua Mbugua"/>
    <s v=""/>
    <s v="Informal Business"/>
    <x v="0"/>
  </r>
  <r>
    <s v="VPA6"/>
    <s v="KE-UAS-2106-26487"/>
    <x v="1"/>
    <s v=""/>
    <s v="1st June,2021"/>
    <d v="2021-06-01T00:00:00"/>
    <s v="27th June,2021"/>
    <d v="2021-06-27T00:00:00"/>
    <s v="Jane Chebii"/>
    <s v="Female"/>
    <n v="99999"/>
    <s v="728322298"/>
    <s v="254728322298"/>
    <s v=""/>
    <s v=""/>
    <n v="35.257161000000004"/>
    <n v="0.42044399999999998"/>
    <s v="Uasin Gishu"/>
    <s v="Kapseret"/>
    <s v="Kapseret"/>
    <s v="D block"/>
    <n v="12"/>
    <s v="Luka Kiprop Maiyo"/>
    <s v="Luka maiyo"/>
    <s v=""/>
    <s v="Informal Business"/>
    <x v="1"/>
  </r>
  <r>
    <s v="VPA6"/>
    <s v="KE-MER-2106-27066"/>
    <x v="0"/>
    <s v="Grievance"/>
    <s v="10th May,2021"/>
    <d v="2021-05-10T00:00:00"/>
    <s v="23rd June,2021"/>
    <d v="2021-06-23T00:00:00"/>
    <s v="Muthoni Rutere Feliciana"/>
    <s v="Female"/>
    <s v="0717166"/>
    <s v="720903885"/>
    <s v="254720903885"/>
    <s v=""/>
    <s v="254726822009"/>
    <n v="37.652107000000001"/>
    <n v="-6.7336999999999994E-2"/>
    <s v="Meru"/>
    <s v="Imenti South"/>
    <s v="Kigane"/>
    <s v="Kigane"/>
    <n v="10"/>
    <s v="Erick Munene Gitonga"/>
    <s v="Phineas Mawira"/>
    <s v=""/>
    <s v="Informal Business"/>
    <x v="1"/>
  </r>
  <r>
    <s v="VPA6"/>
    <s v="KE-KER-2108-29803"/>
    <x v="0"/>
    <s v="Unreachable"/>
    <s v="12th February,2019"/>
    <d v="2019-02-12T00:00:00"/>
    <s v="6th August,2021"/>
    <d v="2021-08-06T00:00:00"/>
    <s v="Kaptich Beatrice"/>
    <s v="Female"/>
    <s v="11368315"/>
    <s v="+254"/>
    <s v="0720000000"/>
    <s v=""/>
    <s v=""/>
    <n v="35.140113999999997"/>
    <n v="-0.53920599999999996"/>
    <s v="Kericho"/>
    <s v="Bureti"/>
    <s v="Cheboin"/>
    <s v="Cheboin"/>
    <n v="24"/>
    <s v="Philip Kiget"/>
    <s v="Philip kiget"/>
    <s v=""/>
    <s v="Informal Business"/>
    <x v="1"/>
  </r>
  <r>
    <s v="VPA6"/>
    <s v="KE-KER-2108-29805"/>
    <x v="0"/>
    <s v="Under Verification"/>
    <s v="11th January,2021"/>
    <d v="2021-01-11T00:00:00"/>
    <s v="6th August,2021"/>
    <d v="2021-08-06T00:00:00"/>
    <s v="Chirchir BRIAROSE Chepkorir"/>
    <s v="Female"/>
    <s v="10887802"/>
    <s v="254722575361"/>
    <s v="254722575361"/>
    <s v=""/>
    <s v=""/>
    <n v="35.133926000000002"/>
    <n v="-0.48959599999999998"/>
    <s v="Kericho"/>
    <s v="Bureti"/>
    <s v="Roret"/>
    <s v="Tulwet"/>
    <n v="12"/>
    <s v="Philip Kiget"/>
    <s v="Philip kiget"/>
    <s v=""/>
    <s v="Informal Business"/>
    <x v="0"/>
  </r>
  <r>
    <s v="VPA6"/>
    <s v="KE-KIA-2107-29767"/>
    <x v="1"/>
    <s v=""/>
    <s v="21st June,2021"/>
    <d v="2021-06-21T00:00:00"/>
    <s v="9th July,2021"/>
    <d v="2021-07-09T00:00:00"/>
    <s v="Wambui Delfine"/>
    <s v="Female"/>
    <n v="99999"/>
    <s v="254769168812"/>
    <s v="254769168812"/>
    <s v=""/>
    <s v="254717371116"/>
    <n v="36.759003"/>
    <n v="-1.1880200000000001"/>
    <s v="Kiambu"/>
    <s v="Kiambaa"/>
    <s v="Muchatha"/>
    <s v="Gathiri"/>
    <n v="12"/>
    <s v="Peter Mutang'a"/>
    <s v=""/>
    <s v=""/>
    <s v="Informal Business"/>
    <x v="0"/>
  </r>
  <r>
    <s v="VPA6"/>
    <s v="KE-MUR-2109-26795"/>
    <x v="1"/>
    <s v=""/>
    <s v="27th July,2021"/>
    <d v="2021-07-27T00:00:00"/>
    <s v="17th September,2021"/>
    <d v="2021-09-17T00:00:00"/>
    <s v="Mukuha Joshua Kuria"/>
    <s v="Male"/>
    <s v="11067127"/>
    <s v="254718335929"/>
    <s v="254718335929"/>
    <s v=""/>
    <s v="254740369256"/>
    <n v="36.951501999999998"/>
    <n v="-0.69735199999999997"/>
    <s v="Murang'a"/>
    <s v="Kangema"/>
    <s v="Gakera"/>
    <s v="Kahoho"/>
    <n v="10"/>
    <s v="Washington Mwangi"/>
    <s v="Washington mwangi"/>
    <s v=""/>
    <s v="Informal Business"/>
    <x v="0"/>
  </r>
  <r>
    <s v="VPA6"/>
    <s v="KE-MUR-2107-26798"/>
    <x v="1"/>
    <s v=""/>
    <s v="29th May,2021"/>
    <d v="2021-05-29T00:00:00"/>
    <s v="19th July,2021"/>
    <d v="2021-07-19T00:00:00"/>
    <s v="Kamuri Gachago"/>
    <s v="Male"/>
    <s v="3588056"/>
    <s v="254722843706"/>
    <s v="254722843706"/>
    <s v=""/>
    <s v="254723368058"/>
    <n v="37.150433999999997"/>
    <n v="-0.72254600000000002"/>
    <s v="Murang'a"/>
    <s v="Kiharu"/>
    <s v="Muranga"/>
    <s v="Muranga town"/>
    <n v="12"/>
    <s v="Washington Mwangi"/>
    <s v="Washington mwangi"/>
    <s v=""/>
    <s v="Informal Business"/>
    <x v="0"/>
  </r>
  <r>
    <s v="VPA6"/>
    <s v="KE-MUR-2108-26796"/>
    <x v="1"/>
    <s v=""/>
    <s v="10th July,2021"/>
    <d v="2021-07-10T00:00:00"/>
    <s v="12th August,2021"/>
    <d v="2021-08-12T00:00:00"/>
    <s v="Simon Sofia Muthoni"/>
    <s v="Female"/>
    <s v="5601654"/>
    <s v="254722683380"/>
    <s v="254722683380"/>
    <s v=""/>
    <s v=""/>
    <n v="36.948931000000002"/>
    <n v="-0.68173399999999995"/>
    <s v="Murang'a"/>
    <s v="Kangema"/>
    <s v="Kangema"/>
    <s v="Kiairathe"/>
    <n v="6"/>
    <s v="Washington Mwangi"/>
    <s v="Washington mwangi"/>
    <s v=""/>
    <s v="Informal Business"/>
    <x v="0"/>
  </r>
  <r>
    <s v="VPA6"/>
    <s v="KE-MUR-2103-26797"/>
    <x v="0"/>
    <s v="Unreachable"/>
    <s v="26th February,2021"/>
    <d v="2021-02-26T00:00:00"/>
    <s v="15th March,2021"/>
    <d v="2021-03-15T00:00:00"/>
    <s v="Burugu Rhoda Nduta"/>
    <s v="Female"/>
    <s v="32128764"/>
    <s v="254716877936"/>
    <s v="254716877936"/>
    <s v=""/>
    <s v="254722626921"/>
    <n v="36.951560999999998"/>
    <n v="-0.87798699999999996"/>
    <s v="Murang'a"/>
    <s v="Kandara"/>
    <s v="Kandara"/>
    <s v="Kague"/>
    <n v="12"/>
    <s v="Washington Mwangi"/>
    <s v="Washington mwangi"/>
    <s v=""/>
    <s v="Informal Business"/>
    <x v="0"/>
  </r>
  <r>
    <s v="VPA6"/>
    <s v="KE-KIA-2106-26799"/>
    <x v="1"/>
    <s v=""/>
    <s v="20th April,2021"/>
    <d v="2021-04-20T00:00:00"/>
    <s v="10th June,2021"/>
    <d v="2021-06-10T00:00:00"/>
    <s v="Mwangi Lucy Njeri"/>
    <s v="Female"/>
    <s v="28080870"/>
    <s v="254713961551"/>
    <s v="254713961551"/>
    <s v=""/>
    <s v="254723178002"/>
    <n v="37.185381999999997"/>
    <n v="-1.0640339999999999"/>
    <s v="Kiambu"/>
    <s v="Thika East"/>
    <s v="Kinganjo"/>
    <s v="Gatwanyanga"/>
    <n v="8"/>
    <s v="Washington Mwangi"/>
    <s v="Washington mwangi"/>
    <s v=""/>
    <s v="Informal Business"/>
    <x v="0"/>
  </r>
  <r>
    <s v="VPA6"/>
    <s v="KE-MER-2109-29677"/>
    <x v="1"/>
    <s v=""/>
    <s v="20th August,2021"/>
    <d v="2021-08-20T00:00:00"/>
    <s v="14th September,2021"/>
    <d v="2021-09-14T00:00:00"/>
    <s v="Alex Mukami Margret"/>
    <s v="Female"/>
    <s v="28629983"/>
    <s v="254712735641"/>
    <s v="254712735641"/>
    <s v=""/>
    <s v="254707851911"/>
    <n v="37.63212"/>
    <n v="-0.18229799999999999"/>
    <s v="Meru"/>
    <s v="Imenti South"/>
    <s v="Kinoro"/>
    <s v="Nkunene"/>
    <n v="8"/>
    <s v="Erick Munene Gitonga"/>
    <s v="Phineas Mawira"/>
    <s v=""/>
    <s v="Informal Business"/>
    <x v="1"/>
  </r>
  <r>
    <s v="VPA6"/>
    <s v="KE-NYA-2110-31505"/>
    <x v="1"/>
    <s v=""/>
    <s v="9th August,2021"/>
    <d v="2021-08-09T00:00:00"/>
    <s v="1st October,2021"/>
    <d v="2021-10-01T00:00:00"/>
    <s v="Maina Jane Wangui"/>
    <s v="Female"/>
    <n v="99999"/>
    <s v="254719747250"/>
    <s v="254719747250"/>
    <s v=""/>
    <s v="254723321260"/>
    <n v="36.561962999999999"/>
    <n v="-0.799813"/>
    <s v="Nyandarua"/>
    <s v="South Kinangop"/>
    <s v="Magumu"/>
    <s v="Kirima"/>
    <n v="8"/>
    <s v="Afrisol Energy Ltd"/>
    <s v=""/>
    <s v=""/>
    <s v="Informal Business"/>
    <x v="1"/>
  </r>
  <r>
    <s v="VPA6"/>
    <s v="KE-NYA-2110-31508"/>
    <x v="0"/>
    <s v="Non Compliant"/>
    <s v="2nd August,2021"/>
    <d v="2021-08-02T00:00:00"/>
    <s v="1st October,2021"/>
    <d v="2021-10-01T00:00:00"/>
    <s v="Mburu Susan Wangeci"/>
    <s v="Female"/>
    <n v="99999"/>
    <s v="706543732"/>
    <s v="254706543732"/>
    <s v=""/>
    <s v="254710307023"/>
    <n v="36.560279999999999"/>
    <n v="-0.71371700000000005"/>
    <s v="Nyandarua"/>
    <s v="South Kinangop"/>
    <s v="Githabai"/>
    <s v="Njoma"/>
    <n v="8"/>
    <s v="Afrisol Energy Ltd"/>
    <s v=""/>
    <s v=""/>
    <s v="Informal Business"/>
    <x v="1"/>
  </r>
  <r>
    <s v="VPA6"/>
    <s v="KE-NYA-2110-31507"/>
    <x v="1"/>
    <s v=""/>
    <s v="5th August,2021"/>
    <d v="2021-08-05T00:00:00"/>
    <s v="1st October,2021"/>
    <d v="2021-10-01T00:00:00"/>
    <s v="Kimani Samuel Ngoyo"/>
    <s v="Male"/>
    <n v="99999"/>
    <s v="254718900730"/>
    <s v="254718900730"/>
    <s v=""/>
    <s v="254790558233"/>
    <n v="36.591675000000002"/>
    <n v="-0.73387800000000003"/>
    <s v="Nyandarua"/>
    <s v="South Kinangop"/>
    <s v="Githabai"/>
    <s v="Miti-iri"/>
    <n v="8"/>
    <s v="Afrisol Energy Ltd"/>
    <s v=""/>
    <s v=""/>
    <s v="Informal Business"/>
    <x v="1"/>
  </r>
  <r>
    <s v="VPA6"/>
    <s v="KE-NAR-2109-29810"/>
    <x v="1"/>
    <s v=""/>
    <s v="22nd June,2021"/>
    <d v="2021-06-22T00:00:00"/>
    <s v="22nd September,2021"/>
    <d v="2021-09-22T00:00:00"/>
    <s v="Kauria Zeddy Lemein"/>
    <s v="Female"/>
    <s v="8548706"/>
    <s v="254722681543"/>
    <s v="254722681543"/>
    <s v=""/>
    <s v=""/>
    <n v="35.694445000000002"/>
    <n v="-0.93109200000000003"/>
    <s v="Narok"/>
    <s v="Narok South"/>
    <s v="Oloshapani"/>
    <s v="Oloshapani"/>
    <n v="35"/>
    <s v="Philip Kiget"/>
    <s v="Philip"/>
    <s v=""/>
    <s v="Informal Business"/>
    <x v="1"/>
  </r>
  <r>
    <s v="VPA6"/>
    <s v="KE-KAJ-2106-29667"/>
    <x v="1"/>
    <s v=""/>
    <s v="3rd May,2021"/>
    <d v="2021-05-03T00:00:00"/>
    <s v="14th June,2021"/>
    <d v="2021-06-14T00:00:00"/>
    <s v="Saitoti David"/>
    <s v="Male"/>
    <n v="99999"/>
    <s v="254721412511"/>
    <s v="254721412511"/>
    <s v=""/>
    <s v="254704492335"/>
    <n v="37.499378999999998"/>
    <n v="-2.9369230000000002"/>
    <s v="Kajiado"/>
    <s v="Loitokitok"/>
    <s v="Loitoktok"/>
    <s v="Forest"/>
    <n v="12"/>
    <s v="Justus Inyasi Makipa"/>
    <s v=""/>
    <s v=""/>
    <s v="Informal Business"/>
    <x v="0"/>
  </r>
  <r>
    <s v="VPA6"/>
    <s v="KE-KAJ-2108-29666"/>
    <x v="1"/>
    <s v=""/>
    <s v="11th August,2021"/>
    <d v="2021-08-11T00:00:00"/>
    <s v="24th August,2021"/>
    <d v="2021-08-24T00:00:00"/>
    <s v="Njeru Mary"/>
    <s v="Female"/>
    <n v="99999"/>
    <s v="254721240790"/>
    <s v="254721240790"/>
    <s v=""/>
    <s v="2541782528326"/>
    <n v="37.497486000000002"/>
    <n v="-2.9230580000000002"/>
    <s v="Kajiado"/>
    <s v="Loitokitok"/>
    <s v="Loitoktok"/>
    <s v="Enkariak-ronkena"/>
    <n v="10"/>
    <s v="Peter Kiniu"/>
    <s v="Peter Kiniu"/>
    <s v=""/>
    <s v="Informal Business"/>
    <x v="1"/>
  </r>
  <r>
    <s v="VPA6"/>
    <s v="KE-KAJ-2104-29656"/>
    <x v="1"/>
    <s v=""/>
    <s v="11th October,2020"/>
    <d v="2020-10-11T00:00:00"/>
    <s v="8th April,2021"/>
    <d v="2021-04-08T00:00:00"/>
    <s v="Nyatae Jane Wanjiru"/>
    <s v="Female"/>
    <n v="99999"/>
    <s v="254724755818"/>
    <s v="254724755818"/>
    <s v=""/>
    <s v=""/>
    <n v="37.547823000000001"/>
    <n v="-2.9380030000000001"/>
    <s v="Kajiado"/>
    <s v="Loitokitok"/>
    <s v="Kuku"/>
    <s v="Nkama"/>
    <n v="10"/>
    <s v="Justus Inyasi Makipa"/>
    <s v=""/>
    <s v=""/>
    <s v="Informal Business"/>
    <x v="0"/>
  </r>
  <r>
    <s v="VPA6"/>
    <s v="KE-KAJ-2107-29652"/>
    <x v="1"/>
    <s v=""/>
    <s v="10th May,2021"/>
    <d v="2021-05-10T00:00:00"/>
    <s v="18th July,2021"/>
    <d v="2021-07-18T00:00:00"/>
    <s v="Maina Albert"/>
    <s v="Male"/>
    <n v="99999"/>
    <s v="254726346333"/>
    <s v="254726346333"/>
    <s v=""/>
    <s v="254727350468"/>
    <n v="37.496884999999999"/>
    <n v="-2.9158810000000002"/>
    <s v="Kajiado"/>
    <s v="Loitokitok"/>
    <s v="Central"/>
    <s v="Enkariak-ronkena"/>
    <n v="8"/>
    <s v="John Chege Nyingi"/>
    <s v=""/>
    <s v=""/>
    <s v="Informal Business"/>
    <x v="0"/>
  </r>
  <r>
    <s v="VPA6"/>
    <s v="KE-KER-2110-29812"/>
    <x v="1"/>
    <s v=""/>
    <s v="10th October,2020"/>
    <d v="2020-10-10T00:00:00"/>
    <s v="19th October,2021"/>
    <d v="2021-10-19T00:00:00"/>
    <s v="Cheruiyot Janet Chepnetich"/>
    <s v="Female"/>
    <s v="22467066"/>
    <s v="254714029744"/>
    <s v="254714029744"/>
    <s v=""/>
    <s v=""/>
    <n v="35.121293000000001"/>
    <n v="-0.65799700000000005"/>
    <s v="Kericho"/>
    <s v="Bureti"/>
    <s v="Cheplanget"/>
    <s v="Chebinyin"/>
    <n v="12"/>
    <s v="Nemcom Ltd"/>
    <s v="Nehemiah langat"/>
    <s v=""/>
    <s v="Informal Business"/>
    <x v="1"/>
  </r>
  <r>
    <s v="VPA6"/>
    <s v="KE-KER-2110-29814"/>
    <x v="0"/>
    <s v="Non Compliant"/>
    <s v="19th October,2021"/>
    <d v="2021-10-19T00:00:00"/>
    <s v="19th October,2021"/>
    <d v="2021-10-19T00:00:00"/>
    <s v="Mutai Hellen Chepkemoi"/>
    <s v="Female"/>
    <s v="21022171"/>
    <s v="254726919436"/>
    <s v="254726919436"/>
    <s v=""/>
    <s v=""/>
    <n v="35.170453000000002"/>
    <n v="-0.67306999999999995"/>
    <s v="Kericho"/>
    <s v="Bureti"/>
    <s v="Kaplong"/>
    <s v="Kamira"/>
    <n v="12"/>
    <s v="Nemcom Ltd"/>
    <s v="Nehemiah Langat"/>
    <s v=""/>
    <s v="Informal Business"/>
    <x v="1"/>
  </r>
  <r>
    <s v="VPA6"/>
    <s v="KE-KER-2110-29813"/>
    <x v="1"/>
    <s v=""/>
    <s v="1st December,2020"/>
    <d v="2020-12-01T00:00:00"/>
    <s v="19th October,2021"/>
    <d v="2021-10-19T00:00:00"/>
    <s v="Kiringet Faith Chepkorir"/>
    <s v="Female"/>
    <s v="33963863"/>
    <s v="254798688282"/>
    <s v="254798688282"/>
    <s v=""/>
    <s v=""/>
    <n v="35.134270000000001"/>
    <n v="-0.64631099999999997"/>
    <s v="Kericho"/>
    <s v="Bureti"/>
    <s v="Cheplanget"/>
    <s v="Masubeti"/>
    <n v="12"/>
    <s v="Nemcom Ltd"/>
    <s v="Nehemiah"/>
    <s v=""/>
    <s v="Informal Business"/>
    <x v="1"/>
  </r>
  <r>
    <s v="VPA6"/>
    <s v="KE-KER-2110-29811"/>
    <x v="1"/>
    <s v=""/>
    <s v="18th October,2020"/>
    <d v="2020-10-18T00:00:00"/>
    <s v="19th October,2021"/>
    <d v="2021-10-19T00:00:00"/>
    <s v="Bett Michael Kiprotich"/>
    <s v="Male"/>
    <s v="8071401"/>
    <s v="254722293243"/>
    <s v="254722293243"/>
    <s v=""/>
    <s v=""/>
    <n v="35.088189999999997"/>
    <n v="-0.68855299999999997"/>
    <s v="Kericho"/>
    <s v="Bureti"/>
    <s v="Cheplanget"/>
    <s v="Ketitab Tengecha"/>
    <n v="18"/>
    <s v="Nemcom Ltd"/>
    <s v="Nehemiah langat"/>
    <s v=""/>
    <s v="Informal Business"/>
    <x v="1"/>
  </r>
  <r>
    <s v="VPA6"/>
    <s v="KE-KIR-2110-29887"/>
    <x v="1"/>
    <s v=""/>
    <s v="27th July,2021"/>
    <d v="2021-07-27T00:00:00"/>
    <s v="27th October,2021"/>
    <d v="2021-10-27T00:00:00"/>
    <s v="Karani Peter Njogu"/>
    <s v="Male"/>
    <n v="99999"/>
    <s v="254722451378"/>
    <s v="254722451378"/>
    <s v=""/>
    <s v="254728670540"/>
    <n v="37.351970000000001"/>
    <n v="-0.48838700000000002"/>
    <s v="Kirinyaga"/>
    <s v="Kirinyaga East"/>
    <s v="Baragwi"/>
    <s v="Kibugu"/>
    <n v="10"/>
    <s v="Erick Munene Gitonga"/>
    <s v="Eric munene"/>
    <s v=""/>
    <s v="Informal Business"/>
    <x v="1"/>
  </r>
  <r>
    <s v="VPA6"/>
    <s v="KE-KIL-2110-29762"/>
    <x v="1"/>
    <s v=""/>
    <s v="5th October,2021"/>
    <d v="2021-10-05T00:00:00"/>
    <s v="29th October,2021"/>
    <d v="2021-10-29T00:00:00"/>
    <s v="Mbatia Anne W"/>
    <s v="Female"/>
    <s v="2144052"/>
    <s v="254722652223"/>
    <s v="254722652223"/>
    <s v=""/>
    <s v=""/>
    <n v="39.499797999999998"/>
    <n v="-3.8914550000000001"/>
    <s v="Kilifi"/>
    <s v="Kaloleni"/>
    <s v="Mariakani"/>
    <s v="Kawala"/>
    <n v="12"/>
    <s v="Samson Sirya"/>
    <s v="Samson sirya"/>
    <s v=""/>
    <s v="Informal Business"/>
    <x v="0"/>
  </r>
  <r>
    <s v="VPA6"/>
    <s v="KE-KIL-2110-29760"/>
    <x v="1"/>
    <s v=""/>
    <s v="12th October,2021"/>
    <d v="2021-10-12T00:00:00"/>
    <s v="29th October,2021"/>
    <d v="2021-10-29T00:00:00"/>
    <s v="Ruwa Masha Kalama"/>
    <s v="Male"/>
    <s v="34567845"/>
    <s v="254721338031"/>
    <s v="254721338031"/>
    <s v=""/>
    <s v="254706421250"/>
    <n v="39.648223000000002"/>
    <n v="-3.7583530000000001"/>
    <s v="Kilifi"/>
    <s v="Kaloleni"/>
    <s v="Chanagande"/>
    <s v="Mikiriani"/>
    <n v="12"/>
    <s v="Samson Sirya"/>
    <s v="Samson sirya"/>
    <s v=""/>
    <s v="Informal Business"/>
    <x v="0"/>
  </r>
  <r>
    <s v="VPA6"/>
    <s v="KE-KIL-2110-29761"/>
    <x v="1"/>
    <s v=""/>
    <s v="5th October,2021"/>
    <d v="2021-10-05T00:00:00"/>
    <s v="29th October,2021"/>
    <d v="2021-10-29T00:00:00"/>
    <s v="Mtwapa Shariani Elite"/>
    <s v="Female"/>
    <s v="5430765"/>
    <s v="254722660398"/>
    <s v="254722660398"/>
    <s v=""/>
    <s v=""/>
    <n v="39.822462000000002"/>
    <n v="-3.794292"/>
    <s v="Kilifi"/>
    <s v="Bahari"/>
    <s v="Bahari"/>
    <s v="Shariani"/>
    <n v="12"/>
    <s v="Samson Sirya"/>
    <s v="Samson sirya"/>
    <s v=""/>
    <s v="Informal Business"/>
    <x v="0"/>
  </r>
  <r>
    <s v="VPA6"/>
    <s v="KE-KIL-2110-29766"/>
    <x v="1"/>
    <s v=""/>
    <s v="23rd September,2021"/>
    <d v="2021-09-23T00:00:00"/>
    <s v="29th October,2021"/>
    <d v="2021-10-29T00:00:00"/>
    <s v="Kibe Lucy Mary Njeri"/>
    <s v="Female"/>
    <s v="0456787"/>
    <s v="254722724484"/>
    <s v="254722724484"/>
    <s v=""/>
    <s v=""/>
    <n v="39.743321999999999"/>
    <n v="-3.9277199999999999"/>
    <s v="Kilifi"/>
    <s v="Bahari"/>
    <s v="Shimo la tewa"/>
    <s v="Ndonya"/>
    <n v="8"/>
    <s v="Samson Sirya"/>
    <s v="Samson sirya"/>
    <s v=""/>
    <s v="Informal Business"/>
    <x v="0"/>
  </r>
  <r>
    <s v="VPA6"/>
    <s v="KE-UAS-2110-26492"/>
    <x v="1"/>
    <s v=""/>
    <s v="2nd September,2021"/>
    <d v="2021-09-02T00:00:00"/>
    <s v="30th October,2021"/>
    <d v="2021-10-30T00:00:00"/>
    <s v="Geoffrey Wechuli"/>
    <s v="Male"/>
    <s v="99999"/>
    <s v="254712888676"/>
    <s v="254712888676"/>
    <s v=""/>
    <s v=""/>
    <n v="35.275146999999997"/>
    <n v="0.45604499999999998"/>
    <s v="Uasin Gishu"/>
    <s v="Kapseret"/>
    <s v="Kapseret"/>
    <s v="Race course"/>
    <n v="10"/>
    <s v="Daniel Bartilol"/>
    <s v="Daniel bartilol"/>
    <s v=""/>
    <s v="Informal Business"/>
    <x v="5"/>
  </r>
  <r>
    <s v="VPA6"/>
    <s v="KE-NYE-2111-30026"/>
    <x v="1"/>
    <s v=""/>
    <s v="20th October,2021"/>
    <d v="2021-10-20T00:00:00"/>
    <s v="1st November,2021"/>
    <d v="2021-11-01T00:00:00"/>
    <s v="Gichuki Simon Mwangi"/>
    <s v="Male"/>
    <s v="14641243"/>
    <s v="254725894527"/>
    <s v="254725894527"/>
    <s v=""/>
    <s v="254721296339"/>
    <n v="36.970934999999997"/>
    <n v="-0.487452"/>
    <s v="Nyeri"/>
    <s v="Tetu"/>
    <s v="Karundu"/>
    <s v="Kiandu"/>
    <n v="12"/>
    <s v="Francis Nyaga Muriithi"/>
    <s v="Francis Nyaga"/>
    <s v=""/>
    <s v="Informal Business"/>
    <x v="0"/>
  </r>
  <r>
    <s v="VPA6"/>
    <s v="KE-MUR-2109-26800"/>
    <x v="1"/>
    <s v=""/>
    <s v="30th July,2021"/>
    <d v="2021-07-30T00:00:00"/>
    <s v="1st September,2021"/>
    <d v="2021-09-01T00:00:00"/>
    <s v="Ndirima Charles Wanyoike"/>
    <s v="Male"/>
    <n v="99999"/>
    <s v="254724836054"/>
    <s v="254724836054"/>
    <s v=""/>
    <s v="254726973297"/>
    <n v="37.067554000000001"/>
    <n v="-0.83766799999999997"/>
    <s v="Murang'a"/>
    <s v="Kigumo"/>
    <s v="Kigumo"/>
    <s v="Munguini"/>
    <n v="8"/>
    <s v="Nixon Kariuki Gaichuru"/>
    <s v="Nixon kariuki"/>
    <s v=""/>
    <s v="Informal Business"/>
    <x v="0"/>
  </r>
  <r>
    <s v="VPA6"/>
    <s v="KE-MER-2110-27070"/>
    <x v="0"/>
    <s v="Non Compliant"/>
    <s v="3rd October,2021"/>
    <d v="2021-10-03T00:00:00"/>
    <s v="25th October,2021"/>
    <d v="2021-10-25T00:00:00"/>
    <s v="David Mwaja M"/>
    <s v="Male"/>
    <s v="196754325"/>
    <s v="722419522"/>
    <s v="254722419522"/>
    <s v=""/>
    <s v="254728671742"/>
    <n v="37.678849999999997"/>
    <n v="-4.4967E-2"/>
    <s v="Meru"/>
    <s v="Imenti South"/>
    <s v="Abothuguchi"/>
    <s v="Kando"/>
    <n v="10"/>
    <s v="Erick Munene Gitonga"/>
    <s v="Phineas Mawira"/>
    <s v=""/>
    <s v="Informal Business"/>
    <x v="1"/>
  </r>
  <r>
    <s v="VPA6"/>
    <s v="KE-MER-2111-27071"/>
    <x v="1"/>
    <s v=""/>
    <s v="12th October,2021"/>
    <d v="2021-10-12T00:00:00"/>
    <s v="4th November,2021"/>
    <d v="2021-11-04T00:00:00"/>
    <s v="Mukiri Mutwiri Edith"/>
    <s v="Female"/>
    <s v="2529779"/>
    <s v="254721262676"/>
    <s v="254721262676"/>
    <s v=""/>
    <s v="254722654487"/>
    <n v="37.680929999999996"/>
    <n v="-9.1712000000000002E-2"/>
    <s v="Meru"/>
    <s v="Imenti South"/>
    <s v="Kothine"/>
    <s v="Ndagone"/>
    <n v="8"/>
    <s v="Erick Munene Gitonga"/>
    <s v="Phineas Mawira"/>
    <s v=""/>
    <s v="Informal Business"/>
    <x v="1"/>
  </r>
  <r>
    <s v="VPA6"/>
    <s v="KE-MER-2110-27069"/>
    <x v="0"/>
    <s v="Grievance"/>
    <s v="20th September,2021"/>
    <d v="2021-09-20T00:00:00"/>
    <s v="15th October,2021"/>
    <d v="2021-10-15T00:00:00"/>
    <s v="John Marete Doreen"/>
    <s v="Female"/>
    <s v="22675433"/>
    <s v="254700180202"/>
    <s v="254700180202"/>
    <s v=""/>
    <s v="254725118625"/>
    <n v="37.630234999999999"/>
    <n v="-7.5758000000000006E-2"/>
    <s v="Meru"/>
    <s v="Imenti South"/>
    <s v="Mikumbune"/>
    <s v="Rugomo"/>
    <n v="10"/>
    <s v="Erick Munene Gitonga"/>
    <s v="Phineas Mawira"/>
    <s v=""/>
    <s v="Informal Business"/>
    <x v="1"/>
  </r>
  <r>
    <s v="VPA6"/>
    <s v="KE-KAJ-2110-29664"/>
    <x v="1"/>
    <s v=""/>
    <s v="24th September,2021"/>
    <d v="2021-09-24T00:00:00"/>
    <s v="14th October,2021"/>
    <d v="2021-10-14T00:00:00"/>
    <s v="Frank Lijodi"/>
    <s v="Male"/>
    <n v="99999"/>
    <s v="254753101015"/>
    <s v="254753101015"/>
    <s v=""/>
    <s v="254711203221"/>
    <n v="37.495733999999999"/>
    <n v="-2.9308010000000002"/>
    <s v="Kajiado"/>
    <s v="Loitokitok"/>
    <s v="Loitoktok"/>
    <s v="Oloolopon"/>
    <n v="10"/>
    <s v="Peter Kiniu"/>
    <s v=""/>
    <s v=""/>
    <s v="Informal Business"/>
    <x v="1"/>
  </r>
  <r>
    <s v="VPA6"/>
    <s v="KE-LAI-2109-28226"/>
    <x v="1"/>
    <s v=""/>
    <s v="12th August,2021"/>
    <d v="2021-08-12T00:00:00"/>
    <s v="1st September,2021"/>
    <d v="2021-09-01T00:00:00"/>
    <s v=". Jeremiah Gitonga"/>
    <s v="Male"/>
    <n v="99999"/>
    <s v="254701265575"/>
    <s v="254701265575"/>
    <s v=""/>
    <s v=""/>
    <n v="36.592432000000002"/>
    <n v="-0.10124"/>
    <s v="Laikipia"/>
    <s v="Laikipia Central"/>
    <s v="Ngobit"/>
    <s v="Methenya"/>
    <n v="8"/>
    <s v="James Muchira Mwai"/>
    <s v=""/>
    <s v=""/>
    <s v="Informal Business"/>
    <x v="1"/>
  </r>
  <r>
    <s v="VPA6"/>
    <s v="KE-KIA-2108-29051"/>
    <x v="1"/>
    <s v=""/>
    <s v="4th August,2021"/>
    <d v="2021-08-04T00:00:00"/>
    <s v="20th August,2021"/>
    <d v="2021-08-20T00:00:00"/>
    <s v="Eli Githiri Njonjo"/>
    <s v="Male"/>
    <n v="99999"/>
    <s v="254722317063"/>
    <s v="254722317063"/>
    <s v=""/>
    <s v=""/>
    <n v="36.642490000000002"/>
    <n v="-1.1650149999999999"/>
    <s v="Kiambu"/>
    <s v="Limuru"/>
    <s v="Limuru"/>
    <s v="Rironi"/>
    <n v="12"/>
    <s v="Timothy Kabue"/>
    <s v="Kabue Timothy"/>
    <s v=""/>
    <s v="Informal Business"/>
    <x v="0"/>
  </r>
  <r>
    <s v="VPA6"/>
    <s v="KE-KIA-2109-29052"/>
    <x v="1"/>
    <s v=""/>
    <s v="20th August,2021"/>
    <d v="2021-08-20T00:00:00"/>
    <s v="10th September,2021"/>
    <d v="2021-09-10T00:00:00"/>
    <s v="Kimotho William Gitau"/>
    <s v="Male"/>
    <s v="8615018"/>
    <s v="254720123486"/>
    <s v="254720123486"/>
    <s v=""/>
    <s v="254702236406"/>
    <n v="36.650267999999997"/>
    <n v="-1.17363"/>
    <s v="Kiambu"/>
    <s v="Limuru"/>
    <s v="Limuru"/>
    <s v="Mahinga"/>
    <n v="12"/>
    <s v="Timothy Kabue"/>
    <s v="Timothy kabue"/>
    <s v=""/>
    <s v="Informal Business"/>
    <x v="1"/>
  </r>
  <r>
    <s v="VPA6"/>
    <s v="KE-TAI-2111-29775"/>
    <x v="1"/>
    <s v=""/>
    <s v="13th October,2021"/>
    <d v="2021-10-13T00:00:00"/>
    <s v="17th November,2021"/>
    <d v="2021-11-17T00:00:00"/>
    <s v="Mwanyindo Wisdom Silas"/>
    <s v="Male"/>
    <s v="0755567"/>
    <s v="254720970883"/>
    <s v="254720970883"/>
    <s v=""/>
    <s v="254725648713"/>
    <n v="38.362499999999997"/>
    <n v="-3.4277380000000002"/>
    <s v="Taita/Taveta"/>
    <s v="Mwatate"/>
    <s v="Mwatate"/>
    <s v="Mghondinyi"/>
    <n v="6"/>
    <s v="Stephen Nyange"/>
    <s v="Stephen nyange"/>
    <s v=""/>
    <s v="Informal Business"/>
    <x v="0"/>
  </r>
  <r>
    <s v="VPA6"/>
    <s v="KE-THA-2110-29678"/>
    <x v="1"/>
    <s v=""/>
    <s v="10th September,2021"/>
    <d v="2021-09-10T00:00:00"/>
    <s v="1st October,2021"/>
    <d v="2021-10-01T00:00:00"/>
    <s v="Makena Mutegi Mercy"/>
    <s v="Female"/>
    <s v="22564387"/>
    <s v="254720209875"/>
    <s v="254720209875"/>
    <s v=""/>
    <s v="254726816962"/>
    <n v="37.625230000000002"/>
    <n v="-0.219503"/>
    <s v="Tharaka-Nithi"/>
    <s v="Maara"/>
    <s v="Chogoria"/>
    <s v="Kimuchia"/>
    <n v="12"/>
    <s v="Gilbert Mugendi"/>
    <s v="Gilbert Mugendi"/>
    <s v=""/>
    <s v="Informal Business"/>
    <x v="0"/>
  </r>
  <r>
    <s v="VPA6"/>
    <s v="KE-THA-2110-29679"/>
    <x v="1"/>
    <s v=""/>
    <s v="20th September,2021"/>
    <d v="2021-09-20T00:00:00"/>
    <s v="10th October,2021"/>
    <d v="2021-10-10T00:00:00"/>
    <s v="Gakii Kinyua Jackline"/>
    <s v="Female"/>
    <s v="27632453"/>
    <s v="254725019022"/>
    <s v="254725019022"/>
    <s v=""/>
    <s v="254724839368"/>
    <n v="37.611514999999997"/>
    <n v="-0.235817"/>
    <s v="Tharaka-Nithi"/>
    <s v="Maara"/>
    <s v="Chogoria"/>
    <s v="Girira"/>
    <n v="10"/>
    <s v="Gilbert Mugendi"/>
    <s v="Gilbert Mugendi"/>
    <s v=""/>
    <s v="Informal Business"/>
    <x v="0"/>
  </r>
  <r>
    <s v="VPA6"/>
    <s v="KE-THA-2109-29681"/>
    <x v="1"/>
    <s v=""/>
    <s v="20th August,2021"/>
    <d v="2021-08-20T00:00:00"/>
    <s v="12th September,2021"/>
    <d v="2021-09-12T00:00:00"/>
    <s v="Nyaga Mbiro Asunta"/>
    <s v="Female"/>
    <s v="2490351"/>
    <s v="254712409543"/>
    <s v="254712409543"/>
    <s v=""/>
    <s v="254714072399"/>
    <n v="37.611313000000003"/>
    <n v="-0.25534000000000001"/>
    <s v="Tharaka-Nithi"/>
    <s v="Maara"/>
    <s v="Chogoria"/>
    <s v="Mugijo"/>
    <n v="8"/>
    <s v="Gilbert Mugendi"/>
    <s v="Gilbert Mugendi"/>
    <s v=""/>
    <s v="Informal Business"/>
    <x v="0"/>
  </r>
  <r>
    <s v="VPA6"/>
    <s v="KE-THA-2109-29682"/>
    <x v="0"/>
    <s v="Unreachable"/>
    <s v="21st August,2021"/>
    <d v="2021-08-21T00:00:00"/>
    <s v="12th September,2021"/>
    <d v="2021-09-12T00:00:00"/>
    <s v="Nkabuni John Gitonga"/>
    <s v="Male"/>
    <s v="3521223"/>
    <s v="726128085"/>
    <s v="254726128085"/>
    <s v=""/>
    <s v="254726128085"/>
    <n v="37.601987000000001"/>
    <n v="-0.24362700000000001"/>
    <s v="Tharaka-Nithi"/>
    <s v="Chuka"/>
    <s v="Chogoria"/>
    <s v="Mutindwa"/>
    <n v="10"/>
    <s v="Gilbert Mugendi"/>
    <s v="Gilbert Mugendi"/>
    <s v=""/>
    <s v="Informal Business"/>
    <x v="0"/>
  </r>
  <r>
    <s v="VPA6"/>
    <s v="KE-THA-2109-29683"/>
    <x v="1"/>
    <s v=""/>
    <s v="16th August,2021"/>
    <d v="2021-08-16T00:00:00"/>
    <s v="20th September,2021"/>
    <d v="2021-09-20T00:00:00"/>
    <s v="Gitonga Peter Kiruja"/>
    <s v="Male"/>
    <s v="22456321"/>
    <s v="254721529490"/>
    <s v="254721529490"/>
    <s v=""/>
    <s v="254721741160"/>
    <n v="37.634901999999997"/>
    <n v="-0.21804200000000001"/>
    <s v="Tharaka-Nithi"/>
    <s v="Maara"/>
    <s v="Chogoria"/>
    <s v="Thigaa"/>
    <n v="12"/>
    <s v="Gilbert Mugendi"/>
    <s v="Gilbert Mugendi"/>
    <s v=""/>
    <s v="Informal Business"/>
    <x v="0"/>
  </r>
  <r>
    <s v="VPA6"/>
    <s v="KE-THA-2110-29680"/>
    <x v="1"/>
    <s v=""/>
    <s v="8th October,2021"/>
    <d v="2021-10-08T00:00:00"/>
    <s v="30th October,2021"/>
    <d v="2021-10-30T00:00:00"/>
    <s v="Mugira Dickson Mbae"/>
    <s v="Male"/>
    <s v="19564354"/>
    <s v="254724478028"/>
    <s v="254724478028"/>
    <s v=""/>
    <s v="254738756289"/>
    <n v="37.603337000000003"/>
    <n v="-0.222937"/>
    <s v="Tharaka-Nithi"/>
    <s v="Maara"/>
    <s v="Chogoria"/>
    <s v="Makuri"/>
    <n v="8"/>
    <s v="Gilbert Mugendi"/>
    <s v="Gilbert Mugendi"/>
    <s v=""/>
    <s v="Informal Business"/>
    <x v="0"/>
  </r>
  <r>
    <s v="VPA6"/>
    <s v="KE-KIA-2111-30066"/>
    <x v="1"/>
    <s v=""/>
    <s v="23rd November,2021"/>
    <d v="2021-11-23T00:00:00"/>
    <s v="23rd November,2021"/>
    <d v="2021-11-23T00:00:00"/>
    <s v="Gichee John Ndungu"/>
    <s v="Male"/>
    <s v="1020232"/>
    <s v="254797466936"/>
    <s v="254797466936"/>
    <s v=""/>
    <s v=""/>
    <n v="36.899230000000003"/>
    <n v="-1.0225"/>
    <s v="Kiambu"/>
    <s v="Gatundu South"/>
    <s v="Mutomo"/>
    <s v="Ishaweri"/>
    <n v="8"/>
    <s v="Maurice Kinuthia Wangui"/>
    <s v="Maurice kinuthia"/>
    <s v=""/>
    <s v="Informal Business"/>
    <x v="0"/>
  </r>
  <r>
    <s v="VPA6"/>
    <s v="KE-KIA-2111-30067"/>
    <x v="1"/>
    <s v=""/>
    <s v="3rd August,2020"/>
    <d v="2020-08-03T00:00:00"/>
    <s v="23rd November,2021"/>
    <d v="2021-11-23T00:00:00"/>
    <s v="Nganga George Kiarie"/>
    <s v="Male"/>
    <s v="7545323"/>
    <s v="254725488677"/>
    <s v="254725488677"/>
    <s v=""/>
    <s v="254727136679"/>
    <n v="36.936489999999999"/>
    <n v="-1.037382"/>
    <s v="Kiambu"/>
    <s v="Gatundu South"/>
    <s v="Ngenda"/>
    <s v="Mararo"/>
    <n v="10"/>
    <s v="Maurice Kinuthia Wangui"/>
    <s v="Maurice kinuthia"/>
    <s v=""/>
    <s v="Informal Business"/>
    <x v="0"/>
  </r>
  <r>
    <s v="VPA6"/>
    <s v="KE-KIA-2111-30068"/>
    <x v="1"/>
    <s v=""/>
    <s v="23rd November,2020"/>
    <d v="2020-11-23T00:00:00"/>
    <s v="23rd November,2021"/>
    <d v="2021-11-23T00:00:00"/>
    <s v="Nganga Benadetta Wanjiku"/>
    <s v="Female"/>
    <s v="315643"/>
    <s v="254713839860"/>
    <s v="254713839860"/>
    <s v=""/>
    <s v=""/>
    <n v="36.909109999999998"/>
    <n v="-0.99426700000000001"/>
    <s v="Kiambu"/>
    <s v="Gatundu South"/>
    <s v="Itiru"/>
    <s v="Githuya"/>
    <n v="8"/>
    <s v="Maurice Kinuthia Wangui"/>
    <s v="Maurice kinuthia"/>
    <s v=""/>
    <s v="Informal Business"/>
    <x v="0"/>
  </r>
  <r>
    <s v="VPA6"/>
    <s v="KE-KIA-2111-30069"/>
    <x v="1"/>
    <s v=""/>
    <s v="23rd May,2020"/>
    <d v="2020-05-23T00:00:00"/>
    <s v="23rd November,2021"/>
    <d v="2021-11-23T00:00:00"/>
    <s v="Gathiga Dickson Kimani"/>
    <s v="Male"/>
    <s v="7985142"/>
    <s v="254790998491"/>
    <s v="254790998491"/>
    <s v=""/>
    <s v="254729436521"/>
    <n v="36.937682000000002"/>
    <n v="-1.0174300000000001"/>
    <s v="Kiambu"/>
    <s v="Gatundu South"/>
    <s v="Ngenda"/>
    <s v="Kamuyu"/>
    <n v="8"/>
    <s v="Maurice Kinuthia Wangui"/>
    <s v="Maurice kinuthia"/>
    <s v=""/>
    <s v="Informal Business"/>
    <x v="0"/>
  </r>
  <r>
    <s v="VPA6"/>
    <s v="KE-KIA-2111-30070"/>
    <x v="1"/>
    <s v=""/>
    <s v="23rd July,2020"/>
    <d v="2020-07-23T00:00:00"/>
    <s v="23rd November,2021"/>
    <d v="2021-11-23T00:00:00"/>
    <s v="Kamau Lucy Nduta"/>
    <s v="Female"/>
    <s v="24828446"/>
    <s v="254716814514"/>
    <s v="254716814514"/>
    <s v=""/>
    <s v="254726474988"/>
    <n v="36.936563"/>
    <n v="-1.0163770000000001"/>
    <s v="Kiambu"/>
    <s v="Gatundu South"/>
    <s v="Ngenda"/>
    <s v="Kamunyu"/>
    <n v="12"/>
    <s v="Maurice Kinuthia Wangui"/>
    <s v="Maurice kinuthia"/>
    <s v=""/>
    <s v="Informal Business"/>
    <x v="0"/>
  </r>
  <r>
    <s v="VPA6"/>
    <s v="KE-KAK-2111-28987"/>
    <x v="1"/>
    <s v=""/>
    <s v="20th September,2021"/>
    <d v="2021-09-20T00:00:00"/>
    <s v="23rd November,2021"/>
    <d v="2021-11-23T00:00:00"/>
    <s v="Kepher Mulinya Mtsoli"/>
    <s v="Male"/>
    <n v="99999"/>
    <s v="254722641200"/>
    <s v="254722641200"/>
    <s v=""/>
    <s v="254721317062"/>
    <n v="34.739938000000002"/>
    <n v="0.14607500000000001"/>
    <s v="Kakamega"/>
    <s v="Kakamega South"/>
    <s v="Ivonda"/>
    <s v="Lusui"/>
    <n v="6"/>
    <s v="Gillet Lihanda"/>
    <s v="Gillet Lihanda"/>
    <s v=""/>
    <s v="Informal Business"/>
    <x v="1"/>
  </r>
  <r>
    <s v="VPA6"/>
    <s v="KE-KAK-2110-28988"/>
    <x v="1"/>
    <s v=""/>
    <s v="15th September,2021"/>
    <d v="2021-09-15T00:00:00"/>
    <s v="2nd October,2021"/>
    <d v="2021-10-02T00:00:00"/>
    <s v="Walter Murumbutsa Malenya"/>
    <s v="Male"/>
    <n v="99999"/>
    <s v="254722552463"/>
    <s v="254722552463"/>
    <s v=""/>
    <s v="254721217039"/>
    <n v="34.773932000000002"/>
    <n v="0.32241199999999998"/>
    <s v="Kakamega"/>
    <s v="Lurambi"/>
    <s v="Sheywe"/>
    <s v="Elutali"/>
    <n v="12"/>
    <s v="Gillet Lihanda"/>
    <s v="Gillet Lihanda"/>
    <s v=""/>
    <s v="Informal Business"/>
    <x v="0"/>
  </r>
  <r>
    <s v="VPA6"/>
    <s v="KE-KER-2111-29809"/>
    <x v="1"/>
    <s v=""/>
    <s v="21st February,2021"/>
    <d v="2021-02-21T00:00:00"/>
    <s v="24th November,2021"/>
    <d v="2021-11-24T00:00:00"/>
    <s v="Tum Mercy Cherono"/>
    <s v="Female"/>
    <s v="13107676"/>
    <s v="254719847910"/>
    <s v="254719847910"/>
    <s v=""/>
    <s v=""/>
    <n v="35.134616999999999"/>
    <n v="-0.63388800000000001"/>
    <s v="Kericho"/>
    <s v="Bureti"/>
    <s v="Cheplangat"/>
    <s v="Singoruet"/>
    <n v="10"/>
    <s v="Philip Kiget"/>
    <s v="Philip kiget"/>
    <s v=""/>
    <s v="Informal Business"/>
    <x v="1"/>
  </r>
  <r>
    <s v="VPA6"/>
    <s v="KE-KER-2111-29808"/>
    <x v="1"/>
    <s v=""/>
    <s v="5th February,2021"/>
    <d v="2021-02-05T00:00:00"/>
    <s v="24th November,2021"/>
    <d v="2021-11-24T00:00:00"/>
    <s v="Langat Daniel Kipngeno"/>
    <s v="Male"/>
    <s v="3852125"/>
    <s v="254720057291"/>
    <s v="254720057291"/>
    <s v=""/>
    <s v=""/>
    <n v="35.167952999999997"/>
    <n v="-0.46400000000000002"/>
    <s v="Kericho"/>
    <s v="Belgut"/>
    <s v="Seretet"/>
    <s v="Chekosilen"/>
    <n v="24"/>
    <s v="Philip Kiget"/>
    <s v="Philip kiget"/>
    <s v=""/>
    <s v="Informal Business"/>
    <x v="3"/>
  </r>
  <r>
    <s v="VPA6"/>
    <s v="KE-KIA-2111-30060"/>
    <x v="1"/>
    <s v=""/>
    <s v="26th November,2020"/>
    <d v="2020-11-26T00:00:00"/>
    <s v="26th November,2021"/>
    <d v="2021-11-26T00:00:00"/>
    <s v="Nduguti Peter Kamonde"/>
    <s v="Male"/>
    <s v="8748929"/>
    <s v="254729921185"/>
    <s v="254729921185"/>
    <s v=""/>
    <s v=""/>
    <n v="36.926076999999999"/>
    <n v="-0.94001999999999997"/>
    <s v="Kiambu"/>
    <s v="Gatundu North"/>
    <s v="Makwa"/>
    <s v="Gakui"/>
    <n v="8"/>
    <s v="Maurice Kinuthia Wangui"/>
    <s v="Maurice kinuthia"/>
    <s v=""/>
    <s v="Informal Business"/>
    <x v="0"/>
  </r>
  <r>
    <s v="VPA6"/>
    <s v="KE-NAN-2105-26504"/>
    <x v="1"/>
    <s v=""/>
    <s v="19th April,2021"/>
    <d v="2021-04-19T00:00:00"/>
    <s v="25th May,2021"/>
    <d v="2021-05-25T00:00:00"/>
    <s v="Barno Grace Jepchirchir"/>
    <s v="Female"/>
    <s v="4007098"/>
    <s v="254711331203"/>
    <s v="254711331203"/>
    <s v=""/>
    <s v=""/>
    <n v="35.189644999999999"/>
    <n v="0.34733199999999997"/>
    <s v="Nandi"/>
    <s v="Mosop"/>
    <s v="Mutwot"/>
    <s v="Kapng'orom"/>
    <n v="8"/>
    <s v="Kelvin Kimutai"/>
    <s v=""/>
    <s v=""/>
    <s v="Informal Business"/>
    <x v="1"/>
  </r>
  <r>
    <s v="VPA6"/>
    <s v="KE-KIA-2111-30061"/>
    <x v="1"/>
    <s v=""/>
    <s v="9th September,2020"/>
    <d v="2020-09-09T00:00:00"/>
    <s v="26th November,2021"/>
    <d v="2021-11-26T00:00:00"/>
    <s v="Ngoci Anthony Nganga"/>
    <s v="Male"/>
    <s v="41364469"/>
    <s v="254725744129"/>
    <s v="254725744129"/>
    <s v=""/>
    <s v="254714265863"/>
    <n v="36.9024"/>
    <n v="-0.92666700000000002"/>
    <s v="Kiambu"/>
    <s v="Gatundu North"/>
    <s v="Kamwangi"/>
    <s v="Kagecu"/>
    <n v="8"/>
    <s v="Maurice Kinuthia Wangui"/>
    <s v="Maurice kinuthia"/>
    <s v=""/>
    <s v="Informal Business"/>
    <x v="0"/>
  </r>
  <r>
    <s v="VPA6"/>
    <s v="KE-TAI-2111-29765"/>
    <x v="1"/>
    <s v=""/>
    <s v="4th September,2021"/>
    <d v="2021-09-04T00:00:00"/>
    <s v="26th November,2021"/>
    <d v="2021-11-26T00:00:00"/>
    <s v="Manambo Juliana Wache"/>
    <s v="Female"/>
    <s v="9983391"/>
    <s v="254729356686"/>
    <s v="254729356686"/>
    <s v=""/>
    <s v=""/>
    <n v="38.351852000000001"/>
    <n v="-3.38916"/>
    <s v="Taita/Taveta"/>
    <s v="Wundanyi"/>
    <s v="Werugha"/>
    <s v="Msagharinyi"/>
    <n v="8"/>
    <s v="Afrisol Energy Ltd"/>
    <s v="Afrisol energy"/>
    <s v=""/>
    <s v="Informal Business"/>
    <x v="1"/>
  </r>
  <r>
    <s v="VPA6"/>
    <s v="KE-MUR-2101-28371"/>
    <x v="0"/>
    <s v="Grievance"/>
    <s v="24th November,2020"/>
    <d v="2020-11-24T00:00:00"/>
    <s v="15th January,2021"/>
    <d v="2021-01-15T00:00:00"/>
    <s v="Kimani Julia Muthoni"/>
    <s v="Female"/>
    <s v="21478436"/>
    <s v="254725866160"/>
    <s v="254725866160"/>
    <s v=""/>
    <s v="254724440926"/>
    <n v="36.996617000000001"/>
    <n v="-0.80813699999999999"/>
    <s v="Murang'a"/>
    <s v="Kigumo"/>
    <s v="Muthithi"/>
    <s v="Kilele"/>
    <n v="12"/>
    <s v="Kensam Constructor"/>
    <s v="Kennedy muchiri"/>
    <s v=""/>
    <s v="Informal Business"/>
    <x v="0"/>
  </r>
  <r>
    <s v="VPA6"/>
    <s v="KE-BOM-2112-29815"/>
    <x v="0"/>
    <s v="Unreachable"/>
    <s v="10th October,2021"/>
    <d v="2021-10-10T00:00:00"/>
    <s v="8th December,2021"/>
    <d v="2021-12-08T00:00:00"/>
    <s v="Korir Judy Chepkoech"/>
    <s v="Female"/>
    <s v="22330104"/>
    <s v="254727278317"/>
    <s v="254727278317"/>
    <s v=""/>
    <s v=""/>
    <n v="35.131590000000003"/>
    <n v="-0.68828299999999998"/>
    <s v="Bomet"/>
    <s v="Sotik"/>
    <s v="Kaplong"/>
    <s v="Kapsimotwo"/>
    <n v="10"/>
    <s v="Nemcom Ltd"/>
    <s v="Nemiah  Langat"/>
    <s v=""/>
    <s v="Informal Business"/>
    <x v="1"/>
  </r>
  <r>
    <s v="VPA6"/>
    <s v="KE-KIA-2112-29053"/>
    <x v="1"/>
    <s v=""/>
    <s v="20th November,2021"/>
    <d v="2021-11-20T00:00:00"/>
    <s v="1st December,2021"/>
    <d v="2021-12-01T00:00:00"/>
    <s v="Gatonye Margret Wanjiru"/>
    <s v="Female"/>
    <n v="99999"/>
    <s v="254724537213"/>
    <s v="254724537213"/>
    <s v=""/>
    <s v="254737464096"/>
    <n v="36.660722"/>
    <n v="-1.1911119999999999"/>
    <s v="Kiambu"/>
    <s v="Kabete"/>
    <s v="Muguga"/>
    <s v="Gitangu"/>
    <n v="8"/>
    <s v="Timothy Kabue"/>
    <s v="Timothy kabue"/>
    <s v=""/>
    <s v="Informal Business"/>
    <x v="0"/>
  </r>
  <r>
    <s v="VPA6"/>
    <s v="KE-MAK-2112-29764"/>
    <x v="1"/>
    <s v=""/>
    <s v="20th October,2021"/>
    <d v="2021-10-20T00:00:00"/>
    <s v="8th December,2021"/>
    <d v="2021-12-08T00:00:00"/>
    <s v="Mwailu Japheth Katumo"/>
    <s v="Male"/>
    <s v="36594786"/>
    <s v="254742360146"/>
    <s v="254742360146"/>
    <s v=""/>
    <s v=""/>
    <n v="37.548777999999999"/>
    <n v="-1.7380819999999999"/>
    <s v="Makueni"/>
    <s v="Kaiti"/>
    <s v="Kaiti"/>
    <s v="Kinyongo"/>
    <n v="8"/>
    <s v="Januaries Kaloki"/>
    <s v="Januaries kaloki"/>
    <s v=""/>
    <s v="Informal Business"/>
    <x v="0"/>
  </r>
  <r>
    <s v="VPA6"/>
    <s v="KE-KIT-2112-29653"/>
    <x v="1"/>
    <s v=""/>
    <s v="5th April,2021"/>
    <d v="2021-04-05T00:00:00"/>
    <s v="10th December,2021"/>
    <d v="2021-12-10T00:00:00"/>
    <s v="Mwalali Pauline Kikele"/>
    <s v="Male"/>
    <s v="3797718"/>
    <s v="254722634073"/>
    <s v="254722634073"/>
    <s v=""/>
    <s v="2547163711487"/>
    <n v="38.020054999999999"/>
    <n v="-1.329113"/>
    <s v="Kitui"/>
    <s v="Kitui Central"/>
    <s v="Kitui central"/>
    <s v="Kithama"/>
    <n v="8"/>
    <s v="Januaries Kaloki"/>
    <s v="Januaries kaloki"/>
    <s v=""/>
    <s v="Informal Business"/>
    <x v="0"/>
  </r>
  <r>
    <s v="VPA6"/>
    <s v="KE-KIT-2112-29772"/>
    <x v="0"/>
    <s v="Under Verification"/>
    <s v="8th August,2021"/>
    <d v="2021-08-08T00:00:00"/>
    <s v="10th December,2021"/>
    <d v="2021-12-10T00:00:00"/>
    <s v="Mbeke Grace Gakii"/>
    <s v="Male"/>
    <s v="8635463"/>
    <s v="254781998083"/>
    <s v="254781998083"/>
    <s v=""/>
    <s v="254795727920"/>
    <n v="38.069192999999999"/>
    <n v="-0.81623000000000001"/>
    <s v="Kitui"/>
    <s v="Mwingi Central"/>
    <s v="Waita"/>
    <s v="Mwamboi"/>
    <n v="6"/>
    <s v="Januaries Kaloki"/>
    <s v="Januaries kaloki"/>
    <s v=""/>
    <s v="Informal Business"/>
    <x v="0"/>
  </r>
  <r>
    <s v="VPA6"/>
    <s v="KE-KIT-2112-29654"/>
    <x v="0"/>
    <s v="Under Verification"/>
    <s v="7th August,2021"/>
    <d v="2021-08-07T00:00:00"/>
    <s v="10th December,2021"/>
    <d v="2021-12-10T00:00:00"/>
    <s v="Mwanthi Sammy Ngui"/>
    <s v="Male"/>
    <s v="7234005"/>
    <s v="254713431372"/>
    <s v="254713431372"/>
    <s v=""/>
    <s v=""/>
    <n v="38.106639999999999"/>
    <n v="-0.98780299999999999"/>
    <s v="Kitui"/>
    <s v="Kitui Central"/>
    <s v="Kitui central"/>
    <s v="Wamuyu"/>
    <n v="8"/>
    <s v="Januaries Kaloki"/>
    <s v="Januaries kaloki"/>
    <s v=""/>
    <s v="Informal Business"/>
    <x v="0"/>
  </r>
  <r>
    <s v="VPA6"/>
    <s v="KE-KIA-2112-30065"/>
    <x v="2"/>
    <s v="Client has another biodigester but different brand"/>
    <s v="12th January,2021"/>
    <d v="2021-01-12T00:00:00"/>
    <s v="17th December,2021"/>
    <d v="2021-12-17T00:00:00"/>
    <s v="Gitau Sophia Njeri"/>
    <s v="Female"/>
    <s v="3624150"/>
    <s v="254722835587"/>
    <s v="254722835587"/>
    <s v=""/>
    <s v=""/>
    <n v="36.895155000000003"/>
    <n v="-0.92159199999999997"/>
    <s v="Kiambu"/>
    <s v="Gatundu North"/>
    <s v="Mundoro"/>
    <s v="Mundoro"/>
    <n v="12"/>
    <s v="Maurice Kinuthia Wangui"/>
    <s v="Maurice kinuthia"/>
    <s v=""/>
    <s v="Informal Business"/>
    <x v="0"/>
  </r>
  <r>
    <s v="VPA6"/>
    <s v="KE-KIA-2112-30062"/>
    <x v="1"/>
    <s v=""/>
    <s v="16th April,2021"/>
    <d v="2021-04-16T00:00:00"/>
    <s v="17th December,2021"/>
    <d v="2021-12-17T00:00:00"/>
    <s v="Gitau Edward M"/>
    <s v="Male"/>
    <s v="6715159"/>
    <s v="254720576304"/>
    <s v="254720576304"/>
    <s v=""/>
    <s v=""/>
    <n v="36.895705"/>
    <n v="-0.92181299999999999"/>
    <s v="Kiambu"/>
    <s v="Gatundu North"/>
    <s v="Kamwangi"/>
    <s v="Ngorongo"/>
    <n v="8"/>
    <s v="Maurice Kinuthia Wangui"/>
    <s v="Maurice kinuthia"/>
    <s v=""/>
    <s v="Informal Business"/>
    <x v="0"/>
  </r>
  <r>
    <s v="VPA6"/>
    <s v="KE-NYE-2112-31512"/>
    <x v="1"/>
    <s v=""/>
    <s v="19th September,2021"/>
    <d v="2021-09-19T00:00:00"/>
    <s v="21st December,2021"/>
    <d v="2021-12-21T00:00:00"/>
    <s v="Munyua Samuel Njogu"/>
    <s v="Male"/>
    <s v="99999"/>
    <s v="254720934516"/>
    <s v="254720934516"/>
    <s v=""/>
    <s v="254710235420"/>
    <n v="37.020648000000001"/>
    <n v="-0.351858"/>
    <s v="Nyeri"/>
    <s v="Kieni East"/>
    <s v="Chaka"/>
    <s v="Nairobi"/>
    <n v="8"/>
    <s v="Afrisol Energy Ltd"/>
    <s v=""/>
    <s v=""/>
    <s v="Informal Business"/>
    <x v="1"/>
  </r>
  <r>
    <s v="VPA6"/>
    <s v="KE-NYE-2112-31521"/>
    <x v="0"/>
    <s v="Unreachable"/>
    <s v="20th October,2021"/>
    <d v="2021-10-20T00:00:00"/>
    <s v="21st December,2021"/>
    <d v="2021-12-21T00:00:00"/>
    <s v="Murage John"/>
    <s v="Male"/>
    <s v="99999"/>
    <s v="254724097847"/>
    <s v="254724097847"/>
    <s v=""/>
    <s v=""/>
    <n v="37.023679999999999"/>
    <n v="-0.35381699999999999"/>
    <s v="Nyeri"/>
    <s v="Kieni East"/>
    <s v="Chaka"/>
    <s v="Nairobi"/>
    <n v="8"/>
    <s v="Afrisol Energy Ltd"/>
    <s v=""/>
    <s v=""/>
    <s v="Informal Business"/>
    <x v="1"/>
  </r>
  <r>
    <s v="VPA6"/>
    <s v="KE-NYE-2112-31511"/>
    <x v="0"/>
    <s v="Non Compliant"/>
    <s v="21st December,2021"/>
    <d v="2021-12-21T00:00:00"/>
    <s v="21st December,2021"/>
    <d v="2021-12-21T00:00:00"/>
    <s v="Gitonga Margret Wangu"/>
    <s v="Female"/>
    <s v="11253884"/>
    <s v="254723418643"/>
    <s v="254723418643"/>
    <s v=""/>
    <s v="254748811528"/>
    <n v="37.006262999999997"/>
    <n v="-0.109887"/>
    <s v="Nyeri"/>
    <s v="Kieni East"/>
    <s v="Githima"/>
    <s v="Kiboya"/>
    <n v="8"/>
    <s v="Afrisol Energy Ltd"/>
    <s v=""/>
    <s v=""/>
    <s v="Informal Business"/>
    <x v="1"/>
  </r>
  <r>
    <s v="VPA6"/>
    <s v="KE-NYE-2112-31520"/>
    <x v="0"/>
    <s v="Under Verification"/>
    <s v="21st December,2021"/>
    <d v="2021-12-21T00:00:00"/>
    <s v="21st December,2021"/>
    <d v="2021-12-21T00:00:00"/>
    <s v="Mwangi Jennifer Wangui"/>
    <s v="Female"/>
    <s v="3590737"/>
    <s v="254722256762"/>
    <s v="254722256762"/>
    <s v=""/>
    <s v="254737622821"/>
    <n v="37.059685000000002"/>
    <n v="-7.123E-3"/>
    <s v="Nyeri"/>
    <s v="Kieni West"/>
    <s v="Gakawa"/>
    <s v="Reli"/>
    <n v="8"/>
    <s v="Afrisol Energy Ltd"/>
    <s v=""/>
    <s v=""/>
    <s v="Informal Business"/>
    <x v="1"/>
  </r>
  <r>
    <s v="VPA6"/>
    <s v="KE-NYE-2112-31510"/>
    <x v="0"/>
    <s v="Non Compliant"/>
    <s v="21st December,2021"/>
    <d v="2021-12-21T00:00:00"/>
    <s v="21st December,2021"/>
    <d v="2021-12-21T00:00:00"/>
    <s v="Rukunga Charles Mwiti"/>
    <s v="Male"/>
    <s v="13359543"/>
    <s v="254723561354"/>
    <s v="254723561354"/>
    <s v=""/>
    <s v="254722816866"/>
    <n v="37.087842000000002"/>
    <n v="-3.4445000000000003E-2"/>
    <s v="Nyeri"/>
    <s v="Kieni East"/>
    <s v="Gakawa"/>
    <s v="Kwahuku"/>
    <n v="8"/>
    <s v="Afrisol Energy Ltd"/>
    <s v="Afrisol Energy Ltd"/>
    <s v=""/>
    <s v="Informal Business"/>
    <x v="1"/>
  </r>
  <r>
    <s v="VPA6"/>
    <s v="KE-NAK-2201-28678"/>
    <x v="1"/>
    <s v=""/>
    <s v="3rd January,2022"/>
    <d v="2022-01-03T00:00:00"/>
    <s v="3rd January,2022"/>
    <d v="2022-01-03T00:00:00"/>
    <s v="Kigaga Patrick Wachira"/>
    <s v="Male"/>
    <s v="3187982"/>
    <s v="254713344809"/>
    <s v="254713344809"/>
    <s v=""/>
    <s v=""/>
    <n v="36.223585"/>
    <n v="-6.7010000000000004E-3"/>
    <s v="Nakuru"/>
    <s v="Subukia"/>
    <s v="Subukia east"/>
    <s v="Nguba"/>
    <n v="8"/>
    <s v="Simon Kabucho"/>
    <s v="Simon kabucho"/>
    <s v=""/>
    <s v="Informal Business"/>
    <x v="1"/>
  </r>
  <r>
    <s v="VPA6"/>
    <s v="KE-NAK-2201-28679"/>
    <x v="0"/>
    <s v="Non Compliant"/>
    <s v="4th January,2022"/>
    <d v="2022-01-04T00:00:00"/>
    <s v="4th January,2022"/>
    <d v="2022-01-04T00:00:00"/>
    <s v="Njenga Jaymes Wamagata"/>
    <s v="Male"/>
    <s v="9127697"/>
    <s v="254724805492"/>
    <s v="254724805492"/>
    <s v=""/>
    <s v="254701232414"/>
    <n v="36.166589999999999"/>
    <n v="-0.20358399999999999"/>
    <s v="Nakuru"/>
    <s v="Bahati"/>
    <s v="Bahati"/>
    <s v="Thayu"/>
    <n v="8"/>
    <s v="Simon Kabucho"/>
    <s v="Simon kabucho"/>
    <s v=""/>
    <s v="Informal Business"/>
    <x v="1"/>
  </r>
  <r>
    <s v="VPA6"/>
    <s v="KE-MER-2110-29685"/>
    <x v="1"/>
    <s v=""/>
    <s v="14th October,2021"/>
    <d v="2021-10-14T00:00:00"/>
    <s v="30th October,2021"/>
    <d v="2021-10-30T00:00:00"/>
    <s v="Kinoti Rose Kagwiria"/>
    <s v="Male"/>
    <s v="24381593"/>
    <s v="726974814"/>
    <s v="254726450911"/>
    <s v=""/>
    <s v="254724956812"/>
    <n v="37.393692999999999"/>
    <n v="0.14108799999999999"/>
    <s v="Meru"/>
    <s v="Buuri"/>
    <s v="Kisima"/>
    <s v="Kongogacheke"/>
    <n v="8"/>
    <s v="Jackson Muia Mutiso"/>
    <s v="Jackson Mutiso"/>
    <s v=""/>
    <s v="Informal Business"/>
    <x v="0"/>
  </r>
  <r>
    <s v="VPA6"/>
    <s v="KE-NYE-2201-30028"/>
    <x v="1"/>
    <s v=""/>
    <s v="23rd December,2021"/>
    <d v="2021-12-23T00:00:00"/>
    <s v="18th January,2022"/>
    <d v="2022-01-18T00:00:00"/>
    <s v="Muriuki Joel Muthui"/>
    <s v="Male"/>
    <s v="8979515"/>
    <s v="254712127928"/>
    <s v="254712127928"/>
    <s v=""/>
    <s v="254726355833"/>
    <n v="37.090685999999998"/>
    <n v="-5.2524000000000001E-2"/>
    <s v="Nyeri"/>
    <s v="Kieni East"/>
    <s v="Gakawa"/>
    <s v="Ngerima"/>
    <n v="6"/>
    <s v="Wambui Gituku"/>
    <s v=""/>
    <s v=""/>
    <s v="Informal Business"/>
    <x v="1"/>
  </r>
  <r>
    <s v="VPA6"/>
    <s v="KE-BOM-2201-29817"/>
    <x v="1"/>
    <s v=""/>
    <s v="2nd November,2021"/>
    <d v="2021-11-02T00:00:00"/>
    <s v="20th January,2022"/>
    <d v="2022-01-20T00:00:00"/>
    <s v="Koech Joseph Kibett"/>
    <s v="Male"/>
    <s v="0735115"/>
    <s v="725919473"/>
    <s v="254725919473"/>
    <s v=""/>
    <s v="254748479060"/>
    <n v="35.102457999999999"/>
    <n v="-0.66774199999999995"/>
    <s v="Bomet"/>
    <s v="Sotik"/>
    <s v="Chemagel"/>
    <s v="Nyatembe"/>
    <s v="24"/>
    <s v="Nemcom Ltd"/>
    <s v="Nemcom Lmt"/>
    <s v=""/>
    <s v="Informal Business"/>
    <x v="1"/>
  </r>
  <r>
    <s v="VPA6"/>
    <s v="KE-KIS-2111-28993"/>
    <x v="1"/>
    <s v=""/>
    <s v="1st September,2021"/>
    <d v="2021-09-01T00:00:00"/>
    <s v="1st November,2021"/>
    <d v="2021-11-01T00:00:00"/>
    <s v="Ondieki Alex Mataro"/>
    <s v="Male"/>
    <s v="34107758"/>
    <s v="254726336463"/>
    <s v="254726336463"/>
    <s v=""/>
    <s v="254713424179"/>
    <n v="34.739052999999998"/>
    <n v="-0.62058800000000003"/>
    <s v="Kisii"/>
    <s v="Kisii Central"/>
    <s v="Nyakoe"/>
    <s v="Bonyangatani"/>
    <n v="8"/>
    <s v="George Otwori"/>
    <s v="George Otwori"/>
    <s v=""/>
    <s v="Informal Business"/>
    <x v="1"/>
  </r>
  <r>
    <s v="VPA6"/>
    <s v="KE-NYE-2201-30040"/>
    <x v="1"/>
    <s v=""/>
    <s v="30th December,2021"/>
    <d v="2021-12-30T00:00:00"/>
    <s v="26th January,2022"/>
    <d v="2022-01-26T00:00:00"/>
    <s v="Munyua Ngatia Moses"/>
    <s v="Male"/>
    <s v="125467"/>
    <s v="254723574830"/>
    <s v="254723574830"/>
    <s v=""/>
    <s v=""/>
    <n v="37.058036999999999"/>
    <n v="-0.53373999999999999"/>
    <s v="Nyeri"/>
    <s v="Kieni East"/>
    <s v="Chaka"/>
    <s v="Nairobi"/>
    <n v="8"/>
    <s v="Mwayona Ndegwa"/>
    <s v="Daniel"/>
    <s v=""/>
    <s v="Informal Business"/>
    <x v="1"/>
  </r>
  <r>
    <s v="VPA6"/>
    <s v="KE-KER-2201-26353"/>
    <x v="1"/>
    <s v=""/>
    <s v="19th October,2021"/>
    <d v="2021-10-19T00:00:00"/>
    <s v="27th January,2022"/>
    <d v="2022-01-27T00:00:00"/>
    <s v="Joram Mutai"/>
    <s v="Male"/>
    <s v="29109496"/>
    <s v="254718330164"/>
    <s v="254718330164"/>
    <s v=""/>
    <s v="254710849106"/>
    <n v="35.135860999999998"/>
    <n v="-0.57903099999999996"/>
    <s v="Kericho"/>
    <s v="Bureti"/>
    <s v="Cheborge"/>
    <s v="Kiptiriri"/>
    <n v="12"/>
    <s v="Philip Kurgat"/>
    <s v="Kurgat"/>
    <s v=""/>
    <s v="Informal Business"/>
    <x v="1"/>
  </r>
  <r>
    <s v="VPA6"/>
    <s v="KE-KAK-2201-28997"/>
    <x v="1"/>
    <s v=""/>
    <s v="15th December,2021"/>
    <d v="2021-12-15T00:00:00"/>
    <s v="23rd January,2022"/>
    <d v="2022-01-23T00:00:00"/>
    <s v="Shilavula Gregory Andove"/>
    <s v="Male"/>
    <s v="5628556"/>
    <s v="254721839451"/>
    <s v="254721839451"/>
    <s v=""/>
    <s v="254712925669"/>
    <n v="34.638153000000003"/>
    <n v="0.28875499999999998"/>
    <s v="Kakamega"/>
    <s v="Kakamega"/>
    <s v="South Busotsot"/>
    <s v="Shiamboko"/>
    <n v="10"/>
    <s v="Gillet Lihanda"/>
    <s v="Gillet Lihanda"/>
    <s v=""/>
    <s v="Informal Business"/>
    <x v="1"/>
  </r>
  <r>
    <s v="VPA6"/>
    <s v="KE-NYE-2201-29890"/>
    <x v="1"/>
    <s v=""/>
    <s v="1st November,2021"/>
    <d v="2021-11-01T00:00:00"/>
    <s v="24th January,2022"/>
    <d v="2022-01-24T00:00:00"/>
    <s v="Kiambo Leah Wambui"/>
    <s v="Male"/>
    <s v="22146471"/>
    <s v="720270273"/>
    <s v="254723326018"/>
    <s v=""/>
    <s v="254720270703"/>
    <n v="37.071224999999998"/>
    <n v="-0.45175999999999999"/>
    <s v="Nyeri"/>
    <s v="Mathira East"/>
    <s v="Kirimukuyy"/>
    <s v="Kiawabigo"/>
    <n v="12"/>
    <s v="Geoffrey Kariuki Gachira"/>
    <s v="Geoffrey kariuki"/>
    <s v=""/>
    <s v="Informal Business"/>
    <x v="1"/>
  </r>
  <r>
    <s v="VPA6"/>
    <s v="KE-NYE-2201-29891"/>
    <x v="0"/>
    <s v="Non Compliant"/>
    <s v="1st November,2021"/>
    <d v="2021-11-01T00:00:00"/>
    <s v="24th January,2022"/>
    <d v="2022-01-24T00:00:00"/>
    <s v="Gathoho Gerlad Wanjohi"/>
    <s v="Male"/>
    <s v="10934995"/>
    <s v="725203821"/>
    <s v="254723350780"/>
    <s v=""/>
    <s v="254725203821"/>
    <n v="37.112720000000003"/>
    <n v="-0.52351999999999999"/>
    <s v="Nyeri"/>
    <s v="Mathira East"/>
    <s v="Konyu"/>
    <s v="Mugwanjogu"/>
    <n v="8"/>
    <s v="Geoffrey Kariuki Gachira"/>
    <s v="Geoffrey kariuki"/>
    <s v=""/>
    <s v="Informal Business"/>
    <x v="1"/>
  </r>
  <r>
    <s v="VPA6"/>
    <s v="KE-NYE-2201-29892"/>
    <x v="0"/>
    <s v="Non Compliant"/>
    <s v="1st October,2021"/>
    <d v="2021-10-01T00:00:00"/>
    <s v="24th January,2022"/>
    <d v="2022-01-24T00:00:00"/>
    <s v="Muriuki Stephen Maina"/>
    <s v="Male"/>
    <s v="16000279"/>
    <s v="254720706654"/>
    <s v="254720706654"/>
    <s v=""/>
    <s v=""/>
    <n v="37.104962999999998"/>
    <n v="-0.50318700000000005"/>
    <s v="Nyeri"/>
    <s v="Mathira East"/>
    <s v="Konyu"/>
    <s v="Kahara"/>
    <n v="8"/>
    <s v="Geoffrey Kariuki Gachira"/>
    <s v="Geoffrey kariuki"/>
    <s v=""/>
    <s v="Informal Business"/>
    <x v="1"/>
  </r>
  <r>
    <s v="VPA6"/>
    <s v="KE-NYA-2201-28224"/>
    <x v="1"/>
    <s v=""/>
    <s v="13th December,2021"/>
    <d v="2021-12-13T00:00:00"/>
    <s v="27th January,2022"/>
    <d v="2022-01-27T00:00:00"/>
    <s v="Karumba Margaret"/>
    <s v="Female"/>
    <s v="99999"/>
    <s v="254721684175"/>
    <s v="254721684175"/>
    <s v=""/>
    <s v=""/>
    <n v="36.377336999999997"/>
    <n v="-3.7302000000000002E-2"/>
    <s v="Nyandarua"/>
    <s v="Ol Joro Orok"/>
    <s v="Gatimu"/>
    <s v="Kianjata/Njunu"/>
    <n v="12"/>
    <s v="James Muchira Mwai"/>
    <s v=""/>
    <s v=""/>
    <s v="Informal Business"/>
    <x v="1"/>
  </r>
  <r>
    <s v="VPA6"/>
    <s v="KE-NAN-2112-29702"/>
    <x v="1"/>
    <s v=""/>
    <s v="6th December,2021"/>
    <d v="2021-12-06T00:00:00"/>
    <s v="30th December,2021"/>
    <d v="2021-12-30T00:00:00"/>
    <s v="Rael Magut"/>
    <s v="Female"/>
    <s v="99999"/>
    <s v="722863119"/>
    <s v="0722863119"/>
    <s v=""/>
    <s v=""/>
    <n v="35.174920999999998"/>
    <n v="0.332785"/>
    <s v="Nandi"/>
    <s v="Mosop"/>
    <s v="Mosop"/>
    <s v="Lelmokwo"/>
    <n v="12"/>
    <s v="Daniel Bartilol"/>
    <s v="Daniel Bartilol"/>
    <s v=""/>
    <s v="Informal Business"/>
    <x v="0"/>
  </r>
  <r>
    <s v="VPA6"/>
    <s v="KE-KIS-2201-28998"/>
    <x v="2"/>
    <s v="Institutional Plant"/>
    <s v="20th November,2021"/>
    <d v="2021-11-20T00:00:00"/>
    <s v="20th January,2022"/>
    <d v="2022-01-20T00:00:00"/>
    <s v="Training center Boya Polytechnic"/>
    <s v="Male"/>
    <s v="33365625"/>
    <s v="+254"/>
    <s v="0726418276"/>
    <s v=""/>
    <s v="0704251622"/>
    <n v="34.950052999999997"/>
    <n v="-0.167077"/>
    <s v="Kisumu"/>
    <s v="Nyando"/>
    <s v="Onjiko Awasi"/>
    <s v="Boya"/>
    <n v="10"/>
    <s v="Laban Okeyo"/>
    <s v="Laban Okeyo"/>
    <s v=""/>
    <s v="Informal Business"/>
    <x v="0"/>
  </r>
  <r>
    <s v="VPA6"/>
    <s v="KE-KIS-2111-28999"/>
    <x v="1"/>
    <s v=""/>
    <s v="24th October,2021"/>
    <d v="2021-10-24T00:00:00"/>
    <s v="10th November,2021"/>
    <d v="2021-11-10T00:00:00"/>
    <s v="Jimbo William Okuta"/>
    <s v="Male"/>
    <s v="25892541"/>
    <s v="+254"/>
    <s v="0721113904"/>
    <s v=""/>
    <s v=""/>
    <n v="34.964457000000003"/>
    <n v="-0.155225"/>
    <s v="Kisumu"/>
    <s v="Nyando"/>
    <s v="Onjiko"/>
    <s v="Konim"/>
    <n v="8"/>
    <s v="Laban Okeyo"/>
    <s v="Laban Okeyo"/>
    <s v=""/>
    <s v="Informal Business"/>
    <x v="0"/>
  </r>
  <r>
    <s v="VPA6"/>
    <s v="KE-NYE-2201-29889"/>
    <x v="1"/>
    <s v=""/>
    <s v="1st October,2021"/>
    <d v="2021-10-01T00:00:00"/>
    <s v="24th January,2022"/>
    <d v="2022-01-24T00:00:00"/>
    <s v="Ndegwa Festus Gathogo"/>
    <s v="Male"/>
    <s v="0348558"/>
    <s v="727104085"/>
    <s v="0727104085"/>
    <s v=""/>
    <s v=""/>
    <n v="37.065058000000001"/>
    <n v="-0.43633699999999997"/>
    <s v="Nyeri"/>
    <s v="Mathira West"/>
    <s v="Kirimukuyu"/>
    <s v="Gachuiro"/>
    <n v="8"/>
    <s v="Geoffrey Kariuki Gachira"/>
    <s v="Geoffrey Kariuki"/>
    <s v=""/>
    <s v="Informal Business"/>
    <x v="1"/>
  </r>
  <r>
    <s v="VPA6"/>
    <s v="KE-KIA-2201-29660"/>
    <x v="1"/>
    <s v=""/>
    <s v="18th December,2021"/>
    <d v="2021-12-18T00:00:00"/>
    <s v="4th January,2022"/>
    <d v="2022-01-04T00:00:00"/>
    <s v="Githimbo Njoroge Josphat"/>
    <s v="Male"/>
    <s v="0901417"/>
    <s v="+254"/>
    <s v="0720360360"/>
    <s v=""/>
    <s v="0714516064"/>
    <n v="36.930796999999998"/>
    <n v="-0.99132299999999995"/>
    <s v="Kiambu"/>
    <s v="Gatundu North"/>
    <s v="Mangu"/>
    <s v="Mitero"/>
    <n v="12"/>
    <s v="Joseph Muchirira Mugo"/>
    <s v="Joseph Mucirira Mugo"/>
    <s v=""/>
    <s v="Informal Business"/>
    <x v="0"/>
  </r>
  <r>
    <s v="VPA6"/>
    <s v="KE-KIA-2112-29100"/>
    <x v="1"/>
    <s v=""/>
    <s v="11th December,2021"/>
    <d v="2021-12-11T00:00:00"/>
    <s v="22nd December,2021"/>
    <d v="2021-12-22T00:00:00"/>
    <s v="Gakuru Monicah Mukami"/>
    <s v="Female"/>
    <n v="99999"/>
    <s v="+254"/>
    <s v="0712177698"/>
    <s v=""/>
    <s v="07276410098"/>
    <n v="36.796953000000002"/>
    <n v="-1.05376"/>
    <s v="Kiambu"/>
    <s v="Githunguri"/>
    <s v="Kanjai"/>
    <s v="Kigio"/>
    <n v="8"/>
    <s v="Fredrick Gatungu Kago"/>
    <s v="Fredrick kago"/>
    <s v=""/>
    <s v="Informal Business"/>
    <x v="1"/>
  </r>
  <r>
    <s v="VPA6"/>
    <s v="KE-NAK-2112-27362"/>
    <x v="1"/>
    <s v=""/>
    <s v="25th October,2021"/>
    <d v="2021-10-25T00:00:00"/>
    <s v="1st December,2021"/>
    <d v="2021-12-01T00:00:00"/>
    <s v="Janet Rotich"/>
    <s v="Male"/>
    <n v="99999"/>
    <s v="+254"/>
    <s v="0726467853"/>
    <s v=""/>
    <s v=""/>
    <n v="36.006022999999999"/>
    <n v="-0.26933400000000002"/>
    <s v="Nakuru"/>
    <s v="Nakuru Town"/>
    <s v="Kapkures"/>
    <s v="Kigonor"/>
    <n v="8"/>
    <s v="Robert Kiprono Ngetich"/>
    <s v="Robert Ng'etich"/>
    <s v=""/>
    <s v="Informal Business"/>
    <x v="1"/>
  </r>
  <r>
    <s v="VPA6"/>
    <s v="KE-KAK-2112-28996"/>
    <x v="1"/>
    <s v=""/>
    <s v="30th November,2021"/>
    <d v="2021-11-30T00:00:00"/>
    <s v="26th December,2021"/>
    <d v="2021-12-26T00:00:00"/>
    <s v="Milimu Agatha Mbalirwa"/>
    <s v="Female"/>
    <s v="9258875"/>
    <s v="722623117"/>
    <s v="0722623117"/>
    <s v=""/>
    <s v="0728354861"/>
    <n v="34.788853000000003"/>
    <n v="0.203288"/>
    <s v="Kakamega"/>
    <s v="Kakamega East"/>
    <s v="Isukha"/>
    <s v="Burimbuli"/>
    <n v="12"/>
    <s v="Gillet Lihanda"/>
    <s v="Gillet Lihanda"/>
    <s v=""/>
    <s v="Informal Business"/>
    <x v="0"/>
  </r>
  <r>
    <s v="VPA6"/>
    <s v="KE-KIS-2201-28995"/>
    <x v="1"/>
    <s v=""/>
    <s v="20th October,2021"/>
    <d v="2021-10-20T00:00:00"/>
    <s v="20th January,2022"/>
    <d v="2022-01-20T00:00:00"/>
    <s v="Omari Simba Denis"/>
    <s v="Male"/>
    <s v="27603484"/>
    <s v="+254"/>
    <s v="0747001985"/>
    <s v=""/>
    <s v="0714378022"/>
    <n v="34.722532000000001"/>
    <n v="-0.90344500000000005"/>
    <s v="Kisii"/>
    <s v="Kenyenya"/>
    <s v="Nyamecheo"/>
    <s v="Kanyipo"/>
    <n v="8"/>
    <s v="George Otwori"/>
    <s v="George Otwori"/>
    <s v=""/>
    <s v="Informal Business"/>
    <x v="1"/>
  </r>
  <r>
    <s v="VPA6"/>
    <s v="KE-MUR-2112-28372"/>
    <x v="1"/>
    <s v=""/>
    <s v="6th November,2021"/>
    <d v="2021-11-06T00:00:00"/>
    <s v="27th December,2021"/>
    <d v="2021-12-27T00:00:00"/>
    <s v="Mwangi Grace Njeri"/>
    <s v="Male"/>
    <n v="99999"/>
    <s v="720336690"/>
    <s v="0720336690"/>
    <s v=""/>
    <s v="0723697431"/>
    <n v="36.816127999999999"/>
    <n v="-0.82566899999999999"/>
    <s v="Murang'a"/>
    <s v="Gatanga"/>
    <s v="Kimandi"/>
    <s v="Kimandi"/>
    <n v="8"/>
    <s v="Nixon Kariuki Gaichuru"/>
    <s v=""/>
    <s v=""/>
    <s v="Informal Business"/>
    <x v="0"/>
  </r>
  <r>
    <s v="VPA6"/>
    <s v="KE-BOM-2201-26354"/>
    <x v="1"/>
    <s v=""/>
    <s v="23rd November,2021"/>
    <d v="2021-11-23T00:00:00"/>
    <s v="10th January,2022"/>
    <d v="2022-01-10T00:00:00"/>
    <s v="LANGAT ANTHONY"/>
    <s v="Male"/>
    <s v="21900824"/>
    <s v="+254"/>
    <s v="0728364360"/>
    <s v=""/>
    <s v="0717358919"/>
    <n v="35.257615999999999"/>
    <n v="-0.70916999999999997"/>
    <s v="Bomet"/>
    <s v="Bomet Central"/>
    <s v="Chesoen"/>
    <s v="Sagatet"/>
    <n v="10"/>
    <s v="Patrick Kipronoh Mutai"/>
    <s v="Mutai"/>
    <s v=""/>
    <s v="Informal Business"/>
    <x v="1"/>
  </r>
  <r>
    <s v="VPA6"/>
    <s v="KE-MER-2201-27074"/>
    <x v="1"/>
    <s v=""/>
    <s v="8th December,2021"/>
    <d v="2021-12-08T00:00:00"/>
    <s v="15th January,2022"/>
    <d v="2022-01-15T00:00:00"/>
    <s v="nyaguthii mwenda Esther"/>
    <s v="Female"/>
    <s v="23009181"/>
    <s v="700276191"/>
    <s v="0700276191"/>
    <s v=""/>
    <s v="0721778582"/>
    <n v="37.597740000000002"/>
    <n v="-8.0390000000000003E-2"/>
    <s v="Meru"/>
    <s v="Imenti South"/>
    <s v="chure"/>
    <s v="kairune"/>
    <n v="8"/>
    <s v="Erick Munene Gitonga"/>
    <s v="Eric Munene"/>
    <s v=""/>
    <s v="Informal Business"/>
    <x v="1"/>
  </r>
  <r>
    <s v="VPA6"/>
    <s v="KE-NYE-2202-30029"/>
    <x v="1"/>
    <s v=""/>
    <s v="25th December,2021"/>
    <d v="2021-12-25T00:00:00"/>
    <s v="8th February,2022"/>
    <d v="2022-02-08T00:00:00"/>
    <s v="Muriuki Wilson Mwaniki"/>
    <s v="Male"/>
    <s v="31593691"/>
    <s v="+254"/>
    <s v="0726476065"/>
    <s v=""/>
    <s v="0723705658"/>
    <n v="37.087496999999999"/>
    <n v="-2.5066999999999999E-2"/>
    <s v="Nyeri"/>
    <s v="Kieni East"/>
    <s v="Gakawa"/>
    <s v="Munyaka"/>
    <n v="8"/>
    <s v="Wambui Gituku"/>
    <s v=""/>
    <s v=""/>
    <s v="Informal Business"/>
    <x v="1"/>
  </r>
  <r>
    <s v="VPA6"/>
    <s v="KE-NYE-2202-30042"/>
    <x v="1"/>
    <s v=""/>
    <s v="4th January,2022"/>
    <d v="2022-01-04T00:00:00"/>
    <s v="8th February,2022"/>
    <d v="2022-02-08T00:00:00"/>
    <s v="Gitari Lucy Wanjiku"/>
    <s v="Female"/>
    <s v="12496512"/>
    <s v="+254"/>
    <s v="0724572725"/>
    <s v=""/>
    <s v="0729592953"/>
    <n v="37.098092999999999"/>
    <n v="-3.9403000000000001E-2"/>
    <s v="Nyeri"/>
    <s v="Kieni East"/>
    <s v="Gakawa"/>
    <s v="Mwea B"/>
    <n v="8"/>
    <s v="Wambui Gituku"/>
    <s v=""/>
    <s v=""/>
    <s v="Informal Business"/>
    <x v="1"/>
  </r>
  <r>
    <s v="VPA6"/>
    <s v="KE-NYE-2202-30041"/>
    <x v="1"/>
    <s v=""/>
    <s v="4th January,2022"/>
    <d v="2022-01-04T00:00:00"/>
    <s v="8th February,2022"/>
    <d v="2022-02-08T00:00:00"/>
    <s v="Njoroge Ezekiel Mwangi"/>
    <s v="Male"/>
    <s v="23895825"/>
    <s v="+254"/>
    <s v="0720972363"/>
    <s v=""/>
    <s v="0722573479"/>
    <n v="37.097327999999997"/>
    <n v="-3.9843000000000003E-2"/>
    <s v="Nyeri"/>
    <s v="Kieni East"/>
    <s v="Gakawa"/>
    <s v="Kwa Mwea"/>
    <n v="8"/>
    <s v="Wambui Gituku"/>
    <s v=""/>
    <s v=""/>
    <s v="Informal Business"/>
    <x v="1"/>
  </r>
  <r>
    <s v="VPA6"/>
    <s v="KE-KIS-2108-28994"/>
    <x v="1"/>
    <s v=""/>
    <s v="5th June,2021"/>
    <d v="2021-06-05T00:00:00"/>
    <s v="5th August,2021"/>
    <d v="2021-08-05T00:00:00"/>
    <s v="Juma Jairus EShitubi"/>
    <s v="Male"/>
    <s v="31897055"/>
    <s v="+254"/>
    <s v="0706461397"/>
    <s v=""/>
    <s v="0720940526"/>
    <n v="34.463833000000001"/>
    <n v="-0.124862"/>
    <s v="Kisumu"/>
    <s v="Seme"/>
    <s v="Seme west"/>
    <s v="Kitambo"/>
    <s v="16"/>
    <s v="Laban Okeyo"/>
    <s v="Laban Okeyo"/>
    <s v=""/>
    <s v="Informal Business"/>
    <x v="0"/>
  </r>
  <r>
    <s v="VPA6"/>
    <s v="KE-MER-2202-27075"/>
    <x v="1"/>
    <s v=""/>
    <s v="17th January,2022"/>
    <d v="2022-01-17T00:00:00"/>
    <s v="2nd February,2022"/>
    <d v="2022-02-02T00:00:00"/>
    <s v="kinyua Murithi Sebastian"/>
    <s v="Male"/>
    <s v="13813872"/>
    <s v="705843312"/>
    <s v="0705843317"/>
    <s v=""/>
    <s v="0717976516"/>
    <n v="37.630192999999998"/>
    <n v="-8.0064999999999997E-2"/>
    <s v="Meru"/>
    <s v="Imenti South"/>
    <s v="mikumbune"/>
    <s v="rugeju"/>
    <n v="8"/>
    <s v="Erick Munene Gitonga"/>
    <s v="Eric Munene"/>
    <s v=""/>
    <s v="Informal Business"/>
    <x v="1"/>
  </r>
  <r>
    <s v="VPA6"/>
    <s v="KE-MER-2202-29688"/>
    <x v="1"/>
    <s v=""/>
    <s v="13th January,2022"/>
    <d v="2022-01-13T00:00:00"/>
    <s v="1st February,2022"/>
    <d v="2022-02-01T00:00:00"/>
    <s v="Kaburia James Gikunda"/>
    <s v="Male"/>
    <s v="24708406"/>
    <s v="+254"/>
    <s v="0725292476"/>
    <s v=""/>
    <s v="0719595171"/>
    <n v="37.680247000000001"/>
    <n v="-9.1231999999999994E-2"/>
    <s v="Meru"/>
    <s v="Imenti South"/>
    <s v="kothine"/>
    <s v="ndagone"/>
    <n v="8"/>
    <s v="Erick Munene Gitonga"/>
    <s v="Eric Munene"/>
    <s v=""/>
    <s v="Informal Business"/>
    <x v="1"/>
  </r>
  <r>
    <s v="VPA6"/>
    <s v="KE-NYE-2202-30043"/>
    <x v="0"/>
    <s v="Grievance"/>
    <s v="2nd January,2022"/>
    <d v="2022-01-02T00:00:00"/>
    <s v="1st February,2022"/>
    <d v="2022-02-01T00:00:00"/>
    <s v="Mwai Adele Wangare"/>
    <s v="Female"/>
    <n v="99999"/>
    <s v="+254"/>
    <s v="0724029484"/>
    <s v=""/>
    <s v="0751654675"/>
    <n v="36.872881999999997"/>
    <n v="-0.60557000000000005"/>
    <s v="Nyeri"/>
    <s v="Othaya"/>
    <s v="Chinga"/>
    <s v="Muirungi"/>
    <n v="8"/>
    <s v="James Muchira Mwai"/>
    <s v="James Mwangi"/>
    <s v=""/>
    <s v="Informal Business"/>
    <x v="0"/>
  </r>
  <r>
    <s v="VPA6"/>
    <s v="KE-KAJ-2201-29094"/>
    <x v="1"/>
    <s v=""/>
    <s v="20th December,2021"/>
    <d v="2021-12-20T00:00:00"/>
    <s v="28th January,2022"/>
    <d v="2022-01-28T00:00:00"/>
    <s v="Muigai Geoffrey"/>
    <s v="Male"/>
    <s v="99999"/>
    <s v="+254"/>
    <s v="0707785516"/>
    <s v=""/>
    <s v="0708508324"/>
    <n v="37.523293000000002"/>
    <n v="-2.9055330000000001"/>
    <s v="Kajiado"/>
    <s v="Loitokitok"/>
    <s v="Loitoktok"/>
    <s v="Airstrip"/>
    <n v="8"/>
    <s v="Joseph Muriithi"/>
    <s v="Joseph Muriithi"/>
    <s v=""/>
    <s v="Informal Business"/>
    <x v="0"/>
  </r>
  <r>
    <s v="VPA6"/>
    <s v="KE-KAJ-2201-29093"/>
    <x v="1"/>
    <s v=""/>
    <s v="1st December,2021"/>
    <d v="2021-12-01T00:00:00"/>
    <s v="2nd January,2022"/>
    <d v="2022-01-02T00:00:00"/>
    <s v="Noombaek Parsanga"/>
    <s v="Male"/>
    <s v="99999"/>
    <s v="+254"/>
    <s v="0721445442"/>
    <s v=""/>
    <s v="0721972223"/>
    <n v="37.491382999999999"/>
    <n v="-2.9169550000000002"/>
    <s v="Kajiado"/>
    <s v="Loitokitok"/>
    <s v="Loitoktok"/>
    <s v="Enkariakrongena"/>
    <n v="12"/>
    <s v="Justus Inyasi Makipa"/>
    <s v=""/>
    <s v=""/>
    <s v="Informal Business"/>
    <x v="0"/>
  </r>
  <r>
    <s v="VPA6"/>
    <s v="KE-KIA-2201-29054"/>
    <x v="1"/>
    <s v=""/>
    <s v="22nd December,2021"/>
    <d v="2021-12-22T00:00:00"/>
    <s v="17th January,2022"/>
    <d v="2022-01-17T00:00:00"/>
    <s v="Kamau Antony Kibe"/>
    <s v="Male"/>
    <s v="23628919"/>
    <s v="254703914799"/>
    <s v="254703914799"/>
    <s v=""/>
    <s v=""/>
    <n v="36.803592999999999"/>
    <n v="-1.143993"/>
    <s v="Kiambu"/>
    <s v="Kiambu"/>
    <s v="Kiambu"/>
    <s v="Gatitu"/>
    <n v="8"/>
    <s v="Fredrick Gatungu Kago"/>
    <s v="Frederick kago"/>
    <s v=""/>
    <s v="Informal Business"/>
    <x v="1"/>
  </r>
  <r>
    <s v="VPA6"/>
    <s v="KE-NYA-2202-28223"/>
    <x v="1"/>
    <s v=""/>
    <s v="17th December,2021"/>
    <d v="2021-12-17T00:00:00"/>
    <s v="1st February,2022"/>
    <d v="2022-02-01T00:00:00"/>
    <s v="Guuru Mwiruri"/>
    <s v="Male"/>
    <n v="99999"/>
    <s v="0724151394"/>
    <s v="0724151394"/>
    <s v=""/>
    <s v="0706622226"/>
    <n v="36.561611999999997"/>
    <n v="-0.53679500000000002"/>
    <s v="Nyandarua"/>
    <s v="Kipipiri"/>
    <s v="Nandras"/>
    <s v="Nandras"/>
    <n v="12"/>
    <s v="Fredrick Gatungu Kago"/>
    <s v=""/>
    <s v=""/>
    <s v="Informal Business"/>
    <x v="0"/>
  </r>
  <r>
    <s v="VPA6"/>
    <s v="KE-KIA-2201-29658"/>
    <x v="1"/>
    <s v=""/>
    <s v="28th November,2021"/>
    <d v="2021-11-28T00:00:00"/>
    <s v="6th January,2022"/>
    <d v="2022-01-06T00:00:00"/>
    <s v="Wambui Grace Hamphrey"/>
    <s v="Female"/>
    <n v="99999"/>
    <s v="+254"/>
    <s v="0720474347"/>
    <s v=""/>
    <s v="0721411226"/>
    <n v="36.758419000000004"/>
    <n v="-1.2147730000000001"/>
    <s v="Kiambu"/>
    <s v="Kiambaa"/>
    <s v="Gachie"/>
    <s v="Kiharu"/>
    <n v="12"/>
    <s v="Jackson Muia Mutiso"/>
    <s v=""/>
    <s v=""/>
    <s v="Informal Business"/>
    <x v="0"/>
  </r>
  <r>
    <s v="VPA6"/>
    <s v="KE-KIA-2202-29659"/>
    <x v="1"/>
    <s v=""/>
    <s v="3rd February,2022"/>
    <d v="2022-02-03T00:00:00"/>
    <s v="14th February,2022"/>
    <d v="2022-02-14T00:00:00"/>
    <s v="Matindi Florence"/>
    <s v="Female"/>
    <s v="3834591"/>
    <s v="254701803249"/>
    <s v="254701803249"/>
    <s v=""/>
    <s v="0725895262"/>
    <n v="36.753847999999998"/>
    <n v="-1.2111369999999999"/>
    <s v="Kiambu"/>
    <s v="Kiambaa"/>
    <s v="Gachie"/>
    <s v="Hihara"/>
    <n v="12"/>
    <s v="Jackson Muia Mutiso"/>
    <s v=""/>
    <s v=""/>
    <s v="Informal Business"/>
    <x v="0"/>
  </r>
  <r>
    <s v="VPA6"/>
    <s v="KE-NYE-2203-30034"/>
    <x v="1"/>
    <s v=""/>
    <s v="28th February,2022"/>
    <d v="2022-02-28T00:00:00"/>
    <s v="8th March,2022"/>
    <d v="2022-03-08T00:00:00"/>
    <s v="Wambugu Moses Ndiritu"/>
    <s v="Male"/>
    <s v="16000273"/>
    <s v="0722390161"/>
    <s v="0722390161"/>
    <s v=""/>
    <s v="0715684037"/>
    <n v="37.096373999999997"/>
    <n v="-3.7580000000000002E-2"/>
    <s v="Nyeri"/>
    <s v="Kieni East"/>
    <s v="Gakawa"/>
    <s v="Kwa huku"/>
    <n v="8"/>
    <s v="Wambui Gituku"/>
    <s v="Wambui Gituku"/>
    <s v=""/>
    <s v="Informal Business"/>
    <x v="1"/>
  </r>
  <r>
    <s v="VPA6"/>
    <s v="KE-NYE-2203-30031"/>
    <x v="1"/>
    <s v=""/>
    <s v="29th January,2022"/>
    <d v="2022-01-29T00:00:00"/>
    <s v="7th March,2022"/>
    <d v="2022-03-07T00:00:00"/>
    <s v="Ndegwa Ruth Wanjiru"/>
    <s v="Female"/>
    <s v="3215290"/>
    <s v="722944233"/>
    <s v="0722944233"/>
    <s v=""/>
    <s v="0720566195"/>
    <n v="37.101531999999999"/>
    <n v="-3.5062999999999997E-2"/>
    <s v="Nyeri"/>
    <s v="Kieni East"/>
    <s v="Gakawa"/>
    <s v="Kwa mweya B"/>
    <n v="8"/>
    <s v="Wambui Gituku"/>
    <s v="Wambui Gituku"/>
    <s v=""/>
    <s v="Informal Business"/>
    <x v="1"/>
  </r>
  <r>
    <s v="VPA6"/>
    <s v="KE-NYE-2203-30035"/>
    <x v="1"/>
    <s v=""/>
    <s v="15th January,2022"/>
    <d v="2022-01-15T00:00:00"/>
    <s v="8th March,2022"/>
    <d v="2022-03-08T00:00:00"/>
    <s v="Muriuki Duncan Wanjohi"/>
    <s v="Male"/>
    <s v="3282871"/>
    <s v="0723378987"/>
    <s v="0723378987"/>
    <s v=""/>
    <s v=""/>
    <n v="37.083356000000002"/>
    <n v="-2.4500000000000001E-2"/>
    <s v="Nyeri"/>
    <s v="Kieni East"/>
    <s v="Gakawa"/>
    <s v="Munyaka"/>
    <n v="8"/>
    <s v="Wambui Gituku"/>
    <s v="Wambui Gituku"/>
    <s v=""/>
    <s v="Informal Business"/>
    <x v="1"/>
  </r>
  <r>
    <s v="VPA6"/>
    <s v="KE-NYE-2203-30033"/>
    <x v="0"/>
    <s v="Grievance"/>
    <s v="8th January,2022"/>
    <d v="2022-01-08T00:00:00"/>
    <s v="8th March,2022"/>
    <d v="2022-03-08T00:00:00"/>
    <s v="Ndirangu Irene Nyathogora"/>
    <s v="Female"/>
    <s v="0978522"/>
    <s v="0721948788"/>
    <s v="0721948788"/>
    <s v=""/>
    <s v="0722475575"/>
    <n v="37.102060000000002"/>
    <n v="-3.4626999999999998E-2"/>
    <s v="Nyeri"/>
    <s v="Kieni East"/>
    <s v="Gakawa"/>
    <s v="Kwa mweya B"/>
    <n v="8"/>
    <s v="Wambui Gituku"/>
    <s v="Wambui Gituku"/>
    <s v=""/>
    <s v="Informal Business"/>
    <x v="1"/>
  </r>
  <r>
    <s v="VPA6"/>
    <s v="KE-NYE-2203-30030"/>
    <x v="1"/>
    <s v=""/>
    <s v="7th February,2022"/>
    <d v="2022-02-07T00:00:00"/>
    <s v="7th March,2022"/>
    <d v="2022-03-07T00:00:00"/>
    <s v="Ndumia Benjamin Kingori"/>
    <s v="Male"/>
    <s v="1678692"/>
    <s v="+254"/>
    <s v="0724571896"/>
    <s v=""/>
    <s v="0721259784"/>
    <n v="37.036752"/>
    <n v="-0.123033"/>
    <s v="Nyeri"/>
    <s v="Kieni East"/>
    <s v="Naromoru"/>
    <s v="Kabati"/>
    <n v="12"/>
    <s v="Wambui Gituku"/>
    <s v="Wambui Gituku"/>
    <s v=""/>
    <s v="Informal Business"/>
    <x v="1"/>
  </r>
  <r>
    <s v="VPA6"/>
    <s v="KE-NYE-2203-30032"/>
    <x v="1"/>
    <s v=""/>
    <s v="9th January,2022"/>
    <d v="2022-01-09T00:00:00"/>
    <s v="8th March,2022"/>
    <d v="2022-03-08T00:00:00"/>
    <s v="Waweru Jane Wamaitha"/>
    <s v="Female"/>
    <s v="21436589"/>
    <s v="0721613913"/>
    <s v="0721613913"/>
    <s v=""/>
    <s v="0713141843"/>
    <n v="37.103279000000001"/>
    <n v="-3.27E-2"/>
    <s v="Nyeri"/>
    <s v="Kieni East"/>
    <s v="Gakawa"/>
    <s v="Kwa mweya B"/>
    <n v="6"/>
    <s v="Wambui Gituku"/>
    <s v="Wambui Gituku"/>
    <s v=""/>
    <s v="Informal Business"/>
    <x v="1"/>
  </r>
  <r>
    <s v="VPA6"/>
    <s v="KE-NYE-2203-30036"/>
    <x v="1"/>
    <s v=""/>
    <s v="27th December,2021"/>
    <d v="2021-12-27T00:00:00"/>
    <s v="14th March,2022"/>
    <d v="2022-03-14T00:00:00"/>
    <s v="Mwaragania Faith Wambui"/>
    <s v="Female"/>
    <s v="10608062"/>
    <s v="0721555575"/>
    <s v="0721555575"/>
    <s v=""/>
    <s v="0724665166"/>
    <n v="37.009642999999997"/>
    <n v="-7.1079000000000003E-2"/>
    <s v="Nyeri"/>
    <s v="Kieni East"/>
    <s v="Gakawa"/>
    <s v="Burugutia"/>
    <n v="6"/>
    <s v="Wambui Gituku"/>
    <s v="Wambui Gituku"/>
    <s v=""/>
    <s v="Informal Business"/>
    <x v="1"/>
  </r>
  <r>
    <s v="VPA6"/>
    <s v="KE-TAI-2203-2251"/>
    <x v="1"/>
    <s v=""/>
    <s v="11th February,2022"/>
    <d v="2022-02-11T00:00:00"/>
    <s v="17th March,2022"/>
    <d v="2022-03-17T00:00:00"/>
    <s v="Mwakachola Morris Mwakatini"/>
    <s v="Male"/>
    <s v="34436167"/>
    <s v="+254"/>
    <s v="0722900219"/>
    <s v=""/>
    <s v="0758145359"/>
    <n v="38.326500000000003"/>
    <n v="-3.3946800000000001"/>
    <s v="Taita/Taveta"/>
    <s v="Wundanyi"/>
    <s v="Werugha"/>
    <s v="Mwafunja"/>
    <n v="8"/>
    <s v="Nicholas Mwaengo"/>
    <s v="Nicholas mwaengo"/>
    <s v=""/>
    <s v="Informal Business"/>
    <x v="0"/>
  </r>
  <r>
    <s v="VPA6"/>
    <s v="KE-BAR-2203-0"/>
    <x v="0"/>
    <s v="Non Compliant"/>
    <s v="20th November,2021"/>
    <d v="2021-11-20T00:00:00"/>
    <s v="23rd March,2022"/>
    <d v="2022-03-23T00:00:00"/>
    <s v="Kipkemboi Grace"/>
    <s v="Female"/>
    <n v="99999"/>
    <s v="+254"/>
    <s v="0722647530"/>
    <s v=""/>
    <s v=""/>
    <n v="35.764071000000001"/>
    <n v="0.50850499999999998"/>
    <s v="Baringo"/>
    <s v="Baringo Central"/>
    <s v="Kapropita"/>
    <s v="Riwo"/>
    <n v="12"/>
    <s v="Robert Kiprono Ngetich"/>
    <s v=""/>
    <s v=""/>
    <s v="Informal Business"/>
    <x v="1"/>
  </r>
  <r>
    <s v="VPA6"/>
    <s v="KE-BAR-2203-0"/>
    <x v="0"/>
    <s v="Non Compliant"/>
    <s v="15th November,2021"/>
    <d v="2021-11-15T00:00:00"/>
    <s v="23rd March,2022"/>
    <d v="2022-03-23T00:00:00"/>
    <s v="Limo Solomon"/>
    <s v="Male"/>
    <n v="99999"/>
    <s v="+254"/>
    <s v="0728275194"/>
    <s v=""/>
    <s v=""/>
    <n v="35.764929000000002"/>
    <n v="0.51269299999999995"/>
    <s v="Baringo"/>
    <s v="Baringo Central"/>
    <s v="Kapropita"/>
    <s v="Riwo"/>
    <n v="8"/>
    <s v="Robert Kiprono Ngetich"/>
    <s v=""/>
    <s v=""/>
    <s v="Informal Business"/>
    <x v="1"/>
  </r>
  <r>
    <s v="VPA6"/>
    <s v="KE-BAR-2203-0"/>
    <x v="0"/>
    <s v="Non Compliant"/>
    <s v="20th September,2021"/>
    <d v="2021-09-20T00:00:00"/>
    <s v="23rd March,2022"/>
    <d v="2022-03-23T00:00:00"/>
    <s v="Kipkech Sarah"/>
    <s v="Female"/>
    <n v="99999"/>
    <s v="+254"/>
    <s v="0726871389"/>
    <s v=""/>
    <s v=""/>
    <n v="35.770797999999999"/>
    <n v="0.48528399999999999"/>
    <s v="Baringo"/>
    <s v="Baringo Central"/>
    <s v="Kapropita"/>
    <s v="Riwo"/>
    <n v="8"/>
    <s v="Robert Kiprono Ngetich"/>
    <s v=""/>
    <s v=""/>
    <s v="Informal Business"/>
    <x v="1"/>
  </r>
  <r>
    <s v="VPA6"/>
    <s v="KE-BAR-2203-0"/>
    <x v="0"/>
    <s v="Non Compliant"/>
    <s v="10th October,2021"/>
    <d v="2021-10-10T00:00:00"/>
    <s v="23rd March,2022"/>
    <d v="2022-03-23T00:00:00"/>
    <s v="Korir Esther"/>
    <s v="Female"/>
    <n v="99999"/>
    <s v="+254"/>
    <s v="0722320386"/>
    <s v=""/>
    <s v=""/>
    <n v="35.767449999999997"/>
    <n v="0.46992600000000001"/>
    <s v="Baringo"/>
    <s v="Baringo Central"/>
    <s v="Kapropita"/>
    <s v="Kapsoo"/>
    <n v="10"/>
    <s v="Robert Kiprono Ngetich"/>
    <s v=""/>
    <s v=""/>
    <s v="Informal Business"/>
    <x v="1"/>
  </r>
  <r>
    <s v="VPA6"/>
    <s v="KE-BAR-2203-27709"/>
    <x v="0"/>
    <s v="Non Compliant"/>
    <s v="20th October,2021"/>
    <d v="2021-10-20T00:00:00"/>
    <s v="23rd March,2022"/>
    <d v="2022-03-23T00:00:00"/>
    <s v="Towet Mary"/>
    <s v="Female"/>
    <n v="99999"/>
    <s v="723443330"/>
    <s v="0723443330"/>
    <s v=""/>
    <s v=""/>
    <n v="35.770940000000003"/>
    <n v="0.468588"/>
    <s v="Baringo"/>
    <s v="Baringo Central"/>
    <s v="Riwo"/>
    <s v="Riwo"/>
    <n v="8"/>
    <s v="Robert Kiprono Ngetich"/>
    <s v=""/>
    <s v=""/>
    <s v="Informal Business"/>
    <x v="1"/>
  </r>
  <r>
    <s v="VPA6"/>
    <s v="KE-BAR-2203-27718"/>
    <x v="1"/>
    <s v=""/>
    <s v="12th September,2021"/>
    <d v="2021-09-12T00:00:00"/>
    <s v="23rd March,2022"/>
    <d v="2022-03-23T00:00:00"/>
    <s v="Chepyegon Tito Kipter"/>
    <s v="Male"/>
    <n v="99999"/>
    <s v="2547222578447"/>
    <s v="2547222578447"/>
    <s v=""/>
    <s v=""/>
    <n v="35.759438000000003"/>
    <n v="0.48377199999999998"/>
    <s v="Baringo"/>
    <s v="Baringo Central"/>
    <s v="Kabarnet"/>
    <s v="Kapropita"/>
    <n v="12"/>
    <s v="Robert Kiprono Ngetich"/>
    <s v=""/>
    <s v=""/>
    <s v="Informal Business"/>
    <x v="1"/>
  </r>
  <r>
    <s v="VPA6"/>
    <s v="KE-BAR-2203-27701"/>
    <x v="1"/>
    <s v=""/>
    <s v="15th October,2021"/>
    <d v="2021-10-15T00:00:00"/>
    <s v="23rd March,2022"/>
    <d v="2022-03-23T00:00:00"/>
    <s v="Cheruiyot Maria"/>
    <s v="Female"/>
    <n v="99999"/>
    <s v="254720532720"/>
    <s v="254720532720"/>
    <s v=""/>
    <s v=""/>
    <n v="35.756436000000001"/>
    <n v="0.48782900000000001"/>
    <s v="Baringo"/>
    <s v="Baringo Central"/>
    <s v="Kapropita"/>
    <s v="Kapropita"/>
    <n v="8"/>
    <s v="Robert Kiprono Ngetich"/>
    <s v=""/>
    <s v=""/>
    <s v="Informal Business"/>
    <x v="1"/>
  </r>
  <r>
    <s v="VPA6"/>
    <s v="KE-BAR-2203-27707"/>
    <x v="1"/>
    <s v=""/>
    <s v="18th August,2021"/>
    <d v="2021-08-18T00:00:00"/>
    <s v="23rd March,2022"/>
    <d v="2022-03-23T00:00:00"/>
    <s v="Korir Stanley Kosgei"/>
    <s v="Male"/>
    <n v="99999"/>
    <s v="+254"/>
    <s v="0722410960"/>
    <s v=""/>
    <s v=""/>
    <n v="35.751429000000002"/>
    <n v="0.48455999999999999"/>
    <s v="Baringo"/>
    <s v="Baringo Central"/>
    <s v="Kapropita"/>
    <s v="Chekorongos"/>
    <n v="12"/>
    <s v="Robert Kiprono Ngetich"/>
    <s v=""/>
    <s v=""/>
    <s v="Informal Business"/>
    <x v="1"/>
  </r>
  <r>
    <s v="VPA6"/>
    <s v="KE-KAJ-2201-29095"/>
    <x v="1"/>
    <s v=""/>
    <s v="22nd December,2021"/>
    <d v="2021-12-22T00:00:00"/>
    <s v="25th January,2022"/>
    <d v="2022-01-25T00:00:00"/>
    <s v="Njau Samwel Richard"/>
    <s v="Male"/>
    <n v="99999"/>
    <s v="254722281026"/>
    <s v="254722281026"/>
    <s v=""/>
    <s v=""/>
    <n v="36.766333000000003"/>
    <n v="-1.4026449999999999"/>
    <s v="Kajiado"/>
    <s v="Kajiado North"/>
    <s v="Ongata Rongai"/>
    <s v="Bookland"/>
    <n v="10"/>
    <s v="Nilelynk Innovators"/>
    <s v=""/>
    <s v=""/>
    <s v="Informal Business"/>
    <x v="1"/>
  </r>
  <r>
    <s v="VPA6"/>
    <s v="KE-TRA-2203-29707"/>
    <x v="1"/>
    <s v=""/>
    <s v="22nd November,2021"/>
    <d v="2021-11-22T00:00:00"/>
    <s v="23rd March,2022"/>
    <d v="2022-03-23T00:00:00"/>
    <s v="Wechuli Florence"/>
    <s v="Female"/>
    <n v="99999"/>
    <s v="+254"/>
    <s v="0729200372"/>
    <s v=""/>
    <s v=""/>
    <n v="35.033915"/>
    <n v="0.96717500000000001"/>
    <s v="Trans Nzoia"/>
    <s v="Kiminini"/>
    <s v="Kiminini"/>
    <s v="Namgoi Kibagenge"/>
    <n v="10"/>
    <s v="Daniel Bartilol"/>
    <s v="Daniel Bartilol"/>
    <s v=""/>
    <s v="Informal Business"/>
    <x v="5"/>
  </r>
  <r>
    <s v="VPA6"/>
    <s v="KE-NYE-2203-30039"/>
    <x v="1"/>
    <s v=""/>
    <s v="15th March,2022"/>
    <d v="2022-03-15T00:00:00"/>
    <s v="31st March,2022"/>
    <d v="2022-03-31T00:00:00"/>
    <s v="Kagwaini Samuel Macharia"/>
    <s v="Male"/>
    <s v="0672301"/>
    <s v="0722243812"/>
    <s v="0722243812"/>
    <s v=""/>
    <s v="0722757605"/>
    <n v="37.099843999999997"/>
    <n v="-3.2041E-2"/>
    <s v="Nyeri"/>
    <s v="Kieni East"/>
    <s v="Gakawa"/>
    <s v="Kwa mweya B"/>
    <n v="8"/>
    <s v="Wambui Gituku"/>
    <s v=""/>
    <s v=""/>
    <s v="Informal Business"/>
    <x v="1"/>
  </r>
  <r>
    <s v="VPA6"/>
    <s v="KE-NYE-2203-30037"/>
    <x v="1"/>
    <s v=""/>
    <s v="15th January,2022"/>
    <d v="2022-01-15T00:00:00"/>
    <s v="31st March,2022"/>
    <d v="2022-03-31T00:00:00"/>
    <s v="Gitahi Monica Nyambura"/>
    <s v="Female"/>
    <s v="5963261"/>
    <s v="0720344947"/>
    <s v="0720344947"/>
    <s v=""/>
    <s v="0723761729"/>
    <n v="37.106157000000003"/>
    <n v="-3.8519999999999999E-2"/>
    <s v="Nyeri"/>
    <s v="Kieni East"/>
    <s v="Gakawa"/>
    <s v="Kwa mweya B"/>
    <n v="6"/>
    <s v="Wambui Gituku"/>
    <s v="Wambui Gituku"/>
    <s v=""/>
    <s v="Informal Business"/>
    <x v="1"/>
  </r>
  <r>
    <s v="VPA6"/>
    <s v="KE-NYE-2203-30038"/>
    <x v="1"/>
    <s v=""/>
    <s v="28th February,2022"/>
    <d v="2022-02-28T00:00:00"/>
    <s v="31st March,2022"/>
    <d v="2022-03-31T00:00:00"/>
    <s v="Wachira Nderitu"/>
    <s v="Male"/>
    <s v="4538907"/>
    <s v="0720370821"/>
    <s v="0720370821"/>
    <s v=""/>
    <s v="0722632901"/>
    <n v="37.100399000000003"/>
    <n v="-3.2948999999999999E-2"/>
    <s v="Nyeri"/>
    <s v="Kieni East"/>
    <s v="Gakawa"/>
    <s v="Kwa mweya B"/>
    <n v="8"/>
    <s v="Wambui Gituku"/>
    <s v="Wambui Gituku"/>
    <s v=""/>
    <s v="Informal Business"/>
    <x v="1"/>
  </r>
  <r>
    <s v="VPA6"/>
    <s v="KE-NYE-2204-30044"/>
    <x v="0"/>
    <s v="Grievance"/>
    <s v="11th February,2022"/>
    <d v="2022-02-11T00:00:00"/>
    <s v="11th April,2022"/>
    <d v="2022-04-11T00:00:00"/>
    <s v="Riri Tabitha Mwari"/>
    <s v="Female"/>
    <s v="12679843"/>
    <s v="+254"/>
    <s v="0740131930"/>
    <s v=""/>
    <s v="0724340520"/>
    <n v="37.090964999999997"/>
    <n v="-4.8397999999999997E-2"/>
    <s v="Nyeri"/>
    <s v="Kieni East"/>
    <s v="Kahurura"/>
    <s v="Ragati"/>
    <n v="8"/>
    <s v="Wambui Gituku"/>
    <s v=""/>
    <s v=""/>
    <s v="Informal Business"/>
    <x v="1"/>
  </r>
  <r>
    <s v="VPA6"/>
    <s v="KE-NYE-2204-27271"/>
    <x v="1"/>
    <s v=""/>
    <s v="9th March,2022"/>
    <d v="2022-03-09T00:00:00"/>
    <s v="14th April,2022"/>
    <d v="2022-04-14T00:00:00"/>
    <s v="Kinyua Francis Ndegwa"/>
    <s v="Male"/>
    <s v="187205"/>
    <s v="+254"/>
    <s v="0722630446"/>
    <s v=""/>
    <s v="0721743099"/>
    <n v="37.098019999999998"/>
    <n v="-3.065E-2"/>
    <s v="Nyeri"/>
    <s v="Kieni East"/>
    <s v="Gakawa"/>
    <s v="Kwa huku"/>
    <n v="8"/>
    <s v="Wambui Gituku"/>
    <s v="Wambui Gituku"/>
    <s v=""/>
    <s v="Informal Business"/>
    <x v="1"/>
  </r>
  <r>
    <s v="VPA6"/>
    <s v="KE-LAI-2201-30827"/>
    <x v="1"/>
    <s v=""/>
    <s v="22nd October,2021"/>
    <d v="2021-10-22T00:00:00"/>
    <s v="10th January,2022"/>
    <d v="2022-01-10T00:00:00"/>
    <s v="Mukami Gladys"/>
    <s v="Female"/>
    <n v="99999"/>
    <s v="+254"/>
    <s v="0703906111"/>
    <s v=""/>
    <s v="0719152911"/>
    <n v="36.568036999999997"/>
    <n v="-8.4756999999999999E-2"/>
    <s v="Laikipia"/>
    <s v="Laikipia Central"/>
    <s v="Ngobit"/>
    <s v="Metha"/>
    <n v="8"/>
    <s v="Kichemu limited"/>
    <s v=""/>
    <s v=""/>
    <s v="Informal Business"/>
    <x v="1"/>
  </r>
  <r>
    <s v="VPA6"/>
    <s v="KE-MER-2203-29690"/>
    <x v="0"/>
    <s v="Unreachable"/>
    <s v="5th March,2022"/>
    <d v="2022-03-05T00:00:00"/>
    <s v="20th March,2022"/>
    <d v="2022-03-20T00:00:00"/>
    <s v="kagwiria Kimathi Mercy"/>
    <s v="Female"/>
    <s v="21706415"/>
    <s v="722388161"/>
    <s v="0722388161"/>
    <s v=""/>
    <s v="0716038612"/>
    <n v="37.567385000000002"/>
    <n v="-7.6050000000000006E-2"/>
    <s v="Meru"/>
    <s v="Imenti South"/>
    <s v="mikumbune"/>
    <s v="muchege"/>
    <n v="8"/>
    <s v="Erick Munene Gitonga"/>
    <s v="Eric Munene"/>
    <s v=""/>
    <s v="Informal Business"/>
    <x v="1"/>
  </r>
  <r>
    <s v="VPA6"/>
    <s v="KE-MER-2204-29691"/>
    <x v="1"/>
    <s v=""/>
    <s v="27th March,2022"/>
    <d v="2022-03-27T00:00:00"/>
    <s v="13th April,2022"/>
    <d v="2022-04-13T00:00:00"/>
    <s v="nkonge nkanata Phineas"/>
    <s v="Male"/>
    <s v="7712674"/>
    <s v="+254"/>
    <s v="0723346479"/>
    <s v=""/>
    <s v="0703733981"/>
    <n v="37.587527999999999"/>
    <n v="-7.6467999999999994E-2"/>
    <s v="Meru"/>
    <s v="Imenti South"/>
    <s v="chure"/>
    <s v="ndagene"/>
    <n v="8"/>
    <s v="Erick Munene Gitonga"/>
    <s v="Phineas Mawira"/>
    <s v=""/>
    <s v="Informal Business"/>
    <x v="1"/>
  </r>
  <r>
    <s v="VPA6"/>
    <s v="KE-MER-2204-29692"/>
    <x v="1"/>
    <s v=""/>
    <s v="12th April,2022"/>
    <d v="2022-04-12T00:00:00"/>
    <s v="22nd April,2022"/>
    <d v="2022-04-22T00:00:00"/>
    <s v="mwirigi m'arimi Ezekiel"/>
    <s v="Male"/>
    <s v="13812985"/>
    <s v="+254"/>
    <s v="0712617217"/>
    <s v=""/>
    <s v="0728337730"/>
    <n v="37.597002000000003"/>
    <n v="-7.9073000000000004E-2"/>
    <s v="Meru"/>
    <s v="Imenti South"/>
    <s v="chure"/>
    <s v="kairune"/>
    <n v="8"/>
    <s v="Erick Munene Gitonga"/>
    <s v="Phineas Mawira"/>
    <s v=""/>
    <s v="Informal Business"/>
    <x v="1"/>
  </r>
  <r>
    <s v="VPA6"/>
    <s v="KE-KAJ-2204-29087"/>
    <x v="1"/>
    <s v=""/>
    <s v="10th March,2022"/>
    <d v="2022-03-10T00:00:00"/>
    <s v="1st April,2022"/>
    <d v="2022-04-01T00:00:00"/>
    <s v="Wanjiru Judy"/>
    <s v="Female"/>
    <n v="99999"/>
    <s v="+254"/>
    <s v="0726507083"/>
    <s v=""/>
    <s v=""/>
    <n v="37.526482999999999"/>
    <n v="-2.825415"/>
    <s v="Kajiado"/>
    <s v="Loitokitok"/>
    <s v="Loitoktok"/>
    <s v="Sabasaba"/>
    <n v="10"/>
    <s v="Peter Kiniu"/>
    <s v=""/>
    <s v=""/>
    <s v="Informal Business"/>
    <x v="1"/>
  </r>
  <r>
    <s v="VPA6"/>
    <s v="KE-MAC-2204-28596"/>
    <x v="1"/>
    <s v=""/>
    <s v="10th March,2022"/>
    <d v="2022-03-10T00:00:00"/>
    <s v="9th April,2022"/>
    <d v="2022-04-09T00:00:00"/>
    <s v="Masila Dalmus"/>
    <s v="Male"/>
    <n v="99999"/>
    <s v="+254"/>
    <s v="0723503085"/>
    <s v=""/>
    <s v=""/>
    <n v="37.202593"/>
    <n v="-1.534942"/>
    <s v="Machakos"/>
    <s v="Machakos"/>
    <s v="Machakos"/>
    <s v="Kilima"/>
    <n v="6"/>
    <s v="Januaries Kaloki"/>
    <s v=""/>
    <s v=""/>
    <s v="Informal Business"/>
    <x v="0"/>
  </r>
  <r>
    <s v="VPA6"/>
    <s v="KE-NYE-2204-27272"/>
    <x v="1"/>
    <s v=""/>
    <s v="5th January,2022"/>
    <d v="2022-01-05T00:00:00"/>
    <s v="25th April,2022"/>
    <d v="2022-04-25T00:00:00"/>
    <s v="Maina Jane Rindi"/>
    <s v="Female"/>
    <s v="9074889"/>
    <s v="+254"/>
    <s v="0725283911"/>
    <s v=""/>
    <s v="0721908727"/>
    <n v="37.106298000000002"/>
    <n v="-4.1985000000000001E-2"/>
    <s v="Nyeri"/>
    <s v="Kieni East"/>
    <s v="Gakawa"/>
    <s v="Kwa mweya B"/>
    <n v="8"/>
    <s v="Wambui Gituku"/>
    <s v="Wambui Gituku"/>
    <s v=""/>
    <s v="Informal Business"/>
    <x v="1"/>
  </r>
  <r>
    <s v="VPA6"/>
    <s v="KE-TAI-2204-29663"/>
    <x v="0"/>
    <s v="Non Compliant"/>
    <s v="11th January,2022"/>
    <d v="2022-01-11T00:00:00"/>
    <s v="12th April,2022"/>
    <d v="2022-04-12T00:00:00"/>
    <s v="Mnyika Philip Mwawughanga"/>
    <s v="Male"/>
    <s v="8464787"/>
    <s v="726865376"/>
    <s v="07108638592"/>
    <s v=""/>
    <s v="0726865376"/>
    <n v="38.388309999999997"/>
    <n v="-3.3807870000000002"/>
    <s v="Taita/Taveta"/>
    <s v="Wundanyi"/>
    <s v="Wundanyi"/>
    <s v="Mwalemyi"/>
    <n v="8"/>
    <s v="Afrisol Energy Ltd"/>
    <s v=""/>
    <s v=""/>
    <s v="Informal Business"/>
    <x v="0"/>
  </r>
  <r>
    <s v="VPA6"/>
    <s v="KE-TAI-2107-31514"/>
    <x v="0"/>
    <s v="Grievance"/>
    <s v="26th June,2021"/>
    <d v="2021-06-26T00:00:00"/>
    <s v="2nd July,2021"/>
    <d v="2021-07-02T00:00:00"/>
    <s v="Mwaraghi Darius Mdawida"/>
    <s v="Male"/>
    <s v="0304566"/>
    <s v="+254"/>
    <s v="0757577165"/>
    <s v=""/>
    <s v=""/>
    <n v="38.356597000000001"/>
    <n v="-3.4329869999999998"/>
    <s v="Taita/Taveta"/>
    <s v="Mwatate"/>
    <s v="Mwatate"/>
    <s v="Josa"/>
    <n v="8"/>
    <s v="Afrisol Energy Ltd"/>
    <s v=""/>
    <s v=""/>
    <s v="Informal Business"/>
    <x v="1"/>
  </r>
  <r>
    <s v="VPA6"/>
    <s v="KE-TAI-2111-29774"/>
    <x v="2"/>
    <s v="Institutional Plant"/>
    <s v="17th September,2021"/>
    <d v="2021-09-17T00:00:00"/>
    <s v="17th November,2021"/>
    <d v="2021-11-17T00:00:00"/>
    <s v="Mwatate secondary"/>
    <s v="Male"/>
    <s v="446779"/>
    <s v="724607630"/>
    <s v="0711446786"/>
    <s v=""/>
    <s v=""/>
    <n v="38.378925000000002"/>
    <n v="-3.4710369999999999"/>
    <s v="Taita/Taveta"/>
    <s v="Mwatate"/>
    <s v="Mwatate"/>
    <s v="Msengenyi"/>
    <n v="12"/>
    <s v="Jotham Kaluma"/>
    <s v=""/>
    <s v=""/>
    <s v="Informal Business"/>
    <x v="0"/>
  </r>
  <r>
    <s v="VPA6"/>
    <s v="KE-EMB-2204-30801"/>
    <x v="0"/>
    <s v="Grievance"/>
    <s v="18th December,2021"/>
    <d v="2021-12-18T00:00:00"/>
    <s v="19th April,2022"/>
    <d v="2022-04-19T00:00:00"/>
    <s v="Irungu Patrick"/>
    <s v="Male"/>
    <n v="99999"/>
    <s v="+254"/>
    <s v="0728240287"/>
    <s v=""/>
    <s v="0738063060"/>
    <n v="37.572724999999998"/>
    <n v="-0.48343999999999998"/>
    <s v="Embu"/>
    <s v="Runyenjes"/>
    <s v="Kagaari south"/>
    <s v="Ngeniari"/>
    <n v="6"/>
    <s v="Simon Kabucho"/>
    <s v="Simon kabucho"/>
    <s v=""/>
    <s v="Informal Business"/>
    <x v="1"/>
  </r>
  <r>
    <s v="VPA6"/>
    <s v="KE-EMB-2204-30802"/>
    <x v="0"/>
    <s v="Grievance"/>
    <s v="28th January,2022"/>
    <d v="2022-01-28T00:00:00"/>
    <s v="19th April,2022"/>
    <d v="2022-04-19T00:00:00"/>
    <s v="Njiru James Mbogo"/>
    <s v="Male"/>
    <n v="99999"/>
    <s v="+254"/>
    <s v="0792539945"/>
    <s v=""/>
    <s v="0739561919"/>
    <n v="37.568007000000001"/>
    <n v="-0.46412199999999998"/>
    <s v="Embu"/>
    <s v="Runyenjes"/>
    <s v="Kagaari north"/>
    <s v="Ivari"/>
    <n v="6"/>
    <s v="Simon Kabucho"/>
    <s v="Simon kabucho"/>
    <s v=""/>
    <s v="Informal Business"/>
    <x v="1"/>
  </r>
  <r>
    <s v="VPA6"/>
    <s v="KE-EMB-2204-30803"/>
    <x v="0"/>
    <s v="Under Verification"/>
    <s v="1st August,2021"/>
    <d v="2021-08-01T00:00:00"/>
    <s v="19th April,2022"/>
    <d v="2022-04-19T00:00:00"/>
    <s v="Njue Susan Wariime"/>
    <s v="Male"/>
    <n v="99999"/>
    <s v="+254"/>
    <s v="0713513425"/>
    <s v=""/>
    <s v="0798208895"/>
    <n v="37.570635000000003"/>
    <n v="-0.46136199999999999"/>
    <s v="Embu"/>
    <s v="Runyenjes"/>
    <s v="Kagaari south"/>
    <s v="Nthagaiya"/>
    <n v="6"/>
    <s v="Simon Kabucho"/>
    <s v="Simon kabucho"/>
    <s v=""/>
    <s v="Informal Business"/>
    <x v="1"/>
  </r>
  <r>
    <s v="VPA6"/>
    <s v="KE-BOM-2204-26370"/>
    <x v="1"/>
    <s v=""/>
    <s v="1st January,2022"/>
    <d v="2022-01-01T00:00:00"/>
    <s v="1st April,2022"/>
    <d v="2022-04-01T00:00:00"/>
    <s v="CHEBET DAISY"/>
    <s v="Female"/>
    <s v="32602868"/>
    <s v="725759080"/>
    <s v="0758639213"/>
    <s v=""/>
    <s v=""/>
    <n v="35.371197000000002"/>
    <n v="-0.66268800000000005"/>
    <s v="Bomet"/>
    <s v="Bomet Central"/>
    <s v="Ndarawetta"/>
    <s v="Chamkokwet"/>
    <n v="6"/>
    <s v="Philip Kurgat"/>
    <s v=""/>
    <s v=""/>
    <s v="Informal Business"/>
    <x v="1"/>
  </r>
  <r>
    <s v="VPA6"/>
    <s v="KE-BOM-2205-29826"/>
    <x v="1"/>
    <s v=""/>
    <s v="12th March,2022"/>
    <d v="2022-03-12T00:00:00"/>
    <s v="2nd May,2022"/>
    <d v="2022-05-02T00:00:00"/>
    <s v="Korir Amy Chepkirui"/>
    <s v="Female"/>
    <s v="27046385"/>
    <s v="726351882"/>
    <s v="0726351882"/>
    <s v=""/>
    <s v="0720815877"/>
    <n v="35.460389999999997"/>
    <n v="-0.78338200000000002"/>
    <s v="Bomet"/>
    <s v="Bomet East"/>
    <s v="Tegat"/>
    <s v="Tegat"/>
    <n v="12"/>
    <s v="Philip Kiget"/>
    <s v="Philip kiget"/>
    <s v=""/>
    <s v="Informal Business"/>
    <x v="0"/>
  </r>
  <r>
    <s v="VPA6"/>
    <s v="KE-MAC-2205-30075"/>
    <x v="1"/>
    <s v=""/>
    <s v="19th April,2022"/>
    <d v="2022-04-19T00:00:00"/>
    <s v="6th May,2022"/>
    <d v="2022-05-06T00:00:00"/>
    <s v="Mwei Dickson Mutinda"/>
    <s v="Male"/>
    <s v="2447591"/>
    <s v="+254"/>
    <s v="0742701013"/>
    <s v=""/>
    <s v="0722672550"/>
    <n v="37.199376999999998"/>
    <n v="-1.618287"/>
    <s v="Machakos"/>
    <s v="Machakos"/>
    <s v="Kimutwa"/>
    <s v="Kwakatheke"/>
    <n v="10"/>
    <s v="Mwayona Ndegwa"/>
    <s v="Mwayona Ndegwa"/>
    <s v=""/>
    <s v="Informal Business"/>
    <x v="1"/>
  </r>
  <r>
    <s v="VPA6"/>
    <s v="KE-KIA-2205-30071"/>
    <x v="0"/>
    <s v="Non Compliant"/>
    <s v="18th March,2022"/>
    <d v="2022-03-18T00:00:00"/>
    <s v="10th May,2022"/>
    <d v="2022-05-10T00:00:00"/>
    <s v="Mbugua Lucy Wambui"/>
    <s v="Female"/>
    <s v="13409839"/>
    <s v="+254"/>
    <s v="0724848847"/>
    <s v=""/>
    <s v="0721431295"/>
    <n v="36.777830000000002"/>
    <n v="-0.941388"/>
    <s v="Kiambu"/>
    <s v="Gatundu South"/>
    <s v="Gacharangr"/>
    <s v="Muyuini"/>
    <n v="8"/>
    <s v="Maurice Kinuthia Wangui"/>
    <s v="Maurice Kinuthia"/>
    <s v=""/>
    <s v="Informal Business"/>
    <x v="0"/>
  </r>
  <r>
    <s v="VPA6"/>
    <s v="KE-NYE-2203-30901"/>
    <x v="1"/>
    <s v=""/>
    <s v="14th February,2022"/>
    <d v="2022-02-14T00:00:00"/>
    <s v="30th March,2022"/>
    <d v="2022-03-30T00:00:00"/>
    <s v="Mwangi Henry Macharia"/>
    <s v="Male"/>
    <s v="154308"/>
    <s v="+254"/>
    <s v="0722817054"/>
    <s v=""/>
    <s v=""/>
    <n v="37.119410999999999"/>
    <n v="-0.20466899999999999"/>
    <s v="Nyeri"/>
    <s v="Kieni East"/>
    <s v="Kaburaini"/>
    <s v="Kaguongo"/>
    <n v="8"/>
    <s v="Wambui Gituku"/>
    <s v=""/>
    <s v=""/>
    <s v="Informal Business"/>
    <x v="0"/>
  </r>
  <r>
    <s v="VPA6"/>
    <s v="KE-KIA-2205-30074"/>
    <x v="1"/>
    <s v=""/>
    <s v="16th January,2022"/>
    <d v="2022-01-16T00:00:00"/>
    <s v="10th May,2022"/>
    <d v="2022-05-10T00:00:00"/>
    <s v="Nyanjui Veronica Waceke"/>
    <s v="Female"/>
    <n v="99999"/>
    <s v="720811836"/>
    <s v="0720811836"/>
    <s v=""/>
    <s v="0720548001"/>
    <n v="36.904020000000003"/>
    <n v="-1.0218149999999999"/>
    <s v="Kiambu"/>
    <s v="Gatundu South"/>
    <s v="Ngenda"/>
    <s v="Ishaweri"/>
    <n v="12"/>
    <s v="Maurice Kinuthia Wangui"/>
    <s v="Maurice Kinuthia"/>
    <s v=""/>
    <s v="Informal Business"/>
    <x v="0"/>
  </r>
  <r>
    <s v="VPA6"/>
    <s v="KE-NYE-2205-30905"/>
    <x v="1"/>
    <s v=""/>
    <s v="11th April,2022"/>
    <d v="2022-04-11T00:00:00"/>
    <s v="11th May,2022"/>
    <d v="2022-05-11T00:00:00"/>
    <s v="M'nkanatha Ayub Kathurima"/>
    <s v="Male"/>
    <s v="3245785"/>
    <s v="+254"/>
    <s v="0727529226"/>
    <s v=""/>
    <s v="0723767279"/>
    <n v="37.094532000000001"/>
    <n v="-3.8247000000000003E-2"/>
    <s v="Nyeri"/>
    <s v="Kieni East"/>
    <s v="Gakawa"/>
    <s v="Kwa huku"/>
    <n v="8"/>
    <s v="Wambui Gituku"/>
    <s v=""/>
    <s v=""/>
    <s v="Informal Business"/>
    <x v="1"/>
  </r>
  <r>
    <s v="VPA6"/>
    <s v="KE-NYE-2205-30906"/>
    <x v="1"/>
    <s v=""/>
    <s v="11th April,2022"/>
    <d v="2022-04-11T00:00:00"/>
    <s v="11th May,2022"/>
    <d v="2022-05-11T00:00:00"/>
    <s v="Gathiri Judith Kinanu"/>
    <s v="Female"/>
    <s v="16053004"/>
    <s v="+254"/>
    <s v="0723705861"/>
    <s v=""/>
    <s v="0717707498"/>
    <n v="37.087404999999997"/>
    <n v="-3.8917E-2"/>
    <s v="Nyeri"/>
    <s v="Kieni East"/>
    <s v="Gakawa"/>
    <s v="Kwa huku"/>
    <n v="8"/>
    <s v="Wambui Gituku"/>
    <s v=""/>
    <s v=""/>
    <s v="Informal Business"/>
    <x v="1"/>
  </r>
  <r>
    <s v="VPA6"/>
    <s v="KE-NYE-2205-30903"/>
    <x v="0"/>
    <s v="Unreachable"/>
    <s v="11th April,2022"/>
    <d v="2022-04-11T00:00:00"/>
    <s v="11th May,2022"/>
    <d v="2022-05-11T00:00:00"/>
    <s v="Mutuirandu Phineus Ndege"/>
    <s v="Male"/>
    <s v="2398571"/>
    <s v="+254"/>
    <s v="0727792166"/>
    <s v=""/>
    <s v="0723008717"/>
    <n v="37.099713999999999"/>
    <n v="-2.9478000000000001E-2"/>
    <s v="Nyeri"/>
    <s v="Kieni East"/>
    <s v="Gakawa"/>
    <s v="Kwa huku"/>
    <n v="6"/>
    <s v="Wambui Gituku"/>
    <s v=""/>
    <s v=""/>
    <s v="Informal Business"/>
    <x v="1"/>
  </r>
  <r>
    <s v="VPA6"/>
    <s v="KE-NYE-2205-30907"/>
    <x v="1"/>
    <s v=""/>
    <s v="11th April,2022"/>
    <d v="2022-04-11T00:00:00"/>
    <s v="11th May,2022"/>
    <d v="2022-05-11T00:00:00"/>
    <s v="Kabuyee Jane Murochia"/>
    <s v="Female"/>
    <s v="2365071"/>
    <s v="712015455"/>
    <s v="0712015455"/>
    <s v=""/>
    <s v="0721621563"/>
    <n v="37.086553000000002"/>
    <n v="-3.3750000000000002E-2"/>
    <s v="Nyeri"/>
    <s v="Kieni East"/>
    <s v="Gakawa"/>
    <s v="Kwa huku"/>
    <n v="8"/>
    <s v="Wambui Gituku"/>
    <s v=""/>
    <s v=""/>
    <s v="Informal Business"/>
    <x v="1"/>
  </r>
  <r>
    <s v="VPA6"/>
    <s v="KE-NYE-2205-30904"/>
    <x v="1"/>
    <s v=""/>
    <s v="11th April,2022"/>
    <d v="2022-04-11T00:00:00"/>
    <s v="11th May,2022"/>
    <d v="2022-05-11T00:00:00"/>
    <s v="Mbogori Doughlas Mutai"/>
    <s v="Male"/>
    <s v="1876543"/>
    <s v="+254"/>
    <s v="0722458494"/>
    <s v=""/>
    <s v="0722275207"/>
    <n v="37.097234"/>
    <n v="-2.8445999999999999E-2"/>
    <s v="Nyeri"/>
    <s v="Kieni East"/>
    <s v="Gakawa"/>
    <s v="Kwa huku"/>
    <n v="8"/>
    <s v="Wambui Gituku"/>
    <s v=""/>
    <s v=""/>
    <s v="Informal Business"/>
    <x v="1"/>
  </r>
  <r>
    <s v="VPA6"/>
    <s v="KE-NYE-2205-30908"/>
    <x v="1"/>
    <s v=""/>
    <s v="11th April,2022"/>
    <d v="2022-04-11T00:00:00"/>
    <s v="11th May,2022"/>
    <d v="2022-05-11T00:00:00"/>
    <s v="Muriungi Rael Gacheri"/>
    <s v="Female"/>
    <s v="2356479"/>
    <s v="722573481"/>
    <s v="0722573481"/>
    <s v=""/>
    <s v="0716505421"/>
    <n v="37.091340000000002"/>
    <n v="-3.3287999999999998E-2"/>
    <s v="Nyeri"/>
    <s v="Kieni East"/>
    <s v="Gakawa"/>
    <s v="Kwa huku"/>
    <n v="8"/>
    <s v="Wambui Gituku"/>
    <s v=""/>
    <s v=""/>
    <s v="Informal Business"/>
    <x v="1"/>
  </r>
  <r>
    <s v="VPA6"/>
    <s v="KE-MER-2203-29689"/>
    <x v="0"/>
    <s v="Grievance"/>
    <s v="22nd February,2022"/>
    <d v="2022-02-22T00:00:00"/>
    <s v="15th March,2022"/>
    <d v="2022-03-15T00:00:00"/>
    <s v="Gatobu Mugambi Nicholas"/>
    <s v="Male"/>
    <s v="23081533"/>
    <s v="+254"/>
    <s v="0725509906"/>
    <s v=""/>
    <s v="0712140911"/>
    <n v="37.595132"/>
    <n v="-8.0255000000000007E-2"/>
    <s v="Meru"/>
    <s v="Imenti South"/>
    <s v="chure"/>
    <s v="Kairune"/>
    <n v="10"/>
    <s v="Erick Munene Gitonga"/>
    <s v="Eric Munene"/>
    <s v=""/>
    <s v="Informal Business"/>
    <x v="1"/>
  </r>
  <r>
    <s v="VPA6"/>
    <s v="KE-MER-2203-29693"/>
    <x v="1"/>
    <s v=""/>
    <s v="16th February,2022"/>
    <d v="2022-02-16T00:00:00"/>
    <s v="6th March,2022"/>
    <d v="2022-03-06T00:00:00"/>
    <s v="Gacheri Mutai Lucy"/>
    <s v="Female"/>
    <s v="12691053"/>
    <s v="+254"/>
    <s v="0716483429"/>
    <s v=""/>
    <s v="0719152306"/>
    <n v="37.585605000000001"/>
    <n v="-6.3006999999999994E-2"/>
    <s v="Meru"/>
    <s v="Imenti South"/>
    <s v="mikumbune"/>
    <s v="kaunjugi"/>
    <n v="8"/>
    <s v="Erick Munene Gitonga"/>
    <s v="Eric Munene"/>
    <s v=""/>
    <s v="Informal Business"/>
    <x v="1"/>
  </r>
  <r>
    <s v="VPA6"/>
    <s v="KE-THA-2203-29694"/>
    <x v="1"/>
    <s v=""/>
    <s v="13th February,2022"/>
    <d v="2022-02-13T00:00:00"/>
    <s v="15th March,2022"/>
    <d v="2022-03-15T00:00:00"/>
    <s v="Murithi Reri Phineas"/>
    <s v="Male"/>
    <s v="19565434"/>
    <s v="+254"/>
    <s v="0720355606"/>
    <s v=""/>
    <s v="0715042964"/>
    <n v="37.611269999999998"/>
    <n v="-0.19736000000000001"/>
    <s v="Tharaka-Nithi"/>
    <s v="Maara"/>
    <s v="chogoria"/>
    <s v="Munore"/>
    <n v="10"/>
    <s v="Erick Munene Gitonga"/>
    <s v="Phineas Mawira"/>
    <s v=""/>
    <s v="Informal Business"/>
    <x v="1"/>
  </r>
  <r>
    <s v="VPA6"/>
    <s v="KE-KIA-2204-29665"/>
    <x v="1"/>
    <s v=""/>
    <s v="1st April,2022"/>
    <d v="2022-04-01T00:00:00"/>
    <s v="14th April,2022"/>
    <d v="2022-04-14T00:00:00"/>
    <s v="Gitau Simon M"/>
    <s v="Male"/>
    <s v="12940366"/>
    <s v="+254"/>
    <s v="0723996375"/>
    <s v=""/>
    <s v="0720510936"/>
    <n v="36.791902999999998"/>
    <n v="-1.0452129999999999"/>
    <s v="Kiambu"/>
    <s v="Githunguri"/>
    <s v="Githunguri"/>
    <s v="Githunguri technical"/>
    <n v="10"/>
    <s v="Fredrick Gatungu Kago"/>
    <s v="Okinda"/>
    <s v=""/>
    <s v="Informal Business"/>
    <x v="1"/>
  </r>
  <r>
    <s v="VPA6"/>
    <s v="KE-KIA-2205-30073"/>
    <x v="1"/>
    <s v=""/>
    <s v="9th April,2022"/>
    <d v="2022-04-09T00:00:00"/>
    <s v="17th May,2022"/>
    <d v="2022-05-17T00:00:00"/>
    <s v="Gachui Alice Wanjiru"/>
    <s v="Female"/>
    <s v="4923683"/>
    <s v="+254"/>
    <s v="0727117209"/>
    <s v=""/>
    <s v="0722769669"/>
    <n v="36.893165000000003"/>
    <n v="-0.97096199999999999"/>
    <s v="Kiambu"/>
    <s v="Gatundu North"/>
    <s v="Gathaite"/>
    <s v="Gatei"/>
    <n v="8"/>
    <s v="Maurice Kinuthia Wangui"/>
    <s v="Maurice Kinuthia"/>
    <s v=""/>
    <s v="Informal Business"/>
    <x v="0"/>
  </r>
  <r>
    <s v="VPA6"/>
    <s v="KE-BAR-2205-29526"/>
    <x v="1"/>
    <s v=""/>
    <s v="14th February,2022"/>
    <d v="2022-02-14T00:00:00"/>
    <s v="17th May,2022"/>
    <d v="2022-05-17T00:00:00"/>
    <s v="Kimen Reuben"/>
    <s v="Male"/>
    <s v="36121829"/>
    <s v="+254"/>
    <s v="0725939551"/>
    <s v=""/>
    <s v=""/>
    <n v="35.767465999999999"/>
    <n v="0.471111"/>
    <s v="Baringo"/>
    <s v="Baringo Central"/>
    <s v="Kapropita"/>
    <s v="Kipngemui"/>
    <n v="8"/>
    <s v="Robert Kiprono Ngetich"/>
    <s v=""/>
    <s v=""/>
    <s v="Informal Business"/>
    <x v="1"/>
  </r>
  <r>
    <s v="VPA6"/>
    <s v="KE-BAR-2205-29527"/>
    <x v="1"/>
    <s v=""/>
    <s v="7th March,2022"/>
    <d v="2022-03-07T00:00:00"/>
    <s v="17th May,2022"/>
    <d v="2022-05-17T00:00:00"/>
    <s v="Kandagor Hosea K"/>
    <s v="Male"/>
    <n v="99999"/>
    <s v="720495628"/>
    <s v="0720495628"/>
    <s v=""/>
    <s v="0724980628"/>
    <n v="35.744610999999999"/>
    <n v="0.47845399999999999"/>
    <s v="Baringo"/>
    <s v="Baringo Central"/>
    <s v="Kabarnet"/>
    <s v="Cereals"/>
    <n v="10"/>
    <s v="Robert Kiprono Ngetich"/>
    <s v=""/>
    <s v=""/>
    <s v="Informal Business"/>
    <x v="1"/>
  </r>
  <r>
    <s v="VPA6"/>
    <s v="KE-NYE-2205-30926"/>
    <x v="1"/>
    <s v=""/>
    <s v="16th April,2022"/>
    <d v="2022-04-16T00:00:00"/>
    <s v="16th May,2022"/>
    <d v="2022-05-16T00:00:00"/>
    <s v="Gitonga Joyce Wanjiku"/>
    <s v="Female"/>
    <s v="3181989"/>
    <s v="+254"/>
    <s v="0721967955"/>
    <s v=""/>
    <s v="0720348870"/>
    <n v="36.873874999999998"/>
    <n v="-0.39947300000000002"/>
    <s v="Nyeri"/>
    <s v="Tetu"/>
    <s v="Muhoya"/>
    <s v="Njoguini"/>
    <n v="8"/>
    <s v="Mt Kenya Renewable energy"/>
    <s v=""/>
    <s v=""/>
    <s v="Informal Business"/>
    <x v="0"/>
  </r>
  <r>
    <s v="VPA6"/>
    <s v="KE-MUR-2204-30228"/>
    <x v="0"/>
    <s v="Unreachable"/>
    <s v="3rd March,2022"/>
    <d v="2022-03-03T00:00:00"/>
    <s v="15th April,2022"/>
    <d v="2022-04-15T00:00:00"/>
    <s v="0 Damaris Machria"/>
    <s v="Female"/>
    <n v="99999"/>
    <s v="+254"/>
    <s v="0752386497"/>
    <s v=""/>
    <s v="0722388052"/>
    <n v="37.111161000000003"/>
    <n v="-0.95437099999999997"/>
    <s v="Murang'a"/>
    <s v="Makuyu"/>
    <s v="Kimorori"/>
    <s v="Kabati"/>
    <n v="12"/>
    <s v="Maurice Kinuthia Wangui"/>
    <s v="Maurice kinuthia"/>
    <s v=""/>
    <s v="Informal Business"/>
    <x v="0"/>
  </r>
  <r>
    <s v="VPA6"/>
    <s v="KE-MUR-2203-30226"/>
    <x v="1"/>
    <s v=""/>
    <s v="28th January,2022"/>
    <d v="2022-01-28T00:00:00"/>
    <s v="10th March,2022"/>
    <d v="2022-03-10T00:00:00"/>
    <s v="Kairu Nancy Njoki"/>
    <s v="Female"/>
    <s v="2478910"/>
    <s v="+254"/>
    <s v="0721588166"/>
    <s v=""/>
    <s v="0721785641"/>
    <n v="37.094630000000002"/>
    <n v="-0.73497699999999999"/>
    <s v="Murang'a"/>
    <s v="Kiharu"/>
    <s v="Kiharu"/>
    <s v="Mbili"/>
    <n v="8"/>
    <s v="Nixon Kariuki Gaichuru"/>
    <s v="Nixon kariuki"/>
    <s v=""/>
    <s v="Informal Business"/>
    <x v="0"/>
  </r>
  <r>
    <s v="VPA6"/>
    <s v="KE-MUR-2111-28373"/>
    <x v="1"/>
    <s v=""/>
    <s v="27th September,2021"/>
    <d v="2021-09-27T00:00:00"/>
    <s v="15th November,2021"/>
    <d v="2021-11-15T00:00:00"/>
    <s v="Karanja Grace Wayua"/>
    <s v="Male"/>
    <n v="99999"/>
    <s v="+254"/>
    <s v="0745033038"/>
    <s v=""/>
    <s v="0705861109"/>
    <n v="37.133192999999999"/>
    <n v="-0.99153800000000003"/>
    <s v="Murang'a"/>
    <s v="Makuyu"/>
    <s v="Kimorori"/>
    <s v="Mithi"/>
    <n v="8"/>
    <s v="Maurice Kinuthia Wangui"/>
    <s v="Maurice kinuthia"/>
    <s v=""/>
    <s v="Informal Business"/>
    <x v="0"/>
  </r>
  <r>
    <s v="VPA6"/>
    <s v="KE-BAR-2206-29528"/>
    <x v="1"/>
    <s v=""/>
    <s v="10th April,2022"/>
    <d v="2022-04-10T00:00:00"/>
    <s v="22nd June,2022"/>
    <d v="2022-06-22T00:00:00"/>
    <s v="Songol Emmanuel"/>
    <s v="Male"/>
    <n v="99999"/>
    <s v="+254"/>
    <s v="0723687264"/>
    <s v=""/>
    <s v=""/>
    <n v="35.810291999999997"/>
    <n v="0.29905199999999998"/>
    <s v="Baringo"/>
    <s v="Baringo Central"/>
    <s v="Tenges"/>
    <s v="Kaptigen"/>
    <n v="10"/>
    <s v="Joseph Thumbi Kariuki"/>
    <s v="Joseph Thumbi"/>
    <s v=""/>
    <s v="Informal Business"/>
    <x v="1"/>
  </r>
  <r>
    <s v="VPA6"/>
    <s v="KE-NYE-2205-30927"/>
    <x v="1"/>
    <s v=""/>
    <s v="15th April,2022"/>
    <d v="2022-04-15T00:00:00"/>
    <s v="25th May,2022"/>
    <d v="2022-05-25T00:00:00"/>
    <s v="Muthega Daniel Mwangi"/>
    <s v="Male"/>
    <s v="3201285"/>
    <s v="+254"/>
    <s v="0726831959"/>
    <s v=""/>
    <s v="0720589290"/>
    <n v="37.071779999999997"/>
    <n v="-0.491782"/>
    <s v="Nyeri"/>
    <s v="Mathira West"/>
    <s v="Tumutumu"/>
    <s v="Kiangoma"/>
    <n v="10"/>
    <s v="Francis Nyaga Muriithi"/>
    <s v=""/>
    <s v=""/>
    <s v="Informal Business"/>
    <x v="1"/>
  </r>
  <r>
    <s v="VPA6"/>
    <s v="KE-SIA-2105-29001"/>
    <x v="1"/>
    <s v=""/>
    <s v="20th April,2021"/>
    <d v="2021-04-20T00:00:00"/>
    <s v="25th May,2021"/>
    <d v="2021-05-25T00:00:00"/>
    <s v="Philister Okello Atieno"/>
    <s v="Female"/>
    <s v="11438936"/>
    <s v="+254"/>
    <s v="0720345040"/>
    <s v=""/>
    <s v="0721467750"/>
    <n v="34.164042000000002"/>
    <n v="0.19215299999999999"/>
    <s v="Siaya"/>
    <s v="Ugenya"/>
    <s v="Luhano"/>
    <s v="Muyare"/>
    <n v="8"/>
    <s v="Nicholas Mwaengo"/>
    <s v="Michael Ngele Kitabo"/>
    <s v=""/>
    <s v="Informal Business"/>
    <x v="0"/>
  </r>
  <r>
    <s v="VPA6"/>
    <s v="KE-NAN-2202-26506"/>
    <x v="0"/>
    <s v="Unreachable"/>
    <s v="15th December,2021"/>
    <d v="2021-12-15T00:00:00"/>
    <s v="22nd February,2022"/>
    <d v="2022-02-22T00:00:00"/>
    <s v="Patrick Togom"/>
    <s v="Male"/>
    <s v="0446790"/>
    <s v="+254"/>
    <s v="0748514538"/>
    <s v=""/>
    <s v=""/>
    <n v="35.133097999999997"/>
    <n v="0.30529600000000001"/>
    <s v="Nandi"/>
    <s v="Mosop"/>
    <s v="Kokwet"/>
    <s v="Chepketei"/>
    <n v="6"/>
    <s v="Kelvin Kimutai"/>
    <s v="Isaac sang"/>
    <s v=""/>
    <s v="Informal Business"/>
    <x v="1"/>
  </r>
  <r>
    <s v="VPA6"/>
    <s v="KE-MER-2205-29695"/>
    <x v="1"/>
    <s v=""/>
    <s v="20th April,2022"/>
    <d v="2022-04-20T00:00:00"/>
    <s v="22nd May,2022"/>
    <d v="2022-05-22T00:00:00"/>
    <s v="Kimathi kaburia Douglas"/>
    <s v="Male"/>
    <s v="8871669"/>
    <s v="+254"/>
    <s v="0726807448"/>
    <s v=""/>
    <s v="0729205008"/>
    <n v="37.592841999999997"/>
    <n v="-8.2424999999999998E-2"/>
    <s v="Meru"/>
    <s v="Imenti South"/>
    <s v="chure"/>
    <s v="Giuti"/>
    <n v="8"/>
    <s v="Erick Munene Gitonga"/>
    <s v="Eric Munene"/>
    <s v=""/>
    <s v="Informal Business"/>
    <x v="1"/>
  </r>
  <r>
    <s v="VPA6"/>
    <s v="KE-NAK-2204-29055"/>
    <x v="0"/>
    <s v="Grievance"/>
    <s v="20th March,2022"/>
    <d v="2022-03-20T00:00:00"/>
    <s v="2nd April,2022"/>
    <d v="2022-04-02T00:00:00"/>
    <s v="Goko Joseph Muthumbi"/>
    <s v="Male"/>
    <n v="99999"/>
    <s v="+254"/>
    <s v="0722761763"/>
    <s v=""/>
    <s v="0722787857"/>
    <n v="36.538342"/>
    <n v="-0.81881300000000001"/>
    <s v="Nakuru"/>
    <s v="Naivasha"/>
    <s v="Kinungi"/>
    <s v="Munyu"/>
    <n v="8"/>
    <s v="Timothy Kabue"/>
    <s v="Kabue timothy"/>
    <s v=""/>
    <s v="Informal Business"/>
    <x v="1"/>
  </r>
  <r>
    <s v="VPA6"/>
    <s v="KE-KER-2206-26357"/>
    <x v="1"/>
    <s v=""/>
    <s v="3rd April,2022"/>
    <d v="2022-04-03T00:00:00"/>
    <s v="1st June,2022"/>
    <d v="2022-06-01T00:00:00"/>
    <s v="CHEPKIRUI ADIJAH"/>
    <s v="Female"/>
    <s v="30677473"/>
    <s v="+254"/>
    <s v="0727372755"/>
    <s v=""/>
    <s v="0721136682"/>
    <n v="35.098301999999997"/>
    <n v="-0.58189500000000005"/>
    <s v="Kericho"/>
    <s v="Bureti"/>
    <s v="Tebesonik"/>
    <s v="Siongi"/>
    <n v="12"/>
    <s v="Philip Kurgat"/>
    <s v="Kurgat"/>
    <s v=""/>
    <s v="Informal Business"/>
    <x v="1"/>
  </r>
  <r>
    <s v="VPA6"/>
    <s v="KE-KER-2202-26355"/>
    <x v="1"/>
    <s v=""/>
    <s v="1st December,2021"/>
    <d v="2021-12-01T00:00:00"/>
    <s v="27th February,2022"/>
    <d v="2022-02-27T00:00:00"/>
    <s v="Maritim Chepngetich"/>
    <s v="Female"/>
    <s v="24888718"/>
    <s v="+254"/>
    <s v="0726632163"/>
    <s v=""/>
    <s v="0716235332"/>
    <n v="35.115476999999998"/>
    <n v="-0.58572800000000003"/>
    <s v="Kericho"/>
    <s v="Bureti"/>
    <s v="Cheborge"/>
    <s v="Korongoi"/>
    <n v="12"/>
    <s v="Philip Kurgat"/>
    <s v="Kurgat"/>
    <s v=""/>
    <s v="Informal Business"/>
    <x v="1"/>
  </r>
  <r>
    <s v="VPA6"/>
    <s v="KE-KIA-2206-31030"/>
    <x v="1"/>
    <s v=""/>
    <s v="30th April,2022"/>
    <d v="2022-04-30T00:00:00"/>
    <s v="16th June,2022"/>
    <d v="2022-06-16T00:00:00"/>
    <s v="Kimani Daniel Njoronge"/>
    <s v="Male"/>
    <s v="3142463"/>
    <s v="+254"/>
    <s v="0713613515"/>
    <s v=""/>
    <s v="0716529106"/>
    <n v="36.907553"/>
    <n v="-1.0344329999999999"/>
    <s v="Kiambu"/>
    <s v="Gatundu South"/>
    <s v="Kimunyu"/>
    <s v="Kahunguini"/>
    <n v="12"/>
    <s v="Nixon Kariuki Gaichuru"/>
    <s v="Nixon kariuki"/>
    <s v=""/>
    <s v="Informal Business"/>
    <x v="0"/>
  </r>
  <r>
    <s v="VPA6"/>
    <s v="KE-BUN-2205-29003"/>
    <x v="1"/>
    <s v=""/>
    <s v="15th April,2022"/>
    <d v="2022-04-15T00:00:00"/>
    <s v="25th May,2022"/>
    <d v="2022-05-25T00:00:00"/>
    <s v="Magret Wakhungu Wanjiku"/>
    <s v="Female"/>
    <s v="6517004"/>
    <s v="+254"/>
    <s v="0700315906"/>
    <s v=""/>
    <s v="0748023090"/>
    <n v="34.755575"/>
    <n v="0.71286499999999997"/>
    <s v="Bungoma"/>
    <s v="Webuye East"/>
    <s v="Ndivisi"/>
    <s v="Marinda"/>
    <n v="10"/>
    <s v="Gillet Lihanda"/>
    <s v="Gillet Lihanda"/>
    <s v=""/>
    <s v="Informal Business"/>
    <x v="1"/>
  </r>
  <r>
    <s v="VPA6"/>
    <s v="KE-BUN-2201-29004"/>
    <x v="1"/>
    <s v=""/>
    <s v="5th December,2021"/>
    <d v="2021-12-05T00:00:00"/>
    <s v="10th January,2022"/>
    <d v="2022-01-10T00:00:00"/>
    <s v="Elizabeth Gakuo Osidiana"/>
    <s v="Female"/>
    <s v="1165517"/>
    <s v="+254"/>
    <s v="0726627162"/>
    <s v=""/>
    <s v="0733614736"/>
    <n v="34.582630000000002"/>
    <n v="0.59289000000000003"/>
    <s v="Bungoma"/>
    <s v="Bungoma South"/>
    <s v="Namurembe"/>
    <s v="Namunyiri"/>
    <n v="6"/>
    <s v="Gillet Lihanda"/>
    <s v="Gillet Lihanda"/>
    <s v=""/>
    <s v="Informal Business"/>
    <x v="1"/>
  </r>
  <r>
    <s v="VPA6"/>
    <s v="KE-VIH-2206-29005"/>
    <x v="1"/>
    <s v=""/>
    <s v="5th June,2022"/>
    <d v="2022-06-05T00:00:00"/>
    <s v="15th June,2022"/>
    <d v="2022-06-15T00:00:00"/>
    <s v="Christine Isutsa Walah"/>
    <s v="Female"/>
    <s v="2217317"/>
    <s v="+254"/>
    <s v="0701249873"/>
    <s v=""/>
    <s v="0722821514"/>
    <n v="34.639983000000001"/>
    <n v="6.9601999999999997E-2"/>
    <s v="Vihiga"/>
    <s v="Emuhaya"/>
    <s v="Echibuli"/>
    <s v="Mwilonje"/>
    <n v="12"/>
    <s v="Kennedy Amiani Anzeze"/>
    <s v="Kennedy Amiani Anzeze"/>
    <s v=""/>
    <s v="Informal Business"/>
    <x v="0"/>
  </r>
  <r>
    <s v="VPA6"/>
    <s v="KE-KAK-2011-29002"/>
    <x v="1"/>
    <s v=""/>
    <s v="23rd May,2020"/>
    <d v="2020-05-23T00:00:00"/>
    <s v="4th November,2020"/>
    <d v="2020-11-04T00:00:00"/>
    <s v="Julius Lumeamu Shimenga"/>
    <s v="Male"/>
    <s v="0406870"/>
    <s v="+254"/>
    <s v="0721205784"/>
    <s v=""/>
    <s v="0716693699"/>
    <n v="34.685386999999999"/>
    <n v="0.193022"/>
    <s v="Kakamega"/>
    <s v="Kakamega"/>
    <s v="Kakamega South"/>
    <s v="Bushiangala"/>
    <n v="12"/>
    <s v="Laban Okeyo"/>
    <s v="Laban Okeyo"/>
    <s v=""/>
    <s v="Informal Business"/>
    <x v="0"/>
  </r>
  <r>
    <s v="VPA6"/>
    <s v="KE-KIL-2206-2254"/>
    <x v="2"/>
    <m/>
    <s v="11th March,2022"/>
    <d v="2022-03-11T00:00:00"/>
    <s v="15th June,2022"/>
    <d v="2022-06-15T00:00:00"/>
    <s v="Pwani university Pwani university Pwani university"/>
    <s v="Institutional"/>
    <s v="32868146"/>
    <s v="+254"/>
    <s v="0706612031"/>
    <s v=""/>
    <s v=""/>
    <n v="39.847042000000002"/>
    <n v="-3.6186129999999999"/>
    <s v="Kilifi"/>
    <s v="Bahari"/>
    <s v="Bahari"/>
    <s v="Kibaoni"/>
    <s v="24"/>
    <s v="Afrisol Energy Ltd"/>
    <s v=""/>
    <s v=""/>
    <s v="Informal Business"/>
    <x v="1"/>
  </r>
  <r>
    <s v="VPA6"/>
    <s v="KE-UAS-2206-30152"/>
    <x v="1"/>
    <s v=""/>
    <s v="18th February,2022"/>
    <d v="2022-02-18T00:00:00"/>
    <s v="20th June,2022"/>
    <d v="2022-06-20T00:00:00"/>
    <s v="Cornelius Bayas"/>
    <s v="Male"/>
    <n v="99999"/>
    <s v="726608028"/>
    <s v="0726608028"/>
    <s v=""/>
    <s v=""/>
    <n v="35.288587999999997"/>
    <n v="0.58142000000000005"/>
    <s v="Uasin Gishu"/>
    <s v="Soy"/>
    <s v="Soy"/>
    <s v="Growel"/>
    <n v="12"/>
    <s v="Ambrose Koech"/>
    <s v="Ambrose koech"/>
    <s v=""/>
    <s v="Informal Business"/>
    <x v="0"/>
  </r>
  <r>
    <s v="VPA6"/>
    <s v="KE-UAS-2206-30151"/>
    <x v="0"/>
    <s v="Grievance"/>
    <s v="30th November,2021"/>
    <d v="2021-11-30T00:00:00"/>
    <s v="20th June,2022"/>
    <d v="2022-06-20T00:00:00"/>
    <s v="Paul Tanui Kipkorir"/>
    <s v="Male"/>
    <n v="99999"/>
    <s v="721919104"/>
    <s v="0721919104"/>
    <s v=""/>
    <s v=""/>
    <n v="35.292279999999998"/>
    <n v="0.58455800000000002"/>
    <s v="Uasin Gishu"/>
    <s v="Soy"/>
    <s v="Soy"/>
    <s v="Growel"/>
    <n v="12"/>
    <s v="Ambrose Koech"/>
    <s v="Ambrose Koech"/>
    <s v=""/>
    <s v="Informal Business"/>
    <x v="0"/>
  </r>
  <r>
    <s v="VPA6"/>
    <s v="KE-BOM-2206-29818"/>
    <x v="1"/>
    <s v=""/>
    <s v="12th April,2022"/>
    <d v="2022-04-12T00:00:00"/>
    <s v="21st June,2022"/>
    <d v="2022-06-21T00:00:00"/>
    <s v="Kirui Sharon Chemutai"/>
    <s v="Female"/>
    <s v="3200308"/>
    <s v="+254"/>
    <s v="0740938486"/>
    <s v=""/>
    <s v=""/>
    <n v="35.443038000000001"/>
    <n v="-0.80288000000000004"/>
    <s v="Bomet"/>
    <s v="Bomet East"/>
    <s v="Kembu"/>
    <s v="Tendwet"/>
    <n v="18"/>
    <s v="Philip Kiget"/>
    <s v="Philip kiget"/>
    <s v=""/>
    <s v="Informal Business"/>
    <x v="1"/>
  </r>
  <r>
    <s v="VPA6"/>
    <s v="KE-NAR-2206-29819"/>
    <x v="0"/>
    <s v="Non Compliant"/>
    <s v="21st December,2021"/>
    <d v="2021-12-21T00:00:00"/>
    <s v="20th June,2022"/>
    <d v="2022-06-20T00:00:00"/>
    <s v="Bett Taitus"/>
    <s v="Male"/>
    <n v="99999"/>
    <s v="+254"/>
    <s v="0720994836"/>
    <s v=""/>
    <s v=""/>
    <n v="35.596209999999999"/>
    <n v="-0.85653000000000001"/>
    <s v="Narok"/>
    <s v="Narok South"/>
    <s v="Kimogoro"/>
    <s v="Kimogoro"/>
    <n v="10"/>
    <s v="Philip Kiget"/>
    <s v="Philip kiget"/>
    <s v=""/>
    <s v="Informal Business"/>
    <x v="1"/>
  </r>
  <r>
    <s v="VPA6"/>
    <s v="KE-SIA-2202-29007"/>
    <x v="1"/>
    <s v=""/>
    <s v="27th December,2021"/>
    <d v="2021-12-27T00:00:00"/>
    <s v="15th February,2022"/>
    <d v="2022-02-15T00:00:00"/>
    <s v="Morris Oludhe Oyamo"/>
    <s v="Male"/>
    <s v="1169154"/>
    <s v="+254"/>
    <s v="0112287006"/>
    <s v=""/>
    <s v="0741259227"/>
    <n v="34.284435000000002"/>
    <n v="-0.12489"/>
    <s v="Siaya"/>
    <s v="Bondo"/>
    <s v="Bondo Township"/>
    <s v="Dunya"/>
    <n v="12"/>
    <s v="Laban Okeyo"/>
    <s v="Peter Ong'ai"/>
    <s v=""/>
    <s v="Informal Business"/>
    <x v="0"/>
  </r>
  <r>
    <s v="VPA6"/>
    <s v="KE-KIS-1912-29006"/>
    <x v="1"/>
    <s v=""/>
    <s v="20th October,2019"/>
    <d v="2019-10-20T00:00:00"/>
    <s v="28th December,2019"/>
    <d v="2019-12-28T00:00:00"/>
    <s v="Evans Mayagi Ouko"/>
    <s v="Male"/>
    <n v="99999"/>
    <s v="+254"/>
    <s v="0721310143"/>
    <s v=""/>
    <s v="0740738644"/>
    <n v="34.758167"/>
    <n v="-0.71410799999999997"/>
    <s v="Kisii"/>
    <s v="Kisii Central"/>
    <s v="Masongo"/>
    <s v="Masongo"/>
    <n v="10"/>
    <s v="Thomas Masese Gikona"/>
    <s v="Thomas Masese Gikona"/>
    <s v=""/>
    <s v="Informal Business"/>
    <x v="0"/>
  </r>
  <r>
    <s v="VPA6"/>
    <s v="KE-NAK-2112-0"/>
    <x v="0"/>
    <s v="Non Compliant"/>
    <s v="27th October,2021"/>
    <d v="2021-10-27T00:00:00"/>
    <s v="1st December,2021"/>
    <d v="2021-12-01T00:00:00"/>
    <s v="Jane Rotich"/>
    <s v="Female"/>
    <s v="2193728"/>
    <s v="795463313"/>
    <s v="0795463313"/>
    <s v=""/>
    <s v=""/>
    <n v="36.015242000000001"/>
    <n v="-0.30506299999999997"/>
    <s v="Nakuru"/>
    <s v="Nakuru Town"/>
    <s v="Ngambo"/>
    <s v="Kapkures"/>
    <n v="10"/>
    <s v="Robert Kiprono Ngetich"/>
    <s v="Robert Ng'etich"/>
    <s v=""/>
    <s v="Informal Business"/>
    <x v="1"/>
  </r>
  <r>
    <s v="VPA6"/>
    <s v="KE-KER-2206-26359"/>
    <x v="0"/>
    <s v="Unreachable"/>
    <s v="28th December,2021"/>
    <d v="2021-12-28T00:00:00"/>
    <s v="1st June,2022"/>
    <d v="2022-06-01T00:00:00"/>
    <s v="NGETICH CAROLINE"/>
    <s v="Female"/>
    <s v="22566922"/>
    <s v="+254"/>
    <s v="0712155935"/>
    <s v=""/>
    <s v=""/>
    <n v="35.303432999999998"/>
    <n v="-0.32444800000000001"/>
    <s v="Kericho"/>
    <s v="Ainamoi"/>
    <s v="Kipchimchim"/>
    <s v="Chepnyonyoi"/>
    <n v="10"/>
    <s v="Philip Kurgat"/>
    <s v="Kurgat"/>
    <s v=""/>
    <s v="Informal Business"/>
    <x v="1"/>
  </r>
  <r>
    <s v="VPA6"/>
    <s v="KE-KIA-2206-29057"/>
    <x v="1"/>
    <s v=""/>
    <s v="22nd June,2022"/>
    <d v="2022-06-22T00:00:00"/>
    <s v="22nd June,2022"/>
    <d v="2022-06-22T00:00:00"/>
    <s v="Njoroge John Karumbi"/>
    <s v="Male"/>
    <s v="1868690"/>
    <s v="+254"/>
    <s v="0722882367"/>
    <s v=""/>
    <s v="0736882367"/>
    <n v="36.743989999999997"/>
    <n v="-1.2082679999999999"/>
    <s v="Kiambu"/>
    <s v="Kiambaa"/>
    <s v="Kihara"/>
    <s v="Kihara"/>
    <n v="12"/>
    <s v="Jackson Muia Mutiso"/>
    <s v="Jackson mutiso"/>
    <s v=""/>
    <s v="Informal Business"/>
    <x v="0"/>
  </r>
  <r>
    <s v="VPA6"/>
    <s v="KE-EMB-2206-30804"/>
    <x v="0"/>
    <s v="Non Compliant"/>
    <s v="27th April,2022"/>
    <d v="2022-04-27T00:00:00"/>
    <s v="16th June,2022"/>
    <d v="2022-06-16T00:00:00"/>
    <s v="Kangara Joseph Njeru"/>
    <s v="Male"/>
    <n v="99999"/>
    <s v="72624384"/>
    <s v="0726243847"/>
    <s v=""/>
    <s v=""/>
    <n v="37.494847"/>
    <n v="-0.39432099999999998"/>
    <s v="Embu"/>
    <s v="Runyenjes"/>
    <s v="Kavutiri"/>
    <s v="Kathangari"/>
    <n v="8"/>
    <s v="Peter Kivuti"/>
    <s v="Peter kivuti"/>
    <s v=""/>
    <s v="Informal Business"/>
    <x v="1"/>
  </r>
  <r>
    <s v="VPA6"/>
    <s v="KE-BAR-2207-29530"/>
    <x v="1"/>
    <s v=""/>
    <s v="20th May,2022"/>
    <d v="2022-05-20T00:00:00"/>
    <s v="4th July,2022"/>
    <d v="2022-07-04T00:00:00"/>
    <s v="Kosgei Michael"/>
    <s v="Male"/>
    <n v="99999"/>
    <s v="722369655"/>
    <s v="0722369655"/>
    <s v=""/>
    <s v=""/>
    <n v="35.793939999999999"/>
    <n v="-2.0480000000000002E-2"/>
    <s v="Baringo"/>
    <s v="Koibatek"/>
    <s v="Lebolos"/>
    <s v="Lebolos"/>
    <n v="10"/>
    <s v="Robert Kiprono Ngetich"/>
    <s v=""/>
    <s v=""/>
    <s v="Informal Business"/>
    <x v="1"/>
  </r>
  <r>
    <s v="VPA6"/>
    <s v="KE-NAK-2204-29779"/>
    <x v="1"/>
    <s v=""/>
    <s v="5th March,2022"/>
    <d v="2022-03-05T00:00:00"/>
    <s v="1st April,2022"/>
    <d v="2022-04-01T00:00:00"/>
    <s v="Maina Mwangi Ananiahs"/>
    <s v="Male"/>
    <s v="31133707"/>
    <s v="+254"/>
    <s v="0717276966"/>
    <s v=""/>
    <s v="0725014906"/>
    <n v="36.157938999999999"/>
    <n v="-0.20530499999999999"/>
    <s v="Nakuru"/>
    <s v="Bahati"/>
    <s v="Kabatini"/>
    <s v="Thayu shopping centre"/>
    <n v="6"/>
    <s v="Simon Kabucho"/>
    <s v="Simon Kabucho"/>
    <s v=""/>
    <s v="Informal Business"/>
    <x v="1"/>
  </r>
  <r>
    <s v="VPA6"/>
    <s v="KE-NAK-2204-29778"/>
    <x v="1"/>
    <s v=""/>
    <s v="25th February,2022"/>
    <d v="2022-02-25T00:00:00"/>
    <s v="1st April,2022"/>
    <d v="2022-04-01T00:00:00"/>
    <s v="Joyce Mwangi"/>
    <s v="Female"/>
    <n v="99999"/>
    <s v="+254"/>
    <s v="0700915330"/>
    <s v=""/>
    <s v="0717562919"/>
    <n v="36.154062000000003"/>
    <n v="-0.28106399999999998"/>
    <s v="Nakuru"/>
    <s v="Bahati"/>
    <s v="Bahati"/>
    <s v="Modern estate"/>
    <n v="6"/>
    <s v="Simon Kabucho"/>
    <s v="Simon Kabucho"/>
    <s v=""/>
    <s v="Informal Business"/>
    <x v="1"/>
  </r>
  <r>
    <s v="VPA6"/>
    <s v="KE-NAK-2207-29777"/>
    <x v="1"/>
    <s v=""/>
    <s v="16th February,2022"/>
    <d v="2022-02-16T00:00:00"/>
    <s v="7th July,2022"/>
    <d v="2022-07-07T00:00:00"/>
    <s v="James Ngunjiri Wachira"/>
    <s v="Male"/>
    <s v="3206702"/>
    <s v="721636440"/>
    <s v="0722946195"/>
    <s v=""/>
    <s v="0721636440"/>
    <n v="36.171703999999998"/>
    <n v="-0.30499500000000002"/>
    <s v="Nakuru"/>
    <s v="Bahati"/>
    <s v="Lanet"/>
    <s v="Ndege ndimu center"/>
    <n v="6"/>
    <s v="Simon Kabucho"/>
    <s v="Simon Kabucho"/>
    <s v=""/>
    <s v="Informal Business"/>
    <x v="1"/>
  </r>
  <r>
    <s v="VPA6"/>
    <s v="KE-NAK-2204-29776"/>
    <x v="1"/>
    <s v=""/>
    <s v="26th February,2022"/>
    <d v="2022-02-26T00:00:00"/>
    <s v="1st April,2022"/>
    <d v="2022-04-01T00:00:00"/>
    <s v="Joyce Onyino Minage"/>
    <s v="Female"/>
    <s v="30495537"/>
    <s v="+254"/>
    <s v="0714581556"/>
    <s v=""/>
    <s v="0717195471"/>
    <n v="36.173392999999997"/>
    <n v="-0.30495299999999997"/>
    <s v="Nakuru"/>
    <s v="Bahati"/>
    <s v="Lanet"/>
    <s v="Ndege ndimu"/>
    <n v="6"/>
    <s v="Simon Kabucho"/>
    <s v="Simon Kabucho"/>
    <s v=""/>
    <s v="Informal Business"/>
    <x v="1"/>
  </r>
  <r>
    <s v="VPA6"/>
    <s v="KE-KIA-2206-29657"/>
    <x v="1"/>
    <s v=""/>
    <s v="5th June,2022"/>
    <d v="2022-06-05T00:00:00"/>
    <s v="18th June,2022"/>
    <d v="2022-06-18T00:00:00"/>
    <s v="Ndungi Jane Wambui"/>
    <s v="Female"/>
    <s v="22720526"/>
    <s v="+254"/>
    <s v="0727768046"/>
    <s v=""/>
    <s v="0720476347"/>
    <n v="36.758474999999997"/>
    <n v="-1.21444"/>
    <s v="Kiambu"/>
    <s v="Kiambaa"/>
    <s v="Kiambaa"/>
    <s v="Gachie"/>
    <n v="12"/>
    <s v="Jackson Muia Mutiso"/>
    <s v="null"/>
    <s v=""/>
    <s v="Informal Business"/>
    <x v="0"/>
  </r>
  <r>
    <s v="VPA6"/>
    <s v="KE-KIA-2206-0"/>
    <x v="0"/>
    <s v="Non Compliant"/>
    <s v="2nd June,2022"/>
    <d v="2022-06-02T00:00:00"/>
    <s v="15th June,2022"/>
    <d v="2022-06-15T00:00:00"/>
    <s v="Mbugua Margaret Njambi"/>
    <s v="Female"/>
    <s v="1910412"/>
    <s v="+254"/>
    <s v="0112867956"/>
    <s v=""/>
    <s v="0703476267"/>
    <n v="36.722135999999999"/>
    <n v="-1.219284"/>
    <s v="Kiambu"/>
    <s v="Kikuyu"/>
    <s v="Kabete"/>
    <s v="Kiahuria"/>
    <n v="12"/>
    <s v="Joseph Muchirira Mugo"/>
    <s v="null"/>
    <s v=""/>
    <s v="Informal Business"/>
    <x v="0"/>
  </r>
  <r>
    <s v="VPA6"/>
    <s v="KE-MUR-2207-30234"/>
    <x v="1"/>
    <s v=""/>
    <s v="3rd May,2022"/>
    <d v="2022-05-03T00:00:00"/>
    <s v="5th July,2022"/>
    <d v="2022-07-05T00:00:00"/>
    <s v="Kamweru Salome Wanjiku"/>
    <s v="Female"/>
    <n v="99999"/>
    <s v="+254"/>
    <s v="0727797575"/>
    <s v=""/>
    <s v="0716598087"/>
    <n v="37.207799999999999"/>
    <n v="-0.75266500000000003"/>
    <s v="Murang'a"/>
    <s v="Kiharu"/>
    <s v="Kambirwa"/>
    <s v="Gakunya"/>
    <n v="10"/>
    <s v="Nixon Kariuki Gaichuru"/>
    <s v="Nixon kariuki"/>
    <s v=""/>
    <s v="Informal Business"/>
    <x v="0"/>
  </r>
  <r>
    <s v="VPA6"/>
    <s v="KE-KAJ-2206-30853"/>
    <x v="1"/>
    <s v=""/>
    <s v="25th May,2022"/>
    <d v="2022-05-25T00:00:00"/>
    <s v="25th June,2022"/>
    <d v="2022-06-25T00:00:00"/>
    <s v="Karongo Ann"/>
    <s v="Female"/>
    <n v="99999"/>
    <s v="+254"/>
    <s v="0727248052"/>
    <s v=""/>
    <s v=""/>
    <n v="37.496107000000002"/>
    <n v="-2.9172500000000001"/>
    <s v="Kajiado"/>
    <s v="Loitokitok"/>
    <s v="Koitokitok"/>
    <s v="Enkariak-Ronkena"/>
    <n v="8"/>
    <s v="Peter Kiniu"/>
    <s v="Peter Kiniu"/>
    <s v=""/>
    <s v="Informal Business"/>
    <x v="1"/>
  </r>
  <r>
    <s v="VPA6"/>
    <s v="KE-KAJ-2207-30855"/>
    <x v="1"/>
    <s v=""/>
    <s v="15th June,2022"/>
    <d v="2022-06-15T00:00:00"/>
    <s v="15th July,2022"/>
    <d v="2022-07-15T00:00:00"/>
    <s v="Muthoni Rosemary"/>
    <s v="Female"/>
    <n v="99999"/>
    <s v="+254"/>
    <s v="0720161635"/>
    <s v=""/>
    <s v=""/>
    <n v="37.534260000000003"/>
    <n v="-2.8134769999999998"/>
    <s v="Kajiado"/>
    <s v="Loitokitok"/>
    <s v="Kimana"/>
    <s v="Sabasaba"/>
    <n v="12"/>
    <s v="Peter Kiniu"/>
    <s v=""/>
    <s v=""/>
    <s v="Informal Business"/>
    <x v="0"/>
  </r>
  <r>
    <s v="VPA6"/>
    <s v="KE-BOM-2207-29821"/>
    <x v="1"/>
    <s v=""/>
    <s v="15th May,2022"/>
    <d v="2022-05-15T00:00:00"/>
    <s v="9th July,2022"/>
    <d v="2022-07-09T00:00:00"/>
    <s v="Rotich Vincent"/>
    <s v="Male"/>
    <n v="99999"/>
    <s v="+254"/>
    <s v="0713525993"/>
    <s v=""/>
    <s v="0711748091"/>
    <n v="35.167703000000003"/>
    <n v="-0.740595"/>
    <s v="Bomet"/>
    <s v="Sotik"/>
    <s v="Kiptulwa"/>
    <s v="Sisei"/>
    <n v="18"/>
    <s v="Philip Kiget"/>
    <s v="Kiget philip"/>
    <s v=""/>
    <s v="Informal Business"/>
    <x v="1"/>
  </r>
  <r>
    <s v="VPA6"/>
    <s v="KE-NAK-2207-29782"/>
    <x v="1"/>
    <s v=""/>
    <s v="10th May,2022"/>
    <d v="2022-05-10T00:00:00"/>
    <s v="28th July,2022"/>
    <d v="2022-07-28T00:00:00"/>
    <s v="John Njoroge Waititi"/>
    <s v="Male"/>
    <n v="99999"/>
    <s v="724568559"/>
    <s v="0720474570"/>
    <s v=""/>
    <s v="0727885216"/>
    <n v="36.110303999999999"/>
    <n v="-0.22900000000000001"/>
    <s v="Nakuru"/>
    <s v="Bahati"/>
    <s v="Kiamaina"/>
    <s v="Kiamaina- Ola"/>
    <n v="8"/>
    <s v="James Kingori Chege"/>
    <s v="James Kingori"/>
    <s v=""/>
    <s v="Informal Business"/>
    <x v="0"/>
  </r>
  <r>
    <s v="VPA6"/>
    <s v="KE-NAK-2207-29780"/>
    <x v="1"/>
    <s v=""/>
    <s v="22nd May,2022"/>
    <d v="2022-05-22T00:00:00"/>
    <s v="28th July,2022"/>
    <d v="2022-07-28T00:00:00"/>
    <s v="Wangari Ithebu Jane"/>
    <s v="Female"/>
    <n v="99999"/>
    <s v="704420765"/>
    <s v="0704420765"/>
    <s v=""/>
    <s v="0728770944"/>
    <n v="36.132061"/>
    <n v="-0.20421300000000001"/>
    <s v="Nakuru"/>
    <s v="Bahati"/>
    <s v="Bahati"/>
    <s v="Wendo -lower"/>
    <n v="8"/>
    <s v="James Kingori Chege"/>
    <s v="James Kingori"/>
    <s v=""/>
    <s v="Informal Business"/>
    <x v="0"/>
  </r>
  <r>
    <s v="VPA6"/>
    <s v="KE-NAK-2207-29781"/>
    <x v="1"/>
    <s v=""/>
    <s v="18th May,2022"/>
    <d v="2022-05-18T00:00:00"/>
    <s v="28th July,2022"/>
    <d v="2022-07-28T00:00:00"/>
    <s v="Charles Muturi Njogu"/>
    <s v="Male"/>
    <n v="99999"/>
    <s v="711409486"/>
    <s v="0711409486"/>
    <s v=""/>
    <s v="0716784339"/>
    <n v="36.131903000000001"/>
    <n v="-0.20314099999999999"/>
    <s v="Nakuru"/>
    <s v="Bahati"/>
    <s v="Kiamaina"/>
    <s v="Wendo lower"/>
    <n v="8"/>
    <s v="James Kingori Chege"/>
    <s v="James Kingori"/>
    <s v=""/>
    <s v="Informal Business"/>
    <x v="0"/>
  </r>
  <r>
    <s v="VPA6"/>
    <s v="KE-TAI-2107-31515"/>
    <x v="0"/>
    <s v="Grievance"/>
    <s v="4th June,2021"/>
    <d v="2021-06-04T00:00:00"/>
    <s v="2nd July,2021"/>
    <d v="2021-07-02T00:00:00"/>
    <s v="Rauni Johana Kimwaga"/>
    <s v="Male"/>
    <s v="22683376"/>
    <s v="73495308"/>
    <s v="0742243920"/>
    <s v=""/>
    <s v=""/>
    <n v="38.341807000000003"/>
    <n v="-3.4471669999999999"/>
    <s v="Taita/Taveta"/>
    <s v="Mwatate"/>
    <s v="Kidaya"/>
    <s v="Solome"/>
    <n v="8"/>
    <s v="Afrisol Energy Ltd"/>
    <s v=""/>
    <s v=""/>
    <s v="Informal Business"/>
    <x v="1"/>
  </r>
  <r>
    <s v="VPA6"/>
    <s v="KE-TAI-2107-31513"/>
    <x v="0"/>
    <s v="Grievance"/>
    <s v="9th June,2021"/>
    <d v="2021-06-09T00:00:00"/>
    <s v="2nd July,2021"/>
    <d v="2021-07-02T00:00:00"/>
    <s v="Mkala Damaris Wakio"/>
    <s v="Female"/>
    <s v="27481144"/>
    <s v="728474804"/>
    <s v="0728474804"/>
    <s v=""/>
    <s v=""/>
    <n v="38.333697000000001"/>
    <n v="-3.4210470000000002"/>
    <s v="Taita/Taveta"/>
    <s v="Mwatate"/>
    <s v="Kidaya"/>
    <s v="Nairobi"/>
    <n v="8"/>
    <s v="Afrisol Energy Ltd"/>
    <s v=""/>
    <s v=""/>
    <s v="Informal Business"/>
    <x v="1"/>
  </r>
  <r>
    <s v="VPA6"/>
    <s v="KE-TAI-2207-2270"/>
    <x v="1"/>
    <s v=""/>
    <s v="2nd June,2022"/>
    <d v="2022-06-02T00:00:00"/>
    <s v="9th July,2022"/>
    <d v="2022-07-09T00:00:00"/>
    <s v="Mnjala Naftal Kimori"/>
    <s v="Male"/>
    <s v="21568887"/>
    <s v="114614823"/>
    <s v="0790132462"/>
    <s v=""/>
    <s v=""/>
    <n v="38.327468000000003"/>
    <n v="-3.494523"/>
    <s v="Taita/Taveta"/>
    <s v="Mwatate"/>
    <s v="Bura"/>
    <s v="Zare"/>
    <n v="8"/>
    <s v="Stephen Nyange"/>
    <s v=""/>
    <s v=""/>
    <s v="Informal Business"/>
    <x v="0"/>
  </r>
  <r>
    <s v="VPA6"/>
    <s v="KE-KIA-2207-29058"/>
    <x v="1"/>
    <s v=""/>
    <s v="20th July,2022"/>
    <d v="2022-07-20T00:00:00"/>
    <s v="28th July,2022"/>
    <d v="2022-07-28T00:00:00"/>
    <s v="Wanjiru Beatrice Wangui"/>
    <s v="Female"/>
    <s v="31147450"/>
    <s v="+254"/>
    <s v="0720204176"/>
    <s v=""/>
    <s v="0724433860"/>
    <n v="36.69511"/>
    <n v="-1.2254229999999999"/>
    <s v="Kiambu"/>
    <s v="Kabete"/>
    <s v="Kabete"/>
    <s v="Munanda"/>
    <n v="8"/>
    <s v="Timothy Kabue"/>
    <s v="Timothy kabue"/>
    <s v=""/>
    <s v="Informal Business"/>
    <x v="1"/>
  </r>
  <r>
    <s v="VPA6"/>
    <s v="KE-MER-2208-29697"/>
    <x v="1"/>
    <s v=""/>
    <s v="20th July,2022"/>
    <d v="2022-07-20T00:00:00"/>
    <s v="9th August,2022"/>
    <d v="2022-08-09T00:00:00"/>
    <s v="Kiogora Mwirigi Antony"/>
    <s v="Male"/>
    <s v="23035407"/>
    <s v="+254"/>
    <s v="0720113630"/>
    <s v=""/>
    <s v="0711624968"/>
    <n v="37.584668000000001"/>
    <n v="-7.0934999999999998E-2"/>
    <s v="Meru"/>
    <s v="Imenti South"/>
    <s v="Mikumbune"/>
    <s v="Kianjogu"/>
    <n v="10"/>
    <s v="Erick Munene Gitonga"/>
    <s v="Joshua muthaura"/>
    <s v=""/>
    <s v="Informal Business"/>
    <x v="1"/>
  </r>
  <r>
    <s v="VPA6"/>
    <s v="KE-MER-2208-29696"/>
    <x v="1"/>
    <s v=""/>
    <s v="3rd August,2021"/>
    <d v="2021-08-03T00:00:00"/>
    <s v="15th August,2022"/>
    <d v="2022-08-15T00:00:00"/>
    <s v="Gakii Mutwiri Jennifer"/>
    <s v="Female"/>
    <s v="2376689"/>
    <s v="+254"/>
    <s v="0710429094"/>
    <s v=""/>
    <s v="0720817408"/>
    <n v="37.582338"/>
    <n v="-5.4243E-2"/>
    <s v="Meru"/>
    <s v="Imenti South"/>
    <s v="kathera"/>
    <s v="Abonkono"/>
    <n v="8"/>
    <s v="Erick Munene Gitonga"/>
    <s v="Joshua muthaura"/>
    <s v=""/>
    <s v="Informal Business"/>
    <x v="1"/>
  </r>
  <r>
    <s v="VPA6"/>
    <s v="KE-KIS-2203-29012"/>
    <x v="1"/>
    <s v=""/>
    <s v="10th February,2022"/>
    <d v="2022-02-10T00:00:00"/>
    <s v="1st March,2022"/>
    <d v="2022-03-01T00:00:00"/>
    <s v="Janet Omagwa Makori"/>
    <s v="Female"/>
    <s v="11037028"/>
    <s v="+254"/>
    <s v="0723539809"/>
    <s v=""/>
    <s v="0725325285"/>
    <n v="34.761000000000003"/>
    <n v="-0.61566699999999996"/>
    <s v="Kisii"/>
    <s v="Kisii Central"/>
    <s v="Bogeka"/>
    <s v="Mariba B"/>
    <n v="10"/>
    <s v="George Otwori"/>
    <s v="George Otwori"/>
    <s v=""/>
    <s v="Informal Business"/>
    <x v="1"/>
  </r>
  <r>
    <s v="VPA6"/>
    <s v="KE-KIA-2208-29662"/>
    <x v="1"/>
    <s v=""/>
    <s v="31st July,2022"/>
    <d v="2022-07-31T00:00:00"/>
    <s v="18th August,2022"/>
    <d v="2022-08-18T00:00:00"/>
    <s v="Gathiru Florence Njoki"/>
    <s v="Male"/>
    <n v="99999"/>
    <s v="+254"/>
    <s v="0727262454"/>
    <s v=""/>
    <s v="0727760824"/>
    <n v="36.732843000000003"/>
    <n v="-1.0430429999999999"/>
    <s v="Kiambu"/>
    <s v="Lari"/>
    <s v="Lari"/>
    <s v="Kahaaro"/>
    <n v="6"/>
    <s v="Ekman J.K. Karigi"/>
    <s v="Hilary"/>
    <s v=""/>
    <s v="Informal Business"/>
    <x v="1"/>
  </r>
  <r>
    <s v="VPA6"/>
    <s v="KE-KIA-2208-31031"/>
    <x v="1"/>
    <s v=""/>
    <s v="6th July,2022"/>
    <d v="2022-07-06T00:00:00"/>
    <s v="23rd August,2022"/>
    <d v="2022-08-23T00:00:00"/>
    <s v="Hunyu Veronica"/>
    <s v="Female"/>
    <s v="2983130"/>
    <s v="+254"/>
    <s v="0722432464"/>
    <s v=""/>
    <s v=""/>
    <n v="37.008780000000002"/>
    <n v="-1.0256780000000001"/>
    <s v="Kiambu"/>
    <s v="Thika West"/>
    <s v="Karibaribi"/>
    <s v="Karibaribi"/>
    <n v="8"/>
    <s v="Nixon Kariuki Gaichuru"/>
    <s v="Nixon kariuki"/>
    <s v=""/>
    <s v="Informal Business"/>
    <x v="0"/>
  </r>
  <r>
    <s v="VPA6"/>
    <s v="KE-MIG-2202-29011"/>
    <x v="1"/>
    <s v=""/>
    <s v="30th December,2021"/>
    <d v="2021-12-30T00:00:00"/>
    <s v="1st February,2022"/>
    <d v="2022-02-01T00:00:00"/>
    <s v="Tom Odero Akal"/>
    <s v="Male"/>
    <n v="99999"/>
    <s v="+254"/>
    <s v="0722557627"/>
    <s v=""/>
    <s v="0719549081"/>
    <n v="34.588495000000002"/>
    <n v="-0.75602999999999998"/>
    <s v="Migori"/>
    <s v="Rongo"/>
    <s v="Central Kamagambo"/>
    <s v="Nyakwere"/>
    <n v="12"/>
    <s v="George Otwori"/>
    <s v="George Otwori"/>
    <s v=""/>
    <s v="Informal Business"/>
    <x v="1"/>
  </r>
  <r>
    <s v="VPA6"/>
    <s v="KE-KIA-2204-29661"/>
    <x v="0"/>
    <s v="Grievance"/>
    <s v="3rd April,2022"/>
    <d v="2022-04-03T00:00:00"/>
    <s v="18th April,2022"/>
    <d v="2022-04-18T00:00:00"/>
    <s v="Gakuru Henry"/>
    <s v="Male"/>
    <n v="99999"/>
    <s v="+254"/>
    <s v="0720050890"/>
    <s v=""/>
    <s v="0721206267"/>
    <n v="36.939115000000001"/>
    <n v="-1.0991850000000001"/>
    <s v="Kiambu"/>
    <s v="Ruiru"/>
    <s v="Murera"/>
    <s v="Mugutha"/>
    <n v="10"/>
    <s v="James Kingori Chege"/>
    <s v=""/>
    <s v=""/>
    <s v="Informal Business"/>
    <x v="0"/>
  </r>
  <r>
    <s v="VPA6"/>
    <s v="KE-NAN-2205-26505"/>
    <x v="0"/>
    <s v="Non Compliant"/>
    <s v="11th April,2022"/>
    <d v="2022-04-11T00:00:00"/>
    <s v="11th May,2022"/>
    <d v="2022-05-11T00:00:00"/>
    <s v="Busienei Samuel"/>
    <s v="Male"/>
    <s v="1367087"/>
    <s v="724401450"/>
    <s v="0724401450"/>
    <s v=""/>
    <s v=""/>
    <n v="35.095047999999998"/>
    <n v="0.193109"/>
    <s v="Nandi"/>
    <s v="Nandi Central"/>
    <s v="Kipsigak"/>
    <s v="Kiminda"/>
    <n v="16"/>
    <s v="Kelvin Kimutai"/>
    <s v="James koech"/>
    <s v=""/>
    <s v="Informal Business"/>
    <x v="1"/>
  </r>
  <r>
    <s v="VPA6"/>
    <s v="KE-KIS-2208-29013"/>
    <x v="1"/>
    <s v=""/>
    <s v="1st May,2022"/>
    <d v="2022-05-01T00:00:00"/>
    <s v="10th August,2022"/>
    <d v="2022-08-10T00:00:00"/>
    <s v="Lilian Mwamonari Sister"/>
    <s v="Female"/>
    <s v="13819934"/>
    <s v="+254"/>
    <s v="0722346365"/>
    <s v=""/>
    <s v="0722860716"/>
    <n v="34.79515"/>
    <n v="-0.53292799999999996"/>
    <s v="Kisii"/>
    <s v="Marani"/>
    <s v="Marani"/>
    <s v="Rioma"/>
    <n v="10"/>
    <s v="George Otwori"/>
    <s v="George Otwori"/>
    <s v=""/>
    <s v="Informal Business"/>
    <x v="1"/>
  </r>
  <r>
    <s v="VPA6"/>
    <s v="KE-MUR-2208-30229"/>
    <x v="1"/>
    <s v=""/>
    <s v="5th July,2022"/>
    <d v="2022-07-05T00:00:00"/>
    <s v="5th August,2022"/>
    <d v="2022-08-05T00:00:00"/>
    <s v="Mahinda Faith Wanjiku"/>
    <s v="Female"/>
    <n v="99999"/>
    <s v="+254"/>
    <s v="0722908759"/>
    <s v=""/>
    <s v="0722965946"/>
    <n v="36.858423999999999"/>
    <n v="-0.81684100000000004"/>
    <s v="Murang'a"/>
    <s v="Kigumo"/>
    <s v="Kangari"/>
    <s v="Micharange"/>
    <n v="10"/>
    <s v="Nixon Kariuki Gaichuru"/>
    <s v="Nixon kariuki"/>
    <s v=""/>
    <s v="Informal Business"/>
    <x v="0"/>
  </r>
  <r>
    <s v="VPA6"/>
    <s v="KE-NAK-2208-29783"/>
    <x v="0"/>
    <s v="Non Compliant"/>
    <s v="22nd June,2022"/>
    <d v="2022-06-22T00:00:00"/>
    <s v="26th August,2022"/>
    <d v="2022-08-26T00:00:00"/>
    <s v="Emily Koech"/>
    <s v="Female"/>
    <n v="99999"/>
    <s v="710407298"/>
    <s v="0710407298"/>
    <s v=""/>
    <s v=""/>
    <n v="36.014400000000002"/>
    <n v="-0.31669900000000001"/>
    <s v="Nakuru"/>
    <s v="Njoro"/>
    <s v="Ingogobor"/>
    <s v="Ingobor"/>
    <n v="8"/>
    <s v="Simon Kabucho"/>
    <s v="Simon Kabucho"/>
    <s v=""/>
    <s v="Informal Business"/>
    <x v="1"/>
  </r>
  <r>
    <s v="VPA6"/>
    <s v="KE-KER-2208-26362"/>
    <x v="1"/>
    <s v=""/>
    <s v="2nd March,2022"/>
    <d v="2022-03-02T00:00:00"/>
    <s v="25th August,2022"/>
    <d v="2022-08-25T00:00:00"/>
    <s v="CHERUIYOT STANLEY"/>
    <s v="Male"/>
    <s v="10887261"/>
    <s v="+254"/>
    <s v="0722304468"/>
    <s v=""/>
    <s v=""/>
    <n v="35.145809999999997"/>
    <n v="-0.58316500000000004"/>
    <s v="Kericho"/>
    <s v="Bureti"/>
    <s v="Cheborge"/>
    <s v="Kamolok"/>
    <n v="10"/>
    <s v="Philip Kurgat"/>
    <s v=""/>
    <s v=""/>
    <s v="Informal Business"/>
    <x v="1"/>
  </r>
  <r>
    <s v="VPA6"/>
    <s v="KE-KER-2208-26361"/>
    <x v="1"/>
    <s v=""/>
    <s v="1st May,2022"/>
    <d v="2022-05-01T00:00:00"/>
    <s v="29th August,2022"/>
    <d v="2022-08-29T00:00:00"/>
    <s v="MAINA CHEMUTAI"/>
    <s v="Female"/>
    <s v="0866500"/>
    <s v="+254"/>
    <s v="0723157614"/>
    <s v=""/>
    <s v=""/>
    <n v="35.103025000000002"/>
    <n v="-0.582372"/>
    <s v="Kericho"/>
    <s v="Bureti"/>
    <s v="Cheboin"/>
    <s v="Tebesonik"/>
    <n v="10"/>
    <s v="Philip Kurgat"/>
    <s v=""/>
    <s v=""/>
    <s v="Informal Business"/>
    <x v="1"/>
  </r>
  <r>
    <s v="VPA6"/>
    <s v="KE-UAS-2208-26490"/>
    <x v="1"/>
    <s v=""/>
    <s v="16th April,2022"/>
    <d v="2022-04-16T00:00:00"/>
    <s v="23rd August,2022"/>
    <d v="2022-08-23T00:00:00"/>
    <s v="Serem Serem J"/>
    <s v="Female"/>
    <n v="99999"/>
    <s v="+254"/>
    <s v="0724896376"/>
    <s v=""/>
    <s v=""/>
    <n v="35.458174999999997"/>
    <n v="0.46115299999999998"/>
    <s v="Uasin Gishu"/>
    <s v="Ainabkoi"/>
    <s v="Ainabkoi"/>
    <s v="Bombo"/>
    <n v="12"/>
    <s v="Daniel Bartilol"/>
    <s v="Daniel Bartilol"/>
    <s v=""/>
    <s v="Informal Business"/>
    <x v="0"/>
  </r>
  <r>
    <s v="VPA6"/>
    <s v="KE-UAS-2209-29703"/>
    <x v="1"/>
    <s v=""/>
    <s v="9th May,2022"/>
    <d v="2022-05-09T00:00:00"/>
    <s v="2nd September,2022"/>
    <d v="2022-09-02T00:00:00"/>
    <s v="Barbengi Rose"/>
    <s v="Female"/>
    <n v="99999"/>
    <s v="+254"/>
    <s v="0722978363"/>
    <s v=""/>
    <s v=""/>
    <n v="35.468600000000002"/>
    <n v="0.351937"/>
    <s v="Uasin Gishu"/>
    <s v="Uasin Gishu"/>
    <s v="Ainabkoi"/>
    <s v="Chesogor"/>
    <n v="12"/>
    <s v="Ambrose Koech"/>
    <s v="Ambrose Koech"/>
    <s v=""/>
    <s v="Informal Business"/>
    <x v="0"/>
  </r>
  <r>
    <s v="VPA6"/>
    <s v="KE-UAS-2208-26489"/>
    <x v="1"/>
    <s v=""/>
    <s v="1st May,2022"/>
    <d v="2022-05-01T00:00:00"/>
    <s v="25th August,2022"/>
    <d v="2022-08-25T00:00:00"/>
    <s v="Asega Daniel"/>
    <s v="Male"/>
    <n v="99999"/>
    <s v="+254"/>
    <s v="0720480467"/>
    <s v=""/>
    <s v="0736134558"/>
    <n v="35.430771999999997"/>
    <n v="0.29924000000000001"/>
    <s v="Uasin Gishu"/>
    <s v="Uasin Gishu"/>
    <s v="Ainabkoi"/>
    <s v="Chelugui"/>
    <n v="12"/>
    <s v="Ambrose Koech"/>
    <s v="Ambrose Koech"/>
    <s v=""/>
    <s v="Informal Business"/>
    <x v="0"/>
  </r>
  <r>
    <s v="VPA6"/>
    <s v="KE-NYE-2205-30909"/>
    <x v="0"/>
    <s v="Under Verification"/>
    <s v="7th May,2022"/>
    <d v="2022-05-07T00:00:00"/>
    <s v="24th May,2022"/>
    <d v="2022-05-24T00:00:00"/>
    <s v="Kinyua Jane Wanjiru"/>
    <s v="Female"/>
    <s v="28825342"/>
    <s v="+254"/>
    <s v="0710523928"/>
    <s v=""/>
    <s v="0723999492"/>
    <n v="37.026344999999999"/>
    <n v="-5.7452999999999997E-2"/>
    <s v="Nyeri"/>
    <s v="Kieni East"/>
    <s v="Githima"/>
    <s v="Mikumbuni"/>
    <n v="6"/>
    <s v="Wambui Gituku"/>
    <s v=""/>
    <s v=""/>
    <s v="Informal Business"/>
    <x v="1"/>
  </r>
  <r>
    <s v="VPA6"/>
    <s v="KE-NYE-2205-30910"/>
    <x v="1"/>
    <s v=""/>
    <s v="10th May,2022"/>
    <d v="2022-05-10T00:00:00"/>
    <s v="26th May,2022"/>
    <d v="2022-05-26T00:00:00"/>
    <s v="Gathoga Paul Njogu"/>
    <s v="Male"/>
    <n v="99999"/>
    <s v="+254"/>
    <s v="0705660485"/>
    <s v=""/>
    <s v="0725568705"/>
    <n v="37.026007999999997"/>
    <n v="-5.7609E-2"/>
    <s v="Nyeri"/>
    <s v="Kieni East"/>
    <s v="Gathima"/>
    <s v="Mikumbuni"/>
    <n v="6"/>
    <s v="Wambui Gituku"/>
    <s v="Wambui Gituku"/>
    <s v=""/>
    <s v="Informal Business"/>
    <x v="1"/>
  </r>
  <r>
    <s v="VPA6"/>
    <s v="KE-NAN-2205-26507"/>
    <x v="1"/>
    <s v=""/>
    <s v="21st March,2022"/>
    <d v="2022-03-21T00:00:00"/>
    <s v="6th May,2022"/>
    <d v="2022-05-06T00:00:00"/>
    <s v="Lel Loice Jeruto"/>
    <s v="Female"/>
    <s v="21635788"/>
    <s v="+254"/>
    <s v="0722583075"/>
    <s v=""/>
    <s v="0739391886"/>
    <n v="35.172651999999999"/>
    <n v="0.348327"/>
    <s v="Nandi"/>
    <s v="Mosop"/>
    <s v="Itigo"/>
    <s v="Tabarin"/>
    <n v="12"/>
    <s v="Kelvin Kimutai"/>
    <s v="Isaac sang"/>
    <s v=""/>
    <s v="Informal Business"/>
    <x v="1"/>
  </r>
  <r>
    <s v="VPA6"/>
    <s v="KE-BAR-2209-29529"/>
    <x v="1"/>
    <s v=""/>
    <s v="13th May,2022"/>
    <d v="2022-05-13T00:00:00"/>
    <s v="19th September,2022"/>
    <d v="2022-09-19T00:00:00"/>
    <s v="Kipchumba Lennox"/>
    <s v="Male"/>
    <n v="99999"/>
    <s v="+254"/>
    <s v="0723843448"/>
    <s v=""/>
    <s v=""/>
    <n v="35.838538999999997"/>
    <n v="7.986E-3"/>
    <s v="Baringo"/>
    <s v="Koibatek"/>
    <s v="Mandina"/>
    <s v="Mid world"/>
    <n v="12"/>
    <s v="Robert Kiprono Ngetich"/>
    <s v="Robert Ngetich"/>
    <s v=""/>
    <s v="Informal Business"/>
    <x v="1"/>
  </r>
  <r>
    <s v="VPA6"/>
    <s v="KE-BAR-2209-29531"/>
    <x v="1"/>
    <s v=""/>
    <s v="10th June,2022"/>
    <d v="2022-06-10T00:00:00"/>
    <s v="19th September,2022"/>
    <d v="2022-09-19T00:00:00"/>
    <s v="Bunei Samuel"/>
    <s v="Male"/>
    <n v="99999"/>
    <s v="+254"/>
    <s v="0722552181"/>
    <s v=""/>
    <s v=""/>
    <n v="35.848742000000001"/>
    <n v="2.3872999999999998E-2"/>
    <s v="Baringo"/>
    <s v="Koibatek"/>
    <s v="Kiplombe"/>
    <s v="Mid world"/>
    <n v="12"/>
    <s v="Robert Kiprono Ngetich"/>
    <s v="Robert Ngetich"/>
    <s v=""/>
    <s v="Informal Business"/>
    <x v="1"/>
  </r>
  <r>
    <s v="VPA6"/>
    <s v="KE-BAR-2209-29532"/>
    <x v="1"/>
    <s v=""/>
    <s v="20th June,2022"/>
    <d v="2022-06-20T00:00:00"/>
    <s v="20th September,2022"/>
    <d v="2022-09-20T00:00:00"/>
    <s v="Limo Victor"/>
    <s v="Male"/>
    <n v="99999"/>
    <s v="+254"/>
    <s v="0722614238"/>
    <s v=""/>
    <s v=""/>
    <n v="35.796892999999997"/>
    <n v="0.64799300000000004"/>
    <s v="Baringo"/>
    <s v="Baringo North"/>
    <s v="Kelyo"/>
    <s v="Kaplumbei"/>
    <n v="10"/>
    <s v="Luka Kiprop Maiyo"/>
    <s v="Luka maiyo"/>
    <s v=""/>
    <s v="Informal Business"/>
    <x v="1"/>
  </r>
  <r>
    <s v="VPA6"/>
    <s v="KE-KIA-2209-31033"/>
    <x v="1"/>
    <s v=""/>
    <s v="10th August,2022"/>
    <d v="2022-08-10T00:00:00"/>
    <s v="5th September,2022"/>
    <d v="2022-09-05T00:00:00"/>
    <s v="Kimani John Mwaura"/>
    <s v="Male"/>
    <s v="22887075"/>
    <s v="+254"/>
    <s v="0723865307"/>
    <s v=""/>
    <s v="0799262871"/>
    <n v="36.886347999999998"/>
    <n v="-0.97544500000000001"/>
    <s v="Kiambu"/>
    <s v="Gatundu South"/>
    <s v="Ruburi"/>
    <s v="Gikobu"/>
    <n v="12"/>
    <s v="Joseph Muchirira Mugo"/>
    <s v="Joseph mucirira"/>
    <s v=""/>
    <s v="Informal Business"/>
    <x v="0"/>
  </r>
  <r>
    <s v="VPA6"/>
    <s v="KE-BAR-2209-29533"/>
    <x v="1"/>
    <s v=""/>
    <s v="10th June,2022"/>
    <d v="2022-06-10T00:00:00"/>
    <s v="21st September,2022"/>
    <d v="2022-09-21T00:00:00"/>
    <s v="Kiprono Rael Targok"/>
    <s v="Female"/>
    <n v="99999"/>
    <s v="+254"/>
    <s v="0722589513"/>
    <s v=""/>
    <s v=""/>
    <n v="35.830002999999998"/>
    <n v="0.18979499999999999"/>
    <s v="Baringo"/>
    <s v="Mogotio"/>
    <s v="Cheberen"/>
    <s v="Oinopsos"/>
    <n v="10"/>
    <s v="Robert Kiprono Ngetich"/>
    <s v="Robert Ngetich"/>
    <s v=""/>
    <s v="Informal Business"/>
    <x v="1"/>
  </r>
  <r>
    <s v="VPA6"/>
    <s v="KE-KIA-2209-31035"/>
    <x v="1"/>
    <s v=""/>
    <s v="13th August,2022"/>
    <d v="2022-08-13T00:00:00"/>
    <s v="23rd September,2022"/>
    <d v="2022-09-23T00:00:00"/>
    <s v="Mburu Susan Wairimu"/>
    <s v="Female"/>
    <s v="1882461"/>
    <s v="+254"/>
    <s v="0725628291"/>
    <s v=""/>
    <s v="0726065475"/>
    <n v="36.915232000000003"/>
    <n v="-0.95207699999999995"/>
    <s v="Kiambu"/>
    <s v="Kiambu"/>
    <s v="Chania"/>
    <s v="Kairi"/>
    <n v="8"/>
    <s v="Nixon Kariuki Gaichuru"/>
    <s v="Nixon kariuki"/>
    <s v=""/>
    <s v="Informal Business"/>
    <x v="0"/>
  </r>
  <r>
    <s v="VPA6"/>
    <s v="KE-KIA-2209-31037"/>
    <x v="1"/>
    <s v=""/>
    <s v="5th September,2022"/>
    <d v="2022-09-05T00:00:00"/>
    <s v="23rd September,2022"/>
    <d v="2022-09-23T00:00:00"/>
    <s v="Githiru Gabriel"/>
    <s v="Male"/>
    <s v="22490611"/>
    <s v="+254"/>
    <s v="0722323710"/>
    <s v=""/>
    <s v="0710355108"/>
    <n v="36.930815000000003"/>
    <n v="-1.0347379999999999"/>
    <s v="Kiambu"/>
    <s v="Gatundu North"/>
    <s v="Genda"/>
    <s v="Mararo"/>
    <n v="12"/>
    <s v="Joseph Muchirira Mugo"/>
    <s v="Mucirira"/>
    <s v=""/>
    <s v="Informal Business"/>
    <x v="0"/>
  </r>
  <r>
    <s v="VPA6"/>
    <s v="KE-NYE-2209-30921"/>
    <x v="1"/>
    <s v=""/>
    <s v="20th July,2022"/>
    <d v="2022-07-20T00:00:00"/>
    <s v="20th September,2022"/>
    <d v="2022-09-20T00:00:00"/>
    <s v="Rechael Waithira"/>
    <s v="Female"/>
    <n v="99999"/>
    <s v="+254"/>
    <s v="0727612238"/>
    <s v=""/>
    <s v=""/>
    <n v="37.026184999999998"/>
    <n v="-5.3852999999999998E-2"/>
    <s v="Nyeri"/>
    <s v="Kieni East"/>
    <s v="Gakawa"/>
    <s v="Kamangura"/>
    <n v="6"/>
    <s v="Wambui Gituku"/>
    <s v=""/>
    <s v=""/>
    <s v="Informal Business"/>
    <x v="1"/>
  </r>
  <r>
    <s v="VPA6"/>
    <s v="KE-NYE-2209-30917"/>
    <x v="1"/>
    <s v=""/>
    <s v="10th August,2022"/>
    <d v="2022-08-10T00:00:00"/>
    <s v="20th September,2022"/>
    <d v="2022-09-20T00:00:00"/>
    <s v="Benard Mutahi"/>
    <s v="Male"/>
    <s v="20751815"/>
    <s v="+254"/>
    <s v="0724811516"/>
    <s v=""/>
    <s v=""/>
    <n v="37.025345000000002"/>
    <n v="-5.9216999999999999E-2"/>
    <s v="Nyeri"/>
    <s v="Kieni East"/>
    <s v="Gakawa"/>
    <s v="Kamangura"/>
    <n v="6"/>
    <s v="Wambui Gituku"/>
    <s v=""/>
    <s v=""/>
    <s v="Informal Business"/>
    <x v="1"/>
  </r>
  <r>
    <s v="VPA6"/>
    <s v="KE-NYE-2209-30918"/>
    <x v="1"/>
    <s v=""/>
    <s v="20th June,2022"/>
    <d v="2022-06-20T00:00:00"/>
    <s v="20th September,2022"/>
    <d v="2022-09-20T00:00:00"/>
    <s v="Perpetua Igoki"/>
    <s v="Female"/>
    <n v="99999"/>
    <s v="+254"/>
    <s v="0728234687"/>
    <s v=""/>
    <s v=""/>
    <n v="37.023898000000003"/>
    <n v="-5.9277999999999997E-2"/>
    <s v="Nyeri"/>
    <s v="Kieni East"/>
    <s v="Gakawa"/>
    <s v="Kamangura"/>
    <n v="6"/>
    <s v="Wambui Gituku"/>
    <s v=""/>
    <s v=""/>
    <s v="Informal Business"/>
    <x v="1"/>
  </r>
  <r>
    <s v="VPA6"/>
    <s v="KE-NYE-2209-30920"/>
    <x v="1"/>
    <s v=""/>
    <s v="17th June,2022"/>
    <d v="2022-06-17T00:00:00"/>
    <s v="20th September,2022"/>
    <d v="2022-09-20T00:00:00"/>
    <s v="Regina Ngugi"/>
    <s v="Female"/>
    <n v="99999"/>
    <s v="+254"/>
    <s v="0720067649"/>
    <s v=""/>
    <s v=""/>
    <n v="37.023715000000003"/>
    <n v="-5.568E-2"/>
    <s v="Nyeri"/>
    <s v="Kieni East"/>
    <s v="Gakawa"/>
    <s v="Kamangura"/>
    <n v="6"/>
    <s v="Wambui Gituku"/>
    <s v=""/>
    <s v=""/>
    <s v="Informal Business"/>
    <x v="1"/>
  </r>
  <r>
    <s v="VPA6"/>
    <s v="KE-NYE-2209-30919"/>
    <x v="1"/>
    <s v=""/>
    <s v="17th May,2022"/>
    <d v="2022-05-17T00:00:00"/>
    <s v="20th September,2022"/>
    <d v="2022-09-20T00:00:00"/>
    <s v="Ann Kananu"/>
    <s v="Female"/>
    <s v="1765329"/>
    <s v="+254"/>
    <s v="0710732478"/>
    <s v=""/>
    <s v="0723364655"/>
    <n v="37.020690000000002"/>
    <n v="-5.9602000000000002E-2"/>
    <s v="Nyeri"/>
    <s v="Kieni East"/>
    <s v="Gakawa"/>
    <s v="Kamangura"/>
    <n v="6"/>
    <s v="Wambui Gituku"/>
    <s v=""/>
    <s v=""/>
    <s v="Informal Business"/>
    <x v="1"/>
  </r>
  <r>
    <s v="VPA6"/>
    <s v="KE-NYE-2209-30915"/>
    <x v="1"/>
    <s v=""/>
    <s v="17th July,2022"/>
    <d v="2022-07-17T00:00:00"/>
    <s v="20th September,2022"/>
    <d v="2022-09-20T00:00:00"/>
    <s v="Jane Maina Wanjiru"/>
    <s v="Female"/>
    <s v="11287854"/>
    <s v="+254"/>
    <s v="0726500812"/>
    <s v=""/>
    <s v="0705545303"/>
    <n v="37.026846999999997"/>
    <n v="-5.8520000000000003E-2"/>
    <s v="Nyeri"/>
    <s v="Kieni East"/>
    <s v="Gakawa"/>
    <s v="Kamangura"/>
    <n v="6"/>
    <s v="Wambui Gituku"/>
    <s v=""/>
    <s v=""/>
    <s v="Informal Business"/>
    <x v="1"/>
  </r>
  <r>
    <s v="VPA6"/>
    <s v="KE-NYE-2209-30914"/>
    <x v="1"/>
    <s v=""/>
    <s v="9th August,2022"/>
    <d v="2022-08-09T00:00:00"/>
    <s v="20th September,2022"/>
    <d v="2022-09-20T00:00:00"/>
    <s v="Susan Waithaka Nyambura"/>
    <s v="Female"/>
    <s v="1789542"/>
    <s v="+254"/>
    <s v="0721944344"/>
    <s v=""/>
    <s v=""/>
    <n v="37.031553000000002"/>
    <n v="-6.5042000000000003E-2"/>
    <s v="Nyeri"/>
    <s v="Kieni East"/>
    <s v="Gakawa"/>
    <s v="Kamangura"/>
    <n v="8"/>
    <s v="Wambui Gituku"/>
    <s v=""/>
    <s v=""/>
    <s v="Informal Business"/>
    <x v="1"/>
  </r>
  <r>
    <s v="VPA6"/>
    <s v="KE-NYE-2209-30913"/>
    <x v="1"/>
    <s v=""/>
    <s v="14th May,2022"/>
    <d v="2022-05-14T00:00:00"/>
    <s v="20th September,2022"/>
    <d v="2022-09-20T00:00:00"/>
    <s v="Samson . Muthamia"/>
    <s v="Male"/>
    <s v="4347347"/>
    <s v="+254"/>
    <s v="0720100353"/>
    <s v=""/>
    <s v=""/>
    <n v="37.030315000000002"/>
    <n v="-6.5943000000000002E-2"/>
    <s v="Nyeri"/>
    <s v="Kieni East"/>
    <s v="Gakawa"/>
    <s v="Kamangura"/>
    <n v="6"/>
    <s v="Wambui Gituku"/>
    <s v=""/>
    <s v=""/>
    <s v="Informal Business"/>
    <x v="1"/>
  </r>
  <r>
    <s v="VPA6"/>
    <s v="KE-NYE-2209-30916"/>
    <x v="1"/>
    <s v=""/>
    <s v="20th April,2022"/>
    <d v="2022-04-20T00:00:00"/>
    <s v="20th September,2022"/>
    <d v="2022-09-20T00:00:00"/>
    <s v="Jelica Wanja"/>
    <s v="Female"/>
    <n v="99999"/>
    <s v="+254"/>
    <s v="0725476596"/>
    <s v=""/>
    <s v=""/>
    <n v="37.025128000000002"/>
    <n v="-5.7466999999999997E-2"/>
    <s v="Nyeri"/>
    <s v="Kieni East"/>
    <s v="Gakawa"/>
    <s v="Kamangura"/>
    <n v="6"/>
    <s v="Wambui Gituku"/>
    <s v=""/>
    <s v=""/>
    <s v="Informal Business"/>
    <x v="1"/>
  </r>
  <r>
    <s v="VPA6"/>
    <s v="KE-KAJ-2208-30858"/>
    <x v="1"/>
    <s v=""/>
    <s v="20th July,2022"/>
    <d v="2022-07-20T00:00:00"/>
    <s v="10th August,2022"/>
    <d v="2022-08-10T00:00:00"/>
    <s v="Nkancha Charles"/>
    <s v="Male"/>
    <n v="99999"/>
    <s v="+254"/>
    <s v="0720312630"/>
    <s v=""/>
    <s v="0723308888"/>
    <n v="37.499735000000001"/>
    <n v="-2.9228900000000002"/>
    <s v="Kajiado"/>
    <s v="Loitokitok"/>
    <s v="Loitoktok"/>
    <s v="Kamukunji"/>
    <n v="8"/>
    <s v="Peter Kiniu"/>
    <s v="Peter Kiniu"/>
    <s v=""/>
    <s v="Informal Business"/>
    <x v="1"/>
  </r>
  <r>
    <s v="VPA6"/>
    <s v="KE-KIS-2204-29014"/>
    <x v="1"/>
    <s v=""/>
    <s v="5th March,2022"/>
    <d v="2022-03-05T00:00:00"/>
    <s v="1st April,2022"/>
    <d v="2022-04-01T00:00:00"/>
    <s v="Patrick Barongo Omare"/>
    <s v="Male"/>
    <s v="22651071"/>
    <s v="+254"/>
    <s v="0722169950"/>
    <s v=""/>
    <s v="0700321000"/>
    <n v="34.757522999999999"/>
    <n v="-0.71040700000000001"/>
    <s v="Kisii"/>
    <s v="Kisii Central"/>
    <s v="Masongo"/>
    <s v="Masongo"/>
    <n v="10"/>
    <s v="Thomas Masese Gikona"/>
    <s v="Thomas Masese Gikona"/>
    <s v=""/>
    <s v="Informal Business"/>
    <x v="1"/>
  </r>
  <r>
    <s v="VPA6"/>
    <s v="KE-MER-2209-29698"/>
    <x v="1"/>
    <s v=""/>
    <s v="12th August,2022"/>
    <d v="2022-08-12T00:00:00"/>
    <s v="9th September,2022"/>
    <d v="2022-09-09T00:00:00"/>
    <s v="Magambo Mukiri Alice"/>
    <s v="Female"/>
    <s v="23454325"/>
    <s v="+254"/>
    <s v="0712710368"/>
    <s v=""/>
    <s v="0718903249"/>
    <n v="37.579129999999999"/>
    <n v="5.3749999999999996E-3"/>
    <s v="Meru"/>
    <s v="Central Imenti"/>
    <s v="Githongo"/>
    <s v="Gikuuni"/>
    <n v="10"/>
    <s v="Erick Munene Gitonga"/>
    <s v="Joshua muthaura"/>
    <s v=""/>
    <s v="Informal Business"/>
    <x v="1"/>
  </r>
  <r>
    <s v="VPA6"/>
    <s v="KE-TRA-2209-26450"/>
    <x v="1"/>
    <s v=""/>
    <s v="12th July,2022"/>
    <d v="2022-07-12T00:00:00"/>
    <s v="23rd September,2022"/>
    <d v="2022-09-23T00:00:00"/>
    <s v="Murashe Loice Nyambura"/>
    <s v="Female"/>
    <s v="27536287"/>
    <s v="+254"/>
    <s v="0712881625"/>
    <s v=""/>
    <s v="0728923652"/>
    <n v="35.084240000000001"/>
    <n v="1.0576970000000001"/>
    <s v="Trans Nzoia"/>
    <s v="Kwanza"/>
    <s v="Sinyerere"/>
    <s v="Mkuyu"/>
    <n v="10"/>
    <s v="Aggrey Itavale"/>
    <s v=""/>
    <s v=""/>
    <s v="Informal Business"/>
    <x v="0"/>
  </r>
  <r>
    <s v="VPA6"/>
    <s v="KE-TRA-2209-26452"/>
    <x v="1"/>
    <s v=""/>
    <s v="5th July,2022"/>
    <d v="2022-07-05T00:00:00"/>
    <s v="23rd September,2022"/>
    <d v="2022-09-23T00:00:00"/>
    <s v="Onyango Edbert Owino"/>
    <s v="Male"/>
    <s v="13875461"/>
    <s v="+254"/>
    <s v="0721157624"/>
    <s v=""/>
    <s v="0710100491"/>
    <n v="35.031351999999998"/>
    <n v="0.97046299999999996"/>
    <s v="Trans Nzoia"/>
    <s v="Kiminini"/>
    <s v="Waitaluk"/>
    <s v="Namngoi"/>
    <n v="10"/>
    <s v="Aggrey Itavale"/>
    <s v=""/>
    <s v=""/>
    <s v="Informal Business"/>
    <x v="0"/>
  </r>
  <r>
    <s v="VPA6"/>
    <s v="KE-TRA-2209-26449"/>
    <x v="1"/>
    <s v=""/>
    <s v="17th June,2022"/>
    <d v="2022-06-17T00:00:00"/>
    <s v="23rd September,2022"/>
    <d v="2022-09-23T00:00:00"/>
    <s v="Masimba Henry Angwenyi"/>
    <s v="Male"/>
    <s v="11135517"/>
    <s v="+254"/>
    <s v="0710871778"/>
    <s v=""/>
    <s v="0717616954"/>
    <n v="35.082483000000003"/>
    <n v="1.037647"/>
    <s v="Trans Nzoia"/>
    <s v="Trans Nzoia West"/>
    <s v="Kaplamai"/>
    <s v="Makoi"/>
    <n v="10"/>
    <s v="Aggrey Itavale"/>
    <s v=""/>
    <s v=""/>
    <s v="Informal Business"/>
    <x v="0"/>
  </r>
  <r>
    <s v="VPA6"/>
    <s v="KE-TRA-2209-26451"/>
    <x v="1"/>
    <s v=""/>
    <s v="20th February,2022"/>
    <d v="2022-02-20T00:00:00"/>
    <s v="23rd September,2022"/>
    <d v="2022-09-23T00:00:00"/>
    <s v="Njehia Martha Wanjiku"/>
    <s v="Female"/>
    <s v="10012546"/>
    <s v="+254"/>
    <s v="0722669906"/>
    <s v=""/>
    <s v="0736169010"/>
    <n v="35.128267999999998"/>
    <n v="1.0254529999999999"/>
    <s v="Trans Nzoia"/>
    <s v="Cherengany"/>
    <s v="Kaplamai"/>
    <s v="Muhuti"/>
    <n v="12"/>
    <s v="Aggrey Itavale"/>
    <s v="Aggrey Itavale"/>
    <s v=""/>
    <s v="Informal Business"/>
    <x v="0"/>
  </r>
  <r>
    <s v="VPA6"/>
    <s v="KE-NAN-2208-26508"/>
    <x v="1"/>
    <s v=""/>
    <s v="17th May,2022"/>
    <d v="2022-05-17T00:00:00"/>
    <s v="22nd August,2022"/>
    <d v="2022-08-22T00:00:00"/>
    <s v="Kamarey Elizebah"/>
    <s v="Female"/>
    <n v="99999"/>
    <s v="+254"/>
    <s v="0718200326"/>
    <s v=""/>
    <s v=""/>
    <n v="35.170450000000002"/>
    <n v="0.29124499999999998"/>
    <s v="Nandi"/>
    <s v="Mosop"/>
    <s v="Mutwot"/>
    <s v="Mosoriot"/>
    <n v="10"/>
    <s v="Kelvin Kimutai"/>
    <s v="Isaac sang"/>
    <s v=""/>
    <s v="Informal Business"/>
    <x v="1"/>
  </r>
  <r>
    <s v="VPA6"/>
    <s v="KE-MAK-2208-31032"/>
    <x v="0"/>
    <s v="Unreachable"/>
    <s v="9th May,2022"/>
    <d v="2022-05-09T00:00:00"/>
    <s v="29th August,2022"/>
    <d v="2022-08-29T00:00:00"/>
    <s v="Muteti Josephine"/>
    <s v="Female"/>
    <s v="9018378"/>
    <s v="+254"/>
    <s v="0720306385"/>
    <s v=""/>
    <s v=""/>
    <n v="37.234797999999998"/>
    <n v="-1.772098"/>
    <s v="Makueni"/>
    <s v="Kilome"/>
    <s v="Kiimakiu"/>
    <s v="Kautandini"/>
    <n v="8"/>
    <s v="Mwayona Ndegwa"/>
    <s v="Mwanyona"/>
    <s v=""/>
    <s v="Informal Business"/>
    <x v="1"/>
  </r>
  <r>
    <s v="VPA6"/>
    <s v="KE-MUR-2209-30230"/>
    <x v="1"/>
    <s v=""/>
    <s v="6th August,2022"/>
    <d v="2022-08-06T00:00:00"/>
    <s v="1st September,2022"/>
    <d v="2022-09-01T00:00:00"/>
    <s v="Waweru Elizabeth Waihunyu"/>
    <s v="Female"/>
    <n v="99999"/>
    <s v="+254"/>
    <s v="0713699877"/>
    <s v=""/>
    <s v=""/>
    <n v="36.937781000000001"/>
    <n v="-0.74202900000000005"/>
    <s v="Murang'a"/>
    <s v="Kiharu"/>
    <s v="Kaganda"/>
    <s v="Ndiara"/>
    <n v="10"/>
    <s v="Nixon Kariuki Gaichuru"/>
    <s v="Nixon kariuki"/>
    <s v=""/>
    <s v="Informal Business"/>
    <x v="0"/>
  </r>
  <r>
    <s v="VPA6"/>
    <s v="KE-KIA-2207-29668"/>
    <x v="1"/>
    <s v=""/>
    <s v="21st June,2022"/>
    <d v="2022-06-21T00:00:00"/>
    <s v="18th July,2022"/>
    <d v="2022-07-18T00:00:00"/>
    <s v="Gakang'a Albert"/>
    <s v="Male"/>
    <s v="22813387"/>
    <s v="+254"/>
    <s v="0722852378"/>
    <s v=""/>
    <s v="0716500748"/>
    <n v="36.940713000000002"/>
    <n v="-0.97027399999999997"/>
    <s v="Kiambu"/>
    <s v="Gatundu North"/>
    <s v="Chania"/>
    <s v="Muiri"/>
    <n v="10"/>
    <s v="Eric Muthii Mugo"/>
    <s v="Erick Murthii Mugo"/>
    <s v=""/>
    <s v="Informal Business"/>
    <x v="1"/>
  </r>
  <r>
    <s v="VPA6"/>
    <s v="KE-UAS-2210-30153"/>
    <x v="1"/>
    <s v=""/>
    <s v="3rd August,2022"/>
    <d v="2022-08-03T00:00:00"/>
    <s v="3rd October,2022"/>
    <d v="2022-10-03T00:00:00"/>
    <s v="Kimutai Patrick"/>
    <s v="Male"/>
    <n v="99999"/>
    <s v="+254"/>
    <s v="0721284228"/>
    <s v=""/>
    <s v=""/>
    <n v="35.341470000000001"/>
    <n v="0.47791800000000001"/>
    <s v="Uasin Gishu"/>
    <s v="Ainabkoi"/>
    <s v="Ainabkoi"/>
    <s v="Kipkorgot"/>
    <n v="10"/>
    <s v="Daniel Bartilol"/>
    <s v="Daniel Bartilol"/>
    <s v=""/>
    <s v="Informal Business"/>
    <x v="0"/>
  </r>
  <r>
    <s v="VPA6"/>
    <s v="KE-UAS-2210-30156"/>
    <x v="1"/>
    <s v=""/>
    <s v="3rd June,2022"/>
    <d v="2022-06-03T00:00:00"/>
    <s v="3rd October,2022"/>
    <d v="2022-10-03T00:00:00"/>
    <s v="Barkoiyet Steve"/>
    <s v="Female"/>
    <n v="99999"/>
    <s v="+254"/>
    <s v="0729340422"/>
    <s v=""/>
    <s v=""/>
    <n v="35.340687000000003"/>
    <n v="0.494172"/>
    <s v="Uasin Gishu"/>
    <s v="Ainabkoi"/>
    <s v="Ainabkoi"/>
    <s v="Kipkorgot"/>
    <n v="10"/>
    <s v="Daniel Bartilol"/>
    <s v="Daniel Bartilol"/>
    <s v=""/>
    <s v="Informal Business"/>
    <x v="0"/>
  </r>
  <r>
    <s v="VPA6"/>
    <s v="KE-KER-2209-26363"/>
    <x v="1"/>
    <s v=""/>
    <s v="1st June,2022"/>
    <d v="2022-06-01T00:00:00"/>
    <s v="1st September,2022"/>
    <d v="2022-09-01T00:00:00"/>
    <s v="ROTICH PAUL"/>
    <s v="Female"/>
    <s v="20323176"/>
    <s v="+254"/>
    <s v="0704439381"/>
    <s v=""/>
    <s v="0743265880"/>
    <n v="35.106814999999997"/>
    <n v="-0.62016700000000002"/>
    <s v="Kericho"/>
    <s v="Bureti"/>
    <s v="Techoget"/>
    <s v="Senetwet"/>
    <n v="12"/>
    <s v="Philip Kurgat"/>
    <s v=""/>
    <s v=""/>
    <s v="Informal Business"/>
    <x v="1"/>
  </r>
  <r>
    <s v="VPA6"/>
    <s v="KE-KER-2209-26358"/>
    <x v="1"/>
    <s v=""/>
    <s v="1st August,2022"/>
    <d v="2022-08-01T00:00:00"/>
    <s v="4th September,2022"/>
    <d v="2022-09-04T00:00:00"/>
    <s v="Rutto Peter"/>
    <s v="Male"/>
    <s v="20126234"/>
    <s v="+254"/>
    <s v="0726101819"/>
    <s v=""/>
    <s v=""/>
    <n v="35.125698"/>
    <n v="-0.60966299999999995"/>
    <s v="Kericho"/>
    <s v="Bureti"/>
    <s v="Techoget"/>
    <s v="Ketengeret"/>
    <n v="10"/>
    <s v="Philip Kurgat"/>
    <s v=""/>
    <s v=""/>
    <s v="Informal Business"/>
    <x v="1"/>
  </r>
  <r>
    <s v="VPA6"/>
    <s v="KE-BAR-2210-29534"/>
    <x v="1"/>
    <s v=""/>
    <s v="10th June,2022"/>
    <d v="2022-06-10T00:00:00"/>
    <s v="18th October,2022"/>
    <d v="2022-10-18T00:00:00"/>
    <s v="Keitany Kibet Kibor"/>
    <s v="Male"/>
    <n v="99999"/>
    <s v="+254"/>
    <s v="0720732189"/>
    <s v=""/>
    <s v=""/>
    <n v="35.885863000000001"/>
    <n v="-3.8188E-2"/>
    <s v="Baringo"/>
    <s v="Koibatek"/>
    <s v="Mogotio"/>
    <s v="Kelelwa"/>
    <s v="24"/>
    <s v="Joseph Thumbi Kariuki"/>
    <s v=""/>
    <s v=""/>
    <s v="Informal Business"/>
    <x v="1"/>
  </r>
  <r>
    <s v="VPA6"/>
    <s v="KE-NAK-2210-29535"/>
    <x v="1"/>
    <s v=""/>
    <s v="14th July,2022"/>
    <d v="2022-07-14T00:00:00"/>
    <s v="18th October,2022"/>
    <d v="2022-10-18T00:00:00"/>
    <s v="Keitany Jelagat"/>
    <s v="Female"/>
    <n v="99999"/>
    <s v="+254"/>
    <s v="0716330707"/>
    <s v=""/>
    <s v=""/>
    <n v="35.899318000000001"/>
    <n v="-0.1021"/>
    <s v="Nakuru"/>
    <s v="Rongai"/>
    <s v="Rongai"/>
    <s v="Leketyo"/>
    <n v="8"/>
    <s v="Joseph Thumbi Kariuki"/>
    <s v="Joseph thumbi"/>
    <s v=""/>
    <s v="Informal Business"/>
    <x v="1"/>
  </r>
  <r>
    <s v="VPA6"/>
    <s v="KE-NAK-2210-29536"/>
    <x v="1"/>
    <s v=""/>
    <s v="9th June,2022"/>
    <d v="2022-06-09T00:00:00"/>
    <s v="18th October,2022"/>
    <d v="2022-10-18T00:00:00"/>
    <s v="Chepkoriri Josephine"/>
    <s v="Female"/>
    <n v="99999"/>
    <s v="+254"/>
    <s v="0725731119"/>
    <s v=""/>
    <s v=""/>
    <n v="35.992704000000003"/>
    <n v="-0.18476400000000001"/>
    <s v="Nakuru"/>
    <s v="Rongai"/>
    <s v="Olrongai"/>
    <s v="Olorongai"/>
    <n v="8"/>
    <s v="Joseph Thumbi Kariuki"/>
    <s v=""/>
    <s v=""/>
    <s v="Informal Business"/>
    <x v="1"/>
  </r>
  <r>
    <s v="VPA6"/>
    <s v="KE-KER-2207-26356"/>
    <x v="1"/>
    <s v=""/>
    <s v="6th April,2022"/>
    <d v="2022-04-06T00:00:00"/>
    <s v="2nd July,2022"/>
    <d v="2022-07-02T00:00:00"/>
    <s v="CHERUIYOT SOLOMON"/>
    <s v="Male"/>
    <s v="25221090"/>
    <s v="+254"/>
    <s v="0712183976"/>
    <s v=""/>
    <s v=""/>
    <n v="35.096589999999999"/>
    <n v="-0.66217499999999996"/>
    <s v="Kericho"/>
    <s v="Bureti"/>
    <s v="Cheplanget"/>
    <s v="Silot"/>
    <n v="12"/>
    <s v="Denis Kipkirui Tonui"/>
    <s v="Tonui Denis"/>
    <s v=""/>
    <s v="Informal Business"/>
    <x v="1"/>
  </r>
  <r>
    <s v="VPA6"/>
    <s v="KE-NAK-2210-29784"/>
    <x v="1"/>
    <s v=""/>
    <s v="17th August,2022"/>
    <d v="2022-08-17T00:00:00"/>
    <s v="10th October,2022"/>
    <d v="2022-10-10T00:00:00"/>
    <s v="Mary Ngatia Muthoni"/>
    <s v="Female"/>
    <s v="0343295"/>
    <s v="+254"/>
    <s v="0721739048"/>
    <s v=""/>
    <s v=""/>
    <n v="36.138790999999998"/>
    <n v="-0.27452100000000002"/>
    <s v="Nakuru"/>
    <s v="Bahati"/>
    <s v="Kiamunyeki"/>
    <s v="Rohi boys"/>
    <n v="8"/>
    <s v="Peter Mutang'a"/>
    <s v="Peter mutanga"/>
    <s v=""/>
    <s v="Informal Business"/>
    <x v="0"/>
  </r>
  <r>
    <s v="VPA6"/>
    <s v="KE-NAK-2210-29785"/>
    <x v="0"/>
    <s v="Non Compliant"/>
    <s v="8th August,2022"/>
    <d v="2022-08-08T00:00:00"/>
    <s v="20th October,2022"/>
    <d v="2022-10-20T00:00:00"/>
    <s v="Eric Korir"/>
    <s v="Male"/>
    <s v="6466294"/>
    <s v="720951534"/>
    <s v="0720951534"/>
    <s v=""/>
    <s v="0723003815"/>
    <n v="36.016160999999997"/>
    <n v="-0.304863"/>
    <s v="Nakuru"/>
    <s v="Njoro"/>
    <s v="Mombasa"/>
    <s v="Hillcrest"/>
    <n v="10"/>
    <s v="Robert Kiprono Ngetich"/>
    <s v="Robert Ng'etich"/>
    <s v=""/>
    <s v="Informal Business"/>
    <x v="1"/>
  </r>
  <r>
    <s v="VPA6"/>
    <s v="KE-NAK-2210-29786"/>
    <x v="1"/>
    <s v=""/>
    <s v="13th July,2022"/>
    <d v="2022-07-13T00:00:00"/>
    <s v="20th October,2022"/>
    <d v="2022-10-20T00:00:00"/>
    <s v="Richard Bett"/>
    <s v="Male"/>
    <n v="99999"/>
    <s v="+254"/>
    <s v="0716274338"/>
    <s v=""/>
    <s v="0795463313"/>
    <n v="36.045861000000002"/>
    <n v="-0.334233"/>
    <s v="Nakuru"/>
    <s v="Nakuru Town"/>
    <s v="Kiptenen primary"/>
    <s v="Barut"/>
    <n v="10"/>
    <s v="Robert Kiprono Ngetich"/>
    <s v="Robert Ng'etich"/>
    <s v=""/>
    <s v="Informal Business"/>
    <x v="1"/>
  </r>
  <r>
    <s v="VPA6"/>
    <s v="KE-NAR-2210-29820"/>
    <x v="1"/>
    <s v=""/>
    <s v="23rd December,2021"/>
    <d v="2021-12-23T00:00:00"/>
    <s v="20th October,2022"/>
    <d v="2022-10-20T00:00:00"/>
    <s v="Maiywa Joel Kiplongei"/>
    <s v="Male"/>
    <s v="009626"/>
    <s v="+254"/>
    <s v="0723805562"/>
    <s v=""/>
    <s v=""/>
    <n v="35.513778000000002"/>
    <n v="-0.88030200000000003"/>
    <s v="Narok"/>
    <s v="Transmara West"/>
    <s v="Ilmotiook"/>
    <s v="Sachagwan"/>
    <n v="12"/>
    <s v="Samwel Teres"/>
    <s v="Samwel Teres"/>
    <s v=""/>
    <s v="Informal Business"/>
    <x v="1"/>
  </r>
  <r>
    <s v="VPA6"/>
    <s v="KE-NYE-2210-30807"/>
    <x v="1"/>
    <s v=""/>
    <s v="25th September,2022"/>
    <d v="2022-09-25T00:00:00"/>
    <s v="18th October,2022"/>
    <d v="2022-10-18T00:00:00"/>
    <s v="Gikunda Gideon Muthuri"/>
    <s v="Male"/>
    <s v="24458037"/>
    <s v="+254"/>
    <s v="0720665767"/>
    <s v=""/>
    <s v="0780448943"/>
    <n v="37.099888"/>
    <n v="-1.3368E-2"/>
    <s v="Nyeri"/>
    <s v="Kieni East"/>
    <s v="Gakawa"/>
    <s v="Kwa huku"/>
    <n v="6"/>
    <s v="Wambui Gituku"/>
    <s v=""/>
    <s v=""/>
    <s v="Informal Business"/>
    <x v="1"/>
  </r>
  <r>
    <s v="VPA6"/>
    <s v="KE-NYE-2210-30808"/>
    <x v="1"/>
    <s v=""/>
    <s v="18th October,2022"/>
    <d v="2022-10-18T00:00:00"/>
    <s v="18th October,2022"/>
    <d v="2022-10-18T00:00:00"/>
    <s v="Gikunda Rosemary"/>
    <s v="Female"/>
    <s v="773693"/>
    <s v="+254"/>
    <s v="0723314691"/>
    <s v=""/>
    <s v=""/>
    <n v="37.084668999999998"/>
    <n v="-2.4857000000000001E-2"/>
    <s v="Nyeri"/>
    <s v="Kieni East"/>
    <s v="Gakawa"/>
    <s v="Kwa huku"/>
    <n v="8"/>
    <s v="Wambui Gituku"/>
    <s v=""/>
    <s v=""/>
    <s v="Informal Business"/>
    <x v="1"/>
  </r>
  <r>
    <s v="VPA6"/>
    <s v="KE-KAJ-2210-30857"/>
    <x v="1"/>
    <s v=""/>
    <s v="10th October,2022"/>
    <d v="2022-10-10T00:00:00"/>
    <s v="15th October,2022"/>
    <d v="2022-10-15T00:00:00"/>
    <s v="Karimi Anthony"/>
    <s v="Male"/>
    <n v="99999"/>
    <s v="+254"/>
    <s v="0722723020"/>
    <s v=""/>
    <s v="0722757142"/>
    <n v="36.941695000000003"/>
    <n v="-1.586997"/>
    <s v="Kajiado"/>
    <s v="Loitokitok"/>
    <s v="Kitengela"/>
    <s v="Korompoi"/>
    <n v="10"/>
    <s v="Peter Kiniu"/>
    <s v=""/>
    <s v=""/>
    <s v="Informal Business"/>
    <x v="1"/>
  </r>
  <r>
    <s v="VPA6"/>
    <s v="KE-BOM-2210-29823"/>
    <x v="1"/>
    <s v=""/>
    <s v="8th September,2022"/>
    <d v="2022-09-08T00:00:00"/>
    <s v="21st October,2022"/>
    <d v="2022-10-21T00:00:00"/>
    <s v="Joyce Tuiya"/>
    <s v="Female"/>
    <s v="27234578"/>
    <s v="+254"/>
    <s v="0711532633"/>
    <s v=""/>
    <s v=""/>
    <n v="35.405647999999999"/>
    <n v="-0.725908"/>
    <s v="Bomet"/>
    <s v="Bomet Central"/>
    <s v="Mugango"/>
    <s v="Simotwet"/>
    <n v="8"/>
    <s v="Kosun Agencies"/>
    <s v="Kirui Charles"/>
    <s v=""/>
    <s v="Informal Business"/>
    <x v="4"/>
  </r>
  <r>
    <s v="VPA6"/>
    <s v="KE-NAN-2210-26509"/>
    <x v="1"/>
    <s v=""/>
    <s v="27th August,2022"/>
    <d v="2022-08-27T00:00:00"/>
    <s v="6th October,2022"/>
    <d v="2022-10-06T00:00:00"/>
    <s v="Mukawale Edward Muhavi"/>
    <s v="Male"/>
    <s v="009982"/>
    <s v="+254"/>
    <s v="0727394602"/>
    <s v=""/>
    <s v="0735603924"/>
    <n v="34.851398000000003"/>
    <n v="0.101232"/>
    <s v="Nandi"/>
    <s v="Aldai"/>
    <s v="Shamaghogho"/>
    <s v="Kamunono"/>
    <n v="12"/>
    <s v="Kelvin Kimutai"/>
    <s v="Isaac sang"/>
    <s v=""/>
    <s v="Informal Business"/>
    <x v="1"/>
  </r>
  <r>
    <s v="VPA6"/>
    <s v="KE-KAJ-2210-31048"/>
    <x v="1"/>
    <s v=""/>
    <s v="25th August,2022"/>
    <d v="2022-08-25T00:00:00"/>
    <s v="25th October,2022"/>
    <d v="2022-10-25T00:00:00"/>
    <s v="Njau Kennedy Gitau"/>
    <s v="Male"/>
    <n v="99999"/>
    <s v="+254"/>
    <s v="0720024086"/>
    <s v=""/>
    <s v="0726220871"/>
    <n v="36.75488"/>
    <n v="-1.38733"/>
    <s v="Kajiado"/>
    <s v="Kajiado North"/>
    <s v="Ogata rongai"/>
    <s v="Mayor road"/>
    <n v="8"/>
    <s v="Kosun Agencies"/>
    <s v="Haron"/>
    <s v=""/>
    <s v="Informal Business"/>
    <x v="4"/>
  </r>
  <r>
    <s v="VPA6"/>
    <s v="KE-KAJ-2210-31047"/>
    <x v="1"/>
    <s v=""/>
    <s v="25th August,2022"/>
    <d v="2022-08-25T00:00:00"/>
    <s v="25th October,2022"/>
    <d v="2022-10-25T00:00:00"/>
    <s v="Elizabeth Karanja"/>
    <s v="Female"/>
    <n v="99999"/>
    <s v="+254"/>
    <s v="0721916020"/>
    <s v=""/>
    <s v="0722837793"/>
    <n v="36.756914999999999"/>
    <n v="-1.386728"/>
    <s v="Kajiado"/>
    <s v="Kajiado North"/>
    <s v="Nkai moronya"/>
    <s v="Mayor road"/>
    <n v="8"/>
    <s v="Kosun Agencies"/>
    <s v="Haron nyatiti"/>
    <s v=""/>
    <s v="Informal Business"/>
    <x v="4"/>
  </r>
  <r>
    <s v="VPA6"/>
    <s v="KE-KAJ-2210-31049"/>
    <x v="1"/>
    <s v=""/>
    <s v="7th August,2022"/>
    <d v="2022-08-07T00:00:00"/>
    <s v="25th October,2022"/>
    <d v="2022-10-25T00:00:00"/>
    <s v="Njoroge Loise Njoki"/>
    <s v="Female"/>
    <n v="99999"/>
    <s v="+254"/>
    <s v="0721396610"/>
    <s v=""/>
    <s v="0713741629"/>
    <n v="36.755242000000003"/>
    <n v="-1.3885149999999999"/>
    <s v="Kajiado"/>
    <s v="Kajiado North"/>
    <s v="Ogata rongai"/>
    <s v="Mayor road"/>
    <n v="8"/>
    <s v="Kosun Agencies"/>
    <s v="Haron nyatiti"/>
    <s v=""/>
    <s v="Informal Business"/>
    <x v="4"/>
  </r>
  <r>
    <s v="VPA6"/>
    <s v="KE-KAJ-2210-31050"/>
    <x v="1"/>
    <s v=""/>
    <s v="25th July,2022"/>
    <d v="2022-07-25T00:00:00"/>
    <s v="25th October,2022"/>
    <d v="2022-10-25T00:00:00"/>
    <s v="Sabuni Saida"/>
    <s v="Female"/>
    <n v="99999"/>
    <s v="+254"/>
    <s v="0722528489"/>
    <s v=""/>
    <s v=""/>
    <n v="36.754632000000001"/>
    <n v="-1.3893599999999999"/>
    <s v="Kajiado"/>
    <s v="Kajiado North"/>
    <s v="Ogata rongai"/>
    <s v="Mayor road"/>
    <n v="8"/>
    <s v="Kosun Agencies"/>
    <s v="Haron"/>
    <s v=""/>
    <s v="Informal Business"/>
    <x v="4"/>
  </r>
  <r>
    <s v="VPA6"/>
    <s v="KE-KAJ-2210-31045"/>
    <x v="1"/>
    <s v=""/>
    <s v="25th August,2022"/>
    <d v="2022-08-25T00:00:00"/>
    <s v="25th October,2022"/>
    <d v="2022-10-25T00:00:00"/>
    <s v="Melonye Grace"/>
    <s v="Female"/>
    <n v="99999"/>
    <s v="+254"/>
    <s v="0722689989"/>
    <s v=""/>
    <s v=""/>
    <n v="36.737338000000001"/>
    <n v="-1.382107"/>
    <s v="Kajiado"/>
    <s v="Kajiado North"/>
    <s v="Ogata rongai"/>
    <s v="Barizi garden area"/>
    <n v="8"/>
    <s v="Kosun Agencies"/>
    <s v="Haron"/>
    <s v=""/>
    <s v="Informal Business"/>
    <x v="4"/>
  </r>
  <r>
    <s v="VPA6"/>
    <s v="KE-KAJ-2210-31041"/>
    <x v="1"/>
    <s v=""/>
    <s v="21st July,2022"/>
    <d v="2022-07-21T00:00:00"/>
    <s v="25th October,2022"/>
    <d v="2022-10-25T00:00:00"/>
    <s v="Choti Thomas Morara"/>
    <s v="Male"/>
    <n v="99999"/>
    <s v="+254"/>
    <s v="0721590461"/>
    <s v=""/>
    <s v="0726245161"/>
    <n v="36.697605000000003"/>
    <n v="-1.40327"/>
    <s v="Kajiado"/>
    <s v="Kajiado North"/>
    <s v="Nkaimoronya"/>
    <s v="Kamula"/>
    <n v="8"/>
    <s v="Kosun Agencies"/>
    <s v="Haron"/>
    <s v=""/>
    <s v="Informal Business"/>
    <x v="4"/>
  </r>
  <r>
    <s v="VPA6"/>
    <s v="KE-KIA-2208-29669"/>
    <x v="1"/>
    <s v=""/>
    <s v="25th April,2020"/>
    <d v="2020-04-25T00:00:00"/>
    <s v="4th August,2022"/>
    <d v="2022-08-04T00:00:00"/>
    <s v="Nyambura Scholar"/>
    <s v="Female"/>
    <n v="99999"/>
    <s v="+254"/>
    <s v="0708626413"/>
    <s v=""/>
    <s v="0722975763"/>
    <n v="36.633623"/>
    <n v="-1.068125"/>
    <s v="Kiambu"/>
    <s v="Limuru"/>
    <s v="Limuru"/>
    <s v="Murengeti"/>
    <n v="8"/>
    <s v="Fredrick Gatungu Kago"/>
    <s v="null"/>
    <s v=""/>
    <s v="Informal Business"/>
    <x v="1"/>
  </r>
  <r>
    <s v="VPA6"/>
    <s v="KE-MUR-2208-30237"/>
    <x v="1"/>
    <s v=""/>
    <s v="22nd June,2022"/>
    <d v="2022-06-22T00:00:00"/>
    <s v="3rd August,2022"/>
    <d v="2022-08-03T00:00:00"/>
    <s v="Gitonga Kagai John"/>
    <s v="Male"/>
    <n v="99999"/>
    <s v="+254"/>
    <s v="0727821516"/>
    <s v=""/>
    <s v="0719778672"/>
    <n v="36.843093000000003"/>
    <n v="-0.78294799999999998"/>
    <s v="Murang'a"/>
    <s v="Kigumo"/>
    <s v="Kangaro"/>
    <s v="Njauni"/>
    <n v="12"/>
    <s v="Washington Mwangi"/>
    <s v="Washington Mwangi"/>
    <s v=""/>
    <s v="Informal Business"/>
    <x v="0"/>
  </r>
  <r>
    <s v="VPA6"/>
    <s v="KE-MUR-2206-30231"/>
    <x v="1"/>
    <s v=""/>
    <s v="10th April,2022"/>
    <d v="2022-04-10T00:00:00"/>
    <s v="14th June,2022"/>
    <d v="2022-06-14T00:00:00"/>
    <s v="Mwangi Gabriel Macharia"/>
    <s v="Female"/>
    <n v="99999"/>
    <s v="+254"/>
    <s v="0724538360"/>
    <s v=""/>
    <s v=""/>
    <n v="36.932617"/>
    <n v="-0.82289800000000002"/>
    <s v="Murang'a"/>
    <s v="Kandara"/>
    <s v="Githuma"/>
    <s v="Mukuria"/>
    <s v="21"/>
    <s v="Washington Mwangi"/>
    <s v="Washington Mwangi"/>
    <s v=""/>
    <s v="Informal Business"/>
    <x v="0"/>
  </r>
  <r>
    <s v="VPA6"/>
    <s v="KE-MUR-2209-30236"/>
    <x v="1"/>
    <s v=""/>
    <s v="5th August,2022"/>
    <d v="2022-08-05T00:00:00"/>
    <s v="13th September,2022"/>
    <d v="2022-09-13T00:00:00"/>
    <s v="Ng'ang'a Mary Wanjiru"/>
    <s v="Female"/>
    <n v="99999"/>
    <s v="+254"/>
    <s v="0784360308"/>
    <s v=""/>
    <s v="0715228082"/>
    <n v="36.898254999999999"/>
    <n v="-0.805871"/>
    <s v="Murang'a"/>
    <s v="Kandara"/>
    <s v="Githumu"/>
    <s v="Gichangine"/>
    <n v="10"/>
    <s v="Washington Mwangi"/>
    <s v="Washington Mwangi"/>
    <s v=""/>
    <s v="Informal Business"/>
    <x v="0"/>
  </r>
  <r>
    <s v="VPA6"/>
    <s v="KE-MUR-2205-30239"/>
    <x v="1"/>
    <s v=""/>
    <s v="23rd March,2022"/>
    <d v="2022-03-23T00:00:00"/>
    <s v="6th May,2022"/>
    <d v="2022-05-06T00:00:00"/>
    <s v="Muiruri Rose Wanjiku"/>
    <s v="Female"/>
    <s v="13704217"/>
    <s v="+254"/>
    <s v="0718967680"/>
    <s v=""/>
    <s v="0703527471"/>
    <n v="36.897872999999997"/>
    <n v="-0.80574400000000002"/>
    <s v="Murang'a"/>
    <s v="Kandara"/>
    <s v="Kandara"/>
    <s v="Gichangine"/>
    <n v="10"/>
    <s v="Washington Mwangi"/>
    <s v="Washington Mwangi"/>
    <s v=""/>
    <s v="Informal Business"/>
    <x v="0"/>
  </r>
  <r>
    <s v="VPA6"/>
    <s v="KE-MUR-2210-30233"/>
    <x v="1"/>
    <s v=""/>
    <s v="25th August,2022"/>
    <d v="2022-08-25T00:00:00"/>
    <s v="20th October,2022"/>
    <d v="2022-10-20T00:00:00"/>
    <s v="Gichu William Michino"/>
    <s v="Male"/>
    <n v="99999"/>
    <s v="+254"/>
    <s v="0716923234"/>
    <s v=""/>
    <s v=""/>
    <n v="36.921849999999999"/>
    <n v="-0.82455599999999996"/>
    <s v="Murang'a"/>
    <s v="Kandara"/>
    <s v="Kandara"/>
    <s v="Gitaimbuka"/>
    <n v="12"/>
    <s v="Washington Mwangi"/>
    <s v="Washington Mwangi"/>
    <s v=""/>
    <s v="Informal Business"/>
    <x v="0"/>
  </r>
  <r>
    <s v="VPA6"/>
    <s v="KE-MUR-2205-30238"/>
    <x v="1"/>
    <s v=""/>
    <s v="20th March,2022"/>
    <d v="2022-03-20T00:00:00"/>
    <s v="10th May,2022"/>
    <d v="2022-05-10T00:00:00"/>
    <s v="Mwangi Cicelia Wanjiku"/>
    <s v="Female"/>
    <n v="99999"/>
    <s v="+254"/>
    <s v="0702966197"/>
    <s v=""/>
    <s v="0722426903"/>
    <n v="36.830084999999997"/>
    <n v="-0.778443"/>
    <s v="Murang'a"/>
    <s v="Kigumo"/>
    <s v="Kangari"/>
    <s v="Gatiani"/>
    <n v="12"/>
    <s v="Washington Mwangi"/>
    <s v="Washington Mwangi"/>
    <s v=""/>
    <s v="Informal Business"/>
    <x v="0"/>
  </r>
  <r>
    <s v="VPA6"/>
    <s v="KE-MUR-2201-30232"/>
    <x v="1"/>
    <s v=""/>
    <s v="28th November,2021"/>
    <d v="2021-11-28T00:00:00"/>
    <s v="20th January,2022"/>
    <d v="2022-01-20T00:00:00"/>
    <s v="Kagiri Phyllis Muthoni"/>
    <s v="Female"/>
    <n v="99999"/>
    <s v="72576246"/>
    <s v="0725762460"/>
    <s v=""/>
    <s v="0720619996"/>
    <n v="36.916218999999998"/>
    <n v="-0.92039899999999997"/>
    <s v="Murang'a"/>
    <s v="Gatanga"/>
    <s v="Kirwara"/>
    <s v="Rwegetha"/>
    <n v="8"/>
    <s v="Washington Mwangi"/>
    <s v="Washington Mwangi"/>
    <s v=""/>
    <s v="Informal Business"/>
    <x v="0"/>
  </r>
  <r>
    <s v="VPA6"/>
    <s v="KE-MUR-2209-30235"/>
    <x v="1"/>
    <s v=""/>
    <s v="28th July,2022"/>
    <d v="2022-07-28T00:00:00"/>
    <s v="10th September,2022"/>
    <d v="2022-09-10T00:00:00"/>
    <s v="Njoroge Jane Muthoni"/>
    <s v="Female"/>
    <n v="99999"/>
    <s v="+254"/>
    <s v="0723282690"/>
    <s v=""/>
    <s v=""/>
    <n v="36.858598999999998"/>
    <n v="-0.780505"/>
    <s v="Murang'a"/>
    <s v="Kigumo"/>
    <s v="Kangari"/>
    <s v="Mwarano"/>
    <n v="10"/>
    <s v="Washington Mwangi"/>
    <s v="Washington Mwangi"/>
    <s v=""/>
    <s v="Informal Business"/>
    <x v="0"/>
  </r>
  <r>
    <s v="VPA6"/>
    <s v="KE-KER-2210-30755"/>
    <x v="0"/>
    <s v="Unreachable"/>
    <s v="12th August,2022"/>
    <d v="2022-08-12T00:00:00"/>
    <s v="24th October,2022"/>
    <d v="2022-10-24T00:00:00"/>
    <s v="Koskey Nancy Chepkemoi"/>
    <s v="Female"/>
    <s v="20426183"/>
    <s v="722248757"/>
    <s v="0711588033"/>
    <s v=""/>
    <s v=""/>
    <n v="35.409018000000003"/>
    <n v="-0.29525699999999999"/>
    <s v="Kericho"/>
    <s v="Kipkelion East"/>
    <s v="Chepseon"/>
    <s v="Kablaboi"/>
    <n v="16"/>
    <s v="Philip Kiget"/>
    <s v="Kiget"/>
    <s v=""/>
    <s v="Informal Business"/>
    <x v="1"/>
  </r>
  <r>
    <s v="VPA6"/>
    <s v="KE-KER-2210-30754"/>
    <x v="0"/>
    <s v="Non Compliant"/>
    <s v="10th August,2022"/>
    <d v="2022-08-10T00:00:00"/>
    <s v="24th October,2022"/>
    <d v="2022-10-24T00:00:00"/>
    <s v="Rono Lily"/>
    <s v="Female"/>
    <s v="10886357"/>
    <s v="+254"/>
    <s v="0727345806"/>
    <s v=""/>
    <s v=""/>
    <n v="35.162120000000002"/>
    <n v="-0.53459800000000002"/>
    <s v="Kericho"/>
    <s v="Bureti"/>
    <s v="Kusumek"/>
    <s v="Bargiro"/>
    <n v="12"/>
    <s v="Amos Ndung'u"/>
    <s v=""/>
    <s v=""/>
    <s v="Informal Business"/>
    <x v="1"/>
  </r>
  <r>
    <s v="VPA6"/>
    <s v="KE-TRA-2210-25779"/>
    <x v="1"/>
    <s v=""/>
    <s v="20th July,2022"/>
    <d v="2022-07-20T00:00:00"/>
    <s v="27th October,2022"/>
    <d v="2022-10-27T00:00:00"/>
    <s v="Kirui Joel Kipkemoi"/>
    <s v="Male"/>
    <s v="9043888"/>
    <s v="+254"/>
    <s v="0724268056"/>
    <s v=""/>
    <s v="0721390375"/>
    <n v="35.112952"/>
    <n v="1.055186"/>
    <s v="Trans Nzoia"/>
    <s v="Cherengany"/>
    <s v="Sitatungu"/>
    <s v="Orombe"/>
    <n v="12"/>
    <s v="Joseph Thumbi Kariuki"/>
    <s v="Joseph Thumbi kariuki"/>
    <s v=""/>
    <s v="Informal Business"/>
    <x v="1"/>
  </r>
  <r>
    <s v="VPA6"/>
    <s v="KE-TRA-2210-25798"/>
    <x v="1"/>
    <s v=""/>
    <s v="3rd July,2022"/>
    <d v="2022-07-03T00:00:00"/>
    <s v="27th October,2022"/>
    <d v="2022-10-27T00:00:00"/>
    <s v="Cheruiyot Moses Kiplangat"/>
    <s v="Male"/>
    <s v="1765318"/>
    <s v="+254"/>
    <s v="0728451158"/>
    <s v=""/>
    <s v="07057717652"/>
    <n v="35.102364999999999"/>
    <n v="1.07833"/>
    <s v="Trans Nzoia"/>
    <s v="Cherengany"/>
    <s v="Sitatunga"/>
    <s v="Chematich"/>
    <n v="12"/>
    <s v="Joseph Thumbi Kariuki"/>
    <s v="Joseph Thumbi"/>
    <s v=""/>
    <s v="Informal Business"/>
    <x v="1"/>
  </r>
  <r>
    <s v="VPA6"/>
    <s v="KE-KAJ-2210-31040"/>
    <x v="1"/>
    <s v=""/>
    <s v="20th August,2022"/>
    <d v="2022-08-20T00:00:00"/>
    <s v="25th October,2022"/>
    <d v="2022-10-25T00:00:00"/>
    <s v="Mungare Jared"/>
    <s v="Male"/>
    <n v="99999"/>
    <s v="+254"/>
    <s v="0721165189"/>
    <s v=""/>
    <s v=""/>
    <n v="36.700412999999998"/>
    <n v="-1.4416150000000001"/>
    <s v="Kajiado"/>
    <s v="Kajiado North"/>
    <s v="Kisirian"/>
    <s v="Kwabunyu"/>
    <n v="8"/>
    <s v="Kosun Agencies"/>
    <s v="Charles kirui"/>
    <s v=""/>
    <s v="Informal Business"/>
    <x v="4"/>
  </r>
  <r>
    <s v="VPA6"/>
    <s v="KE-KAJ-2210-31043"/>
    <x v="1"/>
    <s v=""/>
    <s v="23rd June,2022"/>
    <d v="2022-06-23T00:00:00"/>
    <s v="25th October,2022"/>
    <d v="2022-10-25T00:00:00"/>
    <s v="Warida Mary Edith"/>
    <s v="Female"/>
    <n v="99999"/>
    <s v="+254"/>
    <s v="0722688080"/>
    <s v=""/>
    <s v=""/>
    <n v="36.69755"/>
    <n v="-1.4032849999999999"/>
    <s v="Kajiado"/>
    <s v="Kajiado North"/>
    <s v="Nkaimoronya"/>
    <s v="Kamula"/>
    <n v="8"/>
    <s v="Kosun Agencies"/>
    <s v="Haron"/>
    <s v=""/>
    <s v="Informal Business"/>
    <x v="4"/>
  </r>
  <r>
    <s v="VPA6"/>
    <s v="KE-MER-2210-30951"/>
    <x v="0"/>
    <s v="Non Compliant"/>
    <s v="11th October,2022"/>
    <d v="2022-10-11T00:00:00"/>
    <s v="28th October,2022"/>
    <d v="2022-10-28T00:00:00"/>
    <s v="Kinoti George Stephen"/>
    <s v="Male"/>
    <s v="5611021"/>
    <s v="727330266"/>
    <s v="0727330266"/>
    <s v=""/>
    <s v="0724371158"/>
    <n v="37.590986999999998"/>
    <n v="-8.2004999999999995E-2"/>
    <s v="Meru"/>
    <s v="Imenti South"/>
    <s v="Chure"/>
    <s v="Giuti"/>
    <n v="8"/>
    <s v="Erick Munene Gitonga"/>
    <s v="Joshua muthaura"/>
    <s v=""/>
    <s v="Informal Business"/>
    <x v="1"/>
  </r>
  <r>
    <s v="VPA6"/>
    <s v="KE-MER-2210-29700"/>
    <x v="1"/>
    <s v=""/>
    <s v="16th September,2022"/>
    <d v="2022-09-16T00:00:00"/>
    <s v="5th October,2022"/>
    <d v="2022-10-05T00:00:00"/>
    <s v="Kathure Kinyua Ruth"/>
    <s v="Female"/>
    <s v="22350560"/>
    <s v="+254"/>
    <s v="0724639296"/>
    <s v=""/>
    <s v="0713335478"/>
    <n v="37.581721999999999"/>
    <n v="-7.6418E-2"/>
    <s v="Meru"/>
    <s v="Imenti South"/>
    <s v="Mikumbune"/>
    <s v="Kianjogu"/>
    <n v="10"/>
    <s v="Erick Munene Gitonga"/>
    <s v="Joshua muthaura"/>
    <s v=""/>
    <s v="Informal Business"/>
    <x v="1"/>
  </r>
  <r>
    <s v="VPA6"/>
    <s v="KE-LAI-2210-30806"/>
    <x v="1"/>
    <s v=""/>
    <s v="18th October,2022"/>
    <d v="2022-10-18T00:00:00"/>
    <s v="18th October,2022"/>
    <d v="2022-10-18T00:00:00"/>
    <s v="Wangombe Josphine Muthoni"/>
    <s v="Female"/>
    <n v="99999"/>
    <s v="+254"/>
    <s v="0723390300"/>
    <s v=""/>
    <s v="0721947943"/>
    <n v="37.054485"/>
    <n v="2.2890000000000001E-2"/>
    <s v="Laikipia"/>
    <s v="Laikipia East"/>
    <s v="Kilimo"/>
    <s v="Kilimo"/>
    <n v="12"/>
    <s v="Francis Nyaga Muriithi"/>
    <s v="Francis Nyaga mureithi"/>
    <s v=""/>
    <s v="Informal Business"/>
    <x v="1"/>
  </r>
  <r>
    <s v="VPA6"/>
    <s v="KE-EMB-2210-30810"/>
    <x v="1"/>
    <s v=""/>
    <s v="22nd May,2022"/>
    <d v="2022-05-22T00:00:00"/>
    <s v="24th October,2022"/>
    <d v="2022-10-24T00:00:00"/>
    <s v="Kiviu Rosemary Wanja"/>
    <s v="Female"/>
    <n v="99999"/>
    <s v="+254"/>
    <s v="0723516488"/>
    <s v=""/>
    <s v=""/>
    <n v="37.479191999999998"/>
    <n v="-0.54256000000000004"/>
    <s v="Embu"/>
    <s v="Manyatta"/>
    <s v="Embu town"/>
    <s v="Mugoya"/>
    <n v="8"/>
    <s v="Eric Muthii Mugo"/>
    <s v="Eric muthii mugo"/>
    <s v=""/>
    <s v="Informal Business"/>
    <x v="1"/>
  </r>
  <r>
    <s v="VPA6"/>
    <s v="KE-NYE-2210-30805"/>
    <x v="1"/>
    <s v=""/>
    <s v="27th August,2022"/>
    <d v="2022-08-27T00:00:00"/>
    <s v="31st October,2022"/>
    <d v="2022-10-31T00:00:00"/>
    <s v="Muriuki James Muriithi"/>
    <s v="Male"/>
    <s v="5941594"/>
    <s v="+254"/>
    <s v="0721561032"/>
    <s v=""/>
    <s v="0721583380"/>
    <n v="37.114466999999998"/>
    <n v="-0.49437799999999998"/>
    <s v="Nyeri"/>
    <s v="Mathira East"/>
    <s v="Peter ciira"/>
    <s v="Gaturiri"/>
    <n v="10"/>
    <s v="Francis Nyaga Muriithi"/>
    <s v="Francis Nyaga muriithi"/>
    <s v=""/>
    <s v="Informal Business"/>
    <x v="1"/>
  </r>
  <r>
    <s v="VPA6"/>
    <s v="KE-NYE-2210-30911"/>
    <x v="1"/>
    <s v=""/>
    <s v="1st May,2022"/>
    <d v="2022-05-01T00:00:00"/>
    <s v="29th October,2022"/>
    <d v="2022-10-29T00:00:00"/>
    <s v="Mbuthia Lucy Wanduti"/>
    <s v="Female"/>
    <n v="99999"/>
    <s v="+254"/>
    <s v="0722617424"/>
    <s v=""/>
    <s v="0728332913"/>
    <n v="37.08652"/>
    <n v="-2.2946000000000001E-2"/>
    <s v="Nyeri"/>
    <s v="Kieni East"/>
    <s v="Gakawa"/>
    <s v="Munyaka"/>
    <n v="8"/>
    <s v="Wambui Gituku"/>
    <s v=""/>
    <s v=""/>
    <s v="Informal Business"/>
    <x v="1"/>
  </r>
  <r>
    <s v="VPA6"/>
    <s v="KE-NYE-2210-30912"/>
    <x v="0"/>
    <s v="Non Compliant"/>
    <s v="2nd February,2022"/>
    <d v="2022-02-02T00:00:00"/>
    <s v="29th October,2022"/>
    <d v="2022-10-29T00:00:00"/>
    <s v="Marete Isaiah Muriungi"/>
    <s v="Male"/>
    <s v="1467413"/>
    <s v="710523928"/>
    <s v="0723910775"/>
    <s v=""/>
    <s v="0724394366"/>
    <n v="37.088847999999999"/>
    <n v="-2.3397999999999999E-2"/>
    <s v="Nyeri"/>
    <s v="Kieni East"/>
    <s v="Gakawa"/>
    <s v="Munyaka"/>
    <n v="6"/>
    <s v="Wambui Gituku"/>
    <s v=""/>
    <s v=""/>
    <s v="Informal Business"/>
    <x v="1"/>
  </r>
  <r>
    <s v="VPA6"/>
    <s v="KE-MUR-2204-30243"/>
    <x v="1"/>
    <s v=""/>
    <s v="3rd March,2022"/>
    <d v="2022-03-03T00:00:00"/>
    <s v="15th April,2022"/>
    <d v="2022-04-15T00:00:00"/>
    <s v="Wambote Rose Wanjiku"/>
    <s v="Female"/>
    <n v="99999"/>
    <s v="+254"/>
    <s v="0713260793"/>
    <s v=""/>
    <s v="0725663402"/>
    <n v="36.914149999999999"/>
    <n v="-0.78861599999999998"/>
    <s v="Murang'a"/>
    <s v="Kigumo"/>
    <s v="Mareira"/>
    <s v="Wakefungi"/>
    <n v="6"/>
    <s v="Washington Mwangi"/>
    <s v="Washington Mwangi"/>
    <s v=""/>
    <s v="Informal Business"/>
    <x v="0"/>
  </r>
  <r>
    <s v="VPA6"/>
    <s v="KE-MUR-2204-30242"/>
    <x v="1"/>
    <s v=""/>
    <s v="25th February,2022"/>
    <d v="2022-02-25T00:00:00"/>
    <s v="20th April,2022"/>
    <d v="2022-04-20T00:00:00"/>
    <s v="Wainaina Jane Wanjiku"/>
    <s v="Male"/>
    <n v="99999"/>
    <s v="+254"/>
    <s v="0722731450"/>
    <s v=""/>
    <s v="0721643291"/>
    <n v="36.958514000000001"/>
    <n v="-0.70147999999999999"/>
    <s v="Murang'a"/>
    <s v="Kangema"/>
    <s v="Kangema"/>
    <s v="Marimera"/>
    <n v="12"/>
    <s v="Washington Mwangi"/>
    <s v="Washington Mwangi"/>
    <s v=""/>
    <s v="Informal Business"/>
    <x v="0"/>
  </r>
  <r>
    <s v="VPA6"/>
    <s v="KE-MUR-2207-30240"/>
    <x v="1"/>
    <s v=""/>
    <s v="8th June,2022"/>
    <d v="2022-06-08T00:00:00"/>
    <s v="22nd July,2022"/>
    <d v="2022-07-22T00:00:00"/>
    <s v="Ngokonyo Endmad Babu"/>
    <s v="Male"/>
    <n v="99999"/>
    <s v="+254"/>
    <s v="0727337639"/>
    <s v=""/>
    <s v="0799955640"/>
    <n v="37.181590999999997"/>
    <n v="-0.78060099999999999"/>
    <s v="Murang'a"/>
    <s v="Maragua"/>
    <s v="Maragua range"/>
    <s v="Matanya area"/>
    <n v="8"/>
    <s v="Washington Mwangi"/>
    <s v="Washington Mwangi"/>
    <s v=""/>
    <s v="Informal Business"/>
    <x v="0"/>
  </r>
  <r>
    <s v="VPA6"/>
    <s v="KE-KER-2210-29824"/>
    <x v="1"/>
    <s v=""/>
    <s v="29th May,2022"/>
    <d v="2022-05-29T00:00:00"/>
    <s v="11th October,2022"/>
    <d v="2022-10-11T00:00:00"/>
    <s v="Chepkoech Josphine"/>
    <s v="Female"/>
    <s v="20967639"/>
    <s v="+254"/>
    <s v="0728247523"/>
    <s v=""/>
    <s v="0729422287"/>
    <n v="35.086872"/>
    <n v="-0.48631999999999997"/>
    <s v="Kericho"/>
    <s v="Bureti"/>
    <s v="Kisiara"/>
    <s v="Kaprote"/>
    <n v="12"/>
    <s v="Philip Kurgat"/>
    <s v=""/>
    <s v=""/>
    <s v="Informal Business"/>
    <x v="1"/>
  </r>
  <r>
    <s v="VPA6"/>
    <s v="KE-KAJ-2210-30856"/>
    <x v="1"/>
    <s v=""/>
    <s v="15th October,2022"/>
    <d v="2022-10-15T00:00:00"/>
    <s v="29th October,2022"/>
    <d v="2022-10-29T00:00:00"/>
    <s v="Mantina Eunice Njeri"/>
    <s v="Female"/>
    <n v="99999"/>
    <s v="+254"/>
    <s v="0721290120"/>
    <s v=""/>
    <s v="0711793449"/>
    <n v="36.701183"/>
    <n v="-1.529388"/>
    <s v="Kajiado"/>
    <s v="Kajiado West"/>
    <s v="Olchoro onyori"/>
    <s v="Oloirien"/>
    <n v="12"/>
    <s v="Jackson Muia Mutiso"/>
    <s v=""/>
    <s v=""/>
    <s v="Informal Business"/>
    <x v="0"/>
  </r>
  <r>
    <s v="VPA6"/>
    <s v="KE-UAS-2210-30158"/>
    <x v="1"/>
    <s v=""/>
    <s v="22nd July,2022"/>
    <d v="2022-07-22T00:00:00"/>
    <s v="22nd October,2022"/>
    <d v="2022-10-22T00:00:00"/>
    <s v="Rotich David Koima"/>
    <s v="Male"/>
    <n v="99999"/>
    <s v="+254"/>
    <s v="0721969900"/>
    <s v=""/>
    <s v=""/>
    <n v="35.423456999999999"/>
    <n v="0.53321700000000005"/>
    <s v="Uasin Gishu"/>
    <s v="Moiben"/>
    <s v="Moiben"/>
    <s v="Kapsosio"/>
    <n v="12"/>
    <s v="Daniel Bartilol"/>
    <s v=""/>
    <s v=""/>
    <s v="Informal Business"/>
    <x v="0"/>
  </r>
  <r>
    <s v="VPA6"/>
    <s v="KE-UAS-2210-30159"/>
    <x v="1"/>
    <s v=""/>
    <s v="17th July,2022"/>
    <d v="2022-07-17T00:00:00"/>
    <s v="1st October,2022"/>
    <d v="2022-10-01T00:00:00"/>
    <s v="Kipkemboi Nicholas"/>
    <s v="Male"/>
    <n v="99999"/>
    <s v="+254"/>
    <s v="0727364622"/>
    <s v=""/>
    <s v=""/>
    <n v="35.378855000000001"/>
    <n v="0.56061000000000005"/>
    <s v="Uasin Gishu"/>
    <s v="Moiben"/>
    <s v="Moiben"/>
    <s v="Kapsoen"/>
    <n v="12"/>
    <s v="Daniel Bartilol"/>
    <s v=""/>
    <s v=""/>
    <s v="Informal Business"/>
    <x v="0"/>
  </r>
  <r>
    <s v="VPA6"/>
    <s v="KE-NAK-2210-29788"/>
    <x v="1"/>
    <s v=""/>
    <s v="20th July,2022"/>
    <d v="2022-07-20T00:00:00"/>
    <s v="1st October,2022"/>
    <d v="2022-10-01T00:00:00"/>
    <s v="Joseph Kimani Maina"/>
    <s v="Male"/>
    <n v="99999"/>
    <s v="+254"/>
    <s v="0720448074"/>
    <s v=""/>
    <s v=""/>
    <n v="36.152344999999997"/>
    <n v="-0.262988"/>
    <s v="Nakuru"/>
    <s v="Bahati"/>
    <s v="Baraka"/>
    <s v="KAG - BARAKA lanet"/>
    <n v="8"/>
    <s v="Joseph Thumbi Kariuki"/>
    <s v="Joseph thumbi"/>
    <s v=""/>
    <s v="Informal Business"/>
    <x v="1"/>
  </r>
  <r>
    <s v="VPA6"/>
    <s v="KE-NAK-2210-29792"/>
    <x v="1"/>
    <s v=""/>
    <s v="12th August,2022"/>
    <d v="2022-08-12T00:00:00"/>
    <s v="1st October,2022"/>
    <d v="2022-10-01T00:00:00"/>
    <s v="James Kihungi Kariuki"/>
    <s v="Male"/>
    <n v="99999"/>
    <s v="+254"/>
    <s v="0710704463"/>
    <s v=""/>
    <s v="0797709016"/>
    <n v="36.174844"/>
    <n v="-0.24340800000000001"/>
    <s v="Nakuru"/>
    <s v="Bahati"/>
    <s v="Muronyo"/>
    <s v="Miti tatu"/>
    <n v="8"/>
    <s v="Joseph Thumbi Kariuki"/>
    <s v="Joseph thumbi"/>
    <s v=""/>
    <s v="Informal Business"/>
    <x v="1"/>
  </r>
  <r>
    <s v="VPA6"/>
    <s v="KE-NAK-2210-29790"/>
    <x v="1"/>
    <s v=""/>
    <s v="12th August,2022"/>
    <d v="2022-08-12T00:00:00"/>
    <s v="1st October,2022"/>
    <d v="2022-10-01T00:00:00"/>
    <s v="David Kamande"/>
    <s v="Male"/>
    <s v="1033424"/>
    <s v="+254"/>
    <s v="0720209822"/>
    <s v=""/>
    <s v="0720664560"/>
    <n v="36.205261"/>
    <n v="-0.27634399999999998"/>
    <s v="Nakuru"/>
    <s v="Bahati"/>
    <s v="Danger"/>
    <s v="Menengai hill farm"/>
    <n v="8"/>
    <s v="Fredrick Gatungu Kago"/>
    <s v="Fred Kago"/>
    <s v=""/>
    <s v="Informal Business"/>
    <x v="1"/>
  </r>
  <r>
    <s v="VPA6"/>
    <s v="KE-NAK-2210-29791"/>
    <x v="0"/>
    <s v="Grievance"/>
    <s v="16th May,2022"/>
    <d v="2022-05-16T00:00:00"/>
    <s v="1st October,2022"/>
    <d v="2022-10-01T00:00:00"/>
    <s v="Peter Gathecha"/>
    <s v="Male"/>
    <n v="99999"/>
    <s v="+254"/>
    <s v="0722299415"/>
    <s v=""/>
    <s v=""/>
    <n v="36.174864999999997"/>
    <n v="-0.24445500000000001"/>
    <s v="Nakuru"/>
    <s v="Bahati"/>
    <s v="Miti tatu"/>
    <s v="Miti tatu"/>
    <n v="8"/>
    <s v="Joseph Thumbi Kariuki"/>
    <s v="Joseph thumbi"/>
    <s v=""/>
    <s v="Informal Business"/>
    <x v="1"/>
  </r>
  <r>
    <s v="VPA6"/>
    <s v="KE-NAK-2210-29789"/>
    <x v="1"/>
    <s v=""/>
    <s v="24th August,2022"/>
    <d v="2022-08-24T00:00:00"/>
    <s v="26th October,2022"/>
    <d v="2022-10-26T00:00:00"/>
    <s v="Stephen Karanja"/>
    <s v="Male"/>
    <n v="99999"/>
    <s v="+254"/>
    <s v="0725630562"/>
    <s v=""/>
    <s v="0710750581"/>
    <n v="36.175291999999999"/>
    <n v="-0.26129200000000002"/>
    <s v="Nakuru"/>
    <s v="Bahati"/>
    <s v="Lanet"/>
    <s v="Kwa murera - tabuga"/>
    <n v="8"/>
    <s v="Simon Kabucho"/>
    <s v="Simon Kabucho"/>
    <s v=""/>
    <s v="Informal Business"/>
    <x v="1"/>
  </r>
  <r>
    <s v="VPA6"/>
    <s v="KE-KIR-2210-30809"/>
    <x v="1"/>
    <s v=""/>
    <s v="18th June,2022"/>
    <d v="2022-06-18T00:00:00"/>
    <s v="19th October,2022"/>
    <d v="2022-10-19T00:00:00"/>
    <s v="Njeru Fredrick Muriuki"/>
    <s v="Male"/>
    <s v="11171452"/>
    <s v="+254"/>
    <s v="0723161075"/>
    <s v=""/>
    <s v=""/>
    <n v="37.374557000000003"/>
    <n v="-0.52191500000000002"/>
    <s v="Kirinyaga"/>
    <s v="Kirinyaga East"/>
    <s v="Njukiini"/>
    <s v="Mburi"/>
    <n v="12"/>
    <s v="Eric Muthii Mugo"/>
    <s v="Eric muthii mugo"/>
    <s v=""/>
    <s v="Informal Business"/>
    <x v="1"/>
  </r>
  <r>
    <s v="VPA6"/>
    <s v="KE-NYE-2211-0"/>
    <x v="0"/>
    <s v="Non Compliant"/>
    <s v="8th April,2022"/>
    <d v="2022-04-08T00:00:00"/>
    <s v="3rd November,2022"/>
    <d v="2022-11-03T00:00:00"/>
    <s v="Kiugu Japhet Muthuri"/>
    <s v="Male"/>
    <s v="14609764"/>
    <s v="+254"/>
    <s v="0725594169"/>
    <s v=""/>
    <s v="0723660051"/>
    <n v="37.102372000000003"/>
    <n v="-3.4770000000000002E-2"/>
    <s v="Nyeri"/>
    <s v="Kieni East"/>
    <s v="Gakawa"/>
    <s v="Kwa mweya"/>
    <n v="6"/>
    <s v="Wambui Gituku"/>
    <s v=""/>
    <s v=""/>
    <s v="Informal Business"/>
    <x v="1"/>
  </r>
  <r>
    <s v="VPA6"/>
    <s v="KE-BOM-2201-26369"/>
    <x v="1"/>
    <s v=""/>
    <s v="8th November,2021"/>
    <d v="2021-11-08T00:00:00"/>
    <s v="10th January,2022"/>
    <d v="2022-01-10T00:00:00"/>
    <s v="Lasoi Joseph K"/>
    <s v="Male"/>
    <s v="7494093"/>
    <s v="+254"/>
    <s v="0720357253"/>
    <s v=""/>
    <s v="0763357253"/>
    <n v="35.375056999999998"/>
    <n v="-0.67722800000000005"/>
    <s v="Bomet"/>
    <s v="Bomet Central"/>
    <s v="Ndaraweta"/>
    <s v="Ngainet"/>
    <n v="10"/>
    <s v="Patrick Kipronoh Mutai"/>
    <s v="Joash"/>
    <s v=""/>
    <s v="Informal Business"/>
    <x v="1"/>
  </r>
  <r>
    <s v="VPA6"/>
    <s v="KE-EMB-2211-30812"/>
    <x v="1"/>
    <s v=""/>
    <s v="8th August,2022"/>
    <d v="2022-08-08T00:00:00"/>
    <s v="8th November,2022"/>
    <d v="2022-11-08T00:00:00"/>
    <s v="Njogu Martin Mugo"/>
    <s v="Male"/>
    <n v="99999"/>
    <s v="+254"/>
    <s v="0723877522"/>
    <s v=""/>
    <s v="0722434199"/>
    <n v="37.575290000000003"/>
    <n v="-0.39574799999999999"/>
    <s v="Embu"/>
    <s v="Runyenjes"/>
    <s v="Runyejes"/>
    <s v="Kaithege"/>
    <n v="12"/>
    <s v="Eric Muthii Mugo"/>
    <s v="Eric Mugo"/>
    <s v=""/>
    <s v="Informal Business"/>
    <x v="0"/>
  </r>
  <r>
    <s v="VPA6"/>
    <s v="KE-MER-2210-29699"/>
    <x v="1"/>
    <s v=""/>
    <s v="2nd October,2022"/>
    <d v="2022-10-02T00:00:00"/>
    <s v="24th October,2022"/>
    <d v="2022-10-24T00:00:00"/>
    <s v="Alex Ngugi Beatrice"/>
    <s v="Female"/>
    <s v="5433466t"/>
    <s v="+254"/>
    <s v="0716543367"/>
    <s v=""/>
    <s v="0723659245"/>
    <n v="37.673029999999997"/>
    <n v="1.1610000000000001E-2"/>
    <s v="Meru"/>
    <s v="Central Imenti"/>
    <s v="Ngonyi"/>
    <s v="Rubutu"/>
    <n v="8"/>
    <s v="Erick Munene Gitonga"/>
    <s v="Joshua muthaura"/>
    <s v=""/>
    <s v="Informal Business"/>
    <x v="1"/>
  </r>
  <r>
    <s v="VPA6"/>
    <s v="KE-TAI-2211-2276"/>
    <x v="0"/>
    <s v="Non Compliant"/>
    <s v="15th August,2022"/>
    <d v="2022-08-15T00:00:00"/>
    <s v="17th November,2022"/>
    <d v="2022-11-17T00:00:00"/>
    <s v="Mwale Jane Ndela"/>
    <s v="Female"/>
    <s v="29752358"/>
    <s v="+254"/>
    <s v="0728021721"/>
    <s v=""/>
    <s v=""/>
    <n v="38.375393000000003"/>
    <n v="-3.3772220000000002"/>
    <s v="Taita/Taveta"/>
    <s v="Wundanyi"/>
    <s v="Mbale"/>
    <s v="Sagha"/>
    <n v="8"/>
    <s v="Silvester M Mwadime"/>
    <s v="Silvester mwakideu"/>
    <s v=""/>
    <s v="Informal Business"/>
    <x v="0"/>
  </r>
  <r>
    <s v="VPA6"/>
    <s v="KE-MAK-2209-30859"/>
    <x v="1"/>
    <s v=""/>
    <s v="5th September,2022"/>
    <d v="2022-09-05T00:00:00"/>
    <s v="28th September,2022"/>
    <d v="2022-09-28T00:00:00"/>
    <s v="Muleli Erick"/>
    <s v="Male"/>
    <n v="99999"/>
    <s v="+254"/>
    <s v="0722851757"/>
    <s v=""/>
    <s v="0722962215"/>
    <n v="37.79365"/>
    <n v="-2.069947"/>
    <s v="Makueni"/>
    <s v="Makueni"/>
    <s v="Makueni"/>
    <s v="Makutano"/>
    <n v="12"/>
    <s v="Jackson Muia Mutiso"/>
    <s v=""/>
    <s v=""/>
    <s v="Informal Business"/>
    <x v="0"/>
  </r>
  <r>
    <s v="VPA6"/>
    <s v="KE-NYA-2207-30830"/>
    <x v="1"/>
    <s v=""/>
    <s v="24th April,2022"/>
    <d v="2022-04-24T00:00:00"/>
    <s v="12th July,2022"/>
    <d v="2022-07-12T00:00:00"/>
    <s v="Kung'u Robert Kimata"/>
    <s v="Male"/>
    <n v="99999"/>
    <s v="+254"/>
    <s v="0722449440"/>
    <s v=""/>
    <s v=""/>
    <n v="36.423155000000001"/>
    <n v="3.0268E-2"/>
    <s v="Nyandarua"/>
    <s v="Ndaragwa"/>
    <s v="Kiriita"/>
    <s v="Ritaya"/>
    <s v="16"/>
    <s v="Fraha Biotech"/>
    <s v="null"/>
    <s v=""/>
    <s v="Informal Business"/>
    <x v="3"/>
  </r>
  <r>
    <s v="VPA6"/>
    <s v="KE-ELG-2211-30160"/>
    <x v="1"/>
    <s v=""/>
    <s v="23rd October,2022"/>
    <d v="2022-10-23T00:00:00"/>
    <s v="23rd November,2022"/>
    <d v="2022-11-23T00:00:00"/>
    <s v="Gilbert Suter K"/>
    <s v="Male"/>
    <n v="99999"/>
    <s v="+254"/>
    <s v="0723971761"/>
    <s v=""/>
    <s v="0731424816"/>
    <n v="35.488005000000001"/>
    <n v="0.59986700000000004"/>
    <s v="Elgeyo/Marakwet"/>
    <s v="Keiyo North"/>
    <s v="Keiyo North"/>
    <s v="Kapsisi east"/>
    <n v="12"/>
    <s v="Luka Kiprop Maiyo"/>
    <s v=""/>
    <s v=""/>
    <s v="Informal Business"/>
    <x v="0"/>
  </r>
  <r>
    <s v="VPA6"/>
    <s v="KE-KER-2211-29825"/>
    <x v="1"/>
    <s v=""/>
    <s v="28th December,2021"/>
    <d v="2021-12-28T00:00:00"/>
    <s v="25th November,2022"/>
    <d v="2022-11-25T00:00:00"/>
    <s v="KIPROTICH RUGUT"/>
    <s v="Male"/>
    <s v="22223491"/>
    <s v="+254"/>
    <s v="0726560508"/>
    <s v=""/>
    <s v=""/>
    <n v="35.233227999999997"/>
    <n v="-0.34220800000000001"/>
    <s v="Kericho"/>
    <s v="Belgut"/>
    <s v="Kipkoiyan"/>
    <s v="Masarian"/>
    <n v="12"/>
    <s v="Benjamin Kirui"/>
    <s v=""/>
    <s v=""/>
    <s v="Informal Business"/>
    <x v="1"/>
  </r>
  <r>
    <s v="VPA6"/>
    <s v="KE-KER-2206-30753"/>
    <x v="1"/>
    <s v=""/>
    <s v="26th November,2021"/>
    <d v="2021-11-26T00:00:00"/>
    <s v="4th June,2022"/>
    <d v="2022-06-04T00:00:00"/>
    <s v="KIBET JOSEPH BOEN"/>
    <s v="Male"/>
    <s v="21614842"/>
    <s v="+254"/>
    <s v="0722538797"/>
    <s v=""/>
    <s v="0722952075"/>
    <n v="35.234656999999999"/>
    <n v="-0.29787999999999998"/>
    <s v="Kericho"/>
    <s v="Ainamoi"/>
    <s v="Kapsoit"/>
    <s v="Ketitui"/>
    <n v="12"/>
    <s v="Benjamin Kirui"/>
    <s v=""/>
    <s v=""/>
    <s v="Informal Business"/>
    <x v="1"/>
  </r>
  <r>
    <s v="VPA6"/>
    <s v="KE-KER-2211-30751"/>
    <x v="1"/>
    <s v=""/>
    <s v="19th September,2022"/>
    <d v="2022-09-19T00:00:00"/>
    <s v="21st November,2022"/>
    <d v="2022-11-21T00:00:00"/>
    <s v="LANGAT GEOFREY"/>
    <s v="Male"/>
    <s v="25337517"/>
    <s v="+254"/>
    <s v="0719355837"/>
    <s v=""/>
    <s v=""/>
    <n v="35.105603000000002"/>
    <n v="-0.60118000000000005"/>
    <s v="Kericho"/>
    <s v="Bureti"/>
    <s v="Kapsogut"/>
    <s v="Sosiot"/>
    <n v="10"/>
    <s v="Philip Kurgat"/>
    <s v="null"/>
    <s v=""/>
    <s v="Informal Business"/>
    <x v="1"/>
  </r>
  <r>
    <s v="VPA6"/>
    <s v="KE-KER-2211-26195"/>
    <x v="1"/>
    <s v=""/>
    <s v="15th December,2021"/>
    <d v="2021-12-15T00:00:00"/>
    <s v="1st November,2022"/>
    <d v="2022-11-01T00:00:00"/>
    <s v="TONUI PHILIPH"/>
    <s v="Male"/>
    <s v="20839831"/>
    <s v="+254"/>
    <s v="0721147146"/>
    <s v=""/>
    <s v="0725049823"/>
    <n v="35.259903000000001"/>
    <n v="-0.32833800000000002"/>
    <s v="Kericho"/>
    <s v="Ainamoi"/>
    <s v="Kipchimchim"/>
    <s v="Kipchimchim"/>
    <n v="6"/>
    <s v="Benjamin Kirui"/>
    <s v=""/>
    <s v=""/>
    <s v="Informal Business"/>
    <x v="1"/>
  </r>
  <r>
    <s v="VPA6"/>
    <s v="KE-BOM-2201-26368"/>
    <x v="1"/>
    <s v=""/>
    <s v="17th July,2019"/>
    <d v="2019-07-17T00:00:00"/>
    <s v="15th January,2022"/>
    <d v="2022-01-15T00:00:00"/>
    <s v="BETT ROBERT"/>
    <s v="Male"/>
    <s v="23363061"/>
    <s v="+254"/>
    <s v="0720283035"/>
    <s v=""/>
    <s v="0112830135"/>
    <n v="35.134174999999999"/>
    <n v="-0.67774500000000004"/>
    <s v="Bomet"/>
    <s v="Sotik"/>
    <s v="Kaplong"/>
    <s v="Kaplong"/>
    <n v="24"/>
    <s v="Philip Kurgat"/>
    <s v=""/>
    <s v=""/>
    <s v="Informal Business"/>
    <x v="3"/>
  </r>
  <r>
    <s v="VPA6"/>
    <s v="KE-MUR-2211-30248"/>
    <x v="1"/>
    <s v=""/>
    <s v="18th September,2022"/>
    <d v="2022-09-18T00:00:00"/>
    <s v="19th November,2022"/>
    <d v="2022-11-19T00:00:00"/>
    <s v="Wanyoike Philomena Wambui"/>
    <s v="Female"/>
    <n v="99999"/>
    <s v="+254"/>
    <s v="0727441725"/>
    <s v=""/>
    <s v=""/>
    <n v="37.190091000000002"/>
    <n v="-0.88713399999999998"/>
    <s v="Murang'a"/>
    <s v="Makuyu"/>
    <s v="Kimorori"/>
    <s v="Kahigaini"/>
    <n v="6"/>
    <s v="Collins Odhiambo Ondiek"/>
    <s v="Collins Odhiambo"/>
    <s v=""/>
    <s v="Informal Business"/>
    <x v="10"/>
  </r>
  <r>
    <s v="VPA6"/>
    <s v="KE-MUR-2211-30245"/>
    <x v="1"/>
    <s v=""/>
    <s v="18th September,2022"/>
    <d v="2022-09-18T00:00:00"/>
    <s v="17th November,2022"/>
    <d v="2022-11-17T00:00:00"/>
    <s v="Njoroge Francis Kamande"/>
    <s v="Male"/>
    <s v="3697538"/>
    <s v="+254"/>
    <s v="0720939835"/>
    <s v=""/>
    <s v="0754990655"/>
    <n v="37.218592000000001"/>
    <n v="-0.88885499999999995"/>
    <s v="Murang'a"/>
    <s v="Makuyu"/>
    <s v="Kimorori"/>
    <s v="Ciombo"/>
    <n v="6"/>
    <s v="Collins Odhiambo Ondiek"/>
    <s v="Collins Odhiambo"/>
    <s v=""/>
    <s v="Informal Business"/>
    <x v="10"/>
  </r>
  <r>
    <s v="VPA6"/>
    <s v="KE-MUR-2211-30246"/>
    <x v="1"/>
    <s v=""/>
    <s v="18th September,2022"/>
    <d v="2022-09-18T00:00:00"/>
    <s v="17th November,2022"/>
    <d v="2022-11-17T00:00:00"/>
    <s v="Mwangi Florence Wanjiru"/>
    <s v="Female"/>
    <n v="99999"/>
    <s v="+254"/>
    <s v="0710193043"/>
    <s v=""/>
    <s v=""/>
    <n v="37.219555999999997"/>
    <n v="-0.88367600000000002"/>
    <s v="Murang'a"/>
    <s v="Makuyu"/>
    <s v="Kimorori"/>
    <s v="Ciombo"/>
    <n v="6"/>
    <s v="Collins Odhiambo Ondiek"/>
    <s v="Collins Odhiambo"/>
    <s v=""/>
    <s v="Informal Business"/>
    <x v="10"/>
  </r>
  <r>
    <s v="VPA6"/>
    <s v="KE-MUR-2211-30247"/>
    <x v="1"/>
    <s v=""/>
    <s v="18th September,2022"/>
    <d v="2022-09-18T00:00:00"/>
    <s v="17th November,2022"/>
    <d v="2022-11-17T00:00:00"/>
    <s v="Kahutho Grace Nyambura"/>
    <s v="Female"/>
    <s v="1204433"/>
    <s v="+254"/>
    <s v="0712226195"/>
    <s v=""/>
    <s v="0721253752"/>
    <n v="37.225411999999999"/>
    <n v="-0.82088300000000003"/>
    <s v="Murang'a"/>
    <s v="Makuyu"/>
    <s v="Kabiti"/>
    <s v="Kiambamba"/>
    <n v="6"/>
    <s v="Collins Odhiambo Ondiek"/>
    <s v="Collins Odhiambo"/>
    <s v=""/>
    <s v="Informal Business"/>
    <x v="10"/>
  </r>
  <r>
    <s v="VPA6"/>
    <s v="KE-MUR-2211-30249"/>
    <x v="1"/>
    <s v=""/>
    <s v="18th September,2022"/>
    <d v="2022-09-18T00:00:00"/>
    <s v="19th November,2022"/>
    <d v="2022-11-19T00:00:00"/>
    <s v="Nganga Veronicah Muthoni"/>
    <s v="Female"/>
    <n v="99999"/>
    <s v="+254"/>
    <s v="0728463037"/>
    <s v=""/>
    <s v=""/>
    <n v="37.196418000000001"/>
    <n v="-0.881498"/>
    <s v="Murang'a"/>
    <s v="Makuyu"/>
    <s v="Makuyu"/>
    <s v="Punda milia"/>
    <n v="6"/>
    <s v="Collins Odhiambo Ondiek"/>
    <s v="Collin's Odhiambo"/>
    <s v=""/>
    <s v="Informal Business"/>
    <x v="10"/>
  </r>
  <r>
    <s v="VPA6"/>
    <s v="KE-MUR-2211-30250"/>
    <x v="1"/>
    <s v=""/>
    <s v="9th September,2022"/>
    <d v="2022-09-09T00:00:00"/>
    <s v="17th November,2022"/>
    <d v="2022-11-17T00:00:00"/>
    <s v="Thenge Gladys Wairimu"/>
    <s v="Female"/>
    <n v="99999"/>
    <s v="+254"/>
    <s v="0724446652"/>
    <s v=""/>
    <s v="0706120807"/>
    <n v="37.182510999999998"/>
    <n v="-0.84443500000000005"/>
    <s v="Murang'a"/>
    <s v="Makuyu"/>
    <s v="Sabasaba"/>
    <s v="Kamahuha"/>
    <n v="6"/>
    <s v="Green Soil Enterprises"/>
    <s v="Collins Odhiambo"/>
    <s v=""/>
    <s v="Informal Business"/>
    <x v="10"/>
  </r>
  <r>
    <s v="VPA6"/>
    <s v="KE-MUR-2211-30244"/>
    <x v="1"/>
    <s v=""/>
    <s v="13th September,2022"/>
    <d v="2022-09-13T00:00:00"/>
    <s v="17th November,2022"/>
    <d v="2022-11-17T00:00:00"/>
    <s v="Gatunguta Jane Wambui"/>
    <s v="Female"/>
    <s v="11287453"/>
    <s v="+254"/>
    <s v="0722989570"/>
    <s v=""/>
    <s v="0728895477"/>
    <n v="37.194854999999997"/>
    <n v="-0.90412300000000001"/>
    <s v="Murang'a"/>
    <s v="Makuyu"/>
    <s v="Kimorori"/>
    <s v="Makuyu"/>
    <n v="6"/>
    <s v="Green Soil Enterprises"/>
    <s v="Collins odhiambo"/>
    <s v=""/>
    <s v="Informal Business"/>
    <x v="10"/>
  </r>
  <r>
    <s v="VPA6"/>
    <s v="KE-MUR-2211-30980"/>
    <x v="1"/>
    <s v=""/>
    <s v="12th October,2022"/>
    <d v="2022-10-12T00:00:00"/>
    <s v="22nd November,2022"/>
    <d v="2022-11-22T00:00:00"/>
    <s v="Ngechu Rachel Wangui"/>
    <s v="Female"/>
    <n v="99999"/>
    <s v="+254"/>
    <s v="0723815747"/>
    <s v=""/>
    <s v="0722339090"/>
    <n v="36.882930999999999"/>
    <n v="-0.81788799999999995"/>
    <s v="Murang'a"/>
    <s v="Kandara"/>
    <s v="Githumu"/>
    <s v="Kerika"/>
    <n v="8"/>
    <s v="Nixon Kariuki Gaichuru"/>
    <s v="Nixon kariuki"/>
    <s v=""/>
    <s v="Informal Business"/>
    <x v="0"/>
  </r>
  <r>
    <s v="VPA6"/>
    <s v="KE-MUR-2203-30981"/>
    <x v="1"/>
    <s v=""/>
    <s v="6th February,2022"/>
    <d v="2022-02-06T00:00:00"/>
    <s v="18th March,2022"/>
    <d v="2022-03-18T00:00:00"/>
    <s v="Kibobo James Mwangi"/>
    <s v="Male"/>
    <s v="5175981"/>
    <s v="+254"/>
    <s v="0713252628"/>
    <s v=""/>
    <s v="0705103371"/>
    <n v="36.972833999999999"/>
    <n v="-0.89030200000000004"/>
    <s v="Murang'a"/>
    <s v="Kandara"/>
    <s v="Kandara"/>
    <s v="Kirigithu"/>
    <n v="6"/>
    <s v="Washington Mwangi"/>
    <s v="Washington mwangi"/>
    <s v=""/>
    <s v="Informal Business"/>
    <x v="0"/>
  </r>
  <r>
    <s v="VPA6"/>
    <s v="KE-KER-2212-26187"/>
    <x v="1"/>
    <s v=""/>
    <s v="12th October,2022"/>
    <d v="2022-10-12T00:00:00"/>
    <s v="10th December,2022"/>
    <d v="2022-12-10T00:00:00"/>
    <s v="Rono Denis"/>
    <s v="Male"/>
    <s v="13024424"/>
    <s v="+254"/>
    <s v="0712842142"/>
    <s v=""/>
    <s v=""/>
    <n v="35.103994999999998"/>
    <n v="-0.611012"/>
    <s v="Kericho"/>
    <s v="Bureti"/>
    <s v="Techoget"/>
    <s v="Salanga"/>
    <n v="10"/>
    <s v="Denis Kipkirui Tonui"/>
    <s v=""/>
    <s v=""/>
    <s v="Informal Business"/>
    <x v="1"/>
  </r>
  <r>
    <s v="VPA6"/>
    <s v="KE-KIA-2212-31039"/>
    <x v="0"/>
    <s v="Non Compliant"/>
    <s v="4th December,2022"/>
    <d v="2022-12-04T00:00:00"/>
    <s v="17th December,2022"/>
    <d v="2022-12-17T00:00:00"/>
    <s v="Mbugua Gichuru John"/>
    <s v="Male"/>
    <s v="1367940"/>
    <s v="+254"/>
    <s v="0713028539"/>
    <s v=""/>
    <s v="0796126961"/>
    <n v="37.285722999999997"/>
    <n v="-1.0560769999999999"/>
    <s v="Kiambu"/>
    <s v="Thika East"/>
    <s v="Goliba"/>
    <s v="Maguguni"/>
    <n v="6"/>
    <s v="Nixon Kariuki Gaichuru"/>
    <s v="Nixon kariuki"/>
    <s v=""/>
    <s v="Informal Business"/>
    <x v="0"/>
  </r>
  <r>
    <s v="VPA6"/>
    <s v="KE-NAN-2212-26510"/>
    <x v="0"/>
    <s v="Grievance"/>
    <s v="26th November,2022"/>
    <d v="2022-11-26T00:00:00"/>
    <s v="21st December,2022"/>
    <d v="2022-12-21T00:00:00"/>
    <s v="Biwott John"/>
    <s v="Male"/>
    <s v="1221445"/>
    <s v="+254"/>
    <s v="0729150277"/>
    <s v=""/>
    <s v="0736603776"/>
    <n v="35.045422000000002"/>
    <n v="0.23539299999999999"/>
    <s v="Nandi"/>
    <s v="Nandi Central"/>
    <s v="Kombe"/>
    <s v="Kipchabo"/>
    <n v="6"/>
    <s v="Kelvin Kimutai"/>
    <s v="Isaac sang"/>
    <s v=""/>
    <s v="Informal Business"/>
    <x v="1"/>
  </r>
  <r>
    <s v="VPA6"/>
    <s v="KE-NYA-2211-29017"/>
    <x v="1"/>
    <s v=""/>
    <s v="15th August,2022"/>
    <d v="2022-08-15T00:00:00"/>
    <s v="1st November,2022"/>
    <d v="2022-11-01T00:00:00"/>
    <s v="Mogere Nyakundi Nyakundi"/>
    <s v="Male"/>
    <s v="9148851"/>
    <s v="+254"/>
    <s v="0722799566"/>
    <s v=""/>
    <s v="0715783459"/>
    <n v="34.978445000000001"/>
    <n v="-0.80766499999999997"/>
    <s v="Nyamira"/>
    <s v="Masaba North"/>
    <s v="Nyansiongo"/>
    <s v="Keginga"/>
    <s v="36"/>
    <s v="George Otwori"/>
    <s v="George Otwori"/>
    <s v=""/>
    <s v="Informal Business"/>
    <x v="0"/>
  </r>
  <r>
    <s v="VPA6"/>
    <s v="KE-NYA-2212-29015"/>
    <x v="1"/>
    <s v=""/>
    <s v="1st September,2022"/>
    <d v="2022-09-01T00:00:00"/>
    <s v="1st December,2022"/>
    <d v="2022-12-01T00:00:00"/>
    <s v="Mwambi James Nyamweya"/>
    <s v="Male"/>
    <s v="5825824"/>
    <s v="+254"/>
    <s v="0700485799"/>
    <s v=""/>
    <s v="07574296666"/>
    <n v="34.860497000000002"/>
    <n v="-0.68781800000000004"/>
    <s v="Nyamira"/>
    <s v="Manga"/>
    <s v="Kemera"/>
    <s v="Biburia"/>
    <n v="10"/>
    <s v="George Otwori"/>
    <s v="George Otwori"/>
    <s v=""/>
    <s v="Informal Business"/>
    <x v="1"/>
  </r>
  <r>
    <s v="VPA6"/>
    <s v="KE-KIS-2212-29016"/>
    <x v="1"/>
    <s v=""/>
    <s v="10th November,2022"/>
    <d v="2022-11-10T00:00:00"/>
    <s v="15th December,2022"/>
    <d v="2022-12-15T00:00:00"/>
    <s v="Omari Meshack Ogora"/>
    <s v="Male"/>
    <s v="0264350"/>
    <s v="+254"/>
    <s v="0728702410"/>
    <s v=""/>
    <s v="0726964172"/>
    <n v="34.8508"/>
    <n v="-0.72847200000000001"/>
    <s v="Kisii"/>
    <s v="Kisii Central"/>
    <s v="Mirongo"/>
    <s v="Bomwagi"/>
    <n v="10"/>
    <s v="Thomas Masese Gikona"/>
    <s v="Thomas Masese Gikona"/>
    <s v=""/>
    <s v="Informal Business"/>
    <x v="0"/>
  </r>
  <r>
    <s v="VPA6"/>
    <s v="KE-MUR-2209-30979"/>
    <x v="1"/>
    <s v=""/>
    <s v="22nd July,2022"/>
    <d v="2022-07-22T00:00:00"/>
    <s v="17th September,2022"/>
    <d v="2022-09-17T00:00:00"/>
    <s v="Karuba Patrick Kamweya"/>
    <s v="Male"/>
    <n v="99999"/>
    <s v="+254"/>
    <s v="0716369975"/>
    <s v=""/>
    <s v=""/>
    <n v="36.944547"/>
    <n v="-0.75139699999999998"/>
    <s v="Murang'a"/>
    <s v="Kahuro"/>
    <s v="Mugoiri"/>
    <s v="Kaganda"/>
    <n v="8"/>
    <s v="Fredrick Gatungu Kago"/>
    <s v="Fredrick Kago"/>
    <s v=""/>
    <s v="Informal Business"/>
    <x v="1"/>
  </r>
  <r>
    <s v="VPA6"/>
    <s v="KE-MUR-2211-30978"/>
    <x v="1"/>
    <s v=""/>
    <s v="2nd October,2022"/>
    <d v="2022-10-02T00:00:00"/>
    <s v="18th November,2022"/>
    <d v="2022-11-18T00:00:00"/>
    <s v="Nganga Elizabeth Kasyoka"/>
    <s v="Female"/>
    <n v="99999"/>
    <s v="+254"/>
    <s v="0721242322"/>
    <s v=""/>
    <s v=""/>
    <n v="36.932274999999997"/>
    <n v="-0.91242699999999999"/>
    <s v="Murang'a"/>
    <s v="Gatanga"/>
    <s v="Gatanga"/>
    <s v="Gathanji"/>
    <n v="10"/>
    <s v="Washington Mwangi"/>
    <s v="Washington Mwangi"/>
    <s v=""/>
    <s v="Informal Business"/>
    <x v="0"/>
  </r>
  <r>
    <s v="VPA6"/>
    <s v="KE-KER-2212-30752"/>
    <x v="1"/>
    <s v=""/>
    <s v="18th September,2022"/>
    <d v="2022-09-18T00:00:00"/>
    <s v="20th December,2022"/>
    <d v="2022-12-20T00:00:00"/>
    <s v="CHERUIYOT JOSEPH"/>
    <s v="Male"/>
    <s v="5226938"/>
    <s v="+254"/>
    <s v="0714474374"/>
    <s v=""/>
    <s v=""/>
    <n v="35.090868"/>
    <n v="-0.65439700000000001"/>
    <s v="Kericho"/>
    <s v="Bureti"/>
    <s v="Cheplanget"/>
    <s v="Lelach"/>
    <n v="10"/>
    <s v="Denis Kipkirui Tonui"/>
    <s v=""/>
    <s v=""/>
    <s v="Informal Business"/>
    <x v="1"/>
  </r>
  <r>
    <s v="VPA6"/>
    <s v="KE-NAK-2212-29795"/>
    <x v="1"/>
    <s v=""/>
    <s v="6th June,2022"/>
    <d v="2022-06-06T00:00:00"/>
    <s v="18th December,2022"/>
    <d v="2022-12-18T00:00:00"/>
    <s v="Stephen Kirui"/>
    <s v="Female"/>
    <n v="99999"/>
    <s v="+254"/>
    <s v="0724266965"/>
    <s v=""/>
    <s v="0700193642"/>
    <n v="35.677473999999997"/>
    <n v="-0.59725499999999998"/>
    <s v="Nakuru"/>
    <s v="Kuresoi"/>
    <s v="Olenguruone"/>
    <s v="Olenguruone secondary"/>
    <n v="8"/>
    <s v="Robert Kiprono Ngetich"/>
    <s v=""/>
    <s v=""/>
    <s v="Informal Business"/>
    <x v="1"/>
  </r>
  <r>
    <s v="VPA6"/>
    <s v="KE-NAK-2212-29794"/>
    <x v="1"/>
    <s v=""/>
    <s v="14th June,2022"/>
    <d v="2022-06-14T00:00:00"/>
    <s v="18th December,2022"/>
    <d v="2022-12-18T00:00:00"/>
    <s v="Ezekiel Rop Kipngeno"/>
    <s v="Male"/>
    <n v="99999"/>
    <s v="+254"/>
    <s v="0727542032"/>
    <s v=""/>
    <s v="0722703237"/>
    <n v="35.646922000000004"/>
    <n v="-0.64671199999999995"/>
    <s v="Nakuru"/>
    <s v="Kuresoi"/>
    <s v="Olenguruone"/>
    <s v="Sigowet"/>
    <n v="8"/>
    <s v="Robert Kiprono Ngetich"/>
    <s v=""/>
    <s v=""/>
    <s v="Informal Business"/>
    <x v="1"/>
  </r>
  <r>
    <s v="VPA6"/>
    <s v="KE-NAK-2212-29793"/>
    <x v="1"/>
    <s v=""/>
    <s v="29th March,2022"/>
    <d v="2022-03-29T00:00:00"/>
    <s v="18th December,2022"/>
    <d v="2022-12-18T00:00:00"/>
    <s v="Joel Mibei"/>
    <s v="Male"/>
    <n v="99999"/>
    <s v="+254"/>
    <s v="0741334162"/>
    <s v=""/>
    <s v=""/>
    <n v="35.704208000000001"/>
    <n v="-0.55853900000000001"/>
    <s v="Nakuru"/>
    <s v="Kuresoi"/>
    <s v="Amalo"/>
    <s v="Amalo"/>
    <n v="10"/>
    <s v="Robert Kiprono Ngetich"/>
    <s v=""/>
    <s v=""/>
    <s v="Informal Business"/>
    <x v="1"/>
  </r>
  <r>
    <s v="VPA6"/>
    <s v="KE-TAI-2301-2272"/>
    <x v="2"/>
    <s v="Institutional Plant"/>
    <s v="5th October,2022"/>
    <d v="2022-10-05T00:00:00"/>
    <s v="10th January,2023"/>
    <d v="2023-01-10T00:00:00"/>
    <s v="Timbila high school Timbila high school Timbila high school"/>
    <s v="Female"/>
    <s v="1045577"/>
    <s v="722798040"/>
    <s v="0722798040"/>
    <s v=""/>
    <s v=""/>
    <n v="37.716538"/>
    <n v="-3.39"/>
    <s v="Taita/Taveta"/>
    <s v="Taveta"/>
    <s v="Timbila"/>
    <s v="Timbila"/>
    <s v="32"/>
    <s v="Carly Mwandigha"/>
    <s v=""/>
    <s v=""/>
    <s v="Informal Business"/>
    <x v="0"/>
  </r>
  <r>
    <s v="VPA6"/>
    <s v="KE-NYA-2211-30831"/>
    <x v="1"/>
    <s v=""/>
    <s v="11th October,2022"/>
    <d v="2022-10-11T00:00:00"/>
    <s v="1st November,2022"/>
    <d v="2022-11-01T00:00:00"/>
    <s v="Dickson Bundi K"/>
    <s v="Male"/>
    <n v="99999"/>
    <s v="+254"/>
    <s v="0721656423"/>
    <s v=""/>
    <s v="0721656421"/>
    <n v="36.388843000000001"/>
    <n v="-5.2019999999999997E-2"/>
    <s v="Nyandarua"/>
    <s v="Ol Joro Orok"/>
    <s v="Gatimu"/>
    <s v="Kangūū"/>
    <n v="8"/>
    <s v="Fredrick Gatungu Kago"/>
    <s v=""/>
    <s v=""/>
    <s v="Informal Business"/>
    <x v="0"/>
  </r>
  <r>
    <s v="VPA6"/>
    <s v="KE-KAJ-2212-30861"/>
    <x v="1"/>
    <s v=""/>
    <s v="10th December,2022"/>
    <d v="2022-12-10T00:00:00"/>
    <s v="21st December,2022"/>
    <d v="2022-12-21T00:00:00"/>
    <s v="Muloko Kongolo"/>
    <s v="Male"/>
    <n v="99999"/>
    <s v="+254"/>
    <s v="0722749158"/>
    <s v=""/>
    <s v=""/>
    <n v="36.849518000000003"/>
    <n v="-1.8094399999999999"/>
    <s v="Kajiado"/>
    <s v="Kajiado Central"/>
    <s v="Kajiado"/>
    <s v="Natembeya"/>
    <n v="8"/>
    <s v="Kensam Constructor"/>
    <s v="null"/>
    <s v=""/>
    <s v="Informal Business"/>
    <x v="0"/>
  </r>
  <r>
    <s v="VPA6"/>
    <s v="KE-NYE-2301-30045"/>
    <x v="1"/>
    <s v=""/>
    <s v="19th November,2022"/>
    <d v="2022-11-19T00:00:00"/>
    <s v="4th January,2023"/>
    <d v="2023-01-04T00:00:00"/>
    <s v="Gathogo Peter Kariuki"/>
    <s v="Male"/>
    <s v="19876326"/>
    <s v="+254"/>
    <s v="0722565926"/>
    <s v=""/>
    <s v="0727587378"/>
    <n v="37.099817000000002"/>
    <n v="-0.52312199999999998"/>
    <s v="Nyeri"/>
    <s v="Mathira East"/>
    <s v="Konyu"/>
    <s v="Muhururu"/>
    <n v="8"/>
    <s v="Rural &amp; Urban Alternative Energy"/>
    <s v="Wambui gituku"/>
    <s v=""/>
    <s v="Informal Business"/>
    <x v="1"/>
  </r>
  <r>
    <s v="VPA6"/>
    <s v="KE-NAN-2212-29018"/>
    <x v="1"/>
    <s v=""/>
    <s v="30th October,2022"/>
    <d v="2022-10-30T00:00:00"/>
    <s v="27th December,2022"/>
    <d v="2022-12-27T00:00:00"/>
    <s v="Vilembwa Washington Mahila"/>
    <s v="Male"/>
    <s v="2302686"/>
    <s v="+254"/>
    <s v="0719516649"/>
    <s v=""/>
    <s v="0726986858"/>
    <n v="34.889769999999999"/>
    <n v="0.129497"/>
    <s v="Nandi"/>
    <s v="Aldai"/>
    <s v="N"/>
    <s v="Musasa"/>
    <n v="12"/>
    <s v="Gillet Lihanda"/>
    <s v="Gillet Lihanda"/>
    <s v=""/>
    <s v="Informal Business"/>
    <x v="1"/>
  </r>
  <r>
    <s v="VPA6"/>
    <s v="KE-NAK-2301-29537"/>
    <x v="1"/>
    <s v=""/>
    <s v="10th December,2022"/>
    <d v="2022-12-10T00:00:00"/>
    <s v="23rd January,2023"/>
    <d v="2023-01-23T00:00:00"/>
    <s v="Chelimo Cheptoo"/>
    <s v="Male"/>
    <n v="99999"/>
    <s v="+254"/>
    <s v="0725324862"/>
    <s v=""/>
    <s v=""/>
    <n v="35.974621999999997"/>
    <n v="6.4015000000000002E-2"/>
    <s v="Nakuru"/>
    <s v="Rongai"/>
    <s v="Mogotio"/>
    <s v="Mugunyone"/>
    <n v="8"/>
    <s v="Robert Kiprono Ngetich"/>
    <s v="Robert ngetich"/>
    <s v=""/>
    <s v="Informal Business"/>
    <x v="1"/>
  </r>
  <r>
    <s v="VPA6"/>
    <s v="KE-KAJ-2312-30863"/>
    <x v="1"/>
    <s v=""/>
    <s v="10th December,2022"/>
    <d v="2022-12-10T00:00:00"/>
    <s v="23rd December,2023"/>
    <d v="2023-12-23T00:00:00"/>
    <s v="Muriu Jedidah"/>
    <s v="Female"/>
    <n v="99999"/>
    <s v="+254"/>
    <s v="0722734573"/>
    <s v=""/>
    <s v=""/>
    <n v="36.723219999999998"/>
    <n v="-1.4633400000000001"/>
    <s v="Kajiado"/>
    <s v="Kajiado North"/>
    <s v="Kiserian"/>
    <s v="Olooltepes"/>
    <n v="8"/>
    <s v="Kensam Constructor"/>
    <s v=""/>
    <s v=""/>
    <s v="Informal Business"/>
    <x v="0"/>
  </r>
  <r>
    <s v="VPA6"/>
    <s v="KE-KAJ-2211-30864"/>
    <x v="1"/>
    <s v=""/>
    <s v="25th September,2022"/>
    <d v="2022-09-25T00:00:00"/>
    <s v="25th November,2022"/>
    <d v="2022-11-25T00:00:00"/>
    <s v="Kamau Edwin"/>
    <s v="Male"/>
    <n v="99999"/>
    <s v="+254"/>
    <s v="0714056300"/>
    <s v=""/>
    <s v=""/>
    <n v="36.920560000000002"/>
    <n v="-1.5367219999999999"/>
    <s v="Kajiado"/>
    <s v="Kajiado Central"/>
    <s v="Kitengela"/>
    <s v="Acacia"/>
    <s v="16"/>
    <s v="Kensam Constructor"/>
    <s v=""/>
    <s v=""/>
    <s v="Informal Business"/>
    <x v="3"/>
  </r>
  <r>
    <s v="VPA6"/>
    <s v="KE-NAR-2301-29827"/>
    <x v="0"/>
    <s v="Under Verification"/>
    <s v="28th November,2022"/>
    <d v="2022-11-28T00:00:00"/>
    <s v="21st January,2023"/>
    <d v="2023-01-21T00:00:00"/>
    <s v="Tangus Winny Cherono"/>
    <s v="Female"/>
    <s v="20190234"/>
    <s v="+254"/>
    <s v="0728648457"/>
    <s v=""/>
    <s v=""/>
    <n v="35.497672000000001"/>
    <n v="-0.88076699999999997"/>
    <s v="Narok"/>
    <s v="Transmara West"/>
    <s v="Ilmotiook"/>
    <s v="Lelechuet"/>
    <n v="10"/>
    <s v="Samwel Teres"/>
    <s v="Teres Samwel"/>
    <s v=""/>
    <s v="Informal Business"/>
    <x v="1"/>
  </r>
  <r>
    <s v="VPA6"/>
    <s v="KE-KIR-2302-30814"/>
    <x v="1"/>
    <s v=""/>
    <s v="1st November,2022"/>
    <d v="2022-11-01T00:00:00"/>
    <s v="3rd February,2023"/>
    <d v="2023-02-03T00:00:00"/>
    <s v="Mwangi Charles Muriithi"/>
    <s v="Male"/>
    <s v="6448230"/>
    <s v="+254"/>
    <s v="0721252442"/>
    <s v=""/>
    <s v="0721935935"/>
    <n v="37.228180000000002"/>
    <n v="-0.50051699999999999"/>
    <s v="Kirinyaga"/>
    <s v="Kirinyaga"/>
    <s v="Kagumo"/>
    <s v="Mukonyo"/>
    <n v="12"/>
    <s v="Eric Muthii Mugo"/>
    <s v="Eric mugo"/>
    <s v=""/>
    <s v="Informal Business"/>
    <x v="1"/>
  </r>
  <r>
    <s v="VPA6"/>
    <s v="KE-NYE-2210-30811"/>
    <x v="0"/>
    <s v="Non Compliant"/>
    <s v="22nd September,2022"/>
    <d v="2022-09-22T00:00:00"/>
    <s v="3rd October,2022"/>
    <d v="2022-10-03T00:00:00"/>
    <s v="Mwai Joel Mathenge"/>
    <s v="Male"/>
    <s v="2909486"/>
    <s v="+254"/>
    <s v="0720724300"/>
    <s v=""/>
    <s v=""/>
    <n v="37.194198"/>
    <n v="-0.42839500000000003"/>
    <s v="Nyeri"/>
    <s v="Mathira East"/>
    <s v="Iriaini"/>
    <s v="Mbogo"/>
    <n v="10"/>
    <s v="Eric Muthii Mugo"/>
    <s v="Eric muthii mugo"/>
    <s v=""/>
    <s v="Informal Business"/>
    <x v="0"/>
  </r>
  <r>
    <s v="VPA6"/>
    <s v="KE-KER-2301-26192"/>
    <x v="1"/>
    <s v=""/>
    <s v="6th November,2022"/>
    <d v="2022-11-06T00:00:00"/>
    <s v="28th January,2023"/>
    <d v="2023-01-28T00:00:00"/>
    <s v="RONOH GIDEON"/>
    <s v="Male"/>
    <s v="24215644"/>
    <s v="+254"/>
    <s v="0727234859"/>
    <s v=""/>
    <s v="0700100121"/>
    <n v="35.152152999999998"/>
    <n v="-0.41073700000000002"/>
    <s v="Kericho"/>
    <s v="Belgut"/>
    <s v="Kabianga"/>
    <s v="Barmei"/>
    <n v="12"/>
    <s v="Philip Kurgat"/>
    <s v=""/>
    <s v=""/>
    <s v="Informal Business"/>
    <x v="1"/>
  </r>
  <r>
    <s v="VPA6"/>
    <s v="KE-MUR-2302-30977"/>
    <x v="1"/>
    <s v=""/>
    <s v="6th January,2023"/>
    <d v="2023-01-06T00:00:00"/>
    <s v="2nd February,2023"/>
    <d v="2023-02-02T00:00:00"/>
    <s v="Warwathe Eliud Mwangi"/>
    <s v="Male"/>
    <n v="99999"/>
    <s v="+254"/>
    <s v="0727003974"/>
    <s v=""/>
    <s v="0725269681"/>
    <n v="36.890087000000001"/>
    <n v="-0.85704800000000003"/>
    <s v="Murang'a"/>
    <s v="Gatanga"/>
    <s v="Gatanga"/>
    <s v="Kigoro- sub"/>
    <n v="10"/>
    <s v="Nixon Kariuki Gaichuru"/>
    <s v="Nixon kariuki"/>
    <s v=""/>
    <s v="Informal Business"/>
    <x v="0"/>
  </r>
  <r>
    <s v="VPA6"/>
    <s v="KE-MER-2301-29406"/>
    <x v="1"/>
    <s v=""/>
    <s v="8th January,2023"/>
    <d v="2023-01-08T00:00:00"/>
    <s v="23rd January,2023"/>
    <d v="2023-01-23T00:00:00"/>
    <s v="John Tabitha Makena"/>
    <s v="Female"/>
    <s v="4576926"/>
    <s v="+254"/>
    <s v="0727281093"/>
    <s v=""/>
    <s v="0724015958"/>
    <n v="37.594738"/>
    <n v="-7.9543000000000003E-2"/>
    <s v="Meru"/>
    <s v="Imenti South"/>
    <s v="Chure"/>
    <s v="Kairune"/>
    <n v="8"/>
    <s v="Erick Munene Gitonga"/>
    <s v="Joshua muthaura"/>
    <s v=""/>
    <s v="Informal Business"/>
    <x v="1"/>
  </r>
  <r>
    <s v="VPA6"/>
    <s v="KE-MER-2211-29405"/>
    <x v="0"/>
    <s v="Non Compliant"/>
    <s v="11th October,2022"/>
    <d v="2022-10-11T00:00:00"/>
    <s v="30th November,2022"/>
    <d v="2022-11-30T00:00:00"/>
    <s v="Daniel Gerrishon Gitonga"/>
    <s v="Male"/>
    <s v="2369259"/>
    <s v="720830307"/>
    <s v="0720830307"/>
    <s v=""/>
    <s v="0724936997"/>
    <n v="37.653562999999998"/>
    <n v="-7.9052999999999998E-2"/>
    <s v="Meru"/>
    <s v="Imenti South"/>
    <s v="Kigane"/>
    <s v="Ntimayakiiga"/>
    <n v="8"/>
    <s v="Erick Munene Gitonga"/>
    <s v="Joshua Muthaura"/>
    <s v=""/>
    <s v="Informal Business"/>
    <x v="1"/>
  </r>
  <r>
    <s v="VPA6"/>
    <s v="KE-KER-2302-26189"/>
    <x v="1"/>
    <s v=""/>
    <s v="15th December,2022"/>
    <d v="2022-12-15T00:00:00"/>
    <s v="20th February,2023"/>
    <d v="2023-02-20T00:00:00"/>
    <s v="Ngeno Kiprono"/>
    <s v="Male"/>
    <s v="31037674"/>
    <s v="+254"/>
    <s v="0702545341"/>
    <s v=""/>
    <s v=""/>
    <n v="35.097352000000001"/>
    <n v="-0.66265799999999997"/>
    <s v="Kericho"/>
    <s v="Bureti"/>
    <s v="Cheplanget"/>
    <s v="Ketit ab Tengecha"/>
    <n v="12"/>
    <s v="Nemcom Ltd"/>
    <s v="Langat Nehemiah"/>
    <s v=""/>
    <s v="Informal Business"/>
    <x v="1"/>
  </r>
  <r>
    <s v="VPA6"/>
    <s v="KE-KIA-2208-29671"/>
    <x v="1"/>
    <s v=""/>
    <s v="14th July,2022"/>
    <d v="2022-07-14T00:00:00"/>
    <s v="9th August,2022"/>
    <d v="2022-08-09T00:00:00"/>
    <s v="Kimani Hannah Wambui"/>
    <s v="Female"/>
    <s v="10344100"/>
    <s v="+254"/>
    <s v="0724469353"/>
    <s v=""/>
    <s v=""/>
    <n v="36.786980999999997"/>
    <n v="-1.0676699999999999"/>
    <s v="Kiambu"/>
    <s v="Githunguri"/>
    <s v="Githunguri"/>
    <s v="Kairia"/>
    <n v="10"/>
    <s v="Fredrick Gatungu Kago"/>
    <s v=""/>
    <s v=""/>
    <s v="Informal Business"/>
    <x v="8"/>
  </r>
  <r>
    <s v="VPA6"/>
    <s v="KE-KIA-2301-29670"/>
    <x v="1"/>
    <s v=""/>
    <s v="19th December,2022"/>
    <d v="2022-12-19T00:00:00"/>
    <s v="14th January,2023"/>
    <d v="2023-01-14T00:00:00"/>
    <s v="Kinyanjui Jane Muthoni"/>
    <s v="Female"/>
    <s v="4308728"/>
    <s v="+254"/>
    <s v="0723630996"/>
    <s v=""/>
    <s v="0723945489"/>
    <n v="36.796905000000002"/>
    <n v="-1.0213319999999999"/>
    <s v="Kiambu"/>
    <s v="Githunguri"/>
    <s v="Komothai"/>
    <s v="Gathuruine"/>
    <n v="10"/>
    <s v="Fredrick Gatungu Kago"/>
    <s v=""/>
    <s v=""/>
    <s v="Informal Business"/>
    <x v="0"/>
  </r>
  <r>
    <s v="VPA6"/>
    <s v="KE-BAR-2310-29538"/>
    <x v="0"/>
    <s v="Non Compliant"/>
    <s v="20th December,2022"/>
    <d v="2022-12-20T00:00:00"/>
    <s v="30th October,2023"/>
    <d v="2023-10-30T00:00:00"/>
    <s v="Kibon Roseline"/>
    <s v="Female"/>
    <n v="99999"/>
    <s v="+254"/>
    <s v="0725391872"/>
    <s v=""/>
    <s v=""/>
    <n v="35.808174999999999"/>
    <n v="0.32397799999999999"/>
    <s v="Baringo"/>
    <s v="Mogotio"/>
    <s v="Cheberen"/>
    <s v="Cheberen"/>
    <n v="8"/>
    <s v="Robert Kiprono Ngetich"/>
    <s v="Robert Ngetich"/>
    <s v=""/>
    <s v="Informal Business"/>
    <x v="1"/>
  </r>
  <r>
    <s v="VPA6"/>
    <s v="KE-BOM-2302-29830"/>
    <x v="1"/>
    <s v=""/>
    <s v="10th December,2022"/>
    <d v="2022-12-10T00:00:00"/>
    <s v="27th February,2023"/>
    <d v="2023-02-27T00:00:00"/>
    <s v="Langat Willy Kipkirui"/>
    <s v="Male"/>
    <s v="0724397162"/>
    <s v="+254"/>
    <s v="0710851989"/>
    <s v=""/>
    <s v=""/>
    <n v="35.468434999999999"/>
    <n v="-0.78659800000000002"/>
    <s v="Bomet"/>
    <s v="Bomet East"/>
    <s v="Merigi"/>
    <s v="Matarmat"/>
    <n v="10"/>
    <s v="Joseph Tonui"/>
    <s v="Joseph Tonui"/>
    <s v=""/>
    <s v="Informal Business"/>
    <x v="1"/>
  </r>
  <r>
    <s v="VPA6"/>
    <s v="KE-MAK-2302-30866"/>
    <x v="1"/>
    <s v=""/>
    <s v="10th February,2023"/>
    <d v="2023-02-10T00:00:00"/>
    <s v="27th February,2023"/>
    <d v="2023-02-27T00:00:00"/>
    <s v="Muteti Cosmas"/>
    <s v="Male"/>
    <n v="99999"/>
    <s v="+254"/>
    <s v="0710109960"/>
    <s v=""/>
    <s v="0745619487"/>
    <n v="37.725647000000002"/>
    <n v="-1.9091"/>
    <s v="Makueni"/>
    <s v="Makueni"/>
    <s v="Wote"/>
    <s v="Kathonzweni"/>
    <n v="6"/>
    <s v="Januaries Kaloki"/>
    <s v=""/>
    <s v=""/>
    <s v="Informal Business"/>
    <x v="1"/>
  </r>
  <r>
    <s v="VPA6"/>
    <s v="KE-MER-2301-29408"/>
    <x v="1"/>
    <s v=""/>
    <s v="24th December,2022"/>
    <d v="2022-12-24T00:00:00"/>
    <s v="10th January,2023"/>
    <d v="2023-01-10T00:00:00"/>
    <s v="Mbae Mutuma Godfrey"/>
    <s v="Male"/>
    <s v="26479584"/>
    <s v="+254"/>
    <s v="0728827199"/>
    <s v=""/>
    <s v="0742529578"/>
    <n v="37.648848000000001"/>
    <n v="-8.9459999999999998E-2"/>
    <s v="Meru"/>
    <s v="Imenti South"/>
    <s v="Igoki"/>
    <s v="makiithi"/>
    <n v="10"/>
    <s v="Erick Munene Gitonga"/>
    <s v="Joshua muthaura"/>
    <s v=""/>
    <s v="Informal Business"/>
    <x v="1"/>
  </r>
  <r>
    <s v="VPA6"/>
    <s v="KE-MER-2301-29407"/>
    <x v="1"/>
    <s v=""/>
    <s v="7th January,2023"/>
    <d v="2023-01-07T00:00:00"/>
    <s v="25th January,2023"/>
    <d v="2023-01-25T00:00:00"/>
    <s v="Nguantai Kagwiria Mercy"/>
    <s v="Female"/>
    <s v="23665807"/>
    <s v="+254"/>
    <s v="0720238208"/>
    <s v=""/>
    <s v="0726435841"/>
    <n v="37.645968000000003"/>
    <n v="-5.7395000000000002E-2"/>
    <s v="Meru"/>
    <s v="Imenti South"/>
    <s v="Kathera"/>
    <s v="Kathiano"/>
    <n v="10"/>
    <s v="Erick Munene Gitonga"/>
    <s v="Joshua muthaura"/>
    <s v=""/>
    <s v="Informal Business"/>
    <x v="1"/>
  </r>
  <r>
    <s v="VPA6"/>
    <s v="KE-KAK-2302-30161"/>
    <x v="0"/>
    <s v="Non Compliant"/>
    <s v="12th October,2022"/>
    <d v="2022-10-12T00:00:00"/>
    <s v="14th February,2023"/>
    <d v="2023-02-14T00:00:00"/>
    <s v="Miriam Moturi Kerubo"/>
    <s v="Female"/>
    <n v="99999"/>
    <s v="711820984"/>
    <s v="0711820984"/>
    <s v=""/>
    <s v=""/>
    <n v="35.217078999999998"/>
    <n v="0.98038899999999995"/>
    <s v="Kakamega"/>
    <s v="Likuyani"/>
    <s v="Likuyani"/>
    <s v="Imbinga"/>
    <n v="8"/>
    <s v="Emmanuel Kitui"/>
    <s v=""/>
    <s v=""/>
    <s v="Informal Business"/>
    <x v="1"/>
  </r>
  <r>
    <s v="VPA6"/>
    <s v="KE-KIL-2303-29992"/>
    <x v="1"/>
    <s v=""/>
    <s v="1st November,2022"/>
    <d v="2022-11-01T00:00:00"/>
    <s v="7th March,2023"/>
    <d v="2023-03-07T00:00:00"/>
    <s v="Wanajibu agro ltd Wanajibu agro ltd Wanajibu agro ltd"/>
    <s v="Male"/>
    <s v="34221055"/>
    <s v="+254"/>
    <s v="0704042807"/>
    <s v=""/>
    <s v=""/>
    <n v="39.77608"/>
    <n v="-3.8168150000000001"/>
    <s v="Kilifi"/>
    <s v="Bahari"/>
    <s v="Vipingo"/>
    <s v="Vipigo rigde"/>
    <s v="16"/>
    <s v="Samson Sirya"/>
    <s v=""/>
    <s v=""/>
    <s v="Informal Business"/>
    <x v="0"/>
  </r>
  <r>
    <s v="VPA6"/>
    <s v="KE-MOM-2303-30634"/>
    <x v="0"/>
    <s v="Non Compliant"/>
    <s v="4th December,2022"/>
    <d v="2022-12-04T00:00:00"/>
    <s v="5th March,2023"/>
    <d v="2023-03-05T00:00:00"/>
    <s v="Taraj Twabel Mohamed"/>
    <s v="Male"/>
    <s v="2002344"/>
    <s v="738954960"/>
    <s v="0738954960"/>
    <s v=""/>
    <s v=""/>
    <n v="39.668568"/>
    <n v="-4.0434419999999998"/>
    <s v="Mombasa"/>
    <s v="kisauni"/>
    <s v="Kisauni"/>
    <s v="Tudor"/>
    <n v="12"/>
    <s v="Samson Sirya"/>
    <s v=""/>
    <s v=""/>
    <s v="Informal Business"/>
    <x v="0"/>
  </r>
  <r>
    <s v="VPA6"/>
    <s v="KE-KIL-2303-30635"/>
    <x v="0"/>
    <s v="Non Compliant"/>
    <s v="3rd November,2022"/>
    <d v="2022-11-03T00:00:00"/>
    <s v="7th March,2023"/>
    <d v="2023-03-07T00:00:00"/>
    <s v="Jafer Ali Farisi"/>
    <s v="Male"/>
    <s v="41092959"/>
    <s v="769173923"/>
    <s v="0769173923"/>
    <s v=""/>
    <s v=""/>
    <n v="39.836824999999997"/>
    <n v="-3.6958950000000002"/>
    <s v="Kilifi"/>
    <s v="Bahari"/>
    <s v="Mavueni"/>
    <s v="Vijiweni"/>
    <s v="16"/>
    <s v="Samson Sirya"/>
    <s v=""/>
    <s v=""/>
    <s v="Informal Business"/>
    <x v="0"/>
  </r>
  <r>
    <s v="VPA6"/>
    <s v="KE-KIL-2303-29987"/>
    <x v="1"/>
    <s v=""/>
    <s v="2nd November,2022"/>
    <d v="2022-11-02T00:00:00"/>
    <s v="7th March,2023"/>
    <d v="2023-03-07T00:00:00"/>
    <s v="Kitumbui Berly Furaha"/>
    <s v="Male"/>
    <s v="23377062"/>
    <s v="+254"/>
    <s v="0784333159"/>
    <s v=""/>
    <s v=""/>
    <n v="39.615582000000003"/>
    <n v="-3.8880349999999999"/>
    <s v="Kilifi"/>
    <s v="Rabai"/>
    <s v="Kilifi"/>
    <s v="Kwajuwaje"/>
    <n v="8"/>
    <s v="Samson Sirya"/>
    <s v=""/>
    <s v=""/>
    <s v="Informal Business"/>
    <x v="0"/>
  </r>
  <r>
    <s v="VPA6"/>
    <s v="KE-MOM-2303-29996"/>
    <x v="1"/>
    <s v=""/>
    <s v="3rd November,2022"/>
    <d v="2022-11-03T00:00:00"/>
    <s v="7th March,2023"/>
    <d v="2023-03-07T00:00:00"/>
    <s v="Likada Consolata Atieno"/>
    <s v="Female"/>
    <s v="3145040"/>
    <s v="+254"/>
    <s v="0722440885"/>
    <s v=""/>
    <s v=""/>
    <n v="39.718299999999999"/>
    <n v="-3.964925"/>
    <s v="Mombasa"/>
    <s v="kisauni"/>
    <s v="Kisauni"/>
    <s v="Manjaoni"/>
    <n v="8"/>
    <s v="Samson Sirya"/>
    <s v=""/>
    <s v=""/>
    <s v="Informal Business"/>
    <x v="0"/>
  </r>
  <r>
    <s v="VPA6"/>
    <s v="KE-ELG-2303-29539"/>
    <x v="0"/>
    <s v="Grievance"/>
    <s v="4th December,2022"/>
    <d v="2022-12-04T00:00:00"/>
    <s v="7th March,2023"/>
    <d v="2023-03-07T00:00:00"/>
    <s v="Chemirmir Esther"/>
    <s v="Female"/>
    <n v="99999"/>
    <s v="+254"/>
    <s v="0747019021"/>
    <s v=""/>
    <s v=""/>
    <n v="35.555055000000003"/>
    <n v="0.54473499999999997"/>
    <s v="Elgeyo/Marakwet"/>
    <s v="Keiyo South"/>
    <s v="Soy"/>
    <s v="Biretwo"/>
    <n v="12"/>
    <s v="Luka Kiprop Maiyo"/>
    <s v="Luka maiyo"/>
    <s v=""/>
    <s v="Informal Business"/>
    <x v="1"/>
  </r>
  <r>
    <s v="VPA6"/>
    <s v="KE-LAI-2303-30815"/>
    <x v="1"/>
    <s v=""/>
    <s v="7th February,2023"/>
    <d v="2023-02-07T00:00:00"/>
    <s v="8th March,2023"/>
    <d v="2023-03-08T00:00:00"/>
    <s v="Muriuki Duncan Wanjohi"/>
    <s v="Male"/>
    <s v="1322276"/>
    <s v="+254"/>
    <s v="0720220953"/>
    <s v=""/>
    <s v=""/>
    <n v="37.092080000000003"/>
    <n v="2.8237999999999999E-2"/>
    <s v="Laikipia"/>
    <s v="Laikipia East"/>
    <s v="Nanyuki"/>
    <s v="Milimani"/>
    <n v="8"/>
    <s v="Francis Nyaga Muriithi"/>
    <s v="Francis Nyaga Mureithi"/>
    <s v=""/>
    <s v="Informal Business"/>
    <x v="1"/>
  </r>
  <r>
    <s v="VPA6"/>
    <s v="KE-NYA-2211-29020"/>
    <x v="1"/>
    <s v=""/>
    <s v="10th August,2022"/>
    <d v="2022-08-10T00:00:00"/>
    <s v="20th November,2022"/>
    <d v="2022-11-20T00:00:00"/>
    <s v="Andrew Atandi Atandi"/>
    <s v="Male"/>
    <s v="1081788"/>
    <s v="+254"/>
    <s v="0723232339"/>
    <s v=""/>
    <s v="0717540350"/>
    <n v="34.966895000000001"/>
    <n v="-0.80880799999999997"/>
    <s v="Nyamira"/>
    <s v="Borabu"/>
    <s v="Nyansiongo"/>
    <s v="Keginga 2"/>
    <n v="10"/>
    <s v="Thomas Masese Gikona"/>
    <s v="Thomas Masese Gikona"/>
    <s v=""/>
    <s v="Informal Business"/>
    <x v="0"/>
  </r>
  <r>
    <s v="VPA6"/>
    <s v="KE-KIA-2211-29675"/>
    <x v="0"/>
    <s v="Grievance"/>
    <s v="15th July,2022"/>
    <d v="2022-07-15T00:00:00"/>
    <s v="15th November,2022"/>
    <d v="2022-11-15T00:00:00"/>
    <s v="Njau Joyce Wanjiru"/>
    <s v="Female"/>
    <n v="99999"/>
    <s v="+254"/>
    <s v="0728735903"/>
    <s v=""/>
    <s v="0711465755"/>
    <n v="36.847586"/>
    <n v="-1.0720620000000001"/>
    <s v="Kiambu"/>
    <s v="Githunguri"/>
    <s v="Komothai"/>
    <s v="Riakahara"/>
    <n v="10"/>
    <s v="EKMAN JONAH KURIA"/>
    <s v="Henry"/>
    <s v=""/>
    <s v="Informal Business"/>
    <x v="0"/>
  </r>
  <r>
    <s v="VPA6"/>
    <s v="KE-NYE-2212-30329"/>
    <x v="0"/>
    <s v="Unreachable"/>
    <s v="5th November,2022"/>
    <d v="2022-11-05T00:00:00"/>
    <s v="15th December,2022"/>
    <d v="2022-12-15T00:00:00"/>
    <s v="Kanake James Gathecha"/>
    <s v="Male"/>
    <n v="99999"/>
    <s v="+254"/>
    <s v="0723233384"/>
    <s v=""/>
    <s v=""/>
    <n v="37.055647"/>
    <n v="-0.532995"/>
    <s v="Nyeri"/>
    <s v="Mukurweini"/>
    <s v="Muhito"/>
    <s v="Kaheti"/>
    <n v="10"/>
    <s v="Francis Nyaga Muriithi"/>
    <s v=""/>
    <s v=""/>
    <s v="Informal Business"/>
    <x v="1"/>
  </r>
  <r>
    <s v="VPA6"/>
    <s v="KE-NYE-2303-30817"/>
    <x v="1"/>
    <s v=""/>
    <s v="16th December,2022"/>
    <d v="2022-12-16T00:00:00"/>
    <s v="18th March,2023"/>
    <d v="2023-03-18T00:00:00"/>
    <s v="Mwaniki Simon Mwangi"/>
    <s v="Male"/>
    <s v="10325538"/>
    <s v="+254"/>
    <s v="0726547918"/>
    <s v=""/>
    <s v=""/>
    <n v="36.881397"/>
    <n v="-0.576017"/>
    <s v="Nyeri"/>
    <s v="Othaya"/>
    <s v="Chinga"/>
    <s v="Kariko"/>
    <n v="8"/>
    <s v="Eric Muthii Mugo"/>
    <s v="Eric mugo"/>
    <s v=""/>
    <s v="Informal Business"/>
    <x v="0"/>
  </r>
  <r>
    <s v="VPA6"/>
    <s v="KE-KIA-2303-30376"/>
    <x v="0"/>
    <s v="ABC plants"/>
    <s v="9th March,2023"/>
    <d v="2023-03-09T00:00:00"/>
    <s v="20th March,2023"/>
    <d v="2023-03-20T00:00:00"/>
    <s v="Kimani Ngure Patrick"/>
    <s v="Male"/>
    <n v="99999"/>
    <s v="+254"/>
    <s v="0728001419"/>
    <s v=""/>
    <s v=""/>
    <n v="36.780098000000002"/>
    <n v="-1.0745800000000001"/>
    <s v="Kiambu"/>
    <s v="Githunguri"/>
    <s v="Kiaiiria"/>
    <s v="Kiaiiria"/>
    <n v="12"/>
    <s v="John Murira"/>
    <s v="John murira"/>
    <s v=""/>
    <s v="Informal Business"/>
    <x v="0"/>
  </r>
  <r>
    <s v="VPA6"/>
    <s v="KE-KIA-2303-83432542-00002"/>
    <x v="0"/>
    <s v="ABC plants"/>
    <s v="16th March,2023"/>
    <d v="2023-03-16T00:00:00"/>
    <s v="20th March,2023"/>
    <d v="2023-03-20T00:00:00"/>
    <s v="Kangona WANGARI Lucy"/>
    <s v="Female"/>
    <n v="99999"/>
    <s v="+254"/>
    <s v="0722870014"/>
    <s v=""/>
    <s v=""/>
    <n v="36.756295000000001"/>
    <n v="-0.92066199999999998"/>
    <s v="Kiambu"/>
    <s v="Gatundu South"/>
    <s v="Ndarugu"/>
    <s v="Kirangi"/>
    <n v="10"/>
    <s v="John Murira"/>
    <s v="John murira"/>
    <s v=""/>
    <s v="Informal Business"/>
    <x v="0"/>
  </r>
  <r>
    <s v="VPA6"/>
    <s v="KE-NYA-2303-83432642-00001"/>
    <x v="0"/>
    <s v="ABC plants"/>
    <s v="10th January,2023"/>
    <d v="2023-01-10T00:00:00"/>
    <s v="27th March,2023"/>
    <d v="2023-03-27T00:00:00"/>
    <s v="Njuguna Margret Muthoni"/>
    <s v="Female"/>
    <s v="10267368"/>
    <s v="+254"/>
    <s v="0725815420"/>
    <s v=""/>
    <s v="0106470374"/>
    <n v="36.429394000000002"/>
    <n v="3.735E-3"/>
    <s v="Nyandarua"/>
    <s v="Ndaragwa"/>
    <s v="Kiriita"/>
    <s v="Mairo-Inya"/>
    <n v="4"/>
    <s v="Fraha Biotech"/>
    <s v="Antony Maina"/>
    <s v=""/>
    <s v="Informal Business"/>
    <x v="1"/>
  </r>
  <r>
    <s v="VPA6"/>
    <s v="KE-MER-2303-30962"/>
    <x v="1"/>
    <s v=""/>
    <s v="15th February,2023"/>
    <d v="2023-02-15T00:00:00"/>
    <s v="2nd March,2023"/>
    <d v="2023-03-02T00:00:00"/>
    <s v="Muriungi Kiende Margrate"/>
    <s v="Male"/>
    <s v="22692410"/>
    <s v="+254"/>
    <s v="0729516113"/>
    <s v=""/>
    <s v="0710397545"/>
    <n v="37.587400000000002"/>
    <n v="-6.5507999999999997E-2"/>
    <s v="Meru"/>
    <s v="Imenti South"/>
    <s v="Mikumbune"/>
    <s v="Kaujugi"/>
    <n v="8"/>
    <s v="Erick Munene Gitonga"/>
    <s v="Joshua muthaura"/>
    <s v=""/>
    <s v="Informal Business"/>
    <x v="1"/>
  </r>
  <r>
    <s v="VPA6"/>
    <s v="KE-MER-2302-30953"/>
    <x v="0"/>
    <s v="Grievance"/>
    <s v="11th January,2023"/>
    <d v="2023-01-11T00:00:00"/>
    <s v="23rd February,2023"/>
    <d v="2023-02-23T00:00:00"/>
    <s v="Rithaa Kirimi Jeremy"/>
    <s v="Male"/>
    <s v="2445662"/>
    <s v="+254"/>
    <s v="0722626010"/>
    <s v=""/>
    <s v="0721344203"/>
    <n v="37.679467000000002"/>
    <n v="-0.16015299999999999"/>
    <s v="Meru"/>
    <s v="South Imenti"/>
    <s v="Miruriri"/>
    <s v="Kathigu"/>
    <n v="10"/>
    <s v="Erick Munene Gitonga"/>
    <s v="Joshua muthaura"/>
    <s v=""/>
    <s v="Informal Business"/>
    <x v="1"/>
  </r>
  <r>
    <s v="VPA6"/>
    <s v="KE-MER-2303-29414"/>
    <x v="1"/>
    <s v=""/>
    <s v="4th March,2023"/>
    <d v="2023-03-04T00:00:00"/>
    <s v="23rd March,2023"/>
    <d v="2023-03-23T00:00:00"/>
    <s v="Kimathi Stella Mugito"/>
    <s v="Female"/>
    <s v="23698256"/>
    <s v="+254"/>
    <s v="0700681745"/>
    <s v=""/>
    <s v="07231130678"/>
    <n v="37.698090000000001"/>
    <n v="-9.5677999999999999E-2"/>
    <s v="Meru"/>
    <s v="Imenti South"/>
    <s v="Koothine"/>
    <s v="Gitinda"/>
    <n v="8"/>
    <s v="Erick Munene Gitonga"/>
    <s v="Joshua Muthaura"/>
    <s v=""/>
    <s v="Informal Business"/>
    <x v="1"/>
  </r>
  <r>
    <s v="VPA6"/>
    <s v="KE-BOM-2303-30760"/>
    <x v="1"/>
    <s v=""/>
    <s v="12th December,2022"/>
    <d v="2022-12-12T00:00:00"/>
    <s v="29th March,2023"/>
    <d v="2023-03-29T00:00:00"/>
    <s v="Langat Samwel Kiporos"/>
    <s v="Male"/>
    <n v="99999"/>
    <s v="+254"/>
    <s v="0727069142"/>
    <s v=""/>
    <s v="0713870005"/>
    <n v="35.407237000000002"/>
    <n v="-0.78251300000000001"/>
    <s v="Bomet"/>
    <s v="Bomet East"/>
    <s v="Merigi"/>
    <s v="Matarmat"/>
    <n v="10"/>
    <s v="Samwel Teres"/>
    <s v="Samwel Teres"/>
    <s v=""/>
    <s v="Informal Business"/>
    <x v="1"/>
  </r>
  <r>
    <s v="VPA6"/>
    <s v="KE-UAS-2303-29710"/>
    <x v="1"/>
    <s v=""/>
    <s v="14th December,2022"/>
    <d v="2022-12-14T00:00:00"/>
    <s v="14th March,2023"/>
    <d v="2023-03-14T00:00:00"/>
    <s v="Stephen Mutai"/>
    <s v="Male"/>
    <n v="99999"/>
    <s v="+254"/>
    <s v="0723580963"/>
    <s v=""/>
    <s v=""/>
    <n v="35.337310000000002"/>
    <n v="0.565608"/>
    <s v="Uasin Gishu"/>
    <s v="Moiben"/>
    <s v="Moiben"/>
    <s v="Chemaluk"/>
    <n v="12"/>
    <s v="Ambrose Koech"/>
    <s v=""/>
    <s v=""/>
    <s v="Informal Business"/>
    <x v="0"/>
  </r>
  <r>
    <s v="VPA6"/>
    <s v="KE-UAS-2303-29709"/>
    <x v="1"/>
    <s v=""/>
    <s v="15th February,2023"/>
    <d v="2023-02-15T00:00:00"/>
    <s v="15th March,2023"/>
    <d v="2023-03-15T00:00:00"/>
    <s v="Joyce Tanui"/>
    <s v="Female"/>
    <n v="99999"/>
    <s v="+254"/>
    <s v="0720400841"/>
    <s v=""/>
    <s v=""/>
    <n v="35.320954999999998"/>
    <n v="0.54422199999999998"/>
    <s v="Uasin Gishu"/>
    <s v="Moiben"/>
    <s v="Moiben"/>
    <s v="Baraka-Berur"/>
    <n v="10"/>
    <s v="Luka Kiprop Maiyo"/>
    <s v=""/>
    <s v=""/>
    <s v="Informal Business"/>
    <x v="0"/>
  </r>
  <r>
    <s v="VPA6"/>
    <s v="KE-UAS-2303-29712/23"/>
    <x v="0"/>
    <s v="Unreachable"/>
    <s v="28th January,2023"/>
    <d v="2023-01-28T00:00:00"/>
    <s v="30th March,2023"/>
    <d v="2023-03-30T00:00:00"/>
    <s v="Kimalel ."/>
    <s v="Female"/>
    <n v="99999"/>
    <s v="+254"/>
    <s v="0721207185"/>
    <s v=""/>
    <s v=""/>
    <n v="35.143957"/>
    <n v="0.62682000000000004"/>
    <s v="Uasin Gishu"/>
    <s v="Turbo"/>
    <s v="Turbo"/>
    <s v="Sambut"/>
    <n v="40"/>
    <s v="Ambrose Koech"/>
    <s v="Ambrose Koech"/>
    <s v=""/>
    <s v="Informal Business"/>
    <x v="0"/>
  </r>
  <r>
    <s v="VPA6"/>
    <s v="KE-NYA-2302-29021"/>
    <x v="1"/>
    <s v=""/>
    <s v="25th October,2022"/>
    <d v="2022-10-25T00:00:00"/>
    <s v="15th February,2023"/>
    <d v="2023-02-15T00:00:00"/>
    <s v="Benson Sironga Sironga"/>
    <s v="Male"/>
    <s v="20554984"/>
    <s v="+254"/>
    <s v="0721891807"/>
    <s v=""/>
    <s v="0724068919"/>
    <n v="34.959412999999998"/>
    <n v="-0.78324499999999997"/>
    <s v="Nyamira"/>
    <s v="Kitutu Masaba"/>
    <s v="Kitutu Masaba"/>
    <s v="Nyabiemba"/>
    <s v="16"/>
    <s v="George Otwori"/>
    <s v="George Otwori"/>
    <s v=""/>
    <s v="Informal Business"/>
    <x v="1"/>
  </r>
  <r>
    <s v="VPA6"/>
    <s v="KE-KIA-2303-29059"/>
    <x v="1"/>
    <s v=""/>
    <s v="28th February,2023"/>
    <d v="2023-02-28T00:00:00"/>
    <s v="10th March,2023"/>
    <d v="2023-03-10T00:00:00"/>
    <s v="Miringu George Gakuru"/>
    <s v="Male"/>
    <s v="3048921"/>
    <s v="+254"/>
    <s v="0727693574"/>
    <s v=""/>
    <s v="0736469826"/>
    <n v="36.718820000000001"/>
    <n v="-1.199495"/>
    <s v="Kiambu"/>
    <s v="Githunguri"/>
    <s v="Mariigi"/>
    <s v="Mbari ya igi"/>
    <n v="10"/>
    <s v="Timothy Kabue"/>
    <s v="Timothy kabue"/>
    <s v=""/>
    <s v="Informal Business"/>
    <x v="1"/>
  </r>
  <r>
    <s v="VPA6"/>
    <s v="KE-BAR-2304-29542"/>
    <x v="0"/>
    <s v="ABC plants"/>
    <s v="30th November,2022"/>
    <d v="2022-11-30T00:00:00"/>
    <s v="3rd April,2023"/>
    <d v="2023-04-03T00:00:00"/>
    <s v="Kiplimo Duncan"/>
    <s v="Male"/>
    <n v="99999"/>
    <s v="+254"/>
    <s v="0717339811"/>
    <s v=""/>
    <s v=""/>
    <n v="35.808788"/>
    <n v="0.307697"/>
    <s v="Baringo"/>
    <s v="Baringo Central"/>
    <s v="Tenges"/>
    <s v="Kaptigen"/>
    <n v="8"/>
    <s v="Robert Kiprono Ngetich"/>
    <s v=""/>
    <s v=""/>
    <s v="Informal Business"/>
    <x v="1"/>
  </r>
  <r>
    <s v="VPA6"/>
    <s v="KE-BAR-2304-29540"/>
    <x v="0"/>
    <s v="ABC plants"/>
    <s v="8th November,2022"/>
    <d v="2022-11-08T00:00:00"/>
    <s v="3rd April,2023"/>
    <d v="2023-04-03T00:00:00"/>
    <s v="Kandie Sammy"/>
    <s v="Male"/>
    <n v="99999"/>
    <s v="+254"/>
    <s v="0722943382"/>
    <s v=""/>
    <s v=""/>
    <n v="35.806882000000002"/>
    <n v="0.252442"/>
    <s v="Baringo"/>
    <s v="Mogotio"/>
    <s v="Kimngorom"/>
    <s v="Tian"/>
    <n v="8"/>
    <s v="Robert Kiprono Ngetich"/>
    <s v=""/>
    <s v=""/>
    <s v="Informal Business"/>
    <x v="1"/>
  </r>
  <r>
    <s v="VPA6"/>
    <s v="KE-BAR-2304-29541"/>
    <x v="0"/>
    <s v="ABC plants"/>
    <s v="30th November,2022"/>
    <d v="2022-11-30T00:00:00"/>
    <s v="3rd April,2023"/>
    <d v="2023-04-03T00:00:00"/>
    <s v="Chepkilot Benjamin"/>
    <s v="Male"/>
    <n v="99999"/>
    <s v="+254"/>
    <s v="0722461706"/>
    <s v=""/>
    <s v=""/>
    <n v="35.811416999999999"/>
    <n v="0.27812300000000001"/>
    <s v="Baringo"/>
    <s v="Baringo Central"/>
    <s v="Tenges"/>
    <s v="Booster"/>
    <n v="8"/>
    <s v="Robert Kiprono Ngetich"/>
    <s v=""/>
    <s v=""/>
    <s v="Informal Business"/>
    <x v="1"/>
  </r>
  <r>
    <s v="VPA6"/>
    <s v="KE-BAR-2304-29543"/>
    <x v="0"/>
    <s v="ABC plants"/>
    <s v="3rd November,2022"/>
    <d v="2022-11-03T00:00:00"/>
    <s v="4th April,2023"/>
    <d v="2023-04-04T00:00:00"/>
    <s v="Ndege Leonard"/>
    <s v="Male"/>
    <n v="99999"/>
    <s v="+254"/>
    <s v="0721317985"/>
    <s v=""/>
    <s v=""/>
    <n v="35.795872000000003"/>
    <n v="0.35123300000000002"/>
    <s v="Baringo"/>
    <s v="Baringo Central"/>
    <s v="Sacho"/>
    <s v="Sigowo"/>
    <n v="8"/>
    <s v="Robert Kiprono Ngetich"/>
    <s v=""/>
    <s v=""/>
    <s v="Informal Business"/>
    <x v="1"/>
  </r>
  <r>
    <s v="VPA6"/>
    <s v="KE-BAR-2304-29544"/>
    <x v="0"/>
    <s v="ABC plants"/>
    <s v="20th November,2022"/>
    <d v="2022-11-20T00:00:00"/>
    <s v="4th April,2023"/>
    <d v="2023-04-04T00:00:00"/>
    <s v="Chirchir Wilson"/>
    <s v="Male"/>
    <n v="99999"/>
    <s v="+254"/>
    <s v="0728530997"/>
    <s v=""/>
    <s v=""/>
    <n v="35.799751999999998"/>
    <n v="0.31315700000000002"/>
    <s v="Baringo"/>
    <s v="Baringo Central"/>
    <s v="Tenges"/>
    <s v="Kipsolian"/>
    <n v="8"/>
    <s v="Robert Kiprono Ngetich"/>
    <s v=""/>
    <s v=""/>
    <s v="Informal Business"/>
    <x v="1"/>
  </r>
  <r>
    <s v="VPA6"/>
    <s v="KE-MER-2304-30954"/>
    <x v="1"/>
    <s v=""/>
    <s v="16th March,2023"/>
    <d v="2023-03-16T00:00:00"/>
    <s v="5th April,2023"/>
    <d v="2023-04-05T00:00:00"/>
    <s v="Mathew Mburugu Daniel"/>
    <s v="Male"/>
    <s v="4477218"/>
    <s v="+254"/>
    <s v="0721933022"/>
    <s v=""/>
    <s v="0720257267"/>
    <n v="37.690362"/>
    <n v="-9.3966999999999995E-2"/>
    <s v="Meru"/>
    <s v="South Imenti"/>
    <s v="Kothine"/>
    <s v="Omone"/>
    <n v="8"/>
    <s v="Erick Munene Gitonga"/>
    <s v="Joshua muthaura"/>
    <s v=""/>
    <s v="Informal Business"/>
    <x v="1"/>
  </r>
  <r>
    <s v="VPA6"/>
    <s v="KE-NYA-2304-83432642-00002"/>
    <x v="0"/>
    <s v="ABC plants"/>
    <s v="10th March,2023"/>
    <d v="2023-03-10T00:00:00"/>
    <s v="7th April,2023"/>
    <d v="2023-04-07T00:00:00"/>
    <s v="Waweru John Njari"/>
    <s v="Male"/>
    <s v="5771505"/>
    <s v="+254"/>
    <s v="0729991266"/>
    <s v=""/>
    <s v="0716267608"/>
    <n v="36.527698000000001"/>
    <n v="-0.478796"/>
    <s v="Nyandarua"/>
    <s v="Kipipiri"/>
    <s v="Githioro"/>
    <s v="Githioro"/>
    <n v="6"/>
    <s v="Fraha Biotech"/>
    <s v="Antony Maina"/>
    <s v=""/>
    <s v="Informal Business"/>
    <x v="1"/>
  </r>
  <r>
    <s v="VPA6"/>
    <s v="KE-LAI-2304-83432642-00003"/>
    <x v="0"/>
    <s v="ABC plants"/>
    <s v="1st February,2023"/>
    <d v="2023-02-01T00:00:00"/>
    <s v="18th April,2023"/>
    <d v="2023-04-18T00:00:00"/>
    <s v="Wathuta Wanjohi Wanjohi"/>
    <s v="Male"/>
    <s v="3178985"/>
    <s v="+254"/>
    <s v="0710370520"/>
    <s v=""/>
    <s v="0724525106"/>
    <n v="36.315213"/>
    <n v="4.6587000000000003E-2"/>
    <s v="Laikipia"/>
    <s v="Laikipia West"/>
    <s v="Igwamiti"/>
    <s v="Lusogwa"/>
    <n v="8"/>
    <s v="Fraha Biotech"/>
    <s v="Francis Kinyanjui"/>
    <s v=""/>
    <s v="Informal Business"/>
    <x v="1"/>
  </r>
  <r>
    <s v="VPA6"/>
    <s v="KE-KIA-2207-29726"/>
    <x v="1"/>
    <s v=""/>
    <s v="3rd July,2022"/>
    <d v="2022-07-03T00:00:00"/>
    <s v="18th July,2022"/>
    <d v="2022-07-18T00:00:00"/>
    <s v="Kangethe Grace Wanjiru"/>
    <s v="Female"/>
    <n v="99999"/>
    <s v="+254"/>
    <s v="0701200490"/>
    <s v=""/>
    <s v="0712136469"/>
    <n v="36.879232999999999"/>
    <n v="-1.102902"/>
    <s v="Kiambu"/>
    <s v="Githunguri"/>
    <s v="Ngewa"/>
    <s v="Kwamikal"/>
    <n v="10"/>
    <s v="Geoffrey Ndua Mbugua"/>
    <s v="Geoffrey Ndua Mbugua"/>
    <s v=""/>
    <s v="Informal Business"/>
    <x v="0"/>
  </r>
  <r>
    <s v="VPA6"/>
    <s v="KE-KIA-2303-29728"/>
    <x v="1"/>
    <s v=""/>
    <s v="15th February,2023"/>
    <d v="2023-02-15T00:00:00"/>
    <s v="4th March,2023"/>
    <d v="2023-03-04T00:00:00"/>
    <s v="Mugwanja Solomon Waweru"/>
    <s v="Male"/>
    <n v="99999"/>
    <s v="+254"/>
    <s v="0724476879"/>
    <s v=""/>
    <s v="0759969552"/>
    <n v="36.841566999999998"/>
    <n v="-1.095629"/>
    <s v="Kiambu"/>
    <s v="Githunguri"/>
    <s v="Ngewa"/>
    <s v="Mitahato"/>
    <n v="12"/>
    <s v="Geoffrey Ndua Mbugua"/>
    <s v="Geoffrey Ndua Mbugua"/>
    <s v=""/>
    <s v="Informal Business"/>
    <x v="0"/>
  </r>
  <r>
    <s v="VPA6"/>
    <s v="KE-KIA-2303-29727"/>
    <x v="1"/>
    <s v=""/>
    <s v="13th February,2023"/>
    <d v="2023-02-13T00:00:00"/>
    <s v="22nd March,2023"/>
    <d v="2023-03-22T00:00:00"/>
    <s v="Muthoni Faith"/>
    <s v="Female"/>
    <s v="9860360"/>
    <s v="+254"/>
    <s v="0711653977"/>
    <s v=""/>
    <s v="0722826931"/>
    <n v="36.864570999999998"/>
    <n v="-1.1066670000000001"/>
    <s v="Kiambu"/>
    <s v="Githunguri"/>
    <s v="Ngewa"/>
    <s v="Ngenia"/>
    <n v="10"/>
    <s v="Geoffrey Ndua Mbugua"/>
    <s v="Geoffrey Ndua Mbugua"/>
    <s v=""/>
    <s v="Informal Business"/>
    <x v="0"/>
  </r>
  <r>
    <s v="VPA6"/>
    <s v="KE-KIA-2302-29673"/>
    <x v="1"/>
    <s v=""/>
    <s v="15th January,2023"/>
    <d v="2023-01-15T00:00:00"/>
    <s v="19th February,2023"/>
    <d v="2023-02-19T00:00:00"/>
    <s v="Njoroge Amos Ndegwa"/>
    <s v="Male"/>
    <n v="99999"/>
    <s v="+254"/>
    <s v="0726286067"/>
    <s v=""/>
    <s v="0727484232"/>
    <n v="36.804276999999999"/>
    <n v="-1.040678"/>
    <s v="Kiambu"/>
    <s v="Lari"/>
    <s v="Kamuchege"/>
    <s v="Kigio"/>
    <n v="10"/>
    <s v="Geoffrey Ndua Mbugua"/>
    <s v="Geoffrey Ndua Mbugua"/>
    <s v=""/>
    <s v="Informal Business"/>
    <x v="0"/>
  </r>
  <r>
    <s v="VPA6"/>
    <s v="KE-KIA-2206-29674"/>
    <x v="1"/>
    <s v=""/>
    <s v="10th June,2022"/>
    <d v="2022-06-10T00:00:00"/>
    <s v="15th June,2022"/>
    <d v="2022-06-15T00:00:00"/>
    <s v="Mugo Kariuki"/>
    <s v="Male"/>
    <n v="99999"/>
    <s v="+254"/>
    <s v="0727816499"/>
    <s v=""/>
    <s v=""/>
    <n v="36.786403"/>
    <n v="-1.0316959999999999"/>
    <s v="Kiambu"/>
    <s v="Githunguri"/>
    <s v="Kamuchege"/>
    <s v="Kamuchege"/>
    <n v="10"/>
    <s v="Geoffrey Ndua Mbugua"/>
    <s v="Geoffrey Ndua Mbugua"/>
    <s v=""/>
    <s v="Informal Business"/>
    <x v="0"/>
  </r>
  <r>
    <s v="VPA6"/>
    <s v="KE-KIA-2302-29672"/>
    <x v="0"/>
    <s v="Grievance"/>
    <s v="19th January,2023"/>
    <d v="2023-01-19T00:00:00"/>
    <s v="14th February,2023"/>
    <d v="2023-02-14T00:00:00"/>
    <s v="Murugi Mary"/>
    <s v="Female"/>
    <n v="99999"/>
    <s v="+254"/>
    <s v="0713886916"/>
    <s v=""/>
    <s v=""/>
    <n v="36.807513999999998"/>
    <n v="-1.092252"/>
    <s v="Kiambu"/>
    <s v="Githunguri"/>
    <s v="Kairia"/>
    <s v="Ikoria"/>
    <n v="6"/>
    <s v="Nilelynk Innovators"/>
    <s v=""/>
    <s v=""/>
    <s v="Informal Business"/>
    <x v="0"/>
  </r>
  <r>
    <s v="VPA6"/>
    <s v="KE-NYE-2305-83432642-00004"/>
    <x v="0"/>
    <s v="ABC plants"/>
    <s v="10th April,2023"/>
    <d v="2023-04-10T00:00:00"/>
    <s v="1st May,2023"/>
    <d v="2023-05-01T00:00:00"/>
    <s v="Nderitu Charles Guandaru"/>
    <s v="Male"/>
    <s v="0349222"/>
    <s v="+254"/>
    <s v="0723657775"/>
    <s v=""/>
    <s v="0724380792"/>
    <n v="36.944870999999999"/>
    <n v="-0.48816300000000001"/>
    <s v="Nyeri"/>
    <s v="Tetu"/>
    <s v="Wamagana"/>
    <s v="Mbaa- Ini"/>
    <n v="6"/>
    <s v="Fraha Biotech"/>
    <s v="John Kinyanjui"/>
    <s v=""/>
    <s v="Informal Business"/>
    <x v="1"/>
  </r>
  <r>
    <s v="VPA6"/>
    <s v="KE-MUR-2301-30982"/>
    <x v="1"/>
    <s v=""/>
    <s v="6th December,2022"/>
    <d v="2022-12-06T00:00:00"/>
    <s v="17th January,2023"/>
    <d v="2023-01-17T00:00:00"/>
    <s v="Ngugi Jecinta Wairimu"/>
    <s v="Female"/>
    <s v="11333573"/>
    <s v="+254"/>
    <s v="0728214995"/>
    <s v=""/>
    <s v=""/>
    <n v="36.909647999999997"/>
    <n v="-0.908609"/>
    <s v="Murang'a"/>
    <s v="Gatanga"/>
    <s v="Kirwara"/>
    <s v="Rwengetha"/>
    <n v="12"/>
    <s v="Washington Mwangi"/>
    <s v="Washington Managi"/>
    <s v=""/>
    <s v="Informal Business"/>
    <x v="0"/>
  </r>
  <r>
    <s v="VPA6"/>
    <s v="KE-MUR-2302-30983"/>
    <x v="0"/>
    <s v="Unreachable"/>
    <s v="17th December,2022"/>
    <d v="2022-12-17T00:00:00"/>
    <s v="15th February,2023"/>
    <d v="2023-02-15T00:00:00"/>
    <s v="Kimonjo Richard Thuo"/>
    <s v="Male"/>
    <n v="99999"/>
    <s v="+254"/>
    <s v="0723830804"/>
    <s v=""/>
    <s v=""/>
    <n v="37.065345000000001"/>
    <n v="-0.64898500000000003"/>
    <s v="Murang'a"/>
    <s v="Kiharu"/>
    <s v="Kiharu"/>
    <s v="Gakuyu"/>
    <n v="10"/>
    <s v="Francis Nyaga Muriithi"/>
    <s v="Francis Nyaga"/>
    <s v=""/>
    <s v="Informal Business"/>
    <x v="0"/>
  </r>
  <r>
    <s v="VPA6"/>
    <s v="KE-MUR-2304-30987"/>
    <x v="1"/>
    <s v=""/>
    <s v="3rd March,2023"/>
    <d v="2023-03-03T00:00:00"/>
    <s v="20th April,2023"/>
    <d v="2023-04-20T00:00:00"/>
    <s v="Kamau Daniel Thiongo"/>
    <s v="Male"/>
    <s v="10452909"/>
    <s v="+254"/>
    <s v="0712656213"/>
    <s v=""/>
    <s v="0718045719"/>
    <n v="37.175153999999999"/>
    <n v="-0.77392099999999997"/>
    <s v="Murang'a"/>
    <s v="Maragua"/>
    <s v="Maragua"/>
    <s v="Kamuiru"/>
    <n v="12"/>
    <s v="Washington Mwangi"/>
    <s v="Washington mwangi"/>
    <s v=""/>
    <s v="Informal Business"/>
    <x v="0"/>
  </r>
  <r>
    <s v="VPA6"/>
    <s v="KE-MUR-2301-30984"/>
    <x v="1"/>
    <s v=""/>
    <s v="19th November,2022"/>
    <d v="2022-11-19T00:00:00"/>
    <s v="28th January,2023"/>
    <d v="2023-01-28T00:00:00"/>
    <s v="Ndugire Nelson Maina"/>
    <s v="Male"/>
    <n v="99999"/>
    <s v="+254"/>
    <s v="0721919084"/>
    <s v=""/>
    <s v=""/>
    <n v="37.060419000000003"/>
    <n v="-0.64816700000000005"/>
    <s v="Murang'a"/>
    <s v="Kiharu"/>
    <s v="Mugeka"/>
    <s v="Mukurwe wa nyanga thanga"/>
    <n v="10"/>
    <s v="Francis Nyaga Muriithi"/>
    <s v="Francis nyaga"/>
    <s v=""/>
    <s v="Informal Business"/>
    <x v="0"/>
  </r>
  <r>
    <s v="VPA6"/>
    <s v="KE-NYE-2301-30985"/>
    <x v="1"/>
    <s v=""/>
    <s v="16th November,2022"/>
    <d v="2022-11-16T00:00:00"/>
    <s v="28th January,2023"/>
    <d v="2023-01-28T00:00:00"/>
    <s v="Muringe Mercy Mwenjeri"/>
    <s v="Female"/>
    <n v="99999"/>
    <s v="+254"/>
    <s v="0725158568"/>
    <s v=""/>
    <s v="0723301121"/>
    <n v="36.892496000000001"/>
    <n v="-0.60631400000000002"/>
    <s v="Nyeri"/>
    <s v="Othaya"/>
    <s v="Gathera"/>
    <s v="Guruthuru"/>
    <n v="6"/>
    <s v="Washington Mwangi"/>
    <s v="Washington Mwangi"/>
    <s v=""/>
    <s v="Informal Business"/>
    <x v="0"/>
  </r>
  <r>
    <s v="VPA6"/>
    <s v="KE-NYA-2305-28221"/>
    <x v="0"/>
    <s v="Unreachable"/>
    <s v="1st April,2023"/>
    <d v="2023-04-01T00:00:00"/>
    <s v="10th May,2023"/>
    <d v="2023-05-10T00:00:00"/>
    <s v="Mas Waweru"/>
    <s v="Male"/>
    <n v="99999"/>
    <s v="+254"/>
    <s v="0733610086"/>
    <s v=""/>
    <s v="0722894480"/>
    <n v="36.412604999999999"/>
    <n v="-0.19314200000000001"/>
    <s v="Nyandarua"/>
    <s v="Ol Kalou"/>
    <s v="Rurii"/>
    <s v="Puma springs"/>
    <n v="10"/>
    <s v="James Muchira Mwai"/>
    <s v=""/>
    <s v=""/>
    <s v="Informal Business"/>
    <x v="1"/>
  </r>
  <r>
    <s v="VPA6"/>
    <s v="KE-KIS-2112-30134"/>
    <x v="0"/>
    <s v="Non Compliant"/>
    <s v="25th November,2021"/>
    <d v="2021-11-25T00:00:00"/>
    <s v="20th December,2021"/>
    <d v="2021-12-20T00:00:00"/>
    <s v="Anna Kebati Kemuma"/>
    <s v="Female"/>
    <s v="1159776"/>
    <s v="+254"/>
    <s v="0729738587"/>
    <s v=""/>
    <s v="0739506856"/>
    <n v="34.754497999999998"/>
    <n v="-0.87763199999999997"/>
    <s v="Kisii"/>
    <s v="Bomachoge Borabu"/>
    <s v="Bomachoge Borabu"/>
    <s v="Nyamiobo"/>
    <n v="10"/>
    <s v="Gillet Lihanda"/>
    <s v="Gillet Lihanda"/>
    <s v=""/>
    <s v="Informal Business"/>
    <x v="1"/>
  </r>
  <r>
    <s v="VPA6"/>
    <s v="KE-KAJ-2303-30862"/>
    <x v="1"/>
    <s v=""/>
    <s v="20th January,2023"/>
    <d v="2023-01-20T00:00:00"/>
    <s v="25th March,2023"/>
    <d v="2023-03-25T00:00:00"/>
    <s v="Jackline Melio"/>
    <s v="Female"/>
    <n v="99999"/>
    <s v="+254"/>
    <s v="0712699819"/>
    <s v=""/>
    <s v=""/>
    <n v="37.471344999999999"/>
    <n v="-2.8969100000000001"/>
    <s v="Kajiado"/>
    <s v="kajiado South"/>
    <s v="loitokitok"/>
    <s v="Njoro"/>
    <n v="10"/>
    <s v="Isaiya Moran"/>
    <s v=""/>
    <s v=""/>
    <s v="Informal Business"/>
    <x v="0"/>
  </r>
  <r>
    <s v="VPA6"/>
    <s v="KE-MER-2305-30955"/>
    <x v="1"/>
    <s v=""/>
    <s v="13th May,2023"/>
    <d v="2023-05-13T00:00:00"/>
    <s v="29th May,2023"/>
    <d v="2023-05-29T00:00:00"/>
    <s v="Mberia Mbaabu Henery"/>
    <s v="Male"/>
    <s v="9702923"/>
    <s v="+254"/>
    <s v="0724792510"/>
    <s v=""/>
    <s v="0746310395"/>
    <n v="37.580570000000002"/>
    <n v="-4.8340000000000001E-2"/>
    <s v="Meru"/>
    <s v="South Imenti"/>
    <s v="Kathera"/>
    <s v="Karimbene"/>
    <n v="8"/>
    <s v="Erick Munene Gitonga"/>
    <s v="Joshua muthaura"/>
    <s v=""/>
    <s v="Informal Business"/>
    <x v="1"/>
  </r>
  <r>
    <s v="VPA6"/>
    <s v="KE-KER-2305-26188"/>
    <x v="1"/>
    <s v=""/>
    <s v="6th March,2023"/>
    <d v="2023-03-06T00:00:00"/>
    <s v="2nd May,2023"/>
    <d v="2023-05-02T00:00:00"/>
    <s v="KOROS KENNETH"/>
    <s v="Male"/>
    <s v="26797438"/>
    <s v="+254"/>
    <s v="0726403860"/>
    <s v=""/>
    <s v=""/>
    <n v="35.143273000000001"/>
    <n v="-0.40035500000000002"/>
    <s v="Kericho"/>
    <s v="Belgut"/>
    <s v="Kaborok"/>
    <s v="Chemumbe"/>
    <n v="12"/>
    <s v="Philip Kurgat"/>
    <s v=""/>
    <s v=""/>
    <s v="Informal Business"/>
    <x v="1"/>
  </r>
  <r>
    <s v="VPA6"/>
    <s v="KE-NYE-2306-83431270-00001"/>
    <x v="0"/>
    <s v="ABC plants"/>
    <s v="15th May,2023"/>
    <d v="2023-05-15T00:00:00"/>
    <s v="15th June,2023"/>
    <d v="2023-06-15T00:00:00"/>
    <s v="Waigwa Beatrice Muthoni"/>
    <s v="Female"/>
    <s v="21983285"/>
    <s v="+254"/>
    <s v="0710798422"/>
    <s v=""/>
    <s v="0725313906"/>
    <n v="36.993586999999998"/>
    <n v="-0.46953"/>
    <s v="Nyeri"/>
    <s v="Tetu"/>
    <s v="Aguthi-Gaaki"/>
    <s v="Mutathi- Ini"/>
    <n v="8"/>
    <s v="Byestar International Limited"/>
    <s v="Simon kuira"/>
    <s v=""/>
    <s v="Informal Business"/>
    <x v="1"/>
  </r>
  <r>
    <s v="VPA6"/>
    <s v="KE-KIL-2306-30631"/>
    <x v="1"/>
    <s v=""/>
    <s v="9th May,2023"/>
    <d v="2023-05-09T00:00:00"/>
    <s v="15th June,2023"/>
    <d v="2023-06-15T00:00:00"/>
    <s v="Oseko Ketha Nyambane"/>
    <s v="Male"/>
    <s v="38890803"/>
    <s v="+254"/>
    <s v="0742066876"/>
    <s v=""/>
    <s v=""/>
    <n v="39.758650000000003"/>
    <n v="-3.9352870000000002"/>
    <s v="Kilifi"/>
    <s v="Kilifi South"/>
    <s v="Kilifi south"/>
    <s v="Kopa"/>
    <s v="16"/>
    <s v="Samson Sirya"/>
    <s v=""/>
    <s v=""/>
    <s v="Informal Business"/>
    <x v="0"/>
  </r>
  <r>
    <s v="VPA6"/>
    <s v="KE-NAK-2306-30136"/>
    <x v="1"/>
    <s v=""/>
    <s v="12th May,2023"/>
    <d v="2023-05-12T00:00:00"/>
    <s v="17th June,2023"/>
    <d v="2023-06-17T00:00:00"/>
    <s v="Veronica Mbugua Njoki"/>
    <s v="Female"/>
    <s v="3095156"/>
    <s v="+254"/>
    <s v="0720759632"/>
    <s v=""/>
    <s v="0738710175"/>
    <n v="36.120697"/>
    <n v="-0.27941199999999999"/>
    <s v="Nakuru"/>
    <s v="Bahati"/>
    <s v="Bahati"/>
    <s v="Teachers"/>
    <n v="8"/>
    <s v="Peter Mutang'a"/>
    <s v="Peter mutanga"/>
    <s v=""/>
    <s v="Informal Business"/>
    <x v="1"/>
  </r>
  <r>
    <s v="VPA6"/>
    <s v="KE-BOM-2301-26190"/>
    <x v="1"/>
    <s v=""/>
    <s v="24th December,2020"/>
    <d v="2020-12-24T00:00:00"/>
    <s v="18th January,2023"/>
    <d v="2023-01-18T00:00:00"/>
    <s v="HENRY BELSOI SOY"/>
    <s v="Male"/>
    <s v="5452250"/>
    <s v="+254"/>
    <s v="07226770617"/>
    <s v=""/>
    <s v=""/>
    <n v="35.310429999999997"/>
    <n v="-0.66078000000000003"/>
    <s v="Bomet"/>
    <s v="Bomet Central"/>
    <s v="Chesoen"/>
    <s v="Kapkoros"/>
    <s v="24"/>
    <s v="Philip Kurgat"/>
    <s v="Leonard Koech"/>
    <s v=""/>
    <s v="Informal Business"/>
    <x v="1"/>
  </r>
  <r>
    <s v="VPA6"/>
    <s v="KE-NYE-2301-30335"/>
    <x v="1"/>
    <s v=""/>
    <s v="16th December,2022"/>
    <d v="2022-12-16T00:00:00"/>
    <s v="11th January,2023"/>
    <d v="2023-01-11T00:00:00"/>
    <s v="Marikio Stephen Githinji"/>
    <s v="Male"/>
    <s v="29650976"/>
    <s v="+254"/>
    <s v="0721706173"/>
    <s v=""/>
    <s v="0721278151"/>
    <n v="36.886982000000003"/>
    <n v="-0.60322200000000004"/>
    <s v="Nyeri"/>
    <s v="Othaya"/>
    <s v="Chinga south west"/>
    <s v="Muirungi"/>
    <n v="12"/>
    <s v="Washington Mwangi"/>
    <s v=""/>
    <s v=""/>
    <s v="Informal Business"/>
    <x v="1"/>
  </r>
  <r>
    <s v="VPA6"/>
    <s v="KE-MER-2306-29421"/>
    <x v="0"/>
    <s v="Non Compliant"/>
    <s v="14th June,2023"/>
    <d v="2023-06-14T00:00:00"/>
    <s v="24th June,2023"/>
    <d v="2023-06-24T00:00:00"/>
    <s v="Kiogora Valerian Jepkosgei"/>
    <s v="Female"/>
    <s v="27479602"/>
    <s v="732077288"/>
    <s v="0732077288"/>
    <s v=""/>
    <s v="0725531118"/>
    <n v="37.632944999999999"/>
    <n v="-5.6008000000000002E-2"/>
    <s v="Meru"/>
    <s v="Imenti South"/>
    <s v="Nkuene"/>
    <s v="Karaa"/>
    <n v="10"/>
    <s v="Erick Munene Gitonga"/>
    <s v="Joshua Muthaura"/>
    <s v=""/>
    <s v="Informal Business"/>
    <x v="1"/>
  </r>
  <r>
    <s v="VPA6"/>
    <s v="KE-NYA-2305-26191"/>
    <x v="0"/>
    <s v="Grievance"/>
    <s v="22nd February,2023"/>
    <d v="2023-02-22T00:00:00"/>
    <s v="5th May,2023"/>
    <d v="2023-05-05T00:00:00"/>
    <s v="NYABUTI WALTER"/>
    <s v="Male"/>
    <s v="4112747"/>
    <s v="+254"/>
    <s v="0711651961"/>
    <s v=""/>
    <s v=""/>
    <n v="35.046399999999998"/>
    <n v="-0.66522199999999998"/>
    <s v="Nyamira"/>
    <s v="Borabu"/>
    <s v="Mekenene"/>
    <s v="Eronge"/>
    <n v="10"/>
    <s v="Denis Kipkirui Tonui"/>
    <s v=""/>
    <s v=""/>
    <s v="Informal Business"/>
    <x v="1"/>
  </r>
  <r>
    <s v="VPA6"/>
    <s v="KE-NYA-2306-83432642-00005"/>
    <x v="0"/>
    <s v="ABC plants"/>
    <s v="11th April,2023"/>
    <d v="2023-04-11T00:00:00"/>
    <s v="28th June,2023"/>
    <d v="2023-06-28T00:00:00"/>
    <s v="Thenya Jerioth Mukami"/>
    <s v="Female"/>
    <s v="0802858"/>
    <s v="+254"/>
    <s v="0721802265"/>
    <s v=""/>
    <s v="0748404923"/>
    <n v="36.304467000000002"/>
    <n v="-1.6861999999999999E-2"/>
    <s v="Nyandarua"/>
    <s v="Ol Joro Orok"/>
    <s v="Gathanji"/>
    <s v="Gathanji"/>
    <n v="8"/>
    <s v="Fraha Biotech"/>
    <s v="Antony Maina"/>
    <s v=""/>
    <s v="Informal Business"/>
    <x v="1"/>
  </r>
  <r>
    <s v="VPA6"/>
    <s v="KE-MER-2306-29422"/>
    <x v="1"/>
    <s v=""/>
    <s v="15th May,2023"/>
    <d v="2023-05-15T00:00:00"/>
    <s v="11th June,2023"/>
    <d v="2023-06-11T00:00:00"/>
    <s v="Murithi Kithinji Douglas"/>
    <s v="Male"/>
    <s v="29365937"/>
    <s v="+254"/>
    <s v="0716078035"/>
    <s v=""/>
    <s v="0729546520"/>
    <n v="37.609282999999998"/>
    <n v="-8.1619999999999998E-2"/>
    <s v="Meru"/>
    <s v="South Imenti"/>
    <s v="Chure"/>
    <s v="Ntugua"/>
    <n v="8"/>
    <s v="Erick Munene Gitonga"/>
    <s v="Eric munene"/>
    <s v=""/>
    <s v="Informal Business"/>
    <x v="1"/>
  </r>
  <r>
    <s v="VPA6"/>
    <s v="KE-MER-2307-29423"/>
    <x v="1"/>
    <s v=""/>
    <s v="20th June,2023"/>
    <d v="2023-06-20T00:00:00"/>
    <s v="1st July,2023"/>
    <d v="2023-07-01T00:00:00"/>
    <s v="Nkonge Mwenda Gilbert"/>
    <s v="Male"/>
    <s v="20907249"/>
    <s v="+254"/>
    <s v="0735668310"/>
    <s v=""/>
    <s v="0755818603"/>
    <n v="37.622219999999999"/>
    <n v="-5.8326999999999997E-2"/>
    <s v="Meru"/>
    <s v="South Imenti"/>
    <s v="Kathera"/>
    <s v="Kithiiru"/>
    <n v="8"/>
    <s v="Erick Munene Gitonga"/>
    <s v="Joshua muthaura"/>
    <s v=""/>
    <s v="Informal Business"/>
    <x v="1"/>
  </r>
  <r>
    <s v="VPA6"/>
    <s v="KE-NAK-2306-83432537-00003"/>
    <x v="0"/>
    <s v="ABC plants"/>
    <s v="1st June,2023"/>
    <d v="2023-06-01T00:00:00"/>
    <s v="15th June,2023"/>
    <d v="2023-06-15T00:00:00"/>
    <s v="Margarate Waceke"/>
    <s v="Female"/>
    <n v="99999"/>
    <s v="+254"/>
    <s v="0725276032"/>
    <s v=""/>
    <s v=""/>
    <n v="36.217993"/>
    <n v="-1.0511E-2"/>
    <s v="Nakuru"/>
    <s v="Subukia"/>
    <s v="Subukia"/>
    <s v="Munanda"/>
    <n v="8"/>
    <s v="Robert Kiprono Ngetich"/>
    <s v="Robert ngetich"/>
    <s v=""/>
    <s v="Informal Business"/>
    <x v="1"/>
  </r>
  <r>
    <s v="VPA6"/>
    <s v="KE-NAK-2306-83432537-00004"/>
    <x v="0"/>
    <s v="ABC plants"/>
    <s v="1st June,2023"/>
    <d v="2023-06-01T00:00:00"/>
    <s v="15th June,2023"/>
    <d v="2023-06-15T00:00:00"/>
    <s v="Hannah Thuo Wangari"/>
    <s v="Male"/>
    <s v="4664313"/>
    <s v="+254"/>
    <s v="0725278075"/>
    <s v=""/>
    <s v="0712352057"/>
    <n v="36.221840999999998"/>
    <n v="-3.0876000000000001E-2"/>
    <s v="Nakuru"/>
    <s v="Subukia"/>
    <s v="Subukia"/>
    <s v="Tetu"/>
    <n v="8"/>
    <s v="Robert Kiprono Ngetich"/>
    <s v="Robert"/>
    <s v=""/>
    <s v="Informal Business"/>
    <x v="1"/>
  </r>
  <r>
    <s v="VPA6"/>
    <s v="KE-NAK-2306-83432537-00001"/>
    <x v="0"/>
    <s v="ABC plants"/>
    <s v="22nd May,2023"/>
    <d v="2023-05-22T00:00:00"/>
    <s v="15th June,2023"/>
    <d v="2023-06-15T00:00:00"/>
    <s v="Susan Kabachia Wanjiru"/>
    <s v="Female"/>
    <s v="7887358"/>
    <s v="+254"/>
    <s v="0722508469"/>
    <s v=""/>
    <s v="0705827137"/>
    <n v="35.848734"/>
    <n v="-0.14002899999999999"/>
    <s v="Nakuru"/>
    <s v="Rongai"/>
    <s v="Visoi"/>
    <s v="Boito"/>
    <n v="8"/>
    <s v="Robert Kiprono Ngetich"/>
    <s v="Robert ngetich"/>
    <s v=""/>
    <s v="Informal Business"/>
    <x v="1"/>
  </r>
  <r>
    <s v="VPA6"/>
    <s v="KE-NAK-2306-83432537-00002"/>
    <x v="0"/>
    <s v="ABC plants"/>
    <s v="1st June,2023"/>
    <d v="2023-06-01T00:00:00"/>
    <s v="15th June,2023"/>
    <d v="2023-06-15T00:00:00"/>
    <s v="Jane Korir Bii"/>
    <s v="Female"/>
    <s v="10990799"/>
    <s v="+254"/>
    <s v="0727659485"/>
    <s v=""/>
    <s v="0722605944"/>
    <n v="35.841999000000001"/>
    <n v="-0.15634999999999999"/>
    <s v="Nakuru"/>
    <s v="Rongai"/>
    <s v="Visoi"/>
    <s v="Boito"/>
    <n v="8"/>
    <s v="Robert Kiprono Ngetich"/>
    <s v="Robert ngetich"/>
    <s v=""/>
    <s v="Informal Business"/>
    <x v="1"/>
  </r>
  <r>
    <s v="VPA6"/>
    <s v="KE-UAS-2307-29714"/>
    <x v="1"/>
    <s v=""/>
    <s v="5th May,2023"/>
    <d v="2023-05-05T00:00:00"/>
    <s v="5th July,2023"/>
    <d v="2023-07-05T00:00:00"/>
    <s v="Tecla Kosgei Jepkorir"/>
    <s v="Female"/>
    <n v="99999"/>
    <s v="+254"/>
    <s v="0715158742"/>
    <s v=""/>
    <s v=""/>
    <n v="35.341625000000001"/>
    <n v="0.47836699999999999"/>
    <s v="Uasin Gishu"/>
    <s v="Ainabkoi"/>
    <s v="Ainabkoi"/>
    <s v="Kipkorgot"/>
    <n v="10"/>
    <s v="Daniel Bartilol"/>
    <s v=""/>
    <s v=""/>
    <s v="Informal Business"/>
    <x v="0"/>
  </r>
  <r>
    <s v="VPA6"/>
    <s v="KE-NAN-2301-26512"/>
    <x v="0"/>
    <s v="Non Compliant"/>
    <s v="12th December,2022"/>
    <d v="2022-12-12T00:00:00"/>
    <s v="14th January,2023"/>
    <d v="2023-01-14T00:00:00"/>
    <s v="Yego Leah"/>
    <s v="Female"/>
    <s v="5601016"/>
    <s v="+254"/>
    <s v="0725077645"/>
    <s v=""/>
    <s v="0735624817"/>
    <n v="35.151425000000003"/>
    <n v="0.157887"/>
    <s v="Nandi"/>
    <s v="Nandi hills"/>
    <s v="Kipsigak"/>
    <s v="Kamanang"/>
    <n v="10"/>
    <s v="Job K Soimo"/>
    <s v=""/>
    <s v=""/>
    <s v="Informal Business"/>
    <x v="1"/>
  </r>
  <r>
    <s v="VPA6"/>
    <s v="KE-KIA-2307-30057"/>
    <x v="1"/>
    <s v=""/>
    <s v="20th May,2023"/>
    <d v="2023-05-20T00:00:00"/>
    <s v="18th July,2023"/>
    <d v="2023-07-18T00:00:00"/>
    <s v="Kiarie Kamau George"/>
    <s v="Male"/>
    <s v="1328366"/>
    <s v="+254"/>
    <s v="0713197489"/>
    <s v=""/>
    <s v="0113270097"/>
    <n v="36.868468"/>
    <n v="-0.96599800000000002"/>
    <s v="Kiambu"/>
    <s v="Gatundu South"/>
    <s v="Ndarungo"/>
    <s v="Ruburi"/>
    <n v="12"/>
    <s v="Maurice Kinuthia Wangui"/>
    <s v="Maurice Kinuthia"/>
    <s v=""/>
    <s v="Informal Business"/>
    <x v="0"/>
  </r>
  <r>
    <s v="VPA6"/>
    <s v="KE-KIA-2307-31038"/>
    <x v="1"/>
    <s v=""/>
    <s v="18th November,2022"/>
    <d v="2022-11-18T00:00:00"/>
    <s v="18th July,2023"/>
    <d v="2023-07-18T00:00:00"/>
    <s v="Karanja Teresiah Wambui"/>
    <s v="Female"/>
    <s v="24808231"/>
    <s v="+254"/>
    <s v="0796494001"/>
    <s v=""/>
    <s v="0792781331"/>
    <n v="36.873750000000001"/>
    <n v="-0.96819500000000003"/>
    <s v="Kiambu"/>
    <s v="Gatundu South"/>
    <s v="Ndarungo"/>
    <s v="Ruburi"/>
    <n v="8"/>
    <s v="Maurice Kinuthia Wangui"/>
    <s v="Maurice Kinuthia"/>
    <s v=""/>
    <s v="Informal Business"/>
    <x v="0"/>
  </r>
  <r>
    <s v="VPA6"/>
    <s v="KE-KIA-2307-30063"/>
    <x v="1"/>
    <s v=""/>
    <s v="9th May,2023"/>
    <d v="2023-05-09T00:00:00"/>
    <s v="18th July,2023"/>
    <d v="2023-07-18T00:00:00"/>
    <s v="Kamau Dorcas Wanjiru"/>
    <s v="Female"/>
    <s v="22270602"/>
    <s v="707739266"/>
    <s v="0707739266"/>
    <s v=""/>
    <s v="0716257091"/>
    <n v="36.870747000000001"/>
    <n v="-0.96323199999999998"/>
    <s v="Kiambu"/>
    <s v="Gatundu South"/>
    <s v="Ndarungo"/>
    <s v="Ruburi"/>
    <n v="8"/>
    <s v="Maurice Kinuthia Wangui"/>
    <s v="Maurice Kinuthia"/>
    <s v=""/>
    <s v="Informal Business"/>
    <x v="0"/>
  </r>
  <r>
    <s v="VPA6"/>
    <s v="KE-KIR-2307-30818"/>
    <x v="1"/>
    <s v=""/>
    <s v="17th May,2023"/>
    <d v="2023-05-17T00:00:00"/>
    <s v="18th July,2023"/>
    <d v="2023-07-18T00:00:00"/>
    <s v="Kamaru Timothy Ngari"/>
    <s v="Male"/>
    <s v="22849662"/>
    <s v="+254"/>
    <s v="0713842616"/>
    <s v=""/>
    <s v="0728381614"/>
    <n v="37.342945"/>
    <n v="-0.50829800000000003"/>
    <s v="Kirinyaga"/>
    <s v="Gichugu"/>
    <s v="Baragwi"/>
    <s v="Muchungwa"/>
    <n v="8"/>
    <s v="Philip Muchendu chege"/>
    <s v="Philip muchendu"/>
    <s v=""/>
    <s v="Informal Business"/>
    <x v="1"/>
  </r>
  <r>
    <s v="VPA6"/>
    <s v="KE-KIR-2307-30816"/>
    <x v="1"/>
    <s v=""/>
    <s v="16th May,2023"/>
    <d v="2023-05-16T00:00:00"/>
    <s v="18th July,2023"/>
    <d v="2023-07-18T00:00:00"/>
    <s v="Kooro Peter Kariuki"/>
    <s v="Male"/>
    <s v="11217158"/>
    <s v="+254"/>
    <s v="0720762488"/>
    <s v=""/>
    <s v="0721484017"/>
    <n v="37.366025"/>
    <n v="-0.49543100000000001"/>
    <s v="Kirinyaga"/>
    <s v="Gichugu"/>
    <s v="Baragwi"/>
    <s v="Mutitu"/>
    <n v="10"/>
    <s v="Philip Muchendu chege"/>
    <s v="Philip muchendu"/>
    <s v=""/>
    <s v="Informal Business"/>
    <x v="1"/>
  </r>
  <r>
    <s v="VPA6"/>
    <s v="KE-EMB-2307-30819"/>
    <x v="1"/>
    <s v=""/>
    <s v="16th April,2023"/>
    <d v="2023-04-16T00:00:00"/>
    <s v="18th July,2023"/>
    <d v="2023-07-18T00:00:00"/>
    <s v="Karanga Jane"/>
    <s v="Male"/>
    <s v="0268496"/>
    <s v="+254"/>
    <s v="0723728834"/>
    <s v=""/>
    <s v=""/>
    <n v="37.439619999999998"/>
    <n v="-0.45738200000000001"/>
    <s v="Embu"/>
    <s v="Manyatta"/>
    <s v="Kibugu"/>
    <s v="Kianguchu"/>
    <n v="6"/>
    <s v="Eric Muthii Mugo"/>
    <s v="Eric mugo"/>
    <s v=""/>
    <s v="Informal Business"/>
    <x v="1"/>
  </r>
  <r>
    <s v="VPA6"/>
    <s v="KE-NAN-2301-26511"/>
    <x v="1"/>
    <s v=""/>
    <s v="12th November,2022"/>
    <d v="2022-11-12T00:00:00"/>
    <s v="24th January,2023"/>
    <d v="2023-01-24T00:00:00"/>
    <s v="Yego Philomena"/>
    <s v="Female"/>
    <s v="0772154"/>
    <s v="+254"/>
    <s v="0713256413"/>
    <s v=""/>
    <s v=""/>
    <n v="35.178344000000003"/>
    <n v="0.13925999999999999"/>
    <s v="Nandi"/>
    <s v="Nandi hills"/>
    <s v="Kipsebwo"/>
    <s v="Kalel"/>
    <n v="10"/>
    <s v="Job K Soimo"/>
    <s v=""/>
    <s v=""/>
    <s v="Informal Business"/>
    <x v="1"/>
  </r>
  <r>
    <s v="VPA6"/>
    <s v="KE-BAR-2307-29550"/>
    <x v="1"/>
    <s v=""/>
    <s v="10th May,2023"/>
    <d v="2023-05-10T00:00:00"/>
    <s v="20th July,2023"/>
    <d v="2023-07-20T00:00:00"/>
    <s v="Buigut Rosina"/>
    <s v="Female"/>
    <n v="99999"/>
    <s v="+254"/>
    <s v="0718383855"/>
    <s v=""/>
    <s v=""/>
    <n v="35.769289999999998"/>
    <n v="0.47628700000000002"/>
    <s v="Baringo"/>
    <s v="Baringo Central"/>
    <s v="Kapropita"/>
    <s v="Kapropita"/>
    <n v="12"/>
    <s v="Francis Nyaga Muriithi"/>
    <s v=""/>
    <s v=""/>
    <s v="Informal Business"/>
    <x v="1"/>
  </r>
  <r>
    <s v="VPA6"/>
    <s v="KE-BAR-2307-29545"/>
    <x v="1"/>
    <s v=""/>
    <s v="10th May,2023"/>
    <d v="2023-05-10T00:00:00"/>
    <s v="19th July,2023"/>
    <d v="2023-07-19T00:00:00"/>
    <s v="Rugut Leah"/>
    <s v="Female"/>
    <s v="1070522"/>
    <s v="+254"/>
    <s v="0727347084"/>
    <s v=""/>
    <s v=""/>
    <n v="35.786647000000002"/>
    <n v="0.372222"/>
    <s v="Baringo"/>
    <s v="Baringo Central"/>
    <s v="Sacho"/>
    <s v="Kiptagich"/>
    <n v="10"/>
    <s v="Luka Kiprop Maiyo"/>
    <s v=""/>
    <s v=""/>
    <s v="Informal Business"/>
    <x v="1"/>
  </r>
  <r>
    <s v="VPA6"/>
    <s v="KE-KIA-2307-29733"/>
    <x v="1"/>
    <s v=""/>
    <s v="29th June,2023"/>
    <d v="2023-06-29T00:00:00"/>
    <s v="4th July,2023"/>
    <d v="2023-07-04T00:00:00"/>
    <s v="Mumbi Mary"/>
    <s v="Female"/>
    <s v="23291720"/>
    <s v="+254"/>
    <s v="0711728906"/>
    <s v=""/>
    <s v="0723740773"/>
    <n v="36.759914000000002"/>
    <n v="-1.0496829999999999"/>
    <s v="Kiambu"/>
    <s v="Githunguri"/>
    <s v="Githunguri"/>
    <s v="Kahunera"/>
    <n v="10"/>
    <s v="Fredrick Gatungu Kago"/>
    <s v="Mutuku"/>
    <s v=""/>
    <s v="Informal Business"/>
    <x v="1"/>
  </r>
  <r>
    <s v="VPA6"/>
    <s v="KE-KIA-2305-29734"/>
    <x v="1"/>
    <s v=""/>
    <s v="5th May,2023"/>
    <d v="2023-05-05T00:00:00"/>
    <s v="24th May,2023"/>
    <d v="2023-05-24T00:00:00"/>
    <s v="Gachang'i Loice Kimondo"/>
    <s v="Female"/>
    <n v="99999"/>
    <s v="+254"/>
    <s v="0722333713"/>
    <s v=""/>
    <s v=""/>
    <n v="36.746938"/>
    <n v="-1.0745990000000001"/>
    <s v="Kiambu"/>
    <s v="Githunguri"/>
    <s v="Matuguta"/>
    <s v="Mungu"/>
    <n v="10"/>
    <s v="Fredrick Gatungu Kago"/>
    <s v="Mutuku"/>
    <s v=""/>
    <s v="Informal Business"/>
    <x v="1"/>
  </r>
  <r>
    <s v="VPA6"/>
    <s v="KE-KIA-2305-29732"/>
    <x v="0"/>
    <s v="Grievance"/>
    <s v="3rd May,2023"/>
    <d v="2023-05-03T00:00:00"/>
    <s v="14th May,2023"/>
    <d v="2023-05-14T00:00:00"/>
    <s v="Kuria John"/>
    <s v="Male"/>
    <n v="99999"/>
    <s v="+254"/>
    <s v="0715189699"/>
    <s v=""/>
    <s v=""/>
    <n v="36.773988000000003"/>
    <n v="-1.0752029999999999"/>
    <s v="Kiambu"/>
    <s v="Githunguri"/>
    <s v="Githunguri"/>
    <s v="Thuthureki"/>
    <n v="10"/>
    <s v="Fredrick Gatungu Kago"/>
    <s v="Githenji"/>
    <s v=""/>
    <s v="Informal Business"/>
    <x v="8"/>
  </r>
  <r>
    <s v="VPA6"/>
    <s v="KE-KIR-2307-30820"/>
    <x v="0"/>
    <s v="Grievance"/>
    <s v="22nd May,2023"/>
    <d v="2023-05-22T00:00:00"/>
    <s v="22nd July,2023"/>
    <d v="2023-07-22T00:00:00"/>
    <s v="Njikari Antony Mwangi"/>
    <s v="Male"/>
    <s v="24371220"/>
    <s v="+254"/>
    <s v="0720533579"/>
    <s v=""/>
    <s v=""/>
    <n v="37.226940999999997"/>
    <n v="-0.55461700000000003"/>
    <s v="Kirinyaga"/>
    <s v="Ndia"/>
    <s v="Mukure"/>
    <s v="Mbogoini"/>
    <n v="8"/>
    <s v="Kensam Constructor"/>
    <s v="Samuel mbugua"/>
    <s v=""/>
    <s v="Informal Business"/>
    <x v="0"/>
  </r>
  <r>
    <s v="VPA6"/>
    <s v="KE-KER-2307-30762"/>
    <x v="1"/>
    <s v=""/>
    <s v="15th April,2023"/>
    <d v="2023-04-15T00:00:00"/>
    <s v="22nd July,2023"/>
    <d v="2023-07-22T00:00:00"/>
    <s v="Cherono Rose Cherono"/>
    <s v="Female"/>
    <s v="22048387"/>
    <s v="+254"/>
    <s v="0722493435"/>
    <s v=""/>
    <s v=""/>
    <n v="35.085791999999998"/>
    <n v="-0.36851200000000001"/>
    <s v="Kericho"/>
    <s v="Sigowet/Soin"/>
    <s v="Iraa"/>
    <s v="Koiyat"/>
    <n v="18"/>
    <s v="Patrick Kipronoh Mutai"/>
    <s v="Aron"/>
    <s v=""/>
    <s v="Informal Business"/>
    <x v="1"/>
  </r>
  <r>
    <s v="VPA6"/>
    <s v="KE-HOM-2307-83431270-00005"/>
    <x v="0"/>
    <s v="ABC plants"/>
    <s v="8th July,2023"/>
    <d v="2023-07-08T00:00:00"/>
    <s v="24th July,2023"/>
    <d v="2023-07-24T00:00:00"/>
    <s v="Otieno Vincent"/>
    <s v="Male"/>
    <s v="8997744"/>
    <s v="+254"/>
    <s v="0723070750"/>
    <s v=""/>
    <s v="0720777165"/>
    <n v="34.500038000000004"/>
    <n v="-0.62436000000000003"/>
    <s v="Homa Bay"/>
    <s v="Homa Bay Town"/>
    <s v="Homa Bay East"/>
    <s v="Kanyach/Kachar"/>
    <n v="12"/>
    <s v="Byestar International Limited"/>
    <s v="John"/>
    <s v=""/>
    <s v="Informal Business"/>
    <x v="0"/>
  </r>
  <r>
    <s v="VPA6"/>
    <s v="KE-NYA-2307-83432642-00006"/>
    <x v="0"/>
    <s v="ABC plants"/>
    <s v="21st July,2023"/>
    <d v="2023-07-21T00:00:00"/>
    <s v="31st July,2023"/>
    <d v="2023-07-31T00:00:00"/>
    <s v="Mwaura David Gaceru"/>
    <s v="Male"/>
    <s v="2019403"/>
    <s v="+254"/>
    <s v="0724101825"/>
    <s v=""/>
    <s v="0724111614"/>
    <n v="36.426797000000001"/>
    <n v="2.1228E-2"/>
    <s v="Nyandarua"/>
    <s v="Ndaragwa"/>
    <s v="Kiriita"/>
    <s v="Mairo-Inya"/>
    <n v="8"/>
    <s v="Fraha Biotech"/>
    <s v="John Kinyanjui"/>
    <s v=""/>
    <s v="Informal Business"/>
    <x v="1"/>
  </r>
  <r>
    <s v="VPA6"/>
    <s v="KE-LAI-2302-28202"/>
    <x v="1"/>
    <s v=""/>
    <s v="2nd January,2023"/>
    <d v="2023-01-02T00:00:00"/>
    <s v="1st February,2023"/>
    <d v="2023-02-01T00:00:00"/>
    <s v="Murimi Cecilia Wanjiru"/>
    <s v="Female"/>
    <n v="99999"/>
    <s v="+254"/>
    <s v="0727143126"/>
    <s v=""/>
    <s v=""/>
    <n v="36.594248"/>
    <n v="-7.9055E-2"/>
    <s v="Laikipia"/>
    <s v="Laikipia East"/>
    <s v="Ngobiy"/>
    <s v="Mwihiko"/>
    <n v="8"/>
    <s v="James Muchira Mwai"/>
    <s v=""/>
    <s v=""/>
    <s v="Informal Business"/>
    <x v="1"/>
  </r>
  <r>
    <s v="VPA6"/>
    <s v="KE-MUR-2305-30989"/>
    <x v="0"/>
    <s v="Grievance"/>
    <s v="4th April,2023"/>
    <d v="2023-04-04T00:00:00"/>
    <s v="16th May,2023"/>
    <d v="2023-05-16T00:00:00"/>
    <s v="Kuria Joseph Njunguna"/>
    <s v="Male"/>
    <n v="99999"/>
    <s v="+254"/>
    <s v="0723344784"/>
    <s v=""/>
    <s v=""/>
    <n v="37.256791999999997"/>
    <n v="-0.78920100000000004"/>
    <s v="Murang'a"/>
    <s v="Maragwa"/>
    <s v="Muranga south"/>
    <s v="Kiamba"/>
    <n v="6"/>
    <s v="Nixon Kariuki Gaichuru"/>
    <s v="Nixon kariuki"/>
    <s v=""/>
    <s v="Informal Business"/>
    <x v="0"/>
  </r>
  <r>
    <s v="VPA6"/>
    <s v="KE-VIH-2307-30130"/>
    <x v="1"/>
    <s v=""/>
    <s v="5th February,2023"/>
    <d v="2023-02-05T00:00:00"/>
    <s v="5th July,2023"/>
    <d v="2023-07-05T00:00:00"/>
    <s v="Patrick Ambayi Mutonje"/>
    <s v="Male"/>
    <n v="99999"/>
    <s v="+254"/>
    <s v="0115470766"/>
    <s v=""/>
    <s v="0115470766"/>
    <n v="34.712032999999998"/>
    <n v="0.11071"/>
    <s v="Vihiga"/>
    <s v="Sabatia"/>
    <s v="Sabatia"/>
    <s v="Wange"/>
    <n v="8"/>
    <s v="Gillet Lihanda"/>
    <s v="Gillet Lihanda"/>
    <s v=""/>
    <s v="Informal Business"/>
    <x v="1"/>
  </r>
  <r>
    <s v="VPA6"/>
    <s v="KE-KAK-2307-30131"/>
    <x v="1"/>
    <s v=""/>
    <s v="5th June,2023"/>
    <d v="2023-06-05T00:00:00"/>
    <s v="3rd July,2023"/>
    <d v="2023-07-03T00:00:00"/>
    <s v="Linet Anjili Kanaga"/>
    <s v="Female"/>
    <s v="22578392"/>
    <s v="+254"/>
    <s v="0724883203"/>
    <s v=""/>
    <s v="0742932216"/>
    <n v="34.870331999999998"/>
    <n v="0.38061499999999998"/>
    <s v="Kakamega"/>
    <s v="Malava"/>
    <s v="Lunyelelia"/>
    <s v="Fuvale"/>
    <n v="8"/>
    <s v="Gillet Lihanda"/>
    <s v="Gillet Lihanda"/>
    <s v=""/>
    <s v="Informal Business"/>
    <x v="1"/>
  </r>
  <r>
    <s v="VPA6"/>
    <s v="KE-KER-2305-26349"/>
    <x v="1"/>
    <s v=""/>
    <s v="26th January,2023"/>
    <d v="2023-01-26T00:00:00"/>
    <s v="30th May,2023"/>
    <d v="2023-05-30T00:00:00"/>
    <s v="Langat Emily"/>
    <s v="Female"/>
    <s v="12828806"/>
    <s v="+254"/>
    <s v="0722370483"/>
    <s v=""/>
    <s v=""/>
    <n v="35.226280000000003"/>
    <n v="-0.32065500000000002"/>
    <s v="Kericho"/>
    <s v="Ainamoi"/>
    <s v="Kapsoit"/>
    <s v="Kaboswa"/>
    <n v="6"/>
    <s v="Benjamin Kirui"/>
    <s v=""/>
    <s v=""/>
    <s v="Informal Business"/>
    <x v="1"/>
  </r>
  <r>
    <s v="VPA6"/>
    <s v="KE-UAS-2207-29719"/>
    <x v="1"/>
    <s v=""/>
    <s v="12th June,2022"/>
    <d v="2022-06-12T00:00:00"/>
    <s v="28th July,2022"/>
    <d v="2022-07-28T00:00:00"/>
    <s v="Truphena Chepseba"/>
    <s v="Female"/>
    <n v="99999"/>
    <s v="+254"/>
    <s v="0722831872"/>
    <s v=""/>
    <s v=""/>
    <n v="35.465367999999998"/>
    <n v="0.51469200000000004"/>
    <s v="Uasin Gishu"/>
    <s v="Moiben"/>
    <s v="Moiben"/>
    <s v="Kapkukta"/>
    <n v="10"/>
    <s v="Matthew Kemboi"/>
    <s v=""/>
    <s v=""/>
    <s v="Informal Business"/>
    <x v="0"/>
  </r>
  <r>
    <s v="VPA6"/>
    <s v="KE-TRA-2303-29722"/>
    <x v="1"/>
    <s v=""/>
    <s v="16th February,2023"/>
    <d v="2023-02-16T00:00:00"/>
    <s v="17th March,2023"/>
    <d v="2023-03-17T00:00:00"/>
    <s v="Gladys Kirwa"/>
    <s v="Female"/>
    <s v="25072293"/>
    <s v="+254"/>
    <s v="0703318189"/>
    <s v=""/>
    <s v=""/>
    <n v="35.171398000000003"/>
    <n v="0.936168"/>
    <s v="Trans Nzoia"/>
    <s v="Cherangany"/>
    <s v="Cherangany"/>
    <s v="Murguiwo"/>
    <n v="10"/>
    <s v="Daniel Bartilol"/>
    <s v=""/>
    <s v=""/>
    <s v="Informal Business"/>
    <x v="0"/>
  </r>
  <r>
    <s v="VPA6"/>
    <s v="KE-UAS-2207-29720"/>
    <x v="1"/>
    <s v=""/>
    <s v="12th July,2022"/>
    <d v="2022-07-12T00:00:00"/>
    <s v="25th July,2022"/>
    <d v="2022-07-25T00:00:00"/>
    <s v="Hosea Chebiego"/>
    <s v="Male"/>
    <n v="99999"/>
    <s v="+254"/>
    <s v="0723500110"/>
    <s v=""/>
    <s v=""/>
    <n v="35.451475000000002"/>
    <n v="0.53712700000000002"/>
    <s v="Uasin Gishu"/>
    <s v="Moiben"/>
    <s v="Moiben"/>
    <s v="Kuinet"/>
    <n v="10"/>
    <s v="Matthew Kemboi"/>
    <s v=""/>
    <s v=""/>
    <s v="Informal Business"/>
    <x v="0"/>
  </r>
  <r>
    <s v="VPA6"/>
    <s v="KE-UAS-2307-29708"/>
    <x v="1"/>
    <s v=""/>
    <s v="5th May,2023"/>
    <d v="2023-05-05T00:00:00"/>
    <s v="8th July,2023"/>
    <d v="2023-07-08T00:00:00"/>
    <s v="Nobert Musonye"/>
    <s v="Male"/>
    <s v="13207733"/>
    <s v="721731781"/>
    <s v="0721731781"/>
    <s v=""/>
    <s v=""/>
    <n v="35.328685"/>
    <n v="0.55562500000000004"/>
    <s v="Uasin Gishu"/>
    <s v="Moiben"/>
    <s v="Kimumu"/>
    <s v="Marura"/>
    <s v="24"/>
    <s v="Ambrose Koech"/>
    <s v=""/>
    <s v=""/>
    <s v="Informal Business"/>
    <x v="0"/>
  </r>
  <r>
    <s v="VPA6"/>
    <s v="KE-UAS-2207-29713"/>
    <x v="1"/>
    <s v=""/>
    <s v="12th May,2022"/>
    <d v="2022-05-12T00:00:00"/>
    <s v="25th July,2022"/>
    <d v="2022-07-25T00:00:00"/>
    <s v="Jonah Cheruiyot Kipruto"/>
    <s v="Male"/>
    <n v="99999"/>
    <s v="+254"/>
    <s v="0721405657"/>
    <s v=""/>
    <s v=""/>
    <n v="35.456789999999998"/>
    <n v="0.53041799999999995"/>
    <s v="Uasin Gishu"/>
    <s v="Moiben"/>
    <s v="Moiben"/>
    <s v="Kimore"/>
    <n v="10"/>
    <s v="Matthew Kemboi"/>
    <s v=""/>
    <s v=""/>
    <s v="Informal Business"/>
    <x v="0"/>
  </r>
  <r>
    <s v="VPA6"/>
    <s v="KE-UAS-2307-29718"/>
    <x v="1"/>
    <s v=""/>
    <s v="27th April,2023"/>
    <d v="2023-04-27T00:00:00"/>
    <s v="28th July,2023"/>
    <d v="2023-07-28T00:00:00"/>
    <s v="Anne Kosgey"/>
    <s v="Female"/>
    <n v="99999"/>
    <s v="+254"/>
    <s v="0725767068"/>
    <s v=""/>
    <s v=""/>
    <n v="35.425840000000001"/>
    <n v="0.53004799999999996"/>
    <s v="Uasin Gishu"/>
    <s v="Moiben"/>
    <s v="Moiben"/>
    <s v="Kapsosio"/>
    <n v="12"/>
    <s v="Matthew Kemboi"/>
    <s v=""/>
    <s v=""/>
    <s v="Informal Business"/>
    <x v="0"/>
  </r>
  <r>
    <s v="VPA6"/>
    <s v="KE-NYE-2308-00001"/>
    <x v="0"/>
    <s v="ABC plants"/>
    <s v="21st June,2023"/>
    <d v="2023-06-21T00:00:00"/>
    <s v="11th August,2023"/>
    <d v="2023-08-11T00:00:00"/>
    <s v="Githui James"/>
    <s v="Male"/>
    <s v="8978432"/>
    <s v="+254"/>
    <s v="0724390884"/>
    <s v=""/>
    <s v="0727119821"/>
    <n v="37.133063"/>
    <n v="-0.51174399999999998"/>
    <s v="Nyeri"/>
    <s v="Mathira East"/>
    <s v="Konyu"/>
    <s v="Kianjogu"/>
    <n v="8"/>
    <s v="Rural &amp; Urban Alternative Energy"/>
    <s v="Charles Githaiga"/>
    <s v=""/>
    <s v="Informal Business"/>
    <x v="1"/>
  </r>
  <r>
    <s v="VPA6"/>
    <s v="KE-TAI-2308-30637"/>
    <x v="0"/>
    <s v="Non Compliant"/>
    <s v="2nd July,2023"/>
    <d v="2023-07-02T00:00:00"/>
    <s v="15th August,2023"/>
    <d v="2023-08-15T00:00:00"/>
    <s v="Kenyatta George Albert"/>
    <s v="Male"/>
    <s v="9786673"/>
    <s v="114897472"/>
    <s v="0114897472"/>
    <s v=""/>
    <s v=""/>
    <n v="37.676456999999999"/>
    <n v="-3.391737"/>
    <s v="Taita/Taveta"/>
    <s v="Taveta"/>
    <s v="Bomeni"/>
    <s v="Mjini"/>
    <n v="12"/>
    <s v="Jotham Kaluma"/>
    <s v=""/>
    <s v=""/>
    <s v="Informal Business"/>
    <x v="0"/>
  </r>
  <r>
    <s v="VPA6"/>
    <s v="KE-TAI-2308-30639"/>
    <x v="1"/>
    <s v=""/>
    <s v="16th July,2023"/>
    <d v="2023-07-16T00:00:00"/>
    <s v="15th August,2023"/>
    <d v="2023-08-15T00:00:00"/>
    <s v="Thumbi Edward Tom"/>
    <s v="Male"/>
    <s v="2145679"/>
    <s v="+254"/>
    <s v="0795864610"/>
    <s v=""/>
    <s v="0702552363"/>
    <n v="37.675325000000001"/>
    <n v="-3.4056099999999998"/>
    <s v="Taita/Taveta"/>
    <s v="Taveta"/>
    <s v="Bomeni"/>
    <s v="Mjini kmtc"/>
    <n v="12"/>
    <s v="Jotham Kaluma"/>
    <s v=""/>
    <s v=""/>
    <s v="Informal Business"/>
    <x v="0"/>
  </r>
  <r>
    <s v="VPA6"/>
    <s v="KE-BAR-2308-29546"/>
    <x v="1"/>
    <s v=""/>
    <s v="10th July,2023"/>
    <d v="2023-07-10T00:00:00"/>
    <s v="21st August,2023"/>
    <d v="2023-08-21T00:00:00"/>
    <s v="Chepsat Lorna Cherono"/>
    <s v="Female"/>
    <s v="22312859"/>
    <s v="+254"/>
    <s v="0712567052"/>
    <s v=""/>
    <s v=""/>
    <n v="35.765656999999997"/>
    <n v="0.47710200000000003"/>
    <s v="Baringo"/>
    <s v="Baringo Central"/>
    <s v="Kapropita"/>
    <s v="Ketraco"/>
    <n v="12"/>
    <s v="Francis Nyaga Muriithi"/>
    <s v=""/>
    <s v=""/>
    <s v="Informal Business"/>
    <x v="1"/>
  </r>
  <r>
    <s v="VPA6"/>
    <s v="KE-LAI-2308-83432540-00004"/>
    <x v="0"/>
    <s v="ABC plants"/>
    <s v="14th July,2023"/>
    <d v="2023-07-14T00:00:00"/>
    <s v="21st August,2023"/>
    <d v="2023-08-21T00:00:00"/>
    <s v="Kaboyo Jane Mwihaki"/>
    <s v="Female"/>
    <s v="5548743"/>
    <s v="+254"/>
    <s v="0721908743"/>
    <s v=""/>
    <s v="0721436217"/>
    <n v="37.088155999999998"/>
    <n v="7.3239999999999998E-3"/>
    <s v="Laikipia"/>
    <s v="Laikipia East"/>
    <s v="Nanyuki"/>
    <s v="Likii"/>
    <n v="6"/>
    <s v="Wambui Gituku"/>
    <s v="Michael Munene"/>
    <s v=""/>
    <s v="Informal Business"/>
    <x v="1"/>
  </r>
  <r>
    <s v="VPA6"/>
    <s v="KE-NYE-2308-83432540-00003"/>
    <x v="0"/>
    <s v="ABC plants"/>
    <s v="15th July,2023"/>
    <d v="2023-07-15T00:00:00"/>
    <s v="21st August,2023"/>
    <d v="2023-08-21T00:00:00"/>
    <s v="Kahiga Margaret Wangari"/>
    <s v="Female"/>
    <s v="5496174"/>
    <s v="+254"/>
    <s v="0731737070"/>
    <s v=""/>
    <s v="0721724071"/>
    <n v="37.044662000000002"/>
    <n v="-3.5249999999999997E-2"/>
    <s v="Nyeri"/>
    <s v="Kieni"/>
    <s v="Gakawa"/>
    <s v="Gathiuru"/>
    <n v="8"/>
    <s v="Wambui Gituku"/>
    <s v="Michael Munene"/>
    <s v=""/>
    <s v="Informal Business"/>
    <x v="1"/>
  </r>
  <r>
    <s v="VPA6"/>
    <s v="KE-BAR-2308-29547"/>
    <x v="1"/>
    <s v=""/>
    <s v="20th June,2023"/>
    <d v="2023-06-20T00:00:00"/>
    <s v="21st August,2023"/>
    <d v="2023-08-21T00:00:00"/>
    <s v="Stephen Sylvester Kipkoech"/>
    <s v="Male"/>
    <s v="27297961"/>
    <s v="+254"/>
    <s v="0724515852"/>
    <s v=""/>
    <s v=""/>
    <n v="35.75056"/>
    <n v="0.48758000000000001"/>
    <s v="Baringo"/>
    <s v="Baringo Central"/>
    <s v="Mosop"/>
    <s v="Chepkorongos/Benin"/>
    <n v="12"/>
    <s v="Francis Nyaga Muriithi"/>
    <s v=""/>
    <s v=""/>
    <s v="Informal Business"/>
    <x v="1"/>
  </r>
  <r>
    <s v="VPA6"/>
    <s v="KE-TAI-2308-30638"/>
    <x v="1"/>
    <s v=""/>
    <s v="22nd January,2023"/>
    <d v="2023-01-22T00:00:00"/>
    <s v="22nd August,2023"/>
    <d v="2023-08-22T00:00:00"/>
    <s v="Jones Mwaruma Mwaruma"/>
    <s v="Female"/>
    <s v="10396898"/>
    <s v="+254"/>
    <s v="0700080740"/>
    <s v=""/>
    <s v=""/>
    <n v="38.335607000000003"/>
    <n v="-3.3936579999999998"/>
    <s v="Taita/Taveta"/>
    <s v="Wundanyi"/>
    <s v="Wundanyi"/>
    <s v="Kighala"/>
    <s v="24"/>
    <s v="Jotham Kaluma"/>
    <s v=""/>
    <s v=""/>
    <s v="Informal Business"/>
    <x v="0"/>
  </r>
  <r>
    <s v="VPA6"/>
    <s v="KE-NYA-2308-83432642-00007"/>
    <x v="0"/>
    <s v="ABC plants"/>
    <s v="30th April,2023"/>
    <d v="2023-04-30T00:00:00"/>
    <s v="27th August,2023"/>
    <d v="2023-08-27T00:00:00"/>
    <s v="Kamau Kelvin Kariuki"/>
    <s v="Male"/>
    <s v="25265416"/>
    <s v="+254"/>
    <s v="0716229978"/>
    <s v=""/>
    <s v="0762590125"/>
    <n v="36.372002000000002"/>
    <n v="-0.26728099999999999"/>
    <s v="Nyandarua"/>
    <s v="Ol Kalou"/>
    <s v="Karau"/>
    <s v="Munyeki"/>
    <n v="16"/>
    <s v="Fraha Biotech"/>
    <s v="John Kinyanjui"/>
    <s v=""/>
    <s v="Informal Business"/>
    <x v="3"/>
  </r>
  <r>
    <s v="VPA6"/>
    <s v="KE-LAI-2308-83432642-00008"/>
    <x v="0"/>
    <s v="ABC plants"/>
    <s v="5th July,2023"/>
    <d v="2023-07-05T00:00:00"/>
    <s v="14th August,2023"/>
    <d v="2023-08-14T00:00:00"/>
    <s v="Mutahi Julius Maina"/>
    <s v="Male"/>
    <s v="0033967"/>
    <s v="+254"/>
    <s v="0721872830"/>
    <s v=""/>
    <s v="0726765742"/>
    <n v="36.271070000000002"/>
    <n v="3.6051E-2"/>
    <s v="Laikipia"/>
    <s v="Laikipia West"/>
    <s v="Igwamiti"/>
    <s v="Shamanei"/>
    <n v="8"/>
    <s v="Fraha Biotech"/>
    <s v="John Kinyanjui"/>
    <s v=""/>
    <s v="Informal Business"/>
    <x v="1"/>
  </r>
  <r>
    <s v="VPA6"/>
    <s v="KE-BAR-2309-29548"/>
    <x v="1"/>
    <s v=""/>
    <s v="30th June,2023"/>
    <d v="2023-06-30T00:00:00"/>
    <s v="3rd September,2023"/>
    <d v="2023-09-03T00:00:00"/>
    <s v="Kandie Christopher"/>
    <s v="Male"/>
    <s v="3147127"/>
    <s v="+254"/>
    <s v="0721949690"/>
    <s v=""/>
    <s v=""/>
    <n v="35.728969999999997"/>
    <n v="0.50063000000000002"/>
    <s v="Baringo"/>
    <s v="Baringo Central"/>
    <s v="Kabarnet"/>
    <s v="Katimbor"/>
    <n v="8"/>
    <s v="Francis Nyaga Muriithi"/>
    <s v=""/>
    <s v=""/>
    <s v="Informal Business"/>
    <x v="1"/>
  </r>
  <r>
    <s v="VPA6"/>
    <s v="KE-KER-2301-26194"/>
    <x v="1"/>
    <s v=""/>
    <s v="19th November,2022"/>
    <d v="2022-11-19T00:00:00"/>
    <s v="24th January,2023"/>
    <d v="2023-01-24T00:00:00"/>
    <s v="KiRUI LUCY"/>
    <s v="Female"/>
    <s v="11368590"/>
    <s v="+254"/>
    <s v="0722965955"/>
    <s v=""/>
    <s v=""/>
    <n v="35.261777000000002"/>
    <n v="-0.37234499999999998"/>
    <s v="Kericho"/>
    <s v="Ainamoi"/>
    <s v="Kipchebor"/>
    <s v="Chepkolon"/>
    <n v="10"/>
    <s v="Philip Kurgat"/>
    <s v=""/>
    <s v=""/>
    <s v="Informal Business"/>
    <x v="1"/>
  </r>
  <r>
    <s v="VPA6"/>
    <s v="KE-KER-2308-26193"/>
    <x v="0"/>
    <s v="Unreachable"/>
    <s v="20th July,2022"/>
    <d v="2022-07-20T00:00:00"/>
    <s v="24th August,2023"/>
    <d v="2023-08-24T00:00:00"/>
    <s v="KETER FLORIDA"/>
    <s v="Female"/>
    <s v="24129960"/>
    <s v="+254"/>
    <s v="0720556491"/>
    <s v=""/>
    <s v=""/>
    <n v="35.180548000000002"/>
    <n v="-0.54281800000000002"/>
    <s v="Kericho"/>
    <s v="Bureti"/>
    <s v="Litein"/>
    <s v="Chemosot"/>
    <s v="15"/>
    <s v="Philip Kurgat"/>
    <s v=""/>
    <s v=""/>
    <s v="Informal Business"/>
    <x v="1"/>
  </r>
  <r>
    <s v="VPA6"/>
    <s v="KE-KER-2308-29838"/>
    <x v="1"/>
    <s v=""/>
    <s v="16th November,2022"/>
    <d v="2022-11-16T00:00:00"/>
    <s v="8th August,2023"/>
    <d v="2023-08-08T00:00:00"/>
    <s v="Rotich Emily"/>
    <s v="Female"/>
    <s v="11299802"/>
    <s v="+254"/>
    <s v="0724708696"/>
    <s v=""/>
    <s v=""/>
    <n v="35.290280000000003"/>
    <n v="-0.34377000000000002"/>
    <s v="Kericho"/>
    <s v="Ainamoi"/>
    <s v="Townshipkclr"/>
    <s v="Keongo"/>
    <n v="10"/>
    <s v="Philip Kurgat"/>
    <s v=""/>
    <s v=""/>
    <s v="Informal Business"/>
    <x v="1"/>
  </r>
  <r>
    <s v="VPA6"/>
    <s v="KE-KIL-2309-30627"/>
    <x v="1"/>
    <s v=""/>
    <s v="6th August,2023"/>
    <d v="2023-08-06T00:00:00"/>
    <s v="8th September,2023"/>
    <d v="2023-09-08T00:00:00"/>
    <s v="Kalama Patience Pola"/>
    <s v="Female"/>
    <s v="5396964"/>
    <s v="+254"/>
    <s v="0706612962"/>
    <s v=""/>
    <s v=""/>
    <n v="39.641027999999999"/>
    <n v="-3.8173949999999999"/>
    <s v="Kilifi"/>
    <s v="Kaloleni"/>
    <s v="Kaloleni"/>
    <s v="Mwandaza"/>
    <n v="8"/>
    <s v="Samson Sirya"/>
    <s v=""/>
    <s v=""/>
    <s v="Informal Business"/>
    <x v="0"/>
  </r>
  <r>
    <s v="VPA6"/>
    <s v="KE-BOM-2309-30764"/>
    <x v="1"/>
    <s v=""/>
    <s v="9th June,2023"/>
    <d v="2023-06-09T00:00:00"/>
    <s v="11th September,2023"/>
    <d v="2023-09-11T00:00:00"/>
    <s v="Miting Wesly"/>
    <s v="Male"/>
    <s v="21332445"/>
    <s v="+254"/>
    <s v="0720581970"/>
    <s v=""/>
    <s v=""/>
    <n v="35.359214000000001"/>
    <n v="-0.69471400000000005"/>
    <s v="Bomet"/>
    <s v="Bomet Central"/>
    <s v="Ndarawetta"/>
    <s v="Mogindo"/>
    <s v="18"/>
    <s v="Denis Kipkirui Tonui"/>
    <s v=""/>
    <s v=""/>
    <s v="Informal Business"/>
    <x v="1"/>
  </r>
  <r>
    <s v="VPA6"/>
    <s v="KE-KIA-2308-29735"/>
    <x v="1"/>
    <s v=""/>
    <s v="20th July,2023"/>
    <d v="2023-07-20T00:00:00"/>
    <s v="13th August,2023"/>
    <d v="2023-08-13T00:00:00"/>
    <s v="Nene Hannah"/>
    <s v="Female"/>
    <n v="99999"/>
    <s v="+254"/>
    <s v="0721309306"/>
    <s v=""/>
    <s v="0722733733"/>
    <n v="36.756155"/>
    <n v="-1.0487759999999999"/>
    <s v="Kiambu"/>
    <s v="Githunguri"/>
    <s v="Githunguri"/>
    <s v="Ruiru Dam"/>
    <n v="6"/>
    <s v="Fredrick Gatungu Kago"/>
    <s v=""/>
    <s v=""/>
    <s v="Informal Business"/>
    <x v="1"/>
  </r>
  <r>
    <s v="VPA6"/>
    <s v="KE-KIA-2309-31046"/>
    <x v="1"/>
    <s v=""/>
    <s v="4th September,2022"/>
    <d v="2022-09-04T00:00:00"/>
    <s v="15th September,2023"/>
    <d v="2023-09-15T00:00:00"/>
    <s v="Kuria Naomi Mumbi"/>
    <s v="Female"/>
    <s v="10030567"/>
    <s v="+254"/>
    <s v="0721657883"/>
    <s v=""/>
    <s v="0712770302"/>
    <n v="36.774977999999997"/>
    <n v="-0.96764499999999998"/>
    <s v="Kiambu"/>
    <s v="Gatundu South"/>
    <s v="Mundoro"/>
    <s v="Kianyoni"/>
    <n v="12"/>
    <s v="Maurice Kinuthia Wangui"/>
    <s v="Maurice Kinuthia"/>
    <s v=""/>
    <s v="Informal Business"/>
    <x v="0"/>
  </r>
  <r>
    <s v="VPA6"/>
    <s v="KE-KIA-2309-31036"/>
    <x v="1"/>
    <s v=""/>
    <s v="5th July,2022"/>
    <d v="2022-07-05T00:00:00"/>
    <s v="15th September,2023"/>
    <d v="2023-09-15T00:00:00"/>
    <s v="Kinuthia Paul Mwangi"/>
    <s v="Male"/>
    <s v="8706591"/>
    <s v="+254"/>
    <s v="0725528363"/>
    <s v=""/>
    <s v="0728241348"/>
    <n v="36.801299999999998"/>
    <n v="-0.97914800000000002"/>
    <s v="Kiambu"/>
    <s v="Gatundu South"/>
    <s v="Mundoro"/>
    <s v="Ndundu"/>
    <n v="12"/>
    <s v="Maurice Kinuthia Wangui"/>
    <s v="Maurice Kinuthia"/>
    <s v=""/>
    <s v="Informal Business"/>
    <x v="0"/>
  </r>
  <r>
    <s v="VPA6"/>
    <s v="KE-NYE-2309-83432120-00001"/>
    <x v="0"/>
    <s v="ABC plants"/>
    <s v="24th August,2023"/>
    <d v="2023-08-24T00:00:00"/>
    <s v="22nd September,2023"/>
    <d v="2023-09-22T00:00:00"/>
    <s v="Christopher Mwangi Gatebe"/>
    <s v="Male"/>
    <s v="6831110"/>
    <s v="+254"/>
    <s v="0720366885"/>
    <s v=""/>
    <s v="0783587822"/>
    <n v="36.890655000000002"/>
    <n v="-0.463702"/>
    <s v="Nyeri"/>
    <s v="Tetu"/>
    <s v="Dedan Kimathi"/>
    <s v="Karaihu"/>
    <s v="4.5"/>
    <s v="JKUAT Industrial Park Limited"/>
    <s v="Francis Kabue"/>
    <s v=""/>
    <s v="Informal Business"/>
    <x v="6"/>
  </r>
  <r>
    <s v="VPA6"/>
    <s v="KE-MER-2306-29425"/>
    <x v="1"/>
    <s v=""/>
    <s v="15th June,2023"/>
    <d v="2023-06-15T00:00:00"/>
    <s v="25th June,2023"/>
    <d v="2023-06-25T00:00:00"/>
    <s v="Arimi James Mutwiri"/>
    <s v="Male"/>
    <s v="10380883"/>
    <s v="+254"/>
    <s v="0733372265"/>
    <s v=""/>
    <s v="0727425598"/>
    <n v="37.633817999999998"/>
    <n v="-5.5601999999999999E-2"/>
    <s v="Meru"/>
    <s v="South Imenti"/>
    <s v="Kathera"/>
    <s v="Gichocho"/>
    <n v="8"/>
    <s v="Joseph Mbariu"/>
    <s v="Joshua Muthaura"/>
    <s v=""/>
    <s v="Informal Business"/>
    <x v="0"/>
  </r>
  <r>
    <s v="VPA6"/>
    <s v="KE-MER-2306-25597"/>
    <x v="1"/>
    <s v=""/>
    <s v="8th June,2023"/>
    <d v="2023-06-08T00:00:00"/>
    <s v="20th June,2023"/>
    <d v="2023-06-20T00:00:00"/>
    <s v="Ntaragwi Rael Nkirote"/>
    <s v="Female"/>
    <s v="9697549"/>
    <s v="+254"/>
    <s v="0717971110"/>
    <s v=""/>
    <s v="0731205867"/>
    <n v="37.634887999999997"/>
    <n v="-5.3942999999999998E-2"/>
    <s v="Meru"/>
    <s v="South Imenti"/>
    <s v="Kathera"/>
    <s v="Gichocho"/>
    <n v="8"/>
    <s v="Joseph Mbariu"/>
    <s v="Joshua Muthaura"/>
    <s v=""/>
    <s v="Informal Business"/>
    <x v="0"/>
  </r>
  <r>
    <s v="VPA6"/>
    <s v="KE-NAR-2309-29839"/>
    <x v="0"/>
    <s v="Unreachable"/>
    <s v="18th February,2023"/>
    <d v="2023-02-18T00:00:00"/>
    <s v="18th September,2023"/>
    <d v="2023-09-18T00:00:00"/>
    <s v="Birgon Richard"/>
    <s v="Female"/>
    <s v="25208087"/>
    <s v="+254"/>
    <s v="0725114506"/>
    <s v=""/>
    <s v=""/>
    <n v="35.428147000000003"/>
    <n v="-0.94320300000000001"/>
    <s v="Narok"/>
    <s v="Narok West"/>
    <s v="Muulottt"/>
    <s v="Mulot"/>
    <n v="24"/>
    <s v="Joseph Thumbi Kariuki"/>
    <s v="Kariuki"/>
    <s v=""/>
    <s v="Informal Business"/>
    <x v="1"/>
  </r>
  <r>
    <s v="VPA6"/>
    <s v="KE-MER-2308-83432529-00001"/>
    <x v="0"/>
    <s v="ABC plants"/>
    <s v="2nd July,2023"/>
    <d v="2023-07-02T00:00:00"/>
    <s v="5th August,2023"/>
    <d v="2023-08-05T00:00:00"/>
    <s v="Maingi Mutuma Seth"/>
    <s v="Male"/>
    <s v="11324249"/>
    <s v="+254"/>
    <s v="0720616510"/>
    <s v=""/>
    <s v="0725239231"/>
    <n v="37.685082999999999"/>
    <n v="5.4830999999999998E-2"/>
    <s v="Meru"/>
    <s v="North Imenti"/>
    <s v="Nyaki West"/>
    <s v="Njoka"/>
    <n v="10"/>
    <s v="Murume Inc Co Ltd"/>
    <s v="Njagi"/>
    <s v=""/>
    <s v="Informal Business"/>
    <x v="1"/>
  </r>
  <r>
    <s v="VPA6"/>
    <s v="KE-MER-2308-83432529-00002"/>
    <x v="0"/>
    <s v="ABC plants"/>
    <s v="7th July,2023"/>
    <d v="2023-07-07T00:00:00"/>
    <s v="5th August,2023"/>
    <d v="2023-08-05T00:00:00"/>
    <s v="Kiburih Peter Peter"/>
    <s v="Male"/>
    <n v="99999"/>
    <s v="+254"/>
    <s v="0722933083"/>
    <s v=""/>
    <s v=""/>
    <n v="37.710948999999999"/>
    <n v="6.3614000000000004E-2"/>
    <s v="Meru"/>
    <s v="North Imenti"/>
    <s v="Nyaki West"/>
    <s v="Njoka"/>
    <n v="10"/>
    <s v="Murume Inc Co Ltd"/>
    <s v="Gideon"/>
    <s v=""/>
    <s v="Informal Business"/>
    <x v="1"/>
  </r>
  <r>
    <s v="VPA6"/>
    <s v="KE-NYE-2308-83432540-00005"/>
    <x v="0"/>
    <s v="ABC plants"/>
    <s v="15th July,2023"/>
    <d v="2023-07-15T00:00:00"/>
    <s v="11th August,2023"/>
    <d v="2023-08-11T00:00:00"/>
    <s v="Kinyua James Maina"/>
    <s v="Male"/>
    <s v="21988500"/>
    <s v="+254"/>
    <s v="0723591484"/>
    <s v=""/>
    <s v="0722975712"/>
    <n v="37.152884"/>
    <n v="-0.50583"/>
    <s v="Nyeri"/>
    <s v="Mathira"/>
    <s v="Iriaini"/>
    <s v="Gatundu"/>
    <n v="10"/>
    <s v="Wambui Gituku"/>
    <s v="Charles Nyaga"/>
    <s v=""/>
    <s v="Informal Business"/>
    <x v="1"/>
  </r>
  <r>
    <s v="VPA6"/>
    <s v="KE-LAI-2303-28205"/>
    <x v="1"/>
    <s v=""/>
    <s v="28th January,2023"/>
    <d v="2023-01-28T00:00:00"/>
    <s v="10th March,2023"/>
    <d v="2023-03-10T00:00:00"/>
    <s v="Macharia Jane Njeri"/>
    <s v="Female"/>
    <s v="13100005"/>
    <s v="+254"/>
    <s v="0727499920"/>
    <s v=""/>
    <s v="0105241972"/>
    <n v="36.599708"/>
    <n v="-6.9008E-2"/>
    <s v="Laikipia"/>
    <s v="Laikipia East"/>
    <s v="Wiyumirerie"/>
    <s v="Makongo"/>
    <n v="8"/>
    <s v="James Muchira Mwai"/>
    <s v=""/>
    <s v=""/>
    <s v="Informal Business"/>
    <x v="1"/>
  </r>
  <r>
    <s v="VPA6"/>
    <s v="KE-BUN-2301-83432541-00002"/>
    <x v="0"/>
    <s v="ABC plants"/>
    <s v="1st January,2023"/>
    <d v="2023-01-01T00:00:00"/>
    <s v="19th January,2023"/>
    <d v="2023-01-19T00:00:00"/>
    <s v="Kilwake Ann Myelele"/>
    <s v="Female"/>
    <s v="44444444"/>
    <s v="+254"/>
    <s v="0726961813"/>
    <s v=""/>
    <s v="0714554289"/>
    <n v="34.753166"/>
    <n v="0.70366200000000001"/>
    <s v="Bungoma"/>
    <s v="Webuye East"/>
    <s v="Mihuu"/>
    <s v="Magemo"/>
    <n v="12"/>
    <s v="JOASH OMUNGO"/>
    <s v="Ken Nabwaya"/>
    <s v=""/>
    <s v="Informal Business"/>
    <x v="3"/>
  </r>
  <r>
    <s v="VPA6"/>
    <s v="KE-BUN-2307-83432541-00004"/>
    <x v="0"/>
    <s v="ABC plants"/>
    <s v="2nd June,2023"/>
    <d v="2023-06-02T00:00:00"/>
    <s v="2nd July,2023"/>
    <d v="2023-07-02T00:00:00"/>
    <s v="Nawiri Leonard Okendo"/>
    <s v="Male"/>
    <s v="20000000"/>
    <s v="+254"/>
    <s v="0722687389"/>
    <s v=""/>
    <s v="0738800113"/>
    <n v="34.695394"/>
    <n v="0.61146900000000004"/>
    <s v="Bungoma"/>
    <s v="Webuye West"/>
    <s v="Bokoli"/>
    <s v="Matisi"/>
    <n v="12"/>
    <s v="JOASH OMUNGO"/>
    <s v="Ken Nabwaya"/>
    <s v=""/>
    <s v="Informal Business"/>
    <x v="1"/>
  </r>
  <r>
    <s v="VPA6"/>
    <s v="KE-BUN-2308-83432541-00001"/>
    <x v="0"/>
    <s v="ABC plants"/>
    <s v="10th August,2023"/>
    <d v="2023-08-10T00:00:00"/>
    <s v="15th August,2023"/>
    <d v="2023-08-15T00:00:00"/>
    <s v="Wanjala Stephen Chikan"/>
    <s v="Male"/>
    <s v="5453710"/>
    <s v="+254"/>
    <s v="0721551139"/>
    <s v=""/>
    <s v="0111546333"/>
    <n v="34.844892999999999"/>
    <n v="0.71065599999999995"/>
    <s v="Bungoma"/>
    <s v="Tongaren"/>
    <s v="Mbakalo"/>
    <s v="Kibisi"/>
    <n v="24"/>
    <s v="JOASH OMUNGO"/>
    <s v="Ken Nabwaya"/>
    <s v=""/>
    <s v="Informal Business"/>
    <x v="3"/>
  </r>
  <r>
    <s v="VPA6"/>
    <s v="KE-BUN-2301-83432541-00003"/>
    <x v="0"/>
    <s v="ABC plants"/>
    <s v="2nd April,2023"/>
    <d v="2023-04-02T00:00:00"/>
    <s v="19th January,2023"/>
    <d v="2023-01-19T00:00:00"/>
    <s v="Simali Justus Naliakho"/>
    <s v="Male"/>
    <s v="7908437"/>
    <s v="+254"/>
    <s v="0714400675"/>
    <s v=""/>
    <s v="0731555218"/>
    <n v="34.748784999999998"/>
    <n v="0.667682"/>
    <s v="Bungoma"/>
    <s v="Webuye West"/>
    <s v="Misikhu"/>
    <s v="Misikhu"/>
    <n v="8"/>
    <s v="JOASH OMUNGO"/>
    <s v="Ken Nabwaya/Joash Omungo"/>
    <s v=""/>
    <s v="Informal Business"/>
    <x v="3"/>
  </r>
  <r>
    <s v="VPA6"/>
    <s v="KE-NYE-2310-83432540-00006"/>
    <x v="0"/>
    <s v="ABC plants"/>
    <s v="2nd August,2023"/>
    <d v="2023-08-02T00:00:00"/>
    <s v="3rd October,2023"/>
    <d v="2023-10-03T00:00:00"/>
    <s v="Murungaru Lucy Muchiru"/>
    <s v="Female"/>
    <s v="6834892"/>
    <s v="+254"/>
    <s v="0722925057"/>
    <s v=""/>
    <s v="0721637205"/>
    <n v="37.076532"/>
    <n v="-0.26979900000000001"/>
    <s v="Nyeri"/>
    <s v="Kieni"/>
    <s v="Kabaru"/>
    <s v="Munyu"/>
    <n v="8"/>
    <s v="Wambui Gituku"/>
    <s v="Charles Githaiga Muriithi"/>
    <s v=""/>
    <s v="Informal Business"/>
    <x v="1"/>
  </r>
  <r>
    <s v="VPA6"/>
    <s v="KE-KIR-2310-28059"/>
    <x v="1"/>
    <s v=""/>
    <s v="1st September,2023"/>
    <d v="2023-09-01T00:00:00"/>
    <s v="4th October,2023"/>
    <d v="2023-10-04T00:00:00"/>
    <s v="Kariuki Mathu Eliud"/>
    <s v="Male"/>
    <s v="7665225"/>
    <s v="+254"/>
    <s v="0723738732"/>
    <s v=""/>
    <s v=""/>
    <n v="37.409211999999997"/>
    <n v="-0.53751199999999999"/>
    <s v="Kirinyaga"/>
    <s v="Gichugu"/>
    <s v="Njukiini"/>
    <s v="Kanjuu"/>
    <n v="12"/>
    <s v="Eric Muthii Mugo"/>
    <s v="Eric muthii mugo"/>
    <s v=""/>
    <s v="Informal Business"/>
    <x v="1"/>
  </r>
  <r>
    <s v="VPA6"/>
    <s v="KE-KIR-2310-28060"/>
    <x v="1"/>
    <s v=""/>
    <s v="3rd May,2023"/>
    <d v="2023-05-03T00:00:00"/>
    <s v="4th October,2023"/>
    <d v="2023-10-04T00:00:00"/>
    <s v="Ephraim Mutugi G D"/>
    <s v="Male"/>
    <s v="3124478"/>
    <s v="+254"/>
    <s v="0722902120"/>
    <s v=""/>
    <s v="0725770935"/>
    <n v="37.470953999999999"/>
    <n v="-0.71116299999999999"/>
    <s v="Kirinyaga"/>
    <s v="Mwea"/>
    <s v="Ndondiruku"/>
    <s v="Mikura"/>
    <n v="10"/>
    <s v="Edwine J M Okinda"/>
    <s v="Edwin Jm Okinda"/>
    <s v=""/>
    <s v="Informal Business"/>
    <x v="1"/>
  </r>
  <r>
    <s v="VPA6"/>
    <s v="KE-MUR-2309-30995"/>
    <x v="1"/>
    <s v=""/>
    <s v="23rd August,2023"/>
    <d v="2023-08-23T00:00:00"/>
    <s v="26th September,2023"/>
    <d v="2023-09-26T00:00:00"/>
    <s v="Njunguna Caroline Njeri"/>
    <s v="Female"/>
    <n v="99999"/>
    <s v="+254"/>
    <s v="0707727542"/>
    <s v=""/>
    <s v="0729039240"/>
    <n v="36.871214000000002"/>
    <n v="-0.81533900000000004"/>
    <s v="Murang'a"/>
    <s v="Kandara"/>
    <s v="Kandara"/>
    <s v="Kiganjo"/>
    <n v="12"/>
    <s v="Nixon Kariuki Gaichuru"/>
    <s v="Nixon kariuki"/>
    <s v=""/>
    <s v="Informal Business"/>
    <x v="0"/>
  </r>
  <r>
    <s v="VPA6"/>
    <s v="KE-MUR-2310-30993"/>
    <x v="1"/>
    <s v=""/>
    <s v="4th September,2023"/>
    <d v="2023-09-04T00:00:00"/>
    <s v="3rd October,2023"/>
    <d v="2023-10-03T00:00:00"/>
    <s v="Muchina Susan Wanjiku"/>
    <s v="Female"/>
    <n v="99999"/>
    <s v="+254"/>
    <s v="0729387627"/>
    <s v=""/>
    <s v=""/>
    <n v="36.90504"/>
    <n v="-0.860904"/>
    <s v="Murang'a"/>
    <s v="Gatanga"/>
    <s v="Ndunyu chenge"/>
    <s v="Kigoro"/>
    <n v="8"/>
    <s v="Nixon Kariuki Gaichuru"/>
    <s v="Nixon kariuki"/>
    <s v=""/>
    <s v="Informal Business"/>
    <x v="0"/>
  </r>
  <r>
    <s v="VPA6"/>
    <s v="KE-MUR-2308-30990"/>
    <x v="0"/>
    <s v="Grievance"/>
    <s v="5th July,2023"/>
    <d v="2023-07-05T00:00:00"/>
    <s v="10th August,2023"/>
    <d v="2023-08-10T00:00:00"/>
    <s v="Njunge Esther Wairimu"/>
    <s v="Female"/>
    <n v="99999"/>
    <s v="+254"/>
    <s v="0723630216"/>
    <s v=""/>
    <s v=""/>
    <n v="37.103622000000001"/>
    <n v="-0.73885999999999996"/>
    <s v="Murang'a"/>
    <s v="Kiharu"/>
    <s v="Marangi"/>
    <s v="Ndikwe"/>
    <n v="12"/>
    <s v="Nixon Kariuki Gaichuru"/>
    <s v="Nixon kariuki"/>
    <s v=""/>
    <s v="Informal Business"/>
    <x v="0"/>
  </r>
  <r>
    <s v="VPA6"/>
    <s v="KE-MUR-2310-30994"/>
    <x v="1"/>
    <s v=""/>
    <s v="4th September,2023"/>
    <d v="2023-09-04T00:00:00"/>
    <s v="2nd October,2023"/>
    <d v="2023-10-02T00:00:00"/>
    <s v="Kamau James Kabeu"/>
    <s v="Male"/>
    <n v="99999"/>
    <s v="+254"/>
    <s v="0722380389"/>
    <s v=""/>
    <s v="0729607009"/>
    <n v="36.907319000000001"/>
    <n v="-0.86438300000000001"/>
    <s v="Murang'a"/>
    <s v="Gatanga"/>
    <s v="Mukarara"/>
    <s v="Ndunyu chege"/>
    <n v="10"/>
    <s v="Nixon Kariuki Gaichuru"/>
    <s v="Nixon kariuki"/>
    <s v=""/>
    <s v="Informal Business"/>
    <x v="0"/>
  </r>
  <r>
    <s v="VPA6"/>
    <s v="KE-MUR-2303-30992"/>
    <x v="1"/>
    <s v=""/>
    <s v="5th February,2023"/>
    <d v="2023-02-05T00:00:00"/>
    <s v="15th March,2023"/>
    <d v="2023-03-15T00:00:00"/>
    <s v="Muchoki John Maringa"/>
    <s v="Male"/>
    <n v="99999"/>
    <s v="+254"/>
    <s v="0721117421"/>
    <s v=""/>
    <s v="0703958632"/>
    <n v="37.053123999999997"/>
    <n v="-0.77611600000000003"/>
    <s v="Murang'a"/>
    <s v="Kiharu"/>
    <s v="Gitunge"/>
    <s v="Warungara"/>
    <n v="12"/>
    <s v="Maurice Kinuthia Wangui"/>
    <s v="Maurice kinuthia"/>
    <s v=""/>
    <s v="Informal Business"/>
    <x v="0"/>
  </r>
  <r>
    <s v="VPA6"/>
    <s v="KE-MUR-2309-30991"/>
    <x v="1"/>
    <s v=""/>
    <s v="5th August,2023"/>
    <d v="2023-08-05T00:00:00"/>
    <s v="25th September,2023"/>
    <d v="2023-09-25T00:00:00"/>
    <s v="Njunguna Kezia Njeri"/>
    <s v="Male"/>
    <n v="99999"/>
    <s v="+254"/>
    <s v="0729486826"/>
    <s v=""/>
    <s v="0712542891"/>
    <n v="37.006928000000002"/>
    <n v="-0.63470099999999996"/>
    <s v="Murang'a"/>
    <s v="Mathioya"/>
    <s v="Kahuro"/>
    <s v="Ndutumi"/>
    <n v="12"/>
    <s v="Maurice Kinuthia Wangui"/>
    <s v="Maurice kinuthia"/>
    <s v=""/>
    <s v="Informal Business"/>
    <x v="0"/>
  </r>
  <r>
    <s v="VPA6"/>
    <s v="KE-MUR-2308-30988"/>
    <x v="1"/>
    <s v=""/>
    <s v="6th July,2023"/>
    <d v="2023-07-06T00:00:00"/>
    <s v="10th August,2023"/>
    <d v="2023-08-10T00:00:00"/>
    <s v="Njunguna George Kinyua"/>
    <s v="Male"/>
    <n v="99999"/>
    <s v="+254"/>
    <s v="0721347518"/>
    <s v=""/>
    <s v=""/>
    <n v="37.092776000000001"/>
    <n v="-0.73234100000000002"/>
    <s v="Murang'a"/>
    <s v="Kiharu"/>
    <s v="Marangi"/>
    <s v="Kiwambeu"/>
    <n v="12"/>
    <s v="Nixon Kariuki Gaichuru"/>
    <s v="Nixon kariuki"/>
    <s v=""/>
    <s v="Informal Business"/>
    <x v="0"/>
  </r>
  <r>
    <s v="VPA6"/>
    <s v="KE-MUR-2310-30996"/>
    <x v="1"/>
    <s v=""/>
    <s v="16th September,2023"/>
    <d v="2023-09-16T00:00:00"/>
    <s v="3rd October,2023"/>
    <d v="2023-10-03T00:00:00"/>
    <s v="Ndungu Virginia Wairimu"/>
    <s v="Female"/>
    <n v="99999"/>
    <s v="+254"/>
    <s v="0721738961"/>
    <s v=""/>
    <s v="0748659796"/>
    <n v="37.032349000000004"/>
    <n v="-0.90868300000000002"/>
    <s v="Murang'a"/>
    <s v="Kandara"/>
    <s v="Kandara"/>
    <s v="Muruka"/>
    <n v="10"/>
    <s v="Edwine J M Okinda"/>
    <s v="Edwine JM Okinda"/>
    <s v=""/>
    <s v="Informal Business"/>
    <x v="0"/>
  </r>
  <r>
    <s v="VPA6"/>
    <s v="KE-UAS-2301-30163"/>
    <x v="1"/>
    <s v=""/>
    <s v="21st September,2022"/>
    <d v="2022-09-21T00:00:00"/>
    <s v="16th January,2023"/>
    <d v="2023-01-16T00:00:00"/>
    <s v="Ruth Sawe"/>
    <s v="Female"/>
    <n v="99999"/>
    <s v="+254"/>
    <s v="0721700161"/>
    <s v=""/>
    <s v=""/>
    <n v="35.534142000000003"/>
    <n v="0.38393300000000002"/>
    <s v="Uasin Gishu"/>
    <s v="Ainabkoi"/>
    <s v="ainabkoi"/>
    <s v="Chepkorio Centre"/>
    <n v="10"/>
    <s v="Matthew Kemboi"/>
    <s v=""/>
    <s v=""/>
    <s v="Informal Business"/>
    <x v="0"/>
  </r>
  <r>
    <s v="VPA6"/>
    <s v="KE-UAS-2305-29723"/>
    <x v="1"/>
    <s v=""/>
    <s v="21st September,2022"/>
    <d v="2022-09-21T00:00:00"/>
    <s v="14th May,2023"/>
    <d v="2023-05-14T00:00:00"/>
    <s v="Luka Kimaiyo"/>
    <s v="Male"/>
    <n v="99999"/>
    <s v="+254"/>
    <s v="0721243435"/>
    <s v=""/>
    <s v=""/>
    <n v="35.458827999999997"/>
    <n v="0.41125499999999998"/>
    <s v="Uasin Gishu"/>
    <s v="Ainabkoi"/>
    <s v="Ainabkoi"/>
    <s v="Cheptigit"/>
    <n v="10"/>
    <s v="Matthew Kemboi"/>
    <s v=""/>
    <s v=""/>
    <s v="Informal Business"/>
    <x v="0"/>
  </r>
  <r>
    <s v="VPA6"/>
    <s v="KE-UAS-2301-29717"/>
    <x v="1"/>
    <s v=""/>
    <s v="22nd August,2022"/>
    <d v="2022-08-22T00:00:00"/>
    <s v="12th January,2023"/>
    <d v="2023-01-12T00:00:00"/>
    <s v="Valentine Kemei"/>
    <s v="Female"/>
    <n v="99999"/>
    <s v="+254"/>
    <s v="0708703370"/>
    <s v=""/>
    <s v=""/>
    <n v="35.459637999999998"/>
    <n v="0.49040299999999998"/>
    <s v="Uasin Gishu"/>
    <s v="Ainabkoi"/>
    <s v="Ainabkoi"/>
    <s v="Kapchesorom"/>
    <n v="10"/>
    <s v="Matthew Kemboi"/>
    <s v=""/>
    <s v=""/>
    <s v="Informal Business"/>
    <x v="0"/>
  </r>
  <r>
    <s v="VPA6"/>
    <s v="KE-UAS-2302-29716"/>
    <x v="1"/>
    <s v=""/>
    <s v="25th June,2022"/>
    <d v="2022-06-25T00:00:00"/>
    <s v="27th February,2023"/>
    <d v="2023-02-27T00:00:00"/>
    <s v="Sammy Mutai"/>
    <s v="Male"/>
    <n v="99999"/>
    <s v="+254"/>
    <s v="0722627676"/>
    <s v=""/>
    <s v=""/>
    <n v="35.432746999999999"/>
    <n v="0.43992700000000001"/>
    <s v="Uasin Gishu"/>
    <s v="Ainabkoi"/>
    <s v="Ainabkoi"/>
    <s v="Strawbag"/>
    <n v="10"/>
    <s v="Matthew Kemboi"/>
    <s v=""/>
    <s v=""/>
    <s v="Informal Business"/>
    <x v="1"/>
  </r>
  <r>
    <s v="VPA6"/>
    <s v="KE-UAS-2211-30162"/>
    <x v="1"/>
    <s v=""/>
    <s v="21st July,2022"/>
    <d v="2022-07-21T00:00:00"/>
    <s v="18th November,2022"/>
    <d v="2022-11-18T00:00:00"/>
    <s v="Lilian Kimeli"/>
    <s v="Female"/>
    <n v="99999"/>
    <s v="+254"/>
    <s v="0707243560"/>
    <s v=""/>
    <s v=""/>
    <n v="35.492992999999998"/>
    <n v="0.37548999999999999"/>
    <s v="Uasin Gishu"/>
    <s v="Ainabkoi"/>
    <s v="Ainabkoi"/>
    <s v="Koibarak Flax"/>
    <n v="10"/>
    <s v="Matthew Kemboi"/>
    <s v=""/>
    <s v=""/>
    <s v="Informal Business"/>
    <x v="0"/>
  </r>
  <r>
    <s v="VPA6"/>
    <s v="KE-UAS-2304-29725"/>
    <x v="1"/>
    <s v=""/>
    <s v="20th July,2022"/>
    <d v="2022-07-20T00:00:00"/>
    <s v="21st April,2023"/>
    <d v="2023-04-21T00:00:00"/>
    <s v="Ben Cheburet"/>
    <s v="Male"/>
    <n v="99999"/>
    <s v="+254"/>
    <s v="0725343326"/>
    <s v=""/>
    <s v=""/>
    <n v="35.466748000000003"/>
    <n v="0.41528500000000002"/>
    <s v="Uasin Gishu"/>
    <s v="Ainabkoi"/>
    <s v="Ainabkoi"/>
    <s v="Job centre"/>
    <n v="10"/>
    <s v="Matthew Kemboi"/>
    <s v=""/>
    <s v=""/>
    <s v="Informal Business"/>
    <x v="0"/>
  </r>
  <r>
    <s v="VPA6"/>
    <s v="KE-UAS-2309-29724"/>
    <x v="1"/>
    <s v=""/>
    <s v="21st September,2022"/>
    <d v="2022-09-21T00:00:00"/>
    <s v="20th September,2023"/>
    <d v="2023-09-20T00:00:00"/>
    <s v="Peter Kimeli"/>
    <s v="Male"/>
    <n v="99999"/>
    <s v="+254"/>
    <s v="0720146522"/>
    <s v=""/>
    <s v=""/>
    <n v="35.474854999999998"/>
    <n v="0.43348300000000001"/>
    <s v="Uasin Gishu"/>
    <s v="Ainabkoi"/>
    <s v="Ainabkoi"/>
    <s v="Kandie Farm"/>
    <n v="10"/>
    <s v="Matthew Kemboi"/>
    <s v=""/>
    <s v=""/>
    <s v="Informal Business"/>
    <x v="0"/>
  </r>
  <r>
    <s v="VPA6"/>
    <s v="KE-KER-2309-30766"/>
    <x v="1"/>
    <s v=""/>
    <s v="13th July,2023"/>
    <d v="2023-07-13T00:00:00"/>
    <s v="16th September,2023"/>
    <d v="2023-09-16T00:00:00"/>
    <s v="RONO HILLARY"/>
    <s v="Male"/>
    <s v="23679551"/>
    <s v="+254"/>
    <s v="0727412341"/>
    <s v=""/>
    <s v="0727341791"/>
    <n v="35.145257999999998"/>
    <n v="-0.63966000000000001"/>
    <s v="Kericho"/>
    <s v="Bureti"/>
    <s v="Cheplanget"/>
    <s v="Chesanga"/>
    <s v="18"/>
    <s v="Denis Kipkirui Tonui"/>
    <s v=""/>
    <s v=""/>
    <s v="Informal Business"/>
    <x v="1"/>
  </r>
  <r>
    <s v="VPA6"/>
    <s v="KE-BOM-2308-29834"/>
    <x v="1"/>
    <s v=""/>
    <s v="26th February,2023"/>
    <d v="2023-02-26T00:00:00"/>
    <s v="30th August,2023"/>
    <d v="2023-08-30T00:00:00"/>
    <s v="CHEPKEMOI QUEENCY"/>
    <s v="Female"/>
    <n v="99999"/>
    <s v="+254"/>
    <s v="0723154318"/>
    <s v=""/>
    <s v=""/>
    <n v="35.262503000000002"/>
    <n v="-0.52581500000000003"/>
    <s v="Bomet"/>
    <s v="Konoin"/>
    <s v="Saosa"/>
    <s v="Emitiet"/>
    <n v="12"/>
    <s v="Philip Kurgat"/>
    <s v=""/>
    <s v=""/>
    <s v="Informal Business"/>
    <x v="1"/>
  </r>
  <r>
    <s v="VPA6"/>
    <s v="KE-KER-2309-29837"/>
    <x v="1"/>
    <s v=""/>
    <s v="19th June,2023"/>
    <d v="2023-06-19T00:00:00"/>
    <s v="28th September,2023"/>
    <d v="2023-09-28T00:00:00"/>
    <s v="Kirui Peter"/>
    <s v="Male"/>
    <s v="13668628"/>
    <s v="+254"/>
    <s v="0790759009"/>
    <s v=""/>
    <s v=""/>
    <n v="35.162779999999998"/>
    <n v="-0.60341800000000001"/>
    <s v="Kericho"/>
    <s v="Bureti"/>
    <s v="Ngesumin"/>
    <s v="Chemusyu"/>
    <n v="12"/>
    <s v="Philip Kurgat"/>
    <s v=""/>
    <s v=""/>
    <s v="Informal Business"/>
    <x v="1"/>
  </r>
  <r>
    <s v="VPA6"/>
    <s v="KE-KIA-2310-83432539-00005"/>
    <x v="0"/>
    <s v="ABC plants"/>
    <s v="20th June,2023"/>
    <d v="2023-06-20T00:00:00"/>
    <s v="16th October,2023"/>
    <d v="2023-10-16T00:00:00"/>
    <s v="Kaboro Joel Nganga"/>
    <s v="Male"/>
    <s v="20147728"/>
    <s v="+254"/>
    <s v="0719858574"/>
    <s v=""/>
    <s v="0739466463"/>
    <n v="36.775281"/>
    <n v="-1.1534310000000001"/>
    <s v="Kiambu"/>
    <s v="Kiambaa"/>
    <s v="Cianda"/>
    <s v="Kawaida"/>
    <n v="8"/>
    <s v="Charles Ngure"/>
    <s v="Moses Mwangi"/>
    <s v=""/>
    <s v="Informal Business"/>
    <x v="0"/>
  </r>
  <r>
    <s v="VPA6"/>
    <s v="KE-KIA-2212-29736"/>
    <x v="0"/>
    <s v="Unreachable"/>
    <s v="15th November,2022"/>
    <d v="2022-11-15T00:00:00"/>
    <s v="18th December,2022"/>
    <d v="2022-12-18T00:00:00"/>
    <s v="Mwangi Joseph Macharia"/>
    <s v="Male"/>
    <s v="096911"/>
    <s v="+254"/>
    <s v="0713177779"/>
    <s v=""/>
    <s v="0729616411"/>
    <n v="36.918685000000004"/>
    <n v="-0.93912499999999999"/>
    <s v="Kiambu"/>
    <s v="Gatundu North"/>
    <s v="Makwa"/>
    <s v="Gagui"/>
    <n v="10"/>
    <s v="Edwine J M Okinda"/>
    <s v="Edwin Okinda"/>
    <s v=""/>
    <s v="Informal Business"/>
    <x v="1"/>
  </r>
  <r>
    <s v="VPA6"/>
    <s v="KE-BAR-2310-29501"/>
    <x v="1"/>
    <s v=""/>
    <s v="10th August,2023"/>
    <d v="2023-08-10T00:00:00"/>
    <s v="20th October,2023"/>
    <d v="2023-10-20T00:00:00"/>
    <s v="Koskei Isaac Chemoiywo"/>
    <s v="Male"/>
    <s v="4548086"/>
    <s v="+254"/>
    <s v="0726692712"/>
    <s v=""/>
    <s v=""/>
    <n v="35.768535"/>
    <n v="0.481595"/>
    <s v="Baringo"/>
    <s v="Baringo Central"/>
    <s v="Kapropita"/>
    <s v="Kiptorokwo"/>
    <n v="8"/>
    <s v="Francis Nyaga Muriithi"/>
    <s v=""/>
    <s v=""/>
    <s v="Informal Business"/>
    <x v="1"/>
  </r>
  <r>
    <s v="VPA6"/>
    <s v="KE-KIL-2310-30626"/>
    <x v="1"/>
    <s v=""/>
    <s v="12th September,2023"/>
    <d v="2023-09-12T00:00:00"/>
    <s v="19th October,2023"/>
    <d v="2023-10-19T00:00:00"/>
    <s v="Abdallah Hamisi Hare"/>
    <s v="Male"/>
    <s v="11265137"/>
    <s v="+254"/>
    <s v="0720683501"/>
    <s v=""/>
    <s v=""/>
    <n v="39.993842999999998"/>
    <n v="-3.3439869999999998"/>
    <s v="Kilifi"/>
    <s v="Malindi"/>
    <s v="Gede"/>
    <s v="Dabaso"/>
    <n v="12"/>
    <s v="Nicholas Mwaengo"/>
    <s v=""/>
    <s v=""/>
    <s v="Informal Business"/>
    <x v="0"/>
  </r>
  <r>
    <s v="VPA6"/>
    <s v="KE-KIL-2310-30628"/>
    <x v="0"/>
    <s v="Non Compliant"/>
    <s v="26th August,2023"/>
    <d v="2023-08-26T00:00:00"/>
    <s v="19th October,2023"/>
    <d v="2023-10-19T00:00:00"/>
    <s v="Thoya Zawadi John"/>
    <s v="Male"/>
    <s v="11264780330"/>
    <s v="+254"/>
    <s v="0704876330"/>
    <s v=""/>
    <s v=""/>
    <n v="40.059852999999997"/>
    <n v="-3.2464179999999998"/>
    <s v="Kilifi"/>
    <s v="Magarini"/>
    <s v="Ganda"/>
    <s v="Milimani"/>
    <n v="12"/>
    <s v="Nicholas Mwaengo"/>
    <s v=""/>
    <s v=""/>
    <s v="Informal Business"/>
    <x v="0"/>
  </r>
  <r>
    <s v="VPA6"/>
    <s v="KE-KIA-2310-83432539-00006"/>
    <x v="0"/>
    <s v="ABC plants"/>
    <s v="17th July,2022"/>
    <d v="2022-07-17T00:00:00"/>
    <s v="25th October,2023"/>
    <d v="2023-10-25T00:00:00"/>
    <s v="Muritu Harry Njoroge"/>
    <s v="Male"/>
    <s v="22278113"/>
    <s v="+254"/>
    <s v="0723640633"/>
    <s v=""/>
    <s v="0725939341"/>
    <n v="36.649887999999997"/>
    <n v="-1.2634719999999999"/>
    <s v="Kiambu"/>
    <s v="Kikuyu"/>
    <s v="Karai"/>
    <s v="Gikambura"/>
    <n v="8"/>
    <s v="Charles Ngure"/>
    <s v="Moses Kuria"/>
    <s v=""/>
    <s v="Informal Business"/>
    <x v="0"/>
  </r>
  <r>
    <s v="VPA6"/>
    <s v="KE-LAI-2302-28207"/>
    <x v="0"/>
    <s v="Non Compliant"/>
    <s v="24th November,2022"/>
    <d v="2022-11-24T00:00:00"/>
    <s v="3rd February,2023"/>
    <d v="2023-02-03T00:00:00"/>
    <s v="Kariuki David Wambugu"/>
    <s v="Male"/>
    <n v="99999"/>
    <s v="+254"/>
    <s v="0728469237"/>
    <s v=""/>
    <s v="0104469237"/>
    <n v="36.567593000000002"/>
    <n v="-8.2360000000000003E-2"/>
    <s v="Laikipia"/>
    <s v="Laikipia East"/>
    <s v="Ngobit"/>
    <s v="Mutara"/>
    <n v="8"/>
    <s v="James Muchira Mwai"/>
    <s v=""/>
    <s v=""/>
    <s v="Informal Business"/>
    <x v="1"/>
  </r>
  <r>
    <s v="VPA6"/>
    <s v="KE-LAI-2304-28203"/>
    <x v="1"/>
    <s v=""/>
    <s v="23rd February,2023"/>
    <d v="2023-02-23T00:00:00"/>
    <s v="4th April,2023"/>
    <d v="2023-04-04T00:00:00"/>
    <s v="Jane Muraya"/>
    <s v="Female"/>
    <n v="99999"/>
    <s v="+254"/>
    <s v="0705241972"/>
    <s v=""/>
    <s v=""/>
    <n v="36.582172"/>
    <n v="-7.7625E-2"/>
    <s v="Laikipia"/>
    <s v="Laikipia East"/>
    <s v="Ngobit"/>
    <s v="Suguroi"/>
    <n v="8"/>
    <s v="James Muchira Mwai"/>
    <s v="James Mwai"/>
    <s v=""/>
    <s v="Informal Business"/>
    <x v="1"/>
  </r>
  <r>
    <s v="VPA6"/>
    <s v="KE-LAI-2304-28206"/>
    <x v="1"/>
    <s v=""/>
    <s v="24th January,2023"/>
    <d v="2023-01-24T00:00:00"/>
    <s v="2nd April,2023"/>
    <d v="2023-04-02T00:00:00"/>
    <s v="Mary Mburu Wambui"/>
    <s v="Female"/>
    <s v="29157792"/>
    <s v="+254"/>
    <s v="0716386361"/>
    <s v=""/>
    <s v=""/>
    <n v="36.567962999999999"/>
    <n v="-8.8977000000000001E-2"/>
    <s v="Laikipia"/>
    <s v="Laikipia East"/>
    <s v="Ngobit"/>
    <s v="Metha"/>
    <n v="8"/>
    <s v="James Muchira Mwai"/>
    <s v=""/>
    <s v=""/>
    <s v="Informal Business"/>
    <x v="1"/>
  </r>
  <r>
    <s v="VPA6"/>
    <s v="KE-KIR-2310-28062"/>
    <x v="1"/>
    <s v=""/>
    <s v="1st June,2023"/>
    <d v="2023-06-01T00:00:00"/>
    <s v="27th October,2023"/>
    <d v="2023-10-27T00:00:00"/>
    <s v="Cecily Denis Chomba"/>
    <s v="Male"/>
    <s v="20417564"/>
    <s v="+254"/>
    <s v="0757787641"/>
    <s v=""/>
    <s v="0723916436"/>
    <n v="37.362786"/>
    <n v="-0.48265799999999998"/>
    <s v="Kirinyaga"/>
    <s v="Gichugu"/>
    <s v="Kianyaga"/>
    <s v="Gitie"/>
    <n v="10"/>
    <s v="Eric Muthii Mugo"/>
    <s v="Eric muthii mugo"/>
    <s v=""/>
    <s v="Informal Business"/>
    <x v="1"/>
  </r>
  <r>
    <s v="VPA6"/>
    <s v="KE-TRA-2310-25797"/>
    <x v="0"/>
    <s v="Unreachable"/>
    <s v="18th July,2023"/>
    <d v="2023-07-18T00:00:00"/>
    <s v="26th October,2023"/>
    <d v="2023-10-26T00:00:00"/>
    <s v="Wamoto Christine Nafula"/>
    <s v="Female"/>
    <s v="9999484"/>
    <s v="+254"/>
    <s v="0728621100"/>
    <s v=""/>
    <s v=""/>
    <n v="34.926406999999998"/>
    <n v="0.89544500000000005"/>
    <s v="Trans Nzoia"/>
    <s v="Kiminini"/>
    <s v="Kiminini"/>
    <s v="Masaba A"/>
    <n v="12"/>
    <s v="Edwine J M Okinda"/>
    <s v="Edwin Okinda"/>
    <s v=""/>
    <s v="Informal Business"/>
    <x v="1"/>
  </r>
  <r>
    <s v="VPA6"/>
    <s v="KE-MUR-2302-30998"/>
    <x v="0"/>
    <s v="Grievance"/>
    <s v="3rd December,2022"/>
    <d v="2022-12-03T00:00:00"/>
    <s v="20th February,2023"/>
    <d v="2023-02-20T00:00:00"/>
    <s v="Mwaura Samuel Guchu"/>
    <s v="Male"/>
    <n v="99999"/>
    <s v="+254"/>
    <s v="0726311594"/>
    <s v=""/>
    <s v="0727026654"/>
    <n v="37.286473999999998"/>
    <n v="-0.95687900000000004"/>
    <s v="Murang'a"/>
    <s v="Maragwa"/>
    <s v="Kiremeri"/>
    <s v="Mwahura"/>
    <n v="8"/>
    <s v="Edwine J M Okinda"/>
    <s v="Edwine JM okinda"/>
    <s v=""/>
    <s v="Informal Business"/>
    <x v="0"/>
  </r>
  <r>
    <s v="VPA6"/>
    <s v="KE-MUR-2310-83432539-00007"/>
    <x v="0"/>
    <s v="ABC plants"/>
    <s v="28th January,2023"/>
    <d v="2023-01-28T00:00:00"/>
    <s v="31st October,2023"/>
    <d v="2023-10-31T00:00:00"/>
    <s v="Murigi Emily Wambui"/>
    <s v="Female"/>
    <s v="8568834"/>
    <s v="+254"/>
    <s v="0718776369"/>
    <s v=""/>
    <s v=""/>
    <n v="37.097071"/>
    <n v="-0.94017399999999995"/>
    <s v="Murang'a"/>
    <s v="Kandara"/>
    <s v="Kagundu-Ini"/>
    <s v="Kabati"/>
    <n v="8"/>
    <s v="Charles Ngure"/>
    <s v="Moses Mwangi"/>
    <s v=""/>
    <s v="Informal Business"/>
    <x v="0"/>
  </r>
  <r>
    <s v="VPA6"/>
    <s v="KE-ELG-2302-30175"/>
    <x v="1"/>
    <s v=""/>
    <s v="26th May,2022"/>
    <d v="2022-05-26T00:00:00"/>
    <s v="27th February,2023"/>
    <d v="2023-02-27T00:00:00"/>
    <s v="Picoty Cisoyko"/>
    <s v="Female"/>
    <n v="99999"/>
    <s v="+254"/>
    <s v="0720367317"/>
    <s v=""/>
    <s v=""/>
    <n v="35.577022999999997"/>
    <n v="0.41322999999999999"/>
    <s v="Elgeyo/Marakwet"/>
    <s v="Keiyo South"/>
    <s v="Keiyo south"/>
    <s v="Chemargach"/>
    <n v="10"/>
    <s v="Matthew Kemboi"/>
    <s v=""/>
    <s v=""/>
    <s v="Informal Business"/>
    <x v="0"/>
  </r>
  <r>
    <s v="VPA6"/>
    <s v="KE-ELG-2310-30164"/>
    <x v="0"/>
    <s v="Unreachable"/>
    <s v="26th October,2022"/>
    <d v="2022-10-26T00:00:00"/>
    <s v="26th October,2023"/>
    <d v="2023-10-26T00:00:00"/>
    <s v="Jenifer Kandie"/>
    <s v="Female"/>
    <n v="99999"/>
    <s v="+254"/>
    <s v="0729610256"/>
    <s v=""/>
    <s v=""/>
    <n v="35.562575000000002"/>
    <n v="0.40417999999999998"/>
    <s v="Elgeyo/Marakwet"/>
    <s v="Keiyo South"/>
    <s v="Keiyo South"/>
    <s v="Chepsamo"/>
    <n v="10"/>
    <s v="Matthew Kemboi"/>
    <s v=""/>
    <s v=""/>
    <s v="Informal Business"/>
    <x v="0"/>
  </r>
  <r>
    <s v="VPA6"/>
    <s v="KE-ELG-2303-30174/23"/>
    <x v="0"/>
    <s v="Unreachable"/>
    <s v="27th August,2022"/>
    <d v="2022-08-27T00:00:00"/>
    <s v="16th March,2023"/>
    <d v="2023-03-16T00:00:00"/>
    <s v="Silas Kiptarus"/>
    <s v="Male"/>
    <n v="99999"/>
    <s v="+254"/>
    <s v="0727258458"/>
    <s v=""/>
    <s v=""/>
    <n v="35.559122000000002"/>
    <n v="0.44502999999999998"/>
    <s v="Elgeyo/Marakwet"/>
    <s v="Keiyo South"/>
    <s v="Keiyo south"/>
    <s v="Kaptarkok"/>
    <n v="10"/>
    <s v="Matthew Kemboi"/>
    <s v=""/>
    <s v=""/>
    <s v="Informal Business"/>
    <x v="0"/>
  </r>
  <r>
    <s v="VPA6"/>
    <s v="KE-VIH-2311-30210"/>
    <x v="1"/>
    <s v=""/>
    <s v="25th August,2023"/>
    <d v="2023-08-25T00:00:00"/>
    <s v="1st November,2023"/>
    <d v="2023-11-01T00:00:00"/>
    <s v="Gladys Wanjiru Otenda"/>
    <s v="Female"/>
    <s v="22011518"/>
    <s v="+254"/>
    <s v="0725686768"/>
    <s v=""/>
    <s v="0722347497"/>
    <n v="34.586222999999997"/>
    <n v="1.7774999999999999E-2"/>
    <s v="Vihiga"/>
    <s v="Luanda"/>
    <s v="Mwivona"/>
    <s v="Ebubi Emuchuru"/>
    <n v="8"/>
    <s v="Gillet Lihanda"/>
    <s v="Gillet Lihanda"/>
    <s v=""/>
    <s v="Informal Business"/>
    <x v="0"/>
  </r>
  <r>
    <s v="VPA6"/>
    <s v="KE-KAK-2207-30209"/>
    <x v="0"/>
    <s v="Unreachable"/>
    <s v="1st July,2022"/>
    <d v="2022-07-01T00:00:00"/>
    <s v="10th July,2022"/>
    <d v="2022-07-10T00:00:00"/>
    <s v="Christine Assumpta Khaoma"/>
    <s v="Female"/>
    <s v="20728915"/>
    <s v="+254"/>
    <s v="0722419373"/>
    <s v=""/>
    <s v="0722368716"/>
    <n v="34.617510000000003"/>
    <n v="0.19764000000000001"/>
    <s v="Kakamega"/>
    <s v="Lurambi"/>
    <s v="Butsotso South"/>
    <s v="Matioli"/>
    <n v="8"/>
    <s v="Edwine J M Okinda"/>
    <s v="Edwin J M Okinda"/>
    <s v=""/>
    <s v="Informal Business"/>
    <x v="0"/>
  </r>
  <r>
    <s v="VPA6"/>
    <s v="KE-BOM-2310-29833"/>
    <x v="1"/>
    <s v=""/>
    <s v="21st August,2023"/>
    <d v="2023-08-21T00:00:00"/>
    <s v="25th October,2023"/>
    <d v="2023-10-25T00:00:00"/>
    <s v="MENJO ESTHER"/>
    <s v="Female"/>
    <s v="4746394"/>
    <s v="+254"/>
    <s v="0712665638"/>
    <s v=""/>
    <s v=""/>
    <n v="35.428147000000003"/>
    <n v="-0.72362700000000002"/>
    <s v="Bomet"/>
    <s v="Bomet Central"/>
    <s v="Mugango"/>
    <s v="Masese"/>
    <n v="6"/>
    <s v="Philip Kurgat"/>
    <s v=""/>
    <s v=""/>
    <s v="Informal Business"/>
    <x v="1"/>
  </r>
  <r>
    <s v="VPA6"/>
    <s v="KE-NYE-2311-83432120-00002"/>
    <x v="0"/>
    <s v="ABC plants"/>
    <s v="28th October,2023"/>
    <d v="2023-10-28T00:00:00"/>
    <s v="22nd November,2023"/>
    <d v="2023-11-22T00:00:00"/>
    <s v="Ndegwa Lydia Nyokabi"/>
    <s v="Female"/>
    <s v="3372983"/>
    <s v="+254"/>
    <s v="0715532294"/>
    <s v=""/>
    <s v="0701782028"/>
    <n v="37.065288000000002"/>
    <n v="-0.41616300000000001"/>
    <s v="Nyeri"/>
    <s v="Mathira"/>
    <s v="Ruguru"/>
    <s v="Karuthi"/>
    <n v="4.5"/>
    <s v="JKUAT Industrial Park Limited"/>
    <s v="Emanuel Mvoni"/>
    <s v=""/>
    <s v="Informal Business"/>
    <x v="6"/>
  </r>
  <r>
    <s v="VPA6"/>
    <s v="KE-MAC-2304-30869"/>
    <x v="1"/>
    <s v=""/>
    <s v="25th March,2023"/>
    <d v="2023-03-25T00:00:00"/>
    <s v="25th April,2023"/>
    <d v="2023-04-25T00:00:00"/>
    <s v="Charo Peter"/>
    <s v="Male"/>
    <n v="99999"/>
    <s v="+254"/>
    <s v="0722741898"/>
    <s v=""/>
    <s v=""/>
    <n v="37.227131999999997"/>
    <n v="-1.2725900000000001"/>
    <s v="Machakos"/>
    <s v="Kangundo"/>
    <s v="Matungulu"/>
    <s v="Makongeni"/>
    <n v="10"/>
    <s v="Joram Gathogo Mutahi"/>
    <s v=""/>
    <s v=""/>
    <s v="Informal Business"/>
    <x v="1"/>
  </r>
  <r>
    <s v="VPA6"/>
    <s v="KE-MAC-2308-30868"/>
    <x v="1"/>
    <s v=""/>
    <s v="28th May,2023"/>
    <d v="2023-05-28T00:00:00"/>
    <s v="28th August,2023"/>
    <d v="2023-08-28T00:00:00"/>
    <s v="Katiku Joseph"/>
    <s v="Male"/>
    <n v="99999"/>
    <s v="+254"/>
    <s v="0729441168"/>
    <s v=""/>
    <s v=""/>
    <n v="37.239037000000003"/>
    <n v="-1.184048"/>
    <s v="Machakos"/>
    <s v="Matungulu"/>
    <s v="Koma"/>
    <s v="Katulye"/>
    <n v="6"/>
    <s v="Joram Gathogo Mutahi"/>
    <s v=""/>
    <s v=""/>
    <s v="Informal Business"/>
    <x v="1"/>
  </r>
  <r>
    <s v="VPA6"/>
    <s v="KE-NAN-2311-26518"/>
    <x v="1"/>
    <s v=""/>
    <s v="15th September,2023"/>
    <d v="2023-09-15T00:00:00"/>
    <s v="22nd November,2023"/>
    <d v="2023-11-22T00:00:00"/>
    <s v="Lelei Jonah Kipkorir"/>
    <s v="Male"/>
    <s v="22601296"/>
    <s v="+254"/>
    <s v="0723385885"/>
    <s v=""/>
    <s v=""/>
    <n v="35.175207999999998"/>
    <n v="8.1197000000000005E-2"/>
    <s v="Nandi"/>
    <s v="Nandi hills"/>
    <s v="Kaplelmet"/>
    <s v="Malot"/>
    <n v="6"/>
    <s v="Job K Soimo"/>
    <s v=""/>
    <s v=""/>
    <s v="Informal Business"/>
    <x v="1"/>
  </r>
  <r>
    <s v="VPA6"/>
    <s v="KE-NYA-2310-30202"/>
    <x v="1"/>
    <s v=""/>
    <s v="10th September,2023"/>
    <d v="2023-09-10T00:00:00"/>
    <s v="30th October,2023"/>
    <d v="2023-10-30T00:00:00"/>
    <s v="James Gichana Onchuru"/>
    <s v="Male"/>
    <s v="6935085"/>
    <s v="+254"/>
    <s v="0721958576"/>
    <s v=""/>
    <s v="0726937272"/>
    <n v="34.924413000000001"/>
    <n v="-0.65894799999999998"/>
    <s v="Nyamira"/>
    <s v="West Mugirango"/>
    <s v="Bosamaro Chache"/>
    <s v="Sirate"/>
    <n v="6"/>
    <s v="Joel N Moigare"/>
    <s v="Joel Moigare"/>
    <s v=""/>
    <s v="Informal Business"/>
    <x v="1"/>
  </r>
  <r>
    <s v="VPA6"/>
    <s v="KE-NYA-2310-30201"/>
    <x v="1"/>
    <s v=""/>
    <s v="9th September,2023"/>
    <d v="2023-09-09T00:00:00"/>
    <s v="25th October,2023"/>
    <d v="2023-10-25T00:00:00"/>
    <s v="Levi Menge Nyakang'o"/>
    <s v="Male"/>
    <s v="27557118"/>
    <s v="+254"/>
    <s v="0791711170"/>
    <s v=""/>
    <s v="0728113855"/>
    <n v="34.930292000000001"/>
    <n v="-0.55536300000000005"/>
    <s v="Nyamira"/>
    <s v="West Mugirango"/>
    <s v="Township"/>
    <s v="Bundo"/>
    <n v="10"/>
    <s v="Joel N Moigare"/>
    <s v="Joel Moigare"/>
    <s v=""/>
    <s v="Informal Business"/>
    <x v="1"/>
  </r>
  <r>
    <s v="VPA6"/>
    <s v="KE-KER-2310-83431270-00008"/>
    <x v="0"/>
    <s v="ABC plants"/>
    <s v="8th October,2023"/>
    <d v="2023-10-08T00:00:00"/>
    <s v="29th October,2023"/>
    <d v="2023-10-29T00:00:00"/>
    <s v="Bii Peter Kipngeno"/>
    <s v="Male"/>
    <s v="13106923"/>
    <s v="+254"/>
    <s v="0721826088"/>
    <s v=""/>
    <s v="0720282159"/>
    <n v="35.238025999999998"/>
    <n v="-0.33512700000000001"/>
    <s v="Kericho"/>
    <s v="Belgut"/>
    <s v="Kapsuser"/>
    <s v="Borborwet"/>
    <n v="30"/>
    <s v="Byestar International Limited"/>
    <s v="Phanuel"/>
    <s v=""/>
    <s v="Informal Business"/>
    <x v="0"/>
  </r>
  <r>
    <s v="VPA6"/>
    <s v="KE-NYA-2312-83432642-00009"/>
    <x v="0"/>
    <s v="ABC plants"/>
    <s v="2nd October,2023"/>
    <d v="2023-10-02T00:00:00"/>
    <s v="6th December,2023"/>
    <d v="2023-12-06T00:00:00"/>
    <s v="Moigo Joseph Wanjohi"/>
    <s v="Male"/>
    <s v="0341006"/>
    <s v="+254"/>
    <s v="0720457200"/>
    <s v=""/>
    <s v="0720338917"/>
    <n v="36.366711000000002"/>
    <n v="-3.166E-3"/>
    <s v="Nyandarua"/>
    <s v="Ol Joro Orok"/>
    <s v="Gatimu"/>
    <s v="Gatimu"/>
    <n v="8"/>
    <s v="Fraha Biotech"/>
    <s v="Joseph Kiguongo"/>
    <s v=""/>
    <s v="Informal Business"/>
    <x v="1"/>
  </r>
  <r>
    <s v="VPA6"/>
    <s v="KE-KIA-2310-29737"/>
    <x v="1"/>
    <s v=""/>
    <s v="15th September,2023"/>
    <d v="2023-09-15T00:00:00"/>
    <s v="6th October,2023"/>
    <d v="2023-10-06T00:00:00"/>
    <s v="Mbugua John Karanja"/>
    <s v="Male"/>
    <n v="99999"/>
    <s v="+254"/>
    <s v="0724431245"/>
    <s v=""/>
    <s v="0741612996"/>
    <n v="36.757328999999999"/>
    <n v="-1.049641"/>
    <s v="Kiambu"/>
    <s v="Githunguri"/>
    <s v="Githunguri"/>
    <s v="Ruiru Dam"/>
    <n v="10"/>
    <s v="Fredrick Gatungu Kago"/>
    <s v=""/>
    <s v=""/>
    <s v="Informal Business"/>
    <x v="1"/>
  </r>
  <r>
    <s v="VPA6"/>
    <s v="KE-NYA-2311-30204"/>
    <x v="0"/>
    <s v="Non Compliant"/>
    <s v="15th September,2023"/>
    <d v="2023-09-15T00:00:00"/>
    <s v="20th November,2023"/>
    <d v="2023-11-20T00:00:00"/>
    <s v="Isaack Okerio Ndubi"/>
    <s v="Male"/>
    <s v="21929222"/>
    <s v="+254"/>
    <s v="0724935495"/>
    <s v=""/>
    <s v="0722906420"/>
    <n v="34.982892999999997"/>
    <n v="-0.56998199999999999"/>
    <s v="Nyamira"/>
    <s v="North Mugirango"/>
    <s v="Ekerenyo"/>
    <s v="Etengereirie"/>
    <n v="8"/>
    <s v="George Otwori"/>
    <s v="George Otwori"/>
    <s v=""/>
    <s v="Informal Business"/>
    <x v="1"/>
  </r>
  <r>
    <s v="VPA6"/>
    <s v="KE-KIS-2310-30203"/>
    <x v="1"/>
    <s v=""/>
    <s v="10th August,2023"/>
    <d v="2023-08-10T00:00:00"/>
    <s v="15th October,2023"/>
    <d v="2023-10-15T00:00:00"/>
    <s v="Jebitah Ngoge Omare"/>
    <s v="Male"/>
    <s v="3839879"/>
    <s v="+254"/>
    <s v="0705789388"/>
    <s v=""/>
    <s v="0712819554"/>
    <n v="34.718843"/>
    <n v="-0.58228000000000002"/>
    <s v="Kisii"/>
    <s v="Kitutu Chache South"/>
    <s v="Mosocho"/>
    <s v="Matieko"/>
    <n v="12"/>
    <s v="George Otwori"/>
    <s v="George Otwori"/>
    <s v=""/>
    <s v="Informal Business"/>
    <x v="1"/>
  </r>
  <r>
    <s v="VPA6"/>
    <s v="KE-MER-2311-30957"/>
    <x v="1"/>
    <s v=""/>
    <s v="1st November,2023"/>
    <d v="2023-11-01T00:00:00"/>
    <s v="20th November,2023"/>
    <d v="2023-11-20T00:00:00"/>
    <s v="Mwiti Ann Gatwiri"/>
    <s v="Female"/>
    <s v="22473531"/>
    <s v="+254"/>
    <s v="0703210306"/>
    <s v=""/>
    <s v="0727545681"/>
    <n v="37.666094999999999"/>
    <n v="-8.3915000000000003E-2"/>
    <s v="Meru"/>
    <s v="South Imenti"/>
    <s v="Mikumbune"/>
    <s v="Mugumone"/>
    <n v="8"/>
    <s v="Erick Munene Gitonga"/>
    <s v="Joshua Muthaura"/>
    <s v=""/>
    <s v="Informal Business"/>
    <x v="1"/>
  </r>
  <r>
    <s v="VPA6"/>
    <s v="KE-KAK-2312-30205"/>
    <x v="1"/>
    <s v=""/>
    <s v="10th December,2023"/>
    <d v="2023-12-10T00:00:00"/>
    <s v="12th December,2023"/>
    <d v="2023-12-12T00:00:00"/>
    <s v="Jacinta Makhtsa Makhtsa"/>
    <s v="Female"/>
    <s v="790772"/>
    <s v="+254"/>
    <s v="0722365580"/>
    <s v=""/>
    <s v="0722365580"/>
    <n v="34.830745"/>
    <n v="0.34149200000000002"/>
    <s v="Kakamega"/>
    <s v="Shinyalu"/>
    <s v="Lubao"/>
    <s v="Bukhaywa"/>
    <n v="8"/>
    <s v="Gillet Lihanda"/>
    <s v="Gillet Lihanda"/>
    <s v=""/>
    <s v="Informal Business"/>
    <x v="1"/>
  </r>
  <r>
    <s v="VPA6"/>
    <s v="KE-KIA-2312-31028"/>
    <x v="1"/>
    <s v=""/>
    <s v="21st December,2023"/>
    <d v="2023-12-21T00:00:00"/>
    <s v="21st December,2023"/>
    <d v="2023-12-21T00:00:00"/>
    <s v="Gitau Anthony Ndugu"/>
    <s v="Male"/>
    <n v="99999"/>
    <s v="+254"/>
    <s v="0729743262"/>
    <s v=""/>
    <s v="0723900536"/>
    <n v="36.942822999999997"/>
    <n v="-0.97090200000000004"/>
    <s v="Kiambu"/>
    <s v="Gatundu North"/>
    <s v="Muiri"/>
    <s v="Muri Mombasa raha"/>
    <n v="10"/>
    <s v="Eric Muthii Mugo"/>
    <s v="Eric mugo"/>
    <s v=""/>
    <s v="Informal Business"/>
    <x v="1"/>
  </r>
  <r>
    <s v="VPA6"/>
    <s v="KE-KIA-2302-29738"/>
    <x v="1"/>
    <s v=""/>
    <s v="8th February,2023"/>
    <d v="2023-02-08T00:00:00"/>
    <s v="24th February,2023"/>
    <d v="2023-02-24T00:00:00"/>
    <s v="Ng'ang'a James"/>
    <s v="Male"/>
    <n v="99999"/>
    <s v="+254"/>
    <s v="0727092444"/>
    <s v=""/>
    <s v=""/>
    <n v="37.163995999999997"/>
    <n v="-1.104651"/>
    <s v="Kiambu"/>
    <s v="Thika East"/>
    <s v="Gatuanyaga"/>
    <s v="Munyu"/>
    <n v="8"/>
    <s v="Edwine J M Okinda"/>
    <s v=""/>
    <s v=""/>
    <s v="Informal Business"/>
    <x v="1"/>
  </r>
  <r>
    <s v="VPA6"/>
    <s v="KE-KAJ-2309-30870"/>
    <x v="0"/>
    <s v="Non Compliant"/>
    <s v="16th August,2023"/>
    <d v="2023-08-16T00:00:00"/>
    <s v="17th September,2023"/>
    <d v="2023-09-17T00:00:00"/>
    <s v="Hapoya Benson"/>
    <s v="Male"/>
    <n v="99999"/>
    <s v="+254"/>
    <s v="0723691626"/>
    <s v=""/>
    <s v=""/>
    <n v="36.633172000000002"/>
    <n v="-1.3346100000000001"/>
    <s v="Kajiado"/>
    <s v="Kajiado North"/>
    <s v="Ngong"/>
    <s v="Kibiko B-Comboni"/>
    <n v="8"/>
    <s v="Nilelynk Innovators"/>
    <s v=""/>
    <s v=""/>
    <s v="Informal Business"/>
    <x v="1"/>
  </r>
  <r>
    <s v="VPA6"/>
    <s v="KE-MUR-2312-28607"/>
    <x v="1"/>
    <s v=""/>
    <s v="29th March,2024"/>
    <d v="2024-03-29T00:00:00"/>
    <s v="30th December,2023"/>
    <d v="2023-12-30T00:00:00"/>
    <s v="Wanjiku Monica Wangari"/>
    <s v="Female"/>
    <s v="22596273"/>
    <s v="+254"/>
    <s v="0716281815"/>
    <s v=""/>
    <s v="0724960508"/>
    <n v="37.161534000000003"/>
    <n v="-1.0462320000000001"/>
    <s v="Murang'a"/>
    <s v="Gatanga"/>
    <s v="Gatanga"/>
    <s v="Mwanawikio"/>
    <n v="12"/>
    <s v="Joram Gathogo Mutahi"/>
    <s v="Joram gathogo"/>
    <s v=""/>
    <s v="Informal Business"/>
    <x v="0"/>
  </r>
  <r>
    <s v="VPA6"/>
    <s v="KE-MUR-2312-28608"/>
    <x v="1"/>
    <s v=""/>
    <s v="20th December,2023"/>
    <d v="2023-12-20T00:00:00"/>
    <s v="23rd December,2023"/>
    <d v="2023-12-23T00:00:00"/>
    <s v="Kagia John Mungai"/>
    <s v="Male"/>
    <s v="1457312"/>
    <s v="+254"/>
    <s v="0724782362"/>
    <s v=""/>
    <s v="0715206243"/>
    <n v="37.151822000000003"/>
    <n v="-1.0463659999999999"/>
    <s v="Murang'a"/>
    <s v="Kandara"/>
    <s v="Gatanga"/>
    <s v="Tala"/>
    <n v="12"/>
    <s v="Joram Gathogo Mutahi"/>
    <s v="Joram mutahi"/>
    <s v=""/>
    <s v="Informal Business"/>
    <x v="0"/>
  </r>
  <r>
    <s v="VPA6"/>
    <s v="KE-BOM-2312-29836"/>
    <x v="1"/>
    <s v=""/>
    <s v="7th September,2023"/>
    <d v="2023-09-07T00:00:00"/>
    <s v="19th December,2023"/>
    <d v="2023-12-19T00:00:00"/>
    <s v="KOECH LEONARD"/>
    <s v="Male"/>
    <s v="22905372"/>
    <s v="+254"/>
    <s v="0718570297"/>
    <s v=""/>
    <s v=""/>
    <n v="35.378520000000002"/>
    <n v="-0.66873800000000005"/>
    <s v="Bomet"/>
    <s v="Bomet Central"/>
    <s v="Ndarawetta"/>
    <s v="Mogoiywet"/>
    <n v="10"/>
    <s v="Philip Kurgat"/>
    <s v="Kurgat"/>
    <s v=""/>
    <s v="Informal Business"/>
    <x v="1"/>
  </r>
  <r>
    <s v="VPA6"/>
    <s v="KE-KIL-2401-30629"/>
    <x v="0"/>
    <s v="Under Verification"/>
    <s v="6th December,2024"/>
    <d v="2024-12-06T00:00:00"/>
    <s v="15th January,2024"/>
    <d v="2024-01-15T00:00:00"/>
    <s v="Juhudi window hopes and dreams Juhudi window and hopes and dreams Juhudi window hopes and dreams"/>
    <s v="Female"/>
    <s v="12084101"/>
    <s v="+254"/>
    <s v="0113576567"/>
    <s v=""/>
    <s v="0713266334"/>
    <n v="39.948777"/>
    <n v="-3.3920919999999999"/>
    <s v="Kilifi"/>
    <s v="Kilifi North"/>
    <s v="Matsagoni"/>
    <s v="Chabuko b"/>
    <n v="12"/>
    <s v="Nicholas Mwaengo"/>
    <s v=""/>
    <s v=""/>
    <s v="Informal Business"/>
    <x v="0"/>
  </r>
  <r>
    <s v="VPA6"/>
    <s v="KE-KER-2401-29841"/>
    <x v="0"/>
    <s v="Under Verification"/>
    <s v="20th August,2023"/>
    <d v="2023-08-20T00:00:00"/>
    <s v="13th January,2024"/>
    <d v="2024-01-13T00:00:00"/>
    <s v="Mutai Richard Kipngetich"/>
    <s v="Male"/>
    <s v="10771849"/>
    <s v="+254"/>
    <s v="0720643937"/>
    <s v=""/>
    <s v=""/>
    <n v="35.172876000000002"/>
    <n v="-0.42648599999999998"/>
    <s v="Kericho"/>
    <s v="Belgut"/>
    <s v="Seretet"/>
    <s v="Kesagetiet"/>
    <n v="18"/>
    <s v="Denis Kipkirui Tonui"/>
    <s v="Denis"/>
    <s v=""/>
    <s v="Informal Business"/>
    <x v="1"/>
  </r>
  <r>
    <s v="VPA6"/>
    <s v="KE-KER-2312-29840"/>
    <x v="0"/>
    <s v="Under Verification"/>
    <s v="26th October,2023"/>
    <d v="2023-10-26T00:00:00"/>
    <s v="26th December,2023"/>
    <d v="2023-12-26T00:00:00"/>
    <s v="Koech Rosemary Chepkemoi"/>
    <s v="Female"/>
    <s v="1763294"/>
    <s v="+254"/>
    <s v="0722644814"/>
    <s v=""/>
    <s v=""/>
    <n v="35.585788999999998"/>
    <n v="-0.16479199999999999"/>
    <s v="Kericho"/>
    <s v="Kipkelion East"/>
    <s v="Kipsirichet"/>
    <s v="Kabarak"/>
    <n v="10"/>
    <s v="Denis Kipkirui Tonui"/>
    <s v="Dennis Tonui"/>
    <s v=""/>
    <s v="Informal Business"/>
    <x v="1"/>
  </r>
  <r>
    <s v="VPA6"/>
    <s v="KE-BAR-2401-29549"/>
    <x v="0"/>
    <s v="Under Verification"/>
    <s v="16th September,2023"/>
    <d v="2023-09-16T00:00:00"/>
    <s v="31st January,2024"/>
    <d v="2024-01-31T00:00:00"/>
    <s v="Cheptarus Julius C"/>
    <s v="Male"/>
    <s v="0338440"/>
    <s v="+254"/>
    <s v="0716676453"/>
    <s v=""/>
    <s v=""/>
    <n v="35.816298000000003"/>
    <n v="0.63702000000000003"/>
    <s v="Baringo"/>
    <s v="Baringo North"/>
    <s v="Kabartonjo"/>
    <s v="Kapchepkor"/>
    <n v="12"/>
    <s v="Francis Nyaga Muriithi"/>
    <s v=""/>
    <s v=""/>
    <s v="Informal Business"/>
    <x v="1"/>
  </r>
  <r>
    <s v="VPA6"/>
    <s v="KE-NAI-2308-29739"/>
    <x v="0"/>
    <s v="Under Verification"/>
    <s v="5th May,2021"/>
    <d v="2021-05-05T00:00:00"/>
    <s v="18th August,2023"/>
    <d v="2023-08-18T00:00:00"/>
    <s v="Warachi David Njuguna"/>
    <s v="Male"/>
    <s v="8173521"/>
    <s v="+254"/>
    <s v="0733894023"/>
    <s v=""/>
    <s v="00834179928"/>
    <n v="37.096355000000003"/>
    <n v="-1.323615"/>
    <s v="Nairobi"/>
    <s v="Embakasi South"/>
    <s v="Joska"/>
    <s v="Joska"/>
    <n v="10"/>
    <s v="Joseph Muchirira Mugo"/>
    <s v=""/>
    <s v=""/>
    <s v="Informal Business"/>
    <x v="0"/>
  </r>
  <r>
    <s v="VPA6"/>
    <s v="KE-TAI-2502-30648"/>
    <x v="0"/>
    <s v="Under Verification"/>
    <s v="30th December,2023"/>
    <d v="2023-12-30T00:00:00"/>
    <s v="8th February,2024"/>
    <d v="2024-02-08T00:00:00"/>
    <s v="Chorongo Pamphil Wamwandu"/>
    <s v="Male"/>
    <s v="30703617"/>
    <s v="+254"/>
    <s v="0725042130"/>
    <s v=""/>
    <s v=""/>
    <n v="38.285291999999998"/>
    <n v="-3.4132199999999999"/>
    <s v="Taita/Taveta"/>
    <s v="Wundanyi"/>
    <s v="Wundanyi"/>
    <s v="Mwalashe"/>
    <n v="8"/>
    <s v="Carly Mwandigha"/>
    <s v=""/>
    <s v=""/>
    <s v="Informal Business"/>
    <x v="0"/>
  </r>
  <r>
    <s v="VPA6"/>
    <s v="KE-KER-2402-83431270-00009"/>
    <x v="0"/>
    <s v="ABC plants"/>
    <s v="19th January,2024"/>
    <d v="2024-01-19T00:00:00"/>
    <s v="22nd February,2024"/>
    <d v="2024-02-22T00:00:00"/>
    <s v="Keter Daniel Kibii"/>
    <s v="Male"/>
    <s v="7492456"/>
    <s v="+254"/>
    <s v="0725838270"/>
    <s v=""/>
    <s v="0710702047"/>
    <n v="35.188226"/>
    <n v="7.7381000000000005E-2"/>
    <s v="Kericho"/>
    <s v="Ainamoi"/>
    <s v="Kipchimchim"/>
    <s v="Kipchimchim"/>
    <n v="12"/>
    <s v="Byestar International Limited"/>
    <s v="Oscar"/>
    <s v=""/>
    <s v="Informal Business"/>
    <x v="0"/>
  </r>
  <r>
    <s v="VPA6"/>
    <s v="KE-NYA-2311-27280"/>
    <x v="0"/>
    <s v="Under Verification"/>
    <s v="13th October,2023"/>
    <d v="2023-10-13T00:00:00"/>
    <s v="1st November,2023"/>
    <d v="2023-11-01T00:00:00"/>
    <s v="Wacera Moses Mwangi"/>
    <s v="Male"/>
    <n v="99999"/>
    <s v="+254"/>
    <s v="0715570144"/>
    <s v=""/>
    <s v="0720044218"/>
    <n v="36.583947000000002"/>
    <n v="-0.118612"/>
    <s v="Nyandarua"/>
    <s v="Ndaragwa"/>
    <s v="Kiriogo"/>
    <s v="Kiandongoro"/>
    <n v="10"/>
    <s v="James Muchira Mwai"/>
    <s v=""/>
    <s v=""/>
    <s v="Informal Business"/>
    <x v="1"/>
  </r>
  <r>
    <s v="VPA6"/>
    <s v="KE-UAS-2401-30176"/>
    <x v="0"/>
    <s v="Under Verification"/>
    <s v="9th November,2023"/>
    <d v="2023-11-09T00:00:00"/>
    <s v="9th January,2024"/>
    <d v="2024-01-09T00:00:00"/>
    <s v="Perez Tarus"/>
    <s v="Female"/>
    <s v="13809075"/>
    <s v="+254"/>
    <s v="0724648635"/>
    <s v=""/>
    <s v=""/>
    <n v="35.334614999999999"/>
    <n v="0.47139700000000001"/>
    <s v="Uasin Gishu"/>
    <s v="Kesses"/>
    <s v="Kesses"/>
    <s v="Saroiyot"/>
    <n v="12"/>
    <s v="Luka Kiprop Maiyo"/>
    <s v=""/>
    <s v=""/>
    <s v="Informal Business"/>
    <x v="0"/>
  </r>
  <r>
    <s v="VPA6"/>
    <s v="KE-NAK-2402-29505"/>
    <x v="0"/>
    <s v="Under Verification"/>
    <s v="3rd November,2024"/>
    <d v="2024-11-03T00:00:00"/>
    <s v="29th February,2024"/>
    <d v="2024-02-29T00:00:00"/>
    <s v="Sigilia Gladys"/>
    <s v="Female"/>
    <n v="99999"/>
    <s v="+254"/>
    <s v="0715909381"/>
    <s v=""/>
    <s v=""/>
    <n v="35.964052000000002"/>
    <n v="-0.48880699999999999"/>
    <s v="Nakuru"/>
    <s v="Njoro"/>
    <s v="Mauche"/>
    <s v="Kapkembu"/>
    <n v="8"/>
    <s v="Samwel Teres"/>
    <s v=""/>
    <s v=""/>
    <s v="Informal Business"/>
    <x v="1"/>
  </r>
  <r>
    <s v="VPA6"/>
    <s v="KE-NAK-2403-29504"/>
    <x v="0"/>
    <s v="Under Verification"/>
    <s v="29th November,2024"/>
    <d v="2024-11-29T00:00:00"/>
    <s v="2nd March,2024"/>
    <d v="2024-03-02T00:00:00"/>
    <s v="Cheruiyot Richard"/>
    <s v="Male"/>
    <n v="99999"/>
    <s v="+254"/>
    <s v="0726961192"/>
    <s v=""/>
    <s v=""/>
    <n v="35.951152999999998"/>
    <n v="-0.48320200000000002"/>
    <s v="Nakuru"/>
    <s v="Njoro"/>
    <s v="Mauche"/>
    <s v="Kapkembu"/>
    <n v="8"/>
    <s v="Samwel Teres"/>
    <s v=""/>
    <s v=""/>
    <s v="Informal Business"/>
    <x v="1"/>
  </r>
  <r>
    <s v="VPA6"/>
    <s v="KE-NAK-2403-29503"/>
    <x v="0"/>
    <s v="Under Verification"/>
    <s v="4th October,2023"/>
    <d v="2023-10-04T00:00:00"/>
    <s v="4th March,2024"/>
    <d v="2024-03-04T00:00:00"/>
    <s v="Kogo Isaac"/>
    <s v="Male"/>
    <n v="99999"/>
    <s v="+254"/>
    <s v="0721697882"/>
    <s v=""/>
    <s v=""/>
    <n v="35.960453000000001"/>
    <n v="-0.48203200000000002"/>
    <s v="Nakuru"/>
    <s v="Njoro"/>
    <s v="Mauche"/>
    <s v="Kapkembu"/>
    <n v="8"/>
    <s v="Samwel Teres"/>
    <s v=""/>
    <s v=""/>
    <s v="Informal Business"/>
    <x v="1"/>
  </r>
  <r>
    <s v="VPA6"/>
    <s v="KE-NAK-2403-29502"/>
    <x v="0"/>
    <s v="Under Verification"/>
    <s v="4th November,2023"/>
    <d v="2023-11-04T00:00:00"/>
    <s v="3rd March,2024"/>
    <d v="2024-03-03T00:00:00"/>
    <s v="Chepkwony Esther"/>
    <s v="Female"/>
    <s v="7131250"/>
    <s v="+254"/>
    <s v="07102258517"/>
    <s v=""/>
    <s v=""/>
    <n v="35.959158000000002"/>
    <n v="-0.482373"/>
    <s v="Nakuru"/>
    <s v="Njoro"/>
    <s v="Mauche"/>
    <s v="Kapkembu"/>
    <n v="8"/>
    <s v="Samwel Teres"/>
    <s v="Samuel teres"/>
    <s v=""/>
    <s v="Informal Business"/>
    <x v="1"/>
  </r>
  <r>
    <s v="VPA6"/>
    <s v="KE-MER-2311-83432529-00005"/>
    <x v="0"/>
    <s v="ABC plants"/>
    <s v="25th October,2023"/>
    <d v="2023-10-25T00:00:00"/>
    <s v="14th November,2023"/>
    <d v="2023-11-14T00:00:00"/>
    <s v="Konoti Simon"/>
    <s v="Male"/>
    <s v="11609119"/>
    <s v="+254"/>
    <s v="0702314733"/>
    <s v=""/>
    <s v="0708997829"/>
    <n v="37.625653999999997"/>
    <n v="-3.4349999999999999E-2"/>
    <s v="Meru"/>
    <s v="South Imenti"/>
    <s v="Nkuene"/>
    <s v="Ukuu"/>
    <n v="10"/>
    <s v="Murume Inc Co Ltd"/>
    <s v="Phineous Kimathi"/>
    <s v=""/>
    <s v="Informal Business"/>
    <x v="1"/>
  </r>
  <r>
    <s v="VPA6"/>
    <s v="KE-MER-2403-83432529-00003"/>
    <x v="0"/>
    <s v="ABC plants"/>
    <s v="8th October,2023"/>
    <d v="2023-10-08T00:00:00"/>
    <s v="7th March,2024"/>
    <d v="2024-03-07T00:00:00"/>
    <s v="M'Rimberia Florence Kanyua"/>
    <s v="Female"/>
    <s v="2373215"/>
    <s v="+254"/>
    <s v="0702163068"/>
    <s v=""/>
    <s v="0706038977"/>
    <n v="37.588591999999998"/>
    <n v="-2.9017000000000001E-2"/>
    <s v="Meru"/>
    <s v="South Imenti"/>
    <s v="Nkuene"/>
    <s v="Uruku"/>
    <n v="10"/>
    <s v="Murume Inc Co Ltd"/>
    <s v="Phineous Kimathi"/>
    <s v=""/>
    <s v="Informal Business"/>
    <x v="1"/>
  </r>
  <r>
    <s v="VPA6"/>
    <s v="KE-MER-2311-83432529-00004"/>
    <x v="0"/>
    <s v="ABC plants"/>
    <s v="25th October,2023"/>
    <d v="2023-10-25T00:00:00"/>
    <s v="14th November,2023"/>
    <d v="2023-11-14T00:00:00"/>
    <s v="Murangiri Kester"/>
    <s v="Male"/>
    <s v="28159644"/>
    <s v="+254"/>
    <s v="0710646802"/>
    <s v=""/>
    <s v="0741642634"/>
    <n v="37.625245999999997"/>
    <n v="-3.5719000000000001E-2"/>
    <s v="Meru"/>
    <s v="South Imenti"/>
    <s v="Nkuene"/>
    <s v="Ukuu"/>
    <n v="10"/>
    <s v="Murume Inc Co Ltd"/>
    <s v="Phineous Kimathi"/>
    <s v=""/>
    <s v="Informal Business"/>
    <x v="1"/>
  </r>
  <r>
    <s v="VPA6"/>
    <s v="KE-MER-2304-83432529-00006"/>
    <x v="0"/>
    <s v="ABC plants"/>
    <s v="5th February,2023"/>
    <d v="2023-02-05T00:00:00"/>
    <s v="5th April,2023"/>
    <d v="2023-04-05T00:00:00"/>
    <s v="Kananu Ruteere Jane"/>
    <s v="Female"/>
    <s v="8699942"/>
    <s v="+254"/>
    <s v="0720982952"/>
    <s v=""/>
    <s v="0734350814"/>
    <n v="37.590072999999997"/>
    <n v="-3.9875000000000001E-2"/>
    <s v="Meru"/>
    <s v="South Imenti"/>
    <s v="Nkuene"/>
    <s v="Uruku"/>
    <n v="10"/>
    <s v="Murume Inc Co Ltd"/>
    <s v="Phineous Kimathi"/>
    <s v=""/>
    <s v="Informal Business"/>
    <x v="1"/>
  </r>
  <r>
    <s v="VPA6"/>
    <s v="KE-MUR-2403-83432539-00010"/>
    <x v="0"/>
    <s v="ABC plants"/>
    <s v="7th February,2024"/>
    <d v="2024-02-07T00:00:00"/>
    <s v="12th March,2024"/>
    <d v="2024-03-12T00:00:00"/>
    <s v="Muiruri James Nganga"/>
    <s v="Male"/>
    <s v="24525696"/>
    <s v="+254"/>
    <s v="0724892507"/>
    <s v=""/>
    <s v=""/>
    <n v="37.115645000000001"/>
    <n v="-0.97382100000000005"/>
    <s v="Murang'a"/>
    <s v="Maragwa"/>
    <s v="Kimorori/ Wempa"/>
    <s v="Kimorori"/>
    <n v="10"/>
    <s v="Charles Ngure"/>
    <s v="Moses Mwangi"/>
    <s v=""/>
    <s v="Informal Business"/>
    <x v="0"/>
  </r>
  <r>
    <s v="VPA6"/>
    <s v="KE-MUR-2403-83432539-00009"/>
    <x v="0"/>
    <s v="ABC plants"/>
    <s v="17th January,2024"/>
    <d v="2024-01-17T00:00:00"/>
    <s v="12th March,2024"/>
    <d v="2024-03-12T00:00:00"/>
    <s v="Wairimu Ziporah"/>
    <s v="Female"/>
    <s v="1202312"/>
    <s v="+254"/>
    <s v="0795438977"/>
    <s v=""/>
    <s v=""/>
    <n v="37.048923000000002"/>
    <n v="-0.67635400000000001"/>
    <s v="Murang'a"/>
    <s v="Kiharu"/>
    <s v="Gaturi"/>
    <s v="Gathuki-Ini"/>
    <n v="6"/>
    <s v="Charles Ngure"/>
    <s v="Moses Mwangi"/>
    <s v=""/>
    <s v="Informal Business"/>
    <x v="0"/>
  </r>
  <r>
    <s v="VPA6"/>
    <s v="KE-MUR-2403-83432539-00000012"/>
    <x v="0"/>
    <s v="ABC plants"/>
    <s v="20th December,2023"/>
    <d v="2023-12-20T00:00:00"/>
    <s v="13th March,2024"/>
    <d v="2024-03-13T00:00:00"/>
    <s v="Miirii Michael Mbau"/>
    <s v="Male"/>
    <s v="22203353"/>
    <s v="+254"/>
    <s v="0724542498"/>
    <s v=""/>
    <s v=""/>
    <n v="36.897618000000001"/>
    <n v="-0.81923100000000004"/>
    <s v="Murang'a"/>
    <s v="Kandara"/>
    <s v="Ruchu"/>
    <s v="Githumu"/>
    <n v="10"/>
    <s v="Charles Ngure"/>
    <s v="Samuel Mweha"/>
    <s v=""/>
    <s v="Informal Business"/>
    <x v="0"/>
  </r>
  <r>
    <s v="VPA6"/>
    <s v="KE-MUR-2403-83432539-00000011"/>
    <x v="0"/>
    <s v="ABC plants"/>
    <s v="9th January,2024"/>
    <d v="2024-01-09T00:00:00"/>
    <s v="13th March,2024"/>
    <d v="2024-03-13T00:00:00"/>
    <s v="Kariuki Margaret W"/>
    <s v="Female"/>
    <s v="3654378"/>
    <s v="+254"/>
    <s v="0752637626"/>
    <s v=""/>
    <s v=""/>
    <n v="37.005834"/>
    <n v="-0.91053399999999995"/>
    <s v="Murang'a"/>
    <s v="Kandara"/>
    <s v="Ithiru"/>
    <s v="Gakarara"/>
    <n v="6"/>
    <s v="Charles Ngure"/>
    <s v="Moses Mwangi"/>
    <s v=""/>
    <s v="Informal Business"/>
    <x v="0"/>
  </r>
  <r>
    <s v="VPA6"/>
    <s v="KE-NYE-2311-30341"/>
    <x v="0"/>
    <s v="Under Verification"/>
    <s v="12th October,2024"/>
    <d v="2024-10-12T00:00:00"/>
    <s v="30th November,2023"/>
    <d v="2023-11-30T00:00:00"/>
    <s v="Nderitu Lucy Wairimu"/>
    <s v="Female"/>
    <s v="13100964"/>
    <s v="+254"/>
    <s v="0726568523"/>
    <s v=""/>
    <s v="0721263877"/>
    <n v="37.026988000000003"/>
    <n v="-0.49609199999999998"/>
    <s v="Nyeri"/>
    <s v="Tetu"/>
    <s v="Aguthi"/>
    <s v="Gititu"/>
    <n v="12"/>
    <s v="Francis Nyaga Muriithi"/>
    <s v=""/>
    <s v=""/>
    <s v="Informal Business"/>
    <x v="1"/>
  </r>
  <r>
    <s v="VPA6"/>
    <s v="KE-NYE-2312-30342"/>
    <x v="0"/>
    <s v="Under Verification"/>
    <s v="4th November,2023"/>
    <d v="2023-11-04T00:00:00"/>
    <s v="18th December,2023"/>
    <d v="2023-12-18T00:00:00"/>
    <s v="Gitonga Muriithi"/>
    <s v="Male"/>
    <s v="20919517"/>
    <s v="+254"/>
    <s v="0722301414"/>
    <s v=""/>
    <s v="0710136335"/>
    <n v="37.025807"/>
    <n v="-0.497587"/>
    <s v="Nyeri"/>
    <s v="Tetu"/>
    <s v="Aguthi"/>
    <s v="Kiriko"/>
    <n v="12"/>
    <s v="Francis Nyaga Muriithi"/>
    <s v=""/>
    <s v=""/>
    <s v="Informal Business"/>
    <x v="1"/>
  </r>
  <r>
    <s v="VPA6"/>
    <s v="KE-MUR-2403-83432539-00000013"/>
    <x v="0"/>
    <s v="ABC plants"/>
    <s v="2nd February,2024"/>
    <d v="2024-02-02T00:00:00"/>
    <s v="21st March,2024"/>
    <d v="2024-03-21T00:00:00"/>
    <s v="Kariu Sarah Wangui"/>
    <s v="Female"/>
    <s v="23913152"/>
    <s v="+254"/>
    <s v="0719305564"/>
    <s v=""/>
    <s v=""/>
    <n v="36.861060000000002"/>
    <n v="-0.78437500000000004"/>
    <s v="Murang'a"/>
    <s v="Kigumo"/>
    <s v="Kangari"/>
    <s v="Kangari"/>
    <n v="12"/>
    <s v="Charles Ngure"/>
    <s v="Moses Mwangi"/>
    <s v=""/>
    <s v="Informal Business"/>
    <x v="0"/>
  </r>
  <r>
    <s v="VPA6"/>
    <s v="KE-KAJ-2401-30872"/>
    <x v="0"/>
    <s v="Under Verification"/>
    <s v="20th December,2024"/>
    <d v="2024-12-20T00:00:00"/>
    <s v="30th January,2024"/>
    <d v="2024-01-30T00:00:00"/>
    <s v="Wangari Jane"/>
    <s v="Female"/>
    <n v="99999"/>
    <s v="+254"/>
    <s v="0723307494"/>
    <s v=""/>
    <s v=""/>
    <n v="37.541584999999998"/>
    <n v="-2.9375270000000002"/>
    <s v="Kajiado"/>
    <s v="kajiado South"/>
    <s v="Loitokitok"/>
    <s v="Upper Nkama"/>
    <n v="10"/>
    <s v="Peter Kiniu"/>
    <s v=""/>
    <s v=""/>
    <s v="Informal Business"/>
    <x v="1"/>
  </r>
  <r>
    <s v="VPA6"/>
    <s v="KE-TRA-2403-26454"/>
    <x v="0"/>
    <s v="Under Verification"/>
    <s v="10th February,2024"/>
    <d v="2024-02-10T00:00:00"/>
    <s v="30th March,2024"/>
    <d v="2024-03-30T00:00:00"/>
    <s v="Wangusi Samson Palia"/>
    <s v="Male"/>
    <s v="7031570"/>
    <s v="+254"/>
    <s v="0722838769"/>
    <s v=""/>
    <s v="0727538578"/>
    <n v="35.144494999999999"/>
    <n v="1.035353"/>
    <s v="Trans Nzoia"/>
    <s v="Cherangany"/>
    <s v="Sitatunga"/>
    <s v="Ngorera"/>
    <s v="16"/>
    <s v="Aggrey Itavale"/>
    <s v="Aggrey Itavale"/>
    <s v=""/>
    <s v="Informal Business"/>
    <x v="1"/>
  </r>
  <r>
    <s v="VPA6"/>
    <s v="KE-BAR-2403-29506"/>
    <x v="0"/>
    <s v="Under Verification"/>
    <s v="10th February,2024"/>
    <d v="2024-02-10T00:00:00"/>
    <s v="16th March,2024"/>
    <d v="2024-03-16T00:00:00"/>
    <s v="Bett Ben K"/>
    <s v="Male"/>
    <n v="99999"/>
    <s v="+254"/>
    <s v="0723037557"/>
    <s v=""/>
    <s v=""/>
    <n v="35.77628"/>
    <n v="6.7305000000000004E-2"/>
    <s v="Baringo"/>
    <s v="Eldama Ravine"/>
    <s v="Toniok"/>
    <s v="Toniok"/>
    <s v="16"/>
    <s v="Francis Nyaga Muriithi"/>
    <s v=""/>
    <s v=""/>
    <s v="Informal Business"/>
    <x v="1"/>
  </r>
  <r>
    <s v="VPA6"/>
    <s v="KE-MAC-2404-30221"/>
    <x v="0"/>
    <s v="Under Verification"/>
    <s v="15th March,2024"/>
    <d v="2024-03-15T00:00:00"/>
    <s v="2nd April,2024"/>
    <d v="2024-04-02T00:00:00"/>
    <s v="Nthiwa Teresiah Mweni"/>
    <s v="Female"/>
    <s v="10175744"/>
    <s v="+254"/>
    <s v="0724654274"/>
    <s v=""/>
    <s v="0788106688"/>
    <n v="37.187348"/>
    <n v="-1.5607329999999999"/>
    <s v="Machakos"/>
    <s v="Kathiani"/>
    <s v="Kathome"/>
    <s v="Kyunguni"/>
    <n v="12"/>
    <s v="Mwayona Ndegwa"/>
    <s v="Mwanyona ndegwa"/>
    <s v=""/>
    <s v="Informal Business"/>
    <x v="0"/>
  </r>
  <r>
    <s v="VPA6"/>
    <s v="KE-MUR-2404-31476"/>
    <x v="0"/>
    <s v="Under Verification"/>
    <s v="13th February,2024"/>
    <d v="2024-02-13T00:00:00"/>
    <s v="5th April,2024"/>
    <d v="2024-04-05T00:00:00"/>
    <s v="Njoroge Grace Wairimu"/>
    <s v="Female"/>
    <n v="99999"/>
    <s v="+254"/>
    <s v="0726999627"/>
    <s v=""/>
    <s v=""/>
    <n v="36.798065000000001"/>
    <n v="-0.83032600000000001"/>
    <s v="Murang'a"/>
    <s v="Gatanga"/>
    <s v="Gatura"/>
    <s v="Karagi"/>
    <n v="12"/>
    <s v="Nixon Kariuki Gaichuru"/>
    <s v=""/>
    <s v=""/>
    <s v="Informal Business"/>
    <x v="0"/>
  </r>
  <r>
    <s v="VPA6"/>
    <s v="KE-MAC-1612-17383"/>
    <x v="0"/>
    <s v="Unreachable"/>
    <s v="20th December,2016"/>
    <d v="2016-12-20T00:00:00"/>
    <s v="30th December,2016"/>
    <d v="2016-12-30T00:00:00"/>
    <s v="Alfred Kitolo"/>
    <s v="Male"/>
    <s v="35718173"/>
    <s v="734828402"/>
    <s v="2.55E+11"/>
    <s v=""/>
    <s v=""/>
    <n v="37.413462000000003"/>
    <n v="-1.4866889999999999"/>
    <s v="Machakos"/>
    <s v="Mwala"/>
    <s v="Kyethei"/>
    <s v="Mikuyuni"/>
    <s v="6"/>
    <s v="Biogas International Limited"/>
    <s v="Biogas International"/>
    <s v=""/>
    <s v="Medium Size Business"/>
    <x v="4"/>
  </r>
  <r>
    <s v="VPA6"/>
    <s v="KE-KIT-1612-17393"/>
    <x v="1"/>
    <s v=""/>
    <s v="12th October,2016"/>
    <d v="2016-10-12T00:00:00"/>
    <s v="1st December,2016"/>
    <d v="2016-12-01T00:00:00"/>
    <s v="Augustine Mutua Mutuvi"/>
    <s v="Male"/>
    <s v="273824"/>
    <s v="72650860"/>
    <s v="2.55E+11"/>
    <s v=""/>
    <s v=""/>
    <n v="38.009779999999999"/>
    <n v="-1.817788"/>
    <s v="Kitui"/>
    <s v="Lower Yatta"/>
    <s v="Kanyangi"/>
    <s v="Kyuani"/>
    <s v="6"/>
    <s v="Biogas International Limited"/>
    <s v="Biogas International"/>
    <s v=""/>
    <s v="Medium Size Business"/>
    <x v="4"/>
  </r>
  <r>
    <s v="VPA6"/>
    <s v="KE-KIT-1702-17429"/>
    <x v="1"/>
    <s v=""/>
    <s v="13th December,2016"/>
    <d v="2016-12-13T00:00:00"/>
    <s v="1st February,2017"/>
    <d v="2017-02-01T00:00:00"/>
    <s v="Gideon Mutisya Ngambi"/>
    <s v="Male"/>
    <s v="360292"/>
    <s v="721654826"/>
    <s v="2.55E+11"/>
    <s v=""/>
    <s v="2.55E+11"/>
    <n v="37.868684999999999"/>
    <n v="-1.6191979999999999"/>
    <s v="Kitui"/>
    <s v="Lower Yatta"/>
    <s v="Kwavoza"/>
    <s v="Kamanyi"/>
    <s v="6"/>
    <s v="Biogas International Limited"/>
    <s v="Biogas International"/>
    <s v=""/>
    <s v="Medium Size Business"/>
    <x v="4"/>
  </r>
  <r>
    <s v="VPA6"/>
    <s v="KE-KIT-1702-17448"/>
    <x v="0"/>
    <s v="Grievance"/>
    <s v="13th December,2016"/>
    <d v="2016-12-13T00:00:00"/>
    <s v="1st February,2017"/>
    <d v="2017-02-01T00:00:00"/>
    <s v="Japheth Kula Mulewa"/>
    <s v="Male"/>
    <s v="99999"/>
    <s v="722292061"/>
    <s v="2.55E+11"/>
    <s v=""/>
    <s v="2.55E+11"/>
    <n v="37.861871999999998"/>
    <n v="-1.4910920000000001"/>
    <s v="Kitui"/>
    <s v="Lower Yatta"/>
    <s v="Yatta"/>
    <s v="Maungu"/>
    <s v="6"/>
    <s v="Biogas International Limited"/>
    <s v="Biogas International"/>
    <s v=""/>
    <s v="Medium Size Business"/>
    <x v="4"/>
  </r>
  <r>
    <s v="VPA6"/>
    <s v="KE-KIT-1702-17450"/>
    <x v="1"/>
    <s v=""/>
    <s v="13th December,2016"/>
    <d v="2016-12-13T00:00:00"/>
    <s v="1st February,2017"/>
    <d v="2017-02-01T00:00:00"/>
    <s v="Jenniffer Kavenge Mutinda"/>
    <s v="Female"/>
    <s v="10829910"/>
    <s v="720429266"/>
    <s v="2.55E+11"/>
    <s v=""/>
    <s v="2.55E+11"/>
    <n v="37.874189999999999"/>
    <n v="-1.620493"/>
    <s v="Kitui"/>
    <s v="Lower Yatta"/>
    <s v="Yatta  Kwavonza"/>
    <s v="Kamwanyi"/>
    <s v="6"/>
    <s v="Biogas International Limited"/>
    <s v="Biogas International"/>
    <s v=""/>
    <s v="Medium Size Business"/>
    <x v="4"/>
  </r>
  <r>
    <s v="VPA6"/>
    <s v="KE-KIT-1612-17455"/>
    <x v="0"/>
    <s v="Unreachable"/>
    <s v="12th October,2016"/>
    <d v="2016-10-12T00:00:00"/>
    <s v="1st December,2016"/>
    <d v="2016-12-01T00:00:00"/>
    <s v="John Munyoli Nyamai"/>
    <s v="Female"/>
    <s v="11050368"/>
    <s v="+254710779596"/>
    <s v="2.55E+11"/>
    <s v=""/>
    <s v="2.55E+11"/>
    <m/>
    <m/>
    <s v="Kitui"/>
    <s v="Lower Yatta"/>
    <s v="Kanyangi"/>
    <s v="Syomuza"/>
    <s v="6"/>
    <s v="Biogas International Limited"/>
    <s v="Biogas International"/>
    <s v=""/>
    <s v="Medium Size Business"/>
    <x v="4"/>
  </r>
  <r>
    <s v="VPA6"/>
    <s v="KE-KIT-1612-17462"/>
    <x v="0"/>
    <s v="Unreachable"/>
    <s v="12th October,2016"/>
    <d v="2016-10-12T00:00:00"/>
    <s v="1st December,2016"/>
    <d v="2016-12-01T00:00:00"/>
    <s v="Joseph Kivului Kisove"/>
    <s v="Male"/>
    <s v="31845096"/>
    <s v="+254706336631"/>
    <s v="2.55E+11"/>
    <s v=""/>
    <s v="2.55E+11"/>
    <m/>
    <m/>
    <s v="Kitui"/>
    <s v="Kirui Rural"/>
    <s v="Kanyangi"/>
    <s v=""/>
    <s v="6"/>
    <s v="Biogas International Limited"/>
    <s v=""/>
    <s v=""/>
    <s v="Medium Size Business"/>
    <x v="4"/>
  </r>
  <r>
    <s v="VPA6"/>
    <s v="KE-KIT-1702-17463"/>
    <x v="1"/>
    <s v=""/>
    <s v="13th December,2016"/>
    <d v="2016-12-13T00:00:00"/>
    <s v="1st February,2017"/>
    <d v="2017-02-01T00:00:00"/>
    <s v="Joseph Kyando Njia"/>
    <s v="Male"/>
    <s v="11520453"/>
    <s v="72700406"/>
    <s v="2.55E+11"/>
    <s v=""/>
    <s v="2.55E+11"/>
    <n v="37.877397000000002"/>
    <n v="-1.56853"/>
    <s v="Kitui"/>
    <s v="Lower Yatta"/>
    <s v="Yatta  Kwavonza"/>
    <s v="Kawongo Nthengu"/>
    <s v="6"/>
    <s v="Biogas International Limited"/>
    <s v="Biogas International"/>
    <s v=""/>
    <s v="Medium Size Business"/>
    <x v="4"/>
  </r>
  <r>
    <s v="VPA6"/>
    <s v="KE-KIT-1703-17467"/>
    <x v="0"/>
    <s v="Unreachable"/>
    <s v="28th January,2017"/>
    <d v="2017-01-28T00:00:00"/>
    <s v="19th March,2017"/>
    <d v="2017-03-19T00:00:00"/>
    <s v="Josephat Mwengi King'oto"/>
    <s v="Male"/>
    <s v="1906009"/>
    <s v="+254724738791"/>
    <s v="2.55E+11"/>
    <s v=""/>
    <s v="2.55E+11"/>
    <m/>
    <m/>
    <s v="Kitui"/>
    <s v="Kwavenza"/>
    <s v="Kawengo"/>
    <s v="Nzeve"/>
    <s v="6"/>
    <s v="Biogas International Limited"/>
    <s v="Biogas International"/>
    <s v=""/>
    <s v="Medium Size Business"/>
    <x v="4"/>
  </r>
  <r>
    <s v="VPA6"/>
    <s v="KE-KIT-1701-17468"/>
    <x v="0"/>
    <s v="Non Compliant"/>
    <s v="21st November,2016"/>
    <d v="2016-11-21T00:00:00"/>
    <s v="10th January,2017"/>
    <d v="2017-01-10T00:00:00"/>
    <s v="Joshua Mutua Maingi"/>
    <s v="Male"/>
    <s v="8744197"/>
    <s v="72183226"/>
    <s v="2.55E+11"/>
    <s v=""/>
    <s v=""/>
    <n v="38.033856999999998"/>
    <n v="-1.871982"/>
    <s v="Kitui"/>
    <s v="Lower Yatta"/>
    <s v="Kanyangi"/>
    <s v="Nguuni"/>
    <s v="6"/>
    <s v="Biogas International Limited"/>
    <s v=""/>
    <s v=""/>
    <s v="Medium Size Business"/>
    <x v="4"/>
  </r>
  <r>
    <s v="VPA6"/>
    <s v="KE-BOM-1702-17470"/>
    <x v="1"/>
    <s v=""/>
    <s v="13th December,2016"/>
    <d v="2016-12-13T00:00:00"/>
    <s v="1st February,2017"/>
    <d v="2017-02-01T00:00:00"/>
    <s v="Joyce Chelangat Maritim"/>
    <s v="Female"/>
    <s v="9308723"/>
    <s v="0722567196"/>
    <s v="2.55E+11"/>
    <s v=""/>
    <s v="2.55E+11"/>
    <n v="35.248693000000003"/>
    <n v="-0.90376699999999999"/>
    <s v="Bomet"/>
    <s v="Chepalungu"/>
    <s v="Siongiroi"/>
    <s v="Chematundy"/>
    <s v="6"/>
    <s v="Biogas International Limited"/>
    <s v="Biogas International"/>
    <s v=""/>
    <s v="Medium Size Business"/>
    <x v="4"/>
  </r>
  <r>
    <s v="VPA6"/>
    <s v="KE-NYE-1610-17478"/>
    <x v="1"/>
    <s v=""/>
    <s v="12th August,2016"/>
    <d v="2016-08-12T00:00:00"/>
    <s v="1st October,2016"/>
    <d v="2016-10-01T00:00:00"/>
    <s v="Lydiah Nyakuai Mwangi"/>
    <s v="Female"/>
    <s v="22308768"/>
    <s v="724628752"/>
    <s v="2.55E+11"/>
    <s v=""/>
    <s v="2.55E+11"/>
    <n v="37.051065000000001"/>
    <n v="-0.27290799999999998"/>
    <s v="Nyeri"/>
    <s v="Kieni East"/>
    <s v="Nyeri"/>
    <s v="Lusoi"/>
    <s v="6"/>
    <s v="Biogas International Limited"/>
    <s v="Biogas International"/>
    <s v=""/>
    <s v="Medium Size Business"/>
    <x v="4"/>
  </r>
  <r>
    <s v="VPA6"/>
    <s v="KE-KIA-1612-17487"/>
    <x v="0"/>
    <s v="Unreachable"/>
    <s v="12th October,2016"/>
    <d v="2016-10-12T00:00:00"/>
    <s v="1st December,2016"/>
    <d v="2016-12-01T00:00:00"/>
    <s v="Martha Wambui"/>
    <s v="Female"/>
    <s v="25946495"/>
    <s v="+254726652605"/>
    <s v="2.55E+11"/>
    <s v=""/>
    <s v=""/>
    <m/>
    <m/>
    <s v="Kiambu"/>
    <s v="Githunguri"/>
    <s v="Kangema"/>
    <s v="Kangema"/>
    <s v="6"/>
    <s v="Biogas International Limited"/>
    <s v="Biogas International"/>
    <s v=""/>
    <s v="Medium Size Business"/>
    <x v="4"/>
  </r>
  <r>
    <s v="VPA6"/>
    <s v="KE-KIT-1702-17520"/>
    <x v="1"/>
    <s v=""/>
    <s v="13th December,2016"/>
    <d v="2016-12-13T00:00:00"/>
    <s v="1st February,2017"/>
    <d v="2017-02-01T00:00:00"/>
    <s v="Richard Mwalu Muithya"/>
    <s v="Male"/>
    <s v="99999"/>
    <s v="72134715"/>
    <s v="2.55E+11"/>
    <s v=""/>
    <s v="2.55E+11"/>
    <n v="37.860272000000002"/>
    <n v="-1.550665"/>
    <s v="Kitui"/>
    <s v="Lower Yatta"/>
    <s v="Yatta  Kwavonza"/>
    <s v="Kathome"/>
    <s v="6"/>
    <s v="Biogas International Limited"/>
    <s v="Biogas International"/>
    <s v=""/>
    <s v="Medium Size Business"/>
    <x v="4"/>
  </r>
  <r>
    <s v="VPA6"/>
    <s v="KE-NYE-1612-17392"/>
    <x v="1"/>
    <s v=""/>
    <s v="11th November,2016"/>
    <d v="2016-11-11T00:00:00"/>
    <s v="31st December,2016"/>
    <d v="2016-12-31T00:00:00"/>
    <s v="Apraim Munyua Guara"/>
    <s v="Male"/>
    <s v="6829325"/>
    <s v="721407960"/>
    <s v="2.55E+11"/>
    <s v=""/>
    <s v="2.55E+11"/>
    <n v="37.12509"/>
    <n v="-0.28871799999999997"/>
    <s v="Nyeri"/>
    <s v="Kieni East"/>
    <s v="Kimahuri"/>
    <s v="Gatagati"/>
    <s v="9"/>
    <s v="Biogas International Limited"/>
    <s v="Biogas International"/>
    <s v=""/>
    <s v="Medium Size Business"/>
    <x v="4"/>
  </r>
  <r>
    <s v="VPA6"/>
    <s v="KE-MAK-1612-17394"/>
    <x v="1"/>
    <s v=""/>
    <s v="12th October,2016"/>
    <d v="2016-10-12T00:00:00"/>
    <s v="1st December,2016"/>
    <d v="2016-12-01T00:00:00"/>
    <s v="Beatah Ndunge Nzove"/>
    <s v="Female"/>
    <s v="5762578"/>
    <s v="726760818"/>
    <s v="2.55E+11"/>
    <s v=""/>
    <s v="2.55E+11"/>
    <n v="37.581764999999997"/>
    <n v="-1.796948"/>
    <s v="Makueni"/>
    <s v="Makueni"/>
    <s v="Wote"/>
    <s v="Maliani"/>
    <s v="9"/>
    <s v="Biogas International Limited"/>
    <s v="Biogas International"/>
    <s v=""/>
    <s v="Medium Size Business"/>
    <x v="4"/>
  </r>
  <r>
    <s v="VPA6"/>
    <s v="KE-NYE-1612-17401"/>
    <x v="1"/>
    <s v=""/>
    <s v="12th October,2016"/>
    <d v="2016-10-12T00:00:00"/>
    <s v="1st December,2016"/>
    <d v="2016-12-01T00:00:00"/>
    <s v="Dickson Githaiga Wambugu"/>
    <s v="Male"/>
    <s v="12476118"/>
    <s v="714762797"/>
    <s v="2.55E+11"/>
    <s v=""/>
    <s v="2.55E+11"/>
    <n v="37.052574999999997"/>
    <n v="-0.28707700000000003"/>
    <s v="Nyeri"/>
    <s v="Kieni East"/>
    <s v="Thegu River"/>
    <s v="Lusoi"/>
    <s v="9"/>
    <s v="Biogas International Limited"/>
    <s v=""/>
    <s v=""/>
    <s v="Medium Size Business"/>
    <x v="4"/>
  </r>
  <r>
    <s v="VPA6"/>
    <s v="KE-KIT-1702-17428"/>
    <x v="1"/>
    <s v=""/>
    <s v="13th December,2016"/>
    <d v="2016-12-13T00:00:00"/>
    <s v="1st February,2017"/>
    <d v="2017-02-01T00:00:00"/>
    <s v="Gideon Mulaya Mulei"/>
    <s v="Male"/>
    <s v="10679289"/>
    <s v="726426634"/>
    <s v="2.55E+11"/>
    <s v=""/>
    <s v="2.55E+11"/>
    <n v="37.875618000000003"/>
    <n v="-1.6273599999999999"/>
    <s v="Kitui"/>
    <s v="Lower Yatta"/>
    <s v="Kwavoza"/>
    <s v="Kamanyi"/>
    <s v="9"/>
    <s v="Biogas International Limited"/>
    <s v="Biogas International"/>
    <s v=""/>
    <s v="Medium Size Business"/>
    <x v="4"/>
  </r>
  <r>
    <s v="VPA6"/>
    <s v="KE-KAJ-1701-17446"/>
    <x v="1"/>
    <s v=""/>
    <s v="7th January,2017"/>
    <d v="2017-01-07T00:00:00"/>
    <s v="23rd January,2017"/>
    <d v="2017-01-23T00:00:00"/>
    <s v="Janet Mercy Chepkorir Rop"/>
    <s v="Female"/>
    <s v="14579356"/>
    <s v="722856151"/>
    <s v=""/>
    <s v=""/>
    <s v=""/>
    <n v="36.946330000000003"/>
    <n v="-1.5517019999999999"/>
    <s v="Kajiado"/>
    <s v="Kajiado Central"/>
    <s v="Kajiado"/>
    <s v="Kajiado"/>
    <s v="9"/>
    <s v="Biogas International Limited"/>
    <s v="Biogas International"/>
    <s v=""/>
    <s v="Medium Size Business"/>
    <x v="4"/>
  </r>
  <r>
    <s v="VPA6"/>
    <s v="KE-NAN-1701-17460"/>
    <x v="1"/>
    <s v=""/>
    <s v="12th November,2016"/>
    <d v="2016-11-12T00:00:00"/>
    <s v="1st January,2017"/>
    <d v="2017-01-01T00:00:00"/>
    <s v="Joseph Chepsiror Saina"/>
    <s v="Male"/>
    <s v="3257581"/>
    <s v="715418080"/>
    <s v="2.55E+11"/>
    <s v=""/>
    <s v=""/>
    <n v="35.168331999999999"/>
    <n v="0.31877699999999998"/>
    <s v="Nandi"/>
    <s v="Nandi Central"/>
    <s v="Kimunda"/>
    <s v="Kapkorio"/>
    <n v="9"/>
    <s v="Biogas International Limited"/>
    <s v=""/>
    <s v=""/>
    <s v="Medium Size Business"/>
    <x v="4"/>
  </r>
  <r>
    <s v="VPA6"/>
    <s v="KE-MAC-1604-17471"/>
    <x v="0"/>
    <s v="Unreachable"/>
    <s v="12th February,2016"/>
    <d v="2016-02-12T00:00:00"/>
    <s v="2nd April,2016"/>
    <d v="2016-04-02T00:00:00"/>
    <s v="Joyce Nyamai"/>
    <s v="Female"/>
    <s v="12445076"/>
    <s v="272416330"/>
    <s v=""/>
    <s v=""/>
    <s v=""/>
    <m/>
    <m/>
    <s v="Machakos"/>
    <s v="Mishakani"/>
    <s v="Machakos Town"/>
    <s v=""/>
    <s v="9"/>
    <s v="Biogas International Limited"/>
    <s v="Biogas International"/>
    <s v=""/>
    <s v="Medium Size Business"/>
    <x v="4"/>
  </r>
  <r>
    <s v="VPA6"/>
    <s v="KE-KIT-1702-17472"/>
    <x v="1"/>
    <s v=""/>
    <s v="13th December,2016"/>
    <d v="2016-12-13T00:00:00"/>
    <s v="1st February,2017"/>
    <d v="2017-02-01T00:00:00"/>
    <s v="Judy Linau Nzamoza"/>
    <s v="Female"/>
    <s v="25516797"/>
    <s v="729549542"/>
    <s v="2.55E+11"/>
    <s v=""/>
    <s v="2.55E+11"/>
    <n v="37.867759999999997"/>
    <n v="-1.6044579999999999"/>
    <s v="Kitui"/>
    <s v="Lower Yatta"/>
    <s v="Yatta  Kwavonza"/>
    <s v="Kawongo Nthengu"/>
    <s v="9"/>
    <s v="Biogas International Limited"/>
    <s v="Biogas International"/>
    <s v=""/>
    <s v="Medium Size Business"/>
    <x v="4"/>
  </r>
  <r>
    <s v="VPA6"/>
    <s v="KE-KER-1610-17495"/>
    <x v="1"/>
    <s v=""/>
    <s v="23rd August,2016"/>
    <d v="2016-08-23T00:00:00"/>
    <s v="12th October,2016"/>
    <d v="2016-10-12T00:00:00"/>
    <s v="Mrs Joyce Tuimising"/>
    <s v="Female"/>
    <s v="99999"/>
    <s v="703302718"/>
    <s v=""/>
    <s v=""/>
    <s v=""/>
    <n v="35.157102999999999"/>
    <n v="-0.38961299999999999"/>
    <s v="Kericho"/>
    <s v="Kipkelion West"/>
    <s v="Sosiot"/>
    <s v="Kaboror"/>
    <s v="9"/>
    <s v="Biogas International Limited"/>
    <s v="Biogas International"/>
    <s v=""/>
    <s v="Medium Size Business"/>
    <x v="4"/>
  </r>
  <r>
    <s v="VPA6"/>
    <s v="KE-KIS-1612-17525"/>
    <x v="0"/>
    <s v="Unreachable"/>
    <s v="11th November,2016"/>
    <d v="2016-11-11T00:00:00"/>
    <s v="31st December,2016"/>
    <d v="2016-12-31T00:00:00"/>
    <s v="Roy Parcel"/>
    <s v="Male"/>
    <s v="99999"/>
    <s v="+254713696130"/>
    <s v="2.55E+11"/>
    <s v=""/>
    <s v=""/>
    <m/>
    <m/>
    <s v="Kisumu"/>
    <s v=""/>
    <s v=""/>
    <s v=""/>
    <s v="3.3"/>
    <s v="Kentainers Limited"/>
    <s v="Kenya Biotechnology"/>
    <s v=""/>
    <s v="Medium Size Business"/>
    <x v="10"/>
  </r>
  <r>
    <s v="VPA6"/>
    <s v="KE-KAJ-1607-17515"/>
    <x v="1"/>
    <s v=""/>
    <s v="12th May,2016"/>
    <d v="2016-05-12T00:00:00"/>
    <s v="1st July,2016"/>
    <d v="2016-07-01T00:00:00"/>
    <s v="Rahin Kanyi"/>
    <s v="Male"/>
    <s v="99999"/>
    <s v="734559779"/>
    <s v="2.55E+11"/>
    <s v=""/>
    <s v=""/>
    <n v="36.720081999999998"/>
    <n v="-1.3947769999999999"/>
    <s v="Kajiado"/>
    <s v="Kajiado East"/>
    <s v="Olkeri"/>
    <s v="Olkeri"/>
    <n v="6.2"/>
    <s v="Kentainers Limited"/>
    <s v="Kentainers Limited"/>
    <s v=""/>
    <s v="Medium Size Business"/>
    <x v="10"/>
  </r>
  <r>
    <s v="VPA6"/>
    <s v="KE-MAC-1712-17519"/>
    <x v="0"/>
    <s v="Unreachable"/>
    <s v="12th October,2017"/>
    <d v="2017-10-12T00:00:00"/>
    <s v="1st December,2017"/>
    <d v="2017-12-01T00:00:00"/>
    <s v="Reuben Kyalo"/>
    <s v="Male"/>
    <s v="99999"/>
    <s v="721818915"/>
    <s v=""/>
    <s v=""/>
    <s v=""/>
    <m/>
    <m/>
    <s v="Machakos"/>
    <s v=""/>
    <s v="Mau Hills"/>
    <s v="Savana Diaries"/>
    <n v="6.2"/>
    <s v="Kentainers Limited"/>
    <s v="Kentainers Limited"/>
    <s v=""/>
    <s v="Medium Size Business"/>
    <x v="10"/>
  </r>
  <r>
    <s v="VPA6"/>
    <s v="KE-MUR-1701-17530"/>
    <x v="1"/>
    <s v=""/>
    <s v="12th November,2016"/>
    <d v="2016-11-12T00:00:00"/>
    <s v="1st January,2017"/>
    <d v="2017-01-01T00:00:00"/>
    <s v="Samuel Maina Kamau"/>
    <s v="Male"/>
    <s v="99999"/>
    <s v="+254723347954"/>
    <s v="2.55E+11"/>
    <s v=""/>
    <s v=""/>
    <n v="37.125933000000003"/>
    <n v="-0.96131699999999998"/>
    <s v="Murang'a"/>
    <s v="Kandara"/>
    <s v="Githanje"/>
    <s v=""/>
    <s v="6.2"/>
    <s v="Kentainers Limited"/>
    <s v="Kentainers Limited"/>
    <s v=""/>
    <s v="Medium Size Business"/>
    <x v="10"/>
  </r>
  <r>
    <s v="VPA6"/>
    <s v="KE-KIS-1612-17537"/>
    <x v="1"/>
    <s v=""/>
    <s v="12th October,2016"/>
    <d v="2016-10-12T00:00:00"/>
    <s v="1st December,2016"/>
    <d v="2016-12-01T00:00:00"/>
    <s v="Slyvester Olwenya"/>
    <s v="Male"/>
    <s v="99999"/>
    <s v="710602278"/>
    <s v="2.55E+11"/>
    <s v=""/>
    <s v=""/>
    <n v="35.183695"/>
    <n v="-0.131188"/>
    <s v="Kisumu"/>
    <s v="Muhoroni"/>
    <s v="Muhoroni"/>
    <s v=""/>
    <n v="6.2"/>
    <s v="Kentainers Limited"/>
    <s v="Kentainers Limited"/>
    <s v=""/>
    <s v="Medium Size Business"/>
    <x v="10"/>
  </r>
  <r>
    <s v="VPA6"/>
    <s v="KE-NAK-1609-16611"/>
    <x v="0"/>
    <s v="Unreachable"/>
    <s v="13th July,2016"/>
    <d v="2016-07-13T00:00:00"/>
    <s v="1st September,2016"/>
    <d v="2016-09-01T00:00:00"/>
    <s v="Godfrey Wachira"/>
    <s v="Male"/>
    <s v="25960103"/>
    <s v="717163532"/>
    <s v=""/>
    <s v=""/>
    <s v=""/>
    <m/>
    <m/>
    <s v="Nakuru"/>
    <s v="Nakuru Town"/>
    <s v=""/>
    <s v=""/>
    <s v="6"/>
    <s v="Biogas International Limited"/>
    <s v=""/>
    <s v=""/>
    <s v="Medium Size Business"/>
    <x v="4"/>
  </r>
  <r>
    <s v="VPA6"/>
    <s v="KE-KIL-1609-16624"/>
    <x v="0"/>
    <s v="Grievance"/>
    <s v="13th July,2016"/>
    <d v="2016-07-13T00:00:00"/>
    <s v="1st September,2016"/>
    <d v="2016-09-01T00:00:00"/>
    <s v="Salina Juma"/>
    <s v="Male"/>
    <s v="99999"/>
    <s v="727955281"/>
    <s v=""/>
    <s v=""/>
    <s v=""/>
    <n v="39.631760999999997"/>
    <n v="-3.8709180000000001"/>
    <s v="Kilifi"/>
    <s v="Kaloleni"/>
    <s v="Makobeni"/>
    <s v=""/>
    <s v="6"/>
    <s v="Biogas International Limited"/>
    <s v=""/>
    <s v=""/>
    <s v="Medium Size Business"/>
    <x v="4"/>
  </r>
  <r>
    <s v="VPA6"/>
    <s v="KE-KIL-1608-16640"/>
    <x v="0"/>
    <s v="Grievance"/>
    <s v="29th June,2016"/>
    <d v="2016-06-29T00:00:00"/>
    <s v="18th August,2016"/>
    <d v="2016-08-18T00:00:00"/>
    <s v="Margaret Chizi"/>
    <s v="Female"/>
    <s v="2162887"/>
    <s v="723239905"/>
    <s v=""/>
    <s v=""/>
    <s v=""/>
    <n v="39.669553000000001"/>
    <n v="-3.8601049999999999"/>
    <s v="Kilifi"/>
    <s v="Rabai"/>
    <s v="Makobeni"/>
    <s v=""/>
    <s v="6"/>
    <s v="Biogas International Limited"/>
    <s v=""/>
    <s v=""/>
    <s v="Medium Size Business"/>
    <x v="4"/>
  </r>
  <r>
    <s v="VPA6"/>
    <s v="KE-NYE-1608-16449"/>
    <x v="1"/>
    <s v=""/>
    <s v="12th June,2016"/>
    <d v="2016-06-12T00:00:00"/>
    <s v="1st August,2016"/>
    <d v="2016-08-01T00:00:00"/>
    <s v="Susan Wanjiku Kaburu"/>
    <s v="Female"/>
    <s v="99999"/>
    <s v="722789842"/>
    <s v=""/>
    <s v=""/>
    <s v=""/>
    <n v="37.095177"/>
    <n v="-0.30698799999999998"/>
    <s v="Nyeri"/>
    <s v="Kieni East"/>
    <s v="Kabaru"/>
    <s v="Ndathi"/>
    <s v="9"/>
    <s v="Biogas International Limited"/>
    <s v=""/>
    <s v=""/>
    <s v="Medium Size Business"/>
    <x v="4"/>
  </r>
  <r>
    <s v="VPA6"/>
    <s v="KE-NYA-1608-16605"/>
    <x v="0"/>
    <s v="Unreachable"/>
    <s v="25th June,2016"/>
    <d v="2016-06-25T00:00:00"/>
    <s v="14th August,2016"/>
    <d v="2016-08-14T00:00:00"/>
    <s v="Betty Nderitu"/>
    <s v="Female"/>
    <s v="99999"/>
    <s v="704196691"/>
    <s v=""/>
    <s v=""/>
    <s v=""/>
    <n v="36.24483"/>
    <n v="-0.25803500000000001"/>
    <s v="Nyandarua"/>
    <s v="Ol Kalou"/>
    <s v=""/>
    <s v=""/>
    <n v="6"/>
    <s v="Biogas International Limited"/>
    <s v=""/>
    <s v=""/>
    <s v="Medium Size Business"/>
    <x v="4"/>
  </r>
  <r>
    <s v="VPA6"/>
    <s v="KE-MAC-1603-16606"/>
    <x v="0"/>
    <s v="Unreachable"/>
    <s v="11th January,2016"/>
    <d v="2016-01-11T00:00:00"/>
    <s v="1st March,2016"/>
    <d v="2016-03-01T00:00:00"/>
    <s v="Bibiana Mwanzia"/>
    <s v="Female"/>
    <s v="6270301"/>
    <s v="710844046"/>
    <s v=""/>
    <s v=""/>
    <s v=""/>
    <m/>
    <m/>
    <s v="Machakos"/>
    <s v=""/>
    <s v=""/>
    <s v=""/>
    <s v="6"/>
    <s v="Biogas International Limited"/>
    <s v=""/>
    <s v=""/>
    <s v="Medium Size Business"/>
    <x v="4"/>
  </r>
  <r>
    <s v="VPA6"/>
    <s v="KE-KAJ-1608-16607"/>
    <x v="0"/>
    <s v="Unreachable"/>
    <s v="12th June,2016"/>
    <d v="2016-06-12T00:00:00"/>
    <s v="1st August,2016"/>
    <d v="2016-08-01T00:00:00"/>
    <s v="Bilha Gitonga"/>
    <s v="Female"/>
    <s v="99999"/>
    <s v="722863241"/>
    <s v=""/>
    <s v=""/>
    <s v=""/>
    <m/>
    <m/>
    <s v="Kajiado"/>
    <s v="Ngong"/>
    <s v="Kahara"/>
    <s v=""/>
    <s v="6"/>
    <s v="Biogas International Limited"/>
    <s v=""/>
    <s v=""/>
    <s v="Medium Size Business"/>
    <x v="4"/>
  </r>
  <r>
    <s v="VPA6"/>
    <s v="KE-NYE-1607-16613"/>
    <x v="1"/>
    <s v=""/>
    <s v="12th May,2016"/>
    <d v="2016-05-12T00:00:00"/>
    <s v="1st July,2016"/>
    <d v="2016-07-01T00:00:00"/>
    <s v="Eunice Wairimu Gateru"/>
    <s v="Female"/>
    <s v="99999"/>
    <s v="726283850"/>
    <s v=""/>
    <s v=""/>
    <s v=""/>
    <n v="37.086008"/>
    <n v="-0.30944500000000003"/>
    <s v="Nyeri"/>
    <s v="Kieni East"/>
    <s v="Mbiriri"/>
    <s v="Ndathi"/>
    <s v="6"/>
    <s v="Biogas International Limited"/>
    <s v=""/>
    <s v=""/>
    <s v="Medium Size Business"/>
    <x v="4"/>
  </r>
  <r>
    <s v="VPA6"/>
    <s v="KE-NAI-1602-16618"/>
    <x v="2"/>
    <s v="Demolished"/>
    <s v="13th December,2015"/>
    <d v="2015-12-13T00:00:00"/>
    <s v="1st February,2016"/>
    <d v="2016-02-01T00:00:00"/>
    <s v="Charles Mbugua Gitau"/>
    <s v="Male"/>
    <s v="99999"/>
    <s v="715531964"/>
    <s v=""/>
    <s v=""/>
    <s v=""/>
    <n v="36.745987"/>
    <n v="-1.295196"/>
    <s v="Nairobi"/>
    <s v="Dagoretti South"/>
    <s v="Riruta"/>
    <s v=""/>
    <s v="6"/>
    <s v="Biogas International Limited"/>
    <s v=""/>
    <s v=""/>
    <s v="Medium Size Business"/>
    <x v="4"/>
  </r>
  <r>
    <s v="VPA6"/>
    <s v="KE-KAJ-1605-16619"/>
    <x v="1"/>
    <s v=""/>
    <s v="12th March,2016"/>
    <d v="2016-03-12T00:00:00"/>
    <s v="1st May,2016"/>
    <d v="2016-05-01T00:00:00"/>
    <s v="Andrew Amadi"/>
    <s v="Male"/>
    <s v="26875476"/>
    <s v="721159337"/>
    <s v=""/>
    <s v=""/>
    <s v=""/>
    <n v="36.780504999999998"/>
    <n v="-1.388938"/>
    <s v="Kajiado"/>
    <s v="Kajiado North"/>
    <s v="Rongai"/>
    <s v=""/>
    <s v="6"/>
    <s v="Biogas International Limited"/>
    <s v=""/>
    <s v=""/>
    <s v="Medium Size Business"/>
    <x v="4"/>
  </r>
  <r>
    <s v="VPA6"/>
    <s v="KE-NYE-1607-16620"/>
    <x v="1"/>
    <s v=""/>
    <s v="12th May,2016"/>
    <d v="2016-05-12T00:00:00"/>
    <s v="1st July,2016"/>
    <d v="2016-07-01T00:00:00"/>
    <s v="Agnes Wangechi Kamunya"/>
    <s v="Female"/>
    <s v="99999"/>
    <s v="714127686"/>
    <s v=""/>
    <s v=""/>
    <s v=""/>
    <n v="37.110106999999999"/>
    <n v="-0.31602999999999998"/>
    <s v="Nyeri"/>
    <s v="Kieni East"/>
    <s v="Kabaru"/>
    <s v="Ndathi"/>
    <s v="6"/>
    <s v="Biogas International Limited"/>
    <s v=""/>
    <s v=""/>
    <s v="Medium Size Business"/>
    <x v="4"/>
  </r>
  <r>
    <s v="VPA6"/>
    <s v="KE-KIA-1606-16625"/>
    <x v="0"/>
    <s v="Non Compliant"/>
    <s v="12th April,2016"/>
    <d v="2016-04-12T00:00:00"/>
    <s v="1st June,2016"/>
    <d v="2016-06-01T00:00:00"/>
    <s v="Rosemary Wanjiru Wanjiku"/>
    <s v="Female"/>
    <s v="25538509"/>
    <s v="722319033"/>
    <s v=""/>
    <s v=""/>
    <s v=""/>
    <n v="36.748952000000003"/>
    <n v="-1.238127"/>
    <s v="Kiambu"/>
    <s v="Kabete"/>
    <s v="Lower Kabete"/>
    <s v=""/>
    <s v="6"/>
    <s v="Biogas International Limited"/>
    <s v=""/>
    <s v=""/>
    <s v="Medium Size Business"/>
    <x v="4"/>
  </r>
  <r>
    <s v="VPA6"/>
    <s v="KE-NYA-1605-16626"/>
    <x v="0"/>
    <s v="Unreachable"/>
    <s v="12th March,2016"/>
    <d v="2016-03-12T00:00:00"/>
    <s v="1st May,2016"/>
    <d v="2016-05-01T00:00:00"/>
    <s v="James Ngotho"/>
    <s v="Male"/>
    <s v="99999"/>
    <s v="721616334"/>
    <s v=""/>
    <s v=""/>
    <s v=""/>
    <n v="36.245753000000001"/>
    <n v="-0.25995699999999999"/>
    <s v="Nyandarua"/>
    <s v="Ol Kalou"/>
    <s v=""/>
    <s v=""/>
    <n v="6"/>
    <s v="Biogas International Limited"/>
    <s v=""/>
    <s v=""/>
    <s v="Medium Size Business"/>
    <x v="4"/>
  </r>
  <r>
    <s v="VPA6"/>
    <s v="KE-NAI-1606-16630"/>
    <x v="0"/>
    <s v="Unreachable"/>
    <s v="12th April,2016"/>
    <d v="2016-04-12T00:00:00"/>
    <s v="1st June,2016"/>
    <d v="2016-06-01T00:00:00"/>
    <s v="Kezaih N Wangeshi"/>
    <s v="Female"/>
    <s v="99999"/>
    <s v="722436192"/>
    <s v=""/>
    <s v=""/>
    <s v=""/>
    <n v="37.011310000000002"/>
    <n v="-1.2793190000000001"/>
    <s v="Nairobi"/>
    <s v="Embakasi"/>
    <s v="Ruai"/>
    <s v=""/>
    <n v="6"/>
    <s v="Biogas International Limited"/>
    <s v=""/>
    <s v=""/>
    <s v="Medium Size Business"/>
    <x v="4"/>
  </r>
  <r>
    <s v="VPA6"/>
    <s v="KE-NAN-1607-16631"/>
    <x v="1"/>
    <s v=""/>
    <s v="12th May,2016"/>
    <d v="2016-05-12T00:00:00"/>
    <s v="1st July,2016"/>
    <d v="2016-07-01T00:00:00"/>
    <s v="Rhoda J Lelei"/>
    <s v="Female"/>
    <s v="99999"/>
    <s v="715512632"/>
    <s v=""/>
    <s v=""/>
    <s v=""/>
    <n v="35.135030999999998"/>
    <n v="0.19922100000000001"/>
    <s v="Nandi"/>
    <s v="Nandi Central"/>
    <s v="Kapsabet"/>
    <s v="Kapsabet Town"/>
    <s v="6"/>
    <s v="Biogas International Limited"/>
    <s v=""/>
    <s v=""/>
    <s v="Medium Size Business"/>
    <x v="4"/>
  </r>
  <r>
    <s v="VPA6"/>
    <s v="KE-NYA-1608-16632"/>
    <x v="2"/>
    <s v="Hostile Client"/>
    <s v="12th June,2016"/>
    <d v="2016-06-12T00:00:00"/>
    <s v="1st August,2016"/>
    <d v="2016-08-01T00:00:00"/>
    <s v="John Watema"/>
    <s v="Male"/>
    <s v="99999"/>
    <s v="721629983"/>
    <s v=""/>
    <s v=""/>
    <s v=""/>
    <m/>
    <m/>
    <s v="Nyandarua"/>
    <s v="Ndaragwa"/>
    <s v="Shamata"/>
    <s v=""/>
    <s v="6"/>
    <s v="Biogas International Limited"/>
    <s v=""/>
    <s v=""/>
    <s v="Medium Size Business"/>
    <x v="4"/>
  </r>
  <r>
    <s v="VPA6"/>
    <s v="KE-MAC-1607-16635"/>
    <x v="0"/>
    <s v="Unreachable"/>
    <s v="12th May,2016"/>
    <d v="2016-05-12T00:00:00"/>
    <s v="1st July,2016"/>
    <d v="2016-07-01T00:00:00"/>
    <s v="Samuel Maithya"/>
    <s v="Male"/>
    <s v="99999"/>
    <s v="722486824"/>
    <s v=""/>
    <s v=""/>
    <s v=""/>
    <n v="37.444254999999998"/>
    <n v="-1.852759"/>
    <s v="Machakos"/>
    <s v="Makueni"/>
    <s v="Ilima"/>
    <s v="Kyamuoso"/>
    <s v="6"/>
    <s v="Biogas International Limited"/>
    <s v=""/>
    <s v=""/>
    <s v="Medium Size Business"/>
    <x v="4"/>
  </r>
  <r>
    <s v="VPA6"/>
    <s v="KE-MOM-1612-16636"/>
    <x v="0"/>
    <s v="Grievance"/>
    <s v="11th November,2016"/>
    <d v="2016-11-11T00:00:00"/>
    <s v="31st December,2016"/>
    <d v="2016-12-31T00:00:00"/>
    <s v="Rebecca"/>
    <s v="Female"/>
    <s v="2031614"/>
    <s v="722745512"/>
    <s v=""/>
    <s v=""/>
    <s v=""/>
    <n v="39.699866999999998"/>
    <n v="-4.0361560000000001"/>
    <s v="Mombasa"/>
    <s v="Kisauni"/>
    <s v=""/>
    <s v=""/>
    <s v="6"/>
    <s v="Biogas International Limited"/>
    <s v=""/>
    <s v=""/>
    <s v="Medium Size Business"/>
    <x v="4"/>
  </r>
  <r>
    <s v="VPA6"/>
    <s v="KE-NAK-1604-16639"/>
    <x v="1"/>
    <s v=""/>
    <s v="11th February,2016"/>
    <d v="2016-02-11T00:00:00"/>
    <s v="1st April,2016"/>
    <d v="2016-04-01T00:00:00"/>
    <s v="Njiiri"/>
    <s v="Male"/>
    <s v="99999"/>
    <s v="722340879"/>
    <s v=""/>
    <s v=""/>
    <s v=""/>
    <n v="35.937469999999998"/>
    <n v="-0.33756199999999997"/>
    <s v="Nakuru"/>
    <s v="Njoro"/>
    <s v="Njoro"/>
    <s v=""/>
    <s v="6"/>
    <s v="Biogas International Limited"/>
    <s v=""/>
    <s v=""/>
    <s v="Medium Size Business"/>
    <x v="4"/>
  </r>
  <r>
    <s v="VPA6"/>
    <s v="KE-NYE-1607-16641"/>
    <x v="1"/>
    <s v=""/>
    <s v="12th May,2016"/>
    <d v="2016-05-12T00:00:00"/>
    <s v="1st July,2016"/>
    <d v="2016-07-01T00:00:00"/>
    <s v="Millicent Wanjiru"/>
    <s v="Female"/>
    <s v="99999"/>
    <s v="704040110"/>
    <s v=""/>
    <s v=""/>
    <s v=""/>
    <n v="37.094880000000003"/>
    <n v="-0.30453200000000002"/>
    <s v="Nyeri"/>
    <s v="Kieni East"/>
    <s v="Mathaka"/>
    <s v="Kimahuri"/>
    <s v="6"/>
    <s v="Biogas International Limited"/>
    <s v=""/>
    <s v=""/>
    <s v="Medium Size Business"/>
    <x v="4"/>
  </r>
  <r>
    <s v="VPA6"/>
    <s v="KE-MER-1603-16644"/>
    <x v="1"/>
    <s v=""/>
    <s v="13th January,2016"/>
    <d v="2016-01-13T00:00:00"/>
    <s v="3rd March,2016"/>
    <d v="2016-03-03T00:00:00"/>
    <s v="Mwiti Manyara"/>
    <s v="Male"/>
    <s v="99999"/>
    <s v="722747629"/>
    <s v=""/>
    <s v=""/>
    <s v=""/>
    <n v="37.640683000000003"/>
    <n v="4.9068000000000001E-2"/>
    <s v="Meru"/>
    <s v="Imenti North"/>
    <s v=""/>
    <s v=""/>
    <s v="6"/>
    <s v="Biogas International Limited"/>
    <s v=""/>
    <s v=""/>
    <s v="Medium Size Business"/>
    <x v="4"/>
  </r>
  <r>
    <s v="VPA6"/>
    <s v="KE-MUR-1606-16645"/>
    <x v="1"/>
    <s v=""/>
    <s v="24th April,2016"/>
    <d v="2016-04-24T00:00:00"/>
    <s v="13th June,2016"/>
    <d v="2016-06-13T00:00:00"/>
    <s v="John Ngugi"/>
    <s v="Male"/>
    <s v="24236050"/>
    <s v="729360302"/>
    <s v=""/>
    <s v=""/>
    <s v=""/>
    <n v="37.065967000000001"/>
    <n v="-0.77365700000000004"/>
    <s v="Murang'a"/>
    <s v="Maragua"/>
    <s v="Maragua"/>
    <s v=""/>
    <s v="6"/>
    <s v="Biogas International Limited"/>
    <s v=""/>
    <s v=""/>
    <s v="Medium Size Business"/>
    <x v="4"/>
  </r>
  <r>
    <s v="VPA6"/>
    <s v="KE-KIL-1608-16648"/>
    <x v="2"/>
    <s v="Grievance"/>
    <s v="12th June,2016"/>
    <d v="2016-06-12T00:00:00"/>
    <s v="1st August,2016"/>
    <d v="2016-08-01T00:00:00"/>
    <s v="Gibson Kembo"/>
    <s v="Male"/>
    <s v="99999"/>
    <s v="716076227"/>
    <s v=""/>
    <s v=""/>
    <s v=""/>
    <n v="39.659610000000001"/>
    <n v="-3.862895"/>
    <s v="Kilifi"/>
    <s v="Rabai"/>
    <s v="Makobeni"/>
    <s v=""/>
    <s v="6"/>
    <s v="Biogas International Limited"/>
    <s v=""/>
    <s v=""/>
    <s v="Medium Size Business"/>
    <x v="4"/>
  </r>
  <r>
    <s v="VPA6"/>
    <s v="KE-TUR-1605-16447"/>
    <x v="0"/>
    <s v="Unreachable"/>
    <s v="12th March,2016"/>
    <d v="2016-03-12T00:00:00"/>
    <s v="1st May,2016"/>
    <d v="2016-05-01T00:00:00"/>
    <s v="Susan Naima"/>
    <s v="Female"/>
    <s v="99999"/>
    <s v="711208538"/>
    <s v=""/>
    <s v=""/>
    <s v=""/>
    <m/>
    <m/>
    <s v="Turkana"/>
    <s v="Turkana North"/>
    <s v="Kakuma"/>
    <s v="Kakuma"/>
    <s v="6"/>
    <s v="Biogas International Limited"/>
    <s v=""/>
    <s v=""/>
    <s v="Medium Size Business"/>
    <x v="4"/>
  </r>
  <r>
    <s v="VPA6"/>
    <s v="KE-KAJ-1604-16448"/>
    <x v="1"/>
    <s v=""/>
    <s v="11th February,2016"/>
    <d v="2016-02-11T00:00:00"/>
    <s v="1st April,2016"/>
    <d v="2016-04-01T00:00:00"/>
    <s v="Virginia Nyambura Gitau"/>
    <s v="Female"/>
    <s v="99999"/>
    <s v="712422526"/>
    <s v=""/>
    <s v=""/>
    <s v=""/>
    <n v="36.781100000000002"/>
    <n v="-1.408647"/>
    <s v="Kajiado"/>
    <s v="Kajiado North"/>
    <s v="Ongata Rongai"/>
    <s v="Ongata Rongai"/>
    <s v="9"/>
    <s v="Biogas International Limited"/>
    <s v=""/>
    <s v=""/>
    <s v="Medium Size Business"/>
    <x v="4"/>
  </r>
  <r>
    <s v="VPA6"/>
    <s v="KE-MAK-1602-16604"/>
    <x v="0"/>
    <s v="Unreachable"/>
    <s v="13th December,2015"/>
    <d v="2015-12-13T00:00:00"/>
    <s v="1st February,2016"/>
    <d v="2016-02-01T00:00:00"/>
    <s v="Benjamin"/>
    <s v="Male"/>
    <s v="99999"/>
    <s v="720539266"/>
    <s v=""/>
    <s v=""/>
    <s v=""/>
    <m/>
    <m/>
    <s v="Makueni"/>
    <s v="Kibwezi"/>
    <s v="Ithumba"/>
    <s v=""/>
    <s v="9"/>
    <s v="Biogas International Limited"/>
    <s v=""/>
    <s v=""/>
    <s v="Medium Size Business"/>
    <x v="4"/>
  </r>
  <r>
    <s v="VPA6"/>
    <s v="KE-MAC-1607-16608"/>
    <x v="0"/>
    <s v="Unreachable"/>
    <s v="12th May,2016"/>
    <d v="2016-05-12T00:00:00"/>
    <s v="1st July,2016"/>
    <d v="2016-07-01T00:00:00"/>
    <s v="Margaret Kisyanga"/>
    <s v="Female"/>
    <s v="14470448"/>
    <s v="729727498"/>
    <s v=""/>
    <s v=""/>
    <s v=""/>
    <m/>
    <m/>
    <s v="Machakos"/>
    <s v="Kathiani"/>
    <s v=""/>
    <s v=""/>
    <s v="9"/>
    <s v="Biogas International Limited"/>
    <s v=""/>
    <s v=""/>
    <s v="Medium Size Business"/>
    <x v="4"/>
  </r>
  <r>
    <s v="VPA6"/>
    <s v="KE-UAS-1512-16610"/>
    <x v="2"/>
    <s v="Demolished"/>
    <s v="11th November,2015"/>
    <d v="2015-11-11T00:00:00"/>
    <s v="31st December,2015"/>
    <d v="2015-12-31T00:00:00"/>
    <s v="Henry Koros"/>
    <s v="Male"/>
    <s v="99999"/>
    <s v="721217873"/>
    <s v=""/>
    <s v=""/>
    <s v=""/>
    <n v="35.277355999999997"/>
    <n v="0.51531899999999997"/>
    <s v="Uasin Gishu"/>
    <s v="Soy"/>
    <s v="Moisbridge"/>
    <s v="Moisbridge"/>
    <n v="9"/>
    <s v="Biogas International Limited"/>
    <s v=""/>
    <s v=""/>
    <s v="Medium Size Business"/>
    <x v="4"/>
  </r>
  <r>
    <s v="VPA6"/>
    <s v="KE-BOM-1608-16612"/>
    <x v="1"/>
    <s v=""/>
    <s v="23rd June,2016"/>
    <d v="2016-06-23T00:00:00"/>
    <s v="12th August,2016"/>
    <d v="2016-08-12T00:00:00"/>
    <s v="Francis Kapketwoy"/>
    <s v="Male"/>
    <s v="736249"/>
    <s v="723207818"/>
    <s v=""/>
    <s v=""/>
    <s v=""/>
    <n v="35.242593999999997"/>
    <n v="-0.89778999999999998"/>
    <s v="Bomet"/>
    <s v="Chepalungu"/>
    <s v="Siongiroi"/>
    <s v="Kipsuter"/>
    <s v="9"/>
    <s v="Biogas International Limited"/>
    <s v=""/>
    <s v=""/>
    <s v="Medium Size Business"/>
    <x v="4"/>
  </r>
  <r>
    <s v="VPA6"/>
    <s v="KE-KAJ-1603-16614"/>
    <x v="1"/>
    <s v=""/>
    <s v="11th January,2016"/>
    <d v="2016-01-11T00:00:00"/>
    <s v="1st March,2016"/>
    <d v="2016-03-01T00:00:00"/>
    <s v="Ezekiel Koisinget"/>
    <s v="Male"/>
    <s v="99999"/>
    <s v="726822130"/>
    <s v=""/>
    <s v=""/>
    <s v=""/>
    <n v="36.904246999999998"/>
    <n v="-1.5399929999999999"/>
    <s v="Kajiado"/>
    <s v="Kajiado Central"/>
    <s v="Enkasiti"/>
    <s v="Kitenkela"/>
    <s v="9"/>
    <s v="Biogas International Limited"/>
    <s v=""/>
    <s v=""/>
    <s v="Medium Size Business"/>
    <x v="4"/>
  </r>
  <r>
    <s v="VPA6"/>
    <s v="KE-NAK-1612-16617"/>
    <x v="1"/>
    <s v=""/>
    <s v="11th November,2016"/>
    <d v="2016-11-11T00:00:00"/>
    <s v="31st December,2016"/>
    <d v="2016-12-31T00:00:00"/>
    <s v="Charles Ndungu"/>
    <s v="Male"/>
    <s v="99999"/>
    <s v="720913020"/>
    <s v=""/>
    <s v=""/>
    <s v=""/>
    <n v="36.134681"/>
    <n v="-0.187862"/>
    <s v="Nakuru"/>
    <s v="Bahati"/>
    <s v="Bahati"/>
    <s v="Bahati"/>
    <n v="6"/>
    <s v="Biogas International Limited"/>
    <s v=""/>
    <s v=""/>
    <s v="Medium Size Business"/>
    <x v="4"/>
  </r>
  <r>
    <s v="VPA6"/>
    <s v="KE-KAJ-1610-16621"/>
    <x v="1"/>
    <s v=""/>
    <s v="12th August,2016"/>
    <d v="2016-08-12T00:00:00"/>
    <s v="1st October,2016"/>
    <d v="2016-10-01T00:00:00"/>
    <s v="John Ibai Njoroge"/>
    <s v="Male"/>
    <s v="22661880"/>
    <s v="723837205"/>
    <s v=""/>
    <s v=""/>
    <s v=""/>
    <n v="36.958931999999997"/>
    <n v="-1.4811000000000001"/>
    <s v="Kajiado"/>
    <s v="Kajiado Central"/>
    <s v="Kitengela"/>
    <s v="Kitengela"/>
    <s v="9"/>
    <s v="Biogas International Limited"/>
    <s v=""/>
    <s v=""/>
    <s v="Medium Size Business"/>
    <x v="4"/>
  </r>
  <r>
    <s v="VPA6"/>
    <s v="KE-BOM-1609-16623"/>
    <x v="1"/>
    <s v=""/>
    <s v="13th July,2016"/>
    <d v="2016-07-13T00:00:00"/>
    <s v="1st September,2016"/>
    <d v="2016-09-01T00:00:00"/>
    <s v="Richard Soy"/>
    <s v="Male"/>
    <s v="99999"/>
    <s v="723829716"/>
    <s v=""/>
    <s v=""/>
    <s v=""/>
    <n v="35.197671999999997"/>
    <n v="-0.85153500000000004"/>
    <s v="Bomet"/>
    <s v="Chepalungu"/>
    <s v="Kong'asis"/>
    <s v="Kabema"/>
    <s v="9"/>
    <s v="Biogas International Limited"/>
    <s v=""/>
    <s v=""/>
    <s v="Medium Size Business"/>
    <x v="4"/>
  </r>
  <r>
    <s v="VPA6"/>
    <s v="KE-BUN-1604-16627"/>
    <x v="1"/>
    <s v=""/>
    <s v="11th February,2016"/>
    <d v="2016-02-11T00:00:00"/>
    <s v="1st April,2016"/>
    <d v="2016-04-01T00:00:00"/>
    <s v="Jeremiah Ngolo"/>
    <s v="Male"/>
    <s v="3813232"/>
    <s v="722202866"/>
    <s v=""/>
    <s v=""/>
    <s v=""/>
    <n v="34.550522999999998"/>
    <n v="0.50385800000000003"/>
    <s v="Bungoma"/>
    <s v="Kanduyi"/>
    <s v="Kitandoi"/>
    <s v="Namasanda"/>
    <s v="6"/>
    <s v="Biogas International Limited"/>
    <s v=""/>
    <s v=""/>
    <s v="Medium Size Business"/>
    <x v="4"/>
  </r>
  <r>
    <s v="VPA6"/>
    <s v="KE-NYE-1608-16633"/>
    <x v="0"/>
    <s v="Unreachable"/>
    <s v="12th June,2016"/>
    <d v="2016-06-12T00:00:00"/>
    <s v="1st August,2016"/>
    <d v="2016-08-01T00:00:00"/>
    <s v="Samuel Maregwa Gechini"/>
    <s v="Male"/>
    <s v="99999"/>
    <s v="720704446"/>
    <s v=""/>
    <s v=""/>
    <s v=""/>
    <n v="37.137253000000001"/>
    <n v="-0.48353800000000002"/>
    <s v="Nyeri"/>
    <s v="Mathira East"/>
    <s v=""/>
    <s v=""/>
    <s v="6"/>
    <s v="Biogas International Limited"/>
    <s v=""/>
    <s v=""/>
    <s v="Medium Size Business"/>
    <x v="4"/>
  </r>
  <r>
    <s v="VPA6"/>
    <s v="KE-NYE-1607-16634"/>
    <x v="1"/>
    <s v=""/>
    <s v="12th May,2016"/>
    <d v="2016-05-12T00:00:00"/>
    <s v="1st July,2016"/>
    <d v="2016-07-01T00:00:00"/>
    <s v="Jane Wangari Ndungu"/>
    <s v="Female"/>
    <s v="99999"/>
    <s v="712633956"/>
    <s v=""/>
    <s v=""/>
    <s v=""/>
    <n v="37.112414999999999"/>
    <n v="-0.30224499999999999"/>
    <s v="Nyeri"/>
    <s v="Kieni East"/>
    <s v="Kabaru"/>
    <s v="Ndathi"/>
    <s v="6"/>
    <s v="Biogas International Limited"/>
    <s v=""/>
    <s v=""/>
    <s v="Medium Size Business"/>
    <x v="4"/>
  </r>
  <r>
    <s v="VPA6"/>
    <s v="KE-KIA-1608-16637"/>
    <x v="1"/>
    <s v=""/>
    <s v="12th June,2016"/>
    <d v="2016-06-12T00:00:00"/>
    <s v="1st August,2016"/>
    <d v="2016-08-01T00:00:00"/>
    <s v="Peter Nganga"/>
    <s v="Male"/>
    <s v="99999"/>
    <s v="726691688"/>
    <s v=""/>
    <s v=""/>
    <s v=""/>
    <n v="36.727915000000003"/>
    <n v="-0.968615"/>
    <s v="Kiambu"/>
    <s v="Lari"/>
    <s v="Nyanduma"/>
    <s v="Nyanduma"/>
    <s v="4"/>
    <s v="Biogas International Limited"/>
    <s v=""/>
    <s v=""/>
    <s v="Medium Size Business"/>
    <x v="4"/>
  </r>
  <r>
    <s v="VPA6"/>
    <s v="KE-NAI-1601-16642"/>
    <x v="1"/>
    <s v=""/>
    <s v="21st November,2015"/>
    <d v="2015-11-21T00:00:00"/>
    <s v="10th January,2016"/>
    <d v="2016-01-10T00:00:00"/>
    <s v="Sister Mary"/>
    <s v="Female"/>
    <s v="99999"/>
    <s v="720890217"/>
    <s v=""/>
    <s v=""/>
    <s v=""/>
    <n v="36.702964999999999"/>
    <n v="-1.307485"/>
    <s v="Nairobi"/>
    <s v="Langata"/>
    <s v="Karen"/>
    <s v=""/>
    <s v="9"/>
    <s v="Biogas International Limited"/>
    <s v=""/>
    <s v=""/>
    <s v="Medium Size Business"/>
    <x v="4"/>
  </r>
  <r>
    <s v="VPA6"/>
    <s v="KE-NYA-1606-16643"/>
    <x v="2"/>
    <s v="Hostile Client"/>
    <s v="17th April,2016"/>
    <d v="2016-04-17T00:00:00"/>
    <s v="6th June,2016"/>
    <d v="2016-06-06T00:00:00"/>
    <s v="Miriam Wangechi Gituku"/>
    <s v="Female"/>
    <s v="11652831"/>
    <s v="710447525"/>
    <s v=""/>
    <s v=""/>
    <s v=""/>
    <m/>
    <m/>
    <s v="Nyandarua"/>
    <s v="Nanyuki"/>
    <s v=""/>
    <s v=""/>
    <s v="9"/>
    <s v="Biogas International Limited"/>
    <s v=""/>
    <s v=""/>
    <s v="Medium Size Business"/>
    <x v="4"/>
  </r>
  <r>
    <s v="VPA6"/>
    <s v="KE-EMB-1603-16646"/>
    <x v="0"/>
    <s v="Non Compliant"/>
    <s v="11th January,2016"/>
    <d v="2016-01-11T00:00:00"/>
    <s v="1st March,2016"/>
    <d v="2016-03-01T00:00:00"/>
    <s v="Joseph Ireri"/>
    <s v="Male"/>
    <s v="99999"/>
    <s v="725686334"/>
    <s v=""/>
    <s v=""/>
    <s v=""/>
    <n v="37.519278999999997"/>
    <n v="-0.60371600000000003"/>
    <s v="Embu"/>
    <s v="Mbeere South"/>
    <s v="Mbeti South"/>
    <s v="Gachoka"/>
    <s v="9"/>
    <s v="Biogas International Limited"/>
    <s v=""/>
    <s v=""/>
    <s v="Medium Size Business"/>
    <x v="4"/>
  </r>
  <r>
    <s v="VPA6"/>
    <s v="KE-NYA-1608-16647"/>
    <x v="1"/>
    <s v=""/>
    <s v="17th June,2016"/>
    <d v="2016-06-17T00:00:00"/>
    <s v="6th August,2016"/>
    <d v="2016-08-06T00:00:00"/>
    <s v="Joshua Muraya"/>
    <s v="Male"/>
    <s v="99999"/>
    <s v="722348505"/>
    <s v=""/>
    <s v=""/>
    <s v=""/>
    <n v="36.534362999999999"/>
    <n v="-0.13286000000000001"/>
    <s v="Nyandarua"/>
    <s v="Ndaragwa"/>
    <s v="Shamata"/>
    <s v="Pesi"/>
    <s v="4"/>
    <s v="Biogas International Limited"/>
    <s v=""/>
    <s v=""/>
    <s v="Medium Size Business"/>
    <x v="4"/>
  </r>
  <r>
    <s v="VPA6"/>
    <s v="KE-NAI-1603-16650"/>
    <x v="2"/>
    <s v="Institutional Plant"/>
    <s v="30th January,2016"/>
    <d v="2016-01-30T00:00:00"/>
    <s v="20th March,2016"/>
    <d v="2016-03-20T00:00:00"/>
    <s v="Khahemba Bernard"/>
    <s v="Male"/>
    <s v="23056006"/>
    <s v="733571125"/>
    <s v=""/>
    <s v=""/>
    <s v=""/>
    <n v="36.732503000000001"/>
    <n v="-1.3377889999999999"/>
    <s v="Nairobi"/>
    <s v="Langata"/>
    <s v=""/>
    <s v=""/>
    <n v="9"/>
    <s v="Biogas International Limited"/>
    <s v="Biogas International"/>
    <s v=""/>
    <s v="Medium Size Business"/>
    <x v="4"/>
  </r>
  <r>
    <s v="VPA6"/>
    <s v="KE-KIA-1612-16768"/>
    <x v="0"/>
    <s v="Unreachable"/>
    <s v="11th November,2016"/>
    <d v="2016-11-11T00:00:00"/>
    <s v="31st December,2016"/>
    <d v="2016-12-31T00:00:00"/>
    <s v="Mariah Mugure"/>
    <s v="Female"/>
    <s v="99999"/>
    <s v="722423542"/>
    <s v=""/>
    <s v=""/>
    <s v=""/>
    <m/>
    <m/>
    <s v="Kiambu"/>
    <s v="Limuru"/>
    <s v=""/>
    <s v=""/>
    <s v="6"/>
    <s v="Biogas International Limited"/>
    <s v="Biogas International"/>
    <s v=""/>
    <s v="Medium Size Business"/>
    <x v="4"/>
  </r>
  <r>
    <s v="VPA6"/>
    <s v="KE-BOM-1512-16789"/>
    <x v="1"/>
    <s v=""/>
    <s v="11th November,2015"/>
    <d v="2015-11-11T00:00:00"/>
    <s v="31st December,2015"/>
    <d v="2015-12-31T00:00:00"/>
    <s v="Geofrey Kipngeno"/>
    <s v="Male"/>
    <s v="99999"/>
    <s v="727963912"/>
    <s v=""/>
    <s v=""/>
    <s v=""/>
    <n v="35.265096999999997"/>
    <n v="-0.96826100000000004"/>
    <s v="Bomet"/>
    <s v="Chepalungu"/>
    <s v="Kaboson"/>
    <s v="Kaboson"/>
    <s v="6"/>
    <s v="Biogas International Limited"/>
    <s v="Biogas International"/>
    <s v=""/>
    <s v="Medium Size Business"/>
    <x v="4"/>
  </r>
  <r>
    <s v="VPA6"/>
    <s v="KE-NAI-1612-16797"/>
    <x v="2"/>
    <s v="Demolished"/>
    <s v="11th November,2016"/>
    <d v="2016-11-11T00:00:00"/>
    <s v="31st December,2016"/>
    <d v="2016-12-31T00:00:00"/>
    <s v="Stephen Mutumbi"/>
    <s v="Male"/>
    <s v="99999"/>
    <s v="722721680"/>
    <s v=""/>
    <s v=""/>
    <s v=""/>
    <n v="36.735833"/>
    <n v="-1.348889"/>
    <s v="Nairobi"/>
    <s v="Langata"/>
    <s v=""/>
    <s v=""/>
    <s v="6"/>
    <s v="Biogas International Limited"/>
    <s v=""/>
    <s v=""/>
    <s v="Medium Size Business"/>
    <x v="4"/>
  </r>
  <r>
    <s v="VPA6"/>
    <s v="KE-MAK-1512-16798"/>
    <x v="1"/>
    <s v=""/>
    <s v="11th November,2015"/>
    <d v="2015-11-11T00:00:00"/>
    <s v="31st December,2015"/>
    <d v="2015-12-31T00:00:00"/>
    <s v="Selestine Musyoka"/>
    <s v="Male"/>
    <s v="99999"/>
    <s v="72273738"/>
    <s v=""/>
    <s v=""/>
    <s v=""/>
    <n v="37.171573000000002"/>
    <n v="-1.854365"/>
    <s v="Makueni"/>
    <s v="Kilome"/>
    <s v="Salama"/>
    <s v=""/>
    <s v="6"/>
    <s v="Biogas International Limited"/>
    <s v=""/>
    <s v=""/>
    <s v="Medium Size Business"/>
    <x v="4"/>
  </r>
  <r>
    <s v="VPA6"/>
    <s v="KE-HOM-1603-16800"/>
    <x v="1"/>
    <s v=""/>
    <s v="10th March,2016"/>
    <d v="2016-03-10T00:00:00"/>
    <s v="20th March,2016"/>
    <d v="2016-03-20T00:00:00"/>
    <s v="Hilda Abade"/>
    <s v="Female"/>
    <s v="3492805"/>
    <s v="720851648"/>
    <s v=""/>
    <s v=""/>
    <s v=""/>
    <n v="34.214457000000003"/>
    <n v="-0.44139499999999998"/>
    <s v="Homa Bay"/>
    <s v="Mbita"/>
    <s v="Kasgunga"/>
    <s v="Kasuunga"/>
    <s v="6"/>
    <s v="Biogas International Limited"/>
    <s v="Biogas International"/>
    <s v=""/>
    <s v="Medium Size Business"/>
    <x v="4"/>
  </r>
  <r>
    <s v="VPA6"/>
    <s v="KE-KAJ-1611-16801"/>
    <x v="1"/>
    <s v=""/>
    <s v="12th September,2016"/>
    <d v="2016-09-12T00:00:00"/>
    <s v="1st November,2016"/>
    <d v="2016-11-01T00:00:00"/>
    <s v="Jackson Sanko"/>
    <s v="Male"/>
    <s v="1062281"/>
    <s v="720984982"/>
    <s v=""/>
    <s v=""/>
    <s v=""/>
    <n v="36.696252000000001"/>
    <n v="-1.4898100000000001"/>
    <s v="Kajiado"/>
    <s v="Kajiado North"/>
    <s v="Kiserian"/>
    <s v="Kipeto"/>
    <s v="6"/>
    <s v="Biogas International Limited"/>
    <s v=""/>
    <s v=""/>
    <s v="Medium Size Business"/>
    <x v="4"/>
  </r>
  <r>
    <s v="VPA6"/>
    <s v="KE-KAJ-1609-16819"/>
    <x v="1"/>
    <s v=""/>
    <s v="11th November,2015"/>
    <d v="2015-11-11T00:00:00"/>
    <s v="1st September,2016"/>
    <d v="2016-09-01T00:00:00"/>
    <s v="Betty Onyango"/>
    <s v="Female"/>
    <s v="11222728"/>
    <s v="711424319"/>
    <s v=""/>
    <s v=""/>
    <s v=""/>
    <n v="36.718220000000002"/>
    <n v="-1.4132119999999999"/>
    <s v="Kajiado"/>
    <s v="Kajiado North"/>
    <s v="Olkeri"/>
    <s v="Lemelepo"/>
    <s v="6"/>
    <s v="Biogas International Limited"/>
    <s v="Biogas International"/>
    <s v=""/>
    <s v="Medium Size Business"/>
    <x v="4"/>
  </r>
  <r>
    <s v="VPA6"/>
    <s v="KE-MER-1612-16821"/>
    <x v="0"/>
    <s v="Unreachable"/>
    <s v="11th November,2016"/>
    <d v="2016-11-11T00:00:00"/>
    <s v="31st December,2016"/>
    <d v="2016-12-31T00:00:00"/>
    <s v="Christine ( Meru Demo Site)"/>
    <s v="Female"/>
    <s v="99999"/>
    <s v="710941548"/>
    <s v=""/>
    <s v=""/>
    <s v=""/>
    <m/>
    <m/>
    <s v="Meru"/>
    <s v=""/>
    <s v=""/>
    <s v=""/>
    <s v="6"/>
    <s v="Biogas International Limited"/>
    <s v="Biogas International"/>
    <s v=""/>
    <s v="Medium Size Business"/>
    <x v="4"/>
  </r>
  <r>
    <s v="VPA6"/>
    <s v="KE-KIA-1611-16832"/>
    <x v="0"/>
    <s v="Hostile Client"/>
    <s v="1st October,2016"/>
    <d v="2016-10-01T00:00:00"/>
    <s v="20th November,2016"/>
    <d v="2016-11-20T00:00:00"/>
    <s v="Rudolf Mwangi"/>
    <s v="Male"/>
    <s v="99999"/>
    <s v="721576347"/>
    <s v=""/>
    <s v=""/>
    <s v=""/>
    <m/>
    <m/>
    <s v="Kiambu"/>
    <s v="Thika Town"/>
    <s v="Makongeni"/>
    <s v=""/>
    <s v="6"/>
    <s v="Biogas International Limited"/>
    <s v="Biogas International"/>
    <s v=""/>
    <s v="Medium Size Business"/>
    <x v="4"/>
  </r>
  <r>
    <s v="VPA6"/>
    <s v="KE-BUS-1610-16837"/>
    <x v="2"/>
    <s v="Demolished"/>
    <s v="12th August,2016"/>
    <d v="2016-08-12T00:00:00"/>
    <s v="1st October,2016"/>
    <d v="2016-10-01T00:00:00"/>
    <s v="Diana Olega"/>
    <s v="Female"/>
    <s v="99999"/>
    <s v="725425455"/>
    <s v=""/>
    <s v=""/>
    <s v=""/>
    <n v="34.087141000000003"/>
    <n v="0.244479"/>
    <s v="Busia"/>
    <s v="Samia"/>
    <s v=""/>
    <s v=""/>
    <s v="6"/>
    <s v="Biogas International Limited"/>
    <s v="Biogas International"/>
    <s v=""/>
    <s v="Medium Size Business"/>
    <x v="4"/>
  </r>
  <r>
    <s v="VPA6"/>
    <s v="KE-KIS-1610-16845"/>
    <x v="1"/>
    <s v=""/>
    <s v="12th August,2016"/>
    <d v="2016-08-12T00:00:00"/>
    <s v="1st October,2016"/>
    <d v="2016-10-01T00:00:00"/>
    <s v="Mama Fibi Ochola"/>
    <s v="Female"/>
    <s v="8974393"/>
    <s v="728358555"/>
    <s v=""/>
    <s v=""/>
    <s v=""/>
    <n v="34.928536999999999"/>
    <n v="-0.37363499999999999"/>
    <s v="Kisumu"/>
    <s v="Nyakach"/>
    <s v=""/>
    <s v="Kawere"/>
    <s v="6"/>
    <s v="Biogas International Limited"/>
    <s v="Biogas International"/>
    <s v=""/>
    <s v="Medium Size Business"/>
    <x v="4"/>
  </r>
  <r>
    <s v="VPA6"/>
    <s v="KE-KIA-1712-16846"/>
    <x v="0"/>
    <s v="Grievance"/>
    <s v="11th November,2017"/>
    <d v="2017-11-11T00:00:00"/>
    <s v="31st December,2017"/>
    <d v="2017-12-31T00:00:00"/>
    <s v="Margaret Gathoni"/>
    <s v="Female"/>
    <s v="33453711"/>
    <s v="720323138"/>
    <s v=""/>
    <s v=""/>
    <s v=""/>
    <n v="36.632010000000001"/>
    <n v="-1.00796"/>
    <s v="Kiambu"/>
    <s v="Lari"/>
    <s v="Kirenga"/>
    <s v="Kirenga"/>
    <s v="6"/>
    <s v="Biogas International Limited"/>
    <s v="Biogas International"/>
    <s v=""/>
    <s v="Medium Size Business"/>
    <x v="4"/>
  </r>
  <r>
    <s v="VPA6"/>
    <s v="KE-MER-1512-17018"/>
    <x v="0"/>
    <s v="Hostile Client"/>
    <s v="11th November,2015"/>
    <d v="2015-11-11T00:00:00"/>
    <s v="31st December,2015"/>
    <d v="2015-12-31T00:00:00"/>
    <s v="Eric Muthomi Kinyua"/>
    <s v="Male"/>
    <s v="24821617"/>
    <s v="720493482"/>
    <s v=""/>
    <s v=""/>
    <s v=""/>
    <n v="37.586951999999997"/>
    <n v="-7.6981999999999995E-2"/>
    <s v="Meru"/>
    <s v="Imenti South"/>
    <s v="Abogeta West"/>
    <s v="Upper chure"/>
    <n v="6"/>
    <s v="Biogas International Limited"/>
    <s v="Biogas International"/>
    <s v=""/>
    <s v="Medium Size Business"/>
    <x v="4"/>
  </r>
  <r>
    <s v="VPA6"/>
    <s v="KE-MUR-1611-17022"/>
    <x v="1"/>
    <s v=""/>
    <s v="12th September,2016"/>
    <d v="2016-09-12T00:00:00"/>
    <s v="1st November,2016"/>
    <d v="2016-11-01T00:00:00"/>
    <s v="Maina Lucy Wanjiru"/>
    <s v="Female"/>
    <s v="99999"/>
    <s v="73914842"/>
    <s v=""/>
    <s v=""/>
    <s v=""/>
    <n v="36.992992000000001"/>
    <n v="-0.658022"/>
    <s v="Murang'a"/>
    <s v="Mathioya"/>
    <s v="Gitungi"/>
    <s v="Karunge"/>
    <s v="6"/>
    <s v="Biogas International Limited"/>
    <s v="Biogas International"/>
    <s v=""/>
    <s v="Medium Size Business"/>
    <x v="4"/>
  </r>
  <r>
    <s v="VPA6"/>
    <s v="KE-NYE-1612-16629"/>
    <x v="2"/>
    <s v="Hostile Client"/>
    <s v="11th November,2016"/>
    <d v="2016-11-11T00:00:00"/>
    <s v="31st December,2016"/>
    <d v="2016-12-31T00:00:00"/>
    <s v="Joyce Wamae"/>
    <s v="Female"/>
    <s v="99999"/>
    <s v="721427267"/>
    <s v=""/>
    <s v=""/>
    <s v=""/>
    <m/>
    <m/>
    <s v="Nyeri"/>
    <s v=""/>
    <s v=""/>
    <s v=""/>
    <s v="9"/>
    <s v="Biogas International Limited"/>
    <s v=""/>
    <s v=""/>
    <s v="Medium Size Business"/>
    <x v="4"/>
  </r>
  <r>
    <s v="VPA6"/>
    <s v="KE-MIG-1610-16784"/>
    <x v="1"/>
    <s v=""/>
    <s v="12th August,2016"/>
    <d v="2016-08-12T00:00:00"/>
    <s v="1st October,2016"/>
    <d v="2016-10-01T00:00:00"/>
    <s v="Robert Masanga"/>
    <s v="Male"/>
    <s v="11631686"/>
    <s v="722433859"/>
    <s v=""/>
    <s v=""/>
    <s v=""/>
    <n v="34.304741999999997"/>
    <n v="-1.1199170000000001"/>
    <s v="Migori"/>
    <s v="Migori"/>
    <s v="Suba West"/>
    <s v=""/>
    <s v="9"/>
    <s v="Biogas International Limited"/>
    <s v="Biogas International"/>
    <s v=""/>
    <s v="Medium Size Business"/>
    <x v="4"/>
  </r>
  <r>
    <s v="VPA6"/>
    <s v="KE-LAI-1611-16787"/>
    <x v="1"/>
    <s v=""/>
    <s v="12th September,2016"/>
    <d v="2016-09-12T00:00:00"/>
    <s v="1st November,2016"/>
    <d v="2016-11-01T00:00:00"/>
    <s v="Samuel Kahiga"/>
    <s v="Male"/>
    <s v="11514886"/>
    <s v="723016745"/>
    <s v=""/>
    <s v=""/>
    <s v=""/>
    <n v="36.700713"/>
    <n v="-0.13540199999999999"/>
    <s v="Laikipia"/>
    <s v="Laikipia Central"/>
    <s v=""/>
    <s v=""/>
    <s v="9"/>
    <s v="Biogas International Limited"/>
    <s v=""/>
    <s v=""/>
    <s v="Medium Size Business"/>
    <x v="4"/>
  </r>
  <r>
    <s v="VPA6"/>
    <s v="KE-BUS-1512-16788"/>
    <x v="1"/>
    <s v=""/>
    <s v="11th November,2015"/>
    <d v="2015-11-11T00:00:00"/>
    <s v="31st December,2015"/>
    <d v="2015-12-31T00:00:00"/>
    <s v="George Abuya"/>
    <s v="Male"/>
    <s v="9898869"/>
    <s v="722520194"/>
    <s v=""/>
    <s v=""/>
    <s v=""/>
    <n v="34.198041000000003"/>
    <n v="0.40465099999999998"/>
    <s v="Busia"/>
    <s v="Nambale"/>
    <s v="Busibwabo"/>
    <s v="Nakhakina"/>
    <s v="9"/>
    <s v="Biogas International Limited"/>
    <s v=""/>
    <s v=""/>
    <s v="Medium Size Business"/>
    <x v="4"/>
  </r>
  <r>
    <s v="VPA6"/>
    <s v="KE-KIA-1610-16806"/>
    <x v="1"/>
    <s v=""/>
    <s v="12th August,2016"/>
    <d v="2016-08-12T00:00:00"/>
    <s v="1st October,2016"/>
    <d v="2016-10-01T00:00:00"/>
    <s v="Fridah Kithuku"/>
    <s v="Female"/>
    <s v="99999"/>
    <s v="722823295"/>
    <s v=""/>
    <s v=""/>
    <s v=""/>
    <n v="36.894122000000003"/>
    <n v="-1.043188"/>
    <s v="Kiambu"/>
    <s v="Gatundu South"/>
    <s v="Ngenda"/>
    <s v="Ngenda"/>
    <s v="9"/>
    <s v="Biogas International Limited"/>
    <s v="Biogas International"/>
    <s v=""/>
    <s v="Medium Size Business"/>
    <x v="4"/>
  </r>
  <r>
    <s v="VPA6"/>
    <s v="KE-KIS-1610-16809"/>
    <x v="0"/>
    <s v="Unreachable"/>
    <s v="12th August,2016"/>
    <d v="2016-08-12T00:00:00"/>
    <s v="1st October,2016"/>
    <d v="2016-10-01T00:00:00"/>
    <s v="Mitch Mctough"/>
    <s v="Male"/>
    <s v="99999"/>
    <s v="773938005"/>
    <s v=""/>
    <s v=""/>
    <s v=""/>
    <m/>
    <m/>
    <s v="Kisumu"/>
    <s v=""/>
    <s v=""/>
    <s v=""/>
    <s v="9"/>
    <s v="Biogas International Limited"/>
    <s v="Biogas International"/>
    <s v=""/>
    <s v="Medium Size Business"/>
    <x v="4"/>
  </r>
  <r>
    <s v="VPA6"/>
    <s v="KE-SAM-1610-16816"/>
    <x v="0"/>
    <s v="Unreachable"/>
    <s v="12th August,2016"/>
    <d v="2016-08-12T00:00:00"/>
    <s v="1st October,2016"/>
    <d v="2016-10-01T00:00:00"/>
    <s v="Jeff"/>
    <s v="Male"/>
    <s v="99999"/>
    <s v="728419701"/>
    <s v=""/>
    <s v=""/>
    <s v=""/>
    <m/>
    <m/>
    <s v="Samburu"/>
    <s v=""/>
    <s v="Koor"/>
    <s v=""/>
    <s v="9"/>
    <s v="Biogas International Limited"/>
    <s v="Biogas International"/>
    <s v=""/>
    <s v="Medium Size Business"/>
    <x v="4"/>
  </r>
  <r>
    <s v="VPA6"/>
    <s v="KE-MAC-1612-16824"/>
    <x v="0"/>
    <s v="Unreachable"/>
    <s v="11th November,2016"/>
    <d v="2016-11-11T00:00:00"/>
    <s v="31st December,2016"/>
    <d v="2016-12-31T00:00:00"/>
    <s v="Catherine"/>
    <s v="Female"/>
    <s v="6140088"/>
    <s v="721235723"/>
    <s v=""/>
    <s v=""/>
    <s v=""/>
    <m/>
    <m/>
    <s v="Machakos"/>
    <s v=""/>
    <s v=""/>
    <s v=""/>
    <s v="9"/>
    <s v="Biogas International Limited"/>
    <s v="Biogas International"/>
    <s v=""/>
    <s v="Medium Size Business"/>
    <x v="4"/>
  </r>
  <r>
    <s v="VPA6"/>
    <s v="KE-NAI-1612-16836"/>
    <x v="0"/>
    <s v="Unreachable"/>
    <s v="26th October,2016"/>
    <d v="2016-10-26T00:00:00"/>
    <s v="15th December,2016"/>
    <d v="2016-12-15T00:00:00"/>
    <s v="David Waigwa"/>
    <s v="Male"/>
    <s v="99999"/>
    <s v="777492923"/>
    <s v=""/>
    <s v=""/>
    <s v=""/>
    <m/>
    <m/>
    <s v="Nairobi"/>
    <s v="Langata"/>
    <s v=""/>
    <s v=""/>
    <s v="9"/>
    <s v="Biogas International Limited"/>
    <s v="Biogas International"/>
    <s v=""/>
    <s v="Medium Size Business"/>
    <x v="4"/>
  </r>
  <r>
    <s v="VPA6"/>
    <s v="KE-EMB-1512-16844"/>
    <x v="1"/>
    <s v=""/>
    <s v="21st November,2015"/>
    <d v="2015-11-21T00:00:00"/>
    <s v="31st December,2015"/>
    <d v="2015-12-31T00:00:00"/>
    <s v="Leatus Ndigwa"/>
    <s v="Male"/>
    <s v="99999"/>
    <s v="726812348"/>
    <s v=""/>
    <s v=""/>
    <s v=""/>
    <n v="37.580469000000001"/>
    <n v="-0.394957"/>
    <s v="Embu"/>
    <s v="Runyenjes"/>
    <s v="Kyeni North"/>
    <s v="mufu-kiangungi"/>
    <s v="9"/>
    <s v="Biogas International Limited"/>
    <s v="Biogas International"/>
    <s v=""/>
    <s v="Medium Size Business"/>
    <x v="4"/>
  </r>
  <r>
    <s v="VPA6"/>
    <s v="KE-LAI-1610-16847"/>
    <x v="0"/>
    <s v="Unreachable"/>
    <s v="12th August,2016"/>
    <d v="2016-08-12T00:00:00"/>
    <s v="1st October,2016"/>
    <d v="2016-10-01T00:00:00"/>
    <s v="Brown"/>
    <s v="Male"/>
    <s v="99999"/>
    <s v="773508693"/>
    <s v=""/>
    <s v=""/>
    <s v=""/>
    <m/>
    <m/>
    <s v="Laikipia"/>
    <s v="Laikipia East"/>
    <s v="Nanyuki"/>
    <s v="Nanyuki"/>
    <s v="9"/>
    <s v="Biogas International Limited"/>
    <s v="Biogas International"/>
    <s v=""/>
    <s v="Medium Size Business"/>
    <x v="4"/>
  </r>
  <r>
    <s v="VPA6"/>
    <s v="KE-KIS-1607-16848"/>
    <x v="0"/>
    <s v="Unreachable"/>
    <s v="12th May,2016"/>
    <d v="2016-05-12T00:00:00"/>
    <s v="1st July,2016"/>
    <d v="2016-07-01T00:00:00"/>
    <s v="Janet Okeno"/>
    <s v="Female"/>
    <s v="33196238"/>
    <s v="722342080"/>
    <s v=""/>
    <s v=""/>
    <s v=""/>
    <m/>
    <m/>
    <s v="Kisumu"/>
    <s v=""/>
    <s v=""/>
    <s v=""/>
    <s v="9"/>
    <s v="Biogas International Limited"/>
    <s v=""/>
    <s v=""/>
    <s v="Medium Size Business"/>
    <x v="4"/>
  </r>
  <r>
    <s v="VPA6"/>
    <s v="KE-WES-1611-17019"/>
    <x v="1"/>
    <s v=""/>
    <s v="12th September,2016"/>
    <d v="2016-09-12T00:00:00"/>
    <s v="1st November,2016"/>
    <d v="2016-11-01T00:00:00"/>
    <s v="James Uhuru Lochomoruk"/>
    <s v="Male"/>
    <s v="36818113"/>
    <s v="710309660"/>
    <s v=""/>
    <s v=""/>
    <s v=""/>
    <n v="35.309313000000003"/>
    <n v="1.136987"/>
    <s v="West Pokot"/>
    <s v="South Pokot"/>
    <s v="Lelan"/>
    <s v="Purkut"/>
    <s v="9"/>
    <s v="Biogas International Limited"/>
    <s v="Biogas International"/>
    <s v=""/>
    <s v="Medium Size Business"/>
    <x v="4"/>
  </r>
  <r>
    <s v="VPA6"/>
    <s v="KE-WES-1612-17020"/>
    <x v="0"/>
    <s v="Unreachable"/>
    <s v="29th October,2016"/>
    <d v="2016-10-29T00:00:00"/>
    <s v="18th December,2016"/>
    <d v="2016-12-18T00:00:00"/>
    <s v="P Kemoi Keneth Lomaipong"/>
    <s v="Male"/>
    <s v="277423"/>
    <s v="718371748"/>
    <s v=""/>
    <s v=""/>
    <s v=""/>
    <n v="35.348148000000002"/>
    <n v="1.1280220000000001"/>
    <s v="West Pokot"/>
    <s v="Pokot South"/>
    <s v="Lelan"/>
    <s v="Kapsait"/>
    <s v="9"/>
    <s v="Biogas International Limited"/>
    <s v="Biogas International"/>
    <s v=""/>
    <s v="Medium Size Business"/>
    <x v="4"/>
  </r>
  <r>
    <s v="VPA6"/>
    <s v="KE-ELG-1612-17021"/>
    <x v="1"/>
    <s v=""/>
    <s v="12th October,2016"/>
    <d v="2016-10-12T00:00:00"/>
    <s v="1st December,2016"/>
    <d v="2016-12-01T00:00:00"/>
    <s v="Kiplagat Suter"/>
    <s v="Male"/>
    <s v="27684331"/>
    <s v="711723802"/>
    <s v=""/>
    <s v=""/>
    <s v=""/>
    <n v="35.392569999999999"/>
    <n v="1.1376850000000001"/>
    <s v="Elgeyo/Marakwet"/>
    <s v="Marakwet West"/>
    <s v="Lelan"/>
    <s v="Kapsait"/>
    <s v="9"/>
    <s v="Biogas International Limited"/>
    <s v="Biogas International"/>
    <s v=""/>
    <s v="Medium Size Business"/>
    <x v="4"/>
  </r>
  <r>
    <s v="VPA6"/>
    <s v="KE-MUR-1610-17023"/>
    <x v="1"/>
    <s v=""/>
    <s v="12th August,2016"/>
    <d v="2016-08-12T00:00:00"/>
    <s v="1st October,2016"/>
    <d v="2016-10-01T00:00:00"/>
    <s v="Nancy Njeri Njoroge"/>
    <s v="Male"/>
    <s v="12665244"/>
    <s v="728887499"/>
    <s v=""/>
    <s v=""/>
    <s v=""/>
    <n v="37.074312999999997"/>
    <n v="-0.77630900000000003"/>
    <s v="Murang'a"/>
    <s v="Maragua"/>
    <s v="Kahuro"/>
    <s v="Mugoiri"/>
    <s v="9"/>
    <s v="Biogas International Limited"/>
    <s v="Biogas International"/>
    <s v=""/>
    <s v="Medium Size Business"/>
    <x v="4"/>
  </r>
  <r>
    <s v="VPA6"/>
    <s v="KE-NAN-1611-17025"/>
    <x v="0"/>
    <s v="Non Compliant"/>
    <s v="12th September,2016"/>
    <d v="2016-09-12T00:00:00"/>
    <s v="1st November,2016"/>
    <d v="2016-11-01T00:00:00"/>
    <s v="Susan Kibirech"/>
    <s v="Female"/>
    <s v="22927436"/>
    <s v="729289190"/>
    <s v=""/>
    <s v=""/>
    <s v=""/>
    <n v="35.112921999999998"/>
    <n v="0.17444299999999999"/>
    <s v="Nandi"/>
    <s v="Nandi Central"/>
    <s v="Kapsabet"/>
    <s v=""/>
    <n v="9"/>
    <s v="Biogas International Limited"/>
    <s v="Biogas International"/>
    <s v=""/>
    <s v="Medium Size Business"/>
    <x v="4"/>
  </r>
  <r>
    <s v="VPA6"/>
    <s v="KE-WES-1612-17026"/>
    <x v="1"/>
    <s v=""/>
    <s v="12th October,2016"/>
    <d v="2016-10-12T00:00:00"/>
    <s v="1st December,2016"/>
    <d v="2016-12-01T00:00:00"/>
    <s v="Alphonce Kambe Lotilink"/>
    <s v="Male"/>
    <s v="8722837"/>
    <s v="725429370"/>
    <s v=""/>
    <s v=""/>
    <s v=""/>
    <n v="35.326144999999997"/>
    <n v="1.14567"/>
    <s v="West Pokot"/>
    <s v="South Pokot"/>
    <s v="Lelan"/>
    <s v="Kapenguria"/>
    <s v="9"/>
    <s v="Biogas International Limited"/>
    <s v="Biogas International"/>
    <s v=""/>
    <s v="Medium Size Business"/>
    <x v="4"/>
  </r>
  <r>
    <s v="VPA6"/>
    <s v="KE-MUR-1701-17027"/>
    <x v="0"/>
    <s v="Grievance"/>
    <s v="21st November,2016"/>
    <d v="2016-11-21T00:00:00"/>
    <s v="10th January,2017"/>
    <d v="2017-01-10T00:00:00"/>
    <s v="Hezekiah Waweru Njenga"/>
    <s v="Male"/>
    <s v="10168507"/>
    <s v="721230372"/>
    <s v=""/>
    <s v=""/>
    <s v=""/>
    <n v="36.840004"/>
    <n v="-0.86764200000000002"/>
    <s v="Murang'a"/>
    <s v="Gatanga"/>
    <s v="Kariara"/>
    <s v="Ithanji"/>
    <s v="9"/>
    <s v="Biogas International Limited"/>
    <s v="Biogas International"/>
    <s v=""/>
    <s v="Medium Size Business"/>
    <x v="4"/>
  </r>
  <r>
    <s v="VPA6"/>
    <s v="KE-WES-1612-17028"/>
    <x v="1"/>
    <s v=""/>
    <s v="12th October,2016"/>
    <d v="2016-10-12T00:00:00"/>
    <s v="1st December,2016"/>
    <d v="2016-12-01T00:00:00"/>
    <s v="Benson Lingatuket"/>
    <s v="Male"/>
    <s v="11280085"/>
    <s v="719196355"/>
    <s v=""/>
    <s v=""/>
    <s v=""/>
    <n v="35.348061999999999"/>
    <n v="1.1282129999999999"/>
    <s v="West Pokot"/>
    <s v="South Pokot"/>
    <s v="Lelan"/>
    <s v="Kabichbich"/>
    <s v="9"/>
    <s v="Biogas International Limited"/>
    <s v="Biogas International"/>
    <s v=""/>
    <s v="Medium Size Business"/>
    <x v="4"/>
  </r>
  <r>
    <s v="VPA6"/>
    <s v="KE-UAS-1612-17320"/>
    <x v="2"/>
    <s v="Demolished"/>
    <s v="11th November,2016"/>
    <d v="2016-11-11T00:00:00"/>
    <s v="31st December,2016"/>
    <d v="2016-12-31T00:00:00"/>
    <s v="Elphanus Kipleting Kemei"/>
    <s v="Female"/>
    <s v="99999"/>
    <s v="722777960"/>
    <s v=""/>
    <s v=""/>
    <s v=""/>
    <n v="35.256307999999997"/>
    <n v="0.46316800000000002"/>
    <s v="Uasin Gishu"/>
    <s v="Kapseret"/>
    <s v="Racecourse"/>
    <s v="Racecourse"/>
    <s v="3"/>
    <s v="Kentainers Limited"/>
    <s v="Kentainers Limited"/>
    <s v=""/>
    <s v="Medium Size Business"/>
    <x v="10"/>
  </r>
  <r>
    <s v="VPA6"/>
    <s v="KE-UAS-1612-17327"/>
    <x v="1"/>
    <s v=""/>
    <s v="12th October,2016"/>
    <d v="2016-10-12T00:00:00"/>
    <s v="1st December,2016"/>
    <d v="2016-12-01T00:00:00"/>
    <s v="Fridah Kimaiyo"/>
    <s v="Female"/>
    <s v="99999"/>
    <s v="722405542"/>
    <s v=""/>
    <s v=""/>
    <s v=""/>
    <n v="35.241647999999998"/>
    <n v="0.72557499999999997"/>
    <s v="Uasin Gishu"/>
    <s v="Soy"/>
    <s v="Soy"/>
    <s v="Soy"/>
    <s v="3.3"/>
    <s v="Kentainers Limited"/>
    <s v="Kentainers Limited"/>
    <s v=""/>
    <s v="Medium Size Business"/>
    <x v="10"/>
  </r>
  <r>
    <s v="VPA6"/>
    <s v="KE-MAC-1602-17333"/>
    <x v="0"/>
    <s v="Non Compliant"/>
    <s v="13th December,2015"/>
    <d v="2015-12-13T00:00:00"/>
    <s v="1st February,2016"/>
    <d v="2016-02-01T00:00:00"/>
    <s v="Muraguri Irene"/>
    <s v="Female"/>
    <s v="99999"/>
    <s v="722902448"/>
    <s v=""/>
    <s v=""/>
    <s v=""/>
    <n v="36.93356"/>
    <n v="-1.3733029999999999"/>
    <s v="Machakos"/>
    <s v="Machakos"/>
    <s v="Syokimau"/>
    <s v="Katani Road"/>
    <n v="3.3"/>
    <s v="Kentainers Limited"/>
    <s v="Kentainers Limited"/>
    <s v=""/>
    <s v="Medium Size Business"/>
    <x v="10"/>
  </r>
  <r>
    <s v="VPA6"/>
    <s v="KE-KIA-1607-17334"/>
    <x v="0"/>
    <s v="Unreachable"/>
    <s v="17th May,2016"/>
    <d v="2016-05-17T00:00:00"/>
    <s v="6th July,2016"/>
    <d v="2016-07-06T00:00:00"/>
    <s v="Irene Wanja"/>
    <s v="Female"/>
    <s v="99999"/>
    <s v="724625263"/>
    <s v=""/>
    <s v=""/>
    <s v=""/>
    <m/>
    <m/>
    <s v="Kiambu"/>
    <s v="Githunguri"/>
    <s v="Githunguri"/>
    <s v="Mikinbi"/>
    <n v="3.3"/>
    <s v="Kentainers Limited"/>
    <s v="Kenya Biotechnology"/>
    <s v=""/>
    <s v="Medium Size Business"/>
    <x v="10"/>
  </r>
  <r>
    <s v="VPA6"/>
    <s v="KE-NYA-1606-17359"/>
    <x v="0"/>
    <s v="Unreachable"/>
    <s v="15th April,2016"/>
    <d v="2016-04-15T00:00:00"/>
    <s v="4th June,2016"/>
    <d v="2016-06-04T00:00:00"/>
    <s v="Matheka Mwalili Noah"/>
    <s v="Male"/>
    <s v="4440712"/>
    <s v="722251874"/>
    <s v=""/>
    <s v=""/>
    <s v=""/>
    <m/>
    <m/>
    <s v="Nyandarua"/>
    <s v="Kipipiri"/>
    <s v=""/>
    <s v="Mumui"/>
    <n v="3.3"/>
    <s v="Kentainers Limited"/>
    <s v="Kentainers Limited"/>
    <s v=""/>
    <s v="Medium Size Business"/>
    <x v="10"/>
  </r>
  <r>
    <s v="VPA6"/>
    <s v="KE-NYA-1609-17372"/>
    <x v="1"/>
    <s v=""/>
    <s v="13th July,2016"/>
    <d v="2016-07-13T00:00:00"/>
    <s v="1st September,2016"/>
    <d v="2016-09-01T00:00:00"/>
    <s v="Patrick Muchemi"/>
    <s v="Male"/>
    <s v="99999"/>
    <s v="763819919"/>
    <s v=""/>
    <s v=""/>
    <s v=""/>
    <n v="36.401552000000002"/>
    <n v="3.7977999999999998E-2"/>
    <s v="Nyandarua"/>
    <s v="Ndaragwa"/>
    <s v=""/>
    <s v="Kirita"/>
    <s v="3.3"/>
    <s v="Kentainers Limited"/>
    <s v="Kentainers Limited"/>
    <s v=""/>
    <s v="Medium Size Business"/>
    <x v="10"/>
  </r>
  <r>
    <s v="VPA6"/>
    <s v="KE-KIA-1610-17377"/>
    <x v="0"/>
    <s v="Non Compliant"/>
    <s v="12th August,2016"/>
    <d v="2016-08-12T00:00:00"/>
    <s v="1st October,2016"/>
    <d v="2016-10-01T00:00:00"/>
    <s v="Peter Mukiri Maina"/>
    <s v="Male"/>
    <s v="99999"/>
    <s v="712691769"/>
    <s v=""/>
    <s v=""/>
    <s v=""/>
    <n v="36.712972000000001"/>
    <n v="-1.1951270000000001"/>
    <s v="Kiambu"/>
    <s v="Kabete"/>
    <s v="Kirangari"/>
    <s v="Gikuni"/>
    <n v="3.3"/>
    <s v="Kentainers Limited"/>
    <s v="Kentainers Limited"/>
    <s v=""/>
    <s v="Medium Size Business"/>
    <x v="10"/>
  </r>
  <r>
    <s v="VPA6"/>
    <s v="KE-THA-1512-17380"/>
    <x v="2"/>
    <s v="Institutional Plant"/>
    <s v="11th November,2015"/>
    <d v="2015-11-11T00:00:00"/>
    <s v="31st December,2015"/>
    <d v="2015-12-31T00:00:00"/>
    <s v="Plan International (Gatunga Boys Sec School)"/>
    <s v="Institutional"/>
    <s v="99999"/>
    <s v="722610914"/>
    <s v=""/>
    <s v=""/>
    <s v=""/>
    <n v="37.989958999999999"/>
    <n v="-9.1277999999999998E-2"/>
    <s v="Tharaka-Nithi"/>
    <s v="Tharaka North"/>
    <s v="Gatue Division"/>
    <s v="Marimanti"/>
    <n v="3.3"/>
    <s v="Kentainers Limited"/>
    <s v="Kentainers Limited"/>
    <s v=""/>
    <s v="Medium Size Business"/>
    <x v="10"/>
  </r>
  <r>
    <s v="VPA6"/>
    <s v="KE-BOM-1612-17308"/>
    <x v="1"/>
    <s v=""/>
    <s v="12th October,2016"/>
    <d v="2016-10-12T00:00:00"/>
    <s v="1st December,2016"/>
    <d v="2016-12-01T00:00:00"/>
    <s v="Andrea Kimutai Ruto"/>
    <s v="Male"/>
    <s v="99999"/>
    <s v="707760797"/>
    <s v=""/>
    <s v=""/>
    <s v=""/>
    <n v="35.225472000000003"/>
    <n v="-0.74534199999999995"/>
    <s v="Bomet"/>
    <s v="Sotik"/>
    <s v="Kipsonoi"/>
    <s v="Chebole"/>
    <n v="6.2"/>
    <s v="Kentainers Limited"/>
    <s v="Kentainers Limited"/>
    <s v=""/>
    <s v="Medium Size Business"/>
    <x v="10"/>
  </r>
  <r>
    <s v="VPA6"/>
    <s v="KE-KAK-1801-17309"/>
    <x v="0"/>
    <s v="Unreachable"/>
    <s v="1st December,2017"/>
    <d v="2017-12-01T00:00:00"/>
    <s v="20th January,2018"/>
    <d v="2018-01-20T00:00:00"/>
    <s v="Beatrice Ngina Buyella"/>
    <s v="Female"/>
    <s v="99999"/>
    <s v="724693025"/>
    <s v=""/>
    <s v=""/>
    <s v=""/>
    <m/>
    <m/>
    <s v="Kakamega"/>
    <s v="Likuyani"/>
    <s v="Likuyani"/>
    <s v="Kongoni"/>
    <n v="6.2"/>
    <s v="Kentainers Limited"/>
    <s v="Kentainers Limited"/>
    <s v=""/>
    <s v="Medium Size Business"/>
    <x v="10"/>
  </r>
  <r>
    <s v="VPA6"/>
    <s v="KE-NAK-1801-17310"/>
    <x v="2"/>
    <s v="Demolished"/>
    <s v="1st December,2017"/>
    <d v="2017-12-01T00:00:00"/>
    <s v="20th January,2018"/>
    <d v="2018-01-20T00:00:00"/>
    <s v="Betty Buyela/Christopher Kalonzo"/>
    <s v="Female"/>
    <s v="99999"/>
    <s v="722288182"/>
    <s v=""/>
    <s v=""/>
    <s v=""/>
    <m/>
    <m/>
    <s v="Nakuru"/>
    <s v="Naivasha"/>
    <s v=""/>
    <s v="Kongoni"/>
    <n v="6.2"/>
    <s v="Kentainers Limited"/>
    <s v="Kentainers Limited"/>
    <s v=""/>
    <s v="Medium Size Business"/>
    <x v="10"/>
  </r>
  <r>
    <s v="VPA6"/>
    <s v="KE-KIA-1607-17313"/>
    <x v="1"/>
    <s v=""/>
    <s v="12th May,2016"/>
    <d v="2016-05-12T00:00:00"/>
    <s v="1st July,2016"/>
    <d v="2016-07-01T00:00:00"/>
    <s v="Charles K Komothia"/>
    <s v="Male"/>
    <s v="99999"/>
    <s v="722720766"/>
    <s v=""/>
    <s v=""/>
    <s v=""/>
    <n v="36.790084999999998"/>
    <n v="-1.051229"/>
    <s v="Kiambu"/>
    <s v="Githunguri"/>
    <s v="Githunguri"/>
    <s v="Kanjai"/>
    <s v="6.2"/>
    <s v="Kentainers Limited"/>
    <s v="Kentainers Limited"/>
    <s v=""/>
    <s v="Medium Size Business"/>
    <x v="10"/>
  </r>
  <r>
    <s v="VPA6"/>
    <s v="KE-NAI-1612-17318"/>
    <x v="0"/>
    <s v="Grievance"/>
    <s v="12th October,2016"/>
    <d v="2016-10-12T00:00:00"/>
    <s v="1st December,2016"/>
    <d v="2016-12-01T00:00:00"/>
    <s v="Deftec - Dod Embakasi Garrison"/>
    <s v="Male"/>
    <s v="99999"/>
    <s v="724327768"/>
    <s v=""/>
    <s v=""/>
    <s v=""/>
    <n v="36.925217000000004"/>
    <n v="-1.3145519999999999"/>
    <s v="Nairobi"/>
    <s v="Embakasi"/>
    <s v="Embakasi"/>
    <s v=""/>
    <n v="6.2"/>
    <s v="Kentainers Limited"/>
    <s v="Kentainers Limited"/>
    <s v=""/>
    <s v="Medium Size Business"/>
    <x v="10"/>
  </r>
  <r>
    <s v="VPA6"/>
    <s v="KE-NAI-1602-17321"/>
    <x v="1"/>
    <s v=""/>
    <s v="7th January,2016"/>
    <d v="2016-01-07T00:00:00"/>
    <s v="26th February,2016"/>
    <d v="2016-02-26T00:00:00"/>
    <s v="Eng. Kimani"/>
    <s v="Male"/>
    <s v="99999"/>
    <s v="722936411"/>
    <s v=""/>
    <s v=""/>
    <s v=""/>
    <n v="36.863902000000003"/>
    <n v="-1.236335"/>
    <s v="Nairobi"/>
    <s v="Roysambu"/>
    <s v="Roaster"/>
    <s v=""/>
    <n v="6.2"/>
    <s v="Kentainers Limited"/>
    <s v="Kentainers Limited"/>
    <s v=""/>
    <s v="Medium Size Business"/>
    <x v="10"/>
  </r>
  <r>
    <s v="VPA6"/>
    <s v="KE-KAK-1801-17323"/>
    <x v="0"/>
    <s v="Hostile Client"/>
    <s v="1st December,2017"/>
    <d v="2017-12-01T00:00:00"/>
    <s v="20th January,2018"/>
    <d v="2018-01-20T00:00:00"/>
    <s v="F. Ombaka"/>
    <s v="Male"/>
    <s v="99999"/>
    <s v="722293936"/>
    <s v=""/>
    <s v=""/>
    <s v=""/>
    <n v="34.478903000000003"/>
    <n v="0.33513999999999999"/>
    <s v="Kakamega"/>
    <s v="Mumias"/>
    <s v=""/>
    <s v="Nabongo"/>
    <n v="6.2"/>
    <s v="Kentainers Limited"/>
    <s v="Kentainers Limited"/>
    <s v=""/>
    <s v="Medium Size Business"/>
    <x v="10"/>
  </r>
  <r>
    <s v="VPA6"/>
    <s v="KE-KIA-1612-17325"/>
    <x v="0"/>
    <s v="Grievance"/>
    <s v="12th October,2016"/>
    <d v="2016-10-12T00:00:00"/>
    <s v="1st December,2016"/>
    <d v="2016-12-01T00:00:00"/>
    <s v="Francis Muhoro Baiya"/>
    <s v="Male"/>
    <s v="616286"/>
    <s v="723219620"/>
    <s v=""/>
    <s v=""/>
    <s v=""/>
    <n v="36.724569000000002"/>
    <n v="-1.0840369999999999"/>
    <s v="Kiambu"/>
    <s v="Githunguri"/>
    <s v="Githiga"/>
    <s v="Githiga"/>
    <n v="6.2"/>
    <s v="Kentainers Limited"/>
    <s v="Kentainers Limited"/>
    <s v=""/>
    <s v="Medium Size Business"/>
    <x v="10"/>
  </r>
  <r>
    <s v="VPA6"/>
    <s v="KE-KIS-1612-17328"/>
    <x v="0"/>
    <s v="Unreachable"/>
    <s v="11th November,2016"/>
    <d v="2016-11-11T00:00:00"/>
    <s v="31st December,2016"/>
    <d v="2016-12-31T00:00:00"/>
    <s v="Friends Of G10"/>
    <s v="Male"/>
    <s v="99999"/>
    <s v="722617702"/>
    <s v=""/>
    <s v=""/>
    <s v=""/>
    <m/>
    <m/>
    <s v="Kisumu"/>
    <s v=""/>
    <s v=""/>
    <s v="Got Nanga"/>
    <n v="6.2"/>
    <s v="Kentainers Limited"/>
    <s v="Kentainers Limited"/>
    <s v=""/>
    <s v="Medium Size Business"/>
    <x v="10"/>
  </r>
  <r>
    <s v="VPA6"/>
    <s v="KE-KIS-1612-17329"/>
    <x v="0"/>
    <s v="Unreachable"/>
    <s v="12th October,2016"/>
    <d v="2016-10-12T00:00:00"/>
    <s v="1st December,2016"/>
    <d v="2016-12-01T00:00:00"/>
    <s v="Geneva International (Prof. Nyambati)"/>
    <s v="Male"/>
    <s v="99999"/>
    <s v="721106744"/>
    <s v=""/>
    <s v=""/>
    <s v=""/>
    <n v="34.721133999999999"/>
    <n v="-0.68341600000000002"/>
    <s v="Kisii"/>
    <s v="Bonchari"/>
    <s v="Bomorenda"/>
    <s v="Bonyaoro"/>
    <n v="6.2"/>
    <s v="Kentainers Limited"/>
    <s v="Kentainers Limited"/>
    <s v=""/>
    <s v="Medium Size Business"/>
    <x v="10"/>
  </r>
  <r>
    <s v="VPA6"/>
    <s v="KE-NAI-1602-17330"/>
    <x v="1"/>
    <s v=""/>
    <s v="13th December,2015"/>
    <d v="2015-12-13T00:00:00"/>
    <s v="1st February,2016"/>
    <d v="2016-02-01T00:00:00"/>
    <s v="Grace Wanjiku"/>
    <s v="Female"/>
    <s v="99999"/>
    <s v="722630533"/>
    <s v=""/>
    <s v=""/>
    <s v=""/>
    <n v="37.007165999999998"/>
    <n v="-1.2778910000000001"/>
    <s v="Nairobi"/>
    <s v="Embakasi"/>
    <s v="Ruai"/>
    <s v=""/>
    <s v="6.2"/>
    <s v="Kentainers Limited"/>
    <s v="Kentainers Limited"/>
    <s v=""/>
    <s v="Medium Size Business"/>
    <x v="10"/>
  </r>
  <r>
    <s v="VPA6"/>
    <s v="KE-LAI-1612-17331"/>
    <x v="0"/>
    <s v="Unreachable"/>
    <s v="12th October,2016"/>
    <d v="2016-10-12T00:00:00"/>
    <s v="1st December,2016"/>
    <d v="2016-12-01T00:00:00"/>
    <s v="Hellen Oron"/>
    <s v="Female"/>
    <s v="99999"/>
    <s v="720172079"/>
    <s v=""/>
    <s v=""/>
    <s v=""/>
    <m/>
    <m/>
    <s v="Laikipia"/>
    <s v=""/>
    <s v=""/>
    <s v="Seger Ranch"/>
    <n v="6.2"/>
    <s v="Kentainers Limited"/>
    <s v="Kentainers Limited"/>
    <s v=""/>
    <s v="Medium Size Business"/>
    <x v="10"/>
  </r>
  <r>
    <s v="VPA6"/>
    <s v="KE-KIL-1601-17332"/>
    <x v="1"/>
    <s v=""/>
    <s v="21st November,2015"/>
    <d v="2015-11-21T00:00:00"/>
    <s v="10th January,2016"/>
    <d v="2016-01-10T00:00:00"/>
    <s v="Imani Childrens Home - Opudo"/>
    <s v="Male"/>
    <s v="99999"/>
    <s v="724242922"/>
    <s v="724242922"/>
    <s v=""/>
    <s v=""/>
    <n v="40.044088000000002"/>
    <n v="-3.2736420000000002"/>
    <s v="Kilifi"/>
    <s v="Malindi"/>
    <s v="Dabaso"/>
    <s v="Mkenge"/>
    <n v="6.2"/>
    <s v="Kentainers Limited"/>
    <s v="Kentainers Limited"/>
    <s v=""/>
    <s v="Medium Size Business"/>
    <x v="10"/>
  </r>
  <r>
    <s v="VPA6"/>
    <s v="KE-NAK-1601-17338"/>
    <x v="1"/>
    <s v=""/>
    <s v="21st November,2015"/>
    <d v="2015-11-21T00:00:00"/>
    <s v="10th January,2016"/>
    <d v="2016-01-10T00:00:00"/>
    <s v="Joram/James Muchiri"/>
    <s v="Male"/>
    <s v="99999"/>
    <s v="720547928"/>
    <s v=""/>
    <s v=""/>
    <s v=""/>
    <n v="36.150956999999998"/>
    <n v="-0.33075700000000002"/>
    <s v="Nakuru"/>
    <s v="Gilgil"/>
    <s v="Eburu"/>
    <s v="Barnabas"/>
    <s v="6.2"/>
    <s v="Kentainers Limited"/>
    <s v="Kentainers Limited"/>
    <s v=""/>
    <s v="Medium Size Business"/>
    <x v="10"/>
  </r>
  <r>
    <s v="VPA6"/>
    <s v="KE-EMB-1612-17340"/>
    <x v="1"/>
    <s v=""/>
    <s v="12th October,2016"/>
    <d v="2016-10-12T00:00:00"/>
    <s v="1st December,2016"/>
    <d v="2016-12-01T00:00:00"/>
    <s v="Josiah Njeru"/>
    <s v="Male"/>
    <s v="99999"/>
    <s v="728760208"/>
    <s v=""/>
    <s v=""/>
    <s v=""/>
    <n v="37.50047"/>
    <n v="-0.48150999999999999"/>
    <s v="Embu"/>
    <s v="Embu West"/>
    <s v="Gaturi South"/>
    <s v="Gatunduri"/>
    <n v="6.2"/>
    <s v="Kentainers Limited"/>
    <s v="Kentainers Limited"/>
    <s v=""/>
    <s v="Medium Size Business"/>
    <x v="10"/>
  </r>
  <r>
    <s v="VPA6"/>
    <s v="KE-KIA-1604-17341"/>
    <x v="0"/>
    <s v="Non Compliant"/>
    <s v="8th March,2016"/>
    <d v="2016-03-08T00:00:00"/>
    <s v="27th April,2016"/>
    <d v="2016-04-27T00:00:00"/>
    <s v="Joyce Wambui Nyingi"/>
    <s v="Female"/>
    <s v="99999"/>
    <s v="729311061"/>
    <s v=""/>
    <s v=""/>
    <s v=""/>
    <n v="36.880389999999998"/>
    <n v="-1.17039"/>
    <s v="Kiambu"/>
    <s v="Kiambu"/>
    <s v="Kamiti Corner"/>
    <s v="Mugumo-Ini"/>
    <n v="6.2"/>
    <s v="Kentainers Limited"/>
    <s v="Kenya Biotechnology"/>
    <s v=""/>
    <s v="Medium Size Business"/>
    <x v="10"/>
  </r>
  <r>
    <s v="VPA6"/>
    <s v="KE-KIA-1612-17342"/>
    <x v="0"/>
    <s v="Unreachable"/>
    <s v="11th November,2016"/>
    <d v="2016-11-11T00:00:00"/>
    <s v="31st December,2016"/>
    <d v="2016-12-31T00:00:00"/>
    <s v="Julius Mwangi/Susan Njeri"/>
    <s v="Male"/>
    <s v="99999"/>
    <s v="714314563"/>
    <s v=""/>
    <s v=""/>
    <s v=""/>
    <m/>
    <m/>
    <s v="Kiambu"/>
    <s v="Limuru"/>
    <s v="Ngecha"/>
    <s v=""/>
    <n v="6.2"/>
    <s v="Kentainers Limited"/>
    <s v="Kentainers Limited"/>
    <s v=""/>
    <s v="Medium Size Business"/>
    <x v="10"/>
  </r>
  <r>
    <s v="VPA6"/>
    <s v="KE-SIA-1801-17343"/>
    <x v="0"/>
    <s v="Non Compliant"/>
    <s v="1st December,2017"/>
    <d v="2017-12-01T00:00:00"/>
    <s v="20th January,2018"/>
    <d v="2018-01-20T00:00:00"/>
    <s v="Kelion Osiemo Wasonga"/>
    <s v="Male"/>
    <s v="99999"/>
    <s v="722230456"/>
    <s v="722230456"/>
    <s v=""/>
    <s v=""/>
    <n v="34.498437000000003"/>
    <n v="0.107003"/>
    <s v="Siaya"/>
    <s v="Gem"/>
    <s v="Yala Township"/>
    <s v="Sauri"/>
    <n v="6.2"/>
    <s v="Kentainers Limited"/>
    <s v="Kenya Biotechnology"/>
    <s v=""/>
    <s v="Medium Size Business"/>
    <x v="10"/>
  </r>
  <r>
    <s v="VPA6"/>
    <s v="KE-KIS-1604-17345"/>
    <x v="1"/>
    <s v=""/>
    <s v="11th February,2016"/>
    <d v="2016-02-11T00:00:00"/>
    <s v="1st April,2016"/>
    <d v="2016-04-01T00:00:00"/>
    <s v="Kevin Otieno"/>
    <s v="Male"/>
    <s v="99999"/>
    <s v="719364450"/>
    <s v=""/>
    <s v=""/>
    <s v=""/>
    <n v="34.827043000000003"/>
    <n v="-7.8475000000000003E-2"/>
    <s v="Kisumu"/>
    <s v="Kisumu East"/>
    <s v="Kamrongo"/>
    <s v=""/>
    <n v="6.2"/>
    <s v="Kentainers Limited"/>
    <s v="Kentainers Limited"/>
    <s v=""/>
    <s v="Medium Size Business"/>
    <x v="10"/>
  </r>
  <r>
    <s v="VPA6"/>
    <s v="KE-BAR-1709-17347"/>
    <x v="1"/>
    <s v=""/>
    <s v="13th July,2017"/>
    <d v="2017-07-13T00:00:00"/>
    <s v="1st September,2017"/>
    <d v="2017-09-01T00:00:00"/>
    <s v="Lawrence Kabasis"/>
    <s v="Male"/>
    <s v="99999"/>
    <s v="722911296"/>
    <s v=""/>
    <s v=""/>
    <s v=""/>
    <n v="35.797637999999999"/>
    <n v="0.42551499999999998"/>
    <s v="Baringo"/>
    <s v="Baringo Central"/>
    <s v="Timboia"/>
    <s v="Sacho"/>
    <s v="6.2"/>
    <s v="Kentainers Limited"/>
    <s v="Kentainers Limited"/>
    <s v=""/>
    <s v="Medium Size Business"/>
    <x v="10"/>
  </r>
  <r>
    <s v="VPA6"/>
    <s v="KE-BAR-1709-17348"/>
    <x v="1"/>
    <s v=""/>
    <s v="13th July,2017"/>
    <d v="2017-07-13T00:00:00"/>
    <s v="1st September,2017"/>
    <d v="2017-09-01T00:00:00"/>
    <s v="Lawrence Kibett"/>
    <s v="Male"/>
    <s v="99999"/>
    <s v="722589320"/>
    <s v=""/>
    <s v=""/>
    <s v=""/>
    <n v="35.797705000000001"/>
    <n v="0.425537"/>
    <s v="Baringo"/>
    <s v="Baringo Central"/>
    <s v=""/>
    <s v="Timboywa"/>
    <s v="6.2"/>
    <s v="Kentainers Limited"/>
    <s v="Kentainers Limited"/>
    <s v=""/>
    <s v="Medium Size Business"/>
    <x v="10"/>
  </r>
  <r>
    <s v="VPA6"/>
    <s v="KE-EMB-1602-17349"/>
    <x v="1"/>
    <s v=""/>
    <s v="13th December,2015"/>
    <d v="2015-12-13T00:00:00"/>
    <s v="1st February,2016"/>
    <d v="2016-02-01T00:00:00"/>
    <s v="Leah Ndegi"/>
    <s v="Female"/>
    <s v="99999"/>
    <s v="711977785"/>
    <s v=""/>
    <s v=""/>
    <s v=""/>
    <n v="37.490543000000002"/>
    <n v="-0.38902700000000001"/>
    <s v="Embu"/>
    <s v="Embu North"/>
    <s v="Ruguru"/>
    <s v="Ruare"/>
    <s v="6.2"/>
    <s v="Kentainers Limited"/>
    <s v="Kenya Biotechnology"/>
    <s v=""/>
    <s v="Medium Size Business"/>
    <x v="10"/>
  </r>
  <r>
    <s v="VPA6"/>
    <s v="KE-NAR-1607-17356"/>
    <x v="1"/>
    <s v=""/>
    <s v="12th May,2016"/>
    <d v="2016-05-12T00:00:00"/>
    <s v="1st July,2016"/>
    <d v="2016-07-01T00:00:00"/>
    <s v="Mary Namerae"/>
    <s v="Female"/>
    <s v="99999"/>
    <s v="727289284"/>
    <s v=""/>
    <s v=""/>
    <s v=""/>
    <n v="36.172198000000002"/>
    <n v="-1.000796"/>
    <s v="Narok"/>
    <s v="Narok North"/>
    <s v="Keekonyokie"/>
    <s v="Keekonyokie"/>
    <n v="6.2"/>
    <s v="Kentainers Limited"/>
    <s v="Kentainers Limited"/>
    <s v=""/>
    <s v="Medium Size Business"/>
    <x v="10"/>
  </r>
  <r>
    <s v="VPA6"/>
    <s v="KE-NYA-1612-17362"/>
    <x v="1"/>
    <s v=""/>
    <s v="12th October,2016"/>
    <d v="2016-10-12T00:00:00"/>
    <s v="1st December,2016"/>
    <d v="2016-12-01T00:00:00"/>
    <s v="Michael Ngugi Mwangi"/>
    <s v="Male"/>
    <s v="99999"/>
    <s v="722472113"/>
    <s v=""/>
    <s v=""/>
    <s v=""/>
    <n v="36.568621999999998"/>
    <n v="-0.64642699999999997"/>
    <s v="Nyandarua"/>
    <s v="North Kinangop"/>
    <s v="Kahuru"/>
    <s v="Gwathukia"/>
    <n v="6.2"/>
    <s v="Kentainers Limited"/>
    <s v="Kentainers Limited"/>
    <s v=""/>
    <s v="Medium Size Business"/>
    <x v="10"/>
  </r>
  <r>
    <s v="VPA6"/>
    <s v="KE-EMB-1612-17365"/>
    <x v="0"/>
    <s v="Unreachable"/>
    <s v="12th October,2016"/>
    <d v="2016-10-12T00:00:00"/>
    <s v="1st December,2016"/>
    <d v="2016-12-01T00:00:00"/>
    <s v="Morris Njagi Njeru"/>
    <s v="Male"/>
    <s v="99999"/>
    <s v="729944730"/>
    <s v=""/>
    <s v=""/>
    <s v=""/>
    <m/>
    <m/>
    <s v="Embu"/>
    <s v="Manyatta"/>
    <s v="Kiriari"/>
    <s v="Mikinbi"/>
    <n v="6.2"/>
    <s v="Kentainers Limited"/>
    <s v="Kenya Biotechnology"/>
    <s v=""/>
    <s v="Medium Size Business"/>
    <x v="10"/>
  </r>
  <r>
    <s v="VPA6"/>
    <s v="KE-MAC-1612-17366"/>
    <x v="0"/>
    <s v="Unreachable"/>
    <s v="11th November,2016"/>
    <d v="2016-11-11T00:00:00"/>
    <s v="31st December,2016"/>
    <d v="2016-12-31T00:00:00"/>
    <s v="Moses Kamolo"/>
    <s v="Male"/>
    <s v="99999"/>
    <s v="721951084"/>
    <s v=""/>
    <s v=""/>
    <s v=""/>
    <m/>
    <m/>
    <s v="Machakos"/>
    <s v=""/>
    <s v="Ishamba"/>
    <s v="Malili"/>
    <n v="6.2"/>
    <s v="Kentainers Limited"/>
    <s v="Kentainers Limited"/>
    <s v=""/>
    <s v="Medium Size Business"/>
    <x v="10"/>
  </r>
  <r>
    <s v="VPA6"/>
    <s v="KE-KIR-1608-17367"/>
    <x v="1"/>
    <s v=""/>
    <s v="12th June,2016"/>
    <d v="2016-06-12T00:00:00"/>
    <s v="1st August,2016"/>
    <d v="2016-08-01T00:00:00"/>
    <s v="Mr Nyaga Njogu"/>
    <s v="Male"/>
    <s v="99999"/>
    <s v="737024854"/>
    <s v=""/>
    <s v=""/>
    <s v=""/>
    <n v="37.370122000000002"/>
    <n v="-0.60381899999999999"/>
    <s v="Kirinyaga"/>
    <s v="Kerugoya/Kutus"/>
    <s v="Kibibe"/>
    <s v="Muminako"/>
    <n v="6.2"/>
    <s v="Kentainers Limited"/>
    <s v="Kentainers Limited"/>
    <s v=""/>
    <s v="Medium Size Business"/>
    <x v="10"/>
  </r>
  <r>
    <s v="VPA6"/>
    <s v="KE-EMB-1801-17368"/>
    <x v="1"/>
    <s v=""/>
    <s v="1st December,2017"/>
    <d v="2017-12-01T00:00:00"/>
    <s v="20th January,2018"/>
    <d v="2018-01-20T00:00:00"/>
    <s v="Nehemia Nyaga Njiku"/>
    <s v="Female"/>
    <s v="3520725"/>
    <s v="725213121"/>
    <s v=""/>
    <s v=""/>
    <s v=""/>
    <n v="37.482320000000001"/>
    <n v="-0.36971700000000002"/>
    <s v="Embu"/>
    <s v="Embu North"/>
    <s v="Ruguru ngandori"/>
    <s v="Mukuria"/>
    <s v="3.2"/>
    <s v="Kentainers Limited"/>
    <s v="Kentainers Limited"/>
    <s v=""/>
    <s v="Medium Size Business"/>
    <x v="10"/>
  </r>
  <r>
    <s v="VPA6"/>
    <s v="KE-NYE-1601-17369"/>
    <x v="0"/>
    <s v="Unreachable"/>
    <s v="23rd November,2015"/>
    <d v="2015-11-23T00:00:00"/>
    <s v="12th January,2016"/>
    <d v="2016-01-12T00:00:00"/>
    <s v="Nelly Petronilla Masiko"/>
    <s v="Male"/>
    <s v="23251887"/>
    <s v="722632971"/>
    <s v=""/>
    <s v=""/>
    <s v=""/>
    <n v="36.940083000000001"/>
    <n v="-0.33718700000000001"/>
    <s v="Nyeri"/>
    <s v="Kieni West"/>
    <s v="Likuyani"/>
    <s v="Seregeya"/>
    <n v="6.2"/>
    <s v="Kentainers Limited"/>
    <s v="Kentainers Limited"/>
    <s v=""/>
    <s v="Medium Size Business"/>
    <x v="10"/>
  </r>
  <r>
    <s v="VPA6"/>
    <s v="KE-NAI-1702-17374"/>
    <x v="1"/>
    <s v=""/>
    <s v="13th December,2016"/>
    <d v="2016-12-13T00:00:00"/>
    <s v="1st February,2017"/>
    <d v="2017-02-01T00:00:00"/>
    <s v="Paul Ochilo"/>
    <s v="Male"/>
    <s v="99999"/>
    <s v="729365293"/>
    <s v=""/>
    <s v=""/>
    <s v=""/>
    <n v="36.923628000000001"/>
    <n v="-1.4663459999999999"/>
    <s v="Nairobi"/>
    <s v="Dagoretti North"/>
    <s v="Kitengela"/>
    <s v=""/>
    <s v="6.2"/>
    <s v="Kentainers Limited"/>
    <s v="Kentainers Limited"/>
    <s v=""/>
    <s v="Medium Size Business"/>
    <x v="10"/>
  </r>
  <r>
    <s v="VPA6"/>
    <s v="KE-NYE-1512-17375"/>
    <x v="1"/>
    <s v=""/>
    <s v="11th November,2015"/>
    <d v="2015-11-11T00:00:00"/>
    <s v="31st December,2015"/>
    <d v="2015-12-31T00:00:00"/>
    <s v="Peter Kimari Muthara"/>
    <s v="Male"/>
    <s v="99999"/>
    <s v="721397737"/>
    <s v=""/>
    <s v=""/>
    <s v=""/>
    <n v="37.113152999999997"/>
    <n v="-0.58513700000000002"/>
    <s v="Nyeri"/>
    <s v="Mukurwe-Ini"/>
    <s v="Mukurweini"/>
    <s v="Karundu"/>
    <s v="6.2"/>
    <s v="Kentainers Limited"/>
    <s v="Kentainers Limited"/>
    <s v=""/>
    <s v="Medium Size Business"/>
    <x v="10"/>
  </r>
  <r>
    <s v="VPA6"/>
    <s v="KE-NYE-1606-17376"/>
    <x v="0"/>
    <s v="Hostile Client"/>
    <s v="12th April,2016"/>
    <d v="2016-04-12T00:00:00"/>
    <s v="1st June,2016"/>
    <d v="2016-06-01T00:00:00"/>
    <s v="Peter Maina"/>
    <s v="Male"/>
    <s v="99999"/>
    <s v="720599626"/>
    <s v=""/>
    <s v=""/>
    <s v=""/>
    <m/>
    <m/>
    <s v="Nyeri"/>
    <s v="Nyeri Town"/>
    <s v="Ruring'u"/>
    <s v="Chorongi"/>
    <n v="6.2"/>
    <s v="Kentainers Limited"/>
    <s v="Kentainers Limited"/>
    <s v=""/>
    <s v="Medium Size Business"/>
    <x v="10"/>
  </r>
  <r>
    <s v="VPA6"/>
    <s v="KE-KIA-1512-17379"/>
    <x v="0"/>
    <s v="Non Compliant"/>
    <s v="11th November,2015"/>
    <d v="2015-11-11T00:00:00"/>
    <s v="31st December,2015"/>
    <d v="2015-12-31T00:00:00"/>
    <s v="Peter Nyoro"/>
    <s v="Male"/>
    <s v="99999"/>
    <s v="722835974"/>
    <s v=""/>
    <s v=""/>
    <s v=""/>
    <n v="36.639986999999998"/>
    <n v="-1.0495319999999999"/>
    <s v="Kiambu"/>
    <s v="Lari"/>
    <s v="Uplands"/>
    <s v="Lari"/>
    <n v="6.2"/>
    <s v="Kentainers Limited"/>
    <s v="Kentainers Limited"/>
    <s v=""/>
    <s v="Medium Size Business"/>
    <x v="10"/>
  </r>
  <r>
    <s v="VPA6"/>
    <s v="KE-NAI-1605-17381"/>
    <x v="1"/>
    <s v=""/>
    <s v="25th March,2016"/>
    <d v="2016-03-25T00:00:00"/>
    <s v="14th May,2016"/>
    <d v="2016-05-14T00:00:00"/>
    <s v="Pollen Limited"/>
    <s v="Male"/>
    <s v="99999"/>
    <s v="721399972"/>
    <s v=""/>
    <s v=""/>
    <s v=""/>
    <n v="36.914698000000001"/>
    <n v="-1.144045"/>
    <s v="Nairobi"/>
    <s v="Kasarani"/>
    <s v="Ruiru"/>
    <s v=""/>
    <s v="6.2"/>
    <s v="Kentainers Limited"/>
    <s v="Kentainers Limited"/>
    <s v=""/>
    <s v="Medium Size Business"/>
    <x v="10"/>
  </r>
  <r>
    <s v="VPA6"/>
    <s v="KE-KIA-1704-27941"/>
    <x v="1"/>
    <s v=""/>
    <s v="19th March,2017"/>
    <d v="2017-03-19T00:00:00"/>
    <s v="5th April,2017"/>
    <d v="2017-04-05T00:00:00"/>
    <s v="Muchogia Lucy Wanjiru"/>
    <s v="Female"/>
    <s v="21653335"/>
    <s v="726643750"/>
    <s v="726643750"/>
    <s v=""/>
    <s v="711720427"/>
    <n v="36.618336999999997"/>
    <n v="-1.1875880000000001"/>
    <s v="Kiambu"/>
    <s v="Limuru"/>
    <s v="Kerwa"/>
    <s v="Kanyanjara"/>
    <s v="9"/>
    <s v="Biogas International Limited"/>
    <s v="James Musyoka"/>
    <s v="715836763"/>
    <s v="Medium Size Business"/>
    <x v="4"/>
  </r>
  <r>
    <s v="VPA6"/>
    <s v="KE-TRA-1611-17024"/>
    <x v="1"/>
    <s v=""/>
    <s v="12th September,2016"/>
    <d v="2016-09-12T00:00:00"/>
    <s v="1st November,2016"/>
    <d v="2016-11-01T00:00:00"/>
    <s v="Musa Majimbo Andiema"/>
    <s v="Male"/>
    <s v="11581607"/>
    <s v="722648160"/>
    <s v="722648160"/>
    <s v=""/>
    <s v=""/>
    <n v="34.827848000000003"/>
    <n v="1.0247029999999999"/>
    <s v="Trans Nzoia"/>
    <s v="Endebbes"/>
    <s v="Endebbes"/>
    <s v="Cheptantan"/>
    <s v="6"/>
    <s v="Biogas International Limited"/>
    <s v=""/>
    <s v=""/>
    <s v="Medium Size Business"/>
    <x v="4"/>
  </r>
  <r>
    <s v="VPA6"/>
    <s v="KE-KAJ-1607-16615"/>
    <x v="2"/>
    <s v="Demolished"/>
    <s v="12th May,2016"/>
    <d v="2016-05-12T00:00:00"/>
    <s v="1st July,2016"/>
    <d v="2016-07-01T00:00:00"/>
    <s v="Eunice Wamwere Njoroge"/>
    <s v="Female"/>
    <s v="99999"/>
    <s v="728722409"/>
    <s v="728722409"/>
    <s v=""/>
    <s v=""/>
    <n v="36.767392000000001"/>
    <n v="-1.401888"/>
    <s v="Kajiado"/>
    <s v="Kajiado North"/>
    <s v="Kajiado"/>
    <s v="Hellena"/>
    <s v="9"/>
    <s v="Biogas International Limited"/>
    <s v=""/>
    <s v=""/>
    <s v="Medium Size Business"/>
    <x v="4"/>
  </r>
  <r>
    <s v="VPA6"/>
    <s v="KE-KAJ-1712-27942"/>
    <x v="1"/>
    <s v=""/>
    <s v="11th November,2017"/>
    <d v="2017-11-11T00:00:00"/>
    <s v="31st December,2017"/>
    <d v="2017-12-31T00:00:00"/>
    <s v="Kimani Esther Nduta"/>
    <s v="Female"/>
    <s v="12537902"/>
    <s v="715755511"/>
    <s v="715755511"/>
    <s v=""/>
    <s v="729774048"/>
    <n v="36.692047000000002"/>
    <n v="-1.357693"/>
    <s v="Kajiado"/>
    <s v="Kajiado North"/>
    <s v="Kajiado North"/>
    <s v="Kianungu"/>
    <s v="6"/>
    <s v="Biogas International Limited"/>
    <s v="James Musyoka"/>
    <s v="715836763"/>
    <s v="Medium Size Business"/>
    <x v="4"/>
  </r>
  <r>
    <s v="VPA6"/>
    <s v="KE-TRA-1604-16609"/>
    <x v="1"/>
    <s v=""/>
    <s v="18th March,2016"/>
    <d v="2016-03-18T00:00:00"/>
    <s v="15th April,2016"/>
    <d v="2016-04-15T00:00:00"/>
    <s v="Irene Omukata"/>
    <s v="Female"/>
    <s v="99999"/>
    <s v="721261466"/>
    <s v="721261466"/>
    <s v=""/>
    <s v=""/>
    <n v="34.943897999999997"/>
    <n v="0.93324399999999996"/>
    <s v="Trans Nzoia"/>
    <s v="Kiminini"/>
    <s v="Nabiswa"/>
    <s v="Kiungani"/>
    <s v="9"/>
    <s v="Biogas International Limited"/>
    <s v=""/>
    <s v="722700530"/>
    <s v="Medium Size Business"/>
    <x v="4"/>
  </r>
  <r>
    <s v="VPA6"/>
    <s v="KE-MUR-1705-22008"/>
    <x v="0"/>
    <s v="Unreachable"/>
    <s v="12th March,2017"/>
    <d v="2017-03-12T00:00:00"/>
    <s v="1st May,2017"/>
    <d v="2017-05-01T00:00:00"/>
    <s v="Lucy Munanu"/>
    <s v="Male"/>
    <s v="12445676"/>
    <s v="723123457"/>
    <s v="723123457"/>
    <s v=""/>
    <s v="723456789"/>
    <n v="37.096941000000001"/>
    <n v="-1.0430410000000001"/>
    <s v="Murang'a"/>
    <s v="Gatanga"/>
    <s v="Thika"/>
    <s v="Thika"/>
    <s v="9"/>
    <s v="Biogas International Limited"/>
    <s v="Julius Onyango"/>
    <s v="711227754"/>
    <s v="Medium Size Business"/>
    <x v="4"/>
  </r>
  <r>
    <s v="VPA6"/>
    <s v="KE-KAJ-1512-16815"/>
    <x v="0"/>
    <s v="Hostile Client"/>
    <s v="11th November,2015"/>
    <d v="2015-11-11T00:00:00"/>
    <s v="31st December,2015"/>
    <d v="2015-12-31T00:00:00"/>
    <s v="Kirui John"/>
    <s v="Male"/>
    <s v="99999"/>
    <s v="720705024"/>
    <s v="720705024"/>
    <s v=""/>
    <s v=""/>
    <n v="36.715625000000003"/>
    <n v="-1.4129780000000001"/>
    <s v="Kajiado"/>
    <s v="Kajiado North"/>
    <s v="Nkoroi"/>
    <s v="Rongai"/>
    <s v="6"/>
    <s v="Biogas International Limited"/>
    <s v="Biogas International"/>
    <s v=""/>
    <s v="Medium Size Business"/>
    <x v="4"/>
  </r>
  <r>
    <s v="VPA6"/>
    <s v="KE-NYE-1606-23149"/>
    <x v="1"/>
    <s v=""/>
    <s v="23rd April,2016"/>
    <d v="2016-04-23T00:00:00"/>
    <s v="12th June,2016"/>
    <d v="2016-06-12T00:00:00"/>
    <s v="Karangi Josphat Muchangi"/>
    <s v="Male"/>
    <s v="6418910"/>
    <s v="726831238"/>
    <s v="2.55E+11"/>
    <s v=""/>
    <s v="2.55E+11"/>
    <n v="37.167900000000003"/>
    <n v="-0.50697000000000003"/>
    <s v="Nyeri"/>
    <s v="Mathira West"/>
    <s v="Gatundu"/>
    <s v="Kangocho"/>
    <s v="10"/>
    <s v="Takamoto Biogas"/>
    <s v="Benson  Otieno"/>
    <s v=""/>
    <s v="Medium Size Business"/>
    <x v="8"/>
  </r>
  <r>
    <s v="VPA6"/>
    <s v="KE-KIR-1605-23137"/>
    <x v="1"/>
    <s v=""/>
    <s v="12th March,2016"/>
    <d v="2016-03-12T00:00:00"/>
    <s v="1st May,2016"/>
    <d v="2016-05-01T00:00:00"/>
    <s v="Gichungi Joseph Kinyua"/>
    <s v="Male"/>
    <s v="99999"/>
    <s v="722352455"/>
    <s v="2.55E+11"/>
    <s v=""/>
    <s v="2.55E+11"/>
    <n v="37.237906000000002"/>
    <n v="-0.46071899999999999"/>
    <s v="Kirinyaga"/>
    <s v="Kirinyaga Central"/>
    <s v="Kirinyaga Central"/>
    <s v="Karaini"/>
    <s v="10"/>
    <s v="Takamoto Biogas"/>
    <s v="Benson  Otieno"/>
    <s v=""/>
    <s v="Medium Size Business"/>
    <x v="8"/>
  </r>
  <r>
    <s v="VPA6"/>
    <s v="KE-NYE-1610-23132"/>
    <x v="0"/>
    <s v="Hostile Client"/>
    <s v="12th August,2016"/>
    <d v="2016-08-12T00:00:00"/>
    <s v="1st October,2016"/>
    <d v="2016-10-01T00:00:00"/>
    <s v="Kuria Nicholas Ngatia"/>
    <s v="Male"/>
    <s v="1039184"/>
    <s v="+254722904189"/>
    <s v="2.55E+11"/>
    <s v=""/>
    <s v="2.55E+11"/>
    <n v="36.923217999999999"/>
    <n v="-0.37507200000000002"/>
    <s v="Nyeri"/>
    <s v="Kieni East"/>
    <s v="Mweiga"/>
    <s v="Gathambara"/>
    <s v="10"/>
    <s v="Takamoto Biogas"/>
    <s v="Benson  Otieno"/>
    <s v=""/>
    <s v="Medium Size Business"/>
    <x v="8"/>
  </r>
  <r>
    <s v="VPA6"/>
    <s v="KE-NYE-1612-23133"/>
    <x v="1"/>
    <s v=""/>
    <s v="12th October,2016"/>
    <d v="2016-10-12T00:00:00"/>
    <s v="1st December,2016"/>
    <d v="2016-12-01T00:00:00"/>
    <s v="Murage Joseph Gichuki"/>
    <s v="Male"/>
    <s v="1831319"/>
    <s v="720421401"/>
    <s v="2.55E+11"/>
    <s v=""/>
    <s v=""/>
    <n v="36.873370000000001"/>
    <n v="-0.44651000000000002"/>
    <s v="Nyeri"/>
    <s v="Tetu"/>
    <s v="Huhoini"/>
    <s v="Icagaciri"/>
    <s v="10"/>
    <s v="Takamoto Biogas"/>
    <s v="Benson  Otieno"/>
    <s v=""/>
    <s v="Medium Size Business"/>
    <x v="8"/>
  </r>
  <r>
    <s v="VPA6"/>
    <s v="KE-MER-1706-23146"/>
    <x v="1"/>
    <s v=""/>
    <s v="1st May,2017"/>
    <d v="2017-05-01T00:00:00"/>
    <s v="14th June,2017"/>
    <d v="2017-06-14T00:00:00"/>
    <s v="Mwirichia Gerishon Gikunda"/>
    <s v="Male"/>
    <s v="2516768"/>
    <s v="713951760"/>
    <s v="2.55E+11"/>
    <s v=""/>
    <s v="2.55E+11"/>
    <n v="37.530068"/>
    <n v="9.3299999999999994E-2"/>
    <s v="Meru"/>
    <s v="Buuri"/>
    <s v="Kiamiogo"/>
    <s v="Kaangia"/>
    <s v="10"/>
    <s v="Takamoto Biogas"/>
    <s v="Paul Mbugua"/>
    <s v="725641906"/>
    <s v="Medium Size Business"/>
    <x v="8"/>
  </r>
  <r>
    <s v="VPA6"/>
    <s v="KE-MER-1701-23144"/>
    <x v="1"/>
    <s v=""/>
    <s v="12th November,2016"/>
    <d v="2016-11-12T00:00:00"/>
    <s v="1st January,2017"/>
    <d v="2017-01-01T00:00:00"/>
    <s v="Gikunda Geoffrey Mwirigi"/>
    <s v="Female"/>
    <s v="13553941"/>
    <s v="726281182"/>
    <s v="2.55E+11"/>
    <s v=""/>
    <s v="2.55E+11"/>
    <n v="37.530360000000002"/>
    <n v="9.3651999999999999E-2"/>
    <s v="Meru"/>
    <s v="Buuri"/>
    <s v="Kiamiogo"/>
    <s v="Kaangia"/>
    <s v="10"/>
    <s v="Takamoto Biogas"/>
    <s v="Paul Mbugua"/>
    <s v="725641906"/>
    <s v="Medium Size Business"/>
    <x v="8"/>
  </r>
  <r>
    <s v="VPA6"/>
    <s v="KE-MER-1705-23142"/>
    <x v="1"/>
    <s v=""/>
    <s v="12th March,2017"/>
    <d v="2017-03-12T00:00:00"/>
    <s v="1st May,2017"/>
    <d v="2017-05-01T00:00:00"/>
    <s v="Gikunda George Kinoti"/>
    <s v="Female"/>
    <s v="21840687"/>
    <s v="717423427"/>
    <s v="2.55E+11"/>
    <s v=""/>
    <s v="2.55E+11"/>
    <n v="37.530436999999999"/>
    <n v="9.3271999999999994E-2"/>
    <s v="Meru"/>
    <s v="Buuri"/>
    <s v="Kiamiogo"/>
    <s v="Kaangia"/>
    <s v="10"/>
    <s v="Takamoto Biogas"/>
    <s v="Paul Mbugua"/>
    <s v="725641906"/>
    <s v="Medium Size Business"/>
    <x v="8"/>
  </r>
  <r>
    <s v="VPA6"/>
    <s v="KE-MER-1606-23140"/>
    <x v="1"/>
    <s v=""/>
    <s v="7th January,2016"/>
    <d v="2016-01-07T00:00:00"/>
    <s v="1st June,2016"/>
    <d v="2016-06-01T00:00:00"/>
    <s v="Kirera Christopher Mworia"/>
    <s v="Male"/>
    <s v="2516383"/>
    <s v="720437209"/>
    <s v="2.55E+11"/>
    <s v=""/>
    <s v="2.55E+11"/>
    <n v="37.527169999999998"/>
    <n v="9.3036999999999995E-2"/>
    <s v="Meru"/>
    <s v="Buuri"/>
    <s v="Kiamiogo"/>
    <s v="Kaangia"/>
    <s v="10"/>
    <s v="Takamoto Biogas"/>
    <s v="Paul Mbugua"/>
    <s v="725641906"/>
    <s v="Medium Size Business"/>
    <x v="8"/>
  </r>
  <r>
    <s v="VPA6"/>
    <s v="KE-MER-1610-23138"/>
    <x v="1"/>
    <s v=""/>
    <s v="12th August,2016"/>
    <d v="2016-08-12T00:00:00"/>
    <s v="1st October,2016"/>
    <d v="2016-10-01T00:00:00"/>
    <s v="Ruthiri Joshua Ikiara"/>
    <s v="Male"/>
    <s v="16000469"/>
    <s v="720258134"/>
    <s v="2.55E+11"/>
    <s v=""/>
    <s v="2.55E+11"/>
    <n v="37.503022000000001"/>
    <n v="0.13019500000000001"/>
    <s v="Meru"/>
    <s v="Buuri"/>
    <s v="Kiamiogo"/>
    <s v="Karanene"/>
    <s v="10"/>
    <s v="Takamoto Biogas"/>
    <s v="Gabriel"/>
    <s v="713807256"/>
    <s v="Medium Size Business"/>
    <x v="8"/>
  </r>
  <r>
    <s v="VPA6"/>
    <s v="KE-MER-1601-23139"/>
    <x v="2"/>
    <s v="Demolished"/>
    <s v="13th November,2015"/>
    <d v="2015-11-13T00:00:00"/>
    <s v="2nd January,2016"/>
    <d v="2016-01-02T00:00:00"/>
    <s v="Thuranira Aruyaru Thiane"/>
    <s v="Male"/>
    <s v="2516906"/>
    <s v="733587232"/>
    <s v="2.55E+11"/>
    <s v=""/>
    <s v="2.55E+11"/>
    <n v="37.751584999999999"/>
    <n v="0.15939999999999999"/>
    <s v="Meru"/>
    <s v="Tigania West"/>
    <s v="Kianjai"/>
    <s v="Amatu"/>
    <s v="10"/>
    <s v="Takamoto Biogas"/>
    <s v="Takamoto Biogas"/>
    <s v="786547129"/>
    <s v="Medium Size Business"/>
    <x v="8"/>
  </r>
  <r>
    <s v="VPA6"/>
    <s v="KE-MER-1608-23141"/>
    <x v="1"/>
    <s v=""/>
    <s v="12th June,2016"/>
    <d v="2016-06-12T00:00:00"/>
    <s v="1st August,2016"/>
    <d v="2016-08-01T00:00:00"/>
    <s v="Kiugu John Mburugu"/>
    <s v="Male"/>
    <s v="7670777"/>
    <s v="725561831"/>
    <s v="2.55E+11"/>
    <s v=""/>
    <s v="2.55E+11"/>
    <n v="37.565686999999997"/>
    <n v="-0.12107999999999999"/>
    <s v="Meru"/>
    <s v="Imenti South"/>
    <s v="Kithangari"/>
    <s v="Gokumu"/>
    <s v="10"/>
    <s v="Takamoto Biogas"/>
    <s v="Paul Mbugua"/>
    <s v="725641906"/>
    <s v="Medium Size Business"/>
    <x v="8"/>
  </r>
  <r>
    <s v="VPA6"/>
    <s v="KE-MER-1612-23127"/>
    <x v="1"/>
    <s v=""/>
    <s v="12th October,2016"/>
    <d v="2016-10-12T00:00:00"/>
    <s v="1st December,2016"/>
    <d v="2016-12-01T00:00:00"/>
    <s v="Ngarunyi Japhet Gikunda"/>
    <s v="Male"/>
    <s v="1091177"/>
    <s v="721238428"/>
    <s v="2.55E+11"/>
    <s v=""/>
    <s v="2.55E+11"/>
    <n v="37.579172999999997"/>
    <n v="-0.124667"/>
    <s v="Meru"/>
    <s v="Imenti South"/>
    <s v="Kithangari"/>
    <s v="Nyomba Ya Mbiti"/>
    <s v="10"/>
    <s v="Takamoto Biogas"/>
    <s v="Paul Mbugua"/>
    <s v="725641906"/>
    <s v="Medium Size Business"/>
    <x v="8"/>
  </r>
  <r>
    <s v="VPA6"/>
    <s v="KE-MER-1702-23145"/>
    <x v="1"/>
    <s v=""/>
    <s v="13th December,2016"/>
    <d v="2016-12-13T00:00:00"/>
    <s v="1st February,2017"/>
    <d v="2017-02-01T00:00:00"/>
    <s v="Mburugu Hannington Mbaabu"/>
    <s v="Male"/>
    <s v="2523051"/>
    <s v="726895290"/>
    <s v="2.55E+11"/>
    <s v=""/>
    <s v="2.55E+11"/>
    <n v="37.583314999999999"/>
    <n v="-0.12673799999999999"/>
    <s v="Meru"/>
    <s v="Imenti South"/>
    <s v="Kiungone"/>
    <s v="Nyomba Ya Mbiti"/>
    <s v="10"/>
    <s v="Takamoto Biogas"/>
    <s v="Paul Mbugua"/>
    <s v="725641906"/>
    <s v="Medium Size Business"/>
    <x v="8"/>
  </r>
  <r>
    <s v="VPA6"/>
    <s v="KE-MER-1612-23143"/>
    <x v="2"/>
    <s v="Abandoned"/>
    <s v="1st November,2016"/>
    <d v="2016-11-01T00:00:00"/>
    <s v="1st December,2016"/>
    <d v="2016-12-01T00:00:00"/>
    <s v="Ringera Henry Munene"/>
    <s v="Male"/>
    <s v="7465469"/>
    <s v="724523051"/>
    <s v="724523051"/>
    <s v=""/>
    <s v=""/>
    <n v="37.586978000000002"/>
    <n v="-7.7017000000000002E-2"/>
    <s v="Meru"/>
    <s v="Buuri"/>
    <s v="Kibirichia"/>
    <s v="Nchoro"/>
    <n v="10"/>
    <s v="Takamoto Biogas"/>
    <s v="Paul Mbugua"/>
    <s v="725641906"/>
    <s v="Medium Size Business"/>
    <x v="8"/>
  </r>
  <r>
    <s v="VPA6"/>
    <s v="KE-EMB-1707-23136"/>
    <x v="0"/>
    <s v="Unreachable"/>
    <s v="1st July,2017"/>
    <d v="2017-07-01T00:00:00"/>
    <s v="22nd July,2017"/>
    <d v="2017-07-22T00:00:00"/>
    <s v="Kariuki Victoria Muthoni"/>
    <s v="Female"/>
    <s v="34546972"/>
    <s v="+254702857022"/>
    <s v="2.55E+11"/>
    <s v=""/>
    <s v="2.55E+11"/>
    <n v="37.474131999999997"/>
    <n v="-0.47713699999999998"/>
    <s v="Embu"/>
    <s v="Manyatta"/>
    <s v="Mbeti North"/>
    <s v="Kiangima"/>
    <s v="10"/>
    <s v="Takamoto Biogas"/>
    <s v="Nderitu"/>
    <s v="787552346"/>
    <s v="Medium Size Business"/>
    <x v="8"/>
  </r>
  <r>
    <s v="VPA6"/>
    <s v="KE-EMB-1610-23135"/>
    <x v="0"/>
    <s v="Unreachable"/>
    <s v="30th September,2016"/>
    <d v="2016-09-30T00:00:00"/>
    <s v="7th October,2016"/>
    <d v="2016-10-07T00:00:00"/>
    <s v="Ndwiga Nicasio Murimi"/>
    <s v="Male"/>
    <s v="25592961"/>
    <s v="+254711190062"/>
    <s v="2.55E+11"/>
    <s v=""/>
    <s v="2.55E+12"/>
    <n v="37.514505"/>
    <n v="-0.36614799999999997"/>
    <s v="Embu"/>
    <s v="Runyenjes"/>
    <s v="Kagaari North"/>
    <s v="Iriari"/>
    <s v="10"/>
    <s v="Takamoto Biogas"/>
    <s v="Nderitu"/>
    <s v="738689788"/>
    <s v="Medium Size Business"/>
    <x v="8"/>
  </r>
  <r>
    <s v="VPA6"/>
    <s v="KE-NYE-1610-23148"/>
    <x v="1"/>
    <s v=""/>
    <s v="12th August,2016"/>
    <d v="2016-08-12T00:00:00"/>
    <s v="1st October,2016"/>
    <d v="2016-10-01T00:00:00"/>
    <s v="Mumbura Jesse Wachira"/>
    <s v="Male"/>
    <s v="1882468"/>
    <s v="725424517"/>
    <s v="2.55E+11"/>
    <s v=""/>
    <s v="2.55E+11"/>
    <n v="36.915067000000001"/>
    <n v="-0.47055799999999998"/>
    <s v="Nyeri"/>
    <s v="Tetu"/>
    <s v="Karundu"/>
    <s v="Wamagana"/>
    <s v="10"/>
    <s v="Takamoto Biogas"/>
    <s v="Benson  Otieno"/>
    <s v=""/>
    <s v="Medium Size Business"/>
    <x v="8"/>
  </r>
  <r>
    <s v="VPA6"/>
    <s v="KE-MUR-1701-23154"/>
    <x v="0"/>
    <s v="Hostile Client"/>
    <s v="22nd December,2016"/>
    <d v="2016-12-22T00:00:00"/>
    <s v="11th January,2017"/>
    <d v="2017-01-11T00:00:00"/>
    <s v="Maina Johnson"/>
    <s v="Male"/>
    <s v="2131467"/>
    <s v="720702022"/>
    <s v="720702022"/>
    <s v=""/>
    <s v=""/>
    <n v="36.807980000000001"/>
    <n v="-0.85506300000000002"/>
    <s v="Murang'a"/>
    <s v="Gatanga"/>
    <s v="Kariara"/>
    <s v="Kiarutara"/>
    <s v="12"/>
    <s v="Takamoto Biogas"/>
    <s v=""/>
    <s v=""/>
    <s v="Medium Size Business"/>
    <x v="8"/>
  </r>
  <r>
    <s v="VPA6"/>
    <s v="KE-MUR-1707-23153"/>
    <x v="1"/>
    <s v=""/>
    <s v="18th May,2017"/>
    <d v="2017-05-18T00:00:00"/>
    <s v="7th July,2017"/>
    <d v="2017-07-07T00:00:00"/>
    <s v="Macharia Jane Wanjiku"/>
    <s v="Female"/>
    <s v="10433008"/>
    <s v="728765621"/>
    <s v="2.55E+11"/>
    <s v=""/>
    <s v=""/>
    <n v="36.940576"/>
    <n v="-0.66509600000000002"/>
    <s v="Murang'a"/>
    <s v="Kangema"/>
    <s v="Rwathia"/>
    <s v="Kenya Njeru"/>
    <s v="12"/>
    <s v="Takamoto Biogas"/>
    <s v=""/>
    <s v=""/>
    <s v="Medium Size Business"/>
    <x v="8"/>
  </r>
  <r>
    <s v="VPA6"/>
    <s v="KE-MUR-1707-23152"/>
    <x v="1"/>
    <s v=""/>
    <s v="12th May,2017"/>
    <d v="2017-05-12T00:00:00"/>
    <s v="1st July,2017"/>
    <d v="2017-07-01T00:00:00"/>
    <s v="Muthoga Jane Wanjiru"/>
    <s v="Female"/>
    <s v="5143585"/>
    <s v="721665139"/>
    <s v="2.55E+11"/>
    <s v=""/>
    <s v=""/>
    <n v="36.921737999999998"/>
    <n v="-0.65449299999999999"/>
    <s v="Murang'a"/>
    <s v="Kangema"/>
    <s v="Rwathia"/>
    <s v="Kayu"/>
    <s v="12"/>
    <s v="Takamoto Biogas"/>
    <s v=""/>
    <s v=""/>
    <s v="Medium Size Business"/>
    <x v="8"/>
  </r>
  <r>
    <s v="VPA6"/>
    <s v="KE-NYE-1703-23151"/>
    <x v="1"/>
    <s v=""/>
    <s v="10th January,2017"/>
    <d v="2017-01-10T00:00:00"/>
    <s v="1st March,2017"/>
    <d v="2017-03-01T00:00:00"/>
    <s v="Waititu Richard"/>
    <s v="Male"/>
    <s v="976282"/>
    <s v="722400382"/>
    <s v="2.55E+11"/>
    <s v=""/>
    <s v=""/>
    <n v="36.955568"/>
    <n v="-0.58877999999999997"/>
    <s v="Nyeri"/>
    <s v="Othaya"/>
    <s v="Jinga South"/>
    <s v="Kaanwe"/>
    <s v="12"/>
    <s v="Takamoto Biogas"/>
    <s v=""/>
    <s v=""/>
    <s v="Medium Size Business"/>
    <x v="8"/>
  </r>
  <r>
    <s v="VPA6"/>
    <s v="KE-EMB-1712-22006"/>
    <x v="1"/>
    <s v=""/>
    <s v="11th November,2017"/>
    <d v="2017-11-11T00:00:00"/>
    <s v="31st December,2017"/>
    <d v="2017-12-31T00:00:00"/>
    <s v="Kariithi Lucy Wawira"/>
    <s v="Female"/>
    <s v="25192554"/>
    <s v="721820296"/>
    <s v="2.55E+11"/>
    <s v=""/>
    <s v="2.55E+11"/>
    <n v="37.476779000000001"/>
    <n v="-0.51787000000000005"/>
    <s v="Embu"/>
    <s v="Manyatta"/>
    <s v="Embu West"/>
    <s v="Gatituri"/>
    <s v="2"/>
    <s v="Biogas International Limited"/>
    <s v="James Musyoka"/>
    <s v="254715836763"/>
    <s v="Medium Size Business"/>
    <x v="4"/>
  </r>
  <r>
    <s v="VPA6"/>
    <s v="KE-NYA-1705-0"/>
    <x v="0"/>
    <s v="Under Verification"/>
    <s v="24th May,2017"/>
    <d v="2017-05-24T00:00:00"/>
    <s v="24th May,2017"/>
    <d v="2017-05-24T00:00:00"/>
    <s v="Ndirangu Catherine Nyaruai"/>
    <s v="Female"/>
    <s v="11566730"/>
    <s v="0722891650"/>
    <s v="722891650"/>
    <s v=""/>
    <s v="719430982"/>
    <n v="36.640645999999997"/>
    <n v="-1.6811E-2"/>
    <s v="Nyandarua"/>
    <s v="Ndaragwa"/>
    <s v="Ndaragwa"/>
    <s v="Suguroi"/>
    <s v="8"/>
    <s v="Funtex Designs"/>
    <s v=""/>
    <s v=""/>
    <s v="Medium Size Business"/>
    <x v="1"/>
  </r>
  <r>
    <s v="VPA6"/>
    <s v="KE-MER-1707-22007"/>
    <x v="1"/>
    <s v=""/>
    <s v="12th May,2017"/>
    <d v="2017-05-12T00:00:00"/>
    <s v="1st July,2017"/>
    <d v="2017-07-01T00:00:00"/>
    <s v="Japhet Muchiri Nkonge"/>
    <s v="Male"/>
    <s v="4269514"/>
    <s v="720348690"/>
    <s v="2.55E+11"/>
    <s v=""/>
    <s v="2.55E+11"/>
    <n v="37.393573000000004"/>
    <n v="0.14274200000000001"/>
    <s v="Meru"/>
    <s v="Buuri"/>
    <s v="Kisima"/>
    <s v="Kongokacheke"/>
    <s v="2"/>
    <s v="Biogas International Limited"/>
    <s v="Julius Onyango"/>
    <s v="254711227754"/>
    <s v="Medium Size Business"/>
    <x v="4"/>
  </r>
  <r>
    <s v="VPA6"/>
    <s v="KE-KIL-1705-21981"/>
    <x v="1"/>
    <s v=""/>
    <s v="12th March,2017"/>
    <d v="2017-03-12T00:00:00"/>
    <s v="1st May,2017"/>
    <d v="2017-05-01T00:00:00"/>
    <s v="Katuri Operator Pastor Amon Joshua"/>
    <s v="Male"/>
    <s v="12345678"/>
    <s v="722411379"/>
    <s v="2.55E+11"/>
    <s v=""/>
    <s v="2.55E+11"/>
    <n v="39.725070000000002"/>
    <n v="-3.9377810000000002"/>
    <s v="Kilifi"/>
    <s v="Bahari"/>
    <s v="Kilifi South"/>
    <s v="Mto Mondoni"/>
    <s v="6"/>
    <s v="Biogas International Limited"/>
    <s v=""/>
    <s v=""/>
    <s v="Medium Size Business"/>
    <x v="4"/>
  </r>
  <r>
    <s v="VPA6"/>
    <s v="KE-MAK-1707-21978"/>
    <x v="1"/>
    <s v=""/>
    <s v="12th May,2017"/>
    <d v="2017-05-12T00:00:00"/>
    <s v="1st July,2017"/>
    <d v="2017-07-01T00:00:00"/>
    <s v="Vincent Mutuku"/>
    <s v="Male"/>
    <s v="700859"/>
    <s v="722717281"/>
    <s v="2.55E+11"/>
    <s v=""/>
    <s v="2.55E+11"/>
    <n v="37.332900000000002"/>
    <n v="-1.982775"/>
    <s v="Makueni"/>
    <s v="Makueni"/>
    <s v="Kiou"/>
    <s v="Karimbini"/>
    <s v="6"/>
    <s v="Biogas International Limited"/>
    <s v="Robert Wanjiku"/>
    <s v="254717606741"/>
    <s v="Medium Size Business"/>
    <x v="4"/>
  </r>
  <r>
    <s v="VPA6"/>
    <s v="KE-NYE-1709-21983"/>
    <x v="1"/>
    <s v=""/>
    <s v="13th July,2017"/>
    <d v="2017-07-13T00:00:00"/>
    <s v="1st September,2017"/>
    <d v="2017-09-01T00:00:00"/>
    <s v="Stephen Ndungu Waweru"/>
    <s v="Male"/>
    <s v="23234184"/>
    <s v="723584850"/>
    <s v="2.55E+11"/>
    <s v=""/>
    <s v="2.55E+11"/>
    <n v="37.169474999999998"/>
    <n v="-0.44320199999999998"/>
    <s v="Nyeri"/>
    <s v="Mathira West"/>
    <s v="Mathira East"/>
    <s v="Kariki"/>
    <s v="2"/>
    <s v="Biogas International Limited"/>
    <s v="Biogas International"/>
    <s v="254722700530"/>
    <s v="Medium Size Business"/>
    <x v="4"/>
  </r>
  <r>
    <s v="VPA6"/>
    <s v="KE-KIA-1709-21976"/>
    <x v="1"/>
    <s v=""/>
    <s v="16th July,2017"/>
    <d v="2017-07-16T00:00:00"/>
    <s v="4th September,2017"/>
    <d v="2017-09-04T00:00:00"/>
    <s v="Chege Margaret Mwihaki"/>
    <s v="Female"/>
    <s v="7706338"/>
    <s v="722734219"/>
    <s v="2.55E+11"/>
    <s v=""/>
    <s v="2.55E+11"/>
    <n v="36.687080000000002"/>
    <n v="-1.2423679999999999"/>
    <s v="Kiambu"/>
    <s v="Kikuyu"/>
    <s v="Kinoo"/>
    <s v="Gaitumbi"/>
    <s v="6"/>
    <s v="Biogas International Limited"/>
    <s v="Julius Onyango"/>
    <s v="711227754"/>
    <s v="Medium Size Business"/>
    <x v="4"/>
  </r>
  <r>
    <s v="VPA6"/>
    <s v="KE-KER-1705-21985"/>
    <x v="1"/>
    <s v=""/>
    <s v="29th March,2017"/>
    <d v="2017-03-29T00:00:00"/>
    <s v="18th May,2017"/>
    <d v="2017-05-18T00:00:00"/>
    <s v="Gitau Kang'Ethe Eliud"/>
    <s v="Male"/>
    <s v="10934182"/>
    <s v="720668067"/>
    <s v="720668067"/>
    <s v=""/>
    <s v="716476606"/>
    <n v="35.470342000000002"/>
    <n v="-1.9016999999999999E-2"/>
    <s v="Kericho"/>
    <s v="Kipkelion East"/>
    <s v="Londiani"/>
    <s v="Mugumoini"/>
    <s v="6"/>
    <s v="Biogas International Limited"/>
    <s v="Thairu George"/>
    <s v="715290735"/>
    <s v="Medium Size Business"/>
    <x v="4"/>
  </r>
  <r>
    <s v="VPA6"/>
    <s v="KE-NAN-1706-21988"/>
    <x v="1"/>
    <s v=""/>
    <s v="12th April,2017"/>
    <d v="2017-04-12T00:00:00"/>
    <s v="1st June,2017"/>
    <d v="2017-06-01T00:00:00"/>
    <s v="Shivo Tom"/>
    <s v="Male"/>
    <s v="10863742"/>
    <s v="722730071"/>
    <s v="2.55E+11"/>
    <s v=""/>
    <s v=""/>
    <n v="35.016590999999998"/>
    <n v="0.20089099999999999"/>
    <s v="Nandi"/>
    <s v="Nandi Central"/>
    <s v="Kiptuiya"/>
    <s v="Chemgonjwa"/>
    <s v="10"/>
    <s v="Biogas International Limited"/>
    <s v="Thairu George"/>
    <s v="254715290735"/>
    <s v="Medium Size Business"/>
    <x v="4"/>
  </r>
  <r>
    <s v="VPA6"/>
    <s v="KE-KIA-1612-21989"/>
    <x v="1"/>
    <s v=""/>
    <s v="12th October,2016"/>
    <d v="2016-10-12T00:00:00"/>
    <s v="1st December,2016"/>
    <d v="2016-12-01T00:00:00"/>
    <s v="Mbarina Antony Muraithi"/>
    <s v="Male"/>
    <s v="12474380"/>
    <s v="723118128"/>
    <s v="2.55E+11"/>
    <s v=""/>
    <s v="2.55E+11"/>
    <n v="37.225324999999998"/>
    <n v="-1.0385930000000001"/>
    <s v="Kiambu"/>
    <s v="Thika East"/>
    <s v="Thika"/>
    <s v="Kimimi"/>
    <s v="10"/>
    <s v="Biogas International Limited"/>
    <s v="George Thairu"/>
    <s v="254715290735"/>
    <s v="Medium Size Business"/>
    <x v="4"/>
  </r>
  <r>
    <s v="VPA6"/>
    <s v="KE-MER-1705-21982"/>
    <x v="2"/>
    <s v="Abandoned"/>
    <s v="12th March,2017"/>
    <d v="2017-03-12T00:00:00"/>
    <s v="1st May,2017"/>
    <d v="2017-05-01T00:00:00"/>
    <s v="Oranyo Joshua Oriko"/>
    <s v="Male"/>
    <s v="1515594"/>
    <s v="722221272"/>
    <s v="722221272"/>
    <s v=""/>
    <s v="729675279"/>
    <n v="34.455185"/>
    <n v="-1.0496799999999999"/>
    <s v="Meru"/>
    <s v="Tigania West"/>
    <s v="Kakrao North"/>
    <s v="Nyikendu"/>
    <s v="6"/>
    <s v="Biogas International Limited"/>
    <s v="Zadock"/>
    <s v="720562659"/>
    <s v="Medium Size Business"/>
    <x v="4"/>
  </r>
  <r>
    <s v="VPA6"/>
    <s v="KE-KIA-1702-21987"/>
    <x v="1"/>
    <s v=""/>
    <s v="13th December,2016"/>
    <d v="2016-12-13T00:00:00"/>
    <s v="1st February,2017"/>
    <d v="2017-02-01T00:00:00"/>
    <s v="Wathika Jane Wangui"/>
    <s v="Male"/>
    <s v="213999273"/>
    <s v="723059502"/>
    <s v="2.55E+11"/>
    <s v=""/>
    <s v="2.55E+11"/>
    <n v="36.702683"/>
    <n v="-1.025952"/>
    <s v="Kiambu"/>
    <s v="Lari"/>
    <s v="Githunguri"/>
    <s v="Muirungi"/>
    <s v="2"/>
    <s v="Biogas International Limited"/>
    <s v="Robert Wanjiku"/>
    <s v="254717606741"/>
    <s v="Medium Size Business"/>
    <x v="4"/>
  </r>
  <r>
    <s v="VPA6"/>
    <s v="KE-KIA-1705-21996"/>
    <x v="1"/>
    <s v=""/>
    <s v="15th January,2017"/>
    <d v="2017-01-15T00:00:00"/>
    <s v="11th May,2017"/>
    <d v="2017-05-11T00:00:00"/>
    <s v="Azuri Health Jackson"/>
    <s v="Male"/>
    <s v="99999"/>
    <s v="717950877"/>
    <s v="2.55E+11"/>
    <s v=""/>
    <s v="2.55E+11"/>
    <n v="37.096617000000002"/>
    <n v="-1.042878"/>
    <s v="Kiambu"/>
    <s v="Thika Town"/>
    <s v="Thika"/>
    <s v="Thika"/>
    <n v="18"/>
    <s v="Biogas International Limited"/>
    <s v="George Thairu"/>
    <s v="715290735"/>
    <s v="Medium Size Business"/>
    <x v="4"/>
  </r>
  <r>
    <s v="VPA6"/>
    <s v="KE-KIA-1710-21998"/>
    <x v="1"/>
    <s v=""/>
    <s v="4th September,2017"/>
    <d v="2017-09-04T00:00:00"/>
    <s v="24th October,2017"/>
    <d v="2017-10-24T00:00:00"/>
    <s v="Wanjiru Mary Warira"/>
    <s v="Female"/>
    <s v="25928230"/>
    <s v="710827532"/>
    <s v="2.55E+11"/>
    <s v=""/>
    <s v="2.55E+11"/>
    <n v="36.600951999999999"/>
    <n v="-1.2695799999999999"/>
    <s v="Kiambu"/>
    <s v="Kikuyu"/>
    <s v="Karai"/>
    <s v="Nachu"/>
    <s v="3"/>
    <s v="Biogas International Limited"/>
    <s v="George Thairu"/>
    <s v="254715290735"/>
    <s v="Medium Size Business"/>
    <x v="4"/>
  </r>
  <r>
    <s v="VPA6"/>
    <s v="KE-VIH-1706-22017"/>
    <x v="1"/>
    <s v=""/>
    <s v="12th April,2017"/>
    <d v="2017-04-12T00:00:00"/>
    <s v="1st June,2017"/>
    <d v="2017-06-01T00:00:00"/>
    <s v="Linet Mwondi Kigamwa"/>
    <s v="Female"/>
    <s v="9988578"/>
    <s v="796171250"/>
    <s v="2.55E+11"/>
    <s v=""/>
    <s v="2.55E+11"/>
    <n v="34.710901999999997"/>
    <n v="5.0173000000000002E-2"/>
    <s v="Vihiga"/>
    <s v="Vihiga"/>
    <s v="Kidudu"/>
    <s v="Kidudu"/>
    <s v="3"/>
    <s v="Biogas International Limited"/>
    <s v="Robert Wanjiku"/>
    <s v="254717606741"/>
    <s v="Medium Size Business"/>
    <x v="4"/>
  </r>
  <r>
    <s v="VPA6"/>
    <s v="KE-KIA-1707-22024"/>
    <x v="0"/>
    <s v="Non Compliant"/>
    <s v="12th May,2017"/>
    <d v="2017-05-12T00:00:00"/>
    <s v="1st July,2017"/>
    <d v="2017-07-01T00:00:00"/>
    <s v="Moses Ngetho Ngugi"/>
    <s v="Male"/>
    <s v="353092"/>
    <s v="720311854"/>
    <s v="2.55E+11"/>
    <s v=""/>
    <s v="2.55E+11"/>
    <n v="36.976337000000001"/>
    <n v="-1.1592750000000001"/>
    <s v="Kiambu"/>
    <s v="Ruiru"/>
    <s v="Ruiru"/>
    <s v="Kiihota"/>
    <s v="6"/>
    <s v="Biogas International Limited"/>
    <s v=""/>
    <s v=""/>
    <s v="Medium Size Business"/>
    <x v="4"/>
  </r>
  <r>
    <s v="VPA6"/>
    <s v="KE-KIT-1709-21991"/>
    <x v="1"/>
    <s v=""/>
    <s v="13th July,2017"/>
    <d v="2017-07-13T00:00:00"/>
    <s v="1st September,2017"/>
    <d v="2017-09-01T00:00:00"/>
    <s v="Mary Kathini"/>
    <s v="Female"/>
    <s v="11859076"/>
    <s v="716527480"/>
    <s v="716527490"/>
    <s v=""/>
    <s v=""/>
    <n v="37.876641999999997"/>
    <n v="-1.6280030000000001"/>
    <s v="Kitui"/>
    <s v="Lower Yatta"/>
    <s v="Lower Yatta"/>
    <s v="Kamanyi"/>
    <s v="6"/>
    <s v="Biogas International Limited"/>
    <s v=""/>
    <s v=""/>
    <s v="Medium Size Business"/>
    <x v="4"/>
  </r>
  <r>
    <s v="VPA6"/>
    <s v="KE-KIT-1705-21993"/>
    <x v="1"/>
    <s v=""/>
    <s v="12th March,2017"/>
    <d v="2017-03-12T00:00:00"/>
    <s v="1st May,2017"/>
    <d v="2017-05-01T00:00:00"/>
    <s v="Agnes Munyao Kaselili"/>
    <s v="Female"/>
    <s v="20462264"/>
    <s v="718985682"/>
    <s v="2.55E+11"/>
    <s v=""/>
    <s v="2.55E+11"/>
    <n v="37.84722"/>
    <n v="-1.5415479999999999"/>
    <s v="Kitui"/>
    <s v="Lower Yatta"/>
    <s v="Lower Yatta"/>
    <s v="Kathekani"/>
    <s v="6"/>
    <s v="Biogas International Limited"/>
    <s v="Robert Wanjiku"/>
    <s v="717606741"/>
    <s v="Medium Size Business"/>
    <x v="4"/>
  </r>
  <r>
    <s v="VPA6"/>
    <s v="KE-KIT-1706-21995"/>
    <x v="1"/>
    <s v=""/>
    <s v="12th April,2017"/>
    <d v="2017-04-12T00:00:00"/>
    <s v="1st June,2017"/>
    <d v="2017-06-01T00:00:00"/>
    <s v="Kabwere Thyaku"/>
    <s v="Male"/>
    <s v="25158947"/>
    <s v="713345043"/>
    <s v="713345043"/>
    <s v=""/>
    <s v="713714540"/>
    <n v="37.861956999999997"/>
    <n v="-1.563153"/>
    <s v="Kitui"/>
    <s v="Lower Yatta"/>
    <s v="Kitui Rural"/>
    <s v="Kathome"/>
    <s v="2"/>
    <s v="Biogas International Limited"/>
    <s v="Robert Wanjiku"/>
    <s v="717606741"/>
    <s v="Medium Size Business"/>
    <x v="4"/>
  </r>
  <r>
    <s v="VPA6"/>
    <s v="KE-KIT-1706-21994"/>
    <x v="1"/>
    <s v=""/>
    <s v="12th April,2017"/>
    <d v="2017-04-12T00:00:00"/>
    <s v="1st June,2017"/>
    <d v="2017-06-01T00:00:00"/>
    <s v="Muasya Elijah Gideon"/>
    <s v="Male"/>
    <s v="29943230"/>
    <s v="727057901"/>
    <s v="2.55E+11"/>
    <s v=""/>
    <s v="2.55E+11"/>
    <n v="37.873862000000003"/>
    <n v="-1.594767"/>
    <s v="Kitui"/>
    <s v="Lower Yatta"/>
    <s v="Lower Yatta"/>
    <s v="Lawongo"/>
    <s v="2"/>
    <s v="Biogas International Limited"/>
    <s v="James Musyoka"/>
    <s v="254715836763"/>
    <s v="Medium Size Business"/>
    <x v="4"/>
  </r>
  <r>
    <s v="VPA6"/>
    <s v="KE-KIA-1601-22025"/>
    <x v="1"/>
    <s v=""/>
    <s v="26th November,2015"/>
    <d v="2015-11-26T00:00:00"/>
    <s v="15th January,2016"/>
    <d v="2016-01-15T00:00:00"/>
    <s v="Njaci Gitau Emmanuel"/>
    <s v="Male"/>
    <s v="22165192"/>
    <s v="722103519"/>
    <s v="2.55E+11"/>
    <s v=""/>
    <s v="2.55E+11"/>
    <n v="36.877274999999997"/>
    <n v="-1.1685030000000001"/>
    <s v="Kiambu"/>
    <s v="Kiambu"/>
    <s v="Kamiti Corner"/>
    <s v="Mugumo"/>
    <s v="10"/>
    <s v="Biogas International Limited"/>
    <s v="Thairu George"/>
    <s v="254715290735"/>
    <s v="Medium Size Business"/>
    <x v="4"/>
  </r>
  <r>
    <s v="VPA6"/>
    <s v="KE-MIG-1705-22016"/>
    <x v="1"/>
    <s v=""/>
    <s v="12th March,2017"/>
    <d v="2017-03-12T00:00:00"/>
    <s v="1st May,2017"/>
    <d v="2017-05-01T00:00:00"/>
    <s v="Ongugo Denis Ogwang"/>
    <s v="Female"/>
    <s v="20212978"/>
    <s v="729392359"/>
    <s v="2.55E+11"/>
    <s v=""/>
    <s v="2.55E+11"/>
    <n v="34.128796999999999"/>
    <n v="-1.0335650000000001"/>
    <s v="Migori"/>
    <s v="Nyatike"/>
    <s v="Muhuru"/>
    <s v="Ebiruga"/>
    <s v="12"/>
    <s v="Biogas International Limited"/>
    <s v="Zadock"/>
    <s v="720562659"/>
    <s v="Medium Size Business"/>
    <x v="4"/>
  </r>
  <r>
    <s v="VPA6"/>
    <s v="KE-NAI-1706-22032"/>
    <x v="1"/>
    <s v=""/>
    <s v="17th April,2017"/>
    <d v="2017-04-17T00:00:00"/>
    <s v="6th June,2017"/>
    <d v="2017-06-06T00:00:00"/>
    <s v="Phelister Kamau Wanjiku"/>
    <s v="Female"/>
    <s v="11705710"/>
    <s v="708559575"/>
    <s v="2.55E+11"/>
    <s v=""/>
    <s v="2.55E+11"/>
    <n v="36.698269000000003"/>
    <n v="-1.295091"/>
    <s v="Nairobi"/>
    <s v="Dagoretti South"/>
    <s v="Mutuini"/>
    <s v="Mutuini"/>
    <s v="2"/>
    <s v="Biogas International Limited"/>
    <s v=""/>
    <s v=""/>
    <s v="Medium Size Business"/>
    <x v="4"/>
  </r>
  <r>
    <s v="VPA6"/>
    <s v="KE-NAI-1706-22031"/>
    <x v="1"/>
    <s v=""/>
    <s v="17th April,2017"/>
    <d v="2017-04-17T00:00:00"/>
    <s v="6th June,2017"/>
    <d v="2017-06-06T00:00:00"/>
    <s v="Paul Muthee Mbutha"/>
    <s v="Male"/>
    <s v="10551545"/>
    <s v="795191848"/>
    <s v="2.55E+11"/>
    <s v=""/>
    <s v=""/>
    <n v="36.698279999999997"/>
    <n v="-1.2972710000000001"/>
    <s v="Nairobi"/>
    <s v="Dagoretti South"/>
    <s v="Mutuini"/>
    <s v="Mutuini"/>
    <s v="2"/>
    <s v="Biogas International Limited"/>
    <s v="Robert Wanjiku"/>
    <s v="717606741"/>
    <s v="Medium Size Business"/>
    <x v="4"/>
  </r>
  <r>
    <s v="VPA6"/>
    <s v="KE-NAI-1512-22030"/>
    <x v="1"/>
    <s v=""/>
    <s v="11th November,2015"/>
    <d v="2015-11-11T00:00:00"/>
    <s v="31st December,2015"/>
    <d v="2015-12-31T00:00:00"/>
    <s v="Margaret Gitau Wanjiku"/>
    <s v="Female"/>
    <s v="29113577"/>
    <s v="703100322"/>
    <s v="2.55E+11"/>
    <s v=""/>
    <s v="2.55E+11"/>
    <n v="36.700121000000003"/>
    <n v="-1.297188"/>
    <s v="Nairobi"/>
    <s v="Dagoretti South"/>
    <s v="Mutuini"/>
    <s v="Mutuini"/>
    <s v="2"/>
    <s v="Biogas International Limited"/>
    <s v="Robert Wanjiku"/>
    <s v="717606741"/>
    <s v="Medium Size Business"/>
    <x v="4"/>
  </r>
  <r>
    <s v="VPA6"/>
    <s v="KE-MIG-1708-22015"/>
    <x v="1"/>
    <s v=""/>
    <s v="12th June,2017"/>
    <d v="2017-06-12T00:00:00"/>
    <s v="1st August,2017"/>
    <d v="2017-08-01T00:00:00"/>
    <s v="Ogada Orondo Simon"/>
    <s v="Female"/>
    <s v="746174"/>
    <s v="721325422"/>
    <s v="2.55E+11"/>
    <s v=""/>
    <s v="2.55E+11"/>
    <n v="34.11647"/>
    <n v="-1.0357080000000001"/>
    <s v="Migori"/>
    <s v="Nyatike"/>
    <s v="Nyankondo"/>
    <s v="Nyakondo"/>
    <s v="9"/>
    <s v="Biogas International Limited"/>
    <s v="Julius Onyango"/>
    <s v="254711227754"/>
    <s v="Medium Size Business"/>
    <x v="4"/>
  </r>
  <r>
    <s v="VPA6"/>
    <s v="KE-BUS-1705-22023"/>
    <x v="1"/>
    <s v=""/>
    <s v="12th March,2017"/>
    <d v="2017-03-12T00:00:00"/>
    <s v="1st May,2017"/>
    <d v="2017-05-01T00:00:00"/>
    <s v="Shiundu George Khakhubi"/>
    <s v="Male"/>
    <s v="27505152"/>
    <s v="726116976"/>
    <s v="2.55E+11"/>
    <s v=""/>
    <s v="2.55E+11"/>
    <n v="34.216138000000001"/>
    <n v="0.31282700000000002"/>
    <s v="Busia"/>
    <s v="Butula"/>
    <s v="Bujumba"/>
    <s v="Burinda"/>
    <s v="2"/>
    <s v="Biogas International Limited"/>
    <s v="Julius Onyango"/>
    <s v="254711227754"/>
    <s v="Medium Size Business"/>
    <x v="4"/>
  </r>
  <r>
    <s v="VPA6"/>
    <s v="KE-NAK-1708-22034"/>
    <x v="1"/>
    <s v=""/>
    <s v="12th June,2017"/>
    <d v="2017-06-12T00:00:00"/>
    <s v="1st August,2017"/>
    <d v="2017-08-01T00:00:00"/>
    <s v="Nyakio Lake Kanio"/>
    <s v="Female"/>
    <s v="20096328"/>
    <s v="713482144"/>
    <s v="713482144"/>
    <s v=""/>
    <s v="717754733"/>
    <n v="36.480651999999999"/>
    <n v="-0.73960000000000004"/>
    <s v="Nakuru"/>
    <s v="Naivasha"/>
    <s v="Kayole"/>
    <s v="Malaro"/>
    <s v="6"/>
    <s v="Biogas International Limited"/>
    <s v="Robert Wanjiku"/>
    <s v="717606741"/>
    <s v="Medium Size Business"/>
    <x v="4"/>
  </r>
  <r>
    <s v="VPA6"/>
    <s v="KE-MAC-1712-22028"/>
    <x v="0"/>
    <s v="Unreachable"/>
    <s v="11th November,2017"/>
    <d v="2017-11-11T00:00:00"/>
    <s v="31st December,2017"/>
    <d v="2017-12-31T00:00:00"/>
    <s v="Gakuo Ann Wambui"/>
    <s v="Female"/>
    <s v="11371736"/>
    <s v="720002523"/>
    <s v="720002523"/>
    <s v=""/>
    <s v="706927939"/>
    <n v="36.975568000000003"/>
    <n v="-1.353621"/>
    <s v="Machakos"/>
    <s v="Machakos"/>
    <s v="Mavoko"/>
    <s v="Katani"/>
    <s v="6"/>
    <s v="Biogas International Limited"/>
    <s v="James Musyoka"/>
    <s v="715836763"/>
    <s v="Medium Size Business"/>
    <x v="4"/>
  </r>
  <r>
    <s v="VPA6"/>
    <s v="KE-BUN-1712-22037"/>
    <x v="1"/>
    <s v=""/>
    <s v="11th November,2017"/>
    <d v="2017-11-11T00:00:00"/>
    <s v="31st December,2017"/>
    <d v="2017-12-31T00:00:00"/>
    <s v="Wekesa Anicetus Wafula"/>
    <s v="Male"/>
    <s v="127592"/>
    <s v="711293207"/>
    <s v="2.55E+11"/>
    <s v=""/>
    <s v="2.55E+11"/>
    <n v="34.594048999999998"/>
    <n v="0.57897600000000005"/>
    <s v="Bungoma"/>
    <s v="Kanduyi"/>
    <s v="Bukembe West"/>
    <s v="Tobolia"/>
    <s v="6"/>
    <s v="Biogas International Limited"/>
    <s v="Zadock"/>
    <s v="720562659"/>
    <s v="Medium Size Business"/>
    <x v="4"/>
  </r>
  <r>
    <s v="VPA6"/>
    <s v="KE-KIA-1706-22044"/>
    <x v="1"/>
    <s v=""/>
    <s v="10th May,2017"/>
    <d v="2017-05-10T00:00:00"/>
    <s v="29th June,2017"/>
    <d v="2017-06-29T00:00:00"/>
    <s v="Njuku Jeffrey Gatonye"/>
    <s v="Male"/>
    <s v="13527768"/>
    <s v="721359556"/>
    <s v="721359556"/>
    <s v=""/>
    <s v="719568246"/>
    <n v="36.650559999999999"/>
    <n v="-1.2047950000000001"/>
    <s v="Kiambu"/>
    <s v="Kikuyu"/>
    <s v="Kabete"/>
    <s v="Kiambaa"/>
    <s v="2"/>
    <s v="Biogas International Limited"/>
    <s v="Frederick Kago"/>
    <s v="715836763"/>
    <s v="Medium Size Business"/>
    <x v="4"/>
  </r>
  <r>
    <s v="VPA6"/>
    <s v="KE-KIA-1707-22047"/>
    <x v="1"/>
    <s v=""/>
    <s v="5th June,2017"/>
    <d v="2017-06-05T00:00:00"/>
    <s v="25th July,2017"/>
    <d v="2017-07-25T00:00:00"/>
    <s v="Njiru Joyce Wanjiru"/>
    <s v="Female"/>
    <s v="3108642"/>
    <s v="728448372"/>
    <s v="2.55E+11"/>
    <s v=""/>
    <s v="2.55E+11"/>
    <n v="36.673014000000002"/>
    <n v="-1.2405109999999999"/>
    <s v="Kiambu"/>
    <s v="Kikuyu"/>
    <s v="Kikuyu"/>
    <s v="Gitaru"/>
    <s v="6"/>
    <s v="Biogas International Limited"/>
    <s v="James Musyoka"/>
    <s v="715836763"/>
    <s v="Medium Size Business"/>
    <x v="4"/>
  </r>
  <r>
    <s v="VPA6"/>
    <s v="KE-UAS-1707-22053"/>
    <x v="1"/>
    <s v=""/>
    <s v="14th July,2017"/>
    <d v="2017-07-14T00:00:00"/>
    <s v="17th July,2017"/>
    <d v="2017-07-17T00:00:00"/>
    <s v="Rutto Beatrice Jelimo"/>
    <s v="Female"/>
    <s v="22205950"/>
    <s v="725133092"/>
    <s v="725133092"/>
    <s v=""/>
    <s v="799372296"/>
    <n v="35.340045000000003"/>
    <n v="0.50587499999999996"/>
    <s v="Uasin Gishu"/>
    <s v="Moiben"/>
    <s v="Kapsoiya"/>
    <s v="Malakuwan"/>
    <s v="9"/>
    <s v="Biogas International Limited"/>
    <s v="Julius Onyango"/>
    <s v="711227754"/>
    <s v="Medium Size Business"/>
    <x v="4"/>
  </r>
  <r>
    <s v="VPA6"/>
    <s v="KE-BAR-1707-22050"/>
    <x v="1"/>
    <s v=""/>
    <s v="13th July,2017"/>
    <d v="2017-07-13T00:00:00"/>
    <s v="17th July,2017"/>
    <d v="2017-07-17T00:00:00"/>
    <s v="Kurui James James"/>
    <s v="Male"/>
    <s v="69495"/>
    <s v="722666735"/>
    <s v="722666735"/>
    <s v=""/>
    <s v="722802590"/>
    <n v="35.761805000000003"/>
    <n v="0.49688500000000002"/>
    <s v="Baringo"/>
    <s v="Baringo Central"/>
    <s v="Kapropita"/>
    <s v="Tilelon"/>
    <s v="9"/>
    <s v="Biogas International Limited"/>
    <s v="Julius Onyango"/>
    <s v="711227754"/>
    <s v="Medium Size Business"/>
    <x v="4"/>
  </r>
  <r>
    <s v="VPA6"/>
    <s v="KE-NAK-1707-22049"/>
    <x v="1"/>
    <s v=""/>
    <s v="22nd May,2017"/>
    <d v="2017-05-22T00:00:00"/>
    <s v="11th July,2017"/>
    <d v="2017-07-11T00:00:00"/>
    <s v="Munene Phenhas Njuguna"/>
    <s v="Male"/>
    <s v="27977570"/>
    <s v="71455377"/>
    <s v="2.55E+11"/>
    <s v=""/>
    <s v="2.55E+11"/>
    <n v="36.061788"/>
    <n v="-0.27226299999999998"/>
    <s v="Nakuru"/>
    <s v="Nakuru Town"/>
    <s v="Nakuru Town"/>
    <s v="Millimani Showground"/>
    <s v="3"/>
    <s v="Biogas International Limited"/>
    <s v="Julius Onyango"/>
    <s v="711227754"/>
    <s v="Medium Size Business"/>
    <x v="4"/>
  </r>
  <r>
    <s v="VPA6"/>
    <s v="KE-KER-1707-22021"/>
    <x v="0"/>
    <s v="Non Compliant"/>
    <s v="24th May,2017"/>
    <d v="2017-05-24T00:00:00"/>
    <s v="13th July,2017"/>
    <d v="2017-07-13T00:00:00"/>
    <s v="Bill Eunice Chepkemoi"/>
    <s v="Male"/>
    <s v="11078462"/>
    <s v="711556875"/>
    <s v="2.55E+11"/>
    <s v=""/>
    <s v="2.55E+11"/>
    <n v="35.217748"/>
    <n v="-0.32917200000000002"/>
    <s v="Kericho"/>
    <s v="Belgut"/>
    <s v="Borborwet"/>
    <s v="Kiboitu"/>
    <s v="2"/>
    <s v="Biogas International Limited"/>
    <s v="Julius Onyango"/>
    <s v="711227754"/>
    <s v="Medium Size Business"/>
    <x v="4"/>
  </r>
  <r>
    <s v="VPA6"/>
    <s v="KE-KER-1707-22020"/>
    <x v="1"/>
    <s v=""/>
    <s v="6th July,2017"/>
    <d v="2017-07-06T00:00:00"/>
    <s v="13th July,2017"/>
    <d v="2017-07-13T00:00:00"/>
    <s v="Koech Lorna Chepkemoi"/>
    <s v="Male"/>
    <s v="13008130"/>
    <s v="721295051"/>
    <s v="721295051"/>
    <s v=""/>
    <s v="722933636"/>
    <n v="35.290148000000002"/>
    <n v="-0.33692800000000001"/>
    <s v="Kericho"/>
    <s v="Ainamoi"/>
    <s v="Township"/>
    <s v="Sumeyon"/>
    <s v="9"/>
    <s v="Biogas International Limited"/>
    <s v="Julius"/>
    <s v="711227754"/>
    <s v="Medium Size Business"/>
    <x v="4"/>
  </r>
  <r>
    <s v="VPA6"/>
    <s v="KE-KER-1707-22019"/>
    <x v="0"/>
    <s v="Unreachable"/>
    <s v="18th May,2017"/>
    <d v="2017-05-18T00:00:00"/>
    <s v="7th July,2017"/>
    <d v="2017-07-07T00:00:00"/>
    <s v="Setey Josephine Chepkoech"/>
    <s v="Male"/>
    <s v="8071611"/>
    <s v="721621911"/>
    <s v="2.55E+11"/>
    <s v=""/>
    <s v=""/>
    <n v="35.170096999999998"/>
    <n v="-0.482651"/>
    <s v="Kericho"/>
    <s v="Bureti"/>
    <s v="Kipterich"/>
    <s v="Chimosi"/>
    <s v="2"/>
    <s v="Biogas International Limited"/>
    <s v="Julius Onyango"/>
    <s v="7112227754"/>
    <s v="Medium Size Business"/>
    <x v="4"/>
  </r>
  <r>
    <s v="VPA6"/>
    <s v="KE-KER-1707-22018"/>
    <x v="1"/>
    <s v=""/>
    <s v="19th May,2017"/>
    <d v="2017-05-19T00:00:00"/>
    <s v="8th July,2017"/>
    <d v="2017-07-08T00:00:00"/>
    <s v="Susy Susy Langat"/>
    <s v="Male"/>
    <s v="851955"/>
    <s v="721298201"/>
    <s v="2.55E+11"/>
    <s v=""/>
    <s v="2.55E+11"/>
    <n v="35.170577000000002"/>
    <n v="-0.35215800000000003"/>
    <s v="Kericho"/>
    <s v="Belgut"/>
    <s v="Waldai"/>
    <s v="Kiptaldal"/>
    <s v="2"/>
    <s v="Biogas International Limited"/>
    <s v="Julius Onyango"/>
    <s v="711227754"/>
    <s v="Medium Size Business"/>
    <x v="4"/>
  </r>
  <r>
    <s v="VPA6"/>
    <s v="KE-KER-1707-22022"/>
    <x v="1"/>
    <s v=""/>
    <s v="19th May,2017"/>
    <d v="2017-05-19T00:00:00"/>
    <s v="8th July,2017"/>
    <d v="2017-07-08T00:00:00"/>
    <s v="Towett Sally"/>
    <s v="Female"/>
    <s v="2358058"/>
    <s v="722705454"/>
    <s v="2.55E+11"/>
    <s v=""/>
    <s v=""/>
    <n v="35.199995000000001"/>
    <n v="-0.31912000000000001"/>
    <s v="Kericho"/>
    <s v="Belgut"/>
    <s v="Belgut"/>
    <s v="Machorwa"/>
    <s v="2"/>
    <s v="Biogas International Limited"/>
    <s v="Julius Onyango"/>
    <s v="711227754"/>
    <s v="Medium Size Business"/>
    <x v="4"/>
  </r>
  <r>
    <s v="VPA6"/>
    <s v="KE-KER-1707-22041"/>
    <x v="0"/>
    <s v="Grievance"/>
    <s v="18th May,2017"/>
    <d v="2017-05-18T00:00:00"/>
    <s v="7th July,2017"/>
    <d v="2017-07-07T00:00:00"/>
    <s v="Esther Chelangat Kosgey"/>
    <s v="Female"/>
    <s v="1799507"/>
    <s v="720815532"/>
    <s v="2.55E+11"/>
    <s v=""/>
    <s v="2.55E+11"/>
    <n v="35.392637999999998"/>
    <n v="-0.11687699999999999"/>
    <s v="Kericho"/>
    <s v="Kipkelion West"/>
    <s v="Kipteress"/>
    <s v="Kaptuya"/>
    <s v="3"/>
    <s v="Biogas International Limited"/>
    <s v="Robert Wanjiku"/>
    <s v="717606741"/>
    <s v="Medium Size Business"/>
    <x v="4"/>
  </r>
  <r>
    <s v="VPA6"/>
    <s v="KE-KER-1707-22042"/>
    <x v="1"/>
    <s v=""/>
    <s v="12th May,2017"/>
    <d v="2017-05-12T00:00:00"/>
    <s v="1st July,2017"/>
    <d v="2017-07-01T00:00:00"/>
    <s v="Langa'T Roselyn Bii"/>
    <s v="Female"/>
    <s v="10013210"/>
    <s v="707654970"/>
    <s v="2.55E+11"/>
    <s v=""/>
    <s v="2.55E+11"/>
    <n v="35.403461"/>
    <n v="-0.105019"/>
    <s v="Kericho"/>
    <s v="Kipkelion West"/>
    <s v="Chepkechei"/>
    <s v="Ndubusat"/>
    <s v="3"/>
    <s v="Biogas International Limited"/>
    <s v="Robert Wanjiku"/>
    <s v="717606741"/>
    <s v="Medium Size Business"/>
    <x v="4"/>
  </r>
  <r>
    <s v="VPA6"/>
    <s v="KE-KIR-1706-22040"/>
    <x v="0"/>
    <s v="Grievance"/>
    <s v="11th May,2017"/>
    <d v="2017-05-11T00:00:00"/>
    <s v="30th June,2017"/>
    <d v="2017-06-30T00:00:00"/>
    <s v="James Gitogo Gachoki"/>
    <s v="Male"/>
    <s v="809538"/>
    <s v="724162700"/>
    <s v="2.55E+11"/>
    <s v=""/>
    <s v="2.55E+11"/>
    <n v="37.326517000000003"/>
    <n v="-0.53314399999999995"/>
    <s v="Kirinyaga"/>
    <s v="Kirinyaga Central"/>
    <s v="Kabare"/>
    <s v="Kiamiciri"/>
    <s v="2"/>
    <s v="Biogas International Limited"/>
    <s v="Robert Wanjiku"/>
    <s v="717606741"/>
    <s v="Medium Size Business"/>
    <x v="4"/>
  </r>
  <r>
    <s v="VPA6"/>
    <s v="KE-KIR-1706-22043"/>
    <x v="1"/>
    <s v=""/>
    <s v="10th May,2017"/>
    <d v="2017-05-10T00:00:00"/>
    <s v="29th June,2017"/>
    <d v="2017-06-29T00:00:00"/>
    <s v="Allbert Ngari Kathiga"/>
    <s v="Male"/>
    <s v="12544842"/>
    <s v="712205578"/>
    <s v="2.55E+11"/>
    <s v=""/>
    <s v="2.55E+11"/>
    <n v="37.365895000000002"/>
    <n v="-0.485786"/>
    <s v="Kirinyaga"/>
    <s v="Kirinyaga East"/>
    <s v="Jokiani North"/>
    <s v="Kariko"/>
    <s v="2"/>
    <s v="Biogas International Limited"/>
    <s v="Robert Wanjiku"/>
    <s v="717606741"/>
    <s v="Medium Size Business"/>
    <x v="4"/>
  </r>
  <r>
    <s v="VPA6"/>
    <s v="KE-KIR-1707-22039"/>
    <x v="1"/>
    <s v=""/>
    <s v="12th May,2017"/>
    <d v="2017-05-12T00:00:00"/>
    <s v="1st July,2017"/>
    <d v="2017-07-01T00:00:00"/>
    <s v="Hellen Wajuki Nyaga"/>
    <s v="Female"/>
    <s v="10796863"/>
    <s v="720968777"/>
    <s v="2.55E+11"/>
    <s v=""/>
    <s v="2.55E+11"/>
    <n v="37.379511000000001"/>
    <n v="-0.53949800000000003"/>
    <s v="Kirinyaga"/>
    <s v="Kirinyaga East"/>
    <s v="Njukiini"/>
    <s v="Gachatha"/>
    <s v="2"/>
    <s v="Biogas International Limited"/>
    <s v="Robert Wanjiku"/>
    <s v="717606741"/>
    <s v="Medium Size Business"/>
    <x v="4"/>
  </r>
  <r>
    <s v="VPA6"/>
    <s v="KE-KER-1708-22048"/>
    <x v="1"/>
    <s v=""/>
    <s v="16th June,2017"/>
    <d v="2017-06-16T00:00:00"/>
    <s v="5th August,2017"/>
    <d v="2017-08-05T00:00:00"/>
    <s v="Christine Rop Rop"/>
    <s v="Female"/>
    <s v="9232296"/>
    <s v="727924883"/>
    <s v="2.55E+11"/>
    <s v=""/>
    <s v="2.55E+11"/>
    <n v="35.392057999999999"/>
    <n v="-0.13864399999999999"/>
    <s v="Kericho"/>
    <s v="Kipkelion West"/>
    <s v="Kipteress"/>
    <s v="Saba"/>
    <s v="3"/>
    <s v="Biogas International Limited"/>
    <s v="Robert Wanjiku"/>
    <s v="717606741"/>
    <s v="Medium Size Business"/>
    <x v="4"/>
  </r>
  <r>
    <s v="VPA6"/>
    <s v="KE-MER-1707-22052"/>
    <x v="1"/>
    <s v=""/>
    <s v="24th May,2017"/>
    <d v="2017-05-24T00:00:00"/>
    <s v="13th July,2017"/>
    <d v="2017-07-13T00:00:00"/>
    <s v="Kevin Mureithi Mwenda"/>
    <s v="Male"/>
    <s v="24282047"/>
    <s v="722307885"/>
    <s v="2.55E+11"/>
    <s v=""/>
    <s v="2.55E+11"/>
    <n v="37.597503000000003"/>
    <n v="-4.6772000000000001E-2"/>
    <s v="Meru"/>
    <s v="Meru Central"/>
    <s v="Uruku"/>
    <s v="Gikumbo"/>
    <s v="2"/>
    <s v="Biogas International Limited"/>
    <s v="Robert Wanjiku"/>
    <s v="717606741"/>
    <s v="Medium Size Business"/>
    <x v="4"/>
  </r>
  <r>
    <s v="VPA6"/>
    <s v="KE-THA-1706-22051"/>
    <x v="1"/>
    <s v=""/>
    <s v="12th April,2017"/>
    <d v="2017-04-12T00:00:00"/>
    <s v="1st June,2017"/>
    <d v="2017-06-01T00:00:00"/>
    <s v="Alexander Itunga Ngai"/>
    <s v="Male"/>
    <s v="16042404"/>
    <s v="723705645"/>
    <s v="2.55E+11"/>
    <s v=""/>
    <s v="2.55E+11"/>
    <n v="37.633251999999999"/>
    <n v="-0.35903299999999999"/>
    <s v="Tharaka-Nithi"/>
    <s v="Chuka"/>
    <s v="Muonge"/>
    <s v="Kilamani"/>
    <s v="2"/>
    <s v="Biogas International Limited"/>
    <s v="Robert Wanjiku"/>
    <s v="717606741"/>
    <s v="Medium Size Business"/>
    <x v="4"/>
  </r>
  <r>
    <s v="VPA6"/>
    <s v="KE-KAJ-1706-22035"/>
    <x v="1"/>
    <s v=""/>
    <s v="2nd May,2017"/>
    <d v="2017-05-02T00:00:00"/>
    <s v="21st June,2017"/>
    <d v="2017-06-21T00:00:00"/>
    <s v="Steven Chege Gichia"/>
    <s v="Male"/>
    <s v="11803434"/>
    <s v="722327882"/>
    <s v="2.55E+11"/>
    <s v=""/>
    <s v="2.55E+11"/>
    <n v="36.673085"/>
    <n v="-1.3799630000000001"/>
    <s v="Kajiado"/>
    <s v="Kajiado North"/>
    <s v="Matasia"/>
    <s v="Matasia"/>
    <s v="2"/>
    <s v="Biogas International Limited"/>
    <s v="Robert Wanjiku"/>
    <s v="717606741"/>
    <s v="Medium Size Business"/>
    <x v="4"/>
  </r>
  <r>
    <s v="VPA6"/>
    <s v="KE-SIA-1709-22058"/>
    <x v="1"/>
    <s v=""/>
    <s v="13th July,2017"/>
    <d v="2017-07-13T00:00:00"/>
    <s v="1st September,2017"/>
    <d v="2017-09-01T00:00:00"/>
    <s v="Ouma Simon Peter"/>
    <s v="Male"/>
    <s v="1121207"/>
    <s v="728551331"/>
    <s v="2.55E+11"/>
    <s v=""/>
    <s v="2.55E+11"/>
    <n v="34.333702000000002"/>
    <n v="0.152918"/>
    <s v="Siaya"/>
    <s v="Ugunja"/>
    <s v="South Ugenya"/>
    <s v="Rang'Ala"/>
    <s v="6"/>
    <s v="Biogas International Limited"/>
    <s v="Julius Onyango"/>
    <s v="711227754"/>
    <s v="Medium Size Business"/>
    <x v="4"/>
  </r>
  <r>
    <s v="VPA6"/>
    <s v="KE-KER-1708-22057"/>
    <x v="1"/>
    <s v=""/>
    <s v="16th June,2017"/>
    <d v="2017-06-16T00:00:00"/>
    <s v="5th August,2017"/>
    <d v="2017-08-05T00:00:00"/>
    <s v="Edna Sonoya Cherotich"/>
    <s v="Female"/>
    <s v="8287237"/>
    <s v="714217307"/>
    <s v="714217307"/>
    <s v=""/>
    <s v=""/>
    <n v="35.391511999999999"/>
    <n v="-0.12817200000000001"/>
    <s v="Kericho"/>
    <s v="Kipkelion West"/>
    <s v="Kipteris"/>
    <s v="Kimuguru"/>
    <s v="6"/>
    <s v="Biogas International Limited"/>
    <s v="Robert Wanjiku"/>
    <s v="717606741"/>
    <s v="Medium Size Business"/>
    <x v="4"/>
  </r>
  <r>
    <s v="VPA6"/>
    <s v="KE-UAS-1707-22075"/>
    <x v="1"/>
    <s v=""/>
    <s v="12th May,2017"/>
    <d v="2017-05-12T00:00:00"/>
    <s v="1st July,2017"/>
    <d v="2017-07-01T00:00:00"/>
    <s v="Likami Mwachi Felix"/>
    <s v="Male"/>
    <s v="25179892"/>
    <s v="726095307"/>
    <s v="726095307"/>
    <s v=""/>
    <s v="722838969"/>
    <n v="35.210687999999998"/>
    <n v="0.58310700000000004"/>
    <s v="Uasin Gishu"/>
    <s v="Turbo"/>
    <s v="Mareba"/>
    <s v="Barini"/>
    <s v="9"/>
    <s v="Biogas International Limited"/>
    <s v="Julius Onyango"/>
    <s v="711227754"/>
    <s v="Medium Size Business"/>
    <x v="4"/>
  </r>
  <r>
    <s v="VPA6"/>
    <s v="KE-KAJ-1709-22045"/>
    <x v="1"/>
    <s v=""/>
    <s v="13th July,2017"/>
    <d v="2017-07-13T00:00:00"/>
    <s v="1st September,2017"/>
    <d v="2017-09-01T00:00:00"/>
    <s v="Osero Samson Kerandi"/>
    <s v="Male"/>
    <s v="3332777"/>
    <s v="722714101"/>
    <s v="2.55E+11"/>
    <s v=""/>
    <s v=""/>
    <n v="36.748277000000002"/>
    <n v="-1.5051669999999999"/>
    <s v="Kajiado"/>
    <s v="Kajiado North"/>
    <s v="Keekonyokie"/>
    <s v="Kipeto"/>
    <s v="2"/>
    <s v="Biogas International Limited"/>
    <s v="Julius Onyango"/>
    <s v="254711227754"/>
    <s v="Medium Size Business"/>
    <x v="4"/>
  </r>
  <r>
    <s v="VPA6"/>
    <s v="KE-KIR-1708-22061"/>
    <x v="1"/>
    <s v=""/>
    <s v="12th June,2017"/>
    <d v="2017-06-12T00:00:00"/>
    <s v="1st August,2017"/>
    <d v="2017-08-01T00:00:00"/>
    <s v="Charity Nyaga Wanjiku"/>
    <s v="Female"/>
    <s v="6448456"/>
    <s v="729328776"/>
    <s v="2.55E+11"/>
    <s v=""/>
    <s v=""/>
    <n v="37.375290999999997"/>
    <n v="-0.51715299999999997"/>
    <s v="Kirinyaga"/>
    <s v="Kirinyaga East"/>
    <s v="Njukiini"/>
    <s v="Mburi"/>
    <s v="2"/>
    <s v="Biogas International Limited"/>
    <s v="Robert Wanjiku"/>
    <s v="717606741"/>
    <s v="Medium Size Business"/>
    <x v="4"/>
  </r>
  <r>
    <s v="VPA6"/>
    <s v="KE-KIA-1709-23215"/>
    <x v="1"/>
    <s v=""/>
    <s v="13th July,2017"/>
    <d v="2017-07-13T00:00:00"/>
    <s v="1st September,2017"/>
    <d v="2017-09-01T00:00:00"/>
    <s v="Njoroge Mzee"/>
    <s v="Male"/>
    <s v="3659944"/>
    <s v="722641677"/>
    <s v="2.55E+11"/>
    <s v=""/>
    <s v=""/>
    <n v="36.692971999999997"/>
    <n v="-1.204135"/>
    <s v="Kiambu"/>
    <s v="Kabete"/>
    <s v="Kabete"/>
    <s v="Ruku"/>
    <s v="8"/>
    <s v="Takamoto Biogas"/>
    <s v="Willy Kauni"/>
    <s v="254726841650"/>
    <s v="Medium Size Business"/>
    <x v="5"/>
  </r>
  <r>
    <s v="VPA6"/>
    <s v="KE-KAJ-1512-22607"/>
    <x v="1"/>
    <s v=""/>
    <s v="11th November,2015"/>
    <d v="2015-11-11T00:00:00"/>
    <s v="31st December,2015"/>
    <d v="2015-12-31T00:00:00"/>
    <s v="Kagunda John Mbugua"/>
    <s v="Male"/>
    <s v="6257785"/>
    <s v="722866424"/>
    <s v="2.55E+11"/>
    <s v=""/>
    <s v=""/>
    <n v="37.509186999999997"/>
    <n v="-2.9259629999999999"/>
    <s v="Kajiado"/>
    <s v="Loitokitok"/>
    <s v="Kuku"/>
    <s v="Kuku"/>
    <s v="8"/>
    <s v="Mespt"/>
    <s v="Justus Inyasi Makipa"/>
    <s v=""/>
    <s v="Medium Size Business"/>
    <x v="0"/>
  </r>
  <r>
    <s v="VPA6"/>
    <s v="KE-KAJ-1710-22608"/>
    <x v="1"/>
    <s v=""/>
    <s v="12th August,2017"/>
    <d v="2017-08-12T00:00:00"/>
    <s v="1st October,2017"/>
    <d v="2017-10-01T00:00:00"/>
    <s v="Muthaisu Serah Mueni"/>
    <s v="Female"/>
    <s v="13610449"/>
    <s v="72424125"/>
    <s v="724241259"/>
    <s v=""/>
    <s v=""/>
    <n v="37.463419999999999"/>
    <n v="-2.9220950000000001"/>
    <s v="Kajiado"/>
    <s v="Kajiado North"/>
    <s v="Kiserian"/>
    <s v="Olchoro"/>
    <s v="8"/>
    <s v="Mespt"/>
    <s v="Justus Inyasi Makipa"/>
    <s v=""/>
    <s v="Medium Size Business"/>
    <x v="0"/>
  </r>
  <r>
    <s v="VPA6"/>
    <s v="KE-KAJ-1604-22598"/>
    <x v="1"/>
    <s v=""/>
    <s v="13th February,2016"/>
    <d v="2016-02-13T00:00:00"/>
    <s v="3rd April,2016"/>
    <d v="2016-04-03T00:00:00"/>
    <s v="Koipatat Nelly Koiyet"/>
    <s v="Female"/>
    <s v="99999"/>
    <s v="723333068"/>
    <s v="2.55E+11"/>
    <s v=""/>
    <s v=""/>
    <n v="37.509892000000001"/>
    <n v="-2.94496"/>
    <s v="Kajiado"/>
    <s v="Loitokitok"/>
    <s v="Kuku"/>
    <s v="Mountain"/>
    <s v="12"/>
    <s v="Mespt"/>
    <s v="Shadrack Kuria"/>
    <s v=""/>
    <s v="Medium Size Business"/>
    <x v="0"/>
  </r>
  <r>
    <s v="VPA6"/>
    <s v="KE-KAJ-1704-22600"/>
    <x v="1"/>
    <s v=""/>
    <s v="10th February,2017"/>
    <d v="2017-02-10T00:00:00"/>
    <s v="1st April,2017"/>
    <d v="2017-04-01T00:00:00"/>
    <s v="Mungai Joseph Kimani"/>
    <s v="Male"/>
    <s v="1752206"/>
    <s v="723150750"/>
    <s v="2.55E+11"/>
    <s v=""/>
    <s v=""/>
    <n v="37.551136999999997"/>
    <n v="-2.939317"/>
    <s v="Kajiado"/>
    <s v="Loitokitok"/>
    <s v="Kajiado"/>
    <s v="Ngama"/>
    <s v="8"/>
    <s v="Mespt"/>
    <s v="Justus Inyasi Makipa"/>
    <s v=""/>
    <s v="Medium Size Business"/>
    <x v="0"/>
  </r>
  <r>
    <s v="VPA6"/>
    <s v="KE-KWA-1612-22565"/>
    <x v="0"/>
    <s v="Unreachable"/>
    <s v="11th November,2016"/>
    <d v="2016-11-11T00:00:00"/>
    <s v="31st December,2016"/>
    <d v="2016-12-31T00:00:00"/>
    <s v="Hassan Hussein Omar"/>
    <s v="Male"/>
    <s v="5413191"/>
    <s v="733455861"/>
    <s v="733455861"/>
    <s v=""/>
    <s v=""/>
    <n v="39.629479000000003"/>
    <n v="-4.1277080000000002"/>
    <s v="Kwale"/>
    <s v="Msambweni"/>
    <s v="Mswambweni"/>
    <s v="Liembeni"/>
    <s v="8"/>
    <s v="Mespt"/>
    <s v="Jotham Kaluma"/>
    <s v="705394440"/>
    <s v="Medium Size Business"/>
    <x v="0"/>
  </r>
  <r>
    <s v="VPA6"/>
    <s v="KE-KAJ-1712-22597"/>
    <x v="1"/>
    <s v=""/>
    <s v="11th November,2017"/>
    <d v="2017-11-11T00:00:00"/>
    <s v="31st December,2017"/>
    <d v="2017-12-31T00:00:00"/>
    <s v="Kibe James"/>
    <s v="Male"/>
    <s v="495768"/>
    <s v="72705603"/>
    <s v="2.55E+11"/>
    <s v=""/>
    <s v=""/>
    <n v="37.492640000000002"/>
    <n v="-2.9062380000000001"/>
    <s v="Kajiado"/>
    <s v="Loitokitok"/>
    <s v="Loitoktok"/>
    <s v="Ngarongena"/>
    <s v="8"/>
    <s v="Mespt"/>
    <s v="Isaiya Moran"/>
    <s v=""/>
    <s v="Medium Size Business"/>
    <x v="0"/>
  </r>
  <r>
    <s v="VPA6"/>
    <s v="KE-KIA-1706-23183"/>
    <x v="1"/>
    <s v=""/>
    <s v="12th April,2017"/>
    <d v="2017-04-12T00:00:00"/>
    <s v="1st June,2017"/>
    <d v="2017-06-01T00:00:00"/>
    <s v="Iraya Pauline Gathoni"/>
    <s v="Female"/>
    <s v="562560"/>
    <s v="723784909"/>
    <s v="2.55E+11"/>
    <s v=""/>
    <s v=""/>
    <n v="36.802253"/>
    <n v="-1.104627"/>
    <s v="Kiambu"/>
    <s v="Githunguri"/>
    <s v="Ikinu"/>
    <s v="Mukindori"/>
    <s v="10"/>
    <s v="Takamoto Biogas"/>
    <s v="Takamoto Biogas"/>
    <s v=""/>
    <s v="Medium Size Business"/>
    <x v="8"/>
  </r>
  <r>
    <s v="VPA6"/>
    <s v="KE-KIA-1610-23189"/>
    <x v="0"/>
    <s v="Non Compliant"/>
    <s v="12th August,2016"/>
    <d v="2016-08-12T00:00:00"/>
    <s v="1st October,2016"/>
    <d v="2016-10-01T00:00:00"/>
    <s v="Njeri Paul Thiogo"/>
    <s v="Male"/>
    <s v="22295232"/>
    <s v="723869472"/>
    <s v="2.55E+11"/>
    <s v=""/>
    <s v=""/>
    <n v="36.721657"/>
    <n v="-1.0681039999999999"/>
    <s v="Kiambu"/>
    <s v="Githunguri"/>
    <s v="Githinga"/>
    <s v="Gichagi"/>
    <n v="10"/>
    <s v="Takamoto Biogas"/>
    <s v=""/>
    <s v=""/>
    <s v="Medium Size Business"/>
    <x v="8"/>
  </r>
  <r>
    <s v="VPA6"/>
    <s v="KE-KIA-1701-23187"/>
    <x v="1"/>
    <s v=""/>
    <s v="23rd December,2016"/>
    <d v="2016-12-23T00:00:00"/>
    <s v="23rd January,2017"/>
    <d v="2017-01-23T00:00:00"/>
    <s v="Njuguna Patrick"/>
    <s v="Male"/>
    <s v="3048413"/>
    <s v="723482814"/>
    <s v="2.55E+11"/>
    <s v=""/>
    <s v=""/>
    <n v="36.826898"/>
    <n v="-1.080795"/>
    <s v="Kiambu"/>
    <s v="Githunguri"/>
    <s v="Ngewa"/>
    <s v="Kairii"/>
    <s v="10"/>
    <s v="Takamoto Biogas"/>
    <s v=""/>
    <s v=""/>
    <s v="Medium Size Business"/>
    <x v="8"/>
  </r>
  <r>
    <s v="VPA6"/>
    <s v="KE-KIA-1710-23185"/>
    <x v="1"/>
    <s v=""/>
    <s v="12th August,2017"/>
    <d v="2017-08-12T00:00:00"/>
    <s v="1st October,2017"/>
    <d v="2017-10-01T00:00:00"/>
    <s v="Muya Mary"/>
    <s v="Male"/>
    <s v="4438286"/>
    <s v="703346427"/>
    <s v="2.55E+11"/>
    <s v=""/>
    <s v=""/>
    <n v="36.720042999999997"/>
    <n v="-1.065625"/>
    <s v="Kiambu"/>
    <s v="Kiambaa"/>
    <s v="Kambaa"/>
    <s v="Kambaa"/>
    <s v="10"/>
    <s v="Takamoto Biogas"/>
    <s v=""/>
    <s v=""/>
    <s v="Medium Size Business"/>
    <x v="8"/>
  </r>
  <r>
    <s v="VPA6"/>
    <s v="KE-KIA-1612-23192"/>
    <x v="1"/>
    <s v=""/>
    <s v="30th October,2015"/>
    <d v="2015-10-30T00:00:00"/>
    <s v="23rd December,2016"/>
    <d v="2016-12-23T00:00:00"/>
    <s v="Njeri Monicah"/>
    <s v="Female"/>
    <s v="10975338"/>
    <s v="726703311"/>
    <s v="2.55E+11"/>
    <s v=""/>
    <s v=""/>
    <n v="36.817661999999999"/>
    <n v="-1.066951"/>
    <s v="Kiambu"/>
    <s v="Githunguri"/>
    <s v="Ngewa"/>
    <s v="Kwandoga"/>
    <n v="10"/>
    <s v="Takamoto Biogas"/>
    <s v=""/>
    <s v=""/>
    <s v="Medium Size Business"/>
    <x v="8"/>
  </r>
  <r>
    <s v="VPA6"/>
    <s v="KE-KIA-1709-23186"/>
    <x v="1"/>
    <s v=""/>
    <s v="13th July,2017"/>
    <d v="2017-07-13T00:00:00"/>
    <s v="1st September,2017"/>
    <d v="2017-09-01T00:00:00"/>
    <s v="Muhia Stephen Mwangi"/>
    <s v="Male"/>
    <s v="1837608"/>
    <s v="721409255"/>
    <s v="2.55E+11"/>
    <s v=""/>
    <s v=""/>
    <n v="36.853504000000001"/>
    <n v="-1.066281"/>
    <s v="Kiambu"/>
    <s v="Githunguri"/>
    <s v="Komothai"/>
    <s v="Mbariyaigi"/>
    <s v="10"/>
    <s v="Takamoto Biogas"/>
    <s v=""/>
    <s v=""/>
    <s v="Medium Size Business"/>
    <x v="8"/>
  </r>
  <r>
    <s v="VPA6"/>
    <s v="KE-KIL-1710-22577"/>
    <x v="1"/>
    <s v=""/>
    <s v="12th August,2017"/>
    <d v="2017-08-12T00:00:00"/>
    <s v="1st October,2017"/>
    <d v="2017-10-01T00:00:00"/>
    <s v="Chege Nashaon K"/>
    <s v="Male"/>
    <s v="2142029"/>
    <s v="708539915"/>
    <s v="708539915"/>
    <s v=""/>
    <s v=""/>
    <n v="39.785964"/>
    <n v="-3.8840780000000001"/>
    <s v="Kilifi"/>
    <s v="Bahari"/>
    <s v="Bahari"/>
    <s v="Kianii"/>
    <s v="10"/>
    <s v="Mespt"/>
    <s v="Samson Sirya"/>
    <s v="703297321"/>
    <s v="Medium Size Business"/>
    <x v="0"/>
  </r>
  <r>
    <s v="VPA6"/>
    <s v="KE-KIA-1611-23188"/>
    <x v="1"/>
    <s v=""/>
    <s v="12th September,2016"/>
    <d v="2016-09-12T00:00:00"/>
    <s v="1st November,2016"/>
    <d v="2016-11-01T00:00:00"/>
    <s v="Karuri Mary Wanjira"/>
    <s v="Female"/>
    <s v="2547385860"/>
    <s v="725450092"/>
    <s v="2.55E+11"/>
    <s v=""/>
    <s v=""/>
    <n v="36.813668"/>
    <n v="-1.0586850000000001"/>
    <s v="Kiambu"/>
    <s v="Githunguri"/>
    <s v="Githunguri"/>
    <s v="Riamute"/>
    <s v="10"/>
    <s v="Takamoto Biogas"/>
    <s v=""/>
    <s v=""/>
    <s v="Medium Size Business"/>
    <x v="8"/>
  </r>
  <r>
    <s v="VPA6"/>
    <s v="KE-KIA-1703-23181"/>
    <x v="1"/>
    <s v=""/>
    <s v="10th January,2017"/>
    <d v="2017-01-10T00:00:00"/>
    <s v="1st March,2017"/>
    <d v="2017-03-01T00:00:00"/>
    <s v="Wanyanga Wallace"/>
    <s v="Male"/>
    <s v="25504543"/>
    <s v="720432328"/>
    <s v="2.55E+11"/>
    <s v=""/>
    <s v=""/>
    <n v="36.855293000000003"/>
    <n v="-1.080325"/>
    <s v="Kiambu"/>
    <s v="Githunguri"/>
    <s v="Ngewa"/>
    <s v="Nyanga"/>
    <s v="10"/>
    <s v="Takamoto Biogas"/>
    <s v=""/>
    <s v=""/>
    <s v="Medium Size Business"/>
    <x v="8"/>
  </r>
  <r>
    <s v="VPA6"/>
    <s v="KE-KIA-1705-23184"/>
    <x v="1"/>
    <s v=""/>
    <s v="5th May,2016"/>
    <d v="2016-05-05T00:00:00"/>
    <s v="19th May,2017"/>
    <d v="2017-05-19T00:00:00"/>
    <s v="Ng'Ang'A Michael"/>
    <s v="Male"/>
    <s v="11408987"/>
    <s v="710556420"/>
    <s v="2.55E+11"/>
    <s v=""/>
    <s v=""/>
    <n v="36.807136999999997"/>
    <n v="-1.0763750000000001"/>
    <s v="Kiambu"/>
    <s v="Githunguri"/>
    <s v="Ngewa"/>
    <s v="Kianjogu"/>
    <s v="10"/>
    <s v="Takamoto Biogas"/>
    <s v=""/>
    <s v=""/>
    <s v="Medium Size Business"/>
    <x v="8"/>
  </r>
  <r>
    <s v="VPA6"/>
    <s v="KE-KIA-1712-23190"/>
    <x v="1"/>
    <s v=""/>
    <s v="11th November,2017"/>
    <d v="2017-11-11T00:00:00"/>
    <s v="31st December,2017"/>
    <d v="2017-12-31T00:00:00"/>
    <s v="Maina Paul"/>
    <s v="Male"/>
    <s v="22401183"/>
    <s v="724719418"/>
    <s v="724719418"/>
    <s v=""/>
    <s v=""/>
    <n v="36.996372999999998"/>
    <n v="-1.137983"/>
    <s v="Kiambu"/>
    <s v="Ruiru"/>
    <s v="Toll"/>
    <s v="Ebeneza"/>
    <s v="10"/>
    <s v="Takamoto Biogas"/>
    <s v=""/>
    <s v=""/>
    <s v="Medium Size Business"/>
    <x v="10"/>
  </r>
  <r>
    <s v="VPA6"/>
    <s v="KE-NYE-1610-23131"/>
    <x v="1"/>
    <s v=""/>
    <s v="12th August,2016"/>
    <d v="2016-08-12T00:00:00"/>
    <s v="1st October,2016"/>
    <d v="2016-10-01T00:00:00"/>
    <s v="Gathingi Obandia Muchori"/>
    <s v="Male"/>
    <s v="2314197"/>
    <s v="722511420"/>
    <s v="2.55E+11"/>
    <s v=""/>
    <s v=""/>
    <n v="36.95035"/>
    <n v="-0.59269300000000003"/>
    <s v="Nyeri"/>
    <s v="Othaya"/>
    <s v="Chinga"/>
    <s v="Mairuini"/>
    <s v="10"/>
    <s v="Takamoto Biogas"/>
    <s v="Benson  Otieno"/>
    <s v=""/>
    <s v="Medium Size Business"/>
    <x v="8"/>
  </r>
  <r>
    <s v="VPA6"/>
    <s v="KE-NYE-1610-23130"/>
    <x v="1"/>
    <s v=""/>
    <s v="12th August,2016"/>
    <d v="2016-08-12T00:00:00"/>
    <s v="1st October,2016"/>
    <d v="2016-10-01T00:00:00"/>
    <s v="Gathingi Isaac Iganjo"/>
    <s v="Male"/>
    <s v="1835819"/>
    <s v="727805008"/>
    <s v="2.55E+11"/>
    <s v=""/>
    <s v="2.55E+11"/>
    <n v="36.949663000000001"/>
    <n v="-0.59326299999999998"/>
    <s v="Nyeri"/>
    <s v="Othaya"/>
    <s v="Chinga"/>
    <s v="Mairuini"/>
    <s v="10"/>
    <s v="Takamoto Biogas"/>
    <s v="Benson  Otieno"/>
    <s v=""/>
    <s v="Medium Size Business"/>
    <x v="8"/>
  </r>
  <r>
    <s v="VPA6"/>
    <s v="KE-NYE-1610-23134"/>
    <x v="1"/>
    <s v=""/>
    <s v="12th August,2016"/>
    <d v="2016-08-12T00:00:00"/>
    <s v="1st October,2016"/>
    <d v="2016-10-01T00:00:00"/>
    <s v="Wambugu Solomon Muthoga"/>
    <s v="Male"/>
    <s v="3283843"/>
    <s v="721780741"/>
    <s v="2.55E+11"/>
    <s v=""/>
    <s v=""/>
    <n v="36.950502"/>
    <n v="-0.59104699999999999"/>
    <s v="Nyeri"/>
    <s v="Othaya"/>
    <s v="Chinga"/>
    <s v="Mairuini"/>
    <s v="10"/>
    <s v="Takamoto Biogas"/>
    <s v="Benson  Otieno"/>
    <s v=""/>
    <s v="Medium Size Business"/>
    <x v="8"/>
  </r>
  <r>
    <s v="VPA6"/>
    <s v="KE-NYE-1706-23150"/>
    <x v="1"/>
    <s v=""/>
    <s v="12th April,2017"/>
    <d v="2017-04-12T00:00:00"/>
    <s v="1st June,2017"/>
    <d v="2017-06-01T00:00:00"/>
    <s v="Githinji Steven Gacheru"/>
    <s v="Male"/>
    <s v="25172708"/>
    <s v="720018105"/>
    <s v="720018105"/>
    <s v=""/>
    <s v="712473942"/>
    <n v="36.926920000000003"/>
    <n v="-0.59508799999999995"/>
    <s v="Nyeri"/>
    <s v="Othaya"/>
    <s v="Chinga"/>
    <s v="Kahutiri"/>
    <s v="10"/>
    <s v="Takamoto Biogas"/>
    <s v="Benson  Otieno"/>
    <s v=""/>
    <s v="Medium Size Business"/>
    <x v="8"/>
  </r>
  <r>
    <s v="VPA6"/>
    <s v="KE-NAN-1608-23147"/>
    <x v="0"/>
    <s v="Non Compliant"/>
    <s v="12th June,2016"/>
    <d v="2016-06-12T00:00:00"/>
    <s v="1st August,2016"/>
    <d v="2016-08-01T00:00:00"/>
    <s v="Rael Jemisik"/>
    <s v="Female"/>
    <s v="449461"/>
    <s v="725554986"/>
    <s v="2.55E+11"/>
    <s v=""/>
    <s v=""/>
    <n v="35.212366000000003"/>
    <n v="0.30174200000000001"/>
    <s v="Nandi"/>
    <s v="Mosop"/>
    <s v="Ngechek"/>
    <s v="Kapcheluch"/>
    <s v="Other"/>
    <s v="Takamoto Biogas"/>
    <s v="Takamoto Biogas"/>
    <s v=""/>
    <s v="Medium Size Business"/>
    <x v="8"/>
  </r>
  <r>
    <s v="VPA6"/>
    <s v="KE-NYA-1704-20176"/>
    <x v="1"/>
    <s v=""/>
    <s v="4th March,2017"/>
    <d v="2017-03-04T00:00:00"/>
    <s v="23rd April,2017"/>
    <d v="2017-04-23T00:00:00"/>
    <s v="Nunga Editor Nunga"/>
    <s v="Female"/>
    <s v="25005575"/>
    <s v="723999734"/>
    <s v="723999734"/>
    <s v=""/>
    <s v=""/>
    <n v="36.407128"/>
    <n v="1.2057999999999999E-2"/>
    <s v="Nyandarua"/>
    <s v="Ndaragwa"/>
    <s v="Mairo Inya"/>
    <s v="Baari"/>
    <s v="10"/>
    <s v="Kentainers Limited"/>
    <s v=""/>
    <s v=""/>
    <s v="Medium Size Business"/>
    <x v="10"/>
  </r>
  <r>
    <s v="VPA6"/>
    <s v="KE-KIA-1709-23165"/>
    <x v="1"/>
    <s v=""/>
    <s v="13th July,2017"/>
    <d v="2017-07-13T00:00:00"/>
    <s v="1st September,2017"/>
    <d v="2017-09-01T00:00:00"/>
    <s v="Muroki Jane"/>
    <s v="Female"/>
    <s v="7485681"/>
    <s v="723329828"/>
    <s v="2.55E+11"/>
    <s v=""/>
    <s v=""/>
    <n v="36.804813000000003"/>
    <n v="-1.1133850000000001"/>
    <s v="Kiambu"/>
    <s v="Githunguri"/>
    <s v="Ikinu"/>
    <s v="Ngemwa"/>
    <s v="10"/>
    <s v="Takamoto Biogas"/>
    <s v=""/>
    <s v=""/>
    <s v="Medium Size Business"/>
    <x v="8"/>
  </r>
  <r>
    <s v="VPA6"/>
    <s v="KE-KIA-1610-23166"/>
    <x v="1"/>
    <s v=""/>
    <s v="12th August,2016"/>
    <d v="2016-08-12T00:00:00"/>
    <s v="1st October,2016"/>
    <d v="2016-10-01T00:00:00"/>
    <s v="Kanyoige Joseph Murigi"/>
    <s v="Male"/>
    <s v="3048714"/>
    <s v="727008704"/>
    <s v="2.55E+11"/>
    <s v=""/>
    <s v="2.55E+11"/>
    <n v="36.781128000000002"/>
    <n v="-0.98169700000000004"/>
    <s v="Kiambu"/>
    <s v="Githunguri"/>
    <s v="Komothai"/>
    <s v="Gachogocho"/>
    <s v="12"/>
    <s v="Takamoto Biogas"/>
    <s v=""/>
    <s v=""/>
    <s v="Medium Size Business"/>
    <x v="8"/>
  </r>
  <r>
    <s v="VPA6"/>
    <s v="KE-KIA-1712-23156"/>
    <x v="1"/>
    <s v=""/>
    <s v="12th October,2017"/>
    <d v="2017-10-12T00:00:00"/>
    <s v="1st December,2017"/>
    <d v="2017-12-01T00:00:00"/>
    <s v="Muturi Josphat"/>
    <s v="Male"/>
    <s v="2148156"/>
    <s v="720666878"/>
    <s v="720666878"/>
    <s v=""/>
    <s v="727075076"/>
    <n v="36.746493000000001"/>
    <n v="-1.0746819999999999"/>
    <s v="Kiambu"/>
    <s v="Githunguri"/>
    <s v="Githinga"/>
    <s v="Matuguta"/>
    <s v="12"/>
    <s v="Takamoto Biogas"/>
    <s v=""/>
    <s v=""/>
    <s v="Medium Size Business"/>
    <x v="8"/>
  </r>
  <r>
    <s v="VPA6"/>
    <s v="KE-KIA-1712-23155"/>
    <x v="1"/>
    <s v=""/>
    <s v="11th November,2017"/>
    <d v="2017-11-11T00:00:00"/>
    <s v="31st December,2017"/>
    <d v="2017-12-31T00:00:00"/>
    <s v="Ng'Ang'A Jane Nugari"/>
    <s v="Male"/>
    <s v="99999"/>
    <s v="723983867"/>
    <s v="723983867"/>
    <s v=""/>
    <s v=""/>
    <n v="36.759230000000002"/>
    <n v="-1.0547070000000001"/>
    <s v="Kiambu"/>
    <s v="Githunguri"/>
    <s v="Githunguri"/>
    <s v="Kahunira"/>
    <s v="8"/>
    <s v="Takamoto Biogas"/>
    <s v=""/>
    <s v=""/>
    <s v="Medium Size Business"/>
    <x v="10"/>
  </r>
  <r>
    <s v="VPA6"/>
    <s v="KE-KIA-1612-23158"/>
    <x v="1"/>
    <s v=""/>
    <s v="11th November,2016"/>
    <d v="2016-11-11T00:00:00"/>
    <s v="31st December,2016"/>
    <d v="2016-12-31T00:00:00"/>
    <s v="Ndungu Hannah"/>
    <s v="Female"/>
    <s v="12523882"/>
    <s v="726927397"/>
    <s v="2.55E+11"/>
    <s v=""/>
    <s v=""/>
    <n v="36.829586999999997"/>
    <n v="-1.0703940000000001"/>
    <s v="Kiambu"/>
    <s v="Githunguri"/>
    <s v="Ngewa"/>
    <s v="Muguti"/>
    <s v="10"/>
    <s v="Takamoto Biogas"/>
    <s v=""/>
    <s v=""/>
    <s v="Medium Size Business"/>
    <x v="8"/>
  </r>
  <r>
    <s v="VPA6"/>
    <s v="KE-KIA-1707-23169"/>
    <x v="1"/>
    <s v=""/>
    <s v="12th May,2017"/>
    <d v="2017-05-12T00:00:00"/>
    <s v="1st July,2017"/>
    <d v="2017-07-01T00:00:00"/>
    <s v="Karimeri John Njoroge"/>
    <s v="Male"/>
    <s v="4310082"/>
    <s v="720950314"/>
    <s v="2.55E+11"/>
    <s v=""/>
    <s v="2.55E+11"/>
    <n v="36.813544999999998"/>
    <n v="-1.0588770000000001"/>
    <s v="Kiambu"/>
    <s v="Githunguri"/>
    <s v="Githunguri"/>
    <s v="Riamute"/>
    <s v="10"/>
    <s v="Takamoto Biogas"/>
    <s v=""/>
    <s v=""/>
    <s v="Medium Size Business"/>
    <x v="8"/>
  </r>
  <r>
    <s v="VPA6"/>
    <s v="KE-KIA-1703-23168"/>
    <x v="1"/>
    <s v=""/>
    <s v="1st February,2017"/>
    <d v="2017-02-01T00:00:00"/>
    <s v="23rd March,2017"/>
    <d v="2017-03-23T00:00:00"/>
    <s v="Thuku Hannah Nduta"/>
    <s v="Female"/>
    <s v="13215486"/>
    <s v="724202569"/>
    <s v="2.55E+11"/>
    <s v=""/>
    <s v=""/>
    <n v="36.820369999999997"/>
    <n v="-1.0633779999999999"/>
    <s v="Kiambu"/>
    <s v="Githunguri"/>
    <s v="Githunguri"/>
    <s v="Riamute"/>
    <s v="10"/>
    <s v="Takamoto Biogas"/>
    <s v=""/>
    <s v=""/>
    <s v="Medium Size Business"/>
    <x v="8"/>
  </r>
  <r>
    <s v="VPA6"/>
    <s v="KE-KIA-1710-23157"/>
    <x v="1"/>
    <s v=""/>
    <s v="12th August,2017"/>
    <d v="2017-08-12T00:00:00"/>
    <s v="1st October,2017"/>
    <d v="2017-10-01T00:00:00"/>
    <s v="Kagethe John Karanja"/>
    <s v="Male"/>
    <s v="8574182"/>
    <s v="724570705"/>
    <s v="2.55E+11"/>
    <s v=""/>
    <s v=""/>
    <n v="36.841835000000003"/>
    <n v="-1.072937"/>
    <s v="Kiambu"/>
    <s v="Githunguri"/>
    <s v="Komothai"/>
    <s v="Kifucho"/>
    <s v="10"/>
    <s v="Takamoto Biogas"/>
    <s v=""/>
    <s v=""/>
    <s v="Medium Size Business"/>
    <x v="10"/>
  </r>
  <r>
    <s v="VPA6"/>
    <s v="KE-KIA-1706-23167"/>
    <x v="1"/>
    <s v=""/>
    <s v="12th April,2017"/>
    <d v="2017-04-12T00:00:00"/>
    <s v="1st June,2017"/>
    <d v="2017-06-01T00:00:00"/>
    <s v="Kamau Joseph Mburu"/>
    <s v="Male"/>
    <s v="10255594"/>
    <s v="728684621"/>
    <s v="2.55E+11"/>
    <s v=""/>
    <s v="2.55E+11"/>
    <n v="36.76981"/>
    <n v="-1.0459940000000001"/>
    <s v="Kiambu"/>
    <s v="Githunguri"/>
    <s v="Githunguri"/>
    <s v="Ngochi"/>
    <s v="10"/>
    <s v="Takamoto Biogas"/>
    <s v="Takamoto Biogas"/>
    <s v=""/>
    <s v="Medium Size Business"/>
    <x v="8"/>
  </r>
  <r>
    <s v="VPA6"/>
    <s v="KE-KIS-1707-23200"/>
    <x v="1"/>
    <s v=""/>
    <s v="12th May,2017"/>
    <d v="2017-05-12T00:00:00"/>
    <s v="1st July,2017"/>
    <d v="2017-07-01T00:00:00"/>
    <s v="Omia Rose"/>
    <s v="Female"/>
    <s v="22964698"/>
    <s v="722536096"/>
    <s v="2.55E+11"/>
    <s v=""/>
    <s v="2.55E+11"/>
    <n v="35.049705000000003"/>
    <n v="-0.16439000000000001"/>
    <s v="Kisumu"/>
    <s v="Nyando"/>
    <s v="Awasi"/>
    <s v="Bondo Kachola"/>
    <s v="8"/>
    <s v="Takamoto biogas"/>
    <s v="Takamoto Biogas"/>
    <s v="254738689788"/>
    <s v="Medium Size Business"/>
    <x v="5"/>
  </r>
  <r>
    <s v="VPA6"/>
    <s v="KE-KIA-1610-23193"/>
    <x v="0"/>
    <s v="Non Compliant"/>
    <s v="12th August,2016"/>
    <d v="2016-08-12T00:00:00"/>
    <s v="1st October,2016"/>
    <d v="2016-10-01T00:00:00"/>
    <s v="Waweru John Mburu"/>
    <s v="Male"/>
    <s v="21339863"/>
    <s v="720892281"/>
    <s v="2.55E+11"/>
    <s v=""/>
    <s v=""/>
    <n v="36.797172000000003"/>
    <n v="-1.037002"/>
    <s v="Kiambu"/>
    <s v="Githunguri"/>
    <s v="Kamuchege"/>
    <s v="Kingio"/>
    <s v="10"/>
    <s v="Takamoto Biogas"/>
    <s v=""/>
    <s v=""/>
    <s v="Medium Size Business"/>
    <x v="8"/>
  </r>
  <r>
    <s v="VPA6"/>
    <s v="KE-KIS-1610-23198"/>
    <x v="1"/>
    <s v=""/>
    <s v="12th August,2016"/>
    <d v="2016-08-12T00:00:00"/>
    <s v="1st October,2016"/>
    <d v="2016-10-01T00:00:00"/>
    <s v="Nyansera Lilian"/>
    <s v="Female"/>
    <s v="24298165"/>
    <s v="724737401"/>
    <s v="724737401"/>
    <s v=""/>
    <s v=""/>
    <n v="34.723799999999997"/>
    <n v="-0.66613500000000003"/>
    <s v="Kisii"/>
    <s v="Kisii South"/>
    <s v="Wanjare"/>
    <s v="Bumwanda"/>
    <s v="10"/>
    <s v="Takamoto Biogas"/>
    <s v="Benson  Otieno"/>
    <s v="738689788"/>
    <s v="Medium Size Business"/>
    <x v="8"/>
  </r>
  <r>
    <s v="VPA6"/>
    <s v="KE-KAK-1707-23128"/>
    <x v="1"/>
    <s v=""/>
    <s v="1st June,2017"/>
    <d v="2017-06-01T00:00:00"/>
    <s v="21st July,2017"/>
    <d v="2017-07-21T00:00:00"/>
    <s v="Owuor Alfred Ogwang"/>
    <s v="Male"/>
    <s v="13468512"/>
    <s v="722955997"/>
    <s v="2.55E+11"/>
    <s v=""/>
    <s v="2.55E+11"/>
    <n v="34.594299999999997"/>
    <n v="0.11605500000000001"/>
    <s v="Kakamega"/>
    <s v="Khwisero"/>
    <s v="Kusa Central"/>
    <s v="Ebukambuli"/>
    <s v="10"/>
    <s v="Takamoto Biogas"/>
    <s v="Takamoto Biogas"/>
    <s v="254738689788"/>
    <s v="Medium Size Business"/>
    <x v="8"/>
  </r>
  <r>
    <s v="VPA6"/>
    <s v="KE-TAI-1710-22572"/>
    <x v="1"/>
    <s v=""/>
    <s v="12th August,2017"/>
    <d v="2017-08-12T00:00:00"/>
    <s v="1st October,2017"/>
    <d v="2017-10-01T00:00:00"/>
    <s v="Mnyika Kollen Mgirima"/>
    <s v="Female"/>
    <s v="6742368"/>
    <s v="712746387"/>
    <s v="2.55E+11"/>
    <s v=""/>
    <s v=""/>
    <n v="38.389398"/>
    <n v="-3.386377"/>
    <s v="Taita/Taveta"/>
    <s v="Wundanyi"/>
    <s v="Mbale"/>
    <s v="Mvita"/>
    <s v="8"/>
    <s v="Mespt"/>
    <s v="Jotham Kaluma"/>
    <s v="2547055364440"/>
    <s v="Medium Size Business"/>
    <x v="0"/>
  </r>
  <r>
    <s v="VPA6"/>
    <s v="KE-TAI-1710-22556"/>
    <x v="1"/>
    <s v=""/>
    <s v="12th August,2017"/>
    <d v="2017-08-12T00:00:00"/>
    <s v="1st October,2017"/>
    <d v="2017-10-01T00:00:00"/>
    <s v="Mghaga Duncan Mwatela"/>
    <s v="Male"/>
    <s v="155929"/>
    <s v="726360355"/>
    <s v="2.55E+11"/>
    <s v=""/>
    <s v="2.55E+11"/>
    <n v="38.352518000000003"/>
    <n v="-3.4151889999999998"/>
    <s v="Taita/Taveta"/>
    <s v="Wundanyi"/>
    <s v="Wundanyi"/>
    <s v="Wasinyi"/>
    <s v="8"/>
    <s v="Mespt"/>
    <s v=""/>
    <s v=""/>
    <s v="Medium Size Business"/>
    <x v="0"/>
  </r>
  <r>
    <s v="VPA6"/>
    <s v="KE-TAI-1707-22612"/>
    <x v="1"/>
    <s v=""/>
    <s v="12th May,2017"/>
    <d v="2017-05-12T00:00:00"/>
    <s v="1st July,2017"/>
    <d v="2017-07-01T00:00:00"/>
    <s v="Mwaluma Mwaluma Mwaghogho"/>
    <s v="Male"/>
    <s v="103959404"/>
    <s v="728912805"/>
    <s v="2.55E+11"/>
    <s v=""/>
    <s v=""/>
    <n v="38.566214000000002"/>
    <n v="-3.4120539999999999"/>
    <s v="Taita/Taveta"/>
    <s v="Voi"/>
    <s v="Voi"/>
    <s v="Majengo"/>
    <s v="8"/>
    <s v="Mespt"/>
    <s v=""/>
    <s v=""/>
    <s v="Medium Size Business"/>
    <x v="0"/>
  </r>
  <r>
    <s v="VPA6"/>
    <s v="KE-KIA-1712-23182"/>
    <x v="0"/>
    <s v="Unreachable"/>
    <s v="11th November,2017"/>
    <d v="2017-11-11T00:00:00"/>
    <s v="31st December,2017"/>
    <d v="2017-12-31T00:00:00"/>
    <s v="Ndotono John Mwangi"/>
    <s v="Male"/>
    <s v="5704808"/>
    <s v="254724958383"/>
    <s v="2.55E+11"/>
    <s v=""/>
    <s v=""/>
    <n v="36.818375000000003"/>
    <n v="-0.98989700000000003"/>
    <s v="Kiambu"/>
    <s v="Gatundu South"/>
    <s v="Gatitu"/>
    <s v="Gaturiamaru"/>
    <s v="10"/>
    <s v="Takamoto Biogas"/>
    <s v=""/>
    <s v=""/>
    <s v="Medium Size Business"/>
    <x v="8"/>
  </r>
  <r>
    <s v="VPA6"/>
    <s v="KE-MAC-1710-23177"/>
    <x v="1"/>
    <s v=""/>
    <s v="12th August,2017"/>
    <d v="2017-08-12T00:00:00"/>
    <s v="1st October,2017"/>
    <d v="2017-10-01T00:00:00"/>
    <s v="Nyamweya Martin"/>
    <s v="Male"/>
    <s v="21482245"/>
    <s v="713436270"/>
    <s v="2.55E+11"/>
    <s v=""/>
    <s v=""/>
    <n v="37.122549999999997"/>
    <n v="-1.272902"/>
    <s v="Machakos"/>
    <s v="Kathiani"/>
    <s v="Kamulu"/>
    <s v="Kware"/>
    <s v="10"/>
    <s v="Takamoto Biogas"/>
    <s v="Takamoto Biogas"/>
    <s v="254738689788"/>
    <s v="Medium Size Business"/>
    <x v="8"/>
  </r>
  <r>
    <s v="VPA6"/>
    <s v="KE-NAI-1612-23171"/>
    <x v="1"/>
    <s v=""/>
    <s v="12th October,2016"/>
    <d v="2016-10-12T00:00:00"/>
    <s v="1st December,2016"/>
    <d v="2016-12-01T00:00:00"/>
    <s v="Simiyu Millicent"/>
    <s v="Female"/>
    <s v="27393377"/>
    <s v="710266700"/>
    <s v="2.55E+11"/>
    <s v=""/>
    <s v=""/>
    <n v="36.959282000000002"/>
    <n v="-1.2572399999999999"/>
    <s v="Nairobi"/>
    <s v="Njiru"/>
    <s v="Ruai"/>
    <s v="Buruburu Farm"/>
    <s v="6"/>
    <s v="Takamoto Biogas"/>
    <s v="James Nganga"/>
    <s v="254725713467"/>
    <s v="Medium Size Business"/>
    <x v="8"/>
  </r>
  <r>
    <s v="VPA6"/>
    <s v="KE-MAC-1702-23178"/>
    <x v="1"/>
    <s v=""/>
    <s v="13th December,2016"/>
    <d v="2016-12-13T00:00:00"/>
    <s v="1st February,2017"/>
    <d v="2017-02-01T00:00:00"/>
    <s v="Kioko Robert"/>
    <s v="Male"/>
    <s v="12711115"/>
    <s v="721705516"/>
    <s v="2.55E+11"/>
    <s v=""/>
    <s v=""/>
    <n v="37.190640000000002"/>
    <n v="-1.45652"/>
    <s v="Machakos"/>
    <s v="Machakos"/>
    <s v="Mavoko"/>
    <s v="Mua"/>
    <s v="10"/>
    <s v="Takamoto Biogas"/>
    <s v="James Nganga"/>
    <s v="254725713467"/>
    <s v="Medium Size Business"/>
    <x v="8"/>
  </r>
  <r>
    <s v="VPA6"/>
    <s v="KE-NAK-1610-23176"/>
    <x v="1"/>
    <s v=""/>
    <s v="12th August,2016"/>
    <d v="2016-08-12T00:00:00"/>
    <s v="1st October,2016"/>
    <d v="2016-10-01T00:00:00"/>
    <s v="James Githinji"/>
    <s v="Male"/>
    <s v="21395776"/>
    <s v="714946318"/>
    <s v="2.55E+11"/>
    <s v=""/>
    <s v=""/>
    <n v="35.703657"/>
    <n v="-0.55149999999999999"/>
    <s v="Nakuru"/>
    <s v="Molo"/>
    <s v="Molo"/>
    <s v="Tombo"/>
    <s v="8"/>
    <s v="Takamoto Biogas"/>
    <s v="James Nganga"/>
    <s v=""/>
    <s v="Medium Size Business"/>
    <x v="8"/>
  </r>
  <r>
    <s v="VPA6"/>
    <s v="KE-KIL-1710-22552"/>
    <x v="1"/>
    <s v=""/>
    <s v="12th August,2017"/>
    <d v="2017-08-12T00:00:00"/>
    <s v="1st October,2017"/>
    <d v="2017-10-01T00:00:00"/>
    <s v="Musau Benson Muthani"/>
    <s v="Male"/>
    <s v="99999"/>
    <s v="722755746"/>
    <s v="2.55E+11"/>
    <s v=""/>
    <s v=""/>
    <n v="39.782971000000003"/>
    <n v="-3.883248"/>
    <s v="Kilifi"/>
    <s v="Bahari"/>
    <s v="Kikambala"/>
    <s v="Kikambala"/>
    <s v="8"/>
    <s v="Mespt"/>
    <s v="Samson Sirya"/>
    <s v="254703297321"/>
    <s v="Medium Size Business"/>
    <x v="0"/>
  </r>
  <r>
    <s v="VPA6"/>
    <s v="KE-KIL-1612-22563"/>
    <x v="1"/>
    <s v=""/>
    <s v="11th November,2016"/>
    <d v="2016-11-11T00:00:00"/>
    <s v="31st December,2016"/>
    <d v="2016-12-31T00:00:00"/>
    <s v="Mngori Geoffrey Wolder"/>
    <s v="Male"/>
    <s v="1123122"/>
    <s v="722796197"/>
    <s v="2.55E+11"/>
    <s v=""/>
    <s v=""/>
    <n v="39.775190000000002"/>
    <n v="-3.8834789999999999"/>
    <s v="Kilifi"/>
    <s v="Bahari"/>
    <s v="Kikambala"/>
    <s v="Kikambala"/>
    <s v="12"/>
    <s v="Mespt"/>
    <s v="Samson Sirya"/>
    <s v="254703927321"/>
    <s v="Medium Size Business"/>
    <x v="0"/>
  </r>
  <r>
    <s v="VPA6"/>
    <s v="KE-KIL-1710-22571"/>
    <x v="1"/>
    <s v=""/>
    <s v="12th August,2017"/>
    <d v="2017-08-12T00:00:00"/>
    <s v="1st October,2017"/>
    <d v="2017-10-01T00:00:00"/>
    <s v="Mwangala Johnston Chigongo"/>
    <s v="Male"/>
    <s v="2140884"/>
    <s v="722460624"/>
    <s v="722460624"/>
    <s v=""/>
    <s v=""/>
    <n v="39.770992"/>
    <n v="-3.8954710000000001"/>
    <s v="Kilifi"/>
    <s v="Bahari"/>
    <s v="Kikambala"/>
    <s v="Kikambala"/>
    <s v="6"/>
    <s v="Mespt"/>
    <s v="Samson Sirya"/>
    <s v="703927321"/>
    <s v="Medium Size Business"/>
    <x v="0"/>
  </r>
  <r>
    <s v="VPA6"/>
    <s v="KE-KIL-1606-22574"/>
    <x v="1"/>
    <s v=""/>
    <s v="12th April,2016"/>
    <d v="2016-04-12T00:00:00"/>
    <s v="1st June,2016"/>
    <d v="2016-06-01T00:00:00"/>
    <s v="Kamau Mercy Marselina"/>
    <s v="Female"/>
    <s v="84570051"/>
    <s v="720130805"/>
    <s v="2.55E+11"/>
    <s v=""/>
    <s v=""/>
    <n v="39.733944999999999"/>
    <n v="-3.9137369999999998"/>
    <s v="Kilifi"/>
    <s v="Bahari"/>
    <s v="Kilifi"/>
    <s v="Mtepeni"/>
    <s v="12"/>
    <s v="Mespt"/>
    <s v="Samson Sirya"/>
    <s v="254703297321"/>
    <s v="Medium Size Business"/>
    <x v="0"/>
  </r>
  <r>
    <s v="VPA6"/>
    <s v="KE-MAC-1611-23180"/>
    <x v="1"/>
    <s v=""/>
    <s v="12th September,2016"/>
    <d v="2016-09-12T00:00:00"/>
    <s v="1st November,2016"/>
    <d v="2016-11-01T00:00:00"/>
    <s v="Mua Nicholas Mativo"/>
    <s v="Male"/>
    <s v="7404861"/>
    <s v="722917083"/>
    <s v="2.55E+11"/>
    <s v=""/>
    <s v=""/>
    <n v="37.218688"/>
    <n v="-1.4278729999999999"/>
    <s v="Machakos"/>
    <s v="Machakos"/>
    <s v="Mua"/>
    <s v="Kaloleni"/>
    <s v="10"/>
    <s v="Takamoto Biogas"/>
    <s v="James Nganga"/>
    <s v="254725713467"/>
    <s v="Medium Size Business"/>
    <x v="8"/>
  </r>
  <r>
    <s v="VPA6"/>
    <s v="KE-MAC-1612-23199"/>
    <x v="2"/>
    <s v="Demolished"/>
    <s v="12th October,2016"/>
    <d v="2016-10-12T00:00:00"/>
    <s v="1st December,2016"/>
    <d v="2016-12-01T00:00:00"/>
    <s v="Wambua Petronillar Mueni"/>
    <s v="Female"/>
    <s v="21078890"/>
    <s v="723788056"/>
    <s v="2.55E+11"/>
    <s v=""/>
    <s v=""/>
    <n v="37.204433000000002"/>
    <n v="-1.4327319999999999"/>
    <s v="Machakos"/>
    <s v="Machakos"/>
    <s v="Mutituni"/>
    <s v="Mua"/>
    <s v="10"/>
    <s v="Takamoto Biogas"/>
    <s v="James Nganga"/>
    <s v="254725713467"/>
    <s v="Medium Size Business"/>
    <x v="8"/>
  </r>
  <r>
    <s v="VPA6"/>
    <s v="KE-NAK-1705-23175"/>
    <x v="1"/>
    <s v=""/>
    <s v="4th April,2017"/>
    <d v="2017-04-04T00:00:00"/>
    <s v="6th May,2017"/>
    <d v="2017-05-06T00:00:00"/>
    <s v="Gakuru Wilfred Nganga"/>
    <s v="Male"/>
    <s v="21568140"/>
    <s v="71834842"/>
    <s v="2.55E+11"/>
    <s v=""/>
    <s v=""/>
    <n v="36.123961999999999"/>
    <n v="-0.23319000000000001"/>
    <s v="Nakuru"/>
    <s v="Bahati"/>
    <s v="Bahati"/>
    <s v="Maili Sita"/>
    <s v="8"/>
    <s v="Takamoto Biogas"/>
    <s v="James Nganga"/>
    <s v=""/>
    <s v="Medium Size Business"/>
    <x v="8"/>
  </r>
  <r>
    <s v="VPA6"/>
    <s v="KE-KER-1612-23201"/>
    <x v="1"/>
    <s v=""/>
    <s v="11th November,2016"/>
    <d v="2016-11-11T00:00:00"/>
    <s v="31st December,2016"/>
    <d v="2016-12-31T00:00:00"/>
    <s v="Koskey Geoffry Kipkorir"/>
    <s v="Male"/>
    <s v="24244517"/>
    <s v="721434322"/>
    <s v="2.55E+11"/>
    <s v=""/>
    <s v=""/>
    <n v="35.201819999999998"/>
    <n v="-0.32906000000000002"/>
    <s v="Kericho"/>
    <s v="Belgut"/>
    <s v="Waldai"/>
    <s v="Kaptoiti"/>
    <s v="10"/>
    <s v="Takamoto Biogas"/>
    <s v="Takamoto Biogas"/>
    <s v="254728570658"/>
    <s v="Medium Size Business"/>
    <x v="8"/>
  </r>
  <r>
    <s v="VPA6"/>
    <s v="KE-KER-1710-23195"/>
    <x v="0"/>
    <s v="Under Verification"/>
    <s v="9th April,2016"/>
    <d v="2016-04-09T00:00:00"/>
    <s v="9th October,2017"/>
    <d v="2017-10-09T00:00:00"/>
    <s v="Ronoh Nancy Chepkoech"/>
    <s v="Female"/>
    <s v="99999"/>
    <s v="0722691291"/>
    <s v="722691291"/>
    <s v=""/>
    <s v=""/>
    <n v="35.181010000000001"/>
    <n v="-0.39150000000000001"/>
    <s v="Kericho"/>
    <s v="Belgut"/>
    <s v="Kaborok"/>
    <s v="Kaborok"/>
    <s v="8"/>
    <s v="Takamoto Biogas"/>
    <s v="Gilbert"/>
    <s v="728570658"/>
    <s v="Medium Size Business"/>
    <x v="8"/>
  </r>
  <r>
    <s v="VPA6"/>
    <s v="KE-KWA-1612-22579"/>
    <x v="1"/>
    <s v=""/>
    <s v="11th November,2016"/>
    <d v="2016-11-11T00:00:00"/>
    <s v="31st December,2016"/>
    <d v="2016-12-31T00:00:00"/>
    <s v="Diyo Patrick Njole"/>
    <s v="Male"/>
    <s v="6733021"/>
    <s v="722589428"/>
    <s v="722589428"/>
    <s v=""/>
    <s v=""/>
    <n v="39.210880000000003"/>
    <n v="-4.4973700000000001"/>
    <s v="Kwale"/>
    <s v="Lunga Lunga"/>
    <s v="Dzombo"/>
    <s v="Dunguni"/>
    <s v="10"/>
    <s v="Mespt"/>
    <s v="Muyaona Ndegwa"/>
    <s v="710588282"/>
    <s v="Medium Size Business"/>
    <x v="0"/>
  </r>
  <r>
    <s v="VPA6"/>
    <s v="KE-KWA-1712-22550"/>
    <x v="1"/>
    <s v=""/>
    <s v="12th October,2017"/>
    <d v="2017-10-12T00:00:00"/>
    <s v="1st December,2017"/>
    <d v="2017-12-01T00:00:00"/>
    <s v="Itidua Alexander John"/>
    <s v="Male"/>
    <s v="13628060"/>
    <s v="727929343"/>
    <s v="727929343"/>
    <s v=""/>
    <s v=""/>
    <n v="39.176845"/>
    <n v="-4.5813740000000003"/>
    <s v="Kwale"/>
    <s v="Lunga Lunga"/>
    <s v="Vanga"/>
    <s v="Mwana Mamba"/>
    <s v="8"/>
    <s v="Mespt"/>
    <s v="Unyao Degwa"/>
    <s v="710588282"/>
    <s v="Medium Size Business"/>
    <x v="0"/>
  </r>
  <r>
    <s v="VPA6"/>
    <s v="KE-TAI-1710-22562"/>
    <x v="1"/>
    <s v=""/>
    <s v="12th August,2017"/>
    <d v="2017-08-12T00:00:00"/>
    <s v="1st October,2017"/>
    <d v="2017-10-01T00:00:00"/>
    <s v="Tingi Wali Florence"/>
    <s v="Male"/>
    <s v="28236333"/>
    <s v="72623755"/>
    <s v="713037304"/>
    <s v=""/>
    <s v=""/>
    <n v="38.316592"/>
    <n v="-3.4956619999999998"/>
    <s v="Taita/Taveta"/>
    <s v="Mwatate"/>
    <s v="Bura"/>
    <s v="Vilbenyi"/>
    <s v="8"/>
    <s v="Mespt"/>
    <s v="Higin Chorongo"/>
    <s v="710865305"/>
    <s v="Medium Size Business"/>
    <x v="0"/>
  </r>
  <r>
    <s v="VPA6"/>
    <s v="KE-UAS-1705-23174"/>
    <x v="1"/>
    <s v=""/>
    <s v="12th March,2017"/>
    <d v="2017-03-12T00:00:00"/>
    <s v="1st May,2017"/>
    <d v="2017-05-01T00:00:00"/>
    <s v="Kipchircchir David"/>
    <s v="Male"/>
    <s v="20403020"/>
    <s v="726135402"/>
    <s v="2.55E+11"/>
    <s v=""/>
    <s v=""/>
    <n v="35.525542000000002"/>
    <n v="0.19028999999999999"/>
    <s v="Uasin Gishu"/>
    <s v="Ainabkoi"/>
    <s v="Ainapkoi"/>
    <s v="Ndanai"/>
    <s v="10"/>
    <s v="Takamoto Biogas"/>
    <s v=""/>
    <s v=""/>
    <s v="Medium Size Business"/>
    <x v="8"/>
  </r>
  <r>
    <s v="VPA6"/>
    <s v="KE-ELG-1706-23197"/>
    <x v="1"/>
    <s v=""/>
    <s v="1st June,2017"/>
    <d v="2017-06-01T00:00:00"/>
    <s v="20th June,2017"/>
    <d v="2017-06-20T00:00:00"/>
    <s v="Kiptoo William"/>
    <s v="Male"/>
    <s v="13069860"/>
    <s v="722347880"/>
    <s v="2.55E+11"/>
    <s v=""/>
    <s v="2.55E+11"/>
    <n v="35.511485"/>
    <n v="0.73309299999999999"/>
    <s v="Elgeyo/Marakwet"/>
    <s v="Keiyo North"/>
    <s v="Kapchemutwo"/>
    <s v="Bugar"/>
    <s v="10"/>
    <s v="Takamoto Biogas"/>
    <s v=""/>
    <s v=""/>
    <s v="Medium Size Business"/>
    <x v="8"/>
  </r>
  <r>
    <s v="VPA6"/>
    <s v="KE-KAJ-1611-22596"/>
    <x v="1"/>
    <s v=""/>
    <s v="12th September,2016"/>
    <d v="2016-09-12T00:00:00"/>
    <s v="1st November,2016"/>
    <d v="2016-11-01T00:00:00"/>
    <s v="Masangira Regina Nairesiae"/>
    <s v="Female"/>
    <s v="13085082"/>
    <s v="723322354"/>
    <s v="723322354"/>
    <s v=""/>
    <s v=""/>
    <n v="37.475892000000002"/>
    <n v="-2.9114819999999999"/>
    <s v="Kajiado"/>
    <s v="Loitokitok"/>
    <s v="Kajiado"/>
    <s v="Inkaria-Ronkena"/>
    <s v="8"/>
    <s v="Mespt"/>
    <s v="Justus Inyasi Makipa"/>
    <s v=""/>
    <s v="Medium Size Business"/>
    <x v="0"/>
  </r>
  <r>
    <s v="VPA6"/>
    <s v="KE-KAJ-1612-22593"/>
    <x v="1"/>
    <s v=""/>
    <s v="11th November,2016"/>
    <d v="2016-11-11T00:00:00"/>
    <s v="31st December,2016"/>
    <d v="2016-12-31T00:00:00"/>
    <s v="Mueni Serah"/>
    <s v="Female"/>
    <s v="23901059"/>
    <s v="719568317"/>
    <s v="719568317"/>
    <s v=""/>
    <s v=""/>
    <n v="37.585101999999999"/>
    <n v="-2.9648400000000001"/>
    <s v="Kajiado"/>
    <s v="Loitokitok"/>
    <s v="Loitoktok"/>
    <s v="Rombo"/>
    <s v="8"/>
    <s v="Mespt"/>
    <s v="Michael Gitau"/>
    <s v=""/>
    <s v="Medium Size Business"/>
    <x v="0"/>
  </r>
  <r>
    <s v="VPA6"/>
    <s v="KE-KAJ-1710-22592"/>
    <x v="1"/>
    <s v=""/>
    <s v="17th July,2017"/>
    <d v="2017-07-17T00:00:00"/>
    <s v="21st October,2017"/>
    <d v="2017-10-21T00:00:00"/>
    <s v="Ole Lolkinyien Geoffrey Soikan"/>
    <s v="Male"/>
    <s v="499547"/>
    <s v="702045815"/>
    <s v="2.55E+11"/>
    <s v=""/>
    <s v=""/>
    <n v="37.581499999999998"/>
    <n v="-2.951622"/>
    <s v="Kajiado"/>
    <s v="Loitokitok"/>
    <s v="Loitoktok"/>
    <s v="Ilasit"/>
    <s v="10"/>
    <s v="Mespt"/>
    <s v="Peter Mbithi Kiniu"/>
    <s v=""/>
    <s v="Medium Size Business"/>
    <x v="0"/>
  </r>
  <r>
    <s v="VPA6"/>
    <s v="KE-KAJ-1710-23196"/>
    <x v="1"/>
    <s v=""/>
    <s v="15th August,2017"/>
    <d v="2017-08-15T00:00:00"/>
    <s v="4th October,2017"/>
    <d v="2017-10-04T00:00:00"/>
    <s v="Rono Kennedy"/>
    <s v="Male"/>
    <s v="27358970"/>
    <s v="721229900"/>
    <s v="721229900"/>
    <s v=""/>
    <s v=""/>
    <n v="36.612184999999997"/>
    <n v="-1.941017"/>
    <s v="Kajiado"/>
    <s v="Kajiado North"/>
    <s v="Kajiado"/>
    <s v="Forty Six"/>
    <s v="8"/>
    <s v="Takamoto Biogas"/>
    <s v="James Nganga"/>
    <s v="725713346"/>
    <s v="Medium Size Business"/>
    <x v="8"/>
  </r>
  <r>
    <s v="VPA6"/>
    <s v="KE-KAJ-1612-22594"/>
    <x v="1"/>
    <s v=""/>
    <s v="12th December,2016"/>
    <d v="2016-12-12T00:00:00"/>
    <s v="22nd December,2016"/>
    <d v="2016-12-22T00:00:00"/>
    <s v="Kinyanjui Ndegwa"/>
    <s v="Male"/>
    <s v="1328904"/>
    <s v="792834564"/>
    <s v="792834564"/>
    <s v=""/>
    <s v=""/>
    <n v="37.585535"/>
    <n v="-2.9668450000000002"/>
    <s v="Kajiado"/>
    <s v="Loitokitok"/>
    <s v="Loitoktok"/>
    <s v="Entarara"/>
    <s v="10"/>
    <s v="Mespt"/>
    <s v="John Chege"/>
    <s v=""/>
    <s v="Medium Size Business"/>
    <x v="0"/>
  </r>
  <r>
    <s v="VPA6"/>
    <s v="KE-KAJ-1712-22603"/>
    <x v="1"/>
    <s v=""/>
    <s v="12th October,2017"/>
    <d v="2017-10-12T00:00:00"/>
    <s v="1st December,2017"/>
    <d v="2017-12-01T00:00:00"/>
    <s v="Ndambuki Benjamin Muindi"/>
    <s v="Male"/>
    <s v="99999"/>
    <s v="722537636"/>
    <s v="723353371"/>
    <s v=""/>
    <s v=""/>
    <n v="37.708241999999998"/>
    <n v="-3.1969029999999998"/>
    <s v="Kajiado"/>
    <s v="Loitokitok"/>
    <s v="Rombo"/>
    <s v="Rombo"/>
    <s v="12"/>
    <s v="Mespt"/>
    <s v="John Chege"/>
    <s v=""/>
    <s v="Medium Size Business"/>
    <x v="0"/>
  </r>
  <r>
    <s v="VPA6"/>
    <s v="KE-KAJ-1710-22602"/>
    <x v="1"/>
    <s v=""/>
    <s v="12th August,2016"/>
    <d v="2016-08-12T00:00:00"/>
    <s v="1st October,2017"/>
    <d v="2017-10-01T00:00:00"/>
    <s v="Ng'ang'a Paul Kamau"/>
    <s v="Male"/>
    <s v="25814280"/>
    <s v="724544770"/>
    <s v="70724544770"/>
    <s v=""/>
    <s v=""/>
    <n v="37.722717000000003"/>
    <n v="-3.0579869999999998"/>
    <s v="Kajiado"/>
    <s v="Loitokitok"/>
    <s v="Ntarara"/>
    <s v="Entarara"/>
    <n v="12"/>
    <s v="Mespt"/>
    <s v="Peter Kiniu"/>
    <s v=""/>
    <s v="Medium Size Business"/>
    <x v="0"/>
  </r>
  <r>
    <s v="VPA6"/>
    <s v="KE-KAJ-1701-22604"/>
    <x v="0"/>
    <s v="Grievance"/>
    <s v="8th December,2016"/>
    <d v="2016-12-08T00:00:00"/>
    <s v="27th January,2017"/>
    <d v="2017-01-27T00:00:00"/>
    <s v="Malet Faustin Mwaura"/>
    <s v="Male"/>
    <s v="16120653"/>
    <s v="722923057"/>
    <s v="2.55E+11"/>
    <s v=""/>
    <s v=""/>
    <n v="37.715634999999999"/>
    <n v="-3.0662150000000001"/>
    <s v="Kajiado"/>
    <s v="Loitokitok"/>
    <s v="Kajiado"/>
    <s v="Rombo"/>
    <s v="12"/>
    <s v="Mespt"/>
    <s v="Peter Mbithi Kiniu"/>
    <s v=""/>
    <s v="Medium Size Business"/>
    <x v="0"/>
  </r>
  <r>
    <s v="VPA6"/>
    <s v="KE-KAJ-1512-22599"/>
    <x v="1"/>
    <s v=""/>
    <s v="11th November,2015"/>
    <d v="2015-11-11T00:00:00"/>
    <s v="31st December,2015"/>
    <d v="2015-12-31T00:00:00"/>
    <s v="Kamete Legete Ole"/>
    <s v="Male"/>
    <s v="10402807"/>
    <s v="720892592"/>
    <s v="720892592"/>
    <s v=""/>
    <s v=""/>
    <n v="37.624772999999998"/>
    <n v="-2.9778280000000001"/>
    <s v="Kajiado"/>
    <s v="Loitokitok"/>
    <s v="Kajiado"/>
    <s v="Ntararaa"/>
    <s v="10"/>
    <s v="Mespt"/>
    <s v="John Chege"/>
    <s v=""/>
    <s v="Medium Size Business"/>
    <x v="0"/>
  </r>
  <r>
    <s v="VPA6"/>
    <s v="KE-KAJ-1706-22525"/>
    <x v="1"/>
    <s v=""/>
    <s v="12th April,2017"/>
    <d v="2017-04-12T00:00:00"/>
    <s v="1st June,2017"/>
    <d v="2017-06-01T00:00:00"/>
    <s v="Nurwa Joseph Ngugi"/>
    <s v="Male"/>
    <s v="497475"/>
    <s v="725373070"/>
    <s v="2.55E+11"/>
    <s v=""/>
    <s v=""/>
    <n v="37.535643"/>
    <n v="-2.9658579999999999"/>
    <s v="Kajiado"/>
    <s v="Loitokitok"/>
    <s v="Loitoktok"/>
    <s v="Entarara"/>
    <s v="6"/>
    <s v="Mespt"/>
    <s v="Michael Gitau"/>
    <s v=""/>
    <s v="Medium Size Business"/>
    <x v="0"/>
  </r>
  <r>
    <s v="VPA6"/>
    <s v="KE-KER-1710-23194"/>
    <x v="1"/>
    <s v=""/>
    <s v="30th October,2016"/>
    <d v="2016-10-30T00:00:00"/>
    <s v="30th October,2017"/>
    <d v="2017-10-30T00:00:00"/>
    <s v="Murei Patrick Kiplangat"/>
    <s v="Male"/>
    <s v="1770797"/>
    <s v="717564744"/>
    <s v="2.55E+11"/>
    <s v=""/>
    <s v=""/>
    <n v="35.569947999999997"/>
    <n v="-0.124945"/>
    <s v="Kericho"/>
    <s v="Kipkelion East"/>
    <s v="Londiani"/>
    <s v="Kaptich"/>
    <s v="8"/>
    <s v="Takamoto Biogas"/>
    <s v="Benson  Otieno"/>
    <s v="254700000000"/>
    <s v="Medium Size Business"/>
    <x v="8"/>
  </r>
  <r>
    <s v="VPA6"/>
    <s v="KE-KAJ-1712-22507"/>
    <x v="1"/>
    <s v=""/>
    <s v="12th October,2017"/>
    <d v="2017-10-12T00:00:00"/>
    <s v="1st December,2017"/>
    <d v="2017-12-01T00:00:00"/>
    <s v="Mueni Agnes Kisila"/>
    <s v="Female"/>
    <s v="6051649"/>
    <s v="725932193"/>
    <s v="725932153"/>
    <s v=""/>
    <s v=""/>
    <n v="37.499755"/>
    <n v="-2.9243399999999999"/>
    <s v="Kajiado"/>
    <s v="Loitokitok"/>
    <s v="Kajiado"/>
    <s v="Kuku"/>
    <s v="12"/>
    <s v="Mespt"/>
    <s v="Peter Mbithi Kiniu"/>
    <s v=""/>
    <s v="Medium Size Business"/>
    <x v="0"/>
  </r>
  <r>
    <s v="VPA6"/>
    <s v="KE-KAJ-1711-22527"/>
    <x v="1"/>
    <s v=""/>
    <s v="12th September,2017"/>
    <d v="2017-09-12T00:00:00"/>
    <s v="1st November,2017"/>
    <d v="2017-11-01T00:00:00"/>
    <s v="Mukuria Julius Kamwanga"/>
    <s v="Male"/>
    <s v="5647004"/>
    <s v="72480653"/>
    <s v="724806532"/>
    <s v=""/>
    <s v=""/>
    <n v="37.568066999999999"/>
    <n v="-2.9428869999999998"/>
    <s v="Kajiado"/>
    <s v="Loitokitok"/>
    <s v="Kajiado"/>
    <s v="Oloolopon"/>
    <s v="8"/>
    <s v="Mespt"/>
    <s v="Justus Inyasi Makipa"/>
    <s v=""/>
    <s v="Medium Size Business"/>
    <x v="0"/>
  </r>
  <r>
    <s v="VPA6"/>
    <s v="KE-KAJ-1711-22543"/>
    <x v="1"/>
    <s v=""/>
    <s v="9th December,2016"/>
    <d v="2016-12-09T00:00:00"/>
    <s v="1st November,2017"/>
    <d v="2017-11-01T00:00:00"/>
    <s v="Partimo Saruni"/>
    <s v="Male"/>
    <s v="34263693"/>
    <s v="727688661"/>
    <s v="7201787122"/>
    <s v=""/>
    <s v=""/>
    <n v="37.509467000000001"/>
    <n v="-2.913338"/>
    <s v="Kajiado"/>
    <s v="Loitokitok"/>
    <s v="Loitoktok"/>
    <s v="Kuku"/>
    <n v="12"/>
    <s v="Mespt"/>
    <s v="John Chege"/>
    <s v=""/>
    <s v="Medium Size Business"/>
    <x v="0"/>
  </r>
  <r>
    <s v="VPA6"/>
    <s v="KE-KAJ-1704-23207"/>
    <x v="1"/>
    <s v=""/>
    <s v="10th February,2017"/>
    <d v="2017-02-10T00:00:00"/>
    <s v="1st April,2017"/>
    <d v="2017-04-01T00:00:00"/>
    <s v="Maleno/Wuala Elizabeth/Dickson Kilusu"/>
    <s v="Male"/>
    <s v="30634131"/>
    <s v="722743601"/>
    <s v="722743601"/>
    <s v=""/>
    <s v=""/>
    <n v="36.655707"/>
    <n v="-1.4134"/>
    <s v="Kajiado"/>
    <s v="Kajiado North"/>
    <s v="Kiserian"/>
    <s v="Kiserian"/>
    <s v="10"/>
    <s v="Takamoto Biogas"/>
    <s v="James Nganga"/>
    <s v="725713467"/>
    <s v="Medium Size Business"/>
    <x v="8"/>
  </r>
  <r>
    <s v="VPA6"/>
    <s v="KE-KIA-1712-23204"/>
    <x v="1"/>
    <s v=""/>
    <s v="11th November,2017"/>
    <d v="2017-11-11T00:00:00"/>
    <s v="31st December,2017"/>
    <d v="2017-12-31T00:00:00"/>
    <s v="Gitau Sophia Njeri"/>
    <s v="Female"/>
    <s v="4817826"/>
    <s v="722835587"/>
    <s v="2.55E+11"/>
    <s v=""/>
    <s v=""/>
    <n v="36.895173"/>
    <n v="-0.92147999999999997"/>
    <s v="Kiambu"/>
    <s v="Gatundu North"/>
    <s v="Gitwamba"/>
    <s v="Ngorongo"/>
    <s v="10"/>
    <s v="Takamoto Biogas"/>
    <s v=""/>
    <s v=""/>
    <s v="Medium Size Business"/>
    <x v="8"/>
  </r>
  <r>
    <s v="VPA6"/>
    <s v="KE-KIA-1611-23203"/>
    <x v="1"/>
    <s v=""/>
    <s v="12th September,2016"/>
    <d v="2016-09-12T00:00:00"/>
    <s v="1st November,2016"/>
    <d v="2016-11-01T00:00:00"/>
    <s v="Rimi Patrick"/>
    <s v="Male"/>
    <s v="12527597"/>
    <s v="720279146"/>
    <s v="2.55E+11"/>
    <s v=""/>
    <s v=""/>
    <n v="36.626393"/>
    <n v="-1.030697"/>
    <s v="Kiambu"/>
    <s v="Limuru"/>
    <s v="Lari"/>
    <s v="Mathore"/>
    <s v="10"/>
    <s v="Takamoto Biogas"/>
    <s v=""/>
    <s v=""/>
    <s v="Medium Size Business"/>
    <x v="8"/>
  </r>
  <r>
    <s v="VPA6"/>
    <s v="KE-MAC-1612-22559"/>
    <x v="0"/>
    <s v="Unreachable"/>
    <s v="12th October,2016"/>
    <d v="2016-10-12T00:00:00"/>
    <s v="1st December,2016"/>
    <d v="2016-12-01T00:00:00"/>
    <s v="Mati Emmaculate Mukede"/>
    <s v="Female"/>
    <s v="2293061"/>
    <s v="254713268160"/>
    <s v="2.55E+11"/>
    <s v=""/>
    <s v=""/>
    <n v="37.325549000000002"/>
    <n v="-1.40594"/>
    <s v="Machakos"/>
    <s v="Kathiani"/>
    <s v="Kathiani"/>
    <s v="Mkuhuni"/>
    <s v="9"/>
    <s v="Mespt"/>
    <s v="Job K Soimo"/>
    <s v="254724281137"/>
    <s v="Medium Size Business"/>
    <x v="0"/>
  </r>
  <r>
    <s v="VPA6"/>
    <s v="KE-KIA-1710-22094"/>
    <x v="1"/>
    <s v=""/>
    <s v="12th August,2017"/>
    <d v="2017-08-12T00:00:00"/>
    <s v="1st October,2017"/>
    <d v="2017-10-01T00:00:00"/>
    <s v="Kenneth Gatundu Mungai"/>
    <s v="Male"/>
    <s v="28205294"/>
    <s v="713157659"/>
    <s v="2.55E+11"/>
    <s v=""/>
    <s v="2.55E+11"/>
    <n v="36.645870000000002"/>
    <n v="-1.1692670000000001"/>
    <s v="Kiambu"/>
    <s v="Limuru"/>
    <s v="Kagia"/>
    <s v="Kagia"/>
    <s v="6"/>
    <s v="Biogas International Limited"/>
    <s v="Robert Wanjiku"/>
    <s v="254717606741"/>
    <s v="Medium Size Business"/>
    <x v="4"/>
  </r>
  <r>
    <s v="VPA6"/>
    <s v="KE-MAC-1710-22095"/>
    <x v="1"/>
    <s v=""/>
    <s v="12th August,2017"/>
    <d v="2017-08-12T00:00:00"/>
    <s v="1st October,2017"/>
    <d v="2017-10-01T00:00:00"/>
    <s v="Julius Kieti"/>
    <s v="Male"/>
    <s v="11362236"/>
    <s v="728078834"/>
    <s v="2.55E+11"/>
    <s v=""/>
    <s v=""/>
    <n v="37.184902999999998"/>
    <n v="-1.5605100000000001"/>
    <s v="Machakos"/>
    <s v="Machakos"/>
    <s v="Kathome"/>
    <s v="Kathome"/>
    <s v="6"/>
    <s v="Biogas International Limited"/>
    <s v="Robert Wanjiku"/>
    <s v="254717606741"/>
    <s v="Medium Size Business"/>
    <x v="4"/>
  </r>
  <r>
    <s v="VPA6"/>
    <s v="KE-NYA-1703-23206"/>
    <x v="1"/>
    <s v=""/>
    <s v="10th January,2017"/>
    <d v="2017-01-10T00:00:00"/>
    <s v="1st March,2017"/>
    <d v="2017-03-01T00:00:00"/>
    <s v="Kanyoi Wilson"/>
    <s v="Male"/>
    <s v="989739"/>
    <s v="723996343"/>
    <s v="2.55E+11"/>
    <s v=""/>
    <s v=""/>
    <n v="36.558684999999997"/>
    <n v="-0.59769799999999995"/>
    <s v="Nyandarua"/>
    <s v="North Kinangop"/>
    <s v="Kahuru"/>
    <s v="Manyatta"/>
    <s v="6"/>
    <s v="Takamoto Biogas"/>
    <s v=""/>
    <s v=""/>
    <s v="Medium Size Business"/>
    <x v="8"/>
  </r>
  <r>
    <s v="VPA6"/>
    <s v="KE-KIA-1712-23205"/>
    <x v="1"/>
    <s v=""/>
    <s v="11th November,2017"/>
    <d v="2017-11-11T00:00:00"/>
    <s v="31st December,2017"/>
    <d v="2017-12-31T00:00:00"/>
    <s v="Mwaura Hellen"/>
    <s v="Female"/>
    <s v="985567"/>
    <s v="722657199"/>
    <s v="2.55E+11"/>
    <s v=""/>
    <s v=""/>
    <n v="36.822088000000001"/>
    <n v="-1.1610750000000001"/>
    <s v="Kiambu"/>
    <s v="Kiambu"/>
    <s v="Kiambu"/>
    <s v="Mwandus"/>
    <s v="10"/>
    <s v="Takamoto Biogas"/>
    <s v=""/>
    <s v=""/>
    <s v="Medium Size Business"/>
    <x v="8"/>
  </r>
  <r>
    <s v="VPA6"/>
    <s v="KE-KIA-1708-23202"/>
    <x v="1"/>
    <s v=""/>
    <s v="12th June,2017"/>
    <d v="2017-06-12T00:00:00"/>
    <s v="1st August,2017"/>
    <d v="2017-08-01T00:00:00"/>
    <s v="Njuguna Charles Kirumba"/>
    <s v="Male"/>
    <s v="11880411"/>
    <s v="720321718"/>
    <s v="2.55E+11"/>
    <s v=""/>
    <s v=""/>
    <n v="36.765604000000003"/>
    <n v="-1.1559699999999999"/>
    <s v="Kiambu"/>
    <s v="Kiambaa"/>
    <s v="Kaspat"/>
    <s v="Kirihinya"/>
    <n v="10"/>
    <s v="Takamoto Biogas"/>
    <s v=""/>
    <s v=""/>
    <s v="Medium Size Business"/>
    <x v="8"/>
  </r>
  <r>
    <s v="VPA6"/>
    <s v="KE-KIA-1710-23208"/>
    <x v="1"/>
    <s v=""/>
    <s v="12th August,2017"/>
    <d v="2017-08-12T00:00:00"/>
    <s v="1st October,2017"/>
    <d v="2017-10-01T00:00:00"/>
    <s v="Kibe John"/>
    <s v="Male"/>
    <s v="21904847"/>
    <s v="723788871"/>
    <s v="2.55E+11"/>
    <s v=""/>
    <s v=""/>
    <n v="36.805748999999999"/>
    <n v="-1.065131"/>
    <s v="Kiambu"/>
    <s v="Githunguri"/>
    <s v="Kanjai"/>
    <s v="Kigio"/>
    <s v="10"/>
    <s v="Takamoto Biogas"/>
    <s v=""/>
    <s v=""/>
    <s v="Medium Size Business"/>
    <x v="8"/>
  </r>
  <r>
    <s v="VPA6"/>
    <s v="KE-KIA-1709-23211"/>
    <x v="1"/>
    <s v=""/>
    <s v="3rd August,2017"/>
    <d v="2017-08-03T00:00:00"/>
    <s v="22nd September,2017"/>
    <d v="2017-09-22T00:00:00"/>
    <s v="Kiogo Augustine"/>
    <s v="Male"/>
    <s v="22840413"/>
    <s v="726837266"/>
    <s v="2.55E+11"/>
    <s v=""/>
    <s v=""/>
    <n v="36.654440999999998"/>
    <n v="-1.2235609999999999"/>
    <s v="Kiambu"/>
    <s v="Kikuyu"/>
    <s v="Nderi"/>
    <s v="Nderi"/>
    <s v="10"/>
    <s v="Takamoto Biogas"/>
    <s v=""/>
    <s v=""/>
    <s v="Medium Size Business"/>
    <x v="8"/>
  </r>
  <r>
    <s v="VPA6"/>
    <s v="KE-MUR-1709-23210"/>
    <x v="1"/>
    <s v=""/>
    <s v="10th August,2017"/>
    <d v="2017-08-10T00:00:00"/>
    <s v="29th September,2017"/>
    <d v="2017-09-29T00:00:00"/>
    <s v="Maina Andrew"/>
    <s v="Male"/>
    <s v="21580379"/>
    <s v="721383323"/>
    <s v="2.55E+11"/>
    <s v=""/>
    <s v=""/>
    <n v="36.972645999999997"/>
    <n v="-0.80756899999999998"/>
    <s v="Murang'a"/>
    <s v="Kigumo"/>
    <s v="Kigumo"/>
    <s v="Marumi"/>
    <s v="10"/>
    <s v="Takamoto Biogas"/>
    <s v=""/>
    <s v=""/>
    <s v="Medium Size Business"/>
    <x v="8"/>
  </r>
  <r>
    <s v="VPA6"/>
    <s v="KE-NYE-1708-23209"/>
    <x v="1"/>
    <s v=""/>
    <s v="1st August,2017"/>
    <d v="2017-08-01T00:00:00"/>
    <s v="21st August,2017"/>
    <d v="2017-08-21T00:00:00"/>
    <s v="Wambaki Frashia Wairimu"/>
    <s v="Female"/>
    <s v="1076231"/>
    <s v="729167212"/>
    <s v="729167212"/>
    <s v=""/>
    <s v=""/>
    <n v="36.951642999999997"/>
    <n v="-0.57039200000000001"/>
    <s v="Nyeri"/>
    <s v="Othaya"/>
    <s v="Karima"/>
    <s v="Kihugiru"/>
    <s v="10"/>
    <s v="Takamoto Biogas"/>
    <s v=""/>
    <s v=""/>
    <s v="Medium Size Business"/>
    <x v="8"/>
  </r>
  <r>
    <s v="VPA6"/>
    <s v="KE-KIR-1706-23212"/>
    <x v="1"/>
    <s v=""/>
    <s v="11th May,2017"/>
    <d v="2017-05-11T00:00:00"/>
    <s v="30th June,2017"/>
    <d v="2017-06-30T00:00:00"/>
    <s v="Kariri Edward Mwangi"/>
    <s v="Male"/>
    <s v="10864787"/>
    <s v="72157635"/>
    <s v="2.55E+11"/>
    <s v=""/>
    <s v=""/>
    <n v="37.335261000000003"/>
    <n v="-0.47981299999999999"/>
    <s v="Kirinyaga"/>
    <s v="Kirinyaga Central"/>
    <s v="Baragwa"/>
    <s v="Kiandai"/>
    <s v="10"/>
    <s v="Takamoto Biogas"/>
    <s v=""/>
    <s v=""/>
    <s v="Medium Size Business"/>
    <x v="8"/>
  </r>
  <r>
    <s v="VPA6"/>
    <s v="KE-KIA-1711-23214"/>
    <x v="1"/>
    <s v=""/>
    <s v="29th September,2017"/>
    <d v="2017-09-29T00:00:00"/>
    <s v="18th November,2017"/>
    <d v="2017-11-18T00:00:00"/>
    <s v="Mwangi Hannah"/>
    <s v="Female"/>
    <s v="99999"/>
    <s v="725313002"/>
    <s v="2.55E+11"/>
    <s v=""/>
    <s v=""/>
    <n v="36.818683"/>
    <n v="-0.98148800000000003"/>
    <s v="Kiambu"/>
    <s v="Gatundu South"/>
    <s v="Kiganjo"/>
    <s v="Kamiritia"/>
    <s v="10"/>
    <s v="Takamoto Biogas"/>
    <s v=""/>
    <s v=""/>
    <s v="Medium Size Business"/>
    <x v="8"/>
  </r>
  <r>
    <s v="VPA6"/>
    <s v="KE-KIA-1704-23173"/>
    <x v="1"/>
    <s v=""/>
    <s v="18th February,2017"/>
    <d v="2017-02-18T00:00:00"/>
    <s v="9th April,2017"/>
    <d v="2017-04-09T00:00:00"/>
    <s v="Mathenge Ephraim"/>
    <s v="Male"/>
    <s v="22843071"/>
    <s v="722784259"/>
    <s v="2.55E+11"/>
    <s v=""/>
    <s v=""/>
    <n v="36.990026999999998"/>
    <n v="-1.125297"/>
    <s v="Kiambu"/>
    <s v="Ruiru"/>
    <s v="Mugutha"/>
    <s v="Murera"/>
    <s v="10"/>
    <s v="Takamoto Biogas"/>
    <s v=""/>
    <s v=""/>
    <s v="Medium Size Business"/>
    <x v="8"/>
  </r>
  <r>
    <s v="VPA6"/>
    <s v="KE-MUR-1705-23172"/>
    <x v="0"/>
    <s v="Non Compliant"/>
    <s v="21st March,2017"/>
    <d v="2017-03-21T00:00:00"/>
    <s v="10th May,2017"/>
    <d v="2017-05-10T00:00:00"/>
    <s v="Kamau Michael"/>
    <s v="Male"/>
    <s v="22202752"/>
    <s v="722298492"/>
    <s v="2.55E+11"/>
    <s v=""/>
    <s v=""/>
    <n v="37.135210000000001"/>
    <n v="-0.96432799999999996"/>
    <s v="Murang'a"/>
    <s v="Maragua"/>
    <s v="Kimorori"/>
    <s v="Kimorori"/>
    <s v="10"/>
    <s v="Takamoto Biogas"/>
    <s v=""/>
    <s v=""/>
    <s v="Medium Size Business"/>
    <x v="8"/>
  </r>
  <r>
    <s v="VPA6"/>
    <s v="KE-MAC-1708-23087"/>
    <x v="1"/>
    <s v=""/>
    <s v="12th June,2017"/>
    <d v="2017-06-12T00:00:00"/>
    <s v="1st August,2017"/>
    <d v="2017-08-01T00:00:00"/>
    <s v="Nzioka Ruth Mumbua"/>
    <s v="Female"/>
    <s v="22034371"/>
    <s v="724029413"/>
    <s v="734690326"/>
    <s v=""/>
    <s v="724029415"/>
    <n v="36.986772000000002"/>
    <n v="-1.4331719999999999"/>
    <s v="Machakos"/>
    <s v="Athi River"/>
    <s v="Jamcity"/>
    <s v="River Park"/>
    <s v="4"/>
    <s v="Amiran Kenya Ltd"/>
    <s v="Joram Gathogo Mutahi"/>
    <s v="738371662"/>
    <s v="Medium Size Business"/>
    <x v="7"/>
  </r>
  <r>
    <s v="VPA6"/>
    <s v="KE-MAC-1711-23088"/>
    <x v="1"/>
    <s v=""/>
    <s v="12th September,2017"/>
    <d v="2017-09-12T00:00:00"/>
    <s v="1st November,2017"/>
    <d v="2017-11-01T00:00:00"/>
    <s v="Waitiki Ester Wambui"/>
    <s v="Female"/>
    <s v="10880154"/>
    <s v="721235223"/>
    <s v="721235223"/>
    <s v=""/>
    <s v=""/>
    <n v="36.962609999999998"/>
    <n v="-1.4217169999999999"/>
    <s v="Machakos"/>
    <s v="Machakos"/>
    <s v="Mlolongo"/>
    <s v="Sabaki"/>
    <s v="4"/>
    <s v="Amiran Kenya Ltd"/>
    <s v="Joram Gathogo Mutahi"/>
    <s v="738371662"/>
    <s v="Medium Size Business"/>
    <x v="7"/>
  </r>
  <r>
    <s v="VPA6"/>
    <s v="KE-NAI-1712-23091"/>
    <x v="1"/>
    <s v=""/>
    <s v="12th October,2017"/>
    <d v="2017-10-12T00:00:00"/>
    <s v="1st December,2017"/>
    <d v="2017-12-01T00:00:00"/>
    <s v="Matega Michael"/>
    <s v="Male"/>
    <s v="964438"/>
    <s v="722351750"/>
    <s v="722351750"/>
    <s v=""/>
    <s v="721696047"/>
    <n v="37.045166999999999"/>
    <n v="-1.2976970000000001"/>
    <s v="Nairobi"/>
    <s v="Kasarani"/>
    <s v="Kamulu"/>
    <s v="Green View"/>
    <s v="4"/>
    <s v="Amiran Kenya Ltd"/>
    <s v="Fagaden Enterprises"/>
    <s v="721959188"/>
    <s v="Medium Size Business"/>
    <x v="7"/>
  </r>
  <r>
    <s v="VPA6"/>
    <s v="KE-KIA-1712-27940"/>
    <x v="1"/>
    <s v=""/>
    <s v="3rd November,2017"/>
    <d v="2017-11-03T00:00:00"/>
    <s v="23rd December,2017"/>
    <d v="2017-12-23T00:00:00"/>
    <s v="Njuguna Grace Nyambura"/>
    <s v="Female"/>
    <s v="977892"/>
    <s v="793866561"/>
    <s v="724784954"/>
    <s v=""/>
    <s v="722147897"/>
    <n v="36.996479999999998"/>
    <n v="-1.0214369999999999"/>
    <s v="Kiambu"/>
    <s v="Thika Town"/>
    <s v="Thika"/>
    <s v="Karibaribi"/>
    <s v="4"/>
    <s v="Amiran Kenya Ltd"/>
    <s v="Fagaden Enterprises"/>
    <s v="721959188"/>
    <s v="Medium Size Business"/>
    <x v="7"/>
  </r>
  <r>
    <s v="VPA6"/>
    <s v="KE-MAK-1802-22106"/>
    <x v="1"/>
    <s v=""/>
    <s v="13th December,2017"/>
    <d v="2017-12-13T00:00:00"/>
    <s v="1st February,2018"/>
    <d v="2018-02-01T00:00:00"/>
    <s v="Joash Mutua"/>
    <s v="Male"/>
    <s v="22542071"/>
    <s v="703394399"/>
    <s v="703394399"/>
    <s v=""/>
    <s v="708734316"/>
    <n v="37.542378999999997"/>
    <n v="-2.0046520000000001"/>
    <s v="Makueni"/>
    <s v="Makueni"/>
    <s v="Nzaowi"/>
    <s v="Maatha"/>
    <s v="9"/>
    <s v="Biogas International Limited"/>
    <s v="Robert Wanjiku"/>
    <s v="717606741"/>
    <s v="Medium Size Business"/>
    <x v="4"/>
  </r>
  <r>
    <s v="VPA6"/>
    <s v="KE-ELG-1801-20575"/>
    <x v="1"/>
    <s v=""/>
    <s v="12th January,2018"/>
    <d v="2018-01-12T00:00:00"/>
    <s v="24th January,2018"/>
    <d v="2018-01-24T00:00:00"/>
    <s v="Mitei Francis Mitei"/>
    <s v="Male"/>
    <s v="21455097"/>
    <s v="723434967"/>
    <s v="723434967"/>
    <s v=""/>
    <s v="712880874"/>
    <n v="35.382292999999997"/>
    <n v="1.129912"/>
    <s v="Elgeyo/Marakwet"/>
    <s v="Marakwet West"/>
    <s v="Marakwet West"/>
    <s v="Kapsait"/>
    <s v="9"/>
    <s v="Biogas International Limited"/>
    <s v="James Musyoka"/>
    <s v="715836763"/>
    <s v="Medium Size Business"/>
    <x v="4"/>
  </r>
  <r>
    <s v="VPA6"/>
    <s v="KE-KIL-1802-27891"/>
    <x v="1"/>
    <s v=""/>
    <s v="13th December,2017"/>
    <d v="2017-12-13T00:00:00"/>
    <s v="1st February,2018"/>
    <d v="2018-02-01T00:00:00"/>
    <s v="Susan Sonje (Plant1)"/>
    <s v="Female"/>
    <s v="5383184"/>
    <s v="721278856"/>
    <s v="721278856"/>
    <s v=""/>
    <s v="731690682"/>
    <n v="40.011887999999999"/>
    <n v="-3.3224330000000002"/>
    <s v="Kilifi"/>
    <s v="Arabuko Sokoke Forest"/>
    <s v="Gede"/>
    <s v="Cha Fisi"/>
    <s v="6"/>
    <s v="Biogas International Limited"/>
    <s v="Robert Wanjiku"/>
    <s v="717606741"/>
    <s v="Medium Size Business"/>
    <x v="4"/>
  </r>
  <r>
    <s v="VPA6"/>
    <s v="KE-KIR-1801-27892"/>
    <x v="1"/>
    <s v=""/>
    <s v="11th December,2017"/>
    <d v="2017-12-11T00:00:00"/>
    <s v="30th January,2018"/>
    <d v="2018-01-30T00:00:00"/>
    <s v="John Gichobi Gichobi"/>
    <s v="Male"/>
    <s v="9186800"/>
    <s v="72624868"/>
    <s v="726248687"/>
    <s v=""/>
    <s v=""/>
    <n v="37.374167"/>
    <n v="-0.57242099999999996"/>
    <s v="Kirinyaga"/>
    <s v="Kerugoya/Kutus"/>
    <s v="Nyagati"/>
    <s v="Kiramara"/>
    <s v="6"/>
    <s v="Biogas International Limited"/>
    <s v="Robert Wanjiku"/>
    <s v=""/>
    <s v="Medium Size Business"/>
    <x v="4"/>
  </r>
  <r>
    <s v="VPA6"/>
    <s v="KE-KIS-1802-27893"/>
    <x v="1"/>
    <s v=""/>
    <s v="20th December,2017"/>
    <d v="2017-12-20T00:00:00"/>
    <s v="8th February,2018"/>
    <d v="2018-02-08T00:00:00"/>
    <s v="Oresi Mathew Oreso"/>
    <s v="Male"/>
    <s v="13467488"/>
    <s v="717846926"/>
    <s v="717846926"/>
    <s v=""/>
    <s v="795395873"/>
    <n v="34.897649999999999"/>
    <n v="-0.37028699999999998"/>
    <s v="Kisumu"/>
    <s v="Nyakach"/>
    <s v="South West"/>
    <s v="Nyamarimba"/>
    <s v="6"/>
    <s v="Biogas International Limited"/>
    <s v="Zadock"/>
    <s v="720562659"/>
    <s v="Medium Size Business"/>
    <x v="4"/>
  </r>
  <r>
    <s v="VPA6"/>
    <s v="KE-UAS-1802-230891"/>
    <x v="1"/>
    <s v=""/>
    <s v="19th December,2017"/>
    <d v="2017-12-19T00:00:00"/>
    <s v="7th February,2018"/>
    <d v="2018-02-07T00:00:00"/>
    <s v="Osiemo Justice John"/>
    <s v="Male"/>
    <s v="1446041"/>
    <s v="720433330"/>
    <s v="720433330"/>
    <s v=""/>
    <s v="722141044"/>
    <n v="35.167816999999999"/>
    <n v="0.58935000000000004"/>
    <s v="Uasin Gishu"/>
    <s v="Turbo"/>
    <s v="Turbo"/>
    <s v="Muguyuet"/>
    <s v="4"/>
    <s v="Amiran Kenya Ltd"/>
    <s v="Fagaden Enterprises"/>
    <s v="799496732"/>
    <s v="Medium Size Business"/>
    <x v="7"/>
  </r>
  <r>
    <s v="VPA6"/>
    <s v="KE-KAJ-1802-27894"/>
    <x v="1"/>
    <s v=""/>
    <s v="13th October,2016"/>
    <d v="2016-10-13T00:00:00"/>
    <s v="13th February,2018"/>
    <d v="2018-02-13T00:00:00"/>
    <s v="Michael Tony"/>
    <s v="Male"/>
    <s v="99999"/>
    <s v="722750437"/>
    <s v="722750437"/>
    <s v=""/>
    <s v="718484236"/>
    <n v="36.689681999999998"/>
    <n v="-1.404407"/>
    <s v="Kajiado"/>
    <s v="Kajiado North"/>
    <s v="Matasai"/>
    <s v="Matasai"/>
    <s v="9"/>
    <s v="Biogas International Limited"/>
    <s v="Robert Wanjiku"/>
    <s v="717606741"/>
    <s v="Medium Size Business"/>
    <x v="4"/>
  </r>
  <r>
    <s v="VPA6"/>
    <s v="KE-NAI-1801-27927"/>
    <x v="2"/>
    <s v="Institutional Plant"/>
    <s v="12th November,2017"/>
    <d v="2017-11-12T00:00:00"/>
    <s v="1st January,2018"/>
    <d v="2018-01-01T00:00:00"/>
    <s v="Flexi Technology Biogas-Plant2"/>
    <s v="Male"/>
    <s v="99999"/>
    <s v="722700530"/>
    <s v="722700530"/>
    <s v=""/>
    <s v="705921611"/>
    <n v="36.688800000000001"/>
    <n v="-1.324875"/>
    <s v="Nairobi"/>
    <s v="Langata"/>
    <s v="Langata"/>
    <s v="Mwitu"/>
    <s v="2"/>
    <s v="Biogas International Limited"/>
    <s v="Tony Malila"/>
    <s v="718484236"/>
    <s v="Medium Size Business"/>
    <x v="4"/>
  </r>
  <r>
    <s v="VPA6"/>
    <s v="KE-NAI-1801-27946"/>
    <x v="1"/>
    <s v=""/>
    <s v="12th December,2017"/>
    <d v="2017-12-12T00:00:00"/>
    <s v="31st January,2018"/>
    <d v="2018-01-31T00:00:00"/>
    <s v="Flexi Technology Biogas-Plant 1"/>
    <s v="Male"/>
    <s v="32951711"/>
    <s v="705921611"/>
    <s v="722700530"/>
    <s v=""/>
    <s v=""/>
    <n v="36.687795000000001"/>
    <n v="-1.3236870000000001"/>
    <s v="Nairobi"/>
    <s v="Langata"/>
    <s v="Langata"/>
    <s v="Mwitu"/>
    <s v="3"/>
    <s v="Biogas International Limited"/>
    <s v="Seremba Patrck"/>
    <s v="784475352"/>
    <s v="Medium Size Business"/>
    <x v="4"/>
  </r>
  <r>
    <s v="VPA6"/>
    <s v="KE-KIA-1801-27938"/>
    <x v="1"/>
    <s v=""/>
    <s v="12th November,2017"/>
    <d v="2017-11-12T00:00:00"/>
    <s v="1st January,2018"/>
    <d v="2018-01-01T00:00:00"/>
    <s v="Njuguna Felistas Waithera"/>
    <s v="Female"/>
    <s v="3359231"/>
    <s v="723284548"/>
    <s v="723284548"/>
    <s v=""/>
    <s v="713828976"/>
    <n v="36.839111000000003"/>
    <n v="-1.2054050000000001"/>
    <s v="Kiambu"/>
    <s v="Kiambu"/>
    <s v="Thindigua"/>
    <s v="Simon Kaniu Lane"/>
    <s v="4"/>
    <s v="Amiran Kenya Ltd"/>
    <s v="Fagaden Enterprises"/>
    <s v="721959188"/>
    <s v="Medium Size Business"/>
    <x v="7"/>
  </r>
  <r>
    <s v="VPA6"/>
    <s v="KE-TAI-1802-22132"/>
    <x v="1"/>
    <s v=""/>
    <s v="13th December,2017"/>
    <d v="2017-12-13T00:00:00"/>
    <s v="1st February,2018"/>
    <d v="2018-02-01T00:00:00"/>
    <s v="Charles Kilonzi"/>
    <s v="Male"/>
    <s v="11310979"/>
    <s v="722998174"/>
    <s v="722998174"/>
    <s v=""/>
    <s v=""/>
    <n v="38.373483999999998"/>
    <n v="-3.3426930000000001"/>
    <s v="Taita/Taveta"/>
    <s v="Wundanyi"/>
    <s v="Wumingu"/>
    <s v="Riwa"/>
    <s v="4"/>
    <s v="Biogas International Limited"/>
    <s v="Robert Wanjiku"/>
    <s v="717606741"/>
    <s v="Medium Size Business"/>
    <x v="4"/>
  </r>
  <r>
    <s v="VPA6"/>
    <s v="KE-TAI-1801-22134"/>
    <x v="1"/>
    <s v=""/>
    <s v="12th November,2017"/>
    <d v="2017-11-12T00:00:00"/>
    <s v="1st January,2018"/>
    <d v="2018-01-01T00:00:00"/>
    <s v="Sylvvester Mwadime Mwakideu"/>
    <s v="Male"/>
    <s v="5470573"/>
    <s v="704388582"/>
    <s v="704388582"/>
    <s v=""/>
    <s v=""/>
    <n v="38.372880000000002"/>
    <n v="-3.4142540000000001"/>
    <s v="Taita/Taveta"/>
    <s v="Wundanyi"/>
    <s v="Shigharo"/>
    <s v="Chome"/>
    <s v="9"/>
    <s v="Biogas International Limited"/>
    <s v="Robert Wanjiku"/>
    <s v="717606741"/>
    <s v="Medium Size Business"/>
    <x v="4"/>
  </r>
  <r>
    <s v="VPA6"/>
    <s v="KE-MAC-1802-2030892"/>
    <x v="0"/>
    <s v="Unreachable"/>
    <s v="8th January,2018"/>
    <d v="2018-01-08T00:00:00"/>
    <s v="27th February,2018"/>
    <d v="2018-02-27T00:00:00"/>
    <s v="Maluti Tabitha Nduku"/>
    <s v="Female"/>
    <s v="1816095"/>
    <s v="718122787"/>
    <s v="718122787"/>
    <s v=""/>
    <s v="714651448"/>
    <n v="37.436630000000001"/>
    <n v="-1.3362830000000001"/>
    <s v="Machakos"/>
    <s v="Mwala"/>
    <s v="Kyamwaki"/>
    <s v="Kyamwaki"/>
    <s v="4"/>
    <s v="Amiran Kenya Ltd"/>
    <s v="Fagaden Enterprises"/>
    <s v="799496732"/>
    <s v="Medium Size Business"/>
    <x v="7"/>
  </r>
  <r>
    <s v="VPA6"/>
    <s v="KE-NAI-1609-22140"/>
    <x v="1"/>
    <s v=""/>
    <s v="7th August,2016"/>
    <d v="2016-08-07T00:00:00"/>
    <s v="26th September,2016"/>
    <d v="2016-09-26T00:00:00"/>
    <s v="Mugo Meshack Mwangi"/>
    <s v="Male"/>
    <s v="2332234"/>
    <s v="721615108"/>
    <s v="721615108"/>
    <s v=""/>
    <s v="722953837"/>
    <n v="37.010942999999997"/>
    <n v="-1.2782640000000001"/>
    <s v="Nairobi"/>
    <s v="Kasarani"/>
    <s v="Kasani"/>
    <s v="Canaan"/>
    <s v="9"/>
    <s v="Biogas International Limited"/>
    <s v="James Musyoka"/>
    <s v="715836763"/>
    <s v="Medium Size Business"/>
    <x v="4"/>
  </r>
  <r>
    <s v="VPA6"/>
    <s v="KE-KIA-1711-22266"/>
    <x v="1"/>
    <s v=""/>
    <s v="12th September,2017"/>
    <d v="2017-09-12T00:00:00"/>
    <s v="1st November,2017"/>
    <d v="2017-11-01T00:00:00"/>
    <s v="Ngugi Simeon Kimani"/>
    <s v="Male"/>
    <s v="1192043"/>
    <s v="705144565"/>
    <s v="705144565"/>
    <s v=""/>
    <s v="799757563"/>
    <n v="36.744219000000001"/>
    <n v="-1.06341"/>
    <s v="Kiambu"/>
    <s v="Githunguri"/>
    <s v="Githunguri"/>
    <s v="Gitwe"/>
    <s v="10"/>
    <s v="Takamoto Biogas"/>
    <s v="Frederick Kago"/>
    <s v="714836386"/>
    <s v="Medium Size Business"/>
    <x v="8"/>
  </r>
  <r>
    <s v="VPA6"/>
    <s v="KE-KIA-1801-22263"/>
    <x v="1"/>
    <s v=""/>
    <s v="12th November,2017"/>
    <d v="2017-11-12T00:00:00"/>
    <s v="1st January,2018"/>
    <d v="2018-01-01T00:00:00"/>
    <s v="Njambi Joyce Njambi"/>
    <s v="Female"/>
    <s v="14514671"/>
    <s v="713683530"/>
    <s v="713683530"/>
    <s v=""/>
    <s v="727965990"/>
    <n v="36.779831000000001"/>
    <n v="-1.0323199999999999"/>
    <s v="Kiambu"/>
    <s v="Lari"/>
    <s v="Kamuchege"/>
    <s v="Karinga"/>
    <s v="10"/>
    <s v="Takamoto Biogas"/>
    <s v="Frederick Kago"/>
    <s v="714836386"/>
    <s v="Medium Size Business"/>
    <x v="8"/>
  </r>
  <r>
    <s v="VPA6"/>
    <s v="KE-KIA-1803-22260"/>
    <x v="1"/>
    <s v=""/>
    <s v="23rd January,2018"/>
    <d v="2018-01-23T00:00:00"/>
    <s v="14th March,2018"/>
    <d v="2018-03-14T00:00:00"/>
    <s v="Muniu Peter Kariru"/>
    <s v="Male"/>
    <s v="11055239"/>
    <s v="711139893"/>
    <s v="711139893"/>
    <s v=""/>
    <s v="716601116"/>
    <n v="36.752763000000002"/>
    <n v="-0.97007500000000002"/>
    <s v="Kiambu"/>
    <s v="Lari"/>
    <s v="Nyanduma"/>
    <s v="Kariguine"/>
    <s v="10"/>
    <s v="Takamoto Biogas"/>
    <s v="Frederick Kago"/>
    <s v="714836386"/>
    <s v="Medium Size Business"/>
    <x v="8"/>
  </r>
  <r>
    <s v="VPA6"/>
    <s v="KE-KIA-1801-22261"/>
    <x v="1"/>
    <s v=""/>
    <s v="12th November,2017"/>
    <d v="2017-11-12T00:00:00"/>
    <s v="1st January,2018"/>
    <d v="2018-01-01T00:00:00"/>
    <s v="Mbugi Francis Kinuthia"/>
    <s v="Male"/>
    <s v="3088620"/>
    <s v="721617519"/>
    <s v="721617519"/>
    <s v=""/>
    <s v="716151303"/>
    <n v="36.752602000000003"/>
    <n v="-0.97085699999999997"/>
    <s v="Kiambu"/>
    <s v="Lari"/>
    <s v="Nyanduma"/>
    <s v="Kariguine"/>
    <s v="10"/>
    <s v="Takamoto Biogas"/>
    <s v="Frederick Kago"/>
    <s v="714836386"/>
    <s v="Medium Size Business"/>
    <x v="8"/>
  </r>
  <r>
    <s v="VPA6"/>
    <s v="KE-KIR-1712-22265"/>
    <x v="1"/>
    <s v=""/>
    <s v="29th October,2017"/>
    <d v="2017-10-29T00:00:00"/>
    <s v="18th December,2017"/>
    <d v="2017-12-18T00:00:00"/>
    <s v="Muriuki Edwin Munyari"/>
    <s v="Male"/>
    <s v="8514169"/>
    <s v="722484267"/>
    <s v="722484267"/>
    <s v=""/>
    <s v="724904068"/>
    <n v="37.330990999999997"/>
    <n v="-0.52024099999999995"/>
    <s v="Kirinyaga"/>
    <s v="Kirinyaga East"/>
    <s v="Kabare"/>
    <s v="Karia"/>
    <s v="10"/>
    <s v="Takamoto Biogas"/>
    <s v="Gabriel Mburu"/>
    <s v="786547129"/>
    <s v="Medium Size Business"/>
    <x v="8"/>
  </r>
  <r>
    <s v="VPA6"/>
    <s v="KE-KAK-1802-22141"/>
    <x v="1"/>
    <s v=""/>
    <s v="13th December,2017"/>
    <d v="2017-12-13T00:00:00"/>
    <s v="1st February,2018"/>
    <d v="2018-02-01T00:00:00"/>
    <s v="Oluoch Jimmy Mkabana"/>
    <s v="Female"/>
    <s v="27685450"/>
    <s v="719153119"/>
    <s v="719153119"/>
    <s v=""/>
    <s v="722639705"/>
    <n v="35.095239999999997"/>
    <n v="0.65395499999999995"/>
    <s v="Kakamega"/>
    <s v="Likuyani"/>
    <s v="Kilimani"/>
    <s v="Seregea"/>
    <s v="6"/>
    <s v="Biogas International Limited"/>
    <s v="Zadock"/>
    <s v="720562659"/>
    <s v="Medium Size Business"/>
    <x v="4"/>
  </r>
  <r>
    <s v="VPA6"/>
    <s v="KE-THA-1802-22276"/>
    <x v="1"/>
    <s v=""/>
    <s v="1st January,2018"/>
    <d v="2018-01-01T00:00:00"/>
    <s v="20th February,2018"/>
    <d v="2018-02-20T00:00:00"/>
    <s v="Njue Eldard Riungu"/>
    <s v="Male"/>
    <s v="1728574"/>
    <s v="721468579"/>
    <s v="721468579"/>
    <s v=""/>
    <s v="728000239"/>
    <n v="37.621071999999998"/>
    <n v="-0.29293999999999998"/>
    <s v="Tharaka-Nithi"/>
    <s v="Maara"/>
    <s v="Mitheru"/>
    <s v="Giampampo"/>
    <s v="10"/>
    <s v="Takamoto Biogas"/>
    <s v="Fredrick"/>
    <s v="786547129"/>
    <s v="Medium Size Business"/>
    <x v="8"/>
  </r>
  <r>
    <s v="VPA6"/>
    <s v="KE-MER-1803-22275"/>
    <x v="1"/>
    <s v=""/>
    <s v="14th January,2018"/>
    <d v="2018-01-14T00:00:00"/>
    <s v="5th March,2018"/>
    <d v="2018-03-05T00:00:00"/>
    <s v="Rukaria Julius Kirimi"/>
    <s v="Male"/>
    <s v="7411301"/>
    <s v="720201777"/>
    <s v="720201777"/>
    <s v=""/>
    <s v="724928069"/>
    <n v="37.569721000000001"/>
    <n v="-0.101225"/>
    <s v="Meru"/>
    <s v="Imenti South"/>
    <s v="Chure"/>
    <s v="Menwe"/>
    <s v="10"/>
    <s v="Takamoto Biogas"/>
    <s v="Gabriel Mburu"/>
    <s v="786547129"/>
    <s v="Medium Size Business"/>
    <x v="8"/>
  </r>
  <r>
    <s v="VPA6"/>
    <s v="KE-MER-1803-22253"/>
    <x v="1"/>
    <s v=""/>
    <s v="10th January,2018"/>
    <d v="2018-01-10T00:00:00"/>
    <s v="1st March,2018"/>
    <d v="2018-03-01T00:00:00"/>
    <s v="Karaja Albert Gikunda"/>
    <s v="Male"/>
    <s v="7714248"/>
    <s v="727524168"/>
    <s v="727524168"/>
    <s v=""/>
    <s v="720285591"/>
    <n v="37.569239000000003"/>
    <n v="-0.12521699999999999"/>
    <s v="Meru"/>
    <s v="Imenti South"/>
    <s v="Kithangari"/>
    <s v="Murungurune"/>
    <s v="10"/>
    <s v="Takamoto Biogas"/>
    <s v="Fredrick"/>
    <s v="786547129"/>
    <s v="Medium Size Business"/>
    <x v="8"/>
  </r>
  <r>
    <s v="VPA6"/>
    <s v="KE-KIA-1802-22274"/>
    <x v="1"/>
    <s v=""/>
    <s v="18th December,2017"/>
    <d v="2017-12-18T00:00:00"/>
    <s v="6th February,2018"/>
    <d v="2018-02-06T00:00:00"/>
    <s v="Gathenge Joseph Mutharia"/>
    <s v="Male"/>
    <s v="112222"/>
    <s v="722772815"/>
    <s v="722772815"/>
    <s v=""/>
    <s v="723239953"/>
    <n v="36.887663000000003"/>
    <n v="-1.04583"/>
    <s v="Kiambu"/>
    <s v="Gatundu South"/>
    <s v="Kiganjo"/>
    <s v="Kiriko"/>
    <s v="10"/>
    <s v="Takamoto Biogas"/>
    <s v="Frederick Kago"/>
    <s v="714836386"/>
    <s v="Medium Size Business"/>
    <x v="8"/>
  </r>
  <r>
    <s v="VPA6"/>
    <s v="KE-KIR-1801-22272"/>
    <x v="1"/>
    <s v=""/>
    <s v="12th December,2017"/>
    <d v="2017-12-12T00:00:00"/>
    <s v="31st January,2018"/>
    <d v="2018-01-31T00:00:00"/>
    <s v="Bernard Benson Muriuki"/>
    <s v="Male"/>
    <s v="9302673"/>
    <s v="721229501"/>
    <s v="721229501"/>
    <s v=""/>
    <s v="796567143"/>
    <n v="37.308411999999997"/>
    <n v="-0.48269800000000002"/>
    <s v="Kirinyaga"/>
    <s v="Kirinyaga East"/>
    <s v="Kabare"/>
    <s v="Ithare"/>
    <s v="10"/>
    <s v="Takamoto Biogas"/>
    <s v="Gabriel Mburu"/>
    <s v="786547129"/>
    <s v="Medium Size Business"/>
    <x v="8"/>
  </r>
  <r>
    <s v="VPA6"/>
    <s v="KE-KIA-1801-22258"/>
    <x v="1"/>
    <s v=""/>
    <s v="12th November,2017"/>
    <d v="2017-11-12T00:00:00"/>
    <s v="1st January,2018"/>
    <d v="2018-01-01T00:00:00"/>
    <s v="Mwaura Priscilah Wangui"/>
    <s v="Female"/>
    <s v="21558750"/>
    <s v="741782297"/>
    <s v="727074978"/>
    <s v=""/>
    <s v="741782297"/>
    <n v="36.768996999999999"/>
    <n v="-0.93823500000000004"/>
    <s v="Kiambu"/>
    <s v="Gatundu South"/>
    <s v="Ndarugo"/>
    <s v="Munyuini"/>
    <s v="10"/>
    <s v="Takamoto Biogas"/>
    <s v="Frederick Kago"/>
    <s v="714836386"/>
    <s v="Medium Size Business"/>
    <x v="8"/>
  </r>
  <r>
    <s v="VPA6"/>
    <s v="KE-KIA-1803-22277"/>
    <x v="1"/>
    <s v=""/>
    <s v="10th January,2018"/>
    <d v="2018-01-10T00:00:00"/>
    <s v="1st March,2018"/>
    <d v="2018-03-01T00:00:00"/>
    <s v="Gatu Alice Njuguna"/>
    <s v="Female"/>
    <s v="13532572"/>
    <s v="721850115"/>
    <s v="721850115"/>
    <s v=""/>
    <s v="718463613"/>
    <n v="36.768402999999999"/>
    <n v="-0.93827300000000002"/>
    <s v="Kiambu"/>
    <s v="Gatundu South"/>
    <s v="Munyuini"/>
    <s v="Gacharage"/>
    <s v="10"/>
    <s v="Takamoto Biogas"/>
    <s v="Frederick Kago"/>
    <s v="714836386"/>
    <s v="Medium Size Business"/>
    <x v="8"/>
  </r>
  <r>
    <s v="VPA6"/>
    <s v="KE-LAI-1710-22247"/>
    <x v="2"/>
    <s v="Abandoned"/>
    <s v="12th August,2017"/>
    <d v="2017-08-12T00:00:00"/>
    <s v="1st October,2017"/>
    <d v="2017-10-01T00:00:00"/>
    <s v="Gakunju Ruth Wanjiku"/>
    <s v="Female"/>
    <s v="7347458"/>
    <s v="736689788"/>
    <s v="711312652"/>
    <s v=""/>
    <s v="712072741"/>
    <n v="36.581144000000002"/>
    <n v="-3.0065999999999999E-2"/>
    <s v="Laikipia"/>
    <s v="Laikipia Central"/>
    <s v="Wiumiririe"/>
    <s v="Mutara"/>
    <s v="8"/>
    <s v="Takamoto Biogas"/>
    <s v="Gabriel Mburu"/>
    <s v="786547129"/>
    <s v="Medium Size Business"/>
    <x v="8"/>
  </r>
  <r>
    <s v="VPA6"/>
    <s v="KE-KIA-1802-22259"/>
    <x v="1"/>
    <s v=""/>
    <s v="13th December,2017"/>
    <d v="2017-12-13T00:00:00"/>
    <s v="1st February,2018"/>
    <d v="2018-02-01T00:00:00"/>
    <s v="Njuguna George Njuguna"/>
    <s v="Male"/>
    <s v="99999"/>
    <s v="723740773"/>
    <s v="723740773"/>
    <s v=""/>
    <s v=""/>
    <n v="36.765779999999999"/>
    <n v="-1.059639"/>
    <s v="Kiambu"/>
    <s v="Githunguri"/>
    <s v="Githunguri"/>
    <s v="Kamburu"/>
    <s v="10"/>
    <s v="Takamoto Biogas"/>
    <s v="Frederick Kago"/>
    <s v="714836386"/>
    <s v="Medium Size Business"/>
    <x v="8"/>
  </r>
  <r>
    <s v="VPA6"/>
    <s v="KE-KIA-1801-22269"/>
    <x v="1"/>
    <s v=""/>
    <s v="24th November,2017"/>
    <d v="2017-11-24T00:00:00"/>
    <s v="13th January,2018"/>
    <d v="2018-01-13T00:00:00"/>
    <s v="Njeri Esther Wambui"/>
    <s v="Female"/>
    <s v="14595219"/>
    <s v="727816003"/>
    <s v="727816003"/>
    <s v=""/>
    <s v="720281714"/>
    <n v="36.666533000000001"/>
    <n v="-1.1548480000000001"/>
    <s v="Kiambu"/>
    <s v="Limuru"/>
    <s v="Limuru"/>
    <s v="Kabuku"/>
    <s v="10"/>
    <s v="Takamoto Biogas"/>
    <s v="Frederick Kago"/>
    <s v="714836386"/>
    <s v="Medium Size Business"/>
    <x v="8"/>
  </r>
  <r>
    <s v="VPA6"/>
    <s v="KE-KIA-1801-22251"/>
    <x v="1"/>
    <s v=""/>
    <s v="25th November,2017"/>
    <d v="2017-11-25T00:00:00"/>
    <s v="14th January,2018"/>
    <d v="2018-01-14T00:00:00"/>
    <s v="Mathela Joyce Matheka"/>
    <s v="Female"/>
    <s v="14429833"/>
    <s v="725050140"/>
    <s v="725050140"/>
    <s v=""/>
    <s v=""/>
    <n v="36.656771999999997"/>
    <n v="-1.2804120000000001"/>
    <s v="Kiambu"/>
    <s v="Kikuyu"/>
    <s v="Gikambura"/>
    <s v="Karie"/>
    <s v="10"/>
    <s v="Takamoto Biogas"/>
    <s v="Frederick Kago"/>
    <s v="714836386"/>
    <s v="Medium Size Business"/>
    <x v="8"/>
  </r>
  <r>
    <s v="VPA6"/>
    <s v="KE-KIA-1801-22248"/>
    <x v="0"/>
    <s v="Grievance"/>
    <s v="25th November,2017"/>
    <d v="2017-11-25T00:00:00"/>
    <s v="14th January,2018"/>
    <d v="2018-01-14T00:00:00"/>
    <s v="Wainaina Hellen Wambui"/>
    <s v="Female"/>
    <s v="2309180"/>
    <s v="720119229"/>
    <s v="720119229"/>
    <s v=""/>
    <s v="732262818"/>
    <n v="36.654437999999999"/>
    <n v="-1.2802500000000001"/>
    <s v="Kiambu"/>
    <s v="Kikuyu"/>
    <s v="Gikambura"/>
    <s v="Gikambura"/>
    <s v="10"/>
    <s v="Takamoto Biogas"/>
    <s v="Frederick Kago"/>
    <s v="714836386"/>
    <s v="Medium Size Business"/>
    <x v="8"/>
  </r>
  <r>
    <s v="VPA6"/>
    <s v="KE-MUR-1802-21873"/>
    <x v="1"/>
    <s v=""/>
    <s v="13th December,2017"/>
    <d v="2017-12-13T00:00:00"/>
    <s v="1st February,2018"/>
    <d v="2018-02-01T00:00:00"/>
    <s v="Irungu Charles Murege"/>
    <s v="Male"/>
    <s v="99999"/>
    <s v="725227329"/>
    <s v="725227329"/>
    <s v=""/>
    <s v="725837665"/>
    <n v="36.998564000000002"/>
    <n v="-0.67326600000000003"/>
    <s v="Murang'a"/>
    <s v="Kangema"/>
    <s v="Muguru"/>
    <s v="Ithiegeni"/>
    <s v="10"/>
    <s v="Takamoto Biogas"/>
    <s v="Jimmy Maina"/>
    <s v="786547129"/>
    <s v="Medium Size Business"/>
    <x v="8"/>
  </r>
  <r>
    <s v="VPA6"/>
    <s v="KE-KIA-1803-22267"/>
    <x v="1"/>
    <s v=""/>
    <s v="29th January,2018"/>
    <d v="2018-01-29T00:00:00"/>
    <s v="20th March,2018"/>
    <d v="2018-03-20T00:00:00"/>
    <s v="Kimani Samuel Kimani"/>
    <s v="Male"/>
    <s v="4308873"/>
    <s v="722428395"/>
    <s v="722428395"/>
    <s v=""/>
    <s v="716909926"/>
    <n v="36.724355000000003"/>
    <n v="-0.98722200000000004"/>
    <s v="Kiambu"/>
    <s v="Kiambu"/>
    <s v="Gachoire"/>
    <s v="Gachoire"/>
    <s v="10"/>
    <s v="Takamoto Biogas"/>
    <s v="Frederick Kago"/>
    <s v="714836386"/>
    <s v="Medium Size Business"/>
    <x v="8"/>
  </r>
  <r>
    <s v="VPA6"/>
    <s v="KE-KIA-1801-22256"/>
    <x v="1"/>
    <s v=""/>
    <s v="12th November,2017"/>
    <d v="2017-11-12T00:00:00"/>
    <s v="1st January,2018"/>
    <d v="2018-01-01T00:00:00"/>
    <s v="Kihanya Benson Ndungu"/>
    <s v="Male"/>
    <s v="1815947"/>
    <s v="723874870"/>
    <s v="723874870"/>
    <s v=""/>
    <s v="731388492"/>
    <n v="36.763084999999997"/>
    <n v="-0.99865700000000002"/>
    <s v="Kiambu"/>
    <s v="Lari"/>
    <s v="Nyanduma"/>
    <s v="Karatina"/>
    <s v="10"/>
    <s v="Takamoto Biogas"/>
    <s v="Frederick Kago"/>
    <s v="714836386"/>
    <s v="Medium Size Business"/>
    <x v="8"/>
  </r>
  <r>
    <s v="VPA6"/>
    <s v="KE-NAK-1803-22139"/>
    <x v="1"/>
    <s v=""/>
    <s v="2nd March,2018"/>
    <d v="2018-03-02T00:00:00"/>
    <s v="9th March,2018"/>
    <d v="2018-03-09T00:00:00"/>
    <s v="Dandelion Africa"/>
    <s v="Male"/>
    <s v="21514855"/>
    <s v="720844383"/>
    <s v="720844383"/>
    <s v=""/>
    <s v=""/>
    <n v="35.971963000000002"/>
    <n v="-6.4256999999999995E-2"/>
    <s v="Nakuru"/>
    <s v="Rongai"/>
    <s v="Kambi Ya Moto"/>
    <s v="Sarambe"/>
    <s v="9"/>
    <s v="Biogas International Limited"/>
    <s v="Robert Wanjiku"/>
    <s v="717606741"/>
    <s v="Medium Size Business"/>
    <x v="4"/>
  </r>
  <r>
    <s v="VPA6"/>
    <s v="KE-MIG-1802-22137"/>
    <x v="0"/>
    <s v="Unreachable"/>
    <s v="13th December,2017"/>
    <d v="2017-12-13T00:00:00"/>
    <s v="1st February,2018"/>
    <d v="2018-02-01T00:00:00"/>
    <s v="Nganyi Rael Anyango"/>
    <s v="Female"/>
    <s v="22703252"/>
    <s v="712659465"/>
    <s v="712659465"/>
    <s v=""/>
    <s v="702591156"/>
    <n v="34.242148"/>
    <n v="-0.81127899999999997"/>
    <s v="Migori"/>
    <s v="Nyatike"/>
    <s v="Karungu South"/>
    <s v="Ungoe"/>
    <s v="9"/>
    <s v="Biogas International Limited"/>
    <s v="Zadock"/>
    <s v="720562659"/>
    <s v="Medium Size Business"/>
    <x v="4"/>
  </r>
  <r>
    <s v="VPA6"/>
    <s v="KE-KIA-1804-23557"/>
    <x v="1"/>
    <s v=""/>
    <s v="6th April,2018"/>
    <d v="2018-04-06T00:00:00"/>
    <s v="9th April,2018"/>
    <d v="2018-04-09T00:00:00"/>
    <s v="Katanja Joseph Thara"/>
    <s v="Male"/>
    <s v="12525449"/>
    <s v="721574299"/>
    <s v="721574299"/>
    <s v=""/>
    <s v="722878255"/>
    <n v="36.744953000000002"/>
    <n v="-1.1606730000000001"/>
    <s v="Kiambu"/>
    <s v="Kiambaa"/>
    <s v="Kiambaa"/>
    <s v="Raini"/>
    <s v="4"/>
    <s v="Amiran Kenya Ltd"/>
    <s v="Fagaden Enterprises"/>
    <s v="799496732"/>
    <s v="Medium Size Business"/>
    <x v="7"/>
  </r>
  <r>
    <s v="VPA6"/>
    <s v="KE-KIA-1609-27884"/>
    <x v="1"/>
    <s v=""/>
    <s v="1st September,2016"/>
    <d v="2016-09-01T00:00:00"/>
    <s v="14th September,2016"/>
    <d v="2016-09-14T00:00:00"/>
    <s v="Muchiri John Maina"/>
    <s v="Male"/>
    <s v="7878155"/>
    <s v="719873406"/>
    <s v="719873406"/>
    <s v=""/>
    <s v="722234291"/>
    <n v="36.845486999999999"/>
    <n v="-1.2038279999999999"/>
    <s v="Kiambu"/>
    <s v="Kiambu"/>
    <s v="Thindigua"/>
    <s v="Gg"/>
    <s v="10"/>
    <s v="Takamoto Biogas"/>
    <s v="Frederick Kago"/>
    <s v="714836386"/>
    <s v="Medium Size Business"/>
    <x v="8"/>
  </r>
  <r>
    <s v="VPA6"/>
    <s v="KE-KIA-1706-27890"/>
    <x v="1"/>
    <s v=""/>
    <s v="1st June,2017"/>
    <d v="2017-06-01T00:00:00"/>
    <s v="14th June,2017"/>
    <d v="2017-06-14T00:00:00"/>
    <s v="Mwangi Margret Njeri"/>
    <s v="Female"/>
    <s v="6880805"/>
    <s v="714998795"/>
    <s v="714998795"/>
    <s v=""/>
    <s v=""/>
    <n v="36.744819"/>
    <n v="-1.003417"/>
    <s v="Kiambu"/>
    <s v="Kiambu"/>
    <s v="Komothai"/>
    <s v="Gume"/>
    <s v="10"/>
    <s v="Takamoto Biogas"/>
    <s v="Frederick Kago"/>
    <s v="714836386"/>
    <s v="Medium Size Business"/>
    <x v="8"/>
  </r>
  <r>
    <s v="VPA6"/>
    <s v="KE-NAI-1804-230893"/>
    <x v="1"/>
    <s v=""/>
    <s v="3rd March,2018"/>
    <d v="2018-03-03T00:00:00"/>
    <s v="11th April,2018"/>
    <d v="2018-04-11T00:00:00"/>
    <s v="Njoroge David"/>
    <s v="Male"/>
    <s v="11309697"/>
    <s v="727444535"/>
    <s v="727444535"/>
    <s v=""/>
    <s v="722523047"/>
    <n v="36.981957999999999"/>
    <n v="-1.264103"/>
    <s v="Nairobi"/>
    <s v="Kasarani"/>
    <s v="Muhuri Muchiri"/>
    <s v="Rwai"/>
    <s v="4"/>
    <s v="Amiran Kenya Ltd"/>
    <s v="Fagaden Enterprises"/>
    <s v="799496732"/>
    <s v="Medium Size Business"/>
    <x v="7"/>
  </r>
  <r>
    <s v="VPA6"/>
    <s v="KE-KIA-1702-22000"/>
    <x v="0"/>
    <s v="Unreachable"/>
    <s v="14th February,2017"/>
    <d v="2017-02-14T00:00:00"/>
    <s v="21st February,2017"/>
    <d v="2017-02-21T00:00:00"/>
    <s v="Kahura Hannah Njeri"/>
    <s v="Female"/>
    <s v="22913900"/>
    <s v="720080525"/>
    <s v="720080525"/>
    <s v=""/>
    <s v=""/>
    <n v="36.662466999999999"/>
    <n v="-1.185797"/>
    <s v="Kiambu"/>
    <s v="Limuru"/>
    <s v="Limuru"/>
    <s v="Ngecha"/>
    <s v="10"/>
    <s v="Takamoto Biogas"/>
    <s v="Frederick Kago"/>
    <s v="714836386"/>
    <s v="Medium Size Business"/>
    <x v="8"/>
  </r>
  <r>
    <s v="VPA6"/>
    <s v="KE-VIH-1804-22143"/>
    <x v="1"/>
    <s v=""/>
    <s v="7th March,2018"/>
    <d v="2018-03-07T00:00:00"/>
    <s v="26th April,2018"/>
    <d v="2018-04-26T00:00:00"/>
    <s v="Kidamba John Oyengo"/>
    <s v="Male"/>
    <s v="22905723"/>
    <s v="722777246"/>
    <s v="722777246"/>
    <s v=""/>
    <s v="713618510"/>
    <n v="34.731490000000001"/>
    <n v="-1.758E-3"/>
    <s v="Vihiga"/>
    <s v="Hamisi"/>
    <s v="Jepkoyai"/>
    <s v="Sossian"/>
    <s v="4"/>
    <s v="Biogas International Limited"/>
    <s v="Zadock"/>
    <s v="720562659"/>
    <s v="Medium Size Business"/>
    <x v="4"/>
  </r>
  <r>
    <s v="VPA6"/>
    <s v="KE-NAI-1804-26562"/>
    <x v="1"/>
    <s v=""/>
    <s v="19th April,2018"/>
    <d v="2018-04-19T00:00:00"/>
    <s v="19th April,2018"/>
    <d v="2018-04-19T00:00:00"/>
    <s v="Malde Atish Shashikant"/>
    <s v="Male"/>
    <s v="136252"/>
    <s v="722340060"/>
    <s v="723340060"/>
    <s v=""/>
    <s v="733956745"/>
    <n v="36.805382999999999"/>
    <n v="-1.2574399999999999"/>
    <s v="Nairobi"/>
    <s v="Westlands"/>
    <s v="Westlands"/>
    <s v="Westgate"/>
    <n v="4"/>
    <s v="Amiran Kenya Ltd"/>
    <s v="Fagaden Enterprises"/>
    <s v="79949496732"/>
    <s v="Medium Size Business"/>
    <x v="7"/>
  </r>
  <r>
    <s v="VPA6"/>
    <s v="KE-NYE-1710-23721"/>
    <x v="1"/>
    <s v=""/>
    <s v="20th September,2017"/>
    <d v="2017-09-20T00:00:00"/>
    <s v="15th October,2017"/>
    <d v="2017-10-15T00:00:00"/>
    <s v="Gatonye Peter Wahome"/>
    <s v="Male"/>
    <s v="99999"/>
    <s v="722800743"/>
    <s v="722800743"/>
    <s v=""/>
    <s v=""/>
    <n v="37.058053000000001"/>
    <n v="-0.53350699999999995"/>
    <s v="Nyeri"/>
    <s v="Nyeri Town"/>
    <s v="Ruring'U"/>
    <s v="Gatitu"/>
    <s v="8"/>
    <s v="Kentainers Limited"/>
    <s v="Kentainers Limited"/>
    <s v="720519098"/>
    <s v="Medium Size Business"/>
    <x v="10"/>
  </r>
  <r>
    <s v="VPA6"/>
    <s v="KE-KAJ-1804-22150"/>
    <x v="1"/>
    <s v=""/>
    <s v="2nd March,2018"/>
    <d v="2018-03-02T00:00:00"/>
    <s v="21st April,2018"/>
    <d v="2018-04-21T00:00:00"/>
    <s v="Kamau Victoria Kamau"/>
    <s v="Female"/>
    <s v="99999"/>
    <s v="718650924"/>
    <s v="718650924"/>
    <s v=""/>
    <s v="0"/>
    <n v="36.942990000000002"/>
    <n v="-1.63079"/>
    <s v="Kajiado"/>
    <s v="Isinya"/>
    <s v="Kajiado North"/>
    <s v="Hawa"/>
    <s v="9"/>
    <s v="Biogas International Limited"/>
    <s v="James Musyoka"/>
    <s v="715836763"/>
    <s v="Medium Size Business"/>
    <x v="4"/>
  </r>
  <r>
    <s v="VPA6"/>
    <s v="KE-KAJ-1804-27939"/>
    <x v="1"/>
    <s v=""/>
    <s v="10th April,2018"/>
    <d v="2018-04-10T00:00:00"/>
    <s v="23rd April,2018"/>
    <d v="2018-04-23T00:00:00"/>
    <s v="Muringa David"/>
    <s v="Male"/>
    <s v="9830532"/>
    <s v="723479619"/>
    <s v="723479619"/>
    <s v=""/>
    <s v="721977624"/>
    <n v="36.695140000000002"/>
    <n v="-1.467042"/>
    <s v="Kajiado"/>
    <s v="Kajiado West"/>
    <s v="Kiserian"/>
    <s v="Naromoru"/>
    <s v="4"/>
    <s v="Amiran Kenya Ltd"/>
    <s v="Fagaden Enterprises"/>
    <s v="799496732"/>
    <s v="Medium Size Business"/>
    <x v="7"/>
  </r>
  <r>
    <s v="VPA6"/>
    <s v="KE-KIA-1711-23719"/>
    <x v="1"/>
    <s v=""/>
    <s v="10th October,2017"/>
    <d v="2017-10-10T00:00:00"/>
    <s v="29th November,2017"/>
    <d v="2017-11-29T00:00:00"/>
    <s v="Njoronge Teressia Wangoi"/>
    <s v="Female"/>
    <s v="63789342"/>
    <s v="721209547"/>
    <s v="721209547"/>
    <s v=""/>
    <s v="722574326"/>
    <n v="36.633012000000001"/>
    <n v="-1.0957870000000001"/>
    <s v="Kiambu"/>
    <s v="Limuru"/>
    <s v="Kumuru"/>
    <s v="Manguo"/>
    <s v="3.3"/>
    <s v="Kentainers Limited"/>
    <s v="Collins"/>
    <s v="710372728"/>
    <s v="Medium Size Business"/>
    <x v="10"/>
  </r>
  <r>
    <s v="VPA6"/>
    <s v="KE-KIA-1802-22255"/>
    <x v="1"/>
    <s v=""/>
    <s v="13th December,2017"/>
    <d v="2017-12-13T00:00:00"/>
    <s v="1st February,2018"/>
    <d v="2018-02-01T00:00:00"/>
    <s v="Karanja Samuel Paul"/>
    <s v="Male"/>
    <s v="4848917"/>
    <s v="718934288"/>
    <s v="718934288"/>
    <s v=""/>
    <s v=""/>
    <n v="36.851754"/>
    <n v="-0.92740500000000003"/>
    <s v="Kiambu"/>
    <s v="Gatundu North"/>
    <s v="Kanyoni"/>
    <s v="Mubaoine"/>
    <s v="10"/>
    <s v="Takamoto Biogas"/>
    <s v="Frederick Kago"/>
    <s v="714836386"/>
    <s v="Medium Size Business"/>
    <x v="8"/>
  </r>
  <r>
    <s v="VPA6"/>
    <s v="KE-NAK-1712-22243"/>
    <x v="0"/>
    <s v="Unreachable"/>
    <s v="12th October,2017"/>
    <d v="2017-10-12T00:00:00"/>
    <s v="1st December,2017"/>
    <d v="2017-12-01T00:00:00"/>
    <s v="Manitese Manitese Manitese"/>
    <s v="Male"/>
    <s v="11715439"/>
    <s v="708695777"/>
    <s v="708695777"/>
    <s v=""/>
    <s v="713402737"/>
    <n v="35.765424000000003"/>
    <n v="-0.27992400000000001"/>
    <s v="Nakuru"/>
    <s v="Molo"/>
    <s v="Elburgon"/>
    <s v="Kasarani"/>
    <s v="10"/>
    <s v="Takamoto Biogas"/>
    <s v="James"/>
    <s v="786547129"/>
    <s v="Medium Size Business"/>
    <x v="8"/>
  </r>
  <r>
    <s v="VPA6"/>
    <s v="KE-NAK-1803-22262"/>
    <x v="1"/>
    <s v=""/>
    <s v="10th January,2018"/>
    <d v="2018-01-10T00:00:00"/>
    <s v="1st March,2018"/>
    <d v="2018-03-01T00:00:00"/>
    <s v="Bunyoli Madaleine Vugutsa"/>
    <s v="Female"/>
    <s v="7868793"/>
    <s v="720683661"/>
    <s v="720683661"/>
    <s v=""/>
    <s v="703700083"/>
    <n v="36.026781999999997"/>
    <n v="-0.25748300000000002"/>
    <s v="Nakuru"/>
    <s v="Rongai"/>
    <s v="Rongai"/>
    <s v="Kiamunyi"/>
    <s v="10"/>
    <s v="Takamoto Biogas"/>
    <s v="James"/>
    <s v="786547129"/>
    <s v="Medium Size Business"/>
    <x v="8"/>
  </r>
  <r>
    <s v="VPA6"/>
    <s v="KE-KER-1801-27926"/>
    <x v="1"/>
    <s v=""/>
    <s v="12th November,2017"/>
    <d v="2017-11-12T00:00:00"/>
    <s v="1st January,2018"/>
    <d v="2018-01-01T00:00:00"/>
    <s v="Kiplang'At Micheal Koech"/>
    <s v="Male"/>
    <s v="21489343"/>
    <s v="722930681"/>
    <s v="722930681"/>
    <s v=""/>
    <s v="728547871"/>
    <n v="35.253582999999999"/>
    <n v="-0.36450500000000002"/>
    <s v="Kericho"/>
    <s v="Ainamoi"/>
    <s v="Ainamoi"/>
    <s v="Chepkolon"/>
    <s v="10"/>
    <s v="Takamoto Biogas"/>
    <s v="James"/>
    <s v="786547129"/>
    <s v="Medium Size Business"/>
    <x v="8"/>
  </r>
  <r>
    <s v="VPA6"/>
    <s v="KE-EMB-1803-22145"/>
    <x v="1"/>
    <s v=""/>
    <s v="2nd February,2018"/>
    <d v="2018-02-02T00:00:00"/>
    <s v="24th March,2018"/>
    <d v="2018-03-24T00:00:00"/>
    <s v="Rachael Waema"/>
    <s v="Female"/>
    <s v="99999"/>
    <s v="722323628"/>
    <s v="722323628"/>
    <s v=""/>
    <s v="764523628"/>
    <n v="37.504325000000001"/>
    <n v="-0.53142900000000004"/>
    <s v="Embu"/>
    <s v="Embu North"/>
    <s v="Itabua"/>
    <s v="Itabua"/>
    <s v="4"/>
    <s v="Biogas International Limited"/>
    <s v="Robert Wanjiku"/>
    <s v="717606741"/>
    <s v="Medium Size Business"/>
    <x v="4"/>
  </r>
  <r>
    <s v="VPA6"/>
    <s v="KE-UAS-1711-22252"/>
    <x v="1"/>
    <s v=""/>
    <s v="27th September,2017"/>
    <d v="2017-09-27T00:00:00"/>
    <s v="16th November,2017"/>
    <d v="2017-11-16T00:00:00"/>
    <s v="Kenneth Kimitei Kenneth"/>
    <s v="Male"/>
    <s v="27339479"/>
    <s v="725662140"/>
    <s v="725662140"/>
    <s v=""/>
    <s v="723762592"/>
    <n v="35.324033"/>
    <n v="0.57148200000000005"/>
    <s v="Uasin Gishu"/>
    <s v="Moiben"/>
    <s v="Sergoit"/>
    <s v="Chemaluk"/>
    <s v="6"/>
    <s v="Takamoto Biogas"/>
    <s v="James"/>
    <s v="786547129"/>
    <s v="Medium Size Business"/>
    <x v="8"/>
  </r>
  <r>
    <s v="VPA6"/>
    <s v="KE-NAK-1804-22246"/>
    <x v="0"/>
    <s v="Unreachable"/>
    <s v="12th February,2018"/>
    <d v="2018-02-12T00:00:00"/>
    <s v="3rd April,2018"/>
    <d v="2018-04-03T00:00:00"/>
    <s v="Auma Wilfred Auma"/>
    <s v="Male"/>
    <s v="10469412"/>
    <s v="722927239"/>
    <s v="722927239"/>
    <s v=""/>
    <s v="722927239"/>
    <n v="36.341271999999996"/>
    <n v="-0.41604200000000002"/>
    <s v="Nakuru"/>
    <s v="Gilgil"/>
    <s v="Karunga"/>
    <s v="Kahuho"/>
    <s v="10"/>
    <s v="Takamoto Biogas"/>
    <s v="James"/>
    <s v="786547129"/>
    <s v="Medium Size Business"/>
    <x v="8"/>
  </r>
  <r>
    <s v="VPA6"/>
    <s v="KE-KAJ-1804-22147"/>
    <x v="1"/>
    <s v=""/>
    <s v="10th February,2018"/>
    <d v="2018-02-10T00:00:00"/>
    <s v="1st April,2018"/>
    <d v="2018-04-01T00:00:00"/>
    <s v="Penina Pashile Esianoi"/>
    <s v="Female"/>
    <s v="22661874"/>
    <s v="707965132"/>
    <s v="707965132"/>
    <s v=""/>
    <s v=""/>
    <n v="36.847383000000001"/>
    <n v="-1.8361479999999999"/>
    <s v="Kajiado"/>
    <s v="Kajiado Central"/>
    <s v="Sajironi"/>
    <s v="Eiti"/>
    <s v="4"/>
    <s v="Biogas International Limited"/>
    <s v=""/>
    <s v=""/>
    <s v="Medium Size Business"/>
    <x v="4"/>
  </r>
  <r>
    <s v="VPA6"/>
    <s v="KE-HOM-1803-22142"/>
    <x v="1"/>
    <s v=""/>
    <s v="10th January,2018"/>
    <d v="2018-01-10T00:00:00"/>
    <s v="1st March,2018"/>
    <d v="2018-03-01T00:00:00"/>
    <s v="Ouma Meshark Onyango"/>
    <s v="Male"/>
    <s v="30884588"/>
    <s v="722308830"/>
    <s v="722308830"/>
    <s v=""/>
    <s v="722731892"/>
    <n v="34.822409999999998"/>
    <n v="-0.457673"/>
    <s v="Homa Bay"/>
    <s v="Rachuonyo South"/>
    <s v="Kakelo"/>
    <s v="Katieno"/>
    <s v="6"/>
    <s v="Biogas International Limited"/>
    <s v="Zadock"/>
    <s v="720562659"/>
    <s v="Medium Size Business"/>
    <x v="4"/>
  </r>
  <r>
    <s v="VPA6"/>
    <s v="KE-KIA-1803-22146"/>
    <x v="1"/>
    <s v=""/>
    <s v="7th February,2018"/>
    <d v="2018-02-07T00:00:00"/>
    <s v="29th March,2018"/>
    <d v="2018-03-29T00:00:00"/>
    <s v="Joseph Gitau"/>
    <s v="Male"/>
    <s v="2262678"/>
    <s v="722571820"/>
    <s v="722571820"/>
    <s v=""/>
    <s v=""/>
    <n v="36.813231999999999"/>
    <n v="-1.154477"/>
    <s v="Kiambu"/>
    <s v="Kiambu"/>
    <s v="Animaaa"/>
    <s v="Kamiti"/>
    <s v="9"/>
    <s v="Biogas International Limited"/>
    <s v=""/>
    <s v=""/>
    <s v="Medium Size Business"/>
    <x v="4"/>
  </r>
  <r>
    <s v="VPA6"/>
    <s v="KE-KIA-1706-27887"/>
    <x v="1"/>
    <s v=""/>
    <s v="23rd May,2017"/>
    <d v="2017-05-23T00:00:00"/>
    <s v="20th June,2017"/>
    <d v="2017-06-20T00:00:00"/>
    <s v="Njatha Ndungu Paul"/>
    <s v="Female"/>
    <s v="36941552"/>
    <s v="714488722"/>
    <s v="721241771"/>
    <s v=""/>
    <s v="717807583"/>
    <n v="36.805005999999999"/>
    <n v="-1.040295"/>
    <s v="Kiambu"/>
    <s v="Githunguri"/>
    <s v="Kanjae"/>
    <s v="Miiri"/>
    <s v="10"/>
    <s v="Takamoto Biogas"/>
    <s v="Frederick Kago"/>
    <s v="714836386"/>
    <s v="Medium Size Business"/>
    <x v="8"/>
  </r>
  <r>
    <s v="VPA6"/>
    <s v="KE-KIA-1604-27888"/>
    <x v="1"/>
    <s v=""/>
    <s v="11th February,2016"/>
    <d v="2016-02-11T00:00:00"/>
    <s v="1st April,2016"/>
    <d v="2016-04-01T00:00:00"/>
    <s v="Nduchu Lucy Wamwitha"/>
    <s v="Female"/>
    <s v="99999"/>
    <s v="707262309"/>
    <s v="707262309"/>
    <s v=""/>
    <s v=""/>
    <n v="36.870255999999998"/>
    <n v="-1.0985510000000001"/>
    <s v="Kiambu"/>
    <s v="Githunguri"/>
    <s v="Ngewa"/>
    <s v="Raini"/>
    <s v="10"/>
    <s v="Takamoto Biogas"/>
    <s v="Frederick Ndungu"/>
    <s v="714836386"/>
    <s v="Medium Size Business"/>
    <x v="8"/>
  </r>
  <r>
    <s v="VPA6"/>
    <s v="KE-KIA-1705-22001"/>
    <x v="1"/>
    <s v=""/>
    <s v="26th March,2017"/>
    <d v="2017-03-26T00:00:00"/>
    <s v="15th May,2017"/>
    <d v="2017-05-15T00:00:00"/>
    <s v="Njuguna Hannah Waithera"/>
    <s v="Female"/>
    <s v="22324068"/>
    <s v="703870914"/>
    <s v="703870914"/>
    <s v=""/>
    <s v=""/>
    <n v="36.769525999999999"/>
    <n v="-1.061321"/>
    <s v="Kiambu"/>
    <s v="Githunguri"/>
    <s v="Githunguri"/>
    <s v="Thakwa"/>
    <s v="10"/>
    <s v="Takamoto Biogas"/>
    <s v="Frederick Kago"/>
    <s v="714836386"/>
    <s v="Medium Size Business"/>
    <x v="8"/>
  </r>
  <r>
    <s v="VPA6"/>
    <s v="KE-KIA-1701-22046"/>
    <x v="1"/>
    <s v=""/>
    <s v="21st November,2016"/>
    <d v="2016-11-21T00:00:00"/>
    <s v="10th January,2017"/>
    <d v="2017-01-10T00:00:00"/>
    <s v="Kamia Lucy Njeri"/>
    <s v="Female"/>
    <s v="11445071"/>
    <s v="715459808"/>
    <s v="715459808"/>
    <s v=""/>
    <s v=""/>
    <n v="36.741576999999999"/>
    <n v="-1.0985990000000001"/>
    <s v="Kiambu"/>
    <s v="Githunguri"/>
    <s v="Githiga"/>
    <s v="Gatitu"/>
    <s v="10"/>
    <s v="Takamoto Biogas"/>
    <s v="Frederick Kago"/>
    <s v="714836386"/>
    <s v="Medium Size Business"/>
    <x v="8"/>
  </r>
  <r>
    <s v="VPA6"/>
    <s v="KE-KIA-1705-27885"/>
    <x v="1"/>
    <s v=""/>
    <s v="26th March,2017"/>
    <d v="2017-03-26T00:00:00"/>
    <s v="15th May,2017"/>
    <d v="2017-05-15T00:00:00"/>
    <s v="Mihio Joseph Kinuthia"/>
    <s v="Male"/>
    <s v="99999"/>
    <s v="724972310"/>
    <s v="724972310"/>
    <s v=""/>
    <s v=""/>
    <n v="36.806227"/>
    <n v="-1.0637540000000001"/>
    <s v="Kiambu"/>
    <s v="Githunguri"/>
    <s v="Kanjahi"/>
    <s v="Kanjahi"/>
    <s v="10"/>
    <s v="Takamoto Biogas"/>
    <s v="Frederick Kago"/>
    <s v="714836386"/>
    <s v="Medium Size Business"/>
    <x v="8"/>
  </r>
  <r>
    <s v="VPA6"/>
    <s v="KE-KIA-1705-22009"/>
    <x v="1"/>
    <s v=""/>
    <s v="20th April,2017"/>
    <d v="2017-04-20T00:00:00"/>
    <s v="3rd May,2017"/>
    <d v="2017-05-03T00:00:00"/>
    <s v="Gitau Jane Wamuyu"/>
    <s v="Female"/>
    <s v="3687328"/>
    <s v="715301714"/>
    <s v="715301714"/>
    <s v=""/>
    <s v="725890892"/>
    <n v="36.831504000000002"/>
    <n v="-1.0775380000000001"/>
    <s v="Kiambu"/>
    <s v="Githunguri"/>
    <s v="Githunguri"/>
    <s v="Nyaga"/>
    <s v="10"/>
    <s v="Takamoto Biogas"/>
    <s v="Frederick Kago"/>
    <s v="714386386"/>
    <s v="Medium Size Business"/>
    <x v="8"/>
  </r>
  <r>
    <s v="VPA6"/>
    <s v="KE-KIA-1704-27886"/>
    <x v="1"/>
    <s v=""/>
    <s v="3rd March,2017"/>
    <d v="2017-03-03T00:00:00"/>
    <s v="25th April,2017"/>
    <d v="2017-04-25T00:00:00"/>
    <s v="Githenji Mary Njeri"/>
    <s v="Female"/>
    <s v="11788706"/>
    <s v="725376476"/>
    <s v="725376476"/>
    <s v=""/>
    <s v="729842233"/>
    <n v="36.848644"/>
    <n v="-1.0775220000000001"/>
    <s v="Kiambu"/>
    <s v="Githunguri"/>
    <s v="Ngewa"/>
    <s v="Kangengo"/>
    <s v="10"/>
    <s v="Takamoto Biogas"/>
    <s v="Frederick Ndungu"/>
    <s v="724836386"/>
    <s v="Medium Size Business"/>
    <x v="8"/>
  </r>
  <r>
    <s v="VPA6"/>
    <s v="KE-KIA-1611-27889"/>
    <x v="1"/>
    <s v=""/>
    <s v="8th November,2016"/>
    <d v="2016-11-08T00:00:00"/>
    <s v="22nd November,2016"/>
    <d v="2016-11-22T00:00:00"/>
    <s v="Wairimu Lydia Njoroge"/>
    <s v="Female"/>
    <s v="5713456"/>
    <s v="790268961"/>
    <s v="790268961"/>
    <s v=""/>
    <s v="765784386"/>
    <n v="36.796703999999998"/>
    <n v="-1.1017490000000001"/>
    <s v="Kiambu"/>
    <s v="Githunguri"/>
    <s v="Githunguri"/>
    <s v="Ikinu"/>
    <s v="10"/>
    <s v="Takamoto Biogas"/>
    <s v="Frederick Kago"/>
    <s v="714836386"/>
    <s v="Medium Size Business"/>
    <x v="8"/>
  </r>
  <r>
    <s v="VPA6"/>
    <s v="KE-KAJ-1705-22026"/>
    <x v="1"/>
    <s v=""/>
    <s v="12th March,2017"/>
    <d v="2017-03-12T00:00:00"/>
    <s v="1st May,2017"/>
    <d v="2017-05-01T00:00:00"/>
    <s v="Nthiga Patrick Munyi"/>
    <s v="Male"/>
    <s v="8291587"/>
    <s v="254721214007"/>
    <s v="2.55E+11"/>
    <s v=""/>
    <s v=""/>
    <n v="36.674948000000001"/>
    <n v="-1.4459169999999999"/>
    <s v="Kajiado"/>
    <s v="Kajiado North"/>
    <s v="Kajiado North"/>
    <s v="Kunde Road"/>
    <s v="2"/>
    <s v="Biogas International Limited"/>
    <s v="Biogas International"/>
    <s v="254722700530"/>
    <s v="Medium Size Business"/>
    <x v="4"/>
  </r>
  <r>
    <s v="VPA6"/>
    <s v="KE-NAI-1804-26563"/>
    <x v="1"/>
    <s v=""/>
    <s v="1st March,2018"/>
    <d v="2018-03-01T00:00:00"/>
    <s v="20th April,2018"/>
    <d v="2018-04-20T00:00:00"/>
    <s v="Biogas International Flexi Biogas"/>
    <s v="Male"/>
    <s v="99999"/>
    <s v="705921611"/>
    <s v="712345678"/>
    <s v=""/>
    <s v="712345678"/>
    <n v="36.687911"/>
    <n v="-1.323779"/>
    <s v="Nairobi"/>
    <s v="Kibra"/>
    <s v="Karen"/>
    <s v="Karen"/>
    <s v="2"/>
    <s v="Biogas International Limited"/>
    <s v="Tony Malila"/>
    <s v="712345678"/>
    <s v="Medium Size Business"/>
    <x v="4"/>
  </r>
  <r>
    <s v="VPA6"/>
    <s v="KE-MAK-1804-22151"/>
    <x v="1"/>
    <s v=""/>
    <s v="8th March,2018"/>
    <d v="2018-03-08T00:00:00"/>
    <s v="27th April,2018"/>
    <d v="2018-04-27T00:00:00"/>
    <s v="Kyonda Martina Kyonda"/>
    <s v="Female"/>
    <s v="3020545"/>
    <s v="723418519"/>
    <s v="723418519"/>
    <s v=""/>
    <s v="727007763"/>
    <n v="37.759977999999997"/>
    <n v="-1.9353750000000001"/>
    <s v="Makueni"/>
    <s v="Makueni"/>
    <s v="Makueni"/>
    <s v="Syatu"/>
    <s v="6"/>
    <s v="Biogas International Limited"/>
    <s v="Biogas International"/>
    <s v="715836763"/>
    <s v="Medium Size Business"/>
    <x v="4"/>
  </r>
  <r>
    <s v="VPA6"/>
    <s v="KE-NYE-1611-16628"/>
    <x v="1"/>
    <s v=""/>
    <s v="3rd October,2016"/>
    <d v="2016-10-03T00:00:00"/>
    <s v="22nd November,2016"/>
    <d v="2016-11-22T00:00:00"/>
    <s v="Joan Njagi"/>
    <s v="Female"/>
    <s v="1107583"/>
    <s v="722502781"/>
    <s v="722502781"/>
    <s v=""/>
    <s v=""/>
    <n v="37.122011999999998"/>
    <n v="-0.281835"/>
    <s v="Nyeri"/>
    <s v="Kieni East"/>
    <s v="Kimahuri"/>
    <s v="Kairi"/>
    <s v="6"/>
    <s v="Biogas International Limited"/>
    <s v="Ndimar Renewable Energy"/>
    <s v="705921611"/>
    <s v="Medium Size Business"/>
    <x v="4"/>
  </r>
  <r>
    <s v="VPA6"/>
    <s v="KE-MAK-1804-0"/>
    <x v="0"/>
    <s v="Unreachable"/>
    <s v="30th April,2018"/>
    <d v="2018-04-30T00:00:00"/>
    <s v="30th April,2018"/>
    <d v="2018-04-30T00:00:00"/>
    <s v="Mulee Mutie Mutie"/>
    <s v="Male"/>
    <s v="3767845"/>
    <s v="0722510552"/>
    <s v="722510552"/>
    <s v=""/>
    <s v="713735243"/>
    <n v="37.198932999999997"/>
    <n v="-1.8156669999999999"/>
    <s v="Makueni"/>
    <s v="Makueni"/>
    <s v="Kamaku"/>
    <s v="Kamaku"/>
    <s v="4"/>
    <s v="Amiran Kenya ltd"/>
    <s v="Fagaden Enterprises"/>
    <s v="799496732"/>
    <s v="Medium Size Business"/>
    <x v="7"/>
  </r>
  <r>
    <s v="VPA6"/>
    <s v="KE-KAJ-1611-22601"/>
    <x v="1"/>
    <s v=""/>
    <s v="12th September,2016"/>
    <d v="2016-09-12T00:00:00"/>
    <s v="1st November,2016"/>
    <d v="2016-11-01T00:00:00"/>
    <s v="Nalokitoo Oirishia Ole"/>
    <s v="Male"/>
    <s v="23929536"/>
    <s v="254726321821"/>
    <s v="2.55E+11"/>
    <s v=""/>
    <s v=""/>
    <n v="37.468477"/>
    <n v="-2.7518579999999999"/>
    <s v="Kajiado"/>
    <s v="Loitokitok"/>
    <s v="Loitoktok"/>
    <s v="Sinet"/>
    <s v="8"/>
    <s v="Mespt"/>
    <s v="Joseph Muriithi"/>
    <s v=""/>
    <s v="Medium Size Business"/>
    <x v="0"/>
  </r>
  <r>
    <s v="VPA6"/>
    <s v="KE-NAK-1805-27392"/>
    <x v="1"/>
    <s v=""/>
    <s v="11th May,2018"/>
    <d v="2018-05-11T00:00:00"/>
    <s v="11th May,2018"/>
    <d v="2018-05-11T00:00:00"/>
    <s v="Wiedman Ann Wanjiru"/>
    <s v="Female"/>
    <s v="8576229"/>
    <s v="724039897"/>
    <s v="781035661"/>
    <s v=""/>
    <s v="703238426"/>
    <n v="36.200767999999997"/>
    <n v="-0.267092"/>
    <s v="Nakuru"/>
    <s v="Bahati"/>
    <s v="Bahati"/>
    <s v="Dodori"/>
    <n v="4"/>
    <s v="Amiran Kenya Ltd"/>
    <s v="Fagaden Enterprises"/>
    <s v="799496732"/>
    <s v="Medium Size Business"/>
    <x v="7"/>
  </r>
  <r>
    <s v="VPA6"/>
    <s v="KE-NAI-1805-230895"/>
    <x v="1"/>
    <s v=""/>
    <s v="25th March,2018"/>
    <d v="2018-03-25T00:00:00"/>
    <s v="14th May,2018"/>
    <d v="2018-05-14T00:00:00"/>
    <s v="Wanjira Alice"/>
    <s v="Female"/>
    <s v="11749948"/>
    <s v="725213912"/>
    <s v="725213912"/>
    <s v=""/>
    <s v="729379090"/>
    <n v="36.959010999999997"/>
    <n v="-1.2759499999999999"/>
    <s v="Nairobi"/>
    <s v="Embakasi"/>
    <s v="Utawala"/>
    <s v="Kwa Chief"/>
    <s v="4"/>
    <s v="Amiran Kenya Ltd"/>
    <s v="Fagaden Enterprises"/>
    <s v="799496732"/>
    <s v="Medium Size Business"/>
    <x v="7"/>
  </r>
  <r>
    <s v="VPA6"/>
    <s v="KE-MUR-1712-27865"/>
    <x v="2"/>
    <s v="Hostile Client"/>
    <s v="24th November,2017"/>
    <d v="2017-11-24T00:00:00"/>
    <s v="5th December,2017"/>
    <d v="2017-12-05T00:00:00"/>
    <s v="Margret O Nganga"/>
    <s v="Female"/>
    <s v="245987"/>
    <s v="728905327"/>
    <s v="728905327"/>
    <s v=""/>
    <s v=""/>
    <n v="36.892544999999998"/>
    <n v="-0.822905"/>
    <s v="Murang'a"/>
    <s v="Kigumo"/>
    <s v="Kangari"/>
    <s v="Githumu"/>
    <s v="4"/>
    <s v="Amiran Kenya Ltd"/>
    <s v="Hamkam"/>
    <s v=""/>
    <s v="Medium Size Business"/>
    <x v="7"/>
  </r>
  <r>
    <s v="VPA6"/>
    <s v="KE-THA-1806-22154"/>
    <x v="1"/>
    <s v=""/>
    <s v="17th April,2018"/>
    <d v="2018-04-17T00:00:00"/>
    <s v="6th June,2018"/>
    <d v="2018-06-06T00:00:00"/>
    <s v="Peter Mbaya"/>
    <s v="Male"/>
    <s v="99999"/>
    <s v="722345064"/>
    <s v="724398835"/>
    <s v=""/>
    <s v="729676667"/>
    <n v="37.682450000000003"/>
    <n v="-0.22295200000000001"/>
    <s v="Tharaka-Nithi"/>
    <s v="Maara"/>
    <s v="Iruma"/>
    <s v="Igathi"/>
    <s v="4"/>
    <s v="Biogas International Limited"/>
    <s v=""/>
    <s v=""/>
    <s v="Medium Size Business"/>
    <x v="4"/>
  </r>
  <r>
    <s v="VPA6"/>
    <s v="KE-NYE-1806-22155"/>
    <x v="1"/>
    <s v=""/>
    <s v="18th April,2018"/>
    <d v="2018-04-18T00:00:00"/>
    <s v="7th June,2018"/>
    <d v="2018-06-07T00:00:00"/>
    <s v="Maina James M"/>
    <s v="Male"/>
    <s v="12766498"/>
    <s v="717020178"/>
    <s v="717020178"/>
    <s v=""/>
    <s v=""/>
    <n v="37.139921999999999"/>
    <n v="-0.50667300000000004"/>
    <s v="Nyeri"/>
    <s v="Mathira East"/>
    <s v="Iriani"/>
    <s v="Ndaroini"/>
    <s v="2"/>
    <s v="Biogas International Limited"/>
    <s v="Robert Wanjiku"/>
    <s v="717606741"/>
    <s v="Medium Size Business"/>
    <x v="4"/>
  </r>
  <r>
    <s v="VPA6"/>
    <s v="KE-MAK-1806-23898"/>
    <x v="1"/>
    <s v=""/>
    <s v="15th April,2018"/>
    <d v="2018-04-15T00:00:00"/>
    <s v="4th June,2018"/>
    <d v="2018-06-04T00:00:00"/>
    <s v="Mcntre Gary"/>
    <s v="Male"/>
    <s v="99999"/>
    <s v="710733215"/>
    <s v="706218292"/>
    <s v=""/>
    <s v=""/>
    <n v="38.133690000000001"/>
    <n v="-2.6537579999999998"/>
    <s v="Makueni"/>
    <s v="Makueni"/>
    <s v="Mtito"/>
    <s v="Kithokoi"/>
    <n v="4"/>
    <s v="Amiran Kenya Ltd"/>
    <s v="Fagaden Enterprises"/>
    <s v="799496732"/>
    <s v="Medium Size Business"/>
    <x v="7"/>
  </r>
  <r>
    <s v="VPA6"/>
    <s v="KE-HOM-1806-230899"/>
    <x v="1"/>
    <s v=""/>
    <s v="10th May,2018"/>
    <d v="2018-05-10T00:00:00"/>
    <s v="29th June,2018"/>
    <d v="2018-06-29T00:00:00"/>
    <s v="Omenda Rose"/>
    <s v="Female"/>
    <s v="409493"/>
    <s v="729547369"/>
    <s v="729547369"/>
    <s v=""/>
    <s v="710239373"/>
    <n v="34.750974999999997"/>
    <n v="-0.47654299999999999"/>
    <s v="Homa Bay"/>
    <s v="Rachuonyo South"/>
    <s v="North Kamagak"/>
    <s v="Kagak"/>
    <s v="4"/>
    <s v="Amiran Kenya Ltd"/>
    <s v="Fagaden Enterprises"/>
    <s v="799496732"/>
    <s v="Medium Size Business"/>
    <x v="7"/>
  </r>
  <r>
    <s v="VPA6"/>
    <s v="KE-HOM-1806-230900"/>
    <x v="1"/>
    <s v=""/>
    <s v="10th May,2018"/>
    <d v="2018-05-10T00:00:00"/>
    <s v="29th June,2018"/>
    <d v="2018-06-29T00:00:00"/>
    <s v="Odhiambo Gilbert"/>
    <s v="Male"/>
    <s v="25753501"/>
    <s v="724960327"/>
    <s v="724960327"/>
    <s v=""/>
    <s v="796558285"/>
    <n v="34.359633000000002"/>
    <n v="-0.72750800000000004"/>
    <s v="Homa Bay"/>
    <s v="Ndhiwa"/>
    <s v="Kanyamwa"/>
    <s v="Kosewe"/>
    <s v="4"/>
    <s v="Amiran Kenya Ltd"/>
    <s v="Fagaden Enterprises"/>
    <s v="799496738"/>
    <s v="Medium Size Business"/>
    <x v="7"/>
  </r>
  <r>
    <s v="VPA6"/>
    <s v="KE-MUR-1810-22111"/>
    <x v="1"/>
    <s v=""/>
    <s v="28th August,2018"/>
    <d v="2018-08-28T00:00:00"/>
    <s v="17th October,2018"/>
    <d v="2018-10-17T00:00:00"/>
    <s v="John Mungai"/>
    <s v="Male"/>
    <s v="8841928"/>
    <s v="720207235"/>
    <s v="720207235"/>
    <s v=""/>
    <s v=""/>
    <n v="37.143737000000002"/>
    <n v="-0.76063700000000001"/>
    <s v="Murang'a"/>
    <s v="Kiharu"/>
    <s v="Biri"/>
    <s v="Gachero"/>
    <s v="9"/>
    <s v="Biogas International Limited"/>
    <s v="Robert Wanjiku"/>
    <s v="717606741"/>
    <s v="Medium Size Business"/>
    <x v="4"/>
  </r>
  <r>
    <s v="VPA6"/>
    <s v="KE-KIA-1807-230902"/>
    <x v="0"/>
    <s v="Non Compliant"/>
    <s v="9th July,2018"/>
    <d v="2018-07-09T00:00:00"/>
    <s v="9th July,2018"/>
    <d v="2018-07-09T00:00:00"/>
    <s v="Mbugua Ndegwa Ndegwa"/>
    <s v="Male"/>
    <s v="6419229"/>
    <s v="0720251900"/>
    <s v="720251900"/>
    <s v=""/>
    <s v="726785513"/>
    <n v="36.719593000000003"/>
    <n v="-1.23506"/>
    <s v="Kiambu"/>
    <s v="Kabete"/>
    <s v="Kabete"/>
    <s v="Wabuga"/>
    <s v="4"/>
    <s v="Amiran Kenya ltd"/>
    <s v="Fagaden Enterprises"/>
    <s v="799496732"/>
    <s v="Medium Size Business"/>
    <x v="7"/>
  </r>
  <r>
    <s v="VPA6"/>
    <s v="KE-KIA-1807-230903"/>
    <x v="0"/>
    <s v="Unreachable"/>
    <s v="20th May,2018"/>
    <d v="2018-05-20T00:00:00"/>
    <s v="9th July,2018"/>
    <d v="2018-07-09T00:00:00"/>
    <s v="Mbugua Edward Ndegwa"/>
    <s v="Male"/>
    <s v="6414229"/>
    <s v="720251909"/>
    <s v="720251909"/>
    <s v=""/>
    <s v="726785513"/>
    <n v="36.719529999999999"/>
    <n v="-1.2350380000000001"/>
    <s v="Kiambu"/>
    <s v="Kabete"/>
    <s v="Kabete"/>
    <s v="Wabuga"/>
    <n v="4"/>
    <s v="Amiran Kenya Ltd"/>
    <s v="Fagaden Enterprises"/>
    <s v="799496732"/>
    <s v="Medium Size Business"/>
    <x v="7"/>
  </r>
  <r>
    <s v="VPA6"/>
    <s v="KE-KIA-1807-230904"/>
    <x v="0"/>
    <s v="Unreachable"/>
    <s v="22nd May,2018"/>
    <d v="2018-05-22T00:00:00"/>
    <s v="11th July,2018"/>
    <d v="2018-07-11T00:00:00"/>
    <s v="Kibati Esther Eregah"/>
    <s v="Female"/>
    <s v="99999"/>
    <s v="726519812"/>
    <s v="726519812"/>
    <s v=""/>
    <s v=""/>
    <n v="37.14658"/>
    <n v="-1.0641119999999999"/>
    <s v="Kiambu"/>
    <s v="Juja"/>
    <s v="Komo"/>
    <s v="Landless"/>
    <s v="4"/>
    <s v="Amiran Kenya Ltd"/>
    <s v="Fagaden Enterprises"/>
    <s v="799496742"/>
    <s v="Medium Size Business"/>
    <x v="7"/>
  </r>
  <r>
    <s v="VPA6"/>
    <s v="KE-MUR-1807-22168"/>
    <x v="2"/>
    <s v="Institutional Plant"/>
    <s v="21st May,2018"/>
    <d v="2018-05-21T00:00:00"/>
    <s v="10th July,2018"/>
    <d v="2018-07-10T00:00:00"/>
    <s v="Protecting Life Movement Trust"/>
    <s v="Male"/>
    <s v="13558776"/>
    <s v="721376742"/>
    <s v="721376742"/>
    <s v=""/>
    <s v=""/>
    <n v="37.053075"/>
    <n v="-0.83432899999999999"/>
    <s v="Murang'a"/>
    <s v="Kigumo"/>
    <s v="Muthithi"/>
    <s v="Njora"/>
    <s v="9"/>
    <s v="Biogas International Limited"/>
    <s v="Robert Wanjiku"/>
    <s v="717606741"/>
    <s v="Medium Size Business"/>
    <x v="4"/>
  </r>
  <r>
    <s v="VPA6"/>
    <s v="KE-KIT-1807-22175"/>
    <x v="0"/>
    <s v="Unreachable"/>
    <s v="25th May,2018"/>
    <d v="2018-05-25T00:00:00"/>
    <s v="14th July,2018"/>
    <d v="2018-07-14T00:00:00"/>
    <s v="Nzii Antony Nzii"/>
    <s v="Male"/>
    <s v="99999"/>
    <s v="722315850"/>
    <s v="722315850"/>
    <s v=""/>
    <s v="714606766"/>
    <n v="37.955652999999998"/>
    <n v="-1.177332"/>
    <s v="Kitui"/>
    <s v="Kitui West"/>
    <s v="Mutonguni"/>
    <s v="Kaimu"/>
    <s v="9"/>
    <s v="Biogas International Limited"/>
    <s v="James Musyoka"/>
    <s v="719860811"/>
    <s v="Medium Size Business"/>
    <x v="4"/>
  </r>
  <r>
    <s v="VPA6"/>
    <s v="KE-KAJ-1806-23216"/>
    <x v="1"/>
    <s v=""/>
    <s v="5th June,2018"/>
    <d v="2018-06-05T00:00:00"/>
    <s v="13th June,2018"/>
    <d v="2018-06-13T00:00:00"/>
    <s v="Gichuhi Samwel"/>
    <s v="Male"/>
    <s v="21146841"/>
    <s v="721393512"/>
    <s v="721393512"/>
    <s v=""/>
    <s v="721862605"/>
    <n v="36.688720000000004"/>
    <n v="-1.3823300000000001"/>
    <s v="Kajiado"/>
    <s v="Kajiado North"/>
    <s v="Olkeri"/>
    <s v="Matasai"/>
    <s v="10"/>
    <s v="Takamoto Biogas"/>
    <s v="Takamoto Biogas"/>
    <s v="738689788"/>
    <s v="Medium Size Business"/>
    <x v="8"/>
  </r>
  <r>
    <s v="VPA6"/>
    <s v="KE-NAK-1805-23227"/>
    <x v="1"/>
    <s v=""/>
    <s v="19th March,2018"/>
    <d v="2018-03-19T00:00:00"/>
    <s v="25th May,2018"/>
    <d v="2018-05-25T00:00:00"/>
    <s v="Muthoni Gitonga Ann"/>
    <s v="Female"/>
    <s v="25010546"/>
    <s v="254722456370"/>
    <s v="722456370"/>
    <s v=""/>
    <s v=""/>
    <n v="36.144077000000003"/>
    <n v="-0.28528700000000001"/>
    <s v="Nakuru"/>
    <s v="Bahati"/>
    <s v="Kiamunyeki"/>
    <s v="Kiamunyeki"/>
    <s v="10"/>
    <s v="Takamoto Biogas"/>
    <s v="null"/>
    <s v="738689789"/>
    <s v="Medium Size Business"/>
    <x v="8"/>
  </r>
  <r>
    <s v="VPA6"/>
    <s v="KE-NAK-1807-22174"/>
    <x v="1"/>
    <s v=""/>
    <s v="28th May,2018"/>
    <d v="2018-05-28T00:00:00"/>
    <s v="17th July,2018"/>
    <d v="2018-07-17T00:00:00"/>
    <s v="Moses Gathua"/>
    <s v="Male"/>
    <s v="8289377"/>
    <s v="727449494"/>
    <s v="727449494"/>
    <s v=""/>
    <s v=""/>
    <n v="36.167301999999999"/>
    <n v="-0.303313"/>
    <s v="Nakuru"/>
    <s v="Bahati"/>
    <s v="Meroreni"/>
    <s v="Ndege"/>
    <s v="4"/>
    <s v="Biogas International Limited"/>
    <s v="Robert Wanjiku"/>
    <s v="717606741"/>
    <s v="Medium Size Business"/>
    <x v="4"/>
  </r>
  <r>
    <s v="VPA6"/>
    <s v="KE-TAI-1712-22130"/>
    <x v="1"/>
    <s v=""/>
    <s v="11th November,2017"/>
    <d v="2017-11-11T00:00:00"/>
    <s v="31st December,2017"/>
    <d v="2017-12-31T00:00:00"/>
    <s v="Ngare Ngare Charles"/>
    <s v="Male"/>
    <s v="32682635"/>
    <s v="719257918"/>
    <s v="719257918"/>
    <s v=""/>
    <s v="796067389"/>
    <n v="37.681213"/>
    <n v="-3.3831820000000001"/>
    <s v="Taita/Taveta"/>
    <s v="Taveta"/>
    <s v="Ngarengashi"/>
    <s v="Langatta"/>
    <s v="2"/>
    <s v="Biogas International Limited"/>
    <s v="Julius Onyango"/>
    <s v="71122700530"/>
    <s v="Medium Size Business"/>
    <x v="4"/>
  </r>
  <r>
    <s v="VPA6"/>
    <s v="KE-MUR-1804-22144"/>
    <x v="1"/>
    <s v=""/>
    <s v="10th February,2018"/>
    <d v="2018-02-10T00:00:00"/>
    <s v="1st April,2018"/>
    <d v="2018-04-01T00:00:00"/>
    <s v="Mwaura Beatrice Muirigo"/>
    <s v="Female"/>
    <s v="99999"/>
    <s v="720698891"/>
    <s v="720698891"/>
    <s v=""/>
    <s v="734423043"/>
    <n v="36.872332"/>
    <n v="-0.87444699999999997"/>
    <s v="Murang'a"/>
    <s v="Gatanga"/>
    <s v="Kariara"/>
    <s v="Gatuiku"/>
    <s v="6"/>
    <s v="Biogas International Limited"/>
    <s v="Julius Onyango"/>
    <s v="711227754"/>
    <s v="Medium Size Business"/>
    <x v="4"/>
  </r>
  <r>
    <s v="VPA6"/>
    <s v="KE-KIT-1806-22156"/>
    <x v="0"/>
    <s v="Unreachable"/>
    <s v="12th April,2018"/>
    <d v="2018-04-12T00:00:00"/>
    <s v="1st June,2018"/>
    <d v="2018-06-01T00:00:00"/>
    <s v="Ngotho Elizabeth Elizabeth"/>
    <s v="Male"/>
    <s v="99999"/>
    <s v="711635406"/>
    <s v="711634406"/>
    <s v=""/>
    <s v="711635406"/>
    <n v="37.883054999999999"/>
    <n v="-1.304484"/>
    <s v="Kitui"/>
    <s v="Kitui West"/>
    <s v="Ooooo"/>
    <s v="Ooooo"/>
    <s v="30"/>
    <s v="Biogas International Limited"/>
    <s v="Julius Onyango"/>
    <s v="9711227754"/>
    <s v="Medium Size Business"/>
    <x v="4"/>
  </r>
  <r>
    <s v="VPA6"/>
    <s v="KE-NAK-1807-22171"/>
    <x v="0"/>
    <s v="Unreachable"/>
    <s v="28th May,2018"/>
    <d v="2018-05-28T00:00:00"/>
    <s v="17th July,2018"/>
    <d v="2018-07-17T00:00:00"/>
    <s v="Daniel Gathui"/>
    <s v="Male"/>
    <s v="10086672"/>
    <s v="72195689"/>
    <s v="721956898"/>
    <s v=""/>
    <s v=""/>
    <n v="36.127920000000003"/>
    <n v="-0.27807300000000001"/>
    <s v="Nakuru"/>
    <s v="Bahati"/>
    <s v="Lanet"/>
    <s v="Kiratina"/>
    <s v="4"/>
    <s v="Biogas International Limited"/>
    <s v="Robert Wanjiku"/>
    <s v="717606741"/>
    <s v="Medium Size Business"/>
    <x v="4"/>
  </r>
  <r>
    <s v="VPA6"/>
    <s v="KE-NAK-1807-22170"/>
    <x v="0"/>
    <s v="Unreachable"/>
    <s v="29th May,2018"/>
    <d v="2018-05-29T00:00:00"/>
    <s v="18th July,2018"/>
    <d v="2018-07-18T00:00:00"/>
    <s v="Jason Thiongo Kigotho"/>
    <s v="Male"/>
    <s v="930000"/>
    <s v="729094050"/>
    <s v="729094050"/>
    <s v=""/>
    <s v=""/>
    <n v="36.134010000000004"/>
    <n v="-0.18226500000000001"/>
    <s v="Nakuru"/>
    <s v="Bahati"/>
    <s v="Karunga"/>
    <s v="St Monica"/>
    <s v="4"/>
    <s v="Biogas International Limited"/>
    <s v="Robert Wanjiku"/>
    <s v="717606741"/>
    <s v="Medium Size Business"/>
    <x v="4"/>
  </r>
  <r>
    <s v="VPA6"/>
    <s v="KE-NAK-1807-22173"/>
    <x v="1"/>
    <s v=""/>
    <s v="31st May,2018"/>
    <d v="2018-05-31T00:00:00"/>
    <s v="20th July,2018"/>
    <d v="2018-07-20T00:00:00"/>
    <s v="John Kaara Kimani"/>
    <s v="Male"/>
    <s v="99999"/>
    <s v="720713327"/>
    <s v="720713327"/>
    <s v=""/>
    <s v=""/>
    <n v="36.190848000000003"/>
    <n v="-6.4877000000000004E-2"/>
    <s v="Nakuru"/>
    <s v="Subukia"/>
    <s v="Kabazi"/>
    <s v="Maombi"/>
    <s v="4"/>
    <s v="Biogas International Limited"/>
    <s v="Robert Wanjiku"/>
    <s v="717606741"/>
    <s v="Medium Size Business"/>
    <x v="4"/>
  </r>
  <r>
    <s v="VPA6"/>
    <s v="KE-NAK-1807-22172"/>
    <x v="1"/>
    <s v=""/>
    <s v="1st June,2018"/>
    <d v="2018-06-01T00:00:00"/>
    <s v="21st July,2018"/>
    <d v="2018-07-21T00:00:00"/>
    <s v="Daniel Towett Tubon"/>
    <s v="Male"/>
    <s v="99999"/>
    <s v="721291043"/>
    <s v="721291043"/>
    <s v=""/>
    <s v="711890651"/>
    <n v="36.030076999999999"/>
    <n v="-0.34249299999999999"/>
    <s v="Nakuru"/>
    <s v="Nakuru Town"/>
    <s v="Kapkures"/>
    <s v="Laruet"/>
    <s v="4"/>
    <s v="Biogas International Limited"/>
    <s v="Robert Wanjiku"/>
    <s v="717606741"/>
    <s v="Medium Size Business"/>
    <x v="4"/>
  </r>
  <r>
    <s v="VPA6"/>
    <s v="KE-SIA-1812-26148"/>
    <x v="1"/>
    <s v=""/>
    <s v="28th December,2018"/>
    <d v="2018-12-28T00:00:00"/>
    <s v="28th December,2018"/>
    <d v="2018-12-28T00:00:00"/>
    <s v="Orwa Henry Otieno"/>
    <s v="Male"/>
    <s v="323860"/>
    <s v="0722456719"/>
    <s v="722456719"/>
    <s v=""/>
    <s v=""/>
    <n v="34.415320999999999"/>
    <n v="-6.0102999999999997E-2"/>
    <s v="Siaya"/>
    <s v="Gem"/>
    <s v="South West Gem"/>
    <s v="Got Ogwang"/>
    <s v="9"/>
    <s v="Biogas International Limited"/>
    <s v="Zadock"/>
    <s v="720562659"/>
    <s v="Medium Size Business"/>
    <x v="4"/>
  </r>
  <r>
    <s v="VPA6"/>
    <s v="KE-HOM-1812-25258"/>
    <x v="0"/>
    <s v="Non Compliant"/>
    <s v="22nd December,2018"/>
    <d v="2018-12-22T00:00:00"/>
    <s v="22nd December,2018"/>
    <d v="2018-12-22T00:00:00"/>
    <s v="Otuo Peter Onyango"/>
    <s v="Male"/>
    <s v="190426"/>
    <s v="0723086842"/>
    <s v="723086842"/>
    <s v=""/>
    <s v="722497664"/>
    <n v="34.520505999999997"/>
    <n v="-0.63419099999999995"/>
    <s v="Homa Bay"/>
    <s v="Homabay"/>
    <s v="East Kanyada"/>
    <s v="Kogwang"/>
    <s v="9"/>
    <s v="Biogas International Limited"/>
    <s v="Zadock"/>
    <s v="720562659"/>
    <s v="Medium Size Business"/>
    <x v="4"/>
  </r>
  <r>
    <s v="VPA6"/>
    <s v="KE-KIS-1812-25255"/>
    <x v="0"/>
    <s v="Non Compliant"/>
    <s v="9th November,2018"/>
    <d v="2018-11-09T00:00:00"/>
    <s v="29th December,2018"/>
    <d v="2018-12-29T00:00:00"/>
    <s v="Okuta Magret Oketch"/>
    <s v="Female"/>
    <s v="34932039"/>
    <s v="720065472"/>
    <s v="720065472"/>
    <s v=""/>
    <s v="701859181"/>
    <n v="34.735647"/>
    <n v="-0.143069"/>
    <s v="Kisumu"/>
    <s v="Kisumu Central"/>
    <s v="Kolwa West"/>
    <s v="Dunga"/>
    <s v="6"/>
    <s v="Biogas International Limited"/>
    <s v="Zadock"/>
    <s v="720562659"/>
    <s v="Medium Size Business"/>
    <x v="4"/>
  </r>
  <r>
    <s v="VPA6"/>
    <s v="KE-KIS-1812-25253"/>
    <x v="2"/>
    <s v="Abandoned"/>
    <s v="9th November,2018"/>
    <d v="2018-11-09T00:00:00"/>
    <s v="29th December,2018"/>
    <d v="2018-12-29T00:00:00"/>
    <s v="Ogada Millicent Atieno"/>
    <s v="Female"/>
    <s v="26321961"/>
    <s v="711728260"/>
    <s v="711728260"/>
    <s v=""/>
    <s v="713065352"/>
    <n v="34.738911000000002"/>
    <n v="-0.142182"/>
    <s v="Kisumu"/>
    <s v="Kisumu Central"/>
    <s v="Kolwa West"/>
    <s v="Dunga"/>
    <s v="6"/>
    <s v="Biogas International Limited"/>
    <s v="Zadock"/>
    <s v="720562659"/>
    <s v="Medium Size Business"/>
    <x v="4"/>
  </r>
  <r>
    <s v="VPA6"/>
    <s v="KE-KIS-1812-25251"/>
    <x v="1"/>
    <s v=""/>
    <s v="9th November,2018"/>
    <d v="2018-11-09T00:00:00"/>
    <s v="29th December,2018"/>
    <d v="2018-12-29T00:00:00"/>
    <s v="Ochieng Rebecca Achieng"/>
    <s v="Female"/>
    <s v="26765239"/>
    <s v="708671625"/>
    <s v="708671625"/>
    <s v=""/>
    <s v="754843996"/>
    <n v="34.737912999999999"/>
    <n v="-0.142398"/>
    <s v="Kisumu"/>
    <s v="Kisumu Central"/>
    <s v="Kolwa West"/>
    <s v="Dunga"/>
    <n v="6"/>
    <s v="Biogas International Limited"/>
    <s v="Zadock"/>
    <s v="720562659"/>
    <s v="Medium Size Business"/>
    <x v="4"/>
  </r>
  <r>
    <s v="VPA6"/>
    <s v="KE-KIS-1901-25252"/>
    <x v="1"/>
    <s v=""/>
    <s v="2nd January,2019"/>
    <d v="2019-01-02T00:00:00"/>
    <s v="2nd January,2019"/>
    <d v="2019-01-02T00:00:00"/>
    <s v="Okwaro Godfrey Arodi"/>
    <s v="Male"/>
    <s v="12505074"/>
    <s v="0728347617"/>
    <s v="728347617"/>
    <s v=""/>
    <s v="712505074"/>
    <n v="34.736772999999999"/>
    <n v="-0.143174"/>
    <s v="Kisumu"/>
    <s v="Kisumu Central"/>
    <s v="Kolwa"/>
    <s v="Dunga"/>
    <s v="6"/>
    <s v="Biogas International Limited"/>
    <s v="Zadock"/>
    <s v="720562659"/>
    <s v="Medium Size Business"/>
    <x v="4"/>
  </r>
  <r>
    <s v="VPA6"/>
    <s v="KE-KIS-1901-25266"/>
    <x v="1"/>
    <s v=""/>
    <s v="13th November,2018"/>
    <d v="2018-11-13T00:00:00"/>
    <s v="2nd January,2019"/>
    <d v="2019-01-02T00:00:00"/>
    <s v="Khamusali Francis Lumula"/>
    <s v="Male"/>
    <s v="34815646"/>
    <s v="703451006"/>
    <s v="703451006"/>
    <s v=""/>
    <s v="795414004"/>
    <n v="34.735247000000001"/>
    <n v="-0.14311299999999999"/>
    <s v="Kisumu"/>
    <s v="Kisumu Central"/>
    <s v="Nalenda B"/>
    <s v="Dunga"/>
    <n v="6"/>
    <s v="Biogas International Limited"/>
    <s v="Zadock"/>
    <s v="720562659"/>
    <s v="Medium Size Business"/>
    <x v="4"/>
  </r>
  <r>
    <s v="VPA6"/>
    <s v="KE-MUR-1802-27930"/>
    <x v="1"/>
    <s v=""/>
    <s v="15th January,2018"/>
    <d v="2018-01-15T00:00:00"/>
    <s v="27th February,2018"/>
    <d v="2018-02-27T00:00:00"/>
    <s v="Grace Maina"/>
    <s v="Female"/>
    <s v="99999"/>
    <s v="720081381"/>
    <s v="720081381"/>
    <s v=""/>
    <s v="720081382"/>
    <n v="37.079649000000003"/>
    <n v="-0.75675199999999998"/>
    <s v="Murang'a"/>
    <s v="Kahuro"/>
    <s v="Kahuro"/>
    <s v="Kiria"/>
    <s v="4"/>
    <s v="Takamoto Biogas"/>
    <s v="Takamoto Biogas"/>
    <s v="738689788"/>
    <s v="Medium Size Business"/>
    <x v="8"/>
  </r>
  <r>
    <s v="VPA6"/>
    <s v="KE-MUR-1802-23226"/>
    <x v="1"/>
    <s v=""/>
    <s v="24th January,2018"/>
    <d v="2018-01-24T00:00:00"/>
    <s v="16th February,2018"/>
    <d v="2018-02-16T00:00:00"/>
    <s v="Stephen Ndolo"/>
    <s v="Male"/>
    <s v="99999"/>
    <s v="721236258"/>
    <s v="721236258"/>
    <s v=""/>
    <s v="721236258"/>
    <n v="37.247594999999997"/>
    <n v="-0.77397300000000002"/>
    <s v="Murang'a"/>
    <s v="Kiharu"/>
    <s v="Mbiri"/>
    <s v="Kanorero"/>
    <s v="10"/>
    <s v="Takamoto Biogas"/>
    <s v="Takamoto Biogas"/>
    <s v="733689788"/>
    <s v="Medium Size Business"/>
    <x v="8"/>
  </r>
  <r>
    <s v="VPA6"/>
    <s v="KE-KIS-1807-22179"/>
    <x v="0"/>
    <s v="Non Compliant"/>
    <s v="24th July,2018"/>
    <d v="2018-07-24T00:00:00"/>
    <s v="30th July,2018"/>
    <d v="2018-07-30T00:00:00"/>
    <s v="Akinyi Mary Joan"/>
    <s v="Male"/>
    <s v="29517333"/>
    <s v="0717709981"/>
    <s v="717709981"/>
    <s v=""/>
    <s v="723542939"/>
    <n v="34.735145000000003"/>
    <n v="-0.14408000000000001"/>
    <s v="Kisumu"/>
    <s v="Ndunga Beach"/>
    <s v="Oooo"/>
    <s v="Oooo"/>
    <s v="6"/>
    <s v="Biogas International Limited"/>
    <s v="Julius"/>
    <s v="711227754"/>
    <s v="Medium Size Business"/>
    <x v="4"/>
  </r>
  <r>
    <s v="VPA6"/>
    <s v="KE-KIS-1807-22278"/>
    <x v="1"/>
    <s v=""/>
    <s v="4th June,2018"/>
    <d v="2018-06-04T00:00:00"/>
    <s v="24th July,2018"/>
    <d v="2018-07-24T00:00:00"/>
    <s v="Agola Damarice Ayiemba"/>
    <s v="Female"/>
    <s v="99999"/>
    <s v="702083460"/>
    <s v="702083460"/>
    <s v=""/>
    <s v="716804407"/>
    <n v="34.734932000000001"/>
    <n v="-0.14188799999999999"/>
    <s v="Kisumu"/>
    <s v="Kisumu West"/>
    <s v="Ooooooo"/>
    <s v="Oooo"/>
    <s v="6"/>
    <s v="Biogas International Limited"/>
    <s v="Julius Onyango"/>
    <s v="711227754"/>
    <s v="Medium Size Business"/>
    <x v="4"/>
  </r>
  <r>
    <s v="VPA6"/>
    <s v="KE-KIS-1807-22176"/>
    <x v="1"/>
    <s v=""/>
    <s v="24th July,2018"/>
    <d v="2018-07-24T00:00:00"/>
    <s v="30th July,2018"/>
    <d v="2018-07-30T00:00:00"/>
    <s v="Ondiek Pamela Akoth"/>
    <s v="Male"/>
    <s v="6164906"/>
    <s v="727296822"/>
    <s v="727296822"/>
    <s v=""/>
    <s v="799784965"/>
    <n v="34.735840000000003"/>
    <n v="-0.14152799999999999"/>
    <s v="Kisumu"/>
    <s v="Ndunga Beach"/>
    <s v="Oooo"/>
    <s v="Oooo"/>
    <s v="6"/>
    <s v="Biogas International Limited"/>
    <s v="Julius Onyango"/>
    <s v="711228754"/>
    <s v="Medium Size Business"/>
    <x v="4"/>
  </r>
  <r>
    <s v="VPA6"/>
    <s v="KE-KIS-1807-22177"/>
    <x v="1"/>
    <s v=""/>
    <s v="24th July,2018"/>
    <d v="2018-07-24T00:00:00"/>
    <s v="30th July,2018"/>
    <d v="2018-07-30T00:00:00"/>
    <s v="Didi Adhiambo Mary"/>
    <s v="Male"/>
    <s v="9099467"/>
    <s v="719519006"/>
    <s v="719519006"/>
    <s v=""/>
    <s v="751341902"/>
    <n v="34.738014999999997"/>
    <n v="-0.14040800000000001"/>
    <s v="Kisumu"/>
    <s v="Ndunga Beach"/>
    <s v="Oooo"/>
    <s v="Ooooo"/>
    <s v="6"/>
    <s v="Biogas International Limited"/>
    <s v="Julius Onyango"/>
    <s v="711227754"/>
    <s v="Medium Size Business"/>
    <x v="4"/>
  </r>
  <r>
    <s v="VPA6"/>
    <s v="KE-KIA-1807-23224"/>
    <x v="1"/>
    <s v=""/>
    <s v="10th July,2018"/>
    <d v="2018-07-10T00:00:00"/>
    <s v="26th July,2018"/>
    <d v="2018-07-26T00:00:00"/>
    <s v="Wango Margret Wangare"/>
    <s v="Female"/>
    <s v="29576037"/>
    <s v="724848222"/>
    <s v="724848222"/>
    <s v=""/>
    <s v="718162152"/>
    <n v="36.714424000000001"/>
    <n v="-1.17574"/>
    <s v="Kiambu"/>
    <s v="Limuru"/>
    <s v="Githunguri"/>
    <s v="Mungo"/>
    <s v="10"/>
    <s v="Takamoto Biogas"/>
    <s v="Frederick Kago"/>
    <s v="714836386"/>
    <s v="Medium Size Business"/>
    <x v="8"/>
  </r>
  <r>
    <s v="VPA6"/>
    <s v="KE-KIA-1806-23223"/>
    <x v="1"/>
    <s v=""/>
    <s v="20th April,2018"/>
    <d v="2018-04-20T00:00:00"/>
    <s v="9th June,2018"/>
    <d v="2018-06-09T00:00:00"/>
    <s v="Wango Cephas Ndungu"/>
    <s v="Male"/>
    <s v="3119926"/>
    <s v="721376683"/>
    <s v="721376683"/>
    <s v=""/>
    <s v="745549303"/>
    <n v="36.711114000000002"/>
    <n v="-1.0694159999999999"/>
    <s v="Kiambu"/>
    <s v="Githunguri"/>
    <s v="Githunguri"/>
    <s v="Gathangari"/>
    <n v="16"/>
    <s v="Takamoto Biogas"/>
    <s v="Frederick Kago"/>
    <s v="714836386"/>
    <s v="Medium Size Business"/>
    <x v="3"/>
  </r>
  <r>
    <s v="VPA6"/>
    <s v="KE-KIA-1807-23218"/>
    <x v="1"/>
    <s v=""/>
    <s v="6th June,2018"/>
    <d v="2018-06-06T00:00:00"/>
    <s v="26th July,2018"/>
    <d v="2018-07-26T00:00:00"/>
    <s v="Nyori Paul Njuguna"/>
    <s v="Male"/>
    <s v="10254633"/>
    <s v="723896436"/>
    <s v="723896436"/>
    <s v=""/>
    <s v="711324283"/>
    <n v="36.720517000000001"/>
    <n v="-1.0329470000000001"/>
    <s v="Kiambu"/>
    <s v="Lari"/>
    <s v="Lari"/>
    <s v="Kagaa"/>
    <n v="12"/>
    <s v="Takamoto Biogas"/>
    <s v="James"/>
    <s v="714836386"/>
    <s v="Medium Size Business"/>
    <x v="0"/>
  </r>
  <r>
    <s v="VPA6"/>
    <s v="KE-KIA-1805-23217"/>
    <x v="1"/>
    <s v=""/>
    <s v="6th April,2018"/>
    <d v="2018-04-06T00:00:00"/>
    <s v="26th May,2018"/>
    <d v="2018-05-26T00:00:00"/>
    <s v="Kamau Josphat Nganga"/>
    <s v="Male"/>
    <s v="3077206"/>
    <s v="725782265"/>
    <s v="725782265"/>
    <s v=""/>
    <s v="731234074"/>
    <n v="36.794350999999999"/>
    <n v="-1.0461640000000001"/>
    <s v="Kiambu"/>
    <s v="Githunguri"/>
    <s v="Githunguri"/>
    <s v="Kindiga"/>
    <s v="10"/>
    <s v="Takamoto Biogas"/>
    <s v="Frederick Kago"/>
    <s v="714836386"/>
    <s v="Medium Size Business"/>
    <x v="8"/>
  </r>
  <r>
    <s v="VPA6"/>
    <s v="KE-KIA-1806-23220"/>
    <x v="1"/>
    <s v=""/>
    <s v="4th May,2018"/>
    <d v="2018-05-04T00:00:00"/>
    <s v="23rd June,2018"/>
    <d v="2018-06-23T00:00:00"/>
    <s v="Mwaura David Kariru"/>
    <s v="Male"/>
    <s v="11154638"/>
    <s v="723765738"/>
    <s v="723765738"/>
    <s v=""/>
    <s v="713297312"/>
    <n v="36.790193000000002"/>
    <n v="-1.062012"/>
    <s v="Kiambu"/>
    <s v="Githunguri"/>
    <s v="Githunguri"/>
    <s v="Kiriko"/>
    <s v="12"/>
    <s v="Takamoto Biogas"/>
    <s v="Frederick Kago"/>
    <s v="714836386"/>
    <s v="Medium Size Business"/>
    <x v="0"/>
  </r>
  <r>
    <s v="VPA6"/>
    <s v="KE-KIA-1802-23219"/>
    <x v="0"/>
    <s v="Unreachable"/>
    <s v="4th January,2018"/>
    <d v="2018-01-04T00:00:00"/>
    <s v="23rd February,2018"/>
    <d v="2018-02-23T00:00:00"/>
    <s v="Kanuthia Kellen Nyambura"/>
    <s v="Female"/>
    <s v="4848583"/>
    <s v="722313539"/>
    <s v="722313539"/>
    <s v=""/>
    <s v=""/>
    <n v="36.683756000000002"/>
    <n v="-1.190515"/>
    <s v="Kiambu"/>
    <s v="Kabete"/>
    <s v="Kabete"/>
    <s v="Nyathuna"/>
    <s v="10"/>
    <s v="Takamoto Biogas"/>
    <s v="Frederick Kago"/>
    <s v="714836386"/>
    <s v="Medium Size Business"/>
    <x v="8"/>
  </r>
  <r>
    <s v="VPA6"/>
    <s v="KE-KIA-1802-23225"/>
    <x v="1"/>
    <s v=""/>
    <s v="21st December,2017"/>
    <d v="2017-12-21T00:00:00"/>
    <s v="9th February,2018"/>
    <d v="2018-02-09T00:00:00"/>
    <s v="Ngige Peter Wahome"/>
    <s v="Male"/>
    <s v="3621351"/>
    <s v="720264920"/>
    <s v="725584188"/>
    <s v=""/>
    <s v="720264920"/>
    <n v="36.668052000000003"/>
    <n v="-1.2024429999999999"/>
    <s v="Kiambu"/>
    <s v="Kabete"/>
    <s v="Kabete"/>
    <s v="Kahuho"/>
    <n v="10"/>
    <s v="Takamoto Biogas"/>
    <s v="Frederick Kago"/>
    <s v="714836386"/>
    <s v="Medium Size Business"/>
    <x v="8"/>
  </r>
  <r>
    <s v="VPA6"/>
    <s v="KE-NYA-1708-23752"/>
    <x v="2"/>
    <s v="Institutional Plant"/>
    <s v="1st July,2017"/>
    <d v="2017-07-01T00:00:00"/>
    <s v="1st August,2017"/>
    <d v="2017-08-01T00:00:00"/>
    <s v="Our Lady Of Mount Carmel Monastery Carmelites Sisters Carmelites Sisters"/>
    <s v="Female"/>
    <s v="99999"/>
    <s v="0721599244"/>
    <s v="721599244"/>
    <s v=""/>
    <s v=""/>
    <n v="34.809787999999998"/>
    <n v="-0.64940699999999996"/>
    <s v="Nyamira"/>
    <s v="Manga"/>
    <s v="Esava"/>
    <s v="Manga"/>
    <s v="6.2"/>
    <s v="Kentainers Limited"/>
    <s v="Collins"/>
    <s v="0700000000"/>
    <s v="Medium Size Business"/>
    <x v="10"/>
  </r>
  <r>
    <s v="VPA6"/>
    <s v="KE-KAJ-1807-23730"/>
    <x v="1"/>
    <s v=""/>
    <s v="22nd June,2018"/>
    <d v="2018-06-22T00:00:00"/>
    <s v="7th July,2018"/>
    <d v="2018-07-07T00:00:00"/>
    <s v="Wamboi Winnie"/>
    <s v="Female"/>
    <s v="21059271"/>
    <s v="721333385"/>
    <s v="721333385"/>
    <s v=""/>
    <s v=""/>
    <n v="36.649957999999998"/>
    <n v="-1.3507800000000001"/>
    <s v="Kajiado"/>
    <s v="Kajiado North"/>
    <s v="Ngong"/>
    <s v="Ngere Road"/>
    <s v="6.2"/>
    <s v="Kentainers Limited"/>
    <s v="Kentainers Limited"/>
    <s v="722795619"/>
    <s v="Medium Size Business"/>
    <x v="10"/>
  </r>
  <r>
    <s v="VPA6"/>
    <s v="KE-KIA-1808-24105"/>
    <x v="1"/>
    <s v=""/>
    <s v="28th June,2018"/>
    <d v="2018-06-28T00:00:00"/>
    <s v="17th August,2018"/>
    <d v="2018-08-17T00:00:00"/>
    <s v="Gatumuta Hellen Gatumuta"/>
    <s v="Female"/>
    <s v="99999"/>
    <s v="713400953"/>
    <s v="722734219"/>
    <s v=""/>
    <s v=""/>
    <n v="36.677657000000004"/>
    <n v="-1.242443"/>
    <s v="Kiambu"/>
    <s v="Kikuyu"/>
    <s v="Kikuyu"/>
    <s v="Rungiri"/>
    <s v="9"/>
    <s v="Biogas International Limited"/>
    <s v="James Musyoka"/>
    <s v="715836763"/>
    <s v="Medium Size Business"/>
    <x v="4"/>
  </r>
  <r>
    <s v="VPA6"/>
    <s v="KE-MAC-1808-23560"/>
    <x v="0"/>
    <s v="Non Compliant"/>
    <s v="17th August,2018"/>
    <d v="2018-08-17T00:00:00"/>
    <s v="17th August,2018"/>
    <d v="2018-08-17T00:00:00"/>
    <s v="Muindi Damaris"/>
    <s v="Female"/>
    <s v="13423230"/>
    <s v="710789023"/>
    <s v="710789023"/>
    <s v=""/>
    <s v="7107760318"/>
    <n v="37.294552000000003"/>
    <n v="-1.2691669999999999"/>
    <s v="Machakos"/>
    <s v="Matungulu"/>
    <s v="Nguluni"/>
    <s v="Tala"/>
    <n v="4"/>
    <s v="Amiran kenya ltd"/>
    <s v="Fagaden Enterprises"/>
    <s v="799496732"/>
    <s v="Medium Size Business"/>
    <x v="7"/>
  </r>
  <r>
    <s v="VPA6"/>
    <s v="KE-EMB-1809-24108"/>
    <x v="0"/>
    <s v="Non Compliant"/>
    <s v="18th August,2018"/>
    <d v="2018-08-18T00:00:00"/>
    <s v="17th September,2018"/>
    <d v="2018-09-17T00:00:00"/>
    <s v="Njiru John Njiru"/>
    <s v="Male"/>
    <s v="13263421"/>
    <s v="719506782"/>
    <s v="719506782"/>
    <s v=""/>
    <s v="729304986"/>
    <n v="37.466168000000003"/>
    <n v="-0.52937599999999996"/>
    <s v="Embu"/>
    <s v="Embu North"/>
    <s v="Embu North"/>
    <s v="Kamiu"/>
    <s v="9"/>
    <s v="Biogas International Limited"/>
    <s v="James Musyoka"/>
    <s v="715836763"/>
    <s v="Medium Size Business"/>
    <x v="4"/>
  </r>
  <r>
    <s v="VPA6"/>
    <s v="KE-BAR-1704-21986"/>
    <x v="1"/>
    <s v=""/>
    <s v="17th March,2017"/>
    <d v="2017-03-17T00:00:00"/>
    <s v="20th April,2017"/>
    <d v="2017-04-20T00:00:00"/>
    <s v="Bartonjo Monica"/>
    <s v="Female"/>
    <s v="9778681"/>
    <s v="722446494"/>
    <s v="722446494"/>
    <s v=""/>
    <s v=""/>
    <n v="35.74812"/>
    <n v="2.6887999999999999E-2"/>
    <s v="Baringo"/>
    <s v="Koibatek"/>
    <s v="Perkerra"/>
    <s v="Mochongoi"/>
    <s v="9"/>
    <s v="Biogas International Limited"/>
    <s v=""/>
    <s v=""/>
    <s v="Medium Size Business"/>
    <x v="4"/>
  </r>
  <r>
    <s v="VPA6"/>
    <s v="KE-MUR-1803-23749"/>
    <x v="1"/>
    <s v=""/>
    <s v="1st March,2018"/>
    <d v="2018-03-01T00:00:00"/>
    <s v="15th March,2018"/>
    <d v="2018-03-15T00:00:00"/>
    <s v="Kamande Lucas"/>
    <s v="Male"/>
    <s v="99999"/>
    <s v="735577051"/>
    <s v="735577051"/>
    <s v=""/>
    <s v=""/>
    <n v="36.961202"/>
    <n v="-0.94529399999999997"/>
    <s v="Murang'a"/>
    <s v="Gatanga"/>
    <s v="Gatunyu"/>
    <s v="Kikwuara"/>
    <s v="6.2"/>
    <s v="Kentainers Limited"/>
    <s v="Onyanyo"/>
    <s v="710372728"/>
    <s v="Medium Size Business"/>
    <x v="10"/>
  </r>
  <r>
    <s v="VPA6"/>
    <s v="KE-KIT-1808-24087"/>
    <x v="1"/>
    <s v=""/>
    <s v="1st July,2018"/>
    <d v="2018-07-01T00:00:00"/>
    <s v="20th August,2018"/>
    <d v="2018-08-20T00:00:00"/>
    <s v="Mutinda Silas Sillah"/>
    <s v="Male"/>
    <s v="1736598"/>
    <s v="727266089"/>
    <s v="727266089"/>
    <s v=""/>
    <s v="710141217"/>
    <n v="37.870956999999997"/>
    <n v="-1.542602"/>
    <s v="Kitui"/>
    <s v="Lower Yatta"/>
    <s v="Kwongo"/>
    <s v="Kyambusya"/>
    <s v="8"/>
    <s v="Biogas International Limited"/>
    <s v="Robert Wanjiku"/>
    <s v="717606741"/>
    <s v="Medium Size Business"/>
    <x v="4"/>
  </r>
  <r>
    <s v="VPA6"/>
    <s v="KE-KIT-1808-24085"/>
    <x v="2"/>
    <s v="Abandoned"/>
    <s v="29th January,2017"/>
    <d v="2017-01-29T00:00:00"/>
    <s v="20th August,2018"/>
    <d v="2018-08-20T00:00:00"/>
    <s v="Mutua Alfred Mwalimu"/>
    <s v="Male"/>
    <s v="25650707"/>
    <s v="723140455"/>
    <s v="723140455"/>
    <s v=""/>
    <s v="712557389"/>
    <n v="37.860211999999997"/>
    <n v="-1.496375"/>
    <s v="Kitui"/>
    <s v="Lower Yatta"/>
    <s v="Lower Yatta"/>
    <s v="Ikubulutuni Maungu"/>
    <s v="6"/>
    <s v="Biogas International Limited"/>
    <s v="Robert Wanjiku"/>
    <s v="717606741"/>
    <s v="Medium Size Business"/>
    <x v="4"/>
  </r>
  <r>
    <s v="VPA6"/>
    <s v="KE-KIT-1808-24089"/>
    <x v="1"/>
    <s v=""/>
    <s v="1st July,2018"/>
    <d v="2018-07-01T00:00:00"/>
    <s v="20th August,2018"/>
    <d v="2018-08-20T00:00:00"/>
    <s v="Kaviti David Kaviti"/>
    <s v="Male"/>
    <s v="10878364"/>
    <s v="722294808"/>
    <s v="722294808"/>
    <s v=""/>
    <s v=""/>
    <n v="37.853887"/>
    <n v="-1.5355270000000001"/>
    <s v="Kitui"/>
    <s v="Lower Yatta"/>
    <s v="Lower Yatta"/>
    <s v="Kyambusya"/>
    <s v="6"/>
    <s v="Biogas International Limited"/>
    <s v="Robert Wanjiku"/>
    <s v="717606741"/>
    <s v="Medium Size Business"/>
    <x v="4"/>
  </r>
  <r>
    <s v="VPA6"/>
    <s v="KE-KIT-1808-24088"/>
    <x v="1"/>
    <s v=""/>
    <s v="20th August,2018"/>
    <d v="2018-08-20T00:00:00"/>
    <s v="20th August,2018"/>
    <d v="2018-08-20T00:00:00"/>
    <s v="Kasoa Esther Katumo"/>
    <s v="Female"/>
    <s v="13506839"/>
    <s v="723536435"/>
    <s v="723536435"/>
    <s v=""/>
    <s v="723172193"/>
    <n v="37.864359999999998"/>
    <n v="-1.54068"/>
    <s v="Kitui"/>
    <s v="Lower Yatta"/>
    <s v="Lower Yatta"/>
    <s v="Kyabusya"/>
    <s v="6"/>
    <s v="Biogas International Limited"/>
    <s v="Robert"/>
    <s v="717606741"/>
    <s v="Medium Size Business"/>
    <x v="4"/>
  </r>
  <r>
    <s v="VPA6"/>
    <s v="KE-KWA-1604-22080"/>
    <x v="1"/>
    <s v=""/>
    <s v="23rd February,2016"/>
    <d v="2016-02-23T00:00:00"/>
    <s v="21st April,2016"/>
    <d v="2016-04-21T00:00:00"/>
    <s v="Wambua John"/>
    <s v="Male"/>
    <s v="23410771"/>
    <s v="722564011"/>
    <s v="722564011"/>
    <s v=""/>
    <s v=""/>
    <n v="39.50564"/>
    <n v="-4.4048980000000002"/>
    <s v="Kwale"/>
    <s v="Msambweni"/>
    <s v="Mswabweni"/>
    <s v="Bumamani"/>
    <s v="9"/>
    <s v="Biogas International Limited"/>
    <s v=""/>
    <s v=""/>
    <s v="Medium Size Business"/>
    <x v="4"/>
  </r>
  <r>
    <s v="VPA6"/>
    <s v="KE-KIL-1605-21979"/>
    <x v="1"/>
    <s v=""/>
    <s v="5th April,2016"/>
    <d v="2016-04-05T00:00:00"/>
    <s v="21st May,2016"/>
    <d v="2016-05-21T00:00:00"/>
    <s v="Eco World Watamu Eco World Watamu Eco World Watamu"/>
    <s v="Male"/>
    <s v="99999"/>
    <s v="721275818"/>
    <s v="721275818"/>
    <s v=""/>
    <s v=""/>
    <n v="39.996001"/>
    <n v="-3.3455620000000001"/>
    <s v="Kilifi"/>
    <s v="Arabuko Sokoke Forest"/>
    <s v="Watamu"/>
    <s v="Dabaso"/>
    <s v="6"/>
    <s v="Biogas International Limited"/>
    <s v="Biogas International"/>
    <s v=""/>
    <s v="Medium Size Business"/>
    <x v="4"/>
  </r>
  <r>
    <s v="VPA6"/>
    <s v="KE-KAJ-1809-24109"/>
    <x v="1"/>
    <s v=""/>
    <s v="25th August,2018"/>
    <d v="2018-08-25T00:00:00"/>
    <s v="5th September,2018"/>
    <d v="2018-09-05T00:00:00"/>
    <s v="Omenta Bernard Morara"/>
    <s v="Male"/>
    <s v="1654746"/>
    <s v="728168844"/>
    <s v="728168844"/>
    <s v=""/>
    <s v="722782616"/>
    <n v="36.790472999999999"/>
    <n v="-1.4833270000000001"/>
    <s v="Kajiado"/>
    <s v="Kajiado East"/>
    <s v="Orosirikon Sholinke"/>
    <s v="Sholinke"/>
    <s v="9"/>
    <s v="Biogas International Limited"/>
    <s v="Robert Wanjiku"/>
    <s v="717606741"/>
    <s v="Medium Size Business"/>
    <x v="4"/>
  </r>
  <r>
    <s v="VPA6"/>
    <s v="KE-KAJ-1807-23732"/>
    <x v="2"/>
    <s v="Institutional Plant"/>
    <s v="7th July,2018"/>
    <d v="2018-07-07T00:00:00"/>
    <s v="22nd July,2018"/>
    <d v="2018-07-22T00:00:00"/>
    <s v="Academy Acacia"/>
    <s v="Institutional"/>
    <s v="14566325"/>
    <s v="722525404"/>
    <s v="722525404"/>
    <s v=""/>
    <s v=""/>
    <n v="36.922499999999999"/>
    <n v="-1.5252079999999999"/>
    <s v="Kajiado"/>
    <s v="Kajiado Central"/>
    <s v="Kitengela"/>
    <s v="Acacia Academy"/>
    <s v="6.2"/>
    <s v="Kentainers Limited"/>
    <s v="Kentainers Limited"/>
    <s v="722795619"/>
    <s v="Medium Size Business"/>
    <x v="10"/>
  </r>
  <r>
    <s v="VPA6"/>
    <s v="KE-MAK-1808-23561"/>
    <x v="0"/>
    <s v="Unreachable"/>
    <s v="12th July,2018"/>
    <d v="2018-07-12T00:00:00"/>
    <s v="31st August,2018"/>
    <d v="2018-08-31T00:00:00"/>
    <s v="Misyoka Michael"/>
    <s v="Male"/>
    <s v="11269798"/>
    <s v="725784982"/>
    <s v="725784982"/>
    <s v=""/>
    <s v="726207771"/>
    <n v="38.156748"/>
    <n v="-2.5227499999999998"/>
    <s v="Makueni"/>
    <s v="Kibwezi East"/>
    <s v="Kambu"/>
    <s v="Mbotela"/>
    <s v="4"/>
    <s v="Amiran Kenya Ltd"/>
    <s v="Fagaden Enterprises"/>
    <s v="799496732"/>
    <s v="Medium Size Business"/>
    <x v="7"/>
  </r>
  <r>
    <s v="VPA6"/>
    <s v="KE-NYA-1808-23092"/>
    <x v="1"/>
    <s v=""/>
    <s v="31st August,2018"/>
    <d v="2018-08-31T00:00:00"/>
    <s v="31st August,2018"/>
    <d v="2018-08-31T00:00:00"/>
    <s v="Kinyanjui Joseph Chege"/>
    <s v="Male"/>
    <s v="4855139"/>
    <s v="0724352966"/>
    <s v="724352966"/>
    <s v=""/>
    <s v="7007209151"/>
    <n v="36.581802000000003"/>
    <n v="-0.57500700000000005"/>
    <s v="Nyandarua"/>
    <s v="North Kinangop"/>
    <s v="Kitili"/>
    <s v="Kili"/>
    <s v="4"/>
    <s v="Amiran Kenya Ltd"/>
    <s v="Fagaden Enterprises"/>
    <s v="799496732"/>
    <s v="Medium Size Business"/>
    <x v="7"/>
  </r>
  <r>
    <s v="VPA6"/>
    <s v="KE-NYE-1809-230894"/>
    <x v="0"/>
    <s v="Unreachable"/>
    <s v="14th July,2018"/>
    <d v="2018-07-14T00:00:00"/>
    <s v="2nd September,2018"/>
    <d v="2018-09-02T00:00:00"/>
    <s v="Wanyiri Mercy"/>
    <s v="Female"/>
    <s v="3219151"/>
    <s v="722976783"/>
    <s v="722976783"/>
    <s v=""/>
    <s v="724276801"/>
    <n v="37.066702999999997"/>
    <n v="-0.40256799999999998"/>
    <s v="Nyeri"/>
    <s v="Mathira West"/>
    <s v="Ngorano"/>
    <s v="Gitathi"/>
    <s v="4"/>
    <s v="Amiran Kenya Ltd"/>
    <s v="Fagaden Enterprises"/>
    <s v="799496732"/>
    <s v="Medium Size Business"/>
    <x v="7"/>
  </r>
  <r>
    <s v="VPA6"/>
    <s v="KE-BOM-1805-23727"/>
    <x v="1"/>
    <s v=""/>
    <s v="10th April,2018"/>
    <d v="2018-04-10T00:00:00"/>
    <s v="30th May,2018"/>
    <d v="2018-05-30T00:00:00"/>
    <s v="Sang Ken Kibet"/>
    <s v="Male"/>
    <s v="99999"/>
    <s v="720652930"/>
    <s v="720652930"/>
    <s v=""/>
    <s v=""/>
    <n v="35.238954"/>
    <n v="-0.70778399999999997"/>
    <s v="Bomet"/>
    <s v="Sotik"/>
    <s v="Kipsonoi"/>
    <s v="Kipketii"/>
    <s v="6.2"/>
    <s v="Kentainers Limited"/>
    <s v="Collins"/>
    <s v="776140881"/>
    <s v="Medium Size Business"/>
    <x v="10"/>
  </r>
  <r>
    <s v="VPA6"/>
    <s v="KE-KIS-1803-23753"/>
    <x v="0"/>
    <s v="Non Compliant"/>
    <s v="17th March,2018"/>
    <d v="2018-03-17T00:00:00"/>
    <s v="20th March,2018"/>
    <d v="2018-03-20T00:00:00"/>
    <s v="Dudi Adanja Lawrence"/>
    <s v="Male"/>
    <s v="2602192"/>
    <s v="0722701031"/>
    <s v="722701031"/>
    <s v=""/>
    <s v="723806267"/>
    <n v="35.205289999999998"/>
    <n v="-0.162797"/>
    <s v="Kisumu"/>
    <s v="Muhoroni"/>
    <s v="Muhoroni"/>
    <s v="St Cecilia"/>
    <s v="3.3"/>
    <s v="Kentainers Limited"/>
    <s v="Kentainers Limited"/>
    <s v="787566426"/>
    <s v="Medium Size Business"/>
    <x v="10"/>
  </r>
  <r>
    <s v="VPA6"/>
    <s v="KE-NAI-1703-24079"/>
    <x v="1"/>
    <s v=""/>
    <s v="25th February,2017"/>
    <d v="2017-02-25T00:00:00"/>
    <s v="6th March,2017"/>
    <d v="2017-03-06T00:00:00"/>
    <s v="Mwenesi Bilha Mukekani"/>
    <s v="Female"/>
    <s v="99999"/>
    <s v="722737403"/>
    <s v="722737403"/>
    <s v=""/>
    <s v="773547249"/>
    <n v="36.800418999999998"/>
    <n v="-1.304182"/>
    <s v="Nairobi"/>
    <s v="Dagoretti"/>
    <s v="Mimosa Ngong Road"/>
    <s v="Mbaruk  Road"/>
    <s v="6"/>
    <s v="Biogas International Limited"/>
    <s v=""/>
    <s v=""/>
    <s v="Medium Size Business"/>
    <x v="4"/>
  </r>
  <r>
    <s v="VPA6"/>
    <s v="KE-KIS-1809-23096"/>
    <x v="1"/>
    <s v=""/>
    <s v="27th July,2018"/>
    <d v="2018-07-27T00:00:00"/>
    <s v="15th September,2018"/>
    <d v="2018-09-15T00:00:00"/>
    <s v="Otieno Athing"/>
    <s v="Male"/>
    <s v="12505257"/>
    <s v="726352526"/>
    <s v="726352526"/>
    <s v=""/>
    <s v="7350928484"/>
    <n v="34.893996999999999"/>
    <n v="-0.14499300000000001"/>
    <s v="Kisumu"/>
    <s v="Kisumu East"/>
    <s v="Kochieng"/>
    <s v="Mbega"/>
    <s v="4"/>
    <s v="Amiran Kenya Ltd"/>
    <s v="Fagaden Enterprises"/>
    <s v="799496732"/>
    <s v="Medium Size Business"/>
    <x v="7"/>
  </r>
  <r>
    <s v="VPA6"/>
    <s v="KE-NAI-1809-23095"/>
    <x v="1"/>
    <s v=""/>
    <s v="24th July,2018"/>
    <d v="2018-07-24T00:00:00"/>
    <s v="12th September,2018"/>
    <d v="2018-09-12T00:00:00"/>
    <s v="Kirigo Alfred"/>
    <s v="Male"/>
    <s v="22792576"/>
    <s v="722442694"/>
    <s v="722442694"/>
    <s v=""/>
    <s v="706728937"/>
    <n v="37.045122999999997"/>
    <n v="-1.297715"/>
    <s v="Nairobi"/>
    <s v="Embakasi East"/>
    <s v="Kamulu"/>
    <s v="Kamulu Echo Farm"/>
    <s v="4"/>
    <s v="Amiran Kenya Ltd"/>
    <s v="Fagaden Enterprises"/>
    <s v="799496732"/>
    <s v="Medium Size Business"/>
    <x v="7"/>
  </r>
  <r>
    <s v="VPA6"/>
    <s v="KE-BAR-1809-KE000"/>
    <x v="0"/>
    <s v="Under Verification"/>
    <s v="11th September,2018"/>
    <d v="2018-09-11T00:00:00"/>
    <s v="11th September,2018"/>
    <d v="2018-09-11T00:00:00"/>
    <s v="Onyango Paul Omondi"/>
    <s v="Male"/>
    <s v="99999"/>
    <s v="0788639233"/>
    <s v="788639233"/>
    <s v=""/>
    <s v="722222222"/>
    <n v="36.913504000000003"/>
    <n v="-1.3131649999999999"/>
    <s v="Baringo"/>
    <s v="Marigat"/>
    <s v=""/>
    <s v=""/>
    <s v="6"/>
    <s v="Funtex Designs"/>
    <s v="Joseph"/>
    <s v="729966378"/>
    <s v="Medium Size Business"/>
    <x v="10"/>
  </r>
  <r>
    <s v="VPA6"/>
    <s v="KE-THA-1710-22077"/>
    <x v="1"/>
    <s v=""/>
    <s v="2nd October,2017"/>
    <d v="2017-10-02T00:00:00"/>
    <s v="16th October,2017"/>
    <d v="2017-10-16T00:00:00"/>
    <s v="Gichunge Paul Kathuni"/>
    <s v="Male"/>
    <s v="4452974"/>
    <s v="725177540"/>
    <s v="725177540"/>
    <s v=""/>
    <s v="717513063"/>
    <n v="37.632697999999998"/>
    <n v="-0.36416300000000001"/>
    <s v="Tharaka-Nithi"/>
    <s v="Chuka"/>
    <s v="Mwonge"/>
    <s v="Mwanga"/>
    <s v="6"/>
    <s v="Biogas International Limited"/>
    <s v="Robert Wanjiku"/>
    <s v="717606741"/>
    <s v="Medium Size Business"/>
    <x v="4"/>
  </r>
  <r>
    <s v="VPA6"/>
    <s v="KE-MER-1702-22073"/>
    <x v="1"/>
    <s v=""/>
    <s v="17th December,2016"/>
    <d v="2016-12-17T00:00:00"/>
    <s v="5th February,2017"/>
    <d v="2017-02-05T00:00:00"/>
    <s v="Thuranira Sabella Kagendo"/>
    <s v="Female"/>
    <s v="2368026"/>
    <s v="713712342"/>
    <s v="713712342"/>
    <s v=""/>
    <s v="728382883"/>
    <n v="37.618425000000002"/>
    <n v="-6.2780000000000002E-2"/>
    <s v="Meru"/>
    <s v="Imenti South"/>
    <s v="Nkuene"/>
    <s v="Kiandu"/>
    <s v="6"/>
    <s v="Biogas International Limited"/>
    <s v="Josphat Chege"/>
    <s v="722700530"/>
    <s v="Medium Size Business"/>
    <x v="4"/>
  </r>
  <r>
    <s v="VPA6"/>
    <s v="KE-MAC-1809-23097"/>
    <x v="1"/>
    <s v=""/>
    <s v="7th August,2018"/>
    <d v="2018-08-07T00:00:00"/>
    <s v="26th September,2018"/>
    <d v="2018-09-26T00:00:00"/>
    <s v="Murema Ibrahim"/>
    <s v="Male"/>
    <s v="9370650"/>
    <s v="720424245"/>
    <s v="720424245"/>
    <s v=""/>
    <s v="722280682"/>
    <n v="36.951335"/>
    <n v="-1.3528800000000001"/>
    <s v="Machakos"/>
    <s v="Athi River"/>
    <s v="Syokimau"/>
    <s v="Syokimau"/>
    <s v="4"/>
    <s v="Amiran Kenya Ltd"/>
    <s v="Fagaden Enterprises"/>
    <s v="799496732"/>
    <s v="Medium Size Business"/>
    <x v="7"/>
  </r>
  <r>
    <s v="VPA6"/>
    <s v="KE-KIA-1809-23221"/>
    <x v="0"/>
    <s v="Unreachable"/>
    <s v="6th August,2018"/>
    <d v="2018-08-06T00:00:00"/>
    <s v="25th September,2018"/>
    <d v="2018-09-25T00:00:00"/>
    <s v="Kamau Simon Mburu"/>
    <s v="Male"/>
    <s v="33628832"/>
    <s v="718162152"/>
    <s v="718162152"/>
    <s v=""/>
    <s v="702176253"/>
    <n v="36.653464"/>
    <n v="-1.3590629999999999"/>
    <s v="Kiambu"/>
    <s v="Githunguri"/>
    <s v="Githunguri"/>
    <s v="Ikinu"/>
    <s v="10"/>
    <s v="Takamoto Biogas"/>
    <s v="James"/>
    <s v="790702355"/>
    <s v="Medium Size Business"/>
    <x v="8"/>
  </r>
  <r>
    <s v="VPA6"/>
    <s v="KE-MAC-1809-24118"/>
    <x v="1"/>
    <s v=""/>
    <s v="6th August,2018"/>
    <d v="2018-08-06T00:00:00"/>
    <s v="25th September,2018"/>
    <d v="2018-09-25T00:00:00"/>
    <s v="Abachi Patrick Patrick"/>
    <s v="Male"/>
    <s v="23159424"/>
    <s v="723040538"/>
    <s v="723040538"/>
    <s v=""/>
    <s v="705955424"/>
    <n v="37.044460000000001"/>
    <n v="-1.3998630000000001"/>
    <s v="Machakos"/>
    <s v="Athi River"/>
    <s v="Athi River"/>
    <s v="Kinanie"/>
    <s v="9"/>
    <s v="Biogas International Limited"/>
    <s v="James Musyoka"/>
    <s v="715836763"/>
    <s v="Medium Size Business"/>
    <x v="4"/>
  </r>
  <r>
    <s v="VPA6"/>
    <s v="KE-KIA-1809-27897"/>
    <x v="1"/>
    <s v=""/>
    <s v="8th August,2018"/>
    <d v="2018-08-08T00:00:00"/>
    <s v="27th September,2018"/>
    <d v="2018-09-27T00:00:00"/>
    <s v="Waithaka Simon Ndegwa"/>
    <s v="Male"/>
    <s v="11217260"/>
    <s v="722682564"/>
    <s v="722682564"/>
    <s v=""/>
    <s v="724826866"/>
    <n v="36.995139999999999"/>
    <n v="-1.076827"/>
    <s v="Kiambu"/>
    <s v="Juja"/>
    <s v="Juja"/>
    <s v="Milimani"/>
    <s v="4"/>
    <s v="Amiran Kenya Ltd"/>
    <s v="Fagaden Enterprises"/>
    <s v="799496732"/>
    <s v="Medium Size Business"/>
    <x v="7"/>
  </r>
  <r>
    <s v="VPA6"/>
    <s v="KE-KIA-1809-27898"/>
    <x v="1"/>
    <s v=""/>
    <s v="8th August,2018"/>
    <d v="2018-08-08T00:00:00"/>
    <s v="27th September,2018"/>
    <d v="2018-09-27T00:00:00"/>
    <s v="Kinyua Peris"/>
    <s v="Female"/>
    <s v="24133903"/>
    <s v="712425183"/>
    <s v="712425183"/>
    <s v=""/>
    <s v="722854792"/>
    <n v="36.841503000000003"/>
    <n v="-1.2285980000000001"/>
    <s v="Kiambu"/>
    <s v="Kiambu"/>
    <s v="Kiambu"/>
    <s v="Ridgeway Springs"/>
    <s v="4"/>
    <s v="Amiran Kenya Ltd"/>
    <s v="Fagaden Enterprises"/>
    <s v="799496732"/>
    <s v="Medium Size Business"/>
    <x v="7"/>
  </r>
  <r>
    <s v="VPA6"/>
    <s v="KE-NAI-1809-6436345"/>
    <x v="0"/>
    <s v="Under Verification"/>
    <s v="21st September,2018"/>
    <d v="2018-09-21T00:00:00"/>
    <s v="21st September,2018"/>
    <d v="2018-09-21T00:00:00"/>
    <s v="Ojwang Otieno Ken"/>
    <s v="Male"/>
    <s v="3643255"/>
    <s v="0754328756"/>
    <s v="754328756"/>
    <s v=""/>
    <s v="732657643"/>
    <n v="36.914166999999999"/>
    <n v="-1.311957"/>
    <s v="Nairobi"/>
    <s v="Embakasi East"/>
    <s v="Embakasi Village"/>
    <s v="Nyayo"/>
    <s v="6"/>
    <s v="Kentainers Limited"/>
    <s v="Collince"/>
    <s v="710372728"/>
    <s v="Medium Size Business"/>
    <x v="10"/>
  </r>
  <r>
    <s v="VPA6"/>
    <s v="KE-MAK-1809-23758"/>
    <x v="1"/>
    <s v=""/>
    <s v="8th August,2018"/>
    <d v="2018-08-08T00:00:00"/>
    <s v="27th September,2018"/>
    <d v="2018-09-27T00:00:00"/>
    <s v="Muange Jones Muli"/>
    <s v="Male"/>
    <s v="312104"/>
    <s v="713324262"/>
    <s v="713324262"/>
    <s v=""/>
    <s v="714598927"/>
    <n v="37.419162"/>
    <n v="-1.6532199999999999"/>
    <s v="Makueni"/>
    <s v="Mbooni"/>
    <s v="Mbooni"/>
    <s v="Ndueni"/>
    <s v="6"/>
    <s v="Kentainers Limited"/>
    <s v="Collins"/>
    <s v="710372728"/>
    <s v="Medium Size Business"/>
    <x v="10"/>
  </r>
  <r>
    <s v="VPA6"/>
    <s v="KE-MAK-1809-23760"/>
    <x v="0"/>
    <s v="Unreachable"/>
    <s v="8th August,2018"/>
    <d v="2018-08-08T00:00:00"/>
    <s v="27th September,2018"/>
    <d v="2018-09-27T00:00:00"/>
    <s v="Iluve Josephine Kavuu"/>
    <s v="Female"/>
    <s v="9317253"/>
    <s v="70764834"/>
    <s v="707648348"/>
    <s v=""/>
    <s v="721127488"/>
    <n v="37.429367999999997"/>
    <n v="-1.674015"/>
    <s v="Makueni"/>
    <s v="Mbooni"/>
    <s v="Kyuu"/>
    <s v="Mutea"/>
    <n v="6"/>
    <s v="Kentainers Limited"/>
    <s v="Collins"/>
    <s v="710372728"/>
    <s v="Medium Size Business"/>
    <x v="10"/>
  </r>
  <r>
    <s v="VPA6"/>
    <s v="KE-NAI-1809-23741"/>
    <x v="1"/>
    <s v=""/>
    <s v="5th August,2018"/>
    <d v="2018-08-05T00:00:00"/>
    <s v="24th September,2018"/>
    <d v="2018-09-24T00:00:00"/>
    <s v="Ronoh Joseph Kipkoech"/>
    <s v="Male"/>
    <s v="21743812"/>
    <s v="727173480"/>
    <s v="727173480"/>
    <s v=""/>
    <s v="721387683"/>
    <n v="36.961606000000003"/>
    <n v="-1.2659180000000001"/>
    <s v="Nairobi"/>
    <s v="Embakasi East"/>
    <s v="Njiru"/>
    <s v="Mihango"/>
    <s v="6"/>
    <s v="Kentainers Limited"/>
    <s v="Collins"/>
    <s v="710372728"/>
    <s v="Medium Size Business"/>
    <x v="10"/>
  </r>
  <r>
    <s v="VPA6"/>
    <s v="KE-MAK-1809-23757"/>
    <x v="1"/>
    <s v=""/>
    <s v="8th August,2018"/>
    <d v="2018-08-08T00:00:00"/>
    <s v="27th September,2018"/>
    <d v="2018-09-27T00:00:00"/>
    <s v="Masila George Mutuku"/>
    <s v="Male"/>
    <s v="20499129"/>
    <s v="721251896"/>
    <s v="721251896"/>
    <s v=""/>
    <s v="724959693"/>
    <n v="37.457630000000002"/>
    <n v="-1.657505"/>
    <s v="Makueni"/>
    <s v="Mbooni"/>
    <s v="Mbooni"/>
    <s v="Mutito"/>
    <s v="6"/>
    <s v="Kentainers Limited"/>
    <s v="Collins"/>
    <s v="710372728"/>
    <s v="Medium Size Business"/>
    <x v="10"/>
  </r>
  <r>
    <s v="VPA6"/>
    <s v="KE-MAK-1809-23761"/>
    <x v="1"/>
    <s v=""/>
    <s v="8th August,2018"/>
    <d v="2018-08-08T00:00:00"/>
    <s v="27th September,2018"/>
    <d v="2018-09-27T00:00:00"/>
    <s v="Katiwa Esther Minoo"/>
    <s v="Female"/>
    <s v="2560559"/>
    <s v="729672886"/>
    <s v="729672886"/>
    <s v=""/>
    <s v="710976699"/>
    <n v="37.414766999999998"/>
    <n v="-1.682938"/>
    <s v="Makueni"/>
    <s v="Mbooni"/>
    <s v="Kyuu"/>
    <s v="Thathaini"/>
    <s v="6"/>
    <s v="Kentainers Limited"/>
    <s v="Collins"/>
    <s v="710372728"/>
    <s v="Medium Size Business"/>
    <x v="10"/>
  </r>
  <r>
    <s v="VPA6"/>
    <s v="KE-KIA-1809-24114"/>
    <x v="1"/>
    <s v=""/>
    <s v="8th August,2018"/>
    <d v="2018-08-08T00:00:00"/>
    <s v="27th September,2018"/>
    <d v="2018-09-27T00:00:00"/>
    <s v="Gatambu George Mbugua"/>
    <s v="Male"/>
    <s v="99999"/>
    <s v="713263503"/>
    <s v="713263503"/>
    <s v=""/>
    <s v="702229661"/>
    <n v="36.820248999999997"/>
    <n v="-1.155826"/>
    <s v="Kiambu"/>
    <s v="Kiambu"/>
    <s v="Kiambu"/>
    <s v="Karunga"/>
    <s v="9"/>
    <s v="Biogas International Limited"/>
    <s v="James Musyoka"/>
    <s v="715836763"/>
    <s v="Medium Size Business"/>
    <x v="4"/>
  </r>
  <r>
    <s v="VPA6"/>
    <s v="KE-KIA-1809-24112"/>
    <x v="1"/>
    <s v=""/>
    <s v="9th August,2018"/>
    <d v="2018-08-09T00:00:00"/>
    <s v="28th September,2018"/>
    <d v="2018-09-28T00:00:00"/>
    <s v="Waithaka Teresia Wanjiku"/>
    <s v="Female"/>
    <s v="99999"/>
    <s v="715119075"/>
    <s v="715119075"/>
    <s v=""/>
    <s v="717515166"/>
    <n v="36.813231999999999"/>
    <n v="-1.1545460000000001"/>
    <s v="Kiambu"/>
    <s v="Kiambu"/>
    <s v="Kiambu"/>
    <s v="Karunga"/>
    <s v="9"/>
    <s v="Biogas International Limited"/>
    <s v="James Musyoka"/>
    <s v="715836763"/>
    <s v="Medium Size Business"/>
    <x v="4"/>
  </r>
  <r>
    <s v="VPA6"/>
    <s v="KE-KIA-1810-24116"/>
    <x v="1"/>
    <s v=""/>
    <s v="12th August,2018"/>
    <d v="2018-08-12T00:00:00"/>
    <s v="1st October,2018"/>
    <d v="2018-10-01T00:00:00"/>
    <s v="Karanja David Kigotho"/>
    <s v="Male"/>
    <s v="99999"/>
    <s v="710258432"/>
    <s v="710258432"/>
    <s v=""/>
    <s v="712787118"/>
    <n v="36.855842000000003"/>
    <n v="-1.035283"/>
    <s v="Kiambu"/>
    <s v="Gatundu South"/>
    <s v="Gatundu South"/>
    <s v="Kigaa"/>
    <s v="9"/>
    <s v="Biogas International Limited"/>
    <s v="James Musyoka"/>
    <s v="715836763"/>
    <s v="Medium Size Business"/>
    <x v="4"/>
  </r>
  <r>
    <s v="VPA6"/>
    <s v="KE-KAK-1805-23740"/>
    <x v="1"/>
    <s v=""/>
    <s v="20th May,2018"/>
    <d v="2018-05-20T00:00:00"/>
    <s v="30th May,2018"/>
    <d v="2018-05-30T00:00:00"/>
    <s v="Wilberforce Keya Ilavuna"/>
    <s v="Male"/>
    <s v="1115110"/>
    <s v="742712162"/>
    <s v="742712162"/>
    <s v=""/>
    <s v="718217249"/>
    <n v="34.9512"/>
    <n v="0.73907500000000004"/>
    <s v="Kakamega"/>
    <s v="Lugari"/>
    <s v="Mahutuma"/>
    <s v="Kisangura"/>
    <s v="6"/>
    <s v="Kentainers Limited"/>
    <s v="Kentainers Limited"/>
    <s v="729966378"/>
    <s v="Medium Size Business"/>
    <x v="10"/>
  </r>
  <r>
    <s v="VPA6"/>
    <s v="KE-KAK-1805-23739"/>
    <x v="1"/>
    <s v=""/>
    <s v="1st April,2018"/>
    <d v="2018-04-01T00:00:00"/>
    <s v="20th May,2018"/>
    <d v="2018-05-20T00:00:00"/>
    <s v="Musa Omukami Namayi"/>
    <s v="Male"/>
    <s v="24481743"/>
    <s v="0722463817"/>
    <s v="722463817"/>
    <s v=""/>
    <s v="719717443"/>
    <n v="34.915855000000001"/>
    <n v="0.59936199999999995"/>
    <s v="Kakamega"/>
    <s v="Lugari"/>
    <s v="Chekalin"/>
    <s v="Mulimani A"/>
    <s v="6"/>
    <s v="Kentainers Limited"/>
    <s v="Kentainers Limited"/>
    <s v="729966378"/>
    <s v="Medium Size Business"/>
    <x v="10"/>
  </r>
  <r>
    <s v="VPA6"/>
    <s v="KE-KIA-1808-27929"/>
    <x v="1"/>
    <s v=""/>
    <s v="12th July,2018"/>
    <d v="2018-07-12T00:00:00"/>
    <s v="31st August,2018"/>
    <d v="2018-08-31T00:00:00"/>
    <s v="Mburu Simon Mburu"/>
    <s v="Male"/>
    <s v="13032395"/>
    <s v="702280148"/>
    <s v="702280148"/>
    <s v=""/>
    <s v=""/>
    <n v="36.771078000000003"/>
    <n v="-1.0490969999999999"/>
    <s v="Kiambu"/>
    <s v="Githunguri"/>
    <s v="Githunguri"/>
    <s v="Ngochi"/>
    <s v="10"/>
    <s v="Takamoto Biogas"/>
    <s v="Frederick Kago"/>
    <s v="714836386"/>
    <s v="Medium Size Business"/>
    <x v="8"/>
  </r>
  <r>
    <s v="VPA6"/>
    <s v="KE-KIA-1810-24115"/>
    <x v="1"/>
    <s v=""/>
    <s v="13th August,2018"/>
    <d v="2018-08-13T00:00:00"/>
    <s v="2nd October,2018"/>
    <d v="2018-10-02T00:00:00"/>
    <s v="Kinuthia Francis Waturu"/>
    <s v="Male"/>
    <s v="99999"/>
    <s v="724043077"/>
    <s v="724043077"/>
    <s v=""/>
    <s v="727766225"/>
    <n v="36.85877"/>
    <n v="-1.0331079999999999"/>
    <s v="Kiambu"/>
    <s v="Gatundu South"/>
    <s v="Gatundu South"/>
    <s v="Kiguthi"/>
    <s v="9"/>
    <s v="Biogas International Limited"/>
    <s v="James Musyoka"/>
    <s v="715836763"/>
    <s v="Medium Size Business"/>
    <x v="4"/>
  </r>
  <r>
    <s v="VPA6"/>
    <s v="KE-KIA-1810-0"/>
    <x v="0"/>
    <s v="Under Verification"/>
    <s v="3rd October,2018"/>
    <d v="2018-10-03T00:00:00"/>
    <s v="3rd October,2018"/>
    <d v="2018-10-03T00:00:00"/>
    <s v="Kamau James Njoroge"/>
    <s v="Male"/>
    <s v="35623386"/>
    <s v="0718162152"/>
    <s v="718162152"/>
    <s v=""/>
    <s v="702176253"/>
    <n v="36.776659000000002"/>
    <n v="-1.0577380000000001"/>
    <s v="Kiambu"/>
    <s v="Githunguri"/>
    <s v="Githunguri"/>
    <s v="Githunguri"/>
    <s v="10"/>
    <s v="Takamoto Biogas"/>
    <s v="Fredrick"/>
    <s v="790702355"/>
    <s v="Medium Size Business"/>
    <x v="8"/>
  </r>
  <r>
    <s v="VPA6"/>
    <s v="KE-KIA-1810-24113"/>
    <x v="1"/>
    <s v=""/>
    <s v="14th August,2018"/>
    <d v="2018-08-14T00:00:00"/>
    <s v="3rd October,2018"/>
    <d v="2018-10-03T00:00:00"/>
    <s v="Gatheca Jacinta Mukami"/>
    <s v="Female"/>
    <s v="99999"/>
    <s v="723979423"/>
    <s v="723979423"/>
    <s v=""/>
    <s v="714807486"/>
    <n v="36.858167999999999"/>
    <n v="-1.01555"/>
    <s v="Kiambu"/>
    <s v="Gatundu South"/>
    <s v="Gatundu South"/>
    <s v="Thaara"/>
    <s v="9"/>
    <s v="Biogas International Limited"/>
    <s v="James Musyoka"/>
    <s v="715836763"/>
    <s v="Medium Size Business"/>
    <x v="4"/>
  </r>
  <r>
    <s v="VPA6"/>
    <s v="KE-BUN-1808-23742"/>
    <x v="0"/>
    <s v="Hostile Client"/>
    <s v="1st July,2018"/>
    <d v="2018-07-01T00:00:00"/>
    <s v="1st August,2018"/>
    <d v="2018-08-01T00:00:00"/>
    <s v="Moses Wahungu Wahungu"/>
    <s v="Male"/>
    <s v="27406828"/>
    <s v="706254702"/>
    <s v="706254702"/>
    <s v=""/>
    <s v="711823028"/>
    <n v="34.590052999999997"/>
    <n v="0.53432800000000003"/>
    <s v="Bungoma"/>
    <s v="Kanduyi"/>
    <s v="Musikoma"/>
    <s v="Siaga"/>
    <s v="6"/>
    <s v="Kentainers Limited"/>
    <s v="Kentainers Limited"/>
    <s v="729966378"/>
    <s v="Medium Size Business"/>
    <x v="10"/>
  </r>
  <r>
    <s v="VPA6"/>
    <s v="KE-BUN-1807-0"/>
    <x v="0"/>
    <s v="Under Verification"/>
    <s v="1st June,2018"/>
    <d v="2018-06-01T00:00:00"/>
    <s v="1st July,2018"/>
    <d v="2018-07-01T00:00:00"/>
    <s v="James Nyaundi Mongera"/>
    <s v="Male"/>
    <s v="1640703"/>
    <s v="0700000000"/>
    <s v="700000000"/>
    <s v=""/>
    <s v="726161207"/>
    <n v="34.971487000000003"/>
    <n v="0.78542800000000002"/>
    <s v="Bungoma"/>
    <s v="Bungoma North"/>
    <s v="Tongarene"/>
    <s v="Sinoko"/>
    <s v="6"/>
    <s v="Kentainers Limited"/>
    <s v="Kentainers Limited"/>
    <s v="729966378"/>
    <s v="Medium Size Business"/>
    <x v="10"/>
  </r>
  <r>
    <s v="VPA6"/>
    <s v="KE-NAK-1810-24122"/>
    <x v="0"/>
    <s v="Non Compliant"/>
    <s v="5th October,2018"/>
    <d v="2018-10-05T00:00:00"/>
    <s v="5th October,2018"/>
    <d v="2018-10-05T00:00:00"/>
    <s v="Norah Mukuna"/>
    <s v="Female"/>
    <s v="23787950"/>
    <s v="70020327"/>
    <s v="700203277"/>
    <s v=""/>
    <s v=""/>
    <n v="35.961056999999997"/>
    <n v="-0.30949199999999999"/>
    <s v="Nakuru"/>
    <s v="Njoro"/>
    <s v="Ogilgei"/>
    <s v="Kerma"/>
    <s v="4"/>
    <s v="Biogas International Limited"/>
    <s v="Robert"/>
    <s v="717606741"/>
    <s v="Medium Size Business"/>
    <x v="4"/>
  </r>
  <r>
    <s v="VPA6"/>
    <s v="KE-KIT-1810-21992"/>
    <x v="1"/>
    <s v=""/>
    <s v="15th August,2018"/>
    <d v="2018-08-15T00:00:00"/>
    <s v="4th October,2018"/>
    <d v="2018-10-04T00:00:00"/>
    <s v="Nzioki Kanini Kanini"/>
    <s v="Female"/>
    <s v="4416212"/>
    <s v="710401068"/>
    <s v="710401068"/>
    <s v=""/>
    <s v=""/>
    <n v="37.883065000000002"/>
    <n v="-1.4871319999999999"/>
    <s v="Kitui"/>
    <s v="Lower Yatta"/>
    <s v="Ndunguni"/>
    <s v="Ndunguni"/>
    <s v="6"/>
    <s v="Biogas International Limited"/>
    <s v="Robert Wanjiku"/>
    <s v="718484236"/>
    <s v="Medium Size Business"/>
    <x v="4"/>
  </r>
  <r>
    <s v="VPA6"/>
    <s v="KE-KIT-1810-31027"/>
    <x v="0"/>
    <s v="Unreachable"/>
    <s v="15th August,2018"/>
    <d v="2018-08-15T00:00:00"/>
    <s v="4th October,2018"/>
    <d v="2018-10-04T00:00:00"/>
    <s v="Muli Mary Kayumbi"/>
    <s v="Female"/>
    <s v="99999"/>
    <s v="728031653"/>
    <s v="728031653"/>
    <s v=""/>
    <s v=""/>
    <n v="37.861567000000001"/>
    <n v="-1.4978070000000001"/>
    <s v="Kitui"/>
    <s v="Lower Yatta"/>
    <s v="Lower Yatta"/>
    <s v="Ndunguni"/>
    <n v="6"/>
    <s v="Biogas International Limited"/>
    <s v="James Musyoka"/>
    <s v="718484236"/>
    <s v="Medium Size Business"/>
    <x v="4"/>
  </r>
  <r>
    <s v="VPA6"/>
    <s v="KE-KAJ-1810-23256"/>
    <x v="1"/>
    <s v=""/>
    <s v="17th August,2018"/>
    <d v="2018-08-17T00:00:00"/>
    <s v="6th October,2018"/>
    <d v="2018-10-06T00:00:00"/>
    <s v="Ikinda Harrison Mwirigi"/>
    <s v="Male"/>
    <s v="99999"/>
    <s v="717738641"/>
    <s v="2.55E+11"/>
    <s v=""/>
    <s v="2.55E+11"/>
    <n v="36.636116999999999"/>
    <n v="-1.3458429999999999"/>
    <s v="Kajiado"/>
    <s v="Kajiado West"/>
    <s v="Kibiko"/>
    <s v="Kibiko"/>
    <s v="10"/>
    <s v="Takamoto Biogas"/>
    <s v="Nyagah Dickson"/>
    <s v="254723677318"/>
    <s v="Medium Size Business"/>
    <x v="8"/>
  </r>
  <r>
    <s v="VPA6"/>
    <s v="KE-KIA-1804-23250"/>
    <x v="1"/>
    <s v=""/>
    <s v="14th February,2018"/>
    <d v="2018-02-14T00:00:00"/>
    <s v="5th April,2018"/>
    <d v="2018-04-05T00:00:00"/>
    <s v="Kagwe Ruthmary Wangui"/>
    <s v="Female"/>
    <s v="6246387"/>
    <s v="720494248"/>
    <s v="720494248"/>
    <s v=""/>
    <s v="721467708"/>
    <n v="36.727961000000001"/>
    <n v="-1.036405"/>
    <s v="Kiambu"/>
    <s v="Lari"/>
    <s v="Lari"/>
    <s v="Rung'Uri"/>
    <n v="10"/>
    <s v="Takamoto Biogas"/>
    <s v="James Nganga"/>
    <s v="725713467"/>
    <s v="Medium Size Business"/>
    <x v="8"/>
  </r>
  <r>
    <s v="VPA6"/>
    <s v="KE-KIA-1808-23236"/>
    <x v="1"/>
    <s v=""/>
    <s v="8th July,2018"/>
    <d v="2018-07-08T00:00:00"/>
    <s v="27th August,2018"/>
    <d v="2018-08-27T00:00:00"/>
    <s v="Warari Peter Warari"/>
    <s v="Male"/>
    <s v="8844724"/>
    <s v="722271520"/>
    <s v="722271520"/>
    <s v=""/>
    <s v=""/>
    <n v="36.599769999999999"/>
    <n v="-1.1266350000000001"/>
    <s v="Kiambu"/>
    <s v="Limuru"/>
    <s v="Limuru"/>
    <s v="Ndeiya"/>
    <s v="10"/>
    <s v="Takamoto Biogas"/>
    <s v="Frederick Kago"/>
    <s v="714836386"/>
    <s v="Medium Size Business"/>
    <x v="8"/>
  </r>
  <r>
    <s v="VPA6"/>
    <s v="KE-KIA-1801-23258"/>
    <x v="1"/>
    <s v=""/>
    <s v="15th November,2017"/>
    <d v="2017-11-15T00:00:00"/>
    <s v="4th January,2018"/>
    <d v="2018-01-04T00:00:00"/>
    <s v="Mberi Jacqueline Wairimu"/>
    <s v="Female"/>
    <s v="28253249"/>
    <s v="710879343"/>
    <s v="710879343"/>
    <s v=""/>
    <s v=""/>
    <n v="36.760500999999998"/>
    <n v="-1.055874"/>
    <s v="Kiambu"/>
    <s v="Githunguri"/>
    <s v="Githunguri"/>
    <s v="Kahunira"/>
    <s v="10"/>
    <s v="Takamoto Biogas"/>
    <s v="Frederick Kago"/>
    <s v="714836386"/>
    <s v="Medium Size Business"/>
    <x v="0"/>
  </r>
  <r>
    <s v="VPA6"/>
    <s v="KE-KIA-1810-23247"/>
    <x v="1"/>
    <s v=""/>
    <s v="19th August,2018"/>
    <d v="2018-08-19T00:00:00"/>
    <s v="8th October,2018"/>
    <d v="2018-10-08T00:00:00"/>
    <s v="Njuguna Joseph Muchai"/>
    <s v="Male"/>
    <s v="7253085"/>
    <s v="727311756"/>
    <s v="727311756"/>
    <s v=""/>
    <s v="725705191"/>
    <n v="36.807032999999997"/>
    <n v="-1.1451340000000001"/>
    <s v="Kiambu"/>
    <s v="Kiambu"/>
    <s v="Ndumberi"/>
    <s v="Ndumberi"/>
    <s v="10"/>
    <s v="Takamoto Biogas"/>
    <s v="Frederick Kago"/>
    <s v="714836386"/>
    <s v="Medium Size Business"/>
    <x v="8"/>
  </r>
  <r>
    <s v="VPA6"/>
    <s v="KE-KAK-1810-23260"/>
    <x v="1"/>
    <s v=""/>
    <s v="20th August,2018"/>
    <d v="2018-08-20T00:00:00"/>
    <s v="9th October,2018"/>
    <d v="2018-10-09T00:00:00"/>
    <s v="Kakamega County"/>
    <s v="Male"/>
    <s v="4149112"/>
    <s v="726157874"/>
    <s v="726157874"/>
    <s v=""/>
    <s v="729697457"/>
    <n v="34.621001999999997"/>
    <n v="0.22367300000000001"/>
    <s v="Kakamega"/>
    <s v="Lurambi"/>
    <s v="Lurambi"/>
    <s v="Bukura"/>
    <s v="10"/>
    <s v="Takamoto Biogas"/>
    <s v="James Nganga"/>
    <s v="725713467"/>
    <s v="Medium Size Business"/>
    <x v="8"/>
  </r>
  <r>
    <s v="VPA6"/>
    <s v="KE-NAK-1810-24121"/>
    <x v="0"/>
    <s v="Non Compliant"/>
    <s v="9th October,2018"/>
    <d v="2018-10-09T00:00:00"/>
    <s v="9th October,2018"/>
    <d v="2018-10-09T00:00:00"/>
    <s v="Julius Ngeno"/>
    <s v="Male"/>
    <s v="21771956"/>
    <s v="0729810886"/>
    <s v="729810886"/>
    <s v=""/>
    <s v="783043153"/>
    <n v="35.617834000000002"/>
    <n v="-0.62304499999999996"/>
    <s v="Nakuru"/>
    <s v="Kuresoi"/>
    <s v="Emitik"/>
    <s v="Seger"/>
    <s v="4"/>
    <s v="Biogas international limited"/>
    <s v="Robert"/>
    <s v="717606741"/>
    <s v="Medium Size Business"/>
    <x v="4"/>
  </r>
  <r>
    <s v="VPA6"/>
    <s v="KE-KAJ-1809-23100"/>
    <x v="1"/>
    <s v=""/>
    <s v="9th August,2018"/>
    <d v="2018-08-09T00:00:00"/>
    <s v="28th September,2018"/>
    <d v="2018-09-28T00:00:00"/>
    <s v="Okalebo Faith"/>
    <s v="Female"/>
    <s v="13069282"/>
    <s v="737434204"/>
    <s v="737434204"/>
    <s v=""/>
    <s v="726070379"/>
    <n v="36.665849999999999"/>
    <n v="-1.365923"/>
    <s v="Kajiado"/>
    <s v="Kajiado East"/>
    <s v="Ngong"/>
    <s v="Seketo"/>
    <s v="4"/>
    <s v="Amiran Kenya Ltd"/>
    <s v="Fagaden Enterprises"/>
    <s v="799496732"/>
    <s v="Medium Size Business"/>
    <x v="7"/>
  </r>
  <r>
    <s v="VPA6"/>
    <s v="KE-NYE-1810-230001"/>
    <x v="1"/>
    <s v=""/>
    <s v="13th August,2018"/>
    <d v="2018-08-13T00:00:00"/>
    <s v="2nd October,2018"/>
    <d v="2018-10-02T00:00:00"/>
    <s v="Gachagua Richard Thairu"/>
    <s v="Male"/>
    <s v="5924207"/>
    <s v="722769647"/>
    <s v="722769647"/>
    <s v=""/>
    <s v="7033344324"/>
    <n v="37.111967999999997"/>
    <n v="-0.46706700000000001"/>
    <s v="Nyeri"/>
    <s v="Mathira West"/>
    <s v="Mathaithi"/>
    <s v="Mathaithi"/>
    <s v="4"/>
    <s v="Amiran Kenya Ltd"/>
    <s v="Fagaden Enterprises"/>
    <s v="799496732"/>
    <s v="Medium Size Business"/>
    <x v="7"/>
  </r>
  <r>
    <s v="VPA6"/>
    <s v="KE-KIA-1808-23249"/>
    <x v="1"/>
    <s v=""/>
    <s v="10th July,2018"/>
    <d v="2018-07-10T00:00:00"/>
    <s v="29th August,2018"/>
    <d v="2018-08-29T00:00:00"/>
    <s v="Kiragu Veronica Wahu"/>
    <s v="Female"/>
    <s v="3098144"/>
    <s v="710352695"/>
    <s v="710352695"/>
    <s v=""/>
    <s v="720616320"/>
    <n v="36.832932999999997"/>
    <n v="-1.0473870000000001"/>
    <s v="Kiambu"/>
    <s v="Githunguri"/>
    <s v="Githunguri"/>
    <s v="Kindiga"/>
    <s v="10"/>
    <s v="Takamoto Biogas"/>
    <s v="Fredrick"/>
    <s v="714836386"/>
    <s v="Medium Size Business"/>
    <x v="8"/>
  </r>
  <r>
    <s v="VPA6"/>
    <s v="KE-NYE-1810-23261"/>
    <x v="1"/>
    <s v=""/>
    <s v="20th August,2018"/>
    <d v="2018-08-20T00:00:00"/>
    <s v="9th October,2018"/>
    <d v="2018-10-09T00:00:00"/>
    <s v="Chege Martha Muthoni"/>
    <s v="Female"/>
    <s v="11593277"/>
    <s v="72145705"/>
    <s v="721457057"/>
    <s v=""/>
    <s v="722484528"/>
    <n v="36.929679999999998"/>
    <n v="-0.46509200000000001"/>
    <s v="Nyeri"/>
    <s v="Nyeri Town"/>
    <s v="Kianjogu"/>
    <s v="Kagwathi"/>
    <s v="10"/>
    <s v="Takamoto Biogas"/>
    <s v="James Nganga"/>
    <s v="725713467"/>
    <s v="Medium Size Business"/>
    <x v="8"/>
  </r>
  <r>
    <s v="VPA6"/>
    <s v="KE-KIA-1807-22237"/>
    <x v="1"/>
    <s v=""/>
    <s v="31st May,2018"/>
    <d v="2018-05-31T00:00:00"/>
    <s v="20th July,2018"/>
    <d v="2018-07-20T00:00:00"/>
    <s v="Gichuhi Serah Wanjiru"/>
    <s v="Female"/>
    <s v="23290749"/>
    <s v="724731876"/>
    <s v="724731876"/>
    <s v=""/>
    <s v="722639969"/>
    <n v="36.878920999999998"/>
    <n v="-1.094266"/>
    <s v="Kiambu"/>
    <s v="Githunguri"/>
    <s v="Githunguri"/>
    <s v="Raini"/>
    <s v="10"/>
    <s v="Takamoto Biogas"/>
    <s v="James"/>
    <s v="790702355"/>
    <s v="Medium Size Business"/>
    <x v="8"/>
  </r>
  <r>
    <s v="VPA6"/>
    <s v="KE-KIA-1809-23241"/>
    <x v="1"/>
    <s v=""/>
    <s v="1st August,2018"/>
    <d v="2018-08-01T00:00:00"/>
    <s v="20th September,2018"/>
    <d v="2018-09-20T00:00:00"/>
    <s v="Mutugi Jane Muthoni"/>
    <s v="Female"/>
    <s v="10176299"/>
    <s v="725396205"/>
    <s v="725396205"/>
    <s v=""/>
    <s v="717121794"/>
    <n v="36.870266000000001"/>
    <n v="-1.098562"/>
    <s v="Kiambu"/>
    <s v="Githunguri"/>
    <s v="Githunguri"/>
    <s v="Ngewa"/>
    <s v="10"/>
    <s v="Takamoto Biogas"/>
    <s v="James"/>
    <s v="790702355"/>
    <s v="Medium Size Business"/>
    <x v="8"/>
  </r>
  <r>
    <s v="VPA6"/>
    <s v="KE-KAK-1810-27900"/>
    <x v="1"/>
    <s v=""/>
    <s v="11th September,2018"/>
    <d v="2018-09-11T00:00:00"/>
    <s v="14th October,2018"/>
    <d v="2018-10-14T00:00:00"/>
    <s v="Mmbehi Priscillah Mwanuli"/>
    <s v="Female"/>
    <s v="5448079"/>
    <s v="702949336"/>
    <s v="702949336"/>
    <s v=""/>
    <s v="791958548"/>
    <n v="34.754058000000001"/>
    <n v="0.26359500000000002"/>
    <s v="Kakamega"/>
    <s v="Lurambi"/>
    <s v="Buhungu"/>
    <s v="Matende"/>
    <s v="4"/>
    <s v="Amiran Kenya Ltd"/>
    <s v="Simon Musali"/>
    <s v="706021436"/>
    <s v="Medium Size Business"/>
    <x v="7"/>
  </r>
  <r>
    <s v="VPA6"/>
    <s v="KE-BUN-1810-027745"/>
    <x v="1"/>
    <s v=""/>
    <s v="19th September,2018"/>
    <d v="2018-09-19T00:00:00"/>
    <s v="15th October,2018"/>
    <d v="2018-10-15T00:00:00"/>
    <s v="Bwami Titus"/>
    <s v="Male"/>
    <s v="99999"/>
    <s v="715270074"/>
    <s v="715270074"/>
    <s v=""/>
    <s v="729412171"/>
    <n v="34.708334999999998"/>
    <n v="0.74800699999999998"/>
    <s v="Bungoma"/>
    <s v="Kimilili"/>
    <s v="Kimilili"/>
    <s v="Bituyu"/>
    <s v="4"/>
    <s v="Amiran Kenya Ltd"/>
    <s v="Simon Musali"/>
    <s v="706021436"/>
    <s v="Medium Size Business"/>
    <x v="7"/>
  </r>
  <r>
    <s v="VPA6"/>
    <s v="KE-KIA-1809-23234"/>
    <x v="1"/>
    <s v=""/>
    <s v="22nd July,2018"/>
    <d v="2018-07-22T00:00:00"/>
    <s v="10th September,2018"/>
    <d v="2018-09-10T00:00:00"/>
    <s v="Mumbi Anastasia"/>
    <s v="Female"/>
    <s v="24036685"/>
    <s v="0702445757"/>
    <s v="702445757"/>
    <s v=""/>
    <s v=""/>
    <n v="36.845737"/>
    <n v="-0.98190500000000003"/>
    <s v="Kiambu"/>
    <s v="Gatundu South"/>
    <s v="Gatundu"/>
    <s v="Mutaraho"/>
    <n v="16"/>
    <s v="Takamoto Biogas"/>
    <s v="Mbuthia"/>
    <s v="726883926"/>
    <s v="Medium Size Business"/>
    <x v="0"/>
  </r>
  <r>
    <s v="VPA6"/>
    <s v="KE-KAK-1807-23743"/>
    <x v="1"/>
    <s v=""/>
    <s v="20th June,2018"/>
    <d v="2018-06-20T00:00:00"/>
    <s v="24th July,2018"/>
    <d v="2018-07-24T00:00:00"/>
    <s v="Peter Misango Misango"/>
    <s v="Male"/>
    <s v="30455995"/>
    <s v="722757665"/>
    <s v="722757665"/>
    <s v=""/>
    <s v="700720648"/>
    <n v="34.679253000000003"/>
    <n v="0.132942"/>
    <s v="Kakamega"/>
    <s v="Khwisero"/>
    <s v="Kisa East"/>
    <s v="Munjiti"/>
    <s v="6.2"/>
    <s v="Kentainers Limited"/>
    <s v="Kentainers Limited"/>
    <s v="729966378"/>
    <s v="Medium Size Business"/>
    <x v="10"/>
  </r>
  <r>
    <s v="VPA6"/>
    <s v="KE-KIA-1810-22110"/>
    <x v="1"/>
    <s v=""/>
    <s v="27th August,2018"/>
    <d v="2018-08-27T00:00:00"/>
    <s v="16th October,2018"/>
    <d v="2018-10-16T00:00:00"/>
    <s v="Mbucho John Mbucho"/>
    <s v="Male"/>
    <s v="3429626"/>
    <s v="711936843"/>
    <s v="711936843"/>
    <s v=""/>
    <s v="721600509"/>
    <n v="36.827036999999997"/>
    <n v="-0.96385699999999996"/>
    <s v="Kiambu"/>
    <s v="Gatundu South"/>
    <s v="Gatundu"/>
    <s v="Gitwe"/>
    <s v="9"/>
    <s v="Biogas International Limited"/>
    <s v="James Musyoka"/>
    <s v="715836763"/>
    <s v="Medium Size Business"/>
    <x v="4"/>
  </r>
  <r>
    <s v="VPA6"/>
    <s v="KE-SIA-1810-23264"/>
    <x v="1"/>
    <s v=""/>
    <s v="15th October,2018"/>
    <d v="2018-10-15T00:00:00"/>
    <s v="16th October,2018"/>
    <d v="2018-10-16T00:00:00"/>
    <s v="Nyiera Joseph Oyugi"/>
    <s v="Male"/>
    <s v="3450381"/>
    <s v="729204855"/>
    <s v="729204855"/>
    <s v=""/>
    <s v="722521955"/>
    <n v="36.776659000000002"/>
    <n v="-1.0577540000000001"/>
    <s v="Siaya"/>
    <s v="Bondo"/>
    <s v="Bondo"/>
    <s v="Ugenya"/>
    <s v="10"/>
    <s v="Takamoto Biogas"/>
    <s v="James Nganga"/>
    <s v="725713467"/>
    <s v="Medium Size Business"/>
    <x v="8"/>
  </r>
  <r>
    <s v="VPA6"/>
    <s v="KE-SIA-1806-23232"/>
    <x v="2"/>
    <s v="Demolished"/>
    <s v="26th May,2018"/>
    <d v="2018-05-26T00:00:00"/>
    <s v="28th June,2018"/>
    <d v="2018-06-28T00:00:00"/>
    <s v="Odur Michael Odur"/>
    <s v="Male"/>
    <s v="13786386"/>
    <s v="711597088"/>
    <s v="711597088"/>
    <s v=""/>
    <s v=""/>
    <n v="34.328643"/>
    <n v="-9.2007000000000005E-2"/>
    <s v="Siaya"/>
    <s v="Bondo"/>
    <s v="Bondo"/>
    <s v="Kogelo"/>
    <n v="10"/>
    <s v="Takamoto Biogas"/>
    <s v="James Nganga"/>
    <s v="725713467"/>
    <s v="Medium Size Business"/>
    <x v="8"/>
  </r>
  <r>
    <s v="VPA6"/>
    <s v="KE-BUN-1810-27746"/>
    <x v="1"/>
    <s v=""/>
    <s v="14th September,2018"/>
    <d v="2018-09-14T00:00:00"/>
    <s v="17th October,2018"/>
    <d v="2018-10-17T00:00:00"/>
    <s v="Audreyrhoda Wanaswa Mulongo"/>
    <s v="Female"/>
    <s v="99999"/>
    <s v="702400251"/>
    <s v="702400251"/>
    <s v=""/>
    <s v="725907171"/>
    <n v="34.69699"/>
    <n v="0.62288399999999999"/>
    <s v="Bungoma"/>
    <s v="Webuye West"/>
    <s v="Miendo"/>
    <s v="Lutaso"/>
    <s v="4"/>
    <s v="Amiran Kenya Ltd"/>
    <s v="Simon Musali"/>
    <s v="706021436"/>
    <s v="Medium Size Business"/>
    <x v="7"/>
  </r>
  <r>
    <s v="VPA6"/>
    <s v="KE-BUN-1810-027747"/>
    <x v="0"/>
    <s v="Never Worked"/>
    <s v="8th September,2018"/>
    <d v="2018-09-08T00:00:00"/>
    <s v="17th October,2018"/>
    <d v="2018-10-17T00:00:00"/>
    <s v="Kavogoyi Violet"/>
    <s v="Female"/>
    <s v="20649112"/>
    <s v="0702686311"/>
    <s v="702686311"/>
    <s v=""/>
    <s v="781088549"/>
    <n v="34.761015999999998"/>
    <n v="0.65112999999999999"/>
    <s v="Bungoma"/>
    <s v="Webuye East"/>
    <s v="Chetambe"/>
    <s v="Ndumbu"/>
    <s v="4"/>
    <s v="Amiran kenya ltd"/>
    <s v="Simon Musali"/>
    <s v="706021436"/>
    <s v="Medium Size Business"/>
    <x v="7"/>
  </r>
  <r>
    <s v="VPA6"/>
    <s v="KE-KIA-1809-23299"/>
    <x v="1"/>
    <s v=""/>
    <s v="26th July,2018"/>
    <d v="2018-07-26T00:00:00"/>
    <s v="14th September,2018"/>
    <d v="2018-09-14T00:00:00"/>
    <s v="Muchiri Stephen"/>
    <s v="Male"/>
    <s v="7571957"/>
    <s v="722453904"/>
    <s v="722453904"/>
    <s v=""/>
    <s v=""/>
    <n v="37.093383000000003"/>
    <n v="-1.041785"/>
    <s v="Kiambu"/>
    <s v="Thika East"/>
    <s v="Thika East"/>
    <s v="Thika"/>
    <s v="10"/>
    <s v="Takamoto Biogas"/>
    <s v="Fredrick"/>
    <s v="714836386"/>
    <s v="Medium Size Business"/>
    <x v="8"/>
  </r>
  <r>
    <s v="VPA6"/>
    <s v="KE-KIA-1810-23262"/>
    <x v="1"/>
    <s v=""/>
    <s v="28th August,2018"/>
    <d v="2018-08-28T00:00:00"/>
    <s v="17th October,2018"/>
    <d v="2018-10-17T00:00:00"/>
    <s v="Chege Paul"/>
    <s v="Male"/>
    <s v="10974293"/>
    <s v="722675401"/>
    <s v="722675401"/>
    <s v=""/>
    <s v="710554968"/>
    <n v="36.782651999999999"/>
    <n v="-0.953712"/>
    <s v="Kiambu"/>
    <s v="Gatundu South"/>
    <s v="Gatundu South"/>
    <s v="Iriguini"/>
    <s v="10"/>
    <s v="Takamoto Biogas"/>
    <s v="Githinji"/>
    <s v="708864959"/>
    <s v="Medium Size Business"/>
    <x v="8"/>
  </r>
  <r>
    <s v="VPA6"/>
    <s v="KE-KIA-1810-23259"/>
    <x v="1"/>
    <s v=""/>
    <s v="29th August,2018"/>
    <d v="2018-08-29T00:00:00"/>
    <s v="18th October,2018"/>
    <d v="2018-10-18T00:00:00"/>
    <s v="Jane Gathere Njerii"/>
    <s v="Female"/>
    <s v="1192365"/>
    <s v="723675524"/>
    <s v="723675524"/>
    <s v=""/>
    <s v="725174525"/>
    <n v="36.808442999999997"/>
    <n v="-1.1367910000000001"/>
    <s v="Kiambu"/>
    <s v="Kiambu"/>
    <s v="Ting'Ang'A"/>
    <s v="Ting'Ang'A"/>
    <s v="10"/>
    <s v="Takamoto Biogas"/>
    <s v="Frederick Kago"/>
    <s v="714836386"/>
    <s v="Medium Size Business"/>
    <x v="8"/>
  </r>
  <r>
    <s v="VPA6"/>
    <s v="KE-KIA-1810-23255"/>
    <x v="1"/>
    <s v=""/>
    <s v="12th August,2018"/>
    <d v="2018-08-12T00:00:00"/>
    <s v="1st October,2018"/>
    <d v="2018-10-01T00:00:00"/>
    <s v="Kago Fredrick Gatung'U"/>
    <s v="Male"/>
    <s v="31635026"/>
    <s v="714836386"/>
    <s v="714836386"/>
    <s v=""/>
    <s v="727242927"/>
    <n v="36.779057999999999"/>
    <n v="-1.056333"/>
    <s v="Kiambu"/>
    <s v="Githunguri"/>
    <s v="Githunguri"/>
    <s v="Ngochii"/>
    <s v="10"/>
    <s v="Takamoto Biogas"/>
    <s v="Frederick Kago"/>
    <s v="714836386"/>
    <s v="Medium Size Business"/>
    <x v="8"/>
  </r>
  <r>
    <s v="VPA6"/>
    <s v="KE-KIA-1810-23265"/>
    <x v="1"/>
    <s v=""/>
    <s v="30th August,2018"/>
    <d v="2018-08-30T00:00:00"/>
    <s v="19th October,2018"/>
    <d v="2018-10-19T00:00:00"/>
    <s v="Gathumbi Gichuhi"/>
    <s v="Male"/>
    <s v="4931769"/>
    <s v="723636114"/>
    <s v="723636114"/>
    <s v=""/>
    <s v="713456266"/>
    <n v="36.771107999999998"/>
    <n v="-1.0492570000000001"/>
    <s v="Kiambu"/>
    <s v="Githunguri"/>
    <s v="Githunguri"/>
    <s v="Ngochii"/>
    <s v="10"/>
    <s v="Takamoto Biogas"/>
    <s v="Frederick Kago"/>
    <s v="714836386"/>
    <s v="Medium Size Business"/>
    <x v="8"/>
  </r>
  <r>
    <s v="VPA6"/>
    <s v="KE-KIA-1807-23251"/>
    <x v="0"/>
    <s v="Unreachable"/>
    <s v="27th May,2018"/>
    <d v="2018-05-27T00:00:00"/>
    <s v="16th July,2018"/>
    <d v="2018-07-16T00:00:00"/>
    <s v="Kiragu Cyrus"/>
    <s v="Male"/>
    <s v="23254599"/>
    <s v="723145395"/>
    <s v="723145395"/>
    <s v=""/>
    <s v=""/>
    <n v="36.664807000000003"/>
    <n v="-1.248521"/>
    <s v="Kiambu"/>
    <s v="Kikuyu"/>
    <s v="Kikuyu"/>
    <s v="Mayaihii"/>
    <s v="10"/>
    <s v="Takamoto Biogas"/>
    <s v="Fredrick"/>
    <s v="714836386"/>
    <s v="Medium Size Business"/>
    <x v="8"/>
  </r>
  <r>
    <s v="VPA6"/>
    <s v="KE-KIA-1808-23238"/>
    <x v="1"/>
    <s v=""/>
    <s v="11th July,2018"/>
    <d v="2018-07-11T00:00:00"/>
    <s v="30th August,2018"/>
    <d v="2018-08-30T00:00:00"/>
    <s v="Kamotho Milka Wanjiru"/>
    <s v="Female"/>
    <s v="22841397"/>
    <s v="716351122"/>
    <s v="716351122"/>
    <s v=""/>
    <s v="716069822"/>
    <n v="36.764220000000002"/>
    <n v="-1.0627740000000001"/>
    <s v="Kiambu"/>
    <s v="Githunguri"/>
    <s v="Githunguri"/>
    <s v="Gitiha"/>
    <s v="10"/>
    <s v="Takamoto Biogas"/>
    <s v="James"/>
    <s v="725713467"/>
    <s v="Medium Size Business"/>
    <x v="8"/>
  </r>
  <r>
    <s v="VPA6"/>
    <s v="KE-NAK-1810-22112"/>
    <x v="1"/>
    <s v=""/>
    <s v="30th August,2018"/>
    <d v="2018-08-30T00:00:00"/>
    <s v="19th October,2018"/>
    <d v="2018-10-19T00:00:00"/>
    <s v="Sang David Arap"/>
    <s v="Male"/>
    <s v="326981"/>
    <s v="254700088287"/>
    <s v="724502415"/>
    <s v=""/>
    <s v="700088287"/>
    <n v="35.851877000000002"/>
    <n v="-0.131827"/>
    <s v="Nakuru"/>
    <s v="Rongai"/>
    <s v="Rongai"/>
    <s v="Ngesumin"/>
    <s v="8"/>
    <s v="Biogas International Limited"/>
    <s v="James Musyoka"/>
    <s v="715836763"/>
    <s v="Medium Size Business"/>
    <x v="4"/>
  </r>
  <r>
    <s v="VPA6"/>
    <s v="KE-MUR-1810-23003"/>
    <x v="1"/>
    <s v=""/>
    <s v="20th October,2018"/>
    <d v="2018-10-20T00:00:00"/>
    <s v="20th October,2018"/>
    <d v="2018-10-20T00:00:00"/>
    <s v="Mureithi Geoffrey Gachugu"/>
    <s v="Male"/>
    <s v="7564077"/>
    <s v="721358718"/>
    <s v="721358677"/>
    <s v=""/>
    <s v="721358718"/>
    <n v="36.968808000000003"/>
    <n v="-0.70177800000000001"/>
    <s v="Murang'a"/>
    <s v="Kiharu"/>
    <s v="Wangu"/>
    <s v="Gitweku"/>
    <n v="4"/>
    <s v="Amiran Kenya ltd"/>
    <s v="Fagaden Enterprises"/>
    <s v="799496732"/>
    <s v="Medium Size Business"/>
    <x v="7"/>
  </r>
  <r>
    <s v="VPA6"/>
    <s v="KE-NYA-1810-23246"/>
    <x v="1"/>
    <s v=""/>
    <s v="31st August,2018"/>
    <d v="2018-08-31T00:00:00"/>
    <s v="20th October,2018"/>
    <d v="2018-10-20T00:00:00"/>
    <s v="Kinyanjui Stephen Ngotho"/>
    <s v="Male"/>
    <s v="20427245"/>
    <s v="724310707"/>
    <s v="724310707"/>
    <s v=""/>
    <s v=""/>
    <n v="36.448650000000001"/>
    <n v="-0.300008"/>
    <s v="Nyandarua"/>
    <s v="Kipipiri"/>
    <s v="Malewa"/>
    <s v="Kiburuti"/>
    <s v="10"/>
    <s v="Takamoto Biogas"/>
    <s v="James"/>
    <s v="735822461"/>
    <s v="Medium Size Business"/>
    <x v="8"/>
  </r>
  <r>
    <s v="VPA6"/>
    <s v="KE-KIA-1810-23248"/>
    <x v="1"/>
    <s v=""/>
    <s v="22nd October,2018"/>
    <d v="2018-10-22T00:00:00"/>
    <s v="22nd October,2018"/>
    <d v="2018-10-22T00:00:00"/>
    <s v="Waithera Debra"/>
    <s v="Female"/>
    <s v="27852441"/>
    <s v="0710250615"/>
    <s v="710250615"/>
    <s v=""/>
    <s v=""/>
    <n v="36.774712000000001"/>
    <n v="-1.22061"/>
    <s v="Kiambu"/>
    <s v="Kiambu"/>
    <s v="Kihara"/>
    <s v="Kihara"/>
    <s v="8"/>
    <s v="Takamoto Biogas"/>
    <s v="Freddy"/>
    <s v="714836386"/>
    <s v="Medium Size Business"/>
    <x v="0"/>
  </r>
  <r>
    <s v="VPA6"/>
    <s v="KE-KIA-1810-024670"/>
    <x v="1"/>
    <s v=""/>
    <s v="2nd September,2018"/>
    <d v="2018-09-02T00:00:00"/>
    <s v="22nd October,2018"/>
    <d v="2018-10-22T00:00:00"/>
    <s v="Kagunyi Grace Wangari"/>
    <s v="Female"/>
    <s v="99999"/>
    <s v="727121294"/>
    <s v="727121294"/>
    <s v=""/>
    <s v="705514527"/>
    <n v="36.771794"/>
    <n v="-1.0429170000000001"/>
    <s v="Kiambu"/>
    <s v="Githunguri"/>
    <s v="Githunguri"/>
    <s v="Ngochii"/>
    <s v="10"/>
    <s v="Takamoto Biogas"/>
    <s v="Frederick Kago"/>
    <s v="714836386"/>
    <s v="Medium Size Business"/>
    <x v="8"/>
  </r>
  <r>
    <s v="VPA6"/>
    <s v="KE-NAI-1810-23243"/>
    <x v="1"/>
    <s v=""/>
    <s v="4th September,2018"/>
    <d v="2018-09-04T00:00:00"/>
    <s v="24th October,2018"/>
    <d v="2018-10-24T00:00:00"/>
    <s v="Asamba Paul Paul"/>
    <s v="Male"/>
    <s v="99999"/>
    <s v="720959384"/>
    <s v="2.55E+11"/>
    <s v=""/>
    <s v=""/>
    <n v="36.749814000000001"/>
    <n v="-1.3626799999999999"/>
    <s v="Nairobi"/>
    <s v="Langata"/>
    <s v="Karen"/>
    <s v="Karen"/>
    <s v="16"/>
    <s v="Takamoto Biogas"/>
    <s v="Mbuthia"/>
    <s v="254735822461"/>
    <s v="Medium Size Business"/>
    <x v="0"/>
  </r>
  <r>
    <s v="VPA6"/>
    <s v="KE-KIS-1810-27748"/>
    <x v="0"/>
    <s v="Unreachable"/>
    <s v="9th October,2018"/>
    <d v="2018-10-09T00:00:00"/>
    <s v="23rd October,2018"/>
    <d v="2018-10-23T00:00:00"/>
    <s v="Onyango Tobias"/>
    <s v="Male"/>
    <s v="12593541"/>
    <s v="0724606479"/>
    <s v="724606479"/>
    <s v=""/>
    <s v="721681015"/>
    <n v="34.745494000000001"/>
    <n v="-6.7544999999999994E-2"/>
    <s v="Kisumu"/>
    <s v="Kisumu West"/>
    <s v="Kanyamega"/>
    <s v="Wasiema"/>
    <s v="4"/>
    <s v="Amiran Kenya Ltd"/>
    <s v="Simon Musali"/>
    <s v="706021436"/>
    <s v="Medium Size Business"/>
    <x v="7"/>
  </r>
  <r>
    <s v="VPA6"/>
    <s v="KE-MUR-1810-23004"/>
    <x v="1"/>
    <s v=""/>
    <s v="2nd September,2018"/>
    <d v="2018-09-02T00:00:00"/>
    <s v="22nd October,2018"/>
    <d v="2018-10-22T00:00:00"/>
    <s v="Ochieng Tom"/>
    <s v="Male"/>
    <s v="99999"/>
    <s v="723904006"/>
    <s v="723904006"/>
    <s v=""/>
    <s v="722783594"/>
    <n v="37.059404000000001"/>
    <n v="-1.0242599999999999"/>
    <s v="Murang'a"/>
    <s v="Gatanga"/>
    <s v="Gatanga"/>
    <s v="Gathabara"/>
    <s v="4"/>
    <s v="Amiran Kenya Ltd"/>
    <s v="Fagaden Enterprises"/>
    <s v="799496732"/>
    <s v="Medium Size Business"/>
    <x v="7"/>
  </r>
  <r>
    <s v="VPA6"/>
    <s v="KE-MUR-1810-024690"/>
    <x v="1"/>
    <s v=""/>
    <s v="6th September,2018"/>
    <d v="2018-09-06T00:00:00"/>
    <s v="26th October,2018"/>
    <d v="2018-10-26T00:00:00"/>
    <s v="Kamau Joel Chege"/>
    <s v="Male"/>
    <s v="2041721"/>
    <s v="721204361"/>
    <s v="2.55E+11"/>
    <s v=""/>
    <s v=""/>
    <n v="36.908707"/>
    <n v="-0.81533299999999997"/>
    <s v="Murang'a"/>
    <s v="Kandara"/>
    <s v="Ruchu"/>
    <s v="Ikuma"/>
    <s v="10"/>
    <s v="Takamoto Biogas"/>
    <s v="Frederick Kago"/>
    <s v="254738689788"/>
    <s v="Medium Size Business"/>
    <x v="8"/>
  </r>
  <r>
    <s v="VPA6"/>
    <s v="KE-KIA-1810-024632"/>
    <x v="1"/>
    <s v=""/>
    <s v="6th September,2018"/>
    <d v="2018-09-06T00:00:00"/>
    <s v="26th October,2018"/>
    <d v="2018-10-26T00:00:00"/>
    <s v="Muriithi Charles"/>
    <s v="Male"/>
    <s v="23252689"/>
    <s v="721592490"/>
    <s v="721592490"/>
    <s v=""/>
    <s v="711450170"/>
    <n v="37.012560000000001"/>
    <n v="-1.1372469999999999"/>
    <s v="Kiambu"/>
    <s v="Juja"/>
    <s v="Juja"/>
    <s v="Mugai-Inn"/>
    <s v="10"/>
    <s v="Takamoto Biogas"/>
    <s v="Frederick Kago"/>
    <s v="714836386"/>
    <s v="Medium Size Business"/>
    <x v="8"/>
  </r>
  <r>
    <s v="VPA6"/>
    <s v="KE-MUR-1810-024675"/>
    <x v="1"/>
    <s v=""/>
    <s v="6th September,2018"/>
    <d v="2018-09-06T00:00:00"/>
    <s v="26th October,2018"/>
    <d v="2018-10-26T00:00:00"/>
    <s v="Ndegwa John Njoroge"/>
    <s v="Male"/>
    <s v="5148150"/>
    <s v="720983604"/>
    <s v="2.55E+11"/>
    <s v=""/>
    <s v=""/>
    <n v="37.069885999999997"/>
    <n v="-0.92823199999999995"/>
    <s v="Murang'a"/>
    <s v="Kandara"/>
    <s v="Muruka"/>
    <s v="Gatumbo"/>
    <s v="10"/>
    <s v="Takamoto Biogas"/>
    <s v="James"/>
    <s v="254738689788"/>
    <s v="Medium Size Business"/>
    <x v="8"/>
  </r>
  <r>
    <s v="VPA6"/>
    <s v="KE-MUR-1810-024676"/>
    <x v="0"/>
    <s v="Non Compliant"/>
    <s v="26th October,2018"/>
    <d v="2018-10-26T00:00:00"/>
    <s v="26th October,2018"/>
    <d v="2018-10-26T00:00:00"/>
    <s v="Gichira Kennedy Mwangi"/>
    <s v="Male"/>
    <s v="20813511"/>
    <s v="0720531766"/>
    <s v="720531766"/>
    <s v=""/>
    <s v=""/>
    <n v="37.113120000000002"/>
    <n v="-0.70393499999999998"/>
    <s v="Murang'a"/>
    <s v="Kiharu"/>
    <s v="Kiharu"/>
    <s v="Nyakahura"/>
    <s v="10"/>
    <s v="Takamoto Biogas"/>
    <s v="James"/>
    <s v="738689788"/>
    <s v="Medium Size Business"/>
    <x v="8"/>
  </r>
  <r>
    <s v="VPA6"/>
    <s v="KE-MUR-1810-024679"/>
    <x v="0"/>
    <s v="Unreachable"/>
    <s v="7th September,2018"/>
    <d v="2018-09-07T00:00:00"/>
    <s v="27th October,2018"/>
    <d v="2018-10-27T00:00:00"/>
    <s v="Komo Stephen Ndoro"/>
    <s v="Male"/>
    <s v="9018648"/>
    <s v="721236258"/>
    <s v="721236258"/>
    <s v=""/>
    <s v=""/>
    <n v="37.113667999999997"/>
    <n v="-0.96063900000000002"/>
    <s v="Murang'a"/>
    <s v="Kiharu"/>
    <s v="Gikindu"/>
    <s v="Kahiro"/>
    <n v="10"/>
    <s v="Takamoto Biogas"/>
    <s v="James"/>
    <s v="738689788"/>
    <s v="Medium Size Business"/>
    <x v="8"/>
  </r>
  <r>
    <s v="VPA6"/>
    <s v="KE-NYE-1810-024630"/>
    <x v="1"/>
    <s v=""/>
    <s v="27th October,2018"/>
    <d v="2018-10-27T00:00:00"/>
    <s v="27th October,2018"/>
    <d v="2018-10-27T00:00:00"/>
    <s v="Wahome Salome W"/>
    <s v="Female"/>
    <s v="99999"/>
    <s v="254723735144"/>
    <s v="2.55E+11"/>
    <s v=""/>
    <s v=""/>
    <n v="36.891263000000002"/>
    <n v="-0.41176800000000002"/>
    <s v="Nyeri"/>
    <s v="Tetu"/>
    <s v="Huhoini"/>
    <s v="Kirurumi"/>
    <s v="10"/>
    <s v="Takamoto Biogas"/>
    <s v="Mburu"/>
    <s v="254738689788"/>
    <s v="Medium Size Business"/>
    <x v="8"/>
  </r>
  <r>
    <s v="VPA6"/>
    <s v="KE-KIR-1810-024684"/>
    <x v="1"/>
    <s v=""/>
    <s v="7th September,2018"/>
    <d v="2018-09-07T00:00:00"/>
    <s v="27th October,2018"/>
    <d v="2018-10-27T00:00:00"/>
    <s v="Wachira Geoffrey W"/>
    <s v="Male"/>
    <s v="3409668"/>
    <s v="722424589"/>
    <s v="722896301"/>
    <s v=""/>
    <s v=""/>
    <n v="37.282234000000003"/>
    <n v="-0.45494899999999999"/>
    <s v="Kirinyaga"/>
    <s v="Kerugoya/Kutus"/>
    <s v="Inoi"/>
    <s v="Mugwandi"/>
    <s v="10"/>
    <s v="Takamoto Biogas"/>
    <s v="James"/>
    <s v="738639788"/>
    <s v="Medium Size Business"/>
    <x v="8"/>
  </r>
  <r>
    <s v="VPA6"/>
    <s v="KE-THA-1810-024631"/>
    <x v="1"/>
    <s v=""/>
    <s v="8th September,2018"/>
    <d v="2018-09-08T00:00:00"/>
    <s v="28th October,2018"/>
    <d v="2018-10-28T00:00:00"/>
    <s v="Wanja Betty Wanja"/>
    <s v="Female"/>
    <s v="22678656"/>
    <s v="725566388"/>
    <s v="725566388"/>
    <s v=""/>
    <s v=""/>
    <n v="37.653021000000003"/>
    <n v="-0.27375699999999997"/>
    <s v="Tharaka-Nithi"/>
    <s v="Maara"/>
    <s v="Muthambi"/>
    <s v="Kauni"/>
    <s v="10"/>
    <s v="Takamoto Biogas"/>
    <s v="Nyagah Dickson"/>
    <s v="738689788"/>
    <s v="Medium Size Business"/>
    <x v="8"/>
  </r>
  <r>
    <s v="VPA6"/>
    <s v="KE-MAC-1811-024646"/>
    <x v="0"/>
    <s v="Unreachable"/>
    <s v="12th September,2018"/>
    <d v="2018-09-12T00:00:00"/>
    <s v="1st November,2018"/>
    <d v="2018-11-01T00:00:00"/>
    <s v="Mwau Philis Mwongeli"/>
    <s v="Female"/>
    <s v="299773"/>
    <s v="735968014"/>
    <s v="735968014"/>
    <s v=""/>
    <s v=""/>
    <n v="37.204785999999999"/>
    <n v="-1.436599"/>
    <s v="Machakos"/>
    <s v="Machakos"/>
    <s v="Mua"/>
    <s v="Kyasila"/>
    <n v="10"/>
    <s v="Takamoto Biogas"/>
    <s v="Takamoto Biogas"/>
    <s v="738689788"/>
    <s v="Medium Size Business"/>
    <x v="0"/>
  </r>
  <r>
    <s v="VPA6"/>
    <s v="KE-KAJ-1811-024685"/>
    <x v="2"/>
    <s v="Abandoned"/>
    <s v="13th September,2018"/>
    <d v="2018-09-13T00:00:00"/>
    <s v="2nd November,2018"/>
    <d v="2018-11-02T00:00:00"/>
    <s v="Gichuki Antony Mwangi"/>
    <s v="Male"/>
    <s v="4830407"/>
    <s v="722321232"/>
    <s v="722321232"/>
    <s v=""/>
    <s v=""/>
    <n v="36.668259999999997"/>
    <n v="-1.326692"/>
    <s v="Kajiado"/>
    <s v="Kajiado North"/>
    <s v="Embul Bul"/>
    <s v="Kerarapon"/>
    <s v="10"/>
    <s v="Takamoto Biogas"/>
    <s v="Takamoto Biogas"/>
    <s v="738689788"/>
    <s v="Medium Size Business"/>
    <x v="8"/>
  </r>
  <r>
    <s v="VPA6"/>
    <s v="KE-MER-1809-024633"/>
    <x v="1"/>
    <s v=""/>
    <s v="7th September,2018"/>
    <d v="2018-09-07T00:00:00"/>
    <s v="25th September,2018"/>
    <d v="2018-09-25T00:00:00"/>
    <s v="Murithi Dorothy Nkirote"/>
    <s v="Female"/>
    <s v="8881325"/>
    <s v="714721414"/>
    <s v="714721414"/>
    <s v=""/>
    <s v="731953270"/>
    <n v="37.664319999999996"/>
    <n v="-0.10037699999999999"/>
    <s v="Meru"/>
    <s v="Imenti South"/>
    <s v="Igoki"/>
    <s v="Mathangarine"/>
    <s v="8"/>
    <s v="Takamoto Biogas"/>
    <s v="David Gituma"/>
    <s v="728084891"/>
    <s v="Medium Size Business"/>
    <x v="8"/>
  </r>
  <r>
    <s v="VPA6"/>
    <s v="KE-KIA-1811-024651"/>
    <x v="1"/>
    <s v=""/>
    <s v="18th September,2018"/>
    <d v="2018-09-18T00:00:00"/>
    <s v="7th November,2018"/>
    <d v="2018-11-07T00:00:00"/>
    <s v="Irungu Mary Nyanguthia"/>
    <s v="Female"/>
    <s v="995797"/>
    <s v="728661548"/>
    <s v="2.55E+11"/>
    <s v=""/>
    <s v="2.55E+11"/>
    <n v="37.358021999999998"/>
    <n v="-1.0998870000000001"/>
    <s v="Kiambu"/>
    <s v="Thika East"/>
    <s v="Ngoliba"/>
    <s v="Kantabu"/>
    <s v="6"/>
    <s v="Takamoto Biogas"/>
    <s v="James Nganga"/>
    <s v="254725713467"/>
    <s v="Medium Size Business"/>
    <x v="0"/>
  </r>
  <r>
    <s v="VPA6"/>
    <s v="KE-KIA-1810-024693"/>
    <x v="1"/>
    <s v=""/>
    <s v="6th September,2018"/>
    <d v="2018-09-06T00:00:00"/>
    <s v="26th October,2018"/>
    <d v="2018-10-26T00:00:00"/>
    <s v="Mutahi Paul Ikaru"/>
    <s v="Male"/>
    <s v="10810517"/>
    <s v="721298641"/>
    <s v="721298641"/>
    <s v=""/>
    <s v="739492573"/>
    <n v="37.025351999999998"/>
    <n v="-1.1101080000000001"/>
    <s v="Kiambu"/>
    <s v="Juja"/>
    <s v="Juja"/>
    <s v="Elimak"/>
    <s v="10"/>
    <s v="Takamoto Biogas"/>
    <s v="Frederick Kago"/>
    <s v="714836386"/>
    <s v="Medium Size Business"/>
    <x v="8"/>
  </r>
  <r>
    <s v="VPA6"/>
    <s v="KE-NYA-1811-024694"/>
    <x v="1"/>
    <s v=""/>
    <s v="22nd October,2018"/>
    <d v="2018-10-22T00:00:00"/>
    <s v="8th November,2018"/>
    <d v="2018-11-08T00:00:00"/>
    <s v="Mwangi Paul Waweru"/>
    <s v="Male"/>
    <s v="22109886"/>
    <s v="723799359"/>
    <s v="723799359"/>
    <s v=""/>
    <s v=""/>
    <n v="36.660235"/>
    <n v="-0.69466700000000003"/>
    <s v="Nyandarua"/>
    <s v="South Kinangop"/>
    <s v="Njambini"/>
    <s v="Holy Aork"/>
    <s v="10"/>
    <s v="Takamoto Biogas"/>
    <s v="Frederick Kago"/>
    <s v="714836386"/>
    <s v="Medium Size Business"/>
    <x v="8"/>
  </r>
  <r>
    <s v="VPA6"/>
    <s v="KE-BUN-1810-25342"/>
    <x v="1"/>
    <s v=""/>
    <s v="1st May,2018"/>
    <d v="2018-05-01T00:00:00"/>
    <s v="1st October,2018"/>
    <d v="2018-10-01T00:00:00"/>
    <s v="Branda Rasmus Mung'Onye"/>
    <s v="Male"/>
    <s v="2091738"/>
    <s v="727610846"/>
    <s v="727610846"/>
    <s v=""/>
    <s v="714732228"/>
    <n v="35.032381000000001"/>
    <n v="0.77359199999999995"/>
    <s v="Bungoma"/>
    <s v="Bungoma North"/>
    <s v="Soysambu"/>
    <s v="Narat"/>
    <s v="6"/>
    <s v="Kentainers Limited"/>
    <s v="Kentainers Limited"/>
    <s v="729966378"/>
    <s v="Medium Size Business"/>
    <x v="10"/>
  </r>
  <r>
    <s v="VPA6"/>
    <s v="KE-KAK-1806-25341"/>
    <x v="1"/>
    <s v=""/>
    <s v="1st May,2018"/>
    <d v="2018-05-01T00:00:00"/>
    <s v="1st June,2018"/>
    <d v="2018-06-01T00:00:00"/>
    <s v="Japheth Mokire Khamusini"/>
    <s v="Male"/>
    <s v="12998104"/>
    <s v="0706678069"/>
    <s v="706678069"/>
    <s v=""/>
    <s v="726713545"/>
    <n v="35.071902999999999"/>
    <n v="0.80389699999999997"/>
    <s v="Kakamega"/>
    <s v="Likuyani"/>
    <s v="Nzoia"/>
    <s v="Nyorotis"/>
    <s v="6"/>
    <s v="Kentainers Limited"/>
    <s v="Kentainers Limited"/>
    <s v="729966378"/>
    <s v="Medium Size Business"/>
    <x v="10"/>
  </r>
  <r>
    <s v="VPA6"/>
    <s v="KE-KAK-1804-25340"/>
    <x v="1"/>
    <s v=""/>
    <s v="15th April,2018"/>
    <d v="2018-04-15T00:00:00"/>
    <s v="25th April,2018"/>
    <d v="2018-04-25T00:00:00"/>
    <s v="Julius Akhuyo Ollinga"/>
    <s v="Male"/>
    <s v="1804682"/>
    <s v="0722981007"/>
    <s v="722981007"/>
    <s v=""/>
    <s v="796376732"/>
    <n v="35.121344999999998"/>
    <n v="0.80236700000000005"/>
    <s v="Kakamega"/>
    <s v="Likuyani"/>
    <s v="Kongoni"/>
    <s v="Luyekhe"/>
    <s v="3.3"/>
    <s v="Kentainers Limited"/>
    <s v="Kentainers Limited"/>
    <s v="729966378"/>
    <s v="Medium Size Business"/>
    <x v="10"/>
  </r>
  <r>
    <s v="VPA6"/>
    <s v="KE-KIA-1811-024654"/>
    <x v="1"/>
    <s v=""/>
    <s v="3rd October,2018"/>
    <d v="2018-10-03T00:00:00"/>
    <s v="22nd November,2018"/>
    <d v="2018-11-22T00:00:00"/>
    <s v="Kinyanjui Michael Gitiha"/>
    <s v="Male"/>
    <s v="6049200"/>
    <s v="725354390"/>
    <s v="725354390"/>
    <s v=""/>
    <s v=""/>
    <n v="36.887225999999998"/>
    <n v="-0.96252800000000005"/>
    <s v="Kiambu"/>
    <s v="Gatundu South"/>
    <s v="Gatundu"/>
    <s v="Gikure"/>
    <s v="6"/>
    <s v="Takamoto Biogas"/>
    <s v="Martin Njoroge"/>
    <s v=""/>
    <s v="Medium Size Business"/>
    <x v="0"/>
  </r>
  <r>
    <s v="VPA6"/>
    <s v="KE-KIA-1811-024673"/>
    <x v="1"/>
    <s v=""/>
    <s v="9th November,2018"/>
    <d v="2018-11-09T00:00:00"/>
    <s v="23rd November,2018"/>
    <d v="2018-11-23T00:00:00"/>
    <s v="Ndungu Samuel Gitimu"/>
    <s v="Male"/>
    <s v="5698287"/>
    <s v="729855753"/>
    <s v="729855753"/>
    <s v=""/>
    <s v="724488410"/>
    <n v="36.703919999999997"/>
    <n v="-1.0629029999999999"/>
    <s v="Kiambu"/>
    <s v="Lari"/>
    <s v="Kagaa"/>
    <s v="Kagaa"/>
    <s v="10"/>
    <s v="Takamoto Biogas"/>
    <s v="Frederick Kago"/>
    <s v="714836386"/>
    <s v="Medium Size Business"/>
    <x v="8"/>
  </r>
  <r>
    <s v="VPA6"/>
    <s v="KE-KAK-1806-25343"/>
    <x v="1"/>
    <s v=""/>
    <s v="1st May,2018"/>
    <d v="2018-05-01T00:00:00"/>
    <s v="1st June,2018"/>
    <d v="2018-06-01T00:00:00"/>
    <s v="Mary Mwangi Wamboi"/>
    <s v="Female"/>
    <s v="23634006"/>
    <s v="719665762"/>
    <s v="719665762"/>
    <s v=""/>
    <s v="721302569"/>
    <n v="35.033257999999996"/>
    <n v="0.63399799999999995"/>
    <s v="Kakamega"/>
    <s v="Lugari"/>
    <s v="Mwamba"/>
    <s v="Spring Park"/>
    <s v="6"/>
    <s v="Kentainers Limited"/>
    <s v="Joseph Ong'ai"/>
    <s v="729966378"/>
    <s v="Medium Size Business"/>
    <x v="10"/>
  </r>
  <r>
    <s v="VPA6"/>
    <s v="KE-KAK-1809-25344"/>
    <x v="1"/>
    <s v=""/>
    <s v="1st April,2018"/>
    <d v="2018-04-01T00:00:00"/>
    <s v="1st September,2018"/>
    <d v="2018-09-01T00:00:00"/>
    <s v="Nancy Lusambo Wafula"/>
    <s v="Female"/>
    <s v="22215040"/>
    <s v="715526171"/>
    <s v="715526171"/>
    <s v=""/>
    <s v="799687022"/>
    <n v="34.803806999999999"/>
    <n v="0.56360200000000005"/>
    <s v="Kakamega"/>
    <s v="Matete"/>
    <s v="Chevaywa"/>
    <s v="Matete"/>
    <s v="6"/>
    <s v="Kentainers Limited"/>
    <s v="Joseph Ong'ai"/>
    <s v="729966378"/>
    <s v="Medium Size Business"/>
    <x v="10"/>
  </r>
  <r>
    <s v="VPA6"/>
    <s v="KE-KIA-1811-024619"/>
    <x v="0"/>
    <s v="Grievance"/>
    <s v="8th November,2018"/>
    <d v="2018-11-08T00:00:00"/>
    <s v="27th November,2018"/>
    <d v="2018-11-27T00:00:00"/>
    <s v="Muchiri Hannah Nyokabi"/>
    <s v="Female"/>
    <s v="354876"/>
    <s v="725550244"/>
    <s v="2.55E+11"/>
    <s v=""/>
    <s v=""/>
    <n v="36.769893000000003"/>
    <n v="-1.0462089999999999"/>
    <s v="Kiambu"/>
    <s v="Githunguri"/>
    <s v="Githunguri"/>
    <s v="Ngochii"/>
    <s v="10"/>
    <s v="Takamoto Biogas"/>
    <s v="Frederick Kago"/>
    <s v="254714836386"/>
    <s v="Medium Size Business"/>
    <x v="8"/>
  </r>
  <r>
    <s v="VPA6"/>
    <s v="KE-KIR-1811-25247"/>
    <x v="1"/>
    <s v=""/>
    <s v="8th October,2018"/>
    <d v="2018-10-08T00:00:00"/>
    <s v="27th November,2018"/>
    <d v="2018-11-27T00:00:00"/>
    <s v="Muriithi Martha Muriithi"/>
    <s v="Female"/>
    <s v="9302943"/>
    <s v="73467783"/>
    <s v="734677838"/>
    <s v=""/>
    <s v="722325615"/>
    <n v="37.233398000000001"/>
    <n v="-0.64070499999999997"/>
    <s v="Kirinyaga"/>
    <s v="Sagana"/>
    <s v="Kirinyaga"/>
    <s v="Githumbu"/>
    <s v="6"/>
    <s v="Biogas International Limited"/>
    <s v="James Musyoka"/>
    <s v="715836763"/>
    <s v="Medium Size Business"/>
    <x v="4"/>
  </r>
  <r>
    <s v="VPA6"/>
    <s v="KE-NAK-1811-027749"/>
    <x v="0"/>
    <s v="Non Compliant"/>
    <s v="8th October,2018"/>
    <d v="2018-10-08T00:00:00"/>
    <s v="30th November,2018"/>
    <d v="2018-11-30T00:00:00"/>
    <s v="Kungu Julia"/>
    <s v="Female"/>
    <s v="7171766"/>
    <s v="727130714"/>
    <s v="727130714"/>
    <s v=""/>
    <s v=""/>
    <n v="36.006141"/>
    <n v="-0.26944400000000002"/>
    <s v="Nakuru"/>
    <s v="Rongai"/>
    <s v="Kiamunyi"/>
    <s v="Eden"/>
    <n v="4"/>
    <s v="Amiran Kenya Ltd"/>
    <s v="Simon Musali"/>
    <s v="706021436"/>
    <s v="Medium Size Business"/>
    <x v="7"/>
  </r>
  <r>
    <s v="VPA6"/>
    <s v="KE-KIR-1812-23271"/>
    <x v="1"/>
    <s v=""/>
    <s v="17th October,2018"/>
    <d v="2018-10-17T00:00:00"/>
    <s v="6th December,2018"/>
    <d v="2018-12-06T00:00:00"/>
    <s v="Mugera Mugera Michael"/>
    <s v="Male"/>
    <s v="10192789"/>
    <s v="722424589"/>
    <s v="722424589"/>
    <s v=""/>
    <s v=""/>
    <n v="37.372543"/>
    <n v="-0.61184400000000005"/>
    <s v="Kirinyaga"/>
    <s v="Kerugoya/Kutus"/>
    <s v="Nyangati"/>
    <s v="Kimbimbi"/>
    <s v="10"/>
    <s v="Takamoto Biogas"/>
    <s v="Nyagah Dickson"/>
    <s v="738689788"/>
    <s v="Medium Size Business"/>
    <x v="8"/>
  </r>
  <r>
    <s v="VPA6"/>
    <s v="KE-KIR-1812-23270"/>
    <x v="1"/>
    <s v=""/>
    <s v="17th October,2018"/>
    <d v="2018-10-17T00:00:00"/>
    <s v="6th December,2018"/>
    <d v="2018-12-06T00:00:00"/>
    <s v="Njuki Njuki Florah"/>
    <s v="Female"/>
    <s v="10161575"/>
    <s v="722899562"/>
    <s v="722292810"/>
    <s v=""/>
    <s v=""/>
    <n v="37.372494000000003"/>
    <n v="-0.61184700000000003"/>
    <s v="Kirinyaga"/>
    <s v="Kerugoya/Kutus"/>
    <s v="Nyangati"/>
    <s v="Kimbimbi"/>
    <s v="10"/>
    <s v="Takamoto Biogas"/>
    <s v="Takamoto Biogas"/>
    <s v="738689788"/>
    <s v="Medium Size Business"/>
    <x v="8"/>
  </r>
  <r>
    <s v="VPA6"/>
    <s v="KE-MUR-1812-024655"/>
    <x v="2"/>
    <s v="Abandoned"/>
    <s v="17th October,2018"/>
    <d v="2018-10-17T00:00:00"/>
    <s v="6th December,2018"/>
    <d v="2018-12-06T00:00:00"/>
    <s v="Ngunjiri David Mwangi"/>
    <s v="Male"/>
    <s v="99999"/>
    <s v="726835534"/>
    <s v="726835534"/>
    <s v=""/>
    <s v=""/>
    <n v="37.037441999999999"/>
    <n v="-0.82591300000000001"/>
    <s v="Murang'a"/>
    <s v="Kigumo"/>
    <s v="Kigumo"/>
    <s v="Mutunguru"/>
    <s v="10"/>
    <s v="Takamoto Biogas"/>
    <s v="Njenga"/>
    <s v="728331639"/>
    <s v="Medium Size Business"/>
    <x v="0"/>
  </r>
  <r>
    <s v="VPA6"/>
    <s v="KE-MOM-1812-25822"/>
    <x v="0"/>
    <s v="Under Verification"/>
    <s v="14th December,2018"/>
    <d v="2018-12-14T00:00:00"/>
    <s v="14th December,2018"/>
    <d v="2018-12-14T00:00:00"/>
    <s v="Mwashighadi Boniface Granton"/>
    <s v="Male"/>
    <s v="10235800"/>
    <s v="717382758"/>
    <s v="717382758"/>
    <s v=""/>
    <s v="725965018"/>
    <n v="39.702402999999997"/>
    <n v="-3.9682379999999999"/>
    <s v="Mombasa"/>
    <s v="kisauni"/>
    <s v="Bamburi"/>
    <s v="Kashani"/>
    <s v="3.3"/>
    <s v="Kentainers Limited"/>
    <s v="Collins"/>
    <s v="710372728"/>
    <s v="Medium Size Business"/>
    <x v="10"/>
  </r>
  <r>
    <s v="VPA6"/>
    <s v="KE-NYA-1812-26146"/>
    <x v="1"/>
    <s v=""/>
    <s v="20th December,2018"/>
    <d v="2018-12-20T00:00:00"/>
    <s v="20th December,2018"/>
    <d v="2018-12-20T00:00:00"/>
    <s v="James Wanjiru Kariuki"/>
    <s v="Male"/>
    <s v="93735417"/>
    <s v="720718543"/>
    <s v="720718543"/>
    <s v=""/>
    <s v="727896844"/>
    <n v="36.386507999999999"/>
    <n v="-7.4982999999999994E-2"/>
    <s v="Nyandarua"/>
    <s v="Ol Joro Orok"/>
    <s v="Gatumbilo"/>
    <s v="Gatumbilo"/>
    <s v="4"/>
    <s v="Biogas International Limited"/>
    <s v="Robert"/>
    <s v="717606741"/>
    <s v="Medium Size Business"/>
    <x v="4"/>
  </r>
  <r>
    <s v="VPA6"/>
    <s v="KE-KIA-1812-26149"/>
    <x v="1"/>
    <s v=""/>
    <s v="2nd November,2018"/>
    <d v="2018-11-02T00:00:00"/>
    <s v="22nd December,2018"/>
    <d v="2018-12-22T00:00:00"/>
    <s v="Antony Njoroge Muigai"/>
    <s v="Male"/>
    <s v="99999"/>
    <s v="720794192"/>
    <s v="720794192"/>
    <s v=""/>
    <s v=""/>
    <n v="36.692898"/>
    <n v="-1.2270829999999999"/>
    <s v="Kiambu"/>
    <s v="Kikuyu"/>
    <s v="Lower Kabete"/>
    <s v="Muthure"/>
    <s v="9"/>
    <s v="Biogas International Limited"/>
    <s v="James Musyoka"/>
    <s v="715836763"/>
    <s v="Medium Size Business"/>
    <x v="4"/>
  </r>
  <r>
    <s v="VPA6"/>
    <s v="KE-KAK-1811-25833"/>
    <x v="1"/>
    <s v=""/>
    <s v="1st November,2018"/>
    <d v="2018-11-01T00:00:00"/>
    <s v="10th November,2018"/>
    <d v="2018-11-10T00:00:00"/>
    <s v="Antony Mutete Mutete"/>
    <s v="Female"/>
    <s v="7936395"/>
    <s v="727353842"/>
    <s v="727353842"/>
    <s v=""/>
    <s v="720582375"/>
    <n v="35.07452"/>
    <n v="0.86047399999999996"/>
    <s v="Kakamega"/>
    <s v="Likuyani"/>
    <s v="Sinoko"/>
    <s v="Mwiba"/>
    <n v="6.2"/>
    <s v="Kentainers Limited"/>
    <s v="Joseph Ong'ai"/>
    <s v="729966378"/>
    <s v="Medium Size Business"/>
    <x v="10"/>
  </r>
  <r>
    <s v="VPA6"/>
    <s v="KE-KIS-1901-25268"/>
    <x v="2"/>
    <s v="Decommissioned"/>
    <s v="9th January,2019"/>
    <d v="2019-01-09T00:00:00"/>
    <s v="15th January,2019"/>
    <d v="2019-01-15T00:00:00"/>
    <s v="Ouka Torika Bukua"/>
    <s v="Female"/>
    <s v="774835"/>
    <s v="702186546"/>
    <s v="702186546"/>
    <s v=""/>
    <s v="718416100"/>
    <n v="34.735373000000003"/>
    <n v="-0.14238700000000001"/>
    <s v="Kisumu"/>
    <s v="Kisumu Central"/>
    <s v="Kolwa West"/>
    <s v="Dunga"/>
    <n v="6"/>
    <s v="Biogas International Limited"/>
    <s v="Zadock"/>
    <s v="720562659"/>
    <s v="Medium Size Business"/>
    <x v="4"/>
  </r>
  <r>
    <s v="VPA6"/>
    <s v="KE-KIS-1901-25254"/>
    <x v="1"/>
    <s v=""/>
    <s v="9th January,2019"/>
    <d v="2019-01-09T00:00:00"/>
    <s v="15th January,2019"/>
    <d v="2019-01-15T00:00:00"/>
    <s v="Toya Nicholus Oginga"/>
    <s v="Male"/>
    <s v="6610673"/>
    <s v="729418156"/>
    <s v="729418156"/>
    <s v=""/>
    <s v="753091289"/>
    <n v="34.737938"/>
    <n v="-0.142647"/>
    <s v="Kisumu"/>
    <s v="Kisumu Central"/>
    <s v="Kolwa West"/>
    <s v="Dunga"/>
    <n v="6"/>
    <s v="Biogas International Limited"/>
    <s v="Zadock"/>
    <s v="722700530"/>
    <s v="Medium Size Business"/>
    <x v="4"/>
  </r>
  <r>
    <s v="VPA6"/>
    <s v="KE-ELG-1901-024621"/>
    <x v="1"/>
    <s v=""/>
    <s v="20th November,2018"/>
    <d v="2018-11-20T00:00:00"/>
    <s v="9th January,2019"/>
    <d v="2019-01-09T00:00:00"/>
    <s v="Cheruiyot Jane Jepkosgei"/>
    <s v="Female"/>
    <s v="8770910"/>
    <s v="726616470"/>
    <s v="726616470"/>
    <s v=""/>
    <s v="710833017"/>
    <n v="35.477547999999999"/>
    <n v="0.66385499999999997"/>
    <s v="Elgeyo/Marakwet"/>
    <s v="Keiyo North"/>
    <s v="Irong"/>
    <s v="Chesitek"/>
    <s v="10"/>
    <s v="Takamoto Biogas"/>
    <s v="James Nganga  Njoroge"/>
    <s v="725713467"/>
    <s v="Medium Size Business"/>
    <x v="8"/>
  </r>
  <r>
    <s v="VPA6"/>
    <s v="KE-KIA-1901-024623"/>
    <x v="1"/>
    <s v=""/>
    <s v="27th November,2018"/>
    <d v="2018-11-27T00:00:00"/>
    <s v="2nd January,2019"/>
    <d v="2019-01-02T00:00:00"/>
    <s v="Kaniu James Kamau"/>
    <s v="Male"/>
    <s v="99999"/>
    <s v="0722568038"/>
    <s v="722568038"/>
    <s v=""/>
    <s v="722629093"/>
    <n v="36.690297999999999"/>
    <n v="-1.0195620000000001"/>
    <s v="Kiambu"/>
    <s v="Lari"/>
    <s v="Kamburu"/>
    <s v="Matimbie"/>
    <s v="12"/>
    <s v="Takamoto Biogas"/>
    <s v="James Nganga  Njoroge"/>
    <s v="725713467"/>
    <s v="Medium Size Business"/>
    <x v="0"/>
  </r>
  <r>
    <s v="VPA6"/>
    <s v="KE-KIA-1901-024622"/>
    <x v="1"/>
    <s v=""/>
    <s v="21st December,2018"/>
    <d v="2018-12-21T00:00:00"/>
    <s v="3rd January,2019"/>
    <d v="2019-01-03T00:00:00"/>
    <s v="Mburu Solomon Mwaura"/>
    <s v="Male"/>
    <s v="99999"/>
    <s v="723781999"/>
    <s v="723781999"/>
    <s v=""/>
    <s v="725755710"/>
    <n v="36.788997999999999"/>
    <n v="-1.05948"/>
    <s v="Kiambu"/>
    <s v="Githunguri"/>
    <s v="Githunguri"/>
    <s v="Kiriko"/>
    <s v="10"/>
    <s v="Takamoto Biogas"/>
    <s v="James Nganga  Njoroge"/>
    <s v="725713467"/>
    <s v="Medium Size Business"/>
    <x v="8"/>
  </r>
  <r>
    <s v="VPA6"/>
    <s v="KE-KIA-1901-024627"/>
    <x v="1"/>
    <s v=""/>
    <s v="14th December,2018"/>
    <d v="2018-12-14T00:00:00"/>
    <s v="3rd January,2019"/>
    <d v="2019-01-03T00:00:00"/>
    <s v="Gichiri Patrick Ndungu"/>
    <s v="Male"/>
    <s v="10998815"/>
    <s v="723525174"/>
    <s v="723525174"/>
    <s v=""/>
    <s v="719218514"/>
    <n v="36.828913999999997"/>
    <n v="-1.0707500000000001"/>
    <s v="Kiambu"/>
    <s v="Githunguri"/>
    <s v="Ngewa"/>
    <s v="Miguta"/>
    <s v="10"/>
    <s v="Takamoto Biogas"/>
    <s v=""/>
    <s v=""/>
    <s v="Medium Size Business"/>
    <x v="8"/>
  </r>
  <r>
    <s v="VPA6"/>
    <s v="KE-MUR-1901-024626"/>
    <x v="1"/>
    <s v=""/>
    <s v="5th January,2019"/>
    <d v="2019-01-05T00:00:00"/>
    <s v="15th January,2019"/>
    <d v="2019-01-15T00:00:00"/>
    <s v="Mwangi David Kibe"/>
    <s v="Male"/>
    <s v="24626"/>
    <s v="72245246"/>
    <s v="722452476"/>
    <s v=""/>
    <s v="721291280"/>
    <n v="36.955733000000002"/>
    <n v="-0.610425"/>
    <s v="Murang'a"/>
    <s v="Mathioya"/>
    <s v="Mathioya"/>
    <s v="Ithiranja"/>
    <s v="10"/>
    <s v="Takamoto Biogas"/>
    <s v=""/>
    <s v=""/>
    <s v="Medium Size Business"/>
    <x v="8"/>
  </r>
  <r>
    <s v="VPA6"/>
    <s v="KE-KIA-1901-024628"/>
    <x v="0"/>
    <s v="Abandoned"/>
    <s v="14th December,2018"/>
    <d v="2018-12-14T00:00:00"/>
    <s v="24th January,2019"/>
    <d v="2019-01-24T00:00:00"/>
    <s v="Njuguna Samuel Kere"/>
    <s v="Male"/>
    <s v="6883594"/>
    <s v="796797144"/>
    <s v="796797144"/>
    <s v=""/>
    <s v="724271784"/>
    <n v="36.810198999999997"/>
    <n v="-1.138296"/>
    <s v="Kiambu"/>
    <s v="Githunguri"/>
    <s v="Tinganga"/>
    <s v="Ngaita B"/>
    <n v="10"/>
    <s v="Takamoto Biogas"/>
    <s v="James Nganga  Njoroge"/>
    <s v="725713467"/>
    <s v="Medium Size Business"/>
    <x v="8"/>
  </r>
  <r>
    <s v="VPA6"/>
    <s v="KE-KAJ-1901-25827"/>
    <x v="1"/>
    <s v=""/>
    <s v="24th November,2018"/>
    <d v="2018-11-24T00:00:00"/>
    <s v="13th January,2019"/>
    <d v="2019-01-13T00:00:00"/>
    <s v="Dawo George Odongo"/>
    <s v="Male"/>
    <s v="11650097"/>
    <s v="722205221"/>
    <s v="722205221"/>
    <s v=""/>
    <s v="721482147"/>
    <n v="36.701743"/>
    <n v="-1.404738"/>
    <s v="Kajiado"/>
    <s v="Kajiado North"/>
    <s v="Rongai"/>
    <s v="Mwangaza"/>
    <s v="6"/>
    <s v="Kentainers Limited"/>
    <s v="Collins"/>
    <s v="710372728"/>
    <s v="Medium Size Business"/>
    <x v="10"/>
  </r>
  <r>
    <s v="VPA6"/>
    <s v="KE-MAC-1901-25828"/>
    <x v="1"/>
    <s v=""/>
    <s v="28th November,2018"/>
    <d v="2018-11-28T00:00:00"/>
    <s v="17th January,2019"/>
    <d v="2019-01-17T00:00:00"/>
    <s v="Munyi Dorothy Mukami"/>
    <s v="Female"/>
    <s v="12578050"/>
    <s v="722812307"/>
    <s v="722812307"/>
    <s v=""/>
    <s v="725925495"/>
    <n v="37.046506999999998"/>
    <n v="-1.2822020000000001"/>
    <s v="Machakos"/>
    <s v="Kangundo"/>
    <s v="Kamulu"/>
    <s v="Kipawa"/>
    <s v="6"/>
    <s v="Kentainers Limited"/>
    <s v="Collins"/>
    <s v="710372728"/>
    <s v="Medium Size Business"/>
    <x v="10"/>
  </r>
  <r>
    <s v="VPA6"/>
    <s v="KE-KAJ-1901-25826"/>
    <x v="1"/>
    <s v=""/>
    <s v="24th November,2018"/>
    <d v="2018-11-24T00:00:00"/>
    <s v="13th January,2019"/>
    <d v="2019-01-13T00:00:00"/>
    <s v="Muindi James Karanja"/>
    <s v="Male"/>
    <s v="1350199"/>
    <s v="722323476"/>
    <s v="722323476"/>
    <s v=""/>
    <s v=""/>
    <n v="36.744165000000002"/>
    <n v="-1.4119600000000001"/>
    <s v="Kajiado"/>
    <s v="Kajiado North"/>
    <s v="Rongai"/>
    <s v="Kandisi"/>
    <s v="6"/>
    <s v="Kentainers Limited"/>
    <s v="Collins"/>
    <s v="710372728"/>
    <s v="Medium Size Business"/>
    <x v="10"/>
  </r>
  <r>
    <s v="VPA6"/>
    <s v="KE-KAJ-1901-25249"/>
    <x v="1"/>
    <s v=""/>
    <s v="15th November,2018"/>
    <d v="2018-11-15T00:00:00"/>
    <s v="4th January,2019"/>
    <d v="2019-01-04T00:00:00"/>
    <s v="Joseph Kinyanjui"/>
    <s v="Male"/>
    <s v="99999"/>
    <s v="719763383"/>
    <s v="719763383"/>
    <s v=""/>
    <s v=""/>
    <n v="36.696601999999999"/>
    <n v="-1.4323030000000001"/>
    <s v="Kajiado"/>
    <s v="Kajiado North"/>
    <s v="Kiserian"/>
    <s v="Gati Ikuru"/>
    <s v="4"/>
    <s v="Biogas International Limited"/>
    <s v=""/>
    <s v=""/>
    <s v="Medium Size Business"/>
    <x v="4"/>
  </r>
  <r>
    <s v="VPA6"/>
    <s v="KE-NAI-1901-26167"/>
    <x v="1"/>
    <s v=""/>
    <s v="9th January,2019"/>
    <d v="2019-01-09T00:00:00"/>
    <s v="9th January,2019"/>
    <d v="2019-01-09T00:00:00"/>
    <s v="Tabitha Murigu"/>
    <s v="Female"/>
    <s v="99999"/>
    <s v="703888037"/>
    <s v="703888037"/>
    <s v=""/>
    <s v=""/>
    <n v="37.057265000000001"/>
    <n v="-1.279917"/>
    <s v="Nairobi"/>
    <s v="Embakasi East"/>
    <s v="Kamulu"/>
    <s v="Kingori"/>
    <s v="4"/>
    <s v="Biogas International Limited"/>
    <s v="Robert"/>
    <s v="717606741"/>
    <s v="Medium Size Business"/>
    <x v="4"/>
  </r>
  <r>
    <s v="VPA6"/>
    <s v="KE-KAJ-1906-26168"/>
    <x v="1"/>
    <s v=""/>
    <s v="30th January,2019"/>
    <d v="2019-01-30T00:00:00"/>
    <s v="30th June,2019"/>
    <d v="2019-06-30T00:00:00"/>
    <s v="Timothy Kores"/>
    <s v="Male"/>
    <s v="99999"/>
    <s v="0722297904"/>
    <s v="722297904"/>
    <s v=""/>
    <s v=""/>
    <n v="36.821288000000003"/>
    <n v="-2.1389279999999999"/>
    <s v="Kajiado"/>
    <s v="Kajiado Central"/>
    <s v="Lele"/>
    <s v="Lele"/>
    <s v="4"/>
    <s v="Biogas International Limited"/>
    <s v=""/>
    <s v=""/>
    <s v="Medium Size Business"/>
    <x v="4"/>
  </r>
  <r>
    <s v="VPA6"/>
    <s v="KE-KAJ-1901-23731"/>
    <x v="2"/>
    <s v="Institutional Plant"/>
    <s v="15th January,2019"/>
    <d v="2019-01-15T00:00:00"/>
    <s v="20th January,2019"/>
    <d v="2019-01-20T00:00:00"/>
    <s v="Academy Crest Acacia"/>
    <s v="Institutional"/>
    <s v="4346256"/>
    <s v="722525404"/>
    <s v="722525404"/>
    <s v=""/>
    <s v="746966867"/>
    <n v="36.922454999999999"/>
    <n v="-1.5251319999999999"/>
    <s v="Kajiado"/>
    <s v="Kajiado Central"/>
    <s v="Isinya"/>
    <s v="Acacia"/>
    <n v="6"/>
    <s v="Kentainers Limited"/>
    <s v="Collins"/>
    <s v="710372728"/>
    <s v="Medium Size Business"/>
    <x v="10"/>
  </r>
  <r>
    <s v="VPA6"/>
    <s v="KE-MAK-1901-25836"/>
    <x v="1"/>
    <s v=""/>
    <s v="3rd December,2018"/>
    <d v="2018-12-03T00:00:00"/>
    <s v="22nd January,2019"/>
    <d v="2019-01-22T00:00:00"/>
    <s v="Musyoka Charles Kitonyi"/>
    <s v="Male"/>
    <s v="25994455"/>
    <s v="721884127"/>
    <s v="721884127"/>
    <s v=""/>
    <s v=""/>
    <n v="37.931959999999997"/>
    <n v="-2.0817779999999999"/>
    <s v="Makueni"/>
    <s v="Makueni"/>
    <s v="Kitise"/>
    <s v="Mwania"/>
    <s v="6"/>
    <s v="Kentainers Limited"/>
    <s v="Collins"/>
    <s v="710372728"/>
    <s v="Medium Size Business"/>
    <x v="10"/>
  </r>
  <r>
    <s v="VPA6"/>
    <s v="KE-MAK-1901-25835"/>
    <x v="0"/>
    <s v="Under Verification"/>
    <s v="25th January,2019"/>
    <d v="2019-01-25T00:00:00"/>
    <s v="25th January,2019"/>
    <d v="2019-01-25T00:00:00"/>
    <s v="Kimeu Kimeu Eunice"/>
    <s v="Female"/>
    <s v="20546543"/>
    <s v="0727789251"/>
    <s v="727789251"/>
    <s v=""/>
    <s v="721655251"/>
    <n v="37.569147000000001"/>
    <n v="-1.531433"/>
    <s v="Makueni"/>
    <s v="Mbooni"/>
    <s v="Miu  Town"/>
    <s v="Miu"/>
    <s v="6"/>
    <s v="Kentainers Limited"/>
    <s v="Collince"/>
    <s v="710372728"/>
    <s v="Medium Size Business"/>
    <x v="10"/>
  </r>
  <r>
    <s v="VPA6"/>
    <s v="KE-NAK-1811-024470"/>
    <x v="0"/>
    <s v="Non Compliant"/>
    <s v="10th October,2018"/>
    <d v="2018-10-10T00:00:00"/>
    <s v="24th November,2018"/>
    <d v="2018-11-24T00:00:00"/>
    <s v="Mungai Benson Wariomba"/>
    <s v="Male"/>
    <s v="21700362"/>
    <s v="720458737"/>
    <s v="720458737"/>
    <s v=""/>
    <s v="723310736"/>
    <n v="36.544893000000002"/>
    <n v="-1.049725"/>
    <s v="Nakuru"/>
    <s v="Naivasha"/>
    <s v="Mai Mahiu"/>
    <s v="Nyakinyua"/>
    <s v="12"/>
    <s v="Takamoto Biogas"/>
    <s v="Takamoto Biogas"/>
    <s v="738689788"/>
    <s v="Medium Size Business"/>
    <x v="3"/>
  </r>
  <r>
    <s v="VPA6"/>
    <s v="KE-MER-1902-28006"/>
    <x v="1"/>
    <s v=""/>
    <s v="3rd January,2019"/>
    <d v="2019-01-03T00:00:00"/>
    <s v="22nd February,2019"/>
    <d v="2019-02-22T00:00:00"/>
    <s v="Nereah Nkuene"/>
    <s v="Female"/>
    <s v="7729939"/>
    <s v="724398627"/>
    <s v="724398627"/>
    <s v=""/>
    <s v="737358319"/>
    <n v="37.63194"/>
    <n v="-5.5888E-2"/>
    <s v="Meru"/>
    <s v="Imenti South"/>
    <s v="Kathera"/>
    <s v="Kiraaa"/>
    <s v="4"/>
    <s v="Biogas International Limited"/>
    <s v="Null"/>
    <s v=""/>
    <s v="Medium Size Business"/>
    <x v="4"/>
  </r>
  <r>
    <s v="VPA6"/>
    <s v="KE-NAK-1901-024625"/>
    <x v="0"/>
    <s v="Under Verification"/>
    <s v="17th January,2019"/>
    <d v="2019-01-17T00:00:00"/>
    <s v="17th January,2019"/>
    <d v="2019-01-17T00:00:00"/>
    <s v="Cdc Kanaan Kaanan"/>
    <s v="Male"/>
    <s v="25434961"/>
    <s v="0726926417"/>
    <s v="726926417"/>
    <s v=""/>
    <s v="701785789"/>
    <n v="36.550217000000004"/>
    <n v="-1.0198970000000001"/>
    <s v="Nakuru"/>
    <s v="Naivasha"/>
    <s v="Naivasha"/>
    <s v="Namuncha"/>
    <s v="10"/>
    <s v="Takamoto Biogas"/>
    <s v="Peter"/>
    <s v="708864959"/>
    <s v="Medium Size Business"/>
    <x v="3"/>
  </r>
  <r>
    <s v="VPA6"/>
    <s v="KE-NAN-1902-27556"/>
    <x v="1"/>
    <s v=""/>
    <s v="19th December,2018"/>
    <d v="2018-12-19T00:00:00"/>
    <s v="26th February,2019"/>
    <d v="2019-02-26T00:00:00"/>
    <s v="Serem Mark Kiplangat"/>
    <s v="Male"/>
    <s v="1798537"/>
    <s v="713061877"/>
    <s v="713061877"/>
    <s v=""/>
    <s v="725822364"/>
    <n v="34.869171000000001"/>
    <n v="7.5250999999999998E-2"/>
    <s v="Nandi"/>
    <s v="Aldai"/>
    <s v="Kapkures"/>
    <s v="Kapchebuchek"/>
    <s v="10"/>
    <s v="Takamoto Biogas"/>
    <s v="Peter Githinji"/>
    <s v="708864959"/>
    <s v="Medium Size Business"/>
    <x v="1"/>
  </r>
  <r>
    <s v="VPA6"/>
    <s v="KE-NAN-1902-27560"/>
    <x v="1"/>
    <s v=""/>
    <s v="24th December,2018"/>
    <d v="2018-12-24T00:00:00"/>
    <s v="26th February,2019"/>
    <d v="2019-02-26T00:00:00"/>
    <s v="Tum David Cheriot"/>
    <s v="Male"/>
    <s v="11506174"/>
    <s v="721111256"/>
    <s v="721111256"/>
    <s v=""/>
    <s v="712454394"/>
    <n v="35.162111000000003"/>
    <n v="0.30992700000000001"/>
    <s v="Nandi"/>
    <s v="Mosop"/>
    <s v="Musoriot"/>
    <s v="Musoriot"/>
    <s v="6"/>
    <s v="Takamoto Biogas"/>
    <s v="Peter Githinji"/>
    <s v="708864959"/>
    <s v="Medium Size Business"/>
    <x v="1"/>
  </r>
  <r>
    <s v="VPA6"/>
    <s v="KE-KER-1902-27557"/>
    <x v="1"/>
    <s v=""/>
    <s v="17th November,2018"/>
    <d v="2018-11-17T00:00:00"/>
    <s v="28th February,2019"/>
    <d v="2019-02-28T00:00:00"/>
    <s v="Terer Charles Kimutai"/>
    <s v="Male"/>
    <s v="2024179"/>
    <s v="254720331043"/>
    <s v="2.55E+11"/>
    <s v=""/>
    <s v="2.55E+11"/>
    <n v="35.209522999999997"/>
    <n v="-0.446855"/>
    <s v="Kericho"/>
    <s v="Belgut"/>
    <s v="Kipsolu"/>
    <s v="Ainapkoi"/>
    <s v="16"/>
    <s v="Takamoto Biogas"/>
    <s v="Peter"/>
    <s v="708864959"/>
    <s v="Medium Size Business"/>
    <x v="0"/>
  </r>
  <r>
    <s v="VPA6"/>
    <s v="KE-KAJ-1903-27558"/>
    <x v="1"/>
    <s v=""/>
    <s v="4th January,2019"/>
    <d v="2019-01-04T00:00:00"/>
    <s v="4th March,2019"/>
    <d v="2019-03-04T00:00:00"/>
    <s v="Karuri Eric Wamae"/>
    <s v="Female"/>
    <s v="111111"/>
    <s v="0722211121"/>
    <s v="722211121"/>
    <s v=""/>
    <s v="714140291"/>
    <n v="36.760908000000001"/>
    <n v="-1.4073340000000001"/>
    <s v="Kajiado"/>
    <s v="Kajiado East"/>
    <s v="Rongai"/>
    <s v="Oletepes"/>
    <s v="8"/>
    <s v="Takamoto Biogas"/>
    <s v="Null"/>
    <s v=""/>
    <s v="Medium Size Business"/>
    <x v="8"/>
  </r>
  <r>
    <s v="VPA6"/>
    <s v="KE-KIA-1901-25906"/>
    <x v="1"/>
    <s v=""/>
    <s v="14th January,2019"/>
    <d v="2019-01-14T00:00:00"/>
    <s v="28th January,2019"/>
    <d v="2019-01-28T00:00:00"/>
    <s v="Figl Rachael Mumbi"/>
    <s v="Female"/>
    <s v="9925271"/>
    <s v="0724591643"/>
    <s v="724591643"/>
    <s v=""/>
    <s v="729367274"/>
    <n v="36.588977999999997"/>
    <n v="-1.1748829999999999"/>
    <s v="Kiambu"/>
    <s v="Limuru"/>
    <s v="Ndeiya"/>
    <s v="Githarane"/>
    <s v="10"/>
    <s v="Takamoto Biogas"/>
    <s v="Null"/>
    <s v=""/>
    <s v="Medium Size Business"/>
    <x v="8"/>
  </r>
  <r>
    <s v="VPA6"/>
    <s v="KE-UAS-1903-28010"/>
    <x v="1"/>
    <s v=""/>
    <s v="7th March,2019"/>
    <d v="2019-03-07T00:00:00"/>
    <s v="7th March,2019"/>
    <d v="2019-03-07T00:00:00"/>
    <s v="David Cheruiyot"/>
    <s v="Male"/>
    <s v="99999"/>
    <s v="721947262"/>
    <s v="2.55E+11"/>
    <s v=""/>
    <s v="2.55E+11"/>
    <n v="35.341531000000003"/>
    <n v="0.30545699999999998"/>
    <s v="Uasin Gishu"/>
    <s v="Kesses"/>
    <s v=""/>
    <s v=""/>
    <s v="9"/>
    <s v="Biogas International Limited"/>
    <s v="Julius"/>
    <s v="711227754"/>
    <s v="Medium Size Business"/>
    <x v="4"/>
  </r>
  <r>
    <s v="VPA6"/>
    <s v="KE-UAS-1903-28015"/>
    <x v="0"/>
    <s v="Non Compliant"/>
    <s v="8th March,2019"/>
    <d v="2019-03-08T00:00:00"/>
    <s v="8th March,2019"/>
    <d v="2019-03-08T00:00:00"/>
    <s v="Kirwa Busieney Claude"/>
    <s v="Male"/>
    <s v="52282200"/>
    <s v="0701242795"/>
    <s v="701242795"/>
    <s v=""/>
    <s v="791483485"/>
    <n v="35.315587000000001"/>
    <n v="0.61867399999999995"/>
    <s v="Uasin Gishu"/>
    <s v="Moiben"/>
    <s v="Ooo"/>
    <s v="Ooo"/>
    <s v="9"/>
    <s v="Biogas International Limited"/>
    <s v="Julius Onyango"/>
    <s v="7112227754"/>
    <s v="Medium Size Business"/>
    <x v="4"/>
  </r>
  <r>
    <s v="VPA6"/>
    <s v="KE-MUR-1903-27562"/>
    <x v="1"/>
    <s v=""/>
    <s v="8th March,2019"/>
    <d v="2019-03-08T00:00:00"/>
    <s v="8th March,2019"/>
    <d v="2019-03-08T00:00:00"/>
    <s v="Gachanja Mary Njeri"/>
    <s v="Female"/>
    <s v="1902425"/>
    <s v="254725116138"/>
    <s v="2.55E+11"/>
    <s v=""/>
    <s v="2.55E+11"/>
    <n v="37.073397999999997"/>
    <n v="-0.87999799999999995"/>
    <s v="Murang'a"/>
    <s v="Kandara"/>
    <s v="Gaichanjuru"/>
    <s v="Rokui"/>
    <s v="6"/>
    <s v="Takamoto Biogas"/>
    <s v="James Nganga"/>
    <s v="725713467"/>
    <s v="Medium Size Business"/>
    <x v="1"/>
  </r>
  <r>
    <s v="VPA6"/>
    <s v="KE-KAJ-1812-27564"/>
    <x v="1"/>
    <s v=""/>
    <s v="12th December,2018"/>
    <d v="2018-12-12T00:00:00"/>
    <s v="31st December,2018"/>
    <d v="2018-12-31T00:00:00"/>
    <s v="Tonkei Jastus Koin"/>
    <s v="Male"/>
    <s v="3929276"/>
    <s v="0722425676"/>
    <s v="722425676"/>
    <s v=""/>
    <s v="727982190"/>
    <n v="37.083024999999999"/>
    <n v="-1.7351129999999999"/>
    <s v="Kajiado"/>
    <s v="Isinya"/>
    <s v="Ilpolosat"/>
    <s v="Konza"/>
    <s v="8"/>
    <s v="Takamoto Biogas"/>
    <s v="Takamoto Biogas"/>
    <s v=""/>
    <s v="Medium Size Business"/>
    <x v="8"/>
  </r>
  <r>
    <s v="VPA6"/>
    <s v="KE-MAK-1902-27563"/>
    <x v="2"/>
    <s v="Non Compliant"/>
    <s v="10th February,2019"/>
    <d v="2019-02-10T00:00:00"/>
    <s v="28th February,2019"/>
    <d v="2019-02-28T00:00:00"/>
    <s v="Mutangiri David Muthoka"/>
    <s v="Male"/>
    <s v="974085"/>
    <s v="0711671815"/>
    <s v="711671815"/>
    <s v=""/>
    <s v="714090630"/>
    <n v="37.222476999999998"/>
    <n v="-1.780192"/>
    <s v="Makueni"/>
    <s v="Kilome"/>
    <s v="Kalanzoni"/>
    <s v="Kwandeke"/>
    <n v="124"/>
    <s v="Takamoto Biogas"/>
    <s v="Takamoto Biogas"/>
    <s v="738689788"/>
    <s v="Medium Size Business"/>
    <x v="3"/>
  </r>
  <r>
    <s v="VPA6"/>
    <s v="KE-KIS-1903-28009"/>
    <x v="2"/>
    <s v="Abandoned"/>
    <s v="19th March,2019"/>
    <d v="2019-03-19T00:00:00"/>
    <s v="19th March,2019"/>
    <d v="2019-03-19T00:00:00"/>
    <s v="Owino Karen Auma"/>
    <s v="Female"/>
    <s v="28168736"/>
    <s v="719284609"/>
    <s v="713747249"/>
    <s v=""/>
    <s v="719284609"/>
    <n v="34.734422000000002"/>
    <n v="-0.14416000000000001"/>
    <s v="Kisumu"/>
    <s v="Kisumu Central"/>
    <s v="West Kolwa"/>
    <s v="Dunga"/>
    <n v="6"/>
    <s v="Biogas International Limited"/>
    <s v="Zadock"/>
    <s v="720562659"/>
    <s v="Medium Size Business"/>
    <x v="4"/>
  </r>
  <r>
    <s v="VPA6"/>
    <s v="KE-KIS-1903-26159"/>
    <x v="1"/>
    <s v=""/>
    <s v="8th March,2019"/>
    <d v="2019-03-08T00:00:00"/>
    <s v="19th March,2019"/>
    <d v="2019-03-19T00:00:00"/>
    <s v="Naone Peres Akoth"/>
    <s v="Female"/>
    <s v="2631456"/>
    <s v="254703727119"/>
    <s v="2.55E+11"/>
    <s v=""/>
    <s v=""/>
    <n v="34.734172000000001"/>
    <n v="-0.143619"/>
    <s v="Kisumu"/>
    <s v="Kisumu Central"/>
    <s v="Kolwa West"/>
    <s v="Dunga"/>
    <s v="6"/>
    <s v="Biogas International Limited"/>
    <s v="Zadock"/>
    <s v="720562659"/>
    <s v="Medium Size Business"/>
    <x v="4"/>
  </r>
  <r>
    <s v="VPA6"/>
    <s v="KE-KIS-1903-26153"/>
    <x v="1"/>
    <s v=""/>
    <s v="5th March,2019"/>
    <d v="2019-03-05T00:00:00"/>
    <s v="19th March,2019"/>
    <d v="2019-03-19T00:00:00"/>
    <s v="Idii Teresa Achieng"/>
    <s v="Female"/>
    <s v="34607421"/>
    <s v="741606839"/>
    <s v="2.55E+11"/>
    <s v=""/>
    <s v="2.55E+11"/>
    <n v="34.733457999999999"/>
    <n v="-0.14197000000000001"/>
    <s v="Kisumu"/>
    <s v="Kisumu Central"/>
    <s v="Kolwa West"/>
    <s v="Dunga"/>
    <n v="6"/>
    <s v="Biogas International Limited"/>
    <s v="Zadock"/>
    <s v="720562659"/>
    <s v="Medium Size Business"/>
    <x v="4"/>
  </r>
  <r>
    <s v="VPA6"/>
    <s v="KE-MAC-1903-027750"/>
    <x v="0"/>
    <s v="Non Compliant"/>
    <s v="18th February,2019"/>
    <d v="2019-02-18T00:00:00"/>
    <s v="22nd March,2019"/>
    <d v="2019-03-22T00:00:00"/>
    <s v="Kamau David"/>
    <s v="Male"/>
    <s v="99999"/>
    <s v="0713164900"/>
    <s v="713164900"/>
    <s v=""/>
    <s v="706602149"/>
    <n v="36.963678000000002"/>
    <n v="-1.352382"/>
    <s v="Machakos"/>
    <s v="Machakos"/>
    <s v="Mlolongo"/>
    <s v="Syokimau"/>
    <s v="4"/>
    <s v="Amiran Kenya Ltd"/>
    <s v="Simon Musali"/>
    <s v="706021436"/>
    <s v="Medium Size Business"/>
    <x v="7"/>
  </r>
  <r>
    <s v="VPA6"/>
    <s v="KE-KAJ-1903-027751"/>
    <x v="1"/>
    <s v=""/>
    <s v="25th February,2019"/>
    <d v="2019-02-25T00:00:00"/>
    <s v="22nd March,2019"/>
    <d v="2019-03-22T00:00:00"/>
    <s v="Brydges Centre"/>
    <s v="Male"/>
    <s v="27775784"/>
    <s v="712236133"/>
    <s v="712236133"/>
    <s v=""/>
    <s v=""/>
    <n v="36.862468"/>
    <n v="-1.660728"/>
    <s v="Kajiado"/>
    <s v="Kajiado East"/>
    <s v="Isinya"/>
    <s v="Kisaju"/>
    <s v="4"/>
    <s v="Amiran Kenya Ltd"/>
    <s v="Simon Musali"/>
    <s v="706021436"/>
    <s v="Medium Size Business"/>
    <x v="7"/>
  </r>
  <r>
    <s v="VPA6"/>
    <s v="KE-ELG-1903-27567"/>
    <x v="1"/>
    <s v=""/>
    <s v="19th March,2019"/>
    <d v="2019-03-19T00:00:00"/>
    <s v="19th March,2019"/>
    <d v="2019-03-19T00:00:00"/>
    <s v="Chemursoi Safina Jepkorir"/>
    <s v="Female"/>
    <s v="11030"/>
    <s v="0710436727"/>
    <s v="710436727"/>
    <s v=""/>
    <s v="725343160"/>
    <n v="35.475957000000001"/>
    <n v="0.66694799999999999"/>
    <s v="Elgeyo/Marakwet"/>
    <s v="Keiyo North"/>
    <s v="Kiptabus"/>
    <s v="Chesitek"/>
    <s v="10"/>
    <s v="Takamoto Biogas"/>
    <s v="James Nganga  Njoroge"/>
    <s v="725713467"/>
    <s v="Medium Size Business"/>
    <x v="8"/>
  </r>
  <r>
    <s v="VPA6"/>
    <s v="KE-KIS-1903-25250"/>
    <x v="1"/>
    <s v=""/>
    <s v="28th February,2019"/>
    <d v="2019-02-28T00:00:00"/>
    <s v="22nd March,2019"/>
    <d v="2019-03-22T00:00:00"/>
    <s v="Oganga George Otieno"/>
    <s v="Male"/>
    <s v="3630081"/>
    <s v="726711964"/>
    <s v="2.55E+11"/>
    <s v=""/>
    <s v="2.55E+11"/>
    <n v="34.737782000000003"/>
    <n v="-0.14216699999999999"/>
    <s v="Kisumu"/>
    <s v="Kisumu Central"/>
    <s v="Kolwa West"/>
    <s v="Dunga"/>
    <n v="6"/>
    <s v="Biogas International Limited"/>
    <s v="Zadock"/>
    <s v="720562659"/>
    <s v="Medium Size Business"/>
    <x v="4"/>
  </r>
  <r>
    <s v="VPA6"/>
    <s v="KE-KIS-1903-26162"/>
    <x v="1"/>
    <s v=""/>
    <s v="25th February,2019"/>
    <d v="2019-02-25T00:00:00"/>
    <s v="22nd March,2019"/>
    <d v="2019-03-22T00:00:00"/>
    <s v="Otieno Martina Akoth"/>
    <s v="Female"/>
    <s v="2630290"/>
    <s v="728074451"/>
    <s v="2.55E+11"/>
    <s v=""/>
    <s v=""/>
    <n v="34.738990000000001"/>
    <n v="-0.141545"/>
    <s v="Kisumu"/>
    <s v="Kisumu Central"/>
    <s v="Kolwa West"/>
    <s v="Dunga"/>
    <n v="6"/>
    <s v="Biogas International Limited"/>
    <s v="Zadock"/>
    <s v="720562659"/>
    <s v="Medium Size Business"/>
    <x v="4"/>
  </r>
  <r>
    <s v="VPA6"/>
    <s v="KE-KIS-1903-28002"/>
    <x v="2"/>
    <s v="Decommissioned"/>
    <s v="28th February,2019"/>
    <d v="2019-02-28T00:00:00"/>
    <s v="22nd March,2019"/>
    <d v="2019-03-22T00:00:00"/>
    <s v="Omoke Christine Ogwel"/>
    <s v="Female"/>
    <s v="6460464"/>
    <s v="729980636"/>
    <s v="729980636"/>
    <s v=""/>
    <s v="726645373"/>
    <n v="34.73912"/>
    <n v="-0.14167199999999999"/>
    <s v="Kisumu"/>
    <s v="Kisumu Central"/>
    <s v="Kolwa West"/>
    <s v="Dunga"/>
    <n v="6"/>
    <s v="Biogas International Limited"/>
    <s v="Zadock"/>
    <s v="720562659"/>
    <s v="Medium Size Business"/>
    <x v="4"/>
  </r>
  <r>
    <s v="VPA6"/>
    <s v="KE-KIS-1903-26160"/>
    <x v="1"/>
    <s v=""/>
    <s v="11th March,2019"/>
    <d v="2019-03-11T00:00:00"/>
    <s v="22nd March,2019"/>
    <d v="2019-03-22T00:00:00"/>
    <s v="Obuya Judith Atieno"/>
    <s v="Female"/>
    <s v="14549682"/>
    <s v="701069713"/>
    <s v="2.55E+11"/>
    <s v=""/>
    <s v="2.55E+11"/>
    <n v="34.739955000000002"/>
    <n v="-0.14072000000000001"/>
    <s v="Kisumu"/>
    <s v="Kisumu Central"/>
    <s v="Kolwa West"/>
    <s v="Dunga"/>
    <n v="6"/>
    <s v="Biogas International Limited"/>
    <s v="Zadock"/>
    <s v="720562659"/>
    <s v="Medium Size Business"/>
    <x v="4"/>
  </r>
  <r>
    <s v="VPA6"/>
    <s v="KE-KIS-1903-26170"/>
    <x v="0"/>
    <s v="Under Verification"/>
    <s v="10th March,2019"/>
    <d v="2019-03-10T00:00:00"/>
    <s v="22nd March,2019"/>
    <d v="2019-03-22T00:00:00"/>
    <s v="Wagare Magret Juma"/>
    <s v="Female"/>
    <s v="1544010"/>
    <s v="718701131"/>
    <s v="718701131"/>
    <s v=""/>
    <s v=""/>
    <n v="34.736674999999998"/>
    <n v="-0.14346800000000001"/>
    <s v="Kisumu"/>
    <s v="Kisumu Central"/>
    <s v="Kolwa West"/>
    <s v="Dunga"/>
    <n v="6"/>
    <s v="Biogas International Limited"/>
    <s v="Zadock"/>
    <s v="720562659"/>
    <s v="Medium Size Business"/>
    <x v="4"/>
  </r>
  <r>
    <s v="VPA6"/>
    <s v="KE-KIS-1903-26166"/>
    <x v="1"/>
    <s v=""/>
    <s v="11th March,2019"/>
    <d v="2019-03-11T00:00:00"/>
    <s v="22nd March,2019"/>
    <d v="2019-03-22T00:00:00"/>
    <s v="Nakhukwa Kelvixs Ochieng"/>
    <s v="Male"/>
    <s v="13231007"/>
    <s v="725483855"/>
    <s v="2.55E+11"/>
    <s v=""/>
    <s v="2.55E+11"/>
    <n v="34.733564999999999"/>
    <n v="-0.143232"/>
    <s v="Kisumu"/>
    <s v="Kisumu Central"/>
    <s v="Kolwa West"/>
    <s v="Dunga"/>
    <n v="6"/>
    <s v="Biogas International Limited"/>
    <s v="Zadock"/>
    <s v="720562659"/>
    <s v="Medium Size Business"/>
    <x v="4"/>
  </r>
  <r>
    <s v="VPA6"/>
    <s v="KE-NAK-1903-27568"/>
    <x v="1"/>
    <s v=""/>
    <s v="23rd March,2019"/>
    <d v="2019-03-23T00:00:00"/>
    <s v="23rd March,2019"/>
    <d v="2019-03-23T00:00:00"/>
    <s v="Ngigi Peter Maina"/>
    <s v="Male"/>
    <s v="11827322"/>
    <s v="254721598624"/>
    <s v="2.55E+11"/>
    <s v=""/>
    <s v="2.55E+11"/>
    <n v="35.987164999999997"/>
    <n v="-0.46367700000000001"/>
    <s v="Nakuru"/>
    <s v="Njoro"/>
    <s v="Kihingo"/>
    <s v="Munanda"/>
    <s v="10"/>
    <s v="Takamoto Biogas"/>
    <s v="James Nganga"/>
    <s v="725713467"/>
    <s v="Medium Size Business"/>
    <x v="8"/>
  </r>
  <r>
    <s v="VPA6"/>
    <s v="KE-NAK-1903-27575"/>
    <x v="1"/>
    <s v=""/>
    <s v="23rd March,2019"/>
    <d v="2019-03-23T00:00:00"/>
    <s v="23rd March,2019"/>
    <d v="2019-03-23T00:00:00"/>
    <s v="Njambi Benson Gatara"/>
    <s v="Male"/>
    <s v="2195836"/>
    <s v="254725803115"/>
    <s v="2.55E+11"/>
    <s v=""/>
    <s v="2.55E+11"/>
    <n v="35.717441999999998"/>
    <n v="-0.25942500000000002"/>
    <s v="Nakuru"/>
    <s v="Molo"/>
    <s v="Molo"/>
    <s v="Moto"/>
    <s v="10"/>
    <s v="Takamoto Biogas"/>
    <s v="James Nganga  Njoroge"/>
    <s v="725713467"/>
    <s v="Medium Size Business"/>
    <x v="8"/>
  </r>
  <r>
    <s v="VPA6"/>
    <s v="KE-KIA-1903-27570"/>
    <x v="1"/>
    <s v=""/>
    <s v="25th March,2019"/>
    <d v="2019-03-25T00:00:00"/>
    <s v="25th March,2019"/>
    <d v="2019-03-25T00:00:00"/>
    <s v="Kihungu Jeremiah Njenga"/>
    <s v="Male"/>
    <s v="22058395"/>
    <s v="727246149"/>
    <s v="727246149"/>
    <s v=""/>
    <s v="710322789"/>
    <n v="36.605808000000003"/>
    <n v="-1.1517379999999999"/>
    <s v="Kiambu"/>
    <s v="Limuru"/>
    <s v="Ndeiya"/>
    <s v="Mirithu"/>
    <n v="8"/>
    <s v="Takamoto Biogas"/>
    <s v="Stephen  Kinyua Kimani"/>
    <s v="729179001"/>
    <s v="Medium Size Business"/>
    <x v="1"/>
  </r>
  <r>
    <s v="VPA6"/>
    <s v="KE-KIA-1903-027752"/>
    <x v="1"/>
    <s v=""/>
    <s v="10th January,2019"/>
    <d v="2019-01-10T00:00:00"/>
    <s v="26th March,2019"/>
    <d v="2019-03-26T00:00:00"/>
    <s v="Boro George Owen"/>
    <s v="Male"/>
    <s v="6712609"/>
    <s v="254721816608"/>
    <s v="2.55E+11"/>
    <s v=""/>
    <s v=""/>
    <n v="36.760554999999997"/>
    <n v="-1.09219"/>
    <s v="Kiambu"/>
    <s v="Githunguri"/>
    <s v="Githiga"/>
    <s v="Gathaithi"/>
    <s v="4"/>
    <s v="Amiran Kenya Ltd"/>
    <s v="Simon Musali"/>
    <s v="706021436"/>
    <s v="Medium Size Business"/>
    <x v="7"/>
  </r>
  <r>
    <s v="VPA6"/>
    <s v="KE-KIA-1903-027753"/>
    <x v="1"/>
    <s v=""/>
    <s v="3rd March,2019"/>
    <d v="2019-03-03T00:00:00"/>
    <s v="26th March,2019"/>
    <d v="2019-03-26T00:00:00"/>
    <s v="Njenga Peter Kinyanjui"/>
    <s v="Male"/>
    <s v="11390424"/>
    <s v="254723772044"/>
    <s v="2.55E+11"/>
    <s v=""/>
    <s v=""/>
    <n v="36.760644999999997"/>
    <n v="-1.109443"/>
    <s v="Kiambu"/>
    <s v="Githunguri"/>
    <s v="Ikinu"/>
    <s v="Gachirichiri"/>
    <s v="4"/>
    <s v="Amiran Kenya Ltd"/>
    <s v="Simon Musali"/>
    <s v="706021436"/>
    <s v="Medium Size Business"/>
    <x v="7"/>
  </r>
  <r>
    <s v="VPA6"/>
    <s v="KE-KIA-1903-027754"/>
    <x v="1"/>
    <s v=""/>
    <s v="8th March,2019"/>
    <d v="2019-03-08T00:00:00"/>
    <s v="26th March,2019"/>
    <d v="2019-03-26T00:00:00"/>
    <s v="Lukio Firanjah Makaya"/>
    <s v="Male"/>
    <s v="99999"/>
    <s v="254720771509"/>
    <s v="2.55E+11"/>
    <s v=""/>
    <s v=""/>
    <n v="36.855252999999998"/>
    <n v="-1.190453"/>
    <s v="Kiambu"/>
    <s v="Kiambu"/>
    <s v="Kiambu"/>
    <s v="Golden Palm"/>
    <s v="4"/>
    <s v="Amiran Kenya ltd"/>
    <s v="Simon Musali"/>
    <s v="706021436"/>
    <s v="Medium Size Business"/>
    <x v="7"/>
  </r>
  <r>
    <s v="VPA6"/>
    <s v="KE-KIS-1903-28003"/>
    <x v="1"/>
    <s v=""/>
    <s v="20th March,2019"/>
    <d v="2019-03-20T00:00:00"/>
    <s v="27th March,2019"/>
    <d v="2019-03-27T00:00:00"/>
    <s v="Omoke Samwel Ouma"/>
    <s v="Male"/>
    <s v="32054075"/>
    <s v="708325474"/>
    <s v="2.55E+11"/>
    <s v=""/>
    <s v="2.55E+11"/>
    <n v="34.734769999999997"/>
    <n v="-0.14266300000000001"/>
    <s v="Kisumu"/>
    <s v="Kisumu Central"/>
    <s v="Kolwa West"/>
    <s v="Dunga"/>
    <n v="6"/>
    <s v="Biogas International Limited"/>
    <s v="Zadock"/>
    <s v="720562659"/>
    <s v="Medium Size Business"/>
    <x v="4"/>
  </r>
  <r>
    <s v="VPA6"/>
    <s v="KE-KIS-1903-25267"/>
    <x v="1"/>
    <s v=""/>
    <s v="18th March,2019"/>
    <d v="2019-03-18T00:00:00"/>
    <s v="27th March,2019"/>
    <d v="2019-03-27T00:00:00"/>
    <s v="Yusuf Zamaladi Kafuko"/>
    <s v="Female"/>
    <s v="7502179"/>
    <s v="0719691865"/>
    <s v="719691865"/>
    <s v=""/>
    <s v="732013835"/>
    <n v="34.735213999999999"/>
    <n v="-0.14224200000000001"/>
    <s v="Kisumu"/>
    <s v="Kisumu Central"/>
    <s v="Kolwa West"/>
    <s v="Dunga"/>
    <s v="6"/>
    <s v="Biogas International Limited"/>
    <s v="Zadock"/>
    <s v="720562659"/>
    <s v="Medium Size Business"/>
    <x v="4"/>
  </r>
  <r>
    <s v="VPA6"/>
    <s v="KE-KIS-1903-26151"/>
    <x v="1"/>
    <s v=""/>
    <s v="20th March,2019"/>
    <d v="2019-03-20T00:00:00"/>
    <s v="27th March,2019"/>
    <d v="2019-03-27T00:00:00"/>
    <s v="Ally Rehema Achieng"/>
    <s v="Female"/>
    <s v="6056850"/>
    <s v="254701088362"/>
    <s v="2.55E+11"/>
    <s v=""/>
    <s v="2.55E+11"/>
    <n v="34.736173999999998"/>
    <n v="-0.14407600000000001"/>
    <s v="Kisumu"/>
    <s v="Kisumu Central"/>
    <s v="Kolwa West"/>
    <s v="Dunga"/>
    <s v="9"/>
    <s v="Biogas International Limited"/>
    <s v="Zadock"/>
    <s v="720562659"/>
    <s v="Medium Size Business"/>
    <x v="4"/>
  </r>
  <r>
    <s v="VPA6"/>
    <s v="KE-KIS-1903-25261"/>
    <x v="1"/>
    <s v=""/>
    <s v="21st March,2019"/>
    <d v="2019-03-21T00:00:00"/>
    <s v="27th March,2019"/>
    <d v="2019-03-27T00:00:00"/>
    <s v="Oruko Sebius Ochieng"/>
    <s v="Male"/>
    <s v="10251354"/>
    <s v="725587481"/>
    <s v="2.55E+11"/>
    <s v=""/>
    <s v="2.55E+11"/>
    <n v="34.736060000000002"/>
    <n v="-0.143368"/>
    <s v="Kisumu"/>
    <s v="Kisumu Central"/>
    <s v="Kolwa West"/>
    <s v="Dunga"/>
    <n v="6"/>
    <s v="Biogas International Limited"/>
    <s v="Zadock"/>
    <s v="720562659"/>
    <s v="Medium Size Business"/>
    <x v="4"/>
  </r>
  <r>
    <s v="VPA6"/>
    <s v="KE-KIA-1903-027755"/>
    <x v="1"/>
    <s v=""/>
    <s v="11th March,2019"/>
    <d v="2019-03-11T00:00:00"/>
    <s v="28th March,2019"/>
    <d v="2019-03-28T00:00:00"/>
    <s v="Wanjiku Cecilia"/>
    <s v="Male"/>
    <s v="11143805"/>
    <s v="0720591016"/>
    <s v="720591016"/>
    <s v=""/>
    <s v=""/>
    <n v="36.710335000000001"/>
    <n v="-1.1945479999999999"/>
    <s v="Kiambu"/>
    <s v="Kiambu"/>
    <s v="Nyathuna"/>
    <s v="Mukui"/>
    <s v="4"/>
    <s v="Amiran Kenya Ltd"/>
    <s v="Simon Musali"/>
    <s v="706021536"/>
    <s v="Medium Size Business"/>
    <x v="7"/>
  </r>
  <r>
    <s v="VPA6"/>
    <s v="KE-KIA-1903-027756"/>
    <x v="1"/>
    <s v=""/>
    <s v="13th March,2019"/>
    <d v="2019-03-13T00:00:00"/>
    <s v="28th March,2019"/>
    <d v="2019-03-28T00:00:00"/>
    <s v="Karanja Lawrence Ndung'U"/>
    <s v="Male"/>
    <s v="7279979"/>
    <s v="0722211700"/>
    <s v="722211700"/>
    <s v=""/>
    <s v=""/>
    <n v="36.658830000000002"/>
    <n v="-1.257735"/>
    <s v="Kiambu"/>
    <s v="Kikuyu"/>
    <s v="Karai"/>
    <s v="Mai-I-Hii"/>
    <s v="4"/>
    <s v="Amiran Kenya Ltd"/>
    <s v="Simon Musali"/>
    <s v="706021436"/>
    <s v="Medium Size Business"/>
    <x v="7"/>
  </r>
  <r>
    <s v="VPA6"/>
    <s v="KE-KIA-1903-027757"/>
    <x v="0"/>
    <s v="Grievance"/>
    <s v="13th March,2019"/>
    <d v="2019-03-13T00:00:00"/>
    <s v="28th March,2019"/>
    <d v="2019-03-28T00:00:00"/>
    <s v="Kamau Joseph Kimani"/>
    <s v="Male"/>
    <s v="5192601"/>
    <s v="254721553458"/>
    <s v="2.55E+11"/>
    <s v=""/>
    <s v=""/>
    <n v="36.693572000000003"/>
    <n v="-1.2576780000000001"/>
    <s v="Kiambu"/>
    <s v="Kikuyu"/>
    <s v="Kinoo"/>
    <s v="Kinoo"/>
    <s v="4"/>
    <s v="Amiran Kenya Ltd"/>
    <s v="Simon Musali"/>
    <s v="706021436"/>
    <s v="Medium Size Business"/>
    <x v="7"/>
  </r>
  <r>
    <s v="VPA6"/>
    <s v="KE-KIS-1903-28011"/>
    <x v="1"/>
    <s v=""/>
    <s v="23rd March,2019"/>
    <d v="2019-03-23T00:00:00"/>
    <s v="27th March,2019"/>
    <d v="2019-03-27T00:00:00"/>
    <s v="Oketch Linda Akoth"/>
    <s v="Female"/>
    <s v="28952581"/>
    <s v="254718701054"/>
    <s v="2.55E+11"/>
    <s v=""/>
    <s v="2.55E+11"/>
    <n v="34.735393999999999"/>
    <n v="-0.14144300000000001"/>
    <s v="Kisumu"/>
    <s v="Kisumu Central"/>
    <s v="Kolwa West"/>
    <s v="Dunga"/>
    <s v="6"/>
    <s v="Biogas International Limited"/>
    <s v="Zadock"/>
    <s v="720562659"/>
    <s v="Medium Size Business"/>
    <x v="4"/>
  </r>
  <r>
    <s v="VPA6"/>
    <s v="KE-KIS-1903-25256"/>
    <x v="1"/>
    <s v=""/>
    <s v="22nd March,2019"/>
    <d v="2019-03-22T00:00:00"/>
    <s v="28th March,2019"/>
    <d v="2019-03-28T00:00:00"/>
    <s v="Magai Elizabeth Kadogi"/>
    <s v="Female"/>
    <s v="25512634"/>
    <s v="718700682"/>
    <s v="2.55E+11"/>
    <s v=""/>
    <s v=""/>
    <n v="34.736491999999998"/>
    <n v="-0.14141799999999999"/>
    <s v="Kisumu"/>
    <s v="Kisumu Central"/>
    <s v="Kolwa West"/>
    <s v="Dunga"/>
    <n v="6"/>
    <s v="Biogas International Limited"/>
    <s v="Zadock"/>
    <s v="720562659"/>
    <s v="Medium Size Business"/>
    <x v="4"/>
  </r>
  <r>
    <s v="VPA6"/>
    <s v="KE-KIS-1903-26165"/>
    <x v="1"/>
    <s v=""/>
    <s v="23rd March,2019"/>
    <d v="2019-03-23T00:00:00"/>
    <s v="28th March,2019"/>
    <d v="2019-03-28T00:00:00"/>
    <s v="Atendo Domnic Oduor"/>
    <s v="Male"/>
    <s v="13464076"/>
    <s v="254723727618"/>
    <s v="2.55E+11"/>
    <s v=""/>
    <s v="2.55E+11"/>
    <n v="34.739347000000002"/>
    <n v="-0.141126"/>
    <s v="Kisumu"/>
    <s v="Kisumu Central"/>
    <s v="Kolwa West"/>
    <s v="Dunga"/>
    <s v="9"/>
    <s v="Biogas International Limited"/>
    <s v="Zadock"/>
    <s v="720562659"/>
    <s v="Medium Size Business"/>
    <x v="4"/>
  </r>
  <r>
    <s v="VPA6"/>
    <s v="KE-KIS-1903-26163"/>
    <x v="2"/>
    <s v="Decommissioned"/>
    <s v="20th March,2019"/>
    <d v="2019-03-20T00:00:00"/>
    <s v="28th March,2019"/>
    <d v="2019-03-28T00:00:00"/>
    <s v="Ondiek Martha Adhiambo"/>
    <s v="Female"/>
    <s v="26266366"/>
    <s v="714315565"/>
    <s v="714315565"/>
    <s v=""/>
    <s v="713565250"/>
    <n v="34.733871999999998"/>
    <n v="-0.141733"/>
    <s v="Kisumu"/>
    <s v="Kisumu Central"/>
    <s v="Kolwa West"/>
    <s v="Dunga"/>
    <n v="6"/>
    <s v="Biogas International Limited"/>
    <s v="Zadock"/>
    <s v="720562659"/>
    <s v="Medium Size Business"/>
    <x v="4"/>
  </r>
  <r>
    <s v="VPA6"/>
    <s v="KE-KIA-1903-027758"/>
    <x v="1"/>
    <s v=""/>
    <s v="12th March,2019"/>
    <d v="2019-03-12T00:00:00"/>
    <s v="29th March,2019"/>
    <d v="2019-03-29T00:00:00"/>
    <s v="Wanjiru Cecilia"/>
    <s v="Male"/>
    <s v="4918397"/>
    <s v="0723134525"/>
    <s v="723134525"/>
    <s v=""/>
    <s v=""/>
    <n v="36.882488000000002"/>
    <n v="-1.0301530000000001"/>
    <s v="Kiambu"/>
    <s v="Gatundu South"/>
    <s v="Kiamwangi"/>
    <s v="Ngindure"/>
    <s v="4"/>
    <s v="Amiran Kenya Ltd"/>
    <s v="Simon Musali"/>
    <s v="706021436"/>
    <s v="Medium Size Business"/>
    <x v="7"/>
  </r>
  <r>
    <s v="VPA6"/>
    <s v="KE-KIS-1903-26164"/>
    <x v="1"/>
    <s v=""/>
    <s v="20th March,2019"/>
    <d v="2019-03-20T00:00:00"/>
    <s v="29th March,2019"/>
    <d v="2019-03-29T00:00:00"/>
    <s v="Ongowe Maurice Ochieng"/>
    <s v="Male"/>
    <s v="2636359"/>
    <s v="0723884024"/>
    <s v="723884024"/>
    <s v=""/>
    <s v="719454049"/>
    <n v="34.734596000000003"/>
    <n v="-0.14280499999999999"/>
    <s v="Kisumu"/>
    <s v="Kisumu Central"/>
    <s v="Kolwa West"/>
    <s v="Dunga"/>
    <s v="6"/>
    <s v="Biogas International Limited"/>
    <s v="Zadock"/>
    <s v="720562659"/>
    <s v="Medium Size Business"/>
    <x v="4"/>
  </r>
  <r>
    <s v="VPA6"/>
    <s v="KE-KIS-1903-26155"/>
    <x v="1"/>
    <s v=""/>
    <s v="20th March,2019"/>
    <d v="2019-03-20T00:00:00"/>
    <s v="29th March,2019"/>
    <d v="2019-03-29T00:00:00"/>
    <s v="Bita Anjeline Atieno"/>
    <s v="Female"/>
    <s v="29354533"/>
    <s v="0797845223"/>
    <s v="797845223"/>
    <s v=""/>
    <s v="700216562"/>
    <n v="34.732339000000003"/>
    <n v="-0.14214599999999999"/>
    <s v="Kisumu"/>
    <s v="Kisumu Central"/>
    <s v="Kolwa West"/>
    <s v="Dunga"/>
    <s v="6"/>
    <s v="Biogas International Limited"/>
    <s v="Zadock"/>
    <s v="720562659"/>
    <s v="Medium Size Business"/>
    <x v="4"/>
  </r>
  <r>
    <s v="VPA6"/>
    <s v="KE-KIS-1903-28013"/>
    <x v="1"/>
    <s v=""/>
    <s v="24th March,2019"/>
    <d v="2019-03-24T00:00:00"/>
    <s v="29th March,2019"/>
    <d v="2019-03-29T00:00:00"/>
    <s v="Obura Caroline Atieno"/>
    <s v="Female"/>
    <s v="30724119"/>
    <s v="254704109372"/>
    <s v="2.55E+11"/>
    <s v=""/>
    <s v="2.55E+11"/>
    <n v="34.735124999999996"/>
    <n v="-0.14025499999999999"/>
    <s v="Kisumu"/>
    <s v="Kisumu Central"/>
    <s v="Kolwa West"/>
    <s v="Dunga"/>
    <s v="6"/>
    <s v="Biogas International Limited"/>
    <s v="Zadock"/>
    <s v="720562659"/>
    <s v="Medium Size Business"/>
    <x v="4"/>
  </r>
  <r>
    <s v="VPA6"/>
    <s v="KE-KIS-1903-26150"/>
    <x v="1"/>
    <s v=""/>
    <s v="24th March,2019"/>
    <d v="2019-03-24T00:00:00"/>
    <s v="29th March,2019"/>
    <d v="2019-03-29T00:00:00"/>
    <s v="Obilo Veronica Auma"/>
    <s v="Female"/>
    <s v="2631050"/>
    <s v="254722770897"/>
    <s v="2.55E+11"/>
    <s v=""/>
    <s v="2.55E+11"/>
    <n v="34.735852000000001"/>
    <n v="-0.140102"/>
    <s v="Kisumu"/>
    <s v="Kisumu Central"/>
    <s v="Kolwa West"/>
    <s v="Dunga"/>
    <s v="6"/>
    <s v="Biogas International Limited"/>
    <s v="Zadock"/>
    <s v="720562659"/>
    <s v="Medium Size Business"/>
    <x v="4"/>
  </r>
  <r>
    <s v="VPA6"/>
    <s v="KE-KIA-1903-027759"/>
    <x v="1"/>
    <s v=""/>
    <s v="12th March,2019"/>
    <d v="2019-03-12T00:00:00"/>
    <s v="29th March,2019"/>
    <d v="2019-03-29T00:00:00"/>
    <s v="Kiraka Joseph Memia"/>
    <s v="Male"/>
    <s v="524829"/>
    <s v="0714709579"/>
    <s v="714709579"/>
    <s v=""/>
    <s v=""/>
    <n v="36.864617000000003"/>
    <n v="-1.023155"/>
    <s v="Kiambu"/>
    <s v="Gatundu South"/>
    <s v="Kiamwangi"/>
    <s v="Thaara"/>
    <s v="4"/>
    <s v="Amiran Kenya Ltd"/>
    <s v="Simon Musali"/>
    <s v="706021436"/>
    <s v="Medium Size Business"/>
    <x v="7"/>
  </r>
  <r>
    <s v="VPA6"/>
    <s v="KE-KIA-1904-027760"/>
    <x v="1"/>
    <s v=""/>
    <s v="8th March,2019"/>
    <d v="2019-03-08T00:00:00"/>
    <s v="2nd April,2019"/>
    <d v="2019-04-02T00:00:00"/>
    <s v="Gichara Anne Wambui"/>
    <s v="Female"/>
    <s v="353054"/>
    <s v="254706746889"/>
    <s v="2.55E+11"/>
    <s v=""/>
    <s v=""/>
    <n v="36.899510999999997"/>
    <n v="-1.31097"/>
    <s v="Kiambu"/>
    <s v="Githunguri"/>
    <s v="Ikinu"/>
    <s v="Ngemwa"/>
    <s v="4"/>
    <s v="Amiran Kenya Ltd"/>
    <s v="Simon Musali"/>
    <s v="706021436"/>
    <s v="Medium Size Business"/>
    <x v="7"/>
  </r>
  <r>
    <s v="VPA6"/>
    <s v="KE-KIA-1904-027761"/>
    <x v="1"/>
    <s v=""/>
    <s v="8th March,2019"/>
    <d v="2019-03-08T00:00:00"/>
    <s v="2nd April,2019"/>
    <d v="2019-04-02T00:00:00"/>
    <s v="Njeri Mary"/>
    <s v="Female"/>
    <s v="28570206"/>
    <s v="720281955"/>
    <s v="720281955"/>
    <s v=""/>
    <s v=""/>
    <n v="36.738432000000003"/>
    <n v="-1.0582549999999999"/>
    <s v="Kiambu"/>
    <s v="Githunguri"/>
    <s v="Githiga"/>
    <s v="Kambaa"/>
    <s v="4"/>
    <s v="Amiran Kenya Ltd"/>
    <s v="Simon Musali"/>
    <s v="706021436"/>
    <s v="Medium Size Business"/>
    <x v="7"/>
  </r>
  <r>
    <s v="VPA6"/>
    <s v="KE-KIA-1904-027762"/>
    <x v="1"/>
    <s v=""/>
    <s v="18th March,2019"/>
    <d v="2019-03-18T00:00:00"/>
    <s v="3rd April,2019"/>
    <d v="2019-04-03T00:00:00"/>
    <s v="Wambui Mary"/>
    <s v="Male"/>
    <s v="5208852"/>
    <s v="0722223677"/>
    <s v="722223677"/>
    <s v=""/>
    <s v=""/>
    <n v="36.625135"/>
    <n v="-1.0739479999999999"/>
    <s v="Kiambu"/>
    <s v="Limuru"/>
    <s v="Limuru"/>
    <s v="Galaliga"/>
    <s v="4"/>
    <s v="Amiran Kenya Ltd"/>
    <s v="Simon Musali"/>
    <s v="706021436"/>
    <s v="Medium Size Business"/>
    <x v="7"/>
  </r>
  <r>
    <s v="VPA6"/>
    <s v="KE-KIS-1903-28005"/>
    <x v="1"/>
    <s v=""/>
    <s v="25th March,2019"/>
    <d v="2019-03-25T00:00:00"/>
    <s v="30th March,2019"/>
    <d v="2019-03-30T00:00:00"/>
    <s v="Ogendo Esther Atieno"/>
    <s v="Female"/>
    <s v="16049202"/>
    <s v="734941268"/>
    <s v="2.55E+12"/>
    <s v=""/>
    <s v="2.55E+11"/>
    <n v="34.735193000000002"/>
    <n v="-0.141513"/>
    <s v="Kisumu"/>
    <s v="Kisumu Central"/>
    <s v="Kolwa West"/>
    <s v="Dunga"/>
    <n v="6"/>
    <s v="Biogas International Limited"/>
    <s v="Zadock"/>
    <s v="720562659"/>
    <s v="Medium Size Business"/>
    <x v="4"/>
  </r>
  <r>
    <s v="VPA6"/>
    <s v="KE-KIS-1903-26157"/>
    <x v="1"/>
    <s v=""/>
    <s v="23rd March,2019"/>
    <d v="2019-03-23T00:00:00"/>
    <s v="30th March,2019"/>
    <d v="2019-03-30T00:00:00"/>
    <s v="Masawa Margaret Adhiambo"/>
    <s v="Female"/>
    <s v="2316622"/>
    <s v="254704109372"/>
    <s v="2.55E+11"/>
    <s v=""/>
    <s v="2.55E+11"/>
    <n v="34.735343"/>
    <n v="-0.140352"/>
    <s v="Kisumu"/>
    <s v="Kisumu Central"/>
    <s v="Kolwa West"/>
    <s v="Dunga"/>
    <s v="6"/>
    <s v="Biogas International Limited"/>
    <s v="Zadock"/>
    <s v="720562659"/>
    <s v="Medium Size Business"/>
    <x v="4"/>
  </r>
  <r>
    <s v="VPA6"/>
    <s v="KE-KIS-1903-28008"/>
    <x v="0"/>
    <s v="Unreachable"/>
    <s v="23rd March,2019"/>
    <d v="2019-03-23T00:00:00"/>
    <s v="30th March,2019"/>
    <d v="2019-03-30T00:00:00"/>
    <s v="Agolla Pamella Akinyi"/>
    <s v="Female"/>
    <s v="30646941"/>
    <s v="795822051"/>
    <s v="795822051"/>
    <s v=""/>
    <s v="746216326"/>
    <n v="34.735917999999998"/>
    <n v="-0.14258199999999999"/>
    <s v="Kisumu"/>
    <s v="Kisumu Central"/>
    <s v="Kolwa West"/>
    <s v="Dunga"/>
    <n v="6"/>
    <s v="Biogas International Limited"/>
    <s v="Zadock"/>
    <s v="722700530"/>
    <s v="Medium Size Business"/>
    <x v="4"/>
  </r>
  <r>
    <s v="VPA6"/>
    <s v="KE-KIS-1904-28016"/>
    <x v="1"/>
    <s v=""/>
    <s v="26th March,2019"/>
    <d v="2019-03-26T00:00:00"/>
    <s v="1st April,2019"/>
    <d v="2019-04-01T00:00:00"/>
    <s v="Wando Vitalis Otieno"/>
    <s v="Male"/>
    <s v="3645062"/>
    <s v="0702186513"/>
    <s v="702186513"/>
    <s v=""/>
    <s v="706365849"/>
    <n v="34.735644000000001"/>
    <n v="-0.13992499999999999"/>
    <s v="Kisumu"/>
    <s v="Kisumu Central"/>
    <s v="Kolwa West"/>
    <s v="Dunga"/>
    <s v="6"/>
    <s v="Biogas International Limited"/>
    <s v="Zadock"/>
    <s v="720562659"/>
    <s v="Medium Size Business"/>
    <x v="4"/>
  </r>
  <r>
    <s v="VPA6"/>
    <s v="KE-KIS-1904-28017"/>
    <x v="1"/>
    <s v=""/>
    <s v="24th March,2019"/>
    <d v="2019-03-24T00:00:00"/>
    <s v="1st April,2019"/>
    <d v="2019-04-01T00:00:00"/>
    <s v="Nyumba Regina Auma"/>
    <s v="Female"/>
    <s v="2636567"/>
    <s v="0718700655"/>
    <s v="718700655"/>
    <s v=""/>
    <s v="712440377"/>
    <n v="34.737937000000002"/>
    <n v="-0.14177500000000001"/>
    <s v="Kisumu"/>
    <s v="Kisumu Central"/>
    <s v="Kolwa West"/>
    <s v="Dunga"/>
    <s v="6"/>
    <s v="Biogas International Limited"/>
    <s v="Zadock"/>
    <s v="720562659"/>
    <s v="Medium Size Business"/>
    <x v="4"/>
  </r>
  <r>
    <s v="VPA6"/>
    <s v="KE-KIS-1904-28012"/>
    <x v="1"/>
    <s v=""/>
    <s v="28th March,2019"/>
    <d v="2019-03-28T00:00:00"/>
    <s v="3rd April,2019"/>
    <d v="2019-04-03T00:00:00"/>
    <s v="Jera Maurice Oyango"/>
    <s v="Male"/>
    <s v="2636055"/>
    <s v="0706222502"/>
    <s v="706222502"/>
    <s v=""/>
    <s v="754166458"/>
    <n v="34.736483"/>
    <n v="-0.14010900000000001"/>
    <s v="Kisumu"/>
    <s v="Kisumu Central"/>
    <s v="Kolwa West"/>
    <s v="Dunga"/>
    <s v="6"/>
    <s v="Biogas International Limited"/>
    <s v="Zadock"/>
    <s v="720562659"/>
    <s v="Medium Size Business"/>
    <x v="4"/>
  </r>
  <r>
    <s v="VPA6"/>
    <s v="KE-KIS-1904-28014"/>
    <x v="1"/>
    <s v=""/>
    <s v="28th March,2019"/>
    <d v="2019-03-28T00:00:00"/>
    <s v="4th April,2019"/>
    <d v="2019-04-04T00:00:00"/>
    <s v="Okoth Alfred Angira"/>
    <s v="Male"/>
    <s v="22999472"/>
    <s v="0796077778"/>
    <s v="796077778"/>
    <s v=""/>
    <s v="711751978"/>
    <n v="34.734552999999998"/>
    <n v="-0.14310600000000001"/>
    <s v="Kisumu"/>
    <s v="Kisumu Central"/>
    <s v="Kolwa West"/>
    <s v="Dunga"/>
    <s v="6"/>
    <s v="Biogas International Limited"/>
    <s v="Zadock"/>
    <s v="720562659"/>
    <s v="Medium Size Business"/>
    <x v="4"/>
  </r>
  <r>
    <s v="VPA6"/>
    <s v="KE-KIA-1904-28722"/>
    <x v="1"/>
    <s v=""/>
    <s v="19th March,2019"/>
    <d v="2019-03-19T00:00:00"/>
    <s v="5th April,2019"/>
    <d v="2019-04-05T00:00:00"/>
    <s v="Isige June"/>
    <s v="Female"/>
    <s v="22816865"/>
    <s v="0780338894"/>
    <s v="780338894"/>
    <s v=""/>
    <s v=""/>
    <n v="37.000194999999998"/>
    <n v="-1.0897950000000001"/>
    <s v="Kiambu"/>
    <s v="Juja"/>
    <s v="Juja"/>
    <s v="Mirimaini"/>
    <s v="4"/>
    <s v="Amiran Kenya Ltd"/>
    <s v="Simon Musali"/>
    <s v="706021436"/>
    <s v="Medium Size Business"/>
    <x v="7"/>
  </r>
  <r>
    <s v="VPA6"/>
    <s v="KE-NAK-1904-027765"/>
    <x v="1"/>
    <s v=""/>
    <s v="22nd March,2019"/>
    <d v="2019-03-22T00:00:00"/>
    <s v="8th April,2019"/>
    <d v="2019-04-08T00:00:00"/>
    <s v="Orora Gerrad Nyakundi"/>
    <s v="Female"/>
    <s v="21950605"/>
    <s v="0713502403"/>
    <s v="713502403"/>
    <s v=""/>
    <s v=""/>
    <n v="36.204690999999997"/>
    <n v="-0.35017599999999999"/>
    <s v="Nakuru"/>
    <s v="Gilgil"/>
    <s v="Baruku"/>
    <s v="Baruku"/>
    <s v="4"/>
    <s v="Amiran Kenya Ltd"/>
    <s v="Simon Musali"/>
    <s v="706021436"/>
    <s v="Medium Size Business"/>
    <x v="7"/>
  </r>
  <r>
    <s v="VPA6"/>
    <s v="KE-KIS-1904-28018"/>
    <x v="1"/>
    <s v=""/>
    <s v="29th March,2019"/>
    <d v="2019-03-29T00:00:00"/>
    <s v="4th April,2019"/>
    <d v="2019-04-04T00:00:00"/>
    <s v="Kahumbu Domnic Wanjihia"/>
    <s v="Male"/>
    <s v="8343151"/>
    <s v="0724316992"/>
    <s v="724316992"/>
    <s v=""/>
    <s v="722700530"/>
    <n v="34.735242"/>
    <n v="-0.140957"/>
    <s v="Kisumu"/>
    <s v="Kisumu Central"/>
    <s v="Kolwa West"/>
    <s v="Dunga"/>
    <s v="9"/>
    <s v="Biogas International Limited"/>
    <s v="Zadock"/>
    <s v="720562659"/>
    <s v="Medium Size Business"/>
    <x v="4"/>
  </r>
  <r>
    <s v="VPA6"/>
    <s v="KE-NAI-1904-027766"/>
    <x v="1"/>
    <s v=""/>
    <s v="6th March,2019"/>
    <d v="2019-03-06T00:00:00"/>
    <s v="10th April,2019"/>
    <d v="2019-04-10T00:00:00"/>
    <s v="Njoroge Lucy Njeri"/>
    <s v="Female"/>
    <s v="6712912"/>
    <s v="0797650459"/>
    <s v="797650459"/>
    <s v=""/>
    <s v=""/>
    <n v="36.835239999999999"/>
    <n v="-1.2700480000000001"/>
    <s v="Nairobi"/>
    <s v="Starehe"/>
    <s v="Starehe"/>
    <s v="Pangani"/>
    <s v="4"/>
    <s v="Amiran Kenya Ltd"/>
    <s v="Simon Musali"/>
    <s v="706021436"/>
    <s v="Medium Size Business"/>
    <x v="7"/>
  </r>
  <r>
    <s v="VPA6"/>
    <s v="KE-KIA-1904-27569"/>
    <x v="1"/>
    <s v=""/>
    <s v="9th April,2019"/>
    <d v="2019-04-09T00:00:00"/>
    <s v="9th April,2019"/>
    <d v="2019-04-09T00:00:00"/>
    <s v="Njenga James Kihumba"/>
    <s v="Male"/>
    <s v="1818104"/>
    <s v="0799189540"/>
    <s v="799189540"/>
    <s v=""/>
    <s v="713908050"/>
    <n v="36.678624999999997"/>
    <n v="-1.0636829999999999"/>
    <s v="Kiambu"/>
    <s v="Githunguri"/>
    <s v="Githiga"/>
    <s v="Gitiha"/>
    <s v="8"/>
    <s v="Takamoto Biogas"/>
    <s v="James Nganga  Njoroge"/>
    <s v="725713467"/>
    <s v="Medium Size Business"/>
    <x v="1"/>
  </r>
  <r>
    <s v="VPA6"/>
    <s v="KE-NYE-1904-28096"/>
    <x v="1"/>
    <s v=""/>
    <s v="7th February,2019"/>
    <d v="2019-02-07T00:00:00"/>
    <s v="5th April,2019"/>
    <d v="2019-04-05T00:00:00"/>
    <s v="Mwangi Leonard Gathirua"/>
    <s v="Male"/>
    <s v="24097511"/>
    <s v="723849981"/>
    <s v="723849981"/>
    <s v=""/>
    <s v="763849981"/>
    <n v="36.988528000000002"/>
    <n v="-0.54037299999999999"/>
    <s v="Nyeri"/>
    <s v="Othaya"/>
    <s v="Othaya South"/>
    <s v="Kagumo"/>
    <s v="10"/>
    <s v="Takamoto Biogas"/>
    <s v="Takamoto Biogas"/>
    <s v="738689788"/>
    <s v="Medium Size Business"/>
    <x v="8"/>
  </r>
  <r>
    <s v="VPA6"/>
    <s v="KE-NYE-1903-0"/>
    <x v="0"/>
    <s v="Non Compliant"/>
    <s v="28th January,2019"/>
    <d v="2019-01-28T00:00:00"/>
    <s v="19th March,2019"/>
    <d v="2019-03-19T00:00:00"/>
    <s v="Wanjugu Ann Naomi"/>
    <s v="Female"/>
    <s v="13491320"/>
    <s v="724470240"/>
    <s v="724470240"/>
    <s v=""/>
    <s v="703429883"/>
    <n v="36.955212000000003"/>
    <n v="-0.57372000000000001"/>
    <s v="Nyeri"/>
    <s v="Othaya"/>
    <s v="Kagongo"/>
    <s v="Kagongo"/>
    <n v="10"/>
    <s v="Takamoto Biogas"/>
    <s v="Takamoto Biogas"/>
    <s v="738689788"/>
    <s v="Medium Size Business"/>
    <x v="8"/>
  </r>
  <r>
    <s v="VPA6"/>
    <s v="KE-KIS-1904-26156"/>
    <x v="1"/>
    <s v=""/>
    <s v="2nd April,2019"/>
    <d v="2019-04-02T00:00:00"/>
    <s v="10th April,2019"/>
    <d v="2019-04-10T00:00:00"/>
    <s v="Oyugi Loice Magak"/>
    <s v="Female"/>
    <s v="8912114"/>
    <s v="722833688"/>
    <s v="722833688"/>
    <s v=""/>
    <s v="715974857"/>
    <n v="34.732832999999999"/>
    <n v="-0.14211799999999999"/>
    <s v="Kisumu"/>
    <s v="Kisumu Central"/>
    <s v="Kolwa West"/>
    <s v="Dunga"/>
    <n v="6"/>
    <s v="Biogas International Limited"/>
    <s v="Zadock"/>
    <s v="720562659"/>
    <s v="Medium Size Business"/>
    <x v="4"/>
  </r>
  <r>
    <s v="VPA6"/>
    <s v="KE-KIS-1904-25270"/>
    <x v="1"/>
    <s v=""/>
    <s v="3rd April,2019"/>
    <d v="2019-04-03T00:00:00"/>
    <s v="10th April,2019"/>
    <d v="2019-04-10T00:00:00"/>
    <s v="Omoke Anjeline Apiyo"/>
    <s v="Female"/>
    <s v="6164603"/>
    <s v="711846302"/>
    <s v="711846302"/>
    <s v=""/>
    <s v="708325474"/>
    <n v="34.734740000000002"/>
    <n v="-0.142428"/>
    <s v="Kisumu"/>
    <s v="Kisumu Central"/>
    <s v="Kolwa West"/>
    <s v="Dunga"/>
    <n v="6"/>
    <s v="Biogas International Limited"/>
    <s v="Zadock"/>
    <s v="720562659"/>
    <s v="Medium Size Business"/>
    <x v="4"/>
  </r>
  <r>
    <s v="VPA6"/>
    <s v="KE-KIA-1904-28093"/>
    <x v="1"/>
    <s v=""/>
    <s v="2nd April,2019"/>
    <d v="2019-04-02T00:00:00"/>
    <s v="15th April,2019"/>
    <d v="2019-04-15T00:00:00"/>
    <s v="Waweru Purity Wangari"/>
    <s v="Female"/>
    <s v="24098880"/>
    <s v="254729501083"/>
    <s v="2.55E+11"/>
    <s v=""/>
    <s v="2.55E+11"/>
    <n v="36.836886999999997"/>
    <n v="-0.95069800000000004"/>
    <s v="Kiambu"/>
    <s v="Gatundu South"/>
    <s v="Ndarugo"/>
    <s v="Mbaruini"/>
    <s v="10"/>
    <s v="Takamoto Biogas"/>
    <s v="Takamoto Biogas"/>
    <s v=""/>
    <s v="Medium Size Business"/>
    <x v="8"/>
  </r>
  <r>
    <s v="VPA6"/>
    <s v="KE-NAI-1902-25839"/>
    <x v="1"/>
    <s v=""/>
    <s v="10th February,2019"/>
    <d v="2019-02-10T00:00:00"/>
    <s v="10th February,2019"/>
    <d v="2019-02-10T00:00:00"/>
    <s v="Gachoki Samwel Kangoe"/>
    <s v="Male"/>
    <s v="10160060"/>
    <s v="726719996"/>
    <s v="726719996"/>
    <s v=""/>
    <s v="701732280"/>
    <n v="37.075012000000001"/>
    <n v="-1.2543869999999999"/>
    <s v="Nairobi"/>
    <s v="Kasarani"/>
    <s v="Kingori"/>
    <s v="Emba Ranching"/>
    <n v="6"/>
    <s v="Kentainers Limited"/>
    <s v="Collins"/>
    <s v="710372728"/>
    <s v="Medium Size Business"/>
    <x v="10"/>
  </r>
  <r>
    <s v="VPA6"/>
    <s v="KE-MAK-1904-26650"/>
    <x v="0"/>
    <s v="Non Compliant"/>
    <s v="26th April,2019"/>
    <d v="2019-04-26T00:00:00"/>
    <s v="26th April,2019"/>
    <d v="2019-04-26T00:00:00"/>
    <s v="Mutuku Christopher Mulwa"/>
    <s v="Male"/>
    <s v="2989948"/>
    <s v="27930649"/>
    <s v="727930649"/>
    <s v=""/>
    <s v="727236751"/>
    <n v="37.478986999999996"/>
    <n v="-1.6917519999999999"/>
    <s v="Makueni"/>
    <s v="Mbooni"/>
    <s v="Mbooni West"/>
    <s v="Kiume"/>
    <n v="9"/>
    <s v="Biogas International Limited"/>
    <s v="James Musyoka"/>
    <s v="715836763"/>
    <s v="Medium Size Business"/>
    <x v="4"/>
  </r>
  <r>
    <s v="VPA6"/>
    <s v="KE-KIA-1904-27565"/>
    <x v="1"/>
    <s v=""/>
    <s v="15th March,2019"/>
    <d v="2019-03-15T00:00:00"/>
    <s v="1st April,2019"/>
    <d v="2019-04-01T00:00:00"/>
    <s v="Wandie Margaret Waithera"/>
    <s v="Female"/>
    <s v="99999"/>
    <s v="725550307"/>
    <s v="2.55E+11"/>
    <s v=""/>
    <s v=""/>
    <n v="36.798912999999999"/>
    <n v="-1.149735"/>
    <s v="Kiambu"/>
    <s v="Kiambu"/>
    <s v="Kiambu"/>
    <s v="Kabae"/>
    <n v="10"/>
    <s v="Takamoto Biogas"/>
    <s v="Takamoto Biogas"/>
    <s v="738689788"/>
    <s v="Medium Size Business"/>
    <x v="1"/>
  </r>
  <r>
    <s v="VPA6"/>
    <s v="KE-KIA-1904-27571"/>
    <x v="1"/>
    <s v=""/>
    <s v="19th April,2019"/>
    <d v="2019-04-19T00:00:00"/>
    <s v="27th April,2019"/>
    <d v="2019-04-27T00:00:00"/>
    <s v="Kaguni David Kageni"/>
    <s v="Male"/>
    <s v="347727"/>
    <s v="254704465515"/>
    <s v="2.55E+11"/>
    <s v=""/>
    <s v="2.55E+11"/>
    <n v="36.874636000000002"/>
    <n v="-1.096236"/>
    <s v="Kiambu"/>
    <s v="Githunguri"/>
    <s v="Ngewa"/>
    <s v="Kwamaiko"/>
    <s v="10"/>
    <s v="Takamoto Biogas"/>
    <s v="Takamoto Biogas"/>
    <s v=""/>
    <s v="Medium Size Business"/>
    <x v="8"/>
  </r>
  <r>
    <s v="VPA6"/>
    <s v="KE-KIA-1905-027767"/>
    <x v="1"/>
    <s v=""/>
    <s v="11th March,2019"/>
    <d v="2019-03-11T00:00:00"/>
    <s v="10th May,2019"/>
    <d v="2019-05-10T00:00:00"/>
    <s v="Wambui Ann"/>
    <s v="Female"/>
    <s v="99999"/>
    <s v="254723499904"/>
    <s v="2.55E+11"/>
    <s v=""/>
    <s v=""/>
    <n v="36.694330000000001"/>
    <n v="-1.2244630000000001"/>
    <s v="Kiambu"/>
    <s v="Kabete"/>
    <s v="Gitaru"/>
    <s v="King'Eero"/>
    <s v="4"/>
    <s v="Amiran Kenya Ltd"/>
    <s v="Michael Munuve"/>
    <s v="705862690"/>
    <s v="Medium Size Business"/>
    <x v="7"/>
  </r>
  <r>
    <s v="VPA6"/>
    <s v="KE-KIS-1905-26651"/>
    <x v="1"/>
    <s v=""/>
    <s v="29th April,2019"/>
    <d v="2019-04-29T00:00:00"/>
    <s v="5th May,2019"/>
    <d v="2019-05-05T00:00:00"/>
    <s v="Demba Emmanuel Nobert"/>
    <s v="Male"/>
    <s v="25363910"/>
    <s v="254710528545"/>
    <s v="2.55E+11"/>
    <s v=""/>
    <s v="2.55E+11"/>
    <n v="34.691108999999997"/>
    <n v="-8.7277999999999994E-2"/>
    <s v="Kisumu"/>
    <s v="Kisumu West"/>
    <s v="Central Kisumu"/>
    <s v="Kodao"/>
    <s v="9"/>
    <s v="Biogas International Limited"/>
    <s v="Zadock"/>
    <s v="720562659"/>
    <s v="Medium Size Business"/>
    <x v="4"/>
  </r>
  <r>
    <s v="VPA6"/>
    <s v="KE-KWA-1904-26658"/>
    <x v="1"/>
    <s v=""/>
    <s v="6th April,2019"/>
    <d v="2019-04-06T00:00:00"/>
    <s v="15th April,2019"/>
    <d v="2019-04-15T00:00:00"/>
    <s v="Kingoo Wanza Michael"/>
    <s v="Male"/>
    <s v="12902527"/>
    <s v="254723879201"/>
    <s v="2.55E+11"/>
    <s v=""/>
    <s v="2.55E+11"/>
    <n v="39.490831999999997"/>
    <n v="-4.2701370000000001"/>
    <s v="Kwale"/>
    <s v="Matuga"/>
    <s v="Majimboni"/>
    <s v="Mbegani"/>
    <s v="6"/>
    <s v="Biogas International Limited"/>
    <s v="Julius Onyango"/>
    <s v="711227754"/>
    <s v="Medium Size Business"/>
    <x v="4"/>
  </r>
  <r>
    <s v="VPA6"/>
    <s v="KE-KWA-1904-26655"/>
    <x v="1"/>
    <s v=""/>
    <s v="4th April,2019"/>
    <d v="2019-04-04T00:00:00"/>
    <s v="18th April,2019"/>
    <d v="2019-04-18T00:00:00"/>
    <s v="Khashy Mwakuchengwa Mwinyi"/>
    <s v="Female"/>
    <s v="21153083"/>
    <s v="254707431880"/>
    <s v="2.55E+11"/>
    <s v=""/>
    <s v="2.55E+12"/>
    <n v="39.496251999999998"/>
    <n v="-4.2717929999999997"/>
    <s v="Kwale"/>
    <s v="Matuga"/>
    <s v="Tsimba"/>
    <s v="Mbegani"/>
    <s v="6"/>
    <s v="Biogas International Limited"/>
    <s v="Julius Onyango"/>
    <s v="711227754"/>
    <s v="Medium Size Business"/>
    <x v="4"/>
  </r>
  <r>
    <s v="VPA6"/>
    <s v="KE-KWA-1905-0"/>
    <x v="0"/>
    <s v="Non Compliant"/>
    <s v="17th April,2019"/>
    <d v="2019-04-17T00:00:00"/>
    <s v="1st May,2019"/>
    <d v="2019-05-01T00:00:00"/>
    <s v="Nyasi Juma Tsuma"/>
    <s v="Male"/>
    <s v="7064509"/>
    <s v="705159114"/>
    <s v="2.55E+11"/>
    <s v=""/>
    <s v="2.55E+12"/>
    <n v="39.504843999999999"/>
    <n v="-4.2648250000000001"/>
    <s v="Kwale"/>
    <s v="Matuga"/>
    <s v="Mazimalume"/>
    <s v="Mbegani"/>
    <s v="6"/>
    <s v="Biogas International Limited"/>
    <s v="Julius Onyango"/>
    <s v="711227754"/>
    <s v="Medium Size Business"/>
    <x v="4"/>
  </r>
  <r>
    <s v="VPA6"/>
    <s v="KE-KWA-1905-28023"/>
    <x v="1"/>
    <s v=""/>
    <s v="20th April,2019"/>
    <d v="2019-04-20T00:00:00"/>
    <s v="3rd May,2019"/>
    <d v="2019-05-03T00:00:00"/>
    <s v="Nassir Salim Shehe"/>
    <s v="Female"/>
    <s v="8619983"/>
    <s v="254790507567"/>
    <s v="2.55E+11"/>
    <s v=""/>
    <s v="2.55E+11"/>
    <n v="39.491081999999999"/>
    <n v="-4.2681019999999998"/>
    <s v="Kwale"/>
    <s v="Matuga"/>
    <s v="Musamweni"/>
    <s v="Mbegani"/>
    <s v="6"/>
    <s v="Biogas International Limited"/>
    <s v="Julius Onyango"/>
    <s v="711227754"/>
    <s v="Medium Size Business"/>
    <x v="4"/>
  </r>
  <r>
    <s v="VPA6"/>
    <s v="KE-KWA-1905-26653"/>
    <x v="1"/>
    <s v=""/>
    <s v="18th April,2019"/>
    <d v="2019-04-18T00:00:00"/>
    <s v="1st May,2019"/>
    <d v="2019-05-01T00:00:00"/>
    <s v="Gambrari Mwatime Ngoa"/>
    <s v="Female"/>
    <s v="20398141"/>
    <s v="254705752122"/>
    <s v="2.55E+11"/>
    <s v=""/>
    <s v="2.55E+11"/>
    <n v="39.486379999999997"/>
    <n v="-4.2577420000000004"/>
    <s v="Kwale"/>
    <s v="Matuga"/>
    <s v="Tsimba"/>
    <s v="Mbegani"/>
    <s v="6"/>
    <s v="Biogas International Limited"/>
    <s v="Julius Onyango"/>
    <s v="711227754"/>
    <s v="Medium Size Business"/>
    <x v="4"/>
  </r>
  <r>
    <s v="VPA6"/>
    <s v="KE-KWA-1905-28022"/>
    <x v="1"/>
    <s v=""/>
    <s v="18th April,2019"/>
    <d v="2019-04-18T00:00:00"/>
    <s v="1st May,2019"/>
    <d v="2019-05-01T00:00:00"/>
    <s v="Amotoi Amotoi Mildred"/>
    <s v="Male"/>
    <s v="20407983"/>
    <s v="254726887622"/>
    <s v="2.55E+11"/>
    <s v=""/>
    <s v="2.55E+11"/>
    <n v="39.493299999999998"/>
    <n v="-4.27196"/>
    <s v="Kwale"/>
    <s v="Matuga"/>
    <s v="Tsimba"/>
    <s v="Mbegani"/>
    <s v="6"/>
    <s v="Biogas International Limited"/>
    <s v="Julius Onyango"/>
    <s v="711227754"/>
    <s v="Medium Size Business"/>
    <x v="4"/>
  </r>
  <r>
    <s v="VPA6"/>
    <s v="KE-KWA-1805-28025"/>
    <x v="1"/>
    <s v=""/>
    <s v="14th March,2018"/>
    <d v="2018-03-14T00:00:00"/>
    <s v="3rd May,2018"/>
    <d v="2018-05-03T00:00:00"/>
    <s v="Mary Mwikali"/>
    <s v="Male"/>
    <s v="21153062"/>
    <s v="254718672076"/>
    <s v="2.55E+11"/>
    <s v=""/>
    <s v="2.55E+11"/>
    <n v="39.490358000000001"/>
    <n v="-4.2654750000000003"/>
    <s v="Kwale"/>
    <s v="Matuga"/>
    <s v="Tsimba"/>
    <s v="Mbegani"/>
    <s v="6"/>
    <s v="Biogas International Limited"/>
    <s v="Julius Onyango"/>
    <s v="711227754"/>
    <s v="Medium Size Business"/>
    <x v="4"/>
  </r>
  <r>
    <s v="VPA6"/>
    <s v="KE-NAK-1905-26666"/>
    <x v="1"/>
    <s v=""/>
    <s v="25th May,2019"/>
    <d v="2019-05-25T00:00:00"/>
    <s v="25th May,2019"/>
    <d v="2019-05-25T00:00:00"/>
    <s v="Virginia Ndung'u Wanjiku"/>
    <s v="Female"/>
    <s v="2186390"/>
    <s v="254721992973"/>
    <s v="2.55E+11"/>
    <s v=""/>
    <s v="2.55E+11"/>
    <n v="35.844323000000003"/>
    <n v="-0.28781499999999999"/>
    <s v="Nakuru"/>
    <s v="Molo"/>
    <s v="Molo"/>
    <s v="Aremi"/>
    <s v="6"/>
    <s v="Biogas International Limited"/>
    <s v="George"/>
    <s v="715290735"/>
    <s v="Medium Size Business"/>
    <x v="4"/>
  </r>
  <r>
    <s v="VPA6"/>
    <s v="KE-NAK-1905-26649"/>
    <x v="0"/>
    <s v="Grievance"/>
    <s v="25th May,2019"/>
    <d v="2019-05-25T00:00:00"/>
    <s v="25th May,2019"/>
    <d v="2019-05-25T00:00:00"/>
    <s v="Jane Macharia Wangui"/>
    <s v="Female"/>
    <s v="899723"/>
    <s v="254718969135"/>
    <s v="2.55E+11"/>
    <s v=""/>
    <s v=""/>
    <n v="35.844284000000002"/>
    <n v="-0.28717199999999998"/>
    <s v="Nakuru"/>
    <s v="Molo"/>
    <s v="Molo"/>
    <s v="Aremi"/>
    <s v="6"/>
    <s v="Biogas International Limited"/>
    <s v="George"/>
    <s v="715290735"/>
    <s v="Medium Size Business"/>
    <x v="4"/>
  </r>
  <r>
    <s v="VPA6"/>
    <s v="KE-KWA-1906-26665"/>
    <x v="1"/>
    <s v=""/>
    <s v="26th May,2019"/>
    <d v="2019-05-26T00:00:00"/>
    <s v="20th June,2019"/>
    <d v="2019-06-20T00:00:00"/>
    <s v="Kafuna Iris Atiamuga"/>
    <s v="Female"/>
    <s v="23497479"/>
    <s v="711347444"/>
    <s v="711347444"/>
    <s v=""/>
    <s v="759759247"/>
    <n v="39.270873000000002"/>
    <n v="-3.7911769999999998"/>
    <s v="Kwale"/>
    <s v="Kinango"/>
    <s v="Samburu"/>
    <s v="Chomoni"/>
    <s v="9"/>
    <s v="Biogas International Limited"/>
    <s v="James Musyoka"/>
    <s v="719860811"/>
    <s v="Medium Size Business"/>
    <x v="4"/>
  </r>
  <r>
    <s v="VPA6"/>
    <s v="KE-KWA-1904-28019"/>
    <x v="1"/>
    <s v=""/>
    <s v="16th April,2019"/>
    <d v="2019-04-16T00:00:00"/>
    <s v="30th April,2019"/>
    <d v="2019-04-30T00:00:00"/>
    <s v="Obari Hendirika Makhokha"/>
    <s v="Female"/>
    <s v="206842"/>
    <s v="254700801189"/>
    <s v="2.55E+11"/>
    <s v=""/>
    <s v="2.55E+11"/>
    <n v="39.497148000000003"/>
    <n v="-4.2636070000000004"/>
    <s v="Kwale"/>
    <s v="Matuga"/>
    <s v="Mazimalume"/>
    <s v="Mbegani"/>
    <s v="6"/>
    <s v="Biogas International Limited"/>
    <s v="Julius Onyango"/>
    <s v="711227754"/>
    <s v="Medium Size Business"/>
    <x v="4"/>
  </r>
  <r>
    <s v="VPA6"/>
    <s v="KE-NAK-1906-26668"/>
    <x v="1"/>
    <s v=""/>
    <s v="7th June,2019"/>
    <d v="2019-06-07T00:00:00"/>
    <s v="14th June,2019"/>
    <d v="2019-06-14T00:00:00"/>
    <s v="Gicharu Kenneth Macharia"/>
    <s v="Male"/>
    <s v="27712481"/>
    <s v="723153365"/>
    <s v="723153365"/>
    <s v=""/>
    <s v="707181153"/>
    <n v="36.58634"/>
    <n v="-0.96204999999999996"/>
    <s v="Nakuru"/>
    <s v="Naivasha"/>
    <s v="Kijabe"/>
    <s v="Kererwa"/>
    <s v="6"/>
    <s v="Biogas International Limited"/>
    <s v="Julius Onyango/Robert Wanjiku"/>
    <s v="711227754"/>
    <s v="Medium Size Business"/>
    <x v="4"/>
  </r>
  <r>
    <s v="VPA6"/>
    <s v="KE-NAK-1905-26707"/>
    <x v="1"/>
    <s v=""/>
    <s v="23rd May,2019"/>
    <d v="2019-05-23T00:00:00"/>
    <s v="23rd May,2019"/>
    <d v="2019-05-23T00:00:00"/>
    <s v="Samuel Miugo Nderitu"/>
    <s v="Male"/>
    <s v="2173891"/>
    <s v="254704428209"/>
    <s v="2.55E+11"/>
    <s v=""/>
    <s v="2.55E+11"/>
    <n v="35.686101999999998"/>
    <n v="-0.29818699999999998"/>
    <s v="Nakuru"/>
    <s v="Molo"/>
    <s v="Sirikwa"/>
    <s v="Ngenia"/>
    <s v="10"/>
    <s v="Takamoto Biogas"/>
    <s v="James Nganga"/>
    <s v="725713467"/>
    <s v="Medium Size Business"/>
    <x v="8"/>
  </r>
  <r>
    <s v="VPA6"/>
    <s v="KE-NAK-1905-26708"/>
    <x v="1"/>
    <s v=""/>
    <s v="24th May,2019"/>
    <d v="2019-05-24T00:00:00"/>
    <s v="24th May,2019"/>
    <d v="2019-05-24T00:00:00"/>
    <s v="Samoya Mary Emenza"/>
    <s v="Female"/>
    <s v="3565237"/>
    <s v="0748187865"/>
    <s v="748187865"/>
    <s v=""/>
    <s v="718103947"/>
    <n v="35.776783000000002"/>
    <n v="-0.27929799999999999"/>
    <s v="Nakuru"/>
    <s v="Molo"/>
    <s v="Mitoni"/>
    <s v="Mitoni"/>
    <s v="10"/>
    <s v="Takamoto Biogas"/>
    <s v="James Nganga"/>
    <s v="725713467"/>
    <s v="Medium Size Business"/>
    <x v="8"/>
  </r>
  <r>
    <s v="VPA6"/>
    <s v="KE-KAJ-1906-26675"/>
    <x v="1"/>
    <s v=""/>
    <s v="18th June,2019"/>
    <d v="2019-06-18T00:00:00"/>
    <s v="28th June,2019"/>
    <d v="2019-06-28T00:00:00"/>
    <s v="Daniel Solio Leshao"/>
    <s v="Male"/>
    <s v="22859190"/>
    <s v="0722310013"/>
    <s v="722310013"/>
    <s v=""/>
    <s v="795186697"/>
    <n v="36.805439"/>
    <n v="-1.809196"/>
    <s v="Kajiado"/>
    <s v="Kajiado Central"/>
    <s v="Kajiado Central"/>
    <s v="Kiwanjani"/>
    <s v="9"/>
    <s v="Biogas International Limited"/>
    <s v="James Musyoka"/>
    <s v="715836763"/>
    <s v="Medium Size Business"/>
    <x v="4"/>
  </r>
  <r>
    <s v="VPA6"/>
    <s v="KE-KIS-1901-25263"/>
    <x v="1"/>
    <s v=""/>
    <s v="16th January,2019"/>
    <d v="2019-01-16T00:00:00"/>
    <s v="24th January,2019"/>
    <d v="2019-01-24T00:00:00"/>
    <s v="Guya Florence Mboga"/>
    <s v="Female"/>
    <s v="6165394"/>
    <s v="0717544302"/>
    <s v="717544302"/>
    <s v=""/>
    <s v="720307393"/>
    <n v="34.735908000000002"/>
    <n v="-0.14383299999999999"/>
    <s v="Kisumu"/>
    <s v="Kisumu Central"/>
    <s v="Kolwa West"/>
    <s v="Dunga"/>
    <s v="6"/>
    <s v="Biogas International Limited"/>
    <s v="Zadock"/>
    <s v="720562659"/>
    <s v="Medium Size Business"/>
    <x v="4"/>
  </r>
  <r>
    <s v="VPA6"/>
    <s v="KE-EMB-1906-27180"/>
    <x v="1"/>
    <s v=""/>
    <s v="13th May,2019"/>
    <d v="2019-05-13T00:00:00"/>
    <s v="27th June,2019"/>
    <d v="2019-06-27T00:00:00"/>
    <s v="Christopher Njeru"/>
    <s v="Male"/>
    <s v="23635810"/>
    <s v="254726436595"/>
    <s v="2.55E+11"/>
    <s v=""/>
    <s v=""/>
    <n v="37.500002000000002"/>
    <n v="-0.364147"/>
    <s v="Embu"/>
    <s v="Runyenjes"/>
    <s v="Runyenjes"/>
    <s v="Mugui"/>
    <s v="4"/>
    <s v="Amiran Kenya Ltd"/>
    <s v="Simon Musali"/>
    <s v="706021436"/>
    <s v="Medium Size Business"/>
    <x v="7"/>
  </r>
  <r>
    <s v="VPA6"/>
    <s v="KE-KIA-1907-28818"/>
    <x v="1"/>
    <s v=""/>
    <s v="29th June,2019"/>
    <d v="2019-06-29T00:00:00"/>
    <s v="5th July,2019"/>
    <d v="2019-07-05T00:00:00"/>
    <s v="Kamatu Albert"/>
    <s v="Male"/>
    <s v="20014598"/>
    <s v="254702299615"/>
    <s v="2.55E+11"/>
    <s v=""/>
    <s v="2.55E+11"/>
    <n v="36.980221999999998"/>
    <n v="-1.155143"/>
    <s v="Kiambu"/>
    <s v="Ruiru"/>
    <s v="Kwihota"/>
    <s v="Kwihota"/>
    <s v="4"/>
    <s v="Amiran Kenya Ltd"/>
    <s v="Michael Munuve"/>
    <s v="705862690"/>
    <s v="Medium Size Business"/>
    <x v="7"/>
  </r>
  <r>
    <s v="VPA6"/>
    <s v="KE-KAJ-1907-26684"/>
    <x v="1"/>
    <s v=""/>
    <s v="5th July,2019"/>
    <d v="2019-07-05T00:00:00"/>
    <s v="15th July,2019"/>
    <d v="2019-07-15T00:00:00"/>
    <s v="Monyangi Pamella Ndege"/>
    <s v="Female"/>
    <s v="13291571"/>
    <s v="0720196526"/>
    <s v="720196526"/>
    <s v=""/>
    <s v="718638127"/>
    <n v="36.672370999999998"/>
    <n v="-1.3555219999999999"/>
    <s v="Kajiado"/>
    <s v="Kajiado North"/>
    <s v="Kajiado North"/>
    <s v="Oloolua"/>
    <s v="9"/>
    <s v="Biogas International Limited"/>
    <s v="James Musyoka"/>
    <s v="715836763"/>
    <s v="Medium Size Business"/>
    <x v="4"/>
  </r>
  <r>
    <s v="VPA6"/>
    <s v="KE-NAK-1907-26677"/>
    <x v="1"/>
    <s v=""/>
    <s v="28th June,2019"/>
    <d v="2019-06-28T00:00:00"/>
    <s v="6th July,2019"/>
    <d v="2019-07-06T00:00:00"/>
    <s v="Jane Kerebi"/>
    <s v="Female"/>
    <s v="7095710"/>
    <s v="254717257579"/>
    <s v="2.55E+11"/>
    <s v=""/>
    <s v=""/>
    <n v="36.161560000000001"/>
    <n v="-0.32976699999999998"/>
    <s v="Nakuru"/>
    <s v="Gilgil"/>
    <s v="Baroko"/>
    <s v="Umash"/>
    <s v="6"/>
    <s v="Biogas International Limited"/>
    <s v="Robert"/>
    <s v="717606741"/>
    <s v="Medium Size Business"/>
    <x v="4"/>
  </r>
  <r>
    <s v="VPA6"/>
    <s v="KE-KWA-1906-26656"/>
    <x v="1"/>
    <s v=""/>
    <s v="5th May,2019"/>
    <d v="2019-05-05T00:00:00"/>
    <s v="17th June,2019"/>
    <d v="2019-06-17T00:00:00"/>
    <s v="Tabitha Mtungi Peter"/>
    <s v="Female"/>
    <s v="2713859"/>
    <s v="254720709847"/>
    <s v="2.55E+11"/>
    <s v=""/>
    <s v=""/>
    <n v="39.489533000000002"/>
    <n v="-4.2713450000000002"/>
    <s v="Kwale"/>
    <s v="Matuga"/>
    <s v="Matunga"/>
    <s v="Mbegani"/>
    <s v="4"/>
    <s v="Biogas International Limited"/>
    <s v="Julius"/>
    <s v="711227754"/>
    <s v="Medium Size Business"/>
    <x v="4"/>
  </r>
  <r>
    <s v="VPA6"/>
    <s v="KE-KWA-1906-26657"/>
    <x v="1"/>
    <s v=""/>
    <s v="5th May,2019"/>
    <d v="2019-05-05T00:00:00"/>
    <s v="17th June,2019"/>
    <d v="2019-06-17T00:00:00"/>
    <s v="Ali Kidzeli"/>
    <s v="Male"/>
    <s v="14605912"/>
    <s v="254791038467"/>
    <s v="2.55E+11"/>
    <s v=""/>
    <s v=""/>
    <n v="39.489778000000001"/>
    <n v="-4.2702200000000001"/>
    <s v="Kwale"/>
    <s v="Matuga"/>
    <s v="Matunga"/>
    <s v="Mbegani"/>
    <s v="4"/>
    <s v="Biogas International Limited"/>
    <s v="Null"/>
    <s v=""/>
    <s v="Medium Size Business"/>
    <x v="4"/>
  </r>
  <r>
    <s v="VPA6"/>
    <s v="KE-KWA-1906-26663"/>
    <x v="1"/>
    <s v=""/>
    <s v="17th May,2019"/>
    <d v="2019-05-17T00:00:00"/>
    <s v="17th June,2019"/>
    <d v="2019-06-17T00:00:00"/>
    <s v="Samuel Ndei"/>
    <s v="Male"/>
    <s v="25470604343"/>
    <s v="726121075"/>
    <s v="2.55E+11"/>
    <s v=""/>
    <s v=""/>
    <n v="39.494877000000002"/>
    <n v="-4.2635800000000001"/>
    <s v="Kwale"/>
    <s v="Msambweni"/>
    <s v="Matuga"/>
    <s v="Mbegani"/>
    <n v="4"/>
    <s v="Biogas International Limited"/>
    <s v="Julius"/>
    <s v=""/>
    <s v="Medium Size Business"/>
    <x v="4"/>
  </r>
  <r>
    <s v="VPA6"/>
    <s v="KE-KWA-1906-26652"/>
    <x v="0"/>
    <s v="Grievance"/>
    <s v="5th May,2019"/>
    <d v="2019-05-05T00:00:00"/>
    <s v="17th June,2019"/>
    <d v="2019-06-17T00:00:00"/>
    <s v="Mose Ndego"/>
    <s v="Female"/>
    <s v="8427629"/>
    <s v="254719648797"/>
    <s v="2.55E+11"/>
    <s v=""/>
    <s v=""/>
    <n v="39.490361999999998"/>
    <n v="-4.2617219999999998"/>
    <s v="Kwale"/>
    <s v="Matuga"/>
    <s v="Matuga"/>
    <s v="Mbegani"/>
    <s v="4"/>
    <s v="Biogas International Limited"/>
    <s v="Null"/>
    <s v=""/>
    <s v="Medium Size Business"/>
    <x v="4"/>
  </r>
  <r>
    <s v="VPA6"/>
    <s v="KE-KWA-1906-26659"/>
    <x v="1"/>
    <s v=""/>
    <s v="4th May,2019"/>
    <d v="2019-05-04T00:00:00"/>
    <s v="17th June,2019"/>
    <d v="2019-06-17T00:00:00"/>
    <s v="Simon Ndarerwa"/>
    <s v="Male"/>
    <s v="12852527"/>
    <s v="254725860119"/>
    <s v="2.55E+11"/>
    <s v=""/>
    <s v=""/>
    <n v="39.491064999999999"/>
    <n v="-4.2609269999999997"/>
    <s v="Kwale"/>
    <s v="Matuga"/>
    <s v="Matuga"/>
    <s v="Mbegani"/>
    <s v="4"/>
    <s v="Biogas International Limited"/>
    <s v="Null"/>
    <s v=""/>
    <s v="Medium Size Business"/>
    <x v="4"/>
  </r>
  <r>
    <s v="VPA6"/>
    <s v="KE-KWA-1906-26673"/>
    <x v="0"/>
    <s v="Grievance"/>
    <s v="18th June,2019"/>
    <d v="2019-06-18T00:00:00"/>
    <s v="28th June,2019"/>
    <d v="2019-06-28T00:00:00"/>
    <s v="Daniel Makanga Tsuma"/>
    <s v="Male"/>
    <s v="25479466"/>
    <s v="254725998433"/>
    <s v="2.55E+11"/>
    <s v=""/>
    <s v=""/>
    <n v="39.492851999999999"/>
    <n v="-4.2634299999999996"/>
    <s v="Kwale"/>
    <s v="Matuga"/>
    <s v="Matuga"/>
    <s v="Mbegani"/>
    <s v="4"/>
    <s v="Biogas International Limited"/>
    <s v="Null"/>
    <s v=""/>
    <s v="Medium Size Business"/>
    <x v="4"/>
  </r>
  <r>
    <s v="VPA6"/>
    <s v="KE-KWA-1906-26672"/>
    <x v="1"/>
    <s v=""/>
    <s v="17th June,2019"/>
    <d v="2019-06-17T00:00:00"/>
    <s v="25th June,2019"/>
    <d v="2019-06-25T00:00:00"/>
    <s v="Joseph Mutukutu"/>
    <s v="Male"/>
    <s v="2225631"/>
    <s v="254720736409"/>
    <s v="2.55E+11"/>
    <s v=""/>
    <s v=""/>
    <n v="39.492555000000003"/>
    <n v="-4.2624050000000002"/>
    <s v="Kwale"/>
    <s v="Matuga"/>
    <s v="Matuga"/>
    <s v="Mbegani"/>
    <s v="4"/>
    <s v="Biogas International Limited"/>
    <s v="Robert"/>
    <s v="717606741"/>
    <s v="Medium Size Business"/>
    <x v="4"/>
  </r>
  <r>
    <s v="VPA6"/>
    <s v="KE-KWA-1906-26671"/>
    <x v="0"/>
    <s v="Grievance"/>
    <s v="18th June,2019"/>
    <d v="2019-06-18T00:00:00"/>
    <s v="26th June,2019"/>
    <d v="2019-06-26T00:00:00"/>
    <s v="Judith Alili"/>
    <s v="Female"/>
    <s v="14529258"/>
    <s v="25471855356"/>
    <s v="2.55E+11"/>
    <s v=""/>
    <s v=""/>
    <n v="39.491672999999999"/>
    <n v="-4.2610099999999997"/>
    <s v="Kwale"/>
    <s v="Matuga"/>
    <s v="Matuga"/>
    <s v="Mbegani"/>
    <s v="4"/>
    <s v="Biogas International Limited"/>
    <s v="Robert"/>
    <s v="717606741"/>
    <s v="Medium Size Business"/>
    <x v="4"/>
  </r>
  <r>
    <s v="VPA6"/>
    <s v="KE-KWA-1906-26662"/>
    <x v="2"/>
    <s v="Abandoned"/>
    <s v="18th May,2019"/>
    <d v="2019-05-18T00:00:00"/>
    <s v="26th June,2019"/>
    <d v="2019-06-26T00:00:00"/>
    <s v="Asha Pojo Omar"/>
    <s v="Male"/>
    <s v="12903306"/>
    <s v="70407757"/>
    <s v="2.55E+11"/>
    <s v=""/>
    <s v=""/>
    <n v="39.490648"/>
    <n v="-4.2535780000000001"/>
    <s v="Kwale"/>
    <s v="Matuga"/>
    <s v="Matuga"/>
    <s v="Mbegani"/>
    <n v="9"/>
    <s v="Biogas International Limited"/>
    <s v="Null"/>
    <s v=""/>
    <s v="Medium Size Business"/>
    <x v="4"/>
  </r>
  <r>
    <s v="VPA6"/>
    <s v="KE-KWA-1906-26660"/>
    <x v="1"/>
    <s v=""/>
    <s v="18th May,2019"/>
    <d v="2019-05-18T00:00:00"/>
    <s v="18th June,2019"/>
    <d v="2019-06-18T00:00:00"/>
    <s v="Mesalimu Mwaraha"/>
    <s v="Male"/>
    <s v="13408527"/>
    <s v="254707542742"/>
    <s v="2.55E+11"/>
    <s v=""/>
    <s v=""/>
    <n v="39.485422999999997"/>
    <n v="-4.259773"/>
    <s v="Kwale"/>
    <s v="Matuga"/>
    <s v="Matuga"/>
    <s v="Mbegani"/>
    <s v="4"/>
    <s v="Biogas International Limited"/>
    <s v="Null"/>
    <s v=""/>
    <s v="Medium Size Business"/>
    <x v="4"/>
  </r>
  <r>
    <s v="VPA6"/>
    <s v="KE-KWA-1906-26669"/>
    <x v="1"/>
    <s v=""/>
    <s v="18th June,2019"/>
    <d v="2019-06-18T00:00:00"/>
    <s v="28th June,2019"/>
    <d v="2019-06-28T00:00:00"/>
    <s v="Hamadi Saidi"/>
    <s v="Female"/>
    <s v="12852437"/>
    <s v="254718229439"/>
    <s v="2.55E+11"/>
    <s v=""/>
    <s v=""/>
    <n v="39.491199999999999"/>
    <n v="-4.2606469999999996"/>
    <s v="Kwale"/>
    <s v="Matuga"/>
    <s v="Matuga"/>
    <s v="Mbegani"/>
    <s v="4"/>
    <s v="Biogas International Limited"/>
    <s v="Null"/>
    <s v=""/>
    <s v="Medium Size Business"/>
    <x v="4"/>
  </r>
  <r>
    <s v="VPA6"/>
    <s v="KE-KWA-1906-26670"/>
    <x v="1"/>
    <s v=""/>
    <s v="18th June,2019"/>
    <d v="2019-06-18T00:00:00"/>
    <s v="29th June,2019"/>
    <d v="2019-06-29T00:00:00"/>
    <s v="Saidi Wato"/>
    <s v="Male"/>
    <s v="24601120"/>
    <s v="723146280"/>
    <s v="2.55E+11"/>
    <s v=""/>
    <s v=""/>
    <n v="39.493144999999998"/>
    <n v="-4.2720630000000002"/>
    <s v="Kwale"/>
    <s v="Msambweni"/>
    <s v="Matuga"/>
    <s v="Mbegani"/>
    <n v="4"/>
    <s v="Biogas International Limited"/>
    <s v="Null"/>
    <s v=""/>
    <s v="Medium Size Business"/>
    <x v="4"/>
  </r>
  <r>
    <s v="VPA6"/>
    <s v="KE-KWA-1906-26661"/>
    <x v="0"/>
    <s v="Grievance"/>
    <s v="18th May,2019"/>
    <d v="2019-05-18T00:00:00"/>
    <s v="18th June,2019"/>
    <d v="2019-06-18T00:00:00"/>
    <s v="Ndoro Ndarerwa"/>
    <s v="Male"/>
    <s v="6092142"/>
    <s v="254727143570"/>
    <s v="2.55E+11"/>
    <s v=""/>
    <s v=""/>
    <n v="39.504165"/>
    <n v="-4.2648700000000002"/>
    <s v="Kwale"/>
    <s v="Matuga"/>
    <s v="Matuga"/>
    <s v="Mbegani"/>
    <s v="4"/>
    <s v="Biogas International Limited"/>
    <s v="Null"/>
    <s v=""/>
    <s v="Medium Size Business"/>
    <x v="4"/>
  </r>
  <r>
    <s v="VPA6"/>
    <s v="KE-KWA-1906-26654"/>
    <x v="2"/>
    <s v="Grievance"/>
    <s v="19th May,2019"/>
    <d v="2019-05-19T00:00:00"/>
    <s v="19th June,2019"/>
    <d v="2019-06-19T00:00:00"/>
    <s v="Masudi Mwanzije"/>
    <s v="Male"/>
    <s v="20194721"/>
    <s v="739321143"/>
    <s v="2.55E+11"/>
    <s v=""/>
    <s v=""/>
    <n v="39.49306"/>
    <n v="-4.2722230000000003"/>
    <s v="Kwale"/>
    <s v="Msambweni"/>
    <s v="Matuga"/>
    <s v="Mbegani"/>
    <n v="4"/>
    <s v="Biogas International Limited"/>
    <s v="Null"/>
    <s v=""/>
    <s v="Medium Size Business"/>
    <x v="4"/>
  </r>
  <r>
    <s v="VPA6"/>
    <s v="KE-KWA-1906-26664"/>
    <x v="0"/>
    <s v="Non Compliant"/>
    <s v="19th May,2019"/>
    <d v="2019-05-19T00:00:00"/>
    <s v="19th June,2019"/>
    <d v="2019-06-19T00:00:00"/>
    <s v="Samuel Mwero"/>
    <s v="Male"/>
    <s v="12901093"/>
    <s v="725321709"/>
    <s v="2.55E+11"/>
    <s v=""/>
    <s v=""/>
    <n v="39.504246999999999"/>
    <n v="-4.2648000000000001"/>
    <s v="Kwale"/>
    <s v="Msambweni"/>
    <s v="Matuga"/>
    <s v="Mbegani"/>
    <n v="4"/>
    <s v="Biogas International Limited"/>
    <s v="Null"/>
    <s v=""/>
    <s v="Medium Size Business"/>
    <x v="4"/>
  </r>
  <r>
    <s v="VPA6"/>
    <s v="KE-NAK-1907-26678"/>
    <x v="2"/>
    <s v="Client has another biodigester but different brand"/>
    <s v="29th June,2019"/>
    <d v="2019-06-29T00:00:00"/>
    <s v="6th July,2019"/>
    <d v="2019-07-06T00:00:00"/>
    <s v="Tharau Leah"/>
    <s v="Female"/>
    <s v="25914732"/>
    <s v="705918076"/>
    <s v="705918076"/>
    <s v=""/>
    <s v=""/>
    <n v="36.141382"/>
    <n v="-0.205875"/>
    <s v="Nakuru"/>
    <s v="Bahati"/>
    <s v="Kabatini"/>
    <s v="Ngecha"/>
    <s v="6"/>
    <s v="Biogas International Limited"/>
    <s v="Null"/>
    <s v=""/>
    <s v="Medium Size Business"/>
    <x v="4"/>
  </r>
  <r>
    <s v="VPA6"/>
    <s v="KE-NAK-1907-26679"/>
    <x v="1"/>
    <s v=""/>
    <s v="2nd July,2019"/>
    <d v="2019-07-02T00:00:00"/>
    <s v="10th July,2019"/>
    <d v="2019-07-10T00:00:00"/>
    <s v="Wambaire Rose"/>
    <s v="Female"/>
    <s v="1332369"/>
    <s v="720654470"/>
    <s v="720654470"/>
    <s v=""/>
    <s v=""/>
    <n v="36.158102"/>
    <n v="-0.194217"/>
    <s v="Nakuru"/>
    <s v="Bahati"/>
    <s v="Thayu"/>
    <s v="Thayu"/>
    <s v="6"/>
    <s v="Biogas International Limited"/>
    <s v="Null"/>
    <s v=""/>
    <s v="Medium Size Business"/>
    <x v="4"/>
  </r>
  <r>
    <s v="VPA6"/>
    <s v="KE-NAK-1911-26682"/>
    <x v="1"/>
    <s v=""/>
    <s v="3rd July,2019"/>
    <d v="2019-07-03T00:00:00"/>
    <s v="7th November,2019"/>
    <d v="2019-11-07T00:00:00"/>
    <s v="Mburu Pauline Nyambura"/>
    <s v="Female"/>
    <s v="11071902"/>
    <s v="71151162"/>
    <s v="711511622"/>
    <s v=""/>
    <s v=""/>
    <n v="36.174239999999998"/>
    <n v="-0.25289099999999998"/>
    <s v="Nakuru"/>
    <s v="Bahati"/>
    <s v="Bahati"/>
    <s v="Giachonge"/>
    <s v="9"/>
    <s v="Biogas International Limited"/>
    <s v="Null"/>
    <s v=""/>
    <s v="Medium Size Business"/>
    <x v="4"/>
  </r>
  <r>
    <s v="VPA6"/>
    <s v="KE-NAK-1907-26681"/>
    <x v="0"/>
    <s v="Non Compliant"/>
    <s v="4th July,2019"/>
    <d v="2019-07-04T00:00:00"/>
    <s v="12th July,2019"/>
    <d v="2019-07-12T00:00:00"/>
    <s v="Mengich Catherine"/>
    <s v="Female"/>
    <s v="99999"/>
    <s v="711799377"/>
    <s v="711799377"/>
    <s v=""/>
    <s v="726973343"/>
    <n v="36.031818999999999"/>
    <n v="-0.320017"/>
    <s v="Nakuru"/>
    <s v="Nakuru Town"/>
    <s v="Kapkures"/>
    <s v="Kapkures"/>
    <s v="9"/>
    <s v="Biogas International Limited"/>
    <s v="Null"/>
    <s v=""/>
    <s v="Medium Size Business"/>
    <x v="4"/>
  </r>
  <r>
    <s v="VPA6"/>
    <s v="KE-NAK-1907-26680"/>
    <x v="1"/>
    <s v=""/>
    <s v="5th July,2019"/>
    <d v="2019-07-05T00:00:00"/>
    <s v="12th July,2019"/>
    <d v="2019-07-12T00:00:00"/>
    <s v="Edna Mutai C"/>
    <s v="Female"/>
    <s v="20292665"/>
    <s v="72664714"/>
    <s v="726647144"/>
    <s v=""/>
    <s v="722633616"/>
    <n v="35.695827000000001"/>
    <n v="-0.58121800000000001"/>
    <s v="Nakuru"/>
    <s v="Kuresoi"/>
    <s v="Amalo"/>
    <s v="Kimugul"/>
    <s v="9"/>
    <s v="Biogas International Limited"/>
    <s v="Null"/>
    <s v=""/>
    <s v="Medium Size Business"/>
    <x v="4"/>
  </r>
  <r>
    <s v="VPA6"/>
    <s v="KE-KIA-1907-27182"/>
    <x v="1"/>
    <s v=""/>
    <s v="20th June,2019"/>
    <d v="2019-06-20T00:00:00"/>
    <s v="10th July,2019"/>
    <d v="2019-07-10T00:00:00"/>
    <s v="Leonard Wainaina"/>
    <s v="Male"/>
    <s v="99999"/>
    <s v="254702926282"/>
    <s v="2.55E+11"/>
    <s v=""/>
    <s v=""/>
    <n v="36.725382000000003"/>
    <n v="-1.21597"/>
    <s v="Kiambu"/>
    <s v="Kiambu"/>
    <s v="Gathiga"/>
    <s v="Kibiku"/>
    <s v="4"/>
    <s v="Amiran Kenya Ltd"/>
    <s v="Simon Musali"/>
    <s v="706021436"/>
    <s v="Medium Size Business"/>
    <x v="7"/>
  </r>
  <r>
    <s v="VPA6"/>
    <s v="KE-NAI-1907-27763"/>
    <x v="1"/>
    <s v=""/>
    <s v="15th June,2019"/>
    <d v="2019-06-15T00:00:00"/>
    <s v="10th July,2019"/>
    <d v="2019-07-10T00:00:00"/>
    <s v="Cohen Yaron"/>
    <s v="Male"/>
    <s v="99999"/>
    <s v="254715511164"/>
    <s v="2.55E+11"/>
    <s v=""/>
    <s v=""/>
    <n v="36.782538000000002"/>
    <n v="-1.2945169999999999"/>
    <s v="Nairobi"/>
    <s v="Dagoretti North"/>
    <s v="Kilimani"/>
    <s v="Kilimani"/>
    <s v="4"/>
    <s v="Amiran Kenya Ltd"/>
    <s v="Simon Musali"/>
    <s v="706021436"/>
    <s v="Medium Size Business"/>
    <x v="7"/>
  </r>
  <r>
    <s v="VPA6"/>
    <s v="KE-KAJ-1907-27183"/>
    <x v="1"/>
    <s v=""/>
    <s v="19th June,2019"/>
    <d v="2019-06-19T00:00:00"/>
    <s v="11th July,2019"/>
    <d v="2019-07-11T00:00:00"/>
    <s v="Isabella Njoroge"/>
    <s v="Female"/>
    <s v="259165"/>
    <s v="0723799397"/>
    <s v="723799397"/>
    <s v=""/>
    <s v=""/>
    <n v="36.668104999999997"/>
    <n v="-1.348487"/>
    <s v="Kajiado"/>
    <s v="Kajiado North"/>
    <s v="Ololua"/>
    <s v="Olepolos"/>
    <s v="4"/>
    <s v="Amiran Kenya Ltd"/>
    <s v="Simon Musali"/>
    <s v="706021436"/>
    <s v="Medium Size Business"/>
    <x v="7"/>
  </r>
  <r>
    <s v="VPA6"/>
    <s v="KE-NAR-1907-26687"/>
    <x v="0"/>
    <s v="Non Compliant"/>
    <s v="11th July,2019"/>
    <d v="2019-07-11T00:00:00"/>
    <s v="19th July,2019"/>
    <d v="2019-07-19T00:00:00"/>
    <s v="Koileken John"/>
    <s v="Male"/>
    <s v="99999"/>
    <s v="0727121467"/>
    <s v="727121467"/>
    <s v=""/>
    <s v="728363512"/>
    <n v="35.887520000000002"/>
    <n v="-0.87879499999999999"/>
    <s v="Narok"/>
    <s v="Narok North"/>
    <s v="Enabelbelr"/>
    <s v="Erorkitok"/>
    <s v="9"/>
    <s v="Biogas International Limited"/>
    <s v=""/>
    <s v=""/>
    <s v="Medium Size Business"/>
    <x v="4"/>
  </r>
  <r>
    <s v="VPA6"/>
    <s v="KE-SIA-1907-26686"/>
    <x v="0"/>
    <s v="Non Compliant"/>
    <s v="12th July,2019"/>
    <d v="2019-07-12T00:00:00"/>
    <s v="19th July,2019"/>
    <d v="2019-07-19T00:00:00"/>
    <s v="Owiti Alice Achieng"/>
    <s v="Female"/>
    <s v="4699674"/>
    <s v="0710130874"/>
    <s v="710130874"/>
    <s v=""/>
    <s v="704093192"/>
    <n v="34.285556999999997"/>
    <n v="0.142204"/>
    <s v="Siaya"/>
    <s v="Siaya"/>
    <s v="Central"/>
    <s v="Magwar"/>
    <s v="6"/>
    <s v="Biogas International Limited"/>
    <s v="Zadock"/>
    <s v="720562659"/>
    <s v="Medium Size Business"/>
    <x v="4"/>
  </r>
  <r>
    <s v="VPA6"/>
    <s v="KE-MIG-1907-26683"/>
    <x v="1"/>
    <s v=""/>
    <s v="5th July,2019"/>
    <d v="2019-07-05T00:00:00"/>
    <s v="12th July,2019"/>
    <d v="2019-07-12T00:00:00"/>
    <s v="Lukalo Beatrice Afandi"/>
    <s v="Female"/>
    <s v="569767"/>
    <s v="0720821273"/>
    <s v="720821273"/>
    <s v=""/>
    <s v="706291527"/>
    <n v="34.421213000000002"/>
    <n v="-1.0084150000000001"/>
    <s v="Migori"/>
    <s v="Migori"/>
    <s v="Anjego"/>
    <s v="Eko"/>
    <s v="9"/>
    <s v="Biogas International Limited"/>
    <s v="Zadock"/>
    <s v="720562659"/>
    <s v="Medium Size Business"/>
    <x v="4"/>
  </r>
  <r>
    <s v="VPA6"/>
    <s v="KE-TRA-1907-26688"/>
    <x v="1"/>
    <s v=""/>
    <s v="19th July,2019"/>
    <d v="2019-07-19T00:00:00"/>
    <s v="19th July,2019"/>
    <d v="2019-07-19T00:00:00"/>
    <s v="Mbugua Douglas Giathi"/>
    <s v="Male"/>
    <s v="1865445"/>
    <s v="0727633127"/>
    <s v="727633127"/>
    <s v=""/>
    <s v="711209412"/>
    <n v="35.013334"/>
    <n v="1.000583"/>
    <s v="Trans Nzoia"/>
    <s v="Kiminini"/>
    <s v="Milimani"/>
    <s v="Milimani"/>
    <s v="9"/>
    <s v="Biogas International Limited"/>
    <s v="Zadock"/>
    <s v="720562659"/>
    <s v="Medium Size Business"/>
    <x v="4"/>
  </r>
  <r>
    <s v="VPA6"/>
    <s v="KE-KIS-1907-26685"/>
    <x v="0"/>
    <s v="Under Verification"/>
    <s v="20th July,2019"/>
    <d v="2019-07-20T00:00:00"/>
    <s v="28th July,2019"/>
    <d v="2019-07-28T00:00:00"/>
    <s v="Knoepfle Manfred Wilhelm."/>
    <s v="Male"/>
    <s v="25171615"/>
    <s v="752297227"/>
    <s v="777196827"/>
    <s v=""/>
    <s v="752297227"/>
    <n v="34.848210000000002"/>
    <n v="-8.7722999999999995E-2"/>
    <s v="Kisumu"/>
    <s v="Kisumu East"/>
    <s v="Kisumu East"/>
    <s v="Masawa"/>
    <n v="9"/>
    <s v="Biogas International Limited"/>
    <s v="Zadock"/>
    <s v="720562659"/>
    <s v="Medium Size Business"/>
    <x v="4"/>
  </r>
  <r>
    <s v="VPA6"/>
    <s v="KE-KIA-1907-26706"/>
    <x v="1"/>
    <s v=""/>
    <s v="1st July,2019"/>
    <d v="2019-07-01T00:00:00"/>
    <s v="1st July,2019"/>
    <d v="2019-07-01T00:00:00"/>
    <s v="Kimani Martha Wanjiku"/>
    <s v="Female"/>
    <s v="24979737"/>
    <s v="0705350981"/>
    <s v="705350981"/>
    <s v=""/>
    <s v=""/>
    <n v="36.623486999999997"/>
    <n v="-1.1850970000000001"/>
    <s v="Kiambu"/>
    <s v="Kikuyu"/>
    <s v="Kikuyu"/>
    <s v="Kanduma"/>
    <s v="10"/>
    <s v="Takamoto Biogas"/>
    <s v="James Nganga"/>
    <s v="725713467"/>
    <s v="Medium Size Business"/>
    <x v="8"/>
  </r>
  <r>
    <s v="VPA6"/>
    <s v="KE-KIA-1907-25908"/>
    <x v="1"/>
    <s v=""/>
    <s v="15th July,2019"/>
    <d v="2019-07-15T00:00:00"/>
    <s v="15th July,2019"/>
    <d v="2019-07-15T00:00:00"/>
    <s v="Njoroge Peter Murigi"/>
    <s v="Male"/>
    <s v="10255175"/>
    <s v="0729961097"/>
    <s v="729961097"/>
    <s v=""/>
    <s v="711565051"/>
    <n v="36.833087999999996"/>
    <n v="-0.82940400000000003"/>
    <s v="Kiambu"/>
    <s v="Gatundu South"/>
    <s v="Ndarugu"/>
    <s v="Karinga"/>
    <s v="10"/>
    <s v="Takamoto Biogas"/>
    <s v="James Nganga  Njoroge"/>
    <s v="725713467"/>
    <s v="Medium Size Business"/>
    <x v="8"/>
  </r>
  <r>
    <s v="VPA6"/>
    <s v="KE-KAJ-1907-26710"/>
    <x v="0"/>
    <s v="Non Compliant"/>
    <s v="28th June,2019"/>
    <d v="2019-06-28T00:00:00"/>
    <s v="18th July,2019"/>
    <d v="2019-07-18T00:00:00"/>
    <s v="Sendema Lenku"/>
    <s v="Female"/>
    <s v="30126066"/>
    <s v="712094182"/>
    <s v="712094182"/>
    <s v=""/>
    <s v=""/>
    <n v="37.128929999999997"/>
    <n v="-2.3890479999999998"/>
    <s v="Kajiado"/>
    <s v="Kajiado South"/>
    <s v="Lenkism"/>
    <s v="Oloelale"/>
    <s v="10"/>
    <s v="Takamoto Biogas"/>
    <s v="Takamoto Biogas"/>
    <s v=""/>
    <s v="Medium Size Business"/>
    <x v="8"/>
  </r>
  <r>
    <s v="VPA6"/>
    <s v="KE-KAJ-1907-26709"/>
    <x v="0"/>
    <s v="Under Verification"/>
    <s v="28th June,2019"/>
    <d v="2019-06-28T00:00:00"/>
    <s v="17th July,2019"/>
    <d v="2019-07-17T00:00:00"/>
    <s v="Dalai Saiyanga"/>
    <s v="Male"/>
    <s v="99999"/>
    <s v="0708178010"/>
    <s v="708178010"/>
    <s v=""/>
    <s v=""/>
    <n v="37.204878000000001"/>
    <n v="-2.4190230000000001"/>
    <s v="Kajiado"/>
    <s v="Kajiado South"/>
    <s v="Loitoktok"/>
    <s v="Lenkism"/>
    <s v="10"/>
    <s v="Takamoto Biogas"/>
    <s v="Takamoto Biogas"/>
    <s v=""/>
    <s v="Medium Size Business"/>
    <x v="8"/>
  </r>
  <r>
    <s v="VPA6"/>
    <s v="KE-NAK-1908-26689"/>
    <x v="1"/>
    <s v=""/>
    <s v="25th July,2019"/>
    <d v="2019-07-25T00:00:00"/>
    <s v="5th August,2019"/>
    <d v="2019-08-05T00:00:00"/>
    <s v="Kishoyan Simon Orket"/>
    <s v="Male"/>
    <s v="2329970"/>
    <s v="0720627662"/>
    <s v="720627662"/>
    <s v=""/>
    <s v="722335399"/>
    <n v="35.928348"/>
    <n v="-0.227517"/>
    <s v="Nakuru"/>
    <s v="Rongai"/>
    <s v="Rongai"/>
    <s v="Kakakinga"/>
    <s v="6"/>
    <s v="Biogas International Limited"/>
    <s v="James Musyoka"/>
    <s v="715836763"/>
    <s v="Medium Size Business"/>
    <x v="4"/>
  </r>
  <r>
    <s v="VPA6"/>
    <s v="KE-EMB-1907-27184"/>
    <x v="0"/>
    <s v="Non Compliant"/>
    <s v="14th June,2019"/>
    <d v="2019-06-14T00:00:00"/>
    <s v="25th July,2019"/>
    <d v="2019-07-25T00:00:00"/>
    <s v="Norman Nguu"/>
    <s v="Male"/>
    <s v="99999"/>
    <s v="0723058752"/>
    <s v="723058752"/>
    <s v=""/>
    <s v=""/>
    <n v="37.487310999999998"/>
    <n v="-0.37446000000000002"/>
    <s v="Embu"/>
    <s v="Embu North"/>
    <s v="Kagaari"/>
    <s v="Kagaari"/>
    <s v="4"/>
    <s v="Amiran Kenya Ltd"/>
    <s v="Simon Musali"/>
    <s v="706021436"/>
    <s v="Medium Size Business"/>
    <x v="7"/>
  </r>
  <r>
    <s v="VPA6"/>
    <s v="KE-EMB-1907-27185"/>
    <x v="1"/>
    <s v=""/>
    <s v="9th June,2019"/>
    <d v="2019-06-09T00:00:00"/>
    <s v="25th July,2019"/>
    <d v="2019-07-25T00:00:00"/>
    <s v="Ernest Fundi"/>
    <s v="Male"/>
    <s v="99999"/>
    <s v="711677204"/>
    <s v="2.55E+11"/>
    <s v=""/>
    <s v=""/>
    <n v="37.548622999999999"/>
    <n v="-0.38233899999999998"/>
    <s v="Embu"/>
    <s v="Runyenjes"/>
    <s v="Kanja"/>
    <s v="Kanja"/>
    <s v="4"/>
    <s v="Amiran Kenya Ltd"/>
    <s v="Simon Musali"/>
    <s v="706021436"/>
    <s v="Medium Size Business"/>
    <x v="7"/>
  </r>
  <r>
    <s v="VPA6"/>
    <s v="KE-MER-1907-27186"/>
    <x v="0"/>
    <s v="Unreachable"/>
    <s v="13th June,2019"/>
    <d v="2019-06-13T00:00:00"/>
    <s v="25th July,2019"/>
    <d v="2019-07-25T00:00:00"/>
    <s v="Florance Kaluyo"/>
    <s v="Female"/>
    <s v="12616497"/>
    <s v="721765716"/>
    <s v="721765716"/>
    <s v=""/>
    <s v=""/>
    <n v="37.587000000000003"/>
    <n v="-7.6981999999999995E-2"/>
    <s v="Meru"/>
    <s v="Tigania West"/>
    <s v="Tigania"/>
    <s v="Tigania"/>
    <n v="4"/>
    <s v="Amiran Kenya Ltd"/>
    <s v="Simon Musali"/>
    <s v="706021436"/>
    <s v="Medium Size Business"/>
    <x v="7"/>
  </r>
  <r>
    <s v="VPA6"/>
    <s v="KE-NYA-1905-26711"/>
    <x v="2"/>
    <s v="Non Compliant"/>
    <s v="27th February,2019"/>
    <d v="2019-02-27T00:00:00"/>
    <s v="26th May,2019"/>
    <d v="2019-05-26T00:00:00"/>
    <s v="Gatana Daniel Njihia"/>
    <s v="Male"/>
    <s v="99999"/>
    <s v="254704724010"/>
    <s v="2.55E+11"/>
    <s v=""/>
    <s v="2.55E+11"/>
    <n v="36.470843000000002"/>
    <n v="-0.283665"/>
    <s v="Nyandarua"/>
    <s v="Ol Kalou"/>
    <s v="Olkarou"/>
    <s v="Roba"/>
    <s v="124"/>
    <s v="Takamoto Biogas"/>
    <s v="Takamoto Biogas"/>
    <s v=""/>
    <s v="Medium Size Business"/>
    <x v="3"/>
  </r>
  <r>
    <s v="VPA6"/>
    <s v="KE-KIS-1907-28001"/>
    <x v="0"/>
    <s v="Non Compliant"/>
    <s v="21st July,2019"/>
    <d v="2019-07-21T00:00:00"/>
    <s v="25th July,2019"/>
    <d v="2019-07-25T00:00:00"/>
    <s v="Okiri Enock Owuor"/>
    <s v="Male"/>
    <s v="29274737"/>
    <s v="707783959"/>
    <s v="707783959"/>
    <s v=""/>
    <s v="796091292"/>
    <n v="34.735239999999997"/>
    <n v="-0.143153"/>
    <s v="Kisumu"/>
    <s v="Kisumu Central"/>
    <s v="Nyalenda B"/>
    <s v="Dunga"/>
    <n v="6"/>
    <s v="Biogas International Limited"/>
    <s v="Zadock"/>
    <s v="720562659"/>
    <s v="Medium Size Business"/>
    <x v="4"/>
  </r>
  <r>
    <s v="VPA6"/>
    <s v="KE-KIS-1901-25264"/>
    <x v="1"/>
    <s v=""/>
    <s v="11th January,2019"/>
    <d v="2019-01-11T00:00:00"/>
    <s v="20th January,2019"/>
    <d v="2019-01-20T00:00:00"/>
    <s v="Agolla Joshua Ochieng"/>
    <s v="Male"/>
    <s v="26772112"/>
    <s v="0706733924"/>
    <s v="706733924"/>
    <s v=""/>
    <s v="752734433"/>
    <n v="34.735950000000003"/>
    <n v="-0.14263000000000001"/>
    <s v="Kisumu"/>
    <s v="Kisumu Central"/>
    <s v="Kolwa West"/>
    <s v="Dunga"/>
    <s v="6"/>
    <s v="Biogas International Limited"/>
    <s v="Zadock"/>
    <s v="720562659"/>
    <s v="Medium Size Business"/>
    <x v="4"/>
  </r>
  <r>
    <s v="VPA6"/>
    <s v="KE-BUN-1908-26702"/>
    <x v="1"/>
    <s v=""/>
    <s v="17th July,2019"/>
    <d v="2019-07-17T00:00:00"/>
    <s v="3rd August,2019"/>
    <d v="2019-08-03T00:00:00"/>
    <s v="Wamukota Mackline"/>
    <s v="Male"/>
    <s v="20085671"/>
    <s v="0718072087"/>
    <s v="718072087"/>
    <s v=""/>
    <s v=""/>
    <n v="34.577641999999997"/>
    <n v="0.733348"/>
    <s v="Bungoma"/>
    <s v="Bungoma West"/>
    <s v="Chwele"/>
    <s v="Chwele"/>
    <n v="16"/>
    <s v="Takamoto Biogas"/>
    <s v="Takamoto Biogas"/>
    <s v=""/>
    <s v="Medium Size Business"/>
    <x v="1"/>
  </r>
  <r>
    <s v="VPA6"/>
    <s v="KE-KAJ-1908-26704"/>
    <x v="2"/>
    <s v="Demolished"/>
    <s v="14th July,2019"/>
    <d v="2019-07-14T00:00:00"/>
    <s v="8th August,2019"/>
    <d v="2019-08-08T00:00:00"/>
    <s v="Kinaiya Geoffrey Meitaron"/>
    <s v="Male"/>
    <s v="99999"/>
    <s v="722838059"/>
    <s v="722838059"/>
    <s v=""/>
    <s v=""/>
    <n v="36.852079000000003"/>
    <n v="-1.8166359999999999"/>
    <s v="Kajiado"/>
    <s v="Kajiado East"/>
    <s v="Isinya"/>
    <s v="Ormerrui"/>
    <n v="10"/>
    <s v="Takamoto Biogas"/>
    <s v="James"/>
    <s v=""/>
    <s v="Medium Size Business"/>
    <x v="8"/>
  </r>
  <r>
    <s v="VPA6"/>
    <s v="KE-KIA-1908-27187"/>
    <x v="1"/>
    <s v=""/>
    <s v="17th July,2019"/>
    <d v="2019-07-17T00:00:00"/>
    <s v="20th August,2019"/>
    <d v="2019-08-20T00:00:00"/>
    <s v="Gituku Jedida Wakonyo"/>
    <s v="Female"/>
    <s v="11705186"/>
    <s v="254723117752"/>
    <s v="2.55E+11"/>
    <s v=""/>
    <s v=""/>
    <n v="36.770802000000003"/>
    <n v="-1.09738"/>
    <s v="Kiambu"/>
    <s v="Kiambu"/>
    <s v="Ikinu"/>
    <s v="Gathaithi"/>
    <s v="8"/>
    <s v="Amiran Kenya Ltd"/>
    <s v="Michael Munuve"/>
    <s v="705862690"/>
    <s v="Medium Size Business"/>
    <x v="7"/>
  </r>
  <r>
    <s v="VPA6"/>
    <s v="KE-KIA-1908-27188"/>
    <x v="0"/>
    <s v="Non Compliant"/>
    <s v="7th August,2019"/>
    <d v="2019-08-07T00:00:00"/>
    <s v="20th August,2019"/>
    <d v="2019-08-20T00:00:00"/>
    <s v="Gachoka Lucy Mwende"/>
    <s v="Female"/>
    <s v="4300232"/>
    <s v="254711707546"/>
    <s v="2.55E+11"/>
    <s v=""/>
    <s v=""/>
    <n v="36.876305000000002"/>
    <n v="-1.0277080000000001"/>
    <s v="Kiambu"/>
    <s v="Gatundu South"/>
    <s v="Kiamwangi"/>
    <s v="Gituamba"/>
    <s v="4"/>
    <s v="Amiran Kenya Ltd"/>
    <s v="Michael Munuve"/>
    <s v="705862690"/>
    <s v="Medium Size Business"/>
    <x v="7"/>
  </r>
  <r>
    <s v="VPA6"/>
    <s v="KE-EMB-1909-27192"/>
    <x v="1"/>
    <s v=""/>
    <s v="8th August,2019"/>
    <d v="2019-08-08T00:00:00"/>
    <s v="25th September,2019"/>
    <d v="2019-09-25T00:00:00"/>
    <s v="Kibui Mergery Njura"/>
    <s v="Female"/>
    <s v="11211006"/>
    <s v="0720898873"/>
    <s v="720898873"/>
    <s v=""/>
    <s v=""/>
    <n v="37.530831999999997"/>
    <n v="-0.37446800000000002"/>
    <s v="Embu"/>
    <s v="Runyenjes"/>
    <s v="Runyenjes"/>
    <s v="Runyenjes"/>
    <s v="4"/>
    <s v="Amiran Kenya Ltd"/>
    <s v="Simon Musali"/>
    <s v="706021436"/>
    <s v="Medium Size Business"/>
    <x v="7"/>
  </r>
  <r>
    <s v="VPA6"/>
    <s v="KE-NYA-1909-26721"/>
    <x v="1"/>
    <s v=""/>
    <s v="18th September,2019"/>
    <d v="2019-09-18T00:00:00"/>
    <s v="18th September,2019"/>
    <d v="2019-09-18T00:00:00"/>
    <s v="Karanja Sarah Mwende"/>
    <s v="Female"/>
    <s v="99999"/>
    <s v="254715622387"/>
    <s v="2.55E+11"/>
    <s v=""/>
    <s v="2.55E+11"/>
    <n v="36.248311999999999"/>
    <n v="-0.34036300000000003"/>
    <s v="Nyandarua"/>
    <s v="Ol Kalou"/>
    <s v="Ngorika"/>
    <s v="Chamuka"/>
    <s v="10"/>
    <s v="Takamoto Biogas"/>
    <s v="James Nganga  Njoroge"/>
    <s v="725713476"/>
    <s v="Medium Size Business"/>
    <x v="8"/>
  </r>
  <r>
    <s v="VPA6"/>
    <s v="KE-NAK-1909-26722"/>
    <x v="1"/>
    <s v=""/>
    <s v="5th September,2019"/>
    <d v="2019-09-05T00:00:00"/>
    <s v="5th September,2019"/>
    <d v="2019-09-05T00:00:00"/>
    <s v="Kamau Joseph Muragu"/>
    <s v="Male"/>
    <s v="7082143"/>
    <s v="0718980919"/>
    <s v="718980919"/>
    <s v=""/>
    <s v="722959817"/>
    <n v="35.724094999999998"/>
    <n v="-0.24995500000000001"/>
    <s v="Nakuru"/>
    <s v="Molo"/>
    <s v="Molo"/>
    <s v="Mutirithia"/>
    <s v="10"/>
    <s v="Takamoto Biogas"/>
    <s v="James Nganga  Njoroge"/>
    <s v="725713476"/>
    <s v="Medium Size Business"/>
    <x v="8"/>
  </r>
  <r>
    <s v="VPA6"/>
    <s v="KE-UAS-1909-26725"/>
    <x v="2"/>
    <s v="Abandoned"/>
    <s v="19th September,2019"/>
    <d v="2019-09-19T00:00:00"/>
    <s v="19th September,2019"/>
    <d v="2019-09-19T00:00:00"/>
    <s v="Kipyego France Chemwoka"/>
    <s v="Male"/>
    <s v="99999"/>
    <s v="0721857684"/>
    <s v="721857684"/>
    <s v=""/>
    <s v="762205420"/>
    <n v="35.287100000000002"/>
    <n v="0.80906699999999998"/>
    <s v="Uasin Gishu"/>
    <s v="Soy"/>
    <s v="Koisagat"/>
    <s v="Nyalimbei"/>
    <s v="10"/>
    <s v="Takamoto Biogas"/>
    <s v="James Nganga  Njoroge"/>
    <s v="725713467"/>
    <s v="Medium Size Business"/>
    <x v="8"/>
  </r>
  <r>
    <s v="VPA6"/>
    <s v="KE-ELG-1909-26724"/>
    <x v="1"/>
    <s v=""/>
    <s v="5th September,2019"/>
    <d v="2019-09-05T00:00:00"/>
    <s v="5th September,2019"/>
    <d v="2019-09-05T00:00:00"/>
    <s v="Koima Timothy Kosgei"/>
    <s v="Male"/>
    <s v="69127"/>
    <s v="254720332361"/>
    <s v="2.55E+11"/>
    <s v=""/>
    <s v="2.55E+11"/>
    <n v="35.484428000000001"/>
    <n v="0.56624200000000002"/>
    <s v="Elgeyo/Marakwet"/>
    <s v="Keiyo North"/>
    <s v="Mutei"/>
    <s v="Kapteren"/>
    <s v="10"/>
    <s v="Takamoto Biogas"/>
    <s v="James Nganga  Njoroge"/>
    <s v="725713467"/>
    <s v="Medium Size Business"/>
    <x v="8"/>
  </r>
  <r>
    <s v="VPA6"/>
    <s v="KE-ELG-1909-26715"/>
    <x v="1"/>
    <s v=""/>
    <s v="12th September,2019"/>
    <d v="2019-09-12T00:00:00"/>
    <s v="12th September,2019"/>
    <d v="2019-09-12T00:00:00"/>
    <s v="Kiplagat Paul Kipronoh"/>
    <s v="Male"/>
    <s v="12678259"/>
    <s v="254722365707"/>
    <s v="2.55E+11"/>
    <s v=""/>
    <s v="2.55E+11"/>
    <n v="35.506006999999997"/>
    <n v="0.65438700000000005"/>
    <s v="Elgeyo/Marakwet"/>
    <s v="Keiyo North"/>
    <s v="Kamari"/>
    <s v="Kamari"/>
    <s v="10"/>
    <s v="Takamoto Biogas"/>
    <s v="James Nganga  Njoroge"/>
    <s v="726713467"/>
    <s v="Medium Size Business"/>
    <x v="8"/>
  </r>
  <r>
    <s v="VPA6"/>
    <s v="KE-KIA-1908-0"/>
    <x v="0"/>
    <s v="Under Verification"/>
    <s v="26th August,2019"/>
    <d v="2019-08-26T00:00:00"/>
    <s v="26th August,2019"/>
    <d v="2019-08-26T00:00:00"/>
    <s v="Njoroge James Nganga"/>
    <s v="Male"/>
    <s v="13216769"/>
    <s v="0725714467"/>
    <s v="725714467"/>
    <s v=""/>
    <s v="786102465"/>
    <n v="36.774783999999997"/>
    <n v="-1.05837"/>
    <s v="Kiambu"/>
    <s v="Gatundu South"/>
    <s v="Kanjao"/>
    <s v="Miiro"/>
    <s v="10"/>
    <s v="Takamoto Biogas"/>
    <s v="James"/>
    <s v="725713467"/>
    <s v="Medium Size Business"/>
    <x v="8"/>
  </r>
  <r>
    <s v="VPA6"/>
    <s v="KE-KIA-1908-26703"/>
    <x v="1"/>
    <s v=""/>
    <s v="27th August,2019"/>
    <d v="2019-08-27T00:00:00"/>
    <s v="27th August,2019"/>
    <d v="2019-08-27T00:00:00"/>
    <s v="Kamau Margaret Wambui"/>
    <s v="Female"/>
    <s v="99999"/>
    <s v="254700870407"/>
    <s v="2.55E+11"/>
    <s v=""/>
    <s v=""/>
    <n v="36.839486000000001"/>
    <n v="-0.95390699999999995"/>
    <s v="Kiambu"/>
    <s v="Gatundu South"/>
    <s v="Darugo"/>
    <s v="Gasagatha"/>
    <s v="8"/>
    <s v="Takamoto Biogas"/>
    <s v="Peter"/>
    <s v="738414961"/>
    <s v="Medium Size Business"/>
    <x v="0"/>
  </r>
  <r>
    <s v="VPA6"/>
    <s v="KE-KIA-1907-26717"/>
    <x v="0"/>
    <s v="Non Compliant"/>
    <s v="5th July,2019"/>
    <d v="2019-07-05T00:00:00"/>
    <s v="31st July,2019"/>
    <d v="2019-07-31T00:00:00"/>
    <s v="Nganga George Mwangi"/>
    <s v="Male"/>
    <s v="13510985"/>
    <s v="254721701854"/>
    <s v="2.55E+11"/>
    <s v=""/>
    <s v="2.55E+11"/>
    <n v="36.946488000000002"/>
    <n v="-1.2117960000000001"/>
    <s v="Kiambu"/>
    <s v="Ruiru"/>
    <s v="Githurai"/>
    <s v="Mwihoko"/>
    <s v="10"/>
    <s v="Takamoto Biogas"/>
    <s v="Peter"/>
    <s v="738414961"/>
    <s v="Medium Size Business"/>
    <x v="0"/>
  </r>
  <r>
    <s v="VPA6"/>
    <s v="KE-KIA-1908-27189"/>
    <x v="1"/>
    <s v=""/>
    <s v="26th July,2019"/>
    <d v="2019-07-26T00:00:00"/>
    <s v="28th August,2019"/>
    <d v="2019-08-28T00:00:00"/>
    <s v="Godfrey Gatuati"/>
    <s v="Male"/>
    <s v="99999"/>
    <s v="720354449"/>
    <s v="2.55E+11"/>
    <s v=""/>
    <s v=""/>
    <n v="36.762560000000001"/>
    <n v="-1.10026"/>
    <s v="Kiambu"/>
    <s v="Githunguri"/>
    <s v="Ikinu"/>
    <s v="Gathaithi"/>
    <n v="4"/>
    <s v="Amiran Kenya Ltd"/>
    <s v="Simon Musali"/>
    <s v="706021436"/>
    <s v="Medium Size Business"/>
    <x v="7"/>
  </r>
  <r>
    <s v="VPA6"/>
    <s v="KE-KIA-1908-27190"/>
    <x v="0"/>
    <s v="Abandoned"/>
    <s v="9th August,2019"/>
    <d v="2019-08-09T00:00:00"/>
    <s v="28th August,2019"/>
    <d v="2019-08-28T00:00:00"/>
    <s v="Njoroge Joseph Kariuki"/>
    <s v="Male"/>
    <s v="99999"/>
    <s v="728386724"/>
    <s v="2.55E+11"/>
    <s v=""/>
    <s v=""/>
    <n v="36.761859999999999"/>
    <n v="-1.099758"/>
    <s v="Kiambu"/>
    <s v="Githunguri"/>
    <s v="Githunguri"/>
    <s v="Gathaithi"/>
    <n v="4"/>
    <s v="Amiran Kenya Ltd"/>
    <s v="Michael Munuve"/>
    <s v="705862690"/>
    <s v="Medium Size Business"/>
    <x v="7"/>
  </r>
  <r>
    <s v="VPA6"/>
    <s v="KE-KIA-1908-27191"/>
    <x v="1"/>
    <s v=""/>
    <s v="25th July,2019"/>
    <d v="2019-07-25T00:00:00"/>
    <s v="28th August,2019"/>
    <d v="2019-08-28T00:00:00"/>
    <s v="Waruguru Jacinta"/>
    <s v="Male"/>
    <s v="99999"/>
    <s v="721311751"/>
    <s v="2.55E+11"/>
    <s v=""/>
    <s v=""/>
    <n v="36.760159000000002"/>
    <n v="-1.098338"/>
    <s v="Kiambu"/>
    <s v="Githunguri"/>
    <s v="Githunguri"/>
    <s v="Gathaithi"/>
    <n v="4"/>
    <s v="Amiran Kenya Ltd"/>
    <s v="Michael Munuve"/>
    <s v="705862690"/>
    <s v="Medium Size Business"/>
    <x v="7"/>
  </r>
  <r>
    <s v="VPA6"/>
    <s v="KE-LAI-1908-27490"/>
    <x v="1"/>
    <s v=""/>
    <s v="30th August,2019"/>
    <d v="2019-08-30T00:00:00"/>
    <s v="30th August,2019"/>
    <d v="2019-08-30T00:00:00"/>
    <s v="Mururu Ephantus Peter"/>
    <s v="Male"/>
    <s v="16008973"/>
    <s v="723355808"/>
    <s v="723355808"/>
    <s v=""/>
    <s v="724416388"/>
    <n v="37.210445"/>
    <n v="9.5399999999999999E-2"/>
    <s v="Laikipia"/>
    <s v="Laikipia East"/>
    <s v="Ethi"/>
    <s v="Mia Moja"/>
    <n v="8"/>
    <s v="Amiran Kenya Ltd"/>
    <s v="Fagaden Enterprises"/>
    <s v="721959188"/>
    <s v="Medium Size Business"/>
    <x v="1"/>
  </r>
  <r>
    <s v="VPA6"/>
    <s v="KE-KAJ-1908-26714"/>
    <x v="1"/>
    <s v=""/>
    <s v="15th August,2019"/>
    <d v="2019-08-15T00:00:00"/>
    <s v="15th August,2019"/>
    <d v="2019-08-15T00:00:00"/>
    <s v="Olegei Samante Eric"/>
    <s v="Female"/>
    <s v="1P@QAA"/>
    <s v="0743783081"/>
    <s v="743783081"/>
    <s v=""/>
    <s v="726769601"/>
    <n v="37.214526999999997"/>
    <n v="-2.4041779999999999"/>
    <s v="Kajiado"/>
    <s v="Kajiado South"/>
    <s v="Lengsim"/>
    <s v="Olepolos"/>
    <s v="10"/>
    <s v="Takamoto Biogas"/>
    <s v="James Nganga  Njoroge"/>
    <s v="725713467"/>
    <s v="Medium Size Business"/>
    <x v="8"/>
  </r>
  <r>
    <s v="VPA6"/>
    <s v="KE-MUR-1908-26712"/>
    <x v="1"/>
    <s v=""/>
    <s v="8th August,2019"/>
    <d v="2019-08-08T00:00:00"/>
    <s v="8th August,2019"/>
    <d v="2019-08-08T00:00:00"/>
    <s v="Irungu Roise Muthoni"/>
    <s v="Female"/>
    <s v="7283826"/>
    <s v="254727372780"/>
    <s v="2.55E+11"/>
    <s v=""/>
    <s v="2.55E+11"/>
    <n v="37.106648"/>
    <n v="-0.93307200000000001"/>
    <s v="Murang'a"/>
    <s v="Kandara"/>
    <s v="Kandara"/>
    <s v="Kabati"/>
    <s v="10"/>
    <s v="Takamoto Biogas"/>
    <s v="James Nganga  Njoroge"/>
    <s v="254725713467"/>
    <s v="Medium Size Business"/>
    <x v="8"/>
  </r>
  <r>
    <s v="VPA6"/>
    <s v="KE-KIA-1908-26713"/>
    <x v="1"/>
    <s v=""/>
    <s v="20th August,2019"/>
    <d v="2019-08-20T00:00:00"/>
    <s v="20th August,2019"/>
    <d v="2019-08-20T00:00:00"/>
    <s v="Ngugi Peter Ndungu"/>
    <s v="Male"/>
    <s v="99999"/>
    <s v="254724381967"/>
    <s v="724381967"/>
    <s v=""/>
    <s v="726779564"/>
    <n v="36.815207000000001"/>
    <n v="-0.92286699999999999"/>
    <s v="Kiambu"/>
    <s v="Gatundu North"/>
    <s v="Githobokoni"/>
    <s v="Muthunguchi"/>
    <s v="10"/>
    <s v="Takamoto Biogas"/>
    <s v="James Nganga  Njoroge"/>
    <s v="725713467"/>
    <s v="Medium Size Business"/>
    <x v="8"/>
  </r>
  <r>
    <s v="VPA6"/>
    <s v="KE-MAC-1909-26695"/>
    <x v="1"/>
    <s v=""/>
    <s v="5th September,2019"/>
    <d v="2019-09-05T00:00:00"/>
    <s v="15th September,2019"/>
    <d v="2019-09-15T00:00:00"/>
    <s v="Manene Charity Nkatha"/>
    <s v="Female"/>
    <s v="7714300"/>
    <s v="0722998786"/>
    <s v="722998786"/>
    <s v=""/>
    <s v="716651588"/>
    <n v="37.188763000000002"/>
    <n v="-1.127335"/>
    <s v="Machakos"/>
    <s v="Matungulu"/>
    <s v="Matungulu"/>
    <s v="Uamani"/>
    <s v="9"/>
    <s v="Biogas International Limited"/>
    <s v="James Musyoka"/>
    <s v=""/>
    <s v="Medium Size Business"/>
    <x v="4"/>
  </r>
  <r>
    <s v="VPA6"/>
    <s v="KE-HOM-1908-26691"/>
    <x v="1"/>
    <s v=""/>
    <s v="8th August,2019"/>
    <d v="2019-08-08T00:00:00"/>
    <s v="22nd August,2019"/>
    <d v="2019-08-22T00:00:00"/>
    <s v="Okite Patrick William"/>
    <s v="Male"/>
    <s v="2702054"/>
    <s v="0722268025"/>
    <s v="722268025"/>
    <s v=""/>
    <s v="706687776"/>
    <n v="34.398113000000002"/>
    <n v="-0.79449700000000001"/>
    <s v="Homa Bay"/>
    <s v="Ndhiwa"/>
    <s v="Koguta"/>
    <s v="Ondati"/>
    <s v="9"/>
    <s v="Biogas International Limited"/>
    <s v="Zadock"/>
    <s v="720562659"/>
    <s v="Medium Size Business"/>
    <x v="4"/>
  </r>
  <r>
    <s v="VPA6"/>
    <s v="KE-UAS-1908-26692"/>
    <x v="1"/>
    <s v=""/>
    <s v="19th August,2019"/>
    <d v="2019-08-19T00:00:00"/>
    <s v="26th August,2019"/>
    <d v="2019-08-26T00:00:00"/>
    <s v="Korir Teresa Nyambura"/>
    <s v="Female"/>
    <s v="10876225"/>
    <s v="0722383742"/>
    <s v="722383742"/>
    <s v=""/>
    <s v="722472832"/>
    <n v="35.245783000000003"/>
    <n v="0.45616600000000002"/>
    <s v="Uasin Gishu"/>
    <s v="Kapseret"/>
    <s v="Kapseret"/>
    <s v="Lamywet"/>
    <s v="6"/>
    <s v="Biogas International Limited"/>
    <s v="Zadock"/>
    <s v="720562659"/>
    <s v="Medium Size Business"/>
    <x v="4"/>
  </r>
  <r>
    <s v="VPA6"/>
    <s v="KE-KIA-1909-26701"/>
    <x v="1"/>
    <s v=""/>
    <s v="20th August,2019"/>
    <d v="2019-08-20T00:00:00"/>
    <s v="11th September,2019"/>
    <d v="2019-09-11T00:00:00"/>
    <s v="Njuguna Augustine Mburu"/>
    <s v="Male"/>
    <s v="4922759"/>
    <s v="727461434"/>
    <s v="727461434"/>
    <s v=""/>
    <s v="787841337"/>
    <n v="36.881436999999998"/>
    <n v="-0.95551200000000003"/>
    <s v="Kiambu"/>
    <s v="Gatundu North"/>
    <s v="Gatundu North"/>
    <s v="Gatei"/>
    <n v="6"/>
    <s v="Takamoto Biogas"/>
    <s v="Peter"/>
    <s v="738414961"/>
    <s v="Medium Size Business"/>
    <x v="1"/>
  </r>
  <r>
    <s v="VPA6"/>
    <s v="KE-KIS-1909-26696"/>
    <x v="1"/>
    <s v=""/>
    <s v="14th September,2019"/>
    <d v="2019-09-14T00:00:00"/>
    <s v="21st September,2019"/>
    <d v="2019-09-21T00:00:00"/>
    <s v="Otieno Isaac Othiambo"/>
    <s v="Male"/>
    <s v="11300034"/>
    <s v="0722455075"/>
    <s v="722455075"/>
    <s v=""/>
    <s v="720729345"/>
    <n v="34.803780000000003"/>
    <n v="-0.129438"/>
    <s v="Kisumu"/>
    <s v="Kisumu East"/>
    <s v="Kalua Central"/>
    <s v="Ofunyu"/>
    <s v="9"/>
    <s v="Biogas International Limited"/>
    <s v="Robert"/>
    <s v="717606741"/>
    <s v="Medium Size Business"/>
    <x v="4"/>
  </r>
  <r>
    <s v="VPA6"/>
    <s v="KE-KIS-1909-26694"/>
    <x v="1"/>
    <s v=""/>
    <s v="18th September,2019"/>
    <d v="2019-09-18T00:00:00"/>
    <s v="26th September,2019"/>
    <d v="2019-09-26T00:00:00"/>
    <s v="Odhiambo Rosemary"/>
    <s v="Female"/>
    <s v="27509352"/>
    <s v="254728588559"/>
    <s v="2.55E+11"/>
    <s v=""/>
    <s v="2.55E+11"/>
    <n v="34.706910000000001"/>
    <n v="-3.6040999999999997E-2"/>
    <s v="Kisumu"/>
    <s v="Kisumu West"/>
    <s v="Nyahera"/>
    <s v="Kandalo"/>
    <s v="6"/>
    <s v="Biogas International Limited"/>
    <s v="Null"/>
    <s v=""/>
    <s v="Medium Size Business"/>
    <x v="4"/>
  </r>
  <r>
    <s v="VPA6"/>
    <s v="KE-KAJ-1909-26720"/>
    <x v="2"/>
    <s v="Institutional Plant"/>
    <s v="10th September,2019"/>
    <d v="2019-09-10T00:00:00"/>
    <s v="20th September,2019"/>
    <d v="2019-09-20T00:00:00"/>
    <s v="Rockfield Rockfield Rockfield"/>
    <s v="Institutional"/>
    <s v="99999"/>
    <s v="0722363386"/>
    <s v="722363386"/>
    <s v=""/>
    <s v="791470600"/>
    <n v="36.775385"/>
    <n v="-1.4582619999999999"/>
    <s v="Kajiado"/>
    <s v="Isinya"/>
    <s v="Kiserian"/>
    <s v="Lankau"/>
    <n v="24"/>
    <s v="Takamoto Biogas"/>
    <s v="Takamoto Biogas"/>
    <s v=""/>
    <s v="Medium Size Business"/>
    <x v="0"/>
  </r>
  <r>
    <s v="VPA6"/>
    <s v="KE-KIA-1909-26723"/>
    <x v="1"/>
    <s v=""/>
    <s v="9th September,2019"/>
    <d v="2019-09-09T00:00:00"/>
    <s v="23rd September,2019"/>
    <d v="2019-09-23T00:00:00"/>
    <s v="Kiangai Joyce Kigio"/>
    <s v="Female"/>
    <s v="11881827"/>
    <s v="254715152813"/>
    <s v="2.55E+11"/>
    <s v=""/>
    <s v=""/>
    <n v="36.769190000000002"/>
    <n v="-1.0458019999999999"/>
    <s v="Kiambu"/>
    <s v="Githunguri"/>
    <s v="Githunguri"/>
    <s v="Ngochi"/>
    <s v="10"/>
    <s v="Takamoto Biogas"/>
    <s v="James"/>
    <s v="725713467"/>
    <s v="Medium Size Business"/>
    <x v="8"/>
  </r>
  <r>
    <s v="VPA6"/>
    <s v="KE-NAI-1910-26698"/>
    <x v="1"/>
    <s v=""/>
    <s v="2nd October,2019"/>
    <d v="2019-10-02T00:00:00"/>
    <s v="12th October,2019"/>
    <d v="2019-10-12T00:00:00"/>
    <s v="Sudra Nicholas Maciej"/>
    <s v="Male"/>
    <s v="99999"/>
    <s v="78193988"/>
    <s v="2.55E+11"/>
    <s v=""/>
    <s v="2.55E+11"/>
    <n v="36.764277999999997"/>
    <n v="-1.2328300000000001"/>
    <s v="Nairobi"/>
    <s v="Westlands"/>
    <s v="Westlands"/>
    <s v="Kitusuru"/>
    <n v="9"/>
    <s v="Biogas International Limited"/>
    <s v="James Musyoka"/>
    <s v="9715836763"/>
    <s v="Medium Size Business"/>
    <x v="4"/>
  </r>
  <r>
    <s v="VPA6"/>
    <s v="KE-BUN-1910-26697"/>
    <x v="0"/>
    <s v="Non Compliant"/>
    <s v="24th September,2019"/>
    <d v="2019-09-24T00:00:00"/>
    <s v="2nd October,2019"/>
    <d v="2019-10-02T00:00:00"/>
    <s v="Dennis Anyembe Amukoa"/>
    <s v="Male"/>
    <s v="99999"/>
    <s v="728981353"/>
    <s v="728981353"/>
    <s v=""/>
    <s v="700216101"/>
    <n v="34.573689999999999"/>
    <n v="0.55975799999999998"/>
    <s v="Bungoma"/>
    <s v="Bungoma South"/>
    <s v="Ranje"/>
    <s v="Ranje"/>
    <s v="9"/>
    <s v="Biogas International Limited"/>
    <s v=""/>
    <s v=""/>
    <s v="Medium Size Business"/>
    <x v="4"/>
  </r>
  <r>
    <s v="VPA6"/>
    <s v="KE-KIA-1910-27193"/>
    <x v="1"/>
    <s v=""/>
    <s v="15th September,2019"/>
    <d v="2019-09-15T00:00:00"/>
    <s v="9th October,2019"/>
    <d v="2019-10-09T00:00:00"/>
    <s v="Kihara Peter"/>
    <s v="Male"/>
    <s v="5465798"/>
    <s v="0720770748"/>
    <s v="720770748"/>
    <s v=""/>
    <s v="720770748"/>
    <n v="36.767082000000002"/>
    <n v="-1.096392"/>
    <s v="Kiambu"/>
    <s v="Kiambu"/>
    <s v="Githunguri"/>
    <s v="Gathaithi"/>
    <s v="4"/>
    <s v="Amiran Kenya Ltd"/>
    <s v="Simon Musali"/>
    <s v="706021436"/>
    <s v="Medium Size Business"/>
    <x v="7"/>
  </r>
  <r>
    <s v="VPA6"/>
    <s v="KE-KIA-1910-27194"/>
    <x v="1"/>
    <s v=""/>
    <s v="24th September,2019"/>
    <d v="2019-09-24T00:00:00"/>
    <s v="9th October,2019"/>
    <d v="2019-10-09T00:00:00"/>
    <s v="Kungu Rose"/>
    <s v="Female"/>
    <s v="11802991"/>
    <s v="722812521"/>
    <s v="722812521"/>
    <s v=""/>
    <s v="720534364"/>
    <n v="36.764577000000003"/>
    <n v="-1.093529"/>
    <s v="Kiambu"/>
    <s v="Githunguri"/>
    <s v="Ikinu"/>
    <s v="Gathaithi"/>
    <n v="4"/>
    <s v="Amiran Kenya Ltd"/>
    <s v="Michael Munuve"/>
    <s v="705862690"/>
    <s v="Medium Size Business"/>
    <x v="7"/>
  </r>
  <r>
    <s v="VPA6"/>
    <s v="KE-KWA-1910-26693"/>
    <x v="2"/>
    <s v="Institutional Plant"/>
    <s v="20th September,2019"/>
    <d v="2019-09-20T00:00:00"/>
    <s v="2nd October,2019"/>
    <d v="2019-10-02T00:00:00"/>
    <s v="Kenya Service Forest"/>
    <s v="Male"/>
    <s v="20651354"/>
    <s v="254718065079"/>
    <s v="2.55E+11"/>
    <s v=""/>
    <s v="2.55E+11"/>
    <n v="39.477496000000002"/>
    <n v="-4.408118"/>
    <s v="Kwale"/>
    <s v="Msambweni"/>
    <s v="Kinondo"/>
    <s v="Vioni"/>
    <s v="6"/>
    <s v="Biogas International Limited"/>
    <s v="Julius"/>
    <s v="711227754"/>
    <s v="Medium Size Business"/>
    <x v="4"/>
  </r>
  <r>
    <s v="VPA6"/>
    <s v="KE-KIL-1910-26699"/>
    <x v="0"/>
    <s v="Non Compliant"/>
    <s v="11th October,2019"/>
    <d v="2019-10-11T00:00:00"/>
    <s v="25th October,2019"/>
    <d v="2019-10-25T00:00:00"/>
    <s v="Barnes Alistair James"/>
    <s v="Male"/>
    <s v="10122102"/>
    <s v="0716788469"/>
    <s v="716788469"/>
    <s v=""/>
    <s v="707668600"/>
    <n v="39.867316000000002"/>
    <n v="-3.6241919999999999"/>
    <s v="Kilifi"/>
    <s v="Bahari"/>
    <s v="Bahari"/>
    <s v="Plantation"/>
    <s v="9"/>
    <s v="Biogas International Limited"/>
    <s v="Julius"/>
    <s v="711227754"/>
    <s v="Medium Size Business"/>
    <x v="4"/>
  </r>
  <r>
    <s v="VPA6"/>
    <s v="KE-KIA-1910-26583"/>
    <x v="1"/>
    <s v=""/>
    <s v="8th October,2019"/>
    <d v="2019-10-08T00:00:00"/>
    <s v="8th October,2019"/>
    <d v="2019-10-08T00:00:00"/>
    <s v="Njuguna Nancy Nduta"/>
    <s v="Female"/>
    <s v="3589031"/>
    <s v="+254721521840"/>
    <s v="2.55E+11"/>
    <s v=""/>
    <s v="2.55E+11"/>
    <n v="36.844794999999998"/>
    <n v="-0.97249799999999997"/>
    <s v="Kiambu"/>
    <s v="Gatundu South"/>
    <s v="Ngenda"/>
    <s v="Gikure"/>
    <s v="10"/>
    <s v="Takamoto Biogas"/>
    <s v="James Nganga  Njoroge"/>
    <s v="+254725713467"/>
    <s v="Medium Size Business"/>
    <x v="8"/>
  </r>
  <r>
    <s v="VPA6"/>
    <s v="KE-KIA-1910-26587"/>
    <x v="1"/>
    <s v=""/>
    <s v="11th October,2019"/>
    <d v="2019-10-11T00:00:00"/>
    <s v="11th October,2019"/>
    <d v="2019-10-11T00:00:00"/>
    <s v="Mungai Elizabeth Wambui"/>
    <s v="Female"/>
    <s v="7544264"/>
    <s v="+254715894121"/>
    <s v="2.55E+11"/>
    <s v=""/>
    <s v="2.55E+11"/>
    <n v="36.825789999999998"/>
    <n v="-1.1586380000000001"/>
    <s v="Kiambu"/>
    <s v="Kiambu"/>
    <s v="Ndumeri"/>
    <s v="Githima"/>
    <s v="10"/>
    <s v="Takamoto Biogas"/>
    <s v="James Nganga  Njoroge"/>
    <s v="+254725713467"/>
    <s v="Medium Size Business"/>
    <x v="8"/>
  </r>
  <r>
    <s v="VPA6"/>
    <s v="KE-KAJ-1910-26700"/>
    <x v="1"/>
    <s v=""/>
    <s v="14th October,2019"/>
    <d v="2019-10-14T00:00:00"/>
    <s v="24th October,2019"/>
    <d v="2019-10-24T00:00:00"/>
    <s v="Mugasia Ann Afandi"/>
    <s v="Female"/>
    <s v="26545665"/>
    <s v="725665181"/>
    <s v="2.55E+11"/>
    <s v=""/>
    <s v="2.55E+11"/>
    <n v="36.701540000000001"/>
    <n v="-1.410345"/>
    <s v="Kajiado"/>
    <s v="Kajiado North"/>
    <s v="Kajiado North"/>
    <s v="Oloosurutia"/>
    <n v="9"/>
    <s v="Biogas International Limited"/>
    <s v="James Musyoka"/>
    <s v="+254715836763"/>
    <s v="Medium Size Business"/>
    <x v="4"/>
  </r>
  <r>
    <s v="VPA6"/>
    <s v="KE-KIA-1910-27196"/>
    <x v="1"/>
    <s v=""/>
    <s v="25th October,2019"/>
    <d v="2019-10-25T00:00:00"/>
    <s v="29th October,2019"/>
    <d v="2019-10-29T00:00:00"/>
    <s v="Mburu Martin"/>
    <s v="Male"/>
    <s v="99999"/>
    <s v="722748403"/>
    <s v="2.55E+11"/>
    <s v=""/>
    <s v=""/>
    <n v="36.877937000000003"/>
    <n v="-1.1846829999999999"/>
    <s v="Kiambu"/>
    <s v="Kiambu"/>
    <s v="Kiamumbi"/>
    <s v="Kiamumbi"/>
    <s v="4"/>
    <s v="Amiran Kenya Ltd"/>
    <s v="Michael Munuve"/>
    <s v="254705862690"/>
    <s v="Medium Size Business"/>
    <x v="7"/>
  </r>
  <r>
    <s v="VPA6"/>
    <s v="KE-KIA-1910-27903"/>
    <x v="1"/>
    <s v=""/>
    <s v="17th October,2019"/>
    <d v="2019-10-17T00:00:00"/>
    <s v="24th October,2019"/>
    <d v="2019-10-24T00:00:00"/>
    <s v="Kimani Evanson"/>
    <s v="Male"/>
    <s v="21932593"/>
    <s v="254722236602"/>
    <s v="2.55E+11"/>
    <s v=""/>
    <s v="2.55E+11"/>
    <n v="36.630518000000002"/>
    <n v="-1.293804"/>
    <s v="Kiambu"/>
    <s v="Kikuyu"/>
    <s v="Ruthigiti"/>
    <s v="Karie"/>
    <s v="9"/>
    <s v="Biogas International Limited"/>
    <s v="Null"/>
    <s v=""/>
    <s v="Medium Size Business"/>
    <x v="4"/>
  </r>
  <r>
    <s v="VPA6"/>
    <s v="KE-NAK-1909-26595"/>
    <x v="1"/>
    <s v=""/>
    <s v="23rd July,2019"/>
    <d v="2019-07-23T00:00:00"/>
    <s v="11th September,2019"/>
    <d v="2019-09-11T00:00:00"/>
    <s v="Gitiha John Kinyua"/>
    <s v="Male"/>
    <s v="2460163"/>
    <s v="254727570542"/>
    <s v="2.55E+11"/>
    <s v=""/>
    <s v="2.55E+11"/>
    <n v="36.468608000000003"/>
    <n v="-0.70074999999999998"/>
    <s v="Nakuru"/>
    <s v="Naivasha"/>
    <s v="Naivasha"/>
    <s v="Nyodia"/>
    <s v="10"/>
    <s v="Takamoto Biogas"/>
    <s v="Takamoto Biogas"/>
    <s v=""/>
    <s v="Medium Size Business"/>
    <x v="8"/>
  </r>
  <r>
    <s v="VPA6"/>
    <s v="KE-KIA-1911-27197"/>
    <x v="1"/>
    <s v=""/>
    <s v="26th August,2019"/>
    <d v="2019-08-26T00:00:00"/>
    <s v="12th November,2019"/>
    <d v="2019-11-12T00:00:00"/>
    <s v="Mwaura Simon Chege"/>
    <s v="Male"/>
    <s v="3110261"/>
    <s v="254721987210"/>
    <s v="2.55E+11"/>
    <s v=""/>
    <s v="2.55E+11"/>
    <n v="36.766632999999999"/>
    <n v="-1.09602"/>
    <s v="Kiambu"/>
    <s v="Kiambu"/>
    <s v="Ikinu"/>
    <s v="Gathaithi"/>
    <s v="4"/>
    <s v="Amiran Kenya Ltd"/>
    <s v="Michael Munuve"/>
    <s v="254705862690"/>
    <s v="Medium Size Business"/>
    <x v="7"/>
  </r>
  <r>
    <s v="VPA6"/>
    <s v="KE-NAK-1911-28827"/>
    <x v="0"/>
    <s v="Non Compliant"/>
    <s v="12th November,2019"/>
    <d v="2019-11-12T00:00:00"/>
    <s v="17th November,2019"/>
    <d v="2019-11-17T00:00:00"/>
    <s v="Nathan Kirui"/>
    <s v="Male"/>
    <s v="99999"/>
    <s v="715664425"/>
    <s v="2.55E+11"/>
    <s v=""/>
    <s v=""/>
    <n v="36.008904000000001"/>
    <n v="-0.2697"/>
    <s v="Nakuru"/>
    <s v="Rongai"/>
    <s v="Ngata"/>
    <s v="Ngata"/>
    <n v="6"/>
    <s v="Biogas International Limited"/>
    <s v="Robert"/>
    <s v="254717606741"/>
    <s v="Medium Size Business"/>
    <x v="4"/>
  </r>
  <r>
    <s v="VPA6"/>
    <s v="KE-KAK-1911-28826"/>
    <x v="1"/>
    <s v=""/>
    <s v="20th October,2019"/>
    <d v="2019-10-20T00:00:00"/>
    <s v="13th November,2019"/>
    <d v="2019-11-13T00:00:00"/>
    <s v="Mary Maheli"/>
    <s v="Female"/>
    <s v="4376368"/>
    <s v="254724082605"/>
    <s v="2.55E+11"/>
    <s v=""/>
    <s v="2.55E+11"/>
    <n v="34.767356999999997"/>
    <n v="0.29219099999999998"/>
    <s v="Kakamega"/>
    <s v="Lurambi"/>
    <s v="Lulambi"/>
    <s v="Mwihomo"/>
    <s v="9"/>
    <s v="Biogas International Limited"/>
    <s v="Robert"/>
    <s v="254717606741"/>
    <s v="Medium Size Business"/>
    <x v="4"/>
  </r>
  <r>
    <s v="VPA6"/>
    <s v="KE-KIA-1910-28820"/>
    <x v="1"/>
    <s v=""/>
    <s v="20th October,2019"/>
    <d v="2019-10-20T00:00:00"/>
    <s v="24th October,2019"/>
    <d v="2019-10-24T00:00:00"/>
    <s v="Githinji Ruth Wanjiru"/>
    <s v="Female"/>
    <s v="6289277"/>
    <s v="720486083"/>
    <s v="2.55E+11"/>
    <s v=""/>
    <s v="2.55E+11"/>
    <n v="36.671990999999998"/>
    <n v="-1.1586609999999999"/>
    <s v="Kiambu"/>
    <s v="Limuru"/>
    <s v="Gecha"/>
    <s v="Kabuku"/>
    <n v="9"/>
    <s v="Biogas International Limited"/>
    <s v="Null"/>
    <s v=""/>
    <s v="Medium Size Business"/>
    <x v="4"/>
  </r>
  <r>
    <s v="VPA6"/>
    <s v="KE-KIA-1911-27195"/>
    <x v="1"/>
    <s v=""/>
    <s v="23rd October,2019"/>
    <d v="2019-10-23T00:00:00"/>
    <s v="20th November,2019"/>
    <d v="2019-11-20T00:00:00"/>
    <s v="Chege Teresia Njeri"/>
    <s v="Female"/>
    <s v="99999"/>
    <s v="727496225"/>
    <s v="2.55E+11"/>
    <s v=""/>
    <s v="2.55E+11"/>
    <n v="36.766503"/>
    <n v="-1.0963769999999999"/>
    <s v="Kiambu"/>
    <s v="Githunguri"/>
    <s v="Ikinu"/>
    <s v="Waratho"/>
    <n v="4"/>
    <s v="Amiran Kenya Ltd"/>
    <s v="Michael Munuve"/>
    <s v="254705862690"/>
    <s v="Medium Size Business"/>
    <x v="7"/>
  </r>
  <r>
    <s v="VPA6"/>
    <s v="KE-KIA-1911-27198"/>
    <x v="1"/>
    <s v=""/>
    <s v="23rd October,2019"/>
    <d v="2019-10-23T00:00:00"/>
    <s v="20th November,2019"/>
    <d v="2019-11-20T00:00:00"/>
    <s v="Hannah Kamau Wangari"/>
    <s v="Female"/>
    <s v="5706697"/>
    <s v="720604829"/>
    <s v="2.55E+11"/>
    <s v=""/>
    <s v="2.55E+11"/>
    <n v="36.784567000000003"/>
    <n v="-1.104927"/>
    <s v="Kiambu"/>
    <s v="Githunguri"/>
    <s v="Ikinu"/>
    <s v="Njiru"/>
    <s v="4"/>
    <s v="Amiran Kenya Ltd"/>
    <s v="Simon"/>
    <s v="254706021436"/>
    <s v="Medium Size Business"/>
    <x v="7"/>
  </r>
  <r>
    <s v="VPA6"/>
    <s v="KE-KIA-1911-27199"/>
    <x v="1"/>
    <s v=""/>
    <s v="23rd October,2019"/>
    <d v="2019-10-23T00:00:00"/>
    <s v="20th November,2019"/>
    <d v="2019-11-20T00:00:00"/>
    <s v="Muturi Peter Gachie"/>
    <s v="Male"/>
    <s v="4854130"/>
    <s v="721990306"/>
    <s v="2.55E+11"/>
    <s v=""/>
    <s v="2.55E+11"/>
    <n v="36.773366000000003"/>
    <n v="-1.102036"/>
    <s v="Kiambu"/>
    <s v="Kiambu"/>
    <s v="Githunguri"/>
    <s v="Gathaithi"/>
    <s v="4"/>
    <s v="Amiran Kenya Ltd"/>
    <s v="Simon Musali"/>
    <s v="254706021436"/>
    <s v="Medium Size Business"/>
    <x v="7"/>
  </r>
  <r>
    <s v="VPA6"/>
    <s v="KE-MAC-1912-28829"/>
    <x v="1"/>
    <s v=""/>
    <s v="21st November,2019"/>
    <d v="2019-11-21T00:00:00"/>
    <s v="1st December,2019"/>
    <d v="2019-12-01T00:00:00"/>
    <s v="Mutia Janice Mathei"/>
    <s v="Female"/>
    <s v="99999"/>
    <s v="722319360"/>
    <s v="2.55E+11"/>
    <s v=""/>
    <s v="2.55E+11"/>
    <n v="37.119492999999999"/>
    <n v="-1.31473"/>
    <s v="Machakos"/>
    <s v="Matungulu"/>
    <s v="Athi River"/>
    <s v="Joska"/>
    <n v="9"/>
    <s v="Biogas International Limited"/>
    <s v="James Musyoka"/>
    <s v="254715836763"/>
    <s v="Medium Size Business"/>
    <x v="4"/>
  </r>
  <r>
    <s v="VPA6"/>
    <s v="KE-LAI-1909-26584"/>
    <x v="1"/>
    <s v=""/>
    <s v="14th September,2019"/>
    <d v="2019-09-14T00:00:00"/>
    <s v="14th September,2019"/>
    <d v="2019-09-14T00:00:00"/>
    <s v="Waikwa Dancan Munuhe"/>
    <s v="Male"/>
    <s v="3281092"/>
    <s v="254722428894"/>
    <s v="2.55E+11"/>
    <s v=""/>
    <s v="2.55E+11"/>
    <n v="37.184803000000002"/>
    <n v="8.0907000000000007E-2"/>
    <s v="Laikipia"/>
    <s v="Laikipia North"/>
    <s v="Ethi"/>
    <s v="Magutu"/>
    <s v="10"/>
    <s v="Takamoto Biogas"/>
    <s v="James Nganga"/>
    <s v="254725713467"/>
    <s v="Medium Size Business"/>
    <x v="8"/>
  </r>
  <r>
    <s v="VPA6"/>
    <s v="KE-NAK-1911-26573"/>
    <x v="1"/>
    <s v=""/>
    <s v="5th November,2019"/>
    <d v="2019-11-05T00:00:00"/>
    <s v="5th November,2019"/>
    <d v="2019-11-05T00:00:00"/>
    <s v="John Wachira"/>
    <s v="Male"/>
    <s v="11717414"/>
    <s v="254721930498"/>
    <s v="2.55E+11"/>
    <s v=""/>
    <s v=""/>
    <n v="35.724133000000002"/>
    <n v="-0.31609700000000002"/>
    <s v="Nakuru"/>
    <s v="Molo"/>
    <s v="Molo"/>
    <s v="Nandira"/>
    <s v="10"/>
    <s v="Takamoto Biogas"/>
    <s v="James Nganga  Njoroge"/>
    <s v="254725713467"/>
    <s v="Medium Size Business"/>
    <x v="8"/>
  </r>
  <r>
    <s v="VPA6"/>
    <s v="KE-NAK-1911-26572"/>
    <x v="1"/>
    <s v=""/>
    <s v="5th November,2019"/>
    <d v="2019-11-05T00:00:00"/>
    <s v="5th November,2019"/>
    <d v="2019-11-05T00:00:00"/>
    <s v="John Mutwara Mworia"/>
    <s v="Male"/>
    <s v="24412650"/>
    <s v="727103049"/>
    <s v="2.55E+11"/>
    <s v=""/>
    <s v=""/>
    <n v="35.990144999999998"/>
    <n v="-0.44131199999999998"/>
    <s v="Nakuru"/>
    <s v="Njoro"/>
    <s v="Kihingo"/>
    <s v="Mutiume"/>
    <s v="10"/>
    <s v="Takamoto Biogas"/>
    <s v="James Nganga  Njoroge"/>
    <s v="254725713467"/>
    <s v="Medium Size Business"/>
    <x v="8"/>
  </r>
  <r>
    <s v="VPA6"/>
    <s v="KE-KWA-1911-26581"/>
    <x v="1"/>
    <s v=""/>
    <s v="9th November,2019"/>
    <d v="2019-11-09T00:00:00"/>
    <s v="9th November,2019"/>
    <d v="2019-11-09T00:00:00"/>
    <s v="Kariuki Elizabeth Wanjiru"/>
    <s v="Female"/>
    <s v="3913854"/>
    <s v="254718529811"/>
    <s v="2.55E+11"/>
    <s v=""/>
    <s v="2.55E+11"/>
    <n v="39.132606000000003"/>
    <n v="-4.4825179999999998"/>
    <s v="Kwale"/>
    <s v="Lunga Lunga"/>
    <s v="Lunga Lunga"/>
    <s v="Mabibili"/>
    <s v="10"/>
    <s v="Takamoto Biogas"/>
    <s v="James Nganga  Njoroge"/>
    <s v="254725713467"/>
    <s v="Medium Size Business"/>
    <x v="8"/>
  </r>
  <r>
    <s v="VPA6"/>
    <s v="KE-KIA-1911-26577"/>
    <x v="1"/>
    <s v=""/>
    <s v="13th November,2019"/>
    <d v="2019-11-13T00:00:00"/>
    <s v="13th November,2019"/>
    <d v="2019-11-13T00:00:00"/>
    <s v="Kiarie Zachary Nguwa"/>
    <s v="Male"/>
    <s v="99999"/>
    <s v="254728294491"/>
    <s v="2.55E+11"/>
    <s v=""/>
    <s v="2.55E+11"/>
    <n v="37.082856"/>
    <n v="-1.170941"/>
    <s v="Kiambu"/>
    <s v="Juja"/>
    <s v="Ruiru"/>
    <s v="Gikumari"/>
    <s v="10"/>
    <s v="Takamoto Biogas"/>
    <s v="James Nganga  Njoroge"/>
    <s v="254725713467"/>
    <s v="Medium Size Business"/>
    <x v="8"/>
  </r>
  <r>
    <s v="VPA6"/>
    <s v="KE-MUR-1911-26592"/>
    <x v="0"/>
    <s v="Under Verification"/>
    <s v="7th October,2019"/>
    <d v="2019-10-07T00:00:00"/>
    <s v="15th November,2019"/>
    <d v="2019-11-15T00:00:00"/>
    <s v="Karaithi Joseph"/>
    <s v="Male"/>
    <s v="3450629"/>
    <s v="254797915322"/>
    <s v="2.55E+11"/>
    <s v=""/>
    <s v=""/>
    <n v="36.993271"/>
    <n v="-0.61077400000000004"/>
    <s v="Murang'a"/>
    <s v="Mathioya"/>
    <s v="Mathioya"/>
    <s v="Kariko"/>
    <s v="10"/>
    <s v="Takamoto Biogas"/>
    <s v="Peter"/>
    <s v=""/>
    <s v="Medium Size Business"/>
    <x v="0"/>
  </r>
  <r>
    <s v="VPA6"/>
    <s v="KE-NYA-1911-28828"/>
    <x v="1"/>
    <s v=""/>
    <s v="20th November,2019"/>
    <d v="2019-11-20T00:00:00"/>
    <s v="27th November,2019"/>
    <d v="2019-11-27T00:00:00"/>
    <s v="David Nganga"/>
    <s v="Male"/>
    <s v="99999"/>
    <s v="724750082"/>
    <s v="2.55E+11"/>
    <s v=""/>
    <s v="2.55E+11"/>
    <n v="36.565175000000004"/>
    <n v="-0.83267500000000005"/>
    <s v="Nyandarua"/>
    <s v="South Kinangop"/>
    <s v="Kenyatta Road"/>
    <s v="Kwa Kanyua"/>
    <n v="9"/>
    <s v="Biogas International Limited"/>
    <s v="Robert"/>
    <s v="254717606741"/>
    <s v="Medium Size Business"/>
    <x v="4"/>
  </r>
  <r>
    <s v="VPA6"/>
    <s v="KE-KIA-1911-27645"/>
    <x v="0"/>
    <s v="Non Compliant"/>
    <s v="23rd November,2019"/>
    <d v="2019-11-23T00:00:00"/>
    <s v="28th November,2019"/>
    <d v="2019-11-28T00:00:00"/>
    <s v="Kariuki Joseph Karatu"/>
    <s v="Male"/>
    <s v="5706246"/>
    <s v="722608417"/>
    <s v="2.55E+11"/>
    <s v=""/>
    <s v=""/>
    <n v="36.733828000000003"/>
    <n v="-1.0783579999999999"/>
    <s v="Kiambu"/>
    <s v="Githunguri"/>
    <s v="Githunguri"/>
    <s v="Matuguta"/>
    <n v="12"/>
    <s v="Takamoto Biogas"/>
    <s v="null"/>
    <s v=""/>
    <s v="Medium Size Business"/>
    <x v="3"/>
  </r>
  <r>
    <s v="VPA6"/>
    <s v="KE-SIA-1912-28830"/>
    <x v="1"/>
    <s v=""/>
    <s v="18th September,2019"/>
    <d v="2019-09-18T00:00:00"/>
    <s v="7th December,2019"/>
    <d v="2019-12-07T00:00:00"/>
    <s v="Steven Oriaro"/>
    <s v="Male"/>
    <s v="99999"/>
    <s v="254727543934"/>
    <s v="2.55E+11"/>
    <s v=""/>
    <s v=""/>
    <n v="34.195318"/>
    <n v="8.208E-3"/>
    <s v="Siaya"/>
    <s v="Siaya"/>
    <s v="Central Alego"/>
    <s v="Kamlang"/>
    <s v="9"/>
    <s v="Biogas International Limited"/>
    <s v="Robert"/>
    <s v="254717606741"/>
    <s v="Medium Size Business"/>
    <x v="4"/>
  </r>
  <r>
    <s v="VPA6"/>
    <s v="KE-BOM-1912-26574"/>
    <x v="1"/>
    <s v=""/>
    <s v="26th November,2019"/>
    <d v="2019-11-26T00:00:00"/>
    <s v="24th December,2019"/>
    <d v="2019-12-24T00:00:00"/>
    <s v="Kipngeno Charles Mutai"/>
    <s v="Male"/>
    <s v="99999"/>
    <s v="720171404"/>
    <s v="2.55E+11"/>
    <s v=""/>
    <s v="2.55E+11"/>
    <n v="35.371386999999999"/>
    <n v="-0.76327999999999996"/>
    <s v="Bomet"/>
    <s v="Bomet Central"/>
    <s v="Siribwet"/>
    <s v="Kapsebet"/>
    <s v="24"/>
    <s v="Takamoto Biogas"/>
    <s v="Takamoto Biogas"/>
    <s v="254738689788"/>
    <s v="Medium Size Business"/>
    <x v="0"/>
  </r>
  <r>
    <s v="VPA6"/>
    <s v="KE-KIA-1911-26576"/>
    <x v="0"/>
    <s v="Non Compliant"/>
    <s v="27th November,2019"/>
    <d v="2019-11-27T00:00:00"/>
    <s v="27th November,2019"/>
    <d v="2019-11-27T00:00:00"/>
    <s v="Kimani Pauline Njeri"/>
    <s v="Female"/>
    <s v="10975241"/>
    <s v="254701269618"/>
    <s v="2.55E+11"/>
    <s v=""/>
    <s v="2.55E+11"/>
    <n v="36.784664999999997"/>
    <n v="-1.060845"/>
    <s v="Kiambu"/>
    <s v="Githunguri"/>
    <s v="Githunguri"/>
    <s v="Kiriko"/>
    <s v="10"/>
    <s v="Takamoto Biogas"/>
    <s v="James Nganga  Njoroge"/>
    <s v="254725713467"/>
    <s v="Medium Size Business"/>
    <x v="8"/>
  </r>
  <r>
    <s v="VPA6"/>
    <s v="KE-MUR-1912-26578"/>
    <x v="1"/>
    <s v=""/>
    <s v="3rd December,2019"/>
    <d v="2019-12-03T00:00:00"/>
    <s v="3rd December,2019"/>
    <d v="2019-12-03T00:00:00"/>
    <s v="Kamuyu Charles Kahiro"/>
    <s v="Male"/>
    <s v="22351793"/>
    <s v="254798252180"/>
    <s v="2.55E+11"/>
    <s v=""/>
    <s v="2.55E+11"/>
    <n v="37.104080000000003"/>
    <n v="-0.66314499999999998"/>
    <s v="Murang'a"/>
    <s v="Kiharu"/>
    <s v="Njoguini"/>
    <s v="Njoguini"/>
    <s v="10"/>
    <s v="Amiran Kenya Ltd"/>
    <s v="James Nganga"/>
    <s v="254725713467"/>
    <s v="Medium Size Business"/>
    <x v="8"/>
  </r>
  <r>
    <s v="VPA6"/>
    <s v="KE-NYE-2001-28834"/>
    <x v="0"/>
    <s v="Non Compliant"/>
    <s v="7th January,2020"/>
    <d v="2020-01-07T00:00:00"/>
    <s v="17th January,2020"/>
    <d v="2020-01-17T00:00:00"/>
    <s v="Thairu Joyce Wanjiru"/>
    <s v="Female"/>
    <s v="99999"/>
    <s v="254722290938"/>
    <s v="2.55E+11"/>
    <s v=""/>
    <s v="2.55E+11"/>
    <n v="36.901902"/>
    <n v="-0.49667699999999998"/>
    <s v="Nyeri"/>
    <s v="Tetu"/>
    <s v="Thegenge"/>
    <s v="Kagioini"/>
    <s v="6"/>
    <s v="Biogas International Limited"/>
    <s v="James Musyoka"/>
    <s v="254715836763"/>
    <s v="Medium Size Business"/>
    <x v="4"/>
  </r>
  <r>
    <s v="VPA6"/>
    <s v="KE-BOM-2001-26575"/>
    <x v="1"/>
    <s v=""/>
    <s v="25th October,2019"/>
    <d v="2019-10-25T00:00:00"/>
    <s v="4th January,2020"/>
    <d v="2020-01-04T00:00:00"/>
    <s v="Bett Reuben"/>
    <s v="Male"/>
    <s v="99999"/>
    <s v="254728396569"/>
    <s v="2.55E+11"/>
    <s v=""/>
    <s v="2.55E+11"/>
    <n v="35.389502"/>
    <n v="-0.66476199999999996"/>
    <s v="Bomet"/>
    <s v="Bomet Central"/>
    <s v="Terganda"/>
    <s v="Sogoiyet"/>
    <n v="10"/>
    <s v="Takamoto Biogas"/>
    <s v="Takamoto Biogas"/>
    <s v=""/>
    <s v="Medium Size Business"/>
    <x v="0"/>
  </r>
  <r>
    <s v="VPA6"/>
    <s v="KE-KIA-2001-26589"/>
    <x v="0"/>
    <s v="Non Compliant"/>
    <s v="16th January,2020"/>
    <d v="2020-01-16T00:00:00"/>
    <s v="27th January,2020"/>
    <d v="2020-01-27T00:00:00"/>
    <s v="Gitau John Ngigi"/>
    <s v="Male"/>
    <s v="99999"/>
    <s v="711476654"/>
    <s v="711476654"/>
    <s v=""/>
    <s v="719540326"/>
    <n v="36.81897"/>
    <n v="-1.1141719999999999"/>
    <s v="Kiambu"/>
    <s v="Githunguri"/>
    <s v="Ikinu"/>
    <s v="Maigotha"/>
    <n v="10"/>
    <s v="Takamoto Biogas"/>
    <s v=""/>
    <s v=""/>
    <s v="Medium Size Business"/>
    <x v="0"/>
  </r>
  <r>
    <s v="VPA6"/>
    <s v="KE-KIA-2001-28651"/>
    <x v="1"/>
    <s v=""/>
    <s v="18th December,2019"/>
    <d v="2019-12-18T00:00:00"/>
    <s v="29th January,2020"/>
    <d v="2020-01-29T00:00:00"/>
    <s v="Kibia Ann"/>
    <s v="Female"/>
    <s v="20338467"/>
    <s v="723692155"/>
    <s v="2.55E+11"/>
    <s v=""/>
    <s v="720434087"/>
    <n v="37.050826000000001"/>
    <n v="-1.0352239999999999"/>
    <s v="Kiambu"/>
    <s v="Thika East"/>
    <s v="Jomoko"/>
    <s v="Ngoingwa"/>
    <s v="7"/>
    <s v="Amiran Kenya Ltd"/>
    <s v="Simon Musali"/>
    <s v="706021436"/>
    <s v="Medium Size Business"/>
    <x v="7"/>
  </r>
  <r>
    <s v="VPA6"/>
    <s v="KE-KIA-2001-28652"/>
    <x v="1"/>
    <s v=""/>
    <s v="6th December,2019"/>
    <d v="2019-12-06T00:00:00"/>
    <s v="30th January,2020"/>
    <d v="2020-01-30T00:00:00"/>
    <s v="Muchiri John"/>
    <s v="Male"/>
    <s v="22278430"/>
    <s v="724214551"/>
    <s v="2.55E+11"/>
    <s v=""/>
    <s v="715256300"/>
    <n v="36.846808000000003"/>
    <n v="-1.2049879999999999"/>
    <s v="Kiambu"/>
    <s v="Kiambu"/>
    <s v="Kiambaa"/>
    <s v="Thindigua"/>
    <s v="4"/>
    <s v="Amiran Kenya Ltd"/>
    <s v="Michael Munuve"/>
    <s v="705862690"/>
    <s v="Medium Size Business"/>
    <x v="7"/>
  </r>
  <r>
    <s v="VPA6"/>
    <s v="KE-KIA-2001-28653"/>
    <x v="1"/>
    <s v=""/>
    <s v="11th December,2019"/>
    <d v="2019-12-11T00:00:00"/>
    <s v="30th January,2020"/>
    <d v="2020-01-30T00:00:00"/>
    <s v="Kamau Christopher"/>
    <s v="Male"/>
    <s v="99999"/>
    <s v="711179700"/>
    <s v=""/>
    <s v=""/>
    <s v=""/>
    <n v="36.818007999999999"/>
    <n v="-1.137977"/>
    <s v="Kiambu"/>
    <s v="Kiambu"/>
    <s v="Kiambaa"/>
    <s v="Ting'Ang'A"/>
    <s v="7"/>
    <s v="Amiran Kenya Ltd"/>
    <s v="Michael Munuve"/>
    <s v="705862690"/>
    <s v="Medium Size Business"/>
    <x v="7"/>
  </r>
  <r>
    <s v="VPA6"/>
    <s v="KE-KIR-2001-28835"/>
    <x v="0"/>
    <s v="Under Verification"/>
    <s v="17th January,2020"/>
    <d v="2020-01-17T00:00:00"/>
    <s v="26th January,2020"/>
    <d v="2020-01-26T00:00:00"/>
    <s v="Rachel Muchira"/>
    <s v="Female"/>
    <s v="99999"/>
    <s v="254711620750"/>
    <s v="2.55E+11"/>
    <s v=""/>
    <s v="2.55E+11"/>
    <n v="37.278449999999999"/>
    <n v="-0.42091400000000001"/>
    <s v="Kirinyaga"/>
    <s v="Kirinyaga East"/>
    <s v="Kabale"/>
    <s v="Nyagithosi"/>
    <s v="9"/>
    <s v="Biogas International Limited"/>
    <s v="Robert"/>
    <s v="717606741"/>
    <s v="Medium Size Business"/>
    <x v="4"/>
  </r>
  <r>
    <s v="VPA6"/>
    <s v="KE-MUR-2002-28836"/>
    <x v="1"/>
    <s v=""/>
    <s v="30th January,2020"/>
    <d v="2020-01-30T00:00:00"/>
    <s v="8th February,2020"/>
    <d v="2020-02-08T00:00:00"/>
    <s v="Francis Ngugi"/>
    <s v="Male"/>
    <s v="99999"/>
    <s v="724898420"/>
    <s v="254724898420"/>
    <s v=""/>
    <s v="254723007759"/>
    <n v="36.962828999999999"/>
    <n v="-0.93486999999999998"/>
    <s v="Murang'a"/>
    <s v="Gatanga"/>
    <s v="Gatanga"/>
    <s v="Gatanga"/>
    <n v="9"/>
    <s v="Biogas International Limited"/>
    <s v="Robert"/>
    <s v="717606741"/>
    <s v="Medium Size Business"/>
    <x v="4"/>
  </r>
  <r>
    <s v="VPA6"/>
    <s v="KE-SAM-2002-28846"/>
    <x v="1"/>
    <s v=""/>
    <s v="11th February,2020"/>
    <d v="2020-02-11T00:00:00"/>
    <s v="21st February,2020"/>
    <d v="2020-02-21T00:00:00"/>
    <s v="Reuben Lekaldero"/>
    <s v="Male"/>
    <s v="861513"/>
    <s v="715739406"/>
    <s v="2.55E+11"/>
    <s v=""/>
    <s v="2.55E+11"/>
    <n v="37.334617999999999"/>
    <n v="0.97534200000000004"/>
    <s v="Samburu"/>
    <s v="Samburu East"/>
    <s v="Samburu East"/>
    <s v="Milimani"/>
    <n v="6"/>
    <s v="Biogas International Limited"/>
    <s v="James Musyoka"/>
    <s v="715836763"/>
    <s v="Medium Size Business"/>
    <x v="4"/>
  </r>
  <r>
    <s v="VPA6"/>
    <s v="KE-SAM-2002-28838"/>
    <x v="0"/>
    <s v="Under Verification"/>
    <s v="11th February,2020"/>
    <d v="2020-02-11T00:00:00"/>
    <s v="21st February,2020"/>
    <d v="2020-02-21T00:00:00"/>
    <s v="Lekupano Benson Fredy"/>
    <s v="Male"/>
    <s v="12452633"/>
    <s v="254713153006"/>
    <s v="2.55E+11"/>
    <s v=""/>
    <s v="2.55E+11"/>
    <n v="37.327468000000003"/>
    <n v="0.98753400000000002"/>
    <s v="Samburu"/>
    <s v="Samburu East"/>
    <s v="Samburu East"/>
    <s v="Mnanda"/>
    <s v="6"/>
    <s v="Biogas International Limited"/>
    <s v="Robert Wanjiku"/>
    <s v="717606741"/>
    <s v="Medium Size Business"/>
    <x v="4"/>
  </r>
  <r>
    <s v="VPA6"/>
    <s v="KE-SAM-2002-28843"/>
    <x v="0"/>
    <s v="Non Compliant"/>
    <s v="12th February,2020"/>
    <d v="2020-02-12T00:00:00"/>
    <s v="20th February,2020"/>
    <d v="2020-02-20T00:00:00"/>
    <s v="Joseph Leparie"/>
    <s v="Male"/>
    <s v="291341"/>
    <s v="254728259351"/>
    <s v="2.55E+11"/>
    <s v=""/>
    <s v=""/>
    <n v="37.309936999999998"/>
    <n v="0.97337799999999997"/>
    <s v="Samburu"/>
    <s v="Samburu East"/>
    <s v="Matakwani"/>
    <s v="Matakwani"/>
    <s v="6"/>
    <s v="Biogas International Limited"/>
    <s v="Robert"/>
    <s v="717606741"/>
    <s v="Medium Size Business"/>
    <x v="4"/>
  </r>
  <r>
    <s v="VPA6"/>
    <s v="KE-SAM-2002-28841"/>
    <x v="0"/>
    <s v="Under Verification"/>
    <s v="12th February,2020"/>
    <d v="2020-02-12T00:00:00"/>
    <s v="22nd February,2020"/>
    <d v="2020-02-22T00:00:00"/>
    <s v="Lokorukoru Esther Sianoi"/>
    <s v="Female"/>
    <s v="28909177"/>
    <s v="254796005234"/>
    <s v="2.55E+11"/>
    <s v=""/>
    <s v="2.55E+11"/>
    <n v="37.332397"/>
    <n v="0.99234999999999995"/>
    <s v="Samburu"/>
    <s v="Samburu East"/>
    <s v="Samburu East"/>
    <s v="Ntepes"/>
    <s v="6"/>
    <s v="Biogas International Limited"/>
    <s v="James Musyoka"/>
    <s v="715836763"/>
    <s v="Medium Size Business"/>
    <x v="4"/>
  </r>
  <r>
    <s v="VPA6"/>
    <s v="KE-SAM-2002-28842"/>
    <x v="0"/>
    <s v="Non Compliant"/>
    <s v="13th February,2020"/>
    <d v="2020-02-13T00:00:00"/>
    <s v="23rd February,2020"/>
    <d v="2020-02-23T00:00:00"/>
    <s v="Lekonte Roseline Lejawe"/>
    <s v="Female"/>
    <s v="13044669"/>
    <s v="254792725768"/>
    <s v="2.55E+11"/>
    <s v=""/>
    <s v="703193991"/>
    <n v="37.309035000000002"/>
    <n v="0.97456699999999996"/>
    <s v="Samburu"/>
    <s v="Samburu East"/>
    <s v="Samburu East"/>
    <s v="Matakwani"/>
    <s v="6"/>
    <s v="Biogas International Limited"/>
    <s v="James Musyoka"/>
    <s v="254715836763"/>
    <s v="Medium Size Business"/>
    <x v="4"/>
  </r>
  <r>
    <s v="VPA6"/>
    <s v="KE-SAM-2002-28847"/>
    <x v="0"/>
    <s v="Under Verification"/>
    <s v="13th February,2020"/>
    <d v="2020-02-13T00:00:00"/>
    <s v="20th February,2020"/>
    <d v="2020-02-20T00:00:00"/>
    <s v="Philip Taba"/>
    <s v="Male"/>
    <s v="99999"/>
    <s v="254705900070"/>
    <s v="2.55E+11"/>
    <s v=""/>
    <s v=""/>
    <n v="37.322619000000003"/>
    <n v="0.98407199999999995"/>
    <s v="Samburu"/>
    <s v="Samburu East"/>
    <s v="Wamba"/>
    <s v="Wamba"/>
    <s v="6"/>
    <s v="Biogas International Limited"/>
    <s v=""/>
    <s v=""/>
    <s v="Medium Size Business"/>
    <x v="4"/>
  </r>
  <r>
    <s v="VPA6"/>
    <s v="KE-SAM-2002-28845"/>
    <x v="0"/>
    <s v="Non Compliant"/>
    <s v="14th February,2020"/>
    <d v="2020-02-14T00:00:00"/>
    <s v="24th February,2020"/>
    <d v="2020-02-24T00:00:00"/>
    <s v="Lenkokwai Philip Lenkokwai"/>
    <s v="Male"/>
    <s v="25072416"/>
    <s v="254710578383"/>
    <s v="2.55E+11"/>
    <s v=""/>
    <s v="714809382"/>
    <n v="37.326777"/>
    <n v="1.002658"/>
    <s v="Samburu"/>
    <s v="Samburu East"/>
    <s v="Samburu East"/>
    <s v="Lentanai"/>
    <s v="6"/>
    <s v="Biogas International Limited"/>
    <s v="James Musyoka"/>
    <s v="254715836763"/>
    <s v="Medium Size Business"/>
    <x v="4"/>
  </r>
  <r>
    <s v="VPA6"/>
    <s v="KE-SAM-2002-28840"/>
    <x v="0"/>
    <s v="Non Compliant"/>
    <s v="14th February,2020"/>
    <d v="2020-02-14T00:00:00"/>
    <s v="24th February,2020"/>
    <d v="2020-02-24T00:00:00"/>
    <s v="Lenegwesi Charity Ntelai"/>
    <s v="Female"/>
    <s v="29121897"/>
    <s v="254711667155"/>
    <s v="2.55E+11"/>
    <s v=""/>
    <s v="2.55E+11"/>
    <n v="37.335081000000002"/>
    <n v="0.99116400000000004"/>
    <s v="Samburu"/>
    <s v="Samburu East"/>
    <s v="Samburu East"/>
    <s v="Ntepes"/>
    <s v="6"/>
    <s v="Biogas International Limited"/>
    <s v="Robert Wanjiku"/>
    <s v="717606741"/>
    <s v="Medium Size Business"/>
    <x v="4"/>
  </r>
  <r>
    <s v="VPA6"/>
    <s v="KE-SAM-2002-28844"/>
    <x v="0"/>
    <s v="Under Verification"/>
    <s v="15th February,2020"/>
    <d v="2020-02-15T00:00:00"/>
    <s v="22nd February,2020"/>
    <d v="2020-02-22T00:00:00"/>
    <s v="Veronica Lokia"/>
    <s v="Female"/>
    <s v="99999"/>
    <s v="254721768902"/>
    <s v="2.55E+11"/>
    <s v=""/>
    <s v="2.55E+11"/>
    <n v="37.656129999999997"/>
    <n v="0.71735400000000005"/>
    <s v="Samburu"/>
    <s v="Samburu East"/>
    <s v="Wasp East"/>
    <s v="Larusoro"/>
    <s v="6"/>
    <s v="Biogas International Limited"/>
    <s v=""/>
    <s v=""/>
    <s v="Medium Size Business"/>
    <x v="4"/>
  </r>
  <r>
    <s v="VPA6"/>
    <s v="KE-SAM-2002-28839"/>
    <x v="0"/>
    <s v="Non Compliant"/>
    <s v="15th February,2020"/>
    <d v="2020-02-15T00:00:00"/>
    <s v="22nd February,2020"/>
    <d v="2020-02-22T00:00:00"/>
    <s v="George Malaluan"/>
    <s v="Male"/>
    <s v="4186037"/>
    <s v="254700883774"/>
    <s v="2.55E+11"/>
    <s v=""/>
    <s v="721552531"/>
    <n v="37.656616"/>
    <n v="0.64800999999999997"/>
    <s v="Samburu"/>
    <s v="Samburu East"/>
    <s v="Waso East"/>
    <s v="Ldergesi"/>
    <s v="6"/>
    <s v="Biogas International Limited"/>
    <s v="James"/>
    <s v="715836763"/>
    <s v="Medium Size Business"/>
    <x v="4"/>
  </r>
  <r>
    <s v="VPA6"/>
    <s v="KE-SAM-2002-28848"/>
    <x v="0"/>
    <s v="Non Compliant"/>
    <s v="16th February,2020"/>
    <d v="2020-02-16T00:00:00"/>
    <s v="26th February,2020"/>
    <d v="2020-02-26T00:00:00"/>
    <s v="Lolosoli Tom Sampero"/>
    <s v="Male"/>
    <s v="99999"/>
    <s v="254721333524"/>
    <s v="2.55E+11"/>
    <s v=""/>
    <s v="2.55E+11"/>
    <n v="37.655687"/>
    <n v="0.63144199999999995"/>
    <s v="Samburu"/>
    <s v="Samburu East"/>
    <s v="Samburu East"/>
    <s v="Umoja"/>
    <s v="6"/>
    <s v="Biogas International Limited"/>
    <s v="James Musyoka"/>
    <s v="254715836763"/>
    <s v="Medium Size Business"/>
    <x v="4"/>
  </r>
  <r>
    <s v="VPA6"/>
    <s v="KE-SAM-2002-28856"/>
    <x v="0"/>
    <s v="Non Compliant"/>
    <s v="16th February,2020"/>
    <d v="2020-02-16T00:00:00"/>
    <s v="23rd February,2020"/>
    <d v="2020-02-23T00:00:00"/>
    <s v="John Emuria"/>
    <s v="Male"/>
    <s v="99999"/>
    <s v="254712643425"/>
    <s v="2.55E+11"/>
    <s v=""/>
    <s v=""/>
    <n v="37.668461999999998"/>
    <n v="0.64378500000000005"/>
    <s v="Samburu"/>
    <s v="Samburu East"/>
    <s v="Archers"/>
    <s v="Archers"/>
    <s v="6"/>
    <s v="Biogas International Limited"/>
    <s v="Robert"/>
    <s v="717606741"/>
    <s v="Medium Size Business"/>
    <x v="4"/>
  </r>
  <r>
    <s v="VPA6"/>
    <s v="KE-SAM-2002-28852"/>
    <x v="0"/>
    <s v="Under Verification"/>
    <s v="17th February,2020"/>
    <d v="2020-02-17T00:00:00"/>
    <s v="27th February,2020"/>
    <d v="2020-02-27T00:00:00"/>
    <s v="Lolosoli Rebecca Samaria"/>
    <s v="Female"/>
    <s v="290832"/>
    <s v="254721659717"/>
    <s v="2.55E+11"/>
    <s v=""/>
    <s v="2.55E+11"/>
    <n v="37.660415999999998"/>
    <n v="0.63138799999999995"/>
    <s v="Samburu"/>
    <s v="Samburu East"/>
    <s v="Samburu East"/>
    <s v="Umoja"/>
    <s v="6"/>
    <s v="Biogas International Limited"/>
    <s v="James Musyoka"/>
    <s v="715836763"/>
    <s v="Medium Size Business"/>
    <x v="4"/>
  </r>
  <r>
    <s v="VPA6"/>
    <s v="KE-SAM-2002-28850"/>
    <x v="0"/>
    <s v="Non Compliant"/>
    <s v="17th February,2020"/>
    <d v="2020-02-17T00:00:00"/>
    <s v="24th February,2020"/>
    <d v="2020-02-24T00:00:00"/>
    <s v="Catherine Lekanta"/>
    <s v="Female"/>
    <s v="99999"/>
    <s v="254703435507"/>
    <s v="2.55E+11"/>
    <s v=""/>
    <s v="2.55E+11"/>
    <n v="37.656332999999997"/>
    <n v="0.65160300000000004"/>
    <s v="Samburu"/>
    <s v="Samburu East"/>
    <s v="Archers  Post"/>
    <s v="Ldergesi"/>
    <s v="6"/>
    <s v="Biogas International Limited"/>
    <s v="Robert"/>
    <s v="717606741"/>
    <s v="Medium Size Business"/>
    <x v="4"/>
  </r>
  <r>
    <s v="VPA6"/>
    <s v="KE-ISI-2002-28853"/>
    <x v="0"/>
    <s v="Under Verification"/>
    <s v="18th February,2020"/>
    <d v="2020-02-18T00:00:00"/>
    <s v="28th February,2020"/>
    <d v="2020-02-28T00:00:00"/>
    <s v="Ekwam Antanas Alamach"/>
    <s v="Female"/>
    <s v="99999"/>
    <s v="254720581921"/>
    <s v="2.55E+11"/>
    <s v=""/>
    <s v="2.55E+11"/>
    <n v="37.671118999999997"/>
    <n v="0.54875200000000002"/>
    <s v="Isiolo"/>
    <s v="Isiolo"/>
    <s v="Isiolo"/>
    <s v="Manyatta Zebra"/>
    <s v="6"/>
    <s v="Biogas International Limited"/>
    <s v="James Musyoka"/>
    <s v="254715836763"/>
    <s v="Medium Size Business"/>
    <x v="4"/>
  </r>
  <r>
    <s v="VPA6"/>
    <s v="KE-SAM-2002-28849"/>
    <x v="0"/>
    <s v="Under Verification"/>
    <s v="18th February,2020"/>
    <d v="2020-02-18T00:00:00"/>
    <s v="27th February,2020"/>
    <d v="2020-02-27T00:00:00"/>
    <s v="Nickson Emuria"/>
    <s v="Male"/>
    <s v="99999"/>
    <s v="254707356654"/>
    <s v="2.55E+11"/>
    <s v=""/>
    <s v="2.55E+11"/>
    <n v="37.560563000000002"/>
    <n v="0.77015999999999996"/>
    <s v="Samburu"/>
    <s v="Samburu East"/>
    <s v="Lelata"/>
    <s v="Karama"/>
    <s v="4"/>
    <s v="Biogas International Limited"/>
    <s v="Robert"/>
    <s v="717606741"/>
    <s v="Medium Size Business"/>
    <x v="4"/>
  </r>
  <r>
    <s v="VPA6"/>
    <s v="KE-SAM-2002-28851"/>
    <x v="0"/>
    <s v="Under Verification"/>
    <s v="19th February,2020"/>
    <d v="2020-02-19T00:00:00"/>
    <s v="27th February,2020"/>
    <d v="2020-02-27T00:00:00"/>
    <s v="Erupe Lobuni"/>
    <s v="Male"/>
    <s v="20925747"/>
    <s v="254721222366"/>
    <s v="2.55E+11"/>
    <s v=""/>
    <s v="2.55E+11"/>
    <n v="37.666007999999998"/>
    <n v="0.54157599999999995"/>
    <s v="Samburu"/>
    <s v="Samburu East"/>
    <s v="Wesr"/>
    <s v="Gotu"/>
    <s v="6"/>
    <s v="Biogas International Limited"/>
    <s v="Robert"/>
    <s v="254717606741"/>
    <s v="Medium Size Business"/>
    <x v="4"/>
  </r>
  <r>
    <s v="VPA6"/>
    <s v="KE-ISI-2002-28854"/>
    <x v="0"/>
    <s v="Under Verification"/>
    <s v="19th February,2020"/>
    <d v="2020-02-19T00:00:00"/>
    <s v="29th February,2020"/>
    <d v="2020-02-29T00:00:00"/>
    <s v="Eiria Julius Loriuw"/>
    <s v="Male"/>
    <s v="25097312"/>
    <s v="254710147909"/>
    <s v="2.55E+11"/>
    <s v=""/>
    <s v="2.55E+11"/>
    <n v="37.613078999999999"/>
    <n v="0.48457699999999998"/>
    <s v="Isiolo"/>
    <s v="Isiolo"/>
    <s v="Isiolo"/>
    <s v="Attan"/>
    <s v="6"/>
    <s v="Biogas International Limited"/>
    <s v="James Musyoka"/>
    <s v="254715836763"/>
    <s v="Medium Size Business"/>
    <x v="4"/>
  </r>
  <r>
    <s v="VPA6"/>
    <s v="KE-ISI-2002-28857"/>
    <x v="0"/>
    <s v="Under Verification"/>
    <s v="20th February,2020"/>
    <d v="2020-02-20T00:00:00"/>
    <s v="29th February,2020"/>
    <d v="2020-02-29T00:00:00"/>
    <s v="Lokwang Angelina Namoe"/>
    <s v="Female"/>
    <s v="26656291"/>
    <s v="254707928752"/>
    <s v="2.55E+11"/>
    <s v=""/>
    <s v="2.55E+11"/>
    <n v="37.602569000000003"/>
    <n v="0.429786"/>
    <s v="Isiolo"/>
    <s v="Isiolo"/>
    <s v="Isiolo"/>
    <s v="Kiwanja"/>
    <s v="6"/>
    <s v="Biogas International Limited"/>
    <s v="James Musyoka"/>
    <s v="254715836763"/>
    <s v="Medium Size Business"/>
    <x v="4"/>
  </r>
  <r>
    <s v="VPA6"/>
    <s v="KE-ISI-2002-28855"/>
    <x v="0"/>
    <s v="Non Compliant"/>
    <s v="20th February,2020"/>
    <d v="2020-02-20T00:00:00"/>
    <s v="27th February,2020"/>
    <d v="2020-02-27T00:00:00"/>
    <s v="Abdirahman Yarrow Mohammed"/>
    <s v="Male"/>
    <s v="6411400"/>
    <s v="254723267179"/>
    <s v="2.55E+11"/>
    <s v=""/>
    <s v="2.55E+11"/>
    <n v="38.077449000000001"/>
    <n v="0.77783000000000002"/>
    <s v="Isiolo"/>
    <s v="Isiolo"/>
    <s v="Gotu"/>
    <s v="Boji/Dera"/>
    <s v="4"/>
    <s v="Biogas International Limited"/>
    <s v=""/>
    <s v=""/>
    <s v="Medium Size Business"/>
    <x v="4"/>
  </r>
  <r>
    <s v="VPA6"/>
    <s v="KE-ISI-2002-28862"/>
    <x v="0"/>
    <s v="Under Verification"/>
    <s v="17th December,2019"/>
    <d v="2019-12-17T00:00:00"/>
    <s v="5th February,2020"/>
    <d v="2020-02-05T00:00:00"/>
    <s v="Lucy Lalampa"/>
    <s v="Female"/>
    <s v="99999"/>
    <s v="254728270977"/>
    <s v="2.55E+11"/>
    <s v=""/>
    <s v="2.55E+11"/>
    <n v="36.984122999999997"/>
    <n v="0.62176299999999995"/>
    <s v="Isiolo"/>
    <s v="Isiolo"/>
    <s v="Oldonyiro"/>
    <s v="Kambi Soko"/>
    <s v="4"/>
    <s v="Biogas International Limited"/>
    <s v="Wanjiku"/>
    <s v="717606741"/>
    <s v="Medium Size Business"/>
    <x v="4"/>
  </r>
  <r>
    <s v="VPA6"/>
    <s v="KE-MUR-2002-28870"/>
    <x v="1"/>
    <s v=""/>
    <s v="20th February,2020"/>
    <d v="2020-02-20T00:00:00"/>
    <s v="20th February,2020"/>
    <d v="2020-02-20T00:00:00"/>
    <s v="Mwai Timothy Kariuki"/>
    <s v="Male"/>
    <s v="20265330"/>
    <s v="735733538"/>
    <s v="2.55E+11"/>
    <s v=""/>
    <s v="2.55E+11"/>
    <n v="37.168463000000003"/>
    <n v="-0.98610299999999995"/>
    <s v="Murang'a"/>
    <s v="Makuyu"/>
    <s v="Gikono"/>
    <s v="Gikono"/>
    <n v="6"/>
    <s v="Biogas International Limited"/>
    <s v="Julius"/>
    <s v="254711237754"/>
    <s v="Medium Size Business"/>
    <x v="4"/>
  </r>
  <r>
    <s v="VPA6"/>
    <s v="KE-ISI-2003-28867"/>
    <x v="0"/>
    <s v="Non Compliant"/>
    <s v="26th February,2020"/>
    <d v="2020-02-26T00:00:00"/>
    <s v="6th March,2020"/>
    <d v="2020-03-06T00:00:00"/>
    <s v="Lerosion Moite Emily"/>
    <s v="Female"/>
    <s v="22722201"/>
    <s v="254721841849"/>
    <s v="2.55E+11"/>
    <s v=""/>
    <s v="2.55E+11"/>
    <n v="36.978757999999999"/>
    <n v="0.61765499999999995"/>
    <s v="Isiolo"/>
    <s v="Isiolo"/>
    <s v="Isiolo"/>
    <s v="Oldonyiro"/>
    <s v="6"/>
    <s v="Biogas International Limited"/>
    <s v="James Musyoka"/>
    <s v="254715836763"/>
    <s v="Medium Size Business"/>
    <x v="4"/>
  </r>
  <r>
    <s v="VPA6"/>
    <s v="KE-ISI-2003-28860"/>
    <x v="0"/>
    <s v="Non Compliant"/>
    <s v="27th February,2020"/>
    <d v="2020-02-27T00:00:00"/>
    <s v="13th March,2020"/>
    <d v="2020-03-13T00:00:00"/>
    <s v="Lesokoyo Nicholas Loitiptip"/>
    <s v="Male"/>
    <s v="4199656"/>
    <s v="254726757365"/>
    <s v="2.55E+11"/>
    <s v=""/>
    <s v="2.55E+11"/>
    <n v="36.980260999999999"/>
    <n v="0.629054"/>
    <s v="Isiolo"/>
    <s v="Isiolo"/>
    <s v="Isiolo"/>
    <s v="Loruko"/>
    <s v="6"/>
    <s v="Biogas International Limited"/>
    <s v="James Musyoka"/>
    <s v="715836763"/>
    <s v="Medium Size Business"/>
    <x v="4"/>
  </r>
  <r>
    <s v="VPA6"/>
    <s v="KE-ISI-2002-28865"/>
    <x v="0"/>
    <s v="Under Verification"/>
    <s v="19th December,2019"/>
    <d v="2019-12-19T00:00:00"/>
    <s v="7th February,2020"/>
    <d v="2020-02-07T00:00:00"/>
    <s v="Francis Lekula"/>
    <s v="Male"/>
    <s v="99999"/>
    <s v="254727976315"/>
    <s v="2.55E+11"/>
    <s v=""/>
    <s v="2.55E+11"/>
    <n v="36.987892000000002"/>
    <n v="0.62095999999999996"/>
    <s v="Isiolo"/>
    <s v="Isiolo"/>
    <s v="Oldonyiro"/>
    <s v="Oldonyiro"/>
    <s v="6"/>
    <s v="Biogas International Limited"/>
    <s v="Robert"/>
    <s v="717606741"/>
    <s v="Medium Size Business"/>
    <x v="4"/>
  </r>
  <r>
    <s v="VPA6"/>
    <s v="KE-ISI-2003-28863"/>
    <x v="0"/>
    <s v="Non Compliant"/>
    <s v="28th February,2020"/>
    <d v="2020-02-28T00:00:00"/>
    <s v="9th March,2020"/>
    <d v="2020-03-09T00:00:00"/>
    <s v="Leteel Julius Raita"/>
    <s v="Male"/>
    <s v="20741079"/>
    <s v="254720584709"/>
    <s v="2.55E+11"/>
    <s v=""/>
    <s v="2.55E+11"/>
    <n v="36.97025"/>
    <n v="0.61242099999999999"/>
    <s v="Isiolo"/>
    <s v="Isiolo"/>
    <s v="Isiolo"/>
    <s v="Matundai"/>
    <s v="6"/>
    <s v="Biogas International Limited"/>
    <s v="James Musyoka"/>
    <s v="715836763"/>
    <s v="Medium Size Business"/>
    <x v="4"/>
  </r>
  <r>
    <s v="VPA6"/>
    <s v="KE-ISI-2002-28861"/>
    <x v="0"/>
    <s v="Under Verification"/>
    <s v="17th December,2019"/>
    <d v="2019-12-17T00:00:00"/>
    <s v="5th February,2020"/>
    <d v="2020-02-05T00:00:00"/>
    <s v="Jeremiah Lekorerere"/>
    <s v="Male"/>
    <s v="99999"/>
    <s v="254728752496"/>
    <s v="2.55E+11"/>
    <s v=""/>
    <s v="2.55E+11"/>
    <n v="36.994653"/>
    <n v="0.61247499999999999"/>
    <s v="Isiolo"/>
    <s v="Isiolo"/>
    <s v="Oldonyiro"/>
    <s v="Oldonyiro"/>
    <s v="6"/>
    <s v="Biogas International Limited"/>
    <s v="Robert"/>
    <s v="717606741"/>
    <s v="Medium Size Business"/>
    <x v="4"/>
  </r>
  <r>
    <s v="VPA6"/>
    <s v="KE-ISI-2002-28866"/>
    <x v="0"/>
    <s v="Non Compliant"/>
    <s v="19th December,2019"/>
    <d v="2019-12-19T00:00:00"/>
    <s v="7th February,2020"/>
    <d v="2020-02-07T00:00:00"/>
    <s v="Elias Lemois"/>
    <s v="Male"/>
    <s v="99999"/>
    <s v="254727048960"/>
    <s v="2.55E+11"/>
    <s v=""/>
    <s v="2.55E+12"/>
    <n v="36.971223999999999"/>
    <n v="0.61422699999999997"/>
    <s v="Isiolo"/>
    <s v="Isiolo"/>
    <s v="Oldonyiro"/>
    <s v="Oldonyiro"/>
    <s v="6"/>
    <s v="Biogas International Limited"/>
    <s v="Robert"/>
    <s v="717606741"/>
    <s v="Medium Size Business"/>
    <x v="4"/>
  </r>
  <r>
    <s v="VPA6"/>
    <s v="KE-ISI-2003-28864"/>
    <x v="0"/>
    <s v="Non Compliant"/>
    <s v="29th February,2020"/>
    <d v="2020-02-29T00:00:00"/>
    <s v="10th March,2020"/>
    <d v="2020-03-10T00:00:00"/>
    <s v="Lekalkul Nanairo Jeniffer"/>
    <s v="Female"/>
    <s v="99999"/>
    <s v="254726819583"/>
    <s v="2.55E+11"/>
    <s v=""/>
    <s v="2.55E+11"/>
    <n v="36.944329000000003"/>
    <n v="0.60612299999999997"/>
    <s v="Isiolo"/>
    <s v="Isiolo"/>
    <s v="Isiolo"/>
    <s v="Lekiji"/>
    <s v="6"/>
    <s v="Biogas International Limited"/>
    <s v="James Musyoka"/>
    <s v="715836763"/>
    <s v="Medium Size Business"/>
    <x v="4"/>
  </r>
  <r>
    <s v="VPA6"/>
    <s v="KE-BUN-2001-28833"/>
    <x v="0"/>
    <s v="Non Compliant"/>
    <s v="27th December,2019"/>
    <d v="2019-12-27T00:00:00"/>
    <s v="4th January,2020"/>
    <d v="2020-01-04T00:00:00"/>
    <s v="Masibo James Toili"/>
    <s v="Male"/>
    <s v="7977291"/>
    <s v="254722788343"/>
    <s v="2.55E+11"/>
    <s v=""/>
    <s v="2.55E+11"/>
    <n v="34.967013999999999"/>
    <n v="0.85716700000000001"/>
    <s v="Bungoma"/>
    <s v="Kimilili"/>
    <s v="Ndalu"/>
    <s v="Mapera"/>
    <s v="9"/>
    <s v="Biogas International Limited"/>
    <s v="Zadock"/>
    <s v="720562659"/>
    <s v="Medium Size Business"/>
    <x v="4"/>
  </r>
  <r>
    <s v="VPA6"/>
    <s v="KE-KIS-2001-28832"/>
    <x v="0"/>
    <s v="Non Compliant"/>
    <s v="29th December,2019"/>
    <d v="2019-12-29T00:00:00"/>
    <s v="4th January,2020"/>
    <d v="2020-01-04T00:00:00"/>
    <s v="Anditi James Angawa"/>
    <s v="Male"/>
    <s v="10842033"/>
    <s v="254724126844"/>
    <s v="2.55E+11"/>
    <s v=""/>
    <s v="2.55E+11"/>
    <n v="34.942191000000001"/>
    <n v="-0.17568300000000001"/>
    <s v="Kisumu"/>
    <s v="Nyando"/>
    <s v="Kochogo"/>
    <s v="Karajoro"/>
    <s v="9"/>
    <s v="Biogas International Limited"/>
    <s v="Zadock"/>
    <s v="720562659"/>
    <s v="Medium Size Business"/>
    <x v="4"/>
  </r>
  <r>
    <s v="VPA6"/>
    <s v="KE-KAJ-2003-28831"/>
    <x v="1"/>
    <s v=""/>
    <s v="18th December,2019"/>
    <d v="2019-12-18T00:00:00"/>
    <s v="4th March,2020"/>
    <d v="2020-03-04T00:00:00"/>
    <s v="Samuel Miruka"/>
    <s v="Male"/>
    <s v="99999"/>
    <s v="708345342"/>
    <s v="2.55E+11"/>
    <s v=""/>
    <s v="2.55E+11"/>
    <n v="36.935723000000003"/>
    <n v="-1.4594750000000001"/>
    <s v="Kajiado"/>
    <s v="Kajiado East"/>
    <s v="Kitengela"/>
    <s v="Kitengela"/>
    <n v="9"/>
    <s v="Biogas International Limited"/>
    <s v="Robert"/>
    <s v="717606741"/>
    <s v="Medium Size Business"/>
    <x v="4"/>
  </r>
  <r>
    <s v="VPA6"/>
    <s v="KE-KIS-2003-28868"/>
    <x v="0"/>
    <s v="Non Compliant"/>
    <s v="5th March,2020"/>
    <d v="2020-03-05T00:00:00"/>
    <s v="12th March,2020"/>
    <d v="2020-03-12T00:00:00"/>
    <s v="Rao Elizphan James"/>
    <s v="Male"/>
    <s v="13467515"/>
    <s v="254722282858"/>
    <s v="2.55E+11"/>
    <s v=""/>
    <s v="2.55E+11"/>
    <n v="35.237017000000002"/>
    <n v="-0.12909699999999999"/>
    <s v="Kisumu"/>
    <s v="Muhoroni"/>
    <s v="Muhoroni East"/>
    <s v="Ruke"/>
    <s v="9"/>
    <s v="Biogas International Limited"/>
    <s v="Zadock"/>
    <s v="254720562659"/>
    <s v="Medium Size Business"/>
    <x v="4"/>
  </r>
  <r>
    <s v="VPA6"/>
    <s v="KE-NYA-2003-28869"/>
    <x v="1"/>
    <s v=""/>
    <s v="11th March,2020"/>
    <d v="2020-03-11T00:00:00"/>
    <s v="20th March,2020"/>
    <d v="2020-03-20T00:00:00"/>
    <s v="Margaret Mbugi Wanjiru"/>
    <s v="Female"/>
    <s v="99999"/>
    <s v="712848764"/>
    <s v="2.55E+11"/>
    <s v=""/>
    <s v="2.55E+11"/>
    <n v="36.266956999999998"/>
    <n v="-0.101302"/>
    <s v="Nyandarua"/>
    <s v="Ol Joro Orok"/>
    <s v="Ngano"/>
    <s v="Ngano"/>
    <n v="9"/>
    <s v="Biogas International Limited"/>
    <s v="Robert"/>
    <s v="717606741"/>
    <s v="Medium Size Business"/>
    <x v="4"/>
  </r>
  <r>
    <s v="VPA6"/>
    <s v="KE-KIA-2005-0815"/>
    <x v="0"/>
    <s v="Non Compliant"/>
    <s v="5th March,2020"/>
    <d v="2020-03-05T00:00:00"/>
    <s v="22nd May,2020"/>
    <d v="2020-05-22T00:00:00"/>
    <s v="Githongo Henry Githuku"/>
    <s v="Male"/>
    <s v="4922338"/>
    <s v="714078897"/>
    <s v="714078897"/>
    <s v=""/>
    <s v=""/>
    <n v="36.885730000000002"/>
    <n v="-1.0355859999999999"/>
    <s v="Kiambu"/>
    <s v="Gatundu South"/>
    <s v="Ngenda"/>
    <s v="Gathage"/>
    <s v="6"/>
    <s v="Amiran Kenya Ltd"/>
    <s v="Michael Munuve"/>
    <s v="705862690"/>
    <s v="Medium Size Business"/>
    <x v="7"/>
  </r>
  <r>
    <s v="VPA6"/>
    <s v="KE-KIA-2005-0814"/>
    <x v="0"/>
    <s v="Non Compliant"/>
    <s v="21st May,2020"/>
    <d v="2020-05-21T00:00:00"/>
    <s v="30th May,2020"/>
    <d v="2020-05-30T00:00:00"/>
    <s v="Maina Mwangi"/>
    <s v="Male"/>
    <s v="0439037"/>
    <s v="254722610870"/>
    <s v="254722610870"/>
    <s v=""/>
    <s v=""/>
    <n v="37.048076999999999"/>
    <n v="-1.036265"/>
    <s v="Kiambu"/>
    <s v="Kiambu"/>
    <s v="Thika West"/>
    <s v="Ngoingwa"/>
    <s v="4"/>
    <s v="Amiran Kenya Ltd"/>
    <s v="Michael Munuve"/>
    <s v="705862690"/>
    <s v="Medium Size Business"/>
    <x v="7"/>
  </r>
  <r>
    <s v="VPA6"/>
    <s v="KE-MAC-2006-30072"/>
    <x v="0"/>
    <s v="Under Verification"/>
    <s v="6th June,2020"/>
    <d v="2020-06-06T00:00:00"/>
    <s v="16th June,2020"/>
    <d v="2020-06-16T00:00:00"/>
    <s v="Kingori Stephen Maina"/>
    <s v="Male"/>
    <s v="6454944"/>
    <s v="722786598"/>
    <s v="2.55E+11"/>
    <s v=""/>
    <s v="2.55E+11"/>
    <n v="37.125660000000003"/>
    <n v="-1.293237"/>
    <s v="Machakos"/>
    <s v="Matungulu"/>
    <s v="Baraka"/>
    <s v="Quarry"/>
    <n v="9"/>
    <s v="Biogas International Limited"/>
    <s v="Julius Onyango"/>
    <s v="711227754"/>
    <s v="Medium Size Business"/>
    <x v="4"/>
  </r>
  <r>
    <s v="VPA6"/>
    <s v="KE-MER-2002-26588"/>
    <x v="0"/>
    <s v="Non Compliant"/>
    <s v="20th January,2020"/>
    <d v="2020-01-20T00:00:00"/>
    <s v="6th February,2020"/>
    <d v="2020-02-06T00:00:00"/>
    <s v="Kigunda Charity"/>
    <s v="Female"/>
    <s v="9432480"/>
    <s v="254712756200"/>
    <s v="2.55E+11"/>
    <s v=""/>
    <s v=""/>
    <n v="37.798450000000003"/>
    <n v="-1.5518000000000001E-2"/>
    <s v="Meru"/>
    <s v="Meru Centra"/>
    <s v="Meru"/>
    <s v="Gusia"/>
    <s v="10"/>
    <s v="Takamoto Biogas"/>
    <s v=""/>
    <s v=""/>
    <s v="Medium Size Business"/>
    <x v="8"/>
  </r>
  <r>
    <s v="VPA6"/>
    <s v="KE-KAJ-2003-28654"/>
    <x v="1"/>
    <s v=""/>
    <s v="4th March,2020"/>
    <d v="2020-03-04T00:00:00"/>
    <s v="14th March,2020"/>
    <d v="2020-03-14T00:00:00"/>
    <s v="Ireri Boniface Ngari"/>
    <s v="Male"/>
    <s v="9291182"/>
    <s v="254725347734"/>
    <s v="254725347734"/>
    <s v=""/>
    <s v=""/>
    <n v="36.735647999999998"/>
    <n v="-1.3997489999999999"/>
    <s v="Kajiado"/>
    <s v="Kajiado East"/>
    <s v="Ongata Rongai"/>
    <s v="Leiser Hill"/>
    <s v="7"/>
    <s v="Amiran Kenya Ltd"/>
    <s v="Michael Munuve"/>
    <s v="705862690"/>
    <s v="Medium Size Business"/>
    <x v="7"/>
  </r>
  <r>
    <s v="VPA6"/>
    <s v="KE-NAR-2003-28872"/>
    <x v="0"/>
    <s v="Non Compliant"/>
    <s v="18th March,2020"/>
    <d v="2020-03-18T00:00:00"/>
    <s v="26th March,2020"/>
    <d v="2020-03-26T00:00:00"/>
    <s v="Kirrokor Nelson"/>
    <s v="Male"/>
    <s v="22930087"/>
    <s v="254721349260"/>
    <s v="2.55E+11"/>
    <s v=""/>
    <s v="2.55E+11"/>
    <n v="35.390523999999999"/>
    <n v="-1.447263"/>
    <s v="Narok"/>
    <s v="Narok South"/>
    <s v="Nkoilale"/>
    <s v="Nkoilale"/>
    <s v="9"/>
    <s v="Biogas International Limited"/>
    <s v="Robert"/>
    <s v="717606741"/>
    <s v="Medium Size Business"/>
    <x v="4"/>
  </r>
  <r>
    <s v="VPA6"/>
    <s v="KE-KIA-2003-30051"/>
    <x v="0"/>
    <s v="Non Compliant"/>
    <s v="14th March,2020"/>
    <d v="2020-03-14T00:00:00"/>
    <s v="18th March,2020"/>
    <d v="2020-03-18T00:00:00"/>
    <s v="Wamanya Andrew"/>
    <s v="Male"/>
    <s v="24780622"/>
    <s v="723020914"/>
    <s v=""/>
    <s v=""/>
    <s v=""/>
    <n v="37.144686999999998"/>
    <n v="-1.061043"/>
    <s v="Kiambu"/>
    <s v="Thika East"/>
    <s v="Thika"/>
    <s v="Happy Valley"/>
    <n v="6"/>
    <s v="Amiran Kenya Ltd"/>
    <s v="Michael Munuve"/>
    <s v="254705862690"/>
    <s v="Medium Size Business"/>
    <x v="7"/>
  </r>
  <r>
    <s v="VPA6"/>
    <s v="KE-NYE-2002-28379"/>
    <x v="1"/>
    <s v=""/>
    <s v="15th January,2020"/>
    <d v="2020-01-15T00:00:00"/>
    <s v="13th February,2020"/>
    <d v="2020-02-13T00:00:00"/>
    <s v="Gitahi Esther Wangui"/>
    <s v="Female"/>
    <s v="3179324"/>
    <s v="722815179"/>
    <s v="2.55E+11"/>
    <s v=""/>
    <s v=""/>
    <n v="37.043187000000003"/>
    <n v="-0.183527"/>
    <s v="Nyeri"/>
    <s v="Kieni East"/>
    <s v="Kieni"/>
    <s v="Blueline"/>
    <s v="16"/>
    <s v="Takamoto Biogas"/>
    <s v="null"/>
    <s v=""/>
    <s v="Medium Size Business"/>
    <x v="3"/>
  </r>
  <r>
    <s v="VPA6"/>
    <s v="KE-NAK-2003-28381"/>
    <x v="0"/>
    <s v="Under Verification"/>
    <s v="20th February,2020"/>
    <d v="2020-02-20T00:00:00"/>
    <s v="13th March,2020"/>
    <d v="2020-03-13T00:00:00"/>
    <s v="Samuel Muiruri"/>
    <s v="Male"/>
    <s v="34097247"/>
    <s v="254717636050"/>
    <s v="2.55E+11"/>
    <s v=""/>
    <s v=""/>
    <n v="36.549508000000003"/>
    <n v="-0.84113899999999997"/>
    <s v="Nakuru"/>
    <s v="Naivasha"/>
    <s v="Naivasha"/>
    <s v="Murera"/>
    <s v="10"/>
    <s v="Takamoto Biogas"/>
    <s v=""/>
    <s v=""/>
    <s v="Medium Size Business"/>
    <x v="1"/>
  </r>
  <r>
    <s v="VPA6"/>
    <s v="KE-KIA-2003-28380"/>
    <x v="1"/>
    <s v=""/>
    <s v="12th March,2020"/>
    <d v="2020-03-12T00:00:00"/>
    <s v="27th March,2020"/>
    <d v="2020-03-27T00:00:00"/>
    <s v="Macharia Patrick"/>
    <s v="Male"/>
    <s v="23802818"/>
    <s v="725683622"/>
    <s v="2.55E+11"/>
    <s v=""/>
    <s v=""/>
    <n v="36.918680000000002"/>
    <n v="-0.93938200000000005"/>
    <s v="Kiambu"/>
    <s v="Gatundu North"/>
    <s v="Chania"/>
    <s v="Gakui"/>
    <n v="6"/>
    <s v="Takamoto Biogas"/>
    <s v="Takamoto"/>
    <s v=""/>
    <s v="Medium Size Business"/>
    <x v="1"/>
  </r>
  <r>
    <s v="VPA6"/>
    <s v="KE-KIA-2003-28389"/>
    <x v="0"/>
    <s v="Non Compliant"/>
    <s v="18th January,2020"/>
    <d v="2020-01-18T00:00:00"/>
    <s v="21st March,2020"/>
    <d v="2020-03-21T00:00:00"/>
    <s v="Mburu Amos Mwaniki"/>
    <s v="Male"/>
    <s v="37796073"/>
    <s v="254722609516"/>
    <s v="2.55E+11"/>
    <s v=""/>
    <s v=""/>
    <n v="36.656447999999997"/>
    <n v="-1.2059820000000001"/>
    <s v="Kiambu"/>
    <s v="Kikuyu"/>
    <s v="Kikuyu"/>
    <s v="Ngurionditu - Utafiti School"/>
    <s v="16"/>
    <s v="Takamoto Biogas"/>
    <s v="Takamoto Biogas"/>
    <s v="738414961"/>
    <s v="Medium Size Business"/>
    <x v="3"/>
  </r>
  <r>
    <s v="VPA6"/>
    <s v="KE-NAK-2001-28382"/>
    <x v="1"/>
    <s v=""/>
    <s v="9th January,2020"/>
    <d v="2020-01-09T00:00:00"/>
    <s v="15th January,2020"/>
    <d v="2020-01-15T00:00:00"/>
    <s v="Matoke Caleb"/>
    <s v="Male"/>
    <s v="1610430"/>
    <s v="254727457900"/>
    <s v=""/>
    <s v=""/>
    <s v=""/>
    <n v="35.623885000000001"/>
    <n v="-0.31612800000000002"/>
    <s v="Nakuru"/>
    <s v="Kuresoi"/>
    <s v="Tulwet"/>
    <s v="Temoyetta"/>
    <s v="6"/>
    <s v="Takamoto Biogas"/>
    <s v="Takamoto"/>
    <s v=""/>
    <s v="Medium Size Business"/>
    <x v="1"/>
  </r>
  <r>
    <s v="VPA6"/>
    <s v="KE-KAJ-2003-28393"/>
    <x v="2"/>
    <s v="Institutional Plant"/>
    <s v="26th March,2020"/>
    <d v="2020-03-26T00:00:00"/>
    <s v="26th March,2020"/>
    <d v="2020-03-26T00:00:00"/>
    <s v="One Horizon One Horizon One Horizion"/>
    <s v="Male"/>
    <s v="99999"/>
    <s v="254717568565"/>
    <s v="2.55E+11"/>
    <s v=""/>
    <s v="2.55E+11"/>
    <n v="36.646572999999997"/>
    <n v="-1.464075"/>
    <s v="Kajiado"/>
    <s v="Kajiado West"/>
    <s v="Lobariak"/>
    <s v="Oldayati"/>
    <s v="10"/>
    <s v="Takamoto Biogas"/>
    <s v="James Nganga"/>
    <s v="725713467"/>
    <s v="Medium Size Business"/>
    <x v="8"/>
  </r>
  <r>
    <s v="VPA6"/>
    <s v="KE-NAK-2003-28392"/>
    <x v="0"/>
    <s v="Non Compliant"/>
    <s v="27th March,2020"/>
    <d v="2020-03-27T00:00:00"/>
    <s v="27th March,2020"/>
    <d v="2020-03-27T00:00:00"/>
    <s v="Timothy Kahuria Muraguri"/>
    <s v="Male"/>
    <s v="23123017"/>
    <s v="254726239027"/>
    <s v="254726239027"/>
    <s v=""/>
    <s v=""/>
    <n v="35.969180000000001"/>
    <n v="-0.144903"/>
    <s v="Nakuru"/>
    <s v="Nakuru Town"/>
    <s v="Rongai"/>
    <s v="Rafiki"/>
    <s v="10"/>
    <s v="Takamoto Biogas"/>
    <s v="James Nganga"/>
    <s v="725713467"/>
    <s v="Medium Size Business"/>
    <x v="8"/>
  </r>
  <r>
    <s v="VPA6"/>
    <s v="KE-KIA-2007-28655"/>
    <x v="2"/>
    <s v="Institutional Plant"/>
    <s v="18th June,2020"/>
    <d v="2020-06-18T00:00:00"/>
    <s v="1st July,2020"/>
    <d v="2020-07-01T00:00:00"/>
    <s v="Zabibu Centre (Plant1)"/>
    <s v="Institutional"/>
    <s v="99999"/>
    <s v="254722707492"/>
    <s v="2.55E+11"/>
    <s v=""/>
    <s v=""/>
    <n v="36.974387"/>
    <n v="-1.1393580000000001"/>
    <s v="Kiambu"/>
    <s v="Ruiru"/>
    <s v="Ruiru"/>
    <s v="Kimbo"/>
    <s v="8"/>
    <s v="Amiran Kenya Ltd"/>
    <s v="Michael Munuve"/>
    <s v="705862690"/>
    <s v="Medium Size Business"/>
    <x v="7"/>
  </r>
  <r>
    <s v="VPA6"/>
    <s v="KE-KIA-2007-28656"/>
    <x v="2"/>
    <s v="Institutional Plant"/>
    <s v="12th May,2020"/>
    <d v="2020-05-12T00:00:00"/>
    <s v="1st July,2020"/>
    <d v="2020-07-01T00:00:00"/>
    <s v="Zabibu Centre (Plant2)"/>
    <s v="Institutional"/>
    <s v="99999"/>
    <s v="254722707492"/>
    <s v="2.55E+11"/>
    <s v=""/>
    <s v=""/>
    <n v="36.974288000000001"/>
    <n v="-1.1394500000000001"/>
    <s v="Kiambu"/>
    <s v="Kiambu"/>
    <s v="Ruiru"/>
    <s v="Kimbo"/>
    <s v="8"/>
    <s v="Amiran Kenya Ltd"/>
    <s v="Michael Munuve"/>
    <s v="705862690"/>
    <s v="Medium Size Business"/>
    <x v="7"/>
  </r>
  <r>
    <s v="VPA6"/>
    <s v="KE-MUR-2006-12345"/>
    <x v="0"/>
    <s v="Non Compliant"/>
    <s v="12th June,2020"/>
    <d v="2020-06-12T00:00:00"/>
    <s v="12th June,2020"/>
    <d v="2020-06-12T00:00:00"/>
    <s v="John Monye"/>
    <s v="Male"/>
    <s v="99999"/>
    <s v="+254715577489"/>
    <s v="715577489"/>
    <s v=""/>
    <s v=""/>
    <n v="36.914046999999997"/>
    <n v="-0.78063099999999996"/>
    <s v="Murang'a"/>
    <s v="Kigumo"/>
    <s v="Kigumo"/>
    <s v="Ng'Etho"/>
    <n v="7"/>
    <s v="Amiran Kenya Ltd"/>
    <s v="Simon"/>
    <s v="706021436"/>
    <s v="Medium Size Business"/>
    <x v="7"/>
  </r>
  <r>
    <s v="VPA6"/>
    <s v="KE-KIA-2007-28657"/>
    <x v="2"/>
    <s v="Institutional Plant"/>
    <s v="18th June,2020"/>
    <d v="2020-06-18T00:00:00"/>
    <s v="1st July,2020"/>
    <d v="2020-07-01T00:00:00"/>
    <s v="Zabibu Centre (Plant3)"/>
    <s v="Institutional"/>
    <s v="99999"/>
    <s v="254722707492"/>
    <s v="2.55E+11"/>
    <s v=""/>
    <s v=""/>
    <n v="36.974417000000003"/>
    <n v="-1.1395090000000001"/>
    <s v="Kiambu"/>
    <s v="Ruiru"/>
    <s v="Ruiru"/>
    <s v="Kimbo"/>
    <s v="8"/>
    <s v="Amiran Kenya Ltd"/>
    <s v="Simon"/>
    <s v="706021436"/>
    <s v="Medium Size Business"/>
    <x v="7"/>
  </r>
  <r>
    <s v="VPA6"/>
    <s v="KE-NAI-2007-28658"/>
    <x v="1"/>
    <s v=""/>
    <s v="18th June,2020"/>
    <d v="2020-06-18T00:00:00"/>
    <s v="3rd July,2020"/>
    <d v="2020-07-03T00:00:00"/>
    <s v="Musa Halima"/>
    <s v="Female"/>
    <s v="13880558"/>
    <s v="254722788652"/>
    <s v="2.55E+11"/>
    <s v=""/>
    <s v=""/>
    <n v="36.906227000000001"/>
    <n v="-1.3031269999999999"/>
    <s v="Nairobi"/>
    <s v="Embakasi"/>
    <s v="Embakasi"/>
    <s v="Tasia"/>
    <s v="8"/>
    <s v="Amiran Kenya Ltd"/>
    <s v="Michael Munuve"/>
    <s v="705762690"/>
    <s v="Medium Size Business"/>
    <x v="7"/>
  </r>
  <r>
    <s v="VPA6"/>
    <s v="KE-KAJ-2006-28877"/>
    <x v="1"/>
    <s v=""/>
    <s v="12th June,2020"/>
    <d v="2020-06-12T00:00:00"/>
    <s v="26th June,2020"/>
    <d v="2020-06-26T00:00:00"/>
    <s v="Kipkorir John"/>
    <s v="Male"/>
    <s v="69855"/>
    <s v="710970272"/>
    <s v="2.55E+11"/>
    <s v=""/>
    <s v="2.55E+11"/>
    <n v="36.730662000000002"/>
    <n v="-1.5059629999999999"/>
    <s v="Kajiado"/>
    <s v="Isinya"/>
    <s v="Isinya"/>
    <s v="Farmers"/>
    <n v="9"/>
    <s v="Biogas International Limited"/>
    <s v="Julius Misango"/>
    <s v="711227754"/>
    <s v="Medium Size Business"/>
    <x v="4"/>
  </r>
  <r>
    <s v="VPA6"/>
    <s v="KE-LAI-2007-0000"/>
    <x v="2"/>
    <s v="Institutional Plant"/>
    <s v="4th July,2020"/>
    <d v="2020-07-04T00:00:00"/>
    <s v="14th July,2020"/>
    <d v="2020-07-14T00:00:00"/>
    <s v="Twara Group Women"/>
    <s v="Female"/>
    <s v="99999"/>
    <s v="254727845123"/>
    <s v="2.55E+11"/>
    <s v=""/>
    <s v=""/>
    <n v="37.083731"/>
    <n v="0.36102000000000001"/>
    <s v="Laikipia"/>
    <s v="Laikipia North"/>
    <s v="Twara"/>
    <s v="Twara"/>
    <s v="4"/>
    <s v="Biogas International Limited"/>
    <s v="George"/>
    <s v="717606741"/>
    <s v="Medium Size Business"/>
    <x v="4"/>
  </r>
  <r>
    <s v="VPA6"/>
    <s v="KE-NYE-2007-28882"/>
    <x v="0"/>
    <s v="Non Compliant"/>
    <s v="5th July,2020"/>
    <d v="2020-07-05T00:00:00"/>
    <s v="5th July,2020"/>
    <d v="2020-07-05T00:00:00"/>
    <s v="Elizabeth Mathenge"/>
    <s v="Female"/>
    <s v="99999"/>
    <s v="254720273632"/>
    <s v="2.55E+11"/>
    <s v=""/>
    <s v="2.55E+11"/>
    <n v="36.711320999999998"/>
    <n v="-0.13803000000000001"/>
    <s v="Nyeri"/>
    <s v="Kieni West"/>
    <s v="Mugunda"/>
    <s v="Nairutia"/>
    <s v="9"/>
    <s v="Biogas International Limited"/>
    <s v="Robert"/>
    <s v="717606741"/>
    <s v="Medium Size Business"/>
    <x v="4"/>
  </r>
  <r>
    <s v="VPA6"/>
    <s v="KE-TAI-2007-28871"/>
    <x v="2"/>
    <s v="Grievance"/>
    <s v="10th July,2020"/>
    <d v="2020-07-10T00:00:00"/>
    <s v="19th July,2020"/>
    <d v="2020-07-19T00:00:00"/>
    <s v="Livingstone Mwaighacho"/>
    <s v="Male"/>
    <s v="99999"/>
    <s v="724397002"/>
    <s v="2.55E+11"/>
    <s v=""/>
    <s v="2.55E+11"/>
    <n v="38.361604999999997"/>
    <n v="-3.341132"/>
    <s v="Taita/Taveta"/>
    <s v="Wundanyi"/>
    <s v="Wumingu"/>
    <s v="Mwamenyi"/>
    <n v="9"/>
    <s v="Biogas International Limited"/>
    <s v="Robert"/>
    <s v="717606741"/>
    <s v="Medium Size Business"/>
    <x v="4"/>
  </r>
  <r>
    <s v="VPA6"/>
    <s v="KE-NYE-2007-28885"/>
    <x v="0"/>
    <s v="Non Compliant"/>
    <s v="10th July,2020"/>
    <d v="2020-07-10T00:00:00"/>
    <s v="20th July,2020"/>
    <d v="2020-07-20T00:00:00"/>
    <s v="Maina Rose Wamuyu"/>
    <s v="Female"/>
    <s v="5510977"/>
    <s v="254721280057"/>
    <s v="2.55E+11"/>
    <s v=""/>
    <s v="2.55E+11"/>
    <n v="37.078975999999997"/>
    <n v="-0.37692799999999999"/>
    <s v="Nyeri"/>
    <s v="Mathira West"/>
    <s v="Mathira West"/>
    <s v="Kiamariga"/>
    <s v="9"/>
    <s v="Biogas International Limited"/>
    <s v="James Musyoka"/>
    <s v="715836763"/>
    <s v="Medium Size Business"/>
    <x v="4"/>
  </r>
  <r>
    <s v="VPA6"/>
    <s v="KE-KIA-2007-0816"/>
    <x v="0"/>
    <s v="Non Compliant"/>
    <s v="24th June,2020"/>
    <d v="2020-06-24T00:00:00"/>
    <s v="15th July,2020"/>
    <d v="2020-07-15T00:00:00"/>
    <s v="Osman Shaban"/>
    <s v="Male"/>
    <s v="99999"/>
    <s v="254798382014"/>
    <s v=""/>
    <s v=""/>
    <s v=""/>
    <n v="36.825519999999997"/>
    <n v="-1.1802840000000001"/>
    <s v="Kiambu"/>
    <s v="Kiambu"/>
    <s v="Thindigua"/>
    <s v="Eden Ville"/>
    <s v="4"/>
    <s v="Amiran Kenya Ltd"/>
    <s v="Michael Munuve"/>
    <s v="705862690"/>
    <s v="Medium Size Business"/>
    <x v="7"/>
  </r>
  <r>
    <s v="VPA6"/>
    <s v="KE-KIA-2007-0817"/>
    <x v="0"/>
    <s v="Non Compliant"/>
    <s v="9th July,2020"/>
    <d v="2020-07-09T00:00:00"/>
    <s v="16th July,2020"/>
    <d v="2020-07-16T00:00:00"/>
    <s v="Wambui Margaret"/>
    <s v="Female"/>
    <s v="99999"/>
    <s v="722346623"/>
    <s v="2.55E+11"/>
    <s v=""/>
    <s v=""/>
    <n v="36.874299000000001"/>
    <n v="-1.025147"/>
    <s v="Kiambu"/>
    <s v="Gatundu North"/>
    <s v="Gatundu"/>
    <s v="Kiamwangi"/>
    <s v="4"/>
    <s v="Amiran Kenya Ltd"/>
    <s v="Michael Munuve"/>
    <s v="705862690"/>
    <s v="Medium Size Business"/>
    <x v="7"/>
  </r>
  <r>
    <s v="VPA6"/>
    <s v="KE-LAI-2008-28891"/>
    <x v="0"/>
    <s v="Under Verification"/>
    <s v="3rd August,2020"/>
    <d v="2020-08-03T00:00:00"/>
    <s v="15th August,2020"/>
    <d v="2020-08-15T00:00:00"/>
    <s v="Naatum Women"/>
    <s v="Institutional"/>
    <s v="99999"/>
    <s v="254727845123"/>
    <s v="254727845123"/>
    <s v=""/>
    <s v="254701704780"/>
    <n v="37.097558999999997"/>
    <n v="0.42617100000000002"/>
    <s v="Laikipia"/>
    <s v="Laikipia North"/>
    <s v="Morupusi"/>
    <s v="Morupusi"/>
    <s v="6"/>
    <s v="Biogas International Limited"/>
    <s v="Robert"/>
    <s v="717606741"/>
    <s v="Medium Size Business"/>
    <x v="4"/>
  </r>
  <r>
    <s v="VPA6"/>
    <s v="KE-LAI-2008-28890"/>
    <x v="0"/>
    <s v="Under Verification"/>
    <s v="1st August,2020"/>
    <d v="2020-08-01T00:00:00"/>
    <s v="13th August,2020"/>
    <d v="2020-08-13T00:00:00"/>
    <s v="Ilpolei Twara"/>
    <s v="Male"/>
    <s v="99999"/>
    <s v="254727145123"/>
    <s v="254727145123"/>
    <s v=""/>
    <s v="254724267742"/>
    <n v="37.085365000000003"/>
    <n v="0.36368699999999998"/>
    <s v="Laikipia"/>
    <s v="Laikipia North"/>
    <s v="Mugodo"/>
    <s v="Ilpolei"/>
    <s v="6"/>
    <s v="Biogas International Limited"/>
    <s v="Robert"/>
    <s v="717606741"/>
    <s v="Medium Size Business"/>
    <x v="4"/>
  </r>
  <r>
    <s v="VPA6"/>
    <s v="KE-NYA-2008-28889"/>
    <x v="1"/>
    <s v=""/>
    <s v="30th July,2020"/>
    <d v="2020-07-30T00:00:00"/>
    <s v="14th August,2020"/>
    <d v="2020-08-14T00:00:00"/>
    <s v="Mary Maina Mumbi"/>
    <s v="Female"/>
    <s v="99999"/>
    <s v="254737343863"/>
    <s v="254720103079"/>
    <s v=""/>
    <s v="254737343863"/>
    <n v="36.376976999999997"/>
    <n v="-0.31709199999999998"/>
    <s v="Nyandarua"/>
    <s v="Ol Kalou"/>
    <s v="Kaibaga"/>
    <s v="Teachers"/>
    <n v="6"/>
    <s v="Biogas International Limited"/>
    <s v="Robert"/>
    <s v="717606741"/>
    <s v="Medium Size Business"/>
    <x v="4"/>
  </r>
  <r>
    <s v="VPA6"/>
    <s v="KE-MAK-2008-28893"/>
    <x v="0"/>
    <s v="Non Compliant"/>
    <s v="12th August,2020"/>
    <d v="2020-08-12T00:00:00"/>
    <s v="20th August,2020"/>
    <d v="2020-08-20T00:00:00"/>
    <s v="Kimeu Marcelline Mwongeli"/>
    <s v="Female"/>
    <s v="984461"/>
    <s v="724056288"/>
    <s v="724056288"/>
    <s v=""/>
    <s v="713789492"/>
    <n v="37.463766999999997"/>
    <n v="-1.6374569999999999"/>
    <s v="Makueni"/>
    <s v="Mbooni"/>
    <s v="Mbooni"/>
    <s v="Ngalikya"/>
    <n v="9"/>
    <s v="Biogas International Limited"/>
    <s v="James Musyoka"/>
    <s v="715836763"/>
    <s v="Medium Size Business"/>
    <x v="4"/>
  </r>
  <r>
    <s v="VPA6"/>
    <s v="KE-NYA-2008-28895"/>
    <x v="1"/>
    <s v=""/>
    <s v="18th August,2020"/>
    <d v="2020-08-18T00:00:00"/>
    <s v="28th August,2020"/>
    <d v="2020-08-28T00:00:00"/>
    <s v="Samuel Theuri Wachira"/>
    <s v="Male"/>
    <s v="99999"/>
    <s v="722896129"/>
    <s v="2.55E+11"/>
    <s v=""/>
    <s v="2.55E+11"/>
    <n v="36.565987"/>
    <n v="-0.84052499999999997"/>
    <s v="Nyandarua"/>
    <s v="North Kinangop"/>
    <s v="Kanyawa"/>
    <s v="Karadi"/>
    <n v="9"/>
    <s v="Biogas International Limited"/>
    <s v=""/>
    <s v=""/>
    <s v="Medium Size Business"/>
    <x v="4"/>
  </r>
  <r>
    <s v="VPA6"/>
    <s v="KE-NAI-2009-28897"/>
    <x v="1"/>
    <s v=""/>
    <s v="7th September,2020"/>
    <d v="2020-09-07T00:00:00"/>
    <s v="14th September,2020"/>
    <d v="2020-09-14T00:00:00"/>
    <s v="Regina Kamitha"/>
    <s v="Female"/>
    <s v="99999"/>
    <s v="717274517"/>
    <s v="2.55E+11"/>
    <s v=""/>
    <s v="2.55E+11"/>
    <n v="36.691789"/>
    <n v="-1.293361"/>
    <s v="Nairobi"/>
    <s v="Dagoretti"/>
    <s v="Mutuini"/>
    <s v="Mutuini"/>
    <n v="9"/>
    <s v="Biogas International Limited"/>
    <s v="Robert"/>
    <s v="717606741"/>
    <s v="Medium Size Business"/>
    <x v="4"/>
  </r>
  <r>
    <s v="VPA6"/>
    <s v="KE-KAJ-2007-28884"/>
    <x v="1"/>
    <s v=""/>
    <s v="8th July,2020"/>
    <d v="2020-07-08T00:00:00"/>
    <s v="22nd July,2020"/>
    <d v="2020-07-22T00:00:00"/>
    <s v="Orenyo Richard Okeno"/>
    <s v="Male"/>
    <s v="99999"/>
    <s v="254722660384"/>
    <s v="254722660384"/>
    <s v=""/>
    <s v="254722660384"/>
    <n v="36.639040000000001"/>
    <n v="-1.3547400000000001"/>
    <s v="Kajiado"/>
    <s v="Kajiado West"/>
    <s v="Ngong"/>
    <s v="Kibiko"/>
    <n v="9"/>
    <s v="Biogas International Limited"/>
    <s v="Julius"/>
    <s v="711227754"/>
    <s v="Medium Size Business"/>
    <x v="4"/>
  </r>
  <r>
    <s v="VPA6"/>
    <s v="KE-KAJ-2007-28886"/>
    <x v="1"/>
    <s v=""/>
    <s v="15th July,2020"/>
    <d v="2020-07-15T00:00:00"/>
    <s v="27th July,2020"/>
    <d v="2020-07-27T00:00:00"/>
    <s v="Able Nyakundi Nyukundi"/>
    <s v="Male"/>
    <s v="99999"/>
    <s v="254723082890"/>
    <s v=""/>
    <s v=""/>
    <s v="254723082890"/>
    <n v="36.774341"/>
    <n v="-1.403413"/>
    <s v="Kajiado"/>
    <s v="Kajiado North"/>
    <s v="Rongai"/>
    <s v="Rongai"/>
    <s v="9"/>
    <s v="Biogas International Limited"/>
    <s v="Juius"/>
    <s v="711227754"/>
    <s v="Medium Size Business"/>
    <x v="4"/>
  </r>
  <r>
    <s v="VPA6"/>
    <s v="KE-LAI-2009-28898"/>
    <x v="1"/>
    <s v=""/>
    <s v="15th September,2020"/>
    <d v="2020-09-15T00:00:00"/>
    <s v="25th September,2020"/>
    <d v="2020-09-25T00:00:00"/>
    <s v="Ichura John Irungu"/>
    <s v="Male"/>
    <s v="99999"/>
    <s v="722304679"/>
    <s v="2.55E+11"/>
    <s v=""/>
    <s v="2.55E+11"/>
    <n v="36.324558000000003"/>
    <n v="4.99E-2"/>
    <s v="Laikipia"/>
    <s v="Nyahururu"/>
    <s v="Igwamiti"/>
    <s v="Losogwa"/>
    <n v="9"/>
    <s v="Biogas International Limited"/>
    <s v="Julius Onyango"/>
    <s v="711227754"/>
    <s v="Medium Size Business"/>
    <x v="4"/>
  </r>
  <r>
    <s v="VPA6"/>
    <s v="KE-KAJ-2007-28887"/>
    <x v="1"/>
    <s v=""/>
    <s v="21st July,2020"/>
    <d v="2020-07-21T00:00:00"/>
    <s v="28th July,2020"/>
    <d v="2020-07-28T00:00:00"/>
    <s v="James Salaash"/>
    <s v="Male"/>
    <s v="99999"/>
    <s v="722333180"/>
    <s v=""/>
    <s v=""/>
    <s v=""/>
    <n v="36.808481999999998"/>
    <n v="-1.8505400000000001"/>
    <s v="Kajiado"/>
    <s v="Kajiado Central"/>
    <s v="Seuli"/>
    <s v="Seuli"/>
    <n v="9"/>
    <s v="Biogas International Limited"/>
    <s v="Robert"/>
    <s v="717606741"/>
    <s v="Medium Size Business"/>
    <x v="4"/>
  </r>
  <r>
    <s v="VPA6"/>
    <s v="KE-HOM-2003-28873"/>
    <x v="0"/>
    <s v="Non Compliant"/>
    <s v="20th March,2020"/>
    <d v="2020-03-20T00:00:00"/>
    <s v="27th March,2020"/>
    <d v="2020-03-27T00:00:00"/>
    <s v="Kunyada Enock Peter"/>
    <s v="Male"/>
    <s v="Ma248301"/>
    <s v="254721361051"/>
    <s v="2.55E+11"/>
    <s v=""/>
    <s v="2.55E+11"/>
    <n v="34.765096"/>
    <n v="-0.41937400000000002"/>
    <s v="Homa Bay"/>
    <s v="Rachuonyo South"/>
    <s v="Kokwanyo"/>
    <s v="Nyawango"/>
    <s v="9"/>
    <s v="Biogas International Limited"/>
    <s v="Zadock"/>
    <s v="717606741"/>
    <s v="Medium Size Business"/>
    <x v="4"/>
  </r>
  <r>
    <s v="VPA6"/>
    <s v="KE-TRA-2007-28879"/>
    <x v="1"/>
    <s v=""/>
    <s v="28th June,2020"/>
    <d v="2020-06-28T00:00:00"/>
    <s v="12th July,2020"/>
    <d v="2020-07-12T00:00:00"/>
    <s v="Osodo Marisa Vushia"/>
    <s v="Female"/>
    <s v="36539265"/>
    <s v="254726238922"/>
    <s v="2.55E+11"/>
    <s v=""/>
    <s v="254726238922"/>
    <n v="35.067656999999997"/>
    <n v="1.113742"/>
    <s v="Trans Nzoia"/>
    <s v="Kwanza"/>
    <s v="Kaisagat"/>
    <s v="Kipsoen"/>
    <n v="9"/>
    <s v="Biogas International Limited"/>
    <s v="Zadock"/>
    <s v="720562659"/>
    <s v="Medium Size Business"/>
    <x v="4"/>
  </r>
  <r>
    <s v="VPA6"/>
    <s v="KE-NAR-2007-28880"/>
    <x v="0"/>
    <s v="Non Compliant"/>
    <s v="29th June,2020"/>
    <d v="2020-06-29T00:00:00"/>
    <s v="13th July,2020"/>
    <d v="2020-07-13T00:00:00"/>
    <s v="Sang Cyrus Bet"/>
    <s v="Male"/>
    <s v="27147164"/>
    <s v="254702193167"/>
    <s v="2.55E+11"/>
    <s v=""/>
    <s v="2.55E+11"/>
    <n v="35.133000000000003"/>
    <n v="-0.99958400000000003"/>
    <s v="Narok"/>
    <s v="Transmara East"/>
    <s v="Kapsasian"/>
    <s v="Mamboleo"/>
    <s v="9"/>
    <s v="Biogas International Limited"/>
    <s v="Zadock"/>
    <s v="720562659"/>
    <s v="Medium Size Business"/>
    <x v="4"/>
  </r>
  <r>
    <s v="VPA6"/>
    <s v="KE-BUS-2007-28881"/>
    <x v="0"/>
    <s v="Non Compliant"/>
    <s v="2nd July,2020"/>
    <d v="2020-07-02T00:00:00"/>
    <s v="23rd July,2020"/>
    <d v="2020-07-23T00:00:00"/>
    <s v="Shiundu Felix Okanga"/>
    <s v="Male"/>
    <s v="21809822"/>
    <s v="722984866"/>
    <s v="2.55E+11"/>
    <s v=""/>
    <s v="2.55E+11"/>
    <n v="34.188001999999997"/>
    <n v="0.449743"/>
    <s v="Busia"/>
    <s v="Busia"/>
    <s v="Matayos"/>
    <s v="Bukalama"/>
    <n v="9"/>
    <s v="Biogas International Limited"/>
    <s v="Zadock"/>
    <s v="9720562659"/>
    <s v="Medium Size Business"/>
    <x v="4"/>
  </r>
  <r>
    <s v="VPA6"/>
    <s v="KE-MIG-2008-28892"/>
    <x v="0"/>
    <s v="Non Compliant"/>
    <s v="9th August,2020"/>
    <d v="2020-08-09T00:00:00"/>
    <s v="26th August,2020"/>
    <d v="2020-08-26T00:00:00"/>
    <s v="Otieno Edwin Odhiambo"/>
    <s v="Male"/>
    <s v="30251063"/>
    <s v="254725663635"/>
    <s v="725663635"/>
    <s v=""/>
    <s v="706459198"/>
    <n v="34.605800000000002"/>
    <n v="-0.78005000000000002"/>
    <s v="Migori"/>
    <s v="Rongo"/>
    <s v="Kamagambo"/>
    <s v="Kosodo"/>
    <s v="9"/>
    <s v="Biogas International Limited"/>
    <s v="Zadock"/>
    <s v="720562659"/>
    <s v="Medium Size Business"/>
    <x v="4"/>
  </r>
  <r>
    <s v="VPA6"/>
    <s v="KE-MIG-2008-28894"/>
    <x v="0"/>
    <s v="Non Compliant"/>
    <s v="11th August,2020"/>
    <d v="2020-08-11T00:00:00"/>
    <s v="21st August,2020"/>
    <d v="2020-08-21T00:00:00"/>
    <s v="Otina Caren Akoth"/>
    <s v="Female"/>
    <s v="11799314"/>
    <s v="254726651955"/>
    <s v="726651955"/>
    <s v=""/>
    <s v="720296542"/>
    <n v="34.542073000000002"/>
    <n v="-1.061906"/>
    <s v="Migori"/>
    <s v="Migori"/>
    <s v="Godjope"/>
    <s v="Kamuga Nyaduong"/>
    <s v="9"/>
    <s v="Biogas International Limited"/>
    <s v="Zadock"/>
    <s v="720562659"/>
    <s v="Medium Size Business"/>
    <x v="4"/>
  </r>
  <r>
    <s v="VPA6"/>
    <s v="KE-UAS-2009-28896"/>
    <x v="0"/>
    <s v="Non Compliant"/>
    <s v="26th August,2020"/>
    <d v="2020-08-26T00:00:00"/>
    <s v="3rd September,2020"/>
    <d v="2020-09-03T00:00:00"/>
    <s v="Kipkeu Michael Limo"/>
    <s v="Male"/>
    <s v="5228015"/>
    <s v="254722648972"/>
    <s v="722648972"/>
    <s v=""/>
    <s v="722261152"/>
    <n v="35.317112999999999"/>
    <n v="0.81662199999999996"/>
    <s v="Uasin Gishu"/>
    <s v="Soy"/>
    <s v="Soy"/>
    <s v="Kipsigak"/>
    <s v="9"/>
    <s v="Biogas International Limited"/>
    <s v="Zadock"/>
    <s v="720562659"/>
    <s v="Medium Size Business"/>
    <x v="4"/>
  </r>
  <r>
    <s v="VPA6"/>
    <s v="KE-UAS-2008-28888"/>
    <x v="1"/>
    <s v=""/>
    <s v="28th July,2020"/>
    <d v="2020-07-28T00:00:00"/>
    <s v="8th August,2020"/>
    <d v="2020-08-08T00:00:00"/>
    <s v="Bartuiyot Erick Choge"/>
    <s v="Male"/>
    <s v="99999"/>
    <s v="254722995652"/>
    <s v="254722995652"/>
    <s v=""/>
    <s v="254721294600"/>
    <n v="35.377892000000003"/>
    <n v="0.28257399999999999"/>
    <s v="Uasin Gishu"/>
    <s v="Ainabkoi"/>
    <s v="Kapkoi"/>
    <s v="Kapkoi"/>
    <n v="9"/>
    <s v="Biogas International Limited"/>
    <s v="Zadock"/>
    <s v="720562659"/>
    <s v="Medium Size Business"/>
    <x v="4"/>
  </r>
  <r>
    <s v="VPA6"/>
    <s v="KE-NYA-2010-28899"/>
    <x v="1"/>
    <s v=""/>
    <s v="15th October,2020"/>
    <d v="2020-10-15T00:00:00"/>
    <s v="20th October,2020"/>
    <d v="2020-10-20T00:00:00"/>
    <s v="Kinyanjui John Mukunga"/>
    <s v="Male"/>
    <s v="9143843"/>
    <s v="729996789"/>
    <s v="729996789"/>
    <s v=""/>
    <s v="727510781"/>
    <n v="36.235143000000001"/>
    <n v="-0.301898"/>
    <s v="Nyandarua"/>
    <s v="Ol Kalou"/>
    <s v="Ngorika"/>
    <s v="Ngorika"/>
    <n v="9"/>
    <s v="Biogas International Limited"/>
    <s v="Zadock"/>
    <s v="720562659"/>
    <s v="Medium Size Business"/>
    <x v="4"/>
  </r>
  <r>
    <s v="VPA6"/>
    <s v="KE-SAM-2010-28967"/>
    <x v="1"/>
    <s v=""/>
    <s v="12th September,2020"/>
    <d v="2020-09-12T00:00:00"/>
    <s v="15th October,2020"/>
    <d v="2020-10-15T00:00:00"/>
    <s v="Lenaipa Lenaipa Timothy"/>
    <s v="Male"/>
    <s v="24243908"/>
    <s v="254734873520"/>
    <s v="254734873520"/>
    <s v=""/>
    <s v="254720264877"/>
    <n v="37.308371999999999"/>
    <n v="1.017395"/>
    <s v="Samburu"/>
    <s v="Samburu East"/>
    <s v="Wamba"/>
    <s v="Golgoltim"/>
    <n v="6"/>
    <s v="Biogas International Limited"/>
    <s v="Robert Wanjiku"/>
    <s v=""/>
    <s v="Medium Size Business"/>
    <x v="4"/>
  </r>
  <r>
    <s v="VPA6"/>
    <s v="KE-SAM-2012-28953"/>
    <x v="0"/>
    <s v="Non Compliant"/>
    <s v="18th September,2020"/>
    <d v="2020-09-18T00:00:00"/>
    <s v="6th December,2020"/>
    <d v="2020-12-06T00:00:00"/>
    <s v="Bernard Letinina Nelson"/>
    <s v="Male"/>
    <s v="28205169"/>
    <s v="254723080819"/>
    <s v="254723080819"/>
    <s v=""/>
    <s v="254792228235"/>
    <n v="37.329006999999997"/>
    <n v="0.99073699999999998"/>
    <s v="Samburu"/>
    <s v="Samburu East"/>
    <s v="Wamba"/>
    <s v="Ntepes"/>
    <n v="6"/>
    <s v="Biogas International Limited"/>
    <s v="Robert Wanjiku"/>
    <s v=""/>
    <s v="Medium Size Business"/>
    <x v="4"/>
  </r>
  <r>
    <s v="VPA6"/>
    <s v="KE-SAM-2010-28975"/>
    <x v="1"/>
    <s v=""/>
    <s v="18th September,2020"/>
    <d v="2020-09-18T00:00:00"/>
    <s v="18th October,2020"/>
    <d v="2020-10-18T00:00:00"/>
    <s v="Lenakiyo Lenakiyo Joseph"/>
    <s v="Male"/>
    <s v="1375979"/>
    <s v="254722831964"/>
    <s v="254722831964"/>
    <s v=""/>
    <s v="254768133331"/>
    <n v="37.327357999999997"/>
    <n v="0.99155700000000002"/>
    <s v="Samburu"/>
    <s v="Samburu East"/>
    <s v="Wamba"/>
    <s v="Ntepes"/>
    <n v="6"/>
    <s v="Biogas International Limited"/>
    <s v="James Musyoka"/>
    <s v=""/>
    <s v="Medium Size Business"/>
    <x v="4"/>
  </r>
  <r>
    <s v="VPA6"/>
    <s v="KE-SAM-2010-28910"/>
    <x v="1"/>
    <s v=""/>
    <s v="24th September,2020"/>
    <d v="2020-09-24T00:00:00"/>
    <s v="8th October,2020"/>
    <d v="2020-10-08T00:00:00"/>
    <s v="Patrine Lento Jacinta"/>
    <s v="Female"/>
    <s v="8732848"/>
    <s v="254712739283"/>
    <s v="254712739283"/>
    <s v=""/>
    <s v="254719239194"/>
    <n v="37.314942000000002"/>
    <n v="0.98051200000000005"/>
    <s v="Samburu"/>
    <s v="Samburu East"/>
    <s v="Wamba"/>
    <s v="Embakasi"/>
    <n v="6"/>
    <s v="Biogas International Limited"/>
    <s v="Robert Wanjiku"/>
    <s v=""/>
    <s v="Medium Size Business"/>
    <x v="4"/>
  </r>
  <r>
    <s v="VPA6"/>
    <s v="KE-SAM-2012-28974"/>
    <x v="1"/>
    <s v=""/>
    <s v="5th November,2020"/>
    <d v="2020-11-05T00:00:00"/>
    <s v="5th December,2020"/>
    <d v="2020-12-05T00:00:00"/>
    <s v="Lemarikias Lemarikias Benjamin"/>
    <s v="Male"/>
    <s v="20034094"/>
    <s v="254722328664"/>
    <s v="254722328664"/>
    <s v=""/>
    <s v="254727679279"/>
    <n v="37.326481999999999"/>
    <n v="0.99174200000000001"/>
    <s v="Samburu"/>
    <s v="Samburu East"/>
    <s v="Wamba"/>
    <s v="Ntepes"/>
    <n v="6"/>
    <s v="Biogas International Limited"/>
    <s v="James Musyoka"/>
    <s v=""/>
    <s v="Medium Size Business"/>
    <x v="4"/>
  </r>
  <r>
    <s v="VPA6"/>
    <s v="KE-SAM-2011-28973"/>
    <x v="1"/>
    <s v=""/>
    <s v="11th September,2020"/>
    <d v="2020-09-11T00:00:00"/>
    <s v="11th November,2020"/>
    <d v="2020-11-11T00:00:00"/>
    <s v="London Lolngojine Jonah"/>
    <s v="Male"/>
    <s v="8132877"/>
    <s v="254727963300"/>
    <s v="254727963300"/>
    <s v=""/>
    <s v="254720109557"/>
    <n v="37.324911999999998"/>
    <n v="0.99068699999999998"/>
    <s v="Samburu"/>
    <s v="Samburu East"/>
    <s v="Wamba"/>
    <s v="Sordo"/>
    <n v="6"/>
    <s v="Biogas International Limited"/>
    <s v="James Musyoka"/>
    <s v=""/>
    <s v="Medium Size Business"/>
    <x v="4"/>
  </r>
  <r>
    <s v="VPA6"/>
    <s v="KE-SAM-2012-28972"/>
    <x v="1"/>
    <s v=""/>
    <s v="6th November,2020"/>
    <d v="2020-11-06T00:00:00"/>
    <s v="5th December,2020"/>
    <d v="2020-12-05T00:00:00"/>
    <s v="Kanaan Leshongoro Samuel"/>
    <s v="Male"/>
    <s v="21713877"/>
    <s v="254717230253"/>
    <s v="254717230253"/>
    <s v=""/>
    <s v="254742936009"/>
    <n v="37.320165000000003"/>
    <n v="0.99660199999999999"/>
    <s v="Samburu"/>
    <s v="Samburu East"/>
    <s v="Wamba"/>
    <s v="Sordo"/>
    <n v="6"/>
    <s v="Biogas International Limited"/>
    <s v="Robert Wanjiku"/>
    <s v=""/>
    <s v="Medium Size Business"/>
    <x v="4"/>
  </r>
  <r>
    <s v="VPA6"/>
    <s v="KE-SAM-2010-28966"/>
    <x v="1"/>
    <s v=""/>
    <s v="12th September,2020"/>
    <d v="2020-09-12T00:00:00"/>
    <s v="16th October,2020"/>
    <d v="2020-10-16T00:00:00"/>
    <s v="Lenaipa Lenaipa Solomon"/>
    <s v="Male"/>
    <s v="13046181"/>
    <s v="254728521848"/>
    <s v="254728521848"/>
    <s v=""/>
    <s v="254700883522"/>
    <n v="37.308754999999998"/>
    <n v="1.016678"/>
    <s v="Samburu"/>
    <s v="Samburu East"/>
    <s v="Wamba"/>
    <s v="Golgoltim"/>
    <n v="6"/>
    <s v="Biogas International Limited"/>
    <s v="Robert wanjiku"/>
    <s v=""/>
    <s v="Medium Size Business"/>
    <x v="4"/>
  </r>
  <r>
    <s v="VPA6"/>
    <s v="KE-SAM-2010-28968"/>
    <x v="0"/>
    <s v="Under Verification"/>
    <s v="12th September,2020"/>
    <d v="2020-09-12T00:00:00"/>
    <s v="18th October,2020"/>
    <d v="2020-10-18T00:00:00"/>
    <s v="Lenaipa Lenaipa Christopher"/>
    <s v="Male"/>
    <s v="33460623"/>
    <s v="254729797473"/>
    <s v="254729797473"/>
    <s v=""/>
    <s v="254792971239"/>
    <n v="37.307938"/>
    <n v="1.0140420000000001"/>
    <s v="Samburu"/>
    <s v="Samburu East"/>
    <s v="Wamba"/>
    <s v="Golgoltim"/>
    <n v="6"/>
    <s v="Biogas International Limited"/>
    <s v="Robert wanjiku"/>
    <s v=""/>
    <s v="Medium Size Business"/>
    <x v="4"/>
  </r>
  <r>
    <s v="VPA6"/>
    <s v="KE-SAM-2011-28969"/>
    <x v="0"/>
    <s v="Under Verification"/>
    <s v="12th October,2020"/>
    <d v="2020-10-12T00:00:00"/>
    <s v="25th November,2020"/>
    <d v="2020-11-25T00:00:00"/>
    <s v="Lolgonjine Lolgonjine Joseph"/>
    <s v="Male"/>
    <s v="24459713"/>
    <s v="254722983979"/>
    <s v="254722983979"/>
    <s v=""/>
    <s v="254717287343"/>
    <n v="37.324506999999997"/>
    <n v="1.0158849999999999"/>
    <s v="Samburu"/>
    <s v="Samburu East"/>
    <s v="Wamba"/>
    <s v="Golgoltim"/>
    <n v="6"/>
    <s v="Biogas International Limited"/>
    <s v="Robert Wanjiku"/>
    <s v=""/>
    <s v="Medium Size Business"/>
    <x v="4"/>
  </r>
  <r>
    <s v="VPA6"/>
    <s v="KE-SAM-2010-28964"/>
    <x v="1"/>
    <s v=""/>
    <s v="24th September,2020"/>
    <d v="2020-09-24T00:00:00"/>
    <s v="15th October,2020"/>
    <d v="2020-10-15T00:00:00"/>
    <s v="Napeiyok Napeiyok Catherine"/>
    <s v="Male"/>
    <s v="1374599"/>
    <s v="254723944298"/>
    <s v="254723944298"/>
    <s v=""/>
    <s v="254708661727"/>
    <n v="37.313656999999999"/>
    <n v="0.98180500000000004"/>
    <s v="Samburu"/>
    <s v="Samburu East"/>
    <s v="Wamba"/>
    <s v="Embakasi"/>
    <n v="6"/>
    <s v="Biogas International Limited"/>
    <s v="James Musyoka"/>
    <s v=""/>
    <s v="Medium Size Business"/>
    <x v="4"/>
  </r>
  <r>
    <s v="VPA6"/>
    <s v="KE-SAM-2012-28970"/>
    <x v="0"/>
    <s v="Under Verification"/>
    <s v="8th November,2020"/>
    <d v="2020-11-08T00:00:00"/>
    <s v="5th December,2020"/>
    <d v="2020-12-05T00:00:00"/>
    <s v="Lenanyoike Lenanyoike Phillip"/>
    <s v="Male"/>
    <s v="99999"/>
    <s v="254714944892"/>
    <s v="254714944892"/>
    <s v=""/>
    <s v="254701414764"/>
    <n v="37.317996999999998"/>
    <n v="0.99844200000000005"/>
    <s v="Samburu"/>
    <s v="Samburu East"/>
    <s v="Wamba"/>
    <s v="Sordo"/>
    <n v="6"/>
    <s v="Biogas International Limited"/>
    <s v="Robert Wanjiku"/>
    <s v=""/>
    <s v="Medium Size Business"/>
    <x v="4"/>
  </r>
  <r>
    <s v="VPA6"/>
    <s v="KE-SAM-2012-28971"/>
    <x v="1"/>
    <s v=""/>
    <s v="7th November,2020"/>
    <d v="2020-11-07T00:00:00"/>
    <s v="5th December,2020"/>
    <d v="2020-12-05T00:00:00"/>
    <s v="Lenamarker Matasi Silas"/>
    <s v="Male"/>
    <s v="99999"/>
    <s v="254724321819"/>
    <s v="254724321819"/>
    <s v=""/>
    <s v="254799493549"/>
    <n v="37.317720000000001"/>
    <n v="0.99790500000000004"/>
    <s v="Samburu"/>
    <s v="Samburu East"/>
    <s v="Wamba"/>
    <s v="Sordo"/>
    <n v="6"/>
    <s v="Biogas International Limited"/>
    <s v="James Musyoka"/>
    <s v=""/>
    <s v="Medium Size Business"/>
    <x v="4"/>
  </r>
  <r>
    <s v="VPA6"/>
    <s v="KE-SAM-2012-28965"/>
    <x v="1"/>
    <s v=""/>
    <s v="4th November,2020"/>
    <d v="2020-11-04T00:00:00"/>
    <s v="10th December,2020"/>
    <d v="2020-12-10T00:00:00"/>
    <s v="Enzi Lesepe Dorcas"/>
    <s v="Female"/>
    <s v="23011253"/>
    <s v="254720087849"/>
    <s v="254720087849"/>
    <s v=""/>
    <s v="254700592855"/>
    <n v="37.313287000000003"/>
    <n v="0.98266799999999999"/>
    <s v="Samburu"/>
    <s v="Samburu East"/>
    <s v="Wamba"/>
    <s v="Embakasi"/>
    <n v="6"/>
    <s v="Biogas International Limited"/>
    <s v="James Musyoka"/>
    <s v=""/>
    <s v="Medium Size Business"/>
    <x v="4"/>
  </r>
  <r>
    <s v="VPA6"/>
    <s v="KE-SAM-2012-28963"/>
    <x v="1"/>
    <s v=""/>
    <s v="6th November,2020"/>
    <d v="2020-11-06T00:00:00"/>
    <s v="12th December,2020"/>
    <d v="2020-12-12T00:00:00"/>
    <s v="Lepuyapui Donald Purale"/>
    <s v="Male"/>
    <s v="7965828"/>
    <s v="254729510061"/>
    <s v="254729510061"/>
    <s v=""/>
    <s v="254792972502"/>
    <n v="37.313678000000003"/>
    <n v="0.98087299999999999"/>
    <s v="Samburu"/>
    <s v="Samburu East"/>
    <s v="Wamba"/>
    <s v="Embakasi"/>
    <n v="6"/>
    <s v="Biogas International Limited"/>
    <s v="Robert"/>
    <s v=""/>
    <s v="Medium Size Business"/>
    <x v="4"/>
  </r>
  <r>
    <s v="VPA6"/>
    <s v="KE-SAM-2012-28962"/>
    <x v="1"/>
    <s v=""/>
    <s v="4th November,2020"/>
    <d v="2020-11-04T00:00:00"/>
    <s v="4th December,2020"/>
    <d v="2020-12-04T00:00:00"/>
    <s v="Lepeenoi Lepeenoi John"/>
    <s v="Male"/>
    <s v="23274392"/>
    <s v="254721666138"/>
    <s v="254721666138"/>
    <s v=""/>
    <s v="254713561240"/>
    <n v="37.313246999999997"/>
    <n v="0.98082800000000003"/>
    <s v="Samburu"/>
    <s v="Samburu East"/>
    <s v="Wamba"/>
    <s v="Embakasi"/>
    <n v="6"/>
    <s v="Biogas International Limited"/>
    <s v="James Musyoka"/>
    <s v=""/>
    <s v="Medium Size Business"/>
    <x v="4"/>
  </r>
  <r>
    <s v="VPA6"/>
    <s v="KE-SAM-2012-28961"/>
    <x v="1"/>
    <s v=""/>
    <s v="5th November,2020"/>
    <d v="2020-11-05T00:00:00"/>
    <s v="4th December,2020"/>
    <d v="2020-12-04T00:00:00"/>
    <s v="Leorto Charity Scolastica"/>
    <s v="Male"/>
    <s v="23774201"/>
    <s v="254724040508"/>
    <s v="254724040508"/>
    <s v=""/>
    <s v="254726413897"/>
    <n v="37.313299999999998"/>
    <n v="0.98031999999999997"/>
    <s v="Samburu"/>
    <s v="Samburu East"/>
    <s v="Wamba"/>
    <s v="Embakasi"/>
    <n v="6"/>
    <s v="Biogas International Limited"/>
    <s v="Robert"/>
    <s v=""/>
    <s v="Medium Size Business"/>
    <x v="4"/>
  </r>
  <r>
    <s v="VPA6"/>
    <s v="KE-SAM-2012-28960"/>
    <x v="1"/>
    <s v=""/>
    <s v="6th November,2020"/>
    <d v="2020-11-06T00:00:00"/>
    <s v="6th December,2020"/>
    <d v="2020-12-06T00:00:00"/>
    <s v="Ayanae Rose Agnes"/>
    <s v="Female"/>
    <s v="11542525"/>
    <s v="254728520820"/>
    <s v="254728520820"/>
    <s v=""/>
    <s v="254796844549"/>
    <n v="37.312508000000001"/>
    <n v="0.97938800000000004"/>
    <s v="Samburu"/>
    <s v="Samburu East"/>
    <s v="Wamba"/>
    <s v="Embakasi"/>
    <n v="6"/>
    <s v="Biogas International Limited"/>
    <s v="James Musyoka"/>
    <s v=""/>
    <s v="Medium Size Business"/>
    <x v="4"/>
  </r>
  <r>
    <s v="VPA6"/>
    <s v="KE-SAM-2009-28959"/>
    <x v="1"/>
    <s v=""/>
    <s v="12th September,2020"/>
    <d v="2020-09-12T00:00:00"/>
    <s v="28th September,2020"/>
    <d v="2020-09-28T00:00:00"/>
    <s v="Leitore Philip Lesailas"/>
    <s v="Male"/>
    <s v="20783815"/>
    <s v="254708700702"/>
    <s v="254708700702"/>
    <s v=""/>
    <s v="254720284802"/>
    <n v="37.314245"/>
    <n v="0.97795699999999997"/>
    <s v="Samburu"/>
    <s v="Samburu East"/>
    <s v="Wamba"/>
    <s v="Embakasi"/>
    <n v="6"/>
    <s v="Biogas International Limited"/>
    <s v="Robert"/>
    <s v=""/>
    <s v="Medium Size Business"/>
    <x v="4"/>
  </r>
  <r>
    <s v="VPA6"/>
    <s v="KE-SAM-2012-28958"/>
    <x v="1"/>
    <s v=""/>
    <s v="13th September,2020"/>
    <d v="2020-09-13T00:00:00"/>
    <s v="6th December,2020"/>
    <d v="2020-12-06T00:00:00"/>
    <s v="Lenaituriae Leanaituriae Samson"/>
    <s v="Male"/>
    <s v="23929207"/>
    <s v="254726865145"/>
    <s v="254726865145"/>
    <s v=""/>
    <s v="254716260058"/>
    <n v="37.314233000000002"/>
    <n v="0.97724200000000006"/>
    <s v="Samburu"/>
    <s v="Samburu East"/>
    <s v="Wamba"/>
    <s v="Embakasi"/>
    <n v="6"/>
    <s v="Biogas International Limited"/>
    <s v="Robert"/>
    <s v=""/>
    <s v="Medium Size Business"/>
    <x v="4"/>
  </r>
  <r>
    <s v="VPA6"/>
    <s v="KE-SAM-2012-28957"/>
    <x v="1"/>
    <s v=""/>
    <s v="3rd November,2020"/>
    <d v="2020-11-03T00:00:00"/>
    <s v="3rd December,2020"/>
    <d v="2020-12-03T00:00:00"/>
    <s v="Lenaitiriaj Lenaitiriaj Priscilla"/>
    <s v="Female"/>
    <s v="20778059"/>
    <s v="254716365130"/>
    <s v="254716365130"/>
    <s v=""/>
    <s v="254726615985"/>
    <n v="37.303258"/>
    <n v="0.96327700000000005"/>
    <s v="Samburu"/>
    <s v="Samburu East"/>
    <s v="Wamba"/>
    <s v="Ndalambo"/>
    <n v="6"/>
    <s v="Biogas International Limited"/>
    <s v="Robert Wanjiku"/>
    <s v=""/>
    <s v="Medium Size Business"/>
    <x v="4"/>
  </r>
  <r>
    <s v="VPA6"/>
    <s v="KE-SAM-2012-28954"/>
    <x v="1"/>
    <s v=""/>
    <s v="6th October,2020"/>
    <d v="2020-10-06T00:00:00"/>
    <s v="2nd December,2020"/>
    <d v="2020-12-02T00:00:00"/>
    <s v="Stephen Stephen Letiwa"/>
    <s v="Male"/>
    <s v="25950228"/>
    <s v="254703715847"/>
    <s v="254703715847"/>
    <s v=""/>
    <s v="254114477859"/>
    <n v="37.302461999999998"/>
    <n v="0.96386700000000003"/>
    <s v="Samburu"/>
    <s v="Samburu East"/>
    <s v="Wamba east"/>
    <s v="Ndarambo"/>
    <n v="6"/>
    <s v="Biogas International Limited"/>
    <s v="Robert"/>
    <s v=""/>
    <s v="Medium Size Business"/>
    <x v="4"/>
  </r>
  <r>
    <s v="VPA6"/>
    <s v="KE-SAM-2010-28955"/>
    <x v="1"/>
    <s v=""/>
    <s v="16th September,2020"/>
    <d v="2020-09-16T00:00:00"/>
    <s v="3rd October,2020"/>
    <d v="2020-10-03T00:00:00"/>
    <s v="Letiwa Letiwa Maria"/>
    <s v="Female"/>
    <s v="3440297"/>
    <s v="254708132212"/>
    <s v="254708132212"/>
    <s v=""/>
    <s v="254726774753"/>
    <n v="37.301785000000002"/>
    <n v="0.96369499999999997"/>
    <s v="Samburu"/>
    <s v="Samburu East"/>
    <s v="Wamba east"/>
    <s v="Ndalambo"/>
    <n v="6"/>
    <s v="Biogas International Limited"/>
    <s v="Robert Wanjiku"/>
    <s v=""/>
    <s v="Medium Size Business"/>
    <x v="4"/>
  </r>
  <r>
    <s v="VPA6"/>
    <s v="KE-SAM-2010-28901"/>
    <x v="1"/>
    <s v=""/>
    <s v="17th September,2020"/>
    <d v="2020-09-17T00:00:00"/>
    <s v="17th October,2020"/>
    <d v="2020-10-17T00:00:00"/>
    <s v="Maina Lengiriraa Jonathan"/>
    <s v="Male"/>
    <s v="25650048"/>
    <s v="254725312597"/>
    <s v="254725312597"/>
    <s v=""/>
    <s v="254791912876"/>
    <n v="37.336444999999998"/>
    <n v="0.98761500000000002"/>
    <s v="Samburu"/>
    <s v="Samburu East"/>
    <s v="Wamba"/>
    <s v="Ntepes"/>
    <n v="6"/>
    <s v="Biogas International Limited"/>
    <s v="James Musyoka"/>
    <s v=""/>
    <s v="Medium Size Business"/>
    <x v="4"/>
  </r>
  <r>
    <s v="VPA6"/>
    <s v="KE-SAM-2011-28902"/>
    <x v="1"/>
    <s v=""/>
    <s v="17th September,2020"/>
    <d v="2020-09-17T00:00:00"/>
    <s v="17th November,2020"/>
    <d v="2020-11-17T00:00:00"/>
    <s v="Lekonirai Ltangusi Alex"/>
    <s v="Male"/>
    <s v="21659963"/>
    <s v="254712748262"/>
    <s v="254712748262"/>
    <s v=""/>
    <s v="254776189053"/>
    <n v="37.337688"/>
    <n v="0.99002699999999999"/>
    <s v="Samburu"/>
    <s v="Samburu East"/>
    <s v="Wamba"/>
    <s v="Ntepes"/>
    <n v="6"/>
    <s v="Biogas International Limited"/>
    <s v="Robert Wanjiku"/>
    <s v=""/>
    <s v="Medium Size Business"/>
    <x v="4"/>
  </r>
  <r>
    <s v="VPA6"/>
    <s v="KE-SAM-2011-28951"/>
    <x v="0"/>
    <s v="Non Compliant"/>
    <s v="4th September,2020"/>
    <d v="2020-09-04T00:00:00"/>
    <s v="24th November,2020"/>
    <d v="2020-11-24T00:00:00"/>
    <s v="Elebare Nandani Joseph"/>
    <s v="Male"/>
    <s v="38955160"/>
    <s v="254711482548"/>
    <s v="254711482548"/>
    <s v=""/>
    <s v="254791668258"/>
    <n v="37.666677999999997"/>
    <n v="0.64496299999999995"/>
    <s v="Samburu"/>
    <s v="Samburu East"/>
    <s v="Archer's Post"/>
    <s v="Huruma"/>
    <n v="6"/>
    <s v="Biogas International Limited"/>
    <s v="Robert Wanjiku"/>
    <s v=""/>
    <s v="Medium Size Business"/>
    <x v="4"/>
  </r>
  <r>
    <s v="VPA6"/>
    <s v="KE-SAM-2012-28903"/>
    <x v="1"/>
    <s v=""/>
    <s v="10th November,2020"/>
    <d v="2020-11-10T00:00:00"/>
    <s v="10th December,2020"/>
    <d v="2020-12-10T00:00:00"/>
    <s v="Simon Lengonyekie Silas"/>
    <s v="Male"/>
    <s v="8732398"/>
    <s v="254792674920"/>
    <s v="254792674920"/>
    <s v=""/>
    <s v="254700428515"/>
    <n v="37.327865000000003"/>
    <n v="0.97848500000000005"/>
    <s v="Samburu"/>
    <s v="Samburu East"/>
    <s v="Wamba"/>
    <s v="Wamba"/>
    <n v="6"/>
    <s v="Biogas International Limited"/>
    <s v="James Musyoka"/>
    <s v=""/>
    <s v="Medium Size Business"/>
    <x v="4"/>
  </r>
  <r>
    <s v="VPA6"/>
    <s v="KE-SAM-2011-28905"/>
    <x v="1"/>
    <s v=""/>
    <s v="5th October,2020"/>
    <d v="2020-10-05T00:00:00"/>
    <s v="5th November,2020"/>
    <d v="2020-11-05T00:00:00"/>
    <s v="Lesupuko Josphat Simon"/>
    <s v="Male"/>
    <s v="99999"/>
    <s v="254728236868"/>
    <s v="254728236868"/>
    <s v=""/>
    <s v="254768132196"/>
    <n v="37.322163000000003"/>
    <n v="0.98354799999999998"/>
    <s v="Samburu"/>
    <s v="Samburu East"/>
    <s v="Wamba"/>
    <s v="Treetop"/>
    <n v="6"/>
    <s v="Biogas International Limited"/>
    <s v="James Musyoka"/>
    <s v=""/>
    <s v="Medium Size Business"/>
    <x v="4"/>
  </r>
  <r>
    <s v="VPA6"/>
    <s v="KE-SAM-2010-28904"/>
    <x v="1"/>
    <s v=""/>
    <s v="14th September,2020"/>
    <d v="2020-09-14T00:00:00"/>
    <s v="14th October,2020"/>
    <d v="2020-10-14T00:00:00"/>
    <s v="Lekiale Naipanoi Juliette"/>
    <s v="Female"/>
    <s v="0861672"/>
    <s v="254712726546"/>
    <s v="254712726546"/>
    <s v=""/>
    <s v="254720293443"/>
    <n v="37.322673000000002"/>
    <n v="0.98361699999999996"/>
    <s v="Samburu"/>
    <s v="Samburu East"/>
    <s v="Wamba"/>
    <s v="Treetop"/>
    <n v="6"/>
    <s v="Biogas International Limited"/>
    <s v="Robert Wanjiku"/>
    <s v=""/>
    <s v="Medium Size Business"/>
    <x v="4"/>
  </r>
  <r>
    <s v="VPA6"/>
    <s v="KE-SAM-2012-28906"/>
    <x v="1"/>
    <s v=""/>
    <s v="2nd November,2020"/>
    <d v="2020-11-02T00:00:00"/>
    <s v="2nd December,2020"/>
    <d v="2020-12-02T00:00:00"/>
    <s v="Lepartobiko Lepartobiko Mannaseh"/>
    <s v="Male"/>
    <s v="24837247"/>
    <s v="254729835542"/>
    <s v="254729835542"/>
    <s v=""/>
    <s v="254708087399"/>
    <n v="37.322147999999999"/>
    <n v="0.98599000000000003"/>
    <s v="Samburu"/>
    <s v="Samburu East"/>
    <s v="Wamba"/>
    <s v="Treetop"/>
    <n v="6"/>
    <s v="Biogas International Limited"/>
    <s v="Robert Wanjiku"/>
    <s v=""/>
    <s v="Medium Size Business"/>
    <x v="4"/>
  </r>
  <r>
    <s v="VPA6"/>
    <s v="KE-SAM-2010-28908"/>
    <x v="0"/>
    <s v="Under Verification"/>
    <s v="21st September,2020"/>
    <d v="2020-09-21T00:00:00"/>
    <s v="21st October,2020"/>
    <d v="2020-10-21T00:00:00"/>
    <s v="Doini Lerosion Andrea"/>
    <s v="Female"/>
    <s v="99999"/>
    <s v="254742207378"/>
    <s v="254742207378"/>
    <s v=""/>
    <s v="254728457702"/>
    <n v="37.320047000000002"/>
    <n v="0.98505699999999996"/>
    <s v="Samburu"/>
    <s v="Samburu East"/>
    <s v="Wamba"/>
    <s v="Treetop"/>
    <n v="6"/>
    <s v="Biogas International Limited"/>
    <s v="Robert Wanjiku"/>
    <s v=""/>
    <s v="Medium Size Business"/>
    <x v="4"/>
  </r>
  <r>
    <s v="VPA6"/>
    <s v="KE-SAM-2012-28911"/>
    <x v="1"/>
    <s v=""/>
    <s v="1st November,2020"/>
    <d v="2020-11-01T00:00:00"/>
    <s v="1st December,2020"/>
    <d v="2020-12-01T00:00:00"/>
    <s v="Lentoijoni Lentoijoni Jackson"/>
    <s v="Male"/>
    <s v="23838540"/>
    <s v="254725027387"/>
    <s v="254725027387"/>
    <s v=""/>
    <s v="254719124598"/>
    <n v="37.297142000000001"/>
    <n v="0.96372800000000003"/>
    <s v="Samburu"/>
    <s v="Samburu East"/>
    <s v="Wamba"/>
    <s v="Ndalambo"/>
    <n v="6"/>
    <s v="Biogas International Limited"/>
    <s v="James Musyoka"/>
    <s v=""/>
    <s v="Medium Size Business"/>
    <x v="4"/>
  </r>
  <r>
    <s v="VPA6"/>
    <s v="KE-SAM-2010-28912"/>
    <x v="1"/>
    <s v=""/>
    <s v="21st September,2020"/>
    <d v="2020-09-21T00:00:00"/>
    <s v="7th October,2020"/>
    <d v="2020-10-07T00:00:00"/>
    <s v="Loise Leseato Anne"/>
    <s v="Female"/>
    <s v="24459785"/>
    <s v="254710868881"/>
    <s v="254710868881"/>
    <s v=""/>
    <s v="254722228650"/>
    <n v="37.310572000000001"/>
    <n v="0.96654799999999996"/>
    <s v="Samburu"/>
    <s v="Samburu East"/>
    <s v="Wamba"/>
    <s v="Dubai"/>
    <n v="6"/>
    <s v="Biogas International Limited"/>
    <s v="James Musyoka"/>
    <s v=""/>
    <s v="Medium Size Business"/>
    <x v="4"/>
  </r>
  <r>
    <s v="VPA6"/>
    <s v="KE-SAM-2010-28913"/>
    <x v="1"/>
    <s v=""/>
    <s v="13th September,2020"/>
    <d v="2020-09-13T00:00:00"/>
    <s v="1st October,2020"/>
    <d v="2020-10-01T00:00:00"/>
    <s v="Isaiah Letira Tom"/>
    <s v="Male"/>
    <s v="20714746"/>
    <s v="254721288448"/>
    <s v="254721288448"/>
    <s v=""/>
    <s v="254713126310"/>
    <n v="37.311472999999999"/>
    <n v="0.97464300000000004"/>
    <s v="Samburu"/>
    <s v="Samburu East"/>
    <s v="Wamba"/>
    <s v="Embakasi"/>
    <n v="6"/>
    <s v="Biogas International Limited"/>
    <s v="James Musyoka"/>
    <s v=""/>
    <s v="Medium Size Business"/>
    <x v="4"/>
  </r>
  <r>
    <s v="VPA6"/>
    <s v="KE-SAM-2010-28914"/>
    <x v="1"/>
    <s v=""/>
    <s v="8th October,2020"/>
    <d v="2020-10-08T00:00:00"/>
    <s v="26th October,2020"/>
    <d v="2020-10-26T00:00:00"/>
    <s v="Monica Lolokuru Pamela"/>
    <s v="Female"/>
    <s v="24803719"/>
    <s v="254727646797"/>
    <s v="254727646797"/>
    <s v=""/>
    <s v="254700458038"/>
    <n v="37.312474999999999"/>
    <n v="0.97908700000000004"/>
    <s v="Samburu"/>
    <s v="Samburu East"/>
    <s v="Wamba"/>
    <s v="Embakasi"/>
    <n v="6"/>
    <s v="Biogas International Limited"/>
    <s v="Robert Wanjiku"/>
    <s v=""/>
    <s v="Medium Size Business"/>
    <x v="4"/>
  </r>
  <r>
    <s v="VPA6"/>
    <s v="KE-SAM-2010-28915"/>
    <x v="1"/>
    <s v=""/>
    <s v="12th September,2020"/>
    <d v="2020-09-12T00:00:00"/>
    <s v="12th October,2020"/>
    <d v="2020-10-12T00:00:00"/>
    <s v="Maina Muniu Paul"/>
    <s v="Male"/>
    <s v="99999"/>
    <s v="254720291811"/>
    <s v="254720291811"/>
    <s v=""/>
    <s v="254707885730"/>
    <n v="37.317995000000003"/>
    <n v="0.97650499999999996"/>
    <s v="Samburu"/>
    <s v="Samburu East"/>
    <s v="Wamba"/>
    <s v="Wamba town"/>
    <n v="6"/>
    <s v="Biogas International Limited"/>
    <s v="James Musyoka"/>
    <s v=""/>
    <s v="Medium Size Business"/>
    <x v="4"/>
  </r>
  <r>
    <s v="VPA6"/>
    <s v="KE-SAM-2010-28909"/>
    <x v="1"/>
    <s v=""/>
    <s v="23rd September,2020"/>
    <d v="2020-09-23T00:00:00"/>
    <s v="6th October,2020"/>
    <d v="2020-10-06T00:00:00"/>
    <s v="St.Theresa's Girls Secondary School St.Theresa's Girls Secondary School St.Theresa's Girls Secondary School"/>
    <s v="Male"/>
    <s v="13048735"/>
    <s v="254705707775"/>
    <s v="254705707775"/>
    <s v=""/>
    <s v="254720464117"/>
    <n v="37.319091999999998"/>
    <n v="0.98178699999999997"/>
    <s v="Samburu"/>
    <s v="Samburu East"/>
    <s v="Wamba"/>
    <s v="Treetop"/>
    <n v="6"/>
    <s v="Biogas International Limited"/>
    <s v="Robert Wanjiku"/>
    <s v=""/>
    <s v="Medium Size Business"/>
    <x v="4"/>
  </r>
  <r>
    <s v="VPA6"/>
    <s v="KE-SAM-2010-28924"/>
    <x v="1"/>
    <s v=""/>
    <s v="11th September,2020"/>
    <d v="2020-09-11T00:00:00"/>
    <s v="28th October,2020"/>
    <d v="2020-10-28T00:00:00"/>
    <s v="Saayo Letaapo Titus"/>
    <s v="Male"/>
    <s v="10938655"/>
    <s v="254726300956"/>
    <s v="254726300956"/>
    <s v=""/>
    <s v="254728668507"/>
    <n v="37.326194999999998"/>
    <n v="0.99163800000000002"/>
    <s v="Samburu"/>
    <s v="Samburu East"/>
    <s v="Wamba"/>
    <s v="Sordo"/>
    <n v="6"/>
    <s v="Biogas International Limited"/>
    <s v="James Musyoka"/>
    <s v=""/>
    <s v="Medium Size Business"/>
    <x v="4"/>
  </r>
  <r>
    <s v="VPA6"/>
    <s v="KE-SAM-2010-28920"/>
    <x v="0"/>
    <s v="Non Compliant"/>
    <s v="21st September,2020"/>
    <d v="2020-09-21T00:00:00"/>
    <s v="6th October,2020"/>
    <d v="2020-10-06T00:00:00"/>
    <s v="Lekiale Lekiale Bosco"/>
    <s v="Male"/>
    <s v="20029808"/>
    <s v="254728516181"/>
    <s v="254728516181"/>
    <s v=""/>
    <s v="254723482228"/>
    <n v="37.328834999999998"/>
    <n v="0.98460700000000001"/>
    <s v="Samburu"/>
    <s v="Samburu East"/>
    <s v="Wamba"/>
    <s v="Ken"/>
    <n v="6"/>
    <s v="Biogas International Limited"/>
    <s v="James Musyoka"/>
    <s v=""/>
    <s v="Medium Size Business"/>
    <x v="4"/>
  </r>
  <r>
    <s v="VPA6"/>
    <s v="KE-SAM-2009-28919"/>
    <x v="0"/>
    <s v="Under Verification"/>
    <s v="9th September,2020"/>
    <d v="2020-09-09T00:00:00"/>
    <s v="23rd September,2020"/>
    <d v="2020-09-23T00:00:00"/>
    <s v="Lkaitan Lkaitan Augostine"/>
    <s v="Male"/>
    <s v="99999"/>
    <s v="254720591952"/>
    <s v="254720591952"/>
    <s v=""/>
    <s v="254726680058"/>
    <n v="37.322527999999998"/>
    <n v="0.98224"/>
    <s v="Samburu"/>
    <s v="Samburu East"/>
    <s v="Wamba"/>
    <s v="Treetop"/>
    <n v="6"/>
    <s v="Biogas International Limited"/>
    <s v="James Musyoka"/>
    <s v=""/>
    <s v="Medium Size Business"/>
    <x v="4"/>
  </r>
  <r>
    <s v="VPA6"/>
    <s v="KE-SAM-2010-28917"/>
    <x v="1"/>
    <s v=""/>
    <s v="14th September,2020"/>
    <d v="2020-09-14T00:00:00"/>
    <s v="8th October,2020"/>
    <d v="2020-10-08T00:00:00"/>
    <s v="Longonyek Longonyek Julius"/>
    <s v="Male"/>
    <s v="23876545"/>
    <s v="254728516457"/>
    <s v="254728516457"/>
    <s v=""/>
    <s v="254723738933"/>
    <n v="37.305520000000001"/>
    <n v="0.97711000000000003"/>
    <s v="Samburu"/>
    <s v="Samburu East"/>
    <s v="Wamba"/>
    <s v="Lororo"/>
    <n v="6"/>
    <s v="Biogas International Limited"/>
    <s v="Robert Wanjiku"/>
    <s v=""/>
    <s v="Medium Size Business"/>
    <x v="4"/>
  </r>
  <r>
    <s v="VPA6"/>
    <s v="KE-SAM-2010-28918"/>
    <x v="1"/>
    <s v=""/>
    <s v="22nd September,2020"/>
    <d v="2020-09-22T00:00:00"/>
    <s v="6th October,2020"/>
    <d v="2020-10-06T00:00:00"/>
    <s v="Hosea Lalampaa Jispon"/>
    <s v="Male"/>
    <s v="12452634"/>
    <s v="254728102672"/>
    <s v="254728102672"/>
    <s v=""/>
    <s v="254742428929"/>
    <n v="37.321776999999997"/>
    <n v="0.97145000000000004"/>
    <s v="Samburu"/>
    <s v="Samburu East"/>
    <s v="Wamba"/>
    <s v="Jerusalem"/>
    <n v="6"/>
    <s v="Biogas International Limited"/>
    <s v="James Musyoka"/>
    <s v=""/>
    <s v="Medium Size Business"/>
    <x v="4"/>
  </r>
  <r>
    <s v="VPA6"/>
    <s v="KE-SAM-2010-28923"/>
    <x v="1"/>
    <s v=""/>
    <s v="9th September,2020"/>
    <d v="2020-09-09T00:00:00"/>
    <s v="6th October,2020"/>
    <d v="2020-10-06T00:00:00"/>
    <s v="Nteyian Lekonirai Jane"/>
    <s v="Female"/>
    <s v="22776311"/>
    <s v="254728868435"/>
    <s v="254728868435"/>
    <s v=""/>
    <s v="254712099975"/>
    <n v="37.337587999999997"/>
    <n v="0.99234"/>
    <s v="Samburu"/>
    <s v="Samburu East"/>
    <s v="Wamba"/>
    <s v="Ntepes"/>
    <n v="6"/>
    <s v="Biogas International Limited"/>
    <s v="Robert Wanjiku"/>
    <s v=""/>
    <s v="Medium Size Business"/>
    <x v="4"/>
  </r>
  <r>
    <s v="VPA6"/>
    <s v="KE-SAM-2010-28921"/>
    <x v="1"/>
    <s v=""/>
    <s v="8th September,2020"/>
    <d v="2020-09-08T00:00:00"/>
    <s v="22nd October,2020"/>
    <d v="2020-10-22T00:00:00"/>
    <s v="Lenkupae Lenkupae Francis"/>
    <s v="Male"/>
    <s v="12871391"/>
    <s v="254723568429"/>
    <s v="254723568429"/>
    <s v=""/>
    <s v="254111644035"/>
    <n v="37.312579999999997"/>
    <n v="0.980097"/>
    <s v="Samburu"/>
    <s v="Samburu East"/>
    <s v="Wamba"/>
    <s v="Embakasi"/>
    <n v="6"/>
    <s v="Biogas International Limited"/>
    <s v="James Musyoka"/>
    <s v=""/>
    <s v="Medium Size Business"/>
    <x v="4"/>
  </r>
  <r>
    <s v="VPA6"/>
    <s v="KE-ISI-2011-28925"/>
    <x v="1"/>
    <s v=""/>
    <s v="17th October,2020"/>
    <d v="2020-10-17T00:00:00"/>
    <s v="5th November,2020"/>
    <d v="2020-11-05T00:00:00"/>
    <s v="Naheio Naheio Paul"/>
    <s v="Male"/>
    <s v="12875050"/>
    <s v="254726138137"/>
    <s v="254726138137"/>
    <s v=""/>
    <s v="254701317608"/>
    <n v="36.985897000000001"/>
    <n v="0.62466999999999995"/>
    <s v="Isiolo"/>
    <s v="Isiolo"/>
    <s v="Oldonyiro"/>
    <s v="Oldonyiro town"/>
    <n v="6"/>
    <s v="Biogas International Limited"/>
    <s v="Robert Wanjiku"/>
    <s v=""/>
    <s v="Medium Size Business"/>
    <x v="4"/>
  </r>
  <r>
    <s v="VPA6"/>
    <s v="KE-ISI-2011-29477"/>
    <x v="1"/>
    <s v=""/>
    <s v="1st November,2020"/>
    <d v="2020-11-01T00:00:00"/>
    <s v="1st November,2020"/>
    <d v="2020-11-01T00:00:00"/>
    <s v="Paris Lekerimui Elijah"/>
    <s v="Male"/>
    <s v="24841840"/>
    <s v="254726087091"/>
    <s v="254726087091"/>
    <s v=""/>
    <s v="254700485264"/>
    <n v="36.964976999999998"/>
    <n v="0.61134299999999997"/>
    <s v="Isiolo"/>
    <s v="Isiolo"/>
    <s v="Oldonyiro"/>
    <s v="Matundai"/>
    <n v="6"/>
    <s v="Biogas International Limited"/>
    <s v="James Musyoka"/>
    <s v=""/>
    <s v="Medium Size Business"/>
    <x v="4"/>
  </r>
  <r>
    <s v="VPA6"/>
    <s v="KE-SAM-2001-29500"/>
    <x v="0"/>
    <s v="Non Compliant"/>
    <s v="9th December,2019"/>
    <d v="2019-12-09T00:00:00"/>
    <s v="28th January,2020"/>
    <d v="2020-01-28T00:00:00"/>
    <s v="Leuria Daniel Lbebiyo"/>
    <s v="Male"/>
    <s v="32240045"/>
    <s v="254794534736"/>
    <s v="254794534736"/>
    <s v=""/>
    <s v="254112599263"/>
    <n v="37.651848000000001"/>
    <n v="0.63783299999999998"/>
    <s v="Samburu"/>
    <s v="Samburu East"/>
    <s v="Archers post"/>
    <s v="Lorubae"/>
    <n v="6"/>
    <s v="Biogas International Limited"/>
    <s v="James Musyoka"/>
    <s v=""/>
    <s v="Medium Size Business"/>
    <x v="4"/>
  </r>
  <r>
    <s v="VPA6"/>
    <s v="KE-SAM-2010-28922"/>
    <x v="1"/>
    <s v=""/>
    <s v="25th September,2020"/>
    <d v="2020-09-25T00:00:00"/>
    <s v="11th October,2020"/>
    <d v="2020-10-11T00:00:00"/>
    <s v="Kalekia Karekia Jenerica"/>
    <s v="Female"/>
    <s v="21022815"/>
    <s v="254716492015"/>
    <s v="254716492015"/>
    <s v=""/>
    <s v="254726637535"/>
    <n v="37.314627999999999"/>
    <n v="0.97808499999999998"/>
    <s v="Samburu"/>
    <s v="Samburu East"/>
    <s v="Wamba"/>
    <s v="Embakasi"/>
    <n v="6"/>
    <s v="Biogas International Limited"/>
    <s v="Robert Wanjiku"/>
    <s v=""/>
    <s v="Medium Size Business"/>
    <x v="4"/>
  </r>
  <r>
    <s v="VPA6"/>
    <s v="KE-ISI-2011-29478"/>
    <x v="1"/>
    <s v=""/>
    <s v="18th October,2020"/>
    <d v="2020-10-18T00:00:00"/>
    <s v="3rd November,2020"/>
    <d v="2020-11-03T00:00:00"/>
    <s v="Itlas Itlas Leona"/>
    <s v="Male"/>
    <s v="20261313"/>
    <s v="254724074615"/>
    <s v="254724074615"/>
    <s v=""/>
    <s v="254790059188"/>
    <n v="36.993088"/>
    <n v="0.60370299999999999"/>
    <s v="Isiolo"/>
    <s v="Isiolo"/>
    <s v="Oldonyiro"/>
    <s v="Raap"/>
    <n v="6"/>
    <s v="Biogas International Limited"/>
    <s v="Robert Wanjiku"/>
    <s v=""/>
    <s v="Medium Size Business"/>
    <x v="4"/>
  </r>
  <r>
    <s v="VPA6"/>
    <s v="KE-ISI-2011-29479"/>
    <x v="0"/>
    <s v="Under Verification"/>
    <s v="23rd October,2020"/>
    <d v="2020-10-23T00:00:00"/>
    <s v="8th November,2020"/>
    <d v="2020-11-08T00:00:00"/>
    <s v="Lenangoisa Lenangoisa Ipararian"/>
    <s v="Male"/>
    <s v="243922346"/>
    <s v="254725036679"/>
    <s v="254725036679"/>
    <s v=""/>
    <s v="254742920078"/>
    <n v="37.004390000000001"/>
    <n v="0.56257299999999999"/>
    <s v="Isiolo"/>
    <s v="Isiolo"/>
    <s v="Oldonyiro"/>
    <s v="Parkurku"/>
    <n v="6"/>
    <s v="Biogas International Limited"/>
    <s v="Robert Wanjiku"/>
    <s v=""/>
    <s v="Medium Size Business"/>
    <x v="4"/>
  </r>
  <r>
    <s v="VPA6"/>
    <s v="KE-ISI-2011-29480"/>
    <x v="0"/>
    <s v="Under Verification"/>
    <s v="23rd October,2020"/>
    <d v="2020-10-23T00:00:00"/>
    <s v="8th November,2020"/>
    <d v="2020-11-08T00:00:00"/>
    <s v="Lemantile Lemantile Lobsah"/>
    <s v="Male"/>
    <s v="8052183"/>
    <s v="254724018610"/>
    <s v="254724018610"/>
    <s v=""/>
    <s v="254725177116"/>
    <n v="36.999045000000002"/>
    <n v="0.57220199999999999"/>
    <s v="Isiolo"/>
    <s v="Isiolo"/>
    <s v="Oldonyiro"/>
    <s v="Purkurku"/>
    <n v="6"/>
    <s v="Biogas International Limited"/>
    <s v="James Musyoka"/>
    <s v=""/>
    <s v="Medium Size Business"/>
    <x v="4"/>
  </r>
  <r>
    <s v="VPA6"/>
    <s v="KE-ISI-2011-29481"/>
    <x v="1"/>
    <s v=""/>
    <s v="18th October,2020"/>
    <d v="2020-10-18T00:00:00"/>
    <s v="12th November,2020"/>
    <d v="2020-11-12T00:00:00"/>
    <s v="Peter Lemasulani Mairiria"/>
    <s v="Male"/>
    <s v="12542975"/>
    <s v="254724953482"/>
    <s v="254724953482"/>
    <s v=""/>
    <s v="254707785055"/>
    <n v="36.988548000000002"/>
    <n v="0.60700799999999999"/>
    <s v="Isiolo"/>
    <s v="Isiolo"/>
    <s v="Oldonyiro"/>
    <s v="Raap"/>
    <n v="6"/>
    <s v="Biogas International Limited"/>
    <s v="Robert wanjiku"/>
    <s v=""/>
    <s v="Medium Size Business"/>
    <x v="4"/>
  </r>
  <r>
    <s v="VPA6"/>
    <s v="KE-ISI-2011-29476"/>
    <x v="0"/>
    <s v="Non Compliant"/>
    <s v="19th October,2020"/>
    <d v="2020-10-19T00:00:00"/>
    <s v="4th November,2020"/>
    <d v="2020-11-04T00:00:00"/>
    <s v="Lolchuragi Lolchuragi Nicholas"/>
    <s v="Male"/>
    <s v="28282321"/>
    <s v="254727996787"/>
    <s v="254727996787"/>
    <s v=""/>
    <s v="254719170466"/>
    <n v="36.965026999999999"/>
    <n v="0.61246699999999998"/>
    <s v="Isiolo"/>
    <s v="Isiolo"/>
    <s v="Oldonyiro"/>
    <s v="Matundai"/>
    <n v="6"/>
    <s v="Biogas International Limited"/>
    <s v="James Musyoka"/>
    <s v=""/>
    <s v="Medium Size Business"/>
    <x v="4"/>
  </r>
  <r>
    <s v="VPA6"/>
    <s v="KE-ISI-2011-29482"/>
    <x v="0"/>
    <s v="Under Verification"/>
    <s v="16th October,2020"/>
    <d v="2020-10-16T00:00:00"/>
    <s v="2nd November,2020"/>
    <d v="2020-11-02T00:00:00"/>
    <s v="Sedeyo Leparmarai Paul"/>
    <s v="Male"/>
    <s v="22228860"/>
    <s v="254700720585"/>
    <s v="254700720585"/>
    <s v=""/>
    <s v="254768499083"/>
    <n v="36.99015"/>
    <n v="0.61409000000000002"/>
    <s v="Isiolo"/>
    <s v="Isiolo"/>
    <s v="Oldonyiro"/>
    <s v="Raap"/>
    <n v="6"/>
    <s v="Biogas International Limited"/>
    <s v="James Musyoka"/>
    <s v=""/>
    <s v="Medium Size Business"/>
    <x v="4"/>
  </r>
  <r>
    <s v="VPA6"/>
    <s v="KE-ISI-2011-29484"/>
    <x v="1"/>
    <s v=""/>
    <s v="26th October,2020"/>
    <d v="2020-10-26T00:00:00"/>
    <s v="15th November,2020"/>
    <d v="2020-11-15T00:00:00"/>
    <s v="Lomiri Lepalo Francis"/>
    <s v="Male"/>
    <s v="30319843"/>
    <s v="254705731280"/>
    <s v="254705731280"/>
    <s v=""/>
    <s v="254768808399"/>
    <n v="36.985014999999997"/>
    <n v="0.62387199999999998"/>
    <s v="Isiolo"/>
    <s v="Isiolo"/>
    <s v="Oldonyiro"/>
    <s v="Oldonyiro town"/>
    <n v="6"/>
    <s v="Biogas International Limited"/>
    <s v="Robert Wanjiku"/>
    <s v=""/>
    <s v="Medium Size Business"/>
    <x v="4"/>
  </r>
  <r>
    <s v="VPA6"/>
    <s v="KE-ISI-2011-29487"/>
    <x v="1"/>
    <s v=""/>
    <s v="20th October,2020"/>
    <d v="2020-10-20T00:00:00"/>
    <s v="12th November,2020"/>
    <d v="2020-11-12T00:00:00"/>
    <s v="Wario Wario Cyril"/>
    <s v="Male"/>
    <s v="9432095"/>
    <s v="254724389875"/>
    <s v="254724389875"/>
    <s v=""/>
    <s v="254717212170"/>
    <n v="36.987344999999998"/>
    <n v="0.62535499999999999"/>
    <s v="Isiolo"/>
    <s v="Isiolo"/>
    <s v="Oldonyiro"/>
    <s v="Oldonyiro town"/>
    <n v="6"/>
    <s v="Biogas International Limited"/>
    <s v="James Musyoka"/>
    <s v=""/>
    <s v="Medium Size Business"/>
    <x v="4"/>
  </r>
  <r>
    <s v="VPA6"/>
    <s v="KE-ISI-2011-29485"/>
    <x v="0"/>
    <s v="Under Verification"/>
    <s v="20th October,2020"/>
    <d v="2020-10-20T00:00:00"/>
    <s v="15th November,2020"/>
    <d v="2020-11-15T00:00:00"/>
    <s v="Lokitoe Lokitoe Thomas"/>
    <s v="Male"/>
    <s v="11274383"/>
    <s v="254721285954"/>
    <s v="254721285954"/>
    <s v=""/>
    <s v="254714313045"/>
    <n v="36.976891999999999"/>
    <n v="0.62109300000000001"/>
    <s v="Isiolo"/>
    <s v="Isiolo"/>
    <s v="Oldonyiro"/>
    <s v="Matundai"/>
    <n v="6"/>
    <s v="Biogas International Limited"/>
    <s v="Robert Wanjiku"/>
    <s v=""/>
    <s v="Medium Size Business"/>
    <x v="4"/>
  </r>
  <r>
    <s v="VPA6"/>
    <s v="KE-ISI-2011-29486"/>
    <x v="1"/>
    <s v=""/>
    <s v="24th October,2020"/>
    <d v="2020-10-24T00:00:00"/>
    <s v="22nd November,2020"/>
    <d v="2020-11-22T00:00:00"/>
    <s v="Moika Moika Peter"/>
    <s v="Male"/>
    <s v="24326985"/>
    <s v="254726882342"/>
    <s v="254726882342"/>
    <s v=""/>
    <s v="254726809001"/>
    <n v="36.967086999999999"/>
    <n v="0.61560999999999999"/>
    <s v="Isiolo"/>
    <s v="Isiolo"/>
    <s v="Oldonyiro"/>
    <s v="Matundai"/>
    <n v="6"/>
    <s v="Biogas International Limited"/>
    <s v="Robert Wanjiku"/>
    <s v=""/>
    <s v="Medium Size Business"/>
    <x v="4"/>
  </r>
  <r>
    <s v="VPA6"/>
    <s v="KE-ISI-2011-29483"/>
    <x v="0"/>
    <s v="Under Verification"/>
    <s v="24th October,2020"/>
    <d v="2020-10-24T00:00:00"/>
    <s v="10th November,2020"/>
    <d v="2020-11-10T00:00:00"/>
    <s v="Imoni Lenanyoike John"/>
    <s v="Male"/>
    <s v="27150411"/>
    <s v="254717730110"/>
    <s v="254717730110"/>
    <s v=""/>
    <s v="254715381250"/>
    <n v="36.985013000000002"/>
    <n v="0.62296700000000005"/>
    <s v="Isiolo"/>
    <s v="Isiolo"/>
    <s v="Oldonyiro"/>
    <s v="Oldonyiro town"/>
    <n v="6"/>
    <s v="Biogas International Limited"/>
    <s v="James Musyoka"/>
    <s v=""/>
    <s v="Medium Size Business"/>
    <x v="4"/>
  </r>
  <r>
    <s v="VPA6"/>
    <s v="KE-SAM-2010-29493"/>
    <x v="1"/>
    <s v=""/>
    <s v="28th September,2020"/>
    <d v="2020-09-28T00:00:00"/>
    <s v="15th October,2020"/>
    <d v="2020-10-15T00:00:00"/>
    <s v="Letoiye Letoyie Rose"/>
    <s v="Male"/>
    <s v="3046488"/>
    <s v="254720920742"/>
    <s v="254720920742"/>
    <s v=""/>
    <s v="254721938409"/>
    <n v="37.659574999999997"/>
    <n v="0.64300999999999997"/>
    <s v="Samburu"/>
    <s v="Samburu East"/>
    <s v="Archers post"/>
    <s v="Jerusalem"/>
    <n v="6"/>
    <s v="Biogas International Limited"/>
    <s v="Robert Wanjiku"/>
    <s v=""/>
    <s v="Medium Size Business"/>
    <x v="4"/>
  </r>
  <r>
    <s v="VPA6"/>
    <s v="KE-SAM-2010-29494"/>
    <x v="1"/>
    <s v=""/>
    <s v="28th September,2020"/>
    <d v="2020-09-28T00:00:00"/>
    <s v="15th October,2020"/>
    <d v="2020-10-15T00:00:00"/>
    <s v="Ntoiles Rose Letoiye"/>
    <s v="Male"/>
    <s v="21875149"/>
    <s v="254720920742"/>
    <s v="254720920742"/>
    <s v=""/>
    <s v="254703953979"/>
    <n v="37.680280000000003"/>
    <n v="0.64105199999999996"/>
    <s v="Samburu"/>
    <s v="Samburu East"/>
    <s v="Archers post"/>
    <s v="Machine Ngiro"/>
    <n v="6"/>
    <s v="Biogas International Limited"/>
    <s v="James Musyoka"/>
    <s v=""/>
    <s v="Medium Size Business"/>
    <x v="4"/>
  </r>
  <r>
    <s v="VPA6"/>
    <s v="KE-SAM-2011-29496"/>
    <x v="1"/>
    <s v=""/>
    <s v="30th September,2020"/>
    <d v="2020-09-30T00:00:00"/>
    <s v="1st November,2020"/>
    <d v="2020-11-01T00:00:00"/>
    <s v="Lepirei Lepirei Isaya"/>
    <s v="Male"/>
    <s v="99999"/>
    <s v="254721285954"/>
    <s v="254721285954"/>
    <s v=""/>
    <s v="254723210229"/>
    <n v="37.667921999999997"/>
    <n v="0.64587300000000003"/>
    <s v="Samburu"/>
    <s v="Samburu East"/>
    <s v="Archers post"/>
    <s v="Huruma"/>
    <n v="6"/>
    <s v="Biogas International Limited"/>
    <s v="James Musyoka"/>
    <s v=""/>
    <s v="Medium Size Business"/>
    <x v="4"/>
  </r>
  <r>
    <s v="VPA6"/>
    <s v="KE-SAM-2010-29488"/>
    <x v="1"/>
    <s v=""/>
    <s v="30th September,2020"/>
    <d v="2020-09-30T00:00:00"/>
    <s v="15th October,2020"/>
    <d v="2020-10-15T00:00:00"/>
    <s v="Lenayasa Abdumajid Headman"/>
    <s v="Male"/>
    <s v="30005849"/>
    <s v="254702806459"/>
    <s v="254702806459"/>
    <s v=""/>
    <s v="254724952955"/>
    <n v="37.658405000000002"/>
    <n v="0.64049800000000001"/>
    <s v="Samburu"/>
    <s v="Samburu East"/>
    <s v="Archer's post"/>
    <s v="Lorubae"/>
    <n v="6"/>
    <s v="Biogas International Limited"/>
    <s v="Robert Wanjiku"/>
    <s v=""/>
    <s v="Medium Size Business"/>
    <x v="4"/>
  </r>
  <r>
    <s v="VPA6"/>
    <s v="KE-SAM-2001-29489"/>
    <x v="1"/>
    <s v=""/>
    <s v="26th November,2019"/>
    <d v="2019-11-26T00:00:00"/>
    <s v="15th January,2020"/>
    <d v="2020-01-15T00:00:00"/>
    <s v="Letura Letura Memusi"/>
    <s v="Male"/>
    <s v="34563241"/>
    <s v="254724952935"/>
    <s v="254724952935"/>
    <s v=""/>
    <s v="254770711525"/>
    <n v="37.658560000000001"/>
    <n v="0.63903299999999996"/>
    <s v="Samburu"/>
    <s v="Samburu East"/>
    <s v="Archer's post"/>
    <s v="Lorubei"/>
    <n v="6"/>
    <s v="Biogas International Limited"/>
    <s v="Robert Wanjiku"/>
    <s v=""/>
    <s v="Medium Size Business"/>
    <x v="4"/>
  </r>
  <r>
    <s v="VPA6"/>
    <s v="KE-SAM-2011-29491"/>
    <x v="1"/>
    <s v=""/>
    <s v="27th October,2020"/>
    <d v="2020-10-27T00:00:00"/>
    <s v="15th November,2020"/>
    <d v="2020-11-15T00:00:00"/>
    <s v="Lesanjir Pluis Licaitons"/>
    <s v="Male"/>
    <s v="37072977"/>
    <s v="254707378153"/>
    <s v="254707378153"/>
    <s v=""/>
    <s v="254791183274"/>
    <n v="37.658104999999999"/>
    <n v="0.63259699999999996"/>
    <s v="Samburu"/>
    <s v="Samburu East"/>
    <s v="Archers post"/>
    <s v="Lorubae"/>
    <n v="6"/>
    <s v="Biogas International Limited"/>
    <s v="Robert Wanjiku"/>
    <s v=""/>
    <s v="Medium Size Business"/>
    <x v="4"/>
  </r>
  <r>
    <s v="VPA6"/>
    <s v="KE-SAM-2011-29492"/>
    <x v="1"/>
    <s v=""/>
    <s v="26th October,2020"/>
    <d v="2020-10-26T00:00:00"/>
    <s v="10th November,2020"/>
    <d v="2020-11-10T00:00:00"/>
    <s v="Gabriel Gabriel Lendrop"/>
    <s v="Male"/>
    <s v="37878822"/>
    <s v="254719702813"/>
    <s v="254719702813"/>
    <s v=""/>
    <s v="254794762444"/>
    <n v="37.660772999999999"/>
    <n v="0.63792800000000005"/>
    <s v="Samburu"/>
    <s v="Samburu East"/>
    <s v="Arches post"/>
    <s v="Town"/>
    <n v="6"/>
    <s v="Biogas International Limited"/>
    <s v="Robert wanjiku"/>
    <s v=""/>
    <s v="Medium Size Business"/>
    <x v="4"/>
  </r>
  <r>
    <s v="VPA6"/>
    <s v="KE-SAM-2011-29490"/>
    <x v="1"/>
    <s v=""/>
    <s v="27th October,2020"/>
    <d v="2020-10-27T00:00:00"/>
    <s v="16th November,2020"/>
    <d v="2020-11-16T00:00:00"/>
    <s v="Lengima Lengima Nicoleta"/>
    <s v="Male"/>
    <s v="35368085"/>
    <s v="254727642743"/>
    <s v="254727642743"/>
    <s v=""/>
    <s v="254742118829"/>
    <n v="37.654817000000001"/>
    <n v="0.63761199999999996"/>
    <s v="Samburu"/>
    <s v="Samburu East"/>
    <s v="Archers post"/>
    <s v="Lorubae"/>
    <n v="6"/>
    <s v="Biogas International Limited"/>
    <s v="James Musyoka"/>
    <s v=""/>
    <s v="Medium Size Business"/>
    <x v="4"/>
  </r>
  <r>
    <s v="VPA6"/>
    <s v="KE-SAM-2011-29497"/>
    <x v="1"/>
    <s v=""/>
    <s v="3rd October,2020"/>
    <d v="2020-10-03T00:00:00"/>
    <s v="28th November,2020"/>
    <d v="2020-11-28T00:00:00"/>
    <s v="Leportingat Joseph Raindi"/>
    <s v="Male"/>
    <s v="11455188"/>
    <s v="254720406391"/>
    <s v="254720406391"/>
    <s v=""/>
    <s v="254719280857"/>
    <n v="37.668165000000002"/>
    <n v="0.64532199999999995"/>
    <s v="Samburu"/>
    <s v="Samburu East"/>
    <s v="Archers post"/>
    <s v="Huruma"/>
    <n v="6"/>
    <s v="Biogas International Limited"/>
    <s v="James Musyoka"/>
    <s v=""/>
    <s v="Medium Size Business"/>
    <x v="4"/>
  </r>
  <r>
    <s v="VPA6"/>
    <s v="KE-SAM-2010-29495"/>
    <x v="0"/>
    <s v="Under Verification"/>
    <s v="29th September,2020"/>
    <d v="2020-09-29T00:00:00"/>
    <s v="20th October,2020"/>
    <d v="2020-10-20T00:00:00"/>
    <s v="Leperei Isaya Lodunga"/>
    <s v="Male"/>
    <s v="99999"/>
    <s v="254721288954"/>
    <s v="254721288954"/>
    <s v=""/>
    <s v="254723210229"/>
    <n v="37.683278000000001"/>
    <n v="0.64468800000000004"/>
    <s v="Samburu"/>
    <s v="Samburu East"/>
    <s v="Archers post"/>
    <s v="Machine ngiro"/>
    <n v="6"/>
    <s v="Biogas International Limited"/>
    <s v="James Musyoka"/>
    <s v=""/>
    <s v="Medium Size Business"/>
    <x v="4"/>
  </r>
  <r>
    <s v="VPA6"/>
    <s v="KE-SAM-2010-29498"/>
    <x v="0"/>
    <s v="Under Verification"/>
    <s v="1st October,2020"/>
    <d v="2020-10-01T00:00:00"/>
    <s v="15th October,2020"/>
    <d v="2020-10-15T00:00:00"/>
    <s v="Lemeleyon David Lekoomet"/>
    <s v="Male"/>
    <s v="9052898"/>
    <s v="254721178886"/>
    <s v="254721178886"/>
    <s v=""/>
    <s v="254723427338"/>
    <n v="37.664715000000001"/>
    <n v="0.65088299999999999"/>
    <s v="Samburu"/>
    <s v="Samburu East"/>
    <s v="Archers post"/>
    <s v="Kula Mawe"/>
    <n v="6"/>
    <s v="Biogas International Limited"/>
    <s v="Robert Wanjiku"/>
    <s v=""/>
    <s v="Medium Size Business"/>
    <x v="4"/>
  </r>
  <r>
    <s v="VPA6"/>
    <s v="KE-SAM-2012-29499"/>
    <x v="1"/>
    <s v=""/>
    <s v="7th October,2020"/>
    <d v="2020-10-07T00:00:00"/>
    <s v="15th December,2020"/>
    <d v="2020-12-15T00:00:00"/>
    <s v="Lelemoyok Lelemoyok John"/>
    <s v="Male"/>
    <s v="35368362"/>
    <s v="254703995758"/>
    <s v="254703995758"/>
    <s v=""/>
    <s v="254798792828"/>
    <n v="37.638356999999999"/>
    <n v="0.70755999999999997"/>
    <s v="Samburu"/>
    <s v="Samburu East"/>
    <s v="Lelasoro"/>
    <s v="Lelasoro"/>
    <n v="6"/>
    <s v="Biogas International Limited"/>
    <s v="Robert Wanjiku"/>
    <s v=""/>
    <s v="Medium Size Business"/>
    <x v="4"/>
  </r>
  <r>
    <s v="VPA6"/>
    <s v="KE-SAM-2010-29451"/>
    <x v="1"/>
    <s v=""/>
    <s v="2nd October,2020"/>
    <d v="2020-10-02T00:00:00"/>
    <s v="20th October,2020"/>
    <d v="2020-10-20T00:00:00"/>
    <s v="Lekutas Lekutas Andrew"/>
    <s v="Male"/>
    <s v="20175522"/>
    <s v="254799634435"/>
    <s v="254799634435"/>
    <s v=""/>
    <s v="254795806148"/>
    <n v="37.643684999999998"/>
    <n v="0.62988500000000003"/>
    <s v="Samburu"/>
    <s v="Samburu East"/>
    <s v="Archers post"/>
    <s v="Lorubae"/>
    <n v="6"/>
    <s v="Biogas International Limited"/>
    <s v="James Musyoka"/>
    <s v=""/>
    <s v="Medium Size Business"/>
    <x v="4"/>
  </r>
  <r>
    <s v="VPA6"/>
    <s v="KE-SAM-2011-29452"/>
    <x v="0"/>
    <s v="Under Verification"/>
    <s v="29th September,2020"/>
    <d v="2020-09-29T00:00:00"/>
    <s v="20th November,2020"/>
    <d v="2020-11-20T00:00:00"/>
    <s v="Ikampian Ikampian Leterewa"/>
    <s v="Male"/>
    <s v="31564785"/>
    <s v="254797058828"/>
    <s v="254797058828"/>
    <s v=""/>
    <s v="254711484038"/>
    <n v="37.644604999999999"/>
    <n v="0.64952200000000004"/>
    <s v="Samburu"/>
    <s v="Samburu East"/>
    <s v="Archers post"/>
    <s v="Lorubei"/>
    <n v="6"/>
    <s v="Biogas International Limited"/>
    <s v="Robert Wanjiku"/>
    <s v=""/>
    <s v="Medium Size Business"/>
    <x v="4"/>
  </r>
  <r>
    <s v="VPA6"/>
    <s v="KE-SAM-2011-29453"/>
    <x v="1"/>
    <s v=""/>
    <s v="30th October,2020"/>
    <d v="2020-10-30T00:00:00"/>
    <s v="16th November,2020"/>
    <d v="2020-11-16T00:00:00"/>
    <s v="Riungu Obed Mwenda"/>
    <s v="Male"/>
    <s v="23802503"/>
    <s v="254724529629"/>
    <s v="254724529629"/>
    <s v=""/>
    <s v="254722425535"/>
    <n v="37.660164999999999"/>
    <n v="0.63978999999999997"/>
    <s v="Samburu"/>
    <s v="Samburu East"/>
    <s v="Archers post"/>
    <s v="Kk"/>
    <n v="6"/>
    <s v="Biogas International Limited"/>
    <s v="Robert Wanjiku"/>
    <s v=""/>
    <s v="Medium Size Business"/>
    <x v="4"/>
  </r>
  <r>
    <s v="VPA6"/>
    <s v="KE-MAC-2012-26196"/>
    <x v="0"/>
    <s v="Non Compliant"/>
    <s v="8th December,2020"/>
    <d v="2020-12-08T00:00:00"/>
    <s v="20th December,2020"/>
    <d v="2020-12-20T00:00:00"/>
    <s v="Titus maangi"/>
    <s v="Male"/>
    <s v="99999"/>
    <s v="726226496"/>
    <s v="254726226496"/>
    <s v=""/>
    <s v="254723427697"/>
    <n v="37.593452999999997"/>
    <n v="-1.17611"/>
    <s v="Machakos"/>
    <s v="Yatta"/>
    <s v="matuu"/>
    <s v="kiyanzavi"/>
    <n v="6"/>
    <s v="Biogas International Limited"/>
    <s v="Robert"/>
    <s v=""/>
    <s v="Medium Size Business"/>
    <x v="4"/>
  </r>
  <r>
    <s v="VPA6"/>
    <s v="KE-TRA-2102-26206"/>
    <x v="1"/>
    <s v=""/>
    <s v="20th December,2020"/>
    <d v="2020-12-20T00:00:00"/>
    <s v="8th February,2021"/>
    <d v="2021-02-08T00:00:00"/>
    <s v="Pauline Kiburu"/>
    <s v="Female"/>
    <s v="99999"/>
    <s v="720391122"/>
    <s v="254720391122"/>
    <s v=""/>
    <s v="254720707179"/>
    <n v="35.057232999999997"/>
    <n v="1.020408"/>
    <s v="Trans Nzoia"/>
    <s v="Trans Nzoia West"/>
    <s v="cheragany"/>
    <s v="naisabu"/>
    <n v="9"/>
    <s v="Biogas International Limited"/>
    <s v="Robert"/>
    <s v=""/>
    <s v="Medium Size Business"/>
    <x v="4"/>
  </r>
  <r>
    <s v="VPA6"/>
    <s v="KE-BUS-2103-26207"/>
    <x v="0"/>
    <s v="Non Compliant"/>
    <s v="2nd March,2021"/>
    <d v="2021-03-02T00:00:00"/>
    <s v="15th March,2021"/>
    <d v="2021-03-15T00:00:00"/>
    <s v="Trufena Baraza"/>
    <s v="Female"/>
    <s v="99999"/>
    <s v="714175116"/>
    <s v="254714175116"/>
    <s v=""/>
    <s v=""/>
    <n v="34.152746999999998"/>
    <n v="0.43992999999999999"/>
    <s v="Busia"/>
    <s v="Busia"/>
    <s v="Busia"/>
    <s v="Busia"/>
    <n v="9"/>
    <s v="Biogas International Limited"/>
    <s v=""/>
    <s v=""/>
    <s v="Medium Size Business"/>
    <x v="4"/>
  </r>
  <r>
    <s v="VPA6"/>
    <s v="KE-SIA-2104-26208"/>
    <x v="0"/>
    <s v="Non Compliant"/>
    <s v="2nd April,2021"/>
    <d v="2021-04-02T00:00:00"/>
    <s v="2nd April,2021"/>
    <d v="2021-04-02T00:00:00"/>
    <s v="Otieno Raggot Thomas"/>
    <s v="Male"/>
    <s v="13491480"/>
    <s v="707182966"/>
    <s v="254707182966"/>
    <s v=""/>
    <s v="254706464444"/>
    <n v="34.372827999999998"/>
    <n v="-6.4240000000000005E-2"/>
    <s v="Siaya"/>
    <s v="Bondo"/>
    <s v="Ndori"/>
    <s v="Nyabenge"/>
    <n v="6"/>
    <s v="Biogas International Limited"/>
    <s v="Daniel Owino Odhiambo"/>
    <s v=""/>
    <s v="Medium Size Business"/>
    <x v="4"/>
  </r>
  <r>
    <s v="VPA6"/>
    <s v="KE-MAC-2104-26209"/>
    <x v="0"/>
    <s v="Non Compliant"/>
    <s v="3rd April,2021"/>
    <d v="2021-04-03T00:00:00"/>
    <s v="10th April,2021"/>
    <d v="2021-04-10T00:00:00"/>
    <s v="Makau Rheon Kyalo"/>
    <s v="Male"/>
    <s v="21"/>
    <s v="254720439398"/>
    <s v="254720439398"/>
    <s v=""/>
    <s v="254793567016"/>
    <n v="37.21425"/>
    <n v="-1.5415620000000001"/>
    <s v="Machakos"/>
    <s v="Machakos"/>
    <s v="Machakos"/>
    <s v="Katelembo"/>
    <n v="9"/>
    <s v="Biogas International Limited"/>
    <s v="James Musyoka"/>
    <s v=""/>
    <s v="Medium Size Business"/>
    <x v="4"/>
  </r>
  <r>
    <s v="VPA6"/>
    <s v="KE-NYA-2104-26210"/>
    <x v="1"/>
    <s v=""/>
    <s v="18th February,2021"/>
    <d v="2021-02-18T00:00:00"/>
    <s v="9th April,2021"/>
    <d v="2021-04-09T00:00:00"/>
    <s v="Joram Kamau Macharia"/>
    <s v="Male"/>
    <n v="99999"/>
    <s v="723112534"/>
    <s v="254723112534"/>
    <s v=""/>
    <s v="254735612895"/>
    <n v="36.392130000000002"/>
    <n v="-0.26480199999999998"/>
    <s v="Nyandarua"/>
    <s v="Ol Kalou"/>
    <s v="olkalao"/>
    <s v="muthaiga"/>
    <n v="6"/>
    <s v="Biogas International Limited"/>
    <s v="Robert"/>
    <s v=""/>
    <s v="Medium Size Business"/>
    <x v="4"/>
  </r>
  <r>
    <s v="VPA6"/>
    <s v="KE-KIA-2105-26211"/>
    <x v="0"/>
    <s v="Non Compliant"/>
    <s v="5th May,2021"/>
    <d v="2021-05-05T00:00:00"/>
    <s v="15th May,2021"/>
    <d v="2021-05-15T00:00:00"/>
    <s v="Mugambi John Mugambi"/>
    <s v="Male"/>
    <n v="99999"/>
    <s v="+254722687118"/>
    <s v="254721433783"/>
    <s v=""/>
    <s v="254722687118"/>
    <n v="36.642702"/>
    <n v="-1.232745"/>
    <s v="Kiambu"/>
    <s v="Kikuyu"/>
    <s v="Kikuyu"/>
    <s v="Rumwe"/>
    <n v="9"/>
    <s v="Biogas International Limited"/>
    <s v="James musyoka"/>
    <s v=""/>
    <s v="Medium Size Business"/>
    <x v="4"/>
  </r>
  <r>
    <s v="VPA6"/>
    <s v="KE-MOM-2105-26377"/>
    <x v="0"/>
    <s v="Non Compliant"/>
    <s v="13th May,2021"/>
    <d v="2021-05-13T00:00:00"/>
    <s v="26th May,2021"/>
    <d v="2021-05-26T00:00:00"/>
    <s v="technical university mombasa"/>
    <s v="Male"/>
    <s v="99999"/>
    <s v="72495537"/>
    <s v="+254724955377"/>
    <s v=""/>
    <s v=""/>
    <n v="39.667492000000003"/>
    <n v="-4.0369570000000001"/>
    <s v="Mombasa"/>
    <s v="Mvita"/>
    <s v="Tudor"/>
    <s v="Tudor"/>
    <n v="9"/>
    <s v="Biogas International Limited"/>
    <s v="Robert"/>
    <s v=""/>
    <s v="Medium Size Business"/>
    <x v="4"/>
  </r>
  <r>
    <s v="VPA6"/>
    <s v="KE-TAN-2105-26374"/>
    <x v="0"/>
    <s v="Non Compliant"/>
    <s v="15th May,2021"/>
    <d v="2021-05-15T00:00:00"/>
    <s v="26th May,2021"/>
    <d v="2021-05-26T00:00:00"/>
    <s v="Saidi Lakole"/>
    <s v="Male"/>
    <s v="40375261"/>
    <s v="70233364"/>
    <s v="254705232566"/>
    <s v=""/>
    <s v="254702339464"/>
    <n v="40.283307000000001"/>
    <n v="-2.509083"/>
    <s v="Tana River"/>
    <s v="Tana Delta"/>
    <s v="chala"/>
    <s v="semikalo"/>
    <n v="6"/>
    <s v="Biogas International Limited"/>
    <s v="Robert"/>
    <s v=""/>
    <s v="Medium Size Business"/>
    <x v="4"/>
  </r>
  <r>
    <s v="VPA6"/>
    <s v="KE-TAN-2105-26216"/>
    <x v="0"/>
    <s v="Grievance"/>
    <s v="15th May,2021"/>
    <d v="2021-05-15T00:00:00"/>
    <s v="30th May,2021"/>
    <d v="2021-05-30T00:00:00"/>
    <s v="Matoto Omar Said"/>
    <s v="Male"/>
    <s v="20973533"/>
    <s v="710638912"/>
    <s v="254710638912"/>
    <s v=""/>
    <s v="254741092807"/>
    <n v="40.284170000000003"/>
    <n v="-2.507288"/>
    <s v="Tana River"/>
    <s v="Tana Delta"/>
    <s v="Tana Delta"/>
    <s v="Semikaro"/>
    <n v="6"/>
    <s v="Biogas International Limited"/>
    <s v="James Musyoka"/>
    <s v=""/>
    <s v="Medium Size Business"/>
    <x v="4"/>
  </r>
  <r>
    <s v="VPA6"/>
    <s v="KE-TAN-2105-26218"/>
    <x v="0"/>
    <s v="Non Compliant"/>
    <s v="16th May,2021"/>
    <d v="2021-05-16T00:00:00"/>
    <s v="30th May,2021"/>
    <d v="2021-05-30T00:00:00"/>
    <s v="Abae Omari Wayu"/>
    <s v="Male"/>
    <s v="24327198"/>
    <s v="708918187"/>
    <s v="254712185274"/>
    <s v=""/>
    <s v="254708918187"/>
    <n v="40.283808000000001"/>
    <n v="-2.5070619999999999"/>
    <s v="Tana River"/>
    <s v="Tana Delta"/>
    <s v="Tana Delta"/>
    <s v="Semikaro"/>
    <n v="6"/>
    <s v="Biogas International Limited"/>
    <s v="James Musyoka"/>
    <s v=""/>
    <s v="Medium Size Business"/>
    <x v="4"/>
  </r>
  <r>
    <s v="VPA6"/>
    <s v="KE-BOM-2105-26269"/>
    <x v="0"/>
    <s v="Non Compliant"/>
    <s v="12th October,2019"/>
    <d v="2019-10-12T00:00:00"/>
    <s v="18th May,2021"/>
    <d v="2021-05-18T00:00:00"/>
    <s v="Chebusit Samwel Kiprotich"/>
    <s v="Male"/>
    <s v="0462439"/>
    <s v="+254729978660"/>
    <s v="254729978660"/>
    <s v=""/>
    <s v=""/>
    <n v="35.383051999999999"/>
    <n v="-0.77527699999999999"/>
    <s v="Bomet"/>
    <s v="Bomet East"/>
    <s v="Merigi"/>
    <s v="Moburo"/>
    <n v="10"/>
    <s v="Takamoto Biogas"/>
    <s v="Takamoto"/>
    <s v=""/>
    <s v="Medium Size Business"/>
    <x v="0"/>
  </r>
  <r>
    <s v="VPA6"/>
    <s v="KE-TAN-2105-26373"/>
    <x v="0"/>
    <s v="Non Compliant"/>
    <s v="16th May,2021"/>
    <d v="2021-05-16T00:00:00"/>
    <s v="28th May,2021"/>
    <d v="2021-05-28T00:00:00"/>
    <s v="Ali Mohammed"/>
    <s v="Male"/>
    <s v="24934013"/>
    <s v="746969637"/>
    <s v="254746969637"/>
    <s v=""/>
    <s v="254708756450"/>
    <n v="40.284108000000003"/>
    <n v="-2.5046650000000001"/>
    <s v="Tana River"/>
    <s v="Tana Delta"/>
    <s v="Chala"/>
    <s v="Semikalo"/>
    <n v="6"/>
    <s v="Biogas International Limited"/>
    <s v=""/>
    <s v=""/>
    <s v="Medium Size Business"/>
    <x v="4"/>
  </r>
  <r>
    <s v="VPA6"/>
    <s v="KE-TAN-2105-26213"/>
    <x v="0"/>
    <s v="Non Compliant"/>
    <s v="17th May,2021"/>
    <d v="2021-05-17T00:00:00"/>
    <s v="27th May,2021"/>
    <d v="2021-05-27T00:00:00"/>
    <s v="Mwanaharusi Ghamasuru"/>
    <s v="Female"/>
    <s v="24220434"/>
    <s v="729663783"/>
    <s v="254748480690"/>
    <s v=""/>
    <s v="254729663783"/>
    <n v="40.283557999999999"/>
    <n v="-2.5068429999999999"/>
    <s v="Tana River"/>
    <s v="Tana Delta"/>
    <s v="Chala"/>
    <s v="Semikalo"/>
    <n v="6"/>
    <s v="Biogas International Limited"/>
    <s v="Robert"/>
    <s v=""/>
    <s v="Medium Size Business"/>
    <x v="4"/>
  </r>
  <r>
    <s v="VPA6"/>
    <s v="KE-TAN-2105-26375"/>
    <x v="0"/>
    <s v="Non Compliant"/>
    <s v="18th May,2021"/>
    <d v="2021-05-18T00:00:00"/>
    <s v="28th May,2021"/>
    <d v="2021-05-28T00:00:00"/>
    <s v="Mwana Idi Awadhi"/>
    <s v="Male"/>
    <s v="5354465"/>
    <s v="759231258"/>
    <s v="254724239830"/>
    <s v=""/>
    <s v="254759231258"/>
    <n v="40.2836"/>
    <n v="-2.5072450000000002"/>
    <s v="Tana River"/>
    <s v="Tana Delta"/>
    <s v="chala"/>
    <s v="semikalo"/>
    <n v="6"/>
    <s v="Biogas International Limited"/>
    <s v=""/>
    <s v=""/>
    <s v="Medium Size Business"/>
    <x v="4"/>
  </r>
  <r>
    <s v="VPA6"/>
    <s v="KE-TAN-2105-26215"/>
    <x v="0"/>
    <s v="Grievance"/>
    <s v="19th May,2021"/>
    <d v="2021-05-19T00:00:00"/>
    <s v="27th May,2021"/>
    <d v="2021-05-27T00:00:00"/>
    <s v="Mohammed Hiribae Kalota"/>
    <s v="Male"/>
    <s v="24162119"/>
    <s v="715648246"/>
    <s v="254715648246"/>
    <s v=""/>
    <s v="254724162519"/>
    <n v="40.283895000000001"/>
    <n v="-2.505817"/>
    <s v="Tana River"/>
    <s v="Tana Delta"/>
    <s v="Chara"/>
    <s v="senikaro"/>
    <n v="6"/>
    <s v="Biogas International Limited"/>
    <s v=""/>
    <s v=""/>
    <s v="Medium Size Business"/>
    <x v="4"/>
  </r>
  <r>
    <s v="VPA6"/>
    <s v="KE-TAN-2105-26219"/>
    <x v="0"/>
    <s v="Non Compliant"/>
    <s v="21st May,2021"/>
    <d v="2021-05-21T00:00:00"/>
    <s v="29th May,2021"/>
    <d v="2021-05-29T00:00:00"/>
    <s v="Ali Abdallah Hiribae"/>
    <s v="Male"/>
    <s v="25392954"/>
    <s v="774695565"/>
    <s v="254712917039"/>
    <s v=""/>
    <s v="254799741668"/>
    <n v="40.272503"/>
    <n v="-2.508308"/>
    <s v="Tana River"/>
    <s v="Tana Delta"/>
    <s v="chara"/>
    <s v="nduru"/>
    <n v="6"/>
    <s v="Biogas International Limited"/>
    <s v=""/>
    <s v=""/>
    <s v="Medium Size Business"/>
    <x v="4"/>
  </r>
  <r>
    <s v="VPA6"/>
    <s v="KE-TAN-2106-26383"/>
    <x v="0"/>
    <s v="Non Compliant"/>
    <s v="21st May,2021"/>
    <d v="2021-05-21T00:00:00"/>
    <s v="3rd June,2021"/>
    <d v="2021-06-03T00:00:00"/>
    <s v="Hiribae Iliasa Abdalla"/>
    <s v="Male"/>
    <s v="8064279"/>
    <s v="706828080"/>
    <s v="254706828080"/>
    <s v=""/>
    <s v="254799741632"/>
    <n v="40.272722999999999"/>
    <n v="-2.5084979999999999"/>
    <s v="Tana River"/>
    <s v="Tana Delta"/>
    <s v="Tana Delta"/>
    <s v="Nduru"/>
    <n v="6"/>
    <s v="Biogas International Limited"/>
    <s v="James Musyoka"/>
    <s v=""/>
    <s v="Medium Size Business"/>
    <x v="4"/>
  </r>
  <r>
    <s v="VPA6"/>
    <s v="KE-TAN-2106-26378"/>
    <x v="0"/>
    <s v="Non Compliant"/>
    <s v="22nd May,2021"/>
    <d v="2021-05-22T00:00:00"/>
    <s v="5th June,2021"/>
    <d v="2021-06-05T00:00:00"/>
    <s v="Yussuf Said Abae"/>
    <s v="Male"/>
    <s v="1272986"/>
    <s v="799741671"/>
    <s v="254799741671"/>
    <s v=""/>
    <s v="254710773360"/>
    <n v="40.272758000000003"/>
    <n v="-2.5090430000000001"/>
    <s v="Tana River"/>
    <s v="Tana Delta"/>
    <s v="Tana Delta"/>
    <s v="Nduru"/>
    <n v="6"/>
    <s v="Biogas International Limited"/>
    <s v="James Musyoka"/>
    <s v=""/>
    <s v="Medium Size Business"/>
    <x v="4"/>
  </r>
  <r>
    <s v="VPA6"/>
    <s v="KE-TAN-2105-26385"/>
    <x v="0"/>
    <s v="Non Compliant"/>
    <s v="20th May,2021"/>
    <d v="2021-05-20T00:00:00"/>
    <s v="29th May,2021"/>
    <d v="2021-05-29T00:00:00"/>
    <s v="morowa Hiribae majid"/>
    <s v="Male"/>
    <s v="2253247"/>
    <s v="729170356"/>
    <s v="254729749878"/>
    <s v=""/>
    <s v="254728748371"/>
    <n v="40.272689999999997"/>
    <n v="-2.5080300000000002"/>
    <s v="Tana River"/>
    <s v="Tana Delta"/>
    <s v="chara"/>
    <s v="nduru"/>
    <n v="6"/>
    <s v="Biogas International Limited"/>
    <s v=""/>
    <s v=""/>
    <s v="Medium Size Business"/>
    <x v="4"/>
  </r>
  <r>
    <s v="VPA6"/>
    <s v="KE-TAN-2105-26389"/>
    <x v="0"/>
    <s v="Non Compliant"/>
    <s v="22nd May,2021"/>
    <d v="2021-05-22T00:00:00"/>
    <s v="30th May,2021"/>
    <d v="2021-05-30T00:00:00"/>
    <s v="Mohammed wario G"/>
    <s v="Male"/>
    <s v="33537318"/>
    <s v="720985217"/>
    <s v="254720985217"/>
    <s v=""/>
    <s v="254745956252"/>
    <n v="40.271765000000002"/>
    <n v="-2.512038"/>
    <s v="Tana River"/>
    <s v="Tana Delta"/>
    <s v="chara"/>
    <s v="nduru"/>
    <n v="6"/>
    <s v="Biogas International Limited"/>
    <s v=""/>
    <s v=""/>
    <s v="Medium Size Business"/>
    <x v="4"/>
  </r>
  <r>
    <s v="VPA6"/>
    <s v="KE-TAN-2106-26382"/>
    <x v="0"/>
    <s v="Non Compliant"/>
    <s v="23rd May,2021"/>
    <d v="2021-05-23T00:00:00"/>
    <s v="6th June,2021"/>
    <d v="2021-06-06T00:00:00"/>
    <s v="Gayoye Ali Garse"/>
    <s v="Male"/>
    <s v="39475168"/>
    <s v="718889908"/>
    <s v="254757835559"/>
    <s v=""/>
    <s v="254718889908"/>
    <n v="40.273437000000001"/>
    <n v="-2.509325"/>
    <s v="Tana River"/>
    <s v="Tana Delta"/>
    <s v="Tana Delta"/>
    <s v="Nduru"/>
    <n v="6"/>
    <s v="Biogas International Limited"/>
    <s v="James Musyoka"/>
    <s v=""/>
    <s v="Medium Size Business"/>
    <x v="4"/>
  </r>
  <r>
    <s v="VPA6"/>
    <s v="KE-TAN-2105-26381"/>
    <x v="0"/>
    <s v="Non Compliant"/>
    <s v="23rd May,2021"/>
    <d v="2021-05-23T00:00:00"/>
    <s v="30th May,2021"/>
    <d v="2021-05-30T00:00:00"/>
    <s v="lawia dhidha hakofa"/>
    <s v="Female"/>
    <s v="1379109"/>
    <s v="790139268"/>
    <s v="254790139268"/>
    <s v=""/>
    <s v="254743995235"/>
    <n v="40.272331999999999"/>
    <n v="-2.5088020000000002"/>
    <s v="Tana River"/>
    <s v="Tana Delta"/>
    <s v="chara"/>
    <s v="nduru"/>
    <n v="6"/>
    <s v="Biogas International Limited"/>
    <s v=""/>
    <s v=""/>
    <s v="Medium Size Business"/>
    <x v="4"/>
  </r>
  <r>
    <s v="VPA6"/>
    <s v="KE-TAN-2105-26390"/>
    <x v="0"/>
    <s v="Non Compliant"/>
    <s v="13th March,2021"/>
    <d v="2021-03-13T00:00:00"/>
    <s v="2nd May,2021"/>
    <d v="2021-05-02T00:00:00"/>
    <s v="Abio Gayoye"/>
    <s v="Male"/>
    <s v="34567876"/>
    <s v="71569361"/>
    <s v="254115693615"/>
    <s v=""/>
    <s v="254796519241"/>
    <n v="40.272993"/>
    <n v="-2.507603"/>
    <s v="Tana River"/>
    <s v="Tana Delta"/>
    <s v="chara"/>
    <s v="Nduru"/>
    <n v="6"/>
    <s v="Biogas International Limited"/>
    <s v=""/>
    <s v=""/>
    <s v="Medium Size Business"/>
    <x v="4"/>
  </r>
  <r>
    <s v="VPA6"/>
    <s v="KE-TAN-2106-26384"/>
    <x v="0"/>
    <s v="Grievance"/>
    <s v="24th May,2021"/>
    <d v="2021-05-24T00:00:00"/>
    <s v="6th June,2021"/>
    <d v="2021-06-06T00:00:00"/>
    <s v="Oddo Dhadho Omar"/>
    <s v="Male"/>
    <s v="25514345"/>
    <s v="714372950"/>
    <s v="254714372950"/>
    <s v=""/>
    <s v="254791174637"/>
    <n v="40.272599999999997"/>
    <n v="-2.5091770000000002"/>
    <s v="Tana River"/>
    <s v="Tana Delta"/>
    <s v="Tana Delta"/>
    <s v="Nduru"/>
    <n v="6"/>
    <s v="Biogas International Limited"/>
    <s v="James Musyoka"/>
    <s v=""/>
    <s v="Medium Size Business"/>
    <x v="4"/>
  </r>
  <r>
    <s v="VPA6"/>
    <s v="KE-TAN-2106-26387"/>
    <x v="0"/>
    <s v="Non Compliant"/>
    <s v="25th May,2021"/>
    <d v="2021-05-25T00:00:00"/>
    <s v="8th June,2021"/>
    <d v="2021-06-08T00:00:00"/>
    <s v="Omar Mohammed Jaicha"/>
    <s v="Male"/>
    <s v="3456123"/>
    <s v="714092870"/>
    <s v="254714052236"/>
    <s v=""/>
    <s v="254727702844"/>
    <n v="40.272295"/>
    <n v="-2.5087519999999999"/>
    <s v="Tana River"/>
    <s v="Tana Delta"/>
    <s v="Tana Delta"/>
    <s v="Nduru"/>
    <n v="6"/>
    <s v="Biogas International Limited"/>
    <s v="James Musyoka"/>
    <s v=""/>
    <s v="Medium Size Business"/>
    <x v="4"/>
  </r>
  <r>
    <s v="VPA6"/>
    <s v="KE-TAN-2106-26220"/>
    <x v="0"/>
    <s v="Non Compliant"/>
    <s v="26th May,2021"/>
    <d v="2021-05-26T00:00:00"/>
    <s v="10th June,2021"/>
    <d v="2021-06-10T00:00:00"/>
    <s v="Mukenge Hassan Dende"/>
    <s v="Male"/>
    <s v="33572782"/>
    <s v="725399851"/>
    <s v="254715935892"/>
    <s v=""/>
    <s v="254718647579"/>
    <n v="40.272623000000003"/>
    <n v="-2.5091600000000001"/>
    <s v="Tana River"/>
    <s v="Tana Delta"/>
    <s v="Tana Delta"/>
    <s v="Nduru"/>
    <n v="6"/>
    <s v="Biogas International Limited"/>
    <s v="James musyoka"/>
    <s v=""/>
    <s v="Medium Size Business"/>
    <x v="4"/>
  </r>
  <r>
    <s v="VPA6"/>
    <s v="KE-TAN-2105-26380"/>
    <x v="0"/>
    <s v="Non Compliant"/>
    <s v="13th March,2021"/>
    <d v="2021-03-13T00:00:00"/>
    <s v="2nd May,2021"/>
    <d v="2021-05-02T00:00:00"/>
    <s v="Mohammed Dida Dadi"/>
    <s v="Male"/>
    <s v="5354449"/>
    <s v="726740168"/>
    <s v="254726740168"/>
    <s v=""/>
    <s v="254792737185"/>
    <n v="40.272607000000001"/>
    <n v="-2.511857"/>
    <s v="Tana River"/>
    <s v="Tana Delta"/>
    <s v="chara"/>
    <s v="nduru"/>
    <n v="6"/>
    <s v="Biogas International Limited"/>
    <s v=""/>
    <s v=""/>
    <s v="Medium Size Business"/>
    <x v="4"/>
  </r>
  <r>
    <s v="VPA6"/>
    <s v="KE-TAN-2105-26371"/>
    <x v="0"/>
    <s v="Non Compliant"/>
    <s v="15th March,2021"/>
    <d v="2021-03-15T00:00:00"/>
    <s v="4th May,2021"/>
    <d v="2021-05-04T00:00:00"/>
    <s v="Ramadhan Maryam"/>
    <s v="Female"/>
    <s v="2355666"/>
    <s v="718454995"/>
    <s v="254718454995"/>
    <s v=""/>
    <s v="254768268518"/>
    <n v="40.271766999999997"/>
    <n v="-2.5120529999999999"/>
    <s v="Tana River"/>
    <s v="Tana Delta"/>
    <s v="chara"/>
    <s v="nduru"/>
    <n v="6"/>
    <s v="Biogas International Limited"/>
    <s v=""/>
    <s v=""/>
    <s v="Medium Size Business"/>
    <x v="4"/>
  </r>
  <r>
    <s v="VPA6"/>
    <s v="KE-TAN-2105-26372"/>
    <x v="0"/>
    <s v="Non Compliant"/>
    <s v="16th March,2021"/>
    <d v="2021-03-16T00:00:00"/>
    <s v="5th May,2021"/>
    <d v="2021-05-05T00:00:00"/>
    <s v="Esha Dhadho"/>
    <s v="Female"/>
    <s v="35294656"/>
    <s v="701493567"/>
    <s v="254701493567"/>
    <s v=""/>
    <s v="254790176961"/>
    <n v="40.272728000000001"/>
    <n v="-2.509233"/>
    <s v="Tana River"/>
    <s v="Tana Delta"/>
    <s v="chara"/>
    <s v="nduru"/>
    <n v="6"/>
    <s v="Biogas International Limited"/>
    <s v=""/>
    <s v=""/>
    <s v="Medium Size Business"/>
    <x v="4"/>
  </r>
  <r>
    <s v="VPA6"/>
    <s v="KE-TAN-2105-26386"/>
    <x v="0"/>
    <s v="Non Compliant"/>
    <s v="8th March,2021"/>
    <d v="2021-03-08T00:00:00"/>
    <s v="7th May,2021"/>
    <d v="2021-05-07T00:00:00"/>
    <s v="Isaeck Ware Bakero"/>
    <s v="Male"/>
    <s v="33601650"/>
    <s v="700557239"/>
    <s v="254700572363"/>
    <s v=""/>
    <s v="254799679730"/>
    <n v="40.272722999999999"/>
    <n v="-2.5093169999999998"/>
    <s v="Tana River"/>
    <s v="Tana Delta"/>
    <s v="chara"/>
    <s v="nduru"/>
    <n v="6"/>
    <s v="Biogas International Limited"/>
    <s v=""/>
    <s v=""/>
    <s v="Medium Size Business"/>
    <x v="4"/>
  </r>
  <r>
    <s v="VPA6"/>
    <s v="KE-TAN-2105-26399"/>
    <x v="0"/>
    <s v="Grievance"/>
    <s v="19th March,2021"/>
    <d v="2021-03-19T00:00:00"/>
    <s v="8th May,2021"/>
    <d v="2021-05-08T00:00:00"/>
    <s v="Mwanajuma Hiribae Habwoka"/>
    <s v="Female"/>
    <s v="245677756"/>
    <s v="254712539560"/>
    <s v="254712539560"/>
    <s v=""/>
    <s v="254723532230"/>
    <n v="40.287573000000002"/>
    <n v="-2.5092620000000001"/>
    <s v="Tana River"/>
    <s v="Tana Delta"/>
    <s v="chara"/>
    <s v="chamwanamuma"/>
    <n v="6"/>
    <s v="Biogas International Limited"/>
    <s v=""/>
    <s v=""/>
    <s v="Medium Size Business"/>
    <x v="4"/>
  </r>
  <r>
    <s v="VPA6"/>
    <s v="KE-TAN-2105-26398"/>
    <x v="0"/>
    <s v="Non Compliant"/>
    <s v="20th March,2021"/>
    <d v="2021-03-20T00:00:00"/>
    <s v="9th May,2021"/>
    <d v="2021-05-09T00:00:00"/>
    <s v="Diramo Maro Diramo"/>
    <s v="Female"/>
    <s v="12730299"/>
    <s v="724645364"/>
    <s v="254724645364"/>
    <s v=""/>
    <s v="254711916022"/>
    <n v="40.283985000000001"/>
    <n v="-2.5055130000000001"/>
    <s v="Tana River"/>
    <s v="Tana Delta"/>
    <s v="chara"/>
    <s v="semikalo"/>
    <n v="6"/>
    <s v="Biogas International Limited"/>
    <s v=""/>
    <s v=""/>
    <s v="Medium Size Business"/>
    <x v="4"/>
  </r>
  <r>
    <s v="VPA6"/>
    <s v="KE-TAN-2105-26395"/>
    <x v="0"/>
    <s v="Non Compliant"/>
    <s v="21st March,2021"/>
    <d v="2021-03-21T00:00:00"/>
    <s v="10th May,2021"/>
    <d v="2021-05-10T00:00:00"/>
    <s v="Abae Jillo Nkindu"/>
    <s v="Female"/>
    <s v="2234665"/>
    <s v="702828635"/>
    <s v="254702848635"/>
    <s v=""/>
    <s v="254795046429"/>
    <n v="40.283782000000002"/>
    <n v="-2.5060920000000002"/>
    <s v="Tana River"/>
    <s v="Tana Delta"/>
    <s v="chara"/>
    <s v="semikaro"/>
    <n v="6"/>
    <s v="Biogas International Limited"/>
    <s v=""/>
    <s v=""/>
    <s v="Medium Size Business"/>
    <x v="4"/>
  </r>
  <r>
    <s v="VPA6"/>
    <s v="KE-TAN-2105-26397"/>
    <x v="0"/>
    <s v="Non Compliant"/>
    <s v="18th March,2021"/>
    <d v="2021-03-18T00:00:00"/>
    <s v="7th May,2021"/>
    <d v="2021-05-07T00:00:00"/>
    <s v="Said Rhova Mohammed"/>
    <s v="Male"/>
    <s v="56457865"/>
    <s v="727847236"/>
    <s v="254727847252"/>
    <s v=""/>
    <s v="254759211134"/>
    <n v="40.284143"/>
    <n v="-2.5069849999999998"/>
    <s v="Tana River"/>
    <s v="Tana Delta"/>
    <s v="chara"/>
    <s v="semikalo"/>
    <n v="6"/>
    <s v="Biogas International Limited"/>
    <s v=""/>
    <s v=""/>
    <s v="Medium Size Business"/>
    <x v="4"/>
  </r>
  <r>
    <s v="VPA6"/>
    <s v="KE-TAN-2105-26396"/>
    <x v="1"/>
    <s v=""/>
    <s v="20th March,2021"/>
    <d v="2021-03-20T00:00:00"/>
    <s v="9th May,2021"/>
    <d v="2021-05-09T00:00:00"/>
    <s v="mwenyesa kombo"/>
    <s v="Female"/>
    <s v="21412512"/>
    <s v="728939588"/>
    <s v="254728939588"/>
    <s v=""/>
    <s v="254706537925"/>
    <n v="40.283372"/>
    <n v="-2.507552"/>
    <s v="Tana River"/>
    <s v="Tana Delta"/>
    <s v="chara"/>
    <s v="semikaro"/>
    <n v="6"/>
    <s v="Biogas International Limited"/>
    <s v=""/>
    <s v=""/>
    <s v="Medium Size Business"/>
    <x v="4"/>
  </r>
  <r>
    <s v="VPA6"/>
    <s v="KE-TAN-2105-26394"/>
    <x v="0"/>
    <s v="Non Compliant"/>
    <s v="20th March,2021"/>
    <d v="2021-03-20T00:00:00"/>
    <s v="9th May,2021"/>
    <d v="2021-05-09T00:00:00"/>
    <s v="Bute Bashora"/>
    <s v="Female"/>
    <s v="26553963"/>
    <s v="717439435"/>
    <s v="254714394980"/>
    <s v=""/>
    <s v="254759858458"/>
    <n v="40.284331999999999"/>
    <n v="-2.5058479999999999"/>
    <s v="Tana River"/>
    <s v="Tana Delta"/>
    <s v="chara"/>
    <s v="semikaro"/>
    <n v="6"/>
    <s v="Biogas International Limited"/>
    <s v=""/>
    <s v=""/>
    <s v="Medium Size Business"/>
    <x v="4"/>
  </r>
  <r>
    <s v="VPA6"/>
    <s v="KE-TAN-2106-26379"/>
    <x v="0"/>
    <s v="Non Compliant"/>
    <s v="1st June,2021"/>
    <d v="2021-06-01T00:00:00"/>
    <s v="9th June,2021"/>
    <d v="2021-06-09T00:00:00"/>
    <s v="Salim babiyo hiribae"/>
    <s v="Male"/>
    <s v="4598567"/>
    <s v="722987525"/>
    <s v="254722987525"/>
    <s v=""/>
    <s v="254799206262"/>
    <n v="40.271877000000003"/>
    <n v="-2.508705"/>
    <s v="Tana River"/>
    <s v="Tana Delta"/>
    <s v="chara"/>
    <s v="nduru"/>
    <n v="6"/>
    <s v="Biogas International Limited"/>
    <s v=""/>
    <s v=""/>
    <s v="Medium Size Business"/>
    <x v="4"/>
  </r>
  <r>
    <s v="VPA6"/>
    <s v="KE-TAN-2106-26393"/>
    <x v="0"/>
    <s v="Non Compliant"/>
    <s v="1st June,2021"/>
    <d v="2021-06-01T00:00:00"/>
    <s v="1st June,2021"/>
    <d v="2021-06-01T00:00:00"/>
    <s v="komolo Godhana"/>
    <s v="Male"/>
    <s v="3916294"/>
    <s v="725398889"/>
    <s v="254710599143"/>
    <s v=""/>
    <s v="254758880148"/>
    <n v="40.272657000000002"/>
    <n v="-2.5080249999999999"/>
    <s v="Tana River"/>
    <s v="Tana Delta"/>
    <s v="chara"/>
    <s v="nduru"/>
    <n v="6"/>
    <s v="Biogas International Limited"/>
    <s v=""/>
    <s v=""/>
    <s v="Medium Size Business"/>
    <x v="4"/>
  </r>
  <r>
    <s v="VPA6"/>
    <s v="KE-TAN-2106-26392"/>
    <x v="0"/>
    <s v="Non Compliant"/>
    <s v="2nd June,2021"/>
    <d v="2021-06-02T00:00:00"/>
    <s v="12th June,2021"/>
    <d v="2021-06-12T00:00:00"/>
    <s v="Said Kofu Hassan"/>
    <s v="Male"/>
    <n v="99999"/>
    <s v="724242054"/>
    <s v="254724242054"/>
    <s v=""/>
    <s v="254732521311"/>
    <n v="40.172840000000001"/>
    <n v="-2.4419300000000002"/>
    <s v="Tana River"/>
    <s v="Tana Delta"/>
    <s v="Chara"/>
    <s v="Tarasaa"/>
    <n v="6"/>
    <s v="Biogas International Limited"/>
    <s v=""/>
    <s v=""/>
    <s v="Medium Size Business"/>
    <x v="4"/>
  </r>
  <r>
    <s v="VPA6"/>
    <s v="KE-TAN-2106-26401"/>
    <x v="0"/>
    <s v="Under Verification"/>
    <s v="3rd June,2021"/>
    <d v="2021-06-03T00:00:00"/>
    <s v="11th June,2021"/>
    <d v="2021-06-11T00:00:00"/>
    <s v="Barisa omar Mohammed"/>
    <s v="Male"/>
    <s v="23455665"/>
    <s v="254701714524"/>
    <s v="254701714524"/>
    <s v=""/>
    <s v="254703974605"/>
    <n v="40.324818999999998"/>
    <n v="-2.52068"/>
    <s v="Tana River"/>
    <s v="Tana Delta"/>
    <s v="chara"/>
    <s v="shirikisho"/>
    <n v="6"/>
    <s v="Biogas International Limited"/>
    <s v=""/>
    <s v=""/>
    <s v="Medium Size Business"/>
    <x v="4"/>
  </r>
  <r>
    <s v="VPA6"/>
    <s v="KE-KAJ-2106-25113"/>
    <x v="1"/>
    <s v=""/>
    <s v="7th June,2021"/>
    <d v="2021-06-07T00:00:00"/>
    <s v="17th June,2021"/>
    <d v="2021-06-17T00:00:00"/>
    <s v="Rapasi Zedekiah Letion"/>
    <s v="Male"/>
    <n v="99999"/>
    <s v="722599015"/>
    <s v="254722599015"/>
    <s v=""/>
    <s v="254726033387"/>
    <n v="36.688088999999998"/>
    <n v="-1.3779920000000001"/>
    <s v="Kajiado"/>
    <s v="Kajiado North"/>
    <s v="Kajiado North"/>
    <s v="Olkeri"/>
    <n v="9"/>
    <s v="Biogas International Limited"/>
    <s v="James Musyoka"/>
    <s v=""/>
    <s v="Medium Size Business"/>
    <x v="4"/>
  </r>
  <r>
    <s v="VPA6"/>
    <s v="KE-SAM-2106-27030"/>
    <x v="0"/>
    <s v="Non Compliant"/>
    <s v="16th June,2021"/>
    <d v="2021-06-16T00:00:00"/>
    <s v="26th June,2021"/>
    <d v="2021-06-26T00:00:00"/>
    <s v="Lenduda Joseph Mureibie"/>
    <s v="Male"/>
    <s v="99999"/>
    <s v="254725015030"/>
    <s v="254725015030"/>
    <s v=""/>
    <s v="254706256634"/>
    <n v="36.847895000000001"/>
    <n v="0.78472799999999998"/>
    <s v="Samburu"/>
    <s v="Samburu Central"/>
    <s v="Samburu Central"/>
    <s v="Kelele"/>
    <n v="6"/>
    <s v="Biogas International Limited"/>
    <s v="James"/>
    <s v=""/>
    <s v="Medium Size Business"/>
    <x v="4"/>
  </r>
  <r>
    <s v="VPA6"/>
    <s v="KE-SAM-2106-26416"/>
    <x v="0"/>
    <s v="Non Compliant"/>
    <s v="17th June,2021"/>
    <d v="2021-06-17T00:00:00"/>
    <s v="27th June,2021"/>
    <d v="2021-06-27T00:00:00"/>
    <s v="Lesiripa Maliki Lengala"/>
    <s v="Male"/>
    <s v="99999"/>
    <s v="254716105114"/>
    <s v="254716105114"/>
    <s v=""/>
    <s v="254700341157"/>
    <n v="36.859442999999999"/>
    <n v="0.75492000000000004"/>
    <s v="Samburu"/>
    <s v="Samburu Central"/>
    <s v="Samburu Central"/>
    <s v="Luaibii"/>
    <n v="6"/>
    <s v="Biogas International Limited"/>
    <s v="James Musyoka"/>
    <s v=""/>
    <s v="Medium Size Business"/>
    <x v="4"/>
  </r>
  <r>
    <s v="VPA6"/>
    <s v="KE-SAM-2106-25102"/>
    <x v="0"/>
    <s v="Non Compliant"/>
    <s v="16th June,2021"/>
    <d v="2021-06-16T00:00:00"/>
    <s v="26th June,2021"/>
    <d v="2021-06-26T00:00:00"/>
    <s v="Harrison lenduda"/>
    <s v="Male"/>
    <s v="99999"/>
    <s v="254700121204"/>
    <s v="254700121204"/>
    <s v=""/>
    <s v="254757142281"/>
    <n v="36.864646999999998"/>
    <n v="0.76950499999999999"/>
    <s v="Samburu"/>
    <s v="Samburu Central"/>
    <s v="kirimon"/>
    <s v="kelele"/>
    <n v="4"/>
    <s v="Biogas International Limited"/>
    <s v=""/>
    <s v=""/>
    <s v="Medium Size Business"/>
    <x v="4"/>
  </r>
  <r>
    <s v="VPA6"/>
    <s v="KE-SAM-2106-27038"/>
    <x v="0"/>
    <s v="Under Verification"/>
    <s v="17th June,2021"/>
    <d v="2021-06-17T00:00:00"/>
    <s v="27th June,2021"/>
    <d v="2021-06-27T00:00:00"/>
    <s v="Pati lodopapit"/>
    <s v="Male"/>
    <s v="99999"/>
    <s v="254703131536"/>
    <s v="254703131536"/>
    <s v=""/>
    <s v="254769765197"/>
    <n v="36.857802999999997"/>
    <n v="0.75403399999999998"/>
    <s v="Samburu"/>
    <s v="Samburu Central"/>
    <s v="kirimon"/>
    <s v="luai"/>
    <n v="4"/>
    <s v="Biogas International Limited"/>
    <s v=""/>
    <s v=""/>
    <s v="Medium Size Business"/>
    <x v="4"/>
  </r>
  <r>
    <s v="VPA6"/>
    <s v="KE-SAM-2106-26409"/>
    <x v="0"/>
    <s v="Unreachable"/>
    <s v="18th June,2021"/>
    <d v="2021-06-18T00:00:00"/>
    <s v="28th June,2021"/>
    <d v="2021-06-28T00:00:00"/>
    <s v="Lekaiseiyie Josphat Monto"/>
    <s v="Male"/>
    <s v="99999"/>
    <s v="254710334500"/>
    <s v="254710334500"/>
    <s v=""/>
    <s v="254798870433"/>
    <n v="36.868814999999998"/>
    <n v="0.74675199999999997"/>
    <s v="Samburu"/>
    <s v="Samburu Central"/>
    <s v="Samburu Central"/>
    <s v="Luai A"/>
    <n v="6"/>
    <s v="Biogas International Limited"/>
    <s v="James Musyoka"/>
    <s v=""/>
    <s v="Medium Size Business"/>
    <x v="4"/>
  </r>
  <r>
    <s v="VPA6"/>
    <s v="KE-SAM-2106-25104"/>
    <x v="0"/>
    <s v="Under Verification"/>
    <s v="19th June,2021"/>
    <d v="2021-06-19T00:00:00"/>
    <s v="29th June,2021"/>
    <d v="2021-06-29T00:00:00"/>
    <s v="Lengoluoni Steve Mutengi"/>
    <s v="Male"/>
    <s v="99999"/>
    <s v="254728091741"/>
    <s v="254728091741"/>
    <s v=""/>
    <s v="254724361729"/>
    <n v="36.881587000000003"/>
    <n v="0.74555000000000005"/>
    <s v="Samburu"/>
    <s v="Samburu Central"/>
    <s v="Samburu Central"/>
    <s v="Urban area"/>
    <n v="6"/>
    <s v="Biogas International Limited"/>
    <s v="James Musyoka"/>
    <s v=""/>
    <s v="Medium Size Business"/>
    <x v="4"/>
  </r>
  <r>
    <s v="VPA6"/>
    <s v="KE-SAM-2106-26420"/>
    <x v="0"/>
    <s v="Non Compliant"/>
    <s v="20th June,2021"/>
    <d v="2021-06-20T00:00:00"/>
    <s v="30th June,2021"/>
    <d v="2021-06-30T00:00:00"/>
    <s v="Lesori Sultan Lesori"/>
    <s v="Male"/>
    <s v="99999"/>
    <s v="254705172440"/>
    <s v="254705172440"/>
    <s v=""/>
    <s v="254703987282"/>
    <n v="36.855727000000002"/>
    <n v="0.77874200000000005"/>
    <s v="Samburu"/>
    <s v="Samburu Central"/>
    <s v="Samburu Central"/>
    <s v="Kelele"/>
    <n v="6"/>
    <s v="Biogas International Limited"/>
    <s v="James musyoka"/>
    <s v=""/>
    <s v="Medium Size Business"/>
    <x v="4"/>
  </r>
  <r>
    <s v="VPA6"/>
    <s v="KE-SAM-2107-27050"/>
    <x v="0"/>
    <s v="Unreachable"/>
    <s v="21st June,2021"/>
    <d v="2021-06-21T00:00:00"/>
    <s v="1st July,2021"/>
    <d v="2021-07-01T00:00:00"/>
    <s v="Letarasi Lenduda Lenduda"/>
    <s v="Male"/>
    <s v="99999"/>
    <s v="254713998010"/>
    <s v="254713998010"/>
    <s v=""/>
    <s v="254796437465"/>
    <n v="36.849671999999998"/>
    <n v="0.78293500000000005"/>
    <s v="Samburu"/>
    <s v="Samburu Central"/>
    <s v="Samburu Central"/>
    <s v="Kelele"/>
    <n v="6"/>
    <s v="Biogas International Limited"/>
    <s v="James Musyoka"/>
    <s v=""/>
    <s v="Medium Size Business"/>
    <x v="4"/>
  </r>
  <r>
    <s v="VPA6"/>
    <s v="KE-SAM-2107-25103"/>
    <x v="0"/>
    <s v="Non Compliant"/>
    <s v="22nd June,2021"/>
    <d v="2021-06-22T00:00:00"/>
    <s v="2nd July,2021"/>
    <d v="2021-07-02T00:00:00"/>
    <s v="Lepina Simon Lepina"/>
    <s v="Male"/>
    <s v="99999"/>
    <s v="254718182089"/>
    <s v="254718182089"/>
    <s v=""/>
    <s v="254740558095"/>
    <n v="36.889246999999997"/>
    <n v="0.789663"/>
    <s v="Samburu"/>
    <s v="Samburu East"/>
    <s v="Samburu East"/>
    <s v="Sengei"/>
    <n v="6"/>
    <s v="Biogas International Limited"/>
    <s v="James Musyoka"/>
    <s v=""/>
    <s v="Medium Size Business"/>
    <x v="4"/>
  </r>
  <r>
    <s v="VPA6"/>
    <s v="KE-SAM-2106-26419"/>
    <x v="0"/>
    <s v="Non Compliant"/>
    <s v="18th June,2021"/>
    <d v="2021-06-18T00:00:00"/>
    <s v="28th June,2021"/>
    <d v="2021-06-28T00:00:00"/>
    <s v="joyce kipaloi"/>
    <s v="Female"/>
    <s v="99999"/>
    <s v="254726314498"/>
    <s v="254726314498"/>
    <s v=""/>
    <s v="254743903539"/>
    <n v="36.864694999999998"/>
    <n v="0.753193"/>
    <s v="Samburu"/>
    <s v="Samburu Central"/>
    <s v="kirimon"/>
    <s v="luai B"/>
    <n v="4"/>
    <s v="Biogas International Limited"/>
    <s v=""/>
    <s v=""/>
    <s v="Medium Size Business"/>
    <x v="4"/>
  </r>
  <r>
    <s v="VPA6"/>
    <s v="KE-SAM-2106-27026"/>
    <x v="0"/>
    <s v="Non Compliant"/>
    <s v="19th June,2021"/>
    <d v="2021-06-19T00:00:00"/>
    <s v="29th June,2021"/>
    <d v="2021-06-29T00:00:00"/>
    <s v="Catherine Riungu"/>
    <s v="Female"/>
    <s v="99999"/>
    <s v="254728761854"/>
    <s v="254728761854"/>
    <s v=""/>
    <s v="254726685368"/>
    <n v="36.879308999999999"/>
    <n v="0.741981"/>
    <s v="Samburu"/>
    <s v="Samburu Central"/>
    <s v="kirimon"/>
    <s v="kirimon"/>
    <n v="4"/>
    <s v="Biogas International Limited"/>
    <s v=""/>
    <s v=""/>
    <s v="Medium Size Business"/>
    <x v="4"/>
  </r>
  <r>
    <s v="VPA6"/>
    <s v="KE-SAM-2106-26418"/>
    <x v="0"/>
    <s v="Non Compliant"/>
    <s v="20th June,2021"/>
    <d v="2021-06-20T00:00:00"/>
    <s v="30th June,2021"/>
    <d v="2021-06-30T00:00:00"/>
    <s v="jane lempirdany"/>
    <s v="Female"/>
    <s v="99999"/>
    <s v="254724358422"/>
    <s v="254724358422"/>
    <s v=""/>
    <s v="254743346729"/>
    <n v="36.865008000000003"/>
    <n v="0.752108"/>
    <s v="Samburu"/>
    <s v="Samburu Central"/>
    <s v="kirimon"/>
    <s v="luai"/>
    <n v="4"/>
    <s v="Biogas International Limited"/>
    <s v=""/>
    <s v=""/>
    <s v="Medium Size Business"/>
    <x v="4"/>
  </r>
  <r>
    <s v="VPA6"/>
    <s v="KE-SAM-2106-27031"/>
    <x v="0"/>
    <s v="Under Verification"/>
    <s v="12th April,2021"/>
    <d v="2021-04-12T00:00:00"/>
    <s v="1st June,2021"/>
    <d v="2021-06-01T00:00:00"/>
    <s v="Agnes Lesrima"/>
    <s v="Female"/>
    <s v="99999"/>
    <s v="254713352000"/>
    <s v="254713352000"/>
    <s v=""/>
    <s v="254111480200"/>
    <n v="36.897007000000002"/>
    <n v="0.79899699999999996"/>
    <s v="Samburu"/>
    <s v="Samburu Central"/>
    <s v="kirimon"/>
    <s v="suraanduru"/>
    <n v="4"/>
    <s v="Biogas International Limited"/>
    <s v=""/>
    <s v=""/>
    <s v="Medium Size Business"/>
    <x v="4"/>
  </r>
  <r>
    <s v="VPA6"/>
    <s v="KE-SAM-2106-26403"/>
    <x v="0"/>
    <s v="Under Verification"/>
    <s v="13th April,2021"/>
    <d v="2021-04-13T00:00:00"/>
    <s v="2nd June,2021"/>
    <d v="2021-06-02T00:00:00"/>
    <s v="Dorris lengolooni"/>
    <s v="Female"/>
    <s v="99999"/>
    <s v="254713967667"/>
    <s v="254713967667"/>
    <s v=""/>
    <s v="254713352000"/>
    <n v="36.900714000000001"/>
    <n v="0.78700400000000004"/>
    <s v="Samburu"/>
    <s v="Samburu Central"/>
    <s v="kirimon"/>
    <s v="suraanduru"/>
    <n v="4"/>
    <s v="Biogas International Limited"/>
    <s v=""/>
    <s v=""/>
    <s v="Medium Size Business"/>
    <x v="4"/>
  </r>
  <r>
    <s v="VPA6"/>
    <s v="KE-SAM-2107-26402"/>
    <x v="0"/>
    <s v="Non Compliant"/>
    <s v="24th June,2021"/>
    <d v="2021-06-24T00:00:00"/>
    <s v="4th July,2021"/>
    <d v="2021-07-04T00:00:00"/>
    <s v="Lelesara Moses Kimpeko"/>
    <s v="Male"/>
    <s v="99999"/>
    <s v="254721687780"/>
    <s v="254721687780"/>
    <s v=""/>
    <s v="254713729976"/>
    <n v="36.872475000000001"/>
    <n v="0.75772300000000004"/>
    <s v="Samburu"/>
    <s v="Samburu East"/>
    <s v="Samburu Central"/>
    <s v="Luai"/>
    <n v="6"/>
    <s v="Biogas International Limited"/>
    <s v="James musyoka"/>
    <s v=""/>
    <s v="Medium Size Business"/>
    <x v="4"/>
  </r>
  <r>
    <s v="VPA6"/>
    <s v="KE-SAM-2106-27041"/>
    <x v="0"/>
    <s v="Non Compliant"/>
    <s v="15th April,2021"/>
    <d v="2021-04-15T00:00:00"/>
    <s v="4th June,2021"/>
    <d v="2021-06-04T00:00:00"/>
    <s v="Catherine lenduda"/>
    <s v="Female"/>
    <s v="99999"/>
    <s v="254704344752"/>
    <s v="254704344752"/>
    <s v=""/>
    <s v="254720987797"/>
    <n v="36.871614999999998"/>
    <n v="0.76180199999999998"/>
    <s v="Samburu"/>
    <s v="Samburu Central"/>
    <s v="kirimon"/>
    <s v="kirimon"/>
    <n v="4"/>
    <s v="Biogas International Limited"/>
    <s v=""/>
    <s v=""/>
    <s v="Medium Size Business"/>
    <x v="4"/>
  </r>
  <r>
    <s v="VPA6"/>
    <s v="KE-SAM-2107-27035"/>
    <x v="0"/>
    <s v="Non Compliant"/>
    <s v="25th June,2021"/>
    <d v="2021-06-25T00:00:00"/>
    <s v="15th July,2021"/>
    <d v="2021-07-15T00:00:00"/>
    <s v="Lekolol Michael Deula"/>
    <s v="Male"/>
    <s v="99999"/>
    <s v="254720998090"/>
    <s v="254720998090"/>
    <s v=""/>
    <s v="254792448709"/>
    <n v="36.860737999999998"/>
    <n v="0.75072300000000003"/>
    <s v="Samburu"/>
    <s v="Samburu Central"/>
    <s v="Samburu Central"/>
    <s v="Luai"/>
    <n v="6"/>
    <s v="Biogas International Limited"/>
    <s v="James Musyoka"/>
    <s v=""/>
    <s v="Medium Size Business"/>
    <x v="4"/>
  </r>
  <r>
    <s v="VPA6"/>
    <s v="KE-SAM-2107-27032"/>
    <x v="0"/>
    <s v="Under Verification"/>
    <s v="26th June,2021"/>
    <d v="2021-06-26T00:00:00"/>
    <s v="6th July,2021"/>
    <d v="2021-07-06T00:00:00"/>
    <s v="Langala Joseph Jamedi"/>
    <s v="Male"/>
    <s v="99999"/>
    <s v="254713265488"/>
    <s v="254713265488"/>
    <s v=""/>
    <s v="254740394183"/>
    <n v="36.851520000000001"/>
    <n v="0.77381699999999998"/>
    <s v="Samburu"/>
    <s v="Samburu Central"/>
    <s v="Samburu Central"/>
    <s v="Kelele"/>
    <n v="6"/>
    <s v="Biogas International Limited"/>
    <s v="James Musyoka"/>
    <s v=""/>
    <s v="Medium Size Business"/>
    <x v="4"/>
  </r>
  <r>
    <s v="VPA6"/>
    <s v="KE-SAM-2106-27028"/>
    <x v="0"/>
    <s v="Under Verification"/>
    <s v="16th April,2021"/>
    <d v="2021-04-16T00:00:00"/>
    <s v="5th June,2021"/>
    <d v="2021-06-05T00:00:00"/>
    <s v="leseketeti Brian saruni"/>
    <s v="Male"/>
    <s v="99999"/>
    <s v="254708118530"/>
    <s v="254708118530"/>
    <s v=""/>
    <s v="254723783161"/>
    <n v="36.873950000000001"/>
    <n v="0.76447299999999996"/>
    <s v="Samburu"/>
    <s v="Samburu Central"/>
    <s v="kirimon"/>
    <s v="kirimon"/>
    <n v="4"/>
    <s v="Biogas International Limited"/>
    <s v=""/>
    <s v=""/>
    <s v="Medium Size Business"/>
    <x v="4"/>
  </r>
  <r>
    <s v="VPA6"/>
    <s v="KE-SAM-2106-27040"/>
    <x v="0"/>
    <s v="Under Verification"/>
    <s v="17th April,2021"/>
    <d v="2021-04-17T00:00:00"/>
    <s v="6th June,2021"/>
    <d v="2021-06-06T00:00:00"/>
    <s v="Joseph lenduda"/>
    <s v="Male"/>
    <s v="99999"/>
    <s v="254727721469"/>
    <s v="254727721469"/>
    <s v=""/>
    <s v="254769656054"/>
    <n v="36.900863999999999"/>
    <n v="0.75877899999999998"/>
    <s v="Samburu"/>
    <s v="Samburu Central"/>
    <s v="kirimon"/>
    <s v="suraanduru"/>
    <n v="4"/>
    <s v="Biogas International Limited"/>
    <s v=""/>
    <s v=""/>
    <s v="Medium Size Business"/>
    <x v="4"/>
  </r>
  <r>
    <s v="VPA6"/>
    <s v="KE-SAM-2107-27045"/>
    <x v="0"/>
    <s v="Non Compliant"/>
    <s v="27th June,2021"/>
    <d v="2021-06-27T00:00:00"/>
    <s v="7th July,2021"/>
    <d v="2021-07-07T00:00:00"/>
    <s v="Leseketeti Ledeyo Leseketeti"/>
    <s v="Male"/>
    <s v="99999"/>
    <s v="254720903066"/>
    <s v="254720903066"/>
    <s v=""/>
    <s v="254712980784"/>
    <n v="36.893053000000002"/>
    <n v="0.75117199999999995"/>
    <s v="Samburu"/>
    <s v="Samburu Central"/>
    <s v="Samburu Central"/>
    <s v="Lounoi"/>
    <n v="6"/>
    <s v="Biogas International Limited"/>
    <s v="James Musyoka"/>
    <s v=""/>
    <s v="Medium Size Business"/>
    <x v="4"/>
  </r>
  <r>
    <s v="VPA6"/>
    <s v="KE-SAM-2106-26404"/>
    <x v="0"/>
    <s v="Non Compliant"/>
    <s v="18th April,2021"/>
    <d v="2021-04-18T00:00:00"/>
    <s v="7th June,2021"/>
    <d v="2021-06-07T00:00:00"/>
    <s v="christine lengala"/>
    <s v="Female"/>
    <s v="99999"/>
    <s v="254713747697"/>
    <s v="254713747697"/>
    <s v=""/>
    <s v="254721591172"/>
    <n v="36.863047000000002"/>
    <n v="0.75550399999999995"/>
    <s v="Samburu"/>
    <s v="Samburu Central"/>
    <s v="kirimon"/>
    <s v="kirimon"/>
    <n v="4"/>
    <s v="Biogas International Limited"/>
    <s v=""/>
    <s v=""/>
    <s v="Medium Size Business"/>
    <x v="4"/>
  </r>
  <r>
    <s v="VPA6"/>
    <s v="KE-SAM-2107-27043"/>
    <x v="0"/>
    <s v="Under Verification"/>
    <s v="28th June,2021"/>
    <d v="2021-06-28T00:00:00"/>
    <s v="9th July,2021"/>
    <d v="2021-07-09T00:00:00"/>
    <s v="Lepidany Cyrus Lobengula"/>
    <s v="Male"/>
    <s v="99999"/>
    <s v="254702931577"/>
    <s v="254702931577"/>
    <s v=""/>
    <s v="254724465897"/>
    <n v="36.884990000000002"/>
    <n v="0.73990299999999998"/>
    <s v="Samburu"/>
    <s v="Samburu Central"/>
    <s v="Samburu Central"/>
    <s v="Urban area"/>
    <n v="6"/>
    <s v="Biogas International Limited"/>
    <s v="James Musyoka"/>
    <s v=""/>
    <s v="Medium Size Business"/>
    <x v="4"/>
  </r>
  <r>
    <s v="VPA6"/>
    <s v="KE-SAM-2107-27048"/>
    <x v="0"/>
    <s v="Non Compliant"/>
    <s v="29th June,2021"/>
    <d v="2021-06-29T00:00:00"/>
    <s v="10th July,2021"/>
    <d v="2021-07-10T00:00:00"/>
    <s v="Lempaute Ltarasan Lempaute"/>
    <s v="Male"/>
    <s v="99999"/>
    <s v="254112780645"/>
    <s v="254112780645"/>
    <s v=""/>
    <s v="254706518492"/>
    <n v="36.882199999999997"/>
    <n v="0.75303200000000003"/>
    <s v="Samburu"/>
    <s v="Samburu Central"/>
    <s v="Samburu Central"/>
    <s v="Lounoi"/>
    <n v="6"/>
    <s v="Biogas International Limited"/>
    <s v="James Musyoka"/>
    <s v=""/>
    <s v="Medium Size Business"/>
    <x v="4"/>
  </r>
  <r>
    <s v="VPA6"/>
    <s v="KE-SAM-2106-26415"/>
    <x v="0"/>
    <s v="Under Verification"/>
    <s v="19th April,2021"/>
    <d v="2021-04-19T00:00:00"/>
    <s v="8th June,2021"/>
    <d v="2021-06-08T00:00:00"/>
    <s v="Silas Lobengula"/>
    <s v="Male"/>
    <s v="99999"/>
    <s v="254702931577"/>
    <s v="254702931577"/>
    <s v=""/>
    <s v="254768983326"/>
    <n v="36.884720000000002"/>
    <n v="0.73964799999999997"/>
    <s v="Samburu"/>
    <s v="Samburu Central"/>
    <s v="kirimon"/>
    <s v="kirimon"/>
    <n v="4"/>
    <s v="Biogas International Limited"/>
    <s v=""/>
    <s v=""/>
    <s v="Medium Size Business"/>
    <x v="4"/>
  </r>
  <r>
    <s v="VPA6"/>
    <s v="KE-SAM-2106-27029"/>
    <x v="0"/>
    <s v="Under Verification"/>
    <s v="20th April,2021"/>
    <d v="2021-04-20T00:00:00"/>
    <s v="9th June,2021"/>
    <d v="2021-06-09T00:00:00"/>
    <s v="Isaiah lemiruni kaduru"/>
    <s v="Male"/>
    <s v="99999"/>
    <s v="254720705978"/>
    <s v="254720705978"/>
    <s v=""/>
    <s v="254715747793"/>
    <n v="36.904228000000003"/>
    <n v="0.77464599999999995"/>
    <s v="Samburu"/>
    <s v="Samburu Central"/>
    <s v="kirimon"/>
    <s v="suraanduru"/>
    <n v="4"/>
    <s v="Biogas International Limited"/>
    <s v=""/>
    <s v=""/>
    <s v="Medium Size Business"/>
    <x v="4"/>
  </r>
  <r>
    <s v="VPA6"/>
    <s v="KE-BOM-2108-29802"/>
    <x v="0"/>
    <s v="Non Compliant"/>
    <s v="11th December,2020"/>
    <d v="2020-12-11T00:00:00"/>
    <s v="5th August,2021"/>
    <d v="2021-08-05T00:00:00"/>
    <s v="Rotich Richard Kipkorir"/>
    <s v="Male"/>
    <s v="12553734"/>
    <s v="720665685"/>
    <s v="254720665685"/>
    <s v=""/>
    <s v=""/>
    <n v="35.370702999999999"/>
    <n v="-0.76207999999999998"/>
    <s v="Bomet"/>
    <s v="Bomet Central"/>
    <s v="Silibwet"/>
    <s v="Kapsebet"/>
    <n v="8"/>
    <s v="Takamoto Biogas"/>
    <s v="Apolo Okinda"/>
    <s v=""/>
    <s v="Medium Size Business"/>
    <x v="0"/>
  </r>
  <r>
    <s v="VPA6"/>
    <s v="KE-SAM-2107-26408"/>
    <x v="0"/>
    <s v="Under Verification"/>
    <s v="30th June,2021"/>
    <d v="2021-06-30T00:00:00"/>
    <s v="15th July,2021"/>
    <d v="2021-07-15T00:00:00"/>
    <s v="Lelesara Catherine Chumpaan"/>
    <s v="Female"/>
    <s v="99999"/>
    <s v="254793001639"/>
    <s v="254793001639"/>
    <s v=""/>
    <s v="254741169203"/>
    <n v="36.959777000000003"/>
    <n v="0.76864200000000005"/>
    <s v="Samburu"/>
    <s v="Samburu Central"/>
    <s v="Samburu Central"/>
    <s v="Mugur"/>
    <n v="6"/>
    <s v="Biogas International Limited"/>
    <s v="James Musyoka"/>
    <s v=""/>
    <s v="Medium Size Business"/>
    <x v="4"/>
  </r>
  <r>
    <s v="VPA6"/>
    <s v="KE-SAM-2107-27027"/>
    <x v="0"/>
    <s v="Non Compliant"/>
    <s v="1st July,2021"/>
    <d v="2021-07-01T00:00:00"/>
    <s v="14th July,2021"/>
    <d v="2021-07-14T00:00:00"/>
    <s v="Lekushula John Ltumoki"/>
    <s v="Male"/>
    <s v="99999"/>
    <s v="254725111018"/>
    <s v="254725111018"/>
    <s v=""/>
    <s v="254704100979"/>
    <n v="36.796182999999999"/>
    <n v="0.70236799999999999"/>
    <s v="Samburu"/>
    <s v="Samburu Central"/>
    <s v="Samburu Central"/>
    <s v="KMC"/>
    <n v="6"/>
    <s v="Biogas International Limited"/>
    <s v="James Musyoka"/>
    <s v=""/>
    <s v="Medium Size Business"/>
    <x v="4"/>
  </r>
  <r>
    <s v="VPA6"/>
    <s v="KE-SAM-2107-26413"/>
    <x v="0"/>
    <s v="Unreachable"/>
    <s v="3rd July,2021"/>
    <d v="2021-07-03T00:00:00"/>
    <s v="15th July,2021"/>
    <d v="2021-07-15T00:00:00"/>
    <s v="Lodukiok Kinapu Lodukiok"/>
    <s v="Male"/>
    <s v="99999"/>
    <s v="254710842499"/>
    <s v="254710842499"/>
    <s v=""/>
    <s v="254702255685"/>
    <n v="36.584162999999997"/>
    <n v="0.91784500000000002"/>
    <s v="Samburu"/>
    <s v="Samburu East"/>
    <s v="Samburu East"/>
    <s v="Sunoni"/>
    <n v="6"/>
    <s v="Biogas International Limited"/>
    <s v="James Musyoka"/>
    <s v=""/>
    <s v="Medium Size Business"/>
    <x v="4"/>
  </r>
  <r>
    <s v="VPA6"/>
    <s v="KE-SAM-2107-27033"/>
    <x v="0"/>
    <s v="Non Compliant"/>
    <s v="4th July,2021"/>
    <d v="2021-07-04T00:00:00"/>
    <s v="16th July,2021"/>
    <d v="2021-07-16T00:00:00"/>
    <s v="Leakono Francis Sabaya"/>
    <s v="Male"/>
    <s v="99999"/>
    <s v="254727637266"/>
    <s v="254727637266"/>
    <s v=""/>
    <s v="254796850980"/>
    <n v="36.574841999999997"/>
    <n v="0.93728500000000003"/>
    <s v="Samburu"/>
    <s v="Samburu East"/>
    <s v="Samburu East"/>
    <s v="Rangau"/>
    <n v="6"/>
    <s v="Biogas International Limited"/>
    <s v="James Musyoka"/>
    <s v=""/>
    <s v="Medium Size Business"/>
    <x v="4"/>
  </r>
  <r>
    <s v="VPA6"/>
    <s v="KE-SAM-2107-25106"/>
    <x v="0"/>
    <s v="Non Compliant"/>
    <s v="9th July,2021"/>
    <d v="2021-07-09T00:00:00"/>
    <s v="23rd July,2021"/>
    <d v="2021-07-23T00:00:00"/>
    <s v="Ljarau Jackson Leteroi"/>
    <s v="Male"/>
    <s v="99999"/>
    <s v="254727273405"/>
    <s v="254727273405"/>
    <s v=""/>
    <s v="254705081702"/>
    <n v="36.542050000000003"/>
    <n v="0.86724699999999999"/>
    <s v="Samburu"/>
    <s v="Samburu Central"/>
    <s v="Samburu Central"/>
    <s v="Longewan"/>
    <n v="6"/>
    <s v="Biogas International Limited"/>
    <s v="James Musyoka"/>
    <s v=""/>
    <s v="Medium Size Business"/>
    <x v="4"/>
  </r>
  <r>
    <s v="VPA6"/>
    <s v="KE-SAM-2107-26405"/>
    <x v="0"/>
    <s v="Non Compliant"/>
    <s v="5th July,2021"/>
    <d v="2021-07-05T00:00:00"/>
    <s v="18th July,2021"/>
    <d v="2021-07-18T00:00:00"/>
    <s v="Lenaruti Moses Amy"/>
    <s v="Male"/>
    <s v="99999"/>
    <s v="254701132873"/>
    <s v="254701132873"/>
    <s v=""/>
    <s v="254704421593"/>
    <n v="36.653592000000003"/>
    <n v="0.96537300000000004"/>
    <s v="Samburu"/>
    <s v="Samburu Central"/>
    <s v="Samburu Central"/>
    <s v="Kitobor"/>
    <n v="6"/>
    <s v="Biogas International Limited"/>
    <s v="James Musyoka"/>
    <s v=""/>
    <s v="Medium Size Business"/>
    <x v="4"/>
  </r>
  <r>
    <s v="VPA6"/>
    <s v="KE-SAM-2107-26406"/>
    <x v="0"/>
    <s v="Non Compliant"/>
    <s v="6th July,2021"/>
    <d v="2021-07-06T00:00:00"/>
    <s v="20th July,2021"/>
    <d v="2021-07-20T00:00:00"/>
    <s v="Roindi Philip Lolmodooni"/>
    <s v="Male"/>
    <s v="99999"/>
    <s v="254722830746"/>
    <s v="254722830746"/>
    <s v=""/>
    <s v="254727432256"/>
    <n v="36.613388"/>
    <n v="0.95562199999999997"/>
    <s v="Samburu"/>
    <s v="Samburu Central"/>
    <s v="Samburu Central"/>
    <s v="Ntaduarai"/>
    <n v="6"/>
    <s v="Biogas International Limited"/>
    <s v="James Musyoka"/>
    <s v=""/>
    <s v="Medium Size Business"/>
    <x v="4"/>
  </r>
  <r>
    <s v="VPA6"/>
    <s v="KE-SAM-2107-25105"/>
    <x v="0"/>
    <s v="Unreachable"/>
    <s v="7th July,2021"/>
    <d v="2021-07-07T00:00:00"/>
    <s v="20th July,2021"/>
    <d v="2021-07-20T00:00:00"/>
    <s v="Ledonyo Jeneri Lengwana"/>
    <s v="Male"/>
    <s v="99999"/>
    <s v="254728902282"/>
    <s v="254728902282"/>
    <s v=""/>
    <s v="254716482205"/>
    <n v="36.542487999999999"/>
    <n v="0.85488299999999995"/>
    <s v="Samburu"/>
    <s v="Samburu Central"/>
    <s v="Samburu Central"/>
    <s v="Longewan"/>
    <n v="6"/>
    <s v="Biogas International Limited"/>
    <s v="James Musyoka"/>
    <s v=""/>
    <s v="Medium Size Business"/>
    <x v="4"/>
  </r>
  <r>
    <s v="VPA6"/>
    <s v="KE-SAM-2107-25107"/>
    <x v="0"/>
    <s v="Non Compliant"/>
    <s v="8th July,2021"/>
    <d v="2021-07-08T00:00:00"/>
    <s v="22nd July,2021"/>
    <d v="2021-07-22T00:00:00"/>
    <s v="Lemiranit Saidimu Lemiranit"/>
    <s v="Male"/>
    <s v="99999"/>
    <s v="254705543775"/>
    <s v="254705543775"/>
    <s v=""/>
    <s v="254703920557"/>
    <n v="36.552742000000002"/>
    <n v="0.85781700000000005"/>
    <s v="Samburu"/>
    <s v="Samburu Central"/>
    <s v="Samburu Central"/>
    <s v="Longewan"/>
    <n v="6"/>
    <s v="Biogas International Limited"/>
    <s v="James Musyoka"/>
    <s v=""/>
    <s v="Medium Size Business"/>
    <x v="4"/>
  </r>
  <r>
    <s v="VPA6"/>
    <s v="KE-SAM-2107-27047"/>
    <x v="0"/>
    <s v="Non Compliant"/>
    <s v="10th July,2021"/>
    <d v="2021-07-10T00:00:00"/>
    <s v="23rd July,2021"/>
    <d v="2021-07-23T00:00:00"/>
    <s v="Kisapei Kai Kisapei"/>
    <s v="Male"/>
    <s v="99999"/>
    <s v="254701780820"/>
    <s v="254701780820"/>
    <s v=""/>
    <s v="254790337106"/>
    <n v="36.544240000000002"/>
    <n v="0.84851299999999996"/>
    <s v="Samburu"/>
    <s v="Samburu Central"/>
    <s v="Samburu East"/>
    <s v="Ramurk"/>
    <n v="6"/>
    <s v="Biogas International Limited"/>
    <s v="James Musyoka"/>
    <s v=""/>
    <s v="Medium Size Business"/>
    <x v="4"/>
  </r>
  <r>
    <s v="VPA6"/>
    <s v="KE-SAM-2107-26411"/>
    <x v="0"/>
    <s v="Non Compliant"/>
    <s v="11th July,2021"/>
    <d v="2021-07-11T00:00:00"/>
    <s v="24th July,2021"/>
    <d v="2021-07-24T00:00:00"/>
    <s v="Dola Francis Leakono"/>
    <s v="Male"/>
    <s v="99999"/>
    <s v="254717697429"/>
    <s v="254717697429"/>
    <s v=""/>
    <s v="254792972128"/>
    <n v="36.638207000000001"/>
    <n v="0.862205"/>
    <s v="Samburu"/>
    <s v="Samburu Central"/>
    <s v="Samburu Central"/>
    <s v="Lmari"/>
    <n v="6"/>
    <s v="Biogas International Limited"/>
    <s v="James Musyoka"/>
    <s v=""/>
    <s v="Medium Size Business"/>
    <x v="4"/>
  </r>
  <r>
    <s v="VPA6"/>
    <s v="KE-BAR-2107-25098"/>
    <x v="0"/>
    <s v="Non Compliant"/>
    <s v="14th July,2021"/>
    <d v="2021-07-14T00:00:00"/>
    <s v="27th July,2021"/>
    <d v="2021-07-27T00:00:00"/>
    <s v="Sanduku Peter Kisur"/>
    <s v="Male"/>
    <s v="99999"/>
    <s v="254727743907"/>
    <s v="254727743907"/>
    <s v=""/>
    <s v="254796168641"/>
    <n v="36.482056999999998"/>
    <n v="0.84154700000000005"/>
    <s v="Baringo"/>
    <s v="Baringo Central"/>
    <s v="Baringo central"/>
    <s v="Cherelsosoin"/>
    <n v="6"/>
    <s v="Biogas International Limited"/>
    <s v="James Musyoka"/>
    <s v=""/>
    <s v="Medium Size Business"/>
    <x v="4"/>
  </r>
  <r>
    <s v="VPA6"/>
    <s v="KE-BAR-2107-27049"/>
    <x v="0"/>
    <s v="Non Compliant"/>
    <s v="12th July,2021"/>
    <d v="2021-07-12T00:00:00"/>
    <s v="25th July,2021"/>
    <d v="2021-07-25T00:00:00"/>
    <s v="Abure Joel Kipturu"/>
    <s v="Male"/>
    <s v="99999"/>
    <s v="254621692664"/>
    <s v="254621692664"/>
    <s v=""/>
    <s v="254719859484"/>
    <n v="36.468587999999997"/>
    <n v="0.84219200000000005"/>
    <s v="Baringo"/>
    <s v="Baringo Central"/>
    <s v="Baringo central"/>
    <s v="Kiptaru"/>
    <n v="6"/>
    <s v="Biogas International Limited"/>
    <s v="James Musyoka"/>
    <s v=""/>
    <s v="Medium Size Business"/>
    <x v="4"/>
  </r>
  <r>
    <s v="VPA6"/>
    <s v="KE-BAR-2107-25097"/>
    <x v="0"/>
    <s v="Non Compliant"/>
    <s v="13th July,2021"/>
    <d v="2021-07-13T00:00:00"/>
    <s v="26th July,2021"/>
    <d v="2021-07-26T00:00:00"/>
    <s v="Amoni Isaac Nambair"/>
    <s v="Male"/>
    <s v="99999"/>
    <s v="254722442269"/>
    <s v="254722442269"/>
    <s v=""/>
    <s v="254711579777"/>
    <n v="36.479618000000002"/>
    <n v="0.84055000000000002"/>
    <s v="Baringo"/>
    <s v="Baringo Central"/>
    <s v="Baringo central"/>
    <s v="Cherel"/>
    <n v="6"/>
    <s v="Biogas International Limited"/>
    <s v="James Musyoka"/>
    <s v=""/>
    <s v="Medium Size Business"/>
    <x v="4"/>
  </r>
  <r>
    <s v="VPA6"/>
    <s v="KE-SAM-2107-25111"/>
    <x v="0"/>
    <s v="Non Compliant"/>
    <s v="15th July,2021"/>
    <d v="2021-07-15T00:00:00"/>
    <s v="28th July,2021"/>
    <d v="2021-07-28T00:00:00"/>
    <s v="Machan Paul Lolmodooni"/>
    <s v="Male"/>
    <s v="99999"/>
    <s v="254711321697"/>
    <s v="254711321697"/>
    <s v=""/>
    <s v="254712744530"/>
    <n v="36.604861999999997"/>
    <n v="0.96113700000000002"/>
    <s v="Samburu"/>
    <s v="Samburu Central"/>
    <s v="Samburu Central"/>
    <s v="Ntaduarai"/>
    <n v="6"/>
    <s v="Biogas International Limited"/>
    <s v="James Musyoka"/>
    <s v=""/>
    <s v="Medium Size Business"/>
    <x v="4"/>
  </r>
  <r>
    <s v="VPA6"/>
    <s v="KE-SAM-2107-25108"/>
    <x v="0"/>
    <s v="Non Compliant"/>
    <s v="16th July,2021"/>
    <d v="2021-07-16T00:00:00"/>
    <s v="28th July,2021"/>
    <d v="2021-07-28T00:00:00"/>
    <s v="Lesirima Hellen Samarin"/>
    <s v="Female"/>
    <s v="99999"/>
    <s v="254722817806"/>
    <s v="254722817806"/>
    <s v=""/>
    <s v="254718448794"/>
    <n v="36.567748000000002"/>
    <n v="1.006672"/>
    <s v="Samburu"/>
    <s v="Samburu Central"/>
    <s v="Samburu Central"/>
    <s v="Loosuk"/>
    <n v="6"/>
    <s v="Biogas International Limited"/>
    <s v="James Musyoka"/>
    <s v=""/>
    <s v="Medium Size Business"/>
    <x v="4"/>
  </r>
  <r>
    <s v="VPA6"/>
    <s v="KE-SAM-2107-27036"/>
    <x v="0"/>
    <s v="Non Compliant"/>
    <s v="17th July,2021"/>
    <d v="2021-07-17T00:00:00"/>
    <s v="30th July,2021"/>
    <d v="2021-07-30T00:00:00"/>
    <s v="Loosenge Paul Kilamoi"/>
    <s v="Male"/>
    <s v="99999"/>
    <s v="254113408256"/>
    <s v="254113408256"/>
    <s v=""/>
    <s v="254746859221"/>
    <n v="36.577897999999998"/>
    <n v="0.91558700000000004"/>
    <s v="Samburu"/>
    <s v="Samburu Central"/>
    <s v="Samburu Central"/>
    <s v="Lpiira"/>
    <n v="6"/>
    <s v="Biogas International Limited"/>
    <s v="James Musyoka"/>
    <s v=""/>
    <s v="Medium Size Business"/>
    <x v="4"/>
  </r>
  <r>
    <s v="VPA6"/>
    <s v="KE-NAR-2108-25117"/>
    <x v="0"/>
    <s v="Non Compliant"/>
    <s v="5th August,2021"/>
    <d v="2021-08-05T00:00:00"/>
    <s v="15th August,2021"/>
    <d v="2021-08-15T00:00:00"/>
    <s v="Mara Water Users River"/>
    <s v="Male"/>
    <n v="99999"/>
    <s v="254722570311"/>
    <s v="254722570311"/>
    <s v=""/>
    <s v="254723074586"/>
    <n v="35.424759999999999"/>
    <n v="-0.944218"/>
    <s v="Narok"/>
    <s v="Narok South"/>
    <s v="Narok South"/>
    <s v="Sunset"/>
    <n v="9"/>
    <s v="Biogas International Limited"/>
    <s v="James Musyoka"/>
    <s v=""/>
    <s v="Medium Size Business"/>
    <x v="4"/>
  </r>
  <r>
    <s v="VPA6"/>
    <s v="KE-KIA-2108-25116"/>
    <x v="0"/>
    <s v="Non Compliant"/>
    <s v="2nd August,2021"/>
    <d v="2021-08-02T00:00:00"/>
    <s v="12th August,2021"/>
    <d v="2021-08-12T00:00:00"/>
    <s v="Ochieng Francis Xavier"/>
    <s v="Male"/>
    <n v="99999"/>
    <s v="254714693299"/>
    <s v="254714693299"/>
    <s v=""/>
    <s v="254714693301"/>
    <n v="37.011510000000001"/>
    <n v="-1.0935729999999999"/>
    <s v="Kiambu"/>
    <s v="Juja"/>
    <s v="Juja"/>
    <s v="Jkuat"/>
    <n v="6"/>
    <s v="Biogas International Limited"/>
    <s v="James Musyoka"/>
    <s v=""/>
    <s v="Medium Size Business"/>
    <x v="4"/>
  </r>
  <r>
    <s v="VPA6"/>
    <s v="KE-KAJ-2110-29579"/>
    <x v="1"/>
    <s v=""/>
    <s v="16th October,2021"/>
    <d v="2021-10-16T00:00:00"/>
    <s v="30th October,2021"/>
    <d v="2021-10-30T00:00:00"/>
    <s v="Pauline Ronkoine Sopilal"/>
    <s v="Female"/>
    <n v="99999"/>
    <s v="723834771"/>
    <s v="254723834771"/>
    <s v=""/>
    <s v="254701598083"/>
    <n v="36.994441999999999"/>
    <n v="-1.739452"/>
    <s v="Kajiado"/>
    <s v="Kajiado East"/>
    <s v="Kajiado East"/>
    <s v="Emapariswai"/>
    <n v="9"/>
    <s v="Biogas International Limited"/>
    <s v="James Musyoka"/>
    <s v=""/>
    <s v="Medium Size Business"/>
    <x v="4"/>
  </r>
  <r>
    <s v="VPA6"/>
    <s v="KE-SAM-2106-27034"/>
    <x v="0"/>
    <s v="Under Verification"/>
    <s v="30th June,2021"/>
    <d v="2021-06-30T00:00:00"/>
    <s v="30th June,2021"/>
    <d v="2021-06-30T00:00:00"/>
    <s v="irene lengolooni"/>
    <s v="Female"/>
    <s v="99999"/>
    <s v="254721379639"/>
    <s v="254721379639"/>
    <s v=""/>
    <s v="254720719175"/>
    <n v="36.903202999999998"/>
    <n v="0.80578300000000003"/>
    <s v="Samburu"/>
    <s v="Samburu Central"/>
    <s v="kirimon"/>
    <s v="suraanduru"/>
    <n v="4"/>
    <s v="Biogas International Limited"/>
    <s v=""/>
    <s v=""/>
    <s v="Medium Size Business"/>
    <x v="4"/>
  </r>
  <r>
    <s v="VPA6"/>
    <s v="KE-SAM-2107-26410"/>
    <x v="0"/>
    <s v="Non Compliant"/>
    <s v="3rd July,2021"/>
    <d v="2021-07-03T00:00:00"/>
    <s v="13th July,2021"/>
    <d v="2021-07-13T00:00:00"/>
    <s v="leadise lpenaiyanae"/>
    <s v="Male"/>
    <s v="99999"/>
    <s v="254729848065"/>
    <s v="254729848065"/>
    <s v=""/>
    <s v="254718821685"/>
    <n v="36.599677999999997"/>
    <n v="0.94656600000000002"/>
    <s v="Samburu"/>
    <s v="Samburu Central"/>
    <s v="suguta  marmar"/>
    <s v="lolmolok"/>
    <n v="4"/>
    <s v="Biogas International Limited"/>
    <s v=""/>
    <s v=""/>
    <s v="Medium Size Business"/>
    <x v="4"/>
  </r>
  <r>
    <s v="VPA6"/>
    <s v="KE-SAM-2107-26407"/>
    <x v="0"/>
    <s v="Non Compliant"/>
    <s v="5th July,2021"/>
    <d v="2021-07-05T00:00:00"/>
    <s v="15th July,2021"/>
    <d v="2021-07-15T00:00:00"/>
    <s v="Naomi lejunrut"/>
    <s v="Female"/>
    <s v="99999"/>
    <s v="254726237584"/>
    <s v="254726237584"/>
    <s v=""/>
    <s v="254712111344"/>
    <n v="36.660666999999997"/>
    <n v="0.94974800000000004"/>
    <s v="Samburu"/>
    <s v="Samburu Central"/>
    <s v="suguta mar mar"/>
    <s v="rankau"/>
    <n v="4"/>
    <s v="Biogas International Limited"/>
    <s v=""/>
    <s v=""/>
    <s v="Medium Size Business"/>
    <x v="4"/>
  </r>
  <r>
    <s v="VPA6"/>
    <s v="KE-SAM-2107-26414"/>
    <x v="0"/>
    <s v="Unreachable"/>
    <s v="6th July,2021"/>
    <d v="2021-07-06T00:00:00"/>
    <s v="16th July,2021"/>
    <d v="2021-07-16T00:00:00"/>
    <s v="Amos lekirenyei"/>
    <s v="Male"/>
    <s v="99999"/>
    <s v="254710380000"/>
    <s v="254710380000"/>
    <s v=""/>
    <s v="254706535297"/>
    <n v="36.657974000000003"/>
    <n v="0.91803199999999996"/>
    <s v="Samburu"/>
    <s v="Samburu Central"/>
    <s v="suguta marmar"/>
    <s v="lolgese"/>
    <n v="4"/>
    <s v="Biogas International Limited"/>
    <s v=""/>
    <s v=""/>
    <s v="Medium Size Business"/>
    <x v="4"/>
  </r>
  <r>
    <s v="VPA6"/>
    <s v="KE-SAM-2107-27039"/>
    <x v="0"/>
    <s v="Under Verification"/>
    <s v="4th July,2021"/>
    <d v="2021-07-04T00:00:00"/>
    <s v="15th July,2021"/>
    <d v="2021-07-15T00:00:00"/>
    <s v="Wilson leadise"/>
    <s v="Male"/>
    <s v="99999"/>
    <s v="254728937336"/>
    <s v="254728937336"/>
    <s v=""/>
    <s v="254722446586"/>
    <n v="36.587387"/>
    <n v="0.94011"/>
    <s v="Samburu"/>
    <s v="Samburu Central"/>
    <s v="suguta marmar"/>
    <s v="lolmolok"/>
    <n v="4"/>
    <s v="Biogas International Limited"/>
    <s v=""/>
    <s v=""/>
    <s v="Medium Size Business"/>
    <x v="4"/>
  </r>
  <r>
    <s v="VPA6"/>
    <s v="KE-SAM-2107-27046"/>
    <x v="0"/>
    <s v="Non Compliant"/>
    <s v="7th July,2021"/>
    <d v="2021-07-07T00:00:00"/>
    <s v="17th July,2021"/>
    <d v="2021-07-17T00:00:00"/>
    <s v="cecilia lesien"/>
    <s v="Female"/>
    <s v="99999"/>
    <s v="254721472925"/>
    <s v="254721472925"/>
    <s v=""/>
    <s v="254718409786"/>
    <n v="36.542301999999999"/>
    <n v="0.85817900000000003"/>
    <s v="Samburu"/>
    <s v="Samburu Central"/>
    <s v="suguta  marmar"/>
    <s v="longewan"/>
    <n v="4"/>
    <s v="Biogas International Limited"/>
    <s v=""/>
    <s v=""/>
    <s v="Medium Size Business"/>
    <x v="4"/>
  </r>
  <r>
    <s v="VPA6"/>
    <s v="KE-SAM-2107-27042"/>
    <x v="0"/>
    <s v="Non Compliant"/>
    <s v="8th July,2021"/>
    <d v="2021-07-08T00:00:00"/>
    <s v="18th July,2021"/>
    <d v="2021-07-18T00:00:00"/>
    <s v="Agnes lemuna"/>
    <s v="Female"/>
    <s v="99999"/>
    <s v="254714486743"/>
    <s v="254714486743"/>
    <s v=""/>
    <s v="254711408315"/>
    <n v="36.548977999999998"/>
    <n v="0.86294800000000005"/>
    <s v="Samburu"/>
    <s v="Samburu Central"/>
    <s v="suguta mar mar"/>
    <s v="longewan"/>
    <n v="4"/>
    <s v="Biogas International Limited"/>
    <s v=""/>
    <s v=""/>
    <s v="Medium Size Business"/>
    <x v="4"/>
  </r>
  <r>
    <s v="VPA6"/>
    <s v="KE-SAM-2107-25109"/>
    <x v="0"/>
    <s v="Non Compliant"/>
    <s v="9th July,2021"/>
    <d v="2021-07-09T00:00:00"/>
    <s v="19th July,2021"/>
    <d v="2021-07-19T00:00:00"/>
    <s v="Raita lekipukel"/>
    <s v="Female"/>
    <s v="99999"/>
    <s v="254799632381"/>
    <s v="254799632381"/>
    <s v=""/>
    <s v="254725407970"/>
    <n v="36.542386"/>
    <n v="0.85784800000000005"/>
    <s v="Samburu"/>
    <s v="Samburu Central"/>
    <s v="Amaiya"/>
    <s v="longewan"/>
    <n v="4"/>
    <s v="Biogas International Limited"/>
    <s v=""/>
    <s v=""/>
    <s v="Medium Size Business"/>
    <x v="4"/>
  </r>
  <r>
    <s v="VPA6"/>
    <s v="KE-SAM-2107-26412"/>
    <x v="0"/>
    <s v="Under Verification"/>
    <s v="10th July,2021"/>
    <d v="2021-07-10T00:00:00"/>
    <s v="20th July,2021"/>
    <d v="2021-07-20T00:00:00"/>
    <s v="Benjamin lengapiani"/>
    <s v="Male"/>
    <s v="99999"/>
    <s v="254728099406"/>
    <s v="254728099406"/>
    <s v=""/>
    <s v="254710481229"/>
    <n v="36.543855000000001"/>
    <n v="0.85004900000000005"/>
    <s v="Samburu"/>
    <s v="Samburu Central"/>
    <s v="amaiya"/>
    <s v="longewan"/>
    <n v="4"/>
    <s v="Biogas International Limited"/>
    <s v=""/>
    <s v=""/>
    <s v="Medium Size Business"/>
    <x v="4"/>
  </r>
  <r>
    <s v="VPA6"/>
    <s v="KE-SAM-2107-26417"/>
    <x v="0"/>
    <s v="Non Compliant"/>
    <s v="11th July,2021"/>
    <d v="2021-07-11T00:00:00"/>
    <s v="21st July,2021"/>
    <d v="2021-07-21T00:00:00"/>
    <s v="Kipatia lekarkar"/>
    <s v="Male"/>
    <s v="99999"/>
    <s v="254720620750"/>
    <s v="254720620750"/>
    <s v=""/>
    <s v="254742930042"/>
    <n v="36.558290999999997"/>
    <n v="0.85814699999999999"/>
    <s v="Samburu"/>
    <s v="Samburu Central"/>
    <s v="sugata marmar"/>
    <s v="longewan"/>
    <n v="4"/>
    <s v="Biogas International Limited"/>
    <s v=""/>
    <s v=""/>
    <s v="Medium Size Business"/>
    <x v="4"/>
  </r>
  <r>
    <s v="VPA6"/>
    <s v="KE-BAR-2107-25101"/>
    <x v="0"/>
    <s v="Unreachable"/>
    <s v="12th July,2021"/>
    <d v="2021-07-12T00:00:00"/>
    <s v="23rd July,2021"/>
    <d v="2021-07-23T00:00:00"/>
    <s v="silas Tiyos"/>
    <s v="Male"/>
    <s v="99999"/>
    <s v="254799781468"/>
    <s v="254799781468"/>
    <s v=""/>
    <s v="254703693561"/>
    <n v="36.471077999999999"/>
    <n v="0.84591799999999995"/>
    <s v="Baringo"/>
    <s v="East Pokot"/>
    <s v="amaiya"/>
    <s v="kiptar"/>
    <n v="4"/>
    <s v="Biogas International Limited"/>
    <s v=""/>
    <s v=""/>
    <s v="Medium Size Business"/>
    <x v="4"/>
  </r>
  <r>
    <s v="VPA6"/>
    <s v="KE-BAR-2107-25110"/>
    <x v="0"/>
    <s v="Non Compliant"/>
    <s v="13th July,2021"/>
    <d v="2021-07-13T00:00:00"/>
    <s v="23rd July,2021"/>
    <d v="2021-07-23T00:00:00"/>
    <s v="Christine Loremoi"/>
    <s v="Female"/>
    <s v="99999"/>
    <s v="254705312242"/>
    <s v="254705312242"/>
    <s v=""/>
    <s v="254721905790"/>
    <n v="36.481005000000003"/>
    <n v="0.84129399999999999"/>
    <s v="Baringo"/>
    <s v="East Pokot"/>
    <s v="Amaiya"/>
    <s v="amaiya"/>
    <n v="4"/>
    <s v="Biogas International Limited"/>
    <s v=""/>
    <s v=""/>
    <s v="Medium Size Business"/>
    <x v="4"/>
  </r>
  <r>
    <s v="VPA6"/>
    <s v="KE-SAM-2107-25099"/>
    <x v="0"/>
    <s v="Non Compliant"/>
    <s v="14th July,2021"/>
    <d v="2021-07-14T00:00:00"/>
    <s v="24th July,2021"/>
    <d v="2021-07-24T00:00:00"/>
    <s v="Ngoiman lemoti"/>
    <s v="Male"/>
    <s v="99999"/>
    <s v="254715303436"/>
    <s v="254715303436"/>
    <s v=""/>
    <s v="254723083929"/>
    <n v="36.542693999999997"/>
    <n v="0.85465400000000002"/>
    <s v="Samburu"/>
    <s v="Samburu Central"/>
    <s v="Amaiya"/>
    <s v="longewan"/>
    <n v="4"/>
    <s v="Biogas International Limited"/>
    <s v=""/>
    <s v=""/>
    <s v="Medium Size Business"/>
    <x v="4"/>
  </r>
  <r>
    <s v="VPA6"/>
    <s v="KE-SAM-2107-25100"/>
    <x v="0"/>
    <s v="Non Compliant"/>
    <s v="15th July,2021"/>
    <d v="2021-07-15T00:00:00"/>
    <s v="25th July,2021"/>
    <d v="2021-07-25T00:00:00"/>
    <s v="James lelmegit"/>
    <s v="Male"/>
    <s v="99999"/>
    <s v="254726064932"/>
    <s v="254726064932"/>
    <s v=""/>
    <s v="254742212010"/>
    <n v="36.541803999999999"/>
    <n v="0.86518399999999995"/>
    <s v="Samburu"/>
    <s v="Samburu Central"/>
    <s v="suguta mar mar"/>
    <s v="longewan"/>
    <n v="4"/>
    <s v="Biogas International Limited"/>
    <s v=""/>
    <s v=""/>
    <s v="Medium Size Business"/>
    <x v="4"/>
  </r>
  <r>
    <s v="VPA6"/>
    <s v="KE-SAM-2107-25112"/>
    <x v="0"/>
    <s v="Non Compliant"/>
    <s v="16th July,2021"/>
    <d v="2021-07-16T00:00:00"/>
    <s v="26th July,2021"/>
    <d v="2021-07-26T00:00:00"/>
    <s v="jonah londungokiak"/>
    <s v="Male"/>
    <s v="99999"/>
    <s v="254710769532"/>
    <s v="254710769532"/>
    <s v=""/>
    <s v="254717622081"/>
    <n v="36.593935999999999"/>
    <n v="0.93485499999999999"/>
    <s v="Samburu"/>
    <s v="Samburu Central"/>
    <s v="suguta mar mar"/>
    <s v="lolmolok"/>
    <n v="4"/>
    <s v="Biogas International Limited"/>
    <s v=""/>
    <s v=""/>
    <s v="Medium Size Business"/>
    <x v="4"/>
  </r>
  <r>
    <s v="VPA6"/>
    <s v="KE-KWA-2107-25115"/>
    <x v="0"/>
    <s v="Grievance"/>
    <s v="23rd May,2021"/>
    <d v="2021-05-23T00:00:00"/>
    <s v="12th July,2021"/>
    <d v="2021-07-12T00:00:00"/>
    <s v="Rahab Gitau waruguru"/>
    <s v="Female"/>
    <s v="99999"/>
    <s v="729209892"/>
    <s v="254713879727"/>
    <s v=""/>
    <s v="254729209892"/>
    <n v="39.575040000000001"/>
    <n v="-4.3056219999999996"/>
    <s v="Kwale"/>
    <s v="Msambweni"/>
    <s v="ukunda"/>
    <s v="maweni B(ushago)"/>
    <n v="4"/>
    <s v="Biogas International Limited"/>
    <s v=""/>
    <s v=""/>
    <s v="Medium Size Business"/>
    <x v="4"/>
  </r>
  <r>
    <s v="VPA6"/>
    <s v="KE-KIA-2110-29580"/>
    <x v="1"/>
    <s v=""/>
    <s v="15th October,2021"/>
    <d v="2021-10-15T00:00:00"/>
    <s v="25th October,2021"/>
    <d v="2021-10-25T00:00:00"/>
    <s v="Hannah Maina Njeri"/>
    <s v="Female"/>
    <n v="99999"/>
    <s v="254729883644"/>
    <s v="254729883644"/>
    <s v=""/>
    <s v="254725507139"/>
    <n v="36.874988999999999"/>
    <n v="-1.183689"/>
    <s v="Kiambu"/>
    <s v="Kiambu"/>
    <s v="kiamumbi"/>
    <s v="kiamumbi"/>
    <n v="9"/>
    <s v="Biogas International Limited"/>
    <s v=""/>
    <s v=""/>
    <s v="Medium Size Business"/>
    <x v="4"/>
  </r>
  <r>
    <s v="VPA6"/>
    <s v="KE-NYA-2109-29577"/>
    <x v="0"/>
    <s v="Under Verification"/>
    <s v="16th September,2021"/>
    <d v="2021-09-16T00:00:00"/>
    <s v="16th September,2021"/>
    <d v="2021-09-16T00:00:00"/>
    <s v="peter Thambo"/>
    <s v="Male"/>
    <s v="99999"/>
    <s v="254713536094"/>
    <s v="254713536094"/>
    <s v=""/>
    <s v="254721896778"/>
    <n v="36.239572000000003"/>
    <n v="-0.31140800000000002"/>
    <s v="Nyandarua"/>
    <s v="Ol Kalou"/>
    <s v="Ngorika"/>
    <s v="ngorika"/>
    <n v="9"/>
    <s v="Biogas International Limited"/>
    <s v=""/>
    <s v=""/>
    <s v="Medium Size Business"/>
    <x v="4"/>
  </r>
  <r>
    <s v="VPA6"/>
    <s v="KE-TAI-2111-29578"/>
    <x v="2"/>
    <s v="Institutional Plant"/>
    <s v="23rd October,2021"/>
    <d v="2021-10-23T00:00:00"/>
    <s v="2nd November,2021"/>
    <d v="2021-11-02T00:00:00"/>
    <s v="green village Green Village"/>
    <s v="Institutional"/>
    <s v="1198524578"/>
    <s v="254798524578"/>
    <s v="254798524578"/>
    <s v=""/>
    <s v=""/>
    <n v="38.427022000000001"/>
    <n v="-3.2917200000000002"/>
    <s v="Taita/Taveta"/>
    <s v="Voi"/>
    <s v="Ghazi"/>
    <s v="mwakajo"/>
    <n v="12"/>
    <s v="Biogas International Limited"/>
    <s v=""/>
    <s v=""/>
    <s v="Medium Size Business"/>
    <x v="4"/>
  </r>
  <r>
    <s v="VPA6"/>
    <s v="KE-NAK-2111-29583"/>
    <x v="0"/>
    <s v="Under Verification"/>
    <s v="9th November,2021"/>
    <d v="2021-11-09T00:00:00"/>
    <s v="20th November,2021"/>
    <d v="2021-11-20T00:00:00"/>
    <s v="john albano mwangi"/>
    <s v="Male"/>
    <s v="99999"/>
    <s v="254729439705"/>
    <s v="254729439705"/>
    <s v=""/>
    <s v="254725504760"/>
    <n v="36.296633"/>
    <n v="-0.49040899999999998"/>
    <s v="Nakuru"/>
    <s v="Gilgil"/>
    <s v="kikopey"/>
    <s v="kikopey"/>
    <n v="6"/>
    <s v="Biogas International Limited"/>
    <s v=""/>
    <s v=""/>
    <s v="Medium Size Business"/>
    <x v="4"/>
  </r>
  <r>
    <s v="VPA6"/>
    <s v="KE-KAJ-2112-29587"/>
    <x v="1"/>
    <s v=""/>
    <s v="23rd November,2021"/>
    <d v="2021-11-23T00:00:00"/>
    <s v="3rd December,2021"/>
    <d v="2021-12-03T00:00:00"/>
    <s v="Kuria Charles Gichingiri"/>
    <s v="Male"/>
    <s v="99999"/>
    <s v="774310747"/>
    <s v="254774310747"/>
    <s v=""/>
    <s v="254758454145"/>
    <n v="36.757443000000002"/>
    <n v="-1.4009780000000001"/>
    <s v="Kajiado"/>
    <s v="Kajiado North"/>
    <s v="Ongata Rongai"/>
    <s v="4th Avenue"/>
    <n v="9"/>
    <s v="Biogas International Limited"/>
    <s v="James Musyoka"/>
    <s v=""/>
    <s v="Medium Size Business"/>
    <x v="4"/>
  </r>
  <r>
    <s v="VPA6"/>
    <s v="KE-EMB-2111-29582"/>
    <x v="2"/>
    <s v="Grievance"/>
    <s v="29th October,2021"/>
    <d v="2021-10-29T00:00:00"/>
    <s v="10th November,2021"/>
    <d v="2021-11-10T00:00:00"/>
    <s v="Nguru Anne Wambui"/>
    <s v="Female"/>
    <s v="99999"/>
    <s v="254729847334"/>
    <s v="254729847334"/>
    <s v=""/>
    <s v="254729847334"/>
    <n v="37.651997000000001"/>
    <n v="-0.68145999999999995"/>
    <s v="Embu"/>
    <s v="Mbeere South"/>
    <s v="Mbeere South"/>
    <s v="Kavondore"/>
    <n v="9"/>
    <s v="Biogas International Limited"/>
    <s v="James Musyoka"/>
    <s v=""/>
    <s v="Medium Size Business"/>
    <x v="4"/>
  </r>
  <r>
    <s v="VPA6"/>
    <s v="KE-KAK-2111-29584"/>
    <x v="0"/>
    <s v="Non Compliant"/>
    <s v="12th November,2021"/>
    <d v="2021-11-12T00:00:00"/>
    <s v="22nd November,2021"/>
    <d v="2021-11-22T00:00:00"/>
    <s v="Alexina Mwisheni"/>
    <s v="Female"/>
    <s v="24979523"/>
    <s v="254715351279"/>
    <s v="254715351279"/>
    <s v=""/>
    <s v="254722573561"/>
    <n v="34.829206999999997"/>
    <n v="0.33335399999999998"/>
    <s v="Kakamega"/>
    <s v="Kakamega East"/>
    <s v="kambiri"/>
    <s v="shikhungula"/>
    <n v="9"/>
    <s v="Biogas International Limited"/>
    <s v=""/>
    <s v=""/>
    <s v="Medium Size Business"/>
    <x v="4"/>
  </r>
  <r>
    <s v="VPA6"/>
    <s v="KE-BUN-2111-29585"/>
    <x v="0"/>
    <s v="Under Verification"/>
    <s v="18th November,2021"/>
    <d v="2021-11-18T00:00:00"/>
    <s v="28th November,2021"/>
    <d v="2021-11-28T00:00:00"/>
    <s v="Bridget Murunga"/>
    <s v="Female"/>
    <s v="99999"/>
    <s v="254723275357"/>
    <s v="254723275357"/>
    <s v=""/>
    <s v="254114283104"/>
    <n v="34.947408000000003"/>
    <n v="0.82445500000000005"/>
    <s v="Bungoma"/>
    <s v="Kimilili"/>
    <s v="Togaleni"/>
    <s v="mbirira"/>
    <n v="6"/>
    <s v="Biogas International Limited"/>
    <s v=""/>
    <s v=""/>
    <s v="Medium Size Business"/>
    <x v="4"/>
  </r>
  <r>
    <s v="VPA6"/>
    <s v="KE-TRA-2111-29581"/>
    <x v="1"/>
    <s v=""/>
    <s v="19th November,2021"/>
    <d v="2021-11-19T00:00:00"/>
    <s v="29th November,2021"/>
    <d v="2021-11-29T00:00:00"/>
    <s v="John Omuduki"/>
    <s v="Male"/>
    <n v="99999"/>
    <s v="722744696"/>
    <s v="254722744696"/>
    <s v=""/>
    <s v="254732744696"/>
    <n v="35.110284999999998"/>
    <n v="0.96009299999999997"/>
    <s v="Trans Nzoia"/>
    <s v="Cherengany"/>
    <s v="Kaplamai"/>
    <s v="Botwa"/>
    <n v="9"/>
    <s v="Biogas International Limited"/>
    <s v=""/>
    <s v=""/>
    <s v="Medium Size Business"/>
    <x v="4"/>
  </r>
  <r>
    <s v="VPA6"/>
    <s v="KE-NYA-2112-29586"/>
    <x v="0"/>
    <s v="Non Compliant"/>
    <s v="23rd November,2021"/>
    <d v="2021-11-23T00:00:00"/>
    <s v="3rd December,2021"/>
    <d v="2021-12-03T00:00:00"/>
    <s v="joseph Kabata Ndichu"/>
    <s v="Male"/>
    <s v="99999"/>
    <s v="254711301820"/>
    <s v="254711301820"/>
    <s v=""/>
    <s v="254721253276"/>
    <n v="36.561279999999996"/>
    <n v="-0.51567600000000002"/>
    <s v="Nyandarua"/>
    <s v="North Kinangop"/>
    <s v="ndonyo njeru"/>
    <s v="Mkongi"/>
    <n v="9"/>
    <s v="Biogas International Limited"/>
    <s v=""/>
    <s v=""/>
    <s v="Medium Size Business"/>
    <x v="4"/>
  </r>
  <r>
    <s v="VPA6"/>
    <s v="KE-MUR-2112-29589"/>
    <x v="0"/>
    <s v="Non Compliant"/>
    <s v="27th November,2021"/>
    <d v="2021-11-27T00:00:00"/>
    <s v="10th December,2021"/>
    <d v="2021-12-10T00:00:00"/>
    <s v="David Kiiru Maina"/>
    <s v="Male"/>
    <s v="99999"/>
    <s v="254721282156"/>
    <s v="254721282156"/>
    <s v=""/>
    <s v="254707527510"/>
    <n v="37.009768999999999"/>
    <n v="-0.59325499999999998"/>
    <s v="Murang'a"/>
    <s v="Mathioya"/>
    <s v="Gathunya"/>
    <s v="kamune"/>
    <n v="9"/>
    <s v="Biogas International Limited"/>
    <s v=""/>
    <s v=""/>
    <s v="Medium Size Business"/>
    <x v="4"/>
  </r>
  <r>
    <s v="VPA6"/>
    <s v="KE-MAC-2112-29591"/>
    <x v="0"/>
    <s v="Non Compliant"/>
    <s v="7th December,2021"/>
    <d v="2021-12-07T00:00:00"/>
    <s v="17th December,2021"/>
    <d v="2021-12-17T00:00:00"/>
    <s v="David Nyandoro Nyambaso"/>
    <s v="Male"/>
    <s v="99999"/>
    <s v="254721603863"/>
    <s v="254721603863"/>
    <s v=""/>
    <s v="254723820338"/>
    <n v="36.965327000000002"/>
    <n v="-1.373893"/>
    <s v="Machakos"/>
    <s v="Athi River"/>
    <s v="syokimau"/>
    <s v="syokimau"/>
    <n v="9"/>
    <s v="Biogas International Limited"/>
    <s v=""/>
    <s v=""/>
    <s v="Medium Size Business"/>
    <x v="4"/>
  </r>
  <r>
    <s v="VPA6"/>
    <s v="KE-BOM-2108-29801"/>
    <x v="1"/>
    <s v=""/>
    <s v="6th May,2021"/>
    <d v="2021-05-06T00:00:00"/>
    <s v="5th August,2021"/>
    <d v="2021-08-05T00:00:00"/>
    <s v="Ngetich Edward Kiprotich"/>
    <s v="Male"/>
    <s v="24062619"/>
    <s v="+254"/>
    <s v="0729598331"/>
    <s v=""/>
    <s v=""/>
    <n v="35.343024999999997"/>
    <n v="-0.77296600000000004"/>
    <s v="Bomet"/>
    <s v="Bomet Central"/>
    <s v="Silibwet township"/>
    <s v="Njerian"/>
    <n v="8"/>
    <s v="Takamoto Biogas"/>
    <s v="Apolo"/>
    <s v=""/>
    <s v="Medium Size Business"/>
    <x v="0"/>
  </r>
  <r>
    <s v="VPA6"/>
    <s v="KE-KAK-2309-83431269-00250"/>
    <x v="0"/>
    <s v="ABC plants"/>
    <s v="8th September,2023"/>
    <d v="2023-09-08T00:00:00"/>
    <s v="8th September,2023"/>
    <d v="2023-09-08T00:00:00"/>
    <s v="Shavola Julius Alvise"/>
    <s v="Male"/>
    <s v="10801180"/>
    <s v="+254"/>
    <s v="0722916941"/>
    <s v=""/>
    <s v="0726161465"/>
    <n v="34.767001"/>
    <n v="0.14577000000000001"/>
    <s v="Kakamega"/>
    <s v="Ikolomani"/>
    <s v="Idakho East"/>
    <s v="Ivonda"/>
    <n v="9"/>
    <s v="Biogas International Limited"/>
    <s v="Richard kagasi"/>
    <s v=""/>
    <s v="Medium Size Business"/>
    <x v="4"/>
  </r>
  <r>
    <s v="VPA6"/>
    <s v="KE-NAR-2311-83431269-00201"/>
    <x v="0"/>
    <s v="ABC plants"/>
    <s v="17th November,2023"/>
    <d v="2023-11-17T00:00:00"/>
    <s v="28th November,2023"/>
    <d v="2023-11-28T00:00:00"/>
    <s v="Nkonina William Muli"/>
    <s v="Male"/>
    <n v="99999"/>
    <s v="+254"/>
    <s v="0720971344"/>
    <s v=""/>
    <s v="0717081341"/>
    <n v="35.075437000000001"/>
    <n v="-1.251708"/>
    <s v="Narok"/>
    <s v="Narok North"/>
    <s v="Narok Town"/>
    <s v="Narok Town"/>
    <n v="8"/>
    <s v="Biogas International Limited"/>
    <s v="James musyoka"/>
    <s v=""/>
    <s v="Medium Size Business"/>
    <x v="4"/>
  </r>
  <r>
    <s v="VPA6"/>
    <s v="KE-KIS-1601-17384"/>
    <x v="1"/>
    <s v=""/>
    <s v="12th November,2015"/>
    <d v="2015-11-12T00:00:00"/>
    <s v="1st January,2016"/>
    <d v="2016-01-01T00:00:00"/>
    <s v="Alfred Oseko Mokaya"/>
    <s v="Male"/>
    <s v="9772943"/>
    <s v="723311577"/>
    <s v="2.55E+11"/>
    <s v=""/>
    <s v="2.55E+11"/>
    <n v="34.825181999999998"/>
    <n v="-0.60774499999999998"/>
    <s v="Kisii"/>
    <s v="Marani"/>
    <s v="Sensi"/>
    <s v=""/>
    <s v="6"/>
    <s v="Nyansancha Biogas"/>
    <s v="Samuel Manyuna Otiso"/>
    <s v=""/>
    <s v="Micro Business"/>
    <x v="0"/>
  </r>
  <r>
    <s v="VPA6"/>
    <s v="KE-KIR-1701-17396"/>
    <x v="1"/>
    <s v=""/>
    <s v="6th December,2016"/>
    <d v="2016-12-06T00:00:00"/>
    <s v="25th January,2017"/>
    <d v="2017-01-25T00:00:00"/>
    <s v="Benson Evans Gathigo"/>
    <s v="Male"/>
    <s v="346789"/>
    <s v="722707461"/>
    <s v="2.55E+11"/>
    <s v=""/>
    <s v=""/>
    <n v="37.224640000000001"/>
    <n v="-0.57899100000000003"/>
    <s v="Kirinyaga"/>
    <s v="Kirinyaga"/>
    <s v="Kagio"/>
    <s v="Mau Tharui"/>
    <s v="6"/>
    <s v="Andcol Enterprises"/>
    <s v="Andcol  Enterprises"/>
    <s v=""/>
    <s v="Micro Business"/>
    <x v="0"/>
  </r>
  <r>
    <s v="VPA6"/>
    <s v="KE-NYA-1610-17437"/>
    <x v="1"/>
    <s v=""/>
    <s v="9th September,2016"/>
    <d v="2016-09-09T00:00:00"/>
    <s v="5th October,2016"/>
    <d v="2016-10-05T00:00:00"/>
    <s v="Ibrahim Ngigi Kahihu"/>
    <s v="Male"/>
    <s v="99999"/>
    <s v="177321338"/>
    <s v=""/>
    <s v=""/>
    <s v=""/>
    <n v="36.484681999999999"/>
    <n v="-0.17181299999999999"/>
    <s v="Nyandarua"/>
    <s v="Ndaragwa"/>
    <s v="Wagukira"/>
    <s v="Wagukira"/>
    <s v="6"/>
    <s v="Kichemu limited"/>
    <s v="Kichemu Limited"/>
    <s v=""/>
    <s v="Micro Business"/>
    <x v="1"/>
  </r>
  <r>
    <s v="VPA6"/>
    <s v="KE-KIA-1612-17481"/>
    <x v="1"/>
    <s v=""/>
    <s v="12th October,2016"/>
    <d v="2016-10-12T00:00:00"/>
    <s v="1st December,2016"/>
    <d v="2016-12-01T00:00:00"/>
    <s v="Margaret Njambi Mburu"/>
    <s v="Female"/>
    <s v="3073674"/>
    <s v="712350885"/>
    <s v="2.55E+11"/>
    <s v=""/>
    <s v=""/>
    <n v="36.622480000000003"/>
    <n v="-1.133337"/>
    <s v="Kiambu"/>
    <s v="Limuru"/>
    <s v="Tharuni"/>
    <s v="Tharuni"/>
    <s v="6"/>
    <s v="Kenbi Enterprises"/>
    <s v="Kenbi Enterpises"/>
    <s v=""/>
    <s v="Micro Business"/>
    <x v="0"/>
  </r>
  <r>
    <s v="VPA6"/>
    <s v="KE-NYA-1702-17492"/>
    <x v="1"/>
    <s v=""/>
    <s v="13th December,2016"/>
    <d v="2016-12-13T00:00:00"/>
    <s v="1st February,2017"/>
    <d v="2017-02-01T00:00:00"/>
    <s v="Michael Kamau Wainaina"/>
    <s v="Male"/>
    <s v="271528"/>
    <s v="723078997"/>
    <s v="2.55E+11"/>
    <s v=""/>
    <s v=""/>
    <n v="36.511560000000003"/>
    <n v="-0.20278199999999999"/>
    <s v="Nyandarua"/>
    <s v="Ndaragwa"/>
    <s v="Samata"/>
    <s v="Cannary"/>
    <s v="6"/>
    <s v="Kichemu limited"/>
    <s v="Kichemu Limited"/>
    <s v=""/>
    <s v="Micro Business"/>
    <x v="1"/>
  </r>
  <r>
    <s v="VPA6"/>
    <s v="KE-MUR-1712-17494"/>
    <x v="1"/>
    <s v=""/>
    <s v="12th October,2017"/>
    <d v="2017-10-12T00:00:00"/>
    <s v="1st December,2017"/>
    <d v="2017-12-01T00:00:00"/>
    <s v="Monicah Wambui Mwangi"/>
    <s v="Female"/>
    <s v="23970931"/>
    <s v="722498007"/>
    <s v=""/>
    <s v=""/>
    <s v=""/>
    <n v="36.989024999999998"/>
    <n v="-0.63453700000000002"/>
    <s v="Murang'a"/>
    <s v="Mathioya"/>
    <s v="Gitugi"/>
    <s v="Gutu"/>
    <s v="6"/>
    <s v="HAMKAM"/>
    <s v="Hamkam"/>
    <s v=""/>
    <s v="Micro Business"/>
    <x v="0"/>
  </r>
  <r>
    <s v="VPA6"/>
    <s v="KE-MER-1701-17504"/>
    <x v="1"/>
    <s v=""/>
    <s v="12th November,2016"/>
    <d v="2016-11-12T00:00:00"/>
    <s v="1st January,2017"/>
    <d v="2017-01-01T00:00:00"/>
    <s v="Ntuara Harriet"/>
    <s v="Female"/>
    <s v="24307260"/>
    <s v="721237694"/>
    <s v="2.55E+11"/>
    <s v=""/>
    <s v=""/>
    <n v="37.669460000000001"/>
    <n v="-0.101698"/>
    <s v="Meru"/>
    <s v="Imenti South"/>
    <s v="Abogeta East"/>
    <s v="Mwichii"/>
    <s v="6"/>
    <s v="Likunga Company Limited"/>
    <s v="Likunga Company Limited"/>
    <s v=""/>
    <s v="Micro Business"/>
    <x v="0"/>
  </r>
  <r>
    <s v="VPA6"/>
    <s v="KE-MUR-1701-17541"/>
    <x v="1"/>
    <s v=""/>
    <s v="12th November,2016"/>
    <d v="2016-11-12T00:00:00"/>
    <s v="1st January,2017"/>
    <d v="2017-01-01T00:00:00"/>
    <s v="Stephen Kogi"/>
    <s v="Male"/>
    <s v="3242101"/>
    <s v="720302576"/>
    <s v="2.55E+11"/>
    <s v=""/>
    <s v=""/>
    <n v="36.905313"/>
    <n v="-0.69230100000000006"/>
    <s v="Murang'a"/>
    <s v="Kangema"/>
    <s v="Kanyanga"/>
    <s v="Kangima"/>
    <s v="6"/>
    <s v="Andcol Enterprises"/>
    <s v="Andcol  Enterprises"/>
    <s v=""/>
    <s v="Micro Business"/>
    <x v="0"/>
  </r>
  <r>
    <s v="VPA6"/>
    <s v="KE-NAK-1702-17391"/>
    <x v="1"/>
    <s v=""/>
    <s v="13th December,2016"/>
    <d v="2016-12-13T00:00:00"/>
    <s v="1st February,2017"/>
    <d v="2017-02-01T00:00:00"/>
    <s v="Anne Ngima Muriu"/>
    <s v="Female"/>
    <s v="1011914"/>
    <s v="722392070"/>
    <s v="2.55E+11"/>
    <s v=""/>
    <s v=""/>
    <n v="36.146250000000002"/>
    <n v="-0.31525300000000001"/>
    <s v="Nakuru"/>
    <s v="Nakuru Town"/>
    <s v="Lanet"/>
    <s v=""/>
    <s v="8"/>
    <s v="Samjubiotec Enterprises"/>
    <s v="Samjubiotec Enterprises"/>
    <s v=""/>
    <s v="Micro Business"/>
    <x v="0"/>
  </r>
  <r>
    <s v="VPA6"/>
    <s v="KE-MUR-1701-17395"/>
    <x v="1"/>
    <s v=""/>
    <s v="12th November,2016"/>
    <d v="2016-11-12T00:00:00"/>
    <s v="1st January,2017"/>
    <d v="2017-01-01T00:00:00"/>
    <s v="Beatrice Nyokabi"/>
    <s v="Female"/>
    <s v="23723428"/>
    <s v="726512201"/>
    <s v="2.55E+11"/>
    <s v=""/>
    <s v=""/>
    <n v="37.036437999999997"/>
    <n v="-0.96461300000000005"/>
    <s v="Murang'a"/>
    <s v="Maragua"/>
    <s v="Ngararia"/>
    <s v="Kaha"/>
    <s v="8"/>
    <s v="Fagaden Enterprises"/>
    <s v="Fagaden Enterprises"/>
    <s v=""/>
    <s v="Micro Business"/>
    <x v="1"/>
  </r>
  <r>
    <s v="VPA6"/>
    <s v="KE-NYA-1611-17399"/>
    <x v="1"/>
    <s v=""/>
    <s v="12th September,2016"/>
    <d v="2016-09-12T00:00:00"/>
    <s v="1st November,2016"/>
    <d v="2016-11-01T00:00:00"/>
    <s v="Daniel Wachira Gatamu"/>
    <s v="Male"/>
    <s v="12101515"/>
    <s v="720145566"/>
    <s v="2.55E+11"/>
    <s v=""/>
    <s v=""/>
    <n v="36.546652999999999"/>
    <n v="-0.139658"/>
    <s v="Nyandarua"/>
    <s v="Ndaragwa"/>
    <s v="Samata"/>
    <s v="Kangocho"/>
    <s v="8"/>
    <s v="Kichemu limited"/>
    <s v="Kichemu Limited"/>
    <s v=""/>
    <s v="Micro Business"/>
    <x v="1"/>
  </r>
  <r>
    <s v="VPA6"/>
    <s v="KE-MUR-1609-17402"/>
    <x v="1"/>
    <s v=""/>
    <s v="13th July,2016"/>
    <d v="2016-07-13T00:00:00"/>
    <s v="1st September,2016"/>
    <d v="2016-09-01T00:00:00"/>
    <s v="Dickson Kibe Muritu"/>
    <s v="Male"/>
    <s v="22617707"/>
    <s v="792824930"/>
    <s v="2.55E+11"/>
    <s v=""/>
    <s v="2.55E+11"/>
    <n v="36.938101000000003"/>
    <n v="-0.72340599999999999"/>
    <s v="Murang'a"/>
    <s v="Kahuro"/>
    <s v="Their"/>
    <s v="Murarandia"/>
    <s v="8"/>
    <s v="HAMKAM"/>
    <s v="Hamkam"/>
    <s v=""/>
    <s v="Micro Business"/>
    <x v="1"/>
  </r>
  <r>
    <s v="VPA6"/>
    <s v="KE-NYA-1611-17405"/>
    <x v="1"/>
    <s v=""/>
    <s v="12th September,2016"/>
    <d v="2016-09-12T00:00:00"/>
    <s v="1st November,2016"/>
    <d v="2016-11-01T00:00:00"/>
    <s v="Elinja Muriithi Njeru"/>
    <s v="Male"/>
    <s v="8206278"/>
    <s v="723702885"/>
    <s v="2.55E+11"/>
    <s v=""/>
    <s v=""/>
    <n v="36.382697"/>
    <n v="1.9952000000000001E-2"/>
    <s v="Nyandarua"/>
    <s v="Ol Kalou"/>
    <s v="Pondo"/>
    <s v="Pondo"/>
    <s v="8"/>
    <s v="Kichemu limited"/>
    <s v="Kichemu Limited"/>
    <s v=""/>
    <s v="Micro Business"/>
    <x v="1"/>
  </r>
  <r>
    <s v="VPA6"/>
    <s v="KE-EMB-1611-17408"/>
    <x v="1"/>
    <s v=""/>
    <s v="21st September,2016"/>
    <d v="2016-09-21T00:00:00"/>
    <s v="10th November,2016"/>
    <d v="2016-11-10T00:00:00"/>
    <s v="Ephantus Njagi"/>
    <s v="Male"/>
    <s v="10855046"/>
    <s v="723824825"/>
    <s v="2.55E+11"/>
    <s v=""/>
    <s v=""/>
    <n v="37.482742000000002"/>
    <n v="-0.43891000000000002"/>
    <s v="Embu"/>
    <s v="Manyatta"/>
    <s v="Manyatta"/>
    <s v="Ngimari"/>
    <s v="8"/>
    <s v="Eastern Bioteck"/>
    <s v="Eastern Bioteck"/>
    <s v=""/>
    <s v="Micro Business"/>
    <x v="0"/>
  </r>
  <r>
    <s v="VPA6"/>
    <s v="KE-MER-1612-17417"/>
    <x v="1"/>
    <s v=""/>
    <s v="13th August,2016"/>
    <d v="2016-08-13T00:00:00"/>
    <s v="10th December,2016"/>
    <d v="2016-12-10T00:00:00"/>
    <s v="Francis Kithinji"/>
    <s v="Male"/>
    <s v="12113437"/>
    <s v="721891715"/>
    <s v="2.55E+11"/>
    <s v=""/>
    <s v=""/>
    <n v="37.618201999999997"/>
    <n v="-0.13938800000000001"/>
    <s v="Meru"/>
    <s v="Imenti South"/>
    <s v="Igoji West"/>
    <s v="Mugae"/>
    <s v="8"/>
    <s v="Likunga Company Limited"/>
    <s v="Likunga Company Limited"/>
    <s v=""/>
    <s v="Micro Business"/>
    <x v="1"/>
  </r>
  <r>
    <s v="VPA6"/>
    <s v="KE-NYA-1609-17419"/>
    <x v="0"/>
    <s v="Grievance"/>
    <s v="10th September,2016"/>
    <d v="2016-09-10T00:00:00"/>
    <s v="20th September,2016"/>
    <d v="2016-09-20T00:00:00"/>
    <s v="Francis Muthuma Njunguna"/>
    <s v="Male"/>
    <s v="551348"/>
    <s v="728578426"/>
    <s v="2.55E+11"/>
    <s v=""/>
    <s v=""/>
    <n v="36.490965000000003"/>
    <n v="-0.17719199999999999"/>
    <s v="Nyandarua"/>
    <s v="Ndaragwa"/>
    <s v="Samata"/>
    <s v="Samata"/>
    <s v="8"/>
    <s v="Kichemu limited"/>
    <s v="Kichemu Limited"/>
    <s v=""/>
    <s v="Micro Business"/>
    <x v="1"/>
  </r>
  <r>
    <s v="VPA6"/>
    <s v="KE-SIA-1701-17420"/>
    <x v="1"/>
    <s v=""/>
    <s v="12th November,2016"/>
    <d v="2016-11-12T00:00:00"/>
    <s v="1st January,2017"/>
    <d v="2017-01-01T00:00:00"/>
    <s v="Francisca Apiyo Oluoch"/>
    <s v="Female"/>
    <s v="3967556"/>
    <s v="722232835"/>
    <s v="2.55E+11"/>
    <s v=""/>
    <s v=""/>
    <n v="34.342886999999997"/>
    <n v="2.0722999999999998E-2"/>
    <s v="Siaya"/>
    <s v="Siaya"/>
    <s v="Alego"/>
    <s v="Pap Nyadier"/>
    <s v="8"/>
    <s v="Nyansancha Biogas"/>
    <s v="Samuel Manyuna Otiso"/>
    <s v=""/>
    <s v="Micro Business"/>
    <x v="0"/>
  </r>
  <r>
    <s v="VPA6"/>
    <s v="KE-KIA-1608-17424"/>
    <x v="0"/>
    <s v="Non Compliant"/>
    <s v="12th June,2016"/>
    <d v="2016-06-12T00:00:00"/>
    <s v="1st August,2016"/>
    <d v="2016-08-01T00:00:00"/>
    <s v="Geoffrey Mungai Nganga"/>
    <s v="Male"/>
    <s v="122105482"/>
    <s v="701801105"/>
    <s v="2.55E+11"/>
    <s v=""/>
    <s v="2.55E+11"/>
    <n v="36.720120000000001"/>
    <n v="-1.085467"/>
    <s v="Kiambu"/>
    <s v="Githunguri"/>
    <s v="Githiga"/>
    <s v="Gathi"/>
    <s v="8"/>
    <s v="HAMKAM"/>
    <s v="Hamkam"/>
    <s v=""/>
    <s v="Micro Business"/>
    <x v="0"/>
  </r>
  <r>
    <s v="VPA6"/>
    <s v="KE-NYA-1701-17426"/>
    <x v="0"/>
    <s v="Unreachable"/>
    <s v="12th November,2016"/>
    <d v="2016-11-12T00:00:00"/>
    <s v="1st January,2017"/>
    <d v="2017-01-01T00:00:00"/>
    <s v="George Maiwa Gitonga"/>
    <s v="Male"/>
    <s v="5750479"/>
    <s v="+254723996274"/>
    <s v="2.55E+11"/>
    <s v=""/>
    <s v=""/>
    <m/>
    <m/>
    <s v="Nyandarua"/>
    <s v="Ndaragwa"/>
    <s v="Central"/>
    <s v="Kahuthia"/>
    <s v="8"/>
    <s v="Kichemu limited"/>
    <s v="Kichemu Limited"/>
    <s v=""/>
    <s v="Micro Business"/>
    <x v="1"/>
  </r>
  <r>
    <s v="VPA6"/>
    <s v="KE-NYA-1712-17430"/>
    <x v="1"/>
    <s v=""/>
    <s v="11th November,2017"/>
    <d v="2017-11-11T00:00:00"/>
    <s v="31st December,2017"/>
    <d v="2017-12-31T00:00:00"/>
    <s v="Godfrey Maina Gachuri"/>
    <s v="Male"/>
    <s v="3199249"/>
    <s v="724102998"/>
    <s v="2.55E+11"/>
    <s v=""/>
    <s v=""/>
    <n v="36.548319999999997"/>
    <n v="-0.14585000000000001"/>
    <s v="Nyandarua"/>
    <s v="Ndaragwa"/>
    <s v="Samata"/>
    <s v="Kangocho"/>
    <s v="8"/>
    <s v="Kichemu limited"/>
    <s v="Kichemu Limited"/>
    <s v=""/>
    <s v="Micro Business"/>
    <x v="1"/>
  </r>
  <r>
    <s v="VPA6"/>
    <s v="KE-NYA-1611-17433"/>
    <x v="1"/>
    <s v=""/>
    <s v="12th September,2016"/>
    <d v="2016-09-12T00:00:00"/>
    <s v="1st November,2016"/>
    <d v="2016-11-01T00:00:00"/>
    <s v="Grace Wanjiru Gathigi"/>
    <s v="Female"/>
    <s v="2244899"/>
    <s v="720342806"/>
    <s v="2.55E+11"/>
    <s v=""/>
    <s v=""/>
    <n v="36.573210000000003"/>
    <n v="-2.0088000000000002E-2"/>
    <s v="Nyandarua"/>
    <s v="Ndaragwa"/>
    <s v="Ngamini"/>
    <s v="Ngamini"/>
    <s v="8"/>
    <s v="Kichemu limited"/>
    <s v="Kichemu Limited"/>
    <s v=""/>
    <s v="Micro Business"/>
    <x v="1"/>
  </r>
  <r>
    <s v="VPA6"/>
    <s v="KE-NAN-1701-17436"/>
    <x v="1"/>
    <s v=""/>
    <s v="12th November,2016"/>
    <d v="2016-11-12T00:00:00"/>
    <s v="1st January,2017"/>
    <d v="2017-01-01T00:00:00"/>
    <s v="Hezron Kiptoo Mutai"/>
    <s v="Male"/>
    <s v="22733100"/>
    <s v="720341933"/>
    <s v="2.55E+11"/>
    <s v=""/>
    <s v=""/>
    <n v="35.073782999999999"/>
    <n v="0.20808699999999999"/>
    <s v="Nandi"/>
    <s v="Nandi Central"/>
    <s v="Chepmundu Kapngetony"/>
    <s v="Kamurkus"/>
    <s v="8"/>
    <s v="Abiud Limited"/>
    <s v="Abiud Limited"/>
    <s v=""/>
    <s v="Micro Business"/>
    <x v="3"/>
  </r>
  <r>
    <s v="VPA6"/>
    <s v="KE-MER-1702-17438"/>
    <x v="1"/>
    <s v=""/>
    <s v="13th December,2016"/>
    <d v="2016-12-13T00:00:00"/>
    <s v="1st February,2017"/>
    <d v="2017-02-01T00:00:00"/>
    <s v="Irene Karimi Kimathi"/>
    <s v="Female"/>
    <s v="4531039"/>
    <s v="720720102"/>
    <s v="2.55E+11"/>
    <s v=""/>
    <s v=""/>
    <n v="37.621146000000003"/>
    <n v="1.8959E-2"/>
    <s v="Meru"/>
    <s v="Imenti North"/>
    <s v="Ntima West"/>
    <s v="Kajurene"/>
    <s v="8"/>
    <s v="Likunga Company Limited"/>
    <s v="Likunga Company Limited"/>
    <s v=""/>
    <s v="Micro Business"/>
    <x v="0"/>
  </r>
  <r>
    <s v="VPA6"/>
    <s v="KE-UAS-1702-17440"/>
    <x v="0"/>
    <s v="Grievance"/>
    <s v="13th December,2016"/>
    <d v="2016-12-13T00:00:00"/>
    <s v="1st February,2017"/>
    <d v="2017-02-01T00:00:00"/>
    <s v="Isaac Kipkirui Korir"/>
    <s v="Male"/>
    <s v="5452348"/>
    <s v="722490168"/>
    <s v="2.55E+11"/>
    <s v=""/>
    <s v="2.55E+11"/>
    <n v="35.235672000000001"/>
    <n v="0.44739200000000001"/>
    <s v="Uasin Gishu"/>
    <s v="Kapseret"/>
    <s v="Kapseret simat"/>
    <s v="Wales"/>
    <n v="8"/>
    <s v="Abiud Limited"/>
    <s v="Abiud Limited"/>
    <s v=""/>
    <s v="Micro Business"/>
    <x v="3"/>
  </r>
  <r>
    <s v="VPA6"/>
    <s v="KE-NAK-1702-17442"/>
    <x v="1"/>
    <s v=""/>
    <s v="13th December,2016"/>
    <d v="2016-12-13T00:00:00"/>
    <s v="1st February,2017"/>
    <d v="2017-02-01T00:00:00"/>
    <s v="James Mwami Mwaura"/>
    <s v="Male"/>
    <s v="2335842"/>
    <s v="710267159"/>
    <s v="2.55E+11"/>
    <s v=""/>
    <s v="2.55E+11"/>
    <n v="36.173217999999999"/>
    <n v="-0.155553"/>
    <s v="Nakuru"/>
    <s v="Bahati"/>
    <s v="Bahati"/>
    <s v="Khanuia"/>
    <s v="8"/>
    <s v="Samjubiotec Enterprises"/>
    <s v="Samjubiotec Enterprises"/>
    <s v=""/>
    <s v="Micro Business"/>
    <x v="0"/>
  </r>
  <r>
    <s v="VPA6"/>
    <s v="KE-UAS-1612-17451"/>
    <x v="1"/>
    <s v=""/>
    <s v="12th October,2016"/>
    <d v="2016-10-12T00:00:00"/>
    <s v="1st December,2016"/>
    <d v="2016-12-01T00:00:00"/>
    <s v="Joan Biwott"/>
    <s v="Female"/>
    <s v="12030444"/>
    <s v="725461290"/>
    <s v="2.55E+11"/>
    <s v=""/>
    <s v=""/>
    <n v="35.218426999999998"/>
    <n v="0.57957199999999998"/>
    <s v="Uasin Gishu"/>
    <s v="Turbo"/>
    <s v="Eldoret"/>
    <s v="Mailu Nne"/>
    <s v="8"/>
    <s v="Ndimar Renewable Energy"/>
    <s v="Ndimar Renewable Energy"/>
    <s v=""/>
    <s v="Micro Business"/>
    <x v="0"/>
  </r>
  <r>
    <s v="VPA6"/>
    <s v="KE-MUR-1608-17457"/>
    <x v="1"/>
    <s v=""/>
    <s v="12th June,2016"/>
    <d v="2016-06-12T00:00:00"/>
    <s v="1st August,2016"/>
    <d v="2016-08-01T00:00:00"/>
    <s v="John Muuhu Muuga"/>
    <s v="Male"/>
    <s v="985710"/>
    <s v="723575187"/>
    <s v="2.55E+11"/>
    <s v=""/>
    <s v="2.55E+11"/>
    <n v="36.938493000000001"/>
    <n v="-0.72364099999999998"/>
    <s v="Murang'a"/>
    <s v="Kahuro"/>
    <s v="Their"/>
    <s v="Murandia"/>
    <s v="8"/>
    <s v="HAMKAM"/>
    <s v=""/>
    <s v=""/>
    <s v="Micro Business"/>
    <x v="1"/>
  </r>
  <r>
    <s v="VPA6"/>
    <s v="KE-LAI-1610-17464"/>
    <x v="1"/>
    <s v=""/>
    <s v="12th August,2016"/>
    <d v="2016-08-12T00:00:00"/>
    <s v="1st October,2016"/>
    <d v="2016-10-01T00:00:00"/>
    <s v="Joseph Maina Githaiga"/>
    <s v="Male"/>
    <s v="5773689"/>
    <s v="711348714"/>
    <s v="2.55E+11"/>
    <s v=""/>
    <s v=""/>
    <n v="36.376668000000002"/>
    <n v="0.173842"/>
    <s v="Laikipia"/>
    <s v="Laikipia  West"/>
    <s v="Marmanet"/>
    <s v="Muthaiga"/>
    <s v="8"/>
    <s v="Kichemu limited"/>
    <s v="Kichemu Limited"/>
    <s v=""/>
    <s v="Micro Business"/>
    <x v="1"/>
  </r>
  <r>
    <s v="VPA6"/>
    <s v="KE-NYA-1612-17475"/>
    <x v="1"/>
    <s v=""/>
    <s v="12th October,2016"/>
    <d v="2016-10-12T00:00:00"/>
    <s v="1st December,2016"/>
    <d v="2016-12-01T00:00:00"/>
    <s v="Leah Nyawira Wangai"/>
    <s v="Female"/>
    <s v="11678565"/>
    <s v="723515122"/>
    <s v="2.55E+11"/>
    <s v=""/>
    <s v=""/>
    <n v="36.540463000000003"/>
    <n v="-0.14174800000000001"/>
    <s v="Nyandarua"/>
    <s v="Ndaragwa"/>
    <s v="Kangocho"/>
    <s v="Kangocho"/>
    <s v="8"/>
    <s v="Kichemu limited"/>
    <s v="Kichemu Limited"/>
    <s v=""/>
    <s v="Micro Business"/>
    <x v="1"/>
  </r>
  <r>
    <s v="VPA6"/>
    <s v="KE-NAK-1612-17476"/>
    <x v="1"/>
    <s v=""/>
    <s v="26th October,2016"/>
    <d v="2016-10-26T00:00:00"/>
    <s v="15th December,2016"/>
    <d v="2016-12-15T00:00:00"/>
    <s v="Lucy Wairimu Kariuki"/>
    <s v="Female"/>
    <s v="220358"/>
    <s v="723150894"/>
    <s v="2.55E+11"/>
    <s v=""/>
    <s v="2.55E+11"/>
    <n v="36.163065000000003"/>
    <n v="-0.156415"/>
    <s v="Nakuru"/>
    <s v="Bahati"/>
    <s v="Bahati"/>
    <s v="Iski"/>
    <s v="8"/>
    <s v="Samjubiotec Enterprises"/>
    <s v="Samjubiotec Enterprises"/>
    <s v=""/>
    <s v="Micro Business"/>
    <x v="0"/>
  </r>
  <r>
    <s v="VPA6"/>
    <s v="KE-NYA-1608-17477"/>
    <x v="1"/>
    <s v=""/>
    <s v="12th June,2016"/>
    <d v="2016-06-12T00:00:00"/>
    <s v="1st August,2016"/>
    <d v="2016-08-01T00:00:00"/>
    <s v="Lucy Wanjiku Theuri"/>
    <s v="Female"/>
    <s v="614328"/>
    <s v="724397308"/>
    <s v="2.55E+11"/>
    <s v=""/>
    <s v=""/>
    <n v="36.493602000000003"/>
    <n v="9.8561999999999997E-2"/>
    <s v="Nyandarua"/>
    <s v="Ndaragwa"/>
    <s v="Kalampton"/>
    <s v="Kalampton"/>
    <s v="8"/>
    <s v="Kichemu limited"/>
    <s v="Kichemu Limited"/>
    <s v=""/>
    <s v="Micro Business"/>
    <x v="1"/>
  </r>
  <r>
    <s v="VPA6"/>
    <s v="KE-MER-1702-17480"/>
    <x v="1"/>
    <s v=""/>
    <s v="13th December,2016"/>
    <d v="2016-12-13T00:00:00"/>
    <s v="1st February,2017"/>
    <d v="2017-02-01T00:00:00"/>
    <s v="Marceller Kiambi"/>
    <s v="Female"/>
    <s v="4482820"/>
    <s v="721951631"/>
    <s v="2.55E+11"/>
    <s v=""/>
    <s v=""/>
    <n v="37.641165000000001"/>
    <n v="-1.6382000000000001E-2"/>
    <s v="Meru"/>
    <s v="Meru Centra"/>
    <s v="Abogeta West"/>
    <s v="Mariene"/>
    <s v="8"/>
    <s v="Likunga Company Limited"/>
    <s v="Likunga Company Limited"/>
    <s v=""/>
    <s v="Micro Business"/>
    <x v="1"/>
  </r>
  <r>
    <s v="VPA6"/>
    <s v="KE-NYA-1611-17485"/>
    <x v="1"/>
    <s v=""/>
    <s v="12th September,2016"/>
    <d v="2016-09-12T00:00:00"/>
    <s v="1st November,2016"/>
    <d v="2016-11-01T00:00:00"/>
    <s v="Mariam Wangui Mburu"/>
    <s v="Female"/>
    <s v="11613086"/>
    <s v="727767052"/>
    <s v="2.55E+11"/>
    <s v=""/>
    <s v=""/>
    <n v="36.520705"/>
    <n v="-0.20030700000000001"/>
    <s v="Nyandarua"/>
    <s v="Ndaragwa"/>
    <s v="Samata"/>
    <s v="Karandi"/>
    <s v="8"/>
    <s v="Kichemu limited"/>
    <s v="Kichemu Limited"/>
    <s v=""/>
    <s v="Micro Business"/>
    <x v="1"/>
  </r>
  <r>
    <s v="VPA6"/>
    <s v="KE-NAN-1702-17490"/>
    <x v="1"/>
    <s v=""/>
    <s v="13th December,2016"/>
    <d v="2016-12-13T00:00:00"/>
    <s v="1st February,2017"/>
    <d v="2017-02-01T00:00:00"/>
    <s v="Matayo Kirwa"/>
    <s v="Male"/>
    <s v="21223399"/>
    <s v="728402641"/>
    <s v="2.55E+11"/>
    <s v=""/>
    <s v=""/>
    <n v="35.069772"/>
    <n v="0.20450699999999999"/>
    <s v="Nandi"/>
    <s v="Nandi Central"/>
    <s v="Chepmundu Kapngetony"/>
    <s v="Kipsinede"/>
    <s v="8"/>
    <s v="Abiud Limited"/>
    <s v="Abiud Limited"/>
    <s v=""/>
    <s v="Micro Business"/>
    <x v="3"/>
  </r>
  <r>
    <s v="VPA6"/>
    <s v="KE-NAK-1701-17498"/>
    <x v="1"/>
    <s v=""/>
    <s v="12th November,2016"/>
    <d v="2016-11-12T00:00:00"/>
    <s v="1st January,2017"/>
    <d v="2017-01-01T00:00:00"/>
    <s v="Nahashon Huri Kimemia"/>
    <s v="Male"/>
    <s v="2339562"/>
    <s v="710804919"/>
    <s v="2.55E+11"/>
    <s v=""/>
    <s v=""/>
    <n v="36.190282000000003"/>
    <n v="-3.2738000000000003E-2"/>
    <s v="Nakuru"/>
    <s v="Subukia"/>
    <s v="Munanda"/>
    <s v="Munanda"/>
    <s v="8"/>
    <s v="Kichemu limited"/>
    <s v="Kichemu Limited"/>
    <s v=""/>
    <s v="Micro Business"/>
    <x v="1"/>
  </r>
  <r>
    <s v="VPA6"/>
    <s v="KE-NYA-1609-17499"/>
    <x v="1"/>
    <s v=""/>
    <s v="22nd July,2016"/>
    <d v="2016-07-22T00:00:00"/>
    <s v="10th September,2016"/>
    <d v="2016-09-10T00:00:00"/>
    <s v="Nathan Njoroge"/>
    <s v="Male"/>
    <s v="99999"/>
    <s v="726296826"/>
    <s v=""/>
    <s v=""/>
    <s v=""/>
    <n v="36.220011999999997"/>
    <n v="-0.13617799999999999"/>
    <s v="Nyandarua"/>
    <s v="Ol Kalou"/>
    <s v="Gituamba"/>
    <s v="Kiongo"/>
    <s v="8"/>
    <s v="Kichemu limited"/>
    <s v="Kichemu Limited"/>
    <s v=""/>
    <s v="Micro Business"/>
    <x v="1"/>
  </r>
  <r>
    <s v="VPA6"/>
    <s v="KE-NYA-1612-17501"/>
    <x v="1"/>
    <s v=""/>
    <s v="12th October,2016"/>
    <d v="2016-10-12T00:00:00"/>
    <s v="1st December,2016"/>
    <d v="2016-12-01T00:00:00"/>
    <s v="Ngariu Peter Kuria"/>
    <s v="Male"/>
    <s v="3506287"/>
    <s v="726736084"/>
    <s v="2.55E+11"/>
    <s v=""/>
    <s v=""/>
    <n v="36.490744999999997"/>
    <n v="0.10066"/>
    <s v="Nyandarua"/>
    <s v="Ndaragwa"/>
    <s v="Leshau"/>
    <s v="Leshau"/>
    <s v="8"/>
    <s v="Kichemu limited"/>
    <s v="Kichemu Limited"/>
    <s v=""/>
    <s v="Micro Business"/>
    <x v="1"/>
  </r>
  <r>
    <s v="VPA6"/>
    <s v="KE-NYA-1611-17505"/>
    <x v="1"/>
    <s v=""/>
    <s v="12th September,2016"/>
    <d v="2016-09-12T00:00:00"/>
    <s v="1st November,2016"/>
    <d v="2016-11-01T00:00:00"/>
    <s v="Patrick Ndirangu Macharia"/>
    <s v="Male"/>
    <s v="20421808"/>
    <s v="711408932"/>
    <s v="2.55E+11"/>
    <s v=""/>
    <s v=""/>
    <n v="36.547060000000002"/>
    <n v="-0.144982"/>
    <s v="Nyandarua"/>
    <s v="Ndaragwa"/>
    <s v="Samata"/>
    <s v="Kangocho"/>
    <s v="8"/>
    <s v="Kichemu limited"/>
    <s v="Kichemu Limited"/>
    <s v=""/>
    <s v="Micro Business"/>
    <x v="1"/>
  </r>
  <r>
    <s v="VPA6"/>
    <s v="KE-NYA-1701-17510"/>
    <x v="1"/>
    <s v=""/>
    <s v="12th November,2016"/>
    <d v="2016-11-12T00:00:00"/>
    <s v="1st January,2017"/>
    <d v="2017-01-01T00:00:00"/>
    <s v="Peter Gacheru Muniu"/>
    <s v="Male"/>
    <s v="2213671"/>
    <s v="722521270"/>
    <s v="2.55E+11"/>
    <s v=""/>
    <s v=""/>
    <n v="36.507792999999999"/>
    <n v="-0.207957"/>
    <s v="Nyandarua"/>
    <s v="Ndaragwa"/>
    <s v="Samata"/>
    <s v="Camry"/>
    <s v="8"/>
    <s v="Kichemu limited"/>
    <s v="Kichemu Limited"/>
    <s v=""/>
    <s v="Micro Business"/>
    <x v="1"/>
  </r>
  <r>
    <s v="VPA6"/>
    <s v="KE-NAN-1612-17527"/>
    <x v="1"/>
    <s v=""/>
    <s v="11th November,2016"/>
    <d v="2016-11-11T00:00:00"/>
    <s v="31st December,2016"/>
    <d v="2016-12-31T00:00:00"/>
    <s v="Sammy Kipkorir Chebor"/>
    <s v="Male"/>
    <s v="21723538"/>
    <s v="720849568"/>
    <s v="2.55E+11"/>
    <s v=""/>
    <s v=""/>
    <n v="35.136502"/>
    <n v="0.19504199999999999"/>
    <s v="Nandi"/>
    <s v="Nandi Central"/>
    <s v="Kilibwoni"/>
    <s v="Irimis"/>
    <s v="8"/>
    <s v="Abiud Limited"/>
    <s v="Abiud Limited"/>
    <s v=""/>
    <s v="Micro Business"/>
    <x v="3"/>
  </r>
  <r>
    <s v="VPA6"/>
    <s v="KE-NYA-1701-17536"/>
    <x v="1"/>
    <s v=""/>
    <s v="12th November,2016"/>
    <d v="2016-11-12T00:00:00"/>
    <s v="1st January,2017"/>
    <d v="2017-01-01T00:00:00"/>
    <s v="Silas Mbuthia Mukuru"/>
    <s v="Male"/>
    <s v="2315774"/>
    <s v="734570173"/>
    <s v="2.55E+11"/>
    <s v=""/>
    <s v=""/>
    <n v="36.468902"/>
    <n v="-0.41801700000000003"/>
    <s v="Nyandarua"/>
    <s v="Kipipiri"/>
    <s v="Mihabati"/>
    <s v="Miharati Matini"/>
    <s v="8"/>
    <s v="Kichemu limited"/>
    <s v="Kichemu Limited"/>
    <s v=""/>
    <s v="Micro Business"/>
    <x v="1"/>
  </r>
  <r>
    <s v="VPA6"/>
    <s v="KE-NAK-1702-17543"/>
    <x v="1"/>
    <s v=""/>
    <s v="13th December,2016"/>
    <d v="2016-12-13T00:00:00"/>
    <s v="1st February,2017"/>
    <d v="2017-02-01T00:00:00"/>
    <s v="Stephen Ndegwa Kungu"/>
    <s v="Male"/>
    <s v="264105"/>
    <s v="721527444"/>
    <s v="2.55E+11"/>
    <s v=""/>
    <s v="2.55E+11"/>
    <n v="36.130395"/>
    <n v="-0.15900300000000001"/>
    <s v="Nakuru"/>
    <s v="Bahati"/>
    <s v="Bahati"/>
    <s v="Kamia"/>
    <s v="8"/>
    <s v="Samjubiotec Enterprises"/>
    <s v="Samjubiotec Enterprises"/>
    <s v=""/>
    <s v="Micro Business"/>
    <x v="0"/>
  </r>
  <r>
    <s v="VPA6"/>
    <s v="KE-EMB-1701-17386"/>
    <x v="0"/>
    <s v="Unreachable"/>
    <s v="12th November,2016"/>
    <d v="2016-11-12T00:00:00"/>
    <s v="1st January,2017"/>
    <d v="2017-01-01T00:00:00"/>
    <s v="Alice Njau"/>
    <s v="Male"/>
    <s v="21871517"/>
    <s v="+254702952309"/>
    <s v="2.55E+11"/>
    <s v=""/>
    <s v=""/>
    <m/>
    <m/>
    <s v="Embu"/>
    <s v="Runyenjes"/>
    <s v="Kangari North"/>
    <s v="Kangari North"/>
    <s v="10"/>
    <s v="Eastern Bioteck"/>
    <s v="Eastern Bioteck"/>
    <s v=""/>
    <s v="Micro Business"/>
    <x v="0"/>
  </r>
  <r>
    <s v="VPA6"/>
    <s v="KE-EMB-1702-17406"/>
    <x v="1"/>
    <s v=""/>
    <s v="13th December,2016"/>
    <d v="2016-12-13T00:00:00"/>
    <s v="1st February,2017"/>
    <d v="2017-02-01T00:00:00"/>
    <s v="Emilio Munene Kamuger"/>
    <s v="Male"/>
    <s v="28215201"/>
    <s v="711356566"/>
    <s v="2.55E+11"/>
    <s v=""/>
    <s v=""/>
    <n v="37.529136999999999"/>
    <n v="-0.42719400000000002"/>
    <s v="Embu"/>
    <s v="Runyenjes"/>
    <s v="Kamugeri"/>
    <s v="Kiajokoma"/>
    <s v="10"/>
    <s v="Eastern Bioteck"/>
    <s v="Eastern Bioteck"/>
    <s v=""/>
    <s v="Micro Business"/>
    <x v="0"/>
  </r>
  <r>
    <s v="VPA6"/>
    <s v="KE-NYA-1610-17407"/>
    <x v="1"/>
    <s v=""/>
    <s v="2nd October,2016"/>
    <d v="2016-10-02T00:00:00"/>
    <s v="12th October,2016"/>
    <d v="2016-10-12T00:00:00"/>
    <s v="Ephantus Ngigi"/>
    <s v="Male"/>
    <s v="693640"/>
    <s v="722615958"/>
    <s v="2.55E+11"/>
    <s v=""/>
    <s v=""/>
    <n v="36.497833"/>
    <n v="-0.19572800000000001"/>
    <s v="Nyandarua"/>
    <s v="Ndaragwa"/>
    <s v="Samata"/>
    <s v="Samata"/>
    <s v="10"/>
    <s v="Kichemu limited"/>
    <s v="Kichemu Limited"/>
    <s v=""/>
    <s v="Micro Business"/>
    <x v="1"/>
  </r>
  <r>
    <s v="VPA6"/>
    <s v="KE-MER-1612-17413"/>
    <x v="1"/>
    <s v=""/>
    <s v="20th November,2016"/>
    <d v="2016-11-20T00:00:00"/>
    <s v="15th December,2016"/>
    <d v="2016-12-15T00:00:00"/>
    <s v="Festus Kinoti"/>
    <s v="Male"/>
    <s v="11982551"/>
    <s v="724622180"/>
    <s v="2.55E+11"/>
    <s v=""/>
    <s v="724622180"/>
    <n v="37.657888"/>
    <n v="2.6141999999999999E-2"/>
    <s v="Meru"/>
    <s v="Imenti South"/>
    <s v="Ntima"/>
    <s v="Giku"/>
    <s v="10"/>
    <s v="Likunga Company Limited"/>
    <s v="Likunga Company Limited"/>
    <s v=""/>
    <s v="Micro Business"/>
    <x v="1"/>
  </r>
  <r>
    <s v="VPA6"/>
    <s v="KE-MUR-1701-17422"/>
    <x v="1"/>
    <s v=""/>
    <s v="12th November,2016"/>
    <d v="2016-11-12T00:00:00"/>
    <s v="1st January,2017"/>
    <d v="2017-01-01T00:00:00"/>
    <s v="Gathumbi John Gikuni"/>
    <s v="Male"/>
    <s v="22036570"/>
    <s v="714430184"/>
    <s v="2.55E+11"/>
    <s v=""/>
    <s v="2.55E+11"/>
    <n v="36.834428000000003"/>
    <n v="-0.78716399999999997"/>
    <s v="Murang'a"/>
    <s v="Kigumo"/>
    <s v="Gatha-Ini"/>
    <s v="Gatha-Ini"/>
    <s v="10"/>
    <s v="Kenbi Enterprises"/>
    <s v="Kenbi Enterpises"/>
    <s v=""/>
    <s v="Micro Business"/>
    <x v="0"/>
  </r>
  <r>
    <s v="VPA6"/>
    <s v="KE-NYA-1612-17445"/>
    <x v="1"/>
    <s v=""/>
    <s v="3rd November,2016"/>
    <d v="2016-11-03T00:00:00"/>
    <s v="23rd December,2016"/>
    <d v="2016-12-23T00:00:00"/>
    <s v="Jane Wangui Githinji"/>
    <s v="Female"/>
    <s v="1076764"/>
    <s v="727125393"/>
    <s v="2.55E+11"/>
    <s v=""/>
    <s v=""/>
    <n v="36.600034000000001"/>
    <n v="4.8690000000000001E-3"/>
    <s v="Nyandarua"/>
    <s v="Ndaragwa"/>
    <s v="Subego"/>
    <s v="Subego"/>
    <s v="10"/>
    <s v="Kichemu limited"/>
    <s v="Joseph Thumbi"/>
    <s v=""/>
    <s v="Micro Business"/>
    <x v="1"/>
  </r>
  <r>
    <s v="VPA6"/>
    <s v="KE-NYA-1601-17447"/>
    <x v="1"/>
    <s v=""/>
    <s v="12th November,2015"/>
    <d v="2015-11-12T00:00:00"/>
    <s v="1st January,2016"/>
    <d v="2016-01-01T00:00:00"/>
    <s v="Janet Nduta Komu"/>
    <s v="Female"/>
    <s v="1234057"/>
    <s v="711348749"/>
    <s v="2.55E+11"/>
    <s v=""/>
    <s v=""/>
    <n v="36.376646999999998"/>
    <n v="1.6247000000000001E-2"/>
    <s v="Nyandarua"/>
    <s v="Ol Joro Orok"/>
    <s v="Gatimu"/>
    <s v="Gatimu"/>
    <s v="10"/>
    <s v="Kichemu limited"/>
    <s v="Kichemu Limited"/>
    <s v=""/>
    <s v="Micro Business"/>
    <x v="1"/>
  </r>
  <r>
    <s v="VPA6"/>
    <s v="KE-MER-1701-17449"/>
    <x v="1"/>
    <s v=""/>
    <s v="11th December,2016"/>
    <d v="2016-12-11T00:00:00"/>
    <s v="10th January,2017"/>
    <d v="2017-01-10T00:00:00"/>
    <s v="Jason Maingi"/>
    <s v="Male"/>
    <s v="2155534"/>
    <s v="722877024"/>
    <s v="2.55E+11"/>
    <s v=""/>
    <s v=""/>
    <n v="37.623063999999999"/>
    <n v="2.2814000000000001E-2"/>
    <s v="Meru"/>
    <s v="Imenti South"/>
    <s v="Ntima"/>
    <s v="Nthu"/>
    <s v="10"/>
    <s v="Likunga Company Limited"/>
    <s v="Likunga Company Limited"/>
    <s v=""/>
    <s v="Micro Business"/>
    <x v="1"/>
  </r>
  <r>
    <s v="VPA6"/>
    <s v="KE-NYA-1612-17454"/>
    <x v="0"/>
    <s v="Non Compliant"/>
    <s v="12th October,2016"/>
    <d v="2016-10-12T00:00:00"/>
    <s v="1st December,2016"/>
    <d v="2016-12-01T00:00:00"/>
    <s v="John Githithi Mwangi"/>
    <s v="Male"/>
    <s v="10881089"/>
    <s v="721252661"/>
    <s v="2.55E+11"/>
    <s v=""/>
    <s v=""/>
    <n v="36.488795000000003"/>
    <n v="-0.162915"/>
    <s v="Nyandarua"/>
    <s v="Ndaragwa"/>
    <s v="Samata"/>
    <s v="Warikira"/>
    <s v="10"/>
    <s v="Kichemu limited"/>
    <s v="Wanjau"/>
    <s v=""/>
    <s v="Micro Business"/>
    <x v="1"/>
  </r>
  <r>
    <s v="VPA6"/>
    <s v="KE-MUR-1612-17466"/>
    <x v="1"/>
    <s v=""/>
    <s v="11th November,2016"/>
    <d v="2016-11-11T00:00:00"/>
    <s v="31st December,2016"/>
    <d v="2016-12-31T00:00:00"/>
    <s v="Josephat Kamuri Wanyoike"/>
    <s v="Male"/>
    <s v="26553069"/>
    <s v="722371901"/>
    <s v="2.55E+11"/>
    <s v=""/>
    <s v="2.55E+11"/>
    <n v="37.165008"/>
    <n v="-0.83295699999999995"/>
    <s v="Murang'a"/>
    <s v="Maragua"/>
    <s v="Samar"/>
    <s v="Sama"/>
    <s v="10"/>
    <s v="Kenbi Enterprises"/>
    <s v="Kenbi Enterpises"/>
    <s v=""/>
    <s v="Micro Business"/>
    <x v="0"/>
  </r>
  <r>
    <s v="VPA6"/>
    <s v="KE-NYA-1701-17482"/>
    <x v="1"/>
    <s v=""/>
    <s v="12th November,2016"/>
    <d v="2016-11-12T00:00:00"/>
    <s v="1st January,2017"/>
    <d v="2017-01-01T00:00:00"/>
    <s v="Margaret Nyambura Kihara"/>
    <s v="Female"/>
    <s v="99999"/>
    <s v="722907375"/>
    <s v="2.55E+11"/>
    <s v=""/>
    <s v="2.55E+11"/>
    <n v="36.474829999999997"/>
    <n v="1.8596999999999999E-2"/>
    <s v="Nyandarua"/>
    <s v="Ndaragwa"/>
    <s v="Kiriita"/>
    <s v="Kahembe"/>
    <s v="10"/>
    <s v="Kichemu limited"/>
    <s v="Kichemu Limited"/>
    <s v=""/>
    <s v="Micro Business"/>
    <x v="1"/>
  </r>
  <r>
    <s v="VPA6"/>
    <s v="KE-THA-1609-17502"/>
    <x v="1"/>
    <s v=""/>
    <s v="13th July,2016"/>
    <d v="2016-07-13T00:00:00"/>
    <s v="1st September,2016"/>
    <d v="2016-09-01T00:00:00"/>
    <s v="Nimrod Mutegi"/>
    <s v="Male"/>
    <s v="412378"/>
    <s v="720734022"/>
    <s v="2.55E+11"/>
    <s v=""/>
    <s v=""/>
    <n v="37.659303999999999"/>
    <n v="-0.22092600000000001"/>
    <s v="Tharaka-Nithi"/>
    <s v="Maara"/>
    <s v="Chogoria"/>
    <s v="Kiraro"/>
    <s v="10"/>
    <s v="Likunga Company Limited"/>
    <s v="Likunga Company Limited"/>
    <s v=""/>
    <s v="Micro Business"/>
    <x v="0"/>
  </r>
  <r>
    <s v="VPA6"/>
    <s v="KE-NYA-1611-17506"/>
    <x v="1"/>
    <s v=""/>
    <s v="12th September,2016"/>
    <d v="2016-09-12T00:00:00"/>
    <s v="1st November,2016"/>
    <d v="2016-11-01T00:00:00"/>
    <s v="Paul Karanja Wainaina"/>
    <s v="Male"/>
    <s v="6353986"/>
    <s v="725586182"/>
    <s v="2.55E+11"/>
    <s v=""/>
    <s v=""/>
    <n v="36.578436000000004"/>
    <n v="-1.6086E-2"/>
    <s v="Nyandarua"/>
    <s v="Ndaragwa"/>
    <s v="Ngamia"/>
    <s v="Ngamia"/>
    <s v="10"/>
    <s v="Kichemu limited"/>
    <s v="Kichemu Limited"/>
    <s v=""/>
    <s v="Micro Business"/>
    <x v="1"/>
  </r>
  <r>
    <s v="VPA6"/>
    <s v="KE-MUR-1612-17518"/>
    <x v="1"/>
    <s v=""/>
    <s v="12th October,2016"/>
    <d v="2016-10-12T00:00:00"/>
    <s v="1st December,2016"/>
    <d v="2016-12-01T00:00:00"/>
    <s v="Regina Wanjiku Muigai"/>
    <s v="Female"/>
    <s v="898854"/>
    <s v="733683142"/>
    <s v="2.55E+11"/>
    <s v=""/>
    <s v="2.55E+11"/>
    <n v="36.833547000000003"/>
    <n v="-0.78779699999999997"/>
    <s v="Murang'a"/>
    <s v="Kigumo"/>
    <s v="Gatha-Ini"/>
    <s v="Kangai"/>
    <s v="10"/>
    <s v="Kenbi Enterprises"/>
    <s v="Kenbi Enterpises"/>
    <s v=""/>
    <s v="Micro Business"/>
    <x v="0"/>
  </r>
  <r>
    <s v="VPA6"/>
    <s v="KE-NAI-1712-17534"/>
    <x v="1"/>
    <s v=""/>
    <s v="11th November,2017"/>
    <d v="2017-11-11T00:00:00"/>
    <s v="31st December,2017"/>
    <d v="2017-12-31T00:00:00"/>
    <s v="Sarah W Waweru"/>
    <s v="Female"/>
    <s v="3105209"/>
    <s v="733554335"/>
    <s v="2.55E+11"/>
    <s v=""/>
    <s v="2.55E+11"/>
    <n v="37.011997000000001"/>
    <n v="-1.280659"/>
    <s v="Nairobi"/>
    <s v="Kasarani"/>
    <s v="Ruai"/>
    <s v="Block10"/>
    <s v="10"/>
    <s v="Andcol Enterprises"/>
    <s v="Andcol  Enterprises"/>
    <s v=""/>
    <s v="Micro Business"/>
    <x v="0"/>
  </r>
  <r>
    <s v="VPA6"/>
    <s v="KE-UAS-1612-17390"/>
    <x v="1"/>
    <s v=""/>
    <s v="12th October,2016"/>
    <d v="2016-10-12T00:00:00"/>
    <s v="1st December,2016"/>
    <d v="2016-12-01T00:00:00"/>
    <s v="Anne Cherotich"/>
    <s v="Female"/>
    <s v="14420306"/>
    <s v="726330286"/>
    <s v="2.55E+11"/>
    <s v=""/>
    <s v=""/>
    <n v="35.259444999999999"/>
    <n v="0.45332299999999998"/>
    <s v="Uasin Gishu"/>
    <s v="Kapseret"/>
    <s v="Chinese"/>
    <s v="Eldoret"/>
    <s v="12"/>
    <s v="Ndimar Renewable Energy"/>
    <s v="Ndimar Renewable Energy"/>
    <s v=""/>
    <s v="Micro Business"/>
    <x v="0"/>
  </r>
  <r>
    <s v="VPA6"/>
    <s v="KE-BUS-1701-17414"/>
    <x v="0"/>
    <s v="Hostile Client"/>
    <s v="12th November,2016"/>
    <d v="2016-11-12T00:00:00"/>
    <s v="1st January,2017"/>
    <d v="2017-01-01T00:00:00"/>
    <s v="Florencio Adenya Okwonkwon"/>
    <s v="Female"/>
    <s v="4234864"/>
    <s v="+254713341149"/>
    <s v="2.55E+11"/>
    <s v=""/>
    <s v=""/>
    <m/>
    <m/>
    <s v="Busia"/>
    <s v="Nambale"/>
    <s v="Musokoto"/>
    <s v="Mutatsi"/>
    <s v="12"/>
    <s v="Kenbi Enterprises"/>
    <s v="Kenbi Enterpises"/>
    <s v=""/>
    <s v="Micro Business"/>
    <x v="0"/>
  </r>
  <r>
    <s v="VPA6"/>
    <s v="KE-KIA-1611-17432"/>
    <x v="1"/>
    <s v=""/>
    <s v="12th September,2016"/>
    <d v="2016-09-12T00:00:00"/>
    <s v="1st November,2016"/>
    <d v="2016-11-01T00:00:00"/>
    <s v="Gorreti Wambui Kamwende"/>
    <s v="Female"/>
    <s v="11055663"/>
    <s v="+254721679182"/>
    <s v="2.55E+11"/>
    <s v=""/>
    <s v=""/>
    <n v="36.811936000000003"/>
    <n v="-1.1301289999999999"/>
    <s v="Kiambu"/>
    <s v="Kiambaa"/>
    <s v="Ndumberi"/>
    <s v="Tingatinga"/>
    <s v="12"/>
    <s v="Felikam Biogas Services"/>
    <s v=""/>
    <s v=""/>
    <s v="Micro Business"/>
    <x v="0"/>
  </r>
  <r>
    <s v="VPA6"/>
    <s v="KE-NAN-1702-17488"/>
    <x v="1"/>
    <s v=""/>
    <s v="13th December,2016"/>
    <d v="2016-12-13T00:00:00"/>
    <s v="1st February,2017"/>
    <d v="2017-02-01T00:00:00"/>
    <s v="Mary Chepngetich Koech"/>
    <s v="Female"/>
    <s v="23525662"/>
    <s v="717901699"/>
    <s v="2.55E+11"/>
    <s v=""/>
    <s v=""/>
    <n v="35.133645000000001"/>
    <n v="0.194577"/>
    <s v="Nandi"/>
    <s v="Nandi Central"/>
    <s v="Kilibwoni"/>
    <s v="Irimis"/>
    <s v="12"/>
    <s v="Abiud Limited"/>
    <s v="Abiud Limited"/>
    <s v=""/>
    <s v="Micro Business"/>
    <x v="3"/>
  </r>
  <r>
    <s v="VPA6"/>
    <s v="KE-KIS-1712-17493"/>
    <x v="1"/>
    <s v=""/>
    <s v="11th November,2017"/>
    <d v="2017-11-11T00:00:00"/>
    <s v="31st December,2017"/>
    <d v="2017-12-31T00:00:00"/>
    <s v="Moline Nyanturie Karori"/>
    <s v="Female"/>
    <s v="2775703"/>
    <s v="705476368"/>
    <s v="2.55E+11"/>
    <s v=""/>
    <s v=""/>
    <n v="34.757171999999997"/>
    <n v="-0.69202699999999995"/>
    <s v="Kisii"/>
    <s v="Kisii Central"/>
    <s v="Kisii"/>
    <s v=""/>
    <s v="12"/>
    <s v="Nyansancha Biogas"/>
    <s v="Samuel Manyuna Otiso"/>
    <s v=""/>
    <s v="Micro Business"/>
    <x v="0"/>
  </r>
  <r>
    <s v="VPA6"/>
    <s v="KE-NYE-1608-17544"/>
    <x v="1"/>
    <s v=""/>
    <s v="12th June,2016"/>
    <d v="2016-06-12T00:00:00"/>
    <s v="1st August,2016"/>
    <d v="2016-08-01T00:00:00"/>
    <s v="Symon Gichugu Gathuki"/>
    <s v="Male"/>
    <s v="3233969"/>
    <s v="721217614"/>
    <s v="2.55E+11"/>
    <s v=""/>
    <s v=""/>
    <n v="36.900523"/>
    <n v="-0.37851800000000002"/>
    <s v="Nyeri"/>
    <s v="Kieni West"/>
    <s v="Mweiga"/>
    <s v="Rurera Ini"/>
    <s v="12"/>
    <s v="Zackmar Biotec Ltd"/>
    <s v="Zackmar Biotec Ltd"/>
    <s v=""/>
    <s v="Micro Business"/>
    <x v="0"/>
  </r>
  <r>
    <s v="VPA6"/>
    <s v="KE-MUR-1601-17397"/>
    <x v="1"/>
    <s v=""/>
    <s v="28th November,2015"/>
    <d v="2015-11-28T00:00:00"/>
    <s v="17th January,2016"/>
    <d v="2016-01-17T00:00:00"/>
    <s v="Charles Maina Kamau"/>
    <s v="Male"/>
    <s v="12668417"/>
    <s v="727627060"/>
    <s v="2.55E+11"/>
    <s v=""/>
    <s v=""/>
    <n v="37.350285"/>
    <n v="-1.0166869999999999"/>
    <s v="Murang'a"/>
    <s v="Gatanga"/>
    <s v="Ngelelya"/>
    <s v="Mugumo"/>
    <n v="16"/>
    <s v="Andcol Enterprises"/>
    <s v="Andcol  Enterprises"/>
    <s v=""/>
    <s v="Micro Business"/>
    <x v="0"/>
  </r>
  <r>
    <s v="VPA6"/>
    <s v="KE-NAK-1701-17508"/>
    <x v="1"/>
    <s v=""/>
    <s v="6th December,2016"/>
    <d v="2016-12-06T00:00:00"/>
    <s v="4th January,2017"/>
    <d v="2017-01-04T00:00:00"/>
    <s v="Paul Njoroge Njuguna"/>
    <s v="Male"/>
    <s v="292149"/>
    <s v="722853716"/>
    <s v="2.55E+11"/>
    <s v=""/>
    <s v="2.55E+11"/>
    <n v="36.040215000000003"/>
    <n v="-0.120245"/>
    <s v="Nakuru"/>
    <s v="Bahati"/>
    <s v="Barita"/>
    <s v="Ime"/>
    <n v="24"/>
    <s v="Ndimar Renewable Energy"/>
    <s v="Ndimar Renewable Energy"/>
    <s v=""/>
    <s v="Micro Business"/>
    <x v="0"/>
  </r>
  <r>
    <s v="VPA6"/>
    <s v="KE-NYA-1701-17479"/>
    <x v="1"/>
    <s v=""/>
    <s v="12th November,2016"/>
    <d v="2016-11-12T00:00:00"/>
    <s v="1st January,2017"/>
    <d v="2017-01-01T00:00:00"/>
    <s v="Manwa Osebe Jackline"/>
    <s v="Female"/>
    <s v="7708767"/>
    <s v="728008731"/>
    <s v="2.55E+11"/>
    <s v=""/>
    <s v=""/>
    <n v="35.026417000000002"/>
    <n v="-0.75216700000000003"/>
    <s v="Nyamira"/>
    <s v="Borabu"/>
    <s v="Nyansiongo"/>
    <s v="Riyei"/>
    <s v="12"/>
    <s v="Nyansancha Biogas"/>
    <s v="Samuel Manyuna Otiso"/>
    <s v=""/>
    <s v="Micro Business"/>
    <x v="0"/>
  </r>
  <r>
    <s v="VPA6"/>
    <s v="KE-KIA-1606-16268"/>
    <x v="1"/>
    <s v=""/>
    <s v="12th April,2016"/>
    <d v="2016-04-12T00:00:00"/>
    <s v="1st June,2016"/>
    <d v="2016-06-01T00:00:00"/>
    <s v="James Mbuthia"/>
    <s v="Male"/>
    <s v="22721107"/>
    <s v="728483783"/>
    <s v=""/>
    <s v=""/>
    <s v=""/>
    <n v="36.738894999999999"/>
    <n v="-1.169832"/>
    <s v="Kiambu"/>
    <s v="Kiambaa"/>
    <s v="Banana"/>
    <s v="Njiku"/>
    <s v="4"/>
    <s v="Biotechno &amp; Services"/>
    <s v=""/>
    <s v=""/>
    <s v="Micro Business"/>
    <x v="1"/>
  </r>
  <r>
    <s v="VPA6"/>
    <s v="KE-KIA-1512-16269"/>
    <x v="1"/>
    <s v=""/>
    <s v="11th November,2015"/>
    <d v="2015-11-11T00:00:00"/>
    <s v="31st December,2015"/>
    <d v="2015-12-31T00:00:00"/>
    <s v="Peter Njuguna Njenga"/>
    <s v="Male"/>
    <s v="23770711"/>
    <s v="722607858"/>
    <s v=""/>
    <s v=""/>
    <s v=""/>
    <n v="36.636367"/>
    <n v="-1.118133"/>
    <s v="Kiambu"/>
    <s v="Limuru"/>
    <s v="Kamirithu"/>
    <s v="Kamandura"/>
    <s v="4"/>
    <s v="Biotechno &amp; Services"/>
    <s v=""/>
    <s v=""/>
    <s v="Micro Business"/>
    <x v="1"/>
  </r>
  <r>
    <s v="VPA6"/>
    <s v="KE-VIH-1607-16270"/>
    <x v="1"/>
    <s v=""/>
    <s v="12th May,2016"/>
    <d v="2016-05-12T00:00:00"/>
    <s v="1st July,2016"/>
    <d v="2016-07-01T00:00:00"/>
    <s v="Violet Nyongore Kirundu"/>
    <s v="Female"/>
    <s v="21721107"/>
    <s v="720759301"/>
    <s v=""/>
    <s v=""/>
    <s v=""/>
    <n v="34.727670000000003"/>
    <n v="5.7537999999999999E-2"/>
    <s v="Vihiga"/>
    <s v="Vihiga"/>
    <s v="Central Maragoli"/>
    <s v="Ikumba"/>
    <s v="4"/>
    <s v="Biotechno &amp; Services"/>
    <s v=""/>
    <s v=""/>
    <s v="Micro Business"/>
    <x v="1"/>
  </r>
  <r>
    <s v="VPA6"/>
    <s v="KE-KIA-1610-16702"/>
    <x v="1"/>
    <s v=""/>
    <s v="12th August,2016"/>
    <d v="2016-08-12T00:00:00"/>
    <s v="1st October,2016"/>
    <d v="2016-10-01T00:00:00"/>
    <s v="Cecilia Wangare Kariuki"/>
    <s v="Female"/>
    <s v="99999"/>
    <s v="718747170"/>
    <s v=""/>
    <s v=""/>
    <s v=""/>
    <n v="36.831797999999999"/>
    <n v="-1.163017"/>
    <s v="Kiambu"/>
    <s v="Kiambu"/>
    <s v="Municipal"/>
    <s v="Kihingo"/>
    <s v="4"/>
    <s v="Biotechno &amp; Services"/>
    <s v=""/>
    <s v=""/>
    <s v="Micro Business"/>
    <x v="0"/>
  </r>
  <r>
    <s v="VPA6"/>
    <s v="KE-MUR-1612-15976"/>
    <x v="1"/>
    <s v=""/>
    <s v="11th November,2016"/>
    <d v="2016-11-11T00:00:00"/>
    <s v="31st December,2016"/>
    <d v="2016-12-31T00:00:00"/>
    <s v="Laban Mwangi"/>
    <s v="Male"/>
    <s v="6399327"/>
    <s v="723470917"/>
    <s v=""/>
    <s v=""/>
    <s v=""/>
    <n v="36.932628000000001"/>
    <n v="-0.81443500000000002"/>
    <s v="Murang'a"/>
    <s v="Kigumo"/>
    <s v="Kibage"/>
    <s v="Gachaki"/>
    <s v="6"/>
    <s v="HAMKAM"/>
    <s v="Hamkam"/>
    <s v=""/>
    <s v="Micro Business"/>
    <x v="0"/>
  </r>
  <r>
    <s v="VPA6"/>
    <s v="KE-MER-1512-15986"/>
    <x v="1"/>
    <s v=""/>
    <s v="11th November,2015"/>
    <d v="2015-11-11T00:00:00"/>
    <s v="31st December,2015"/>
    <d v="2015-12-31T00:00:00"/>
    <s v="Benson Munene Muura"/>
    <s v="Male"/>
    <s v="2355821"/>
    <s v="724883321"/>
    <s v=""/>
    <s v=""/>
    <s v=""/>
    <n v="37.633805000000002"/>
    <n v="-1.6202999999999999E-2"/>
    <s v="Meru"/>
    <s v="Meru Centra"/>
    <s v="Abothuguchi Central"/>
    <s v="Mariene"/>
    <s v="6"/>
    <s v="Likunga Company Limited"/>
    <s v="Likunga Company Limited"/>
    <s v=""/>
    <s v="Micro Business"/>
    <x v="0"/>
  </r>
  <r>
    <s v="VPA6"/>
    <s v="KE-KIR-1605-16017"/>
    <x v="1"/>
    <s v=""/>
    <s v="12th March,2016"/>
    <d v="2016-03-12T00:00:00"/>
    <s v="1st May,2016"/>
    <d v="2016-05-01T00:00:00"/>
    <s v="Elizabeth Mueke Gichini"/>
    <s v="Female"/>
    <s v="6143654"/>
    <s v="727810859"/>
    <s v=""/>
    <s v=""/>
    <s v=""/>
    <n v="37.253193000000003"/>
    <n v="-0.50204199999999999"/>
    <s v="Kirinyaga"/>
    <s v="Kerugoya/Kutus"/>
    <s v="Mutira"/>
    <s v="Kamutwira"/>
    <s v="6"/>
    <s v="Kenbi Enterprises"/>
    <s v="Kenbi Enterpises"/>
    <s v=""/>
    <s v="Micro Business"/>
    <x v="0"/>
  </r>
  <r>
    <s v="VPA6"/>
    <s v="KE-MUR-1604-16019"/>
    <x v="1"/>
    <s v=""/>
    <s v="11th February,2016"/>
    <d v="2016-02-11T00:00:00"/>
    <s v="1st April,2016"/>
    <d v="2016-04-01T00:00:00"/>
    <s v="Bilhah Nyambura Mugo"/>
    <s v="Female"/>
    <s v="3569867"/>
    <s v="723798929"/>
    <s v=""/>
    <s v=""/>
    <s v=""/>
    <n v="36.972901999999998"/>
    <n v="-0.70741399999999999"/>
    <s v="Murang'a"/>
    <s v="Kangema"/>
    <s v="Wangu"/>
    <s v="Kamacharia/Karwinu"/>
    <s v="6"/>
    <s v="Kenbi Enterprises"/>
    <s v="Kenbi Enterpises"/>
    <s v=""/>
    <s v="Micro Business"/>
    <x v="0"/>
  </r>
  <r>
    <s v="VPA6"/>
    <s v="KE-KIA-1604-16020"/>
    <x v="1"/>
    <s v=""/>
    <s v="11th February,2016"/>
    <d v="2016-02-11T00:00:00"/>
    <s v="1st April,2016"/>
    <d v="2016-04-01T00:00:00"/>
    <s v="Julius Ndungo"/>
    <s v="Male"/>
    <s v="2044216"/>
    <s v="722769426"/>
    <s v=""/>
    <s v=""/>
    <s v=""/>
    <n v="36.993766999999998"/>
    <n v="-1.1139079999999999"/>
    <s v="Kiambu"/>
    <s v="Juja"/>
    <s v="Ruiru"/>
    <s v="Kuboma"/>
    <s v="6"/>
    <s v="Kenbi Enterprises"/>
    <s v="Kenbi Enterpises"/>
    <s v=""/>
    <s v="Micro Business"/>
    <x v="0"/>
  </r>
  <r>
    <s v="VPA6"/>
    <s v="KE-MER-1603-16133"/>
    <x v="1"/>
    <s v=""/>
    <s v="11th January,2016"/>
    <d v="2016-01-11T00:00:00"/>
    <s v="1st March,2016"/>
    <d v="2016-03-01T00:00:00"/>
    <s v="Kinyua Ikiara"/>
    <s v="Male"/>
    <s v="99999"/>
    <s v="722698998"/>
    <s v=""/>
    <s v=""/>
    <s v=""/>
    <n v="37.567239000000001"/>
    <n v="-3.3451000000000002E-2"/>
    <s v="Meru"/>
    <s v="Imenti South"/>
    <s v="Nkuene"/>
    <s v="Nkogwe"/>
    <s v="6"/>
    <s v="Likunga Company Limited"/>
    <s v=""/>
    <s v=""/>
    <s v="Micro Business"/>
    <x v="0"/>
  </r>
  <r>
    <s v="VPA6"/>
    <s v="KE-MUR-1606-16213"/>
    <x v="1"/>
    <s v=""/>
    <s v="12th April,2016"/>
    <d v="2016-04-12T00:00:00"/>
    <s v="1st June,2016"/>
    <d v="2016-06-01T00:00:00"/>
    <s v="Paul Macharia Mbaka"/>
    <s v="Male"/>
    <s v="1989136"/>
    <s v="720600740"/>
    <s v=""/>
    <s v=""/>
    <s v=""/>
    <n v="36.885209000000003"/>
    <n v="-0.80492799999999998"/>
    <s v="Murang'a"/>
    <s v="Kandara"/>
    <s v="Githumu"/>
    <s v="Kiangari"/>
    <s v="6"/>
    <s v="HAMKAM"/>
    <s v="Hamkam"/>
    <s v=""/>
    <s v="Micro Business"/>
    <x v="0"/>
  </r>
  <r>
    <s v="VPA6"/>
    <s v="KE-MER-1602-16263"/>
    <x v="1"/>
    <s v=""/>
    <s v="15th November,2015"/>
    <d v="2015-11-15T00:00:00"/>
    <s v="19th February,2016"/>
    <d v="2016-02-19T00:00:00"/>
    <s v="Emilio Gatu Njue"/>
    <s v="Male"/>
    <s v="10371271"/>
    <s v="705447823"/>
    <s v=""/>
    <s v=""/>
    <s v=""/>
    <n v="37.936895"/>
    <n v="0.16802"/>
    <s v="Meru"/>
    <s v="Igembe South"/>
    <s v="Athi"/>
    <s v="Kigandeni"/>
    <s v="6"/>
    <s v="Andcol Enterprises"/>
    <s v=""/>
    <s v=""/>
    <s v="Micro Business"/>
    <x v="1"/>
  </r>
  <r>
    <s v="VPA6"/>
    <s v="KE-MER-1601-16264"/>
    <x v="1"/>
    <s v=""/>
    <s v="21st November,2015"/>
    <d v="2015-11-21T00:00:00"/>
    <s v="10th January,2016"/>
    <d v="2016-01-10T00:00:00"/>
    <s v="Lucy Meme"/>
    <s v="Female"/>
    <s v="10924140"/>
    <s v="721920765"/>
    <s v=""/>
    <s v=""/>
    <s v=""/>
    <n v="37.906554"/>
    <n v="0.21721199999999999"/>
    <s v="Meru"/>
    <s v="Igembe South"/>
    <s v="Muudani"/>
    <s v="Center"/>
    <s v="6"/>
    <s v="Andcol Enterprises"/>
    <s v=""/>
    <s v=""/>
    <s v="Micro Business"/>
    <x v="0"/>
  </r>
  <r>
    <s v="VPA6"/>
    <s v="KE-MER-1601-16265"/>
    <x v="1"/>
    <s v=""/>
    <s v="12th November,2015"/>
    <d v="2015-11-12T00:00:00"/>
    <s v="1st January,2016"/>
    <d v="2016-01-01T00:00:00"/>
    <s v="Peter Ntarabu"/>
    <s v="Male"/>
    <s v="25652471"/>
    <s v="721692611"/>
    <s v=""/>
    <s v=""/>
    <s v=""/>
    <n v="37.916421999999997"/>
    <n v="0.15214800000000001"/>
    <s v="Meru"/>
    <s v="Igembe South"/>
    <s v="Njeme"/>
    <s v="Gaiti"/>
    <s v="6"/>
    <s v="Andcol Enterprises"/>
    <s v=""/>
    <s v=""/>
    <s v="Micro Business"/>
    <x v="1"/>
  </r>
  <r>
    <s v="VPA6"/>
    <s v="KE-MUR-1607-16302"/>
    <x v="1"/>
    <s v=""/>
    <s v="12th May,2016"/>
    <d v="2016-05-12T00:00:00"/>
    <s v="1st July,2016"/>
    <d v="2016-07-01T00:00:00"/>
    <s v="Julius Kiuru Ngugi"/>
    <s v="Male"/>
    <s v="13274517"/>
    <s v="718547663"/>
    <s v=""/>
    <s v=""/>
    <s v=""/>
    <n v="36.937167000000002"/>
    <n v="-0.84641699999999997"/>
    <s v="Murang'a"/>
    <s v="Kandara"/>
    <s v="Kiharu"/>
    <s v="Mukangu"/>
    <s v="6"/>
    <s v="HAMKAM"/>
    <s v=""/>
    <s v=""/>
    <s v="Micro Business"/>
    <x v="0"/>
  </r>
  <r>
    <s v="VPA6"/>
    <s v="KE-KIA-1606-16316"/>
    <x v="1"/>
    <s v=""/>
    <s v="12th April,2016"/>
    <d v="2016-04-12T00:00:00"/>
    <s v="1st June,2016"/>
    <d v="2016-06-01T00:00:00"/>
    <s v="Mumina Mutua"/>
    <s v="Male"/>
    <s v="99999"/>
    <s v="720389301"/>
    <s v=""/>
    <s v=""/>
    <s v=""/>
    <n v="37.144190000000002"/>
    <n v="-1.0674619999999999"/>
    <s v="Kiambu"/>
    <s v="Thika East"/>
    <s v="Kamenu"/>
    <s v="Landless"/>
    <s v="6"/>
    <s v="Andcol Enterprises"/>
    <s v=""/>
    <s v=""/>
    <s v="Micro Business"/>
    <x v="1"/>
  </r>
  <r>
    <s v="VPA6"/>
    <s v="KE-KIA-1604-16317"/>
    <x v="1"/>
    <s v=""/>
    <s v="11th February,2016"/>
    <d v="2016-02-11T00:00:00"/>
    <s v="1st April,2016"/>
    <d v="2016-04-01T00:00:00"/>
    <s v="George Kamai"/>
    <s v="Male"/>
    <s v="99999"/>
    <s v="72548561"/>
    <s v=""/>
    <s v=""/>
    <s v=""/>
    <n v="37.145755000000001"/>
    <n v="-1.073977"/>
    <s v="Kiambu"/>
    <s v="Thika East"/>
    <s v="Kamenu"/>
    <s v="Happy Valley"/>
    <s v="6"/>
    <s v="Andcol Enterprises"/>
    <s v=""/>
    <s v=""/>
    <s v="Micro Business"/>
    <x v="0"/>
  </r>
  <r>
    <s v="VPA6"/>
    <s v="KE-NAK-1606-16341"/>
    <x v="1"/>
    <s v=""/>
    <s v="12th April,2016"/>
    <d v="2016-04-12T00:00:00"/>
    <s v="1st June,2016"/>
    <d v="2016-06-01T00:00:00"/>
    <s v="Daniel Ndungu Nganga"/>
    <s v="Male"/>
    <s v="1032314"/>
    <s v="727146047"/>
    <s v=""/>
    <s v=""/>
    <s v=""/>
    <n v="36.167327999999998"/>
    <n v="-8.2632999999999998E-2"/>
    <s v="Nakuru"/>
    <s v="Subukia"/>
    <s v="Kabazi"/>
    <s v="Kihoto"/>
    <s v="6"/>
    <s v="Andcol Enterprises"/>
    <s v=""/>
    <s v=""/>
    <s v="Micro Business"/>
    <x v="1"/>
  </r>
  <r>
    <s v="VPA6"/>
    <s v="KE-NAK-1606-16488"/>
    <x v="0"/>
    <s v="Non Compliant"/>
    <s v="12th April,2016"/>
    <d v="2016-04-12T00:00:00"/>
    <s v="1st June,2016"/>
    <d v="2016-06-01T00:00:00"/>
    <s v="Susan Mumbi"/>
    <s v="Female"/>
    <s v="8173642"/>
    <s v="710508333"/>
    <s v=""/>
    <s v=""/>
    <s v=""/>
    <n v="36.167543000000002"/>
    <n v="-0.27187"/>
    <s v="Nakuru"/>
    <s v="Bahati"/>
    <s v="Lanet"/>
    <s v=""/>
    <s v="6"/>
    <s v="Kichemu limited"/>
    <s v=""/>
    <s v=""/>
    <s v="Micro Business"/>
    <x v="0"/>
  </r>
  <r>
    <s v="VPA6"/>
    <s v="KE-NAK-1605-16491"/>
    <x v="1"/>
    <s v=""/>
    <s v="12th March,2016"/>
    <d v="2016-03-12T00:00:00"/>
    <s v="1st May,2016"/>
    <d v="2016-05-01T00:00:00"/>
    <s v="Monica Kanyingi"/>
    <s v="Female"/>
    <s v="2325509"/>
    <s v="710514479"/>
    <s v=""/>
    <s v=""/>
    <s v=""/>
    <n v="36.120852999999997"/>
    <n v="-0.177317"/>
    <s v="Nakuru"/>
    <s v="Nakuru North"/>
    <s v="Maili Kumi"/>
    <s v=""/>
    <s v="6"/>
    <s v="Kichemu limited"/>
    <s v=""/>
    <s v=""/>
    <s v="Micro Business"/>
    <x v="0"/>
  </r>
  <r>
    <s v="VPA6"/>
    <s v="KE-NAK-1607-16516"/>
    <x v="1"/>
    <s v=""/>
    <s v="12th May,2016"/>
    <d v="2016-05-12T00:00:00"/>
    <s v="1st July,2016"/>
    <d v="2016-07-01T00:00:00"/>
    <s v="Ephantus M Wanduri"/>
    <s v="Male"/>
    <s v="1392181"/>
    <s v="710508333"/>
    <s v=""/>
    <s v=""/>
    <s v=""/>
    <n v="36.167667000000002"/>
    <n v="-0.27200299999999999"/>
    <s v="Nakuru"/>
    <s v="Bahati"/>
    <s v="Umoja"/>
    <s v=""/>
    <s v="6"/>
    <s v="Kichemu limited"/>
    <s v=""/>
    <s v=""/>
    <s v="Micro Business"/>
    <x v="0"/>
  </r>
  <r>
    <s v="VPA6"/>
    <s v="KE-MUR-1610-16652"/>
    <x v="1"/>
    <s v=""/>
    <s v="12th August,2016"/>
    <d v="2016-08-12T00:00:00"/>
    <s v="1st October,2016"/>
    <d v="2016-10-01T00:00:00"/>
    <s v="Joseph Kiruri"/>
    <s v="Male"/>
    <s v="3402065"/>
    <s v="721923306"/>
    <s v=""/>
    <s v=""/>
    <s v=""/>
    <n v="37.032874999999997"/>
    <n v="-0.94709200000000004"/>
    <s v="Murang'a"/>
    <s v="Kandara"/>
    <s v=""/>
    <s v=""/>
    <s v="6"/>
    <s v="Cides Ltd"/>
    <s v=""/>
    <s v=""/>
    <s v="Micro Business"/>
    <x v="0"/>
  </r>
  <r>
    <s v="VPA6"/>
    <s v="KE-NYE-1607-16654"/>
    <x v="1"/>
    <s v=""/>
    <s v="12th May,2016"/>
    <d v="2016-05-12T00:00:00"/>
    <s v="1st July,2016"/>
    <d v="2016-07-01T00:00:00"/>
    <s v="Lily Ngendo Maina"/>
    <s v="Female"/>
    <s v="3189601"/>
    <s v="719655350"/>
    <s v=""/>
    <s v=""/>
    <s v=""/>
    <n v="37.112687000000001"/>
    <n v="-0.44401499999999999"/>
    <s v="Nyeri"/>
    <s v="Mathira West"/>
    <s v="Taiga"/>
    <s v="Karatina"/>
    <s v="6"/>
    <s v="Cides Ltd"/>
    <s v=""/>
    <s v=""/>
    <s v="Micro Business"/>
    <x v="0"/>
  </r>
  <r>
    <s v="VPA6"/>
    <s v="KE-MUR-1605-16672"/>
    <x v="1"/>
    <s v=""/>
    <s v="1st March,2016"/>
    <d v="2016-03-01T00:00:00"/>
    <s v="1st May,2016"/>
    <d v="2016-05-01T00:00:00"/>
    <s v="Daniel Mbugua"/>
    <s v="Male"/>
    <s v="498849"/>
    <s v="722856232"/>
    <s v=""/>
    <s v=""/>
    <s v=""/>
    <n v="36.995480000000001"/>
    <n v="-0.92380399999999996"/>
    <s v="Murang'a"/>
    <s v="Gatanga"/>
    <s v="Kihumbu"/>
    <s v="Nyaga"/>
    <s v="6"/>
    <s v="Andcol Enterprises"/>
    <s v="Norbert Ogwel"/>
    <s v=""/>
    <s v="Micro Business"/>
    <x v="0"/>
  </r>
  <r>
    <s v="VPA6"/>
    <s v="KE-KIA-1612-16674"/>
    <x v="2"/>
    <s v="Abandoned"/>
    <s v="1st November,2016"/>
    <d v="2016-11-01T00:00:00"/>
    <s v="21st December,2016"/>
    <d v="2016-12-21T00:00:00"/>
    <s v="Martin Muhoho"/>
    <s v="Male"/>
    <s v="22416761"/>
    <s v="722445028"/>
    <s v=""/>
    <s v=""/>
    <s v=""/>
    <m/>
    <m/>
    <s v="Kiambu"/>
    <s v="Thika East"/>
    <s v="Kamenu"/>
    <s v="Landless"/>
    <s v="6"/>
    <s v="Andcol Enterprises"/>
    <s v="Norbert Ogwel"/>
    <s v=""/>
    <s v="Micro Business"/>
    <x v="0"/>
  </r>
  <r>
    <s v="VPA6"/>
    <s v="KE-MUR-1612-16675"/>
    <x v="1"/>
    <s v=""/>
    <s v="11th November,2016"/>
    <d v="2016-11-11T00:00:00"/>
    <s v="31st December,2016"/>
    <d v="2016-12-31T00:00:00"/>
    <s v="Stephen Saba Njoroge"/>
    <s v="Male"/>
    <s v="1143724"/>
    <s v="722250529"/>
    <s v=""/>
    <s v=""/>
    <s v=""/>
    <n v="36.998876000000003"/>
    <n v="-0.92824200000000001"/>
    <s v="Murang'a"/>
    <s v="Gatanga"/>
    <s v="Kihumbu"/>
    <s v="Nyaga"/>
    <s v="6"/>
    <s v="Andcol Enterprises"/>
    <s v="Norbert Ogwel"/>
    <s v=""/>
    <s v="Micro Business"/>
    <x v="1"/>
  </r>
  <r>
    <s v="VPA6"/>
    <s v="KE-VIH-1604-16704"/>
    <x v="1"/>
    <s v=""/>
    <s v="2nd March,2016"/>
    <d v="2016-03-02T00:00:00"/>
    <s v="21st April,2016"/>
    <d v="2016-04-21T00:00:00"/>
    <s v="Donald Chevai Chwea"/>
    <s v="Male"/>
    <s v="99999"/>
    <s v="723510447"/>
    <s v=""/>
    <s v=""/>
    <s v=""/>
    <n v="34.706397000000003"/>
    <n v="5.1317000000000002E-2"/>
    <s v="Vihiga"/>
    <s v="Vihiga"/>
    <s v="Vihinga"/>
    <s v="Kidudu"/>
    <s v="6"/>
    <s v="Biotechno &amp; Services"/>
    <s v="Biotechno &amp; Services"/>
    <s v=""/>
    <s v="Micro Business"/>
    <x v="0"/>
  </r>
  <r>
    <s v="VPA6"/>
    <s v="KE-MER-1610-16717"/>
    <x v="0"/>
    <s v="Grievance"/>
    <s v="12th August,2016"/>
    <d v="2016-08-12T00:00:00"/>
    <s v="1st October,2016"/>
    <d v="2016-10-01T00:00:00"/>
    <s v="Ann Mwari Mbaru"/>
    <s v="Female"/>
    <s v="8870596"/>
    <s v="717666607"/>
    <s v=""/>
    <s v=""/>
    <s v=""/>
    <n v="37.635497000000001"/>
    <n v="-6.3439999999999996E-2"/>
    <s v="Meru"/>
    <s v="Imenti South"/>
    <s v="Nkubu"/>
    <s v="Nkuene"/>
    <s v="6"/>
    <s v="Zackmar Biotec Ltd"/>
    <s v=""/>
    <s v=""/>
    <s v="Micro Business"/>
    <x v="0"/>
  </r>
  <r>
    <s v="VPA6"/>
    <s v="KE-MUR-1604-16747"/>
    <x v="1"/>
    <s v=""/>
    <s v="11th February,2016"/>
    <d v="2016-02-11T00:00:00"/>
    <s v="1st April,2016"/>
    <d v="2016-04-01T00:00:00"/>
    <s v="Loise Nyina Njoroge"/>
    <s v="Female"/>
    <s v="13460727"/>
    <s v="720460389"/>
    <s v=""/>
    <s v=""/>
    <s v=""/>
    <n v="37.175780000000003"/>
    <n v="-0.95930400000000005"/>
    <s v="Murang'a"/>
    <s v="Makuyu"/>
    <s v="Maragua"/>
    <s v="Kangangu"/>
    <s v="6"/>
    <s v="Kenbi Enterprises"/>
    <s v=""/>
    <s v=""/>
    <s v="Micro Business"/>
    <x v="1"/>
  </r>
  <r>
    <s v="VPA6"/>
    <s v="KE-MUR-1607-16749"/>
    <x v="1"/>
    <s v=""/>
    <s v="12th May,2016"/>
    <d v="2016-05-12T00:00:00"/>
    <s v="1st July,2016"/>
    <d v="2016-07-01T00:00:00"/>
    <s v="Wilson Wamai Kahumba"/>
    <s v="Male"/>
    <s v="23894851"/>
    <s v="720085244"/>
    <s v=""/>
    <s v=""/>
    <s v=""/>
    <n v="36.919573"/>
    <n v="-0.60865599999999997"/>
    <s v="Murang'a"/>
    <s v="Kangema"/>
    <s v="Kireaini"/>
    <s v=""/>
    <s v="6"/>
    <s v="Kenbi Enterprises"/>
    <s v="Kenbi Enterpises"/>
    <s v=""/>
    <s v="Micro Business"/>
    <x v="1"/>
  </r>
  <r>
    <s v="VPA6"/>
    <s v="KE-LAI-1603-16926"/>
    <x v="1"/>
    <s v=""/>
    <s v="11th January,2016"/>
    <d v="2016-01-11T00:00:00"/>
    <s v="1st March,2016"/>
    <d v="2016-03-01T00:00:00"/>
    <s v="Gerald Mwangi"/>
    <s v="Male"/>
    <s v="4132417"/>
    <s v="722300791"/>
    <s v=""/>
    <s v=""/>
    <s v=""/>
    <n v="36.332217999999997"/>
    <n v="4.9377999999999998E-2"/>
    <s v="Laikipia"/>
    <s v="Nyahururu"/>
    <s v="G.Co"/>
    <s v=""/>
    <s v="6"/>
    <s v="Kichemu limited"/>
    <s v=""/>
    <s v=""/>
    <s v="Micro Business"/>
    <x v="0"/>
  </r>
  <r>
    <s v="VPA6"/>
    <s v="KE-NYA-1611-16975"/>
    <x v="0"/>
    <s v="Grievance"/>
    <s v="12th September,2016"/>
    <d v="2016-09-12T00:00:00"/>
    <s v="1st November,2016"/>
    <d v="2016-11-01T00:00:00"/>
    <s v="Alice Wanjiku Wangondu"/>
    <s v="Female"/>
    <s v="11613952"/>
    <s v="733511328"/>
    <s v="723328561"/>
    <s v=""/>
    <s v=""/>
    <n v="36.442042000000001"/>
    <n v="-7.5816999999999996E-2"/>
    <s v="Nyandarua"/>
    <s v="Ndaragwa"/>
    <s v="Ndaragwa Central"/>
    <s v=""/>
    <s v="6"/>
    <s v="Sakaki Natural Renewable Energy Center"/>
    <s v="Sakaki Natural Renewable Energy Center"/>
    <s v=""/>
    <s v="Micro Business"/>
    <x v="1"/>
  </r>
  <r>
    <s v="VPA6"/>
    <s v="KE-NYA-1609-16985"/>
    <x v="1"/>
    <s v=""/>
    <s v="13th July,2016"/>
    <d v="2016-07-13T00:00:00"/>
    <s v="1st September,2016"/>
    <d v="2016-09-01T00:00:00"/>
    <s v="Josephat Nugwi K"/>
    <s v="Male"/>
    <s v="5769252"/>
    <s v="709931108"/>
    <s v=""/>
    <s v=""/>
    <s v=""/>
    <n v="36.445546999999998"/>
    <n v="-6.0360999999999998E-2"/>
    <s v="Nyandarua"/>
    <s v="Ndaragwa"/>
    <s v="Meili Kumi"/>
    <s v=""/>
    <s v="6"/>
    <s v="Sakaki Natural Renewable Energy Center"/>
    <s v="Sakaki Natural Renewable Energy Center"/>
    <s v=""/>
    <s v="Micro Business"/>
    <x v="1"/>
  </r>
  <r>
    <s v="VPA6"/>
    <s v="KE-NYE-1607-15973"/>
    <x v="1"/>
    <s v=""/>
    <s v="12th May,2016"/>
    <d v="2016-05-12T00:00:00"/>
    <s v="1st July,2016"/>
    <d v="2016-07-01T00:00:00"/>
    <s v="James Gacheche Waweru"/>
    <s v="Male"/>
    <s v="3214940"/>
    <s v="721290618"/>
    <s v=""/>
    <s v=""/>
    <s v=""/>
    <n v="37.123593"/>
    <n v="-0.279775"/>
    <s v="Nyeri"/>
    <s v="Kieni East"/>
    <s v="Kabaru"/>
    <s v="Kairi"/>
    <s v="8"/>
    <s v="Mt Kenya Renewable Energy"/>
    <s v="Mt Kenya Renewable Energy"/>
    <s v=""/>
    <s v="Micro Business"/>
    <x v="0"/>
  </r>
  <r>
    <s v="VPA6"/>
    <s v="KE-MER-1603-15985"/>
    <x v="1"/>
    <s v=""/>
    <s v="11th January,2016"/>
    <d v="2016-01-11T00:00:00"/>
    <s v="1st March,2016"/>
    <d v="2016-03-01T00:00:00"/>
    <s v="Kibiti Lintari"/>
    <s v="Male"/>
    <s v="99999"/>
    <s v="721316759"/>
    <s v=""/>
    <s v=""/>
    <s v=""/>
    <n v="37.942050999999999"/>
    <n v="0.220689"/>
    <s v="Meru"/>
    <s v="Igembe South"/>
    <s v="Maua"/>
    <s v="Antubochiu"/>
    <s v="8"/>
    <s v="Likunga Company Limited"/>
    <s v="N/A"/>
    <s v=""/>
    <s v="Micro Business"/>
    <x v="0"/>
  </r>
  <r>
    <s v="VPA6"/>
    <s v="KE-THA-1602-15987"/>
    <x v="1"/>
    <s v=""/>
    <s v="13th December,2015"/>
    <d v="2015-12-13T00:00:00"/>
    <s v="1st February,2016"/>
    <d v="2016-02-01T00:00:00"/>
    <s v="Frankline Ngaruthi"/>
    <s v="Male"/>
    <s v="2215468"/>
    <s v="720243686"/>
    <s v=""/>
    <s v=""/>
    <s v=""/>
    <n v="37.655388000000002"/>
    <n v="-0.22553899999999999"/>
    <s v="Tharaka-Nithi"/>
    <s v="Maara"/>
    <s v="Chogoria"/>
    <s v="Kieganguru"/>
    <s v="8"/>
    <s v="Likunga Company Limited"/>
    <s v="Likunga Company Limited"/>
    <s v=""/>
    <s v="Micro Business"/>
    <x v="0"/>
  </r>
  <r>
    <s v="VPA6"/>
    <s v="KE-NYE-1603-16018"/>
    <x v="1"/>
    <s v=""/>
    <s v="11th January,2016"/>
    <d v="2016-01-11T00:00:00"/>
    <s v="1st March,2016"/>
    <d v="2016-03-01T00:00:00"/>
    <s v="Peter Nduguya Kanyi"/>
    <s v="Male"/>
    <s v="11777749"/>
    <s v="710106462"/>
    <s v=""/>
    <s v=""/>
    <s v=""/>
    <n v="36.727643999999998"/>
    <n v="-0.23965800000000001"/>
    <s v="Nyeri"/>
    <s v="Kieni West"/>
    <s v="Gatarakwa"/>
    <s v="Embaringo"/>
    <s v="8"/>
    <s v="Kenbi Enterprises"/>
    <s v="Kenbi Enterpises"/>
    <s v=""/>
    <s v="Micro Business"/>
    <x v="0"/>
  </r>
  <r>
    <s v="VPA6"/>
    <s v="KE-TRA-1605-16030"/>
    <x v="1"/>
    <s v=""/>
    <s v="1st April,2016"/>
    <d v="2016-04-01T00:00:00"/>
    <s v="21st May,2016"/>
    <d v="2016-05-21T00:00:00"/>
    <s v="Richard Juma Obongo"/>
    <s v="Male"/>
    <s v="8586235"/>
    <s v="722450086"/>
    <s v="2.55E+11"/>
    <s v=""/>
    <s v=""/>
    <n v="35.063949999999998"/>
    <n v="1.06951"/>
    <s v="Trans Nzoia"/>
    <s v="Trans Nzoia East"/>
    <s v="Sitatunga"/>
    <s v="Taito"/>
    <s v="8"/>
    <s v="Pafasi Enterprise"/>
    <s v=""/>
    <s v=""/>
    <s v="Micro Business"/>
    <x v="0"/>
  </r>
  <r>
    <s v="VPA6"/>
    <s v="KE-UAS-1606-16037"/>
    <x v="1"/>
    <s v=""/>
    <s v="12th April,2016"/>
    <d v="2016-04-12T00:00:00"/>
    <s v="1st June,2016"/>
    <d v="2016-06-01T00:00:00"/>
    <s v="Stephen Kimurto"/>
    <s v="Male"/>
    <s v="17429422"/>
    <s v="722689664"/>
    <s v=""/>
    <s v=""/>
    <s v=""/>
    <n v="35.355348999999997"/>
    <n v="0.47485100000000002"/>
    <s v="Uasin Gishu"/>
    <s v="Ainabkoi"/>
    <s v="Kipkorgot"/>
    <s v="Kipsinede"/>
    <s v="8"/>
    <s v="Ndimar Renewable Energy"/>
    <s v=""/>
    <s v=""/>
    <s v="Micro Business"/>
    <x v="0"/>
  </r>
  <r>
    <s v="VPA6"/>
    <s v="KE-THA-1604-16043"/>
    <x v="1"/>
    <s v=""/>
    <s v="2nd March,2016"/>
    <d v="2016-03-02T00:00:00"/>
    <s v="21st April,2016"/>
    <d v="2016-04-21T00:00:00"/>
    <s v="Nicholas Mbuko"/>
    <s v="Male"/>
    <s v="28564212"/>
    <s v="720638432"/>
    <s v="2.55E+11"/>
    <s v=""/>
    <s v=""/>
    <n v="37.675744999999999"/>
    <n v="-0.36824000000000001"/>
    <s v="Tharaka-Nithi"/>
    <s v="Chuka"/>
    <s v="Mugwe"/>
    <s v="Chera"/>
    <s v="8"/>
    <s v="Igwemas General Digester Ltd"/>
    <s v=""/>
    <s v=""/>
    <s v="Micro Business"/>
    <x v="1"/>
  </r>
  <r>
    <s v="VPA6"/>
    <s v="KE-NYA-1605-16085"/>
    <x v="1"/>
    <s v=""/>
    <s v="12th March,2016"/>
    <d v="2016-03-12T00:00:00"/>
    <s v="1st May,2016"/>
    <d v="2016-05-01T00:00:00"/>
    <s v="Duke Mogare Manani"/>
    <s v="Male"/>
    <s v="13341317"/>
    <s v="721931663"/>
    <s v="2.55E+11"/>
    <s v=""/>
    <s v=""/>
    <n v="35.016137999999998"/>
    <n v="-0.74017200000000005"/>
    <s v="Nyamira"/>
    <s v="Borabu"/>
    <s v="Nyansiongo"/>
    <s v="Matutu"/>
    <s v="8"/>
    <s v="Nyansancha Biogas"/>
    <s v=""/>
    <s v=""/>
    <s v="Micro Business"/>
    <x v="0"/>
  </r>
  <r>
    <s v="VPA6"/>
    <s v="KE-TRA-1605-16092"/>
    <x v="1"/>
    <s v=""/>
    <s v="17th March,2016"/>
    <d v="2016-03-17T00:00:00"/>
    <s v="6th May,2016"/>
    <d v="2016-05-06T00:00:00"/>
    <s v="Jared Babu Makori"/>
    <s v="Male"/>
    <s v="13147003"/>
    <s v="726461067"/>
    <s v="2.55E+11"/>
    <s v=""/>
    <s v=""/>
    <n v="35.213568000000002"/>
    <n v="1.002656"/>
    <s v="Trans Nzoia"/>
    <s v="Trans Nzoia East"/>
    <s v="Kachibora"/>
    <s v="Kabul"/>
    <s v="8"/>
    <s v="Pafasi Enterprise"/>
    <s v=""/>
    <s v=""/>
    <s v="Micro Business"/>
    <x v="0"/>
  </r>
  <r>
    <s v="VPA6"/>
    <s v="KE-MER-1604-16129"/>
    <x v="1"/>
    <s v=""/>
    <s v="11th February,2016"/>
    <d v="2016-02-11T00:00:00"/>
    <s v="1st April,2016"/>
    <d v="2016-04-01T00:00:00"/>
    <s v="Elias Murungi"/>
    <s v="Male"/>
    <s v="775617"/>
    <s v="727773028"/>
    <s v=""/>
    <s v=""/>
    <s v=""/>
    <n v="37.620944999999999"/>
    <n v="-0.15293499999999999"/>
    <s v="Meru"/>
    <s v="Imenti South"/>
    <s v="Igoji West"/>
    <s v="Mugae"/>
    <s v="8"/>
    <s v="Likunga Company Limited"/>
    <s v=""/>
    <s v=""/>
    <s v="Micro Business"/>
    <x v="0"/>
  </r>
  <r>
    <s v="VPA6"/>
    <s v="KE-MER-1605-16131"/>
    <x v="1"/>
    <s v=""/>
    <s v="12th March,2016"/>
    <d v="2016-03-12T00:00:00"/>
    <s v="1st May,2016"/>
    <d v="2016-05-01T00:00:00"/>
    <s v="Jennifer Ndege"/>
    <s v="Female"/>
    <s v="14221156"/>
    <s v="717705155"/>
    <s v=""/>
    <s v=""/>
    <s v=""/>
    <n v="37.621613000000004"/>
    <n v="-0.152948"/>
    <s v="Meru"/>
    <s v="Imenti South"/>
    <s v="Igoji West"/>
    <s v="Mugae"/>
    <s v="8"/>
    <s v="Likunga Company Limited"/>
    <s v=""/>
    <s v=""/>
    <s v="Micro Business"/>
    <x v="0"/>
  </r>
  <r>
    <s v="VPA6"/>
    <s v="KE-MER-1602-16132"/>
    <x v="1"/>
    <s v=""/>
    <s v="13th December,2015"/>
    <d v="2015-12-13T00:00:00"/>
    <s v="1st February,2016"/>
    <d v="2016-02-01T00:00:00"/>
    <s v="John Mugambi"/>
    <s v="Male"/>
    <s v="224788"/>
    <s v="722429268"/>
    <s v=""/>
    <s v=""/>
    <s v=""/>
    <n v="37.657893000000001"/>
    <n v="6.3199999999999997E-4"/>
    <s v="Meru"/>
    <s v="Imenti North"/>
    <s v="Abothuguchi Central"/>
    <s v="Mugambone"/>
    <s v="8"/>
    <s v="Likunga Company Limited"/>
    <s v=""/>
    <s v=""/>
    <s v="Micro Business"/>
    <x v="0"/>
  </r>
  <r>
    <s v="VPA6"/>
    <s v="KE-MUR-1606-16207"/>
    <x v="1"/>
    <s v=""/>
    <s v="12th April,2016"/>
    <d v="2016-04-12T00:00:00"/>
    <s v="1st June,2016"/>
    <d v="2016-06-01T00:00:00"/>
    <s v="Prisila Wangui Ndegwa"/>
    <s v="Female"/>
    <s v="5982350"/>
    <s v="721760269"/>
    <s v=""/>
    <s v=""/>
    <s v=""/>
    <n v="36.934676000000003"/>
    <n v="-0.84372400000000003"/>
    <s v="Murang'a"/>
    <s v="Kandara"/>
    <s v=""/>
    <s v="Mukangu"/>
    <s v="8"/>
    <s v="HAMKAM"/>
    <s v="Hamkam"/>
    <s v=""/>
    <s v="Micro Business"/>
    <x v="0"/>
  </r>
  <r>
    <s v="VPA6"/>
    <s v="KE-EMB-1603-16208"/>
    <x v="0"/>
    <s v="Unreachable"/>
    <s v="21st January,2016"/>
    <d v="2016-01-21T00:00:00"/>
    <s v="11th March,2016"/>
    <d v="2016-03-11T00:00:00"/>
    <s v="Dickson Njeru"/>
    <s v="Male"/>
    <s v="267029"/>
    <s v="735945629"/>
    <s v="2.55E+11"/>
    <s v=""/>
    <s v=""/>
    <n v="37.486052999999998"/>
    <n v="-0.36726999999999999"/>
    <s v="Embu"/>
    <s v="Manyatta"/>
    <s v="Manyatta"/>
    <s v="Mukangu"/>
    <s v="8"/>
    <s v="Sakaki Natural Renewable Energy Center"/>
    <s v=""/>
    <s v=""/>
    <s v="Micro Business"/>
    <x v="0"/>
  </r>
  <r>
    <s v="VPA6"/>
    <s v="KE-EMB-1602-16215"/>
    <x v="1"/>
    <s v=""/>
    <s v="13th December,2015"/>
    <d v="2015-12-13T00:00:00"/>
    <s v="1st February,2016"/>
    <d v="2016-02-01T00:00:00"/>
    <s v="Charles K Nyaga"/>
    <s v="Male"/>
    <s v="3524450"/>
    <s v="721286712"/>
    <s v="2.55E+11"/>
    <s v=""/>
    <s v=""/>
    <n v="37.458646999999999"/>
    <n v="-0.38750299999999999"/>
    <s v="Embu"/>
    <s v="Manyatta"/>
    <s v="Manyatta"/>
    <s v="Mukongano"/>
    <s v="8"/>
    <s v="Sakaki Natural Renewable Energy Center"/>
    <s v="Sakaki Natural Renewable Energy Center"/>
    <s v="254723421759"/>
    <s v="Micro Business"/>
    <x v="0"/>
  </r>
  <r>
    <s v="VPA6"/>
    <s v="KE-EMB-1605-16216"/>
    <x v="0"/>
    <s v="Unreachable"/>
    <s v="12th March,2016"/>
    <d v="2016-03-12T00:00:00"/>
    <s v="1st May,2016"/>
    <d v="2016-05-01T00:00:00"/>
    <s v="Charles Muriithi Njinju"/>
    <s v="Male"/>
    <s v="4400838"/>
    <s v="254722899562"/>
    <s v="2.55E+11"/>
    <s v=""/>
    <s v=""/>
    <m/>
    <m/>
    <s v="EMbu"/>
    <s v=""/>
    <s v=""/>
    <s v=""/>
    <s v="8"/>
    <s v="Sakaki Natural Renewable Energy Center"/>
    <s v="Sakaki Natural Renewable Energy Center"/>
    <s v="254723421759"/>
    <s v="Micro Business"/>
    <x v="0"/>
  </r>
  <r>
    <s v="VPA6"/>
    <s v="KE-EMB-1604-16217"/>
    <x v="0"/>
    <s v="Grievance"/>
    <s v="11th February,2016"/>
    <d v="2016-02-11T00:00:00"/>
    <s v="1st April,2016"/>
    <d v="2016-04-01T00:00:00"/>
    <s v="Venancio Ndwiga Njue"/>
    <s v="Male"/>
    <s v="1298912"/>
    <s v="711247479"/>
    <s v="2.55E+11"/>
    <s v=""/>
    <s v=""/>
    <n v="37.574506"/>
    <n v="-0.38276100000000002"/>
    <s v="Embu"/>
    <s v="Runyenjes"/>
    <s v="Kyeni North"/>
    <s v="Kiangengi"/>
    <s v="8"/>
    <s v="Sakaki Natural Renewable Energy Center"/>
    <s v="Sakaki Natural Renewable Energy Center"/>
    <s v="254723421759"/>
    <s v="Micro Business"/>
    <x v="0"/>
  </r>
  <r>
    <s v="VPA6"/>
    <s v="KE-EMB-1603-16218"/>
    <x v="1"/>
    <s v=""/>
    <s v="11th January,2016"/>
    <d v="2016-01-11T00:00:00"/>
    <s v="1st March,2016"/>
    <d v="2016-03-01T00:00:00"/>
    <s v="Phylis Njeru"/>
    <s v="Male"/>
    <s v="11151689"/>
    <s v="716507017"/>
    <s v="2.55E+11"/>
    <s v=""/>
    <s v=""/>
    <n v="37.494985999999997"/>
    <n v="-0.43362200000000001"/>
    <s v="Embu"/>
    <s v="Manyatta"/>
    <s v="Manyatta"/>
    <s v="Mucegori"/>
    <s v="8"/>
    <s v="Sakaki Natural Renewable Energy Center"/>
    <s v="Sakaki Natural Renewable Energy Center"/>
    <s v="254723421759"/>
    <s v="Micro Business"/>
    <x v="1"/>
  </r>
  <r>
    <s v="VPA6"/>
    <s v="KE-MER-1605-16219"/>
    <x v="1"/>
    <s v=""/>
    <s v="12th March,2016"/>
    <d v="2016-03-12T00:00:00"/>
    <s v="1st May,2016"/>
    <d v="2016-05-01T00:00:00"/>
    <s v="Siphira Kagendo Njuki"/>
    <s v="Female"/>
    <s v="9215962"/>
    <s v="726120931"/>
    <s v=""/>
    <s v=""/>
    <s v=""/>
    <n v="37.622861"/>
    <n v="-0.18221200000000001"/>
    <s v="Meru"/>
    <s v="Imenti South"/>
    <s v="Igoji West"/>
    <s v="Gitumbi"/>
    <s v="8"/>
    <s v="Likunga Company Limited"/>
    <s v=""/>
    <s v=""/>
    <s v="Micro Business"/>
    <x v="1"/>
  </r>
  <r>
    <s v="VPA6"/>
    <s v="KE-NAK-1606-16229"/>
    <x v="1"/>
    <s v=""/>
    <s v="12th April,2016"/>
    <d v="2016-04-12T00:00:00"/>
    <s v="1st June,2016"/>
    <d v="2016-06-01T00:00:00"/>
    <s v="Ann Wagachu Macharia"/>
    <s v="Female"/>
    <s v="8028679"/>
    <s v="704476009"/>
    <s v=""/>
    <s v=""/>
    <s v=""/>
    <n v="36.078187"/>
    <n v="-0.29968800000000001"/>
    <s v="Nakuru"/>
    <s v="Bahati"/>
    <s v="Kiamaina"/>
    <s v="Kirathimo"/>
    <s v="8"/>
    <s v="Samjubiotec Enterprises"/>
    <s v=""/>
    <s v=""/>
    <s v="Micro Business"/>
    <x v="0"/>
  </r>
  <r>
    <s v="VPA6"/>
    <s v="KE-MUR-1605-16230"/>
    <x v="1"/>
    <s v=""/>
    <s v="12th March,2016"/>
    <d v="2016-03-12T00:00:00"/>
    <s v="1st May,2016"/>
    <d v="2016-05-01T00:00:00"/>
    <s v="Peter Mungai"/>
    <s v="Male"/>
    <s v="7185932"/>
    <s v="721480360"/>
    <s v=""/>
    <s v=""/>
    <s v=""/>
    <n v="37.157370999999998"/>
    <n v="-0.90392799999999995"/>
    <s v="Murang'a"/>
    <s v="Makuyu"/>
    <s v="Kenol"/>
    <s v="Kimorori"/>
    <s v="8"/>
    <s v="Samjubiotec Enterprises"/>
    <s v=""/>
    <s v=""/>
    <s v="Micro Business"/>
    <x v="0"/>
  </r>
  <r>
    <s v="VPA6"/>
    <s v="KE-NAK-1603-16232"/>
    <x v="1"/>
    <s v=""/>
    <s v="11th January,2016"/>
    <d v="2016-01-11T00:00:00"/>
    <s v="1st March,2016"/>
    <d v="2016-03-01T00:00:00"/>
    <s v="James Njenga Waweru"/>
    <s v="Male"/>
    <s v="4538862"/>
    <s v="722504870"/>
    <s v=""/>
    <s v=""/>
    <s v=""/>
    <n v="36.110218000000003"/>
    <n v="-0.22603799999999999"/>
    <s v="Nakuru"/>
    <s v="Bahati"/>
    <s v="Kiamaina"/>
    <s v="Kirima"/>
    <s v="8"/>
    <s v="Samjubiotec Enterprises"/>
    <s v=""/>
    <s v=""/>
    <s v="Micro Business"/>
    <x v="0"/>
  </r>
  <r>
    <s v="VPA6"/>
    <s v="KE-KIA-1606-16234"/>
    <x v="0"/>
    <s v="Unreachable"/>
    <s v="12th April,2016"/>
    <d v="2016-04-12T00:00:00"/>
    <s v="1st June,2016"/>
    <d v="2016-06-01T00:00:00"/>
    <s v="Lilian Nyambura Gituere"/>
    <s v="Female"/>
    <s v="28101155"/>
    <s v="726311961"/>
    <s v=""/>
    <s v=""/>
    <s v=""/>
    <n v="36.65954"/>
    <n v="-1.2101949999999999"/>
    <s v="Kiambu"/>
    <s v="Kikuyu"/>
    <s v="Muguga"/>
    <s v="Zambezi"/>
    <s v="8"/>
    <s v="Samjubiotec Enterprises"/>
    <s v=""/>
    <s v=""/>
    <s v="Micro Business"/>
    <x v="0"/>
  </r>
  <r>
    <s v="VPA6"/>
    <s v="KE-EMB-1603-16279"/>
    <x v="1"/>
    <s v=""/>
    <s v="11th January,2016"/>
    <d v="2016-01-11T00:00:00"/>
    <s v="1st March,2016"/>
    <d v="2016-03-01T00:00:00"/>
    <s v="Patrick Ndwiga"/>
    <s v="Male"/>
    <s v="10797485"/>
    <s v="710729983"/>
    <s v=""/>
    <s v=""/>
    <s v=""/>
    <n v="37.515115000000002"/>
    <n v="-0.39967900000000001"/>
    <s v="Embu"/>
    <s v="Runyenjes"/>
    <s v="Kagaari North"/>
    <s v="Kianjokoma"/>
    <s v="8"/>
    <s v="Eastern Bioteck"/>
    <s v=""/>
    <s v=""/>
    <s v="Micro Business"/>
    <x v="0"/>
  </r>
  <r>
    <s v="VPA6"/>
    <s v="KE-EMB-1603-16281"/>
    <x v="1"/>
    <s v=""/>
    <s v="11th January,2016"/>
    <d v="2016-01-11T00:00:00"/>
    <s v="1st March,2016"/>
    <d v="2016-03-01T00:00:00"/>
    <s v="Jonathan Gakuya"/>
    <s v="Male"/>
    <s v="99999"/>
    <s v="720277720"/>
    <s v=""/>
    <s v=""/>
    <s v=""/>
    <n v="37.545121000000002"/>
    <n v="-0.44185000000000002"/>
    <s v="Embu"/>
    <s v="Runyenjes"/>
    <s v="Runyenjes"/>
    <s v="Ndari"/>
    <s v="8"/>
    <s v="Eastern Bioteck"/>
    <s v=""/>
    <s v=""/>
    <s v="Micro Business"/>
    <x v="0"/>
  </r>
  <r>
    <s v="VPA6"/>
    <s v="KE-KIR-1606-16285"/>
    <x v="0"/>
    <s v="Unreachable"/>
    <s v="12th April,2016"/>
    <d v="2016-04-12T00:00:00"/>
    <s v="1st June,2016"/>
    <d v="2016-06-01T00:00:00"/>
    <s v="Jane Wanjiku Karuthi"/>
    <s v="Female"/>
    <s v="99999"/>
    <s v="722671131"/>
    <s v=""/>
    <s v=""/>
    <s v=""/>
    <n v="37.403005"/>
    <n v="-0.55602700000000005"/>
    <s v="Kirinyaga"/>
    <s v="Mwea"/>
    <s v="Murinduko"/>
    <s v="Kamunyange"/>
    <s v="8"/>
    <s v="Eastern Bioteck"/>
    <s v=""/>
    <s v=""/>
    <s v="Micro Business"/>
    <x v="0"/>
  </r>
  <r>
    <s v="VPA6"/>
    <s v="KE-KIA-1606-16293"/>
    <x v="1"/>
    <s v=""/>
    <s v="12th April,2016"/>
    <d v="2016-04-12T00:00:00"/>
    <s v="1st June,2016"/>
    <d v="2016-06-01T00:00:00"/>
    <s v="Hannah Wambui Macharia"/>
    <s v="Female"/>
    <s v="9019975"/>
    <s v="726946033"/>
    <s v=""/>
    <s v=""/>
    <s v=""/>
    <n v="36.822291999999997"/>
    <n v="-1.1276569999999999"/>
    <s v="Kiambu"/>
    <s v="Kiambu"/>
    <s v="Nyautu"/>
    <s v="Nyautu"/>
    <s v="8"/>
    <s v="Felikam Biogas Services"/>
    <s v=""/>
    <s v=""/>
    <s v="Micro Business"/>
    <x v="0"/>
  </r>
  <r>
    <s v="VPA6"/>
    <s v="KE-KIA-1606-16300"/>
    <x v="1"/>
    <s v=""/>
    <s v="12th April,2016"/>
    <d v="2016-04-12T00:00:00"/>
    <s v="1st June,2016"/>
    <d v="2016-06-01T00:00:00"/>
    <s v="John Kabaru Mwangi"/>
    <s v="Male"/>
    <s v="28465144"/>
    <s v="722589775"/>
    <s v=""/>
    <s v=""/>
    <s v=""/>
    <n v="36.995579999999997"/>
    <n v="-1.0163930000000001"/>
    <s v="Kiambu"/>
    <s v="Thika Town"/>
    <s v="Thika Town"/>
    <s v="Karibaribi"/>
    <s v="8"/>
    <s v="Fagaden Enterprises"/>
    <s v=""/>
    <s v=""/>
    <s v="Micro Business"/>
    <x v="1"/>
  </r>
  <r>
    <s v="VPA6"/>
    <s v="KE-NYE-1606-16301"/>
    <x v="0"/>
    <s v="Grievance"/>
    <s v="12th April,2016"/>
    <d v="2016-04-12T00:00:00"/>
    <s v="1st June,2016"/>
    <d v="2016-06-01T00:00:00"/>
    <s v="David Wachira Kiara"/>
    <s v="Male"/>
    <s v="4438700"/>
    <s v="721336744"/>
    <s v=""/>
    <s v=""/>
    <s v=""/>
    <n v="37.135649999999998"/>
    <n v="-0.46770299999999998"/>
    <s v="Nyeri"/>
    <s v="Mathira East"/>
    <s v="Karatina Town"/>
    <s v="Cheru"/>
    <s v="8"/>
    <s v="Fagaden Enterprises"/>
    <s v=""/>
    <s v=""/>
    <s v="Micro Business"/>
    <x v="0"/>
  </r>
  <r>
    <s v="VPA6"/>
    <s v="KE-KIA-1602-16304"/>
    <x v="1"/>
    <s v=""/>
    <s v="13th December,2015"/>
    <d v="2015-12-13T00:00:00"/>
    <s v="1st February,2016"/>
    <d v="2016-02-01T00:00:00"/>
    <s v="Joel Kamau"/>
    <s v="Male"/>
    <s v="8615041"/>
    <s v="723343710"/>
    <s v=""/>
    <s v=""/>
    <s v=""/>
    <n v="37.153399999999998"/>
    <n v="-1.065148"/>
    <s v="Kiambu"/>
    <s v="Thika East"/>
    <s v=""/>
    <s v="Igamagabo"/>
    <s v="8"/>
    <s v="Bio Esline Company Ltd"/>
    <s v=""/>
    <s v=""/>
    <s v="Micro Business"/>
    <x v="0"/>
  </r>
  <r>
    <s v="VPA6"/>
    <s v="KE-KIA-1602-16305"/>
    <x v="1"/>
    <s v=""/>
    <s v="13th December,2015"/>
    <d v="2015-12-13T00:00:00"/>
    <s v="1st February,2016"/>
    <d v="2016-02-01T00:00:00"/>
    <s v="Patrick M Maina"/>
    <s v="Male"/>
    <s v="20969085"/>
    <s v="722439631"/>
    <s v=""/>
    <s v=""/>
    <s v=""/>
    <n v="37.165283000000002"/>
    <n v="-1.046603"/>
    <s v="Kiambu"/>
    <s v="Thika East"/>
    <s v=""/>
    <s v="Mkana Kii"/>
    <s v="8"/>
    <s v="Bio Esline Company Ltd"/>
    <s v=""/>
    <s v=""/>
    <s v="Micro Business"/>
    <x v="0"/>
  </r>
  <r>
    <s v="VPA6"/>
    <s v="KE-MER-1606-16306"/>
    <x v="1"/>
    <s v=""/>
    <s v="1st May,2016"/>
    <d v="2016-05-01T00:00:00"/>
    <s v="20th June,2016"/>
    <d v="2016-06-20T00:00:00"/>
    <s v="Charles Mwangi"/>
    <s v="Male"/>
    <s v="9097801"/>
    <s v="721244326"/>
    <s v=""/>
    <s v=""/>
    <s v=""/>
    <n v="37.657643"/>
    <n v="-5.7827999999999997E-2"/>
    <s v="Meru"/>
    <s v="Imenti South"/>
    <s v="Nkubu"/>
    <s v="Uruku"/>
    <s v="8"/>
    <s v="Bio Esline Company Ltd"/>
    <s v=""/>
    <s v=""/>
    <s v="Micro Business"/>
    <x v="0"/>
  </r>
  <r>
    <s v="VPA6"/>
    <s v="KE-MER-1605-16314"/>
    <x v="1"/>
    <s v=""/>
    <s v="12th March,2016"/>
    <d v="2016-03-12T00:00:00"/>
    <s v="1st May,2016"/>
    <d v="2016-05-01T00:00:00"/>
    <s v="John Miriti"/>
    <s v="Male"/>
    <s v="99999"/>
    <s v="726162634"/>
    <s v=""/>
    <s v=""/>
    <s v=""/>
    <n v="37.949750999999999"/>
    <n v="0.21263299999999999"/>
    <s v="Meru"/>
    <s v="Igembe South"/>
    <s v="Antubudi"/>
    <s v="Antubudi"/>
    <s v="8"/>
    <s v="Andcol Enterprises"/>
    <s v=""/>
    <s v=""/>
    <s v="Micro Business"/>
    <x v="0"/>
  </r>
  <r>
    <s v="VPA6"/>
    <s v="KE-MUR-1605-16315"/>
    <x v="1"/>
    <s v=""/>
    <s v="12th March,2016"/>
    <d v="2016-03-12T00:00:00"/>
    <s v="1st May,2016"/>
    <d v="2016-05-01T00:00:00"/>
    <s v="Francis Macharia Kangethe"/>
    <s v="Male"/>
    <s v="99999"/>
    <s v="721811345"/>
    <s v=""/>
    <s v=""/>
    <s v=""/>
    <n v="36.990951000000003"/>
    <n v="-0.92101299999999997"/>
    <s v="Murang'a"/>
    <s v="Gatanga"/>
    <s v="Nyaga"/>
    <s v="Kihumbuini"/>
    <s v="8"/>
    <s v="Andcol Enterprises"/>
    <s v=""/>
    <s v=""/>
    <s v="Micro Business"/>
    <x v="0"/>
  </r>
  <r>
    <s v="VPA6"/>
    <s v="KE-MER-1601-16320"/>
    <x v="1"/>
    <s v=""/>
    <s v="21st November,2015"/>
    <d v="2015-11-21T00:00:00"/>
    <s v="10th January,2016"/>
    <d v="2016-01-10T00:00:00"/>
    <s v="Dominic Mwaki Kendi"/>
    <s v="Female"/>
    <s v="2360659"/>
    <s v="724544008"/>
    <s v=""/>
    <s v=""/>
    <s v=""/>
    <n v="37.673994999999998"/>
    <n v="-5.4292E-2"/>
    <s v="Meru"/>
    <s v="Imenti South"/>
    <s v=""/>
    <s v="Karandane"/>
    <s v="8"/>
    <s v="Bio Esline Company Ltd"/>
    <s v=""/>
    <s v=""/>
    <s v="Micro Business"/>
    <x v="0"/>
  </r>
  <r>
    <s v="VPA6"/>
    <s v="KE-MER-1602-16321"/>
    <x v="1"/>
    <s v=""/>
    <s v="13th December,2015"/>
    <d v="2015-12-13T00:00:00"/>
    <s v="1st February,2016"/>
    <d v="2016-02-01T00:00:00"/>
    <s v="Daniel Mbaya"/>
    <s v="Male"/>
    <s v="2524855"/>
    <s v="720088436"/>
    <s v=""/>
    <s v=""/>
    <s v=""/>
    <n v="37.502589999999998"/>
    <n v="9.5485E-2"/>
    <s v="Meru"/>
    <s v="Buuri"/>
    <s v="Kibirichia"/>
    <s v="Kibirichia"/>
    <s v="8"/>
    <s v="Bio Esline Company Ltd"/>
    <s v=""/>
    <s v=""/>
    <s v="Micro Business"/>
    <x v="0"/>
  </r>
  <r>
    <s v="VPA6"/>
    <s v="KE-MER-1602-16322"/>
    <x v="1"/>
    <s v=""/>
    <s v="13th December,2015"/>
    <d v="2015-12-13T00:00:00"/>
    <s v="1st February,2016"/>
    <d v="2016-02-01T00:00:00"/>
    <s v="Hariet Mwagera"/>
    <s v="Male"/>
    <s v="13181773"/>
    <s v="701689709"/>
    <s v=""/>
    <s v=""/>
    <s v=""/>
    <n v="37.663809999999998"/>
    <n v="-4.4652999999999998E-2"/>
    <s v="Meru"/>
    <s v="Imenti South"/>
    <s v=""/>
    <s v="Ngumoli"/>
    <s v="8"/>
    <s v="Bio Esline Company Ltd"/>
    <s v=""/>
    <s v=""/>
    <s v="Micro Business"/>
    <x v="0"/>
  </r>
  <r>
    <s v="VPA6"/>
    <s v="KE-EMB-1604-16323"/>
    <x v="0"/>
    <s v="Grievance"/>
    <s v="11th February,2016"/>
    <d v="2016-02-11T00:00:00"/>
    <s v="1st April,2016"/>
    <d v="2016-04-01T00:00:00"/>
    <s v="Dancun Kariuki"/>
    <s v="Male"/>
    <s v="346840"/>
    <s v="720776843"/>
    <s v=""/>
    <s v=""/>
    <s v=""/>
    <n v="37.685141000000002"/>
    <n v="-0.48309600000000003"/>
    <s v="Embu"/>
    <s v="Embu North"/>
    <s v="Kyeni South"/>
    <s v="Kasafari"/>
    <s v="8"/>
    <s v="Bio Esline Company Ltd"/>
    <s v=""/>
    <s v=""/>
    <s v="Micro Business"/>
    <x v="0"/>
  </r>
  <r>
    <s v="VPA6"/>
    <s v="KE-EMB-1605-16324"/>
    <x v="1"/>
    <s v=""/>
    <s v="12th March,2016"/>
    <d v="2016-03-12T00:00:00"/>
    <s v="1st May,2016"/>
    <d v="2016-05-01T00:00:00"/>
    <s v="Sebastian Mbaka Muigai"/>
    <s v="Male"/>
    <s v="561754"/>
    <s v="712317587"/>
    <s v=""/>
    <s v=""/>
    <s v=""/>
    <n v="37.666970999999997"/>
    <n v="-0.47425600000000001"/>
    <s v="Embu"/>
    <s v="Embu East"/>
    <s v=""/>
    <s v="Karurumo"/>
    <s v="8"/>
    <s v="Bio Esline Company Ltd"/>
    <s v=""/>
    <s v=""/>
    <s v="Micro Business"/>
    <x v="0"/>
  </r>
  <r>
    <s v="VPA6"/>
    <s v="KE-EMB-1605-16325"/>
    <x v="1"/>
    <s v=""/>
    <s v="12th March,2016"/>
    <d v="2016-03-12T00:00:00"/>
    <s v="1st May,2016"/>
    <d v="2016-05-01T00:00:00"/>
    <s v="Lincon Njeru"/>
    <s v="Male"/>
    <s v="2907022"/>
    <s v="723650242"/>
    <s v=""/>
    <s v=""/>
    <s v=""/>
    <n v="37.698206999999996"/>
    <n v="-0.46346900000000002"/>
    <s v="Embu"/>
    <s v="Mbeere North"/>
    <s v=""/>
    <s v="Kiambusho"/>
    <s v="8"/>
    <s v="Bio Esline Company Ltd"/>
    <s v=""/>
    <s v=""/>
    <s v="Micro Business"/>
    <x v="0"/>
  </r>
  <r>
    <s v="VPA6"/>
    <s v="KE-EMB-1602-16326"/>
    <x v="1"/>
    <s v=""/>
    <s v="13th December,2015"/>
    <d v="2015-12-13T00:00:00"/>
    <s v="1st February,2016"/>
    <d v="2016-02-01T00:00:00"/>
    <s v="Evans Njeru Kichoni"/>
    <s v="Male"/>
    <s v="3708861"/>
    <s v="724645383"/>
    <s v=""/>
    <s v=""/>
    <s v=""/>
    <n v="37.635016999999998"/>
    <n v="-0.430674"/>
    <s v="Embu"/>
    <s v="Mbeere North"/>
    <s v="Kyeni South"/>
    <s v="Gathunguri"/>
    <s v="8"/>
    <s v="Bio Esline Company Ltd"/>
    <s v=""/>
    <s v=""/>
    <s v="Micro Business"/>
    <x v="0"/>
  </r>
  <r>
    <s v="VPA6"/>
    <s v="KE-EMB-1604-16327"/>
    <x v="1"/>
    <s v=""/>
    <s v="11th February,2016"/>
    <d v="2016-02-11T00:00:00"/>
    <s v="1st April,2016"/>
    <d v="2016-04-01T00:00:00"/>
    <s v="Peter Munjai Nyaga"/>
    <s v="Male"/>
    <s v="5746636"/>
    <s v="720860560"/>
    <s v=""/>
    <s v=""/>
    <s v=""/>
    <n v="37.702258"/>
    <n v="-0.473798"/>
    <s v="Embu"/>
    <s v="Mbeere North"/>
    <s v="Evurore"/>
    <s v="Ngura"/>
    <s v="8"/>
    <s v="Bio Esline Company Ltd"/>
    <s v=""/>
    <s v=""/>
    <s v="Micro Business"/>
    <x v="0"/>
  </r>
  <r>
    <s v="VPA6"/>
    <s v="KE-KIA-1604-16355"/>
    <x v="1"/>
    <s v=""/>
    <s v="11th February,2016"/>
    <d v="2016-02-11T00:00:00"/>
    <s v="1st April,2016"/>
    <d v="2016-04-01T00:00:00"/>
    <s v="Simon Kinyanjui Thiongo"/>
    <s v="Male"/>
    <s v="7279841"/>
    <s v="726546423"/>
    <s v=""/>
    <s v=""/>
    <s v=""/>
    <n v="37.003278000000002"/>
    <n v="-1.02024"/>
    <s v="Kiambu"/>
    <s v="Thika Town"/>
    <s v="Karibai"/>
    <s v="Karibaribi"/>
    <s v="8"/>
    <s v="Fagaden Enterprises"/>
    <s v=""/>
    <s v=""/>
    <s v="Micro Business"/>
    <x v="0"/>
  </r>
  <r>
    <s v="VPA6"/>
    <s v="KE-MUR-1603-16364"/>
    <x v="1"/>
    <s v=""/>
    <s v="2nd February,2016"/>
    <d v="2016-02-02T00:00:00"/>
    <s v="23rd March,2016"/>
    <d v="2016-03-23T00:00:00"/>
    <s v="Benjamin Mwema Kariuki"/>
    <s v="Male"/>
    <s v="799220"/>
    <s v="712043396"/>
    <s v=""/>
    <s v=""/>
    <s v=""/>
    <n v="36.965997000000002"/>
    <n v="-0.96817399999999998"/>
    <s v="Murang'a"/>
    <s v="Gatanga"/>
    <s v="Mugumoini"/>
    <s v="Giatatu"/>
    <s v="8"/>
    <s v="Fagaden Enterprises"/>
    <s v=""/>
    <s v=""/>
    <s v="Micro Business"/>
    <x v="1"/>
  </r>
  <r>
    <s v="VPA6"/>
    <s v="KE-MER-1609-16390"/>
    <x v="1"/>
    <s v=""/>
    <s v="13th July,2016"/>
    <d v="2016-07-13T00:00:00"/>
    <s v="1st September,2016"/>
    <d v="2016-09-01T00:00:00"/>
    <s v="Esther Mwebia"/>
    <s v="Female"/>
    <s v="20556422"/>
    <s v="720710374"/>
    <s v=""/>
    <s v=""/>
    <s v=""/>
    <n v="37.648631999999999"/>
    <n v="-4.1928E-2"/>
    <s v="Meru"/>
    <s v="Imenti South"/>
    <s v="Nkuene"/>
    <s v="Thia"/>
    <s v="8"/>
    <s v="Likunga Company Limited"/>
    <s v=""/>
    <s v=""/>
    <s v="Micro Business"/>
    <x v="0"/>
  </r>
  <r>
    <s v="VPA6"/>
    <s v="KE-THA-1609-16394"/>
    <x v="1"/>
    <s v=""/>
    <s v="13th July,2016"/>
    <d v="2016-07-13T00:00:00"/>
    <s v="1st September,2016"/>
    <d v="2016-09-01T00:00:00"/>
    <s v="George Kaburu Gilbert"/>
    <s v="Male"/>
    <s v="20544432"/>
    <s v="727861100"/>
    <s v=""/>
    <s v=""/>
    <s v=""/>
    <n v="37.641565"/>
    <n v="-0.24102199999999999"/>
    <s v="Tharaka-Nithi"/>
    <s v="Maara"/>
    <s v="Chogoria"/>
    <s v="Weru"/>
    <s v="8"/>
    <s v="Likunga Company Limited"/>
    <s v=""/>
    <s v=""/>
    <s v="Micro Business"/>
    <x v="0"/>
  </r>
  <r>
    <s v="VPA6"/>
    <s v="KE-KIS-1602-16395"/>
    <x v="1"/>
    <s v=""/>
    <s v="13th December,2015"/>
    <d v="2015-12-13T00:00:00"/>
    <s v="1st February,2016"/>
    <d v="2016-02-01T00:00:00"/>
    <s v="Elijah O Getugi"/>
    <s v="Male"/>
    <s v="2616229"/>
    <s v="729244610"/>
    <s v=""/>
    <s v=""/>
    <s v=""/>
    <n v="34.755355000000002"/>
    <n v="-0.69097699999999995"/>
    <s v="Kisii"/>
    <s v="Kisii Central"/>
    <s v="Kisii Central"/>
    <s v="Nyansancha"/>
    <s v="8"/>
    <s v="Nyansancha Biogas"/>
    <s v=""/>
    <s v=""/>
    <s v="Micro Business"/>
    <x v="0"/>
  </r>
  <r>
    <s v="VPA6"/>
    <s v="KE-KIA-1606-16399"/>
    <x v="1"/>
    <s v=""/>
    <s v="12th April,2016"/>
    <d v="2016-04-12T00:00:00"/>
    <s v="1st June,2016"/>
    <d v="2016-06-01T00:00:00"/>
    <s v="Regina Nduta Murira"/>
    <s v="Male"/>
    <s v="99999"/>
    <s v="721418180"/>
    <s v="720358340"/>
    <s v=""/>
    <s v=""/>
    <n v="36.945402000000001"/>
    <n v="-1.0551900000000001"/>
    <s v="Kiambu"/>
    <s v="Gatundu South"/>
    <s v="Ngenda"/>
    <s v="Kimunyu"/>
    <s v="8"/>
    <s v="Fagaden Enterprises"/>
    <s v=""/>
    <s v=""/>
    <s v="Micro Business"/>
    <x v="0"/>
  </r>
  <r>
    <s v="VPA6"/>
    <s v="KE-KIA-1603-16402"/>
    <x v="1"/>
    <s v=""/>
    <s v="11th January,2016"/>
    <d v="2016-01-11T00:00:00"/>
    <s v="1st March,2016"/>
    <d v="2016-03-01T00:00:00"/>
    <s v="Lydia Wanjiru Njoroge"/>
    <s v="Female"/>
    <s v="6258509"/>
    <s v="711367453"/>
    <s v=""/>
    <s v=""/>
    <s v=""/>
    <n v="36.993602000000003"/>
    <n v="-1.0207999999999999"/>
    <s v="Kiambu"/>
    <s v="Thika Town"/>
    <s v="Karibaribi"/>
    <s v="Karibaribi"/>
    <s v="8"/>
    <s v="Fagaden Enterprises"/>
    <s v=""/>
    <s v=""/>
    <s v="Micro Business"/>
    <x v="0"/>
  </r>
  <r>
    <s v="VPA6"/>
    <s v="KE-THA-1607-16411"/>
    <x v="1"/>
    <s v=""/>
    <s v="12th May,2016"/>
    <d v="2016-05-12T00:00:00"/>
    <s v="1st July,2016"/>
    <d v="2016-07-01T00:00:00"/>
    <s v="Frankline James Mugambi"/>
    <s v="Male"/>
    <s v="25070502"/>
    <s v="724506997"/>
    <s v=""/>
    <s v=""/>
    <s v=""/>
    <n v="37.659762999999998"/>
    <n v="-0.332482"/>
    <s v="Tharaka-Nithi"/>
    <s v="Chuka"/>
    <s v="Ndagani"/>
    <s v="Iriani"/>
    <s v="8"/>
    <s v="Igwemas General Digester Ltd"/>
    <s v=""/>
    <s v=""/>
    <s v="Micro Business"/>
    <x v="0"/>
  </r>
  <r>
    <s v="VPA6"/>
    <s v="KE-MUR-1608-16419"/>
    <x v="1"/>
    <s v=""/>
    <s v="12th June,2016"/>
    <d v="2016-06-12T00:00:00"/>
    <s v="1st August,2016"/>
    <d v="2016-08-01T00:00:00"/>
    <s v="Paul Mwangi Munene"/>
    <s v="Male"/>
    <s v="10488165"/>
    <s v="726351093"/>
    <s v=""/>
    <s v=""/>
    <s v=""/>
    <n v="37.184472"/>
    <n v="-0.83422300000000005"/>
    <s v="Murang'a"/>
    <s v="Maragua"/>
    <s v="Kamahuha"/>
    <s v="Rurii"/>
    <s v="8"/>
    <s v="Fagaden Enterprises"/>
    <s v=""/>
    <s v=""/>
    <s v="Micro Business"/>
    <x v="1"/>
  </r>
  <r>
    <s v="VPA6"/>
    <s v="KE-MUR-1607-16420"/>
    <x v="1"/>
    <s v=""/>
    <s v="19th May,2016"/>
    <d v="2016-05-19T00:00:00"/>
    <s v="8th July,2016"/>
    <d v="2016-07-08T00:00:00"/>
    <s v="Milka Wangui Gatua"/>
    <s v="Female"/>
    <s v="21956593"/>
    <s v="727759083"/>
    <s v=""/>
    <s v=""/>
    <s v=""/>
    <n v="36.892938999999998"/>
    <n v="-0.89455600000000002"/>
    <s v="Murang'a"/>
    <s v="Maragua"/>
    <s v="Chomo"/>
    <s v="Chomo"/>
    <s v="8"/>
    <s v="Fagaden Enterprises"/>
    <s v=""/>
    <s v=""/>
    <s v="Micro Business"/>
    <x v="1"/>
  </r>
  <r>
    <s v="VPA6"/>
    <s v="KE-NAK-1606-16481"/>
    <x v="1"/>
    <s v=""/>
    <s v="12th April,2016"/>
    <d v="2016-04-12T00:00:00"/>
    <s v="1st June,2016"/>
    <d v="2016-06-01T00:00:00"/>
    <s v="Loise Mburu"/>
    <s v="Female"/>
    <s v="8289841"/>
    <s v="723791556"/>
    <s v=""/>
    <s v=""/>
    <s v=""/>
    <n v="36.185558"/>
    <n v="-0.34236699999999998"/>
    <s v="Nakuru"/>
    <s v="Nakuru North"/>
    <s v="Maili Kumi"/>
    <s v="Kiungururia"/>
    <s v="8"/>
    <s v="Kichemu limited"/>
    <s v=""/>
    <s v=""/>
    <s v="Micro Business"/>
    <x v="0"/>
  </r>
  <r>
    <s v="VPA6"/>
    <s v="KE-NAK-1608-16482"/>
    <x v="0"/>
    <s v="Unreachable"/>
    <s v="12th June,2016"/>
    <d v="2016-06-12T00:00:00"/>
    <s v="1st August,2016"/>
    <d v="2016-08-01T00:00:00"/>
    <s v="Eddah Mukami"/>
    <s v="Female"/>
    <s v="25022150"/>
    <s v="725620706"/>
    <s v=""/>
    <s v=""/>
    <s v=""/>
    <n v="36.006022999999999"/>
    <n v="-0.26933600000000002"/>
    <s v="Nakuru"/>
    <s v="Subukia"/>
    <s v="Munanda"/>
    <s v=""/>
    <n v="8"/>
    <s v="Kichemu limited"/>
    <s v=""/>
    <s v=""/>
    <s v="Micro Business"/>
    <x v="1"/>
  </r>
  <r>
    <s v="VPA6"/>
    <s v="KE-NAK-1607-16483"/>
    <x v="1"/>
    <s v=""/>
    <s v="12th May,2016"/>
    <d v="2016-05-12T00:00:00"/>
    <s v="1st July,2016"/>
    <d v="2016-07-01T00:00:00"/>
    <s v="Teresa Njeri"/>
    <s v="Female"/>
    <s v="6842453"/>
    <s v="724174191"/>
    <s v=""/>
    <s v=""/>
    <s v=""/>
    <n v="36.173957000000001"/>
    <n v="-6.2167E-2"/>
    <s v="Nakuru"/>
    <s v="Subukia"/>
    <s v="Kabazi"/>
    <s v="Maobi"/>
    <s v="8"/>
    <s v="Kichemu limited"/>
    <s v=""/>
    <s v=""/>
    <s v="Micro Business"/>
    <x v="0"/>
  </r>
  <r>
    <s v="VPA6"/>
    <s v="KE-NYA-1608-16492"/>
    <x v="0"/>
    <s v="Unreachable"/>
    <s v="1st July,2016"/>
    <d v="2016-07-01T00:00:00"/>
    <s v="20th August,2016"/>
    <d v="2016-08-20T00:00:00"/>
    <s v="Joshua Waithaka Wairegi"/>
    <s v="Male"/>
    <s v="20153321"/>
    <s v="717019960"/>
    <s v=""/>
    <s v=""/>
    <s v=""/>
    <m/>
    <m/>
    <s v="Nyandarua"/>
    <s v="Mirangine"/>
    <s v="Kwanjwiri"/>
    <s v="Kagaa"/>
    <s v="8"/>
    <s v="Kichemu limited"/>
    <s v=""/>
    <s v=""/>
    <s v="Micro Business"/>
    <x v="0"/>
  </r>
  <r>
    <s v="VPA6"/>
    <s v="KE-LAI-1607-16506"/>
    <x v="1"/>
    <s v=""/>
    <s v="12th May,2016"/>
    <d v="2016-05-12T00:00:00"/>
    <s v="1st July,2016"/>
    <d v="2016-07-01T00:00:00"/>
    <s v="Charles Mwangi Kamau"/>
    <s v="Male"/>
    <s v="14415843"/>
    <s v="735912411"/>
    <s v=""/>
    <s v=""/>
    <s v=""/>
    <n v="36.677857000000003"/>
    <n v="-4.1221000000000001E-2"/>
    <s v="Laikipia"/>
    <s v="Laikipia Central"/>
    <s v="Munyaka"/>
    <s v="Imenti"/>
    <s v="8"/>
    <s v="Ndimar Renewable Energy"/>
    <s v=""/>
    <s v=""/>
    <s v="Micro Business"/>
    <x v="0"/>
  </r>
  <r>
    <s v="VPA6"/>
    <s v="KE-NYA-1609-16513"/>
    <x v="1"/>
    <s v=""/>
    <s v="13th July,2016"/>
    <d v="2016-07-13T00:00:00"/>
    <s v="1st September,2016"/>
    <d v="2016-09-01T00:00:00"/>
    <s v="George Ndungu Waweru"/>
    <s v="Male"/>
    <s v="2968288"/>
    <s v="734195645"/>
    <s v=""/>
    <s v=""/>
    <s v=""/>
    <n v="36.550905999999998"/>
    <n v="-5.6146000000000001E-2"/>
    <s v="Nyandarua"/>
    <s v="Ndaragwa"/>
    <s v="Ngamini"/>
    <s v="Thigio"/>
    <s v="8"/>
    <s v="Kichemu limited"/>
    <s v=""/>
    <s v=""/>
    <s v="Micro Business"/>
    <x v="1"/>
  </r>
  <r>
    <s v="VPA6"/>
    <s v="KE-NAK-1607-16515"/>
    <x v="1"/>
    <s v=""/>
    <s v="12th May,2016"/>
    <d v="2016-05-12T00:00:00"/>
    <s v="1st July,2016"/>
    <d v="2016-07-01T00:00:00"/>
    <s v="Margaret K Wanjugu"/>
    <s v="Female"/>
    <s v="11174409"/>
    <s v="711657913"/>
    <s v=""/>
    <s v=""/>
    <s v=""/>
    <n v="36.165812000000003"/>
    <n v="-0.27943499999999999"/>
    <s v="Nakuru"/>
    <s v="Nakuru North"/>
    <s v="Umoja"/>
    <s v="Umoja1"/>
    <s v="8"/>
    <s v="Kichemu limited"/>
    <s v=""/>
    <s v=""/>
    <s v="Micro Business"/>
    <x v="0"/>
  </r>
  <r>
    <s v="VPA6"/>
    <s v="KE-NAN-1607-16524"/>
    <x v="1"/>
    <s v=""/>
    <s v="12th May,2016"/>
    <d v="2016-05-12T00:00:00"/>
    <s v="1st July,2016"/>
    <d v="2016-07-01T00:00:00"/>
    <s v="Kipchumba Koech"/>
    <s v="Male"/>
    <s v="13363549"/>
    <s v="725224660"/>
    <s v=""/>
    <s v=""/>
    <s v=""/>
    <n v="35.125169999999997"/>
    <n v="0.207623"/>
    <s v="Nandi"/>
    <s v="Nandi Central"/>
    <s v="Kapsabet"/>
    <s v="Kiptoros"/>
    <s v="8"/>
    <s v="Abiud Limited"/>
    <s v=""/>
    <s v=""/>
    <s v="Micro Business"/>
    <x v="3"/>
  </r>
  <r>
    <s v="VPA6"/>
    <s v="KE-NAN-1607-16526"/>
    <x v="1"/>
    <s v=""/>
    <s v="12th May,2016"/>
    <d v="2016-05-12T00:00:00"/>
    <s v="1st July,2016"/>
    <d v="2016-07-01T00:00:00"/>
    <s v="Nicholas Kipkirui Ngeno"/>
    <s v="Male"/>
    <s v="14508923"/>
    <s v="728617593"/>
    <s v=""/>
    <s v=""/>
    <s v=""/>
    <n v="35.138680000000001"/>
    <n v="0.20521300000000001"/>
    <s v="Nandi"/>
    <s v="Nandi Central"/>
    <s v="Kilibwoni"/>
    <s v="Kaptumoo"/>
    <s v="8"/>
    <s v="Abiud Limited"/>
    <s v=""/>
    <s v=""/>
    <s v="Micro Business"/>
    <x v="3"/>
  </r>
  <r>
    <s v="VPA6"/>
    <s v="KE-NAN-1607-16528"/>
    <x v="1"/>
    <s v=""/>
    <s v="12th May,2016"/>
    <d v="2016-05-12T00:00:00"/>
    <s v="1st July,2016"/>
    <d v="2016-07-01T00:00:00"/>
    <s v="Francis Kiprotich Chirchir"/>
    <s v="Male"/>
    <s v="12469042"/>
    <s v="729810766"/>
    <s v=""/>
    <s v=""/>
    <s v=""/>
    <n v="35.071232000000002"/>
    <n v="0.21706300000000001"/>
    <s v="Nandi"/>
    <s v="Nandi Central"/>
    <s v="Chemundu"/>
    <s v="Ngenymesut"/>
    <s v="8"/>
    <s v="Abiud Limited"/>
    <s v=""/>
    <s v=""/>
    <s v="Micro Business"/>
    <x v="3"/>
  </r>
  <r>
    <s v="VPA6"/>
    <s v="KE-NAN-1608-16529"/>
    <x v="1"/>
    <s v=""/>
    <s v="12th June,2016"/>
    <d v="2016-06-12T00:00:00"/>
    <s v="1st August,2016"/>
    <d v="2016-08-01T00:00:00"/>
    <s v="Leah Jeptoo Ngotie"/>
    <s v="Female"/>
    <s v="6861898"/>
    <s v="723538296"/>
    <s v=""/>
    <s v=""/>
    <s v=""/>
    <n v="35.102533000000001"/>
    <n v="0.346275"/>
    <s v="Nandi"/>
    <s v="Mosop"/>
    <s v="Kamoiywo"/>
    <s v="Kabuson"/>
    <s v="8"/>
    <s v="Abiud Limited"/>
    <s v=""/>
    <s v=""/>
    <s v="Micro Business"/>
    <x v="3"/>
  </r>
  <r>
    <s v="VPA6"/>
    <s v="KE-NAN-1607-16530"/>
    <x v="1"/>
    <s v=""/>
    <s v="12th May,2016"/>
    <d v="2016-05-12T00:00:00"/>
    <s v="1st July,2016"/>
    <d v="2016-07-01T00:00:00"/>
    <s v="Gideon Kiprotich Maritim"/>
    <s v="Male"/>
    <s v="22211526"/>
    <s v="720430276"/>
    <s v=""/>
    <s v=""/>
    <s v=""/>
    <n v="35.172452999999997"/>
    <n v="0.182118"/>
    <s v="Nandi"/>
    <s v="Nandi Central"/>
    <s v="Kilibwoni"/>
    <s v=""/>
    <s v="8"/>
    <s v="Abiud Limited"/>
    <s v=""/>
    <s v=""/>
    <s v="Micro Business"/>
    <x v="3"/>
  </r>
  <r>
    <s v="VPA6"/>
    <s v="KE-NAN-1606-16531"/>
    <x v="1"/>
    <s v=""/>
    <s v="12th April,2016"/>
    <d v="2016-04-12T00:00:00"/>
    <s v="1st June,2016"/>
    <d v="2016-06-01T00:00:00"/>
    <s v="Nelly Chepngetich"/>
    <s v="Female"/>
    <s v="28814266"/>
    <s v="719795987"/>
    <s v=""/>
    <s v=""/>
    <s v=""/>
    <n v="35.063510000000001"/>
    <n v="0.20716799999999999"/>
    <s v="Nandi"/>
    <s v="Nandi Central"/>
    <s v="Chemundu"/>
    <s v="Kipsimendo"/>
    <s v="8"/>
    <s v="Abiud Limited"/>
    <s v=""/>
    <s v=""/>
    <s v="Micro Business"/>
    <x v="3"/>
  </r>
  <r>
    <s v="VPA6"/>
    <s v="KE-NAN-1606-16532"/>
    <x v="1"/>
    <s v=""/>
    <s v="12th April,2016"/>
    <d v="2016-04-12T00:00:00"/>
    <s v="1st June,2016"/>
    <d v="2016-06-01T00:00:00"/>
    <s v="Ben Kiplagat Maritim"/>
    <s v="Male"/>
    <s v="21520952"/>
    <s v="722281932"/>
    <s v=""/>
    <s v=""/>
    <s v=""/>
    <n v="35.067346999999998"/>
    <n v="0.20744699999999999"/>
    <s v="Nandi"/>
    <s v="Nandi Central"/>
    <s v=""/>
    <s v="Kipsinende"/>
    <s v="8"/>
    <s v="Abiud Limited"/>
    <s v=""/>
    <s v=""/>
    <s v="Micro Business"/>
    <x v="3"/>
  </r>
  <r>
    <s v="VPA6"/>
    <s v="KE-NAN-1601-16534"/>
    <x v="1"/>
    <s v=""/>
    <s v="12th November,2015"/>
    <d v="2015-11-12T00:00:00"/>
    <s v="1st January,2016"/>
    <d v="2016-01-01T00:00:00"/>
    <s v="Richard Tuwei"/>
    <s v="Male"/>
    <s v="11605290"/>
    <s v="713920028"/>
    <s v=""/>
    <s v=""/>
    <s v=""/>
    <n v="35.082597999999997"/>
    <n v="0.21498"/>
    <s v="Nandi"/>
    <s v="Nandi Central"/>
    <s v="Kapngetuny"/>
    <s v="Cheplengu"/>
    <s v="8"/>
    <s v="Abiud Limited"/>
    <s v=""/>
    <s v=""/>
    <s v="Micro Business"/>
    <x v="3"/>
  </r>
  <r>
    <s v="VPA6"/>
    <s v="KE-NAN-1612-16535"/>
    <x v="1"/>
    <s v=""/>
    <s v="11th November,2016"/>
    <d v="2016-11-11T00:00:00"/>
    <s v="31st December,2016"/>
    <d v="2016-12-31T00:00:00"/>
    <s v="Henry Keino"/>
    <s v="Male"/>
    <s v="7160229"/>
    <s v="720654382"/>
    <s v=""/>
    <s v=""/>
    <s v=""/>
    <n v="35.109008000000003"/>
    <n v="0.19617999999999999"/>
    <s v="Nandi"/>
    <s v="Nandi Central"/>
    <s v="Kilibwani"/>
    <s v="Irimis"/>
    <s v="8"/>
    <s v="Abiud Limited"/>
    <s v=""/>
    <s v=""/>
    <s v="Micro Business"/>
    <x v="3"/>
  </r>
  <r>
    <s v="VPA6"/>
    <s v="KE-NAN-1609-16536"/>
    <x v="1"/>
    <s v=""/>
    <s v="13th July,2016"/>
    <d v="2016-07-13T00:00:00"/>
    <s v="1st September,2016"/>
    <d v="2016-09-01T00:00:00"/>
    <s v="Lucy Jelagat"/>
    <s v="Female"/>
    <s v="25823474"/>
    <s v="727833916"/>
    <s v=""/>
    <s v=""/>
    <s v=""/>
    <n v="35.068114999999999"/>
    <n v="0.206068"/>
    <s v="Nandi"/>
    <s v="Nandi Central"/>
    <s v=""/>
    <s v="Kipsinende"/>
    <s v="8"/>
    <s v="Abiud Limited"/>
    <s v=""/>
    <s v=""/>
    <s v="Micro Business"/>
    <x v="3"/>
  </r>
  <r>
    <s v="VPA6"/>
    <s v="KE-NAN-1607-16537"/>
    <x v="1"/>
    <s v=""/>
    <s v="12th May,2016"/>
    <d v="2016-05-12T00:00:00"/>
    <s v="1st July,2016"/>
    <d v="2016-07-01T00:00:00"/>
    <s v="Elizabeth Chepchirchir Rotich"/>
    <s v="Female"/>
    <s v="20296120"/>
    <s v="726490674"/>
    <s v=""/>
    <s v=""/>
    <s v=""/>
    <n v="35.067594999999997"/>
    <n v="0.20572499999999999"/>
    <s v="Nandi"/>
    <s v="Nandi Central"/>
    <s v="Kangetuny"/>
    <s v="Chemudu"/>
    <s v="8"/>
    <s v="Abiud Limited"/>
    <s v=""/>
    <s v=""/>
    <s v="Micro Business"/>
    <x v="3"/>
  </r>
  <r>
    <s v="VPA6"/>
    <s v="KE-KIA-1607-16577"/>
    <x v="1"/>
    <s v=""/>
    <s v="12th May,2016"/>
    <d v="2016-05-12T00:00:00"/>
    <s v="1st July,2016"/>
    <d v="2016-07-01T00:00:00"/>
    <s v="George Karani Waititu"/>
    <s v="Male"/>
    <s v="3366642"/>
    <s v="727988453"/>
    <s v=""/>
    <s v=""/>
    <s v=""/>
    <n v="36.959440000000001"/>
    <n v="-0.99154500000000001"/>
    <s v="Kiambu"/>
    <s v="Gatundu North"/>
    <s v="Mangu"/>
    <s v="Gaitara"/>
    <s v="8"/>
    <s v="Fagaden Enterprises"/>
    <s v=""/>
    <s v=""/>
    <s v="Micro Business"/>
    <x v="1"/>
  </r>
  <r>
    <s v="VPA6"/>
    <s v="KE-MUR-1608-16587"/>
    <x v="1"/>
    <s v=""/>
    <s v="12th June,2016"/>
    <d v="2016-06-12T00:00:00"/>
    <s v="1st August,2016"/>
    <d v="2016-08-01T00:00:00"/>
    <s v="Edward Kihu Gathura"/>
    <s v="Male"/>
    <s v="3346350"/>
    <s v="727402224"/>
    <s v=""/>
    <s v=""/>
    <s v=""/>
    <n v="36.910668999999999"/>
    <n v="-0.82084000000000001"/>
    <s v="Murang'a"/>
    <s v="Kandara"/>
    <s v=""/>
    <s v="Iriani"/>
    <s v="8"/>
    <s v="HAMKAM"/>
    <s v=""/>
    <s v=""/>
    <s v="Micro Business"/>
    <x v="0"/>
  </r>
  <r>
    <s v="VPA6"/>
    <s v="KE-NAK-1608-16595"/>
    <x v="1"/>
    <s v=""/>
    <s v="12th June,2016"/>
    <d v="2016-06-12T00:00:00"/>
    <s v="1st August,2016"/>
    <d v="2016-08-01T00:00:00"/>
    <s v="Teresia Wangari N"/>
    <s v="Female"/>
    <s v="22327852"/>
    <s v="702949834"/>
    <s v=""/>
    <s v=""/>
    <s v=""/>
    <n v="36.204245"/>
    <n v="-2.9551999999999998E-2"/>
    <s v="Nakuru"/>
    <s v="Nakuru North"/>
    <s v="Subukia"/>
    <s v="Subukia"/>
    <s v="8"/>
    <s v="Kichemu limited"/>
    <s v=""/>
    <s v=""/>
    <s v="Micro Business"/>
    <x v="1"/>
  </r>
  <r>
    <s v="VPA6"/>
    <s v="KE-MUR-1608-16655"/>
    <x v="1"/>
    <s v=""/>
    <s v="12th June,2016"/>
    <d v="2016-06-12T00:00:00"/>
    <s v="1st August,2016"/>
    <d v="2016-08-01T00:00:00"/>
    <s v="Agnes Njoki Ndungu"/>
    <s v="Female"/>
    <s v="12991531"/>
    <s v="722362808"/>
    <s v=""/>
    <s v=""/>
    <s v=""/>
    <n v="36.996381999999997"/>
    <n v="-0.91089799999999999"/>
    <s v="Murang'a"/>
    <s v="Kandara"/>
    <s v="Kariko"/>
    <s v=""/>
    <s v="8"/>
    <s v="Cides Ltd"/>
    <s v=""/>
    <s v=""/>
    <s v="Micro Business"/>
    <x v="0"/>
  </r>
  <r>
    <s v="VPA6"/>
    <s v="KE-MER-1605-16656"/>
    <x v="1"/>
    <s v=""/>
    <s v="12th March,2016"/>
    <d v="2016-03-12T00:00:00"/>
    <s v="1st May,2016"/>
    <d v="2016-05-01T00:00:00"/>
    <s v="Jackson Majau"/>
    <s v="Male"/>
    <s v="13179825"/>
    <s v="721906667"/>
    <s v=""/>
    <s v=""/>
    <s v=""/>
    <n v="37.298433000000003"/>
    <n v="6.1624999999999999E-2"/>
    <s v="Meru"/>
    <s v="Buuri"/>
    <s v="Timau"/>
    <s v="Ngushishi"/>
    <s v="8"/>
    <s v="Cides Ltd"/>
    <s v="Cides Ltd"/>
    <s v=""/>
    <s v="Micro Business"/>
    <x v="0"/>
  </r>
  <r>
    <s v="VPA6"/>
    <s v="KE-NYE-1607-16658"/>
    <x v="1"/>
    <s v=""/>
    <s v="12th May,2016"/>
    <d v="2016-05-12T00:00:00"/>
    <s v="1st July,2016"/>
    <d v="2016-07-01T00:00:00"/>
    <s v="Jane Wambui Kinyua"/>
    <s v="Female"/>
    <s v="30817895"/>
    <s v="710826673"/>
    <s v=""/>
    <s v=""/>
    <s v=""/>
    <n v="37.105890000000002"/>
    <n v="-0.43356"/>
    <s v="Nyeri"/>
    <s v="Mathira West"/>
    <s v="Karatina"/>
    <s v="Kiawarigi"/>
    <s v="8"/>
    <s v="Cides Ltd"/>
    <s v=""/>
    <s v=""/>
    <s v="Micro Business"/>
    <x v="0"/>
  </r>
  <r>
    <s v="VPA6"/>
    <s v="KE-NYE-1608-16659"/>
    <x v="1"/>
    <s v=""/>
    <s v="12th June,2016"/>
    <d v="2016-06-12T00:00:00"/>
    <s v="1st August,2016"/>
    <d v="2016-08-01T00:00:00"/>
    <s v="Jecinta Wangari Kioni"/>
    <s v="Male"/>
    <s v="805600"/>
    <s v="700136534"/>
    <s v=""/>
    <s v=""/>
    <s v=""/>
    <n v="37.102879999999999"/>
    <n v="-0.44003500000000001"/>
    <s v="Nyeri"/>
    <s v="Mathira West"/>
    <s v="Karatina"/>
    <s v="Icuga"/>
    <s v="8"/>
    <s v="Cides Ltd"/>
    <s v=""/>
    <s v=""/>
    <s v="Micro Business"/>
    <x v="0"/>
  </r>
  <r>
    <s v="VPA6"/>
    <s v="KE-NYE-1606-16663"/>
    <x v="1"/>
    <s v=""/>
    <s v="12th April,2016"/>
    <d v="2016-04-12T00:00:00"/>
    <s v="1st June,2016"/>
    <d v="2016-06-01T00:00:00"/>
    <s v="Lydiah Waruguru Muriuki"/>
    <s v="Female"/>
    <s v="9323557"/>
    <s v="712281353"/>
    <s v=""/>
    <s v=""/>
    <s v=""/>
    <n v="37.109076999999999"/>
    <n v="-0.443693"/>
    <s v="Nyeri"/>
    <s v="Mathira West"/>
    <s v="Karatina"/>
    <s v="Kiawarigi"/>
    <s v="8"/>
    <s v="Cides Ltd"/>
    <s v=""/>
    <s v=""/>
    <s v="Micro Business"/>
    <x v="0"/>
  </r>
  <r>
    <s v="VPA6"/>
    <s v="KE-NYE-1606-16665"/>
    <x v="1"/>
    <s v=""/>
    <s v="12th April,2016"/>
    <d v="2016-04-12T00:00:00"/>
    <s v="1st June,2016"/>
    <d v="2016-06-01T00:00:00"/>
    <s v="Joseph Kariuki Munene"/>
    <s v="Male"/>
    <s v="638721"/>
    <s v="722694751"/>
    <s v=""/>
    <s v=""/>
    <s v=""/>
    <n v="37.104452999999999"/>
    <n v="-0.440388"/>
    <s v="Nyeri"/>
    <s v="Mathira West"/>
    <s v="Karatina"/>
    <s v="Icuga"/>
    <s v="8"/>
    <s v="Cides Ltd"/>
    <s v="Cides Ltd"/>
    <s v=""/>
    <s v="Micro Business"/>
    <x v="0"/>
  </r>
  <r>
    <s v="VPA6"/>
    <s v="KE-NYE-1609-16666"/>
    <x v="1"/>
    <s v=""/>
    <s v="13th July,2016"/>
    <d v="2016-07-13T00:00:00"/>
    <s v="1st September,2016"/>
    <d v="2016-09-01T00:00:00"/>
    <s v="Nancy Wandia Kamweti"/>
    <s v="Female"/>
    <s v="5549006"/>
    <s v="729565963"/>
    <s v=""/>
    <s v=""/>
    <s v=""/>
    <n v="37.101731999999998"/>
    <n v="-0.44174000000000002"/>
    <s v="Nyeri"/>
    <s v="Mathira East"/>
    <s v="Karatina"/>
    <s v="Icuga"/>
    <s v="8"/>
    <s v="Cides Ltd"/>
    <s v=""/>
    <s v=""/>
    <s v="Micro Business"/>
    <x v="0"/>
  </r>
  <r>
    <s v="VPA6"/>
    <s v="KE-NYE-1608-16670"/>
    <x v="1"/>
    <s v=""/>
    <s v="12th June,2016"/>
    <d v="2016-06-12T00:00:00"/>
    <s v="1st August,2016"/>
    <d v="2016-08-01T00:00:00"/>
    <s v="Gathithi Kamondo Zachary"/>
    <s v="Male"/>
    <s v="5564062"/>
    <s v="721621329"/>
    <s v=""/>
    <s v=""/>
    <s v=""/>
    <n v="37.110377"/>
    <n v="-0.437662"/>
    <s v="Nyeri"/>
    <s v="Mathira West"/>
    <s v="Karatina"/>
    <s v="Kiawarigi"/>
    <s v="8"/>
    <s v="Cides Ltd"/>
    <s v=""/>
    <s v=""/>
    <s v="Micro Business"/>
    <x v="0"/>
  </r>
  <r>
    <s v="VPA6"/>
    <s v="KE-MUR-1609-16676"/>
    <x v="1"/>
    <s v=""/>
    <s v="13th July,2016"/>
    <d v="2016-07-13T00:00:00"/>
    <s v="1st September,2016"/>
    <d v="2016-09-01T00:00:00"/>
    <s v="Stephen Kamau"/>
    <s v="Male"/>
    <s v="10429112"/>
    <s v="723442738"/>
    <s v=""/>
    <s v=""/>
    <s v=""/>
    <n v="37.001961000000001"/>
    <n v="-0.936477"/>
    <s v="Murang'a"/>
    <s v="Gatanga"/>
    <s v="Kihumbu"/>
    <s v="Nyaga"/>
    <s v="8"/>
    <s v="Andcol Enterprises"/>
    <s v="Norbert Ogwel"/>
    <s v=""/>
    <s v="Micro Business"/>
    <x v="0"/>
  </r>
  <r>
    <s v="VPA6"/>
    <s v="KE-KIA-1612-16697"/>
    <x v="1"/>
    <s v=""/>
    <s v="11th November,2016"/>
    <d v="2016-11-11T00:00:00"/>
    <s v="31st December,2016"/>
    <d v="2016-12-31T00:00:00"/>
    <s v="James Mwai"/>
    <s v="Female"/>
    <s v="22770711"/>
    <s v="713730703"/>
    <s v=""/>
    <s v=""/>
    <s v=""/>
    <n v="36.657023000000002"/>
    <n v="-1.0993649999999999"/>
    <s v="Kiambu"/>
    <s v="Limuru"/>
    <s v="Mamboroki"/>
    <s v="Mabrouke"/>
    <s v="8"/>
    <s v="Biotechno &amp; Services"/>
    <s v="Biotechno &amp; Services"/>
    <s v=""/>
    <s v="Micro Business"/>
    <x v="0"/>
  </r>
  <r>
    <s v="VPA6"/>
    <s v="KE-KAJ-1609-16703"/>
    <x v="1"/>
    <s v=""/>
    <s v="4th September,2016"/>
    <d v="2016-09-04T00:00:00"/>
    <s v="15th September,2016"/>
    <d v="2016-09-15T00:00:00"/>
    <s v="Sophia Ndunge Gichuhi"/>
    <s v="Female"/>
    <s v="99999"/>
    <s v="703932330"/>
    <s v=""/>
    <s v=""/>
    <s v=""/>
    <n v="36.958817000000003"/>
    <n v="-1.5228569999999999"/>
    <s v="Kajiado"/>
    <s v="Kajiado East"/>
    <s v="Kitengela"/>
    <s v="Muigai"/>
    <s v="8"/>
    <s v="Biotechno &amp; Services"/>
    <s v="Biotechno &amp; Services"/>
    <s v=""/>
    <s v="Micro Business"/>
    <x v="0"/>
  </r>
  <r>
    <s v="VPA6"/>
    <s v="KE-KIA-1612-16709"/>
    <x v="1"/>
    <s v=""/>
    <s v="11th November,2016"/>
    <d v="2016-11-11T00:00:00"/>
    <s v="31st December,2016"/>
    <d v="2016-12-31T00:00:00"/>
    <s v="Moses Kimani Kahiu"/>
    <s v="Male"/>
    <s v="23111007"/>
    <s v="702686962"/>
    <s v=""/>
    <s v=""/>
    <s v=""/>
    <n v="36.619812000000003"/>
    <n v="-1.2334780000000001"/>
    <s v="Kiambu"/>
    <s v="Kikuyu"/>
    <s v="Kahehe"/>
    <s v="Renguti"/>
    <s v="8"/>
    <s v="Biotechno &amp; Services"/>
    <s v="Biotechno &amp; Services"/>
    <s v=""/>
    <s v="Micro Business"/>
    <x v="0"/>
  </r>
  <r>
    <s v="VPA6"/>
    <s v="KE-KIA-1601-16710"/>
    <x v="1"/>
    <s v=""/>
    <s v="21st November,2015"/>
    <d v="2015-11-21T00:00:00"/>
    <s v="10th January,2016"/>
    <d v="2016-01-10T00:00:00"/>
    <s v="Lucas Mwiru Njoroge"/>
    <s v="Male"/>
    <s v="99999"/>
    <s v="712046058"/>
    <s v=""/>
    <s v=""/>
    <s v=""/>
    <n v="36.792712999999999"/>
    <n v="-0.96282999999999996"/>
    <s v="Kiambu"/>
    <s v="Gatundu South"/>
    <s v="Kaimwangi"/>
    <s v="Ndundu"/>
    <s v="8"/>
    <s v="Biotechno &amp; Services"/>
    <s v=""/>
    <s v=""/>
    <s v="Micro Business"/>
    <x v="0"/>
  </r>
  <r>
    <s v="VPA6"/>
    <s v="KE-MER-1610-16715"/>
    <x v="1"/>
    <s v=""/>
    <s v="12th August,2016"/>
    <d v="2016-08-12T00:00:00"/>
    <s v="1st October,2016"/>
    <d v="2016-10-01T00:00:00"/>
    <s v="Nelson Muthomi"/>
    <s v="Male"/>
    <s v="2209533"/>
    <s v="721516183"/>
    <s v=""/>
    <s v=""/>
    <s v=""/>
    <n v="37.681021999999999"/>
    <n v="-0.11289200000000001"/>
    <s v="Meru"/>
    <s v="Imenti South"/>
    <s v="Nkubu"/>
    <s v="Abogeta"/>
    <s v="8"/>
    <s v="Zackmar Biotec Ltd"/>
    <s v=""/>
    <s v=""/>
    <s v="Micro Business"/>
    <x v="0"/>
  </r>
  <r>
    <s v="VPA6"/>
    <s v="KE-MER-1610-16716"/>
    <x v="1"/>
    <s v=""/>
    <s v="12th August,2016"/>
    <d v="2016-08-12T00:00:00"/>
    <s v="1st October,2016"/>
    <d v="2016-10-01T00:00:00"/>
    <s v="Linus Mworia"/>
    <s v="Male"/>
    <s v="252887"/>
    <s v="725080429"/>
    <s v=""/>
    <s v=""/>
    <s v=""/>
    <n v="37.672522000000001"/>
    <n v="-7.3887999999999995E-2"/>
    <s v="Meru"/>
    <s v="Imenti South"/>
    <s v="Nkubu"/>
    <s v="Nkuene"/>
    <s v="8"/>
    <s v="Zackmar Biotec Ltd"/>
    <s v=""/>
    <s v=""/>
    <s v="Micro Business"/>
    <x v="0"/>
  </r>
  <r>
    <s v="VPA6"/>
    <s v="KE-MER-1608-16720"/>
    <x v="1"/>
    <s v=""/>
    <s v="12th June,2016"/>
    <d v="2016-06-12T00:00:00"/>
    <s v="1st August,2016"/>
    <d v="2016-08-01T00:00:00"/>
    <s v="Stephen Kaume Akwalu"/>
    <s v="Male"/>
    <s v="92110922"/>
    <s v="722922881"/>
    <s v=""/>
    <s v=""/>
    <s v=""/>
    <n v="37.630336"/>
    <n v="5.1450000000000003E-2"/>
    <s v="Meru"/>
    <s v="Imenti North"/>
    <s v="Nyaki W"/>
    <s v="Kigure"/>
    <s v="8"/>
    <s v="Zackmar Biotec Ltd"/>
    <s v="Zackmar Biotec Ltd"/>
    <s v=""/>
    <s v="Micro Business"/>
    <x v="0"/>
  </r>
  <r>
    <s v="VPA6"/>
    <s v="KE-MUR-1610-16731"/>
    <x v="1"/>
    <s v=""/>
    <s v="12th August,2016"/>
    <d v="2016-08-12T00:00:00"/>
    <s v="1st October,2016"/>
    <d v="2016-10-01T00:00:00"/>
    <s v="Benedict Kuria Mwangi"/>
    <s v="Female"/>
    <s v="3671186"/>
    <s v="720840599"/>
    <s v=""/>
    <s v=""/>
    <s v=""/>
    <n v="37.306573"/>
    <n v="-0.93975900000000001"/>
    <s v="Murang'a"/>
    <s v="Maragua"/>
    <s v="Ithanga"/>
    <s v="Kirathani"/>
    <s v="8"/>
    <s v="Fagaden Enterprises"/>
    <s v="Fagaden Enterprises"/>
    <s v=""/>
    <s v="Micro Business"/>
    <x v="1"/>
  </r>
  <r>
    <s v="VPA6"/>
    <s v="KE-KIA-1610-16733"/>
    <x v="1"/>
    <s v=""/>
    <s v="12th August,2016"/>
    <d v="2016-08-12T00:00:00"/>
    <s v="1st October,2016"/>
    <d v="2016-10-01T00:00:00"/>
    <s v="Julius Kariuki Wambui"/>
    <s v="Male"/>
    <s v="21977161"/>
    <s v="720471440"/>
    <s v=""/>
    <s v=""/>
    <s v=""/>
    <n v="37.108519999999999"/>
    <n v="-1.0874330000000001"/>
    <s v="Kiambu"/>
    <s v="Thika East"/>
    <s v="Kamenu"/>
    <s v="Muthaiga"/>
    <s v="8"/>
    <s v="Fagaden Enterprises"/>
    <s v="Fagaden Enterprises"/>
    <s v=""/>
    <s v="Micro Business"/>
    <x v="1"/>
  </r>
  <r>
    <s v="VPA6"/>
    <s v="KE-NAK-1610-16739"/>
    <x v="1"/>
    <s v=""/>
    <s v="12th August,2016"/>
    <d v="2016-08-12T00:00:00"/>
    <s v="1st October,2016"/>
    <d v="2016-10-01T00:00:00"/>
    <s v="Stephen Kamau Mwangi"/>
    <s v="Male"/>
    <s v="8642537"/>
    <s v="721337451"/>
    <s v=""/>
    <s v=""/>
    <s v=""/>
    <n v="36.166200000000003"/>
    <n v="-0.15487500000000001"/>
    <s v="Nakuru"/>
    <s v="Bahati"/>
    <s v="Bahati"/>
    <s v="Murangini"/>
    <s v="8"/>
    <s v="Samjubiotec Enterprises"/>
    <s v=""/>
    <s v=""/>
    <s v="Micro Business"/>
    <x v="0"/>
  </r>
  <r>
    <s v="VPA6"/>
    <s v="KE-MUR-1609-16740"/>
    <x v="1"/>
    <s v=""/>
    <s v="13th July,2016"/>
    <d v="2016-07-13T00:00:00"/>
    <s v="1st September,2016"/>
    <d v="2016-09-01T00:00:00"/>
    <s v="David Muchori Kaboga"/>
    <s v="Male"/>
    <s v="235661"/>
    <s v="721274194"/>
    <s v="2.55E+11"/>
    <s v=""/>
    <s v="2.55E+11"/>
    <n v="37.160282000000002"/>
    <n v="-0.90535299999999996"/>
    <s v="Murang'a"/>
    <s v="Makuyu"/>
    <s v="Kimoron"/>
    <s v="Ithangira"/>
    <s v="8"/>
    <s v="Samjubiotec Enterprises"/>
    <s v="Samjubiotec Enterprises"/>
    <s v=""/>
    <s v="Micro Business"/>
    <x v="0"/>
  </r>
  <r>
    <s v="VPA6"/>
    <s v="KE-NAN-1609-16743"/>
    <x v="1"/>
    <s v=""/>
    <s v="13th July,2016"/>
    <d v="2016-07-13T00:00:00"/>
    <s v="1st September,2016"/>
    <d v="2016-09-01T00:00:00"/>
    <s v="Jeremiah Kipyego"/>
    <s v="Male"/>
    <s v="99999"/>
    <s v="722587054"/>
    <s v=""/>
    <s v=""/>
    <s v=""/>
    <n v="35.156013000000002"/>
    <n v="0.42715399999999998"/>
    <s v="Nandi"/>
    <s v="Mosop"/>
    <s v="Eldoret"/>
    <s v="Sigot"/>
    <s v="8"/>
    <s v="Ndimar Renewable Energy"/>
    <s v=""/>
    <s v=""/>
    <s v="Micro Business"/>
    <x v="0"/>
  </r>
  <r>
    <s v="VPA6"/>
    <s v="KE-MUR-1611-16748"/>
    <x v="1"/>
    <s v=""/>
    <s v="12th September,2016"/>
    <d v="2016-09-12T00:00:00"/>
    <s v="1st November,2016"/>
    <d v="2016-11-01T00:00:00"/>
    <s v="Susan Wanjiru Mwariri"/>
    <s v="Female"/>
    <s v="20223774"/>
    <s v="733850444"/>
    <s v=""/>
    <s v=""/>
    <s v=""/>
    <n v="36.891449999999999"/>
    <n v="-0.897254"/>
    <s v="Murang'a"/>
    <s v="Gatanga"/>
    <s v="Kirwara"/>
    <s v="Chomo"/>
    <s v="8"/>
    <s v="Kenbi Enterprises"/>
    <s v="Kenbi Enterpises"/>
    <s v=""/>
    <s v="Micro Business"/>
    <x v="0"/>
  </r>
  <r>
    <s v="VPA6"/>
    <s v="KE-KIA-1609-16852"/>
    <x v="0"/>
    <s v="Hostile Client"/>
    <s v="13th July,2016"/>
    <d v="2016-07-13T00:00:00"/>
    <s v="1st September,2016"/>
    <d v="2016-09-01T00:00:00"/>
    <s v="Hiram Mburu Njoroge"/>
    <s v="Male"/>
    <s v="26886146"/>
    <s v="722915186"/>
    <s v=""/>
    <s v=""/>
    <s v=""/>
    <m/>
    <m/>
    <s v="Kiambu"/>
    <s v=""/>
    <s v="Mcharo"/>
    <s v=""/>
    <s v="8"/>
    <s v="Bio Esline Company Ltd"/>
    <s v="Bioesline Company Ltd"/>
    <s v=""/>
    <s v="Micro Business"/>
    <x v="0"/>
  </r>
  <r>
    <s v="VPA6"/>
    <s v="KE-KIR-1610-16854"/>
    <x v="1"/>
    <s v=""/>
    <s v="12th August,2016"/>
    <d v="2016-08-12T00:00:00"/>
    <s v="1st October,2016"/>
    <d v="2016-10-01T00:00:00"/>
    <s v="Gitari Murigi"/>
    <s v="Male"/>
    <s v="565113"/>
    <s v="732412878"/>
    <s v=""/>
    <s v=""/>
    <s v=""/>
    <n v="37.243102999999998"/>
    <n v="-0.55253600000000003"/>
    <s v="Kirinyaga"/>
    <s v="Kirinyaga"/>
    <s v="Baicho"/>
    <s v=""/>
    <s v="8"/>
    <s v="Bio Esline Company Ltd"/>
    <s v=""/>
    <s v=""/>
    <s v="Micro Business"/>
    <x v="0"/>
  </r>
  <r>
    <s v="VPA6"/>
    <s v="KE-MUR-1611-16856"/>
    <x v="1"/>
    <s v=""/>
    <s v="12th September,2016"/>
    <d v="2016-09-12T00:00:00"/>
    <s v="1st November,2016"/>
    <d v="2016-11-01T00:00:00"/>
    <s v="Daniel Nganga"/>
    <s v="Male"/>
    <s v="23635108"/>
    <s v="725812949"/>
    <s v=""/>
    <s v=""/>
    <s v=""/>
    <n v="37.175547999999999"/>
    <n v="-0.81724200000000002"/>
    <s v="Murang'a"/>
    <s v="Maragua"/>
    <s v="Maragua"/>
    <s v="Kamahuha"/>
    <s v="8"/>
    <s v="Fagaden Enterprises"/>
    <s v="Fagaden Enterprises"/>
    <s v=""/>
    <s v="Micro Business"/>
    <x v="1"/>
  </r>
  <r>
    <s v="VPA6"/>
    <s v="KE-KIA-1612-16858"/>
    <x v="0"/>
    <s v="Grievance"/>
    <s v="11th November,2016"/>
    <d v="2016-11-11T00:00:00"/>
    <s v="31st December,2016"/>
    <d v="2016-12-31T00:00:00"/>
    <s v="Ayub Thuku Itotia"/>
    <s v="Male"/>
    <s v="20588329"/>
    <s v="721543640"/>
    <s v=""/>
    <s v=""/>
    <s v=""/>
    <n v="37.152028000000001"/>
    <n v="-1.0641529999999999"/>
    <s v="Kiambu"/>
    <s v="Thika East"/>
    <s v="Kamagabo"/>
    <s v="Happy Valley Estate"/>
    <s v="8"/>
    <s v="Bio Esline Company Ltd"/>
    <s v="Bioesline Company Ltd"/>
    <s v=""/>
    <s v="Micro Business"/>
    <x v="0"/>
  </r>
  <r>
    <s v="VPA6"/>
    <s v="KE-KIA-1603-16859"/>
    <x v="1"/>
    <s v=""/>
    <s v="22nd January,2016"/>
    <d v="2016-01-22T00:00:00"/>
    <s v="12th March,2016"/>
    <d v="2016-03-12T00:00:00"/>
    <s v="John Chege Kanjiri"/>
    <s v="Male"/>
    <s v="4918688"/>
    <s v="764581461"/>
    <s v=""/>
    <s v=""/>
    <s v=""/>
    <n v="36.95384"/>
    <n v="-1.135732"/>
    <s v="Kiambu"/>
    <s v="Ruiru"/>
    <s v="Mugutha"/>
    <s v=""/>
    <s v="8"/>
    <s v="Bio Esline Company Ltd"/>
    <s v="Bioesline Company Ltd"/>
    <s v=""/>
    <s v="Micro Business"/>
    <x v="0"/>
  </r>
  <r>
    <s v="VPA6"/>
    <s v="KE-KIA-1608-16862"/>
    <x v="0"/>
    <s v="Unreachable"/>
    <s v="12th June,2016"/>
    <d v="2016-06-12T00:00:00"/>
    <s v="1st August,2016"/>
    <d v="2016-08-01T00:00:00"/>
    <s v="Daniel Mburu Kamau"/>
    <s v="Male"/>
    <s v="30290910"/>
    <s v="729638536"/>
    <s v=""/>
    <s v=""/>
    <s v=""/>
    <m/>
    <m/>
    <s v="Kiambu"/>
    <s v="Githunguri"/>
    <s v="Komothai"/>
    <s v="Kigumo"/>
    <s v="8"/>
    <s v="Fagaden Enterprises"/>
    <s v="Fagaden Enterprises"/>
    <s v=""/>
    <s v="Micro Business"/>
    <x v="0"/>
  </r>
  <r>
    <s v="VPA6"/>
    <s v="KE-THA-1610-16865"/>
    <x v="1"/>
    <s v=""/>
    <s v="12th August,2016"/>
    <d v="2016-08-12T00:00:00"/>
    <s v="1st October,2016"/>
    <d v="2016-10-01T00:00:00"/>
    <s v="Micheni Bernard"/>
    <s v="Male"/>
    <s v="1000274"/>
    <s v="722373728"/>
    <s v=""/>
    <s v=""/>
    <s v=""/>
    <n v="37.651829999999997"/>
    <n v="-0.31257499999999999"/>
    <s v="Tharaka-Nithi"/>
    <s v="Chuka"/>
    <s v="Karingani"/>
    <s v="Muga"/>
    <s v="8"/>
    <s v="Likunga Company Limited"/>
    <s v="Likunga Company Limited"/>
    <s v=""/>
    <s v="Micro Business"/>
    <x v="0"/>
  </r>
  <r>
    <s v="VPA6"/>
    <s v="KE-THA-1610-16866"/>
    <x v="1"/>
    <s v=""/>
    <s v="12th August,2016"/>
    <d v="2016-08-12T00:00:00"/>
    <s v="1st October,2016"/>
    <d v="2016-10-01T00:00:00"/>
    <s v="Muriithi Bosco"/>
    <s v="Male"/>
    <s v="12218134"/>
    <s v="721653918"/>
    <s v=""/>
    <s v=""/>
    <s v=""/>
    <n v="37.622965999999998"/>
    <n v="-0.35324299999999997"/>
    <s v="Tharaka-Nithi"/>
    <s v="Chuka"/>
    <s v="Masumoni"/>
    <s v="Chuka"/>
    <s v="8"/>
    <s v="Likunga Company Limited"/>
    <s v="Likunga Company Limited"/>
    <s v=""/>
    <s v="Micro Business"/>
    <x v="0"/>
  </r>
  <r>
    <s v="VPA6"/>
    <s v="KE-LAI-1609-16923"/>
    <x v="1"/>
    <s v=""/>
    <s v="1st August,2016"/>
    <d v="2016-08-01T00:00:00"/>
    <s v="20th September,2016"/>
    <d v="2016-09-20T00:00:00"/>
    <s v="Florence Njoki Gagia"/>
    <s v="Female"/>
    <s v="1341010"/>
    <s v="727839133"/>
    <s v=""/>
    <s v=""/>
    <s v=""/>
    <n v="36.346336999999998"/>
    <n v="0.26509700000000003"/>
    <s v="Laikipia"/>
    <s v="Laikipia  West"/>
    <s v="Mutanga"/>
    <s v="Mastone"/>
    <s v="8"/>
    <s v="Kichemu limited"/>
    <s v=""/>
    <s v=""/>
    <s v="Micro Business"/>
    <x v="1"/>
  </r>
  <r>
    <s v="VPA6"/>
    <s v="KE-NAK-1607-16928"/>
    <x v="1"/>
    <s v=""/>
    <s v="12th May,2016"/>
    <d v="2016-05-12T00:00:00"/>
    <s v="1st July,2016"/>
    <d v="2016-07-01T00:00:00"/>
    <s v="Kimani Njenga"/>
    <s v="Male"/>
    <s v="2310497"/>
    <s v="721764969"/>
    <s v=""/>
    <s v=""/>
    <s v=""/>
    <n v="36.173302999999997"/>
    <n v="-0.238485"/>
    <s v="Nakuru"/>
    <s v="Nakuru North"/>
    <s v="Wanyororo"/>
    <s v=""/>
    <s v="8"/>
    <s v="Kichemu limited"/>
    <s v=""/>
    <s v=""/>
    <s v="Micro Business"/>
    <x v="0"/>
  </r>
  <r>
    <s v="VPA6"/>
    <s v="KE-NAK-1605-16936"/>
    <x v="1"/>
    <s v=""/>
    <s v="12th March,2016"/>
    <d v="2016-03-12T00:00:00"/>
    <s v="1st May,2016"/>
    <d v="2016-05-01T00:00:00"/>
    <s v="Stephen Kironji Waihi"/>
    <s v="Male"/>
    <s v="14402500"/>
    <s v="721567222"/>
    <s v=""/>
    <s v=""/>
    <s v=""/>
    <n v="36.163473000000003"/>
    <n v="-6.275E-2"/>
    <s v="Nakuru"/>
    <s v="Nakuru North"/>
    <s v="Munanda"/>
    <s v="Kabazi Makara"/>
    <s v="8"/>
    <s v="Kichemu limited"/>
    <s v=""/>
    <s v=""/>
    <s v="Micro Business"/>
    <x v="0"/>
  </r>
  <r>
    <s v="VPA6"/>
    <s v="KE-KIA-1601-16940"/>
    <x v="1"/>
    <s v=""/>
    <s v="12th November,2015"/>
    <d v="2015-11-12T00:00:00"/>
    <s v="1st January,2016"/>
    <d v="2016-01-01T00:00:00"/>
    <s v="Philomena Njoki Kariuki"/>
    <s v="Female"/>
    <s v="357778"/>
    <s v="714095738"/>
    <s v=""/>
    <s v=""/>
    <s v=""/>
    <n v="36.796201000000003"/>
    <n v="-1.145642"/>
    <s v="Kiambu"/>
    <s v="Kiambaa"/>
    <s v="Ndumberi"/>
    <s v="Gatiru"/>
    <s v="8"/>
    <s v="Felikam Biogas Services"/>
    <s v="Felikam Biogas Services"/>
    <s v=""/>
    <s v="Micro Business"/>
    <x v="0"/>
  </r>
  <r>
    <s v="VPA6"/>
    <s v="KE-KIA-1612-16941"/>
    <x v="1"/>
    <s v=""/>
    <s v="18th October,2016"/>
    <d v="2016-10-18T00:00:00"/>
    <s v="7th December,2016"/>
    <d v="2016-12-07T00:00:00"/>
    <s v="Marion Njeri Njuri"/>
    <s v="Female"/>
    <s v="34576896"/>
    <s v="713624130"/>
    <s v=""/>
    <s v=""/>
    <s v=""/>
    <n v="36.821139000000002"/>
    <n v="-1.1427689999999999"/>
    <s v="Kiambu"/>
    <s v="Kiambaa"/>
    <s v="Ndumberi"/>
    <s v="Ngatia"/>
    <s v="8"/>
    <s v="Felikam Biogas Services"/>
    <s v="Felikam Biogas Services"/>
    <s v=""/>
    <s v="Micro Business"/>
    <x v="0"/>
  </r>
  <r>
    <s v="VPA6"/>
    <s v="KE-EMB-1612-16943"/>
    <x v="0"/>
    <s v="Unreachable"/>
    <s v="10th November,2016"/>
    <d v="2016-11-10T00:00:00"/>
    <s v="30th December,2016"/>
    <d v="2016-12-30T00:00:00"/>
    <s v="Charles Nyaga"/>
    <s v="Male"/>
    <s v="9284802"/>
    <s v="727230371"/>
    <s v=""/>
    <s v=""/>
    <s v=""/>
    <n v="37.476553000000003"/>
    <n v="-0.46850700000000001"/>
    <s v="Embu"/>
    <s v="Manyatta"/>
    <s v="Manyatta"/>
    <s v="Kirigi"/>
    <n v="8"/>
    <s v="Sakaki Natural Renewable Energy Center"/>
    <s v="Sakaki Natural Renewable Energy Center"/>
    <s v=""/>
    <s v="Micro Business"/>
    <x v="1"/>
  </r>
  <r>
    <s v="VPA6"/>
    <s v="KE-MUR-1611-16945"/>
    <x v="1"/>
    <s v=""/>
    <s v="12th September,2016"/>
    <d v="2016-09-12T00:00:00"/>
    <s v="1st November,2016"/>
    <d v="2016-11-01T00:00:00"/>
    <s v="Joel Kiavii Kamau"/>
    <s v="Male"/>
    <s v="22900521"/>
    <s v="771269272"/>
    <s v=""/>
    <s v=""/>
    <s v=""/>
    <n v="36.901432999999997"/>
    <n v="-0.78510000000000002"/>
    <s v="Murang'a"/>
    <s v="Kigumo"/>
    <s v="Kangari"/>
    <s v="Ikumbi"/>
    <s v="8"/>
    <s v="HAMKAM"/>
    <s v="Hamkam"/>
    <s v=""/>
    <s v="Micro Business"/>
    <x v="0"/>
  </r>
  <r>
    <s v="VPA6"/>
    <s v="KE-MUR-1611-16946"/>
    <x v="1"/>
    <s v=""/>
    <s v="12th September,2016"/>
    <d v="2016-09-12T00:00:00"/>
    <s v="1st November,2016"/>
    <d v="2016-11-01T00:00:00"/>
    <s v="Joel Kibe"/>
    <s v="Male"/>
    <s v="22140092"/>
    <s v="736183206"/>
    <s v=""/>
    <s v=""/>
    <s v=""/>
    <n v="36.916854000000001"/>
    <n v="-0.80546099999999998"/>
    <s v="Murang'a"/>
    <s v="Kigumo"/>
    <s v="Irima"/>
    <s v=""/>
    <s v="8"/>
    <s v="HAMKAM"/>
    <s v="Hamkam"/>
    <s v=""/>
    <s v="Micro Business"/>
    <x v="0"/>
  </r>
  <r>
    <s v="VPA6"/>
    <s v="KE-KIA-1612-16948"/>
    <x v="0"/>
    <s v="Unreachable"/>
    <s v="12th October,2016"/>
    <d v="2016-10-12T00:00:00"/>
    <s v="1st December,2016"/>
    <d v="2016-12-01T00:00:00"/>
    <s v="Philip Nyanjui Muturi"/>
    <s v="Male"/>
    <s v="6792791"/>
    <s v="707566076"/>
    <s v=""/>
    <s v=""/>
    <s v=""/>
    <m/>
    <m/>
    <s v="Kiambu"/>
    <s v="Thika Town"/>
    <s v="Gituru"/>
    <s v="Kiruga"/>
    <s v="8"/>
    <s v="HAMKAM"/>
    <s v="Hamkam"/>
    <s v=""/>
    <s v="Micro Business"/>
    <x v="0"/>
  </r>
  <r>
    <s v="VPA6"/>
    <s v="KE-NYA-1612-16949"/>
    <x v="1"/>
    <s v=""/>
    <s v="12th October,2016"/>
    <d v="2016-10-12T00:00:00"/>
    <s v="1st December,2016"/>
    <d v="2016-12-01T00:00:00"/>
    <s v="Maitai Mary Wairimu"/>
    <s v="Female"/>
    <s v="4669881"/>
    <s v="727826548"/>
    <s v=""/>
    <s v=""/>
    <s v=""/>
    <n v="36.440275999999997"/>
    <n v="-6.2600000000000003E-2"/>
    <s v="Nyandarua"/>
    <s v="Ndaragwa"/>
    <s v="Ndaragwa Central"/>
    <s v="Mairo Kumi"/>
    <s v="8"/>
    <s v="Sakaki Natural Renewable Energy Center"/>
    <s v="Sakaki Natural Renewable Energy Center"/>
    <s v=""/>
    <s v="Micro Business"/>
    <x v="1"/>
  </r>
  <r>
    <s v="VPA6"/>
    <s v="KE-MER-1609-16950"/>
    <x v="1"/>
    <s v=""/>
    <s v="18th July,2016"/>
    <d v="2016-07-18T00:00:00"/>
    <s v="6th September,2016"/>
    <d v="2016-09-06T00:00:00"/>
    <s v="David Kimathi"/>
    <s v="Male"/>
    <s v="13181806"/>
    <s v="714546472"/>
    <s v=""/>
    <s v=""/>
    <s v=""/>
    <n v="37.624288"/>
    <n v="-0.19689799999999999"/>
    <s v="Meru"/>
    <s v="Imenti South"/>
    <s v="Maara"/>
    <s v="Mbeti"/>
    <s v="8"/>
    <s v="Cides Ltd"/>
    <s v="Cides Ltd"/>
    <s v=""/>
    <s v="Micro Business"/>
    <x v="0"/>
  </r>
  <r>
    <s v="VPA6"/>
    <s v="KE-THA-1607-16952"/>
    <x v="1"/>
    <s v=""/>
    <s v="26th May,2016"/>
    <d v="2016-05-26T00:00:00"/>
    <s v="15th July,2016"/>
    <d v="2016-07-15T00:00:00"/>
    <s v="Tabitha Maingi"/>
    <s v="Female"/>
    <s v="99999"/>
    <s v="701174822"/>
    <s v=""/>
    <s v=""/>
    <s v=""/>
    <n v="37.610132999999998"/>
    <n v="-0.19835700000000001"/>
    <s v="Tharaka-Nithi"/>
    <s v="Maara"/>
    <s v="Maara"/>
    <s v="Mbogori"/>
    <s v="8"/>
    <s v="Cides Ltd"/>
    <s v="Cides Ltd"/>
    <s v=""/>
    <s v="Micro Business"/>
    <x v="0"/>
  </r>
  <r>
    <s v="VPA6"/>
    <s v="KE-MUR-1611-16953"/>
    <x v="1"/>
    <s v=""/>
    <s v="12th September,2016"/>
    <d v="2016-09-12T00:00:00"/>
    <s v="1st November,2016"/>
    <d v="2016-11-01T00:00:00"/>
    <s v="Rose Wanja Mathu"/>
    <s v="Female"/>
    <s v="3329741"/>
    <s v="722904646"/>
    <s v=""/>
    <s v=""/>
    <s v=""/>
    <n v="37.001483"/>
    <n v="-0.92167500000000002"/>
    <s v="Murang'a"/>
    <s v="Kandara"/>
    <s v="Kandara"/>
    <s v="Kaharo"/>
    <s v="8"/>
    <s v="Cides Ltd"/>
    <s v="Cides Ltd"/>
    <s v=""/>
    <s v="Micro Business"/>
    <x v="0"/>
  </r>
  <r>
    <s v="VPA6"/>
    <s v="KE-MER-1601-16954"/>
    <x v="1"/>
    <s v=""/>
    <s v="12th November,2015"/>
    <d v="2015-11-12T00:00:00"/>
    <s v="1st January,2016"/>
    <d v="2016-01-01T00:00:00"/>
    <s v="Phineas Bundi"/>
    <s v="Male"/>
    <s v="11694508"/>
    <s v="720916233"/>
    <s v=""/>
    <s v=""/>
    <s v=""/>
    <n v="37.627679999999998"/>
    <n v="-0.19544800000000001"/>
    <s v="Meru"/>
    <s v="Imenti South"/>
    <s v="Maara"/>
    <s v="Mbogori"/>
    <s v="8"/>
    <s v="Cides Ltd"/>
    <s v="Cides Ltd"/>
    <s v=""/>
    <s v="Micro Business"/>
    <x v="0"/>
  </r>
  <r>
    <s v="VPA6"/>
    <s v="KE-MER-1701-16955"/>
    <x v="1"/>
    <s v=""/>
    <s v="12th November,2016"/>
    <d v="2016-11-12T00:00:00"/>
    <s v="1st January,2017"/>
    <d v="2017-01-01T00:00:00"/>
    <s v="Njeru Mutunga"/>
    <s v="Male"/>
    <s v="5098147"/>
    <s v="728919567"/>
    <s v=""/>
    <s v=""/>
    <s v=""/>
    <n v="37.627025000000003"/>
    <n v="-0.193968"/>
    <s v="Meru"/>
    <s v="Imenti South"/>
    <s v="Chogoria"/>
    <s v="Mbeti"/>
    <s v="8"/>
    <s v="Cides Ltd"/>
    <s v="Cides Ltd"/>
    <s v=""/>
    <s v="Micro Business"/>
    <x v="0"/>
  </r>
  <r>
    <s v="VPA6"/>
    <s v="KE-THA-1607-16957"/>
    <x v="1"/>
    <s v=""/>
    <s v="12th May,2016"/>
    <d v="2016-05-12T00:00:00"/>
    <s v="1st July,2016"/>
    <d v="2016-07-01T00:00:00"/>
    <s v="Kellen Muthoni Marangu"/>
    <s v="Female"/>
    <s v="21538884"/>
    <s v="739760559"/>
    <s v=""/>
    <s v=""/>
    <s v=""/>
    <n v="37.611792000000001"/>
    <n v="-0.19733500000000001"/>
    <s v="Tharaka-Nithi"/>
    <s v="Maara"/>
    <s v="Chogoria"/>
    <s v="Mbogori"/>
    <s v="8"/>
    <s v="Cides Ltd"/>
    <s v="Cides Ltd"/>
    <s v=""/>
    <s v="Micro Business"/>
    <x v="0"/>
  </r>
  <r>
    <s v="VPA6"/>
    <s v="KE-MER-1607-16959"/>
    <x v="1"/>
    <s v=""/>
    <s v="12th May,2016"/>
    <d v="2016-05-12T00:00:00"/>
    <s v="1st July,2016"/>
    <d v="2016-07-01T00:00:00"/>
    <s v="Jamleck Murumia"/>
    <s v="Male"/>
    <s v="7011801"/>
    <s v="720994799"/>
    <s v=""/>
    <s v=""/>
    <s v=""/>
    <n v="37.625242999999998"/>
    <n v="-0.19686000000000001"/>
    <s v="Meru"/>
    <s v="Imenti South"/>
    <s v="Maara"/>
    <s v="Mbeti"/>
    <s v="8"/>
    <s v="Cides Ltd"/>
    <s v="Cides Ltd"/>
    <s v=""/>
    <s v="Micro Business"/>
    <x v="0"/>
  </r>
  <r>
    <s v="VPA6"/>
    <s v="KE-THA-1608-16960"/>
    <x v="1"/>
    <s v=""/>
    <s v="12th June,2016"/>
    <d v="2016-06-12T00:00:00"/>
    <s v="1st August,2016"/>
    <d v="2016-08-01T00:00:00"/>
    <s v="Hellen Muthoni"/>
    <s v="Female"/>
    <s v="7459697"/>
    <s v="736477088"/>
    <s v=""/>
    <s v=""/>
    <s v=""/>
    <n v="37.609656999999999"/>
    <n v="-0.19900799999999999"/>
    <s v="Tharaka-Nithi"/>
    <s v="Maara"/>
    <s v="Maara"/>
    <s v="Mbogori"/>
    <s v="8"/>
    <s v="Cides Ltd"/>
    <s v="Cides Ltd"/>
    <s v=""/>
    <s v="Micro Business"/>
    <x v="0"/>
  </r>
  <r>
    <s v="VPA6"/>
    <s v="KE-MER-1609-16961"/>
    <x v="1"/>
    <s v=""/>
    <s v="20th July,2016"/>
    <d v="2016-07-20T00:00:00"/>
    <s v="8th September,2016"/>
    <d v="2016-09-08T00:00:00"/>
    <s v="Fredrick Mugambi"/>
    <s v="Male"/>
    <s v="7461475"/>
    <s v="705521446"/>
    <s v=""/>
    <s v=""/>
    <s v=""/>
    <n v="37.611336999999999"/>
    <n v="-0.199738"/>
    <s v="Meru"/>
    <s v="Imenti South"/>
    <s v="Maara"/>
    <s v="Mbeti"/>
    <s v="8"/>
    <s v="Cides Ltd"/>
    <s v="Cides Ltd"/>
    <s v=""/>
    <s v="Micro Business"/>
    <x v="0"/>
  </r>
  <r>
    <s v="VPA6"/>
    <s v="KE-THA-1607-16962"/>
    <x v="1"/>
    <s v=""/>
    <s v="12th May,2016"/>
    <d v="2016-05-12T00:00:00"/>
    <s v="1st July,2016"/>
    <d v="2016-07-01T00:00:00"/>
    <s v="Edwin Gitonga"/>
    <s v="Male"/>
    <s v="3505442"/>
    <s v="70552862"/>
    <s v=""/>
    <s v=""/>
    <s v=""/>
    <n v="37.606372"/>
    <n v="-0.19906199999999999"/>
    <s v="Tharaka-Nithi"/>
    <s v="Maara"/>
    <s v="Chogoria"/>
    <s v="Mbogori"/>
    <s v="8"/>
    <s v="Cides Ltd"/>
    <s v="Cides Ltd"/>
    <s v=""/>
    <s v="Micro Business"/>
    <x v="0"/>
  </r>
  <r>
    <s v="VPA6"/>
    <s v="KE-MER-1607-16963"/>
    <x v="1"/>
    <s v=""/>
    <s v="12th May,2016"/>
    <d v="2016-05-12T00:00:00"/>
    <s v="1st July,2016"/>
    <d v="2016-07-01T00:00:00"/>
    <s v="Douglas Kinyua"/>
    <s v="Male"/>
    <s v="4492167"/>
    <s v="718458766"/>
    <s v=""/>
    <s v=""/>
    <s v=""/>
    <n v="37.622143000000001"/>
    <n v="-0.200123"/>
    <s v="Meru"/>
    <s v="Imenti South"/>
    <s v="Chogoria"/>
    <s v="Mbeti"/>
    <s v="8"/>
    <s v="Cides Ltd"/>
    <s v="Cides Ltd"/>
    <s v=""/>
    <s v="Micro Business"/>
    <x v="0"/>
  </r>
  <r>
    <s v="VPA6"/>
    <s v="KE-THA-1602-16964"/>
    <x v="0"/>
    <s v="Grievance"/>
    <s v="13th December,2015"/>
    <d v="2015-12-13T00:00:00"/>
    <s v="1st February,2016"/>
    <d v="2016-02-01T00:00:00"/>
    <s v="Faith Karimi"/>
    <s v="Female"/>
    <s v="8075239"/>
    <s v="715203358"/>
    <s v=""/>
    <s v=""/>
    <s v=""/>
    <n v="37.609050000000003"/>
    <n v="-0.19870699999999999"/>
    <s v="Tharaka-Nithi"/>
    <s v="Maara"/>
    <s v="Maara"/>
    <s v="Mbogori"/>
    <s v="8"/>
    <s v="Cides Ltd"/>
    <s v="Cides Ltd"/>
    <s v=""/>
    <s v="Micro Business"/>
    <x v="0"/>
  </r>
  <r>
    <s v="VPA6"/>
    <s v="KE-MER-1609-16966"/>
    <x v="1"/>
    <s v=""/>
    <s v="22nd July,2016"/>
    <d v="2016-07-22T00:00:00"/>
    <s v="10th September,2016"/>
    <d v="2016-09-10T00:00:00"/>
    <s v="Derrick Kiria"/>
    <s v="Male"/>
    <s v="2494208"/>
    <s v="711224332"/>
    <s v=""/>
    <s v=""/>
    <s v=""/>
    <n v="37.62574"/>
    <n v="-0.19645299999999999"/>
    <s v="Meru"/>
    <s v="Imenti South"/>
    <s v="Igoji West"/>
    <s v="Karia"/>
    <s v="8"/>
    <s v="Cides Ltd"/>
    <s v="Cides Ltd"/>
    <s v=""/>
    <s v="Micro Business"/>
    <x v="0"/>
  </r>
  <r>
    <s v="VPA6"/>
    <s v="KE-NYA-1604-16974"/>
    <x v="1"/>
    <s v=""/>
    <s v="11th February,2016"/>
    <d v="2016-02-11T00:00:00"/>
    <s v="1st April,2016"/>
    <d v="2016-04-01T00:00:00"/>
    <s v="Ann Njeri Ndiritu"/>
    <s v="Female"/>
    <s v="5769283"/>
    <s v="72042393"/>
    <s v=""/>
    <s v=""/>
    <s v=""/>
    <n v="36.439593000000002"/>
    <n v="-6.2375E-2"/>
    <s v="Nyandarua"/>
    <s v="Ndaragwa"/>
    <s v="Ndaragwa"/>
    <s v=""/>
    <s v="8"/>
    <s v="Sakaki Natural Renewable Energy Center"/>
    <s v="Sakaki Natural Renewable Energy Center"/>
    <s v=""/>
    <s v="Micro Business"/>
    <x v="1"/>
  </r>
  <r>
    <s v="VPA6"/>
    <s v="KE-NYA-1611-16976"/>
    <x v="1"/>
    <s v=""/>
    <s v="12th September,2016"/>
    <d v="2016-09-12T00:00:00"/>
    <s v="1st November,2016"/>
    <d v="2016-11-01T00:00:00"/>
    <s v="Milliam Wanjiru Kamangu"/>
    <s v="Female"/>
    <s v="10244613"/>
    <s v="727674275"/>
    <s v=""/>
    <s v=""/>
    <s v=""/>
    <n v="36.441530999999998"/>
    <n v="-7.4856000000000006E-2"/>
    <s v="Nyandarua"/>
    <s v="Ndaragwa"/>
    <s v="Ndaragwa Central"/>
    <s v=""/>
    <s v="8"/>
    <s v="Sakaki Natural Renewable Energy Center"/>
    <s v="Sakaki Natural Renewable Energy Center"/>
    <s v=""/>
    <s v="Micro Business"/>
    <x v="1"/>
  </r>
  <r>
    <s v="VPA6"/>
    <s v="KE-NYA-1608-16977"/>
    <x v="1"/>
    <s v=""/>
    <s v="12th June,2016"/>
    <d v="2016-06-12T00:00:00"/>
    <s v="1st August,2016"/>
    <d v="2016-08-01T00:00:00"/>
    <s v="Francis Munene Gachui"/>
    <s v="Male"/>
    <s v="4243035"/>
    <s v="724758380"/>
    <s v=""/>
    <s v=""/>
    <s v=""/>
    <n v="36.446204000000002"/>
    <n v="-7.2928999999999994E-2"/>
    <s v="Nyandarua"/>
    <s v="Ndaragwa"/>
    <s v="Maili Kumi"/>
    <s v=""/>
    <s v="8"/>
    <s v="Sakaki Natural Renewable Energy Center"/>
    <s v="Sakaki Natural Renewable Energy Center"/>
    <s v=""/>
    <s v="Micro Business"/>
    <x v="1"/>
  </r>
  <r>
    <s v="VPA6"/>
    <s v="KE-NYE-1601-16979"/>
    <x v="0"/>
    <s v="Unreachable"/>
    <s v="4th December,2015"/>
    <d v="2015-12-04T00:00:00"/>
    <s v="23rd January,2016"/>
    <d v="2016-01-23T00:00:00"/>
    <s v="Michel Waigwa Gatheita"/>
    <s v="Male"/>
    <s v="1856723"/>
    <s v="723533494"/>
    <s v=""/>
    <s v=""/>
    <s v=""/>
    <m/>
    <m/>
    <s v="Nyeri"/>
    <s v="Nyeri"/>
    <s v=""/>
    <s v=""/>
    <s v="8"/>
    <s v="Sakaki Natural Renewable Energy Center"/>
    <s v="Sakaki Natural Renewable Energy Center"/>
    <s v=""/>
    <s v="Micro Business"/>
    <x v="1"/>
  </r>
  <r>
    <s v="VPA6"/>
    <s v="KE-NYA-1611-16981"/>
    <x v="1"/>
    <s v=""/>
    <s v="29th September,2016"/>
    <d v="2016-09-29T00:00:00"/>
    <s v="18th November,2016"/>
    <d v="2016-11-18T00:00:00"/>
    <s v="Lucy Thigi Gitahi"/>
    <s v="Male"/>
    <s v="20208120"/>
    <s v="724768589"/>
    <s v=""/>
    <s v=""/>
    <s v=""/>
    <n v="36.446458"/>
    <n v="-7.6738000000000001E-2"/>
    <s v="Nyandarua"/>
    <s v="Ndaragwa"/>
    <s v="Nyahururu"/>
    <s v="Mailu Kumi"/>
    <s v="8"/>
    <s v="Sakaki Natural Renewable Energy Center"/>
    <s v="Sakaki Natural Renewable Energy Center"/>
    <s v=""/>
    <s v="Micro Business"/>
    <x v="1"/>
  </r>
  <r>
    <s v="VPA6"/>
    <s v="KE-NYE-1611-16982"/>
    <x v="2"/>
    <s v="Abandoned"/>
    <s v="5th October,2016"/>
    <d v="2016-10-05T00:00:00"/>
    <s v="24th November,2016"/>
    <d v="2016-11-24T00:00:00"/>
    <s v="Madison Mwangi Mwaniki"/>
    <s v="Male"/>
    <s v="20106018"/>
    <s v="723518619"/>
    <s v=""/>
    <s v=""/>
    <s v=""/>
    <n v="37.086151999999998"/>
    <n v="0.55898999999999999"/>
    <s v="Nyeri"/>
    <s v="Mukurweni"/>
    <s v="Ruai"/>
    <s v="Njewe"/>
    <n v="10"/>
    <s v="Sakaki Natural Renewable Energy Center"/>
    <s v="Sakaki Natural Renewable Energy Center"/>
    <s v=""/>
    <s v="Micro Business"/>
    <x v="1"/>
  </r>
  <r>
    <s v="VPA6"/>
    <s v="KE-NYE-1609-16984"/>
    <x v="1"/>
    <s v=""/>
    <s v="13th July,2016"/>
    <d v="2016-07-13T00:00:00"/>
    <s v="1st September,2016"/>
    <d v="2016-09-01T00:00:00"/>
    <s v="Beatrice Muthoni Mehugu"/>
    <s v="Female"/>
    <s v="22822881"/>
    <s v="724473840"/>
    <s v=""/>
    <s v=""/>
    <s v=""/>
    <n v="37.003132999999998"/>
    <n v="-0.48642000000000002"/>
    <s v="Nyeri"/>
    <s v="Tetu"/>
    <s v="Gichuru"/>
    <s v=""/>
    <s v="8"/>
    <s v="Sakaki Natural Renewable Energy Center"/>
    <s v="Sakaki Natural Renewable Energy Center"/>
    <s v=""/>
    <s v="Micro Business"/>
    <x v="1"/>
  </r>
  <r>
    <s v="VPA6"/>
    <s v="KE-EMB-1611-16986"/>
    <x v="1"/>
    <s v=""/>
    <s v="8th July,2016"/>
    <d v="2016-07-08T00:00:00"/>
    <s v="24th November,2016"/>
    <d v="2016-11-24T00:00:00"/>
    <s v="Jane Muthoni Njoka"/>
    <s v="Female"/>
    <s v="99999"/>
    <s v="795132972"/>
    <s v=""/>
    <s v=""/>
    <s v=""/>
    <n v="37.462744999999998"/>
    <n v="-0.53193199999999996"/>
    <s v="Embu"/>
    <s v="Manyatta"/>
    <s v="Kirimarii"/>
    <s v="Bluevalley"/>
    <s v="8"/>
    <s v="Eastern Bioteck"/>
    <s v="Eastern Bioteck"/>
    <s v=""/>
    <s v="Micro Business"/>
    <x v="0"/>
  </r>
  <r>
    <s v="VPA6"/>
    <s v="KE-EMB-1609-16987"/>
    <x v="1"/>
    <s v=""/>
    <s v="13th July,2016"/>
    <d v="2016-07-13T00:00:00"/>
    <s v="1st September,2016"/>
    <d v="2016-09-01T00:00:00"/>
    <s v="Jackline Wairimu Karinyu"/>
    <s v="Female"/>
    <s v="20648817"/>
    <s v="70530127"/>
    <s v=""/>
    <s v=""/>
    <s v=""/>
    <n v="37.500720999999999"/>
    <n v="-0.40235599999999999"/>
    <s v="Embu"/>
    <s v="Runyenjes"/>
    <s v="Kiajokoma"/>
    <s v="Kiriru"/>
    <s v="8"/>
    <s v="Eastern Bioteck"/>
    <s v="Eastern Bioteck"/>
    <s v=""/>
    <s v="Micro Business"/>
    <x v="0"/>
  </r>
  <r>
    <s v="VPA6"/>
    <s v="KE-EMB-1612-16990"/>
    <x v="0"/>
    <s v="Unreachable"/>
    <s v="12th October,2016"/>
    <d v="2016-10-12T00:00:00"/>
    <s v="1st December,2016"/>
    <d v="2016-12-01T00:00:00"/>
    <s v="Samuel Kariuki Nyaga"/>
    <s v="Male"/>
    <s v="10058031"/>
    <s v="721589789"/>
    <s v=""/>
    <s v=""/>
    <s v=""/>
    <m/>
    <m/>
    <s v="Embu"/>
    <s v="Runyenjes"/>
    <s v="Kiagoku"/>
    <s v="Kiojok"/>
    <s v="8"/>
    <s v="Eastern Bioteck"/>
    <s v="Eastern Bioteck"/>
    <s v=""/>
    <s v="Micro Business"/>
    <x v="0"/>
  </r>
  <r>
    <s v="VPA6"/>
    <s v="KE-EMB-1612-16991"/>
    <x v="1"/>
    <s v=""/>
    <s v="12th October,2016"/>
    <d v="2016-10-12T00:00:00"/>
    <s v="1st December,2016"/>
    <d v="2016-12-01T00:00:00"/>
    <s v="Nelson Njiiru Gilbert"/>
    <s v="Male"/>
    <s v="3304620"/>
    <s v="735791201"/>
    <s v=""/>
    <s v=""/>
    <s v=""/>
    <n v="37.457144999999997"/>
    <n v="-0.38333099999999998"/>
    <s v="Embu"/>
    <s v="Manyatta"/>
    <s v="Ginda"/>
    <s v="Kiandiri"/>
    <s v="8"/>
    <s v="Eastern Bioteck"/>
    <s v="Eastern Bioteck"/>
    <s v=""/>
    <s v="Micro Business"/>
    <x v="0"/>
  </r>
  <r>
    <s v="VPA6"/>
    <s v="KE-EMB-1611-16992"/>
    <x v="0"/>
    <s v="Unreachable"/>
    <s v="12th September,2016"/>
    <d v="2016-09-12T00:00:00"/>
    <s v="1st November,2016"/>
    <d v="2016-11-01T00:00:00"/>
    <s v="Roseline Njoki Muturi"/>
    <s v="Female"/>
    <s v="21163526"/>
    <s v="711986931"/>
    <s v=""/>
    <s v=""/>
    <s v=""/>
    <m/>
    <m/>
    <s v="Embu"/>
    <s v="Manyatta"/>
    <s v="Kwage"/>
    <s v="Kithego"/>
    <s v="8"/>
    <s v="Eastern Bioteck"/>
    <s v="Eastern Bioteck"/>
    <s v=""/>
    <s v="Micro Business"/>
    <x v="0"/>
  </r>
  <r>
    <s v="VPA6"/>
    <s v="KE-EMB-1612-29888"/>
    <x v="1"/>
    <s v=""/>
    <s v="12th October,2016"/>
    <d v="2016-10-12T00:00:00"/>
    <s v="1st December,2016"/>
    <d v="2016-12-01T00:00:00"/>
    <s v="John Kariuki"/>
    <s v="Male"/>
    <s v="99999"/>
    <s v="722649803"/>
    <s v=""/>
    <s v=""/>
    <s v=""/>
    <n v="37.451101999999999"/>
    <n v="-0.37545200000000001"/>
    <s v="Embu"/>
    <s v="Embu North"/>
    <s v="Mbuvuri"/>
    <s v="Kiarie"/>
    <n v="8"/>
    <s v="Eastern Bioteck"/>
    <s v="Eastern Bioteck"/>
    <s v=""/>
    <s v="Micro Business"/>
    <x v="0"/>
  </r>
  <r>
    <s v="VPA6"/>
    <s v="KE-EMB-1607-17014"/>
    <x v="1"/>
    <s v=""/>
    <s v="12th May,2016"/>
    <d v="2016-05-12T00:00:00"/>
    <s v="1st July,2016"/>
    <d v="2016-07-01T00:00:00"/>
    <s v="Eusephia Mukami Nyaga"/>
    <s v="Female"/>
    <s v="22652088"/>
    <s v="722230450"/>
    <s v=""/>
    <s v=""/>
    <s v=""/>
    <n v="37.555612000000004"/>
    <n v="-0.46684900000000001"/>
    <s v="Embu"/>
    <s v="Runyenjes"/>
    <s v="Kagethia"/>
    <s v="Kawanjara"/>
    <s v="8"/>
    <s v="Eastern Bioteck"/>
    <s v="Eastern Bioteck"/>
    <s v=""/>
    <s v="Micro Business"/>
    <x v="0"/>
  </r>
  <r>
    <s v="VPA6"/>
    <s v="KE-EMB-1611-17015"/>
    <x v="1"/>
    <s v=""/>
    <s v="12th September,2016"/>
    <d v="2016-09-12T00:00:00"/>
    <s v="1st November,2016"/>
    <d v="2016-11-01T00:00:00"/>
    <s v="Nelson Muthuri Nyage"/>
    <s v="Male"/>
    <s v="11020964"/>
    <s v="715692736"/>
    <s v=""/>
    <s v=""/>
    <s v=""/>
    <n v="37.485574999999997"/>
    <n v="-0.42324699999999998"/>
    <s v="Embu"/>
    <s v="Manyatta"/>
    <s v="Ganduri"/>
    <s v="Kianjuki"/>
    <s v="8"/>
    <s v="Eastern Bioteck"/>
    <s v="Eastern Bioteck"/>
    <s v=""/>
    <s v="Micro Business"/>
    <x v="0"/>
  </r>
  <r>
    <s v="VPA6"/>
    <s v="KE-EMB-1609-17016"/>
    <x v="1"/>
    <s v=""/>
    <s v="1st July,2016"/>
    <d v="2016-07-01T00:00:00"/>
    <s v="1st September,2016"/>
    <d v="2016-09-01T00:00:00"/>
    <s v="Dorothy Wanjiru Muriki"/>
    <s v="Female"/>
    <s v="11683841"/>
    <s v="710817389"/>
    <s v=""/>
    <s v=""/>
    <s v=""/>
    <n v="37.494146999999998"/>
    <n v="-0.39417999999999997"/>
    <s v="Embu"/>
    <s v="Manyatta"/>
    <s v="Kaagari"/>
    <s v=""/>
    <s v="8"/>
    <s v="Eastern Bioteck"/>
    <s v="Eastern Bioteck"/>
    <s v=""/>
    <s v="Micro Business"/>
    <x v="0"/>
  </r>
  <r>
    <s v="VPA6"/>
    <s v="KE-EMB-1612-17017"/>
    <x v="1"/>
    <s v=""/>
    <s v="11th November,2016"/>
    <d v="2016-11-11T00:00:00"/>
    <s v="31st December,2016"/>
    <d v="2016-12-31T00:00:00"/>
    <s v="Peris Wanyaga Ndwiga"/>
    <s v="Female"/>
    <s v="13337926"/>
    <s v="733838396"/>
    <s v=""/>
    <s v=""/>
    <s v=""/>
    <n v="37.451191000000001"/>
    <n v="-0.37545499999999998"/>
    <s v="Embu"/>
    <s v="Manyatta"/>
    <s v="Nganda"/>
    <s v="Rutune"/>
    <s v="8"/>
    <s v="Eastern Bioteck"/>
    <s v="Eastern Bioteck"/>
    <s v=""/>
    <s v="Micro Business"/>
    <x v="0"/>
  </r>
  <r>
    <s v="VPA6"/>
    <s v="KE-NAN-1608-17046"/>
    <x v="1"/>
    <s v=""/>
    <s v="12th June,2016"/>
    <d v="2016-06-12T00:00:00"/>
    <s v="1st August,2016"/>
    <d v="2016-08-01T00:00:00"/>
    <s v="Rose Jepchumba Njenga"/>
    <s v="Female"/>
    <s v="5596351"/>
    <s v="728812607"/>
    <s v=""/>
    <s v=""/>
    <s v=""/>
    <n v="35.078941999999998"/>
    <n v="0.19675999999999999"/>
    <s v="Nandi"/>
    <s v="Nandi Central"/>
    <s v="Kapsabet"/>
    <s v="Komobo"/>
    <s v="8"/>
    <s v="Abiud Limited"/>
    <s v="Abiud Limited"/>
    <s v=""/>
    <s v="Micro Business"/>
    <x v="3"/>
  </r>
  <r>
    <s v="VPA6"/>
    <s v="KE-NAN-1612-17053"/>
    <x v="1"/>
    <s v=""/>
    <s v="3rd November,2016"/>
    <d v="2016-11-03T00:00:00"/>
    <s v="23rd December,2016"/>
    <d v="2016-12-23T00:00:00"/>
    <s v="Julius Kipruto"/>
    <s v="Male"/>
    <s v="112961483"/>
    <s v="719540861"/>
    <s v=""/>
    <s v=""/>
    <s v=""/>
    <n v="35.070737000000001"/>
    <n v="0.210035"/>
    <s v="Nandi"/>
    <s v="Nandi Central"/>
    <s v="Kabsabet"/>
    <s v="Kapmurkuiyes"/>
    <s v="8"/>
    <s v="Abiud Limited"/>
    <s v="Abiud Limited"/>
    <s v=""/>
    <s v="Micro Business"/>
    <x v="3"/>
  </r>
  <r>
    <s v="VPA6"/>
    <s v="KE-NAN-1701-17054"/>
    <x v="1"/>
    <s v=""/>
    <s v="12th November,2016"/>
    <d v="2016-11-12T00:00:00"/>
    <s v="1st January,2017"/>
    <d v="2017-01-01T00:00:00"/>
    <s v="Joseph Tanui"/>
    <s v="Male"/>
    <s v="11605394"/>
    <s v="723927697"/>
    <s v=""/>
    <s v=""/>
    <s v=""/>
    <n v="35.135783000000004"/>
    <n v="0.197827"/>
    <s v="Nandi"/>
    <s v="Nandi Central"/>
    <s v="Kabsabet"/>
    <s v="Irimis"/>
    <s v="8"/>
    <s v="Abiud Limited"/>
    <s v="Abiud Limited"/>
    <s v=""/>
    <s v="Micro Business"/>
    <x v="3"/>
  </r>
  <r>
    <s v="VPA6"/>
    <s v="KE-KIR-1607-17084"/>
    <x v="1"/>
    <s v=""/>
    <s v="12th May,2016"/>
    <d v="2016-05-12T00:00:00"/>
    <s v="1st July,2016"/>
    <d v="2016-07-01T00:00:00"/>
    <s v="Edward Nyaga Thaba"/>
    <s v="Male"/>
    <s v="351217"/>
    <s v="712070468"/>
    <s v=""/>
    <s v=""/>
    <s v=""/>
    <n v="37.438436000000003"/>
    <n v="-0.55862100000000003"/>
    <s v="Kirinyaga"/>
    <s v="Kirinyaga East"/>
    <s v="Mwea"/>
    <s v=""/>
    <s v="8"/>
    <s v="Sakaki Natural Renewable Energy Center"/>
    <s v=""/>
    <s v=""/>
    <s v="Micro Business"/>
    <x v="1"/>
  </r>
  <r>
    <s v="VPA6"/>
    <s v="KE-KIR-1602-17085"/>
    <x v="0"/>
    <s v="Unreachable"/>
    <s v="13th December,2015"/>
    <d v="2015-12-13T00:00:00"/>
    <s v="1st February,2016"/>
    <d v="2016-02-01T00:00:00"/>
    <s v="Joseph Njagi Agostino"/>
    <s v="Male"/>
    <s v="6224703"/>
    <s v="710333727"/>
    <s v=""/>
    <s v=""/>
    <s v=""/>
    <n v="37.436453"/>
    <n v="-0.54438699999999995"/>
    <s v="Kirinyaga"/>
    <s v="Mwea"/>
    <s v="Murinduko"/>
    <s v="Mugamba-Ciura"/>
    <s v="8"/>
    <s v="Sakaki Natural Renewable Energy Center"/>
    <s v=""/>
    <s v=""/>
    <s v="Micro Business"/>
    <x v="1"/>
  </r>
  <r>
    <s v="VPA6"/>
    <s v="KE-KIR-1609-17087"/>
    <x v="1"/>
    <s v=""/>
    <s v="13th July,2016"/>
    <d v="2016-07-13T00:00:00"/>
    <s v="1st September,2016"/>
    <d v="2016-09-01T00:00:00"/>
    <s v="Simon Njunguna"/>
    <s v="Male"/>
    <s v="99999"/>
    <s v="720587052"/>
    <s v=""/>
    <s v=""/>
    <s v=""/>
    <n v="37.409754"/>
    <n v="-0.469717"/>
    <s v="Kirinyaga"/>
    <s v="Kirinyaga East"/>
    <s v="Isimbo"/>
    <s v=""/>
    <s v="8"/>
    <s v="Sakaki Natural Renewable Energy Center"/>
    <s v=""/>
    <s v=""/>
    <s v="Micro Business"/>
    <x v="1"/>
  </r>
  <r>
    <s v="VPA6"/>
    <s v="KE-THA-1603-15954"/>
    <x v="1"/>
    <s v=""/>
    <s v="27th January,2016"/>
    <d v="2016-01-27T00:00:00"/>
    <s v="17th March,2016"/>
    <d v="2016-03-17T00:00:00"/>
    <s v="Justus Nthiri Mbungu"/>
    <s v="Male"/>
    <s v="5087219"/>
    <s v="724710692"/>
    <s v=""/>
    <s v=""/>
    <s v=""/>
    <n v="37.676005000000004"/>
    <n v="-0.38283499999999998"/>
    <s v="Tharaka-Nithi"/>
    <s v="Chuka"/>
    <s v="Magumoni"/>
    <s v="Rwezamugwe"/>
    <s v="10"/>
    <s v="Igwemas General Digester Ltd"/>
    <s v="Igwemas General Digester Ltd"/>
    <s v=""/>
    <s v="Micro Business"/>
    <x v="0"/>
  </r>
  <r>
    <s v="VPA6"/>
    <s v="KE-KIA-1605-15959"/>
    <x v="1"/>
    <s v=""/>
    <s v="12th March,2016"/>
    <d v="2016-03-12T00:00:00"/>
    <s v="1st May,2016"/>
    <d v="2016-05-01T00:00:00"/>
    <s v="Peter Chege Kiuna"/>
    <s v="Male"/>
    <s v="22108055"/>
    <s v="726159995"/>
    <s v=""/>
    <s v=""/>
    <s v=""/>
    <n v="36.590110000000003"/>
    <n v="-1.2213769999999999"/>
    <s v="Kiambu"/>
    <s v="Limuru"/>
    <s v="Ndeiya"/>
    <s v="Gitutha"/>
    <s v="10"/>
    <s v="Biotechno &amp; Services"/>
    <s v="Biotechno &amp; Services"/>
    <s v=""/>
    <s v="Micro Business"/>
    <x v="0"/>
  </r>
  <r>
    <s v="VPA6"/>
    <s v="KE-KIA-1601-15960"/>
    <x v="1"/>
    <s v=""/>
    <s v="12th November,2015"/>
    <d v="2015-11-12T00:00:00"/>
    <s v="1st January,2016"/>
    <d v="2016-01-01T00:00:00"/>
    <s v="Paul Mugwa"/>
    <s v="Male"/>
    <s v="2048666"/>
    <s v="722416468"/>
    <s v=""/>
    <s v=""/>
    <s v=""/>
    <n v="36.615549999999999"/>
    <n v="-1.1498200000000001"/>
    <s v="Kiambu"/>
    <s v="Limuru"/>
    <s v="Mutarakwa"/>
    <s v="Tharuni"/>
    <s v="10"/>
    <s v="Biotechno &amp; Services"/>
    <s v="Biotechno &amp; Services"/>
    <s v=""/>
    <s v="Micro Business"/>
    <x v="0"/>
  </r>
  <r>
    <s v="VPA6"/>
    <s v="KE-KIA-1603-15961"/>
    <x v="1"/>
    <s v=""/>
    <s v="11th January,2016"/>
    <d v="2016-01-11T00:00:00"/>
    <s v="1st March,2016"/>
    <d v="2016-03-01T00:00:00"/>
    <s v="Christine Mn Ndiki"/>
    <s v="Female"/>
    <s v="3087558"/>
    <s v="733908206"/>
    <s v=""/>
    <s v=""/>
    <s v=""/>
    <n v="36.590204999999997"/>
    <n v="-1.212715"/>
    <s v="Kiambu"/>
    <s v="Limuru"/>
    <s v="Thigio"/>
    <s v="Gitutha"/>
    <s v="10"/>
    <s v="Biotechno &amp; Services"/>
    <s v="Biotechno &amp; Services"/>
    <s v=""/>
    <s v="Micro Business"/>
    <x v="0"/>
  </r>
  <r>
    <s v="VPA6"/>
    <s v="KE-MER-1602-15983"/>
    <x v="1"/>
    <s v=""/>
    <s v="13th December,2015"/>
    <d v="2015-12-13T00:00:00"/>
    <s v="1st February,2016"/>
    <d v="2016-02-01T00:00:00"/>
    <s v="Erastus Mwongera"/>
    <s v="Male"/>
    <s v="23330725"/>
    <s v="723265174"/>
    <s v=""/>
    <s v=""/>
    <s v=""/>
    <n v="37.554662"/>
    <n v="-2.1229999999999999E-2"/>
    <s v="Meru"/>
    <s v="Meru Centra"/>
    <s v="Kithirune West"/>
    <s v="Kioru"/>
    <s v="10"/>
    <s v="Likunga Company Limited"/>
    <s v="Likunga Company Limited"/>
    <s v=""/>
    <s v="Micro Business"/>
    <x v="0"/>
  </r>
  <r>
    <s v="VPA6"/>
    <s v="KE-KAK-1604-16032"/>
    <x v="1"/>
    <s v=""/>
    <s v="11th February,2016"/>
    <d v="2016-02-11T00:00:00"/>
    <s v="1st April,2016"/>
    <d v="2016-04-01T00:00:00"/>
    <s v="Richard Angimba Matsalia"/>
    <s v="Male"/>
    <s v="673501"/>
    <s v="722880696"/>
    <s v="2.55E+11"/>
    <s v=""/>
    <s v=""/>
    <n v="35.055242999999997"/>
    <n v="0.80749499999999996"/>
    <s v="Kakamega"/>
    <s v="Likuyani"/>
    <s v="Nzoia"/>
    <s v="Vinyenya"/>
    <s v="10"/>
    <s v="Pafasi Enterprise"/>
    <s v=""/>
    <s v=""/>
    <s v="Micro Business"/>
    <x v="0"/>
  </r>
  <r>
    <s v="VPA6"/>
    <s v="KE-EMB-1604-16036"/>
    <x v="1"/>
    <s v=""/>
    <s v="11th February,2016"/>
    <d v="2016-02-11T00:00:00"/>
    <s v="1st April,2016"/>
    <d v="2016-04-01T00:00:00"/>
    <s v="Nyaga Nderi"/>
    <s v="Male"/>
    <s v="6123445"/>
    <s v="718328390"/>
    <s v="2.55E+11"/>
    <s v=""/>
    <s v=""/>
    <n v="37.535896999999999"/>
    <n v="-0.47830699999999998"/>
    <s v="Embu"/>
    <s v="Runyenjes"/>
    <s v="Ena"/>
    <s v="Rukira"/>
    <s v="10"/>
    <s v="Ndimar Renewable Energy"/>
    <s v=""/>
    <s v=""/>
    <s v="Micro Business"/>
    <x v="0"/>
  </r>
  <r>
    <s v="VPA6"/>
    <s v="KE-THA-1604-16042"/>
    <x v="1"/>
    <s v=""/>
    <s v="11th February,2016"/>
    <d v="2016-02-11T00:00:00"/>
    <s v="1st April,2016"/>
    <d v="2016-04-01T00:00:00"/>
    <s v="Augustino Gitonga"/>
    <s v="Male"/>
    <s v="5087225"/>
    <s v="726225915"/>
    <s v="2.55E+11"/>
    <s v=""/>
    <s v=""/>
    <n v="37.678216999999997"/>
    <n v="-0.36760500000000002"/>
    <s v="Tharaka-Nithi"/>
    <s v="Chuka"/>
    <s v="Mugwe"/>
    <s v="Makeuni"/>
    <s v="10"/>
    <s v="Igwemas General Digester Ltd"/>
    <s v=""/>
    <s v=""/>
    <s v="Micro Business"/>
    <x v="1"/>
  </r>
  <r>
    <s v="VPA6"/>
    <s v="KE-KIA-1605-16044"/>
    <x v="1"/>
    <s v=""/>
    <s v="11th April,2016"/>
    <d v="2016-04-11T00:00:00"/>
    <s v="31st May,2016"/>
    <d v="2016-05-31T00:00:00"/>
    <s v="Andrew M Kuria"/>
    <s v="Male"/>
    <s v="5151882"/>
    <s v="711220968"/>
    <s v="2.55E+11"/>
    <s v=""/>
    <s v=""/>
    <n v="36.843915000000003"/>
    <n v="-0.95547800000000005"/>
    <s v="Kiambu"/>
    <s v="Gatundu South"/>
    <s v="Ndarugo"/>
    <s v="Karinga"/>
    <s v="10"/>
    <s v="Igwemas General Digester Ltd"/>
    <s v=""/>
    <s v=""/>
    <s v="Micro Business"/>
    <x v="1"/>
  </r>
  <r>
    <s v="VPA6"/>
    <s v="KE-THA-1604-16045"/>
    <x v="1"/>
    <s v=""/>
    <s v="11th February,2016"/>
    <d v="2016-02-11T00:00:00"/>
    <s v="1st April,2016"/>
    <d v="2016-04-01T00:00:00"/>
    <s v="Mathius B Mbabu"/>
    <s v="Male"/>
    <s v="347563"/>
    <s v="721974823"/>
    <s v="2.55E+11"/>
    <s v=""/>
    <s v=""/>
    <n v="37.676589999999997"/>
    <n v="-0.37484499999999998"/>
    <s v="Tharaka-Nithi"/>
    <s v="Chuka"/>
    <s v="Muwe"/>
    <s v="Kamweru"/>
    <s v="10"/>
    <s v="Igwemas General Digester Ltd"/>
    <s v=""/>
    <s v=""/>
    <s v="Micro Business"/>
    <x v="1"/>
  </r>
  <r>
    <s v="VPA6"/>
    <s v="KE-EMB-1601-16205"/>
    <x v="0"/>
    <s v="Non Compliant"/>
    <s v="12th November,2015"/>
    <d v="2015-11-12T00:00:00"/>
    <s v="1st January,2016"/>
    <d v="2016-01-01T00:00:00"/>
    <s v="Jesee Muriithi Njue"/>
    <s v="Male"/>
    <s v="13573003"/>
    <s v="720954045"/>
    <s v="2.55E+11"/>
    <s v=""/>
    <s v=""/>
    <n v="37.546149"/>
    <n v="-0.50620100000000001"/>
    <s v="Embu"/>
    <s v="Mbeere North"/>
    <s v="Kithimu"/>
    <s v="Kithimu"/>
    <s v="10"/>
    <s v="Sakaki Natural Renewable Energy Center"/>
    <s v="Sakaki Natural Renewable Energy Center"/>
    <s v="254723421759"/>
    <s v="Micro Business"/>
    <x v="0"/>
  </r>
  <r>
    <s v="VPA6"/>
    <s v="KE-KIA-1604-16261"/>
    <x v="1"/>
    <s v=""/>
    <s v="11th February,2016"/>
    <d v="2016-02-11T00:00:00"/>
    <s v="1st April,2016"/>
    <d v="2016-04-01T00:00:00"/>
    <s v="Kiarii Ngugi"/>
    <s v="Male"/>
    <s v="5209581"/>
    <s v="736945759"/>
    <s v=""/>
    <s v=""/>
    <s v=""/>
    <n v="36.589872"/>
    <n v="-1.2253970000000001"/>
    <s v="Kiambu"/>
    <s v="Limuru"/>
    <s v="Ndeiya"/>
    <s v="Gitutha"/>
    <s v="10"/>
    <s v="Biotechno &amp; Services"/>
    <s v=""/>
    <s v=""/>
    <s v="Micro Business"/>
    <x v="0"/>
  </r>
  <r>
    <s v="VPA6"/>
    <s v="KE-KIA-1606-16267"/>
    <x v="1"/>
    <s v=""/>
    <s v="12th April,2016"/>
    <d v="2016-04-12T00:00:00"/>
    <s v="1st June,2016"/>
    <d v="2016-06-01T00:00:00"/>
    <s v="Mungai Muhia"/>
    <s v="Male"/>
    <s v="13398077"/>
    <s v="722255537"/>
    <s v=""/>
    <s v=""/>
    <s v=""/>
    <n v="36.601444999999998"/>
    <n v="-1.1671800000000001"/>
    <s v="Kiambu"/>
    <s v="Limuru"/>
    <s v="Makutano"/>
    <s v="Kagoya"/>
    <s v="10"/>
    <s v="Biotechno &amp; Services"/>
    <s v=""/>
    <s v=""/>
    <s v="Micro Business"/>
    <x v="1"/>
  </r>
  <r>
    <s v="VPA6"/>
    <s v="KE-BUS-1606-16271"/>
    <x v="1"/>
    <s v=""/>
    <s v="1st May,2016"/>
    <d v="2016-05-01T00:00:00"/>
    <s v="20th June,2016"/>
    <d v="2016-06-20T00:00:00"/>
    <s v="Alex Emukene"/>
    <s v="Male"/>
    <s v="1823743"/>
    <s v="712241424"/>
    <s v=""/>
    <s v=""/>
    <s v=""/>
    <n v="34.362645999999998"/>
    <n v="0.75532600000000005"/>
    <s v="Busia"/>
    <s v="Teso North"/>
    <s v="Ang'urai North"/>
    <s v="Moding"/>
    <s v="10"/>
    <s v="Biotechno &amp; Services"/>
    <s v=""/>
    <s v=""/>
    <s v="Micro Business"/>
    <x v="1"/>
  </r>
  <r>
    <s v="VPA6"/>
    <s v="KE-THA-1606-16278"/>
    <x v="1"/>
    <s v=""/>
    <s v="12th April,2016"/>
    <d v="2016-04-12T00:00:00"/>
    <s v="1st June,2016"/>
    <d v="2016-06-01T00:00:00"/>
    <s v="Willys Mutembei"/>
    <s v="Male"/>
    <s v="1014936"/>
    <s v="726138003"/>
    <s v=""/>
    <s v=""/>
    <s v=""/>
    <n v="37.693176999999999"/>
    <n v="-0.222553"/>
    <s v="Tharaka-Nithi"/>
    <s v="Maara"/>
    <s v="Mwimbi"/>
    <s v="Maara"/>
    <s v="10"/>
    <s v="Igwemas General Digester Ltd"/>
    <s v=""/>
    <s v=""/>
    <s v="Micro Business"/>
    <x v="1"/>
  </r>
  <r>
    <s v="VPA6"/>
    <s v="KE-KIA-1602-16294"/>
    <x v="0"/>
    <s v="Grievance"/>
    <s v="13th December,2015"/>
    <d v="2015-12-13T00:00:00"/>
    <s v="1st February,2016"/>
    <d v="2016-02-01T00:00:00"/>
    <s v="George Nganga Njoroge"/>
    <s v="Male"/>
    <s v="12944266"/>
    <s v="712159702"/>
    <s v=""/>
    <s v=""/>
    <s v=""/>
    <n v="36.810042000000003"/>
    <n v="-1.1339360000000001"/>
    <s v="Kiambu"/>
    <s v="Kiambu"/>
    <s v="Kiambu"/>
    <s v="Ting'ang'a"/>
    <n v="10"/>
    <s v="Felikam Biogas Services"/>
    <s v=""/>
    <s v=""/>
    <s v="Micro Business"/>
    <x v="0"/>
  </r>
  <r>
    <s v="VPA6"/>
    <s v="KE-KIA-1606-16295"/>
    <x v="1"/>
    <s v=""/>
    <s v="12th April,2016"/>
    <d v="2016-04-12T00:00:00"/>
    <s v="1st June,2016"/>
    <d v="2016-06-01T00:00:00"/>
    <s v="Sophia Ndinda Kariuki"/>
    <s v="Female"/>
    <s v="895091"/>
    <s v="723945858"/>
    <s v=""/>
    <s v=""/>
    <s v=""/>
    <n v="36.813932000000001"/>
    <n v="-1.1303030000000001"/>
    <s v="Kiambu"/>
    <s v="Kiambu"/>
    <s v="Ting'Ang'A"/>
    <s v="Tinganga"/>
    <s v="10"/>
    <s v="Felikam Biogas Services"/>
    <s v=""/>
    <s v=""/>
    <s v="Micro Business"/>
    <x v="0"/>
  </r>
  <r>
    <s v="VPA6"/>
    <s v="KE-MER-1605-16391"/>
    <x v="1"/>
    <s v=""/>
    <s v="12th March,2016"/>
    <d v="2016-03-12T00:00:00"/>
    <s v="1st May,2016"/>
    <d v="2016-05-01T00:00:00"/>
    <s v="Caroline Kiende Ringera"/>
    <s v="Female"/>
    <s v="2207416"/>
    <s v="720336038"/>
    <s v=""/>
    <s v=""/>
    <s v=""/>
    <n v="37.558584000000003"/>
    <n v="-1.7106E-2"/>
    <s v="Meru"/>
    <s v="Meru Central"/>
    <s v="Kithirune"/>
    <s v="Murugi"/>
    <s v="10"/>
    <s v="Likunga Company Limited"/>
    <s v=""/>
    <s v=""/>
    <s v="Micro Business"/>
    <x v="0"/>
  </r>
  <r>
    <s v="VPA6"/>
    <s v="KE-TRA-1605-16393"/>
    <x v="1"/>
    <s v=""/>
    <s v="12th March,2016"/>
    <d v="2016-03-12T00:00:00"/>
    <s v="1st May,2016"/>
    <d v="2016-05-01T00:00:00"/>
    <s v="Sam Edung Riona"/>
    <s v="Male"/>
    <s v="7871163"/>
    <s v="702606086"/>
    <s v=""/>
    <s v=""/>
    <s v=""/>
    <n v="35.071190000000001"/>
    <n v="1.088789"/>
    <s v="Trans Nzoia"/>
    <s v="Trans Nzoia East"/>
    <s v="Sitatunga"/>
    <s v="Shauri Moyo"/>
    <s v="10"/>
    <s v="Pafasi Enterprise"/>
    <s v="Pafasi  Enterprise"/>
    <s v=""/>
    <s v="Micro Business"/>
    <x v="0"/>
  </r>
  <r>
    <s v="VPA6"/>
    <s v="KE-KIR-1607-16396"/>
    <x v="0"/>
    <s v="Unreachable"/>
    <s v="12th May,2016"/>
    <d v="2016-05-12T00:00:00"/>
    <s v="1st July,2016"/>
    <d v="2016-07-01T00:00:00"/>
    <s v="John Muthike"/>
    <s v="Male"/>
    <s v="6071746"/>
    <s v="770923920"/>
    <s v=""/>
    <s v=""/>
    <s v=""/>
    <m/>
    <m/>
    <s v="Kirinyaga"/>
    <s v="Gichugu"/>
    <s v="Njakini"/>
    <s v="Mariki"/>
    <s v="10"/>
    <s v="Eastern Bioteck"/>
    <s v=""/>
    <s v=""/>
    <s v="Micro Business"/>
    <x v="0"/>
  </r>
  <r>
    <s v="VPA6"/>
    <s v="KE-NYA-1611-16480"/>
    <x v="0"/>
    <s v="Non Compliant"/>
    <s v="12th September,2016"/>
    <d v="2016-09-12T00:00:00"/>
    <s v="1st November,2016"/>
    <d v="2016-11-01T00:00:00"/>
    <s v="Francis Mburu Kabaria"/>
    <s v="Male"/>
    <s v="21889363"/>
    <s v="722464260"/>
    <s v=""/>
    <s v=""/>
    <s v=""/>
    <m/>
    <m/>
    <s v="Nyandarua"/>
    <s v="Ndaragwa"/>
    <s v="Ngamini"/>
    <s v=""/>
    <s v="10"/>
    <s v="Kichemu limited"/>
    <s v=""/>
    <s v=""/>
    <s v="Micro Business"/>
    <x v="1"/>
  </r>
  <r>
    <s v="VPA6"/>
    <s v="KE-NAK-1607-16489"/>
    <x v="1"/>
    <s v=""/>
    <s v="5th June,2016"/>
    <d v="2016-06-05T00:00:00"/>
    <s v="25th July,2016"/>
    <d v="2016-07-25T00:00:00"/>
    <s v="Margaret Wanjiku Gaitho"/>
    <s v="Female"/>
    <s v="8636719"/>
    <s v="724740328"/>
    <s v=""/>
    <s v=""/>
    <s v=""/>
    <n v="36.174905000000003"/>
    <n v="-6.2222E-2"/>
    <s v="Nakuru"/>
    <s v="Subukia"/>
    <s v="Munanda"/>
    <s v=""/>
    <s v="10"/>
    <s v="Kichemu limited"/>
    <s v=""/>
    <s v=""/>
    <s v="Micro Business"/>
    <x v="1"/>
  </r>
  <r>
    <s v="VPA6"/>
    <s v="KE-NAK-1604-16594"/>
    <x v="1"/>
    <s v=""/>
    <s v="11th February,2016"/>
    <d v="2016-02-11T00:00:00"/>
    <s v="1st April,2016"/>
    <d v="2016-04-01T00:00:00"/>
    <s v="Jacob Cheboi"/>
    <s v="Male"/>
    <s v="11847674"/>
    <s v="720982880"/>
    <s v=""/>
    <s v=""/>
    <s v=""/>
    <n v="35.820689999999999"/>
    <n v="-0.32159300000000002"/>
    <s v="Nakuru"/>
    <s v="Molo"/>
    <s v="Elburgon"/>
    <s v="Elburgon"/>
    <s v="10"/>
    <s v="Kichemu limited"/>
    <s v=""/>
    <s v=""/>
    <s v="Micro Business"/>
    <x v="0"/>
  </r>
  <r>
    <s v="VPA6"/>
    <s v="KE-NAK-1701-16737"/>
    <x v="0"/>
    <s v="Unreachable"/>
    <s v="12th November,2016"/>
    <d v="2016-11-12T00:00:00"/>
    <s v="1st January,2017"/>
    <d v="2017-01-01T00:00:00"/>
    <s v="James Kibocha Karanja"/>
    <s v="Male"/>
    <s v="576859"/>
    <s v="+254727484839"/>
    <s v="2.55E+11"/>
    <s v=""/>
    <s v=""/>
    <m/>
    <m/>
    <s v="Nakuru"/>
    <s v="Bahati"/>
    <s v="Lanet"/>
    <s v="Baraka"/>
    <s v="10"/>
    <s v="Samjubiotec Enterprises"/>
    <s v="Samjubiotec Enterprises"/>
    <s v=""/>
    <s v="Micro Business"/>
    <x v="0"/>
  </r>
  <r>
    <s v="VPA6"/>
    <s v="KE-THA-1603-16745"/>
    <x v="1"/>
    <s v=""/>
    <s v="11th January,2016"/>
    <d v="2016-01-11T00:00:00"/>
    <s v="1st March,2016"/>
    <d v="2016-03-01T00:00:00"/>
    <s v="Rose Gakii Michewi"/>
    <s v="Female"/>
    <s v="4482968"/>
    <s v="720774376"/>
    <s v=""/>
    <s v=""/>
    <s v=""/>
    <n v="37.644452000000001"/>
    <n v="-0.34631000000000001"/>
    <s v="Tharaka-Nithi"/>
    <s v="Chuka"/>
    <s v="Mugwe"/>
    <s v="Kiereni"/>
    <s v="10"/>
    <s v="Igwemas General Digester Ltd"/>
    <s v=""/>
    <s v=""/>
    <s v="Micro Business"/>
    <x v="1"/>
  </r>
  <r>
    <s v="VPA6"/>
    <s v="KE-MER-1608-16864"/>
    <x v="1"/>
    <s v=""/>
    <s v="12th June,2016"/>
    <d v="2016-06-12T00:00:00"/>
    <s v="1st August,2016"/>
    <d v="2016-08-01T00:00:00"/>
    <s v="Kamathi Ruth Ikolu"/>
    <s v="Male"/>
    <s v="20796120"/>
    <s v="725513797"/>
    <s v=""/>
    <s v=""/>
    <s v=""/>
    <n v="37.623497999999998"/>
    <n v="2.1832000000000001E-2"/>
    <s v="Meru"/>
    <s v="Imenti Central"/>
    <s v="Kaingima"/>
    <s v=""/>
    <s v="10"/>
    <s v="Likunga Company Limited"/>
    <s v="Likunga Company Limited"/>
    <s v=""/>
    <s v="Micro Business"/>
    <x v="0"/>
  </r>
  <r>
    <s v="VPA6"/>
    <s v="KE-LAI-1609-16935"/>
    <x v="1"/>
    <s v=""/>
    <s v="1st August,2016"/>
    <d v="2016-08-01T00:00:00"/>
    <s v="20th September,2016"/>
    <d v="2016-09-20T00:00:00"/>
    <s v="Pauline Muriithi"/>
    <s v="Female"/>
    <s v="13321306"/>
    <s v="716423519"/>
    <s v=""/>
    <s v=""/>
    <s v=""/>
    <n v="36.705236999999997"/>
    <n v="-3.5452999999999998E-2"/>
    <s v="Laikipia"/>
    <s v="Laikipia Central"/>
    <s v="Ngobit"/>
    <s v="Munyaka"/>
    <s v="10"/>
    <s v="Kichemu limited"/>
    <s v=""/>
    <s v=""/>
    <s v="Micro Business"/>
    <x v="1"/>
  </r>
  <r>
    <s v="VPA6"/>
    <s v="KE-THA-1610-16951"/>
    <x v="1"/>
    <s v=""/>
    <s v="12th August,2016"/>
    <d v="2016-08-12T00:00:00"/>
    <s v="1st October,2016"/>
    <d v="2016-10-01T00:00:00"/>
    <s v="Boore Burini"/>
    <s v="Male"/>
    <s v="312345"/>
    <s v="723100228"/>
    <s v=""/>
    <s v=""/>
    <s v=""/>
    <n v="37.609177000000003"/>
    <n v="-0.197792"/>
    <s v="Tharaka-Nithi"/>
    <s v="Maara"/>
    <s v="Maara"/>
    <s v="Mbogori"/>
    <s v="10"/>
    <s v="Cides Ltd"/>
    <s v="Cides Ltd"/>
    <s v=""/>
    <s v="Micro Business"/>
    <x v="0"/>
  </r>
  <r>
    <s v="VPA6"/>
    <s v="KE-THA-1609-16956"/>
    <x v="1"/>
    <s v=""/>
    <s v="13th July,2016"/>
    <d v="2016-07-13T00:00:00"/>
    <s v="1st September,2016"/>
    <d v="2016-09-01T00:00:00"/>
    <s v="Michemi Ngarumi"/>
    <s v="Male"/>
    <s v="13181843"/>
    <s v="729960440"/>
    <s v=""/>
    <s v=""/>
    <s v=""/>
    <n v="37.597732000000001"/>
    <n v="-0.20568800000000001"/>
    <s v="Tharaka-Nithi"/>
    <s v="Maara"/>
    <s v="Chogoria"/>
    <s v="Mbogori"/>
    <s v="10"/>
    <s v="Cides Ltd"/>
    <s v="Cides Ltd"/>
    <s v=""/>
    <s v="Micro Business"/>
    <x v="0"/>
  </r>
  <r>
    <s v="VPA6"/>
    <s v="KE-KIA-1612-16958"/>
    <x v="1"/>
    <s v=""/>
    <s v="21st October,2016"/>
    <d v="2016-10-21T00:00:00"/>
    <s v="10th December,2016"/>
    <d v="2016-12-10T00:00:00"/>
    <s v="John Kinyanjui Njenga"/>
    <s v="Male"/>
    <s v="4879126"/>
    <s v="721622292"/>
    <s v=""/>
    <s v=""/>
    <s v=""/>
    <n v="36.765369999999997"/>
    <n v="-0.95075200000000004"/>
    <s v="Kiambu"/>
    <s v="Gatundu South"/>
    <s v="Kiganjo"/>
    <s v="Munduro"/>
    <s v="10"/>
    <s v="Cides Ltd"/>
    <s v="Cides Ltd"/>
    <s v=""/>
    <s v="Micro Business"/>
    <x v="0"/>
  </r>
  <r>
    <s v="VPA6"/>
    <s v="KE-THA-1610-16965"/>
    <x v="1"/>
    <s v=""/>
    <s v="12th August,2016"/>
    <d v="2016-08-12T00:00:00"/>
    <s v="1st October,2016"/>
    <d v="2016-10-01T00:00:00"/>
    <s v="Evans Mugendi"/>
    <s v="Male"/>
    <s v="13872614"/>
    <s v="727983913"/>
    <s v=""/>
    <s v=""/>
    <s v=""/>
    <n v="37.607197999999997"/>
    <n v="-0.201683"/>
    <s v="Tharaka-Nithi"/>
    <s v="Maara"/>
    <s v="Maara"/>
    <s v="Mbogori"/>
    <s v="10"/>
    <s v="Cides Ltd"/>
    <s v="Cides Ltd"/>
    <s v=""/>
    <s v="Micro Business"/>
    <x v="0"/>
  </r>
  <r>
    <s v="VPA6"/>
    <s v="KE-NYE-1609-16980"/>
    <x v="1"/>
    <s v=""/>
    <s v="13th July,2016"/>
    <d v="2016-07-13T00:00:00"/>
    <s v="1st September,2016"/>
    <d v="2016-09-01T00:00:00"/>
    <s v="Julius Gitero Kaboyo"/>
    <s v="Female"/>
    <s v="27578690"/>
    <s v="722746120"/>
    <s v=""/>
    <s v=""/>
    <s v=""/>
    <n v="37.063332000000003"/>
    <n v="-0.56549000000000005"/>
    <s v="Nyeri"/>
    <s v="Mukurweni"/>
    <s v="Mwihito"/>
    <s v="Kiangonga"/>
    <s v="10"/>
    <s v="Sakaki Natural Renewable Energy Center"/>
    <s v="Sakaki Natural Renewable Energy Center"/>
    <s v=""/>
    <s v="Micro Business"/>
    <x v="1"/>
  </r>
  <r>
    <s v="VPA6"/>
    <s v="KE-NYE-1612-16983"/>
    <x v="1"/>
    <s v=""/>
    <s v="25th October,2016"/>
    <d v="2016-10-25T00:00:00"/>
    <s v="14th December,2016"/>
    <d v="2016-12-14T00:00:00"/>
    <s v="David Nduhiu Wanjiri"/>
    <s v="Male"/>
    <s v="3199879"/>
    <s v="723221767"/>
    <s v=""/>
    <s v=""/>
    <s v=""/>
    <n v="37.057642999999999"/>
    <n v="-0.55345500000000003"/>
    <s v="Nyeri"/>
    <s v="Mukurweni"/>
    <s v="Mukurweini"/>
    <s v="Ngoru"/>
    <s v="10"/>
    <s v="Sakaki Natural Renewable Energy Center"/>
    <s v="Sakaki Natural Renewable Energy Center"/>
    <s v=""/>
    <s v="Micro Business"/>
    <x v="1"/>
  </r>
  <r>
    <s v="VPA6"/>
    <s v="KE-KIA-1602-17056"/>
    <x v="1"/>
    <s v=""/>
    <s v="13th December,2015"/>
    <d v="2015-12-13T00:00:00"/>
    <s v="1st February,2016"/>
    <d v="2016-02-01T00:00:00"/>
    <s v="Naomi Mukuhi Kagia"/>
    <s v="Female"/>
    <s v="10974568"/>
    <s v="726033868"/>
    <s v=""/>
    <s v=""/>
    <s v=""/>
    <n v="36.683793999999999"/>
    <n v="-1.248391"/>
    <s v="Kiambu"/>
    <s v="Kabete"/>
    <s v="Kinoo"/>
    <s v="Muthiga"/>
    <s v="10"/>
    <s v="Felikam Biogas Services"/>
    <s v="Felikam Biogas Services"/>
    <s v=""/>
    <s v="Micro Business"/>
    <x v="0"/>
  </r>
  <r>
    <s v="VPA6"/>
    <s v="KE-NYE-1607-17070"/>
    <x v="1"/>
    <s v=""/>
    <s v="12th May,2016"/>
    <d v="2016-05-12T00:00:00"/>
    <s v="1st July,2016"/>
    <d v="2016-07-01T00:00:00"/>
    <s v="Elizabeth Wangu Njunguna"/>
    <s v="Female"/>
    <s v="3184996"/>
    <s v="727589284"/>
    <s v=""/>
    <s v=""/>
    <s v=""/>
    <n v="37.133907000000001"/>
    <n v="-0.47892200000000001"/>
    <s v="Nyeri"/>
    <s v="Mathira East"/>
    <s v="Teru"/>
    <s v="Chero"/>
    <s v="10"/>
    <s v="Mt Kenya Renewable Energy"/>
    <s v=""/>
    <s v=""/>
    <s v="Micro Business"/>
    <x v="0"/>
  </r>
  <r>
    <s v="VPA6"/>
    <s v="KE-LAI-1602-15974"/>
    <x v="1"/>
    <s v=""/>
    <s v="13th December,2015"/>
    <d v="2015-12-13T00:00:00"/>
    <s v="1st February,2016"/>
    <d v="2016-02-01T00:00:00"/>
    <s v="Gladys Mirigo Gichine"/>
    <s v="Female"/>
    <s v="7668630"/>
    <s v="726052495"/>
    <s v=""/>
    <s v=""/>
    <s v=""/>
    <n v="36.700054000000002"/>
    <n v="-0.105757"/>
    <s v="Laikipia"/>
    <s v="Laikipia East"/>
    <s v="Ngombeti"/>
    <s v="Rutunguru"/>
    <s v="12"/>
    <s v="Mt Kenya Renewable Energy"/>
    <s v="Mt Kenya Renewable Energy"/>
    <s v=""/>
    <s v="Micro Business"/>
    <x v="0"/>
  </r>
  <r>
    <s v="VPA6"/>
    <s v="KE-MUR-1604-15975"/>
    <x v="0"/>
    <s v="Unreachable"/>
    <s v="11th February,2016"/>
    <d v="2016-02-11T00:00:00"/>
    <s v="1st April,2016"/>
    <d v="2016-04-01T00:00:00"/>
    <s v="John Gakuya Kinyua"/>
    <s v="Male"/>
    <s v="1776320"/>
    <s v="721250857"/>
    <s v=""/>
    <s v=""/>
    <s v=""/>
    <n v="36.79121"/>
    <n v="-1.288338"/>
    <s v="Murang'a"/>
    <s v="Kigumo"/>
    <s v="Makomboki"/>
    <s v="Makomboki"/>
    <n v="12"/>
    <s v="HAMKAM"/>
    <s v="Hamkam"/>
    <s v=""/>
    <s v="Micro Business"/>
    <x v="0"/>
  </r>
  <r>
    <s v="VPA6"/>
    <s v="KE-KIA-1601-15977"/>
    <x v="0"/>
    <s v="Unreachable"/>
    <s v="12th November,2015"/>
    <d v="2015-11-12T00:00:00"/>
    <s v="1st January,2016"/>
    <d v="2016-01-01T00:00:00"/>
    <s v="Michael Okoth"/>
    <s v="Male"/>
    <s v="31604522"/>
    <s v="725545796"/>
    <s v=""/>
    <s v=""/>
    <s v=""/>
    <m/>
    <m/>
    <s v="Kiambu"/>
    <s v="Thika Town"/>
    <s v="Kiganjo"/>
    <s v="Makongeni"/>
    <s v="12"/>
    <s v="HAMKAM"/>
    <s v="Hamkam"/>
    <s v=""/>
    <s v="Micro Business"/>
    <x v="0"/>
  </r>
  <r>
    <s v="VPA6"/>
    <s v="KE-TRA-1602-16031"/>
    <x v="1"/>
    <s v=""/>
    <s v="13th December,2015"/>
    <d v="2015-12-13T00:00:00"/>
    <s v="1st February,2016"/>
    <d v="2016-02-01T00:00:00"/>
    <s v="Priscillah C Rutto"/>
    <s v="Female"/>
    <s v="8319347"/>
    <s v="722586655"/>
    <s v="2.55E+11"/>
    <s v=""/>
    <s v=""/>
    <n v="35.127132000000003"/>
    <n v="0.99692000000000003"/>
    <s v="Trans Nzoia"/>
    <s v="Cherengany"/>
    <s v="Motosiet"/>
    <s v="Mateket"/>
    <s v="12"/>
    <s v="Pafasi Enterprise"/>
    <s v=""/>
    <s v=""/>
    <s v="Micro Business"/>
    <x v="0"/>
  </r>
  <r>
    <s v="VPA6"/>
    <s v="KE-KIR-1603-16034"/>
    <x v="0"/>
    <s v="Unreachable"/>
    <s v="11th January,2016"/>
    <d v="2016-01-11T00:00:00"/>
    <s v="1st March,2016"/>
    <d v="2016-03-01T00:00:00"/>
    <s v="Paul Ngari"/>
    <s v="Male"/>
    <s v="22143405"/>
    <s v="254720326405"/>
    <s v="2.55E+11"/>
    <s v=""/>
    <s v=""/>
    <m/>
    <m/>
    <s v="Kirinyaga"/>
    <s v="Ndia"/>
    <s v="Ndia"/>
    <s v="Thunguri"/>
    <s v="12"/>
    <s v="Ndimar Renewable Energy"/>
    <s v=""/>
    <s v=""/>
    <s v="Micro Business"/>
    <x v="0"/>
  </r>
  <r>
    <s v="VPA6"/>
    <s v="KE-KIA-1602-16035"/>
    <x v="1"/>
    <s v=""/>
    <s v="13th December,2015"/>
    <d v="2015-12-13T00:00:00"/>
    <s v="1st February,2016"/>
    <d v="2016-02-01T00:00:00"/>
    <s v="Humphrey Maina"/>
    <s v="Male"/>
    <s v="51212636"/>
    <s v="722980732"/>
    <s v="2.55E+11"/>
    <s v=""/>
    <s v=""/>
    <n v="36.965857999999997"/>
    <n v="-1.015415"/>
    <s v="Kiambu"/>
    <s v="Gatundu North"/>
    <s v="Mutomo"/>
    <s v="Mangu"/>
    <n v="12"/>
    <s v="Ndimar Renewable Energy"/>
    <s v=""/>
    <s v=""/>
    <s v="Micro Business"/>
    <x v="0"/>
  </r>
  <r>
    <s v="VPA6"/>
    <s v="KE-EMB-1605-16212"/>
    <x v="1"/>
    <s v=""/>
    <s v="12th March,2016"/>
    <d v="2016-03-12T00:00:00"/>
    <s v="1st May,2016"/>
    <d v="2016-05-01T00:00:00"/>
    <s v="John Ireri Nyaga"/>
    <s v="Male"/>
    <s v="1838624"/>
    <s v="721444653"/>
    <s v="2.55E+11"/>
    <s v=""/>
    <s v=""/>
    <n v="37.568978000000001"/>
    <n v="-0.37362200000000001"/>
    <s v="Embu"/>
    <s v="Runyenjes"/>
    <s v="Kyeni North"/>
    <s v="Kiangungi"/>
    <s v="12"/>
    <s v="Sakaki Natural Renewable Energy Center"/>
    <s v="Sakaki Natural Renewable Energy Center"/>
    <s v="254723421759"/>
    <s v="Micro Business"/>
    <x v="0"/>
  </r>
  <r>
    <s v="VPA6"/>
    <s v="KE-KIR-1603-16233"/>
    <x v="1"/>
    <s v=""/>
    <s v="11th January,2016"/>
    <d v="2016-01-11T00:00:00"/>
    <s v="1st March,2016"/>
    <d v="2016-03-01T00:00:00"/>
    <s v="Purity Wanjiru Njeru"/>
    <s v="Female"/>
    <s v="11501281"/>
    <s v="723327108"/>
    <s v=""/>
    <s v=""/>
    <s v=""/>
    <n v="37.424812000000003"/>
    <n v="-0.45480300000000001"/>
    <s v="Kirinyaga"/>
    <s v="Kirinyaga East"/>
    <s v="Ngariama"/>
    <s v="Kathunguri"/>
    <s v="12"/>
    <s v="Samjubiotec Enterprises"/>
    <s v=""/>
    <s v=""/>
    <s v="Micro Business"/>
    <x v="5"/>
  </r>
  <r>
    <s v="VPA6"/>
    <s v="KE-NAN-1605-16243"/>
    <x v="1"/>
    <s v=""/>
    <s v="12th March,2016"/>
    <d v="2016-03-12T00:00:00"/>
    <s v="1st May,2016"/>
    <d v="2016-05-01T00:00:00"/>
    <s v="Julius K Rotich"/>
    <s v="Male"/>
    <s v="99999"/>
    <s v="734188888"/>
    <s v=""/>
    <s v=""/>
    <s v=""/>
    <n v="35.174641999999999"/>
    <n v="0.34942800000000002"/>
    <s v="Nandi"/>
    <s v="Mosop"/>
    <s v="Lemokurongochok"/>
    <s v="Kapngetich"/>
    <s v="12"/>
    <s v="Abiud Limited"/>
    <s v=""/>
    <s v=""/>
    <s v="Micro Business"/>
    <x v="3"/>
  </r>
  <r>
    <s v="VPA6"/>
    <s v="KE-UAS-1609-16260"/>
    <x v="0"/>
    <s v="Unreachable"/>
    <s v="13th July,2016"/>
    <d v="2016-07-13T00:00:00"/>
    <s v="1st September,2016"/>
    <d v="2016-09-01T00:00:00"/>
    <s v="Helen Choge"/>
    <s v="Female"/>
    <s v="99999"/>
    <s v="710245357"/>
    <s v=""/>
    <s v=""/>
    <s v=""/>
    <m/>
    <m/>
    <s v="Uasin Gishu"/>
    <s v="Mossoriati"/>
    <s v="Simat"/>
    <s v="Lemook"/>
    <s v="12"/>
    <s v="Biotechno &amp; Services"/>
    <s v="Biotechno &amp; Services"/>
    <s v=""/>
    <s v="Micro Business"/>
    <x v="0"/>
  </r>
  <r>
    <s v="VPA6"/>
    <s v="KE-KIA-1601-16299"/>
    <x v="1"/>
    <s v=""/>
    <s v="21st November,2015"/>
    <d v="2015-11-21T00:00:00"/>
    <s v="10th January,2016"/>
    <d v="2016-01-10T00:00:00"/>
    <s v="Dennis Waruingi Kimani"/>
    <s v="Male"/>
    <s v="99999"/>
    <s v="724990130"/>
    <s v=""/>
    <s v=""/>
    <s v=""/>
    <n v="36.741509999999998"/>
    <n v="-1.1704239999999999"/>
    <s v="Kiambu"/>
    <s v="Kiambaa"/>
    <s v="Karuri"/>
    <s v="Banana"/>
    <s v="12"/>
    <s v="Felikam Biogas Services"/>
    <s v=""/>
    <s v=""/>
    <s v="Micro Business"/>
    <x v="0"/>
  </r>
  <r>
    <s v="VPA6"/>
    <s v="KE-KIS-1611-16500"/>
    <x v="1"/>
    <s v=""/>
    <s v="12th September,2016"/>
    <d v="2016-09-12T00:00:00"/>
    <s v="1st November,2016"/>
    <d v="2016-11-01T00:00:00"/>
    <s v="Richard Mogendi"/>
    <s v="Male"/>
    <s v="21909088"/>
    <s v="713121169"/>
    <s v=""/>
    <s v=""/>
    <s v=""/>
    <n v="34.718304000000003"/>
    <n v="-0.81817700000000004"/>
    <s v="Kisii"/>
    <s v="Kisii Central"/>
    <s v="Boochi Tendere"/>
    <s v="Mananasi"/>
    <s v="12"/>
    <s v="Nyansancha Biogas"/>
    <s v=""/>
    <s v=""/>
    <s v="Micro Business"/>
    <x v="0"/>
  </r>
  <r>
    <s v="VPA6"/>
    <s v="KE-KIS-1608-16501"/>
    <x v="1"/>
    <s v=""/>
    <s v="12th June,2016"/>
    <d v="2016-06-12T00:00:00"/>
    <s v="1st August,2016"/>
    <d v="2016-08-01T00:00:00"/>
    <s v="Peter Ogoti Mandi"/>
    <s v="Male"/>
    <s v="13341394"/>
    <s v="726425881"/>
    <s v=""/>
    <s v=""/>
    <s v=""/>
    <n v="34.755512000000003"/>
    <n v="-0.68720800000000004"/>
    <s v="Kisii"/>
    <s v="Kiogoro"/>
    <s v="Kisii Central"/>
    <s v="Mwamonda"/>
    <s v="12"/>
    <s v="Nyansancha Biogas"/>
    <s v=""/>
    <s v=""/>
    <s v="Micro Business"/>
    <x v="0"/>
  </r>
  <r>
    <s v="VPA6"/>
    <s v="KE-KIA-1606-16507"/>
    <x v="1"/>
    <s v=""/>
    <s v="12th April,2016"/>
    <d v="2016-04-12T00:00:00"/>
    <s v="1st June,2016"/>
    <d v="2016-06-01T00:00:00"/>
    <s v="Samuel Waithaka Mwangi"/>
    <s v="Male"/>
    <s v="3068128"/>
    <s v="721273524"/>
    <s v=""/>
    <s v=""/>
    <s v=""/>
    <n v="36.651288999999998"/>
    <n v="-0.997479"/>
    <s v="Kiambu"/>
    <s v="Lari"/>
    <s v="Kabaa"/>
    <s v="Kabaa"/>
    <n v="12"/>
    <s v="Ndimar Renewable Energy"/>
    <s v=""/>
    <s v=""/>
    <s v="Micro Business"/>
    <x v="0"/>
  </r>
  <r>
    <s v="VPA6"/>
    <s v="KE-NAN-1607-16527"/>
    <x v="1"/>
    <s v=""/>
    <s v="12th May,2016"/>
    <d v="2016-05-12T00:00:00"/>
    <s v="1st July,2016"/>
    <d v="2016-07-01T00:00:00"/>
    <s v="William Kipkazi Tanui"/>
    <s v="Male"/>
    <s v="10181803"/>
    <s v="715183749"/>
    <s v=""/>
    <s v=""/>
    <s v=""/>
    <n v="35.074348000000001"/>
    <n v="0.208457"/>
    <s v="Nandi"/>
    <s v="Nandi Central"/>
    <s v="Chemudu"/>
    <s v=""/>
    <s v="12"/>
    <s v="Abiud Limited"/>
    <s v=""/>
    <s v=""/>
    <s v="Micro Business"/>
    <x v="3"/>
  </r>
  <r>
    <s v="VPA6"/>
    <s v="KE-KIA-1609-16653"/>
    <x v="1"/>
    <s v=""/>
    <s v="13th July,2016"/>
    <d v="2016-07-13T00:00:00"/>
    <s v="1st September,2016"/>
    <d v="2016-09-01T00:00:00"/>
    <s v="Peter Muteria Kuria"/>
    <s v="Male"/>
    <s v="13259415"/>
    <s v="722811457"/>
    <s v=""/>
    <s v=""/>
    <s v=""/>
    <n v="36.670690999999998"/>
    <n v="-1.2815380000000001"/>
    <s v="Kiambu"/>
    <s v="Kikuyu"/>
    <s v="Thogoto"/>
    <s v="Thogoto"/>
    <s v="12"/>
    <s v="Cides Ltd"/>
    <s v=""/>
    <s v=""/>
    <s v="Micro Business"/>
    <x v="0"/>
  </r>
  <r>
    <s v="VPA6"/>
    <s v="KE-NYE-1612-16662"/>
    <x v="1"/>
    <s v=""/>
    <s v="11th November,2016"/>
    <d v="2016-11-11T00:00:00"/>
    <s v="31st December,2016"/>
    <d v="2016-12-31T00:00:00"/>
    <s v="Francis Nderi Gachau"/>
    <s v="Male"/>
    <s v="3373217"/>
    <s v="720927265"/>
    <s v=""/>
    <s v=""/>
    <s v=""/>
    <n v="37.107357999999998"/>
    <n v="-0.436363"/>
    <s v="Nyeri"/>
    <s v="Mathira West"/>
    <s v="Karatina"/>
    <s v="Kiawarigi"/>
    <s v="12"/>
    <s v="Cides Ltd"/>
    <s v="Cides Ltd"/>
    <s v=""/>
    <s v="Micro Business"/>
    <x v="0"/>
  </r>
  <r>
    <s v="VPA6"/>
    <s v="KE-MAK-1608-16667"/>
    <x v="0"/>
    <s v="Unreachable"/>
    <s v="12th June,2016"/>
    <d v="2016-06-12T00:00:00"/>
    <s v="1st August,2016"/>
    <d v="2016-08-01T00:00:00"/>
    <s v="Agnes Nyamu Jeremiah"/>
    <s v="Female"/>
    <s v="655921"/>
    <s v="734596101"/>
    <s v=""/>
    <s v=""/>
    <s v=""/>
    <m/>
    <m/>
    <s v="Makueni"/>
    <s v="Kathiani"/>
    <s v=""/>
    <s v=""/>
    <s v="12"/>
    <s v="Cides Ltd"/>
    <s v=""/>
    <s v=""/>
    <s v="Micro Business"/>
    <x v="0"/>
  </r>
  <r>
    <s v="VPA6"/>
    <s v="KE-NYE-1605-16668"/>
    <x v="1"/>
    <s v=""/>
    <s v="12th March,2016"/>
    <d v="2016-03-12T00:00:00"/>
    <s v="1st May,2016"/>
    <d v="2016-05-01T00:00:00"/>
    <s v="Joyce Nyambura Thuita"/>
    <s v="Female"/>
    <s v="10654318"/>
    <s v="721997672"/>
    <s v=""/>
    <s v=""/>
    <s v=""/>
    <n v="37.103797999999998"/>
    <n v="-0.441077"/>
    <s v="Nyeri"/>
    <s v="Mathira West"/>
    <s v="Karatina"/>
    <s v="Kiawarigi"/>
    <s v="8"/>
    <s v="Cides Ltd"/>
    <s v=""/>
    <s v=""/>
    <s v="Micro Business"/>
    <x v="0"/>
  </r>
  <r>
    <s v="VPA6"/>
    <s v="KE-KIA-1609-16707"/>
    <x v="1"/>
    <s v=""/>
    <s v="13th July,2016"/>
    <d v="2016-07-13T00:00:00"/>
    <s v="1st September,2016"/>
    <d v="2016-09-01T00:00:00"/>
    <s v="David Waweru Kagai"/>
    <s v="Male"/>
    <s v="99999"/>
    <s v="703762326"/>
    <s v=""/>
    <s v=""/>
    <s v=""/>
    <n v="36.633589999999998"/>
    <n v="-1.1131869999999999"/>
    <s v="Kiambu"/>
    <s v="Limuru"/>
    <s v="Kamirithu"/>
    <s v="Kamirithu"/>
    <s v="12"/>
    <s v="Biotechno &amp; Services"/>
    <s v="Biotechno &amp; Services"/>
    <s v=""/>
    <s v="Micro Business"/>
    <x v="0"/>
  </r>
  <r>
    <s v="VPA6"/>
    <s v="KE-NAK-1608-16738"/>
    <x v="1"/>
    <s v=""/>
    <s v="12th June,2016"/>
    <d v="2016-06-12T00:00:00"/>
    <s v="1st August,2016"/>
    <d v="2016-08-01T00:00:00"/>
    <s v="Teresia Njoki Kiarie"/>
    <s v="Female"/>
    <s v="10934020"/>
    <s v="723918768"/>
    <s v=""/>
    <s v=""/>
    <s v=""/>
    <n v="36.150312999999997"/>
    <n v="-0.19722500000000001"/>
    <s v="Nakuru"/>
    <s v="Bahati"/>
    <s v="Kabatini"/>
    <s v="Thayu"/>
    <s v="12"/>
    <s v="Samjubiotec Enterprises"/>
    <s v=""/>
    <s v=""/>
    <s v="Micro Business"/>
    <x v="0"/>
  </r>
  <r>
    <s v="VPA6"/>
    <s v="KE-MAC-1610-16853"/>
    <x v="0"/>
    <s v="Unreachable"/>
    <s v="12th August,2016"/>
    <d v="2016-08-12T00:00:00"/>
    <s v="1st October,2016"/>
    <d v="2016-10-01T00:00:00"/>
    <s v="John Wambua"/>
    <s v="Male"/>
    <s v="9670070"/>
    <s v="701773299"/>
    <s v=""/>
    <s v=""/>
    <s v=""/>
    <m/>
    <m/>
    <s v="Machakos"/>
    <s v="Mavoko"/>
    <s v="Lukenya"/>
    <s v="Lukenya"/>
    <s v="12"/>
    <s v="Bio Esline Company Ltd"/>
    <s v=""/>
    <s v=""/>
    <s v="Micro Business"/>
    <x v="1"/>
  </r>
  <r>
    <s v="VPA6"/>
    <s v="KE-NYE-1609-16924"/>
    <x v="1"/>
    <s v=""/>
    <s v="1st August,2016"/>
    <d v="2016-08-01T00:00:00"/>
    <s v="20th September,2016"/>
    <d v="2016-09-20T00:00:00"/>
    <s v="Elizabeth Nyangari Kareithi"/>
    <s v="Female"/>
    <s v="99999"/>
    <s v="725908006"/>
    <s v=""/>
    <s v=""/>
    <s v=""/>
    <n v="36.744458000000002"/>
    <n v="-0.113888"/>
    <s v="Nyeri"/>
    <s v="Kieni West"/>
    <s v="Nairutia"/>
    <s v="Kariguini"/>
    <s v="12"/>
    <s v="Kichemu limited"/>
    <s v=""/>
    <s v=""/>
    <s v="Micro Business"/>
    <x v="1"/>
  </r>
  <r>
    <s v="VPA6"/>
    <s v="KE-NYE-1606-16927"/>
    <x v="2"/>
    <s v="Hostile Client"/>
    <s v="12th April,2016"/>
    <d v="2016-04-12T00:00:00"/>
    <s v="1st June,2016"/>
    <d v="2016-06-01T00:00:00"/>
    <s v="Thumbi Mwangi"/>
    <s v="Male"/>
    <s v="21906114"/>
    <s v="721797008"/>
    <s v=""/>
    <s v=""/>
    <s v=""/>
    <m/>
    <m/>
    <s v="Nyeri"/>
    <s v="Muturangora"/>
    <s v="Mweiga"/>
    <s v=""/>
    <s v="12"/>
    <s v="Kichemu limited"/>
    <s v=""/>
    <s v=""/>
    <s v="Micro Business"/>
    <x v="0"/>
  </r>
  <r>
    <s v="VPA6"/>
    <s v="KE-TRA-1602-16932"/>
    <x v="1"/>
    <s v=""/>
    <s v="13th December,2015"/>
    <d v="2015-12-13T00:00:00"/>
    <s v="1st February,2016"/>
    <d v="2016-02-01T00:00:00"/>
    <s v="Isaac Baraga Wekesa"/>
    <s v="Male"/>
    <s v="9994719"/>
    <s v="722359682"/>
    <s v=""/>
    <s v=""/>
    <s v=""/>
    <n v="34.927914000000001"/>
    <n v="0.92058499999999999"/>
    <s v="Trans Nzoia"/>
    <s v="Kiminini"/>
    <s v="Nabiswa"/>
    <s v="Bondeni"/>
    <s v="12"/>
    <s v="Pafasi Enterprise"/>
    <s v=""/>
    <s v=""/>
    <s v="Micro Business"/>
    <x v="0"/>
  </r>
  <r>
    <s v="VPA6"/>
    <s v="KE-NYE-1608-16942"/>
    <x v="1"/>
    <s v=""/>
    <s v="12th June,2016"/>
    <d v="2016-06-12T00:00:00"/>
    <s v="1st August,2016"/>
    <d v="2016-08-01T00:00:00"/>
    <s v="Joseph Maina Mwangi"/>
    <s v="Male"/>
    <s v="3159257"/>
    <s v="722767921"/>
    <s v=""/>
    <s v=""/>
    <s v=""/>
    <n v="37.138294999999999"/>
    <n v="-0.46918300000000002"/>
    <s v="Nyeri"/>
    <s v="Mathira East"/>
    <s v="Kimwangi"/>
    <s v="Cheru"/>
    <s v="12"/>
    <s v="Mt Kenya Renewable Energy"/>
    <s v="Mt Kenya Renewable Energy"/>
    <s v=""/>
    <s v="Micro Business"/>
    <x v="0"/>
  </r>
  <r>
    <s v="VPA6"/>
    <s v="KE-EMB-1612-16988"/>
    <x v="1"/>
    <s v=""/>
    <s v="12th October,2016"/>
    <d v="2016-10-12T00:00:00"/>
    <s v="1st December,2016"/>
    <d v="2016-12-01T00:00:00"/>
    <s v="Isaak Njue Itugura"/>
    <s v="Male"/>
    <s v="10460759"/>
    <s v="724980251"/>
    <s v=""/>
    <s v=""/>
    <s v=""/>
    <n v="37.609544"/>
    <n v="-0.457285"/>
    <s v="Embu"/>
    <s v="Manyatta"/>
    <s v="Gatiri South"/>
    <s v="Gichechi"/>
    <s v="12"/>
    <s v="Eastern Bioteck"/>
    <s v="Eastern Bioteck"/>
    <s v=""/>
    <s v="Micro Business"/>
    <x v="0"/>
  </r>
  <r>
    <s v="VPA6"/>
    <s v="KE-VIH-1612-17044"/>
    <x v="1"/>
    <s v=""/>
    <s v="11th November,2016"/>
    <d v="2016-11-11T00:00:00"/>
    <s v="31st December,2016"/>
    <d v="2016-12-31T00:00:00"/>
    <s v="Cleophus Livatti"/>
    <s v="Male"/>
    <s v="2551307"/>
    <s v="725514552"/>
    <s v=""/>
    <s v=""/>
    <s v=""/>
    <n v="34.725682999999997"/>
    <n v="5.5829999999999998E-2"/>
    <s v="Vihiga"/>
    <s v="Vihiga"/>
    <s v="Livatti"/>
    <s v="Livatti"/>
    <s v="12"/>
    <s v="Biotechno &amp; Services"/>
    <s v="Biotechno &amp; Services"/>
    <s v=""/>
    <s v="Micro Business"/>
    <x v="0"/>
  </r>
  <r>
    <s v="VPA6"/>
    <s v="KE-NAN-1612-17051"/>
    <x v="1"/>
    <s v=""/>
    <s v="12th October,2016"/>
    <d v="2016-10-12T00:00:00"/>
    <s v="1st December,2016"/>
    <d v="2016-12-01T00:00:00"/>
    <s v="Joseph Kiptoo Kibet"/>
    <s v="Male"/>
    <s v="20241300"/>
    <s v="727682095"/>
    <s v=""/>
    <s v=""/>
    <s v=""/>
    <n v="35.274307"/>
    <n v="5.5566999999999998E-2"/>
    <s v="Nandi"/>
    <s v="Tinderet"/>
    <s v="Eldoret"/>
    <s v=""/>
    <s v="12"/>
    <s v="Abiud Limited"/>
    <s v="Abiud Limited"/>
    <s v=""/>
    <s v="Micro Business"/>
    <x v="3"/>
  </r>
  <r>
    <s v="VPA6"/>
    <s v="KE-NYE-1608-17068"/>
    <x v="1"/>
    <s v=""/>
    <s v="12th June,2016"/>
    <d v="2016-06-12T00:00:00"/>
    <s v="1st August,2016"/>
    <d v="2016-08-01T00:00:00"/>
    <s v="Agata Gathigia Wangware"/>
    <s v="Male"/>
    <s v="2930763"/>
    <s v="720825769"/>
    <s v=""/>
    <s v=""/>
    <s v=""/>
    <n v="37.137872999999999"/>
    <n v="-0.46936499999999998"/>
    <s v="Nyeri"/>
    <s v="Mathira East"/>
    <s v="Iriani"/>
    <s v="Cheru"/>
    <s v="12"/>
    <s v="Mt Kenya Renewable Energy"/>
    <s v=""/>
    <s v=""/>
    <s v="Micro Business"/>
    <x v="0"/>
  </r>
  <r>
    <s v="VPA6"/>
    <s v="KE-MER-1609-17071"/>
    <x v="1"/>
    <s v=""/>
    <s v="13th July,2016"/>
    <d v="2016-07-13T00:00:00"/>
    <s v="1st September,2016"/>
    <d v="2016-09-01T00:00:00"/>
    <s v="Fredrick Mutahi Gathogo"/>
    <s v="Male"/>
    <s v="289089"/>
    <s v="720847973"/>
    <s v=""/>
    <s v=""/>
    <s v=""/>
    <n v="37.119033000000002"/>
    <n v="3.9135000000000003E-2"/>
    <s v="Meru"/>
    <s v="Buuri"/>
    <s v="Nanyuki"/>
    <s v="Gatheri"/>
    <s v="12"/>
    <s v="Mt Kenya Renewable Energy"/>
    <s v=""/>
    <s v=""/>
    <s v="Micro Business"/>
    <x v="0"/>
  </r>
  <r>
    <s v="VPA6"/>
    <s v="KE-NYE-1606-17074"/>
    <x v="1"/>
    <s v=""/>
    <s v="12th April,2016"/>
    <d v="2016-04-12T00:00:00"/>
    <s v="1st June,2016"/>
    <d v="2016-06-01T00:00:00"/>
    <s v="George Mwangi Maina"/>
    <s v="Male"/>
    <s v="25008534"/>
    <s v="724656153"/>
    <s v=""/>
    <s v=""/>
    <s v=""/>
    <n v="37.028593000000001"/>
    <n v="-6.5695000000000003E-2"/>
    <s v="Nyeri"/>
    <s v="Kieni East"/>
    <s v="Naromoru"/>
    <s v="Gathiuru"/>
    <s v="12"/>
    <s v="Mt Kenya Renewable Energy"/>
    <s v=""/>
    <s v=""/>
    <s v="Micro Business"/>
    <x v="0"/>
  </r>
  <r>
    <s v="VPA6"/>
    <s v="KE-NAI-1606-17075"/>
    <x v="1"/>
    <s v=""/>
    <s v="12th April,2016"/>
    <d v="2016-04-12T00:00:00"/>
    <s v="1st June,2016"/>
    <d v="2016-06-01T00:00:00"/>
    <s v="Euphurus Kariuki Kogi"/>
    <s v="Male"/>
    <s v="7237854"/>
    <s v="716517070"/>
    <s v=""/>
    <s v=""/>
    <s v=""/>
    <n v="36.931409000000002"/>
    <n v="-1.2065030000000001"/>
    <s v="Nairobi"/>
    <s v="Roysambu"/>
    <s v="Githurai"/>
    <s v="Githurai"/>
    <s v="12"/>
    <s v="Felikam Biogas Services"/>
    <s v=""/>
    <s v=""/>
    <s v="Micro Business"/>
    <x v="0"/>
  </r>
  <r>
    <s v="VPA6"/>
    <s v="KE-NYE-1612-17076"/>
    <x v="1"/>
    <s v=""/>
    <s v="12th October,2016"/>
    <d v="2016-10-12T00:00:00"/>
    <s v="1st December,2016"/>
    <d v="2016-12-01T00:00:00"/>
    <s v="Hutchison Wanjohi Githinji"/>
    <s v="Male"/>
    <s v="1074224"/>
    <s v="720806944"/>
    <s v=""/>
    <s v=""/>
    <s v=""/>
    <n v="36.884439999999998"/>
    <n v="-0.54775200000000002"/>
    <s v="Nyeri"/>
    <s v="Othaya"/>
    <s v="Waitora"/>
    <s v="Iria-Ini"/>
    <s v="12"/>
    <s v="Mt Kenya Renewable Energy"/>
    <s v=""/>
    <s v=""/>
    <s v="Micro Business"/>
    <x v="0"/>
  </r>
  <r>
    <s v="VPA6"/>
    <s v="KE-KIA-1609-17077"/>
    <x v="1"/>
    <s v=""/>
    <s v="13th July,2016"/>
    <d v="2016-07-13T00:00:00"/>
    <s v="1st September,2016"/>
    <d v="2016-09-01T00:00:00"/>
    <s v="James Kiarie Mwaura"/>
    <s v="Male"/>
    <s v="1198005"/>
    <s v="728544853"/>
    <s v=""/>
    <s v=""/>
    <s v=""/>
    <n v="36.851877000000002"/>
    <n v="-1.0373300000000001"/>
    <s v="Kiambu"/>
    <s v="Gatundu South"/>
    <s v="Thegi"/>
    <s v="Nembu"/>
    <s v="12"/>
    <s v="Felikam Biogas Services"/>
    <s v=""/>
    <s v=""/>
    <s v="Micro Business"/>
    <x v="0"/>
  </r>
  <r>
    <s v="VPA6"/>
    <s v="KE-KIA-1607-17078"/>
    <x v="1"/>
    <s v=""/>
    <s v="12th May,2016"/>
    <d v="2016-05-12T00:00:00"/>
    <s v="1st July,2016"/>
    <d v="2016-07-01T00:00:00"/>
    <s v="Jane Wanjiku Ruchu"/>
    <s v="Female"/>
    <s v="4511825"/>
    <s v="721967944"/>
    <s v=""/>
    <s v=""/>
    <s v=""/>
    <n v="36.816428000000002"/>
    <n v="-1.1298239999999999"/>
    <s v="Kiambu"/>
    <s v="Kiambaa"/>
    <s v="Ndumberi"/>
    <s v="Tinganga"/>
    <s v="12"/>
    <s v="Felikam Biogas Services"/>
    <s v=""/>
    <s v=""/>
    <s v="Micro Business"/>
    <x v="0"/>
  </r>
  <r>
    <s v="VPA6"/>
    <s v="KE-KIA-1608-17079"/>
    <x v="1"/>
    <s v=""/>
    <s v="12th June,2016"/>
    <d v="2016-06-12T00:00:00"/>
    <s v="1st August,2016"/>
    <d v="2016-08-01T00:00:00"/>
    <s v="Joseph Muchina Njenga"/>
    <s v="Male"/>
    <s v="8779440"/>
    <s v="721855886"/>
    <s v=""/>
    <s v=""/>
    <s v=""/>
    <n v="36.820180000000001"/>
    <n v="-1.1321950000000001"/>
    <s v="Kiambu"/>
    <s v="Kiambaa"/>
    <s v="Ting'Ang'A"/>
    <s v="Kagongo"/>
    <s v="12"/>
    <s v="Felikam Biogas Services"/>
    <s v=""/>
    <s v=""/>
    <s v="Micro Business"/>
    <x v="0"/>
  </r>
  <r>
    <s v="VPA6"/>
    <s v="KE-MAR-1607-17080"/>
    <x v="0"/>
    <s v="Unreachable"/>
    <s v="12th May,2016"/>
    <d v="2016-05-12T00:00:00"/>
    <s v="1st July,2016"/>
    <d v="2016-07-01T00:00:00"/>
    <s v="Joseph Dommann Henry"/>
    <s v="Male"/>
    <s v="244595"/>
    <s v="717766145"/>
    <s v=""/>
    <s v=""/>
    <s v=""/>
    <m/>
    <m/>
    <s v="Marsabit"/>
    <s v="Marsabit Town"/>
    <s v=""/>
    <s v=""/>
    <s v="12"/>
    <s v="Mt Kenya Renewable Energy"/>
    <s v=""/>
    <s v=""/>
    <s v="Micro Business"/>
    <x v="0"/>
  </r>
  <r>
    <s v="VPA6"/>
    <s v="KE-EMB-1608-17083"/>
    <x v="1"/>
    <s v=""/>
    <s v="12th June,2016"/>
    <d v="2016-06-12T00:00:00"/>
    <s v="1st August,2016"/>
    <d v="2016-08-01T00:00:00"/>
    <s v="Dionisia Ireri"/>
    <s v="Female"/>
    <s v="21755821"/>
    <s v="725382299"/>
    <s v=""/>
    <s v=""/>
    <s v=""/>
    <n v="37.547068000000003"/>
    <n v="-0.40697299999999997"/>
    <s v="Embu"/>
    <s v="Runyenjes"/>
    <s v="Kagaari"/>
    <s v="Kagaari"/>
    <s v="12"/>
    <s v="Sakaki Natural Renewable Energy Center"/>
    <s v=""/>
    <s v=""/>
    <s v="Micro Business"/>
    <x v="0"/>
  </r>
  <r>
    <s v="VPA6"/>
    <s v="KE-NYE-1512-15972"/>
    <x v="1"/>
    <s v=""/>
    <s v="11th November,2015"/>
    <d v="2015-11-11T00:00:00"/>
    <s v="31st December,2015"/>
    <d v="2015-12-31T00:00:00"/>
    <s v="Samuel Waweru"/>
    <s v="Male"/>
    <s v="999360"/>
    <s v="725146060"/>
    <s v=""/>
    <s v=""/>
    <s v=""/>
    <n v="37.131667"/>
    <n v="-0.47839999999999999"/>
    <s v="Nyeri"/>
    <s v="Mathira West"/>
    <s v="Karatina"/>
    <s v="Karatina"/>
    <s v="16"/>
    <s v="Mt Kenya Renewable Energy"/>
    <s v="Mt Kenya Renewable Energy"/>
    <s v=""/>
    <s v="Micro Business"/>
    <x v="3"/>
  </r>
  <r>
    <s v="VPA6"/>
    <s v="KE-KIS-1603-16082"/>
    <x v="0"/>
    <s v="Non Compliant"/>
    <s v="11th January,2016"/>
    <d v="2016-01-11T00:00:00"/>
    <s v="1st March,2016"/>
    <d v="2016-03-01T00:00:00"/>
    <s v="Peter Oeri Obwoge"/>
    <s v="Male"/>
    <s v="1506585"/>
    <s v="736267098"/>
    <s v="2.55E+11"/>
    <s v=""/>
    <s v=""/>
    <n v="34.734659999999998"/>
    <n v="-0.678427"/>
    <s v="Kisii"/>
    <s v="Kisii South"/>
    <s v="Bogiakumu"/>
    <s v="Mosando"/>
    <s v="16"/>
    <s v="Nyansancha Biogas"/>
    <s v=""/>
    <s v=""/>
    <s v="Micro Business"/>
    <x v="0"/>
  </r>
  <r>
    <s v="VPA6"/>
    <s v="KE-NAK-1608-16541"/>
    <x v="1"/>
    <s v=""/>
    <s v="2nd July,2016"/>
    <d v="2016-07-02T00:00:00"/>
    <s v="21st August,2016"/>
    <d v="2016-08-21T00:00:00"/>
    <s v="Anthony Wanjau"/>
    <s v="Male"/>
    <s v="99999"/>
    <s v="721492720"/>
    <s v=""/>
    <s v=""/>
    <s v=""/>
    <n v="36.151404999999997"/>
    <n v="-0.20826"/>
    <s v="Nakuru"/>
    <s v="Bahati"/>
    <s v="Kabatini"/>
    <s v="Kabatini"/>
    <s v="16"/>
    <s v="Kichemu limited"/>
    <s v=""/>
    <s v=""/>
    <s v="Micro Business"/>
    <x v="0"/>
  </r>
  <r>
    <s v="VPA6"/>
    <s v="KE-LAI-1604-17082"/>
    <x v="1"/>
    <s v=""/>
    <s v="11th February,2016"/>
    <d v="2016-02-11T00:00:00"/>
    <s v="1st April,2016"/>
    <d v="2016-04-01T00:00:00"/>
    <s v="Loise Wacera Kiratu"/>
    <s v="Female"/>
    <s v="21627833"/>
    <s v="724659494"/>
    <s v=""/>
    <s v=""/>
    <s v=""/>
    <n v="37.193795000000001"/>
    <n v="5.8175999999999999E-2"/>
    <s v="Laikipia"/>
    <s v="Laikipia East"/>
    <s v="Sirimon"/>
    <s v="Nanyuki"/>
    <s v="16"/>
    <s v="Mt Kenya Renewable Energy"/>
    <s v=""/>
    <s v=""/>
    <s v="Micro Business"/>
    <x v="3"/>
  </r>
  <r>
    <s v="VPA6"/>
    <s v="KE-NAR-1606-16490"/>
    <x v="0"/>
    <s v="Unreachable"/>
    <s v="12th April,2016"/>
    <d v="2016-04-12T00:00:00"/>
    <s v="1st June,2016"/>
    <d v="2016-06-01T00:00:00"/>
    <s v="Ruth Naipanoi Shangiriaki"/>
    <s v="Female"/>
    <s v="1022178"/>
    <s v="722247800"/>
    <s v=""/>
    <s v=""/>
    <s v=""/>
    <m/>
    <m/>
    <s v="Narok"/>
    <s v="Yawei"/>
    <s v="Isagiri"/>
    <s v=""/>
    <n v="24"/>
    <s v="Kichemu limited"/>
    <s v=""/>
    <s v=""/>
    <s v="Micro Business"/>
    <x v="1"/>
  </r>
  <r>
    <s v="VPA6"/>
    <s v="KE-NYE-1607-16596"/>
    <x v="1"/>
    <s v=""/>
    <s v="12th May,2016"/>
    <d v="2016-05-12T00:00:00"/>
    <s v="1st July,2016"/>
    <d v="2016-07-01T00:00:00"/>
    <s v="John Mwangi"/>
    <s v="Male"/>
    <s v="3421357"/>
    <s v="721797008"/>
    <s v=""/>
    <s v=""/>
    <s v=""/>
    <n v="36.848880000000001"/>
    <n v="-0.30734699999999998"/>
    <s v="Nyeri"/>
    <s v="Kieni West"/>
    <s v="Mukuru"/>
    <s v="Mwiyogo"/>
    <n v="24"/>
    <s v="Kichemu limited"/>
    <s v=""/>
    <s v=""/>
    <s v="Micro Business"/>
    <x v="0"/>
  </r>
  <r>
    <s v="VPA6"/>
    <s v="KE-KIA-1610-17086"/>
    <x v="1"/>
    <s v=""/>
    <s v="12th August,2016"/>
    <d v="2016-08-12T00:00:00"/>
    <s v="1st October,2016"/>
    <d v="2016-10-01T00:00:00"/>
    <s v="Kariuki Fm"/>
    <s v="Male"/>
    <s v="21344445"/>
    <s v="72364545"/>
    <s v=""/>
    <s v=""/>
    <s v=""/>
    <n v="37.070338"/>
    <n v="-1.1465399999999999"/>
    <s v="Kiambu"/>
    <s v="Juja"/>
    <s v="Salama"/>
    <s v="Kiambu"/>
    <n v="24"/>
    <s v="Sakaki Natural Renewable Energy Center"/>
    <s v=""/>
    <s v=""/>
    <s v="Micro Business"/>
    <x v="3"/>
  </r>
  <r>
    <s v="VPA6"/>
    <s v="KE-NAK-1601-16231"/>
    <x v="2"/>
    <s v="Abandoned"/>
    <s v="21st November,2015"/>
    <d v="2015-11-21T00:00:00"/>
    <s v="10th January,2016"/>
    <d v="2016-01-10T00:00:00"/>
    <s v="Joseph Kongo Gitau"/>
    <s v="Male"/>
    <s v="20675041"/>
    <s v="724618721"/>
    <s v=""/>
    <s v=""/>
    <s v=""/>
    <n v="36.178137"/>
    <n v="-0.302867"/>
    <s v="Nakuru"/>
    <s v="Bahati"/>
    <s v="Lanet"/>
    <s v="Ndege"/>
    <n v="30"/>
    <s v="Samjubiotec Enterprises"/>
    <s v=""/>
    <s v=""/>
    <s v="Micro Business"/>
    <x v="5"/>
  </r>
  <r>
    <s v="VPA6"/>
    <s v="KE-NAN-1610-16742"/>
    <x v="0"/>
    <s v="Grievance"/>
    <s v="12th August,2016"/>
    <d v="2016-08-12T00:00:00"/>
    <s v="1st October,2016"/>
    <d v="2016-10-01T00:00:00"/>
    <s v="Edward Bitok"/>
    <s v="Male"/>
    <s v="16140233"/>
    <s v="722803772"/>
    <s v=""/>
    <s v=""/>
    <s v=""/>
    <n v="35.155881000000001"/>
    <n v="0.42096"/>
    <s v="Nandi"/>
    <s v="Mosop"/>
    <s v="Eldoret"/>
    <s v="Sigot"/>
    <n v="32"/>
    <s v="Ndimar Renewable Energy"/>
    <s v=""/>
    <s v=""/>
    <s v="Micro Business"/>
    <x v="0"/>
  </r>
  <r>
    <s v="VPA6"/>
    <s v="KE-MER-1609-16734"/>
    <x v="1"/>
    <s v=""/>
    <s v="13th July,2016"/>
    <d v="2016-07-13T00:00:00"/>
    <s v="1st September,2016"/>
    <d v="2016-09-01T00:00:00"/>
    <s v="Pastoral Gitoro"/>
    <s v="Male"/>
    <s v="12888608"/>
    <s v="722381973"/>
    <s v=""/>
    <s v=""/>
    <s v=""/>
    <n v="37.638154999999998"/>
    <n v="6.0652999999999999E-2"/>
    <s v="Meru"/>
    <s v="Imenti North"/>
    <s v="Nyariki"/>
    <s v="Gitoro"/>
    <s v="8"/>
    <s v="Zackmar Biotec Ltd"/>
    <s v=""/>
    <s v=""/>
    <s v="Micro Business"/>
    <x v="0"/>
  </r>
  <r>
    <s v="VPA6"/>
    <s v="KE-KAJ-1512-15958"/>
    <x v="0"/>
    <s v="Hostile Client"/>
    <s v="11th November,2015"/>
    <d v="2015-11-11T00:00:00"/>
    <s v="31st December,2015"/>
    <d v="2015-12-31T00:00:00"/>
    <s v="Mary Gevarse Obara"/>
    <s v="Female"/>
    <s v="9928646"/>
    <s v="724293438"/>
    <s v="724293438"/>
    <s v=""/>
    <s v=""/>
    <n v="36.681285000000003"/>
    <n v="-1.390137"/>
    <s v="Kajiado"/>
    <s v="Kajiado North"/>
    <s v="Oljoro Onyore"/>
    <s v="Oljoro Onyore"/>
    <s v="10"/>
    <s v="Biotechno &amp; Services"/>
    <s v="Biotechno &amp; Services"/>
    <s v=""/>
    <s v="Micro Business"/>
    <x v="0"/>
  </r>
  <r>
    <s v="VPA6"/>
    <s v="KE-NYE-1612-17623"/>
    <x v="1"/>
    <s v=""/>
    <s v="11th November,2016"/>
    <d v="2016-11-11T00:00:00"/>
    <s v="31st December,2016"/>
    <d v="2016-12-31T00:00:00"/>
    <s v="Jesse Wahome"/>
    <s v="Male"/>
    <s v="22065705"/>
    <s v="720838087"/>
    <s v="2.55E+11"/>
    <s v=""/>
    <s v=""/>
    <n v="37.058062999999997"/>
    <n v="-0.53348300000000004"/>
    <s v="Nyeri"/>
    <s v="Tetu"/>
    <s v="Tetu"/>
    <s v="Gathuti"/>
    <s v="4"/>
    <s v="Mt Kenya Renewable Energy"/>
    <s v="Kanyi"/>
    <s v="721810720"/>
    <s v="Micro Business"/>
    <x v="0"/>
  </r>
  <r>
    <s v="VPA6"/>
    <s v="KE-KAJ-1610-16673"/>
    <x v="1"/>
    <s v=""/>
    <s v="7th September,2016"/>
    <d v="2016-09-07T00:00:00"/>
    <s v="2nd October,2016"/>
    <d v="2016-10-02T00:00:00"/>
    <s v="Nyareki James"/>
    <s v="Male"/>
    <s v="99999"/>
    <s v="720330003"/>
    <s v="720330003"/>
    <s v=""/>
    <s v=""/>
    <n v="36.675303"/>
    <n v="-1.3957520000000001"/>
    <s v="Kajiado"/>
    <s v="Kajiado North"/>
    <s v="Kajiado"/>
    <s v="Green Wood Estate"/>
    <s v="10"/>
    <s v="Andcol Enterprises"/>
    <s v=""/>
    <s v=""/>
    <s v="Micro Business"/>
    <x v="0"/>
  </r>
  <r>
    <s v="VPA6"/>
    <s v="KE-NYE-1612-14340"/>
    <x v="1"/>
    <s v=""/>
    <s v="11th November,2016"/>
    <d v="2016-11-11T00:00:00"/>
    <s v="31st December,2016"/>
    <d v="2016-12-31T00:00:00"/>
    <s v="Evans Wachira Gitimu"/>
    <s v="Male"/>
    <s v="3214173"/>
    <s v="721555268"/>
    <s v="721555268"/>
    <s v=""/>
    <s v=""/>
    <n v="37.067843000000003"/>
    <n v="-0.18585199999999999"/>
    <s v="Nyeri"/>
    <s v="Kieni East"/>
    <s v="Naromoru"/>
    <s v="Manyatta"/>
    <s v="10"/>
    <s v="Mt Kenya Renewable Energy"/>
    <s v="Mt Kenya Renewable Energy"/>
    <s v=""/>
    <s v="Micro Business"/>
    <x v="0"/>
  </r>
  <r>
    <s v="VPA6"/>
    <s v="KE-MER-1512-15619"/>
    <x v="1"/>
    <s v=""/>
    <s v="11th November,2015"/>
    <d v="2015-11-11T00:00:00"/>
    <s v="31st December,2015"/>
    <d v="2015-12-31T00:00:00"/>
    <s v="Rose Wachira"/>
    <s v="Female"/>
    <s v="99999"/>
    <s v="721474957"/>
    <s v="721474957"/>
    <s v=""/>
    <s v=""/>
    <n v="37.132520999999997"/>
    <n v="-1.1322E-2"/>
    <s v="Meru"/>
    <s v="Buuri"/>
    <s v="Katheri"/>
    <s v="Kangaita"/>
    <s v="10"/>
    <s v="Mt Kenya Renewable Energy"/>
    <s v="Mt Kenya Renewable Energy"/>
    <s v=""/>
    <s v="Micro Business"/>
    <x v="0"/>
  </r>
  <r>
    <s v="VPA6"/>
    <s v="KE-MER-1612-14597"/>
    <x v="2"/>
    <s v="Demolished"/>
    <s v="11th November,2016"/>
    <d v="2016-11-11T00:00:00"/>
    <s v="31st December,2016"/>
    <d v="2016-12-31T00:00:00"/>
    <s v="Jackson Kaunga"/>
    <s v="Male"/>
    <s v="1094721"/>
    <s v="727859672"/>
    <s v="727859672"/>
    <s v=""/>
    <s v=""/>
    <n v="37.914743000000001"/>
    <n v="0.223133"/>
    <s v="Meru"/>
    <s v="Igembe South"/>
    <s v="Igembe South"/>
    <s v="Kirima"/>
    <s v="12"/>
    <s v="Andcol Enterprises"/>
    <s v="Andcol  Enterprises"/>
    <s v=""/>
    <s v="Micro Business"/>
    <x v="0"/>
  </r>
  <r>
    <s v="VPA6"/>
    <s v="KE-THA-1611-21127"/>
    <x v="1"/>
    <s v=""/>
    <s v="12th September,2016"/>
    <d v="2016-09-12T00:00:00"/>
    <s v="1st November,2016"/>
    <d v="2016-11-01T00:00:00"/>
    <s v="Barini Charles Musungu"/>
    <s v="Male"/>
    <s v="2462913"/>
    <s v="700574848"/>
    <s v="2.55E+11"/>
    <s v=""/>
    <s v="2.55E+11"/>
    <n v="37.594777000000001"/>
    <n v="-0.26530500000000001"/>
    <s v="Tharaka-Nithi"/>
    <s v="Maara"/>
    <s v="Murugi West"/>
    <s v="Kirigi"/>
    <s v="8"/>
    <s v="Sakaki Natural Renewable Energy Center"/>
    <s v=""/>
    <s v=""/>
    <s v="Micro Business"/>
    <x v="1"/>
  </r>
  <r>
    <s v="VPA6"/>
    <s v="KE-THA-1701-21135"/>
    <x v="1"/>
    <s v=""/>
    <s v="12th November,2016"/>
    <d v="2016-11-12T00:00:00"/>
    <s v="1st January,2017"/>
    <d v="2017-01-01T00:00:00"/>
    <s v="Mugambi Mike Mugambi"/>
    <s v="Male"/>
    <s v="11257641"/>
    <s v="726375786"/>
    <s v="2.55E+11"/>
    <s v=""/>
    <s v="2.55E+11"/>
    <n v="37.599784999999997"/>
    <n v="-0.26583800000000002"/>
    <s v="Tharaka-Nithi"/>
    <s v="Maara"/>
    <s v="Murugi West"/>
    <s v="Kirigi"/>
    <s v="10"/>
    <s v="Sakaki Natural Renewable Energy Center"/>
    <s v=""/>
    <s v=""/>
    <s v="Micro Business"/>
    <x v="1"/>
  </r>
  <r>
    <s v="VPA6"/>
    <s v="KE-THA-1612-21130"/>
    <x v="1"/>
    <s v=""/>
    <s v="10th November,2016"/>
    <d v="2016-11-10T00:00:00"/>
    <s v="30th December,2016"/>
    <d v="2016-12-30T00:00:00"/>
    <s v="Ndiga Eustac Cheni"/>
    <s v="Male"/>
    <s v="3215455"/>
    <s v="711538683"/>
    <s v="2.55E+11"/>
    <s v=""/>
    <s v="2.55E+11"/>
    <n v="37.597543000000002"/>
    <n v="-0.26384000000000002"/>
    <s v="Tharaka-Nithi"/>
    <s v="Maara"/>
    <s v="Murigi West"/>
    <s v="Kirigi"/>
    <s v="10"/>
    <s v="Sakaki Natural Renewable Energy Center"/>
    <s v=""/>
    <s v=""/>
    <s v="Micro Business"/>
    <x v="1"/>
  </r>
  <r>
    <s v="VPA6"/>
    <s v="KE-EMB-1702-21131"/>
    <x v="1"/>
    <s v=""/>
    <s v="14th December,2016"/>
    <d v="2016-12-14T00:00:00"/>
    <s v="2nd February,2017"/>
    <d v="2017-02-02T00:00:00"/>
    <s v="Njeru Mary Wambura"/>
    <s v="Female"/>
    <s v="721129"/>
    <s v="737833546"/>
    <s v="2.55E+11"/>
    <s v=""/>
    <s v="2.55E+11"/>
    <n v="37.543005999999998"/>
    <n v="-0.40077000000000002"/>
    <s v="Embu"/>
    <s v="Runyenjes"/>
    <s v="Kagaari North"/>
    <s v="Mukuuri"/>
    <s v="8"/>
    <s v="Sakaki Natural Renewable Energy Center"/>
    <s v=""/>
    <s v=""/>
    <s v="Micro Business"/>
    <x v="1"/>
  </r>
  <r>
    <s v="VPA6"/>
    <s v="KE-EMB-1702-21139"/>
    <x v="1"/>
    <s v=""/>
    <s v="13th December,2016"/>
    <d v="2016-12-13T00:00:00"/>
    <s v="1st February,2017"/>
    <d v="2017-02-01T00:00:00"/>
    <s v="Njagi Selesio Kinyua"/>
    <s v="Male"/>
    <s v="16024974"/>
    <s v="726010315"/>
    <s v="2.55E+11"/>
    <s v=""/>
    <s v="2.55E+11"/>
    <n v="37.447007999999997"/>
    <n v="-0.41692099999999999"/>
    <s v="Embu"/>
    <s v="Manyatta"/>
    <s v="Nginda"/>
    <s v="Nguviu"/>
    <s v="8"/>
    <s v="Sakaki Natural Renewable Energy Center"/>
    <s v=""/>
    <s v=""/>
    <s v="Micro Business"/>
    <x v="1"/>
  </r>
  <r>
    <s v="VPA6"/>
    <s v="KE-EMB-1702-21128"/>
    <x v="1"/>
    <s v=""/>
    <s v="13th December,2016"/>
    <d v="2016-12-13T00:00:00"/>
    <s v="1st February,2017"/>
    <d v="2017-02-01T00:00:00"/>
    <s v="Benson Elious Mwaniki"/>
    <s v="Male"/>
    <s v="237843"/>
    <s v="711401721"/>
    <s v="2.55E+11"/>
    <s v=""/>
    <s v="735933622"/>
    <n v="37.548757000000002"/>
    <n v="-0.378965"/>
    <s v="Embu"/>
    <s v="Runyenjes"/>
    <s v="Kyeni North"/>
    <s v="Rukuriri"/>
    <s v="8"/>
    <s v="Sakaki Natural Renewable Energy Center"/>
    <s v=""/>
    <s v=""/>
    <s v="Micro Business"/>
    <x v="1"/>
  </r>
  <r>
    <s v="VPA6"/>
    <s v="KE-NYE-1701-21134"/>
    <x v="1"/>
    <s v=""/>
    <s v="12th November,2016"/>
    <d v="2016-11-12T00:00:00"/>
    <s v="1st January,2017"/>
    <d v="2017-01-01T00:00:00"/>
    <s v="Karuri Daniel Mwangi"/>
    <s v="Male"/>
    <s v="24874748"/>
    <s v="721119555"/>
    <s v="2.55E+11"/>
    <s v=""/>
    <s v="2.55E+11"/>
    <n v="37.123731999999997"/>
    <n v="-0.56519200000000003"/>
    <s v="Nyeri"/>
    <s v="Mukurweni"/>
    <s v="Thangathi"/>
    <s v="Thangathi"/>
    <s v="6"/>
    <s v="Sakaki Natural Renewable Energy Center"/>
    <s v=""/>
    <s v=""/>
    <s v="Micro Business"/>
    <x v="1"/>
  </r>
  <r>
    <s v="VPA6"/>
    <s v="KE-KIR-1702-21133"/>
    <x v="1"/>
    <s v=""/>
    <s v="13th December,2016"/>
    <d v="2016-12-13T00:00:00"/>
    <s v="1st February,2017"/>
    <d v="2017-02-01T00:00:00"/>
    <s v="Githinji Jamlick Njagi"/>
    <s v="Male"/>
    <s v="2911244"/>
    <s v="726326673"/>
    <s v="726326673"/>
    <s v=""/>
    <s v="728246610"/>
    <n v="37.433999"/>
    <n v="-0.53534000000000004"/>
    <s v="Kirinyaga"/>
    <s v="Kirinyaga East"/>
    <s v="Njukiini"/>
    <s v="Kiambui"/>
    <s v="8"/>
    <s v="Sakaki Natural Renewable Energy Center"/>
    <s v=""/>
    <s v=""/>
    <s v="Micro Business"/>
    <x v="1"/>
  </r>
  <r>
    <s v="VPA6"/>
    <s v="KE-EMB-1702-21129"/>
    <x v="1"/>
    <s v=""/>
    <s v="13th December,2016"/>
    <d v="2016-12-13T00:00:00"/>
    <s v="1st February,2017"/>
    <d v="2017-02-01T00:00:00"/>
    <s v="Muriuki Jane Wawira"/>
    <s v="Female"/>
    <s v="21481471"/>
    <s v="721992560"/>
    <s v="2.55E+11"/>
    <s v=""/>
    <s v="708886979"/>
    <n v="37.546228999999997"/>
    <n v="-0.39872400000000002"/>
    <s v="Embu"/>
    <s v="Runyenjes"/>
    <s v="Kagaari"/>
    <s v="Mukuri"/>
    <s v="8"/>
    <s v="Sakaki Natural Renewable Energy Center"/>
    <s v=""/>
    <s v=""/>
    <s v="Micro Business"/>
    <x v="1"/>
  </r>
  <r>
    <s v="VPA6"/>
    <s v="KE-NYE-1703-21132"/>
    <x v="1"/>
    <s v=""/>
    <s v="10th January,2017"/>
    <d v="2017-01-10T00:00:00"/>
    <s v="1st March,2017"/>
    <d v="2017-03-01T00:00:00"/>
    <s v="Waithaka Ephuntus Mugambi"/>
    <s v="Male"/>
    <s v="1079890"/>
    <s v="724143937"/>
    <s v="2.55E+11"/>
    <s v=""/>
    <s v="2.55E+11"/>
    <n v="36.962792"/>
    <n v="-0.53982799999999997"/>
    <s v="Nyeri"/>
    <s v="Othaya"/>
    <s v="Karima"/>
    <s v="Gatugi"/>
    <s v="10"/>
    <s v="Sakaki Natural Renewable Energy Center"/>
    <s v=""/>
    <s v=""/>
    <s v="Micro Business"/>
    <x v="1"/>
  </r>
  <r>
    <s v="VPA6"/>
    <s v="KE-KIR-1703-21137"/>
    <x v="1"/>
    <s v=""/>
    <s v="10th January,2017"/>
    <d v="2017-01-10T00:00:00"/>
    <s v="1st March,2017"/>
    <d v="2017-03-01T00:00:00"/>
    <s v="Mutisya Lisper Njoki"/>
    <s v="Female"/>
    <s v="10640690"/>
    <s v="713496760"/>
    <s v="2.55E+11"/>
    <s v=""/>
    <s v="2.55E+11"/>
    <n v="37.440823000000002"/>
    <n v="-0.53787099999999999"/>
    <s v="Kirinyaga"/>
    <s v="Kirinyaga East"/>
    <s v="Njukiini"/>
    <s v="Kiaumbui"/>
    <s v="8"/>
    <s v="Sakaki Natural Renewable Energy Center"/>
    <s v=""/>
    <s v=""/>
    <s v="Micro Business"/>
    <x v="1"/>
  </r>
  <r>
    <s v="VPA6"/>
    <s v="KE-NYE-1703-21136"/>
    <x v="1"/>
    <s v=""/>
    <s v="10th January,2017"/>
    <d v="2017-01-10T00:00:00"/>
    <s v="1st March,2017"/>
    <d v="2017-03-01T00:00:00"/>
    <s v="Muriithi Purity Wangui"/>
    <s v="Female"/>
    <s v="11033646"/>
    <s v="712726051"/>
    <s v="2.55E+11"/>
    <s v=""/>
    <s v="2.55E+11"/>
    <n v="37.014102000000001"/>
    <n v="-0.48727999999999999"/>
    <s v="Nyeri"/>
    <s v="Tetu"/>
    <s v="Aguthi"/>
    <s v="Kiangaina"/>
    <s v="8"/>
    <s v="Sakaki Natural Renewable Energy Center"/>
    <s v=""/>
    <s v=""/>
    <s v="Micro Business"/>
    <x v="1"/>
  </r>
  <r>
    <s v="VPA6"/>
    <s v="KE-MER-1512-14629"/>
    <x v="1"/>
    <s v=""/>
    <s v="11th November,2015"/>
    <d v="2015-11-11T00:00:00"/>
    <s v="31st December,2015"/>
    <d v="2015-12-31T00:00:00"/>
    <s v="James Kirema Simon"/>
    <s v="Male"/>
    <s v="99999"/>
    <s v="727893521"/>
    <s v="727893521"/>
    <s v=""/>
    <s v=""/>
    <n v="37.609408000000002"/>
    <n v="-0.17605799999999999"/>
    <s v="Meru"/>
    <s v="Imenti South"/>
    <s v="Mutunguru"/>
    <s v="Mutunguru"/>
    <s v="6"/>
    <s v="Zackmar Biotec Ltd"/>
    <s v="Zackmar Biotec Ltd"/>
    <s v=""/>
    <s v="Micro Business"/>
    <x v="0"/>
  </r>
  <r>
    <s v="VPA6"/>
    <s v="KE-MER-1703-17636"/>
    <x v="0"/>
    <s v="Unreachable"/>
    <s v="10th January,2017"/>
    <d v="2017-01-10T00:00:00"/>
    <s v="1st March,2017"/>
    <d v="2017-03-01T00:00:00"/>
    <s v="Kirema Nkanata Mburugu"/>
    <s v="Male"/>
    <s v="9294852"/>
    <s v="722347057"/>
    <s v="2.55E+11"/>
    <s v=""/>
    <s v="2.55E+11"/>
    <n v="37.588008000000002"/>
    <n v="-0.101608"/>
    <s v="Meru"/>
    <s v="Imenti South"/>
    <s v="Upper Lgoki"/>
    <s v="Menwe"/>
    <n v="8"/>
    <s v="Zackmar Biotec Ltd"/>
    <s v="Zackmar Biotec Ltd"/>
    <s v="254723233226"/>
    <s v="Micro Business"/>
    <x v="0"/>
  </r>
  <r>
    <s v="VPA6"/>
    <s v="KE-MER-1703-21882"/>
    <x v="1"/>
    <s v=""/>
    <s v="10th January,2017"/>
    <d v="2017-01-10T00:00:00"/>
    <s v="1st March,2017"/>
    <d v="2017-03-01T00:00:00"/>
    <s v="Miriti Atonina Karimi"/>
    <s v="Female"/>
    <s v="2515488"/>
    <s v="724682326"/>
    <s v="2.55E+11"/>
    <s v=""/>
    <s v="2.55E+11"/>
    <n v="37.660787999999997"/>
    <n v="-9.5457E-2"/>
    <s v="Meru"/>
    <s v="Imenti South"/>
    <s v="Churi"/>
    <s v="Mwichune"/>
    <s v="6"/>
    <s v="Zackmar Biotec Ltd"/>
    <s v="Zackmar Biotec Ltd"/>
    <s v="723233226"/>
    <s v="Micro Business"/>
    <x v="0"/>
  </r>
  <r>
    <s v="VPA6"/>
    <s v="KE-MER-1704-21881"/>
    <x v="1"/>
    <s v=""/>
    <s v="10th February,2017"/>
    <d v="2017-02-10T00:00:00"/>
    <s v="1st April,2017"/>
    <d v="2017-04-01T00:00:00"/>
    <s v="Murori Perpetua Kathuraniri"/>
    <s v="Female"/>
    <s v="27686154"/>
    <s v="770832376"/>
    <s v="2.55E+11"/>
    <s v=""/>
    <s v="2.55E+11"/>
    <n v="37.604730000000004"/>
    <n v="-0.12942300000000001"/>
    <s v="Meru"/>
    <s v="Imenti South"/>
    <s v="Kiungune West"/>
    <s v="Chugu"/>
    <s v="6"/>
    <s v="Zackmar Biotec Ltd"/>
    <s v="Zackmar Biotec Ltd"/>
    <s v="723233226"/>
    <s v="Micro Business"/>
    <x v="0"/>
  </r>
  <r>
    <s v="VPA6"/>
    <s v="KE-MER-1702-17585"/>
    <x v="1"/>
    <s v=""/>
    <s v="26th October,2016"/>
    <d v="2016-10-26T00:00:00"/>
    <s v="11th February,2017"/>
    <d v="2017-02-11T00:00:00"/>
    <s v="Daniel Kithinji M'Ngata"/>
    <s v="Male"/>
    <s v="9232151"/>
    <s v="788143150"/>
    <s v="2.55E+11"/>
    <s v=""/>
    <s v=""/>
    <n v="37.674447999999998"/>
    <n v="-3.3239999999999999E-2"/>
    <s v="Meru"/>
    <s v="Imenti South"/>
    <s v="Kariene"/>
    <s v="Kithagwe"/>
    <s v="8"/>
    <s v="Zackmar Biotec Ltd"/>
    <s v="Zackmar Biotec Ltd"/>
    <s v="2547232333226"/>
    <s v="Micro Business"/>
    <x v="0"/>
  </r>
  <r>
    <s v="VPA6"/>
    <s v="KE-MER-1701-17630"/>
    <x v="1"/>
    <s v=""/>
    <s v="12th November,2016"/>
    <d v="2016-11-12T00:00:00"/>
    <s v="1st January,2017"/>
    <d v="2017-01-01T00:00:00"/>
    <s v="John Mwenda Mutungu"/>
    <s v="Male"/>
    <s v="8610252"/>
    <s v="722507344"/>
    <s v="2.55E+11"/>
    <s v=""/>
    <s v="2.55E+11"/>
    <n v="37.615082999999998"/>
    <n v="-8.4100000000000008E-3"/>
    <s v="Meru"/>
    <s v="Meru Centra"/>
    <s v="Abothuguchi West"/>
    <s v="Karua"/>
    <s v="6"/>
    <s v="Zackmar Biotec Ltd"/>
    <s v="Zackmar Biotec Ltd"/>
    <s v="254723233226"/>
    <s v="Micro Business"/>
    <x v="0"/>
  </r>
  <r>
    <s v="VPA6"/>
    <s v="KE-MER-1703-21880"/>
    <x v="1"/>
    <s v=""/>
    <s v="10th January,2017"/>
    <d v="2017-01-10T00:00:00"/>
    <s v="1st March,2017"/>
    <d v="2017-03-01T00:00:00"/>
    <s v="Ikiaara Gilbert Kiogora"/>
    <s v="Male"/>
    <s v="10612981"/>
    <s v="721697801"/>
    <s v="2.55E+11"/>
    <s v=""/>
    <s v="2.55E+11"/>
    <n v="37.571492999999997"/>
    <n v="-0.119712"/>
    <s v="Meru"/>
    <s v="Imenti South"/>
    <s v="Kithangari"/>
    <s v="Gokumu"/>
    <s v="10"/>
    <s v="Zackmar Biotec Ltd"/>
    <s v="Zackmar Biotec Ltd"/>
    <s v="723233226"/>
    <s v="Micro Business"/>
    <x v="1"/>
  </r>
  <r>
    <s v="VPA6"/>
    <s v="KE-NYE-1610-16664"/>
    <x v="1"/>
    <s v=""/>
    <s v="12th August,2016"/>
    <d v="2016-08-12T00:00:00"/>
    <s v="1st October,2016"/>
    <d v="2016-10-01T00:00:00"/>
    <s v="Ephraim Maina Kibungu"/>
    <s v="Male"/>
    <s v="71931"/>
    <s v="723784300"/>
    <s v="723784300"/>
    <s v=""/>
    <s v="720960497"/>
    <n v="37.104680000000002"/>
    <n v="-0.44495200000000001"/>
    <s v="Nyeri"/>
    <s v="Mathira West"/>
    <s v="Icuga"/>
    <s v="Kiawarigi"/>
    <s v="10"/>
    <s v="Cides Ltd"/>
    <s v="Peter Mbithi Kiniu"/>
    <s v=""/>
    <s v="Micro Business"/>
    <x v="0"/>
  </r>
  <r>
    <s v="VPA6"/>
    <s v="KE-THA-1612-14524"/>
    <x v="1"/>
    <s v=""/>
    <s v="11th November,2016"/>
    <d v="2016-11-11T00:00:00"/>
    <s v="31st December,2016"/>
    <d v="2016-12-31T00:00:00"/>
    <s v="Hellen Kinegeni"/>
    <s v="Female"/>
    <s v="12258241"/>
    <s v="722823667"/>
    <s v="722823667"/>
    <s v=""/>
    <s v=""/>
    <n v="37.663058999999997"/>
    <n v="-0.217996"/>
    <s v="Tharaka-Nithi"/>
    <s v="Maara"/>
    <s v="Iruma"/>
    <s v="Keria"/>
    <s v="8"/>
    <s v="Likunga Company Limited"/>
    <s v="Likunga Company Limited"/>
    <s v=""/>
    <s v="Micro Business"/>
    <x v="0"/>
  </r>
  <r>
    <s v="VPA6"/>
    <s v="KE-NYE-1607-16669"/>
    <x v="1"/>
    <s v=""/>
    <s v="12th May,2016"/>
    <d v="2016-05-12T00:00:00"/>
    <s v="1st July,2016"/>
    <d v="2016-07-01T00:00:00"/>
    <s v="Joseph Chege Ngatia/ Ann Wangui"/>
    <s v="Male"/>
    <s v="712177"/>
    <s v="720969604"/>
    <s v="720969604"/>
    <s v=""/>
    <s v="723921807"/>
    <n v="37.104675"/>
    <n v="-0.435083"/>
    <s v="Nyeri"/>
    <s v="Mathira West"/>
    <s v="Karatina"/>
    <s v="Kiawarigi"/>
    <s v="8"/>
    <s v="Cides Ltd"/>
    <s v=""/>
    <s v=""/>
    <s v="Micro Business"/>
    <x v="1"/>
  </r>
  <r>
    <s v="VPA6"/>
    <s v="KE-NYE-1607-16657"/>
    <x v="1"/>
    <s v=""/>
    <s v="11th May,2016"/>
    <d v="2016-05-11T00:00:00"/>
    <s v="7th July,2016"/>
    <d v="2016-07-07T00:00:00"/>
    <s v="Charles Mwangi Gichuru"/>
    <s v="Male"/>
    <s v="2043638"/>
    <s v="728543900"/>
    <s v="728543900"/>
    <s v=""/>
    <s v=""/>
    <n v="37.105595000000001"/>
    <n v="-0.44059300000000001"/>
    <s v="Nyeri"/>
    <s v="Mathira West"/>
    <s v="Icuga"/>
    <s v="Kiawarigi"/>
    <s v="8"/>
    <s v="Cides Ltd"/>
    <s v=""/>
    <s v=""/>
    <s v="Micro Business"/>
    <x v="0"/>
  </r>
  <r>
    <s v="VPA6"/>
    <s v="KE-NYE-1607-16671"/>
    <x v="1"/>
    <s v=""/>
    <s v="12th May,2016"/>
    <d v="2016-05-12T00:00:00"/>
    <s v="1st July,2016"/>
    <d v="2016-07-01T00:00:00"/>
    <s v="Joseph Waithaka Kimamo"/>
    <s v="Male"/>
    <s v="1410473"/>
    <s v="723334580"/>
    <s v="723334580"/>
    <s v=""/>
    <s v=""/>
    <n v="37.109026999999998"/>
    <n v="-0.44156800000000002"/>
    <s v="Nyeri"/>
    <s v="Mathira West"/>
    <s v="Kiawarigi"/>
    <s v="Kiawarigi"/>
    <s v="8"/>
    <s v="Cides Ltd"/>
    <s v="Fanuel"/>
    <s v="789684226"/>
    <s v="Micro Business"/>
    <x v="0"/>
  </r>
  <r>
    <s v="VPA6"/>
    <s v="KE-NYE-1605-16661"/>
    <x v="1"/>
    <s v=""/>
    <s v="12th March,2016"/>
    <d v="2016-03-12T00:00:00"/>
    <s v="1st May,2016"/>
    <d v="2016-05-01T00:00:00"/>
    <s v="Hanna Nyambura Muchangi"/>
    <s v="Female"/>
    <s v="3373769"/>
    <s v="724800812"/>
    <s v="724800812"/>
    <s v=""/>
    <s v="722277655"/>
    <n v="37.102423000000002"/>
    <n v="-0.42918699999999999"/>
    <s v="Nyeri"/>
    <s v="Mathira West"/>
    <s v="Icuga"/>
    <s v="Kiawarigi"/>
    <s v="8"/>
    <s v="Cides Ltd"/>
    <s v=""/>
    <s v=""/>
    <s v="Micro Business"/>
    <x v="0"/>
  </r>
  <r>
    <s v="VPA6"/>
    <s v="KE-NYE-1608-16660"/>
    <x v="1"/>
    <s v=""/>
    <s v="12th June,2016"/>
    <d v="2016-06-12T00:00:00"/>
    <s v="1st August,2016"/>
    <d v="2016-08-01T00:00:00"/>
    <s v="Samuel Wangombe Karingithi"/>
    <s v="Male"/>
    <s v="12969095"/>
    <s v="720597611"/>
    <s v="720597611"/>
    <s v=""/>
    <s v="720941681"/>
    <n v="37.11439"/>
    <n v="-0.44156299999999998"/>
    <s v="Nyeri"/>
    <s v="Mathira West"/>
    <s v="Icuga"/>
    <s v="Gadhobi"/>
    <s v="12"/>
    <s v="Cides Ltd"/>
    <s v=""/>
    <s v=""/>
    <s v="Micro Business"/>
    <x v="0"/>
  </r>
  <r>
    <s v="VPA6"/>
    <s v="KE-KIA-1612-20888"/>
    <x v="1"/>
    <s v=""/>
    <s v="11th November,2016"/>
    <d v="2016-11-11T00:00:00"/>
    <s v="31st December,2016"/>
    <d v="2016-12-31T00:00:00"/>
    <s v="Kamau Sarah Nleri"/>
    <s v="Female"/>
    <s v="3106777"/>
    <s v="724937677"/>
    <s v="724937677"/>
    <s v=""/>
    <s v="722145206"/>
    <n v="36.847217999999998"/>
    <n v="-1.033657"/>
    <s v="Kiambu"/>
    <s v="Gatundu South"/>
    <s v="Mutati"/>
    <s v="Kigaa"/>
    <s v="8"/>
    <s v="Fagaden Enterprises"/>
    <s v="Fagaden Enterprises"/>
    <s v=""/>
    <s v="Micro Business"/>
    <x v="1"/>
  </r>
  <r>
    <s v="VPA6"/>
    <s v="KE-MUR-1706-20890"/>
    <x v="1"/>
    <s v=""/>
    <s v="1st May,2017"/>
    <d v="2017-05-01T00:00:00"/>
    <s v="20th June,2017"/>
    <d v="2017-06-20T00:00:00"/>
    <s v="Mwaura David Ndungu"/>
    <s v="Male"/>
    <s v="3295018"/>
    <s v="722959419"/>
    <s v="2.55E+11"/>
    <s v=""/>
    <s v="2.55E+11"/>
    <n v="36.87003"/>
    <n v="-0.87922199999999995"/>
    <s v="Murang'a"/>
    <s v="Gatanga"/>
    <s v="Gatura"/>
    <s v="Gatuiku"/>
    <s v="8"/>
    <s v="Fagaden Enterprises"/>
    <s v="Fagaden Enterprises"/>
    <s v="721959188"/>
    <s v="Micro Business"/>
    <x v="1"/>
  </r>
  <r>
    <s v="VPA6"/>
    <s v="KE-NAK-1708-18584"/>
    <x v="1"/>
    <s v=""/>
    <s v="20th June,2017"/>
    <d v="2017-06-20T00:00:00"/>
    <s v="9th August,2017"/>
    <d v="2017-08-09T00:00:00"/>
    <s v="Ogenche Gilbert Charles"/>
    <s v="Male"/>
    <s v="31658902"/>
    <s v="722859466"/>
    <s v="2.55E+11"/>
    <s v=""/>
    <s v=""/>
    <n v="36.010615000000001"/>
    <n v="-0.26414799999999999"/>
    <s v="Nakuru"/>
    <s v="Rongai"/>
    <s v="Rongai"/>
    <s v="Bridge"/>
    <s v="16"/>
    <s v="Andcol Enterprises"/>
    <s v="Clacano Oduory"/>
    <s v="0"/>
    <s v="Micro Business"/>
    <x v="3"/>
  </r>
  <r>
    <s v="VPA6"/>
    <s v="KE-NYE-1703-20786"/>
    <x v="1"/>
    <s v=""/>
    <s v="10th January,2017"/>
    <d v="2017-01-10T00:00:00"/>
    <s v="1st March,2017"/>
    <d v="2017-03-01T00:00:00"/>
    <s v="Mwaniki Simon Mbote"/>
    <s v="Male"/>
    <s v="3467303"/>
    <s v="716454369"/>
    <s v="2.55E+11"/>
    <s v=""/>
    <s v="2.55E+11"/>
    <n v="37.120998"/>
    <n v="-0.560442"/>
    <s v="Nyeri"/>
    <s v="Mukurweni"/>
    <s v="Mukurweini"/>
    <s v="Ngurweini"/>
    <s v="10"/>
    <s v="Mt Kenya Renewable Energy"/>
    <s v="Allan Gichuru Karugu"/>
    <s v="705604956"/>
    <s v="Micro Business"/>
    <x v="0"/>
  </r>
  <r>
    <s v="VPA6"/>
    <s v="KE-LAI-1709-21585"/>
    <x v="0"/>
    <s v="Grievance"/>
    <s v="13th July,2017"/>
    <d v="2017-07-13T00:00:00"/>
    <s v="1st September,2017"/>
    <d v="2017-09-01T00:00:00"/>
    <s v="Waturu Peter Mwangi"/>
    <s v="Male"/>
    <s v="12774104"/>
    <s v="722457654"/>
    <s v="2.55E+11"/>
    <s v=""/>
    <s v="2.55E+11"/>
    <n v="36.645705"/>
    <n v="-0.11992700000000001"/>
    <s v="Laikipia"/>
    <s v="Laikipia East"/>
    <s v="Nyambugichi"/>
    <s v="Kiandege"/>
    <s v="10"/>
    <s v="Kichemu limited"/>
    <s v="Michael Chege"/>
    <s v="705914333"/>
    <s v="Micro Business"/>
    <x v="1"/>
  </r>
  <r>
    <s v="VPA6"/>
    <s v="KE-KIR-1709-20787"/>
    <x v="1"/>
    <s v=""/>
    <s v="13th July,2017"/>
    <d v="2017-07-13T00:00:00"/>
    <s v="1st September,2017"/>
    <d v="2017-09-01T00:00:00"/>
    <s v="Gachoki James Kariuki"/>
    <s v="Male"/>
    <s v="13334682"/>
    <s v="720236141"/>
    <s v="2.55E+11"/>
    <s v=""/>
    <s v=""/>
    <n v="37.214263000000003"/>
    <n v="-0.538964"/>
    <s v="Kirinyaga"/>
    <s v="Sagana"/>
    <s v="Kirinyaga West"/>
    <s v="Kiburu"/>
    <s v="6"/>
    <s v="Mt Kenya Renewable Energy"/>
    <s v="Allan Gichuru Karugu"/>
    <s v="705604956"/>
    <s v="Micro Business"/>
    <x v="1"/>
  </r>
  <r>
    <s v="VPA6"/>
    <s v="KE-LAI-1709-21586"/>
    <x v="1"/>
    <s v=""/>
    <s v="13th July,2017"/>
    <d v="2017-07-13T00:00:00"/>
    <s v="1st September,2017"/>
    <d v="2017-09-01T00:00:00"/>
    <s v="Mbuthia Daniel Nguyo"/>
    <s v="Male"/>
    <s v="99999"/>
    <s v="710982965"/>
    <s v="710982965"/>
    <s v=""/>
    <s v=""/>
    <n v="36.628827999999999"/>
    <n v="-0.103585"/>
    <s v="Laikipia"/>
    <s v="Laikipia East"/>
    <s v="Nyambugichi"/>
    <s v="Nyambugichi"/>
    <s v="8"/>
    <s v="Kichemu limited"/>
    <s v="Michael Chege"/>
    <s v="705914333"/>
    <s v="Micro Business"/>
    <x v="1"/>
  </r>
  <r>
    <s v="VPA6"/>
    <s v="KE-KIA-1701-18676"/>
    <x v="1"/>
    <s v=""/>
    <s v="13th November,2016"/>
    <d v="2016-11-13T00:00:00"/>
    <s v="2nd January,2017"/>
    <d v="2017-01-02T00:00:00"/>
    <s v="William Mbai Njuguna"/>
    <s v="Male"/>
    <s v="4327943"/>
    <s v="721256310"/>
    <s v="2.55E+11"/>
    <s v=""/>
    <s v="2.55E+11"/>
    <n v="36.749670000000002"/>
    <n v="-1.190132"/>
    <s v="Kiambu"/>
    <s v="Kiambaa"/>
    <s v="Karuri"/>
    <s v="Tiikaya"/>
    <s v="10"/>
    <s v="Biotechno &amp; Services"/>
    <s v="Calcano Agara"/>
    <s v="704115500"/>
    <s v="Micro Business"/>
    <x v="1"/>
  </r>
  <r>
    <s v="VPA6"/>
    <s v="KE-MUR-1704-18576"/>
    <x v="0"/>
    <s v="Unreachable"/>
    <s v="5th March,2017"/>
    <d v="2017-03-05T00:00:00"/>
    <s v="24th April,2017"/>
    <d v="2017-04-24T00:00:00"/>
    <s v="Mugue Mofat Mburu Kamau"/>
    <s v="Male"/>
    <s v="1847743"/>
    <s v="+254737818236"/>
    <s v="2.55E+11"/>
    <s v=""/>
    <s v="2.55E+11"/>
    <n v="36.986077999999999"/>
    <n v="-0.81834700000000005"/>
    <s v="Murang'a"/>
    <s v="Kigumo"/>
    <s v="Kigumo"/>
    <s v="Mathare Ini"/>
    <s v="12"/>
    <s v="Andcol Enterprises"/>
    <s v="Oloo"/>
    <s v="0"/>
    <s v="Micro Business"/>
    <x v="0"/>
  </r>
  <r>
    <s v="VPA6"/>
    <s v="KE-KIA-1704-18778"/>
    <x v="1"/>
    <s v=""/>
    <s v="10th February,2017"/>
    <d v="2017-02-10T00:00:00"/>
    <s v="1st April,2017"/>
    <d v="2017-04-01T00:00:00"/>
    <s v="Kamau Moses Murithi"/>
    <s v="Male"/>
    <s v="11308803"/>
    <s v="722673476"/>
    <s v="2.55E+11"/>
    <s v=""/>
    <s v="2.55E+11"/>
    <n v="37.142054999999999"/>
    <n v="-1.056935"/>
    <s v="Kiambu"/>
    <s v="Thika East"/>
    <s v="Thika"/>
    <s v="Happy Valley"/>
    <s v="12"/>
    <s v="Cides Ltd"/>
    <s v="Joel"/>
    <s v="0"/>
    <s v="Micro Business"/>
    <x v="0"/>
  </r>
  <r>
    <s v="VPA6"/>
    <s v="KE-MAK-1712-18776"/>
    <x v="1"/>
    <s v=""/>
    <s v="11th November,2017"/>
    <d v="2017-11-11T00:00:00"/>
    <s v="31st December,2017"/>
    <d v="2017-12-31T00:00:00"/>
    <s v="Munguti Martin Mutisya"/>
    <s v="Male"/>
    <s v="23761317"/>
    <s v="721821811"/>
    <s v="2.55E+11"/>
    <s v=""/>
    <s v=""/>
    <n v="37.860162000000003"/>
    <n v="-2.0511729999999999"/>
    <s v="Makueni"/>
    <s v="Makueni"/>
    <s v="Makueni"/>
    <s v="Ngangani"/>
    <s v="12"/>
    <s v="Cides Ltd"/>
    <s v="Fanuel"/>
    <s v="722655740"/>
    <s v="Micro Business"/>
    <x v="0"/>
  </r>
  <r>
    <s v="VPA6"/>
    <s v="KE-MAK-1705-18777"/>
    <x v="1"/>
    <s v=""/>
    <s v="12th March,2017"/>
    <d v="2017-03-12T00:00:00"/>
    <s v="1st May,2017"/>
    <d v="2017-05-01T00:00:00"/>
    <s v="Munguti John Mutunga"/>
    <s v="Male"/>
    <s v="99999"/>
    <s v="721874632"/>
    <s v="722456574"/>
    <s v=""/>
    <s v="726234675"/>
    <n v="37.851216999999998"/>
    <n v="-2.0529220000000001"/>
    <s v="Makueni"/>
    <s v="Makueni"/>
    <s v="Kitise"/>
    <s v="Ngangani"/>
    <s v="8"/>
    <s v="Cides Ltd"/>
    <s v="Fanuel"/>
    <s v="734567497"/>
    <s v="Micro Business"/>
    <x v="0"/>
  </r>
  <r>
    <s v="VPA6"/>
    <s v="KE-NAI-1707-18678"/>
    <x v="1"/>
    <s v=""/>
    <s v="12th May,2017"/>
    <d v="2017-05-12T00:00:00"/>
    <s v="1st July,2017"/>
    <d v="2017-07-01T00:00:00"/>
    <s v="George Gashimo Ge"/>
    <s v="Male"/>
    <s v="22836181"/>
    <s v="722464751"/>
    <s v="722464751"/>
    <s v=""/>
    <s v="7205611118"/>
    <n v="36.913404999999997"/>
    <n v="-1.2181550000000001"/>
    <s v="Nairobi"/>
    <s v="Kasarani"/>
    <s v="Kasarani"/>
    <s v="Mwiringo"/>
    <s v="8"/>
    <s v="Biotechno &amp; Services"/>
    <s v="Biotechno &amp; Services"/>
    <s v="720561118"/>
    <s v="Micro Business"/>
    <x v="5"/>
  </r>
  <r>
    <s v="VPA6"/>
    <s v="KE-NYA-1611-21577"/>
    <x v="1"/>
    <s v=""/>
    <s v="12th September,2016"/>
    <d v="2016-09-12T00:00:00"/>
    <s v="1st November,2016"/>
    <d v="2016-11-01T00:00:00"/>
    <s v="Gathigi Daniel Kimani"/>
    <s v="Male"/>
    <s v="21598185"/>
    <s v="722225985"/>
    <s v="2.55E+11"/>
    <s v=""/>
    <s v="2.55E+11"/>
    <n v="36.57405"/>
    <n v="-2.0763E-2"/>
    <s v="Nyandarua"/>
    <s v="Ndaragwa"/>
    <s v="Kahutha"/>
    <s v="Ngamini"/>
    <s v="8"/>
    <s v="Kichemu limited"/>
    <s v="Michael Chege"/>
    <s v=""/>
    <s v="Micro Business"/>
    <x v="1"/>
  </r>
  <r>
    <s v="VPA6"/>
    <s v="KE-NYA-1710-27738"/>
    <x v="1"/>
    <s v=""/>
    <s v="12th August,2017"/>
    <d v="2017-08-12T00:00:00"/>
    <s v="1st October,2017"/>
    <d v="2017-10-01T00:00:00"/>
    <s v="Ndaya Elias Kaguchia"/>
    <s v="Male"/>
    <s v="4676988"/>
    <s v="721927165"/>
    <s v="2.55E+11"/>
    <s v=""/>
    <s v="2.55E+11"/>
    <n v="36.583742999999998"/>
    <n v="-1.4099E-2"/>
    <s v="Nyandarua"/>
    <s v="Ndaragwa"/>
    <s v="Kahutha"/>
    <s v="Ngamini"/>
    <s v="10"/>
    <s v="Kichemu limited"/>
    <s v="Macharia Muchangi"/>
    <s v=""/>
    <s v="Micro Business"/>
    <x v="1"/>
  </r>
  <r>
    <s v="VPA6"/>
    <s v="KE-EMB-1701-21476"/>
    <x v="1"/>
    <s v=""/>
    <s v="12th November,2016"/>
    <d v="2016-11-12T00:00:00"/>
    <s v="1st January,2017"/>
    <d v="2017-01-01T00:00:00"/>
    <s v="Iriri Samwel Mureithi"/>
    <s v="Male"/>
    <s v="9063828"/>
    <s v="75783926"/>
    <s v="725783926"/>
    <s v=""/>
    <s v=""/>
    <n v="37.504432999999999"/>
    <n v="-0.38234899999999999"/>
    <s v="Embu"/>
    <s v="Runyenjes"/>
    <s v="Runyenjes"/>
    <s v="Kagarie North"/>
    <s v="12"/>
    <s v="Eastern Bioteck"/>
    <s v=""/>
    <s v=""/>
    <s v="Micro Business"/>
    <x v="0"/>
  </r>
  <r>
    <s v="VPA6"/>
    <s v="KE-EMB-1706-21478"/>
    <x v="1"/>
    <s v=""/>
    <s v="12th April,2017"/>
    <d v="2017-04-12T00:00:00"/>
    <s v="1st June,2017"/>
    <d v="2017-06-01T00:00:00"/>
    <s v="Njeru Nyaga E"/>
    <s v="Male"/>
    <s v="884042"/>
    <s v="725508732"/>
    <s v="2.55E+11"/>
    <s v=""/>
    <s v="2.55E+11"/>
    <n v="37.496054999999998"/>
    <n v="-0.42357499999999998"/>
    <s v="Embu"/>
    <s v="Runyenjes"/>
    <s v="Runyenjes"/>
    <s v="Kavutiri"/>
    <s v="6"/>
    <s v="Eastern Bioteck"/>
    <s v="Linus Muchangi"/>
    <s v="731538580"/>
    <s v="Micro Business"/>
    <x v="0"/>
  </r>
  <r>
    <s v="VPA6"/>
    <s v="KE-EMB-1702-21477"/>
    <x v="1"/>
    <s v=""/>
    <s v="13th December,2016"/>
    <d v="2016-12-13T00:00:00"/>
    <s v="1st February,2017"/>
    <d v="2017-02-01T00:00:00"/>
    <s v="Kiunjuri John Mwangi"/>
    <s v="Male"/>
    <s v="3374828"/>
    <s v="711358325"/>
    <s v="2.55E+11"/>
    <s v=""/>
    <s v=""/>
    <n v="37.478109000000003"/>
    <n v="-0.42681000000000002"/>
    <s v="Embu"/>
    <s v="Manyatta"/>
    <s v="Manyatta"/>
    <s v="Kairuri"/>
    <s v="6"/>
    <s v="Eastern Bioteck"/>
    <s v="Linus Muchangi"/>
    <s v="731538580"/>
    <s v="Micro Business"/>
    <x v="0"/>
  </r>
  <r>
    <s v="VPA6"/>
    <s v="KE-NYA-1610-16544"/>
    <x v="1"/>
    <s v=""/>
    <s v="12th August,2016"/>
    <d v="2016-08-12T00:00:00"/>
    <s v="1st October,2016"/>
    <d v="2016-10-01T00:00:00"/>
    <s v="Samuel Wanjau Muriuki"/>
    <s v="Male"/>
    <s v="99999"/>
    <s v="725895640"/>
    <s v="725895640"/>
    <s v=""/>
    <s v=""/>
    <n v="36.446669"/>
    <n v="9.4453999999999996E-2"/>
    <s v="Nyandarua"/>
    <s v="Ndaragwa"/>
    <s v="Leshau"/>
    <s v="Kiahiti"/>
    <s v="8"/>
    <s v="Kichemu limited"/>
    <s v=""/>
    <s v=""/>
    <s v="Micro Business"/>
    <x v="1"/>
  </r>
  <r>
    <s v="VPA6"/>
    <s v="KE-NYE-1601-14486"/>
    <x v="1"/>
    <s v=""/>
    <s v="14th November,2015"/>
    <d v="2015-11-14T00:00:00"/>
    <s v="3rd January,2016"/>
    <d v="2016-01-03T00:00:00"/>
    <s v="Gm Gitoto"/>
    <s v="Male"/>
    <s v="7994725"/>
    <s v="724207010"/>
    <s v="724207010"/>
    <s v=""/>
    <s v=""/>
    <n v="37.147646999999999"/>
    <n v="-0.47483199999999998"/>
    <s v="Nyeri"/>
    <s v="Mathira East"/>
    <s v="Iria-Ini"/>
    <s v="Kahachu"/>
    <s v="8"/>
    <s v="Fagaden Enterprises"/>
    <s v="Fagaden Enterprises"/>
    <s v="721959188"/>
    <s v="Micro Business"/>
    <x v="0"/>
  </r>
  <r>
    <s v="VPA6"/>
    <s v="KE-KIA-1702-18679"/>
    <x v="1"/>
    <s v=""/>
    <s v="13th December,2016"/>
    <d v="2016-12-13T00:00:00"/>
    <s v="1st February,2017"/>
    <d v="2017-02-01T00:00:00"/>
    <s v="Kiogora Kiogora Lidya"/>
    <s v="Female"/>
    <s v="10899465"/>
    <s v="714693314"/>
    <s v="2.55E+11"/>
    <s v=""/>
    <s v="2.55E+11"/>
    <n v="37.145552000000002"/>
    <n v="-1.0546899999999999"/>
    <s v="Kiambu"/>
    <s v="Thika Town"/>
    <s v="Thika West"/>
    <s v="Happy Valley"/>
    <s v="8"/>
    <s v="Cides Ltd"/>
    <s v="Joel"/>
    <s v="722688564"/>
    <s v="Micro Business"/>
    <x v="0"/>
  </r>
  <r>
    <s v="VPA6"/>
    <s v="KE-KIA-1705-18809"/>
    <x v="1"/>
    <s v=""/>
    <s v="12th March,2017"/>
    <d v="2017-03-12T00:00:00"/>
    <s v="1st May,2017"/>
    <d v="2017-05-01T00:00:00"/>
    <s v="Njoroge Regina Wangui"/>
    <s v="Female"/>
    <s v="99999"/>
    <s v="716389560"/>
    <s v="716389560"/>
    <s v=""/>
    <s v="725243967"/>
    <n v="36.805551999999999"/>
    <n v="-0.86831800000000003"/>
    <s v="Kiambu"/>
    <s v="Gatundu North"/>
    <s v="Mataara"/>
    <s v="Mataara"/>
    <s v="6"/>
    <s v="Cides Ltd"/>
    <s v="Joel"/>
    <s v="722688564"/>
    <s v="Micro Business"/>
    <x v="0"/>
  </r>
  <r>
    <s v="VPA6"/>
    <s v="KE-MUR-1702-20915"/>
    <x v="1"/>
    <s v=""/>
    <s v="11th January,2017"/>
    <d v="2017-01-11T00:00:00"/>
    <s v="2nd February,2017"/>
    <d v="2017-02-02T00:00:00"/>
    <s v="Gatuhi Josephat Ndungu"/>
    <s v="Male"/>
    <s v="32986009"/>
    <s v="720014354"/>
    <s v="720014354"/>
    <s v=""/>
    <s v="720205802"/>
    <n v="37.006554999999999"/>
    <n v="-0.85957600000000001"/>
    <s v="Murang'a"/>
    <s v="Kandara"/>
    <s v="Kagunduini"/>
    <s v="Karuhiu"/>
    <s v="8"/>
    <s v="Fagaden Enterprises"/>
    <s v="Fagaden Enterprises"/>
    <s v="721959188"/>
    <s v="Micro Business"/>
    <x v="1"/>
  </r>
  <r>
    <s v="VPA6"/>
    <s v="KE-NYE-1702-20792"/>
    <x v="1"/>
    <s v=""/>
    <s v="13th December,2016"/>
    <d v="2016-12-13T00:00:00"/>
    <s v="1st February,2017"/>
    <d v="2017-02-01T00:00:00"/>
    <s v="Njuki Simon Wachira"/>
    <s v="Male"/>
    <s v="1191686"/>
    <s v="722376952"/>
    <s v="2.55E+11"/>
    <s v=""/>
    <s v="2.55E+11"/>
    <n v="37.100425000000001"/>
    <n v="-0.29276799999999997"/>
    <s v="Nyeri"/>
    <s v="Kieni East"/>
    <s v="Kieni  East"/>
    <s v="Mitero"/>
    <s v="12"/>
    <s v="Mt Kenya Renewable Energy"/>
    <s v="Allan Gichuru Karugu"/>
    <s v="726322851"/>
    <s v="Micro Business"/>
    <x v="0"/>
  </r>
  <r>
    <s v="VPA6"/>
    <s v="KE-NAK-1705-21488"/>
    <x v="0"/>
    <s v="Unreachable"/>
    <s v="12th March,2017"/>
    <d v="2017-03-12T00:00:00"/>
    <s v="1st May,2017"/>
    <d v="2017-05-01T00:00:00"/>
    <s v="Win Jahn Kamau"/>
    <s v="Female"/>
    <s v="45632167"/>
    <s v="754365678"/>
    <s v="754365678"/>
    <s v=""/>
    <s v=""/>
    <n v="36.720568"/>
    <n v="-0.152425"/>
    <s v="Nakuru"/>
    <s v="Subukia"/>
    <s v="Subukia"/>
    <s v="Wei"/>
    <s v="6"/>
    <s v="Eastern Bioteck"/>
    <s v="Reuben Kariuki Kimenyi"/>
    <s v="721120970"/>
    <s v="Micro Business"/>
    <x v="1"/>
  </r>
  <r>
    <s v="VPA6"/>
    <s v="KE-LAI-1701-21580"/>
    <x v="1"/>
    <s v=""/>
    <s v="1st December,2016"/>
    <d v="2016-12-01T00:00:00"/>
    <s v="20th January,2017"/>
    <d v="2017-01-20T00:00:00"/>
    <s v="Ndongo Esther Njambi"/>
    <s v="Female"/>
    <s v="11032214"/>
    <s v="712046449"/>
    <s v="2.55E+11"/>
    <s v=""/>
    <s v=""/>
    <n v="36.687806999999999"/>
    <n v="-0.13347899999999999"/>
    <s v="Laikipia"/>
    <s v="Laikipia East"/>
    <s v="Ngobit"/>
    <s v="Rwai"/>
    <s v="10"/>
    <s v="Kichemu limited"/>
    <s v="Macharia Muchangi"/>
    <s v=""/>
    <s v="Micro Business"/>
    <x v="1"/>
  </r>
  <r>
    <s v="VPA6"/>
    <s v="KE-MUR-1512-15949"/>
    <x v="1"/>
    <s v=""/>
    <s v="11th November,2015"/>
    <d v="2015-11-11T00:00:00"/>
    <s v="31st December,2015"/>
    <d v="2015-12-31T00:00:00"/>
    <s v="Samuel Muritu Mwangi"/>
    <s v="Male"/>
    <s v="7197307"/>
    <s v="721663410"/>
    <s v="721663410"/>
    <s v=""/>
    <s v=""/>
    <n v="37.175418000000001"/>
    <n v="-0.81630499999999995"/>
    <s v="Murang'a"/>
    <s v="Maragua"/>
    <s v="Kamahuha"/>
    <s v="Nyongo"/>
    <s v="8"/>
    <s v="Fagaden Enterprises"/>
    <s v="Fagaden Enterprises"/>
    <s v="721959188"/>
    <s v="Micro Business"/>
    <x v="0"/>
  </r>
  <r>
    <s v="VPA6"/>
    <s v="KE-NAN-1706-17410"/>
    <x v="1"/>
    <s v=""/>
    <s v="12th April,2017"/>
    <d v="2017-04-12T00:00:00"/>
    <s v="1st June,2017"/>
    <d v="2017-06-01T00:00:00"/>
    <s v="Eunice Chepngetich"/>
    <s v="Female"/>
    <s v="3445409"/>
    <s v="716645889"/>
    <s v="716645889"/>
    <s v=""/>
    <s v=""/>
    <n v="35.137970000000003"/>
    <n v="0.19314200000000001"/>
    <s v="Nandi"/>
    <s v="Nandi Central"/>
    <s v="Kipture"/>
    <s v="Irimis"/>
    <s v="8"/>
    <s v="Abiud Limited"/>
    <s v=""/>
    <s v=""/>
    <s v="Micro Business"/>
    <x v="3"/>
  </r>
  <r>
    <s v="VPA6"/>
    <s v="KE-NYA-1611-17548"/>
    <x v="1"/>
    <s v=""/>
    <s v="12th September,2016"/>
    <d v="2016-09-12T00:00:00"/>
    <s v="1st November,2016"/>
    <d v="2016-11-01T00:00:00"/>
    <s v="Watson Maina Mwaigi"/>
    <s v="Male"/>
    <s v="1120621"/>
    <s v="722338277"/>
    <s v="2.55E+11"/>
    <s v=""/>
    <s v=""/>
    <n v="36.485543"/>
    <n v="-0.17085"/>
    <s v="Nyandarua"/>
    <s v="Ndaragwa"/>
    <s v="Shamata"/>
    <s v="Warukira"/>
    <s v="10"/>
    <s v="Kichemu limited"/>
    <s v="Kichemu Limited"/>
    <s v="727002750"/>
    <s v="Micro Business"/>
    <x v="1"/>
  </r>
  <r>
    <s v="VPA6"/>
    <s v="KE-NYA-1612-17540"/>
    <x v="1"/>
    <s v=""/>
    <s v="12th October,2016"/>
    <d v="2016-10-12T00:00:00"/>
    <s v="1st December,2016"/>
    <d v="2016-12-01T00:00:00"/>
    <s v="Stephen Gacheche Karoni"/>
    <s v="Male"/>
    <s v="2885697"/>
    <s v="720732847"/>
    <s v="2.55E+11"/>
    <s v=""/>
    <s v=""/>
    <n v="36.553576999999997"/>
    <n v="-0.14276"/>
    <s v="Nyandarua"/>
    <s v="Ndaragwa"/>
    <s v="Shamata"/>
    <s v="Pesi"/>
    <s v="8"/>
    <s v="Kichemu limited"/>
    <s v="Wanjau"/>
    <s v="712795629"/>
    <s v="Micro Business"/>
    <x v="1"/>
  </r>
  <r>
    <s v="VPA6"/>
    <s v="KE-MER-1705-21898"/>
    <x v="1"/>
    <s v=""/>
    <s v="3rd April,2017"/>
    <d v="2017-04-03T00:00:00"/>
    <s v="23rd May,2017"/>
    <d v="2017-05-23T00:00:00"/>
    <s v="Kathia Bosco Mutai"/>
    <s v="Male"/>
    <s v="22692354"/>
    <s v="703379382"/>
    <s v="2.55E+11"/>
    <s v=""/>
    <s v="2.55E+11"/>
    <n v="37.679997999999998"/>
    <n v="-0.11416800000000001"/>
    <s v="Meru"/>
    <s v="Imenti South"/>
    <s v="Imenti  South"/>
    <s v="Runtuntu"/>
    <s v="8"/>
    <s v="Zackmar Biotec Ltd"/>
    <s v="Zackmar Biotec Ltd"/>
    <s v="723233226"/>
    <s v="Micro Business"/>
    <x v="1"/>
  </r>
  <r>
    <s v="VPA6"/>
    <s v="KE-MUR-1609-16732"/>
    <x v="1"/>
    <s v=""/>
    <s v="13th July,2016"/>
    <d v="2016-07-13T00:00:00"/>
    <s v="1st September,2016"/>
    <d v="2016-09-01T00:00:00"/>
    <s v="Jamleck Muthua"/>
    <s v="Male"/>
    <s v="3357892"/>
    <s v="720855410"/>
    <s v="720855510"/>
    <s v=""/>
    <s v=""/>
    <n v="37.141131999999999"/>
    <n v="-0.83642499999999997"/>
    <s v="Murang'a"/>
    <s v="Maragua"/>
    <s v="Wairuri"/>
    <s v="Sama"/>
    <s v="8"/>
    <s v="Fagaden Enterprises"/>
    <s v="Fagaden Enterprises"/>
    <s v=""/>
    <s v="Micro Business"/>
    <x v="1"/>
  </r>
  <r>
    <s v="VPA6"/>
    <s v="KE-NAN-1612-17052"/>
    <x v="2"/>
    <s v="Demolished"/>
    <s v="12th October,2016"/>
    <d v="2016-10-12T00:00:00"/>
    <s v="1st December,2016"/>
    <d v="2016-12-01T00:00:00"/>
    <s v="Paul Tuwei"/>
    <s v="Male"/>
    <s v="5600831"/>
    <s v="720702570"/>
    <s v="720702570"/>
    <s v=""/>
    <s v=""/>
    <n v="35.1357"/>
    <n v="0.19914999999999999"/>
    <s v="Nandi"/>
    <s v="Nandi Central"/>
    <s v="Kipture"/>
    <s v="Irimis"/>
    <s v="8"/>
    <s v="Abiud Limited"/>
    <s v=""/>
    <s v=""/>
    <s v="Micro Business"/>
    <x v="3"/>
  </r>
  <r>
    <s v="VPA6"/>
    <s v="KE-MUR-1607-16400"/>
    <x v="1"/>
    <s v=""/>
    <s v="12th May,2016"/>
    <d v="2016-05-12T00:00:00"/>
    <s v="1st July,2016"/>
    <d v="2016-07-01T00:00:00"/>
    <s v="Jane Njoki Irungu"/>
    <s v="Female"/>
    <s v="26924824"/>
    <s v="724592450"/>
    <s v="724592450"/>
    <s v=""/>
    <s v=""/>
    <n v="37.185094999999997"/>
    <n v="-0.84637799999999996"/>
    <s v="Murang'a"/>
    <s v="Muranga South"/>
    <s v="Kamahuha"/>
    <s v="Nyati"/>
    <s v="8"/>
    <s v="Fagaden Enterprises"/>
    <s v="Fagaden Enterprises"/>
    <s v=""/>
    <s v="Micro Business"/>
    <x v="1"/>
  </r>
  <r>
    <s v="VPA6"/>
    <s v="KE-KIA-1512-15329"/>
    <x v="1"/>
    <s v=""/>
    <s v="11th November,2015"/>
    <d v="2015-11-11T00:00:00"/>
    <s v="31st December,2015"/>
    <d v="2015-12-31T00:00:00"/>
    <s v="Nehemia Kamau"/>
    <s v="Male"/>
    <s v="22424041"/>
    <s v="723167121"/>
    <s v="723167121"/>
    <s v=""/>
    <s v=""/>
    <n v="37.142547999999998"/>
    <n v="-1.053685"/>
    <s v="Kiambu"/>
    <s v="Thika East"/>
    <s v="Kamemo"/>
    <s v="Happy Valley"/>
    <s v="10"/>
    <s v="Andcol Enterprises"/>
    <s v="Andcol  Enterprises"/>
    <s v=""/>
    <s v="Micro Business"/>
    <x v="5"/>
  </r>
  <r>
    <s v="VPA6"/>
    <s v="KE-NYA-1609-16540"/>
    <x v="1"/>
    <s v=""/>
    <s v="13th July,2016"/>
    <d v="2016-07-13T00:00:00"/>
    <s v="1st September,2016"/>
    <d v="2016-09-01T00:00:00"/>
    <s v="Samuel Mbugua Maina"/>
    <s v="Male"/>
    <s v="5975516"/>
    <s v="724649634"/>
    <s v="724649634"/>
    <s v=""/>
    <s v=""/>
    <n v="36.571644999999997"/>
    <n v="-1.8988999999999999E-2"/>
    <s v="Nyandarua"/>
    <s v="Ndaragwa"/>
    <s v="Kahutha"/>
    <s v="Ngamini"/>
    <s v="8"/>
    <s v="Kichemu limited"/>
    <s v="Kichemu Limited"/>
    <s v="727002750"/>
    <s v="Micro Business"/>
    <x v="1"/>
  </r>
  <r>
    <s v="VPA6"/>
    <s v="KE-NYE-1512-15531"/>
    <x v="1"/>
    <s v=""/>
    <s v="9th November,2015"/>
    <d v="2015-11-09T00:00:00"/>
    <s v="29th December,2015"/>
    <d v="2015-12-29T00:00:00"/>
    <s v="Philip Nginga Macharia"/>
    <s v="Male"/>
    <s v="1074342"/>
    <s v="723629649"/>
    <s v="723629649"/>
    <s v=""/>
    <s v="715519321"/>
    <n v="36.877073000000003"/>
    <n v="-0.56513800000000003"/>
    <s v="Nyeri"/>
    <s v="Othaya"/>
    <s v="Iria-Ini"/>
    <s v="Kihuri"/>
    <s v="10"/>
    <s v="Mt Kenya Renewable Energy"/>
    <s v="Mt Kenya Renewable Energy"/>
    <s v="726322851"/>
    <s v="Micro Business"/>
    <x v="0"/>
  </r>
  <r>
    <s v="VPA6"/>
    <s v="KE-MUR-1605-16211"/>
    <x v="1"/>
    <s v=""/>
    <s v="12th March,2016"/>
    <d v="2016-03-12T00:00:00"/>
    <s v="1st May,2016"/>
    <d v="2016-05-01T00:00:00"/>
    <s v="Stanely Njoroge"/>
    <s v="Male"/>
    <s v="27161783"/>
    <s v="704097358"/>
    <s v="704097358"/>
    <s v=""/>
    <s v=""/>
    <n v="36.916361999999999"/>
    <n v="-0.82170200000000004"/>
    <s v="Murang'a"/>
    <s v="Kandara"/>
    <s v="Ruchu"/>
    <s v="Kianwe"/>
    <s v="12"/>
    <s v="HAMKAM"/>
    <s v="Hamkam"/>
    <s v="727905327"/>
    <s v="Micro Business"/>
    <x v="1"/>
  </r>
  <r>
    <s v="VPA6"/>
    <s v="KE-MER-1705-21877"/>
    <x v="1"/>
    <s v=""/>
    <s v="12th March,2017"/>
    <d v="2017-03-12T00:00:00"/>
    <s v="1st May,2017"/>
    <d v="2017-05-01T00:00:00"/>
    <s v="Gatari Geoffrey Ringera"/>
    <s v="Male"/>
    <s v="10142894"/>
    <s v="720495752"/>
    <s v="2.55E+11"/>
    <s v=""/>
    <s v="2.55E+11"/>
    <n v="37.665793000000001"/>
    <n v="0.119197"/>
    <s v="Meru"/>
    <s v="Imenti North"/>
    <s v="Themba"/>
    <s v="Kithoka"/>
    <s v="8"/>
    <s v="Zackmar Biotec Ltd"/>
    <s v="Zackmar Biotec Ltd"/>
    <s v="723233227"/>
    <s v="Micro Business"/>
    <x v="0"/>
  </r>
  <r>
    <s v="VPA6"/>
    <s v="KE-NYA-1612-21079"/>
    <x v="1"/>
    <s v=""/>
    <s v="11th November,2016"/>
    <d v="2016-11-11T00:00:00"/>
    <s v="31st December,2016"/>
    <d v="2016-12-31T00:00:00"/>
    <s v="Macharia Wilson Mwangi"/>
    <s v="Male"/>
    <s v="1191007"/>
    <s v="722560521"/>
    <s v="2.55E+11"/>
    <s v=""/>
    <s v="2.55E+11"/>
    <n v="36.448411"/>
    <n v="-7.8005000000000005E-2"/>
    <s v="Nyandarua"/>
    <s v="Ndaragwa"/>
    <s v="Muruai"/>
    <s v="Mairo Ikumi"/>
    <s v="8"/>
    <s v="Sakaki Natural Renewable Energy Center"/>
    <s v=""/>
    <s v=""/>
    <s v="Micro Business"/>
    <x v="1"/>
  </r>
  <r>
    <s v="VPA6"/>
    <s v="KE-EMB-1705-21080"/>
    <x v="1"/>
    <s v=""/>
    <s v="12th March,2017"/>
    <d v="2017-03-12T00:00:00"/>
    <s v="1st May,2017"/>
    <d v="2017-05-01T00:00:00"/>
    <s v="Njeru Sanuel M"/>
    <s v="Male"/>
    <s v="3521621"/>
    <s v="711302845"/>
    <s v="2.55E+11"/>
    <s v=""/>
    <s v="2.55E+11"/>
    <n v="37.494022999999999"/>
    <n v="-0.54521399999999998"/>
    <s v="Embu"/>
    <s v="Embu North"/>
    <s v="Mbeti"/>
    <s v="Ithara"/>
    <s v="8"/>
    <s v="Sakaki Natural Renewable Energy Center"/>
    <s v=""/>
    <s v=""/>
    <s v="Micro Business"/>
    <x v="1"/>
  </r>
  <r>
    <s v="VPA6"/>
    <s v="KE-EMB-1704-21081"/>
    <x v="1"/>
    <s v=""/>
    <s v="10th February,2017"/>
    <d v="2017-02-10T00:00:00"/>
    <s v="1st April,2017"/>
    <d v="2017-04-01T00:00:00"/>
    <s v="Njagi Silus Ndugu"/>
    <s v="Male"/>
    <s v="1306380"/>
    <s v="724854704"/>
    <s v="2.55E+11"/>
    <s v=""/>
    <s v="2.55E+11"/>
    <n v="37.493727999999997"/>
    <n v="-0.54564900000000005"/>
    <s v="Embu"/>
    <s v="Embu North"/>
    <s v="Beti"/>
    <s v="Ithara"/>
    <s v="8"/>
    <s v="Sakaki Natural Renewable Energy Center"/>
    <s v=""/>
    <s v=""/>
    <s v="Micro Business"/>
    <x v="1"/>
  </r>
  <r>
    <s v="VPA6"/>
    <s v="KE-EMB-1704-21082"/>
    <x v="1"/>
    <s v=""/>
    <s v="10th February,2017"/>
    <d v="2017-02-10T00:00:00"/>
    <s v="1st April,2017"/>
    <d v="2017-04-01T00:00:00"/>
    <s v="Wahome Walter Kamau"/>
    <s v="Male"/>
    <s v="4719548"/>
    <s v="71061640"/>
    <s v="2.55E+11"/>
    <s v=""/>
    <s v="2.55E+11"/>
    <n v="37.552878999999997"/>
    <n v="-0.40555099999999999"/>
    <s v="Embu"/>
    <s v="Runyenjes"/>
    <s v="Kaagari"/>
    <s v="Gogo"/>
    <s v="8"/>
    <s v="Sakaki Natural Renewable Energy Center"/>
    <s v=""/>
    <s v=""/>
    <s v="Micro Business"/>
    <x v="1"/>
  </r>
  <r>
    <s v="VPA6"/>
    <s v="KE-NYE-1703-21083"/>
    <x v="1"/>
    <s v=""/>
    <s v="10th January,2017"/>
    <d v="2017-01-10T00:00:00"/>
    <s v="1st March,2017"/>
    <d v="2017-03-01T00:00:00"/>
    <s v="Kamau Peter Mwangi"/>
    <s v="Male"/>
    <s v="7441046"/>
    <s v="723437619"/>
    <s v="2.55E+11"/>
    <s v=""/>
    <s v="2.55E+11"/>
    <n v="37.138976999999997"/>
    <n v="-0.61787999999999998"/>
    <s v="Nyeri"/>
    <s v="Mukurweni"/>
    <s v="Rutune"/>
    <s v="Ngamwa"/>
    <s v="8"/>
    <s v="Sakaki Natural Renewable Energy Center"/>
    <s v=""/>
    <s v=""/>
    <s v="Micro Business"/>
    <x v="1"/>
  </r>
  <r>
    <s v="VPA6"/>
    <s v="KE-NYE-1703-21084"/>
    <x v="1"/>
    <s v=""/>
    <s v="10th January,2017"/>
    <d v="2017-01-10T00:00:00"/>
    <s v="1st March,2017"/>
    <d v="2017-03-01T00:00:00"/>
    <s v="Njogu Lucy Wanjiru"/>
    <s v="Female"/>
    <s v="99999"/>
    <s v="720501496"/>
    <s v="720501496"/>
    <s v=""/>
    <s v="720683702"/>
    <n v="37.064126999999999"/>
    <n v="-0.53192200000000001"/>
    <s v="Nyeri"/>
    <s v="Mukurweni"/>
    <s v="Muyu"/>
    <s v="Kaheti"/>
    <s v="6"/>
    <s v="Sakaki Natural Renewable Energy Center"/>
    <s v=""/>
    <s v=""/>
    <s v="Micro Business"/>
    <x v="1"/>
  </r>
  <r>
    <s v="VPA6"/>
    <s v="KE-NYE-1701-21085"/>
    <x v="1"/>
    <s v=""/>
    <s v="12th November,2016"/>
    <d v="2016-11-12T00:00:00"/>
    <s v="1st January,2017"/>
    <d v="2017-01-01T00:00:00"/>
    <s v="Karuiru Charles Kariithi"/>
    <s v="Male"/>
    <s v="4091582"/>
    <s v="727359179"/>
    <s v="2.55E+11"/>
    <s v=""/>
    <s v="2.55E+11"/>
    <n v="37.146867999999998"/>
    <n v="-0.47641800000000001"/>
    <s v="Nyeri"/>
    <s v="Kieni East"/>
    <s v="Iriaini"/>
    <s v="Kiamwangi"/>
    <s v="10"/>
    <s v="Sakaki Natural Renewable Energy Center"/>
    <s v=""/>
    <s v=""/>
    <s v="Micro Business"/>
    <x v="1"/>
  </r>
  <r>
    <s v="VPA6"/>
    <s v="KE-EMB-1712-21126"/>
    <x v="1"/>
    <s v=""/>
    <s v="11th November,2017"/>
    <d v="2017-11-11T00:00:00"/>
    <s v="31st December,2017"/>
    <d v="2017-12-31T00:00:00"/>
    <s v="Abel Alice Gatavi"/>
    <s v="Female"/>
    <s v="717419"/>
    <s v="720329852"/>
    <s v="2.55E+11"/>
    <s v=""/>
    <s v="2.55E+11"/>
    <n v="37.583365000000001"/>
    <n v="-0.45100800000000002"/>
    <s v="Embu"/>
    <s v="Runyenjes"/>
    <s v="Runyenjes"/>
    <s v="Mbogori"/>
    <s v="12"/>
    <s v="Sakaki Natural Renewable Energy Center"/>
    <s v=""/>
    <s v=""/>
    <s v="Micro Business"/>
    <x v="0"/>
  </r>
  <r>
    <s v="VPA6"/>
    <s v="KE-NYA-1608-21078"/>
    <x v="1"/>
    <s v=""/>
    <s v="12th June,2016"/>
    <d v="2016-06-12T00:00:00"/>
    <s v="1st August,2016"/>
    <d v="2016-08-01T00:00:00"/>
    <s v="Githinji Jackson Wanyeki"/>
    <s v="Male"/>
    <s v="998377"/>
    <s v="720277148"/>
    <s v="2.55E+11"/>
    <s v=""/>
    <s v=""/>
    <n v="36.453088999999999"/>
    <n v="-6.2045000000000003E-2"/>
    <s v="Nyandarua"/>
    <s v="Ndaragwa"/>
    <s v="Muruai"/>
    <s v="Mairo Ikumi"/>
    <s v="8"/>
    <s v="Sakaki Natural Renewable Energy Center"/>
    <s v=""/>
    <s v=""/>
    <s v="Micro Business"/>
    <x v="1"/>
  </r>
  <r>
    <s v="VPA6"/>
    <s v="KE-MUR-1705-21076"/>
    <x v="1"/>
    <s v=""/>
    <s v="12th March,2017"/>
    <d v="2017-03-12T00:00:00"/>
    <s v="1st May,2017"/>
    <d v="2017-05-01T00:00:00"/>
    <s v="Mwangi Benard Kamore"/>
    <s v="Male"/>
    <s v="4507754"/>
    <s v="728027851"/>
    <s v="2.55E+11"/>
    <s v=""/>
    <s v="2.55E+11"/>
    <n v="37.049495999999998"/>
    <n v="-0.67174900000000004"/>
    <s v="Murang'a"/>
    <s v="Mathioya"/>
    <s v="Gakoe"/>
    <s v="Kiuu"/>
    <s v="10"/>
    <s v="Sakaki Natural Renewable Energy Center"/>
    <s v=""/>
    <s v=""/>
    <s v="Micro Business"/>
    <x v="1"/>
  </r>
  <r>
    <s v="VPA6"/>
    <s v="KE-NYE-1705-21077"/>
    <x v="1"/>
    <s v=""/>
    <s v="12th March,2017"/>
    <d v="2017-03-12T00:00:00"/>
    <s v="1st May,2017"/>
    <d v="2017-05-01T00:00:00"/>
    <s v="Matara Venancio Gichui"/>
    <s v="Male"/>
    <s v="41328598"/>
    <s v="722964409"/>
    <s v="2.55E+11"/>
    <s v=""/>
    <s v="2.55E+11"/>
    <n v="36.931407999999998"/>
    <n v="-0.48309299999999999"/>
    <s v="Nyeri"/>
    <s v="Tetu"/>
    <s v="Baaini"/>
    <s v="Githure"/>
    <s v="6"/>
    <s v="Sakaki Natural Renewable Energy Center"/>
    <s v=""/>
    <s v=""/>
    <s v="Micro Business"/>
    <x v="1"/>
  </r>
  <r>
    <s v="VPA6"/>
    <s v="KE-THA-1703-19577"/>
    <x v="1"/>
    <s v=""/>
    <s v="10th January,2017"/>
    <d v="2017-01-10T00:00:00"/>
    <s v="1st March,2017"/>
    <d v="2017-03-01T00:00:00"/>
    <s v="Kanyua Njagi Jane"/>
    <s v="Female"/>
    <s v="23776591"/>
    <s v="713872369"/>
    <s v="2.55E+11"/>
    <s v=""/>
    <s v="2.55E+11"/>
    <n v="37.669528"/>
    <n v="-0.26130599999999998"/>
    <s v="Tharaka-Nithi"/>
    <s v="Maara"/>
    <s v="Murugi East"/>
    <s v="Munga"/>
    <s v="6"/>
    <s v="Likunga Company Limited"/>
    <s v="Likunga Company Limited"/>
    <s v="720280964"/>
    <s v="Micro Business"/>
    <x v="0"/>
  </r>
  <r>
    <s v="VPA6"/>
    <s v="KE-THA-1705-19576"/>
    <x v="1"/>
    <s v=""/>
    <s v="12th March,2017"/>
    <d v="2017-03-12T00:00:00"/>
    <s v="1st May,2017"/>
    <d v="2017-05-01T00:00:00"/>
    <s v="Npengu Nicholas Kaburu"/>
    <s v="Male"/>
    <s v="21568827"/>
    <s v="722406581"/>
    <s v="2.55E+11"/>
    <s v=""/>
    <s v="2.55E+11"/>
    <n v="37.603346999999999"/>
    <n v="-0.19922999999999999"/>
    <s v="Tharaka-Nithi"/>
    <s v="Maara"/>
    <s v="Gianchuku"/>
    <s v="Mbogori"/>
    <s v="10"/>
    <s v="Likunga Company Limited"/>
    <s v="Kimathi Karukwa"/>
    <s v="723839189"/>
    <s v="Micro Business"/>
    <x v="0"/>
  </r>
  <r>
    <s v="VPA6"/>
    <s v="KE-NYA-1704-18476"/>
    <x v="1"/>
    <s v=""/>
    <s v="10th February,2017"/>
    <d v="2017-02-10T00:00:00"/>
    <s v="1st April,2017"/>
    <d v="2017-04-01T00:00:00"/>
    <s v="Magonya David"/>
    <s v="Male"/>
    <s v="22936557"/>
    <s v="721897247"/>
    <s v="721897247"/>
    <s v=""/>
    <s v=""/>
    <n v="34.924112000000001"/>
    <n v="-0.56098700000000001"/>
    <s v="Nyamira"/>
    <s v="Nyamira South"/>
    <s v="Nyamira"/>
    <s v="Nyaigwa"/>
    <s v="8"/>
    <s v="Abiud Limited"/>
    <s v=""/>
    <s v=""/>
    <s v="Micro Business"/>
    <x v="3"/>
  </r>
  <r>
    <s v="VPA6"/>
    <s v="KE-UAS-1703-27744"/>
    <x v="1"/>
    <s v=""/>
    <s v="10th January,2017"/>
    <d v="2017-01-10T00:00:00"/>
    <s v="1st March,2017"/>
    <d v="2017-03-01T00:00:00"/>
    <s v="Kemei Alphonsus Kipkemboi"/>
    <s v="Male"/>
    <s v="29159379"/>
    <s v="729290208"/>
    <s v="2.55E+11"/>
    <s v=""/>
    <s v=""/>
    <n v="35.232799999999997"/>
    <n v="0.45005000000000001"/>
    <s v="Uasin Gishu"/>
    <s v="Kapseret"/>
    <s v="Kapseret"/>
    <s v="Wales Drive"/>
    <s v="8"/>
    <s v="Abiud Limited"/>
    <s v=""/>
    <s v=""/>
    <s v="Micro Business"/>
    <x v="3"/>
  </r>
  <r>
    <s v="VPA6"/>
    <s v="KE-KIA-1608-18596"/>
    <x v="1"/>
    <s v=""/>
    <s v="12th June,2016"/>
    <d v="2016-06-12T00:00:00"/>
    <s v="1st August,2016"/>
    <d v="2016-08-01T00:00:00"/>
    <s v="Kinuthia John Ngugi"/>
    <s v="Male"/>
    <s v="4294414"/>
    <s v="71863295"/>
    <s v="2.55E+11"/>
    <s v=""/>
    <s v=""/>
    <n v="36.696564000000002"/>
    <n v="-1.242731"/>
    <s v="Kiambu"/>
    <s v="Kabete"/>
    <s v="Kabete"/>
    <s v="Kanyariri"/>
    <s v="8"/>
    <s v="Andcol Enterprises"/>
    <s v=""/>
    <s v=""/>
    <s v="Micro Business"/>
    <x v="0"/>
  </r>
  <r>
    <s v="VPA6"/>
    <s v="KE-EMB-1704-18578"/>
    <x v="1"/>
    <s v=""/>
    <s v="6th March,2017"/>
    <d v="2017-03-06T00:00:00"/>
    <s v="25th April,2017"/>
    <d v="2017-04-25T00:00:00"/>
    <s v="Josephat Ndwiga Ndwiga"/>
    <s v="Male"/>
    <s v="11043765"/>
    <s v="732041536"/>
    <s v="2.55E+11"/>
    <s v=""/>
    <s v=""/>
    <n v="37.548952999999997"/>
    <n v="-0.57651200000000002"/>
    <s v="Embu"/>
    <s v="Mbeere South"/>
    <s v="Mbere"/>
    <s v="Kimuringa"/>
    <s v="8"/>
    <s v="Andcol Enterprises"/>
    <s v="Zakary"/>
    <s v="700000000"/>
    <s v="Micro Business"/>
    <x v="0"/>
  </r>
  <r>
    <s v="VPA6"/>
    <s v="KE-TRA-1703-21677"/>
    <x v="1"/>
    <s v=""/>
    <s v="28th February,2017"/>
    <d v="2017-02-28T00:00:00"/>
    <s v="24th March,2017"/>
    <d v="2017-03-24T00:00:00"/>
    <s v="Waiguru Felister Njoki"/>
    <s v="Female"/>
    <s v="9821723"/>
    <s v="72526048"/>
    <s v="2.55E+11"/>
    <s v=""/>
    <s v=""/>
    <n v="35.090718000000003"/>
    <n v="0.91317999999999999"/>
    <s v="Trans Nzoia"/>
    <s v="Trans Nzoia West"/>
    <s v="Waitaluk"/>
    <s v="Simatwet"/>
    <n v="35"/>
    <s v="Pafasi Enterprise"/>
    <s v="Pafasi  Enterprise"/>
    <s v="712956699"/>
    <s v="Micro Business"/>
    <x v="5"/>
  </r>
  <r>
    <s v="VPA6"/>
    <s v="KE-KIA-1703-20677"/>
    <x v="1"/>
    <s v=""/>
    <s v="13th January,2017"/>
    <d v="2017-01-13T00:00:00"/>
    <s v="4th March,2017"/>
    <d v="2017-03-04T00:00:00"/>
    <s v="Ndegwa John Maina"/>
    <s v="Male"/>
    <s v="958975"/>
    <s v="713824898"/>
    <s v="2.55E+11"/>
    <s v=""/>
    <s v=""/>
    <n v="36.936190000000003"/>
    <n v="-1.207192"/>
    <s v="Kiambu"/>
    <s v="Ruiru"/>
    <s v="Ruiru"/>
    <s v="Murera Coffee"/>
    <s v="8"/>
    <s v="Bio Esline Company Ltd"/>
    <s v="Bioesline Company Ltd"/>
    <s v="723784968"/>
    <s v="Micro Business"/>
    <x v="0"/>
  </r>
  <r>
    <s v="VPA6"/>
    <s v="KE-KIA-1702-20676"/>
    <x v="1"/>
    <s v=""/>
    <s v="29th December,2016"/>
    <d v="2016-12-29T00:00:00"/>
    <s v="17th February,2017"/>
    <d v="2017-02-17T00:00:00"/>
    <s v="Githaiga Joseph G"/>
    <s v="Male"/>
    <s v="8779635"/>
    <s v="711921646"/>
    <s v="2.55E+11"/>
    <s v=""/>
    <s v=""/>
    <n v="36.931592000000002"/>
    <n v="-1.2187520000000001"/>
    <s v="Kiambu"/>
    <s v="Ruiru"/>
    <s v="Ku"/>
    <s v="Tembo"/>
    <s v="6"/>
    <s v="Bio Esline Company Ltd"/>
    <s v="Bioesline Company Ltd"/>
    <s v="723784968"/>
    <s v="Micro Business"/>
    <x v="0"/>
  </r>
  <r>
    <s v="VPA6"/>
    <s v="KE-NAN-1703-27732"/>
    <x v="1"/>
    <s v=""/>
    <s v="10th January,2017"/>
    <d v="2017-01-10T00:00:00"/>
    <s v="1st March,2017"/>
    <d v="2017-03-01T00:00:00"/>
    <s v="Magut Isaac"/>
    <s v="Male"/>
    <s v="4567826"/>
    <s v="722388717"/>
    <s v="2.55E+11"/>
    <s v=""/>
    <s v=""/>
    <n v="35.108345"/>
    <n v="0.208902"/>
    <s v="Nandi"/>
    <s v="Nandi Central"/>
    <s v="Kapngetuny"/>
    <s v="Kabutie"/>
    <s v="8"/>
    <s v="Ndimar Renewable Energy"/>
    <s v="Ndimar Renewable Energy"/>
    <s v="722797711"/>
    <s v="Micro Business"/>
    <x v="1"/>
  </r>
  <r>
    <s v="VPA6"/>
    <s v="KE-NAK-1706-21604"/>
    <x v="1"/>
    <s v=""/>
    <s v="12th April,2017"/>
    <d v="2017-04-12T00:00:00"/>
    <s v="1st June,2017"/>
    <d v="2017-06-01T00:00:00"/>
    <s v="Koril Esther C"/>
    <s v="Female"/>
    <s v="2489127"/>
    <s v="254722335283"/>
    <s v="2.55E+11"/>
    <s v=""/>
    <s v="2.55E+11"/>
    <n v="36.088050000000003"/>
    <n v="-0.134573"/>
    <s v="Nakuru"/>
    <s v="Bahati"/>
    <s v="Bahati"/>
    <s v="Kituru"/>
    <s v="8"/>
    <s v="Kichemu limited"/>
    <s v="Null"/>
    <s v=""/>
    <s v="Micro Business"/>
    <x v="1"/>
  </r>
  <r>
    <s v="VPA6"/>
    <s v="KE-NAK-1704-21581"/>
    <x v="1"/>
    <s v=""/>
    <s v="10th February,2017"/>
    <d v="2017-02-10T00:00:00"/>
    <s v="1st April,2017"/>
    <d v="2017-04-01T00:00:00"/>
    <s v="Mitei Peter Cheruyot"/>
    <s v="Male"/>
    <s v="5496869"/>
    <s v="722897927"/>
    <s v="2.55E+11"/>
    <s v=""/>
    <s v="2.55E+11"/>
    <n v="36.090048000000003"/>
    <n v="-0.13635"/>
    <s v="Nakuru"/>
    <s v="Nakuru North"/>
    <s v="Solai"/>
    <s v="Kituru"/>
    <s v="8"/>
    <s v="Kichemu limited"/>
    <s v="Wanjau"/>
    <s v=""/>
    <s v="Micro Business"/>
    <x v="1"/>
  </r>
  <r>
    <s v="VPA6"/>
    <s v="KE-MUR-1610-16736"/>
    <x v="1"/>
    <s v=""/>
    <s v="12th August,2016"/>
    <d v="2016-08-12T00:00:00"/>
    <s v="1st October,2016"/>
    <d v="2016-10-01T00:00:00"/>
    <s v="George Wambugu Kamau"/>
    <s v="Male"/>
    <s v="22478149"/>
    <s v="71027226"/>
    <s v="710433130"/>
    <s v=""/>
    <s v=""/>
    <n v="37.035080000000001"/>
    <n v="-0.80683800000000006"/>
    <s v="Murang'a"/>
    <s v="Maragua"/>
    <s v="Muthithi"/>
    <s v="Ngaburi"/>
    <s v="8"/>
    <s v="Fagaden Enterprises"/>
    <s v="Fagaden Enterprises"/>
    <s v=""/>
    <s v="Micro Business"/>
    <x v="1"/>
  </r>
  <r>
    <s v="VPA6"/>
    <s v="KE-NAN-1706-18477"/>
    <x v="1"/>
    <s v=""/>
    <s v="12th April,2017"/>
    <d v="2017-04-12T00:00:00"/>
    <s v="1st June,2017"/>
    <d v="2017-06-01T00:00:00"/>
    <s v="Murgor Daniel K"/>
    <s v="Male"/>
    <s v="23416848"/>
    <s v="723263461"/>
    <s v="2.55E+11"/>
    <s v=""/>
    <s v=""/>
    <n v="35.124547999999997"/>
    <n v="0.19221199999999999"/>
    <s v="Nandi"/>
    <s v="Nandi Central"/>
    <s v="Emgwen"/>
    <s v="Singorwa"/>
    <s v="8"/>
    <s v="Abiud Limited"/>
    <s v=""/>
    <s v=""/>
    <s v="Micro Business"/>
    <x v="3"/>
  </r>
  <r>
    <s v="VPA6"/>
    <s v="KE-MER-1705-18579"/>
    <x v="1"/>
    <s v=""/>
    <s v="22nd March,2017"/>
    <d v="2017-03-22T00:00:00"/>
    <s v="11th May,2017"/>
    <d v="2017-05-11T00:00:00"/>
    <s v="Kahumbuthu Alphazard Chambari"/>
    <s v="Male"/>
    <s v="13175339"/>
    <s v="721230660"/>
    <s v="721230660"/>
    <s v=""/>
    <s v=""/>
    <n v="37.616683000000002"/>
    <n v="-0.19559000000000001"/>
    <s v="Meru"/>
    <s v="Imenti South"/>
    <s v="Igoji"/>
    <s v="Kiagua"/>
    <s v="8"/>
    <s v="Andcol Enterprises"/>
    <s v="Lucas Muia"/>
    <s v="706279820"/>
    <s v="Micro Business"/>
    <x v="0"/>
  </r>
  <r>
    <s v="VPA6"/>
    <s v="KE-THA-1704-18580"/>
    <x v="1"/>
    <s v=""/>
    <s v="28th February,2017"/>
    <d v="2017-02-28T00:00:00"/>
    <s v="19th April,2017"/>
    <d v="2017-04-19T00:00:00"/>
    <s v="Miiru Jacob Muriungi"/>
    <s v="Male"/>
    <s v="313091"/>
    <s v="724152439"/>
    <s v="2.55E+11"/>
    <s v=""/>
    <s v="2.55E+11"/>
    <n v="37.610821000000001"/>
    <n v="-0.201825"/>
    <s v="Tharaka-Nithi"/>
    <s v="Maara"/>
    <s v="Chogoria"/>
    <s v="Mbogori"/>
    <s v="8"/>
    <s v="Andcol Enterprises"/>
    <s v="Lucas Muia"/>
    <s v="706279820"/>
    <s v="Micro Business"/>
    <x v="0"/>
  </r>
  <r>
    <s v="VPA6"/>
    <s v="KE-MER-1701-19376"/>
    <x v="2"/>
    <s v="Demolished"/>
    <s v="12th November,2016"/>
    <d v="2016-11-12T00:00:00"/>
    <s v="16th January,2017"/>
    <d v="2017-01-16T00:00:00"/>
    <s v="Rugiri Lawrence Mungiria"/>
    <s v="Male"/>
    <s v="2398897"/>
    <s v="+254702974753"/>
    <s v="2.55E+11"/>
    <s v=""/>
    <s v="2.55E+11"/>
    <n v="37.667954999999999"/>
    <n v="-7.0876999999999996E-2"/>
    <s v="Meru"/>
    <s v="Imenti South"/>
    <s v="Kathera"/>
    <s v="Taita"/>
    <s v="10"/>
    <s v="HAMKAM"/>
    <s v="Hamkam"/>
    <s v="728905327"/>
    <s v="Micro Business"/>
    <x v="0"/>
  </r>
  <r>
    <s v="VPA6"/>
    <s v="KE-NAK-1705-18581"/>
    <x v="1"/>
    <s v=""/>
    <s v="26th March,2017"/>
    <d v="2017-03-26T00:00:00"/>
    <s v="15th May,2017"/>
    <d v="2017-05-15T00:00:00"/>
    <s v="Teresia Wambui Mukiri"/>
    <s v="Female"/>
    <s v="3456872"/>
    <s v="710113921"/>
    <s v="2.55E+11"/>
    <s v=""/>
    <s v=""/>
    <n v="35.854858"/>
    <n v="-0.21246499999999999"/>
    <s v="Nakuru"/>
    <s v="Rongai"/>
    <s v="Salgaa"/>
    <s v="Moyaset"/>
    <s v="16"/>
    <s v="Andcol Enterprises"/>
    <s v="Luka Kiprop Maiyo"/>
    <s v="706279820"/>
    <s v="Micro Business"/>
    <x v="0"/>
  </r>
  <r>
    <s v="VPA6"/>
    <s v="KE-MUR-1701-19377"/>
    <x v="2"/>
    <s v="Declined to sign Certificate"/>
    <s v="12th November,2016"/>
    <d v="2016-11-12T00:00:00"/>
    <s v="1st January,2017"/>
    <d v="2017-01-01T00:00:00"/>
    <s v="Nduti Josphat Mwangi"/>
    <s v="Male"/>
    <s v="360389"/>
    <s v="722492586"/>
    <s v="2.55E+11"/>
    <s v=""/>
    <s v="2.55E+11"/>
    <n v="36.887878000000001"/>
    <n v="-0.80563499999999999"/>
    <s v="Murang'a"/>
    <s v="Kandara"/>
    <s v="Githumu"/>
    <s v="Nduti"/>
    <s v="8"/>
    <s v="HAMKAM"/>
    <s v="Hamkam"/>
    <s v="728905327"/>
    <s v="Micro Business"/>
    <x v="0"/>
  </r>
  <r>
    <s v="VPA6"/>
    <s v="KE-NAN-1706-18582"/>
    <x v="1"/>
    <s v=""/>
    <s v="10th May,2017"/>
    <d v="2017-05-10T00:00:00"/>
    <s v="29th June,2017"/>
    <d v="2017-06-29T00:00:00"/>
    <s v="Kirwa Thomas Kiplimo"/>
    <s v="Male"/>
    <s v="5584000"/>
    <s v="725338141"/>
    <s v="2.55E+11"/>
    <s v=""/>
    <s v="2.55E+11"/>
    <n v="35.192084999999999"/>
    <n v="0.199515"/>
    <s v="Nandi"/>
    <s v="Nandi Central"/>
    <s v="Arwos"/>
    <s v="Arwos"/>
    <s v="6"/>
    <s v="Andcol Enterprises"/>
    <s v="Lucas Muia"/>
    <s v="706279820"/>
    <s v="Micro Business"/>
    <x v="0"/>
  </r>
  <r>
    <s v="VPA6"/>
    <s v="KE-NAN-1708-19978"/>
    <x v="1"/>
    <s v=""/>
    <s v="23rd June,2017"/>
    <d v="2017-06-23T00:00:00"/>
    <s v="12th August,2017"/>
    <d v="2017-08-12T00:00:00"/>
    <s v="Grace Jeptoo"/>
    <s v="Female"/>
    <s v="3259718"/>
    <s v="700617978"/>
    <s v="2.55E+11"/>
    <s v=""/>
    <s v="2.55E+11"/>
    <n v="35.17024"/>
    <n v="0.34648000000000001"/>
    <s v="Nandi"/>
    <s v="Mosop"/>
    <s v="Itigo"/>
    <s v="Tamboiyo"/>
    <s v="8"/>
    <s v="Ndimar Renewable Energy"/>
    <s v="Ndimar Renewable Energy"/>
    <s v="722797711"/>
    <s v="Micro Business"/>
    <x v="0"/>
  </r>
  <r>
    <s v="VPA6"/>
    <s v="KE-KIA-1706-27062"/>
    <x v="1"/>
    <s v=""/>
    <s v="24th April,2017"/>
    <d v="2017-04-24T00:00:00"/>
    <s v="13th June,2017"/>
    <d v="2017-06-13T00:00:00"/>
    <s v="Paul Kariuki Wainaina"/>
    <s v="Male"/>
    <s v="552941"/>
    <s v="724431196"/>
    <s v="2.55E+11"/>
    <s v=""/>
    <s v="2.55E+11"/>
    <n v="36.846367999999998"/>
    <n v="-1.1601319999999999"/>
    <s v="Kiambu"/>
    <s v="Kiambu"/>
    <s v="Riabai"/>
    <s v="Riabai"/>
    <n v="10"/>
    <s v="Felikam Biogas Services"/>
    <s v="Felikam Biogas Services"/>
    <s v="721439263"/>
    <s v="Micro Business"/>
    <x v="1"/>
  </r>
  <r>
    <s v="VPA6"/>
    <s v="KE-KIA-1706-27733"/>
    <x v="1"/>
    <s v=""/>
    <s v="12th April,2017"/>
    <d v="2017-04-12T00:00:00"/>
    <s v="1st June,2017"/>
    <d v="2017-06-01T00:00:00"/>
    <s v="Mwangi Purity Mugechi"/>
    <s v="Female"/>
    <s v="23393763"/>
    <s v="722958091"/>
    <s v="722958091"/>
    <s v=""/>
    <s v="764958091"/>
    <n v="36.654423999999999"/>
    <n v="-1.2021299999999999"/>
    <s v="Kiambu"/>
    <s v="Kabete"/>
    <s v="Muguga"/>
    <s v="Kamuguga"/>
    <s v="6"/>
    <s v="Kenbi Enterprises"/>
    <s v="Luke"/>
    <s v=""/>
    <s v="Micro Business"/>
    <x v="0"/>
  </r>
  <r>
    <s v="VPA6"/>
    <s v="KE-MUR-1707-20876"/>
    <x v="1"/>
    <s v=""/>
    <s v="7th June,2017"/>
    <d v="2017-06-07T00:00:00"/>
    <s v="27th July,2017"/>
    <d v="2017-07-27T00:00:00"/>
    <s v="Mugo Gladys Njambi"/>
    <s v="Female"/>
    <s v="3682814"/>
    <s v="725481946"/>
    <s v="2.55E+11"/>
    <s v=""/>
    <s v="2.55E+11"/>
    <n v="36.929594999999999"/>
    <n v="-0.93429700000000004"/>
    <s v="Murang'a"/>
    <s v="Maragua"/>
    <s v="Mabanda"/>
    <s v="Mabae"/>
    <s v="8"/>
    <s v="Fagaden Enterprises"/>
    <s v="Fagaden Enterprises"/>
    <s v="721959188"/>
    <s v="Micro Business"/>
    <x v="1"/>
  </r>
  <r>
    <s v="VPA6"/>
    <s v="KE-NAN-1702-17592"/>
    <x v="1"/>
    <s v=""/>
    <s v="3rd January,2017"/>
    <d v="2017-01-03T00:00:00"/>
    <s v="10th February,2017"/>
    <d v="2017-02-10T00:00:00"/>
    <s v="David Natui"/>
    <s v="Male"/>
    <s v="26008830"/>
    <s v="72399297"/>
    <s v="2.55E+11"/>
    <s v=""/>
    <s v="2.55E+11"/>
    <n v="35.207093"/>
    <n v="0.204295"/>
    <s v="Nandi"/>
    <s v="Nandi Central"/>
    <s v="Arwos"/>
    <s v="Kimolwo"/>
    <s v="6"/>
    <s v="Andcol Enterprises"/>
    <s v="Lucas Muia"/>
    <s v="706279820"/>
    <s v="Micro Business"/>
    <x v="0"/>
  </r>
  <r>
    <s v="VPA6"/>
    <s v="KE-MUR-1706-27734"/>
    <x v="2"/>
    <s v="Hostile Client"/>
    <s v="12th April,2017"/>
    <d v="2017-04-12T00:00:00"/>
    <s v="1st June,2017"/>
    <d v="2017-06-01T00:00:00"/>
    <s v="Muiru Hssbon"/>
    <s v="Male"/>
    <s v="99999"/>
    <s v="722443776"/>
    <s v="722443776"/>
    <s v=""/>
    <s v=""/>
    <n v="37.076042000000001"/>
    <n v="-0.77879500000000002"/>
    <s v="Murang'a"/>
    <s v="Kiharu"/>
    <s v="Mugoiri"/>
    <s v="Kamaguta"/>
    <s v="6"/>
    <s v="Kenbi Enterprises"/>
    <s v="Moses"/>
    <s v=""/>
    <s v="Micro Business"/>
    <x v="0"/>
  </r>
  <r>
    <s v="VPA6"/>
    <s v="KE-MUR-1612-20089"/>
    <x v="1"/>
    <s v=""/>
    <s v="11th November,2016"/>
    <d v="2016-11-11T00:00:00"/>
    <s v="31st December,2016"/>
    <d v="2016-12-31T00:00:00"/>
    <s v="Ezekiel Esther Waithera"/>
    <s v="Female"/>
    <s v="2004856"/>
    <s v="719644388"/>
    <s v="719644388"/>
    <s v=""/>
    <s v=""/>
    <n v="37.062303999999997"/>
    <n v="-0.75660099999999997"/>
    <s v="Murang'a"/>
    <s v="Kahuro"/>
    <s v="Kiria"/>
    <s v="Kagumo"/>
    <s v="8"/>
    <s v="Kenbi Enterprises"/>
    <s v="Moses"/>
    <s v=""/>
    <s v="Micro Business"/>
    <x v="0"/>
  </r>
  <r>
    <s v="VPA6"/>
    <s v="KE-NYE-1610-14731"/>
    <x v="1"/>
    <s v=""/>
    <s v="11th September,2016"/>
    <d v="2016-09-11T00:00:00"/>
    <s v="31st October,2016"/>
    <d v="2016-10-31T00:00:00"/>
    <s v="John B Kaguru"/>
    <s v="Male"/>
    <s v="99999"/>
    <s v="726663651"/>
    <s v="726663651"/>
    <s v=""/>
    <s v=""/>
    <n v="36.902079999999998"/>
    <n v="-0.55060799999999999"/>
    <s v="Nyeri"/>
    <s v="Othaya"/>
    <s v="Ihuririo"/>
    <s v="Waihara"/>
    <s v="10"/>
    <s v="Mt Kenya Renewable Energy"/>
    <s v="Mt Kenya Renewable Energy"/>
    <s v="726322851"/>
    <s v="Micro Business"/>
    <x v="0"/>
  </r>
  <r>
    <s v="VPA6"/>
    <s v="KE-THA-1708-21777"/>
    <x v="1"/>
    <s v=""/>
    <s v="29th June,2017"/>
    <d v="2017-06-29T00:00:00"/>
    <s v="18th August,2017"/>
    <d v="2017-08-18T00:00:00"/>
    <s v="Kenya David Njeru"/>
    <s v="Male"/>
    <s v="21619219"/>
    <s v="700424373"/>
    <s v="2.55E+11"/>
    <s v=""/>
    <s v=""/>
    <n v="37.664724999999997"/>
    <n v="-0.383913"/>
    <s v="Tharaka-Nithi"/>
    <s v="Chuka"/>
    <s v="Kabuboni"/>
    <s v="Ithio"/>
    <s v="8"/>
    <s v="Igwemas General Digester Ltd"/>
    <s v="Samuel Kirimi"/>
    <s v="740874862"/>
    <s v="Micro Business"/>
    <x v="5"/>
  </r>
  <r>
    <s v="VPA6"/>
    <s v="KE-MUR-1706-20078"/>
    <x v="1"/>
    <s v=""/>
    <s v="11th May,2017"/>
    <d v="2017-05-11T00:00:00"/>
    <s v="30th June,2017"/>
    <d v="2017-06-30T00:00:00"/>
    <s v="Mwangi Mary Wanjiru"/>
    <s v="Female"/>
    <s v="3091118"/>
    <s v="724601862"/>
    <s v="2.55E+11"/>
    <s v=""/>
    <s v=""/>
    <n v="37.076203"/>
    <n v="-0.77867900000000001"/>
    <s v="Murang'a"/>
    <s v="Maragua"/>
    <s v="Mugoiri"/>
    <s v="Kamaguta"/>
    <s v="6"/>
    <s v="Kenbi Enterprises"/>
    <s v="Moses"/>
    <s v=""/>
    <s v="Micro Business"/>
    <x v="0"/>
  </r>
  <r>
    <s v="VPA6"/>
    <s v="KE-KIA-1706-200080"/>
    <x v="1"/>
    <s v=""/>
    <s v="12th April,2017"/>
    <d v="2017-04-12T00:00:00"/>
    <s v="1st June,2017"/>
    <d v="2017-06-01T00:00:00"/>
    <s v="Kaggia Johnson Kariuki"/>
    <s v="Male"/>
    <s v="3883044"/>
    <s v="714191926"/>
    <s v="2.55E+11"/>
    <s v=""/>
    <s v=""/>
    <n v="36.903241999999999"/>
    <n v="-1.0480780000000001"/>
    <s v="Kiambu"/>
    <s v="Gatundu South"/>
    <s v="Kiamwangi"/>
    <s v="Gituamba"/>
    <s v="8"/>
    <s v="Kenbi Enterprises"/>
    <s v="Fanuel"/>
    <s v=""/>
    <s v="Micro Business"/>
    <x v="0"/>
  </r>
  <r>
    <s v="VPA6"/>
    <s v="KE-THA-1707-21828"/>
    <x v="1"/>
    <s v=""/>
    <s v="12th May,2017"/>
    <d v="2017-05-12T00:00:00"/>
    <s v="1st July,2017"/>
    <d v="2017-07-01T00:00:00"/>
    <s v="Mugo Severino Gitari"/>
    <s v="Male"/>
    <s v="34391641"/>
    <s v="725626072"/>
    <s v="2.55E+11"/>
    <s v=""/>
    <s v="2.55E+11"/>
    <n v="37.658769999999997"/>
    <n v="-0.37482700000000002"/>
    <s v="Tharaka-Nithi"/>
    <s v="Chuka"/>
    <s v="Kabuboni"/>
    <s v="Kanyakini"/>
    <s v="8"/>
    <s v="Igwemas General Digester Ltd"/>
    <s v="Samuel Kirimi"/>
    <s v="740754837"/>
    <s v="Micro Business"/>
    <x v="5"/>
  </r>
  <r>
    <s v="VPA6"/>
    <s v="KE-THA-1707-21827"/>
    <x v="1"/>
    <s v=""/>
    <s v="12th May,2017"/>
    <d v="2017-05-12T00:00:00"/>
    <s v="1st July,2017"/>
    <d v="2017-07-01T00:00:00"/>
    <s v="Ndeke Justin Mwiti"/>
    <s v="Male"/>
    <s v="2431598"/>
    <s v="726007458"/>
    <s v="2.55E+11"/>
    <s v=""/>
    <s v="2.55E+11"/>
    <n v="37.656354"/>
    <n v="-0.37423699999999999"/>
    <s v="Tharaka-Nithi"/>
    <s v="Chuka"/>
    <s v="Kanyakini"/>
    <s v="Mbukoni"/>
    <s v="8"/>
    <s v="Igwemas General Digester Ltd"/>
    <s v="Samuel Kirimi"/>
    <s v="740754837"/>
    <s v="Micro Business"/>
    <x v="5"/>
  </r>
  <r>
    <s v="VPA6"/>
    <s v="KE-KIA-1707-20762"/>
    <x v="0"/>
    <s v="Under Verification"/>
    <s v="21st June,2017"/>
    <d v="2017-06-21T00:00:00"/>
    <s v="1st July,2017"/>
    <d v="2017-07-01T00:00:00"/>
    <s v="Kamau Allan Kiama"/>
    <s v="Male"/>
    <s v="24440732"/>
    <s v="0721653986"/>
    <s v="721653986"/>
    <s v=""/>
    <s v="723987654"/>
    <n v="37.072042000000003"/>
    <n v="-1.0416030000000001"/>
    <s v="Kiambu"/>
    <s v="Githunguri"/>
    <s v="Githunguri"/>
    <s v="Kambaa"/>
    <s v="6"/>
    <s v="Mt Kenya Renewable Energy"/>
    <s v="John"/>
    <s v="710621896"/>
    <s v="Micro Business"/>
    <x v="1"/>
  </r>
  <r>
    <s v="VPA6"/>
    <s v="KE-KIA-1706-20779"/>
    <x v="0"/>
    <s v="Unreachable"/>
    <s v="25th April,2017"/>
    <d v="2017-04-25T00:00:00"/>
    <s v="14th June,2017"/>
    <d v="2017-06-14T00:00:00"/>
    <s v="Manga Virginia Wambui"/>
    <s v="Female"/>
    <s v="23423055"/>
    <s v="+254722987243"/>
    <s v="2.55E+11"/>
    <s v=""/>
    <s v="2.55E+11"/>
    <n v="36.655822000000001"/>
    <n v="-1.1916180000000001"/>
    <s v="Kiambu"/>
    <s v="Limuru"/>
    <s v="Limuru"/>
    <s v="Kiambaa"/>
    <s v="12"/>
    <s v="Mt Kenya Renewable Energy"/>
    <s v="Allan Gichuru Karugu"/>
    <s v="705604956"/>
    <s v="Micro Business"/>
    <x v="0"/>
  </r>
  <r>
    <s v="VPA6"/>
    <s v="KE-EMB-1704-21480"/>
    <x v="1"/>
    <s v=""/>
    <s v="17th March,2017"/>
    <d v="2017-03-17T00:00:00"/>
    <s v="17th April,2017"/>
    <d v="2017-04-17T00:00:00"/>
    <s v="Munyi Moses Munyi"/>
    <s v="Male"/>
    <s v="16020923"/>
    <s v="733395607"/>
    <s v="2.55E+11"/>
    <s v=""/>
    <s v=""/>
    <n v="37.513817000000003"/>
    <n v="-0.41421200000000002"/>
    <s v="Embu"/>
    <s v="Runyenjes"/>
    <s v="Kiajokoma"/>
    <s v="Kibogi"/>
    <s v="10"/>
    <s v="Eastern Bioteck"/>
    <s v="Linus Muchangi"/>
    <s v="731538580"/>
    <s v="Micro Business"/>
    <x v="0"/>
  </r>
  <r>
    <s v="VPA6"/>
    <s v="KE-NYA-1612-17389"/>
    <x v="1"/>
    <s v=""/>
    <s v="12th October,2016"/>
    <d v="2016-10-12T00:00:00"/>
    <s v="1st December,2016"/>
    <d v="2016-12-01T00:00:00"/>
    <s v="Ann Muthoni Mwenda"/>
    <s v="Female"/>
    <s v="12949648"/>
    <s v="721752571"/>
    <s v="2.55E+11"/>
    <s v=""/>
    <s v=""/>
    <n v="36.455350000000003"/>
    <n v="1.6240000000000001E-2"/>
    <s v="Nyandarua"/>
    <s v="Ndaragwa"/>
    <s v="Leshau"/>
    <s v="Kahembe"/>
    <s v="8"/>
    <s v="Kichemu limited"/>
    <s v="Kichemu Limited"/>
    <s v=""/>
    <s v="Micro Business"/>
    <x v="1"/>
  </r>
  <r>
    <s v="VPA6"/>
    <s v="KE-KIR-1706-18583"/>
    <x v="1"/>
    <s v=""/>
    <s v="17th April,2017"/>
    <d v="2017-04-17T00:00:00"/>
    <s v="6th June,2017"/>
    <d v="2017-06-06T00:00:00"/>
    <s v="Gachigi Lucas Ndungu"/>
    <s v="Male"/>
    <s v="22519159"/>
    <s v="701627328"/>
    <s v="2.55E+11"/>
    <s v=""/>
    <s v="2.55E+11"/>
    <n v="37.416061999999997"/>
    <n v="-0.60183699999999996"/>
    <s v="Kirinyaga"/>
    <s v="Kirinyaga East"/>
    <s v="Kamunyange"/>
    <s v="Kajiji"/>
    <n v="24"/>
    <s v="Andcol Enterprises"/>
    <s v="Lucas Muia"/>
    <s v="706279820"/>
    <s v="Micro Business"/>
    <x v="3"/>
  </r>
  <r>
    <s v="VPA6"/>
    <s v="KE-MER-1706-21800"/>
    <x v="1"/>
    <s v=""/>
    <s v="9th May,2017"/>
    <d v="2017-05-09T00:00:00"/>
    <s v="28th June,2017"/>
    <d v="2017-06-28T00:00:00"/>
    <s v="Mwithimbu Henry Kirema"/>
    <s v="Male"/>
    <s v="2372031"/>
    <s v="721325650"/>
    <s v="2.55E+11"/>
    <s v=""/>
    <s v="2.55E+11"/>
    <n v="37.582555999999997"/>
    <n v="-5.765E-2"/>
    <s v="Meru"/>
    <s v="Imenti South"/>
    <s v="Kathera"/>
    <s v="Maringene"/>
    <s v="8"/>
    <s v="Igwemas General Digester Ltd"/>
    <s v="Samuel Kirimi"/>
    <s v="740754837"/>
    <s v="Micro Business"/>
    <x v="5"/>
  </r>
  <r>
    <s v="VPA6"/>
    <s v="KE-MUR-1704-20081"/>
    <x v="1"/>
    <s v=""/>
    <s v="26th February,2017"/>
    <d v="2017-02-26T00:00:00"/>
    <s v="17th April,2017"/>
    <d v="2017-04-17T00:00:00"/>
    <s v="Esban Norman Gitau"/>
    <s v="Male"/>
    <s v="897078"/>
    <s v="721269422"/>
    <s v="2.55E+11"/>
    <s v=""/>
    <s v=""/>
    <n v="37.003999999999998"/>
    <n v="-0.85898799999999997"/>
    <s v="Murang'a"/>
    <s v="Kandara"/>
    <s v="Kandara"/>
    <s v="Karuhiu"/>
    <s v="6"/>
    <s v="Kenbi Enterprises"/>
    <s v="Luke"/>
    <s v=""/>
    <s v="Micro Business"/>
    <x v="1"/>
  </r>
  <r>
    <s v="VPA6"/>
    <s v="KE-TRA-1611-21678"/>
    <x v="0"/>
    <s v="Hostile Client"/>
    <s v="11th October,2016"/>
    <d v="2016-10-11T00:00:00"/>
    <s v="30th November,2016"/>
    <d v="2016-11-30T00:00:00"/>
    <s v="Wekoye Stephen Ngome"/>
    <s v="Male"/>
    <s v="778124"/>
    <s v="+254722853316"/>
    <s v="2.55E+11"/>
    <s v=""/>
    <s v="2.55E+11"/>
    <n v="35.248202999999997"/>
    <n v="0.99424299999999999"/>
    <s v="Trans Nzoia"/>
    <s v="Trans Nzoia East"/>
    <s v="Sowerwa"/>
    <s v="Tombili"/>
    <s v="12"/>
    <s v="Pafasi Enterprise"/>
    <s v="Pafasi  Enterprise"/>
    <s v="712956699"/>
    <s v="Micro Business"/>
    <x v="1"/>
  </r>
  <r>
    <s v="VPA6"/>
    <s v="KE-NYE-1704-20082"/>
    <x v="1"/>
    <s v=""/>
    <s v="1st March,2017"/>
    <d v="2017-03-01T00:00:00"/>
    <s v="20th April,2017"/>
    <d v="2017-04-20T00:00:00"/>
    <s v="Mwangi John"/>
    <s v="Male"/>
    <s v="1808934"/>
    <s v="722649630"/>
    <s v="2.55E+11"/>
    <s v=""/>
    <s v=""/>
    <n v="36.721888999999997"/>
    <n v="-0.26077"/>
    <s v="Nyeri"/>
    <s v="Kieni West"/>
    <s v="Gatarakwa"/>
    <s v="Embaringo"/>
    <s v="6"/>
    <s v="Kenbi Enterprises"/>
    <s v="Moses"/>
    <s v=""/>
    <s v="Micro Business"/>
    <x v="0"/>
  </r>
  <r>
    <s v="VPA6"/>
    <s v="KE-NAK-1704-21276"/>
    <x v="1"/>
    <s v=""/>
    <s v="5th March,2017"/>
    <d v="2017-03-05T00:00:00"/>
    <s v="24th April,2017"/>
    <d v="2017-04-24T00:00:00"/>
    <s v="Mutahi Wamuyu Salome"/>
    <s v="Female"/>
    <s v="402355"/>
    <s v="729561896"/>
    <s v="2.55E+11"/>
    <s v=""/>
    <s v=""/>
    <n v="36.176667999999999"/>
    <n v="-0.26850299999999999"/>
    <s v="Nakuru"/>
    <s v="Bahati"/>
    <s v="Gathioro"/>
    <s v="Taboga"/>
    <s v="8"/>
    <s v="Samjubiotec Enterprises"/>
    <s v="Samjubiotec Enterprises"/>
    <s v="725884727"/>
    <s v="Micro Business"/>
    <x v="0"/>
  </r>
  <r>
    <s v="VPA6"/>
    <s v="KE-THA-1706-21801"/>
    <x v="1"/>
    <s v=""/>
    <s v="9th May,2017"/>
    <d v="2017-05-09T00:00:00"/>
    <s v="28th June,2017"/>
    <d v="2017-06-28T00:00:00"/>
    <s v="Njeru John"/>
    <s v="Male"/>
    <s v="11058709"/>
    <s v="719157020"/>
    <s v="2.55E+11"/>
    <s v=""/>
    <s v="2.55E+11"/>
    <n v="37.661352000000001"/>
    <n v="-0.381575"/>
    <s v="Tharaka-Nithi"/>
    <s v="Chuka"/>
    <s v="Kabuboni"/>
    <s v="Mbukoni"/>
    <s v="8"/>
    <s v="Igwemas General Digester Ltd"/>
    <s v="Samuel Kirimi"/>
    <s v="740754837"/>
    <s v="Micro Business"/>
    <x v="5"/>
  </r>
  <r>
    <s v="VPA6"/>
    <s v="KE-UAS-1802-20679"/>
    <x v="1"/>
    <s v=""/>
    <s v="13th December,2017"/>
    <d v="2017-12-13T00:00:00"/>
    <s v="1st February,2018"/>
    <d v="2018-02-01T00:00:00"/>
    <s v="Charagat Helen Helen"/>
    <s v="Female"/>
    <s v="99999"/>
    <s v="721389882"/>
    <s v="721389882"/>
    <s v=""/>
    <s v="723790231"/>
    <n v="35.191161999999998"/>
    <n v="0.40389799999999998"/>
    <s v="Uasin Gishu"/>
    <s v="Kapseret"/>
    <s v="Kapkaren"/>
    <s v="Kapkaren"/>
    <s v="16"/>
    <s v="Bio Esline Company Ltd"/>
    <s v="James"/>
    <s v=""/>
    <s v="Micro Business"/>
    <x v="5"/>
  </r>
  <r>
    <s v="VPA6"/>
    <s v="KE-THA-1705-21802"/>
    <x v="1"/>
    <s v=""/>
    <s v="16th March,2017"/>
    <d v="2017-03-16T00:00:00"/>
    <s v="5th May,2017"/>
    <d v="2017-05-05T00:00:00"/>
    <s v="Mati Lucyline Jerri"/>
    <s v="Female"/>
    <s v="2383870"/>
    <s v="728681159"/>
    <s v="2.55E+11"/>
    <s v=""/>
    <s v="2.55E+11"/>
    <n v="37.642826999999997"/>
    <n v="-0.37252999999999997"/>
    <s v="Tharaka-Nithi"/>
    <s v="Chuka"/>
    <s v="Mwonge"/>
    <s v="Kiadogo"/>
    <s v="8"/>
    <s v="Igwemas General Digester Ltd"/>
    <s v="Samuel Kirimi"/>
    <s v="740754837"/>
    <s v="Micro Business"/>
    <x v="5"/>
  </r>
  <r>
    <s v="VPA6"/>
    <s v="KE-THA-1705-21803"/>
    <x v="1"/>
    <s v=""/>
    <s v="16th March,2017"/>
    <d v="2017-03-16T00:00:00"/>
    <s v="5th May,2017"/>
    <d v="2017-05-05T00:00:00"/>
    <s v="Murithi Evanston Gitonga"/>
    <s v="Male"/>
    <s v="36885190"/>
    <s v="721345432"/>
    <s v="2.55E+11"/>
    <s v=""/>
    <s v=""/>
    <n v="37.643383999999998"/>
    <n v="-0.37174499999999999"/>
    <s v="Tharaka-Nithi"/>
    <s v="Chuka"/>
    <s v="Mwonge"/>
    <s v="Kangumo"/>
    <s v="8"/>
    <s v="Igwemas General Digester Ltd"/>
    <s v="George Gitonga"/>
    <s v="741851168"/>
    <s v="Micro Business"/>
    <x v="5"/>
  </r>
  <r>
    <s v="VPA6"/>
    <s v="KE-NAK-1703-21277"/>
    <x v="1"/>
    <s v=""/>
    <s v="12th January,2017"/>
    <d v="2017-01-12T00:00:00"/>
    <s v="3rd March,2017"/>
    <d v="2017-03-03T00:00:00"/>
    <s v="Njenga Jane Njeri"/>
    <s v="Female"/>
    <s v="5194175"/>
    <s v="715379309"/>
    <s v="2.55E+11"/>
    <s v=""/>
    <s v=""/>
    <n v="36.134419999999999"/>
    <n v="-0.2215"/>
    <s v="Nakuru"/>
    <s v="Bahati"/>
    <s v="Kabatini"/>
    <s v="Nyathona"/>
    <s v="12"/>
    <s v="Samjubiotec Enterprises"/>
    <s v="Samjubiotec Enterprises"/>
    <s v="725884727"/>
    <s v="Micro Business"/>
    <x v="5"/>
  </r>
  <r>
    <s v="VPA6"/>
    <s v="KE-THA-1701-21826"/>
    <x v="1"/>
    <s v=""/>
    <s v="11th December,2016"/>
    <d v="2016-12-11T00:00:00"/>
    <s v="30th January,2017"/>
    <d v="2017-01-30T00:00:00"/>
    <s v="Naivasha Frankline Murithi"/>
    <s v="Male"/>
    <s v="26188363"/>
    <s v="723960155"/>
    <s v="2.55E+11"/>
    <s v=""/>
    <s v="2.55E+11"/>
    <n v="37.636926000000003"/>
    <n v="-0.23633499999999999"/>
    <s v="Tharaka-Nithi"/>
    <s v="Maara"/>
    <s v="Murungi"/>
    <s v="Shumaita"/>
    <s v="12"/>
    <s v="Igwemas General Digester Ltd"/>
    <s v="Samuel Kirimi"/>
    <s v="740754837"/>
    <s v="Micro Business"/>
    <x v="0"/>
  </r>
  <r>
    <s v="VPA6"/>
    <s v="KE-MUR-1712-20877"/>
    <x v="1"/>
    <s v=""/>
    <s v="11th November,2017"/>
    <d v="2017-11-11T00:00:00"/>
    <s v="31st December,2017"/>
    <d v="2017-12-31T00:00:00"/>
    <s v="Mwangi John Kamau"/>
    <s v="Male"/>
    <s v="2024856"/>
    <s v="70613164"/>
    <s v="2.55E+11"/>
    <s v=""/>
    <s v="2.55E+11"/>
    <n v="36.940933999999999"/>
    <n v="-0.94330700000000001"/>
    <s v="Murang'a"/>
    <s v="Maragua"/>
    <s v="Gatanga"/>
    <s v="Mabae"/>
    <s v="8"/>
    <s v="Fagaden Enterprises"/>
    <s v="Fagaden Enterprises"/>
    <s v="721959288"/>
    <s v="Micro Business"/>
    <x v="1"/>
  </r>
  <r>
    <s v="VPA6"/>
    <s v="KE-MUR-1601-20878"/>
    <x v="1"/>
    <s v=""/>
    <s v="27th November,2015"/>
    <d v="2015-11-27T00:00:00"/>
    <s v="16th January,2016"/>
    <d v="2016-01-16T00:00:00"/>
    <s v="Marua Simon Muiruri"/>
    <s v="Male"/>
    <s v="3682940"/>
    <s v="729738534"/>
    <s v="729738534"/>
    <s v=""/>
    <s v="716182663"/>
    <n v="36.931319999999999"/>
    <n v="-0.92639499999999997"/>
    <s v="Murang'a"/>
    <s v="Maragua"/>
    <s v="Kirwara"/>
    <s v="Ndiara Kagiri"/>
    <s v="6"/>
    <s v="Fagaden Enterprises"/>
    <s v="Fagaden Enterprises"/>
    <s v="721959188"/>
    <s v="Micro Business"/>
    <x v="1"/>
  </r>
  <r>
    <s v="VPA6"/>
    <s v="KE-KIA-1703-20379"/>
    <x v="1"/>
    <s v=""/>
    <s v="25th January,2017"/>
    <d v="2017-01-25T00:00:00"/>
    <s v="16th March,2017"/>
    <d v="2017-03-16T00:00:00"/>
    <s v="Tabitha Kariuki Wanjiru"/>
    <s v="Female"/>
    <s v="13030106"/>
    <s v="725602009"/>
    <s v="2.55E+11"/>
    <s v=""/>
    <s v=""/>
    <n v="36.718052"/>
    <n v="-1.0466150000000001"/>
    <s v="Kiambu"/>
    <s v="Lari"/>
    <s v="Githunguri"/>
    <s v="Iriani"/>
    <s v="12"/>
    <s v="Felikam Biogas Services"/>
    <s v="Felikam Biogas Services"/>
    <s v="721439273"/>
    <s v="Micro Business"/>
    <x v="0"/>
  </r>
  <r>
    <s v="VPA6"/>
    <s v="KE-KIR-1707-20680"/>
    <x v="0"/>
    <s v="Hostile Client"/>
    <s v="12th May,2017"/>
    <d v="2017-05-12T00:00:00"/>
    <s v="1st July,2017"/>
    <d v="2017-07-01T00:00:00"/>
    <s v="Chila Livingstone S"/>
    <s v="Male"/>
    <s v="254574"/>
    <s v="+254725871234"/>
    <s v="2.55E+11"/>
    <s v=""/>
    <s v=""/>
    <n v="37.200163000000003"/>
    <n v="-0.603657"/>
    <s v="Kirinyaga"/>
    <s v="Ndia"/>
    <s v="Sagana"/>
    <s v="Kigwachi"/>
    <s v="12"/>
    <s v="Bio Esline Company Ltd"/>
    <s v="Oloo"/>
    <s v=""/>
    <s v="Micro Business"/>
    <x v="0"/>
  </r>
  <r>
    <s v="VPA6"/>
    <s v="KE-KIA-1707-20077"/>
    <x v="1"/>
    <s v=""/>
    <s v="7th January,2017"/>
    <d v="2017-01-07T00:00:00"/>
    <s v="21st July,2017"/>
    <d v="2017-07-21T00:00:00"/>
    <s v="Kimani Mary Ngoiri"/>
    <s v="Female"/>
    <s v="16121607"/>
    <s v="729937205"/>
    <s v="2.55E+11"/>
    <s v=""/>
    <s v=""/>
    <n v="36.639049999999997"/>
    <n v="-1.2920929999999999"/>
    <s v="Kiambu"/>
    <s v="Kikuyu"/>
    <s v="Kinoo"/>
    <s v="Gikambura"/>
    <s v="8"/>
    <s v="Kenbi Enterprises"/>
    <s v="Michael"/>
    <s v=""/>
    <s v="Micro Business"/>
    <x v="0"/>
  </r>
  <r>
    <s v="VPA6"/>
    <s v="KE-MUR-1706-20879"/>
    <x v="1"/>
    <s v=""/>
    <s v="4th May,2017"/>
    <d v="2017-05-04T00:00:00"/>
    <s v="23rd June,2017"/>
    <d v="2017-06-23T00:00:00"/>
    <s v="Mwangi Mary Magiri"/>
    <s v="Female"/>
    <s v="5158539"/>
    <s v="710372495"/>
    <s v="2.55E+11"/>
    <s v=""/>
    <s v="2.55E+11"/>
    <n v="37.005108999999997"/>
    <n v="-0.85971600000000004"/>
    <s v="Murang'a"/>
    <s v="Maragua"/>
    <s v="Kagunduini"/>
    <s v="Karuhiu"/>
    <s v="8"/>
    <s v="Fagaden Enterprises"/>
    <s v="Fagaden Enterprises"/>
    <s v="721959188"/>
    <s v="Micro Business"/>
    <x v="1"/>
  </r>
  <r>
    <s v="VPA6"/>
    <s v="KE-NYE-1704-21583"/>
    <x v="1"/>
    <s v=""/>
    <s v="13th November,2016"/>
    <d v="2016-11-13T00:00:00"/>
    <s v="20th April,2017"/>
    <d v="2017-04-20T00:00:00"/>
    <s v="Kahama Alice Wangu"/>
    <s v="Female"/>
    <s v="8494236"/>
    <s v="722696302"/>
    <s v="2.55E+11"/>
    <s v=""/>
    <s v=""/>
    <n v="36.802222999999998"/>
    <n v="-0.25411"/>
    <s v="Nyeri"/>
    <s v="Kieni West"/>
    <s v="Muiga"/>
    <s v="Kiaragana"/>
    <s v="8"/>
    <s v="Kichemu limited"/>
    <s v=""/>
    <s v=""/>
    <s v="Micro Business"/>
    <x v="1"/>
  </r>
  <r>
    <s v="VPA6"/>
    <s v="KE-KIA-1512-14750"/>
    <x v="1"/>
    <s v=""/>
    <s v="11th November,2015"/>
    <d v="2015-11-11T00:00:00"/>
    <s v="31st December,2015"/>
    <d v="2015-12-31T00:00:00"/>
    <s v="John Karanja Kabogo"/>
    <s v="Male"/>
    <s v="99999"/>
    <s v="722256090"/>
    <s v="722256090"/>
    <s v=""/>
    <s v=""/>
    <n v="36.939807000000002"/>
    <n v="-1.0000500000000001"/>
    <s v="Kiambu"/>
    <s v="Gatundu North"/>
    <s v="Mangu"/>
    <s v="Mitero"/>
    <s v="6"/>
    <s v="Fagaden Enterprises"/>
    <s v="Fagaden Enterprises"/>
    <s v=""/>
    <s v="Micro Business"/>
    <x v="0"/>
  </r>
  <r>
    <s v="VPA6"/>
    <s v="KE-NYE-1706-21086"/>
    <x v="1"/>
    <s v=""/>
    <s v="2nd May,2017"/>
    <d v="2017-05-02T00:00:00"/>
    <s v="21st June,2017"/>
    <d v="2017-06-21T00:00:00"/>
    <s v="Ngera Karinga Charles"/>
    <s v="Male"/>
    <s v="27563248"/>
    <s v="722440732"/>
    <s v="2.55E+11"/>
    <s v=""/>
    <s v="2.55E+11"/>
    <n v="37.023453000000003"/>
    <n v="-0.54231799999999997"/>
    <s v="Nyeri"/>
    <s v="Mukurweni"/>
    <s v="Ruthanje"/>
    <s v="Kiawamururu"/>
    <s v="6"/>
    <s v="Sakaki Natural Renewable Energy Center"/>
    <s v=""/>
    <s v=""/>
    <s v="Micro Business"/>
    <x v="1"/>
  </r>
  <r>
    <s v="VPA6"/>
    <s v="KE-EMB-1705-21092"/>
    <x v="1"/>
    <s v=""/>
    <s v="2nd April,2017"/>
    <d v="2017-04-02T00:00:00"/>
    <s v="22nd May,2017"/>
    <d v="2017-05-22T00:00:00"/>
    <s v="Naman Naman Njeru"/>
    <s v="Male"/>
    <s v="31754560"/>
    <s v="727822708"/>
    <s v="2.55E+11"/>
    <s v=""/>
    <s v="2.55E+11"/>
    <n v="37.552649000000002"/>
    <n v="-0.42219600000000002"/>
    <s v="Embu"/>
    <s v="Runyenjes"/>
    <s v="Kagaari North"/>
    <s v="Muthege"/>
    <s v="8"/>
    <s v="Sakaki Natural Renewable Energy Center"/>
    <s v=""/>
    <s v=""/>
    <s v="Micro Business"/>
    <x v="1"/>
  </r>
  <r>
    <s v="VPA6"/>
    <s v="KE-EMB-1706-21093"/>
    <x v="0"/>
    <s v="Grievance"/>
    <s v="16th April,2017"/>
    <d v="2017-04-16T00:00:00"/>
    <s v="5th June,2017"/>
    <d v="2017-06-05T00:00:00"/>
    <s v="Njiru Japhat Njagi"/>
    <s v="Male"/>
    <s v="3306248"/>
    <s v="718512960"/>
    <s v="2.55E+11"/>
    <s v=""/>
    <s v="2.55E+11"/>
    <n v="37.548448999999998"/>
    <n v="-0.40800900000000001"/>
    <s v="Embu"/>
    <s v="Runyenjes"/>
    <s v="Mukuurine"/>
    <s v="Mukuuri"/>
    <s v="8"/>
    <s v="Sakaki Natural Renewable Energy Center"/>
    <s v=""/>
    <s v=""/>
    <s v="Micro Business"/>
    <x v="1"/>
  </r>
  <r>
    <s v="VPA6"/>
    <s v="KE-EMB-1707-21094"/>
    <x v="0"/>
    <s v="Grievance"/>
    <s v="12th May,2017"/>
    <d v="2017-05-12T00:00:00"/>
    <s v="1st July,2017"/>
    <d v="2017-07-01T00:00:00"/>
    <s v="Njiru Joseph Mwaniki"/>
    <s v="Male"/>
    <s v="721970"/>
    <s v="721659359"/>
    <s v="2.55E+11"/>
    <s v=""/>
    <s v="2.55E+11"/>
    <n v="37.547524000000003"/>
    <n v="-0.41113100000000002"/>
    <s v="Embu"/>
    <s v="Runyenjes"/>
    <s v="Kagaari"/>
    <s v="Mukuuri"/>
    <s v="8"/>
    <s v="Sakaki Natural Renewable Energy Center"/>
    <s v=""/>
    <s v=""/>
    <s v="Micro Business"/>
    <x v="1"/>
  </r>
  <r>
    <s v="VPA6"/>
    <s v="KE-EMB-1705-21095"/>
    <x v="1"/>
    <s v=""/>
    <s v="31st March,2017"/>
    <d v="2017-03-31T00:00:00"/>
    <s v="20th May,2017"/>
    <d v="2017-05-20T00:00:00"/>
    <s v="Rutere Alice Muthanje"/>
    <s v="Female"/>
    <s v="3307878"/>
    <s v="719525872"/>
    <s v="2.55E+11"/>
    <s v=""/>
    <s v="2.55E+11"/>
    <n v="37.544562999999997"/>
    <n v="-0.40658100000000003"/>
    <s v="Embu"/>
    <s v="Runyenjes"/>
    <s v="Kagaari"/>
    <s v="Mukuuri"/>
    <s v="8"/>
    <s v="Sakaki Natural Renewable Energy Center"/>
    <s v=""/>
    <s v=""/>
    <s v="Micro Business"/>
    <x v="1"/>
  </r>
  <r>
    <s v="VPA6"/>
    <s v="KE-EMB-1705-21096"/>
    <x v="1"/>
    <s v=""/>
    <s v="26th March,2017"/>
    <d v="2017-03-26T00:00:00"/>
    <s v="15th May,2017"/>
    <d v="2017-05-15T00:00:00"/>
    <s v="Njiru Sisily Ruguru"/>
    <s v="Female"/>
    <s v="7034896"/>
    <s v="725992414"/>
    <s v="2.55E+11"/>
    <s v=""/>
    <s v="2.55E+11"/>
    <n v="37.551163000000003"/>
    <n v="-0.40787200000000001"/>
    <s v="Embu"/>
    <s v="Runyenjes"/>
    <s v="Kagaari"/>
    <s v="Mukuuri"/>
    <s v="8"/>
    <s v="Sakaki Natural Renewable Energy Center"/>
    <s v=""/>
    <s v=""/>
    <s v="Micro Business"/>
    <x v="1"/>
  </r>
  <r>
    <s v="VPA6"/>
    <s v="KE-EMB-1705-21097"/>
    <x v="0"/>
    <s v="Grievance"/>
    <s v="31st March,2017"/>
    <d v="2017-03-31T00:00:00"/>
    <s v="20th May,2017"/>
    <d v="2017-05-20T00:00:00"/>
    <s v="Kathari Joseph Dwiga"/>
    <s v="Male"/>
    <s v="10223433"/>
    <s v="723548237"/>
    <s v="2.55E+11"/>
    <s v=""/>
    <s v="2.55E+11"/>
    <n v="37.549185999999999"/>
    <n v="-0.40886099999999997"/>
    <s v="Embu"/>
    <s v="Runyenjes"/>
    <s v="Kagaari"/>
    <s v="Mukuuri"/>
    <s v="8"/>
    <s v="Sakaki Natural Renewable Energy Center"/>
    <s v=""/>
    <s v=""/>
    <s v="Micro Business"/>
    <x v="1"/>
  </r>
  <r>
    <s v="VPA6"/>
    <s v="KE-EMB-1705-21098"/>
    <x v="1"/>
    <s v=""/>
    <s v="31st March,2017"/>
    <d v="2017-03-31T00:00:00"/>
    <s v="20th May,2017"/>
    <d v="2017-05-20T00:00:00"/>
    <s v="Njiru Silvester Njeru"/>
    <s v="Male"/>
    <s v="10058760"/>
    <s v="727368077"/>
    <s v="2.55E+11"/>
    <s v=""/>
    <s v="2.55E+11"/>
    <n v="37.540433"/>
    <n v="-0.39929799999999999"/>
    <s v="Embu"/>
    <s v="Runyenjes"/>
    <s v="Kagaari"/>
    <s v="Mukuuri"/>
    <s v="8"/>
    <s v="Sakaki Natural Renewable Energy Center"/>
    <s v=""/>
    <s v=""/>
    <s v="Micro Business"/>
    <x v="1"/>
  </r>
  <r>
    <s v="VPA6"/>
    <s v="KE-KIR-1706-21100"/>
    <x v="1"/>
    <s v=""/>
    <s v="1st May,2017"/>
    <d v="2017-05-01T00:00:00"/>
    <s v="20th June,2017"/>
    <d v="2017-06-20T00:00:00"/>
    <s v="Gateri Wilson Kariuki"/>
    <s v="Male"/>
    <s v="21953981"/>
    <s v="720430827"/>
    <s v="2.55E+11"/>
    <s v=""/>
    <s v="2.55E+11"/>
    <n v="37.419370999999998"/>
    <n v="-0.54593999999999998"/>
    <s v="Kirinyaga"/>
    <s v="Kirinyaga East"/>
    <s v="Njukiini"/>
    <s v="Githaraini"/>
    <s v="16"/>
    <s v="Sakaki Natural Renewable Energy Center"/>
    <s v=""/>
    <s v=""/>
    <s v="Micro Business"/>
    <x v="3"/>
  </r>
  <r>
    <s v="VPA6"/>
    <s v="KE-KIR-1702-21102"/>
    <x v="1"/>
    <s v=""/>
    <s v="14th December,2016"/>
    <d v="2016-12-14T00:00:00"/>
    <s v="2nd February,2017"/>
    <d v="2017-02-02T00:00:00"/>
    <s v="Njagi Linus Kariuki"/>
    <s v="Male"/>
    <s v="21916697"/>
    <s v="722790547"/>
    <s v="2.55E+11"/>
    <s v=""/>
    <s v="2.55E+11"/>
    <n v="37.420724"/>
    <n v="-0.52715100000000004"/>
    <s v="Kirinyaga"/>
    <s v="Kirinyaga East"/>
    <s v="Njukiini"/>
    <s v="Githaraini"/>
    <s v="8"/>
    <s v="Sakaki Natural Renewable Energy Center"/>
    <s v=""/>
    <s v=""/>
    <s v="Micro Business"/>
    <x v="1"/>
  </r>
  <r>
    <s v="VPA6"/>
    <s v="KE-KIR-1705-21101"/>
    <x v="1"/>
    <s v=""/>
    <s v="5th April,2017"/>
    <d v="2017-04-05T00:00:00"/>
    <s v="25th May,2017"/>
    <d v="2017-05-25T00:00:00"/>
    <s v="Muraya John Gichu"/>
    <s v="Male"/>
    <s v="28991663"/>
    <s v="722672886"/>
    <s v="2.55E+11"/>
    <s v=""/>
    <s v="2.55E+11"/>
    <n v="37.440351"/>
    <n v="-0.54671199999999998"/>
    <s v="Kirinyaga"/>
    <s v="Kirinyaga East"/>
    <s v="Murinduko"/>
    <s v="Karuangi"/>
    <s v="8"/>
    <s v="Sakaki Natural Renewable Energy Center"/>
    <s v=""/>
    <s v=""/>
    <s v="Micro Business"/>
    <x v="1"/>
  </r>
  <r>
    <s v="VPA6"/>
    <s v="KE-EMB-1707-21089"/>
    <x v="1"/>
    <s v=""/>
    <s v="5th June,2017"/>
    <d v="2017-06-05T00:00:00"/>
    <s v="25th July,2017"/>
    <d v="2017-07-25T00:00:00"/>
    <s v="N Jane Muthanje"/>
    <s v="Female"/>
    <s v="1092664"/>
    <s v="720231898"/>
    <s v="2.55E+11"/>
    <s v=""/>
    <s v="2.55E+11"/>
    <n v="37.535772000000001"/>
    <n v="-0.44187300000000002"/>
    <s v="Embu"/>
    <s v="Runyenjes"/>
    <s v="Makengi"/>
    <s v="Kevote"/>
    <s v="10"/>
    <s v="Sakaki Natural Renewable Energy Center"/>
    <s v=""/>
    <s v=""/>
    <s v="Micro Business"/>
    <x v="1"/>
  </r>
  <r>
    <s v="VPA6"/>
    <s v="KE-MER-1706-21888"/>
    <x v="1"/>
    <s v=""/>
    <s v="30th April,2017"/>
    <d v="2017-04-30T00:00:00"/>
    <s v="19th June,2017"/>
    <d v="2017-06-19T00:00:00"/>
    <s v="Magaju Sails Joseph"/>
    <s v="Male"/>
    <s v="5773644"/>
    <s v="712319405"/>
    <s v="2.55E+11"/>
    <s v=""/>
    <s v="2.55E+11"/>
    <n v="37.602812"/>
    <n v="-7.0296999999999998E-2"/>
    <s v="Meru"/>
    <s v="Imenti South"/>
    <s v="Upper Mikumbune"/>
    <s v="Kiunju"/>
    <s v="6"/>
    <s v="Zackmar Biotec Ltd"/>
    <s v="Zackmar Biotec Ltd"/>
    <s v="723233226"/>
    <s v="Micro Business"/>
    <x v="0"/>
  </r>
  <r>
    <s v="VPA6"/>
    <s v="KE-KIA-1512-14759"/>
    <x v="1"/>
    <s v=""/>
    <s v="11th November,2015"/>
    <d v="2015-11-11T00:00:00"/>
    <s v="31st December,2015"/>
    <d v="2015-12-31T00:00:00"/>
    <s v="John Kinyanjui Muchai"/>
    <s v="Male"/>
    <s v="99999"/>
    <s v="721681445"/>
    <s v="721681445"/>
    <s v=""/>
    <s v=""/>
    <n v="36.783230000000003"/>
    <n v="-1.1637919999999999"/>
    <s v="Kiambu"/>
    <s v="Limuru"/>
    <s v="Kiambu"/>
    <s v="Kanunga"/>
    <s v="6"/>
    <s v="Biotechno &amp; Services"/>
    <s v=""/>
    <s v=""/>
    <s v="Micro Business"/>
    <x v="0"/>
  </r>
  <r>
    <s v="VPA6"/>
    <s v="KE-KIR-1704-20777"/>
    <x v="1"/>
    <s v=""/>
    <s v="8th March,2017"/>
    <d v="2017-03-08T00:00:00"/>
    <s v="27th April,2017"/>
    <d v="2017-04-27T00:00:00"/>
    <s v="Gachua Anne Mary Wangui"/>
    <s v="Female"/>
    <s v="1912538"/>
    <s v="724630284"/>
    <s v="2.55E+11"/>
    <s v=""/>
    <s v=""/>
    <n v="37.186751999999998"/>
    <n v="-0.49734499999999998"/>
    <s v="Kirinyaga"/>
    <s v="Sagana"/>
    <s v="Kirinyaga West"/>
    <s v="Kiano"/>
    <s v="10"/>
    <s v="Mt Kenya Renewable Energy"/>
    <s v="Mt Kenya Renewable Energy"/>
    <s v="726322851"/>
    <s v="Micro Business"/>
    <x v="0"/>
  </r>
  <r>
    <s v="VPA6"/>
    <s v="KE-KIR-1701-20681"/>
    <x v="1"/>
    <s v=""/>
    <s v="12th November,2016"/>
    <d v="2016-11-12T00:00:00"/>
    <s v="1st January,2017"/>
    <d v="2017-01-01T00:00:00"/>
    <s v="Maina James Clet"/>
    <s v="Male"/>
    <s v="99999"/>
    <s v="721591022"/>
    <s v="2.55E+11"/>
    <s v=""/>
    <s v="2.55E+11"/>
    <n v="37.206220000000002"/>
    <n v="-0.59487699999999999"/>
    <s v="Kirinyaga"/>
    <s v="Sagana"/>
    <s v="Ndia"/>
    <s v="Riamuga"/>
    <s v="8"/>
    <s v="Bio Esline Company Ltd"/>
    <s v="Oloo"/>
    <s v="711469114"/>
    <s v="Micro Business"/>
    <x v="0"/>
  </r>
  <r>
    <s v="VPA6"/>
    <s v="KE-MER-1701-21805"/>
    <x v="1"/>
    <s v=""/>
    <s v="19th November,2016"/>
    <d v="2016-11-19T00:00:00"/>
    <s v="8th January,2017"/>
    <d v="2017-01-08T00:00:00"/>
    <s v="M'Amburi Damiano Muthaura"/>
    <s v="Male"/>
    <s v="8870319"/>
    <s v="727570114"/>
    <s v="727570114"/>
    <s v=""/>
    <s v="707460103"/>
    <n v="37.684330000000003"/>
    <n v="-6.6692000000000001E-2"/>
    <s v="Meru"/>
    <s v="Imenti South"/>
    <s v="Kithunguri"/>
    <s v="Muguru"/>
    <s v="6"/>
    <s v="Igwemas General Digester Ltd"/>
    <s v="George Gitonga"/>
    <s v="741293570"/>
    <s v="Micro Business"/>
    <x v="1"/>
  </r>
  <r>
    <s v="VPA6"/>
    <s v="KE-THA-1707-19578"/>
    <x v="1"/>
    <s v=""/>
    <s v="17th May,2017"/>
    <d v="2017-05-17T00:00:00"/>
    <s v="6th July,2017"/>
    <d v="2017-07-06T00:00:00"/>
    <s v="Gitonga Mbabu Tyres"/>
    <s v="Male"/>
    <s v="27872500"/>
    <s v="71815705"/>
    <s v="2.55E+11"/>
    <s v=""/>
    <s v="2.55E+11"/>
    <n v="37.617724000000003"/>
    <n v="-0.237123"/>
    <s v="Tharaka-Nithi"/>
    <s v="Maara"/>
    <s v="Chogoria"/>
    <s v="Mugaani"/>
    <s v="8"/>
    <s v="Likunga Company Limited"/>
    <s v="Anderson Tuva"/>
    <s v="797594055"/>
    <s v="Micro Business"/>
    <x v="1"/>
  </r>
  <r>
    <s v="VPA6"/>
    <s v="KE-THA-1708-19579"/>
    <x v="1"/>
    <s v=""/>
    <s v="17th June,2017"/>
    <d v="2017-06-17T00:00:00"/>
    <s v="6th August,2017"/>
    <d v="2017-08-06T00:00:00"/>
    <s v="Jotham John Kamundi"/>
    <s v="Male"/>
    <s v="11026069"/>
    <s v="728122407"/>
    <s v="2.55E+11"/>
    <s v=""/>
    <s v="2.55E+11"/>
    <n v="37.607126999999998"/>
    <n v="-0.23555200000000001"/>
    <s v="Tharaka-Nithi"/>
    <s v="Maara"/>
    <s v="Chogoria"/>
    <s v="Girira"/>
    <s v="8"/>
    <s v="Likunga Company Limited"/>
    <s v="Eliatha Njagi"/>
    <s v="718644238"/>
    <s v="Micro Business"/>
    <x v="1"/>
  </r>
  <r>
    <s v="VPA6"/>
    <s v="KE-THA-1708-19580"/>
    <x v="1"/>
    <s v=""/>
    <s v="12th June,2016"/>
    <d v="2016-06-12T00:00:00"/>
    <s v="1st August,2017"/>
    <d v="2017-08-01T00:00:00"/>
    <s v="Ashford Ntiba Micheni"/>
    <s v="Male"/>
    <s v="5099887"/>
    <s v="710465157"/>
    <s v="2.55E+11"/>
    <s v=""/>
    <s v="2.55E+11"/>
    <n v="37.618564999999997"/>
    <n v="-0.23055600000000001"/>
    <s v="Tharaka-Nithi"/>
    <s v="Maara"/>
    <s v="Chogoria"/>
    <s v="Ikaani"/>
    <s v="8"/>
    <s v="Likunga Company Limited"/>
    <s v="Anderson Tuva"/>
    <s v="254738923711"/>
    <s v="Micro Business"/>
    <x v="1"/>
  </r>
  <r>
    <s v="VPA6"/>
    <s v="KE-MER-1707-21890"/>
    <x v="1"/>
    <s v=""/>
    <s v="18th May,2017"/>
    <d v="2017-05-18T00:00:00"/>
    <s v="7th July,2017"/>
    <d v="2017-07-07T00:00:00"/>
    <s v="Mungiria James Mwita"/>
    <s v="Male"/>
    <s v="20855993"/>
    <s v="726757490"/>
    <s v="2.55E+11"/>
    <s v=""/>
    <s v="2.55E+11"/>
    <n v="37.676304000000002"/>
    <n v="-7.8876000000000002E-2"/>
    <s v="Meru"/>
    <s v="Imenti South"/>
    <s v="Mikumbune"/>
    <s v="Miaguene"/>
    <s v="8"/>
    <s v="Zackmar Biotec Ltd"/>
    <s v="Zackmar Biotec Ltd"/>
    <s v="723233226"/>
    <s v="Micro Business"/>
    <x v="0"/>
  </r>
  <r>
    <s v="VPA6"/>
    <s v="KE-MER-1606-16392"/>
    <x v="1"/>
    <s v=""/>
    <s v="12th April,2016"/>
    <d v="2016-04-12T00:00:00"/>
    <s v="1st June,2016"/>
    <d v="2016-06-01T00:00:00"/>
    <s v="Samuel Muriungi Kibui"/>
    <s v="Female"/>
    <s v="9215461"/>
    <s v="722848962"/>
    <s v="722848962"/>
    <s v=""/>
    <s v="738830996"/>
    <n v="37.555162000000003"/>
    <n v="-2.1062000000000001E-2"/>
    <s v="Meru"/>
    <s v="Meru Central"/>
    <s v="Kithirune"/>
    <s v="Kagoji"/>
    <s v="10"/>
    <s v="Likunga Company Limited"/>
    <s v="Likunga Company Limited"/>
    <s v="720280964"/>
    <s v="Micro Business"/>
    <x v="0"/>
  </r>
  <r>
    <s v="VPA6"/>
    <s v="KE-THA-1707-19581"/>
    <x v="1"/>
    <s v=""/>
    <s v="12th May,2017"/>
    <d v="2017-05-12T00:00:00"/>
    <s v="1st July,2017"/>
    <d v="2017-07-01T00:00:00"/>
    <s v="Muthoni Njeru Dionisio"/>
    <s v="Male"/>
    <s v="28852656"/>
    <s v="728582602"/>
    <s v="728582602"/>
    <s v=""/>
    <s v="717760896"/>
    <n v="37.649315000000001"/>
    <n v="-0.36887900000000001"/>
    <s v="Tharaka-Nithi"/>
    <s v="Chuka"/>
    <s v="Mwonge"/>
    <s v="Ikuu"/>
    <s v="6"/>
    <s v="Likunga Company Limited"/>
    <s v="Likunga Company Limited"/>
    <s v="720280964"/>
    <s v="Micro Business"/>
    <x v="0"/>
  </r>
  <r>
    <s v="VPA6"/>
    <s v="KE-MUR-1708-20893"/>
    <x v="0"/>
    <s v="Unreachable"/>
    <s v="12th June,2017"/>
    <d v="2017-06-12T00:00:00"/>
    <s v="1st August,2017"/>
    <d v="2017-08-01T00:00:00"/>
    <s v="Gathuki Johnson Mambo"/>
    <s v="Male"/>
    <s v="8569390"/>
    <s v="707340559"/>
    <s v="2.55E+11"/>
    <s v=""/>
    <s v="2.55E+11"/>
    <n v="37.003582999999999"/>
    <n v="-0.59981499999999999"/>
    <s v="Murang'a"/>
    <s v="Mathioya"/>
    <s v="Gathunya"/>
    <s v="Mahiaini"/>
    <s v="8"/>
    <s v="Fagaden Enterprises"/>
    <s v="Fagaden Enterprises"/>
    <s v="721959188"/>
    <s v="Micro Business"/>
    <x v="1"/>
  </r>
  <r>
    <s v="VPA6"/>
    <s v="KE-KIR-1708-20788"/>
    <x v="1"/>
    <s v=""/>
    <s v="12th June,2017"/>
    <d v="2017-06-12T00:00:00"/>
    <s v="1st August,2017"/>
    <d v="2017-08-01T00:00:00"/>
    <s v="Kaguma Peter Chomba"/>
    <s v="Male"/>
    <s v="23149946"/>
    <s v="721920504"/>
    <s v="2.55E+11"/>
    <s v=""/>
    <s v="2.55E+11"/>
    <n v="37.222352000000001"/>
    <n v="-0.57730700000000001"/>
    <s v="Kirinyaga"/>
    <s v="Ndia"/>
    <s v="Ndia"/>
    <s v="Gathugu"/>
    <s v="6"/>
    <s v="Mt Kenya Renewable Energy"/>
    <s v="Allan Gichuru Karugu"/>
    <s v="705604956"/>
    <s v="Micro Business"/>
    <x v="1"/>
  </r>
  <r>
    <s v="VPA6"/>
    <s v="KE-MUR-1708-20895"/>
    <x v="1"/>
    <s v=""/>
    <s v="12th June,2017"/>
    <d v="2017-06-12T00:00:00"/>
    <s v="1st August,2017"/>
    <d v="2017-08-01T00:00:00"/>
    <s v="Wanjau Peter Maina"/>
    <s v="Male"/>
    <s v="3606347"/>
    <s v="724360780"/>
    <s v="2.55E+11"/>
    <s v=""/>
    <s v="2.55E+11"/>
    <n v="36.922654999999999"/>
    <n v="-0.63479699999999994"/>
    <s v="Murang'a"/>
    <s v="Maragua"/>
    <s v="Gatunguru"/>
    <s v="Gikoe"/>
    <s v="8"/>
    <s v="Fagaden Enterprises"/>
    <s v="Fagaden Enterprises"/>
    <s v="721959188"/>
    <s v="Micro Business"/>
    <x v="1"/>
  </r>
  <r>
    <s v="VPA6"/>
    <s v="KE-NYE-1708-20896"/>
    <x v="1"/>
    <s v=""/>
    <s v="12th June,2017"/>
    <d v="2017-06-12T00:00:00"/>
    <s v="1st August,2017"/>
    <d v="2017-08-01T00:00:00"/>
    <s v="Kibugu Peter Mathenge"/>
    <s v="Male"/>
    <s v="3207821"/>
    <s v="722461037"/>
    <s v="2.55E+11"/>
    <s v=""/>
    <s v="2.55E+11"/>
    <n v="36.947552000000002"/>
    <n v="-0.48039300000000001"/>
    <s v="Nyeri"/>
    <s v="Tetu"/>
    <s v="Wamagana"/>
    <s v="Kariguini"/>
    <s v="8"/>
    <s v="Fagaden Enterprises"/>
    <s v="Fagaden Enterprises"/>
    <s v=""/>
    <s v="Micro Business"/>
    <x v="1"/>
  </r>
  <r>
    <s v="VPA6"/>
    <s v="KE-NYA-1711-21589"/>
    <x v="1"/>
    <s v=""/>
    <s v="12th September,2017"/>
    <d v="2017-09-12T00:00:00"/>
    <s v="1st November,2017"/>
    <d v="2017-11-01T00:00:00"/>
    <s v="Njiru Peter Njoroge"/>
    <s v="Male"/>
    <s v="24411916"/>
    <s v="722863460"/>
    <s v="2.55E+11"/>
    <s v=""/>
    <s v="2.55E+11"/>
    <n v="36.505521999999999"/>
    <n v="-0.16309499999999999"/>
    <s v="Nyandarua"/>
    <s v="Ndaragwa"/>
    <s v="Shamata"/>
    <s v="Mungetho"/>
    <s v="8"/>
    <s v="Kichemu limited"/>
    <s v="Peter"/>
    <s v=""/>
    <s v="Micro Business"/>
    <x v="1"/>
  </r>
  <r>
    <s v="VPA6"/>
    <s v="KE-NYA-1701-21590"/>
    <x v="1"/>
    <s v=""/>
    <s v="12th November,2016"/>
    <d v="2016-11-12T00:00:00"/>
    <s v="1st January,2017"/>
    <d v="2017-01-01T00:00:00"/>
    <s v="Waititu Jecinta Kariuko"/>
    <s v="Female"/>
    <s v="616741"/>
    <s v="725599209"/>
    <s v="2.55E+11"/>
    <s v=""/>
    <s v=""/>
    <n v="36.492967"/>
    <n v="-0.17923"/>
    <s v="Nyandarua"/>
    <s v="Ndaragwa"/>
    <s v="Shamata"/>
    <s v="Shamata"/>
    <s v="8"/>
    <s v="Kichemu limited"/>
    <s v="Peter"/>
    <s v=""/>
    <s v="Micro Business"/>
    <x v="1"/>
  </r>
  <r>
    <s v="VPA6"/>
    <s v="KE-NYA-1712-21599"/>
    <x v="1"/>
    <s v=""/>
    <s v="11th November,2017"/>
    <d v="2017-11-11T00:00:00"/>
    <s v="31st December,2017"/>
    <d v="2017-12-31T00:00:00"/>
    <s v="Gitungo Lucy Wamaitha"/>
    <s v="Female"/>
    <s v="99999"/>
    <s v="722384276"/>
    <s v="2.55E+11"/>
    <s v=""/>
    <s v=""/>
    <n v="36.483939999999997"/>
    <n v="-0.16675799999999999"/>
    <s v="Nyandarua"/>
    <s v="Ndaragwa"/>
    <s v="Shamata"/>
    <s v="Warukira"/>
    <s v="8"/>
    <s v="Kichemu limited"/>
    <s v="Wanjau"/>
    <s v=""/>
    <s v="Micro Business"/>
    <x v="1"/>
  </r>
  <r>
    <s v="VPA6"/>
    <s v="KE-THA-1708-19586"/>
    <x v="1"/>
    <s v=""/>
    <s v="12th June,2017"/>
    <d v="2017-06-12T00:00:00"/>
    <s v="1st August,2017"/>
    <d v="2017-08-01T00:00:00"/>
    <s v="Kimathi Mbaka Jaspher"/>
    <s v="Male"/>
    <s v="22868368"/>
    <s v="724747324"/>
    <s v="724747324"/>
    <s v=""/>
    <s v="725062986"/>
    <n v="37.652369"/>
    <n v="-0.31417"/>
    <s v="Tharaka-Nithi"/>
    <s v="Chuka"/>
    <s v="Kiangondu"/>
    <s v="Mucwa"/>
    <s v="8"/>
    <s v="Likunga Company Limited"/>
    <s v="Eliatha Njagi"/>
    <s v="718644238"/>
    <s v="Micro Business"/>
    <x v="0"/>
  </r>
  <r>
    <s v="VPA6"/>
    <s v="KE-MER-1709-21887"/>
    <x v="1"/>
    <s v=""/>
    <s v="13th July,2017"/>
    <d v="2017-07-13T00:00:00"/>
    <s v="1st September,2017"/>
    <d v="2017-09-01T00:00:00"/>
    <s v="Geoffroy John Kaburu"/>
    <s v="Male"/>
    <s v="2364440"/>
    <s v="720547413"/>
    <s v="2.55E+11"/>
    <s v=""/>
    <s v="2.55E+11"/>
    <n v="37.619464000000001"/>
    <n v="-7.3886999999999994E-2"/>
    <s v="Meru"/>
    <s v="Imenti South"/>
    <s v="Mikumbune"/>
    <s v="Giakama"/>
    <s v="6"/>
    <s v="Zackmar Biotec Ltd"/>
    <s v="Erick Munene"/>
    <s v="728779943"/>
    <s v="Micro Business"/>
    <x v="1"/>
  </r>
  <r>
    <s v="VPA6"/>
    <s v="KE-NYE-1708-20789"/>
    <x v="1"/>
    <s v=""/>
    <s v="12th June,2017"/>
    <d v="2017-06-12T00:00:00"/>
    <s v="1st August,2017"/>
    <d v="2017-08-01T00:00:00"/>
    <s v="Kinyua Margaret Wanjiku"/>
    <s v="Female"/>
    <s v="10088128"/>
    <s v="722633137"/>
    <s v="2.55E+11"/>
    <s v=""/>
    <s v="2.55E+11"/>
    <n v="36.995581999999999"/>
    <n v="-0.472113"/>
    <s v="Nyeri"/>
    <s v="Tetu"/>
    <s v="Tetu"/>
    <s v="Mutathini"/>
    <s v="10"/>
    <s v="Mt Kenya Renewable Energy"/>
    <s v="Mt Kenya Renewable Energy"/>
    <s v="726322851"/>
    <s v="Micro Business"/>
    <x v="0"/>
  </r>
  <r>
    <s v="VPA6"/>
    <s v="KE-MER-1709-21895"/>
    <x v="0"/>
    <s v="Grievance"/>
    <s v="13th July,2017"/>
    <d v="2017-07-13T00:00:00"/>
    <s v="1st September,2017"/>
    <d v="2017-09-01T00:00:00"/>
    <s v="Nkanata Silas Gitonga"/>
    <s v="Male"/>
    <s v="4470500"/>
    <s v="718879269"/>
    <s v="2.55E+11"/>
    <s v=""/>
    <s v="2.55E+11"/>
    <n v="37.614837000000001"/>
    <n v="-7.0419999999999996E-2"/>
    <s v="Meru"/>
    <s v="Imenti South"/>
    <s v="Mikumbune"/>
    <s v="Mitarune"/>
    <s v="6"/>
    <s v="Zackmar Biotec Ltd"/>
    <s v="Erick Munene"/>
    <s v="728779943"/>
    <s v="Micro Business"/>
    <x v="1"/>
  </r>
  <r>
    <s v="VPA6"/>
    <s v="KE-MER-1709-21892"/>
    <x v="1"/>
    <s v=""/>
    <s v="14th August,2017"/>
    <d v="2017-08-14T00:00:00"/>
    <s v="20th September,2017"/>
    <d v="2017-09-20T00:00:00"/>
    <s v="Kwiriga Josphat Mwiti"/>
    <s v="Male"/>
    <s v="9214787"/>
    <s v="721435401"/>
    <s v="2.55E+11"/>
    <s v=""/>
    <s v=""/>
    <n v="37.6738"/>
    <n v="-8.4322999999999995E-2"/>
    <s v="Meru"/>
    <s v="Imenti South"/>
    <s v="Mikumbune"/>
    <s v="Kiigene"/>
    <s v="8"/>
    <s v="Zackmar Biotec Ltd"/>
    <s v="Erick Munene"/>
    <s v="728779943"/>
    <s v="Micro Business"/>
    <x v="1"/>
  </r>
  <r>
    <s v="VPA6"/>
    <s v="KE-MER-1708-21891"/>
    <x v="1"/>
    <s v=""/>
    <s v="12th June,2017"/>
    <d v="2017-06-12T00:00:00"/>
    <s v="1st August,2017"/>
    <d v="2017-08-01T00:00:00"/>
    <s v="Kwiriga Elias Mwebia"/>
    <s v="Male"/>
    <s v="11325764"/>
    <s v="713110992"/>
    <s v="2.55E+11"/>
    <s v=""/>
    <s v="2.55E+11"/>
    <n v="37.674104999999997"/>
    <n v="-8.4489999999999996E-2"/>
    <s v="Meru"/>
    <s v="Imenti South"/>
    <s v="Mikumbune"/>
    <s v="Kiigene"/>
    <s v="8"/>
    <s v="Zackmar Biotec Ltd"/>
    <s v="Erick Munene"/>
    <s v="728779943"/>
    <s v="Micro Business"/>
    <x v="1"/>
  </r>
  <r>
    <s v="VPA6"/>
    <s v="KE-MER-1710-21893"/>
    <x v="1"/>
    <s v=""/>
    <s v="12th August,2017"/>
    <d v="2017-08-12T00:00:00"/>
    <s v="1st October,2017"/>
    <d v="2017-10-01T00:00:00"/>
    <s v="Kirimbarimba David Mbaabu"/>
    <s v="Male"/>
    <s v="7453640"/>
    <s v="720917826"/>
    <s v="2.55E+11"/>
    <s v=""/>
    <s v=""/>
    <n v="37.632542000000001"/>
    <n v="-7.8669000000000003E-2"/>
    <s v="Meru"/>
    <s v="Imenti South"/>
    <s v="Mikumbune"/>
    <s v="Miriene"/>
    <s v="8"/>
    <s v="Zackmar Biotec Ltd"/>
    <s v="Eric Murithi"/>
    <s v="728779943"/>
    <s v="Micro Business"/>
    <x v="1"/>
  </r>
  <r>
    <s v="VPA6"/>
    <s v="KE-MER-1707-19582"/>
    <x v="1"/>
    <s v=""/>
    <s v="12th May,2017"/>
    <d v="2017-05-12T00:00:00"/>
    <s v="1st July,2017"/>
    <d v="2017-07-01T00:00:00"/>
    <s v="Gichara Samuel Mutabari"/>
    <s v="Male"/>
    <s v="21196332"/>
    <s v="723768061"/>
    <s v="723768061"/>
    <s v=""/>
    <s v="732934849"/>
    <n v="37.760323999999997"/>
    <n v="0.16311"/>
    <s v="Meru"/>
    <s v="Tigania West"/>
    <s v="Kianjai"/>
    <s v="Laithichii"/>
    <s v="4"/>
    <s v="Likunga Company Limited"/>
    <s v="Anderson Tuva"/>
    <s v="738923711"/>
    <s v="Micro Business"/>
    <x v="0"/>
  </r>
  <r>
    <s v="VPA6"/>
    <s v="KE-MER-1707-19583"/>
    <x v="0"/>
    <s v="Unreachable"/>
    <s v="4th April,2017"/>
    <d v="2017-04-04T00:00:00"/>
    <s v="9th July,2017"/>
    <d v="2017-07-09T00:00:00"/>
    <s v="Mutuma Thiringi Nathan"/>
    <s v="Male"/>
    <s v="22867511"/>
    <s v="254723931300"/>
    <s v="2.55E+11"/>
    <s v=""/>
    <s v="2.55E+11"/>
    <n v="37.739204999999998"/>
    <n v="0.16619800000000001"/>
    <s v="Meru"/>
    <s v="Tigania West"/>
    <s v="Kianjai"/>
    <s v="Kileleene"/>
    <s v="24"/>
    <s v="Likunga Company Limited"/>
    <s v="Anderson Tuva"/>
    <s v="254738923711"/>
    <s v="Micro Business"/>
    <x v="0"/>
  </r>
  <r>
    <s v="VPA6"/>
    <s v="KE-MER-1512-15527"/>
    <x v="1"/>
    <s v=""/>
    <s v="17th November,2015"/>
    <d v="2015-11-17T00:00:00"/>
    <s v="17th December,2015"/>
    <d v="2015-12-17T00:00:00"/>
    <s v="Phillip Kiruki"/>
    <s v="Male"/>
    <s v="16003397"/>
    <s v="729851224"/>
    <s v="729851224"/>
    <s v=""/>
    <s v="736025225"/>
    <n v="37.635420000000003"/>
    <n v="6.8929000000000004E-2"/>
    <s v="Meru"/>
    <s v="Imenti North"/>
    <s v="Njeki West"/>
    <s v="Kambakia"/>
    <n v="24"/>
    <s v="Likunga Company Limited"/>
    <s v="Likunga Company Limited"/>
    <s v="720280964"/>
    <s v="Micro Business"/>
    <x v="0"/>
  </r>
  <r>
    <s v="VPA6"/>
    <s v="KE-KIA-1705-20682"/>
    <x v="0"/>
    <s v="Unreachable"/>
    <s v="18th March,2017"/>
    <d v="2017-03-18T00:00:00"/>
    <s v="7th May,2017"/>
    <d v="2017-05-07T00:00:00"/>
    <s v="Lawlence Muthumbi Mwangi"/>
    <s v="Male"/>
    <s v="30015561"/>
    <s v="+254723839863"/>
    <s v="2.55E+11"/>
    <s v=""/>
    <s v="2.55E+11"/>
    <n v="37.166713000000001"/>
    <n v="-1.105342"/>
    <s v="Kiambu"/>
    <s v="Thika West"/>
    <s v="Kiambu"/>
    <s v="Munyu"/>
    <s v="16"/>
    <s v="Bio Esline Company Ltd"/>
    <s v=""/>
    <s v=""/>
    <s v="Micro Business"/>
    <x v="5"/>
  </r>
  <r>
    <s v="VPA6"/>
    <s v="KE-KIR-1708-20780"/>
    <x v="1"/>
    <s v=""/>
    <s v="17th June,2017"/>
    <d v="2017-06-17T00:00:00"/>
    <s v="6th August,2017"/>
    <d v="2017-08-06T00:00:00"/>
    <s v="Ngari Rahab Wakanyei"/>
    <s v="Female"/>
    <s v="756639"/>
    <s v="725558719"/>
    <s v="2.55E+11"/>
    <s v=""/>
    <s v="2.55E+11"/>
    <n v="37.234807000000004"/>
    <n v="-0.54932099999999995"/>
    <s v="Kirinyaga"/>
    <s v="Sagana"/>
    <s v="Ndia"/>
    <s v="Gituamba"/>
    <s v="6"/>
    <s v="Mt Kenya Renewable Energy"/>
    <s v="Allan Gichuru Karugu"/>
    <s v="705604956"/>
    <s v="Micro Business"/>
    <x v="1"/>
  </r>
  <r>
    <s v="VPA6"/>
    <s v="KE-TRA-1708-21679"/>
    <x v="1"/>
    <s v=""/>
    <s v="27th June,2017"/>
    <d v="2017-06-27T00:00:00"/>
    <s v="16th August,2017"/>
    <d v="2017-08-16T00:00:00"/>
    <s v="Gichuki Peter Mungongi"/>
    <s v="Male"/>
    <s v="11364738"/>
    <s v="722322428"/>
    <s v="722322428"/>
    <s v=""/>
    <s v="724062953"/>
    <n v="35.197330999999998"/>
    <n v="1.0671310000000001"/>
    <s v="Trans Nzoia"/>
    <s v="Cherengany"/>
    <s v="Suwerwa"/>
    <s v="Makutano"/>
    <s v="10"/>
    <s v="Pafasi Enterprise"/>
    <s v="Pafasi  Enterprise"/>
    <s v="712956699"/>
    <s v="Micro Business"/>
    <x v="1"/>
  </r>
  <r>
    <s v="VPA6"/>
    <s v="KE-BUN-1512-27729"/>
    <x v="1"/>
    <s v=""/>
    <s v="11th November,2015"/>
    <d v="2015-11-11T00:00:00"/>
    <s v="31st December,2015"/>
    <d v="2015-12-31T00:00:00"/>
    <s v="Wanyonyi Geoffrey Wanyama"/>
    <s v="Male"/>
    <s v="21454607"/>
    <s v="724781889"/>
    <s v="2.55E+11"/>
    <s v=""/>
    <s v="2.55E+11"/>
    <n v="34.765689999999999"/>
    <n v="0.60862099999999997"/>
    <s v="Bungoma"/>
    <s v="Webuye West"/>
    <s v="Webuye West"/>
    <s v="Webuye Sa"/>
    <s v="12"/>
    <s v="Biotechno &amp; Services"/>
    <s v="Kennedy Makokha"/>
    <s v="254720561118"/>
    <s v="Micro Business"/>
    <x v="0"/>
  </r>
  <r>
    <s v="VPA6"/>
    <s v="KE-BUN-1612-18680"/>
    <x v="1"/>
    <s v=""/>
    <s v="11th November,2016"/>
    <d v="2016-11-11T00:00:00"/>
    <s v="31st December,2016"/>
    <d v="2016-12-31T00:00:00"/>
    <s v="Wengesa Crestabel Namulanda"/>
    <s v="Female"/>
    <s v="23721107"/>
    <s v="704481835"/>
    <s v="2.55E+11"/>
    <s v=""/>
    <s v=""/>
    <n v="34.744666000000002"/>
    <n v="0.59311800000000003"/>
    <s v="Bungoma"/>
    <s v="Webuye East"/>
    <s v="Maraka"/>
    <s v="Maraka"/>
    <s v="12"/>
    <s v="Biotechno &amp; Services"/>
    <s v="Kennedy Makokha"/>
    <s v="254720561118"/>
    <s v="Micro Business"/>
    <x v="0"/>
  </r>
  <r>
    <s v="VPA6"/>
    <s v="KE-BUN-1706-18681"/>
    <x v="1"/>
    <s v=""/>
    <s v="12th April,2017"/>
    <d v="2017-04-12T00:00:00"/>
    <s v="1st June,2017"/>
    <d v="2017-06-01T00:00:00"/>
    <s v="Nabanga Violet Nafula"/>
    <s v="Female"/>
    <s v="20595141"/>
    <s v="715322980"/>
    <s v="715322980"/>
    <s v=""/>
    <s v=""/>
    <n v="34.747525000000003"/>
    <n v="0.58829900000000002"/>
    <s v="Bungoma"/>
    <s v="Webuye East"/>
    <s v="Muchi"/>
    <s v="Nang'Oto B"/>
    <s v="12"/>
    <s v="Biotechno &amp; Services"/>
    <s v="Kennedy Makokha"/>
    <s v="720561118"/>
    <s v="Micro Business"/>
    <x v="5"/>
  </r>
  <r>
    <s v="VPA6"/>
    <s v="KE-BUN-1608-18682"/>
    <x v="1"/>
    <s v=""/>
    <s v="12th June,2016"/>
    <d v="2016-06-12T00:00:00"/>
    <s v="1st August,2016"/>
    <d v="2016-08-01T00:00:00"/>
    <s v="Nabachecha Harrison Kundu"/>
    <s v="Male"/>
    <s v="26663521"/>
    <s v="729444469"/>
    <s v="2.55E+11"/>
    <s v=""/>
    <s v="2.55E+11"/>
    <n v="34.755360000000003"/>
    <n v="0.58507500000000001"/>
    <s v="Bungoma"/>
    <s v="Webuye East"/>
    <s v="Maraka"/>
    <s v="Muchi"/>
    <s v="12"/>
    <s v="Biotechno &amp; Services"/>
    <s v="Kennedy Makokha"/>
    <s v="254720561118"/>
    <s v="Micro Business"/>
    <x v="5"/>
  </r>
  <r>
    <s v="VPA6"/>
    <s v="KE-BUN-1708-18683"/>
    <x v="2"/>
    <s v="Abandoned"/>
    <s v="17th March,2017"/>
    <d v="2017-03-17T00:00:00"/>
    <s v="17th August,2017"/>
    <d v="2017-08-17T00:00:00"/>
    <s v="Violet Namisini V"/>
    <s v="Female"/>
    <s v="2076958"/>
    <s v="710385063"/>
    <s v="710385063"/>
    <s v=""/>
    <s v=""/>
    <n v="34.764643999999997"/>
    <n v="0.58885500000000002"/>
    <s v="Bungoma"/>
    <s v="Webuye East"/>
    <s v="Maraka"/>
    <s v="Maraka"/>
    <s v="12"/>
    <s v="Biotechno &amp; Services"/>
    <s v="Kennedy Makokha"/>
    <s v="720561118"/>
    <s v="Micro Business"/>
    <x v="5"/>
  </r>
  <r>
    <s v="VPA6"/>
    <s v="KE-NAN-1707-18479"/>
    <x v="1"/>
    <s v=""/>
    <s v="28th January,2017"/>
    <d v="2017-01-28T00:00:00"/>
    <s v="20th July,2017"/>
    <d v="2017-07-20T00:00:00"/>
    <s v="Lagat Jane Jepngeno"/>
    <s v="Female"/>
    <s v="4444675"/>
    <s v="720777945"/>
    <s v="2.55E+11"/>
    <s v=""/>
    <s v=""/>
    <n v="35.071415000000002"/>
    <n v="0.21155499999999999"/>
    <s v="Nandi"/>
    <s v="Nandi Central"/>
    <s v="Chesumei"/>
    <s v="Kapmurkuiywo"/>
    <s v="8"/>
    <s v="Abiud Limited"/>
    <s v="Abiud Limited"/>
    <s v="254724094711"/>
    <s v="Micro Business"/>
    <x v="3"/>
  </r>
  <r>
    <s v="VPA6"/>
    <s v="KE-KIA-1708-18478"/>
    <x v="1"/>
    <s v=""/>
    <s v="16th June,2017"/>
    <d v="2017-06-16T00:00:00"/>
    <s v="5th August,2017"/>
    <d v="2017-08-05T00:00:00"/>
    <s v="Musa Godfrey Gitonga"/>
    <s v="Male"/>
    <s v="7446584"/>
    <s v="722507621"/>
    <s v="2.55E+11"/>
    <s v=""/>
    <s v="2.55E+11"/>
    <n v="37.139094999999998"/>
    <n v="-1.05511"/>
    <s v="Kiambu"/>
    <s v="Thika East"/>
    <s v="Thika Town"/>
    <s v="Happy Valley"/>
    <s v="8"/>
    <s v="Abiud Limited"/>
    <s v=""/>
    <s v=""/>
    <s v="Micro Business"/>
    <x v="3"/>
  </r>
  <r>
    <s v="VPA6"/>
    <s v="KE-NAN-1708-18480"/>
    <x v="1"/>
    <s v=""/>
    <s v="5th July,2017"/>
    <d v="2017-07-05T00:00:00"/>
    <s v="24th August,2017"/>
    <d v="2017-08-24T00:00:00"/>
    <s v="Sawe Simion Kipsongok"/>
    <s v="Male"/>
    <s v="568196"/>
    <s v="725736696"/>
    <s v="2.55E+11"/>
    <s v=""/>
    <s v=""/>
    <n v="35.063234999999999"/>
    <n v="0.21601000000000001"/>
    <s v="Nandi"/>
    <s v="Nandi Central"/>
    <s v="Chesumei"/>
    <s v="Ngenymesut"/>
    <s v="12"/>
    <s v="Abiud Limited"/>
    <s v=""/>
    <s v=""/>
    <s v="Micro Business"/>
    <x v="3"/>
  </r>
  <r>
    <s v="VPA6"/>
    <s v="KE-MER-1712-21900"/>
    <x v="1"/>
    <s v=""/>
    <s v="11th November,2017"/>
    <d v="2017-11-11T00:00:00"/>
    <s v="31st December,2017"/>
    <d v="2017-12-31T00:00:00"/>
    <s v="Mwiti Martin Mwiti"/>
    <s v="Male"/>
    <s v="2826519"/>
    <s v="729284613"/>
    <s v="729284613"/>
    <s v=""/>
    <s v="705023234"/>
    <n v="37.672787999999997"/>
    <n v="-7.9992999999999995E-2"/>
    <s v="Meru"/>
    <s v="Imenti South"/>
    <s v="Mikumbune"/>
    <s v="Kigene"/>
    <s v="6"/>
    <s v="Zackmar Biotec Ltd"/>
    <s v="Zackmar Biotec Ltd"/>
    <s v="723233226"/>
    <s v="Micro Business"/>
    <x v="1"/>
  </r>
  <r>
    <s v="VPA6"/>
    <s v="KE-THA-1708-19588"/>
    <x v="1"/>
    <s v=""/>
    <s v="17th June,2017"/>
    <d v="2017-06-17T00:00:00"/>
    <s v="6th August,2017"/>
    <d v="2017-08-06T00:00:00"/>
    <s v="Nkonge Njeru Eric"/>
    <s v="Male"/>
    <s v="21589002"/>
    <s v="720516989"/>
    <s v="2.55E+11"/>
    <s v=""/>
    <s v="2.55E+11"/>
    <n v="37.603734000000003"/>
    <n v="-0.23180600000000001"/>
    <s v="Tharaka-Nithi"/>
    <s v="Maara"/>
    <s v="Chogoria"/>
    <s v="Girira"/>
    <s v="8"/>
    <s v="Likunga Company Limited"/>
    <s v="Eliatha Njagi"/>
    <s v="718644238"/>
    <s v="Micro Business"/>
    <x v="1"/>
  </r>
  <r>
    <s v="VPA6"/>
    <s v="KE-MUR-1708-21088"/>
    <x v="1"/>
    <s v=""/>
    <s v="18th June,2017"/>
    <d v="2017-06-18T00:00:00"/>
    <s v="7th August,2017"/>
    <d v="2017-08-07T00:00:00"/>
    <s v="Kariuki Gibson Mararo"/>
    <s v="Male"/>
    <s v="2274628"/>
    <s v="729919972"/>
    <s v="2.55E+11"/>
    <s v=""/>
    <s v="2.55E+11"/>
    <n v="37.003439"/>
    <n v="-0.60148999999999997"/>
    <s v="Murang'a"/>
    <s v="Mathioya"/>
    <s v="Kamune"/>
    <s v="Ngamba"/>
    <s v="8"/>
    <s v="Sakaki Natural Renewable Energy Center"/>
    <s v=""/>
    <s v=""/>
    <s v="Micro Business"/>
    <x v="1"/>
  </r>
  <r>
    <s v="VPA6"/>
    <s v="KE-NYE-1708-21106"/>
    <x v="1"/>
    <s v=""/>
    <s v="18th June,2017"/>
    <d v="2017-06-18T00:00:00"/>
    <s v="7th August,2017"/>
    <d v="2017-08-07T00:00:00"/>
    <s v="Maina Frola Wanjiku"/>
    <s v="Female"/>
    <s v="3614133"/>
    <s v="728484180"/>
    <s v="2.55E+11"/>
    <s v=""/>
    <s v="2.55E+11"/>
    <n v="37.126125000000002"/>
    <n v="-0.55913000000000002"/>
    <s v="Nyeri"/>
    <s v="Mukurweni"/>
    <s v="Thangathi"/>
    <s v="Gakima"/>
    <s v="6"/>
    <s v="Sakaki Natural Renewable Energy Center"/>
    <s v=""/>
    <s v=""/>
    <s v="Micro Business"/>
    <x v="1"/>
  </r>
  <r>
    <s v="VPA6"/>
    <s v="KE-KIR-1707-21107"/>
    <x v="1"/>
    <s v=""/>
    <s v="12th May,2017"/>
    <d v="2017-05-12T00:00:00"/>
    <s v="1st July,2017"/>
    <d v="2017-07-01T00:00:00"/>
    <s v="Muruga Albert Muchira"/>
    <s v="Male"/>
    <s v="9410864"/>
    <s v="715663227"/>
    <s v="2.55E+11"/>
    <s v=""/>
    <s v="2.55E+11"/>
    <n v="37.443263999999999"/>
    <n v="-0.53379600000000005"/>
    <s v="Kirinyaga"/>
    <s v="Kirinyaga East"/>
    <s v="Njukiini"/>
    <s v="Kiaubui"/>
    <s v="8"/>
    <s v="Sakaki Natural Renewable Energy Center"/>
    <s v=""/>
    <s v=""/>
    <s v="Micro Business"/>
    <x v="1"/>
  </r>
  <r>
    <s v="VPA6"/>
    <s v="KE-KIR-1708-27737"/>
    <x v="1"/>
    <s v=""/>
    <s v="21st July,2017"/>
    <d v="2017-07-21T00:00:00"/>
    <s v="21st August,2017"/>
    <d v="2017-08-21T00:00:00"/>
    <s v="Githinji Violet Michere"/>
    <s v="Female"/>
    <s v="254858"/>
    <s v="721310711"/>
    <s v="721310711"/>
    <s v=""/>
    <s v="728250956"/>
    <n v="37.444471"/>
    <n v="-0.540269"/>
    <s v="Kirinyaga"/>
    <s v="Kirinyaga East"/>
    <s v="Njukiini"/>
    <s v="Kiaubui"/>
    <s v="8"/>
    <s v="Sakaki Natural Renewable Energy Center"/>
    <s v=""/>
    <s v=""/>
    <s v="Micro Business"/>
    <x v="1"/>
  </r>
  <r>
    <s v="VPA6"/>
    <s v="KE-KIR-1703-21111"/>
    <x v="1"/>
    <s v=""/>
    <s v="10th January,2017"/>
    <d v="2017-01-10T00:00:00"/>
    <s v="1st March,2017"/>
    <d v="2017-03-01T00:00:00"/>
    <s v="Kithome Andrew Wairegi"/>
    <s v="Male"/>
    <s v="99999"/>
    <s v="710549068"/>
    <s v="710519068"/>
    <s v=""/>
    <s v="720267196"/>
    <n v="37.444823999999997"/>
    <n v="-0.53770600000000002"/>
    <s v="Kirinyaga"/>
    <s v="Kirinyaga East"/>
    <s v="Njukiini"/>
    <s v="Kiambui"/>
    <s v="8"/>
    <s v="Sakaki Natural Renewable Energy Center"/>
    <s v=""/>
    <s v=""/>
    <s v="Micro Business"/>
    <x v="1"/>
  </r>
  <r>
    <s v="VPA6"/>
    <s v="KE-KIR-1708-21090"/>
    <x v="1"/>
    <s v=""/>
    <s v="12th June,2017"/>
    <d v="2017-06-12T00:00:00"/>
    <s v="1st August,2017"/>
    <d v="2017-08-01T00:00:00"/>
    <s v="Gititu Virginia Wangui"/>
    <s v="Female"/>
    <s v="22436386"/>
    <s v="764651538"/>
    <s v="764651538"/>
    <s v=""/>
    <s v="716877383"/>
    <n v="37.252465999999998"/>
    <n v="-0.54011799999999999"/>
    <s v="Kirinyaga"/>
    <s v="Kerugoya/Kutus"/>
    <s v="Kanyekiini"/>
    <s v="Kiriti"/>
    <s v="10"/>
    <s v="Sakaki Natural Renewable Energy Center"/>
    <s v=""/>
    <s v=""/>
    <s v="Micro Business"/>
    <x v="1"/>
  </r>
  <r>
    <s v="VPA6"/>
    <s v="KE-MER-1708-19587"/>
    <x v="1"/>
    <s v=""/>
    <s v="12th June,2017"/>
    <d v="2017-06-12T00:00:00"/>
    <s v="1st August,2017"/>
    <d v="2017-08-01T00:00:00"/>
    <s v="Kamande Esther Muthoni"/>
    <s v="Female"/>
    <s v="24588201"/>
    <s v="723939069"/>
    <s v="723939069"/>
    <s v=""/>
    <s v="723818846"/>
    <n v="37.941043000000001"/>
    <n v="0.31730599999999998"/>
    <s v="Meru"/>
    <s v="Igembe North"/>
    <s v="Ntunene"/>
    <s v="Ntobuine"/>
    <s v="8"/>
    <s v="Likunga Company Limited"/>
    <s v="Tuva"/>
    <s v=""/>
    <s v="Micro Business"/>
    <x v="0"/>
  </r>
  <r>
    <s v="VPA6"/>
    <s v="KE-KIA-1706-20882"/>
    <x v="1"/>
    <s v=""/>
    <s v="12th April,2017"/>
    <d v="2017-04-12T00:00:00"/>
    <s v="1st June,2017"/>
    <d v="2017-06-01T00:00:00"/>
    <s v="Muchai Davies Mburu"/>
    <s v="Male"/>
    <s v="974316"/>
    <s v="721727080"/>
    <s v="2.55E+11"/>
    <s v=""/>
    <s v="2.55E+11"/>
    <n v="36.839601999999999"/>
    <n v="-1.024923"/>
    <s v="Kiambu"/>
    <s v="Gatundu South"/>
    <s v="Kiamwangi"/>
    <s v="Kiamworia"/>
    <s v="8"/>
    <s v="Fagaden Enterprises"/>
    <s v="Fagaden Enterprises"/>
    <s v="721959188"/>
    <s v="Micro Business"/>
    <x v="1"/>
  </r>
  <r>
    <s v="VPA6"/>
    <s v="KE-KIA-1712-27736"/>
    <x v="1"/>
    <s v=""/>
    <s v="11th November,2017"/>
    <d v="2017-11-11T00:00:00"/>
    <s v="31st December,2017"/>
    <d v="2017-12-31T00:00:00"/>
    <s v="Mbugua Mumbi"/>
    <s v="Female"/>
    <s v="3106949"/>
    <s v="707011192"/>
    <s v="2.55E+11"/>
    <s v=""/>
    <s v="2.55E+11"/>
    <n v="36.840184999999998"/>
    <n v="-1.0261130000000001"/>
    <s v="Kiambu"/>
    <s v="Gatundu South"/>
    <s v="Kigongo"/>
    <s v="Kawandagu"/>
    <s v="8"/>
    <s v="Fagaden Enterprises"/>
    <s v="Fagaden Enterprises"/>
    <s v="721959188"/>
    <s v="Micro Business"/>
    <x v="1"/>
  </r>
  <r>
    <s v="VPA6"/>
    <s v="KE-MER-1710-21808"/>
    <x v="1"/>
    <s v=""/>
    <s v="30th August,2017"/>
    <d v="2017-08-30T00:00:00"/>
    <s v="19th October,2017"/>
    <d v="2017-10-19T00:00:00"/>
    <s v="Inoti David Gitonga"/>
    <s v="Male"/>
    <s v="11059716"/>
    <s v="742681946"/>
    <s v="742681946"/>
    <s v=""/>
    <s v="715299117"/>
    <n v="37.651673000000002"/>
    <n v="-6.4020999999999995E-2"/>
    <s v="Meru"/>
    <s v="Imenti South"/>
    <s v="Nkuene"/>
    <s v="Kithiru"/>
    <s v="6"/>
    <s v="Igwemas General Digester Ltd"/>
    <s v="George Gitonga"/>
    <s v="7412935570"/>
    <s v="Micro Business"/>
    <x v="1"/>
  </r>
  <r>
    <s v="VPA6"/>
    <s v="KE-THA-1710-21481"/>
    <x v="1"/>
    <s v=""/>
    <s v="12th August,2017"/>
    <d v="2017-08-12T00:00:00"/>
    <s v="1st October,2017"/>
    <d v="2017-10-01T00:00:00"/>
    <s v="Charoge Iren Mutege"/>
    <s v="Female"/>
    <s v="99999"/>
    <s v="712368617"/>
    <s v="712368617"/>
    <s v=""/>
    <s v=""/>
    <n v="37.660603000000002"/>
    <n v="-0.37169799999999997"/>
    <s v="Tharaka-Nithi"/>
    <s v="Chuka"/>
    <s v="Kabuboni"/>
    <s v="Gachuri"/>
    <s v="8"/>
    <s v="Eastern Bioteck"/>
    <s v="Iinus Muchagi"/>
    <s v="731538580"/>
    <s v="Micro Business"/>
    <x v="1"/>
  </r>
  <r>
    <s v="VPA6"/>
    <s v="KE-THA-1707-21482"/>
    <x v="1"/>
    <s v=""/>
    <s v="12th May,2017"/>
    <d v="2017-05-12T00:00:00"/>
    <s v="1st July,2017"/>
    <d v="2017-07-01T00:00:00"/>
    <s v="Njau Elias Nkonge"/>
    <s v="Male"/>
    <s v="2463764"/>
    <s v="711552800"/>
    <s v="2.55E+11"/>
    <s v=""/>
    <s v=""/>
    <n v="37.603040999999997"/>
    <n v="-0.23153099999999999"/>
    <s v="Tharaka-Nithi"/>
    <s v="Maara"/>
    <s v="Chogoria"/>
    <s v="Girira"/>
    <s v="8"/>
    <s v="Eastern Bioteck"/>
    <s v="Linus Muchangi"/>
    <s v="254731538580"/>
    <s v="Micro Business"/>
    <x v="1"/>
  </r>
  <r>
    <s v="VPA6"/>
    <s v="KE-THA-1710-21483"/>
    <x v="1"/>
    <s v=""/>
    <s v="31st August,2017"/>
    <d v="2017-08-31T00:00:00"/>
    <s v="20th October,2017"/>
    <d v="2017-10-20T00:00:00"/>
    <s v="Ariwa Zabelio Muchuku"/>
    <s v="Male"/>
    <s v="235508"/>
    <s v="729573076"/>
    <s v="729573076"/>
    <s v=""/>
    <s v=""/>
    <n v="37.629061999999998"/>
    <n v="-0.23531099999999999"/>
    <s v="Tharaka-Nithi"/>
    <s v="Maara"/>
    <s v="Weru"/>
    <s v="Wiru"/>
    <s v="8"/>
    <s v="Eastern Bioteck"/>
    <s v="Linus Muchangi"/>
    <s v="731538580"/>
    <s v="Micro Business"/>
    <x v="1"/>
  </r>
  <r>
    <s v="VPA6"/>
    <s v="KE-THA-1712-21484"/>
    <x v="1"/>
    <s v=""/>
    <s v="11th November,2017"/>
    <d v="2017-11-11T00:00:00"/>
    <s v="31st December,2017"/>
    <d v="2017-12-31T00:00:00"/>
    <s v="Rocha Benson Kinyua"/>
    <s v="Male"/>
    <s v="4433856"/>
    <s v="726334456"/>
    <s v="2.55E+11"/>
    <s v=""/>
    <s v="2.55E+11"/>
    <n v="37.632153000000002"/>
    <n v="-0.23311299999999999"/>
    <s v="Tharaka-Nithi"/>
    <s v="Maara"/>
    <s v="Chogoria"/>
    <s v="Kanyue"/>
    <s v="8"/>
    <s v="Eastern Bioteck"/>
    <s v="Linus Muchangi"/>
    <s v="254731538580"/>
    <s v="Micro Business"/>
    <x v="1"/>
  </r>
  <r>
    <s v="VPA6"/>
    <s v="KE-MER-1801-21825"/>
    <x v="1"/>
    <s v=""/>
    <s v="12th November,2017"/>
    <d v="2017-11-12T00:00:00"/>
    <s v="1st January,2018"/>
    <d v="2018-01-01T00:00:00"/>
    <s v="Kirujah David Gikunda"/>
    <s v="Male"/>
    <s v="13355821"/>
    <s v="72213782"/>
    <s v="726137822"/>
    <s v=""/>
    <s v="701463958"/>
    <n v="37.672894999999997"/>
    <n v="-8.6263000000000006E-2"/>
    <s v="Meru"/>
    <s v="Imenti South"/>
    <s v="Nkuene"/>
    <s v="Nugu"/>
    <s v="8"/>
    <s v="Igwemas General Digester Ltd"/>
    <s v="George Gitonga"/>
    <s v="741293570"/>
    <s v="Micro Business"/>
    <x v="1"/>
  </r>
  <r>
    <s v="VPA6"/>
    <s v="KE-KIR-1708-20782"/>
    <x v="1"/>
    <s v=""/>
    <s v="12th June,2017"/>
    <d v="2017-06-12T00:00:00"/>
    <s v="1st August,2017"/>
    <d v="2017-08-01T00:00:00"/>
    <s v="Gakuna Antony Muriuki"/>
    <s v="Male"/>
    <s v="13241401"/>
    <s v="723855234"/>
    <s v="2.55E+11"/>
    <s v=""/>
    <s v="2.55E+11"/>
    <n v="37.213368000000003"/>
    <n v="-0.51905699999999999"/>
    <s v="Kirinyaga"/>
    <s v="Kirinyaga West"/>
    <s v="Kirinyaga West"/>
    <s v="Riakiania"/>
    <s v="6"/>
    <s v="Mt Kenya Renewable Energy"/>
    <s v="Allan Gichuru Karugu"/>
    <s v="705604956"/>
    <s v="Micro Business"/>
    <x v="1"/>
  </r>
  <r>
    <s v="VPA6"/>
    <s v="KE-KIR-1707-20791"/>
    <x v="1"/>
    <s v=""/>
    <s v="12th June,2017"/>
    <d v="2017-06-12T00:00:00"/>
    <s v="1st July,2017"/>
    <d v="2017-07-01T00:00:00"/>
    <s v="Kibue John Murithi"/>
    <s v="Male"/>
    <s v="755369"/>
    <s v="721563903"/>
    <s v="2.55E+11"/>
    <s v=""/>
    <s v=""/>
    <n v="37.226846999999999"/>
    <n v="-0.52581500000000003"/>
    <s v="Kirinyaga"/>
    <s v="Sagana"/>
    <s v="Ndia"/>
    <s v="Getuya"/>
    <n v="6"/>
    <s v="Mt Kenya Renewable Energy"/>
    <s v="Allan Gichuru Karugu"/>
    <s v="705604956"/>
    <s v="Micro Business"/>
    <x v="1"/>
  </r>
  <r>
    <s v="VPA6"/>
    <s v="KE-KIR-1708-20783"/>
    <x v="1"/>
    <s v=""/>
    <s v="12th June,2017"/>
    <d v="2017-06-12T00:00:00"/>
    <s v="1st August,2017"/>
    <d v="2017-08-01T00:00:00"/>
    <s v="Patrick Njiraini Elijah"/>
    <s v="Male"/>
    <s v="11289245"/>
    <s v="720165741"/>
    <s v="2.55E+11"/>
    <s v=""/>
    <s v="2.55E+11"/>
    <n v="37.228071"/>
    <n v="-0.54040500000000002"/>
    <s v="Kirinyaga"/>
    <s v="Sagana"/>
    <s v="Kirinyaga West"/>
    <s v="Gituaba"/>
    <s v="6"/>
    <s v="Mt Kenya Renewable Energy"/>
    <s v="Allan Gichuru Karugu"/>
    <s v="705604956"/>
    <s v="Micro Business"/>
    <x v="1"/>
  </r>
  <r>
    <s v="VPA6"/>
    <s v="KE-KIR-1709-20784"/>
    <x v="1"/>
    <s v=""/>
    <s v="13th July,2017"/>
    <d v="2017-07-13T00:00:00"/>
    <s v="1st September,2017"/>
    <d v="2017-09-01T00:00:00"/>
    <s v="Mwangi Michael Murithi"/>
    <s v="Male"/>
    <s v="230778"/>
    <s v="721564609"/>
    <s v="2.55E+11"/>
    <s v=""/>
    <s v="2.55E+11"/>
    <n v="37.201120000000003"/>
    <n v="-0.54296299999999997"/>
    <s v="Kirinyaga"/>
    <s v="Kirinyaga West"/>
    <s v="Kirinyaga West"/>
    <s v="Kiburu"/>
    <s v="8"/>
    <s v="Mt Kenya Renewable Energy"/>
    <s v="Allan Gichuru Karugu"/>
    <s v="705604956"/>
    <s v="Micro Business"/>
    <x v="1"/>
  </r>
  <r>
    <s v="VPA6"/>
    <s v="KE-KIR-1708-20785"/>
    <x v="1"/>
    <s v=""/>
    <s v="12th June,2017"/>
    <d v="2017-06-12T00:00:00"/>
    <s v="1st August,2017"/>
    <d v="2017-08-01T00:00:00"/>
    <s v="Munyangia Geofry Kinyua"/>
    <s v="Male"/>
    <s v="20266251"/>
    <s v="722434101"/>
    <s v="2.55E+11"/>
    <s v=""/>
    <s v=""/>
    <n v="37.217928000000001"/>
    <n v="-0.49698700000000001"/>
    <s v="Kirinyaga"/>
    <s v="Kirinyaga West"/>
    <s v="Kirinyaga West"/>
    <s v="Kabonge"/>
    <s v="8"/>
    <s v="Mt Kenya Renewable Energy"/>
    <s v="Allan Gichuru Karugu"/>
    <s v="705604956"/>
    <s v="Micro Business"/>
    <x v="1"/>
  </r>
  <r>
    <s v="VPA6"/>
    <s v="KE-MUR-1709-20885"/>
    <x v="1"/>
    <s v=""/>
    <s v="13th July,2017"/>
    <d v="2017-07-13T00:00:00"/>
    <s v="1st September,2017"/>
    <d v="2017-09-01T00:00:00"/>
    <s v="Ngugi Josephat Warorua"/>
    <s v="Male"/>
    <s v="99999"/>
    <s v="72323838"/>
    <s v="2.55E+11"/>
    <s v=""/>
    <s v="2.55E+11"/>
    <n v="36.928027"/>
    <n v="-0.93075399999999997"/>
    <s v="Murang'a"/>
    <s v="Maragua"/>
    <s v="Gatanga"/>
    <s v="Mabae"/>
    <s v="8"/>
    <s v="Fagaden Enterprises"/>
    <s v="Fagaden Enterprises"/>
    <s v="721959188"/>
    <s v="Micro Business"/>
    <x v="1"/>
  </r>
  <r>
    <s v="VPA6"/>
    <s v="KE-NYE-1708-20912"/>
    <x v="1"/>
    <s v=""/>
    <s v="12th June,2017"/>
    <d v="2017-06-12T00:00:00"/>
    <s v="1st August,2017"/>
    <d v="2017-08-01T00:00:00"/>
    <s v="Machira Antony Muriuki"/>
    <s v="Male"/>
    <s v="30902074"/>
    <s v="727167829"/>
    <s v="2.55E+11"/>
    <s v=""/>
    <s v="2.55E+11"/>
    <n v="37.118476999999999"/>
    <n v="-0.47545199999999999"/>
    <s v="Nyeri"/>
    <s v="Mathira East"/>
    <s v="Konyu"/>
    <s v="Mathaithi"/>
    <s v="8"/>
    <s v="Fagaden Enterprises"/>
    <s v="Fagaden Enterprises"/>
    <s v="254721959188"/>
    <s v="Micro Business"/>
    <x v="1"/>
  </r>
  <r>
    <s v="VPA6"/>
    <s v="KE-UAS-1710-21682"/>
    <x v="1"/>
    <s v=""/>
    <s v="31st August,2017"/>
    <d v="2017-08-31T00:00:00"/>
    <s v="20th October,2017"/>
    <d v="2017-10-20T00:00:00"/>
    <s v="Kurgat Jonh Kiptui"/>
    <s v="Male"/>
    <s v="7395377"/>
    <s v="720656787"/>
    <s v="2.55E+11"/>
    <s v=""/>
    <s v="2.55E+11"/>
    <n v="35.523342"/>
    <n v="0.17982699999999999"/>
    <s v="Uasin Gishu"/>
    <s v="Ainabkoi"/>
    <s v="Ainapkoi"/>
    <s v="Ndanai"/>
    <s v="10"/>
    <s v="Pafasi Enterprise"/>
    <s v="Pafasi  Enterprise"/>
    <s v="254712956699"/>
    <s v="Micro Business"/>
    <x v="1"/>
  </r>
  <r>
    <s v="VPA6"/>
    <s v="KE-NYE-1709-20886"/>
    <x v="1"/>
    <s v=""/>
    <s v="13th July,2017"/>
    <d v="2017-07-13T00:00:00"/>
    <s v="1st September,2017"/>
    <d v="2017-09-01T00:00:00"/>
    <s v="Njogu David Kamau"/>
    <s v="Male"/>
    <s v="11679502"/>
    <s v="721326330"/>
    <s v="2.55E+11"/>
    <s v=""/>
    <s v="2.55E+11"/>
    <n v="37.111493000000003"/>
    <n v="-0.47486699999999998"/>
    <s v="Nyeri"/>
    <s v="Mathira East"/>
    <s v="Konyuhaithi"/>
    <s v="Mathaithi"/>
    <s v="8"/>
    <s v="Fagaden Enterprises"/>
    <s v="Fagaden Enterprises"/>
    <s v="721959188"/>
    <s v="Micro Business"/>
    <x v="1"/>
  </r>
  <r>
    <s v="VPA6"/>
    <s v="KE-NYE-1709-20883"/>
    <x v="1"/>
    <s v=""/>
    <s v="13th July,2017"/>
    <d v="2017-07-13T00:00:00"/>
    <s v="1st September,2017"/>
    <d v="2017-09-01T00:00:00"/>
    <s v="Wahome Charles Mwangi"/>
    <s v="Male"/>
    <s v="759521"/>
    <s v="725589851"/>
    <s v="2.55E+11"/>
    <s v=""/>
    <s v="2.55E+11"/>
    <n v="37.116168000000002"/>
    <n v="-0.47717799999999999"/>
    <s v="Nyeri"/>
    <s v="Mathira East"/>
    <s v="Peter Chiira"/>
    <s v="Mathaithi"/>
    <s v="8"/>
    <s v="Fagaden Enterprises"/>
    <s v="Fagaden Enterprises"/>
    <s v="721959188"/>
    <s v="Micro Business"/>
    <x v="1"/>
  </r>
  <r>
    <s v="VPA6"/>
    <s v="KE-NYE-1708-20887"/>
    <x v="1"/>
    <s v=""/>
    <s v="12th June,2017"/>
    <d v="2017-06-12T00:00:00"/>
    <s v="1st August,2017"/>
    <d v="2017-08-01T00:00:00"/>
    <s v="Mwangi Stephene Weru"/>
    <s v="Male"/>
    <s v="7039249"/>
    <s v="725972992"/>
    <s v="2.55E+11"/>
    <s v=""/>
    <s v="2.55E+11"/>
    <n v="37.118547"/>
    <n v="-0.47653800000000002"/>
    <s v="Nyeri"/>
    <s v="Mathira East"/>
    <s v="Peter Chiira"/>
    <s v="Mathaithi"/>
    <s v="8"/>
    <s v="Fagaden Enterprises"/>
    <s v="Fagaden Enterprises"/>
    <s v="721959188"/>
    <s v="Micro Business"/>
    <x v="1"/>
  </r>
  <r>
    <s v="VPA6"/>
    <s v="KE-NYE-1709-20897"/>
    <x v="1"/>
    <s v=""/>
    <s v="13th July,2017"/>
    <d v="2017-07-13T00:00:00"/>
    <s v="1st September,2017"/>
    <d v="2017-09-01T00:00:00"/>
    <s v="Gichohi James Mwangi"/>
    <s v="Male"/>
    <s v="6334353"/>
    <s v="721232979"/>
    <s v="721232979"/>
    <s v=""/>
    <s v="2.55E+12"/>
    <n v="37.126199999999997"/>
    <n v="-0.47123799999999999"/>
    <s v="Nyeri"/>
    <s v="Mathira East"/>
    <s v="Ragat"/>
    <s v="Ragati"/>
    <s v="8"/>
    <s v="Fagaden Enterprises"/>
    <s v="Fagaden Enterprises"/>
    <s v="721959188"/>
    <s v="Micro Business"/>
    <x v="1"/>
  </r>
  <r>
    <s v="VPA6"/>
    <s v="KE-EMB-1708-20899"/>
    <x v="1"/>
    <s v=""/>
    <s v="12th June,2017"/>
    <d v="2017-06-12T00:00:00"/>
    <s v="1st August,2017"/>
    <d v="2017-08-01T00:00:00"/>
    <s v="Muthoni Frida Joyce"/>
    <s v="Female"/>
    <s v="20981346"/>
    <s v="72230575"/>
    <s v="2.55E+11"/>
    <s v=""/>
    <s v="2.55E+11"/>
    <n v="37.477141000000003"/>
    <n v="-0.54350900000000002"/>
    <s v="Embu"/>
    <s v="Embu West"/>
    <s v="Manyatta"/>
    <s v="Mugoya"/>
    <s v="8"/>
    <s v="Fagaden Enterprises"/>
    <s v="Fagaden Enterprises"/>
    <s v="721959188"/>
    <s v="Micro Business"/>
    <x v="1"/>
  </r>
  <r>
    <s v="VPA6"/>
    <s v="KE-MUR-1606-16214"/>
    <x v="1"/>
    <s v=""/>
    <s v="12th April,2016"/>
    <d v="2016-04-12T00:00:00"/>
    <s v="1st June,2016"/>
    <d v="2016-06-01T00:00:00"/>
    <s v="Samuel Njoroge Mwangi"/>
    <s v="Male"/>
    <s v="20407279"/>
    <s v="726953013"/>
    <s v="726953013"/>
    <s v=""/>
    <s v=""/>
    <n v="36.914200000000001"/>
    <n v="-0.82021200000000005"/>
    <s v="Murang'a"/>
    <s v="Kandara"/>
    <s v="Ruchu"/>
    <s v="Kianwe"/>
    <s v="6"/>
    <s v="HAMKAM"/>
    <s v="Hamkam"/>
    <s v=""/>
    <s v="Micro Business"/>
    <x v="0"/>
  </r>
  <r>
    <s v="VPA6"/>
    <s v="KE-KIR-1709-20790"/>
    <x v="1"/>
    <s v=""/>
    <s v="13th July,2017"/>
    <d v="2017-07-13T00:00:00"/>
    <s v="1st September,2017"/>
    <d v="2017-09-01T00:00:00"/>
    <s v="Wanyiri Daniel Wanjau"/>
    <s v="Male"/>
    <s v="36481901"/>
    <s v="712658765"/>
    <s v="2.55E+11"/>
    <s v=""/>
    <s v=""/>
    <n v="37.189121999999998"/>
    <n v="-0.45800000000000002"/>
    <s v="Kirinyaga"/>
    <s v="Ndia"/>
    <s v="Ndia"/>
    <s v="Kiangombe"/>
    <s v="12"/>
    <s v="Mt Kenya Renewable Energy"/>
    <s v="Mt Kenya Renewable Energy"/>
    <s v="726322851"/>
    <s v="Micro Business"/>
    <x v="0"/>
  </r>
  <r>
    <s v="VPA6"/>
    <s v="KE-KIA-1709-20900"/>
    <x v="0"/>
    <s v="Hostile Client"/>
    <s v="13th July,2017"/>
    <d v="2017-07-13T00:00:00"/>
    <s v="1st September,2017"/>
    <d v="2017-09-01T00:00:00"/>
    <s v="Kanyi Mary Wambui"/>
    <s v="Female"/>
    <s v="5760002"/>
    <s v="705216636"/>
    <s v="2.55E+11"/>
    <s v=""/>
    <s v="2.55E+11"/>
    <n v="36.839351999999998"/>
    <n v="-1.0242819999999999"/>
    <s v="Kiambu"/>
    <s v="Gatundu South"/>
    <s v="Kiamworia"/>
    <s v="Kigaa"/>
    <s v="8"/>
    <s v="Fagaden Enterprises"/>
    <s v="Fagaden Enterprises"/>
    <s v="721959188"/>
    <s v="Micro Business"/>
    <x v="1"/>
  </r>
  <r>
    <s v="VPA6"/>
    <s v="KE-KIA-1709-20901"/>
    <x v="0"/>
    <s v="Grievance"/>
    <s v="29th July,2017"/>
    <d v="2017-07-29T00:00:00"/>
    <s v="17th September,2017"/>
    <d v="2017-09-17T00:00:00"/>
    <s v="Gakere Dominic Mbuthia"/>
    <s v="Male"/>
    <s v="8188301"/>
    <s v="716810812"/>
    <s v="2.55E+11"/>
    <s v=""/>
    <s v=""/>
    <n v="36.874034999999999"/>
    <n v="-1.0184470000000001"/>
    <s v="Kiambu"/>
    <s v="Gatundu South"/>
    <s v="Kiganjo"/>
    <s v="Kahenia"/>
    <s v="8"/>
    <s v="Fagaden Enterprises"/>
    <s v="Fagaden Enterprises"/>
    <s v="721959188"/>
    <s v="Micro Business"/>
    <x v="1"/>
  </r>
  <r>
    <s v="VPA6"/>
    <s v="KE-NYE-1708-21087"/>
    <x v="1"/>
    <s v=""/>
    <s v="12th June,2017"/>
    <d v="2017-06-12T00:00:00"/>
    <s v="1st August,2017"/>
    <d v="2017-08-01T00:00:00"/>
    <s v="Ndirangu David Gathua"/>
    <s v="Male"/>
    <s v="4811678"/>
    <s v="728617762"/>
    <s v="2.55E+11"/>
    <s v=""/>
    <s v="2.55E+11"/>
    <n v="37.021588000000001"/>
    <n v="-0.55704699999999996"/>
    <s v="Nyeri"/>
    <s v="Mukurweni"/>
    <s v="Gakindu"/>
    <s v="Gatunduini"/>
    <s v="6"/>
    <s v="Sakaki Natural Renewable Energy Center"/>
    <s v=""/>
    <s v=""/>
    <s v="Micro Business"/>
    <x v="1"/>
  </r>
  <r>
    <s v="VPA6"/>
    <s v="KE-NYE-1709-21110"/>
    <x v="0"/>
    <s v="Hostile Client"/>
    <s v="26th July,2017"/>
    <d v="2017-07-26T00:00:00"/>
    <s v="14th September,2017"/>
    <d v="2017-09-14T00:00:00"/>
    <s v="Chege Stephen Muriuki"/>
    <s v="Male"/>
    <s v="14627553"/>
    <s v="723221855"/>
    <s v="2.55E+11"/>
    <s v=""/>
    <s v="2.55E+11"/>
    <n v="37.150058000000001"/>
    <n v="-0.500857"/>
    <s v="Nyeri"/>
    <s v="Mathira East"/>
    <s v="Iriaini"/>
    <s v="Mwanda"/>
    <n v="8"/>
    <s v="Sakaki Natural Renewable Energy Center"/>
    <s v=""/>
    <s v=""/>
    <s v="Micro Business"/>
    <x v="1"/>
  </r>
  <r>
    <s v="VPA6"/>
    <s v="KE-EMB-1709-21113"/>
    <x v="1"/>
    <s v=""/>
    <s v="13th July,2017"/>
    <d v="2017-07-13T00:00:00"/>
    <s v="1st September,2017"/>
    <d v="2017-09-01T00:00:00"/>
    <s v="Ndwiga Regina Njoki"/>
    <s v="Female"/>
    <s v="33385738"/>
    <s v="726251534"/>
    <s v="2.55E+11"/>
    <s v=""/>
    <s v="2.55E+11"/>
    <n v="37.498353999999999"/>
    <n v="-0.43652800000000003"/>
    <s v="Embu"/>
    <s v="Embu East"/>
    <s v="Gaturi North"/>
    <s v="Kiaviti"/>
    <s v="8"/>
    <s v="Sakaki Natural Renewable Energy Center"/>
    <s v=""/>
    <s v=""/>
    <s v="Micro Business"/>
    <x v="1"/>
  </r>
  <r>
    <s v="VPA6"/>
    <s v="KE-KIR-1709-21118"/>
    <x v="1"/>
    <s v=""/>
    <s v="13th July,2017"/>
    <d v="2017-07-13T00:00:00"/>
    <s v="1st September,2017"/>
    <d v="2017-09-01T00:00:00"/>
    <s v="Muchira George Maina"/>
    <s v="Male"/>
    <s v="1865709"/>
    <s v="71843312"/>
    <s v="2.55E+11"/>
    <s v=""/>
    <s v="2.55E+11"/>
    <n v="37.238331000000002"/>
    <n v="-0.46753699999999998"/>
    <s v="Kirinyaga"/>
    <s v="Kerugoya/Kutus"/>
    <s v="Mutira"/>
    <s v="Kagumo"/>
    <s v="8"/>
    <s v="Sakaki Natural Renewable Energy Center"/>
    <s v=""/>
    <s v=""/>
    <s v="Micro Business"/>
    <x v="1"/>
  </r>
  <r>
    <s v="VPA6"/>
    <s v="KE-NYE-1709-21120"/>
    <x v="1"/>
    <s v=""/>
    <s v="13th July,2017"/>
    <d v="2017-07-13T00:00:00"/>
    <s v="1st September,2017"/>
    <d v="2017-09-01T00:00:00"/>
    <s v="Gatonga Jackson Francis"/>
    <s v="Male"/>
    <s v="4643358"/>
    <s v="722620350"/>
    <s v="2.55E+11"/>
    <s v=""/>
    <s v="2.55E+11"/>
    <n v="37.087465000000002"/>
    <n v="-0.57522700000000004"/>
    <s v="Nyeri"/>
    <s v="Mukurweni"/>
    <s v="Igana"/>
    <s v="Karundu"/>
    <s v="10"/>
    <s v="Sakaki Natural Renewable Energy Center"/>
    <s v=""/>
    <s v=""/>
    <s v="Micro Business"/>
    <x v="1"/>
  </r>
  <r>
    <s v="VPA6"/>
    <s v="KE-KIA-1707-20892"/>
    <x v="1"/>
    <s v=""/>
    <s v="3rd June,2017"/>
    <d v="2017-06-03T00:00:00"/>
    <s v="23rd July,2017"/>
    <d v="2017-07-23T00:00:00"/>
    <s v="Muchina David Kamau"/>
    <s v="Male"/>
    <s v="3119484"/>
    <s v="707027759"/>
    <s v="2.55E+11"/>
    <s v=""/>
    <s v=""/>
    <n v="36.870780000000003"/>
    <n v="-1.0158830000000001"/>
    <s v="Kiambu"/>
    <s v="Gatundu South"/>
    <s v="Kiamwangi"/>
    <s v="Kahenia"/>
    <s v="8"/>
    <s v="Fagaden Enterprises"/>
    <s v="Fagaden Enterprises"/>
    <s v="721959188"/>
    <s v="Micro Business"/>
    <x v="1"/>
  </r>
  <r>
    <s v="VPA6"/>
    <s v="KE-MER-1709-21809"/>
    <x v="1"/>
    <s v=""/>
    <s v="6th August,2017"/>
    <d v="2017-08-06T00:00:00"/>
    <s v="25th September,2017"/>
    <d v="2017-09-25T00:00:00"/>
    <s v="Kariaa Geoffrey Kimathi"/>
    <s v="Male"/>
    <s v="28002709"/>
    <s v="72263556"/>
    <s v="722631906"/>
    <s v=""/>
    <s v="711497537"/>
    <n v="37.650733000000002"/>
    <n v="-0.107637"/>
    <s v="Meru"/>
    <s v="Imenti South"/>
    <s v="Kithangari"/>
    <s v="Kierera"/>
    <s v="10"/>
    <s v="Igwemas General Digester Ltd"/>
    <s v="Samuel Maruga"/>
    <s v="740754837"/>
    <s v="Micro Business"/>
    <x v="5"/>
  </r>
  <r>
    <s v="VPA6"/>
    <s v="KE-LAI-1707-21600"/>
    <x v="1"/>
    <s v=""/>
    <s v="12th May,2017"/>
    <d v="2017-05-12T00:00:00"/>
    <s v="1st July,2017"/>
    <d v="2017-07-01T00:00:00"/>
    <s v="Wanjuki Annah Ngunju"/>
    <s v="Female"/>
    <s v="24482500"/>
    <s v="721749475"/>
    <s v="2.55E+11"/>
    <s v=""/>
    <s v=""/>
    <n v="36.643779000000002"/>
    <n v="-9.1022000000000006E-2"/>
    <s v="Laikipia"/>
    <s v="Laikipia East"/>
    <s v="Nyambugisi"/>
    <s v="Nyabugisi"/>
    <s v="10"/>
    <s v="Kichemu limited"/>
    <s v="David Chege Wangui"/>
    <s v=""/>
    <s v="Micro Business"/>
    <x v="1"/>
  </r>
  <r>
    <s v="VPA6"/>
    <s v="KE-BAR-1709-21601"/>
    <x v="1"/>
    <s v=""/>
    <s v="13th July,2017"/>
    <d v="2017-07-13T00:00:00"/>
    <s v="1st September,2017"/>
    <d v="2017-09-01T00:00:00"/>
    <s v="Labat Esther Jeruto"/>
    <s v="Female"/>
    <s v="10745604"/>
    <s v="727959191"/>
    <s v="727959191"/>
    <s v=""/>
    <s v=""/>
    <n v="35.557445999999999"/>
    <n v="5.5079999999999999E-3"/>
    <s v="Baringo"/>
    <s v="Koibatek"/>
    <s v="Mumberes"/>
    <s v="Emgwen"/>
    <s v="10"/>
    <s v="Kichemu limited"/>
    <s v="Wanjau"/>
    <s v=""/>
    <s v="Micro Business"/>
    <x v="1"/>
  </r>
  <r>
    <s v="VPA6"/>
    <s v="KE-THA-1707-21810"/>
    <x v="1"/>
    <s v=""/>
    <s v="12th May,2017"/>
    <d v="2017-05-12T00:00:00"/>
    <s v="1st July,2017"/>
    <d v="2017-07-01T00:00:00"/>
    <s v="Nyamu Eurita Wanja"/>
    <s v="Female"/>
    <s v="10716784"/>
    <s v="711370272"/>
    <s v="2.55E+11"/>
    <s v=""/>
    <s v=""/>
    <n v="37.664791999999998"/>
    <n v="-0.37874200000000002"/>
    <s v="Tharaka-Nithi"/>
    <s v="Chuka"/>
    <s v="Kabuboni"/>
    <s v="Mpukoni"/>
    <s v="8"/>
    <s v="Igwemas General Digester Ltd"/>
    <s v="George Gitonga"/>
    <s v="741293570"/>
    <s v="Micro Business"/>
    <x v="5"/>
  </r>
  <r>
    <s v="VPA6"/>
    <s v="KE-THA-1703-21811"/>
    <x v="1"/>
    <s v=""/>
    <s v="10th January,2017"/>
    <d v="2017-01-10T00:00:00"/>
    <s v="1st March,2017"/>
    <d v="2017-03-01T00:00:00"/>
    <s v="Maoki Linus Mukuru"/>
    <s v="Male"/>
    <s v="2384419"/>
    <s v="717049034"/>
    <s v="717049034"/>
    <s v=""/>
    <s v="702813354"/>
    <n v="37.665982"/>
    <n v="-0.36546200000000001"/>
    <s v="Tharaka-Nithi"/>
    <s v="Chuka"/>
    <s v="Kabuboni"/>
    <s v="Kagaani"/>
    <s v="8"/>
    <s v="Igwemas General Digester Ltd"/>
    <s v="Samuel Kirimi"/>
    <s v="740754837"/>
    <s v="Micro Business"/>
    <x v="5"/>
  </r>
  <r>
    <s v="VPA6"/>
    <s v="KE-NYE-1709-20898"/>
    <x v="1"/>
    <s v=""/>
    <s v="13th July,2017"/>
    <d v="2017-07-13T00:00:00"/>
    <s v="1st September,2017"/>
    <d v="2017-09-01T00:00:00"/>
    <s v="Nduchi Francis Kabui"/>
    <s v="Male"/>
    <s v="11565375"/>
    <s v="724984743"/>
    <s v="2.55E+11"/>
    <s v=""/>
    <s v="2.55E+11"/>
    <n v="37.116570000000003"/>
    <n v="-0.47384300000000001"/>
    <s v="Nyeri"/>
    <s v="Mathira East"/>
    <s v="Martita East"/>
    <s v="Mathaithi"/>
    <s v="8"/>
    <s v="Fagaden Enterprises"/>
    <s v="Fagaden Enterprises"/>
    <s v="721959188"/>
    <s v="Micro Business"/>
    <x v="1"/>
  </r>
  <r>
    <s v="VPA6"/>
    <s v="KE-NYE-1709-20902"/>
    <x v="1"/>
    <s v=""/>
    <s v="1st August,2017"/>
    <d v="2017-08-01T00:00:00"/>
    <s v="20th September,2017"/>
    <d v="2017-09-20T00:00:00"/>
    <s v="Nduchi Dickson Karoki"/>
    <s v="Male"/>
    <s v="11802446"/>
    <s v="727106913"/>
    <s v="2.55E+11"/>
    <s v=""/>
    <s v="2.55E+11"/>
    <n v="37.116782000000001"/>
    <n v="-0.47384500000000002"/>
    <s v="Nyeri"/>
    <s v="Mathira East"/>
    <s v="Mathira East"/>
    <s v="Mathaithi"/>
    <s v="8"/>
    <s v="Fagaden Enterprises"/>
    <s v="Fagaden Enterprises"/>
    <s v="721959188"/>
    <s v="Micro Business"/>
    <x v="1"/>
  </r>
  <r>
    <s v="VPA6"/>
    <s v="KE-NYE-1709-20903"/>
    <x v="1"/>
    <s v=""/>
    <s v="13th July,2017"/>
    <d v="2017-07-13T00:00:00"/>
    <s v="1st September,2017"/>
    <d v="2017-09-01T00:00:00"/>
    <s v="Njogu Ann Wanja"/>
    <s v="Female"/>
    <s v="76894"/>
    <s v="725311925"/>
    <s v="2.55E+11"/>
    <s v=""/>
    <s v="2.55E+11"/>
    <n v="37.114862000000002"/>
    <n v="-0.47811199999999998"/>
    <s v="Nyeri"/>
    <s v="Mathira East"/>
    <s v="Konyu"/>
    <s v="Mathaithi"/>
    <s v="8"/>
    <s v="Fagaden Enterprises"/>
    <s v="Fagaden Enterprises"/>
    <s v="722959188"/>
    <s v="Micro Business"/>
    <x v="1"/>
  </r>
  <r>
    <s v="VPA6"/>
    <s v="KE-NYE-1709-20905"/>
    <x v="1"/>
    <s v=""/>
    <s v="13th July,2017"/>
    <d v="2017-07-13T00:00:00"/>
    <s v="1st September,2017"/>
    <d v="2017-09-01T00:00:00"/>
    <s v="Karanja Mercy Wambui"/>
    <s v="Female"/>
    <s v="761686"/>
    <s v="713711447"/>
    <s v="2.55E+11"/>
    <s v=""/>
    <s v="2.55E+11"/>
    <n v="37.107782"/>
    <n v="-0.472163"/>
    <s v="Nyeri"/>
    <s v="Mathira East"/>
    <s v="Peter  Chiira"/>
    <s v="Mathaithi"/>
    <s v="8"/>
    <s v="Fagaden Enterprises"/>
    <s v="Fagaden Enterprises"/>
    <s v="721959188"/>
    <s v="Micro Business"/>
    <x v="1"/>
  </r>
  <r>
    <s v="VPA6"/>
    <s v="KE-BAR-1708-21591"/>
    <x v="1"/>
    <s v=""/>
    <s v="12th June,2017"/>
    <d v="2017-06-12T00:00:00"/>
    <s v="1st August,2017"/>
    <d v="2017-08-01T00:00:00"/>
    <s v="Kipkech Jane Cheptilal"/>
    <s v="Female"/>
    <s v="36646513"/>
    <s v="720802160"/>
    <s v="2.55E+11"/>
    <s v=""/>
    <s v=""/>
    <n v="35.750058000000003"/>
    <n v="1.1998E-2"/>
    <s v="Baringo"/>
    <s v="Koibatek"/>
    <s v="Perkerra"/>
    <s v="Mochongoi"/>
    <s v="8"/>
    <s v="Kichemu limited"/>
    <s v=""/>
    <s v=""/>
    <s v="Micro Business"/>
    <x v="1"/>
  </r>
  <r>
    <s v="VPA6"/>
    <s v="KE-EMB-1709-18586"/>
    <x v="0"/>
    <s v="Unreachable"/>
    <s v="5th September,2017"/>
    <d v="2017-09-05T00:00:00"/>
    <s v="29th September,2017"/>
    <d v="2017-09-29T00:00:00"/>
    <s v="Fundi Edwin Michael"/>
    <s v="Male"/>
    <s v="23819455"/>
    <s v="+254723854323"/>
    <s v="2.55E+11"/>
    <s v=""/>
    <s v=""/>
    <n v="37.455123"/>
    <n v="-0.53928500000000001"/>
    <s v="Embu"/>
    <s v="Embu East"/>
    <s v="Kimangaru"/>
    <s v="Ithata"/>
    <s v="16"/>
    <s v="Andcol Enterprises"/>
    <s v=""/>
    <s v=""/>
    <s v="Micro Business"/>
    <x v="3"/>
  </r>
  <r>
    <s v="VPA6"/>
    <s v="KE-NYE-1709-20906"/>
    <x v="1"/>
    <s v=""/>
    <s v="13th July,2017"/>
    <d v="2017-07-13T00:00:00"/>
    <s v="1st September,2017"/>
    <d v="2017-09-01T00:00:00"/>
    <s v="Maina Ann Nyawira"/>
    <s v="Female"/>
    <s v="23840925"/>
    <s v="725522122"/>
    <s v="2.55E+11"/>
    <s v=""/>
    <s v="2.55E+11"/>
    <n v="37.115431999999998"/>
    <n v="-0.47113500000000003"/>
    <s v="Nyeri"/>
    <s v="Mathira East"/>
    <s v="Baricho"/>
    <s v="Mathaithi"/>
    <s v="8"/>
    <s v="Fagaden Enterprises"/>
    <s v="Fagaden Enterprises"/>
    <s v="254721959188"/>
    <s v="Micro Business"/>
    <x v="1"/>
  </r>
  <r>
    <s v="VPA6"/>
    <s v="KE-SIA-1705-18691"/>
    <x v="1"/>
    <s v=""/>
    <s v="12th March,2017"/>
    <d v="2017-03-12T00:00:00"/>
    <s v="1st May,2017"/>
    <d v="2017-05-01T00:00:00"/>
    <s v="Odindo Ellijah Okiya"/>
    <s v="Male"/>
    <s v="99999"/>
    <s v="725106805"/>
    <s v="2.55E+11"/>
    <s v=""/>
    <s v=""/>
    <n v="34.180959999999999"/>
    <n v="-2.9413000000000002E-2"/>
    <s v="Siaya"/>
    <s v="Rarienda"/>
    <s v="Othach"/>
    <s v="Aduwa"/>
    <s v="8"/>
    <s v="Biotechno &amp; Services"/>
    <s v="Biotechno &amp; Services"/>
    <s v="254720561118"/>
    <s v="Micro Business"/>
    <x v="5"/>
  </r>
  <r>
    <s v="VPA6"/>
    <s v="KE-NYE-1710-20907"/>
    <x v="1"/>
    <s v=""/>
    <s v="12th August,2017"/>
    <d v="2017-08-12T00:00:00"/>
    <s v="1st October,2017"/>
    <d v="2017-10-01T00:00:00"/>
    <s v="Kagema Millicent Ngima"/>
    <s v="Female"/>
    <s v="3374266"/>
    <s v="722890049"/>
    <s v="2.55E+11"/>
    <s v=""/>
    <s v="722888093"/>
    <n v="37.114832"/>
    <n v="-0.477937"/>
    <s v="Nyeri"/>
    <s v="Mathira East"/>
    <s v="Peter  Chiira"/>
    <s v="Mathaithi"/>
    <s v="8"/>
    <s v="Fagaden Enterprises"/>
    <s v="Fagaden Enterprises"/>
    <s v="254721959188"/>
    <s v="Micro Business"/>
    <x v="1"/>
  </r>
  <r>
    <s v="VPA6"/>
    <s v="KE-NYE-1709-20908"/>
    <x v="1"/>
    <s v=""/>
    <s v="13th July,2017"/>
    <d v="2017-07-13T00:00:00"/>
    <s v="1st September,2017"/>
    <d v="2017-09-01T00:00:00"/>
    <s v="Gathiga Joseph Wachira"/>
    <s v="Male"/>
    <s v="512342"/>
    <s v="721429397"/>
    <s v="2.55E+11"/>
    <s v=""/>
    <s v="2.55E+11"/>
    <n v="37.109287000000002"/>
    <n v="-0.47571799999999997"/>
    <s v="Nyeri"/>
    <s v="Mathira East"/>
    <s v="Peter Chiira"/>
    <s v="Mathaithi"/>
    <s v="8"/>
    <s v="Fagaden Enterprises"/>
    <s v="Fagaden Enterprises"/>
    <s v="254721959188"/>
    <s v="Micro Business"/>
    <x v="1"/>
  </r>
  <r>
    <s v="VPA6"/>
    <s v="KE-KIS-1704-21178"/>
    <x v="0"/>
    <s v="Unreachable"/>
    <s v="4th March,2017"/>
    <d v="2017-03-04T00:00:00"/>
    <s v="23rd April,2017"/>
    <d v="2017-04-23T00:00:00"/>
    <s v="Nyamogoba Phanuel Nyamwaro"/>
    <s v="Male"/>
    <s v="99999"/>
    <s v="729097041"/>
    <s v="729097041"/>
    <s v=""/>
    <s v=""/>
    <n v="34.740695000000002"/>
    <n v="-0.66230999999999995"/>
    <s v="Kisii"/>
    <s v="Kisii Central"/>
    <s v="Kiogoro"/>
    <s v="Kamagwa"/>
    <s v="12"/>
    <s v="Nyansancha Biogas"/>
    <s v="Samuel Otiso"/>
    <s v=""/>
    <s v="Micro Business"/>
    <x v="0"/>
  </r>
  <r>
    <s v="VPA6"/>
    <s v="KE-KIS-1705-21180"/>
    <x v="1"/>
    <s v=""/>
    <s v="12th March,2017"/>
    <d v="2017-03-12T00:00:00"/>
    <s v="1st May,2017"/>
    <d v="2017-05-01T00:00:00"/>
    <s v="Nyachoke Petronila Nyanchama"/>
    <s v="Female"/>
    <s v="9970173"/>
    <s v="721245987"/>
    <s v="2.55E+11"/>
    <s v=""/>
    <s v="2.55E+11"/>
    <n v="34.753880000000002"/>
    <n v="-0.61928000000000005"/>
    <s v="Kisii"/>
    <s v="Marani"/>
    <s v="Nyatieko"/>
    <s v="Masakara"/>
    <s v="10"/>
    <s v="Nyansancha Biogas"/>
    <s v="Samuel Manyuna Otiso"/>
    <s v="254723433295"/>
    <s v="Micro Business"/>
    <x v="0"/>
  </r>
  <r>
    <s v="VPA6"/>
    <s v="KE-NYA-1610-21602"/>
    <x v="0"/>
    <s v="Unreachable"/>
    <s v="12th August,2016"/>
    <d v="2016-08-12T00:00:00"/>
    <s v="1st October,2016"/>
    <d v="2016-10-01T00:00:00"/>
    <s v="Wangai Leah Nyawira"/>
    <s v="Female"/>
    <s v="99999"/>
    <s v="798762676"/>
    <s v="2.55E+11"/>
    <s v=""/>
    <s v=""/>
    <n v="36.540390000000002"/>
    <n v="-0.14188999999999999"/>
    <s v="Nyandarua"/>
    <s v="Ndaragwa"/>
    <s v="Shamata"/>
    <s v="Pesi"/>
    <n v="8"/>
    <s v="Kichemu limited"/>
    <s v="Macharia Muchangi"/>
    <s v=""/>
    <s v="Micro Business"/>
    <x v="1"/>
  </r>
  <r>
    <s v="VPA6"/>
    <s v="KE-NAK-1710-18587"/>
    <x v="0"/>
    <s v="Unreachable"/>
    <s v="12th August,2017"/>
    <d v="2017-08-12T00:00:00"/>
    <s v="1st October,2017"/>
    <d v="2017-10-01T00:00:00"/>
    <s v="Kisumba Patric Kisumba"/>
    <s v="Male"/>
    <s v="33437890"/>
    <s v="254727356060"/>
    <s v="2.55E+11"/>
    <s v=""/>
    <s v="2.55E+11"/>
    <n v="36.511163000000003"/>
    <n v="-0.62155800000000005"/>
    <s v="Nakuru"/>
    <s v="Naivasha"/>
    <s v="Mununga"/>
    <s v="Kwa Ben"/>
    <s v="8"/>
    <s v="Andcol Enterprises"/>
    <s v=""/>
    <s v=""/>
    <s v="Micro Business"/>
    <x v="0"/>
  </r>
  <r>
    <s v="VPA6"/>
    <s v="KE-KAK-1709-18688"/>
    <x v="1"/>
    <s v=""/>
    <s v="13th July,2017"/>
    <d v="2017-07-13T00:00:00"/>
    <s v="1st September,2017"/>
    <d v="2017-09-01T00:00:00"/>
    <s v="Mana Charles"/>
    <s v="Male"/>
    <s v="21721087"/>
    <s v="721673643"/>
    <s v="2.55E+11"/>
    <s v=""/>
    <s v=""/>
    <n v="34.488413000000001"/>
    <n v="0.34650999999999998"/>
    <s v="Kakamega"/>
    <s v="Mumias"/>
    <s v="Mumias Township"/>
    <s v="Buchinga"/>
    <s v="8"/>
    <s v="Biotechno &amp; Services"/>
    <s v="Biotechno &amp; Services"/>
    <s v="254720561118"/>
    <s v="Micro Business"/>
    <x v="0"/>
  </r>
  <r>
    <s v="VPA6"/>
    <s v="KE-NYE-1709-20909"/>
    <x v="1"/>
    <s v=""/>
    <s v="13th July,2017"/>
    <d v="2017-07-13T00:00:00"/>
    <s v="1st September,2017"/>
    <d v="2017-09-01T00:00:00"/>
    <s v="Itheru David Karuku"/>
    <s v="Male"/>
    <s v="7038145"/>
    <s v="722476917"/>
    <s v="2.55E+11"/>
    <s v=""/>
    <s v="2.55E+11"/>
    <n v="37.108842000000003"/>
    <n v="-0.47597800000000001"/>
    <s v="Nyeri"/>
    <s v="Mathira East"/>
    <s v="Konyu"/>
    <s v="Mathaithi"/>
    <s v="8"/>
    <s v="Fagaden Enterprises"/>
    <s v="Fagaden Enterprises"/>
    <s v="254721959188"/>
    <s v="Micro Business"/>
    <x v="1"/>
  </r>
  <r>
    <s v="VPA6"/>
    <s v="KE-KIA-1708-20380"/>
    <x v="1"/>
    <s v=""/>
    <s v="12th June,2017"/>
    <d v="2017-06-12T00:00:00"/>
    <s v="1st August,2017"/>
    <d v="2017-08-01T00:00:00"/>
    <s v="Manguru Edward N"/>
    <s v="Male"/>
    <s v="20544448"/>
    <s v="714760077"/>
    <s v="2.55E+11"/>
    <s v=""/>
    <s v=""/>
    <n v="36.817079999999997"/>
    <n v="-1.1334770000000001"/>
    <s v="Kiambu"/>
    <s v="Kiambaa"/>
    <s v="Kimbaa"/>
    <s v="Tinganga"/>
    <s v="8"/>
    <s v="Felikam Biogas Services"/>
    <s v="Felikam Biogas Services"/>
    <s v="254721439273"/>
    <s v="Micro Business"/>
    <x v="1"/>
  </r>
  <r>
    <s v="VPA6"/>
    <s v="KE-KIA-1708-20381"/>
    <x v="0"/>
    <s v="Unreachable"/>
    <s v="12th June,2017"/>
    <d v="2017-06-12T00:00:00"/>
    <s v="1st August,2017"/>
    <d v="2017-08-01T00:00:00"/>
    <s v="Kamithi Margret"/>
    <s v="Female"/>
    <s v="1243464"/>
    <s v="254722821922"/>
    <s v="2.55E+11"/>
    <s v=""/>
    <s v=""/>
    <n v="36.840367999999998"/>
    <n v="-1.194062"/>
    <s v="Kiambu"/>
    <s v="Kiambu"/>
    <s v="Kiambu"/>
    <s v="Thindigwa"/>
    <s v="12"/>
    <s v="Felikam Biogas Services"/>
    <s v=""/>
    <s v=""/>
    <s v="Micro Business"/>
    <x v="1"/>
  </r>
  <r>
    <s v="VPA6"/>
    <s v="KE-KIA-1711-20384"/>
    <x v="1"/>
    <s v=""/>
    <s v="5th September,2017"/>
    <d v="2017-09-05T00:00:00"/>
    <s v="1st November,2017"/>
    <d v="2017-11-01T00:00:00"/>
    <s v="Kinge Peter Muita"/>
    <s v="Male"/>
    <s v="99999"/>
    <s v="722252418"/>
    <s v="722252418"/>
    <s v=""/>
    <s v=""/>
    <n v="36.830914999999997"/>
    <n v="-1.1645209999999999"/>
    <s v="Kiambu"/>
    <s v="Githunguri"/>
    <s v="Kiambu"/>
    <s v="Kihingo"/>
    <s v="10"/>
    <s v="Felikam Biogas Services"/>
    <s v="Felikam Biogas Services"/>
    <s v=""/>
    <s v="Micro Business"/>
    <x v="1"/>
  </r>
  <r>
    <s v="VPA6"/>
    <s v="KE-KIA-1709-20383"/>
    <x v="1"/>
    <s v=""/>
    <s v="13th July,2017"/>
    <d v="2017-07-13T00:00:00"/>
    <s v="1st September,2017"/>
    <d v="2017-09-01T00:00:00"/>
    <s v="Muchafa Joseph Mburu"/>
    <s v="Male"/>
    <s v="33078498"/>
    <s v="725160542"/>
    <s v="2.55E+11"/>
    <s v=""/>
    <s v=""/>
    <n v="36.829718999999997"/>
    <n v="-1.15774"/>
    <s v="Kiambu"/>
    <s v="Kiambaa"/>
    <s v="Kiambaa"/>
    <s v="Kihingo"/>
    <s v="10"/>
    <s v="Felikam Biogas Services"/>
    <s v="Felikam Biogas Services"/>
    <s v="254721439273"/>
    <s v="Micro Business"/>
    <x v="1"/>
  </r>
  <r>
    <s v="VPA6"/>
    <s v="KE-KIA-1710-18590"/>
    <x v="1"/>
    <s v=""/>
    <s v="12th August,2017"/>
    <d v="2017-08-12T00:00:00"/>
    <s v="1st October,2017"/>
    <d v="2017-10-01T00:00:00"/>
    <s v="Wacira John Wacira"/>
    <s v="Male"/>
    <s v="99999"/>
    <s v="710639086"/>
    <s v="2.55E+11"/>
    <s v=""/>
    <s v="2.55E+11"/>
    <n v="37.146842999999997"/>
    <n v="-1.0782369999999999"/>
    <s v="Kiambu"/>
    <s v="Thika East"/>
    <s v="Thika East"/>
    <s v="Landless"/>
    <s v="6"/>
    <s v="Andcol Enterprises"/>
    <s v="Norbert Ogwel"/>
    <s v=""/>
    <s v="Micro Business"/>
    <x v="1"/>
  </r>
  <r>
    <s v="VPA6"/>
    <s v="KE-MUR-1707-20084"/>
    <x v="1"/>
    <s v=""/>
    <s v="12th May,2017"/>
    <d v="2017-05-12T00:00:00"/>
    <s v="1st July,2017"/>
    <d v="2017-07-01T00:00:00"/>
    <s v="Githinji Muturi"/>
    <s v="Male"/>
    <s v="6594319"/>
    <s v="713908631"/>
    <s v="2.55E+11"/>
    <s v=""/>
    <s v=""/>
    <n v="37.058833"/>
    <n v="-1.0047299999999999"/>
    <s v="Murang'a"/>
    <s v="Gatanga"/>
    <s v="Mugumoini"/>
    <s v="Golf View"/>
    <s v="6"/>
    <s v="Kenbi Enterprises"/>
    <s v="Fanuel"/>
    <s v=""/>
    <s v="Micro Business"/>
    <x v="1"/>
  </r>
  <r>
    <s v="VPA6"/>
    <s v="KE-EMB-1709-21105"/>
    <x v="0"/>
    <s v="Unreachable"/>
    <s v="13th July,2017"/>
    <d v="2017-07-13T00:00:00"/>
    <s v="1st September,2017"/>
    <d v="2017-09-01T00:00:00"/>
    <s v="Njeru Plisila Gatumwa"/>
    <s v="Female"/>
    <s v="8067111"/>
    <s v="733854323"/>
    <s v="2.55E+11"/>
    <s v=""/>
    <s v="2.55E+11"/>
    <n v="37.546900000000001"/>
    <n v="-0.39155499999999999"/>
    <s v="Embu"/>
    <s v="Embu East"/>
    <s v="Kagaari"/>
    <s v="Damunge"/>
    <s v="10"/>
    <s v="Sakaki Natural Renewable Energy Center"/>
    <s v=""/>
    <s v=""/>
    <s v="Micro Business"/>
    <x v="1"/>
  </r>
  <r>
    <s v="VPA6"/>
    <s v="KE-KIR-1710-21124"/>
    <x v="1"/>
    <s v=""/>
    <s v="12th August,2017"/>
    <d v="2017-08-12T00:00:00"/>
    <s v="1st October,2017"/>
    <d v="2017-10-01T00:00:00"/>
    <s v="Minano Susan Wambura"/>
    <s v="Female"/>
    <s v="232328"/>
    <s v="721212802"/>
    <s v="2.55E+11"/>
    <s v=""/>
    <s v=""/>
    <n v="37.411816000000002"/>
    <n v="-0.55018999999999996"/>
    <s v="Kirinyaga"/>
    <s v="Kirinyaga East"/>
    <s v="Njukiini"/>
    <s v="Maarikiini"/>
    <s v="10"/>
    <s v="Sakaki Natural Renewable Energy Center"/>
    <s v=""/>
    <s v=""/>
    <s v="Micro Business"/>
    <x v="1"/>
  </r>
  <r>
    <s v="VPA6"/>
    <s v="KE-KIA-1710-21117"/>
    <x v="1"/>
    <s v=""/>
    <s v="15th August,2017"/>
    <d v="2017-08-15T00:00:00"/>
    <s v="4th October,2017"/>
    <d v="2017-10-04T00:00:00"/>
    <s v="Njogu Peter Kimani"/>
    <s v="Male"/>
    <s v="21332387"/>
    <s v="721628211"/>
    <s v="2.55E+11"/>
    <s v=""/>
    <s v="2.55E+11"/>
    <n v="36.654130000000002"/>
    <n v="-1.280878"/>
    <s v="Kiambu"/>
    <s v="Kikuyu"/>
    <s v="Kikuyu"/>
    <s v="Thogoto"/>
    <s v="10"/>
    <s v="Sakaki Natural Renewable Energy Center"/>
    <s v=""/>
    <s v=""/>
    <s v="Micro Business"/>
    <x v="1"/>
  </r>
  <r>
    <s v="VPA6"/>
    <s v="KE-NAN-1710-18481"/>
    <x v="1"/>
    <s v=""/>
    <s v="14th August,2017"/>
    <d v="2017-08-14T00:00:00"/>
    <s v="3rd October,2017"/>
    <d v="2017-10-03T00:00:00"/>
    <s v="Limo Gabriel"/>
    <s v="Male"/>
    <s v="99999"/>
    <s v="720537136"/>
    <s v="720537136"/>
    <s v=""/>
    <s v=""/>
    <n v="35.071137"/>
    <n v="0.17627000000000001"/>
    <s v="Nandi"/>
    <s v="Nandi Central"/>
    <s v="Kamobo"/>
    <s v="Kapkisengin"/>
    <s v="8"/>
    <s v="Abiud Limited"/>
    <s v="Abiud Limited"/>
    <s v="724094711"/>
    <s v="Micro Business"/>
    <x v="3"/>
  </r>
  <r>
    <s v="VPA6"/>
    <s v="KE-NAN-1708-18485"/>
    <x v="1"/>
    <s v=""/>
    <s v="10th April,2017"/>
    <d v="2017-04-10T00:00:00"/>
    <s v="4th August,2017"/>
    <d v="2017-08-04T00:00:00"/>
    <s v="Tele Clementina"/>
    <s v="Female"/>
    <s v="99999"/>
    <s v="724290390"/>
    <s v="724290390"/>
    <s v=""/>
    <s v=""/>
    <n v="35.013097999999999"/>
    <n v="0.42204199999999997"/>
    <s v="Nandi"/>
    <s v="Mosop"/>
    <s v="Kaiboi"/>
    <s v="Koisolik"/>
    <s v="8"/>
    <s v="Abiud Limited"/>
    <s v="Abiud Limited"/>
    <s v="724094711"/>
    <s v="Micro Business"/>
    <x v="3"/>
  </r>
  <r>
    <s v="VPA6"/>
    <s v="KE-NAN-1709-19976"/>
    <x v="1"/>
    <s v=""/>
    <s v="2nd September,2017"/>
    <d v="2017-09-02T00:00:00"/>
    <s v="9th September,2017"/>
    <d v="2017-09-09T00:00:00"/>
    <s v="Suge Baruk"/>
    <s v="Male"/>
    <s v="99999"/>
    <s v="722840692"/>
    <s v="2.55E+11"/>
    <s v=""/>
    <s v=""/>
    <n v="35.141603000000003"/>
    <n v="0.431587"/>
    <s v="Nandi"/>
    <s v="Nandi Central"/>
    <s v="Sigot"/>
    <s v="Sigot"/>
    <s v="8"/>
    <s v="Ndimar Renewable Energy"/>
    <s v="Ndimar Renewable Energy"/>
    <s v="254722797711"/>
    <s v="Micro Business"/>
    <x v="0"/>
  </r>
  <r>
    <s v="VPA6"/>
    <s v="KE-THA-1709-21812"/>
    <x v="1"/>
    <s v=""/>
    <s v="13th July,2017"/>
    <d v="2017-07-13T00:00:00"/>
    <s v="1st September,2017"/>
    <d v="2017-09-01T00:00:00"/>
    <s v="Kaburu Mary Jane"/>
    <s v="Female"/>
    <s v="4695788"/>
    <s v="728260461"/>
    <s v="728260461"/>
    <s v=""/>
    <s v="708160503"/>
    <n v="37.728186999999998"/>
    <n v="-0.28129799999999999"/>
    <s v="Tharaka-Nithi"/>
    <s v="Maara"/>
    <s v="Muthambi"/>
    <s v="Kanjiambaki"/>
    <s v="10"/>
    <s v="Igwemas General Digester Ltd"/>
    <s v="Bornface Kimathi"/>
    <s v="799575394"/>
    <s v="Micro Business"/>
    <x v="1"/>
  </r>
  <r>
    <s v="VPA6"/>
    <s v="KE-THA-1710-21896"/>
    <x v="1"/>
    <s v=""/>
    <s v="12th August,2017"/>
    <d v="2017-08-12T00:00:00"/>
    <s v="1st October,2017"/>
    <d v="2017-10-01T00:00:00"/>
    <s v="Mutegi Jackline Mugai"/>
    <s v="Female"/>
    <s v="5095243"/>
    <s v="722358157"/>
    <s v="2.55E+11"/>
    <s v=""/>
    <s v="704833441"/>
    <n v="37.645243000000001"/>
    <n v="-0.254278"/>
    <s v="Tharaka-Nithi"/>
    <s v="Maara"/>
    <s v="Murugi"/>
    <s v="Kathiru"/>
    <s v="8"/>
    <s v="Zackmar Biotec Ltd"/>
    <s v="Henry Mutwiri"/>
    <s v="254713823049"/>
    <s v="Micro Business"/>
    <x v="1"/>
  </r>
  <r>
    <s v="VPA6"/>
    <s v="KE-MER-1708-21897"/>
    <x v="0"/>
    <s v="Grievance"/>
    <s v="12th June,2017"/>
    <d v="2017-06-12T00:00:00"/>
    <s v="1st August,2017"/>
    <d v="2017-08-01T00:00:00"/>
    <s v="Ikiara Patrick Mutwiri"/>
    <s v="Male"/>
    <s v="627526"/>
    <s v="723212385"/>
    <s v="2.55E+11"/>
    <s v=""/>
    <s v="2.55E+11"/>
    <n v="37.62914"/>
    <n v="-6.0517000000000001E-2"/>
    <s v="Meru"/>
    <s v="Imenti South"/>
    <s v="Kathera"/>
    <s v="Ntemwene"/>
    <s v="8"/>
    <s v="Zackmar Biotec Ltd"/>
    <s v="Erick Munene"/>
    <s v="254728779943"/>
    <s v="Micro Business"/>
    <x v="1"/>
  </r>
  <r>
    <s v="VPA6"/>
    <s v="KE-UAS-1710-18482"/>
    <x v="1"/>
    <s v=""/>
    <s v="10th January,2017"/>
    <d v="2017-01-10T00:00:00"/>
    <s v="14th October,2017"/>
    <d v="2017-10-14T00:00:00"/>
    <s v="Chumba Ronald Kipkoech"/>
    <s v="Male"/>
    <s v="27757184"/>
    <s v="725049279"/>
    <s v="2.55E+11"/>
    <s v=""/>
    <s v=""/>
    <n v="35.242620000000002"/>
    <n v="0.45926699999999998"/>
    <s v="Uasin Gishu"/>
    <s v="Kapseret"/>
    <s v="Kapseret"/>
    <s v="Greenland"/>
    <s v="16"/>
    <s v="Abiud Limited"/>
    <s v=""/>
    <s v=""/>
    <s v="Micro Business"/>
    <x v="3"/>
  </r>
  <r>
    <s v="VPA6"/>
    <s v="KE-EMB-1708-21485"/>
    <x v="1"/>
    <s v=""/>
    <s v="12th June,2017"/>
    <d v="2017-06-12T00:00:00"/>
    <s v="1st August,2017"/>
    <d v="2017-08-01T00:00:00"/>
    <s v="Njagi Rechal Karimi"/>
    <s v="Female"/>
    <s v="13573913"/>
    <s v="726355384"/>
    <s v="2.55E+11"/>
    <s v=""/>
    <s v="719189192"/>
    <n v="37.488162000000003"/>
    <n v="-0.40711999999999998"/>
    <s v="Embu"/>
    <s v="Runyenjes"/>
    <s v="Kabutiri"/>
    <s v="Gituara"/>
    <s v="8"/>
    <s v="Eastern Bioteck"/>
    <s v="Eastern Bioteck"/>
    <s v="254724714221"/>
    <s v="Micro Business"/>
    <x v="0"/>
  </r>
  <r>
    <s v="VPA6"/>
    <s v="KE-MUR-1709-19378"/>
    <x v="0"/>
    <s v="Unreachable"/>
    <s v="13th July,2017"/>
    <d v="2017-07-13T00:00:00"/>
    <s v="1st September,2017"/>
    <d v="2017-09-01T00:00:00"/>
    <s v="Maina John Kabue"/>
    <s v="Male"/>
    <s v="7571523"/>
    <s v="72237335"/>
    <s v="2.55E+11"/>
    <s v=""/>
    <s v="2.55E+11"/>
    <n v="37.005018"/>
    <n v="-0.76188199999999995"/>
    <s v="Murang'a"/>
    <s v="Kahuro"/>
    <s v="Githagara"/>
    <s v="Mirichu"/>
    <s v="10"/>
    <s v="HAMKAM"/>
    <s v="Hamkam"/>
    <s v=""/>
    <s v="Micro Business"/>
    <x v="1"/>
  </r>
  <r>
    <s v="VPA6"/>
    <s v="KE-EMB-1708-21489"/>
    <x v="1"/>
    <s v=""/>
    <s v="12th June,2017"/>
    <d v="2017-06-12T00:00:00"/>
    <s v="1st August,2017"/>
    <d v="2017-08-01T00:00:00"/>
    <s v="Ndogo Jim Muturi"/>
    <s v="Male"/>
    <s v="37391883"/>
    <s v="717063310"/>
    <s v="2.55E+11"/>
    <s v=""/>
    <s v="2.55E+11"/>
    <n v="37.477783000000002"/>
    <n v="-0.44983899999999999"/>
    <s v="Embu"/>
    <s v="Manyatta"/>
    <s v="Kanduri"/>
    <s v="Materu"/>
    <s v="12"/>
    <s v="Eastern Bioteck"/>
    <s v="Linus Muchangi"/>
    <s v="254731538580"/>
    <s v="Micro Business"/>
    <x v="0"/>
  </r>
  <r>
    <s v="VPA6"/>
    <s v="KE-EMB-1612-21486"/>
    <x v="1"/>
    <s v=""/>
    <s v="11th November,2016"/>
    <d v="2016-11-11T00:00:00"/>
    <s v="31st December,2016"/>
    <d v="2016-12-31T00:00:00"/>
    <s v="Nyaga Salome Wambui"/>
    <s v="Female"/>
    <s v="13871716"/>
    <s v="728339323"/>
    <s v="2.55E+11"/>
    <s v=""/>
    <s v=""/>
    <n v="37.477787999999997"/>
    <n v="-0.43523499999999998"/>
    <s v="Embu"/>
    <s v="Manyatta"/>
    <s v="Gadore"/>
    <s v="Kigari"/>
    <s v="6"/>
    <s v="Eastern Bioteck"/>
    <s v="Linus Muchangi"/>
    <s v="254731538580"/>
    <s v="Micro Business"/>
    <x v="0"/>
  </r>
  <r>
    <s v="VPA6"/>
    <s v="KE-KIR-1710-21487"/>
    <x v="1"/>
    <s v=""/>
    <s v="28th August,2017"/>
    <d v="2017-08-28T00:00:00"/>
    <s v="17th October,2017"/>
    <d v="2017-10-17T00:00:00"/>
    <s v="Waweru Jona Kamau"/>
    <s v="Male"/>
    <s v="1175818"/>
    <s v="722767613"/>
    <s v="722767613"/>
    <s v=""/>
    <s v=""/>
    <n v="37.424323000000001"/>
    <n v="-0.55330900000000005"/>
    <s v="Kirinyaga"/>
    <s v="Kirinyaga East"/>
    <s v="Mugambaciura"/>
    <s v="Ichangi"/>
    <s v="8"/>
    <s v="Eastern Bioteck"/>
    <s v="Eastern Bioteck"/>
    <s v="724714221"/>
    <s v="Micro Business"/>
    <x v="0"/>
  </r>
  <r>
    <s v="VPA6"/>
    <s v="KE-KIA-1710-20911"/>
    <x v="1"/>
    <s v=""/>
    <s v="12th August,2017"/>
    <d v="2017-08-12T00:00:00"/>
    <s v="1st October,2017"/>
    <d v="2017-10-01T00:00:00"/>
    <s v="Waweru Stephen Kariuki"/>
    <s v="Male"/>
    <s v="10874429"/>
    <s v="711773165"/>
    <s v="2.55E+11"/>
    <s v=""/>
    <s v="2.55E+11"/>
    <n v="37.109544999999997"/>
    <n v="-1.0874779999999999"/>
    <s v="Kiambu"/>
    <s v="Thika East"/>
    <s v="Kamenu"/>
    <s v="Muthaiga"/>
    <s v="8"/>
    <s v="Fagaden Enterprises"/>
    <s v="Fagaden Enterprises"/>
    <s v="254721959188"/>
    <s v="Micro Business"/>
    <x v="1"/>
  </r>
  <r>
    <s v="VPA6"/>
    <s v="KE-KIA-1710-18684"/>
    <x v="1"/>
    <s v=""/>
    <s v="18th September,2017"/>
    <d v="2017-09-18T00:00:00"/>
    <s v="18th October,2017"/>
    <d v="2017-10-18T00:00:00"/>
    <s v="James Njega Thuku"/>
    <s v="Male"/>
    <s v="24649056"/>
    <s v="723659854"/>
    <s v="723659854"/>
    <s v=""/>
    <s v=""/>
    <n v="36.736485000000002"/>
    <n v="-1.1698519999999999"/>
    <s v="Kiambu"/>
    <s v="Kiambaa"/>
    <s v="Karoli"/>
    <s v="Njiku"/>
    <s v="10"/>
    <s v="Biotechno &amp; Services"/>
    <s v="John"/>
    <s v="713032193"/>
    <s v="Micro Business"/>
    <x v="0"/>
  </r>
  <r>
    <s v="VPA6"/>
    <s v="KE-BAR-1711-27739"/>
    <x v="1"/>
    <s v=""/>
    <s v="12th September,2017"/>
    <d v="2017-09-12T00:00:00"/>
    <s v="1st November,2017"/>
    <d v="2017-11-01T00:00:00"/>
    <s v="Kotut Grace"/>
    <s v="Female"/>
    <s v="484415"/>
    <s v="702126751"/>
    <s v="702126751"/>
    <s v=""/>
    <s v=""/>
    <n v="35.755111999999997"/>
    <n v="2.7574999999999999E-2"/>
    <s v="Baringo"/>
    <s v="Koibatek"/>
    <s v="Ravine"/>
    <s v="Mochongoi"/>
    <s v="10"/>
    <s v="Kichemu limited"/>
    <s v=""/>
    <s v=""/>
    <s v="Micro Business"/>
    <x v="1"/>
  </r>
  <r>
    <s v="VPA6"/>
    <s v="KE-NAK-1708-21592"/>
    <x v="1"/>
    <s v=""/>
    <s v="12th June,2017"/>
    <d v="2017-06-12T00:00:00"/>
    <s v="1st August,2017"/>
    <d v="2017-08-01T00:00:00"/>
    <s v="Kugwa Amos Mwangi"/>
    <s v="Male"/>
    <s v="13489351"/>
    <s v="712412527"/>
    <s v="712412527"/>
    <s v=""/>
    <s v="715593933"/>
    <n v="36.166958000000001"/>
    <n v="-0.27132200000000001"/>
    <s v="Nakuru"/>
    <s v="Nakuru North"/>
    <s v="Lanet"/>
    <s v="Umoja 2"/>
    <s v="8"/>
    <s v="Kichemu limited"/>
    <s v="Wanjau"/>
    <s v=""/>
    <s v="Micro Business"/>
    <x v="1"/>
  </r>
  <r>
    <s v="VPA6"/>
    <s v="KE-MUR-1712-20881"/>
    <x v="1"/>
    <s v=""/>
    <s v="11th November,2017"/>
    <d v="2017-11-11T00:00:00"/>
    <s v="31st December,2017"/>
    <d v="2017-12-31T00:00:00"/>
    <s v="Mwaura Samuel Ndungu"/>
    <s v="Male"/>
    <s v="11251022"/>
    <s v="708799757"/>
    <s v="708799757"/>
    <s v=""/>
    <s v="703468947"/>
    <n v="37.009031999999998"/>
    <n v="-0.85660899999999995"/>
    <s v="Murang'a"/>
    <s v="Maragua"/>
    <s v="Gaichanjiru"/>
    <s v="Karuhiu"/>
    <s v="8"/>
    <s v="Fagaden Enterprises"/>
    <s v="Fagaden Enterprises"/>
    <s v="721959188"/>
    <s v="Micro Business"/>
    <x v="1"/>
  </r>
  <r>
    <s v="VPA6"/>
    <s v="KE-MER-1709-21813"/>
    <x v="0"/>
    <s v="Grievance"/>
    <s v="13th July,2017"/>
    <d v="2017-07-13T00:00:00"/>
    <s v="1st September,2017"/>
    <d v="2017-09-01T00:00:00"/>
    <s v="Meme Phineas Mutuma"/>
    <s v="Male"/>
    <s v="22068415"/>
    <s v="727153152"/>
    <s v="2.55E+11"/>
    <s v=""/>
    <s v=""/>
    <n v="37.590690000000002"/>
    <n v="-7.5900999999999996E-2"/>
    <s v="Meru"/>
    <s v="Imenti South"/>
    <s v="Mikumbune"/>
    <s v="Tharu"/>
    <s v="10"/>
    <s v="Igwemas General Digester Ltd"/>
    <s v="Samuel Kirimi"/>
    <s v="254740754837"/>
    <s v="Micro Business"/>
    <x v="1"/>
  </r>
  <r>
    <s v="VPA6"/>
    <s v="KE-KIA-1710-20086"/>
    <x v="1"/>
    <s v=""/>
    <s v="12th August,2017"/>
    <d v="2017-08-12T00:00:00"/>
    <s v="1st October,2017"/>
    <d v="2017-10-01T00:00:00"/>
    <s v="Kiumbi Duncan Gikuma"/>
    <s v="Male"/>
    <s v="24442166"/>
    <s v="722820056"/>
    <s v="2.55E+11"/>
    <s v=""/>
    <s v=""/>
    <n v="37.098078000000001"/>
    <n v="-1.1797329999999999"/>
    <s v="Kiambu"/>
    <s v="Juja"/>
    <s v="Kalimoni"/>
    <s v="Juja Farm"/>
    <n v="15"/>
    <s v="Kenbi Enterprises"/>
    <s v=""/>
    <s v=""/>
    <s v="Micro Business"/>
    <x v="3"/>
  </r>
  <r>
    <s v="VPA6"/>
    <s v="KE-NYE-1611-20683"/>
    <x v="0"/>
    <s v="Unreachable"/>
    <s v="12th September,2016"/>
    <d v="2016-09-12T00:00:00"/>
    <s v="1st November,2016"/>
    <d v="2016-11-01T00:00:00"/>
    <s v="Mburu Joseph Wainaina"/>
    <s v="Male"/>
    <s v="2534853"/>
    <s v="721245553"/>
    <s v="2.55E+11"/>
    <s v=""/>
    <s v=""/>
    <n v="37.049275000000002"/>
    <n v="-0.18251300000000001"/>
    <s v="Nyeri"/>
    <s v="Kieni East"/>
    <s v="Naromoru"/>
    <s v="Blue Line"/>
    <n v="8"/>
    <s v="Bio Esline Company Ltd"/>
    <s v=""/>
    <s v=""/>
    <s v="Micro Business"/>
    <x v="0"/>
  </r>
  <r>
    <s v="VPA6"/>
    <s v="KE-NYE-1701-20684"/>
    <x v="0"/>
    <s v="Unreachable"/>
    <s v="12th November,2016"/>
    <d v="2016-11-12T00:00:00"/>
    <s v="1st January,2017"/>
    <d v="2017-01-01T00:00:00"/>
    <s v="Maina Daniel Mwangi"/>
    <s v="Male"/>
    <s v="234595556"/>
    <s v="722615520"/>
    <s v="2.55E+11"/>
    <s v=""/>
    <s v=""/>
    <n v="37.045479999999998"/>
    <n v="-0.201235"/>
    <s v="Nyeri"/>
    <s v="Kieni East"/>
    <s v="Blueline"/>
    <s v="Kafedera"/>
    <n v="8"/>
    <s v="Bio Esline Company Ltd"/>
    <s v="o"/>
    <s v=""/>
    <s v="Micro Business"/>
    <x v="0"/>
  </r>
  <r>
    <s v="VPA6"/>
    <s v="KE-NYE-1705-20686"/>
    <x v="0"/>
    <s v="Unreachable"/>
    <s v="12th March,2017"/>
    <d v="2017-03-12T00:00:00"/>
    <s v="1st May,2017"/>
    <d v="2017-05-01T00:00:00"/>
    <s v="Nguthi Cristopher Mwangi"/>
    <s v="Male"/>
    <s v="3227559"/>
    <s v="723858394"/>
    <s v="2.55E+11"/>
    <s v=""/>
    <s v="2.55E+11"/>
    <n v="37.051690000000001"/>
    <n v="-0.18163199999999999"/>
    <s v="Nyeri"/>
    <s v="Kieni East"/>
    <s v="Naromoru"/>
    <s v="Aguthi"/>
    <n v="8"/>
    <s v="Bio Esline Company Ltd"/>
    <s v=""/>
    <s v=""/>
    <s v="Micro Business"/>
    <x v="0"/>
  </r>
  <r>
    <s v="VPA6"/>
    <s v="KE-MER-1707-21815"/>
    <x v="1"/>
    <s v=""/>
    <s v="12th May,2017"/>
    <d v="2017-05-12T00:00:00"/>
    <s v="1st July,2017"/>
    <d v="2017-07-01T00:00:00"/>
    <s v="Leonard Fanniel Mwiti"/>
    <s v="Male"/>
    <s v="21821538"/>
    <s v="721306492"/>
    <s v="2.55E+11"/>
    <s v=""/>
    <s v="2.55E+11"/>
    <n v="37.606189999999998"/>
    <n v="-7.4441999999999994E-2"/>
    <s v="Meru"/>
    <s v="Imenti South"/>
    <s v="Mikumbune"/>
    <s v="Kithiru"/>
    <s v="8"/>
    <s v="Igwemas General Digester Ltd"/>
    <s v="Samuel Kirimi"/>
    <s v="254740754837"/>
    <s v="Micro Business"/>
    <x v="1"/>
  </r>
  <r>
    <s v="VPA6"/>
    <s v="KE-MER-1711-21817"/>
    <x v="1"/>
    <s v=""/>
    <s v="13th September,2017"/>
    <d v="2017-09-13T00:00:00"/>
    <s v="2nd November,2017"/>
    <d v="2017-11-02T00:00:00"/>
    <s v="Kithinji Timothy Mwirigi"/>
    <s v="Male"/>
    <s v="13175167"/>
    <s v="725036633"/>
    <s v="2.55E+11"/>
    <s v=""/>
    <s v=""/>
    <n v="37.679290000000002"/>
    <n v="-6.9472000000000006E-2"/>
    <s v="Meru"/>
    <s v="Imenti South"/>
    <s v="Mituguu"/>
    <s v="Muguru"/>
    <s v="8"/>
    <s v="Igwemas General Digester Ltd"/>
    <s v="Erick Munene"/>
    <s v="254728779943"/>
    <s v="Micro Business"/>
    <x v="1"/>
  </r>
  <r>
    <s v="VPA6"/>
    <s v="KE-NYE-1706-20685"/>
    <x v="0"/>
    <s v="Unreachable"/>
    <s v="1st May,2017"/>
    <d v="2017-05-01T00:00:00"/>
    <s v="20th June,2017"/>
    <d v="2017-06-20T00:00:00"/>
    <s v="Nyokabi Winrose"/>
    <s v="Female"/>
    <s v="12523690"/>
    <s v="722887395"/>
    <s v="2.55E+11"/>
    <s v=""/>
    <s v="2.55E+11"/>
    <n v="37.044846999999997"/>
    <n v="-0.18027499999999999"/>
    <s v="Nyeri"/>
    <s v="Kieni East"/>
    <s v="Naromoru"/>
    <s v="Blue Line"/>
    <n v="16"/>
    <s v="Bio Esline Company Ltd"/>
    <s v=""/>
    <s v=""/>
    <s v="Micro Business"/>
    <x v="5"/>
  </r>
  <r>
    <s v="VPA6"/>
    <s v="KE-NYE-1702-20687"/>
    <x v="0"/>
    <s v="Unreachable"/>
    <s v="13th December,2016"/>
    <d v="2016-12-13T00:00:00"/>
    <s v="1st February,2017"/>
    <d v="2017-02-01T00:00:00"/>
    <s v="Wangombe Charse"/>
    <s v="Male"/>
    <s v="32456319"/>
    <s v="724827571"/>
    <s v="2.55E+11"/>
    <s v=""/>
    <s v="2.55E+11"/>
    <n v="37.044725"/>
    <n v="-0.18295"/>
    <s v="Nyeri"/>
    <s v="Kieni East"/>
    <s v="Naromoru"/>
    <s v="Ndiriti"/>
    <n v="8"/>
    <s v="Bio Esline Company Ltd"/>
    <s v=""/>
    <s v=""/>
    <s v="Micro Business"/>
    <x v="0"/>
  </r>
  <r>
    <s v="VPA6"/>
    <s v="KE-KIR-1707-18781"/>
    <x v="1"/>
    <s v=""/>
    <s v="12th May,2017"/>
    <d v="2017-05-12T00:00:00"/>
    <s v="1st July,2017"/>
    <d v="2017-07-01T00:00:00"/>
    <s v="Wanderi Ephraim Murage"/>
    <s v="Female"/>
    <s v="3210223"/>
    <s v="722371834"/>
    <s v="2.55E+11"/>
    <s v=""/>
    <s v="2.55E+11"/>
    <n v="37.203220999999999"/>
    <n v="-0.43524099999999999"/>
    <s v="Kirinyaga"/>
    <s v="Kirinyaga"/>
    <s v="Mukire"/>
    <s v="Muragara"/>
    <s v="8"/>
    <s v="Cides Ltd"/>
    <s v="Cides Ltd"/>
    <s v=""/>
    <s v="Micro Business"/>
    <x v="0"/>
  </r>
  <r>
    <s v="VPA6"/>
    <s v="KE-NYE-1707-18782"/>
    <x v="1"/>
    <s v=""/>
    <s v="23rd May,2017"/>
    <d v="2017-05-23T00:00:00"/>
    <s v="12th July,2017"/>
    <d v="2017-07-12T00:00:00"/>
    <s v="Wahome Harrison Kimotho"/>
    <s v="Female"/>
    <s v="252737378"/>
    <s v="726427212"/>
    <s v="726427212"/>
    <s v=""/>
    <s v="729263631"/>
    <n v="37.183411999999997"/>
    <n v="-0.43773299999999998"/>
    <s v="Nyeri"/>
    <s v="Mathira East"/>
    <s v="Chehe"/>
    <s v="Kiaruhiu"/>
    <s v="12"/>
    <s v="Cides Ltd"/>
    <s v="Cides Ltd"/>
    <s v="722688564"/>
    <s v="Micro Business"/>
    <x v="0"/>
  </r>
  <r>
    <s v="VPA6"/>
    <s v="KE-MUR-1709-18783"/>
    <x v="1"/>
    <s v=""/>
    <s v="13th July,2017"/>
    <d v="2017-07-13T00:00:00"/>
    <s v="1st September,2017"/>
    <d v="2017-09-01T00:00:00"/>
    <s v="Ngugi Benson Mwaura"/>
    <s v="Male"/>
    <s v="5161764"/>
    <s v="721330423"/>
    <s v="2.55E+11"/>
    <s v=""/>
    <s v="2.55E+11"/>
    <n v="36.961610999999998"/>
    <n v="-0.84611899999999995"/>
    <s v="Murang'a"/>
    <s v="Kandara"/>
    <s v="Kibage"/>
    <s v="Ruona"/>
    <s v="6"/>
    <s v="Cides Ltd"/>
    <s v="Cides Ltd"/>
    <s v="254722688564"/>
    <s v="Micro Business"/>
    <x v="0"/>
  </r>
  <r>
    <s v="VPA6"/>
    <s v="KE-MUR-1712-18784"/>
    <x v="1"/>
    <s v=""/>
    <s v="11th November,2017"/>
    <d v="2017-11-11T00:00:00"/>
    <s v="31st December,2017"/>
    <d v="2017-12-31T00:00:00"/>
    <s v="Njoroge Benson Kiarie"/>
    <s v="Male"/>
    <s v="2010485"/>
    <s v="724763883"/>
    <s v="724763883"/>
    <s v=""/>
    <s v="723767759"/>
    <n v="36.863452000000002"/>
    <n v="-0.86878"/>
    <s v="Murang'a"/>
    <s v="Gatanga"/>
    <s v="Kirwara"/>
    <s v="Mmugumoini"/>
    <s v="8"/>
    <s v="Cides Ltd"/>
    <s v="Cides Ltd"/>
    <s v=""/>
    <s v="Micro Business"/>
    <x v="0"/>
  </r>
  <r>
    <s v="VPA6"/>
    <s v="KE-MUR-1710-18785"/>
    <x v="1"/>
    <s v=""/>
    <s v="12th August,2017"/>
    <d v="2017-08-12T00:00:00"/>
    <s v="1st October,2017"/>
    <d v="2017-10-01T00:00:00"/>
    <s v="Mwaura John Wainaina"/>
    <s v="Male"/>
    <s v="11545093"/>
    <s v="721264424"/>
    <s v="2.55E+11"/>
    <s v=""/>
    <s v="2.55E+11"/>
    <n v="36.871012999999998"/>
    <n v="-0.87171699999999996"/>
    <s v="Murang'a"/>
    <s v="Gatanga"/>
    <s v="Kirwara"/>
    <s v="Mugumoini"/>
    <s v="8"/>
    <s v="Cides Ltd"/>
    <s v=""/>
    <s v="254722688564"/>
    <s v="Micro Business"/>
    <x v="0"/>
  </r>
  <r>
    <s v="VPA6"/>
    <s v="KE-KIR-1711-18591"/>
    <x v="1"/>
    <s v=""/>
    <s v="12th September,2017"/>
    <d v="2017-09-12T00:00:00"/>
    <s v="1st November,2017"/>
    <d v="2017-11-01T00:00:00"/>
    <s v="Mugo Zabron"/>
    <s v="Male"/>
    <s v="3733126"/>
    <s v="254722803065"/>
    <s v="2.55E+11"/>
    <s v=""/>
    <s v=""/>
    <n v="37.216990000000003"/>
    <n v="-0.59013400000000005"/>
    <s v="Kirinyaga"/>
    <s v="Sagana"/>
    <s v="Mwirua"/>
    <s v="Karima"/>
    <s v="12"/>
    <s v="Andcol Enterprises"/>
    <s v=""/>
    <s v=""/>
    <s v="Micro Business"/>
    <x v="0"/>
  </r>
  <r>
    <s v="VPA6"/>
    <s v="KE-MUR-1711-18798"/>
    <x v="1"/>
    <s v=""/>
    <s v="12th September,2017"/>
    <d v="2017-09-12T00:00:00"/>
    <s v="1st November,2017"/>
    <d v="2017-11-01T00:00:00"/>
    <s v="Ayub Rufus Muigai"/>
    <s v="Male"/>
    <s v="618837"/>
    <s v="722838783"/>
    <s v="722838783"/>
    <s v=""/>
    <s v="726650953"/>
    <n v="36.879105000000003"/>
    <n v="-0.88214700000000001"/>
    <s v="Murang'a"/>
    <s v="Gatanga"/>
    <s v="Kariara"/>
    <s v="Kiritu"/>
    <s v="8"/>
    <s v="Cides Ltd"/>
    <s v="Cides Ltd"/>
    <s v=""/>
    <s v="Micro Business"/>
    <x v="0"/>
  </r>
  <r>
    <s v="VPA6"/>
    <s v="KE-MUR-1710-18797"/>
    <x v="1"/>
    <s v=""/>
    <s v="12th August,2017"/>
    <d v="2017-08-12T00:00:00"/>
    <s v="1st October,2017"/>
    <d v="2017-10-01T00:00:00"/>
    <s v="Nguyai Milkah Wanjiru"/>
    <s v="Female"/>
    <s v="2010990"/>
    <s v="724248928"/>
    <s v="2.55E+11"/>
    <s v=""/>
    <s v="2.55E+11"/>
    <n v="36.877051999999999"/>
    <n v="-0.881517"/>
    <s v="Murang'a"/>
    <s v="Gatanga"/>
    <s v="Kariara"/>
    <s v="Kiritu"/>
    <s v="8"/>
    <s v="Cides Ltd"/>
    <s v="Cides Ltd"/>
    <s v=""/>
    <s v="Micro Business"/>
    <x v="0"/>
  </r>
  <r>
    <s v="VPA6"/>
    <s v="KE-MUR-1712-18796"/>
    <x v="1"/>
    <s v=""/>
    <s v="12th October,2017"/>
    <d v="2017-10-12T00:00:00"/>
    <s v="1st December,2017"/>
    <d v="2017-12-01T00:00:00"/>
    <s v="Kinuthia Hellen Wanjiku"/>
    <s v="Female"/>
    <s v="2046689"/>
    <s v="714892114"/>
    <s v="714892114"/>
    <s v=""/>
    <s v="722857308"/>
    <n v="36.877974999999999"/>
    <n v="-0.88081699999999996"/>
    <s v="Murang'a"/>
    <s v="Gatanga"/>
    <s v="Kariara"/>
    <s v="Kiritu"/>
    <s v="8"/>
    <s v="Cides Ltd"/>
    <s v="Cides Ltd"/>
    <s v=""/>
    <s v="Micro Business"/>
    <x v="0"/>
  </r>
  <r>
    <s v="VPA6"/>
    <s v="KE-MUR-1709-18795"/>
    <x v="1"/>
    <s v=""/>
    <s v="13th July,2017"/>
    <d v="2017-07-13T00:00:00"/>
    <s v="1st September,2017"/>
    <d v="2017-09-01T00:00:00"/>
    <s v="Mwangi Samson Maina"/>
    <s v="Male"/>
    <s v="399680"/>
    <s v="722408966"/>
    <s v="2.55E+11"/>
    <s v=""/>
    <s v="2.55E+11"/>
    <n v="36.879967000000001"/>
    <n v="-0.87931199999999998"/>
    <s v="Murang'a"/>
    <s v="Gatanga"/>
    <s v="Kariara"/>
    <s v="Kiritu"/>
    <s v="8"/>
    <s v="Cides Ltd"/>
    <s v="Cides Ltd"/>
    <s v="254722688564"/>
    <s v="Micro Business"/>
    <x v="0"/>
  </r>
  <r>
    <s v="VPA6"/>
    <s v="KE-MUR-1710-18791"/>
    <x v="1"/>
    <s v=""/>
    <s v="22nd August,2017"/>
    <d v="2017-08-22T00:00:00"/>
    <s v="5th October,2017"/>
    <d v="2017-10-05T00:00:00"/>
    <s v="Kahora Jeremiah Mwaura"/>
    <s v="Female"/>
    <s v="12759367"/>
    <s v="72361463"/>
    <s v="723614634"/>
    <s v=""/>
    <s v="712114589"/>
    <n v="36.873677000000001"/>
    <n v="-0.87673000000000001"/>
    <s v="Murang'a"/>
    <s v="Gatanga"/>
    <s v="Kariara"/>
    <s v="Mugumoini"/>
    <s v="8"/>
    <s v="Cides Ltd"/>
    <s v="Mwangi"/>
    <s v=""/>
    <s v="Micro Business"/>
    <x v="0"/>
  </r>
  <r>
    <s v="VPA6"/>
    <s v="KE-MUR-1710-18788"/>
    <x v="1"/>
    <s v=""/>
    <s v="25th August,2017"/>
    <d v="2017-08-25T00:00:00"/>
    <s v="25th October,2017"/>
    <d v="2017-10-25T00:00:00"/>
    <s v="Kahora Samuel"/>
    <s v="Female"/>
    <s v="2011411"/>
    <s v="700402365"/>
    <s v="700402365"/>
    <s v=""/>
    <s v=""/>
    <n v="36.872590000000002"/>
    <n v="-0.87511799999999995"/>
    <s v="Murang'a"/>
    <s v="Gatanga"/>
    <s v="Kariara"/>
    <s v="Mugumoini"/>
    <s v="8"/>
    <s v="Cides Ltd"/>
    <s v="Jaseph Kuria"/>
    <s v=""/>
    <s v="Micro Business"/>
    <x v="0"/>
  </r>
  <r>
    <s v="VPA6"/>
    <s v="KE-MUR-1710-18787"/>
    <x v="1"/>
    <s v=""/>
    <s v="12th August,2017"/>
    <d v="2017-08-12T00:00:00"/>
    <s v="1st October,2017"/>
    <d v="2017-10-01T00:00:00"/>
    <s v="Muthunga Francis"/>
    <s v="Male"/>
    <s v="1587727"/>
    <s v="720724473"/>
    <s v="2.55E+11"/>
    <s v=""/>
    <s v="2.55E+11"/>
    <n v="36.872231999999997"/>
    <n v="-0.87295500000000004"/>
    <s v="Murang'a"/>
    <s v="Gatanga"/>
    <s v="Kariara"/>
    <s v="Mugumoini"/>
    <s v="8"/>
    <s v="Cides Ltd"/>
    <s v=""/>
    <s v=""/>
    <s v="Micro Business"/>
    <x v="0"/>
  </r>
  <r>
    <s v="VPA6"/>
    <s v="KE-MUR-1710-18790"/>
    <x v="1"/>
    <s v=""/>
    <s v="12th August,2017"/>
    <d v="2017-08-12T00:00:00"/>
    <s v="1st October,2017"/>
    <d v="2017-10-01T00:00:00"/>
    <s v="Gathitu Mary Njeri"/>
    <s v="Female"/>
    <s v="3206916"/>
    <s v="72070345"/>
    <s v="2.55E+11"/>
    <s v=""/>
    <s v="2.55E+11"/>
    <n v="36.873207000000001"/>
    <n v="-0.875892"/>
    <s v="Murang'a"/>
    <s v="Gatanga"/>
    <s v="Kariara"/>
    <s v="Mugumoini"/>
    <s v="8"/>
    <s v="Cides Ltd"/>
    <s v="Cides Ltd"/>
    <s v=""/>
    <s v="Micro Business"/>
    <x v="0"/>
  </r>
  <r>
    <s v="VPA6"/>
    <s v="KE-MUR-1710-18794"/>
    <x v="1"/>
    <s v=""/>
    <s v="18th August,2017"/>
    <d v="2017-08-18T00:00:00"/>
    <s v="10th October,2017"/>
    <d v="2017-10-10T00:00:00"/>
    <s v="Kinuthia John Kuria"/>
    <s v="Male"/>
    <s v="563333"/>
    <s v="722567845"/>
    <s v="2.55E+11"/>
    <s v=""/>
    <s v="2.55E+11"/>
    <n v="36.874493000000001"/>
    <n v="-0.87659799999999999"/>
    <s v="Murang'a"/>
    <s v="Gatanga"/>
    <s v="Kariara"/>
    <s v="Mugumoini"/>
    <s v="8"/>
    <s v="Cides Ltd"/>
    <s v=""/>
    <s v=""/>
    <s v="Micro Business"/>
    <x v="0"/>
  </r>
  <r>
    <s v="VPA6"/>
    <s v="KE-MUR-1709-18792"/>
    <x v="1"/>
    <s v=""/>
    <s v="13th July,2017"/>
    <d v="2017-07-13T00:00:00"/>
    <s v="1st September,2017"/>
    <d v="2017-09-01T00:00:00"/>
    <s v="Mwaura Julius Maina"/>
    <s v="Female"/>
    <s v="2010091"/>
    <s v="722176456"/>
    <s v="2.55E+11"/>
    <s v=""/>
    <s v="2.55E+11"/>
    <n v="36.874144999999999"/>
    <n v="-0.875803"/>
    <s v="Murang'a"/>
    <s v="Gatanga"/>
    <s v="Kariara"/>
    <s v="Mugumoini"/>
    <s v="8"/>
    <s v="Cides Ltd"/>
    <s v=""/>
    <s v=""/>
    <s v="Micro Business"/>
    <x v="0"/>
  </r>
  <r>
    <s v="VPA6"/>
    <s v="KE-MUR-1711-18793"/>
    <x v="1"/>
    <s v=""/>
    <s v="12th September,2017"/>
    <d v="2017-09-12T00:00:00"/>
    <s v="1st November,2017"/>
    <d v="2017-11-01T00:00:00"/>
    <s v="Kinuthia Peter Ngugi"/>
    <s v="Male"/>
    <s v="24838425"/>
    <s v="721602173"/>
    <s v="2.55E+11"/>
    <s v=""/>
    <s v="721569291"/>
    <n v="36.874757000000002"/>
    <n v="-0.87638499999999997"/>
    <s v="Murang'a"/>
    <s v="Gatanga"/>
    <s v="Kariara"/>
    <s v="Mugumoini"/>
    <s v="8"/>
    <s v="Cides Ltd"/>
    <s v=""/>
    <s v=""/>
    <s v="Micro Business"/>
    <x v="0"/>
  </r>
  <r>
    <s v="VPA6"/>
    <s v="KE-MUR-1709-18789"/>
    <x v="0"/>
    <s v="Grievance"/>
    <s v="13th July,2017"/>
    <d v="2017-07-13T00:00:00"/>
    <s v="1st September,2017"/>
    <d v="2017-09-01T00:00:00"/>
    <s v="Mwaura Samuel Kagochi"/>
    <s v="Female"/>
    <s v="911535"/>
    <s v="725580723"/>
    <s v="2.55E+11"/>
    <s v=""/>
    <s v="2.55E+11"/>
    <n v="36.872632000000003"/>
    <n v="-0.87509300000000001"/>
    <s v="Murang'a"/>
    <s v="Gatanga"/>
    <s v="Kariara"/>
    <s v="Mugumoini"/>
    <s v="10"/>
    <s v="Cides Ltd"/>
    <s v="Cides Ltd"/>
    <s v=""/>
    <s v="Micro Business"/>
    <x v="0"/>
  </r>
  <r>
    <s v="VPA6"/>
    <s v="KE-MUR-1709-18786"/>
    <x v="1"/>
    <s v=""/>
    <s v="13th July,2017"/>
    <d v="2017-07-13T00:00:00"/>
    <s v="1st September,2017"/>
    <d v="2017-09-01T00:00:00"/>
    <s v="Karanja Tabitha Wangari"/>
    <s v="Female"/>
    <s v="2010448"/>
    <s v="728029577"/>
    <s v="2.55E+11"/>
    <s v=""/>
    <s v=""/>
    <n v="36.870998"/>
    <n v="-0.87365000000000004"/>
    <s v="Murang'a"/>
    <s v="Kandara"/>
    <s v="Kariara"/>
    <s v="Mugumoini"/>
    <s v="8"/>
    <s v="Cides Ltd"/>
    <s v="Cides Ltd"/>
    <s v="254722688564"/>
    <s v="Micro Business"/>
    <x v="0"/>
  </r>
  <r>
    <s v="VPA6"/>
    <s v="KE-KIA-1707-20088"/>
    <x v="1"/>
    <s v=""/>
    <s v="12th May,2017"/>
    <d v="2017-05-12T00:00:00"/>
    <s v="1st July,2017"/>
    <d v="2017-07-01T00:00:00"/>
    <s v="Nyanjui Lawrence Kimani"/>
    <s v="Male"/>
    <s v="10254586"/>
    <s v="72196354"/>
    <s v="2.55E+11"/>
    <s v=""/>
    <s v=""/>
    <n v="36.664203000000001"/>
    <n v="-1.2247950000000001"/>
    <s v="Kiambu"/>
    <s v="Kikuyu"/>
    <s v="Sigona"/>
    <s v="Zambezi"/>
    <s v="10"/>
    <s v="Kenbi Enterprises"/>
    <s v="Michael"/>
    <s v=""/>
    <s v="Micro Business"/>
    <x v="0"/>
  </r>
  <r>
    <s v="VPA6"/>
    <s v="KE-UAS-1710-18483"/>
    <x v="1"/>
    <s v=""/>
    <s v="12th August,2017"/>
    <d v="2017-08-12T00:00:00"/>
    <s v="1st October,2017"/>
    <d v="2017-10-01T00:00:00"/>
    <s v="Rotich Paul Kimutai"/>
    <s v="Male"/>
    <s v="100150"/>
    <s v="722690442"/>
    <s v="2.55E+11"/>
    <s v=""/>
    <s v=""/>
    <n v="35.242747999999999"/>
    <n v="0.45968300000000001"/>
    <s v="Uasin Gishu"/>
    <s v="Kapseret"/>
    <s v="Kapseret"/>
    <s v="Kokwotai"/>
    <s v="8"/>
    <s v="Abiud Limited"/>
    <s v=""/>
    <s v=""/>
    <s v="Micro Business"/>
    <x v="3"/>
  </r>
  <r>
    <s v="VPA6"/>
    <s v="KE-KIA-1709-18595"/>
    <x v="0"/>
    <s v="Unreachable"/>
    <s v="13th July,2017"/>
    <d v="2017-07-13T00:00:00"/>
    <s v="1st September,2017"/>
    <d v="2017-09-01T00:00:00"/>
    <s v="Joronge Andrew Andrew"/>
    <s v="Male"/>
    <s v="12567856"/>
    <s v="254791668360"/>
    <s v="2.55E+11"/>
    <s v=""/>
    <s v="720598450"/>
    <n v="36.823272000000003"/>
    <n v="-1.2803519999999999"/>
    <s v="Kiambu"/>
    <s v="Kiambaa"/>
    <s v="Kiabaa"/>
    <s v="Ectre Moja"/>
    <s v="8"/>
    <s v="Andcol Enterprises"/>
    <s v="Luka Kiprop Maiyo"/>
    <s v="254706279820"/>
    <s v="Micro Business"/>
    <x v="0"/>
  </r>
  <r>
    <s v="VPA6"/>
    <s v="KE-NYE-1711-18799"/>
    <x v="1"/>
    <s v=""/>
    <s v="12th September,2017"/>
    <d v="2017-09-12T00:00:00"/>
    <s v="1st November,2017"/>
    <d v="2017-11-01T00:00:00"/>
    <s v="KingOri Francis Mwangi"/>
    <s v="Male"/>
    <s v="25141226"/>
    <s v="741284873"/>
    <s v="741284873"/>
    <s v=""/>
    <s v="720768249"/>
    <n v="36.873427"/>
    <n v="-0.49761300000000003"/>
    <s v="Nyeri"/>
    <s v="Othaya"/>
    <s v="Munyange"/>
    <s v="Ngura"/>
    <s v="6"/>
    <s v="Cides Ltd"/>
    <s v="Luka Kiprop Maiyo"/>
    <s v="706279820"/>
    <s v="Micro Business"/>
    <x v="0"/>
  </r>
  <r>
    <s v="VPA6"/>
    <s v="KE-THA-1710-19591"/>
    <x v="1"/>
    <s v=""/>
    <s v="12th August,2017"/>
    <d v="2017-08-12T00:00:00"/>
    <s v="1st October,2017"/>
    <d v="2017-10-01T00:00:00"/>
    <s v="Njeru Fredrick Munene"/>
    <s v="Male"/>
    <s v="13356689"/>
    <s v="722552691"/>
    <s v="2.55E+11"/>
    <s v=""/>
    <s v=""/>
    <n v="37.612929000000001"/>
    <n v="-0.26775500000000002"/>
    <s v="Tharaka-Nithi"/>
    <s v="Maara"/>
    <s v="Muthambi"/>
    <s v="Mwatha"/>
    <s v="8"/>
    <s v="Likunga Company Limited"/>
    <s v="Ian Mbae"/>
    <s v="254713265654"/>
    <s v="Micro Business"/>
    <x v="0"/>
  </r>
  <r>
    <s v="VPA6"/>
    <s v="KE-MER-1712-21819"/>
    <x v="1"/>
    <s v=""/>
    <s v="12th October,2017"/>
    <d v="2017-10-12T00:00:00"/>
    <s v="1st December,2017"/>
    <d v="2017-12-01T00:00:00"/>
    <s v="Kanata Rosemary Kawiria"/>
    <s v="Female"/>
    <s v="11399964"/>
    <s v="740342311"/>
    <s v="740342311"/>
    <s v=""/>
    <s v="736286280"/>
    <n v="37.574635999999998"/>
    <n v="-2.2922000000000001E-2"/>
    <s v="Meru"/>
    <s v="Meru Centra"/>
    <s v="Kithirune"/>
    <s v="Kioru"/>
    <s v="8"/>
    <s v="Igwemas General Digester Ltd"/>
    <s v="Erick Munene"/>
    <s v="728779943"/>
    <s v="Micro Business"/>
    <x v="1"/>
  </r>
  <r>
    <s v="VPA6"/>
    <s v="KE-MER-1710-27740"/>
    <x v="1"/>
    <s v=""/>
    <s v="11th September,2017"/>
    <d v="2017-09-11T00:00:00"/>
    <s v="31st October,2017"/>
    <d v="2017-10-31T00:00:00"/>
    <s v="Mutungi Francis Kaburu"/>
    <s v="Male"/>
    <s v="4452975"/>
    <s v="710375283"/>
    <s v="2.55E+11"/>
    <s v=""/>
    <s v="2.55E+11"/>
    <n v="37.660927000000001"/>
    <n v="2.9235000000000001E-2"/>
    <s v="Meru"/>
    <s v="Imenti North"/>
    <s v="Ntima"/>
    <s v="Ntabiru"/>
    <s v="8"/>
    <s v="Igwemas General Digester Ltd"/>
    <s v="George Gitonga"/>
    <s v="254741293570"/>
    <s v="Micro Business"/>
    <x v="5"/>
  </r>
  <r>
    <s v="VPA6"/>
    <s v="KE-KIA-1712-18687"/>
    <x v="1"/>
    <s v=""/>
    <s v="15th October,2017"/>
    <d v="2017-10-15T00:00:00"/>
    <s v="4th December,2017"/>
    <d v="2017-12-04T00:00:00"/>
    <s v="Kariuki George Gitau"/>
    <s v="Male"/>
    <s v="22314924"/>
    <s v="733372277"/>
    <s v="733372277"/>
    <s v=""/>
    <s v="726931307"/>
    <n v="36.591810000000002"/>
    <n v="-1.1553880000000001"/>
    <s v="Kiambu"/>
    <s v="Limuru"/>
    <s v="Ndeiya"/>
    <s v="Makutano"/>
    <s v="6"/>
    <s v="Biotechno &amp; Services"/>
    <s v="Biotechno &amp; Services"/>
    <s v="720561118"/>
    <s v="Micro Business"/>
    <x v="5"/>
  </r>
  <r>
    <s v="VPA6"/>
    <s v="KE-KIA-1707-18685"/>
    <x v="1"/>
    <s v=""/>
    <s v="12th May,2017"/>
    <d v="2017-05-12T00:00:00"/>
    <s v="1st July,2017"/>
    <d v="2017-07-01T00:00:00"/>
    <s v="Kiuni Alex Kihika"/>
    <s v="Male"/>
    <s v="24169510"/>
    <s v="723763617"/>
    <s v="2.55E+11"/>
    <s v=""/>
    <s v="2.55E+11"/>
    <n v="36.63015"/>
    <n v="-1.098322"/>
    <s v="Kiambu"/>
    <s v="Limuru"/>
    <s v="Limuru"/>
    <s v="Bibirion"/>
    <s v="10"/>
    <s v="Biotechno &amp; Services"/>
    <s v="Biotechno &amp; Services"/>
    <s v="254720561118"/>
    <s v="Micro Business"/>
    <x v="5"/>
  </r>
  <r>
    <s v="VPA6"/>
    <s v="KE-KIA-1705-18689"/>
    <x v="1"/>
    <s v=""/>
    <s v="12th March,2017"/>
    <d v="2017-03-12T00:00:00"/>
    <s v="1st May,2017"/>
    <d v="2017-05-01T00:00:00"/>
    <s v="Kiarie Sylvia Wanjiku"/>
    <s v="Male"/>
    <s v="32701749"/>
    <s v="701012204"/>
    <s v="2.55E+11"/>
    <s v=""/>
    <s v=""/>
    <n v="36.807572999999998"/>
    <n v="-1.1346320000000001"/>
    <s v="Kiambu"/>
    <s v="Limuru"/>
    <s v="Ting'Ang'A"/>
    <s v="Gaita"/>
    <s v="6"/>
    <s v="Biotechno &amp; Services"/>
    <s v="Biotechno &amp; Services"/>
    <s v="254720561118"/>
    <s v="Micro Business"/>
    <x v="5"/>
  </r>
  <r>
    <s v="VPA6"/>
    <s v="KE-MER-1709-27741"/>
    <x v="1"/>
    <s v=""/>
    <s v="13th July,2017"/>
    <d v="2017-07-13T00:00:00"/>
    <s v="1st September,2017"/>
    <d v="2017-09-01T00:00:00"/>
    <s v="Imanyara John Kirimi"/>
    <s v="Male"/>
    <s v="21460827"/>
    <s v="724406627"/>
    <s v="2.55E+11"/>
    <s v=""/>
    <s v=""/>
    <n v="37.563743000000002"/>
    <n v="-0.11916"/>
    <s v="Meru"/>
    <s v="Imenti South"/>
    <s v="Kithangari"/>
    <s v="Murungurune"/>
    <s v="10"/>
    <s v="Igwemas General Digester Ltd"/>
    <s v="Igwemas General Digester Ltd"/>
    <s v="254724104697"/>
    <s v="Micro Business"/>
    <x v="1"/>
  </r>
  <r>
    <s v="VPA6"/>
    <s v="KE-KIA-1710-18686"/>
    <x v="0"/>
    <s v="Unreachable"/>
    <s v="17th August,2017"/>
    <d v="2017-08-17T00:00:00"/>
    <s v="6th October,2017"/>
    <d v="2017-10-06T00:00:00"/>
    <s v="Githuka Alice Alice"/>
    <s v="Female"/>
    <s v="1356789"/>
    <s v="723688118"/>
    <s v="723688118"/>
    <s v=""/>
    <s v="723688119"/>
    <n v="36.801152999999999"/>
    <n v="-1.174817"/>
    <s v="Kiambu"/>
    <s v="Kiambaa"/>
    <s v="Kiambaa"/>
    <s v="Turitu"/>
    <s v="8"/>
    <s v="Biotechno &amp; Services"/>
    <s v="Biotechno &amp; Services"/>
    <s v="720561118"/>
    <s v="Micro Business"/>
    <x v="5"/>
  </r>
  <r>
    <s v="VPA6"/>
    <s v="KE-NAI-1712-18690"/>
    <x v="1"/>
    <s v=""/>
    <s v="12th October,2017"/>
    <d v="2017-10-12T00:00:00"/>
    <s v="1st December,2017"/>
    <d v="2017-12-01T00:00:00"/>
    <s v="Kimani K Laurence"/>
    <s v="Male"/>
    <s v="22487632"/>
    <s v="733313309"/>
    <s v="2.55E+11"/>
    <s v=""/>
    <s v="2.55E+11"/>
    <n v="36.722777000000001"/>
    <n v="-1.2535799999999999"/>
    <s v="Nairobi"/>
    <s v="Dagoretti"/>
    <s v="Dagoretti"/>
    <s v="Ndumboine"/>
    <s v="8"/>
    <s v="Biotechno &amp; Services"/>
    <s v="Biotechno &amp; Services"/>
    <s v="254732762699"/>
    <s v="Micro Business"/>
    <x v="5"/>
  </r>
  <r>
    <s v="VPA6"/>
    <s v="KE-KIA-1710-18800"/>
    <x v="1"/>
    <s v=""/>
    <s v="12th August,2017"/>
    <d v="2017-08-12T00:00:00"/>
    <s v="1st October,2017"/>
    <d v="2017-10-01T00:00:00"/>
    <s v="Mungai Peter Kamenwa"/>
    <s v="Male"/>
    <s v="3101431"/>
    <s v="723160107"/>
    <s v="2.55E+11"/>
    <s v=""/>
    <s v="2.55E+11"/>
    <n v="36.714424000000001"/>
    <n v="-1.206286"/>
    <s v="Kiambu"/>
    <s v="Kabete"/>
    <s v="Gathiga"/>
    <s v="Kibiku"/>
    <s v="6"/>
    <s v="Cides Ltd"/>
    <s v="Cides Ltd"/>
    <s v=""/>
    <s v="Micro Business"/>
    <x v="0"/>
  </r>
  <r>
    <s v="VPA6"/>
    <s v="KE-EMB-1710-20688"/>
    <x v="1"/>
    <s v=""/>
    <s v="12th August,2017"/>
    <d v="2017-08-12T00:00:00"/>
    <s v="1st October,2017"/>
    <d v="2017-10-01T00:00:00"/>
    <s v="Peter Muriuki Njeru"/>
    <s v="Male"/>
    <s v="3708335"/>
    <s v="723511747"/>
    <s v="2.55E+11"/>
    <s v=""/>
    <s v="2.55E+11"/>
    <n v="37.628017"/>
    <n v="-0.42696000000000001"/>
    <s v="Embu"/>
    <s v="Embu East"/>
    <s v="Karurumo"/>
    <s v="Kiaboa"/>
    <s v="6"/>
    <s v="Bio Esline Company Ltd"/>
    <s v=""/>
    <s v=""/>
    <s v="Micro Business"/>
    <x v="0"/>
  </r>
  <r>
    <s v="VPA6"/>
    <s v="KE-EMB-1611-20689"/>
    <x v="1"/>
    <s v=""/>
    <s v="12th September,2016"/>
    <d v="2016-09-12T00:00:00"/>
    <s v="1st November,2016"/>
    <d v="2016-11-01T00:00:00"/>
    <s v="Cyprian Kuviuva"/>
    <s v="Male"/>
    <s v="3709414"/>
    <s v="725318905"/>
    <s v="2.55E+11"/>
    <s v=""/>
    <s v="2.55E+11"/>
    <n v="37.627420000000001"/>
    <n v="-0.42632999999999999"/>
    <s v="Embu"/>
    <s v="Embu East"/>
    <s v="Karurumo"/>
    <s v="Kathunguri"/>
    <s v="8"/>
    <s v="Bio Esline Company Ltd"/>
    <s v=""/>
    <s v=""/>
    <s v="Micro Business"/>
    <x v="0"/>
  </r>
  <r>
    <s v="VPA6"/>
    <s v="KE-MUR-1711-18801"/>
    <x v="1"/>
    <s v=""/>
    <s v="12th September,2017"/>
    <d v="2017-09-12T00:00:00"/>
    <s v="1st November,2017"/>
    <d v="2017-11-01T00:00:00"/>
    <s v="Ngugi Ann Wangari"/>
    <s v="Male"/>
    <s v="32360074"/>
    <s v="721643109"/>
    <s v="2.55E+11"/>
    <s v=""/>
    <s v=""/>
    <n v="36.963901"/>
    <n v="-0.84631599999999996"/>
    <s v="Murang'a"/>
    <s v="Kandara"/>
    <s v="Ruchu"/>
    <s v="Ruona"/>
    <s v="8"/>
    <s v="Cides Ltd"/>
    <s v=""/>
    <s v=""/>
    <s v="Micro Business"/>
    <x v="0"/>
  </r>
  <r>
    <s v="VPA6"/>
    <s v="KE-MUR-1712-18802"/>
    <x v="1"/>
    <s v=""/>
    <s v="12th October,2017"/>
    <d v="2017-10-12T00:00:00"/>
    <s v="1st December,2017"/>
    <d v="2017-12-01T00:00:00"/>
    <s v="Karaka Margaret Waringa"/>
    <s v="Female"/>
    <s v="35608385"/>
    <s v="723471029"/>
    <s v="723471029"/>
    <s v=""/>
    <s v=""/>
    <n v="36.963771999999999"/>
    <n v="-0.84599000000000002"/>
    <s v="Murang'a"/>
    <s v="Kandara"/>
    <s v="Ruchu"/>
    <s v="Ruona"/>
    <s v="6"/>
    <s v="Cides Ltd"/>
    <s v=""/>
    <s v=""/>
    <s v="Micro Business"/>
    <x v="0"/>
  </r>
  <r>
    <s v="VPA6"/>
    <s v="KE-MUR-1709-18803"/>
    <x v="1"/>
    <s v=""/>
    <s v="13th July,2017"/>
    <d v="2017-07-13T00:00:00"/>
    <s v="1st September,2017"/>
    <d v="2017-09-01T00:00:00"/>
    <s v="Maina Henry Muhuri"/>
    <s v="Male"/>
    <s v="4842324"/>
    <s v="721535202"/>
    <s v="2.55E+11"/>
    <s v=""/>
    <s v="2.55E+11"/>
    <n v="36.957856"/>
    <n v="-0.83688700000000005"/>
    <s v="Murang'a"/>
    <s v="Kandara"/>
    <s v="Ruchu"/>
    <s v="Ruona"/>
    <s v="10"/>
    <s v="Cides Ltd"/>
    <s v=""/>
    <s v=""/>
    <s v="Micro Business"/>
    <x v="0"/>
  </r>
  <r>
    <s v="VPA6"/>
    <s v="KE-MUR-1708-18805"/>
    <x v="1"/>
    <s v=""/>
    <s v="12th June,2017"/>
    <d v="2017-06-12T00:00:00"/>
    <s v="1st August,2017"/>
    <d v="2017-08-01T00:00:00"/>
    <s v="Macharia John Ndungu"/>
    <s v="Male"/>
    <s v="4342366"/>
    <s v="704318051"/>
    <s v="2.55E+11"/>
    <s v=""/>
    <s v=""/>
    <n v="36.960875000000001"/>
    <n v="-0.84344699999999995"/>
    <s v="Murang'a"/>
    <s v="Kandara"/>
    <s v="Ruchu"/>
    <s v="Ruona"/>
    <s v="6"/>
    <s v="Cides Ltd"/>
    <s v=""/>
    <s v=""/>
    <s v="Micro Business"/>
    <x v="0"/>
  </r>
  <r>
    <s v="VPA6"/>
    <s v="KE-MUR-1710-18806"/>
    <x v="0"/>
    <s v="Non Compliant"/>
    <s v="12th August,2017"/>
    <d v="2017-08-12T00:00:00"/>
    <s v="1st October,2017"/>
    <d v="2017-10-01T00:00:00"/>
    <s v="Maina Mary Waithira"/>
    <s v="Female"/>
    <s v="3654923"/>
    <s v="729265914"/>
    <s v="2.55E+11"/>
    <s v=""/>
    <s v=""/>
    <n v="36.963045000000001"/>
    <n v="-0.84481399999999995"/>
    <s v="Murang'a"/>
    <s v="Kandara"/>
    <s v="Ruona"/>
    <s v="Kibage"/>
    <n v="6"/>
    <s v="Cides Ltd"/>
    <s v=""/>
    <s v=""/>
    <s v="Micro Business"/>
    <x v="0"/>
  </r>
  <r>
    <s v="VPA6"/>
    <s v="KE-MUR-1711-18807"/>
    <x v="1"/>
    <s v=""/>
    <s v="12th September,2017"/>
    <d v="2017-09-12T00:00:00"/>
    <s v="1st November,2017"/>
    <d v="2017-11-01T00:00:00"/>
    <s v="Kahiga Gathirwa Samuel"/>
    <s v="Male"/>
    <s v="7336343"/>
    <s v="720964593"/>
    <s v="2.55E+11"/>
    <s v=""/>
    <s v="2.55E+11"/>
    <n v="36.964868000000003"/>
    <n v="-0.84891099999999997"/>
    <s v="Murang'a"/>
    <s v="Kandara"/>
    <s v="Ruchu"/>
    <s v="Ruona"/>
    <s v="8"/>
    <s v="Cides Ltd"/>
    <s v=""/>
    <s v=""/>
    <s v="Micro Business"/>
    <x v="0"/>
  </r>
  <r>
    <s v="VPA6"/>
    <s v="KE-MUR-1711-18808"/>
    <x v="1"/>
    <s v=""/>
    <s v="12th September,2017"/>
    <d v="2017-09-12T00:00:00"/>
    <s v="1st November,2017"/>
    <d v="2017-11-01T00:00:00"/>
    <s v="Ngunjiri Anastasia Kabura"/>
    <s v="Female"/>
    <s v="28407843"/>
    <s v="726284320"/>
    <s v="2.55E+11"/>
    <s v=""/>
    <s v="2.55E+11"/>
    <n v="36.962164999999999"/>
    <n v="-0.84070800000000001"/>
    <s v="Murang'a"/>
    <s v="Kandara"/>
    <s v="Ruchu"/>
    <s v="Ruona"/>
    <s v="8"/>
    <s v="Cides Ltd"/>
    <s v=""/>
    <s v=""/>
    <s v="Micro Business"/>
    <x v="0"/>
  </r>
  <r>
    <s v="VPA6"/>
    <s v="KE-MUR-1801-19379"/>
    <x v="0"/>
    <s v="Grievance"/>
    <s v="12th November,2017"/>
    <d v="2017-11-12T00:00:00"/>
    <s v="1st January,2018"/>
    <d v="2018-01-01T00:00:00"/>
    <s v="Nganga Margaret Muthoni"/>
    <s v="Female"/>
    <s v="1416500"/>
    <s v="727835931"/>
    <s v="727835931"/>
    <s v=""/>
    <s v="723056497"/>
    <n v="36.892510000000001"/>
    <n v="-0.82286300000000001"/>
    <s v="Murang'a"/>
    <s v="Kandara"/>
    <s v="Githumu"/>
    <s v="Muigariua"/>
    <s v="4"/>
    <s v="HAMKAM"/>
    <s v="Hamkam"/>
    <s v="728905327"/>
    <s v="Micro Business"/>
    <x v="7"/>
  </r>
  <r>
    <s v="VPA6"/>
    <s v="KE-MER-1703-20690"/>
    <x v="1"/>
    <s v=""/>
    <s v="8th February,2017"/>
    <d v="2017-02-08T00:00:00"/>
    <s v="30th March,2017"/>
    <d v="2017-03-30T00:00:00"/>
    <s v="Mbukia Francis Kinyua"/>
    <s v="Male"/>
    <s v="2387329"/>
    <s v="723212231"/>
    <s v="2.55E+11"/>
    <s v=""/>
    <s v="2.55E+11"/>
    <n v="37.658405000000002"/>
    <n v="-4.7012999999999999E-2"/>
    <s v="Meru"/>
    <s v="Imenti South"/>
    <s v="Ngobu"/>
    <s v="Kiria"/>
    <s v="8"/>
    <s v="Bio Esline Company Ltd"/>
    <s v=""/>
    <s v=""/>
    <s v="Micro Business"/>
    <x v="0"/>
  </r>
  <r>
    <s v="VPA6"/>
    <s v="KE-MER-1710-20691"/>
    <x v="1"/>
    <s v=""/>
    <s v="13th August,2017"/>
    <d v="2017-08-13T00:00:00"/>
    <s v="2nd October,2017"/>
    <d v="2017-10-02T00:00:00"/>
    <s v="Marimi Simon Kuantai"/>
    <s v="Male"/>
    <s v="2387228"/>
    <s v="725686055"/>
    <s v="2.55E+11"/>
    <s v=""/>
    <s v=""/>
    <n v="37.65522"/>
    <n v="-4.7162000000000003E-2"/>
    <s v="Meru"/>
    <s v="Imenti South"/>
    <s v="Ngobu"/>
    <s v="Kiri"/>
    <s v="8"/>
    <s v="Bio Esline Company Ltd"/>
    <s v=""/>
    <s v=""/>
    <s v="Micro Business"/>
    <x v="0"/>
  </r>
  <r>
    <s v="VPA6"/>
    <s v="KE-ELG-1712-21683"/>
    <x v="1"/>
    <s v=""/>
    <s v="12th October,2017"/>
    <d v="2017-10-12T00:00:00"/>
    <s v="1st December,2017"/>
    <d v="2017-12-01T00:00:00"/>
    <s v="Kiplagat Cosmus Cherop"/>
    <s v="Male"/>
    <s v="5294068"/>
    <s v="72225869"/>
    <s v="2.55E+11"/>
    <s v=""/>
    <s v="2.55E+11"/>
    <n v="35.473272999999999"/>
    <n v="0.68963700000000006"/>
    <s v="Elgeyo/Marakwet"/>
    <s v="Keiyo North"/>
    <s v="Kamariny"/>
    <s v="Kapkessum"/>
    <s v="10"/>
    <s v="Pafasi Enterprise"/>
    <s v="Pafasi  Enterprise"/>
    <s v="254712956699"/>
    <s v="Micro Business"/>
    <x v="1"/>
  </r>
  <r>
    <s v="VPA6"/>
    <s v="KE-UAS-1703-18484"/>
    <x v="1"/>
    <s v=""/>
    <s v="20th January,2017"/>
    <d v="2017-01-20T00:00:00"/>
    <s v="11th March,2017"/>
    <d v="2017-03-11T00:00:00"/>
    <s v="Kosgei Wycliffe Kipkurui"/>
    <s v="Male"/>
    <s v="22676152"/>
    <s v="723758638"/>
    <s v="2.55E+11"/>
    <s v=""/>
    <s v=""/>
    <n v="35.214292"/>
    <n v="0.40767199999999998"/>
    <s v="Uasin Gishu"/>
    <s v="Kapseret"/>
    <s v="Simat Kapseret"/>
    <s v="Airport"/>
    <s v="16"/>
    <s v="Abiud Limited"/>
    <s v=""/>
    <s v=""/>
    <s v="Micro Business"/>
    <x v="3"/>
  </r>
  <r>
    <s v="VPA6"/>
    <s v="KE-MAC-1702-20692"/>
    <x v="0"/>
    <s v="Unreachable"/>
    <s v="13th December,2016"/>
    <d v="2016-12-13T00:00:00"/>
    <s v="1st February,2017"/>
    <d v="2017-02-01T00:00:00"/>
    <s v="Muia Onesmus"/>
    <s v="Male"/>
    <s v="12540174"/>
    <s v="254726797297"/>
    <s v="2.55E+11"/>
    <s v=""/>
    <s v="2.55E+11"/>
    <n v="37.106135000000002"/>
    <n v="-1.522713"/>
    <s v="Machakos"/>
    <s v="Athi River"/>
    <s v="Machakos"/>
    <s v="Lukenya"/>
    <s v="8"/>
    <s v="Bio Esline Company Ltd"/>
    <s v=""/>
    <s v=""/>
    <s v="Micro Business"/>
    <x v="0"/>
  </r>
  <r>
    <s v="VPA6"/>
    <s v="KE-EMB-1703-21125"/>
    <x v="1"/>
    <s v=""/>
    <s v="26th January,2017"/>
    <d v="2017-01-26T00:00:00"/>
    <s v="17th March,2017"/>
    <d v="2017-03-17T00:00:00"/>
    <s v="Wambui Shalin"/>
    <s v="Female"/>
    <s v="14410203"/>
    <s v="703684800"/>
    <s v="703684800"/>
    <s v=""/>
    <s v="711599357"/>
    <n v="37.635361000000003"/>
    <n v="-0.458731"/>
    <s v="Embu"/>
    <s v="Embu East"/>
    <s v="Karurumo"/>
    <s v="Karurumo"/>
    <s v="8"/>
    <s v="Sakaki Natural Renewable Energy Center"/>
    <s v=""/>
    <s v=""/>
    <s v="Micro Business"/>
    <x v="1"/>
  </r>
  <r>
    <s v="VPA6"/>
    <s v="KE-NYE-1710-21115"/>
    <x v="1"/>
    <s v=""/>
    <s v="4th September,2017"/>
    <d v="2017-09-04T00:00:00"/>
    <s v="24th October,2017"/>
    <d v="2017-10-24T00:00:00"/>
    <s v="Macharia Magret Wangui"/>
    <s v="Female"/>
    <s v="282843"/>
    <s v="721399941"/>
    <s v="2.55E+11"/>
    <s v=""/>
    <s v=""/>
    <n v="37.149540000000002"/>
    <n v="-0.50152799999999997"/>
    <s v="Nyeri"/>
    <s v="Mathira West"/>
    <s v="Kiaguthu"/>
    <s v="Kangocho"/>
    <s v="8"/>
    <s v="Sakaki Natural Renewable Energy Center"/>
    <s v=""/>
    <s v=""/>
    <s v="Micro Business"/>
    <x v="1"/>
  </r>
  <r>
    <s v="VPA6"/>
    <s v="KE-EMB-1709-21122"/>
    <x v="1"/>
    <s v=""/>
    <s v="13th July,2017"/>
    <d v="2017-07-13T00:00:00"/>
    <s v="1st September,2017"/>
    <d v="2017-09-01T00:00:00"/>
    <s v="Kiarago Herbert Ndwiga"/>
    <s v="Male"/>
    <s v="441092"/>
    <s v="71409615"/>
    <s v="2.55E+11"/>
    <s v=""/>
    <s v="2.55E+11"/>
    <n v="37.497145000000003"/>
    <n v="-0.40476499999999999"/>
    <s v="Embu"/>
    <s v="Runyenjes"/>
    <s v="Gaturi North"/>
    <s v="Kiriru"/>
    <s v="10"/>
    <s v="Sakaki Natural Renewable Energy Center"/>
    <s v=""/>
    <s v=""/>
    <s v="Micro Business"/>
    <x v="1"/>
  </r>
  <r>
    <s v="VPA6"/>
    <s v="KE-NYE-1709-21119"/>
    <x v="1"/>
    <s v=""/>
    <s v="13th July,2017"/>
    <d v="2017-07-13T00:00:00"/>
    <s v="1st September,2017"/>
    <d v="2017-09-01T00:00:00"/>
    <s v="Maina Lucy Wangui"/>
    <s v="Female"/>
    <s v="13885033"/>
    <s v="723537699"/>
    <s v="724614693"/>
    <s v=""/>
    <s v="723537699"/>
    <n v="37.059829999999998"/>
    <n v="-0.56159499999999996"/>
    <s v="Nyeri"/>
    <s v="Mukurweni"/>
    <s v="Mohito"/>
    <s v="Kiroro"/>
    <s v="10"/>
    <s v="Sakaki Natural Renewable Energy Center"/>
    <s v=""/>
    <s v=""/>
    <s v="Micro Business"/>
    <x v="1"/>
  </r>
  <r>
    <s v="VPA6"/>
    <s v="KE-EMB-1709-21114"/>
    <x v="1"/>
    <s v=""/>
    <s v="13th July,2017"/>
    <d v="2017-07-13T00:00:00"/>
    <s v="1st September,2017"/>
    <d v="2017-09-01T00:00:00"/>
    <s v="Benson Gladys Muthanje"/>
    <s v="Female"/>
    <s v="3307777"/>
    <s v="716020939"/>
    <s v="2.55E+11"/>
    <s v=""/>
    <s v="2.55E+11"/>
    <n v="37.562469999999998"/>
    <n v="-0.37321500000000002"/>
    <s v="Embu"/>
    <s v="Embu East"/>
    <s v="Kyeni North"/>
    <s v="Mururiri"/>
    <s v="8"/>
    <s v="Sakaki Natural Renewable Energy Center"/>
    <s v=""/>
    <s v=""/>
    <s v="Micro Business"/>
    <x v="1"/>
  </r>
  <r>
    <s v="VPA6"/>
    <s v="KE-EMB-1706-21099"/>
    <x v="1"/>
    <s v=""/>
    <s v="18th April,2017"/>
    <d v="2017-04-18T00:00:00"/>
    <s v="7th June,2017"/>
    <d v="2017-06-07T00:00:00"/>
    <s v="Njeru Peter Fundi"/>
    <s v="Male"/>
    <s v="9819981"/>
    <s v="723854323"/>
    <s v="2.55E+11"/>
    <s v=""/>
    <s v="723852254"/>
    <n v="37.544777000000003"/>
    <n v="-0.40654299999999999"/>
    <s v="Embu"/>
    <s v="Runyenjes"/>
    <s v="Kagaari North"/>
    <s v="Mukuuri"/>
    <n v="8"/>
    <s v="Sakaki Natural Renewable Energy Center"/>
    <s v=""/>
    <s v=""/>
    <s v="Micro Business"/>
    <x v="1"/>
  </r>
  <r>
    <s v="VPA6"/>
    <s v="KE-NAK-1712-21596"/>
    <x v="1"/>
    <s v=""/>
    <s v="12th October,2017"/>
    <d v="2017-10-12T00:00:00"/>
    <s v="1st December,2017"/>
    <d v="2017-12-01T00:00:00"/>
    <s v="Kiptoo June Jepngetich"/>
    <s v="Female"/>
    <s v="99999"/>
    <s v="725220049"/>
    <s v="2.55E+11"/>
    <s v=""/>
    <s v=""/>
    <n v="35.912295"/>
    <n v="-9.1706999999999997E-2"/>
    <s v="Nakuru"/>
    <s v="Rongai"/>
    <s v="Kampi Moto"/>
    <s v="Mahinga"/>
    <s v="10"/>
    <s v="Kichemu limited"/>
    <s v="David Chege Wangui"/>
    <s v=""/>
    <s v="Micro Business"/>
    <x v="1"/>
  </r>
  <r>
    <s v="VPA6"/>
    <s v="KE-NYE-1712-20913"/>
    <x v="1"/>
    <s v=""/>
    <s v="21st October,2017"/>
    <d v="2017-10-21T00:00:00"/>
    <s v="10th December,2017"/>
    <d v="2017-12-10T00:00:00"/>
    <s v="Karuri Ann Wangechi"/>
    <s v="Female"/>
    <s v="353041"/>
    <s v="720851905"/>
    <s v="2.55E+11"/>
    <s v=""/>
    <s v=""/>
    <n v="37.103807000000003"/>
    <n v="-0.47108699999999998"/>
    <s v="Nyeri"/>
    <s v="Mathira East"/>
    <s v="Peter Chiira"/>
    <s v="Kiamaina"/>
    <s v="8"/>
    <s v="Fagaden Enterprises"/>
    <s v="Fagaden Enterprises"/>
    <s v="254721959188"/>
    <s v="Micro Business"/>
    <x v="1"/>
  </r>
  <r>
    <s v="VPA6"/>
    <s v="KE-KIR-1712-18592"/>
    <x v="0"/>
    <s v="Unreachable"/>
    <s v="24th October,2017"/>
    <d v="2017-10-24T00:00:00"/>
    <s v="13th December,2017"/>
    <d v="2017-12-13T00:00:00"/>
    <s v="Mwaura Michael"/>
    <s v="Male"/>
    <s v="99999"/>
    <s v="720938222"/>
    <s v="720938222"/>
    <s v=""/>
    <s v=""/>
    <n v="37.385227"/>
    <n v="-0.68091800000000002"/>
    <s v="Kirinyaga"/>
    <s v="Kirinyaga East"/>
    <s v="Wanguru"/>
    <s v="Mukimaini"/>
    <s v="10"/>
    <s v="Andcol Enterprises"/>
    <s v=""/>
    <s v=""/>
    <s v="Micro Business"/>
    <x v="0"/>
  </r>
  <r>
    <s v="VPA6"/>
    <s v="KE-BAR-1711-21598"/>
    <x v="1"/>
    <s v=""/>
    <s v="12th September,2017"/>
    <d v="2017-09-12T00:00:00"/>
    <s v="1st November,2017"/>
    <d v="2017-11-01T00:00:00"/>
    <s v="Cheboi Rose"/>
    <s v="Female"/>
    <s v="10377447"/>
    <s v="723584099"/>
    <s v="723584099"/>
    <s v=""/>
    <s v=""/>
    <n v="35.768479999999997"/>
    <n v="2.1752000000000001E-2"/>
    <s v="Baringo"/>
    <s v="Koibatek"/>
    <s v="Sabatia"/>
    <s v="Emgwen"/>
    <s v="8"/>
    <s v="Kichemu limited"/>
    <s v="Null"/>
    <s v=""/>
    <s v="Micro Business"/>
    <x v="1"/>
  </r>
  <r>
    <s v="VPA6"/>
    <s v="KE-NAK-1712-0"/>
    <x v="2"/>
    <s v="Abandoned"/>
    <s v="18th October,2017"/>
    <d v="2017-10-18T00:00:00"/>
    <s v="7th December,2017"/>
    <d v="2017-12-07T00:00:00"/>
    <s v="Lesonet John"/>
    <s v="Male"/>
    <s v="99999"/>
    <s v="727537290"/>
    <s v="727537290"/>
    <s v=""/>
    <s v=""/>
    <n v="35.912170000000003"/>
    <n v="-9.1749999999999998E-2"/>
    <s v="Nakuru"/>
    <s v="Rongai"/>
    <s v="Kampi Moto"/>
    <s v="Mainga"/>
    <s v="10"/>
    <s v="Kichemu limited"/>
    <s v=""/>
    <s v=""/>
    <s v="Micro Business"/>
    <x v="1"/>
  </r>
  <r>
    <s v="VPA6"/>
    <s v="KE-MER-1712-21822"/>
    <x v="1"/>
    <s v=""/>
    <s v="12th October,2017"/>
    <d v="2017-10-12T00:00:00"/>
    <s v="1st December,2017"/>
    <d v="2017-12-01T00:00:00"/>
    <s v="Nkanata Philiy Mbabu"/>
    <s v="Male"/>
    <s v="99999"/>
    <s v="725663725"/>
    <s v="725663725"/>
    <s v=""/>
    <s v="710401386"/>
    <n v="37.617905"/>
    <n v="-6.7107E-2"/>
    <s v="Meru"/>
    <s v="Imenti South"/>
    <s v="Mikumbune"/>
    <s v="Mitarune"/>
    <s v="6"/>
    <s v="Igwemas General Digester Ltd"/>
    <s v="Samuel Kirimi"/>
    <s v="740754837"/>
    <s v="Micro Business"/>
    <x v="5"/>
  </r>
  <r>
    <s v="VPA6"/>
    <s v="KE-MER-1712-21824"/>
    <x v="1"/>
    <s v=""/>
    <s v="12th October,2017"/>
    <d v="2017-10-12T00:00:00"/>
    <s v="1st December,2017"/>
    <d v="2017-12-01T00:00:00"/>
    <s v="Mirungu Wilson Mworia"/>
    <s v="Male"/>
    <s v="36971049"/>
    <s v="713148133"/>
    <s v="713148133"/>
    <s v=""/>
    <s v="763296608"/>
    <n v="37.655079999999998"/>
    <n v="3.0079999999999999E-2"/>
    <s v="Meru"/>
    <s v="Imenti North"/>
    <s v="Ntakira"/>
    <s v="Kanguru"/>
    <s v="8"/>
    <s v="Igwemas General Digester Ltd"/>
    <s v="Erick Munene"/>
    <s v="728779943"/>
    <s v="Micro Business"/>
    <x v="1"/>
  </r>
  <r>
    <s v="VPA6"/>
    <s v="KE-MUR-1712-20914"/>
    <x v="1"/>
    <s v=""/>
    <s v="12th October,2017"/>
    <d v="2017-10-12T00:00:00"/>
    <s v="1st December,2017"/>
    <d v="2017-12-01T00:00:00"/>
    <s v="Kamande Lucy Wanjiku"/>
    <s v="Female"/>
    <s v="9267966"/>
    <s v="712056312"/>
    <s v="712056312"/>
    <s v=""/>
    <s v="727117233"/>
    <n v="36.941665"/>
    <n v="-0.93817600000000001"/>
    <s v="Murang'a"/>
    <s v="Maragua"/>
    <s v="Kirwara"/>
    <s v="Kigumo"/>
    <s v="8"/>
    <s v="Fagaden Enterprises"/>
    <s v="Fagaden Enterprises"/>
    <s v="721959188"/>
    <s v="Micro Business"/>
    <x v="1"/>
  </r>
  <r>
    <s v="VPA6"/>
    <s v="KE-KIA-1712-18593"/>
    <x v="0"/>
    <s v="Unreachable"/>
    <s v="23rd October,2017"/>
    <d v="2017-10-23T00:00:00"/>
    <s v="12th December,2017"/>
    <d v="2017-12-12T00:00:00"/>
    <s v="Muiru Harrison"/>
    <s v="Male"/>
    <s v="256777890"/>
    <s v="724281783"/>
    <s v="724281783"/>
    <s v=""/>
    <s v=""/>
    <n v="36.684429999999999"/>
    <n v="-1.2446280000000001"/>
    <s v="Kiambu"/>
    <s v="Kikuyu"/>
    <s v="Kikuyu"/>
    <s v="Gaitumbi"/>
    <s v="6"/>
    <s v="Andcol Enterprises"/>
    <s v=""/>
    <s v=""/>
    <s v="Micro Business"/>
    <x v="1"/>
  </r>
  <r>
    <s v="VPA6"/>
    <s v="KE-MUR-1801-19380"/>
    <x v="0"/>
    <s v="Unreachable"/>
    <s v="12th November,2017"/>
    <d v="2017-11-12T00:00:00"/>
    <s v="1st January,2018"/>
    <d v="2018-01-01T00:00:00"/>
    <s v="Kamau David Kinyanjui"/>
    <s v="Female"/>
    <s v="99999"/>
    <s v="722451030"/>
    <s v="724297794"/>
    <s v=""/>
    <s v="722451030"/>
    <n v="36.983159000000001"/>
    <n v="-0.87232399999999999"/>
    <s v="Murang'a"/>
    <s v="Kandara"/>
    <s v="Kandara"/>
    <s v="Githuya"/>
    <n v="8"/>
    <s v="HAMKAM"/>
    <s v="Hamkam"/>
    <s v="728905327"/>
    <s v="Micro Business"/>
    <x v="0"/>
  </r>
  <r>
    <s v="VPA6"/>
    <s v="KE-KIA-1711-20910"/>
    <x v="1"/>
    <s v=""/>
    <s v="12th September,2017"/>
    <d v="2017-09-12T00:00:00"/>
    <s v="1st November,2017"/>
    <d v="2017-11-01T00:00:00"/>
    <s v="Ngugi Ngugi Karanja"/>
    <s v="Male"/>
    <s v="747800"/>
    <s v="722236372"/>
    <s v="722236372"/>
    <s v=""/>
    <s v="3141414967"/>
    <n v="36.878864999999998"/>
    <n v="-1.171924"/>
    <s v="Kiambu"/>
    <s v="Kiambu"/>
    <s v="Kiambu"/>
    <s v="Kiamumbi"/>
    <s v="8"/>
    <s v="Fagaden Enterprises"/>
    <s v="Fagaden Enterprises"/>
    <s v="721959188"/>
    <s v="Micro Business"/>
    <x v="1"/>
  </r>
  <r>
    <s v="VPA6"/>
    <s v="KE-KIA-1801-20090"/>
    <x v="0"/>
    <s v="Unreachable"/>
    <s v="3rd January,2018"/>
    <d v="2018-01-03T00:00:00"/>
    <s v="30th January,2018"/>
    <d v="2018-01-30T00:00:00"/>
    <s v="Ndungu Anna Nyamwinga"/>
    <s v="Male"/>
    <s v="986215"/>
    <s v="722357051"/>
    <s v="722357051"/>
    <s v=""/>
    <s v=""/>
    <n v="36.646365000000003"/>
    <n v="-1.2549049999999999"/>
    <s v="Kiambu"/>
    <s v="Kikuyu"/>
    <s v="Kenya"/>
    <s v="Kenya"/>
    <s v="6"/>
    <s v="Kenbi Enterprises"/>
    <s v="Luke"/>
    <s v=""/>
    <s v="Micro Business"/>
    <x v="5"/>
  </r>
  <r>
    <s v="VPA6"/>
    <s v="KE-NAK-1801-27880"/>
    <x v="0"/>
    <s v="Unreachable"/>
    <s v="12th November,2017"/>
    <d v="2017-11-12T00:00:00"/>
    <s v="1st January,2018"/>
    <d v="2018-01-01T00:00:00"/>
    <s v="Kamau Hannah Nyambura"/>
    <s v="Female"/>
    <s v="22442223"/>
    <s v="708653529"/>
    <s v="708653529"/>
    <s v=""/>
    <s v="714745366"/>
    <n v="36.195037999999997"/>
    <n v="-3.4181999999999997E-2"/>
    <s v="Nakuru"/>
    <s v="Nakuru North"/>
    <s v="Munanda"/>
    <s v="Munanda"/>
    <s v="8"/>
    <s v="Kichemu limited"/>
    <s v="Wanjau"/>
    <s v=""/>
    <s v="Micro Business"/>
    <x v="1"/>
  </r>
  <r>
    <s v="VPA6"/>
    <s v="KE-NAK-1801-27881"/>
    <x v="1"/>
    <s v=""/>
    <s v="12th November,2017"/>
    <d v="2017-11-12T00:00:00"/>
    <s v="1st January,2018"/>
    <d v="2018-01-01T00:00:00"/>
    <s v="Catherine U Amdany"/>
    <s v="Female"/>
    <s v="22672007"/>
    <s v="720964876"/>
    <s v="720964876"/>
    <s v=""/>
    <s v="725496082"/>
    <n v="35.968032999999998"/>
    <n v="-0.148143"/>
    <s v="Nakuru"/>
    <s v="Rongai"/>
    <s v="Kambi Ya Moto"/>
    <s v="Rafiki"/>
    <s v="10"/>
    <s v="Kichemu limited"/>
    <s v=""/>
    <s v=""/>
    <s v="Micro Business"/>
    <x v="1"/>
  </r>
  <r>
    <s v="VPA6"/>
    <s v="KE-NAK-1712-27882"/>
    <x v="1"/>
    <s v=""/>
    <s v="12th October,2017"/>
    <d v="2017-10-12T00:00:00"/>
    <s v="1st December,2017"/>
    <d v="2017-12-01T00:00:00"/>
    <s v="Kimtai Rachael J"/>
    <s v="Female"/>
    <s v="910055"/>
    <s v="254722786334"/>
    <s v="722786334"/>
    <s v=""/>
    <s v=""/>
    <n v="35.968730000000001"/>
    <n v="-0.14857000000000001"/>
    <s v="Nakuru"/>
    <s v="Rongai"/>
    <s v="Rongai"/>
    <s v="Rafiki"/>
    <s v="10"/>
    <s v="Kichemu limited"/>
    <s v="null"/>
    <s v=""/>
    <s v="Micro Business"/>
    <x v="1"/>
  </r>
  <r>
    <s v="VPA6"/>
    <s v="KE-THA-1801-19381"/>
    <x v="1"/>
    <s v=""/>
    <s v="12th November,2017"/>
    <d v="2017-11-12T00:00:00"/>
    <s v="1st January,2018"/>
    <d v="2018-01-01T00:00:00"/>
    <s v="Barine Japhet Kibara"/>
    <s v="Male"/>
    <s v="99999"/>
    <s v="725636865"/>
    <s v="735439861"/>
    <s v=""/>
    <s v="725636865"/>
    <n v="37.605837000000001"/>
    <n v="-0.25941399999999998"/>
    <s v="Tharaka-Nithi"/>
    <s v="Maara"/>
    <s v="Murugi"/>
    <s v="Gatharaki"/>
    <s v="8"/>
    <s v="HAMKAM"/>
    <s v="Hamkam"/>
    <s v="728905327"/>
    <s v="Micro Business"/>
    <x v="0"/>
  </r>
  <r>
    <s v="VPA6"/>
    <s v="KE-NAK-1801-21603"/>
    <x v="1"/>
    <s v=""/>
    <s v="12th November,2017"/>
    <d v="2017-11-12T00:00:00"/>
    <s v="1st January,2018"/>
    <d v="2018-01-01T00:00:00"/>
    <s v="Cheboi Safaniah Komi"/>
    <s v="Male"/>
    <s v="856811"/>
    <s v="721220049"/>
    <s v="721220049"/>
    <s v=""/>
    <s v="723225971"/>
    <n v="35.703676999999999"/>
    <n v="-0.55145200000000005"/>
    <s v="Nakuru"/>
    <s v="Kuresoi"/>
    <s v="Kiptagich"/>
    <s v="Cheptuech"/>
    <s v="8"/>
    <s v="Kichemu limited"/>
    <s v=""/>
    <s v=""/>
    <s v="Micro Business"/>
    <x v="1"/>
  </r>
  <r>
    <s v="VPA6"/>
    <s v="KE-KER-1712-27920"/>
    <x v="1"/>
    <s v=""/>
    <s v="12th October,2017"/>
    <d v="2017-10-12T00:00:00"/>
    <s v="1st December,2017"/>
    <d v="2017-12-01T00:00:00"/>
    <s v="Kirubi Ndavid N"/>
    <s v="Male"/>
    <s v="9777316"/>
    <s v="724880621"/>
    <s v="724880621"/>
    <s v=""/>
    <s v="737870623"/>
    <n v="35.593085000000002"/>
    <n v="-0.10632"/>
    <s v="Kericho"/>
    <s v="Kipkelion East"/>
    <s v="Masita"/>
    <s v="Yetu Farm"/>
    <s v="8"/>
    <s v="Kichemu limited"/>
    <s v=""/>
    <s v=""/>
    <s v="Micro Business"/>
    <x v="1"/>
  </r>
  <r>
    <s v="VPA6"/>
    <s v="KE-KIA-1709-28821"/>
    <x v="1"/>
    <s v=""/>
    <s v="13th July,2017"/>
    <d v="2017-07-13T00:00:00"/>
    <s v="1st September,2017"/>
    <d v="2017-09-01T00:00:00"/>
    <s v="Luka Lydia Njambi"/>
    <s v="Female"/>
    <s v="4313496"/>
    <s v="722939675"/>
    <s v="722939675"/>
    <s v=""/>
    <s v=""/>
    <n v="36.645353"/>
    <n v="-1.2013780000000001"/>
    <s v="Kiambu"/>
    <s v="Kikuyu"/>
    <s v="Singona"/>
    <s v="Thamanda"/>
    <n v="12"/>
    <s v="Andcol Enterprises"/>
    <s v="Lukas"/>
    <s v="706279820"/>
    <s v="Micro Business"/>
    <x v="0"/>
  </r>
  <r>
    <s v="VPA6"/>
    <s v="KE-TRA-1801-21684"/>
    <x v="1"/>
    <s v=""/>
    <s v="11th November,2017"/>
    <d v="2017-11-11T00:00:00"/>
    <s v="1st January,2018"/>
    <d v="2018-01-01T00:00:00"/>
    <s v="Basweti Evans Abenga"/>
    <s v="Male"/>
    <s v="406753"/>
    <s v="726500077"/>
    <s v="726500077"/>
    <s v=""/>
    <s v="706043833"/>
    <n v="34.991168000000002"/>
    <n v="0.89702599999999999"/>
    <s v="Trans Nzoia"/>
    <s v="Kiminini"/>
    <s v="Kiminini"/>
    <s v="Bigtree"/>
    <s v="10"/>
    <s v="Pafasi Enterprise"/>
    <s v="Pafasi  Enterprise"/>
    <s v="712956699"/>
    <s v="Micro Business"/>
    <x v="1"/>
  </r>
  <r>
    <s v="VPA6"/>
    <s v="KE-EMB-1801-27914"/>
    <x v="0"/>
    <s v="Non Compliant"/>
    <s v="30th November,2017"/>
    <d v="2017-11-30T00:00:00"/>
    <s v="6th January,2018"/>
    <d v="2018-01-06T00:00:00"/>
    <s v="Njoka Mary Njura"/>
    <s v="Female"/>
    <s v="99999"/>
    <s v="705949395"/>
    <s v="705949395"/>
    <s v=""/>
    <s v="727024859"/>
    <n v="37.543292000000001"/>
    <n v="-0.39269700000000002"/>
    <s v="Embu"/>
    <s v="Runyenjes"/>
    <s v="Kagaari"/>
    <s v="Ngarike"/>
    <s v="8"/>
    <s v="Sakaki Natural Renewable Energy Center"/>
    <s v=""/>
    <s v=""/>
    <s v="Micro Business"/>
    <x v="1"/>
  </r>
  <r>
    <s v="VPA6"/>
    <s v="KE-THA-1711-27875"/>
    <x v="1"/>
    <s v=""/>
    <s v="26th October,2017"/>
    <d v="2017-10-26T00:00:00"/>
    <s v="1st November,2017"/>
    <d v="2017-11-01T00:00:00"/>
    <s v="M'Nyiri Frankloyd Gitonga"/>
    <s v="Male"/>
    <s v="1355323"/>
    <s v="724626143"/>
    <s v="724626143"/>
    <s v=""/>
    <s v="723776487"/>
    <n v="37.604702000000003"/>
    <n v="-0.269787"/>
    <s v="Tharaka-Nithi"/>
    <s v="Maara"/>
    <s v="Murugi"/>
    <s v="Kirigi"/>
    <s v="12"/>
    <s v="Sakaki Natural Renewable Energy Center"/>
    <s v=""/>
    <s v=""/>
    <s v="Micro Business"/>
    <x v="1"/>
  </r>
  <r>
    <s v="VPA6"/>
    <s v="KE-NYA-1712-27282"/>
    <x v="1"/>
    <s v=""/>
    <s v="8th November,2017"/>
    <d v="2017-11-08T00:00:00"/>
    <s v="8th December,2017"/>
    <d v="2017-12-08T00:00:00"/>
    <s v="Wanjohi Veronica Metumi"/>
    <s v="Female"/>
    <s v="10488290"/>
    <s v="711869472"/>
    <s v="711869472"/>
    <s v=""/>
    <s v="729755226"/>
    <n v="36.544187000000001"/>
    <n v="-0.12812999999999999"/>
    <s v="Nyandarua"/>
    <s v="Ndaragwa"/>
    <s v="Ndaragwa"/>
    <s v="Pessi"/>
    <s v="12"/>
    <s v="Sakaki Natural Renewable Energy Center"/>
    <s v=""/>
    <s v=""/>
    <s v="Micro Business"/>
    <x v="1"/>
  </r>
  <r>
    <s v="VPA6"/>
    <s v="KE-KIR-1801-21123"/>
    <x v="0"/>
    <s v="Unreachable"/>
    <s v="19th October,2017"/>
    <d v="2017-10-19T00:00:00"/>
    <s v="3rd January,2018"/>
    <d v="2018-01-03T00:00:00"/>
    <s v="Njeru Stephen Muchira"/>
    <s v="Male"/>
    <s v="11381324"/>
    <s v="724583327"/>
    <s v="724583327"/>
    <s v=""/>
    <s v="708810931"/>
    <n v="37.421532999999997"/>
    <n v="-0.54008"/>
    <s v="Kirinyaga"/>
    <s v="Kirinyaga East"/>
    <s v="Njukiini"/>
    <s v="Githaraini"/>
    <s v="10"/>
    <s v="Sakaki Natural Renewable Energy Center"/>
    <s v=""/>
    <s v=""/>
    <s v="Micro Business"/>
    <x v="1"/>
  </r>
  <r>
    <s v="VPA6"/>
    <s v="KE-KIA-1711-27869"/>
    <x v="1"/>
    <s v=""/>
    <s v="12th January,2017"/>
    <d v="2017-01-12T00:00:00"/>
    <s v="17th November,2017"/>
    <d v="2017-11-17T00:00:00"/>
    <s v="Michael Michael Mburu"/>
    <s v="Male"/>
    <s v="895824"/>
    <s v="722639291"/>
    <s v="722639291"/>
    <s v=""/>
    <s v="722639291"/>
    <n v="36.817272000000003"/>
    <n v="-1.126382"/>
    <s v="Kiambu"/>
    <s v="Kiambu"/>
    <s v="Githunguri"/>
    <s v="Ting'Ang'A"/>
    <s v="8"/>
    <s v="Felikam Biogas Services"/>
    <s v="Joseph Mbugua"/>
    <s v="724608147"/>
    <s v="Micro Business"/>
    <x v="1"/>
  </r>
  <r>
    <s v="VPA6"/>
    <s v="KE-MER-1801-27866"/>
    <x v="1"/>
    <s v=""/>
    <s v="21st December,2017"/>
    <d v="2017-12-21T00:00:00"/>
    <s v="23rd January,2018"/>
    <d v="2018-01-23T00:00:00"/>
    <s v="Kanyua Muchuka Jennifer"/>
    <s v="Female"/>
    <s v="8859881"/>
    <s v="710489681"/>
    <s v="710489681"/>
    <s v=""/>
    <s v="726515541"/>
    <n v="37.555897000000002"/>
    <n v="-1.5657000000000001E-2"/>
    <s v="Meru"/>
    <s v="Meru Centra"/>
    <s v="Kithirune"/>
    <s v="Muurugi"/>
    <n v="6"/>
    <s v="Likunga Company Limited"/>
    <s v="Julius Mwiraria"/>
    <s v="789567119"/>
    <s v="Micro Business"/>
    <x v="0"/>
  </r>
  <r>
    <s v="VPA6"/>
    <s v="KE-THA-1801-19593"/>
    <x v="1"/>
    <s v=""/>
    <s v="5th January,2018"/>
    <d v="2018-01-05T00:00:00"/>
    <s v="24th January,2018"/>
    <d v="2018-01-24T00:00:00"/>
    <s v="Muruja Jackson Mbae"/>
    <s v="Male"/>
    <s v="1002427"/>
    <s v="726687441"/>
    <s v="726687441"/>
    <s v=""/>
    <s v="733691933"/>
    <n v="37.673845999999998"/>
    <n v="-0.25088100000000002"/>
    <s v="Tharaka-Nithi"/>
    <s v="Maara"/>
    <s v="Ganga"/>
    <s v="Kianjogu"/>
    <s v="8"/>
    <s v="Likunga Company Limited"/>
    <s v="Njagi Eliatha"/>
    <s v="718644238"/>
    <s v="Micro Business"/>
    <x v="0"/>
  </r>
  <r>
    <s v="VPA6"/>
    <s v="KE-THA-1801-19594"/>
    <x v="1"/>
    <s v=""/>
    <s v="1st December,2017"/>
    <d v="2017-12-01T00:00:00"/>
    <s v="20th January,2018"/>
    <d v="2018-01-20T00:00:00"/>
    <s v="Mwenda Japheth Irvine"/>
    <s v="Male"/>
    <s v="2463208"/>
    <s v="718971889"/>
    <s v="718971889"/>
    <s v=""/>
    <s v=""/>
    <n v="37.622329999999998"/>
    <n v="-0.22803799999999999"/>
    <s v="Tharaka-Nithi"/>
    <s v="Maara"/>
    <s v="Chogoria"/>
    <s v="Kithiru"/>
    <s v="6"/>
    <s v="Likunga Company Limited"/>
    <s v="Tuva"/>
    <s v="738923711"/>
    <s v="Micro Business"/>
    <x v="1"/>
  </r>
  <r>
    <s v="VPA6"/>
    <s v="KE-MER-1801-19595"/>
    <x v="1"/>
    <s v=""/>
    <s v="15th December,2017"/>
    <d v="2017-12-15T00:00:00"/>
    <s v="24th January,2018"/>
    <d v="2018-01-24T00:00:00"/>
    <s v="Mworia Murwithania Japhet"/>
    <s v="Male"/>
    <s v="8305043"/>
    <s v="720545686"/>
    <s v="720545686"/>
    <s v=""/>
    <s v="735715657"/>
    <n v="37.569648000000001"/>
    <n v="1.9321999999999999E-2"/>
    <s v="Meru"/>
    <s v="Meru Central"/>
    <s v="Katheri"/>
    <s v="Kiruanyi"/>
    <s v="6"/>
    <s v="Likunga Company Limited"/>
    <s v="Julius Mwiraria"/>
    <s v="789567119"/>
    <s v="Micro Business"/>
    <x v="0"/>
  </r>
  <r>
    <s v="VPA6"/>
    <s v="KE-MER-1802-21875"/>
    <x v="1"/>
    <s v=""/>
    <s v="13th December,2017"/>
    <d v="2017-12-13T00:00:00"/>
    <s v="1st February,2018"/>
    <d v="2018-02-01T00:00:00"/>
    <s v="Miriti Eustace Mwiti"/>
    <s v="Male"/>
    <s v="2368517"/>
    <s v="729313501"/>
    <s v="729313501"/>
    <s v=""/>
    <s v="702483341"/>
    <n v="37.646723000000001"/>
    <n v="-9.3695000000000001E-2"/>
    <s v="Meru"/>
    <s v="Imenti South"/>
    <s v="Igoki"/>
    <s v="Kierera"/>
    <n v="8"/>
    <s v="Igwemas General Digester Ltd"/>
    <s v="Boniface Wainaina"/>
    <s v="740754837"/>
    <s v="Micro Business"/>
    <x v="1"/>
  </r>
  <r>
    <s v="VPA6"/>
    <s v="KE-MER-1710-21814"/>
    <x v="0"/>
    <s v="Grievance"/>
    <s v="24th August,2017"/>
    <d v="2017-08-24T00:00:00"/>
    <s v="15th October,2017"/>
    <d v="2017-10-15T00:00:00"/>
    <s v="Titus Lucy Tirindi"/>
    <s v="Female"/>
    <s v="7712038"/>
    <s v="714108010"/>
    <s v="714108010"/>
    <s v=""/>
    <s v="727153152"/>
    <n v="37.590376999999997"/>
    <n v="-7.5837000000000002E-2"/>
    <s v="Meru"/>
    <s v="Imenti South"/>
    <s v="Mikumbune"/>
    <s v="Tharu"/>
    <s v="6"/>
    <s v="Igwemas General Digester Ltd"/>
    <s v="Samuel Kirimi"/>
    <s v="740754837"/>
    <s v="Micro Business"/>
    <x v="1"/>
  </r>
  <r>
    <s v="VPA6"/>
    <s v="KE-NYE-1801-29225"/>
    <x v="1"/>
    <s v=""/>
    <s v="12th November,2017"/>
    <d v="2017-11-12T00:00:00"/>
    <s v="1st January,2018"/>
    <d v="2018-01-01T00:00:00"/>
    <s v="Ndiritu Isaac Kimaru"/>
    <s v="Male"/>
    <s v="99999"/>
    <s v="721999366"/>
    <s v="721999366"/>
    <s v=""/>
    <s v="716810688"/>
    <n v="36.769173000000002"/>
    <n v="-0.31812200000000002"/>
    <s v="Nyeri"/>
    <s v="Kieni West"/>
    <s v="Endarasha"/>
    <s v="Piura"/>
    <n v="8"/>
    <s v="Sakaki Natural Renewable Energy Center"/>
    <s v=""/>
    <s v=""/>
    <s v="Micro Business"/>
    <x v="1"/>
  </r>
  <r>
    <s v="VPA6"/>
    <s v="KE-KIA-1801-27868"/>
    <x v="1"/>
    <s v=""/>
    <s v="27th December,2017"/>
    <d v="2017-12-27T00:00:00"/>
    <s v="2nd January,2018"/>
    <d v="2018-01-02T00:00:00"/>
    <s v="Ndegwa Jonathan"/>
    <s v="Male"/>
    <s v="32390547"/>
    <s v="713824898"/>
    <s v="713824898"/>
    <s v=""/>
    <s v=""/>
    <n v="36.936034999999997"/>
    <n v="-1.207058"/>
    <s v="Kiambu"/>
    <s v="Ruiru"/>
    <s v="Ki"/>
    <s v="Kimbo"/>
    <s v="8"/>
    <s v="Bio Esline Company Ltd"/>
    <s v=""/>
    <s v=""/>
    <s v="Micro Business"/>
    <x v="0"/>
  </r>
  <r>
    <s v="VPA6"/>
    <s v="KE-NYE-1801-27871"/>
    <x v="0"/>
    <s v="Grievance"/>
    <s v="11th November,2017"/>
    <d v="2017-11-11T00:00:00"/>
    <s v="30th January,2018"/>
    <d v="2018-01-30T00:00:00"/>
    <s v="Nakweya Elisabeth Wamaitha"/>
    <s v="Female"/>
    <s v="3614923"/>
    <s v="722886009"/>
    <s v="722886009"/>
    <s v=""/>
    <s v=""/>
    <n v="37.094507999999998"/>
    <n v="-0.58546799999999999"/>
    <s v="Nyeri"/>
    <s v="Mukurweni"/>
    <s v="Mukurweini"/>
    <s v="Giathugu"/>
    <s v="10"/>
    <s v="Mt Kenya Renewable Energy"/>
    <s v="Mt Kenya Renewable Energy"/>
    <s v="726322851"/>
    <s v="Micro Business"/>
    <x v="1"/>
  </r>
  <r>
    <s v="VPA6"/>
    <s v="KE-NYE-1801-27872"/>
    <x v="1"/>
    <s v=""/>
    <s v="11th December,2017"/>
    <d v="2017-12-11T00:00:00"/>
    <s v="30th January,2018"/>
    <d v="2018-01-30T00:00:00"/>
    <s v="Kago Salome Wairimu"/>
    <s v="Female"/>
    <s v="5506792"/>
    <s v="721220580"/>
    <s v="721220580"/>
    <s v=""/>
    <s v=""/>
    <n v="37.081135000000003"/>
    <n v="-0.57289699999999999"/>
    <s v="Nyeri"/>
    <s v="Mukurweni"/>
    <s v="Mukurweini East"/>
    <s v="Gathea"/>
    <s v="10"/>
    <s v="Mt Kenya Renewable Energy"/>
    <s v="Mt Kenya Renewable Energy"/>
    <s v="726322851"/>
    <s v="Micro Business"/>
    <x v="0"/>
  </r>
  <r>
    <s v="VPA6"/>
    <s v="KE-NYE-1803-27873"/>
    <x v="1"/>
    <s v=""/>
    <s v="18th July,2017"/>
    <d v="2017-07-18T00:00:00"/>
    <s v="2nd March,2018"/>
    <d v="2018-03-02T00:00:00"/>
    <s v="Kamangu Grace Nyambura"/>
    <s v="Female"/>
    <s v="11286403"/>
    <s v="723890553"/>
    <s v="723890553"/>
    <s v=""/>
    <s v="720802947"/>
    <n v="37.054319999999997"/>
    <n v="-0.534918"/>
    <s v="Nyeri"/>
    <s v="Mukurweni"/>
    <s v="Mukurweini"/>
    <s v="Kaheti"/>
    <s v="8"/>
    <s v="Mt Kenya Renewable Energy"/>
    <s v="John Kamangu"/>
    <s v="723890553"/>
    <s v="Micro Business"/>
    <x v="1"/>
  </r>
  <r>
    <s v="VPA6"/>
    <s v="KE-NYE-1802-20793"/>
    <x v="0"/>
    <s v="Grievance"/>
    <s v="3rd July,2017"/>
    <d v="2017-07-03T00:00:00"/>
    <s v="3rd February,2018"/>
    <d v="2018-02-03T00:00:00"/>
    <s v="Ndirangu Ferishina Warigia"/>
    <s v="Female"/>
    <s v="9088600"/>
    <s v="721267894"/>
    <s v="710642386"/>
    <s v=""/>
    <s v=""/>
    <n v="36.895847000000003"/>
    <n v="-0.48985800000000002"/>
    <s v="Nyeri"/>
    <s v="Tetu"/>
    <s v="Wamagana"/>
    <s v="Dugamano"/>
    <n v="10"/>
    <s v="Mt Kenya Renewable Energy"/>
    <s v="Simon Ndirangu Waigwa"/>
    <s v="723857609"/>
    <s v="Micro Business"/>
    <x v="0"/>
  </r>
  <r>
    <s v="VPA6"/>
    <s v="KE-NAK-1802-21605"/>
    <x v="1"/>
    <s v=""/>
    <s v="4th January,2018"/>
    <d v="2018-01-04T00:00:00"/>
    <s v="23rd February,2018"/>
    <d v="2018-02-23T00:00:00"/>
    <s v="Thuku Ruth Wambui"/>
    <s v="Female"/>
    <s v="27324518"/>
    <s v="726809853"/>
    <s v="726809853"/>
    <s v=""/>
    <s v="711933617"/>
    <n v="36.176557000000003"/>
    <n v="-0.28055999999999998"/>
    <s v="Nakuru"/>
    <s v="Nakuru North"/>
    <s v="Bahati"/>
    <s v="Lanet"/>
    <s v="10"/>
    <s v="Kichemu limited"/>
    <s v=""/>
    <s v=""/>
    <s v="Micro Business"/>
    <x v="1"/>
  </r>
  <r>
    <s v="VPA6"/>
    <s v="KE-NAK-1803-27919"/>
    <x v="1"/>
    <s v=""/>
    <s v="17th January,2018"/>
    <d v="2018-01-17T00:00:00"/>
    <s v="8th March,2018"/>
    <d v="2018-03-08T00:00:00"/>
    <s v="Wamucii Lear Kariuki"/>
    <s v="Female"/>
    <s v="99999"/>
    <s v="734678973"/>
    <s v="734678973"/>
    <s v=""/>
    <s v="712052730"/>
    <n v="36.232425999999997"/>
    <n v="-4.0918999999999997E-2"/>
    <s v="Nakuru"/>
    <s v="Subukia"/>
    <s v="Subukia"/>
    <s v="Tetu"/>
    <n v="10"/>
    <s v="Kichemu limited"/>
    <s v="Chege"/>
    <s v=""/>
    <s v="Micro Business"/>
    <x v="1"/>
  </r>
  <r>
    <s v="VPA6"/>
    <s v="KE-BAR-1712-27702"/>
    <x v="1"/>
    <s v=""/>
    <s v="12th October,2017"/>
    <d v="2017-10-12T00:00:00"/>
    <s v="1st December,2017"/>
    <d v="2017-12-01T00:00:00"/>
    <s v="Kuttol Brenda Jerotich"/>
    <s v="Female"/>
    <s v="2405442"/>
    <s v="724291944"/>
    <s v="724291944"/>
    <s v=""/>
    <s v="721770483"/>
    <n v="35.759981000000003"/>
    <n v="7.5249999999999996E-3"/>
    <s v="Baringo"/>
    <s v="Koibatek"/>
    <s v="Solian"/>
    <s v="Emkwen"/>
    <n v="8"/>
    <s v="Kichemu limited"/>
    <s v="Null"/>
    <s v=""/>
    <s v="Micro Business"/>
    <x v="1"/>
  </r>
  <r>
    <s v="VPA6"/>
    <s v="KE-MUR-1802-27874"/>
    <x v="1"/>
    <s v=""/>
    <s v="14th December,2017"/>
    <d v="2017-12-14T00:00:00"/>
    <s v="1st February,2018"/>
    <d v="2018-02-01T00:00:00"/>
    <s v="Waiyaki Peter Gatharau"/>
    <s v="Male"/>
    <s v="25806463"/>
    <s v="710254450"/>
    <s v="710254450"/>
    <s v=""/>
    <s v="721798433"/>
    <n v="36.926214000000002"/>
    <n v="-0.63781600000000005"/>
    <s v="Murang'a"/>
    <s v="Mathioya"/>
    <s v="Njumbi"/>
    <s v="Gikoe"/>
    <s v="8"/>
    <s v="Fagaden Enterprises"/>
    <s v="Fagaden Enterprises"/>
    <s v="721059188"/>
    <s v="Micro Business"/>
    <x v="1"/>
  </r>
  <r>
    <s v="VPA6"/>
    <s v="KE-MUR-1802-27862"/>
    <x v="1"/>
    <s v=""/>
    <s v="15th January,2018"/>
    <d v="2018-01-15T00:00:00"/>
    <s v="6th February,2018"/>
    <d v="2018-02-06T00:00:00"/>
    <s v="Muraguri Nicholas"/>
    <s v="Male"/>
    <s v="99999"/>
    <s v="722796987"/>
    <s v="722796987"/>
    <s v=""/>
    <s v=""/>
    <n v="36.995914999999997"/>
    <n v="-0.60981799999999997"/>
    <s v="Murang'a"/>
    <s v="Mathioya"/>
    <s v="Kamacharia"/>
    <s v="Kahore"/>
    <s v="6"/>
    <s v="Andcol Enterprises"/>
    <s v="Null"/>
    <s v=""/>
    <s v="Micro Business"/>
    <x v="0"/>
  </r>
  <r>
    <s v="VPA6"/>
    <s v="KE-KIA-1803-27912"/>
    <x v="1"/>
    <s v=""/>
    <s v="26th January,2018"/>
    <d v="2018-01-26T00:00:00"/>
    <s v="5th March,2018"/>
    <d v="2018-03-05T00:00:00"/>
    <s v="Gathairu Samuel Rua"/>
    <s v="Male"/>
    <s v="99999"/>
    <s v="721444526"/>
    <s v="721444526"/>
    <s v=""/>
    <s v="722736790"/>
    <n v="36.874048999999999"/>
    <n v="-1.17021"/>
    <s v="Kiambu"/>
    <s v="Kiambu"/>
    <s v="Githunguri"/>
    <s v="Gitamaiyu"/>
    <s v="10"/>
    <s v="Felikam Biogas Services"/>
    <s v="Felikam Biogas Services"/>
    <s v="721439373"/>
    <s v="Micro Business"/>
    <x v="1"/>
  </r>
  <r>
    <s v="VPA6"/>
    <s v="KE-MUR-1802-28374"/>
    <x v="0"/>
    <s v="Unreachable"/>
    <s v="22nd December,2017"/>
    <d v="2017-12-22T00:00:00"/>
    <s v="10th February,2018"/>
    <d v="2018-02-10T00:00:00"/>
    <s v="Mwangi Samuel Ndungu"/>
    <s v="Male"/>
    <s v="23242401"/>
    <s v="722405771"/>
    <s v="722405771"/>
    <s v=""/>
    <s v="725639138"/>
    <n v="36.971131999999997"/>
    <n v="-0.85450700000000002"/>
    <s v="Murang'a"/>
    <s v="Kandara"/>
    <s v="Ithiru"/>
    <s v="Githuya"/>
    <n v="8"/>
    <s v="Cides Ltd"/>
    <s v="Cides Ltd"/>
    <s v=""/>
    <s v="Micro Business"/>
    <x v="0"/>
  </r>
  <r>
    <s v="VPA6"/>
    <s v="KE-MUR-1802-18811"/>
    <x v="1"/>
    <s v=""/>
    <s v="15th December,2017"/>
    <d v="2017-12-15T00:00:00"/>
    <s v="3rd February,2018"/>
    <d v="2018-02-03T00:00:00"/>
    <s v="Njoroge Mary Wamaitha"/>
    <s v="Female"/>
    <s v="35678990"/>
    <s v="722487813"/>
    <s v="722487813"/>
    <s v=""/>
    <s v="718815289"/>
    <n v="36.966937999999999"/>
    <n v="-0.84980699999999998"/>
    <s v="Murang'a"/>
    <s v="Kandara"/>
    <s v="Ithiru"/>
    <s v="Githuya"/>
    <s v="8"/>
    <s v="Cides Ltd"/>
    <s v="Cides Ltd"/>
    <s v=""/>
    <s v="Micro Business"/>
    <x v="0"/>
  </r>
  <r>
    <s v="VPA6"/>
    <s v="KE-MUR-1801-28369"/>
    <x v="0"/>
    <s v="Unreachable"/>
    <s v="12th November,2017"/>
    <d v="2017-11-12T00:00:00"/>
    <s v="1st January,2018"/>
    <d v="2018-01-01T00:00:00"/>
    <s v="Mwangi Peter Kariuki"/>
    <s v="Male"/>
    <s v="21695286"/>
    <s v="721384667"/>
    <s v="721384667"/>
    <s v=""/>
    <s v="718234546"/>
    <n v="36.953341999999999"/>
    <n v="-0.83743800000000002"/>
    <s v="Murang'a"/>
    <s v="Kandara"/>
    <s v="Ruchu"/>
    <s v="Kibage"/>
    <n v="10"/>
    <s v="Cides Ltd"/>
    <s v="Cides Ltd"/>
    <s v=""/>
    <s v="Micro Business"/>
    <x v="0"/>
  </r>
  <r>
    <s v="VPA6"/>
    <s v="KE-MUR-1802-18810"/>
    <x v="1"/>
    <s v=""/>
    <s v="17th December,2017"/>
    <d v="2017-12-17T00:00:00"/>
    <s v="5th February,2018"/>
    <d v="2018-02-05T00:00:00"/>
    <s v="Mwangi Veronica Nyambura"/>
    <s v="Female"/>
    <s v="778889999"/>
    <s v="725639138"/>
    <s v="725639138"/>
    <s v=""/>
    <s v="720241290"/>
    <n v="36.970993999999997"/>
    <n v="-0.85460800000000003"/>
    <s v="Murang'a"/>
    <s v="Kandara"/>
    <s v="Ithiru"/>
    <s v="Githuya"/>
    <s v="10"/>
    <s v="Cides Ltd"/>
    <s v="Cides Ltd"/>
    <s v=""/>
    <s v="Micro Business"/>
    <x v="0"/>
  </r>
  <r>
    <s v="VPA6"/>
    <s v="KE-NYE-1807-20795"/>
    <x v="1"/>
    <s v=""/>
    <s v="12th May,2018"/>
    <d v="2018-05-12T00:00:00"/>
    <s v="1st July,2018"/>
    <d v="2018-07-01T00:00:00"/>
    <s v="Chalres Mwangi Mbogo"/>
    <s v="Male"/>
    <s v="1217066"/>
    <s v="727523565"/>
    <s v="727523565"/>
    <s v=""/>
    <s v="7704523565"/>
    <n v="36.904242000000004"/>
    <n v="-0.44048300000000001"/>
    <s v="Nyeri"/>
    <s v="Nyeri Town"/>
    <s v="Nyeri"/>
    <s v="Munungaini"/>
    <s v="10"/>
    <s v="Mt Kenya Renewable Energy"/>
    <s v="Mt Kenya Renewable Energy"/>
    <s v="726322851"/>
    <s v="Micro Business"/>
    <x v="1"/>
  </r>
  <r>
    <s v="VPA6"/>
    <s v="KE-NYE-1802-20796"/>
    <x v="1"/>
    <s v=""/>
    <s v="12th August,2017"/>
    <d v="2017-08-12T00:00:00"/>
    <s v="12th February,2018"/>
    <d v="2018-02-12T00:00:00"/>
    <s v="Murithi Stephen Wachira"/>
    <s v="Male"/>
    <s v="13884210"/>
    <s v="721219409"/>
    <s v="721219409"/>
    <s v=""/>
    <s v="722140855"/>
    <n v="36.910787999999997"/>
    <n v="-0.44423299999999999"/>
    <s v="Nyeri"/>
    <s v="Nyeri Town"/>
    <s v="Kamakwa"/>
    <s v="Tetu"/>
    <s v="10"/>
    <s v="Mt Kenya Renewable Energy"/>
    <s v="Mt Kenya Renewable Energy"/>
    <s v="726322851"/>
    <s v="Micro Business"/>
    <x v="1"/>
  </r>
  <r>
    <s v="VPA6"/>
    <s v="KE-KIA-1802-21833"/>
    <x v="1"/>
    <s v=""/>
    <s v="13th December,2017"/>
    <d v="2017-12-13T00:00:00"/>
    <s v="1st February,2018"/>
    <d v="2018-02-01T00:00:00"/>
    <s v="Muniu David Ngethe"/>
    <s v="Male"/>
    <s v="99999"/>
    <s v="735603772"/>
    <s v="735603772"/>
    <s v=""/>
    <s v="721685697"/>
    <n v="36.805653"/>
    <n v="-1.0115730000000001"/>
    <s v="Kiambu"/>
    <s v="Githunguri"/>
    <s v="Githunguri"/>
    <s v="Gathungu"/>
    <s v="8"/>
    <s v="Igwemas General Digester Ltd"/>
    <s v="Samuel Kirimi"/>
    <s v="740754837"/>
    <s v="Micro Business"/>
    <x v="1"/>
  </r>
  <r>
    <s v="VPA6"/>
    <s v="KE-THA-1707-21832"/>
    <x v="1"/>
    <s v=""/>
    <s v="12th May,2017"/>
    <d v="2017-05-12T00:00:00"/>
    <s v="1st July,2017"/>
    <d v="2017-07-01T00:00:00"/>
    <s v="Rece Mati Justin"/>
    <s v="Male"/>
    <s v="23524471"/>
    <s v="729305351"/>
    <s v="729305351"/>
    <s v=""/>
    <s v="718434068"/>
    <n v="37.658371000000002"/>
    <n v="-0.37252200000000002"/>
    <s v="Tharaka-Nithi"/>
    <s v="Chuka"/>
    <s v="Mwonge"/>
    <s v="Kachuri"/>
    <s v="8"/>
    <s v="Igwemas General Digester Ltd"/>
    <s v="Samuel Kirimi"/>
    <s v="740754837"/>
    <s v="Micro Business"/>
    <x v="1"/>
  </r>
  <r>
    <s v="VPA6"/>
    <s v="KE-THA-1707-21804"/>
    <x v="1"/>
    <s v=""/>
    <s v="5th June,2017"/>
    <d v="2017-06-05T00:00:00"/>
    <s v="1st July,2017"/>
    <d v="2017-07-01T00:00:00"/>
    <s v="Nkune Lilian Karengi"/>
    <s v="Female"/>
    <s v="11399054"/>
    <s v="733442099"/>
    <s v="733442099"/>
    <s v=""/>
    <s v="710992123"/>
    <n v="37.656792000000003"/>
    <n v="-0.36945299999999998"/>
    <s v="Tharaka-Nithi"/>
    <s v="Chuka"/>
    <s v="Mwonge"/>
    <s v="Thunfuri"/>
    <s v="8"/>
    <s v="Igwemas General Digester Ltd"/>
    <s v="George Gitonga"/>
    <s v="741293570"/>
    <s v="Micro Business"/>
    <x v="1"/>
  </r>
  <r>
    <s v="VPA6"/>
    <s v="KE-THA-1709-21831"/>
    <x v="1"/>
    <s v=""/>
    <s v="13th July,2017"/>
    <d v="2017-07-13T00:00:00"/>
    <s v="1st September,2017"/>
    <d v="2017-09-01T00:00:00"/>
    <s v="Gatari Mary Mary Kangai"/>
    <s v="Female"/>
    <s v="13617803"/>
    <s v="722645895"/>
    <s v="722645895"/>
    <s v=""/>
    <s v="720263710"/>
    <n v="37.637971999999998"/>
    <n v="-0.36876900000000001"/>
    <s v="Tharaka-Nithi"/>
    <s v="Chuka"/>
    <s v="Mwonge"/>
    <s v="Mwonge"/>
    <s v="8"/>
    <s v="Igwemas General Digester Ltd"/>
    <s v="Samuel Kirimi"/>
    <s v="740754837"/>
    <s v="Micro Business"/>
    <x v="1"/>
  </r>
  <r>
    <s v="VPA6"/>
    <s v="KE-NYE-1802-0"/>
    <x v="0"/>
    <s v="Non Compliant"/>
    <s v="30th December,2017"/>
    <d v="2017-12-30T00:00:00"/>
    <s v="18th February,2018"/>
    <d v="2018-02-18T00:00:00"/>
    <s v="Wanjeri Susan W"/>
    <s v="Female"/>
    <s v="99999"/>
    <s v="722582288"/>
    <s v="722582288"/>
    <s v=""/>
    <s v=""/>
    <n v="37.103257999999997"/>
    <n v="-0.48127300000000001"/>
    <s v="Nyeri"/>
    <s v="Mathira East"/>
    <s v="Mathaithi"/>
    <s v="Kiambura"/>
    <s v="12"/>
    <s v="Fagaden Enterprises"/>
    <s v="Fagaden Enterprises"/>
    <s v="721959188"/>
    <s v="Micro Business"/>
    <x v="0"/>
  </r>
  <r>
    <s v="VPA6"/>
    <s v="KE-KIA-1802-18692"/>
    <x v="1"/>
    <s v=""/>
    <s v="19th January,2018"/>
    <d v="2018-01-19T00:00:00"/>
    <s v="19th February,2018"/>
    <d v="2018-02-19T00:00:00"/>
    <s v="Kimani Laurence K"/>
    <s v="Male"/>
    <s v="22487633"/>
    <s v="723084487"/>
    <s v="720561118"/>
    <s v=""/>
    <s v="720561118"/>
    <n v="36.845472000000001"/>
    <n v="-1.0577449999999999"/>
    <s v="Kiambu"/>
    <s v="Kiambu"/>
    <s v="Municipality"/>
    <s v="Kiringiti"/>
    <s v="12"/>
    <s v="Biotechno &amp; Services"/>
    <s v="Mourice Mbai"/>
    <s v="722623368"/>
    <s v="Micro Business"/>
    <x v="5"/>
  </r>
  <r>
    <s v="VPA6"/>
    <s v="KE-MER-1712-21835"/>
    <x v="1"/>
    <s v=""/>
    <s v="12th October,2017"/>
    <d v="2017-10-12T00:00:00"/>
    <s v="1st December,2017"/>
    <d v="2017-12-01T00:00:00"/>
    <s v="Kiruja Benjamin Mwiti"/>
    <s v="Male"/>
    <s v="9294858"/>
    <s v="726635627"/>
    <s v="726635627"/>
    <s v=""/>
    <s v="713104381"/>
    <n v="37.672603000000002"/>
    <n v="-8.5842000000000002E-2"/>
    <s v="Meru"/>
    <s v="Imenti South"/>
    <s v="Nkuene"/>
    <s v="Kiigene"/>
    <s v="6"/>
    <s v="Igwemas General Digester Ltd"/>
    <s v="Samuel Kirimi"/>
    <s v="740754837"/>
    <s v="Micro Business"/>
    <x v="1"/>
  </r>
  <r>
    <s v="VPA6"/>
    <s v="KE-TRA-1802-21685"/>
    <x v="1"/>
    <s v=""/>
    <s v="10th January,2017"/>
    <d v="2017-01-10T00:00:00"/>
    <s v="25th February,2018"/>
    <d v="2018-02-25T00:00:00"/>
    <s v="Kirui Philemon 0"/>
    <s v="Male"/>
    <s v="99999"/>
    <s v="722326687"/>
    <s v="722326687"/>
    <s v=""/>
    <s v="726589483"/>
    <n v="35.061627999999999"/>
    <n v="0.91639300000000001"/>
    <s v="Trans Nzoia"/>
    <s v="Kiminini"/>
    <s v="Kiminini"/>
    <s v="Lolkeringet"/>
    <s v="8"/>
    <s v="Pafasi Enterprise"/>
    <s v="Pafasi  Enterprise"/>
    <s v="712956699"/>
    <s v="Micro Business"/>
    <x v="1"/>
  </r>
  <r>
    <s v="VPA6"/>
    <s v="KE-MER-1802-19600"/>
    <x v="1"/>
    <s v=""/>
    <s v="7th February,2018"/>
    <d v="2018-02-07T00:00:00"/>
    <s v="21st February,2018"/>
    <d v="2018-02-21T00:00:00"/>
    <s v="Mwirigi Hidha Gacheri"/>
    <s v="Female"/>
    <s v="9046800"/>
    <s v="73467974"/>
    <s v="734679744"/>
    <s v=""/>
    <s v="724478362"/>
    <n v="37.581792999999998"/>
    <n v="-5.9949000000000002E-2"/>
    <s v="Meru"/>
    <s v="Imenti South"/>
    <s v="Kathera"/>
    <s v="Maringene"/>
    <s v="8"/>
    <s v="Likunga Company Limited"/>
    <s v="Julius Mwiraria"/>
    <s v="789567119"/>
    <s v="Micro Business"/>
    <x v="1"/>
  </r>
  <r>
    <s v="VPA6"/>
    <s v="KE-BAR-1710-21606"/>
    <x v="0"/>
    <s v="Unreachable"/>
    <s v="13th August,2017"/>
    <d v="2017-08-13T00:00:00"/>
    <s v="16th October,2017"/>
    <d v="2017-10-16T00:00:00"/>
    <s v="Sabu Salangat Florence"/>
    <s v="Female"/>
    <s v="100307"/>
    <s v="712134717"/>
    <s v="712134717"/>
    <s v=""/>
    <s v="727608757"/>
    <n v="35.569687999999999"/>
    <n v="1.5178000000000001E-2"/>
    <s v="Baringo"/>
    <s v="Koibatek"/>
    <s v="Lelkel"/>
    <s v="Legkel"/>
    <n v="10"/>
    <s v="Kichemu limited"/>
    <s v=""/>
    <s v=""/>
    <s v="Micro Business"/>
    <x v="1"/>
  </r>
  <r>
    <s v="VPA6"/>
    <s v="KE-NAK-1801-21607"/>
    <x v="0"/>
    <s v="Grievance"/>
    <s v="12th November,2017"/>
    <d v="2017-11-12T00:00:00"/>
    <s v="1st January,2018"/>
    <d v="2018-01-01T00:00:00"/>
    <s v="Bett Chepkemoi Janet"/>
    <s v="Female"/>
    <s v="2756114"/>
    <s v="711886741"/>
    <s v="711886741"/>
    <s v=""/>
    <s v="721209710"/>
    <n v="35.616785"/>
    <n v="-0.57130999999999998"/>
    <s v="Nakuru"/>
    <s v="Kuresoi"/>
    <s v="Olunguruoni"/>
    <s v="Kitagich"/>
    <s v="10"/>
    <s v="Kichemu limited"/>
    <s v=""/>
    <s v=""/>
    <s v="Micro Business"/>
    <x v="1"/>
  </r>
  <r>
    <s v="VPA6"/>
    <s v="KE-MER-1802-19601"/>
    <x v="1"/>
    <s v=""/>
    <s v="27th January,2018"/>
    <d v="2018-01-27T00:00:00"/>
    <s v="28th February,2018"/>
    <d v="2018-02-28T00:00:00"/>
    <s v="Mbui Douglas Mwiti"/>
    <s v="Male"/>
    <s v="13249332"/>
    <s v="725604155"/>
    <s v="725604155"/>
    <s v=""/>
    <s v="714991150"/>
    <n v="37.578038999999997"/>
    <n v="-0.17283699999999999"/>
    <s v="Meru"/>
    <s v="Imenti South"/>
    <s v="Kiangua"/>
    <s v="Kithira"/>
    <s v="6"/>
    <s v="Likunga Company Limited"/>
    <s v=""/>
    <s v=""/>
    <s v="Micro Business"/>
    <x v="0"/>
  </r>
  <r>
    <s v="VPA6"/>
    <s v="KE-EMB-1803-19602"/>
    <x v="1"/>
    <s v=""/>
    <s v="15th January,2018"/>
    <d v="2018-01-15T00:00:00"/>
    <s v="1st March,2018"/>
    <d v="2018-03-01T00:00:00"/>
    <s v="Nyaga Muthoni Jane"/>
    <s v="Female"/>
    <s v="99999"/>
    <s v="721622456"/>
    <s v="721622456"/>
    <s v=""/>
    <s v="733131519"/>
    <n v="37.620665000000002"/>
    <n v="-0.72695600000000005"/>
    <s v="Embu"/>
    <s v="Mbeere South"/>
    <s v="Mavuria"/>
    <s v="Rugogwe"/>
    <s v="8"/>
    <s v="Likunga Company Limited"/>
    <s v="Njagi Eliatha"/>
    <s v="718644238"/>
    <s v="Micro Business"/>
    <x v="1"/>
  </r>
  <r>
    <s v="VPA6"/>
    <s v="KE-THA-1803-19603"/>
    <x v="1"/>
    <s v=""/>
    <s v="17th January,2018"/>
    <d v="2018-01-17T00:00:00"/>
    <s v="1st March,2018"/>
    <d v="2018-03-01T00:00:00"/>
    <s v="Karimi Mutembei Mofferty"/>
    <s v="Female"/>
    <s v="12731007"/>
    <s v="712010458"/>
    <s v="712010458"/>
    <s v=""/>
    <s v="725825930"/>
    <n v="37.613235000000003"/>
    <n v="-0.272648"/>
    <s v="Tharaka-Nithi"/>
    <s v="Maara"/>
    <s v="Muthambi"/>
    <s v="Itintu"/>
    <s v="6"/>
    <s v="Likunga Company Limited"/>
    <s v="Njagi Eliatha"/>
    <s v="718644238"/>
    <s v="Micro Business"/>
    <x v="0"/>
  </r>
  <r>
    <s v="VPA6"/>
    <s v="KE-KAK-1803-18699"/>
    <x v="1"/>
    <s v=""/>
    <s v="16th January,2018"/>
    <d v="2018-01-16T00:00:00"/>
    <s v="7th March,2018"/>
    <d v="2018-03-07T00:00:00"/>
    <s v="Samuel Nanjira Murunga"/>
    <s v="Male"/>
    <s v="6309374"/>
    <s v="722612193"/>
    <s v="722612193"/>
    <s v=""/>
    <s v=""/>
    <n v="34.505853000000002"/>
    <n v="0.23657500000000001"/>
    <s v="Kakamega"/>
    <s v="Butere"/>
    <s v="Mutomo"/>
    <s v="Mutomo"/>
    <s v="10"/>
    <s v="Biotechno &amp; Services"/>
    <s v="Dancan Gideon Mateba"/>
    <s v="731099533"/>
    <s v="Micro Business"/>
    <x v="0"/>
  </r>
  <r>
    <s v="VPA6"/>
    <s v="KE-BAR-1803-21608"/>
    <x v="0"/>
    <s v="Unreachable"/>
    <s v="10th January,2018"/>
    <d v="2018-01-10T00:00:00"/>
    <s v="1st March,2018"/>
    <d v="2018-03-01T00:00:00"/>
    <s v="Tanui Nancy J"/>
    <s v="Female"/>
    <s v="20844798"/>
    <s v="21930985"/>
    <s v="721930985"/>
    <s v=""/>
    <s v="722342018"/>
    <n v="35.757832999999998"/>
    <n v="1.3816999999999999E-2"/>
    <s v="Baringo"/>
    <s v="Koibatek"/>
    <s v="Koibatek"/>
    <s v="Emkwen"/>
    <s v="10"/>
    <s v="Kichemu limited"/>
    <s v=""/>
    <s v=""/>
    <s v="Micro Business"/>
    <x v="1"/>
  </r>
  <r>
    <s v="VPA6"/>
    <s v="KE-EMB-1805-27918"/>
    <x v="1"/>
    <s v=""/>
    <s v="12th March,2018"/>
    <d v="2018-03-12T00:00:00"/>
    <s v="1st May,2018"/>
    <d v="2018-05-01T00:00:00"/>
    <s v="Njururi Njuki Robert"/>
    <s v="Male"/>
    <s v="20236128"/>
    <s v="727268756"/>
    <s v="707620149"/>
    <s v=""/>
    <s v="715796632"/>
    <n v="37.450690999999999"/>
    <n v="-0.379911"/>
    <s v="Embu"/>
    <s v="Manyatta"/>
    <s v="Mbuvori"/>
    <s v="Kiaweru"/>
    <s v="8"/>
    <s v="Eastern Bioteck"/>
    <s v="Sospeter Maina"/>
    <s v="731538580"/>
    <s v="Micro Business"/>
    <x v="1"/>
  </r>
  <r>
    <s v="VPA6"/>
    <s v="KE-EMB-1812-21493"/>
    <x v="1"/>
    <s v=""/>
    <s v="1st November,2018"/>
    <d v="2018-11-01T00:00:00"/>
    <s v="5th December,2018"/>
    <d v="2018-12-05T00:00:00"/>
    <s v="Alex Mukundi Godfrey"/>
    <s v="Male"/>
    <s v="99999"/>
    <s v="725978802"/>
    <s v="2.55E+11"/>
    <s v=""/>
    <s v=""/>
    <n v="37.441845000000001"/>
    <n v="-0.36661899999999997"/>
    <s v="Embu"/>
    <s v="Manyatta"/>
    <s v="Buvori"/>
    <s v="Kiungu"/>
    <s v="8"/>
    <s v="Eastern Bioteck"/>
    <s v="Sospeter Maina"/>
    <s v=""/>
    <s v="Micro Business"/>
    <x v="1"/>
  </r>
  <r>
    <s v="VPA6"/>
    <s v="KE-EMB-1806-21495"/>
    <x v="1"/>
    <s v=""/>
    <s v="12th April,2018"/>
    <d v="2018-04-12T00:00:00"/>
    <s v="1st June,2018"/>
    <d v="2018-06-01T00:00:00"/>
    <s v="Njeru Nganga"/>
    <s v="Male"/>
    <s v="3515626"/>
    <s v="724526110"/>
    <s v="724526110"/>
    <s v=""/>
    <s v="727493077"/>
    <n v="37.480465000000002"/>
    <n v="-0.36551299999999998"/>
    <s v="Embu"/>
    <s v="Manyatta"/>
    <s v="Kithuguriri"/>
    <s v="Mukuria"/>
    <s v="10"/>
    <s v="Eastern Bioteck"/>
    <s v="Sospeter Maina"/>
    <s v=""/>
    <s v="Micro Business"/>
    <x v="1"/>
  </r>
  <r>
    <s v="VPA6"/>
    <s v="KE-EMB-1812-21496"/>
    <x v="1"/>
    <s v=""/>
    <s v="9th November,2018"/>
    <d v="2018-11-09T00:00:00"/>
    <s v="5th December,2018"/>
    <d v="2018-12-05T00:00:00"/>
    <s v="Njeru Kiriri Matthew"/>
    <s v="Male"/>
    <s v="99999"/>
    <s v="728232751"/>
    <s v="2.55E+11"/>
    <s v=""/>
    <s v=""/>
    <n v="37.499008000000003"/>
    <n v="-0.37651499999999999"/>
    <s v="Embu"/>
    <s v="Runyenjes"/>
    <s v="Kagari North"/>
    <s v="Thigingi"/>
    <s v="8"/>
    <s v="Eastern Bioteck"/>
    <s v="Sospeter Maina"/>
    <s v=""/>
    <s v="Micro Business"/>
    <x v="1"/>
  </r>
  <r>
    <s v="VPA6"/>
    <s v="KE-KIA-1802-18814"/>
    <x v="1"/>
    <s v=""/>
    <s v="5th January,2018"/>
    <d v="2018-01-05T00:00:00"/>
    <s v="6th February,2018"/>
    <d v="2018-02-06T00:00:00"/>
    <s v="Lahama Mwangi Peter"/>
    <s v="Male"/>
    <s v="99999"/>
    <s v="722825527"/>
    <s v="722825527"/>
    <s v=""/>
    <s v=""/>
    <n v="36.697505"/>
    <n v="-1.19815"/>
    <s v="Kiambu"/>
    <s v="Kikuyu"/>
    <s v="Wangige"/>
    <s v="Gikuni"/>
    <s v="8"/>
    <s v="Cides Ltd"/>
    <s v=""/>
    <s v=""/>
    <s v="Micro Business"/>
    <x v="0"/>
  </r>
  <r>
    <s v="VPA6"/>
    <s v="KE-KIA-1802-18816"/>
    <x v="1"/>
    <s v=""/>
    <s v="15th January,2018"/>
    <d v="2018-01-15T00:00:00"/>
    <s v="15th February,2018"/>
    <d v="2018-02-15T00:00:00"/>
    <s v="Boyce Harries"/>
    <s v="Male"/>
    <s v="245789"/>
    <s v="722204836"/>
    <s v="722204836"/>
    <s v=""/>
    <s v=""/>
    <n v="37.026257999999999"/>
    <n v="-1.0276730000000001"/>
    <s v="Kiambu"/>
    <s v="Thika Town"/>
    <s v="Thika Town"/>
    <s v="Karibaribi"/>
    <s v="12"/>
    <s v="Cides Ltd"/>
    <s v=""/>
    <s v=""/>
    <s v="Micro Business"/>
    <x v="0"/>
  </r>
  <r>
    <s v="VPA6"/>
    <s v="KE-KIA-1802-18813"/>
    <x v="1"/>
    <s v=""/>
    <s v="3rd January,2018"/>
    <d v="2018-01-03T00:00:00"/>
    <s v="10th February,2018"/>
    <d v="2018-02-10T00:00:00"/>
    <s v="Njoroge Janeffer Njeri"/>
    <s v="Female"/>
    <s v="5907725"/>
    <s v="714514802"/>
    <s v="714514802"/>
    <s v=""/>
    <s v=""/>
    <n v="36.746600999999998"/>
    <n v="-1.159019"/>
    <s v="Kiambu"/>
    <s v="Kiambaa"/>
    <s v="Kiambaa"/>
    <s v="Kimuga"/>
    <s v="8"/>
    <s v="Cides Ltd"/>
    <s v=""/>
    <s v=""/>
    <s v="Micro Business"/>
    <x v="0"/>
  </r>
  <r>
    <s v="VPA6"/>
    <s v="KE-KIA-1803-27870"/>
    <x v="1"/>
    <s v=""/>
    <s v="12th February,2018"/>
    <d v="2018-02-12T00:00:00"/>
    <s v="1st March,2018"/>
    <d v="2018-03-01T00:00:00"/>
    <s v="Kaiyanga Rachel Muihaki"/>
    <s v="Male"/>
    <s v="9167972"/>
    <s v="713128984"/>
    <s v="713128984"/>
    <s v=""/>
    <s v="724110681"/>
    <n v="36.766826999999999"/>
    <n v="-1.0832870000000001"/>
    <s v="Kiambu"/>
    <s v="Githunguri"/>
    <s v="Githunguri"/>
    <s v="Gathanji"/>
    <s v="8"/>
    <s v="Felikam Biogas Services"/>
    <s v="Felikam Biogas Services"/>
    <s v="721439273"/>
    <s v="Micro Business"/>
    <x v="0"/>
  </r>
  <r>
    <s v="VPA6"/>
    <s v="KE-KIR-1802-27878"/>
    <x v="1"/>
    <s v=""/>
    <s v="5th February,2018"/>
    <d v="2018-02-05T00:00:00"/>
    <s v="20th February,2018"/>
    <d v="2018-02-20T00:00:00"/>
    <s v="Muriuki Stephen Wanjohi"/>
    <s v="Male"/>
    <s v="6050422"/>
    <s v="725703869"/>
    <s v="725703869"/>
    <s v=""/>
    <s v="724262477"/>
    <n v="37.226094000000003"/>
    <n v="-0.51877799999999996"/>
    <s v="Kirinyaga"/>
    <s v="Sagana"/>
    <s v="Mwerua"/>
    <s v="Gituya"/>
    <s v="8"/>
    <s v="Sakaki Natural Renewable Energy Center"/>
    <s v="Null"/>
    <s v=""/>
    <s v="Micro Business"/>
    <x v="1"/>
  </r>
  <r>
    <s v="VPA6"/>
    <s v="KE-EMB-1803-27877"/>
    <x v="1"/>
    <s v=""/>
    <s v="27th January,2018"/>
    <d v="2018-01-27T00:00:00"/>
    <s v="7th March,2018"/>
    <d v="2018-03-07T00:00:00"/>
    <s v="Ngoroi Caundesia Wanja"/>
    <s v="Female"/>
    <s v="10797934"/>
    <s v="70829822"/>
    <s v="708029822"/>
    <s v=""/>
    <s v="712938392"/>
    <n v="37.525174999999997"/>
    <n v="-0.37040400000000001"/>
    <s v="Embu"/>
    <s v="Runyenjes"/>
    <s v="Kagaari"/>
    <s v="Kibugua"/>
    <s v="16"/>
    <s v="Sakaki Natural Renewable Energy Center"/>
    <s v="Null"/>
    <s v=""/>
    <s v="Micro Business"/>
    <x v="0"/>
  </r>
  <r>
    <s v="VPA6"/>
    <s v="KE-EMB-1803-27876"/>
    <x v="1"/>
    <s v=""/>
    <s v="26th January,2018"/>
    <d v="2018-01-26T00:00:00"/>
    <s v="7th March,2018"/>
    <d v="2018-03-07T00:00:00"/>
    <s v="Njiru Frolence Wanja"/>
    <s v="Female"/>
    <s v="14409952"/>
    <s v="723299499"/>
    <s v="723299499"/>
    <s v=""/>
    <s v="721390307"/>
    <n v="37.572896999999998"/>
    <n v="-0.37421199999999999"/>
    <s v="Embu"/>
    <s v="Runyenjes"/>
    <s v="Kyeni"/>
    <s v="Kiangungi"/>
    <s v="12"/>
    <s v="Sakaki Natural Renewable Energy Center"/>
    <s v=""/>
    <s v=""/>
    <s v="Micro Business"/>
    <x v="1"/>
  </r>
  <r>
    <s v="VPA6"/>
    <s v="KE-NYE-1802-27879"/>
    <x v="1"/>
    <s v=""/>
    <s v="7th January,2018"/>
    <d v="2018-01-07T00:00:00"/>
    <s v="22nd February,2018"/>
    <d v="2018-02-22T00:00:00"/>
    <s v="Waweru Abros Kingori"/>
    <s v="Male"/>
    <s v="25123247"/>
    <s v="722565351"/>
    <s v="722565351"/>
    <s v=""/>
    <s v="723263693"/>
    <n v="36.773542999999997"/>
    <n v="-0.28332200000000002"/>
    <s v="Nyeri"/>
    <s v="Kieni West"/>
    <s v="Endarasha"/>
    <s v="Watuka"/>
    <s v="8"/>
    <s v="Sakaki Natural Renewable Energy Center"/>
    <s v="Null"/>
    <s v=""/>
    <s v="Micro Business"/>
    <x v="1"/>
  </r>
  <r>
    <s v="VPA6"/>
    <s v="KE-NYE-1802-29224"/>
    <x v="1"/>
    <s v=""/>
    <s v="8th February,2018"/>
    <d v="2018-02-08T00:00:00"/>
    <s v="21st February,2018"/>
    <d v="2018-02-21T00:00:00"/>
    <s v="Ndirangu Joel Karanja"/>
    <s v="Male"/>
    <s v="3220434"/>
    <s v="725167334"/>
    <s v="725167334"/>
    <s v=""/>
    <s v="727013256"/>
    <n v="36.803004999999999"/>
    <n v="-0.31350699999999998"/>
    <s v="Nyeri"/>
    <s v="Kieni West"/>
    <s v="Endarasha"/>
    <s v="Watuka"/>
    <n v="8"/>
    <s v="Sakaki Natural Renewable Energy Center"/>
    <s v=""/>
    <s v=""/>
    <s v="Micro Business"/>
    <x v="1"/>
  </r>
  <r>
    <s v="VPA6"/>
    <s v="KE-NYE-1802-27913"/>
    <x v="1"/>
    <s v=""/>
    <s v="8th January,2018"/>
    <d v="2018-01-08T00:00:00"/>
    <s v="4th February,2018"/>
    <d v="2018-02-04T00:00:00"/>
    <s v="Ndungu Benard Maina"/>
    <s v="Male"/>
    <s v="10242577"/>
    <s v="721598022"/>
    <s v="721598022"/>
    <s v=""/>
    <s v="721590732"/>
    <n v="36.803567999999999"/>
    <n v="-0.26023099999999999"/>
    <s v="Nyeri"/>
    <s v="Kieni West"/>
    <s v="Kabati"/>
    <s v="Gitegi"/>
    <s v="8"/>
    <s v="Sakaki Natural Renewable Energy Center"/>
    <s v="Null"/>
    <s v=""/>
    <s v="Micro Business"/>
    <x v="1"/>
  </r>
  <r>
    <s v="VPA6"/>
    <s v="KE-HOM-1803-186701"/>
    <x v="1"/>
    <s v=""/>
    <s v="22nd January,2018"/>
    <d v="2018-01-22T00:00:00"/>
    <s v="13th March,2018"/>
    <d v="2018-03-13T00:00:00"/>
    <s v="Jacob Ongow Otieno"/>
    <s v="Male"/>
    <s v="9814704"/>
    <s v="717599931"/>
    <s v="717599931"/>
    <s v=""/>
    <s v="733876839"/>
    <n v="34.450037999999999"/>
    <n v="-0.526698"/>
    <s v="Homa Bay"/>
    <s v="Homabay"/>
    <s v="Arujo"/>
    <s v="Shauri Yako"/>
    <n v="16"/>
    <s v="Biotechno &amp; Services"/>
    <s v="Biotechno &amp; Services"/>
    <s v="720561118"/>
    <s v="Micro Business"/>
    <x v="5"/>
  </r>
  <r>
    <s v="VPA6"/>
    <s v="KE-BAR-1803-21609"/>
    <x v="1"/>
    <s v=""/>
    <s v="10th January,2018"/>
    <d v="2018-01-10T00:00:00"/>
    <s v="1st March,2018"/>
    <d v="2018-03-01T00:00:00"/>
    <s v="Lairi Kangugu"/>
    <s v="Female"/>
    <s v="11662588"/>
    <s v="722589245"/>
    <s v="722589245"/>
    <s v=""/>
    <s v=""/>
    <n v="35.749893"/>
    <n v="-3.993E-3"/>
    <s v="Baringo"/>
    <s v="Koibatek"/>
    <s v="Koibatek"/>
    <s v="Solian"/>
    <s v="8"/>
    <s v="Kichemu limited"/>
    <s v=""/>
    <s v=""/>
    <s v="Micro Business"/>
    <x v="1"/>
  </r>
  <r>
    <s v="VPA6"/>
    <s v="KE-NYE-1802-18497"/>
    <x v="1"/>
    <s v=""/>
    <s v="12th January,2018"/>
    <d v="2018-01-12T00:00:00"/>
    <s v="6th February,2018"/>
    <d v="2018-02-06T00:00:00"/>
    <s v="Chals Maringa Kaharili"/>
    <s v="Male"/>
    <s v="99999"/>
    <s v="722876054"/>
    <s v="722876054"/>
    <s v=""/>
    <s v="722668464"/>
    <n v="37.087992999999997"/>
    <n v="-0.37414799999999998"/>
    <s v="Nyeri"/>
    <s v="Kieni East"/>
    <s v="Hombe"/>
    <s v="Kiambi"/>
    <s v="8"/>
    <s v="Andcol Enterprises"/>
    <s v="Lukas"/>
    <s v="706279820"/>
    <s v="Micro Business"/>
    <x v="0"/>
  </r>
  <r>
    <s v="VPA6"/>
    <s v="KE-NYE-1802-18496"/>
    <x v="1"/>
    <s v=""/>
    <s v="15th February,2018"/>
    <d v="2018-02-15T00:00:00"/>
    <s v="26th February,2018"/>
    <d v="2018-02-26T00:00:00"/>
    <s v="Wachira Partrick Mureithi"/>
    <s v="Male"/>
    <s v="3187016"/>
    <s v="704361465"/>
    <s v="704361465"/>
    <s v=""/>
    <s v=""/>
    <n v="37.073082999999997"/>
    <n v="-0.436778"/>
    <s v="Nyeri"/>
    <s v="Mathira East"/>
    <s v="Mathura East"/>
    <s v="Ruthagati"/>
    <s v="8"/>
    <s v="Andcol Enterprises"/>
    <s v="Lukas"/>
    <s v=""/>
    <s v="Micro Business"/>
    <x v="0"/>
  </r>
  <r>
    <s v="VPA6"/>
    <s v="KE-MER-1803-21837"/>
    <x v="1"/>
    <s v=""/>
    <s v="10th January,2018"/>
    <d v="2018-01-10T00:00:00"/>
    <s v="1st March,2018"/>
    <d v="2018-03-01T00:00:00"/>
    <s v="Kinoti Harun Mutai"/>
    <s v="Male"/>
    <s v="23773902"/>
    <s v="712141465"/>
    <s v="712141465"/>
    <s v=""/>
    <s v="732252049"/>
    <n v="37.580058000000001"/>
    <n v="2.5642999999999999E-2"/>
    <s v="Meru"/>
    <s v="Meru Central"/>
    <s v="Katheri"/>
    <s v="Muthangene"/>
    <s v="6"/>
    <s v="Igwemas General Digester Ltd"/>
    <s v="Samuel Kirimi"/>
    <s v="740754837"/>
    <s v="Micro Business"/>
    <x v="1"/>
  </r>
  <r>
    <s v="VPA6"/>
    <s v="KE-VIH-1802-18694"/>
    <x v="1"/>
    <s v=""/>
    <s v="13th December,2017"/>
    <d v="2017-12-13T00:00:00"/>
    <s v="1st February,2018"/>
    <d v="2018-02-01T00:00:00"/>
    <s v="Ronald Muhando Ovamba"/>
    <s v="Male"/>
    <s v="38914"/>
    <s v="721359388"/>
    <s v="721359388"/>
    <s v=""/>
    <s v="789866758"/>
    <n v="34.709859999999999"/>
    <n v="5.2214999999999998E-2"/>
    <s v="Vihiga"/>
    <s v="Vihiga"/>
    <s v="Kindundu"/>
    <s v="Kindundu"/>
    <s v="6"/>
    <s v="Biotechno &amp; Services"/>
    <s v="Isaac Odamba"/>
    <s v="717663613"/>
    <s v="Micro Business"/>
    <x v="0"/>
  </r>
  <r>
    <s v="VPA6"/>
    <s v="KE-VIH-1803-18693"/>
    <x v="1"/>
    <s v=""/>
    <s v="4th March,2018"/>
    <d v="2018-03-04T00:00:00"/>
    <s v="5th March,2018"/>
    <d v="2018-03-05T00:00:00"/>
    <s v="John Lukamo Indakisa"/>
    <s v="Male"/>
    <s v="10011014"/>
    <s v="722890467"/>
    <s v="722890467"/>
    <s v=""/>
    <s v="722264805"/>
    <n v="34.707099999999997"/>
    <n v="5.3809999999999997E-2"/>
    <s v="Vihiga"/>
    <s v="Vihiga"/>
    <s v="Kindundu"/>
    <s v="Kindundu"/>
    <s v="6"/>
    <s v="Biotechno &amp; Services"/>
    <s v="Isaac Odamba"/>
    <s v="717663613"/>
    <s v="Micro Business"/>
    <x v="0"/>
  </r>
  <r>
    <s v="VPA6"/>
    <s v="KE-MUR-1802-18815"/>
    <x v="0"/>
    <s v="Unreachable"/>
    <s v="13th December,2017"/>
    <d v="2017-12-13T00:00:00"/>
    <s v="1st February,2018"/>
    <d v="2018-02-01T00:00:00"/>
    <s v="Irugu Mwangi"/>
    <s v="Male"/>
    <s v="99999"/>
    <s v="722523969"/>
    <s v="722523969"/>
    <s v=""/>
    <s v=""/>
    <n v="37.141213"/>
    <n v="-0.825048"/>
    <s v="Murang'a"/>
    <s v="Maragua"/>
    <s v="Maragua"/>
    <s v="Samary"/>
    <s v="12"/>
    <s v="Cides Ltd"/>
    <s v=""/>
    <s v=""/>
    <s v="Micro Business"/>
    <x v="0"/>
  </r>
  <r>
    <s v="VPA6"/>
    <s v="KE-KAK-1804-18695"/>
    <x v="1"/>
    <s v=""/>
    <s v="10th February,2018"/>
    <d v="2018-02-10T00:00:00"/>
    <s v="1st April,2018"/>
    <d v="2018-04-01T00:00:00"/>
    <s v="Pius Wakuche Shiundu"/>
    <s v="Male"/>
    <s v="258723"/>
    <s v="722600002"/>
    <s v="722600002"/>
    <s v=""/>
    <s v=""/>
    <n v="34.722948000000002"/>
    <n v="0.27938299999999999"/>
    <s v="Kakamega"/>
    <s v="Kakamega"/>
    <s v="Shikoti"/>
    <s v="Ekonyoro"/>
    <s v="8"/>
    <s v="Biotechno &amp; Services"/>
    <s v="Dancan Gideon Mateba"/>
    <s v="731099533"/>
    <s v="Micro Business"/>
    <x v="0"/>
  </r>
  <r>
    <s v="VPA6"/>
    <s v="KE-KIR-1712-18898"/>
    <x v="1"/>
    <s v=""/>
    <s v="11th November,2017"/>
    <d v="2017-11-11T00:00:00"/>
    <s v="31st December,2017"/>
    <d v="2017-12-31T00:00:00"/>
    <s v="Githae Michael"/>
    <s v="Male"/>
    <s v="99999"/>
    <s v="722514471"/>
    <s v="722514471"/>
    <s v=""/>
    <s v=""/>
    <n v="37.241864999999997"/>
    <n v="-0.54294799999999999"/>
    <s v="Kirinyaga"/>
    <s v="Sagana"/>
    <s v="Baricho"/>
    <s v="Baricho"/>
    <s v="24"/>
    <s v="Andcol Enterprises"/>
    <s v="Lukas"/>
    <s v="706279820"/>
    <s v="Micro Business"/>
    <x v="0"/>
  </r>
  <r>
    <s v="VPA6"/>
    <s v="KE-KAK-1707-18697"/>
    <x v="1"/>
    <s v=""/>
    <s v="12th May,2017"/>
    <d v="2017-05-12T00:00:00"/>
    <s v="1st July,2017"/>
    <d v="2017-07-01T00:00:00"/>
    <s v="Charles Shindano M"/>
    <s v="Male"/>
    <s v="936348"/>
    <s v="720740782"/>
    <s v="720740782"/>
    <s v=""/>
    <s v="704761467"/>
    <n v="34.800130000000003"/>
    <n v="0.44974999999999998"/>
    <s v="Kakamega"/>
    <s v="Malava"/>
    <s v="Shirugu"/>
    <s v="Malekha"/>
    <s v="6"/>
    <s v="Biotechno &amp; Services"/>
    <s v="Dancan Gideon Mateba"/>
    <s v="731099533"/>
    <s v="Micro Business"/>
    <x v="0"/>
  </r>
  <r>
    <s v="VPA6"/>
    <s v="KE-KAK-1803-18696"/>
    <x v="1"/>
    <s v=""/>
    <s v="15th January,2018"/>
    <d v="2018-01-15T00:00:00"/>
    <s v="6th March,2018"/>
    <d v="2018-03-06T00:00:00"/>
    <s v="John Chitala M"/>
    <s v="Male"/>
    <s v="8972881"/>
    <s v="722830069"/>
    <s v="722830069"/>
    <s v=""/>
    <s v=""/>
    <n v="34.787452999999999"/>
    <n v="0.46614499999999998"/>
    <s v="Kakamega"/>
    <s v="Kakamega North"/>
    <s v="Shirugu"/>
    <s v="Shirugu North"/>
    <s v="10"/>
    <s v="Biotechno &amp; Services"/>
    <s v="Dancan Gideon Mateba"/>
    <s v="731099533"/>
    <s v="Micro Business"/>
    <x v="0"/>
  </r>
  <r>
    <s v="VPA6"/>
    <s v="KE-NYA-1710-19677"/>
    <x v="1"/>
    <s v=""/>
    <s v="31st August,2017"/>
    <d v="2017-08-31T00:00:00"/>
    <s v="20th October,2017"/>
    <d v="2017-10-20T00:00:00"/>
    <s v="Kennedy Moko Mokua"/>
    <s v="Male"/>
    <s v="11037037"/>
    <s v="731035630"/>
    <s v="731035630"/>
    <s v=""/>
    <s v=""/>
    <n v="35.009250000000002"/>
    <n v="-0.58659499999999998"/>
    <s v="Nyamira"/>
    <s v="Nyamira North"/>
    <s v="Itibo"/>
    <s v="Kenyoro"/>
    <s v="8"/>
    <s v="Perjo Biogas Co Ltd"/>
    <s v="Joel Nyambane Moigare"/>
    <s v="710208102"/>
    <s v="Micro Business"/>
    <x v="0"/>
  </r>
  <r>
    <s v="VPA6"/>
    <s v="KE-KAK-1803-18698"/>
    <x v="0"/>
    <s v="Unreachable"/>
    <s v="15th January,2018"/>
    <d v="2018-01-15T00:00:00"/>
    <s v="6th March,2018"/>
    <d v="2018-03-06T00:00:00"/>
    <s v="Erick Shibabo Efuna"/>
    <s v="Male"/>
    <s v="22250407"/>
    <s v="714045382"/>
    <s v="714045382"/>
    <s v=""/>
    <s v="775818158"/>
    <n v="34.793906999999997"/>
    <n v="0.37499199999999999"/>
    <s v="Kakamega"/>
    <s v="Malava"/>
    <s v="Shamoni"/>
    <s v="Shanda"/>
    <s v="4"/>
    <s v="Biotechno &amp; Services"/>
    <s v="Dancan Gideon Mateba"/>
    <s v="731099533"/>
    <s v="Micro Business"/>
    <x v="0"/>
  </r>
  <r>
    <s v="VPA6"/>
    <s v="KE-MER-1804-19604"/>
    <x v="1"/>
    <s v=""/>
    <s v="9th March,2018"/>
    <d v="2018-03-09T00:00:00"/>
    <s v="8th April,2018"/>
    <d v="2018-04-08T00:00:00"/>
    <s v="Murungi Julius Micubu"/>
    <s v="Male"/>
    <s v="23334801"/>
    <s v="71785201"/>
    <s v="721785201"/>
    <s v=""/>
    <s v="719614209"/>
    <n v="37.983505999999998"/>
    <n v="0.38422000000000001"/>
    <s v="Meru"/>
    <s v="Igembe North"/>
    <s v="Kabachi"/>
    <s v="Mutuati"/>
    <s v="8"/>
    <s v="Likunga Company Limited"/>
    <s v="Jonah Mwiti"/>
    <s v="717394804"/>
    <s v="Micro Business"/>
    <x v="1"/>
  </r>
  <r>
    <s v="VPA6"/>
    <s v="KE-BUN-1804-18703"/>
    <x v="0"/>
    <s v="Hostile Client"/>
    <s v="10th February,2018"/>
    <d v="2018-02-10T00:00:00"/>
    <s v="1st April,2018"/>
    <d v="2018-04-01T00:00:00"/>
    <s v="Munyendo Ronald Munyendo"/>
    <s v="Male"/>
    <s v="28354151"/>
    <s v="721634102"/>
    <s v="721634102"/>
    <s v=""/>
    <s v="724482023"/>
    <n v="35.064542000000003"/>
    <n v="0.76840600000000003"/>
    <s v="Bungoma"/>
    <s v="Bungoma North"/>
    <s v="Mitua"/>
    <s v="Midodo"/>
    <s v="12"/>
    <s v="Biotechno &amp; Services"/>
    <s v="Biotechno &amp; Services"/>
    <s v="720561118"/>
    <s v="Micro Business"/>
    <x v="0"/>
  </r>
  <r>
    <s v="VPA6"/>
    <s v="KE-LAI-1803-21612"/>
    <x v="1"/>
    <s v=""/>
    <s v="17th January,2018"/>
    <d v="2018-01-17T00:00:00"/>
    <s v="14th March,2018"/>
    <d v="2018-03-14T00:00:00"/>
    <s v="Nganga Njuria Wanjiru"/>
    <s v="Female"/>
    <s v="99999"/>
    <s v="720892849"/>
    <s v="720892849"/>
    <s v=""/>
    <s v="721895937"/>
    <n v="36.597724999999997"/>
    <n v="-7.2055999999999995E-2"/>
    <s v="Laikipia"/>
    <s v="Laikipia East"/>
    <s v="Laikipia East"/>
    <s v="Chukurui 1"/>
    <s v="8"/>
    <s v="Kichemu limited"/>
    <s v="Wanjau"/>
    <s v=""/>
    <s v="Micro Business"/>
    <x v="1"/>
  </r>
  <r>
    <s v="VPA6"/>
    <s v="KE-NYE-1804-20797"/>
    <x v="1"/>
    <s v=""/>
    <s v="21st December,2017"/>
    <d v="2017-12-21T00:00:00"/>
    <s v="11th April,2018"/>
    <d v="2018-04-11T00:00:00"/>
    <s v="Mutahi Mwangi"/>
    <s v="Male"/>
    <s v="99999"/>
    <s v="72458316"/>
    <s v="724583160"/>
    <s v=""/>
    <s v=""/>
    <n v="37.109025000000003"/>
    <n v="-0.60780999999999996"/>
    <s v="Nyeri"/>
    <s v="Mukurweni"/>
    <s v="Giathugu"/>
    <s v="Mweru"/>
    <s v="8"/>
    <s v="Mt Kenya Renewable Energy"/>
    <s v="Mt Kenya Renewable Energy"/>
    <s v="726322851"/>
    <s v="Micro Business"/>
    <x v="1"/>
  </r>
  <r>
    <s v="VPA6"/>
    <s v="KE-EMB-1804-23607"/>
    <x v="1"/>
    <s v=""/>
    <s v="11th March,2018"/>
    <d v="2018-03-11T00:00:00"/>
    <s v="11th April,2018"/>
    <d v="2018-04-11T00:00:00"/>
    <s v="Njue Ignatius Njagi"/>
    <s v="Male"/>
    <s v="435960"/>
    <s v="721606205"/>
    <s v="721606205"/>
    <s v=""/>
    <s v="727382583"/>
    <n v="37.497383999999997"/>
    <n v="-0.40216499999999999"/>
    <s v="Embu"/>
    <s v="Manyatta"/>
    <s v="Gaturi"/>
    <s v="Kiamiruru"/>
    <s v="8"/>
    <s v="Sakaki Natural Renewable Energy Center"/>
    <s v="Null"/>
    <s v=""/>
    <s v="Micro Business"/>
    <x v="1"/>
  </r>
  <r>
    <s v="VPA6"/>
    <s v="KE-NYA-1708-21181"/>
    <x v="1"/>
    <s v=""/>
    <s v="6th July,2017"/>
    <d v="2017-07-06T00:00:00"/>
    <s v="25th August,2017"/>
    <d v="2017-08-25T00:00:00"/>
    <s v="Onkoba N.A Job"/>
    <s v="Male"/>
    <s v="2188036"/>
    <s v="717702116"/>
    <s v="717702116"/>
    <s v=""/>
    <s v=""/>
    <n v="35.049278000000001"/>
    <n v="-0.69608499999999995"/>
    <s v="Nyamira"/>
    <s v="Borabu"/>
    <s v="Mwongori"/>
    <s v="Maziwa"/>
    <s v="10"/>
    <s v="Nyansancha Biogas"/>
    <s v="Samuel Otiso"/>
    <s v="723433295"/>
    <s v="Micro Business"/>
    <x v="1"/>
  </r>
  <r>
    <s v="VPA6"/>
    <s v="KE-NYA-1803-21182"/>
    <x v="1"/>
    <s v=""/>
    <s v="17th January,2018"/>
    <d v="2018-01-17T00:00:00"/>
    <s v="8th March,2018"/>
    <d v="2018-03-08T00:00:00"/>
    <s v="Asiago Peter"/>
    <s v="Male"/>
    <s v="8772907"/>
    <s v="733722745"/>
    <s v="733722745"/>
    <s v=""/>
    <s v=""/>
    <n v="35.051450000000003"/>
    <n v="-0.69623999999999997"/>
    <s v="Nyamira"/>
    <s v="Borabu"/>
    <s v="Mwongori"/>
    <s v="Maziwa"/>
    <s v="10"/>
    <s v="Nyansancha Biogas"/>
    <s v="Samuel Otiso"/>
    <s v=""/>
    <s v="Micro Business"/>
    <x v="1"/>
  </r>
  <r>
    <s v="VPA6"/>
    <s v="KE-NYA-1804-21183"/>
    <x v="1"/>
    <s v=""/>
    <s v="23rd February,2018"/>
    <d v="2018-02-23T00:00:00"/>
    <s v="14th April,2018"/>
    <d v="2018-04-14T00:00:00"/>
    <s v="Orina Nyaboke Jacklyn"/>
    <s v="Female"/>
    <s v="13570698"/>
    <s v="725927686"/>
    <s v="725927686"/>
    <s v=""/>
    <s v=""/>
    <n v="35.049325000000003"/>
    <n v="-0.66562699999999997"/>
    <s v="Nyamira"/>
    <s v="Borabu"/>
    <s v="Mogusii"/>
    <s v="Mogusii"/>
    <s v="10"/>
    <s v="Nyansancha Biogas"/>
    <s v="Samuel Otiso"/>
    <s v="723433295"/>
    <s v="Micro Business"/>
    <x v="1"/>
  </r>
  <r>
    <s v="VPA6"/>
    <s v="KE-KIS-1801-21185"/>
    <x v="1"/>
    <s v=""/>
    <s v="24th November,2017"/>
    <d v="2017-11-24T00:00:00"/>
    <s v="13th January,2018"/>
    <d v="2018-01-13T00:00:00"/>
    <s v="Alice Bikeri"/>
    <s v="Female"/>
    <s v="99999"/>
    <s v="714923862"/>
    <s v="714923862"/>
    <s v=""/>
    <s v=""/>
    <n v="34.729934999999998"/>
    <n v="-0.82290700000000006"/>
    <s v="Kisii"/>
    <s v="Gucha"/>
    <s v="Ogembo"/>
    <s v="Omoringamu"/>
    <s v="10"/>
    <s v="Nyansancha Biogas"/>
    <s v="Samuel Otiso"/>
    <s v="723433295"/>
    <s v="Micro Business"/>
    <x v="1"/>
  </r>
  <r>
    <s v="VPA6"/>
    <s v="KE-KIS-1712-21186"/>
    <x v="1"/>
    <s v=""/>
    <s v="21st October,2017"/>
    <d v="2017-10-21T00:00:00"/>
    <s v="10th December,2017"/>
    <d v="2017-12-10T00:00:00"/>
    <s v="Hosea Seme Nyakundi"/>
    <s v="Male"/>
    <s v="99999"/>
    <s v="724861490"/>
    <s v="724861490"/>
    <s v=""/>
    <s v=""/>
    <n v="34.802812000000003"/>
    <n v="-0.57229300000000005"/>
    <s v="Kisii"/>
    <s v="Marani"/>
    <s v="Mwamonari"/>
    <s v="Sasuri"/>
    <s v="10"/>
    <s v="Nyansancha Biogas"/>
    <s v="Samuel Otiso"/>
    <s v="723433295"/>
    <s v="Micro Business"/>
    <x v="1"/>
  </r>
  <r>
    <s v="VPA6"/>
    <s v="KE-MER-1804-21842"/>
    <x v="1"/>
    <s v=""/>
    <s v="27th February,2018"/>
    <d v="2018-02-27T00:00:00"/>
    <s v="18th April,2018"/>
    <d v="2018-04-18T00:00:00"/>
    <s v="Kaara Wangari Grace"/>
    <s v="Female"/>
    <s v="7729829"/>
    <s v="721487133"/>
    <s v="721487133"/>
    <s v=""/>
    <s v="722487486"/>
    <n v="37.583125000000003"/>
    <n v="-5.4646E-2"/>
    <s v="Meru"/>
    <s v="Imenti South"/>
    <s v="Kathera"/>
    <s v="Muchichune"/>
    <s v="6"/>
    <s v="Igwemas General Digester Ltd"/>
    <s v="Samuel Kirimi"/>
    <s v="793022614"/>
    <s v="Micro Business"/>
    <x v="5"/>
  </r>
  <r>
    <s v="VPA6"/>
    <s v="KE-MUR-1804-19383"/>
    <x v="1"/>
    <s v=""/>
    <s v="10th February,2018"/>
    <d v="2018-02-10T00:00:00"/>
    <s v="1st April,2018"/>
    <d v="2018-04-01T00:00:00"/>
    <s v="Mwangi Francis"/>
    <s v="Female"/>
    <s v="9152312"/>
    <s v="722785604"/>
    <s v="722785604"/>
    <s v=""/>
    <s v="722785604"/>
    <n v="36.895840999999997"/>
    <n v="-0.79549199999999998"/>
    <s v="Murang'a"/>
    <s v="Kigumo"/>
    <s v="Kigumo"/>
    <s v="Irima"/>
    <s v="8"/>
    <s v="HAMKAM"/>
    <s v="Hamkam"/>
    <s v="728905327"/>
    <s v="Micro Business"/>
    <x v="0"/>
  </r>
  <r>
    <s v="VPA6"/>
    <s v="KE-MER-1804-21874"/>
    <x v="1"/>
    <s v=""/>
    <s v="1st March,2018"/>
    <d v="2018-03-01T00:00:00"/>
    <s v="20th April,2018"/>
    <d v="2018-04-20T00:00:00"/>
    <s v="Ariithi Cheran Kineng'Eni"/>
    <s v="Male"/>
    <s v="7758022"/>
    <s v="721212657"/>
    <s v="721212657"/>
    <s v=""/>
    <s v="725363543"/>
    <n v="37.669409999999999"/>
    <n v="-8.5836999999999997E-2"/>
    <s v="Meru"/>
    <s v="Imenti South"/>
    <s v="Nkuene"/>
    <s v="Nugu"/>
    <s v="8"/>
    <s v="Igwemas General Digester Ltd"/>
    <s v="Samuel Kirimi"/>
    <s v="793022614"/>
    <s v="Micro Business"/>
    <x v="5"/>
  </r>
  <r>
    <s v="VPA6"/>
    <s v="KE-MER-1709-27883"/>
    <x v="1"/>
    <s v=""/>
    <s v="13th July,2017"/>
    <d v="2017-07-13T00:00:00"/>
    <s v="1st September,2017"/>
    <d v="2017-09-01T00:00:00"/>
    <s v="Kimathi Marcy Nkatha"/>
    <s v="Female"/>
    <s v="24573014"/>
    <s v="723477024"/>
    <s v="723477024"/>
    <s v=""/>
    <s v=""/>
    <n v="37.586412000000003"/>
    <n v="6.9083000000000006E-2"/>
    <s v="Meru"/>
    <s v="Buuri"/>
    <s v="Gitimene"/>
    <s v="Muchaka"/>
    <s v="8"/>
    <s v="Igwemas General Digester Ltd"/>
    <s v="Bornface Kimathi"/>
    <s v="799575394"/>
    <s v="Micro Business"/>
    <x v="1"/>
  </r>
  <r>
    <s v="VPA6"/>
    <s v="KE-KER-1803-21610"/>
    <x v="0"/>
    <s v="Unreachable"/>
    <s v="10th January,2018"/>
    <d v="2018-01-10T00:00:00"/>
    <s v="1st March,2018"/>
    <d v="2018-03-01T00:00:00"/>
    <s v="Ndegwa Julia Mukami"/>
    <s v="Female"/>
    <s v="26657635"/>
    <s v="708305929"/>
    <s v="708305929"/>
    <s v=""/>
    <s v="713822912"/>
    <n v="35.510683"/>
    <n v="-1.6032999999999999E-2"/>
    <s v="Kericho"/>
    <s v="Kipkelion East"/>
    <s v="Karima"/>
    <s v="Karimi"/>
    <s v="9"/>
    <s v="Kichemu limited"/>
    <s v=""/>
    <s v=""/>
    <s v="Micro Business"/>
    <x v="1"/>
  </r>
  <r>
    <s v="VPA6"/>
    <s v="KE-NAR-1803-21278"/>
    <x v="0"/>
    <s v="Non Compliant"/>
    <s v="10th March,2018"/>
    <d v="2018-03-10T00:00:00"/>
    <s v="24th March,2018"/>
    <d v="2018-03-24T00:00:00"/>
    <s v="Koikai Benson Memusi"/>
    <s v="Male"/>
    <s v="2294171"/>
    <s v="0722743980"/>
    <s v="722743980"/>
    <s v=""/>
    <s v="722248392"/>
    <n v="35.896901999999997"/>
    <n v="-0.75232500000000002"/>
    <s v="Narok"/>
    <s v="Narok North"/>
    <s v="Narok North"/>
    <s v="Olokirikirai"/>
    <n v="16"/>
    <s v="Samjubiotec Enterprises"/>
    <s v="Samuel Juma"/>
    <s v="725884727"/>
    <s v="Micro Business"/>
    <x v="5"/>
  </r>
  <r>
    <s v="VPA6"/>
    <s v="KE-BAR-1803-27922"/>
    <x v="1"/>
    <s v=""/>
    <s v="2nd February,2018"/>
    <d v="2018-02-02T00:00:00"/>
    <s v="24th March,2018"/>
    <d v="2018-03-24T00:00:00"/>
    <s v="L Chepkemoi Aiyabei"/>
    <s v="Female"/>
    <s v="10744713"/>
    <s v="712128195"/>
    <s v="712128195"/>
    <s v=""/>
    <s v="713362882"/>
    <n v="35.575187999999997"/>
    <n v="4.5284999999999999E-2"/>
    <s v="Baringo"/>
    <s v="Koibatek"/>
    <s v="Koibatek"/>
    <s v="Kapseliboi"/>
    <s v="8"/>
    <s v="Kichemu limited"/>
    <s v="Null"/>
    <s v=""/>
    <s v="Micro Business"/>
    <x v="1"/>
  </r>
  <r>
    <s v="VPA6"/>
    <s v="KE-EMB-1803-21497"/>
    <x v="1"/>
    <s v=""/>
    <s v="2nd March,2018"/>
    <d v="2018-03-02T00:00:00"/>
    <s v="28th March,2018"/>
    <d v="2018-03-28T00:00:00"/>
    <s v="Ndogo Annmercy"/>
    <s v="Female"/>
    <s v="1003154"/>
    <s v="723916731"/>
    <s v="723916731"/>
    <s v=""/>
    <s v=""/>
    <n v="37.482353000000003"/>
    <n v="-0.444465"/>
    <s v="Embu"/>
    <s v="Manyatta"/>
    <s v="Ngandori"/>
    <s v="Matiru"/>
    <s v="12"/>
    <s v="Eastern Bioteck"/>
    <s v="Sospeter Maina"/>
    <s v="731538580"/>
    <s v="Micro Business"/>
    <x v="1"/>
  </r>
  <r>
    <s v="VPA6"/>
    <s v="KE-THA-1804-21839"/>
    <x v="1"/>
    <s v=""/>
    <s v="11th February,2018"/>
    <d v="2018-02-11T00:00:00"/>
    <s v="2nd April,2018"/>
    <d v="2018-04-02T00:00:00"/>
    <s v="Kiambi Hillary Karimi"/>
    <s v="Female"/>
    <s v="448300"/>
    <s v="720481419"/>
    <s v="720481449"/>
    <s v=""/>
    <s v="722607758"/>
    <n v="37.646003999999998"/>
    <n v="-0.23753299999999999"/>
    <s v="Tharaka-Nithi"/>
    <s v="Maara"/>
    <s v="Murungi"/>
    <s v="Wiru"/>
    <s v="8"/>
    <s v="Igwemas General Digester Ltd"/>
    <s v="Samuel Kirimi"/>
    <s v="748202414"/>
    <s v="Micro Business"/>
    <x v="1"/>
  </r>
  <r>
    <s v="VPA6"/>
    <s v="KE-MER-1804-21840"/>
    <x v="1"/>
    <s v=""/>
    <s v="15th February,2018"/>
    <d v="2018-02-15T00:00:00"/>
    <s v="5th April,2018"/>
    <d v="2018-04-05T00:00:00"/>
    <s v="Kirimi Magret Ndegi"/>
    <s v="Female"/>
    <s v="9678931"/>
    <s v="727502595"/>
    <s v="727502595"/>
    <s v=""/>
    <s v="721992805"/>
    <n v="37.679808000000001"/>
    <n v="-9.1994999999999993E-2"/>
    <s v="Meru"/>
    <s v="Imenti South"/>
    <s v="Kiigene"/>
    <s v="Ndagone"/>
    <s v="10"/>
    <s v="Igwemas General Digester Ltd"/>
    <s v="Igwemas General Digester Ltd"/>
    <s v="724104697"/>
    <s v="Micro Business"/>
    <x v="1"/>
  </r>
  <r>
    <s v="VPA6"/>
    <s v="KE-KIR-1804-23608"/>
    <x v="1"/>
    <s v=""/>
    <s v="16th March,2018"/>
    <d v="2018-03-16T00:00:00"/>
    <s v="23rd April,2018"/>
    <d v="2018-04-23T00:00:00"/>
    <s v="Njarui James Muriuki"/>
    <s v="Male"/>
    <s v="2919547"/>
    <s v="720847808"/>
    <s v="720847808"/>
    <s v=""/>
    <s v="706402677"/>
    <n v="37.329422000000001"/>
    <n v="-0.56137199999999998"/>
    <s v="Kirinyaga"/>
    <s v="Kirinyaga East"/>
    <s v="Kabare"/>
    <s v="Kanjarara"/>
    <s v="8"/>
    <s v="Sakaki Natural Renewable Energy Center"/>
    <s v="Null"/>
    <s v=""/>
    <s v="Micro Business"/>
    <x v="1"/>
  </r>
  <r>
    <s v="VPA6"/>
    <s v="KE-KIR-1804-27931"/>
    <x v="1"/>
    <s v=""/>
    <s v="15th March,2018"/>
    <d v="2018-03-15T00:00:00"/>
    <s v="23rd April,2018"/>
    <d v="2018-04-23T00:00:00"/>
    <s v="Karigu Henry Mithamo"/>
    <s v="Male"/>
    <s v="3386373"/>
    <s v="722357227"/>
    <s v="722357227"/>
    <s v=""/>
    <s v="711926901"/>
    <n v="37.243124999999999"/>
    <n v="-0.50245300000000004"/>
    <s v="Kirinyaga"/>
    <s v="Kerugoya/Kutus"/>
    <s v="Mutira"/>
    <s v="Kamuiru"/>
    <s v="10"/>
    <s v="Sakaki Natural Renewable Energy Center"/>
    <s v="Null"/>
    <s v=""/>
    <s v="Micro Business"/>
    <x v="1"/>
  </r>
  <r>
    <s v="VPA6"/>
    <s v="KE-KIS-1802-21187"/>
    <x v="1"/>
    <s v=""/>
    <s v="5th January,2018"/>
    <d v="2018-01-05T00:00:00"/>
    <s v="5th February,2018"/>
    <d v="2018-02-05T00:00:00"/>
    <s v="Ombachi Lenard Ndemo"/>
    <s v="Male"/>
    <s v="99999"/>
    <s v="733958990"/>
    <s v="733958990"/>
    <s v=""/>
    <s v="733754660"/>
    <n v="34.801716999999996"/>
    <n v="-0.70343999999999995"/>
    <s v="Kisii"/>
    <s v="Kisii Central"/>
    <s v="Kegati"/>
    <s v="Welcome"/>
    <s v="8"/>
    <s v="Nyansancha Biogas"/>
    <s v="Samuel Otiso"/>
    <s v="723433295"/>
    <s v="Micro Business"/>
    <x v="1"/>
  </r>
  <r>
    <s v="VPA6"/>
    <s v="KE-MER-1804-19605"/>
    <x v="1"/>
    <s v=""/>
    <s v="7th March,2018"/>
    <d v="2018-03-07T00:00:00"/>
    <s v="9th April,2018"/>
    <d v="2018-04-09T00:00:00"/>
    <s v="Kainda Kanathi Ruth"/>
    <s v="Female"/>
    <s v="22800431"/>
    <s v="711720403"/>
    <s v="711720403"/>
    <s v=""/>
    <s v="724634759"/>
    <n v="37.876916999999999"/>
    <n v="0.274982"/>
    <s v="Meru"/>
    <s v="Igembe North"/>
    <s v="Kangeta"/>
    <s v="Kiugi"/>
    <s v="8"/>
    <s v="Likunga Company Limited"/>
    <s v="Julius Mwiraria"/>
    <s v="713007798"/>
    <s v="Micro Business"/>
    <x v="0"/>
  </r>
  <r>
    <s v="VPA6"/>
    <s v="KE-MER-1804-19606"/>
    <x v="1"/>
    <s v=""/>
    <s v="19th February,2018"/>
    <d v="2018-02-19T00:00:00"/>
    <s v="11th April,2018"/>
    <d v="2018-04-11T00:00:00"/>
    <s v="Janet Kathuni Gitonga"/>
    <s v="Female"/>
    <s v="2300846"/>
    <s v="719290204"/>
    <s v="719290204"/>
    <s v=""/>
    <s v="707157301"/>
    <n v="37.614885999999998"/>
    <n v="-4.6968999999999997E-2"/>
    <s v="Meru"/>
    <s v="Imenti South"/>
    <s v="Uruku"/>
    <s v="Kirima"/>
    <s v="4"/>
    <s v="Likunga Company Limited"/>
    <s v="Kimathi Karukwa"/>
    <s v="723839187"/>
    <s v="Micro Business"/>
    <x v="0"/>
  </r>
  <r>
    <s v="VPA6"/>
    <s v="KE-MER-1804-19607"/>
    <x v="1"/>
    <s v=""/>
    <s v="20th February,2018"/>
    <d v="2018-02-20T00:00:00"/>
    <s v="11th April,2018"/>
    <d v="2018-04-11T00:00:00"/>
    <s v="Ngugi Mbaabu Mercy"/>
    <s v="Female"/>
    <s v="13813434"/>
    <s v="721176217"/>
    <s v="721176219"/>
    <s v=""/>
    <s v="726726796"/>
    <n v="37.605431000000003"/>
    <n v="-2.8534E-2"/>
    <s v="Meru"/>
    <s v="Meru Central"/>
    <s v="Kithirune"/>
    <s v="Gakuri"/>
    <s v="6"/>
    <s v="Likunga Company Limited"/>
    <s v="Kimathi Karukwa"/>
    <s v="723839189"/>
    <s v="Micro Business"/>
    <x v="0"/>
  </r>
  <r>
    <s v="VPA6"/>
    <s v="KE-MER-1804-19608"/>
    <x v="1"/>
    <s v=""/>
    <s v="5th March,2018"/>
    <d v="2018-03-05T00:00:00"/>
    <s v="12th April,2018"/>
    <d v="2018-04-12T00:00:00"/>
    <s v="Mbaabu Kiugu Francis"/>
    <s v="Male"/>
    <s v="8885527"/>
    <s v="721176219"/>
    <s v="721695864"/>
    <s v=""/>
    <s v="733442837"/>
    <n v="37.559041000000001"/>
    <n v="-1.5886999999999998E-2"/>
    <s v="Meru"/>
    <s v="Imenti South"/>
    <s v="Kithirune"/>
    <s v="Kibucho"/>
    <s v="8"/>
    <s v="Likunga Company Limited"/>
    <s v="Julius Mwiraria"/>
    <s v="713007798"/>
    <s v="Micro Business"/>
    <x v="0"/>
  </r>
  <r>
    <s v="VPA6"/>
    <s v="KE-KIA-1804-18499"/>
    <x v="1"/>
    <s v=""/>
    <s v="7th April,2018"/>
    <d v="2018-04-07T00:00:00"/>
    <s v="15th April,2018"/>
    <d v="2018-04-15T00:00:00"/>
    <s v="Ikame Muigai"/>
    <s v="Male"/>
    <s v="25943046"/>
    <s v="721409933"/>
    <s v="721409933"/>
    <s v=""/>
    <s v="722596001"/>
    <n v="37.148266999999997"/>
    <n v="-1.07555"/>
    <s v="Kiambu"/>
    <s v="Thika West"/>
    <s v="Gatuanyaga"/>
    <s v="Landless"/>
    <s v="12"/>
    <s v="Andcol Enterprises"/>
    <s v="Null"/>
    <s v=""/>
    <s v="Micro Business"/>
    <x v="3"/>
  </r>
  <r>
    <s v="VPA6"/>
    <s v="KE-KIA-1602-16698"/>
    <x v="1"/>
    <s v=""/>
    <s v="13th December,2015"/>
    <d v="2015-12-13T00:00:00"/>
    <s v="1st February,2016"/>
    <d v="2016-02-01T00:00:00"/>
    <s v="Francis Mungai Maingi"/>
    <s v="Male"/>
    <s v="26409630"/>
    <s v="723285319"/>
    <s v="723285319"/>
    <s v=""/>
    <s v="701783315"/>
    <n v="36.613477000000003"/>
    <n v="-1.2359420000000001"/>
    <s v="Kiambu"/>
    <s v="Kikuyu"/>
    <s v="Karai"/>
    <s v="Kaheho"/>
    <s v="4"/>
    <s v="Biotechno &amp; Services"/>
    <s v=""/>
    <s v=""/>
    <s v="Micro Business"/>
    <x v="0"/>
  </r>
  <r>
    <s v="VPA6"/>
    <s v="KE-KIA-1605-16939"/>
    <x v="1"/>
    <s v=""/>
    <s v="12th March,2016"/>
    <d v="2016-03-12T00:00:00"/>
    <s v="1st May,2016"/>
    <d v="2016-05-01T00:00:00"/>
    <s v="Kimani Waite"/>
    <s v="Female"/>
    <s v="7252438"/>
    <s v="717763491"/>
    <s v="717763491"/>
    <s v=""/>
    <s v="723975622"/>
    <n v="36.815330000000003"/>
    <n v="-1.151735"/>
    <s v="Kiambu"/>
    <s v="Kiambu"/>
    <s v="Ndemberi"/>
    <s v="Kilingoini"/>
    <s v="8"/>
    <s v="Felikam Biogas Services"/>
    <s v="Felikam Biogas Services"/>
    <s v="721439273"/>
    <s v="Micro Business"/>
    <x v="0"/>
  </r>
  <r>
    <s v="VPA6"/>
    <s v="KE-KIA-1606-16296"/>
    <x v="1"/>
    <s v=""/>
    <s v="12th April,2016"/>
    <d v="2016-04-12T00:00:00"/>
    <s v="1st June,2016"/>
    <d v="2016-06-01T00:00:00"/>
    <s v="Alice Njoki Kagwe"/>
    <s v="Female"/>
    <s v="8648169"/>
    <s v="733498528"/>
    <s v="733498528"/>
    <s v=""/>
    <s v=""/>
    <n v="36.797449999999998"/>
    <n v="-1.146258"/>
    <s v="Kiambu"/>
    <s v="Kiambu"/>
    <s v="Ndumberi"/>
    <s v="Gatitu"/>
    <s v="12"/>
    <s v="Felikam Biogas Services"/>
    <s v="Felikam Biogas Services"/>
    <s v="721439273"/>
    <s v="Micro Business"/>
    <x v="1"/>
  </r>
  <r>
    <s v="VPA6"/>
    <s v="KE-KIR-1801-20478"/>
    <x v="1"/>
    <s v=""/>
    <s v="21st December,2017"/>
    <d v="2017-12-21T00:00:00"/>
    <s v="9th January,2018"/>
    <d v="2018-01-09T00:00:00"/>
    <s v="Kibuchi Harrison"/>
    <s v="Male"/>
    <s v="12977582"/>
    <s v="723659634"/>
    <s v="723659634"/>
    <s v=""/>
    <s v=""/>
    <n v="37.222188000000003"/>
    <n v="-0.51059399999999999"/>
    <s v="Kirinyaga"/>
    <s v="Kerugoya/Kutus"/>
    <s v="Mukure"/>
    <s v="Mwangathia"/>
    <s v="8"/>
    <s v="Sakaki Natural Renewable Energy Center"/>
    <s v="Sakaki Natural Renewable Energy Center"/>
    <s v="723421756"/>
    <s v="Micro Business"/>
    <x v="1"/>
  </r>
  <r>
    <s v="VPA6"/>
    <s v="KE-THA-1805-21844"/>
    <x v="1"/>
    <s v=""/>
    <s v="24th March,2018"/>
    <d v="2018-03-24T00:00:00"/>
    <s v="10th May,2018"/>
    <d v="2018-05-10T00:00:00"/>
    <s v="Muturuchiu Nancy Kathambi"/>
    <s v="Female"/>
    <s v="9215088"/>
    <s v="720535797"/>
    <s v="720535797"/>
    <s v=""/>
    <s v="728369150"/>
    <n v="37.674438000000002"/>
    <n v="-0.36135200000000001"/>
    <s v="Tharaka-Nithi"/>
    <s v="Chuka"/>
    <s v="Muiru"/>
    <s v="Kibingo"/>
    <s v="10"/>
    <s v="Igwemas General Digester Ltd"/>
    <s v="Samuel Kirimi"/>
    <s v="793022614"/>
    <s v="Micro Business"/>
    <x v="1"/>
  </r>
  <r>
    <s v="VPA6"/>
    <s v="KE-NAK-1805-21611"/>
    <x v="1"/>
    <s v=""/>
    <s v="15th April,2018"/>
    <d v="2018-04-15T00:00:00"/>
    <s v="15th May,2018"/>
    <d v="2018-05-15T00:00:00"/>
    <s v="Chadrack Ndungu Kariuki"/>
    <s v="Male"/>
    <s v="13131611"/>
    <s v="712052730"/>
    <s v="712052730"/>
    <s v=""/>
    <s v="734678973"/>
    <n v="36.232277000000003"/>
    <n v="-4.1156999999999999E-2"/>
    <s v="Nakuru"/>
    <s v="Subukia"/>
    <s v="Subukia"/>
    <s v="Moro"/>
    <s v="8"/>
    <s v="Kichemu limited"/>
    <s v=""/>
    <s v=""/>
    <s v="Micro Business"/>
    <x v="1"/>
  </r>
  <r>
    <s v="VPA6"/>
    <s v="KE-MUR-1805-20798"/>
    <x v="1"/>
    <s v=""/>
    <s v="7th March,2018"/>
    <d v="2018-03-07T00:00:00"/>
    <s v="30th May,2018"/>
    <d v="2018-05-30T00:00:00"/>
    <s v="Maina Joyce Muringo"/>
    <s v="Female"/>
    <s v="16097056"/>
    <s v="721966388"/>
    <s v="721966388"/>
    <s v=""/>
    <s v="714877715"/>
    <n v="37.142243000000001"/>
    <n v="-0.65504899999999999"/>
    <s v="Murang'a"/>
    <s v="Kiharu"/>
    <s v="Kiharu"/>
    <s v="Kigetuini"/>
    <s v="8"/>
    <s v="Mt Kenya Renewable Energy"/>
    <s v="Mt Kenya Renewable Energy"/>
    <s v="726322851"/>
    <s v="Micro Business"/>
    <x v="0"/>
  </r>
  <r>
    <s v="VPA6"/>
    <s v="KE-BAR-1805-21613"/>
    <x v="0"/>
    <s v="Unreachable"/>
    <s v="11th April,2018"/>
    <d v="2018-04-11T00:00:00"/>
    <s v="31st May,2018"/>
    <d v="2018-05-31T00:00:00"/>
    <s v="Kipruto Sarah"/>
    <s v="Female"/>
    <s v="20080435"/>
    <s v="28396707"/>
    <s v="728396707"/>
    <s v=""/>
    <s v="722310142"/>
    <n v="35.809035000000002"/>
    <n v="1.9574999999999999E-2"/>
    <s v="Baringo"/>
    <s v="Koibatek"/>
    <s v="Sabatia"/>
    <s v="Ngorobich"/>
    <s v="10"/>
    <s v="Kichemu limited"/>
    <s v="Kimenyi  Stephen"/>
    <s v="7270022750"/>
    <s v="Micro Business"/>
    <x v="1"/>
  </r>
  <r>
    <s v="VPA6"/>
    <s v="KE-LAI-1806-21615"/>
    <x v="1"/>
    <s v=""/>
    <s v="19th April,2018"/>
    <d v="2018-04-19T00:00:00"/>
    <s v="8th June,2018"/>
    <d v="2018-06-08T00:00:00"/>
    <s v="Gichungo John Mwangi"/>
    <s v="Male"/>
    <s v="4343747"/>
    <s v="721973254"/>
    <s v="721278994"/>
    <s v=""/>
    <s v="721973254"/>
    <n v="36.387155"/>
    <n v="0.132295"/>
    <s v="Laikipia"/>
    <s v="Laikipia  West"/>
    <s v=""/>
    <s v="Siloni"/>
    <s v="10"/>
    <s v="Kichemu limited"/>
    <s v="Nyaga"/>
    <s v=""/>
    <s v="Micro Business"/>
    <x v="1"/>
  </r>
  <r>
    <s v="VPA6"/>
    <s v="KE-NYA-1804-21193"/>
    <x v="1"/>
    <s v=""/>
    <s v="26th March,2018"/>
    <d v="2018-03-26T00:00:00"/>
    <s v="25th April,2018"/>
    <d v="2018-04-25T00:00:00"/>
    <s v="Jemima Ondomu"/>
    <s v="Male"/>
    <s v="1646707"/>
    <s v="722126793"/>
    <s v="722126793"/>
    <s v=""/>
    <s v=""/>
    <n v="35.057225000000003"/>
    <n v="-0.78037999999999996"/>
    <s v="Nyamira"/>
    <s v="Borabu"/>
    <s v="Ensakia"/>
    <s v="Nderema"/>
    <s v="10"/>
    <s v="Nyansancha Biogas"/>
    <s v="Samuel Otiso"/>
    <s v="723433295"/>
    <s v="Micro Business"/>
    <x v="1"/>
  </r>
  <r>
    <s v="VPA6"/>
    <s v="KE-NYA-1806-21194"/>
    <x v="1"/>
    <s v=""/>
    <s v="23rd May,2018"/>
    <d v="2018-05-23T00:00:00"/>
    <s v="5th June,2018"/>
    <d v="2018-06-05T00:00:00"/>
    <s v="Nyangeri Javkline"/>
    <s v="Female"/>
    <s v="21880363"/>
    <s v="724473080"/>
    <s v="724473080"/>
    <s v=""/>
    <s v=""/>
    <n v="35.048609999999996"/>
    <n v="-0.69684199999999996"/>
    <s v="Nyamira"/>
    <s v="Borabu"/>
    <s v="Mekenene"/>
    <s v="Maziwa"/>
    <s v="8"/>
    <s v="Nyansancha Biogas"/>
    <s v="Samuel Otiso"/>
    <s v="723433295"/>
    <s v="Micro Business"/>
    <x v="1"/>
  </r>
  <r>
    <s v="VPA6"/>
    <s v="KE-TRA-1806-19679"/>
    <x v="1"/>
    <s v=""/>
    <s v="28th May,2018"/>
    <d v="2018-05-28T00:00:00"/>
    <s v="8th June,2018"/>
    <d v="2018-06-08T00:00:00"/>
    <s v="Stanley Ambasa Ambasa"/>
    <s v="Male"/>
    <s v="8591152"/>
    <s v="716297939"/>
    <s v="716297939"/>
    <s v=""/>
    <s v="715580364"/>
    <n v="35.051912000000002"/>
    <n v="1.0134129999999999"/>
    <s v="Trans Nzoia"/>
    <s v="Kiminini"/>
    <s v="Naisambu"/>
    <s v="Naisambu"/>
    <s v="10"/>
    <s v="Perjo Biogas Co Ltd"/>
    <s v="Joel Nyambane Moigare"/>
    <s v="710208102"/>
    <s v="Micro Business"/>
    <x v="1"/>
  </r>
  <r>
    <s v="VPA6"/>
    <s v="KE-MER-1806-21845"/>
    <x v="0"/>
    <s v="Grievance"/>
    <s v="16th May,2018"/>
    <d v="2018-05-16T00:00:00"/>
    <s v="12th June,2018"/>
    <d v="2018-06-12T00:00:00"/>
    <s v="Kinoti Gulbert Mbijiwe"/>
    <s v="Male"/>
    <s v="8870100"/>
    <s v="724760772"/>
    <s v="724760772"/>
    <s v=""/>
    <s v="724236767"/>
    <n v="37.672438"/>
    <n v="-8.3907999999999996E-2"/>
    <s v="Meru"/>
    <s v="Imenti South"/>
    <s v="Kingane"/>
    <s v="Kigene"/>
    <s v="6"/>
    <s v="Igwemas General Digester Ltd"/>
    <s v="Eric Munene"/>
    <s v="728779943"/>
    <s v="Micro Business"/>
    <x v="1"/>
  </r>
  <r>
    <s v="VPA6"/>
    <s v="KE-NYA-1806-19680"/>
    <x v="1"/>
    <s v=""/>
    <s v="26th April,2018"/>
    <d v="2018-04-26T00:00:00"/>
    <s v="15th June,2018"/>
    <d v="2018-06-15T00:00:00"/>
    <s v="Oteke Charles Mogire"/>
    <s v="Male"/>
    <s v="27918281"/>
    <s v="720603109"/>
    <s v="720603109"/>
    <s v=""/>
    <s v="790587853"/>
    <n v="34.930382000000002"/>
    <n v="-0.70873299999999995"/>
    <s v="Nyamira"/>
    <s v="Borabu"/>
    <s v="Borabu"/>
    <s v="Bogeka"/>
    <s v="8"/>
    <s v="Perjo Biogas Co Ltd"/>
    <s v="Joel Nyambane Moigare"/>
    <s v="710208102"/>
    <s v="Micro Business"/>
    <x v="1"/>
  </r>
  <r>
    <s v="VPA6"/>
    <s v="KE-KIR-1805-23611"/>
    <x v="1"/>
    <s v=""/>
    <s v="21st March,2018"/>
    <d v="2018-03-21T00:00:00"/>
    <s v="25th May,2018"/>
    <d v="2018-05-25T00:00:00"/>
    <s v="Kariuki Jessee Mbugi"/>
    <s v="Male"/>
    <s v="754310"/>
    <s v="721549044"/>
    <s v="721549044"/>
    <s v=""/>
    <s v="724206965"/>
    <n v="37.272978999999999"/>
    <n v="-0.56729099999999999"/>
    <s v="Kirinyaga"/>
    <s v="Kerugoya/Kutus"/>
    <s v="Kanyekini"/>
    <s v="Kianjege"/>
    <s v="8"/>
    <s v="Sakaki Natural Renewable Energy Center"/>
    <s v="Null"/>
    <s v=""/>
    <s v="Micro Business"/>
    <x v="1"/>
  </r>
  <r>
    <s v="VPA6"/>
    <s v="KE-NYE-1806-23613"/>
    <x v="0"/>
    <s v="Unreachable"/>
    <s v="21st May,2018"/>
    <d v="2018-05-21T00:00:00"/>
    <s v="15th June,2018"/>
    <d v="2018-06-15T00:00:00"/>
    <s v="Mugaruro Phylis Wangechi"/>
    <s v="Female"/>
    <s v="4608686"/>
    <s v="725589650"/>
    <s v="722524713"/>
    <s v=""/>
    <s v=""/>
    <n v="36.977699999999999"/>
    <n v="-0.494898"/>
    <s v="Nyeri"/>
    <s v="Tetu"/>
    <s v="Kieni East"/>
    <s v="Kiandu"/>
    <n v="12"/>
    <s v="Sakaki Natural Renewable Energy Center"/>
    <s v="Null"/>
    <s v=""/>
    <s v="Micro Business"/>
    <x v="1"/>
  </r>
  <r>
    <s v="VPA6"/>
    <s v="KE-KIS-1806-19681"/>
    <x v="1"/>
    <s v=""/>
    <s v="28th April,2018"/>
    <d v="2018-04-28T00:00:00"/>
    <s v="17th June,2018"/>
    <d v="2018-06-17T00:00:00"/>
    <s v="Onyuoki Daniel Nyariki"/>
    <s v="Male"/>
    <s v="21633243"/>
    <s v="727447528"/>
    <s v="727447528"/>
    <s v=""/>
    <s v="791806581"/>
    <n v="34.742826999999998"/>
    <n v="-0.66585700000000003"/>
    <s v="Kisii"/>
    <s v="Kisii Central"/>
    <s v="Bomwanda"/>
    <s v="Gesonso"/>
    <s v="8"/>
    <s v="Perjo Biogas Co Ltd"/>
    <s v="Joel Nyambane Moigare"/>
    <s v="710208102"/>
    <s v="Micro Business"/>
    <x v="0"/>
  </r>
  <r>
    <s v="VPA6"/>
    <s v="KE-NAK-1806-21280"/>
    <x v="1"/>
    <s v=""/>
    <s v="20th May,2018"/>
    <d v="2018-05-20T00:00:00"/>
    <s v="10th June,2018"/>
    <d v="2018-06-10T00:00:00"/>
    <s v="Muchiri Joseph Kiama"/>
    <s v="Male"/>
    <s v="11287021"/>
    <s v="722895781"/>
    <s v="722895781"/>
    <s v=""/>
    <s v="721453975"/>
    <n v="36.127136999999998"/>
    <n v="-0.28360800000000003"/>
    <s v="Nakuru"/>
    <s v="Nakuru North"/>
    <s v="Kiratina"/>
    <s v="Jaction"/>
    <s v="10"/>
    <s v="Samjubiotec Enterprises"/>
    <s v="Samuel Juma"/>
    <s v="725884727"/>
    <s v="Micro Business"/>
    <x v="1"/>
  </r>
  <r>
    <s v="VPA6"/>
    <s v="KE-MER-1806-19609"/>
    <x v="1"/>
    <s v=""/>
    <s v="19th May,2018"/>
    <d v="2018-05-19T00:00:00"/>
    <s v="19th June,2018"/>
    <d v="2018-06-19T00:00:00"/>
    <s v="Kareche Eunice Mutua"/>
    <s v="Female"/>
    <s v="11862371"/>
    <s v="727688674"/>
    <s v="727688674"/>
    <s v=""/>
    <s v="726067164"/>
    <n v="37.578595"/>
    <n v="-2.9992999999999999E-2"/>
    <s v="Meru"/>
    <s v="Imenti South"/>
    <s v="Uruku"/>
    <s v="Kasarani"/>
    <s v="8"/>
    <s v="Likunga Company Limited"/>
    <s v="Julius Mwiraria"/>
    <s v="713007798"/>
    <s v="Micro Business"/>
    <x v="0"/>
  </r>
  <r>
    <s v="VPA6"/>
    <s v="KE-KIR-1806-20799"/>
    <x v="1"/>
    <s v=""/>
    <s v="17th May,2018"/>
    <d v="2018-05-17T00:00:00"/>
    <s v="20th June,2018"/>
    <d v="2018-06-20T00:00:00"/>
    <s v="Muthii Mary Waruguru"/>
    <s v="Female"/>
    <s v="3387221"/>
    <s v="717671198"/>
    <s v="717671198"/>
    <s v=""/>
    <s v=""/>
    <n v="37.234400999999998"/>
    <n v="-0.49599500000000002"/>
    <s v="Kirinyaga"/>
    <s v="Kerugoya/Kutus"/>
    <s v=""/>
    <s v="Kagumo"/>
    <s v="10"/>
    <s v="Mt Kenya Renewable Energy"/>
    <s v="Allan Gichuru Karugu"/>
    <s v="705604956"/>
    <s v="Micro Business"/>
    <x v="1"/>
  </r>
  <r>
    <s v="VPA6"/>
    <s v="KE-BAR-1806-21614"/>
    <x v="1"/>
    <s v=""/>
    <s v="16th May,2018"/>
    <d v="2018-05-16T00:00:00"/>
    <s v="20th June,2018"/>
    <d v="2018-06-20T00:00:00"/>
    <s v="Kiptui Willy Lactano"/>
    <s v="Male"/>
    <s v="6630115"/>
    <s v="723142851"/>
    <s v="723142851"/>
    <s v=""/>
    <s v="715321022"/>
    <n v="35.788899999999998"/>
    <n v="6.4707000000000001E-2"/>
    <s v="Baringo"/>
    <s v="Koibatek"/>
    <s v="Eleda Maravin"/>
    <s v="Ftc"/>
    <s v="8"/>
    <s v="Kichemu limited"/>
    <s v="Null"/>
    <s v=""/>
    <s v="Micro Business"/>
    <x v="1"/>
  </r>
  <r>
    <s v="VPA6"/>
    <s v="KE-MER-1806-19610"/>
    <x v="1"/>
    <s v=""/>
    <s v="7th April,2018"/>
    <d v="2018-04-07T00:00:00"/>
    <s v="21st June,2018"/>
    <d v="2018-06-21T00:00:00"/>
    <s v="Charity George Kinyuru"/>
    <s v="Female"/>
    <s v="21642201"/>
    <s v="7270589"/>
    <s v="721270589"/>
    <s v=""/>
    <s v=""/>
    <n v="37.572670000000002"/>
    <n v="-7.7837000000000003E-2"/>
    <s v="Meru"/>
    <s v="Imenti South"/>
    <s v="Chure"/>
    <s v="Kianjogu"/>
    <s v="10"/>
    <s v="Likunga Company Limited"/>
    <s v="Gideon"/>
    <s v="736642656"/>
    <s v="Micro Business"/>
    <x v="0"/>
  </r>
  <r>
    <s v="VPA6"/>
    <s v="KE-KIA-1804-21281"/>
    <x v="1"/>
    <s v=""/>
    <s v="7th April,2018"/>
    <d v="2018-04-07T00:00:00"/>
    <s v="19th April,2018"/>
    <d v="2018-04-19T00:00:00"/>
    <s v="Gathoni Susan Wanjiru"/>
    <s v="Female"/>
    <s v="21940836"/>
    <s v="714299829"/>
    <s v="714299829"/>
    <s v=""/>
    <s v="723889311"/>
    <n v="36.787615000000002"/>
    <n v="-1.0921590000000001"/>
    <s v="Kiambu"/>
    <s v="Githunguri"/>
    <s v="Kiaria"/>
    <s v="Gitei"/>
    <s v="8"/>
    <s v="Samjubiotec Enterprises"/>
    <s v="Samuel Mwangi Juma"/>
    <s v="725884727"/>
    <s v="Micro Business"/>
    <x v="0"/>
  </r>
  <r>
    <s v="VPA6"/>
    <s v="KE-NAN-1805-0"/>
    <x v="0"/>
    <s v="Non Compliant"/>
    <s v="7th March,2018"/>
    <d v="2018-03-07T00:00:00"/>
    <s v="16th May,2018"/>
    <d v="2018-05-16T00:00:00"/>
    <s v="Tenai Matayo Kiplimo"/>
    <s v="Male"/>
    <s v="24313272"/>
    <s v="0724502580"/>
    <s v="724502580"/>
    <s v=""/>
    <s v=""/>
    <n v="35.080098"/>
    <n v="0.202127"/>
    <s v="Nandi"/>
    <s v="Nandi Central"/>
    <s v="Nandi Central"/>
    <s v="Kisaget"/>
    <s v="8"/>
    <s v="Abiud Limited"/>
    <s v=""/>
    <s v=""/>
    <s v="Micro Business"/>
    <x v="3"/>
  </r>
  <r>
    <s v="VPA6"/>
    <s v="KE-KIR-1806-21282"/>
    <x v="1"/>
    <s v=""/>
    <s v="11th May,2018"/>
    <d v="2018-05-11T00:00:00"/>
    <s v="30th June,2018"/>
    <d v="2018-06-30T00:00:00"/>
    <s v="Kimani Rhoda Njeri"/>
    <s v="Female"/>
    <s v="99999"/>
    <s v="711177232"/>
    <s v="711177232"/>
    <s v=""/>
    <s v=""/>
    <n v="37.410020000000003"/>
    <n v="-0.443415"/>
    <s v="Kirinyaga"/>
    <s v="Kirinyaga East"/>
    <s v="Ngariama"/>
    <s v="Githure"/>
    <s v="8"/>
    <s v="Samjubiotec Enterprises"/>
    <s v="Samuel Mwangi Juma"/>
    <s v="725884727"/>
    <s v="Micro Business"/>
    <x v="1"/>
  </r>
  <r>
    <s v="VPA6"/>
    <s v="KE-NYE-1805-19985"/>
    <x v="1"/>
    <s v=""/>
    <s v="15th April,2018"/>
    <d v="2018-04-15T00:00:00"/>
    <s v="5th May,2018"/>
    <d v="2018-05-05T00:00:00"/>
    <s v="Mathaiya John Kabila"/>
    <s v="Male"/>
    <s v="99999"/>
    <s v="729801205"/>
    <s v="729801205"/>
    <s v=""/>
    <s v=""/>
    <n v="37.105057000000002"/>
    <n v="-0.49064799999999997"/>
    <s v="Nyeri"/>
    <s v="Mathira East"/>
    <s v="Konyu"/>
    <s v="Githima"/>
    <s v="8"/>
    <s v="Ndimar Renewable Energy"/>
    <s v="Ndimar Renewable Energy"/>
    <s v="722797711"/>
    <s v="Micro Business"/>
    <x v="0"/>
  </r>
  <r>
    <s v="VPA6"/>
    <s v="KE-KIA-1806-20386"/>
    <x v="1"/>
    <s v=""/>
    <s v="11th May,2018"/>
    <d v="2018-05-11T00:00:00"/>
    <s v="30th June,2018"/>
    <d v="2018-06-30T00:00:00"/>
    <s v="Karanja Joseph Kingitho"/>
    <s v="Male"/>
    <s v="7320753"/>
    <s v="710154182"/>
    <s v="710154182"/>
    <s v=""/>
    <s v="719761195"/>
    <n v="36.796004000000003"/>
    <n v="-1.1455070000000001"/>
    <s v="Kiambu"/>
    <s v="Kiambu"/>
    <s v="Ndumberi"/>
    <s v="Muhathi"/>
    <s v="8"/>
    <s v="Felikam Biogas Services"/>
    <s v="Felikam Biogas Services"/>
    <s v="721439273"/>
    <s v="Micro Business"/>
    <x v="1"/>
  </r>
  <r>
    <s v="VPA6"/>
    <s v="KE-NYE-1801-19984"/>
    <x v="1"/>
    <s v=""/>
    <s v="20th December,2017"/>
    <d v="2017-12-20T00:00:00"/>
    <s v="14th January,2018"/>
    <d v="2018-01-14T00:00:00"/>
    <s v="Kinyua Alfred Mwangi"/>
    <s v="Male"/>
    <s v="99999"/>
    <s v="722303716"/>
    <s v="722303716"/>
    <s v=""/>
    <s v=""/>
    <n v="37.106613000000003"/>
    <n v="-0.48720200000000002"/>
    <s v="Nyeri"/>
    <s v="Mathira West"/>
    <s v="Konyo"/>
    <s v="Githima"/>
    <s v="8"/>
    <s v="Ndimar Renewable Energy"/>
    <s v="Ndimar Renewable Energy"/>
    <s v="722797711"/>
    <s v="Micro Business"/>
    <x v="0"/>
  </r>
  <r>
    <s v="VPA6"/>
    <s v="KE-KIS-1806-21195"/>
    <x v="1"/>
    <s v=""/>
    <s v="7th May,2018"/>
    <d v="2018-05-07T00:00:00"/>
    <s v="1st June,2018"/>
    <d v="2018-06-01T00:00:00"/>
    <s v="Tabaka Mission Hospital"/>
    <s v="Male"/>
    <s v="24068106"/>
    <s v="721361953"/>
    <s v="721361953"/>
    <s v=""/>
    <s v=""/>
    <n v="34.667029999999997"/>
    <n v="-0.74889499999999998"/>
    <s v="Kisii"/>
    <s v="Kisii South"/>
    <s v="Masige West"/>
    <s v="Nyachenge"/>
    <s v="12"/>
    <s v="Nyansancha Biogas"/>
    <s v="Samuel Otiso"/>
    <s v="723433295"/>
    <s v="Micro Business"/>
    <x v="1"/>
  </r>
  <r>
    <s v="VPA6"/>
    <s v="KE-KIS-1807-19678"/>
    <x v="1"/>
    <s v=""/>
    <s v="3rd July,2018"/>
    <d v="2018-07-03T00:00:00"/>
    <s v="3rd July,2018"/>
    <d v="2018-07-03T00:00:00"/>
    <s v="Robert Bogonko Ndemo"/>
    <s v="Male"/>
    <s v="22233358"/>
    <s v="71831675"/>
    <s v="718316758"/>
    <s v=""/>
    <s v="725704762"/>
    <n v="34.864212999999999"/>
    <n v="-0.59109800000000001"/>
    <s v="Kisii"/>
    <s v="Marani"/>
    <s v="Ngenyi"/>
    <s v="Gesangero"/>
    <s v="8"/>
    <s v="Perjo Biogas Co Ltd"/>
    <s v="Joel Nyambane Moigare"/>
    <s v="710208102"/>
    <s v="Micro Business"/>
    <x v="0"/>
  </r>
  <r>
    <s v="VPA6"/>
    <s v="KE-NYE-1802-19983"/>
    <x v="1"/>
    <s v=""/>
    <s v="18th January,2018"/>
    <d v="2018-01-18T00:00:00"/>
    <s v="12th February,2018"/>
    <d v="2018-02-12T00:00:00"/>
    <s v="Mwaniki Peter"/>
    <s v="Male"/>
    <s v="99999"/>
    <s v="722443683"/>
    <s v="722443983"/>
    <s v=""/>
    <s v=""/>
    <n v="37.182262999999999"/>
    <n v="-0.46987200000000001"/>
    <s v="Nyeri"/>
    <s v="Kieni East"/>
    <s v="Ndima"/>
    <s v="Kiangai"/>
    <s v="8"/>
    <s v="Ndimar Renewable Energy"/>
    <s v="Ndimar Renewable Energy"/>
    <s v="722797711"/>
    <s v="Micro Business"/>
    <x v="0"/>
  </r>
  <r>
    <s v="VPA6"/>
    <s v="KE-LAI-1807-21196"/>
    <x v="1"/>
    <s v=""/>
    <s v="7th June,2018"/>
    <d v="2018-06-07T00:00:00"/>
    <s v="2nd July,2018"/>
    <d v="2018-07-02T00:00:00"/>
    <s v="Ritho John Kawhai"/>
    <s v="Male"/>
    <s v="1830045"/>
    <s v="729219731"/>
    <s v="729219731"/>
    <s v=""/>
    <s v=""/>
    <n v="36.439988"/>
    <n v="9.239E-2"/>
    <s v="Laikipia"/>
    <s v="Nyahururu"/>
    <s v="Mahianyu"/>
    <s v="Mahianyu"/>
    <s v="8"/>
    <s v="Nyansancha Biogas"/>
    <s v="Samuel Otiso"/>
    <s v="723433295"/>
    <s v="Micro Business"/>
    <x v="1"/>
  </r>
  <r>
    <s v="VPA6"/>
    <s v="KE-MAC-1807-19611"/>
    <x v="1"/>
    <s v=""/>
    <s v="18th June,2018"/>
    <d v="2018-06-18T00:00:00"/>
    <s v="5th July,2018"/>
    <d v="2018-07-05T00:00:00"/>
    <s v="Munene Ndubi James"/>
    <s v="Male"/>
    <s v="21553389"/>
    <s v="724597673"/>
    <s v="724597673"/>
    <s v=""/>
    <s v="724597673"/>
    <n v="37.139847000000003"/>
    <n v="-1.293005"/>
    <s v="Machakos"/>
    <s v="Kangundo"/>
    <s v="Malaa"/>
    <s v="Mitatini"/>
    <s v="12"/>
    <s v="Likunga Company Limited"/>
    <s v="Njagi Eliatha"/>
    <s v="718644238"/>
    <s v="Micro Business"/>
    <x v="0"/>
  </r>
  <r>
    <s v="VPA6"/>
    <s v="KE-HOM-1807-21197"/>
    <x v="1"/>
    <s v=""/>
    <s v="17th May,2018"/>
    <d v="2018-05-17T00:00:00"/>
    <s v="6th July,2018"/>
    <d v="2018-07-06T00:00:00"/>
    <s v="Mboga David Nyagwoka"/>
    <s v="Female"/>
    <s v="5834699"/>
    <s v="722562150"/>
    <s v="722562150"/>
    <s v=""/>
    <s v="725147061"/>
    <n v="34.888733000000002"/>
    <n v="-0.47692200000000001"/>
    <s v="Homa Bay"/>
    <s v="Rachuonyo South"/>
    <s v=""/>
    <s v="Nyasora"/>
    <s v="8"/>
    <s v="Nyansancha Biogas"/>
    <s v="Samuel Otiso"/>
    <s v="823433295"/>
    <s v="Micro Business"/>
    <x v="5"/>
  </r>
  <r>
    <s v="VPA6"/>
    <s v="KE-BAR-1807-21616"/>
    <x v="1"/>
    <s v=""/>
    <s v="20th May,2018"/>
    <d v="2018-05-20T00:00:00"/>
    <s v="9th July,2018"/>
    <d v="2018-07-09T00:00:00"/>
    <s v="Salam Brain"/>
    <s v="Male"/>
    <s v="2576341"/>
    <s v="721539809"/>
    <s v="721539809"/>
    <s v=""/>
    <s v="725839555"/>
    <n v="35.850465999999997"/>
    <n v="1.9296000000000001E-2"/>
    <s v="Baringo"/>
    <s v="Koibatek"/>
    <s v="Ravine"/>
    <s v="Kiptoim"/>
    <s v="8"/>
    <s v="Kichemu limited"/>
    <s v="Wanjau"/>
    <s v=""/>
    <s v="Micro Business"/>
    <x v="1"/>
  </r>
  <r>
    <s v="VPA6"/>
    <s v="KE-BAR-1807-0"/>
    <x v="0"/>
    <s v="Unreachable"/>
    <s v="20th May,2018"/>
    <d v="2018-05-20T00:00:00"/>
    <s v="9th July,2018"/>
    <d v="2018-07-09T00:00:00"/>
    <s v="Lydia Tuigong Tuigong"/>
    <s v="Female"/>
    <s v="6541538"/>
    <s v="23897444"/>
    <s v="723897444"/>
    <s v=""/>
    <s v=""/>
    <n v="35.759222999999999"/>
    <n v="1.3597E-2"/>
    <s v="Baringo"/>
    <s v="Baringo North"/>
    <s v="Baringo North"/>
    <s v="Emkwen"/>
    <s v="10"/>
    <s v="Kichemu limited"/>
    <s v="Null"/>
    <s v=""/>
    <s v="Micro Business"/>
    <x v="1"/>
  </r>
  <r>
    <s v="VPA6"/>
    <s v="KE-THA-1807-19612"/>
    <x v="1"/>
    <s v=""/>
    <s v="16th June,2018"/>
    <d v="2018-06-16T00:00:00"/>
    <s v="9th July,2018"/>
    <d v="2018-07-09T00:00:00"/>
    <s v="Thambu Benard Marangu"/>
    <s v="Male"/>
    <s v="12647380"/>
    <s v="728226185"/>
    <s v="728226185"/>
    <s v=""/>
    <s v="720830572"/>
    <n v="37.667957000000001"/>
    <n v="-0.25048900000000002"/>
    <s v="Tharaka-Nithi"/>
    <s v="Maara"/>
    <s v="Chogoria"/>
    <s v="Kiamaogo"/>
    <s v="8"/>
    <s v="Likunga Company Limited"/>
    <s v="Julius Mwiraria"/>
    <s v="713007798"/>
    <s v="Micro Business"/>
    <x v="0"/>
  </r>
  <r>
    <s v="VPA6"/>
    <s v="KE-THA-1807-19613"/>
    <x v="1"/>
    <s v=""/>
    <s v="5th June,2018"/>
    <d v="2018-06-05T00:00:00"/>
    <s v="9th July,2018"/>
    <d v="2018-07-09T00:00:00"/>
    <s v="Rucha Japhet Miriti"/>
    <s v="Male"/>
    <s v="99999"/>
    <s v="764668495"/>
    <s v="764668495"/>
    <s v=""/>
    <s v="720288529"/>
    <n v="37.651502000000001"/>
    <n v="-0.25577"/>
    <s v="Tharaka-Nithi"/>
    <s v="Maara"/>
    <s v="Muurugi East"/>
    <s v="Kathie 2"/>
    <s v="8"/>
    <s v="Likunga Company Limited"/>
    <s v="Njagi Eliatha"/>
    <s v="718644238"/>
    <s v="Micro Business"/>
    <x v="0"/>
  </r>
  <r>
    <s v="VPA6"/>
    <s v="KE-NAR-1806-21283"/>
    <x v="0"/>
    <s v="Unreachable"/>
    <s v="19th May,2018"/>
    <d v="2018-05-19T00:00:00"/>
    <s v="2nd June,2018"/>
    <d v="2018-06-02T00:00:00"/>
    <s v="Francis Olenchige Olenchige"/>
    <s v="Male"/>
    <s v="25459108"/>
    <s v="722288992"/>
    <s v="722288992"/>
    <s v=""/>
    <s v=""/>
    <n v="35.892131999999997"/>
    <n v="-0.74932299999999996"/>
    <s v="Narok"/>
    <s v="Narok North"/>
    <s v="Narok North"/>
    <s v="Olokirikirai"/>
    <s v="16"/>
    <s v="Samjubiotec Enterprises"/>
    <s v="Samuel Mwangi Juma"/>
    <s v="725884727"/>
    <s v="Micro Business"/>
    <x v="5"/>
  </r>
  <r>
    <s v="VPA6"/>
    <s v="KE-MER-1807-21846"/>
    <x v="0"/>
    <s v="Grievance"/>
    <s v="28th May,2018"/>
    <d v="2018-05-28T00:00:00"/>
    <s v="17th July,2018"/>
    <d v="2018-07-17T00:00:00"/>
    <s v="Regina Gatimbu Mwari"/>
    <s v="Female"/>
    <s v="24693662"/>
    <s v="725566555"/>
    <s v="729260496"/>
    <s v=""/>
    <s v="722662164"/>
    <n v="37.662337000000001"/>
    <n v="-6.0847999999999999E-2"/>
    <s v="Meru"/>
    <s v="Imenti South"/>
    <s v="Nkuene"/>
    <s v="Nkubu"/>
    <s v="6"/>
    <s v="Igwemas General Digester Ltd"/>
    <s v="Samuel Kirimi"/>
    <s v="793022614"/>
    <s v="Micro Business"/>
    <x v="1"/>
  </r>
  <r>
    <s v="VPA6"/>
    <s v="KE-BUN-1807-21618"/>
    <x v="1"/>
    <s v=""/>
    <s v="26th May,2018"/>
    <d v="2018-05-26T00:00:00"/>
    <s v="15th July,2018"/>
    <d v="2018-07-15T00:00:00"/>
    <s v="Wanyonyi Ezibellah"/>
    <s v="Female"/>
    <s v="10858125"/>
    <s v="721546459"/>
    <s v="721546459"/>
    <s v=""/>
    <s v="722476711"/>
    <n v="34.938102999999998"/>
    <n v="0.85425700000000004"/>
    <s v="Bungoma"/>
    <s v="Bungoma North"/>
    <s v="Kiminini"/>
    <s v="Tabani"/>
    <s v="8"/>
    <s v="Kichemu limited"/>
    <s v=""/>
    <s v=""/>
    <s v="Micro Business"/>
    <x v="1"/>
  </r>
  <r>
    <s v="VPA6"/>
    <s v="KE-MER-1801-21829"/>
    <x v="1"/>
    <s v=""/>
    <s v="15th December,2017"/>
    <d v="2017-12-15T00:00:00"/>
    <s v="10th January,2018"/>
    <d v="2018-01-10T00:00:00"/>
    <s v="Arithi Mbaabu Gilbert"/>
    <s v="Male"/>
    <s v="7715233"/>
    <s v="726354904"/>
    <s v="726354904"/>
    <s v=""/>
    <s v="735359535"/>
    <n v="37.613731999999999"/>
    <n v="-7.3506000000000002E-2"/>
    <s v="Meru"/>
    <s v="Imenti South"/>
    <s v="Mikumbune"/>
    <s v="Kioru"/>
    <s v="8"/>
    <s v="Igwemas General Digester Ltd"/>
    <s v="Eric Munene"/>
    <s v="728779943"/>
    <s v="Micro Business"/>
    <x v="1"/>
  </r>
  <r>
    <s v="VPA6"/>
    <s v="KE-NYE-1812-26296"/>
    <x v="1"/>
    <s v=""/>
    <s v="24th October,2018"/>
    <d v="2018-10-24T00:00:00"/>
    <s v="13th December,2018"/>
    <d v="2018-12-13T00:00:00"/>
    <s v="Warui Patrick"/>
    <s v="Male"/>
    <s v="6447343"/>
    <s v="723624095"/>
    <s v="721575524"/>
    <s v=""/>
    <s v="720366433"/>
    <n v="37.037934999999997"/>
    <n v="-0.54737000000000002"/>
    <s v="Nyeri"/>
    <s v="Mukurweni"/>
    <s v="Muheto"/>
    <s v="Wamutitu"/>
    <s v="12"/>
    <s v="Andcol Enterprises"/>
    <s v="Eric"/>
    <s v=""/>
    <s v="Micro Business"/>
    <x v="0"/>
  </r>
  <r>
    <s v="VPA6"/>
    <s v="KE-EMB-1811-26890"/>
    <x v="1"/>
    <s v=""/>
    <s v="20th September,2018"/>
    <d v="2018-09-20T00:00:00"/>
    <s v="20th November,2018"/>
    <d v="2018-11-20T00:00:00"/>
    <s v="Njiru Njoki Irene"/>
    <s v="Female"/>
    <s v="99999"/>
    <s v="702552726"/>
    <s v="702552726"/>
    <s v=""/>
    <s v=""/>
    <n v="37.489140999999996"/>
    <n v="-0.43890699999999999"/>
    <s v="Embu"/>
    <s v="Manyatta"/>
    <s v="Gaturi North"/>
    <s v="Gaikiro"/>
    <s v="8"/>
    <s v="Eastern Bioteck"/>
    <s v="Sospeter Maina"/>
    <s v=""/>
    <s v="Micro Business"/>
    <x v="1"/>
  </r>
  <r>
    <s v="VPA6"/>
    <s v="KE-NYA-1807-19683"/>
    <x v="1"/>
    <s v=""/>
    <s v="3rd June,2018"/>
    <d v="2018-06-03T00:00:00"/>
    <s v="23rd July,2018"/>
    <d v="2018-07-23T00:00:00"/>
    <s v="Rose Gichana Kerubo"/>
    <s v="Female"/>
    <s v="12812532"/>
    <s v="728074390"/>
    <s v="728074390"/>
    <s v=""/>
    <s v="755177681"/>
    <n v="34.844254999999997"/>
    <n v="-0.60528999999999999"/>
    <s v="Nyamira"/>
    <s v="Manga"/>
    <s v="Sengera"/>
    <s v="Nyaisa"/>
    <s v="8"/>
    <s v="Perjo Biogas Co Ltd"/>
    <s v="Joel Nyambane Moigare"/>
    <s v="710208102"/>
    <s v="Micro Business"/>
    <x v="1"/>
  </r>
  <r>
    <s v="VPA6"/>
    <s v="KE-MER-1807-23968"/>
    <x v="1"/>
    <s v=""/>
    <s v="28th June,2018"/>
    <d v="2018-06-28T00:00:00"/>
    <s v="23rd July,2018"/>
    <d v="2018-07-23T00:00:00"/>
    <s v="Nkanata Nkoroi Geoffrey"/>
    <s v="Male"/>
    <s v="1908647"/>
    <s v="710544599"/>
    <s v="710544599"/>
    <s v=""/>
    <s v="724056927"/>
    <n v="37.584394000000003"/>
    <n v="-2.7077E-2"/>
    <s v="Meru"/>
    <s v="Imenti South"/>
    <s v="Uruko"/>
    <s v="Kiamaiga"/>
    <s v="6"/>
    <s v="Igwemas General Digester Ltd"/>
    <s v="Murithi Poul"/>
    <s v="791853948"/>
    <s v="Micro Business"/>
    <x v="1"/>
  </r>
  <r>
    <s v="VPA6"/>
    <s v="KE-NAI-1807-18704"/>
    <x v="1"/>
    <s v=""/>
    <s v="25th June,2018"/>
    <d v="2018-06-25T00:00:00"/>
    <s v="25th July,2018"/>
    <d v="2018-07-25T00:00:00"/>
    <s v="Nancy Washera Nderindu"/>
    <s v="Female"/>
    <s v="23806944"/>
    <s v="713493291"/>
    <s v="713493291"/>
    <s v=""/>
    <s v="736950937"/>
    <n v="36.907159999999998"/>
    <n v="-1.1851739999999999"/>
    <s v="Nairobi"/>
    <s v="Roysambu"/>
    <s v="Kahawa West"/>
    <s v="Kamiti"/>
    <s v="10"/>
    <s v="Biotechno &amp; Services"/>
    <s v="John Augustine Marunga"/>
    <s v="713032193"/>
    <s v="Micro Business"/>
    <x v="0"/>
  </r>
  <r>
    <s v="VPA6"/>
    <s v="KE-MER-1807-23969"/>
    <x v="1"/>
    <s v=""/>
    <s v="5th June,2018"/>
    <d v="2018-06-05T00:00:00"/>
    <s v="25th July,2018"/>
    <d v="2018-07-25T00:00:00"/>
    <s v="Kimi Jim John"/>
    <s v="Male"/>
    <s v="22087675"/>
    <s v="725636868"/>
    <s v="728865874"/>
    <s v=""/>
    <s v="723828551"/>
    <n v="37.653827999999997"/>
    <n v="-9.0130000000000002E-2"/>
    <s v="Meru"/>
    <s v="Imenti South"/>
    <s v="Mwichuone"/>
    <s v="Gaturi"/>
    <s v="6"/>
    <s v="Igwemas General Digester Ltd"/>
    <s v="Eric Munene"/>
    <s v="728779943"/>
    <s v="Micro Business"/>
    <x v="1"/>
  </r>
  <r>
    <s v="VPA6"/>
    <s v="KE-KIA-1806-18705"/>
    <x v="1"/>
    <s v=""/>
    <s v="7th May,2018"/>
    <d v="2018-05-07T00:00:00"/>
    <s v="26th June,2018"/>
    <d v="2018-06-26T00:00:00"/>
    <s v="Josphat Njau Mbugua"/>
    <s v="Male"/>
    <s v="20175100"/>
    <s v="721595481"/>
    <s v="721595481"/>
    <s v=""/>
    <s v="725017704"/>
    <n v="36.727528999999997"/>
    <n v="-1.1484399999999999"/>
    <s v="Kiambu"/>
    <s v="Kiambaa"/>
    <s v="Kalori"/>
    <s v="Njiku"/>
    <s v="6"/>
    <s v="Biotechno &amp; Services"/>
    <s v="John Augustine Marunga"/>
    <s v="713032193"/>
    <s v="Micro Business"/>
    <x v="1"/>
  </r>
  <r>
    <s v="VPA6"/>
    <s v="KE-MER-1807-21816"/>
    <x v="1"/>
    <s v=""/>
    <s v="6th June,2018"/>
    <d v="2018-06-06T00:00:00"/>
    <s v="26th July,2018"/>
    <d v="2018-07-26T00:00:00"/>
    <s v="Mbaya Gakii Purity"/>
    <s v="Female"/>
    <s v="24567890"/>
    <s v="724389814"/>
    <s v="724389814"/>
    <s v=""/>
    <s v="729710730"/>
    <n v="37.586635000000001"/>
    <n v="-0.108475"/>
    <s v="Meru"/>
    <s v="Imenti South"/>
    <s v="Nchuri"/>
    <s v="Mungumone"/>
    <s v="6"/>
    <s v="Igwemas General Digester Ltd"/>
    <s v="Eric Munene"/>
    <s v="728779943"/>
    <s v="Micro Business"/>
    <x v="1"/>
  </r>
  <r>
    <s v="VPA6"/>
    <s v="KE-NAK-1807-27923"/>
    <x v="1"/>
    <s v=""/>
    <s v="7th June,2018"/>
    <d v="2018-06-07T00:00:00"/>
    <s v="27th July,2018"/>
    <d v="2018-07-27T00:00:00"/>
    <s v="Chelagat Michael"/>
    <s v="Male"/>
    <s v="23564343"/>
    <s v="254704378955"/>
    <s v="724240248"/>
    <s v=""/>
    <s v="704378955"/>
    <n v="35.970298"/>
    <n v="-0.14732000000000001"/>
    <s v="Nakuru"/>
    <s v="Rongai"/>
    <s v="Rongai"/>
    <s v="Rafiki"/>
    <s v="12"/>
    <s v="Kichemu limited"/>
    <s v="null"/>
    <s v=""/>
    <s v="Micro Business"/>
    <x v="1"/>
  </r>
  <r>
    <s v="VPA6"/>
    <s v="KE-EMB-1807-23617"/>
    <x v="1"/>
    <s v=""/>
    <s v="28th June,2018"/>
    <d v="2018-06-28T00:00:00"/>
    <s v="28th July,2018"/>
    <d v="2018-07-28T00:00:00"/>
    <s v="Muthenya Erasmus Kithinji"/>
    <s v="Male"/>
    <s v="22026639"/>
    <s v="729725936"/>
    <s v="729725936"/>
    <s v=""/>
    <s v="725849836"/>
    <n v="37.636620000000001"/>
    <n v="-0.40615800000000002"/>
    <s v="Embu"/>
    <s v="Runyenjes"/>
    <s v="Kieni East"/>
    <s v="Gititu"/>
    <s v="8"/>
    <s v="Sakaki Natural Renewable Energy Center"/>
    <s v="Null"/>
    <s v=""/>
    <s v="Micro Business"/>
    <x v="1"/>
  </r>
  <r>
    <s v="VPA6"/>
    <s v="KE-MER-1807-19614"/>
    <x v="1"/>
    <s v=""/>
    <s v="29th June,2018"/>
    <d v="2018-06-29T00:00:00"/>
    <s v="31st July,2018"/>
    <d v="2018-07-31T00:00:00"/>
    <s v="Mwenda Kithure Joseph"/>
    <s v="Male"/>
    <s v="21743251"/>
    <s v="727482699"/>
    <s v="727482699"/>
    <s v=""/>
    <s v=""/>
    <n v="37.591752"/>
    <n v="-6.4365000000000006E-2"/>
    <s v="Meru"/>
    <s v="Imenti South"/>
    <s v="Mikumbune"/>
    <s v="Kigarine"/>
    <s v="8"/>
    <s v="Likunga Company Limited"/>
    <s v="Julius Mwiraria"/>
    <s v="713007798"/>
    <s v="Micro Business"/>
    <x v="0"/>
  </r>
  <r>
    <s v="VPA6"/>
    <s v="KE-NYA-1808-19684"/>
    <x v="1"/>
    <s v=""/>
    <s v="20th June,2018"/>
    <d v="2018-06-20T00:00:00"/>
    <s v="1st August,2018"/>
    <d v="2018-08-01T00:00:00"/>
    <s v="Ayienda Julius"/>
    <s v="Male"/>
    <s v="36364930"/>
    <s v="792787198"/>
    <s v="792787197"/>
    <s v=""/>
    <s v="702436368"/>
    <n v="34.902099999999997"/>
    <n v="-0.68826299999999996"/>
    <s v="Nyamira"/>
    <s v="Masaba North"/>
    <s v="Masaba North"/>
    <s v="Kegogi"/>
    <s v="8"/>
    <s v="Perjo Biogas Co Ltd"/>
    <s v="Joel Nyambane Moigare"/>
    <s v="710208102"/>
    <s v="Micro Business"/>
    <x v="1"/>
  </r>
  <r>
    <s v="VPA6"/>
    <s v="KE-KIA-1808-18706"/>
    <x v="1"/>
    <s v=""/>
    <s v="29th June,2018"/>
    <d v="2018-06-29T00:00:00"/>
    <s v="1st August,2018"/>
    <d v="2018-08-01T00:00:00"/>
    <s v="Easter Mburu Wangeci"/>
    <s v="Female"/>
    <s v="5208363"/>
    <s v="720845909"/>
    <s v="720845909"/>
    <s v=""/>
    <s v="728820353"/>
    <n v="36.616836999999997"/>
    <n v="-1.162153"/>
    <s v="Kiambu"/>
    <s v="Limuru"/>
    <s v="Wakang'Uthi"/>
    <s v="Wakang'Uthi"/>
    <s v="6"/>
    <s v="Biotechno &amp; Services"/>
    <s v="Biotechno &amp; Services"/>
    <s v="720561118"/>
    <s v="Micro Business"/>
    <x v="0"/>
  </r>
  <r>
    <s v="VPA6"/>
    <s v="KE-MAC-1808-19615"/>
    <x v="1"/>
    <s v=""/>
    <s v="15th June,2018"/>
    <d v="2018-06-15T00:00:00"/>
    <s v="1st August,2018"/>
    <d v="2018-08-01T00:00:00"/>
    <s v="Mutuambugu Stephen Murithi"/>
    <s v="Male"/>
    <s v="986471"/>
    <s v="722330859"/>
    <s v="722330859"/>
    <s v=""/>
    <s v="722907026"/>
    <n v="37.204574999999998"/>
    <n v="-1.2942149999999999"/>
    <s v="Machakos"/>
    <s v="Matungulu"/>
    <s v="Koma Hill"/>
    <s v="Ivyani"/>
    <s v="8"/>
    <s v="Likunga Company Limited"/>
    <s v="Njagi Eliatha"/>
    <s v="718644238"/>
    <s v="Micro Business"/>
    <x v="0"/>
  </r>
  <r>
    <s v="VPA6"/>
    <s v="KE-LAI-1612-13895"/>
    <x v="0"/>
    <s v="Unreachable"/>
    <s v="11th November,2016"/>
    <d v="2016-11-11T00:00:00"/>
    <s v="31st December,2016"/>
    <d v="2016-12-31T00:00:00"/>
    <s v="Agnes Wamuyu"/>
    <s v="Female"/>
    <s v="13132118"/>
    <s v="725583534"/>
    <s v="725583534"/>
    <s v=""/>
    <s v=""/>
    <n v="37.068095"/>
    <n v="5.1237999999999999E-2"/>
    <s v="Laikipia"/>
    <s v="Laikipia East"/>
    <s v="Nanyuki"/>
    <s v="Nkando"/>
    <n v="10"/>
    <s v="Mt Kenya Renewable Energy"/>
    <s v=""/>
    <s v=""/>
    <s v="Micro Business"/>
    <x v="0"/>
  </r>
  <r>
    <s v="VPA6"/>
    <s v="KE-UAS-1612-14148"/>
    <x v="1"/>
    <s v=""/>
    <s v="11th November,2016"/>
    <d v="2016-11-11T00:00:00"/>
    <s v="31st December,2016"/>
    <d v="2016-12-31T00:00:00"/>
    <s v="Daniel Rotich"/>
    <s v="Male"/>
    <s v="99999"/>
    <s v="721262752"/>
    <s v="721262725"/>
    <s v=""/>
    <s v=""/>
    <n v="35.241275000000002"/>
    <n v="0.44953799999999999"/>
    <s v="Uasin Gishu"/>
    <s v="Kesses"/>
    <s v="Chepkattet"/>
    <s v="Chepkatet"/>
    <s v="32"/>
    <s v="Abiud Limited"/>
    <s v=""/>
    <s v=""/>
    <s v="Micro Business"/>
    <x v="3"/>
  </r>
  <r>
    <s v="VPA6"/>
    <s v="KE-KIA-1512-14459"/>
    <x v="1"/>
    <s v=""/>
    <s v="11th November,2015"/>
    <d v="2015-11-11T00:00:00"/>
    <s v="31st December,2015"/>
    <d v="2015-12-31T00:00:00"/>
    <s v="George Njoroge Ndungu"/>
    <s v="Male"/>
    <s v="99999"/>
    <s v="715046755"/>
    <s v="715046755"/>
    <s v=""/>
    <s v=""/>
    <n v="36.586357"/>
    <n v="-1.170917"/>
    <s v="Kiambu"/>
    <s v="Limuru"/>
    <s v="Thigio"/>
    <s v="Nderu"/>
    <s v="8"/>
    <s v="Biotechno &amp; Services"/>
    <s v="Biotechno &amp; Services"/>
    <s v=""/>
    <s v="Micro Business"/>
    <x v="0"/>
  </r>
  <r>
    <s v="VPA6"/>
    <s v="KE-KIA-1612-14744"/>
    <x v="1"/>
    <s v=""/>
    <s v="11th November,2016"/>
    <d v="2016-11-11T00:00:00"/>
    <s v="31st December,2016"/>
    <d v="2016-12-31T00:00:00"/>
    <s v="John K Kimani"/>
    <s v="Male"/>
    <s v="99999"/>
    <s v="722929302"/>
    <s v="722929302"/>
    <s v=""/>
    <s v=""/>
    <n v="36.601197999999997"/>
    <n v="-1.2441720000000001"/>
    <s v="Kiambu"/>
    <s v="Kikuyu"/>
    <s v="Nachu"/>
    <s v=""/>
    <s v="6"/>
    <s v="Biotechno &amp; Services"/>
    <s v="Biotechno &amp; Services"/>
    <s v=""/>
    <s v="Micro Business"/>
    <x v="0"/>
  </r>
  <r>
    <s v="VPA6"/>
    <s v="KE-MUR-1612-14828"/>
    <x v="0"/>
    <s v="Unreachable"/>
    <s v="11th November,2016"/>
    <d v="2016-11-11T00:00:00"/>
    <s v="31st December,2016"/>
    <d v="2016-12-31T00:00:00"/>
    <s v="Joseph Karanja Njoroge"/>
    <s v="Male"/>
    <s v="99999"/>
    <s v="703796828"/>
    <s v="703796828"/>
    <s v="711686088"/>
    <s v=""/>
    <m/>
    <m/>
    <s v="Murang'a"/>
    <s v="Gatanga"/>
    <s v="Gatunguru B"/>
    <s v=""/>
    <s v="6"/>
    <s v="Fagaden Enterprises"/>
    <s v=""/>
    <s v=""/>
    <s v="Micro Business"/>
    <x v="0"/>
  </r>
  <r>
    <s v="VPA6"/>
    <s v="KE-EMB-1512-14917"/>
    <x v="1"/>
    <s v=""/>
    <s v="11th November,2015"/>
    <d v="2015-11-11T00:00:00"/>
    <s v="31st December,2015"/>
    <d v="2015-12-31T00:00:00"/>
    <s v="Josphine Mutisya"/>
    <s v="Female"/>
    <s v="99999"/>
    <s v="717738986"/>
    <s v="717738986"/>
    <s v=""/>
    <s v=""/>
    <n v="37.528368999999998"/>
    <n v="-0.417877"/>
    <s v="Embu"/>
    <s v="Runyenjes"/>
    <s v="Kamugeri"/>
    <s v="Kagaari"/>
    <s v="10"/>
    <s v="Eastern Bioteck"/>
    <s v="Eastern Bioteck"/>
    <s v=""/>
    <s v="Micro Business"/>
    <x v="0"/>
  </r>
  <r>
    <s v="VPA6"/>
    <s v="KE-EMB-1612-15047"/>
    <x v="1"/>
    <s v=""/>
    <s v="11th November,2016"/>
    <d v="2016-11-11T00:00:00"/>
    <s v="31st December,2016"/>
    <d v="2016-12-31T00:00:00"/>
    <s v="Lita Mwontune"/>
    <s v="Female"/>
    <s v="99999"/>
    <s v="721882047"/>
    <s v="721882047"/>
    <s v=""/>
    <s v=""/>
    <n v="37.506762999999999"/>
    <n v="-0.39883999999999997"/>
    <s v="Embu"/>
    <s v="Runyenjes"/>
    <s v="Kagaari North"/>
    <s v="Kianjokoma"/>
    <s v="8"/>
    <s v="Eastern Bioteck"/>
    <s v="Eastern Bioteck"/>
    <s v=""/>
    <s v="Micro Business"/>
    <x v="0"/>
  </r>
  <r>
    <s v="VPA6"/>
    <s v="KE-KIA-1512-15505"/>
    <x v="1"/>
    <s v=""/>
    <s v="11th November,2015"/>
    <d v="2015-11-11T00:00:00"/>
    <s v="31st December,2015"/>
    <d v="2015-12-31T00:00:00"/>
    <s v="Peter Njoroge"/>
    <s v="Male"/>
    <s v="30695486"/>
    <s v="703649465"/>
    <s v="703649465"/>
    <s v=""/>
    <s v=""/>
    <n v="36.601467999999997"/>
    <n v="-1.2447619999999999"/>
    <s v="Kiambu"/>
    <s v="Kikuyu"/>
    <s v="Rusegetti"/>
    <s v=""/>
    <s v="6"/>
    <s v="Biotechno &amp; Services"/>
    <s v="Biotechno &amp; Services"/>
    <s v=""/>
    <s v="Micro Business"/>
    <x v="0"/>
  </r>
  <r>
    <s v="VPA6"/>
    <s v="KE-NYE-1612-17562"/>
    <x v="1"/>
    <s v=""/>
    <s v="7th October,2016"/>
    <d v="2016-10-07T00:00:00"/>
    <s v="20th December,2016"/>
    <d v="2016-12-20T00:00:00"/>
    <s v="Peter Mwangi Pewa"/>
    <s v="Male"/>
    <s v="1764715"/>
    <s v="722852795"/>
    <s v="2.55E+11"/>
    <s v=""/>
    <s v=""/>
    <n v="37.047220000000003"/>
    <n v="-0.58177299999999998"/>
    <s v="Nyeri"/>
    <s v="Mukurweni"/>
    <s v="Kiharo"/>
    <s v=""/>
    <s v="12"/>
    <s v="Mt Kenya Renewable Energy"/>
    <s v=""/>
    <s v=""/>
    <s v="Micro Business"/>
    <x v="0"/>
  </r>
  <r>
    <s v="VPA6"/>
    <s v="KE-NAK-1701-17563"/>
    <x v="1"/>
    <s v=""/>
    <s v="12th November,2016"/>
    <d v="2016-11-12T00:00:00"/>
    <s v="1st January,2017"/>
    <d v="2017-01-01T00:00:00"/>
    <s v="Nelly Wangui Ngwinyi"/>
    <s v="Female"/>
    <s v="9934653"/>
    <s v="721563142"/>
    <s v="2.55E+11"/>
    <s v="721748104"/>
    <s v=""/>
    <n v="36.161726999999999"/>
    <n v="-0.15498799999999999"/>
    <s v="Nakuru"/>
    <s v="Bahati"/>
    <s v="Chania"/>
    <s v=""/>
    <s v="8"/>
    <s v="Samjubiotec Enterprises"/>
    <s v=""/>
    <s v=""/>
    <s v="Micro Business"/>
    <x v="0"/>
  </r>
  <r>
    <s v="VPA6"/>
    <s v="KE-KIA-1702-17576"/>
    <x v="0"/>
    <s v="Unreachable"/>
    <s v="2nd January,2017"/>
    <d v="2017-01-02T00:00:00"/>
    <s v="21st February,2017"/>
    <d v="2017-02-21T00:00:00"/>
    <s v="Bethuel Kiplangat Lelgo"/>
    <s v="Male"/>
    <s v="2718375"/>
    <s v="254717013627"/>
    <s v="2.55E+11"/>
    <s v="723552648"/>
    <s v=""/>
    <m/>
    <m/>
    <s v="Kiambu"/>
    <s v="Githunguri"/>
    <s v="Githioro"/>
    <s v=""/>
    <s v="32"/>
    <s v="Samjubiotec Enterprises"/>
    <s v=""/>
    <s v=""/>
    <s v="Micro Business"/>
    <x v="5"/>
  </r>
  <r>
    <s v="VPA6"/>
    <s v="KE-NYE-1512-17578"/>
    <x v="0"/>
    <s v="Hostile Client"/>
    <s v="11th November,2015"/>
    <d v="2015-11-11T00:00:00"/>
    <s v="31st December,2015"/>
    <d v="2015-12-31T00:00:00"/>
    <s v="Charles Githaiga"/>
    <s v="Male"/>
    <s v="21246541"/>
    <s v="+254722997776"/>
    <s v="2.55E+11"/>
    <s v=""/>
    <s v=""/>
    <m/>
    <m/>
    <s v="Nyeri"/>
    <s v="Mukurwe-Ini"/>
    <s v="Ichamara"/>
    <s v=""/>
    <s v="10"/>
    <s v="Mt Kenya Renewable Energy"/>
    <s v=""/>
    <s v=""/>
    <s v="Micro Business"/>
    <x v="0"/>
  </r>
  <r>
    <s v="VPA6"/>
    <s v="KE-NYE-1703-17588"/>
    <x v="0"/>
    <s v="Hostile Client"/>
    <s v="10th January,2017"/>
    <d v="2017-01-10T00:00:00"/>
    <s v="1st March,2017"/>
    <d v="2017-03-01T00:00:00"/>
    <s v="David Gacheru"/>
    <s v="Male"/>
    <s v="99999"/>
    <s v="+254722612622"/>
    <s v="2.55E+11"/>
    <s v=""/>
    <s v=""/>
    <m/>
    <m/>
    <s v="Nyeri"/>
    <s v="Mukurwe-Ini"/>
    <s v="Ichamara"/>
    <s v=""/>
    <s v="8"/>
    <s v="Mt Kenya Renewable Energy"/>
    <s v=""/>
    <s v=""/>
    <s v="Micro Business"/>
    <x v="0"/>
  </r>
  <r>
    <s v="VPA6"/>
    <s v="KE-MUR-1612-17600"/>
    <x v="1"/>
    <s v=""/>
    <s v="7th December,2016"/>
    <d v="2016-12-07T00:00:00"/>
    <s v="20th December,2016"/>
    <d v="2016-12-20T00:00:00"/>
    <s v="Evlyn Wangare"/>
    <s v="Female"/>
    <s v="1042411"/>
    <s v="712623710"/>
    <s v="2.55E+11"/>
    <s v=""/>
    <s v=""/>
    <n v="36.979802999999997"/>
    <n v="-0.94910399999999995"/>
    <s v="Murang'a"/>
    <s v="Gatanga"/>
    <s v="Thika"/>
    <s v=""/>
    <s v="8"/>
    <s v="Andcol Enterprises"/>
    <s v=""/>
    <s v=""/>
    <s v="Micro Business"/>
    <x v="0"/>
  </r>
  <r>
    <s v="VPA6"/>
    <s v="KE-NYE-1703-17601"/>
    <x v="1"/>
    <s v=""/>
    <s v="10th January,2017"/>
    <d v="2017-01-10T00:00:00"/>
    <s v="1st March,2017"/>
    <d v="2017-03-01T00:00:00"/>
    <s v="Felix Karanja Karuthi"/>
    <s v="Male"/>
    <s v="1943219"/>
    <s v="721299326"/>
    <s v="2.55E+11"/>
    <s v=""/>
    <s v=""/>
    <n v="37.016182999999998"/>
    <n v="-0.54852999999999996"/>
    <s v="Nyeri"/>
    <s v="Mukurweni"/>
    <s v="Kanunga"/>
    <s v=""/>
    <s v="10"/>
    <s v="Mt Kenya Renewable Energy"/>
    <s v=""/>
    <s v=""/>
    <s v="Micro Business"/>
    <x v="0"/>
  </r>
  <r>
    <s v="VPA6"/>
    <s v="KE-NYE-1703-17607"/>
    <x v="1"/>
    <s v=""/>
    <s v="10th January,2017"/>
    <d v="2017-01-10T00:00:00"/>
    <s v="1st March,2017"/>
    <d v="2017-03-01T00:00:00"/>
    <s v="Geofrey Macharia Maina"/>
    <s v="Male"/>
    <s v="20554140"/>
    <s v="722319401"/>
    <s v="2.55E+11"/>
    <s v=""/>
    <s v=""/>
    <n v="37.069144999999999"/>
    <n v="-0.57199699999999998"/>
    <s v="Nyeri"/>
    <s v="Mukurweni"/>
    <s v="Kiamgoma"/>
    <s v="Mihuti"/>
    <s v="12"/>
    <s v="Mt Kenya Renewable Energy"/>
    <s v=""/>
    <s v=""/>
    <s v="Micro Business"/>
    <x v="0"/>
  </r>
  <r>
    <s v="VPA6"/>
    <s v="KE-MER-1701-17608"/>
    <x v="1"/>
    <s v=""/>
    <s v="12th November,2016"/>
    <d v="2016-11-12T00:00:00"/>
    <s v="1st January,2017"/>
    <d v="2017-01-01T00:00:00"/>
    <s v="Gichuru Beatrice Iguki"/>
    <s v="Female"/>
    <s v="14413322"/>
    <s v="723845956"/>
    <s v="2.55E+11"/>
    <s v=""/>
    <s v=""/>
    <n v="37.639313000000001"/>
    <n v="-8.2013000000000003E-2"/>
    <s v="Meru"/>
    <s v="Imenti South"/>
    <s v="Gaatia"/>
    <s v=""/>
    <s v="10"/>
    <s v="Igwemas General Digester Ltd"/>
    <s v=""/>
    <s v=""/>
    <s v="Micro Business"/>
    <x v="1"/>
  </r>
  <r>
    <s v="VPA6"/>
    <s v="KE-KIA-1701-17610"/>
    <x v="0"/>
    <s v="Unreachable"/>
    <s v="12th November,2016"/>
    <d v="2016-11-12T00:00:00"/>
    <s v="1st January,2017"/>
    <d v="2017-01-01T00:00:00"/>
    <s v="Harison Thuo Kirugu"/>
    <s v="Male"/>
    <s v="840412"/>
    <s v="+254722767344"/>
    <s v="2.55E+11"/>
    <s v=""/>
    <s v=""/>
    <m/>
    <m/>
    <s v="Kiambu"/>
    <s v="Thika East"/>
    <s v="Lndl"/>
    <s v=""/>
    <s v="6"/>
    <s v="Andcol Enterprises"/>
    <s v=""/>
    <s v=""/>
    <s v="Micro Business"/>
    <x v="0"/>
  </r>
  <r>
    <s v="VPA6"/>
    <s v="KE-NYE-1703-17611"/>
    <x v="1"/>
    <s v=""/>
    <s v="10th January,2017"/>
    <d v="2017-01-10T00:00:00"/>
    <s v="1st March,2017"/>
    <d v="2017-03-01T00:00:00"/>
    <s v="James Gachango"/>
    <s v="Male"/>
    <s v="19341174"/>
    <s v="716528535"/>
    <s v="2.55E+11"/>
    <s v=""/>
    <s v=""/>
    <n v="37.123068000000004"/>
    <n v="-0.55508800000000003"/>
    <s v="Nyeri"/>
    <s v="Mukurweni"/>
    <s v="Kiangondu"/>
    <s v="Kiharo"/>
    <s v="12"/>
    <s v="Mt Kenya Renewable Energy"/>
    <s v=""/>
    <s v=""/>
    <s v="Micro Business"/>
    <x v="0"/>
  </r>
  <r>
    <s v="VPA6"/>
    <s v="KE-NYE-1703-17612"/>
    <x v="1"/>
    <s v=""/>
    <s v="10th January,2017"/>
    <d v="2017-01-10T00:00:00"/>
    <s v="1st March,2017"/>
    <d v="2017-03-01T00:00:00"/>
    <s v="James Gathanwa"/>
    <s v="Male"/>
    <s v="22001231"/>
    <s v="713596682"/>
    <s v="2.55E+11"/>
    <s v=""/>
    <s v=""/>
    <n v="37.039982000000002"/>
    <n v="-0.56334300000000004"/>
    <s v="Nyeri"/>
    <s v="Mukurweni"/>
    <s v="Mukurweini"/>
    <s v=""/>
    <s v="12"/>
    <s v="Mt Kenya Renewable Energy"/>
    <s v=""/>
    <s v=""/>
    <s v="Micro Business"/>
    <x v="0"/>
  </r>
  <r>
    <s v="VPA6"/>
    <s v="KE-KIA-1610-17615"/>
    <x v="1"/>
    <s v=""/>
    <s v="12th August,2016"/>
    <d v="2016-08-12T00:00:00"/>
    <s v="1st October,2016"/>
    <d v="2016-10-01T00:00:00"/>
    <s v="James Kigo Kinuthia"/>
    <s v="Male"/>
    <s v="8822350"/>
    <s v="721777448"/>
    <s v="2.55E+11"/>
    <s v=""/>
    <s v=""/>
    <n v="36.928418000000001"/>
    <n v="-0.99771500000000002"/>
    <s v="Kiambu"/>
    <s v="Gatundu North"/>
    <s v="Kaango"/>
    <s v="Mukurwe"/>
    <s v="6"/>
    <s v="Igwemas General Digester Ltd"/>
    <s v=""/>
    <s v=""/>
    <s v="Micro Business"/>
    <x v="0"/>
  </r>
  <r>
    <s v="VPA6"/>
    <s v="KE-NYE-1612-17645"/>
    <x v="0"/>
    <s v="Unreachable"/>
    <s v="11th November,2016"/>
    <d v="2016-11-11T00:00:00"/>
    <s v="31st December,2016"/>
    <d v="2016-12-31T00:00:00"/>
    <s v="Muniki Muruga"/>
    <s v="Male"/>
    <s v="26194921"/>
    <s v="+254723313257"/>
    <s v="2.55E+11"/>
    <s v=""/>
    <s v=""/>
    <m/>
    <m/>
    <s v="Nyeri"/>
    <s v="Tetu"/>
    <s v="Kiamutiga"/>
    <s v=""/>
    <s v="12"/>
    <s v="Mt Kenya Renewable Energy"/>
    <s v=""/>
    <s v=""/>
    <s v="Micro Business"/>
    <x v="0"/>
  </r>
  <r>
    <s v="VPA6"/>
    <s v="KE-MUR-1702-17646"/>
    <x v="1"/>
    <s v=""/>
    <s v="27th December,2016"/>
    <d v="2016-12-27T00:00:00"/>
    <s v="15th February,2017"/>
    <d v="2017-02-15T00:00:00"/>
    <s v="Peter Ndururi"/>
    <s v="Male"/>
    <s v="42241"/>
    <s v="720129468"/>
    <s v="2.55E+11"/>
    <s v=""/>
    <s v=""/>
    <n v="36.815083999999999"/>
    <n v="-0.84086000000000005"/>
    <s v="Murang'a"/>
    <s v="Gatanga"/>
    <s v="Gatura"/>
    <s v=""/>
    <s v="24"/>
    <s v="Andcol Enterprises"/>
    <s v=""/>
    <s v=""/>
    <s v="Micro Business"/>
    <x v="3"/>
  </r>
  <r>
    <s v="VPA6"/>
    <s v="KE-SIA-1702-17649"/>
    <x v="1"/>
    <s v=""/>
    <s v="13th December,2016"/>
    <d v="2016-12-13T00:00:00"/>
    <s v="1st February,2017"/>
    <d v="2017-02-01T00:00:00"/>
    <s v="Protus Otieno"/>
    <s v="Male"/>
    <s v="4427301"/>
    <s v="737867774"/>
    <s v="2.55E+11"/>
    <s v=""/>
    <s v=""/>
    <n v="34.535758000000001"/>
    <n v="9.3170000000000006E-3"/>
    <s v="Siaya"/>
    <s v="Bondo"/>
    <s v="Kego"/>
    <s v="Ramula"/>
    <s v="8"/>
    <s v="Andcol Enterprises"/>
    <s v=""/>
    <s v=""/>
    <s v="Micro Business"/>
    <x v="0"/>
  </r>
  <r>
    <s v="VPA6"/>
    <s v="KE-NYE-1701-17653"/>
    <x v="1"/>
    <s v=""/>
    <s v="12th November,2016"/>
    <d v="2016-11-12T00:00:00"/>
    <s v="1st January,2017"/>
    <d v="2017-01-01T00:00:00"/>
    <s v="Peter Karuge Ngutiti"/>
    <s v="Male"/>
    <s v="1943108"/>
    <s v="726097835"/>
    <s v="2.55E+11"/>
    <s v=""/>
    <s v=""/>
    <n v="37.012934999999999"/>
    <n v="-0.558813"/>
    <s v="Nyeri"/>
    <s v="Mukurweni"/>
    <s v="Gakindu"/>
    <s v=""/>
    <s v="12"/>
    <s v="Mt Kenya Renewable Energy"/>
    <s v=""/>
    <s v=""/>
    <s v="Micro Business"/>
    <x v="0"/>
  </r>
  <r>
    <s v="VPA6"/>
    <s v="KE-BUS-1702-18597"/>
    <x v="1"/>
    <s v=""/>
    <s v="1st December,2016"/>
    <d v="2016-12-01T00:00:00"/>
    <s v="20th February,2017"/>
    <d v="2017-02-20T00:00:00"/>
    <s v="Vincent Obisa Wanyama"/>
    <s v="Male"/>
    <s v="99999"/>
    <s v="721793103"/>
    <s v="721793103"/>
    <s v=""/>
    <s v=""/>
    <n v="34.129641999999997"/>
    <n v="0.31908700000000001"/>
    <s v="Busia"/>
    <s v="Busia"/>
    <s v="Busulere"/>
    <s v="Ludacho"/>
    <s v="12"/>
    <s v="Andcol Enterprises"/>
    <s v=""/>
    <s v=""/>
    <s v="Micro Business"/>
    <x v="0"/>
  </r>
  <r>
    <s v="VPA6"/>
    <s v="KE-MER-1703-19592"/>
    <x v="1"/>
    <s v=""/>
    <s v="10th January,2017"/>
    <d v="2017-01-10T00:00:00"/>
    <s v="1st March,2017"/>
    <d v="2017-03-01T00:00:00"/>
    <s v="Silas Kiburi"/>
    <s v="Male"/>
    <s v="2539472"/>
    <s v="729516543"/>
    <s v="2.55E+11"/>
    <s v="729516543"/>
    <s v=""/>
    <n v="37.623137"/>
    <n v="-0.17787600000000001"/>
    <s v="Meru"/>
    <s v="Imenti South"/>
    <s v="Kiithwa"/>
    <s v=""/>
    <s v="8"/>
    <s v="Likunga Company Limited"/>
    <s v=""/>
    <s v=""/>
    <s v="Micro Business"/>
    <x v="0"/>
  </r>
  <r>
    <s v="VPA6"/>
    <s v="KE-KIR-1606-20481"/>
    <x v="0"/>
    <s v="Unreachable"/>
    <s v="12th April,2016"/>
    <d v="2016-04-12T00:00:00"/>
    <s v="1st June,2016"/>
    <d v="2016-06-01T00:00:00"/>
    <s v="James Karuri Kiarago"/>
    <s v="Male"/>
    <s v="99999"/>
    <s v="722883321"/>
    <s v="722883321"/>
    <s v=""/>
    <s v=""/>
    <n v="37.406007000000002"/>
    <n v="-0.551732"/>
    <s v="Kirinyaga"/>
    <s v="Kirinyaga East"/>
    <s v="Nyangati"/>
    <s v="Kangu"/>
    <n v="8"/>
    <s v="Eastern Bioteck"/>
    <s v=""/>
    <s v=""/>
    <s v="Micro Business"/>
    <x v="0"/>
  </r>
  <r>
    <s v="VPA6"/>
    <s v="KE-NYE-1512-20794"/>
    <x v="1"/>
    <s v=""/>
    <s v="11th November,2015"/>
    <d v="2015-11-11T00:00:00"/>
    <s v="31st December,2015"/>
    <d v="2015-12-31T00:00:00"/>
    <s v="Samson Githua"/>
    <s v="Male"/>
    <s v="99999"/>
    <s v="722299505"/>
    <s v="2.55E+11"/>
    <s v=""/>
    <s v=""/>
    <n v="36.895454999999998"/>
    <n v="-0.491365"/>
    <s v="Nyeri"/>
    <s v="Tetu"/>
    <s v="Gathuthi"/>
    <s v="Ndugamano"/>
    <s v="12"/>
    <s v="Mt Kenya Renewable Energy"/>
    <s v=""/>
    <s v=""/>
    <s v="Micro Business"/>
    <x v="0"/>
  </r>
  <r>
    <s v="VPA6"/>
    <s v="KE-MER-1809-23700"/>
    <x v="1"/>
    <s v=""/>
    <s v="3rd August,2018"/>
    <d v="2018-08-03T00:00:00"/>
    <s v="12th September,2018"/>
    <d v="2018-09-12T00:00:00"/>
    <s v="Mbaya Kathurima Lawrence"/>
    <s v="Male"/>
    <s v="22768978"/>
    <s v="722748619"/>
    <s v="722748619"/>
    <s v=""/>
    <s v="729368867"/>
    <n v="37.553263000000001"/>
    <n v="0.116478"/>
    <s v="Meru"/>
    <s v="Buuri"/>
    <s v="Ntungi"/>
    <s v="Ibii"/>
    <s v="6"/>
    <s v="Igwemas General Digester Ltd"/>
    <s v="Murithi Paul"/>
    <s v="791853946"/>
    <s v="Micro Business"/>
    <x v="1"/>
  </r>
  <r>
    <s v="VPA6"/>
    <s v="KE-LAI-1808-21617"/>
    <x v="1"/>
    <s v=""/>
    <s v="19th June,2018"/>
    <d v="2018-06-19T00:00:00"/>
    <s v="8th August,2018"/>
    <d v="2018-08-08T00:00:00"/>
    <s v="Mwangi Miriam Njeri"/>
    <s v="Female"/>
    <s v="24945005"/>
    <s v="714142030"/>
    <s v="714142030"/>
    <s v=""/>
    <s v="711538604"/>
    <n v="36.597242000000001"/>
    <n v="-7.4329000000000006E-2"/>
    <s v="Laikipia"/>
    <s v="Laikipia Central"/>
    <s v="Ngobit"/>
    <s v="Thukurui 2"/>
    <s v="10"/>
    <s v="Kichemu limited"/>
    <s v="Null"/>
    <s v=""/>
    <s v="Micro Business"/>
    <x v="1"/>
  </r>
  <r>
    <s v="VPA6"/>
    <s v="KE-NAK-1808-0"/>
    <x v="0"/>
    <s v="Unreachable"/>
    <s v="27th June,2018"/>
    <d v="2018-06-27T00:00:00"/>
    <s v="16th August,2018"/>
    <d v="2018-08-16T00:00:00"/>
    <s v="Koech Oliviar"/>
    <s v="Female"/>
    <s v="10014584"/>
    <s v="710761243"/>
    <s v="710761243"/>
    <s v=""/>
    <s v=""/>
    <n v="35.649797999999997"/>
    <n v="-0.57195200000000002"/>
    <s v="Nakuru"/>
    <s v="Kuresoi"/>
    <s v="Kirusoi"/>
    <s v="Irungu"/>
    <s v="8"/>
    <s v="Kichemu limited"/>
    <s v=""/>
    <s v=""/>
    <s v="Micro Business"/>
    <x v="1"/>
  </r>
  <r>
    <s v="VPA6"/>
    <s v="KE-NAK-1808-27945"/>
    <x v="0"/>
    <s v="Unreachable"/>
    <s v="16th July,2018"/>
    <d v="2018-07-16T00:00:00"/>
    <s v="16th August,2018"/>
    <d v="2018-08-16T00:00:00"/>
    <s v="Mbai Peter Njau"/>
    <s v="Male"/>
    <s v="2742078"/>
    <s v="72530060"/>
    <s v="725300606"/>
    <s v=""/>
    <s v=""/>
    <n v="36.119506999999999"/>
    <n v="-0.227099"/>
    <s v="Nakuru"/>
    <s v="Bahati"/>
    <s v="Kabatini"/>
    <s v="Nyathuna"/>
    <s v="16"/>
    <s v="Samjubiotec Enterprises"/>
    <s v="Samuel Mwangi Juma"/>
    <s v="725884727"/>
    <s v="Micro Business"/>
    <x v="5"/>
  </r>
  <r>
    <s v="VPA6"/>
    <s v="KE-MUR-1808-19386"/>
    <x v="1"/>
    <s v=""/>
    <s v="20th July,2018"/>
    <d v="2018-07-20T00:00:00"/>
    <s v="13th August,2018"/>
    <d v="2018-08-13T00:00:00"/>
    <s v="Kariuki Mathew Kainuri"/>
    <s v="Male"/>
    <s v="22838666"/>
    <s v="722225711"/>
    <s v="722225711"/>
    <s v=""/>
    <s v="724561187"/>
    <n v="36.978569"/>
    <n v="-0.87066200000000005"/>
    <s v="Murang'a"/>
    <s v="Kandara"/>
    <s v="Githuya"/>
    <s v="Githuya"/>
    <s v="8"/>
    <s v="HAMKAM"/>
    <s v="Hamkam"/>
    <s v="728905327"/>
    <s v="Micro Business"/>
    <x v="0"/>
  </r>
  <r>
    <s v="VPA6"/>
    <s v="KE-MER-1808-23701"/>
    <x v="1"/>
    <s v=""/>
    <s v="1st July,2018"/>
    <d v="2018-07-01T00:00:00"/>
    <s v="20th August,2018"/>
    <d v="2018-08-20T00:00:00"/>
    <s v="Kathure Murithi Ann"/>
    <s v="Male"/>
    <s v="25237825"/>
    <s v="700399541"/>
    <s v="700399541"/>
    <s v=""/>
    <s v="7200399541"/>
    <n v="37.582138"/>
    <n v="-7.3899999999999993E-2"/>
    <s v="Meru"/>
    <s v="Imenti South"/>
    <s v="Mikumbune"/>
    <s v="Ngira"/>
    <s v="10"/>
    <s v="Igwemas General Digester Ltd"/>
    <s v="Samuel Kirimi"/>
    <s v="793022614"/>
    <s v="Micro Business"/>
    <x v="1"/>
  </r>
  <r>
    <s v="VPA6"/>
    <s v="KE-MER-1808-19616"/>
    <x v="1"/>
    <s v=""/>
    <s v="18th July,2018"/>
    <d v="2018-07-18T00:00:00"/>
    <s v="21st August,2018"/>
    <d v="2018-08-21T00:00:00"/>
    <s v="Kaburu Mwiandi Eustace"/>
    <s v="Male"/>
    <s v="28279424"/>
    <s v="727236627"/>
    <s v="727236627"/>
    <s v=""/>
    <s v="726619808"/>
    <n v="37.603369999999998"/>
    <n v="-0.176123"/>
    <s v="Meru"/>
    <s v="Imenti South"/>
    <s v="Kinoro"/>
    <s v="Mutunguru"/>
    <s v="8"/>
    <s v="Likunga Company Limited"/>
    <s v="Julius Mwiraria"/>
    <s v="713007798"/>
    <s v="Micro Business"/>
    <x v="0"/>
  </r>
  <r>
    <s v="VPA6"/>
    <s v="KE-TRA-1808-17569"/>
    <x v="1"/>
    <s v=""/>
    <s v="15th July,2018"/>
    <d v="2018-07-15T00:00:00"/>
    <s v="13th August,2018"/>
    <d v="2018-08-13T00:00:00"/>
    <s v="Nyongesa Rose"/>
    <s v="Female"/>
    <s v="99999"/>
    <s v="722939156"/>
    <s v="722939156"/>
    <s v=""/>
    <s v=""/>
    <n v="34.939937999999998"/>
    <n v="0.90745200000000004"/>
    <s v="Trans Nzoia"/>
    <s v="Kiminini"/>
    <s v="Wekhonye"/>
    <s v="Wehoye"/>
    <s v="8"/>
    <s v="Ndimar Renewable Energy"/>
    <s v="Ndimar Renewable Energy"/>
    <s v="722797711"/>
    <s v="Micro Business"/>
    <x v="0"/>
  </r>
  <r>
    <s v="VPA6"/>
    <s v="KE-THA-1808-19617"/>
    <x v="1"/>
    <s v=""/>
    <s v="28th July,2018"/>
    <d v="2018-07-28T00:00:00"/>
    <s v="21st August,2018"/>
    <d v="2018-08-21T00:00:00"/>
    <s v="Kimandi Mbae Kenneth"/>
    <s v="Male"/>
    <s v="12406500"/>
    <s v="721225686"/>
    <s v="721225686"/>
    <s v=""/>
    <s v="717598776"/>
    <n v="37.61186"/>
    <n v="-0.26485999999999998"/>
    <s v="Tharaka-Nithi"/>
    <s v="Maara"/>
    <s v="Murugi West"/>
    <s v="Kalewa"/>
    <s v="8"/>
    <s v="Likunga Company Limited"/>
    <s v="Jonah Kirimi"/>
    <s v="717394804"/>
    <s v="Micro Business"/>
    <x v="0"/>
  </r>
  <r>
    <s v="VPA6"/>
    <s v="KE-MER-1808-23702"/>
    <x v="1"/>
    <s v=""/>
    <s v="2nd August,2018"/>
    <d v="2018-08-02T00:00:00"/>
    <s v="24th August,2018"/>
    <d v="2018-08-24T00:00:00"/>
    <s v="Kungania Ngiri Naom"/>
    <s v="Female"/>
    <s v="6684508"/>
    <s v="724834575"/>
    <s v="724834575"/>
    <s v=""/>
    <s v="7351858561"/>
    <n v="37.624563000000002"/>
    <n v="-7.2977E-2"/>
    <s v="Meru"/>
    <s v="Imenti South"/>
    <s v="Mikumbune"/>
    <s v="Mikumbune"/>
    <s v="6"/>
    <s v="Igwemas General Digester Ltd"/>
    <s v="Timothy  Murithi"/>
    <s v="719853946"/>
    <s v="Micro Business"/>
    <x v="1"/>
  </r>
  <r>
    <s v="VPA6"/>
    <s v="KE-NYA-1808-21619"/>
    <x v="1"/>
    <s v=""/>
    <s v="8th July,2018"/>
    <d v="2018-07-08T00:00:00"/>
    <s v="27th August,2018"/>
    <d v="2018-08-27T00:00:00"/>
    <s v="Maina Elinjah Mwangi"/>
    <s v="Male"/>
    <s v="2035627"/>
    <s v="710887873"/>
    <s v="710887873"/>
    <s v=""/>
    <s v="723078998"/>
    <n v="36.517001999999998"/>
    <n v="-2.3266999999999999E-2"/>
    <s v="Nyandarua"/>
    <s v="Ndaragwa"/>
    <s v="Ndaragwa"/>
    <s v="Muricho 4"/>
    <s v="8"/>
    <s v="Kichemu limited"/>
    <s v="Null"/>
    <s v=""/>
    <s v="Micro Business"/>
    <x v="1"/>
  </r>
  <r>
    <s v="VPA6"/>
    <s v="KE-NAK-1808-21620"/>
    <x v="1"/>
    <s v=""/>
    <s v="9th July,2018"/>
    <d v="2018-07-09T00:00:00"/>
    <s v="28th August,2018"/>
    <d v="2018-08-28T00:00:00"/>
    <s v="Pricilar Mwangi W"/>
    <s v="Male"/>
    <s v="8290243"/>
    <s v="722045631"/>
    <s v="722645631"/>
    <s v=""/>
    <s v="722896664"/>
    <n v="36.006422999999998"/>
    <n v="-0.15528"/>
    <s v="Nakuru"/>
    <s v="Rongai"/>
    <s v="Rongai"/>
    <s v="Olorongai"/>
    <s v="10"/>
    <s v="Kichemu limited"/>
    <s v=""/>
    <s v=""/>
    <s v="Micro Business"/>
    <x v="1"/>
  </r>
  <r>
    <s v="VPA6"/>
    <s v="KE-UAS-1805-27911"/>
    <x v="1"/>
    <s v=""/>
    <s v="31st March,2018"/>
    <d v="2018-03-31T00:00:00"/>
    <s v="1st May,2018"/>
    <d v="2018-05-01T00:00:00"/>
    <s v="Jonathan Too Cheruiyot"/>
    <s v="Male"/>
    <s v="30470514"/>
    <s v="721223630"/>
    <s v="721223630"/>
    <s v=""/>
    <s v=""/>
    <n v="35.090142999999998"/>
    <n v="0.61624999999999996"/>
    <s v="Uasin Gishu"/>
    <s v="Turbo"/>
    <s v="Sugoi"/>
    <s v="Waitaluk"/>
    <s v="8"/>
    <s v="Ndimar Renewable Energy"/>
    <s v="Ndimar Renewable Energy"/>
    <s v="722797711"/>
    <s v="Micro Business"/>
    <x v="0"/>
  </r>
  <r>
    <s v="VPA6"/>
    <s v="KE-BAR-1809-21621"/>
    <x v="1"/>
    <s v=""/>
    <s v="7th July,2018"/>
    <d v="2018-07-07T00:00:00"/>
    <s v="1st September,2018"/>
    <d v="2018-09-01T00:00:00"/>
    <s v="Limo Henry K"/>
    <s v="Male"/>
    <s v="4546140"/>
    <s v="727692631"/>
    <s v="727692631"/>
    <s v=""/>
    <s v="726621295"/>
    <n v="35.741109999999999"/>
    <n v="4.8300999999999997E-2"/>
    <s v="Baringo"/>
    <s v="Koibatek"/>
    <s v="Ravine"/>
    <s v="Kamelilo"/>
    <s v="10"/>
    <s v="Kichemu limited"/>
    <s v=""/>
    <s v=""/>
    <s v="Micro Business"/>
    <x v="0"/>
  </r>
  <r>
    <s v="VPA6"/>
    <s v="KE-MER-1809-19382"/>
    <x v="1"/>
    <s v=""/>
    <s v="1st August,2018"/>
    <d v="2018-08-01T00:00:00"/>
    <s v="1st September,2018"/>
    <d v="2018-09-01T00:00:00"/>
    <s v="Kabururu Francis Kiogora"/>
    <s v="Female"/>
    <s v="22832707"/>
    <s v="72190442"/>
    <s v="721904423"/>
    <s v=""/>
    <s v="721904423"/>
    <n v="37.601239999999997"/>
    <n v="4.4597999999999999E-2"/>
    <s v="Meru"/>
    <s v="Imenti North"/>
    <s v="Buuri"/>
    <s v="Kibui"/>
    <s v="12"/>
    <s v="HAMKAM"/>
    <s v="Hamkam"/>
    <s v="728905327"/>
    <s v="Micro Business"/>
    <x v="0"/>
  </r>
  <r>
    <s v="VPA6"/>
    <s v="KE-MER-1809-63972"/>
    <x v="1"/>
    <s v=""/>
    <s v="15th July,2018"/>
    <d v="2018-07-15T00:00:00"/>
    <s v="3rd September,2018"/>
    <d v="2018-09-03T00:00:00"/>
    <s v="M'Mwitari Muthamia Zachary"/>
    <s v="Male"/>
    <s v="8871484"/>
    <s v="727631546"/>
    <s v="727631546"/>
    <s v=""/>
    <s v="729335716"/>
    <n v="37.675964999999998"/>
    <n v="-0.11203200000000001"/>
    <s v="Meru"/>
    <s v="Imenti South"/>
    <s v="Ruakithangari"/>
    <s v="Ntharene"/>
    <s v="12"/>
    <s v="Igwemas General Digester Ltd"/>
    <s v="Samuel Kirimi"/>
    <s v="793022614"/>
    <s v="Micro Business"/>
    <x v="0"/>
  </r>
  <r>
    <s v="VPA6"/>
    <s v="KE-NYA-1809-19685"/>
    <x v="1"/>
    <s v=""/>
    <s v="10th July,2018"/>
    <d v="2018-07-10T00:00:00"/>
    <s v="4th September,2018"/>
    <d v="2018-09-04T00:00:00"/>
    <s v="Kerina Zablon Momanyi"/>
    <s v="Male"/>
    <s v="22007153"/>
    <s v="711429592"/>
    <s v="711429592"/>
    <s v=""/>
    <s v="703389424"/>
    <n v="34.959462000000002"/>
    <n v="-0.73204000000000002"/>
    <s v="Nyamira"/>
    <s v="Masaba North"/>
    <s v="Mochewa"/>
    <s v="Geta"/>
    <s v="8"/>
    <s v="Perjo Biogas Co Ltd"/>
    <s v="Joel Nyambane Moigare"/>
    <s v="710208102"/>
    <s v="Micro Business"/>
    <x v="1"/>
  </r>
  <r>
    <s v="VPA6"/>
    <s v="KE-NYA-1809-19686"/>
    <x v="0"/>
    <s v="Unreachable"/>
    <s v="7th July,2018"/>
    <d v="2018-07-07T00:00:00"/>
    <s v="4th September,2018"/>
    <d v="2018-09-04T00:00:00"/>
    <s v="Ndege Mondester Moraa"/>
    <s v="Female"/>
    <s v="12794141"/>
    <s v="710208948"/>
    <s v="710208948"/>
    <s v=""/>
    <s v="713921853"/>
    <n v="34.930402999999998"/>
    <n v="-0.75610500000000003"/>
    <s v="Nyamira"/>
    <s v="Masaba North"/>
    <s v="Keroka Township"/>
    <s v="Mwamosima"/>
    <s v="8"/>
    <s v="Perjo Biogas Co Ltd"/>
    <s v="Joel Nyambane Moigare"/>
    <s v="710208102"/>
    <s v="Micro Business"/>
    <x v="1"/>
  </r>
  <r>
    <s v="VPA6"/>
    <s v="KE-EMB-1808-23624"/>
    <x v="1"/>
    <s v=""/>
    <s v="29th July,2018"/>
    <d v="2018-07-29T00:00:00"/>
    <s v="29th August,2018"/>
    <d v="2018-08-29T00:00:00"/>
    <s v="Nyaga Thomas Njiru"/>
    <s v="Male"/>
    <s v="4401523"/>
    <s v="713800149"/>
    <s v="2.55E+11"/>
    <s v=""/>
    <s v="2.55E+11"/>
    <n v="37.472940000000001"/>
    <n v="-0.40722000000000003"/>
    <s v="Embu"/>
    <s v="Manyatta"/>
    <s v="Ruguru"/>
    <s v="Kirigiri"/>
    <s v="10"/>
    <s v="Sakaki Natural Renewable Energy Center"/>
    <s v="Null"/>
    <s v=""/>
    <s v="Micro Business"/>
    <x v="1"/>
  </r>
  <r>
    <s v="VPA6"/>
    <s v="KE-NYE-1808-23615"/>
    <x v="1"/>
    <s v=""/>
    <s v="30th July,2018"/>
    <d v="2018-07-30T00:00:00"/>
    <s v="30th August,2018"/>
    <d v="2018-08-30T00:00:00"/>
    <s v="Muiruri Francis Mwaura"/>
    <s v="Male"/>
    <s v="3233586"/>
    <s v="721881688"/>
    <s v="721881688"/>
    <s v=""/>
    <s v="725363394"/>
    <n v="36.928925"/>
    <n v="-0.28828300000000001"/>
    <s v="Nyeri"/>
    <s v="Kieni West"/>
    <s v="Rabura"/>
    <s v="Mahiga"/>
    <n v="12"/>
    <s v="Sakaki Natural Renewable Energy Center"/>
    <s v="Null"/>
    <s v=""/>
    <s v="Micro Business"/>
    <x v="1"/>
  </r>
  <r>
    <s v="VPA6"/>
    <s v="KE-NYE-1808-23626"/>
    <x v="1"/>
    <s v=""/>
    <s v="30th July,2018"/>
    <d v="2018-07-30T00:00:00"/>
    <s v="30th August,2018"/>
    <d v="2018-08-30T00:00:00"/>
    <s v="Kingori Godfrey Gikaria"/>
    <s v="Male"/>
    <s v="3300435"/>
    <s v="713634185"/>
    <s v="713634185"/>
    <s v=""/>
    <s v="720966171"/>
    <n v="36.829362000000003"/>
    <n v="-0.24014199999999999"/>
    <s v="Nyeri"/>
    <s v="Kieni West"/>
    <s v="Mwiogo"/>
    <s v="Kabati"/>
    <s v="10"/>
    <s v="Sakaki Natural Renewable Energy Center"/>
    <s v="Null"/>
    <s v=""/>
    <s v="Micro Business"/>
    <x v="1"/>
  </r>
  <r>
    <s v="VPA6"/>
    <s v="KE-KIR-1809-23627"/>
    <x v="1"/>
    <s v=""/>
    <s v="28th August,2018"/>
    <d v="2018-08-28T00:00:00"/>
    <s v="6th September,2018"/>
    <d v="2018-09-06T00:00:00"/>
    <s v="Wanjohi Douglas Wachira"/>
    <s v="Male"/>
    <s v="99999"/>
    <s v="721356629"/>
    <s v="721356629"/>
    <s v=""/>
    <s v="725330174"/>
    <n v="37.168666999999999"/>
    <n v="-0.49718499999999999"/>
    <s v="Kirinyaga"/>
    <s v="Sagana"/>
    <s v="Kiini"/>
    <s v="Thunguri"/>
    <s v="6"/>
    <s v="Sakaki Natural Renewable Energy Center"/>
    <s v="Null"/>
    <s v=""/>
    <s v="Micro Business"/>
    <x v="1"/>
  </r>
  <r>
    <s v="VPA6"/>
    <s v="KE-NYE-1808-20801"/>
    <x v="0"/>
    <s v="Unreachable"/>
    <s v="18th July,2018"/>
    <d v="2018-07-18T00:00:00"/>
    <s v="18th August,2018"/>
    <d v="2018-08-18T00:00:00"/>
    <s v="Kiboi Wangari Lucy"/>
    <s v="Female"/>
    <s v="11318823"/>
    <s v="728939887"/>
    <s v="728939887"/>
    <s v=""/>
    <s v="712690952"/>
    <n v="36.707087999999999"/>
    <n v="-0.225632"/>
    <s v="Nyeri"/>
    <s v="Kieni West"/>
    <s v="Mugunda"/>
    <s v="Kiambogo"/>
    <n v="16"/>
    <s v="Mt Kenya Renewable Energy"/>
    <s v="Mt Kenya Renewable Energy"/>
    <s v="726322851"/>
    <s v="Micro Business"/>
    <x v="0"/>
  </r>
  <r>
    <s v="VPA6"/>
    <s v="KE-MER-1809-23873"/>
    <x v="1"/>
    <s v=""/>
    <s v="22nd July,2018"/>
    <d v="2018-07-22T00:00:00"/>
    <s v="10th September,2018"/>
    <d v="2018-09-10T00:00:00"/>
    <s v="Kibue Lucy Waceke"/>
    <s v="Female"/>
    <s v="3110101"/>
    <s v="726912767"/>
    <s v="726912767"/>
    <s v=""/>
    <s v="722287726"/>
    <n v="37.626747000000002"/>
    <n v="-6.7718E-2"/>
    <s v="Meru"/>
    <s v="Imenti South"/>
    <s v="Imenti South"/>
    <s v="Nkwiga"/>
    <s v="6"/>
    <s v="Igwemas General Digester Ltd"/>
    <s v="Eric Munene"/>
    <s v="728779943"/>
    <s v="Micro Business"/>
    <x v="1"/>
  </r>
  <r>
    <s v="VPA6"/>
    <s v="KE-MER-1809-23874"/>
    <x v="1"/>
    <s v=""/>
    <s v="30th July,2018"/>
    <d v="2018-07-30T00:00:00"/>
    <s v="10th September,2018"/>
    <d v="2018-09-10T00:00:00"/>
    <s v="Mbaya Catherine Kiende"/>
    <s v="Female"/>
    <s v="24706252"/>
    <s v="723046197"/>
    <s v="723046197"/>
    <s v=""/>
    <s v="727570126"/>
    <n v="37.580193999999999"/>
    <n v="-4.4551E-2"/>
    <s v="Meru"/>
    <s v="Imenti South"/>
    <s v="Kathera"/>
    <s v="Kongone"/>
    <s v="8"/>
    <s v="Igwemas General Digester Ltd"/>
    <s v="Timothy  Murithi"/>
    <s v="791853946"/>
    <s v="Micro Business"/>
    <x v="1"/>
  </r>
  <r>
    <s v="VPA6"/>
    <s v="KE-LAI-1809-19621"/>
    <x v="1"/>
    <s v=""/>
    <s v="20th August,2018"/>
    <d v="2018-08-20T00:00:00"/>
    <s v="8th September,2018"/>
    <d v="2018-09-08T00:00:00"/>
    <s v="Kilimo Promoters Biashara"/>
    <s v="Male"/>
    <s v="7759029"/>
    <s v="721559513"/>
    <s v="721559513"/>
    <s v=""/>
    <s v="720557913"/>
    <n v="37.209021999999997"/>
    <n v="8.3487000000000006E-2"/>
    <s v="Laikipia"/>
    <s v="Laikipia North"/>
    <s v="Ngenia"/>
    <s v="Kairigire"/>
    <s v="6"/>
    <s v="Likunga Company Limited"/>
    <s v="Laaria"/>
    <s v="713007798"/>
    <s v="Micro Business"/>
    <x v="1"/>
  </r>
  <r>
    <s v="VPA6"/>
    <s v="KE-LAI-1808-27924"/>
    <x v="1"/>
    <s v=""/>
    <s v="6th May,2018"/>
    <d v="2018-05-06T00:00:00"/>
    <s v="10th August,2018"/>
    <d v="2018-08-10T00:00:00"/>
    <s v="Gatoro Hannah Nyambura"/>
    <s v="Female"/>
    <s v="24865574"/>
    <s v="710889385"/>
    <s v="710889385"/>
    <s v=""/>
    <s v="725855873"/>
    <n v="36.592528999999999"/>
    <n v="-6.5125000000000002E-2"/>
    <s v="Laikipia"/>
    <s v="Laikipia East"/>
    <s v="Ngobit"/>
    <s v="Suguroi 1"/>
    <s v="10"/>
    <s v="Kichemu limited"/>
    <s v="Kimenyi  Stephen"/>
    <s v="727002750"/>
    <s v="Micro Business"/>
    <x v="1"/>
  </r>
  <r>
    <s v="VPA6"/>
    <s v="KE-KIS-1809-19687"/>
    <x v="0"/>
    <s v="Non Compliant"/>
    <s v="10th July,2018"/>
    <d v="2018-07-10T00:00:00"/>
    <s v="13th September,2018"/>
    <d v="2018-09-13T00:00:00"/>
    <s v="Nyamweya Erick Onkoba"/>
    <s v="Male"/>
    <s v="21814722"/>
    <s v="0722898156"/>
    <s v="722898156"/>
    <s v=""/>
    <s v="725832314"/>
    <n v="34.738464999999998"/>
    <n v="-0.59255599999999997"/>
    <s v="Kisii"/>
    <s v="Kisii Central"/>
    <s v="Bogisero"/>
    <s v="Riverside"/>
    <s v="8"/>
    <s v="Perjo Biogas Co Ltd"/>
    <s v="Joel Nyambane Moigare"/>
    <s v="710207102"/>
    <s v="Micro Business"/>
    <x v="1"/>
  </r>
  <r>
    <s v="VPA6"/>
    <s v="KE-KIA-1809-21622"/>
    <x v="0"/>
    <s v="Unreachable"/>
    <s v="10th August,2018"/>
    <d v="2018-08-10T00:00:00"/>
    <s v="14th September,2018"/>
    <d v="2018-09-14T00:00:00"/>
    <s v="Nganga Ebrahim Mungai"/>
    <s v="Male"/>
    <s v="2571333"/>
    <s v="721801617"/>
    <s v="721801617"/>
    <s v=""/>
    <s v="723536995"/>
    <n v="37.006720000000001"/>
    <n v="-1.055628"/>
    <s v="Kiambu"/>
    <s v="Juja"/>
    <s v="Juja"/>
    <s v="Kiaheho"/>
    <n v="8"/>
    <s v="Kichemu limited"/>
    <s v="Null"/>
    <s v=""/>
    <s v="Micro Business"/>
    <x v="1"/>
  </r>
  <r>
    <s v="VPA6"/>
    <s v="KE-KIA-1809-21623"/>
    <x v="1"/>
    <s v=""/>
    <s v="26th July,2018"/>
    <d v="2018-07-26T00:00:00"/>
    <s v="14th September,2018"/>
    <d v="2018-09-14T00:00:00"/>
    <s v="Warui James Gachoka"/>
    <s v="Male"/>
    <s v="1836551"/>
    <s v="721801617"/>
    <s v="723133240"/>
    <s v=""/>
    <s v="716685586"/>
    <n v="37.006771999999998"/>
    <n v="-1.0556000000000001"/>
    <s v="Kiambu"/>
    <s v="Juja"/>
    <s v="Juja"/>
    <s v="Kiaheho"/>
    <s v="8"/>
    <s v="Kichemu limited"/>
    <s v="Null"/>
    <s v=""/>
    <s v="Micro Business"/>
    <x v="1"/>
  </r>
  <r>
    <s v="VPA6"/>
    <s v="KE-BUN-1809-18707"/>
    <x v="0"/>
    <s v="Hostile Client"/>
    <s v="9th August,2018"/>
    <d v="2018-08-09T00:00:00"/>
    <s v="10th September,2018"/>
    <d v="2018-09-10T00:00:00"/>
    <s v="Marrie Masinde Goreti"/>
    <s v="Male"/>
    <s v="1816179"/>
    <s v="714618297"/>
    <s v="714618297"/>
    <s v=""/>
    <s v="732762699"/>
    <n v="34.723435000000002"/>
    <n v="0.66249199999999997"/>
    <s v="Bungoma"/>
    <s v="Bungoma West"/>
    <s v="Kitunyi"/>
    <s v="Kituni"/>
    <s v="10"/>
    <s v="Biotechno &amp; Services"/>
    <s v="Kennedy Nambwaya"/>
    <s v="732762699"/>
    <s v="Micro Business"/>
    <x v="0"/>
  </r>
  <r>
    <s v="VPA6"/>
    <s v="KE-KAK-1809-27905"/>
    <x v="1"/>
    <s v=""/>
    <s v="15th July,2018"/>
    <d v="2018-07-15T00:00:00"/>
    <s v="12th September,2018"/>
    <d v="2018-09-12T00:00:00"/>
    <s v="Severio Otokoma Omoro"/>
    <s v="Male"/>
    <s v="99999"/>
    <s v="729494720"/>
    <s v="729494720"/>
    <s v=""/>
    <s v=""/>
    <n v="34.410738000000002"/>
    <n v="0.42429699999999998"/>
    <s v="Kakamega"/>
    <s v="Matungu"/>
    <s v="Koyonzo"/>
    <s v="Bulwani"/>
    <s v="8"/>
    <s v="Biotechno &amp; Services"/>
    <s v="Biotechno &amp; Services"/>
    <s v="720561118"/>
    <s v="Micro Business"/>
    <x v="0"/>
  </r>
  <r>
    <s v="VPA6"/>
    <s v="KE-VIH-1809-18708"/>
    <x v="1"/>
    <s v=""/>
    <s v="18th August,2018"/>
    <d v="2018-08-18T00:00:00"/>
    <s v="18th September,2018"/>
    <d v="2018-09-18T00:00:00"/>
    <s v="John Mwando Oganda"/>
    <s v="Male"/>
    <s v="1322577"/>
    <s v="733779578"/>
    <s v="733779578"/>
    <s v=""/>
    <s v=""/>
    <n v="34.709705"/>
    <n v="5.0236999999999997E-2"/>
    <s v="Vihiga"/>
    <s v="Vihiga"/>
    <s v="Central Maragoli"/>
    <s v="Kindundu"/>
    <s v="10"/>
    <s v="Biotechno &amp; Services"/>
    <s v="Isaac Odamba"/>
    <s v="798307910"/>
    <s v="Micro Business"/>
    <x v="0"/>
  </r>
  <r>
    <s v="VPA6"/>
    <s v="KE-VIH-1809-18709"/>
    <x v="1"/>
    <s v=""/>
    <s v="18th August,2018"/>
    <d v="2018-08-18T00:00:00"/>
    <s v="18th September,2018"/>
    <d v="2018-09-18T00:00:00"/>
    <s v="Rose Muhando"/>
    <s v="Female"/>
    <s v="832698"/>
    <s v="722425514"/>
    <s v="722425514"/>
    <s v=""/>
    <s v=""/>
    <n v="34.729272000000002"/>
    <n v="8.6673E-2"/>
    <s v="Vihiga"/>
    <s v="Sabatia"/>
    <s v="Esava North"/>
    <s v="Sibalo"/>
    <s v="10"/>
    <s v="Biotechno &amp; Services"/>
    <s v="Isaac Odamba"/>
    <s v="798307910"/>
    <s v="Micro Business"/>
    <x v="0"/>
  </r>
  <r>
    <s v="VPA6"/>
    <s v="KE-KIR-1809-20804"/>
    <x v="1"/>
    <s v=""/>
    <s v="19th July,2018"/>
    <d v="2018-07-19T00:00:00"/>
    <s v="19th September,2018"/>
    <d v="2018-09-19T00:00:00"/>
    <s v="Kafage Christopher Kinyua"/>
    <s v="Male"/>
    <s v="23061417"/>
    <s v="708917250"/>
    <s v="708917250"/>
    <s v=""/>
    <s v=""/>
    <n v="37.196323"/>
    <n v="-0.50623300000000004"/>
    <s v="Kirinyaga"/>
    <s v="Sagana"/>
    <s v="Ndia"/>
    <s v="Karuku"/>
    <s v="8"/>
    <s v="Mt Kenya Renewable Energy"/>
    <s v="Mt Kenya Renewable Energy"/>
    <s v="726322851"/>
    <s v="Micro Business"/>
    <x v="1"/>
  </r>
  <r>
    <s v="VPA6"/>
    <s v="KE-KIR-1809-20803"/>
    <x v="1"/>
    <s v=""/>
    <s v="17th July,2018"/>
    <d v="2018-07-17T00:00:00"/>
    <s v="19th September,2018"/>
    <d v="2018-09-19T00:00:00"/>
    <s v="Kanegeni Samuel Kamau"/>
    <s v="Male"/>
    <s v="513575"/>
    <s v="723813533"/>
    <s v="723813533"/>
    <s v=""/>
    <s v="727926440"/>
    <n v="37.201476999999997"/>
    <n v="-0.50729800000000003"/>
    <s v="Kirinyaga"/>
    <s v="Sagana"/>
    <s v="Ndia"/>
    <s v="Karuku"/>
    <s v="8"/>
    <s v="Mt Kenya Renewable Energy"/>
    <s v="Allan Gichuru Karugu"/>
    <s v="705604956"/>
    <s v="Micro Business"/>
    <x v="0"/>
  </r>
  <r>
    <s v="VPA6"/>
    <s v="KE-KIA-1809-18710"/>
    <x v="0"/>
    <s v="Unreachable"/>
    <s v="30th August,2018"/>
    <d v="2018-08-30T00:00:00"/>
    <s v="24th September,2018"/>
    <d v="2018-09-24T00:00:00"/>
    <s v="Joseph Njenga Mungai"/>
    <s v="Male"/>
    <s v="11880530"/>
    <s v="722449884"/>
    <s v="2.55E+11"/>
    <s v=""/>
    <s v="2.55E+11"/>
    <n v="36.590583000000002"/>
    <n v="-1.2241949999999999"/>
    <s v="Kiambu"/>
    <s v="Limuru"/>
    <s v="Ndeiya"/>
    <s v="Ngurubi"/>
    <n v="4"/>
    <s v="Biotechno &amp; Services"/>
    <s v="Newton Lusimbi"/>
    <s v="254726924814"/>
    <s v="Micro Business"/>
    <x v="0"/>
  </r>
  <r>
    <s v="VPA6"/>
    <s v="KE-KIA-1809-18711"/>
    <x v="1"/>
    <s v=""/>
    <s v="24th August,2018"/>
    <d v="2018-08-24T00:00:00"/>
    <s v="24th September,2018"/>
    <d v="2018-09-24T00:00:00"/>
    <s v="Bernard Muremi Mwaura"/>
    <s v="Male"/>
    <s v="99999"/>
    <s v="729698544"/>
    <s v="729698544"/>
    <s v=""/>
    <s v=""/>
    <n v="36.609909999999999"/>
    <n v="-1.1804950000000001"/>
    <s v="Kiambu"/>
    <s v="Kikuyu"/>
    <s v="Kikuyu"/>
    <s v="Nduma"/>
    <s v="4"/>
    <s v="Biotechno &amp; Services"/>
    <s v="Calicano Agara"/>
    <s v="704115500"/>
    <s v="Micro Business"/>
    <x v="0"/>
  </r>
  <r>
    <s v="VPA6"/>
    <s v="KE-MER-1809-23876"/>
    <x v="1"/>
    <s v=""/>
    <s v="3rd September,2018"/>
    <d v="2018-09-03T00:00:00"/>
    <s v="25th September,2018"/>
    <d v="2018-09-25T00:00:00"/>
    <s v="Murathe M'Rinkanya Muthaura"/>
    <s v="Male"/>
    <s v="16003074"/>
    <s v="713118732"/>
    <s v="713118732"/>
    <s v=""/>
    <s v=""/>
    <n v="37.589908000000001"/>
    <n v="-2.7741999999999999E-2"/>
    <s v="Meru"/>
    <s v="Imenti South"/>
    <s v="Uruku"/>
    <s v="Ruchoro"/>
    <s v="8"/>
    <s v="Igwemas General Digester Ltd"/>
    <s v="Eric Munene"/>
    <s v="728779843"/>
    <s v="Micro Business"/>
    <x v="1"/>
  </r>
  <r>
    <s v="VPA6"/>
    <s v="KE-MUR-1808-19385"/>
    <x v="1"/>
    <s v=""/>
    <s v="27th July,2018"/>
    <d v="2018-07-27T00:00:00"/>
    <s v="27th August,2018"/>
    <d v="2018-08-27T00:00:00"/>
    <s v="Maina Samuel Kagwanja"/>
    <s v="Male"/>
    <s v="99999"/>
    <s v="713585706"/>
    <s v="713585706"/>
    <s v=""/>
    <s v="715674377"/>
    <n v="36.903984999999999"/>
    <n v="-0.65876699999999999"/>
    <s v="Murang'a"/>
    <s v="Kangema"/>
    <s v="Kihoya"/>
    <s v="Mukeuini"/>
    <s v="8"/>
    <s v="HAMKAM"/>
    <s v="Hamkam"/>
    <s v="728905327"/>
    <s v="Micro Business"/>
    <x v="0"/>
  </r>
  <r>
    <s v="VPA6"/>
    <s v="KE-MER-1809-23875"/>
    <x v="1"/>
    <s v=""/>
    <s v="1st August,2018"/>
    <d v="2018-08-01T00:00:00"/>
    <s v="12th September,2018"/>
    <d v="2018-09-12T00:00:00"/>
    <s v="M'Arithi Joseph Gitonga"/>
    <s v="Male"/>
    <s v="4445272"/>
    <s v="726454514"/>
    <s v="726454514"/>
    <s v=""/>
    <s v=""/>
    <n v="37.678907000000002"/>
    <n v="-1.585E-2"/>
    <s v="Meru"/>
    <s v="Meru Central"/>
    <s v="Gatimbi"/>
    <s v="Ruiga"/>
    <s v="6"/>
    <s v="Igwemas General Digester Ltd"/>
    <s v="Eric Munene"/>
    <s v="728779943"/>
    <s v="Micro Business"/>
    <x v="1"/>
  </r>
  <r>
    <s v="VPA6"/>
    <s v="KE-NAN-1809-18486"/>
    <x v="1"/>
    <s v=""/>
    <s v="20th August,2018"/>
    <d v="2018-08-20T00:00:00"/>
    <s v="24th September,2018"/>
    <d v="2018-09-24T00:00:00"/>
    <s v="Kemboi Richard"/>
    <s v="Male"/>
    <s v="99999"/>
    <s v="727698926"/>
    <s v="2.55E+11"/>
    <s v=""/>
    <s v=""/>
    <n v="35.069665999999998"/>
    <n v="3.4782E-2"/>
    <s v="Nandi"/>
    <s v="Aldai"/>
    <s v="Aldai"/>
    <s v="Lelgoi"/>
    <s v="8"/>
    <s v="Abiud limited"/>
    <s v="null"/>
    <s v=""/>
    <s v="Micro Business"/>
    <x v="3"/>
  </r>
  <r>
    <s v="VPA6"/>
    <s v="KE-NYA-1809-21624"/>
    <x v="1"/>
    <s v=""/>
    <s v="9th August,2018"/>
    <d v="2018-08-09T00:00:00"/>
    <s v="28th September,2018"/>
    <d v="2018-09-28T00:00:00"/>
    <s v="Waihumbu Esther Njeri"/>
    <s v="Female"/>
    <s v="31281508"/>
    <s v="726736113"/>
    <s v="726736113"/>
    <s v=""/>
    <s v=""/>
    <n v="36.402135000000001"/>
    <n v="5.0259999999999999E-2"/>
    <s v="Nyandarua"/>
    <s v="Ndaragwa"/>
    <s v="Ndaragwa"/>
    <s v="Kiraita"/>
    <s v="10"/>
    <s v="Kichemu limited"/>
    <s v="Null"/>
    <s v=""/>
    <s v="Micro Business"/>
    <x v="1"/>
  </r>
  <r>
    <s v="VPA6"/>
    <s v="KE-KIA-1808-18812"/>
    <x v="0"/>
    <s v="Unreachable"/>
    <s v="5th June,2018"/>
    <d v="2018-06-05T00:00:00"/>
    <s v="7th August,2018"/>
    <d v="2018-08-07T00:00:00"/>
    <s v="Kagai Moses Chege"/>
    <s v="Male"/>
    <s v="4309662"/>
    <s v="721384667"/>
    <s v="717268039"/>
    <s v=""/>
    <s v=""/>
    <n v="36.953401999999997"/>
    <n v="-0.83751100000000001"/>
    <s v="Kiambu"/>
    <s v="Lari"/>
    <s v="Gachoire"/>
    <s v="Chiboni"/>
    <s v="10"/>
    <s v="Cides Ltd"/>
    <s v=""/>
    <s v=""/>
    <s v="Micro Business"/>
    <x v="0"/>
  </r>
  <r>
    <s v="VPA6"/>
    <s v="KE-KIA-1808-27907"/>
    <x v="1"/>
    <s v=""/>
    <s v="25th June,2018"/>
    <d v="2018-06-25T00:00:00"/>
    <s v="22nd August,2018"/>
    <d v="2018-08-22T00:00:00"/>
    <s v="Kahiga Njenga Kakagu"/>
    <s v="Male"/>
    <s v="4270033"/>
    <s v="727331299"/>
    <s v="727331299"/>
    <s v=""/>
    <s v=""/>
    <n v="36.759250000000002"/>
    <n v="-1.00589"/>
    <s v="Kiambu"/>
    <s v="Lari"/>
    <s v="Nyanduma"/>
    <s v="Kinenie"/>
    <s v="8"/>
    <s v="Cides Ltd"/>
    <s v=""/>
    <s v=""/>
    <s v="Micro Business"/>
    <x v="0"/>
  </r>
  <r>
    <s v="VPA6"/>
    <s v="KE-KIS-1809-19688"/>
    <x v="1"/>
    <s v=""/>
    <s v="30th June,2018"/>
    <d v="2018-06-30T00:00:00"/>
    <s v="30th September,2018"/>
    <d v="2018-09-30T00:00:00"/>
    <s v="Ayienda Maria Bosibori"/>
    <s v="Female"/>
    <s v="11357913"/>
    <s v="726466663"/>
    <s v="726466663"/>
    <s v=""/>
    <s v="724517046"/>
    <n v="34.769247999999997"/>
    <n v="-0.57354799999999995"/>
    <s v="Kisii"/>
    <s v="Marani"/>
    <s v="Mwakibagen"/>
    <s v="Nyansore"/>
    <s v="8"/>
    <s v="Perjo Biogas Co Ltd"/>
    <s v="Joel Nyambane Moigare"/>
    <s v="710208102"/>
    <s v="Micro Business"/>
    <x v="1"/>
  </r>
  <r>
    <s v="VPA6"/>
    <s v="KE-KIS-1809-19689"/>
    <x v="1"/>
    <s v=""/>
    <s v="14th July,2018"/>
    <d v="2018-07-14T00:00:00"/>
    <s v="30th September,2018"/>
    <d v="2018-09-30T00:00:00"/>
    <s v="Bwana Nicholas Ondicho"/>
    <s v="Male"/>
    <s v="36751046"/>
    <s v="722489386"/>
    <s v="722489386"/>
    <s v=""/>
    <s v="722489386"/>
    <n v="34.724052999999998"/>
    <n v="-0.58797500000000003"/>
    <s v="Kisii"/>
    <s v="Marani"/>
    <s v="Bogusero"/>
    <s v="Bosingo"/>
    <s v="12"/>
    <s v="Perjo Biogas Co Ltd"/>
    <s v="Joel Nyambane Moigare"/>
    <s v="710208102"/>
    <s v="Micro Business"/>
    <x v="1"/>
  </r>
  <r>
    <s v="VPA6"/>
    <s v="KE-NAK-1809-21284"/>
    <x v="1"/>
    <s v=""/>
    <s v="4th September,2018"/>
    <d v="2018-09-04T00:00:00"/>
    <s v="14th September,2018"/>
    <d v="2018-09-14T00:00:00"/>
    <s v="Kamau Nganga James"/>
    <s v="Male"/>
    <s v="13391885"/>
    <s v="729488080"/>
    <s v="729488080"/>
    <s v=""/>
    <s v=""/>
    <n v="36.118605000000002"/>
    <n v="-0.233432"/>
    <s v="Nakuru"/>
    <s v="Bahati"/>
    <s v="Kabatini"/>
    <s v="Kiamaina"/>
    <s v="8"/>
    <s v="Samjubiotec Enterprises"/>
    <s v="Samuel Mwangi Juma"/>
    <s v="725884727"/>
    <s v="Micro Business"/>
    <x v="0"/>
  </r>
  <r>
    <s v="VPA6"/>
    <s v="KE-MER-1810-23878"/>
    <x v="1"/>
    <s v=""/>
    <s v="15th August,2018"/>
    <d v="2018-08-15T00:00:00"/>
    <s v="4th October,2018"/>
    <d v="2018-10-04T00:00:00"/>
    <s v="Murira Gatobu Martin"/>
    <s v="Male"/>
    <s v="23367133"/>
    <s v="720817228"/>
    <s v="720817228"/>
    <s v=""/>
    <s v="710349481"/>
    <n v="37.552987000000002"/>
    <n v="0.131387"/>
    <s v="Meru"/>
    <s v="Buuri"/>
    <s v="Muoroga"/>
    <s v="Kiau"/>
    <s v="6"/>
    <s v="Igwemas General Digester Ltd"/>
    <s v="Timothy  Murithi"/>
    <s v="791853946"/>
    <s v="Micro Business"/>
    <x v="1"/>
  </r>
  <r>
    <s v="VPA6"/>
    <s v="KE-NYE-1809-23630"/>
    <x v="1"/>
    <s v=""/>
    <s v="6th September,2018"/>
    <d v="2018-09-06T00:00:00"/>
    <s v="18th September,2018"/>
    <d v="2018-09-18T00:00:00"/>
    <s v="Gitonga Peter Njau"/>
    <s v="Male"/>
    <s v="3178948"/>
    <s v="720755323"/>
    <s v="720755323"/>
    <s v=""/>
    <s v="723233059"/>
    <n v="37.062511999999998"/>
    <n v="-0.150505"/>
    <s v="Nyeri"/>
    <s v="Kieni East"/>
    <s v="Kiamathaga"/>
    <s v="Gatune"/>
    <s v="8"/>
    <s v="Sakaki Natural Renewable Energy Center"/>
    <s v=""/>
    <s v=""/>
    <s v="Micro Business"/>
    <x v="1"/>
  </r>
  <r>
    <s v="VPA6"/>
    <s v="KE-NYE-1809-23632"/>
    <x v="1"/>
    <s v=""/>
    <s v="8th September,2018"/>
    <d v="2018-09-08T00:00:00"/>
    <s v="18th September,2018"/>
    <d v="2018-09-18T00:00:00"/>
    <s v="Wambugu Jeremiah Kariuki"/>
    <s v="Male"/>
    <s v="99999"/>
    <s v="724966047"/>
    <s v="724966047"/>
    <s v=""/>
    <s v="729905404"/>
    <n v="37.085182000000003"/>
    <n v="-0.54526200000000002"/>
    <s v="Nyeri"/>
    <s v="Mukurweni"/>
    <s v="Ichamara"/>
    <s v="Ichamara"/>
    <s v="8"/>
    <s v="Sakaki Natural Renewable Energy Center"/>
    <s v="Null"/>
    <s v=""/>
    <s v="Micro Business"/>
    <x v="1"/>
  </r>
  <r>
    <s v="VPA6"/>
    <s v="KE-NYE-1809-23618"/>
    <x v="2"/>
    <s v="Abandoned"/>
    <s v="20th August,2018"/>
    <d v="2018-08-20T00:00:00"/>
    <s v="18th September,2018"/>
    <d v="2018-09-18T00:00:00"/>
    <s v="Njoroge Francis Njoroge"/>
    <s v="Male"/>
    <s v="99999"/>
    <s v="725790653"/>
    <s v="725790653"/>
    <s v=""/>
    <s v="721617675"/>
    <n v="37.108615"/>
    <n v="-0.55588499999999996"/>
    <s v="Nyeri"/>
    <s v="Mukurweni"/>
    <s v="Ishamara"/>
    <s v="Komondo"/>
    <s v="8"/>
    <s v="Sakaki Natural Renewable Energy Center"/>
    <s v="Null"/>
    <s v=""/>
    <s v="Micro Business"/>
    <x v="1"/>
  </r>
  <r>
    <s v="VPA6"/>
    <s v="KE-KIA-1809-23628"/>
    <x v="1"/>
    <s v=""/>
    <s v="22nd August,2018"/>
    <d v="2018-08-22T00:00:00"/>
    <s v="22nd September,2018"/>
    <d v="2018-09-22T00:00:00"/>
    <s v="Kariuki Joyce Njeri"/>
    <s v="Female"/>
    <s v="30244979"/>
    <s v="729443149"/>
    <s v="729443149"/>
    <s v=""/>
    <s v="719183531"/>
    <n v="37.172978000000001"/>
    <n v="-1.0990169999999999"/>
    <s v="Kiambu"/>
    <s v="Thika East"/>
    <s v="Gatuanyaga"/>
    <s v="Magana"/>
    <s v="16"/>
    <s v="Sakaki Natural Renewable Energy Center"/>
    <s v="Null"/>
    <s v=""/>
    <s v="Micro Business"/>
    <x v="3"/>
  </r>
  <r>
    <s v="VPA6"/>
    <s v="KE-KIR-1810-23625"/>
    <x v="1"/>
    <s v=""/>
    <s v="13th September,2018"/>
    <d v="2018-09-13T00:00:00"/>
    <s v="4th October,2018"/>
    <d v="2018-10-04T00:00:00"/>
    <s v="Kinyua Susan Kinyua"/>
    <s v="Female"/>
    <s v="99999"/>
    <s v="721922206"/>
    <s v="721922206"/>
    <s v=""/>
    <s v="721898510"/>
    <n v="37.216231999999998"/>
    <n v="-0.46027200000000001"/>
    <s v="Kirinyaga"/>
    <s v="Kirinyaga"/>
    <s v="Mukure"/>
    <s v="Gathambi"/>
    <s v="10"/>
    <s v="Sakaki Natural Renewable Energy Center"/>
    <s v=""/>
    <s v=""/>
    <s v="Micro Business"/>
    <x v="1"/>
  </r>
  <r>
    <s v="VPA6"/>
    <s v="KE-THA-1810-27932"/>
    <x v="1"/>
    <s v=""/>
    <s v="17th August,2018"/>
    <d v="2018-08-17T00:00:00"/>
    <s v="6th October,2018"/>
    <d v="2018-10-06T00:00:00"/>
    <s v="Kirimi Sylvia Kaari"/>
    <s v="Female"/>
    <s v="22618525"/>
    <s v="728446480"/>
    <s v="728446480"/>
    <s v=""/>
    <s v="712957937"/>
    <n v="37.645299999999999"/>
    <n v="-0.23830699999999999"/>
    <s v="Tharaka-Nithi"/>
    <s v="Maara"/>
    <s v="Murungi"/>
    <s v="Wiru"/>
    <s v="8"/>
    <s v="Igwemas General Digester Ltd"/>
    <s v="Samuel Kirimi"/>
    <s v="793022613"/>
    <s v="Micro Business"/>
    <x v="1"/>
  </r>
  <r>
    <s v="VPA6"/>
    <s v="KE-NAN-1810-18491"/>
    <x v="1"/>
    <s v=""/>
    <s v="29th March,2018"/>
    <d v="2018-03-29T00:00:00"/>
    <s v="1st October,2018"/>
    <d v="2018-10-01T00:00:00"/>
    <s v="Kosut Jennifer"/>
    <s v="Female"/>
    <s v="99999"/>
    <s v="727958073"/>
    <s v="2.55E+11"/>
    <s v=""/>
    <s v=""/>
    <n v="35.141559000000001"/>
    <n v="0.19567899999999999"/>
    <s v="Nandi"/>
    <s v="Nandi Central"/>
    <s v="Emgwen"/>
    <s v="Kaboen"/>
    <s v="8"/>
    <s v="Abiud limited"/>
    <s v="null"/>
    <s v=""/>
    <s v="Micro Business"/>
    <x v="3"/>
  </r>
  <r>
    <s v="VPA6"/>
    <s v="KE-NAN-1810-18488"/>
    <x v="1"/>
    <s v=""/>
    <s v="31st March,2018"/>
    <d v="2018-03-31T00:00:00"/>
    <s v="1st October,2018"/>
    <d v="2018-10-01T00:00:00"/>
    <s v="Jeruto Florida"/>
    <s v="Female"/>
    <s v="11297047"/>
    <s v="0724707147"/>
    <s v="724707147"/>
    <s v=""/>
    <s v=""/>
    <n v="35.128011999999998"/>
    <n v="0.21130699999999999"/>
    <s v="Nandi"/>
    <s v="Nandi Central"/>
    <s v="Chesumei"/>
    <s v="Kiptoros"/>
    <s v="8"/>
    <s v="Abiud limited"/>
    <s v=""/>
    <s v=""/>
    <s v="Micro Business"/>
    <x v="3"/>
  </r>
  <r>
    <s v="VPA6"/>
    <s v="KE-NAN-1810-18489"/>
    <x v="1"/>
    <s v=""/>
    <s v="2nd September,2018"/>
    <d v="2018-09-02T00:00:00"/>
    <s v="6th October,2018"/>
    <d v="2018-10-06T00:00:00"/>
    <s v="Kipkosgei Leonard"/>
    <s v="Male"/>
    <s v="32381905"/>
    <s v="724094711"/>
    <s v="729724411"/>
    <s v=""/>
    <s v=""/>
    <n v="35.136057999999998"/>
    <n v="0.197933"/>
    <s v="Nandi"/>
    <s v="Nandi Central"/>
    <s v="Emgwen"/>
    <s v="Irimis"/>
    <s v="8"/>
    <s v="Abiud limited"/>
    <s v=""/>
    <s v=""/>
    <s v="Micro Business"/>
    <x v="3"/>
  </r>
  <r>
    <s v="VPA6"/>
    <s v="KE-NAN-1810-18490"/>
    <x v="1"/>
    <s v=""/>
    <s v="10th April,2018"/>
    <d v="2018-04-10T00:00:00"/>
    <s v="1st October,2018"/>
    <d v="2018-10-01T00:00:00"/>
    <s v="Cheptonui Josphine"/>
    <s v="Female"/>
    <s v="99999"/>
    <s v="728813650"/>
    <s v="2.55E+11"/>
    <s v=""/>
    <s v=""/>
    <n v="35.12818"/>
    <n v="0.21227099999999999"/>
    <s v="Nandi"/>
    <s v="Nandi Central"/>
    <s v="Chesumei"/>
    <s v="Kiptoros"/>
    <s v="8"/>
    <s v="Abiud limited"/>
    <s v="null"/>
    <s v=""/>
    <s v="Micro Business"/>
    <x v="3"/>
  </r>
  <r>
    <s v="VPA6"/>
    <s v="KE-MUR-1809-19387"/>
    <x v="1"/>
    <s v=""/>
    <s v="1st September,2018"/>
    <d v="2018-09-01T00:00:00"/>
    <s v="30th September,2018"/>
    <d v="2018-09-30T00:00:00"/>
    <s v="Njuguna Luke Mwangi"/>
    <s v="Male"/>
    <s v="12996298"/>
    <s v="721458023"/>
    <s v="726243399"/>
    <s v=""/>
    <s v="723881684"/>
    <n v="36.827857999999999"/>
    <n v="-0.75410600000000005"/>
    <s v="Murang'a"/>
    <s v="Kigumo"/>
    <s v="Kinyona"/>
    <s v="Kinyona"/>
    <n v="8"/>
    <s v="HAMKAM"/>
    <s v="Hamkam"/>
    <s v="728905337"/>
    <s v="Micro Business"/>
    <x v="0"/>
  </r>
  <r>
    <s v="VPA6"/>
    <s v="KE-NYA-1809-19690"/>
    <x v="1"/>
    <s v=""/>
    <s v="13th July,2018"/>
    <d v="2018-07-13T00:00:00"/>
    <s v="7th September,2018"/>
    <d v="2018-09-07T00:00:00"/>
    <s v="Momanyi Livingston Nyan'Gau"/>
    <s v="Male"/>
    <s v="8578231"/>
    <s v="729951116"/>
    <s v="729951116"/>
    <s v=""/>
    <s v="706107119"/>
    <n v="34.910482999999999"/>
    <n v="-0.57954799999999995"/>
    <s v="Nyamira"/>
    <s v="Nyamira South"/>
    <s v="Bomabacho"/>
    <s v="Nyabite"/>
    <s v="4"/>
    <s v="Perjo Biogas Co Ltd"/>
    <s v="Joel Nyambane Moigare"/>
    <s v="710208102"/>
    <s v="Micro Business"/>
    <x v="1"/>
  </r>
  <r>
    <s v="VPA6"/>
    <s v="KE-NYA-1810-19691"/>
    <x v="1"/>
    <s v=""/>
    <s v="8th July,2018"/>
    <d v="2018-07-08T00:00:00"/>
    <s v="8th October,2018"/>
    <d v="2018-10-08T00:00:00"/>
    <s v="Mingate Ester Moraa"/>
    <s v="Female"/>
    <s v="4136776"/>
    <s v="0713934530"/>
    <s v="713934530"/>
    <s v=""/>
    <s v="713934530"/>
    <n v="34.875320000000002"/>
    <n v="-0.63252299999999995"/>
    <s v="Nyamira"/>
    <s v="Manga"/>
    <s v="Nyakongo"/>
    <s v="Bigogo"/>
    <s v="8"/>
    <s v="Perjo Biogas Co Ltd"/>
    <s v="Joel Nyambane Moigare"/>
    <s v="710208102"/>
    <s v="Micro Business"/>
    <x v="1"/>
  </r>
  <r>
    <s v="VPA6"/>
    <s v="KE-NYA-1810-19692"/>
    <x v="1"/>
    <s v=""/>
    <s v="21st August,2018"/>
    <d v="2018-08-21T00:00:00"/>
    <s v="9th October,2018"/>
    <d v="2018-10-09T00:00:00"/>
    <s v="Rira Benard Orengo"/>
    <s v="Male"/>
    <s v="20578916"/>
    <s v="710525193"/>
    <s v="710525193"/>
    <s v=""/>
    <s v="725989614"/>
    <n v="34.918880000000001"/>
    <n v="-0.53242199999999995"/>
    <s v="Nyamira"/>
    <s v="Nyamira South"/>
    <s v="West Mugirango"/>
    <s v="Kemasare"/>
    <s v="8"/>
    <s v="Perjo Biogas Co Ltd"/>
    <s v="Joel Nyambane Moigare"/>
    <s v="710208102"/>
    <s v="Micro Business"/>
    <x v="1"/>
  </r>
  <r>
    <s v="VPA6"/>
    <s v="KE-KIA-1810-20387"/>
    <x v="0"/>
    <s v="Grievance"/>
    <s v="30th September,2018"/>
    <d v="2018-09-30T00:00:00"/>
    <s v="24th October,2018"/>
    <d v="2018-10-24T00:00:00"/>
    <s v="Kiarie Carolyne Wanjku"/>
    <s v="Female"/>
    <s v="99999"/>
    <s v="722649172"/>
    <s v="722649172"/>
    <s v=""/>
    <s v="723678194"/>
    <n v="36.813606999999998"/>
    <n v="-1.1335580000000001"/>
    <s v="Kiambu"/>
    <s v="Kiambaa"/>
    <s v="Ndumberi"/>
    <s v="Ting'Ang'A"/>
    <s v="12"/>
    <s v="Felikam Biogas Services"/>
    <s v="Felikam Biogas Services"/>
    <s v="721439273"/>
    <s v="Micro Business"/>
    <x v="0"/>
  </r>
  <r>
    <s v="VPA6"/>
    <s v="KE-KIA-1810-20917"/>
    <x v="1"/>
    <s v=""/>
    <s v="18th September,2018"/>
    <d v="2018-09-18T00:00:00"/>
    <s v="1st October,2018"/>
    <d v="2018-10-01T00:00:00"/>
    <s v="Chege John Ichangai"/>
    <s v="Male"/>
    <s v="816191"/>
    <s v="723059062"/>
    <s v="723059062"/>
    <s v=""/>
    <s v=""/>
    <n v="36.843183000000003"/>
    <n v="-1.029768"/>
    <s v="Kiambu"/>
    <s v="Gatundu South"/>
    <s v="Mutati"/>
    <s v="Kigaa"/>
    <s v="8"/>
    <s v="Fagaden Enterprises"/>
    <s v=""/>
    <s v=""/>
    <s v="Micro Business"/>
    <x v="1"/>
  </r>
  <r>
    <s v="VPA6"/>
    <s v="KE-MUR-1807-26788"/>
    <x v="1"/>
    <s v=""/>
    <s v="4th June,2018"/>
    <d v="2018-06-04T00:00:00"/>
    <s v="10th July,2018"/>
    <d v="2018-07-10T00:00:00"/>
    <s v="Mwangi Esther Wanjiku"/>
    <s v="Male"/>
    <s v="5581867"/>
    <s v="729330864"/>
    <s v="729330864"/>
    <s v=""/>
    <s v=""/>
    <n v="36.851607999999999"/>
    <n v="-0.70001100000000005"/>
    <s v="Murang'a"/>
    <s v="Kangema"/>
    <s v="Gakera"/>
    <s v="Icice"/>
    <n v="6"/>
    <s v="Andcol Enterprises"/>
    <s v="Andcol  Enterprises"/>
    <s v="723020914"/>
    <s v="Micro Business"/>
    <x v="1"/>
  </r>
  <r>
    <s v="VPA6"/>
    <s v="KE-MER-1810-23880"/>
    <x v="1"/>
    <s v=""/>
    <s v="25th August,2018"/>
    <d v="2018-08-25T00:00:00"/>
    <s v="14th October,2018"/>
    <d v="2018-10-14T00:00:00"/>
    <s v="Kimathi Jane Kithira"/>
    <s v="Female"/>
    <s v="13399254"/>
    <s v="721899707"/>
    <s v="721899707"/>
    <s v=""/>
    <s v="721985466"/>
    <n v="37.783684999999998"/>
    <n v="2.7307999999999999E-2"/>
    <s v="Meru"/>
    <s v="Imenti South"/>
    <s v="Giaki"/>
    <s v="Ciokiura"/>
    <s v="10"/>
    <s v="Igwemas General Digester Ltd"/>
    <s v="Timothy  Murithi"/>
    <s v="791853946"/>
    <s v="Micro Business"/>
    <x v="1"/>
  </r>
  <r>
    <s v="VPA6"/>
    <s v="KE-NYE-1810-18713"/>
    <x v="1"/>
    <s v=""/>
    <s v="15th September,2018"/>
    <d v="2018-09-15T00:00:00"/>
    <s v="15th October,2018"/>
    <d v="2018-10-15T00:00:00"/>
    <s v="Loice Muthoni Mwangi"/>
    <s v="Female"/>
    <s v="5953860"/>
    <s v="721401062"/>
    <s v="721401062"/>
    <s v=""/>
    <s v="736661602"/>
    <n v="37.073537000000002"/>
    <n v="-0.18876000000000001"/>
    <s v="Nyeri"/>
    <s v="Kieni East"/>
    <s v="Kabulaini"/>
    <s v="Ketuke"/>
    <s v="6"/>
    <s v="Biotechno &amp; Services"/>
    <s v="Biotechno &amp; Services"/>
    <s v="720561118"/>
    <s v="Micro Business"/>
    <x v="0"/>
  </r>
  <r>
    <s v="VPA6"/>
    <s v="KE-MER-1810-23881"/>
    <x v="0"/>
    <s v="Grievance"/>
    <s v="27th August,2018"/>
    <d v="2018-08-27T00:00:00"/>
    <s v="16th October,2018"/>
    <d v="2018-10-16T00:00:00"/>
    <s v="M'Rukaria Muriungi Joel"/>
    <s v="Male"/>
    <s v="12885924"/>
    <s v="700312566"/>
    <s v="700312566"/>
    <s v=""/>
    <s v="715775531"/>
    <n v="37.623896000000002"/>
    <n v="-7.5406000000000001E-2"/>
    <s v="Meru"/>
    <s v="Imenti South"/>
    <s v="Mikumbune"/>
    <s v="Rugomo"/>
    <s v="6"/>
    <s v="Igwemas General Digester Ltd"/>
    <s v="Timothy  Murithi"/>
    <s v="791853946"/>
    <s v="Micro Business"/>
    <x v="1"/>
  </r>
  <r>
    <s v="VPA6"/>
    <s v="KE-KIA-1809-024695"/>
    <x v="1"/>
    <s v=""/>
    <s v="16th July,2018"/>
    <d v="2018-07-16T00:00:00"/>
    <s v="4th September,2018"/>
    <d v="2018-09-04T00:00:00"/>
    <s v="Ndungu Samuel"/>
    <s v="Male"/>
    <s v="11594252"/>
    <s v="0724429342"/>
    <s v="724429342"/>
    <s v=""/>
    <s v=""/>
    <n v="36.609126000000003"/>
    <n v="-1.227732"/>
    <s v="Kiambu"/>
    <s v="Kikuyu"/>
    <s v="Karai"/>
    <s v="Raiguti"/>
    <s v="10"/>
    <s v="Andcol Enterprises"/>
    <s v="Andrew Tunui"/>
    <s v="723020914"/>
    <s v="Micro Business"/>
    <x v="0"/>
  </r>
  <r>
    <s v="VPA6"/>
    <s v="KE-KIR-1805-024703"/>
    <x v="1"/>
    <s v=""/>
    <s v="1st March,2018"/>
    <d v="2018-03-01T00:00:00"/>
    <s v="1st May,2018"/>
    <d v="2018-05-01T00:00:00"/>
    <s v="Miano Mureithi James"/>
    <s v="Male"/>
    <s v="99999"/>
    <s v="721473762"/>
    <s v="721473762"/>
    <s v=""/>
    <s v=""/>
    <n v="37.252423"/>
    <n v="-0.44090699999999999"/>
    <s v="Kirinyaga"/>
    <s v="Kerugoya/Kutus"/>
    <s v="Inoi"/>
    <s v="Block"/>
    <s v="6"/>
    <s v="Andcol Enterprises"/>
    <s v="Andcol  Enterprises"/>
    <s v=""/>
    <s v="Micro Business"/>
    <x v="0"/>
  </r>
  <r>
    <s v="VPA6"/>
    <s v="KE-MER-1810-23882"/>
    <x v="1"/>
    <s v=""/>
    <s v="31st August,2018"/>
    <d v="2018-08-31T00:00:00"/>
    <s v="20th October,2018"/>
    <d v="2018-10-20T00:00:00"/>
    <s v="Kinyuru Kiburu Zaverio"/>
    <s v="Male"/>
    <s v="4470374"/>
    <s v="792433846"/>
    <s v="792433846"/>
    <s v=""/>
    <s v="715516984"/>
    <n v="37.628067000000001"/>
    <n v="-7.9642000000000004E-2"/>
    <s v="Meru"/>
    <s v="Imenti South"/>
    <s v="Mikumbune"/>
    <s v="Rugomi"/>
    <s v="6"/>
    <s v="Igwemas General Digester Ltd"/>
    <s v="Eric Munene"/>
    <s v="728779943"/>
    <s v="Micro Business"/>
    <x v="1"/>
  </r>
  <r>
    <s v="VPA6"/>
    <s v="KE-MIG-1810-27915"/>
    <x v="1"/>
    <s v=""/>
    <s v="18th October,2018"/>
    <d v="2018-10-18T00:00:00"/>
    <s v="22nd October,2018"/>
    <d v="2018-10-22T00:00:00"/>
    <s v="Anginya Tobias Otieno"/>
    <s v="Male"/>
    <s v="4243363"/>
    <s v="722223977"/>
    <s v="722223977"/>
    <s v=""/>
    <s v=""/>
    <n v="34.612667999999999"/>
    <n v="-0.75686699999999996"/>
    <s v="Migori"/>
    <s v="Rongo"/>
    <s v="Koderobara"/>
    <s v="Kanyigombe"/>
    <s v="10"/>
    <s v="Nyansancha Biogas"/>
    <s v="Samuel Otiso"/>
    <s v="723433295"/>
    <s v="Micro Business"/>
    <x v="1"/>
  </r>
  <r>
    <s v="VPA6"/>
    <s v="KE-MER-1810-23883"/>
    <x v="1"/>
    <s v=""/>
    <s v="3rd September,2018"/>
    <d v="2018-09-03T00:00:00"/>
    <s v="23rd October,2018"/>
    <d v="2018-10-23T00:00:00"/>
    <s v="Muriungi Mukiri Godfrey"/>
    <s v="Male"/>
    <s v="22567834"/>
    <s v="710568422"/>
    <s v="724559423"/>
    <s v=""/>
    <s v="710568422"/>
    <n v="37.658346999999999"/>
    <n v="-9.1652999999999998E-2"/>
    <s v="Meru"/>
    <s v="Imenti South"/>
    <s v="Mwichiune"/>
    <s v="Rarambu"/>
    <s v="8"/>
    <s v="Igwemas General Digester Ltd"/>
    <s v="Frank Mutuma"/>
    <s v="740766597"/>
    <s v="Micro Business"/>
    <x v="1"/>
  </r>
  <r>
    <s v="VPA6"/>
    <s v="KE-KIA-1806-23696"/>
    <x v="1"/>
    <s v=""/>
    <s v="25th April,2018"/>
    <d v="2018-04-25T00:00:00"/>
    <s v="14th June,2018"/>
    <d v="2018-06-14T00:00:00"/>
    <s v="Njenga Agnes Nyambura"/>
    <s v="Female"/>
    <s v="22930715"/>
    <s v="721691938"/>
    <s v="711691938"/>
    <s v=""/>
    <s v=""/>
    <n v="36.683636999999997"/>
    <n v="-1.22837"/>
    <s v="Kiambu"/>
    <s v="Kabete"/>
    <s v="Kanyarere"/>
    <s v="Kwamagu"/>
    <s v="6"/>
    <s v="Andcol Enterprises"/>
    <s v="Andrew Tunui"/>
    <s v="723020914"/>
    <s v="Micro Business"/>
    <x v="1"/>
  </r>
  <r>
    <s v="VPA6"/>
    <s v="KE-KIR-1802-23639"/>
    <x v="2"/>
    <s v="Abandoned"/>
    <s v="20th January,2018"/>
    <d v="2018-01-20T00:00:00"/>
    <s v="18th February,2018"/>
    <d v="2018-02-18T00:00:00"/>
    <s v="Gatimu Karimi Joseph"/>
    <s v="Male"/>
    <s v="754288"/>
    <s v="711444359"/>
    <s v="711444359"/>
    <s v=""/>
    <s v=""/>
    <n v="37.254916999999999"/>
    <n v="-0.518536"/>
    <s v="Kirinyaga"/>
    <s v="Kerugoya/Kutus"/>
    <s v="Kanyekini"/>
    <s v="Mutitu"/>
    <n v="8"/>
    <s v="Sakaki Natural Renewable Energy Center"/>
    <s v="Sakaki Natural Renewable Energy Center"/>
    <s v="723421759"/>
    <s v="Micro Business"/>
    <x v="1"/>
  </r>
  <r>
    <s v="VPA6"/>
    <s v="KE-KIR-1808-20806"/>
    <x v="1"/>
    <s v=""/>
    <s v="20th July,2018"/>
    <d v="2018-07-20T00:00:00"/>
    <s v="10th August,2018"/>
    <d v="2018-08-10T00:00:00"/>
    <s v="Koigia Gituro Anthony"/>
    <s v="Male"/>
    <s v="5756904"/>
    <s v="723446004"/>
    <s v="723446004"/>
    <s v=""/>
    <s v=""/>
    <n v="37.264755999999998"/>
    <n v="-0.48585699999999998"/>
    <s v="Kirinyaga"/>
    <s v="Kerugoya/Kutus"/>
    <s v="Kerugoya"/>
    <s v="Kiaritha"/>
    <s v="8"/>
    <s v="Mt Kenya Renewable energy"/>
    <s v=""/>
    <s v=""/>
    <s v="Micro Business"/>
    <x v="0"/>
  </r>
  <r>
    <s v="VPA6"/>
    <s v="KE-KIA-1804-024697"/>
    <x v="1"/>
    <s v=""/>
    <s v="4th March,2018"/>
    <d v="2018-03-04T00:00:00"/>
    <s v="23rd April,2018"/>
    <d v="2018-04-23T00:00:00"/>
    <s v="Mwiruri James Mwangi"/>
    <s v="Male"/>
    <s v="8844954"/>
    <s v="786532553"/>
    <s v="786532553"/>
    <s v=""/>
    <s v=""/>
    <n v="36.885945"/>
    <n v="-0.95057599999999998"/>
    <s v="Kiambu"/>
    <s v="Gatundu North"/>
    <s v="Kithokoni"/>
    <s v="Kanjuku"/>
    <s v="8"/>
    <s v="Andcol Enterprises"/>
    <s v="Andrew Tunui"/>
    <s v="723020914"/>
    <s v="Micro Business"/>
    <x v="0"/>
  </r>
  <r>
    <s v="VPA6"/>
    <s v="KE-KIA-1810-024698"/>
    <x v="0"/>
    <s v="Under Verification"/>
    <s v="26th October,2018"/>
    <d v="2018-10-26T00:00:00"/>
    <s v="26th October,2018"/>
    <d v="2018-10-26T00:00:00"/>
    <s v="Mwaniki Grace Wanjiru"/>
    <s v="Female"/>
    <s v="23612835"/>
    <s v="0715354037"/>
    <s v="715354037"/>
    <s v=""/>
    <s v="792194026"/>
    <n v="36.884731000000002"/>
    <n v="-0.94961099999999998"/>
    <s v="Kiambu"/>
    <s v="Gatundu North"/>
    <s v="Chania"/>
    <s v="Givai-Ni"/>
    <s v="12"/>
    <s v="Andcol Enterprises"/>
    <s v="Andrew Tunui"/>
    <s v="723020914"/>
    <s v="Micro Business"/>
    <x v="0"/>
  </r>
  <r>
    <s v="VPA6"/>
    <s v="KE-KIA-1808-24699"/>
    <x v="1"/>
    <s v=""/>
    <s v="11th July,2018"/>
    <d v="2018-07-11T00:00:00"/>
    <s v="14th August,2018"/>
    <d v="2018-08-14T00:00:00"/>
    <s v="Nginge Nancy Wanjiru"/>
    <s v="Female"/>
    <s v="6595138"/>
    <s v="723389671"/>
    <s v="723389671"/>
    <s v=""/>
    <s v=""/>
    <n v="36.895068000000002"/>
    <n v="-0.97392999999999996"/>
    <s v="Kiambu"/>
    <s v="Gatundu North"/>
    <s v="Guthokoni"/>
    <s v="Gathai"/>
    <s v="10"/>
    <s v="Andcol Enterprises"/>
    <s v="Andrew Tunui"/>
    <s v="723020914"/>
    <s v="Micro Business"/>
    <x v="0"/>
  </r>
  <r>
    <s v="VPA6"/>
    <s v="KE-NYE-1810-18820"/>
    <x v="1"/>
    <s v=""/>
    <s v="4th September,2018"/>
    <d v="2018-09-04T00:00:00"/>
    <s v="24th October,2018"/>
    <d v="2018-10-24T00:00:00"/>
    <s v="Gaiko John"/>
    <s v="Male"/>
    <s v="35562332"/>
    <s v="739020480"/>
    <s v="739020480"/>
    <s v=""/>
    <s v=""/>
    <n v="37.099888"/>
    <n v="-0.43856800000000001"/>
    <s v="Nyeri"/>
    <s v="Mathira West"/>
    <s v="Kiawarigi"/>
    <s v="Icuga"/>
    <s v="10"/>
    <s v="Cides Ltd"/>
    <s v="Null"/>
    <s v=""/>
    <s v="Micro Business"/>
    <x v="0"/>
  </r>
  <r>
    <s v="VPA6"/>
    <s v="KE-KIR-1808-24704"/>
    <x v="1"/>
    <s v=""/>
    <s v="30th June,2018"/>
    <d v="2018-06-30T00:00:00"/>
    <s v="31st August,2018"/>
    <d v="2018-08-31T00:00:00"/>
    <s v="Kabata Wambui Miriam"/>
    <s v="Male"/>
    <s v="99999"/>
    <s v="714773786"/>
    <s v="714773786"/>
    <s v=""/>
    <s v=""/>
    <n v="37.304856000000001"/>
    <n v="-0.55177699999999996"/>
    <s v="Kirinyaga"/>
    <s v="Kerugoya/Kutus"/>
    <s v="Karia"/>
    <s v="Kianjogu"/>
    <s v="8"/>
    <s v="Andcol Enterprises"/>
    <s v="Null"/>
    <s v=""/>
    <s v="Micro Business"/>
    <x v="0"/>
  </r>
  <r>
    <s v="VPA6"/>
    <s v="KE-NYE-1810-23631"/>
    <x v="1"/>
    <s v=""/>
    <s v="21st September,2018"/>
    <d v="2018-09-21T00:00:00"/>
    <s v="14th October,2018"/>
    <d v="2018-10-14T00:00:00"/>
    <s v="Mwangi Nancy Mukami"/>
    <s v="Female"/>
    <s v="99999"/>
    <s v="726770299"/>
    <s v="726770299"/>
    <s v=""/>
    <s v="787999761"/>
    <n v="37.144936999999999"/>
    <n v="-0.49727199999999999"/>
    <s v="Nyeri"/>
    <s v="Mathira East"/>
    <s v="Gatundu"/>
    <s v="Mwanda"/>
    <s v="8"/>
    <s v="Sakaki Natural Renewable Energy Center"/>
    <s v=""/>
    <s v=""/>
    <s v="Micro Business"/>
    <x v="1"/>
  </r>
  <r>
    <s v="VPA6"/>
    <s v="KE-VIH-1810-23640"/>
    <x v="1"/>
    <s v=""/>
    <s v="8th October,2018"/>
    <d v="2018-10-08T00:00:00"/>
    <s v="31st October,2018"/>
    <d v="2018-10-31T00:00:00"/>
    <s v="Asiligwa Emmy Asiligwa"/>
    <s v="Female"/>
    <s v="99999"/>
    <s v="726377526"/>
    <s v="726377526"/>
    <s v=""/>
    <s v="722623122"/>
    <n v="34.775103000000001"/>
    <n v="0.118175"/>
    <s v="Vihiga"/>
    <s v="Sabatia"/>
    <s v="Mdete"/>
    <s v="Vokoli"/>
    <s v="10"/>
    <s v="Sakaki Natural Renewable Energy Center"/>
    <s v=""/>
    <s v=""/>
    <s v="Micro Business"/>
    <x v="1"/>
  </r>
  <r>
    <s v="VPA6"/>
    <s v="KE-KIA-1811-23638"/>
    <x v="1"/>
    <s v=""/>
    <s v="15th October,2018"/>
    <d v="2018-10-15T00:00:00"/>
    <s v="2nd November,2018"/>
    <d v="2018-11-02T00:00:00"/>
    <s v="Wachira Wilson Mutahi"/>
    <s v="Male"/>
    <s v="99999"/>
    <s v="722682564"/>
    <s v="2.55E+11"/>
    <s v=""/>
    <s v="2.55E+11"/>
    <n v="37.017524999999999"/>
    <n v="-1.177948"/>
    <s v="Kiambu"/>
    <s v="Ruiru"/>
    <s v="Gatongora"/>
    <s v="Mutonya"/>
    <s v="8"/>
    <s v="Sakaki Natural Renewable Energy Center"/>
    <s v="Null"/>
    <s v=""/>
    <s v="Micro Business"/>
    <x v="1"/>
  </r>
  <r>
    <s v="VPA6"/>
    <s v="KE-MUR-1811-19388"/>
    <x v="1"/>
    <s v=""/>
    <s v="4th November,2018"/>
    <d v="2018-11-04T00:00:00"/>
    <s v="4th November,2018"/>
    <d v="2018-11-04T00:00:00"/>
    <s v="Njenga Geoffrey Mwangi"/>
    <s v="Male"/>
    <s v="30846597"/>
    <s v="0716612298"/>
    <s v="716612298"/>
    <s v=""/>
    <s v="726399408"/>
    <n v="36.882142999999999"/>
    <n v="-0.82636299999999996"/>
    <s v="Murang'a"/>
    <s v="Gatanga"/>
    <s v="Kigoro"/>
    <s v="Kanunga"/>
    <s v="8"/>
    <s v="HAMKAM"/>
    <s v="Hamkam"/>
    <s v="728905327"/>
    <s v="Micro Business"/>
    <x v="0"/>
  </r>
  <r>
    <s v="VPA6"/>
    <s v="KE-MUR-1811-18821"/>
    <x v="1"/>
    <s v=""/>
    <s v="6th November,2018"/>
    <d v="2018-11-06T00:00:00"/>
    <s v="6th November,2018"/>
    <d v="2018-11-06T00:00:00"/>
    <s v="Karia Ann Wanjiku"/>
    <s v="Female"/>
    <s v="5160235"/>
    <s v="725560692"/>
    <s v="725560692"/>
    <s v=""/>
    <s v=""/>
    <n v="36.952911999999998"/>
    <n v="-0.84031100000000003"/>
    <s v="Murang'a"/>
    <s v="Kandara"/>
    <s v="Ruchu"/>
    <s v="Kibage"/>
    <n v="6"/>
    <s v="CIDES ltd"/>
    <s v="Joseph Kuria"/>
    <s v="722688564"/>
    <s v="Micro Business"/>
    <x v="0"/>
  </r>
  <r>
    <s v="VPA6"/>
    <s v="KE-NYE-1811-25846"/>
    <x v="1"/>
    <s v=""/>
    <s v="7th September,2018"/>
    <d v="2018-09-07T00:00:00"/>
    <s v="10th November,2018"/>
    <d v="2018-11-10T00:00:00"/>
    <s v="Wanjohi Esther Muthoni"/>
    <s v="Female"/>
    <s v="11261815"/>
    <s v="701630233"/>
    <s v="7228608703"/>
    <s v=""/>
    <s v="701630233"/>
    <n v="36.900880000000001"/>
    <n v="-0.440913"/>
    <s v="Nyeri"/>
    <s v="Nyeri Town"/>
    <s v="Nyeri  Town"/>
    <s v="Kiriara"/>
    <s v="10"/>
    <s v="Mt Kenya Renewable Energy"/>
    <s v="Allan Gichuru Karugu"/>
    <s v="705604956"/>
    <s v="Micro Business"/>
    <x v="0"/>
  </r>
  <r>
    <s v="VPA6"/>
    <s v="KE-NYE-1811-25847"/>
    <x v="1"/>
    <s v=""/>
    <s v="5th October,2018"/>
    <d v="2018-10-05T00:00:00"/>
    <s v="11th November,2018"/>
    <d v="2018-11-11T00:00:00"/>
    <s v="Mutahi Flacidia Tugi"/>
    <s v="Female"/>
    <s v="11074756"/>
    <s v="720437376"/>
    <s v="720437376"/>
    <s v=""/>
    <s v="727486230"/>
    <n v="37.007446999999999"/>
    <n v="-0.484072"/>
    <s v="Nyeri"/>
    <s v="Tetu"/>
    <s v="Tetu"/>
    <s v="Gichira"/>
    <s v="12"/>
    <s v="Mt Kenya Renewable Energy"/>
    <s v="Allan Gichuru Karugu"/>
    <s v="705604956"/>
    <s v="Micro Business"/>
    <x v="0"/>
  </r>
  <r>
    <s v="VPA6"/>
    <s v="KE-BAR-1811-1877"/>
    <x v="1"/>
    <s v=""/>
    <s v="8th October,2018"/>
    <d v="2018-10-08T00:00:00"/>
    <s v="12th November,2018"/>
    <d v="2018-11-12T00:00:00"/>
    <s v="Michael Mundui K"/>
    <s v="Male"/>
    <s v="1170328"/>
    <s v="725728179"/>
    <s v="725728179"/>
    <s v=""/>
    <s v=""/>
    <n v="35.824814000000003"/>
    <n v="4.2048000000000002E-2"/>
    <s v="Baringo"/>
    <s v="Koibatek"/>
    <s v="Esageri"/>
    <s v="Esageri"/>
    <s v="8"/>
    <s v="Kichemu limited"/>
    <s v="Null"/>
    <s v=""/>
    <s v="Micro Business"/>
    <x v="1"/>
  </r>
  <r>
    <s v="VPA6"/>
    <s v="KE-KIR-1806-24705"/>
    <x v="1"/>
    <s v=""/>
    <s v="1st May,2018"/>
    <d v="2018-05-01T00:00:00"/>
    <s v="1st June,2018"/>
    <d v="2018-06-01T00:00:00"/>
    <s v="Wathuta Wairimu Lucy"/>
    <s v="Female"/>
    <s v="99999"/>
    <s v="723899684"/>
    <s v="720899684"/>
    <s v=""/>
    <s v=""/>
    <n v="37.291493000000003"/>
    <n v="-0.51338499999999998"/>
    <s v="Kirinyaga"/>
    <s v="Kerugoya/Kutus"/>
    <s v="Inoi"/>
    <s v="Kamondo"/>
    <s v="10"/>
    <s v="Andcol Enterprises"/>
    <s v="Andcol  Enterprises"/>
    <s v="723020914"/>
    <s v="Micro Business"/>
    <x v="0"/>
  </r>
  <r>
    <s v="VPA6"/>
    <s v="KE-MER-1811-25971"/>
    <x v="1"/>
    <s v=""/>
    <s v="25th October,2018"/>
    <d v="2018-10-25T00:00:00"/>
    <s v="17th November,2018"/>
    <d v="2018-11-17T00:00:00"/>
    <s v="Charles Manyara Kobia"/>
    <s v="Male"/>
    <s v="22308761"/>
    <s v="727114538"/>
    <s v="727114538"/>
    <s v=""/>
    <s v="723962436"/>
    <n v="37.734656000000001"/>
    <n v="0.171573"/>
    <s v="Meru"/>
    <s v="Tigania West"/>
    <s v="Kianjai"/>
    <s v="Machaku"/>
    <s v="12"/>
    <s v="Likunga Company Limited"/>
    <s v="Julius Mwiraria"/>
    <s v="713007798"/>
    <s v="Micro Business"/>
    <x v="0"/>
  </r>
  <r>
    <s v="VPA6"/>
    <s v="KE-MER-1811-25972"/>
    <x v="1"/>
    <s v=""/>
    <s v="30th July,2018"/>
    <d v="2018-07-30T00:00:00"/>
    <s v="17th November,2018"/>
    <d v="2018-11-17T00:00:00"/>
    <s v="Grace Kobia Wacuka"/>
    <s v="Female"/>
    <s v="13539404"/>
    <s v="0723264001"/>
    <s v="723264001"/>
    <s v=""/>
    <s v="722654977"/>
    <n v="37.698332999999998"/>
    <n v="0.19062299999999999"/>
    <s v="Meru"/>
    <s v="Tigania West"/>
    <s v="Mituntu"/>
    <s v="Ntalami"/>
    <s v="6"/>
    <s v="Likunga Company Limited"/>
    <s v="Julius Mwilaria"/>
    <s v="713007798"/>
    <s v="Micro Business"/>
    <x v="0"/>
  </r>
  <r>
    <s v="VPA6"/>
    <s v="KE-NYE-1811-25848"/>
    <x v="1"/>
    <s v=""/>
    <s v="6th November,2018"/>
    <d v="2018-11-06T00:00:00"/>
    <s v="21st November,2018"/>
    <d v="2018-11-21T00:00:00"/>
    <s v="Muchiri Rosemary Njeri"/>
    <s v="Female"/>
    <s v="13319059"/>
    <s v="720747650"/>
    <s v="720747650"/>
    <s v=""/>
    <s v="720818585"/>
    <n v="36.976590000000002"/>
    <n v="-0.46731499999999998"/>
    <s v="Nyeri"/>
    <s v="Tetu"/>
    <s v="Tetu"/>
    <s v="Thigingi"/>
    <s v="10"/>
    <s v="Mt Kenya Renewable Energy"/>
    <s v="Mt Kenya Renewable Energy"/>
    <s v="726322851"/>
    <s v="Micro Business"/>
    <x v="0"/>
  </r>
  <r>
    <s v="VPA6"/>
    <s v="KE-NYE-1811-25849"/>
    <x v="1"/>
    <s v=""/>
    <s v="21st May,2018"/>
    <d v="2018-05-21T00:00:00"/>
    <s v="21st November,2018"/>
    <d v="2018-11-21T00:00:00"/>
    <s v="Wachira Winfred Nyaguthi"/>
    <s v="Female"/>
    <s v="20751936"/>
    <s v="720545770"/>
    <s v="720545770"/>
    <s v=""/>
    <s v="780545770"/>
    <n v="36.964072000000002"/>
    <n v="-0.49532500000000002"/>
    <s v="Nyeri"/>
    <s v="Tetu"/>
    <s v="Tetu"/>
    <s v="Kiandu"/>
    <s v="12"/>
    <s v="Mt Kenya Renewable Energy"/>
    <s v="Allan Gichuru Karugu"/>
    <s v="705604956"/>
    <s v="Micro Business"/>
    <x v="0"/>
  </r>
  <r>
    <s v="VPA6"/>
    <s v="KE-MER-1811-25973"/>
    <x v="1"/>
    <s v=""/>
    <s v="27th September,2018"/>
    <d v="2018-09-27T00:00:00"/>
    <s v="21st November,2018"/>
    <d v="2018-11-21T00:00:00"/>
    <s v="Muchemi Mwangi Misheck"/>
    <s v="Male"/>
    <s v="798177"/>
    <s v="720085076"/>
    <s v="720288260"/>
    <s v=""/>
    <s v="720085076"/>
    <n v="37.670313"/>
    <n v="-9.1947000000000001E-2"/>
    <s v="Meru"/>
    <s v="Imenti South"/>
    <s v="Igoki"/>
    <s v="Mutuatine"/>
    <n v="10"/>
    <s v="Likunga Company Limited"/>
    <s v="Eliatha Njagi"/>
    <s v="718644238"/>
    <s v="Micro Business"/>
    <x v="1"/>
  </r>
  <r>
    <s v="VPA6"/>
    <s v="KE-NYE-1811-23633"/>
    <x v="1"/>
    <s v=""/>
    <s v="5th October,2018"/>
    <d v="2018-10-05T00:00:00"/>
    <s v="6th November,2018"/>
    <d v="2018-11-06T00:00:00"/>
    <s v="Gitau Ann Gatitu"/>
    <s v="Female"/>
    <s v="1520198"/>
    <s v="722632103"/>
    <s v="722632103"/>
    <s v=""/>
    <s v="724980508"/>
    <n v="36.981707999999998"/>
    <n v="-0.45339299999999999"/>
    <s v="Nyeri"/>
    <s v="Nyeri Town"/>
    <s v="Munisparity"/>
    <s v="Githaithira"/>
    <n v="8"/>
    <s v="Sakaki Natural Renewable Energy Center"/>
    <s v=""/>
    <s v=""/>
    <s v="Micro Business"/>
    <x v="1"/>
  </r>
  <r>
    <s v="VPA6"/>
    <s v="KE-KIR-1811-Wc3501"/>
    <x v="1"/>
    <s v=""/>
    <s v="10th October,2018"/>
    <d v="2018-10-10T00:00:00"/>
    <s v="10th November,2018"/>
    <d v="2018-11-10T00:00:00"/>
    <s v="Karimi Rosemary Karimi"/>
    <s v="Female"/>
    <s v="10953954"/>
    <s v="723794912"/>
    <s v="2.55E+11"/>
    <s v=""/>
    <s v="2.55E+11"/>
    <n v="37.255046999999998"/>
    <n v="-0.63732500000000003"/>
    <s v="Kirinyaga"/>
    <s v="Kirinyaga East"/>
    <s v="Kinyaga"/>
    <s v="Gatarwa"/>
    <s v="8"/>
    <s v="Sakaki Natural Renewable Energy Center"/>
    <s v=""/>
    <s v=""/>
    <s v="Micro Business"/>
    <x v="1"/>
  </r>
  <r>
    <s v="VPA6"/>
    <s v="KE-MUR-1811-25147"/>
    <x v="1"/>
    <s v=""/>
    <s v="3rd October,2018"/>
    <d v="2018-10-03T00:00:00"/>
    <s v="24th November,2018"/>
    <d v="2018-11-24T00:00:00"/>
    <s v="Thairu Samuel Kariuki"/>
    <s v="Male"/>
    <s v="1204609"/>
    <s v="726851071"/>
    <s v="726851071"/>
    <s v=""/>
    <s v="727671208"/>
    <n v="36.948051999999997"/>
    <n v="-0.644868"/>
    <s v="Murang'a"/>
    <s v="Mathioya"/>
    <s v="Njumbi"/>
    <s v="Nyakianga"/>
    <s v="10"/>
    <s v="Cides Ltd"/>
    <s v="Cides Ltd"/>
    <s v=""/>
    <s v="Micro Business"/>
    <x v="1"/>
  </r>
  <r>
    <s v="VPA6"/>
    <s v="KE-MUR-1811-25148"/>
    <x v="1"/>
    <s v=""/>
    <s v="3rd October,2018"/>
    <d v="2018-10-03T00:00:00"/>
    <s v="24th November,2018"/>
    <d v="2018-11-24T00:00:00"/>
    <s v="Maina Racheal Waithira"/>
    <s v="Female"/>
    <s v="10621790"/>
    <s v="720617020"/>
    <s v="720617020"/>
    <s v=""/>
    <s v=""/>
    <n v="36.943705999999999"/>
    <n v="-0.65213600000000005"/>
    <s v="Murang'a"/>
    <s v="Kangema"/>
    <s v="Rwathia"/>
    <s v="Kenyanjeru"/>
    <s v="6"/>
    <s v="Cides Ltd"/>
    <s v=""/>
    <s v=""/>
    <s v="Micro Business"/>
    <x v="1"/>
  </r>
  <r>
    <s v="VPA6"/>
    <s v="KE-MER-1811-25982"/>
    <x v="1"/>
    <s v=""/>
    <s v="21st October,2018"/>
    <d v="2018-10-21T00:00:00"/>
    <s v="19th November,2018"/>
    <d v="2018-11-19T00:00:00"/>
    <s v="Muthuri Margaret Kaguri"/>
    <s v="Female"/>
    <s v="22789193"/>
    <s v="254725762539"/>
    <s v="2.55E+11"/>
    <s v=""/>
    <s v="2.55E+11"/>
    <n v="37.668095000000001"/>
    <n v="-0.104099"/>
    <s v="Meru"/>
    <s v="Imenti South"/>
    <s v="Mikumbune"/>
    <s v="Majerune"/>
    <s v="6"/>
    <s v="Igwemas General Digester Ltd"/>
    <s v="Timothy Murithi"/>
    <s v="254791853946"/>
    <s v="Micro Business"/>
    <x v="1"/>
  </r>
  <r>
    <s v="VPA6"/>
    <s v="KE-MER-1811-25974"/>
    <x v="1"/>
    <s v=""/>
    <s v="20th October,2018"/>
    <d v="2018-10-20T00:00:00"/>
    <s v="27th November,2018"/>
    <d v="2018-11-27T00:00:00"/>
    <s v="Williason Mbui Gatobu"/>
    <s v="Male"/>
    <s v="14412838"/>
    <s v="708790107"/>
    <s v="708790107"/>
    <s v=""/>
    <s v="720571825"/>
    <n v="37.572266999999997"/>
    <n v="3.3509999999999998E-3"/>
    <s v="Meru"/>
    <s v="Meru Central"/>
    <s v="Kibaranyeki"/>
    <s v="Kiithe"/>
    <s v="12"/>
    <s v="Likunga Company Limited"/>
    <s v="Julius Mwilaria"/>
    <s v="713007798"/>
    <s v="Micro Business"/>
    <x v="0"/>
  </r>
  <r>
    <s v="VPA6"/>
    <s v="KE-MER-1811-25975"/>
    <x v="1"/>
    <s v=""/>
    <s v="16th October,2018"/>
    <d v="2018-10-16T00:00:00"/>
    <s v="27th November,2018"/>
    <d v="2018-11-27T00:00:00"/>
    <s v="Wanja Gitonga Jane"/>
    <s v="Female"/>
    <s v="9251593"/>
    <s v="713759847"/>
    <s v="713759847"/>
    <s v=""/>
    <s v="724598131"/>
    <n v="37.563746999999999"/>
    <n v="-1.6161999999999999E-2"/>
    <s v="Meru"/>
    <s v="Meru Central"/>
    <s v="Kithurune"/>
    <s v="Muurugi"/>
    <s v="10"/>
    <s v="Likunga Company Limited"/>
    <s v="Jonah Kirimi"/>
    <s v="717394808"/>
    <s v="Micro Business"/>
    <x v="0"/>
  </r>
  <r>
    <s v="VPA6"/>
    <s v="KE-NYA-1809-27326"/>
    <x v="1"/>
    <s v=""/>
    <s v="13th August,2018"/>
    <d v="2018-08-13T00:00:00"/>
    <s v="15th September,2018"/>
    <d v="2018-09-15T00:00:00"/>
    <s v="Karia Peter Wanjohi"/>
    <s v="Male"/>
    <s v="2435671"/>
    <s v="716234924"/>
    <s v="716234924"/>
    <s v=""/>
    <s v=""/>
    <n v="36.495801999999998"/>
    <n v="-0.20471800000000001"/>
    <s v="Nyandarua"/>
    <s v="Ndaragwa"/>
    <s v="Ndaragwa"/>
    <s v="Kanary"/>
    <s v="8"/>
    <s v="Kichemu limited"/>
    <s v="Chege"/>
    <s v=""/>
    <s v="Micro Business"/>
    <x v="1"/>
  </r>
  <r>
    <s v="VPA6"/>
    <s v="KE-MER-1812-25983"/>
    <x v="1"/>
    <s v=""/>
    <s v="9th November,2018"/>
    <d v="2018-11-09T00:00:00"/>
    <s v="3rd December,2018"/>
    <d v="2018-12-03T00:00:00"/>
    <s v="Kaaria Francis Riungu"/>
    <s v="Male"/>
    <s v="7743590"/>
    <s v="711736584"/>
    <s v="2.55E+11"/>
    <s v=""/>
    <s v=""/>
    <n v="37.616799999999998"/>
    <n v="-7.4995000000000006E-2"/>
    <s v="Meru"/>
    <s v="Imenti South"/>
    <s v="Mikumbune"/>
    <s v="Mikumbune"/>
    <n v="6"/>
    <s v="Igwemas General Digester Ltd"/>
    <s v="Franklin Mutuma"/>
    <s v="254740766597"/>
    <s v="Micro Business"/>
    <x v="1"/>
  </r>
  <r>
    <s v="VPA6"/>
    <s v="KE-KIR-1812-024706"/>
    <x v="1"/>
    <s v=""/>
    <s v="15th October,2018"/>
    <d v="2018-10-15T00:00:00"/>
    <s v="4th December,2018"/>
    <d v="2018-12-04T00:00:00"/>
    <s v="Kori Joseph Muriuki"/>
    <s v="Male"/>
    <s v="99999"/>
    <s v="721798298"/>
    <s v="721798298"/>
    <s v=""/>
    <s v=""/>
    <n v="37.343817999999999"/>
    <n v="-0.45219399999999998"/>
    <s v="Kirinyaga"/>
    <s v="Kirinyaga East"/>
    <s v="Kirinyaga East"/>
    <s v="Kagumo"/>
    <s v="8"/>
    <s v="Andcol Enterprises"/>
    <s v="Eric"/>
    <s v=""/>
    <s v="Micro Business"/>
    <x v="1"/>
  </r>
  <r>
    <s v="VPA6"/>
    <s v="KE-MER-1811-25984"/>
    <x v="1"/>
    <s v=""/>
    <s v="22nd October,2018"/>
    <d v="2018-10-22T00:00:00"/>
    <s v="25th November,2018"/>
    <d v="2018-11-25T00:00:00"/>
    <s v="Mugira Johnson Muriuki"/>
    <s v="Male"/>
    <s v="10593981"/>
    <s v="710361601"/>
    <s v="710361601"/>
    <s v=""/>
    <s v=""/>
    <n v="37.667098000000003"/>
    <n v="-8.7207999999999994E-2"/>
    <s v="Meru"/>
    <s v="Imenti South"/>
    <s v="Kothine"/>
    <s v="Ndagone"/>
    <s v="8"/>
    <s v="Igwemas General Digester Ltd"/>
    <s v="Franklin Mutuma"/>
    <s v="740766597"/>
    <s v="Micro Business"/>
    <x v="1"/>
  </r>
  <r>
    <s v="VPA6"/>
    <s v="KE-THA-1812-25622"/>
    <x v="0"/>
    <s v="Unreachable"/>
    <s v="10th November,2018"/>
    <d v="2018-11-10T00:00:00"/>
    <s v="9th December,2018"/>
    <d v="2018-12-09T00:00:00"/>
    <s v="Musa Edward Micheni"/>
    <s v="Male"/>
    <s v="5086722"/>
    <s v="712402816"/>
    <s v="723106866"/>
    <s v=""/>
    <s v="712402816"/>
    <n v="37.636187999999997"/>
    <n v="-0.36669000000000002"/>
    <s v="Tharaka-Nithi"/>
    <s v="Chuka"/>
    <s v="Mwonge"/>
    <s v="Gikwego"/>
    <n v="8"/>
    <s v="Likunga Company Limited"/>
    <s v="Jonah Kirimi"/>
    <s v="717394804"/>
    <s v="Micro Business"/>
    <x v="1"/>
  </r>
  <r>
    <s v="VPA6"/>
    <s v="KE-MUR-1812-26321"/>
    <x v="1"/>
    <s v=""/>
    <s v="21st October,2018"/>
    <d v="2018-10-21T00:00:00"/>
    <s v="10th December,2018"/>
    <d v="2018-12-10T00:00:00"/>
    <s v="Kimemia Naftali K"/>
    <s v="Male"/>
    <s v="1990440"/>
    <s v="721667202"/>
    <s v="721667202"/>
    <s v=""/>
    <s v="729835339"/>
    <n v="36.944867000000002"/>
    <n v="-0.79225599999999996"/>
    <s v="Murang'a"/>
    <s v="Kigumo"/>
    <s v="Mariira"/>
    <s v="Ireguini"/>
    <s v="8"/>
    <s v="HAMKAM"/>
    <s v="Hamkam"/>
    <s v="723905327"/>
    <s v="Micro Business"/>
    <x v="0"/>
  </r>
  <r>
    <s v="VPA6"/>
    <s v="KE-NYA-1811-1849"/>
    <x v="1"/>
    <s v=""/>
    <s v="1st September,2018"/>
    <d v="2018-09-01T00:00:00"/>
    <s v="5th November,2018"/>
    <d v="2018-11-05T00:00:00"/>
    <s v="Muthee Jane"/>
    <s v="Female"/>
    <s v="5281614"/>
    <s v="723502764"/>
    <s v="723502764"/>
    <s v=""/>
    <s v="722868269"/>
    <n v="36.290909999999997"/>
    <n v="-5.5469999999999998E-3"/>
    <s v="Nyandarua"/>
    <s v="Ol Joro Orok"/>
    <s v="Olunjororoko"/>
    <s v="Gituamba"/>
    <s v="4"/>
    <s v="Kichemu limited"/>
    <s v=""/>
    <s v=""/>
    <s v="Micro Business"/>
    <x v="1"/>
  </r>
  <r>
    <s v="VPA6"/>
    <s v="KE-MUR-1810-26886"/>
    <x v="1"/>
    <s v=""/>
    <s v="30th August,2018"/>
    <d v="2018-08-30T00:00:00"/>
    <s v="30th October,2018"/>
    <d v="2018-10-30T00:00:00"/>
    <s v="Thuku Gikingo Onesmus"/>
    <s v="Male"/>
    <s v="99999"/>
    <s v="722628389"/>
    <s v="722628389"/>
    <s v=""/>
    <s v="722942830"/>
    <n v="37.114294000000001"/>
    <n v="-0.66428500000000001"/>
    <s v="Murang'a"/>
    <s v="Kiharu"/>
    <s v="Mugeka"/>
    <s v="Gaitwa"/>
    <s v="8"/>
    <s v="Eastern Bioteck"/>
    <s v="Sospeter Maina"/>
    <s v="724714221"/>
    <s v="Micro Business"/>
    <x v="1"/>
  </r>
  <r>
    <s v="VPA6"/>
    <s v="KE-MUR-1811-26887"/>
    <x v="1"/>
    <s v=""/>
    <s v="1st September,2018"/>
    <d v="2018-09-01T00:00:00"/>
    <s v="1st November,2018"/>
    <d v="2018-11-01T00:00:00"/>
    <s v="Rwanderi Kinyua David"/>
    <s v="Male"/>
    <s v="16132462"/>
    <s v="0725376754"/>
    <s v="725376754"/>
    <s v=""/>
    <s v="726311346"/>
    <n v="37.104534999999998"/>
    <n v="-0.66994299999999996"/>
    <s v="Murang'a"/>
    <s v="Kiharu"/>
    <s v="Gaturi"/>
    <s v="Gikaragu"/>
    <s v="8"/>
    <s v="Eastern bioteck"/>
    <s v="Sospeter Maina"/>
    <s v="724714221"/>
    <s v="Micro Business"/>
    <x v="1"/>
  </r>
  <r>
    <s v="VPA6"/>
    <s v="KE-MUR-1810-26888"/>
    <x v="1"/>
    <s v=""/>
    <s v="1st September,2018"/>
    <d v="2018-09-01T00:00:00"/>
    <s v="1st October,2018"/>
    <d v="2018-10-01T00:00:00"/>
    <s v="Gachau Njeri Susan"/>
    <s v="Male"/>
    <s v="99999"/>
    <s v="722683080"/>
    <s v="722683080"/>
    <s v=""/>
    <s v=""/>
    <n v="37.118592999999997"/>
    <n v="-0.64865399999999995"/>
    <s v="Murang'a"/>
    <s v="Kiharu"/>
    <s v="Gaturi"/>
    <s v="Kihuro"/>
    <s v="10"/>
    <s v="Eastern Bioteck"/>
    <s v="Sospeter Maina"/>
    <s v="724714221"/>
    <s v="Micro Business"/>
    <x v="1"/>
  </r>
  <r>
    <s v="VPA6"/>
    <s v="KE-KIA-1812-25914"/>
    <x v="1"/>
    <s v=""/>
    <s v="28th November,2018"/>
    <d v="2018-11-28T00:00:00"/>
    <s v="7th December,2018"/>
    <d v="2018-12-07T00:00:00"/>
    <s v="Njoroge Florence Nduta"/>
    <s v="Female"/>
    <s v="550929"/>
    <s v="722221997"/>
    <s v="722221997"/>
    <s v=""/>
    <s v=""/>
    <n v="36.828063"/>
    <n v="-1.1560779999999999"/>
    <s v="Kiambu"/>
    <s v="Kiambaa"/>
    <s v="Riabai"/>
    <s v="Kihigo"/>
    <s v="10"/>
    <s v="Felikam Biogas Services"/>
    <s v="Felikam Biogas Services"/>
    <s v="721439273"/>
    <s v="Micro Business"/>
    <x v="1"/>
  </r>
  <r>
    <s v="VPA6"/>
    <s v="KE-NYA-1812-25496"/>
    <x v="1"/>
    <s v=""/>
    <s v="12th July,2018"/>
    <d v="2018-07-12T00:00:00"/>
    <s v="12th December,2018"/>
    <d v="2018-12-12T00:00:00"/>
    <s v="Omuya Sebastian Nyan'Gau"/>
    <s v="Male"/>
    <s v="13082095"/>
    <s v="722333929"/>
    <s v="722333929"/>
    <s v=""/>
    <s v="710558832"/>
    <n v="34.843786999999999"/>
    <n v="-0.69921800000000001"/>
    <s v="Nyamira"/>
    <s v="Manga"/>
    <s v="Manga"/>
    <s v="Nyangena"/>
    <s v="12"/>
    <s v="Perjo Biogas Co Ltd"/>
    <s v="Joel Nyambane Moigare"/>
    <s v="710208102"/>
    <s v="Micro Business"/>
    <x v="1"/>
  </r>
  <r>
    <s v="VPA6"/>
    <s v="KE-BAR-1812-26090"/>
    <x v="0"/>
    <s v="Non Compliant"/>
    <s v="23rd October,2018"/>
    <d v="2018-10-23T00:00:00"/>
    <s v="12th December,2018"/>
    <d v="2018-12-12T00:00:00"/>
    <s v="Sambu Irine Kiptoo"/>
    <s v="Female"/>
    <s v="11353232"/>
    <s v="722576176"/>
    <s v="722576176"/>
    <s v=""/>
    <s v="721943252"/>
    <n v="35.696303999999998"/>
    <n v="4.7702000000000001E-2"/>
    <s v="Baringo"/>
    <s v="Koibatek"/>
    <s v="Koibatek"/>
    <s v="Moringwo"/>
    <n v="4"/>
    <s v="Kichemu limited"/>
    <s v=""/>
    <s v=""/>
    <s v="Micro Business"/>
    <x v="1"/>
  </r>
  <r>
    <s v="VPA6"/>
    <s v="KE-NAK-1811-27395"/>
    <x v="1"/>
    <s v=""/>
    <s v="9th October,2018"/>
    <d v="2018-10-09T00:00:00"/>
    <s v="1st November,2018"/>
    <d v="2018-11-01T00:00:00"/>
    <s v="Nyaga Lucy K"/>
    <s v="Female"/>
    <s v="2303671"/>
    <s v="724802476"/>
    <s v="2.55E+11"/>
    <s v=""/>
    <s v="2.55E+11"/>
    <n v="36.146191000000002"/>
    <n v="-0.35764400000000002"/>
    <s v="Nakuru"/>
    <s v="Nakuru Town"/>
    <s v="Nakuru East"/>
    <s v="Mwariki B"/>
    <n v="8"/>
    <s v="Kichemu limited"/>
    <s v="Null"/>
    <s v=""/>
    <s v="Micro Business"/>
    <x v="1"/>
  </r>
  <r>
    <s v="VPA6"/>
    <s v="KE-TRA-1812-24899"/>
    <x v="1"/>
    <s v=""/>
    <s v="16th October,2018"/>
    <d v="2018-10-16T00:00:00"/>
    <s v="5th December,2018"/>
    <d v="2018-12-05T00:00:00"/>
    <s v="Koech Joseph"/>
    <s v="Male"/>
    <s v="5674735"/>
    <s v="716146504"/>
    <s v="716146504"/>
    <s v=""/>
    <s v="724815500"/>
    <n v="35.035814000000002"/>
    <n v="0.96659300000000004"/>
    <s v="Trans Nzoia"/>
    <s v="Kiminini"/>
    <s v="Mabonde"/>
    <s v="Kibagenge"/>
    <s v="10"/>
    <s v="Andcol Enterprises"/>
    <s v=""/>
    <s v=""/>
    <s v="Micro Business"/>
    <x v="0"/>
  </r>
  <r>
    <s v="VPA6"/>
    <s v="KE-NYA-1812-25497"/>
    <x v="1"/>
    <s v=""/>
    <s v="23rd October,2018"/>
    <d v="2018-10-23T00:00:00"/>
    <s v="16th December,2018"/>
    <d v="2018-12-16T00:00:00"/>
    <s v="Michieka Robinson Bwana"/>
    <s v="Male"/>
    <s v="740966"/>
    <s v="728125803"/>
    <s v="728125803"/>
    <s v=""/>
    <s v="721267316"/>
    <n v="34.990577999999999"/>
    <n v="-0.66281500000000004"/>
    <s v="Nyamira"/>
    <s v="Nyamira South"/>
    <s v="Bosamaro"/>
    <s v="Motagara"/>
    <s v="10"/>
    <s v="Perjo Biogas Co Ltd"/>
    <s v="Joel Nyambane Moigare"/>
    <s v="710208102"/>
    <s v="Micro Business"/>
    <x v="1"/>
  </r>
  <r>
    <s v="VPA6"/>
    <s v="KE-NYE-1810-26101"/>
    <x v="1"/>
    <s v=""/>
    <s v="1st October,2018"/>
    <d v="2018-10-01T00:00:00"/>
    <s v="23rd October,2018"/>
    <d v="2018-10-23T00:00:00"/>
    <s v="Warui Gichane Samuel"/>
    <s v="Male"/>
    <s v="31815850"/>
    <s v="722973206"/>
    <s v="722973206"/>
    <s v=""/>
    <s v="722266988"/>
    <n v="36.997793000000001"/>
    <n v="-0.25558500000000001"/>
    <s v="Nyeri"/>
    <s v="Kieni East"/>
    <s v="Lusoi"/>
    <s v="Thung'Ari"/>
    <s v="10"/>
    <s v="Felikam Biogas Services"/>
    <s v="Felikam Biogas Services"/>
    <s v="721439273"/>
    <s v="Micro Business"/>
    <x v="1"/>
  </r>
  <r>
    <s v="VPA6"/>
    <s v="KE-NYE-1811-26102"/>
    <x v="1"/>
    <s v=""/>
    <s v="12th October,2018"/>
    <d v="2018-10-12T00:00:00"/>
    <s v="3rd November,2018"/>
    <d v="2018-11-03T00:00:00"/>
    <s v="Wang'Ondu Martin Muthee"/>
    <s v="Male"/>
    <s v="21656248"/>
    <s v="723728324"/>
    <s v="2.55E+11"/>
    <s v=""/>
    <s v="2.55E+11"/>
    <n v="37.022844999999997"/>
    <n v="-0.22861999999999999"/>
    <s v="Nyeri"/>
    <s v="Kieni East"/>
    <s v="Aguthi"/>
    <s v="Gathurangai"/>
    <s v="4"/>
    <s v="Biotechno &amp; Services"/>
    <s v="Dancan Gideon Mateba"/>
    <s v="254720561118"/>
    <s v="Micro Business"/>
    <x v="1"/>
  </r>
  <r>
    <s v="VPA6"/>
    <s v="KE-NYE-1812-26103"/>
    <x v="0"/>
    <s v="Grievance"/>
    <s v="28th October,2018"/>
    <d v="2018-10-28T00:00:00"/>
    <s v="17th December,2018"/>
    <d v="2018-12-17T00:00:00"/>
    <s v="Maina Richard Muraguri"/>
    <s v="Male"/>
    <s v="99999"/>
    <s v="254720976318"/>
    <s v="2.55E+11"/>
    <s v=""/>
    <s v="2.55E+11"/>
    <n v="37.113852000000001"/>
    <n v="-0.467165"/>
    <s v="Nyeri"/>
    <s v="Mathira East"/>
    <s v="Mathaithi"/>
    <s v="Karega"/>
    <s v="8"/>
    <s v="Fagaden Enterprises"/>
    <s v="Fagaden Enterprises"/>
    <s v="254721059188"/>
    <s v="Micro Business"/>
    <x v="1"/>
  </r>
  <r>
    <s v="VPA6"/>
    <s v="KE-MUR-1805-24904"/>
    <x v="2"/>
    <s v="Institutional Plant"/>
    <s v="10th April,2018"/>
    <d v="2018-04-10T00:00:00"/>
    <s v="20th May,2018"/>
    <d v="2018-05-20T00:00:00"/>
    <s v="Limited Kefa Garden"/>
    <s v="Male"/>
    <s v="99999"/>
    <s v="701408107"/>
    <s v="701408107"/>
    <s v=""/>
    <s v="701408107"/>
    <n v="37.155366000000001"/>
    <n v="-0.92581199999999997"/>
    <s v="Murang'a"/>
    <s v="Makuyu"/>
    <s v="Makuyu"/>
    <s v="Mitiini"/>
    <s v="16"/>
    <s v="Andcol Enterprises"/>
    <s v="Andcol  Enterprises"/>
    <s v="723020914"/>
    <s v="Micro Business"/>
    <x v="0"/>
  </r>
  <r>
    <s v="VPA6"/>
    <s v="KE-KIA-1812-26021"/>
    <x v="1"/>
    <s v=""/>
    <s v="9th October,2018"/>
    <d v="2018-10-09T00:00:00"/>
    <s v="18th December,2018"/>
    <d v="2018-12-18T00:00:00"/>
    <s v="Philis W Wakarura"/>
    <s v="Female"/>
    <s v="2300792"/>
    <s v="0737817485"/>
    <s v="737817485"/>
    <s v=""/>
    <s v="707909813"/>
    <n v="36.590620000000001"/>
    <n v="-1.2224900000000001"/>
    <s v="Kiambu"/>
    <s v="Limuru"/>
    <s v="Kitutha"/>
    <s v="Kamango"/>
    <s v="4"/>
    <s v="Biotechno &amp; Services"/>
    <s v="John Augustine Marunga"/>
    <s v="731293971"/>
    <s v="Micro Business"/>
    <x v="0"/>
  </r>
  <r>
    <s v="VPA6"/>
    <s v="KE-NYE-1812-26105"/>
    <x v="1"/>
    <s v=""/>
    <s v="29th October,2018"/>
    <d v="2018-10-29T00:00:00"/>
    <s v="18th December,2018"/>
    <d v="2018-12-18T00:00:00"/>
    <s v="Geoffrey Kariuki Gachira Geoffrey Kariuki"/>
    <s v="Male"/>
    <s v="99999"/>
    <s v="725691809"/>
    <s v="2.55E+11"/>
    <s v=""/>
    <s v="2.55E+11"/>
    <n v="37.107447000000001"/>
    <n v="-0.48243799999999998"/>
    <s v="Nyeri"/>
    <s v="Mathira East"/>
    <s v="Mathira"/>
    <s v="Junction Mukurweini"/>
    <s v="8"/>
    <s v="Fagaden Enterprises"/>
    <s v="Fagaden Enterprises"/>
    <s v="254721959188"/>
    <s v="Micro Business"/>
    <x v="1"/>
  </r>
  <r>
    <s v="VPA6"/>
    <s v="KE-KIA-1810-24701"/>
    <x v="1"/>
    <s v=""/>
    <s v="18th September,2018"/>
    <d v="2018-09-18T00:00:00"/>
    <s v="16th October,2018"/>
    <d v="2018-10-16T00:00:00"/>
    <s v="Namalwa Geoffrey Khahemba"/>
    <s v="Male"/>
    <s v="31204893"/>
    <s v="728097045"/>
    <s v="728097045"/>
    <s v=""/>
    <s v=""/>
    <n v="36.636749999999999"/>
    <n v="-1.121459"/>
    <s v="Kiambu"/>
    <s v="Limuru"/>
    <s v="Kamirithu"/>
    <s v="Darambana"/>
    <s v="10"/>
    <s v="Andcol Enterprises"/>
    <s v="Andrew Tunui"/>
    <s v="723020914"/>
    <s v="Micro Business"/>
    <x v="0"/>
  </r>
  <r>
    <s v="VPA6"/>
    <s v="KE-MER-1812-25994"/>
    <x v="1"/>
    <s v=""/>
    <s v="21st November,2018"/>
    <d v="2018-11-21T00:00:00"/>
    <s v="17th December,2018"/>
    <d v="2018-12-17T00:00:00"/>
    <s v="Kinoti Catherine Gakii"/>
    <s v="Female"/>
    <s v="22084621"/>
    <s v="721287447"/>
    <s v="2.55E+11"/>
    <s v=""/>
    <s v="2.55E+11"/>
    <n v="37.638737999999996"/>
    <n v="-6.9949999999999998E-2"/>
    <s v="Meru"/>
    <s v="Imenti South"/>
    <s v="Kathera"/>
    <s v="Kieru"/>
    <s v="6"/>
    <s v="Igwemas General Digester Ltd"/>
    <s v="Timothy  Murithi"/>
    <s v="254791853946"/>
    <s v="Micro Business"/>
    <x v="1"/>
  </r>
  <r>
    <s v="VPA6"/>
    <s v="KE-MER-1812-25995"/>
    <x v="1"/>
    <s v=""/>
    <s v="11th November,2018"/>
    <d v="2018-11-11T00:00:00"/>
    <s v="8th December,2018"/>
    <d v="2018-12-08T00:00:00"/>
    <s v="Mugambi Patrick Mwenda"/>
    <s v="Male"/>
    <s v="2360748"/>
    <s v="254721384422"/>
    <s v="2.55E+11"/>
    <s v=""/>
    <s v="2.55E+11"/>
    <n v="37.648291999999998"/>
    <n v="-7.0638999999999993E-2"/>
    <s v="Meru"/>
    <s v="Imenti South"/>
    <s v="Mikumbune"/>
    <s v="Kigane"/>
    <s v="6"/>
    <s v="Igwemas General Digester Ltd"/>
    <s v="Eric Munene"/>
    <s v="254728779943"/>
    <s v="Micro Business"/>
    <x v="1"/>
  </r>
  <r>
    <s v="VPA6"/>
    <s v="KE-NAK-1811-26049"/>
    <x v="1"/>
    <s v=""/>
    <s v="26th March,2018"/>
    <d v="2018-03-26T00:00:00"/>
    <s v="17th November,2018"/>
    <d v="2018-11-17T00:00:00"/>
    <s v="Kimeto Bernard K"/>
    <s v="Male"/>
    <s v="99999"/>
    <s v="0727597748"/>
    <s v="727597748"/>
    <s v=""/>
    <s v=""/>
    <n v="35.654212000000001"/>
    <n v="-0.60475000000000001"/>
    <s v="Nakuru"/>
    <s v="Kuresoi"/>
    <s v="Olenguruoni"/>
    <s v="Ketitui"/>
    <s v="6"/>
    <s v="Kichemu limited"/>
    <s v="Stephen Macharia Kimenyi"/>
    <s v="727002750"/>
    <s v="Micro Business"/>
    <x v="1"/>
  </r>
  <r>
    <s v="VPA6"/>
    <s v="KE-KAJ-1809-27792"/>
    <x v="1"/>
    <s v=""/>
    <s v="12th August,2018"/>
    <d v="2018-08-12T00:00:00"/>
    <s v="20th September,2018"/>
    <d v="2018-09-20T00:00:00"/>
    <s v="Makokha Barasa"/>
    <s v="Male"/>
    <s v="99999"/>
    <s v="733963674"/>
    <s v="733963674"/>
    <s v=""/>
    <s v=""/>
    <n v="36.934204999999999"/>
    <n v="-1.460958"/>
    <s v="Kajiado"/>
    <s v="Kajiado East"/>
    <s v="Kitengela"/>
    <s v="Noonkopir"/>
    <n v="16"/>
    <s v="Andcol Enterprises"/>
    <s v="Andcol  Enterprises"/>
    <s v="723020914"/>
    <s v="Micro Business"/>
    <x v="3"/>
  </r>
  <r>
    <s v="VPA6"/>
    <s v="KE-NYE-1812-26104"/>
    <x v="1"/>
    <s v=""/>
    <s v="2nd November,2018"/>
    <d v="2018-11-02T00:00:00"/>
    <s v="22nd December,2018"/>
    <d v="2018-12-22T00:00:00"/>
    <s v="Mugweru Gerald Gachau"/>
    <s v="Male"/>
    <s v="99999"/>
    <s v="703361395"/>
    <s v="2.55E+11"/>
    <s v=""/>
    <s v=""/>
    <n v="37.113118"/>
    <n v="-0.47101799999999999"/>
    <s v="Nyeri"/>
    <s v="Mathira East"/>
    <s v="Barichu"/>
    <s v="Mathaithi"/>
    <s v="8"/>
    <s v="Fagaden Enterprises"/>
    <s v="Fagaden Enterprises"/>
    <s v="254721959188"/>
    <s v="Micro Business"/>
    <x v="1"/>
  </r>
  <r>
    <s v="VPA6"/>
    <s v="KE-NYE-1812-260106"/>
    <x v="1"/>
    <s v=""/>
    <s v="2nd November,2018"/>
    <d v="2018-11-02T00:00:00"/>
    <s v="22nd December,2018"/>
    <d v="2018-12-22T00:00:00"/>
    <s v="Gachagua Nderiru Nderitu"/>
    <s v="Male"/>
    <s v="99999"/>
    <s v="720224478"/>
    <s v="2.55E+11"/>
    <s v=""/>
    <s v=""/>
    <n v="37.111987999999997"/>
    <n v="-0.46716299999999999"/>
    <s v="Nyeri"/>
    <s v="Mathira East"/>
    <s v="Barichu"/>
    <s v="Mathaithi"/>
    <s v="8"/>
    <s v="Fagaden Enterprises"/>
    <s v="Fagaden Enterprises"/>
    <s v="254721959188"/>
    <s v="Micro Business"/>
    <x v="1"/>
  </r>
  <r>
    <s v="VPA6"/>
    <s v="KE-BUN-1901-24873"/>
    <x v="1"/>
    <s v=""/>
    <s v="20th December,2018"/>
    <d v="2018-12-20T00:00:00"/>
    <s v="15th January,2019"/>
    <d v="2019-01-15T00:00:00"/>
    <s v="Simiyu Stella"/>
    <s v="Male"/>
    <s v="99999"/>
    <s v="0722446124"/>
    <s v="722446124"/>
    <s v=""/>
    <s v=""/>
    <n v="34.946446000000002"/>
    <n v="0.845916"/>
    <s v="Bungoma"/>
    <s v="Bungoma North"/>
    <s v="Tongaren"/>
    <s v="Tabani"/>
    <s v="8"/>
    <s v="Kichemu Limited"/>
    <s v="Stephen Macharia Kimenyi"/>
    <s v="727002750"/>
    <s v="Micro Business"/>
    <x v="1"/>
  </r>
  <r>
    <s v="VPA6"/>
    <s v="KE-NYE-1812-26108"/>
    <x v="1"/>
    <s v=""/>
    <s v="4th November,2018"/>
    <d v="2018-11-04T00:00:00"/>
    <s v="24th December,2018"/>
    <d v="2018-12-24T00:00:00"/>
    <s v="Mwithi Anna Wairimu"/>
    <s v="Female"/>
    <s v="12774671"/>
    <s v="713794360"/>
    <s v="701656199"/>
    <s v=""/>
    <s v="713794362"/>
    <n v="37.097543000000002"/>
    <n v="-0.48721999999999999"/>
    <s v="Nyeri"/>
    <s v="Mathira East"/>
    <s v="Kirimukuyu"/>
    <s v="Giaituu"/>
    <s v="8"/>
    <s v="Fagaden Enterprises"/>
    <s v="Fagaden Enterprises"/>
    <s v="721959188"/>
    <s v="Micro Business"/>
    <x v="1"/>
  </r>
  <r>
    <s v="VPA6"/>
    <s v="KE-NYE-1812-26112"/>
    <x v="1"/>
    <s v=""/>
    <s v="7th November,2018"/>
    <d v="2018-11-07T00:00:00"/>
    <s v="27th December,2018"/>
    <d v="2018-12-27T00:00:00"/>
    <s v="Njugi Agnes Waguthi"/>
    <s v="Female"/>
    <s v="99999"/>
    <s v="254720723648"/>
    <s v="2.55E+11"/>
    <s v=""/>
    <s v=""/>
    <n v="37.118662"/>
    <n v="-0.48493799999999998"/>
    <s v="Nyeri"/>
    <s v="Mathira East"/>
    <s v="Peter Chiira"/>
    <s v="Kiangurwe"/>
    <s v="8"/>
    <s v="Fagaden Enterprises"/>
    <s v="Fagaden Enterprises"/>
    <s v="254721959188"/>
    <s v="Micro Business"/>
    <x v="1"/>
  </r>
  <r>
    <s v="VPA6"/>
    <s v="KE-UAS-1902-24796"/>
    <x v="1"/>
    <s v=""/>
    <s v="25th December,2018"/>
    <d v="2018-12-25T00:00:00"/>
    <s v="11th February,2019"/>
    <d v="2019-02-11T00:00:00"/>
    <s v="Bor Getrude Jeruto"/>
    <s v="Male"/>
    <s v="99999"/>
    <s v="254707405616"/>
    <s v="2.55E+11"/>
    <s v=""/>
    <s v=""/>
    <n v="35.201349999999998"/>
    <n v="0.43032599999999999"/>
    <s v="Uasin Gishu"/>
    <s v="Kapseret"/>
    <s v="Kapsaret"/>
    <s v="St Georges"/>
    <s v="10"/>
    <s v="Ndimar Renewable Energy"/>
    <s v="Ndimar Renewable Energy"/>
    <s v="254722797711"/>
    <s v="Micro Business"/>
    <x v="0"/>
  </r>
  <r>
    <s v="VPA6"/>
    <s v="KE-UAS-1902-24797"/>
    <x v="1"/>
    <s v=""/>
    <s v="10th December,2018"/>
    <d v="2018-12-10T00:00:00"/>
    <s v="11th February,2019"/>
    <d v="2019-02-11T00:00:00"/>
    <s v="Tarus Gabriel Kipchirchir"/>
    <s v="Male"/>
    <s v="99999"/>
    <s v="722922314"/>
    <s v="722922314"/>
    <s v=""/>
    <s v="721948721"/>
    <n v="35.194696999999998"/>
    <n v="0.50541100000000005"/>
    <s v="Uasin Gishu"/>
    <s v="Kapseret"/>
    <s v="Kapsaret"/>
    <s v="Kabongo"/>
    <s v="8"/>
    <s v="Ndimar Renewable Energy"/>
    <s v="Ndimar Renewable Energy"/>
    <s v="722797711"/>
    <s v="Micro Business"/>
    <x v="1"/>
  </r>
  <r>
    <s v="VPA6"/>
    <s v="KE-UAS-1902-24798"/>
    <x v="1"/>
    <s v=""/>
    <s v="10th December,2018"/>
    <d v="2018-12-10T00:00:00"/>
    <s v="11th February,2019"/>
    <d v="2019-02-11T00:00:00"/>
    <s v="Tenai Salome Cherono"/>
    <s v="Female"/>
    <s v="99999"/>
    <s v="254722115805"/>
    <s v="2.55E+11"/>
    <s v=""/>
    <s v="2.55E+11"/>
    <n v="35.258589999999998"/>
    <n v="0.44682300000000003"/>
    <s v="Uasin Gishu"/>
    <s v="Kapseret"/>
    <s v="Kapsaret"/>
    <s v="Kapkechui"/>
    <s v="8"/>
    <s v="Ndimar Renewable Energy"/>
    <s v="Ndimar Renewable Energy"/>
    <s v="254722797711"/>
    <s v="Micro Business"/>
    <x v="1"/>
  </r>
  <r>
    <s v="VPA6"/>
    <s v="KE-TRA-1902-24800"/>
    <x v="1"/>
    <s v=""/>
    <s v="10th September,2018"/>
    <d v="2018-09-10T00:00:00"/>
    <s v="11th February,2019"/>
    <d v="2019-02-11T00:00:00"/>
    <s v="Kipkech John Simatwa"/>
    <s v="Male"/>
    <s v="26621005"/>
    <s v="723407917"/>
    <s v="2.55E+11"/>
    <s v=""/>
    <s v=""/>
    <n v="35.150593999999998"/>
    <n v="0.94567400000000001"/>
    <s v="Trans Nzoia"/>
    <s v="Cherengany"/>
    <s v="Cherangany"/>
    <s v="Kipsingor"/>
    <s v="12"/>
    <s v="Ndimar Renewable Energy"/>
    <s v="Ndimar Renewable Energy"/>
    <s v="722797711"/>
    <s v="Micro Business"/>
    <x v="0"/>
  </r>
  <r>
    <s v="VPA6"/>
    <s v="KE-UAS-1902-24799"/>
    <x v="1"/>
    <s v=""/>
    <s v="15th December,2018"/>
    <d v="2018-12-15T00:00:00"/>
    <s v="11th February,2019"/>
    <d v="2019-02-11T00:00:00"/>
    <s v="Lagat Gabriel Kosgei"/>
    <s v="Male"/>
    <s v="99999"/>
    <s v="721586472"/>
    <s v="721586472"/>
    <s v=""/>
    <s v=""/>
    <n v="35.298924999999997"/>
    <n v="0.61353199999999997"/>
    <s v="Uasin Gishu"/>
    <s v="Soy"/>
    <s v="Soy"/>
    <s v="Kuinet"/>
    <s v="8"/>
    <s v="Ndimar Renewable Energy"/>
    <s v="Ndimar Renewable Energy"/>
    <s v="722797711"/>
    <s v="Micro Business"/>
    <x v="1"/>
  </r>
  <r>
    <s v="VPA6"/>
    <s v="KE-MUR-1902-26894"/>
    <x v="1"/>
    <s v=""/>
    <s v="11th November,2018"/>
    <d v="2018-11-11T00:00:00"/>
    <s v="11th February,2019"/>
    <d v="2019-02-11T00:00:00"/>
    <s v="Wanjiku Julius Maina"/>
    <s v="Male"/>
    <s v="23476779"/>
    <s v="254723664294"/>
    <s v="2.55E+11"/>
    <s v=""/>
    <s v="2.55E+11"/>
    <n v="36.914969999999997"/>
    <n v="-0.71685299999999996"/>
    <s v="Murang'a"/>
    <s v="Mathioya"/>
    <s v="Kiru"/>
    <s v="Migumoini"/>
    <s v="8"/>
    <s v="Sakaki Natural Renewable Energy Center"/>
    <s v="Null"/>
    <s v=""/>
    <s v="Micro Business"/>
    <x v="1"/>
  </r>
  <r>
    <s v="VPA6"/>
    <s v="KE-MUR-1902-26893"/>
    <x v="1"/>
    <s v=""/>
    <s v="10th November,2018"/>
    <d v="2018-11-10T00:00:00"/>
    <s v="11th February,2019"/>
    <d v="2019-02-11T00:00:00"/>
    <s v="Kareithi David"/>
    <s v="Male"/>
    <s v="99999"/>
    <s v="254721700816"/>
    <s v="2.55E+11"/>
    <s v=""/>
    <s v=""/>
    <n v="36.954946999999997"/>
    <n v="-0.66767399999999999"/>
    <s v="Murang'a"/>
    <s v="Mathioya"/>
    <s v="Mathioya"/>
    <s v="Kagioni"/>
    <s v="8"/>
    <s v="Sakaki Natural Renewable Energy Center"/>
    <s v="Null"/>
    <s v=""/>
    <s v="Micro Business"/>
    <x v="1"/>
  </r>
  <r>
    <s v="VPA6"/>
    <s v="KE-MUR-1811-25949"/>
    <x v="1"/>
    <s v=""/>
    <s v="6th October,2018"/>
    <d v="2018-10-06T00:00:00"/>
    <s v="1st November,2018"/>
    <d v="2018-11-01T00:00:00"/>
    <s v="Waweru Gibson Ngige Waweru"/>
    <s v="Male"/>
    <s v="99999"/>
    <s v="723367115"/>
    <s v="723367115"/>
    <s v=""/>
    <s v="711288082"/>
    <n v="37.115000000000002"/>
    <n v="-0.89313799999999999"/>
    <s v="Murang'a"/>
    <s v="Kandara"/>
    <s v="Ngurweini"/>
    <s v="Karugia"/>
    <s v="8"/>
    <s v="Kenbi Enterprises"/>
    <s v="Null"/>
    <s v=""/>
    <s v="Micro Business"/>
    <x v="0"/>
  </r>
  <r>
    <s v="VPA6"/>
    <s v="KE-KIA-1811-25948"/>
    <x v="1"/>
    <s v=""/>
    <s v="7th October,2018"/>
    <d v="2018-10-07T00:00:00"/>
    <s v="1st November,2018"/>
    <d v="2018-11-01T00:00:00"/>
    <s v="Muhuhu Juliana Waithera"/>
    <s v="Female"/>
    <s v="14403657"/>
    <s v="725793455"/>
    <s v="725793455"/>
    <s v=""/>
    <s v=""/>
    <n v="36.779862000000001"/>
    <n v="-1.158256"/>
    <s v="Kiambu"/>
    <s v="Kiambu"/>
    <s v="Ndumberi"/>
    <s v="Waguthu"/>
    <s v="6"/>
    <s v="Kenbi Enterprises"/>
    <s v="Null"/>
    <s v=""/>
    <s v="Micro Business"/>
    <x v="1"/>
  </r>
  <r>
    <s v="VPA6"/>
    <s v="KE-KIA-1810-25947"/>
    <x v="1"/>
    <s v=""/>
    <s v="9th September,2018"/>
    <d v="2018-09-09T00:00:00"/>
    <s v="25th October,2018"/>
    <d v="2018-10-25T00:00:00"/>
    <s v="Njuki Wairimu"/>
    <s v="Female"/>
    <s v="15761795"/>
    <s v="722565995"/>
    <s v="722565995"/>
    <s v=""/>
    <s v=""/>
    <n v="36.824638999999998"/>
    <n v="-1.1489819999999999"/>
    <s v="Kiambu"/>
    <s v="Kiambu"/>
    <s v="Kiambu"/>
    <s v="Riabai"/>
    <n v="12"/>
    <s v="Kenbi Enterprises"/>
    <s v=""/>
    <s v=""/>
    <s v="Micro Business"/>
    <x v="0"/>
  </r>
  <r>
    <s v="VPA6"/>
    <s v="KE-KIA-1901-25951"/>
    <x v="1"/>
    <s v=""/>
    <s v="1st December,2018"/>
    <d v="2018-12-01T00:00:00"/>
    <s v="5th January,2019"/>
    <d v="2019-01-05T00:00:00"/>
    <s v="Mbitu Joshua Mwangi"/>
    <s v="Male"/>
    <s v="22587832"/>
    <s v="0710431886"/>
    <s v="710431886"/>
    <s v=""/>
    <s v=""/>
    <n v="36.701002000000003"/>
    <n v="-1.2068669999999999"/>
    <s v="Kiambu"/>
    <s v="Kabete"/>
    <s v="Wangige"/>
    <s v="Ruku"/>
    <s v="12"/>
    <s v="Kenbi Enterprises"/>
    <s v=""/>
    <s v=""/>
    <s v="Micro Business"/>
    <x v="3"/>
  </r>
  <r>
    <s v="VPA6"/>
    <s v="KE-KIA-1901-25946"/>
    <x v="2"/>
    <s v="Institutional Plant"/>
    <s v="1st December,2018"/>
    <d v="2018-12-01T00:00:00"/>
    <s v="3rd January,2019"/>
    <d v="2019-01-03T00:00:00"/>
    <s v="Mwangi Simon/Walkpark Hotel Ltd Mugwe"/>
    <s v="Male"/>
    <s v="29925790"/>
    <s v="722423235"/>
    <s v="722423235"/>
    <s v=""/>
    <s v="763850449"/>
    <n v="37.064172999999997"/>
    <n v="-1.0288269999999999"/>
    <s v="Kiambu"/>
    <s v="Thika East"/>
    <s v="Thika Township"/>
    <s v="Thika"/>
    <s v="12"/>
    <s v="Kenbi Enterprises"/>
    <s v=""/>
    <s v=""/>
    <s v="Micro Business"/>
    <x v="3"/>
  </r>
  <r>
    <s v="VPA6"/>
    <s v="KE-KIA-1812-25950"/>
    <x v="1"/>
    <s v=""/>
    <s v="5th November,2018"/>
    <d v="2018-11-05T00:00:00"/>
    <s v="1st December,2018"/>
    <d v="2018-12-01T00:00:00"/>
    <s v="Muinde Festus"/>
    <s v="Male"/>
    <s v="9933965"/>
    <s v="0780331700"/>
    <s v="780331700"/>
    <s v=""/>
    <s v=""/>
    <n v="37.146748000000002"/>
    <n v="-1.061553"/>
    <s v="Kiambu"/>
    <s v="Thika East"/>
    <s v="Kamenu"/>
    <s v="Landless"/>
    <n v="16"/>
    <s v="Kenbi Enterprises"/>
    <s v=""/>
    <s v=""/>
    <s v="Micro Business"/>
    <x v="3"/>
  </r>
  <r>
    <s v="VPA6"/>
    <s v="KE-KIA-1901-26109"/>
    <x v="1"/>
    <s v=""/>
    <s v="19th November,2018"/>
    <d v="2018-11-19T00:00:00"/>
    <s v="8th January,2019"/>
    <d v="2019-01-08T00:00:00"/>
    <s v="Mwangi Stephene Kimemia"/>
    <s v="Male"/>
    <s v="15972918"/>
    <s v="721644015"/>
    <s v="721644015"/>
    <s v=""/>
    <s v="712767411"/>
    <n v="37.196038000000001"/>
    <n v="-1.061223"/>
    <s v="Kiambu"/>
    <s v="Thika East"/>
    <s v="Gatuanyaga"/>
    <s v="Gatuanyaga"/>
    <s v="8"/>
    <s v="Fagaden Enterprises"/>
    <s v="Fagaden Enterprises"/>
    <s v="721959188"/>
    <s v="Micro Business"/>
    <x v="1"/>
  </r>
  <r>
    <s v="VPA6"/>
    <s v="KE-KIA-1901-25952"/>
    <x v="1"/>
    <s v=""/>
    <s v="5th December,2018"/>
    <d v="2018-12-05T00:00:00"/>
    <s v="8th January,2019"/>
    <d v="2019-01-08T00:00:00"/>
    <s v="Gitau John"/>
    <s v="Male"/>
    <s v="25235987"/>
    <s v="722988080"/>
    <s v="722988080"/>
    <s v=""/>
    <s v=""/>
    <n v="36.943716999999999"/>
    <n v="-1.0330950000000001"/>
    <s v="Kiambu"/>
    <s v="Gatundu South"/>
    <s v="Mutomo"/>
    <s v="Mukinyi"/>
    <s v="12"/>
    <s v="Kenbi Enterprises"/>
    <s v=""/>
    <s v=""/>
    <s v="Micro Business"/>
    <x v="0"/>
  </r>
  <r>
    <s v="VPA6"/>
    <s v="KE-NYE-1901-25166"/>
    <x v="1"/>
    <s v=""/>
    <s v="8th December,2018"/>
    <d v="2018-12-08T00:00:00"/>
    <s v="12th January,2019"/>
    <d v="2019-01-12T00:00:00"/>
    <s v="Waithima Charles"/>
    <s v="Male"/>
    <s v="234575687"/>
    <s v="0720779780"/>
    <s v="720779780"/>
    <s v=""/>
    <s v="728128590"/>
    <n v="36.920496999999997"/>
    <n v="-0.52621099999999998"/>
    <s v="Nyeri"/>
    <s v="Othaya"/>
    <s v="Mumu"/>
    <s v="Mwanda"/>
    <s v="8"/>
    <s v="Cides Ltd"/>
    <s v=""/>
    <s v=""/>
    <s v="Micro Business"/>
    <x v="0"/>
  </r>
  <r>
    <s v="VPA6"/>
    <s v="KE-NYE-1901-25953"/>
    <x v="1"/>
    <s v=""/>
    <s v="9th December,2018"/>
    <d v="2018-12-09T00:00:00"/>
    <s v="14th January,2019"/>
    <d v="2019-01-14T00:00:00"/>
    <s v="Karimi Faith"/>
    <s v="Female"/>
    <s v="29159864"/>
    <s v="720421309"/>
    <s v="720421309"/>
    <s v=""/>
    <s v=""/>
    <n v="36.968164999999999"/>
    <n v="-0.52497700000000003"/>
    <s v="Nyeri"/>
    <s v="Othaya"/>
    <s v="Karima"/>
    <s v="Karathi"/>
    <s v="12"/>
    <s v="Kenbi Enterprises"/>
    <s v=""/>
    <s v=""/>
    <s v="Micro Business"/>
    <x v="3"/>
  </r>
  <r>
    <s v="VPA6"/>
    <s v="KE-NYE-1901-25850"/>
    <x v="1"/>
    <s v=""/>
    <s v="23rd December,2018"/>
    <d v="2018-12-23T00:00:00"/>
    <s v="15th January,2019"/>
    <d v="2019-01-15T00:00:00"/>
    <s v="Ndugi Cecilia Wambui"/>
    <s v="Female"/>
    <s v="1833900"/>
    <s v="720689203"/>
    <s v="720689203"/>
    <s v=""/>
    <s v="721582135"/>
    <n v="37.010587000000001"/>
    <n v="-0.570685"/>
    <s v="Nyeri"/>
    <s v="Mukurweni"/>
    <s v="Gikondi"/>
    <s v="Gathugu"/>
    <s v="10"/>
    <s v="Mt Kenya Renewable Energy"/>
    <s v="Samuel Mbugua"/>
    <s v="726322851"/>
    <s v="Micro Business"/>
    <x v="0"/>
  </r>
  <r>
    <s v="VPA6"/>
    <s v="KE-KIR-1901-25447"/>
    <x v="1"/>
    <s v=""/>
    <s v="19th December,2018"/>
    <d v="2018-12-19T00:00:00"/>
    <s v="15th January,2019"/>
    <d v="2019-01-15T00:00:00"/>
    <s v="Edward Njiraini Mugo"/>
    <s v="Male"/>
    <s v="99999"/>
    <s v="722680902"/>
    <s v="722680902"/>
    <s v=""/>
    <s v="723884542"/>
    <n v="37.248035999999999"/>
    <n v="-0.42298200000000002"/>
    <s v="Kirinyaga"/>
    <s v="Kerugoya/Kutus"/>
    <s v="Mutira"/>
    <s v="Gatwe"/>
    <s v="10"/>
    <s v="Kichemu limited"/>
    <s v=""/>
    <s v=""/>
    <s v="Micro Business"/>
    <x v="1"/>
  </r>
  <r>
    <s v="VPA6"/>
    <s v="KE-KIR-1901-25446"/>
    <x v="1"/>
    <s v=""/>
    <s v="25th November,2018"/>
    <d v="2018-11-25T00:00:00"/>
    <s v="15th January,2019"/>
    <d v="2019-01-15T00:00:00"/>
    <s v="Cecily Ikanya W."/>
    <s v="Female"/>
    <s v="99999"/>
    <s v="713390840"/>
    <s v="713390840"/>
    <s v=""/>
    <s v=""/>
    <n v="37.247725000000003"/>
    <n v="-0.42496"/>
    <s v="Kirinyaga"/>
    <s v="Kerugoya/Kutus"/>
    <s v="Mutira"/>
    <s v="Gatwe"/>
    <s v="8"/>
    <s v="Kichemu limited"/>
    <s v=""/>
    <s v=""/>
    <s v="Micro Business"/>
    <x v="1"/>
  </r>
  <r>
    <s v="VPA6"/>
    <s v="KE-KIR-1901-25458"/>
    <x v="1"/>
    <s v=""/>
    <s v="6th December,2018"/>
    <d v="2018-12-06T00:00:00"/>
    <s v="16th January,2019"/>
    <d v="2019-01-16T00:00:00"/>
    <s v="Mugo Esther Wangari"/>
    <s v="Female"/>
    <s v="755424"/>
    <s v="728653897"/>
    <s v="728653897"/>
    <s v=""/>
    <s v="725914383"/>
    <n v="37.260635000000001"/>
    <n v="-0.52348300000000003"/>
    <s v="Kirinyaga"/>
    <s v="Kerugoya/Kutus"/>
    <s v="Kerugoya Kutus"/>
    <s v="Kamitiini"/>
    <s v="8"/>
    <s v="Kichemu limited"/>
    <s v=""/>
    <s v=""/>
    <s v="Micro Business"/>
    <x v="1"/>
  </r>
  <r>
    <s v="VPA6"/>
    <s v="KE-NYE-1901-26111"/>
    <x v="1"/>
    <s v=""/>
    <s v="20th November,2018"/>
    <d v="2018-11-20T00:00:00"/>
    <s v="9th January,2019"/>
    <d v="2019-01-09T00:00:00"/>
    <s v="Karugu Peter Kimondo"/>
    <s v="Male"/>
    <s v="12778752"/>
    <s v="724211483"/>
    <s v="724211283"/>
    <s v=""/>
    <s v="723336546"/>
    <n v="37.149132999999999"/>
    <n v="-0.51429199999999997"/>
    <s v="Nyeri"/>
    <s v="Mathira West"/>
    <s v="Gatundu"/>
    <s v="Ndaroini"/>
    <s v="8"/>
    <s v="Fagaden Enterprises"/>
    <s v="Fagaden Enterprises"/>
    <s v="721959188"/>
    <s v="Micro Business"/>
    <x v="1"/>
  </r>
  <r>
    <s v="VPA6"/>
    <s v="KE-KIR-1901-25448"/>
    <x v="1"/>
    <s v=""/>
    <s v="22nd November,2018"/>
    <d v="2018-11-22T00:00:00"/>
    <s v="15th January,2019"/>
    <d v="2019-01-15T00:00:00"/>
    <s v="Kinyua Lucy Wamuyu"/>
    <s v="Female"/>
    <s v="99999"/>
    <s v="713556839"/>
    <s v="713556839"/>
    <s v=""/>
    <s v="721529684"/>
    <n v="37.244864999999997"/>
    <n v="-0.42088799999999998"/>
    <s v="Kirinyaga"/>
    <s v="Kerugoya/Kutus"/>
    <s v="Mutira"/>
    <s v="Gatwe"/>
    <s v="8"/>
    <s v="Kichemu limited"/>
    <s v=""/>
    <s v=""/>
    <s v="Micro Business"/>
    <x v="1"/>
  </r>
  <r>
    <s v="VPA6"/>
    <s v="KE-KIR-1901-25449"/>
    <x v="1"/>
    <s v=""/>
    <s v="22nd November,2018"/>
    <d v="2018-11-22T00:00:00"/>
    <s v="15th January,2019"/>
    <d v="2019-01-15T00:00:00"/>
    <s v="Kamau Wanjira Jane"/>
    <s v="Female"/>
    <s v="99999"/>
    <s v="717353179"/>
    <s v="717353179"/>
    <s v=""/>
    <s v="727486181"/>
    <n v="37.245683"/>
    <n v="-0.42230699999999999"/>
    <s v="Kirinyaga"/>
    <s v="Kerugoya/Kutus"/>
    <s v="Mutira"/>
    <s v="Gatwe"/>
    <s v="8"/>
    <s v="Kichemu limited"/>
    <s v=""/>
    <s v=""/>
    <s v="Micro Business"/>
    <x v="1"/>
  </r>
  <r>
    <s v="VPA6"/>
    <s v="KE-KIR-1901-25450"/>
    <x v="0"/>
    <s v="Grievance"/>
    <s v="22nd November,2018"/>
    <d v="2018-11-22T00:00:00"/>
    <s v="15th January,2019"/>
    <d v="2019-01-15T00:00:00"/>
    <s v="Kinyua Julia Wanjiru"/>
    <s v="Female"/>
    <s v="99999"/>
    <s v="713390839"/>
    <s v="713390839"/>
    <s v=""/>
    <s v="716390481"/>
    <n v="37.238846000000002"/>
    <n v="-0.42767500000000003"/>
    <s v="Kirinyaga"/>
    <s v="Kerugoya/Kutus"/>
    <s v="Mutira"/>
    <s v="Gatwe"/>
    <s v="8"/>
    <s v="Kichemu limited"/>
    <s v=""/>
    <s v=""/>
    <s v="Micro Business"/>
    <x v="1"/>
  </r>
  <r>
    <s v="VPA6"/>
    <s v="KE-KIR-1901-25451"/>
    <x v="0"/>
    <s v="Non Compliant"/>
    <s v="22nd November,2018"/>
    <d v="2018-11-22T00:00:00"/>
    <s v="15th January,2019"/>
    <d v="2019-01-15T00:00:00"/>
    <s v="Murithii Cecily Wanjiku"/>
    <s v="Female"/>
    <s v="5757527"/>
    <s v="722749122"/>
    <s v="722749122"/>
    <s v=""/>
    <s v="748632008"/>
    <n v="37.237693"/>
    <n v="-0.42766500000000002"/>
    <s v="Kirinyaga"/>
    <s v="Kerugoya/Kutus"/>
    <s v="Mutira"/>
    <s v="Gatwe"/>
    <s v="8"/>
    <s v="Kichemu limited"/>
    <s v=""/>
    <s v=""/>
    <s v="Micro Business"/>
    <x v="1"/>
  </r>
  <r>
    <s v="VPA6"/>
    <s v="KE-KIR-1901-25452"/>
    <x v="1"/>
    <s v=""/>
    <s v="26th November,2018"/>
    <d v="2018-11-26T00:00:00"/>
    <s v="15th January,2019"/>
    <d v="2019-01-15T00:00:00"/>
    <s v="Mugo Jane Karuana"/>
    <s v="Female"/>
    <s v="99999"/>
    <s v="725398712"/>
    <s v="725398712"/>
    <s v=""/>
    <s v="726962931"/>
    <n v="37.238287"/>
    <n v="-0.42986600000000003"/>
    <s v="Kirinyaga"/>
    <s v="Kerugoya/Kutus"/>
    <s v="Mutira"/>
    <s v="Gatwe"/>
    <s v="8"/>
    <s v="Kichemu limited"/>
    <s v=""/>
    <s v=""/>
    <s v="Micro Business"/>
    <x v="1"/>
  </r>
  <r>
    <s v="VPA6"/>
    <s v="KE-KIR-1901-25453"/>
    <x v="0"/>
    <s v="Grievance"/>
    <s v="26th November,2018"/>
    <d v="2018-11-26T00:00:00"/>
    <s v="15th January,2019"/>
    <d v="2019-01-15T00:00:00"/>
    <s v="Mwangi Karuana Esther"/>
    <s v="Female"/>
    <s v="5744301"/>
    <s v="712914769"/>
    <s v="712914769"/>
    <s v=""/>
    <s v=""/>
    <n v="37.251579"/>
    <n v="-0.42849500000000001"/>
    <s v="Kirinyaga"/>
    <s v="Kerugoya/Kutus"/>
    <s v="Mutira"/>
    <s v="Kiandaka"/>
    <s v="8"/>
    <s v="Kichemu limited"/>
    <s v=""/>
    <s v=""/>
    <s v="Micro Business"/>
    <x v="1"/>
  </r>
  <r>
    <s v="VPA6"/>
    <s v="KE-KIR-1901-25454"/>
    <x v="1"/>
    <s v=""/>
    <s v="31st December,2018"/>
    <d v="2018-12-31T00:00:00"/>
    <s v="15th January,2019"/>
    <d v="2019-01-15T00:00:00"/>
    <s v="Mundia Wagatwe Margaret"/>
    <s v="Female"/>
    <s v="99999"/>
    <s v="721622798"/>
    <s v="721622798"/>
    <s v=""/>
    <s v="722612338"/>
    <n v="37.250590000000003"/>
    <n v="-0.42781400000000003"/>
    <s v="Kirinyaga"/>
    <s v="Kerugoya/Kutus"/>
    <s v="Mutira"/>
    <s v="Kiandaka"/>
    <s v="8"/>
    <s v="Kichemu limited"/>
    <s v=""/>
    <s v=""/>
    <s v="Micro Business"/>
    <x v="1"/>
  </r>
  <r>
    <s v="VPA6"/>
    <s v="KE-KIR-1901-25455"/>
    <x v="1"/>
    <s v=""/>
    <s v="20th November,2018"/>
    <d v="2018-11-20T00:00:00"/>
    <s v="15th January,2019"/>
    <d v="2019-01-15T00:00:00"/>
    <s v="Kibuga Nelson Kibara"/>
    <s v="Male"/>
    <s v="3120176"/>
    <s v="721290643"/>
    <s v="721290643"/>
    <s v=""/>
    <s v=""/>
    <n v="37.249398999999997"/>
    <n v="-0.42745300000000003"/>
    <s v="Kirinyaga"/>
    <s v="Kerugoya/Kutus"/>
    <s v="Mutira"/>
    <s v="Kiandaka"/>
    <s v="8"/>
    <s v="Kichemu limited"/>
    <s v=""/>
    <s v=""/>
    <s v="Micro Business"/>
    <x v="1"/>
  </r>
  <r>
    <s v="VPA6"/>
    <s v="KE-KIR-1901-25456"/>
    <x v="2"/>
    <s v="Abandoned"/>
    <s v="1st December,2018"/>
    <d v="2018-12-01T00:00:00"/>
    <s v="15th January,2019"/>
    <d v="2019-01-15T00:00:00"/>
    <s v="Kinyua Jecinta Wangithi"/>
    <s v="Female"/>
    <s v="3386036"/>
    <s v="719223676"/>
    <s v="719223676"/>
    <s v=""/>
    <s v=""/>
    <n v="37.246599000000003"/>
    <n v="-0.42789899999999997"/>
    <s v="Kirinyaga"/>
    <s v="Kerugoya/Kutus"/>
    <s v="Mutira"/>
    <s v="Gatwe"/>
    <s v="8"/>
    <s v="Kichemu limited"/>
    <s v=""/>
    <s v=""/>
    <s v="Micro Business"/>
    <x v="1"/>
  </r>
  <r>
    <s v="VPA6"/>
    <s v="KE-NYE-1812-26107"/>
    <x v="0"/>
    <s v="Grievance"/>
    <s v="2nd November,2018"/>
    <d v="2018-11-02T00:00:00"/>
    <s v="22nd December,2018"/>
    <d v="2018-12-22T00:00:00"/>
    <s v="Kimondo Janet Nyawira"/>
    <s v="Female"/>
    <s v="99999"/>
    <s v="728124141"/>
    <s v="2.55E+11"/>
    <s v=""/>
    <s v="2.55E+11"/>
    <n v="37.109026999999998"/>
    <n v="-0.47591800000000001"/>
    <s v="Nyeri"/>
    <s v="Mathira West"/>
    <s v="Mathaithi"/>
    <s v="Mathaithi"/>
    <s v="8"/>
    <s v="Fagaden Enterprises"/>
    <s v="Fagaden Enterprises"/>
    <s v="254721959188"/>
    <s v="Micro Business"/>
    <x v="1"/>
  </r>
  <r>
    <s v="VPA6"/>
    <s v="KE-MUR-1812-25155"/>
    <x v="1"/>
    <s v=""/>
    <s v="25th October,2018"/>
    <d v="2018-10-25T00:00:00"/>
    <s v="9th December,2018"/>
    <d v="2018-12-09T00:00:00"/>
    <s v="Chege Jackson Njoroge"/>
    <s v="Male"/>
    <s v="13753966"/>
    <s v="725207232"/>
    <s v="725207232"/>
    <s v=""/>
    <s v="721328483"/>
    <n v="37.002057000000001"/>
    <n v="-0.92196699999999998"/>
    <s v="Murang'a"/>
    <s v="Kandara"/>
    <s v="Ngararia"/>
    <s v="Kibereke"/>
    <s v="8"/>
    <s v="Cides Ltd"/>
    <s v=""/>
    <s v=""/>
    <s v="Micro Business"/>
    <x v="0"/>
  </r>
  <r>
    <s v="VPA6"/>
    <s v="KE-MUR-1812-25152"/>
    <x v="1"/>
    <s v=""/>
    <s v="23rd November,2018"/>
    <d v="2018-11-23T00:00:00"/>
    <s v="9th December,2018"/>
    <d v="2018-12-09T00:00:00"/>
    <s v="Mwangi Joyce Wanjiku"/>
    <s v="Female"/>
    <s v="4890640"/>
    <s v="713690451"/>
    <s v="713690451"/>
    <s v=""/>
    <s v=""/>
    <n v="37.001354999999997"/>
    <n v="-0.92014200000000002"/>
    <s v="Murang'a"/>
    <s v="Kandara"/>
    <s v="Kandara"/>
    <s v="Kaharo"/>
    <s v="6"/>
    <s v="Cides Ltd"/>
    <s v=""/>
    <s v=""/>
    <s v="Micro Business"/>
    <x v="0"/>
  </r>
  <r>
    <s v="VPA6"/>
    <s v="KE-TRA-1901-25071"/>
    <x v="1"/>
    <s v=""/>
    <s v="11th November,2018"/>
    <d v="2018-11-11T00:00:00"/>
    <s v="24th January,2019"/>
    <d v="2019-01-24T00:00:00"/>
    <s v="Migosi Daniel Oyugi"/>
    <s v="Male"/>
    <s v="5736607"/>
    <s v="72036609"/>
    <s v="720366095"/>
    <s v=""/>
    <s v="720366097"/>
    <n v="35.033489000000003"/>
    <n v="0.97304900000000005"/>
    <s v="Trans Nzoia"/>
    <s v="Kiminini"/>
    <s v="Mabonde"/>
    <s v="Namngoi"/>
    <s v="8"/>
    <s v="Pafasi Enterprise"/>
    <s v="Pafasi  Enterprise"/>
    <s v="712956699"/>
    <s v="Micro Business"/>
    <x v="1"/>
  </r>
  <r>
    <s v="VPA6"/>
    <s v="KE-KIA-1901-25459"/>
    <x v="1"/>
    <s v=""/>
    <s v="24th November,2018"/>
    <d v="2018-11-24T00:00:00"/>
    <s v="1st January,2019"/>
    <d v="2019-01-01T00:00:00"/>
    <s v="Wambaki Jane Wangui"/>
    <s v="Female"/>
    <s v="21874612"/>
    <s v="723686815"/>
    <s v="723686815"/>
    <s v=""/>
    <s v="721619310"/>
    <n v="36.957655000000003"/>
    <n v="-0.987155"/>
    <s v="Kiambu"/>
    <s v="Kiambu"/>
    <s v="Gatundu North"/>
    <s v="Gaitara"/>
    <s v="8"/>
    <s v="Kichemu limited"/>
    <s v=""/>
    <s v=""/>
    <s v="Micro Business"/>
    <x v="1"/>
  </r>
  <r>
    <s v="VPA6"/>
    <s v="KE-NYE-1901-26110"/>
    <x v="1"/>
    <s v=""/>
    <s v="2nd December,2018"/>
    <d v="2018-12-02T00:00:00"/>
    <s v="21st January,2019"/>
    <d v="2019-01-21T00:00:00"/>
    <s v="Kareri Charity Wangui"/>
    <s v="Female"/>
    <s v="29717164"/>
    <s v="721354778"/>
    <s v="721354778"/>
    <s v=""/>
    <s v=""/>
    <n v="37.155029999999996"/>
    <n v="-0.501637"/>
    <s v="Nyeri"/>
    <s v="Mathira West"/>
    <s v="Karatina"/>
    <s v="Kangocho"/>
    <s v="8"/>
    <s v="Fagaden Enterprises"/>
    <s v="Fagaden Enterprises"/>
    <s v="721959188"/>
    <s v="Micro Business"/>
    <x v="1"/>
  </r>
  <r>
    <s v="VPA6"/>
    <s v="KE-NYE-1901-Wc3526"/>
    <x v="1"/>
    <s v=""/>
    <s v="2nd December,2018"/>
    <d v="2018-12-02T00:00:00"/>
    <s v="21st January,2019"/>
    <d v="2019-01-21T00:00:00"/>
    <s v="Kimondo Zephnia Macharia"/>
    <s v="Male"/>
    <s v="29344134"/>
    <s v="722910119"/>
    <s v="722910119"/>
    <s v=""/>
    <s v="716838187"/>
    <n v="37.154662000000002"/>
    <n v="-0.49981799999999998"/>
    <s v="Nyeri"/>
    <s v="Mathira West"/>
    <s v="Kirimara"/>
    <s v="Kangocho"/>
    <s v="8"/>
    <s v="Fagaden Enterprises"/>
    <s v="Fagaden Enterprises"/>
    <s v=""/>
    <s v="Micro Business"/>
    <x v="1"/>
  </r>
  <r>
    <s v="VPA6"/>
    <s v="KE-MUR-1901-Wc3528"/>
    <x v="1"/>
    <s v=""/>
    <s v="24th January,2019"/>
    <d v="2019-01-24T00:00:00"/>
    <s v="24th January,2019"/>
    <d v="2019-01-24T00:00:00"/>
    <s v="Kariuki Nnelson Nganga"/>
    <s v="Male"/>
    <s v="1986759"/>
    <s v="0723677911"/>
    <s v="723677911"/>
    <s v=""/>
    <s v="728549070"/>
    <n v="36.995213"/>
    <n v="-0.81306699999999998"/>
    <s v="Murang'a"/>
    <s v="Maragua"/>
    <s v="Kirere"/>
    <s v="Kaimiri"/>
    <s v="8"/>
    <s v="Fagaden Enterprises"/>
    <s v="Fagaden Enterprises"/>
    <s v="721959188"/>
    <s v="Micro Business"/>
    <x v="1"/>
  </r>
  <r>
    <s v="VPA6"/>
    <s v="KE-TRA-1901-25072"/>
    <x v="1"/>
    <s v=""/>
    <s v="28th November,2018"/>
    <d v="2018-11-28T00:00:00"/>
    <s v="25th January,2019"/>
    <d v="2019-01-25T00:00:00"/>
    <s v="Simiyu Henry Wanyonyi"/>
    <s v="Male"/>
    <s v="14660089"/>
    <s v="712250487"/>
    <s v="722484797"/>
    <s v=""/>
    <s v="712250487"/>
    <n v="35.122923"/>
    <n v="0.87545799999999996"/>
    <s v="Trans Nzoia"/>
    <s v="Kiminini"/>
    <s v="Kiminini"/>
    <s v="Konoin"/>
    <n v="10"/>
    <s v="Pafasi Enterprise"/>
    <s v="Pafasi  Enterprise"/>
    <s v="712956699"/>
    <s v="Micro Business"/>
    <x v="1"/>
  </r>
  <r>
    <s v="VPA6"/>
    <s v="KE-KIA-1812-25157"/>
    <x v="1"/>
    <s v=""/>
    <s v="10th December,2018"/>
    <d v="2018-12-10T00:00:00"/>
    <s v="24th December,2018"/>
    <d v="2018-12-24T00:00:00"/>
    <s v="Njuguna Mises"/>
    <s v="Female"/>
    <s v="23674659"/>
    <s v="738528405"/>
    <s v="738528405"/>
    <s v=""/>
    <s v="738528404"/>
    <n v="36.717410000000001"/>
    <n v="-1.052837"/>
    <s v="Kiambu"/>
    <s v="Githunguri"/>
    <s v="Kambaa"/>
    <s v="Mathanja A"/>
    <s v="8"/>
    <s v="Cides Ltd"/>
    <s v=""/>
    <s v=""/>
    <s v="Micro Business"/>
    <x v="1"/>
  </r>
  <r>
    <s v="VPA6"/>
    <s v="KE-KIA-1901-25167"/>
    <x v="1"/>
    <s v=""/>
    <s v="15th December,2018"/>
    <d v="2018-12-15T00:00:00"/>
    <s v="21st January,2019"/>
    <d v="2019-01-21T00:00:00"/>
    <s v="Njabahu Samuel"/>
    <s v="Male"/>
    <s v="4310630"/>
    <s v="715875075"/>
    <s v="715875075"/>
    <s v=""/>
    <s v=""/>
    <n v="36.703949000000001"/>
    <n v="-1.0570440000000001"/>
    <s v="Kiambu"/>
    <s v="Githunguri"/>
    <s v="Ikinu"/>
    <s v="Mathanja B"/>
    <s v="8"/>
    <s v="Cides Ltd"/>
    <s v=""/>
    <s v=""/>
    <s v="Micro Business"/>
    <x v="0"/>
  </r>
  <r>
    <s v="VPA6"/>
    <s v="KE-KIA-1901-25164"/>
    <x v="1"/>
    <s v=""/>
    <s v="15th November,2018"/>
    <d v="2018-11-15T00:00:00"/>
    <s v="27th January,2019"/>
    <d v="2019-01-27T00:00:00"/>
    <s v="Njoroge Charles Kinuthia"/>
    <s v="Male"/>
    <s v="4308815"/>
    <s v="719881034"/>
    <s v="719881034"/>
    <s v=""/>
    <s v=""/>
    <n v="36.805726999999997"/>
    <n v="-1.011342"/>
    <s v="Kiambu"/>
    <s v="Githunguri"/>
    <s v="Gachoire"/>
    <s v="Githongo"/>
    <s v="8"/>
    <s v="Cides Ltd"/>
    <s v=""/>
    <s v=""/>
    <s v="Micro Business"/>
    <x v="0"/>
  </r>
  <r>
    <s v="VPA6"/>
    <s v="KE-KIA-1901-25149"/>
    <x v="1"/>
    <s v=""/>
    <s v="26th October,2018"/>
    <d v="2018-10-26T00:00:00"/>
    <s v="27th January,2019"/>
    <d v="2019-01-27T00:00:00"/>
    <s v="Thuo Michael"/>
    <s v="Female"/>
    <s v="14687638"/>
    <s v="728859800"/>
    <s v="728859800"/>
    <s v=""/>
    <s v=""/>
    <n v="36.750973000000002"/>
    <n v="-0.91342000000000001"/>
    <s v="Kiambu"/>
    <s v="Gatundu South"/>
    <s v="Ndarugo"/>
    <s v="Mungere"/>
    <s v="8"/>
    <s v="Cides Ltd"/>
    <s v="Null"/>
    <s v=""/>
    <s v="Micro Business"/>
    <x v="0"/>
  </r>
  <r>
    <s v="VPA6"/>
    <s v="KE-KIA-1901-25150"/>
    <x v="1"/>
    <s v=""/>
    <s v="22nd November,2018"/>
    <d v="2018-11-22T00:00:00"/>
    <s v="24th January,2019"/>
    <d v="2019-01-24T00:00:00"/>
    <s v="Njoroge Lawrence"/>
    <s v="Male"/>
    <s v="1821150"/>
    <s v="724336664"/>
    <s v="724336664"/>
    <s v=""/>
    <s v=""/>
    <n v="37.056958999999999"/>
    <n v="-1.098913"/>
    <s v="Kiambu"/>
    <s v="Juja"/>
    <s v="Komo"/>
    <s v="Nyacaba"/>
    <s v="6"/>
    <s v="Cides Ltd"/>
    <s v=""/>
    <s v=""/>
    <s v="Micro Business"/>
    <x v="0"/>
  </r>
  <r>
    <s v="VPA6"/>
    <s v="KE-KIA-1808-28083"/>
    <x v="1"/>
    <s v=""/>
    <s v="24th July,2018"/>
    <d v="2018-07-24T00:00:00"/>
    <s v="26th August,2018"/>
    <d v="2018-08-26T00:00:00"/>
    <s v="Kabuche Mary Muthoni"/>
    <s v="Female"/>
    <s v="229807"/>
    <s v="721274484"/>
    <s v="721274484"/>
    <s v=""/>
    <s v="720337842"/>
    <n v="36.761840999999997"/>
    <n v="-1.0916870000000001"/>
    <s v="Kiambu"/>
    <s v="Githunguri"/>
    <s v="Githiga"/>
    <s v="Gathaithi"/>
    <s v="6"/>
    <s v="Andcol Enterprises"/>
    <s v="Andrew Tunui"/>
    <s v="723020914"/>
    <s v="Micro Business"/>
    <x v="1"/>
  </r>
  <r>
    <s v="VPA6"/>
    <s v="KE-KIA-1812-25916"/>
    <x v="1"/>
    <s v=""/>
    <s v="5th November,2018"/>
    <d v="2018-11-05T00:00:00"/>
    <s v="26th December,2018"/>
    <d v="2018-12-26T00:00:00"/>
    <s v="Mimi Hannah Njeri"/>
    <s v="Female"/>
    <s v="99999"/>
    <s v="254713901274"/>
    <s v="2.55E+11"/>
    <s v=""/>
    <s v=""/>
    <n v="36.815703999999997"/>
    <n v="-1.1439589999999999"/>
    <s v="Kiambu"/>
    <s v="Kiambu"/>
    <s v="Ndumberi"/>
    <s v="Ngaita"/>
    <s v="8"/>
    <s v="Felikam Biogas Services"/>
    <s v="Felikam Biogas Services"/>
    <s v="254721439273"/>
    <s v="Micro Business"/>
    <x v="1"/>
  </r>
  <r>
    <s v="VPA6"/>
    <s v="KE-KIA-1901-25165"/>
    <x v="1"/>
    <s v=""/>
    <s v="12th November,2018"/>
    <d v="2018-11-12T00:00:00"/>
    <s v="24th January,2019"/>
    <d v="2019-01-24T00:00:00"/>
    <s v="Munyua Kamau"/>
    <s v="Male"/>
    <s v="713195"/>
    <s v="0723564487"/>
    <s v="723564487"/>
    <s v=""/>
    <s v=""/>
    <n v="37.017406999999999"/>
    <n v="-1.0999490000000001"/>
    <s v="Kiambu"/>
    <s v="Juja"/>
    <s v="Juja"/>
    <s v="Mathuri"/>
    <s v="8"/>
    <s v="Cides Ltd"/>
    <s v=""/>
    <s v=""/>
    <s v="Micro Business"/>
    <x v="0"/>
  </r>
  <r>
    <s v="VPA6"/>
    <s v="KE-MUR-1901-26322"/>
    <x v="0"/>
    <s v="Non Compliant"/>
    <s v="12th December,2018"/>
    <d v="2018-12-12T00:00:00"/>
    <s v="31st January,2019"/>
    <d v="2019-01-31T00:00:00"/>
    <s v="Kiiru Johnson Njau"/>
    <s v="Male"/>
    <s v="23118604"/>
    <s v="723167600"/>
    <s v="723167600"/>
    <s v=""/>
    <s v="729693420"/>
    <n v="36.922879999999999"/>
    <n v="-0.80634499999999998"/>
    <s v="Murang'a"/>
    <s v="Kigumo"/>
    <s v="Kangari"/>
    <s v="Kagumoini"/>
    <s v="8"/>
    <s v="HAMKAM"/>
    <s v="Hamkam"/>
    <s v="728905327"/>
    <s v="Micro Business"/>
    <x v="0"/>
  </r>
  <r>
    <s v="VPA6"/>
    <s v="KE-NYA-1901-25327"/>
    <x v="1"/>
    <s v=""/>
    <s v="11th December,2018"/>
    <d v="2018-12-11T00:00:00"/>
    <s v="30th January,2019"/>
    <d v="2019-01-30T00:00:00"/>
    <s v="Mokono Daniel Juma"/>
    <s v="Male"/>
    <s v="99999"/>
    <s v="712341656"/>
    <s v="712341656"/>
    <s v=""/>
    <s v="711821054"/>
    <n v="35.048132000000003"/>
    <n v="-0.67028699999999997"/>
    <s v="Nyamira"/>
    <s v="Borabu"/>
    <s v="Borabu"/>
    <s v="Mogusii"/>
    <s v="8"/>
    <s v="Nyansancha Biogas"/>
    <s v="Samuel Manyura Otiso"/>
    <s v="723433295"/>
    <s v="Micro Business"/>
    <x v="1"/>
  </r>
  <r>
    <s v="VPA6"/>
    <s v="KE-NAK-1901-25460"/>
    <x v="0"/>
    <s v="Under Verification"/>
    <s v="14th December,2018"/>
    <d v="2018-12-14T00:00:00"/>
    <s v="14th January,2019"/>
    <d v="2019-01-14T00:00:00"/>
    <s v="Mburu Uniter Wanjiku"/>
    <s v="Female"/>
    <s v="344969"/>
    <s v="0722512952"/>
    <s v="722512952"/>
    <s v=""/>
    <s v=""/>
    <n v="36.356237999999998"/>
    <n v="-0.401723"/>
    <s v="Nakuru"/>
    <s v="Gilgil"/>
    <s v="Gilgil"/>
    <s v="Nganoini"/>
    <s v="8"/>
    <s v="Kichemu limited"/>
    <s v=""/>
    <s v=""/>
    <s v="Micro Business"/>
    <x v="1"/>
  </r>
  <r>
    <s v="VPA6"/>
    <s v="KE-NAK-1902-25461"/>
    <x v="1"/>
    <s v=""/>
    <s v="12th January,2019"/>
    <d v="2019-01-12T00:00:00"/>
    <s v="1st February,2019"/>
    <d v="2019-02-01T00:00:00"/>
    <s v="Gitau David Kabarai"/>
    <s v="Male"/>
    <s v="9715346"/>
    <s v="720290175"/>
    <s v="720290175"/>
    <s v=""/>
    <s v=""/>
    <n v="36.057757000000002"/>
    <n v="-0.109095"/>
    <s v="Nakuru"/>
    <s v="Nakuru North"/>
    <s v="Nakuru North"/>
    <s v="Mutukanio C"/>
    <s v="8"/>
    <s v="Kichemu limited"/>
    <s v=""/>
    <s v=""/>
    <s v="Micro Business"/>
    <x v="1"/>
  </r>
  <r>
    <s v="VPA6"/>
    <s v="KE-KIA-1901-25146"/>
    <x v="1"/>
    <s v=""/>
    <s v="15th November,2018"/>
    <d v="2018-11-15T00:00:00"/>
    <s v="15th January,2019"/>
    <d v="2019-01-15T00:00:00"/>
    <s v="Gathoni Margaret"/>
    <s v="Female"/>
    <s v="5482819"/>
    <s v="725465428"/>
    <s v="725465428"/>
    <s v=""/>
    <s v=""/>
    <n v="36.747217999999997"/>
    <n v="-1.1335869999999999"/>
    <s v="Kiambu"/>
    <s v="Kiambaa"/>
    <s v="Cianda"/>
    <s v="Kimorori"/>
    <n v="16"/>
    <s v="Cides Ltd"/>
    <s v=""/>
    <s v=""/>
    <s v="Micro Business"/>
    <x v="3"/>
  </r>
  <r>
    <s v="VPA6"/>
    <s v="KE-BAR-1902-27671"/>
    <x v="1"/>
    <s v=""/>
    <s v="2nd February,2019"/>
    <d v="2019-02-02T00:00:00"/>
    <s v="2nd February,2019"/>
    <d v="2019-02-02T00:00:00"/>
    <s v="Limo Andrew K"/>
    <s v="Male"/>
    <s v="483457"/>
    <s v="722819655"/>
    <s v="722819655"/>
    <s v=""/>
    <s v=""/>
    <n v="35.773584999999997"/>
    <n v="4.7112000000000001E-2"/>
    <s v="Baringo"/>
    <s v="Koibatek"/>
    <s v="Kaburwao"/>
    <s v="Uzalendo"/>
    <s v="12"/>
    <s v="Kichemu limited"/>
    <s v="Null"/>
    <s v=""/>
    <s v="Micro Business"/>
    <x v="1"/>
  </r>
  <r>
    <s v="VPA6"/>
    <s v="KE-UAS-1801-25771"/>
    <x v="1"/>
    <s v=""/>
    <s v="20th November,2017"/>
    <d v="2017-11-20T00:00:00"/>
    <s v="18th January,2018"/>
    <d v="2018-01-18T00:00:00"/>
    <s v="Kapkusum Henry N"/>
    <s v="Male"/>
    <s v="3650873"/>
    <s v="0721400066"/>
    <s v="721400066"/>
    <s v=""/>
    <s v=""/>
    <n v="35.294823000000001"/>
    <n v="0.71799199999999996"/>
    <s v="Uasin Gishu"/>
    <s v="Soy"/>
    <s v="Soy"/>
    <s v="Kaptumbo"/>
    <s v="12"/>
    <s v="Abiud limited"/>
    <s v=""/>
    <s v=""/>
    <s v="Micro Business"/>
    <x v="3"/>
  </r>
  <r>
    <s v="VPA6"/>
    <s v="KE-EMB-1901-26855"/>
    <x v="0"/>
    <s v="Grievance"/>
    <s v="1st January,2019"/>
    <d v="2019-01-01T00:00:00"/>
    <s v="28th January,2019"/>
    <d v="2019-01-28T00:00:00"/>
    <s v="Stephen Njine Njue"/>
    <s v="Male"/>
    <s v="3737451"/>
    <s v="0723361734"/>
    <s v="723361734"/>
    <s v=""/>
    <s v="720929271"/>
    <n v="37.481814"/>
    <n v="-0.42250399999999999"/>
    <s v="Embu"/>
    <s v="Manyatta"/>
    <s v="Kathande"/>
    <s v="Kathande"/>
    <s v="12"/>
    <s v="Eastern Bioteck"/>
    <s v=""/>
    <s v=""/>
    <s v="Micro Business"/>
    <x v="1"/>
  </r>
  <r>
    <s v="VPA6"/>
    <s v="KE-KIS-1812-26297"/>
    <x v="1"/>
    <s v=""/>
    <s v="29th October,2018"/>
    <d v="2018-10-29T00:00:00"/>
    <s v="18th December,2018"/>
    <d v="2018-12-18T00:00:00"/>
    <s v="Aluodo Moses"/>
    <s v="Male"/>
    <s v="99999"/>
    <s v="722797706"/>
    <s v="722797706"/>
    <s v=""/>
    <s v=""/>
    <n v="35.070193000000003"/>
    <n v="-0.15229200000000001"/>
    <s v="Kisumu"/>
    <s v="Muhoroni"/>
    <s v="Muhoroni"/>
    <s v="Awasi"/>
    <s v="8"/>
    <s v="Andcol Enterprises"/>
    <s v="Andrew"/>
    <s v=""/>
    <s v="Micro Business"/>
    <x v="0"/>
  </r>
  <r>
    <s v="VPA6"/>
    <s v="KE-NYE-1812-25154"/>
    <x v="1"/>
    <s v=""/>
    <s v="3rd December,2018"/>
    <d v="2018-12-03T00:00:00"/>
    <s v="31st December,2018"/>
    <d v="2018-12-31T00:00:00"/>
    <s v="Miano Ann Wanjiku"/>
    <s v="Female"/>
    <s v="3233423"/>
    <s v="713326776"/>
    <s v="713326776"/>
    <s v=""/>
    <s v="729500763"/>
    <n v="37.193778000000002"/>
    <n v="-0.42213800000000001"/>
    <s v="Nyeri"/>
    <s v="Mathira East"/>
    <s v="Cheje"/>
    <s v="Giathuku"/>
    <s v="6"/>
    <s v="Cides Ltd"/>
    <s v=""/>
    <s v=""/>
    <s v="Micro Business"/>
    <x v="1"/>
  </r>
  <r>
    <s v="VPA6"/>
    <s v="KE-KIA-1812-27555"/>
    <x v="1"/>
    <s v=""/>
    <s v="20th November,2018"/>
    <d v="2018-11-20T00:00:00"/>
    <s v="14th December,2018"/>
    <d v="2018-12-14T00:00:00"/>
    <s v="Chomba Nelson Maina"/>
    <s v="Male"/>
    <s v="1905210"/>
    <s v="721396040"/>
    <s v="721396040"/>
    <s v=""/>
    <s v=""/>
    <n v="36.842278"/>
    <n v="-1.1588320000000001"/>
    <s v="Kiambu"/>
    <s v="Kiambaa"/>
    <s v="Riabai"/>
    <s v="Rabai"/>
    <s v="8"/>
    <s v="Felikam Biogas Services"/>
    <s v="Felikam Biogas Services"/>
    <s v="721439273"/>
    <s v="Micro Business"/>
    <x v="1"/>
  </r>
  <r>
    <s v="VPA6"/>
    <s v="KE-KIA-1810-28088"/>
    <x v="1"/>
    <s v=""/>
    <s v="3rd September,2018"/>
    <d v="2018-09-03T00:00:00"/>
    <s v="15th October,2018"/>
    <d v="2018-10-15T00:00:00"/>
    <s v="Richu Charcles Mimi"/>
    <s v="Male"/>
    <s v="356170"/>
    <s v="720889045"/>
    <s v="720889045"/>
    <s v=""/>
    <s v=""/>
    <n v="36.820712999999998"/>
    <n v="-1.138279"/>
    <s v="Kiambu"/>
    <s v="Kiambaa"/>
    <s v="Ndumberi"/>
    <s v="Tinganga"/>
    <s v="10"/>
    <s v="Felikam Biogas Services"/>
    <s v="Felikam Biogas Services"/>
    <s v="721439273"/>
    <s v="Micro Business"/>
    <x v="3"/>
  </r>
  <r>
    <s v="VPA6"/>
    <s v="KE-MUR-1810-27551"/>
    <x v="1"/>
    <s v=""/>
    <s v="29th August,2018"/>
    <d v="2018-08-29T00:00:00"/>
    <s v="18th October,2018"/>
    <d v="2018-10-18T00:00:00"/>
    <s v="Wango Wa Kamau"/>
    <s v="Male"/>
    <s v="27597026"/>
    <s v="0724846420"/>
    <s v="724846420"/>
    <s v=""/>
    <s v="721238496"/>
    <n v="37.029369000000003"/>
    <n v="-0.95160400000000001"/>
    <s v="Murang'a"/>
    <s v="Kandara"/>
    <s v="Ngarari"/>
    <s v="Ngararia"/>
    <n v="14"/>
    <s v="Felikam Biogas Services"/>
    <s v="Felikam Biogas Services"/>
    <s v="721439273"/>
    <s v="Micro Business"/>
    <x v="0"/>
  </r>
  <r>
    <s v="VPA6"/>
    <s v="KE-KIA-1902-25170"/>
    <x v="1"/>
    <s v=""/>
    <s v="10th January,2019"/>
    <d v="2019-01-10T00:00:00"/>
    <s v="9th February,2019"/>
    <d v="2019-02-09T00:00:00"/>
    <s v="Kahenya John Gichuhi"/>
    <s v="Female"/>
    <s v="99999"/>
    <s v="710339080"/>
    <s v="710339080"/>
    <s v=""/>
    <s v="712333080"/>
    <n v="36.656027000000002"/>
    <n v="-1.2836449999999999"/>
    <s v="Kiambu"/>
    <s v="Kikuyu"/>
    <s v="Thogoto"/>
    <s v="Kiriti"/>
    <s v="8"/>
    <s v="Cides Ltd"/>
    <s v="Null"/>
    <s v=""/>
    <s v="Micro Business"/>
    <x v="1"/>
  </r>
  <r>
    <s v="VPA6"/>
    <s v="KE-NYE-1902-26298"/>
    <x v="1"/>
    <s v=""/>
    <s v="18th January,2019"/>
    <d v="2019-01-18T00:00:00"/>
    <s v="10th February,2019"/>
    <d v="2019-02-10T00:00:00"/>
    <s v="Mukinyi Elena"/>
    <s v="Female"/>
    <s v="99999"/>
    <s v="764874462"/>
    <s v="764874462"/>
    <s v=""/>
    <s v="722496485"/>
    <n v="37.157514999999997"/>
    <n v="-0.50898200000000005"/>
    <s v="Nyeri"/>
    <s v="Mathira East"/>
    <s v="Karatina"/>
    <s v="Mwanda"/>
    <s v="12"/>
    <s v="Andcol Enterprises"/>
    <s v=""/>
    <s v=""/>
    <s v="Micro Business"/>
    <x v="0"/>
  </r>
  <r>
    <s v="VPA6"/>
    <s v="KE-KIR-1901-25465"/>
    <x v="1"/>
    <s v=""/>
    <s v="10th December,2018"/>
    <d v="2018-12-10T00:00:00"/>
    <s v="15th January,2019"/>
    <d v="2019-01-15T00:00:00"/>
    <s v="Bernard Murage Kinyua"/>
    <s v="Male"/>
    <s v="10864810"/>
    <s v="719763232"/>
    <s v="719763232"/>
    <s v=""/>
    <s v=""/>
    <n v="37.214601000000002"/>
    <n v="-0.492033"/>
    <s v="Kirinyaga"/>
    <s v="Kirinyaga"/>
    <s v="Kirinyaga West"/>
    <s v="Kabonge"/>
    <s v="12"/>
    <s v="Kichemu limited"/>
    <s v=""/>
    <s v=""/>
    <s v="Micro Business"/>
    <x v="1"/>
  </r>
  <r>
    <s v="VPA6"/>
    <s v="KE-NYE-1902-25851"/>
    <x v="1"/>
    <s v=""/>
    <s v="13th December,2018"/>
    <d v="2018-12-13T00:00:00"/>
    <s v="10th February,2019"/>
    <d v="2019-02-10T00:00:00"/>
    <s v="Mathenge Lydia Wamuyu"/>
    <s v="Female"/>
    <s v="99999"/>
    <s v="254720258377"/>
    <s v="2.55E+11"/>
    <s v=""/>
    <s v=""/>
    <n v="36.886330000000001"/>
    <n v="-0.56654700000000002"/>
    <s v="Nyeri"/>
    <s v="Othaya"/>
    <s v="Othaya"/>
    <s v="Ruruguti"/>
    <s v="10"/>
    <s v="Mt Kenya Renewable Energy"/>
    <s v="Mt Kenya Renewable Energy"/>
    <s v="726322851"/>
    <s v="Micro Business"/>
    <x v="0"/>
  </r>
  <r>
    <s v="VPA6"/>
    <s v="KE-MER-1902-25671"/>
    <x v="1"/>
    <s v=""/>
    <s v="25th December,2018"/>
    <d v="2018-12-25T00:00:00"/>
    <s v="13th February,2019"/>
    <d v="2019-02-13T00:00:00"/>
    <s v="Kirema Fridah Mukiri"/>
    <s v="Female"/>
    <s v="27567456"/>
    <s v="706534078"/>
    <s v="706534078"/>
    <s v=""/>
    <s v="722389246"/>
    <n v="37.645037000000002"/>
    <n v="-7.7122999999999997E-2"/>
    <s v="Meru"/>
    <s v="Imenti South"/>
    <s v="Kigane"/>
    <s v="Munani"/>
    <s v="8"/>
    <s v="Igwemas General Digester Ltd"/>
    <s v="Eric Munene"/>
    <s v="7045886683"/>
    <s v="Micro Business"/>
    <x v="1"/>
  </r>
  <r>
    <s v="VPA6"/>
    <s v="KE-NYE-1902-15576"/>
    <x v="1"/>
    <s v=""/>
    <s v="13th February,2019"/>
    <d v="2019-02-13T00:00:00"/>
    <s v="13th February,2019"/>
    <d v="2019-02-13T00:00:00"/>
    <s v="Nyawira Rose Mary"/>
    <s v="Female"/>
    <s v="11679914"/>
    <s v="0757061383"/>
    <s v="757061383"/>
    <s v=""/>
    <s v="720723648"/>
    <n v="37.118695000000002"/>
    <n v="-0.484433"/>
    <s v="Nyeri"/>
    <s v="Mathira East"/>
    <s v="Baricho"/>
    <s v="Kiangurwe"/>
    <s v="8"/>
    <s v="Fagaden Enterprises"/>
    <s v="Fagaden Enterprises"/>
    <s v="721959188"/>
    <s v="Micro Business"/>
    <x v="1"/>
  </r>
  <r>
    <s v="VPA6"/>
    <s v="KE-NYE-1902-25577"/>
    <x v="1"/>
    <s v=""/>
    <s v="13th February,2019"/>
    <d v="2019-02-13T00:00:00"/>
    <s v="13th February,2019"/>
    <d v="2019-02-13T00:00:00"/>
    <s v="Gatungu Francis Gatere"/>
    <s v="Male"/>
    <s v="30425363"/>
    <s v="0723362340"/>
    <s v="723362340"/>
    <s v=""/>
    <s v=""/>
    <n v="37.142752000000002"/>
    <n v="-0.44517699999999999"/>
    <s v="Nyeri"/>
    <s v="Mathira East"/>
    <s v="Ihuagi"/>
    <s v="Ihuagi"/>
    <s v="8"/>
    <s v="Fagaden Enterprises"/>
    <s v="Fagaden Enterprises"/>
    <s v="721959188"/>
    <s v="Micro Business"/>
    <x v="1"/>
  </r>
  <r>
    <s v="VPA6"/>
    <s v="KE-NYE-1902-25578"/>
    <x v="1"/>
    <s v=""/>
    <s v="25th December,2018"/>
    <d v="2018-12-25T00:00:00"/>
    <s v="13th February,2019"/>
    <d v="2019-02-13T00:00:00"/>
    <s v="Mwaniki Geoffrey Kinyua"/>
    <s v="Male"/>
    <s v="99999"/>
    <s v="254726528933"/>
    <s v="2.55E+11"/>
    <s v=""/>
    <s v="2.55E+11"/>
    <n v="37.134436999999998"/>
    <n v="-0.44997500000000001"/>
    <s v="Nyeri"/>
    <s v="Mathira East"/>
    <s v="Karura"/>
    <s v="Karura"/>
    <s v="8"/>
    <s v="Fagaden Enterprises"/>
    <s v="Fagaden Enterprises"/>
    <s v="254721959188"/>
    <s v="Micro Business"/>
    <x v="1"/>
  </r>
  <r>
    <s v="VPA6"/>
    <s v="KE-NYE-1902-25579"/>
    <x v="1"/>
    <s v=""/>
    <s v="25th December,2018"/>
    <d v="2018-12-25T00:00:00"/>
    <s v="13th February,2019"/>
    <d v="2019-02-13T00:00:00"/>
    <s v="Kuguru Purity Wanjiru"/>
    <s v="Female"/>
    <s v="7111074"/>
    <s v="799780172"/>
    <s v="726629007"/>
    <s v=""/>
    <s v="799780172"/>
    <n v="37.105161000000003"/>
    <n v="-0.459648"/>
    <s v="Nyeri"/>
    <s v="Mathira East"/>
    <s v="Konyu"/>
    <s v="Unjiru"/>
    <s v="8"/>
    <s v="Fagaden Enterprises"/>
    <s v="Fagaden Enterprises"/>
    <s v="721959188"/>
    <s v="Micro Business"/>
    <x v="1"/>
  </r>
  <r>
    <s v="VPA6"/>
    <s v="KE-MER-1902-25976"/>
    <x v="1"/>
    <s v=""/>
    <s v="15th January,2019"/>
    <d v="2019-01-15T00:00:00"/>
    <s v="14th February,2019"/>
    <d v="2019-02-14T00:00:00"/>
    <s v="Mutea Samuel Kirema"/>
    <s v="Male"/>
    <s v="13812683"/>
    <s v="722284578"/>
    <s v="722284578"/>
    <s v=""/>
    <s v="706677405"/>
    <n v="37.602825000000003"/>
    <n v="-6.6435999999999995E-2"/>
    <s v="Meru"/>
    <s v="Imenti South"/>
    <s v="Nkuene"/>
    <s v="Bonthoa"/>
    <s v="6"/>
    <s v="Likunga Company Limited"/>
    <s v="Eliatha Njagi"/>
    <s v="718644238"/>
    <s v="Micro Business"/>
    <x v="1"/>
  </r>
  <r>
    <s v="VPA6"/>
    <s v="KE-KIA-1902-25977"/>
    <x v="1"/>
    <s v=""/>
    <s v="25th January,2019"/>
    <d v="2019-01-25T00:00:00"/>
    <s v="15th February,2019"/>
    <d v="2019-02-15T00:00:00"/>
    <s v="Kamau Kamanu Francis"/>
    <s v="Male"/>
    <s v="3087218"/>
    <s v="254719693579"/>
    <s v="2.55E+11"/>
    <s v=""/>
    <s v="2.55E+11"/>
    <n v="36.604300000000002"/>
    <n v="-1.160752"/>
    <s v="Kiambu"/>
    <s v="Limuru"/>
    <s v="Nderu"/>
    <s v="Makutano"/>
    <s v="8"/>
    <s v="Likunga Company Limited"/>
    <s v="Eliatha Njagi"/>
    <s v="254718644238"/>
    <s v="Micro Business"/>
    <x v="1"/>
  </r>
  <r>
    <s v="VPA6"/>
    <s v="KE-UAS-1901-24875"/>
    <x v="1"/>
    <s v=""/>
    <s v="20th December,2018"/>
    <d v="2018-12-20T00:00:00"/>
    <s v="20th January,2019"/>
    <d v="2019-01-20T00:00:00"/>
    <s v="Mosbei Dismas Kimutai"/>
    <s v="Male"/>
    <s v="99999"/>
    <s v="716388528"/>
    <s v="716388528"/>
    <s v=""/>
    <s v=""/>
    <n v="35.331302000000001"/>
    <n v="0.31635799999999997"/>
    <s v="Uasin Gishu"/>
    <s v="Kesses"/>
    <s v="Kesses"/>
    <s v="Chepkoil"/>
    <s v="8"/>
    <s v="Kichemu limited"/>
    <s v="Stephen Macharia Kimenyi"/>
    <s v="716388528"/>
    <s v="Micro Business"/>
    <x v="1"/>
  </r>
  <r>
    <s v="VPA6"/>
    <s v="KE-EMB-1901-26899"/>
    <x v="1"/>
    <s v=""/>
    <s v="10th December,2018"/>
    <d v="2018-12-10T00:00:00"/>
    <s v="16th January,2019"/>
    <d v="2019-01-16T00:00:00"/>
    <s v="Charles Gichohi Maina"/>
    <s v="Male"/>
    <s v="25901048"/>
    <s v="0720001167"/>
    <s v="720001167"/>
    <s v=""/>
    <s v="721357066"/>
    <n v="37.546644999999998"/>
    <n v="-0.54000199999999998"/>
    <s v="Embu"/>
    <s v="Embu West"/>
    <s v="Mbeti North"/>
    <s v="Kimangaru"/>
    <s v="10"/>
    <s v="Sakaki Natural Renewable Energy Center"/>
    <s v=""/>
    <s v=""/>
    <s v="Micro Business"/>
    <x v="1"/>
  </r>
  <r>
    <s v="VPA6"/>
    <s v="KE-NAK-1902-26068"/>
    <x v="1"/>
    <s v=""/>
    <s v="10th January,2019"/>
    <d v="2019-01-10T00:00:00"/>
    <s v="22nd February,2019"/>
    <d v="2019-02-22T00:00:00"/>
    <s v="Lempassy Rebecca"/>
    <s v="Female"/>
    <s v="2511924"/>
    <s v="722855322"/>
    <s v="722855322"/>
    <s v=""/>
    <s v=""/>
    <n v="35.992967"/>
    <n v="-0.18503500000000001"/>
    <s v="Nakuru"/>
    <s v="Rongai"/>
    <s v="Rongai"/>
    <s v="Olrongai"/>
    <s v="8"/>
    <s v="Kichemu limited"/>
    <s v="Null"/>
    <s v=""/>
    <s v="Micro Business"/>
    <x v="1"/>
  </r>
  <r>
    <s v="VPA6"/>
    <s v="KE-KIA-1902-25692"/>
    <x v="1"/>
    <s v=""/>
    <s v="3rd January,2019"/>
    <d v="2019-01-03T00:00:00"/>
    <s v="22nd February,2019"/>
    <d v="2019-02-22T00:00:00"/>
    <s v="Kabati Esther Wawira"/>
    <s v="Female"/>
    <s v="99999"/>
    <s v="254710261997"/>
    <s v="2.55E+11"/>
    <s v=""/>
    <s v="2.55E+11"/>
    <n v="37.149811999999997"/>
    <n v="-1.0746100000000001"/>
    <s v="Kiambu"/>
    <s v="Thika Town"/>
    <s v="Kamenu"/>
    <s v="Landless"/>
    <s v="10"/>
    <s v="Igwemas General Digester Ltd"/>
    <s v="Eric Munene"/>
    <s v="254728779943"/>
    <s v="Micro Business"/>
    <x v="1"/>
  </r>
  <r>
    <s v="VPA6"/>
    <s v="KE-MUR-1902-25581"/>
    <x v="1"/>
    <s v=""/>
    <s v="26th December,2018"/>
    <d v="2018-12-26T00:00:00"/>
    <s v="14th February,2019"/>
    <d v="2019-02-14T00:00:00"/>
    <s v="Kiarii Beatrice Njeri"/>
    <s v="Female"/>
    <s v="2021042"/>
    <s v="721351884"/>
    <s v="721351884"/>
    <s v=""/>
    <s v="721432599"/>
    <n v="36.944361000000001"/>
    <n v="-0.92905300000000002"/>
    <s v="Murang'a"/>
    <s v="Gatanga"/>
    <s v="Kirwara"/>
    <s v="Kirwara"/>
    <n v="8"/>
    <s v="Fagaden Enterprises"/>
    <s v="Fagaden Enterprises"/>
    <s v="721959188"/>
    <s v="Micro Business"/>
    <x v="1"/>
  </r>
  <r>
    <s v="VPA6"/>
    <s v="KE-EMB-1901-26898"/>
    <x v="1"/>
    <s v=""/>
    <s v="6th December,2018"/>
    <d v="2018-12-06T00:00:00"/>
    <s v="7th January,2019"/>
    <d v="2019-01-07T00:00:00"/>
    <s v="Stephen Mwangi Wachira"/>
    <s v="Male"/>
    <s v="10848651"/>
    <s v="254724235800"/>
    <s v="2.55E+11"/>
    <s v=""/>
    <s v=""/>
    <n v="37.563651"/>
    <n v="-0.468364"/>
    <s v="Embu"/>
    <s v="Embu East"/>
    <s v="Kagari"/>
    <s v="Kawanjara"/>
    <s v="8"/>
    <s v="Sakaki Natural Renewable Energy Center"/>
    <s v=""/>
    <s v=""/>
    <s v="Micro Business"/>
    <x v="1"/>
  </r>
  <r>
    <s v="VPA6"/>
    <s v="KE-EMB-1902-25549"/>
    <x v="0"/>
    <s v="Grievance"/>
    <s v="2nd January,2019"/>
    <d v="2019-01-02T00:00:00"/>
    <s v="21st February,2019"/>
    <d v="2019-02-21T00:00:00"/>
    <s v="Ireri Stanley Adriano"/>
    <s v="Male"/>
    <s v="7644153"/>
    <s v="254722336341"/>
    <s v="2.55E+11"/>
    <s v=""/>
    <s v="2.55E+11"/>
    <n v="37.444772"/>
    <n v="-0.43066500000000002"/>
    <s v="Embu"/>
    <s v="Manyatta"/>
    <s v="Kibugu"/>
    <s v="Nguviu"/>
    <s v="10"/>
    <s v="Sakaki Natural Renewable Energy Center"/>
    <s v=""/>
    <s v=""/>
    <s v="Micro Business"/>
    <x v="1"/>
  </r>
  <r>
    <s v="VPA6"/>
    <s v="KE-EMB-1901-26900"/>
    <x v="1"/>
    <s v=""/>
    <s v="27th November,2018"/>
    <d v="2018-11-27T00:00:00"/>
    <s v="16th January,2019"/>
    <d v="2019-01-16T00:00:00"/>
    <s v="Catherine Kinyua Njeri"/>
    <s v="Female"/>
    <s v="22580364"/>
    <s v="254729498920"/>
    <s v="2.55E+11"/>
    <s v=""/>
    <s v="2.55E+11"/>
    <n v="37.438386000000001"/>
    <n v="-0.41609299999999999"/>
    <s v="Embu"/>
    <s v="Manyatta"/>
    <s v="Nguviu"/>
    <s v="Karumiri"/>
    <s v="8"/>
    <s v="Sakaki Natural Renewable Energy Center"/>
    <s v=""/>
    <s v=""/>
    <s v="Micro Business"/>
    <x v="1"/>
  </r>
  <r>
    <s v="VPA6"/>
    <s v="KE-EMB-1901-25546"/>
    <x v="1"/>
    <s v=""/>
    <s v="8th December,2018"/>
    <d v="2018-12-08T00:00:00"/>
    <s v="16th January,2019"/>
    <d v="2019-01-16T00:00:00"/>
    <s v="Robinson Walter Ngano"/>
    <s v="Male"/>
    <s v="23932412"/>
    <s v="254728614834"/>
    <s v="2.55E+11"/>
    <s v=""/>
    <s v="2.55E+11"/>
    <n v="37.444836000000002"/>
    <n v="-0.44463799999999998"/>
    <s v="Embu"/>
    <s v="Manyatta"/>
    <s v="Kibugu"/>
    <s v="Kibugu"/>
    <s v="8"/>
    <s v="Sakaki Natural Renewable Energy Center"/>
    <s v=""/>
    <s v=""/>
    <s v="Micro Business"/>
    <x v="1"/>
  </r>
  <r>
    <s v="VPA6"/>
    <s v="KE-EMB-1901-25547"/>
    <x v="1"/>
    <s v=""/>
    <s v="27th November,2018"/>
    <d v="2018-11-27T00:00:00"/>
    <s v="16th January,2019"/>
    <d v="2019-01-16T00:00:00"/>
    <s v="Dwiga Kariuki David"/>
    <s v="Male"/>
    <s v="30877027"/>
    <s v="710489467"/>
    <s v="2.55E+11"/>
    <s v=""/>
    <s v="2.55E+11"/>
    <n v="37.431742"/>
    <n v="-0.48244199999999998"/>
    <s v="Embu"/>
    <s v="Embu North"/>
    <s v="Kibugu"/>
    <s v="Ngerwe"/>
    <n v="6"/>
    <s v="Sakaki Natural Renewable Energy Center"/>
    <s v=""/>
    <s v=""/>
    <s v="Micro Business"/>
    <x v="1"/>
  </r>
  <r>
    <s v="VPA6"/>
    <s v="KE-KIR-1901-26897"/>
    <x v="1"/>
    <s v=""/>
    <s v="20th December,2018"/>
    <d v="2018-12-20T00:00:00"/>
    <s v="6th January,2019"/>
    <d v="2019-01-06T00:00:00"/>
    <s v="Njomo Wanjiru Jane"/>
    <s v="Female"/>
    <s v="29856489"/>
    <s v="254728229653"/>
    <s v="2.55E+11"/>
    <s v=""/>
    <s v=""/>
    <n v="37.223689"/>
    <n v="-0.55757000000000001"/>
    <s v="Kirinyaga"/>
    <s v="Sagana"/>
    <s v="Mwirua"/>
    <s v="Kianjanga"/>
    <s v="8"/>
    <s v="Sakaki Natural Renewable Energy Center"/>
    <s v=""/>
    <s v=""/>
    <s v="Micro Business"/>
    <x v="1"/>
  </r>
  <r>
    <s v="VPA6"/>
    <s v="KE-KIA-1902-24732"/>
    <x v="1"/>
    <s v=""/>
    <s v="27th December,2018"/>
    <d v="2018-12-27T00:00:00"/>
    <s v="24th February,2019"/>
    <d v="2019-02-24T00:00:00"/>
    <s v="Gitau Beth Wanjiru"/>
    <s v="Female"/>
    <s v="99999"/>
    <s v="254727555630"/>
    <s v="2.55E+11"/>
    <s v=""/>
    <s v=""/>
    <n v="36.883868"/>
    <n v="-0.93729799999999996"/>
    <s v="Kiambu"/>
    <s v="Gatundu North"/>
    <s v="Kamwangi"/>
    <s v="Kariua"/>
    <s v="8"/>
    <s v="Cides Ltd"/>
    <s v="Null"/>
    <s v=""/>
    <s v="Micro Business"/>
    <x v="0"/>
  </r>
  <r>
    <s v="VPA6"/>
    <s v="KE-KIA-1902-24731"/>
    <x v="1"/>
    <s v=""/>
    <s v="20th December,2018"/>
    <d v="2018-12-20T00:00:00"/>
    <s v="24th February,2019"/>
    <d v="2019-02-24T00:00:00"/>
    <s v="Manga Moses Iregi"/>
    <s v="Male"/>
    <s v="6714328"/>
    <s v="720791743"/>
    <s v="720791743"/>
    <s v=""/>
    <s v=""/>
    <n v="36.886457"/>
    <n v="-0.91095300000000001"/>
    <s v="Kiambu"/>
    <s v="Gatundu North"/>
    <s v="Gituamba"/>
    <s v="Igamba"/>
    <s v="8"/>
    <s v="Cides Ltd"/>
    <s v=""/>
    <s v=""/>
    <s v="Micro Business"/>
    <x v="0"/>
  </r>
  <r>
    <s v="VPA6"/>
    <s v="KE-NYE-1902-25584"/>
    <x v="1"/>
    <s v=""/>
    <s v="6th January,2019"/>
    <d v="2019-01-06T00:00:00"/>
    <s v="25th February,2019"/>
    <d v="2019-02-25T00:00:00"/>
    <s v="Mukaburu Elizabeth Wanjiru"/>
    <s v="Female"/>
    <s v="526881"/>
    <s v="721104415"/>
    <s v="721104415"/>
    <s v=""/>
    <s v="721294288"/>
    <n v="37.112737000000003"/>
    <n v="-0.48419000000000001"/>
    <s v="Nyeri"/>
    <s v="Mathira East"/>
    <s v="Mathaithi"/>
    <s v="Kiandigi"/>
    <s v="8"/>
    <s v="Fagaden Enterprises"/>
    <s v="Fagaden Enterprises"/>
    <s v="721959188"/>
    <s v="Micro Business"/>
    <x v="1"/>
  </r>
  <r>
    <s v="VPA6"/>
    <s v="KE-NYE-1902-25580"/>
    <x v="1"/>
    <s v=""/>
    <s v="6th January,2019"/>
    <d v="2019-01-06T00:00:00"/>
    <s v="25th February,2019"/>
    <d v="2019-02-25T00:00:00"/>
    <s v="Mahinda Mary Wanjiru"/>
    <s v="Female"/>
    <s v="1407310"/>
    <s v="724433508"/>
    <s v="724433508"/>
    <s v=""/>
    <s v=""/>
    <n v="37.113157000000001"/>
    <n v="-0.48416700000000001"/>
    <s v="Nyeri"/>
    <s v="Mathira West"/>
    <s v="Mathaithi"/>
    <s v="Kiandigi"/>
    <s v="8"/>
    <s v="Fagaden Enterprises"/>
    <s v="Fagaden Enterprises"/>
    <s v="721959188"/>
    <s v="Micro Business"/>
    <x v="1"/>
  </r>
  <r>
    <s v="VPA6"/>
    <s v="KE-NYE-1902-25574"/>
    <x v="0"/>
    <s v="Under Verification"/>
    <s v="25th February,2019"/>
    <d v="2019-02-25T00:00:00"/>
    <s v="25th February,2019"/>
    <d v="2019-02-25T00:00:00"/>
    <s v="Mutonnyi Jane Wamuyu"/>
    <s v="Female"/>
    <s v="27157859"/>
    <s v="0792689042"/>
    <s v="792689042"/>
    <s v=""/>
    <s v="720181774"/>
    <n v="37.113460000000003"/>
    <n v="-0.48441699999999999"/>
    <s v="Nyeri"/>
    <s v="Mathira East"/>
    <s v="Mathira"/>
    <s v="Kiandigi"/>
    <s v="8"/>
    <s v="Fagaden Enterprises"/>
    <s v="Fagaden Enterprises"/>
    <s v="721959188"/>
    <s v="Micro Business"/>
    <x v="1"/>
  </r>
  <r>
    <s v="VPA6"/>
    <s v="KE-KIA-1901-26896"/>
    <x v="1"/>
    <s v=""/>
    <s v="19th December,2018"/>
    <d v="2018-12-19T00:00:00"/>
    <s v="3rd January,2019"/>
    <d v="2019-01-03T00:00:00"/>
    <s v="Wangari Pliscilla Wangari"/>
    <s v="Female"/>
    <s v="357057"/>
    <s v="718629624"/>
    <s v="2.55E+11"/>
    <s v=""/>
    <s v="2.55E+11"/>
    <n v="36.804634999999998"/>
    <n v="-1.1631480000000001"/>
    <s v="Kiambu"/>
    <s v="Kiambaa"/>
    <s v="Ndumberi"/>
    <s v="Kiawandumbo"/>
    <s v="10"/>
    <s v="Sakaki Natural Renewable Energy Center"/>
    <s v=""/>
    <s v=""/>
    <s v="Micro Business"/>
    <x v="1"/>
  </r>
  <r>
    <s v="VPA6"/>
    <s v="KE-KIS-1902-25328"/>
    <x v="1"/>
    <s v=""/>
    <s v="8th January,2019"/>
    <d v="2019-01-08T00:00:00"/>
    <s v="27th February,2019"/>
    <d v="2019-02-27T00:00:00"/>
    <s v="Onyoni Norah Nyanchage"/>
    <s v="Female"/>
    <s v="300370"/>
    <s v="718217469"/>
    <s v="718217469"/>
    <s v=""/>
    <s v="726340215"/>
    <n v="34.753597999999997"/>
    <n v="-0.69089999999999996"/>
    <s v="Kisii"/>
    <s v="Kisii Central"/>
    <s v="Masongo"/>
    <s v="Nyansancha"/>
    <s v="10"/>
    <s v="Nyansancha Biogas"/>
    <s v="Samuel Manyura Otiso"/>
    <s v="723433295"/>
    <s v="Micro Business"/>
    <x v="1"/>
  </r>
  <r>
    <s v="VPA6"/>
    <s v="KE-MUR-1902-25954"/>
    <x v="1"/>
    <s v=""/>
    <s v="15th January,2019"/>
    <d v="2019-01-15T00:00:00"/>
    <s v="27th February,2019"/>
    <d v="2019-02-27T00:00:00"/>
    <s v="Gichui Bernard Wanyoike"/>
    <s v="Male"/>
    <s v="20583078"/>
    <s v="0722570937"/>
    <s v="722570937"/>
    <s v=""/>
    <s v=""/>
    <n v="37.106217999999998"/>
    <n v="-0.891347"/>
    <s v="Murang'a"/>
    <s v="Kandara"/>
    <s v="Ngurweini"/>
    <s v="Mariaini"/>
    <s v="8"/>
    <s v="Kenbi Enterprises"/>
    <s v="Null"/>
    <s v=""/>
    <s v="Micro Business"/>
    <x v="0"/>
  </r>
  <r>
    <s v="VPA6"/>
    <s v="KE-MUR-1902-25955"/>
    <x v="1"/>
    <s v=""/>
    <s v="18th January,2019"/>
    <d v="2019-01-18T00:00:00"/>
    <s v="27th February,2019"/>
    <d v="2019-02-27T00:00:00"/>
    <s v="Macharia Henry Njau"/>
    <s v="Male"/>
    <s v="99999"/>
    <s v="0714373057"/>
    <s v="714373057"/>
    <s v=""/>
    <s v=""/>
    <n v="37.130589999999998"/>
    <n v="-0.78621300000000005"/>
    <s v="Murang'a"/>
    <s v="Maragua"/>
    <s v="Nginda"/>
    <s v="Nyakagumo"/>
    <s v="10"/>
    <s v="Kenbi Enterprises"/>
    <s v="Null"/>
    <s v=""/>
    <s v="Micro Business"/>
    <x v="0"/>
  </r>
  <r>
    <s v="VPA6"/>
    <s v="KE-NAK-1902-26058"/>
    <x v="1"/>
    <s v=""/>
    <s v="18th February,2019"/>
    <d v="2019-02-18T00:00:00"/>
    <s v="28th February,2019"/>
    <d v="2019-02-28T00:00:00"/>
    <s v="James Mbugua Ngomi"/>
    <s v="Male"/>
    <s v="2691394"/>
    <s v="254723464362"/>
    <s v="2.55E+11"/>
    <s v=""/>
    <s v="2.55E+11"/>
    <n v="36.132987999999997"/>
    <n v="-0.211732"/>
    <s v="Nakuru"/>
    <s v="Nakuru North"/>
    <s v="Kabatini"/>
    <s v="Nyathuna"/>
    <s v="8"/>
    <s v="Samjubiotec Enterprises"/>
    <s v="Samuel Mwangi Juma"/>
    <s v="725884727"/>
    <s v="Micro Business"/>
    <x v="0"/>
  </r>
  <r>
    <s v="VPA6"/>
    <s v="KE-NYE-1903-25590"/>
    <x v="1"/>
    <s v=""/>
    <s v="4th March,2019"/>
    <d v="2019-03-04T00:00:00"/>
    <s v="4th March,2019"/>
    <d v="2019-03-04T00:00:00"/>
    <s v="Mwangi Esther Wangechi"/>
    <s v="Female"/>
    <s v="99999"/>
    <s v="254721429487"/>
    <s v="821429487"/>
    <s v=""/>
    <s v=""/>
    <n v="37.112985999999999"/>
    <n v="-0.48463800000000001"/>
    <s v="Nyeri"/>
    <s v="Mathira East"/>
    <s v="Kathaithi"/>
    <s v="Kiandigi"/>
    <s v="8"/>
    <s v="Fagaden Enterprises"/>
    <s v="Fagaden Enterprises"/>
    <s v="721959188"/>
    <s v="Micro Business"/>
    <x v="1"/>
  </r>
  <r>
    <s v="VPA6"/>
    <s v="KE-NYE-1903-25575"/>
    <x v="0"/>
    <s v="Grievance"/>
    <s v="4th March,2019"/>
    <d v="2019-03-04T00:00:00"/>
    <s v="4th March,2019"/>
    <d v="2019-03-04T00:00:00"/>
    <s v="Maina Leah Wambui"/>
    <s v="Female"/>
    <s v="99999"/>
    <s v="721894721"/>
    <s v="2.55E+11"/>
    <s v=""/>
    <s v="2.55E+11"/>
    <n v="37.112703000000003"/>
    <n v="-0.46845799999999999"/>
    <s v="Nyeri"/>
    <s v="Mathira East"/>
    <s v="Mathaithi"/>
    <s v="Mathaithi"/>
    <n v="8"/>
    <s v="Fagaden Enterprises"/>
    <s v="Fagaden Enterprises"/>
    <s v="721959188"/>
    <s v="Micro Business"/>
    <x v="1"/>
  </r>
  <r>
    <s v="VPA6"/>
    <s v="KE-NYE-1903-25595"/>
    <x v="1"/>
    <s v=""/>
    <s v="4th March,2019"/>
    <d v="2019-03-04T00:00:00"/>
    <s v="4th March,2019"/>
    <d v="2019-03-04T00:00:00"/>
    <s v="Kogu Ephraim Mukua"/>
    <s v="Male"/>
    <s v="99999"/>
    <s v="728630523"/>
    <s v="2.55E+11"/>
    <s v=""/>
    <s v="2.55E+11"/>
    <n v="37.148167999999998"/>
    <n v="-0.47757300000000003"/>
    <s v="Nyeri"/>
    <s v="Mathira East"/>
    <s v="Iriaini"/>
    <s v="Kahachu"/>
    <n v="8"/>
    <s v="Fagaden Enterprises"/>
    <s v="Fagaden Enterprises"/>
    <s v=""/>
    <s v="Micro Business"/>
    <x v="1"/>
  </r>
  <r>
    <s v="VPA6"/>
    <s v="KE-NYE-1902-24771"/>
    <x v="1"/>
    <s v=""/>
    <s v="5th January,2019"/>
    <d v="2019-01-05T00:00:00"/>
    <s v="28th February,2019"/>
    <d v="2019-02-28T00:00:00"/>
    <s v="Kahuthu Richard Mwangi"/>
    <s v="Male"/>
    <s v="6549872"/>
    <s v="254712292209"/>
    <s v="2.55E+11"/>
    <s v=""/>
    <s v="2.55E+11"/>
    <n v="37.107306999999999"/>
    <n v="-0.427759"/>
    <s v="Nyeri"/>
    <s v="Mathira West"/>
    <s v="Ruguru"/>
    <s v="Kihuro"/>
    <s v="10"/>
    <s v="Cides Ltd"/>
    <s v="Null"/>
    <s v=""/>
    <s v="Micro Business"/>
    <x v="0"/>
  </r>
  <r>
    <s v="VPA6"/>
    <s v="KE-NYE-1902-24772"/>
    <x v="1"/>
    <s v=""/>
    <s v="28th December,2018"/>
    <d v="2018-12-28T00:00:00"/>
    <s v="28th February,2019"/>
    <d v="2019-02-28T00:00:00"/>
    <s v="Muraguri Jane Wanjiru"/>
    <s v="Male"/>
    <s v="5482133"/>
    <s v="254723688056"/>
    <s v="2.55E+11"/>
    <s v=""/>
    <s v="2.55E+11"/>
    <n v="37.113514000000002"/>
    <n v="-0.42510300000000001"/>
    <s v="Nyeri"/>
    <s v="Mathira West"/>
    <s v="Ruguru"/>
    <s v="Kihuro"/>
    <s v="12"/>
    <s v="Cides ltd"/>
    <s v="Null"/>
    <s v=""/>
    <s v="Micro Business"/>
    <x v="0"/>
  </r>
  <r>
    <s v="VPA6"/>
    <s v="KE-NYE-1902-24778"/>
    <x v="1"/>
    <s v=""/>
    <s v="28th December,2018"/>
    <d v="2018-12-28T00:00:00"/>
    <s v="5th February,2019"/>
    <d v="2019-02-05T00:00:00"/>
    <s v="Wachira Purity"/>
    <s v="Female"/>
    <s v="99999"/>
    <s v="711126958"/>
    <s v="711126958"/>
    <s v=""/>
    <s v=""/>
    <n v="37.101092000000001"/>
    <n v="-0.42188999999999999"/>
    <s v="Nyeri"/>
    <s v="Mathira West"/>
    <s v="Itiati"/>
    <s v="Gachuiro"/>
    <s v="8"/>
    <s v="Cides Ltd"/>
    <s v=""/>
    <s v=""/>
    <s v="Micro Business"/>
    <x v="0"/>
  </r>
  <r>
    <s v="VPA6"/>
    <s v="KE-NYE-1902-24773"/>
    <x v="1"/>
    <s v=""/>
    <s v="25th December,2018"/>
    <d v="2018-12-25T00:00:00"/>
    <s v="28th February,2019"/>
    <d v="2019-02-28T00:00:00"/>
    <s v="Kagwathi Eunice Wanjiku"/>
    <s v="Female"/>
    <s v="99999"/>
    <s v="254729680026"/>
    <s v="2.55E+11"/>
    <s v=""/>
    <s v=""/>
    <n v="37.111725999999997"/>
    <n v="-0.42486499999999999"/>
    <s v="Nyeri"/>
    <s v="Mathira West"/>
    <s v="Mathira"/>
    <s v="Kihuro"/>
    <s v="6"/>
    <s v="Cides Ltd"/>
    <s v="Null"/>
    <s v=""/>
    <s v="Micro Business"/>
    <x v="0"/>
  </r>
  <r>
    <s v="VPA6"/>
    <s v="KE-NYE-1902-24776"/>
    <x v="1"/>
    <s v=""/>
    <s v="22nd December,2018"/>
    <d v="2018-12-22T00:00:00"/>
    <s v="28th February,2019"/>
    <d v="2019-02-28T00:00:00"/>
    <s v="Kingathia Jackson Muriuki"/>
    <s v="Female"/>
    <s v="23258716"/>
    <s v="254717585679"/>
    <s v="2.55E+11"/>
    <s v=""/>
    <s v="2.55E+11"/>
    <n v="37.106369999999998"/>
    <n v="-0.42590499999999998"/>
    <s v="Nyeri"/>
    <s v="Mathira West"/>
    <s v="Itiati"/>
    <s v="Kihuro"/>
    <s v="8"/>
    <s v="Cides Ltd"/>
    <s v="Null"/>
    <s v=""/>
    <s v="Micro Business"/>
    <x v="0"/>
  </r>
  <r>
    <s v="VPA6"/>
    <s v="KE-NYE-1902-24774"/>
    <x v="1"/>
    <s v=""/>
    <s v="15th December,2018"/>
    <d v="2018-12-15T00:00:00"/>
    <s v="27th February,2019"/>
    <d v="2019-02-27T00:00:00"/>
    <s v="Githae Jane Wachuka"/>
    <s v="Female"/>
    <s v="9392592"/>
    <s v="0724388235"/>
    <s v="724388235"/>
    <s v=""/>
    <s v=""/>
    <n v="37.109501000000002"/>
    <n v="-0.42375699999999999"/>
    <s v="Nyeri"/>
    <s v="Mathira West"/>
    <s v="Itiati"/>
    <s v="Gaitara"/>
    <s v="8"/>
    <s v="Cides Ltd"/>
    <s v="Null"/>
    <s v=""/>
    <s v="Micro Business"/>
    <x v="0"/>
  </r>
  <r>
    <s v="VPA6"/>
    <s v="KE-NYE-1902-24775"/>
    <x v="1"/>
    <s v=""/>
    <s v="20th December,2018"/>
    <d v="2018-12-20T00:00:00"/>
    <s v="28th February,2019"/>
    <d v="2019-02-28T00:00:00"/>
    <s v="Karani Mary Wanja"/>
    <s v="Female"/>
    <s v="2165952"/>
    <s v="254728313748"/>
    <s v="2.55E+11"/>
    <s v=""/>
    <s v=""/>
    <n v="37.106676999999998"/>
    <n v="-0.42595499999999997"/>
    <s v="Nyeri"/>
    <s v="Mathira West"/>
    <s v="Itiati"/>
    <s v="Kihuro"/>
    <s v="8"/>
    <s v="Cides Ltd"/>
    <s v="Null"/>
    <s v=""/>
    <s v="Micro Business"/>
    <x v="0"/>
  </r>
  <r>
    <s v="VPA6"/>
    <s v="KE-NYE-1902-24777"/>
    <x v="1"/>
    <s v=""/>
    <s v="5th December,2018"/>
    <d v="2018-12-05T00:00:00"/>
    <s v="28th February,2019"/>
    <d v="2019-02-28T00:00:00"/>
    <s v="Mwangi James Nguya"/>
    <s v="Male"/>
    <s v="24080495"/>
    <s v="0720233345"/>
    <s v="720233345"/>
    <s v=""/>
    <s v=""/>
    <n v="37.097456000000001"/>
    <n v="-0.41637200000000002"/>
    <s v="Nyeri"/>
    <s v="Mathira West"/>
    <s v="Ruguru"/>
    <s v="Gathuini"/>
    <s v="8"/>
    <s v="Cides Ltd"/>
    <s v="Null"/>
    <s v=""/>
    <s v="Micro Business"/>
    <x v="0"/>
  </r>
  <r>
    <s v="VPA6"/>
    <s v="KE-THA-1903-25979"/>
    <x v="1"/>
    <s v=""/>
    <s v="25th January,2019"/>
    <d v="2019-01-25T00:00:00"/>
    <s v="5th March,2019"/>
    <d v="2019-03-05T00:00:00"/>
    <s v="Eunisius Rucha Kaburu"/>
    <s v="Male"/>
    <s v="7852065"/>
    <s v="254714858321"/>
    <s v="2.55E+11"/>
    <s v=""/>
    <s v="2.55E+11"/>
    <n v="37.607787999999999"/>
    <n v="-0.22529099999999999"/>
    <s v="Tharaka-Nithi"/>
    <s v="Maara"/>
    <s v="Chogoria"/>
    <s v="Makuri"/>
    <s v="8"/>
    <s v="Likunga company limited"/>
    <s v="Eliatha Njagi"/>
    <s v="718644238"/>
    <s v="Micro Business"/>
    <x v="1"/>
  </r>
  <r>
    <s v="VPA6"/>
    <s v="KE-NYE-1903-25593"/>
    <x v="1"/>
    <s v=""/>
    <s v="4th March,2019"/>
    <d v="2019-03-04T00:00:00"/>
    <s v="4th March,2019"/>
    <d v="2019-03-04T00:00:00"/>
    <s v="Maina Maina Njoki"/>
    <s v="Female"/>
    <s v="99999"/>
    <s v="254711287365"/>
    <s v="2.55E+11"/>
    <s v=""/>
    <s v="2.55E+11"/>
    <n v="37.148654999999998"/>
    <n v="-0.48078199999999999"/>
    <s v="Nyeri"/>
    <s v="Mathira East"/>
    <s v="Mathaithi"/>
    <s v="Kahaxhu"/>
    <s v="8"/>
    <s v="Fagaden Enterprises"/>
    <s v="Fagaden Enterprises"/>
    <s v="721959188"/>
    <s v="Micro Business"/>
    <x v="1"/>
  </r>
  <r>
    <s v="VPA6"/>
    <s v="KE-KIR-1903-25592"/>
    <x v="0"/>
    <s v="Non Compliant"/>
    <s v="4th March,2019"/>
    <d v="2019-03-04T00:00:00"/>
    <s v="4th March,2019"/>
    <d v="2019-03-04T00:00:00"/>
    <s v="Irungu Pauline Njeri"/>
    <s v="Female"/>
    <s v="27814856"/>
    <s v="0720045302"/>
    <s v="720045302"/>
    <s v=""/>
    <s v="722862823"/>
    <n v="37.190657999999999"/>
    <n v="-0.57444499999999998"/>
    <s v="Kirinyaga"/>
    <s v="Kirinyaga"/>
    <s v="Kiini"/>
    <s v="Kibingoti"/>
    <s v="8"/>
    <s v="Fagaden enterprises"/>
    <s v="Fagaden Enterprises"/>
    <s v="821959188"/>
    <s v="Micro Business"/>
    <x v="1"/>
  </r>
  <r>
    <s v="VPA6"/>
    <s v="KE-NYE-1903-25591"/>
    <x v="0"/>
    <s v="Grievance"/>
    <s v="8th March,2019"/>
    <d v="2019-03-08T00:00:00"/>
    <s v="8th March,2019"/>
    <d v="2019-03-08T00:00:00"/>
    <s v="Kanyotu Faith Wanja"/>
    <s v="Female"/>
    <s v="99999"/>
    <s v="254721305362"/>
    <s v="2.55E+11"/>
    <s v=""/>
    <s v="2.55E+11"/>
    <n v="37.113053000000001"/>
    <n v="-0.47924800000000001"/>
    <s v="Nyeri"/>
    <s v="Mathira East"/>
    <s v="Peter Ciira"/>
    <s v="Mathaithi"/>
    <s v="8"/>
    <s v="Fagaden Enterprises"/>
    <s v="Fagaden Enterprises"/>
    <s v="721959188"/>
    <s v="Micro Business"/>
    <x v="1"/>
  </r>
  <r>
    <s v="VPA6"/>
    <s v="KE-NYE-1903-24738"/>
    <x v="1"/>
    <s v=""/>
    <s v="25th January,2019"/>
    <d v="2019-01-25T00:00:00"/>
    <s v="6th March,2019"/>
    <d v="2019-03-06T00:00:00"/>
    <s v="Kahuko Grace Wanjiru"/>
    <s v="Female"/>
    <s v="99999"/>
    <s v="254722909512"/>
    <s v="2.55E+11"/>
    <s v=""/>
    <s v=""/>
    <n v="37.055368000000001"/>
    <n v="-0.47783599999999998"/>
    <s v="Nyeri"/>
    <s v="Mathira West"/>
    <s v="Kirimukuyu"/>
    <s v="Mutathini"/>
    <s v="6"/>
    <s v="Cides Ltd"/>
    <s v="Null"/>
    <s v=""/>
    <s v="Micro Business"/>
    <x v="0"/>
  </r>
  <r>
    <s v="VPA6"/>
    <s v="KE-NYE-1903-24779"/>
    <x v="1"/>
    <s v=""/>
    <s v="22nd January,2019"/>
    <d v="2019-01-22T00:00:00"/>
    <s v="6th March,2019"/>
    <d v="2019-03-06T00:00:00"/>
    <s v="Mwangi Agnes Wanjiru"/>
    <s v="Female"/>
    <s v="99999"/>
    <s v="254721289019"/>
    <s v="2.55E+11"/>
    <s v=""/>
    <s v=""/>
    <n v="37.055864999999997"/>
    <n v="-0.48499900000000001"/>
    <s v="Nyeri"/>
    <s v="Mathira West"/>
    <s v="Kirimukuyu"/>
    <s v="Mutathini"/>
    <s v="8"/>
    <s v="Cides Ltd"/>
    <s v="Null"/>
    <s v=""/>
    <s v="Micro Business"/>
    <x v="0"/>
  </r>
  <r>
    <s v="VPA6"/>
    <s v="KE-NYE-1903-24781"/>
    <x v="1"/>
    <s v=""/>
    <s v="24th January,2019"/>
    <d v="2019-01-24T00:00:00"/>
    <s v="8th March,2019"/>
    <d v="2019-03-08T00:00:00"/>
    <s v="Murigu Solomon Thirimu"/>
    <s v="Male"/>
    <s v="99999"/>
    <s v="254721257601"/>
    <s v="2.55E+11"/>
    <s v=""/>
    <s v=""/>
    <n v="37.117269999999998"/>
    <n v="-0.407362"/>
    <s v="Nyeri"/>
    <s v="Mathira East"/>
    <s v="Magutu"/>
    <s v="Kiamucheru"/>
    <s v="8"/>
    <s v="Cides Ltd"/>
    <s v="Null"/>
    <s v=""/>
    <s v="Micro Business"/>
    <x v="0"/>
  </r>
  <r>
    <s v="VPA6"/>
    <s v="KE-UAS-1902-25179"/>
    <x v="1"/>
    <s v=""/>
    <s v="7th November,2018"/>
    <d v="2018-11-07T00:00:00"/>
    <s v="7th February,2019"/>
    <d v="2019-02-07T00:00:00"/>
    <s v="Siror Elijah"/>
    <s v="Male"/>
    <s v="99999"/>
    <s v="254722694258"/>
    <s v="2.55E+11"/>
    <s v=""/>
    <s v=""/>
    <n v="35.392479999999999"/>
    <n v="0.68263200000000002"/>
    <s v="Uasin Gishu"/>
    <s v="Moiben"/>
    <s v="Moiben"/>
    <s v="Tugen Estate"/>
    <s v="10"/>
    <s v="Felikam biogas services"/>
    <s v="Lilian Lelei"/>
    <s v="710494552"/>
    <s v="Micro Business"/>
    <x v="1"/>
  </r>
  <r>
    <s v="VPA6"/>
    <s v="KE-MER-1903-25684"/>
    <x v="1"/>
    <s v=""/>
    <s v="9th March,2019"/>
    <d v="2019-03-09T00:00:00"/>
    <s v="9th March,2019"/>
    <d v="2019-03-09T00:00:00"/>
    <s v="Thuranira Peter Murithi"/>
    <s v="Male"/>
    <s v="14412824"/>
    <s v="254726067515"/>
    <s v="2.55E+11"/>
    <s v=""/>
    <s v="2.55E+11"/>
    <n v="37.656343"/>
    <n v="-6.8288000000000001E-2"/>
    <s v="Meru"/>
    <s v="Igembe North"/>
    <s v="Kathera"/>
    <s v="Gaita"/>
    <s v="8"/>
    <s v="Igwemas General Digester Ltd"/>
    <s v="Eric Munene"/>
    <s v="728779943"/>
    <s v="Micro Business"/>
    <x v="1"/>
  </r>
  <r>
    <s v="VPA6"/>
    <s v="KE-MUR-1903-24782"/>
    <x v="0"/>
    <s v="Non Compliant"/>
    <s v="3rd January,2019"/>
    <d v="2019-01-03T00:00:00"/>
    <s v="9th March,2019"/>
    <d v="2019-03-09T00:00:00"/>
    <s v="Maina Simon Peter"/>
    <s v="Male"/>
    <s v="1085875"/>
    <s v="254716485828"/>
    <s v="2.55E+11"/>
    <s v=""/>
    <s v=""/>
    <n v="36.990827000000003"/>
    <n v="-0.96594899999999995"/>
    <s v="Murang'a"/>
    <s v="Gatanga"/>
    <s v="Mugumoini"/>
    <s v="Kahurura"/>
    <s v="12"/>
    <s v="Cides Ltd"/>
    <s v="Null"/>
    <s v=""/>
    <s v="Micro Business"/>
    <x v="0"/>
  </r>
  <r>
    <s v="VPA6"/>
    <s v="KE-NYA-1903-25498"/>
    <x v="1"/>
    <s v=""/>
    <s v="24th December,2018"/>
    <d v="2018-12-24T00:00:00"/>
    <s v="11th March,2019"/>
    <d v="2019-03-11T00:00:00"/>
    <s v="Asande Sospeter Turungi"/>
    <s v="Male"/>
    <s v="11593894"/>
    <s v="254724304937"/>
    <s v="2.55E+11"/>
    <s v=""/>
    <s v="2.55E+11"/>
    <n v="34.993966999999998"/>
    <n v="-0.680118"/>
    <s v="Nyamira"/>
    <s v="Nyamira South"/>
    <s v="Nyamira South"/>
    <s v="Mosobeti"/>
    <s v="8"/>
    <s v="Perjo Biogas Co Ltd"/>
    <s v="Joel Nyambane Moigare"/>
    <s v="710208102"/>
    <s v="Micro Business"/>
    <x v="1"/>
  </r>
  <r>
    <s v="VPA6"/>
    <s v="KE-NYA-1903-25499"/>
    <x v="1"/>
    <s v=""/>
    <s v="14th January,2019"/>
    <d v="2019-01-14T00:00:00"/>
    <s v="11th March,2019"/>
    <d v="2019-03-11T00:00:00"/>
    <s v="Ongwana Charles Kimaiga"/>
    <s v="Male"/>
    <s v="3466910"/>
    <s v="254722601805"/>
    <s v="2.55E+11"/>
    <s v=""/>
    <s v="2.55E+11"/>
    <n v="34.903542999999999"/>
    <n v="-0.52942800000000001"/>
    <s v="Nyamira"/>
    <s v="Nyamira South"/>
    <s v="Nyamaiya"/>
    <s v="Getuka"/>
    <s v="10"/>
    <s v="Perjo Biogas Co Ltd"/>
    <s v="Joel Nyambane Moigare"/>
    <s v="710208102"/>
    <s v="Micro Business"/>
    <x v="1"/>
  </r>
  <r>
    <s v="VPA6"/>
    <s v="KE-NAR-1903-26299"/>
    <x v="1"/>
    <s v=""/>
    <s v="11th January,2019"/>
    <d v="2019-01-11T00:00:00"/>
    <s v="1st March,2019"/>
    <d v="2019-03-01T00:00:00"/>
    <s v="Kenta Lucy"/>
    <s v="Female"/>
    <s v="99999"/>
    <s v="254757115286"/>
    <s v="2.55E+11"/>
    <s v=""/>
    <s v="2.55E+11"/>
    <n v="35.692798000000003"/>
    <n v="-1.254813"/>
    <s v="Narok"/>
    <s v="Narok South"/>
    <s v="Ewasonyiro"/>
    <s v="Loita"/>
    <n v="8"/>
    <s v="Andcol Enterprises"/>
    <s v="Null"/>
    <s v=""/>
    <s v="Micro Business"/>
    <x v="0"/>
  </r>
  <r>
    <s v="VPA6"/>
    <s v="KE-TRA-1903-25073"/>
    <x v="1"/>
    <s v=""/>
    <s v="28th January,2019"/>
    <d v="2019-01-28T00:00:00"/>
    <s v="11th March,2019"/>
    <d v="2019-03-11T00:00:00"/>
    <s v="Mudamba Josphat Mulusa"/>
    <s v="Male"/>
    <s v="2064072"/>
    <s v="254722569070"/>
    <s v="2.55E+11"/>
    <s v=""/>
    <s v="2.55E+11"/>
    <n v="34.968946000000003"/>
    <n v="1.0476030000000001"/>
    <s v="Trans Nzoia"/>
    <s v="Kwanza"/>
    <s v="Kapsitwet"/>
    <s v="Kitale Ndogo"/>
    <s v="10"/>
    <s v="Pafasi Enterprise"/>
    <s v="Pafasi  Enterprise"/>
    <s v="712956699"/>
    <s v="Micro Business"/>
    <x v="1"/>
  </r>
  <r>
    <s v="VPA6"/>
    <s v="KE-KIA-1903-24723"/>
    <x v="1"/>
    <s v=""/>
    <s v="15th February,2019"/>
    <d v="2019-02-15T00:00:00"/>
    <s v="14th March,2019"/>
    <d v="2019-03-14T00:00:00"/>
    <s v="Ndungu Rose Wanjiru"/>
    <s v="Female"/>
    <s v="99999"/>
    <s v="254722161055"/>
    <s v="2.55E+11"/>
    <s v=""/>
    <s v="2.55E+11"/>
    <n v="36.727497999999997"/>
    <n v="-1.0852889999999999"/>
    <s v="Kiambu"/>
    <s v="Githunguri"/>
    <s v="Githiga"/>
    <s v="Kiamachani"/>
    <s v="8"/>
    <s v="Cides Ltd"/>
    <s v="Null"/>
    <s v=""/>
    <s v="Micro Business"/>
    <x v="0"/>
  </r>
  <r>
    <s v="VPA6"/>
    <s v="KE-KIA-1903-24727"/>
    <x v="1"/>
    <s v=""/>
    <s v="2nd February,2019"/>
    <d v="2019-02-02T00:00:00"/>
    <s v="14th March,2019"/>
    <d v="2019-03-14T00:00:00"/>
    <s v="Mburu Jacinta Wanjiku"/>
    <s v="Female"/>
    <s v="3070470"/>
    <s v="254716528076"/>
    <s v="2.55E+11"/>
    <s v=""/>
    <s v="2.55E+11"/>
    <n v="36.624769999999998"/>
    <n v="-1.0189299999999999"/>
    <s v="Kiambu"/>
    <s v="Lari"/>
    <s v="Kirenga"/>
    <s v="Gitobu"/>
    <s v="8"/>
    <s v="Cides Ltd"/>
    <s v="Null"/>
    <s v=""/>
    <s v="Micro Business"/>
    <x v="0"/>
  </r>
  <r>
    <s v="VPA6"/>
    <s v="KE-MUR-1903-26895"/>
    <x v="1"/>
    <s v=""/>
    <s v="16th November,2018"/>
    <d v="2018-11-16T00:00:00"/>
    <s v="16th March,2019"/>
    <d v="2019-03-16T00:00:00"/>
    <s v="Stanery Kihumba Kihumba"/>
    <s v="Male"/>
    <s v="8583313"/>
    <s v="254722457504"/>
    <s v="2.55E+11"/>
    <s v=""/>
    <s v="2.55E+11"/>
    <n v="36.936109999999999"/>
    <n v="-0.61244600000000005"/>
    <s v="Murang'a"/>
    <s v="Mathioya"/>
    <s v="Kiru"/>
    <s v="Wamikurwe"/>
    <s v="8"/>
    <s v="Sakaki Natural Renewable Energy Center"/>
    <s v="Null"/>
    <s v=""/>
    <s v="Micro Business"/>
    <x v="1"/>
  </r>
  <r>
    <s v="VPA6"/>
    <s v="KE-MUR-1903-26892"/>
    <x v="1"/>
    <s v=""/>
    <s v="16th November,2018"/>
    <d v="2018-11-16T00:00:00"/>
    <s v="16th March,2019"/>
    <d v="2019-03-16T00:00:00"/>
    <s v="Edgar M Kariuki"/>
    <s v="Male"/>
    <s v="99999"/>
    <s v="254724583759"/>
    <s v="2.55E+11"/>
    <s v=""/>
    <s v="2.55E+11"/>
    <n v="36.971921000000002"/>
    <n v="-0.617093"/>
    <s v="Murang'a"/>
    <s v="Mathioya"/>
    <s v="Kiru"/>
    <s v="Kagioini"/>
    <s v="10"/>
    <s v="Sakaki Natural Renewable Energy Center"/>
    <s v="Null"/>
    <s v=""/>
    <s v="Micro Business"/>
    <x v="1"/>
  </r>
  <r>
    <s v="VPA6"/>
    <s v="KE-NYE-1903-25551"/>
    <x v="1"/>
    <s v=""/>
    <s v="15th November,2018"/>
    <d v="2018-11-15T00:00:00"/>
    <s v="16th March,2019"/>
    <d v="2019-03-16T00:00:00"/>
    <s v="Winstone Wagochi Wagochi"/>
    <s v="Male"/>
    <s v="1825246"/>
    <s v="712827001"/>
    <s v="712827001"/>
    <s v=""/>
    <s v="720121644"/>
    <n v="37.017608000000003"/>
    <n v="-0.53514200000000001"/>
    <s v="Nyeri"/>
    <s v="Tetu"/>
    <s v="Agothi"/>
    <s v="Ithekahuno"/>
    <s v="8"/>
    <s v="Sakaki Natural Renewable Energy Center"/>
    <s v=""/>
    <s v=""/>
    <s v="Micro Business"/>
    <x v="1"/>
  </r>
  <r>
    <s v="VPA6"/>
    <s v="KE-MER-1903-25623"/>
    <x v="1"/>
    <s v=""/>
    <s v="14th February,2019"/>
    <d v="2019-02-14T00:00:00"/>
    <s v="15th March,2019"/>
    <d v="2019-03-15T00:00:00"/>
    <s v="Gatobu Murerwa Peter"/>
    <s v="Male"/>
    <s v="24790597"/>
    <s v="254720772005"/>
    <s v="2.55E+11"/>
    <s v=""/>
    <s v="2.55E+11"/>
    <n v="37.600344999999997"/>
    <n v="-7.2212999999999999E-2"/>
    <s v="Meru"/>
    <s v="Imenti South"/>
    <s v="Mikumbune"/>
    <s v="Tharu"/>
    <s v="10"/>
    <s v="Likunga Company Limited"/>
    <s v="Eliatha Njagi"/>
    <s v="718644238"/>
    <s v="Micro Business"/>
    <x v="1"/>
  </r>
  <r>
    <s v="VPA6"/>
    <s v="KE-KIA-1902-25920"/>
    <x v="1"/>
    <s v=""/>
    <s v="29th December,2018"/>
    <d v="2018-12-29T00:00:00"/>
    <s v="3rd February,2019"/>
    <d v="2019-02-03T00:00:00"/>
    <s v="Njugi Jesinta Njeri"/>
    <s v="Female"/>
    <s v="51642874"/>
    <s v="254734343416"/>
    <s v="2.55E+11"/>
    <s v=""/>
    <s v=""/>
    <n v="37.020392999999999"/>
    <n v="-1.0840380000000001"/>
    <s v="Kiambu"/>
    <s v="Juja"/>
    <s v="Kiaura"/>
    <s v="Gasharoro"/>
    <s v="10"/>
    <s v="Felikam Biogas Services"/>
    <s v="Felikam Biogas Services"/>
    <s v="254721439273"/>
    <s v="Micro Business"/>
    <x v="0"/>
  </r>
  <r>
    <s v="VPA6"/>
    <s v="KE-KIA-1810-25918"/>
    <x v="1"/>
    <s v=""/>
    <s v="9th August,2018"/>
    <d v="2018-08-09T00:00:00"/>
    <s v="18th October,2018"/>
    <d v="2018-10-18T00:00:00"/>
    <s v="Nganga Magdalene Wambui"/>
    <s v="Female"/>
    <s v="1852733"/>
    <s v="0721550007"/>
    <s v="721550007"/>
    <s v=""/>
    <s v="775396617"/>
    <n v="37.028193999999999"/>
    <n v="-1.094401"/>
    <s v="Kiambu"/>
    <s v="Juja"/>
    <s v="Juja"/>
    <s v="High Point"/>
    <s v="10"/>
    <s v="Felikam Biogas Services"/>
    <s v="Felikam Biogas Services"/>
    <s v="721439273"/>
    <s v="Micro Business"/>
    <x v="0"/>
  </r>
  <r>
    <s v="VPA6"/>
    <s v="KE-NYE-1903-25589"/>
    <x v="1"/>
    <s v=""/>
    <s v="16th March,2019"/>
    <d v="2019-03-16T00:00:00"/>
    <s v="16th March,2019"/>
    <d v="2019-03-16T00:00:00"/>
    <s v="Mwatha Daniel Kinyua"/>
    <s v="Male"/>
    <s v="99999"/>
    <s v="254717974848"/>
    <s v="2.55E+11"/>
    <s v=""/>
    <s v="2.55E+11"/>
    <n v="37.108935000000002"/>
    <n v="-0.485263"/>
    <s v="Nyeri"/>
    <s v="Mathira East"/>
    <s v="Peter Ciira"/>
    <s v="Githima"/>
    <s v="8"/>
    <s v="Fagaden Enterprises"/>
    <s v="Fagaden Enterprises"/>
    <s v="721959188"/>
    <s v="Micro Business"/>
    <x v="1"/>
  </r>
  <r>
    <s v="VPA6"/>
    <s v="KE-NYE-1903-27476"/>
    <x v="1"/>
    <s v=""/>
    <s v="20th March,2019"/>
    <d v="2019-03-20T00:00:00"/>
    <s v="20th March,2019"/>
    <d v="2019-03-20T00:00:00"/>
    <s v="Muriuki Samuel Maina"/>
    <s v="Male"/>
    <s v="99999"/>
    <s v="724502256"/>
    <s v="724502256"/>
    <s v=""/>
    <s v="703379877"/>
    <n v="37.140267000000001"/>
    <n v="-0.50743799999999994"/>
    <s v="Nyeri"/>
    <s v="Mathira West"/>
    <s v="Gatundu"/>
    <s v="Ndaroini"/>
    <s v="8"/>
    <s v="Fagaden Enterprises"/>
    <s v="Fagaden Enterprises"/>
    <s v="721959188"/>
    <s v="Micro Business"/>
    <x v="1"/>
  </r>
  <r>
    <s v="VPA6"/>
    <s v="KE-NYE-1903-25586"/>
    <x v="1"/>
    <s v=""/>
    <s v="16th March,2019"/>
    <d v="2019-03-16T00:00:00"/>
    <s v="16th March,2019"/>
    <d v="2019-03-16T00:00:00"/>
    <s v="Mutero Lawrence Muriithi"/>
    <s v="Female"/>
    <s v="99999"/>
    <s v="254720431086"/>
    <s v="2.55E+11"/>
    <s v=""/>
    <s v="2.55E+11"/>
    <n v="37.111992999999998"/>
    <n v="-0.47002300000000002"/>
    <s v="Nyeri"/>
    <s v="Mathira West"/>
    <s v="Konyu"/>
    <s v="Mathaithi"/>
    <s v="8"/>
    <s v="Fagaden Enterprises"/>
    <s v="Fagaden Enterprises"/>
    <s v="721959188"/>
    <s v="Micro Business"/>
    <x v="1"/>
  </r>
  <r>
    <s v="VPA6"/>
    <s v="KE-NYE-1903-27477"/>
    <x v="1"/>
    <s v=""/>
    <s v="20th March,2019"/>
    <d v="2019-03-20T00:00:00"/>
    <s v="20th March,2019"/>
    <d v="2019-03-20T00:00:00"/>
    <s v="Muriuki Gladys Wangari"/>
    <s v="Female"/>
    <s v="99999"/>
    <s v="254712442719"/>
    <s v="2.55E+11"/>
    <s v=""/>
    <s v="2.55E+11"/>
    <n v="37.140141999999997"/>
    <n v="-0.50727299999999997"/>
    <s v="Nyeri"/>
    <s v="Mathira West"/>
    <s v="Gatundu"/>
    <s v="Ndaroini"/>
    <s v="8"/>
    <s v="Fagaden Enterprises"/>
    <s v="Fagaden Enterprises"/>
    <s v="721759188"/>
    <s v="Micro Business"/>
    <x v="1"/>
  </r>
  <r>
    <s v="VPA6"/>
    <s v="KE-NYE-1903-27478"/>
    <x v="1"/>
    <s v=""/>
    <s v="20th March,2019"/>
    <d v="2019-03-20T00:00:00"/>
    <s v="20th March,2019"/>
    <d v="2019-03-20T00:00:00"/>
    <s v="Muriithi Purity Wanjira"/>
    <s v="Female"/>
    <s v="99999"/>
    <s v="254728168225"/>
    <s v="2.55E+11"/>
    <s v=""/>
    <s v="2.55E+11"/>
    <n v="37.143383"/>
    <n v="-0.50152799999999997"/>
    <s v="Nyeri"/>
    <s v="Mathira East"/>
    <s v="Kiaguthu"/>
    <s v="Ndaroini"/>
    <s v="8"/>
    <s v="Fagaden enterprises"/>
    <s v="Fagaden Enterprises"/>
    <s v="721959188"/>
    <s v="Micro Business"/>
    <x v="1"/>
  </r>
  <r>
    <s v="VPA6"/>
    <s v="KE-MER-1903-25625"/>
    <x v="1"/>
    <s v=""/>
    <s v="25th February,2019"/>
    <d v="2019-02-25T00:00:00"/>
    <s v="20th March,2019"/>
    <d v="2019-03-20T00:00:00"/>
    <s v="Monica Mutonga Maringa"/>
    <s v="Female"/>
    <s v="3458934"/>
    <s v="254701803301"/>
    <s v="2.55E+11"/>
    <s v=""/>
    <s v="2.55E+11"/>
    <n v="37.661755999999997"/>
    <n v="-7.4904999999999999E-2"/>
    <s v="Meru"/>
    <s v="Imenti South"/>
    <s v="Kigane"/>
    <s v="Nguru"/>
    <s v="8"/>
    <s v="Likunga Company Limited"/>
    <s v="Julius Mwilaria"/>
    <s v="713007798"/>
    <s v="Micro Business"/>
    <x v="1"/>
  </r>
  <r>
    <s v="VPA6"/>
    <s v="KE-NYE-1903-27479"/>
    <x v="1"/>
    <s v=""/>
    <s v="20th March,2019"/>
    <d v="2019-03-20T00:00:00"/>
    <s v="20th March,2019"/>
    <d v="2019-03-20T00:00:00"/>
    <s v="Kahihu David Magondu"/>
    <s v="Male"/>
    <s v="99999"/>
    <s v="254752595210"/>
    <s v="2.55E+11"/>
    <s v=""/>
    <s v=""/>
    <n v="37.144624999999998"/>
    <n v="-0.50804300000000002"/>
    <s v="Nyeri"/>
    <s v="Mathira East"/>
    <s v="Gatundu"/>
    <s v="Ndaroini"/>
    <s v="8"/>
    <s v="Fagaden Enterprises"/>
    <s v="Fagaden Enterprises"/>
    <s v="721959188"/>
    <s v="Micro Business"/>
    <x v="1"/>
  </r>
  <r>
    <s v="VPA6"/>
    <s v="KE-NAK-1903-25463"/>
    <x v="0"/>
    <s v="Grievance"/>
    <s v="10th January,2019"/>
    <d v="2019-01-10T00:00:00"/>
    <s v="23rd March,2019"/>
    <d v="2019-03-23T00:00:00"/>
    <s v="Ngotie Eric K"/>
    <s v="Male"/>
    <s v="2380153"/>
    <s v="254721717873"/>
    <s v="2.55E+11"/>
    <s v=""/>
    <s v="2.55E+11"/>
    <n v="35.940482000000003"/>
    <n v="-0.17350199999999999"/>
    <s v="Nakuru"/>
    <s v="Rongai"/>
    <s v="Lengenet"/>
    <s v="Tumaini"/>
    <s v="10"/>
    <s v="Kichemu limited"/>
    <s v="Null"/>
    <s v=""/>
    <s v="Micro Business"/>
    <x v="1"/>
  </r>
  <r>
    <s v="VPA6"/>
    <s v="KE-KIA-1902-25168"/>
    <x v="1"/>
    <s v=""/>
    <s v="20th January,2019"/>
    <d v="2019-01-20T00:00:00"/>
    <s v="24th February,2019"/>
    <d v="2019-02-24T00:00:00"/>
    <s v="Kibunyi Josephat Kinyanjui"/>
    <s v="Male"/>
    <s v="562318974"/>
    <s v="0724314973"/>
    <s v="724314973"/>
    <s v=""/>
    <s v=""/>
    <n v="36.887006"/>
    <n v="-1.012265"/>
    <s v="Kiambu"/>
    <s v="Gatundu South"/>
    <s v="Mutomo"/>
    <s v="Ikuma"/>
    <s v="8"/>
    <s v="Cides Ltd"/>
    <s v="Null"/>
    <s v=""/>
    <s v="Micro Business"/>
    <x v="0"/>
  </r>
  <r>
    <s v="VPA6"/>
    <s v="KE-MER-1903-25627"/>
    <x v="1"/>
    <s v=""/>
    <s v="23rd February,2019"/>
    <d v="2019-02-23T00:00:00"/>
    <s v="27th March,2019"/>
    <d v="2019-03-27T00:00:00"/>
    <s v="Kimathi Mwirebua Patrick"/>
    <s v="Male"/>
    <s v="9696581"/>
    <s v="254726186653"/>
    <s v="2.55E+11"/>
    <s v=""/>
    <s v="2.55E+11"/>
    <n v="37.587617999999999"/>
    <n v="-7.3491000000000001E-2"/>
    <s v="Meru"/>
    <s v="Imenti South"/>
    <s v="Mikumbune"/>
    <s v="Kiamiriru"/>
    <s v="10"/>
    <s v="Likunga company limited"/>
    <s v="Eliatha Njagi"/>
    <s v="718644238"/>
    <s v="Micro Business"/>
    <x v="1"/>
  </r>
  <r>
    <s v="VPA6"/>
    <s v="KE-KIA-1903-27485"/>
    <x v="1"/>
    <s v=""/>
    <s v="27th March,2019"/>
    <d v="2019-03-27T00:00:00"/>
    <s v="27th March,2019"/>
    <d v="2019-03-27T00:00:00"/>
    <s v="Ngoru Agnes Muthoni"/>
    <s v="Female"/>
    <s v="10393744"/>
    <s v="0728745664"/>
    <s v="728745664"/>
    <s v=""/>
    <s v="723563166"/>
    <n v="36.940170000000002"/>
    <n v="-1.045302"/>
    <s v="Kiambu"/>
    <s v="Gatundu North"/>
    <s v="Ngenda"/>
    <s v="Gachoka"/>
    <s v="8"/>
    <s v="Fagaden Enterprises"/>
    <s v="Fagaden Enterprises"/>
    <s v="721959188"/>
    <s v="Micro Business"/>
    <x v="1"/>
  </r>
  <r>
    <s v="VPA6"/>
    <s v="KE-KIA-1902-24722"/>
    <x v="1"/>
    <s v=""/>
    <s v="5th January,2019"/>
    <d v="2019-01-05T00:00:00"/>
    <s v="24th February,2019"/>
    <d v="2019-02-24T00:00:00"/>
    <s v="Kamau Peter"/>
    <s v="Male"/>
    <s v="99999"/>
    <s v="0722233818"/>
    <s v="722233818"/>
    <s v=""/>
    <s v="724421162"/>
    <n v="36.770085999999999"/>
    <n v="-1.2063680000000001"/>
    <s v="Kiambu"/>
    <s v="Kiambu"/>
    <s v="Ruaka"/>
    <s v="Gacharage"/>
    <s v="6"/>
    <s v="Cides Ltd"/>
    <s v="Cides Ltd"/>
    <s v=""/>
    <s v="Micro Business"/>
    <x v="0"/>
  </r>
  <r>
    <s v="VPA6"/>
    <s v="KE-MER-1902-25628"/>
    <x v="1"/>
    <s v=""/>
    <s v="20th February,2019"/>
    <d v="2019-02-20T00:00:00"/>
    <s v="27th February,2019"/>
    <d v="2019-02-27T00:00:00"/>
    <s v="Mbaabu Mbui Nicholas"/>
    <s v="Male"/>
    <s v="8857279"/>
    <s v="726452085"/>
    <s v="726452085"/>
    <s v=""/>
    <s v="729972327"/>
    <n v="37.584491999999997"/>
    <n v="-0.10177799999999999"/>
    <s v="Meru"/>
    <s v="Imenti South"/>
    <s v="Upper Chure"/>
    <s v="Minwe"/>
    <s v="8"/>
    <s v="Likunga Company Limited"/>
    <s v="Jonah Kirimi"/>
    <s v="717394804"/>
    <s v="Micro Business"/>
    <x v="0"/>
  </r>
  <r>
    <s v="VPA6"/>
    <s v="KE-MER-1903-25629"/>
    <x v="1"/>
    <s v=""/>
    <s v="5th March,2019"/>
    <d v="2019-03-05T00:00:00"/>
    <s v="29th March,2019"/>
    <d v="2019-03-29T00:00:00"/>
    <s v="Mwenda Kairichia Amos"/>
    <s v="Male"/>
    <s v="10795039"/>
    <s v="254720541935"/>
    <s v="2.55E+11"/>
    <s v=""/>
    <s v="2.55E+11"/>
    <n v="37.612737000000003"/>
    <n v="-3.9572000000000003E-2"/>
    <s v="Meru"/>
    <s v="Imenti South"/>
    <s v="Uruku"/>
    <s v="Kiaruji"/>
    <s v="8"/>
    <s v="Likunga Company Limited"/>
    <s v="Julias Mwilaria"/>
    <s v="713007798"/>
    <s v="Micro Business"/>
    <x v="0"/>
  </r>
  <r>
    <s v="VPA6"/>
    <s v="KE-MER-1903-25604"/>
    <x v="0"/>
    <s v="Grievance"/>
    <s v="4th March,2019"/>
    <d v="2019-03-04T00:00:00"/>
    <s v="25th March,2019"/>
    <d v="2019-03-25T00:00:00"/>
    <s v="Murithi Mbaya Boniface"/>
    <s v="Male"/>
    <s v="23079468"/>
    <s v="254726913007"/>
    <s v="2.55E+11"/>
    <s v=""/>
    <s v="2.55E+11"/>
    <n v="37.586742000000001"/>
    <n v="-7.7001E-2"/>
    <s v="Meru"/>
    <s v="Imenti South"/>
    <s v="Igoki"/>
    <s v="Ndagene"/>
    <s v="10"/>
    <s v="Igwemas General Digester Ltd"/>
    <s v="Eric Munene"/>
    <s v="728779943"/>
    <s v="Micro Business"/>
    <x v="1"/>
  </r>
  <r>
    <s v="VPA6"/>
    <s v="KE-MER-1903-25630"/>
    <x v="1"/>
    <s v=""/>
    <s v="25th February,2019"/>
    <d v="2019-02-25T00:00:00"/>
    <s v="30th March,2019"/>
    <d v="2019-03-30T00:00:00"/>
    <s v="Kawiria Kirimi Winfred"/>
    <s v="Female"/>
    <s v="12892686"/>
    <s v="254724596774"/>
    <s v="2.55E+11"/>
    <s v=""/>
    <s v="2.55E+11"/>
    <n v="37.396501999999998"/>
    <n v="0.13294600000000001"/>
    <s v="Meru"/>
    <s v="Buuri"/>
    <s v="Kisima"/>
    <s v="Kaongogacheke"/>
    <s v="8"/>
    <s v="Likunga company limited"/>
    <s v="Julius Mwilaria"/>
    <s v="713007798"/>
    <s v="Micro Business"/>
    <x v="0"/>
  </r>
  <r>
    <s v="VPA6"/>
    <s v="KE-THA-1903-24780"/>
    <x v="1"/>
    <s v=""/>
    <s v="5th February,2019"/>
    <d v="2019-02-05T00:00:00"/>
    <s v="30th March,2019"/>
    <d v="2019-03-30T00:00:00"/>
    <s v="Mwiti John"/>
    <s v="Male"/>
    <s v="23242382"/>
    <s v="254721227921"/>
    <s v="2.55E+11"/>
    <s v=""/>
    <s v="2.55E+11"/>
    <n v="37.614429999999999"/>
    <n v="-0.27350200000000002"/>
    <s v="Tharaka-Nithi"/>
    <s v="Maara"/>
    <s v="Muthambi"/>
    <s v="Ituntu"/>
    <s v="8"/>
    <s v="Cides Ltd"/>
    <s v="Null"/>
    <s v=""/>
    <s v="Micro Business"/>
    <x v="0"/>
  </r>
  <r>
    <s v="VPA6"/>
    <s v="KE-NYE-1903-27486"/>
    <x v="0"/>
    <s v="Grievance"/>
    <s v="31st March,2019"/>
    <d v="2019-03-31T00:00:00"/>
    <s v="31st March,2019"/>
    <d v="2019-03-31T00:00:00"/>
    <s v="Wreru Jemima Mumbi"/>
    <s v="Female"/>
    <s v="99999"/>
    <s v="254727327199"/>
    <s v="2.55E+11"/>
    <s v=""/>
    <s v="2.55E+11"/>
    <n v="37.147264"/>
    <n v="-0.50992899999999997"/>
    <s v="Nyeri"/>
    <s v="Mathira East"/>
    <s v="Ndaroini"/>
    <s v="Gatundu"/>
    <s v="8"/>
    <s v="Fagaden Enterprises"/>
    <s v="Fagaden Enterprises"/>
    <s v="721959188"/>
    <s v="Micro Business"/>
    <x v="1"/>
  </r>
  <r>
    <s v="VPA6"/>
    <s v="KE-NYE-1903-27487"/>
    <x v="1"/>
    <s v=""/>
    <s v="31st March,2019"/>
    <d v="2019-03-31T00:00:00"/>
    <s v="31st March,2019"/>
    <d v="2019-03-31T00:00:00"/>
    <s v="Kahiro Francis Githinji"/>
    <s v="Male"/>
    <s v="99999"/>
    <s v="254738575627"/>
    <s v="2.55E+11"/>
    <s v=""/>
    <s v=""/>
    <n v="37.148764"/>
    <n v="-0.51619499999999996"/>
    <s v="Nyeri"/>
    <s v="Mathira East"/>
    <s v="Gatundu"/>
    <s v="Gatundu"/>
    <s v="8"/>
    <s v="Fagaden Enterprises"/>
    <s v="Fagaden Enterprises"/>
    <s v="721959188"/>
    <s v="Micro Business"/>
    <x v="1"/>
  </r>
  <r>
    <s v="VPA6"/>
    <s v="KE-KIA-1902-28712"/>
    <x v="1"/>
    <s v=""/>
    <s v="31st January,2019"/>
    <d v="2019-01-31T00:00:00"/>
    <s v="2nd February,2019"/>
    <d v="2019-02-02T00:00:00"/>
    <s v="Ndungu Ruth Wambui"/>
    <s v="Female"/>
    <s v="99999"/>
    <s v="724714010"/>
    <s v="724714010"/>
    <s v=""/>
    <s v="722714428"/>
    <n v="36.919705"/>
    <n v="-1.1521189999999999"/>
    <s v="Kiambu"/>
    <s v="Gatundu South"/>
    <s v="Kimunyu"/>
    <s v="Thangari"/>
    <n v="10"/>
    <s v="Cides Ltd"/>
    <s v="Null"/>
    <s v=""/>
    <s v="Micro Business"/>
    <x v="0"/>
  </r>
  <r>
    <s v="VPA6"/>
    <s v="KE-KIA-1902-24730"/>
    <x v="1"/>
    <s v=""/>
    <s v="3rd January,2019"/>
    <d v="2019-01-03T00:00:00"/>
    <s v="20th February,2019"/>
    <d v="2019-02-20T00:00:00"/>
    <s v="Kimani Mary Wangui"/>
    <s v="Female"/>
    <s v="9924199"/>
    <s v="254724177495"/>
    <s v="2.55E+11"/>
    <s v=""/>
    <s v="712592768"/>
    <n v="36.948180000000001"/>
    <n v="-1.0088140000000001"/>
    <s v="Kiambu"/>
    <s v="Gatundu North"/>
    <s v="Mangu"/>
    <s v="Mukurwe"/>
    <s v="8"/>
    <s v="Cides Ltd"/>
    <s v="Null"/>
    <s v=""/>
    <s v="Micro Business"/>
    <x v="0"/>
  </r>
  <r>
    <s v="VPA6"/>
    <s v="KE-KIA-1902-24724"/>
    <x v="1"/>
    <s v=""/>
    <s v="31st January,2019"/>
    <d v="2019-01-31T00:00:00"/>
    <s v="25th February,2019"/>
    <d v="2019-02-25T00:00:00"/>
    <s v="Kinyanjui Anne Wangari"/>
    <s v="Female"/>
    <s v="99999"/>
    <s v="254720936430"/>
    <s v="2.55E+11"/>
    <s v=""/>
    <s v="2.55E+11"/>
    <n v="36.949840999999999"/>
    <n v="-0.95486499999999996"/>
    <s v="Kiambu"/>
    <s v="Gatundu North"/>
    <s v="Kamwangi"/>
    <s v="Magumu"/>
    <s v="12"/>
    <s v="Cides Ltd"/>
    <s v="Null"/>
    <s v=""/>
    <s v="Micro Business"/>
    <x v="0"/>
  </r>
  <r>
    <s v="VPA6"/>
    <s v="KE-NYA-1904-25500"/>
    <x v="1"/>
    <s v=""/>
    <s v="28th December,2018"/>
    <d v="2018-12-28T00:00:00"/>
    <s v="3rd April,2019"/>
    <d v="2019-04-03T00:00:00"/>
    <s v="Josephen Nyabayo Kwamboka"/>
    <s v="Female"/>
    <s v="13526430"/>
    <s v="0708400920"/>
    <s v="708400920"/>
    <s v=""/>
    <s v="729310150"/>
    <n v="34.917994999999998"/>
    <n v="-0.52289699999999995"/>
    <s v="Nyamira"/>
    <s v="Nyamira South"/>
    <s v="West Mogirango"/>
    <s v="Nyamaya"/>
    <s v="6"/>
    <s v="Perjo Biogas Co Ltd"/>
    <s v="Joel Nyambane Moigare"/>
    <s v="710208102"/>
    <s v="Micro Business"/>
    <x v="0"/>
  </r>
  <r>
    <s v="VPA6"/>
    <s v="KE-MUR-1904-25587"/>
    <x v="1"/>
    <s v=""/>
    <s v="6th April,2019"/>
    <d v="2019-04-06T00:00:00"/>
    <s v="6th April,2019"/>
    <d v="2019-04-06T00:00:00"/>
    <s v="Gichuru David Joshua"/>
    <s v="Male"/>
    <s v="5920700"/>
    <s v="0721264520"/>
    <s v="721264520"/>
    <s v=""/>
    <s v=""/>
    <n v="37.129567000000002"/>
    <n v="-0.87625500000000001"/>
    <s v="Murang'a"/>
    <s v="Maragua"/>
    <s v="Kahumbu"/>
    <s v="Kahuho"/>
    <s v="8"/>
    <s v="Fagaden Enterprises"/>
    <s v="Fagaden Enterprises"/>
    <s v="721959188"/>
    <s v="Micro Business"/>
    <x v="1"/>
  </r>
  <r>
    <s v="VPA6"/>
    <s v="KE-NYE-1904-27488"/>
    <x v="1"/>
    <s v=""/>
    <s v="7th April,2019"/>
    <d v="2019-04-07T00:00:00"/>
    <s v="7th April,2019"/>
    <d v="2019-04-07T00:00:00"/>
    <s v="Thitai Ephraim Kabiru"/>
    <s v="Male"/>
    <s v="3374823"/>
    <s v="721797954"/>
    <s v="721797954"/>
    <s v=""/>
    <s v="732066144"/>
    <n v="37.146512000000001"/>
    <n v="-0.43914199999999998"/>
    <s v="Nyeri"/>
    <s v="Mathira East"/>
    <s v="Gathehu"/>
    <s v="Gatambi"/>
    <s v="8"/>
    <s v="Fagaden Enterprises"/>
    <s v="Fagaden Enterprises"/>
    <s v="721959188"/>
    <s v="Micro Business"/>
    <x v="1"/>
  </r>
  <r>
    <s v="VPA6"/>
    <s v="KE-NYE-1904-25588"/>
    <x v="1"/>
    <s v=""/>
    <s v="7th April,2019"/>
    <d v="2019-04-07T00:00:00"/>
    <s v="7th April,2019"/>
    <d v="2019-04-07T00:00:00"/>
    <s v="Mukuha Patrick Maina"/>
    <s v="Male"/>
    <s v="434334"/>
    <s v="0711247608"/>
    <s v="711247608"/>
    <s v=""/>
    <s v="721689261"/>
    <n v="37.126942"/>
    <n v="-0.52819300000000002"/>
    <s v="Nyeri"/>
    <s v="Mathira East"/>
    <s v="Mukore"/>
    <s v="Kieni"/>
    <s v="8"/>
    <s v="Fagaden Enterprises"/>
    <s v="Fagaden Enterprises"/>
    <s v="721959188"/>
    <s v="Micro Business"/>
    <x v="1"/>
  </r>
  <r>
    <s v="VPA6"/>
    <s v="KE-KIR-1904-26759"/>
    <x v="1"/>
    <s v=""/>
    <s v="29th January,2019"/>
    <d v="2019-01-29T00:00:00"/>
    <s v="6th April,2019"/>
    <d v="2019-04-06T00:00:00"/>
    <s v="Kibuthu Benson Muriithi"/>
    <s v="Male"/>
    <s v="6091855"/>
    <s v="0727359181"/>
    <s v="727359181"/>
    <s v=""/>
    <s v="2.55E+11"/>
    <n v="37.265614999999997"/>
    <n v="-0.527918"/>
    <s v="Kirinyaga"/>
    <s v="Kerugoya/Kutus"/>
    <s v="Kanyekiini"/>
    <s v="Mukinduri"/>
    <s v="8"/>
    <s v="Sakaki Natural Renewable Energy Center"/>
    <s v="Null"/>
    <s v=""/>
    <s v="Micro Business"/>
    <x v="1"/>
  </r>
  <r>
    <s v="VPA6"/>
    <s v="KE-KIR-1904-26760"/>
    <x v="1"/>
    <s v=""/>
    <s v="1st March,2019"/>
    <d v="2019-03-01T00:00:00"/>
    <s v="6th April,2019"/>
    <d v="2019-04-06T00:00:00"/>
    <s v="Njoka Francis Muchiri"/>
    <s v="Male"/>
    <s v="2907043"/>
    <s v="0712970178"/>
    <s v="712970178"/>
    <s v=""/>
    <s v="712970175"/>
    <n v="37.235869000000001"/>
    <n v="-0.47118300000000002"/>
    <s v="Kirinyaga"/>
    <s v="Kerugoya/Kutus"/>
    <s v="Mutira"/>
    <s v="Kagumo"/>
    <s v="12"/>
    <s v="Sakaki Natural Renewable Energy Center"/>
    <s v=""/>
    <s v=""/>
    <s v="Micro Business"/>
    <x v="1"/>
  </r>
  <r>
    <s v="VPA6"/>
    <s v="KE-KIA-1904-24725"/>
    <x v="1"/>
    <s v=""/>
    <s v="27th February,2019"/>
    <d v="2019-02-27T00:00:00"/>
    <s v="8th April,2019"/>
    <d v="2019-04-08T00:00:00"/>
    <s v="Richu Mwangi David Joseph"/>
    <s v="Male"/>
    <s v="22246110"/>
    <s v="0723467169"/>
    <s v="723467169"/>
    <s v=""/>
    <s v=""/>
    <n v="36.818541000000003"/>
    <n v="-0.89942100000000003"/>
    <s v="Kiambu"/>
    <s v="Gatundu North"/>
    <s v="Gakoe"/>
    <s v="Thweri"/>
    <s v="10"/>
    <s v="Cides Ltd"/>
    <s v=""/>
    <s v=""/>
    <s v="Micro Business"/>
    <x v="0"/>
  </r>
  <r>
    <s v="VPA6"/>
    <s v="KE-MUR-1904-25957"/>
    <x v="1"/>
    <s v=""/>
    <s v="3rd March,2019"/>
    <d v="2019-03-03T00:00:00"/>
    <s v="6th April,2019"/>
    <d v="2019-04-06T00:00:00"/>
    <s v="Kamau Lucy Angela"/>
    <s v="Female"/>
    <s v="12665647"/>
    <s v="0726151822"/>
    <s v="726151822"/>
    <s v=""/>
    <s v=""/>
    <n v="36.863477000000003"/>
    <n v="-0.78344000000000003"/>
    <s v="Murang'a"/>
    <s v="Kigumo"/>
    <s v="Kangari"/>
    <s v="Kagaita"/>
    <s v="8"/>
    <s v="Kenbi Enterprises"/>
    <s v="Null"/>
    <s v=""/>
    <s v="Micro Business"/>
    <x v="0"/>
  </r>
  <r>
    <s v="VPA6"/>
    <s v="KE-NAK-1904-26072"/>
    <x v="1"/>
    <s v=""/>
    <s v="17th February,2019"/>
    <d v="2019-02-17T00:00:00"/>
    <s v="8th April,2019"/>
    <d v="2019-04-08T00:00:00"/>
    <s v="Lucy Muiruri Mwangi"/>
    <s v="Male"/>
    <s v="4904755"/>
    <s v="0722833823"/>
    <s v="722833823"/>
    <s v=""/>
    <s v=""/>
    <n v="36.137363000000001"/>
    <n v="-0.15340000000000001"/>
    <s v="Nakuru"/>
    <s v="Bahati"/>
    <s v="Bahati"/>
    <s v="Kameruri"/>
    <s v="12"/>
    <s v="Samjubiotec Enterprises"/>
    <s v="Samuel Mwangi Juma"/>
    <s v="725884727"/>
    <s v="Micro Business"/>
    <x v="0"/>
  </r>
  <r>
    <s v="VPA6"/>
    <s v="KE-KIR-1903-26862"/>
    <x v="1"/>
    <s v=""/>
    <s v="1st February,2019"/>
    <d v="2019-02-01T00:00:00"/>
    <s v="1st March,2019"/>
    <d v="2019-03-01T00:00:00"/>
    <s v="Mureithi Kabutu Simon"/>
    <s v="Male"/>
    <s v="3403425"/>
    <s v="254727211745"/>
    <s v="2.55E+11"/>
    <s v=""/>
    <s v="2.55E+11"/>
    <n v="37.196674000000002"/>
    <n v="-0.449849"/>
    <s v="Kirinyaga"/>
    <s v="Kirinyaga"/>
    <s v="Mukure"/>
    <s v="Ndiriti"/>
    <s v="12"/>
    <s v="Kichemu limited"/>
    <s v="Stephen Macharia Kimenyi"/>
    <s v=""/>
    <s v="Micro Business"/>
    <x v="1"/>
  </r>
  <r>
    <s v="VPA6"/>
    <s v="KE-MER-1904-25624"/>
    <x v="1"/>
    <s v=""/>
    <s v="1st March,2019"/>
    <d v="2019-03-01T00:00:00"/>
    <s v="12th April,2019"/>
    <d v="2019-04-12T00:00:00"/>
    <s v="Laban Kirimania Mugambi"/>
    <s v="Male"/>
    <s v="7465363"/>
    <s v="254711155324"/>
    <s v="2.55E+11"/>
    <s v=""/>
    <s v="2.55E+11"/>
    <n v="37.595762999999998"/>
    <n v="-6.1273000000000001E-2"/>
    <s v="Meru"/>
    <s v="Imenti South"/>
    <s v="Kathera"/>
    <s v="Mwarine"/>
    <s v="6"/>
    <s v="Likunga Company Limited"/>
    <s v="Eliatha Njagi"/>
    <s v="718644238"/>
    <s v="Micro Business"/>
    <x v="1"/>
  </r>
  <r>
    <s v="VPA6"/>
    <s v="KE-NYA-1904-25501"/>
    <x v="1"/>
    <s v=""/>
    <s v="30th December,2018"/>
    <d v="2018-12-30T00:00:00"/>
    <s v="15th April,2019"/>
    <d v="2019-04-15T00:00:00"/>
    <s v="Ndege Jackline Boruma"/>
    <s v="Female"/>
    <s v="22598259"/>
    <s v="0710880111"/>
    <s v="710880111"/>
    <s v=""/>
    <s v="727910776"/>
    <n v="34.917867000000001"/>
    <n v="-0.52277799999999996"/>
    <s v="Nyamira"/>
    <s v="Nyamira South"/>
    <s v="West Mugirango"/>
    <s v="Nyamaiya"/>
    <s v="6"/>
    <s v="Perjo Biogas Co Ltd"/>
    <s v="Joel Nyambane Moigare"/>
    <s v="710208102"/>
    <s v="Micro Business"/>
    <x v="1"/>
  </r>
  <r>
    <s v="VPA6"/>
    <s v="KE-KIA-1904-24783"/>
    <x v="1"/>
    <s v=""/>
    <s v="28th February,2019"/>
    <d v="2019-02-28T00:00:00"/>
    <s v="12th April,2019"/>
    <d v="2019-04-12T00:00:00"/>
    <s v="Koimburi Joseph"/>
    <s v="Male"/>
    <s v="714828"/>
    <s v="0712965881"/>
    <s v="712965881"/>
    <s v=""/>
    <s v=""/>
    <n v="36.593175000000002"/>
    <n v="-1.179694"/>
    <s v="Kiambu"/>
    <s v="Kiambu"/>
    <s v="Ndeiya"/>
    <s v="Githarane"/>
    <s v="10"/>
    <s v="Cides Ltd"/>
    <s v=""/>
    <s v=""/>
    <s v="Micro Business"/>
    <x v="0"/>
  </r>
  <r>
    <s v="VPA6"/>
    <s v="KE-KIA-1903-24729"/>
    <x v="1"/>
    <s v=""/>
    <s v="28th February,2019"/>
    <d v="2019-02-28T00:00:00"/>
    <s v="3rd March,2019"/>
    <d v="2019-03-03T00:00:00"/>
    <s v="Munyua Mary Nyambura"/>
    <s v="Female"/>
    <s v="5181267"/>
    <s v="0712903176"/>
    <s v="712903176"/>
    <s v=""/>
    <s v="725454130"/>
    <n v="36.604398000000003"/>
    <n v="-1.209859"/>
    <s v="Kiambu"/>
    <s v="Limuru"/>
    <s v="Ndeiya"/>
    <s v="Ndarakwa"/>
    <s v="8"/>
    <s v="Cides Ltd"/>
    <s v=""/>
    <s v=""/>
    <s v="Micro Business"/>
    <x v="0"/>
  </r>
  <r>
    <s v="VPA6"/>
    <s v="KE-EMB-1904-25553"/>
    <x v="1"/>
    <s v=""/>
    <s v="22nd March,2019"/>
    <d v="2019-03-22T00:00:00"/>
    <s v="9th April,2019"/>
    <d v="2019-04-09T00:00:00"/>
    <s v="Rispar Gathagana G"/>
    <s v="Female"/>
    <s v="718749"/>
    <s v="0721985508"/>
    <s v="721985508"/>
    <s v=""/>
    <s v="721433260"/>
    <n v="37.596207999999997"/>
    <n v="-0.45039000000000001"/>
    <s v="Embu"/>
    <s v="Embu East"/>
    <s v="Runyenyes Central"/>
    <s v="Kathera"/>
    <s v="8"/>
    <s v="Sakaki Natural Renewable Energy Center"/>
    <s v=""/>
    <s v=""/>
    <s v="Micro Business"/>
    <x v="1"/>
  </r>
  <r>
    <s v="VPA6"/>
    <s v="KE-EMB-1904-25552"/>
    <x v="1"/>
    <s v=""/>
    <s v="8th November,2018"/>
    <d v="2018-11-08T00:00:00"/>
    <s v="9th April,2019"/>
    <d v="2019-04-09T00:00:00"/>
    <s v="Ndwiga Joseph Mbogo"/>
    <s v="Male"/>
    <s v="99999"/>
    <s v="0713088564"/>
    <s v="713088564"/>
    <s v=""/>
    <s v="787445329"/>
    <n v="37.443567000000002"/>
    <n v="-0.44529200000000002"/>
    <s v="Embu"/>
    <s v="Manyatta"/>
    <s v="Kibugu"/>
    <s v="Kiangucu"/>
    <s v="10"/>
    <s v="Sakaki Natural Renewable Energy Center"/>
    <s v=""/>
    <s v=""/>
    <s v="Micro Business"/>
    <x v="1"/>
  </r>
  <r>
    <s v="VPA6"/>
    <s v="KE-KIA-1812-25757"/>
    <x v="1"/>
    <s v=""/>
    <s v="15th October,2018"/>
    <d v="2018-10-15T00:00:00"/>
    <s v="18th December,2018"/>
    <d v="2018-12-18T00:00:00"/>
    <s v="Kamande Monicah Muthoni"/>
    <s v="Female"/>
    <s v="21202502"/>
    <s v="0721912646"/>
    <s v="721912646"/>
    <s v=""/>
    <s v="722868130"/>
    <n v="36.823861000000001"/>
    <n v="-1.158801"/>
    <s v="Kiambu"/>
    <s v="Kiambu"/>
    <s v="Rambai"/>
    <s v="Kiigo"/>
    <s v="10"/>
    <s v="Felikam Biogas Services"/>
    <s v="Felikam Biogas Services"/>
    <s v="721439273"/>
    <s v="Micro Business"/>
    <x v="0"/>
  </r>
  <r>
    <s v="VPA6"/>
    <s v="KE-KIA-1904-25585"/>
    <x v="1"/>
    <s v=""/>
    <s v="20th April,2019"/>
    <d v="2019-04-20T00:00:00"/>
    <s v="20th April,2019"/>
    <d v="2019-04-20T00:00:00"/>
    <s v="Muthigani Njoroge"/>
    <s v="Male"/>
    <s v="4694205"/>
    <s v="722336723"/>
    <s v="722336723"/>
    <s v=""/>
    <s v=""/>
    <n v="36.875863000000003"/>
    <n v="-1.1774009999999999"/>
    <s v="Kiambu"/>
    <s v="Kiambu"/>
    <s v="Kiambu"/>
    <s v="Kiukenda"/>
    <s v="8"/>
    <s v="Fagaden Enterprises"/>
    <s v="Fagaden Enterprises"/>
    <s v="721959188"/>
    <s v="Micro Business"/>
    <x v="1"/>
  </r>
  <r>
    <s v="VPA6"/>
    <s v="KE-KIA-1904-25759"/>
    <x v="1"/>
    <s v=""/>
    <s v="3rd January,2019"/>
    <d v="2019-01-03T00:00:00"/>
    <s v="11th April,2019"/>
    <d v="2019-04-11T00:00:00"/>
    <s v="Mwaura Thomas Ruhiu"/>
    <s v="Male"/>
    <s v="11250665"/>
    <s v="0720750231"/>
    <s v="720750231"/>
    <s v=""/>
    <s v=""/>
    <n v="36.830427999999998"/>
    <n v="-1.15452"/>
    <s v="Kiambu"/>
    <s v="Kiambu"/>
    <s v="Ndumberi"/>
    <s v="Tinganga"/>
    <s v="10"/>
    <s v="Felikam Biogas Services"/>
    <s v="Felikam Biogas Services"/>
    <s v="721439273"/>
    <s v="Micro Business"/>
    <x v="0"/>
  </r>
  <r>
    <s v="VPA6"/>
    <s v="KE-NYA-1904-25330"/>
    <x v="1"/>
    <s v=""/>
    <s v="21st April,2019"/>
    <d v="2019-04-21T00:00:00"/>
    <s v="21st April,2019"/>
    <d v="2019-04-21T00:00:00"/>
    <s v="Rasugu Bathsheba Nyaboke"/>
    <s v="Female"/>
    <s v="22494589"/>
    <s v="0710851333"/>
    <s v="710851333"/>
    <s v=""/>
    <s v="714046576"/>
    <n v="35.039445000000001"/>
    <n v="-0.68464000000000003"/>
    <s v="Nyamira"/>
    <s v="Borabu"/>
    <s v="Mekenene"/>
    <s v="Mogumo"/>
    <s v="8"/>
    <s v="Nyansancha Biogas"/>
    <s v="Samuel Manyura Otiso"/>
    <s v="723433295"/>
    <s v="Micro Business"/>
    <x v="1"/>
  </r>
  <r>
    <s v="VPA6"/>
    <s v="KE-MUR-1904-25074"/>
    <x v="1"/>
    <s v=""/>
    <s v="24th March,2019"/>
    <d v="2019-03-24T00:00:00"/>
    <s v="24th April,2019"/>
    <d v="2019-04-24T00:00:00"/>
    <s v="Kimondo Julius Kiruhi"/>
    <s v="Male"/>
    <s v="308495"/>
    <s v="254736186554"/>
    <s v="2.55E+11"/>
    <s v=""/>
    <s v="2.55E+11"/>
    <n v="36.966116999999997"/>
    <n v="-0.60179700000000003"/>
    <s v="Murang'a"/>
    <s v="Mathioya"/>
    <s v="Mathioya"/>
    <s v="Karaguriro"/>
    <s v="6"/>
    <s v="Pafasi Enterprise"/>
    <s v="Pafasi  Enterprise"/>
    <s v="712956699"/>
    <s v="Micro Business"/>
    <x v="1"/>
  </r>
  <r>
    <s v="VPA6"/>
    <s v="KE-MER-1904-25632"/>
    <x v="0"/>
    <s v="Grievance"/>
    <s v="15th March,2019"/>
    <d v="2019-03-15T00:00:00"/>
    <s v="20th April,2019"/>
    <d v="2019-04-20T00:00:00"/>
    <s v="Gatene Mbaabu Salome"/>
    <s v="Female"/>
    <s v="479948"/>
    <s v="254712337060"/>
    <s v="2.55E+11"/>
    <s v=""/>
    <s v="2.55E+11"/>
    <n v="37.580649999999999"/>
    <n v="-7.7173000000000005E-2"/>
    <s v="Meru"/>
    <s v="Imenti South"/>
    <s v="Chure"/>
    <s v="Dagene"/>
    <s v="8"/>
    <s v="Likunga Company Limited"/>
    <s v="Eliatha Njagi"/>
    <s v="718644238"/>
    <s v="Micro Business"/>
    <x v="1"/>
  </r>
  <r>
    <s v="VPA6"/>
    <s v="KE-MER-1904-25631"/>
    <x v="1"/>
    <s v=""/>
    <s v="7th March,2019"/>
    <d v="2019-03-07T00:00:00"/>
    <s v="26th April,2019"/>
    <d v="2019-04-26T00:00:00"/>
    <s v="Zeberio Misheck Kinoti"/>
    <s v="Male"/>
    <s v="8871156"/>
    <s v="254722861255"/>
    <s v="2.55E+11"/>
    <s v=""/>
    <s v="2.55E+11"/>
    <n v="37.640870999999997"/>
    <n v="-8.8815000000000005E-2"/>
    <s v="Meru"/>
    <s v="Imenti South"/>
    <s v="Chure"/>
    <s v="Gaatia"/>
    <s v="8"/>
    <s v="Likunga Company Limited"/>
    <s v="Julius  Mwilaria"/>
    <s v="713007798"/>
    <s v="Micro Business"/>
    <x v="1"/>
  </r>
  <r>
    <s v="VPA6"/>
    <s v="KE-MUR-1904-25582"/>
    <x v="1"/>
    <s v=""/>
    <s v="28th April,2019"/>
    <d v="2019-04-28T00:00:00"/>
    <s v="28th April,2019"/>
    <d v="2019-04-28T00:00:00"/>
    <s v="Kangethe Antony Thuo"/>
    <s v="Male"/>
    <s v="10750458"/>
    <s v="254729241230"/>
    <s v="2.55E+11"/>
    <s v=""/>
    <s v=""/>
    <n v="37.010579999999997"/>
    <n v="-0.93423999999999996"/>
    <s v="Murang'a"/>
    <s v="Kandara"/>
    <s v="Ngararia"/>
    <s v="Iriguini"/>
    <s v="8"/>
    <s v="Fagaden Enterprises"/>
    <s v="Fagaden Enterprises"/>
    <s v="721959188"/>
    <s v="Micro Business"/>
    <x v="1"/>
  </r>
  <r>
    <s v="VPA6"/>
    <s v="KE-KIS-1904-25331"/>
    <x v="1"/>
    <s v=""/>
    <s v="30th April,2019"/>
    <d v="2019-04-30T00:00:00"/>
    <s v="30th April,2019"/>
    <d v="2019-04-30T00:00:00"/>
    <s v="Ogero Samwel Onkoba"/>
    <s v="Male"/>
    <s v="1608133"/>
    <s v="0722446594"/>
    <s v="722446594"/>
    <s v=""/>
    <s v="720938111"/>
    <n v="34.769773000000001"/>
    <n v="-0.62267700000000004"/>
    <s v="Kisii"/>
    <s v="Kisii Central"/>
    <s v="Gesoni"/>
    <s v="Mwamotoka"/>
    <s v="8"/>
    <s v="Nyansancha Biogas"/>
    <s v="Samuel Manyura Otiso"/>
    <s v="723433295"/>
    <s v="Micro Business"/>
    <x v="1"/>
  </r>
  <r>
    <s v="VPA6"/>
    <s v="KE-NYA-1905-25332"/>
    <x v="1"/>
    <s v=""/>
    <s v="15th March,2019"/>
    <d v="2019-03-15T00:00:00"/>
    <s v="1st May,2019"/>
    <d v="2019-05-01T00:00:00"/>
    <s v="Mogaka Jameson Obwagi"/>
    <s v="Male"/>
    <s v="731725"/>
    <s v="0725360061"/>
    <s v="725360061"/>
    <s v=""/>
    <s v="713621280"/>
    <n v="35.04757"/>
    <n v="-0.70334700000000006"/>
    <s v="Nyamira"/>
    <s v="Borabu"/>
    <s v="Borabu"/>
    <s v="Mwongori"/>
    <s v="10"/>
    <s v="Nyansancha Biogas"/>
    <s v="Samuel Manyura Otiso"/>
    <s v="723433295"/>
    <s v="Micro Business"/>
    <x v="1"/>
  </r>
  <r>
    <s v="VPA6"/>
    <s v="KE-NAK-1903-25763"/>
    <x v="1"/>
    <s v=""/>
    <s v="2nd February,2019"/>
    <d v="2019-02-02T00:00:00"/>
    <s v="2nd March,2019"/>
    <d v="2019-03-02T00:00:00"/>
    <s v="Mburu Unditah Wanjiku"/>
    <s v="Female"/>
    <s v="22892059"/>
    <s v="254722612952"/>
    <s v="722612952"/>
    <s v=""/>
    <s v=""/>
    <n v="36.356185000000004"/>
    <n v="-0.40174500000000002"/>
    <s v="Nakuru"/>
    <s v="Gilgil"/>
    <s v="Karunga"/>
    <s v="Nganoini"/>
    <s v="8"/>
    <s v="Kichemu limited"/>
    <s v="Kichemu Limited"/>
    <s v="727002750"/>
    <s v="Micro Business"/>
    <x v="1"/>
  </r>
  <r>
    <s v="VPA6"/>
    <s v="KE-KIR-1905-26873"/>
    <x v="0"/>
    <s v="Grievance"/>
    <s v="1st April,2019"/>
    <d v="2019-04-01T00:00:00"/>
    <s v="1st May,2019"/>
    <d v="2019-05-01T00:00:00"/>
    <s v="Ngure Maina Dishon"/>
    <s v="Male"/>
    <s v="99999"/>
    <s v="254721419511"/>
    <s v="2.55E+11"/>
    <s v=""/>
    <s v="2.55E+11"/>
    <n v="37.187167000000002"/>
    <n v="-0.53600700000000001"/>
    <s v="Kirinyaga"/>
    <s v="Sagana"/>
    <s v="Kiini"/>
    <s v="Kiangoma"/>
    <s v="10"/>
    <s v="Andcol Enterprises"/>
    <s v="Andcol  Enterprises"/>
    <s v=""/>
    <s v="Micro Business"/>
    <x v="1"/>
  </r>
  <r>
    <s v="VPA6"/>
    <s v="KE-KIA-1904-24795"/>
    <x v="1"/>
    <s v=""/>
    <s v="15th March,2019"/>
    <d v="2019-03-15T00:00:00"/>
    <s v="24th April,2019"/>
    <d v="2019-04-24T00:00:00"/>
    <s v="Githio Simon Kariuki"/>
    <s v="Male"/>
    <s v="13532507"/>
    <s v="254710139562"/>
    <s v="2.55E+11"/>
    <s v=""/>
    <s v="2.55E+11"/>
    <n v="36.877257999999998"/>
    <n v="-0.97587199999999996"/>
    <s v="Kiambu"/>
    <s v="Gatundu South"/>
    <s v="Ngenda"/>
    <s v="Kagumoini"/>
    <s v="8"/>
    <s v="Cides Ltd"/>
    <s v="Null"/>
    <s v=""/>
    <s v="Micro Business"/>
    <x v="0"/>
  </r>
  <r>
    <s v="VPA6"/>
    <s v="KE-KIA-1904-24728"/>
    <x v="1"/>
    <s v=""/>
    <s v="14th March,2019"/>
    <d v="2019-03-14T00:00:00"/>
    <s v="24th April,2019"/>
    <d v="2019-04-24T00:00:00"/>
    <s v="Waithira Margaret"/>
    <s v="Female"/>
    <s v="9325132"/>
    <s v="700162331"/>
    <s v="700162331"/>
    <s v=""/>
    <s v=""/>
    <n v="36.837612999999997"/>
    <n v="-0.95347499999999996"/>
    <s v="Kiambu"/>
    <s v="Gatundu South"/>
    <s v="Rwabura"/>
    <s v="Karinga"/>
    <s v="6"/>
    <s v="Cides Ltd"/>
    <s v="Null"/>
    <s v=""/>
    <s v="Micro Business"/>
    <x v="0"/>
  </r>
  <r>
    <s v="VPA6"/>
    <s v="KE-NYE-1904-27088"/>
    <x v="1"/>
    <s v=""/>
    <s v="18th March,2019"/>
    <d v="2019-03-18T00:00:00"/>
    <s v="15th April,2019"/>
    <d v="2019-04-15T00:00:00"/>
    <s v="Wambugu Francis Kamau"/>
    <s v="Male"/>
    <s v="31488562"/>
    <s v="254722243917"/>
    <s v="2.55E+11"/>
    <s v=""/>
    <s v=""/>
    <n v="36.986624999999997"/>
    <n v="-0.497618"/>
    <s v="Nyeri"/>
    <s v="Tetu"/>
    <s v="Gaaki"/>
    <s v="Mirichu"/>
    <s v="10"/>
    <s v="Ndimar Renewable Energy"/>
    <s v="Ndimar Renewable Energy"/>
    <s v="722797711"/>
    <s v="Micro Business"/>
    <x v="1"/>
  </r>
  <r>
    <s v="VPA6"/>
    <s v="KE-KIA-1904-24734"/>
    <x v="1"/>
    <s v=""/>
    <s v="5th March,2019"/>
    <d v="2019-03-05T00:00:00"/>
    <s v="25th April,2019"/>
    <d v="2019-04-25T00:00:00"/>
    <s v="Wainaina Francis Kingaru"/>
    <s v="Female"/>
    <s v="21769513"/>
    <s v="254711660149"/>
    <s v="2.55E+11"/>
    <s v=""/>
    <s v="2.55E+11"/>
    <n v="36.884115999999999"/>
    <n v="-1.047334"/>
    <s v="Kiambu"/>
    <s v="Gatundu South"/>
    <s v="Mutati"/>
    <s v="Nembu"/>
    <s v="6"/>
    <s v="Cides Ltd"/>
    <s v="Null"/>
    <s v=""/>
    <s v="Micro Business"/>
    <x v="0"/>
  </r>
  <r>
    <s v="VPA6"/>
    <s v="KE-UAS-1904-24877"/>
    <x v="1"/>
    <s v=""/>
    <s v="14th March,2019"/>
    <d v="2019-03-14T00:00:00"/>
    <s v="2nd April,2019"/>
    <d v="2019-04-02T00:00:00"/>
    <s v="Choge Pamela Chebet"/>
    <s v="Female"/>
    <s v="99999"/>
    <s v="254757846740"/>
    <s v="2.55E+11"/>
    <s v=""/>
    <s v=""/>
    <n v="35.197741999999998"/>
    <n v="0.52161599999999997"/>
    <s v="Uasin Gishu"/>
    <s v="Kapseret"/>
    <s v="Kapsaret"/>
    <s v="Kipkenyo"/>
    <s v="10"/>
    <s v="Ndimar Renewable Energy"/>
    <s v="Ndimar Renewable Energy"/>
    <s v="722797711"/>
    <s v="Micro Business"/>
    <x v="0"/>
  </r>
  <r>
    <s v="VPA6"/>
    <s v="KE-NYA-1905-25336"/>
    <x v="1"/>
    <s v=""/>
    <s v="8th March,2019"/>
    <d v="2019-03-08T00:00:00"/>
    <s v="12th May,2019"/>
    <d v="2019-05-12T00:00:00"/>
    <s v="Onwong'A Ogembo Richard"/>
    <s v="Male"/>
    <s v="10785454"/>
    <s v="0727902186"/>
    <s v="727902186"/>
    <s v=""/>
    <s v="717312943"/>
    <n v="35.047829999999998"/>
    <n v="-0.72542799999999996"/>
    <s v="Nyamira"/>
    <s v="Borabu"/>
    <s v="Mekenene"/>
    <s v="Matutu"/>
    <s v="10"/>
    <s v="Nyansancha Biogas"/>
    <s v="Samuel Manyura Otiso"/>
    <s v="723433295"/>
    <s v="Micro Business"/>
    <x v="1"/>
  </r>
  <r>
    <s v="VPA6"/>
    <s v="KE-KIS-1905-25335"/>
    <x v="1"/>
    <s v=""/>
    <s v="2nd February,2019"/>
    <d v="2019-02-02T00:00:00"/>
    <s v="15th May,2019"/>
    <d v="2019-05-15T00:00:00"/>
    <s v="Kara Martha Bwari"/>
    <s v="Male"/>
    <s v="27544670"/>
    <s v="0702299157"/>
    <s v="702299157"/>
    <s v=""/>
    <s v=""/>
    <n v="34.736821999999997"/>
    <n v="-0.657277"/>
    <s v="Kisii"/>
    <s v="Kisii South"/>
    <s v="Bomwanda"/>
    <s v="Kiaruta"/>
    <s v="10"/>
    <s v="Nyansancha Biogas"/>
    <s v="Samuel Manyura Otiso"/>
    <s v="723433295"/>
    <s v="Micro Business"/>
    <x v="1"/>
  </r>
  <r>
    <s v="VPA6"/>
    <s v="KE-NYE-1905-27089"/>
    <x v="1"/>
    <s v=""/>
    <s v="21st April,2019"/>
    <d v="2019-04-21T00:00:00"/>
    <s v="10th May,2019"/>
    <d v="2019-05-10T00:00:00"/>
    <s v="Githiaka Kabue Aloise"/>
    <s v="Male"/>
    <s v="99999"/>
    <s v="254722757584"/>
    <s v="2.55E+11"/>
    <s v=""/>
    <s v=""/>
    <n v="37.041912000000004"/>
    <n v="-0.17633799999999999"/>
    <s v="Nyeri"/>
    <s v="Kieni East"/>
    <s v="Naromoru"/>
    <s v="Lenana"/>
    <s v="8"/>
    <s v="Bio Esline Company Ltd"/>
    <s v="Null"/>
    <s v=""/>
    <s v="Micro Business"/>
    <x v="1"/>
  </r>
  <r>
    <s v="VPA6"/>
    <s v="KE-BAR-1905-26080"/>
    <x v="1"/>
    <s v=""/>
    <s v="9th November,2018"/>
    <d v="2018-11-09T00:00:00"/>
    <s v="22nd May,2019"/>
    <d v="2019-05-22T00:00:00"/>
    <s v="Kipsokei Daniel K"/>
    <s v="Male"/>
    <s v="24363137"/>
    <s v="254724328281"/>
    <s v="2.55E+11"/>
    <s v=""/>
    <s v=""/>
    <n v="35.889099999999999"/>
    <n v="0.13591800000000001"/>
    <s v="Baringo"/>
    <s v="Mogotio"/>
    <s v="Emining"/>
    <s v="Emining"/>
    <s v="35"/>
    <s v="Kichemu limited"/>
    <s v="Null"/>
    <s v=""/>
    <s v="Micro Business"/>
    <x v="1"/>
  </r>
  <r>
    <s v="VPA6"/>
    <s v="KE-NAI-1904-25554"/>
    <x v="1"/>
    <s v=""/>
    <s v="7th April,2019"/>
    <d v="2019-04-07T00:00:00"/>
    <s v="29th April,2019"/>
    <d v="2019-04-29T00:00:00"/>
    <s v="Partson Nyaga Kirimi"/>
    <s v="Male"/>
    <s v="99999"/>
    <s v="2547228019093"/>
    <s v="2.55E+12"/>
    <s v=""/>
    <s v="2.55E+11"/>
    <n v="36.994487999999997"/>
    <n v="-1.257331"/>
    <s v="Nairobi"/>
    <s v="Njiru"/>
    <s v="Rwai"/>
    <s v="Gatuoro"/>
    <s v="12"/>
    <s v="Sakaki Natural Renewable Energy Center"/>
    <s v="Null"/>
    <s v=""/>
    <s v="Micro Business"/>
    <x v="1"/>
  </r>
  <r>
    <s v="VPA6"/>
    <s v="KE-KIR-1905-25555"/>
    <x v="1"/>
    <s v=""/>
    <s v="9th February,2019"/>
    <d v="2019-02-09T00:00:00"/>
    <s v="10th May,2019"/>
    <d v="2019-05-10T00:00:00"/>
    <s v="Mugo Josephine Njeri"/>
    <s v="Female"/>
    <s v="2896838"/>
    <s v="254725012042"/>
    <s v="2.55E+11"/>
    <s v=""/>
    <s v="2.55E+11"/>
    <n v="37.330615999999999"/>
    <n v="-0.49020399999999997"/>
    <s v="Kirinyaga"/>
    <s v="Kirinyaga"/>
    <s v="Rwathai"/>
    <s v="Kiamwathi"/>
    <s v="10"/>
    <s v="Sakaki Natural Renewable Energy Center"/>
    <s v="Null"/>
    <s v=""/>
    <s v="Micro Business"/>
    <x v="1"/>
  </r>
  <r>
    <s v="VPA6"/>
    <s v="KE-NYE-1905-25556"/>
    <x v="1"/>
    <s v=""/>
    <s v="10th April,2019"/>
    <d v="2019-04-10T00:00:00"/>
    <s v="10th May,2019"/>
    <d v="2019-05-10T00:00:00"/>
    <s v="Alice Maina Wangui"/>
    <s v="Female"/>
    <s v="232159223"/>
    <s v="254723712491"/>
    <s v="2.55E+11"/>
    <s v=""/>
    <s v="2.55E+11"/>
    <n v="37.112023999999998"/>
    <n v="-0.40047500000000003"/>
    <s v="Nyeri"/>
    <s v="Mathira East"/>
    <s v="Gitunduti"/>
    <s v="Itiati"/>
    <s v="8"/>
    <s v="Sakaki Natural Renewable Energy center"/>
    <s v="Null"/>
    <s v=""/>
    <s v="Micro Business"/>
    <x v="1"/>
  </r>
  <r>
    <s v="VPA6"/>
    <s v="KE-EMB-1905-25557"/>
    <x v="1"/>
    <s v=""/>
    <s v="11th April,2019"/>
    <d v="2019-04-11T00:00:00"/>
    <s v="11th May,2019"/>
    <d v="2019-05-11T00:00:00"/>
    <s v="Catherine Munene Njeri"/>
    <s v="Female"/>
    <s v="3795110"/>
    <s v="254726941005"/>
    <s v="2.55E+11"/>
    <s v=""/>
    <s v="2.55E+11"/>
    <n v="37.459498000000004"/>
    <n v="-0.47806300000000002"/>
    <s v="Embu"/>
    <s v="Embu West"/>
    <s v="Beti North"/>
    <s v="Mutunduri"/>
    <s v="10"/>
    <s v="Sakaki Natural Renewable Energy Center"/>
    <s v="Null"/>
    <s v=""/>
    <s v="Micro Business"/>
    <x v="1"/>
  </r>
  <r>
    <s v="VPA6"/>
    <s v="KE-EMB-1905-25558"/>
    <x v="1"/>
    <s v=""/>
    <s v="13th April,2019"/>
    <d v="2019-04-13T00:00:00"/>
    <s v="13th May,2019"/>
    <d v="2019-05-13T00:00:00"/>
    <s v="Ngatho Lucy Gathoni"/>
    <s v="Female"/>
    <s v="3393773"/>
    <s v="254720143115"/>
    <s v="2.55E+11"/>
    <s v=""/>
    <s v="2.55E+11"/>
    <n v="37.465473000000003"/>
    <n v="-0.50219000000000003"/>
    <s v="Embu"/>
    <s v="Embu West"/>
    <s v="Mbeti North"/>
    <s v="Givunguro"/>
    <s v="12"/>
    <s v="Sakaki Natural Renewable Energy Center"/>
    <s v="Null"/>
    <s v=""/>
    <s v="Micro Business"/>
    <x v="1"/>
  </r>
  <r>
    <s v="VPA6"/>
    <s v="KE-NYE-1905-25852"/>
    <x v="1"/>
    <s v=""/>
    <s v="7th April,2019"/>
    <d v="2019-04-07T00:00:00"/>
    <s v="22nd May,2019"/>
    <d v="2019-05-22T00:00:00"/>
    <s v="Maina Jane Wairimu"/>
    <s v="Female"/>
    <s v="190643"/>
    <s v="254721414294"/>
    <s v="2.55E+11"/>
    <s v=""/>
    <s v="2.55E+11"/>
    <n v="37.054960000000001"/>
    <n v="-0.55604100000000001"/>
    <s v="Nyeri"/>
    <s v="Mathira West"/>
    <s v="Karatina"/>
    <s v="Karogoto"/>
    <s v="12"/>
    <s v="Mt Kenya Renewable Energy"/>
    <s v="Allan Gichuru Karugu"/>
    <s v="705604956"/>
    <s v="Micro Business"/>
    <x v="0"/>
  </r>
  <r>
    <s v="VPA6"/>
    <s v="KE-NYE-1905-25853"/>
    <x v="1"/>
    <s v=""/>
    <s v="8th April,2019"/>
    <d v="2019-04-08T00:00:00"/>
    <s v="22nd May,2019"/>
    <d v="2019-05-22T00:00:00"/>
    <s v="Muriuki Francis Wachiuri"/>
    <s v="Male"/>
    <s v="5931077"/>
    <s v="254723481962"/>
    <s v="2.55E+11"/>
    <s v=""/>
    <s v=""/>
    <n v="37.110948"/>
    <n v="-0.48332000000000003"/>
    <s v="Nyeri"/>
    <s v="Mathira West"/>
    <s v="Karatina"/>
    <s v="Karogoto"/>
    <s v="12"/>
    <s v="Mt Kenya Renewable Energy"/>
    <s v="Allan Gichuru Karugu"/>
    <s v="705604956"/>
    <s v="Micro Business"/>
    <x v="0"/>
  </r>
  <r>
    <s v="VPA6"/>
    <s v="KE-NAI-1905-26564"/>
    <x v="1"/>
    <s v=""/>
    <s v="24th April,2019"/>
    <d v="2019-04-24T00:00:00"/>
    <s v="24th May,2019"/>
    <d v="2019-05-24T00:00:00"/>
    <s v="Nemwueri Grace Nyanduko"/>
    <s v="Female"/>
    <s v="99999"/>
    <s v="725289968"/>
    <s v="2.55E+11"/>
    <s v=""/>
    <s v="790791520"/>
    <n v="37.039071"/>
    <n v="-1.2943690000000001"/>
    <s v="Nairobi"/>
    <s v="Kasarani"/>
    <s v="Rwai"/>
    <s v="Drumvaley"/>
    <n v="12"/>
    <s v="Sakaki Natural Renewable Energy Center"/>
    <s v="Null"/>
    <s v=""/>
    <s v="Micro Business"/>
    <x v="1"/>
  </r>
  <r>
    <s v="VPA6"/>
    <s v="KE-MUR-1905-27489"/>
    <x v="1"/>
    <s v=""/>
    <s v="7th January,2019"/>
    <d v="2019-01-07T00:00:00"/>
    <s v="21st May,2019"/>
    <d v="2019-05-21T00:00:00"/>
    <s v="Gikungu Joseph Warui"/>
    <s v="Male"/>
    <s v="8516775"/>
    <s v="254724111895"/>
    <s v="2.55E+11"/>
    <s v=""/>
    <s v="2.55E+11"/>
    <n v="36.930478999999998"/>
    <n v="-0.63462200000000002"/>
    <s v="Murang'a"/>
    <s v="Mathioya"/>
    <s v="Njumbi"/>
    <s v="Mungaria"/>
    <s v="8"/>
    <s v="Fagaden Enterprises"/>
    <s v="Fagaden Enterprises"/>
    <s v="721595188"/>
    <s v="Micro Business"/>
    <x v="1"/>
  </r>
  <r>
    <s v="VPA6"/>
    <s v="KE-KIS-1905-25334"/>
    <x v="1"/>
    <s v=""/>
    <s v="24th May,2019"/>
    <d v="2019-05-24T00:00:00"/>
    <s v="24th May,2019"/>
    <d v="2019-05-24T00:00:00"/>
    <s v="Mogaka Ruth Bosibori"/>
    <s v="Male"/>
    <s v="22636151"/>
    <s v="254723640611"/>
    <s v="2.55E+11"/>
    <s v=""/>
    <s v=""/>
    <n v="34.935453000000003"/>
    <n v="-0.77426700000000004"/>
    <s v="Kisii"/>
    <s v="Masaba South"/>
    <s v="Masaba South"/>
    <s v="Water"/>
    <s v="6"/>
    <s v="Nyansancha Biogas"/>
    <s v="Samuel Manyura Otiso"/>
    <s v="723433295"/>
    <s v="Micro Business"/>
    <x v="1"/>
  </r>
  <r>
    <s v="VPA6"/>
    <s v="KE-MER-1905-25673"/>
    <x v="1"/>
    <s v=""/>
    <s v="24th May,2019"/>
    <d v="2019-05-24T00:00:00"/>
    <s v="24th May,2019"/>
    <d v="2019-05-24T00:00:00"/>
    <s v="Murangiri Eunice Gakii"/>
    <s v="Female"/>
    <s v="28471160"/>
    <s v="254712166559"/>
    <s v="2.55E+11"/>
    <s v=""/>
    <s v="2.55E+11"/>
    <n v="37.551540000000003"/>
    <n v="0.128663"/>
    <s v="Meru"/>
    <s v="Buuri"/>
    <s v="Kibirichia"/>
    <s v="Mboroga"/>
    <s v="8"/>
    <s v="Igwemas General Digester Ltd"/>
    <s v="Poul Murithi"/>
    <s v="791853946"/>
    <s v="Micro Business"/>
    <x v="1"/>
  </r>
  <r>
    <s v="VPA6"/>
    <s v="KE-MER-1905-25700"/>
    <x v="1"/>
    <s v=""/>
    <s v="19th April,2019"/>
    <d v="2019-04-19T00:00:00"/>
    <s v="15th May,2019"/>
    <d v="2019-05-15T00:00:00"/>
    <s v="Kanampiu Kinyua Faith"/>
    <s v="Female"/>
    <s v="2463918"/>
    <s v="254722843465"/>
    <s v="2.55E+11"/>
    <s v=""/>
    <s v="2.55E+11"/>
    <n v="37.266658"/>
    <n v="5.1034999999999997E-2"/>
    <s v="Meru"/>
    <s v="Buuri"/>
    <s v="Kiambogo"/>
    <s v="Kiambogo"/>
    <s v="10"/>
    <s v="Likunga Company Limited"/>
    <s v="Elietha Njagi"/>
    <s v="718644238"/>
    <s v="Micro Business"/>
    <x v="1"/>
  </r>
  <r>
    <s v="VPA6"/>
    <s v="KE-MER-1905-25702"/>
    <x v="1"/>
    <s v=""/>
    <s v="2nd May,2019"/>
    <d v="2019-05-02T00:00:00"/>
    <s v="22nd May,2019"/>
    <d v="2019-05-22T00:00:00"/>
    <s v="Murungi Francis Gikunda"/>
    <s v="Male"/>
    <s v="21694945"/>
    <s v="254720803214"/>
    <s v="2.55E+11"/>
    <s v=""/>
    <s v="2.55E+11"/>
    <n v="37.586153000000003"/>
    <n v="-7.2278999999999996E-2"/>
    <s v="Meru"/>
    <s v="Imenti South"/>
    <s v="Mikumbune"/>
    <s v="Kiamiriru"/>
    <s v="6"/>
    <s v="Likunga Company Limited"/>
    <s v="Elietha Njagi"/>
    <s v="718644238"/>
    <s v="Micro Business"/>
    <x v="1"/>
  </r>
  <r>
    <s v="VPA6"/>
    <s v="KE-MER-1905-25634"/>
    <x v="1"/>
    <s v=""/>
    <s v="9th May,2019"/>
    <d v="2019-05-09T00:00:00"/>
    <s v="28th May,2019"/>
    <d v="2019-05-28T00:00:00"/>
    <s v="Gikunda Lucy Karimi"/>
    <s v="Female"/>
    <s v="20385971"/>
    <s v="254724763679"/>
    <s v="2.55E+11"/>
    <s v=""/>
    <s v="2.55E+11"/>
    <n v="37.584116999999999"/>
    <n v="-4.8607999999999998E-2"/>
    <s v="Meru"/>
    <s v="Imenti South"/>
    <s v="Kathera"/>
    <s v="Kiarago"/>
    <s v="6"/>
    <s v="Likunga Company Limited"/>
    <s v="Eric Munene"/>
    <s v="728779943"/>
    <s v="Micro Business"/>
    <x v="1"/>
  </r>
  <r>
    <s v="VPA6"/>
    <s v="KE-MER-1905-25635"/>
    <x v="1"/>
    <s v=""/>
    <s v="26th April,2019"/>
    <d v="2019-04-26T00:00:00"/>
    <s v="28th May,2019"/>
    <d v="2019-05-28T00:00:00"/>
    <s v="Mwiti Penninah Makena"/>
    <s v="Female"/>
    <s v="21845126"/>
    <s v="254712603265"/>
    <s v="2.55E+11"/>
    <s v=""/>
    <s v=""/>
    <n v="37.610717000000001"/>
    <n v="-6.1892999999999997E-2"/>
    <s v="Meru"/>
    <s v="Imenti South"/>
    <s v="Kathera"/>
    <s v="Tai_Maringene"/>
    <s v="8"/>
    <s v="Likunga Company Limited"/>
    <s v="Elietha Njagi"/>
    <s v="718644238"/>
    <s v="Micro Business"/>
    <x v="1"/>
  </r>
  <r>
    <s v="VPA6"/>
    <s v="KE-NYE-1905-25560"/>
    <x v="1"/>
    <s v=""/>
    <s v="24th January,2019"/>
    <d v="2019-01-24T00:00:00"/>
    <s v="25th May,2019"/>
    <d v="2019-05-25T00:00:00"/>
    <s v="George Gicheru Kimuri"/>
    <s v="Male"/>
    <s v="3213955"/>
    <s v="+254721894739"/>
    <s v="2.55E+11"/>
    <s v=""/>
    <s v="2.55E+11"/>
    <n v="37.165404000000002"/>
    <n v="-0.40227299999999999"/>
    <s v="Nyeri"/>
    <s v="Mathira East"/>
    <s v="Magutu"/>
    <s v="Kiamuiru"/>
    <s v="10"/>
    <s v="Sakaki Natural Renewable Energy Center"/>
    <s v="Null"/>
    <s v=""/>
    <s v="Micro Business"/>
    <x v="1"/>
  </r>
  <r>
    <s v="VPA6"/>
    <s v="KE-EMB-1905-25561"/>
    <x v="1"/>
    <s v=""/>
    <s v="26th April,2019"/>
    <d v="2019-04-26T00:00:00"/>
    <s v="26th May,2019"/>
    <d v="2019-05-26T00:00:00"/>
    <s v="Mugo Winfrend Wachera"/>
    <s v="Female"/>
    <s v="9187034"/>
    <s v="254720838654"/>
    <s v="2.55E+11"/>
    <s v=""/>
    <s v="2.55E+11"/>
    <n v="37.463158"/>
    <n v="-0.48380000000000001"/>
    <s v="Embu"/>
    <s v="Embu West"/>
    <s v="Beti North"/>
    <s v="Mutunduri"/>
    <s v="10"/>
    <s v="Kichemu limited"/>
    <s v="Null"/>
    <s v=""/>
    <s v="Micro Business"/>
    <x v="1"/>
  </r>
  <r>
    <s v="VPA6"/>
    <s v="KE-NYE-1905-25562"/>
    <x v="1"/>
    <s v=""/>
    <s v="27th March,2019"/>
    <d v="2019-03-27T00:00:00"/>
    <s v="27th May,2019"/>
    <d v="2019-05-27T00:00:00"/>
    <s v="Mwangi Mwangi Godfrey Mwago Mwago"/>
    <s v="Male"/>
    <s v="28625880"/>
    <s v="+254725180879"/>
    <s v="2.55E+11"/>
    <s v=""/>
    <s v="2.55E+11"/>
    <n v="37.125537999999999"/>
    <n v="-0.50263100000000005"/>
    <s v="Nyeri"/>
    <s v="Kieni East"/>
    <s v="Konyu"/>
    <s v="Kianjogu"/>
    <s v="8"/>
    <s v="Sakaki Natural Renewable Energy Center"/>
    <s v="Null"/>
    <s v=""/>
    <s v="Micro Business"/>
    <x v="1"/>
  </r>
  <r>
    <s v="VPA6"/>
    <s v="KE-NYE-1905-25563"/>
    <x v="1"/>
    <s v=""/>
    <s v="27th March,2019"/>
    <d v="2019-03-27T00:00:00"/>
    <s v="27th May,2019"/>
    <d v="2019-05-27T00:00:00"/>
    <s v="Githaiga Benson Karoki"/>
    <s v="Male"/>
    <s v="99999"/>
    <s v="+254711334801"/>
    <s v="711334801"/>
    <s v=""/>
    <s v="714602190"/>
    <n v="37.121158999999999"/>
    <n v="-0.51391299999999995"/>
    <s v="Nyeri"/>
    <s v="Mathira East"/>
    <s v="Konyu"/>
    <s v="Kiamabara"/>
    <s v="8"/>
    <s v="Sakaki Natural Renewable Energy Center"/>
    <s v="Null"/>
    <s v=""/>
    <s v="Micro Business"/>
    <x v="1"/>
  </r>
  <r>
    <s v="VPA6"/>
    <s v="KE-NYE-1905-25564"/>
    <x v="1"/>
    <s v=""/>
    <s v="27th March,2019"/>
    <d v="2019-03-27T00:00:00"/>
    <s v="27th May,2019"/>
    <d v="2019-05-27T00:00:00"/>
    <s v="Mwai Jane Wangui"/>
    <s v="Female"/>
    <s v="99999"/>
    <s v="+254719880063"/>
    <s v="2.55E+11"/>
    <s v=""/>
    <s v="2.55E+11"/>
    <n v="37.122306999999999"/>
    <n v="-0.51321499999999998"/>
    <s v="Nyeri"/>
    <s v="Mathira East"/>
    <s v="Konyu"/>
    <s v="Kiamabara"/>
    <s v="8"/>
    <s v="Sakaki Natural Renewable Energy Center"/>
    <s v="Null"/>
    <s v=""/>
    <s v="Micro Business"/>
    <x v="1"/>
  </r>
  <r>
    <s v="VPA6"/>
    <s v="KE-NYE-1905-25565"/>
    <x v="1"/>
    <s v=""/>
    <s v="27th March,2019"/>
    <d v="2019-03-27T00:00:00"/>
    <s v="27th May,2019"/>
    <d v="2019-05-27T00:00:00"/>
    <s v="Mwangi Simon Kahuthu"/>
    <s v="Male"/>
    <s v="99999"/>
    <s v="+254723953861"/>
    <s v="2.55E+11"/>
    <s v=""/>
    <s v="2.55E+11"/>
    <n v="37.126595000000002"/>
    <n v="-0.51713299999999995"/>
    <s v="Nyeri"/>
    <s v="Mathira East"/>
    <s v="Konyu"/>
    <s v="Karebu"/>
    <s v="8"/>
    <s v="Sakaki Natural Renewable Energy Center"/>
    <s v="Null"/>
    <s v=""/>
    <s v="Micro Business"/>
    <x v="1"/>
  </r>
  <r>
    <s v="VPA6"/>
    <s v="KE-NYE-1905-25566"/>
    <x v="1"/>
    <s v=""/>
    <s v="27th March,2019"/>
    <d v="2019-03-27T00:00:00"/>
    <s v="27th May,2019"/>
    <d v="2019-05-27T00:00:00"/>
    <s v="Mugo Eva Wanjiru"/>
    <s v="Female"/>
    <s v="99999"/>
    <s v="+254724902804"/>
    <s v="2.55E+11"/>
    <s v=""/>
    <s v="2.55E+11"/>
    <n v="37.114131999999998"/>
    <n v="-0.52359699999999998"/>
    <s v="Nyeri"/>
    <s v="Mathira East"/>
    <s v="Konyu"/>
    <s v="Kiamabara"/>
    <s v="8"/>
    <s v="Sakaki Natural Renewable Energy Center"/>
    <s v="Null"/>
    <s v=""/>
    <s v="Micro Business"/>
    <x v="1"/>
  </r>
  <r>
    <s v="VPA6"/>
    <s v="KE-NYE-1905-25567"/>
    <x v="1"/>
    <s v=""/>
    <s v="27th March,2019"/>
    <d v="2019-03-27T00:00:00"/>
    <s v="27th May,2019"/>
    <d v="2019-05-27T00:00:00"/>
    <s v="Ngetha James Machira"/>
    <s v="Male"/>
    <s v="99999"/>
    <s v="+254721298485"/>
    <s v="2.55E+11"/>
    <s v=""/>
    <s v="2.55E+11"/>
    <n v="37.111477000000001"/>
    <n v="-0.52742100000000003"/>
    <s v="Nyeri"/>
    <s v="Mathira East"/>
    <s v="Konyu"/>
    <s v="Mungetho"/>
    <s v="8"/>
    <s v="Sakaki Natural Renewable Energy Center"/>
    <s v="Null"/>
    <s v=""/>
    <s v="Micro Business"/>
    <x v="1"/>
  </r>
  <r>
    <s v="VPA6"/>
    <s v="KE-NYE-1905-25568"/>
    <x v="1"/>
    <s v=""/>
    <s v="27th March,2019"/>
    <d v="2019-03-27T00:00:00"/>
    <s v="27th May,2019"/>
    <d v="2019-05-27T00:00:00"/>
    <s v="Gaitho Jackson Maina"/>
    <s v="Male"/>
    <s v="99999"/>
    <s v="+254720671888"/>
    <s v="2.55E+11"/>
    <s v=""/>
    <s v="2.55E+11"/>
    <n v="37.112282999999998"/>
    <n v="-0.53976199999999996"/>
    <s v="Nyeri"/>
    <s v="Mathira East"/>
    <s v="Konyu"/>
    <s v="Mahigaini"/>
    <s v="8"/>
    <s v="Sakaki Natural Renewable Energy Center"/>
    <s v="Null"/>
    <s v=""/>
    <s v="Micro Business"/>
    <x v="1"/>
  </r>
  <r>
    <s v="VPA6"/>
    <s v="KE-NYE-1905-25570"/>
    <x v="1"/>
    <s v=""/>
    <s v="27th March,2019"/>
    <d v="2019-03-27T00:00:00"/>
    <s v="27th May,2019"/>
    <d v="2019-05-27T00:00:00"/>
    <s v="Muriuki Ruth Wambui"/>
    <s v="Female"/>
    <s v="99999"/>
    <s v="+254715856333"/>
    <s v="2.55E+11"/>
    <s v=""/>
    <s v=""/>
    <n v="37.107844"/>
    <n v="-0.52815000000000001"/>
    <s v="Nyeri"/>
    <s v="Mathira East"/>
    <s v="Konyu"/>
    <s v="Mungetho"/>
    <s v="10"/>
    <s v="Sakaki Natural Renewable Energy Center"/>
    <s v="Null"/>
    <s v=""/>
    <s v="Micro Business"/>
    <x v="1"/>
  </r>
  <r>
    <s v="VPA6"/>
    <s v="KE-NYE-1905-25521"/>
    <x v="1"/>
    <s v=""/>
    <s v="27th March,2019"/>
    <d v="2019-03-27T00:00:00"/>
    <s v="27th May,2019"/>
    <d v="2019-05-27T00:00:00"/>
    <s v="Kariuki Mary Wanjiru"/>
    <s v="Female"/>
    <s v="99999"/>
    <s v="+254727606583"/>
    <s v="2.55E+11"/>
    <s v=""/>
    <s v=""/>
    <n v="37.096556"/>
    <n v="-0.53125699999999998"/>
    <s v="Nyeri"/>
    <s v="Mathira East"/>
    <s v="Konyu"/>
    <s v="Gathue"/>
    <s v="8"/>
    <s v="Sakaki Natural Renewable Energy Center"/>
    <s v="Null"/>
    <s v=""/>
    <s v="Micro Business"/>
    <x v="1"/>
  </r>
  <r>
    <s v="VPA6"/>
    <s v="KE-NYE-1905-25522"/>
    <x v="1"/>
    <s v=""/>
    <s v="27th March,2019"/>
    <d v="2019-03-27T00:00:00"/>
    <s v="27th May,2019"/>
    <d v="2019-05-27T00:00:00"/>
    <s v="Maina Mary Wanjiru"/>
    <s v="Female"/>
    <s v="99999"/>
    <s v="+254725220916"/>
    <s v="2.55E+11"/>
    <s v=""/>
    <s v="2.55E+11"/>
    <n v="37.093223000000002"/>
    <n v="-0.53245100000000001"/>
    <s v="Nyeri"/>
    <s v="Mathira East"/>
    <s v="Konyu"/>
    <s v="Gathugu"/>
    <s v="8"/>
    <s v="Sakaki Natural Renewable Energy Center"/>
    <s v="Null"/>
    <s v=""/>
    <s v="Micro Business"/>
    <x v="1"/>
  </r>
  <r>
    <s v="VPA6"/>
    <s v="KE-NYE-1905-25523"/>
    <x v="1"/>
    <s v=""/>
    <s v="27th March,2019"/>
    <d v="2019-03-27T00:00:00"/>
    <s v="27th May,2019"/>
    <d v="2019-05-27T00:00:00"/>
    <s v="Maina Mary Wangechi"/>
    <s v="Female"/>
    <s v="99999"/>
    <s v="+254722772994"/>
    <s v="2.55E+11"/>
    <s v=""/>
    <s v="2.55E+11"/>
    <n v="37.094236000000002"/>
    <n v="-0.52957299999999996"/>
    <s v="Nyeri"/>
    <s v="Mathira East"/>
    <s v="Konyu"/>
    <s v="Gathugu"/>
    <s v="8"/>
    <s v="Sakaki Natural Renewable Energy Center"/>
    <s v="Null"/>
    <s v=""/>
    <s v="Micro Business"/>
    <x v="1"/>
  </r>
  <r>
    <s v="VPA6"/>
    <s v="KE-NYE-1905-25524"/>
    <x v="1"/>
    <s v=""/>
    <s v="28th March,2019"/>
    <d v="2019-03-28T00:00:00"/>
    <s v="28th May,2019"/>
    <d v="2019-05-28T00:00:00"/>
    <s v="Kamaitha Njoroge Geoffrey"/>
    <s v="Male"/>
    <s v="99999"/>
    <s v="+254721576807"/>
    <s v="2.55E+11"/>
    <s v=""/>
    <s v="2.55E+11"/>
    <n v="37.131205000000001"/>
    <n v="-0.48992400000000003"/>
    <s v="Nyeri"/>
    <s v="Mathira East"/>
    <s v="Konyu"/>
    <s v="Karidudu"/>
    <s v="8"/>
    <s v="Sakaki Natural Renewable Energy Center"/>
    <s v="Null"/>
    <s v=""/>
    <s v="Micro Business"/>
    <x v="1"/>
  </r>
  <r>
    <s v="VPA6"/>
    <s v="KE-NYE-1905-25525"/>
    <x v="1"/>
    <s v=""/>
    <s v="28th March,2019"/>
    <d v="2019-03-28T00:00:00"/>
    <s v="28th May,2019"/>
    <d v="2019-05-28T00:00:00"/>
    <s v="Mwai Daniel Rurigi"/>
    <s v="Male"/>
    <s v="99999"/>
    <s v="+254727416871"/>
    <s v="2.55E+11"/>
    <s v=""/>
    <s v="2.55E+11"/>
    <n v="37.118085999999998"/>
    <n v="-0.49904700000000002"/>
    <s v="Nyeri"/>
    <s v="Mathira East"/>
    <s v="Konyu"/>
    <s v="Gaturiri"/>
    <s v="8"/>
    <s v="Sakaki Natural Renewable Energy Center"/>
    <s v="Null"/>
    <s v=""/>
    <s v="Micro Business"/>
    <x v="1"/>
  </r>
  <r>
    <s v="VPA6"/>
    <s v="KE-NYE-1905-25526"/>
    <x v="1"/>
    <s v=""/>
    <s v="28th March,2019"/>
    <d v="2019-03-28T00:00:00"/>
    <s v="28th May,2019"/>
    <d v="2019-05-28T00:00:00"/>
    <s v="Machira James Maina"/>
    <s v="Male"/>
    <s v="99999"/>
    <s v="+254728236833"/>
    <s v="2.55E+11"/>
    <s v=""/>
    <s v="2.55E+11"/>
    <n v="37.117275999999997"/>
    <n v="-0.50002800000000003"/>
    <s v="Nyeri"/>
    <s v="Mathira East"/>
    <s v="Konyu"/>
    <s v="Gaturiri"/>
    <s v="8"/>
    <s v="Sakaki Natural Renewable Energy Center"/>
    <s v="Null"/>
    <s v=""/>
    <s v="Micro Business"/>
    <x v="1"/>
  </r>
  <r>
    <s v="VPA6"/>
    <s v="KE-NYE-1905-25527"/>
    <x v="1"/>
    <s v=""/>
    <s v="28th March,2019"/>
    <d v="2019-03-28T00:00:00"/>
    <s v="28th May,2019"/>
    <d v="2019-05-28T00:00:00"/>
    <s v="Njukia Peter Wachuga"/>
    <s v="Male"/>
    <s v="99999"/>
    <s v="+254728325930"/>
    <s v="2.55E+11"/>
    <s v=""/>
    <s v="2.55E+11"/>
    <n v="37.111846"/>
    <n v="-0.49516900000000003"/>
    <s v="Nyeri"/>
    <s v="Mathira East"/>
    <s v="Konyu"/>
    <s v="Gaturiri"/>
    <s v="8"/>
    <s v="Sakaki Natural Renewable Energy Center"/>
    <s v="Null"/>
    <s v=""/>
    <s v="Micro Business"/>
    <x v="1"/>
  </r>
  <r>
    <s v="VPA6"/>
    <s v="KE-NYE-1905-25528"/>
    <x v="1"/>
    <s v=""/>
    <s v="28th March,2019"/>
    <d v="2019-03-28T00:00:00"/>
    <s v="28th May,2019"/>
    <d v="2019-05-28T00:00:00"/>
    <s v="Karumi Grace Wambui"/>
    <s v="Female"/>
    <s v="99999"/>
    <s v="254742124019"/>
    <s v="2.55E+11"/>
    <s v=""/>
    <s v="2.55E+11"/>
    <n v="37.104650999999997"/>
    <n v="-0.49907200000000002"/>
    <s v="Nyeri"/>
    <s v="Mathira East"/>
    <s v="Konyu"/>
    <s v="Githima"/>
    <s v="8"/>
    <s v="Sakaki Natural Renewable Energy Center"/>
    <s v="Null"/>
    <s v=""/>
    <s v="Micro Business"/>
    <x v="1"/>
  </r>
  <r>
    <s v="VPA6"/>
    <s v="KE-NYE-1905-25529"/>
    <x v="1"/>
    <s v=""/>
    <s v="28th March,2019"/>
    <d v="2019-03-28T00:00:00"/>
    <s v="28th May,2019"/>
    <d v="2019-05-28T00:00:00"/>
    <s v="Irungu Virginia Wamaitha"/>
    <s v="Female"/>
    <s v="99999"/>
    <s v="+254723764716"/>
    <s v="2.55E+11"/>
    <s v=""/>
    <s v=""/>
    <n v="37.089629000000002"/>
    <n v="-0.52467900000000001"/>
    <s v="Nyeri"/>
    <s v="Mathira East"/>
    <s v="Konyu"/>
    <s v="Gathagana"/>
    <s v="8"/>
    <s v="Sakaki Natural Renewable Energy Center"/>
    <s v="Null"/>
    <s v=""/>
    <s v="Micro Business"/>
    <x v="1"/>
  </r>
  <r>
    <s v="VPA6"/>
    <s v="KE-NYE-1905-25531"/>
    <x v="1"/>
    <s v=""/>
    <s v="28th March,2019"/>
    <d v="2019-03-28T00:00:00"/>
    <s v="28th May,2019"/>
    <d v="2019-05-28T00:00:00"/>
    <s v="Karaya Wangui Lucy"/>
    <s v="Female"/>
    <s v="99999"/>
    <s v="+254729629955"/>
    <s v="2.55E+11"/>
    <s v=""/>
    <s v="2.55E+11"/>
    <n v="37.110294000000003"/>
    <n v="-0.44600800000000002"/>
    <s v="Nyeri"/>
    <s v="Mathira West"/>
    <s v="Ichuga"/>
    <s v="Kiawarigi"/>
    <s v="8"/>
    <s v="Sakaki Natural Renewable Energy Center"/>
    <s v="Null"/>
    <s v=""/>
    <s v="Micro Business"/>
    <x v="1"/>
  </r>
  <r>
    <s v="VPA6"/>
    <s v="KE-NYE-1905-25532"/>
    <x v="1"/>
    <s v=""/>
    <s v="28th March,2019"/>
    <d v="2019-03-28T00:00:00"/>
    <s v="28th May,2019"/>
    <d v="2019-05-28T00:00:00"/>
    <s v="Meangi Evah W"/>
    <s v="Female"/>
    <s v="99999"/>
    <s v="+254720360746"/>
    <s v="2.55E+11"/>
    <s v=""/>
    <s v="2.55E+11"/>
    <n v="37.133398"/>
    <n v="-0.47770299999999999"/>
    <s v="Nyeri"/>
    <s v="Mathira East"/>
    <s v="Karatina"/>
    <s v="Saigoni"/>
    <s v="8"/>
    <s v="Sakaki Natural Renewable Energy Center"/>
    <s v="Null"/>
    <s v=""/>
    <s v="Micro Business"/>
    <x v="1"/>
  </r>
  <r>
    <s v="VPA6"/>
    <s v="KE-NYE-1905-25533"/>
    <x v="1"/>
    <s v=""/>
    <s v="28th March,2019"/>
    <d v="2019-03-28T00:00:00"/>
    <s v="28th May,2019"/>
    <d v="2019-05-28T00:00:00"/>
    <s v="Kiritu Harry Githae"/>
    <s v="Male"/>
    <s v="99999"/>
    <s v="+254721604902"/>
    <s v="2.55E+11"/>
    <s v=""/>
    <s v="2.55E+11"/>
    <n v="37.130127999999999"/>
    <n v="-0.47961799999999999"/>
    <s v="Nyeri"/>
    <s v="Mathira East"/>
    <s v="Karatina"/>
    <s v="Saigoni"/>
    <s v="8"/>
    <s v="Sakaki Natural Renewable Energy Center"/>
    <s v="Null"/>
    <s v=""/>
    <s v="Micro Business"/>
    <x v="1"/>
  </r>
  <r>
    <s v="VPA6"/>
    <s v="KE-KIR-1905-25534"/>
    <x v="1"/>
    <s v=""/>
    <s v="28th March,2019"/>
    <d v="2019-03-28T00:00:00"/>
    <s v="28th May,2019"/>
    <d v="2019-05-28T00:00:00"/>
    <s v="Karani James Kinyua"/>
    <s v="Male"/>
    <s v="99999"/>
    <s v="+254725585466"/>
    <s v="2.55E+11"/>
    <s v=""/>
    <s v="2.55E+11"/>
    <n v="37.239702000000001"/>
    <n v="-0.52322100000000005"/>
    <s v="Kirinyaga"/>
    <s v="Kerugoya/Kutus"/>
    <s v="Location"/>
    <s v="Kanugu"/>
    <s v="16"/>
    <s v="Sakaki Natural Renewable Energy Center"/>
    <s v="Null"/>
    <s v=""/>
    <s v="Micro Business"/>
    <x v="3"/>
  </r>
  <r>
    <s v="VPA6"/>
    <s v="KE-NYE-1904-24746"/>
    <x v="1"/>
    <s v=""/>
    <s v="5th March,2019"/>
    <d v="2019-03-05T00:00:00"/>
    <s v="5th April,2019"/>
    <d v="2019-04-05T00:00:00"/>
    <s v="Wanjohi Beatrice Wangu"/>
    <s v="Female"/>
    <s v="7021185"/>
    <s v="254721708503"/>
    <s v="2.55E+11"/>
    <s v=""/>
    <s v=""/>
    <n v="37.107889999999998"/>
    <n v="-0.421767"/>
    <s v="Nyeri"/>
    <s v="Mathira West"/>
    <s v="Ruguru"/>
    <s v="Kihuro"/>
    <s v="8"/>
    <s v="Cides Ltd"/>
    <s v="Null"/>
    <s v=""/>
    <s v="Micro Business"/>
    <x v="0"/>
  </r>
  <r>
    <s v="VPA6"/>
    <s v="KE-NYE-1904-24748"/>
    <x v="1"/>
    <s v=""/>
    <s v="3rd March,2019"/>
    <d v="2019-03-03T00:00:00"/>
    <s v="5th April,2019"/>
    <d v="2019-04-05T00:00:00"/>
    <s v="Muya Joseph Kariuki"/>
    <s v="Male"/>
    <s v="781529"/>
    <s v="254720600832"/>
    <s v="2.55E+11"/>
    <s v=""/>
    <s v=""/>
    <n v="37.094068"/>
    <n v="-0.42283599999999999"/>
    <s v="Nyeri"/>
    <s v="Mathira West"/>
    <s v="Konyu"/>
    <s v="Gachuiro"/>
    <s v="8"/>
    <s v="Cides Ltd"/>
    <s v="Null"/>
    <s v=""/>
    <s v="Micro Business"/>
    <x v="0"/>
  </r>
  <r>
    <s v="VPA6"/>
    <s v="KE-NYE-1904-24749"/>
    <x v="1"/>
    <s v=""/>
    <s v="2nd March,2019"/>
    <d v="2019-03-02T00:00:00"/>
    <s v="5th April,2019"/>
    <d v="2019-04-05T00:00:00"/>
    <s v="Njoroge Alice Wanjiru"/>
    <s v="Female"/>
    <s v="5483575"/>
    <s v="254714290414"/>
    <s v="2.55E+11"/>
    <s v=""/>
    <s v=""/>
    <n v="37.087857"/>
    <n v="-0.420599"/>
    <s v="Nyeri"/>
    <s v="Mathira West"/>
    <s v="Ruguru"/>
    <s v="Kiriko"/>
    <s v="8"/>
    <s v="Cides Ltd"/>
    <s v="Null"/>
    <s v=""/>
    <s v="Micro Business"/>
    <x v="0"/>
  </r>
  <r>
    <s v="VPA6"/>
    <s v="KE-NYE-1904-24747"/>
    <x v="1"/>
    <s v=""/>
    <s v="4th March,2019"/>
    <d v="2019-03-04T00:00:00"/>
    <s v="5th April,2019"/>
    <d v="2019-04-05T00:00:00"/>
    <s v="Macharia George"/>
    <s v="Male"/>
    <s v="4879200"/>
    <s v="254723833986"/>
    <s v="2.55E+11"/>
    <s v=""/>
    <s v=""/>
    <n v="37.104629000000003"/>
    <n v="-0.436865"/>
    <s v="Nyeri"/>
    <s v="Mathira East"/>
    <s v="Icuga"/>
    <s v="Kiawarigi"/>
    <s v="8"/>
    <s v="Cides Ltd"/>
    <s v="Null"/>
    <s v=""/>
    <s v="Micro Business"/>
    <x v="0"/>
  </r>
  <r>
    <s v="VPA6"/>
    <s v="KE-NYE-1904-24786"/>
    <x v="1"/>
    <s v=""/>
    <s v="2nd March,2019"/>
    <d v="2019-03-02T00:00:00"/>
    <s v="5th April,2019"/>
    <d v="2019-04-05T00:00:00"/>
    <s v="Kamunya Janet Gathigia"/>
    <s v="Female"/>
    <s v="22784569"/>
    <s v="254723489165"/>
    <s v="2.55E+11"/>
    <s v=""/>
    <s v=""/>
    <n v="37.087845999999999"/>
    <n v="-0.34822500000000001"/>
    <s v="Nyeri"/>
    <s v="Mathira West"/>
    <s v="Hombe"/>
    <s v="Mutaga"/>
    <s v="8"/>
    <s v="Cides Ltd"/>
    <s v="Null"/>
    <s v=""/>
    <s v="Micro Business"/>
    <x v="0"/>
  </r>
  <r>
    <s v="VPA6"/>
    <s v="KE-NYE-1904-24750"/>
    <x v="1"/>
    <s v=""/>
    <s v="3rd March,2019"/>
    <d v="2019-03-03T00:00:00"/>
    <s v="5th April,2019"/>
    <d v="2019-04-05T00:00:00"/>
    <s v="Mbuitu Margaret Wanjiru"/>
    <s v="Female"/>
    <s v="13847230"/>
    <s v="254721515931"/>
    <s v="2.55E+11"/>
    <s v=""/>
    <s v="2.55E+11"/>
    <n v="37.099896999999999"/>
    <n v="-0.41694399999999998"/>
    <s v="Nyeri"/>
    <s v="Mathira West"/>
    <s v="Gathuini"/>
    <s v="Gathuini"/>
    <s v="8"/>
    <s v="Cides Ltd"/>
    <s v="Null"/>
    <s v=""/>
    <s v="Micro Business"/>
    <x v="0"/>
  </r>
  <r>
    <s v="VPA6"/>
    <s v="KE-NYE-1904-24751"/>
    <x v="1"/>
    <s v=""/>
    <s v="4th March,2019"/>
    <d v="2019-03-04T00:00:00"/>
    <s v="5th April,2019"/>
    <d v="2019-04-05T00:00:00"/>
    <s v="Gichuru Joseph Macharia"/>
    <s v="Male"/>
    <s v="21993948"/>
    <s v="254714020004"/>
    <s v="2.55E+11"/>
    <s v=""/>
    <s v=""/>
    <n v="37.099375000000002"/>
    <n v="-0.41617300000000002"/>
    <s v="Nyeri"/>
    <s v="Mathira West"/>
    <s v="Gsthuini"/>
    <s v="Gathuini"/>
    <s v="8"/>
    <s v="Cides Ltd"/>
    <s v="Null"/>
    <s v=""/>
    <s v="Micro Business"/>
    <x v="0"/>
  </r>
  <r>
    <s v="VPA6"/>
    <s v="KE-NYE-1905-25856"/>
    <x v="1"/>
    <s v=""/>
    <s v="3rd February,2019"/>
    <d v="2019-02-03T00:00:00"/>
    <s v="5th May,2019"/>
    <d v="2019-05-05T00:00:00"/>
    <s v="Mambo Grace Nyawira"/>
    <s v="Female"/>
    <s v="37036832"/>
    <s v="254722572575"/>
    <s v="2.55E+11"/>
    <s v=""/>
    <s v="2.55E+11"/>
    <n v="37.145209999999999"/>
    <n v="-0.60504199999999997"/>
    <s v="Nyeri"/>
    <s v="Mukurweni"/>
    <s v="Mukurweini"/>
    <s v="Kariara"/>
    <s v="10"/>
    <s v="Mt Kenya Renewable Energy"/>
    <s v="Mt Kenya Renewable Energy"/>
    <s v="726322851"/>
    <s v="Micro Business"/>
    <x v="0"/>
  </r>
  <r>
    <s v="VPA6"/>
    <s v="KE-NYE-1905-25854"/>
    <x v="1"/>
    <s v=""/>
    <s v="20th February,2019"/>
    <d v="2019-02-20T00:00:00"/>
    <s v="29th May,2019"/>
    <d v="2019-05-29T00:00:00"/>
    <s v="Wanjiku Gilbert Macharia"/>
    <s v="Male"/>
    <s v="27201414"/>
    <s v="254724293105"/>
    <s v="2.55E+11"/>
    <s v=""/>
    <s v="2.55E+11"/>
    <n v="37.137393000000003"/>
    <n v="-0.63316300000000003"/>
    <s v="Nyeri"/>
    <s v="Mukurweni"/>
    <s v="Mukurweini South"/>
    <s v="Kaiini"/>
    <s v="10"/>
    <s v="Mt Kenya Renewable Energy"/>
    <s v="Allan Gichuru Karugu"/>
    <s v="254705604956"/>
    <s v="Micro Business"/>
    <x v="0"/>
  </r>
  <r>
    <s v="VPA6"/>
    <s v="KE-NYE-1904-24752"/>
    <x v="1"/>
    <s v=""/>
    <s v="8th March,2019"/>
    <d v="2019-03-08T00:00:00"/>
    <s v="5th April,2019"/>
    <d v="2019-04-05T00:00:00"/>
    <s v="Gathaara Jeremiah Maina"/>
    <s v="Female"/>
    <s v="1808571"/>
    <s v="254722917722"/>
    <s v="2.55E+11"/>
    <s v=""/>
    <s v="2.55E+11"/>
    <n v="37.108412999999999"/>
    <n v="-0.40817599999999998"/>
    <s v="Nyeri"/>
    <s v="Mathira West"/>
    <s v="Ruguru"/>
    <s v="Itiati"/>
    <s v="12"/>
    <s v="Cides Ltd"/>
    <s v="Null"/>
    <s v=""/>
    <s v="Micro Business"/>
    <x v="0"/>
  </r>
  <r>
    <s v="VPA6"/>
    <s v="KE-NYE-1905-27483"/>
    <x v="0"/>
    <s v="Grievance"/>
    <s v="30th May,2019"/>
    <d v="2019-05-30T00:00:00"/>
    <s v="30th May,2019"/>
    <d v="2019-05-30T00:00:00"/>
    <s v="Irungu Michael Muriuki"/>
    <s v="Male"/>
    <s v="2272456"/>
    <s v="254721710995"/>
    <s v="2.55E+11"/>
    <s v=""/>
    <s v="2.55E+11"/>
    <n v="37.120646999999998"/>
    <n v="-0.48167100000000002"/>
    <s v="Nyeri"/>
    <s v="Mathira East"/>
    <s v="Katarina Town"/>
    <s v="Katarina Town"/>
    <s v="8"/>
    <s v="Fagaden Enterprises"/>
    <s v="Fagaden Enterprises"/>
    <s v="721959188"/>
    <s v="Micro Business"/>
    <x v="1"/>
  </r>
  <r>
    <s v="VPA6"/>
    <s v="KE-NYE-1906-25857"/>
    <x v="1"/>
    <s v=""/>
    <s v="2nd February,2019"/>
    <d v="2019-02-02T00:00:00"/>
    <s v="2nd June,2019"/>
    <d v="2019-06-02T00:00:00"/>
    <s v="Ndegwa Charles Kabui"/>
    <s v="Male"/>
    <s v="99999"/>
    <s v="0722467599"/>
    <s v="722467599"/>
    <s v=""/>
    <s v=""/>
    <n v="37.039523000000003"/>
    <n v="-0.487012"/>
    <s v="Nyeri"/>
    <s v="Tetu"/>
    <s v="Tetu"/>
    <s v="Mungaria"/>
    <s v="10"/>
    <s v="Mt Kenya Renewable Energy"/>
    <s v="Mt Kenya Renewable Energy"/>
    <s v="726322851"/>
    <s v="Micro Business"/>
    <x v="0"/>
  </r>
  <r>
    <s v="VPA6"/>
    <s v="KE-MER-1905-25636"/>
    <x v="0"/>
    <s v="Grievance"/>
    <s v="25th April,2019"/>
    <d v="2019-04-25T00:00:00"/>
    <s v="16th May,2019"/>
    <d v="2019-05-16T00:00:00"/>
    <s v="Mutonga Joses Kimathi"/>
    <s v="Male"/>
    <s v="21788665"/>
    <s v="254721304116"/>
    <s v="2.55E+11"/>
    <s v=""/>
    <s v="2.55E+11"/>
    <n v="37.645837"/>
    <n v="-8.5864999999999997E-2"/>
    <s v="Meru"/>
    <s v="Imenti South"/>
    <s v="Upper Chure"/>
    <s v="Gatia"/>
    <s v="10"/>
    <s v="Likunga Company Limited"/>
    <s v="Elietha Njagi"/>
    <s v="718644238"/>
    <s v="Micro Business"/>
    <x v="1"/>
  </r>
  <r>
    <s v="VPA6"/>
    <s v="KE-BAR-1906-26088"/>
    <x v="2"/>
    <s v="Institutional Plant"/>
    <s v="7th June,2018"/>
    <d v="2018-06-07T00:00:00"/>
    <s v="7th June,2019"/>
    <d v="2019-06-07T00:00:00"/>
    <s v="Solian Girls High School"/>
    <s v="Institutional"/>
    <s v="10858129"/>
    <s v="0721546459"/>
    <s v="721546459"/>
    <s v=""/>
    <s v="721930985"/>
    <n v="35.758735000000001"/>
    <n v="-1.7359999999999999E-3"/>
    <s v="Baringo"/>
    <s v="Koibatek"/>
    <s v="Kabimoi"/>
    <s v="Solian"/>
    <n v="48"/>
    <s v="Kichemu limited"/>
    <s v=""/>
    <s v=""/>
    <s v="Micro Business"/>
    <x v="1"/>
  </r>
  <r>
    <s v="VPA6"/>
    <s v="KE-BAR-1906-26089"/>
    <x v="1"/>
    <s v=""/>
    <s v="3rd February,2019"/>
    <d v="2019-02-03T00:00:00"/>
    <s v="7th June,2019"/>
    <d v="2019-06-07T00:00:00"/>
    <s v="Kerui Julia"/>
    <s v="Female"/>
    <s v="485165"/>
    <s v="+254729161372"/>
    <s v="729161372"/>
    <s v=""/>
    <s v=""/>
    <n v="35.776606000000001"/>
    <n v="1.5354E-2"/>
    <s v="Baringo"/>
    <s v="Koibatek"/>
    <s v="Sabatia"/>
    <s v="Tuiyobei"/>
    <s v="10"/>
    <s v="Kichemu limited"/>
    <s v="Null"/>
    <s v=""/>
    <s v="Micro Business"/>
    <x v="1"/>
  </r>
  <r>
    <s v="VPA6"/>
    <s v="KE-EMB-1901-25548"/>
    <x v="1"/>
    <s v=""/>
    <s v="3rd December,2018"/>
    <d v="2018-12-03T00:00:00"/>
    <s v="16th January,2019"/>
    <d v="2019-01-16T00:00:00"/>
    <s v="Patrick Mbogo"/>
    <s v="Male"/>
    <s v="99999"/>
    <s v="0725376835"/>
    <s v="725376835"/>
    <s v=""/>
    <s v=""/>
    <n v="37.436731000000002"/>
    <n v="-0.46467799999999998"/>
    <s v="Embu"/>
    <s v="Embu West"/>
    <s v="Kibugu"/>
    <s v="Ngerwe"/>
    <s v="10"/>
    <s v="Sakaki Natural Renewable Energy Center"/>
    <s v=""/>
    <s v=""/>
    <s v="Micro Business"/>
    <x v="1"/>
  </r>
  <r>
    <s v="VPA6"/>
    <s v="KE-NYE-1906-27480"/>
    <x v="1"/>
    <s v=""/>
    <s v="26th May,2019"/>
    <d v="2019-05-26T00:00:00"/>
    <s v="11th June,2019"/>
    <d v="2019-06-11T00:00:00"/>
    <s v="Kanyora James Mwai"/>
    <s v="Male"/>
    <s v="99999"/>
    <s v="0720459293"/>
    <s v="720459293"/>
    <s v=""/>
    <s v="718038351"/>
    <n v="37.100441000000004"/>
    <n v="-0.589584"/>
    <s v="Nyeri"/>
    <s v="Mukurweni"/>
    <s v="Giathugu"/>
    <s v="Rurangi"/>
    <s v="10"/>
    <s v="Fagaden Enterprises"/>
    <s v="Fagaden Enterprises"/>
    <s v="721959188"/>
    <s v="Micro Business"/>
    <x v="1"/>
  </r>
  <r>
    <s v="VPA6"/>
    <s v="KE-NYE-1906-25859"/>
    <x v="1"/>
    <s v=""/>
    <s v="1st May,2019"/>
    <d v="2019-05-01T00:00:00"/>
    <s v="14th June,2019"/>
    <d v="2019-06-14T00:00:00"/>
    <s v="Maina Wilfred Kibui"/>
    <s v="Male"/>
    <s v="22862365"/>
    <s v="0721208287"/>
    <s v="721208287"/>
    <s v=""/>
    <s v="720227275"/>
    <n v="36.989953"/>
    <n v="-0.46034000000000003"/>
    <s v="Nyeri"/>
    <s v="Tetu"/>
    <s v="Nyeri"/>
    <s v="Githima"/>
    <s v="12"/>
    <s v="Mt Kenya Renewable Energy"/>
    <s v="Mt Kenya Renewable Energy"/>
    <s v="726322851"/>
    <s v="Micro Business"/>
    <x v="0"/>
  </r>
  <r>
    <s v="VPA6"/>
    <s v="KE-NYA-1906-25502"/>
    <x v="1"/>
    <s v=""/>
    <s v="15th March,2019"/>
    <d v="2019-03-15T00:00:00"/>
    <s v="21st June,2019"/>
    <d v="2019-06-21T00:00:00"/>
    <s v="Makori Grace Bochaberi"/>
    <s v="Female"/>
    <s v="11037182"/>
    <s v="0714409370"/>
    <s v="714409370"/>
    <s v=""/>
    <s v="729333932"/>
    <n v="34.931310000000003"/>
    <n v="-0.56914699999999996"/>
    <s v="Nyamira"/>
    <s v="Nyamira South"/>
    <s v="Bonyamatuta"/>
    <s v="Sasuri"/>
    <s v="6"/>
    <s v="Perjo Biogas Co Ltd"/>
    <s v="Joel Nyambane Moigare"/>
    <s v="710208102"/>
    <s v="Micro Business"/>
    <x v="0"/>
  </r>
  <r>
    <s v="VPA6"/>
    <s v="KE-NAN-1803-25660"/>
    <x v="1"/>
    <s v=""/>
    <s v="22nd December,2017"/>
    <d v="2017-12-22T00:00:00"/>
    <s v="21st March,2018"/>
    <d v="2018-03-21T00:00:00"/>
    <s v="Fatuma Salim"/>
    <s v="Female"/>
    <s v="99999"/>
    <s v="0705110102"/>
    <s v="705110102"/>
    <s v=""/>
    <s v=""/>
    <n v="35.079152999999998"/>
    <n v="0.200823"/>
    <s v="Nandi"/>
    <s v="Nandi Central"/>
    <s v="Nandi Central"/>
    <s v="Baraka"/>
    <n v="8"/>
    <s v="Abiud Limited"/>
    <s v="Abiud Limited"/>
    <s v="724094711"/>
    <s v="Micro Business"/>
    <x v="3"/>
  </r>
  <r>
    <s v="VPA6"/>
    <s v="KE-NAN-1901-25662"/>
    <x v="0"/>
    <s v="Grievance"/>
    <s v="21st December,2018"/>
    <d v="2018-12-21T00:00:00"/>
    <s v="17th January,2019"/>
    <d v="2019-01-17T00:00:00"/>
    <s v="Hellen Koech"/>
    <s v="Female"/>
    <s v="99999"/>
    <s v="0710104628"/>
    <s v="710104628"/>
    <s v=""/>
    <s v=""/>
    <n v="35.078572999999999"/>
    <n v="0.17708699999999999"/>
    <s v="Nandi"/>
    <s v="Nandi Central"/>
    <s v="Nandi Central"/>
    <s v="Kapkesengen"/>
    <n v="8"/>
    <s v="Abiud Limited"/>
    <s v="Abiud Limited"/>
    <s v="724094711"/>
    <s v="Micro Business"/>
    <x v="3"/>
  </r>
  <r>
    <s v="VPA6"/>
    <s v="KE-NAN-1902-25656"/>
    <x v="1"/>
    <s v=""/>
    <s v="21st December,2018"/>
    <d v="2018-12-21T00:00:00"/>
    <s v="18th February,2019"/>
    <d v="2019-02-18T00:00:00"/>
    <s v="Beatrice Kipkorir"/>
    <s v="Female"/>
    <s v="99999"/>
    <s v="0717672762"/>
    <s v="717672762"/>
    <s v=""/>
    <s v=""/>
    <n v="35.069085000000001"/>
    <n v="0.190055"/>
    <s v="Nandi"/>
    <s v="Nandi Central"/>
    <s v="Nandi Central"/>
    <s v="Kamobo"/>
    <s v="8"/>
    <s v="Abiud Limited"/>
    <s v="Abiud Limited"/>
    <s v="724094711"/>
    <s v="Micro Business"/>
    <x v="3"/>
  </r>
  <r>
    <s v="VPA6"/>
    <s v="KE-NYE-1906-27158"/>
    <x v="1"/>
    <s v=""/>
    <s v="8th April,2019"/>
    <d v="2019-04-08T00:00:00"/>
    <s v="18th June,2019"/>
    <d v="2019-06-18T00:00:00"/>
    <s v="Mahinda Mary Wairimu"/>
    <s v="Female"/>
    <s v="99999"/>
    <s v="254713701928"/>
    <s v="2.55E+11"/>
    <s v=""/>
    <s v=""/>
    <n v="37.150421999999999"/>
    <n v="-0.51681100000000002"/>
    <s v="Nyeri"/>
    <s v="Mathira East"/>
    <s v="Kirimara"/>
    <s v="Ndaroini"/>
    <s v="8"/>
    <s v="Fagaden Enterprises"/>
    <s v="Fagaden Enterprises"/>
    <s v="721959188"/>
    <s v="Micro Business"/>
    <x v="1"/>
  </r>
  <r>
    <s v="VPA6"/>
    <s v="KE-NYE-1906-27160"/>
    <x v="1"/>
    <s v=""/>
    <s v="18th April,2019"/>
    <d v="2019-04-18T00:00:00"/>
    <s v="18th June,2019"/>
    <d v="2019-06-18T00:00:00"/>
    <s v="Warui Anne Wambui"/>
    <s v="Female"/>
    <s v="99999"/>
    <s v="721690378"/>
    <s v="721690378"/>
    <s v=""/>
    <s v=""/>
    <n v="37.153409000000003"/>
    <n v="-0.48212899999999997"/>
    <s v="Nyeri"/>
    <s v="Mathira East"/>
    <s v="Gatura"/>
    <s v="Kamunyaka"/>
    <s v="8"/>
    <s v="Fagaden Enterprises"/>
    <s v="Fagaden Enterprises"/>
    <s v="721959188"/>
    <s v="Micro Business"/>
    <x v="1"/>
  </r>
  <r>
    <s v="VPA6"/>
    <s v="KE-NYE-1906-27159"/>
    <x v="1"/>
    <s v=""/>
    <s v="6th April,2019"/>
    <d v="2019-04-06T00:00:00"/>
    <s v="18th June,2019"/>
    <d v="2019-06-18T00:00:00"/>
    <s v="Mahinda Peter Maina"/>
    <s v="Male"/>
    <s v="99999"/>
    <s v="254715498351"/>
    <s v="2.55E+11"/>
    <s v=""/>
    <s v=""/>
    <n v="37.150457000000003"/>
    <n v="-0.51664600000000005"/>
    <s v="Nyeri"/>
    <s v="Mathira East"/>
    <s v="Kirimara"/>
    <s v="Ndaroini"/>
    <s v="8"/>
    <s v="Fagaden Enterprises"/>
    <s v="Peter"/>
    <s v="721959188"/>
    <s v="Micro Business"/>
    <x v="1"/>
  </r>
  <r>
    <s v="VPA6"/>
    <s v="KE-NYE-1906-27481"/>
    <x v="1"/>
    <s v=""/>
    <s v="31st May,2019"/>
    <d v="2019-05-31T00:00:00"/>
    <s v="22nd June,2019"/>
    <d v="2019-06-22T00:00:00"/>
    <s v="Njogu Peterson Mutahi"/>
    <s v="Male"/>
    <s v="99999"/>
    <s v="0716310408"/>
    <s v="716310408"/>
    <s v=""/>
    <s v=""/>
    <n v="37.111234000000003"/>
    <n v="-0.47472999999999999"/>
    <s v="Nyeri"/>
    <s v="Mathira East"/>
    <s v="Mathaithi"/>
    <s v="Mathaithi"/>
    <s v="8"/>
    <s v="Fagaden Enterprises"/>
    <s v="Fagaden Enterprises"/>
    <s v=""/>
    <s v="Micro Business"/>
    <x v="1"/>
  </r>
  <r>
    <s v="VPA6"/>
    <s v="KE-KIR-1906-27137"/>
    <x v="1"/>
    <s v=""/>
    <s v="24th May,2019"/>
    <d v="2019-05-24T00:00:00"/>
    <s v="24th June,2019"/>
    <d v="2019-06-24T00:00:00"/>
    <s v="David Muriuki Muthigani"/>
    <s v="Male"/>
    <s v="99999"/>
    <s v="0723993514"/>
    <s v="723993514"/>
    <s v=""/>
    <s v=""/>
    <n v="37.194754000000003"/>
    <n v="-0.51796299999999995"/>
    <s v="Kirinyaga"/>
    <s v="Sagana"/>
    <s v="Kihuro"/>
    <s v="Nguguini"/>
    <s v="10"/>
    <s v="Andcol Enterprises"/>
    <s v="Andcol  Enterprises"/>
    <s v=""/>
    <s v="Micro Business"/>
    <x v="0"/>
  </r>
  <r>
    <s v="VPA6"/>
    <s v="KE-NYA-1906-25503"/>
    <x v="1"/>
    <s v=""/>
    <s v="20th March,2019"/>
    <d v="2019-03-20T00:00:00"/>
    <s v="27th June,2019"/>
    <d v="2019-06-27T00:00:00"/>
    <s v="Bogonko Simon Mocheche"/>
    <s v="Male"/>
    <s v="13329945"/>
    <s v="720057930"/>
    <s v="725309506"/>
    <s v=""/>
    <s v="736105007"/>
    <n v="34.944515000000003"/>
    <n v="-0.597105"/>
    <s v="Nyamira"/>
    <s v="Nyamira"/>
    <s v="Kebirigo"/>
    <s v="Konate"/>
    <n v="10"/>
    <s v="Perjo Biogas Co Ltd"/>
    <s v="Joel Nyambane Moigare"/>
    <s v="710208102"/>
    <s v="Micro Business"/>
    <x v="0"/>
  </r>
  <r>
    <s v="VPA6"/>
    <s v="KE-MER-1906-25690"/>
    <x v="0"/>
    <s v="Under Verification"/>
    <s v="28th June,2019"/>
    <d v="2019-06-28T00:00:00"/>
    <s v="28th June,2019"/>
    <d v="2019-06-28T00:00:00"/>
    <s v="Thuranira Joseph Kithinji"/>
    <s v="Male"/>
    <s v="7011739"/>
    <s v="07060226871"/>
    <s v="7060226871"/>
    <s v=""/>
    <s v="728438731"/>
    <n v="37.553755000000002"/>
    <n v="0.13353000000000001"/>
    <s v="Meru"/>
    <s v="Buuri"/>
    <s v="Kirua"/>
    <s v="Kiau"/>
    <s v="8"/>
    <s v="Igwemas General Digester Ltd"/>
    <s v="Poul Murithi"/>
    <s v="791853946"/>
    <s v="Micro Business"/>
    <x v="1"/>
  </r>
  <r>
    <s v="VPA6"/>
    <s v="KE-NYA-1906-25504"/>
    <x v="1"/>
    <s v=""/>
    <s v="10th March,2019"/>
    <d v="2019-03-10T00:00:00"/>
    <s v="30th June,2019"/>
    <d v="2019-06-30T00:00:00"/>
    <s v="Kimoi Caroline Nyanchama"/>
    <s v="Female"/>
    <s v="27253260"/>
    <s v="0717356351"/>
    <s v="717356351"/>
    <s v=""/>
    <s v="725341224"/>
    <n v="34.977015000000002"/>
    <n v="-0.729522"/>
    <s v="Nyamira"/>
    <s v="Masaba North"/>
    <s v="Nyabiosi"/>
    <s v="Bondeni"/>
    <s v="8"/>
    <s v="Perjo Biogas Co Ltd"/>
    <s v="Joel Nyambane Moigare"/>
    <s v="710208102"/>
    <s v="Micro Business"/>
    <x v="1"/>
  </r>
  <r>
    <s v="VPA6"/>
    <s v="KE-KIR-1907-27140"/>
    <x v="1"/>
    <s v=""/>
    <s v="1st June,2019"/>
    <d v="2019-06-01T00:00:00"/>
    <s v="1st July,2019"/>
    <d v="2019-07-01T00:00:00"/>
    <s v="Thairu Ephrahim Muriuki"/>
    <s v="Male"/>
    <s v="14521016"/>
    <s v="0721265349"/>
    <s v="721265349"/>
    <s v=""/>
    <s v="721553653"/>
    <n v="37.369729"/>
    <n v="-0.69284900000000005"/>
    <s v="Kirinyaga"/>
    <s v="Kirinyaga East"/>
    <s v="Wanguru"/>
    <s v="Mwea"/>
    <s v="6"/>
    <s v="Andcol Enterprises"/>
    <s v="Andcol  Enterprises"/>
    <s v="723020914"/>
    <s v="Micro Business"/>
    <x v="0"/>
  </r>
  <r>
    <s v="VPA6"/>
    <s v="KE-KIA-1906-25753"/>
    <x v="0"/>
    <s v="Grievance"/>
    <s v="30th May,2019"/>
    <d v="2019-05-30T00:00:00"/>
    <s v="26th June,2019"/>
    <d v="2019-06-26T00:00:00"/>
    <s v="Waihumbu Felistas Wambui"/>
    <s v="Female"/>
    <s v="99999"/>
    <s v="254712720721"/>
    <s v="2.55E+11"/>
    <s v=""/>
    <s v="2.55E+11"/>
    <n v="36.807482999999998"/>
    <n v="-1.1366350000000001"/>
    <s v="Kiambu"/>
    <s v="Kiambu"/>
    <s v="Tinganga"/>
    <s v="Ngaita"/>
    <s v="10"/>
    <s v="Felikam Biogas Services"/>
    <s v="Null"/>
    <s v=""/>
    <s v="Micro Business"/>
    <x v="0"/>
  </r>
  <r>
    <s v="VPA6"/>
    <s v="KE-NAK-1906-27653"/>
    <x v="1"/>
    <s v=""/>
    <s v="24th April,2019"/>
    <d v="2019-04-24T00:00:00"/>
    <s v="15th June,2019"/>
    <d v="2019-06-15T00:00:00"/>
    <s v="John Ngige"/>
    <s v="Male"/>
    <s v="2590134"/>
    <s v="254720380456"/>
    <s v="2.55E+11"/>
    <s v=""/>
    <s v=""/>
    <n v="36.159965"/>
    <n v="-7.3842000000000005E-2"/>
    <s v="Nakuru"/>
    <s v="Subukia"/>
    <s v="Kabazi"/>
    <s v="Kabazi"/>
    <s v="8"/>
    <s v="Kichemu limited"/>
    <s v="Stephen Macharia Kimenyi"/>
    <s v="727002750"/>
    <s v="Micro Business"/>
    <x v="1"/>
  </r>
  <r>
    <s v="VPA6"/>
    <s v="KE-NYE-1907-26324"/>
    <x v="0"/>
    <s v="Under Verification"/>
    <s v="5th July,2019"/>
    <d v="2019-07-05T00:00:00"/>
    <s v="5th July,2019"/>
    <d v="2019-07-05T00:00:00"/>
    <s v="Mumbi Ruth Njeri"/>
    <s v="Female"/>
    <s v="1820342"/>
    <s v="0706070996"/>
    <s v="706070996"/>
    <s v=""/>
    <s v="708116536"/>
    <n v="37.145955000000001"/>
    <n v="-0.49546200000000001"/>
    <s v="Nyeri"/>
    <s v="Mathira East"/>
    <s v="Kianjaini"/>
    <s v="Kiaguthu"/>
    <s v="8"/>
    <s v="HAMKAM"/>
    <s v="Hamkam"/>
    <s v="728905327"/>
    <s v="Micro Business"/>
    <x v="0"/>
  </r>
  <r>
    <s v="VPA6"/>
    <s v="KE-KIR-1907-27147"/>
    <x v="1"/>
    <s v=""/>
    <s v="9th June,2019"/>
    <d v="2019-06-09T00:00:00"/>
    <s v="9th July,2019"/>
    <d v="2019-07-09T00:00:00"/>
    <s v="Njagi Gitari Simon"/>
    <s v="Male"/>
    <s v="99999"/>
    <s v="0722506934"/>
    <s v="722506934"/>
    <s v=""/>
    <s v="722910122"/>
    <n v="37.377113000000001"/>
    <n v="-0.52235500000000001"/>
    <s v="Kirinyaga"/>
    <s v="Kirinyaga East"/>
    <s v="Njukini"/>
    <s v="Mburi"/>
    <s v="8"/>
    <s v="Eastern Bioteck"/>
    <s v="Sospeter Maina"/>
    <s v="731538580"/>
    <s v="Micro Business"/>
    <x v="1"/>
  </r>
  <r>
    <s v="VPA6"/>
    <s v="KE-MER-1907-25686"/>
    <x v="1"/>
    <s v=""/>
    <s v="10th July,2019"/>
    <d v="2019-07-10T00:00:00"/>
    <s v="10th July,2019"/>
    <d v="2019-07-10T00:00:00"/>
    <s v="Mukeku Kithure Robert"/>
    <s v="Male"/>
    <s v="21567787"/>
    <s v="254721302387"/>
    <s v="2.55E+11"/>
    <s v=""/>
    <s v="2.55E+11"/>
    <n v="37.552427999999999"/>
    <n v="9.1611999999999999E-2"/>
    <s v="Meru"/>
    <s v="Buuri"/>
    <s v="Kirua"/>
    <s v="Murunguma"/>
    <s v="8"/>
    <s v="Igwemas General Digester Ltd"/>
    <s v="Timothy Murithi"/>
    <s v="791853946"/>
    <s v="Micro Business"/>
    <x v="1"/>
  </r>
  <r>
    <s v="VPA6"/>
    <s v="KE-NAK-1906-27654"/>
    <x v="1"/>
    <s v=""/>
    <s v="13th May,2019"/>
    <d v="2019-05-13T00:00:00"/>
    <s v="10th June,2019"/>
    <d v="2019-06-10T00:00:00"/>
    <s v="Jacinta Muthoni Kareithi"/>
    <s v="Female"/>
    <s v="2169425"/>
    <s v="254720372453"/>
    <s v="2.55E+11"/>
    <s v=""/>
    <s v="2.55E+11"/>
    <n v="36.145910000000001"/>
    <n v="-0.35791499999999998"/>
    <s v="Nakuru"/>
    <s v="Nakuru Town"/>
    <s v="Miti Mingi"/>
    <s v="Jacaranda"/>
    <s v="8"/>
    <s v="Kichemu limited"/>
    <s v="Stephen Macharia Kimenyi"/>
    <s v="727002750"/>
    <s v="Micro Business"/>
    <x v="1"/>
  </r>
  <r>
    <s v="VPA6"/>
    <s v="KE-KIS-1907-25333"/>
    <x v="1"/>
    <s v=""/>
    <s v="12th July,2019"/>
    <d v="2019-07-12T00:00:00"/>
    <s v="12th July,2019"/>
    <d v="2019-07-12T00:00:00"/>
    <s v="Samwel Margaret Bosibori"/>
    <s v="Male"/>
    <s v="5948407"/>
    <s v="0724056173"/>
    <s v="724056173"/>
    <s v=""/>
    <s v=""/>
    <n v="34.797265000000003"/>
    <n v="-0.71486499999999997"/>
    <s v="Kisii"/>
    <s v="Kisii Central"/>
    <s v="Kisii Central"/>
    <s v="Matibo"/>
    <s v="12"/>
    <s v="Nyansancha Biogas"/>
    <s v="Samuel Manyura Otiso"/>
    <s v="723433295"/>
    <s v="Micro Business"/>
    <x v="1"/>
  </r>
  <r>
    <s v="VPA6"/>
    <s v="KE-NAN-1810-25663"/>
    <x v="0"/>
    <s v="Under Verification"/>
    <s v="9th July,2018"/>
    <d v="2018-07-09T00:00:00"/>
    <s v="23rd October,2018"/>
    <d v="2018-10-23T00:00:00"/>
    <s v="Safina Jematia"/>
    <s v="Female"/>
    <s v="99999"/>
    <s v="707232091"/>
    <s v="707232091"/>
    <s v=""/>
    <s v=""/>
    <n v="35.069344000000001"/>
    <n v="0.209949"/>
    <s v="Nandi"/>
    <s v="Mosop"/>
    <s v="Nandi Central"/>
    <s v="Kamurguiywo"/>
    <n v="8"/>
    <s v="Abiud Limited"/>
    <s v="Abiud Limited"/>
    <s v="724094711"/>
    <s v="Micro Business"/>
    <x v="3"/>
  </r>
  <r>
    <s v="VPA6"/>
    <s v="KE-MUR-1907-24946"/>
    <x v="1"/>
    <s v=""/>
    <s v="13th July,2019"/>
    <d v="2019-07-13T00:00:00"/>
    <s v="13th July,2019"/>
    <d v="2019-07-13T00:00:00"/>
    <s v="Githuku Peter Karuiki"/>
    <s v="Male"/>
    <s v="10566909"/>
    <s v="254722309216"/>
    <s v="2.55E+11"/>
    <s v=""/>
    <s v="2.55E+11"/>
    <n v="37.040903"/>
    <n v="-0.95738000000000001"/>
    <s v="Murang'a"/>
    <s v="Kandara"/>
    <s v="Ngararia"/>
    <s v="Waitua"/>
    <s v="8"/>
    <s v="Fagaden Enterprises"/>
    <s v="Fagaden Enterprises"/>
    <s v="721959188"/>
    <s v="Micro Business"/>
    <x v="1"/>
  </r>
  <r>
    <s v="VPA6"/>
    <s v="KE-MER-1907-25695"/>
    <x v="1"/>
    <s v=""/>
    <s v="13th July,2019"/>
    <d v="2019-07-13T00:00:00"/>
    <s v="13th July,2019"/>
    <d v="2019-07-13T00:00:00"/>
    <s v="Rukunga Nathama Martha"/>
    <s v="Female"/>
    <s v="19678767"/>
    <s v="254707442701"/>
    <s v="707442701"/>
    <s v=""/>
    <s v="712079103"/>
    <n v="37.809553000000001"/>
    <n v="0.19528799999999999"/>
    <s v="Meru"/>
    <s v="Tigania East"/>
    <s v="Thubuku"/>
    <s v="Antuanuu"/>
    <s v="10"/>
    <s v="Igwemas General Digester Ltd"/>
    <s v="Samuel Kirimi Maruga"/>
    <s v="7930220614"/>
    <s v="Micro Business"/>
    <x v="1"/>
  </r>
  <r>
    <s v="VPA6"/>
    <s v="KE-KIA-1906-16182123"/>
    <x v="0"/>
    <s v="Unreachable"/>
    <s v="29th April,2019"/>
    <d v="2019-04-29T00:00:00"/>
    <s v="18th June,2019"/>
    <d v="2019-06-18T00:00:00"/>
    <s v="Thuo Joseph Mwangi"/>
    <s v="Male"/>
    <s v="7442467"/>
    <s v="0721346605"/>
    <s v="721346605"/>
    <s v=""/>
    <s v="721346605"/>
    <n v="37.144461999999997"/>
    <n v="-1.0573220000000001"/>
    <s v="Kiambu"/>
    <s v="Thika East"/>
    <s v="Kamenu"/>
    <s v="Happy Valley"/>
    <s v="4"/>
    <s v="VEP Enterprises"/>
    <s v="Nixon Kariuki Gaichuru"/>
    <s v="712255629"/>
    <s v="Micro Business"/>
    <x v="7"/>
  </r>
  <r>
    <s v="VPA6"/>
    <s v="KE-KIA-1904-27626"/>
    <x v="1"/>
    <s v=""/>
    <s v="20th March,2019"/>
    <d v="2019-03-20T00:00:00"/>
    <s v="23rd April,2019"/>
    <d v="2019-04-23T00:00:00"/>
    <s v="Nganga Mary Wanjiru"/>
    <s v="Female"/>
    <s v="9371879"/>
    <s v="0723864433"/>
    <s v="723864433"/>
    <s v=""/>
    <s v="706046202"/>
    <n v="36.620086999999998"/>
    <n v="-1.148469"/>
    <s v="Kiambu"/>
    <s v="Limuru"/>
    <s v="Rironi"/>
    <s v="Kiroe"/>
    <s v="6"/>
    <s v="Bio Esline Company Ltd"/>
    <s v="Null"/>
    <s v=""/>
    <s v="Micro Business"/>
    <x v="0"/>
  </r>
  <r>
    <s v="VPA6"/>
    <s v="KE-KIA-1812-27628"/>
    <x v="1"/>
    <s v=""/>
    <s v="24th November,2018"/>
    <d v="2018-11-24T00:00:00"/>
    <s v="15th December,2018"/>
    <d v="2018-12-15T00:00:00"/>
    <s v="Ndambiri Mary Waruguru"/>
    <s v="Female"/>
    <s v="5745962"/>
    <s v="0721858939"/>
    <s v="721858939"/>
    <s v=""/>
    <s v=""/>
    <n v="36.945464000000001"/>
    <n v="-1.1074409999999999"/>
    <s v="Kiambu"/>
    <s v="Ruiru"/>
    <s v="Mugutha"/>
    <s v="Kamaye"/>
    <s v="8"/>
    <s v="Bio Esline Company Ltd"/>
    <s v=""/>
    <s v=""/>
    <s v="Micro Business"/>
    <x v="0"/>
  </r>
  <r>
    <s v="VPA6"/>
    <s v="KE-KIA-1903-27627"/>
    <x v="1"/>
    <s v=""/>
    <s v="12th February,2019"/>
    <d v="2019-02-12T00:00:00"/>
    <s v="18th March,2019"/>
    <d v="2019-03-18T00:00:00"/>
    <s v="Muchungu David Kagaita"/>
    <s v="Male"/>
    <s v="99999"/>
    <s v="254722982979"/>
    <s v="2.55E+11"/>
    <s v=""/>
    <s v="2.55E+11"/>
    <n v="36.962947999999997"/>
    <n v="-1.119985"/>
    <s v="Kiambu"/>
    <s v="Ruiru"/>
    <s v="Kimbo"/>
    <s v="Migutha"/>
    <s v="16"/>
    <s v="Bio Esline Company Ltd"/>
    <s v="Null"/>
    <s v=""/>
    <s v="Micro Business"/>
    <x v="1"/>
  </r>
  <r>
    <s v="VPA6"/>
    <s v="KE-NYE-1906-24756"/>
    <x v="1"/>
    <s v=""/>
    <s v="2nd May,2019"/>
    <d v="2019-05-02T00:00:00"/>
    <s v="5th June,2019"/>
    <d v="2019-06-05T00:00:00"/>
    <s v="Muchangi Wilson"/>
    <s v="Male"/>
    <s v="345706"/>
    <s v="254720651194"/>
    <s v="2.55E+11"/>
    <s v=""/>
    <s v="2.55E+11"/>
    <n v="37.11345"/>
    <n v="-0.416213"/>
    <s v="Nyeri"/>
    <s v="Mathira West"/>
    <s v="Ruguru"/>
    <s v="Karia"/>
    <s v="8"/>
    <s v="Cides Ltd"/>
    <s v="Null"/>
    <s v=""/>
    <s v="Micro Business"/>
    <x v="0"/>
  </r>
  <r>
    <s v="VPA6"/>
    <s v="KE-NYE-1906-24757"/>
    <x v="1"/>
    <s v=""/>
    <s v="2nd May,2019"/>
    <d v="2019-05-02T00:00:00"/>
    <s v="5th June,2019"/>
    <d v="2019-06-05T00:00:00"/>
    <s v="Njagiru Charles Muriuki"/>
    <s v="Male"/>
    <s v="99999"/>
    <s v="254728298571"/>
    <s v="2.55E+11"/>
    <s v=""/>
    <s v=""/>
    <n v="37.126682000000002"/>
    <n v="-0.39180599999999999"/>
    <s v="Nyeri"/>
    <s v="Mathira West"/>
    <s v="Gitunduti"/>
    <s v="Gikowe"/>
    <s v="8"/>
    <s v="Cides Ltd"/>
    <s v="Null"/>
    <s v=""/>
    <s v="Micro Business"/>
    <x v="0"/>
  </r>
  <r>
    <s v="VPA6"/>
    <s v="KE-NYE-1906-24758"/>
    <x v="1"/>
    <s v=""/>
    <s v="25th May,2019"/>
    <d v="2019-05-25T00:00:00"/>
    <s v="5th June,2019"/>
    <d v="2019-06-05T00:00:00"/>
    <s v="Mumbi Emily"/>
    <s v="Female"/>
    <s v="10967590"/>
    <s v="254726812606"/>
    <s v="2.55E+11"/>
    <s v=""/>
    <s v=""/>
    <n v="37.110135999999997"/>
    <n v="-0.41523100000000002"/>
    <s v="Nyeri"/>
    <s v="Mathira West"/>
    <s v="Ruguru"/>
    <s v="Itiati"/>
    <s v="10"/>
    <s v="Cides Ltd"/>
    <s v="Null"/>
    <s v=""/>
    <s v="Micro Business"/>
    <x v="0"/>
  </r>
  <r>
    <s v="VPA6"/>
    <s v="KE-NYE-1906-24759"/>
    <x v="1"/>
    <s v=""/>
    <s v="20th April,2019"/>
    <d v="2019-04-20T00:00:00"/>
    <s v="5th June,2019"/>
    <d v="2019-06-05T00:00:00"/>
    <s v="Githaiga Simon"/>
    <s v="Female"/>
    <s v="70138016"/>
    <s v="254711315753"/>
    <s v="2.55E+11"/>
    <s v=""/>
    <s v="2.55E+11"/>
    <n v="37.104545000000002"/>
    <n v="-0.40526699999999999"/>
    <s v="Nyeri"/>
    <s v="Mathira West"/>
    <s v="Ruguru"/>
    <s v="Kigutha"/>
    <s v="12"/>
    <s v="Cides Ltd"/>
    <s v="Null"/>
    <s v=""/>
    <s v="Micro Business"/>
    <x v="0"/>
  </r>
  <r>
    <s v="VPA6"/>
    <s v="KE-KIA-1906-27629"/>
    <x v="1"/>
    <s v=""/>
    <s v="1st June,2019"/>
    <d v="2019-06-01T00:00:00"/>
    <s v="8th June,2019"/>
    <d v="2019-06-08T00:00:00"/>
    <s v="Mburu Samuel"/>
    <s v="Male"/>
    <s v="99999"/>
    <s v="254720393958"/>
    <s v="2.55E+11"/>
    <s v=""/>
    <s v="2.55E+11"/>
    <n v="36.935552000000001"/>
    <n v="-1.105774"/>
    <s v="Kiambu"/>
    <s v="Ruiru"/>
    <s v="Mugutha"/>
    <s v="Green Rage Estate"/>
    <s v="10"/>
    <s v="Bio Esline Company Ltd"/>
    <s v="Null"/>
    <s v=""/>
    <s v="Micro Business"/>
    <x v="0"/>
  </r>
  <r>
    <s v="VPA6"/>
    <s v="KE-KIA-1906-24761"/>
    <x v="1"/>
    <s v=""/>
    <s v="2nd May,2019"/>
    <d v="2019-05-02T00:00:00"/>
    <s v="5th June,2019"/>
    <d v="2019-06-05T00:00:00"/>
    <s v="Njau Hannah Nyambura"/>
    <s v="Female"/>
    <s v="99999"/>
    <s v="254722807112"/>
    <s v="2.55E+11"/>
    <s v=""/>
    <s v="2.55E+11"/>
    <n v="36.635952000000003"/>
    <n v="-1.086031"/>
    <s v="Kiambu"/>
    <s v="Limuru"/>
    <s v="Bibirioni"/>
    <s v="Kinyogori"/>
    <s v="10"/>
    <s v="Cides Ltd"/>
    <s v="Null"/>
    <s v=""/>
    <s v="Micro Business"/>
    <x v="0"/>
  </r>
  <r>
    <s v="VPA6"/>
    <s v="KE-NYE-1906-24764"/>
    <x v="1"/>
    <s v=""/>
    <s v="2nd May,2019"/>
    <d v="2019-05-02T00:00:00"/>
    <s v="5th June,2019"/>
    <d v="2019-06-05T00:00:00"/>
    <s v="Gichuki Lidya Gathoni"/>
    <s v="Female"/>
    <s v="3712518"/>
    <s v="254719779553"/>
    <s v="2.55E+11"/>
    <s v=""/>
    <s v="2.55E+11"/>
    <n v="37.105629999999998"/>
    <n v="-0.42125000000000001"/>
    <s v="Nyeri"/>
    <s v="Mathira West"/>
    <s v="Ruguru"/>
    <s v="Itiati"/>
    <s v="8"/>
    <s v="Cides Ltd"/>
    <s v="Null"/>
    <s v=""/>
    <s v="Micro Business"/>
    <x v="0"/>
  </r>
  <r>
    <s v="VPA6"/>
    <s v="KE-NYE-1906-24765"/>
    <x v="1"/>
    <s v=""/>
    <s v="2nd May,2019"/>
    <d v="2019-05-02T00:00:00"/>
    <s v="5th June,2019"/>
    <d v="2019-06-05T00:00:00"/>
    <s v="Magondu Joseph Gaitiu"/>
    <s v="Male"/>
    <s v="9322583"/>
    <s v="254721449236"/>
    <s v="2.55E+11"/>
    <s v=""/>
    <s v="2.55E+11"/>
    <n v="37.104252000000002"/>
    <n v="-0.42138300000000001"/>
    <s v="Nyeri"/>
    <s v="Mathira West"/>
    <s v="Ruguru"/>
    <s v="Itiati"/>
    <s v="10"/>
    <s v="Cides Ltd"/>
    <s v="Null"/>
    <s v=""/>
    <s v="Micro Business"/>
    <x v="0"/>
  </r>
  <r>
    <s v="VPA6"/>
    <s v="KE-NYE-1906-24766"/>
    <x v="1"/>
    <s v=""/>
    <s v="1st May,2019"/>
    <d v="2019-05-01T00:00:00"/>
    <s v="5th June,2019"/>
    <d v="2019-06-05T00:00:00"/>
    <s v="Kigio James Muriuki"/>
    <s v="Male"/>
    <s v="605924"/>
    <s v="254722299127"/>
    <s v="2.55E+11"/>
    <s v=""/>
    <s v=""/>
    <n v="37.098534999999998"/>
    <n v="-0.42458000000000001"/>
    <s v="Nyeri"/>
    <s v="Mathira West"/>
    <s v="Ruguru"/>
    <s v="Gachuiro"/>
    <s v="8"/>
    <s v="Cides Ltd"/>
    <s v="Null"/>
    <s v=""/>
    <s v="Micro Business"/>
    <x v="0"/>
  </r>
  <r>
    <s v="VPA6"/>
    <s v="KE-NYE-1906-24767"/>
    <x v="0"/>
    <s v="Grievance"/>
    <s v="4th May,2019"/>
    <d v="2019-05-04T00:00:00"/>
    <s v="5th June,2019"/>
    <d v="2019-06-05T00:00:00"/>
    <s v="Wanja Victoria"/>
    <s v="Female"/>
    <s v="99999"/>
    <s v="254727313893"/>
    <s v="2.55E+11"/>
    <s v=""/>
    <s v="2.55E+11"/>
    <n v="37.098512999999997"/>
    <n v="-0.42704700000000001"/>
    <s v="Nyeri"/>
    <s v="Mathira West"/>
    <s v="Ruguru"/>
    <s v="Gachuiro"/>
    <s v="10"/>
    <s v="Cides Ltd"/>
    <s v="Null"/>
    <s v=""/>
    <s v="Micro Business"/>
    <x v="0"/>
  </r>
  <r>
    <s v="VPA6"/>
    <s v="KE-NYE-1906-24768"/>
    <x v="1"/>
    <s v=""/>
    <s v="3rd May,2019"/>
    <d v="2019-05-03T00:00:00"/>
    <s v="5th June,2019"/>
    <d v="2019-06-05T00:00:00"/>
    <s v="Itote Anastacia"/>
    <s v="Female"/>
    <s v="1083699"/>
    <s v="0722443020"/>
    <s v="722443020"/>
    <s v=""/>
    <s v=""/>
    <n v="37.091248"/>
    <n v="-0.430257"/>
    <s v="Nyeri"/>
    <s v="Mathira West"/>
    <s v="Ruguru"/>
    <s v="Gachuiro"/>
    <s v="10"/>
    <s v="Cides Ltd"/>
    <s v="Null"/>
    <s v=""/>
    <s v="Micro Business"/>
    <x v="0"/>
  </r>
  <r>
    <s v="VPA6"/>
    <s v="KE-NYE-1906-24769"/>
    <x v="1"/>
    <s v=""/>
    <s v="2nd May,2019"/>
    <d v="2019-05-02T00:00:00"/>
    <s v="5th June,2019"/>
    <d v="2019-06-05T00:00:00"/>
    <s v="Wangu Loise"/>
    <s v="Female"/>
    <s v="13725102"/>
    <s v="254714449035"/>
    <s v="2.55E+11"/>
    <s v=""/>
    <s v="2.55E+11"/>
    <n v="37.086469999999998"/>
    <n v="-0.42118699999999998"/>
    <s v="Nyeri"/>
    <s v="Mathira West"/>
    <s v="Ruguru"/>
    <s v="Gachuiro"/>
    <s v="8"/>
    <s v="Cides Ltd"/>
    <s v="Null"/>
    <s v=""/>
    <s v="Micro Business"/>
    <x v="0"/>
  </r>
  <r>
    <s v="VPA6"/>
    <s v="KE-MER-1907-25674"/>
    <x v="1"/>
    <s v=""/>
    <s v="17th July,2019"/>
    <d v="2019-07-17T00:00:00"/>
    <s v="17th July,2019"/>
    <d v="2019-07-17T00:00:00"/>
    <s v="Inyingi Jacinta Karuki"/>
    <s v="Female"/>
    <s v="435549"/>
    <s v="729272847"/>
    <s v="729272847"/>
    <s v=""/>
    <s v="721759493"/>
    <n v="37.939618000000003"/>
    <n v="0.36568299999999998"/>
    <s v="Meru"/>
    <s v="Igembe North"/>
    <s v="Antuambui"/>
    <s v="Miuene"/>
    <s v="10"/>
    <s v="Igwemas General Digester Ltd"/>
    <s v="Igwemas General Digester Ltd"/>
    <s v="724104697"/>
    <s v="Micro Business"/>
    <x v="1"/>
  </r>
  <r>
    <s v="VPA6"/>
    <s v="KE-KIA-1907-164567889"/>
    <x v="0"/>
    <s v="Unreachable"/>
    <s v="2nd July,2019"/>
    <d v="2019-07-02T00:00:00"/>
    <s v="2nd July,2019"/>
    <d v="2019-07-02T00:00:00"/>
    <s v="Kimani Thuo Joseph"/>
    <s v="Male"/>
    <s v="32456789"/>
    <s v="0712567435"/>
    <s v="712567435"/>
    <s v=""/>
    <s v="712567543"/>
    <n v="37.054287000000002"/>
    <n v="-1.060908"/>
    <s v="Kiambu"/>
    <s v="Thika East"/>
    <s v="Mangu"/>
    <s v="Riwa"/>
    <s v="4"/>
    <s v="VEP Enterprises"/>
    <s v="Nixon Kariuki Gaichuru"/>
    <s v="712456789"/>
    <s v="Micro Business"/>
    <x v="7"/>
  </r>
  <r>
    <s v="VPA6"/>
    <s v="KE-KIA-1906-24754"/>
    <x v="1"/>
    <s v=""/>
    <s v="31st May,2019"/>
    <d v="2019-05-31T00:00:00"/>
    <s v="6th June,2019"/>
    <d v="2019-06-06T00:00:00"/>
    <s v="Kiwara Phillip"/>
    <s v="Male"/>
    <s v="9236256"/>
    <s v="711180438"/>
    <s v="711180438"/>
    <s v=""/>
    <s v="711342923"/>
    <n v="36.776800000000001"/>
    <n v="-0.92193499999999995"/>
    <s v="Kiambu"/>
    <s v="Gatundu South"/>
    <s v="Ndarugu"/>
    <s v="Kuri"/>
    <s v="10"/>
    <s v="Cides Ltd"/>
    <s v="Null"/>
    <s v=""/>
    <s v="Micro Business"/>
    <x v="0"/>
  </r>
  <r>
    <s v="VPA6"/>
    <s v="KE-MER-1907-25599"/>
    <x v="1"/>
    <s v=""/>
    <s v="29th May,2019"/>
    <d v="2019-05-29T00:00:00"/>
    <s v="18th July,2019"/>
    <d v="2019-07-18T00:00:00"/>
    <s v="Ntakira Kinoti Jane"/>
    <s v="Female"/>
    <s v="8870172"/>
    <s v="254725708027"/>
    <s v="2.55E+11"/>
    <s v=""/>
    <s v="2.55E+11"/>
    <n v="37.592216999999998"/>
    <n v="-8.2038E-2"/>
    <s v="Meru"/>
    <s v="Imenti South"/>
    <s v="Upper Chure"/>
    <s v="Giuti"/>
    <s v="6"/>
    <s v="Likunga Company Limited"/>
    <s v="Eric Munene"/>
    <s v="728779943"/>
    <s v="Micro Business"/>
    <x v="1"/>
  </r>
  <r>
    <s v="VPA6"/>
    <s v="KE-MER-1907-25600"/>
    <x v="1"/>
    <s v=""/>
    <s v="22nd June,2019"/>
    <d v="2019-06-22T00:00:00"/>
    <s v="18th July,2019"/>
    <d v="2019-07-18T00:00:00"/>
    <s v="Mwari Kirimi Beatrice"/>
    <s v="Female"/>
    <s v="10970042"/>
    <s v="254711950518"/>
    <s v="2.55E+11"/>
    <s v=""/>
    <s v="2.55E+11"/>
    <n v="37.654744000000001"/>
    <n v="-6.4231999999999997E-2"/>
    <s v="Meru"/>
    <s v="Imenti South"/>
    <s v="Kathera"/>
    <s v="Kigumone"/>
    <s v="10"/>
    <s v="Likunga Company Limited"/>
    <s v="Eric Munene"/>
    <s v="728779943"/>
    <s v="Micro Business"/>
    <x v="1"/>
  </r>
  <r>
    <s v="VPA6"/>
    <s v="KE-MUR-1906-25535"/>
    <x v="1"/>
    <s v=""/>
    <s v="26th May,2019"/>
    <d v="2019-05-26T00:00:00"/>
    <s v="17th June,2019"/>
    <d v="2019-06-17T00:00:00"/>
    <s v="Mbugua Olipah Mbugua"/>
    <s v="Female"/>
    <s v="99999"/>
    <s v="254724601341"/>
    <s v="2.55E+11"/>
    <s v=""/>
    <s v="2.55E+11"/>
    <n v="36.897688000000002"/>
    <n v="-0.80558799999999997"/>
    <s v="Murang'a"/>
    <s v="Kandara"/>
    <s v="Githumu"/>
    <s v="Gichagini"/>
    <s v="10"/>
    <s v="Sakaki Natural Renewable Energy Center"/>
    <s v="Null"/>
    <s v=""/>
    <s v="Micro Business"/>
    <x v="1"/>
  </r>
  <r>
    <s v="VPA6"/>
    <s v="KE-EMB-1906-25536"/>
    <x v="1"/>
    <s v=""/>
    <s v="1st June,2019"/>
    <d v="2019-06-01T00:00:00"/>
    <s v="18th June,2019"/>
    <d v="2019-06-18T00:00:00"/>
    <s v="Namu Irene Gichuku"/>
    <s v="Female"/>
    <s v="3736474"/>
    <s v="254726573783"/>
    <s v="2.55E+11"/>
    <s v=""/>
    <s v="2.55E+11"/>
    <n v="37.630679999999998"/>
    <n v="-0.405588"/>
    <s v="Embu"/>
    <s v="Embu East"/>
    <s v="Ken East"/>
    <s v="Gititu"/>
    <s v="8"/>
    <s v="Sakaki Natural Renewable Energy Center"/>
    <s v="Null"/>
    <s v=""/>
    <s v="Micro Business"/>
    <x v="1"/>
  </r>
  <r>
    <s v="VPA6"/>
    <s v="KE-EMB-1906-25537"/>
    <x v="1"/>
    <s v=""/>
    <s v="30th May,2019"/>
    <d v="2019-05-30T00:00:00"/>
    <s v="18th June,2019"/>
    <d v="2019-06-18T00:00:00"/>
    <s v="Muriithi Caroline Wawira"/>
    <s v="Female"/>
    <s v="99999"/>
    <s v="254720547169"/>
    <s v="2.55E+11"/>
    <s v=""/>
    <s v=""/>
    <n v="37.589143999999997"/>
    <n v="-0.43866100000000002"/>
    <s v="Embu"/>
    <s v="Embu East"/>
    <s v="Runyenjes"/>
    <s v="Gichiche"/>
    <s v="8"/>
    <s v="Sakaki Natural Renewable Energy Center"/>
    <s v="Null"/>
    <s v=""/>
    <s v="Micro Business"/>
    <x v="1"/>
  </r>
  <r>
    <s v="VPA6"/>
    <s v="KE-EMB-1906-25550"/>
    <x v="1"/>
    <s v=""/>
    <s v="20th February,2019"/>
    <d v="2019-02-20T00:00:00"/>
    <s v="20th June,2019"/>
    <d v="2019-06-20T00:00:00"/>
    <s v="Charles Mwangi Mucangi"/>
    <s v="Male"/>
    <s v="99999"/>
    <s v="254721327879"/>
    <s v="2.55E+11"/>
    <s v=""/>
    <s v="2.55E+11"/>
    <n v="37.518338"/>
    <n v="-0.56024499999999999"/>
    <s v="Embu"/>
    <s v="Embu North"/>
    <s v="Itabua"/>
    <s v="Kambo"/>
    <s v="10"/>
    <s v="Sakaki Natural Renewable Energy Center"/>
    <s v="Null"/>
    <s v=""/>
    <s v="Micro Business"/>
    <x v="1"/>
  </r>
  <r>
    <s v="VPA6"/>
    <s v="KE-EMB-1907-25538"/>
    <x v="1"/>
    <s v=""/>
    <s v="11th June,2019"/>
    <d v="2019-06-11T00:00:00"/>
    <s v="8th July,2019"/>
    <d v="2019-07-08T00:00:00"/>
    <s v="Muriithi Johnson Muriithi"/>
    <s v="Male"/>
    <s v="99999"/>
    <s v="254727674246"/>
    <s v="2.55E+11"/>
    <s v=""/>
    <s v="2.55E+11"/>
    <n v="37.589790000000001"/>
    <n v="-0.440772"/>
    <s v="Embu"/>
    <s v="Runyenjes"/>
    <s v="Runyenyes Town"/>
    <s v="Kiamwinga"/>
    <s v="16"/>
    <s v="Sakaki Natural Renewable Energy Center"/>
    <s v="Null"/>
    <s v=""/>
    <s v="Micro Business"/>
    <x v="3"/>
  </r>
  <r>
    <s v="VPA6"/>
    <s v="KE-NYE-1907-25539"/>
    <x v="1"/>
    <s v=""/>
    <s v="9th April,2019"/>
    <d v="2019-04-09T00:00:00"/>
    <s v="9th July,2019"/>
    <d v="2019-07-09T00:00:00"/>
    <s v="Gachuiri Thiga Peter"/>
    <s v="Male"/>
    <s v="1427801"/>
    <s v="254729333543"/>
    <s v="2.55E+11"/>
    <s v=""/>
    <s v="2.55E+11"/>
    <n v="36.928013999999997"/>
    <n v="-0.59191700000000003"/>
    <s v="Nyeri"/>
    <s v="Othaya"/>
    <s v="Chinga"/>
    <s v="Mumbuini"/>
    <s v="12"/>
    <s v="Sakaki Natural Renewable Energy Center"/>
    <s v="Null"/>
    <s v=""/>
    <s v="Micro Business"/>
    <x v="1"/>
  </r>
  <r>
    <s v="VPA6"/>
    <s v="KE-NYE-1907-25540"/>
    <x v="1"/>
    <s v=""/>
    <s v="8th June,2019"/>
    <d v="2019-06-08T00:00:00"/>
    <s v="9th July,2019"/>
    <d v="2019-07-09T00:00:00"/>
    <s v="Mutero Margaret Wachuka"/>
    <s v="Female"/>
    <s v="22242949"/>
    <s v="254710124044"/>
    <s v="2.55E+11"/>
    <s v=""/>
    <s v="2.55E+11"/>
    <n v="36.919547999999999"/>
    <n v="-0.59214699999999998"/>
    <s v="Nyeri"/>
    <s v="Othaya"/>
    <s v="Chinga"/>
    <s v="Mumbuini"/>
    <s v="12"/>
    <s v="Sakaki Natural Renewable Energy Center"/>
    <s v="Null"/>
    <s v=""/>
    <s v="Micro Business"/>
    <x v="1"/>
  </r>
  <r>
    <s v="VPA6"/>
    <s v="KE-NYE-1907-25541"/>
    <x v="1"/>
    <s v=""/>
    <s v="19th March,2019"/>
    <d v="2019-03-19T00:00:00"/>
    <s v="9th July,2019"/>
    <d v="2019-07-09T00:00:00"/>
    <s v="Kabuu Cecida Wangeci"/>
    <s v="Female"/>
    <s v="99999"/>
    <s v="2540723275344"/>
    <s v="2.54E+12"/>
    <s v=""/>
    <s v="2.55E+11"/>
    <n v="36.917045999999999"/>
    <n v="-0.59003899999999998"/>
    <s v="Nyeri"/>
    <s v="Othaya"/>
    <s v="Chinga"/>
    <s v="Mumbuini"/>
    <s v="12"/>
    <s v="Sakaki Natural Renewable Energy Center"/>
    <s v="Null"/>
    <s v=""/>
    <s v="Micro Business"/>
    <x v="1"/>
  </r>
  <r>
    <s v="VPA6"/>
    <s v="KE-NYE-1907-25542"/>
    <x v="1"/>
    <s v=""/>
    <s v="9th May,2019"/>
    <d v="2019-05-09T00:00:00"/>
    <s v="9th July,2019"/>
    <d v="2019-07-09T00:00:00"/>
    <s v="Macharia Elizabeth Waceke"/>
    <s v="Female"/>
    <s v="9381292"/>
    <s v="254723480677"/>
    <s v="2.55E+11"/>
    <s v=""/>
    <s v="2.55E+11"/>
    <n v="36.927667"/>
    <n v="-0.596132"/>
    <s v="Nyeri"/>
    <s v="Othaya"/>
    <s v="Chinga"/>
    <s v="Mumbuini"/>
    <s v="12"/>
    <s v="Sakaki Natural Renewable Energy Center"/>
    <s v="Null"/>
    <s v=""/>
    <s v="Micro Business"/>
    <x v="1"/>
  </r>
  <r>
    <s v="VPA6"/>
    <s v="KE-NYE-1907-25543"/>
    <x v="1"/>
    <s v=""/>
    <s v="9th May,2019"/>
    <d v="2019-05-09T00:00:00"/>
    <s v="9th July,2019"/>
    <d v="2019-07-09T00:00:00"/>
    <s v="Njigu Elizabeth Wanjiru"/>
    <s v="Female"/>
    <s v="21843615"/>
    <s v="254721322484"/>
    <s v="2.55E+11"/>
    <s v=""/>
    <s v=""/>
    <n v="36.926813000000003"/>
    <n v="-0.59653800000000001"/>
    <s v="Nyeri"/>
    <s v="Othaya"/>
    <s v="Chinga"/>
    <s v="Mumbuini"/>
    <s v="12"/>
    <s v="Sakaki Natural Renewable Energy Center"/>
    <s v="Null"/>
    <s v=""/>
    <s v="Micro Business"/>
    <x v="1"/>
  </r>
  <r>
    <s v="VPA6"/>
    <s v="KE-KIR-1907-25544"/>
    <x v="1"/>
    <s v=""/>
    <s v="11th June,2019"/>
    <d v="2019-06-11T00:00:00"/>
    <s v="11th July,2019"/>
    <d v="2019-07-11T00:00:00"/>
    <s v="Margret Kimenyi Muthoni"/>
    <s v="Female"/>
    <s v="3520335"/>
    <s v="0717554664"/>
    <s v="717554664"/>
    <s v=""/>
    <s v="723421759"/>
    <n v="37.471955999999999"/>
    <n v="-0.70043500000000003"/>
    <s v="Kirinyaga"/>
    <s v="Kirinyaga East"/>
    <s v="South Ngariama"/>
    <s v="Ngomano"/>
    <s v="6"/>
    <s v="Sakaki Natural Renewable Energy Center"/>
    <s v=""/>
    <s v=""/>
    <s v="Micro Business"/>
    <x v="1"/>
  </r>
  <r>
    <s v="VPA6"/>
    <s v="KE-NYE-1907-26421"/>
    <x v="1"/>
    <s v=""/>
    <s v="13th June,2019"/>
    <d v="2019-06-13T00:00:00"/>
    <s v="13th July,2019"/>
    <d v="2019-07-13T00:00:00"/>
    <s v="Weru Eusebia Warue"/>
    <s v="Female"/>
    <s v="99999"/>
    <s v="254720146705"/>
    <s v="2.55E+11"/>
    <s v=""/>
    <s v="2.55E+11"/>
    <n v="37.122931999999999"/>
    <n v="-0.45485500000000001"/>
    <s v="Nyeri"/>
    <s v="Mathira East"/>
    <s v="Ragati"/>
    <s v="Mungi"/>
    <s v="8"/>
    <s v="Sakaki Natural Renewable Energy Center"/>
    <s v="Null"/>
    <s v=""/>
    <s v="Micro Business"/>
    <x v="1"/>
  </r>
  <r>
    <s v="VPA6"/>
    <s v="KE-NYE-1907-25545"/>
    <x v="1"/>
    <s v=""/>
    <s v="13th June,2019"/>
    <d v="2019-06-13T00:00:00"/>
    <s v="13th July,2019"/>
    <d v="2019-07-13T00:00:00"/>
    <s v="Weru Ephraim Nyamu"/>
    <s v="Male"/>
    <s v="99999"/>
    <s v="254722811572"/>
    <s v="2.55E+11"/>
    <s v=""/>
    <s v="2.55E+11"/>
    <n v="37.12238"/>
    <n v="-0.454432"/>
    <s v="Nyeri"/>
    <s v="Mathira East"/>
    <s v="Ragati"/>
    <s v="Mungi"/>
    <s v="8"/>
    <s v="Sakaki Natural Renewable Energy Center"/>
    <s v="Null"/>
    <s v=""/>
    <s v="Micro Business"/>
    <x v="1"/>
  </r>
  <r>
    <s v="VPA6"/>
    <s v="KE-NYE-1907-26422"/>
    <x v="1"/>
    <s v=""/>
    <s v="1st April,2019"/>
    <d v="2019-04-01T00:00:00"/>
    <s v="22nd July,2019"/>
    <d v="2019-07-22T00:00:00"/>
    <s v="Wambugu Grace Wangui"/>
    <s v="Female"/>
    <s v="99999"/>
    <s v="254724008955"/>
    <s v="2.55E+11"/>
    <s v=""/>
    <s v="2.55E+11"/>
    <n v="36.905675000000002"/>
    <n v="-0.59359399999999996"/>
    <s v="Nyeri"/>
    <s v="Othaya"/>
    <s v="Chinga"/>
    <s v="Karembu"/>
    <s v="8"/>
    <s v="Sakaki Natural Renewable Energy Center"/>
    <s v="Null"/>
    <s v=""/>
    <s v="Micro Business"/>
    <x v="1"/>
  </r>
  <r>
    <s v="VPA6"/>
    <s v="KE-EMB-1907-26423"/>
    <x v="1"/>
    <s v=""/>
    <s v="9th July,2019"/>
    <d v="2019-07-09T00:00:00"/>
    <s v="24th July,2019"/>
    <d v="2019-07-24T00:00:00"/>
    <s v="Mbogo Banis Wanjiru"/>
    <s v="Female"/>
    <s v="99999"/>
    <s v="254724631507"/>
    <s v="2.55E+11"/>
    <s v=""/>
    <s v="2.55E+11"/>
    <n v="37.431044999999997"/>
    <n v="-0.48278700000000002"/>
    <s v="Embu"/>
    <s v="Manyatta"/>
    <s v="Kibugu"/>
    <s v="Ngerwe"/>
    <s v="10"/>
    <s v="Sakaki Natural Renewable Energy Center"/>
    <s v="Null"/>
    <s v=""/>
    <s v="Micro Business"/>
    <x v="1"/>
  </r>
  <r>
    <s v="VPA6"/>
    <s v="KE-NYE-1907-26424"/>
    <x v="1"/>
    <s v=""/>
    <s v="7th July,2019"/>
    <d v="2019-07-07T00:00:00"/>
    <s v="25th July,2019"/>
    <d v="2019-07-25T00:00:00"/>
    <s v="Kiburi Joseph Mwangi"/>
    <s v="Male"/>
    <s v="99999"/>
    <s v="254728676285"/>
    <s v="2.55E+11"/>
    <s v=""/>
    <s v="2.55E+11"/>
    <n v="37.129133000000003"/>
    <n v="-0.51904300000000003"/>
    <s v="Nyeri"/>
    <s v="Mathira East"/>
    <s v="Konyu"/>
    <s v="Kiamabara"/>
    <s v="8"/>
    <s v="Sakaki Natural Renewable Energy Center"/>
    <s v="Null"/>
    <s v=""/>
    <s v="Micro Business"/>
    <x v="1"/>
  </r>
  <r>
    <s v="VPA6"/>
    <s v="KE-NYE-1907-26426"/>
    <x v="1"/>
    <s v=""/>
    <s v="21st May,2019"/>
    <d v="2019-05-21T00:00:00"/>
    <s v="25th July,2019"/>
    <d v="2019-07-25T00:00:00"/>
    <s v="Kamau Paul Mwangi"/>
    <s v="Male"/>
    <s v="12781503"/>
    <s v="254720105372"/>
    <s v="2.55E+11"/>
    <s v=""/>
    <s v="2.55E+11"/>
    <n v="36.871721999999998"/>
    <n v="-0.60532200000000003"/>
    <s v="Nyeri"/>
    <s v="Othaya"/>
    <s v="Chinga"/>
    <s v="Muirungi"/>
    <s v="12"/>
    <s v="Sakaki Natural Renewable Energy Center"/>
    <s v="Null"/>
    <s v=""/>
    <s v="Micro Business"/>
    <x v="1"/>
  </r>
  <r>
    <s v="VPA6"/>
    <s v="KE-NYE-1907-26427"/>
    <x v="1"/>
    <s v=""/>
    <s v="23rd May,2019"/>
    <d v="2019-05-23T00:00:00"/>
    <s v="25th July,2019"/>
    <d v="2019-07-25T00:00:00"/>
    <s v="Kuria Nancy Wachera"/>
    <s v="Female"/>
    <s v="1833954"/>
    <s v="254720856239"/>
    <s v="2.55E+11"/>
    <s v=""/>
    <s v="2.55E+11"/>
    <n v="36.908943999999998"/>
    <n v="-0.59930099999999997"/>
    <s v="Nyeri"/>
    <s v="Othaya"/>
    <s v="Chinga"/>
    <s v="Gathiriri"/>
    <s v="12"/>
    <s v="Sakaki Natural Renewable Energy Center"/>
    <s v="Null"/>
    <s v=""/>
    <s v="Micro Business"/>
    <x v="1"/>
  </r>
  <r>
    <s v="VPA6"/>
    <s v="KE-NYE-1907-26429"/>
    <x v="1"/>
    <s v=""/>
    <s v="5th April,2019"/>
    <d v="2019-04-05T00:00:00"/>
    <s v="25th July,2019"/>
    <d v="2019-07-25T00:00:00"/>
    <s v="Githiga Alice Wangechi"/>
    <s v="Female"/>
    <s v="99999"/>
    <s v="254721655658"/>
    <s v="2.55E+11"/>
    <s v=""/>
    <s v="2.55E+11"/>
    <n v="36.911569999999998"/>
    <n v="-0.59559200000000001"/>
    <s v="Nyeri"/>
    <s v="Othaya"/>
    <s v="Chinga"/>
    <s v="Mumbuini"/>
    <s v="12"/>
    <s v="Sakaki Natural Renewable Energy Center"/>
    <s v="Null"/>
    <s v=""/>
    <s v="Micro Business"/>
    <x v="1"/>
  </r>
  <r>
    <s v="VPA6"/>
    <s v="KE-NYE-1907-26430"/>
    <x v="1"/>
    <s v=""/>
    <s v="25th May,2019"/>
    <d v="2019-05-25T00:00:00"/>
    <s v="25th July,2019"/>
    <d v="2019-07-25T00:00:00"/>
    <s v="Kanyingi Mary Nyakairia"/>
    <s v="Female"/>
    <s v="1833297"/>
    <s v="254723853006"/>
    <s v="2.55E+11"/>
    <s v=""/>
    <s v="2.55E+11"/>
    <n v="36.912089000000002"/>
    <n v="-0.59524299999999997"/>
    <s v="Nyeri"/>
    <s v="Othaya"/>
    <s v="Chinga"/>
    <s v="Mumbuini"/>
    <s v="12"/>
    <s v="Sakaki Natural Renewable Energy Center"/>
    <s v="Null"/>
    <s v=""/>
    <s v="Micro Business"/>
    <x v="1"/>
  </r>
  <r>
    <s v="VPA6"/>
    <s v="KE-NYE-1907-26431"/>
    <x v="1"/>
    <s v=""/>
    <s v="23rd May,2019"/>
    <d v="2019-05-23T00:00:00"/>
    <s v="25th July,2019"/>
    <d v="2019-07-25T00:00:00"/>
    <s v="Kimondo Silas Kongo"/>
    <s v="Male"/>
    <s v="1833099"/>
    <s v="254720807313"/>
    <s v="2.55E+11"/>
    <s v=""/>
    <s v=""/>
    <n v="36.911281000000002"/>
    <n v="-0.59421299999999999"/>
    <s v="Nyeri"/>
    <s v="Othaya"/>
    <s v="Chinga"/>
    <s v="Mumbuini"/>
    <s v="8"/>
    <s v="Sakaki Natural Renewable Energy Center"/>
    <s v="Null"/>
    <s v=""/>
    <s v="Micro Business"/>
    <x v="1"/>
  </r>
  <r>
    <s v="VPA6"/>
    <s v="KE-NYE-1907-26432"/>
    <x v="1"/>
    <s v=""/>
    <s v="17th May,2019"/>
    <d v="2019-05-17T00:00:00"/>
    <s v="25th July,2019"/>
    <d v="2019-07-25T00:00:00"/>
    <s v="Waithaka Margret Wambui"/>
    <s v="Female"/>
    <s v="1831196"/>
    <s v="254712007708"/>
    <s v="2.55E+11"/>
    <s v=""/>
    <s v="2.55E+11"/>
    <n v="36.913831999999999"/>
    <n v="-0.59492599999999995"/>
    <s v="Nyeri"/>
    <s v="Othaya"/>
    <s v="Chinga"/>
    <s v="Mumbuini"/>
    <s v="12"/>
    <s v="Sakaki Natural Renewable Energy Center"/>
    <s v="Null"/>
    <s v=""/>
    <s v="Micro Business"/>
    <x v="1"/>
  </r>
  <r>
    <s v="VPA6"/>
    <s v="KE-NYE-1907-26433"/>
    <x v="1"/>
    <s v=""/>
    <s v="25th May,2019"/>
    <d v="2019-05-25T00:00:00"/>
    <s v="25th July,2019"/>
    <d v="2019-07-25T00:00:00"/>
    <s v="Muchiri Sofia W."/>
    <s v="Female"/>
    <s v="1834554"/>
    <s v="254721712672"/>
    <s v="2.55E+11"/>
    <s v=""/>
    <s v=""/>
    <n v="36.914527"/>
    <n v="-0.59184899999999996"/>
    <s v="Nyeri"/>
    <s v="Othaya"/>
    <s v="Chinga"/>
    <s v="Mumbuini"/>
    <s v="12"/>
    <s v="Sakaki Natural Renewable Energy Center"/>
    <s v="Null"/>
    <s v=""/>
    <s v="Micro Business"/>
    <x v="1"/>
  </r>
  <r>
    <s v="VPA6"/>
    <s v="KE-MUR-1907-26434"/>
    <x v="1"/>
    <s v=""/>
    <s v="2nd July,2018"/>
    <d v="2018-07-02T00:00:00"/>
    <s v="26th July,2019"/>
    <d v="2019-07-26T00:00:00"/>
    <s v="Ngari Keru Keru"/>
    <s v="Male"/>
    <s v="2042432"/>
    <s v="254721696595"/>
    <s v="2.55E+11"/>
    <s v=""/>
    <s v="2.55E+11"/>
    <n v="36.953865"/>
    <n v="-0.60787899999999995"/>
    <s v="Murang'a"/>
    <s v="Mathioya"/>
    <s v="Kiru"/>
    <s v="Kagongo"/>
    <s v="12"/>
    <s v="Sakaki Natural Renewable Energy Center"/>
    <s v="Null"/>
    <s v=""/>
    <s v="Micro Business"/>
    <x v="1"/>
  </r>
  <r>
    <s v="VPA6"/>
    <s v="KE-NYE-1907-26435"/>
    <x v="1"/>
    <s v=""/>
    <s v="26th May,2019"/>
    <d v="2019-05-26T00:00:00"/>
    <s v="26th July,2019"/>
    <d v="2019-07-26T00:00:00"/>
    <s v="Gakuru Francis Kamunya"/>
    <s v="Male"/>
    <s v="10966274"/>
    <s v="254720367989"/>
    <s v="2.55E+11"/>
    <s v=""/>
    <s v="2.55E+11"/>
    <n v="36.939321"/>
    <n v="-0.58920700000000004"/>
    <s v="Nyeri"/>
    <s v="Othaya"/>
    <s v="Chinga"/>
    <s v="Gathanji"/>
    <s v="16"/>
    <s v="Sakaki Natural Renewable Energy Center"/>
    <s v="Null"/>
    <s v=""/>
    <s v="Micro Business"/>
    <x v="1"/>
  </r>
  <r>
    <s v="VPA6"/>
    <s v="KE-KIA-1906-27630"/>
    <x v="1"/>
    <s v=""/>
    <s v="24th May,2019"/>
    <d v="2019-05-24T00:00:00"/>
    <s v="14th June,2019"/>
    <d v="2019-06-14T00:00:00"/>
    <s v="Murigi Annastacia Wairimu"/>
    <s v="Female"/>
    <s v="99999"/>
    <s v="254726741449"/>
    <s v="2.55E+11"/>
    <s v=""/>
    <s v="2.55E+11"/>
    <n v="37.057223"/>
    <n v="-1.028993"/>
    <s v="Kiambu"/>
    <s v="Thika East"/>
    <s v="Chania"/>
    <s v="Maporomoko"/>
    <s v="4"/>
    <s v="VEP Enterprises"/>
    <s v="Doris Munene"/>
    <s v="792762486"/>
    <s v="Micro Business"/>
    <x v="7"/>
  </r>
  <r>
    <s v="VPA6"/>
    <s v="KE-NYE-1907-25958"/>
    <x v="1"/>
    <s v=""/>
    <s v="12th July,2019"/>
    <d v="2019-07-12T00:00:00"/>
    <s v="29th July,2019"/>
    <d v="2019-07-29T00:00:00"/>
    <s v="Gitonga John Mureithi"/>
    <s v="Male"/>
    <s v="1207964"/>
    <s v="0727241904"/>
    <s v="727241904"/>
    <s v=""/>
    <s v=""/>
    <n v="37.047345"/>
    <n v="-0.48460300000000001"/>
    <s v="Nyeri"/>
    <s v="Nyeri Town"/>
    <s v="Mukaro"/>
    <s v="Kihethu"/>
    <s v="6"/>
    <s v="Kenbi Enterprises"/>
    <s v="Otieno"/>
    <s v=""/>
    <s v="Micro Business"/>
    <x v="0"/>
  </r>
  <r>
    <s v="VPA6"/>
    <s v="KE-EMB-1903-27145"/>
    <x v="1"/>
    <s v=""/>
    <s v="31st January,2019"/>
    <d v="2019-01-31T00:00:00"/>
    <s v="30th March,2019"/>
    <d v="2019-03-30T00:00:00"/>
    <s v="Michael Elizabeth Wambui"/>
    <s v="Female"/>
    <s v="99999"/>
    <s v="72468556"/>
    <s v="2.55E+11"/>
    <s v=""/>
    <s v="2.55E+11"/>
    <n v="37.651454000000001"/>
    <n v="-0.42813000000000001"/>
    <s v="Embu"/>
    <s v="Runyenjes"/>
    <s v="Kigumo"/>
    <s v="Mukuria"/>
    <s v="8"/>
    <s v="Bio Esline Company Ltd"/>
    <s v="Bioesline Company Ltd"/>
    <s v=""/>
    <s v="Micro Business"/>
    <x v="0"/>
  </r>
  <r>
    <s v="VPA6"/>
    <s v="KE-EMB-1901-27150"/>
    <x v="1"/>
    <s v=""/>
    <s v="1st September,2018"/>
    <d v="2018-09-01T00:00:00"/>
    <s v="1st January,2019"/>
    <d v="2019-01-01T00:00:00"/>
    <s v="Kagwanja Silvia"/>
    <s v="Female"/>
    <s v="21955956"/>
    <s v="727757745"/>
    <s v="727757745"/>
    <s v=""/>
    <s v="711493980"/>
    <n v="37.620337999999997"/>
    <n v="-0.426037"/>
    <s v="Embu"/>
    <s v="Runyenjes"/>
    <s v="Kyeni South"/>
    <s v="Kegonge"/>
    <n v="16"/>
    <s v="Bio Esline Company Ltd"/>
    <s v="Bioesline Company Ltd"/>
    <s v=""/>
    <s v="Micro Business"/>
    <x v="0"/>
  </r>
  <r>
    <s v="VPA6"/>
    <s v="KE-EMB-1901-27149"/>
    <x v="1"/>
    <s v=""/>
    <s v="1st October,2018"/>
    <d v="2018-10-01T00:00:00"/>
    <s v="31st January,2019"/>
    <d v="2019-01-31T00:00:00"/>
    <s v="Karanga Catherine Wanja"/>
    <s v="Female"/>
    <s v="10629585"/>
    <s v="0720612678"/>
    <s v="720612678"/>
    <s v=""/>
    <s v="725525101"/>
    <n v="37.560020000000002"/>
    <n v="-0.435697"/>
    <s v="Embu"/>
    <s v="Runyenjes"/>
    <s v="Gikuuri"/>
    <s v="Kairimui"/>
    <s v="8"/>
    <s v="Bio Esline Company Ltd"/>
    <s v="Bioesline Company Ltd"/>
    <s v=""/>
    <s v="Micro Business"/>
    <x v="0"/>
  </r>
  <r>
    <s v="VPA6"/>
    <s v="KE-NYA-1902-27121"/>
    <x v="2"/>
    <s v="Institutional Plant"/>
    <s v="15th August,2018"/>
    <d v="2018-08-15T00:00:00"/>
    <s v="25th February,2019"/>
    <d v="2019-02-25T00:00:00"/>
    <s v="Nyavoto Farm Farm"/>
    <s v="Institutional"/>
    <s v="13745735"/>
    <s v="0723877796"/>
    <s v="723877796"/>
    <s v=""/>
    <s v=""/>
    <n v="35.022466999999999"/>
    <n v="-0.77556499999999995"/>
    <s v="Nyamira"/>
    <s v="Borabu"/>
    <s v="Borabu"/>
    <s v="Simbauti"/>
    <n v="24"/>
    <s v="Nyansancha Biogas"/>
    <s v="Samuel Manyura Otiso"/>
    <s v="723433295"/>
    <s v="Micro Business"/>
    <x v="1"/>
  </r>
  <r>
    <s v="VPA6"/>
    <s v="KE-NAK-1908-27656"/>
    <x v="1"/>
    <s v=""/>
    <s v="19th June,2019"/>
    <d v="2019-06-19T00:00:00"/>
    <s v="1st August,2019"/>
    <d v="2019-08-01T00:00:00"/>
    <s v="Emily Rono"/>
    <s v="Female"/>
    <s v="20656030"/>
    <s v="254711314713"/>
    <s v="2.55E+11"/>
    <s v=""/>
    <s v="2.55E+11"/>
    <n v="35.511724999999998"/>
    <n v="-0.44173699999999999"/>
    <s v="Nakuru"/>
    <s v="Kuresoi"/>
    <s v="Etare"/>
    <s v="Chepkoprot"/>
    <s v="8"/>
    <s v="Kichemu limited"/>
    <s v="Stephen Macharia Kimenyi"/>
    <s v="727002750"/>
    <s v="Micro Business"/>
    <x v="1"/>
  </r>
  <r>
    <s v="VPA6"/>
    <s v="KE-NAK-1908-27661"/>
    <x v="1"/>
    <s v=""/>
    <s v="24th June,2019"/>
    <d v="2019-06-24T00:00:00"/>
    <s v="1st August,2019"/>
    <d v="2019-08-01T00:00:00"/>
    <s v="Chelangat Barno Mary"/>
    <s v="Male"/>
    <s v="2365318"/>
    <s v="254701428285"/>
    <s v="2.55E+11"/>
    <s v=""/>
    <s v="2.55E+11"/>
    <n v="35.583872"/>
    <n v="-0.50090000000000001"/>
    <s v="Nakuru"/>
    <s v="Kuresoi"/>
    <s v="Tinet"/>
    <s v="Keringet"/>
    <s v="8"/>
    <s v="Kichemu limited"/>
    <s v="Stephen Macharia Kimenyi"/>
    <s v="727002750"/>
    <s v="Micro Business"/>
    <x v="1"/>
  </r>
  <r>
    <s v="VPA6"/>
    <s v="KE-NAK-1908-27660"/>
    <x v="1"/>
    <s v=""/>
    <s v="8th July,2019"/>
    <d v="2019-07-08T00:00:00"/>
    <s v="1st August,2019"/>
    <d v="2019-08-01T00:00:00"/>
    <s v="Charles Korir"/>
    <s v="Male"/>
    <s v="2580163"/>
    <s v="254720604783"/>
    <s v="2.55E+11"/>
    <s v=""/>
    <s v="2.55E+11"/>
    <n v="35.553882999999999"/>
    <n v="-0.50439199999999995"/>
    <s v="Nakuru"/>
    <s v="Kuresoi"/>
    <s v="Tinet"/>
    <s v="Tirigoi"/>
    <s v="8"/>
    <s v="Kichemu limited"/>
    <s v="Stephen Macharia Kimenyi"/>
    <s v="727002750"/>
    <s v="Micro Business"/>
    <x v="1"/>
  </r>
  <r>
    <s v="VPA6"/>
    <s v="KE-NAK-1908-27658"/>
    <x v="1"/>
    <s v=""/>
    <s v="12th June,2019"/>
    <d v="2019-06-12T00:00:00"/>
    <s v="1st August,2019"/>
    <d v="2019-08-01T00:00:00"/>
    <s v="Livingstone Tesot"/>
    <s v="Male"/>
    <s v="21652928"/>
    <s v="254758986208"/>
    <s v="2.55E+11"/>
    <s v=""/>
    <s v="2.55E+11"/>
    <n v="35.541600000000003"/>
    <n v="-0.478912"/>
    <s v="Nakuru"/>
    <s v="Kuresoi"/>
    <s v="Tinet"/>
    <s v="Kabongoi"/>
    <s v="8"/>
    <s v="Kichemu limited"/>
    <s v="Stephen Macharia Kimenyi"/>
    <s v="727002750"/>
    <s v="Micro Business"/>
    <x v="1"/>
  </r>
  <r>
    <s v="VPA6"/>
    <s v="KE-NAK-1908-27657"/>
    <x v="1"/>
    <s v=""/>
    <s v="12th June,2019"/>
    <d v="2019-06-12T00:00:00"/>
    <s v="1st August,2019"/>
    <d v="2019-08-01T00:00:00"/>
    <s v="Wesley Kirui"/>
    <s v="Male"/>
    <s v="23495395"/>
    <s v="254706670276"/>
    <s v="2.55E+11"/>
    <s v=""/>
    <s v="2.55E+11"/>
    <n v="35.547002999999997"/>
    <n v="-0.43826500000000002"/>
    <s v="Nakuru"/>
    <s v="Kuresoi"/>
    <s v="Tinet"/>
    <s v="Sangawet"/>
    <s v="6"/>
    <s v="Kichemu limited"/>
    <s v="Stephen Macharia Kimenyi"/>
    <s v="727002750"/>
    <s v="Micro Business"/>
    <x v="1"/>
  </r>
  <r>
    <s v="VPA6"/>
    <s v="KE-NYA-1908-27122"/>
    <x v="1"/>
    <s v=""/>
    <s v="8th August,2019"/>
    <d v="2019-08-08T00:00:00"/>
    <s v="8th August,2019"/>
    <d v="2019-08-08T00:00:00"/>
    <s v="Nyambariga Zabulon Gichana"/>
    <s v="Male"/>
    <s v="12502291"/>
    <s v="0727917340"/>
    <s v="727917340"/>
    <s v=""/>
    <s v="700769238"/>
    <n v="35.048802999999999"/>
    <n v="-0.66549700000000001"/>
    <s v="Nyamira"/>
    <s v="Borabu"/>
    <s v="Borabu"/>
    <s v="Mogusii"/>
    <s v="10"/>
    <s v="Nyansancha Biogas"/>
    <s v="Samuel Manyura Otiso"/>
    <s v="723433295"/>
    <s v="Micro Business"/>
    <x v="1"/>
  </r>
  <r>
    <s v="VPA6"/>
    <s v="KE-EMB-1908-25405"/>
    <x v="1"/>
    <s v=""/>
    <s v="7th July,2019"/>
    <d v="2019-07-07T00:00:00"/>
    <s v="7th August,2019"/>
    <d v="2019-08-07T00:00:00"/>
    <s v="Njagi Grace Watare"/>
    <s v="Female"/>
    <s v="99999"/>
    <s v="722816371"/>
    <s v="2.55E+11"/>
    <s v=""/>
    <s v=""/>
    <n v="37.442340000000002"/>
    <n v="-0.50539500000000004"/>
    <s v="Embu"/>
    <s v="Manyatta"/>
    <s v="Kangaru"/>
    <s v="Njukiri"/>
    <n v="8"/>
    <s v="Eastern Bioteck"/>
    <s v="Sispeter Maina"/>
    <s v=""/>
    <s v="Micro Business"/>
    <x v="1"/>
  </r>
  <r>
    <s v="VPA6"/>
    <s v="KE-EMB-1908-26437"/>
    <x v="1"/>
    <s v=""/>
    <s v="29th June,2019"/>
    <d v="2019-06-29T00:00:00"/>
    <s v="12th August,2019"/>
    <d v="2019-08-12T00:00:00"/>
    <s v="Kinyua Eunice Wanjuki"/>
    <s v="Female"/>
    <s v="99999"/>
    <s v="254724884999"/>
    <s v="2.55E+11"/>
    <s v=""/>
    <s v="2.55E+11"/>
    <n v="37.463549"/>
    <n v="-0.43038500000000002"/>
    <s v="Embu"/>
    <s v="Manyatta"/>
    <s v="Ngandori"/>
    <s v="Ngurukiri"/>
    <s v="8"/>
    <s v="Sakaki Natural Renewable Energy Center"/>
    <s v="Null"/>
    <s v=""/>
    <s v="Micro Business"/>
    <x v="1"/>
  </r>
  <r>
    <s v="VPA6"/>
    <s v="KE-EMB-1908-26438"/>
    <x v="1"/>
    <s v=""/>
    <s v="12th July,2019"/>
    <d v="2019-07-12T00:00:00"/>
    <s v="12th August,2019"/>
    <d v="2019-08-12T00:00:00"/>
    <s v="Machungu Sebastian Muriithi"/>
    <s v="Male"/>
    <s v="99999"/>
    <s v="254727767368"/>
    <s v="2.55E+11"/>
    <s v=""/>
    <s v="2.55E+11"/>
    <n v="37.434956"/>
    <n v="-0.47252300000000003"/>
    <s v="Embu"/>
    <s v="Manyatta"/>
    <s v="Kibugu"/>
    <s v="Gichoya"/>
    <s v="6"/>
    <s v="Sakaki Natural Renewable Energy Center"/>
    <s v="Null"/>
    <s v=""/>
    <s v="Micro Business"/>
    <x v="1"/>
  </r>
  <r>
    <s v="VPA6"/>
    <s v="KE-TRA-1908-24880"/>
    <x v="1"/>
    <s v=""/>
    <s v="19th July,2019"/>
    <d v="2019-07-19T00:00:00"/>
    <s v="11th August,2019"/>
    <d v="2019-08-11T00:00:00"/>
    <s v="Stephen Cheprot Psiwa"/>
    <s v="Male"/>
    <s v="13649640"/>
    <s v="722222367"/>
    <s v="2.55E+11"/>
    <s v=""/>
    <s v="2.55E+11"/>
    <n v="35.081857999999997"/>
    <n v="0.95855199999999996"/>
    <s v="Trans Nzoia"/>
    <s v="Trans Nzoia West"/>
    <s v="Sirende"/>
    <s v="Toro"/>
    <n v="8"/>
    <s v="Pafasi Enterprise"/>
    <s v="Pafasi  Enterprise"/>
    <s v="712956699"/>
    <s v="Micro Business"/>
    <x v="1"/>
  </r>
  <r>
    <s v="VPA6"/>
    <s v="KE-MUR-1908-26326"/>
    <x v="1"/>
    <s v=""/>
    <s v="13th August,2019"/>
    <d v="2019-08-13T00:00:00"/>
    <s v="13th August,2019"/>
    <d v="2019-08-13T00:00:00"/>
    <s v="Andrew Edward Kiarii"/>
    <s v="Male"/>
    <s v="796501"/>
    <s v="0727644956"/>
    <s v="727644956"/>
    <s v=""/>
    <s v="722751473"/>
    <n v="36.916122000000001"/>
    <n v="-0.82813000000000003"/>
    <s v="Murang'a"/>
    <s v="Kandara"/>
    <s v="Ruchu"/>
    <s v="Kariko"/>
    <s v="8"/>
    <s v="HAMKAM"/>
    <s v="Hamkam"/>
    <s v="728905327"/>
    <s v="Micro Business"/>
    <x v="0"/>
  </r>
  <r>
    <s v="VPA6"/>
    <s v="KE-KIA-1908-26818"/>
    <x v="0"/>
    <s v="Grievance"/>
    <s v="15th August,2019"/>
    <d v="2019-08-15T00:00:00"/>
    <s v="15th August,2019"/>
    <d v="2019-08-15T00:00:00"/>
    <s v="Njenga Kiarie Samuel"/>
    <s v="Male"/>
    <s v="9124977"/>
    <s v="0722646196"/>
    <s v="722646196"/>
    <s v=""/>
    <s v="721872432"/>
    <n v="36.734248000000001"/>
    <n v="-1.171203"/>
    <s v="Kiambu"/>
    <s v="Kiambaa"/>
    <s v="Karuri"/>
    <s v="Njiku"/>
    <s v="4"/>
    <s v="Biotechno &amp; Services"/>
    <s v="Joshua"/>
    <s v="720561118"/>
    <s v="Micro Business"/>
    <x v="0"/>
  </r>
  <r>
    <s v="VPA6"/>
    <s v="KE-KIA-1908-26819"/>
    <x v="0"/>
    <s v="Non Compliant"/>
    <s v="15th August,2019"/>
    <d v="2019-08-15T00:00:00"/>
    <s v="15th August,2019"/>
    <d v="2019-08-15T00:00:00"/>
    <s v="Wandati Mirriam Mugure"/>
    <s v="Female"/>
    <s v="23370924"/>
    <s v="0725780128"/>
    <s v="725780128"/>
    <s v=""/>
    <s v=""/>
    <n v="36.620057000000003"/>
    <n v="-1.10148"/>
    <s v="Kiambu"/>
    <s v="Limuru"/>
    <s v="Limiru"/>
    <s v="Itogothi"/>
    <s v="12"/>
    <s v="Biotechno &amp; Services"/>
    <s v="Biotechno &amp; Services"/>
    <s v="720561118"/>
    <s v="Micro Business"/>
    <x v="0"/>
  </r>
  <r>
    <s v="VPA6"/>
    <s v="KE-KIA-1908-26820"/>
    <x v="1"/>
    <s v=""/>
    <s v="15th August,2019"/>
    <d v="2019-08-15T00:00:00"/>
    <s v="15th August,2019"/>
    <d v="2019-08-15T00:00:00"/>
    <s v="Mwaniki John Mangara"/>
    <s v="Male"/>
    <s v="5217241"/>
    <s v="0720468942"/>
    <s v="720468942"/>
    <s v=""/>
    <s v=""/>
    <n v="36.597104999999999"/>
    <n v="-1.1686399999999999"/>
    <s v="Kiambu"/>
    <s v="Limuru"/>
    <s v="Ndeya"/>
    <s v="Makutano/Mugetho"/>
    <s v="4"/>
    <s v="Biotechno &amp; Services"/>
    <s v="Biotechno &amp; Services"/>
    <s v="720561118"/>
    <s v="Micro Business"/>
    <x v="0"/>
  </r>
  <r>
    <s v="VPA6"/>
    <s v="KE-KIA-1908-26821"/>
    <x v="1"/>
    <s v=""/>
    <s v="15th August,2019"/>
    <d v="2019-08-15T00:00:00"/>
    <s v="15th August,2019"/>
    <d v="2019-08-15T00:00:00"/>
    <s v="Kamau Anthony"/>
    <s v="Male"/>
    <s v="25197522"/>
    <s v="254736959959"/>
    <s v="2.55E+11"/>
    <s v=""/>
    <s v="2.55E+11"/>
    <n v="36.667414999999998"/>
    <n v="-1.2068779999999999"/>
    <s v="Kiambu"/>
    <s v="Kikuyu"/>
    <s v="Zambezi"/>
    <s v="Kamungunga"/>
    <s v="4"/>
    <s v="Biotechno &amp; Services"/>
    <s v="Biotechno &amp; Services"/>
    <s v="725561118"/>
    <s v="Micro Business"/>
    <x v="0"/>
  </r>
  <r>
    <s v="VPA6"/>
    <s v="KE-MUR-1908-25959"/>
    <x v="1"/>
    <s v=""/>
    <s v="16th July,2019"/>
    <d v="2019-07-16T00:00:00"/>
    <s v="16th August,2019"/>
    <d v="2019-08-16T00:00:00"/>
    <s v="Mwangi Isaac Karanja"/>
    <s v="Male"/>
    <s v="99999"/>
    <s v="254726870224"/>
    <s v="2.55E+11"/>
    <s v=""/>
    <s v="2.55E+11"/>
    <n v="36.911391999999999"/>
    <n v="-0.86879300000000004"/>
    <s v="Murang'a"/>
    <s v="Gatanga"/>
    <s v="Kigoro"/>
    <s v="Ndunyu Chege"/>
    <s v="12"/>
    <s v="Kenbi Enterprises"/>
    <s v="Null"/>
    <s v=""/>
    <s v="Micro Business"/>
    <x v="0"/>
  </r>
  <r>
    <s v="VPA6"/>
    <s v="KE-KIR-1908-26439"/>
    <x v="1"/>
    <s v=""/>
    <s v="22nd June,2019"/>
    <d v="2019-06-22T00:00:00"/>
    <s v="12th August,2019"/>
    <d v="2019-08-12T00:00:00"/>
    <s v="Kahunya Simon Wario"/>
    <s v="Male"/>
    <s v="99999"/>
    <s v="254725270953"/>
    <s v="2.55E+11"/>
    <s v=""/>
    <s v="2.55E+11"/>
    <n v="37.457087999999999"/>
    <n v="-0.55477100000000001"/>
    <s v="Kirinyaga"/>
    <s v="Kirinyaga East"/>
    <s v="Murinduko"/>
    <s v="Gatundu"/>
    <s v="12"/>
    <s v="Sakaki Natural Renewable Energy Center"/>
    <s v="Null"/>
    <s v=""/>
    <s v="Micro Business"/>
    <x v="1"/>
  </r>
  <r>
    <s v="VPA6"/>
    <s v="KE-MUR-1908-26440"/>
    <x v="1"/>
    <s v=""/>
    <s v="23rd July,2019"/>
    <d v="2019-07-23T00:00:00"/>
    <s v="13th August,2019"/>
    <d v="2019-08-13T00:00:00"/>
    <s v="Ethan Washington Maina"/>
    <s v="Male"/>
    <s v="99999"/>
    <s v="0722966309"/>
    <s v="722966309"/>
    <s v=""/>
    <s v="720494757"/>
    <n v="36.954855000000002"/>
    <n v="-0.60865800000000003"/>
    <s v="Murang'a"/>
    <s v="Mathioya"/>
    <s v="Kiru"/>
    <s v="Kagongo"/>
    <s v="10"/>
    <s v="Sakaki Natural Renewable Energy Center"/>
    <s v=""/>
    <s v=""/>
    <s v="Micro Business"/>
    <x v="1"/>
  </r>
  <r>
    <s v="VPA6"/>
    <s v="KE-NYE-1908-26436"/>
    <x v="1"/>
    <s v=""/>
    <s v="15th July,2019"/>
    <d v="2019-07-15T00:00:00"/>
    <s v="8th August,2019"/>
    <d v="2019-08-08T00:00:00"/>
    <s v="Gachau Henry Muchiri"/>
    <s v="Male"/>
    <s v="10188763"/>
    <s v="0722447629"/>
    <s v="722447629"/>
    <s v=""/>
    <s v="721217395"/>
    <n v="36.936197"/>
    <n v="-0.35153200000000001"/>
    <s v="Nyeri"/>
    <s v="Kieni West"/>
    <s v="Kieni West"/>
    <s v="Mwireri"/>
    <s v="8"/>
    <s v="Sakaki Natural Renewable Energy Center"/>
    <s v="Sakaki Natural Renewable Energy Center"/>
    <s v="723421759"/>
    <s v="Micro Business"/>
    <x v="1"/>
  </r>
  <r>
    <s v="VPA6"/>
    <s v="KE-LAI-1909-24948"/>
    <x v="1"/>
    <s v=""/>
    <s v="24th September,2019"/>
    <d v="2019-09-24T00:00:00"/>
    <s v="24th September,2019"/>
    <d v="2019-09-24T00:00:00"/>
    <s v="Maina Jackson Wahome"/>
    <s v="Male"/>
    <s v="864947"/>
    <s v="0722327975"/>
    <s v="722327975"/>
    <s v=""/>
    <s v="716487428"/>
    <n v="37.211370000000002"/>
    <n v="9.3657000000000004E-2"/>
    <s v="Laikipia"/>
    <s v="Laikipia East"/>
    <s v="Ethi"/>
    <s v="Mia Moja"/>
    <s v="8"/>
    <s v="Fagaden Enterprises"/>
    <s v="Fagaden Enterprises"/>
    <s v="721959188"/>
    <s v="Micro Business"/>
    <x v="1"/>
  </r>
  <r>
    <s v="VPA6"/>
    <s v="KE-NYE-1909-24950"/>
    <x v="0"/>
    <s v="Under Verification"/>
    <s v="25th September,2019"/>
    <d v="2019-09-25T00:00:00"/>
    <s v="25th September,2019"/>
    <d v="2019-09-25T00:00:00"/>
    <s v="Misno Francis Mbuthia"/>
    <s v="Male"/>
    <s v="3213660"/>
    <s v="0712027517"/>
    <s v="712027517"/>
    <s v=""/>
    <s v="738931897"/>
    <n v="37.144043000000003"/>
    <n v="-0.50836700000000001"/>
    <s v="Nyeri"/>
    <s v="Mathira East"/>
    <s v="Nfaroini"/>
    <s v="Giakatathe"/>
    <s v="8"/>
    <s v="Fagaden Enterprises"/>
    <s v="Fagaden Enterprises"/>
    <s v=""/>
    <s v="Micro Business"/>
    <x v="1"/>
  </r>
  <r>
    <s v="VPA6"/>
    <s v="KE-NYE-1909-24951"/>
    <x v="1"/>
    <s v=""/>
    <s v="25th September,2019"/>
    <d v="2019-09-25T00:00:00"/>
    <s v="25th September,2019"/>
    <d v="2019-09-25T00:00:00"/>
    <s v="Mwangi Tresa Wanjiru"/>
    <s v="Female"/>
    <s v="10503338"/>
    <s v="0791847507"/>
    <s v="791847507"/>
    <s v=""/>
    <s v="715462747"/>
    <n v="37.143467999999999"/>
    <n v="-0.50936999999999999"/>
    <s v="Nyeri"/>
    <s v="Nyeri Town"/>
    <s v="Ndaroini"/>
    <s v="Ndaroini"/>
    <s v="8"/>
    <s v="Fagaden Enterprises"/>
    <s v="Fagaden Enterprises"/>
    <s v=""/>
    <s v="Micro Business"/>
    <x v="1"/>
  </r>
  <r>
    <s v="VPA6"/>
    <s v="KE-NYE-1909-24952"/>
    <x v="1"/>
    <s v=""/>
    <s v="25th September,2019"/>
    <d v="2019-09-25T00:00:00"/>
    <s v="25th September,2019"/>
    <d v="2019-09-25T00:00:00"/>
    <s v="Mukuha Lydia Wanja"/>
    <s v="Female"/>
    <s v="99999"/>
    <s v="0720700616"/>
    <s v="720700616"/>
    <s v=""/>
    <s v="723770446"/>
    <n v="37.144376999999999"/>
    <n v="-0.50964799999999999"/>
    <s v="Nyeri"/>
    <s v="Mathira East"/>
    <s v="Ndaroini"/>
    <s v="Giakarathe"/>
    <s v="8"/>
    <s v="Fagaden Enterprises"/>
    <s v="Fagaden Enterprises"/>
    <s v=""/>
    <s v="Micro Business"/>
    <x v="1"/>
  </r>
  <r>
    <s v="VPA6"/>
    <s v="KE-NAK-1908-27672"/>
    <x v="1"/>
    <s v=""/>
    <s v="26th June,2019"/>
    <d v="2019-06-26T00:00:00"/>
    <s v="7th August,2019"/>
    <d v="2019-08-07T00:00:00"/>
    <s v="Zack Magomere"/>
    <s v="Male"/>
    <s v="2589268"/>
    <s v="254722677975"/>
    <s v="2.55E+11"/>
    <s v=""/>
    <s v=""/>
    <n v="35.966712999999999"/>
    <n v="-0.23708299999999999"/>
    <s v="Nakuru"/>
    <s v="Rongai"/>
    <s v="Sobea"/>
    <s v="Sobea"/>
    <s v="8"/>
    <s v="Samjubiotec Enterprises"/>
    <s v="Samuel Mwangi Juma"/>
    <s v="725884727"/>
    <s v="Micro Business"/>
    <x v="0"/>
  </r>
  <r>
    <s v="VPA6"/>
    <s v="KE-NYE-1906-26060"/>
    <x v="1"/>
    <s v=""/>
    <s v="18th April,2019"/>
    <d v="2019-04-18T00:00:00"/>
    <s v="27th June,2019"/>
    <d v="2019-06-27T00:00:00"/>
    <s v="Thiga Daniel Waithaka"/>
    <s v="Male"/>
    <s v="6441014"/>
    <s v="0722472973"/>
    <s v="722472973"/>
    <s v=""/>
    <s v=""/>
    <n v="36.89958"/>
    <n v="-0.57960699999999998"/>
    <s v="Nyeri"/>
    <s v="Othaya"/>
    <s v="Othaya"/>
    <s v="Miiri"/>
    <s v="10"/>
    <s v="Samjubiotec Enterprises"/>
    <s v="Samuel Juma"/>
    <s v="725884727"/>
    <s v="Micro Business"/>
    <x v="1"/>
  </r>
  <r>
    <s v="VPA6"/>
    <s v="KE-NAK-1903-27663"/>
    <x v="1"/>
    <s v=""/>
    <s v="4th January,2019"/>
    <d v="2019-01-04T00:00:00"/>
    <s v="15th March,2019"/>
    <d v="2019-03-15T00:00:00"/>
    <s v="Kangethe Kanja David"/>
    <s v="Male"/>
    <s v="2185439"/>
    <s v="254720748470"/>
    <s v="2.55E+11"/>
    <s v=""/>
    <s v="2.55E+11"/>
    <n v="35.938904999999998"/>
    <n v="-0.38622800000000002"/>
    <s v="Nakuru"/>
    <s v="Njoro"/>
    <s v="Egerton Wright"/>
    <s v="Njokerio"/>
    <s v="10"/>
    <s v="Bio Esline Company Ltd"/>
    <s v="Bioesline Company Ltd"/>
    <s v="723784968"/>
    <s v="Micro Business"/>
    <x v="0"/>
  </r>
  <r>
    <s v="VPA6"/>
    <s v="KE-NAK-1906-27667"/>
    <x v="1"/>
    <s v=""/>
    <s v="24th April,2019"/>
    <d v="2019-04-24T00:00:00"/>
    <s v="5th June,2019"/>
    <d v="2019-06-05T00:00:00"/>
    <s v="Christopher Mukuria"/>
    <s v="Male"/>
    <s v="2643629"/>
    <s v="254712721519"/>
    <s v="2.55E+11"/>
    <s v=""/>
    <s v="2.55E+11"/>
    <n v="36.237276999999999"/>
    <n v="-0.25547500000000001"/>
    <s v="Nakuru"/>
    <s v="Bahati"/>
    <s v="Ndudori"/>
    <s v="Ndudori"/>
    <s v="8"/>
    <s v="Samjubiotec Enterprises"/>
    <s v="Samuel Mwangi"/>
    <s v="725884727"/>
    <s v="Micro Business"/>
    <x v="0"/>
  </r>
  <r>
    <s v="VPA6"/>
    <s v="KE-KIA-1908-27633"/>
    <x v="1"/>
    <s v=""/>
    <s v="18th July,2019"/>
    <d v="2019-07-18T00:00:00"/>
    <s v="1st August,2019"/>
    <d v="2019-08-01T00:00:00"/>
    <s v="Zipporah Muchunu W"/>
    <s v="Female"/>
    <s v="3387167"/>
    <s v="254722591269"/>
    <s v="2.55E+11"/>
    <s v=""/>
    <s v="2.55E+11"/>
    <n v="36.659742999999999"/>
    <n v="-1.2696480000000001"/>
    <s v="Kiambu"/>
    <s v="Kikuyu"/>
    <s v="Kikuyu"/>
    <s v="Mai-Aiihii"/>
    <s v="4"/>
    <s v="VEP Enterprises"/>
    <s v="Doris Munene"/>
    <s v="792762486"/>
    <s v="Micro Business"/>
    <x v="7"/>
  </r>
  <r>
    <s v="VPA6"/>
    <s v="KE-KIA-1908-28817"/>
    <x v="0"/>
    <s v="Non Compliant"/>
    <s v="31st August,2019"/>
    <d v="2019-08-31T00:00:00"/>
    <s v="31st August,2019"/>
    <d v="2019-08-31T00:00:00"/>
    <s v="Mbugua Simon"/>
    <s v="Male"/>
    <s v="9325073"/>
    <s v="721556938"/>
    <s v="2.55E+11"/>
    <s v=""/>
    <s v=""/>
    <n v="37.150312"/>
    <n v="-1.06917"/>
    <s v="Kiambu"/>
    <s v="Kikuyu"/>
    <s v="Kamenu"/>
    <s v="Kamagambo"/>
    <n v="6"/>
    <s v="Andcol Enterprises"/>
    <s v="Andcol  Enterprises"/>
    <s v="723020914"/>
    <s v="Micro Business"/>
    <x v="0"/>
  </r>
  <r>
    <s v="VPA6"/>
    <s v="KE-BAR-1904-26082"/>
    <x v="2"/>
    <s v="Institutional Plant"/>
    <s v="11th February,2019"/>
    <d v="2019-02-11T00:00:00"/>
    <s v="2nd April,2019"/>
    <d v="2019-04-02T00:00:00"/>
    <s v="Kiplagat (Lake Bogoria Spa &amp; Resort) Titus"/>
    <s v="Male"/>
    <n v="99999"/>
    <s v="0726594730"/>
    <s v="726594730"/>
    <s v=""/>
    <s v="783463410"/>
    <n v="36.053719999999998"/>
    <n v="0.35437099999999999"/>
    <s v="Baringo"/>
    <s v="Marigat"/>
    <s v="Loboi"/>
    <s v="Chelaba"/>
    <n v="72"/>
    <s v="Kichemu limited"/>
    <s v=""/>
    <s v=""/>
    <s v="Micro Business"/>
    <x v="1"/>
  </r>
  <r>
    <s v="VPA6"/>
    <s v="KE-NAI-1908-24788"/>
    <x v="1"/>
    <s v=""/>
    <s v="15th June,2019"/>
    <d v="2019-06-15T00:00:00"/>
    <s v="17th August,2019"/>
    <d v="2019-08-17T00:00:00"/>
    <s v="Njenga Petronilla"/>
    <s v="Female"/>
    <s v="99999"/>
    <s v="254722897074"/>
    <s v="2.55E+11"/>
    <s v=""/>
    <s v=""/>
    <n v="36.745801999999998"/>
    <n v="-1.2997719999999999"/>
    <s v="Nairobi"/>
    <s v="Dagoretti South"/>
    <s v="Riruta"/>
    <s v="Ngando"/>
    <s v="8"/>
    <s v="Cides Ltd"/>
    <s v="Null"/>
    <s v=""/>
    <s v="Micro Business"/>
    <x v="1"/>
  </r>
  <r>
    <s v="VPA6"/>
    <s v="KE-KIA-1908-24742"/>
    <x v="1"/>
    <s v=""/>
    <s v="20th July,2019"/>
    <d v="2019-07-20T00:00:00"/>
    <s v="26th August,2019"/>
    <d v="2019-08-26T00:00:00"/>
    <s v="Muiru Peter Kariuki"/>
    <s v="Male"/>
    <s v="315779"/>
    <s v="254720894154"/>
    <s v="2.55E+11"/>
    <s v=""/>
    <s v=""/>
    <n v="36.762354999999999"/>
    <n v="-0.95499900000000004"/>
    <s v="Kiambu"/>
    <s v="Gatundu North"/>
    <s v="Mundoro"/>
    <s v="Kibera"/>
    <s v="8"/>
    <s v="Cides Ltd"/>
    <s v="Null"/>
    <s v=""/>
    <s v="Micro Business"/>
    <x v="0"/>
  </r>
  <r>
    <s v="VPA6"/>
    <s v="KE-NAK-1909-25681"/>
    <x v="1"/>
    <s v=""/>
    <s v="9th September,2019"/>
    <d v="2019-09-09T00:00:00"/>
    <s v="9th September,2019"/>
    <d v="2019-09-09T00:00:00"/>
    <s v="Njogu Waithera Alice"/>
    <s v="Female"/>
    <s v="2334711"/>
    <s v="0724795535"/>
    <s v="724795535"/>
    <s v=""/>
    <s v="720147272"/>
    <n v="36.172893000000002"/>
    <n v="-7.9250000000000001E-2"/>
    <s v="Nakuru"/>
    <s v="Subukia"/>
    <s v="Kabazi"/>
    <s v="Kihoto"/>
    <s v="6"/>
    <s v="Igwemas General Digester Ltd"/>
    <s v="Poul Timothy Murithi"/>
    <s v="791853946"/>
    <s v="Micro Business"/>
    <x v="1"/>
  </r>
  <r>
    <s v="VPA6"/>
    <s v="KE-NYA-1909-25675"/>
    <x v="1"/>
    <s v=""/>
    <s v="9th September,2019"/>
    <d v="2019-09-09T00:00:00"/>
    <s v="9th September,2019"/>
    <d v="2019-09-09T00:00:00"/>
    <s v="Githinji Simon Muhoro"/>
    <s v="Male"/>
    <s v="13213279"/>
    <s v="254723800847"/>
    <s v="2.55E+11"/>
    <s v=""/>
    <s v="2.55E+11"/>
    <n v="36.557977000000001"/>
    <n v="-0.59720799999999996"/>
    <s v="Nyandarua"/>
    <s v="North Kinangop"/>
    <s v="Engeener"/>
    <s v="Manyata"/>
    <s v="8"/>
    <s v="Igwemas General Digester Ltd"/>
    <s v="Elic  Munene"/>
    <s v="254728779943"/>
    <s v="Micro Business"/>
    <x v="1"/>
  </r>
  <r>
    <s v="VPA6"/>
    <s v="KE-MUR-1906-27643"/>
    <x v="1"/>
    <s v=""/>
    <s v="17th May,2019"/>
    <d v="2019-05-17T00:00:00"/>
    <s v="4th June,2019"/>
    <d v="2019-06-04T00:00:00"/>
    <s v="Mwangi Douglas Macharia"/>
    <s v="Male"/>
    <s v="2248585"/>
    <s v="0727962287"/>
    <s v="727962287"/>
    <s v=""/>
    <s v="712733395"/>
    <n v="37.332906999999999"/>
    <n v="-0.99027200000000004"/>
    <s v="Murang'a"/>
    <s v="Gatanga"/>
    <s v="Ithanga"/>
    <s v="Ithanga"/>
    <s v="6"/>
    <s v="Bio Esline Company Ltd"/>
    <s v="Bioesline Company Ltd"/>
    <s v="723784968"/>
    <s v="Micro Business"/>
    <x v="0"/>
  </r>
  <r>
    <s v="VPA6"/>
    <s v="KE-MUR-1905-27642"/>
    <x v="1"/>
    <s v=""/>
    <s v="3rd May,2019"/>
    <d v="2019-05-03T00:00:00"/>
    <s v="18th May,2019"/>
    <d v="2019-05-18T00:00:00"/>
    <s v="Njathi Charity Wairimu"/>
    <s v="Female"/>
    <s v="32105009"/>
    <s v="0728130631"/>
    <s v="728130631"/>
    <s v=""/>
    <s v=""/>
    <n v="37.313397999999999"/>
    <n v="-0.95854300000000003"/>
    <s v="Murang'a"/>
    <s v="Gatanga"/>
    <s v="Ithanga"/>
    <s v="Mathirika"/>
    <s v="8"/>
    <s v="Bio Esline Company Ltd"/>
    <s v="Bioesline Company Ltd"/>
    <s v="723784968"/>
    <s v="Micro Business"/>
    <x v="0"/>
  </r>
  <r>
    <s v="VPA6"/>
    <s v="KE-KIA-1909-24790"/>
    <x v="1"/>
    <s v=""/>
    <s v="11th August,2019"/>
    <d v="2019-08-11T00:00:00"/>
    <s v="10th September,2019"/>
    <d v="2019-09-10T00:00:00"/>
    <s v="Wambugu Lawrence"/>
    <s v="Male"/>
    <s v="99999"/>
    <s v="254711732067"/>
    <s v="2.55E+11"/>
    <s v=""/>
    <s v=""/>
    <n v="36.795907"/>
    <n v="-1.114938"/>
    <s v="Kiambu"/>
    <s v="Githunguri"/>
    <s v="Ikinu"/>
    <s v="Waratho"/>
    <s v="12"/>
    <s v="Cides Ltd"/>
    <s v="Null"/>
    <s v=""/>
    <s v="Micro Business"/>
    <x v="0"/>
  </r>
  <r>
    <s v="VPA6"/>
    <s v="KE-KIR-1909-25416"/>
    <x v="1"/>
    <s v=""/>
    <s v="11th August,2019"/>
    <d v="2019-08-11T00:00:00"/>
    <s v="11th September,2019"/>
    <d v="2019-09-11T00:00:00"/>
    <s v="Mwangi Nancy Nyawira"/>
    <s v="Female"/>
    <s v="23367355"/>
    <s v="710564176"/>
    <s v="710564176"/>
    <s v=""/>
    <s v="797296669"/>
    <n v="37.314056000000001"/>
    <n v="-0.57122700000000004"/>
    <s v="Kirinyaga"/>
    <s v="Kerugoya/Kutus"/>
    <s v="Koroma"/>
    <s v="Ubui"/>
    <n v="59"/>
    <s v="Andcol Enterprises"/>
    <s v="Andcol  Enterprises"/>
    <s v=""/>
    <s v="Micro Business"/>
    <x v="0"/>
  </r>
  <r>
    <s v="VPA6"/>
    <s v="KE-NAK-1905-26091"/>
    <x v="0"/>
    <s v="Non Compliant"/>
    <s v="6th April,2019"/>
    <d v="2019-04-06T00:00:00"/>
    <s v="1st May,2019"/>
    <d v="2019-05-01T00:00:00"/>
    <s v="Ngetich Gideon"/>
    <s v="Male"/>
    <s v="22965676"/>
    <s v="0799159513"/>
    <s v="799159513"/>
    <s v=""/>
    <s v=""/>
    <n v="35.703634999999998"/>
    <n v="-0.55148699999999995"/>
    <s v="Nakuru"/>
    <s v="Kuresoi"/>
    <s v="Kiptagich"/>
    <s v="Cheptuech"/>
    <s v="8"/>
    <s v="Kichemu limited"/>
    <s v=""/>
    <s v=""/>
    <s v="Micro Business"/>
    <x v="1"/>
  </r>
  <r>
    <s v="VPA6"/>
    <s v="KE-KIA-1908-24792"/>
    <x v="1"/>
    <s v=""/>
    <s v="12th July,2019"/>
    <d v="2019-07-12T00:00:00"/>
    <s v="21st August,2019"/>
    <d v="2019-08-21T00:00:00"/>
    <s v="Ndonga Mercy Nyambura"/>
    <s v="Female"/>
    <s v="22707122"/>
    <s v="254726109745"/>
    <s v="2.55E+11"/>
    <s v=""/>
    <s v="2.55E+11"/>
    <n v="36.942132999999998"/>
    <n v="-0.97150599999999998"/>
    <s v="Kiambu"/>
    <s v="Gatundu North"/>
    <s v="Chania"/>
    <s v="Muiri"/>
    <s v="8"/>
    <s v="Cides Ltd"/>
    <s v="Null"/>
    <s v=""/>
    <s v="Micro Business"/>
    <x v="0"/>
  </r>
  <r>
    <s v="VPA6"/>
    <s v="KE-NYA-1909-27123"/>
    <x v="1"/>
    <s v=""/>
    <s v="12th September,2019"/>
    <d v="2019-09-12T00:00:00"/>
    <s v="12th September,2019"/>
    <d v="2019-09-12T00:00:00"/>
    <s v="Orina Joshua Ratandi"/>
    <s v="Female"/>
    <s v="25153449"/>
    <s v="0723933806"/>
    <s v="723933806"/>
    <s v=""/>
    <s v=""/>
    <n v="35.003647999999998"/>
    <n v="-0.71087"/>
    <s v="Nyamira"/>
    <s v="Borabu"/>
    <s v="Barabu"/>
    <s v="O.Moyo"/>
    <s v="8"/>
    <s v="Nyansancha Biogas"/>
    <s v="Samuel Manyura Otiso"/>
    <s v="723433295"/>
    <s v="Micro Business"/>
    <x v="1"/>
  </r>
  <r>
    <s v="VPA6"/>
    <s v="KE-KIA-1908-24791"/>
    <x v="1"/>
    <s v=""/>
    <s v="20th July,2019"/>
    <d v="2019-07-20T00:00:00"/>
    <s v="21st August,2019"/>
    <d v="2019-08-21T00:00:00"/>
    <s v="Kimuhu Samuel Mburu"/>
    <s v="Male"/>
    <s v="13535784"/>
    <s v="254719794320"/>
    <s v="2.55E+11"/>
    <s v=""/>
    <s v=""/>
    <n v="36.980474000000001"/>
    <n v="-0.99592499999999995"/>
    <s v="Kiambu"/>
    <s v="Gatundu North"/>
    <s v="Mangu"/>
    <s v="Mwea Kwa Dk"/>
    <s v="8"/>
    <s v="Cides Ltd"/>
    <s v="Null"/>
    <s v=""/>
    <s v="Micro Business"/>
    <x v="0"/>
  </r>
  <r>
    <s v="VPA6"/>
    <s v="KE-KAK-1909-25075"/>
    <x v="1"/>
    <s v=""/>
    <s v="14th September,2019"/>
    <d v="2019-09-14T00:00:00"/>
    <s v="14th September,2019"/>
    <d v="2019-09-14T00:00:00"/>
    <s v="Kinyangi Benard Okach"/>
    <s v="Male"/>
    <s v="7277672"/>
    <s v="0722666723"/>
    <s v="722666723"/>
    <s v=""/>
    <s v="722538660"/>
    <n v="35.074607999999998"/>
    <n v="0.63453499999999996"/>
    <s v="Kakamega"/>
    <s v="Likuyani"/>
    <s v="Likuyani"/>
    <s v="Kambi  Mapesa"/>
    <s v="6"/>
    <s v="Pafasi Enterprise"/>
    <s v="Pafasi  Enterprise"/>
    <s v="712956699"/>
    <s v="Micro Business"/>
    <x v="1"/>
  </r>
  <r>
    <s v="VPA6"/>
    <s v="KE-UAS-1909-25076"/>
    <x v="1"/>
    <s v=""/>
    <s v="16th September,2019"/>
    <d v="2019-09-16T00:00:00"/>
    <s v="16th September,2019"/>
    <d v="2019-09-16T00:00:00"/>
    <s v="Chemogos John Bore"/>
    <s v="Male"/>
    <s v="99999"/>
    <s v="254705388727"/>
    <s v="2.55E+11"/>
    <s v=""/>
    <s v="2.55E+11"/>
    <n v="35.170777000000001"/>
    <n v="0.87896200000000002"/>
    <s v="Uasin Gishu"/>
    <s v="Soy"/>
    <s v="Soy"/>
    <s v="Chebarus"/>
    <s v="8"/>
    <s v="Pafasi Enterprise"/>
    <s v="Pafasi  Enterprise"/>
    <s v="254712956699"/>
    <s v="Micro Business"/>
    <x v="1"/>
  </r>
  <r>
    <s v="VPA6"/>
    <s v="KE-MER-1909-25683"/>
    <x v="1"/>
    <s v=""/>
    <s v="7th August,2019"/>
    <d v="2019-08-07T00:00:00"/>
    <s v="4th September,2019"/>
    <d v="2019-09-04T00:00:00"/>
    <s v="Rukaria Kinyua Silas"/>
    <s v="Male"/>
    <s v="23031322"/>
    <s v="727916878"/>
    <s v="727916878"/>
    <s v=""/>
    <s v="727917053"/>
    <n v="37.623572000000003"/>
    <n v="1.4881999999999999E-2"/>
    <s v="Meru"/>
    <s v="Meru Centra"/>
    <s v="Katheri Central"/>
    <s v="Aboetene"/>
    <n v="6"/>
    <s v="Igwemas General Digester Ltd"/>
    <s v="Timothy Murithi"/>
    <s v="791853946"/>
    <s v="Micro Business"/>
    <x v="1"/>
  </r>
  <r>
    <s v="VPA6"/>
    <s v="KE-HOM-1812-27231"/>
    <x v="1"/>
    <s v=""/>
    <s v="1st November,2018"/>
    <d v="2018-11-01T00:00:00"/>
    <s v="1st December,2018"/>
    <d v="2018-12-01T00:00:00"/>
    <s v="Alice Kwach Anyango"/>
    <s v="Female"/>
    <s v="2587873"/>
    <s v="0724044272"/>
    <s v="724044272"/>
    <s v=""/>
    <s v=""/>
    <n v="34.788615"/>
    <n v="-0.530165"/>
    <s v="Homa Bay"/>
    <s v="Homabay"/>
    <s v="Oyugis"/>
    <s v="Omuoso B"/>
    <s v="6"/>
    <s v="Biotechno &amp; Services"/>
    <s v="Biotechno &amp; Services"/>
    <s v="720561118"/>
    <s v="Micro Business"/>
    <x v="1"/>
  </r>
  <r>
    <s v="VPA6"/>
    <s v="KE-KIS-1709-27230"/>
    <x v="1"/>
    <s v=""/>
    <s v="28th March,2017"/>
    <d v="2017-03-28T00:00:00"/>
    <s v="1st September,2017"/>
    <d v="2017-09-01T00:00:00"/>
    <s v="Peter Mabea Machuka"/>
    <s v="Male"/>
    <s v="505720"/>
    <s v="0722646327"/>
    <s v="722646327"/>
    <s v=""/>
    <s v="728881998"/>
    <n v="34.831021999999997"/>
    <n v="-0.75697499999999995"/>
    <s v="Kisii"/>
    <s v="Kisii Central"/>
    <s v="Kerera"/>
    <s v="Kerera"/>
    <s v="10"/>
    <s v="Biotechno &amp; Services"/>
    <s v="Kbp Trainees"/>
    <s v="720561118"/>
    <s v="Micro Business"/>
    <x v="1"/>
  </r>
  <r>
    <s v="VPA6"/>
    <s v="KE-NYA-1909-27327"/>
    <x v="1"/>
    <s v=""/>
    <s v="21st August,2019"/>
    <d v="2019-08-21T00:00:00"/>
    <s v="9th September,2019"/>
    <d v="2019-09-09T00:00:00"/>
    <s v="Mwangi John Njogu"/>
    <s v="Male"/>
    <s v="99999"/>
    <s v="254725759966"/>
    <s v="2.55E+11"/>
    <s v=""/>
    <s v="2.55E+11"/>
    <n v="36.469994999999997"/>
    <n v="-5.7713E-2"/>
    <s v="Nyandarua"/>
    <s v="Ndaragwa"/>
    <s v="Kanyagia"/>
    <s v="Loko 4"/>
    <s v="10"/>
    <s v="Kichemu limited"/>
    <s v="Kichemu Limited"/>
    <s v="727002750"/>
    <s v="Micro Business"/>
    <x v="1"/>
  </r>
  <r>
    <s v="VPA6"/>
    <s v="KE-NYA-1909-27328"/>
    <x v="1"/>
    <s v=""/>
    <s v="18th August,2019"/>
    <d v="2019-08-18T00:00:00"/>
    <s v="5th September,2019"/>
    <d v="2019-09-05T00:00:00"/>
    <s v="Mwoho Fredrik Mwangi"/>
    <s v="Male"/>
    <s v="99999"/>
    <s v="254721342132"/>
    <s v="721342132"/>
    <s v=""/>
    <s v=""/>
    <n v="36.452423000000003"/>
    <n v="5.7103000000000001E-2"/>
    <s v="Nyandarua"/>
    <s v="Ndaragwa"/>
    <s v="Pondo"/>
    <s v="Kware"/>
    <s v="10"/>
    <s v="Kichemu limited"/>
    <s v="Kichemu Limited"/>
    <s v="727002750"/>
    <s v="Micro Business"/>
    <x v="1"/>
  </r>
  <r>
    <s v="VPA6"/>
    <s v="KE-NAR-1909-24947"/>
    <x v="1"/>
    <s v=""/>
    <s v="22nd September,2019"/>
    <d v="2019-09-22T00:00:00"/>
    <s v="22nd September,2019"/>
    <d v="2019-09-22T00:00:00"/>
    <s v="Ngeno Alfred Ngeno"/>
    <s v="Male"/>
    <s v="99999"/>
    <s v="0727825053"/>
    <s v="727825053"/>
    <s v=""/>
    <s v="703887921"/>
    <n v="35.085647000000002"/>
    <n v="-0.98746999999999996"/>
    <s v="Narok"/>
    <s v="Transmara East"/>
    <s v="Mokondo"/>
    <s v="Mokondo"/>
    <s v="8"/>
    <s v="Fagaden Enterprises"/>
    <s v="Fagaden Enterprises"/>
    <s v="721959188"/>
    <s v="Micro Business"/>
    <x v="1"/>
  </r>
  <r>
    <s v="VPA6"/>
    <s v="KE-KIA-1909-24789"/>
    <x v="1"/>
    <s v=""/>
    <s v="20th July,2019"/>
    <d v="2019-07-20T00:00:00"/>
    <s v="17th September,2019"/>
    <d v="2019-09-17T00:00:00"/>
    <s v="Waweru Grace Muthoni"/>
    <s v="Female"/>
    <s v="20610079"/>
    <s v="254789596928"/>
    <s v="789596928"/>
    <s v=""/>
    <s v="728743459"/>
    <n v="36.929819000000002"/>
    <n v="-0.95886300000000002"/>
    <s v="Kiambu"/>
    <s v="Gatundu North"/>
    <s v="Chania"/>
    <s v="Kairi"/>
    <s v="12"/>
    <s v="Cides Ltd"/>
    <s v="Null"/>
    <s v=""/>
    <s v="Micro Business"/>
    <x v="0"/>
  </r>
  <r>
    <s v="VPA6"/>
    <s v="KE-KIA-1909-24762"/>
    <x v="1"/>
    <s v=""/>
    <s v="20th August,2019"/>
    <d v="2019-08-20T00:00:00"/>
    <s v="23rd September,2019"/>
    <d v="2019-09-23T00:00:00"/>
    <s v="Gathungu Veronica Wanjiku"/>
    <s v="Female"/>
    <s v="8614430"/>
    <s v="254720101801"/>
    <s v="2.55E+11"/>
    <s v=""/>
    <s v="2.55E+11"/>
    <n v="36.936439999999997"/>
    <n v="-0.98277499999999995"/>
    <s v="Kiambu"/>
    <s v="Gatundu North"/>
    <s v="Chania"/>
    <s v="Igegania"/>
    <s v="8"/>
    <s v="Cides Ltd"/>
    <s v="Null"/>
    <s v=""/>
    <s v="Micro Business"/>
    <x v="0"/>
  </r>
  <r>
    <s v="VPA6"/>
    <s v="KE-NYE-1910-25860"/>
    <x v="1"/>
    <s v=""/>
    <s v="2nd September,2019"/>
    <d v="2019-09-02T00:00:00"/>
    <s v="1st October,2019"/>
    <d v="2019-10-01T00:00:00"/>
    <s v="Gatundu Johnson Mwangi"/>
    <s v="Male"/>
    <s v="5503531"/>
    <s v="0720979348"/>
    <s v="720979348"/>
    <s v=""/>
    <s v="721813381"/>
    <n v="36.940933000000001"/>
    <n v="-0.55280899999999999"/>
    <s v="Nyeri"/>
    <s v="Othaya"/>
    <s v="Iriaini"/>
    <s v="Kanyange"/>
    <s v="10"/>
    <s v="Mt Kenya Renewable Energy"/>
    <s v="Samuel  Mbugua"/>
    <s v="729308408"/>
    <s v="Micro Business"/>
    <x v="0"/>
  </r>
  <r>
    <s v="VPA6"/>
    <s v="KE-NYA-1910-25505"/>
    <x v="1"/>
    <s v=""/>
    <s v="11th July,2019"/>
    <d v="2019-07-11T00:00:00"/>
    <s v="13th October,2019"/>
    <d v="2019-10-13T00:00:00"/>
    <s v="Atambo Samuel Momanyi"/>
    <s v="Male"/>
    <s v="5235149"/>
    <s v="254722156931"/>
    <s v="254722156931"/>
    <s v=""/>
    <s v="254796558560"/>
    <n v="34.829323000000002"/>
    <n v="-0.67070700000000005"/>
    <s v="Nyamira"/>
    <s v="Manga"/>
    <s v="Manga"/>
    <s v="Itena"/>
    <s v="8"/>
    <s v="Perjo Biogas Co Ltd"/>
    <s v="Joel Nyambane Moigare"/>
    <s v="710208102"/>
    <s v="Micro Business"/>
    <x v="1"/>
  </r>
  <r>
    <s v="VPA6"/>
    <s v="KE-KIA-1908-24745"/>
    <x v="1"/>
    <s v=""/>
    <s v="2nd July,2019"/>
    <d v="2019-07-02T00:00:00"/>
    <s v="5th August,2019"/>
    <d v="2019-08-05T00:00:00"/>
    <s v="Kungu George"/>
    <s v="Male"/>
    <s v="25180729"/>
    <s v="0714573167"/>
    <s v="714573167"/>
    <s v=""/>
    <s v="736458471"/>
    <n v="36.723844999999997"/>
    <n v="-1.021963"/>
    <s v="Kiambu"/>
    <s v="Lari"/>
    <s v="Kamburu"/>
    <s v="Kihenjo"/>
    <s v="8"/>
    <s v="Cides Ltd"/>
    <s v=""/>
    <s v=""/>
    <s v="Micro Business"/>
    <x v="0"/>
  </r>
  <r>
    <s v="VPA6"/>
    <s v="KE-KIA-1909-25961"/>
    <x v="2"/>
    <s v="Institutional Plant"/>
    <s v="9th September,2019"/>
    <d v="2019-09-09T00:00:00"/>
    <s v="27th September,2019"/>
    <d v="2019-09-27T00:00:00"/>
    <s v="School Gitithia Primary"/>
    <s v="Male"/>
    <s v="99999"/>
    <s v="776775548"/>
    <s v="2.55E+11"/>
    <s v=""/>
    <s v=""/>
    <n v="36.610975000000003"/>
    <n v="-0.94626100000000002"/>
    <s v="Kiambu"/>
    <s v="Lari"/>
    <s v="Lari"/>
    <s v="Kenya"/>
    <n v="10"/>
    <s v="Kenbi Enterprises"/>
    <s v="Null"/>
    <s v=""/>
    <s v="Micro Business"/>
    <x v="0"/>
  </r>
  <r>
    <s v="VPA6"/>
    <s v="KE-KIA-1910-24743"/>
    <x v="1"/>
    <s v=""/>
    <s v="10th August,2019"/>
    <d v="2019-08-10T00:00:00"/>
    <s v="2nd October,2019"/>
    <d v="2019-10-02T00:00:00"/>
    <s v="Mukara Jane Wambui"/>
    <s v="Female"/>
    <s v="99999"/>
    <s v="254714557118"/>
    <s v="714557118"/>
    <s v=""/>
    <s v="712105990"/>
    <n v="36.740551000000004"/>
    <n v="-0.97059899999999999"/>
    <s v="Kiambu"/>
    <s v="Lari"/>
    <s v="Gatamaiyu"/>
    <s v="Mwenji"/>
    <s v="8"/>
    <s v="Cides Ltd"/>
    <s v="Null"/>
    <s v=""/>
    <s v="Micro Business"/>
    <x v="0"/>
  </r>
  <r>
    <s v="VPA6"/>
    <s v="KE-MER-1910-25601"/>
    <x v="1"/>
    <s v=""/>
    <s v="25th August,2019"/>
    <d v="2019-08-25T00:00:00"/>
    <s v="2nd October,2019"/>
    <d v="2019-10-02T00:00:00"/>
    <s v="John Nkunga Mawira"/>
    <s v="Male"/>
    <s v="13475853"/>
    <s v="254725650386"/>
    <s v="2.55E+11"/>
    <s v=""/>
    <s v="2.55E+11"/>
    <n v="37.648068000000002"/>
    <n v="-7.3109999999999994E-2"/>
    <s v="Meru"/>
    <s v="Imenti South"/>
    <s v="Mikumbune"/>
    <s v="Kigane"/>
    <s v="8"/>
    <s v="Likunga Company Limited"/>
    <s v="Eliatha Njagi"/>
    <s v="254718644238"/>
    <s v="Micro Business"/>
    <x v="0"/>
  </r>
  <r>
    <s v="VPA6"/>
    <s v="KE-MER-1910-25602"/>
    <x v="1"/>
    <s v=""/>
    <s v="5th September,2019"/>
    <d v="2019-09-05T00:00:00"/>
    <s v="3rd October,2019"/>
    <d v="2019-10-03T00:00:00"/>
    <s v="Nkanata Kinoti Antony"/>
    <s v="Male"/>
    <s v="21789756"/>
    <s v="718825135"/>
    <s v="2.55E+11"/>
    <s v=""/>
    <s v="2.55E+11"/>
    <n v="37.550964999999998"/>
    <n v="-1.9408000000000002E-2"/>
    <s v="Meru"/>
    <s v="Imenti South"/>
    <s v="Kithurune"/>
    <s v="Muurugi"/>
    <n v="8"/>
    <s v="Likunga Company Limited"/>
    <s v="Julius Mwilaria"/>
    <s v="713007798"/>
    <s v="Micro Business"/>
    <x v="0"/>
  </r>
  <r>
    <s v="VPA6"/>
    <s v="KE-NYE-1908-26441"/>
    <x v="1"/>
    <s v=""/>
    <s v="4th August,2019"/>
    <d v="2019-08-04T00:00:00"/>
    <s v="27th August,2019"/>
    <d v="2019-08-27T00:00:00"/>
    <s v="Maina Rose Wanjira"/>
    <s v="Female"/>
    <s v="3727077"/>
    <s v="0724292296"/>
    <s v="724292296"/>
    <s v=""/>
    <s v="706873240"/>
    <n v="37.060471"/>
    <n v="-0.42765900000000001"/>
    <s v="Nyeri"/>
    <s v="Mathira West"/>
    <s v="Ngorano"/>
    <s v="Karuugi"/>
    <s v="8"/>
    <s v="Sakaki Natural Renewable Energy Center"/>
    <s v=""/>
    <s v=""/>
    <s v="Micro Business"/>
    <x v="1"/>
  </r>
  <r>
    <s v="VPA6"/>
    <s v="KE-NYE-1909-26442"/>
    <x v="1"/>
    <s v=""/>
    <s v="29th August,2019"/>
    <d v="2019-08-29T00:00:00"/>
    <s v="18th September,2019"/>
    <d v="2019-09-18T00:00:00"/>
    <s v="Ngure Paul Mathenge"/>
    <s v="Male"/>
    <s v="11032878"/>
    <s v="0720954667"/>
    <s v="720954667"/>
    <s v=""/>
    <s v="728167772"/>
    <n v="37.081626"/>
    <n v="-0.22913600000000001"/>
    <s v="Nyeri"/>
    <s v="Kieni East"/>
    <s v="Kamburaini"/>
    <s v="Rongai"/>
    <s v="8"/>
    <s v="Sakaki Natural Renewable Energy Center"/>
    <s v=""/>
    <s v=""/>
    <s v="Micro Business"/>
    <x v="1"/>
  </r>
  <r>
    <s v="VPA6"/>
    <s v="KE-NYE-1909-26443"/>
    <x v="1"/>
    <s v=""/>
    <s v="21st July,2019"/>
    <d v="2019-07-21T00:00:00"/>
    <s v="21st September,2019"/>
    <d v="2019-09-21T00:00:00"/>
    <s v="Kihumba John Macharia"/>
    <s v="Male"/>
    <s v="99999"/>
    <s v="0725211938"/>
    <s v="725211938"/>
    <s v=""/>
    <s v=""/>
    <n v="36.914017999999999"/>
    <n v="-0.594553"/>
    <s v="Nyeri"/>
    <s v="Othaya"/>
    <s v="Chinga"/>
    <s v="Mumbuini"/>
    <n v="16"/>
    <s v="Sakaki Natural Renewable Energy Center"/>
    <s v=""/>
    <s v=""/>
    <s v="Micro Business"/>
    <x v="3"/>
  </r>
  <r>
    <s v="VPA6"/>
    <s v="KE-MUR-1909-26445"/>
    <x v="1"/>
    <s v=""/>
    <s v="21st August,2019"/>
    <d v="2019-08-21T00:00:00"/>
    <s v="21st September,2019"/>
    <d v="2019-09-21T00:00:00"/>
    <s v="Isac Gakoi Gakoi"/>
    <s v="Male"/>
    <s v="99999"/>
    <s v="0770371429"/>
    <s v="770371429"/>
    <s v=""/>
    <s v="703530311"/>
    <n v="36.824095"/>
    <n v="-0.74265999999999999"/>
    <s v="Murang'a"/>
    <s v="Kigumo"/>
    <s v="Kinyona"/>
    <s v="Boro"/>
    <s v="8"/>
    <s v="Sakaki Natural Renewable Energy Center"/>
    <s v=""/>
    <s v=""/>
    <s v="Micro Business"/>
    <x v="1"/>
  </r>
  <r>
    <s v="VPA6"/>
    <s v="KE-KIR-1910-26444"/>
    <x v="0"/>
    <s v="Non Compliant"/>
    <s v="13th August,2019"/>
    <d v="2019-08-13T00:00:00"/>
    <s v="2nd October,2019"/>
    <d v="2019-10-02T00:00:00"/>
    <s v="Njagi Charles Murimi"/>
    <s v="Male"/>
    <s v="99999"/>
    <s v="254784431772"/>
    <s v="2.55E+11"/>
    <s v=""/>
    <s v="2.55E+11"/>
    <n v="37.336297000000002"/>
    <n v="-0.50994200000000001"/>
    <s v="Kirinyaga"/>
    <s v="Kerugoya/Kutus"/>
    <s v="Baragwi"/>
    <s v="Kiangagiro"/>
    <s v="8"/>
    <s v="Sakaki Natural Renewable Energy Center"/>
    <s v="Null"/>
    <s v=""/>
    <s v="Micro Business"/>
    <x v="1"/>
  </r>
  <r>
    <s v="VPA6"/>
    <s v="KE-NYE-1910-27976"/>
    <x v="1"/>
    <s v=""/>
    <s v="17th August,2019"/>
    <d v="2019-08-17T00:00:00"/>
    <s v="5th October,2019"/>
    <d v="2019-10-05T00:00:00"/>
    <s v="Gituku Beatrice Muthoni"/>
    <s v="Female"/>
    <s v="99999"/>
    <s v="254712390784"/>
    <s v="2.55E+11"/>
    <s v=""/>
    <s v="787680874"/>
    <n v="37.034537999999998"/>
    <n v="-0.11118500000000001"/>
    <s v="Nyeri"/>
    <s v="Kieni East"/>
    <s v="Gakawa"/>
    <s v="Kiririshua"/>
    <s v="8"/>
    <s v="Sakaki Natural Renewable Energy Center"/>
    <s v="Null"/>
    <s v=""/>
    <s v="Micro Business"/>
    <x v="1"/>
  </r>
  <r>
    <s v="VPA6"/>
    <s v="KE-NYE-1910-27977"/>
    <x v="1"/>
    <s v=""/>
    <s v="19th August,2019"/>
    <d v="2019-08-19T00:00:00"/>
    <s v="5th October,2019"/>
    <d v="2019-10-05T00:00:00"/>
    <s v="Mwangi Agnes Mweru"/>
    <s v="Female"/>
    <s v="99999"/>
    <s v="254722638778"/>
    <s v="2.55E+11"/>
    <s v=""/>
    <s v="2.55E+11"/>
    <n v="37.041617000000002"/>
    <n v="-0.20807999999999999"/>
    <s v="Nyeri"/>
    <s v="Kieni East"/>
    <s v="Narumoru"/>
    <s v="Murwa"/>
    <s v="8"/>
    <s v="Sakaki Natural Renewable Energy Center"/>
    <s v="Null"/>
    <s v=""/>
    <s v="Micro Business"/>
    <x v="1"/>
  </r>
  <r>
    <s v="VPA6"/>
    <s v="KE-KIA-1910-27646"/>
    <x v="1"/>
    <s v=""/>
    <s v="16th September,2019"/>
    <d v="2019-09-16T00:00:00"/>
    <s v="2nd October,2019"/>
    <d v="2019-10-02T00:00:00"/>
    <s v="Garuye Elizabeth Wanbui"/>
    <s v="Female"/>
    <s v="99999"/>
    <s v="254713630663"/>
    <s v="2.55E+11"/>
    <s v=""/>
    <s v="2.55E+11"/>
    <n v="36.846291999999998"/>
    <n v="-1.111934"/>
    <s v="Kiambu"/>
    <s v="Kiambaa"/>
    <s v="Ikinu"/>
    <s v="Kigami"/>
    <s v="8"/>
    <s v="Felikam Biogas Services"/>
    <s v="Felikam Biogas Services"/>
    <s v="721439273"/>
    <s v="Micro Business"/>
    <x v="0"/>
  </r>
  <r>
    <s v="VPA6"/>
    <s v="KE-KIA-1910-24770"/>
    <x v="1"/>
    <s v=""/>
    <s v="31st July,2019"/>
    <d v="2019-07-31T00:00:00"/>
    <s v="7th October,2019"/>
    <d v="2019-10-07T00:00:00"/>
    <s v="Nganga Pauline Wambui"/>
    <s v="Female"/>
    <s v="5699555"/>
    <s v="0729339844"/>
    <s v="729339844"/>
    <s v=""/>
    <s v=""/>
    <n v="36.913792000000001"/>
    <n v="-1.032124"/>
    <s v="Kiambu"/>
    <s v="Gatundu South"/>
    <s v="Kimunyu"/>
    <s v="Mutomo"/>
    <s v="8"/>
    <s v="Cides Ltd"/>
    <s v=""/>
    <s v=""/>
    <s v="Micro Business"/>
    <x v="0"/>
  </r>
  <r>
    <s v="VPA6"/>
    <s v="KE-KIA-1908-24753"/>
    <x v="1"/>
    <s v=""/>
    <s v="10th July,2019"/>
    <d v="2019-07-10T00:00:00"/>
    <s v="15th August,2019"/>
    <d v="2019-08-15T00:00:00"/>
    <s v="Njoroge Patrick Mungai"/>
    <s v="Male"/>
    <s v="3114110"/>
    <s v="254727264414"/>
    <s v="2.55E+11"/>
    <s v=""/>
    <s v=""/>
    <n v="36.778390000000002"/>
    <n v="-0.95994599999999997"/>
    <s v="Kiambu"/>
    <s v="Gatundu South"/>
    <s v="Mundoro"/>
    <s v="Ndundu"/>
    <s v="8"/>
    <s v="Cides Ltd"/>
    <s v="Null"/>
    <s v=""/>
    <s v="Micro Business"/>
    <x v="0"/>
  </r>
  <r>
    <s v="VPA6"/>
    <s v="KE-VIH-1809-27234"/>
    <x v="1"/>
    <s v=""/>
    <s v="1st July,2018"/>
    <d v="2018-07-01T00:00:00"/>
    <s v="1st September,2018"/>
    <d v="2018-09-01T00:00:00"/>
    <s v="Richard Mukara Amayi"/>
    <s v="Male"/>
    <s v="4739326"/>
    <s v="0710401076"/>
    <s v="710401076"/>
    <s v=""/>
    <s v="710245103"/>
    <n v="34.622687999999997"/>
    <n v="7.8192999999999999E-2"/>
    <s v="Vihiga"/>
    <s v="Emuhaya"/>
    <s v="Emakunda"/>
    <s v="Emabuye"/>
    <s v="10"/>
    <s v="Kennedy Amiani Anzeze"/>
    <s v="Kennedy Amiani Anzeze"/>
    <s v="782430755"/>
    <s v="Micro Business"/>
    <x v="0"/>
  </r>
  <r>
    <s v="VPA6"/>
    <s v="KE-VIH-1806-27233"/>
    <x v="1"/>
    <s v=""/>
    <s v="1st May,2018"/>
    <d v="2018-05-01T00:00:00"/>
    <s v="1st June,2018"/>
    <d v="2018-06-01T00:00:00"/>
    <s v="Alex Omwela Adala"/>
    <s v="Male"/>
    <s v="6283907"/>
    <s v="0722946023"/>
    <s v="722946023"/>
    <s v=""/>
    <s v="718107406"/>
    <n v="34.660196999999997"/>
    <n v="5.3782999999999997E-2"/>
    <s v="Vihiga"/>
    <s v="Luanda"/>
    <s v="Ebubayi"/>
    <s v="Owandweye"/>
    <s v="12"/>
    <s v="Kennedy Amiani Anzeze"/>
    <s v="Kennedy Amiani Anzeze"/>
    <s v="782430755"/>
    <s v="Micro Business"/>
    <x v="0"/>
  </r>
  <r>
    <s v="VPA6"/>
    <s v="KE-VIH-1909-27232"/>
    <x v="1"/>
    <s v=""/>
    <s v="1st September,2019"/>
    <d v="2019-09-01T00:00:00"/>
    <s v="1st September,2019"/>
    <d v="2019-09-01T00:00:00"/>
    <s v="Issac Makutwa Sihuli"/>
    <s v="Male"/>
    <s v="24313855"/>
    <s v="0723129686"/>
    <s v="723129686"/>
    <s v=""/>
    <s v="711353963"/>
    <n v="34.625186999999997"/>
    <n v="7.8506999999999993E-2"/>
    <s v="Vihiga"/>
    <s v="Emuhaya"/>
    <s v="Emakunda"/>
    <s v="Ebusuhi"/>
    <s v="12"/>
    <s v="Kennedy Amiani Anzeze"/>
    <s v="Kennedy Amiani Anzeze"/>
    <s v="0700000000"/>
    <s v="Micro Business"/>
    <x v="0"/>
  </r>
  <r>
    <s v="VPA6"/>
    <s v="KE-KIA-1910-27179"/>
    <x v="1"/>
    <s v=""/>
    <s v="8th October,2019"/>
    <d v="2019-10-08T00:00:00"/>
    <s v="8th October,2019"/>
    <d v="2019-10-08T00:00:00"/>
    <s v="Maina Leah Wanjiru"/>
    <s v="Female"/>
    <s v="99999"/>
    <s v="254724967008"/>
    <s v="2.55E+11"/>
    <s v=""/>
    <s v="2.55E+11"/>
    <n v="37.000351999999999"/>
    <n v="-1.149187"/>
    <s v="Kiambu"/>
    <s v="Kiambu"/>
    <s v="Murera"/>
    <s v="Ruria"/>
    <s v="8"/>
    <s v="Andcol Enterprises"/>
    <s v="Null"/>
    <s v=""/>
    <s v="Micro Business"/>
    <x v="0"/>
  </r>
  <r>
    <s v="VPA6"/>
    <s v="KE-KIA-1910-25163"/>
    <x v="1"/>
    <s v=""/>
    <s v="4th August,2019"/>
    <d v="2019-08-04T00:00:00"/>
    <s v="8th October,2019"/>
    <d v="2019-10-08T00:00:00"/>
    <s v="Ngugi Agnes Wangui"/>
    <s v="Female"/>
    <s v="99999"/>
    <s v="254700785739"/>
    <s v="2.55E+11"/>
    <s v=""/>
    <s v="2.55E+11"/>
    <n v="36.917059999999999"/>
    <n v="-0.96295299999999995"/>
    <s v="Kiambu"/>
    <s v="Gatundu North"/>
    <s v="Kamwangi"/>
    <s v="Karuri"/>
    <s v="8"/>
    <s v="Cides Ltd"/>
    <s v="Null"/>
    <s v=""/>
    <s v="Micro Business"/>
    <x v="0"/>
  </r>
  <r>
    <s v="VPA6"/>
    <s v="KE-MER-1909-25714"/>
    <x v="1"/>
    <s v=""/>
    <s v="5th September,2019"/>
    <d v="2019-09-05T00:00:00"/>
    <s v="29th September,2019"/>
    <d v="2019-09-29T00:00:00"/>
    <s v="Mwenda Kinoti Philip"/>
    <s v="Male"/>
    <s v="21567867"/>
    <s v="254721575154"/>
    <s v="2.55E+11"/>
    <s v=""/>
    <s v="2.55E+11"/>
    <n v="37.643009999999997"/>
    <n v="-5.3121000000000002E-2"/>
    <s v="Meru"/>
    <s v="Imenti South"/>
    <s v="Uruku"/>
    <s v="Kagene"/>
    <s v="6"/>
    <s v="Igwemas General Digester Ltd"/>
    <s v="Timothy Murithi"/>
    <s v="254791853946"/>
    <s v="Micro Business"/>
    <x v="1"/>
  </r>
  <r>
    <s v="VPA6"/>
    <s v="KE-KIA-1910-24733"/>
    <x v="1"/>
    <s v=""/>
    <s v="20th August,2019"/>
    <d v="2019-08-20T00:00:00"/>
    <s v="9th October,2019"/>
    <d v="2019-10-09T00:00:00"/>
    <s v="Muhindi Ann Njeri"/>
    <s v="Female"/>
    <s v="11148394"/>
    <s v="254714192073"/>
    <s v="2.55E+11"/>
    <s v=""/>
    <s v=""/>
    <n v="36.584144000000002"/>
    <n v="-1.1211139999999999"/>
    <s v="Kiambu"/>
    <s v="Limuru"/>
    <s v="Ndeiya"/>
    <s v="Rwamburi"/>
    <s v="8"/>
    <s v="Cides Ltd"/>
    <s v="Null"/>
    <s v=""/>
    <s v="Micro Business"/>
    <x v="0"/>
  </r>
  <r>
    <s v="VPA6"/>
    <s v="KE-NYA-1910-25506"/>
    <x v="1"/>
    <s v=""/>
    <s v="29th July,2019"/>
    <d v="2019-07-29T00:00:00"/>
    <s v="9th October,2019"/>
    <d v="2019-10-09T00:00:00"/>
    <s v="Nyakundi Milka N /A"/>
    <s v="Female"/>
    <s v="37221616"/>
    <s v="254702434894"/>
    <s v="254702434894"/>
    <s v=""/>
    <s v="254781837955"/>
    <n v="34.965564999999998"/>
    <n v="-0.59870299999999999"/>
    <s v="Nyamira"/>
    <s v="Nyamira South"/>
    <s v="Viongozi Senta"/>
    <s v="Ibara"/>
    <s v="10"/>
    <s v="Perjo Biogas Co Ltd"/>
    <s v="Joel Nyambane Moigare"/>
    <s v="710208102"/>
    <s v="Micro Business"/>
    <x v="1"/>
  </r>
  <r>
    <s v="VPA6"/>
    <s v="KE-KIA-1908-27648"/>
    <x v="1"/>
    <s v=""/>
    <s v="14th August,2019"/>
    <d v="2019-08-14T00:00:00"/>
    <s v="28th August,2019"/>
    <d v="2019-08-28T00:00:00"/>
    <s v="Giseha Mary Nduta"/>
    <s v="Female"/>
    <s v="10044271"/>
    <s v="254707455181"/>
    <s v="2.55E+11"/>
    <s v=""/>
    <s v="2.55E+11"/>
    <n v="36.980392000000002"/>
    <n v="-0.99482099999999996"/>
    <s v="Kiambu"/>
    <s v="Gatundu North"/>
    <s v="Gathukuyu"/>
    <s v="Kwa Dk"/>
    <s v="8"/>
    <s v="Biotechno &amp; Services"/>
    <s v="Null"/>
    <s v=""/>
    <s v="Micro Business"/>
    <x v="0"/>
  </r>
  <r>
    <s v="VPA6"/>
    <s v="KE-KIA-1910-27647"/>
    <x v="1"/>
    <s v=""/>
    <s v="25th September,2019"/>
    <d v="2019-09-25T00:00:00"/>
    <s v="5th October,2019"/>
    <d v="2019-10-05T00:00:00"/>
    <s v="Gambugo Virginia Gathoni"/>
    <s v="Female"/>
    <s v="13028584"/>
    <s v="254726449334"/>
    <s v="2.55E+11"/>
    <s v=""/>
    <s v="2.55E+11"/>
    <n v="36.98021"/>
    <n v="-0.99619500000000005"/>
    <s v="Kiambu"/>
    <s v="Gatundu North"/>
    <s v="Gathukuyu"/>
    <s v="Mwea"/>
    <s v="6"/>
    <s v="Biotechno &amp; Services"/>
    <s v="Null"/>
    <s v=""/>
    <s v="Micro Business"/>
    <x v="0"/>
  </r>
  <r>
    <s v="VPA6"/>
    <s v="KE-KIR-1910-25687"/>
    <x v="0"/>
    <s v="Non Compliant"/>
    <s v="11th October,2019"/>
    <d v="2019-10-11T00:00:00"/>
    <s v="11th October,2019"/>
    <d v="2019-10-11T00:00:00"/>
    <s v="Njogu Njoki Irene"/>
    <s v="Female"/>
    <s v="99999"/>
    <s v="701381996"/>
    <s v="2.55E+11"/>
    <s v=""/>
    <s v="2.55E+11"/>
    <n v="37.355170000000001"/>
    <n v="-0.49424000000000001"/>
    <s v="Kirinyaga"/>
    <s v="Kirinyaga East"/>
    <s v="Baragwi"/>
    <s v="Kathugu"/>
    <s v="6"/>
    <s v="Igwemas General Digester Ltd"/>
    <s v="Poul Timothy Murithi"/>
    <s v="791853946"/>
    <s v="Micro Business"/>
    <x v="1"/>
  </r>
  <r>
    <s v="VPA6"/>
    <s v="KE-KIA-1910-24744"/>
    <x v="1"/>
    <s v=""/>
    <s v="25th August,2019"/>
    <d v="2019-08-25T00:00:00"/>
    <s v="11th October,2019"/>
    <d v="2019-10-11T00:00:00"/>
    <s v="Njuguna Alice Wanjiku"/>
    <s v="Female"/>
    <s v="98534765"/>
    <s v="254726350193"/>
    <s v="2.55E+11"/>
    <s v=""/>
    <s v=""/>
    <n v="36.672035000000001"/>
    <n v="-1.177451"/>
    <s v="Kiambu"/>
    <s v="Limuru"/>
    <s v="Ngecha"/>
    <s v="Thingati"/>
    <s v="8"/>
    <s v="Cides Ltd"/>
    <s v="Null"/>
    <s v=""/>
    <s v="Micro Business"/>
    <x v="0"/>
  </r>
  <r>
    <s v="VPA6"/>
    <s v="KE-KIS-1910-25507"/>
    <x v="1"/>
    <s v=""/>
    <s v="6th August,2019"/>
    <d v="2019-08-06T00:00:00"/>
    <s v="13th October,2019"/>
    <d v="2019-10-13T00:00:00"/>
    <s v="Oseko Edwin Ombui"/>
    <s v="Male"/>
    <s v="14534482"/>
    <s v="254796558560"/>
    <s v="796558560"/>
    <s v=""/>
    <s v="754740876"/>
    <n v="34.926720000000003"/>
    <n v="-0.89746300000000001"/>
    <s v="Kisii"/>
    <s v="Kisii Central"/>
    <s v="Geteri"/>
    <s v="Mwagetenga"/>
    <s v="12"/>
    <s v="Perjo Biogas Co Ltd"/>
    <s v="Joel Nyambane Moigare"/>
    <s v="710208102"/>
    <s v="Micro Business"/>
    <x v="1"/>
  </r>
  <r>
    <s v="VPA6"/>
    <s v="KE-NYA-1910-25508"/>
    <x v="1"/>
    <s v=""/>
    <s v="27th August,2019"/>
    <d v="2019-08-27T00:00:00"/>
    <s v="13th October,2019"/>
    <d v="2019-10-13T00:00:00"/>
    <s v="Kebaso Azinar Kwamboka"/>
    <s v="Female"/>
    <s v="1337475"/>
    <s v="+254726414959"/>
    <s v="2.55E+11"/>
    <s v=""/>
    <s v="2.55E+11"/>
    <n v="34.835653000000001"/>
    <n v="-0.61334699999999998"/>
    <s v="Nyamira"/>
    <s v="Manga"/>
    <s v="Sengera"/>
    <s v="Manga"/>
    <s v="8"/>
    <s v="Perjo Biogas Co Ltd"/>
    <s v="Joel Nyambane Moigare"/>
    <s v="+254710207102"/>
    <s v="Micro Business"/>
    <x v="1"/>
  </r>
  <r>
    <s v="VPA6"/>
    <s v="KE-MUR-1910-25861"/>
    <x v="1"/>
    <s v=""/>
    <s v="19th September,2019"/>
    <d v="2019-09-19T00:00:00"/>
    <s v="14th October,2019"/>
    <d v="2019-10-14T00:00:00"/>
    <s v="Rukungu Philip Gitau"/>
    <s v="Male"/>
    <s v="99999"/>
    <s v="+254721400217"/>
    <s v="2.55E+11"/>
    <s v=""/>
    <s v="2.55E+11"/>
    <n v="37.156702000000003"/>
    <n v="-0.86448000000000003"/>
    <s v="Murang'a"/>
    <s v="Makuyu"/>
    <s v="Managua South"/>
    <s v="Manyatta"/>
    <s v="10"/>
    <s v="Mt Kenya Renewable Energy"/>
    <s v="Allan Gichuru Karugu"/>
    <s v="+254705604956"/>
    <s v="Micro Business"/>
    <x v="0"/>
  </r>
  <r>
    <s v="VPA6"/>
    <s v="KE-NAI-1910-26327"/>
    <x v="1"/>
    <s v=""/>
    <s v="19th September,2019"/>
    <d v="2019-09-19T00:00:00"/>
    <s v="14th October,2019"/>
    <d v="2019-10-14T00:00:00"/>
    <s v="Githaiga Johnson Muchiri"/>
    <s v="Male"/>
    <s v="99999"/>
    <s v="+254722695909"/>
    <s v="2.55E+11"/>
    <s v=""/>
    <s v="2.55E+11"/>
    <n v="37.035307000000003"/>
    <n v="-1.265031"/>
    <s v="Nairobi"/>
    <s v="Njiru"/>
    <s v="Ruai"/>
    <s v="Gituamba"/>
    <s v="8"/>
    <s v="HAMKAM"/>
    <s v="Hamkam"/>
    <s v="+254728905327"/>
    <s v="Micro Business"/>
    <x v="0"/>
  </r>
  <r>
    <s v="VPA6"/>
    <s v="KE-NAK-1910-27401"/>
    <x v="1"/>
    <s v=""/>
    <s v="26th August,2019"/>
    <d v="2019-08-26T00:00:00"/>
    <s v="14th October,2019"/>
    <d v="2019-10-14T00:00:00"/>
    <s v="Njuguna Karanja"/>
    <s v="Male"/>
    <s v="4268123"/>
    <s v="+254724528912"/>
    <s v="2.55E+11"/>
    <s v=""/>
    <s v="2.55E+11"/>
    <n v="36.176012"/>
    <n v="-9.1377E-2"/>
    <s v="Nakuru"/>
    <s v="Subukia"/>
    <s v="Kabazi"/>
    <s v="Baraka"/>
    <s v="12"/>
    <s v="Kichemu limited"/>
    <s v="Stephen Macharia Kimenyi"/>
    <s v="+254727002750"/>
    <s v="Micro Business"/>
    <x v="1"/>
  </r>
  <r>
    <s v="VPA6"/>
    <s v="KE-NAI-1901-27505"/>
    <x v="1"/>
    <s v=""/>
    <s v="1st January,2019"/>
    <d v="2019-01-01T00:00:00"/>
    <s v="10th January,2019"/>
    <d v="2019-01-10T00:00:00"/>
    <s v="Adagala Florence"/>
    <s v="Female"/>
    <s v="11045963"/>
    <s v="0727778875"/>
    <s v="727778875"/>
    <s v=""/>
    <s v=""/>
    <n v="37.012009999999997"/>
    <n v="-1.2984899999999999"/>
    <s v="Nairobi"/>
    <s v="Embakasi East"/>
    <s v="Embakasi East"/>
    <s v="Lower Manyatta"/>
    <s v="8"/>
    <s v="Kennedy Amiani Anzeze"/>
    <s v="Kennedy Amiani Anzeze"/>
    <s v="720561962"/>
    <s v="Micro Business"/>
    <x v="0"/>
  </r>
  <r>
    <s v="VPA6"/>
    <s v="KE-KAJ-1904-27863"/>
    <x v="2"/>
    <s v="Abandoned"/>
    <s v="30th March,2019"/>
    <d v="2019-03-30T00:00:00"/>
    <s v="20th April,2019"/>
    <d v="2019-04-20T00:00:00"/>
    <s v="Gacheru Paul Njenga"/>
    <s v="Male"/>
    <s v="99999"/>
    <s v="0715227017"/>
    <s v="715227017"/>
    <s v=""/>
    <s v=""/>
    <n v="36.662909999999997"/>
    <n v="-1.3930979999999999"/>
    <s v="Kajiado"/>
    <s v="Kajiado North"/>
    <s v="Ngong"/>
    <s v="Kisoronya"/>
    <s v="10"/>
    <s v="Kennedy Amiani Anzeze"/>
    <s v="Kennedy Amiani Anzeze"/>
    <s v="720561962"/>
    <s v="Micro Business"/>
    <x v="0"/>
  </r>
  <r>
    <s v="VPA6"/>
    <s v="KE-NYE-1910-24970"/>
    <x v="2"/>
    <s v="Lack of feedstock"/>
    <s v="25th October,2019"/>
    <d v="2019-10-25T00:00:00"/>
    <s v="25th October,2019"/>
    <d v="2019-10-25T00:00:00"/>
    <s v="Kahuthu Grace Njoki"/>
    <s v="Female"/>
    <s v="13319564"/>
    <s v="729174101"/>
    <s v="2.55E+11"/>
    <s v=""/>
    <s v=""/>
    <n v="37.145009999999999"/>
    <n v="-0.513872"/>
    <s v="Nyeri"/>
    <s v="Mathira East"/>
    <s v="Karatina"/>
    <s v="Ndaroini"/>
    <n v="8"/>
    <s v="Fagaden Enterprises"/>
    <s v="Fagaden Enterprises"/>
    <s v="254721959188"/>
    <s v="Micro Business"/>
    <x v="1"/>
  </r>
  <r>
    <s v="VPA6"/>
    <s v="KE-MER-1910-25603"/>
    <x v="1"/>
    <s v=""/>
    <s v="30th September,2019"/>
    <d v="2019-09-30T00:00:00"/>
    <s v="18th October,2019"/>
    <d v="2019-10-18T00:00:00"/>
    <s v="Arithi Moses Kithinji"/>
    <s v="Male"/>
    <s v="9697796"/>
    <s v="254721324916"/>
    <s v="2.55E+11"/>
    <s v=""/>
    <s v="2.55E+11"/>
    <n v="37.637880000000003"/>
    <n v="-6.4485000000000001E-2"/>
    <s v="Meru"/>
    <s v="Imenti South"/>
    <s v="Kathera"/>
    <s v="Ntemwene"/>
    <s v="8"/>
    <s v="Likunga Company Limited"/>
    <s v="Eliatha Njagi"/>
    <s v="254718644238"/>
    <s v="Micro Business"/>
    <x v="1"/>
  </r>
  <r>
    <s v="VPA6"/>
    <s v="KE-MER-1910-25718"/>
    <x v="1"/>
    <s v=""/>
    <s v="10th September,2019"/>
    <d v="2019-09-10T00:00:00"/>
    <s v="1st October,2019"/>
    <d v="2019-10-01T00:00:00"/>
    <s v="Muriungi Ndatho Silas"/>
    <s v="Male"/>
    <s v="21456787"/>
    <s v="254724900018"/>
    <s v="2.55E+11"/>
    <s v=""/>
    <s v="2.55E+11"/>
    <n v="37.686553000000004"/>
    <n v="-9.5144999999999993E-2"/>
    <s v="Meru"/>
    <s v="Imenti South"/>
    <s v="Koothine"/>
    <s v="Wonyaine"/>
    <s v="6"/>
    <s v="Igwemas General Digester Ltd"/>
    <s v="Eric Munene"/>
    <s v="745678975"/>
    <s v="Micro Business"/>
    <x v="1"/>
  </r>
  <r>
    <s v="VPA6"/>
    <s v="KE-VIH-1808-27241"/>
    <x v="1"/>
    <s v=""/>
    <s v="20th January,2018"/>
    <d v="2018-01-20T00:00:00"/>
    <s v="1st August,2018"/>
    <d v="2018-08-01T00:00:00"/>
    <s v="Joseph Alukutsa Peter"/>
    <s v="Male"/>
    <s v="7969498"/>
    <s v="0724398263"/>
    <s v="724398263"/>
    <s v=""/>
    <s v="711628899"/>
    <n v="34.57282"/>
    <n v="-8.3320000000000009E-3"/>
    <s v="Vihiga"/>
    <s v="Luanda"/>
    <s v="Luanda South"/>
    <s v="Amwavia"/>
    <s v="10"/>
    <s v="Kennedy Amiani Anzeze"/>
    <s v="Kennedy Amiani Anzeze"/>
    <s v="782430755"/>
    <s v="Micro Business"/>
    <x v="0"/>
  </r>
  <r>
    <s v="VPA6"/>
    <s v="KE-VIH-1812-27240"/>
    <x v="0"/>
    <s v="Under Verification"/>
    <s v="1st June,2018"/>
    <d v="2018-06-01T00:00:00"/>
    <s v="1st December,2018"/>
    <d v="2018-12-01T00:00:00"/>
    <s v="Newton Ambaisi Apwoka"/>
    <s v="Male"/>
    <s v="24575839"/>
    <s v="722248152"/>
    <s v="722248152"/>
    <s v=""/>
    <s v="722165773"/>
    <n v="34.581083"/>
    <n v="4.3362999999999999E-2"/>
    <s v="Vihiga"/>
    <s v="Emuhaya"/>
    <s v="Ipali"/>
    <s v="Ebulinji"/>
    <n v="10"/>
    <s v="Kennedy Amiani Anzeze"/>
    <s v="Kennedy Amiani Anzeze"/>
    <s v="782430755"/>
    <s v="Micro Business"/>
    <x v="0"/>
  </r>
  <r>
    <s v="VPA6"/>
    <s v="KE-NYA-1910-25509"/>
    <x v="2"/>
    <s v="Abandoned"/>
    <s v="5th September,2019"/>
    <d v="2019-09-05T00:00:00"/>
    <s v="27th October,2019"/>
    <d v="2019-10-27T00:00:00"/>
    <s v="Ombuki Charles Nyariki"/>
    <s v="Male"/>
    <s v="10019461"/>
    <s v="254726830935"/>
    <s v="2.55E+11"/>
    <s v=""/>
    <s v=""/>
    <n v="34.979576999999999"/>
    <n v="-0.77018799999999998"/>
    <s v="Nyamira"/>
    <s v="Borabu"/>
    <s v="Gesima Nyasiongo"/>
    <s v="Ribwago"/>
    <s v="10"/>
    <s v="Perjo Biogas Co Ltd"/>
    <s v="Joel Nyambane Moigare"/>
    <s v="25410208102"/>
    <s v="Micro Business"/>
    <x v="1"/>
  </r>
  <r>
    <s v="VPA6"/>
    <s v="KE-KIR-1910-25672"/>
    <x v="1"/>
    <s v=""/>
    <s v="25th September,2019"/>
    <d v="2019-09-25T00:00:00"/>
    <s v="25th October,2019"/>
    <d v="2019-10-25T00:00:00"/>
    <s v="Kabiu Jamleck Mwaniki"/>
    <s v="Male"/>
    <s v="99999"/>
    <s v="722423143"/>
    <s v="2.55E+11"/>
    <s v=""/>
    <s v="2.55E+11"/>
    <n v="37.363348999999999"/>
    <n v="-0.503888"/>
    <s v="Kirinyaga"/>
    <s v="Kirinyaga East"/>
    <s v="Njukiini"/>
    <s v="Mutitu"/>
    <s v="6"/>
    <s v="Igwemas General Digester Ltd"/>
    <s v="Null"/>
    <s v=""/>
    <s v="Micro Business"/>
    <x v="1"/>
  </r>
  <r>
    <s v="VPA6"/>
    <s v="KE-KIR-1910-27978"/>
    <x v="0"/>
    <s v="Grievance"/>
    <s v="21st August,2019"/>
    <d v="2019-08-21T00:00:00"/>
    <s v="21st October,2019"/>
    <d v="2019-10-21T00:00:00"/>
    <s v="Muriithi Stephen Mugo"/>
    <s v="Male"/>
    <s v="99999"/>
    <s v="254726583881"/>
    <s v="2.55E+11"/>
    <s v=""/>
    <s v="2.55E+11"/>
    <n v="37.268562000000003"/>
    <n v="-0.51536899999999997"/>
    <s v="Kirinyaga"/>
    <s v="Kirinyaga"/>
    <s v="Kerugoya"/>
    <s v="Mukunduri"/>
    <s v="12"/>
    <s v="Sakaki Natural Renewable Energy Center"/>
    <s v=""/>
    <s v=""/>
    <s v="Micro Business"/>
    <x v="1"/>
  </r>
  <r>
    <s v="VPA6"/>
    <s v="KE-NYE-1910-27979"/>
    <x v="1"/>
    <s v=""/>
    <s v="6th October,2019"/>
    <d v="2019-10-06T00:00:00"/>
    <s v="26th October,2019"/>
    <d v="2019-10-26T00:00:00"/>
    <s v="Wagichuhi Peter Wamiti"/>
    <s v="Male"/>
    <s v="99999"/>
    <s v="254720214302"/>
    <s v="2.55E+11"/>
    <s v=""/>
    <s v="721866425"/>
    <n v="36.987637999999997"/>
    <n v="-0.354518"/>
    <s v="Nyeri"/>
    <s v="Kieni West"/>
    <s v="Kamatongu"/>
    <s v="Kimenju"/>
    <s v="10"/>
    <s v="Sakaki Natural Renewable Energy Center"/>
    <s v="Null"/>
    <s v=""/>
    <s v="Micro Business"/>
    <x v="1"/>
  </r>
  <r>
    <s v="VPA6"/>
    <s v="KE-NYE-1910-27980"/>
    <x v="1"/>
    <s v=""/>
    <s v="2nd October,2019"/>
    <d v="2019-10-02T00:00:00"/>
    <s v="26th October,2019"/>
    <d v="2019-10-26T00:00:00"/>
    <s v="Francis Wamae Maina"/>
    <s v="Male"/>
    <s v="99999"/>
    <s v="254721894801"/>
    <s v="2.55E+11"/>
    <s v=""/>
    <s v="723369324"/>
    <n v="37.124606999999997"/>
    <n v="-0.26427299999999998"/>
    <s v="Nyeri"/>
    <s v="Kieni East"/>
    <s v="Kirima"/>
    <s v="Gukura"/>
    <s v="8"/>
    <s v="Sakaki Natural Renewable Energy Center"/>
    <s v="Null"/>
    <s v=""/>
    <s v="Micro Business"/>
    <x v="1"/>
  </r>
  <r>
    <s v="VPA6"/>
    <s v="KE-BUN-1908-27242"/>
    <x v="1"/>
    <s v=""/>
    <s v="1st May,2019"/>
    <d v="2019-05-01T00:00:00"/>
    <s v="1st August,2019"/>
    <d v="2019-08-01T00:00:00"/>
    <s v="Vincent Komeri Wamalwa"/>
    <s v="Male"/>
    <s v="2060695"/>
    <s v="0726067906"/>
    <s v="726067906"/>
    <s v=""/>
    <s v="701736493"/>
    <n v="34.509650000000001"/>
    <n v="0.55943699999999996"/>
    <s v="Bungoma"/>
    <s v="Bumula"/>
    <s v="South Bukusa"/>
    <s v="Kharakha B"/>
    <s v="10"/>
    <s v="Kennedy Amiani Anzeze"/>
    <s v="Kennedy Amiani Anzeze"/>
    <s v="782430755"/>
    <s v="Micro Business"/>
    <x v="0"/>
  </r>
  <r>
    <s v="VPA6"/>
    <s v="KE-KIA-1910-26811"/>
    <x v="1"/>
    <s v=""/>
    <s v="2nd September,2019"/>
    <d v="2019-09-02T00:00:00"/>
    <s v="5th October,2019"/>
    <d v="2019-10-05T00:00:00"/>
    <s v="Mburu Peter"/>
    <s v="Male"/>
    <s v="99999"/>
    <s v="254721329282"/>
    <s v="2.55E+11"/>
    <s v=""/>
    <s v=""/>
    <n v="36.604346999999997"/>
    <n v="-1.1971080000000001"/>
    <s v="Kiambu"/>
    <s v="Limuru"/>
    <s v="Ndeiya"/>
    <s v="Mukuru"/>
    <s v="8"/>
    <s v="Cides Ltd"/>
    <s v="Null"/>
    <s v=""/>
    <s v="Micro Business"/>
    <x v="0"/>
  </r>
  <r>
    <s v="VPA6"/>
    <s v="KE-KIA-1910-24784"/>
    <x v="1"/>
    <s v=""/>
    <s v="16th September,2019"/>
    <d v="2019-09-16T00:00:00"/>
    <s v="17th October,2019"/>
    <d v="2019-10-17T00:00:00"/>
    <s v="Maina Susan Nyambura"/>
    <s v="Female"/>
    <s v="14402474"/>
    <s v="254734701885"/>
    <s v="2.55E+11"/>
    <s v=""/>
    <s v="2.55E+11"/>
    <n v="36.617218000000001"/>
    <n v="-1.0584370000000001"/>
    <s v="Kiambu"/>
    <s v="Lari"/>
    <s v="Lari"/>
    <s v="Gitithia"/>
    <s v="8"/>
    <s v="Cides Ltd"/>
    <s v="Null"/>
    <s v=""/>
    <s v="Micro Business"/>
    <x v="0"/>
  </r>
  <r>
    <s v="VPA6"/>
    <s v="KE-KIA-1911-28605"/>
    <x v="1"/>
    <s v=""/>
    <s v="10th October,2019"/>
    <d v="2019-10-10T00:00:00"/>
    <s v="5th November,2019"/>
    <d v="2019-11-05T00:00:00"/>
    <s v="Nguturi Francis Njung'E"/>
    <s v="Male"/>
    <s v="1698660"/>
    <s v="254721483259"/>
    <s v="2.55E+11"/>
    <s v=""/>
    <s v=""/>
    <n v="36.600087000000002"/>
    <n v="-1.1609389999999999"/>
    <s v="Kiambu"/>
    <s v="Limuru"/>
    <s v="Ndeiya"/>
    <s v="Kagoiyo"/>
    <s v="8"/>
    <s v="Cides Ltd"/>
    <s v="Null"/>
    <s v=""/>
    <s v="Micro Business"/>
    <x v="0"/>
  </r>
  <r>
    <s v="VPA6"/>
    <s v="KE-KIA-1911-24785"/>
    <x v="1"/>
    <s v=""/>
    <s v="22nd September,2019"/>
    <d v="2019-09-22T00:00:00"/>
    <s v="5th November,2019"/>
    <d v="2019-11-05T00:00:00"/>
    <s v="Ngumi Anthony"/>
    <s v="Female"/>
    <s v="18562850"/>
    <s v="254722633046"/>
    <s v="2.55E+11"/>
    <s v=""/>
    <s v="2.55E+11"/>
    <n v="36.606610000000003"/>
    <n v="-1.194674"/>
    <s v="Kiambu"/>
    <s v="Limuru"/>
    <s v="Ndeiya"/>
    <s v="Mukuru"/>
    <s v="8"/>
    <s v="Cides Ltd"/>
    <s v="Null"/>
    <s v=""/>
    <s v="Micro Business"/>
    <x v="0"/>
  </r>
  <r>
    <s v="VPA6"/>
    <s v="KE-KIA-1910-24794"/>
    <x v="0"/>
    <s v="Non Compliant"/>
    <s v="10th August,2019"/>
    <d v="2019-08-10T00:00:00"/>
    <s v="11th October,2019"/>
    <d v="2019-10-11T00:00:00"/>
    <s v="Kamau Jane Wangui"/>
    <s v="Female"/>
    <s v="308260"/>
    <s v="254711976709"/>
    <s v="2.55E+11"/>
    <s v=""/>
    <s v="2.55E+11"/>
    <n v="36.621578999999997"/>
    <n v="-1.131092"/>
    <s v="Kiambu"/>
    <s v="Limuru"/>
    <s v="Kamirithu"/>
    <s v="Tharuni"/>
    <s v="8"/>
    <s v="Cides Ltd"/>
    <s v="Null"/>
    <s v=""/>
    <s v="Micro Business"/>
    <x v="0"/>
  </r>
  <r>
    <s v="VPA6"/>
    <s v="KE-NAK-1910-25670"/>
    <x v="1"/>
    <s v=""/>
    <s v="29th June,2019"/>
    <d v="2019-06-29T00:00:00"/>
    <s v="15th October,2019"/>
    <d v="2019-10-15T00:00:00"/>
    <s v="Koech Chemutai Bicothy"/>
    <s v="Female"/>
    <s v="23296733"/>
    <s v="0791910477"/>
    <s v="791910477"/>
    <s v=""/>
    <s v="728921247"/>
    <n v="35.481797999999998"/>
    <n v="-0.41136800000000001"/>
    <s v="Nakuru"/>
    <s v="Kuresoi"/>
    <s v="Kuresoi"/>
    <s v="Kipkoris"/>
    <s v="6"/>
    <s v="Ndimar Renewable Energy"/>
    <s v="Ndimar Renewable Energy"/>
    <s v="722797711"/>
    <s v="Micro Business"/>
    <x v="1"/>
  </r>
  <r>
    <s v="VPA6"/>
    <s v="KE-NAK-1910-25669"/>
    <x v="1"/>
    <s v=""/>
    <s v="6th June,2019"/>
    <d v="2019-06-06T00:00:00"/>
    <s v="15th October,2019"/>
    <d v="2019-10-15T00:00:00"/>
    <s v="Torongei Joel"/>
    <s v="Male"/>
    <s v="99999"/>
    <s v="0724305182"/>
    <s v="724305182"/>
    <s v=""/>
    <s v="727640524"/>
    <n v="35.479599999999998"/>
    <n v="-0.32512799999999997"/>
    <s v="Nakuru"/>
    <s v="Kuresoi"/>
    <s v="Kuresoi"/>
    <s v="Githima"/>
    <s v="6"/>
    <s v="Ndimar Renewable Energy"/>
    <s v="Ndimar Renewable Energy"/>
    <s v="722797711"/>
    <s v="Micro Business"/>
    <x v="1"/>
  </r>
  <r>
    <s v="VPA6"/>
    <s v="KE-KER-1910-25195"/>
    <x v="1"/>
    <s v=""/>
    <s v="5th June,2019"/>
    <d v="2019-06-05T00:00:00"/>
    <s v="15th October,2019"/>
    <d v="2019-10-15T00:00:00"/>
    <s v="Mabwai Richard"/>
    <s v="Female"/>
    <s v="99999"/>
    <s v="0722621942"/>
    <s v="722621942"/>
    <s v=""/>
    <s v="740923521"/>
    <n v="35.467955000000003"/>
    <n v="-0.27939700000000001"/>
    <s v="Kericho"/>
    <s v="Kipkelion East"/>
    <s v="Kuresoi"/>
    <s v="Kiletye"/>
    <s v="6"/>
    <s v="Ndimar Renewable Energy"/>
    <s v="Ndimar Renewable Energy"/>
    <s v="722797711"/>
    <s v="Micro Business"/>
    <x v="1"/>
  </r>
  <r>
    <s v="VPA6"/>
    <s v="KE-KER-1910-25194"/>
    <x v="1"/>
    <s v=""/>
    <s v="5th June,2019"/>
    <d v="2019-06-05T00:00:00"/>
    <s v="15th October,2019"/>
    <d v="2019-10-15T00:00:00"/>
    <s v="Limo Benard"/>
    <s v="Male"/>
    <s v="99999"/>
    <s v="0727079737"/>
    <s v="727079737"/>
    <s v=""/>
    <s v="72101221889"/>
    <n v="35.443243000000002"/>
    <n v="-0.28700700000000001"/>
    <s v="Kericho"/>
    <s v="Kipkelion East"/>
    <s v="Kipkelion East"/>
    <s v="Chepsir"/>
    <s v="6"/>
    <s v="Ndimar Renewable Energy"/>
    <s v="Ndimar Renewable Energy"/>
    <s v="722797711"/>
    <s v="Micro Business"/>
    <x v="1"/>
  </r>
  <r>
    <s v="VPA6"/>
    <s v="KE-NAK-1904-27405"/>
    <x v="1"/>
    <s v=""/>
    <s v="9th February,2019"/>
    <d v="2019-02-09T00:00:00"/>
    <s v="12th April,2019"/>
    <d v="2019-04-12T00:00:00"/>
    <s v="Emmy Chemutai"/>
    <s v="Female"/>
    <s v="23820302"/>
    <s v="714925668"/>
    <s v="714503538"/>
    <s v=""/>
    <s v=""/>
    <n v="35.656863000000001"/>
    <n v="-0.60379700000000003"/>
    <s v="Nakuru"/>
    <s v="Kuresoi"/>
    <s v="Cheptuech"/>
    <s v="Ketitui"/>
    <s v="6"/>
    <s v="Kichemu limited"/>
    <s v="Stephen Macharia Kimenyi"/>
    <s v="727002750"/>
    <s v="Micro Business"/>
    <x v="1"/>
  </r>
  <r>
    <s v="VPA6"/>
    <s v="KE-KIA-1911-26806"/>
    <x v="1"/>
    <s v=""/>
    <s v="2nd October,2019"/>
    <d v="2019-10-02T00:00:00"/>
    <s v="7th November,2019"/>
    <d v="2019-11-07T00:00:00"/>
    <s v="Mwangi Mary"/>
    <s v="Female"/>
    <s v="99999"/>
    <s v="254704536268"/>
    <s v="2.55E+11"/>
    <s v=""/>
    <s v="2.55E+11"/>
    <n v="36.952224999999999"/>
    <n v="-0.99888299999999997"/>
    <s v="Kiambu"/>
    <s v="Gatundu North"/>
    <s v="Mangu"/>
    <s v="Kirai"/>
    <s v="8"/>
    <s v="Cides Ltd"/>
    <s v="Null"/>
    <s v=""/>
    <s v="Micro Business"/>
    <x v="0"/>
  </r>
  <r>
    <s v="VPA6"/>
    <s v="KE-KIA-1911-24726"/>
    <x v="1"/>
    <s v=""/>
    <s v="15th September,2019"/>
    <d v="2019-09-15T00:00:00"/>
    <s v="11th November,2019"/>
    <d v="2019-11-11T00:00:00"/>
    <s v="Matheri Henry Kimani"/>
    <s v="Male"/>
    <s v="794932"/>
    <s v="722603833"/>
    <s v="720825836"/>
    <s v=""/>
    <s v=""/>
    <n v="36.836829999999999"/>
    <n v="-0.97546500000000003"/>
    <s v="Kiambu"/>
    <s v="Gatundu South"/>
    <s v="Kiganjo"/>
    <s v="Kiawandiga"/>
    <s v="8"/>
    <s v="Cides Ltd"/>
    <s v=""/>
    <s v=""/>
    <s v="Micro Business"/>
    <x v="0"/>
  </r>
  <r>
    <s v="VPA6"/>
    <s v="KE-KIA-1911-26810"/>
    <x v="1"/>
    <s v=""/>
    <s v="5th October,2019"/>
    <d v="2019-10-05T00:00:00"/>
    <s v="11th November,2019"/>
    <d v="2019-11-11T00:00:00"/>
    <s v="Kungu Peter Gitu"/>
    <s v="Male"/>
    <s v="13221069"/>
    <s v="254704314119"/>
    <s v="2.55E+11"/>
    <s v=""/>
    <s v=""/>
    <n v="36.839430999999998"/>
    <n v="-0.96355500000000005"/>
    <s v="Kiambu"/>
    <s v="Gatundu South"/>
    <s v="Rwabura"/>
    <s v="Kariciungu"/>
    <s v="8"/>
    <s v="Cides Ltd"/>
    <s v="Null"/>
    <s v=""/>
    <s v="Micro Business"/>
    <x v="0"/>
  </r>
  <r>
    <s v="VPA6"/>
    <s v="KE-KIA-1910-0"/>
    <x v="0"/>
    <s v="Non Compliant"/>
    <s v="15th August,2019"/>
    <d v="2019-08-15T00:00:00"/>
    <s v="27th October,2019"/>
    <d v="2019-10-27T00:00:00"/>
    <s v="Kiundi David Mwaura"/>
    <s v="Male"/>
    <s v="7985493"/>
    <s v="254725046686"/>
    <s v="2.55E+11"/>
    <s v=""/>
    <s v="2.55E+11"/>
    <n v="36.817869000000002"/>
    <n v="-0.95839300000000005"/>
    <s v="Kiambu"/>
    <s v="Limuru"/>
    <s v="Ndarugo"/>
    <s v="Gitugu"/>
    <s v="8"/>
    <s v="Cides Ltd"/>
    <s v="Null"/>
    <s v=""/>
    <s v="Micro Business"/>
    <x v="0"/>
  </r>
  <r>
    <s v="VPA6"/>
    <s v="KE-KIA-1910-26567"/>
    <x v="1"/>
    <s v=""/>
    <s v="25th August,2019"/>
    <d v="2019-08-25T00:00:00"/>
    <s v="18th October,2019"/>
    <d v="2019-10-18T00:00:00"/>
    <s v="Kibera Joseph Kirite"/>
    <s v="Male"/>
    <s v="3439651"/>
    <s v="713639077"/>
    <s v="2.55E+11"/>
    <s v=""/>
    <s v="2.55E+11"/>
    <n v="36.885784999999998"/>
    <n v="-1.050861"/>
    <s v="Kiambu"/>
    <s v="Gatundu South"/>
    <s v="Mutati"/>
    <s v="Nembu Central"/>
    <n v="10"/>
    <s v="Cides Ltd"/>
    <s v="Null"/>
    <s v=""/>
    <s v="Micro Business"/>
    <x v="0"/>
  </r>
  <r>
    <s v="VPA6"/>
    <s v="KE-MUR-1911-25962"/>
    <x v="1"/>
    <s v=""/>
    <s v="15th October,2019"/>
    <d v="2019-10-15T00:00:00"/>
    <s v="9th November,2019"/>
    <d v="2019-11-09T00:00:00"/>
    <s v="Kinyanjui Magdalene"/>
    <s v="Male"/>
    <s v="13703996"/>
    <s v="254723789558"/>
    <s v="2.55E+11"/>
    <s v=""/>
    <s v="2.55E+11"/>
    <n v="37.061725000000003"/>
    <n v="-1.031012"/>
    <s v="Murang'a"/>
    <s v="Gatanga"/>
    <s v="Mugumo"/>
    <s v="Mamboromoko"/>
    <s v="10"/>
    <s v="Kenbi Enterprises"/>
    <s v="Moses"/>
    <s v=""/>
    <s v="Micro Business"/>
    <x v="0"/>
  </r>
  <r>
    <s v="VPA6"/>
    <s v="KE-KIA-1911-24953"/>
    <x v="0"/>
    <s v="Non Compliant"/>
    <s v="13th November,2019"/>
    <d v="2019-11-13T00:00:00"/>
    <s v="13th November,2019"/>
    <d v="2019-11-13T00:00:00"/>
    <s v="Chege Nelson Nelson"/>
    <s v="Male"/>
    <s v="99999"/>
    <s v="720813164"/>
    <s v="2.55E+11"/>
    <s v=""/>
    <s v="2.55E+11"/>
    <n v="37.148687000000002"/>
    <n v="-1.054632"/>
    <s v="Kiambu"/>
    <s v="Thika East"/>
    <s v="Komu"/>
    <s v="Lanless"/>
    <n v="8"/>
    <s v="Fagaden Enterprises"/>
    <s v="Fagaden Enterprises"/>
    <s v="254721959188"/>
    <s v="Micro Business"/>
    <x v="1"/>
  </r>
  <r>
    <s v="VPA6"/>
    <s v="KE-KIA-1910-0"/>
    <x v="0"/>
    <s v="Non Compliant"/>
    <s v="25th August,2019"/>
    <d v="2019-08-25T00:00:00"/>
    <s v="18th October,2019"/>
    <d v="2019-10-18T00:00:00"/>
    <s v="Kabi Michael Kiboo"/>
    <s v="Male"/>
    <s v="21422211"/>
    <s v="254724112324"/>
    <s v="2.55E+11"/>
    <s v=""/>
    <s v="2.55E+11"/>
    <n v="36.888632000000001"/>
    <n v="-1.050897"/>
    <s v="Kiambu"/>
    <s v="Gatundu South"/>
    <s v="Mutati"/>
    <s v="Nembu Central"/>
    <s v="10"/>
    <s v="Cides Ltd"/>
    <s v="Null"/>
    <s v=""/>
    <s v="Micro Business"/>
    <x v="0"/>
  </r>
  <r>
    <s v="VPA6"/>
    <s v="KE-MER-1911-25605"/>
    <x v="0"/>
    <s v="Grievance"/>
    <s v="20th October,2019"/>
    <d v="2019-10-20T00:00:00"/>
    <s v="10th November,2019"/>
    <d v="2019-11-10T00:00:00"/>
    <s v="Kinyua M'Rinkanya Julius"/>
    <s v="Male"/>
    <s v="4470103"/>
    <s v="254720659789"/>
    <s v="2.55E+11"/>
    <s v=""/>
    <s v="2.55E+11"/>
    <n v="37.588000000000001"/>
    <n v="-7.1401999999999993E-2"/>
    <s v="Meru"/>
    <s v="Imenti South"/>
    <s v="Mikumbune"/>
    <s v="Kiamiriru"/>
    <s v="8"/>
    <s v="Likunga Company Limited"/>
    <s v="Eliatha Njagi"/>
    <s v="254718644238"/>
    <s v="Micro Business"/>
    <x v="1"/>
  </r>
  <r>
    <s v="VPA6"/>
    <s v="KE-NYE-1905-26866"/>
    <x v="1"/>
    <s v=""/>
    <s v="30th April,2019"/>
    <d v="2019-04-30T00:00:00"/>
    <s v="1st May,2019"/>
    <d v="2019-05-01T00:00:00"/>
    <s v="Ndege Cyrus Nduru"/>
    <s v="Male"/>
    <s v="3374982"/>
    <s v="254723941028"/>
    <s v="2.55E+11"/>
    <s v=""/>
    <s v="2.55E+11"/>
    <n v="37.106982000000002"/>
    <n v="-0.50088900000000003"/>
    <s v="Nyeri"/>
    <s v="Mathira East"/>
    <s v="Peter Ciira"/>
    <s v="Githima"/>
    <s v="10"/>
    <s v="Ndimar Renewable Energy"/>
    <s v="Ndimar Renewable Energy"/>
    <s v="254722797711"/>
    <s v="Micro Business"/>
    <x v="0"/>
  </r>
  <r>
    <s v="VPA6"/>
    <s v="KE-NYA-1911-27124"/>
    <x v="1"/>
    <s v=""/>
    <s v="22nd November,2019"/>
    <d v="2019-11-22T00:00:00"/>
    <s v="22nd November,2019"/>
    <d v="2019-11-22T00:00:00"/>
    <s v="Achoki Charles Ondari"/>
    <s v="Male"/>
    <s v="304905"/>
    <s v="254723460563"/>
    <s v="2.55E+11"/>
    <s v=""/>
    <s v="2.55E+11"/>
    <n v="35.041176999999998"/>
    <n v="-0.67057199999999995"/>
    <s v="Nyamira"/>
    <s v="Borabu"/>
    <s v="Borabu"/>
    <s v="Mogusii"/>
    <s v="12"/>
    <s v="Nyansancha Biogas"/>
    <s v="Samuel Manyura Otiso"/>
    <s v="254723433295"/>
    <s v="Micro Business"/>
    <x v="1"/>
  </r>
  <r>
    <s v="VPA6"/>
    <s v="KE-KAJ-1911-28599"/>
    <x v="1"/>
    <s v=""/>
    <s v="20th September,2019"/>
    <d v="2019-09-20T00:00:00"/>
    <s v="23rd November,2019"/>
    <d v="2019-11-23T00:00:00"/>
    <s v="Njoroge Jane Wairimu"/>
    <s v="Female"/>
    <s v="13261964"/>
    <s v="721841852"/>
    <s v="2.55E+11"/>
    <s v=""/>
    <s v=""/>
    <n v="36.646045000000001"/>
    <n v="-1.3494349999999999"/>
    <s v="Kajiado"/>
    <s v="Kajiado West"/>
    <s v="Ngong"/>
    <s v="Kibiku"/>
    <n v="8"/>
    <s v="Cides Ltd"/>
    <s v="null"/>
    <s v=""/>
    <s v="Micro Business"/>
    <x v="0"/>
  </r>
  <r>
    <s v="VPA6"/>
    <s v="KE-KIR-1910-25419"/>
    <x v="1"/>
    <s v=""/>
    <s v="4th September,2019"/>
    <d v="2019-09-04T00:00:00"/>
    <s v="20th October,2019"/>
    <d v="2019-10-20T00:00:00"/>
    <s v="Murango Mercy Muthoni"/>
    <s v="Female"/>
    <s v="23674261"/>
    <s v="254720324361"/>
    <s v="2.55E+11"/>
    <s v=""/>
    <s v=""/>
    <n v="37.286999999999999"/>
    <n v="-0.467914"/>
    <s v="Kirinyaga"/>
    <s v="Kerugoya/Kutus"/>
    <s v="Inoi"/>
    <s v="Kiandieri"/>
    <n v="8"/>
    <s v="Cides Ltd"/>
    <s v="null"/>
    <s v=""/>
    <s v="Micro Business"/>
    <x v="0"/>
  </r>
  <r>
    <s v="VPA6"/>
    <s v="KE-MUR-1910-26808"/>
    <x v="1"/>
    <s v=""/>
    <s v="1st September,2019"/>
    <d v="2019-09-01T00:00:00"/>
    <s v="20th October,2019"/>
    <d v="2019-10-20T00:00:00"/>
    <s v="Gichuhi Bernard Wainaina"/>
    <s v="Male"/>
    <s v="7338703"/>
    <s v="254722989037"/>
    <s v="2.55E+11"/>
    <s v=""/>
    <s v="2.55E+11"/>
    <n v="37.110863000000002"/>
    <n v="-0.96370299999999998"/>
    <s v="Murang'a"/>
    <s v="Maragua"/>
    <s v="Kimorori Wemba"/>
    <s v="Kabati"/>
    <s v="12"/>
    <s v="Cides Ltd"/>
    <s v=""/>
    <s v=""/>
    <s v="Micro Business"/>
    <x v="0"/>
  </r>
  <r>
    <s v="VPA6"/>
    <s v="KE-MUR-1911-26783"/>
    <x v="1"/>
    <s v=""/>
    <s v="10th September,2019"/>
    <d v="2019-09-10T00:00:00"/>
    <s v="4th November,2019"/>
    <d v="2019-11-04T00:00:00"/>
    <s v="Gitau Davis M"/>
    <s v="Male"/>
    <s v="3733371"/>
    <s v="722881520"/>
    <s v="2.55E+11"/>
    <s v=""/>
    <s v=""/>
    <n v="37.194847000000003"/>
    <n v="-1.033406"/>
    <s v="Murang'a"/>
    <s v="Gatanga"/>
    <s v="Ithanga"/>
    <s v="Ndimu"/>
    <n v="10"/>
    <s v="Cides Ltd"/>
    <s v="Null"/>
    <s v=""/>
    <s v="Micro Business"/>
    <x v="0"/>
  </r>
  <r>
    <s v="VPA6"/>
    <s v="KE-NYA-1911-25511"/>
    <x v="1"/>
    <s v=""/>
    <s v="30th August,2019"/>
    <d v="2019-08-30T00:00:00"/>
    <s v="28th November,2019"/>
    <d v="2019-11-28T00:00:00"/>
    <s v="Ondieki Gladys Mongina"/>
    <s v="Female"/>
    <s v="11137413"/>
    <s v="254726007771"/>
    <s v="2.55E+11"/>
    <s v=""/>
    <s v="2.55E+11"/>
    <n v="34.920188000000003"/>
    <n v="-0.53453499999999998"/>
    <s v="Nyamira"/>
    <s v="Nyamira"/>
    <s v="West Mogirango"/>
    <s v="Kemasare"/>
    <s v="6"/>
    <s v="Perjo Biogas Co Ltd"/>
    <s v="Joel Nyambane Moigare"/>
    <s v="254710208102"/>
    <s v="Micro Business"/>
    <x v="1"/>
  </r>
  <r>
    <s v="VPA6"/>
    <s v="KE-LAI-1910-26807"/>
    <x v="1"/>
    <s v=""/>
    <s v="25th August,2019"/>
    <d v="2019-08-25T00:00:00"/>
    <s v="5th October,2019"/>
    <d v="2019-10-05T00:00:00"/>
    <s v="Gichuru Anna Kabui"/>
    <s v="Female"/>
    <s v="99999"/>
    <s v="254723423289"/>
    <s v="2.55E+11"/>
    <s v=""/>
    <s v=""/>
    <n v="36.676138999999999"/>
    <n v="-0.113168"/>
    <s v="Laikipia"/>
    <s v="Laikipia East"/>
    <s v="Ngobit"/>
    <s v="Kaheho"/>
    <s v="12"/>
    <s v="Cides Ltd"/>
    <s v="Null"/>
    <s v=""/>
    <s v="Micro Business"/>
    <x v="0"/>
  </r>
  <r>
    <s v="VPA6"/>
    <s v="KE-KIA-1910-26809"/>
    <x v="1"/>
    <s v=""/>
    <s v="25th August,2019"/>
    <d v="2019-08-25T00:00:00"/>
    <s v="5th October,2019"/>
    <d v="2019-10-05T00:00:00"/>
    <s v="Gitau John"/>
    <s v="Male"/>
    <s v="24055321"/>
    <s v="254728728653"/>
    <s v="2.55E+11"/>
    <s v=""/>
    <s v="2.55E+11"/>
    <n v="36.709350999999998"/>
    <n v="-1.04711"/>
    <s v="Kiambu"/>
    <s v="Githunguri"/>
    <s v="Githiga"/>
    <s v="Mathanja B"/>
    <s v="12"/>
    <s v="Cides Ltd"/>
    <s v=""/>
    <s v=""/>
    <s v="Micro Business"/>
    <x v="0"/>
  </r>
  <r>
    <s v="VPA6"/>
    <s v="KE-ELG-1911-28506"/>
    <x v="1"/>
    <s v=""/>
    <s v="30th October,2019"/>
    <d v="2019-10-30T00:00:00"/>
    <s v="20th November,2019"/>
    <d v="2019-11-20T00:00:00"/>
    <s v="Linah Limo"/>
    <s v="Female"/>
    <s v="99999"/>
    <s v="254723920202"/>
    <s v="2.55E+11"/>
    <s v=""/>
    <s v=""/>
    <n v="35.569991999999999"/>
    <n v="0.35902699999999999"/>
    <s v="Elgeyo/Marakwet"/>
    <s v="Keiyo South"/>
    <s v="Keiyo South"/>
    <s v="Lelboinet"/>
    <s v="12"/>
    <s v="Cides Ltd"/>
    <s v="Lilian Lelei"/>
    <s v="254710494562"/>
    <s v="Micro Business"/>
    <x v="0"/>
  </r>
  <r>
    <s v="VPA6"/>
    <s v="KE-UAS-1912-26081"/>
    <x v="1"/>
    <s v=""/>
    <s v="14th October,2019"/>
    <d v="2019-10-14T00:00:00"/>
    <s v="2nd December,2019"/>
    <d v="2019-12-02T00:00:00"/>
    <s v="Ronoh Lilian J"/>
    <s v="Female"/>
    <s v="13069869"/>
    <s v="254727109209"/>
    <s v="2.55E+11"/>
    <s v=""/>
    <s v="2.55E+11"/>
    <n v="35.346547000000001"/>
    <n v="0.52150600000000003"/>
    <s v="Uasin Gishu"/>
    <s v="Ainabkoi"/>
    <s v="Kapsoya"/>
    <s v="Chepsiria"/>
    <s v="10"/>
    <s v="Kichemu limited"/>
    <s v=""/>
    <s v=""/>
    <s v="Micro Business"/>
    <x v="1"/>
  </r>
  <r>
    <s v="VPA6"/>
    <s v="KE-MUR-1810-24911"/>
    <x v="0"/>
    <s v="Non Compliant"/>
    <s v="18th September,2018"/>
    <d v="2018-09-18T00:00:00"/>
    <s v="25th October,2018"/>
    <d v="2018-10-25T00:00:00"/>
    <s v="Mungai Daniel Kuria"/>
    <s v="Male"/>
    <s v="99999"/>
    <s v="725598439"/>
    <s v="2.55E+11"/>
    <s v=""/>
    <s v=""/>
    <n v="37.045968000000002"/>
    <n v="-0.89679699999999996"/>
    <s v="Murang'a"/>
    <s v="Kandara"/>
    <s v="Gatitu"/>
    <s v="Githama"/>
    <s v="6"/>
    <s v="Eastern Bioteck"/>
    <s v="Sospeter maina"/>
    <s v="254724714221"/>
    <s v="Micro Business"/>
    <x v="1"/>
  </r>
  <r>
    <s v="VPA6"/>
    <s v="KE-MUR-1906-27173"/>
    <x v="1"/>
    <s v=""/>
    <s v="26th April,2019"/>
    <d v="2019-04-26T00:00:00"/>
    <s v="15th June,2019"/>
    <d v="2019-06-15T00:00:00"/>
    <s v="Njoroge Mungai"/>
    <s v="Male"/>
    <s v="9197754"/>
    <s v="254724585632"/>
    <s v="2.55E+11"/>
    <s v=""/>
    <s v=""/>
    <n v="37.078980999999999"/>
    <n v="-0.91367399999999999"/>
    <s v="Murang'a"/>
    <s v="Kandara"/>
    <s v="Kandara"/>
    <s v="Kangunduini"/>
    <s v="8"/>
    <s v="Eastern Bioteck"/>
    <s v="Sospeter Maina"/>
    <s v="254724714221"/>
    <s v="Micro Business"/>
    <x v="0"/>
  </r>
  <r>
    <s v="VPA6"/>
    <s v="KE-EMB-1912-25693"/>
    <x v="0"/>
    <s v="Grievance"/>
    <s v="18th December,2019"/>
    <d v="2019-12-18T00:00:00"/>
    <s v="18th December,2019"/>
    <d v="2019-12-18T00:00:00"/>
    <s v="Rundii Gitiri Rose"/>
    <s v="Female"/>
    <n v="99999"/>
    <s v="254708161130"/>
    <s v="2.55E+11"/>
    <s v=""/>
    <s v="2.55E+11"/>
    <n v="37.540134999999999"/>
    <n v="-0.36913699999999999"/>
    <s v="Embu"/>
    <s v="Embu East"/>
    <s v="Kieni  North"/>
    <s v="Kariari"/>
    <s v="8"/>
    <s v="Igwemas General Digester Ltd"/>
    <s v="Erick Munene"/>
    <s v="254728779943"/>
    <s v="Micro Business"/>
    <x v="1"/>
  </r>
  <r>
    <s v="VPA6"/>
    <s v="KE-NYA-2001-25862"/>
    <x v="1"/>
    <s v=""/>
    <s v="30th November,2019"/>
    <d v="2019-11-30T00:00:00"/>
    <s v="5th January,2020"/>
    <d v="2020-01-05T00:00:00"/>
    <s v="Wanderi Margaret Wangui"/>
    <s v="Female"/>
    <s v="99999"/>
    <s v="254721576651"/>
    <s v="2.55E+11"/>
    <s v=""/>
    <s v="2.55E+11"/>
    <n v="36.526541999999999"/>
    <n v="-1.9578000000000002E-2"/>
    <s v="Nyandarua"/>
    <s v="Ndaragwa"/>
    <s v="Nyandarwa North"/>
    <s v="Munada"/>
    <s v="10"/>
    <s v="Mt Kenya Renewable Energy"/>
    <s v="Allam gichuru"/>
    <s v="254705604956"/>
    <s v="Micro Business"/>
    <x v="0"/>
  </r>
  <r>
    <s v="VPA6"/>
    <s v="KE-NYA-1911-25512"/>
    <x v="1"/>
    <s v=""/>
    <s v="19th August,2019"/>
    <d v="2019-08-19T00:00:00"/>
    <s v="29th November,2019"/>
    <d v="2019-11-29T00:00:00"/>
    <s v="Ondieki Jane Masaki"/>
    <s v="Female"/>
    <s v="13343740"/>
    <s v="254702874887"/>
    <s v="2.55E+11"/>
    <s v=""/>
    <s v="2.55E+11"/>
    <n v="34.963982999999999"/>
    <n v="-0.63259200000000004"/>
    <s v="Nyamira"/>
    <s v="Nyamira"/>
    <s v="Bonyamatuta"/>
    <s v="Nyakeore"/>
    <s v="10"/>
    <s v="Perjo Biogas Co Ltd"/>
    <s v="Joel Nyambane Moigare"/>
    <s v="710208102"/>
    <s v="Micro Business"/>
    <x v="1"/>
  </r>
  <r>
    <s v="VPA6"/>
    <s v="KE-TRA-2002-25077"/>
    <x v="1"/>
    <s v=""/>
    <s v="15th February,2020"/>
    <d v="2020-02-15T00:00:00"/>
    <s v="15th February,2020"/>
    <d v="2020-02-15T00:00:00"/>
    <s v="Wekesa Linet Lumonya"/>
    <s v="Female"/>
    <s v="22642406"/>
    <s v="254721586500"/>
    <s v=""/>
    <s v=""/>
    <s v=""/>
    <n v="34.886992999999997"/>
    <n v="0.84023499999999995"/>
    <s v="Trans Nzoia"/>
    <s v="Kiminini"/>
    <s v="Sikhendu"/>
    <s v="Bukwet"/>
    <s v="6"/>
    <s v="Pafasi Enterprise"/>
    <s v="Pafasi  Enterprise"/>
    <s v="712956699"/>
    <s v="Micro Business"/>
    <x v="1"/>
  </r>
  <r>
    <s v="VPA6"/>
    <s v="KE-TRA-2002-25078"/>
    <x v="1"/>
    <s v=""/>
    <s v="16th February,2020"/>
    <d v="2020-02-16T00:00:00"/>
    <s v="16th February,2020"/>
    <d v="2020-02-16T00:00:00"/>
    <s v="Kibii Eunice Jeruiyot"/>
    <s v="Female"/>
    <s v="12682232"/>
    <s v="721958804"/>
    <s v="254721958804"/>
    <s v=""/>
    <s v="254714556111"/>
    <n v="35.034547000000003"/>
    <n v="1.0097879999999999"/>
    <s v="Trans Nzoia"/>
    <s v="Trans Nzoia West"/>
    <s v="Kiminini"/>
    <s v="Sinendet"/>
    <n v="16"/>
    <s v="Pafasi Enterprise"/>
    <s v="Pafasi  Enterprise"/>
    <s v="712956699"/>
    <s v="Micro Business"/>
    <x v="3"/>
  </r>
  <r>
    <s v="VPA6"/>
    <s v="KE-BAR-2002-26086"/>
    <x v="1"/>
    <s v=""/>
    <s v="21st December,2019"/>
    <d v="2019-12-21T00:00:00"/>
    <s v="21st February,2020"/>
    <d v="2020-02-21T00:00:00"/>
    <s v="Kaptum Haron"/>
    <s v="Male"/>
    <s v="7898720"/>
    <s v="254721858900"/>
    <s v="2.55E+11"/>
    <s v=""/>
    <s v=""/>
    <n v="35.791840000000001"/>
    <n v="0.64327599999999996"/>
    <s v="Baringo"/>
    <s v="Baringo North"/>
    <s v="Kabartonjo"/>
    <s v="Kapkwang"/>
    <s v="12"/>
    <s v="Kichemu limited"/>
    <s v="null"/>
    <s v=""/>
    <s v="Micro Business"/>
    <x v="1"/>
  </r>
  <r>
    <s v="VPA6"/>
    <s v="KE-TRA-2003-25079"/>
    <x v="1"/>
    <s v=""/>
    <s v="12th March,2020"/>
    <d v="2020-03-12T00:00:00"/>
    <s v="12th March,2020"/>
    <d v="2020-03-12T00:00:00"/>
    <s v="Ilole Joseph Khadiakala"/>
    <s v="Male"/>
    <s v="0997465"/>
    <s v="254720580137"/>
    <s v="2.55E+11"/>
    <s v=""/>
    <s v="2.55E+11"/>
    <n v="35.117342999999998"/>
    <n v="1.0211680000000001"/>
    <s v="Trans Nzoia"/>
    <s v="Trans Nzoia East"/>
    <s v="Trans-Nzoia  East"/>
    <s v="Ekatano/ Sibanga"/>
    <s v="8"/>
    <s v="Pafasi Enterprise"/>
    <s v="Pafasi  Enterprise"/>
    <s v="712956699"/>
    <s v="Micro Business"/>
    <x v="1"/>
  </r>
  <r>
    <s v="VPA6"/>
    <s v="KE-THA-2004-25682"/>
    <x v="1"/>
    <s v=""/>
    <s v="29th April,2020"/>
    <d v="2020-04-29T00:00:00"/>
    <s v="29th April,2020"/>
    <d v="2020-04-29T00:00:00"/>
    <s v="Simon Stanley Kathuni"/>
    <s v="Male"/>
    <s v="34253456"/>
    <s v="720856586"/>
    <s v=""/>
    <s v=""/>
    <s v="2.55E+11"/>
    <n v="37.640847999999998"/>
    <n v="-0.36977500000000002"/>
    <s v="Tharaka-Nithi"/>
    <s v="Chuka"/>
    <s v="Mwonge"/>
    <s v="Kangumo"/>
    <n v="6"/>
    <s v="Igwemas General Digester Ltd"/>
    <s v="Timothy Murithi"/>
    <s v="791853946"/>
    <s v="Micro Business"/>
    <x v="1"/>
  </r>
  <r>
    <s v="VPA6"/>
    <s v="KE-MER-2005-25877"/>
    <x v="1"/>
    <s v=""/>
    <s v="2nd May,2020"/>
    <d v="2020-05-02T00:00:00"/>
    <s v="2nd May,2020"/>
    <d v="2020-05-02T00:00:00"/>
    <s v="Muriuki Kaigongi Zipporah"/>
    <s v="Female"/>
    <s v="2371353"/>
    <s v="254716536491"/>
    <s v="2.55E+11"/>
    <s v=""/>
    <s v="2.55E+11"/>
    <n v="37.589120999999999"/>
    <n v="-6.0910000000000001E-3"/>
    <s v="Meru"/>
    <s v="Meru Centra"/>
    <s v="Kibaranyaki"/>
    <s v="Muri"/>
    <s v="10"/>
    <s v="Igwemas General Digester Ltd"/>
    <s v="Samuel Maruga Kirimi"/>
    <s v="737028484"/>
    <s v="Micro Business"/>
    <x v="1"/>
  </r>
  <r>
    <s v="VPA6"/>
    <s v="KE-THA-2005-25689"/>
    <x v="1"/>
    <s v=""/>
    <s v="9th May,2020"/>
    <d v="2020-05-09T00:00:00"/>
    <s v="9th May,2020"/>
    <d v="2020-05-09T00:00:00"/>
    <s v="Mugambi Mutengi Eustace"/>
    <s v="Male"/>
    <s v="194563455"/>
    <s v="254725746566"/>
    <s v=""/>
    <s v=""/>
    <s v="254725746566"/>
    <n v="37.637324999999997"/>
    <n v="-0.324627"/>
    <s v="Tharaka-Nithi"/>
    <s v="Chuka"/>
    <s v="Kiangondu"/>
    <s v="Mbuta"/>
    <n v="10"/>
    <s v="Igwemas General Digester Ltd"/>
    <s v="Poul Murithi"/>
    <s v="791853946"/>
    <s v="Micro Business"/>
    <x v="1"/>
  </r>
  <r>
    <s v="VPA6"/>
    <s v="KE-THA-2005-25679"/>
    <x v="1"/>
    <s v=""/>
    <s v="16th May,2020"/>
    <d v="2020-05-16T00:00:00"/>
    <s v="16th May,2020"/>
    <d v="2020-05-16T00:00:00"/>
    <s v="Mugandi Thirika Toy"/>
    <s v="Male"/>
    <s v="24655297"/>
    <s v="721656289"/>
    <s v="254721656287"/>
    <s v=""/>
    <s v="254726694527"/>
    <n v="37.643515000000001"/>
    <n v="-0.37309300000000001"/>
    <s v="Tharaka-Nithi"/>
    <s v="Chuka"/>
    <s v="Mwonge"/>
    <s v="Kathiru"/>
    <n v="8"/>
    <s v="Igwemas General Digester Ltd"/>
    <s v="Poul Murithi"/>
    <s v="791853946"/>
    <s v="Micro Business"/>
    <x v="1"/>
  </r>
  <r>
    <s v="VPA6"/>
    <s v="KE-KIA-2005-26301"/>
    <x v="1"/>
    <s v=""/>
    <s v="18th May,2020"/>
    <d v="2020-05-18T00:00:00"/>
    <s v="18th May,2020"/>
    <d v="2020-05-18T00:00:00"/>
    <s v="Kihara Thuku John"/>
    <s v="Male"/>
    <s v="9574894"/>
    <s v="254725630940"/>
    <s v="254725630940"/>
    <s v=""/>
    <s v=""/>
    <n v="37.174860000000002"/>
    <n v="-1.070112"/>
    <s v="Kiambu"/>
    <s v="Thika East"/>
    <s v="Munguga"/>
    <s v="Salama"/>
    <s v="8"/>
    <s v="Andcol Enterprises"/>
    <s v="Andcol  Enterprises"/>
    <s v="723020914"/>
    <s v="Micro Business"/>
    <x v="0"/>
  </r>
  <r>
    <s v="VPA6"/>
    <s v="KE-KIA-2005-26300"/>
    <x v="1"/>
    <s v=""/>
    <s v="18th May,2020"/>
    <d v="2020-05-18T00:00:00"/>
    <s v="18th May,2020"/>
    <d v="2020-05-18T00:00:00"/>
    <s v="Wamburu Ann Wambui"/>
    <s v="Female"/>
    <s v="25044317"/>
    <s v="254726204313"/>
    <s v="254726204313"/>
    <s v=""/>
    <s v=""/>
    <n v="37.152676999999997"/>
    <n v="-1.074948"/>
    <s v="Kiambu"/>
    <s v="Thika East"/>
    <s v="Makongeni"/>
    <s v="Kamagambo"/>
    <s v="8"/>
    <s v="Andcol Enterprises"/>
    <s v="Andcol  Enterprises"/>
    <s v="723020914"/>
    <s v="Micro Business"/>
    <x v="0"/>
  </r>
  <r>
    <s v="VPA6"/>
    <s v="KE-NYE-2003-29220"/>
    <x v="1"/>
    <s v=""/>
    <s v="11th January,2020"/>
    <d v="2020-01-11T00:00:00"/>
    <s v="1st March,2020"/>
    <d v="2020-03-01T00:00:00"/>
    <s v="Kariuki Mwariri Francis"/>
    <s v="Male"/>
    <s v="11321680"/>
    <s v="722332636"/>
    <s v="254722332636"/>
    <s v=""/>
    <s v="254722332625"/>
    <n v="37.069453000000003"/>
    <n v="-0.371527"/>
    <s v="Nyeri"/>
    <s v="Mukurweni"/>
    <s v="Mathira West"/>
    <s v="Kagati"/>
    <n v="10"/>
    <s v="Mt Kenya Renewable Energy"/>
    <s v="null"/>
    <s v=""/>
    <s v="Micro Business"/>
    <x v="0"/>
  </r>
  <r>
    <s v="VPA6"/>
    <s v="KE-NYE-2003-29221"/>
    <x v="1"/>
    <s v=""/>
    <s v="11th January,2020"/>
    <d v="2020-01-11T00:00:00"/>
    <s v="1st March,2020"/>
    <d v="2020-03-01T00:00:00"/>
    <s v="Mbogo Ndirangu James"/>
    <s v="Male"/>
    <s v="1831401"/>
    <s v="721358281"/>
    <s v="254721358281"/>
    <s v=""/>
    <s v="254722643940"/>
    <n v="37.069125"/>
    <n v="-0.37287199999999998"/>
    <s v="Nyeri"/>
    <s v="Mukurweni"/>
    <s v="Mathira West"/>
    <s v="Kagati"/>
    <n v="10"/>
    <s v="Mt Kenya Renewable Energy"/>
    <s v="null"/>
    <s v=""/>
    <s v="Micro Business"/>
    <x v="0"/>
  </r>
  <r>
    <s v="VPA6"/>
    <s v="KE-KIA-2005-28529"/>
    <x v="0"/>
    <s v="Non Compliant"/>
    <s v="20th February,2020"/>
    <d v="2020-02-20T00:00:00"/>
    <s v="28th May,2020"/>
    <d v="2020-05-28T00:00:00"/>
    <s v="Karanja Ndungu Benard"/>
    <s v="Male"/>
    <s v="14400454"/>
    <s v="0722317119"/>
    <s v="722317119"/>
    <s v=""/>
    <s v=""/>
    <n v="37.057642999999999"/>
    <n v="-1.0287200000000001"/>
    <s v="Kiambu"/>
    <s v="Thika West"/>
    <s v="Chania"/>
    <s v="Maporomoko"/>
    <s v="10"/>
    <s v="VEP Enterprises"/>
    <s v="Nixon Kariuki Gaichuru"/>
    <s v="712255629"/>
    <s v="Micro Business"/>
    <x v="0"/>
  </r>
  <r>
    <s v="VPA6"/>
    <s v="KE-NYE-2003-27997"/>
    <x v="1"/>
    <s v=""/>
    <s v="11th January,2020"/>
    <d v="2020-01-11T00:00:00"/>
    <s v="1st March,2020"/>
    <d v="2020-03-01T00:00:00"/>
    <s v="Mutahi Muhika David"/>
    <s v="Male"/>
    <s v="5753685"/>
    <s v="254722255828"/>
    <s v="254722255828"/>
    <s v=""/>
    <s v="254722535290"/>
    <n v="37.079631999999997"/>
    <n v="-0.54588700000000001"/>
    <s v="Nyeri"/>
    <s v="Mukurweni"/>
    <s v="Mukurweini"/>
    <s v="Icamara"/>
    <s v="16"/>
    <s v="Mt Kenya Renewable Energy"/>
    <s v="null"/>
    <s v=""/>
    <s v="Micro Business"/>
    <x v="3"/>
  </r>
  <r>
    <s v="VPA6"/>
    <s v="KE-NYE-2003-27994"/>
    <x v="1"/>
    <s v=""/>
    <s v="11th January,2020"/>
    <d v="2020-01-11T00:00:00"/>
    <s v="1st March,2020"/>
    <d v="2020-03-01T00:00:00"/>
    <s v="Maina Mwai Peter"/>
    <s v="Male"/>
    <s v="99999"/>
    <s v="722708626"/>
    <s v="254721374395"/>
    <s v=""/>
    <s v="254711728535"/>
    <n v="37.080176999999999"/>
    <n v="-0.57023000000000001"/>
    <s v="Nyeri"/>
    <s v="Mukurweni"/>
    <s v="Mukurweini"/>
    <s v="Gathea"/>
    <n v="10"/>
    <s v="Mt Kenya Renewable Energy"/>
    <s v="null"/>
    <s v=""/>
    <s v="Micro Business"/>
    <x v="0"/>
  </r>
  <r>
    <s v="VPA6"/>
    <s v="KE-NYE-2005-27998"/>
    <x v="1"/>
    <s v=""/>
    <s v="22nd March,2020"/>
    <d v="2020-03-22T00:00:00"/>
    <s v="11th May,2020"/>
    <d v="2020-05-11T00:00:00"/>
    <s v="Riitho Kiambo John"/>
    <s v="Male"/>
    <s v="99999"/>
    <s v="254726288777"/>
    <s v="254720014536"/>
    <s v=""/>
    <s v="254726228777"/>
    <n v="37.083345000000001"/>
    <n v="-0.56555800000000001"/>
    <s v="Nyeri"/>
    <s v="Mukurweni"/>
    <s v="Mukurweini"/>
    <s v="Munore"/>
    <s v="24"/>
    <s v="Mt Kenya Renewable Energy"/>
    <s v="null"/>
    <s v=""/>
    <s v="Micro Business"/>
    <x v="3"/>
  </r>
  <r>
    <s v="VPA6"/>
    <s v="KE-BAR-2006-26083"/>
    <x v="1"/>
    <s v=""/>
    <s v="3rd May,2020"/>
    <d v="2020-05-03T00:00:00"/>
    <s v="5th June,2020"/>
    <d v="2020-06-05T00:00:00"/>
    <s v="Jonah Evans Gathu"/>
    <s v="Male"/>
    <s v="20048703"/>
    <s v="254721334948"/>
    <s v="2.55E+11"/>
    <s v=""/>
    <s v="2.55E+11"/>
    <n v="35.545918999999998"/>
    <n v="5.7037999999999998E-2"/>
    <s v="Baringo"/>
    <s v="Koibatek"/>
    <s v="Timboroa"/>
    <s v="Nyakio"/>
    <s v="10"/>
    <s v="Kichemu limited"/>
    <s v="null"/>
    <s v=""/>
    <s v="Micro Business"/>
    <x v="1"/>
  </r>
  <r>
    <s v="VPA6"/>
    <s v="KE-KAK-2006-25080"/>
    <x v="0"/>
    <s v="Non Compliant"/>
    <s v="6th June,2020"/>
    <d v="2020-06-06T00:00:00"/>
    <s v="6th June,2020"/>
    <d v="2020-06-06T00:00:00"/>
    <s v="Misoga Beatrice Kedogo"/>
    <s v="Female"/>
    <s v="5280289"/>
    <s v="720230602"/>
    <s v="2.55E+11"/>
    <s v=""/>
    <s v="2.55E+11"/>
    <n v="34.775807999999998"/>
    <n v="0.31168800000000002"/>
    <s v="Kakamega"/>
    <s v="Kakamega East"/>
    <s v="Kakamega"/>
    <s v="Lianungu"/>
    <n v="10"/>
    <s v="Pafasi Enterprise"/>
    <s v="Pafasi  Enterprise"/>
    <s v="712956699"/>
    <s v="Micro Business"/>
    <x v="0"/>
  </r>
  <r>
    <s v="VPA6"/>
    <s v="KE-EMB-2003-27775"/>
    <x v="1"/>
    <s v=""/>
    <s v="20th February,2020"/>
    <d v="2020-02-20T00:00:00"/>
    <s v="23rd March,2020"/>
    <d v="2020-03-23T00:00:00"/>
    <s v="Munyi Daniel Njue"/>
    <s v="Male"/>
    <s v="99999"/>
    <s v="254723076318"/>
    <s v="254723076318"/>
    <s v=""/>
    <s v=""/>
    <n v="37.499257999999998"/>
    <n v="-0.36448000000000003"/>
    <s v="Embu"/>
    <s v="Runyenjes"/>
    <s v="Kagaari North West"/>
    <s v="Mugui"/>
    <s v="10"/>
    <s v="Igwemas General Digester Ltd"/>
    <s v="Igwemas General Digester Ltd"/>
    <s v=""/>
    <s v="Micro Business"/>
    <x v="1"/>
  </r>
  <r>
    <s v="VPA6"/>
    <s v="KE-MER-2004-25676"/>
    <x v="1"/>
    <s v=""/>
    <s v="17th April,2020"/>
    <d v="2020-04-17T00:00:00"/>
    <s v="17th April,2020"/>
    <d v="2020-04-17T00:00:00"/>
    <s v="Igweta Kaaria Joseph"/>
    <s v="Male"/>
    <s v="35423412"/>
    <s v="254720658251"/>
    <s v="2.55E+11"/>
    <s v=""/>
    <s v="2.55E+11"/>
    <n v="37.733763000000003"/>
    <n v="7.0836999999999997E-2"/>
    <s v="Meru"/>
    <s v="Imenti North"/>
    <s v="Rwanyange"/>
    <s v="Kangiju"/>
    <s v="8"/>
    <s v="Igwemas General Digester Ltd"/>
    <s v="Poul Timothy Murithi"/>
    <s v="791853946"/>
    <s v="Micro Business"/>
    <x v="1"/>
  </r>
  <r>
    <s v="VPA6"/>
    <s v="KE-THA-2003-28485"/>
    <x v="1"/>
    <s v=""/>
    <s v="10th February,2020"/>
    <d v="2020-02-10T00:00:00"/>
    <s v="10th March,2020"/>
    <d v="2020-03-10T00:00:00"/>
    <s v="Karimi Miriti Hellen"/>
    <s v="Female"/>
    <s v="23456545"/>
    <s v="254720745697"/>
    <s v="2.55E+11"/>
    <s v=""/>
    <s v="2.55E+11"/>
    <n v="37.620955000000002"/>
    <n v="-0.23583299999999999"/>
    <s v="Tharaka-Nithi"/>
    <s v="Maara"/>
    <s v="Chogoria"/>
    <s v="Mugaani"/>
    <s v="8"/>
    <s v="Likunga Company Limited"/>
    <s v="John Kirimi"/>
    <s v="740897232"/>
    <s v="Micro Business"/>
    <x v="1"/>
  </r>
  <r>
    <s v="VPA6"/>
    <s v="KE-THA-2003-28486"/>
    <x v="1"/>
    <s v=""/>
    <s v="2nd February,2020"/>
    <d v="2020-02-02T00:00:00"/>
    <s v="15th March,2020"/>
    <d v="2020-03-15T00:00:00"/>
    <s v="Muritani Mathae Justus"/>
    <s v="Male"/>
    <s v="99999"/>
    <s v="254722164051"/>
    <s v="2.55E+11"/>
    <s v=""/>
    <s v="2.55E+11"/>
    <n v="37.618676999999998"/>
    <n v="-0.24861800000000001"/>
    <s v="Tharaka-Nithi"/>
    <s v="Maara"/>
    <s v="Chogoria"/>
    <s v="Kangoji"/>
    <s v="8"/>
    <s v="Likunga Company Limited"/>
    <s v="Julius Mwiriaria"/>
    <s v="713007798"/>
    <s v="Micro Business"/>
    <x v="0"/>
  </r>
  <r>
    <s v="VPA6"/>
    <s v="KE-THA-2004-28487"/>
    <x v="1"/>
    <s v=""/>
    <s v="25th March,2020"/>
    <d v="2020-03-25T00:00:00"/>
    <s v="5th April,2020"/>
    <d v="2020-04-05T00:00:00"/>
    <s v="Kanyua Marangu Rebecca"/>
    <s v="Female"/>
    <s v="19453456"/>
    <s v="254724933609"/>
    <s v="2.55E+11"/>
    <s v=""/>
    <s v="2.55E+11"/>
    <n v="37.719850000000001"/>
    <n v="-0.28289300000000001"/>
    <s v="Tharaka-Nithi"/>
    <s v="Maara"/>
    <s v="Kandungu"/>
    <s v="Murambani"/>
    <s v="10"/>
    <s v="Likunga Company Limited"/>
    <s v="Julias Mwilaria"/>
    <s v="713007798"/>
    <s v="Micro Business"/>
    <x v="0"/>
  </r>
  <r>
    <s v="VPA6"/>
    <s v="KE-THA-2003-28488"/>
    <x v="1"/>
    <s v=""/>
    <s v="18th February,2020"/>
    <d v="2020-02-18T00:00:00"/>
    <s v="25th March,2020"/>
    <d v="2020-03-25T00:00:00"/>
    <s v="Mukwanjeru Nyaga Aneta"/>
    <s v="Female"/>
    <s v="19456543"/>
    <s v="254704852900"/>
    <s v="2.55E+11"/>
    <s v=""/>
    <s v="2.55E+11"/>
    <n v="37.678925"/>
    <n v="-0.26819999999999999"/>
    <s v="Tharaka-Nithi"/>
    <s v="Maara"/>
    <s v="Gitinje"/>
    <s v="Rwanderi"/>
    <s v="10"/>
    <s v="Likunga Company Limited"/>
    <s v="Eliatha Njagi"/>
    <s v="718644238"/>
    <s v="Micro Business"/>
    <x v="0"/>
  </r>
  <r>
    <s v="VPA6"/>
    <s v="KE-THA-2002-24489"/>
    <x v="1"/>
    <s v=""/>
    <s v="4th January,2020"/>
    <d v="2020-01-04T00:00:00"/>
    <s v="28th February,2020"/>
    <d v="2020-02-28T00:00:00"/>
    <s v="Guantai Mwamba Julius"/>
    <s v="Male"/>
    <s v="97655778"/>
    <s v="728078400"/>
    <s v=""/>
    <s v=""/>
    <s v="2547804567345"/>
    <n v="37.664358"/>
    <n v="-0.306475"/>
    <s v="Tharaka-Nithi"/>
    <s v="Chuka"/>
    <s v="Ndagani"/>
    <s v="Keriani"/>
    <n v="10"/>
    <s v="Likunga Company Limited"/>
    <s v="Eliatha Njagi"/>
    <s v="718644238"/>
    <s v="Micro Business"/>
    <x v="0"/>
  </r>
  <r>
    <s v="VPA6"/>
    <s v="KE-MER-2004-25680"/>
    <x v="1"/>
    <s v=""/>
    <s v="21st April,2020"/>
    <d v="2020-04-21T00:00:00"/>
    <s v="21st April,2020"/>
    <d v="2020-04-21T00:00:00"/>
    <s v="Kirumba Ruteere Mary"/>
    <s v="Female"/>
    <s v="24567655"/>
    <s v="254721638139"/>
    <s v="2.55E+11"/>
    <s v=""/>
    <s v="2.55E+11"/>
    <n v="37.682107000000002"/>
    <n v="-8.3875000000000005E-2"/>
    <s v="Meru"/>
    <s v="Imenti South"/>
    <s v="Ndamene"/>
    <s v="Kiambongo"/>
    <s v="8"/>
    <s v="Igwemas General Digester Ltd"/>
    <s v="Poul Murithi"/>
    <s v="791853846"/>
    <s v="Micro Business"/>
    <x v="1"/>
  </r>
  <r>
    <s v="VPA6"/>
    <s v="KE-THA-2006-28495"/>
    <x v="1"/>
    <s v=""/>
    <s v="2nd May,2020"/>
    <d v="2020-05-02T00:00:00"/>
    <s v="1st June,2020"/>
    <d v="2020-06-01T00:00:00"/>
    <s v="Cianyoka Ntwinga Silvester"/>
    <s v="Male"/>
    <s v="1720146"/>
    <s v="254726495657"/>
    <s v="2.55E+11"/>
    <s v=""/>
    <s v="2.55E+11"/>
    <n v="37.660527000000002"/>
    <n v="-0.37015999999999999"/>
    <s v="Tharaka-Nithi"/>
    <s v="Chuka"/>
    <s v="Kabuboni"/>
    <s v="Gaciambeu"/>
    <s v="10"/>
    <s v="Igwemas General Digester Ltd"/>
    <s v="Samuel Kirimi"/>
    <s v="737028484"/>
    <s v="Micro Business"/>
    <x v="1"/>
  </r>
  <r>
    <s v="VPA6"/>
    <s v="KE-NYA-2003-25829"/>
    <x v="1"/>
    <s v=""/>
    <s v="20th December,2019"/>
    <d v="2019-12-20T00:00:00"/>
    <s v="26th March,2020"/>
    <d v="2020-03-26T00:00:00"/>
    <s v="Priscillah Obwaya Nyaruri"/>
    <s v="Female"/>
    <s v="5847395"/>
    <s v="254724323785"/>
    <s v="2.55E+11"/>
    <s v=""/>
    <s v="2.55E+11"/>
    <n v="34.843977000000002"/>
    <n v="-0.71076300000000003"/>
    <s v="Nyamira"/>
    <s v="Masaba North"/>
    <s v="Gachuba"/>
    <s v="Gilango"/>
    <s v="12"/>
    <s v="Nyansancha Biogas"/>
    <s v="Samuel Manyura Otiso"/>
    <s v="723433295"/>
    <s v="Micro Business"/>
    <x v="1"/>
  </r>
  <r>
    <s v="VPA6"/>
    <s v="KE-KIS-2003-25830"/>
    <x v="1"/>
    <s v=""/>
    <s v="9th December,2019"/>
    <d v="2019-12-09T00:00:00"/>
    <s v="1st March,2020"/>
    <d v="2020-03-01T00:00:00"/>
    <s v="Mary Thomas Nyaboke"/>
    <s v="Female"/>
    <s v="10929746"/>
    <s v="254736563378"/>
    <s v="2.55E+11"/>
    <s v=""/>
    <s v="2.55E+11"/>
    <n v="34.800764999999998"/>
    <n v="-0.719082"/>
    <s v="Kisii"/>
    <s v="Kisii Central"/>
    <s v="Kegati"/>
    <s v="Kabwori"/>
    <s v="10"/>
    <s v="Nyansancha Biogas"/>
    <s v="Samuel Manyura Otiso"/>
    <s v="723433295"/>
    <s v="Micro Business"/>
    <x v="1"/>
  </r>
  <r>
    <s v="VPA6"/>
    <s v="KE-EMB-2004-28055"/>
    <x v="1"/>
    <s v=""/>
    <s v="10th March,2020"/>
    <d v="2020-03-10T00:00:00"/>
    <s v="5th April,2020"/>
    <d v="2020-04-05T00:00:00"/>
    <s v="Njeru Mark"/>
    <s v="Male"/>
    <s v="22833351"/>
    <s v="254723662328"/>
    <s v="2.55E+11"/>
    <s v=""/>
    <s v="2.55E+11"/>
    <n v="37.553392000000002"/>
    <n v="-0.47739399999999999"/>
    <s v="Embu"/>
    <s v="Runyenjes"/>
    <s v="Runyenjes"/>
    <s v="Ena"/>
    <s v="10"/>
    <s v="Mt Kenya Renewable Energy"/>
    <s v="Mt Kenya Renewable Energy"/>
    <s v=""/>
    <s v="Micro Business"/>
    <x v="0"/>
  </r>
  <r>
    <s v="VPA6"/>
    <s v="KE-KIR-2006-28056"/>
    <x v="0"/>
    <s v="Grievance"/>
    <s v="5th June,2020"/>
    <d v="2020-06-05T00:00:00"/>
    <s v="26th June,2020"/>
    <d v="2020-06-26T00:00:00"/>
    <s v="Kamau Wangeci Esther"/>
    <s v="Male"/>
    <s v="99999"/>
    <s v="254724648715"/>
    <s v="254724648715"/>
    <s v=""/>
    <s v="254724648214"/>
    <n v="37.248466999999998"/>
    <n v="-0.48007899999999998"/>
    <s v="Kirinyaga"/>
    <s v="Kerugoya/Kutus"/>
    <s v="Inoi"/>
    <s v="Gakui"/>
    <s v="10"/>
    <s v="Mt Kenya Renewable Energy"/>
    <s v="null"/>
    <s v=""/>
    <s v="Micro Business"/>
    <x v="0"/>
  </r>
  <r>
    <s v="VPA6"/>
    <s v="KE-KIR-2006-28058"/>
    <x v="0"/>
    <s v="Grievance"/>
    <s v="10th June,2020"/>
    <d v="2020-06-10T00:00:00"/>
    <s v="27th June,2020"/>
    <d v="2020-06-27T00:00:00"/>
    <s v="Muriithi Wamaina Nancy"/>
    <s v="Female"/>
    <s v="99999"/>
    <s v="254726648685"/>
    <s v="2.55E+11"/>
    <s v=""/>
    <s v=""/>
    <n v="37.267192999999999"/>
    <n v="-0.49228"/>
    <s v="Kirinyaga"/>
    <s v="Kerugoya/Kutus"/>
    <s v="Kerugoya"/>
    <s v="Kanyotu Estate"/>
    <s v="8"/>
    <s v="Mt Kenya Renewable Energy"/>
    <s v="null"/>
    <s v=""/>
    <s v="Micro Business"/>
    <x v="0"/>
  </r>
  <r>
    <s v="VPA6"/>
    <s v="KE-BAR-2007-29302"/>
    <x v="1"/>
    <s v=""/>
    <s v="9th June,2020"/>
    <d v="2020-06-09T00:00:00"/>
    <s v="9th July,2020"/>
    <d v="2020-07-09T00:00:00"/>
    <s v="Rop Philip"/>
    <s v="Male"/>
    <s v="12356785"/>
    <s v="254721475115"/>
    <s v="2.55E+11"/>
    <s v=""/>
    <s v=""/>
    <n v="35.814314000000003"/>
    <n v="-2.8656999999999998E-2"/>
    <s v="Baringo"/>
    <s v="Koibatek"/>
    <s v="Sabatia"/>
    <s v="Naitili"/>
    <s v="10"/>
    <s v="Kichemu limited"/>
    <s v="null"/>
    <s v=""/>
    <s v="Micro Business"/>
    <x v="1"/>
  </r>
  <r>
    <s v="VPA6"/>
    <s v="KE-NAK-2007-29303"/>
    <x v="1"/>
    <s v=""/>
    <s v="6th May,2020"/>
    <d v="2020-05-06T00:00:00"/>
    <s v="9th July,2020"/>
    <d v="2020-07-09T00:00:00"/>
    <s v="Wafula Bevalyn"/>
    <s v="Female"/>
    <s v="24623955"/>
    <s v="254724838674"/>
    <s v="2.55E+11"/>
    <s v=""/>
    <s v="2.55E+11"/>
    <n v="35.967925000000001"/>
    <n v="-0.312967"/>
    <s v="Nakuru"/>
    <s v="Njoro"/>
    <s v="Rongai"/>
    <s v="Kerma"/>
    <s v="12"/>
    <s v="Kichemu limited"/>
    <s v=""/>
    <s v=""/>
    <s v="Micro Business"/>
    <x v="1"/>
  </r>
  <r>
    <s v="VPA6"/>
    <s v="KE-KIA-2007-26305"/>
    <x v="1"/>
    <s v=""/>
    <s v="23rd June,2020"/>
    <d v="2020-06-23T00:00:00"/>
    <s v="10th July,2020"/>
    <d v="2020-07-10T00:00:00"/>
    <s v="Kiyo Kinuthia Simon"/>
    <s v="Male"/>
    <s v="11183089"/>
    <s v="254723659008"/>
    <s v="2.55E+11"/>
    <s v=""/>
    <s v=""/>
    <n v="36.59686"/>
    <n v="-1.0824780000000001"/>
    <s v="Kiambu"/>
    <s v="Limuru"/>
    <s v="Ndiuni"/>
    <s v="Ndiuni"/>
    <s v="12"/>
    <s v="Andcol Enterprises"/>
    <s v="Andcol  Enterprises"/>
    <s v="723020914"/>
    <s v="Micro Business"/>
    <x v="0"/>
  </r>
  <r>
    <s v="VPA6"/>
    <s v="KE-KIA-2003-28367"/>
    <x v="1"/>
    <s v=""/>
    <s v="22nd February,2020"/>
    <d v="2020-02-22T00:00:00"/>
    <s v="14th March,2020"/>
    <d v="2020-03-14T00:00:00"/>
    <s v="Kiarie John Mbugua"/>
    <s v="Male"/>
    <s v="5183777"/>
    <s v="254723455644"/>
    <s v="2.55E+11"/>
    <s v=""/>
    <s v="2.55E+11"/>
    <n v="36.576290999999998"/>
    <n v="-1.2014320000000001"/>
    <s v="Kiambu"/>
    <s v="Limuru"/>
    <s v="Ndeiya"/>
    <s v="Kiriri"/>
    <s v="4"/>
    <s v="Biotechno &amp; Services"/>
    <s v="Biotechno &amp; Services"/>
    <s v="720561118"/>
    <s v="Micro Business"/>
    <x v="0"/>
  </r>
  <r>
    <s v="VPA6"/>
    <s v="KE-KIA-2003-28368"/>
    <x v="1"/>
    <s v=""/>
    <s v="8th February,2020"/>
    <d v="2020-02-08T00:00:00"/>
    <s v="18th March,2020"/>
    <d v="2020-03-18T00:00:00"/>
    <s v="Gitau Patricia Mwihaki"/>
    <s v="Female"/>
    <s v="6054840"/>
    <s v="254723290931"/>
    <s v="2.55E+11"/>
    <s v=""/>
    <s v="2.55E+11"/>
    <n v="36.592033000000001"/>
    <n v="-1.2115659999999999"/>
    <s v="Kiambu"/>
    <s v="Limuru"/>
    <s v="Ndeiya"/>
    <s v="Kiriri"/>
    <s v="4"/>
    <s v="Biotechno &amp; Services"/>
    <s v="Biotechno &amp; Services"/>
    <s v="720561118"/>
    <s v="Micro Business"/>
    <x v="0"/>
  </r>
  <r>
    <s v="VPA6"/>
    <s v="KE-NAK-2007-26597"/>
    <x v="1"/>
    <s v=""/>
    <s v="27th June,2020"/>
    <d v="2020-06-27T00:00:00"/>
    <s v="11th July,2020"/>
    <d v="2020-07-11T00:00:00"/>
    <s v="Mugo Wacira"/>
    <s v="Male"/>
    <s v="1816686"/>
    <s v="254729265618"/>
    <s v="2.55E+11"/>
    <s v=""/>
    <s v=""/>
    <n v="35.976053"/>
    <n v="-0.34196199999999999"/>
    <s v="Nakuru"/>
    <s v="Njoro"/>
    <s v="Njoro"/>
    <s v="Piave"/>
    <s v="14"/>
    <s v="Samjubiotec Enterprises"/>
    <s v="Samuel Mwangi Juma"/>
    <s v="725884727"/>
    <s v="Micro Business"/>
    <x v="0"/>
  </r>
  <r>
    <s v="VPA6"/>
    <s v="KE-NYA-2005-25174"/>
    <x v="1"/>
    <s v=""/>
    <s v="30th April,2020"/>
    <d v="2020-04-30T00:00:00"/>
    <s v="15th May,2020"/>
    <d v="2020-05-15T00:00:00"/>
    <s v="Magret Sang'Anyi Sang'Anyi"/>
    <s v="Female"/>
    <s v="9404944"/>
    <s v="+254722813560"/>
    <s v="722805980"/>
    <s v=""/>
    <s v="722813560"/>
    <n v="34.873452"/>
    <n v="-0.65736700000000003"/>
    <s v="Nyamira"/>
    <s v="Manga"/>
    <s v="Tombe"/>
    <s v="Tombe"/>
    <s v="8"/>
    <s v="Perjo Biogas Co Ltd"/>
    <s v="Joel Nyambane Moigare"/>
    <s v="710207102"/>
    <s v="Micro Business"/>
    <x v="1"/>
  </r>
  <r>
    <s v="VPA6"/>
    <s v="KE-NYA-2005-25715"/>
    <x v="1"/>
    <s v=""/>
    <s v="15th March,2020"/>
    <d v="2020-03-15T00:00:00"/>
    <s v="18th May,2020"/>
    <d v="2020-05-18T00:00:00"/>
    <s v="Catherine Ontita Nyameino"/>
    <s v="Female"/>
    <s v="8579444"/>
    <s v="+254737803834"/>
    <s v="722803834"/>
    <s v=""/>
    <s v="737803834"/>
    <n v="34.861707000000003"/>
    <n v="-0.65841000000000005"/>
    <s v="Nyamira"/>
    <s v="Manga"/>
    <s v="Kemera"/>
    <s v="Omogua"/>
    <s v="10"/>
    <s v="Perjo Biogas Co Ltd"/>
    <s v="Joel Nyambane Moigare"/>
    <s v="710208102"/>
    <s v="Micro Business"/>
    <x v="1"/>
  </r>
  <r>
    <s v="VPA6"/>
    <s v="KE-NYA-2008-25658"/>
    <x v="1"/>
    <s v=""/>
    <s v="20th June,2020"/>
    <d v="2020-06-20T00:00:00"/>
    <s v="10th August,2020"/>
    <d v="2020-08-10T00:00:00"/>
    <s v="Joyce Tiniga Moraa"/>
    <s v="Female"/>
    <s v="23432552"/>
    <s v="+254737820284"/>
    <s v="726911780"/>
    <s v=""/>
    <s v="737820284"/>
    <n v="34.974986999999999"/>
    <n v="-0.496027"/>
    <s v="Nyamira"/>
    <s v="Nyamira North"/>
    <s v="Obwari"/>
    <s v="Bokibaru"/>
    <s v="12"/>
    <s v="Perjo Biogas Co Ltd"/>
    <s v="Joel Nyambane Moigare"/>
    <s v="710208102"/>
    <s v="Micro Business"/>
    <x v="1"/>
  </r>
  <r>
    <s v="VPA6"/>
    <s v="KE-NAK-2008-26602"/>
    <x v="1"/>
    <s v=""/>
    <s v="1st August,2020"/>
    <d v="2020-08-01T00:00:00"/>
    <s v="25th August,2020"/>
    <d v="2020-08-25T00:00:00"/>
    <s v="Maina Kamwere John"/>
    <s v="Male"/>
    <s v="99999"/>
    <s v="+254733673741"/>
    <s v="722673741"/>
    <s v=""/>
    <s v="733673741"/>
    <n v="36.060321999999999"/>
    <n v="-0.29895699999999997"/>
    <s v="Nakuru"/>
    <s v="Nakuru Town"/>
    <s v="Nakuru Town"/>
    <s v="Kenlands"/>
    <s v="12"/>
    <s v="Samjubiotec Enterprises"/>
    <s v="Samuel Mwangi Juma"/>
    <s v="725884727"/>
    <s v="Micro Business"/>
    <x v="0"/>
  </r>
  <r>
    <s v="VPA6"/>
    <s v="KE-NYE-2008-29222"/>
    <x v="1"/>
    <s v=""/>
    <s v="14th August,2020"/>
    <d v="2020-08-14T00:00:00"/>
    <s v="29th August,2020"/>
    <d v="2020-08-29T00:00:00"/>
    <s v="Njine Njogu Silas"/>
    <s v="Male"/>
    <s v="4326933"/>
    <s v="254720796879"/>
    <s v=""/>
    <s v=""/>
    <s v=""/>
    <n v="37.113833"/>
    <n v="-0.52086699999999997"/>
    <s v="Nyeri"/>
    <s v="Mathira East"/>
    <s v="Konyu"/>
    <s v="Kiamabara"/>
    <n v="8"/>
    <s v="Sakaki Natural Renewable Energy Center"/>
    <s v="null"/>
    <s v=""/>
    <s v="Micro Business"/>
    <x v="1"/>
  </r>
  <r>
    <s v="VPA6"/>
    <s v="KE-MUR-2009-28536"/>
    <x v="1"/>
    <s v=""/>
    <s v="7th September,2020"/>
    <d v="2020-09-07T00:00:00"/>
    <s v="14th September,2020"/>
    <d v="2020-09-14T00:00:00"/>
    <s v="Kimani Mwangi Alex"/>
    <s v="Male"/>
    <s v="29645843"/>
    <s v="254723022447"/>
    <s v="2.55E+11"/>
    <s v=""/>
    <s v="2.55E+11"/>
    <n v="37.064433000000001"/>
    <n v="-1.011857"/>
    <s v="Murang'a"/>
    <s v="Gatanga"/>
    <s v="Githigiri"/>
    <s v="Golf View"/>
    <s v="10"/>
    <s v="Andcol Enterprises"/>
    <s v="Andcol  Enterprises"/>
    <s v="722755141"/>
    <s v="Micro Business"/>
    <x v="0"/>
  </r>
  <r>
    <s v="VPA6"/>
    <s v="KE-TRA-2009-25081"/>
    <x v="1"/>
    <s v=""/>
    <s v="18th September,2020"/>
    <d v="2020-09-18T00:00:00"/>
    <s v="18th September,2020"/>
    <d v="2020-09-18T00:00:00"/>
    <s v="Alunga Judith Nyangano"/>
    <s v="Female"/>
    <s v="5778523"/>
    <s v="254722920056"/>
    <s v="2.55E+11"/>
    <s v=""/>
    <s v="2.55E+11"/>
    <n v="34.916358000000002"/>
    <n v="0.89498800000000001"/>
    <s v="Trans Nzoia"/>
    <s v="Kiminini"/>
    <s v="Kiminini"/>
    <s v="Masaba"/>
    <s v="10"/>
    <s v="Pafasi Enterprise"/>
    <s v="Pafasi  Enterprise"/>
    <s v="712956699"/>
    <s v="Micro Business"/>
    <x v="1"/>
  </r>
  <r>
    <s v="VPA6"/>
    <s v="KE-KIA-2007-28530"/>
    <x v="0"/>
    <s v="Non Compliant"/>
    <s v="5th July,2020"/>
    <d v="2020-07-05T00:00:00"/>
    <s v="21st July,2020"/>
    <d v="2020-07-21T00:00:00"/>
    <s v="Ngatia Mugo Kinyua"/>
    <s v="Male"/>
    <s v="3229964"/>
    <s v="254726721842"/>
    <s v="254726721842"/>
    <s v=""/>
    <s v=""/>
    <n v="37.142808000000002"/>
    <n v="-1.0538369999999999"/>
    <s v="Kiambu"/>
    <s v="Thika East"/>
    <s v="Landless"/>
    <s v="Happy Valley"/>
    <s v="12"/>
    <s v="Andcol Enterprises"/>
    <s v="Andcol  Enterprises"/>
    <s v="722755141"/>
    <s v="Micro Business"/>
    <x v="0"/>
  </r>
  <r>
    <s v="VPA6"/>
    <s v="KE-UAS-2007-29304"/>
    <x v="0"/>
    <s v="Under Verification"/>
    <s v="15th June,2020"/>
    <d v="2020-06-15T00:00:00"/>
    <s v="23rd July,2020"/>
    <d v="2020-07-23T00:00:00"/>
    <s v="Kipkemei Anthony"/>
    <s v="Male"/>
    <s v="25323161"/>
    <s v="254724262573"/>
    <s v="2.55E+11"/>
    <s v=""/>
    <s v=""/>
    <n v="35.509962999999999"/>
    <n v="0.127245"/>
    <s v="Uasin Gishu"/>
    <s v="Ainabkoi"/>
    <s v="Ainabkoi"/>
    <s v="Arangai"/>
    <s v="10"/>
    <s v="Kichemu Limited"/>
    <s v=""/>
    <s v=""/>
    <s v="Micro Business"/>
    <x v="1"/>
  </r>
  <r>
    <s v="VPA6"/>
    <s v="KE-NYE-2007-28000"/>
    <x v="1"/>
    <s v=""/>
    <s v="2nd June,2020"/>
    <d v="2020-06-02T00:00:00"/>
    <s v="23rd July,2020"/>
    <d v="2020-07-23T00:00:00"/>
    <s v="Gathecha Maina Robert"/>
    <s v="Male"/>
    <s v="99999"/>
    <s v="254722297773"/>
    <s v="254722297773"/>
    <s v=""/>
    <s v="2.55E+11"/>
    <n v="37.109428000000001"/>
    <n v="-0.584592"/>
    <s v="Nyeri"/>
    <s v="Mukurweni"/>
    <s v="Mukurweini"/>
    <s v="Itinii"/>
    <n v="10"/>
    <s v="Sakaki Natural Renewable Energy Center"/>
    <s v="null"/>
    <s v=""/>
    <s v="Micro Business"/>
    <x v="0"/>
  </r>
  <r>
    <s v="VPA6"/>
    <s v="KE-NAK-2007-26598"/>
    <x v="1"/>
    <s v=""/>
    <s v="22nd May,2020"/>
    <d v="2020-05-22T00:00:00"/>
    <s v="31st July,2020"/>
    <d v="2020-07-31T00:00:00"/>
    <s v="Mary Njambi"/>
    <s v="Female"/>
    <s v="9101514"/>
    <s v="254724100995"/>
    <s v="2.55E+11"/>
    <s v=""/>
    <s v=""/>
    <n v="36.150599999999997"/>
    <n v="-0.32003799999999999"/>
    <s v="Nakuru"/>
    <s v="Nakuru Town"/>
    <s v="Pipeline"/>
    <s v="Pipeline"/>
    <s v="8"/>
    <s v="Samjubiotec Enterprises"/>
    <s v="Samuel Mwangi Juma"/>
    <s v="725884727"/>
    <s v="Micro Business"/>
    <x v="0"/>
  </r>
  <r>
    <s v="VPA6"/>
    <s v="KE-MER-2007-28498"/>
    <x v="1"/>
    <s v=""/>
    <s v="1st July,2020"/>
    <d v="2020-07-01T00:00:00"/>
    <s v="19th July,2020"/>
    <d v="2020-07-19T00:00:00"/>
    <s v="David Jerinda Mukiri"/>
    <s v="Female"/>
    <s v="10970728"/>
    <s v="+254704009138"/>
    <s v="710969001"/>
    <s v=""/>
    <s v="704009138"/>
    <n v="37.845407999999999"/>
    <n v="1.1303000000000001E-2"/>
    <s v="Meru"/>
    <s v="Imenti North"/>
    <s v="Mbirikene"/>
    <s v="Nkurene"/>
    <s v="8"/>
    <s v="Igwemas General Digester Ltd"/>
    <s v="Samuel Kirimi"/>
    <s v="737028484"/>
    <s v="Micro Business"/>
    <x v="1"/>
  </r>
  <r>
    <s v="VPA6"/>
    <s v="KE-MER-2006-28499"/>
    <x v="1"/>
    <s v=""/>
    <s v="29th May,2020"/>
    <d v="2020-05-29T00:00:00"/>
    <s v="25th June,2020"/>
    <d v="2020-06-25T00:00:00"/>
    <s v="Geoffrey Irware Mururu"/>
    <s v="Male"/>
    <s v="2445634"/>
    <s v="+254725649320"/>
    <s v="728159695"/>
    <s v=""/>
    <s v="725649320"/>
    <n v="37.834831999999999"/>
    <n v="7.0779999999999996E-2"/>
    <s v="Meru"/>
    <s v="Tigania East"/>
    <s v="Mikinduri"/>
    <s v="Marega"/>
    <s v="8"/>
    <s v="Igwemas General Digester Ltd"/>
    <s v="Timothy"/>
    <s v="791853946"/>
    <s v="Micro Business"/>
    <x v="1"/>
  </r>
  <r>
    <s v="VPA6"/>
    <s v="KE-MER-2007-28500"/>
    <x v="1"/>
    <s v=""/>
    <s v="21st June,2020"/>
    <d v="2020-06-21T00:00:00"/>
    <s v="9th July,2020"/>
    <d v="2020-07-09T00:00:00"/>
    <s v="Gitonga Mwithirwa Henery"/>
    <s v="Male"/>
    <s v="13401333"/>
    <s v="+254722517438"/>
    <s v="724701194"/>
    <s v=""/>
    <s v="722517438"/>
    <n v="37.826242999999998"/>
    <n v="0.2414"/>
    <s v="Meru"/>
    <s v="Tigania East"/>
    <s v="Karama"/>
    <s v="Tabura"/>
    <s v="8"/>
    <s v="Igwemas General Digester Ltd"/>
    <s v="Samuel Kirimi"/>
    <s v="737028484"/>
    <s v="Micro Business"/>
    <x v="1"/>
  </r>
  <r>
    <s v="VPA6"/>
    <s v="KE-MER-2007-28451"/>
    <x v="1"/>
    <s v=""/>
    <s v="20th June,2020"/>
    <d v="2020-06-20T00:00:00"/>
    <s v="15th July,2020"/>
    <d v="2020-07-15T00:00:00"/>
    <s v="Mukami Mwenda Annestine"/>
    <s v="Female"/>
    <s v="13617491"/>
    <s v="+254722994933"/>
    <s v="720817862"/>
    <s v=""/>
    <s v="722994933"/>
    <n v="37.741652999999999"/>
    <n v="0.111113"/>
    <s v="Meru"/>
    <s v="Tigania West"/>
    <s v="Kimachia"/>
    <s v="Mwithu"/>
    <s v="10"/>
    <s v="Igwemas General Digester Ltd"/>
    <s v="Timothy Murithi"/>
    <s v="791853946"/>
    <s v="Micro Business"/>
    <x v="1"/>
  </r>
  <r>
    <s v="VPA6"/>
    <s v="KE-KIA-2008-28534"/>
    <x v="1"/>
    <s v=""/>
    <s v="17th July,2020"/>
    <d v="2020-07-17T00:00:00"/>
    <s v="1st August,2020"/>
    <d v="2020-08-01T00:00:00"/>
    <s v="Mwai Benson"/>
    <s v="Male"/>
    <s v="11699551"/>
    <s v="254718122056"/>
    <s v="718122056"/>
    <s v=""/>
    <s v="722795857"/>
    <n v="36.883366000000002"/>
    <n v="-1.187308"/>
    <s v="Kiambu"/>
    <s v="Ruiru"/>
    <s v="Kambaa"/>
    <s v="Kiamumbi"/>
    <s v="4"/>
    <s v="Biotechno &amp; Services"/>
    <s v=""/>
    <s v=""/>
    <s v="Micro Business"/>
    <x v="0"/>
  </r>
  <r>
    <s v="VPA6"/>
    <s v="KE-NAK-2009-27396"/>
    <x v="1"/>
    <s v=""/>
    <s v="1st July,2020"/>
    <d v="2020-07-01T00:00:00"/>
    <s v="28th September,2020"/>
    <d v="2020-09-28T00:00:00"/>
    <s v="Zacheaus Kamau"/>
    <s v="Male"/>
    <s v="99999"/>
    <s v="725836303"/>
    <s v="735256866"/>
    <s v=""/>
    <s v="725836303"/>
    <n v="36.006036999999999"/>
    <n v="-0.26938600000000001"/>
    <s v="Nakuru"/>
    <s v="Bahati"/>
    <s v="Lanet"/>
    <s v="Posta"/>
    <n v="8"/>
    <s v="Samjubiotec Enterprises"/>
    <s v="Samuel Mwangi Juma"/>
    <s v="725884727"/>
    <s v="Micro Business"/>
    <x v="0"/>
  </r>
  <r>
    <s v="VPA6"/>
    <s v="KE-NAK-2007-26605"/>
    <x v="0"/>
    <s v="Grievance"/>
    <s v="5th June,2020"/>
    <d v="2020-06-05T00:00:00"/>
    <s v="20th July,2020"/>
    <d v="2020-07-20T00:00:00"/>
    <s v="Patricia Kaniu"/>
    <s v="Female"/>
    <s v="99999"/>
    <s v="254713482144"/>
    <s v="713482144"/>
    <s v=""/>
    <s v=""/>
    <n v="36.48068"/>
    <n v="-0.73963299999999998"/>
    <s v="Nakuru"/>
    <s v="Naivasha"/>
    <s v="Naivasha"/>
    <s v="Mararo"/>
    <s v="10"/>
    <s v="Bio Esline Company Ltd"/>
    <s v="Peter Kamau"/>
    <s v="723984968"/>
    <s v="Micro Business"/>
    <x v="0"/>
  </r>
  <r>
    <s v="VPA6"/>
    <s v="KE-NAK-2010-26607"/>
    <x v="1"/>
    <s v=""/>
    <s v="12th August,2020"/>
    <d v="2020-08-12T00:00:00"/>
    <s v="8th October,2020"/>
    <d v="2020-10-08T00:00:00"/>
    <s v="Karanja Geoffrey"/>
    <s v="Male"/>
    <s v="10578410"/>
    <s v="254723170513"/>
    <s v="723170513"/>
    <s v=""/>
    <s v=""/>
    <n v="36.169293000000003"/>
    <n v="-0.239148"/>
    <s v="Nakuru"/>
    <s v="Bahati"/>
    <s v="Bahati"/>
    <s v="Miti Tatu"/>
    <s v="12"/>
    <s v="Samjubiotec Enterprises"/>
    <s v="Samuel Mwangi"/>
    <s v="725884727"/>
    <s v="Micro Business"/>
    <x v="0"/>
  </r>
  <r>
    <s v="VPA6"/>
    <s v="KE-THA-2010-28455"/>
    <x v="1"/>
    <s v=""/>
    <s v="10th October,2020"/>
    <d v="2020-10-10T00:00:00"/>
    <s v="20th October,2020"/>
    <d v="2020-10-20T00:00:00"/>
    <s v="Karuru Mugambi Joyce"/>
    <s v="Female"/>
    <s v="22345432"/>
    <s v="254724556722"/>
    <s v="724556722"/>
    <s v=""/>
    <s v="726600767"/>
    <n v="37.635919999999999"/>
    <n v="-0.32537700000000003"/>
    <s v="Tharaka-Nithi"/>
    <s v="Chuka"/>
    <s v="Kiangondu"/>
    <s v="Mbuka"/>
    <s v="8"/>
    <s v="Igwemas General Digester Ltd"/>
    <s v="Timothy Murithi"/>
    <s v="791853946"/>
    <s v="Micro Business"/>
    <x v="1"/>
  </r>
  <r>
    <s v="VPA6"/>
    <s v="KE-THA-2010-28454"/>
    <x v="1"/>
    <s v=""/>
    <s v="4th October,2020"/>
    <d v="2020-10-04T00:00:00"/>
    <s v="16th October,2020"/>
    <d v="2020-10-16T00:00:00"/>
    <s v="Gacheri Willson Sarah"/>
    <s v="Female"/>
    <s v="3249582"/>
    <s v="720827722"/>
    <s v="720827722"/>
    <s v=""/>
    <s v="720791557"/>
    <n v="37.655763"/>
    <n v="-0.37328800000000001"/>
    <s v="Tharaka-Nithi"/>
    <s v="Chuka"/>
    <s v="Kabuboni"/>
    <s v="Mpukoni"/>
    <n v="10"/>
    <s v="Igwemas General Digester Ltd"/>
    <s v="Timothy Murithi"/>
    <s v="791853946"/>
    <s v="Micro Business"/>
    <x v="1"/>
  </r>
  <r>
    <s v="VPA6"/>
    <s v="KE-NYA-2008-28517"/>
    <x v="1"/>
    <s v=""/>
    <s v="15th July,2020"/>
    <d v="2020-07-15T00:00:00"/>
    <s v="1st August,2020"/>
    <d v="2020-08-01T00:00:00"/>
    <s v="Dancan Mogere Obondi"/>
    <s v="Male"/>
    <s v="303999"/>
    <s v="254728379440"/>
    <s v="728379440"/>
    <s v=""/>
    <s v="734564099"/>
    <n v="34.913220000000003"/>
    <n v="-0.53678000000000003"/>
    <s v="Nyamira"/>
    <s v="Nyamira South"/>
    <s v="West Mogirango"/>
    <s v="Rangenyo"/>
    <s v="6"/>
    <s v="Perjo Biogas Co Ltd"/>
    <s v="Joel Nyambane Moigare"/>
    <s v="710208102"/>
    <s v="Micro Business"/>
    <x v="1"/>
  </r>
  <r>
    <s v="VPA6"/>
    <s v="KE-MER-2007-28456"/>
    <x v="1"/>
    <s v=""/>
    <s v="10th June,2020"/>
    <d v="2020-06-10T00:00:00"/>
    <s v="30th July,2020"/>
    <d v="2020-07-30T00:00:00"/>
    <s v="Kinyua Peter Eric"/>
    <s v="Male"/>
    <s v="23247822"/>
    <s v="254700773441"/>
    <s v="254700773441"/>
    <s v=""/>
    <s v="254711640933"/>
    <n v="37.666158000000003"/>
    <n v="3.0488000000000001E-2"/>
    <s v="Meru"/>
    <s v="Imenti North"/>
    <s v="Igoki"/>
    <s v="Muukuru"/>
    <n v="6"/>
    <s v="Igwemas General Digester Ltd"/>
    <s v="Timothy Murithi"/>
    <s v=""/>
    <s v="Micro Business"/>
    <x v="1"/>
  </r>
  <r>
    <s v="VPA6"/>
    <s v="KE-BUS-2010-25659"/>
    <x v="1"/>
    <s v=""/>
    <s v="20th September,2020"/>
    <d v="2020-09-20T00:00:00"/>
    <s v="15th October,2020"/>
    <d v="2020-10-15T00:00:00"/>
    <s v="Satrine Agneta Nabwire"/>
    <s v="Female"/>
    <s v="4222355"/>
    <s v="254721910795"/>
    <s v="254721910795"/>
    <s v=""/>
    <s v="254722944564"/>
    <n v="34.138182999999998"/>
    <n v="0.45688200000000001"/>
    <s v="Busia"/>
    <s v="Teso South"/>
    <s v="Angoromo"/>
    <s v="Amerikuay"/>
    <n v="10"/>
    <s v="Kennedy Amiani Anzeze"/>
    <s v="Kennedy Amiani Anzeze"/>
    <s v=""/>
    <s v="Micro Business"/>
    <x v="0"/>
  </r>
  <r>
    <s v="VPA6"/>
    <s v="KE-BUS-2010-25173"/>
    <x v="1"/>
    <s v=""/>
    <s v="10th November,2019"/>
    <d v="2019-11-10T00:00:00"/>
    <s v="15th October,2020"/>
    <d v="2020-10-15T00:00:00"/>
    <s v="Silvia Aluko"/>
    <s v="Female"/>
    <s v="99999"/>
    <s v="254722473247"/>
    <s v="254722473247"/>
    <s v=""/>
    <s v="254796094662"/>
    <n v="34.136152000000003"/>
    <n v="0.45666299999999999"/>
    <s v="Busia"/>
    <s v="Teso South"/>
    <s v="Angoromo"/>
    <s v="Amerikuay"/>
    <n v="12"/>
    <s v="Kennedy Amiani Anzeze"/>
    <s v="Kennedy Amiani Anzeze"/>
    <s v=""/>
    <s v="Micro Business"/>
    <x v="3"/>
  </r>
  <r>
    <s v="VPA6"/>
    <s v="KE-NYE-2011-27991"/>
    <x v="1"/>
    <s v=""/>
    <s v="9th October,2020"/>
    <d v="2020-10-09T00:00:00"/>
    <s v="28th November,2020"/>
    <d v="2020-11-28T00:00:00"/>
    <s v="Mwangi muriithi Ambrose"/>
    <s v="Male"/>
    <s v="11609903"/>
    <s v="722423814"/>
    <s v="254722423814"/>
    <s v=""/>
    <s v="254721783575"/>
    <n v="37.005223000000001"/>
    <n v="-0.56983200000000001"/>
    <s v="Nyeri"/>
    <s v="Mukurweni"/>
    <s v="Mukurweini Central"/>
    <s v="Gakindu"/>
    <n v="12"/>
    <s v="Mt Kenya Renewable energy"/>
    <s v=""/>
    <s v=""/>
    <s v="Micro Business"/>
    <x v="0"/>
  </r>
  <r>
    <s v="VPA6"/>
    <s v="KE-NYE-2010-27987"/>
    <x v="1"/>
    <s v=""/>
    <s v="10th September,2020"/>
    <d v="2020-09-10T00:00:00"/>
    <s v="30th October,2020"/>
    <d v="2020-10-30T00:00:00"/>
    <s v="Kiruga Ngunjiri Peter"/>
    <s v="Male"/>
    <s v="20144327"/>
    <s v="721711195"/>
    <s v="254721711195"/>
    <s v=""/>
    <s v="254713332115"/>
    <n v="37.021090000000001"/>
    <n v="-0.50206700000000004"/>
    <s v="Nyeri"/>
    <s v="Tetu"/>
    <s v="Muthinga"/>
    <s v="Gititu"/>
    <n v="12"/>
    <s v="Mt Kenya Renewable energy"/>
    <s v="null"/>
    <s v=""/>
    <s v="Micro Business"/>
    <x v="0"/>
  </r>
  <r>
    <s v="VPA6"/>
    <s v="KE-NYE-2008-27818"/>
    <x v="1"/>
    <s v=""/>
    <s v="1st August,2020"/>
    <d v="2020-08-01T00:00:00"/>
    <s v="11th August,2020"/>
    <d v="2020-08-11T00:00:00"/>
    <s v="Makomi Mary Muthoni"/>
    <s v="Female"/>
    <s v="99999"/>
    <s v="254721422942"/>
    <s v="254721422942"/>
    <s v=""/>
    <s v="254724960676"/>
    <n v="36.978637999999997"/>
    <n v="-0.46588800000000002"/>
    <s v="Nyeri"/>
    <s v="Nyeri Town"/>
    <s v="Aguthi"/>
    <s v="Mutathini"/>
    <n v="10"/>
    <s v="Mt Kenya Renewable energy"/>
    <s v="null"/>
    <s v=""/>
    <s v="Micro Business"/>
    <x v="0"/>
  </r>
  <r>
    <s v="VPA6"/>
    <s v="KE-NYE-2008-27989"/>
    <x v="0"/>
    <s v="Non Compliant"/>
    <s v="1st August,2020"/>
    <d v="2020-08-01T00:00:00"/>
    <s v="15th August,2020"/>
    <d v="2020-08-15T00:00:00"/>
    <s v="Ngungi Robert Kibira"/>
    <s v="Male"/>
    <s v="21772059"/>
    <s v="727795888"/>
    <s v="254727795888"/>
    <s v=""/>
    <s v="254727925001"/>
    <n v="37.024557000000001"/>
    <n v="-0.50510999999999995"/>
    <s v="Nyeri"/>
    <s v="Tetu"/>
    <s v="Agothi"/>
    <s v="Gititu"/>
    <n v="10"/>
    <s v="Mt Kenya Renewable energy"/>
    <s v="null"/>
    <s v=""/>
    <s v="Micro Business"/>
    <x v="0"/>
  </r>
  <r>
    <s v="VPA6"/>
    <s v="KE-NYE-2008-27988"/>
    <x v="1"/>
    <s v=""/>
    <s v="1st August,2020"/>
    <d v="2020-08-01T00:00:00"/>
    <s v="15th August,2020"/>
    <d v="2020-08-15T00:00:00"/>
    <s v="Muchiri Charles Gikunju"/>
    <s v="Male"/>
    <s v="11628177"/>
    <s v="254725136762"/>
    <s v="254725136762"/>
    <s v=""/>
    <s v="254748216641"/>
    <n v="37.043317999999999"/>
    <n v="-0.50953199999999998"/>
    <s v="Nyeri"/>
    <s v="Tetu"/>
    <s v="Agothi"/>
    <s v="Kanyekiini"/>
    <n v="10"/>
    <s v="Mt Kenya Renewable energy"/>
    <s v="null"/>
    <s v=""/>
    <s v="Micro Business"/>
    <x v="0"/>
  </r>
  <r>
    <s v="VPA6"/>
    <s v="KE-NYE-2008-27996"/>
    <x v="0"/>
    <s v="Non Compliant"/>
    <s v="1st August,2020"/>
    <d v="2020-08-01T00:00:00"/>
    <s v="15th August,2020"/>
    <d v="2020-08-15T00:00:00"/>
    <s v="Kiriga David Wachira"/>
    <s v="Male"/>
    <s v="46567213"/>
    <s v="725899547"/>
    <s v="254725899547"/>
    <s v=""/>
    <s v="254714064527"/>
    <n v="37.004221999999999"/>
    <n v="-0.49082799999999999"/>
    <s v="Nyeri"/>
    <s v="Tetu"/>
    <s v="Agothi"/>
    <s v="Kiriko"/>
    <n v="10"/>
    <s v="Mt Kenya Renewable energy"/>
    <s v="null"/>
    <s v=""/>
    <s v="Micro Business"/>
    <x v="0"/>
  </r>
  <r>
    <s v="VPA6"/>
    <s v="KE-NYE-2008-27990"/>
    <x v="1"/>
    <s v=""/>
    <s v="15th August,2020"/>
    <d v="2020-08-15T00:00:00"/>
    <s v="15th August,2020"/>
    <d v="2020-08-15T00:00:00"/>
    <s v="Murage James Kariuki"/>
    <s v="Male"/>
    <s v="21848368"/>
    <s v="254724618014"/>
    <s v="254724618014"/>
    <s v=""/>
    <s v="254701491887"/>
    <n v="37.014552999999999"/>
    <n v="-0.48466700000000001"/>
    <s v="Nyeri"/>
    <s v="Tetu"/>
    <s v="Agothi"/>
    <s v="Kiangaina"/>
    <n v="10"/>
    <s v="Mt Kenya Renewable energy"/>
    <s v="null"/>
    <s v=""/>
    <s v="Micro Business"/>
    <x v="0"/>
  </r>
  <r>
    <s v="VPA6"/>
    <s v="KE-KIR-2012-25397"/>
    <x v="0"/>
    <s v="Grievance"/>
    <s v="1st November,2020"/>
    <d v="2020-11-01T00:00:00"/>
    <s v="7th December,2020"/>
    <d v="2020-12-07T00:00:00"/>
    <s v="Ireri Ostiano Muriuki"/>
    <s v="Male"/>
    <s v="0806512"/>
    <s v="254723766702"/>
    <s v="254723766702"/>
    <s v=""/>
    <s v="254721586346"/>
    <n v="37.347597999999998"/>
    <n v="-0.49887799999999999"/>
    <s v="Kirinyaga"/>
    <s v="Kirinyaga East"/>
    <s v="Baragwi"/>
    <s v="Kibugu"/>
    <n v="10"/>
    <s v="Igwemas General Digester Ltd"/>
    <s v="William igweta"/>
    <s v=""/>
    <s v="Micro Business"/>
    <x v="1"/>
  </r>
  <r>
    <s v="VPA6"/>
    <s v="KE-KIL-2012-25196"/>
    <x v="1"/>
    <s v=""/>
    <s v="14th November,2020"/>
    <d v="2020-11-14T00:00:00"/>
    <s v="8th December,2020"/>
    <d v="2020-12-08T00:00:00"/>
    <s v="Ruber Abdul Malik"/>
    <s v="Male"/>
    <s v="20492566"/>
    <s v="254708848002"/>
    <s v="254708848002"/>
    <s v=""/>
    <s v=""/>
    <n v="39.793362999999999"/>
    <n v="-3.8629769999999999"/>
    <s v="Kilifi"/>
    <s v="Bahari"/>
    <s v="Kikambala"/>
    <s v="Msumarini"/>
    <s v="16"/>
    <s v="Andcol Enterprises"/>
    <s v="Andcol enterprise"/>
    <s v=""/>
    <s v="Micro Business"/>
    <x v="0"/>
  </r>
  <r>
    <s v="VPA6"/>
    <s v="KE-LAI-2007-27257"/>
    <x v="1"/>
    <s v=""/>
    <s v="12th April,2020"/>
    <d v="2020-04-12T00:00:00"/>
    <s v="1st July,2020"/>
    <d v="2020-07-01T00:00:00"/>
    <s v="Wanjoya Geoffrey Waigwa"/>
    <s v="Male"/>
    <s v="99999"/>
    <s v="254722923496"/>
    <s v="254722923496"/>
    <s v=""/>
    <s v="254700132361"/>
    <n v="36.567791999999997"/>
    <n v="-7.1590000000000001E-2"/>
    <s v="Laikipia"/>
    <s v="Laikipia East"/>
    <s v="Lamuria"/>
    <s v="Mutara"/>
    <n v="8"/>
    <s v="Kichemu limited"/>
    <s v="Stephen kimenyi"/>
    <s v=""/>
    <s v="Micro Business"/>
    <x v="1"/>
  </r>
  <r>
    <s v="VPA6"/>
    <s v="KE-LAI-2005-27260"/>
    <x v="1"/>
    <s v=""/>
    <s v="13th January,2020"/>
    <d v="2020-01-13T00:00:00"/>
    <s v="15th May,2020"/>
    <d v="2020-05-15T00:00:00"/>
    <s v="Gitonga James Maina"/>
    <s v="Male"/>
    <s v="99999"/>
    <s v="254726820467"/>
    <s v="254726820467"/>
    <s v=""/>
    <s v=""/>
    <n v="36.567385000000002"/>
    <n v="-8.2360000000000003E-2"/>
    <s v="Laikipia"/>
    <s v="Laikipia East"/>
    <s v="Lamuria"/>
    <s v="Metha.miatuini"/>
    <n v="8"/>
    <s v="Kichemu limited"/>
    <s v="Kimenyi"/>
    <s v=""/>
    <s v="Micro Business"/>
    <x v="1"/>
  </r>
  <r>
    <s v="VPA6"/>
    <s v="KE-LAI-2004-27258"/>
    <x v="1"/>
    <s v=""/>
    <s v="2nd January,2020"/>
    <d v="2020-01-02T00:00:00"/>
    <s v="1st April,2020"/>
    <d v="2020-04-01T00:00:00"/>
    <s v="Kingori Jane Wanjiru"/>
    <s v="Female"/>
    <s v="99999"/>
    <s v="721485224"/>
    <s v="254710485224"/>
    <s v=""/>
    <s v=""/>
    <n v="36.567467999999998"/>
    <n v="-7.6096999999999998E-2"/>
    <s v="Laikipia"/>
    <s v="Laikipia East"/>
    <s v="Lamuria"/>
    <s v="Gieterero"/>
    <n v="8"/>
    <s v="Kichemu limited"/>
    <s v="null"/>
    <s v=""/>
    <s v="Micro Business"/>
    <x v="1"/>
  </r>
  <r>
    <s v="VPA6"/>
    <s v="KE-LAI-2005-27259"/>
    <x v="1"/>
    <s v=""/>
    <s v="1st February,2020"/>
    <d v="2020-02-01T00:00:00"/>
    <s v="1st May,2020"/>
    <d v="2020-05-01T00:00:00"/>
    <s v="Kibe Christopher Ngururi"/>
    <s v="Male"/>
    <s v="99999"/>
    <s v="254728287354"/>
    <s v="254728287354"/>
    <s v=""/>
    <s v=""/>
    <n v="36.564312000000001"/>
    <n v="-8.6019999999999999E-2"/>
    <s v="Laikipia"/>
    <s v="Laikipia East"/>
    <s v="Lamuria"/>
    <s v="Metha"/>
    <n v="8"/>
    <s v="Kichemu limited"/>
    <s v="null"/>
    <s v=""/>
    <s v="Micro Business"/>
    <x v="1"/>
  </r>
  <r>
    <s v="VPA6"/>
    <s v="KE-NAI-2012-26928"/>
    <x v="1"/>
    <s v=""/>
    <s v="20th September,2020"/>
    <d v="2020-09-20T00:00:00"/>
    <s v="17th December,2020"/>
    <d v="2020-12-17T00:00:00"/>
    <s v="Njoki Gachia Mary"/>
    <s v="Female"/>
    <n v="99999"/>
    <s v="254721674545"/>
    <s v="254721674545"/>
    <s v=""/>
    <s v="254722616946"/>
    <n v="37.057473000000002"/>
    <n v="-1.263833"/>
    <s v="Nairobi"/>
    <s v="Kasarani"/>
    <s v="Ruai"/>
    <s v="Kingoris"/>
    <n v="12"/>
    <s v="Andcol Enterprises"/>
    <s v="Susan"/>
    <s v=""/>
    <s v="Micro Business"/>
    <x v="0"/>
  </r>
  <r>
    <s v="VPA6"/>
    <s v="KE-KIR-2012-25399"/>
    <x v="0"/>
    <s v="Grievance"/>
    <s v="15th October,2020"/>
    <d v="2020-10-15T00:00:00"/>
    <s v="15th December,2020"/>
    <d v="2020-12-15T00:00:00"/>
    <s v="Mwaniki Eunice Wanjiru"/>
    <s v="Female"/>
    <s v="21698437"/>
    <s v="254722905379"/>
    <s v="254722905379"/>
    <s v=""/>
    <s v="254712824756"/>
    <n v="37.340622000000003"/>
    <n v="-0.57642199999999999"/>
    <s v="Kirinyaga"/>
    <s v="Kerugoya/Kutus"/>
    <s v="Kabare"/>
    <s v="Ndomba"/>
    <n v="10"/>
    <s v="Igwemas General Digester Ltd"/>
    <s v="William igweta"/>
    <s v=""/>
    <s v="Micro Business"/>
    <x v="1"/>
  </r>
  <r>
    <s v="VPA6"/>
    <s v="KE-KAJ-2011-28593"/>
    <x v="1"/>
    <s v=""/>
    <s v="15th August,2020"/>
    <d v="2020-08-15T00:00:00"/>
    <s v="15th November,2020"/>
    <d v="2020-11-15T00:00:00"/>
    <s v="Laden Aden"/>
    <s v="Male"/>
    <s v="99999"/>
    <s v="254711941947"/>
    <s v="254711941947"/>
    <s v=""/>
    <s v=""/>
    <n v="36.932982000000003"/>
    <n v="-1.4596769999999999"/>
    <s v="Kajiado"/>
    <s v="Kajiado East"/>
    <s v="Kitengela"/>
    <s v="Kwasameri"/>
    <s v="16"/>
    <s v="Andcol Enterprises"/>
    <s v=""/>
    <s v=""/>
    <s v="Micro Business"/>
    <x v="0"/>
  </r>
  <r>
    <s v="VPA6"/>
    <s v="KE-NAK-2011-27389"/>
    <x v="1"/>
    <s v=""/>
    <s v="15th October,2020"/>
    <d v="2020-10-15T00:00:00"/>
    <s v="20th November,2020"/>
    <d v="2020-11-20T00:00:00"/>
    <s v="Elizabeth Wangari"/>
    <s v="Female"/>
    <s v="39191912"/>
    <s v="254720167176"/>
    <s v="254720167176"/>
    <s v=""/>
    <s v="254745733940"/>
    <n v="36.164836999999999"/>
    <n v="-0.18337500000000001"/>
    <s v="Nakuru"/>
    <s v="Bahati"/>
    <s v="Karunga"/>
    <s v="Karunga"/>
    <n v="10"/>
    <s v="Samjubiotec Enterprises"/>
    <s v="Samuel Juma Mwangi"/>
    <s v=""/>
    <s v="Micro Business"/>
    <x v="1"/>
  </r>
  <r>
    <s v="VPA6"/>
    <s v="KE-UAS-2101-26477"/>
    <x v="0"/>
    <s v="Grievance"/>
    <s v="12th December,2020"/>
    <d v="2020-12-12T00:00:00"/>
    <s v="3rd January,2021"/>
    <d v="2021-01-03T00:00:00"/>
    <s v="William Kirwa"/>
    <s v="Male"/>
    <s v="99999"/>
    <s v="751994701"/>
    <s v="254751994701"/>
    <s v=""/>
    <s v=""/>
    <n v="35.274602999999999"/>
    <n v="0.42107699999999998"/>
    <s v="Uasin Gishu"/>
    <s v="Kapseret"/>
    <s v="Kapseret"/>
    <s v="Kabongo"/>
    <n v="8"/>
    <s v="Ndimar Renewable Energy"/>
    <s v="Wachira Murimi"/>
    <s v=""/>
    <s v="Micro Business"/>
    <x v="1"/>
  </r>
  <r>
    <s v="VPA6"/>
    <s v="KE-UAS-2009-26474"/>
    <x v="1"/>
    <s v=""/>
    <s v="19th August,2020"/>
    <d v="2020-08-19T00:00:00"/>
    <s v="24th September,2020"/>
    <d v="2020-09-24T00:00:00"/>
    <s v="Joshua Koech"/>
    <s v="Male"/>
    <s v="99999"/>
    <s v="254721236399"/>
    <s v="254721236399"/>
    <s v=""/>
    <s v=""/>
    <n v="35.283983999999997"/>
    <n v="0.31057200000000001"/>
    <s v="Uasin Gishu"/>
    <s v="Kesses"/>
    <s v="Kesses"/>
    <s v="Ndoroto"/>
    <n v="8"/>
    <s v="Ndimar Renewable Energy"/>
    <s v="Julius Murimi wachira"/>
    <s v=""/>
    <s v="Micro Business"/>
    <x v="1"/>
  </r>
  <r>
    <s v="VPA6"/>
    <s v="KE-UAS-2009-26479"/>
    <x v="1"/>
    <s v=""/>
    <s v="8th September,2020"/>
    <d v="2020-09-08T00:00:00"/>
    <s v="16th September,2020"/>
    <d v="2020-09-16T00:00:00"/>
    <s v="Salina Thuku"/>
    <s v="Female"/>
    <s v="99999"/>
    <s v="254721330287"/>
    <s v="254721330287"/>
    <s v=""/>
    <s v=""/>
    <n v="35.371718000000001"/>
    <n v="0.36438399999999999"/>
    <s v="Uasin Gishu"/>
    <s v="Kesses"/>
    <s v="Kesses"/>
    <s v="Seiyot~sumbeiywet B"/>
    <n v="8"/>
    <s v="Ndimar Renewable Energy"/>
    <s v="Julius Murimi"/>
    <s v=""/>
    <s v="Micro Business"/>
    <x v="1"/>
  </r>
  <r>
    <s v="VPA6"/>
    <s v="KE-UAS-2011-26481"/>
    <x v="1"/>
    <s v=""/>
    <s v="10th September,2020"/>
    <d v="2020-09-10T00:00:00"/>
    <s v="19th November,2020"/>
    <d v="2020-11-19T00:00:00"/>
    <s v="Loice Kiriswo"/>
    <s v="Female"/>
    <s v="99999"/>
    <s v="718699998"/>
    <s v="254718699998"/>
    <s v=""/>
    <s v=""/>
    <n v="35.404859000000002"/>
    <n v="0.38492300000000002"/>
    <s v="Uasin Gishu"/>
    <s v="Ainabkoi"/>
    <s v="Ainabkoi"/>
    <s v="Kileges"/>
    <n v="10"/>
    <s v="Ndimar Renewable Energy"/>
    <s v="Julius Murimi"/>
    <s v=""/>
    <s v="Micro Business"/>
    <x v="1"/>
  </r>
  <r>
    <s v="VPA6"/>
    <s v="KE-UAS-2011-26480"/>
    <x v="1"/>
    <s v=""/>
    <s v="16th September,2020"/>
    <d v="2020-09-16T00:00:00"/>
    <s v="6th November,2020"/>
    <d v="2020-11-06T00:00:00"/>
    <s v="Eunice Jemutai"/>
    <s v="Female"/>
    <s v="99999"/>
    <s v="254722466597"/>
    <s v="254722466597"/>
    <s v=""/>
    <s v=""/>
    <n v="35.362741"/>
    <n v="0.478267"/>
    <s v="Uasin Gishu"/>
    <s v="Ainabkoi"/>
    <s v="Ainabkoi"/>
    <s v="Ngeleltarit"/>
    <n v="8"/>
    <s v="Ndimar Renewable Energy"/>
    <s v="Julius Murimi"/>
    <s v=""/>
    <s v="Micro Business"/>
    <x v="1"/>
  </r>
  <r>
    <s v="VPA6"/>
    <s v="KE-BAR-2101-0"/>
    <x v="0"/>
    <s v="Non Compliant"/>
    <s v="25th September,2020"/>
    <d v="2020-09-25T00:00:00"/>
    <s v="21st January,2021"/>
    <d v="2021-01-21T00:00:00"/>
    <s v="Sokomo Josphine"/>
    <s v="Female"/>
    <n v="99999"/>
    <s v="724442928"/>
    <s v="254722571937"/>
    <s v=""/>
    <s v=""/>
    <n v="35.711370000000002"/>
    <n v="2.8722000000000001E-2"/>
    <s v="Baringo"/>
    <s v="Koibatek"/>
    <s v="Eldama Ravine"/>
    <s v="Kaplelechwo"/>
    <n v="10"/>
    <s v="Kichemu limited"/>
    <s v=""/>
    <s v=""/>
    <s v="Micro Business"/>
    <x v="1"/>
  </r>
  <r>
    <s v="VPA6"/>
    <s v="KE-THA-2012-28464"/>
    <x v="1"/>
    <s v=""/>
    <s v="20th November,2020"/>
    <d v="2020-11-20T00:00:00"/>
    <s v="6th December,2020"/>
    <d v="2020-12-06T00:00:00"/>
    <s v="Ndei Aletus Ngai"/>
    <s v="Male"/>
    <s v="19234575"/>
    <s v="254729496037"/>
    <s v="254729496037"/>
    <s v=""/>
    <s v="254711587025"/>
    <n v="37.671902000000003"/>
    <n v="-0.37158799999999997"/>
    <s v="Tharaka-Nithi"/>
    <s v="Chuka"/>
    <s v="Gitareni"/>
    <s v="Miringani"/>
    <n v="10"/>
    <s v="Igwemas General Digester Ltd"/>
    <s v="Timothy Murithi"/>
    <s v=""/>
    <s v="Micro Business"/>
    <x v="1"/>
  </r>
  <r>
    <s v="VPA6"/>
    <s v="KE-KIA-2012-25095"/>
    <x v="0"/>
    <s v="Non Compliant"/>
    <s v="20th December,2020"/>
    <d v="2020-12-20T00:00:00"/>
    <s v="30th December,2020"/>
    <d v="2020-12-30T00:00:00"/>
    <s v="Nganga Lilian"/>
    <s v="Female"/>
    <s v="99999"/>
    <s v="722742553"/>
    <s v="254722742553"/>
    <s v=""/>
    <s v=""/>
    <n v="36.661571000000002"/>
    <n v="-1.2802389999999999"/>
    <s v="Kiambu"/>
    <s v="Kikuyu"/>
    <s v="Kikuyu"/>
    <s v="Gikambura"/>
    <s v="16"/>
    <s v="Kennedy Amiani Anzeze"/>
    <s v="Kennedy azenze"/>
    <s v=""/>
    <s v="Micro Business"/>
    <x v="1"/>
  </r>
  <r>
    <s v="VPA6"/>
    <s v="KE-UAS-2009-26476"/>
    <x v="1"/>
    <s v=""/>
    <s v="23rd July,2020"/>
    <d v="2020-07-23T00:00:00"/>
    <s v="11th September,2020"/>
    <d v="2020-09-11T00:00:00"/>
    <s v="Milka Kemboi"/>
    <s v="Female"/>
    <s v="99999"/>
    <s v="254723878348"/>
    <s v="254723878348"/>
    <s v=""/>
    <s v=""/>
    <n v="35.213464000000002"/>
    <n v="0.542439"/>
    <s v="Uasin Gishu"/>
    <s v="Kapseret"/>
    <s v="Kapseret"/>
    <s v="Kimosob"/>
    <n v="12"/>
    <s v="Ndimar Renewable Energy"/>
    <s v="Julius Wachira"/>
    <s v=""/>
    <s v="Micro Business"/>
    <x v="0"/>
  </r>
  <r>
    <s v="VPA6"/>
    <s v="KE-UAS-2007-26478"/>
    <x v="1"/>
    <s v=""/>
    <s v="23rd May,2020"/>
    <d v="2020-05-23T00:00:00"/>
    <s v="7th July,2020"/>
    <d v="2020-07-07T00:00:00"/>
    <s v="Elisha Kirwa Kiprono"/>
    <s v="Male"/>
    <s v="99999"/>
    <s v="254722944535"/>
    <s v="254722944535"/>
    <s v=""/>
    <s v=""/>
    <n v="35.224632"/>
    <n v="0.43371399999999999"/>
    <s v="Uasin Gishu"/>
    <s v="Kapseret"/>
    <s v="Kapseret"/>
    <s v="Inder"/>
    <n v="12"/>
    <s v="Ndimar Renewable Energy"/>
    <s v="Julius Murimi"/>
    <s v=""/>
    <s v="Micro Business"/>
    <x v="1"/>
  </r>
  <r>
    <s v="VPA6"/>
    <s v="KE-UAS-2008-26475"/>
    <x v="1"/>
    <s v=""/>
    <s v="24th June,2020"/>
    <d v="2020-06-24T00:00:00"/>
    <s v="24th August,2020"/>
    <d v="2020-08-24T00:00:00"/>
    <s v="Alex Kogo Cheluget"/>
    <s v="Male"/>
    <s v="99999"/>
    <s v="254723936863"/>
    <s v="254723936863"/>
    <s v=""/>
    <s v=""/>
    <n v="35.174008999999998"/>
    <n v="0.48756899999999997"/>
    <s v="Uasin Gishu"/>
    <s v="Kapseret"/>
    <s v="Kapseret"/>
    <s v="Aturei tuiyo"/>
    <n v="8"/>
    <s v="Ndimar Renewable Energy"/>
    <s v="Julius Murimi"/>
    <s v=""/>
    <s v="Micro Business"/>
    <x v="1"/>
  </r>
  <r>
    <s v="VPA6"/>
    <s v="KE-MER-2012-28465"/>
    <x v="1"/>
    <s v=""/>
    <s v="1st December,2020"/>
    <d v="2020-12-01T00:00:00"/>
    <s v="15th December,2020"/>
    <d v="2020-12-15T00:00:00"/>
    <s v="Marete Margret Nkinga"/>
    <s v="Female"/>
    <s v="22543221"/>
    <s v="254720173902"/>
    <s v="254720173902"/>
    <s v=""/>
    <s v="254724785113"/>
    <n v="37.582687999999997"/>
    <n v="-0.154752"/>
    <s v="Meru"/>
    <s v="Imenti South"/>
    <s v="Kinoro"/>
    <s v="Kiamweri"/>
    <n v="10"/>
    <s v="Igwemas General Digester Ltd"/>
    <s v="Timothy Murithi"/>
    <s v=""/>
    <s v="Micro Business"/>
    <x v="1"/>
  </r>
  <r>
    <s v="VPA6"/>
    <s v="KE-NYE-2101-27992"/>
    <x v="1"/>
    <s v=""/>
    <s v="19th December,2020"/>
    <d v="2020-12-19T00:00:00"/>
    <s v="29th January,2021"/>
    <d v="2021-01-29T00:00:00"/>
    <s v="Githaiga Lucy Wangare"/>
    <s v="Female"/>
    <s v="99999"/>
    <s v="724274071"/>
    <s v="254724274071"/>
    <s v=""/>
    <s v="254724274074"/>
    <n v="37.117826999999998"/>
    <n v="-0.59224200000000005"/>
    <s v="Nyeri"/>
    <s v="Mukurweni"/>
    <s v="Mweru"/>
    <s v="Kangurwe"/>
    <n v="10"/>
    <s v="Sakaki Natural Renewable Energy Center"/>
    <s v=""/>
    <s v=""/>
    <s v="Micro Business"/>
    <x v="1"/>
  </r>
  <r>
    <s v="VPA6"/>
    <s v="KE-NYA-2102-27391"/>
    <x v="1"/>
    <s v=""/>
    <s v="11th February,2021"/>
    <d v="2021-02-11T00:00:00"/>
    <s v="11th February,2021"/>
    <d v="2021-02-11T00:00:00"/>
    <s v="Mwaniki Elizabeth Wangui"/>
    <s v="Female"/>
    <s v="11708053"/>
    <s v="710353086"/>
    <s v="254710353086"/>
    <s v=""/>
    <s v=""/>
    <n v="36.567152999999998"/>
    <n v="-0.77368700000000001"/>
    <s v="Nyandarua"/>
    <s v="South Kinangop"/>
    <s v="Magumu"/>
    <s v="Heni"/>
    <n v="6"/>
    <s v="Kichemu limited"/>
    <s v="Chege"/>
    <s v=""/>
    <s v="Micro Business"/>
    <x v="1"/>
  </r>
  <r>
    <s v="VPA6"/>
    <s v="KE-KIL-2102-27025"/>
    <x v="2"/>
    <s v="Institutional Plant"/>
    <s v="16th December,2020"/>
    <d v="2020-12-16T00:00:00"/>
    <s v="16th February,2021"/>
    <d v="2021-02-16T00:00:00"/>
    <s v="Pwani University"/>
    <s v="Male"/>
    <s v="30952955"/>
    <s v="254712663278"/>
    <s v="254712663278"/>
    <s v=""/>
    <s v="254754061226"/>
    <n v="39.847188000000003"/>
    <n v="-3.618722"/>
    <s v="Kilifi"/>
    <s v="Bahari"/>
    <s v="Ganze"/>
    <s v="Kibaoni"/>
    <n v="12"/>
    <s v="Andcol Enterprises"/>
    <s v="Andcol enterprises"/>
    <s v=""/>
    <s v="Micro Business"/>
    <x v="0"/>
  </r>
  <r>
    <s v="VPA6"/>
    <s v="KE-TRA-2102-25082"/>
    <x v="1"/>
    <s v=""/>
    <s v="17th February,2021"/>
    <d v="2021-02-17T00:00:00"/>
    <s v="17th February,2021"/>
    <d v="2021-02-17T00:00:00"/>
    <s v="Humphrey Eliakim Otenyo"/>
    <s v="Male"/>
    <s v="6421161"/>
    <s v="2547258577328"/>
    <s v="2547258577328"/>
    <s v=""/>
    <s v="254733530837"/>
    <n v="35.086362000000001"/>
    <n v="1.0724119999999999"/>
    <s v="Trans Nzoia"/>
    <s v="Trans Nzoia East"/>
    <s v="Sitatunga"/>
    <s v="Sioyi"/>
    <n v="10"/>
    <s v="Pafasi Enterprise"/>
    <s v="Tom apiya agalo"/>
    <s v=""/>
    <s v="Micro Business"/>
    <x v="1"/>
  </r>
  <r>
    <s v="VPA6"/>
    <s v="KE-NYA-2101-28981"/>
    <x v="1"/>
    <s v=""/>
    <s v="15th October,2020"/>
    <d v="2020-10-15T00:00:00"/>
    <s v="13th January,2021"/>
    <d v="2021-01-13T00:00:00"/>
    <s v="Orina Nyamwaya Samson"/>
    <s v="Female"/>
    <s v="1159494"/>
    <s v="254726333031"/>
    <s v="254726333031"/>
    <s v=""/>
    <s v="254723288793"/>
    <n v="34.875362000000003"/>
    <n v="-0.70276499999999997"/>
    <s v="Nyamira"/>
    <s v="Masaba North"/>
    <s v="Rigen"/>
    <s v="Boyengwe"/>
    <n v="6"/>
    <s v="Perjo Biogas Co Ltd"/>
    <s v="Joel Moigare"/>
    <s v=""/>
    <s v="Micro Business"/>
    <x v="1"/>
  </r>
  <r>
    <s v="VPA6"/>
    <s v="KE-NYA-2011-28980"/>
    <x v="1"/>
    <s v=""/>
    <s v="15th September,2020"/>
    <d v="2020-09-15T00:00:00"/>
    <s v="20th November,2020"/>
    <d v="2020-11-20T00:00:00"/>
    <s v="Sibwoga Masengo Edward"/>
    <s v="Male"/>
    <s v="9148865"/>
    <s v="254715360834"/>
    <s v="254715360834"/>
    <s v=""/>
    <s v="254711703052"/>
    <n v="34.950029999999998"/>
    <n v="-0.63982799999999995"/>
    <s v="Nyamira"/>
    <s v="Nyamira South"/>
    <s v="Bogichora"/>
    <s v="Bosiango"/>
    <n v="8"/>
    <s v="Perjo Biogas Co Ltd"/>
    <s v="Joel Moigare"/>
    <s v=""/>
    <s v="Micro Business"/>
    <x v="1"/>
  </r>
  <r>
    <s v="VPA6"/>
    <s v="KE-NYA-2101-28979"/>
    <x v="1"/>
    <s v=""/>
    <s v="20th September,2020"/>
    <d v="2020-09-20T00:00:00"/>
    <s v="20th January,2021"/>
    <d v="2021-01-20T00:00:00"/>
    <s v="Dorca Nyaribo Kwamboka"/>
    <s v="Female"/>
    <s v="25386178"/>
    <s v="254719115489"/>
    <s v="254719115489"/>
    <s v=""/>
    <s v="254717777736"/>
    <n v="34.935180000000003"/>
    <n v="-0.54318200000000005"/>
    <s v="Nyamira"/>
    <s v="Nyamira South"/>
    <s v="Ziamani"/>
    <s v="Nyamokenye"/>
    <n v="6"/>
    <s v="Perjo Biogas Co Ltd"/>
    <s v="Joel Moigare"/>
    <s v=""/>
    <s v="Micro Business"/>
    <x v="1"/>
  </r>
  <r>
    <s v="VPA6"/>
    <s v="KE-THA-2102-28468"/>
    <x v="1"/>
    <s v=""/>
    <s v="6th February,2021"/>
    <d v="2021-02-06T00:00:00"/>
    <s v="20th February,2021"/>
    <d v="2021-02-20T00:00:00"/>
    <s v="Mwiti Kaburi John"/>
    <s v="Male"/>
    <s v="1921234"/>
    <s v="254723323897"/>
    <s v="254723323897"/>
    <s v=""/>
    <s v="254723323898"/>
    <n v="37.69811"/>
    <n v="-0.36569000000000002"/>
    <s v="Tharaka-Nithi"/>
    <s v="Chuka"/>
    <s v="Igambang'ombe"/>
    <s v="Kaarani"/>
    <n v="10"/>
    <s v="Igwemas General Digester Ltd"/>
    <s v="Samuel Kirimi"/>
    <s v=""/>
    <s v="Micro Business"/>
    <x v="1"/>
  </r>
  <r>
    <s v="VPA6"/>
    <s v="KE-TRA-2102-26484"/>
    <x v="2"/>
    <s v="Institutional Plant"/>
    <s v="7th January,2021"/>
    <d v="2021-01-07T00:00:00"/>
    <s v="26th February,2021"/>
    <d v="2021-02-26T00:00:00"/>
    <s v="Kwetu nyumbani Children's home"/>
    <s v="Male"/>
    <s v="99999"/>
    <s v="254731195584"/>
    <s v="254731195584"/>
    <s v=""/>
    <s v="254720956107"/>
    <n v="35.032922999999997"/>
    <n v="0.98721199999999998"/>
    <s v="Trans Nzoia"/>
    <s v="Kiminini"/>
    <s v="Kiminini"/>
    <s v="Mell farm"/>
    <n v="10"/>
    <s v="Ndimar Renewable Energy"/>
    <s v="Julius murimi"/>
    <s v=""/>
    <s v="Micro Business"/>
    <x v="0"/>
  </r>
  <r>
    <s v="VPA6"/>
    <s v="KE-TRA-2102-25083"/>
    <x v="1"/>
    <s v=""/>
    <s v="27th February,2021"/>
    <d v="2021-02-27T00:00:00"/>
    <s v="27th February,2021"/>
    <d v="2021-02-27T00:00:00"/>
    <s v="Wafula Maurice Simiyu"/>
    <s v="Male"/>
    <s v="5174269"/>
    <s v="254723726393"/>
    <s v="254723726393"/>
    <s v=""/>
    <s v="254721998643"/>
    <n v="34.915557999999997"/>
    <n v="0.89564500000000002"/>
    <s v="Trans Nzoia"/>
    <s v="Kiminini"/>
    <s v="Kiminini"/>
    <s v="Masaba"/>
    <n v="8"/>
    <s v="Pafasi Enterprise"/>
    <s v="Tom apiya agalo"/>
    <s v=""/>
    <s v="Micro Business"/>
    <x v="1"/>
  </r>
  <r>
    <s v="VPA6"/>
    <s v="KE-MER-2102-27067"/>
    <x v="0"/>
    <s v="Under Verification"/>
    <s v="6th February,2021"/>
    <d v="2021-02-06T00:00:00"/>
    <s v="6th February,2021"/>
    <d v="2021-02-06T00:00:00"/>
    <s v="M'ituuru Gitonga Johnson"/>
    <s v="Male"/>
    <s v="22243234"/>
    <s v="720616558"/>
    <s v="254720616558"/>
    <s v=""/>
    <s v="254711156894"/>
    <n v="37.851300000000002"/>
    <n v="6.502E-3"/>
    <s v="Meru"/>
    <s v="Imenti North"/>
    <s v="Mbirikene"/>
    <s v="Nkurene"/>
    <n v="8"/>
    <s v="Igwemas General Digester Ltd"/>
    <s v="Timothy murithi"/>
    <s v=""/>
    <s v="Micro Business"/>
    <x v="1"/>
  </r>
  <r>
    <s v="VPA6"/>
    <s v="KE-BAR-2103-29308"/>
    <x v="1"/>
    <s v=""/>
    <s v="15th January,2021"/>
    <d v="2021-01-15T00:00:00"/>
    <s v="11th March,2021"/>
    <d v="2021-03-11T00:00:00"/>
    <s v="Chepkwony John"/>
    <s v="Male"/>
    <s v="4545318"/>
    <s v="254722857941"/>
    <s v="254722857941"/>
    <s v=""/>
    <s v=""/>
    <n v="35.807789999999997"/>
    <n v="0.32417499999999999"/>
    <s v="Baringo"/>
    <s v="Baringo Central"/>
    <s v="Tenges"/>
    <s v="Kabonde"/>
    <n v="10"/>
    <s v="Kichemu limited"/>
    <s v=""/>
    <s v=""/>
    <s v="Micro Business"/>
    <x v="1"/>
  </r>
  <r>
    <s v="VPA6"/>
    <s v="KE-LAI-2101-27287"/>
    <x v="1"/>
    <s v=""/>
    <s v="16th October,2020"/>
    <d v="2020-10-16T00:00:00"/>
    <s v="2nd January,2021"/>
    <d v="2021-01-02T00:00:00"/>
    <s v="Mutoru Tirus Kamau"/>
    <s v="Male"/>
    <s v="99999"/>
    <s v="254722912069"/>
    <s v="254722912069"/>
    <s v=""/>
    <s v=""/>
    <n v="36.375534999999999"/>
    <n v="0.16855700000000001"/>
    <s v="Laikipia"/>
    <s v="Nyahururu"/>
    <s v="Marmanet"/>
    <s v="Katharaini"/>
    <n v="12"/>
    <s v="Igwemas General Digester Ltd"/>
    <s v=""/>
    <s v=""/>
    <s v="Micro Business"/>
    <x v="0"/>
  </r>
  <r>
    <s v="VPA6"/>
    <s v="KE-LAI-2103-27091"/>
    <x v="1"/>
    <s v=""/>
    <s v="24th July,2020"/>
    <d v="2020-07-24T00:00:00"/>
    <s v="24th March,2021"/>
    <d v="2021-03-24T00:00:00"/>
    <s v="Kiarie James Njoroge"/>
    <s v="Male"/>
    <n v="99999"/>
    <s v="711261734"/>
    <s v="254711261734"/>
    <s v=""/>
    <s v="254792516254"/>
    <n v="36.573813000000001"/>
    <n v="-7.2056999999999996E-2"/>
    <s v="Laikipia"/>
    <s v="Laikipia East"/>
    <s v="ngobit"/>
    <s v="wiyumiririeB"/>
    <n v="8"/>
    <s v="Kichemu limited"/>
    <s v="kimenyi"/>
    <s v=""/>
    <s v="Micro Business"/>
    <x v="1"/>
  </r>
  <r>
    <s v="VPA6"/>
    <s v="KE-KIR-2104-25396"/>
    <x v="1"/>
    <s v=""/>
    <s v="7th February,2021"/>
    <d v="2021-02-07T00:00:00"/>
    <s v="7th April,2021"/>
    <d v="2021-04-07T00:00:00"/>
    <s v="Mwai Joseph Maina"/>
    <s v="Male"/>
    <s v="3395030"/>
    <s v="254738619557"/>
    <s v="254738619557"/>
    <s v=""/>
    <s v="254722862384"/>
    <n v="37.215767"/>
    <n v="-0.54910800000000004"/>
    <s v="Kirinyaga"/>
    <s v="Sagana"/>
    <s v="Mukure"/>
    <s v="Mitondo"/>
    <n v="6"/>
    <s v="Andcol Enterprises"/>
    <s v="Eric mugo"/>
    <s v=""/>
    <s v="Micro Business"/>
    <x v="1"/>
  </r>
  <r>
    <s v="VPA6"/>
    <s v="KE-BAR-2104-29309"/>
    <x v="1"/>
    <s v=""/>
    <s v="5th February,2021"/>
    <d v="2021-02-05T00:00:00"/>
    <s v="8th April,2021"/>
    <d v="2021-04-08T00:00:00"/>
    <s v="Kimaiyo Jennifer C"/>
    <s v="Female"/>
    <n v="99999"/>
    <s v="254720876525"/>
    <s v="254720876525"/>
    <s v=""/>
    <s v=""/>
    <n v="35.585132000000002"/>
    <n v="4.6533999999999999E-2"/>
    <s v="Baringo"/>
    <s v="Koibatek"/>
    <s v="Tinet"/>
    <s v="Chemosong"/>
    <n v="8"/>
    <s v="Kichemu limited"/>
    <s v=""/>
    <s v=""/>
    <s v="Micro Business"/>
    <x v="1"/>
  </r>
  <r>
    <s v="VPA6"/>
    <s v="KE-NAN-2101-26501"/>
    <x v="1"/>
    <s v=""/>
    <s v="7th December,2020"/>
    <d v="2020-12-07T00:00:00"/>
    <s v="8th January,2021"/>
    <d v="2021-01-08T00:00:00"/>
    <s v="Caroline Koech Jepkoech"/>
    <s v="Female"/>
    <s v="99999"/>
    <s v="721606200"/>
    <s v="254752764026"/>
    <s v=""/>
    <s v="254721606200"/>
    <n v="35.119653"/>
    <n v="0.17963000000000001"/>
    <s v="Nandi"/>
    <s v="Nandi hills"/>
    <s v="Nandi hills"/>
    <s v="Sinendet"/>
    <n v="10"/>
    <s v="Ndimar Renewable Energy"/>
    <s v="Julius Wachira"/>
    <s v=""/>
    <s v="Micro Business"/>
    <x v="1"/>
  </r>
  <r>
    <s v="VPA6"/>
    <s v="KE-UAS-2104-29310"/>
    <x v="1"/>
    <s v=""/>
    <s v="5th January,2021"/>
    <d v="2021-01-05T00:00:00"/>
    <s v="10th April,2021"/>
    <d v="2021-04-10T00:00:00"/>
    <s v="Keter Mike K"/>
    <s v="Male"/>
    <n v="99999"/>
    <s v="254720277588"/>
    <s v="254720277588"/>
    <s v=""/>
    <s v="254727454406"/>
    <n v="35.432392"/>
    <n v="0.61393699999999995"/>
    <s v="Uasin Gishu"/>
    <s v="Moiben"/>
    <s v="Kimoning"/>
    <s v="Kapkei"/>
    <n v="12"/>
    <s v="Kichemu limited"/>
    <s v=""/>
    <s v=""/>
    <s v="Micro Business"/>
    <x v="1"/>
  </r>
  <r>
    <s v="VPA6"/>
    <s v="KE-KIS-2104-26521"/>
    <x v="1"/>
    <s v=""/>
    <s v="11th April,2021"/>
    <d v="2021-04-11T00:00:00"/>
    <s v="11th April,2021"/>
    <d v="2021-04-11T00:00:00"/>
    <s v="Johnston Orenge"/>
    <s v="Male"/>
    <s v="4119407"/>
    <s v="254725856595"/>
    <s v="254725856595"/>
    <s v=""/>
    <s v="254735461735"/>
    <n v="34.874834999999997"/>
    <n v="-0.88524499999999995"/>
    <s v="Kisii"/>
    <s v="Nyamache"/>
    <s v="Nyacheki"/>
    <s v="Isena"/>
    <n v="8"/>
    <s v="Nyansancha Biogas"/>
    <s v="Samuel Manyura otiso"/>
    <s v=""/>
    <s v="Micro Business"/>
    <x v="1"/>
  </r>
  <r>
    <s v="VPA6"/>
    <s v="KE-KIA-2104-26939"/>
    <x v="1"/>
    <s v=""/>
    <s v="10th March,2021"/>
    <d v="2021-03-10T00:00:00"/>
    <s v="15th April,2021"/>
    <d v="2021-04-15T00:00:00"/>
    <s v="Mwaura Njoroge John"/>
    <s v="Male"/>
    <s v="20675187"/>
    <s v="254726154709"/>
    <s v="254726154709"/>
    <s v=""/>
    <s v="254710518816"/>
    <n v="36.800203000000003"/>
    <n v="-0.856325"/>
    <s v="Kiambu"/>
    <s v="Gatundu North"/>
    <s v="Gituamba"/>
    <s v="Karangari"/>
    <n v="8"/>
    <s v="Andcol Enterprises"/>
    <s v="Andrew toloyi"/>
    <s v=""/>
    <s v="Micro Business"/>
    <x v="0"/>
  </r>
  <r>
    <s v="VPA6"/>
    <s v="KE-BAR-2104-29311"/>
    <x v="1"/>
    <s v=""/>
    <s v="25th February,2021"/>
    <d v="2021-02-25T00:00:00"/>
    <s v="15th April,2021"/>
    <d v="2021-04-15T00:00:00"/>
    <s v="Kittony Francis K"/>
    <s v="Male"/>
    <n v="99999"/>
    <s v="254722577258"/>
    <s v="254722577258"/>
    <s v=""/>
    <s v=""/>
    <n v="35.866273999999997"/>
    <n v="0.12013799999999999"/>
    <s v="Baringo"/>
    <s v="Koibatek"/>
    <s v="Mogotio"/>
    <s v="Kapkut"/>
    <s v="24"/>
    <s v="Kichemu limited"/>
    <s v=""/>
    <s v=""/>
    <s v="Micro Business"/>
    <x v="1"/>
  </r>
  <r>
    <s v="VPA6"/>
    <s v="KE-NYA-2103-28983"/>
    <x v="1"/>
    <s v=""/>
    <s v="2nd February,2021"/>
    <d v="2021-02-02T00:00:00"/>
    <s v="10th March,2021"/>
    <d v="2021-03-10T00:00:00"/>
    <s v="Edwin Nyakundi Musonga"/>
    <s v="Male"/>
    <s v="23903762"/>
    <s v="254726364143"/>
    <s v="254726364143"/>
    <s v=""/>
    <s v="254719132626"/>
    <n v="34.937800000000003"/>
    <n v="-0.54389299999999996"/>
    <s v="Nyamira"/>
    <s v="Nyamira South"/>
    <s v="Bomanyanya"/>
    <s v="Nyamokenye"/>
    <n v="6"/>
    <s v="Perjo Biogas Co Ltd"/>
    <s v="Joel Moigare"/>
    <s v=""/>
    <s v="Micro Business"/>
    <x v="0"/>
  </r>
  <r>
    <s v="VPA6"/>
    <s v="KE-NAK-2104-27424"/>
    <x v="1"/>
    <s v=""/>
    <s v="22nd March,2021"/>
    <d v="2021-03-22T00:00:00"/>
    <s v="26th April,2021"/>
    <d v="2021-04-26T00:00:00"/>
    <s v="James Gitau Gaturu"/>
    <s v="Male"/>
    <s v="9554499"/>
    <s v="254726391360"/>
    <s v="254726391360"/>
    <s v=""/>
    <s v="254719537758"/>
    <n v="36.169324000000003"/>
    <n v="-0.171321"/>
    <s v="Nakuru"/>
    <s v="Bahati"/>
    <s v="Maili saba"/>
    <s v="Jerusalem"/>
    <n v="8"/>
    <s v="Samjubiotec Enterprises"/>
    <s v="Samuel Juma"/>
    <s v=""/>
    <s v="Micro Business"/>
    <x v="1"/>
  </r>
  <r>
    <s v="VPA6"/>
    <s v="KE-KIS-2105-26522"/>
    <x v="2"/>
    <s v="Institutional Plant"/>
    <s v="3rd May,2021"/>
    <d v="2021-05-03T00:00:00"/>
    <s v="3rd May,2021"/>
    <d v="2021-05-03T00:00:00"/>
    <s v="Farm Ogembo Daily"/>
    <s v="Male"/>
    <s v="20459798"/>
    <s v="+254728570693"/>
    <s v="254726449722"/>
    <s v=""/>
    <s v="254728570693"/>
    <n v="34.718555000000002"/>
    <n v="-0.79470300000000005"/>
    <s v="Kisii"/>
    <s v="Gucha  South"/>
    <s v="Machoge"/>
    <s v="Nyabisiongororo"/>
    <n v="12"/>
    <s v="Nyansancha Biogas"/>
    <s v="Samuel Manyura otiso Biogas"/>
    <s v=""/>
    <s v="Micro Business"/>
    <x v="1"/>
  </r>
  <r>
    <s v="VPA6"/>
    <s v="KE-KIS-2105-26523"/>
    <x v="1"/>
    <s v=""/>
    <s v="4th May,2021"/>
    <d v="2021-05-04T00:00:00"/>
    <s v="4th May,2021"/>
    <d v="2021-05-04T00:00:00"/>
    <s v="Oyiako Paul"/>
    <s v="Male"/>
    <s v="8273655"/>
    <s v="+254740694180"/>
    <s v="254712652146"/>
    <s v=""/>
    <s v="254740694180"/>
    <n v="34.791392000000002"/>
    <n v="-0.701963"/>
    <s v="Kisii"/>
    <s v="Kisii Central"/>
    <s v="Township"/>
    <s v="Bomobega"/>
    <n v="8"/>
    <s v="Nyansancha Biogas"/>
    <s v="Samuel Manyura otiso"/>
    <s v=""/>
    <s v="Micro Business"/>
    <x v="1"/>
  </r>
  <r>
    <s v="VPA6"/>
    <s v="KE-KIS-2105-26524"/>
    <x v="1"/>
    <s v=""/>
    <s v="12th May,2021"/>
    <d v="2021-05-12T00:00:00"/>
    <s v="12th May,2021"/>
    <d v="2021-05-12T00:00:00"/>
    <s v="Karori Yunes Gesare"/>
    <s v="Female"/>
    <s v="5826551"/>
    <s v="+2547229756963"/>
    <s v="254722984679"/>
    <s v=""/>
    <s v="2547229756963"/>
    <n v="34.735132"/>
    <n v="-0.69060699999999997"/>
    <s v="Kisii"/>
    <s v="Kisii South"/>
    <s v="Boviakhmu"/>
    <s v="Gsugurj"/>
    <n v="8"/>
    <s v="Nyansancha Biogas"/>
    <s v="Samuel Manyura otiso"/>
    <s v=""/>
    <s v="Micro Business"/>
    <x v="1"/>
  </r>
  <r>
    <s v="VPA6"/>
    <s v="KE-NYE-2103-0"/>
    <x v="0"/>
    <s v="Non Compliant"/>
    <s v="21st February,2021"/>
    <d v="2021-02-21T00:00:00"/>
    <s v="1st March,2021"/>
    <d v="2021-03-01T00:00:00"/>
    <s v="Iregi David Gathongo"/>
    <s v="Male"/>
    <s v="13539659"/>
    <s v="+254720476043"/>
    <s v="254726675319"/>
    <s v=""/>
    <s v="254720476043"/>
    <n v="37.085092000000003"/>
    <n v="-0.37331500000000001"/>
    <s v="Nyeri"/>
    <s v="Mathira West"/>
    <s v="Hobe"/>
    <s v="Kiambii"/>
    <n v="12"/>
    <s v="Mt Kenya Renewable energy"/>
    <s v="null"/>
    <s v=""/>
    <s v="Micro Business"/>
    <x v="0"/>
  </r>
  <r>
    <s v="VPA6"/>
    <s v="KE-MIG-2105-26525"/>
    <x v="1"/>
    <s v=""/>
    <s v="15th May,2021"/>
    <d v="2021-05-15T00:00:00"/>
    <s v="15th May,2021"/>
    <d v="2021-05-15T00:00:00"/>
    <s v="Measick Elizabeth"/>
    <s v="Female"/>
    <s v="2800825"/>
    <s v="+254703379311"/>
    <s v="254706193353"/>
    <s v=""/>
    <s v="254703379311"/>
    <n v="34.586602999999997"/>
    <n v="-0.73347499999999999"/>
    <s v="Migori"/>
    <s v="Rongo"/>
    <s v="Rongo"/>
    <s v="Nyarach"/>
    <n v="12"/>
    <s v="Nyansancha Biogas"/>
    <s v="Samuel Manyura otiso"/>
    <s v=""/>
    <s v="Micro Business"/>
    <x v="1"/>
  </r>
  <r>
    <s v="VPA6"/>
    <s v="KE-BAR-2105-27703"/>
    <x v="1"/>
    <s v=""/>
    <s v="20th January,2021"/>
    <d v="2021-01-20T00:00:00"/>
    <s v="23rd May,2021"/>
    <d v="2021-05-23T00:00:00"/>
    <s v="Yegon Joseph"/>
    <s v="Male"/>
    <n v="99999"/>
    <s v="254713348945"/>
    <s v="254713348945"/>
    <s v=""/>
    <s v=""/>
    <n v="35.807254999999998"/>
    <n v="0.28079300000000001"/>
    <s v="Baringo"/>
    <s v="Baringo Central"/>
    <s v="Tenges"/>
    <s v="Tulwongoi"/>
    <n v="8"/>
    <s v="Kichemu limited"/>
    <s v=""/>
    <s v=""/>
    <s v="Micro Business"/>
    <x v="1"/>
  </r>
  <r>
    <s v="VPA6"/>
    <s v="KE-BAR-2105-27704"/>
    <x v="1"/>
    <s v=""/>
    <s v="3rd April,2021"/>
    <d v="2021-04-03T00:00:00"/>
    <s v="23rd May,2021"/>
    <d v="2021-05-23T00:00:00"/>
    <s v="Lenge Jackson Kibet"/>
    <s v="Male"/>
    <n v="99999"/>
    <s v="254726327055"/>
    <s v="254726327055"/>
    <s v=""/>
    <s v=""/>
    <n v="35.814135"/>
    <n v="0.28046300000000002"/>
    <s v="Baringo"/>
    <s v="Baringo Central"/>
    <s v="Tenges"/>
    <s v="Tulwongoi"/>
    <n v="12"/>
    <s v="Kichemu limited"/>
    <s v=""/>
    <s v=""/>
    <s v="Micro Business"/>
    <x v="1"/>
  </r>
  <r>
    <s v="VPA6"/>
    <s v="KE-TRA-2105-25084"/>
    <x v="1"/>
    <s v=""/>
    <s v="29th May,2021"/>
    <d v="2021-05-29T00:00:00"/>
    <s v="29th May,2021"/>
    <d v="2021-05-29T00:00:00"/>
    <s v="Ondego Zablon Kube"/>
    <s v="Male"/>
    <s v="0933051"/>
    <s v="254723579372"/>
    <s v="254723579372"/>
    <s v=""/>
    <s v="254714576669"/>
    <n v="34.955736999999999"/>
    <n v="0.98454200000000003"/>
    <s v="Trans Nzoia"/>
    <s v="Trans Nzoia West"/>
    <s v="Matisi"/>
    <s v="Siuna"/>
    <n v="8"/>
    <s v="Pafasi Enterprise"/>
    <s v="Tom apiya"/>
    <s v=""/>
    <s v="Micro Business"/>
    <x v="1"/>
  </r>
  <r>
    <s v="VPA6"/>
    <s v="KE-KIA-2105-29097"/>
    <x v="1"/>
    <s v=""/>
    <s v="20th March,2021"/>
    <d v="2021-03-20T00:00:00"/>
    <s v="24th May,2021"/>
    <d v="2021-05-24T00:00:00"/>
    <s v="Ngugi Kabui David"/>
    <s v="Male"/>
    <s v="24038420"/>
    <s v="2547577779880"/>
    <s v="2547577779880"/>
    <s v=""/>
    <s v="254724155132"/>
    <n v="36.961697000000001"/>
    <n v="-1.0105249999999999"/>
    <s v="Kiambu"/>
    <s v="Kiambu"/>
    <s v="Mangu"/>
    <s v="Mutuma"/>
    <n v="12"/>
    <s v="Mt Kenya Renewable energy"/>
    <s v="Paul kiama"/>
    <s v=""/>
    <s v="Micro Business"/>
    <x v="0"/>
  </r>
  <r>
    <s v="VPA6"/>
    <s v="KE-MER-2105-27051"/>
    <x v="1"/>
    <s v=""/>
    <s v="18th April,2021"/>
    <d v="2021-04-18T00:00:00"/>
    <s v="6th May,2021"/>
    <d v="2021-05-06T00:00:00"/>
    <s v="Kibanga Dennis Mutuma"/>
    <s v="Male"/>
    <s v="25237834"/>
    <s v="720549884"/>
    <s v="254720549884"/>
    <s v=""/>
    <s v="254720549884"/>
    <n v="37.653131999999999"/>
    <n v="-8.6542999999999995E-2"/>
    <s v="Meru"/>
    <s v="Imenti South"/>
    <s v="Mwichoune"/>
    <s v="Rambu"/>
    <n v="12"/>
    <s v="Mt Kenya Renewable energy"/>
    <s v="Samuel Mbugua"/>
    <s v=""/>
    <s v="Micro Business"/>
    <x v="0"/>
  </r>
  <r>
    <s v="VPA6"/>
    <s v="KE-MER-2104-27053"/>
    <x v="1"/>
    <s v=""/>
    <s v="28th March,2021"/>
    <d v="2021-03-28T00:00:00"/>
    <s v="16th April,2021"/>
    <d v="2021-04-16T00:00:00"/>
    <s v="Mbijiwe Timothy Mwenda"/>
    <s v="Male"/>
    <n v="99999"/>
    <s v="254722844182"/>
    <s v="254722844182"/>
    <s v=""/>
    <s v="254746627316"/>
    <n v="37.578449999999997"/>
    <n v="-2.9207E-2"/>
    <s v="Meru"/>
    <s v="Imenti South"/>
    <s v="Uruku"/>
    <s v="Nkogwe"/>
    <n v="8"/>
    <s v="Likunga Company Limited"/>
    <s v="Julius Mwiraria"/>
    <s v=""/>
    <s v="Micro Business"/>
    <x v="0"/>
  </r>
  <r>
    <s v="VPA6"/>
    <s v="KE-MER-2103-27055"/>
    <x v="1"/>
    <s v=""/>
    <s v="5th March,2021"/>
    <d v="2021-03-05T00:00:00"/>
    <s v="25th March,2021"/>
    <d v="2021-03-25T00:00:00"/>
    <s v="Mwiti Jackline Kawira"/>
    <s v="Male"/>
    <s v="195643567"/>
    <s v="254719679202"/>
    <s v="254719679202"/>
    <s v=""/>
    <s v="254721227712"/>
    <n v="37.632294999999999"/>
    <n v="-0.252583"/>
    <s v="Meru"/>
    <s v="Imenti South"/>
    <s v="Chogoria"/>
    <s v="Katharani"/>
    <n v="6"/>
    <s v="Likunga Company Limited"/>
    <s v="Gideon Mbaabu"/>
    <s v=""/>
    <s v="Micro Business"/>
    <x v="0"/>
  </r>
  <r>
    <s v="VPA6"/>
    <s v="KE-MER-2106-27052"/>
    <x v="0"/>
    <s v="Grievance"/>
    <s v="14th May,2021"/>
    <d v="2021-05-14T00:00:00"/>
    <s v="2nd June,2021"/>
    <d v="2021-06-02T00:00:00"/>
    <s v="Rutere George Kirimi"/>
    <s v="Male"/>
    <s v="234565434"/>
    <s v="728280816"/>
    <s v="254728280816"/>
    <s v=""/>
    <s v="254728873106"/>
    <n v="37.570141999999997"/>
    <n v="-6.1823000000000003E-2"/>
    <s v="Meru"/>
    <s v="Imenti South"/>
    <s v="Kathera"/>
    <s v="Marimba"/>
    <n v="8"/>
    <s v="Likunga Company Limited"/>
    <s v="Jason Mutabari"/>
    <s v=""/>
    <s v="Micro Business"/>
    <x v="0"/>
  </r>
  <r>
    <s v="VPA6"/>
    <s v="KE-MER-2104-27054"/>
    <x v="1"/>
    <s v=""/>
    <s v="28th March,2021"/>
    <d v="2021-03-28T00:00:00"/>
    <s v="16th April,2021"/>
    <d v="2021-04-16T00:00:00"/>
    <s v="Ndegwa Edward Muriuki"/>
    <s v="Male"/>
    <n v="99999"/>
    <s v="254723520492"/>
    <s v="254723520492"/>
    <s v=""/>
    <s v="254726857561"/>
    <n v="37.608732000000003"/>
    <n v="-9.8267999999999994E-2"/>
    <s v="Meru"/>
    <s v="Imenti South"/>
    <s v="Ngirene"/>
    <s v="Ngirine"/>
    <n v="8"/>
    <s v="Likunga Company Limited"/>
    <s v="Julius Mwiraria"/>
    <s v=""/>
    <s v="Micro Business"/>
    <x v="0"/>
  </r>
  <r>
    <s v="VPA6"/>
    <s v="KE-THA-2105-27056"/>
    <x v="1"/>
    <s v=""/>
    <s v="2nd May,2021"/>
    <d v="2021-05-02T00:00:00"/>
    <s v="15th May,2021"/>
    <d v="2021-05-15T00:00:00"/>
    <s v="Gitari Ann Kawira"/>
    <s v="Male"/>
    <s v="193487544"/>
    <s v="254729371686"/>
    <s v="254729371686"/>
    <s v=""/>
    <s v="254718355386"/>
    <n v="37.639119999999998"/>
    <n v="-0.25203500000000001"/>
    <s v="Tharaka-Nithi"/>
    <s v="Maara"/>
    <s v="Kiriani"/>
    <s v="Kiriani"/>
    <n v="8"/>
    <s v="Likunga Company Limited"/>
    <s v="Gideon Mbaabu"/>
    <s v=""/>
    <s v="Micro Business"/>
    <x v="0"/>
  </r>
  <r>
    <s v="VPA6"/>
    <s v="KE-MER-2102-27058"/>
    <x v="1"/>
    <s v=""/>
    <s v="3rd January,2021"/>
    <d v="2021-01-03T00:00:00"/>
    <s v="2nd February,2021"/>
    <d v="2021-02-02T00:00:00"/>
    <s v="Kambura Kirimi Silvia"/>
    <s v="Female"/>
    <s v="9215503"/>
    <s v="727374149"/>
    <s v="254727374149"/>
    <s v=""/>
    <s v="254711258938"/>
    <n v="37.603301999999999"/>
    <n v="-5.8845000000000001E-2"/>
    <s v="Meru"/>
    <s v="Imenti South"/>
    <s v="Kathera"/>
    <s v="Taai"/>
    <n v="6"/>
    <s v="Likunga Company Limited"/>
    <s v="Eric Munene"/>
    <s v=""/>
    <s v="Micro Business"/>
    <x v="1"/>
  </r>
  <r>
    <s v="VPA6"/>
    <s v="KE-TRA-2106-25085"/>
    <x v="1"/>
    <s v=""/>
    <s v="6th June,2021"/>
    <d v="2021-06-06T00:00:00"/>
    <s v="6th June,2021"/>
    <d v="2021-06-06T00:00:00"/>
    <s v="Irongi Abdi Kibet"/>
    <s v="Male"/>
    <s v="23525090"/>
    <s v="254722381924"/>
    <s v="254722381924"/>
    <s v=""/>
    <s v="254703400700"/>
    <n v="35.029837999999998"/>
    <n v="1.0099229999999999"/>
    <s v="Trans Nzoia"/>
    <s v="Kiminini"/>
    <s v="Milimani"/>
    <s v="Forest"/>
    <n v="6"/>
    <s v="Pafasi Enterprise"/>
    <s v="Tom apiya agalo"/>
    <s v=""/>
    <s v="Micro Business"/>
    <x v="1"/>
  </r>
  <r>
    <s v="VPA6"/>
    <s v="KE-THA-2103-27059"/>
    <x v="1"/>
    <s v=""/>
    <s v="19th February,2021"/>
    <d v="2021-02-19T00:00:00"/>
    <s v="5th March,2021"/>
    <d v="2021-03-05T00:00:00"/>
    <s v="Njeru Mbaka Eustace"/>
    <s v="Male"/>
    <s v="193454322"/>
    <s v="254721555598"/>
    <s v="254721555598"/>
    <s v=""/>
    <s v="254721555598"/>
    <n v="37.670098000000003"/>
    <n v="-0.35041299999999997"/>
    <s v="Tharaka-Nithi"/>
    <s v="Chuka"/>
    <s v="Muiru"/>
    <s v="Kambandi"/>
    <n v="10"/>
    <s v="Likunga Company Limited"/>
    <s v="Gideon Mbaabu"/>
    <s v=""/>
    <s v="Micro Business"/>
    <x v="1"/>
  </r>
  <r>
    <s v="VPA6"/>
    <s v="KE-THA-2103-27060"/>
    <x v="1"/>
    <s v=""/>
    <s v="28th February,2021"/>
    <d v="2021-02-28T00:00:00"/>
    <s v="18th March,2021"/>
    <d v="2021-03-18T00:00:00"/>
    <s v="Mutegi Felix Kithinji"/>
    <s v="Male"/>
    <s v="23432154"/>
    <s v="254735973942"/>
    <s v="254735973942"/>
    <s v=""/>
    <s v="254735973904"/>
    <n v="37.619782999999998"/>
    <n v="-0.34767500000000001"/>
    <s v="Tharaka-Nithi"/>
    <s v="Chuka"/>
    <s v="Kirege"/>
    <s v="Kirege"/>
    <n v="10"/>
    <s v="Likunga Company Limited"/>
    <s v="Gideon Mbaabu"/>
    <s v=""/>
    <s v="Micro Business"/>
    <x v="1"/>
  </r>
  <r>
    <s v="VPA6"/>
    <s v="KE-THA-2102-27061"/>
    <x v="1"/>
    <s v=""/>
    <s v="1st February,2021"/>
    <d v="2021-02-01T00:00:00"/>
    <s v="25th February,2021"/>
    <d v="2021-02-25T00:00:00"/>
    <s v="Silas Justus Muriithi"/>
    <s v="Male"/>
    <s v="21456432"/>
    <s v="724058821"/>
    <s v="254724058821"/>
    <s v=""/>
    <s v="254714163714"/>
    <n v="37.631570000000004"/>
    <n v="-0.31973000000000001"/>
    <s v="Tharaka-Nithi"/>
    <s v="Chuka"/>
    <s v="Kuangondu"/>
    <s v="Mukungugu"/>
    <n v="8"/>
    <s v="Likunga Company Limited"/>
    <s v="Julius Meme"/>
    <s v=""/>
    <s v="Micro Business"/>
    <x v="0"/>
  </r>
  <r>
    <s v="VPA6"/>
    <s v="KE-NAN-2103-26494"/>
    <x v="0"/>
    <s v="Grievance"/>
    <s v="1st February,2021"/>
    <d v="2021-02-01T00:00:00"/>
    <s v="20th March,2021"/>
    <d v="2021-03-20T00:00:00"/>
    <s v="Nemiah Sareto"/>
    <s v="Male"/>
    <s v="99999"/>
    <s v="254791580899"/>
    <s v="254791580899"/>
    <s v=""/>
    <s v=""/>
    <n v="35.301189000000001"/>
    <n v="0.14344299999999999"/>
    <s v="Nandi"/>
    <s v="Nandi hills"/>
    <s v="Nandi hills"/>
    <s v="Mogobich"/>
    <n v="10"/>
    <s v="Ndimar Renewable Energy"/>
    <s v="Julius Murimi"/>
    <s v=""/>
    <s v="Micro Business"/>
    <x v="0"/>
  </r>
  <r>
    <s v="VPA6"/>
    <s v="KE-NAK-2107-27705"/>
    <x v="0"/>
    <s v="Non Compliant"/>
    <s v="10th May,2021"/>
    <d v="2021-05-10T00:00:00"/>
    <s v="13th July,2021"/>
    <d v="2021-07-13T00:00:00"/>
    <s v="Kipsoi Richard"/>
    <s v="Male"/>
    <s v="11427425"/>
    <s v="254723478924"/>
    <s v="254723478924"/>
    <s v=""/>
    <s v=""/>
    <n v="35.914949999999997"/>
    <n v="-9.0908000000000003E-2"/>
    <s v="Nakuru"/>
    <s v="Rongai"/>
    <s v="Soy"/>
    <s v="Mainga"/>
    <n v="12"/>
    <s v="Kichemu limited"/>
    <s v=""/>
    <s v=""/>
    <s v="Micro Business"/>
    <x v="1"/>
  </r>
  <r>
    <s v="VPA6"/>
    <s v="KE-NYA-2107-28984"/>
    <x v="1"/>
    <s v=""/>
    <s v="25th June,2021"/>
    <d v="2021-06-25T00:00:00"/>
    <s v="25th July,2021"/>
    <d v="2021-07-25T00:00:00"/>
    <s v="Samuel Ogechi Momanyi"/>
    <s v="Male"/>
    <s v="0947243"/>
    <s v="254704020391"/>
    <s v="254704020391"/>
    <s v=""/>
    <s v="254733475189"/>
    <n v="35.018548000000003"/>
    <n v="-0.586113"/>
    <s v="Nyamira"/>
    <s v="Nyamira North"/>
    <s v="Itibo"/>
    <s v="Bonyunyu"/>
    <n v="6"/>
    <s v="Perjo Biogas and co ltd"/>
    <s v="Joel Moigare"/>
    <s v=""/>
    <s v="Micro Business"/>
    <x v="0"/>
  </r>
  <r>
    <s v="VPA6"/>
    <s v="KE-NYA-2106-28985"/>
    <x v="1"/>
    <s v=""/>
    <s v="10th May,2021"/>
    <d v="2021-05-10T00:00:00"/>
    <s v="20th June,2021"/>
    <d v="2021-06-20T00:00:00"/>
    <s v="Stephen Sese Ondari"/>
    <s v="Male"/>
    <s v="0944536"/>
    <s v="254723401650"/>
    <s v="254723401650"/>
    <s v=""/>
    <s v="254734491146"/>
    <n v="35.019154999999998"/>
    <n v="-0.58588799999999996"/>
    <s v="Nyamira"/>
    <s v="Nyamira North"/>
    <s v="Itibo"/>
    <s v="Bonyunyu"/>
    <n v="6"/>
    <s v="Perjo Biogas and co ltd"/>
    <s v="Joel Moigare"/>
    <s v=""/>
    <s v="Micro Business"/>
    <x v="1"/>
  </r>
  <r>
    <s v="VPA6"/>
    <s v="KE-TRA-2108-25086"/>
    <x v="1"/>
    <s v=""/>
    <s v="19th July,2021"/>
    <d v="2021-07-19T00:00:00"/>
    <s v="12th August,2021"/>
    <d v="2021-08-12T00:00:00"/>
    <s v="Wasike Jackline Mukwana"/>
    <s v="Female"/>
    <s v="12442101"/>
    <s v="72286879"/>
    <s v="254722868789"/>
    <s v=""/>
    <s v="254721277219"/>
    <n v="35.113489000000001"/>
    <n v="1.047501"/>
    <s v="Trans Nzoia"/>
    <s v="Trans Nzoia West"/>
    <s v="Sinyereri"/>
    <s v="Minex"/>
    <n v="10"/>
    <s v="Pafasi Enterprise"/>
    <s v="null"/>
    <s v=""/>
    <s v="Micro Business"/>
    <x v="1"/>
  </r>
  <r>
    <s v="VPA6"/>
    <s v="KE-BAR-2108-27708"/>
    <x v="0"/>
    <s v="Non Compliant"/>
    <s v="10th June,2021"/>
    <d v="2021-06-10T00:00:00"/>
    <s v="15th August,2021"/>
    <d v="2021-08-15T00:00:00"/>
    <s v="Toroitich Sarah"/>
    <s v="Female"/>
    <s v="6597042"/>
    <s v="726839195"/>
    <s v="254726839195"/>
    <s v=""/>
    <s v=""/>
    <n v="35.771014999999998"/>
    <n v="0.46864400000000001"/>
    <s v="Baringo"/>
    <s v="Baringo Central"/>
    <s v="Kapropita"/>
    <s v="Kapropita"/>
    <n v="8"/>
    <s v="Kichemu limited"/>
    <s v=""/>
    <s v=""/>
    <s v="Micro Business"/>
    <x v="1"/>
  </r>
  <r>
    <s v="VPA6"/>
    <s v="KE-BAR-2108-27710"/>
    <x v="1"/>
    <s v=""/>
    <s v="10th June,2021"/>
    <d v="2021-06-10T00:00:00"/>
    <s v="15th August,2021"/>
    <d v="2021-08-15T00:00:00"/>
    <s v="Chebon Nancy"/>
    <s v="Female"/>
    <n v="99999"/>
    <s v="254724787046"/>
    <s v="254724787046"/>
    <s v=""/>
    <s v=""/>
    <n v="35.755389999999998"/>
    <n v="0.49346800000000002"/>
    <s v="Baringo"/>
    <s v="Baringo Central"/>
    <s v="Kapropita"/>
    <s v="Kapchepsir"/>
    <n v="8"/>
    <s v="Kichemu limited"/>
    <s v=""/>
    <s v=""/>
    <s v="Micro Business"/>
    <x v="1"/>
  </r>
  <r>
    <s v="VPA6"/>
    <s v="KE-BAR-2108-27711"/>
    <x v="0"/>
    <s v="Non Compliant"/>
    <s v="10th June,2021"/>
    <d v="2021-06-10T00:00:00"/>
    <s v="15th August,2021"/>
    <d v="2021-08-15T00:00:00"/>
    <s v="Biwott Joseph L"/>
    <s v="Male"/>
    <n v="99999"/>
    <s v="721359087"/>
    <s v="254721359087"/>
    <s v=""/>
    <s v=""/>
    <n v="35.756490999999997"/>
    <n v="0.48988900000000002"/>
    <s v="Baringo"/>
    <s v="Baringo Central"/>
    <s v="Kapropita"/>
    <s v="Kapchesir"/>
    <n v="10"/>
    <s v="Kichemu limited"/>
    <s v=""/>
    <s v=""/>
    <s v="Micro Business"/>
    <x v="1"/>
  </r>
  <r>
    <s v="VPA6"/>
    <s v="KE-BAR-2108-27712"/>
    <x v="1"/>
    <s v=""/>
    <s v="10th June,2021"/>
    <d v="2021-06-10T00:00:00"/>
    <s v="15th August,2021"/>
    <d v="2021-08-15T00:00:00"/>
    <s v="Jebet Christine"/>
    <s v="Female"/>
    <n v="99999"/>
    <s v="720927582"/>
    <s v="254720927582"/>
    <s v=""/>
    <s v=""/>
    <n v="35.754255000000001"/>
    <n v="0.49269499999999999"/>
    <s v="Baringo"/>
    <s v="Baringo Central"/>
    <s v="Kapropita"/>
    <s v="Kapchesir"/>
    <n v="10"/>
    <s v="Kichemu limited"/>
    <s v="null"/>
    <s v=""/>
    <s v="Micro Business"/>
    <x v="1"/>
  </r>
  <r>
    <s v="VPA6"/>
    <s v="KE-BAR-2108-27713"/>
    <x v="1"/>
    <s v=""/>
    <s v="15th May,2021"/>
    <d v="2021-05-15T00:00:00"/>
    <s v="15th August,2021"/>
    <d v="2021-08-15T00:00:00"/>
    <s v="Komen Judy"/>
    <s v="Female"/>
    <n v="99999"/>
    <s v="711511072"/>
    <s v="254711511072"/>
    <s v=""/>
    <s v=""/>
    <n v="35.748922"/>
    <n v="0.47983300000000001"/>
    <s v="Baringo"/>
    <s v="Baringo Central"/>
    <s v="Kabarnet"/>
    <s v="Mumol"/>
    <n v="10"/>
    <s v="Kichemu limited"/>
    <s v=""/>
    <s v=""/>
    <s v="Micro Business"/>
    <x v="1"/>
  </r>
  <r>
    <s v="VPA6"/>
    <s v="KE-MER-2109-27068"/>
    <x v="0"/>
    <s v="Unreachable"/>
    <s v="15th August,2021"/>
    <d v="2021-08-15T00:00:00"/>
    <s v="3rd September,2021"/>
    <d v="2021-09-03T00:00:00"/>
    <s v="Kirunja David Mwebia"/>
    <s v="Male"/>
    <s v="7743055"/>
    <s v="727085263"/>
    <s v="254114636533"/>
    <s v=""/>
    <s v="254726266599"/>
    <n v="37.650647999999997"/>
    <n v="-9.5312999999999995E-2"/>
    <s v="Meru"/>
    <s v="Imenti South"/>
    <s v="Mwichiune"/>
    <s v="Kierera"/>
    <n v="8"/>
    <s v="Likunga Company Limited"/>
    <s v="Mwiti ndubi"/>
    <s v=""/>
    <s v="Micro Business"/>
    <x v="1"/>
  </r>
  <r>
    <s v="VPA6"/>
    <s v="KE-NAK-2107-27578"/>
    <x v="0"/>
    <s v="Grievance"/>
    <s v="12th April,2021"/>
    <d v="2021-04-12T00:00:00"/>
    <s v="10th July,2021"/>
    <d v="2021-07-10T00:00:00"/>
    <s v="Muthoni Wangui Esther"/>
    <s v="Female"/>
    <s v="26392183"/>
    <s v="254726039088"/>
    <s v="254726039088"/>
    <s v=""/>
    <s v="254724582593"/>
    <n v="36.178621999999997"/>
    <n v="-0.16648199999999999"/>
    <s v="Nakuru"/>
    <s v="Bahati"/>
    <s v="Karunga"/>
    <s v="Ruguru"/>
    <n v="8"/>
    <s v="Samjubiotec Enterprises"/>
    <s v="Samuel Juma"/>
    <s v=""/>
    <s v="Micro Business"/>
    <x v="1"/>
  </r>
  <r>
    <s v="VPA6"/>
    <s v="KE-BUN-2109-25087"/>
    <x v="0"/>
    <s v="Unreachable"/>
    <s v="25th September,2021"/>
    <d v="2021-09-25T00:00:00"/>
    <s v="25th September,2021"/>
    <d v="2021-09-25T00:00:00"/>
    <s v="Wanaswa Rosemary Naswa"/>
    <s v="Female"/>
    <s v="3463261"/>
    <s v="254712506877"/>
    <s v="254712506877"/>
    <s v=""/>
    <s v="254723995585"/>
    <n v="34.543277000000003"/>
    <n v="0.60131800000000002"/>
    <s v="Bungoma"/>
    <s v="Bungoma South"/>
    <s v="Kibabi"/>
    <s v="Makutano"/>
    <n v="10"/>
    <s v="Pafasi Enterprise"/>
    <s v="Tom apiya agalo"/>
    <s v=""/>
    <s v="Micro Business"/>
    <x v="1"/>
  </r>
  <r>
    <s v="VPA6"/>
    <s v="KE-LAI-2109-27351"/>
    <x v="1"/>
    <s v=""/>
    <s v="10th August,2021"/>
    <d v="2021-08-10T00:00:00"/>
    <s v="1st September,2021"/>
    <d v="2021-09-01T00:00:00"/>
    <s v="Agnes Mathenge Nyambura"/>
    <s v="Female"/>
    <n v="99999"/>
    <s v="254728074054"/>
    <s v="254728074054"/>
    <s v=""/>
    <s v=""/>
    <n v="36.560174000000004"/>
    <n v="-8.2086999999999993E-2"/>
    <s v="Laikipia"/>
    <s v="Laikipia East"/>
    <s v="Munyaka"/>
    <s v="Metha"/>
    <n v="8"/>
    <s v="Kichemu limited"/>
    <s v="Stephen Macharia"/>
    <s v=""/>
    <s v="Micro Business"/>
    <x v="1"/>
  </r>
  <r>
    <s v="VPA6"/>
    <s v="KE-LAI-2109-27355"/>
    <x v="1"/>
    <s v=""/>
    <s v="12th August,2021"/>
    <d v="2021-08-12T00:00:00"/>
    <s v="1st September,2021"/>
    <d v="2021-09-01T00:00:00"/>
    <s v="Warugongo Wangeci Mary"/>
    <s v="Female"/>
    <n v="99999"/>
    <s v="254714873504"/>
    <s v="254714873504"/>
    <s v=""/>
    <s v="254713060402"/>
    <n v="36.567512000000001"/>
    <n v="-8.6307999999999996E-2"/>
    <s v="Laikipia"/>
    <s v="Laikipia East"/>
    <s v="Gobit"/>
    <s v="Central dam"/>
    <n v="8"/>
    <s v="Kichemu limited"/>
    <s v="Stephen Macharia"/>
    <s v=""/>
    <s v="Micro Business"/>
    <x v="1"/>
  </r>
  <r>
    <s v="VPA6"/>
    <s v="KE-LAI-2109-27354"/>
    <x v="1"/>
    <s v=""/>
    <s v="27th July,2021"/>
    <d v="2021-07-27T00:00:00"/>
    <s v="1st September,2021"/>
    <d v="2021-09-01T00:00:00"/>
    <s v="Shadrack Njocora Karuri"/>
    <s v="Male"/>
    <n v="99999"/>
    <s v="254720420040"/>
    <s v="254720420040"/>
    <s v=""/>
    <s v="254727440021"/>
    <n v="36.562266000000001"/>
    <n v="-8.9180999999999996E-2"/>
    <s v="Laikipia"/>
    <s v="Laikipia East"/>
    <s v="Gobit"/>
    <s v="Metha"/>
    <n v="8"/>
    <s v="Kichemu limited"/>
    <s v="Stephen Macharia"/>
    <s v=""/>
    <s v="Micro Business"/>
    <x v="1"/>
  </r>
  <r>
    <s v="VPA6"/>
    <s v="KE-LAI-2109-27353"/>
    <x v="1"/>
    <s v=""/>
    <s v="17th July,2021"/>
    <d v="2021-07-17T00:00:00"/>
    <s v="1st September,2021"/>
    <d v="2021-09-01T00:00:00"/>
    <s v="Rahab Wangechi"/>
    <s v="Female"/>
    <n v="99999"/>
    <s v="254720415649"/>
    <s v="254720415649"/>
    <s v=""/>
    <s v="254726233638"/>
    <n v="36.560726000000003"/>
    <n v="-8.3305000000000004E-2"/>
    <s v="Laikipia"/>
    <s v="Laikipia East"/>
    <s v="Gobit"/>
    <s v="Mathu"/>
    <n v="8"/>
    <s v="Kichemu limited"/>
    <s v="Stephen Macharia"/>
    <s v=""/>
    <s v="Micro Business"/>
    <x v="1"/>
  </r>
  <r>
    <s v="VPA6"/>
    <s v="KE-LAI-2109-27352"/>
    <x v="1"/>
    <s v=""/>
    <s v="15th July,2021"/>
    <d v="2021-07-15T00:00:00"/>
    <s v="1st September,2021"/>
    <d v="2021-09-01T00:00:00"/>
    <s v="Joseph Dunatoh Mwaniki"/>
    <s v="Male"/>
    <n v="99999"/>
    <s v="254723574773"/>
    <s v="254723574773"/>
    <s v=""/>
    <s v=""/>
    <n v="36.560327999999998"/>
    <n v="-8.0954999999999999E-2"/>
    <s v="Laikipia"/>
    <s v="Laikipia East"/>
    <s v="Gobit"/>
    <s v="Metha"/>
    <n v="8"/>
    <s v="Kichemu limited"/>
    <s v="Stephen Macharia"/>
    <s v=""/>
    <s v="Micro Business"/>
    <x v="1"/>
  </r>
  <r>
    <s v="VPA6"/>
    <s v="KE-BAR-2110-27715"/>
    <x v="1"/>
    <s v=""/>
    <s v="11th August,2021"/>
    <d v="2021-08-11T00:00:00"/>
    <s v="11th October,2021"/>
    <d v="2021-10-11T00:00:00"/>
    <s v="Kosgei Pamela"/>
    <s v="Female"/>
    <s v="9779287"/>
    <s v="254722298425"/>
    <s v="254722298425"/>
    <s v=""/>
    <s v=""/>
    <n v="35.717502000000003"/>
    <n v="8.1309999999999993E-2"/>
    <s v="Baringo"/>
    <s v="Koibatek"/>
    <s v="poror/Arama"/>
    <s v="Poror"/>
    <n v="10"/>
    <s v="Mt Kenya Renewable energy"/>
    <s v=""/>
    <s v=""/>
    <s v="Micro Business"/>
    <x v="1"/>
  </r>
  <r>
    <s v="VPA6"/>
    <s v="KE-THA-2110-29551"/>
    <x v="1"/>
    <s v=""/>
    <s v="16th October,2021"/>
    <d v="2021-10-16T00:00:00"/>
    <s v="16th October,2021"/>
    <d v="2021-10-16T00:00:00"/>
    <s v="Mieri Gitari Jack"/>
    <s v="Male"/>
    <s v="194531436"/>
    <s v="729831967"/>
    <s v="254729831967"/>
    <s v=""/>
    <s v="254741705344"/>
    <n v="37.695895"/>
    <n v="-0.36847999999999997"/>
    <s v="Tharaka-Nithi"/>
    <s v="Chuka"/>
    <s v="Gitarene"/>
    <s v="Nkumbo"/>
    <n v="8"/>
    <s v="Igwemas General Digester Ltd"/>
    <s v="Samuel kirimi"/>
    <s v=""/>
    <s v="Micro Business"/>
    <x v="1"/>
  </r>
  <r>
    <s v="VPA6"/>
    <s v="KE-MER-2110-29553"/>
    <x v="1"/>
    <s v=""/>
    <s v="28th October,2021"/>
    <d v="2021-10-28T00:00:00"/>
    <s v="28th October,2021"/>
    <d v="2021-10-28T00:00:00"/>
    <s v="Nkuene Kibia Separanza"/>
    <s v="Female"/>
    <s v="19432354"/>
    <s v="254721590831"/>
    <s v="254721590831"/>
    <s v=""/>
    <s v="254750778935"/>
    <n v="37.698898"/>
    <n v="-0.18857299999999999"/>
    <s v="Meru"/>
    <s v="Igembe South"/>
    <s v="Igoji"/>
    <s v="Rwarene"/>
    <n v="8"/>
    <s v="Igwemas General Digester Ltd"/>
    <s v="Samuel maruga"/>
    <s v=""/>
    <s v="Micro Business"/>
    <x v="1"/>
  </r>
  <r>
    <s v="VPA6"/>
    <s v="KE-MER-2111-29554"/>
    <x v="1"/>
    <s v=""/>
    <s v="10th October,2021"/>
    <d v="2021-10-10T00:00:00"/>
    <s v="3rd November,2021"/>
    <d v="2021-11-03T00:00:00"/>
    <s v="Ariithi Mbaya Joram"/>
    <s v="Male"/>
    <s v="3094374"/>
    <s v="254721681450"/>
    <s v="254721681450"/>
    <s v=""/>
    <s v="254720701383"/>
    <n v="37.602542"/>
    <n v="-8.7705000000000005E-2"/>
    <s v="Meru"/>
    <s v="Imenti South"/>
    <s v="Upper chure"/>
    <s v="Gacibi"/>
    <n v="6"/>
    <s v="Igwemas General Digester Ltd"/>
    <s v="Samuel maruga"/>
    <s v=""/>
    <s v="Micro Business"/>
    <x v="1"/>
  </r>
  <r>
    <s v="VPA6"/>
    <s v="KE-UAS-2111-29701"/>
    <x v="1"/>
    <s v=""/>
    <s v="14th September,2021"/>
    <d v="2021-09-14T00:00:00"/>
    <s v="16th November,2021"/>
    <d v="2021-11-16T00:00:00"/>
    <s v="Anne Chebichi"/>
    <s v="Female"/>
    <n v="99999"/>
    <s v="254719135610"/>
    <s v="254719135610"/>
    <s v=""/>
    <s v=""/>
    <n v="35.326300000000003"/>
    <n v="0.43248799999999998"/>
    <s v="Uasin Gishu"/>
    <s v="Kesses"/>
    <s v="Kesses"/>
    <s v="Cheplaskei"/>
    <n v="12"/>
    <s v="Ndimar Renewable Energy"/>
    <s v="Julius murimi"/>
    <s v=""/>
    <s v="Micro Business"/>
    <x v="1"/>
  </r>
  <r>
    <s v="VPA6"/>
    <s v="KE-MER-2111-27073"/>
    <x v="1"/>
    <s v=""/>
    <s v="17th October,2021"/>
    <d v="2021-10-17T00:00:00"/>
    <s v="2nd November,2021"/>
    <d v="2021-11-02T00:00:00"/>
    <s v="Kinoti Nahashon Peter"/>
    <s v="Male"/>
    <s v="10146066"/>
    <s v="254712635105"/>
    <s v="254712635105"/>
    <s v=""/>
    <s v="254720885567"/>
    <n v="37.620229999999999"/>
    <n v="-4.0543000000000003E-2"/>
    <s v="Meru"/>
    <s v="Imenti South"/>
    <s v="Uruku"/>
    <s v="Kaubau"/>
    <n v="8"/>
    <s v="Likunga Company Limited"/>
    <s v="Gideon mbaabu"/>
    <s v=""/>
    <s v="Micro Business"/>
    <x v="0"/>
  </r>
  <r>
    <s v="VPA6"/>
    <s v="KE-MER-2111-2702"/>
    <x v="1"/>
    <s v=""/>
    <s v="21st September,2021"/>
    <d v="2021-09-21T00:00:00"/>
    <s v="10th November,2021"/>
    <d v="2021-11-10T00:00:00"/>
    <s v="Joseph Mwirigi Catherine"/>
    <s v="Female"/>
    <s v="7728421"/>
    <s v="254700215185"/>
    <s v="254700215185"/>
    <s v=""/>
    <s v="254713455435"/>
    <n v="37.620972999999999"/>
    <n v="-3.9883000000000002E-2"/>
    <s v="Meru"/>
    <s v="Imenti South"/>
    <s v="Uruku"/>
    <s v="Kaubau"/>
    <n v="6"/>
    <s v="Likunga Company Limited"/>
    <s v="Gideon mbaabu"/>
    <s v=""/>
    <s v="Micro Business"/>
    <x v="0"/>
  </r>
  <r>
    <s v="VPA6"/>
    <s v="KE-UAS-2111-25088"/>
    <x v="1"/>
    <s v=""/>
    <s v="30th November,2021"/>
    <d v="2021-11-30T00:00:00"/>
    <s v="30th November,2021"/>
    <d v="2021-11-30T00:00:00"/>
    <s v="Tirop Patrick Chemwolo"/>
    <s v="Male"/>
    <n v="99999"/>
    <s v="723876508"/>
    <s v="254723876508"/>
    <s v=""/>
    <s v="254725493374"/>
    <n v="35.477060000000002"/>
    <n v="0.71129299999999995"/>
    <s v="Uasin Gishu"/>
    <s v="Moiben"/>
    <s v="Karuna"/>
    <s v="Tilatil"/>
    <n v="10"/>
    <s v="Pafasi Enterprise"/>
    <s v="Tom apiya agalo"/>
    <s v=""/>
    <s v="Micro Business"/>
    <x v="1"/>
  </r>
  <r>
    <s v="VPA6"/>
    <s v="KE-MER-2110-29555"/>
    <x v="1"/>
    <s v=""/>
    <s v="3rd September,2021"/>
    <d v="2021-09-03T00:00:00"/>
    <s v="3rd October,2021"/>
    <d v="2021-10-03T00:00:00"/>
    <s v="Muriuki Kiambi Benson"/>
    <s v="Male"/>
    <s v="14671294"/>
    <s v="254726465028"/>
    <s v="254726465028"/>
    <s v=""/>
    <s v="254706038911"/>
    <n v="37.665525000000002"/>
    <n v="-0.10852299999999999"/>
    <s v="Meru"/>
    <s v="Central Imenti"/>
    <s v="Kithangari"/>
    <s v="Kagaru"/>
    <n v="8"/>
    <s v="Igwemas General Digester Ltd"/>
    <s v="Samuel maruga"/>
    <s v=""/>
    <s v="Micro Business"/>
    <x v="1"/>
  </r>
  <r>
    <s v="VPA6"/>
    <s v="KE-MER-2112-29556"/>
    <x v="1"/>
    <s v=""/>
    <s v="6th December,2021"/>
    <d v="2021-12-06T00:00:00"/>
    <s v="6th December,2021"/>
    <d v="2021-12-06T00:00:00"/>
    <s v="Murithi Mbaabu Naftaly"/>
    <s v="Male"/>
    <s v="2345677"/>
    <s v="254725399421"/>
    <s v="254725399421"/>
    <s v=""/>
    <s v="254727687610"/>
    <n v="37.570140000000002"/>
    <n v="3.8879999999999998E-2"/>
    <s v="Meru"/>
    <s v="Central Imenti"/>
    <s v="Katheri central"/>
    <s v="Muchusa"/>
    <n v="6"/>
    <s v="Igwemas General Digester Ltd"/>
    <s v="Samuel maruga"/>
    <s v=""/>
    <s v="Micro Business"/>
    <x v="1"/>
  </r>
  <r>
    <s v="VPA6"/>
    <s v="KE-BAR-2112-27719"/>
    <x v="1"/>
    <s v=""/>
    <s v="10th September,2021"/>
    <d v="2021-09-10T00:00:00"/>
    <s v="15th December,2021"/>
    <d v="2021-12-15T00:00:00"/>
    <s v="Kipkwarkwar William"/>
    <s v="Male"/>
    <n v="99999"/>
    <s v="254729035258"/>
    <s v="254729035258"/>
    <s v=""/>
    <s v=""/>
    <n v="35.816282999999999"/>
    <n v="0.31555499999999997"/>
    <s v="Baringo"/>
    <s v="Baringo Central"/>
    <s v="Tenges"/>
    <s v="Siginwo"/>
    <n v="12"/>
    <s v="Kichemu limited"/>
    <s v=""/>
    <s v=""/>
    <s v="Micro Business"/>
    <x v="1"/>
  </r>
  <r>
    <s v="VPA6"/>
    <s v="KE-BAR-2112-27720"/>
    <x v="1"/>
    <s v=""/>
    <s v="11th September,2021"/>
    <d v="2021-09-11T00:00:00"/>
    <s v="15th December,2021"/>
    <d v="2021-12-15T00:00:00"/>
    <s v="Kimosop Miriam"/>
    <s v="Female"/>
    <s v="4535999"/>
    <s v="254715444507"/>
    <s v="254715444507"/>
    <s v=""/>
    <s v=""/>
    <n v="35.807163000000003"/>
    <n v="0.34556599999999998"/>
    <s v="Baringo"/>
    <s v="Baringo Central"/>
    <s v="Tenges"/>
    <s v="Kaplekwon"/>
    <n v="8"/>
    <s v="Kichemu limited"/>
    <s v=""/>
    <s v=""/>
    <s v="Micro Business"/>
    <x v="1"/>
  </r>
  <r>
    <s v="VPA6"/>
    <s v="KE-BAR-2112-27721"/>
    <x v="1"/>
    <s v=""/>
    <s v="15th September,2021"/>
    <d v="2021-09-15T00:00:00"/>
    <s v="15th December,2021"/>
    <d v="2021-12-15T00:00:00"/>
    <s v="Sang Geofrey"/>
    <s v="Male"/>
    <n v="99999"/>
    <s v="254727991643"/>
    <s v="254727991643"/>
    <s v=""/>
    <s v=""/>
    <n v="35.805675999999998"/>
    <n v="0.32695400000000002"/>
    <s v="Baringo"/>
    <s v="Baringo Central"/>
    <s v="Tenges"/>
    <s v="Tenges"/>
    <n v="12"/>
    <s v="Kichemu limited"/>
    <s v=""/>
    <s v=""/>
    <s v="Micro Business"/>
    <x v="1"/>
  </r>
  <r>
    <s v="VPA6"/>
    <s v="KE-UAS-2103-29705"/>
    <x v="0"/>
    <s v="Non Compliant"/>
    <s v="14th February,2021"/>
    <d v="2021-02-14T00:00:00"/>
    <s v="17th March,2021"/>
    <d v="2021-03-17T00:00:00"/>
    <s v="Emily Mining"/>
    <s v="Female"/>
    <s v="99999"/>
    <s v="722909039"/>
    <s v="254722909039"/>
    <s v=""/>
    <s v=""/>
    <n v="35.214044999999999"/>
    <n v="0.54765299999999995"/>
    <s v="Uasin Gishu"/>
    <s v="Kapseret"/>
    <s v="Kapseret"/>
    <s v="Kimoson"/>
    <n v="10"/>
    <s v="Ndimar Renewable Energy"/>
    <s v="Julius Murimi"/>
    <s v=""/>
    <s v="Micro Business"/>
    <x v="0"/>
  </r>
  <r>
    <s v="VPA6"/>
    <s v="KE-MER-2112-29557"/>
    <x v="1"/>
    <s v=""/>
    <s v="29th December,2021"/>
    <d v="2021-12-29T00:00:00"/>
    <s v="29th December,2021"/>
    <d v="2021-12-29T00:00:00"/>
    <s v="Arithi Kithinji Javason"/>
    <s v="Male"/>
    <s v="7714622"/>
    <s v="254722835045"/>
    <s v="254722835045"/>
    <s v=""/>
    <s v="254726895223"/>
    <n v="37.668501999999997"/>
    <n v="-8.4946999999999995E-2"/>
    <s v="Meru"/>
    <s v="Imenti South"/>
    <s v="Kigane"/>
    <s v="Kingene"/>
    <n v="10"/>
    <s v="Igwemas General Digester Ltd"/>
    <s v="Samuel maruga"/>
    <s v=""/>
    <s v="Micro Business"/>
    <x v="1"/>
  </r>
  <r>
    <s v="VPA6"/>
    <s v="KE-UAS-2201-29706"/>
    <x v="1"/>
    <s v=""/>
    <s v="26th November,2021"/>
    <d v="2021-11-26T00:00:00"/>
    <s v="15th January,2022"/>
    <d v="2022-01-15T00:00:00"/>
    <s v="Kiragu David"/>
    <s v="Male"/>
    <s v="99999"/>
    <s v="254727330904"/>
    <s v="254727330904"/>
    <s v=""/>
    <s v=""/>
    <n v="35.285127000000003"/>
    <n v="0.43740499999999999"/>
    <s v="Uasin Gishu"/>
    <s v="Kapseret"/>
    <s v="Kapseret"/>
    <s v="Kiambaa"/>
    <n v="8"/>
    <s v="Ndimar Renewable Energy"/>
    <s v="Julius Wachira"/>
    <s v=""/>
    <s v="Micro Business"/>
    <x v="1"/>
  </r>
  <r>
    <s v="VPA6"/>
    <s v="KE-NAK-2201-27358"/>
    <x v="1"/>
    <s v=""/>
    <s v="29th November,2021"/>
    <d v="2021-11-29T00:00:00"/>
    <s v="18th January,2022"/>
    <d v="2022-01-18T00:00:00"/>
    <s v="Monicah Njoroge Wangari"/>
    <s v="Female"/>
    <s v="3313900"/>
    <s v="254723753456"/>
    <s v="254723753456"/>
    <s v=""/>
    <s v=""/>
    <n v="36.159756000000002"/>
    <n v="-0.218332"/>
    <s v="Nakuru"/>
    <s v="Bahati"/>
    <s v="Kabatini"/>
    <s v="Rimuko-upper"/>
    <n v="8"/>
    <s v="Samjubiotec Enterprises"/>
    <s v="Samuel Juma"/>
    <s v=""/>
    <s v="Micro Business"/>
    <x v="0"/>
  </r>
  <r>
    <s v="VPA6"/>
    <s v="KE-NAK-2201-27359"/>
    <x v="0"/>
    <s v="Grievance"/>
    <s v="18th December,2021"/>
    <d v="2021-12-18T00:00:00"/>
    <s v="18th January,2022"/>
    <d v="2022-01-18T00:00:00"/>
    <s v="Phyllis Mburu Nyambura"/>
    <s v="Female"/>
    <s v="23528233"/>
    <s v="254716129943"/>
    <s v="254716129943"/>
    <s v=""/>
    <s v="254726685638"/>
    <n v="36.155113"/>
    <n v="-0.21209600000000001"/>
    <s v="Nakuru"/>
    <s v="Bahati"/>
    <s v="Thayu"/>
    <s v="Rimuko-upper"/>
    <n v="8"/>
    <s v="Samjubiotec Enterprises"/>
    <s v="Samuel Juma"/>
    <s v=""/>
    <s v="Micro Business"/>
    <x v="0"/>
  </r>
  <r>
    <s v="VPA6"/>
    <s v="KE-NAK-2201-27360"/>
    <x v="1"/>
    <s v=""/>
    <s v="29th November,2021"/>
    <d v="2021-11-29T00:00:00"/>
    <s v="18th January,2022"/>
    <d v="2022-01-18T00:00:00"/>
    <s v="Ziporah Kamau Wanjiru"/>
    <s v="Female"/>
    <s v="10934456"/>
    <s v="254723220109"/>
    <s v="254723220109"/>
    <s v=""/>
    <s v=""/>
    <n v="36.063367999999997"/>
    <n v="-0.32963599999999998"/>
    <s v="Nakuru"/>
    <s v="Bahati"/>
    <s v="Sewage"/>
    <s v="Sewage"/>
    <n v="8"/>
    <s v="Samjubiotec Enterprises"/>
    <s v="Samuel Juma"/>
    <s v=""/>
    <s v="Micro Business"/>
    <x v="0"/>
  </r>
  <r>
    <s v="VPA6"/>
    <s v="KE-NAK-2201-27361"/>
    <x v="1"/>
    <s v=""/>
    <s v="29th November,2021"/>
    <d v="2021-11-29T00:00:00"/>
    <s v="18th January,2022"/>
    <d v="2022-01-18T00:00:00"/>
    <s v="Ann Wachira Wanjiru"/>
    <s v="Male"/>
    <s v="24177653"/>
    <s v="254729614142"/>
    <s v="254729614142"/>
    <s v=""/>
    <s v="254725605857"/>
    <n v="36.057735000000001"/>
    <n v="-0.33746300000000001"/>
    <s v="Nakuru"/>
    <s v="Bahati"/>
    <s v="Mwariki"/>
    <s v="Baruti"/>
    <n v="8"/>
    <s v="Samjubiotec Enterprises"/>
    <s v="Samuel Juma"/>
    <s v=""/>
    <s v="Micro Business"/>
    <x v="0"/>
  </r>
  <r>
    <s v="VPA6"/>
    <s v="KE-BAR-2202-27706"/>
    <x v="1"/>
    <s v=""/>
    <s v="4th November,2021"/>
    <d v="2021-11-04T00:00:00"/>
    <s v="9th February,2022"/>
    <d v="2022-02-09T00:00:00"/>
    <s v="Kosgei David B"/>
    <s v="Male"/>
    <n v="99999"/>
    <s v="+254"/>
    <s v="0722805882"/>
    <s v=""/>
    <s v=""/>
    <n v="35.807971000000002"/>
    <n v="0.32401000000000002"/>
    <s v="Baringo"/>
    <s v="Baringo Central"/>
    <s v="Tenges"/>
    <s v="Tenges"/>
    <n v="12"/>
    <s v="Kichemu limited"/>
    <s v=""/>
    <s v=""/>
    <s v="Micro Business"/>
    <x v="1"/>
  </r>
  <r>
    <s v="VPA6"/>
    <s v="KE-NYA-2111-29000"/>
    <x v="1"/>
    <s v=""/>
    <s v="10th November,2021"/>
    <d v="2021-11-10T00:00:00"/>
    <s v="25th November,2021"/>
    <d v="2021-11-25T00:00:00"/>
    <s v="Mose Douglas Ondieki"/>
    <s v="Male"/>
    <s v="23063195"/>
    <s v="+254"/>
    <s v="0721106691"/>
    <s v=""/>
    <s v="0718603476"/>
    <n v="34.831507999999999"/>
    <n v="-0.702762"/>
    <s v="Nyamira"/>
    <s v="Manga"/>
    <s v="Omogonchoro"/>
    <s v="Kiendege"/>
    <n v="6"/>
    <s v="Perjo Biogas and co ltd"/>
    <s v="Joel Moigare"/>
    <s v=""/>
    <s v="Micro Business"/>
    <x v="1"/>
  </r>
  <r>
    <s v="VPA6"/>
    <s v="KE-NYA-2201-28991"/>
    <x v="1"/>
    <s v=""/>
    <s v="12th December,2021"/>
    <d v="2021-12-12T00:00:00"/>
    <s v="27th January,2022"/>
    <d v="2022-01-27T00:00:00"/>
    <s v="Osiemo Joni Obegi"/>
    <s v="Male"/>
    <s v="1631247"/>
    <s v="+254"/>
    <s v="0728718439"/>
    <s v=""/>
    <s v="0726109197"/>
    <n v="34.890982999999999"/>
    <n v="-0.63854200000000005"/>
    <s v="Nyamira"/>
    <s v="Manga"/>
    <s v="North Gitutu"/>
    <s v="Bowendo"/>
    <n v="8"/>
    <s v="Perjo Biogas and co ltd"/>
    <s v="Joel moigare"/>
    <s v=""/>
    <s v="Micro Business"/>
    <x v="1"/>
  </r>
  <r>
    <s v="VPA6"/>
    <s v="KE-NYA-2201-28989"/>
    <x v="1"/>
    <s v=""/>
    <s v="1st December,2021"/>
    <d v="2021-12-01T00:00:00"/>
    <s v="23rd January,2022"/>
    <d v="2022-01-23T00:00:00"/>
    <s v="Mambole Lilian Nyanchama"/>
    <s v="Female"/>
    <s v="36095882"/>
    <s v="+254"/>
    <s v="0707537964"/>
    <s v=""/>
    <s v="0755441520"/>
    <n v="34.923017000000002"/>
    <n v="-0.52082799999999996"/>
    <s v="Nyamira"/>
    <s v="Nyamira South"/>
    <s v="West Mugirango"/>
    <s v="Nyamaiye"/>
    <n v="10"/>
    <s v="Perjo Biogas and co ltd"/>
    <s v="Joel Moigare"/>
    <s v=""/>
    <s v="Micro Business"/>
    <x v="1"/>
  </r>
  <r>
    <s v="VPA6"/>
    <s v="KE-NYA-2112-28990"/>
    <x v="1"/>
    <s v=""/>
    <s v="8th October,2021"/>
    <d v="2021-10-08T00:00:00"/>
    <s v="15th December,2021"/>
    <d v="2021-12-15T00:00:00"/>
    <s v="Kieya Jones Kieya"/>
    <s v="Male"/>
    <s v="58121160"/>
    <s v="+254"/>
    <s v="0729308999"/>
    <s v=""/>
    <s v="0706857038"/>
    <n v="34.939751999999999"/>
    <n v="-0.51799499999999998"/>
    <s v="Nyamira"/>
    <s v="Nyamira North"/>
    <s v="Bomwagamo"/>
    <s v="Bogesinsi"/>
    <n v="6"/>
    <s v="Perjo Biogas and co ltd"/>
    <s v="Joel moigare"/>
    <s v=""/>
    <s v="Micro Business"/>
    <x v="1"/>
  </r>
  <r>
    <s v="VPA6"/>
    <s v="KE-NYA-2110-28992"/>
    <x v="1"/>
    <s v=""/>
    <s v="14th September,2021"/>
    <d v="2021-09-14T00:00:00"/>
    <s v="1st October,2021"/>
    <d v="2021-10-01T00:00:00"/>
    <s v="Omagwa Jeridah Kwamboka"/>
    <s v="Female"/>
    <s v="38597738"/>
    <s v="+254"/>
    <s v="0712960272"/>
    <s v=""/>
    <s v="0725403646"/>
    <n v="34.881172999999997"/>
    <n v="-0.64043000000000005"/>
    <s v="Nyamira"/>
    <s v="Manga"/>
    <s v="Kitutu Central"/>
    <s v="Riegechure"/>
    <n v="10"/>
    <s v="Perjo Biogas and co ltd"/>
    <s v="Joel moigare"/>
    <s v=""/>
    <s v="Micro Business"/>
    <x v="1"/>
  </r>
  <r>
    <s v="VPA6"/>
    <s v="KE-MUR-2202-29558"/>
    <x v="1"/>
    <s v=""/>
    <s v="17th February,2022"/>
    <d v="2022-02-17T00:00:00"/>
    <s v="18th February,2022"/>
    <d v="2022-02-18T00:00:00"/>
    <s v="Karuma Karuma Joseph"/>
    <s v="Male"/>
    <s v="2014311"/>
    <s v="+254"/>
    <s v="0722775885"/>
    <s v=""/>
    <s v="0724532148"/>
    <n v="36.790885000000003"/>
    <n v="-0.82341200000000003"/>
    <s v="Murang'a"/>
    <s v="Gatanga"/>
    <s v="Mbogiti"/>
    <s v="Karangi"/>
    <n v="16"/>
    <s v="Igwemas General Digester Ltd"/>
    <s v="Samuel maruga"/>
    <s v=""/>
    <s v="Micro Business"/>
    <x v="1"/>
  </r>
  <r>
    <s v="VPA6"/>
    <s v="KE-UAS-2202-29704"/>
    <x v="1"/>
    <s v=""/>
    <s v="13th December,2021"/>
    <d v="2021-12-13T00:00:00"/>
    <s v="1st February,2022"/>
    <d v="2022-02-01T00:00:00"/>
    <s v="Margaret Arusei"/>
    <s v="Female"/>
    <s v="99999"/>
    <s v="+254"/>
    <s v="0702449886"/>
    <s v=""/>
    <s v=""/>
    <n v="35.278533000000003"/>
    <n v="0.63029299999999999"/>
    <s v="Uasin Gishu"/>
    <s v="Soy"/>
    <s v="Soy"/>
    <s v="Shirika"/>
    <n v="8"/>
    <s v="Ndimar Renewable Energy"/>
    <s v="Ndima renewable Energy"/>
    <s v=""/>
    <s v="Micro Business"/>
    <x v="1"/>
  </r>
  <r>
    <s v="VPA6"/>
    <s v="KE-NYE-2202-29902"/>
    <x v="1"/>
    <s v=""/>
    <s v="22nd January,2022"/>
    <d v="2022-01-22T00:00:00"/>
    <s v="22nd February,2022"/>
    <d v="2022-02-22T00:00:00"/>
    <s v="Wambugu Beth Nyawira"/>
    <s v="Male"/>
    <s v="34765490"/>
    <s v="702402938"/>
    <s v="0702402938"/>
    <s v=""/>
    <s v=""/>
    <n v="36.533067000000003"/>
    <n v="-5.6555000000000001E-2"/>
    <s v="Nyeri"/>
    <s v="Kieni East"/>
    <s v="Thegu"/>
    <s v="Gatuaba"/>
    <n v="8"/>
    <s v="Sakaki Natural Renewable Energy Center"/>
    <s v="Sakaki"/>
    <s v=""/>
    <s v="Micro Business"/>
    <x v="1"/>
  </r>
  <r>
    <s v="VPA6"/>
    <s v="KE-NYE-2202-29894"/>
    <x v="1"/>
    <s v=""/>
    <s v="24th November,2021"/>
    <d v="2021-11-24T00:00:00"/>
    <s v="24th February,2022"/>
    <d v="2022-02-24T00:00:00"/>
    <s v="Kiriaku Francis Ngacha"/>
    <s v="Male"/>
    <n v="99999"/>
    <s v="+254"/>
    <s v="0710825816"/>
    <s v=""/>
    <s v=""/>
    <n v="37.134155"/>
    <n v="-0.52985800000000005"/>
    <s v="Nyeri"/>
    <s v="Mathira East"/>
    <s v="Konyu"/>
    <s v="Ndimaini"/>
    <n v="8"/>
    <s v="Sakaki Natural Renewable Energy Center"/>
    <s v="Samuel Kimenyi(Sakaki nre)"/>
    <s v=""/>
    <s v="Micro Business"/>
    <x v="1"/>
  </r>
  <r>
    <s v="VPA6"/>
    <s v="KE-NYE-2202-29915"/>
    <x v="1"/>
    <s v=""/>
    <s v="3rd January,2022"/>
    <d v="2022-01-03T00:00:00"/>
    <s v="22nd February,2022"/>
    <d v="2022-02-22T00:00:00"/>
    <s v="Wanjau John Njogu"/>
    <s v="Male"/>
    <s v="2335674"/>
    <s v="+254"/>
    <s v="0720696088"/>
    <s v=""/>
    <s v=""/>
    <n v="37.100831999999997"/>
    <n v="-0.19991999999999999"/>
    <s v="Nyeri"/>
    <s v="Kieni East"/>
    <s v="Thegu"/>
    <s v="Gatuamba"/>
    <n v="8"/>
    <s v="Sakaki Natural Renewable Energy Center"/>
    <s v="Sakaki nre"/>
    <s v=""/>
    <s v="Micro Business"/>
    <x v="1"/>
  </r>
  <r>
    <s v="VPA6"/>
    <s v="KE-NYE-2202-29908"/>
    <x v="1"/>
    <s v=""/>
    <s v="22nd January,2022"/>
    <d v="2022-01-22T00:00:00"/>
    <s v="22nd February,2022"/>
    <d v="2022-02-22T00:00:00"/>
    <s v="Githinji Mureithi"/>
    <s v="Male"/>
    <s v="13724157"/>
    <s v="+254"/>
    <s v="0721203139"/>
    <s v=""/>
    <s v=""/>
    <n v="37.042262999999998"/>
    <n v="-0.23333799999999999"/>
    <s v="Nyeri"/>
    <s v="Kieni East"/>
    <s v="Thegu"/>
    <s v="Gatuamba"/>
    <n v="8"/>
    <s v="Sakaki Natural Renewable Energy Center"/>
    <s v="Sakaki nre"/>
    <s v=""/>
    <s v="Micro Business"/>
    <x v="1"/>
  </r>
  <r>
    <s v="VPA6"/>
    <s v="KE-NYE-2202-29903"/>
    <x v="0"/>
    <s v="Non Compliant"/>
    <s v="22nd November,2021"/>
    <d v="2021-11-22T00:00:00"/>
    <s v="22nd February,2022"/>
    <d v="2022-02-22T00:00:00"/>
    <s v="Kahuthu Geoffrey Kinyajui"/>
    <s v="Male"/>
    <s v="2365478"/>
    <s v="718619124"/>
    <s v="0718619124"/>
    <s v=""/>
    <s v=""/>
    <n v="37.038573"/>
    <n v="-0.22862199999999999"/>
    <s v="Nyeri"/>
    <s v="Kieni East"/>
    <s v="Thegu"/>
    <s v="Gaturi"/>
    <n v="8"/>
    <s v="Sakaki Natural Renewable Energy Center"/>
    <s v="Sakaki nre"/>
    <s v=""/>
    <s v="Micro Business"/>
    <x v="1"/>
  </r>
  <r>
    <s v="VPA6"/>
    <s v="KE-NYE-2202-29904"/>
    <x v="1"/>
    <s v=""/>
    <s v="22nd November,2021"/>
    <d v="2021-11-22T00:00:00"/>
    <s v="22nd February,2022"/>
    <d v="2022-02-22T00:00:00"/>
    <s v="Kibuku John Ndirangu"/>
    <s v="Male"/>
    <s v="14476968"/>
    <s v="+254"/>
    <s v="0722587402"/>
    <s v=""/>
    <s v=""/>
    <n v="37.046298"/>
    <n v="-0.22873499999999999"/>
    <s v="Nyeri"/>
    <s v="Kieni East"/>
    <s v="Thegu"/>
    <s v="Gituamba"/>
    <n v="8"/>
    <s v="Sakaki Natural Renewable Energy Center"/>
    <s v="Sakaki nre"/>
    <s v=""/>
    <s v="Micro Business"/>
    <x v="1"/>
  </r>
  <r>
    <s v="VPA6"/>
    <s v="KE-NYE-2202-29907"/>
    <x v="1"/>
    <s v=""/>
    <s v="22nd January,2022"/>
    <d v="2022-01-22T00:00:00"/>
    <s v="22nd February,2022"/>
    <d v="2022-02-22T00:00:00"/>
    <s v="Waihenya Penninah Wangu"/>
    <s v="Male"/>
    <s v="34565714"/>
    <s v="+254"/>
    <s v="0720393894"/>
    <s v=""/>
    <s v=""/>
    <n v="37.050772000000002"/>
    <n v="-0.23063"/>
    <s v="Nyeri"/>
    <s v="Kieni East"/>
    <s v="Thegu"/>
    <s v="Gaturiri"/>
    <n v="8"/>
    <s v="Sakaki Natural Renewable Energy Center"/>
    <s v="Sakaki nre"/>
    <s v=""/>
    <s v="Micro Business"/>
    <x v="1"/>
  </r>
  <r>
    <s v="VPA6"/>
    <s v="KE-NYE-2202-29901"/>
    <x v="1"/>
    <s v=""/>
    <s v="11th January,2022"/>
    <d v="2022-01-11T00:00:00"/>
    <s v="22nd February,2022"/>
    <d v="2022-02-22T00:00:00"/>
    <s v="Gathigi Roseline Anyoso"/>
    <s v="Female"/>
    <s v="21844465"/>
    <s v="+254"/>
    <s v="0720696088"/>
    <s v=""/>
    <s v=""/>
    <n v="37.035221999999997"/>
    <n v="-0.26386799999999999"/>
    <s v="Nyeri"/>
    <s v="Mathira East"/>
    <s v="Thegu"/>
    <s v="Kamuhiuhia"/>
    <n v="8"/>
    <s v="Sakaki Natural Renewable Energy Center"/>
    <s v="Samuel kimenyi"/>
    <s v=""/>
    <s v="Micro Business"/>
    <x v="1"/>
  </r>
  <r>
    <s v="VPA6"/>
    <s v="KE-NYE-2202-29910"/>
    <x v="1"/>
    <s v=""/>
    <s v="22nd November,2021"/>
    <d v="2021-11-22T00:00:00"/>
    <s v="22nd February,2022"/>
    <d v="2022-02-22T00:00:00"/>
    <s v="Ruth Wairimu Muturi"/>
    <s v="Female"/>
    <s v="3726215"/>
    <s v="+254"/>
    <s v="0729987856"/>
    <s v=""/>
    <s v=""/>
    <n v="37.038437999999999"/>
    <n v="-0.241623"/>
    <s v="Nyeri"/>
    <s v="Kieni East"/>
    <s v="Thegu"/>
    <s v="Gatuamba"/>
    <n v="8"/>
    <s v="Sakaki Natural Renewable Energy Center"/>
    <s v="Sakaki nre"/>
    <s v=""/>
    <s v="Micro Business"/>
    <x v="1"/>
  </r>
  <r>
    <s v="VPA6"/>
    <s v="KE-NYE-2202-29911"/>
    <x v="1"/>
    <s v=""/>
    <s v="3rd January,2022"/>
    <d v="2022-01-03T00:00:00"/>
    <s v="22nd February,2022"/>
    <d v="2022-02-22T00:00:00"/>
    <s v="Njure John Kabiro"/>
    <s v="Male"/>
    <s v="2317849"/>
    <s v="+254"/>
    <s v="0720369015"/>
    <s v=""/>
    <s v=""/>
    <n v="37.041755000000002"/>
    <n v="-0.24785699999999999"/>
    <s v="Nyeri"/>
    <s v="Kieni East"/>
    <s v="Thegu"/>
    <s v="Gatuamba"/>
    <n v="8"/>
    <s v="Sakaki Natural Renewable Energy Center"/>
    <s v="Sakaki nre"/>
    <s v=""/>
    <s v="Micro Business"/>
    <x v="1"/>
  </r>
  <r>
    <s v="VPA6"/>
    <s v="KE-NYE-2202-29912"/>
    <x v="1"/>
    <s v=""/>
    <s v="3rd January,2022"/>
    <d v="2022-01-03T00:00:00"/>
    <s v="22nd February,2022"/>
    <d v="2022-02-22T00:00:00"/>
    <s v="Kirongothi Charles Murage"/>
    <s v="Male"/>
    <s v="14367434"/>
    <s v="+254"/>
    <s v="0714773713"/>
    <s v=""/>
    <s v=""/>
    <n v="37.049168000000002"/>
    <n v="-0.24118000000000001"/>
    <s v="Nyeri"/>
    <s v="Kieni East"/>
    <s v="Thegu"/>
    <s v="Gatuamba"/>
    <n v="8"/>
    <s v="Sakaki Natural Renewable Energy Center"/>
    <s v="Sakaki nre"/>
    <s v=""/>
    <s v="Micro Business"/>
    <x v="1"/>
  </r>
  <r>
    <s v="VPA6"/>
    <s v="KE-NYE-2202-29913"/>
    <x v="1"/>
    <s v=""/>
    <s v="22nd October,2021"/>
    <d v="2021-10-22T00:00:00"/>
    <s v="22nd February,2022"/>
    <d v="2022-02-22T00:00:00"/>
    <s v="Kabuiku Alice Muthoni"/>
    <s v="Female"/>
    <s v="89065434"/>
    <s v="+254"/>
    <s v="0722818015"/>
    <s v=""/>
    <s v=""/>
    <n v="37.060808000000002"/>
    <n v="-0.23600199999999999"/>
    <s v="Nyeri"/>
    <s v="Kieni East"/>
    <s v="Thegu"/>
    <s v="Gatuamba"/>
    <n v="8"/>
    <s v="Sakaki Natural Renewable Energy Center"/>
    <s v="Sakaki NRE"/>
    <s v=""/>
    <s v="Micro Business"/>
    <x v="1"/>
  </r>
  <r>
    <s v="VPA6"/>
    <s v="KE-NYE-2202-29914"/>
    <x v="1"/>
    <s v=""/>
    <s v="22nd October,2021"/>
    <d v="2021-10-22T00:00:00"/>
    <s v="22nd February,2022"/>
    <d v="2022-02-22T00:00:00"/>
    <s v="Kinyanjui Elizabeth Mbithe"/>
    <s v="Male"/>
    <s v="4367890"/>
    <s v="+254"/>
    <s v="0722625577"/>
    <s v=""/>
    <s v=""/>
    <n v="37.065421999999998"/>
    <n v="-0.232128"/>
    <s v="Nyeri"/>
    <s v="Kieni East"/>
    <s v="Thegu"/>
    <s v="Gatuamba"/>
    <n v="8"/>
    <s v="Sakaki Natural Renewable Energy Center"/>
    <s v="Sakaki nre"/>
    <s v=""/>
    <s v="Micro Business"/>
    <x v="1"/>
  </r>
  <r>
    <s v="VPA6"/>
    <s v="KE-KIR-2202-29916"/>
    <x v="1"/>
    <s v=""/>
    <s v="24th October,2021"/>
    <d v="2021-10-24T00:00:00"/>
    <s v="24th February,2022"/>
    <d v="2022-02-24T00:00:00"/>
    <s v="Wanjohi Marystella Wangechi"/>
    <s v="Female"/>
    <n v="99999"/>
    <s v="+254"/>
    <s v="0720806993"/>
    <s v=""/>
    <s v=""/>
    <n v="37.218975"/>
    <n v="-0.61902800000000002"/>
    <s v="Kirinyaga"/>
    <s v="Sagana"/>
    <s v="Kariti"/>
    <s v="Tetu"/>
    <n v="8"/>
    <s v="Sakaki Natural Renewable Energy Center"/>
    <s v="Sakaki nre"/>
    <s v=""/>
    <s v="Micro Business"/>
    <x v="1"/>
  </r>
  <r>
    <s v="VPA6"/>
    <s v="KE-NYE-2202-29917"/>
    <x v="1"/>
    <s v=""/>
    <s v="5th January,2022"/>
    <d v="2022-01-05T00:00:00"/>
    <s v="24th February,2022"/>
    <d v="2022-02-24T00:00:00"/>
    <s v="Muraguri Geoffrey Gathu"/>
    <s v="Male"/>
    <n v="99999"/>
    <s v="+254"/>
    <s v="0726758060"/>
    <s v=""/>
    <s v=""/>
    <n v="37.146906999999999"/>
    <n v="-0.52245299999999995"/>
    <s v="Nyeri"/>
    <s v="Mathira East"/>
    <s v="Konyu"/>
    <s v="Kageti"/>
    <n v="8"/>
    <s v="Sakaki Natural Renewable Energy Center"/>
    <s v="Samuel KImenyi(Sakaki nre)"/>
    <s v=""/>
    <s v="Micro Business"/>
    <x v="1"/>
  </r>
  <r>
    <s v="VPA6"/>
    <s v="KE-NYE-2202-29918"/>
    <x v="1"/>
    <s v=""/>
    <s v="23rd October,2021"/>
    <d v="2021-10-23T00:00:00"/>
    <s v="24th February,2022"/>
    <d v="2022-02-24T00:00:00"/>
    <s v="Macharia Josphat Kihuro"/>
    <s v="Male"/>
    <n v="99999"/>
    <s v="+254"/>
    <s v="0720126504"/>
    <s v=""/>
    <s v=""/>
    <n v="37.138950000000001"/>
    <n v="-0.51557200000000003"/>
    <s v="Nyeri"/>
    <s v="Mathira East"/>
    <s v="Konyu"/>
    <s v="Ndimaini"/>
    <n v="8"/>
    <s v="Sakaki Natural Renewable Energy Center"/>
    <s v="Samuel Kimenyi(Sakaki nre)"/>
    <s v=""/>
    <s v="Micro Business"/>
    <x v="1"/>
  </r>
  <r>
    <s v="VPA6"/>
    <s v="KE-NYE-2202-29919"/>
    <x v="0"/>
    <s v="Grievance"/>
    <s v="24th September,2021"/>
    <d v="2021-09-24T00:00:00"/>
    <s v="24th February,2022"/>
    <d v="2022-02-24T00:00:00"/>
    <s v="Mwangi Esther Gathoni"/>
    <s v="Female"/>
    <s v="27353943"/>
    <s v="+254"/>
    <s v="0720496718"/>
    <s v=""/>
    <s v="0746518710"/>
    <n v="37.132762"/>
    <n v="-0.51571199999999995"/>
    <s v="Nyeri"/>
    <s v="Mathira East"/>
    <s v="Konyu"/>
    <s v="Ndimaini"/>
    <n v="8"/>
    <s v="Sakaki Natural Renewable Energy Center"/>
    <s v="Samuel Kimenyi(Sakaki nre)"/>
    <s v=""/>
    <s v="Micro Business"/>
    <x v="1"/>
  </r>
  <r>
    <s v="VPA6"/>
    <s v="KE-NYE-2202-29921"/>
    <x v="1"/>
    <s v=""/>
    <s v="24th November,2021"/>
    <d v="2021-11-24T00:00:00"/>
    <s v="24th February,2022"/>
    <d v="2022-02-24T00:00:00"/>
    <s v="Kagwe Joseph Kabugu"/>
    <s v="Male"/>
    <n v="99999"/>
    <s v="+254"/>
    <s v="0714126736"/>
    <s v=""/>
    <s v=""/>
    <n v="37.133442000000002"/>
    <n v="-0.51890199999999997"/>
    <s v="Nyeri"/>
    <s v="Mathira East"/>
    <s v="Konyu"/>
    <s v="Ndimaini"/>
    <n v="8"/>
    <s v="Sakaki Natural Renewable Energy Center"/>
    <s v="Samuel Kimenyi(Sakaki nre)"/>
    <s v=""/>
    <s v="Micro Business"/>
    <x v="1"/>
  </r>
  <r>
    <s v="VPA6"/>
    <s v="KE-NYE-2202-29922"/>
    <x v="1"/>
    <s v=""/>
    <s v="24th December,2021"/>
    <d v="2021-12-24T00:00:00"/>
    <s v="24th February,2022"/>
    <d v="2022-02-24T00:00:00"/>
    <s v="Muriuki Wilson Ngatia"/>
    <s v="Male"/>
    <n v="99999"/>
    <s v="+254"/>
    <s v="0723214654"/>
    <s v=""/>
    <s v=""/>
    <n v="37.131948000000001"/>
    <n v="-0.51839000000000002"/>
    <s v="Nyeri"/>
    <s v="Mathira East"/>
    <s v="Konyu"/>
    <s v="Ndimaini"/>
    <n v="8"/>
    <s v="Sakaki Natural Renewable Energy Center"/>
    <s v="Samuel Kimenyi(Sakaki nre)"/>
    <s v=""/>
    <s v="Micro Business"/>
    <x v="1"/>
  </r>
  <r>
    <s v="VPA6"/>
    <s v="KE-NYE-2202-29923"/>
    <x v="1"/>
    <s v=""/>
    <s v="24th October,2021"/>
    <d v="2021-10-24T00:00:00"/>
    <s v="24th February,2022"/>
    <d v="2022-02-24T00:00:00"/>
    <s v="Wahome Job Mwangi"/>
    <s v="Male"/>
    <n v="99999"/>
    <s v="+254"/>
    <s v="0725148214"/>
    <s v=""/>
    <s v=""/>
    <n v="37.134697000000003"/>
    <n v="-0.52151000000000003"/>
    <s v="Nyeri"/>
    <s v="Mathira East"/>
    <s v="Konyu"/>
    <s v="Ndimaini"/>
    <n v="8"/>
    <s v="Sakaki Natural Renewable Energy Center"/>
    <s v="Samuel Kimenyi(Sakaki nre)"/>
    <s v=""/>
    <s v="Micro Business"/>
    <x v="1"/>
  </r>
  <r>
    <s v="VPA6"/>
    <s v="KE-NYE-2202-29924"/>
    <x v="1"/>
    <s v=""/>
    <s v="24th November,2021"/>
    <d v="2021-11-24T00:00:00"/>
    <s v="24th February,2022"/>
    <d v="2022-02-24T00:00:00"/>
    <s v="Maina Cyrus Muriuki"/>
    <s v="Male"/>
    <n v="99999"/>
    <s v="+254"/>
    <s v="0715393085"/>
    <s v=""/>
    <s v=""/>
    <n v="37.137039999999999"/>
    <n v="-0.52383199999999996"/>
    <s v="Nyeri"/>
    <s v="Mathira East"/>
    <s v="Konyu"/>
    <s v="Ndimaini"/>
    <n v="8"/>
    <s v="Sakaki Natural Renewable Energy Center"/>
    <s v="Samuel Kimenyi(Sakaki nre)"/>
    <s v=""/>
    <s v="Micro Business"/>
    <x v="1"/>
  </r>
  <r>
    <s v="VPA6"/>
    <s v="KE-NYE-2202-29925"/>
    <x v="1"/>
    <s v=""/>
    <s v="24th December,2021"/>
    <d v="2021-12-24T00:00:00"/>
    <s v="24th February,2022"/>
    <d v="2022-02-24T00:00:00"/>
    <s v="Karitu Joseph Macharia"/>
    <s v="Male"/>
    <n v="99999"/>
    <s v="+254"/>
    <s v="0723741454"/>
    <s v=""/>
    <s v=""/>
    <n v="37.135818"/>
    <n v="-0.52411700000000006"/>
    <s v="Nyeri"/>
    <s v="Mathira East"/>
    <s v="Konyu"/>
    <s v="Ndimaini"/>
    <n v="8"/>
    <s v="Sakaki Natural Renewable Energy Center"/>
    <s v="Samuel Kimenyi(Sakaki nre)"/>
    <s v=""/>
    <s v="Micro Business"/>
    <x v="1"/>
  </r>
  <r>
    <s v="VPA6"/>
    <s v="KE-NYE-2202-29893"/>
    <x v="1"/>
    <s v=""/>
    <s v="24th November,2021"/>
    <d v="2021-11-24T00:00:00"/>
    <s v="24th February,2022"/>
    <d v="2022-02-24T00:00:00"/>
    <s v="Maina Peter Kanyora"/>
    <s v="Male"/>
    <n v="99999"/>
    <s v="+254"/>
    <s v="0727868887"/>
    <s v=""/>
    <s v=""/>
    <n v="37.137915"/>
    <n v="-0.52719300000000002"/>
    <s v="Nyeri"/>
    <s v="Mathira East"/>
    <s v="Konyu"/>
    <s v="Ndimaini"/>
    <n v="8"/>
    <s v="Sakaki Natural Renewable Energy Center"/>
    <s v="Sakaki nre"/>
    <s v=""/>
    <s v="Micro Business"/>
    <x v="1"/>
  </r>
  <r>
    <s v="VPA6"/>
    <s v="KE-NYE-2202-29897"/>
    <x v="1"/>
    <s v=""/>
    <s v="21st December,2021"/>
    <d v="2021-12-21T00:00:00"/>
    <s v="24th February,2022"/>
    <d v="2022-02-24T00:00:00"/>
    <s v="Mwangi Stephen Karanja"/>
    <s v="Male"/>
    <n v="99999"/>
    <s v="+254"/>
    <s v="0700091519"/>
    <s v=""/>
    <s v=""/>
    <n v="37.135817000000003"/>
    <n v="-0.53423799999999999"/>
    <s v="Nyeri"/>
    <s v="Mathira East"/>
    <s v="Konyu"/>
    <s v="Kirigu"/>
    <n v="8"/>
    <s v="Sakaki Natural Renewable Energy Center"/>
    <s v="Samuel Kimenyi(Sakaki nre)"/>
    <s v=""/>
    <s v="Micro Business"/>
    <x v="1"/>
  </r>
  <r>
    <s v="VPA6"/>
    <s v="KE-NYE-2202-29895"/>
    <x v="1"/>
    <s v=""/>
    <s v="10th January,2022"/>
    <d v="2022-01-10T00:00:00"/>
    <s v="24th February,2022"/>
    <d v="2022-02-24T00:00:00"/>
    <s v="Wanjohi Fedis Waihuini"/>
    <s v="Male"/>
    <n v="99999"/>
    <s v="+254"/>
    <s v="0721984631"/>
    <s v=""/>
    <s v=""/>
    <n v="37.138852999999997"/>
    <n v="-0.53230699999999997"/>
    <s v="Nyeri"/>
    <s v="Mathira East"/>
    <s v="Konyu"/>
    <s v="Ndimaini"/>
    <n v="8"/>
    <s v="Sakaki Natural Renewable Energy Center"/>
    <s v="Samuel Kimenyi(Sakaki nre)"/>
    <s v=""/>
    <s v="Micro Business"/>
    <x v="1"/>
  </r>
  <r>
    <s v="VPA6"/>
    <s v="KE-NYE-2202-29896"/>
    <x v="1"/>
    <s v=""/>
    <s v="21st January,2022"/>
    <d v="2022-01-21T00:00:00"/>
    <s v="24th February,2022"/>
    <d v="2022-02-24T00:00:00"/>
    <s v="Kiana Alice Wambura"/>
    <s v="Male"/>
    <n v="99999"/>
    <s v="+254"/>
    <s v="0724215840"/>
    <s v=""/>
    <s v=""/>
    <n v="37.142560000000003"/>
    <n v="-0.53584200000000004"/>
    <s v="Nyeri"/>
    <s v="Mathira East"/>
    <s v="Konyu"/>
    <s v="Ndimaini"/>
    <n v="8"/>
    <s v="Sakaki Natural Renewable Energy Center"/>
    <s v="Samuel Kimenyi (Sakaki nre)"/>
    <s v=""/>
    <s v="Micro Business"/>
    <x v="1"/>
  </r>
  <r>
    <s v="VPA6"/>
    <s v="KE-NYE-2202-29920"/>
    <x v="1"/>
    <s v=""/>
    <s v="24th October,2021"/>
    <d v="2021-10-24T00:00:00"/>
    <s v="24th February,2022"/>
    <d v="2022-02-24T00:00:00"/>
    <s v="Mbiga Gerlad Maina"/>
    <s v="Male"/>
    <s v="99999"/>
    <s v="+254"/>
    <s v="0722162459"/>
    <s v=""/>
    <s v=""/>
    <n v="37.134182000000003"/>
    <n v="-0.51792199999999999"/>
    <s v="Nyeri"/>
    <s v="Mathira East"/>
    <s v="Konyu"/>
    <s v="Ndumaini"/>
    <n v="8"/>
    <s v="Sakaki Natural Renewable Energy Center"/>
    <s v="Samuel Kimenyi(Sakaki nre)"/>
    <s v=""/>
    <s v="Micro Business"/>
    <x v="1"/>
  </r>
  <r>
    <s v="VPA6"/>
    <s v="KE-NYE-2202-29906"/>
    <x v="1"/>
    <s v=""/>
    <s v="16th November,2021"/>
    <d v="2021-11-16T00:00:00"/>
    <s v="22nd February,2022"/>
    <d v="2022-02-22T00:00:00"/>
    <s v="Muchiri Paul Mugi"/>
    <s v="Male"/>
    <s v="10119287"/>
    <s v="+254"/>
    <s v="0722246591"/>
    <s v=""/>
    <s v=""/>
    <n v="37.049225"/>
    <n v="-0.22797700000000001"/>
    <s v="Nyeri"/>
    <s v="Kieni East"/>
    <s v="Thegu"/>
    <s v="Gatuamba"/>
    <n v="8"/>
    <s v="Sakaki Natural Renewable Energy Center"/>
    <s v="Sakaki nre"/>
    <s v=""/>
    <s v="Micro Business"/>
    <x v="1"/>
  </r>
  <r>
    <s v="VPA6"/>
    <s v="KE-NYE-2202-29909"/>
    <x v="1"/>
    <s v=""/>
    <s v="22nd January,2022"/>
    <d v="2022-01-22T00:00:00"/>
    <s v="22nd February,2022"/>
    <d v="2022-02-22T00:00:00"/>
    <s v="Muriithi Lydia Wanjiku"/>
    <s v="Female"/>
    <s v="12650576"/>
    <s v="0725774366"/>
    <s v="0725774366"/>
    <s v=""/>
    <s v=""/>
    <n v="37.042748000000003"/>
    <n v="-0.23302500000000001"/>
    <s v="Nyeri"/>
    <s v="Kieni East"/>
    <s v="Thegu"/>
    <s v="Gatuaba"/>
    <n v="8"/>
    <s v="Sakaki Natural Renewable Energy Center"/>
    <s v="Sakaki nre"/>
    <s v=""/>
    <s v="Micro Business"/>
    <x v="1"/>
  </r>
  <r>
    <s v="VPA6"/>
    <s v="KE-NYE-2202-29905"/>
    <x v="1"/>
    <s v=""/>
    <s v="22nd November,2021"/>
    <d v="2021-11-22T00:00:00"/>
    <s v="22nd February,2022"/>
    <d v="2022-02-22T00:00:00"/>
    <s v="Charles Muraya Ndirangu"/>
    <s v="Male"/>
    <s v="31325066"/>
    <s v="+254"/>
    <s v="0720810884"/>
    <s v=""/>
    <s v=""/>
    <n v="37.047153000000002"/>
    <n v="-0.228265"/>
    <s v="Nyeri"/>
    <s v="Kieni East"/>
    <s v="Thegu"/>
    <s v="Gatuaba"/>
    <n v="8"/>
    <s v="Sakaki Natural Renewable Energy Center"/>
    <s v="Sakaki nre"/>
    <s v=""/>
    <s v="Micro Business"/>
    <x v="1"/>
  </r>
  <r>
    <s v="VPA6"/>
    <s v="KE-LAI-2201-30826"/>
    <x v="1"/>
    <s v=""/>
    <s v="13th November,2021"/>
    <d v="2021-11-13T00:00:00"/>
    <s v="10th January,2022"/>
    <d v="2022-01-10T00:00:00"/>
    <s v="Lucy Muita W"/>
    <s v="Female"/>
    <n v="99999"/>
    <s v="+254"/>
    <s v="0701695087"/>
    <s v=""/>
    <s v=""/>
    <n v="36.568176999999999"/>
    <n v="-8.5514999999999994E-2"/>
    <s v="Laikipia"/>
    <s v="Laikipia Central"/>
    <s v="Ngobit"/>
    <s v="Metha"/>
    <n v="8"/>
    <s v="Kichemu limited"/>
    <s v=""/>
    <s v=""/>
    <s v="Micro Business"/>
    <x v="1"/>
  </r>
  <r>
    <s v="VPA6"/>
    <s v="KE-NAK-2204-27363"/>
    <x v="1"/>
    <s v=""/>
    <s v="1st April,2022"/>
    <d v="2022-04-01T00:00:00"/>
    <s v="1st April,2022"/>
    <d v="2022-04-01T00:00:00"/>
    <s v="Kiarie David Njuguna"/>
    <s v="Male"/>
    <s v="8949654"/>
    <s v="0722924656"/>
    <s v="0722924656"/>
    <s v=""/>
    <s v="0724499065"/>
    <n v="36.288832999999997"/>
    <n v="-0.39693400000000001"/>
    <s v="Nakuru"/>
    <s v="Gilgil"/>
    <s v="Gitare"/>
    <s v="Kagumo- gilgil"/>
    <n v="8"/>
    <s v="Samjubiotec Enterprises"/>
    <s v="Samuel juma"/>
    <s v=""/>
    <s v="Micro Business"/>
    <x v="1"/>
  </r>
  <r>
    <s v="VPA6"/>
    <s v="KE-NAK-2204-27364"/>
    <x v="1"/>
    <s v=""/>
    <s v="1st April,2022"/>
    <d v="2022-04-01T00:00:00"/>
    <s v="1st April,2022"/>
    <d v="2022-04-01T00:00:00"/>
    <s v="Boniface Kinyanjui Muiruri"/>
    <s v="Male"/>
    <s v="20729602"/>
    <s v="0725695746"/>
    <s v="0725695746"/>
    <s v=""/>
    <s v="0717407660"/>
    <n v="36.331482000000001"/>
    <n v="-0.42431799999999997"/>
    <s v="Nakuru"/>
    <s v="Gilgil"/>
    <s v="Gitaru"/>
    <s v="Gitare-gilgil"/>
    <n v="8"/>
    <s v="Samjubiotec Enterprises"/>
    <s v="Samuel Juma"/>
    <s v=""/>
    <s v="Micro Business"/>
    <x v="1"/>
  </r>
  <r>
    <s v="VPA6"/>
    <s v="KE-LAI-2201-30829"/>
    <x v="1"/>
    <s v=""/>
    <s v="24th November,2021"/>
    <d v="2021-11-24T00:00:00"/>
    <s v="20th January,2022"/>
    <d v="2022-01-20T00:00:00"/>
    <s v="Njoroge Haron"/>
    <s v="Male"/>
    <n v="99999"/>
    <s v="+254"/>
    <s v="0797891665"/>
    <s v=""/>
    <s v="01127021119"/>
    <n v="36.564833"/>
    <n v="-7.4121999999999993E-2"/>
    <s v="Laikipia"/>
    <s v="Laikipia Central"/>
    <s v="Ngobit"/>
    <s v="Gieterero"/>
    <n v="8"/>
    <s v="Kichemu limited"/>
    <s v=""/>
    <s v=""/>
    <s v="Micro Business"/>
    <x v="1"/>
  </r>
  <r>
    <s v="VPA6"/>
    <s v="KE-LAI-2201-30828"/>
    <x v="1"/>
    <s v=""/>
    <s v="25th November,2021"/>
    <d v="2021-11-25T00:00:00"/>
    <s v="20th January,2022"/>
    <d v="2022-01-20T00:00:00"/>
    <s v="Ndungu Samuel"/>
    <s v="Male"/>
    <n v="99999"/>
    <s v="+254"/>
    <s v="0745461796"/>
    <s v=""/>
    <s v="0704350935"/>
    <n v="36.569862999999998"/>
    <n v="-8.8330000000000006E-2"/>
    <s v="Laikipia"/>
    <s v="Laikipia Central"/>
    <s v="Ngobit"/>
    <s v="Miatuini"/>
    <n v="8"/>
    <s v="Kichemu limited"/>
    <s v=""/>
    <s v=""/>
    <s v="Micro Business"/>
    <x v="1"/>
  </r>
  <r>
    <s v="VPA6"/>
    <s v="KE-BUN-2205-25089"/>
    <x v="1"/>
    <s v=""/>
    <s v="16th May,2022"/>
    <d v="2022-05-16T00:00:00"/>
    <s v="16th May,2022"/>
    <d v="2022-05-16T00:00:00"/>
    <s v="Wekesa Moses Sakwa"/>
    <s v="Male"/>
    <s v="11328500"/>
    <s v="+254"/>
    <s v="0722300753"/>
    <s v=""/>
    <s v="0722438586"/>
    <n v="34.531283000000002"/>
    <n v="0.60100100000000001"/>
    <s v="Bungoma"/>
    <s v="Kanduyi"/>
    <s v="Tuti marakaru"/>
    <s v="Tuti"/>
    <n v="10"/>
    <s v="Pafasi Enterprise"/>
    <s v="Tom Apiya Agalo"/>
    <s v=""/>
    <s v="Micro Business"/>
    <x v="1"/>
  </r>
  <r>
    <s v="VPA6"/>
    <s v="KE-MUR-2204-30227"/>
    <x v="1"/>
    <s v=""/>
    <s v="8th March,2022"/>
    <d v="2022-03-08T00:00:00"/>
    <s v="28th April,2022"/>
    <d v="2022-04-28T00:00:00"/>
    <s v="Kamau Andrew Gichuki"/>
    <s v="Male"/>
    <s v="99999"/>
    <s v="+254"/>
    <s v="0717220034"/>
    <s v=""/>
    <s v="0705031902"/>
    <n v="36.977116000000002"/>
    <n v="-0.78657299999999997"/>
    <s v="Murang'a"/>
    <s v="Kigumo"/>
    <s v="Mutithi"/>
    <s v="Kigumo"/>
    <s v="16"/>
    <s v="Mt Kenya Renewable energy"/>
    <s v="Paul kiama"/>
    <s v=""/>
    <s v="Micro Business"/>
    <x v="0"/>
  </r>
  <r>
    <s v="VPA6"/>
    <s v="KE-NAK-2204-27366"/>
    <x v="0"/>
    <s v="Non Compliant"/>
    <s v="14th March,2022"/>
    <d v="2022-03-14T00:00:00"/>
    <s v="4th April,2022"/>
    <d v="2022-04-04T00:00:00"/>
    <s v="Kenduywo Priscilla"/>
    <s v="Male"/>
    <n v="99999"/>
    <s v="725460394"/>
    <s v="0725460394"/>
    <s v=""/>
    <s v="0707756689"/>
    <n v="36.006005999999999"/>
    <n v="-0.26949099999999998"/>
    <s v="Nakuru"/>
    <s v="Rongai"/>
    <s v="Ogilgei"/>
    <s v="Kamungei"/>
    <n v="8"/>
    <s v="Samjubiotec Enterprises"/>
    <s v="Samuel Juma"/>
    <s v=""/>
    <s v="Micro Business"/>
    <x v="1"/>
  </r>
  <r>
    <s v="VPA6"/>
    <s v="KE-NAK-2204-27365"/>
    <x v="1"/>
    <s v=""/>
    <s v="8th March,2022"/>
    <d v="2022-03-08T00:00:00"/>
    <s v="4th April,2022"/>
    <d v="2022-04-04T00:00:00"/>
    <s v="Chebet Chepkwony Jane"/>
    <s v="Male"/>
    <s v="9233355"/>
    <s v="729629022"/>
    <s v="0729629022"/>
    <s v=""/>
    <s v="0721844313"/>
    <n v="36.006008000000001"/>
    <n v="-0.26938099999999998"/>
    <s v="Nakuru"/>
    <s v="Rongai"/>
    <s v="Ogilgei"/>
    <s v="Ogilgei"/>
    <n v="8"/>
    <s v="Samjubiotec Enterprises"/>
    <s v="Samuel Juma"/>
    <s v=""/>
    <s v="Micro Business"/>
    <x v="1"/>
  </r>
  <r>
    <s v="VPA6"/>
    <s v="KE-NYA-2204-29008"/>
    <x v="1"/>
    <s v=""/>
    <s v="15th December,2021"/>
    <d v="2021-12-15T00:00:00"/>
    <s v="5th April,2022"/>
    <d v="2022-04-05T00:00:00"/>
    <s v="CAREN MICHIRA KEMUNTO"/>
    <s v="Female"/>
    <s v="1658264"/>
    <s v="+254"/>
    <s v="0714194004"/>
    <s v=""/>
    <s v="0740060242"/>
    <n v="34.905549999999998"/>
    <n v="-0.52942299999999998"/>
    <s v="Nyamira"/>
    <s v="Nyamira South"/>
    <s v="West Mugirango"/>
    <s v="Rangenyo"/>
    <n v="6"/>
    <s v="Perjo Biogas and co ltd"/>
    <s v="Joel Moigare"/>
    <s v=""/>
    <s v="Micro Business"/>
    <x v="1"/>
  </r>
  <r>
    <s v="VPA6"/>
    <s v="KE-NYA-2204-29009"/>
    <x v="1"/>
    <s v=""/>
    <s v="23rd December,2021"/>
    <d v="2021-12-23T00:00:00"/>
    <s v="5th April,2022"/>
    <d v="2022-04-05T00:00:00"/>
    <s v="Samuel Apiemi Omenta"/>
    <s v="Male"/>
    <s v="0406775"/>
    <s v="+254"/>
    <s v="0721242739"/>
    <s v=""/>
    <s v="0788234223"/>
    <n v="34.941667000000002"/>
    <n v="-0.58798300000000003"/>
    <s v="Nyamira"/>
    <s v="Nyamira South"/>
    <s v="Bonyamatuta Chache"/>
    <s v="Gesore"/>
    <n v="6"/>
    <s v="Perjo Biogas and co ltd"/>
    <s v="Joel Moigare"/>
    <s v=""/>
    <s v="Micro Business"/>
    <x v="1"/>
  </r>
  <r>
    <s v="VPA6"/>
    <s v="KE-NYA-2204-29010"/>
    <x v="1"/>
    <s v=""/>
    <s v="6th January,2022"/>
    <d v="2022-01-06T00:00:00"/>
    <s v="5th April,2022"/>
    <d v="2022-04-05T00:00:00"/>
    <s v="Julius Matwere Kinwomi"/>
    <s v="Male"/>
    <s v="21345396"/>
    <s v="+254"/>
    <s v="0722134569"/>
    <s v=""/>
    <s v="0725175512"/>
    <n v="34.971097"/>
    <n v="-0.61428300000000002"/>
    <s v="Nyamira"/>
    <s v="Nyamira"/>
    <s v="Kebirigo"/>
    <s v="Rirumi"/>
    <n v="10"/>
    <s v="Perjo Biogas and co ltd"/>
    <s v="Joel Moigare"/>
    <s v=""/>
    <s v="Micro Business"/>
    <x v="1"/>
  </r>
  <r>
    <s v="VPA6"/>
    <s v="KE-BOM-2210-26367"/>
    <x v="1"/>
    <s v=""/>
    <s v="26th June,2022"/>
    <d v="2022-06-26T00:00:00"/>
    <s v="16th October,2022"/>
    <d v="2022-10-16T00:00:00"/>
    <s v="Chepkirui Josphine"/>
    <s v="Female"/>
    <s v="29991334"/>
    <s v="+254"/>
    <s v="0720374868"/>
    <s v=""/>
    <s v=""/>
    <n v="35.191405000000003"/>
    <n v="-0.68201299999999998"/>
    <s v="Bomet"/>
    <s v="Sotik"/>
    <s v="Kapkimolwet"/>
    <s v="Balek 'A'"/>
    <n v="18"/>
    <s v="Nemcom Ltd"/>
    <s v=""/>
    <s v=""/>
    <s v="Micro Business"/>
    <x v="1"/>
  </r>
  <r>
    <s v="VPA6"/>
    <s v="KE-BOM-2210-26366"/>
    <x v="0"/>
    <s v="Grievance"/>
    <s v="23rd August,2022"/>
    <d v="2022-08-23T00:00:00"/>
    <s v="26th October,2022"/>
    <d v="2022-10-26T00:00:00"/>
    <s v="Cherotich Cheokwony"/>
    <s v="Female"/>
    <s v="23469074"/>
    <s v="+254"/>
    <s v="0727321381"/>
    <s v=""/>
    <s v=""/>
    <n v="35.185234999999999"/>
    <n v="-0.67780300000000004"/>
    <s v="Bomet"/>
    <s v="Sotik"/>
    <s v="Kapkimolwet"/>
    <s v="Sumek"/>
    <n v="12"/>
    <s v="Nemcom Ltd"/>
    <s v=""/>
    <s v=""/>
    <s v="Micro Business"/>
    <x v="0"/>
  </r>
  <r>
    <s v="VPA6"/>
    <s v="KE-UAS-2210-30157"/>
    <x v="1"/>
    <s v=""/>
    <s v="17th July,2022"/>
    <d v="2022-07-17T00:00:00"/>
    <s v="20th October,2022"/>
    <d v="2022-10-20T00:00:00"/>
    <s v="Jebet Julia"/>
    <s v="Female"/>
    <n v="99999"/>
    <s v="+254"/>
    <s v="0701289001"/>
    <s v=""/>
    <s v=""/>
    <n v="35.28651"/>
    <n v="0.46037800000000001"/>
    <s v="Uasin Gishu"/>
    <s v="Kesses"/>
    <s v="Kesses"/>
    <s v="Royalton"/>
    <n v="8"/>
    <s v="Ndimar Renewable Energy"/>
    <s v=""/>
    <s v=""/>
    <s v="Micro Business"/>
    <x v="1"/>
  </r>
  <r>
    <s v="VPA6"/>
    <s v="KE-MER-2211-29404"/>
    <x v="1"/>
    <s v=""/>
    <s v="22nd October,2022"/>
    <d v="2022-10-22T00:00:00"/>
    <s v="15th November,2022"/>
    <d v="2022-11-15T00:00:00"/>
    <s v="Mugwimi Virginia Kaimuri"/>
    <s v="Female"/>
    <s v="7011236"/>
    <s v="+254"/>
    <s v="0721334764"/>
    <s v=""/>
    <s v="0725563467"/>
    <n v="37.695878"/>
    <n v="-0.19836799999999999"/>
    <s v="Meru"/>
    <s v="Imenti South"/>
    <s v="Gikui"/>
    <s v="Njerune"/>
    <n v="10"/>
    <s v="Igwemas General Digester Ltd"/>
    <s v="Samuel Kirimi"/>
    <s v=""/>
    <s v="Micro Business"/>
    <x v="1"/>
  </r>
  <r>
    <s v="VPA6"/>
    <s v="KE-MER-2210-29401"/>
    <x v="1"/>
    <s v=""/>
    <s v="15th September,2022"/>
    <d v="2022-09-15T00:00:00"/>
    <s v="1st October,2022"/>
    <d v="2022-10-01T00:00:00"/>
    <s v="Kiogora Jerinder Ntinyari"/>
    <s v="Female"/>
    <s v="34564543"/>
    <s v="+254"/>
    <s v="0726120969"/>
    <s v=""/>
    <s v="0720335135"/>
    <n v="37.594971999999999"/>
    <n v="-8.8804999999999995E-2"/>
    <s v="Meru"/>
    <s v="Imenti South"/>
    <s v="Upper Chure"/>
    <s v="Ithimbari"/>
    <n v="8"/>
    <s v="Igwemas General Digester Ltd"/>
    <s v="Kevin Kiriinya"/>
    <s v=""/>
    <s v="Micro Business"/>
    <x v="1"/>
  </r>
  <r>
    <s v="VPA6"/>
    <s v="KE-MER-2210-29402"/>
    <x v="1"/>
    <s v=""/>
    <s v="4th October,2022"/>
    <d v="2022-10-04T00:00:00"/>
    <s v="20th October,2022"/>
    <d v="2022-10-20T00:00:00"/>
    <s v="M'Arithi Bildad Bundi"/>
    <s v="Male"/>
    <s v="2538627"/>
    <s v="+254"/>
    <s v="0714152092"/>
    <s v=""/>
    <s v="0795052478"/>
    <n v="37.601157000000001"/>
    <n v="-8.9212E-2"/>
    <s v="Meru"/>
    <s v="Imenti South"/>
    <s v="Upper Chure"/>
    <s v="Mutharene"/>
    <n v="6"/>
    <s v="Igwemas General Digester Ltd"/>
    <s v="Joshua Kiogora"/>
    <s v=""/>
    <s v="Micro Business"/>
    <x v="1"/>
  </r>
  <r>
    <s v="VPA6"/>
    <s v="KE-MER-2211-29403"/>
    <x v="1"/>
    <s v=""/>
    <s v="18th October,2022"/>
    <d v="2022-10-18T00:00:00"/>
    <s v="5th November,2022"/>
    <d v="2022-11-05T00:00:00"/>
    <s v="Mwenda Everlyne Mwariumwe"/>
    <s v="Female"/>
    <s v="10252234"/>
    <s v="+254"/>
    <s v="0722378522"/>
    <s v=""/>
    <s v="0722336493"/>
    <n v="37.668278000000001"/>
    <n v="-0.17497199999999999"/>
    <s v="Meru"/>
    <s v="Imenti South"/>
    <s v="Igoji East"/>
    <s v="Kianjogu"/>
    <n v="10"/>
    <s v="Igwemas General Digester Ltd"/>
    <s v="Joshua Kiogora"/>
    <s v=""/>
    <s v="Micro Business"/>
    <x v="1"/>
  </r>
  <r>
    <s v="VPA6"/>
    <s v="KE-NAK-2302-29798"/>
    <x v="1"/>
    <s v=""/>
    <s v="28th August,2022"/>
    <d v="2022-08-28T00:00:00"/>
    <s v="9th February,2023"/>
    <d v="2023-02-09T00:00:00"/>
    <s v="Michael Kingori"/>
    <s v="Male"/>
    <n v="99999"/>
    <s v="+254"/>
    <s v="0721230823"/>
    <s v=""/>
    <s v=""/>
    <n v="36.006070999999999"/>
    <n v="-0.26941599999999999"/>
    <s v="Nakuru"/>
    <s v="Bahati"/>
    <s v="Lanet"/>
    <s v="CMC"/>
    <n v="8"/>
    <s v="Samjubiotec Enterprises"/>
    <s v="Samuel juma"/>
    <s v=""/>
    <s v="Micro Business"/>
    <x v="0"/>
  </r>
  <r>
    <s v="VPA6"/>
    <s v="KE-NAK-2302-29800"/>
    <x v="1"/>
    <s v=""/>
    <s v="26th December,2022"/>
    <d v="2022-12-26T00:00:00"/>
    <s v="9th February,2023"/>
    <d v="2023-02-09T00:00:00"/>
    <s v="Rosemary Jumbe"/>
    <s v="Female"/>
    <n v="99999"/>
    <s v="+254"/>
    <s v="0721771475"/>
    <s v=""/>
    <s v=""/>
    <n v="36.006163999999998"/>
    <n v="-0.26966800000000002"/>
    <s v="Nakuru"/>
    <s v="Bahati"/>
    <s v="Kiti"/>
    <s v="Kiti-milimani"/>
    <n v="12"/>
    <s v="Samjubiotec Enterprises"/>
    <s v="Samuel Juma"/>
    <s v=""/>
    <s v="Micro Business"/>
    <x v="0"/>
  </r>
  <r>
    <s v="VPA6"/>
    <s v="KE-NAK-2302-29796"/>
    <x v="1"/>
    <s v=""/>
    <s v="28th November,2021"/>
    <d v="2021-11-28T00:00:00"/>
    <s v="5th February,2023"/>
    <d v="2023-02-05T00:00:00"/>
    <s v="Dickson Wakaba"/>
    <s v="Male"/>
    <n v="99999"/>
    <s v="+254"/>
    <s v="0722873520"/>
    <s v=""/>
    <s v="0706158104"/>
    <n v="36.006030000000003"/>
    <n v="-0.26938000000000001"/>
    <s v="Nakuru"/>
    <s v="Bahati"/>
    <s v="Kiti"/>
    <s v="Tumsifu"/>
    <n v="10"/>
    <s v="Samjubiotec Enterprises"/>
    <s v="Samuel Juma"/>
    <s v=""/>
    <s v="Micro Business"/>
    <x v="1"/>
  </r>
  <r>
    <s v="VPA6"/>
    <s v="KE-NYE-2211-30333"/>
    <x v="1"/>
    <s v=""/>
    <s v="21st October,2022"/>
    <d v="2022-10-21T00:00:00"/>
    <s v="30th November,2022"/>
    <d v="2022-11-30T00:00:00"/>
    <s v="Kagera Nancy Gathigia"/>
    <s v="Female"/>
    <s v="23048427"/>
    <s v="+254"/>
    <s v="0724832774"/>
    <s v=""/>
    <s v="0710339412"/>
    <n v="37.024272000000003"/>
    <n v="-0.50473999999999997"/>
    <s v="Nyeri"/>
    <s v="Tetu"/>
    <s v="Aguthi"/>
    <s v="Kiangungi"/>
    <n v="12"/>
    <s v="Mt Kenya Renewable energy"/>
    <s v=""/>
    <s v=""/>
    <s v="Micro Business"/>
    <x v="1"/>
  </r>
  <r>
    <s v="VPA6"/>
    <s v="KE-NYE-2212-30332"/>
    <x v="1"/>
    <s v=""/>
    <s v="24th October,2022"/>
    <d v="2022-10-24T00:00:00"/>
    <s v="3rd December,2022"/>
    <d v="2022-12-03T00:00:00"/>
    <s v="Mwaniki Jackson"/>
    <s v="Male"/>
    <s v="11807521"/>
    <s v="+254"/>
    <s v="0724695450"/>
    <s v=""/>
    <s v="0729645177"/>
    <n v="37.019728000000001"/>
    <n v="-0.49854999999999999"/>
    <s v="Nyeri"/>
    <s v="Tetu"/>
    <s v="Muthinga"/>
    <s v="Gititu"/>
    <n v="12"/>
    <s v="Mt Kenya Renewable energy"/>
    <s v=""/>
    <s v=""/>
    <s v="Micro Business"/>
    <x v="1"/>
  </r>
  <r>
    <s v="VPA6"/>
    <s v="KE-NYE-2212-30326"/>
    <x v="1"/>
    <s v=""/>
    <s v="26th October,2022"/>
    <d v="2022-10-26T00:00:00"/>
    <s v="14th December,2022"/>
    <d v="2022-12-14T00:00:00"/>
    <s v="Gichuki Jackson"/>
    <s v="Male"/>
    <s v="3330188"/>
    <s v="+254"/>
    <s v="0722432776"/>
    <s v=""/>
    <s v=""/>
    <n v="37.003397999999997"/>
    <n v="-0.58511299999999999"/>
    <s v="Nyeri"/>
    <s v="Mukurweini"/>
    <s v="Karindi"/>
    <s v="Ngorano"/>
    <n v="12"/>
    <s v="Mt Kenya Renewable energy"/>
    <s v=""/>
    <s v=""/>
    <s v="Micro Business"/>
    <x v="1"/>
  </r>
  <r>
    <s v="VPA6"/>
    <s v="KE-NYE-2212-30331"/>
    <x v="1"/>
    <s v=""/>
    <s v="9th November,2022"/>
    <d v="2022-11-09T00:00:00"/>
    <s v="18th December,2022"/>
    <d v="2022-12-18T00:00:00"/>
    <s v="Murage Samuel"/>
    <s v="Male"/>
    <s v="1943268"/>
    <s v="+254"/>
    <s v="0722244200"/>
    <s v=""/>
    <s v="0722704611"/>
    <n v="37.023242000000003"/>
    <n v="-0.47631699999999999"/>
    <s v="Nyeri"/>
    <s v="Tetu"/>
    <s v="Aguthi"/>
    <s v="Gichira"/>
    <n v="12"/>
    <s v="Mt Kenya Renewable energy"/>
    <s v=""/>
    <s v=""/>
    <s v="Micro Business"/>
    <x v="1"/>
  </r>
  <r>
    <s v="VPA6"/>
    <s v="KE-NYE-2212-30334"/>
    <x v="0"/>
    <s v="Non Compliant"/>
    <s v="24th November,2022"/>
    <d v="2022-11-24T00:00:00"/>
    <s v="29th December,2022"/>
    <d v="2022-12-29T00:00:00"/>
    <s v="Karuoya Hezron Wahome"/>
    <s v="Male"/>
    <s v="9323662"/>
    <s v="+254"/>
    <s v="0714342141"/>
    <s v=""/>
    <s v="0722639998"/>
    <n v="37.103557000000002"/>
    <n v="-0.52083800000000002"/>
    <s v="Nyeri"/>
    <s v="Mathira East"/>
    <s v="Gachuku"/>
    <s v="Kiamabara"/>
    <n v="10"/>
    <s v="Mt Kenya Renewable energy"/>
    <s v=""/>
    <s v=""/>
    <s v="Micro Business"/>
    <x v="1"/>
  </r>
  <r>
    <s v="VPA6"/>
    <s v="KE-MER-2301-29409"/>
    <x v="0"/>
    <s v="Unreachable"/>
    <s v="1st January,2023"/>
    <d v="2023-01-01T00:00:00"/>
    <s v="14th January,2023"/>
    <d v="2023-01-14T00:00:00"/>
    <s v="Mpuko Julia Nguta"/>
    <s v="Female"/>
    <s v="2360282"/>
    <s v="+254"/>
    <s v="0713863656"/>
    <s v=""/>
    <s v="0787631470"/>
    <n v="37.576262"/>
    <n v="3.8469999999999997E-2"/>
    <s v="Meru"/>
    <s v="Central Imenti"/>
    <s v="Katheri"/>
    <s v="Muchicha"/>
    <n v="8"/>
    <s v="Igwemas General Digester Ltd"/>
    <s v="Kevin Kirinya"/>
    <s v=""/>
    <s v="Micro Business"/>
    <x v="1"/>
  </r>
  <r>
    <s v="VPA6"/>
    <s v="KE-MER-2301-29410"/>
    <x v="1"/>
    <s v=""/>
    <s v="27th December,2022"/>
    <d v="2022-12-27T00:00:00"/>
    <s v="5th January,2023"/>
    <d v="2023-01-05T00:00:00"/>
    <s v="Ngatu Fredrick Rimbere"/>
    <s v="Male"/>
    <s v="0852046"/>
    <s v="+254"/>
    <s v="0726813535"/>
    <s v=""/>
    <s v="0733561013"/>
    <n v="37.633623"/>
    <n v="3.5277999999999997E-2"/>
    <s v="Meru"/>
    <s v="Central Imenti"/>
    <s v="Ntakira"/>
    <s v="Ngurumo"/>
    <n v="10"/>
    <s v="Igwemas General Digester Ltd"/>
    <s v="Samuel Kirimi"/>
    <s v=""/>
    <s v="Micro Business"/>
    <x v="1"/>
  </r>
  <r>
    <s v="VPA6"/>
    <s v="KE-MER-2302-29412"/>
    <x v="0"/>
    <s v="Grievance"/>
    <s v="28th January,2023"/>
    <d v="2023-01-28T00:00:00"/>
    <s v="9th February,2023"/>
    <d v="2023-02-09T00:00:00"/>
    <s v="Lilford Catherine Kinoti"/>
    <s v="Female"/>
    <s v="2361743"/>
    <s v="+254"/>
    <s v="0722355891"/>
    <s v=""/>
    <s v="0722737958"/>
    <n v="37.761316999999998"/>
    <n v="4.9480000000000003E-2"/>
    <s v="Meru"/>
    <s v="Imenti North"/>
    <s v="Giaki"/>
    <s v="Ndingene"/>
    <n v="10"/>
    <s v="Igwemas General Digester Ltd"/>
    <s v="Samuel Kirimi"/>
    <s v=""/>
    <s v="Micro Business"/>
    <x v="1"/>
  </r>
  <r>
    <s v="VPA6"/>
    <s v="KE-MER-2301-29411"/>
    <x v="1"/>
    <s v=""/>
    <s v="17th January,2023"/>
    <d v="2023-01-17T00:00:00"/>
    <s v="24th January,2023"/>
    <d v="2023-01-24T00:00:00"/>
    <s v="M'Turuchiu Jason Laibuta"/>
    <s v="Male"/>
    <s v="0506973"/>
    <s v="+254"/>
    <s v="0721280809"/>
    <s v=""/>
    <s v="0738111157"/>
    <n v="37.722650000000002"/>
    <n v="0.208565"/>
    <s v="Meru"/>
    <s v="Central Imenti"/>
    <s v="Tinyaine"/>
    <s v="Twaare"/>
    <n v="6"/>
    <s v="Igwemas General Digester Ltd"/>
    <s v="Joshua Kiogora"/>
    <s v=""/>
    <s v="Micro Business"/>
    <x v="1"/>
  </r>
  <r>
    <s v="VPA6"/>
    <s v="KE-MER-2302-29413"/>
    <x v="1"/>
    <s v=""/>
    <s v="26th January,2023"/>
    <d v="2023-01-26T00:00:00"/>
    <s v="3rd February,2023"/>
    <d v="2023-02-03T00:00:00"/>
    <s v="Ithaitha Benard Muriuki"/>
    <s v="Male"/>
    <s v="7722941"/>
    <s v="+254"/>
    <s v="0720921278"/>
    <s v=""/>
    <s v="0736544581"/>
    <n v="37.841123000000003"/>
    <n v="9.9497000000000002E-2"/>
    <s v="Meru"/>
    <s v="Tigania East"/>
    <s v="Mikinduri west"/>
    <s v="Ruuju"/>
    <n v="6"/>
    <s v="Igwemas General Digester Ltd"/>
    <s v="Joshua Kiogora"/>
    <s v=""/>
    <s v="Micro Business"/>
    <x v="1"/>
  </r>
  <r>
    <s v="VPA6"/>
    <s v="KE-MER-2302-29415"/>
    <x v="0"/>
    <s v="Unreachable"/>
    <s v="5th February,2023"/>
    <d v="2023-02-05T00:00:00"/>
    <s v="15th February,2023"/>
    <d v="2023-02-15T00:00:00"/>
    <s v="Kinyua Dorothy Gatwiri"/>
    <s v="Male"/>
    <s v="23330887"/>
    <s v="+254"/>
    <s v="0712171336"/>
    <s v=""/>
    <s v="0754852093"/>
    <n v="37.555062"/>
    <n v="-1.2272E-2"/>
    <s v="Meru"/>
    <s v="Central Imenti"/>
    <s v="Kagoji"/>
    <s v="Muurugi"/>
    <n v="6"/>
    <s v="Likunga Company Limited"/>
    <s v="Jason Mutabari"/>
    <s v=""/>
    <s v="Micro Business"/>
    <x v="0"/>
  </r>
  <r>
    <s v="VPA6"/>
    <s v="KE-MUR-2302-30986"/>
    <x v="1"/>
    <s v=""/>
    <s v="8th January,2023"/>
    <d v="2023-01-08T00:00:00"/>
    <s v="17th February,2023"/>
    <d v="2023-02-17T00:00:00"/>
    <s v="Gakure James Muriranja"/>
    <s v="Male"/>
    <n v="99999"/>
    <s v="+254"/>
    <s v="0721334032"/>
    <s v=""/>
    <s v=""/>
    <n v="37.050336999999999"/>
    <n v="-0.62610600000000005"/>
    <s v="Murang'a"/>
    <s v="Kiharu"/>
    <s v="Gaitheri"/>
    <s v="Gakurwe"/>
    <n v="12"/>
    <s v="Mt Kenya Renewable energy"/>
    <s v="Mt Kenya renewable energy"/>
    <s v=""/>
    <s v="Micro Business"/>
    <x v="0"/>
  </r>
  <r>
    <s v="VPA6"/>
    <s v="KE-NYA-2304-29022"/>
    <x v="1"/>
    <s v=""/>
    <s v="20th December,2022"/>
    <d v="2022-12-20T00:00:00"/>
    <s v="20th April,2023"/>
    <d v="2023-04-20T00:00:00"/>
    <s v="John Ondieki Angwenyi"/>
    <s v="Male"/>
    <s v="0639280"/>
    <s v="+254"/>
    <s v="0727485636"/>
    <s v=""/>
    <s v="0728639849"/>
    <n v="34.926205000000003"/>
    <n v="-0.55757800000000002"/>
    <s v="Nyamira"/>
    <s v="West Mugirango"/>
    <s v="Township"/>
    <s v="Kiongongi"/>
    <n v="6"/>
    <s v="Perjo Biogas and co ltd"/>
    <s v="Joel Moigare"/>
    <s v=""/>
    <s v="Micro Business"/>
    <x v="1"/>
  </r>
  <r>
    <s v="VPA6"/>
    <s v="KE-NYA-2304-29023"/>
    <x v="1"/>
    <s v=""/>
    <s v="15th February,2023"/>
    <d v="2023-02-15T00:00:00"/>
    <s v="23rd April,2023"/>
    <d v="2023-04-23T00:00:00"/>
    <s v="Alfred Onyancha Agaki"/>
    <s v="Male"/>
    <s v="27508165"/>
    <s v="+254"/>
    <s v="0728648131"/>
    <s v=""/>
    <s v="0796193083"/>
    <n v="34.950850000000003"/>
    <n v="-0.62617199999999995"/>
    <s v="Nyamira"/>
    <s v="West Mugirango"/>
    <s v="Bonyamatuta"/>
    <s v="Moikabondo"/>
    <n v="6"/>
    <s v="Perjo Biogas and co ltd"/>
    <s v="Joel Moigare"/>
    <s v=""/>
    <s v="Micro Business"/>
    <x v="1"/>
  </r>
  <r>
    <s v="VPA6"/>
    <s v="KE-KIS-2304-29025"/>
    <x v="1"/>
    <s v=""/>
    <s v="10th February,2023"/>
    <d v="2023-02-10T00:00:00"/>
    <s v="20th April,2023"/>
    <d v="2023-04-20T00:00:00"/>
    <s v="Zablon Mwagi Motanya"/>
    <s v="Male"/>
    <s v="1621852"/>
    <s v="+254"/>
    <s v="0729272303"/>
    <s v=""/>
    <s v="0713382226"/>
    <n v="34.907404999999997"/>
    <n v="-0.79735999999999996"/>
    <s v="Kisii"/>
    <s v="Nyaribari Masaba"/>
    <s v="Masaba South"/>
    <s v="Obwari"/>
    <n v="10"/>
    <s v="Perjo Biogas and co ltd"/>
    <s v="Joel Moigare"/>
    <s v=""/>
    <s v="Micro Business"/>
    <x v="1"/>
  </r>
  <r>
    <s v="VPA6"/>
    <s v="KE-KIS-2304-29024"/>
    <x v="1"/>
    <s v=""/>
    <s v="16th April,2023"/>
    <d v="2023-04-16T00:00:00"/>
    <s v="29th April,2023"/>
    <d v="2023-04-29T00:00:00"/>
    <s v="Steaven Nyangate Machuka"/>
    <s v="Male"/>
    <s v="4119966"/>
    <s v="+254"/>
    <s v="0723588716"/>
    <s v=""/>
    <s v="0725608837"/>
    <n v="34.816147000000001"/>
    <n v="-0.71530700000000003"/>
    <s v="Kisii"/>
    <s v="Nyaribari Chache"/>
    <s v="Keumbu"/>
    <s v="Nyachenge"/>
    <n v="8"/>
    <s v="Perjo Biogas and co ltd"/>
    <s v="Joel Moigare"/>
    <s v=""/>
    <s v="Micro Business"/>
    <x v="0"/>
  </r>
  <r>
    <s v="VPA6"/>
    <s v="KE-NYE-2304-83432532-00001"/>
    <x v="0"/>
    <s v="ABC plants"/>
    <s v="1st February,2023"/>
    <d v="2023-02-01T00:00:00"/>
    <s v="1st April,2023"/>
    <d v="2023-04-01T00:00:00"/>
    <s v="Wangombe Alice Wambui"/>
    <s v="Female"/>
    <s v="1391907"/>
    <s v="+254"/>
    <s v="0717103774"/>
    <s v=""/>
    <s v=""/>
    <n v="36.902552"/>
    <n v="-0.33887299999999998"/>
    <s v="Nyeri"/>
    <s v="Kieni West"/>
    <s v="Muiga"/>
    <s v="Muiga"/>
    <n v="8"/>
    <s v="Sakaki Natural Renewable Energy Center"/>
    <s v="Sammy kimenyi"/>
    <s v=""/>
    <s v="Micro Business"/>
    <x v="1"/>
  </r>
  <r>
    <s v="VPA6"/>
    <s v="KE-NYE-2303-83432532-00005"/>
    <x v="0"/>
    <s v="ABC plants"/>
    <s v="3rd January,2023"/>
    <d v="2023-01-03T00:00:00"/>
    <s v="10th March,2023"/>
    <d v="2023-03-10T00:00:00"/>
    <s v="Njuguna Richard Karimi"/>
    <s v="Male"/>
    <s v="21550314"/>
    <s v="+254"/>
    <s v="0721995764"/>
    <s v=""/>
    <s v="0721535582"/>
    <n v="37.051572"/>
    <n v="-0.55141899999999999"/>
    <s v="Nyeri"/>
    <s v="Mukurweini"/>
    <s v="Mukurweini central"/>
    <s v="Gachiriro"/>
    <n v="16"/>
    <s v="Sakaki Natural Renewable Energy Center"/>
    <s v="0723421759"/>
    <s v=""/>
    <s v="Micro Business"/>
    <x v="3"/>
  </r>
  <r>
    <s v="VPA6"/>
    <s v="KE-NYE-2303-83432532-00004"/>
    <x v="0"/>
    <s v="ABC plants"/>
    <s v="28th December,2022"/>
    <d v="2022-12-28T00:00:00"/>
    <s v="15th March,2023"/>
    <d v="2023-03-15T00:00:00"/>
    <s v="Munyiri Joseph Gatere"/>
    <s v="Male"/>
    <s v="13537985"/>
    <s v="+254"/>
    <s v="0721753218"/>
    <s v=""/>
    <s v=""/>
    <n v="37.048388000000003"/>
    <n v="-0.55483400000000005"/>
    <s v="Nyeri"/>
    <s v="Mukurweini"/>
    <s v="Mukurweini central"/>
    <s v="Gachiriro"/>
    <n v="12"/>
    <s v="Sakaki Natural Renewable Energy Center"/>
    <s v="Sammy kimenyi"/>
    <s v=""/>
    <s v="Micro Business"/>
    <x v="1"/>
  </r>
  <r>
    <s v="VPA6"/>
    <s v="KE-NYE-2302-83432532-00012"/>
    <x v="0"/>
    <s v="ABC plants"/>
    <s v="5th December,2022"/>
    <d v="2022-12-05T00:00:00"/>
    <s v="14th February,2023"/>
    <d v="2023-02-14T00:00:00"/>
    <s v="Murakaru Peris Muthoni"/>
    <s v="Female"/>
    <s v="20787130"/>
    <s v="+254"/>
    <s v="0721272932"/>
    <s v=""/>
    <s v="0721342245"/>
    <n v="37.148186000000003"/>
    <n v="-0.43439899999999998"/>
    <s v="Nyeri"/>
    <s v="Mathira East"/>
    <s v="Magutu"/>
    <s v="Gathehu"/>
    <n v="8"/>
    <s v="Sakaki Natural Renewable Energy Center"/>
    <s v="Sammy kimenyi"/>
    <s v=""/>
    <s v="Micro Business"/>
    <x v="1"/>
  </r>
  <r>
    <s v="VPA6"/>
    <s v="KE-NYE-2304-83432532-00007"/>
    <x v="0"/>
    <s v="ABC plants"/>
    <s v="3rd March,2023"/>
    <d v="2023-03-03T00:00:00"/>
    <s v="1st April,2023"/>
    <d v="2023-04-01T00:00:00"/>
    <s v="Kinyori Rose Wanja"/>
    <s v="Female"/>
    <s v="6051714"/>
    <s v="+254"/>
    <s v="0722331738"/>
    <s v=""/>
    <s v="0739244224"/>
    <n v="37.154142"/>
    <n v="-0.50699700000000003"/>
    <s v="Nyeri"/>
    <s v="Mathira East"/>
    <s v="Iriaini"/>
    <s v="Kiaguthu"/>
    <n v="8"/>
    <s v="Sakaki Natural Renewable Energy Center"/>
    <s v="Sammy kimenyi"/>
    <s v=""/>
    <s v="Micro Business"/>
    <x v="1"/>
  </r>
  <r>
    <s v="VPA6"/>
    <s v="KE-NYE-2304-83432532-00002"/>
    <x v="0"/>
    <s v="ABC plants"/>
    <s v="23rd January,2023"/>
    <d v="2023-01-23T00:00:00"/>
    <s v="5th April,2023"/>
    <d v="2023-04-05T00:00:00"/>
    <s v="Gathogo Francis Muchiri"/>
    <s v="Male"/>
    <s v="7012436"/>
    <s v="+254"/>
    <s v="0722598610"/>
    <s v=""/>
    <s v="0722969004"/>
    <n v="37.012583999999997"/>
    <n v="-0.460366"/>
    <s v="Nyeri"/>
    <s v="Nyeri Town"/>
    <s v="Gatitu muruguru"/>
    <s v="Kiamuiru"/>
    <n v="12"/>
    <s v="Sakaki Natural Renewable Energy Center"/>
    <s v="Sammy kimenyi"/>
    <s v=""/>
    <s v="Micro Business"/>
    <x v="1"/>
  </r>
  <r>
    <s v="VPA6"/>
    <s v="KE-NYE-2303-83432532-00006"/>
    <x v="0"/>
    <s v="ABC plants"/>
    <s v="29th January,2023"/>
    <d v="2023-01-29T00:00:00"/>
    <s v="20th March,2023"/>
    <d v="2023-03-20T00:00:00"/>
    <s v="Kamau Catherine Gathoni"/>
    <s v="Female"/>
    <s v="13539528"/>
    <s v="+254"/>
    <s v="0721328082"/>
    <s v=""/>
    <s v=""/>
    <n v="37.059685999999999"/>
    <n v="-0.565886"/>
    <s v="Nyeri"/>
    <s v="Mukurweini"/>
    <s v="Mukurweini central"/>
    <s v="Kiangoma"/>
    <n v="8"/>
    <s v="Sakaki Natural Renewable Energy Center"/>
    <s v="Sammy kimenyi"/>
    <s v=""/>
    <s v="Micro Business"/>
    <x v="1"/>
  </r>
  <r>
    <s v="VPA6"/>
    <s v="KE-NYE-2303-83432532-00003"/>
    <x v="0"/>
    <s v="ABC plants"/>
    <s v="30th December,2022"/>
    <d v="2022-12-30T00:00:00"/>
    <s v="10th March,2023"/>
    <d v="2023-03-10T00:00:00"/>
    <s v="Keru Ephuntus Ndirangu"/>
    <s v="Male"/>
    <s v="5488343"/>
    <s v="+254"/>
    <s v="0726718868"/>
    <s v=""/>
    <s v="0722892633"/>
    <n v="37.010275"/>
    <n v="-0.44907000000000002"/>
    <s v="Nyeri"/>
    <s v="Nyeri Town"/>
    <s v="Gatitu muruguru"/>
    <s v="Githiru"/>
    <n v="8"/>
    <s v="Sakaki Natural Renewable Energy Center"/>
    <s v="Sammy kimenyi"/>
    <s v=""/>
    <s v="Micro Business"/>
    <x v="1"/>
  </r>
  <r>
    <s v="VPA6"/>
    <s v="KE-EMB-2303-83432532-00014"/>
    <x v="0"/>
    <s v="ABC plants"/>
    <s v="9th December,2022"/>
    <d v="2022-12-09T00:00:00"/>
    <s v="3rd March,2023"/>
    <d v="2023-03-03T00:00:00"/>
    <s v="Mwangi John Kimani"/>
    <s v="Male"/>
    <n v="99999"/>
    <s v="+254"/>
    <s v="0712174330"/>
    <s v=""/>
    <s v=""/>
    <n v="37.488258999999999"/>
    <n v="-0.54271400000000003"/>
    <s v="Embu"/>
    <s v="Embu West"/>
    <s v="Itabua"/>
    <s v="Itabua"/>
    <n v="16"/>
    <s v="Sakaki Natural Renewable Energy Center"/>
    <s v="Sammy kimenyi"/>
    <s v=""/>
    <s v="Micro Business"/>
    <x v="3"/>
  </r>
  <r>
    <s v="VPA6"/>
    <s v="KE-NYE-2302-83432532-00011"/>
    <x v="0"/>
    <s v="ABC plants"/>
    <s v="15th December,2022"/>
    <d v="2022-12-15T00:00:00"/>
    <s v="20th February,2023"/>
    <d v="2023-02-20T00:00:00"/>
    <s v="Kihara Peter Thamaini"/>
    <s v="Male"/>
    <s v="11776205"/>
    <s v="+254"/>
    <s v="0723384004"/>
    <s v=""/>
    <s v=""/>
    <n v="37.162129999999998"/>
    <n v="-0.444519"/>
    <s v="Nyeri"/>
    <s v="Mathira East"/>
    <s v="Iriaini"/>
    <s v="Gatondo"/>
    <n v="8"/>
    <s v="Sakaki Natural Renewable Energy Center"/>
    <s v="Sammy kimenyi"/>
    <s v=""/>
    <s v="Micro Business"/>
    <x v="1"/>
  </r>
  <r>
    <s v="VPA6"/>
    <s v="KE-MUR-2305-83432532-00008"/>
    <x v="0"/>
    <s v="ABC plants"/>
    <s v="3rd January,2023"/>
    <d v="2023-01-03T00:00:00"/>
    <s v="5th May,2023"/>
    <d v="2023-05-05T00:00:00"/>
    <s v="Kamanja Damaris Muthoni"/>
    <s v="Female"/>
    <s v="8485480"/>
    <s v="+254"/>
    <s v="0715779163"/>
    <s v=""/>
    <s v=""/>
    <n v="37.208272000000001"/>
    <n v="-0.68556300000000003"/>
    <s v="Murang'a"/>
    <s v="Kiharu"/>
    <s v="Mbiri"/>
    <s v="Kiangatia"/>
    <n v="8"/>
    <s v="Sakaki Natural Renewable Energy Center"/>
    <s v="Sammy kimenyi"/>
    <s v=""/>
    <s v="Micro Business"/>
    <x v="1"/>
  </r>
  <r>
    <s v="VPA6"/>
    <s v="KE-MUR-2305-83432532-00009"/>
    <x v="0"/>
    <s v="ABC plants"/>
    <s v="5th January,2023"/>
    <d v="2023-01-05T00:00:00"/>
    <s v="5th May,2023"/>
    <d v="2023-05-05T00:00:00"/>
    <s v="Karekia Peris Wanjiku"/>
    <s v="Female"/>
    <s v="10848137"/>
    <s v="+254"/>
    <s v="0713787702"/>
    <s v=""/>
    <s v="0726349211"/>
    <n v="37.206729000000003"/>
    <n v="-0.68219600000000002"/>
    <s v="Murang'a"/>
    <s v="Kiharu"/>
    <s v="Mbiri"/>
    <s v="Kiangatia"/>
    <n v="8"/>
    <s v="Sakaki Natural Renewable Energy Center"/>
    <s v="Sammy kimenyi"/>
    <s v=""/>
    <s v="Micro Business"/>
    <x v="1"/>
  </r>
  <r>
    <s v="VPA6"/>
    <s v="KE-MUR-2305-83432532-00010"/>
    <x v="0"/>
    <s v="ABC plants"/>
    <s v="6th January,2023"/>
    <d v="2023-01-06T00:00:00"/>
    <s v="6th May,2023"/>
    <d v="2023-05-06T00:00:00"/>
    <s v="Wachira Titus Kiambi"/>
    <s v="Male"/>
    <s v="22311462"/>
    <s v="+254"/>
    <s v="0724154259"/>
    <s v=""/>
    <s v="0722436837"/>
    <n v="37.199198000000003"/>
    <n v="-0.67357500000000003"/>
    <s v="Murang'a"/>
    <s v="Kiharu"/>
    <s v="Mbiri"/>
    <s v="Gathanjiini"/>
    <n v="12"/>
    <s v="Sakaki Natural Renewable Energy Center"/>
    <s v="Sammy kimenyi"/>
    <s v=""/>
    <s v="Micro Business"/>
    <x v="1"/>
  </r>
  <r>
    <s v="VPA6"/>
    <s v="KE-EMB-2303-83432532-00013"/>
    <x v="0"/>
    <s v="ABC plants"/>
    <s v="28th December,2022"/>
    <d v="2022-12-28T00:00:00"/>
    <s v="12th March,2023"/>
    <d v="2023-03-12T00:00:00"/>
    <s v="Muchira Peter Muchira"/>
    <s v="Male"/>
    <s v="11816165"/>
    <s v="+254"/>
    <s v="0725219642"/>
    <s v=""/>
    <s v=""/>
    <n v="37.491292999999999"/>
    <n v="-0.54345600000000005"/>
    <s v="Embu"/>
    <s v="Embu West"/>
    <s v="Beti north"/>
    <s v="Itabua"/>
    <n v="10"/>
    <s v="Sakaki Natural Renewable Energy Center"/>
    <s v="Sammy kimenyi"/>
    <s v=""/>
    <s v="Micro Business"/>
    <x v="1"/>
  </r>
  <r>
    <s v="VPA6"/>
    <s v="KE-NYE-2303-83432532-00016"/>
    <x v="0"/>
    <s v="ABC plants"/>
    <s v="27th December,2022"/>
    <d v="2022-12-27T00:00:00"/>
    <s v="21st March,2023"/>
    <d v="2023-03-21T00:00:00"/>
    <s v="Muui Joseph Kabiru"/>
    <s v="Male"/>
    <s v="3726453"/>
    <s v="+254"/>
    <s v="0723426822"/>
    <s v=""/>
    <s v="0723857749"/>
    <n v="37.101742999999999"/>
    <n v="-0.44224400000000003"/>
    <s v="Nyeri"/>
    <s v="Mathira"/>
    <s v="Kirimukuyu"/>
    <s v="Gachuiro"/>
    <n v="8"/>
    <s v="Sakaki Natural Renewable Energy Center"/>
    <s v="Sammy kimenyi"/>
    <s v=""/>
    <s v="Micro Business"/>
    <x v="1"/>
  </r>
  <r>
    <s v="VPA6"/>
    <s v="KE-NYE-2302-83432532-00017"/>
    <x v="0"/>
    <s v="ABC plants"/>
    <s v="9th January,2023"/>
    <d v="2023-01-09T00:00:00"/>
    <s v="14th February,2023"/>
    <d v="2023-02-14T00:00:00"/>
    <s v="Martin Doris Wambui"/>
    <s v="Male"/>
    <s v="26744353"/>
    <s v="+254"/>
    <s v="0723395314"/>
    <s v=""/>
    <s v="0722349983"/>
    <n v="37.165025999999997"/>
    <n v="-0.50964299999999996"/>
    <s v="Nyeri"/>
    <s v="Mathira"/>
    <s v="Iriaini"/>
    <s v="Gatundu"/>
    <n v="8"/>
    <s v="Sakaki Natural Renewable Energy Center"/>
    <s v="Sammy kimenyi"/>
    <s v=""/>
    <s v="Micro Business"/>
    <x v="1"/>
  </r>
  <r>
    <s v="VPA6"/>
    <s v="KE-NYE-2302-83432532-00015"/>
    <x v="0"/>
    <s v="ABC plants"/>
    <s v="29th December,2022"/>
    <d v="2022-12-29T00:00:00"/>
    <s v="12th February,2023"/>
    <d v="2023-02-12T00:00:00"/>
    <s v="Githogori Nancy Wambui"/>
    <s v="Female"/>
    <s v="0077728"/>
    <s v="+254"/>
    <s v="0723047201"/>
    <s v=""/>
    <s v="0706946331"/>
    <n v="37.098278999999998"/>
    <n v="-0.44595299999999999"/>
    <s v="Nyeri"/>
    <s v="Mathira"/>
    <s v="Kirimukuyu"/>
    <s v="Gachuiro"/>
    <n v="8"/>
    <s v="Sakaki Natural Renewable Energy Center"/>
    <s v="Sammy kimenyi"/>
    <s v=""/>
    <s v="Micro Business"/>
    <x v="1"/>
  </r>
  <r>
    <s v="VPA6"/>
    <s v="KE-MER-2305-29418"/>
    <x v="1"/>
    <s v=""/>
    <s v="22nd April,2023"/>
    <d v="2023-04-22T00:00:00"/>
    <s v="1st May,2023"/>
    <d v="2023-05-01T00:00:00"/>
    <s v="Joyce Kinoti Kagwiria"/>
    <s v="Female"/>
    <s v="10343573"/>
    <s v="+254"/>
    <s v="0712854763"/>
    <s v=""/>
    <s v="0723101680"/>
    <n v="37.621070000000003"/>
    <n v="-2.0566999999999998E-2"/>
    <s v="Meru"/>
    <s v="Central Imenti"/>
    <s v="Nduruma"/>
    <s v="Kaguma"/>
    <n v="8"/>
    <s v="Igwemas General Digester Ltd"/>
    <s v="Joshua Kiogora"/>
    <s v=""/>
    <s v="Micro Business"/>
    <x v="1"/>
  </r>
  <r>
    <s v="VPA6"/>
    <s v="KE-MER-2305-29416"/>
    <x v="1"/>
    <s v=""/>
    <s v="22nd April,2023"/>
    <d v="2023-04-22T00:00:00"/>
    <s v="1st May,2023"/>
    <d v="2023-05-01T00:00:00"/>
    <s v="Gitonga Alice Karimi"/>
    <s v="Female"/>
    <s v="8611218"/>
    <s v="+254"/>
    <s v="0743650040"/>
    <s v=""/>
    <s v="0701601773"/>
    <n v="37.584482000000001"/>
    <n v="-0.14078499999999999"/>
    <s v="Meru"/>
    <s v="South Imenti"/>
    <s v="Abogeta west"/>
    <s v="Giankiro"/>
    <n v="8"/>
    <s v="Igwemas General Digester Ltd"/>
    <s v="Kevin Kirinya"/>
    <s v=""/>
    <s v="Micro Business"/>
    <x v="1"/>
  </r>
  <r>
    <s v="VPA6"/>
    <s v="KE-MER-2304-29417"/>
    <x v="1"/>
    <s v=""/>
    <s v="11th April,2023"/>
    <d v="2023-04-11T00:00:00"/>
    <s v="27th April,2023"/>
    <d v="2023-04-27T00:00:00"/>
    <s v="Florence Mbaabu Kinanu"/>
    <s v="Female"/>
    <s v="12889607"/>
    <s v="+254"/>
    <s v="0715006300"/>
    <s v=""/>
    <s v="0726747237"/>
    <n v="37.563678000000003"/>
    <n v="-1.7732000000000001E-2"/>
    <s v="Meru"/>
    <s v="Central Imenti"/>
    <s v="Kithirune west"/>
    <s v="Kathiru"/>
    <n v="10"/>
    <s v="Igwemas General Digester Ltd"/>
    <s v="Samuel Kirimi"/>
    <s v=""/>
    <s v="Micro Business"/>
    <x v="1"/>
  </r>
  <r>
    <s v="VPA6"/>
    <s v="KE-MER-2305-29419"/>
    <x v="1"/>
    <s v=""/>
    <s v="3rd May,2023"/>
    <d v="2023-05-03T00:00:00"/>
    <s v="15th May,2023"/>
    <d v="2023-05-15T00:00:00"/>
    <s v="Gitonga Jackline Naitore"/>
    <s v="Female"/>
    <s v="20103892"/>
    <s v="+254"/>
    <s v="0724948489"/>
    <s v=""/>
    <s v="0787190252"/>
    <n v="37.566335000000002"/>
    <n v="2.3904999999999999E-2"/>
    <s v="Meru"/>
    <s v="Central Imenti"/>
    <s v="Katheri West"/>
    <s v="Kagere"/>
    <n v="8"/>
    <s v="Igwemas General Digester Ltd"/>
    <s v="Joshua Kiogora"/>
    <s v=""/>
    <s v="Micro Business"/>
    <x v="1"/>
  </r>
  <r>
    <s v="VPA6"/>
    <s v="KE-THA-2305-29420"/>
    <x v="0"/>
    <s v="Grievance"/>
    <s v="3rd May,2023"/>
    <d v="2023-05-03T00:00:00"/>
    <s v="15th May,2023"/>
    <d v="2023-05-15T00:00:00"/>
    <s v="Mugendi Catherine Kawira"/>
    <s v="Female"/>
    <s v="24896434"/>
    <s v="+254"/>
    <s v="0726679908"/>
    <s v=""/>
    <s v="0725808656"/>
    <n v="37.653700000000001"/>
    <n v="-0.34256199999999998"/>
    <s v="Tharaka-Nithi"/>
    <s v="Chuka/Igambang'ombe"/>
    <s v="Karurini"/>
    <s v="Muganani"/>
    <n v="8"/>
    <s v="Igwemas General Digester Ltd"/>
    <s v="Joshua Kiogora"/>
    <s v=""/>
    <s v="Micro Business"/>
    <x v="1"/>
  </r>
  <r>
    <s v="VPA6"/>
    <s v="KE-KIR-2303-83432532-00018"/>
    <x v="0"/>
    <s v="ABC plants"/>
    <s v="30th January,2023"/>
    <d v="2023-01-30T00:00:00"/>
    <s v="3rd March,2023"/>
    <d v="2023-03-03T00:00:00"/>
    <s v="Mwaniki Lucy Wairimu"/>
    <s v="Female"/>
    <s v="11807158"/>
    <s v="+254"/>
    <s v="0722924934"/>
    <s v=""/>
    <s v=""/>
    <n v="37.441913"/>
    <n v="-0.54821600000000004"/>
    <s v="Kirinyaga"/>
    <s v="Mwea"/>
    <s v="Murinduko"/>
    <s v="Mugamba-Ciura"/>
    <n v="12"/>
    <s v="Sakaki Natural Renewable Energy Center"/>
    <s v="Sammy kimenyi"/>
    <s v=""/>
    <s v="Micro Business"/>
    <x v="1"/>
  </r>
  <r>
    <s v="VPA6"/>
    <s v="KE-MUR-2303-83432532-00020"/>
    <x v="0"/>
    <s v="ABC plants"/>
    <s v="5th January,2023"/>
    <d v="2023-01-05T00:00:00"/>
    <s v="3rd March,2023"/>
    <d v="2023-03-03T00:00:00"/>
    <s v="Kibuyia Adrew Waweru"/>
    <s v="Male"/>
    <s v="13897260"/>
    <s v="+254"/>
    <s v="0721735069"/>
    <s v=""/>
    <s v=""/>
    <n v="36.863545999999999"/>
    <n v="-0.614394"/>
    <s v="Murang'a"/>
    <s v="Mathioya"/>
    <s v="Kiru"/>
    <s v="Kairo"/>
    <n v="12"/>
    <s v="Sakaki Natural Renewable Energy Center"/>
    <s v="Sammy kimenyi"/>
    <s v=""/>
    <s v="Micro Business"/>
    <x v="1"/>
  </r>
  <r>
    <s v="VPA6"/>
    <s v="KE-KIA-2303-83432532-00022"/>
    <x v="0"/>
    <s v="ABC plants"/>
    <s v="6th January,2023"/>
    <d v="2023-01-06T00:00:00"/>
    <s v="10th March,2023"/>
    <d v="2023-03-10T00:00:00"/>
    <s v="Gachogu David Kamau"/>
    <s v="Male"/>
    <n v="99999"/>
    <s v="+254"/>
    <s v="0720568619"/>
    <s v=""/>
    <s v=""/>
    <n v="36.901026999999999"/>
    <n v="-0.95794299999999999"/>
    <s v="Kiambu"/>
    <s v="Gatundu North"/>
    <s v="Chania"/>
    <s v="Kamwangi"/>
    <n v="8"/>
    <s v="Sakaki Natural Renewable Energy Center"/>
    <s v="Sammy kimenyi"/>
    <s v=""/>
    <s v="Micro Business"/>
    <x v="1"/>
  </r>
  <r>
    <s v="VPA6"/>
    <s v="KE-MUR-2303-83432532-00021"/>
    <x v="0"/>
    <s v="ABC plants"/>
    <s v="7th January,2023"/>
    <d v="2023-01-07T00:00:00"/>
    <s v="3rd March,2023"/>
    <d v="2023-03-03T00:00:00"/>
    <s v="Runo Charles Runo"/>
    <s v="Male"/>
    <n v="99999"/>
    <s v="+254"/>
    <s v="0721860776"/>
    <s v=""/>
    <s v=""/>
    <n v="36.867533000000002"/>
    <n v="-0.61314000000000002"/>
    <s v="Murang'a"/>
    <s v="Mathioya"/>
    <s v="Kiru"/>
    <s v="Kairo"/>
    <n v="8"/>
    <s v="Sakaki Natural Renewable Energy Center"/>
    <s v="Sammy kimenyi"/>
    <s v=""/>
    <s v="Micro Business"/>
    <x v="1"/>
  </r>
  <r>
    <s v="VPA6"/>
    <s v="KE-MER-2305-30956"/>
    <x v="1"/>
    <s v=""/>
    <s v="12th May,2023"/>
    <d v="2023-05-12T00:00:00"/>
    <s v="20th May,2023"/>
    <d v="2023-05-20T00:00:00"/>
    <s v="Kinyua M'Rutere Benard"/>
    <s v="Male"/>
    <s v="11542869"/>
    <s v="+254"/>
    <s v="0720480203"/>
    <s v=""/>
    <s v="0713763627"/>
    <n v="37.570132000000001"/>
    <n v="-6.1922999999999999E-2"/>
    <s v="Meru"/>
    <s v="South Imenti"/>
    <s v="Kathera"/>
    <s v="Magundu"/>
    <n v="8"/>
    <s v="Likunga Company Limited"/>
    <s v="Joshua Kiogora"/>
    <s v=""/>
    <s v="Micro Business"/>
    <x v="0"/>
  </r>
  <r>
    <s v="VPA6"/>
    <s v="KE-MER-2305-29424"/>
    <x v="1"/>
    <s v=""/>
    <s v="13th May,2023"/>
    <d v="2023-05-13T00:00:00"/>
    <s v="30th May,2023"/>
    <d v="2023-05-30T00:00:00"/>
    <s v="Muthamia Faith Njeri"/>
    <s v="Female"/>
    <s v="7465446"/>
    <s v="+254"/>
    <s v="0715561543"/>
    <s v=""/>
    <s v="0700915035"/>
    <n v="37.562722999999998"/>
    <n v="-1.5910000000000001E-2"/>
    <s v="Meru"/>
    <s v="Central Imenti"/>
    <s v="Muurugi"/>
    <s v="Kathiru"/>
    <n v="6"/>
    <s v="Likunga Company Limited"/>
    <s v="Joshua Kiogora"/>
    <s v=""/>
    <s v="Micro Business"/>
    <x v="0"/>
  </r>
  <r>
    <s v="VPA6"/>
    <s v="KE-KAJ-2304-30576"/>
    <x v="0"/>
    <s v="ABC plants"/>
    <s v="20th January,2023"/>
    <d v="2023-01-20T00:00:00"/>
    <s v="22nd April,2023"/>
    <d v="2023-04-22T00:00:00"/>
    <s v="Mathenge Isabella Muthoni"/>
    <s v="Female"/>
    <s v="4834549"/>
    <s v="+254"/>
    <s v="0723488227"/>
    <s v=""/>
    <s v=""/>
    <n v="36.671956999999999"/>
    <n v="-1.362371"/>
    <s v="Kajiado"/>
    <s v="Kajiado North"/>
    <s v="Oloolua"/>
    <s v="Oloolua"/>
    <n v="16"/>
    <s v="JAMTU CONTRACTORS LTD"/>
    <s v="Josephat Nguku"/>
    <s v=""/>
    <s v="Micro Business"/>
    <x v="3"/>
  </r>
  <r>
    <s v="VPA6"/>
    <s v="KE-KAJ-2303-30577"/>
    <x v="0"/>
    <s v="ABC plants"/>
    <s v="3rd January,2023"/>
    <d v="2023-01-03T00:00:00"/>
    <s v="29th March,2023"/>
    <d v="2023-03-29T00:00:00"/>
    <s v="Kasare Duncan Leisimae"/>
    <s v="Male"/>
    <s v="30196341"/>
    <s v="+254"/>
    <s v="0729878752"/>
    <s v=""/>
    <s v=""/>
    <n v="36.719397999999998"/>
    <n v="-1.441627"/>
    <s v="Kajiado"/>
    <s v="Kajiado North"/>
    <s v="Keekonyokie"/>
    <s v="Rimpa"/>
    <n v="16"/>
    <s v="JAMTU CONTRACTORS LTD"/>
    <s v="Josephat Nguku"/>
    <s v=""/>
    <s v="Micro Business"/>
    <x v="3"/>
  </r>
  <r>
    <s v="VPA6"/>
    <s v="KE-KAJ-2305-83432534-30584"/>
    <x v="0"/>
    <s v="ABC plants"/>
    <s v="2nd February,2023"/>
    <d v="2023-02-02T00:00:00"/>
    <s v="18th May,2023"/>
    <d v="2023-05-18T00:00:00"/>
    <s v="Kinyanjui Jackson Njau"/>
    <s v="Male"/>
    <n v="99999"/>
    <s v="+254"/>
    <s v="0722724844"/>
    <s v=""/>
    <s v=""/>
    <n v="36.684429999999999"/>
    <n v="-1.393607"/>
    <s v="Kajiado"/>
    <s v="Kajiado North"/>
    <s v="Olkeri"/>
    <s v="Lower Matasia"/>
    <n v="10"/>
    <s v="JAMTU CONTRACTORS LTD"/>
    <s v="Josephat Nguku"/>
    <s v=""/>
    <s v="Micro Business"/>
    <x v="1"/>
  </r>
  <r>
    <s v="VPA6"/>
    <s v="KE-KAJ-2304-83432534-30583"/>
    <x v="0"/>
    <s v="ABC plants"/>
    <s v="18th March,2023"/>
    <d v="2023-03-18T00:00:00"/>
    <s v="18th April,2023"/>
    <d v="2023-04-18T00:00:00"/>
    <s v="Kamau Charles Kahumburu"/>
    <s v="Male"/>
    <s v="1344687"/>
    <s v="+254"/>
    <s v="0722316242"/>
    <s v=""/>
    <s v=""/>
    <n v="36.670133"/>
    <n v="-1.38374"/>
    <s v="Kajiado"/>
    <s v="Kajiado North"/>
    <s v="Olkeri"/>
    <s v="Upper Matasia"/>
    <n v="10"/>
    <s v="JAMTU CONTRACTORS LTD"/>
    <s v="Josephat Nguku"/>
    <s v=""/>
    <s v="Micro Business"/>
    <x v="0"/>
  </r>
  <r>
    <s v="VPA6"/>
    <s v="KE-EMB-2305-83432532-00023"/>
    <x v="0"/>
    <s v="ABC plants"/>
    <s v="20th January,2023"/>
    <d v="2023-01-20T00:00:00"/>
    <s v="10th May,2023"/>
    <d v="2023-05-10T00:00:00"/>
    <s v="Jasper Loyford Murunja"/>
    <s v="Male"/>
    <s v="9250580"/>
    <s v="+254"/>
    <s v="0721263208"/>
    <s v=""/>
    <s v=""/>
    <n v="37.778323"/>
    <n v="-0.45940900000000001"/>
    <s v="Embu"/>
    <s v="Mbeere North"/>
    <s v="Evurore"/>
    <s v="Evurore"/>
    <n v="8"/>
    <s v="Sakaki Natural Renewable Energy Center"/>
    <s v="Sammy kimenyi"/>
    <s v=""/>
    <s v="Micro Business"/>
    <x v="1"/>
  </r>
  <r>
    <s v="VPA6"/>
    <s v="KE-EMB-2303-83432532-00024"/>
    <x v="0"/>
    <s v="ABC plants"/>
    <s v="28th December,2022"/>
    <d v="2022-12-28T00:00:00"/>
    <s v="4th March,2023"/>
    <d v="2023-03-04T00:00:00"/>
    <s v="Ndwiga Paul Ndwiga"/>
    <s v="Male"/>
    <n v="99999"/>
    <s v="+254"/>
    <s v="0723858716"/>
    <s v=""/>
    <s v=""/>
    <n v="37.548397000000001"/>
    <n v="-0.57115800000000005"/>
    <s v="Embu"/>
    <s v="Mbeere South"/>
    <s v="Mbeti South"/>
    <s v="Kiamuringa"/>
    <n v="8"/>
    <s v="Sakaki Natural Renewable Energy Center"/>
    <s v="Sammy kimenyi"/>
    <s v=""/>
    <s v="Micro Business"/>
    <x v="1"/>
  </r>
  <r>
    <s v="VPA6"/>
    <s v="KE-EMB-2303-83432532-00025"/>
    <x v="0"/>
    <s v="ABC plants"/>
    <s v="26th December,2022"/>
    <d v="2022-12-26T00:00:00"/>
    <s v="20th March,2023"/>
    <d v="2023-03-20T00:00:00"/>
    <s v="Mbae Janet Kageni"/>
    <s v="Female"/>
    <n v="99999"/>
    <s v="+254"/>
    <s v="0715145480"/>
    <s v=""/>
    <s v=""/>
    <n v="37.449655"/>
    <n v="-0.50991699999999995"/>
    <s v="Embu"/>
    <s v="Manyatta"/>
    <s v="Kirimari"/>
    <s v="Njukiri"/>
    <n v="8"/>
    <s v="Sakaki Natural Renewable Energy Center"/>
    <s v="Sammy kimenyi"/>
    <s v=""/>
    <s v="Micro Business"/>
    <x v="1"/>
  </r>
  <r>
    <s v="VPA6"/>
    <s v="KE-NYE-2306-30336"/>
    <x v="1"/>
    <s v=""/>
    <s v="29th May,2023"/>
    <d v="2023-05-29T00:00:00"/>
    <s v="30th June,2023"/>
    <d v="2023-06-30T00:00:00"/>
    <s v="Ndirangu Njogu Ephraim"/>
    <s v="Male"/>
    <s v="6828776"/>
    <s v="+254"/>
    <s v="0724504560"/>
    <s v=""/>
    <s v="0724574276"/>
    <n v="37.021228000000001"/>
    <n v="-0.51289700000000005"/>
    <s v="Nyeri"/>
    <s v="Tetu"/>
    <s v="Aguthi gaaki"/>
    <s v="Kambui"/>
    <n v="12"/>
    <s v="Mt Kenya Renewable energy"/>
    <s v=""/>
    <s v=""/>
    <s v="Micro Business"/>
    <x v="1"/>
  </r>
  <r>
    <s v="VPA6"/>
    <s v="KE-NYE-2304-30337"/>
    <x v="1"/>
    <s v=""/>
    <s v="5th April,2023"/>
    <d v="2023-04-05T00:00:00"/>
    <s v="30th April,2023"/>
    <d v="2023-04-30T00:00:00"/>
    <s v="Maingi Mwangi Joseph"/>
    <s v="Male"/>
    <s v="3702025"/>
    <s v="+254"/>
    <s v="0723532351"/>
    <s v=""/>
    <s v="0710612506"/>
    <n v="37.142727000000001"/>
    <n v="-0.54705499999999996"/>
    <s v="Nyeri"/>
    <s v="Mathira"/>
    <s v="Konyu"/>
    <s v="Gatina"/>
    <n v="12"/>
    <s v="Mt Kenya Renewable energy"/>
    <s v=""/>
    <s v=""/>
    <s v="Micro Business"/>
    <x v="1"/>
  </r>
  <r>
    <s v="VPA6"/>
    <s v="KE-KAJ-2308-83432534-30585"/>
    <x v="0"/>
    <s v="ABC plants"/>
    <s v="15th June,2023"/>
    <d v="2023-06-15T00:00:00"/>
    <s v="15th August,2023"/>
    <d v="2023-08-15T00:00:00"/>
    <s v="Ndungi Simon"/>
    <s v="Male"/>
    <n v="99999"/>
    <s v="+254"/>
    <s v="0721716017"/>
    <s v=""/>
    <s v=""/>
    <n v="36.681947999999998"/>
    <n v="-1.425019"/>
    <s v="Kajiado"/>
    <s v="Kajiado North"/>
    <s v="Olkeri"/>
    <s v="Oloosurutia"/>
    <n v="24"/>
    <s v="JAMTU CONTRACTORS LTD"/>
    <s v="Josephat Nguku"/>
    <s v=""/>
    <s v="Micro Business"/>
    <x v="3"/>
  </r>
  <r>
    <s v="VPA6"/>
    <s v="KE-KAJ-2306-83432534-30587"/>
    <x v="0"/>
    <s v="ABC plants"/>
    <s v="4th January,2023"/>
    <d v="2023-01-04T00:00:00"/>
    <s v="4th June,2023"/>
    <d v="2023-06-04T00:00:00"/>
    <s v="Wanjiku Catherine"/>
    <s v="Female"/>
    <s v="4829381"/>
    <s v="+254"/>
    <s v="0704993920"/>
    <s v=""/>
    <s v=""/>
    <n v="36.714402999999997"/>
    <n v="-1.4545619999999999"/>
    <s v="Kajiado"/>
    <s v="Kajiado North"/>
    <s v="Ongata Rongai"/>
    <s v="Ole Kasasi"/>
    <n v="30"/>
    <s v="JAMTU CONTRACTORS LTD"/>
    <s v="Josephat Nguku"/>
    <s v=""/>
    <s v="Micro Business"/>
    <x v="3"/>
  </r>
  <r>
    <s v="VPA6"/>
    <s v="KE-KAJ-2304-83432534-30586"/>
    <x v="0"/>
    <s v="ABC plants"/>
    <s v="22nd December,2022"/>
    <d v="2022-12-22T00:00:00"/>
    <s v="9th April,2023"/>
    <d v="2023-04-09T00:00:00"/>
    <s v="Nyamongo Geoffrey"/>
    <s v="Male"/>
    <s v="21398683"/>
    <s v="+254"/>
    <s v="0722864873"/>
    <s v=""/>
    <s v="0735698226"/>
    <n v="36.661842999999998"/>
    <n v="-1.3964559999999999"/>
    <s v="Kajiado"/>
    <s v="Kajiado North"/>
    <s v="Ngong"/>
    <s v="Ngong Township"/>
    <n v="16"/>
    <s v="JAMTU CONTRACTORS LTD"/>
    <s v="Josephat Nguku"/>
    <s v=""/>
    <s v="Micro Business"/>
    <x v="1"/>
  </r>
  <r>
    <s v="VPA6"/>
    <s v="KE-NYA-2307-83432534-00001"/>
    <x v="0"/>
    <s v="ABC plants"/>
    <s v="29th June,2023"/>
    <d v="2023-06-29T00:00:00"/>
    <s v="17th July,2023"/>
    <d v="2023-07-17T00:00:00"/>
    <s v="NYAKERI CHARLES MARASI"/>
    <s v="Male"/>
    <s v="0412979"/>
    <s v="+254"/>
    <s v="0713382327"/>
    <s v=""/>
    <s v="0714284984"/>
    <n v="34.888361000000003"/>
    <n v="-0.61890800000000001"/>
    <s v="Nyamira"/>
    <s v="Kitutu Masaba"/>
    <s v="Magombo"/>
    <s v="Bogwendo"/>
    <n v="10"/>
    <s v="JAMTU CONTRACTORS LTD"/>
    <s v="George odhiambo oronndo"/>
    <s v=""/>
    <s v="Micro Business"/>
    <x v="0"/>
  </r>
  <r>
    <s v="VPA6"/>
    <s v="KE-KIS-2309-83432534-00002"/>
    <x v="0"/>
    <s v="ABC plants"/>
    <s v="15th August,2023"/>
    <d v="2023-08-15T00:00:00"/>
    <s v="9th September,2023"/>
    <d v="2023-09-09T00:00:00"/>
    <s v="Leo Boriga Richard"/>
    <s v="Male"/>
    <s v="22989145"/>
    <s v="+254"/>
    <s v="0720657132"/>
    <s v=""/>
    <s v="0726344064"/>
    <n v="34.814017"/>
    <n v="-0.82944700000000005"/>
    <s v="Kisii"/>
    <s v="Bobasi"/>
    <s v="Basi Central"/>
    <s v="Emenwa"/>
    <n v="12"/>
    <s v="JAMTU CONTRACTORS LTD"/>
    <s v="George Odhiambo Orondo"/>
    <s v=""/>
    <s v="Micro Business"/>
    <x v="0"/>
  </r>
  <r>
    <s v="VPA6"/>
    <s v="KE-KIS-2305-83432534-00003"/>
    <x v="0"/>
    <s v="ABC plants"/>
    <s v="11th April,2023"/>
    <d v="2023-04-11T00:00:00"/>
    <s v="25th May,2023"/>
    <d v="2023-05-25T00:00:00"/>
    <s v="Maina Concepter Mokeira"/>
    <s v="Female"/>
    <s v="13042084"/>
    <s v="+254"/>
    <s v="0726398550"/>
    <s v=""/>
    <s v=""/>
    <n v="34.812345999999998"/>
    <n v="-0.66830800000000001"/>
    <s v="Kisii"/>
    <s v="Kitutu Chache South"/>
    <s v="Nyatieko"/>
    <s v="Mwamosioma"/>
    <n v="12"/>
    <s v="JAMTU CONTRACTORS LTD"/>
    <s v="Edwin Odhiambo"/>
    <s v=""/>
    <s v="Micro Business"/>
    <x v="0"/>
  </r>
  <r>
    <s v="VPA6"/>
    <s v="KE-KAJ-2309-83432534-00032"/>
    <x v="0"/>
    <s v="ABC plants"/>
    <s v="10th September,2023"/>
    <d v="2023-09-10T00:00:00"/>
    <s v="16th September,2023"/>
    <d v="2023-09-16T00:00:00"/>
    <s v="Muna Anne Wambui"/>
    <s v="Female"/>
    <s v="1910438"/>
    <s v="+254"/>
    <s v="0720917391"/>
    <s v=""/>
    <s v=""/>
    <n v="36.680222999999998"/>
    <n v="-1.332943"/>
    <s v="Kajiado"/>
    <s v="Kajiado North"/>
    <s v="Ngong"/>
    <s v="Ngong Township"/>
    <n v="24"/>
    <s v="JAMTU CONTRACTORS LTD"/>
    <s v="Josephat Nguku"/>
    <s v=""/>
    <s v="Micro Business"/>
    <x v="3"/>
  </r>
  <r>
    <s v="VPA6"/>
    <s v="KE-MER-2309-83432534-00025"/>
    <x v="0"/>
    <s v="ABC plants"/>
    <s v="21st August,2023"/>
    <d v="2023-08-21T00:00:00"/>
    <s v="10th September,2023"/>
    <d v="2023-09-10T00:00:00"/>
    <s v="Kiruja Jeremy"/>
    <s v="Male"/>
    <s v="2364414"/>
    <s v="+254"/>
    <s v="0721739173"/>
    <s v=""/>
    <s v="0721406253"/>
    <n v="37.674079999999996"/>
    <n v="-0.16595099999999999"/>
    <s v="Meru"/>
    <s v="South Imenti"/>
    <s v="Igoji East"/>
    <s v="Miruriiri"/>
    <n v="12"/>
    <s v="JAMTU CONTRACTORS LTD"/>
    <s v="Josephat Nguku"/>
    <s v=""/>
    <s v="Micro Business"/>
    <x v="0"/>
  </r>
  <r>
    <s v="VPA6"/>
    <s v="KE-NYE-2308-30338"/>
    <x v="1"/>
    <s v=""/>
    <s v="27th June,2023"/>
    <d v="2023-06-27T00:00:00"/>
    <s v="8th August,2023"/>
    <d v="2023-08-08T00:00:00"/>
    <s v="Maina Elizabeth Njeri"/>
    <s v="Female"/>
    <n v="99999"/>
    <s v="+254"/>
    <s v="0725366426"/>
    <s v=""/>
    <s v="0728170544"/>
    <n v="37.022582"/>
    <n v="-0.49770199999999998"/>
    <s v="Nyeri"/>
    <s v="Tetu"/>
    <s v="Aguthi"/>
    <s v="Gititu"/>
    <n v="12"/>
    <s v="Mt Kenya Renewable energy"/>
    <s v=""/>
    <s v=""/>
    <s v="Micro Business"/>
    <x v="1"/>
  </r>
  <r>
    <s v="VPA6"/>
    <s v="KE-NAI-2307-83432124-00003"/>
    <x v="0"/>
    <s v="ABC plants"/>
    <s v="5th January,2023"/>
    <d v="2023-01-05T00:00:00"/>
    <s v="20th July,2023"/>
    <d v="2023-07-20T00:00:00"/>
    <s v="St John church Laban ndirangu St John church"/>
    <s v="Male"/>
    <n v="99999"/>
    <s v="+254"/>
    <s v="0700177881"/>
    <s v=""/>
    <s v=""/>
    <n v="36.900855999999997"/>
    <n v="-1.242329"/>
    <s v="Nairobi"/>
    <s v="Ruaraka"/>
    <s v="Korogocho"/>
    <s v="Korogocho"/>
    <s v="34"/>
    <s v="Bio-franca Trans-Technology Limited"/>
    <s v="Joshua"/>
    <s v=""/>
    <s v="Micro Business"/>
    <x v="5"/>
  </r>
  <r>
    <s v="VPA6"/>
    <s v="KE-NAI-2306-83432124-00002"/>
    <x v="0"/>
    <s v="ABC plants"/>
    <s v="10th February,2023"/>
    <d v="2023-02-10T00:00:00"/>
    <s v="5th June,2023"/>
    <d v="2023-06-05T00:00:00"/>
    <s v="Kimani Alex Joseph"/>
    <s v="Male"/>
    <s v="7139759"/>
    <s v="+254"/>
    <s v="0733802793"/>
    <s v=""/>
    <s v=""/>
    <n v="36.992789999999999"/>
    <n v="-1.257655"/>
    <s v="Nairobi"/>
    <s v="Kasarani"/>
    <s v="Ruai"/>
    <s v="Ruai"/>
    <n v="12"/>
    <s v="Bio-franca Trans-Technology Limited"/>
    <s v="Joshua marunga"/>
    <s v=""/>
    <s v="Micro Business"/>
    <x v="5"/>
  </r>
  <r>
    <s v="VPA6"/>
    <s v="KE-NAI-2301-83432124-00004"/>
    <x v="0"/>
    <s v="ABC plants"/>
    <s v="27th February,2023"/>
    <d v="2023-02-27T00:00:00"/>
    <s v="18th January,2023"/>
    <d v="2023-01-18T00:00:00"/>
    <s v="Murage Faith Ratuli"/>
    <s v="Female"/>
    <s v="8303356"/>
    <s v="+254"/>
    <s v="0703937596"/>
    <s v=""/>
    <s v="0727584019"/>
    <n v="36.741008000000001"/>
    <n v="-1.365505"/>
    <s v="Nairobi"/>
    <s v="Langata"/>
    <s v="Karen"/>
    <s v="Hardy"/>
    <n v="10"/>
    <s v="Bio-franca Trans-Technology Limited"/>
    <s v="Joshua marunga"/>
    <s v=""/>
    <s v="Micro Business"/>
    <x v="1"/>
  </r>
  <r>
    <s v="VPA6"/>
    <s v="KE-NAI-2310-83432124-00005"/>
    <x v="0"/>
    <s v="ABC plants"/>
    <s v="13th January,2023"/>
    <d v="2023-01-13T00:00:00"/>
    <s v="17th October,2023"/>
    <d v="2023-10-17T00:00:00"/>
    <s v="Ngima Esther Mwaniki"/>
    <s v="Female"/>
    <s v="10733880"/>
    <s v="+254"/>
    <s v="0722941963"/>
    <s v=""/>
    <s v=""/>
    <n v="36.741236999999998"/>
    <n v="-1.365556"/>
    <s v="Nairobi"/>
    <s v="Langata"/>
    <s v="Karen"/>
    <s v="Hardy"/>
    <n v="16"/>
    <s v="Bio-franca Trans-Technology Limited"/>
    <s v="Joshua"/>
    <s v=""/>
    <s v="Micro Business"/>
    <x v="11"/>
  </r>
  <r>
    <s v="VPA6"/>
    <s v="KE-KIR-2310-28061"/>
    <x v="1"/>
    <s v=""/>
    <s v="1st May,2023"/>
    <d v="2023-05-01T00:00:00"/>
    <s v="27th October,2023"/>
    <d v="2023-10-27T00:00:00"/>
    <s v="Mugo Justin Kangagi"/>
    <s v="Male"/>
    <s v="0608509"/>
    <s v="+254"/>
    <s v="0790190045"/>
    <s v=""/>
    <s v=""/>
    <n v="37.325364999999998"/>
    <n v="-0.46678399999999998"/>
    <s v="Kirinyaga"/>
    <s v="Gichugu"/>
    <s v="Mutige"/>
    <s v="Gatugura"/>
    <n v="8"/>
    <s v="Igwemas General Digester Ltd"/>
    <s v="William igweta"/>
    <s v=""/>
    <s v="Micro Business"/>
    <x v="1"/>
  </r>
  <r>
    <s v="VPA6"/>
    <s v="KE-NAI-2308-83432124-00006"/>
    <x v="0"/>
    <s v="ABC plants"/>
    <s v="13th January,2023"/>
    <d v="2023-01-13T00:00:00"/>
    <s v="14th August,2023"/>
    <d v="2023-08-14T00:00:00"/>
    <s v="Karemi Esther Katumbi"/>
    <s v="Male"/>
    <s v="13164727"/>
    <s v="+254"/>
    <s v="0711990116"/>
    <s v=""/>
    <s v=""/>
    <n v="36.866912999999997"/>
    <n v="-1.315577"/>
    <s v="Nairobi"/>
    <s v="Embakasi South"/>
    <s v="Kwa Reuben"/>
    <s v="Mukuru Kwa Njenga"/>
    <n v="16"/>
    <s v="Bio-franca Trans-Technology Limited"/>
    <s v="Fanuel ongaato"/>
    <s v=""/>
    <s v="Micro Business"/>
    <x v="5"/>
  </r>
  <r>
    <s v="VPA6"/>
    <s v="KE-NAI-2301-83432124-00007"/>
    <x v="0"/>
    <s v="ABC plants"/>
    <s v="10th January,2023"/>
    <d v="2023-01-10T00:00:00"/>
    <s v="10th January,2023"/>
    <d v="2023-01-10T00:00:00"/>
    <s v="Nduko Victoria Kimunya"/>
    <s v="Female"/>
    <s v="11270651"/>
    <s v="+254"/>
    <s v="0711592566"/>
    <s v=""/>
    <s v="0722941963"/>
    <n v="36.741342000000003"/>
    <n v="-1.366438"/>
    <s v="Nairobi"/>
    <s v="Langata"/>
    <s v="Karen"/>
    <s v="Hardy"/>
    <n v="16"/>
    <s v="Bio-franca Trans-Technology Limited"/>
    <s v="Fanuel ongaro"/>
    <s v=""/>
    <s v="Micro Business"/>
    <x v="5"/>
  </r>
  <r>
    <s v="VPA6"/>
    <s v="KE-NAR-2312-83432532-00058"/>
    <x v="0"/>
    <s v="ABC plants"/>
    <s v="15th November,2023"/>
    <d v="2023-11-15T00:00:00"/>
    <s v="2nd December,2023"/>
    <d v="2023-12-02T00:00:00"/>
    <s v="Kingora Kingora Njoroge"/>
    <s v="Male"/>
    <s v="10714131"/>
    <s v="+254"/>
    <s v="0723300906"/>
    <s v=""/>
    <s v="0712018742"/>
    <n v="35.604869999999998"/>
    <n v="-1.4243429999999999"/>
    <s v="Narok"/>
    <s v="Narok South"/>
    <s v="Ololulung'a"/>
    <s v="Ololulung'a"/>
    <n v="8"/>
    <s v="Sakaki Natural Renewable Energy Center"/>
    <s v="John kuira"/>
    <s v=""/>
    <s v="Micro Business"/>
    <x v="1"/>
  </r>
  <r>
    <s v="VPA6"/>
    <s v="KE-NYE-2312-83432532-00059"/>
    <x v="0"/>
    <s v="ABC plants"/>
    <s v="7th December,2023"/>
    <d v="2023-12-07T00:00:00"/>
    <s v="21st December,2023"/>
    <d v="2023-12-21T00:00:00"/>
    <s v="Gichohi Eustace Kamoto"/>
    <s v="Male"/>
    <s v="0349957"/>
    <s v="+254"/>
    <s v="0723942670"/>
    <s v=""/>
    <s v="0724344998"/>
    <n v="37.041606999999999"/>
    <n v="-0.19930300000000001"/>
    <s v="Nyeri"/>
    <s v="Kieni"/>
    <s v="Naromoru/ Kiamathaga"/>
    <s v="Ndiriti"/>
    <n v="12"/>
    <s v="Sakaki Natural Renewable Energy Center"/>
    <s v="John kuira"/>
    <s v=""/>
    <s v="Micro Business"/>
    <x v="1"/>
  </r>
  <r>
    <s v="VPA6"/>
    <s v="KE-EMB-2312-83432532-00063"/>
    <x v="0"/>
    <s v="ABC plants"/>
    <s v="20th August,2023"/>
    <d v="2023-08-20T00:00:00"/>
    <s v="15th December,2023"/>
    <d v="2023-12-15T00:00:00"/>
    <s v="Mwendwa Teresia Igoki"/>
    <s v="Female"/>
    <n v="99999"/>
    <s v="+254"/>
    <s v="0728522095"/>
    <s v=""/>
    <s v="0706779024"/>
    <n v="37.668264999999998"/>
    <n v="-0.438527"/>
    <s v="Embu"/>
    <s v="Runyenjes"/>
    <s v="Kyeni South"/>
    <s v="Kathunguri"/>
    <n v="12"/>
    <s v="Sakaki Natural Renewable Energy Center"/>
    <s v="Sammy kimenyi"/>
    <s v=""/>
    <s v="Micro Business"/>
    <x v="1"/>
  </r>
  <r>
    <s v="VPA6"/>
    <s v="KE-KIA-2304-83432124-00023"/>
    <x v="0"/>
    <s v="ABC plants"/>
    <s v="13th April,2023"/>
    <d v="2023-04-13T00:00:00"/>
    <s v="14th April,2023"/>
    <d v="2023-04-14T00:00:00"/>
    <s v="Edith Nganga Wambui"/>
    <s v="Female"/>
    <s v="5707777"/>
    <s v="+254"/>
    <s v="0724375551"/>
    <s v=""/>
    <s v=""/>
    <n v="36.818773"/>
    <n v="-1.1023000000000001"/>
    <s v="Kiambu"/>
    <s v="Githunguri"/>
    <s v="Ikinu"/>
    <s v="Rioki"/>
    <n v="8"/>
    <s v="Bio-franca Trans-Technology Limited"/>
    <s v="Fanuel ongato"/>
    <s v=""/>
    <s v="Micro Business"/>
    <x v="5"/>
  </r>
  <r>
    <s v="VPA6"/>
    <s v="KE-LAI-2401-83432532-00000066"/>
    <x v="0"/>
    <s v="ABC plants"/>
    <s v="20th December,2023"/>
    <d v="2023-12-20T00:00:00"/>
    <s v="10th January,2024"/>
    <d v="2024-01-10T00:00:00"/>
    <s v="Gotonga Dancun Ndegwa"/>
    <s v="Male"/>
    <n v="99999"/>
    <s v="+254"/>
    <s v="0723426648"/>
    <s v=""/>
    <s v=""/>
    <n v="37.013669"/>
    <n v="-1.4305999999999999E-2"/>
    <s v="Laikipia"/>
    <s v="Laikipia East"/>
    <s v="Thingithu"/>
    <s v="Thingithu"/>
    <n v="12"/>
    <s v="Sakaki Natural Renewable Energy Center"/>
    <s v="Sammy kimenyi"/>
    <s v=""/>
    <s v="Micro Business"/>
    <x v="1"/>
  </r>
  <r>
    <s v="VPA6"/>
    <s v="KE-MAK-2401-83432534-00000007"/>
    <x v="0"/>
    <s v="ABC plants"/>
    <s v="31st December,2023"/>
    <d v="2023-12-31T00:00:00"/>
    <s v="28th January,2024"/>
    <d v="2024-01-28T00:00:00"/>
    <s v="Kimilu John Felix"/>
    <s v="Male"/>
    <s v="6260210"/>
    <s v="+254"/>
    <s v="0721715880"/>
    <s v=""/>
    <s v=""/>
    <n v="37.573309999999999"/>
    <n v="-1.732548"/>
    <s v="Makueni"/>
    <s v="Kaiti"/>
    <s v="Ukia"/>
    <s v="Kaumoni"/>
    <n v="10"/>
    <s v="JAMTU CONTRACTORS LTD"/>
    <s v="Rodgers Otieno"/>
    <s v=""/>
    <s v="Micro Business"/>
    <x v="0"/>
  </r>
  <r>
    <s v="VPA6"/>
    <s v="KE-VIH-2304-83432534-00000036"/>
    <x v="0"/>
    <s v="ABC plants"/>
    <s v="28th March,2023"/>
    <d v="2023-03-28T00:00:00"/>
    <s v="30th April,2023"/>
    <d v="2023-04-30T00:00:00"/>
    <s v="ONDORO PHILLIP"/>
    <s v="Male"/>
    <s v="7968563"/>
    <s v="+254"/>
    <s v="0722272123"/>
    <s v=""/>
    <s v=""/>
    <n v="34.689726999999998"/>
    <n v="6.6511000000000001E-2"/>
    <s v="Vihiga"/>
    <s v="Vihiga"/>
    <s v="Lugaga-Wamuluma"/>
    <s v="Mbihi"/>
    <n v="16"/>
    <s v="JAMTU CONTRACTORS LTD"/>
    <s v="WALLACE KEGODE"/>
    <s v=""/>
    <s v="Micro Business"/>
    <x v="3"/>
  </r>
  <r>
    <s v="VPA6"/>
    <s v="KE-VIH-2305-83432534-00000035"/>
    <x v="0"/>
    <s v="ABC plants"/>
    <s v="1st May,2023"/>
    <d v="2023-05-01T00:00:00"/>
    <s v="12th May,2023"/>
    <d v="2023-05-12T00:00:00"/>
    <s v="KISIVULI KENNEDY"/>
    <s v="Male"/>
    <s v="7907777"/>
    <s v="+254"/>
    <s v="0722272123"/>
    <s v=""/>
    <s v=""/>
    <n v="34.709575000000001"/>
    <n v="7.5384000000000007E-2"/>
    <s v="Vihiga"/>
    <s v="Vihiga"/>
    <s v="Lugaga-Wamuluma"/>
    <s v="Mbihi"/>
    <n v="12"/>
    <s v="JAMTU CONTRACTORS LTD"/>
    <s v="WALLACE KEGODE"/>
    <s v=""/>
    <s v="Micro Business"/>
    <x v="3"/>
  </r>
  <r>
    <s v="VPA6"/>
    <s v="KE-MUR-2402-83432532-00000075"/>
    <x v="0"/>
    <s v="ABC plants"/>
    <s v="10th October,2023"/>
    <d v="2023-10-10T00:00:00"/>
    <s v="10th February,2024"/>
    <d v="2024-02-10T00:00:00"/>
    <s v="Gichui Joseph Gatimu"/>
    <s v="Male"/>
    <n v="99999"/>
    <s v="+254"/>
    <s v="0727482831"/>
    <s v=""/>
    <s v=""/>
    <n v="37.201016000000003"/>
    <n v="-0.67803500000000005"/>
    <s v="Murang'a"/>
    <s v="Kiharu"/>
    <s v="Gaturi"/>
    <s v="Rurii"/>
    <n v="12"/>
    <s v="Sakaki Natural Renewable Energy Center"/>
    <s v="Sammy kimenyi"/>
    <s v=""/>
    <s v="Micro Business"/>
    <x v="1"/>
  </r>
  <r>
    <s v="VPA6"/>
    <s v="KE-MUR-2402-83432532-00000074"/>
    <x v="0"/>
    <s v="ABC plants"/>
    <s v="9th November,2023"/>
    <d v="2023-11-09T00:00:00"/>
    <s v="10th February,2024"/>
    <d v="2024-02-10T00:00:00"/>
    <s v="Miringu Esther Wanjiru"/>
    <s v="Female"/>
    <n v="99999"/>
    <s v="+254"/>
    <s v="0725766377"/>
    <s v=""/>
    <s v=""/>
    <n v="37.197650000000003"/>
    <n v="-0.66925699999999999"/>
    <s v="Murang'a"/>
    <s v="Kiharu"/>
    <s v="Gaturi"/>
    <s v="Rurii"/>
    <n v="8"/>
    <s v="Sakaki Natural Renewable Energy Center"/>
    <s v="Sammy kimenyi"/>
    <s v=""/>
    <s v="Micro Business"/>
    <x v="1"/>
  </r>
  <r>
    <s v="VPA6"/>
    <s v="KE-VIH-2305-83432534-00000037"/>
    <x v="0"/>
    <s v="ABC plants"/>
    <s v="25th April,2023"/>
    <d v="2023-04-25T00:00:00"/>
    <s v="30th May,2023"/>
    <d v="2023-05-30T00:00:00"/>
    <s v="ADAGALA WYCLIFFE"/>
    <s v="Male"/>
    <n v="99999"/>
    <s v="+254"/>
    <s v="0722591530"/>
    <s v=""/>
    <s v=""/>
    <n v="34.826003"/>
    <n v="0.13933699999999999"/>
    <s v="Vihiga"/>
    <s v="Sabatia"/>
    <s v="Busali"/>
    <s v="Chavogere"/>
    <n v="30"/>
    <s v="JAMTU CONTRACTORS LTD"/>
    <s v="WALLACE KEGODE"/>
    <s v=""/>
    <s v="Micro Business"/>
    <x v="3"/>
  </r>
  <r>
    <s v="VPA6"/>
    <s v="KE-VIH-2305-83432534-00000038"/>
    <x v="0"/>
    <s v="ABC plants"/>
    <s v="5th April,2023"/>
    <d v="2023-04-05T00:00:00"/>
    <s v="10th May,2023"/>
    <d v="2023-05-10T00:00:00"/>
    <s v="ENZUGA JOSPHAT"/>
    <s v="Male"/>
    <n v="99999"/>
    <s v="+254"/>
    <s v="0721845623"/>
    <s v=""/>
    <s v=""/>
    <n v="34.823371999999999"/>
    <n v="0.110751"/>
    <s v="Vihiga"/>
    <s v="Sabatia"/>
    <s v="North Maragoli"/>
    <s v="Mudete"/>
    <n v="12"/>
    <s v="JAMTU CONTRACTORS LTD"/>
    <s v="WALLACE KEGODE"/>
    <s v=""/>
    <s v="Micro Business"/>
    <x v="3"/>
  </r>
  <r>
    <s v="VPA6"/>
    <s v="KE-VIH-2301-83432534-00000039"/>
    <x v="0"/>
    <s v="ABC plants"/>
    <s v="13th December,2022"/>
    <d v="2022-12-13T00:00:00"/>
    <s v="15th January,2023"/>
    <d v="2023-01-15T00:00:00"/>
    <s v="AWITI MARGARET"/>
    <s v="Male"/>
    <s v="0673842"/>
    <s v="+254"/>
    <s v="0722322550"/>
    <s v=""/>
    <s v=""/>
    <n v="34.803066999999999"/>
    <n v="0.15598600000000001"/>
    <s v="Vihiga"/>
    <s v="Sabatia"/>
    <s v="Busali"/>
    <s v="Chavogere"/>
    <n v="12"/>
    <s v="JAMTU CONTRACTORS LTD"/>
    <s v="WALLACE KEGODE"/>
    <s v=""/>
    <s v="Micro Business"/>
    <x v="3"/>
  </r>
  <r>
    <s v="VPA6"/>
    <s v="KE-KAK-2312-83432534-00000041"/>
    <x v="0"/>
    <s v="ABC plants"/>
    <s v="10th November,2023"/>
    <d v="2023-11-10T00:00:00"/>
    <s v="12th December,2023"/>
    <d v="2023-12-12T00:00:00"/>
    <s v="SHIKOLI AGGREY"/>
    <s v="Male"/>
    <s v="6626282"/>
    <s v="+254"/>
    <s v="0722384247"/>
    <s v=""/>
    <s v=""/>
    <n v="34.724998999999997"/>
    <n v="0.18829699999999999"/>
    <s v="Kakamega"/>
    <s v="Ikolomani"/>
    <s v="Idakho Central"/>
    <s v="Malinya"/>
    <n v="14"/>
    <s v="JAMTU CONTRACTORS LTD"/>
    <s v="WALLACE KEGODE"/>
    <s v=""/>
    <s v="Micro Business"/>
    <x v="3"/>
  </r>
  <r>
    <s v="VPA6"/>
    <s v="KE-KAK-2311-83432534-00000040"/>
    <x v="0"/>
    <s v="ABC plants"/>
    <s v="7th October,2023"/>
    <d v="2023-10-07T00:00:00"/>
    <s v="9th November,2023"/>
    <d v="2023-11-09T00:00:00"/>
    <s v="INGOSI ABNER"/>
    <s v="Male"/>
    <s v="6420782"/>
    <s v="+254"/>
    <s v="0724943420"/>
    <s v=""/>
    <s v=""/>
    <n v="34.717495"/>
    <n v="0.187358"/>
    <s v="Kakamega"/>
    <s v="Ikolomani"/>
    <s v="Idakho Central"/>
    <s v="Malinya"/>
    <n v="14"/>
    <s v="JAMTU CONTRACTORS LTD"/>
    <s v="Wallace Kegode"/>
    <s v=""/>
    <s v="Micro Business"/>
    <x v="3"/>
  </r>
  <r>
    <s v="VPA6"/>
    <s v="KE-VIH-2311-83432534-00000043"/>
    <x v="0"/>
    <s v="ABC plants"/>
    <s v="14th October,2023"/>
    <d v="2023-10-14T00:00:00"/>
    <s v="16th November,2023"/>
    <d v="2023-11-16T00:00:00"/>
    <s v="NYALIGU MILCAH"/>
    <s v="Female"/>
    <s v="1910827"/>
    <s v="+254"/>
    <s v="0713740556"/>
    <s v=""/>
    <s v=""/>
    <n v="34.742137999999997"/>
    <n v="0.115275"/>
    <s v="Vihiga"/>
    <s v="Sabatia"/>
    <s v="Chavakali"/>
    <s v="Walodeya"/>
    <n v="12"/>
    <s v="JAMTU CONTRACTORS LTD"/>
    <s v="WALLACE KEGODE"/>
    <s v=""/>
    <s v="Micro Business"/>
    <x v="3"/>
  </r>
  <r>
    <s v="VPA6"/>
    <s v="KE-VIH-2310-83432534-00000042"/>
    <x v="0"/>
    <s v="ABC plants"/>
    <s v="14th September,2023"/>
    <d v="2023-09-14T00:00:00"/>
    <s v="16th October,2023"/>
    <d v="2023-10-16T00:00:00"/>
    <s v="MBAYA FLORENCE"/>
    <s v="Female"/>
    <s v="5980963"/>
    <s v="+254"/>
    <s v="0722248449"/>
    <s v=""/>
    <s v=""/>
    <n v="34.778782"/>
    <n v="0.105366"/>
    <s v="Vihiga"/>
    <s v="Sabatia"/>
    <s v="Wodanga"/>
    <s v="Gaigedi"/>
    <n v="12"/>
    <s v="JAMTU CONTRACTORS LTD"/>
    <s v="WALLACE KEGODE"/>
    <s v=""/>
    <s v="Micro Business"/>
    <x v="3"/>
  </r>
  <r>
    <s v="VPA6"/>
    <s v="KE-EMB-2312-83432532-00000077"/>
    <x v="0"/>
    <s v="ABC plants"/>
    <s v="13th September,2023"/>
    <d v="2023-09-13T00:00:00"/>
    <s v="2nd December,2023"/>
    <d v="2023-12-02T00:00:00"/>
    <s v="Banda Festus Njuki"/>
    <s v="Male"/>
    <n v="99999"/>
    <s v="+254"/>
    <s v="0713034318"/>
    <s v=""/>
    <s v=""/>
    <n v="37.628382000000002"/>
    <n v="-0.536524"/>
    <s v="Embu"/>
    <s v="Mbeere North"/>
    <s v="Nthawa"/>
    <s v="Riandu"/>
    <n v="12"/>
    <s v="Sakaki Natural Renewable Energy Center"/>
    <s v="Sammy kimenyi"/>
    <s v=""/>
    <s v="Micro Business"/>
    <x v="1"/>
  </r>
  <r>
    <s v="VPA6"/>
    <s v="KE-VIH-2306-83432534-00000044"/>
    <x v="0"/>
    <s v="ABC plants"/>
    <s v="19th May,2023"/>
    <d v="2023-05-19T00:00:00"/>
    <s v="22nd June,2023"/>
    <d v="2023-06-22T00:00:00"/>
    <s v="AKARANGA KENNETH JUSA"/>
    <s v="Male"/>
    <s v="10694938"/>
    <s v="+254"/>
    <s v="0721650265"/>
    <s v=""/>
    <s v=""/>
    <n v="34.694592"/>
    <n v="9.6086000000000005E-2"/>
    <s v="Vihiga"/>
    <s v="Sabatia"/>
    <s v="Lyaduywa/ Izava"/>
    <s v="Lyaduywa"/>
    <n v="12"/>
    <s v="JAMTU CONTRACTORS LTD"/>
    <s v="WALLACE KEGODE"/>
    <s v=""/>
    <s v="Micro Business"/>
    <x v="3"/>
  </r>
  <r>
    <s v="VPA6"/>
    <s v="KE-VIH-2306-83432534-00000045"/>
    <x v="0"/>
    <s v="ABC plants"/>
    <s v="5th May,2023"/>
    <d v="2023-05-05T00:00:00"/>
    <s v="10th June,2023"/>
    <d v="2023-06-10T00:00:00"/>
    <s v="MUNAI MARBLE"/>
    <s v="Female"/>
    <s v="3467099"/>
    <s v="+254"/>
    <s v="0723716499"/>
    <s v=""/>
    <s v=""/>
    <n v="34.741118999999998"/>
    <n v="0.116411"/>
    <s v="Vihiga"/>
    <s v="Vihiga"/>
    <s v="Mungoma"/>
    <s v="Mahanga"/>
    <n v="12"/>
    <s v="JAMTU CONTRACTORS LTD"/>
    <s v="WALLACE KEGODE"/>
    <s v=""/>
    <s v="Micro Business"/>
    <x v="3"/>
  </r>
  <r>
    <s v="VPA6"/>
    <s v="KE-KIS-2303-83432534-00000004"/>
    <x v="0"/>
    <s v="ABC plants"/>
    <s v="18th January,2023"/>
    <d v="2023-01-18T00:00:00"/>
    <s v="15th March,2023"/>
    <d v="2023-03-15T00:00:00"/>
    <s v="Ombagi Jare Aruasa"/>
    <s v="Male"/>
    <s v="22427207"/>
    <s v="+254"/>
    <s v="0721628817"/>
    <s v=""/>
    <s v="0723790837"/>
    <n v="34.734194000000002"/>
    <n v="-0.58599599999999996"/>
    <s v="Kisii"/>
    <s v="Kitutu Chache South"/>
    <s v="Bogusero"/>
    <s v="Bigege"/>
    <s v="24"/>
    <s v="JAMTU CONTRACTORS LTD"/>
    <s v="Peter Nyariki"/>
    <s v=""/>
    <s v="Micro Business"/>
    <x v="3"/>
  </r>
  <r>
    <s v="VPA6"/>
    <s v="KE-KIS-2303-83432534-00000005"/>
    <x v="0"/>
    <s v="ABC plants"/>
    <s v="18th December,2022"/>
    <d v="2022-12-18T00:00:00"/>
    <s v="2nd March,2023"/>
    <d v="2023-03-02T00:00:00"/>
    <s v="Mouko Japheth Kimori"/>
    <s v="Male"/>
    <s v="0382892"/>
    <s v="+254"/>
    <s v="0721715217"/>
    <s v=""/>
    <s v="0103149091"/>
    <n v="34.725212999999997"/>
    <n v="-0.587036"/>
    <s v="Kisii"/>
    <s v="Kitutu Chache South"/>
    <s v="Bogusero"/>
    <s v="Bigege"/>
    <n v="16"/>
    <s v="JAMTU CONTRACTORS LTD"/>
    <s v="Peter Nyariki"/>
    <s v=""/>
    <s v="Micro Business"/>
    <x v="3"/>
  </r>
  <r>
    <s v="VPA6"/>
    <s v="KE-KIS-2303-83432534-00000006"/>
    <x v="0"/>
    <s v="ABC plants"/>
    <s v="18th December,2022"/>
    <d v="2022-12-18T00:00:00"/>
    <s v="1st March,2023"/>
    <d v="2023-03-01T00:00:00"/>
    <s v="Kemnto Rodgers Grace"/>
    <s v="Female"/>
    <s v="24881688"/>
    <s v="+254"/>
    <s v="0702794906"/>
    <s v=""/>
    <s v="0729692649"/>
    <n v="34.727124000000003"/>
    <n v="-0.60795399999999999"/>
    <s v="Kisii"/>
    <s v="Kitutu Chache South"/>
    <s v="Bogusero"/>
    <s v="Raganga"/>
    <n v="12"/>
    <s v="JAMTU CONTRACTORS LTD"/>
    <s v="Peter Nyariki"/>
    <s v=""/>
    <s v="Micro Business"/>
    <x v="3"/>
  </r>
  <r>
    <s v="VPA6"/>
    <s v="KE-NYA-2304-83432534-00000008"/>
    <x v="0"/>
    <s v="ABC plants"/>
    <s v="20th December,2022"/>
    <d v="2022-12-20T00:00:00"/>
    <s v="20th April,2023"/>
    <d v="2023-04-20T00:00:00"/>
    <s v="Nyangweso Kennedy Gichaba"/>
    <s v="Male"/>
    <s v="7223207"/>
    <s v="+254"/>
    <s v="0722245648"/>
    <s v=""/>
    <s v="0724296302"/>
    <n v="34.839429000000003"/>
    <n v="-0.66459800000000002"/>
    <s v="Nyamira"/>
    <s v="Kitutu Masaba"/>
    <s v="Manga"/>
    <s v="Mwabosire"/>
    <n v="16"/>
    <s v="JAMTU CONTRACTORS LTD"/>
    <s v="Peter Nyariki"/>
    <s v=""/>
    <s v="Micro Business"/>
    <x v="3"/>
  </r>
  <r>
    <s v="VPA6"/>
    <s v="KE-KIS-2302-83432534-00000009"/>
    <x v="0"/>
    <s v="ABC plants"/>
    <s v="20th December,2022"/>
    <d v="2022-12-20T00:00:00"/>
    <s v="12th February,2023"/>
    <d v="2023-02-12T00:00:00"/>
    <s v="Agosa Margaret Manduku"/>
    <s v="Female"/>
    <s v="16041031"/>
    <s v="+254"/>
    <s v="0722307669"/>
    <s v=""/>
    <s v="0781282871"/>
    <n v="34.860863999999999"/>
    <n v="-0.773142"/>
    <s v="Kisii"/>
    <s v="Nyaribari Chache"/>
    <s v="Birongo"/>
    <s v="Keumbu (Taracha)"/>
    <n v="12"/>
    <s v="JAMTU CONTRACTORS LTD"/>
    <s v="Peter Nyariki"/>
    <s v=""/>
    <s v="Micro Business"/>
    <x v="3"/>
  </r>
  <r>
    <s v="VPA6"/>
    <s v="KE-KIS-2304-83432534-00000054"/>
    <x v="0"/>
    <s v="ABC plants"/>
    <s v="10th January,2023"/>
    <d v="2023-01-10T00:00:00"/>
    <s v="28th April,2023"/>
    <d v="2023-04-28T00:00:00"/>
    <s v="Moraa Eunice Obino"/>
    <s v="Female"/>
    <s v="5811508"/>
    <s v="+254"/>
    <s v="0729660691"/>
    <s v=""/>
    <s v="0757424318"/>
    <n v="34.859484999999999"/>
    <n v="-0.74010799999999999"/>
    <s v="Kisii"/>
    <s v="Nyaribari Chache"/>
    <s v="Birongo"/>
    <s v="Keumbu (Taracha)"/>
    <n v="16"/>
    <s v="JAMTU CONTRACTORS LTD"/>
    <s v="Peter Nyariki"/>
    <s v=""/>
    <s v="Micro Business"/>
    <x v="3"/>
  </r>
  <r>
    <s v="VPA6"/>
    <s v="KE-KIS-2303-83432534-00000056"/>
    <x v="0"/>
    <s v="ABC plants"/>
    <s v="3rd December,2022"/>
    <d v="2022-12-03T00:00:00"/>
    <s v="3rd March,2023"/>
    <d v="2023-03-03T00:00:00"/>
    <s v="Ondari Hezron Mochiro"/>
    <s v="Male"/>
    <s v="23229593"/>
    <s v="+254"/>
    <s v="0727832015"/>
    <s v=""/>
    <s v="0700328558"/>
    <n v="34.789440999999997"/>
    <n v="-0.89536700000000002"/>
    <s v="Kisii"/>
    <s v="Bomachoge Borabu"/>
    <s v="Bokimonge"/>
    <s v="Kenyenya"/>
    <n v="16"/>
    <s v="JAMTU CONTRACTORS LTD"/>
    <s v="Peter Nyariki"/>
    <s v=""/>
    <s v="Micro Business"/>
    <x v="0"/>
  </r>
  <r>
    <s v="VPA6"/>
    <s v="KE-KIS-2305-83432534-00000046"/>
    <x v="0"/>
    <s v="ABC plants"/>
    <s v="20th March,2023"/>
    <d v="2023-03-20T00:00:00"/>
    <s v="15th May,2023"/>
    <d v="2023-05-15T00:00:00"/>
    <s v="ODONGO DAVID OMONDI"/>
    <s v="Male"/>
    <s v="9183395"/>
    <s v="+254"/>
    <s v="0726445219"/>
    <s v=""/>
    <s v="0724162607"/>
    <n v="34.792670999999999"/>
    <n v="1.4289999999999999E-3"/>
    <s v="Kisumu"/>
    <s v="Kisumu East"/>
    <s v="Kajulu"/>
    <s v="Got Nyabondo"/>
    <n v="16"/>
    <s v="JAMTU CONTRACTORS LTD"/>
    <s v="WALLACE KEGODE"/>
    <s v=""/>
    <s v="Micro Business"/>
    <x v="3"/>
  </r>
  <r>
    <s v="VPA6"/>
    <s v="KE-KIS-2305-83432534-00000047"/>
    <x v="0"/>
    <s v="ABC plants"/>
    <s v="25th April,2023"/>
    <d v="2023-04-25T00:00:00"/>
    <s v="28th May,2023"/>
    <d v="2023-05-28T00:00:00"/>
    <s v="OCHIENG KEZIAH"/>
    <s v="Female"/>
    <s v="6177872"/>
    <s v="+254"/>
    <s v="0722221852"/>
    <s v=""/>
    <s v=""/>
    <n v="34.989882000000001"/>
    <n v="-0.15493599999999999"/>
    <s v="Kisumu"/>
    <s v="Nyando"/>
    <s v="Awasi/Onjiko"/>
    <s v="Kobong'o"/>
    <n v="12"/>
    <s v="JAMTU CONTRACTORS LTD"/>
    <s v="WALLACE KEGODE"/>
    <s v=""/>
    <s v="Micro Business"/>
    <x v="3"/>
  </r>
  <r>
    <s v="VPA6"/>
    <s v="KE-NAK-2402-31256"/>
    <x v="0"/>
    <s v="Under Verification"/>
    <s v="10th January,2024"/>
    <d v="2024-01-10T00:00:00"/>
    <s v="16th February,2024"/>
    <d v="2024-02-16T00:00:00"/>
    <s v="Emily Kamai Wangari"/>
    <s v="Male"/>
    <s v="12486421"/>
    <s v="+254"/>
    <s v="0716545464"/>
    <s v=""/>
    <s v="0700565229"/>
    <n v="36.252273000000002"/>
    <n v="-0.32003399999999999"/>
    <s v="Nakuru"/>
    <s v="Gilgil"/>
    <s v="Ngorika"/>
    <s v="Ngorika"/>
    <n v="8"/>
    <s v="Samjubiotec Enterprises"/>
    <s v=""/>
    <s v=""/>
    <s v="Micro Business"/>
    <x v="1"/>
  </r>
  <r>
    <s v="VPA6"/>
    <s v="KE-NAK-2402-31255"/>
    <x v="0"/>
    <s v="Under Verification"/>
    <s v="9th February,2024"/>
    <d v="2024-02-09T00:00:00"/>
    <s v="16th February,2024"/>
    <d v="2024-02-16T00:00:00"/>
    <s v="Francis Mwaura Gicheha"/>
    <s v="Male"/>
    <s v="2341780"/>
    <s v="+254"/>
    <s v="0722968444"/>
    <s v=""/>
    <s v="0716838246"/>
    <n v="36.249288999999997"/>
    <n v="-0.32164700000000002"/>
    <s v="Nakuru"/>
    <s v="Gilgil"/>
    <s v="Nyaituga"/>
    <s v="Nyaituga damsite"/>
    <n v="8"/>
    <s v="Samjubiotec Enterprises"/>
    <s v=""/>
    <s v=""/>
    <s v="Micro Business"/>
    <x v="1"/>
  </r>
  <r>
    <s v="VPA6"/>
    <s v="KE-MER-2401-83432532-00078"/>
    <x v="0"/>
    <s v="ABC plants"/>
    <s v="10th January,2024"/>
    <d v="2024-01-10T00:00:00"/>
    <s v="30th January,2024"/>
    <d v="2024-01-30T00:00:00"/>
    <s v="Faith Mumbi Muriithi"/>
    <s v="Female"/>
    <s v="10461188"/>
    <s v="+254"/>
    <s v="0725667979"/>
    <s v=""/>
    <s v="0720062917"/>
    <n v="37.841437999999997"/>
    <n v="8.3964999999999998E-2"/>
    <s v="Meru"/>
    <s v="Tigania East"/>
    <s v="Mikinduri"/>
    <s v="Marega"/>
    <n v="10"/>
    <s v="Sakaki Natural Renewable Energy Center"/>
    <s v="Jason Mutabari"/>
    <s v=""/>
    <s v="Micro Business"/>
    <x v="1"/>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819">
  <r>
    <s v="VPA6"/>
    <s v="KE-MER-1608-16262"/>
    <x v="0"/>
    <s v="Grievance"/>
    <s v="12th June,2016"/>
    <d v="2016-06-12T00:00:00"/>
    <s v="1st August,2016"/>
    <d v="2016-08-01T00:00:00"/>
    <s v="David Githinji Kibatta"/>
    <s v="Male"/>
    <s v="4843933"/>
    <s v="722632307"/>
    <s v=""/>
    <s v=""/>
    <s v=""/>
    <n v="37.141137999999998"/>
    <n v="8.4569999999999992E-3"/>
    <s v="Meru"/>
    <s v="Buuri"/>
    <s v="Ontulili"/>
    <s v="K/Gacheke"/>
    <x v="0"/>
    <s v="Igwemas General Digester Ltd"/>
    <s v=""/>
    <s v=""/>
    <s v="Micro Business"/>
    <s v="KENBIM"/>
  </r>
  <r>
    <s v="VPA6"/>
    <s v="KE-BAR-1612-19077"/>
    <x v="0"/>
    <s v="Non Compliant"/>
    <s v="8th October,2016"/>
    <d v="2016-10-08T00:00:00"/>
    <s v="11th December,2016"/>
    <d v="2016-12-11T00:00:00"/>
    <s v="Torongo Dairy"/>
    <s v="Male"/>
    <s v="32944494"/>
    <s v="0721650696"/>
    <s v="721650696"/>
    <s v=""/>
    <s v="721443768"/>
    <n v="35.591873999999997"/>
    <n v="0.13203999999999999"/>
    <s v="Baringo"/>
    <s v="Koibatek"/>
    <s v="Torongo"/>
    <s v="Torongo"/>
    <x v="1"/>
    <s v="Erickson K Musani"/>
    <s v="Ericson Kibet Musani"/>
    <s v="724601107"/>
    <s v="Informal Business"/>
    <s v="KENBIM"/>
  </r>
  <r>
    <s v="VPA6"/>
    <s v="KE-NAN-1706-17906"/>
    <x v="0"/>
    <s v="Under Verification"/>
    <s v="8th February,2017"/>
    <d v="2017-02-08T00:00:00"/>
    <s v="7th June,2017"/>
    <d v="2017-06-07T00:00:00"/>
    <s v="Kosgei Elijah Kipkoech"/>
    <s v="Male"/>
    <s v="99999"/>
    <s v="0723956569"/>
    <s v="723956569"/>
    <s v=""/>
    <s v="729741428"/>
    <n v="35.169286"/>
    <n v="0.129577"/>
    <s v="Nandi"/>
    <s v="Nandi Hills"/>
    <s v="Nandi Hills"/>
    <s v="Tururo"/>
    <x v="0"/>
    <s v=""/>
    <s v=""/>
    <s v=""/>
    <s v="Informal Business"/>
    <s v="MKD"/>
  </r>
  <r>
    <s v="VPA6"/>
    <s v="KE-TRA-1704-22346"/>
    <x v="0"/>
    <s v="Non Compliant"/>
    <s v="10th February,2017"/>
    <d v="2017-02-10T00:00:00"/>
    <s v="1st April,2017"/>
    <d v="2017-04-01T00:00:00"/>
    <s v="Ondieki Martini Anyega"/>
    <s v="Male"/>
    <s v="10908511"/>
    <s v="2.55E+11"/>
    <s v="2.55E+11"/>
    <s v=""/>
    <s v=""/>
    <n v="35.114289999999997"/>
    <n v="0.99345300000000003"/>
    <s v="Trans Nzoia"/>
    <s v="Trans Nzoia East"/>
    <s v="Cherangany"/>
    <s v="Mnaa Farm"/>
    <x v="1"/>
    <s v="N/A"/>
    <s v="Geoffrey Njagi"/>
    <s v="729038161"/>
    <s v="Informal Business"/>
    <s v="GGC 2014"/>
  </r>
  <r>
    <s v="VPA6"/>
    <s v="KE-EMB-1608-0"/>
    <x v="0"/>
    <s v="Non Compliant"/>
    <s v="19th August,2016"/>
    <d v="2016-08-19T00:00:00"/>
    <s v="29th August,2016"/>
    <d v="2016-08-29T00:00:00"/>
    <s v="Nyaga Jim Kariuki"/>
    <s v="Male"/>
    <s v="21623001"/>
    <s v="0726128090"/>
    <s v="726128090"/>
    <s v=""/>
    <s v=""/>
    <n v="37.590299999999999"/>
    <n v="-0.41295900000000002"/>
    <s v="Embu"/>
    <s v="Runyenjes"/>
    <s v="Runyenjes"/>
    <s v="Kirege"/>
    <x v="0"/>
    <s v="Rural Green Energy Services"/>
    <s v="Samuel Migwi"/>
    <s v="725647705"/>
    <s v="Informal Business"/>
    <s v="KENBIM"/>
  </r>
  <r>
    <s v="VPA6"/>
    <s v="KE-NYA-1804-17838"/>
    <x v="0"/>
    <s v="Non Compliant"/>
    <s v="25th January,2018"/>
    <d v="2018-01-25T00:00:00"/>
    <s v="17th April,2018"/>
    <d v="2018-04-17T00:00:00"/>
    <s v="Murage John Kibui"/>
    <s v="Male"/>
    <s v="140819"/>
    <s v="0728971797"/>
    <s v="728971797"/>
    <s v=""/>
    <s v=""/>
    <n v="36.416162999999997"/>
    <n v="4.1520000000000003E-3"/>
    <s v="Nyandarua"/>
    <s v="Ndaragwa"/>
    <s v="Mairo Inya"/>
    <s v="Baari"/>
    <x v="2"/>
    <s v="Gerald Waweru"/>
    <s v=""/>
    <s v="725263148"/>
    <s v="Informal Business"/>
    <s v="KENBIM"/>
  </r>
  <r>
    <s v="VPA6"/>
    <s v="KE-NAK-1805-21594"/>
    <x v="0"/>
    <s v="Non Compliant"/>
    <s v="31st May,2018"/>
    <d v="2018-05-31T00:00:00"/>
    <s v="31st May,2018"/>
    <d v="2018-05-31T00:00:00"/>
    <s v="John Lesonet"/>
    <s v="Male"/>
    <s v="99999"/>
    <s v="0727537290"/>
    <s v="727537290"/>
    <s v=""/>
    <s v=""/>
    <n v="35.912208"/>
    <n v="-9.1937000000000005E-2"/>
    <s v="Nakuru"/>
    <s v="Rongai"/>
    <s v="Mainga"/>
    <s v="Mainga"/>
    <x v="0"/>
    <s v="Kichemu limited"/>
    <s v="Stephen Macharia Kimenyi"/>
    <s v="727002750"/>
    <s v="Micro Business"/>
    <s v="MKD"/>
  </r>
  <r>
    <s v="VPA6"/>
    <s v="KE-UAS-1804-24282"/>
    <x v="0"/>
    <s v="Non Compliant"/>
    <s v="31st January,2018"/>
    <d v="2018-01-31T00:00:00"/>
    <s v="2nd April,2018"/>
    <d v="2018-04-02T00:00:00"/>
    <s v="Naftali Komen"/>
    <s v="Male"/>
    <s v="99999"/>
    <s v="0722814271"/>
    <s v="722814271"/>
    <s v=""/>
    <s v=""/>
    <n v="35.225887"/>
    <n v="0.56591999999999998"/>
    <s v="Uasin Gishu"/>
    <s v="Turbo"/>
    <s v="Chepkemel"/>
    <s v="Mailinne"/>
    <x v="1"/>
    <s v="John Mwangale"/>
    <s v="John Mwangale"/>
    <s v=""/>
    <s v="Informal Business"/>
    <s v="KENBIM"/>
  </r>
  <r>
    <s v="VPA6"/>
    <s v="KE-KIR-1908-0"/>
    <x v="0"/>
    <s v="Grievance"/>
    <s v="30th May,2019"/>
    <d v="2019-05-30T00:00:00"/>
    <s v="1st August,2019"/>
    <d v="2019-08-01T00:00:00"/>
    <s v="Mbogo Fredrick Njoka"/>
    <s v="Male"/>
    <s v="2896045"/>
    <s v="0720318929"/>
    <s v="720318929"/>
    <s v=""/>
    <s v="740112648"/>
    <n v="37.245342999999998"/>
    <n v="-0.54085700000000003"/>
    <s v="Kirinyaga"/>
    <s v="Sagana"/>
    <s v="Mwerua"/>
    <s v="Thiriku,Kariria"/>
    <x v="3"/>
    <s v="Nicholas Kimenyi"/>
    <s v="Nicholas Gichura Kimenyi"/>
    <s v=""/>
    <s v="Informal Business"/>
    <s v="MKD"/>
  </r>
  <r>
    <s v="VPA6"/>
    <s v="KE-MUR-2404-83432539-00000014"/>
    <x v="0"/>
    <s v="ABC plants"/>
    <s v="20th March,2024"/>
    <d v="2024-03-20T00:00:00"/>
    <s v="18th April,2024"/>
    <d v="2024-04-18T00:00:00"/>
    <s v="Kamau Bernard Kinyanjui"/>
    <s v="Male"/>
    <s v="0350866"/>
    <s v="+254"/>
    <s v="0722536513"/>
    <s v=""/>
    <s v=""/>
    <n v="36.954940000000001"/>
    <n v="-0.85015499999999999"/>
    <s v="Murang'a"/>
    <s v="Kandara"/>
    <s v="Ruchu"/>
    <s v="Mukuria/ Gacharage"/>
    <x v="0"/>
    <s v="Charles Ngure"/>
    <s v="Ruth Wanjiku"/>
    <s v=""/>
    <s v="Micro Business"/>
    <s v="KENBIM"/>
  </r>
  <r>
    <s v="VPA6"/>
    <s v="KE-NAK-2404-29507"/>
    <x v="0"/>
    <s v="Under Verification"/>
    <s v="21st October,2023"/>
    <d v="2023-10-21T00:00:00"/>
    <s v="21st April,2024"/>
    <d v="2024-04-21T00:00:00"/>
    <s v="Mitei Benjamin"/>
    <s v="Male"/>
    <n v="99999"/>
    <n v="254"/>
    <s v="0740349718"/>
    <s v=""/>
    <s v=""/>
    <n v="35.686751999999998"/>
    <n v="-0.57263200000000003"/>
    <s v="Nakuru"/>
    <s v="Kuresoi South"/>
    <s v="Olengurwone"/>
    <s v="Amalo"/>
    <x v="0"/>
    <s v="Francis Nyaga Muriithi"/>
    <s v=""/>
    <s v=""/>
    <s v="Informal Business"/>
    <s v="MKD"/>
  </r>
  <r>
    <s v="VPA6"/>
    <s v="KE-NYA-2404-83432642-000010"/>
    <x v="0"/>
    <s v="ABC plants"/>
    <s v="12th March,2024"/>
    <d v="2024-03-12T00:00:00"/>
    <s v="23rd April,2024"/>
    <d v="2024-04-23T00:00:00"/>
    <s v="Kanyi Daniel N/a"/>
    <s v="Male"/>
    <s v="7664626"/>
    <s v="+254"/>
    <s v="0722984528"/>
    <s v=""/>
    <s v="0720916961"/>
    <n v="36.428663"/>
    <n v="4.7701E-2"/>
    <s v="Nyandarua"/>
    <s v="Ndaragwa"/>
    <s v="Kiriita"/>
    <s v="Mairo-Inya"/>
    <x v="2"/>
    <s v="Fraha Biotech"/>
    <s v="Francis Kinyanjui"/>
    <s v=""/>
    <s v="Informal Business"/>
    <s v="MKD"/>
  </r>
  <r>
    <s v="VPA6"/>
    <s v="KE-BAR-2404-29508"/>
    <x v="0"/>
    <s v="Under Verification"/>
    <s v="23rd February,2024"/>
    <d v="2024-02-23T00:00:00"/>
    <s v="24th April,2024"/>
    <d v="2024-04-24T00:00:00"/>
    <s v="Kosgei James"/>
    <s v="Male"/>
    <n v="99999"/>
    <s v="+254"/>
    <s v="0722428292"/>
    <s v=""/>
    <s v=""/>
    <n v="35.804338000000001"/>
    <n v="0.30070799999999998"/>
    <s v="Baringo"/>
    <s v="Baringo Central"/>
    <s v="Tenges"/>
    <s v="Kapcherus"/>
    <x v="0"/>
    <s v="Francis Nyaga Muriithi"/>
    <s v="Francis Nyagah"/>
    <s v=""/>
    <s v="Informal Business"/>
    <s v="MKD"/>
  </r>
  <r>
    <s v="VPA6"/>
    <s v="KE-NYE-2404-30343"/>
    <x v="0"/>
    <s v="Under Verification"/>
    <s v="2nd March,2024"/>
    <d v="2024-03-02T00:00:00"/>
    <s v="5th April,2024"/>
    <d v="2024-04-05T00:00:00"/>
    <s v="Migwi Francis"/>
    <s v="Male"/>
    <s v="3185097"/>
    <s v="+254"/>
    <s v="0721876771"/>
    <s v=""/>
    <s v=""/>
    <n v="37.089373000000002"/>
    <n v="-0.47795500000000002"/>
    <s v="Nyeri"/>
    <s v="Mathira"/>
    <s v="Ngandu"/>
    <s v="Kaigi"/>
    <x v="2"/>
    <s v="Francis Nyaga Muriithi"/>
    <s v=""/>
    <s v=""/>
    <s v="Informal Business"/>
    <s v="MKD"/>
  </r>
  <r>
    <s v="VPA6"/>
    <s v="KE-LAI-2405-83432642-00000011"/>
    <x v="0"/>
    <s v="ABC plants"/>
    <s v="18th March,2024"/>
    <d v="2024-03-18T00:00:00"/>
    <s v="2nd May,2024"/>
    <d v="2024-05-02T00:00:00"/>
    <s v="Iregi Allan Quartermain"/>
    <s v="Male"/>
    <s v="2046156"/>
    <s v="+254"/>
    <s v="0720318385"/>
    <s v=""/>
    <s v="0712962471"/>
    <n v="36.944870999999999"/>
    <n v="-8.8749999999999996E-2"/>
    <s v="Laikipia"/>
    <s v="Laikipia East"/>
    <s v="Tigithi"/>
    <s v="Matanya"/>
    <x v="2"/>
    <s v="Fraha Biotech"/>
    <s v="John Kinyanjui"/>
    <s v=""/>
    <s v="Informal Business"/>
    <s v="MKD"/>
  </r>
  <r>
    <s v="VPA6"/>
    <s v="KE-MER-2403-30961"/>
    <x v="0"/>
    <s v="Under Verification"/>
    <s v="28th February,2024"/>
    <d v="2024-02-28T00:00:00"/>
    <s v="15th March,2024"/>
    <d v="2024-03-15T00:00:00"/>
    <s v="Mburugu Nkanata Gitonga"/>
    <s v="Male"/>
    <s v="19565432"/>
    <s v="+254"/>
    <s v="0722380602"/>
    <s v=""/>
    <s v="0722380602"/>
    <n v="37.590077999999998"/>
    <n v="-0.101243"/>
    <s v="Meru"/>
    <s v="South Imenti"/>
    <s v="Abogeta west"/>
    <s v="Menwe"/>
    <x v="4"/>
    <s v="Erick Munene Gitonga"/>
    <s v="Dennis Kiraithe"/>
    <s v=""/>
    <s v="Informal Business"/>
    <s v="KENBIM"/>
  </r>
  <r>
    <s v="VPA6"/>
    <s v="KE-MER-2403-30960"/>
    <x v="0"/>
    <s v="Under Verification"/>
    <s v="17th February,2024"/>
    <d v="2024-02-17T00:00:00"/>
    <s v="1st March,2024"/>
    <d v="2024-03-01T00:00:00"/>
    <s v="Mugito Mugambi Lilian"/>
    <s v="Female"/>
    <s v="19567456"/>
    <s v="+254"/>
    <s v="0713453654"/>
    <s v=""/>
    <s v="0721345443"/>
    <n v="37.648671999999998"/>
    <n v="-0.174093"/>
    <s v="Meru"/>
    <s v="South Imenti"/>
    <s v="Igoji East"/>
    <s v="Kianjogu"/>
    <x v="2"/>
    <s v="Erick Munene Gitonga"/>
    <s v="Dennis Kiraithe"/>
    <s v=""/>
    <s v="Informal Business"/>
    <s v="MKD"/>
  </r>
  <r>
    <s v="VPA6"/>
    <s v="KE-KER-2404-29832"/>
    <x v="0"/>
    <s v="Under Verification"/>
    <s v="4th January,2024"/>
    <d v="2024-01-04T00:00:00"/>
    <s v="1st April,2024"/>
    <d v="2024-04-01T00:00:00"/>
    <s v="Langat Geoffrey"/>
    <s v="Male"/>
    <s v="1726373"/>
    <s v="+254"/>
    <s v="0722873706"/>
    <s v=""/>
    <s v=""/>
    <n v="35.193555000000003"/>
    <n v="-0.60338499999999995"/>
    <s v="Kericho"/>
    <s v="Bureti"/>
    <s v="Ngesumin"/>
    <s v="Tebesonik"/>
    <x v="5"/>
    <s v="Philip Kurgat"/>
    <s v=""/>
    <s v=""/>
    <s v="Informal Business"/>
    <s v="KENBIM"/>
  </r>
  <r>
    <s v="VPA6"/>
    <s v="KE-NAK-2404-30137"/>
    <x v="0"/>
    <s v="Under Verification"/>
    <s v="12th March,2024"/>
    <d v="2024-03-12T00:00:00"/>
    <s v="16th April,2024"/>
    <d v="2024-04-16T00:00:00"/>
    <s v="Stephen Ndungu Ndauwa"/>
    <s v="Male"/>
    <s v="5697182"/>
    <s v="+254"/>
    <s v="0723759442"/>
    <s v=""/>
    <s v="0729372704"/>
    <n v="36.245302000000002"/>
    <n v="-0.33467000000000002"/>
    <s v="Nakuru"/>
    <s v="Gilgil"/>
    <s v="Ngorika"/>
    <s v="Chamuka"/>
    <x v="2"/>
    <s v="Samjubiotec Enterprises"/>
    <s v="Samuel juma"/>
    <s v=""/>
    <s v="Informal Business"/>
    <s v="MKD"/>
  </r>
  <r>
    <s v="VPA6"/>
    <s v="KE-KIA-2401-83432542-00000003"/>
    <x v="0"/>
    <s v="ABC plants"/>
    <s v="5th January,2024"/>
    <d v="2024-01-05T00:00:00"/>
    <s v="14th January,2024"/>
    <d v="2024-01-14T00:00:00"/>
    <s v="Teresia Njuguna Njeri"/>
    <s v="Female"/>
    <s v="3116883"/>
    <s v="+254"/>
    <s v="0722869025"/>
    <s v=""/>
    <s v=""/>
    <n v="36.777904999999997"/>
    <n v="-0.93233299999999997"/>
    <s v="Kiambu"/>
    <s v="Gatundu South"/>
    <s v="Ndarugo"/>
    <s v="Gacharage"/>
    <x v="0"/>
    <s v="John Murira"/>
    <s v="John murira"/>
    <s v=""/>
    <s v="Informal Business"/>
    <s v="KENBIM"/>
  </r>
  <r>
    <s v="VPA6"/>
    <s v="KE-KIA-2401-83432542-00000004"/>
    <x v="0"/>
    <s v="ABC plants"/>
    <s v="19th January,2024"/>
    <d v="2024-01-19T00:00:00"/>
    <s v="23rd January,2024"/>
    <d v="2024-01-23T00:00:00"/>
    <s v="Nyaga Anne Nyawira"/>
    <s v="Female"/>
    <s v="3106839"/>
    <s v="+254"/>
    <s v="0715811766"/>
    <s v=""/>
    <s v=""/>
    <n v="36.871032999999997"/>
    <n v="-1.0253950000000001"/>
    <s v="Kiambu"/>
    <s v="Gatundu South"/>
    <s v="Kiamwangi"/>
    <s v="Kiamwangi"/>
    <x v="2"/>
    <s v="John Murira"/>
    <s v="John murira"/>
    <s v=""/>
    <s v="Informal Business"/>
    <s v="KENBIM"/>
  </r>
  <r>
    <s v="VPA6"/>
    <s v="KE-NAK-2304-83432642-00000022"/>
    <x v="0"/>
    <s v="ABC plants"/>
    <s v="4th April,2023"/>
    <d v="2023-04-04T00:00:00"/>
    <s v="29th April,2023"/>
    <d v="2023-04-29T00:00:00"/>
    <s v="Gitau Patricia Nyambura"/>
    <s v="Female"/>
    <s v="37478865"/>
    <s v="+254"/>
    <s v="0703459406"/>
    <s v=""/>
    <s v="0720723170"/>
    <n v="36.158465"/>
    <n v="-0.21102000000000001"/>
    <s v="Nakuru"/>
    <s v="Bahati"/>
    <s v="Kabatini"/>
    <s v="Kabatini"/>
    <x v="2"/>
    <s v="Fraha Biotech"/>
    <s v="James King'ori"/>
    <s v=""/>
    <s v="Informal Business"/>
    <s v="KENBIM"/>
  </r>
  <r>
    <s v="VPA6"/>
    <s v="KE-NAK-2304-83432642-00000023"/>
    <x v="0"/>
    <s v="ABC plants"/>
    <s v="12th April,2023"/>
    <d v="2023-04-12T00:00:00"/>
    <s v="30th April,2023"/>
    <d v="2023-04-30T00:00:00"/>
    <s v="Gicengo Josphat Kibunja"/>
    <s v="Male"/>
    <s v="23887423"/>
    <s v="+254"/>
    <s v="0724650801"/>
    <s v=""/>
    <s v="0711713793"/>
    <n v="36.138075999999998"/>
    <n v="-0.25534400000000002"/>
    <s v="Nakuru"/>
    <s v="Bahati"/>
    <s v="Kabatini"/>
    <s v="Kabatini"/>
    <x v="2"/>
    <s v="Fraha Biotech"/>
    <s v="Antony Ndungu"/>
    <s v=""/>
    <s v="Informal Business"/>
    <s v="MKD"/>
  </r>
  <r>
    <s v="VPA6"/>
    <s v="KE-NAK-2306-83432642-00000024"/>
    <x v="0"/>
    <s v="ABC plants"/>
    <s v="15th May,2023"/>
    <d v="2023-05-15T00:00:00"/>
    <s v="5th June,2023"/>
    <d v="2023-06-05T00:00:00"/>
    <s v="Mburu Gerald Macharia"/>
    <s v="Male"/>
    <s v="11466785"/>
    <s v="+254"/>
    <s v="0721836189"/>
    <s v=""/>
    <s v="0716003188"/>
    <n v="36.165255000000002"/>
    <n v="-0.27650999999999998"/>
    <s v="Nakuru"/>
    <s v="Bahati"/>
    <s v="Lanet/Umoja"/>
    <s v="Murunyu"/>
    <x v="0"/>
    <s v="Fraha Biotech"/>
    <s v="Antony Ndungu"/>
    <s v=""/>
    <s v="Informal Business"/>
    <s v="MKD"/>
  </r>
  <r>
    <s v="VPA6"/>
    <s v="KE-BOM-2405-29828"/>
    <x v="0"/>
    <s v="Under Verification"/>
    <s v="20th October,2023"/>
    <d v="2023-10-20T00:00:00"/>
    <s v="22nd May,2024"/>
    <d v="2024-05-22T00:00:00"/>
    <s v="Marinday Martha Chepkorir"/>
    <s v="Female"/>
    <s v="972964"/>
    <s v="+254"/>
    <s v="0707766938"/>
    <s v=""/>
    <s v=""/>
    <n v="35.408507"/>
    <n v="-0.77445900000000001"/>
    <s v="Bomet"/>
    <s v="Bomet East"/>
    <s v="Merigi"/>
    <s v="Kamoyi"/>
    <x v="0"/>
    <s v="Denis Kipkirui Tonui"/>
    <s v="Tonui"/>
    <s v=""/>
    <s v="Informal Business"/>
    <s v="MKD"/>
  </r>
  <r>
    <s v="VPA6"/>
    <s v="KE-NYA-2310-83432642-00000012"/>
    <x v="0"/>
    <s v="ABC plants"/>
    <s v="10th September,2023"/>
    <d v="2023-09-10T00:00:00"/>
    <s v="11th October,2023"/>
    <d v="2023-10-11T00:00:00"/>
    <s v="Kimani Kimiri David"/>
    <s v="Male"/>
    <s v="22284079"/>
    <s v="+254"/>
    <s v="0711410030"/>
    <s v=""/>
    <s v="0768892569"/>
    <n v="36.483457000000001"/>
    <n v="-0.12517200000000001"/>
    <s v="Nyandarua"/>
    <s v="Ndaragwa"/>
    <s v="Shamata"/>
    <s v="Simbara"/>
    <x v="0"/>
    <s v="Fraha Biotech"/>
    <s v="James mugo"/>
    <s v=""/>
    <s v="Informal Business"/>
    <s v="MKD"/>
  </r>
  <r>
    <s v="VPA6"/>
    <s v="KE-NYA-2310-83432642-00000013"/>
    <x v="0"/>
    <s v="ABC plants"/>
    <s v="8th September,2023"/>
    <d v="2023-09-08T00:00:00"/>
    <s v="1st October,2023"/>
    <d v="2023-10-01T00:00:00"/>
    <s v="Gatonye Wangari Dorcas"/>
    <s v="Female"/>
    <s v="23000789"/>
    <s v="+254"/>
    <s v="0708224956"/>
    <s v=""/>
    <s v="0798916476"/>
    <n v="36.470033000000001"/>
    <n v="-0.139297"/>
    <s v="Nyandarua"/>
    <s v="Ndaragwa"/>
    <s v="Shamata"/>
    <s v="Simbara"/>
    <x v="0"/>
    <s v="Fraha Biotech"/>
    <s v="James mugo"/>
    <s v=""/>
    <s v="Informal Business"/>
    <s v="MKD"/>
  </r>
  <r>
    <s v="VPA6"/>
    <s v="KE-NAK-2404-83432642-00000025"/>
    <x v="0"/>
    <s v="ABC plants"/>
    <s v="20th December,2023"/>
    <d v="2023-12-20T00:00:00"/>
    <s v="16th April,2024"/>
    <d v="2024-04-16T00:00:00"/>
    <s v="Mburu Miriam Njeri"/>
    <s v="Female"/>
    <s v="12464305"/>
    <s v="+254"/>
    <s v="0721664475"/>
    <s v=""/>
    <s v="0786792889"/>
    <n v="36.154161999999999"/>
    <n v="-0.15751100000000001"/>
    <s v="Nakuru"/>
    <s v="Bahati"/>
    <s v="Bahati"/>
    <s v="Matukanio"/>
    <x v="2"/>
    <s v="Fraha Biotech"/>
    <s v="Antony Ndungu"/>
    <s v=""/>
    <s v="Informal Business"/>
    <s v="MKD"/>
  </r>
  <r>
    <s v="VPA6"/>
    <s v="KE-MUR-1610-17382"/>
    <x v="1"/>
    <s v=""/>
    <s v="31st August,2016"/>
    <d v="2016-08-31T00:00:00"/>
    <s v="20th October,2016"/>
    <d v="2016-10-20T00:00:00"/>
    <s v="Agnes Nduta Kiongo"/>
    <s v="Female"/>
    <s v="20362171"/>
    <s v="721228870"/>
    <s v="2.55E+11"/>
    <s v=""/>
    <s v=""/>
    <n v="37.166952000000002"/>
    <n v="-0.86273900000000003"/>
    <s v="Murang'a"/>
    <s v="Makuyu"/>
    <s v="Kamahuha"/>
    <s v="Githioro"/>
    <x v="3"/>
    <s v="Maurice Kinuthia Wangui"/>
    <s v="Maurice Kinuthia Wangui"/>
    <s v=""/>
    <s v="Informal Business"/>
    <s v="KENBIM"/>
  </r>
  <r>
    <s v="VPA6"/>
    <s v="KE-KIR-1612-17418"/>
    <x v="1"/>
    <s v=""/>
    <s v="31st October,2016"/>
    <d v="2016-10-31T00:00:00"/>
    <s v="20th December,2016"/>
    <d v="2016-12-20T00:00:00"/>
    <s v="Francis Murithi Kimotho"/>
    <s v="Male"/>
    <s v="1085492"/>
    <s v="721246353"/>
    <s v="2.55E+11"/>
    <s v=""/>
    <s v=""/>
    <n v="37.244515999999997"/>
    <n v="-0.46929700000000002"/>
    <s v="Kirinyaga"/>
    <s v="Kirinyaga Central"/>
    <s v="Inoi"/>
    <s v=""/>
    <x v="3"/>
    <s v="David Chege"/>
    <s v="David Chege Wangui"/>
    <s v=""/>
    <s v="Informal Business"/>
    <s v="KENBIM"/>
  </r>
  <r>
    <s v="VPA6"/>
    <s v="KE-MUR-1611-17434"/>
    <x v="1"/>
    <s v=""/>
    <s v="12th September,2016"/>
    <d v="2016-09-12T00:00:00"/>
    <s v="1st November,2016"/>
    <d v="2016-11-01T00:00:00"/>
    <s v="Henely Nduati Kimotho"/>
    <s v="Male"/>
    <s v="2761551"/>
    <s v="728074183"/>
    <s v="2.55E+11"/>
    <s v=""/>
    <s v=""/>
    <n v="36.898474"/>
    <n v="-0.80647999999999997"/>
    <s v="Murang'a"/>
    <s v="Kandara"/>
    <s v="Ruathi"/>
    <s v="Thika"/>
    <x v="3"/>
    <s v="Washington Mwangi"/>
    <s v="Washington Mwangi Muinuki"/>
    <s v=""/>
    <s v="Informal Business"/>
    <s v="KENBIM"/>
  </r>
  <r>
    <s v="VPA6"/>
    <s v="KE-NAN-1701-17435"/>
    <x v="1"/>
    <s v=""/>
    <s v="12th November,2016"/>
    <d v="2016-11-12T00:00:00"/>
    <s v="1st January,2017"/>
    <d v="2017-01-01T00:00:00"/>
    <s v="Henry K Bor"/>
    <s v="Male"/>
    <s v="24718087"/>
    <s v="722854295"/>
    <s v="2.55E+11"/>
    <s v=""/>
    <s v=""/>
    <n v="35.147472999999998"/>
    <n v="0.204458"/>
    <s v="Nandi"/>
    <s v="Nandi Central"/>
    <s v="Kapsabet"/>
    <s v="Kapmochil"/>
    <x v="3"/>
    <s v="Job K Soimo"/>
    <s v="Job K Soimo"/>
    <s v=""/>
    <s v="Informal Business"/>
    <s v="MKD"/>
  </r>
  <r>
    <s v="VPA6"/>
    <s v="KE-MIG-1609-17458"/>
    <x v="1"/>
    <s v=""/>
    <s v="13th July,2016"/>
    <d v="2016-07-13T00:00:00"/>
    <s v="1st September,2016"/>
    <d v="2016-09-01T00:00:00"/>
    <s v="John Omwanda Dongo"/>
    <s v="Male"/>
    <s v="1042559"/>
    <s v="729324503"/>
    <s v="2.55E+11"/>
    <s v=""/>
    <s v="2.55E+11"/>
    <n v="34.167746999999999"/>
    <n v="-0.83433800000000002"/>
    <s v="Migori"/>
    <s v="Nyatike"/>
    <s v="Kacheing"/>
    <s v="Ragoi"/>
    <x v="3"/>
    <s v="Edwin Odhiambo"/>
    <s v="Edwin Odhiambo"/>
    <s v=""/>
    <s v="Informal Business"/>
    <s v="MKD"/>
  </r>
  <r>
    <s v="VPA6"/>
    <s v="KE-THA-1612-17474"/>
    <x v="1"/>
    <s v=""/>
    <s v="12th October,2016"/>
    <d v="2016-10-12T00:00:00"/>
    <s v="1st December,2016"/>
    <d v="2016-12-01T00:00:00"/>
    <s v="Kiria David Nyaga"/>
    <s v="Male"/>
    <s v="1089898"/>
    <s v="703512798"/>
    <s v="2.55E+11"/>
    <s v=""/>
    <s v=""/>
    <n v="37.622563"/>
    <n v="-0.35931299999999999"/>
    <s v="Tharaka-Nithi"/>
    <s v="Chuka"/>
    <s v="Magumoni"/>
    <s v="Chuka"/>
    <x v="2"/>
    <s v="David Chege"/>
    <s v=""/>
    <s v=""/>
    <s v="Informal Business"/>
    <s v="KENBIM"/>
  </r>
  <r>
    <s v="VPA6"/>
    <s v="KE-THA-1612-17486"/>
    <x v="0"/>
    <s v="Hostile Client"/>
    <s v="11th November,2016"/>
    <d v="2016-11-11T00:00:00"/>
    <s v="31st December,2016"/>
    <d v="2016-12-31T00:00:00"/>
    <s v="Martha Kagendo Nyaga"/>
    <s v="Female"/>
    <s v="660733"/>
    <s v="723914673"/>
    <s v="2.55E+11"/>
    <s v=""/>
    <s v=""/>
    <n v="37.616253"/>
    <n v="-0.353103"/>
    <s v="Tharaka-Nithi"/>
    <s v="Chuka"/>
    <s v="Chuka"/>
    <s v="Magumoni"/>
    <x v="2"/>
    <s v="David Chege"/>
    <s v=""/>
    <s v=""/>
    <s v="Informal Business"/>
    <s v="KENBIM"/>
  </r>
  <r>
    <s v="VPA6"/>
    <s v="KE-KIR-1701-17512"/>
    <x v="0"/>
    <s v="Unreachable"/>
    <s v="12th November,2016"/>
    <d v="2016-11-12T00:00:00"/>
    <s v="1st January,2017"/>
    <d v="2017-01-01T00:00:00"/>
    <s v="Peter Kasungu Daniel"/>
    <s v="Male"/>
    <s v="9216600"/>
    <s v="+254720843665"/>
    <s v="2.55E+11"/>
    <s v=""/>
    <s v=""/>
    <m/>
    <m/>
    <s v="Kirinyaga"/>
    <s v="Kirinyaga Central"/>
    <s v="Mutira"/>
    <s v="Kagumo"/>
    <x v="3"/>
    <s v="David Chege"/>
    <s v="David Chege Wangui"/>
    <s v=""/>
    <s v="Informal Business"/>
    <s v="KENBIM"/>
  </r>
  <r>
    <s v="VPA6"/>
    <s v="KE-NAK-1608-17532"/>
    <x v="0"/>
    <s v="Unreachable"/>
    <s v="12th June,2016"/>
    <d v="2016-06-12T00:00:00"/>
    <s v="1st August,2016"/>
    <d v="2016-08-01T00:00:00"/>
    <s v="Samwel Kariuki Irungu"/>
    <s v="Male"/>
    <s v="3466315"/>
    <s v="+254719279648"/>
    <s v="2.55E+11"/>
    <s v=""/>
    <s v=""/>
    <m/>
    <m/>
    <s v="Nakuru"/>
    <s v="Subukia"/>
    <s v="Munanda"/>
    <s v="Arachi"/>
    <x v="3"/>
    <s v="David Chege"/>
    <s v=""/>
    <s v=""/>
    <s v="Informal Business"/>
    <s v="KENBIM"/>
  </r>
  <r>
    <s v="VPA6"/>
    <s v="KE-NAK-1612-17533"/>
    <x v="0"/>
    <s v="Unreachable"/>
    <s v="11th November,2016"/>
    <d v="2016-11-11T00:00:00"/>
    <s v="31st December,2016"/>
    <d v="2016-12-31T00:00:00"/>
    <s v="Sarah Njerunah Muthnga"/>
    <s v="Female"/>
    <s v="616723"/>
    <s v="+254713153675"/>
    <s v="2.55E+11"/>
    <s v=""/>
    <s v=""/>
    <m/>
    <m/>
    <s v="Nakuru"/>
    <s v="Subukia"/>
    <s v="Ndungiri"/>
    <s v="Kabazi Makara"/>
    <x v="3"/>
    <s v="David Chege"/>
    <s v="David Chege Wangui"/>
    <s v=""/>
    <s v="Informal Business"/>
    <s v="KENBIM"/>
  </r>
  <r>
    <s v="VPA6"/>
    <s v="KE-LAI-1611-17387"/>
    <x v="0"/>
    <s v="Unreachable"/>
    <s v="30th September,2016"/>
    <d v="2016-09-30T00:00:00"/>
    <s v="19th November,2016"/>
    <d v="2016-11-19T00:00:00"/>
    <s v="Amos Maina"/>
    <s v="Male"/>
    <s v="99999"/>
    <s v="718801019"/>
    <s v=""/>
    <s v=""/>
    <s v=""/>
    <m/>
    <m/>
    <s v="Laikipia"/>
    <s v="Laikipia East"/>
    <s v="Thingitu"/>
    <s v="Thingitu"/>
    <x v="2"/>
    <s v="George Kiriungi Ngatia"/>
    <s v="George Kiriungi Ngatia"/>
    <s v=""/>
    <s v="Informal Business"/>
    <s v="MKD"/>
  </r>
  <r>
    <s v="VPA6"/>
    <s v="KE-KIA-1612-17388"/>
    <x v="1"/>
    <s v=""/>
    <s v="11th November,2016"/>
    <d v="2016-11-11T00:00:00"/>
    <s v="31st December,2016"/>
    <d v="2016-12-31T00:00:00"/>
    <s v="Angeline Gaceru Muruga"/>
    <s v="Female"/>
    <s v="20845672"/>
    <s v="+254725945417"/>
    <s v="2.55E+11"/>
    <s v=""/>
    <s v="2.55E+11"/>
    <n v="36.841307"/>
    <n v="-1.0862499999999999"/>
    <s v="Kiambu"/>
    <s v="Githunguri"/>
    <s v="Ngewa"/>
    <s v="Mitah"/>
    <x v="2"/>
    <s v="Joseph Ndua Tatu"/>
    <s v="Joseph Ndua Tatu"/>
    <s v=""/>
    <s v="Informal Business"/>
    <s v="MKD"/>
  </r>
  <r>
    <s v="VPA6"/>
    <s v="KE-EMB-1609-17403"/>
    <x v="0"/>
    <s v="Unreachable"/>
    <s v="13th July,2016"/>
    <d v="2016-07-13T00:00:00"/>
    <s v="1st September,2016"/>
    <d v="2016-09-01T00:00:00"/>
    <s v="Doris Muthoni Karanja"/>
    <s v="Female"/>
    <s v="1360018"/>
    <s v="+254712096233"/>
    <s v="2.55E+11"/>
    <s v=""/>
    <s v=""/>
    <m/>
    <m/>
    <s v="Embu"/>
    <s v="Mbeere"/>
    <s v="Kanyua"/>
    <s v="Mbora"/>
    <x v="2"/>
    <s v="David Chege"/>
    <s v=""/>
    <s v=""/>
    <s v="Informal Business"/>
    <s v="KENBIM"/>
  </r>
  <r>
    <s v="VPA6"/>
    <s v="KE-NAK-1701-17409"/>
    <x v="1"/>
    <s v=""/>
    <s v="7th December,2016"/>
    <d v="2016-12-07T00:00:00"/>
    <s v="26th January,2017"/>
    <d v="2017-01-26T00:00:00"/>
    <s v="Esther Jebet Kipkosiom"/>
    <s v="Male"/>
    <s v="10940329"/>
    <s v="722484941"/>
    <s v="2.55E+11"/>
    <s v=""/>
    <s v="2.55E+11"/>
    <n v="35.983710000000002"/>
    <n v="-0.16775300000000001"/>
    <s v="Nakuru"/>
    <s v="Rongai"/>
    <s v="Kabarak"/>
    <s v="Kbt Farm"/>
    <x v="2"/>
    <s v="John Mwangi Karugu"/>
    <s v="John Mwangi Karugu"/>
    <s v=""/>
    <s v="Informal Business"/>
    <s v="KENBIM"/>
  </r>
  <r>
    <s v="VPA6"/>
    <s v="KE-TAI-1612-17415"/>
    <x v="1"/>
    <s v=""/>
    <s v="12th October,2016"/>
    <d v="2016-10-12T00:00:00"/>
    <s v="1st December,2016"/>
    <d v="2016-12-01T00:00:00"/>
    <s v="Fr Dismas Moranga Chapaaji"/>
    <s v="Male"/>
    <s v="99999"/>
    <s v="727375483"/>
    <s v="2.55E+11"/>
    <s v=""/>
    <s v="2.55E+11"/>
    <n v="38.315330000000003"/>
    <n v="-3.414059"/>
    <s v="Taita/Taveta"/>
    <s v="Wundanyi"/>
    <s v="Mgange"/>
    <s v="Wundanyi"/>
    <x v="2"/>
    <s v="Patrick Zinghani"/>
    <s v=""/>
    <s v=""/>
    <s v="Informal Business"/>
    <s v="KENBIM"/>
  </r>
  <r>
    <s v="VPA6"/>
    <s v="KE-KIR-1611-17423"/>
    <x v="1"/>
    <s v=""/>
    <s v="12th September,2016"/>
    <d v="2016-09-12T00:00:00"/>
    <s v="1st November,2016"/>
    <d v="2016-11-01T00:00:00"/>
    <s v="Genson Kinyua Muriuki"/>
    <s v="Male"/>
    <s v="6602256"/>
    <s v="72080783"/>
    <s v="2.55E+11"/>
    <s v=""/>
    <s v=""/>
    <n v="37.297286999999997"/>
    <n v="-0.52569200000000005"/>
    <s v="Kirinyaga"/>
    <s v="Kerugoya/Kutus"/>
    <s v="Kerugoya"/>
    <s v="Kerugoya"/>
    <x v="2"/>
    <s v="David Chege"/>
    <s v=""/>
    <s v=""/>
    <s v="Informal Business"/>
    <s v="KENBIM"/>
  </r>
  <r>
    <s v="VPA6"/>
    <s v="KE-KIR-1701-17425"/>
    <x v="1"/>
    <s v=""/>
    <s v="12th November,2016"/>
    <d v="2016-11-12T00:00:00"/>
    <s v="1st January,2017"/>
    <d v="2017-01-01T00:00:00"/>
    <s v="Geofrrey Warui Wachira"/>
    <s v="Male"/>
    <s v="99999"/>
    <s v="721206757"/>
    <s v="2.55E+11"/>
    <s v=""/>
    <s v=""/>
    <n v="37.250836999999997"/>
    <n v="-0.53708999999999996"/>
    <s v="Kirinyaga"/>
    <s v="Kerugoya/Kutus"/>
    <s v="Kanyekini"/>
    <s v="Kathare"/>
    <x v="2"/>
    <s v="David Chege"/>
    <s v="David Chege Wangui"/>
    <s v=""/>
    <s v="Informal Business"/>
    <s v="KENBIM"/>
  </r>
  <r>
    <s v="VPA6"/>
    <s v="KE-MIG-1611-17441"/>
    <x v="1"/>
    <s v=""/>
    <s v="12th September,2016"/>
    <d v="2016-09-12T00:00:00"/>
    <s v="1st November,2016"/>
    <d v="2016-11-01T00:00:00"/>
    <s v="James Awega Onyango"/>
    <s v="Male"/>
    <s v="270892"/>
    <s v="723205168"/>
    <s v="2.55E+11"/>
    <s v=""/>
    <s v=""/>
    <n v="34.479503000000001"/>
    <n v="-0.97954200000000002"/>
    <s v="Migori"/>
    <s v="Uriri"/>
    <s v="Kanya"/>
    <s v="Kanya"/>
    <x v="2"/>
    <s v="Stephen Otieno Okuta"/>
    <s v=""/>
    <s v=""/>
    <s v="Informal Business"/>
    <s v="KENBIM"/>
  </r>
  <r>
    <s v="VPA6"/>
    <s v="KE-KIS-1701-17452"/>
    <x v="1"/>
    <s v=""/>
    <s v="10th September,2016"/>
    <d v="2016-09-10T00:00:00"/>
    <s v="15th January,2017"/>
    <d v="2017-01-15T00:00:00"/>
    <s v="Joe Ombwayo Miyaa"/>
    <s v="Male"/>
    <s v="6611388"/>
    <s v="733701717"/>
    <s v="2.55E+11"/>
    <s v=""/>
    <s v=""/>
    <n v="34.784784999999999"/>
    <n v="-0.14178299999999999"/>
    <s v="Kisumu"/>
    <s v="Kisumu East"/>
    <s v="Kohwa"/>
    <s v="Obong"/>
    <x v="2"/>
    <s v="Thomas Mboya Omwadho"/>
    <s v="Thomas Mboya Omwadho"/>
    <s v=""/>
    <s v="Informal Business"/>
    <s v="KENBIM"/>
  </r>
  <r>
    <s v="VPA6"/>
    <s v="KE-EMB-1602-17465"/>
    <x v="0"/>
    <s v="Unreachable"/>
    <s v="13th December,2015"/>
    <d v="2015-12-13T00:00:00"/>
    <s v="1st February,2016"/>
    <d v="2016-02-01T00:00:00"/>
    <s v="Joseph Nyaga Njeru"/>
    <s v="Male"/>
    <s v="99999"/>
    <s v="+254719475869"/>
    <s v="2.55E+11"/>
    <s v=""/>
    <s v=""/>
    <m/>
    <m/>
    <s v="Embu"/>
    <s v="Mbeere South"/>
    <s v="Kanyau"/>
    <s v="Mbora"/>
    <x v="2"/>
    <s v="David Chege"/>
    <s v=""/>
    <s v=""/>
    <s v="Informal Business"/>
    <s v="KENBIM"/>
  </r>
  <r>
    <s v="VPA6"/>
    <s v="KE-KER-1701-17473"/>
    <x v="1"/>
    <s v=""/>
    <s v="12th November,2016"/>
    <d v="2016-11-12T00:00:00"/>
    <s v="1st January,2017"/>
    <d v="2017-01-01T00:00:00"/>
    <s v="Kipkirui Weldon Ronoh"/>
    <s v="Male"/>
    <s v="25329833"/>
    <s v="715799469"/>
    <s v="2.55E+11"/>
    <s v=""/>
    <s v="2.55E+11"/>
    <n v="35.141550000000002"/>
    <n v="-0.58669000000000004"/>
    <s v="Kericho"/>
    <s v="Bureti"/>
    <s v="Cheboin"/>
    <s v="Cheborge"/>
    <x v="2"/>
    <s v="Philip Kiget"/>
    <s v="Philip Kiget"/>
    <s v=""/>
    <s v="Informal Business"/>
    <s v="MKD"/>
  </r>
  <r>
    <s v="VPA6"/>
    <s v="KE-EMB-1609-17483"/>
    <x v="1"/>
    <s v=""/>
    <s v="11th August,2016"/>
    <d v="2016-08-11T00:00:00"/>
    <s v="30th September,2016"/>
    <d v="2016-09-30T00:00:00"/>
    <s v="Margaret Wambui Kiura"/>
    <s v="Female"/>
    <s v="2030076"/>
    <s v="721965279"/>
    <s v="2.55E+11"/>
    <s v=""/>
    <s v=""/>
    <n v="37.590111999999998"/>
    <n v="-0.39292700000000003"/>
    <s v="Embu"/>
    <s v="Runyenjes"/>
    <s v="Kieni South"/>
    <s v="Mubu"/>
    <x v="2"/>
    <s v="David Chege"/>
    <s v="David Chege Wangui"/>
    <s v=""/>
    <s v="Informal Business"/>
    <s v="KENBIM"/>
  </r>
  <r>
    <s v="VPA6"/>
    <s v="KE-NAK-1606-17489"/>
    <x v="1"/>
    <s v=""/>
    <s v="12th April,2016"/>
    <d v="2016-04-12T00:00:00"/>
    <s v="1st June,2016"/>
    <d v="2016-06-01T00:00:00"/>
    <s v="Mary Nyambura Kamau"/>
    <s v="Female"/>
    <s v="586850"/>
    <s v="728290588"/>
    <s v="2.55E+11"/>
    <s v=""/>
    <s v=""/>
    <n v="36.149253000000002"/>
    <n v="-0.27901799999999999"/>
    <s v="Nakuru"/>
    <s v="Bahati"/>
    <s v="Kiamunyu"/>
    <s v=""/>
    <x v="2"/>
    <s v="Anthony Ndungu Kamau"/>
    <s v=""/>
    <s v=""/>
    <s v="Informal Business"/>
    <s v="KENBIM"/>
  </r>
  <r>
    <s v="VPA6"/>
    <s v="KE-NYA-1612-17507"/>
    <x v="1"/>
    <s v=""/>
    <s v="12th October,2016"/>
    <d v="2016-10-12T00:00:00"/>
    <s v="1st December,2016"/>
    <d v="2016-12-01T00:00:00"/>
    <s v="Paul Muriithi Gichuki"/>
    <s v="Male"/>
    <s v="11788727"/>
    <s v="722349899"/>
    <s v="2.55E+11"/>
    <s v=""/>
    <s v=""/>
    <n v="36.575001999999998"/>
    <n v="-0.52614700000000003"/>
    <s v="Nyandarua"/>
    <s v="North Kinangop"/>
    <s v="North Kinangop"/>
    <s v=""/>
    <x v="2"/>
    <s v="Jowama Biogas Construction"/>
    <s v="Joyce Njeri"/>
    <s v=""/>
    <s v="Informal Business"/>
    <s v="KENBIM"/>
  </r>
  <r>
    <s v="VPA6"/>
    <s v="KE-KIR-1610-17511"/>
    <x v="0"/>
    <s v="Unreachable"/>
    <s v="12th August,2016"/>
    <d v="2016-08-12T00:00:00"/>
    <s v="1st October,2016"/>
    <d v="2016-10-01T00:00:00"/>
    <s v="Peter Kamau Mwangi"/>
    <s v="Male"/>
    <s v="24390264"/>
    <s v="+254736516980"/>
    <s v="2.55E+11"/>
    <s v=""/>
    <s v=""/>
    <m/>
    <m/>
    <s v="Kirinyaga"/>
    <s v="Ndia"/>
    <s v="Kiringati"/>
    <s v="Baricho"/>
    <x v="2"/>
    <s v="David Chege"/>
    <s v=""/>
    <s v=""/>
    <s v="Informal Business"/>
    <s v="KENBIM"/>
  </r>
  <r>
    <s v="VPA6"/>
    <s v="KE-TAI-1701-17521"/>
    <x v="1"/>
    <s v=""/>
    <s v="12th November,2016"/>
    <d v="2016-11-12T00:00:00"/>
    <s v="1st January,2017"/>
    <d v="2017-01-01T00:00:00"/>
    <s v="Rose Mkiwa Mwasaru"/>
    <s v="Female"/>
    <s v="24074008"/>
    <s v="715882247"/>
    <s v="2.55E+11"/>
    <s v=""/>
    <s v="2.55E+11"/>
    <n v="38.349322999999998"/>
    <n v="-3.3472240000000002"/>
    <s v="Taita/Taveta"/>
    <s v="Wundanyi"/>
    <s v="Wamingu"/>
    <s v="Ndineyi"/>
    <x v="2"/>
    <s v="Patrick Zinghani"/>
    <s v=""/>
    <s v=""/>
    <s v="Informal Business"/>
    <s v="KENBIM"/>
  </r>
  <r>
    <s v="VPA6"/>
    <s v="KE-KIR-1612-17522"/>
    <x v="1"/>
    <s v=""/>
    <s v="12th October,2016"/>
    <d v="2016-10-12T00:00:00"/>
    <s v="1st December,2016"/>
    <d v="2016-12-01T00:00:00"/>
    <s v="Rose Wambui Ngiri"/>
    <s v="Male"/>
    <s v="2583200"/>
    <s v="728893837"/>
    <s v="2.55E+11"/>
    <s v=""/>
    <s v=""/>
    <n v="37.297232999999999"/>
    <n v="-0.52560700000000005"/>
    <s v="Kirinyaga"/>
    <s v="Kirinyaga Central"/>
    <s v="Karia"/>
    <s v=""/>
    <x v="2"/>
    <s v="David Chege"/>
    <s v=""/>
    <s v=""/>
    <s v="Informal Business"/>
    <s v="KENBIM"/>
  </r>
  <r>
    <s v="VPA6"/>
    <s v="KE-KIA-1702-17529"/>
    <x v="1"/>
    <s v=""/>
    <s v="31st December,2016"/>
    <d v="2016-12-31T00:00:00"/>
    <s v="19th February,2017"/>
    <d v="2017-02-19T00:00:00"/>
    <s v="Samuel Kangere Gatoto"/>
    <s v="Male"/>
    <s v="99999"/>
    <s v="725019323"/>
    <s v=""/>
    <s v=""/>
    <s v=""/>
    <n v="36.876069000000001"/>
    <n v="-1.0978410000000001"/>
    <s v="Kiambu"/>
    <s v="Githunguri"/>
    <s v="Ngewa"/>
    <s v="Ndithia"/>
    <x v="2"/>
    <s v="Joseph Ndua Tatu"/>
    <s v="Joseph Ndua Tatu"/>
    <s v=""/>
    <s v="Informal Business"/>
    <s v="MKD"/>
  </r>
  <r>
    <s v="VPA6"/>
    <s v="KE-KIR-1712-17547"/>
    <x v="2"/>
    <s v="Hostile Client"/>
    <s v="12th October,2017"/>
    <d v="2017-10-12T00:00:00"/>
    <s v="1st December,2017"/>
    <d v="2017-12-01T00:00:00"/>
    <s v="Tomas Mwangi Muriithi"/>
    <s v="Male"/>
    <s v="133333"/>
    <s v="+254721411378"/>
    <s v="2.55E+11"/>
    <s v=""/>
    <s v=""/>
    <m/>
    <m/>
    <s v="Kirinyaga"/>
    <s v="Kirinyaga Central"/>
    <s v="Kianderi"/>
    <s v="Kerugoya"/>
    <x v="2"/>
    <s v="David Chege"/>
    <s v=""/>
    <s v=""/>
    <s v="Informal Business"/>
    <s v="KENBIM"/>
  </r>
  <r>
    <s v="VPA6"/>
    <s v="KE-KIA-1611-17421"/>
    <x v="1"/>
    <s v=""/>
    <s v="12th September,2016"/>
    <d v="2016-09-12T00:00:00"/>
    <s v="1st November,2016"/>
    <d v="2016-11-01T00:00:00"/>
    <s v="Gabriel Kiarie"/>
    <s v="Male"/>
    <s v="263384"/>
    <s v="719772459"/>
    <s v="2.55E+11"/>
    <s v=""/>
    <s v="2.55E+11"/>
    <n v="36.910151999999997"/>
    <n v="-0.98615200000000003"/>
    <s v="Kiambu"/>
    <s v="Gatundu South"/>
    <s v="Ngenda"/>
    <s v="Gatei"/>
    <x v="0"/>
    <s v="Maurice Kinuthia Wangui"/>
    <s v="Maurice Kinuthia Wangui"/>
    <s v=""/>
    <s v="Informal Business"/>
    <s v="KENBIM"/>
  </r>
  <r>
    <s v="VPA6"/>
    <s v="KE-KIA-1611-17427"/>
    <x v="1"/>
    <s v=""/>
    <s v="12th September,2016"/>
    <d v="2016-09-12T00:00:00"/>
    <s v="1st November,2016"/>
    <d v="2016-11-01T00:00:00"/>
    <s v="George Njoroge Kimani"/>
    <s v="Male"/>
    <s v="13843290"/>
    <s v="763353401"/>
    <s v=""/>
    <s v=""/>
    <s v="2.55E+11"/>
    <n v="36.909905000000002"/>
    <n v="-0.98578500000000002"/>
    <s v="Kiambu"/>
    <s v="Gatundu South"/>
    <s v="Ngenda"/>
    <s v="Gatei"/>
    <x v="0"/>
    <s v="Maurice Kinuthia Wangui"/>
    <s v="Maurice Kinuthia Wangui"/>
    <s v=""/>
    <s v="Informal Business"/>
    <s v="KENBIM"/>
  </r>
  <r>
    <s v="VPA6"/>
    <s v="KE-KIA-1612-17444"/>
    <x v="1"/>
    <s v=""/>
    <s v="12th October,2016"/>
    <d v="2016-10-12T00:00:00"/>
    <s v="1st December,2016"/>
    <d v="2016-12-01T00:00:00"/>
    <s v="James Wamwati Kirunga"/>
    <s v="Male"/>
    <s v="37028856"/>
    <s v="721770157"/>
    <s v="2.55E+11"/>
    <s v=""/>
    <s v=""/>
    <n v="36.816543000000003"/>
    <n v="-1.160463"/>
    <s v="Kiambu"/>
    <s v="Kiambu"/>
    <s v="Ndumberi"/>
    <s v="Kanunga"/>
    <x v="0"/>
    <s v="Maurice Kinuthia Wangui"/>
    <s v="Maurice Kinuthia Wangui"/>
    <s v=""/>
    <s v="Informal Business"/>
    <s v="KENBIM"/>
  </r>
  <r>
    <s v="VPA6"/>
    <s v="KE-KAK-1701-17453"/>
    <x v="1"/>
    <s v=""/>
    <s v="12th November,2016"/>
    <d v="2016-11-12T00:00:00"/>
    <s v="1st January,2017"/>
    <d v="2017-01-01T00:00:00"/>
    <s v="John Gesabo Kebati"/>
    <s v="Male"/>
    <s v="31412494"/>
    <s v="711323304"/>
    <s v="2.55E+11"/>
    <s v=""/>
    <s v="2.55E+11"/>
    <n v="34.752347"/>
    <n v="0.26204699999999997"/>
    <s v="Kakamega"/>
    <s v="Lurambi"/>
    <s v="Shirere"/>
    <s v="Matende"/>
    <x v="0"/>
    <s v="Gillet Lihanda"/>
    <s v="Gillet Savayi Lihanda"/>
    <s v=""/>
    <s v="Informal Business"/>
    <s v="MKD"/>
  </r>
  <r>
    <s v="VPA6"/>
    <s v="KE-KIA-1612-17509"/>
    <x v="1"/>
    <s v=""/>
    <s v="11th November,2016"/>
    <d v="2016-11-11T00:00:00"/>
    <s v="31st December,2016"/>
    <d v="2016-12-31T00:00:00"/>
    <s v="Pauline Wanjeru Chege"/>
    <s v="Female"/>
    <s v="4697976"/>
    <s v="721879035"/>
    <s v="2.55E+11"/>
    <s v=""/>
    <s v="2.55E+11"/>
    <n v="36.985031999999997"/>
    <n v="-1.1509879999999999"/>
    <s v="Kiambu"/>
    <s v="Ruiru"/>
    <s v="Theta"/>
    <s v="Murera"/>
    <x v="0"/>
    <s v="Edwin Odhiambo"/>
    <s v="Edwin Odhiambo"/>
    <s v=""/>
    <s v="Informal Business"/>
    <s v="MKD"/>
  </r>
  <r>
    <s v="VPA6"/>
    <s v="KE-NYA-1702-17528"/>
    <x v="1"/>
    <s v=""/>
    <s v="13th December,2016"/>
    <d v="2016-12-13T00:00:00"/>
    <s v="1st February,2017"/>
    <d v="2017-02-01T00:00:00"/>
    <s v="Samson Ombuna Nyakiongora"/>
    <s v="Male"/>
    <s v="1055851"/>
    <s v="720462446"/>
    <s v="2.55E+11"/>
    <s v=""/>
    <s v=""/>
    <n v="34.938772999999998"/>
    <n v="-0.768625"/>
    <s v="Nyamira"/>
    <s v="Nyamira North"/>
    <s v="Ligoma"/>
    <s v="Tondori"/>
    <x v="0"/>
    <s v="George Otwori"/>
    <s v="George Otwori"/>
    <s v=""/>
    <s v="Informal Business"/>
    <s v="KENBIM"/>
  </r>
  <r>
    <s v="VPA6"/>
    <s v="KE-KIA-1611-17542"/>
    <x v="1"/>
    <s v=""/>
    <s v="12th September,2016"/>
    <d v="2016-09-12T00:00:00"/>
    <s v="1st November,2016"/>
    <d v="2016-11-01T00:00:00"/>
    <s v="Stephen Mwaura Thuku"/>
    <s v="Male"/>
    <s v="28575055"/>
    <s v="718076128"/>
    <s v="2.55E+11"/>
    <s v=""/>
    <s v=""/>
    <n v="36.823773000000003"/>
    <n v="-1.1317759999999999"/>
    <s v="Kiambu"/>
    <s v="Kiambaa"/>
    <s v="Ting'Ang'A"/>
    <s v="Kangongo"/>
    <x v="0"/>
    <s v="Maurice Kinuthia Wangui"/>
    <s v="Maurice Kinuthia Wangui"/>
    <s v=""/>
    <s v="Informal Business"/>
    <s v="KENBIM"/>
  </r>
  <r>
    <s v="VPA6"/>
    <s v="KE-NAN-1701-17385"/>
    <x v="1"/>
    <s v=""/>
    <s v="12th November,2016"/>
    <d v="2016-11-12T00:00:00"/>
    <s v="1st January,2017"/>
    <d v="2017-01-01T00:00:00"/>
    <s v="Alice Jerono Ngetich"/>
    <s v="Female"/>
    <s v="26679205"/>
    <s v="726365345"/>
    <s v="2.55E+11"/>
    <s v=""/>
    <s v="2.55E+11"/>
    <n v="35.156284999999997"/>
    <n v="0.123277"/>
    <s v="Nandi"/>
    <s v="Nandi Hills"/>
    <s v="Nandi Hills"/>
    <s v="Kosoiwot"/>
    <x v="1"/>
    <s v="Job K Soimo"/>
    <s v="Job K Soimo"/>
    <s v=""/>
    <s v="Informal Business"/>
    <s v="MKD"/>
  </r>
  <r>
    <s v="VPA6"/>
    <s v="KE-MUR-1612-17411"/>
    <x v="1"/>
    <s v=""/>
    <s v="11th November,2016"/>
    <d v="2016-11-11T00:00:00"/>
    <s v="31st December,2016"/>
    <d v="2016-12-31T00:00:00"/>
    <s v="Ezekiah Kimani Ngekenya"/>
    <s v="Male"/>
    <s v="7545121"/>
    <s v="72444950"/>
    <s v="2.55E+11"/>
    <s v=""/>
    <s v="2.55E+11"/>
    <n v="37.137867"/>
    <n v="-0.96033100000000005"/>
    <s v="Murang'a"/>
    <s v="Kandara"/>
    <s v="Kenol"/>
    <s v="Kimorori"/>
    <x v="1"/>
    <s v="Maurice Kinuthia Wangui"/>
    <s v="Maurice Kinuthia Wangui"/>
    <s v=""/>
    <s v="Informal Business"/>
    <s v="KENBIM"/>
  </r>
  <r>
    <s v="VPA6"/>
    <s v="KE-NAN-1612-17439"/>
    <x v="1"/>
    <s v=""/>
    <s v="12th October,2016"/>
    <d v="2016-10-12T00:00:00"/>
    <s v="1st December,2016"/>
    <d v="2016-12-01T00:00:00"/>
    <s v="Isaac K Letting"/>
    <s v="Male"/>
    <s v="23457678"/>
    <s v="721935784"/>
    <s v="2.55E+11"/>
    <s v=""/>
    <s v=""/>
    <n v="35.303507000000003"/>
    <n v="0.16800499999999999"/>
    <s v="Nandi"/>
    <s v="Nandi Hills"/>
    <s v="Lessos"/>
    <s v="Koilot"/>
    <x v="1"/>
    <s v="Job K Soimo"/>
    <s v="Job K Soimo"/>
    <s v=""/>
    <s v="Informal Business"/>
    <s v="KENBIM"/>
  </r>
  <r>
    <s v="VPA6"/>
    <s v="KE-MUR-1611-17443"/>
    <x v="0"/>
    <s v="Hostile Client"/>
    <s v="10th October,2016"/>
    <d v="2016-10-10T00:00:00"/>
    <s v="21st November,2016"/>
    <d v="2016-11-21T00:00:00"/>
    <s v="James Mwangi Ngugi"/>
    <s v="Male"/>
    <s v="3329850"/>
    <s v="+254721515534"/>
    <s v="2.55E+11"/>
    <s v=""/>
    <s v=""/>
    <m/>
    <m/>
    <s v="Murang'a"/>
    <s v="Kandara"/>
    <s v="Ngarariga"/>
    <s v="Kahaini"/>
    <x v="1"/>
    <s v="Washington Mwangi"/>
    <s v="Washington Mwangi Muinuki"/>
    <s v=""/>
    <s v="Informal Business"/>
    <s v="KENBIM"/>
  </r>
  <r>
    <s v="VPA6"/>
    <s v="KE-LAI-1701-17459"/>
    <x v="1"/>
    <s v=""/>
    <s v="28th December,2016"/>
    <d v="2016-12-28T00:00:00"/>
    <s v="5th January,2017"/>
    <d v="2017-01-05T00:00:00"/>
    <s v="John Wandati Mbochi"/>
    <s v="Male"/>
    <s v="2966114"/>
    <s v="722867494"/>
    <s v="2.55E+11"/>
    <s v=""/>
    <s v=""/>
    <n v="36.306468000000002"/>
    <n v="5.4186999999999999E-2"/>
    <s v="Laikipia"/>
    <s v="Nyahururu"/>
    <s v="Losogwa"/>
    <s v="Karuga"/>
    <x v="1"/>
    <s v="John Kariuki"/>
    <s v="John Kariuki"/>
    <s v=""/>
    <s v="Informal Business"/>
    <s v="MKD"/>
  </r>
  <r>
    <s v="VPA6"/>
    <s v="KE-MAK-1609-17491"/>
    <x v="1"/>
    <s v=""/>
    <s v="13th July,2016"/>
    <d v="2016-07-13T00:00:00"/>
    <s v="1st September,2016"/>
    <d v="2016-09-01T00:00:00"/>
    <s v="Mathew Musau Mungata"/>
    <s v="Male"/>
    <s v="6413393"/>
    <s v="722564001"/>
    <s v="2.55E+11"/>
    <s v=""/>
    <s v=""/>
    <n v="37.540598000000003"/>
    <n v="-1.7403550000000001"/>
    <s v="Makueni"/>
    <s v="Makueni"/>
    <s v="Ukia"/>
    <s v="Iuane"/>
    <x v="1"/>
    <s v="Paul K Musyoka"/>
    <s v="Paul K Musyoka"/>
    <s v=""/>
    <s v="Informal Business"/>
    <s v="KENBIM"/>
  </r>
  <r>
    <s v="VPA6"/>
    <s v="KE-NAK-1604-17496"/>
    <x v="1"/>
    <s v=""/>
    <s v="22nd February,2016"/>
    <d v="2016-02-22T00:00:00"/>
    <s v="12th April,2016"/>
    <d v="2016-04-12T00:00:00"/>
    <s v="Mukey James Kipsang"/>
    <s v="Male"/>
    <s v="28191631"/>
    <s v="701202202"/>
    <s v=""/>
    <s v=""/>
    <s v=""/>
    <n v="36.015487"/>
    <n v="-0.16536000000000001"/>
    <s v="Nakuru"/>
    <s v="Rongai"/>
    <s v="O-Rongai"/>
    <s v="Gitau"/>
    <x v="1"/>
    <s v="John Mwangi Karugu"/>
    <s v=""/>
    <s v=""/>
    <s v="Informal Business"/>
    <s v="KENBIM"/>
  </r>
  <r>
    <s v="VPA6"/>
    <s v="KE-NAK-1608-17503"/>
    <x v="1"/>
    <s v=""/>
    <s v="12th June,2016"/>
    <d v="2016-06-12T00:00:00"/>
    <s v="1st August,2016"/>
    <d v="2016-08-01T00:00:00"/>
    <s v="Nixon Kimugui Kibet"/>
    <s v="Male"/>
    <s v="20333985"/>
    <s v="722642733"/>
    <s v="2.55E+11"/>
    <s v=""/>
    <s v=""/>
    <n v="35.960506000000002"/>
    <n v="-0.15084600000000001"/>
    <s v="Nakuru"/>
    <s v="Rongai"/>
    <s v="Soin"/>
    <s v="Kampiya Moto"/>
    <x v="1"/>
    <s v="John Kariuki"/>
    <s v="John Kariuki"/>
    <s v=""/>
    <s v="Informal Business"/>
    <s v="KENBIM"/>
  </r>
  <r>
    <s v="VPA6"/>
    <s v="KE-KIA-1612-17514"/>
    <x v="1"/>
    <s v=""/>
    <s v="11th November,2016"/>
    <d v="2016-11-11T00:00:00"/>
    <s v="31st December,2016"/>
    <d v="2016-12-31T00:00:00"/>
    <s v="Philp Kamau Gakibe"/>
    <s v="Male"/>
    <s v="2570413"/>
    <s v="722340683"/>
    <s v="2.55E+11"/>
    <s v=""/>
    <s v="2.55E+11"/>
    <n v="36.925192000000003"/>
    <n v="-1.028251"/>
    <s v="Kiambu"/>
    <s v="Gatundu South"/>
    <s v="Ngenda"/>
    <s v="Githarururu"/>
    <x v="1"/>
    <s v="Maurice Kinuthia Wangui"/>
    <s v="Maurice Kinuthia Wangui"/>
    <s v=""/>
    <s v="Informal Business"/>
    <s v="KENBIM"/>
  </r>
  <r>
    <s v="VPA6"/>
    <s v="KE-NAK-1612-17524"/>
    <x v="1"/>
    <s v=""/>
    <s v="12th October,2016"/>
    <d v="2016-10-12T00:00:00"/>
    <s v="1st December,2016"/>
    <d v="2016-12-01T00:00:00"/>
    <s v="Rosemary Njeri Thiga"/>
    <s v="Female"/>
    <s v="7226327"/>
    <s v="755676989"/>
    <s v="2.55E+11"/>
    <s v=""/>
    <s v="2.55E+11"/>
    <n v="36.470145000000002"/>
    <n v="-0.73186499999999999"/>
    <s v="Nakuru"/>
    <s v="Naivasha"/>
    <s v="Biashara"/>
    <s v="Luthembe"/>
    <x v="1"/>
    <s v="Jowama Biogas Construction"/>
    <s v="Joyce Njeri"/>
    <s v=""/>
    <s v="Informal Business"/>
    <s v="KENBIM"/>
  </r>
  <r>
    <s v="VPA6"/>
    <s v="KE-KIA-1607-17531"/>
    <x v="1"/>
    <s v=""/>
    <s v="12th May,2016"/>
    <d v="2016-05-12T00:00:00"/>
    <s v="1st July,2016"/>
    <d v="2016-07-01T00:00:00"/>
    <s v="Samuel Njau Njunguna"/>
    <s v="Male"/>
    <s v="4297747"/>
    <s v="721678832"/>
    <s v="2.55E+11"/>
    <s v=""/>
    <s v=""/>
    <n v="36.897767999999999"/>
    <n v="-1.011725"/>
    <s v="Kiambu"/>
    <s v="Gatundu South"/>
    <s v="Ngenda"/>
    <s v="Ndithini"/>
    <x v="1"/>
    <s v="Maurice Kinuthia Wangui"/>
    <s v="Maurice Kinuthia Wangui"/>
    <s v=""/>
    <s v="Informal Business"/>
    <s v="KENBIM"/>
  </r>
  <r>
    <s v="VPA6"/>
    <s v="KE-KIR-1606-17535"/>
    <x v="1"/>
    <s v=""/>
    <s v="12th April,2016"/>
    <d v="2016-04-12T00:00:00"/>
    <s v="1st June,2016"/>
    <d v="2016-06-01T00:00:00"/>
    <s v="Scolllah Wanjiru Mwangi"/>
    <s v="Female"/>
    <s v="2314752"/>
    <s v="71030406"/>
    <s v="2.55E+11"/>
    <s v=""/>
    <s v=""/>
    <n v="37.286211999999999"/>
    <n v="-0.484346"/>
    <s v="Kirinyaga"/>
    <s v="Kirinyaga Central"/>
    <s v="Kerugoya"/>
    <s v=""/>
    <x v="2"/>
    <s v="David Chege"/>
    <s v=""/>
    <s v=""/>
    <s v="Informal Business"/>
    <s v="KENBIM"/>
  </r>
  <r>
    <s v="VPA6"/>
    <s v="KE-KIA-1702-17484"/>
    <x v="1"/>
    <s v=""/>
    <s v="31st December,2016"/>
    <d v="2016-12-31T00:00:00"/>
    <s v="19th February,2017"/>
    <d v="2017-02-19T00:00:00"/>
    <s v="Margaret Wambui Mwaura"/>
    <s v="Male"/>
    <s v="2130594"/>
    <s v="728314969"/>
    <s v="2.55E+11"/>
    <s v=""/>
    <s v=""/>
    <n v="36.876925999999997"/>
    <n v="-1.0937479999999999"/>
    <s v="Kiambu"/>
    <s v="Githunguri"/>
    <s v="Ngewa"/>
    <s v="Rayani"/>
    <x v="4"/>
    <s v="Joseph Ndua Tatu"/>
    <s v="Joseph Ndua Tatu"/>
    <s v=""/>
    <s v="Informal Business"/>
    <s v="AKUT"/>
  </r>
  <r>
    <s v="VPA6"/>
    <s v="KE-NYE-1611-17400"/>
    <x v="1"/>
    <s v=""/>
    <s v="5th November,2016"/>
    <d v="2016-11-05T00:00:00"/>
    <s v="13th November,2016"/>
    <d v="2016-11-13T00:00:00"/>
    <s v="David Maina Turunga"/>
    <s v="Male"/>
    <s v="22701069"/>
    <s v="713385543"/>
    <s v="2.55E+11"/>
    <s v=""/>
    <s v=""/>
    <n v="37.056759999999997"/>
    <n v="-0.199238"/>
    <s v="Nyeri"/>
    <s v="Kieni East"/>
    <s v="Naromoru"/>
    <s v="Mugungu"/>
    <x v="6"/>
    <s v="Joseph Muchirira Mugo"/>
    <s v="Josph Muchirira Mugo"/>
    <s v=""/>
    <s v="Informal Business"/>
    <s v="AKUT"/>
  </r>
  <r>
    <s v="VPA6"/>
    <s v="KE-LAI-1701-17398"/>
    <x v="1"/>
    <s v=""/>
    <s v="30th November,2016"/>
    <d v="2016-11-30T00:00:00"/>
    <s v="19th January,2017"/>
    <d v="2017-01-19T00:00:00"/>
    <s v="Charles Wachira Nyuyo"/>
    <s v="Male"/>
    <s v="99999"/>
    <s v="725101918"/>
    <s v="725101918"/>
    <s v=""/>
    <s v=""/>
    <n v="36.622551999999999"/>
    <n v="-8.8576000000000002E-2"/>
    <s v="Laikipia"/>
    <s v="Laikipia Central"/>
    <s v="Kieni West"/>
    <s v="Mweiga"/>
    <x v="0"/>
    <s v="George Kiriungi Ngatia"/>
    <s v="George Kiriungi Ngatia"/>
    <s v=""/>
    <s v="Informal Business"/>
    <s v="MKD"/>
  </r>
  <r>
    <s v="VPA6"/>
    <s v="KE-NAK-1601-16006"/>
    <x v="1"/>
    <s v=""/>
    <s v="12th November,2015"/>
    <d v="2015-11-12T00:00:00"/>
    <s v="1st January,2016"/>
    <d v="2016-01-01T00:00:00"/>
    <s v="Cecilia Wamaitha Warui"/>
    <s v="Male"/>
    <s v="29989086"/>
    <s v="717082452"/>
    <s v=""/>
    <s v=""/>
    <s v=""/>
    <n v="36.230612999999998"/>
    <n v="2.7772999999999999E-2"/>
    <s v="Nakuru"/>
    <s v="Subukia"/>
    <s v="Waseges"/>
    <s v="Wei"/>
    <x v="7"/>
    <s v="Reuben K Kimenyi"/>
    <s v="Reuben Kariuki Kimenyi"/>
    <s v=""/>
    <s v="Informal Business"/>
    <s v="KENBIM"/>
  </r>
  <r>
    <s v="VPA6"/>
    <s v="KE-KIR-1604-16458"/>
    <x v="0"/>
    <s v="Unreachable"/>
    <s v="11th February,2016"/>
    <d v="2016-02-11T00:00:00"/>
    <s v="1st April,2016"/>
    <d v="2016-04-01T00:00:00"/>
    <s v="Peter Muthii Wanjiku"/>
    <s v="Male"/>
    <s v="99999"/>
    <s v="716074036"/>
    <s v=""/>
    <s v=""/>
    <s v=""/>
    <n v="37.236696999999999"/>
    <n v="-0.47633300000000001"/>
    <s v="Kirinyaga"/>
    <s v="Kirinyaga Central"/>
    <s v="Mutira"/>
    <s v="Kagumo"/>
    <x v="7"/>
    <s v="Nicholas Kimenyi"/>
    <s v=""/>
    <s v=""/>
    <s v="Informal Business"/>
    <s v="KENBIM"/>
  </r>
  <r>
    <s v="VPA6"/>
    <s v="KE-KIR-1604-16464"/>
    <x v="0"/>
    <s v="Unreachable"/>
    <s v="11th February,2016"/>
    <d v="2016-02-11T00:00:00"/>
    <s v="1st April,2016"/>
    <d v="2016-04-01T00:00:00"/>
    <s v="Stephen Karani Mwaniki"/>
    <s v="Male"/>
    <s v="99999"/>
    <s v="751508055"/>
    <s v=""/>
    <s v=""/>
    <s v=""/>
    <m/>
    <m/>
    <s v="Kirinyaga"/>
    <s v="Kirinyaga Central"/>
    <s v="Mutira"/>
    <s v="Kaguyu"/>
    <x v="7"/>
    <s v="Nicholas Kimenyi"/>
    <s v=""/>
    <s v=""/>
    <s v="Informal Business"/>
    <s v="KENBIM"/>
  </r>
  <r>
    <s v="VPA6"/>
    <s v="KE-KIR-1604-16470"/>
    <x v="0"/>
    <s v="Unreachable"/>
    <s v="11th February,2016"/>
    <d v="2016-02-11T00:00:00"/>
    <s v="1st April,2016"/>
    <d v="2016-04-01T00:00:00"/>
    <s v="Morris Kaniaru Wairangi"/>
    <s v="Male"/>
    <s v="99999"/>
    <s v="721212515"/>
    <s v=""/>
    <s v=""/>
    <s v=""/>
    <m/>
    <m/>
    <s v="Kirinyaga"/>
    <s v="Kirinyaga Central"/>
    <s v="Mutira"/>
    <s v="Njumbi"/>
    <x v="7"/>
    <s v="Nicholas Kimenyi"/>
    <s v=""/>
    <s v=""/>
    <s v="Informal Business"/>
    <s v="KENBIM"/>
  </r>
  <r>
    <s v="VPA6"/>
    <s v="KE-KIR-1607-16476"/>
    <x v="2"/>
    <s v="Hostile Client"/>
    <s v="17th May,2016"/>
    <d v="2016-05-17T00:00:00"/>
    <s v="6th July,2016"/>
    <d v="2016-07-06T00:00:00"/>
    <s v="Moses Muthii Kamau"/>
    <s v="Male"/>
    <s v="99999"/>
    <s v="724075552"/>
    <s v=""/>
    <s v=""/>
    <s v=""/>
    <m/>
    <m/>
    <s v="Kirinyaga"/>
    <s v="Kirinyaga Central"/>
    <s v="Mutitu"/>
    <s v="Kaguyu"/>
    <x v="7"/>
    <s v="Nicholas Kimenyi"/>
    <s v=""/>
    <s v=""/>
    <s v="Informal Business"/>
    <s v="KENBIM"/>
  </r>
  <r>
    <s v="VPA6"/>
    <s v="KE-KIR-1604-16479"/>
    <x v="0"/>
    <s v="Unreachable"/>
    <s v="11th February,2016"/>
    <d v="2016-02-11T00:00:00"/>
    <s v="1st April,2016"/>
    <d v="2016-04-01T00:00:00"/>
    <s v="Edward Mwangi Munge"/>
    <s v="Male"/>
    <s v="99999"/>
    <s v="727455924"/>
    <s v=""/>
    <s v=""/>
    <s v=""/>
    <m/>
    <m/>
    <s v="Kirinyaga"/>
    <s v="Kirinyaga Central"/>
    <s v="Mutira"/>
    <s v="Kirunda"/>
    <x v="7"/>
    <s v="Nicholas Kimenyi"/>
    <s v=""/>
    <s v=""/>
    <s v="Informal Business"/>
    <s v="KENBIM"/>
  </r>
  <r>
    <s v="VPA6"/>
    <s v="KE-KIR-1602-16568"/>
    <x v="0"/>
    <s v="Unreachable"/>
    <s v="13th December,2015"/>
    <d v="2015-12-13T00:00:00"/>
    <s v="1st February,2016"/>
    <d v="2016-02-01T00:00:00"/>
    <s v="Zakaria Munene Maina"/>
    <s v="Male"/>
    <s v="33297302"/>
    <s v="707245805"/>
    <s v=""/>
    <s v=""/>
    <s v=""/>
    <m/>
    <m/>
    <s v="Kirinyaga"/>
    <s v="Kirinyaga Central"/>
    <s v="Mutira South"/>
    <s v="Kagumo"/>
    <x v="7"/>
    <s v="Nicholas Kimenyi"/>
    <s v=""/>
    <s v=""/>
    <s v="Informal Business"/>
    <s v="KENBIM"/>
  </r>
  <r>
    <s v="VPA6"/>
    <s v="KE-LAI-1610-16687"/>
    <x v="1"/>
    <s v=""/>
    <s v="12th August,2016"/>
    <d v="2016-08-12T00:00:00"/>
    <s v="1st October,2016"/>
    <d v="2016-10-01T00:00:00"/>
    <s v="Eunice Nyaguthi Ngunjiri"/>
    <s v="Female"/>
    <s v="1826160"/>
    <s v="71251151"/>
    <s v=""/>
    <s v=""/>
    <s v=""/>
    <n v="36.705784999999999"/>
    <n v="-3.5539000000000001E-2"/>
    <s v="Laikipia"/>
    <s v="Laikipia Central"/>
    <s v="Ngobit"/>
    <s v="Withare"/>
    <x v="7"/>
    <s v="Nekta Investments Limited"/>
    <s v=""/>
    <s v=""/>
    <s v="Informal Business"/>
    <s v="MKD"/>
  </r>
  <r>
    <s v="VPA6"/>
    <s v="KE-KIR-1607-16870"/>
    <x v="2"/>
    <s v="Hostile Client"/>
    <s v="12th May,2016"/>
    <d v="2016-05-12T00:00:00"/>
    <s v="1st July,2016"/>
    <d v="2016-07-01T00:00:00"/>
    <s v="Fredrick Githinji Nyaga"/>
    <s v="Male"/>
    <s v="25169785"/>
    <s v="720111099"/>
    <s v=""/>
    <s v=""/>
    <s v=""/>
    <m/>
    <m/>
    <s v="Kirinyaga"/>
    <s v="Kirinyaga Central"/>
    <s v="Mutira"/>
    <s v="Kaguyu"/>
    <x v="7"/>
    <s v="Nicholas Kimenyi"/>
    <s v="Nicholas Gichura Kimenyi"/>
    <s v=""/>
    <s v="Informal Business"/>
    <s v="KENBIM"/>
  </r>
  <r>
    <s v="VPA6"/>
    <s v="KE-NYE-1611-16876"/>
    <x v="0"/>
    <s v="Unreachable"/>
    <s v="12th September,2016"/>
    <d v="2016-09-12T00:00:00"/>
    <s v="1st November,2016"/>
    <d v="2016-11-01T00:00:00"/>
    <s v="Nicholas Maina Githinji"/>
    <s v="Male"/>
    <s v="27521029"/>
    <s v="724579197"/>
    <s v=""/>
    <s v=""/>
    <s v=""/>
    <n v="37.220954999999996"/>
    <n v="-0.48222799999999999"/>
    <s v="Nyeri"/>
    <s v="Kieni East"/>
    <s v="Kieni"/>
    <s v="Kamondo"/>
    <x v="7"/>
    <s v="Nicholas Kimenyi"/>
    <s v="Nicholas Gichura Kimenyi"/>
    <s v=""/>
    <s v="Informal Business"/>
    <s v="KENBIM"/>
  </r>
  <r>
    <s v="VPA6"/>
    <s v="KE-KIR-1605-16880"/>
    <x v="2"/>
    <s v="Hostile Client"/>
    <s v="12th March,2016"/>
    <d v="2016-03-12T00:00:00"/>
    <s v="1st May,2016"/>
    <d v="2016-05-01T00:00:00"/>
    <s v="Geoffery Njunguna Gachoki"/>
    <s v="Male"/>
    <s v="22647392"/>
    <s v="702334467"/>
    <s v=""/>
    <s v=""/>
    <s v=""/>
    <m/>
    <m/>
    <s v="Kirinyaga"/>
    <s v="Kirinyaga Central"/>
    <s v="Mutira"/>
    <s v="Kaguyu"/>
    <x v="7"/>
    <s v="Nicholas Kimenyi"/>
    <s v="Nicholas Gichura Kimenyi"/>
    <s v=""/>
    <s v="Informal Business"/>
    <s v="KENBIM"/>
  </r>
  <r>
    <s v="VPA6"/>
    <s v="KE-MER-1607-16881"/>
    <x v="2"/>
    <s v="Hostile Client"/>
    <s v="12th May,2016"/>
    <d v="2016-05-12T00:00:00"/>
    <s v="1st July,2016"/>
    <d v="2016-07-01T00:00:00"/>
    <s v="Musyoki Kioko"/>
    <s v="Male"/>
    <s v="23412359"/>
    <s v="724557846"/>
    <s v=""/>
    <s v=""/>
    <s v=""/>
    <m/>
    <m/>
    <s v="Meru"/>
    <s v="Nkubu"/>
    <s v="Mikindori"/>
    <s v="Kariako"/>
    <x v="7"/>
    <s v="Nicholas Kimenyi"/>
    <s v="Nicholas Gichura Kimenyi"/>
    <s v=""/>
    <s v="Informal Business"/>
    <s v="KENBIM"/>
  </r>
  <r>
    <s v="VPA6"/>
    <s v="KE-LAI-1604-16904"/>
    <x v="0"/>
    <s v="Unreachable"/>
    <s v="11th February,2016"/>
    <d v="2016-02-11T00:00:00"/>
    <s v="1st April,2016"/>
    <d v="2016-04-01T00:00:00"/>
    <s v="Daniel Wanjohi Kagunya"/>
    <s v="Male"/>
    <s v="99999"/>
    <s v="726620599"/>
    <s v=""/>
    <s v=""/>
    <s v=""/>
    <n v="37.069707000000001"/>
    <n v="-0.467557"/>
    <s v="Laikipia"/>
    <s v=""/>
    <s v=""/>
    <s v=""/>
    <x v="7"/>
    <s v="Nicholas Kimenyi"/>
    <s v=""/>
    <s v=""/>
    <s v="Informal Business"/>
    <s v="KENBIM"/>
  </r>
  <r>
    <s v="VPA6"/>
    <s v="KE-NYE-1605-16925"/>
    <x v="1"/>
    <s v=""/>
    <s v="12th March,2016"/>
    <d v="2016-03-12T00:00:00"/>
    <s v="1st May,2016"/>
    <d v="2016-05-01T00:00:00"/>
    <s v="Michael Wanyoike Muniu"/>
    <s v="Male"/>
    <s v="866874"/>
    <s v="708286597"/>
    <s v=""/>
    <s v=""/>
    <s v=""/>
    <n v="36.980328"/>
    <n v="-0.48709000000000002"/>
    <s v="Nyeri"/>
    <s v="Tetu"/>
    <s v="Saki"/>
    <s v="Kiawaithanji"/>
    <x v="7"/>
    <s v="Charles Nguru"/>
    <s v=""/>
    <s v=""/>
    <s v="Informal Business"/>
    <s v="KENBIM"/>
  </r>
  <r>
    <s v="VPA6"/>
    <s v="KE-BUS-1601-15992"/>
    <x v="1"/>
    <s v=""/>
    <s v="21st November,2015"/>
    <d v="2015-11-21T00:00:00"/>
    <s v="10th January,2016"/>
    <d v="2016-01-10T00:00:00"/>
    <s v="Gabriel Itela"/>
    <s v="Male"/>
    <s v="864253"/>
    <s v="714743114"/>
    <s v=""/>
    <s v=""/>
    <s v=""/>
    <n v="34.261512000000003"/>
    <n v="0.50214300000000001"/>
    <s v="Busia"/>
    <s v="Teso South"/>
    <s v="Amukura Central"/>
    <s v="Kuruk"/>
    <x v="3"/>
    <s v="Stephen Otieno Okuta"/>
    <s v="N/A"/>
    <s v=""/>
    <s v="Informal Business"/>
    <s v="KENBIM"/>
  </r>
  <r>
    <s v="VPA6"/>
    <s v="KE-BUS-1603-15993"/>
    <x v="1"/>
    <s v=""/>
    <s v="30th January,2016"/>
    <d v="2016-01-30T00:00:00"/>
    <s v="20th March,2016"/>
    <d v="2016-03-20T00:00:00"/>
    <s v="Imelda Nabwire Itela"/>
    <s v="Female"/>
    <s v="3464475"/>
    <s v="727888849"/>
    <s v=""/>
    <s v=""/>
    <s v=""/>
    <n v="34.261713"/>
    <n v="0.50228300000000004"/>
    <s v="Busia"/>
    <s v="Teso South"/>
    <s v="Amukura Central"/>
    <s v="Kuruk"/>
    <x v="3"/>
    <s v="Stephen Otieno Okuta"/>
    <s v="Stephen Otieno Okuta"/>
    <s v=""/>
    <s v="Informal Business"/>
    <s v="KENBIM"/>
  </r>
  <r>
    <s v="VPA6"/>
    <s v="KE-BUS-1603-15994"/>
    <x v="1"/>
    <s v=""/>
    <s v="11th January,2016"/>
    <d v="2016-01-11T00:00:00"/>
    <s v="1st March,2016"/>
    <d v="2016-03-01T00:00:00"/>
    <s v="Joab Oyera Etyang"/>
    <s v="Male"/>
    <s v="4212238"/>
    <s v="728036611"/>
    <s v=""/>
    <s v=""/>
    <s v=""/>
    <n v="34.330002"/>
    <n v="0.62378"/>
    <s v="Busia"/>
    <s v="Teso North"/>
    <s v="Malaba Central"/>
    <s v="Kongor"/>
    <x v="3"/>
    <s v="Stephen Otieno Okuta"/>
    <s v="N/A"/>
    <s v=""/>
    <s v="Informal Business"/>
    <s v="KENBIM"/>
  </r>
  <r>
    <s v="VPA6"/>
    <s v="KE-NAK-1512-16010"/>
    <x v="1"/>
    <s v=""/>
    <s v="11th November,2015"/>
    <d v="2015-11-11T00:00:00"/>
    <s v="31st December,2015"/>
    <d v="2015-12-31T00:00:00"/>
    <s v="Agustin Njoroge King'Ori"/>
    <s v="Male"/>
    <s v="2339771"/>
    <s v="724921403"/>
    <s v=""/>
    <s v=""/>
    <s v=""/>
    <n v="36.232349999999997"/>
    <n v="4.6407999999999998E-2"/>
    <s v="Nakuru"/>
    <s v="Subukia"/>
    <s v="Waseges"/>
    <s v="Mihang'O"/>
    <x v="3"/>
    <s v="Reuben K Kimenyi"/>
    <s v="Reuben Kariuki Kimenyi"/>
    <s v=""/>
    <s v="Informal Business"/>
    <s v="MKD"/>
  </r>
  <r>
    <s v="VPA6"/>
    <s v="KE-KIS-1607-16033"/>
    <x v="1"/>
    <s v=""/>
    <s v="12th May,2016"/>
    <d v="2016-05-12T00:00:00"/>
    <s v="1st July,2016"/>
    <d v="2016-07-01T00:00:00"/>
    <s v="Sabina A Okoth"/>
    <s v="Female"/>
    <s v="1269375"/>
    <s v="719755638"/>
    <s v="2.55E+11"/>
    <s v=""/>
    <s v=""/>
    <n v="34.851081999999998"/>
    <n v="-0.32759700000000003"/>
    <s v="Kisumu"/>
    <s v="Nyakach"/>
    <s v="West Nyakach"/>
    <s v="Kajimbo"/>
    <x v="3"/>
    <s v="Thomas Mboya Omwadho"/>
    <s v=""/>
    <s v=""/>
    <s v="Informal Business"/>
    <s v="MKD"/>
  </r>
  <r>
    <s v="VPA6"/>
    <s v="KE-KIR-1608-16057"/>
    <x v="2"/>
    <s v="Hostile Client"/>
    <s v="20th June,2016"/>
    <d v="2016-06-20T00:00:00"/>
    <s v="9th August,2016"/>
    <d v="2016-08-09T00:00:00"/>
    <s v="Kennedy M Mithamo"/>
    <s v="Male"/>
    <s v="20678206"/>
    <s v="254728007072"/>
    <s v="2.55E+11"/>
    <s v=""/>
    <s v=""/>
    <m/>
    <m/>
    <s v="Kirinyaga"/>
    <s v="Kirinyaga Central"/>
    <s v="Ndimi"/>
    <s v="Kibingo"/>
    <x v="3"/>
    <s v="Patrick Kinyua"/>
    <s v=""/>
    <s v=""/>
    <s v="Informal Business"/>
    <s v="KENBIM"/>
  </r>
  <r>
    <s v="VPA6"/>
    <s v="KE-KIR-1604-16063"/>
    <x v="2"/>
    <s v="Hostile Client"/>
    <s v="11th February,2016"/>
    <d v="2016-02-11T00:00:00"/>
    <s v="1st April,2016"/>
    <d v="2016-04-01T00:00:00"/>
    <s v="Robert Muthii Gacibi"/>
    <s v="Male"/>
    <s v="16019612"/>
    <s v="254734757554"/>
    <s v="2.55E+11"/>
    <s v=""/>
    <s v=""/>
    <m/>
    <m/>
    <s v="Kirinyaga"/>
    <s v="Kirinyaga Central"/>
    <s v="Ndimi"/>
    <s v="Kibingo"/>
    <x v="3"/>
    <s v="Patrick Kinyua"/>
    <s v=""/>
    <s v=""/>
    <s v="Informal Business"/>
    <s v="MKD"/>
  </r>
  <r>
    <s v="VPA6"/>
    <s v="KE-NAK-1607-16100"/>
    <x v="0"/>
    <s v="Unreachable"/>
    <s v="18th May,2016"/>
    <d v="2016-05-18T00:00:00"/>
    <s v="7th July,2016"/>
    <d v="2016-07-07T00:00:00"/>
    <s v="Peter Kamau Wairimu"/>
    <s v="Male"/>
    <s v="23128907"/>
    <s v="254728396659"/>
    <s v="2.55E+11"/>
    <s v=""/>
    <s v=""/>
    <m/>
    <m/>
    <s v="Nakuru"/>
    <s v="Bahati"/>
    <s v="Woseges"/>
    <s v="Subukia"/>
    <x v="3"/>
    <s v="Reuben K Kimenyi"/>
    <s v=""/>
    <s v=""/>
    <s v="Informal Business"/>
    <s v="MKD"/>
  </r>
  <r>
    <s v="VPA6"/>
    <s v="KE-NAK-1611-16102"/>
    <x v="1"/>
    <s v=""/>
    <s v="12th September,2016"/>
    <d v="2016-09-12T00:00:00"/>
    <s v="1st November,2016"/>
    <d v="2016-11-01T00:00:00"/>
    <s v="Peter Mwangi Wanjiku"/>
    <s v="Male"/>
    <s v="25778694"/>
    <s v="736013013"/>
    <s v="2.55E+11"/>
    <s v=""/>
    <s v=""/>
    <n v="36.229846999999999"/>
    <n v="2.1325E-2"/>
    <s v="Nakuru"/>
    <s v="Subukia"/>
    <s v="Waseges"/>
    <s v="Molo"/>
    <x v="3"/>
    <s v="Reuben K Kimenyi"/>
    <s v=""/>
    <s v=""/>
    <s v="Informal Business"/>
    <s v="KENBIM"/>
  </r>
  <r>
    <s v="VPA6"/>
    <s v="KE-NAK-1610-16108"/>
    <x v="1"/>
    <s v=""/>
    <s v="11th September,2016"/>
    <d v="2016-09-11T00:00:00"/>
    <s v="31st October,2016"/>
    <d v="2016-10-31T00:00:00"/>
    <s v="Alice Njeri Sirol"/>
    <s v="Female"/>
    <s v="6528607"/>
    <s v="728474754"/>
    <s v="2.55E+11"/>
    <s v=""/>
    <s v=""/>
    <n v="36.213202000000003"/>
    <n v="4.9605000000000003E-2"/>
    <s v="Nakuru"/>
    <s v="Subukia"/>
    <s v="Waseges"/>
    <s v="Wei"/>
    <x v="3"/>
    <s v="Reuben K Kimenyi"/>
    <s v=""/>
    <s v=""/>
    <s v="Informal Business"/>
    <s v="KENBIM"/>
  </r>
  <r>
    <s v="VPA6"/>
    <s v="KE-SIA-1604-16112"/>
    <x v="1"/>
    <s v=""/>
    <s v="11th February,2016"/>
    <d v="2016-02-11T00:00:00"/>
    <s v="1st April,2016"/>
    <d v="2016-04-01T00:00:00"/>
    <s v="Joachime Owira Amoth"/>
    <s v="Male"/>
    <s v="1881045"/>
    <s v="734976545"/>
    <s v="2.55E+11"/>
    <s v=""/>
    <s v=""/>
    <n v="34.249369999999999"/>
    <n v="8.1483E-2"/>
    <s v="Siaya"/>
    <s v="Siaya"/>
    <s v="Central Alego"/>
    <s v="Adodi A"/>
    <x v="3"/>
    <s v="Edwin Odhiambo"/>
    <s v=""/>
    <s v=""/>
    <s v="Informal Business"/>
    <s v="KENBIM"/>
  </r>
  <r>
    <s v="VPA6"/>
    <s v="KE-NYA-1608-16119"/>
    <x v="0"/>
    <s v="Unreachable"/>
    <s v="12th June,2016"/>
    <d v="2016-06-12T00:00:00"/>
    <s v="1st August,2016"/>
    <d v="2016-08-01T00:00:00"/>
    <s v="Peter Kairu"/>
    <s v="Male"/>
    <s v="25316366"/>
    <s v="254701409640"/>
    <s v="2.55E+11"/>
    <s v=""/>
    <s v=""/>
    <m/>
    <m/>
    <s v="Nyandarua"/>
    <s v="Nyahururu"/>
    <s v="Kouamiti"/>
    <s v="Karugu"/>
    <x v="3"/>
    <s v="Reuben K Kimenyi"/>
    <s v=""/>
    <s v=""/>
    <s v="Informal Business"/>
    <s v="MKD"/>
  </r>
  <r>
    <s v="VPA6"/>
    <s v="KE-KIR-1604-16125"/>
    <x v="2"/>
    <s v="Hostile Client"/>
    <s v="11th February,2016"/>
    <d v="2016-02-11T00:00:00"/>
    <s v="1st April,2016"/>
    <d v="2016-04-01T00:00:00"/>
    <s v="Winfred Nyawira Mugo"/>
    <s v="Female"/>
    <s v="24161128"/>
    <s v="254718429694"/>
    <s v="2.55E+11"/>
    <s v=""/>
    <s v=""/>
    <m/>
    <m/>
    <s v="Kirinyaga"/>
    <s v="Kirinyaga Central"/>
    <s v="Inoi"/>
    <s v="Kangaita"/>
    <x v="3"/>
    <s v="Isaiah M Wandeto"/>
    <s v=""/>
    <s v=""/>
    <s v="Informal Business"/>
    <s v="KENBIM"/>
  </r>
  <r>
    <s v="VPA6"/>
    <s v="KE-KIR-1606-16134"/>
    <x v="0"/>
    <s v="Unreachable"/>
    <s v="12th April,2016"/>
    <d v="2016-04-12T00:00:00"/>
    <s v="1st June,2016"/>
    <d v="2016-06-01T00:00:00"/>
    <s v="Joseph Mureithi Karui"/>
    <s v="Male"/>
    <s v="3403178"/>
    <s v="705723720"/>
    <s v=""/>
    <s v=""/>
    <s v=""/>
    <m/>
    <m/>
    <s v="Kirinyaga"/>
    <s v="Ndia"/>
    <s v="Mukure"/>
    <s v="Mwerua"/>
    <x v="3"/>
    <s v="Nicholas Kimenyi"/>
    <s v=""/>
    <s v=""/>
    <s v="Informal Business"/>
    <s v="KENBIM"/>
  </r>
  <r>
    <s v="VPA6"/>
    <s v="KE-KIR-1601-16135"/>
    <x v="0"/>
    <s v="Unreachable"/>
    <s v="12th November,2015"/>
    <d v="2015-11-12T00:00:00"/>
    <s v="1st January,2016"/>
    <d v="2016-01-01T00:00:00"/>
    <s v="Alphan Njeru Wanjohi"/>
    <s v="Male"/>
    <s v="3384837"/>
    <s v="254721281549"/>
    <s v="2.55E+11"/>
    <s v=""/>
    <s v=""/>
    <m/>
    <m/>
    <s v="Kirinyaga"/>
    <s v="Ndia"/>
    <s v="Mukure"/>
    <s v="Mwerua"/>
    <x v="3"/>
    <s v="Nicholas Kimenyi"/>
    <s v=""/>
    <s v=""/>
    <s v="Informal Business"/>
    <s v="KENBIM"/>
  </r>
  <r>
    <s v="VPA6"/>
    <s v="KE-KIR-1601-16136"/>
    <x v="2"/>
    <s v="Hostile Client"/>
    <s v="12th November,2015"/>
    <d v="2015-11-12T00:00:00"/>
    <s v="1st January,2016"/>
    <d v="2016-01-01T00:00:00"/>
    <s v="Joseph Wanjohi Kariuki"/>
    <s v="Male"/>
    <s v="10332578"/>
    <s v="254711793846"/>
    <s v="2.55E+11"/>
    <s v=""/>
    <s v=""/>
    <m/>
    <m/>
    <s v="Kirinyaga"/>
    <s v="Ndia"/>
    <s v="Mukure"/>
    <s v="Kariko"/>
    <x v="3"/>
    <s v="Nicholas Kimenyi"/>
    <s v=""/>
    <s v=""/>
    <s v="Informal Business"/>
    <s v="KENBIM"/>
  </r>
  <r>
    <s v="VPA6"/>
    <s v="KE-KIR-1601-16138"/>
    <x v="0"/>
    <s v="Unreachable"/>
    <s v="12th November,2015"/>
    <d v="2015-11-12T00:00:00"/>
    <s v="1st January,2016"/>
    <d v="2016-01-01T00:00:00"/>
    <s v="Geoffrey Wachira Kibuchi"/>
    <s v="Male"/>
    <s v="25636950"/>
    <s v="254702892838"/>
    <s v="2.55E+11"/>
    <s v=""/>
    <s v=""/>
    <m/>
    <m/>
    <s v="Kirinyaga"/>
    <s v="Kirinyaga Central"/>
    <s v="Mutira"/>
    <s v="Kaguyu"/>
    <x v="3"/>
    <s v="Nicholas Kimenyi"/>
    <s v=""/>
    <s v=""/>
    <s v="Informal Business"/>
    <s v="KENBIM"/>
  </r>
  <r>
    <s v="VPA6"/>
    <s v="KE-KIR-1601-16143"/>
    <x v="2"/>
    <s v="Hostile Client"/>
    <s v="12th November,2015"/>
    <d v="2015-11-12T00:00:00"/>
    <s v="1st January,2016"/>
    <d v="2016-01-01T00:00:00"/>
    <s v="Fredrick Mwangi Gitari"/>
    <s v="Male"/>
    <s v="10496387"/>
    <s v="254723618971"/>
    <s v="2.55E+11"/>
    <s v=""/>
    <s v=""/>
    <m/>
    <m/>
    <s v="Kirinyaga"/>
    <s v="Kirinyaga Central"/>
    <s v="Inoi"/>
    <s v="Kariko"/>
    <x v="3"/>
    <s v="Nicholas Kimenyi"/>
    <s v=""/>
    <s v=""/>
    <s v="Informal Business"/>
    <s v="KENBIM"/>
  </r>
  <r>
    <s v="VPA6"/>
    <s v="KE-EMB-1603-16146"/>
    <x v="1"/>
    <s v=""/>
    <s v="11th January,2016"/>
    <d v="2016-01-11T00:00:00"/>
    <s v="1st March,2016"/>
    <d v="2016-03-01T00:00:00"/>
    <s v="Mary Nyambura"/>
    <s v="Female"/>
    <s v="10576092"/>
    <s v="722620546"/>
    <s v="2.55E+11"/>
    <s v=""/>
    <s v=""/>
    <n v="37.493316999999998"/>
    <n v="-0.56641900000000001"/>
    <s v="Embu"/>
    <s v="Manyatta"/>
    <s v="Mbeti North"/>
    <s v="Don Bosco"/>
    <x v="3"/>
    <s v="Joshua Wachira"/>
    <s v=""/>
    <s v=""/>
    <s v="Informal Business"/>
    <s v="KENBIM"/>
  </r>
  <r>
    <s v="VPA6"/>
    <s v="KE-KIR-1601-16148"/>
    <x v="0"/>
    <s v="Unreachable"/>
    <s v="12th November,2015"/>
    <d v="2015-11-12T00:00:00"/>
    <s v="1st January,2016"/>
    <d v="2016-01-01T00:00:00"/>
    <s v="Cecilia Muthoni Wanjau"/>
    <s v="Female"/>
    <s v="3624711"/>
    <s v="254721567119"/>
    <s v="2.55E+11"/>
    <s v=""/>
    <s v=""/>
    <m/>
    <m/>
    <s v="Kirinyaga"/>
    <s v="Kirinyaga Central"/>
    <s v="Inoi"/>
    <s v="Kariku"/>
    <x v="3"/>
    <s v="Nicholas Kimenyi"/>
    <s v=""/>
    <s v=""/>
    <s v="Informal Business"/>
    <s v="KENBIM"/>
  </r>
  <r>
    <s v="VPA6"/>
    <s v="KE-NYE-1601-16149"/>
    <x v="0"/>
    <s v="Unreachable"/>
    <s v="12th November,2015"/>
    <d v="2015-11-12T00:00:00"/>
    <s v="1st January,2016"/>
    <d v="2016-01-01T00:00:00"/>
    <s v="Lucy Gathigia Ngatia"/>
    <s v="Female"/>
    <s v="1612200"/>
    <s v="724340720"/>
    <s v=""/>
    <s v=""/>
    <s v=""/>
    <n v="37.203676999999999"/>
    <n v="-0.483377"/>
    <s v="Nyeri"/>
    <s v="Mathira"/>
    <s v="Iriaini"/>
    <s v="Thegenge"/>
    <x v="3"/>
    <s v="Nicholas Kimenyi"/>
    <s v=""/>
    <s v=""/>
    <s v="Informal Business"/>
    <s v="KENBIM"/>
  </r>
  <r>
    <s v="VPA6"/>
    <s v="KE-KIR-1601-16152"/>
    <x v="2"/>
    <s v="Hostile Client"/>
    <s v="12th November,2015"/>
    <d v="2015-11-12T00:00:00"/>
    <s v="1st January,2016"/>
    <d v="2016-01-01T00:00:00"/>
    <s v="Gerison Irungu Gakinya"/>
    <s v="Male"/>
    <s v="8631169"/>
    <s v="723162520"/>
    <s v="2.55E+11"/>
    <s v=""/>
    <s v=""/>
    <n v="37.245825000000004"/>
    <n v="-0.49196800000000002"/>
    <s v="Kirinyaga"/>
    <s v="Kirinyaga Central"/>
    <s v="Mutira"/>
    <s v="Kirunda"/>
    <x v="3"/>
    <s v="Nicholas Kimenyi"/>
    <s v=""/>
    <s v=""/>
    <s v="Informal Business"/>
    <s v="KENBIM"/>
  </r>
  <r>
    <s v="VPA6"/>
    <s v="KE-KIR-1602-16154"/>
    <x v="0"/>
    <s v="Unreachable"/>
    <s v="13th December,2015"/>
    <d v="2015-12-13T00:00:00"/>
    <s v="1st February,2016"/>
    <d v="2016-02-01T00:00:00"/>
    <s v="Margaret Wanjiku Muthii"/>
    <s v="Female"/>
    <s v="23150130"/>
    <s v="716034549"/>
    <s v=""/>
    <s v=""/>
    <s v=""/>
    <m/>
    <m/>
    <s v="Kirinyaga"/>
    <s v="Kirinyaga Central"/>
    <s v="Mutira"/>
    <s v="Kabari"/>
    <x v="3"/>
    <s v="Nicholas Kimenyi"/>
    <s v=""/>
    <s v=""/>
    <s v="Informal Business"/>
    <s v="KENBIM"/>
  </r>
  <r>
    <s v="VPA6"/>
    <s v="KE-KIR-1601-16158"/>
    <x v="2"/>
    <s v="Hostile Client"/>
    <s v="12th November,2015"/>
    <d v="2015-11-12T00:00:00"/>
    <s v="1st January,2016"/>
    <d v="2016-01-01T00:00:00"/>
    <s v="Jecinta Wanjiku Kinyua"/>
    <s v="Female"/>
    <s v="23974260"/>
    <s v="254720674514"/>
    <s v="2.55E+11"/>
    <s v=""/>
    <s v=""/>
    <m/>
    <m/>
    <s v="Kirinyaga"/>
    <s v="Ndia"/>
    <s v="Mukure"/>
    <s v="Mukure"/>
    <x v="3"/>
    <s v="Nicholas Kimenyi"/>
    <s v=""/>
    <s v=""/>
    <s v="Informal Business"/>
    <s v="KENBIM"/>
  </r>
  <r>
    <s v="VPA6"/>
    <s v="KE-KIR-1605-16159"/>
    <x v="0"/>
    <s v="Unreachable"/>
    <s v="12th March,2016"/>
    <d v="2016-03-12T00:00:00"/>
    <s v="1st May,2016"/>
    <d v="2016-05-01T00:00:00"/>
    <s v="David Munene Kinyua"/>
    <s v="Male"/>
    <s v="7074387"/>
    <s v="254790437346"/>
    <s v="2.55E+11"/>
    <s v=""/>
    <s v=""/>
    <m/>
    <m/>
    <s v="Kirinyaga"/>
    <s v="Kirinyaga Central"/>
    <s v="Mutira"/>
    <s v="Kabari"/>
    <x v="3"/>
    <s v="Nicholas Kimenyi"/>
    <s v=""/>
    <s v=""/>
    <s v="Informal Business"/>
    <s v="KENBIM"/>
  </r>
  <r>
    <s v="VPA6"/>
    <s v="KE-KIR-1601-16161"/>
    <x v="0"/>
    <s v="Unreachable"/>
    <s v="12th November,2015"/>
    <d v="2015-11-12T00:00:00"/>
    <s v="1st January,2016"/>
    <d v="2016-01-01T00:00:00"/>
    <s v="Lydia Wanjiku Mugo"/>
    <s v="Female"/>
    <s v="13848839"/>
    <s v="254712902057"/>
    <s v="2.55E+11"/>
    <s v=""/>
    <s v=""/>
    <m/>
    <m/>
    <s v="Kirinyaga"/>
    <s v="Kirinyaga Central"/>
    <s v="Mutira"/>
    <s v="Kabari"/>
    <x v="3"/>
    <s v="Nicholas Kimenyi"/>
    <s v=""/>
    <s v=""/>
    <s v="Informal Business"/>
    <s v="KENBIM"/>
  </r>
  <r>
    <s v="VPA6"/>
    <s v="KE-KIR-1602-16171"/>
    <x v="2"/>
    <s v="Hostile Client"/>
    <s v="13th December,2015"/>
    <d v="2015-12-13T00:00:00"/>
    <s v="1st February,2016"/>
    <d v="2016-02-01T00:00:00"/>
    <s v="Esther Karuana Mutithi"/>
    <s v="Female"/>
    <s v="21344806"/>
    <s v="254713811166"/>
    <s v="2.55E+11"/>
    <s v=""/>
    <s v=""/>
    <m/>
    <m/>
    <s v="Kirinyaga"/>
    <s v="Kirinyaga Central"/>
    <s v="Mutira"/>
    <s v="Kaguyu"/>
    <x v="3"/>
    <s v="Nicholas Kimenyi"/>
    <s v="Nicholas Gichura Kimenyi"/>
    <s v=""/>
    <s v="Informal Business"/>
    <s v="KENBIM"/>
  </r>
  <r>
    <s v="VPA6"/>
    <s v="KE-KIR-1607-16175"/>
    <x v="2"/>
    <s v="Hostile Client"/>
    <s v="12th May,2016"/>
    <d v="2016-05-12T00:00:00"/>
    <s v="1st July,2016"/>
    <d v="2016-07-01T00:00:00"/>
    <s v="Teresia Wambui Muhoro"/>
    <s v="Female"/>
    <s v="3128640"/>
    <s v="792086744"/>
    <s v=""/>
    <s v=""/>
    <s v=""/>
    <m/>
    <m/>
    <s v="Kirinyaga"/>
    <s v="Kirinyaga Central"/>
    <s v="Inoi"/>
    <s v="Kabari"/>
    <x v="3"/>
    <s v="Nicholas Kimenyi"/>
    <s v="Nicholas Gichura Kimenyi"/>
    <s v=""/>
    <s v="Informal Business"/>
    <s v="KENBIM"/>
  </r>
  <r>
    <s v="VPA6"/>
    <s v="KE-KIR-1602-16176"/>
    <x v="2"/>
    <s v="Hostile Client"/>
    <s v="13th December,2015"/>
    <d v="2015-12-13T00:00:00"/>
    <s v="1st February,2016"/>
    <d v="2016-02-01T00:00:00"/>
    <s v="Justus Githinji Ndeeri"/>
    <s v="Male"/>
    <s v="926596"/>
    <s v="254725099065"/>
    <s v="2.55E+11"/>
    <s v=""/>
    <s v=""/>
    <m/>
    <m/>
    <s v="Kirinyaga"/>
    <s v="Kirinyaga Central"/>
    <s v="Inoi"/>
    <s v="Kariko"/>
    <x v="3"/>
    <s v="Nicholas Kimenyi"/>
    <s v="Nicholas Gichura Kimenyi"/>
    <s v=""/>
    <s v="Informal Business"/>
    <s v="KENBIM"/>
  </r>
  <r>
    <s v="VPA6"/>
    <s v="KE-KIR-1602-16177"/>
    <x v="2"/>
    <s v="Hostile Client"/>
    <s v="13th December,2015"/>
    <d v="2015-12-13T00:00:00"/>
    <s v="1st February,2016"/>
    <d v="2016-02-01T00:00:00"/>
    <s v="Joseph Kabuku Thinwa"/>
    <s v="Male"/>
    <s v="13241322"/>
    <s v="254721529097"/>
    <s v="2.55E+11"/>
    <s v=""/>
    <s v=""/>
    <m/>
    <m/>
    <s v="Kirinyaga"/>
    <s v="Ndia"/>
    <s v="Kiine"/>
    <s v="Kaingai"/>
    <x v="3"/>
    <s v="Nicholas Kimenyi"/>
    <s v="Nicholas Gichura Kimenyi"/>
    <s v=""/>
    <s v="Informal Business"/>
    <s v="KENBIM"/>
  </r>
  <r>
    <s v="VPA6"/>
    <s v="KE-KIR-1602-16178"/>
    <x v="2"/>
    <s v="Hostile Client"/>
    <s v="13th December,2015"/>
    <d v="2015-12-13T00:00:00"/>
    <s v="1st February,2016"/>
    <d v="2016-02-01T00:00:00"/>
    <s v="Alice Wangui Wachira"/>
    <s v="Female"/>
    <s v="30989993"/>
    <s v="254710229368"/>
    <s v="2.55E+11"/>
    <s v=""/>
    <s v=""/>
    <m/>
    <m/>
    <s v="Kirinyaga"/>
    <s v="Ndia"/>
    <s v="Mukure"/>
    <s v="Mukure"/>
    <x v="3"/>
    <s v="Nicholas Kimenyi"/>
    <s v="Nicholas Gichura Kimenyi"/>
    <s v=""/>
    <s v="Informal Business"/>
    <s v="KENBIM"/>
  </r>
  <r>
    <s v="VPA6"/>
    <s v="KE-KIR-1602-16181"/>
    <x v="2"/>
    <s v="Hostile Client"/>
    <s v="13th December,2015"/>
    <d v="2015-12-13T00:00:00"/>
    <s v="1st February,2016"/>
    <d v="2016-02-01T00:00:00"/>
    <s v="Teresia Wangari Njogu"/>
    <s v="Female"/>
    <s v="20633196"/>
    <s v="254723642241"/>
    <s v="2.55E+11"/>
    <s v=""/>
    <s v=""/>
    <m/>
    <m/>
    <s v="Kirinyaga"/>
    <s v="Ndia"/>
    <s v="Mukure"/>
    <s v="Mukure"/>
    <x v="3"/>
    <s v="Nicholas Kimenyi"/>
    <s v="Nicholas Gichura Kimenyi"/>
    <s v=""/>
    <s v="Informal Business"/>
    <s v="KENBIM"/>
  </r>
  <r>
    <s v="VPA6"/>
    <s v="KE-KIR-1605-16182"/>
    <x v="0"/>
    <s v="Unreachable"/>
    <s v="12th March,2016"/>
    <d v="2016-03-12T00:00:00"/>
    <s v="1st May,2016"/>
    <d v="2016-05-01T00:00:00"/>
    <s v="Sammy Mwangi Ngare"/>
    <s v="Male"/>
    <s v="8796678"/>
    <s v="254723855759"/>
    <s v="2.55E+11"/>
    <s v=""/>
    <s v=""/>
    <m/>
    <m/>
    <s v="Kirinyaga"/>
    <s v="Kirinyaga Central"/>
    <s v="Mutira"/>
    <s v="Kaguyu"/>
    <x v="3"/>
    <s v="Nicholas Kimenyi"/>
    <s v="Nicholas Gichura Kimenyi"/>
    <s v=""/>
    <s v="Informal Business"/>
    <s v="KENBIM"/>
  </r>
  <r>
    <s v="VPA6"/>
    <s v="KE-KIR-1603-16184"/>
    <x v="0"/>
    <s v="Unreachable"/>
    <s v="11th January,2016"/>
    <d v="2016-01-11T00:00:00"/>
    <s v="1st March,2016"/>
    <d v="2016-03-01T00:00:00"/>
    <s v="Faith Muthoni Kariuki"/>
    <s v="Female"/>
    <s v="33743976"/>
    <s v="254724481595"/>
    <s v="2.55E+11"/>
    <s v=""/>
    <s v=""/>
    <m/>
    <m/>
    <s v="Kirinyaga"/>
    <s v="Kirinyaga Central"/>
    <s v="Mutira North"/>
    <s v=""/>
    <x v="3"/>
    <s v="Nicholas Kimenyi"/>
    <s v="Nicholas Gichura Kimenyi"/>
    <s v=""/>
    <s v="Informal Business"/>
    <s v="KENBIM"/>
  </r>
  <r>
    <s v="VPA6"/>
    <s v="KE-NYE-1602-16185"/>
    <x v="2"/>
    <s v="Hostile Client"/>
    <s v="13th December,2015"/>
    <d v="2015-12-13T00:00:00"/>
    <s v="1st February,2016"/>
    <d v="2016-02-01T00:00:00"/>
    <s v="Duncan Mugo Muriuki"/>
    <s v="Male"/>
    <s v="21652066"/>
    <s v="720504853"/>
    <s v=""/>
    <s v=""/>
    <s v=""/>
    <n v="37.219425000000001"/>
    <n v="-0.43112499999999998"/>
    <s v="Nyeri"/>
    <s v="Mathira"/>
    <s v="Iria-Ini"/>
    <s v="Chehe"/>
    <x v="3"/>
    <s v="Nicholas Kimenyi"/>
    <s v="Nicholas Gichura Kimenyi"/>
    <s v=""/>
    <s v="Informal Business"/>
    <s v="KENBIM"/>
  </r>
  <r>
    <s v="VPA6"/>
    <s v="KE-KIR-1601-16186"/>
    <x v="0"/>
    <s v="Unreachable"/>
    <s v="12th November,2015"/>
    <d v="2015-11-12T00:00:00"/>
    <s v="1st January,2016"/>
    <d v="2016-01-01T00:00:00"/>
    <s v="Winfred Nyambura Njega"/>
    <s v="Female"/>
    <s v="9873542"/>
    <s v="254711138767"/>
    <s v="2.55E+11"/>
    <s v=""/>
    <s v=""/>
    <m/>
    <m/>
    <s v="Kirinyaga"/>
    <s v="Kirinyaga Central"/>
    <s v="Mutira"/>
    <s v="Katheri"/>
    <x v="3"/>
    <s v="Nicholas Kimenyi"/>
    <s v="Nicholas Gichura Kimenyi"/>
    <s v=""/>
    <s v="Informal Business"/>
    <s v="KENBIM"/>
  </r>
  <r>
    <s v="VPA6"/>
    <s v="KE-KIR-1602-16187"/>
    <x v="2"/>
    <s v="Hostile Client"/>
    <s v="13th December,2015"/>
    <d v="2015-12-13T00:00:00"/>
    <s v="1st February,2016"/>
    <d v="2016-02-01T00:00:00"/>
    <s v="David Muthii Wachira"/>
    <s v="Male"/>
    <s v="9716003"/>
    <s v="254722870953"/>
    <s v="2.55E+11"/>
    <s v=""/>
    <s v=""/>
    <m/>
    <m/>
    <s v="Kirinyaga"/>
    <s v="Ndia"/>
    <s v="Mwirua"/>
    <s v="Mukure"/>
    <x v="3"/>
    <s v="Nicholas Kimenyi"/>
    <s v="Nicholas Gichura Kimenyi"/>
    <s v=""/>
    <s v="Informal Business"/>
    <s v="KENBIM"/>
  </r>
  <r>
    <s v="VPA6"/>
    <s v="KE-KIR-1603-16188"/>
    <x v="0"/>
    <s v="Unreachable"/>
    <s v="11th January,2016"/>
    <d v="2016-01-11T00:00:00"/>
    <s v="1st March,2016"/>
    <d v="2016-03-01T00:00:00"/>
    <s v="Lucy Wanjiku Maina"/>
    <s v="Female"/>
    <s v="13694405"/>
    <s v="254720352892"/>
    <s v="2.55E+11"/>
    <s v=""/>
    <s v=""/>
    <m/>
    <m/>
    <s v="Kirinyaga"/>
    <s v="Kirinyaga Central"/>
    <s v="Inoi"/>
    <s v="Thaita"/>
    <x v="3"/>
    <s v="Nicholas Kimenyi"/>
    <s v="Nicholas Gichura Kimenyi"/>
    <s v=""/>
    <s v="Informal Business"/>
    <s v="KENBIM"/>
  </r>
  <r>
    <s v="VPA6"/>
    <s v="KE-KIR-1602-16192"/>
    <x v="0"/>
    <s v="Unreachable"/>
    <s v="13th December,2015"/>
    <d v="2015-12-13T00:00:00"/>
    <s v="1st February,2016"/>
    <d v="2016-02-01T00:00:00"/>
    <s v="Rhoda Njoki Karani"/>
    <s v="Female"/>
    <s v="27061570"/>
    <s v="254715045424"/>
    <s v="2.55E+11"/>
    <s v=""/>
    <s v=""/>
    <m/>
    <m/>
    <s v="Kirinyaga"/>
    <s v="Kirinyaga Central"/>
    <s v="Kerugoya"/>
    <s v="Kaguyu"/>
    <x v="3"/>
    <s v="Nicholas Kimenyi"/>
    <s v="Nicholas Gichura Kimenyi"/>
    <s v=""/>
    <s v="Informal Business"/>
    <s v="KENBIM"/>
  </r>
  <r>
    <s v="VPA6"/>
    <s v="KE-KIR-1603-16193"/>
    <x v="0"/>
    <s v="Unreachable"/>
    <s v="11th January,2016"/>
    <d v="2016-01-11T00:00:00"/>
    <s v="1st March,2016"/>
    <d v="2016-03-01T00:00:00"/>
    <s v="Joseph Muriuki Njagi"/>
    <s v="Male"/>
    <s v="12977654"/>
    <s v="254712802582"/>
    <s v="2.55E+11"/>
    <s v=""/>
    <s v=""/>
    <m/>
    <m/>
    <s v="Kirinyaga"/>
    <s v="Kirinyaga Central"/>
    <s v="Mutira"/>
    <s v="Kaguyu"/>
    <x v="3"/>
    <s v="Nicholas Kimenyi"/>
    <s v="Nicholas Gichura Kimenyi"/>
    <s v=""/>
    <s v="Informal Business"/>
    <s v="KENBIM"/>
  </r>
  <r>
    <s v="VPA6"/>
    <s v="KE-KIR-1603-16195"/>
    <x v="2"/>
    <s v="Hostile Client"/>
    <s v="11th January,2016"/>
    <d v="2016-01-11T00:00:00"/>
    <s v="1st March,2016"/>
    <d v="2016-03-01T00:00:00"/>
    <s v="Francis Kinyua Gachoki"/>
    <s v="Male"/>
    <s v="10648581"/>
    <s v="254724638827"/>
    <s v="2.55E+11"/>
    <s v=""/>
    <s v=""/>
    <m/>
    <m/>
    <s v="Kirinyaga"/>
    <s v="Kirinyaga Central"/>
    <s v="Mutira"/>
    <s v="Kabari"/>
    <x v="3"/>
    <s v="Nicholas Kimenyi"/>
    <s v="Nicholas Gichura Kimenyi"/>
    <s v=""/>
    <s v="Informal Business"/>
    <s v="KENBIM"/>
  </r>
  <r>
    <s v="VPA6"/>
    <s v="KE-KIR-1602-16198"/>
    <x v="0"/>
    <s v="Unreachable"/>
    <s v="13th December,2015"/>
    <d v="2015-12-13T00:00:00"/>
    <s v="1st February,2016"/>
    <d v="2016-02-01T00:00:00"/>
    <s v="Patrick Mbogo Wachira"/>
    <s v="Male"/>
    <s v="32451000"/>
    <s v="254719626358"/>
    <s v="2.55E+11"/>
    <s v=""/>
    <s v=""/>
    <m/>
    <m/>
    <s v="Kirinyaga"/>
    <s v="Kirinyaga Central"/>
    <s v="Mutitu"/>
    <s v="Kaguyu"/>
    <x v="3"/>
    <s v="Nicholas Kimenyi"/>
    <s v="Nicholas Gichura Kimenyi"/>
    <s v=""/>
    <s v="Informal Business"/>
    <s v="KENBIM"/>
  </r>
  <r>
    <s v="VPA6"/>
    <s v="KE-KER-1604-16201"/>
    <x v="1"/>
    <s v=""/>
    <s v="11th February,2016"/>
    <d v="2016-02-11T00:00:00"/>
    <s v="1st April,2016"/>
    <d v="2016-04-01T00:00:00"/>
    <s v="Remmy Bett Kipsang"/>
    <s v="Male"/>
    <s v="13020405"/>
    <s v="710978774"/>
    <s v="2.55E+11"/>
    <s v=""/>
    <s v=""/>
    <n v="35.175094999999999"/>
    <n v="-0.55410300000000001"/>
    <s v="Kericho"/>
    <s v="Bureti"/>
    <s v="Chemosot"/>
    <s v="Kapsumet"/>
    <x v="3"/>
    <s v="Benjamin Kirui"/>
    <s v="Benjamin Kirui"/>
    <s v=""/>
    <s v="Informal Business"/>
    <s v="KENBIM"/>
  </r>
  <r>
    <s v="VPA6"/>
    <s v="KE-NYA-1604-16206"/>
    <x v="2"/>
    <s v="Institutional Plant"/>
    <s v="11th February,2016"/>
    <d v="2016-02-11T00:00:00"/>
    <s v="1st April,2016"/>
    <d v="2016-04-01T00:00:00"/>
    <s v="Leshau Boys High School"/>
    <s v="Institutional"/>
    <s v="16103486"/>
    <s v="724688245"/>
    <s v=""/>
    <s v=""/>
    <s v=""/>
    <n v="36.449207000000001"/>
    <n v="1.529E-2"/>
    <s v="Nyandarua"/>
    <s v="Ndaragwa"/>
    <s v="Kiriita"/>
    <s v="Mutanga"/>
    <x v="3"/>
    <s v="KREEN"/>
    <s v="Frank Renewable Energy Enterprise"/>
    <s v=""/>
    <s v="Informal Business"/>
    <s v="KENBIM"/>
  </r>
  <r>
    <s v="VPA6"/>
    <s v="KE-TAI-1608-16224"/>
    <x v="1"/>
    <s v=""/>
    <s v="12th June,2016"/>
    <d v="2016-06-12T00:00:00"/>
    <s v="1st August,2016"/>
    <d v="2016-08-01T00:00:00"/>
    <s v="Angelina Wakio Nganga"/>
    <s v="Female"/>
    <s v="13709447"/>
    <s v="716490419"/>
    <s v=""/>
    <s v=""/>
    <s v=""/>
    <n v="38.378647000000001"/>
    <n v="-3.5039530000000001"/>
    <s v="Taita/Taveta"/>
    <s v="Mwatate"/>
    <s v="Wusi Kishamba"/>
    <s v="Kidaya Ifumbu"/>
    <x v="3"/>
    <s v="Stephen Nyange"/>
    <s v=""/>
    <s v=""/>
    <s v="Informal Business"/>
    <s v="KENBIM"/>
  </r>
  <r>
    <s v="VPA6"/>
    <s v="KE-NAK-1601-16228"/>
    <x v="1"/>
    <s v=""/>
    <s v="21st November,2015"/>
    <d v="2015-11-21T00:00:00"/>
    <s v="10th January,2016"/>
    <d v="2016-01-10T00:00:00"/>
    <s v="Rose Talaa"/>
    <s v="Female"/>
    <s v="7092818"/>
    <s v="726524089"/>
    <s v=""/>
    <s v=""/>
    <s v=""/>
    <n v="35.954990000000002"/>
    <n v="-0.24435699999999999"/>
    <s v="Nakuru"/>
    <s v="Rongai"/>
    <s v="Kamungei"/>
    <s v="Kiptenden"/>
    <x v="3"/>
    <s v="Nelson Mutai"/>
    <s v=""/>
    <s v=""/>
    <s v="Informal Business"/>
    <s v="KENBIM"/>
  </r>
  <r>
    <s v="VPA6"/>
    <s v="KE-MER-1611-16259"/>
    <x v="1"/>
    <s v=""/>
    <s v="1st October,2016"/>
    <d v="2016-10-01T00:00:00"/>
    <s v="20th November,2016"/>
    <d v="2016-11-20T00:00:00"/>
    <s v="Jenniffer Wanja"/>
    <s v="Female"/>
    <s v="1104327"/>
    <s v="714557421"/>
    <s v=""/>
    <s v=""/>
    <s v=""/>
    <n v="37.936003999999997"/>
    <n v="0.174563"/>
    <s v="Meru"/>
    <s v="Igembe South"/>
    <s v="Athi"/>
    <s v="Kirindeni"/>
    <x v="3"/>
    <s v="Isaiah M Wandeto"/>
    <s v=""/>
    <s v=""/>
    <s v="Informal Business"/>
    <s v="KENBIM"/>
  </r>
  <r>
    <s v="VPA6"/>
    <s v="KE-KIR-1606-16272"/>
    <x v="1"/>
    <s v=""/>
    <s v="12th April,2016"/>
    <d v="2016-04-12T00:00:00"/>
    <s v="1st June,2016"/>
    <d v="2016-06-01T00:00:00"/>
    <s v="Albert Muriithi"/>
    <s v="Male"/>
    <s v="25436768"/>
    <s v="710901694"/>
    <s v=""/>
    <s v=""/>
    <s v=""/>
    <n v="37.254953"/>
    <n v="-0.54442999999999997"/>
    <s v="Kirinyaga"/>
    <s v="Kerugoya/Kutus"/>
    <s v="Kanyekiini"/>
    <s v="Gitonguini"/>
    <x v="3"/>
    <s v="David Chege"/>
    <s v=""/>
    <s v=""/>
    <s v="Informal Business"/>
    <s v="KENBIM"/>
  </r>
  <r>
    <s v="VPA6"/>
    <s v="KE-NAK-1605-16274"/>
    <x v="0"/>
    <s v="Unreachable"/>
    <s v="12th March,2016"/>
    <d v="2016-03-12T00:00:00"/>
    <s v="1st May,2016"/>
    <d v="2016-05-01T00:00:00"/>
    <s v="David Ngugi Mwangi"/>
    <s v="Male"/>
    <s v="28441671"/>
    <s v="729609270"/>
    <s v=""/>
    <s v=""/>
    <s v=""/>
    <m/>
    <m/>
    <s v="Nakuru"/>
    <s v="Subukia"/>
    <s v="Weseges"/>
    <s v="Kianbe"/>
    <x v="3"/>
    <s v="David Chege"/>
    <s v=""/>
    <s v=""/>
    <s v="Informal Business"/>
    <s v="KENBIM"/>
  </r>
  <r>
    <s v="VPA6"/>
    <s v="KE-KIR-1606-16275"/>
    <x v="0"/>
    <s v="Unreachable"/>
    <s v="12th April,2016"/>
    <d v="2016-04-12T00:00:00"/>
    <s v="1st June,2016"/>
    <d v="2016-06-01T00:00:00"/>
    <s v="Wine Wanjiru Kinyua"/>
    <s v="Male"/>
    <s v="31003138"/>
    <s v="706734768"/>
    <s v=""/>
    <s v=""/>
    <s v=""/>
    <m/>
    <m/>
    <s v="Kirinyaga"/>
    <s v="Kirinyaga Central"/>
    <s v="Gitunda"/>
    <s v="Gatue"/>
    <x v="3"/>
    <s v="David Chege"/>
    <s v=""/>
    <s v=""/>
    <s v="Informal Business"/>
    <s v="KENBIM"/>
  </r>
  <r>
    <s v="VPA6"/>
    <s v="KE-KIR-1605-16287"/>
    <x v="2"/>
    <s v="Hostile Client"/>
    <s v="12th March,2016"/>
    <d v="2016-03-12T00:00:00"/>
    <s v="1st May,2016"/>
    <d v="2016-05-01T00:00:00"/>
    <s v="Joel Gachoki Mithamo"/>
    <s v="Male"/>
    <s v="25253041"/>
    <s v="726018984"/>
    <s v=""/>
    <s v=""/>
    <s v=""/>
    <m/>
    <m/>
    <s v="Kirinyaga"/>
    <s v="Kirinyaga Central"/>
    <s v="Mutira"/>
    <s v="Kabonge"/>
    <x v="3"/>
    <s v="David Chege"/>
    <s v=""/>
    <s v=""/>
    <s v="Informal Business"/>
    <s v="KENBIM"/>
  </r>
  <r>
    <s v="VPA6"/>
    <s v="KE-EMB-1605-16337"/>
    <x v="1"/>
    <s v=""/>
    <s v="12th March,2016"/>
    <d v="2016-03-12T00:00:00"/>
    <s v="1st May,2016"/>
    <d v="2016-05-01T00:00:00"/>
    <s v="Paul Munyi Ndukanio"/>
    <s v="Male"/>
    <s v="10796879"/>
    <s v="721298154"/>
    <s v=""/>
    <s v=""/>
    <s v=""/>
    <n v="37.523739999999997"/>
    <n v="-0.47562399999999999"/>
    <s v="Embu"/>
    <s v="Manyatta"/>
    <s v="Gaturi"/>
    <s v="Nembure"/>
    <x v="3"/>
    <s v="Peter Kivuti"/>
    <s v="Peter Kivuti"/>
    <s v=""/>
    <s v="Informal Business"/>
    <s v="KENBIM"/>
  </r>
  <r>
    <s v="VPA6"/>
    <s v="KE-KIR-1603-16340"/>
    <x v="2"/>
    <s v="Hostile Client"/>
    <s v="11th January,2016"/>
    <d v="2016-01-11T00:00:00"/>
    <s v="1st March,2016"/>
    <d v="2016-03-01T00:00:00"/>
    <s v="James Kinyua Kamau"/>
    <s v="Male"/>
    <s v="21739077"/>
    <s v="722896107"/>
    <s v=""/>
    <s v=""/>
    <s v=""/>
    <m/>
    <m/>
    <s v="Kirinyaga"/>
    <s v="Kirinyaga Central"/>
    <s v="Kerugoya"/>
    <s v="Kathugu"/>
    <x v="3"/>
    <s v="Joshua Wachira"/>
    <s v=""/>
    <s v=""/>
    <s v="Informal Business"/>
    <s v="KENBIM"/>
  </r>
  <r>
    <s v="VPA6"/>
    <s v="KE-MUR-1606-16342"/>
    <x v="0"/>
    <s v="Unreachable"/>
    <s v="12th April,2016"/>
    <d v="2016-04-12T00:00:00"/>
    <s v="1st June,2016"/>
    <d v="2016-06-01T00:00:00"/>
    <s v="Eunice Kamande Joho"/>
    <s v="Female"/>
    <s v="32925419"/>
    <s v="717848955"/>
    <s v=""/>
    <s v=""/>
    <s v=""/>
    <m/>
    <m/>
    <s v="Murang'a"/>
    <s v="Kahuro"/>
    <s v="Mugoiri"/>
    <s v="Kiyu"/>
    <x v="3"/>
    <s v="Anthony Mwai Mukunga"/>
    <s v=""/>
    <s v=""/>
    <s v="Informal Business"/>
    <s v="KENBIM"/>
  </r>
  <r>
    <s v="VPA6"/>
    <s v="KE-KIR-1604-16345"/>
    <x v="0"/>
    <s v="Unreachable"/>
    <s v="11th February,2016"/>
    <d v="2016-02-11T00:00:00"/>
    <s v="1st April,2016"/>
    <d v="2016-04-01T00:00:00"/>
    <s v="Lucy Wanjiru Munene"/>
    <s v="Female"/>
    <s v="4223167"/>
    <s v="713176363"/>
    <s v=""/>
    <s v=""/>
    <s v=""/>
    <m/>
    <m/>
    <s v="Kirinyaga"/>
    <s v="Kirinyaga Central"/>
    <s v="Kerugoya"/>
    <s v="Mukinduri"/>
    <x v="3"/>
    <s v="David Chege"/>
    <s v=""/>
    <s v=""/>
    <s v="Informal Business"/>
    <s v="KENBIM"/>
  </r>
  <r>
    <s v="VPA6"/>
    <s v="KE-NYE-1606-16346"/>
    <x v="1"/>
    <s v=""/>
    <s v="12th April,2016"/>
    <d v="2016-04-12T00:00:00"/>
    <s v="1st June,2016"/>
    <d v="2016-06-01T00:00:00"/>
    <s v="Ruth Wachuka"/>
    <s v="Female"/>
    <s v="32116946"/>
    <s v="701191834"/>
    <s v=""/>
    <s v=""/>
    <s v=""/>
    <n v="36.905065"/>
    <n v="-0.59313199999999999"/>
    <s v="Nyeri"/>
    <s v="Othaya"/>
    <s v="Chinga"/>
    <s v="Chinga"/>
    <x v="3"/>
    <s v="David Chege"/>
    <s v=""/>
    <s v=""/>
    <s v="Informal Business"/>
    <s v="KENBIM"/>
  </r>
  <r>
    <s v="VPA6"/>
    <s v="KE-EMB-1605-16347"/>
    <x v="1"/>
    <s v=""/>
    <s v="12th March,2016"/>
    <d v="2016-03-12T00:00:00"/>
    <s v="1st May,2016"/>
    <d v="2016-05-01T00:00:00"/>
    <s v="Cicily Wambui Mwaniki"/>
    <s v="Female"/>
    <s v="6133127"/>
    <s v="708220904"/>
    <s v=""/>
    <s v=""/>
    <s v=""/>
    <n v="37.580019999999998"/>
    <n v="-0.37689800000000001"/>
    <s v="Embu"/>
    <s v="Runyenjes"/>
    <s v="Gitare"/>
    <s v="Kathangeri"/>
    <x v="3"/>
    <s v="David Chege"/>
    <s v=""/>
    <s v=""/>
    <s v="Informal Business"/>
    <s v="KENBIM"/>
  </r>
  <r>
    <s v="VPA6"/>
    <s v="KE-MER-1605-16368"/>
    <x v="0"/>
    <s v="Unreachable"/>
    <s v="22nd March,2016"/>
    <d v="2016-03-22T00:00:00"/>
    <s v="11th May,2016"/>
    <d v="2016-05-11T00:00:00"/>
    <s v="Vincent Mugambi"/>
    <s v="Male"/>
    <s v="21403111"/>
    <s v="789254879"/>
    <s v=""/>
    <s v=""/>
    <s v=""/>
    <m/>
    <m/>
    <s v="Meru"/>
    <s v="Ichira"/>
    <s v="Metheru"/>
    <s v="Gitize"/>
    <x v="3"/>
    <s v="George Kiriungi Ngatia"/>
    <s v=""/>
    <s v=""/>
    <s v="Informal Business"/>
    <s v="MKD"/>
  </r>
  <r>
    <s v="VPA6"/>
    <s v="KE-NYE-1604-16371"/>
    <x v="0"/>
    <s v="Unreachable"/>
    <s v="10th March,2016"/>
    <d v="2016-03-10T00:00:00"/>
    <s v="29th April,2016"/>
    <d v="2016-04-29T00:00:00"/>
    <s v="Robert Miiko"/>
    <s v="Male"/>
    <s v="14288856"/>
    <s v="715800957"/>
    <s v=""/>
    <s v=""/>
    <s v=""/>
    <n v="36.903844999999997"/>
    <n v="-0.32957500000000001"/>
    <s v="Nyeri"/>
    <s v="Kieni West"/>
    <s v="Gatarakwa"/>
    <s v="Endarasha"/>
    <x v="3"/>
    <s v="George Kiriungi Ngatia"/>
    <s v=""/>
    <s v=""/>
    <s v="Informal Business"/>
    <s v="MKD"/>
  </r>
  <r>
    <s v="VPA6"/>
    <s v="KE-NYE-1604-16372"/>
    <x v="0"/>
    <s v="Unreachable"/>
    <s v="11th February,2016"/>
    <d v="2016-02-11T00:00:00"/>
    <s v="1st April,2016"/>
    <d v="2016-04-01T00:00:00"/>
    <s v="Zachary Mhindi"/>
    <s v="Male"/>
    <s v="99999"/>
    <s v="788668877"/>
    <s v=""/>
    <s v=""/>
    <s v=""/>
    <n v="37.150582"/>
    <n v="-0.38752799999999998"/>
    <s v="Nyeri"/>
    <s v="Mathari"/>
    <s v="Turi"/>
    <s v="Mathari"/>
    <x v="3"/>
    <s v="George Kiriungi Ngatia"/>
    <s v=""/>
    <s v=""/>
    <s v="Informal Business"/>
    <s v="MKD"/>
  </r>
  <r>
    <s v="VPA6"/>
    <s v="KE-MER-1606-16373"/>
    <x v="0"/>
    <s v="Unreachable"/>
    <s v="12th April,2016"/>
    <d v="2016-04-12T00:00:00"/>
    <s v="1st June,2016"/>
    <d v="2016-06-01T00:00:00"/>
    <s v="Bonface Maina(2Nd Plant)"/>
    <s v="Male"/>
    <s v="28036578"/>
    <s v="716552343"/>
    <s v=""/>
    <s v=""/>
    <s v=""/>
    <m/>
    <m/>
    <s v="Meru"/>
    <s v="Buuri"/>
    <s v="Kisima"/>
    <s v="Katheri"/>
    <x v="3"/>
    <s v="George Kiriungi Ngatia"/>
    <s v=""/>
    <s v=""/>
    <s v="Informal Business"/>
    <s v="MKD"/>
  </r>
  <r>
    <s v="VPA6"/>
    <s v="KE-NYE-1606-16375"/>
    <x v="0"/>
    <s v="Unreachable"/>
    <s v="12th April,2016"/>
    <d v="2016-04-12T00:00:00"/>
    <s v="1st June,2016"/>
    <d v="2016-06-01T00:00:00"/>
    <s v="Michael Muriuki"/>
    <s v="Male"/>
    <s v="5557387"/>
    <s v="720296479"/>
    <s v=""/>
    <s v=""/>
    <s v=""/>
    <n v="37.146430000000002"/>
    <n v="-0.38805200000000001"/>
    <s v="Nyeri"/>
    <s v="Kieni West"/>
    <s v="Umande"/>
    <s v="Ngarariga"/>
    <x v="3"/>
    <s v="George Kiriungi Ngatia"/>
    <s v=""/>
    <s v=""/>
    <s v="Informal Business"/>
    <s v="MKD"/>
  </r>
  <r>
    <s v="VPA6"/>
    <s v="KE-KIA-1606-16382"/>
    <x v="1"/>
    <s v=""/>
    <s v="12th April,2016"/>
    <d v="2016-04-12T00:00:00"/>
    <s v="1st June,2016"/>
    <d v="2016-06-01T00:00:00"/>
    <s v="John David Kimani"/>
    <s v="Male"/>
    <s v="99999"/>
    <s v="711754429"/>
    <s v=""/>
    <s v=""/>
    <s v=""/>
    <n v="36.771791999999998"/>
    <n v="-1.0348569999999999"/>
    <s v="Kiambu"/>
    <s v="Githunguri"/>
    <s v="Githunguri"/>
    <s v="Nyamothangi"/>
    <x v="3"/>
    <s v="Nilelynk Innovators"/>
    <s v=""/>
    <s v=""/>
    <s v="Informal Business"/>
    <s v="KENBIM"/>
  </r>
  <r>
    <s v="VPA6"/>
    <s v="KE-NAI-1601-16384"/>
    <x v="1"/>
    <s v=""/>
    <s v="21st November,2015"/>
    <d v="2015-11-21T00:00:00"/>
    <s v="10th January,2016"/>
    <d v="2016-01-10T00:00:00"/>
    <s v="Simon Kariuki"/>
    <s v="Male"/>
    <s v="11182328"/>
    <s v="723772376"/>
    <s v=""/>
    <s v=""/>
    <s v=""/>
    <n v="36.704073999999999"/>
    <n v="-1.2845489999999999"/>
    <s v="Nairobi"/>
    <s v="Dagoretti South"/>
    <s v="Dagoretti"/>
    <s v="Waithaka"/>
    <x v="3"/>
    <s v="Nilelynk Innovators"/>
    <s v=""/>
    <s v=""/>
    <s v="Informal Business"/>
    <s v="KENBIM"/>
  </r>
  <r>
    <s v="VPA6"/>
    <s v="KE-MAC-1602-16385"/>
    <x v="1"/>
    <s v=""/>
    <s v="13th December,2015"/>
    <d v="2015-12-13T00:00:00"/>
    <s v="1st February,2016"/>
    <d v="2016-02-01T00:00:00"/>
    <s v="Peter Njoroge"/>
    <s v="Male"/>
    <s v="99999"/>
    <s v="723850843"/>
    <s v="2342043232"/>
    <s v=""/>
    <s v=""/>
    <n v="37.433056000000001"/>
    <n v="-1.035833"/>
    <s v="Machakos"/>
    <s v="Yatta"/>
    <s v="Kiuinyoni"/>
    <s v="Mbembani"/>
    <x v="3"/>
    <s v="Nilelynk Innovators"/>
    <s v=""/>
    <s v=""/>
    <s v="Informal Business"/>
    <s v="KENBIM"/>
  </r>
  <r>
    <s v="VPA6"/>
    <s v="KE-KIR-1607-16421"/>
    <x v="1"/>
    <s v=""/>
    <s v="24th May,2016"/>
    <d v="2016-05-24T00:00:00"/>
    <s v="13th July,2016"/>
    <d v="2016-07-13T00:00:00"/>
    <s v="Peter Mwangi Martin"/>
    <s v="Male"/>
    <s v="9187474"/>
    <s v="731631910"/>
    <s v=""/>
    <s v=""/>
    <s v=""/>
    <n v="37.214235000000002"/>
    <n v="-0.54252199999999995"/>
    <s v="Kirinyaga"/>
    <s v="Kirinyaga"/>
    <s v="Mukure"/>
    <s v="Kiburu"/>
    <x v="3"/>
    <s v="Jacob Maina Mwangi"/>
    <s v=""/>
    <s v=""/>
    <s v="Informal Business"/>
    <s v="KENBIM"/>
  </r>
  <r>
    <s v="VPA6"/>
    <s v="KE-EMB-1608-16440"/>
    <x v="1"/>
    <s v=""/>
    <s v="12th June,2016"/>
    <d v="2016-06-12T00:00:00"/>
    <s v="1st August,2016"/>
    <d v="2016-08-01T00:00:00"/>
    <s v="Jacenter Wanjira Muriuki"/>
    <s v="Female"/>
    <s v="12402687"/>
    <s v="727233542"/>
    <s v=""/>
    <s v=""/>
    <s v=""/>
    <n v="37.526026999999999"/>
    <n v="-0.47794399999999998"/>
    <s v="Embu"/>
    <s v="Manyatta"/>
    <s v="Gaturi"/>
    <s v="Makengi"/>
    <x v="3"/>
    <s v="David Chege"/>
    <s v=""/>
    <s v=""/>
    <s v="Informal Business"/>
    <s v="MKD"/>
  </r>
  <r>
    <s v="VPA6"/>
    <s v="KE-KIR-1604-16456"/>
    <x v="2"/>
    <s v="Hostile Client"/>
    <s v="11th February,2016"/>
    <d v="2016-02-11T00:00:00"/>
    <s v="1st April,2016"/>
    <d v="2016-04-01T00:00:00"/>
    <s v="Anthony Mwai Njogu"/>
    <s v="Male"/>
    <s v="99999"/>
    <s v="727664709"/>
    <s v=""/>
    <s v=""/>
    <s v=""/>
    <m/>
    <m/>
    <s v="Kirinyaga"/>
    <s v="Kirinyaga Central"/>
    <s v="Mutira"/>
    <s v="Kaguyu"/>
    <x v="3"/>
    <s v="Nicholas Kimenyi"/>
    <s v=""/>
    <s v=""/>
    <s v="Informal Business"/>
    <s v="KENBIM"/>
  </r>
  <r>
    <s v="VPA6"/>
    <s v="KE-KIR-1604-16463"/>
    <x v="1"/>
    <s v=""/>
    <s v="11th February,2016"/>
    <d v="2016-02-11T00:00:00"/>
    <s v="1st April,2016"/>
    <d v="2016-04-01T00:00:00"/>
    <s v="Julius Kinyua Mburi"/>
    <s v="Male"/>
    <s v="99999"/>
    <s v="0723831831"/>
    <s v=""/>
    <s v=""/>
    <s v=""/>
    <n v="37.243881000000002"/>
    <n v="-0.50906399999999996"/>
    <s v="Kirinyaga"/>
    <s v="Kerugoya/Kutus"/>
    <s v="Mutira"/>
    <s v="Kirunda"/>
    <x v="3"/>
    <s v="Nicholas Kimenyi"/>
    <s v=""/>
    <s v=""/>
    <s v="Informal Business"/>
    <s v="KENBIM"/>
  </r>
  <r>
    <s v="VPA6"/>
    <s v="KE-KIR-1604-16466"/>
    <x v="2"/>
    <s v="Hostile Client"/>
    <s v="11th February,2016"/>
    <d v="2016-02-11T00:00:00"/>
    <s v="1st April,2016"/>
    <d v="2016-04-01T00:00:00"/>
    <s v="John Murimi Muriithi"/>
    <s v="Male"/>
    <s v="99999"/>
    <s v="791035548"/>
    <s v=""/>
    <s v=""/>
    <s v=""/>
    <n v="37.213303000000003"/>
    <n v="-0.43565500000000001"/>
    <s v="Kirinyaga"/>
    <s v="Kirinyaga Central"/>
    <s v="Mutira"/>
    <s v="Kaguyu"/>
    <x v="3"/>
    <s v="Nicholas Kimenyi"/>
    <s v=""/>
    <s v=""/>
    <s v="Informal Business"/>
    <s v="KENBIM"/>
  </r>
  <r>
    <s v="VPA6"/>
    <s v="KE-KIR-1601-16472"/>
    <x v="0"/>
    <s v="Hostile Client"/>
    <s v="12th November,2015"/>
    <d v="2015-11-12T00:00:00"/>
    <s v="1st January,2016"/>
    <d v="2016-01-01T00:00:00"/>
    <s v="James Waweru Muthoni"/>
    <s v="Male"/>
    <s v="99999"/>
    <s v="701175497"/>
    <s v=""/>
    <s v=""/>
    <s v=""/>
    <n v="37.235962000000001"/>
    <n v="-0.475968"/>
    <s v="Kirinyaga"/>
    <s v="Kirinyaga Central"/>
    <s v="Mutira"/>
    <s v="Kabari"/>
    <x v="3"/>
    <s v="Nicholas Kimenyi"/>
    <s v=""/>
    <s v=""/>
    <s v="Informal Business"/>
    <s v="KENBIM"/>
  </r>
  <r>
    <s v="VPA6"/>
    <s v="KE-KIR-1604-16473"/>
    <x v="2"/>
    <s v="Hostile Client"/>
    <s v="11th February,2016"/>
    <d v="2016-02-11T00:00:00"/>
    <s v="1st April,2016"/>
    <d v="2016-04-01T00:00:00"/>
    <s v="Peterson Ngiima Karani"/>
    <s v="Male"/>
    <s v="99999"/>
    <s v="724859429"/>
    <s v=""/>
    <s v=""/>
    <s v=""/>
    <m/>
    <m/>
    <s v="Kirinyaga"/>
    <s v="Kirinyaga Central"/>
    <s v="Mutira"/>
    <s v="Kabari"/>
    <x v="3"/>
    <s v="Nicholas Kimenyi"/>
    <s v=""/>
    <s v=""/>
    <s v="Informal Business"/>
    <s v="KENBIM"/>
  </r>
  <r>
    <s v="VPA6"/>
    <s v="KE-NYE-1608-16475"/>
    <x v="2"/>
    <s v="Hostile Client"/>
    <s v="12th June,2016"/>
    <d v="2016-06-12T00:00:00"/>
    <s v="1st August,2016"/>
    <d v="2016-08-01T00:00:00"/>
    <s v="Joseph Karani Gituri"/>
    <s v="Male"/>
    <s v="23551660"/>
    <s v="723261279"/>
    <s v=""/>
    <s v=""/>
    <s v=""/>
    <n v="37.179670000000002"/>
    <n v="-0.47957699999999998"/>
    <s v="Nyeri"/>
    <s v="Mathira"/>
    <s v="Kieni"/>
    <s v="Kamondo"/>
    <x v="3"/>
    <s v="Nicholas Kimenyi"/>
    <s v=""/>
    <s v=""/>
    <s v="Informal Business"/>
    <s v="KENBIM"/>
  </r>
  <r>
    <s v="VPA6"/>
    <s v="KE-KIR-1602-16487"/>
    <x v="1"/>
    <s v=""/>
    <s v="13th December,2015"/>
    <d v="2015-12-13T00:00:00"/>
    <s v="1st February,2016"/>
    <d v="2016-02-01T00:00:00"/>
    <s v="Jastin Munene Mugo"/>
    <s v="Male"/>
    <s v="1211381"/>
    <s v="723341485"/>
    <s v=""/>
    <s v=""/>
    <s v=""/>
    <n v="37.283507"/>
    <n v="-0.52482099999999998"/>
    <s v="Kirinyaga"/>
    <s v="Kerugoya/Kutus"/>
    <s v="Kerugoya"/>
    <s v="Kaitheri"/>
    <x v="3"/>
    <s v="David Chege"/>
    <s v=""/>
    <s v=""/>
    <s v="Informal Business"/>
    <s v="KENBIM"/>
  </r>
  <r>
    <s v="VPA6"/>
    <s v="KE-NYA-1608-16496"/>
    <x v="1"/>
    <s v=""/>
    <s v="19th June,2016"/>
    <d v="2016-06-19T00:00:00"/>
    <s v="8th August,2016"/>
    <d v="2016-08-08T00:00:00"/>
    <s v="Jane Wangechi Gichuru"/>
    <s v="Female"/>
    <s v="3440165"/>
    <s v="725919915"/>
    <s v=""/>
    <s v=""/>
    <s v=""/>
    <n v="36.294263000000001"/>
    <n v="-0.252693"/>
    <s v="Nyandarua"/>
    <s v="Ol Kalou"/>
    <s v="Kanjuiri"/>
    <s v="Upper Gilgil"/>
    <x v="3"/>
    <s v="Reuben K Kimenyi"/>
    <s v=""/>
    <s v=""/>
    <s v="Informal Business"/>
    <s v="KENBIM"/>
  </r>
  <r>
    <s v="VPA6"/>
    <s v="KE-NYA-1608-16498"/>
    <x v="1"/>
    <s v=""/>
    <s v="19th June,2016"/>
    <d v="2016-06-19T00:00:00"/>
    <s v="8th August,2016"/>
    <d v="2016-08-08T00:00:00"/>
    <s v="Susan W Mbugua"/>
    <s v="Female"/>
    <s v="11029681"/>
    <s v="720829020"/>
    <s v=""/>
    <s v=""/>
    <s v=""/>
    <n v="36.382938000000003"/>
    <n v="-0.35933999999999999"/>
    <s v="Nyandarua"/>
    <s v="Ol Kalou"/>
    <s v="Kaimbaga"/>
    <s v="Kaimbaga"/>
    <x v="3"/>
    <s v="Reuben K Kimenyi"/>
    <s v=""/>
    <s v=""/>
    <s v="Informal Business"/>
    <s v="KENBIM"/>
  </r>
  <r>
    <s v="VPA6"/>
    <s v="KE-NYA-1608-16502"/>
    <x v="1"/>
    <s v=""/>
    <s v="12th June,2016"/>
    <d v="2016-06-12T00:00:00"/>
    <s v="1st August,2016"/>
    <d v="2016-08-01T00:00:00"/>
    <s v="Joseph Moriasi Aroni"/>
    <s v="Male"/>
    <s v="10468028"/>
    <s v="728977673"/>
    <s v=""/>
    <s v=""/>
    <s v=""/>
    <n v="35.008271999999998"/>
    <n v="-0.53756000000000004"/>
    <s v="Nyamira"/>
    <s v="Nyamira North"/>
    <s v="Itibo"/>
    <s v="Tombe"/>
    <x v="3"/>
    <s v="Joel N Moigare"/>
    <s v=""/>
    <s v=""/>
    <s v="Informal Business"/>
    <s v="KENBIM"/>
  </r>
  <r>
    <s v="VPA6"/>
    <s v="KE-EMB-1607-16510"/>
    <x v="2"/>
    <s v="Hostile Client"/>
    <s v="12th May,2016"/>
    <d v="2016-05-12T00:00:00"/>
    <s v="1st July,2016"/>
    <d v="2016-07-01T00:00:00"/>
    <s v="John Njagi Njiru"/>
    <s v="Male"/>
    <s v="20056940"/>
    <s v="710928897"/>
    <s v=""/>
    <s v=""/>
    <s v=""/>
    <n v="37.525906999999997"/>
    <n v="-0.478043"/>
    <s v="Embu"/>
    <s v="Manyatta"/>
    <s v="Gatura"/>
    <s v="Ngure"/>
    <x v="3"/>
    <s v="David Chege"/>
    <s v=""/>
    <s v=""/>
    <s v="Informal Business"/>
    <s v="KENBIM"/>
  </r>
  <r>
    <s v="VPA6"/>
    <s v="KE-EMB-1607-16546"/>
    <x v="2"/>
    <s v="Hostile Client"/>
    <s v="12th May,2016"/>
    <d v="2016-05-12T00:00:00"/>
    <s v="1st July,2016"/>
    <d v="2016-07-01T00:00:00"/>
    <s v="David Muriuki Njiru"/>
    <s v="Male"/>
    <s v="9285946"/>
    <s v="792551766"/>
    <s v=""/>
    <s v=""/>
    <s v=""/>
    <m/>
    <m/>
    <s v="Embu"/>
    <s v="Manyatta"/>
    <s v="Gaturi"/>
    <s v="Ndui"/>
    <x v="3"/>
    <s v="David Chege"/>
    <s v="David Chege Wangui"/>
    <s v=""/>
    <s v="Informal Business"/>
    <s v="KENBIM"/>
  </r>
  <r>
    <s v="VPA6"/>
    <s v="KE-KIR-1607-16547"/>
    <x v="1"/>
    <s v=""/>
    <s v="12th May,2016"/>
    <d v="2016-05-12T00:00:00"/>
    <s v="1st July,2016"/>
    <d v="2016-07-01T00:00:00"/>
    <s v="Caroline Muthoni Kinyua"/>
    <s v="Female"/>
    <s v="1265367"/>
    <s v="710650004"/>
    <s v=""/>
    <s v=""/>
    <s v=""/>
    <n v="37.188983999999998"/>
    <n v="-0.57780699999999996"/>
    <s v="Kirinyaga"/>
    <s v="Ndia"/>
    <s v="Kinii"/>
    <s v="Gatini"/>
    <x v="3"/>
    <s v="David Chege"/>
    <s v=""/>
    <s v=""/>
    <s v="Informal Business"/>
    <s v="KENBIM"/>
  </r>
  <r>
    <s v="VPA6"/>
    <s v="KE-EMB-1607-16548"/>
    <x v="0"/>
    <s v="Unreachable"/>
    <s v="12th May,2016"/>
    <d v="2016-05-12T00:00:00"/>
    <s v="1st July,2016"/>
    <d v="2016-07-01T00:00:00"/>
    <s v="Ibrahim Muriithi Nyaga"/>
    <s v="Male"/>
    <s v="3667187"/>
    <s v="734341096"/>
    <s v=""/>
    <s v=""/>
    <s v=""/>
    <m/>
    <m/>
    <s v="Embu"/>
    <s v="Runyenjes"/>
    <s v="Kieni"/>
    <s v="Kathanji"/>
    <x v="3"/>
    <s v="David Chege"/>
    <s v="David Chege Wangui"/>
    <s v=""/>
    <s v="Informal Business"/>
    <s v="KENBIM"/>
  </r>
  <r>
    <s v="VPA6"/>
    <s v="KE-KIR-1603-16574"/>
    <x v="1"/>
    <s v=""/>
    <s v="11th January,2016"/>
    <d v="2016-01-11T00:00:00"/>
    <s v="1st March,2016"/>
    <d v="2016-03-01T00:00:00"/>
    <s v="Joyce Wagatwe Muriithi"/>
    <s v="Female"/>
    <s v="2906163"/>
    <s v="718433117"/>
    <s v=""/>
    <s v=""/>
    <s v=""/>
    <n v="37.232602"/>
    <n v="-0.43833499999999997"/>
    <s v="Kirinyaga"/>
    <s v="Kirinyaga Central"/>
    <s v="Mutira"/>
    <s v="Kabari"/>
    <x v="3"/>
    <s v="Nicholas Kimenyi"/>
    <s v=""/>
    <s v=""/>
    <s v="Informal Business"/>
    <s v="KENBIM"/>
  </r>
  <r>
    <s v="VPA6"/>
    <s v="KE-NYE-1603-16597"/>
    <x v="0"/>
    <s v="Unreachable"/>
    <s v="11th January,2016"/>
    <d v="2016-01-11T00:00:00"/>
    <s v="1st March,2016"/>
    <d v="2016-03-01T00:00:00"/>
    <s v="Daniel Muraguri Irungu"/>
    <s v="Male"/>
    <s v="21187363"/>
    <s v="723681000"/>
    <s v=""/>
    <s v=""/>
    <s v=""/>
    <m/>
    <m/>
    <s v="Nyeri"/>
    <s v="Mukurwe-Ini"/>
    <s v="Githii"/>
    <s v="Ichamara"/>
    <x v="3"/>
    <s v="Nicholas Kimenyi"/>
    <s v=""/>
    <s v=""/>
    <s v="Informal Business"/>
    <s v="KENBIM"/>
  </r>
  <r>
    <s v="VPA6"/>
    <s v="KE-TAI-1606-16601"/>
    <x v="2"/>
    <s v="Grievance"/>
    <s v="12th April,2016"/>
    <d v="2016-04-12T00:00:00"/>
    <s v="1st June,2016"/>
    <d v="2016-06-01T00:00:00"/>
    <s v="Abduh Mrondwe Omari"/>
    <s v="Male"/>
    <s v="11654163"/>
    <s v="755370966"/>
    <s v=""/>
    <s v=""/>
    <s v=""/>
    <n v="37.706671"/>
    <n v="-3.519288"/>
    <s v="Taita/Taveta"/>
    <s v="Taveta"/>
    <s v="Bomeni"/>
    <s v="Marudu"/>
    <x v="3"/>
    <s v="John Kariuki"/>
    <s v=""/>
    <s v=""/>
    <s v="Informal Business"/>
    <s v="MKD"/>
  </r>
  <r>
    <s v="VPA6"/>
    <s v="KE-NAK-1605-16711"/>
    <x v="1"/>
    <s v=""/>
    <s v="12th March,2016"/>
    <d v="2016-03-12T00:00:00"/>
    <s v="1st May,2016"/>
    <d v="2016-05-01T00:00:00"/>
    <s v="Miriam Wachuka"/>
    <s v="Female"/>
    <s v="99999"/>
    <s v="725690680"/>
    <s v=""/>
    <s v=""/>
    <s v=""/>
    <n v="36.163507000000003"/>
    <n v="-0.14228499999999999"/>
    <s v="Nakuru"/>
    <s v="Bahati"/>
    <s v="Bahati"/>
    <s v="Bahati"/>
    <x v="3"/>
    <s v="Peter Kamau Macharia"/>
    <s v=""/>
    <s v=""/>
    <s v="Informal Business"/>
    <s v="MKD"/>
  </r>
  <r>
    <s v="VPA6"/>
    <s v="KE-KIS-1606-16719"/>
    <x v="1"/>
    <s v=""/>
    <s v="12th April,2016"/>
    <d v="2016-04-12T00:00:00"/>
    <s v="1st June,2016"/>
    <d v="2016-06-01T00:00:00"/>
    <s v="Peter Omari Gichana"/>
    <s v="Male"/>
    <s v="99999"/>
    <s v="723716514"/>
    <s v=""/>
    <s v=""/>
    <s v=""/>
    <n v="34.781832999999999"/>
    <n v="-0.60555700000000001"/>
    <s v="Kisii"/>
    <s v="Kisii South"/>
    <s v="Nyakoe"/>
    <s v="Nyakoe"/>
    <x v="3"/>
    <s v="Joseph Oigara Nyakundi"/>
    <s v=""/>
    <s v=""/>
    <s v="Informal Business"/>
    <s v="KENBIM"/>
  </r>
  <r>
    <s v="VPA6"/>
    <s v="KE-NYE-1611-16721"/>
    <x v="1"/>
    <s v=""/>
    <s v="12th September,2016"/>
    <d v="2016-09-12T00:00:00"/>
    <s v="1st November,2016"/>
    <d v="2016-11-01T00:00:00"/>
    <s v="Margaret Wangui Mutahi"/>
    <s v="Male"/>
    <s v="3191400"/>
    <s v="72264568"/>
    <s v=""/>
    <s v=""/>
    <s v=""/>
    <n v="37.062235000000001"/>
    <n v="-0.53123500000000001"/>
    <s v="Nyeri"/>
    <s v="Mukurweni"/>
    <s v=""/>
    <s v="Kahiti"/>
    <x v="3"/>
    <s v="Nekta Investments Limited"/>
    <s v=""/>
    <s v=""/>
    <s v="Informal Business"/>
    <s v="MKD"/>
  </r>
  <r>
    <s v="VPA6"/>
    <s v="KE-NYE-1605-16722"/>
    <x v="0"/>
    <s v="Unreachable"/>
    <s v="12th March,2016"/>
    <d v="2016-03-12T00:00:00"/>
    <s v="1st May,2016"/>
    <d v="2016-05-01T00:00:00"/>
    <s v="Joseph Mwangi Njoroge"/>
    <s v="Male"/>
    <s v="99999"/>
    <s v=""/>
    <s v=""/>
    <s v=""/>
    <s v=""/>
    <n v="37.174708000000003"/>
    <n v="-0.45102799999999998"/>
    <s v="Nyeri"/>
    <s v="Mathira East"/>
    <s v="Iria-Ini"/>
    <s v="Ndima"/>
    <x v="3"/>
    <s v="Nekta Investments Limited"/>
    <s v="Nekta Investments Limited"/>
    <s v=""/>
    <s v="Informal Business"/>
    <s v="MKD"/>
  </r>
  <r>
    <s v="VPA6"/>
    <s v="KE-KIR-1603-16750"/>
    <x v="2"/>
    <s v="Hostile Client"/>
    <s v="11th January,2016"/>
    <d v="2016-01-11T00:00:00"/>
    <s v="1st March,2016"/>
    <d v="2016-03-01T00:00:00"/>
    <s v="Jack Martin Murimi"/>
    <s v="Male"/>
    <s v="2143600"/>
    <s v="729031493"/>
    <s v=""/>
    <s v=""/>
    <s v=""/>
    <m/>
    <m/>
    <s v="Kirinyaga"/>
    <s v="Gichugu"/>
    <s v="Kabare"/>
    <s v="Githucu"/>
    <x v="3"/>
    <s v="Isaiah M Wandeto"/>
    <s v="Isaiah M Wandeto"/>
    <s v=""/>
    <s v="Informal Business"/>
    <s v="KENBIM"/>
  </r>
  <r>
    <s v="VPA6"/>
    <s v="KE-KIR-1604-16751"/>
    <x v="0"/>
    <s v="Unreachable"/>
    <s v="11th February,2016"/>
    <d v="2016-02-11T00:00:00"/>
    <s v="1st April,2016"/>
    <d v="2016-04-01T00:00:00"/>
    <s v="Peterson Munene"/>
    <s v="Male"/>
    <s v="28436314"/>
    <s v="723962214"/>
    <s v=""/>
    <s v=""/>
    <s v=""/>
    <m/>
    <m/>
    <s v="Kirinyaga"/>
    <s v="Kirinyaga Central"/>
    <s v="Karia"/>
    <s v="Kathiru-Ini"/>
    <x v="3"/>
    <s v="Isaiah M Wandeto"/>
    <s v="Isaiah M Wandeto"/>
    <s v=""/>
    <s v="Informal Business"/>
    <s v="KENBIM"/>
  </r>
  <r>
    <s v="VPA6"/>
    <s v="KE-KIA-1601-16756"/>
    <x v="1"/>
    <s v=""/>
    <s v="12th November,2015"/>
    <d v="2015-11-12T00:00:00"/>
    <s v="1st January,2016"/>
    <d v="2016-01-01T00:00:00"/>
    <s v="Isaac M Njiraini"/>
    <s v="Male"/>
    <s v="1415725"/>
    <s v="714941662"/>
    <s v=""/>
    <s v=""/>
    <s v=""/>
    <n v="36.858922999999997"/>
    <n v="-0.95270699999999997"/>
    <s v="Kiambu"/>
    <s v="Gatundu North"/>
    <s v="Githobokoni"/>
    <s v="Karinga"/>
    <x v="3"/>
    <s v="Geoffrey K Gitau"/>
    <s v="Geoffrey K Gitau"/>
    <s v=""/>
    <s v="Informal Business"/>
    <s v="KENBIM"/>
  </r>
  <r>
    <s v="VPA6"/>
    <s v="KE-KIR-1610-16758"/>
    <x v="1"/>
    <s v=""/>
    <s v="12th August,2016"/>
    <d v="2016-08-12T00:00:00"/>
    <s v="1st October,2016"/>
    <d v="2016-10-01T00:00:00"/>
    <s v="James Ayub Muriithi"/>
    <s v="Male"/>
    <s v="2924319"/>
    <s v="720248739"/>
    <s v=""/>
    <s v=""/>
    <s v=""/>
    <n v="37.386305"/>
    <n v="-0.43242399999999998"/>
    <s v="Kirinyaga"/>
    <s v="Kirinyaga East"/>
    <s v="Ngariama"/>
    <s v="Kamwanya"/>
    <x v="3"/>
    <s v="Zablon Kimindio Kibara"/>
    <s v=""/>
    <s v=""/>
    <s v="Informal Business"/>
    <s v="KENBIM"/>
  </r>
  <r>
    <s v="VPA6"/>
    <s v="KE-KIR-1610-16759"/>
    <x v="0"/>
    <s v="Unreachable"/>
    <s v="12th August,2016"/>
    <d v="2016-08-12T00:00:00"/>
    <s v="1st October,2016"/>
    <d v="2016-10-01T00:00:00"/>
    <s v="John Gachanja Mundia"/>
    <s v="Male"/>
    <s v="13451496"/>
    <s v="722986400"/>
    <s v=""/>
    <s v=""/>
    <s v=""/>
    <n v="37.259481999999998"/>
    <n v="-0.63119800000000004"/>
    <s v="Kirinyaga"/>
    <s v="Kirinyaga Central"/>
    <s v="Muthithi"/>
    <s v="Kagio"/>
    <x v="3"/>
    <s v="Zablon Kimindio Kibara"/>
    <s v=""/>
    <s v=""/>
    <s v="Informal Business"/>
    <s v="KENBIM"/>
  </r>
  <r>
    <s v="VPA6"/>
    <s v="KE-KIR-1608-16760"/>
    <x v="0"/>
    <s v="Unreachable"/>
    <s v="12th June,2016"/>
    <d v="2016-06-12T00:00:00"/>
    <s v="1st August,2016"/>
    <d v="2016-08-01T00:00:00"/>
    <s v="Michael Mwangi Githinji"/>
    <s v="Male"/>
    <s v="26199477"/>
    <s v="719276145"/>
    <s v=""/>
    <s v=""/>
    <s v=""/>
    <n v="37.363688000000003"/>
    <n v="-0.66511699999999996"/>
    <s v="Kirinyaga"/>
    <s v="Kirinyaga East"/>
    <s v="Kimbimbi"/>
    <s v="Kimuri"/>
    <x v="3"/>
    <s v="Zablon Kimindio Kibara"/>
    <s v=""/>
    <s v=""/>
    <s v="Informal Business"/>
    <s v="KENBIM"/>
  </r>
  <r>
    <s v="VPA6"/>
    <s v="KE-NAK-1606-16761"/>
    <x v="1"/>
    <s v=""/>
    <s v="12th May,2016"/>
    <d v="2016-05-12T00:00:00"/>
    <s v="20th June,2016"/>
    <d v="2016-06-20T00:00:00"/>
    <s v="John Nganga Kiarie"/>
    <s v="Male"/>
    <s v="2481056"/>
    <s v="723916871"/>
    <s v=""/>
    <s v=""/>
    <s v=""/>
    <n v="36.006256999999998"/>
    <n v="-0.253942"/>
    <s v="Nakuru"/>
    <s v="Rongai"/>
    <s v="Rongai"/>
    <s v="Kiamwangi"/>
    <x v="3"/>
    <s v="Peter Kamau Macharia"/>
    <s v="Peter Kamau Macharia"/>
    <s v=""/>
    <s v="Informal Business"/>
    <s v="MKD"/>
  </r>
  <r>
    <s v="VPA6"/>
    <s v="KE-NYA-1611-16765"/>
    <x v="1"/>
    <s v=""/>
    <s v="7th October,2016"/>
    <d v="2016-10-07T00:00:00"/>
    <s v="26th November,2016"/>
    <d v="2016-11-26T00:00:00"/>
    <s v="Dorcas Amoro Kerubo"/>
    <s v="Female"/>
    <s v="13089870"/>
    <s v="717193468"/>
    <s v=""/>
    <s v=""/>
    <s v=""/>
    <n v="34.943528000000001"/>
    <n v="-0.564415"/>
    <s v="Nyamira"/>
    <s v="Nyamira"/>
    <s v="Bonyamatuta Chache"/>
    <s v="Nyairicha"/>
    <x v="3"/>
    <s v="Joel N Moigare"/>
    <s v="Joel Nyambane Moigare"/>
    <s v=""/>
    <s v="Informal Business"/>
    <s v="KENBIM"/>
  </r>
  <r>
    <s v="VPA6"/>
    <s v="KE-KIR-1609-16867"/>
    <x v="0"/>
    <s v="Unreachable"/>
    <s v="13th July,2016"/>
    <d v="2016-07-13T00:00:00"/>
    <s v="1st September,2016"/>
    <d v="2016-09-01T00:00:00"/>
    <s v="Esther Wainoi K"/>
    <s v="Female"/>
    <s v="22835261"/>
    <s v="789457782"/>
    <s v=""/>
    <s v=""/>
    <s v=""/>
    <m/>
    <m/>
    <s v="Kirinyaga"/>
    <s v="Kirinyaga Central"/>
    <s v="Mutira"/>
    <s v="Kagumo"/>
    <x v="3"/>
    <s v="Nicholas Kimenyi"/>
    <s v="Nicholas Gichura Kimenyi"/>
    <s v=""/>
    <s v="Informal Business"/>
    <s v="KENBIM"/>
  </r>
  <r>
    <s v="VPA6"/>
    <s v="KE-KIR-1604-16869"/>
    <x v="2"/>
    <s v="Hostile Client"/>
    <s v="11th February,2016"/>
    <d v="2016-02-11T00:00:00"/>
    <s v="1st April,2016"/>
    <d v="2016-04-01T00:00:00"/>
    <s v="Pay Karoki"/>
    <s v="Male"/>
    <s v="21311029"/>
    <s v="734352536"/>
    <s v=""/>
    <s v=""/>
    <s v=""/>
    <m/>
    <m/>
    <s v="Kirinyaga"/>
    <s v="Ndia"/>
    <s v="Kabari"/>
    <s v="Kaguyu"/>
    <x v="3"/>
    <s v="Nicholas Kimenyi"/>
    <s v="Nicholas Gichura Kimenyi"/>
    <s v=""/>
    <s v="Informal Business"/>
    <s v="KENBIM"/>
  </r>
  <r>
    <s v="VPA6"/>
    <s v="KE-NYE-1604-16873"/>
    <x v="0"/>
    <s v="Unreachable"/>
    <s v="11th February,2016"/>
    <d v="2016-02-11T00:00:00"/>
    <s v="1st April,2016"/>
    <d v="2016-04-01T00:00:00"/>
    <s v="George Njogu Kamaku"/>
    <s v="Male"/>
    <s v="23051381"/>
    <s v="706394926"/>
    <s v=""/>
    <s v=""/>
    <s v=""/>
    <m/>
    <m/>
    <s v="Nyeri"/>
    <s v="Mathira East"/>
    <s v="Kamakwa"/>
    <s v="Ndima"/>
    <x v="3"/>
    <s v="Nicholas Kimenyi"/>
    <s v="Nicholas Gichura Kimenyi"/>
    <s v=""/>
    <s v="Informal Business"/>
    <s v="KENBIM"/>
  </r>
  <r>
    <s v="VPA6"/>
    <s v="KE-NAK-1608-16879"/>
    <x v="0"/>
    <s v="Unreachable"/>
    <s v="12th June,2016"/>
    <d v="2016-06-12T00:00:00"/>
    <s v="1st August,2016"/>
    <d v="2016-08-01T00:00:00"/>
    <s v="Judy Wangu Kinyua"/>
    <s v="Female"/>
    <s v="23405463"/>
    <s v="715671822"/>
    <s v=""/>
    <s v=""/>
    <s v=""/>
    <m/>
    <m/>
    <s v="Nakuru"/>
    <s v="Subukia"/>
    <s v="Kamutongu"/>
    <s v="Kiini"/>
    <x v="3"/>
    <s v="Nicholas Kimenyi"/>
    <s v="Nicholas Gichura Kimenyi"/>
    <s v=""/>
    <s v="Informal Business"/>
    <s v="KENBIM"/>
  </r>
  <r>
    <s v="VPA6"/>
    <s v="KE-KIR-1605-16883"/>
    <x v="2"/>
    <s v="Abandoned"/>
    <s v="12th March,2016"/>
    <d v="2016-03-12T00:00:00"/>
    <s v="1st May,2016"/>
    <d v="2016-05-01T00:00:00"/>
    <s v="Michael Munene"/>
    <s v="Male"/>
    <s v="23007106"/>
    <s v="726293049"/>
    <s v=""/>
    <s v=""/>
    <s v=""/>
    <m/>
    <m/>
    <s v="Kirinyaga"/>
    <s v="Kirinyaga Central"/>
    <s v="Ndia"/>
    <s v="Kabari"/>
    <x v="3"/>
    <s v="Nicholas Kimenyi"/>
    <s v="Nicholas Gichura Kimenyi"/>
    <s v=""/>
    <s v="Informal Business"/>
    <s v="KENBIM"/>
  </r>
  <r>
    <s v="VPA6"/>
    <s v="KE-MUR-1609-16885"/>
    <x v="0"/>
    <s v="Unreachable"/>
    <s v="22nd July,2016"/>
    <d v="2016-07-22T00:00:00"/>
    <s v="10th September,2016"/>
    <d v="2016-09-10T00:00:00"/>
    <s v="James Wachira"/>
    <s v="Male"/>
    <s v="22056314"/>
    <s v="789548642"/>
    <s v=""/>
    <s v=""/>
    <s v=""/>
    <m/>
    <m/>
    <s v="Murang'a"/>
    <s v="Mathioya"/>
    <s v="Kandara"/>
    <s v="Kariko"/>
    <x v="3"/>
    <s v="Nicholas Kimenyi"/>
    <s v="Nicholas Gichura Kimenyi"/>
    <s v=""/>
    <s v="Informal Business"/>
    <s v="KENBIM"/>
  </r>
  <r>
    <s v="VPA6"/>
    <s v="KE-MUR-1605-16886"/>
    <x v="0"/>
    <s v="Unreachable"/>
    <s v="12th March,2016"/>
    <d v="2016-03-12T00:00:00"/>
    <s v="1st May,2016"/>
    <d v="2016-05-01T00:00:00"/>
    <s v="Francis Gichangi Muriithi"/>
    <s v="Male"/>
    <s v="21890113"/>
    <s v="719677801"/>
    <s v=""/>
    <s v=""/>
    <s v=""/>
    <m/>
    <m/>
    <s v="Murang'a"/>
    <s v="Mathioya"/>
    <s v="Kandara"/>
    <s v="Makuyu"/>
    <x v="3"/>
    <s v="Nicholas Kimenyi"/>
    <s v="Nicholas Gichura Kimenyi"/>
    <s v=""/>
    <s v="Informal Business"/>
    <s v="KENBIM"/>
  </r>
  <r>
    <s v="VPA6"/>
    <s v="KE-NYE-1604-16887"/>
    <x v="2"/>
    <s v="Hostile Client"/>
    <s v="11th February,2016"/>
    <d v="2016-02-11T00:00:00"/>
    <s v="1st April,2016"/>
    <d v="2016-04-01T00:00:00"/>
    <s v="Sammy Maina"/>
    <s v="Male"/>
    <s v="34611056"/>
    <s v="710956497"/>
    <s v=""/>
    <s v=""/>
    <s v=""/>
    <m/>
    <m/>
    <s v="Nyeri"/>
    <s v="Kieni"/>
    <s v="Kamakwa"/>
    <s v="Kairothi"/>
    <x v="3"/>
    <s v="Nicholas Kimenyi"/>
    <s v="Nicholas Gichura Kimenyi"/>
    <s v=""/>
    <s v="Informal Business"/>
    <s v="KENBIM"/>
  </r>
  <r>
    <s v="VPA6"/>
    <s v="KE-KIR-1604-16889"/>
    <x v="2"/>
    <s v="Hostile Client"/>
    <s v="11th February,2016"/>
    <d v="2016-02-11T00:00:00"/>
    <s v="1st April,2016"/>
    <d v="2016-04-01T00:00:00"/>
    <s v="Loise Nyawira"/>
    <s v="Female"/>
    <s v="58345620"/>
    <s v="703181244"/>
    <s v=""/>
    <s v=""/>
    <s v=""/>
    <m/>
    <m/>
    <s v="Kirinyaga"/>
    <s v="Ndia"/>
    <s v="Muchacharia"/>
    <s v="Kiamwena"/>
    <x v="3"/>
    <s v="Nicholas Kimenyi"/>
    <s v="Nicholas Gichura Kimenyi"/>
    <s v=""/>
    <s v="Informal Business"/>
    <s v="KENBIM"/>
  </r>
  <r>
    <s v="VPA6"/>
    <s v="KE-KIR-1604-16890"/>
    <x v="2"/>
    <s v="Hostile Client"/>
    <s v="11th February,2016"/>
    <d v="2016-02-11T00:00:00"/>
    <s v="1st April,2016"/>
    <d v="2016-04-01T00:00:00"/>
    <s v="Stephen Kariuki"/>
    <s v="Male"/>
    <s v="3846233"/>
    <s v="702149026"/>
    <s v=""/>
    <s v=""/>
    <s v=""/>
    <n v="37.236632999999998"/>
    <n v="-0.47605199999999998"/>
    <s v="Kirinyaga"/>
    <s v="Kirinyaga Central"/>
    <s v="Mutira"/>
    <s v="Kaguyu"/>
    <x v="3"/>
    <s v="Nicholas Kimenyi"/>
    <s v="Nicholas Gichura Kimenyi"/>
    <s v=""/>
    <s v="Informal Business"/>
    <s v="KENBIM"/>
  </r>
  <r>
    <s v="VPA6"/>
    <s v="KE-KIR-1604-16900"/>
    <x v="2"/>
    <s v="Hostile Client"/>
    <s v="11th February,2016"/>
    <d v="2016-02-11T00:00:00"/>
    <s v="1st April,2016"/>
    <d v="2016-04-01T00:00:00"/>
    <s v="Johnson Munene Mwai"/>
    <s v="Male"/>
    <s v="563258"/>
    <s v="703253485"/>
    <s v=""/>
    <s v=""/>
    <s v=""/>
    <m/>
    <m/>
    <s v="Kirinyaga"/>
    <s v="Kirinyaga Central"/>
    <s v="Mutira"/>
    <s v="Kaguyu"/>
    <x v="3"/>
    <s v="Nicholas Kimenyi"/>
    <s v=""/>
    <s v=""/>
    <s v="Informal Business"/>
    <s v="KENBIM"/>
  </r>
  <r>
    <s v="VPA6"/>
    <s v="KE-KIR-1604-16902"/>
    <x v="0"/>
    <s v="Unreachable"/>
    <s v="11th February,2016"/>
    <d v="2016-02-11T00:00:00"/>
    <s v="1st April,2016"/>
    <d v="2016-04-01T00:00:00"/>
    <s v="Stephen Gachogu Mwai"/>
    <s v="Male"/>
    <s v="99999"/>
    <s v="731840383"/>
    <s v=""/>
    <s v=""/>
    <s v=""/>
    <m/>
    <m/>
    <s v="Kirinyaga"/>
    <s v="Kirinyaga Central"/>
    <s v="Mutira"/>
    <s v="Kaguyu"/>
    <x v="3"/>
    <s v="Nicholas Kimenyi"/>
    <s v=""/>
    <s v=""/>
    <s v="Informal Business"/>
    <s v="KENBIM"/>
  </r>
  <r>
    <s v="VPA6"/>
    <s v="KE-KIR-1604-16903"/>
    <x v="0"/>
    <s v="Unreachable"/>
    <s v="11th February,2016"/>
    <d v="2016-02-11T00:00:00"/>
    <s v="1st April,2016"/>
    <d v="2016-04-01T00:00:00"/>
    <s v="Samuel Wachira Muriuki"/>
    <s v="Male"/>
    <s v="99999"/>
    <s v="728006665"/>
    <s v=""/>
    <s v=""/>
    <s v=""/>
    <m/>
    <m/>
    <s v="Kirinyaga"/>
    <s v="Kirinyaga Central"/>
    <s v="Mutira"/>
    <s v="Kaguyu"/>
    <x v="3"/>
    <s v="Nicholas Kimenyi"/>
    <s v=""/>
    <s v=""/>
    <s v="Informal Business"/>
    <s v="KENBIM"/>
  </r>
  <r>
    <s v="VPA6"/>
    <s v="KE-KIR-1604-16905"/>
    <x v="2"/>
    <s v="Hostile Client"/>
    <s v="11th February,2016"/>
    <d v="2016-02-11T00:00:00"/>
    <s v="1st April,2016"/>
    <d v="2016-04-01T00:00:00"/>
    <s v="David Muthii Wanjiku"/>
    <s v="Male"/>
    <s v="25501731"/>
    <s v="721968154"/>
    <s v=""/>
    <s v=""/>
    <s v=""/>
    <m/>
    <m/>
    <s v="Kirinyaga"/>
    <s v="Kirinyaga Central"/>
    <s v="Mutira"/>
    <s v="Kaguyu"/>
    <x v="3"/>
    <s v="Nicholas Kimenyi"/>
    <s v=""/>
    <s v=""/>
    <s v="Informal Business"/>
    <s v="KENBIM"/>
  </r>
  <r>
    <s v="VPA6"/>
    <s v="KE-BAR-1606-16906"/>
    <x v="1"/>
    <s v=""/>
    <s v="15th April,2016"/>
    <d v="2016-04-15T00:00:00"/>
    <s v="4th June,2016"/>
    <d v="2016-06-04T00:00:00"/>
    <s v="Tallam Kiprono Johana"/>
    <s v="Male"/>
    <s v="7233622"/>
    <s v="720532194"/>
    <s v=""/>
    <s v=""/>
    <s v=""/>
    <n v="35.861547999999999"/>
    <n v="-9.9179999999999997E-3"/>
    <s v="Baringo"/>
    <s v="Koibatek"/>
    <s v="Kiplombe"/>
    <s v="Chemelil"/>
    <x v="3"/>
    <s v="Charles Ng'eno"/>
    <s v=""/>
    <s v=""/>
    <s v="Informal Business"/>
    <s v="KENBIM"/>
  </r>
  <r>
    <s v="VPA6"/>
    <s v="KE-KIR-1604-16912"/>
    <x v="2"/>
    <s v="Hostile Client"/>
    <s v="11th February,2016"/>
    <d v="2016-02-11T00:00:00"/>
    <s v="1st April,2016"/>
    <d v="2016-04-01T00:00:00"/>
    <s v="Mark Wanjau Muthoni"/>
    <s v="Male"/>
    <s v="26634856"/>
    <s v="707802883"/>
    <s v=""/>
    <s v=""/>
    <s v=""/>
    <m/>
    <m/>
    <s v="Kirinyaga"/>
    <s v="Kirinyaga Central"/>
    <s v="Mutira"/>
    <s v="Kaguyu"/>
    <x v="3"/>
    <s v="Nicholas Kimenyi"/>
    <s v=""/>
    <s v=""/>
    <s v="Informal Business"/>
    <s v="KENBIM"/>
  </r>
  <r>
    <s v="VPA6"/>
    <s v="KE-KIR-1606-16913"/>
    <x v="0"/>
    <s v="Unreachable"/>
    <s v="12th April,2016"/>
    <d v="2016-04-12T00:00:00"/>
    <s v="1st June,2016"/>
    <d v="2016-06-01T00:00:00"/>
    <s v="David Muriuki Kambo"/>
    <s v="Male"/>
    <s v="11599182"/>
    <s v="707693707"/>
    <s v=""/>
    <s v=""/>
    <s v=""/>
    <m/>
    <m/>
    <s v="Kirinyaga"/>
    <s v="Kirinyaga Central"/>
    <s v="Mutira"/>
    <s v="Kaguyu"/>
    <x v="3"/>
    <s v="Nicholas Kimenyi"/>
    <s v=""/>
    <s v=""/>
    <s v="Informal Business"/>
    <s v="KENBIM"/>
  </r>
  <r>
    <s v="VPA6"/>
    <s v="KE-KIA-1606-16994"/>
    <x v="0"/>
    <s v="Unreachable"/>
    <s v="12th June,2016"/>
    <d v="2016-06-12T00:00:00"/>
    <s v="16th June,2016"/>
    <d v="2016-06-16T00:00:00"/>
    <s v="Monica Wairimu Mburu"/>
    <s v="Female"/>
    <s v="9215369"/>
    <s v="72337489"/>
    <s v=""/>
    <s v=""/>
    <s v=""/>
    <n v="36.592514999999999"/>
    <n v="-1.139775"/>
    <s v="Kiambu"/>
    <s v="Limuru"/>
    <s v="Ndeiya"/>
    <s v="Ndeiya"/>
    <x v="2"/>
    <s v="David Kangethe"/>
    <s v="David Kangethe"/>
    <s v=""/>
    <s v="Informal Business"/>
    <s v="MKD"/>
  </r>
  <r>
    <s v="VPA6"/>
    <s v="KE-MUR-1607-16996"/>
    <x v="1"/>
    <s v=""/>
    <s v="12th May,2016"/>
    <d v="2016-05-12T00:00:00"/>
    <s v="1st July,2016"/>
    <d v="2016-07-01T00:00:00"/>
    <s v="Evanson Njoroge Gachu"/>
    <s v="Male"/>
    <s v="23039008"/>
    <s v="723723717"/>
    <s v=""/>
    <s v=""/>
    <s v=""/>
    <n v="37.148408000000003"/>
    <n v="-0.86704999999999999"/>
    <s v="Murang'a"/>
    <s v="Maragua"/>
    <s v="Sabasaba"/>
    <s v="Maganjo"/>
    <x v="3"/>
    <s v="David Kangethe"/>
    <s v="David Kangethe"/>
    <s v=""/>
    <s v="Informal Business"/>
    <s v="KENBIM"/>
  </r>
  <r>
    <s v="VPA6"/>
    <s v="KE-MUR-1610-17004"/>
    <x v="1"/>
    <s v=""/>
    <s v="15th August,2016"/>
    <d v="2016-08-15T00:00:00"/>
    <s v="4th October,2016"/>
    <d v="2016-10-04T00:00:00"/>
    <s v="Jeremiah Mwangi Muturi"/>
    <s v="Male"/>
    <s v="7437226"/>
    <s v="721959440"/>
    <s v=""/>
    <s v=""/>
    <s v=""/>
    <n v="36.935994999999998"/>
    <n v="-0.78340699999999996"/>
    <s v="Murang'a"/>
    <s v="Kigumo"/>
    <s v="Kangari"/>
    <s v="Kandari"/>
    <x v="3"/>
    <s v="David Kangethe"/>
    <s v="David Kangethe"/>
    <s v=""/>
    <s v="Informal Business"/>
    <s v="KENBIM"/>
  </r>
  <r>
    <s v="VPA6"/>
    <s v="KE-KIR-1607-17005"/>
    <x v="1"/>
    <s v=""/>
    <s v="12th May,2016"/>
    <d v="2016-05-12T00:00:00"/>
    <s v="1st July,2016"/>
    <d v="2016-07-01T00:00:00"/>
    <s v="Joseph Mate Kiburi"/>
    <s v="Male"/>
    <s v="9872987"/>
    <s v="728618406"/>
    <s v=""/>
    <s v=""/>
    <s v=""/>
    <n v="37.358674999999998"/>
    <n v="-0.49681999999999998"/>
    <s v="Kirinyaga"/>
    <s v="Kirinyaga East"/>
    <s v="Kiandi"/>
    <s v=""/>
    <x v="3"/>
    <s v="David Kangethe"/>
    <s v="David Kangethe"/>
    <s v=""/>
    <s v="Informal Business"/>
    <s v="KENBIM"/>
  </r>
  <r>
    <s v="VPA6"/>
    <s v="KE-MUR-1608-17006"/>
    <x v="1"/>
    <s v=""/>
    <s v="12th June,2016"/>
    <d v="2016-06-12T00:00:00"/>
    <s v="1st August,2016"/>
    <d v="2016-08-01T00:00:00"/>
    <s v="John Wanjema Ngugi"/>
    <s v="Male"/>
    <s v="3504005"/>
    <s v="722603762"/>
    <s v=""/>
    <s v=""/>
    <s v=""/>
    <n v="37.143348000000003"/>
    <n v="-0.85683399999999998"/>
    <s v="Murang'a"/>
    <s v="Makuyu"/>
    <s v="Sabasaba"/>
    <s v="Mumbu"/>
    <x v="3"/>
    <s v="David Kangethe"/>
    <s v="David Kangethe"/>
    <s v=""/>
    <s v="Informal Business"/>
    <s v="MKD"/>
  </r>
  <r>
    <s v="VPA6"/>
    <s v="KE-NYE-1607-17009"/>
    <x v="0"/>
    <s v="Unreachable"/>
    <s v="7th June,2016"/>
    <d v="2016-06-07T00:00:00"/>
    <s v="27th July,2016"/>
    <d v="2016-07-27T00:00:00"/>
    <s v="Geoffrey Waweru"/>
    <s v="Male"/>
    <s v="583262"/>
    <s v="708200258"/>
    <s v=""/>
    <s v=""/>
    <s v=""/>
    <m/>
    <m/>
    <s v="Nyeri"/>
    <s v="Mathira East"/>
    <s v="Dima"/>
    <s v="Kari"/>
    <x v="3"/>
    <s v="Nicholas Kimenyi"/>
    <s v="Nicholas Gichura Kimenyi"/>
    <s v=""/>
    <s v="Informal Business"/>
    <s v="KENBIM"/>
  </r>
  <r>
    <s v="VPA6"/>
    <s v="KE-KIR-1607-17010"/>
    <x v="2"/>
    <s v="Hostile Client"/>
    <s v="11th June,2016"/>
    <d v="2016-06-11T00:00:00"/>
    <s v="31st July,2016"/>
    <d v="2016-07-31T00:00:00"/>
    <s v="Joseph Njeru"/>
    <s v="Male"/>
    <s v="28113240"/>
    <s v="770225474"/>
    <s v=""/>
    <s v=""/>
    <s v=""/>
    <m/>
    <m/>
    <s v="Kirinyaga"/>
    <s v="Ndia"/>
    <s v="Indi"/>
    <s v="Muthii"/>
    <x v="3"/>
    <s v="Nicholas Kimenyi"/>
    <s v="Nicholas Gichura Kimenyi"/>
    <s v=""/>
    <s v="Informal Business"/>
    <s v="KENBIM"/>
  </r>
  <r>
    <s v="VPA6"/>
    <s v="KE-NYA-1605-17011"/>
    <x v="2"/>
    <s v="Hostile Client"/>
    <s v="12th March,2016"/>
    <d v="2016-03-12T00:00:00"/>
    <s v="1st May,2016"/>
    <d v="2016-05-01T00:00:00"/>
    <s v="James Mugo"/>
    <s v="Male"/>
    <s v="5834562"/>
    <s v="710285358"/>
    <s v=""/>
    <s v=""/>
    <s v=""/>
    <m/>
    <m/>
    <s v="Nyandarua"/>
    <s v="Ndaragwa"/>
    <s v="Kieni"/>
    <s v=""/>
    <x v="3"/>
    <s v="Nicholas Kimenyi"/>
    <s v="Nicholas Gichura Kimenyi"/>
    <s v=""/>
    <s v="Informal Business"/>
    <s v="KENBIM"/>
  </r>
  <r>
    <s v="VPA6"/>
    <s v="KE-NYE-1607-17032"/>
    <x v="0"/>
    <s v="Unreachable"/>
    <s v="10th June,2016"/>
    <d v="2016-06-10T00:00:00"/>
    <s v="30th July,2016"/>
    <d v="2016-07-30T00:00:00"/>
    <s v="Johnson Karekethi"/>
    <s v="Male"/>
    <s v="1124228"/>
    <s v="729721553"/>
    <s v=""/>
    <s v=""/>
    <s v=""/>
    <m/>
    <m/>
    <s v="Nyeri"/>
    <s v="Mathira East"/>
    <s v="Dima"/>
    <s v="Kahuruku"/>
    <x v="3"/>
    <s v="Nicholas Kimenyi"/>
    <s v="Nicholas Gichura Kimenyi"/>
    <s v=""/>
    <s v="Informal Business"/>
    <s v="KENBIM"/>
  </r>
  <r>
    <s v="VPA6"/>
    <s v="KE-KIR-1608-17033"/>
    <x v="2"/>
    <s v="Hostile Client"/>
    <s v="12th June,2016"/>
    <d v="2016-06-12T00:00:00"/>
    <s v="1st August,2016"/>
    <d v="2016-08-01T00:00:00"/>
    <s v="Julius Karimi"/>
    <s v="Male"/>
    <s v="3664268"/>
    <s v="725150557"/>
    <s v=""/>
    <s v=""/>
    <s v=""/>
    <m/>
    <m/>
    <s v="Kirinyaga"/>
    <s v="Gichugu"/>
    <s v="Kiamutuku"/>
    <s v=""/>
    <x v="3"/>
    <s v="Nicholas Kimenyi"/>
    <s v="Nicholas Gichura Kimenyi"/>
    <s v=""/>
    <s v="Informal Business"/>
    <s v="KENBIM"/>
  </r>
  <r>
    <s v="VPA6"/>
    <s v="KE-NYE-1612-17034"/>
    <x v="0"/>
    <s v="Unreachable"/>
    <s v="12th October,2016"/>
    <d v="2016-10-12T00:00:00"/>
    <s v="1st December,2016"/>
    <d v="2016-12-01T00:00:00"/>
    <s v="Joseph Mutongoeko"/>
    <s v="Male"/>
    <s v="211105"/>
    <s v="715561627"/>
    <s v=""/>
    <s v=""/>
    <s v=""/>
    <m/>
    <m/>
    <s v="Nyeri"/>
    <s v="Nyeri Town"/>
    <s v="Ngoru"/>
    <s v=""/>
    <x v="3"/>
    <s v="Nicholas Kimenyi"/>
    <s v="Nicholas Gichura Kimenyi"/>
    <s v=""/>
    <s v="Informal Business"/>
    <s v="KENBIM"/>
  </r>
  <r>
    <s v="VPA6"/>
    <s v="KE-NYE-1606-17037"/>
    <x v="2"/>
    <s v="Hostile Client"/>
    <s v="12th April,2016"/>
    <d v="2016-04-12T00:00:00"/>
    <s v="1st June,2016"/>
    <d v="2016-06-01T00:00:00"/>
    <s v="Francis Mwangi"/>
    <s v="Male"/>
    <s v="28773460"/>
    <s v="732878006"/>
    <s v=""/>
    <s v=""/>
    <s v=""/>
    <n v="37.139471999999998"/>
    <n v="-0.52311200000000002"/>
    <s v="Nyeri"/>
    <s v="Mathira"/>
    <s v="Tatu"/>
    <s v="Dimainu"/>
    <x v="3"/>
    <s v="Nicholas Kimenyi"/>
    <s v="Nicholas Gichura Kimenyi"/>
    <s v=""/>
    <s v="Informal Business"/>
    <s v="KENBIM"/>
  </r>
  <r>
    <s v="VPA6"/>
    <s v="KE-KIR-1601-17038"/>
    <x v="0"/>
    <s v="Unreachable"/>
    <s v="12th November,2015"/>
    <d v="2015-11-12T00:00:00"/>
    <s v="1st January,2016"/>
    <d v="2016-01-01T00:00:00"/>
    <s v="Turbal Wachira"/>
    <s v="Male"/>
    <s v="2939456"/>
    <s v="738026280"/>
    <s v=""/>
    <s v=""/>
    <s v=""/>
    <m/>
    <m/>
    <s v="Kirinyaga"/>
    <s v="Gichugu"/>
    <s v=""/>
    <s v=""/>
    <x v="3"/>
    <s v="Nicholas Kimenyi"/>
    <s v="Nicholas Gichura Kimenyi"/>
    <s v=""/>
    <s v="Informal Business"/>
    <s v="KENBIM"/>
  </r>
  <r>
    <s v="VPA6"/>
    <s v="KE-KIR-1605-17039"/>
    <x v="2"/>
    <s v="Hostile Client"/>
    <s v="12th March,2016"/>
    <d v="2016-03-12T00:00:00"/>
    <s v="1st May,2016"/>
    <d v="2016-05-01T00:00:00"/>
    <s v="Arthureon Machari"/>
    <s v="Male"/>
    <s v="26563321"/>
    <s v="792588582"/>
    <s v=""/>
    <s v=""/>
    <s v=""/>
    <m/>
    <m/>
    <s v="Kirinyaga"/>
    <s v="Kirinyaga Central"/>
    <s v="Mutira"/>
    <s v="Kwabiti"/>
    <x v="3"/>
    <s v="Nicholas Kimenyi"/>
    <s v="Nicholas Gichura Kimenyi"/>
    <s v=""/>
    <s v="Informal Business"/>
    <s v="KENBIM"/>
  </r>
  <r>
    <s v="VPA6"/>
    <s v="KE-KIR-1612-17040"/>
    <x v="2"/>
    <s v="Hostile Client"/>
    <s v="12th October,2016"/>
    <d v="2016-10-12T00:00:00"/>
    <s v="1st December,2016"/>
    <d v="2016-12-01T00:00:00"/>
    <s v="John Muruthi"/>
    <s v="Male"/>
    <s v="25523361"/>
    <s v="763853517"/>
    <s v=""/>
    <s v=""/>
    <s v=""/>
    <m/>
    <m/>
    <s v="Kirinyaga"/>
    <s v="Kirinyaga Central"/>
    <s v="Mutira"/>
    <s v="Kaguyu"/>
    <x v="3"/>
    <s v="Nicholas Kimenyi"/>
    <s v="Nicholas Gichura Kimenyi"/>
    <s v=""/>
    <s v="Informal Business"/>
    <s v="KENBIM"/>
  </r>
  <r>
    <s v="VPA6"/>
    <s v="KE-NYE-1606-17042"/>
    <x v="2"/>
    <s v="Hostile Client"/>
    <s v="12th April,2016"/>
    <d v="2016-04-12T00:00:00"/>
    <s v="1st June,2016"/>
    <d v="2016-06-01T00:00:00"/>
    <s v="Nicholas Kangangi"/>
    <s v="Male"/>
    <s v="29701134"/>
    <s v="786854305"/>
    <s v=""/>
    <s v=""/>
    <s v=""/>
    <n v="37.237127999999998"/>
    <n v="-0.47416700000000001"/>
    <s v="Nyeri"/>
    <s v="Mathira"/>
    <s v="Tetu"/>
    <s v="Kariko"/>
    <x v="3"/>
    <s v="Nicholas Kimenyi"/>
    <s v="Nicholas Gichura Kimenyi"/>
    <s v=""/>
    <s v="Informal Business"/>
    <s v="KENBIM"/>
  </r>
  <r>
    <s v="VPA6"/>
    <s v="KE-NYE-1605-17043"/>
    <x v="0"/>
    <s v="Unreachable"/>
    <s v="12th March,2016"/>
    <d v="2016-03-12T00:00:00"/>
    <s v="1st May,2016"/>
    <d v="2016-05-01T00:00:00"/>
    <s v="John Wachira"/>
    <s v="Male"/>
    <s v="31104761"/>
    <s v="737319039"/>
    <s v=""/>
    <s v=""/>
    <s v=""/>
    <n v="37.157187999999998"/>
    <n v="-0.38445699999999999"/>
    <s v="Nyeri"/>
    <s v="Mathira"/>
    <s v="Tetu"/>
    <s v="Mugoiri"/>
    <x v="3"/>
    <s v="Nicholas Kimenyi"/>
    <s v="Nicholas Gichura Kimenyi"/>
    <s v=""/>
    <s v="Informal Business"/>
    <s v="KENBIM"/>
  </r>
  <r>
    <s v="VPA6"/>
    <s v="KE-KIR-1601-15943"/>
    <x v="0"/>
    <s v="Unreachable"/>
    <s v="12th November,2015"/>
    <d v="2015-11-12T00:00:00"/>
    <s v="1st January,2016"/>
    <d v="2016-01-01T00:00:00"/>
    <s v="Beth Wambui Muriuki"/>
    <s v="Female"/>
    <s v="231383"/>
    <s v="726496097"/>
    <s v=""/>
    <s v=""/>
    <s v=""/>
    <n v="36.745848000000002"/>
    <n v="-1.2957970000000001"/>
    <s v="Kirinyaga"/>
    <s v="Kirinyaga Central"/>
    <s v="Kerugoya"/>
    <s v="Gathugu"/>
    <x v="2"/>
    <s v="Isaiah M Wandeto"/>
    <s v="Isaiah M Wandeto"/>
    <s v=""/>
    <s v="Informal Business"/>
    <s v="KENBIM"/>
  </r>
  <r>
    <s v="VPA6"/>
    <s v="KE-KIR-1603-15948"/>
    <x v="0"/>
    <s v="Unreachable"/>
    <s v="11th January,2016"/>
    <d v="2016-01-11T00:00:00"/>
    <s v="1st March,2016"/>
    <d v="2016-03-01T00:00:00"/>
    <s v="Ann Wanjira Gachoki"/>
    <s v="Female"/>
    <s v="34281614"/>
    <s v="701501523"/>
    <s v=""/>
    <s v=""/>
    <s v=""/>
    <m/>
    <m/>
    <s v="Kirinyaga"/>
    <s v="Kirinyaga Central"/>
    <s v="Kerugoya"/>
    <s v="Kiandieri"/>
    <x v="2"/>
    <s v="Isaiah M Wandeto"/>
    <s v="Isaiah M Wandeto"/>
    <s v=""/>
    <s v="Informal Business"/>
    <s v="KENBIM"/>
  </r>
  <r>
    <s v="VPA6"/>
    <s v="KE-KIR-1603-15950"/>
    <x v="1"/>
    <s v=""/>
    <s v="11th January,2016"/>
    <d v="2016-01-11T00:00:00"/>
    <s v="1st March,2016"/>
    <d v="2016-03-01T00:00:00"/>
    <s v="George Maina K"/>
    <s v="Male"/>
    <s v="23554624"/>
    <s v="725934640"/>
    <s v=""/>
    <s v=""/>
    <s v=""/>
    <n v="37.240958999999997"/>
    <n v="-0.48083100000000001"/>
    <s v="Kirinyaga"/>
    <s v="Kirinyaga Central"/>
    <s v="Mutira"/>
    <s v="Njoguini"/>
    <x v="2"/>
    <s v="Jacob Maina Mwangi"/>
    <s v="Jackson Maina"/>
    <s v=""/>
    <s v="Informal Business"/>
    <s v="KENBIM"/>
  </r>
  <r>
    <s v="VPA6"/>
    <s v="KE-KIR-1607-15951"/>
    <x v="1"/>
    <s v=""/>
    <s v="8th June,2016"/>
    <d v="2016-06-08T00:00:00"/>
    <s v="28th July,2016"/>
    <d v="2016-07-28T00:00:00"/>
    <s v="Daniel Muriuki"/>
    <s v="Male"/>
    <s v="13562635"/>
    <s v="726616864"/>
    <s v=""/>
    <s v=""/>
    <s v=""/>
    <n v="37.241551999999999"/>
    <n v="-0.42934499999999998"/>
    <s v="Kirinyaga"/>
    <s v="Kirinyaga Central"/>
    <s v="Mutira"/>
    <s v="Gatwe"/>
    <x v="2"/>
    <s v="Jacob Maina Mwangi"/>
    <s v="Jackson Maina"/>
    <s v=""/>
    <s v="Informal Business"/>
    <s v="KENBIM"/>
  </r>
  <r>
    <s v="VPA6"/>
    <s v="KE-KIR-1602-15952"/>
    <x v="2"/>
    <s v="Grievance"/>
    <s v="13th December,2015"/>
    <d v="2015-12-13T00:00:00"/>
    <s v="1st February,2016"/>
    <d v="2016-02-01T00:00:00"/>
    <s v="Francis Wanjohi Kimotho"/>
    <s v="Male"/>
    <s v="13839516"/>
    <s v="727205109"/>
    <s v=""/>
    <s v=""/>
    <s v=""/>
    <n v="37.223754999999997"/>
    <n v="-0.43390099999999998"/>
    <s v="Kirinyaga"/>
    <s v="Kirinyaga Central"/>
    <s v="Mutira"/>
    <s v="Gathuthuma"/>
    <x v="2"/>
    <s v="Jacob Maina Mwangi"/>
    <s v="Jackson Maina"/>
    <s v=""/>
    <s v="Informal Business"/>
    <s v="KENBIM"/>
  </r>
  <r>
    <s v="VPA6"/>
    <s v="KE-KIS-1603-15962"/>
    <x v="1"/>
    <s v=""/>
    <s v="5th February,2016"/>
    <d v="2016-02-05T00:00:00"/>
    <s v="26th March,2016"/>
    <d v="2016-03-26T00:00:00"/>
    <s v="Daniel Ombongi Oongo"/>
    <s v="Male"/>
    <s v="2616175"/>
    <s v="727671492"/>
    <s v=""/>
    <s v=""/>
    <s v=""/>
    <n v="34.756832000000003"/>
    <n v="-0.653752"/>
    <s v="Kisii"/>
    <s v="Kisii South"/>
    <s v="Mwamosioma"/>
    <s v="Bochura"/>
    <x v="2"/>
    <s v="George Otwori"/>
    <s v="N/A"/>
    <s v=""/>
    <s v="Informal Business"/>
    <s v="KENBIM"/>
  </r>
  <r>
    <s v="VPA6"/>
    <s v="KE-KIR-1602-15965"/>
    <x v="0"/>
    <s v="Unreachable"/>
    <s v="13th December,2015"/>
    <d v="2015-12-13T00:00:00"/>
    <s v="1st February,2016"/>
    <d v="2016-02-01T00:00:00"/>
    <s v="Purity Muthoni Munene"/>
    <s v="Female"/>
    <s v="24632016"/>
    <s v="728135989"/>
    <s v=""/>
    <s v=""/>
    <s v=""/>
    <m/>
    <m/>
    <s v="Kirinyaga"/>
    <s v="Kirinyaga Central"/>
    <s v="Kerugoya"/>
    <s v="Kiairungu"/>
    <x v="2"/>
    <s v="Isaiah M Wandeto"/>
    <s v="Isaiah M Wandeto"/>
    <s v=""/>
    <s v="Informal Business"/>
    <s v="KENBIM"/>
  </r>
  <r>
    <s v="VPA6"/>
    <s v="KE-KIR-1602-15967"/>
    <x v="0"/>
    <s v="Unreachable"/>
    <s v="13th December,2015"/>
    <d v="2015-12-13T00:00:00"/>
    <s v="1st February,2016"/>
    <d v="2016-02-01T00:00:00"/>
    <s v="Miriam Nyawira Mathiri"/>
    <s v="Female"/>
    <s v="2448632"/>
    <s v="725096498"/>
    <s v=""/>
    <s v=""/>
    <s v=""/>
    <m/>
    <m/>
    <s v="Kirinyaga"/>
    <s v="Kirinyaga Central"/>
    <s v="Inoi"/>
    <s v="Kiarungu"/>
    <x v="2"/>
    <s v="Isaiah M Wandeto"/>
    <s v="Isaiah M Wandeto"/>
    <s v=""/>
    <s v="Informal Business"/>
    <s v="KENBIM"/>
  </r>
  <r>
    <s v="VPA6"/>
    <s v="KE-KIA-1602-15969"/>
    <x v="1"/>
    <s v=""/>
    <s v="13th December,2015"/>
    <d v="2015-12-13T00:00:00"/>
    <s v="1st February,2016"/>
    <d v="2016-02-01T00:00:00"/>
    <s v="Evans Thuo Karanjah"/>
    <s v="Male"/>
    <s v="14687610"/>
    <s v="721500267"/>
    <s v=""/>
    <s v=""/>
    <s v=""/>
    <n v="36.687254000000003"/>
    <n v="-1.0044975"/>
    <s v="Kiambu"/>
    <s v="Lari"/>
    <s v="Kamahindu"/>
    <s v="Kithogoyo"/>
    <x v="2"/>
    <s v="Apollo Okinda"/>
    <s v="Apollo Okinda Owundo"/>
    <s v=""/>
    <s v="Informal Business"/>
    <s v="KENBIM"/>
  </r>
  <r>
    <s v="VPA6"/>
    <s v="KE-MUR-1512-15978"/>
    <x v="1"/>
    <s v=""/>
    <s v="11th November,2015"/>
    <d v="2015-11-11T00:00:00"/>
    <s v="31st December,2015"/>
    <d v="2015-12-31T00:00:00"/>
    <s v="Mwangi Julius Kanyingi"/>
    <s v="Male"/>
    <s v="13460023"/>
    <s v="735461182"/>
    <s v=""/>
    <s v=""/>
    <s v=""/>
    <n v="36.995334"/>
    <n v="-0.73585400000000001"/>
    <s v="Murang'a"/>
    <s v="Kangema"/>
    <s v="Murarandia"/>
    <s v="Kariara"/>
    <x v="2"/>
    <s v="Gilbert Mwangi Gitau"/>
    <s v="Gilbert Mwangi Gitau"/>
    <s v=""/>
    <s v="Informal Business"/>
    <s v="KENBIM"/>
  </r>
  <r>
    <s v="VPA6"/>
    <s v="KE-KIA-1512-15980"/>
    <x v="1"/>
    <s v=""/>
    <s v="11th November,2015"/>
    <d v="2015-11-11T00:00:00"/>
    <s v="31st December,2015"/>
    <d v="2015-12-31T00:00:00"/>
    <s v="Gradys Nyambura Mwangi"/>
    <s v="Female"/>
    <s v="1838418"/>
    <s v="714751355"/>
    <s v=""/>
    <s v=""/>
    <s v=""/>
    <n v="36.827309999999997"/>
    <n v="-1.0706260000000001"/>
    <s v="Kiambu"/>
    <s v="Githunguri"/>
    <s v="Ngewa"/>
    <s v="Miguta"/>
    <x v="2"/>
    <s v="Joseph Ndua Tatu"/>
    <s v="Joseph Ndua Tatu"/>
    <s v=""/>
    <s v="Informal Business"/>
    <s v="AKUT"/>
  </r>
  <r>
    <s v="VPA6"/>
    <s v="KE-KIA-1601-15982"/>
    <x v="1"/>
    <s v=""/>
    <s v="21st November,2015"/>
    <d v="2015-11-21T00:00:00"/>
    <s v="10th January,2016"/>
    <d v="2016-01-10T00:00:00"/>
    <s v="David Mwaura Kingori"/>
    <s v="Male"/>
    <s v="4310585"/>
    <s v="720433887"/>
    <s v=""/>
    <s v=""/>
    <s v=""/>
    <n v="36.793270999999997"/>
    <n v="-1.087925"/>
    <s v="Kiambu"/>
    <s v="Githunguri"/>
    <s v="Githunguri"/>
    <s v="Gathanji"/>
    <x v="2"/>
    <s v="Geoffrey K Gitau"/>
    <s v="Geoffrey K Gitau"/>
    <s v=""/>
    <s v="Informal Business"/>
    <s v="KENBIM"/>
  </r>
  <r>
    <s v="VPA6"/>
    <s v="KE-EMB-1802-15988"/>
    <x v="1"/>
    <s v=""/>
    <s v="9th January,2018"/>
    <d v="2018-01-09T00:00:00"/>
    <s v="28th February,2018"/>
    <d v="2018-02-28T00:00:00"/>
    <s v="Jenifer Njogu Difather"/>
    <s v="Female"/>
    <s v="8660893"/>
    <s v="721916878"/>
    <s v=""/>
    <s v=""/>
    <s v=""/>
    <n v="37.528319000000003"/>
    <n v="-0.45937299999999998"/>
    <s v="Embu"/>
    <s v="Embu West"/>
    <s v="Gaturi North"/>
    <s v="Nguire"/>
    <x v="2"/>
    <s v="Peter kivuti"/>
    <s v="Peter Kivuti"/>
    <s v=""/>
    <s v="Informal Business"/>
    <s v="KENBIM"/>
  </r>
  <r>
    <s v="VPA6"/>
    <s v="KE-EMB-1606-15989"/>
    <x v="1"/>
    <s v=""/>
    <s v="12th April,2016"/>
    <d v="2016-04-12T00:00:00"/>
    <s v="1st June,2016"/>
    <d v="2016-06-01T00:00:00"/>
    <s v="Angelo Mwangi Njoka"/>
    <s v="Female"/>
    <s v="4696956"/>
    <s v="739927042"/>
    <s v=""/>
    <s v=""/>
    <s v=""/>
    <n v="37.677908000000002"/>
    <n v="-0.45966600000000002"/>
    <s v="Embu"/>
    <s v="Embu West"/>
    <s v="Kyeni South"/>
    <s v="Thumuri"/>
    <x v="2"/>
    <s v="Peter Kivuti"/>
    <s v="Peter Kivuti"/>
    <s v=""/>
    <s v="Informal Business"/>
    <s v="KENBIM"/>
  </r>
  <r>
    <s v="VPA6"/>
    <s v="KE-UAS-1603-15995"/>
    <x v="1"/>
    <s v=""/>
    <s v="11th January,2016"/>
    <d v="2016-01-11T00:00:00"/>
    <s v="1st March,2016"/>
    <d v="2016-03-01T00:00:00"/>
    <s v="Bruno K. Koimur"/>
    <s v="Male"/>
    <s v="8344938"/>
    <s v="725791029"/>
    <s v=""/>
    <s v=""/>
    <s v=""/>
    <n v="35.310305999999997"/>
    <n v="0.43726399999999999"/>
    <s v="Uasin Gishu"/>
    <s v="Kesses"/>
    <s v="Cheptinet"/>
    <s v="Baraka Law"/>
    <x v="2"/>
    <s v="Ambrose Koech"/>
    <s v="Ambrose Koech"/>
    <s v=""/>
    <s v="Informal Business"/>
    <s v="KENBIM"/>
  </r>
  <r>
    <s v="VPA6"/>
    <s v="KE-TAI-1602-16000"/>
    <x v="1"/>
    <s v=""/>
    <s v="29th December,2015"/>
    <d v="2015-12-29T00:00:00"/>
    <s v="17th February,2016"/>
    <d v="2016-02-17T00:00:00"/>
    <s v="Marisela M Mwaigonyi"/>
    <s v="Female"/>
    <s v="2526078"/>
    <s v="731349163"/>
    <s v=""/>
    <s v=""/>
    <s v=""/>
    <n v="38.346938999999999"/>
    <n v="-3.3488259999999999"/>
    <s v="Taita/Taveta"/>
    <s v="Wundanyi"/>
    <s v="Wumingu Kishushe"/>
    <s v="Ndiwenyi"/>
    <x v="2"/>
    <s v="Jotham Kaluma"/>
    <s v="Patrick Zighani"/>
    <s v=""/>
    <s v="Informal Business"/>
    <s v="KENBIM"/>
  </r>
  <r>
    <s v="VPA6"/>
    <s v="KE-KIA-1602-16003"/>
    <x v="1"/>
    <s v=""/>
    <s v="13th December,2015"/>
    <d v="2015-12-13T00:00:00"/>
    <s v="1st February,2016"/>
    <d v="2016-02-01T00:00:00"/>
    <s v="Hellen Wangui Kimani"/>
    <s v="Female"/>
    <s v="5176887"/>
    <s v="724568080"/>
    <s v=""/>
    <s v=""/>
    <s v=""/>
    <n v="36.727331999999997"/>
    <n v="-1.18028"/>
    <s v="Kiambu"/>
    <s v="Limuru"/>
    <s v="Ndenderu"/>
    <s v="Kianjogu"/>
    <x v="2"/>
    <s v="Biomax Energy Ent"/>
    <s v="Biomax Energy Ent"/>
    <s v=""/>
    <s v="Informal Business"/>
    <s v="KENBIM"/>
  </r>
  <r>
    <s v="VPA6"/>
    <s v="KE-NYA-1601-16011"/>
    <x v="1"/>
    <s v=""/>
    <s v="27th December,2015"/>
    <d v="2015-12-27T00:00:00"/>
    <s v="27th January,2016"/>
    <d v="2016-01-27T00:00:00"/>
    <s v="Charles Wachira Ndiritu"/>
    <s v="Male"/>
    <s v="8106449"/>
    <s v="722139431"/>
    <s v=""/>
    <s v=""/>
    <s v=""/>
    <n v="36.378365000000002"/>
    <n v="-8.7436E-2"/>
    <s v="Nyandarua"/>
    <s v="Ol Joro Orok"/>
    <s v="Weru"/>
    <s v="Gatumbiro"/>
    <x v="2"/>
    <s v="Reuben K Kimenyi"/>
    <s v="N/A"/>
    <s v=""/>
    <s v="Informal Business"/>
    <s v="MKD"/>
  </r>
  <r>
    <s v="VPA6"/>
    <s v="KE-LAI-1512-16023"/>
    <x v="1"/>
    <s v=""/>
    <s v="11th November,2015"/>
    <d v="2015-11-11T00:00:00"/>
    <s v="31st December,2015"/>
    <d v="2015-12-31T00:00:00"/>
    <s v="Gerald Muthui"/>
    <s v="Male"/>
    <s v="29612198"/>
    <s v="710989822"/>
    <s v=""/>
    <s v=""/>
    <s v=""/>
    <n v="36.461292999999998"/>
    <n v="0.24277000000000001"/>
    <s v="Laikipia"/>
    <s v="Laikipia  West"/>
    <s v="Melwa"/>
    <s v="Murichu"/>
    <x v="2"/>
    <s v="John Kariuki"/>
    <s v="John Kariuki"/>
    <s v=""/>
    <s v="Informal Business"/>
    <s v="KENBIM"/>
  </r>
  <r>
    <s v="VPA6"/>
    <s v="KE-LAI-1512-16024"/>
    <x v="1"/>
    <s v=""/>
    <s v="11th November,2015"/>
    <d v="2015-11-11T00:00:00"/>
    <s v="31st December,2015"/>
    <d v="2015-12-31T00:00:00"/>
    <s v="Joseph Mburu King'Ara"/>
    <s v="Male"/>
    <s v="99999"/>
    <s v="722681412"/>
    <s v=""/>
    <s v=""/>
    <s v=""/>
    <n v="36.461987000000001"/>
    <n v="0.23582500000000001"/>
    <s v="Laikipia"/>
    <s v="Laikipia  West"/>
    <s v="Melwa"/>
    <s v="Murichu"/>
    <x v="2"/>
    <s v="John Kariuki"/>
    <s v="John Kariuki"/>
    <s v=""/>
    <s v="Informal Business"/>
    <s v="KENBIM"/>
  </r>
  <r>
    <s v="VPA6"/>
    <s v="KE-KIS-1607-16028"/>
    <x v="1"/>
    <s v=""/>
    <s v="12th May,2016"/>
    <d v="2016-05-12T00:00:00"/>
    <s v="1st July,2016"/>
    <d v="2016-07-01T00:00:00"/>
    <s v="Philip Okech Okech"/>
    <s v="Male"/>
    <s v="2513415"/>
    <s v="722618220"/>
    <s v="2.55E+11"/>
    <s v=""/>
    <s v=""/>
    <n v="34.863320000000002"/>
    <n v="-0.310892"/>
    <s v="Kisumu"/>
    <s v="Nyakach"/>
    <s v="Central Nyakach"/>
    <s v=""/>
    <x v="2"/>
    <s v="Thomas Mboya Omwadho"/>
    <s v=""/>
    <s v=""/>
    <s v="Informal Business"/>
    <s v="KENBIM"/>
  </r>
  <r>
    <s v="VPA6"/>
    <s v="KE-KIA-1602-16048"/>
    <x v="0"/>
    <s v="Grievance"/>
    <s v="13th December,2015"/>
    <d v="2015-12-13T00:00:00"/>
    <s v="1st February,2016"/>
    <d v="2016-02-01T00:00:00"/>
    <s v="Christina Wangari Njoroge"/>
    <s v="Female"/>
    <s v="4488301"/>
    <s v="713218708"/>
    <s v="2.55E+11"/>
    <s v=""/>
    <s v=""/>
    <n v="36.750397"/>
    <n v="-1.007236"/>
    <s v="Kiambu"/>
    <s v="Githunguri"/>
    <s v="Kagwi"/>
    <s v="Kagwi"/>
    <x v="2"/>
    <s v="Geoffrey Ndua Mbugua"/>
    <s v=""/>
    <s v=""/>
    <s v="Informal Business"/>
    <s v="KENBIM"/>
  </r>
  <r>
    <s v="VPA6"/>
    <s v="KE-LAI-1606-16050"/>
    <x v="1"/>
    <s v=""/>
    <s v="12th April,2016"/>
    <d v="2016-04-12T00:00:00"/>
    <s v="1st June,2016"/>
    <d v="2016-06-01T00:00:00"/>
    <s v="Samuel Nganga Boro"/>
    <s v="Male"/>
    <s v="99999"/>
    <s v="720214204"/>
    <s v="2.55E+11"/>
    <s v=""/>
    <s v=""/>
    <n v="36.302579000000001"/>
    <n v="0.25671699999999997"/>
    <s v="Laikipia"/>
    <s v="Laikipia  West"/>
    <s v="Malmanet"/>
    <s v="Kiambogo"/>
    <x v="2"/>
    <s v="Harun Muchiri Stephen"/>
    <s v=""/>
    <s v=""/>
    <s v="Informal Business"/>
    <s v="AKUT"/>
  </r>
  <r>
    <s v="VPA6"/>
    <s v="KE-KIR-1602-16062"/>
    <x v="0"/>
    <s v="Unreachable"/>
    <s v="13th December,2015"/>
    <d v="2015-12-13T00:00:00"/>
    <s v="1st February,2016"/>
    <d v="2016-02-01T00:00:00"/>
    <s v="Martin M Mithamo"/>
    <s v="Male"/>
    <s v="40698723"/>
    <s v="254726653021"/>
    <s v="2.55E+11"/>
    <s v=""/>
    <s v=""/>
    <m/>
    <m/>
    <s v="Kirinyaga"/>
    <s v="Kirinyaga East"/>
    <s v="Mugumo"/>
    <s v="Kimunye"/>
    <x v="2"/>
    <s v="Patrick Kinyua"/>
    <s v=""/>
    <s v=""/>
    <s v="Informal Business"/>
    <s v="KENBIM"/>
  </r>
  <r>
    <s v="VPA6"/>
    <s v="KE-KIR-1602-16073"/>
    <x v="0"/>
    <s v="Unreachable"/>
    <s v="13th December,2015"/>
    <d v="2015-12-13T00:00:00"/>
    <s v="1st February,2016"/>
    <d v="2016-02-01T00:00:00"/>
    <s v="Francis Munene Kuriria"/>
    <s v="Male"/>
    <s v="24139567"/>
    <s v="254731490663"/>
    <s v="2.55E+11"/>
    <s v=""/>
    <s v=""/>
    <m/>
    <m/>
    <s v="Kirinyaga"/>
    <s v="Kirinyaga Central"/>
    <s v="Mutira"/>
    <s v=""/>
    <x v="2"/>
    <s v="Nicholas Kimenyi"/>
    <s v=""/>
    <s v=""/>
    <s v="Informal Business"/>
    <s v="MKD"/>
  </r>
  <r>
    <s v="VPA6"/>
    <s v="KE-NYA-1601-16075"/>
    <x v="0"/>
    <s v="Unreachable"/>
    <s v="12th November,2015"/>
    <d v="2015-11-12T00:00:00"/>
    <s v="1st January,2016"/>
    <d v="2016-01-01T00:00:00"/>
    <s v="Godfrey Njiri Kimani"/>
    <s v="Male"/>
    <s v="23394007"/>
    <s v="725703674"/>
    <s v="2.55E+11"/>
    <s v=""/>
    <s v=""/>
    <n v="36.294759999999997"/>
    <n v="-0.253002"/>
    <s v="Nyandarua"/>
    <s v="Ol Kalou"/>
    <s v="Tumaini"/>
    <s v=""/>
    <x v="2"/>
    <s v="Nicholas Kimenyi"/>
    <s v=""/>
    <s v=""/>
    <s v="Informal Business"/>
    <s v="MKD"/>
  </r>
  <r>
    <s v="VPA6"/>
    <s v="KE-KIR-1601-16076"/>
    <x v="0"/>
    <s v="Unreachable"/>
    <s v="12th November,2015"/>
    <d v="2015-11-12T00:00:00"/>
    <s v="1st January,2016"/>
    <d v="2016-01-01T00:00:00"/>
    <s v="Beatrice Njoki Gachimu"/>
    <s v="Female"/>
    <s v="10953561"/>
    <s v="720598997"/>
    <s v="2.55E+11"/>
    <s v=""/>
    <s v=""/>
    <n v="37.213011999999999"/>
    <n v="-0.43545"/>
    <s v="Kirinyaga"/>
    <s v="Gichugu"/>
    <s v="Baragwi"/>
    <s v=""/>
    <x v="2"/>
    <s v="Nicholas Kimenyi"/>
    <s v=""/>
    <s v=""/>
    <s v="Informal Business"/>
    <s v="MKD"/>
  </r>
  <r>
    <s v="VPA6"/>
    <s v="KE-NYE-1602-16077"/>
    <x v="2"/>
    <s v="Hostile Client"/>
    <s v="13th December,2015"/>
    <d v="2015-12-13T00:00:00"/>
    <s v="1st February,2016"/>
    <d v="2016-02-01T00:00:00"/>
    <s v="Joseph Njogu Mwai"/>
    <s v="Male"/>
    <s v="8813708"/>
    <s v="726771859"/>
    <s v="2.55E+11"/>
    <s v=""/>
    <s v=""/>
    <n v="37.235636999999997"/>
    <n v="-0.47650300000000001"/>
    <s v="Nyeri"/>
    <s v="Mathira"/>
    <s v="Iriaini"/>
    <s v=""/>
    <x v="2"/>
    <s v="Nicholas Kimenyi"/>
    <s v=""/>
    <s v=""/>
    <s v="Informal Business"/>
    <s v="MKD"/>
  </r>
  <r>
    <s v="VPA6"/>
    <s v="KE-KIR-1602-16079"/>
    <x v="0"/>
    <s v="Unreachable"/>
    <s v="13th December,2015"/>
    <d v="2015-12-13T00:00:00"/>
    <s v="1st February,2016"/>
    <d v="2016-02-01T00:00:00"/>
    <s v="David Munene Muriithi"/>
    <s v="Male"/>
    <s v="10648895"/>
    <s v="254712042846"/>
    <s v="2.55E+11"/>
    <s v=""/>
    <s v=""/>
    <m/>
    <m/>
    <s v="Kirinyaga"/>
    <s v="Kirinyaga Central"/>
    <s v="Mutira"/>
    <s v=""/>
    <x v="2"/>
    <s v="Nicholas Kimenyi"/>
    <s v=""/>
    <s v=""/>
    <s v="Informal Business"/>
    <s v="MKD"/>
  </r>
  <r>
    <s v="VPA6"/>
    <s v="KE-NYE-1602-16094"/>
    <x v="0"/>
    <s v="Unreachable"/>
    <s v="13th December,2015"/>
    <d v="2015-12-13T00:00:00"/>
    <s v="1st February,2016"/>
    <d v="2016-02-01T00:00:00"/>
    <s v="Irene Nyawira Ngahu"/>
    <s v="Female"/>
    <s v="9668220"/>
    <s v="729270208"/>
    <s v="2.55E+11"/>
    <s v=""/>
    <s v=""/>
    <n v="37.179442999999999"/>
    <n v="-0.47947699999999999"/>
    <s v="Nyeri"/>
    <s v="Mathira"/>
    <s v="Iriaini"/>
    <s v=""/>
    <x v="2"/>
    <s v="Nicholas Kimenyi"/>
    <s v=""/>
    <s v=""/>
    <s v="Informal Business"/>
    <s v="MKD"/>
  </r>
  <r>
    <s v="VPA6"/>
    <s v="KE-KIR-1604-16099"/>
    <x v="2"/>
    <s v="Hostile Client"/>
    <s v="11th February,2016"/>
    <d v="2016-02-11T00:00:00"/>
    <s v="1st April,2016"/>
    <d v="2016-04-01T00:00:00"/>
    <s v="Simon Muriuki Ndegwa"/>
    <s v="Male"/>
    <s v="28609173"/>
    <s v="254704413395"/>
    <s v="2.55E+11"/>
    <s v=""/>
    <s v=""/>
    <m/>
    <m/>
    <s v="Kirinyaga"/>
    <s v="Kirinyaga Central"/>
    <s v="Kerugoya"/>
    <s v="Kabumbu"/>
    <x v="2"/>
    <s v="Isaiah M Wandeto"/>
    <s v=""/>
    <s v=""/>
    <s v="Informal Business"/>
    <s v="KENBIM"/>
  </r>
  <r>
    <s v="VPA6"/>
    <s v="KE-KIR-1604-16123"/>
    <x v="0"/>
    <s v="Unreachable"/>
    <s v="11th February,2016"/>
    <d v="2016-02-11T00:00:00"/>
    <s v="1st April,2016"/>
    <d v="2016-04-01T00:00:00"/>
    <s v="Sarah Wambui Mwangi"/>
    <s v="Female"/>
    <s v="24146410"/>
    <s v="254712753910"/>
    <s v="2.55E+11"/>
    <s v=""/>
    <s v=""/>
    <m/>
    <m/>
    <s v="Kirinyaga"/>
    <s v="Kirinyaga Central"/>
    <s v="Kerugoya"/>
    <s v="Karii"/>
    <x v="2"/>
    <s v="Isaiah M Wandeto"/>
    <s v=""/>
    <s v=""/>
    <s v="Informal Business"/>
    <s v="KENBIM"/>
  </r>
  <r>
    <s v="VPA6"/>
    <s v="KE-KIR-1607-16124"/>
    <x v="2"/>
    <s v="Hostile Client"/>
    <s v="12th May,2016"/>
    <d v="2016-05-12T00:00:00"/>
    <s v="1st July,2016"/>
    <d v="2016-07-01T00:00:00"/>
    <s v="Josphat Murimi Muriuki"/>
    <s v="Male"/>
    <s v="2914402"/>
    <s v="254725591069"/>
    <s v="2.55E+11"/>
    <s v=""/>
    <s v=""/>
    <m/>
    <m/>
    <s v="Kirinyaga"/>
    <s v="Kirinyaga Central"/>
    <s v="Kerugoya"/>
    <s v="Kabumbu"/>
    <x v="2"/>
    <s v="Isaiah M Wandeto"/>
    <s v=""/>
    <s v=""/>
    <s v="Informal Business"/>
    <s v="KENBIM"/>
  </r>
  <r>
    <s v="VPA6"/>
    <s v="KE-EMB-1603-16145"/>
    <x v="1"/>
    <s v=""/>
    <s v="11th January,2016"/>
    <d v="2016-01-11T00:00:00"/>
    <s v="1st March,2016"/>
    <d v="2016-03-01T00:00:00"/>
    <s v="James Karenju"/>
    <s v="Male"/>
    <s v="575792"/>
    <s v="728692757"/>
    <s v="2.55E+11"/>
    <s v=""/>
    <s v=""/>
    <n v="37.475318999999999"/>
    <n v="-0.48492099999999999"/>
    <s v="Embu"/>
    <s v="Manyatta"/>
    <s v="Mbeti North"/>
    <s v="Kiangima"/>
    <x v="2"/>
    <s v="Joshua Wachira"/>
    <s v=""/>
    <s v=""/>
    <s v="Informal Business"/>
    <s v="MKD"/>
  </r>
  <r>
    <s v="VPA6"/>
    <s v="KE-KIR-1601-16147"/>
    <x v="0"/>
    <s v="Unreachable"/>
    <s v="12th November,2015"/>
    <d v="2015-11-12T00:00:00"/>
    <s v="1st January,2016"/>
    <d v="2016-01-01T00:00:00"/>
    <s v="John Mwangi Wachira"/>
    <s v="Male"/>
    <s v="14503673"/>
    <s v="254720591143"/>
    <s v="2.55E+11"/>
    <s v=""/>
    <s v=""/>
    <m/>
    <m/>
    <s v="Kirinyaga"/>
    <s v="Kirinyaga Central"/>
    <s v="Mutira"/>
    <s v="Kaguyu"/>
    <x v="2"/>
    <s v="Nicholas Kimenyi"/>
    <s v=""/>
    <s v=""/>
    <s v="Informal Business"/>
    <s v="KENBIM"/>
  </r>
  <r>
    <s v="VPA6"/>
    <s v="KE-MER-1606-16167"/>
    <x v="0"/>
    <s v="Unreachable"/>
    <s v="12th April,2016"/>
    <d v="2016-04-12T00:00:00"/>
    <s v="1st June,2016"/>
    <d v="2016-06-01T00:00:00"/>
    <s v="George Maina"/>
    <s v="Male"/>
    <s v="27935645"/>
    <s v="774283167"/>
    <s v=""/>
    <s v=""/>
    <s v=""/>
    <m/>
    <m/>
    <s v="Meru"/>
    <s v="Buuri"/>
    <s v="Kisima"/>
    <s v="Ethi"/>
    <x v="2"/>
    <s v="George Kiriungi Ngatia"/>
    <s v="George Kiriungi Ngatia"/>
    <s v=""/>
    <s v="Informal Business"/>
    <s v="KENBIM"/>
  </r>
  <r>
    <s v="VPA6"/>
    <s v="KE-KIR-1605-16191"/>
    <x v="0"/>
    <s v="Unreachable"/>
    <s v="12th March,2016"/>
    <d v="2016-03-12T00:00:00"/>
    <s v="1st May,2016"/>
    <d v="2016-05-01T00:00:00"/>
    <s v="Peter Muriithi Kinyua"/>
    <s v="Male"/>
    <s v="13693094"/>
    <s v="254736495908"/>
    <s v="2.55E+11"/>
    <s v=""/>
    <s v=""/>
    <m/>
    <m/>
    <s v="Kirinyaga"/>
    <s v="Kirinyaga Central"/>
    <s v="Mutira"/>
    <s v="Kabari"/>
    <x v="2"/>
    <s v="Nicholas Kimenyi"/>
    <s v="Nicholas Gichura Kimenyi"/>
    <s v=""/>
    <s v="Informal Business"/>
    <s v="KENBIM"/>
  </r>
  <r>
    <s v="VPA6"/>
    <s v="KE-KIR-1602-16197"/>
    <x v="0"/>
    <s v="Unreachable"/>
    <s v="13th December,2015"/>
    <d v="2015-12-13T00:00:00"/>
    <s v="1st February,2016"/>
    <d v="2016-02-01T00:00:00"/>
    <s v="Mercy Wanjiku Karani"/>
    <s v="Female"/>
    <s v="27585502"/>
    <s v="254787505752"/>
    <s v="2.55E+11"/>
    <s v=""/>
    <s v=""/>
    <m/>
    <m/>
    <s v="Kirinyaga"/>
    <s v="Kirinyaga Central"/>
    <s v="Mutira"/>
    <s v="Kaguyu"/>
    <x v="2"/>
    <s v="Nicholas Kimenyi"/>
    <s v="Nicholas Gichura Kimenyi"/>
    <s v=""/>
    <s v="Informal Business"/>
    <s v="KENBIM"/>
  </r>
  <r>
    <s v="VPA6"/>
    <s v="KE-NAK-1606-16203"/>
    <x v="1"/>
    <s v=""/>
    <s v="12th April,2016"/>
    <d v="2016-04-12T00:00:00"/>
    <s v="1st June,2016"/>
    <d v="2016-06-01T00:00:00"/>
    <s v="George Mageria"/>
    <s v="Male"/>
    <s v="1350663"/>
    <s v="71433339"/>
    <s v=""/>
    <s v=""/>
    <s v=""/>
    <n v="36.137317000000003"/>
    <n v="-0.151057"/>
    <s v="Nakuru"/>
    <s v="Bahati"/>
    <s v="Mutukanio"/>
    <s v="Kamiruri"/>
    <x v="2"/>
    <s v="Christopher Njinju Ndungu"/>
    <s v="Christopher Njinju Ndungu"/>
    <s v=""/>
    <s v="Informal Business"/>
    <s v="KENBIM"/>
  </r>
  <r>
    <s v="VPA6"/>
    <s v="KE-NYA-1604-16204"/>
    <x v="1"/>
    <s v=""/>
    <s v="11th February,2016"/>
    <d v="2016-02-11T00:00:00"/>
    <s v="1st April,2016"/>
    <d v="2016-04-01T00:00:00"/>
    <s v="Cecilia Nyambura"/>
    <s v="Female"/>
    <s v="228654"/>
    <s v="723446578"/>
    <s v=""/>
    <s v=""/>
    <s v=""/>
    <n v="36.404936999999997"/>
    <n v="2.6728999999999999E-2"/>
    <s v="Nyandarua"/>
    <s v="Ndaragwa"/>
    <s v="Kiriita"/>
    <s v="Kiriita"/>
    <x v="2"/>
    <s v="KREEN"/>
    <s v="Frank Renewable Energy Enterprise"/>
    <s v=""/>
    <s v="Informal Business"/>
    <s v="KENBIM"/>
  </r>
  <r>
    <s v="VPA6"/>
    <s v="KE-KIR-1607-16220"/>
    <x v="0"/>
    <s v="Unreachable"/>
    <s v="19th May,2016"/>
    <d v="2016-05-19T00:00:00"/>
    <s v="8th July,2016"/>
    <d v="2016-07-08T00:00:00"/>
    <s v="Anthony Mwangi Muigana"/>
    <s v="Male"/>
    <s v="20481610"/>
    <s v="254727432235"/>
    <s v="2.55E+11"/>
    <s v=""/>
    <s v=""/>
    <m/>
    <m/>
    <s v="Kirinyaga"/>
    <s v="Kirinyaga Central"/>
    <s v="Kengoya"/>
    <s v="Kiaritha"/>
    <x v="2"/>
    <s v="Isaiah M Wandeto"/>
    <s v=""/>
    <s v=""/>
    <s v="Informal Business"/>
    <s v="KENBIM"/>
  </r>
  <r>
    <s v="VPA6"/>
    <s v="KE-KIA-1604-16221"/>
    <x v="1"/>
    <s v=""/>
    <s v="11th February,2016"/>
    <d v="2016-02-11T00:00:00"/>
    <s v="1st April,2016"/>
    <d v="2016-04-01T00:00:00"/>
    <s v="Lucy Wanjiku Ndungu"/>
    <s v="Female"/>
    <s v="1092189"/>
    <s v="711118081"/>
    <s v=""/>
    <s v=""/>
    <s v=""/>
    <n v="36.790477000000003"/>
    <n v="-1.0885020000000001"/>
    <s v="Kiambu"/>
    <s v="Githunguri"/>
    <s v="Githunguri"/>
    <s v="Kiairi"/>
    <x v="2"/>
    <s v="Geoffrey K Gitau"/>
    <s v="Geoffrey K Gitau"/>
    <s v=""/>
    <s v="Informal Business"/>
    <s v="KENBIM"/>
  </r>
  <r>
    <s v="VPA6"/>
    <s v="KE-TAI-1708-16222"/>
    <x v="1"/>
    <s v=""/>
    <s v="12th June,2017"/>
    <d v="2017-06-12T00:00:00"/>
    <s v="1st August,2017"/>
    <d v="2017-08-01T00:00:00"/>
    <s v="Loice Chao Maza"/>
    <s v="Female"/>
    <s v="10394508"/>
    <s v="715641520"/>
    <s v=""/>
    <s v=""/>
    <s v=""/>
    <n v="38.321956999999998"/>
    <n v="-3.4930780000000001"/>
    <s v="Taita/Taveta"/>
    <s v="Mwatate"/>
    <s v="Mwatate"/>
    <s v="Mwalemba"/>
    <x v="2"/>
    <s v="Stephen Nyange"/>
    <s v=""/>
    <s v=""/>
    <s v="Informal Business"/>
    <s v="KENBIM"/>
  </r>
  <r>
    <s v="VPA6"/>
    <s v="KE-TAI-1606-16223"/>
    <x v="1"/>
    <s v=""/>
    <s v="12th April,2016"/>
    <d v="2016-04-12T00:00:00"/>
    <s v="1st June,2016"/>
    <d v="2016-06-01T00:00:00"/>
    <s v="Darius Mwamlala Maghanga"/>
    <s v="Male"/>
    <s v="14511887"/>
    <s v="713361787"/>
    <s v=""/>
    <s v=""/>
    <s v=""/>
    <n v="38.352277999999998"/>
    <n v="-3.4179369999999998"/>
    <s v="Taita/Taveta"/>
    <s v="Wundanyi"/>
    <s v="Mbale"/>
    <s v="Mwabwalo"/>
    <x v="2"/>
    <s v="Nicholas Mwaengo"/>
    <s v=""/>
    <s v=""/>
    <s v="Informal Business"/>
    <s v="KENBIM"/>
  </r>
  <r>
    <s v="VPA6"/>
    <s v="KE-KIA-1602-16227"/>
    <x v="1"/>
    <s v=""/>
    <s v="13th December,2015"/>
    <d v="2015-12-13T00:00:00"/>
    <s v="1st February,2016"/>
    <d v="2016-02-01T00:00:00"/>
    <s v="Paul Kinuthia Kanja"/>
    <s v="Male"/>
    <s v="6240590"/>
    <s v="712367232"/>
    <s v=""/>
    <s v=""/>
    <s v=""/>
    <n v="36.901640999999998"/>
    <n v="-1.0101500000000001"/>
    <s v="Kiambu"/>
    <s v="Gatundu South"/>
    <s v="Ngenda"/>
    <s v="Nduthi"/>
    <x v="2"/>
    <s v="Geoffrey K Gitau"/>
    <s v="Geoffrey K Gitau"/>
    <s v=""/>
    <s v="Informal Business"/>
    <s v="KENBIM"/>
  </r>
  <r>
    <s v="VPA6"/>
    <s v="KE-TRA-1612-16238"/>
    <x v="1"/>
    <s v=""/>
    <s v="11th November,2016"/>
    <d v="2016-11-11T00:00:00"/>
    <s v="31st December,2016"/>
    <d v="2016-12-31T00:00:00"/>
    <s v="Prisca Serem"/>
    <s v="Female"/>
    <s v="22063545"/>
    <s v="724490536"/>
    <s v=""/>
    <s v=""/>
    <s v=""/>
    <n v="35.081836000000003"/>
    <n v="1.0087109999999999"/>
    <s v="Trans Nzoia"/>
    <s v="Trans Nzoia East"/>
    <s v="Kaplamai"/>
    <s v="Nyasiland"/>
    <x v="2"/>
    <s v="Samson Tenai"/>
    <s v=""/>
    <s v=""/>
    <s v="Informal Business"/>
    <s v="KENBIM"/>
  </r>
  <r>
    <s v="VPA6"/>
    <s v="KE-TRA-1606-16242"/>
    <x v="1"/>
    <s v=""/>
    <s v="12th April,2016"/>
    <d v="2016-04-12T00:00:00"/>
    <s v="1st June,2016"/>
    <d v="2016-06-01T00:00:00"/>
    <s v="Peter Okusi"/>
    <s v="Male"/>
    <s v="99999"/>
    <s v="705407475"/>
    <s v=""/>
    <s v=""/>
    <s v=""/>
    <n v="35.144157"/>
    <n v="1.0205770000000001"/>
    <s v="Trans Nzoia"/>
    <s v="Cherengany"/>
    <s v="Motosiet"/>
    <s v="Surungai"/>
    <x v="2"/>
    <s v="Samson Tenai"/>
    <s v=""/>
    <s v=""/>
    <s v="Informal Business"/>
    <s v="KENBIM"/>
  </r>
  <r>
    <s v="VPA6"/>
    <s v="KE-KIA-1603-16277"/>
    <x v="0"/>
    <s v="Grievance"/>
    <s v="11th January,2016"/>
    <d v="2016-01-11T00:00:00"/>
    <s v="1st March,2016"/>
    <d v="2016-03-01T00:00:00"/>
    <s v="Jackson Njuguna Kinyanjui"/>
    <s v="Male"/>
    <s v="12940531"/>
    <s v="723635554"/>
    <s v=""/>
    <s v=""/>
    <s v=""/>
    <n v="36.717568999999997"/>
    <n v="-1.091553"/>
    <s v="Kiambu"/>
    <s v="Kiambu"/>
    <s v="Githiga"/>
    <s v="Kiambu"/>
    <x v="2"/>
    <s v="Charles Nguru"/>
    <s v=""/>
    <s v=""/>
    <s v="Informal Business"/>
    <s v="KENBIM"/>
  </r>
  <r>
    <s v="VPA6"/>
    <s v="KE-NAK-1604-16289"/>
    <x v="1"/>
    <s v=""/>
    <s v="11th February,2016"/>
    <d v="2016-02-11T00:00:00"/>
    <s v="1st April,2016"/>
    <d v="2016-04-01T00:00:00"/>
    <s v="Stanley Karanja"/>
    <s v="Male"/>
    <s v="359705"/>
    <s v="722810530"/>
    <s v=""/>
    <s v=""/>
    <s v=""/>
    <n v="36.133757000000003"/>
    <n v="-0.16117699999999999"/>
    <s v="Nakuru"/>
    <s v="Bahati"/>
    <s v="Bahati"/>
    <s v="Kamiruri"/>
    <x v="2"/>
    <s v="Christopher Njinju Ndungu"/>
    <s v=""/>
    <s v=""/>
    <s v="Informal Business"/>
    <s v="KENBIM"/>
  </r>
  <r>
    <s v="VPA6"/>
    <s v="KE-MUR-1606-16290"/>
    <x v="1"/>
    <s v=""/>
    <s v="12th April,2016"/>
    <d v="2016-04-12T00:00:00"/>
    <s v="1st June,2016"/>
    <d v="2016-06-01T00:00:00"/>
    <s v="Wilson Kariuki Karanja"/>
    <s v="Male"/>
    <s v="99999"/>
    <s v="723393245"/>
    <s v=""/>
    <s v=""/>
    <s v=""/>
    <n v="37.008018999999997"/>
    <n v="-0.72470299999999999"/>
    <s v="Murang'a"/>
    <s v="Kangema"/>
    <s v="Wangu"/>
    <s v="Wajengi"/>
    <x v="2"/>
    <s v="Gilbert Mwangi Gitau"/>
    <s v=""/>
    <s v=""/>
    <s v="Informal Business"/>
    <s v="KENBIM"/>
  </r>
  <r>
    <s v="VPA6"/>
    <s v="KE-MUR-1606-16291"/>
    <x v="0"/>
    <s v="Non Compliant"/>
    <s v="12th April,2016"/>
    <d v="2016-04-12T00:00:00"/>
    <s v="1st June,2016"/>
    <d v="2016-06-01T00:00:00"/>
    <s v="Mary Wambui Wambugu"/>
    <s v="Female"/>
    <s v="11776585"/>
    <s v="72550372"/>
    <s v=""/>
    <s v=""/>
    <s v=""/>
    <n v="37.003430000000002"/>
    <n v="-0.754189"/>
    <s v="Murang'a"/>
    <s v="Kahuro"/>
    <s v="Mugoiri"/>
    <s v="Kaihungu"/>
    <x v="2"/>
    <s v="Gilbert Mwangi Gitau"/>
    <s v=""/>
    <s v=""/>
    <s v="Informal Business"/>
    <s v="KENBIM"/>
  </r>
  <r>
    <s v="VPA6"/>
    <s v="KE-NAK-1607-16307"/>
    <x v="1"/>
    <s v=""/>
    <s v="17th May,2016"/>
    <d v="2016-05-17T00:00:00"/>
    <s v="6th July,2016"/>
    <d v="2016-07-06T00:00:00"/>
    <s v="Stephen Mbatia"/>
    <s v="Male"/>
    <s v="1800625"/>
    <s v="721462740"/>
    <s v=""/>
    <s v=""/>
    <s v=""/>
    <n v="36.135292"/>
    <n v="-0.15224699999999999"/>
    <s v="Nakuru"/>
    <s v="Bahati"/>
    <s v="Bahati"/>
    <s v="Kamiruri"/>
    <x v="2"/>
    <s v="Christopher Njinju Ndungu"/>
    <s v=""/>
    <s v=""/>
    <s v="Informal Business"/>
    <s v="KENBIM"/>
  </r>
  <r>
    <s v="VPA6"/>
    <s v="KE-KIR-1602-16331"/>
    <x v="0"/>
    <s v="Unreachable"/>
    <s v="13th December,2015"/>
    <d v="2015-12-13T00:00:00"/>
    <s v="1st February,2016"/>
    <d v="2016-02-01T00:00:00"/>
    <s v="Duncan Mwangi Gituto"/>
    <s v="Male"/>
    <s v="26992926"/>
    <s v="728470263"/>
    <s v=""/>
    <s v=""/>
    <s v=""/>
    <m/>
    <m/>
    <s v="Kirinyaga"/>
    <s v="Kirinyaga Central"/>
    <s v="Inoi"/>
    <s v="Kiawakara"/>
    <x v="2"/>
    <s v="Isaiah M Wandeto"/>
    <s v="Isaiah M Wandeto"/>
    <s v=""/>
    <s v="Informal Business"/>
    <s v="KENBIM"/>
  </r>
  <r>
    <s v="VPA6"/>
    <s v="KE-KIR-1602-16332"/>
    <x v="0"/>
    <s v="Unreachable"/>
    <s v="13th December,2015"/>
    <d v="2015-12-13T00:00:00"/>
    <s v="1st February,2016"/>
    <d v="2016-02-01T00:00:00"/>
    <s v="Jane Nyawira Githinji"/>
    <s v="Female"/>
    <s v="10192926"/>
    <s v="705725199"/>
    <s v=""/>
    <s v=""/>
    <s v=""/>
    <n v="37.269517999999998"/>
    <n v="-0.49380400000000002"/>
    <s v="Kirinyaga"/>
    <s v="Gichugu"/>
    <s v="Kabare"/>
    <s v="Gitondo"/>
    <x v="2"/>
    <s v="Isaiah M Wandeto"/>
    <s v="Isaiah M Wandeto"/>
    <s v=""/>
    <s v="Informal Business"/>
    <s v="KENBIM"/>
  </r>
  <r>
    <s v="VPA6"/>
    <s v="KE-EMB-1605-16338"/>
    <x v="1"/>
    <s v=""/>
    <s v="12th March,2016"/>
    <d v="2016-03-12T00:00:00"/>
    <s v="1st May,2016"/>
    <d v="2016-05-01T00:00:00"/>
    <s v="Jane W Nyaga"/>
    <s v="Female"/>
    <s v="11211217"/>
    <s v="720350600"/>
    <s v=""/>
    <s v=""/>
    <s v=""/>
    <n v="37.492288000000002"/>
    <n v="-0.39824199999999998"/>
    <s v="Embu"/>
    <s v="Manyatta"/>
    <s v="Kianjokoma"/>
    <s v="Kiegucu"/>
    <x v="2"/>
    <s v="Peter Kivuti"/>
    <s v="Peter Kivuti"/>
    <s v=""/>
    <s v="Informal Business"/>
    <s v="KENBIM"/>
  </r>
  <r>
    <s v="VPA6"/>
    <s v="KE-EMB-1605-16348"/>
    <x v="1"/>
    <s v=""/>
    <s v="11th April,2016"/>
    <d v="2016-04-11T00:00:00"/>
    <s v="31st May,2016"/>
    <d v="2016-05-31T00:00:00"/>
    <s v="Kariuki Gichuki"/>
    <s v="Male"/>
    <s v="3750536"/>
    <s v="728904533"/>
    <s v=""/>
    <s v=""/>
    <s v=""/>
    <n v="37.724943000000003"/>
    <n v="-0.46307199999999998"/>
    <s v="Embu"/>
    <s v="Mbeere South"/>
    <s v="Kanyuambora"/>
    <s v="Kanyuambora"/>
    <x v="2"/>
    <s v="David Chege"/>
    <s v=""/>
    <s v=""/>
    <s v="Informal Business"/>
    <s v="KENBIM"/>
  </r>
  <r>
    <s v="VPA6"/>
    <s v="KE-KIA-1705-16349"/>
    <x v="1"/>
    <s v=""/>
    <s v="30th March,2017"/>
    <d v="2017-03-30T00:00:00"/>
    <s v="19th May,2017"/>
    <d v="2017-05-19T00:00:00"/>
    <s v="Wallace K Njuguna"/>
    <s v="Male"/>
    <s v="13412202"/>
    <s v="764828147"/>
    <s v=""/>
    <s v=""/>
    <s v=""/>
    <n v="36.783228000000001"/>
    <n v="-1.030484"/>
    <s v="Kiambu"/>
    <s v="Githunguri"/>
    <s v="Kamburu"/>
    <s v="Kamburu"/>
    <x v="2"/>
    <s v="Geoffrey Ndua Mbugua"/>
    <s v=""/>
    <s v=""/>
    <s v="Informal Business"/>
    <s v="KENBIM"/>
  </r>
  <r>
    <s v="VPA6"/>
    <s v="KE-KIA-1606-16356"/>
    <x v="1"/>
    <s v=""/>
    <s v="12th April,2016"/>
    <d v="2016-04-12T00:00:00"/>
    <s v="1st June,2016"/>
    <d v="2016-06-01T00:00:00"/>
    <s v="Mary Ndiko Kinyita"/>
    <s v="Female"/>
    <s v="1022966"/>
    <s v="727606841"/>
    <s v=""/>
    <s v=""/>
    <s v=""/>
    <n v="36.909256999999997"/>
    <n v="-1.0152939999999999"/>
    <s v="Kiambu"/>
    <s v="Gatundu South"/>
    <s v="Ngenda"/>
    <s v="Githungucu"/>
    <x v="2"/>
    <s v="Joseph Muchirira Mugo"/>
    <s v=""/>
    <s v=""/>
    <s v="Informal Business"/>
    <s v="KENBIM"/>
  </r>
  <r>
    <s v="VPA6"/>
    <s v="KE-TAI-1607-16361"/>
    <x v="1"/>
    <s v=""/>
    <s v="1st June,2016"/>
    <d v="2016-06-01T00:00:00"/>
    <s v="21st July,2016"/>
    <d v="2016-07-21T00:00:00"/>
    <s v="Prudence Kambe Zenge"/>
    <s v="Male"/>
    <s v="155187"/>
    <s v="711911930"/>
    <s v=""/>
    <s v=""/>
    <s v=""/>
    <n v="38.365499999999997"/>
    <n v="-3.414526"/>
    <s v="Taita/Taveta"/>
    <s v="Wundanyi"/>
    <s v="Mbale"/>
    <s v="Mgawa"/>
    <x v="2"/>
    <s v="Silvester M Mwadime"/>
    <s v=""/>
    <s v=""/>
    <s v="Informal Business"/>
    <s v="MKD"/>
  </r>
  <r>
    <s v="VPA6"/>
    <s v="KE-TAI-1606-16366"/>
    <x v="1"/>
    <s v=""/>
    <s v="1st May,2016"/>
    <d v="2016-05-01T00:00:00"/>
    <s v="21st June,2016"/>
    <d v="2016-06-21T00:00:00"/>
    <s v="Patrick Nyali Kalela"/>
    <s v="Male"/>
    <s v="5399595"/>
    <s v="734139630"/>
    <s v=""/>
    <s v=""/>
    <s v=""/>
    <n v="38.325108"/>
    <n v="-3.4108209999999999"/>
    <s v="Taita/Taveta"/>
    <s v="Wundanyi"/>
    <s v="Mwanda"/>
    <s v="Lushangonyi"/>
    <x v="2"/>
    <s v="Silvester M Mwadime"/>
    <s v=""/>
    <s v=""/>
    <s v="Informal Business"/>
    <s v="KENBIM"/>
  </r>
  <r>
    <s v="VPA6"/>
    <s v="KE-KIA-1607-16367"/>
    <x v="1"/>
    <s v=""/>
    <s v="12th May,2016"/>
    <d v="2016-05-12T00:00:00"/>
    <s v="1st July,2016"/>
    <d v="2016-07-01T00:00:00"/>
    <s v="Joseph Mwangi Karanja"/>
    <s v="Male"/>
    <s v="21867345"/>
    <s v="720100203"/>
    <s v=""/>
    <s v=""/>
    <s v=""/>
    <n v="36.848677000000002"/>
    <n v="-0.99823300000000004"/>
    <s v="Kiambu"/>
    <s v="Gatundu South"/>
    <s v="Kiganjo"/>
    <s v="Kiganjo"/>
    <x v="2"/>
    <s v="Geoffrey K Gitau"/>
    <s v=""/>
    <s v=""/>
    <s v="Informal Business"/>
    <s v="KENBIM"/>
  </r>
  <r>
    <s v="VPA6"/>
    <s v="KE-MER-1605-16369"/>
    <x v="0"/>
    <s v="Unreachable"/>
    <s v="12th March,2016"/>
    <d v="2016-03-12T00:00:00"/>
    <s v="1st May,2016"/>
    <d v="2016-05-01T00:00:00"/>
    <s v="Moses Karani"/>
    <s v="Male"/>
    <s v="28081377"/>
    <s v="718654034"/>
    <s v=""/>
    <s v=""/>
    <s v=""/>
    <m/>
    <m/>
    <s v="Meru"/>
    <s v="Ichira"/>
    <s v="Metheru"/>
    <s v="Malima"/>
    <x v="2"/>
    <s v="George Kiriungi Ngatia"/>
    <s v=""/>
    <s v=""/>
    <s v="Informal Business"/>
    <s v="MKD"/>
  </r>
  <r>
    <s v="VPA6"/>
    <s v="KE-NYE-1606-16370"/>
    <x v="2"/>
    <s v="Hostile Client"/>
    <s v="12th April,2016"/>
    <d v="2016-04-12T00:00:00"/>
    <s v="1st June,2016"/>
    <d v="2016-06-01T00:00:00"/>
    <s v="Edwin Gitonga"/>
    <s v="Male"/>
    <s v="25406432"/>
    <s v="719548506"/>
    <s v=""/>
    <s v=""/>
    <s v=""/>
    <n v="36.772787999999998"/>
    <n v="-0.28408800000000001"/>
    <s v="Nyeri"/>
    <s v="Kieni West"/>
    <s v="Gatarakwa"/>
    <s v="Watuka"/>
    <x v="2"/>
    <s v="George Kiriungi Ngatia"/>
    <s v=""/>
    <s v=""/>
    <s v="Informal Business"/>
    <s v="MKD"/>
  </r>
  <r>
    <s v="VPA6"/>
    <s v="KE-MER-1605-16374"/>
    <x v="0"/>
    <s v="Unreachable"/>
    <s v="12th March,2016"/>
    <d v="2016-03-12T00:00:00"/>
    <s v="1st May,2016"/>
    <d v="2016-05-01T00:00:00"/>
    <s v="Patrick Wachira"/>
    <s v="Male"/>
    <s v="21349279"/>
    <s v="770625717"/>
    <s v=""/>
    <s v=""/>
    <s v=""/>
    <m/>
    <m/>
    <s v="Meru"/>
    <s v="Buuri"/>
    <s v="Kisima"/>
    <s v="Nkando"/>
    <x v="2"/>
    <s v="George Kiriungi Ngatia"/>
    <s v=""/>
    <s v=""/>
    <s v="Informal Business"/>
    <s v="MKD"/>
  </r>
  <r>
    <s v="VPA6"/>
    <s v="KE-EMB-1602-16377"/>
    <x v="1"/>
    <s v=""/>
    <s v="13th December,2015"/>
    <d v="2015-12-13T00:00:00"/>
    <s v="1st February,2016"/>
    <d v="2016-02-01T00:00:00"/>
    <s v="Joseph Murathi Muthee"/>
    <s v="Male"/>
    <s v="99999"/>
    <s v="721658901"/>
    <s v=""/>
    <s v=""/>
    <s v=""/>
    <n v="37.489787999999997"/>
    <n v="-0.48851"/>
    <s v="Embu"/>
    <s v="Manyatta"/>
    <s v="Gaturi South"/>
    <s v="Gatunduri"/>
    <x v="2"/>
    <s v="SNV MKD Training"/>
    <s v=""/>
    <s v=""/>
    <s v="Informal Business"/>
    <s v="MKD"/>
  </r>
  <r>
    <s v="VPA6"/>
    <s v="KE-EMB-1603-16378"/>
    <x v="1"/>
    <s v=""/>
    <s v="11th January,2016"/>
    <d v="2016-01-11T00:00:00"/>
    <s v="1st March,2016"/>
    <d v="2016-03-01T00:00:00"/>
    <s v="Fredrick Njeru Gatuko"/>
    <s v="Male"/>
    <s v="99999"/>
    <s v="722465087"/>
    <s v=""/>
    <s v=""/>
    <s v=""/>
    <n v="37.483145999999998"/>
    <n v="-0.48463699999999998"/>
    <s v="Embu"/>
    <s v="Manyatta"/>
    <s v="Mbeti North"/>
    <s v="Kiangima"/>
    <x v="2"/>
    <s v="SNV MKD Training"/>
    <s v=""/>
    <s v=""/>
    <s v="Informal Business"/>
    <s v="MKD"/>
  </r>
  <r>
    <s v="VPA6"/>
    <s v="KE-EMB-1604-16379"/>
    <x v="1"/>
    <s v=""/>
    <s v="11th February,2016"/>
    <d v="2016-02-11T00:00:00"/>
    <s v="1st April,2016"/>
    <d v="2016-04-01T00:00:00"/>
    <s v="John Njiru Njagi"/>
    <s v="Male"/>
    <s v="7852092"/>
    <s v="726625828"/>
    <s v=""/>
    <s v=""/>
    <s v=""/>
    <n v="37.522910000000003"/>
    <n v="-0.44597199999999998"/>
    <s v="Embu"/>
    <s v="Embu West"/>
    <s v="Gaturi North"/>
    <s v="Makengi"/>
    <x v="2"/>
    <s v="SNV MKD Training"/>
    <s v=""/>
    <s v=""/>
    <s v="Informal Business"/>
    <s v="MKD"/>
  </r>
  <r>
    <s v="VPA6"/>
    <s v="KE-BUN-1603-16381"/>
    <x v="2"/>
    <s v="Abandoned"/>
    <s v="11th January,2016"/>
    <d v="2016-01-11T00:00:00"/>
    <s v="1st March,2016"/>
    <d v="2016-03-01T00:00:00"/>
    <s v="Hellen Wanjala"/>
    <s v="Female"/>
    <s v="14640803"/>
    <s v="710592322"/>
    <s v=""/>
    <s v=""/>
    <s v=""/>
    <n v="34.551003999999999"/>
    <n v="0.58440000000000003"/>
    <s v="Bungoma"/>
    <s v="Kanduyi"/>
    <s v="Kanduyi"/>
    <s v="Sinoko"/>
    <x v="2"/>
    <s v="Gillet Lihanda"/>
    <s v=""/>
    <s v=""/>
    <s v="Informal Business"/>
    <s v="MKD"/>
  </r>
  <r>
    <s v="VPA6"/>
    <s v="KE-KIA-1607-16389"/>
    <x v="0"/>
    <s v="Grievance"/>
    <s v="12th May,2016"/>
    <d v="2016-05-12T00:00:00"/>
    <s v="1st July,2016"/>
    <d v="2016-07-01T00:00:00"/>
    <s v="Jeremiah N Ndungu"/>
    <s v="Male"/>
    <s v="11585480"/>
    <s v="721352056"/>
    <s v=""/>
    <s v=""/>
    <s v=""/>
    <n v="36.750194"/>
    <n v="-1.010696"/>
    <s v="Kiambu"/>
    <s v="Lari"/>
    <s v="Nyanduma"/>
    <s v="Mitundu"/>
    <x v="2"/>
    <s v="Geoffrey Ndua Mbugua"/>
    <s v=""/>
    <s v=""/>
    <s v="Informal Business"/>
    <s v="KENBIM"/>
  </r>
  <r>
    <s v="VPA6"/>
    <s v="KE-LAI-1606-16398"/>
    <x v="0"/>
    <s v="Unreachable"/>
    <s v="12th April,2016"/>
    <d v="2016-04-12T00:00:00"/>
    <s v="1st June,2016"/>
    <d v="2016-06-01T00:00:00"/>
    <s v="Godfrey Nderitu"/>
    <s v="Male"/>
    <s v="26956784"/>
    <s v="714079776"/>
    <s v=""/>
    <s v=""/>
    <s v=""/>
    <m/>
    <m/>
    <s v="Laikipia"/>
    <s v="Laikipia East"/>
    <s v="Tigithi"/>
    <s v="Matanya"/>
    <x v="2"/>
    <s v="George Kiriungi Ngatia"/>
    <s v=""/>
    <s v=""/>
    <s v="Informal Business"/>
    <s v="MKD"/>
  </r>
  <r>
    <s v="VPA6"/>
    <s v="KE-KIS-1512-16401"/>
    <x v="1"/>
    <s v=""/>
    <s v="11th November,2015"/>
    <d v="2015-11-11T00:00:00"/>
    <s v="31st December,2015"/>
    <d v="2015-12-31T00:00:00"/>
    <s v="Rhoda A Apunda"/>
    <s v="Female"/>
    <s v="1082049"/>
    <s v="707419951"/>
    <s v=""/>
    <s v=""/>
    <s v=""/>
    <n v="34.766464999999997"/>
    <n v="-4.9083000000000002E-2"/>
    <s v="Kisumu"/>
    <s v="Kisumu Central"/>
    <s v="Kisumu"/>
    <s v="Kanyakwar Korumba"/>
    <x v="2"/>
    <s v="Thomas Mboya Omwadho"/>
    <s v=""/>
    <s v=""/>
    <s v="Informal Business"/>
    <s v="KENBIM"/>
  </r>
  <r>
    <s v="VPA6"/>
    <s v="KE-MER-1606-16403"/>
    <x v="0"/>
    <s v="Unreachable"/>
    <s v="19th April,2016"/>
    <d v="2016-04-19T00:00:00"/>
    <s v="8th June,2016"/>
    <d v="2016-06-08T00:00:00"/>
    <s v="Alfred Maseno"/>
    <s v="Male"/>
    <s v="21348246"/>
    <s v="736670532"/>
    <s v=""/>
    <s v=""/>
    <s v=""/>
    <m/>
    <m/>
    <s v="Meru"/>
    <s v="Buuri"/>
    <s v="Kisima"/>
    <s v="Ngushishi"/>
    <x v="2"/>
    <s v="George Kiriungi Ngatia"/>
    <s v=""/>
    <s v=""/>
    <s v="Informal Business"/>
    <s v="MKD"/>
  </r>
  <r>
    <s v="VPA6"/>
    <s v="KE-LAI-1606-16404"/>
    <x v="0"/>
    <s v="Unreachable"/>
    <s v="4th May,2016"/>
    <d v="2016-05-04T00:00:00"/>
    <s v="23rd June,2016"/>
    <d v="2016-06-23T00:00:00"/>
    <s v="Paul Wanjohi Kimani"/>
    <s v="Male"/>
    <s v="1413289"/>
    <s v="776707380"/>
    <s v=""/>
    <s v=""/>
    <s v=""/>
    <m/>
    <m/>
    <s v="Laikipia"/>
    <s v="Laikipia East"/>
    <s v="Umande"/>
    <s v="Mukima"/>
    <x v="2"/>
    <s v="George Kiriungi Ngatia"/>
    <s v=""/>
    <s v=""/>
    <s v="Informal Business"/>
    <s v="MKD"/>
  </r>
  <r>
    <s v="VPA6"/>
    <s v="KE-NAK-1607-16405"/>
    <x v="1"/>
    <s v=""/>
    <s v="12th May,2016"/>
    <d v="2016-05-12T00:00:00"/>
    <s v="1st July,2016"/>
    <d v="2016-07-01T00:00:00"/>
    <s v="Faith Cherono"/>
    <s v="Female"/>
    <s v="99999"/>
    <s v="724070496"/>
    <s v=""/>
    <s v=""/>
    <s v=""/>
    <n v="35.936642999999997"/>
    <n v="-0.32445499999999999"/>
    <s v="Nakuru"/>
    <s v="Njoro"/>
    <s v="Ngata"/>
    <s v="Ogilgei"/>
    <x v="2"/>
    <s v="George Kiriungi Ngatia"/>
    <s v=""/>
    <s v=""/>
    <s v="Informal Business"/>
    <s v="MKD"/>
  </r>
  <r>
    <s v="VPA6"/>
    <s v="KE-LAI-1606-16406"/>
    <x v="0"/>
    <s v="Unreachable"/>
    <s v="25th April,2016"/>
    <d v="2016-04-25T00:00:00"/>
    <s v="14th June,2016"/>
    <d v="2016-06-14T00:00:00"/>
    <s v="Paul Musembi"/>
    <s v="Male"/>
    <s v="20481829"/>
    <s v="790662667"/>
    <s v=""/>
    <s v=""/>
    <s v=""/>
    <m/>
    <m/>
    <s v="Laikipia"/>
    <s v="Laikipia East"/>
    <s v="Umande"/>
    <s v="Kararu"/>
    <x v="2"/>
    <s v="George Kiriungi Ngatia"/>
    <s v=""/>
    <s v=""/>
    <s v="Informal Business"/>
    <s v="MKD"/>
  </r>
  <r>
    <s v="VPA6"/>
    <s v="KE-LAI-1605-16408"/>
    <x v="0"/>
    <s v="Unreachable"/>
    <s v="20th March,2016"/>
    <d v="2016-03-20T00:00:00"/>
    <s v="9th May,2016"/>
    <d v="2016-05-09T00:00:00"/>
    <s v="George Kiriungi"/>
    <s v="Male"/>
    <s v="28032756"/>
    <s v="715329912"/>
    <s v=""/>
    <s v=""/>
    <s v=""/>
    <m/>
    <m/>
    <s v="Laikipia"/>
    <s v="Laikipia East"/>
    <s v="Umande"/>
    <s v="Mugumo"/>
    <x v="2"/>
    <s v="George Kiriungi Ngatia"/>
    <s v=""/>
    <s v=""/>
    <s v="Informal Business"/>
    <s v="MKD"/>
  </r>
  <r>
    <s v="VPA6"/>
    <s v="KE-LAI-1606-16409"/>
    <x v="0"/>
    <s v="Unreachable"/>
    <s v="3rd May,2016"/>
    <d v="2016-05-03T00:00:00"/>
    <s v="22nd June,2016"/>
    <d v="2016-06-22T00:00:00"/>
    <s v="Samuel Wahugu"/>
    <s v="Male"/>
    <s v="11341079"/>
    <s v="776009762"/>
    <s v=""/>
    <s v=""/>
    <s v=""/>
    <m/>
    <m/>
    <s v="Laikipia"/>
    <s v="Laikipia East"/>
    <s v="Segera"/>
    <s v="Nyakumu"/>
    <x v="2"/>
    <s v="George Kiriungi Ngatia"/>
    <s v=""/>
    <s v=""/>
    <s v="Informal Business"/>
    <s v="MKD"/>
  </r>
  <r>
    <s v="VPA6"/>
    <s v="KE-KIA-1604-16412"/>
    <x v="1"/>
    <s v=""/>
    <s v="11th February,2016"/>
    <d v="2016-02-11T00:00:00"/>
    <s v="1st April,2016"/>
    <d v="2016-04-01T00:00:00"/>
    <s v="Paul Kimani Muchiri"/>
    <s v="Male"/>
    <s v="10228361"/>
    <s v="726025522"/>
    <s v=""/>
    <s v=""/>
    <s v=""/>
    <n v="36.826509999999999"/>
    <n v="-0.99554200000000004"/>
    <s v="Kiambu"/>
    <s v="Gatundu South"/>
    <s v="Kiganjo"/>
    <s v="Chura"/>
    <x v="2"/>
    <s v="James Muchira Mwai"/>
    <s v=""/>
    <s v=""/>
    <s v="Informal Business"/>
    <s v="KENBIM"/>
  </r>
  <r>
    <s v="VPA6"/>
    <s v="KE-NYE-1607-16413"/>
    <x v="1"/>
    <s v=""/>
    <s v="12th May,2016"/>
    <d v="2016-05-12T00:00:00"/>
    <s v="1st July,2016"/>
    <d v="2016-07-01T00:00:00"/>
    <s v="Samson Kamau"/>
    <s v="Male"/>
    <s v="99999"/>
    <s v="711840258"/>
    <s v=""/>
    <s v=""/>
    <s v=""/>
    <n v="37.049747000000004"/>
    <n v="-0.364035"/>
    <s v="Nyeri"/>
    <s v="Kieni East"/>
    <s v="Chaka"/>
    <s v="Maregi"/>
    <x v="2"/>
    <s v="Loise Gathoni Murigu"/>
    <s v=""/>
    <s v=""/>
    <s v="Informal Business"/>
    <s v="KENBIM"/>
  </r>
  <r>
    <s v="VPA6"/>
    <s v="KE-NYA-1605-16414"/>
    <x v="1"/>
    <s v=""/>
    <s v="12th March,2016"/>
    <d v="2016-03-12T00:00:00"/>
    <s v="1st May,2016"/>
    <d v="2016-05-01T00:00:00"/>
    <s v="Samuel Kabuthia"/>
    <s v="Male"/>
    <s v="3603033"/>
    <s v="724664738"/>
    <s v=""/>
    <s v=""/>
    <s v=""/>
    <n v="36.455097000000002"/>
    <n v="1.9050000000000001E-2"/>
    <s v="Nyandarua"/>
    <s v="Ndaragwa"/>
    <s v="Kiriita"/>
    <s v="Mairo Inya"/>
    <x v="2"/>
    <s v="KREEN"/>
    <s v=""/>
    <s v=""/>
    <s v="Informal Business"/>
    <s v="KENBIM"/>
  </r>
  <r>
    <s v="VPA6"/>
    <s v="KE-TAI-1612-16416"/>
    <x v="0"/>
    <s v="Grievance"/>
    <s v="11th November,2016"/>
    <d v="2016-11-11T00:00:00"/>
    <s v="31st December,2016"/>
    <d v="2016-12-31T00:00:00"/>
    <s v="Vitalis Nyambu Makale"/>
    <s v="Male"/>
    <s v="2276748"/>
    <s v="728505453"/>
    <s v=""/>
    <s v=""/>
    <s v=""/>
    <n v="38.324559999999998"/>
    <n v="-3.4954230000000002"/>
    <s v="Taita/Taveta"/>
    <s v="Mwatate"/>
    <s v="Chawia"/>
    <s v="Zare"/>
    <x v="2"/>
    <s v="Stephen Nyange"/>
    <s v=""/>
    <s v=""/>
    <s v="Informal Business"/>
    <s v="KENBIM"/>
  </r>
  <r>
    <s v="VPA6"/>
    <s v="KE-NYA-1609-16422"/>
    <x v="1"/>
    <s v=""/>
    <s v="13th July,2016"/>
    <d v="2016-07-13T00:00:00"/>
    <s v="1st September,2016"/>
    <d v="2016-09-01T00:00:00"/>
    <s v="John Kamau Mungai"/>
    <s v="Male"/>
    <s v="10245250"/>
    <s v="722671302"/>
    <s v=""/>
    <s v=""/>
    <s v=""/>
    <n v="36.602069999999998"/>
    <n v="-0.68198000000000003"/>
    <s v="Nyandarua"/>
    <s v="South Kinangop"/>
    <s v="Munyaka"/>
    <s v="Munyaka"/>
    <x v="2"/>
    <s v="James Njoroge Wainaina"/>
    <s v="James Njoroge Wainaina"/>
    <s v=""/>
    <s v="Informal Business"/>
    <s v="KENBIM"/>
  </r>
  <r>
    <s v="VPA6"/>
    <s v="KE-NAK-1608-16426"/>
    <x v="1"/>
    <s v=""/>
    <s v="12th June,2016"/>
    <d v="2016-06-12T00:00:00"/>
    <s v="1st August,2016"/>
    <d v="2016-08-01T00:00:00"/>
    <s v="George Karanja Kariuki"/>
    <s v="Male"/>
    <s v="36233383"/>
    <s v="701202578"/>
    <s v="798677126"/>
    <s v=""/>
    <s v=""/>
    <n v="36.175525"/>
    <n v="-0.1787"/>
    <s v="Nakuru"/>
    <s v="Bahati"/>
    <s v="Kabatini"/>
    <s v="Wedo"/>
    <x v="2"/>
    <s v="Simon Kabucho"/>
    <s v=""/>
    <s v=""/>
    <s v="Informal Business"/>
    <s v="MKD"/>
  </r>
  <r>
    <s v="VPA6"/>
    <s v="KE-NAK-1703-16427"/>
    <x v="1"/>
    <s v=""/>
    <s v="13th January,2017"/>
    <d v="2017-01-13T00:00:00"/>
    <s v="4th March,2017"/>
    <d v="2017-03-04T00:00:00"/>
    <s v="Tabitha Nyambura Mburu"/>
    <s v="Female"/>
    <s v="23183081"/>
    <s v="701122490"/>
    <s v=""/>
    <s v=""/>
    <s v=""/>
    <n v="36.165596999999998"/>
    <n v="-0.17833199999999999"/>
    <s v="Nakuru"/>
    <s v="Bahati"/>
    <s v="Wendo"/>
    <s v="Wedo"/>
    <x v="2"/>
    <s v="Simon Kabucho"/>
    <s v=""/>
    <s v=""/>
    <s v="Informal Business"/>
    <s v="MKD"/>
  </r>
  <r>
    <s v="VPA6"/>
    <s v="KE-NAK-1606-16428"/>
    <x v="1"/>
    <s v=""/>
    <s v="12th April,2016"/>
    <d v="2016-04-12T00:00:00"/>
    <s v="1st June,2016"/>
    <d v="2016-06-01T00:00:00"/>
    <s v="David Peter Mwarangu"/>
    <s v="Male"/>
    <s v="30541459"/>
    <s v="712581878"/>
    <s v=""/>
    <s v=""/>
    <s v=""/>
    <n v="36.184835"/>
    <n v="-0.34297499999999997"/>
    <s v="Nakuru"/>
    <s v="Gilgil"/>
    <s v="Shinners"/>
    <s v="Shinners"/>
    <x v="2"/>
    <s v="Simon Kabucho"/>
    <s v=""/>
    <s v=""/>
    <s v="Informal Business"/>
    <s v="MKD"/>
  </r>
  <r>
    <s v="VPA6"/>
    <s v="KE-TAI-1610-16431"/>
    <x v="2"/>
    <s v="Grievance"/>
    <s v="27th August,2016"/>
    <d v="2016-08-27T00:00:00"/>
    <s v="16th October,2016"/>
    <d v="2016-10-16T00:00:00"/>
    <s v="Esau Kiora Mjomba"/>
    <s v="Male"/>
    <s v="4875585"/>
    <s v="735868299"/>
    <s v=""/>
    <s v=""/>
    <s v=""/>
    <n v="38.321325000000002"/>
    <n v="-3.490558"/>
    <s v="Taita/Taveta"/>
    <s v="Mwatate"/>
    <s v="Chawia"/>
    <s v="Mwalemba"/>
    <x v="2"/>
    <s v="Stephen Nyange"/>
    <s v=""/>
    <s v=""/>
    <s v="Informal Business"/>
    <s v="KENBIM"/>
  </r>
  <r>
    <s v="VPA6"/>
    <s v="KE-LAI-1607-16436"/>
    <x v="0"/>
    <s v="Unreachable"/>
    <s v="12th May,2016"/>
    <d v="2016-05-12T00:00:00"/>
    <s v="1st July,2016"/>
    <d v="2016-07-01T00:00:00"/>
    <s v="Patrick Wachieni"/>
    <s v="Male"/>
    <s v="1413821"/>
    <s v="721384769"/>
    <s v=""/>
    <s v=""/>
    <s v=""/>
    <m/>
    <m/>
    <s v="Laikipia"/>
    <s v="Laikipia East"/>
    <s v="Umande"/>
    <s v="Murungai"/>
    <x v="2"/>
    <s v="George Kiriungi Ngatia"/>
    <s v=""/>
    <s v=""/>
    <s v="Informal Business"/>
    <s v="KENBIM"/>
  </r>
  <r>
    <s v="VPA6"/>
    <s v="KE-LAI-1607-16437"/>
    <x v="0"/>
    <s v="Unreachable"/>
    <s v="15th May,2016"/>
    <d v="2016-05-15T00:00:00"/>
    <s v="4th July,2016"/>
    <d v="2016-07-04T00:00:00"/>
    <s v="Paul Muchiri"/>
    <s v="Male"/>
    <s v="21571735"/>
    <s v="712854445"/>
    <s v=""/>
    <s v=""/>
    <s v=""/>
    <m/>
    <m/>
    <s v="Laikipia"/>
    <s v="Laikipia East"/>
    <s v="Umande"/>
    <s v="Kalalu"/>
    <x v="2"/>
    <s v="George Kiriungi Ngatia"/>
    <s v=""/>
    <s v=""/>
    <s v="Informal Business"/>
    <s v="KENBIM"/>
  </r>
  <r>
    <s v="VPA6"/>
    <s v="KE-KIR-1609-16442"/>
    <x v="1"/>
    <s v=""/>
    <s v="13th July,2016"/>
    <d v="2016-07-13T00:00:00"/>
    <s v="1st September,2016"/>
    <d v="2016-09-01T00:00:00"/>
    <s v="Fraciah Wambui Kinyua"/>
    <s v="Female"/>
    <s v="2620121"/>
    <s v="721686057"/>
    <s v=""/>
    <s v=""/>
    <s v=""/>
    <n v="37.270383000000002"/>
    <n v="-0.52241199999999999"/>
    <s v="Kirinyaga"/>
    <s v="Kerugoya/Kutus"/>
    <s v="Inoi"/>
    <s v=""/>
    <x v="2"/>
    <s v="David Chege"/>
    <s v=""/>
    <s v=""/>
    <s v="Informal Business"/>
    <s v="KENBIM"/>
  </r>
  <r>
    <s v="VPA6"/>
    <s v="KE-KIA-1607-16443"/>
    <x v="1"/>
    <s v=""/>
    <s v="12th May,2016"/>
    <d v="2016-05-12T00:00:00"/>
    <s v="4th July,2016"/>
    <d v="2016-07-04T00:00:00"/>
    <s v="Susan Mumbi Kimani"/>
    <s v="Female"/>
    <s v="12736091"/>
    <s v="738764667"/>
    <s v=""/>
    <s v=""/>
    <s v=""/>
    <n v="36.839494999999999"/>
    <n v="-1.068533"/>
    <s v="Kiambu"/>
    <s v="Githunguri"/>
    <s v="Ngewa"/>
    <s v="Kiambururu"/>
    <x v="2"/>
    <s v="Joseph Ndua Tatu"/>
    <s v=""/>
    <s v=""/>
    <s v="Informal Business"/>
    <s v="KENBIM"/>
  </r>
  <r>
    <s v="VPA6"/>
    <s v="KE-TAI-1606-16450"/>
    <x v="1"/>
    <s v=""/>
    <s v="12th April,2016"/>
    <d v="2016-04-12T00:00:00"/>
    <s v="1st June,2016"/>
    <d v="2016-06-01T00:00:00"/>
    <s v="Winnie Mwadagina"/>
    <s v="Female"/>
    <s v="9983481"/>
    <s v="716506065"/>
    <s v=""/>
    <s v=""/>
    <s v=""/>
    <n v="38.378850999999997"/>
    <n v="-3.5035370000000001"/>
    <s v="Taita/Taveta"/>
    <s v="Mwatate"/>
    <s v="Wusi Kishamba"/>
    <s v="Kinaya"/>
    <x v="2"/>
    <s v="Stephen Nyange"/>
    <s v=""/>
    <s v=""/>
    <s v="Informal Business"/>
    <s v="KENBIM"/>
  </r>
  <r>
    <s v="VPA6"/>
    <s v="KE-KIA-1608-16452"/>
    <x v="1"/>
    <s v=""/>
    <s v="12th June,2016"/>
    <d v="2016-06-12T00:00:00"/>
    <s v="1st August,2016"/>
    <d v="2016-08-01T00:00:00"/>
    <s v="Nancy Wanja Kibe"/>
    <s v="Female"/>
    <s v="5358634"/>
    <s v="729524263"/>
    <s v=""/>
    <s v=""/>
    <s v=""/>
    <n v="36.820636"/>
    <n v="-1.0899669999999999"/>
    <s v="Kiambu"/>
    <s v="Githunguri"/>
    <s v=""/>
    <s v="Gakoe"/>
    <x v="2"/>
    <s v="Joseph Ndua Tatu"/>
    <s v=""/>
    <s v=""/>
    <s v="Informal Business"/>
    <s v="MKD"/>
  </r>
  <r>
    <s v="VPA6"/>
    <s v="KE-THA-1602-16484"/>
    <x v="1"/>
    <s v=""/>
    <s v="13th December,2015"/>
    <d v="2015-12-13T00:00:00"/>
    <s v="1st February,2016"/>
    <d v="2016-02-01T00:00:00"/>
    <s v="Elosy Gatakaa Njeru"/>
    <s v="Female"/>
    <s v="22387091"/>
    <s v="724876629"/>
    <s v=""/>
    <s v=""/>
    <s v=""/>
    <n v="37.618698000000002"/>
    <n v="-0.35535"/>
    <s v="Tharaka-Nithi"/>
    <s v="Chuka"/>
    <s v="Mwonge"/>
    <s v="Kirigi"/>
    <x v="2"/>
    <s v="David Chege"/>
    <s v=""/>
    <s v=""/>
    <s v="Informal Business"/>
    <s v="KENBIM"/>
  </r>
  <r>
    <s v="VPA6"/>
    <s v="KE-EMB-1605-16485"/>
    <x v="1"/>
    <s v=""/>
    <s v="12th March,2016"/>
    <d v="2016-03-12T00:00:00"/>
    <s v="1st May,2016"/>
    <d v="2016-05-01T00:00:00"/>
    <s v="Peterson Njagi Kinyua"/>
    <s v="Male"/>
    <s v="3656488"/>
    <s v="726396147"/>
    <s v=""/>
    <s v=""/>
    <s v=""/>
    <n v="37.582044000000003"/>
    <n v="-0.39200200000000002"/>
    <s v="Embu"/>
    <s v="Runyenjes"/>
    <s v="Kieni  East"/>
    <s v="Mubu"/>
    <x v="2"/>
    <s v="David Chege"/>
    <s v=""/>
    <s v=""/>
    <s v="Informal Business"/>
    <s v="MKD"/>
  </r>
  <r>
    <s v="VPA6"/>
    <s v="KE-NYA-1612-16494"/>
    <x v="1"/>
    <s v=""/>
    <s v="11th November,2016"/>
    <d v="2016-11-11T00:00:00"/>
    <s v="31st December,2016"/>
    <d v="2016-12-31T00:00:00"/>
    <s v="Suleiman K Mwangi"/>
    <s v="Male"/>
    <s v="2952279"/>
    <s v="723798260"/>
    <s v=""/>
    <s v=""/>
    <s v=""/>
    <n v="36.252324000000002"/>
    <n v="-0.28545900000000002"/>
    <s v="Nyandarua"/>
    <s v="Ol Kalou"/>
    <s v="Ngorika"/>
    <s v="Rutara"/>
    <x v="1"/>
    <s v="KREEN"/>
    <s v=""/>
    <s v=""/>
    <s v="Informal Business"/>
    <s v="KENBIM"/>
  </r>
  <r>
    <s v="VPA6"/>
    <s v="KE-NYA-1604-16504"/>
    <x v="1"/>
    <s v=""/>
    <s v="11th February,2016"/>
    <d v="2016-02-11T00:00:00"/>
    <s v="1st April,2016"/>
    <d v="2016-04-01T00:00:00"/>
    <s v="Godfrey Mongare Mocheche"/>
    <s v="Male"/>
    <s v="9929362"/>
    <s v="736524029"/>
    <s v=""/>
    <s v=""/>
    <s v=""/>
    <n v="34.940272999999998"/>
    <n v="-0.57435999999999998"/>
    <s v="Nyamira"/>
    <s v="Nyamira South"/>
    <s v="Township"/>
    <s v="Bomondo"/>
    <x v="2"/>
    <s v="Joel N Moigare"/>
    <s v=""/>
    <s v=""/>
    <s v="Informal Business"/>
    <s v="KENBIM"/>
  </r>
  <r>
    <s v="VPA6"/>
    <s v="KE-NAK-1609-16519"/>
    <x v="1"/>
    <s v=""/>
    <s v="13th July,2016"/>
    <d v="2016-07-13T00:00:00"/>
    <s v="1st September,2016"/>
    <d v="2016-09-01T00:00:00"/>
    <s v="Joseph Maina Mwangi"/>
    <s v="Male"/>
    <s v="23118"/>
    <s v="725553724"/>
    <s v=""/>
    <s v=""/>
    <s v=""/>
    <n v="36.112738"/>
    <n v="-0.25568299999999999"/>
    <s v="Nakuru"/>
    <s v="Bahati"/>
    <s v="Kiamaina"/>
    <s v=""/>
    <x v="2"/>
    <s v="Anthony Ndungu Kamau"/>
    <s v=""/>
    <s v=""/>
    <s v="Informal Business"/>
    <s v="MKD"/>
  </r>
  <r>
    <s v="VPA6"/>
    <s v="KE-KIA-1604-16520"/>
    <x v="1"/>
    <s v=""/>
    <s v="11th February,2016"/>
    <d v="2016-02-11T00:00:00"/>
    <s v="1st April,2016"/>
    <d v="2016-04-01T00:00:00"/>
    <s v="Jackson Mwiruri Murunyu"/>
    <s v="Male"/>
    <s v="456732467"/>
    <s v="738471992"/>
    <s v=""/>
    <s v=""/>
    <s v=""/>
    <n v="36.897967000000001"/>
    <n v="-1.0320199999999999"/>
    <s v="Kiambu"/>
    <s v="Gatundu South"/>
    <s v="Kiamwangi"/>
    <s v="Karembu"/>
    <x v="2"/>
    <s v="Anthony Ndungu Kamau"/>
    <s v=""/>
    <s v=""/>
    <s v="Informal Business"/>
    <s v="MKD"/>
  </r>
  <r>
    <s v="VPA6"/>
    <s v="KE-UAS-1608-16521"/>
    <x v="1"/>
    <s v=""/>
    <s v="6th May,2016"/>
    <d v="2016-05-06T00:00:00"/>
    <s v="16th August,2016"/>
    <d v="2016-08-16T00:00:00"/>
    <s v="Jonathan Kipyego Tanui"/>
    <s v="Male"/>
    <s v="5291710"/>
    <s v="723303692"/>
    <s v=""/>
    <s v=""/>
    <s v=""/>
    <n v="35.478572"/>
    <n v="0.235847"/>
    <s v="Uasin Gishu"/>
    <s v="Ainabkoi"/>
    <s v="Olare"/>
    <s v="Chepgoror"/>
    <x v="2"/>
    <s v="Erickson K Musani"/>
    <s v=""/>
    <s v=""/>
    <s v="Informal Business"/>
    <s v="KENBIM"/>
  </r>
  <r>
    <s v="VPA6"/>
    <s v="KE-NAN-1612-16523"/>
    <x v="1"/>
    <s v=""/>
    <s v="12th October,2016"/>
    <d v="2016-10-12T00:00:00"/>
    <s v="1st December,2016"/>
    <d v="2016-12-01T00:00:00"/>
    <s v="Samuel Too"/>
    <s v="Male"/>
    <s v="13363130"/>
    <s v="722780415"/>
    <s v=""/>
    <s v=""/>
    <s v=""/>
    <n v="34.968260999999998"/>
    <n v="0.50691799999999998"/>
    <s v="Nandi"/>
    <s v="Mosop"/>
    <s v="Chepterwai"/>
    <s v="Chebisaas"/>
    <x v="2"/>
    <s v="Simion Kimutai Saina"/>
    <s v=""/>
    <s v=""/>
    <s v="Informal Business"/>
    <s v="KENBIM"/>
  </r>
  <r>
    <s v="VPA6"/>
    <s v="KE-THA-1609-16545"/>
    <x v="1"/>
    <s v=""/>
    <s v="14th July,2016"/>
    <d v="2016-07-14T00:00:00"/>
    <s v="2nd September,2016"/>
    <d v="2016-09-02T00:00:00"/>
    <s v="Jafford Njeru Muthaa"/>
    <s v="Male"/>
    <s v="6344561"/>
    <s v="721932935"/>
    <s v=""/>
    <s v=""/>
    <s v=""/>
    <n v="37.618654999999997"/>
    <n v="-0.35527199999999998"/>
    <s v="Tharaka-Nithi"/>
    <s v="Chuka"/>
    <s v="Mwange"/>
    <s v="Kirigi"/>
    <x v="2"/>
    <s v="David Chege"/>
    <s v=""/>
    <s v=""/>
    <s v="Informal Business"/>
    <s v="KENBIM"/>
  </r>
  <r>
    <s v="VPA6"/>
    <s v="KE-EMB-1608-16549"/>
    <x v="1"/>
    <s v=""/>
    <s v="25th June,2016"/>
    <d v="2016-06-25T00:00:00"/>
    <s v="14th August,2016"/>
    <d v="2016-08-14T00:00:00"/>
    <s v="Warue Kauma"/>
    <s v="Male"/>
    <s v="1303441"/>
    <s v="701474701"/>
    <s v=""/>
    <s v=""/>
    <s v=""/>
    <n v="37.606704000000001"/>
    <n v="-0.41855199999999998"/>
    <s v="Embu"/>
    <s v="Runyenjes"/>
    <s v="Kieni South"/>
    <s v="Miringari"/>
    <x v="2"/>
    <s v="David Chege"/>
    <s v=""/>
    <s v=""/>
    <s v="Informal Business"/>
    <s v="KENBIM"/>
  </r>
  <r>
    <s v="VPA6"/>
    <s v="KE-MUR-1603-16552"/>
    <x v="0"/>
    <s v="Unreachable"/>
    <s v="11th January,2016"/>
    <d v="2016-01-11T00:00:00"/>
    <s v="1st March,2016"/>
    <d v="2016-03-01T00:00:00"/>
    <s v="Gilbert Karanja Ndegwa"/>
    <s v="Male"/>
    <s v="5934706"/>
    <s v="711748063"/>
    <s v=""/>
    <s v=""/>
    <s v=""/>
    <m/>
    <m/>
    <s v="Murang'a"/>
    <s v="Kahuro"/>
    <s v="Murarandia"/>
    <s v="Their"/>
    <x v="2"/>
    <s v="Nicholas Kimenyi"/>
    <s v=""/>
    <s v=""/>
    <s v="Informal Business"/>
    <s v="KENBIM"/>
  </r>
  <r>
    <s v="VPA6"/>
    <s v="KE-LAI-1611-16562"/>
    <x v="0"/>
    <s v="Unreachable"/>
    <s v="17th September,2016"/>
    <d v="2016-09-17T00:00:00"/>
    <s v="6th November,2016"/>
    <d v="2016-11-06T00:00:00"/>
    <s v="Anthony Wambugu"/>
    <s v="Male"/>
    <s v="29719760"/>
    <s v="711215648"/>
    <s v=""/>
    <s v=""/>
    <s v=""/>
    <m/>
    <m/>
    <s v="Laikipia"/>
    <s v="Buuri"/>
    <s v="Umande"/>
    <s v="Kwa Makari"/>
    <x v="2"/>
    <s v="George Kiriungi Ngatia"/>
    <s v=""/>
    <s v=""/>
    <s v="Informal Business"/>
    <s v="KENBIM"/>
  </r>
  <r>
    <s v="VPA6"/>
    <s v="KE-KIS-1610-16567"/>
    <x v="1"/>
    <s v=""/>
    <s v="12th August,2016"/>
    <d v="2016-08-12T00:00:00"/>
    <s v="1st October,2016"/>
    <d v="2016-10-01T00:00:00"/>
    <s v="Elkanah Ogakumi Isaboke"/>
    <s v="Male"/>
    <s v="13235367"/>
    <s v="723509458"/>
    <s v=""/>
    <s v=""/>
    <s v=""/>
    <n v="34.685772"/>
    <n v="-0.76827699999999999"/>
    <s v="Kisii"/>
    <s v="Gucha  South"/>
    <s v="Machoge"/>
    <s v="Ikoba"/>
    <x v="2"/>
    <s v="Joseph Oigara Nyakundi"/>
    <s v=""/>
    <s v=""/>
    <s v="Informal Business"/>
    <s v="KENBIM"/>
  </r>
  <r>
    <s v="VPA6"/>
    <s v="KE-KIR-1603-16569"/>
    <x v="0"/>
    <s v="Unreachable"/>
    <s v="11th January,2016"/>
    <d v="2016-01-11T00:00:00"/>
    <s v="1st March,2016"/>
    <d v="2016-03-01T00:00:00"/>
    <s v="Alice Wanjiku Njuki"/>
    <s v="Female"/>
    <s v="24116180"/>
    <s v="713599925"/>
    <s v=""/>
    <s v=""/>
    <s v=""/>
    <m/>
    <m/>
    <s v="Kirinyaga"/>
    <s v="Gichugu"/>
    <s v="Kirima"/>
    <s v="Njuku"/>
    <x v="2"/>
    <s v="Nicholas Kimenyi"/>
    <s v=""/>
    <s v=""/>
    <s v="Informal Business"/>
    <s v="KENBIM"/>
  </r>
  <r>
    <s v="VPA6"/>
    <s v="KE-EMB-1603-16572"/>
    <x v="2"/>
    <s v="Hostile Client"/>
    <s v="11th January,2016"/>
    <d v="2016-01-11T00:00:00"/>
    <s v="1st March,2016"/>
    <d v="2016-03-01T00:00:00"/>
    <s v="Dionisia Wanjiru Thumi"/>
    <s v="Female"/>
    <s v="13573916"/>
    <s v="716416876"/>
    <s v=""/>
    <s v=""/>
    <s v=""/>
    <m/>
    <m/>
    <s v="Embu"/>
    <s v="Manyatta"/>
    <s v="Ngandori"/>
    <s v="Kathangari"/>
    <x v="2"/>
    <s v="Nicholas Kimenyi"/>
    <s v=""/>
    <s v=""/>
    <s v="Informal Business"/>
    <s v="KENBIM"/>
  </r>
  <r>
    <s v="VPA6"/>
    <s v="KE-KIR-1602-16575"/>
    <x v="2"/>
    <s v="Hostile Client"/>
    <s v="13th December,2015"/>
    <d v="2015-12-13T00:00:00"/>
    <s v="1st February,2016"/>
    <d v="2016-02-01T00:00:00"/>
    <s v="Jedidah Muthoni Njogu"/>
    <s v="Female"/>
    <s v="2905178"/>
    <s v="711934412"/>
    <s v=""/>
    <s v=""/>
    <s v=""/>
    <m/>
    <m/>
    <s v="Kirinyaga"/>
    <s v="Kirinyaga Central"/>
    <s v="Mutira"/>
    <s v="Kaguyu"/>
    <x v="2"/>
    <s v="Nicholas Kimenyi"/>
    <s v=""/>
    <s v=""/>
    <s v="Informal Business"/>
    <s v="KENBIM"/>
  </r>
  <r>
    <s v="VPA6"/>
    <s v="KE-KIR-1601-16576"/>
    <x v="0"/>
    <s v="Unreachable"/>
    <s v="12th November,2015"/>
    <d v="2015-11-12T00:00:00"/>
    <s v="1st January,2016"/>
    <d v="2016-01-01T00:00:00"/>
    <s v="Esther Wamarwa Kamau"/>
    <s v="Female"/>
    <s v="13474850"/>
    <s v="716727243"/>
    <s v=""/>
    <s v=""/>
    <s v=""/>
    <m/>
    <m/>
    <s v="Kirinyaga"/>
    <s v="Ndia"/>
    <s v="Mukure"/>
    <s v="Mukure"/>
    <x v="2"/>
    <s v="Nicholas Kimenyi"/>
    <s v=""/>
    <s v=""/>
    <s v="Informal Business"/>
    <s v="KENBIM"/>
  </r>
  <r>
    <s v="VPA6"/>
    <s v="KE-NAK-1611-16578"/>
    <x v="1"/>
    <s v=""/>
    <s v="12th September,2016"/>
    <d v="2016-09-12T00:00:00"/>
    <s v="1st November,2016"/>
    <d v="2016-11-01T00:00:00"/>
    <s v="John Macharia Thuku"/>
    <s v="Male"/>
    <s v="14565107"/>
    <s v="722506289"/>
    <s v=""/>
    <s v=""/>
    <s v=""/>
    <n v="36.150683000000001"/>
    <n v="-0.14439299999999999"/>
    <s v="Nakuru"/>
    <s v="Bahati"/>
    <s v="Bahati"/>
    <s v="Morep"/>
    <x v="2"/>
    <s v="Christopher Njinju Ndungu"/>
    <s v=""/>
    <s v=""/>
    <s v="Informal Business"/>
    <s v="KENBIM"/>
  </r>
  <r>
    <s v="VPA6"/>
    <s v="KE-ELG-1612-16582"/>
    <x v="1"/>
    <s v=""/>
    <s v="11th November,2016"/>
    <d v="2016-11-11T00:00:00"/>
    <s v="31st December,2016"/>
    <d v="2016-12-31T00:00:00"/>
    <s v="Hellen Kiriswo"/>
    <s v="Female"/>
    <s v="22852136"/>
    <s v="729916574"/>
    <s v=""/>
    <s v=""/>
    <s v=""/>
    <n v="35.628777999999997"/>
    <n v="0.18051800000000001"/>
    <s v="Elgeyo/Marakwet"/>
    <s v="Keiyo South"/>
    <s v="Metket"/>
    <s v="Kaserog"/>
    <x v="2"/>
    <s v="Erickson K Musani"/>
    <s v=""/>
    <s v=""/>
    <s v="Informal Business"/>
    <s v="KENBIM"/>
  </r>
  <r>
    <s v="VPA6"/>
    <s v="KE-ELG-1602-16583"/>
    <x v="1"/>
    <s v=""/>
    <s v="13th December,2015"/>
    <d v="2015-12-13T00:00:00"/>
    <s v="1st February,2016"/>
    <d v="2016-02-01T00:00:00"/>
    <s v="Benjamin K Kibias"/>
    <s v="Male"/>
    <s v="245728"/>
    <s v="723486758"/>
    <s v=""/>
    <s v=""/>
    <s v=""/>
    <n v="35.571657000000002"/>
    <n v="0.24830199999999999"/>
    <s v="Elgeyo/Marakwet"/>
    <s v="Keiyo South"/>
    <s v="Tumeyoi"/>
    <s v="Tambul"/>
    <x v="2"/>
    <s v="Erickson K Musani"/>
    <s v=""/>
    <s v=""/>
    <s v="Informal Business"/>
    <s v="KENBIM"/>
  </r>
  <r>
    <s v="VPA6"/>
    <s v="KE-NAN-1603-16584"/>
    <x v="1"/>
    <s v=""/>
    <s v="11th January,2016"/>
    <d v="2016-01-11T00:00:00"/>
    <s v="1st March,2016"/>
    <d v="2016-03-01T00:00:00"/>
    <s v="Isaac Kiprono Ruto"/>
    <s v="Male"/>
    <s v="24040625"/>
    <s v="725666350"/>
    <s v=""/>
    <s v=""/>
    <s v=""/>
    <n v="35.033057999999997"/>
    <n v="0.49453599999999998"/>
    <s v="Nandi"/>
    <s v="Mosop"/>
    <s v="Kipkaren"/>
    <s v="Laboret"/>
    <x v="2"/>
    <s v="Erickson K Musani"/>
    <s v=""/>
    <s v=""/>
    <s v="Informal Business"/>
    <s v="KENBIM"/>
  </r>
  <r>
    <s v="VPA6"/>
    <s v="KE-ELG-1607-16586"/>
    <x v="1"/>
    <s v=""/>
    <s v="12th May,2016"/>
    <d v="2016-05-12T00:00:00"/>
    <s v="1st July,2016"/>
    <d v="2016-07-01T00:00:00"/>
    <s v="Priscilla Komen Kiprotich"/>
    <s v="Male"/>
    <s v="9172221"/>
    <s v="727846401"/>
    <s v=""/>
    <s v=""/>
    <s v=""/>
    <n v="35.534182999999999"/>
    <n v="0.25123699999999999"/>
    <s v="Elgeyo/Marakwet"/>
    <s v="Keiyo South"/>
    <s v="Kabienet"/>
    <s v="Siliboi"/>
    <x v="2"/>
    <s v="Erickson K Musani"/>
    <s v=""/>
    <s v=""/>
    <s v="Informal Business"/>
    <s v="KENBIM"/>
  </r>
  <r>
    <s v="VPA6"/>
    <s v="KE-NYE-1607-16592"/>
    <x v="1"/>
    <s v=""/>
    <s v="12th May,2016"/>
    <d v="2016-05-12T00:00:00"/>
    <s v="1st July,2016"/>
    <d v="2016-07-01T00:00:00"/>
    <s v="Wambura Njure"/>
    <s v="Female"/>
    <s v="16020278"/>
    <s v="700054329"/>
    <s v=""/>
    <s v=""/>
    <s v=""/>
    <n v="37.075997999999998"/>
    <n v="-0.57444700000000004"/>
    <s v="Nyeri"/>
    <s v="Mukurweni"/>
    <s v="Giathugu"/>
    <s v="Mihuti"/>
    <x v="2"/>
    <s v="John Kariuki"/>
    <s v=""/>
    <s v=""/>
    <s v="Informal Business"/>
    <s v="MKD"/>
  </r>
  <r>
    <s v="VPA6"/>
    <s v="KE-KIR-1607-16651"/>
    <x v="0"/>
    <s v="Unreachable"/>
    <s v="12th May,2016"/>
    <d v="2016-05-12T00:00:00"/>
    <s v="1st July,2016"/>
    <d v="2016-07-01T00:00:00"/>
    <s v="Josephine Muthoni Maina"/>
    <s v="Female"/>
    <s v="205874"/>
    <s v="722149984"/>
    <s v=""/>
    <s v=""/>
    <s v=""/>
    <m/>
    <m/>
    <s v="Kirinyaga"/>
    <s v="Ndia"/>
    <s v="Kiriti"/>
    <s v="Masanjo"/>
    <x v="2"/>
    <s v="Geoffrey K Gitau"/>
    <s v=""/>
    <s v=""/>
    <s v="Informal Business"/>
    <s v="KENBIM"/>
  </r>
  <r>
    <s v="VPA6"/>
    <s v="KE-TRA-1608-16678"/>
    <x v="1"/>
    <s v=""/>
    <s v="12th June,2016"/>
    <d v="2016-06-12T00:00:00"/>
    <s v="1st August,2016"/>
    <d v="2016-08-01T00:00:00"/>
    <s v="John Nyaga Ndumia"/>
    <s v="Male"/>
    <s v="21661810"/>
    <s v="720899428"/>
    <s v=""/>
    <s v=""/>
    <s v=""/>
    <n v="35.108820000000001"/>
    <n v="0.89384200000000003"/>
    <s v="Trans Nzoia"/>
    <s v="Kiminini"/>
    <s v="Trans Nzoia"/>
    <s v="Sirende"/>
    <x v="2"/>
    <s v="Eliud Simiyu Wamalwa"/>
    <s v=""/>
    <s v=""/>
    <s v="Informal Business"/>
    <s v="KENBIM"/>
  </r>
  <r>
    <s v="VPA6"/>
    <s v="KE-MUR-1605-16693"/>
    <x v="1"/>
    <s v=""/>
    <s v="12th March,2016"/>
    <d v="2016-03-12T00:00:00"/>
    <s v="1st May,2016"/>
    <d v="2016-05-01T00:00:00"/>
    <s v="Geoffrey Maina"/>
    <s v="Male"/>
    <s v="3069268"/>
    <s v="716190250"/>
    <s v=""/>
    <s v=""/>
    <s v=""/>
    <n v="36.951607000000003"/>
    <n v="-0.63039699999999999"/>
    <s v="Murang'a"/>
    <s v="Mathioya"/>
    <s v="Kiru"/>
    <s v="Kiriaini"/>
    <x v="2"/>
    <s v="Francis Kamande"/>
    <s v=""/>
    <s v=""/>
    <s v="Informal Business"/>
    <s v="KENBIM"/>
  </r>
  <r>
    <s v="VPA6"/>
    <s v="KE-KIR-1604-16694"/>
    <x v="1"/>
    <s v=""/>
    <s v="11th February,2016"/>
    <d v="2016-02-11T00:00:00"/>
    <s v="1st April,2016"/>
    <d v="2016-04-01T00:00:00"/>
    <s v="Danson Njeru"/>
    <s v="Male"/>
    <s v="10648378"/>
    <s v="728653086"/>
    <s v=""/>
    <s v=""/>
    <s v=""/>
    <n v="37.416147000000002"/>
    <n v="-0.45650499999999999"/>
    <s v="Kirinyaga"/>
    <s v="Kirinyaga East"/>
    <s v="Kithure"/>
    <s v="Kithure"/>
    <x v="2"/>
    <s v="Francis Kamande"/>
    <s v=""/>
    <s v=""/>
    <s v="Informal Business"/>
    <s v="KENBIM"/>
  </r>
  <r>
    <s v="VPA6"/>
    <s v="KE-KIR-1608-16696"/>
    <x v="1"/>
    <s v=""/>
    <s v="12th June,2016"/>
    <d v="2016-06-12T00:00:00"/>
    <s v="1st August,2016"/>
    <d v="2016-08-01T00:00:00"/>
    <s v="Dickson Mugo"/>
    <s v="Male"/>
    <s v="8631820"/>
    <s v="729944780"/>
    <s v=""/>
    <s v=""/>
    <s v=""/>
    <n v="37.422213999999997"/>
    <n v="-0.44661299999999998"/>
    <s v="Kirinyaga"/>
    <s v="Kirinyaga East"/>
    <s v="Kithure"/>
    <s v="Kithure"/>
    <x v="2"/>
    <s v="Francis Kamande"/>
    <s v=""/>
    <s v=""/>
    <s v="Informal Business"/>
    <s v="KENBIM"/>
  </r>
  <r>
    <s v="VPA6"/>
    <s v="KE-KIA-1607-16726"/>
    <x v="1"/>
    <s v=""/>
    <s v="12th May,2016"/>
    <d v="2016-05-12T00:00:00"/>
    <s v="1st July,2016"/>
    <d v="2016-07-01T00:00:00"/>
    <s v="Lydia Wanjiku Ndichu"/>
    <s v="Female"/>
    <s v="21828689"/>
    <s v="711964359"/>
    <s v=""/>
    <s v=""/>
    <s v=""/>
    <n v="36.817680000000003"/>
    <n v="-1.0715710000000001"/>
    <s v="Kiambu"/>
    <s v="Githunguri"/>
    <s v="Ngewa"/>
    <s v="Kimathi"/>
    <x v="2"/>
    <s v="Joseph Ndua Tatu"/>
    <s v=""/>
    <s v=""/>
    <s v="Informal Business"/>
    <s v="KENBIM"/>
  </r>
  <r>
    <s v="VPA6"/>
    <s v="KE-MAC-1604-16735"/>
    <x v="1"/>
    <s v=""/>
    <s v="10th March,2016"/>
    <d v="2016-03-10T00:00:00"/>
    <s v="29th April,2016"/>
    <d v="2016-04-29T00:00:00"/>
    <s v="Cecilia Nabengare Wabere"/>
    <s v="Female"/>
    <s v="4526651"/>
    <s v="712710343"/>
    <s v=""/>
    <s v=""/>
    <s v=""/>
    <n v="36.965009999999999"/>
    <n v="-1.418617"/>
    <s v="Machakos"/>
    <s v="Athi River"/>
    <s v="Central"/>
    <s v=""/>
    <x v="2"/>
    <s v="Joram Gathogo Mutahi"/>
    <s v="Joram Gathogo Mutahi"/>
    <s v=""/>
    <s v="Informal Business"/>
    <s v="KENBIM"/>
  </r>
  <r>
    <s v="VPA6"/>
    <s v="KE-KIR-1605-16752"/>
    <x v="0"/>
    <s v="Unreachable"/>
    <s v="12th March,2016"/>
    <d v="2016-03-12T00:00:00"/>
    <s v="1st May,2016"/>
    <d v="2016-05-01T00:00:00"/>
    <s v="Bernard Buudi"/>
    <s v="Male"/>
    <s v="24739940"/>
    <s v="703145479"/>
    <s v=""/>
    <s v=""/>
    <s v=""/>
    <m/>
    <m/>
    <s v="Kirinyaga"/>
    <s v="Kirinyaga Central"/>
    <s v="Kimandi"/>
    <s v="Kiandieni"/>
    <x v="2"/>
    <s v="Isaiah M Wandeto"/>
    <s v=""/>
    <s v=""/>
    <s v="Informal Business"/>
    <s v="KENBIM"/>
  </r>
  <r>
    <s v="VPA6"/>
    <s v="KE-NYA-1610-16763"/>
    <x v="1"/>
    <s v=""/>
    <s v="12th August,2016"/>
    <d v="2016-08-12T00:00:00"/>
    <s v="1st October,2016"/>
    <d v="2016-10-01T00:00:00"/>
    <s v="John Mwangi Kamau"/>
    <s v="Male"/>
    <s v="99999"/>
    <s v="703554901"/>
    <s v=""/>
    <s v=""/>
    <s v=""/>
    <n v="36.286983999999997"/>
    <n v="-0.15661"/>
    <s v="Nyandarua"/>
    <s v="Ol Joro Orok"/>
    <s v="Olkarao"/>
    <s v="Karagita"/>
    <x v="2"/>
    <s v="Peter Kamau Macharia"/>
    <s v=""/>
    <s v=""/>
    <s v="Informal Business"/>
    <s v="KENBIM"/>
  </r>
  <r>
    <s v="VPA6"/>
    <s v="KE-NAK-1610-16764"/>
    <x v="0"/>
    <s v="Unreachable"/>
    <s v="12th August,2016"/>
    <d v="2016-08-12T00:00:00"/>
    <s v="1st October,2016"/>
    <d v="2016-10-01T00:00:00"/>
    <s v="Abednego Mwangi Githenya"/>
    <s v="Male"/>
    <s v="99999"/>
    <s v="722354174"/>
    <s v=""/>
    <s v=""/>
    <s v=""/>
    <n v="36.117547999999999"/>
    <n v="-0.26247799999999999"/>
    <s v="Nakuru"/>
    <s v="Bahati"/>
    <s v="Bahati"/>
    <s v="Lanet"/>
    <x v="2"/>
    <s v="Peter Kamau Macharia"/>
    <s v=""/>
    <s v=""/>
    <s v="Informal Business"/>
    <s v="MKD"/>
  </r>
  <r>
    <s v="VPA6"/>
    <s v="KE-NAK-1611-16855"/>
    <x v="1"/>
    <s v=""/>
    <s v="12th September,2016"/>
    <d v="2016-09-12T00:00:00"/>
    <s v="1st November,2016"/>
    <d v="2016-11-01T00:00:00"/>
    <s v="James Ngugi Kinyanjui"/>
    <s v="Male"/>
    <s v="493606"/>
    <s v="710345848"/>
    <s v=""/>
    <s v=""/>
    <s v=""/>
    <n v="36.173915000000001"/>
    <n v="-7.3160000000000003E-2"/>
    <s v="Nakuru"/>
    <s v="Subukia"/>
    <s v="Kabazi"/>
    <s v="Rugongo"/>
    <x v="2"/>
    <s v="Patrick Kipronoh Mutai"/>
    <s v="Patrick Mutai"/>
    <s v=""/>
    <s v="Informal Business"/>
    <s v="KENBIM"/>
  </r>
  <r>
    <s v="VPA6"/>
    <s v="KE-MAC-1610-16861"/>
    <x v="0"/>
    <s v="Unreachable"/>
    <s v="12th August,2016"/>
    <d v="2016-08-12T00:00:00"/>
    <s v="1st October,2016"/>
    <d v="2016-10-01T00:00:00"/>
    <s v="Bernard Musyoka"/>
    <s v="Male"/>
    <s v="4653885"/>
    <s v="729166513"/>
    <s v=""/>
    <s v=""/>
    <s v=""/>
    <m/>
    <m/>
    <s v="Machakos"/>
    <s v="Kangundo"/>
    <s v="Kagundo"/>
    <s v="Kanzi"/>
    <x v="2"/>
    <s v="Paksan Ent"/>
    <s v="Susan Njoki Kuria"/>
    <s v=""/>
    <s v="Informal Business"/>
    <s v="MKD"/>
  </r>
  <r>
    <s v="VPA6"/>
    <s v="KE-UAS-1601-16863"/>
    <x v="1"/>
    <s v=""/>
    <s v="21st November,2015"/>
    <d v="2015-11-21T00:00:00"/>
    <s v="10th January,2016"/>
    <d v="2016-01-10T00:00:00"/>
    <s v="Paul Rutto"/>
    <s v="Male"/>
    <s v="27885469"/>
    <s v="717299216"/>
    <s v=""/>
    <s v=""/>
    <s v=""/>
    <n v="35.293554"/>
    <n v="0.56065500000000001"/>
    <s v="Uasin Gishu"/>
    <s v="Moiben"/>
    <s v="Eldoret"/>
    <s v="Kimumu"/>
    <x v="2"/>
    <s v="Ambrose Koech"/>
    <s v="Ambrose Koech"/>
    <s v=""/>
    <s v="Informal Business"/>
    <s v="KENBIM"/>
  </r>
  <r>
    <s v="VPA6"/>
    <s v="KE-NAK-1608-16909"/>
    <x v="1"/>
    <s v=""/>
    <s v="12th June,2016"/>
    <d v="2016-06-12T00:00:00"/>
    <s v="1st August,2016"/>
    <d v="2016-08-01T00:00:00"/>
    <s v="Karembo Eunice Muthoni"/>
    <s v="Female"/>
    <s v="6586803"/>
    <s v="722826889"/>
    <s v=""/>
    <s v=""/>
    <s v=""/>
    <n v="35.787258000000001"/>
    <n v="-0.20381199999999999"/>
    <s v="Nakuru"/>
    <s v="Molo"/>
    <s v="Molo"/>
    <s v="Sachangwan"/>
    <x v="2"/>
    <s v="Charles Ng'eno"/>
    <s v=""/>
    <s v=""/>
    <s v="Informal Business"/>
    <s v="KENBIM"/>
  </r>
  <r>
    <s v="VPA6"/>
    <s v="KE-KIA-1609-16916"/>
    <x v="0"/>
    <s v="Grievance"/>
    <s v="13th July,2016"/>
    <d v="2016-07-13T00:00:00"/>
    <s v="1st September,2016"/>
    <d v="2016-09-01T00:00:00"/>
    <s v="Moses Wanyoike Richu"/>
    <s v="Male"/>
    <s v="421623"/>
    <s v="722270612"/>
    <s v=""/>
    <s v=""/>
    <s v=""/>
    <n v="36.843383000000003"/>
    <n v="-1.0688340000000001"/>
    <s v="Kiambu"/>
    <s v="Githunguri"/>
    <s v="Ngewa"/>
    <s v="Kiambururu"/>
    <x v="2"/>
    <s v="Joseph Ndua Tatu"/>
    <s v=""/>
    <s v=""/>
    <s v="Informal Business"/>
    <s v="MKD"/>
  </r>
  <r>
    <s v="VPA6"/>
    <s v="KE-NAK-1604-16917"/>
    <x v="1"/>
    <s v=""/>
    <s v="11th February,2016"/>
    <d v="2016-02-11T00:00:00"/>
    <s v="1st April,2016"/>
    <d v="2016-04-01T00:00:00"/>
    <s v="Harun Ngetich"/>
    <s v="Male"/>
    <s v="25168919"/>
    <s v="726913620"/>
    <s v=""/>
    <s v=""/>
    <s v=""/>
    <n v="35.703676999999999"/>
    <n v="-0.55155500000000002"/>
    <s v="Nakuru"/>
    <s v="Njoro"/>
    <s v="Mosop"/>
    <s v="Ngata"/>
    <x v="2"/>
    <s v="George Kiriungi Ngatia"/>
    <s v=""/>
    <s v=""/>
    <s v="Informal Business"/>
    <s v="KENBIM"/>
  </r>
  <r>
    <s v="VPA6"/>
    <s v="KE-NAK-1609-16931"/>
    <x v="1"/>
    <s v=""/>
    <s v="13th July,2016"/>
    <d v="2016-07-13T00:00:00"/>
    <s v="1st September,2016"/>
    <d v="2016-09-01T00:00:00"/>
    <s v="Charity Wangui"/>
    <s v="Female"/>
    <s v="1335640"/>
    <s v="729098550"/>
    <s v=""/>
    <s v=""/>
    <s v=""/>
    <n v="36.140275000000003"/>
    <n v="-0.152672"/>
    <s v="Nakuru"/>
    <s v="Bahati"/>
    <s v="Bahati"/>
    <s v="Kamiruri"/>
    <x v="2"/>
    <s v="Christopher Njinju Ndungu"/>
    <s v=""/>
    <s v=""/>
    <s v="Informal Business"/>
    <s v="KENBIM"/>
  </r>
  <r>
    <s v="VPA6"/>
    <s v="KE-NYA-1701-16967"/>
    <x v="1"/>
    <s v=""/>
    <s v="28th November,2016"/>
    <d v="2016-11-28T00:00:00"/>
    <s v="17th January,2017"/>
    <d v="2017-01-17T00:00:00"/>
    <s v="Harison Njoroge Kara"/>
    <s v="Male"/>
    <s v="2954753"/>
    <s v="725371791"/>
    <s v=""/>
    <s v=""/>
    <s v=""/>
    <n v="36.605342"/>
    <n v="-0.53496699999999997"/>
    <s v="Nyandarua"/>
    <s v="North Kinangop"/>
    <s v="Ndunyu Njeru"/>
    <s v="Kamba"/>
    <x v="2"/>
    <s v="James Njoroge Wainaina"/>
    <s v="James Njoroge Wainaina"/>
    <s v=""/>
    <s v="Informal Business"/>
    <s v="KENBIM"/>
  </r>
  <r>
    <s v="VPA6"/>
    <s v="KE-NAK-1608-16968"/>
    <x v="1"/>
    <s v=""/>
    <s v="12th June,2016"/>
    <d v="2016-06-12T00:00:00"/>
    <s v="1st August,2016"/>
    <d v="2016-08-01T00:00:00"/>
    <s v="John Njunguna Ngugi"/>
    <s v="Male"/>
    <s v="5211909"/>
    <s v="728200601"/>
    <s v=""/>
    <s v=""/>
    <s v=""/>
    <n v="36.240316999999997"/>
    <n v="4.6640000000000001E-2"/>
    <s v="Nakuru"/>
    <s v="Subukia"/>
    <s v="Subukia"/>
    <s v="Subukia"/>
    <x v="2"/>
    <s v="Simon Kabucho"/>
    <s v="Simon Kabucho"/>
    <s v=""/>
    <s v="Informal Business"/>
    <s v="MKD"/>
  </r>
  <r>
    <s v="VPA6"/>
    <s v="KE-NAK-1609-16969"/>
    <x v="1"/>
    <s v=""/>
    <s v="13th July,2016"/>
    <d v="2016-07-13T00:00:00"/>
    <s v="1st September,2016"/>
    <d v="2016-09-01T00:00:00"/>
    <s v="Mary Njeri Mwangi"/>
    <s v="Female"/>
    <s v="2246366"/>
    <s v="795867808"/>
    <s v=""/>
    <s v=""/>
    <s v=""/>
    <n v="36.166711999999997"/>
    <n v="-0.174537"/>
    <s v="Nakuru"/>
    <s v="Bahati"/>
    <s v="Bahati"/>
    <s v="Ruguru"/>
    <x v="2"/>
    <s v="Simon Kabucho"/>
    <s v="Simon Kabucho"/>
    <s v=""/>
    <s v="Informal Business"/>
    <s v="MKD"/>
  </r>
  <r>
    <s v="VPA6"/>
    <s v="KE-NAK-1612-16970"/>
    <x v="1"/>
    <s v=""/>
    <s v="12th October,2016"/>
    <d v="2016-10-12T00:00:00"/>
    <s v="1st December,2016"/>
    <d v="2016-12-01T00:00:00"/>
    <s v="Sammy Macharia Thuo"/>
    <s v="Male"/>
    <s v="4436434"/>
    <s v="722695487"/>
    <s v=""/>
    <s v=""/>
    <s v=""/>
    <n v="36.171793000000001"/>
    <n v="-0.172768"/>
    <s v="Nakuru"/>
    <s v="Bahati"/>
    <s v="Bahati"/>
    <s v="Ruguru"/>
    <x v="2"/>
    <s v="Simon Kabucho"/>
    <s v="Simon Kabucho"/>
    <s v=""/>
    <s v="Informal Business"/>
    <s v="MKD"/>
  </r>
  <r>
    <s v="VPA6"/>
    <s v="KE-NAK-1701-16971"/>
    <x v="1"/>
    <s v=""/>
    <s v="12th November,2016"/>
    <d v="2016-11-12T00:00:00"/>
    <s v="1st January,2017"/>
    <d v="2017-01-01T00:00:00"/>
    <s v="Margrate Nyambura Kamau"/>
    <s v="Female"/>
    <s v="27427538"/>
    <s v="728162929"/>
    <s v=""/>
    <s v=""/>
    <s v=""/>
    <n v="36.166352000000003"/>
    <n v="-0.17533299999999999"/>
    <s v="Nakuru"/>
    <s v="Bahati"/>
    <s v="Kabatini"/>
    <s v="Ruguru"/>
    <x v="2"/>
    <s v="Simon Kabucho"/>
    <s v="Simon Kabucho"/>
    <s v=""/>
    <s v="Informal Business"/>
    <s v="MKD"/>
  </r>
  <r>
    <s v="VPA6"/>
    <s v="KE-NAK-1612-16972"/>
    <x v="1"/>
    <s v=""/>
    <s v="12th October,2016"/>
    <d v="2016-10-12T00:00:00"/>
    <s v="1st December,2016"/>
    <d v="2016-12-01T00:00:00"/>
    <s v="Peter Njoroge Njunguna"/>
    <s v="Male"/>
    <s v="23265645"/>
    <s v="726210343"/>
    <s v=""/>
    <s v=""/>
    <s v=""/>
    <n v="36.172862000000002"/>
    <n v="-0.172877"/>
    <s v="Nakuru"/>
    <s v="Bahati"/>
    <s v="Kabatini"/>
    <s v="Ruguru"/>
    <x v="2"/>
    <s v="Simon Kabucho"/>
    <s v="Simon Kabucho"/>
    <s v=""/>
    <s v="Informal Business"/>
    <s v="MKD"/>
  </r>
  <r>
    <s v="VPA6"/>
    <s v="KE-NAK-1701-16973"/>
    <x v="1"/>
    <s v=""/>
    <s v="22nd November,2016"/>
    <d v="2016-11-22T00:00:00"/>
    <s v="11th January,2017"/>
    <d v="2017-01-11T00:00:00"/>
    <s v="Janita Njambi Mungai"/>
    <s v="Female"/>
    <s v="462652"/>
    <s v="723350909"/>
    <s v=""/>
    <s v=""/>
    <s v=""/>
    <n v="36.132404999999999"/>
    <n v="-0.17479500000000001"/>
    <s v="Nakuru"/>
    <s v="Bahati"/>
    <s v="Kabatini"/>
    <s v="Mutunguna"/>
    <x v="2"/>
    <s v="Simon Kabucho"/>
    <s v="Simon Kabucho"/>
    <s v=""/>
    <s v="Informal Business"/>
    <s v="MKD"/>
  </r>
  <r>
    <s v="VPA6"/>
    <s v="KE-MUR-1609-16995"/>
    <x v="1"/>
    <s v=""/>
    <s v="3rd August,2016"/>
    <d v="2016-08-03T00:00:00"/>
    <s v="22nd September,2016"/>
    <d v="2016-09-22T00:00:00"/>
    <s v="John Macharia Karindi"/>
    <s v="Male"/>
    <s v="20425876"/>
    <s v="729533660"/>
    <s v=""/>
    <s v=""/>
    <s v=""/>
    <n v="37.144351"/>
    <n v="-0.85567300000000002"/>
    <s v="Murang'a"/>
    <s v="Maragua"/>
    <s v="Sabasaba"/>
    <s v="Mumbu"/>
    <x v="2"/>
    <s v="David Kangethe"/>
    <s v="David Kangethe"/>
    <s v=""/>
    <s v="Informal Business"/>
    <s v="KENBIM"/>
  </r>
  <r>
    <s v="VPA6"/>
    <s v="KE-ELG-1612-17003"/>
    <x v="1"/>
    <s v=""/>
    <s v="11th November,2016"/>
    <d v="2016-11-11T00:00:00"/>
    <s v="31st December,2016"/>
    <d v="2016-12-31T00:00:00"/>
    <s v="Jackline Ojoo Biwott"/>
    <s v="Female"/>
    <s v="12425226"/>
    <s v="724817119"/>
    <s v=""/>
    <s v=""/>
    <s v=""/>
    <n v="35.570593000000002"/>
    <n v="0.248228"/>
    <s v="Elgeyo/Marakwet"/>
    <s v="Keiyo South"/>
    <s v="Kabiemit"/>
    <s v="Tembut"/>
    <x v="2"/>
    <s v="Erickson K Musani"/>
    <s v="Ericson Kibet Musani"/>
    <s v=""/>
    <s v="Informal Business"/>
    <s v="KENBIM"/>
  </r>
  <r>
    <s v="VPA6"/>
    <s v="KE-KIA-1607-17007"/>
    <x v="1"/>
    <s v=""/>
    <s v="2nd June,2016"/>
    <d v="2016-06-02T00:00:00"/>
    <s v="22nd July,2016"/>
    <d v="2016-07-22T00:00:00"/>
    <s v="Stephen Mage Njunguna"/>
    <s v="Male"/>
    <s v="21782264"/>
    <s v="725257926"/>
    <s v=""/>
    <s v=""/>
    <s v=""/>
    <n v="36.834246999999998"/>
    <n v="-0.961005"/>
    <s v="Kiambu"/>
    <s v="Gatundu South"/>
    <s v="Ndarugu"/>
    <s v="Gitine"/>
    <x v="2"/>
    <s v="David Kangethe"/>
    <s v="David Kangethe"/>
    <s v=""/>
    <s v="Informal Business"/>
    <s v="KENBIM"/>
  </r>
  <r>
    <s v="VPA6"/>
    <s v="KE-KIA-1601-17008"/>
    <x v="1"/>
    <s v=""/>
    <s v="12th November,2015"/>
    <d v="2015-11-12T00:00:00"/>
    <s v="1st January,2016"/>
    <d v="2016-01-01T00:00:00"/>
    <s v="John Njunguna Ihinyo"/>
    <s v="Male"/>
    <s v="21579162"/>
    <s v="725233881"/>
    <s v=""/>
    <s v=""/>
    <s v=""/>
    <n v="36.833993"/>
    <n v="-0.96520300000000003"/>
    <s v="Kiambu"/>
    <s v="Gatundu South"/>
    <s v="Ndarugu"/>
    <s v="Gitine"/>
    <x v="2"/>
    <s v="David Kangethe"/>
    <s v="David Kangethe"/>
    <s v=""/>
    <s v="Informal Business"/>
    <s v="KENBIM"/>
  </r>
  <r>
    <s v="VPA6"/>
    <s v="KE-BUS-1608-17029"/>
    <x v="1"/>
    <s v=""/>
    <s v="11th July,2016"/>
    <d v="2016-07-11T00:00:00"/>
    <s v="30th August,2016"/>
    <d v="2016-08-30T00:00:00"/>
    <s v="Maurice Peter Simiyu"/>
    <s v="Male"/>
    <s v="300815"/>
    <s v="722389373"/>
    <s v=""/>
    <s v=""/>
    <s v=""/>
    <n v="34.173195"/>
    <n v="0.41288399999999997"/>
    <s v="Busia"/>
    <s v="Busia"/>
    <s v="Buhayo West"/>
    <s v="Siriya"/>
    <x v="2"/>
    <s v="Carly Mwandigha"/>
    <s v="Carly C Mwandigha"/>
    <s v=""/>
    <s v="Informal Business"/>
    <s v="MKD"/>
  </r>
  <r>
    <s v="VPA6"/>
    <s v="KE-TAI-1610-17030"/>
    <x v="0"/>
    <s v="Grievance"/>
    <s v="6th September,2016"/>
    <d v="2016-09-06T00:00:00"/>
    <s v="26th October,2016"/>
    <d v="2016-10-26T00:00:00"/>
    <s v="Justus Julius Maganga Mwamburi"/>
    <s v="Male"/>
    <s v="4876399"/>
    <s v="791211073"/>
    <s v=""/>
    <s v=""/>
    <s v=""/>
    <n v="38.448926999999998"/>
    <n v="-3.4789509999999999"/>
    <s v="Taita/Taveta"/>
    <s v="Wundanyi"/>
    <s v="Chawia"/>
    <s v="Mlombo"/>
    <x v="2"/>
    <s v="Stephen Nyange"/>
    <s v="Stephen Nyange"/>
    <s v=""/>
    <s v="Informal Business"/>
    <s v="KENBIM"/>
  </r>
  <r>
    <s v="VPA6"/>
    <s v="KE-KER-1608-17047"/>
    <x v="1"/>
    <s v=""/>
    <s v="12th June,2016"/>
    <d v="2016-06-12T00:00:00"/>
    <s v="1st August,2016"/>
    <d v="2016-08-01T00:00:00"/>
    <s v="Lily Sang"/>
    <s v="Female"/>
    <s v="4744182"/>
    <s v="725175719"/>
    <s v=""/>
    <s v=""/>
    <s v=""/>
    <n v="35.131000999999998"/>
    <n v="-0.56111699999999998"/>
    <s v="Kericho"/>
    <s v="Bureti"/>
    <s v="Cheborge"/>
    <s v="Chesinge"/>
    <x v="2"/>
    <s v="Philip Kiget"/>
    <s v="Philip Kiget"/>
    <s v=""/>
    <s v="Informal Business"/>
    <s v="MKD"/>
  </r>
  <r>
    <s v="VPA6"/>
    <s v="KE-NAN-1611-17049"/>
    <x v="1"/>
    <s v=""/>
    <s v="12th September,2016"/>
    <d v="2016-09-12T00:00:00"/>
    <s v="1st November,2016"/>
    <d v="2016-11-01T00:00:00"/>
    <s v="Isaiah Letting Kipkurgat"/>
    <s v="Male"/>
    <s v="99999"/>
    <s v="721984383"/>
    <s v=""/>
    <s v=""/>
    <s v=""/>
    <n v="35.058582999999999"/>
    <n v="0.22203300000000001"/>
    <s v="Nandi"/>
    <s v="Nandi Central"/>
    <s v="Chemundu"/>
    <s v="Samoo"/>
    <x v="2"/>
    <s v="Eliud Langat"/>
    <s v="Eliud Lagat"/>
    <s v=""/>
    <s v="Informal Business"/>
    <s v="KENBIM"/>
  </r>
  <r>
    <s v="VPA6"/>
    <s v="KE-KIA-1611-17069"/>
    <x v="1"/>
    <s v=""/>
    <s v="12th September,2016"/>
    <d v="2016-09-12T00:00:00"/>
    <s v="1st November,2016"/>
    <d v="2016-11-01T00:00:00"/>
    <s v="Paul Kamau Njoroge"/>
    <s v="Male"/>
    <s v="488226"/>
    <s v="721814362"/>
    <s v=""/>
    <s v=""/>
    <s v=""/>
    <n v="36.803873000000003"/>
    <n v="-1.0880019999999999"/>
    <s v="Kiambu"/>
    <s v="Githunguri"/>
    <s v="Githunguri"/>
    <s v="Kiaria"/>
    <x v="2"/>
    <s v="Geoffrey K Gitau"/>
    <s v=""/>
    <s v=""/>
    <s v="Informal Business"/>
    <s v="KENBIM"/>
  </r>
  <r>
    <s v="VPA6"/>
    <s v="KE-MUR-1608-17072"/>
    <x v="1"/>
    <s v=""/>
    <s v="12th June,2016"/>
    <d v="2016-06-12T00:00:00"/>
    <s v="1st August,2016"/>
    <d v="2016-08-01T00:00:00"/>
    <s v="Francis Wahinya Kamau"/>
    <s v="Female"/>
    <s v="23196495"/>
    <s v="71866362"/>
    <s v=""/>
    <s v=""/>
    <s v=""/>
    <n v="36.936481000000001"/>
    <n v="-0.79893899999999995"/>
    <s v="Murang'a"/>
    <s v="Kigumo"/>
    <s v="Kangari"/>
    <s v="Kigumo"/>
    <x v="2"/>
    <s v="Mathew Njoroge Nganga"/>
    <s v=""/>
    <s v=""/>
    <s v="Informal Business"/>
    <s v="KENBIM"/>
  </r>
  <r>
    <s v="VPA6"/>
    <s v="KE-MUR-1609-17073"/>
    <x v="1"/>
    <s v=""/>
    <s v="13th July,2016"/>
    <d v="2016-07-13T00:00:00"/>
    <s v="1st September,2016"/>
    <d v="2016-09-01T00:00:00"/>
    <s v="Mary Wangari Maina"/>
    <s v="Male"/>
    <s v="25829236"/>
    <s v="724949558"/>
    <s v=""/>
    <s v=""/>
    <s v=""/>
    <n v="36.886369999999999"/>
    <n v="-0.79406299999999996"/>
    <s v="Murang'a"/>
    <s v="Kahuro"/>
    <s v="Kangari"/>
    <s v="Mathaithi"/>
    <x v="2"/>
    <s v="Mathew Njoroge Nganga"/>
    <s v=""/>
    <s v=""/>
    <s v="Informal Business"/>
    <s v="KENBIM"/>
  </r>
  <r>
    <s v="VPA6"/>
    <s v="KE-KIR-1603-15945"/>
    <x v="2"/>
    <s v="Demolished"/>
    <s v="11th January,2016"/>
    <d v="2016-01-11T00:00:00"/>
    <s v="1st March,2016"/>
    <d v="2016-03-01T00:00:00"/>
    <s v="David Kinyua Gitari"/>
    <s v="Male"/>
    <s v="20565444"/>
    <s v="723523529"/>
    <s v=""/>
    <s v=""/>
    <s v=""/>
    <n v="36.979365000000001"/>
    <n v="-1.168326"/>
    <s v="Kirinyaga"/>
    <s v="Kirinyaga East"/>
    <s v="Kabare"/>
    <s v="Kimunye"/>
    <x v="0"/>
    <s v="Isaiah M Wandeto"/>
    <s v="Isaiah M Wandeto"/>
    <s v=""/>
    <s v="Informal Business"/>
    <s v="KENBIM"/>
  </r>
  <r>
    <s v="VPA6"/>
    <s v="KE-KIR-1602-15946"/>
    <x v="0"/>
    <s v="Unreachable"/>
    <s v="13th December,2015"/>
    <d v="2015-12-13T00:00:00"/>
    <s v="1st February,2016"/>
    <d v="2016-02-01T00:00:00"/>
    <s v="Joseph Githinji Kimaru"/>
    <s v="Male"/>
    <s v="1396483"/>
    <s v="718884870"/>
    <s v=""/>
    <s v=""/>
    <s v=""/>
    <m/>
    <m/>
    <s v="Kirinyaga"/>
    <s v="Gichugu"/>
    <s v="Kabare"/>
    <s v="Kiangombe"/>
    <x v="0"/>
    <s v="Isaiah M Wandeto"/>
    <s v="Isaiah M Wandeto"/>
    <s v=""/>
    <s v="Informal Business"/>
    <s v="KENBIM"/>
  </r>
  <r>
    <s v="VPA6"/>
    <s v="KE-KIA-1603-15956"/>
    <x v="0"/>
    <s v="Grievance"/>
    <s v="11th January,2016"/>
    <d v="2016-01-11T00:00:00"/>
    <s v="1st March,2016"/>
    <d v="2016-03-01T00:00:00"/>
    <s v="Hannah Waceke Gitau"/>
    <s v="Female"/>
    <s v="334922"/>
    <s v="726404395"/>
    <s v=""/>
    <s v=""/>
    <s v=""/>
    <n v="36.840091999999999"/>
    <n v="-1.0946670000000001"/>
    <s v="Kiambu"/>
    <s v="Githunguri"/>
    <s v="Ngewa"/>
    <s v="Mitahato"/>
    <x v="0"/>
    <s v="Joseph Ndua Tatu"/>
    <s v="Joseph Ndua Tatu"/>
    <s v=""/>
    <s v="Informal Business"/>
    <s v="KENBIM"/>
  </r>
  <r>
    <s v="VPA6"/>
    <s v="KE-KIA-1602-15957"/>
    <x v="1"/>
    <s v=""/>
    <s v="13th December,2015"/>
    <d v="2015-12-13T00:00:00"/>
    <s v="1st February,2016"/>
    <d v="2016-02-01T00:00:00"/>
    <s v="Elizabeth Wanjiru"/>
    <s v="Female"/>
    <s v="10228441"/>
    <s v="722712016"/>
    <s v=""/>
    <s v=""/>
    <s v=""/>
    <n v="36.995612999999999"/>
    <n v="-1.1388769999999999"/>
    <s v="Kiambu"/>
    <s v="Ruiru"/>
    <s v="Theta"/>
    <s v="Murera"/>
    <x v="0"/>
    <s v="Edwin Odhiambo"/>
    <s v="Edwin Odhiambo"/>
    <s v=""/>
    <s v="Informal Business"/>
    <s v="KENBIM"/>
  </r>
  <r>
    <s v="VPA6"/>
    <s v="KE-KIR-1606-15968"/>
    <x v="1"/>
    <s v=""/>
    <s v="12th April,2016"/>
    <d v="2016-04-12T00:00:00"/>
    <s v="1st June,2016"/>
    <d v="2016-06-01T00:00:00"/>
    <s v="Samuel Mugo"/>
    <s v="Male"/>
    <s v="14651296"/>
    <s v="789560410"/>
    <s v=""/>
    <s v=""/>
    <s v=""/>
    <n v="37.218957000000003"/>
    <n v="-0.43157800000000002"/>
    <s v="Kirinyaga"/>
    <s v="Kerugoya/Kutus"/>
    <s v="Kathuthuma"/>
    <s v="Gikumbo"/>
    <x v="0"/>
    <s v="Jacob Maina Mwangi"/>
    <s v="Jackson Maina"/>
    <s v=""/>
    <s v="Informal Business"/>
    <s v="KENBIM"/>
  </r>
  <r>
    <s v="VPA6"/>
    <s v="KE-NAK-1512-15970"/>
    <x v="1"/>
    <s v=""/>
    <s v="11th November,2015"/>
    <d v="2015-11-11T00:00:00"/>
    <s v="31st December,2015"/>
    <d v="2015-12-31T00:00:00"/>
    <s v="Josephat Mwaura Kamau"/>
    <s v="Male"/>
    <s v="11461256"/>
    <s v="726929414"/>
    <s v=""/>
    <s v=""/>
    <s v=""/>
    <n v="36.165092999999999"/>
    <n v="-0.14294200000000001"/>
    <s v="Nakuru"/>
    <s v="Bahati"/>
    <s v="Chania"/>
    <s v="Bibirion"/>
    <x v="0"/>
    <s v="Peter Kamau Macharia"/>
    <s v="Peter Kamau Macharia"/>
    <s v=""/>
    <s v="Informal Business"/>
    <s v="KENBIM"/>
  </r>
  <r>
    <s v="VPA6"/>
    <s v="KE-NAN-1602-15991"/>
    <x v="1"/>
    <s v=""/>
    <s v="13th December,2015"/>
    <d v="2015-12-13T00:00:00"/>
    <s v="1st February,2016"/>
    <d v="2016-02-01T00:00:00"/>
    <s v="Kipkoech.R. Nyeno"/>
    <s v="Male"/>
    <s v="25611783"/>
    <s v="724212422"/>
    <s v=""/>
    <s v=""/>
    <s v=""/>
    <n v="35.333787999999998"/>
    <n v="0.23318700000000001"/>
    <s v="Nandi"/>
    <s v="Nandi Hills"/>
    <s v="Juyat"/>
    <s v="Kalelach"/>
    <x v="0"/>
    <s v="Job K Soimo"/>
    <s v="Job K Soimo"/>
    <s v=""/>
    <s v="Informal Business"/>
    <s v="MKD"/>
  </r>
  <r>
    <s v="VPA6"/>
    <s v="KE-KER-1512-15998"/>
    <x v="0"/>
    <s v="Non Compliant"/>
    <s v="11th November,2015"/>
    <d v="2015-11-11T00:00:00"/>
    <s v="31st December,2015"/>
    <d v="2015-12-31T00:00:00"/>
    <s v="Trevor Jennings"/>
    <s v="Male"/>
    <s v="21198283"/>
    <s v="700382259"/>
    <s v=""/>
    <s v=""/>
    <s v=""/>
    <n v="35.172570999999998"/>
    <n v="-0.36244799999999999"/>
    <s v="Kericho"/>
    <s v="Belgut"/>
    <s v="Sofia"/>
    <s v="Sofia"/>
    <x v="0"/>
    <s v="Jotham Kaluma"/>
    <s v="Stephen Nyange"/>
    <s v=""/>
    <s v="Informal Business"/>
    <s v="FLEXI"/>
  </r>
  <r>
    <s v="VPA6"/>
    <s v="KE-KIA-1603-16002"/>
    <x v="1"/>
    <s v=""/>
    <s v="2nd February,2016"/>
    <d v="2016-02-02T00:00:00"/>
    <s v="23rd March,2016"/>
    <d v="2016-03-23T00:00:00"/>
    <s v="Josephine Wangare Kimwana"/>
    <s v="Female"/>
    <s v="99999"/>
    <s v="723940134"/>
    <s v=""/>
    <s v=""/>
    <s v=""/>
    <n v="36.703524999999999"/>
    <n v="-1.1851750000000001"/>
    <s v="Kiambu"/>
    <s v="Limuru"/>
    <s v="Redhill"/>
    <s v="Redhill"/>
    <x v="0"/>
    <s v="Biomax Energy Ent"/>
    <s v="N/A"/>
    <s v=""/>
    <s v="Informal Business"/>
    <s v="KENBIM"/>
  </r>
  <r>
    <s v="VPA6"/>
    <s v="KE-NYA-1604-16016"/>
    <x v="1"/>
    <s v=""/>
    <s v="20th February,2016"/>
    <d v="2016-02-20T00:00:00"/>
    <s v="10th April,2016"/>
    <d v="2016-04-10T00:00:00"/>
    <s v="Jane Wanjiru Ririani"/>
    <s v="Female"/>
    <s v="4863661"/>
    <s v="712722604"/>
    <s v=""/>
    <s v=""/>
    <s v=""/>
    <n v="36.565040000000003"/>
    <n v="-0.62883199999999995"/>
    <s v="Nyandarua"/>
    <s v="North Kinangop"/>
    <s v="Engineer"/>
    <s v="Kahuru"/>
    <x v="0"/>
    <s v="John Ochoki Obaga"/>
    <s v="N/A"/>
    <s v=""/>
    <s v="Informal Business"/>
    <s v="KENBIM"/>
  </r>
  <r>
    <s v="VPA6"/>
    <s v="KE-KIA-1603-16021"/>
    <x v="0"/>
    <s v="Hostile Client"/>
    <s v="11th January,2016"/>
    <d v="2016-01-11T00:00:00"/>
    <s v="1st March,2016"/>
    <d v="2016-03-01T00:00:00"/>
    <s v="Sarah Njoki Mugacha"/>
    <s v="Female"/>
    <s v="10255194"/>
    <s v="721520380"/>
    <s v=""/>
    <s v=""/>
    <s v=""/>
    <m/>
    <m/>
    <s v="Kiambu"/>
    <s v="Kiambaa"/>
    <s v="Kihara"/>
    <s v="Gachie"/>
    <x v="0"/>
    <s v="Biomax Energy Ent"/>
    <s v="Biomax Energy Ent"/>
    <s v=""/>
    <s v="Informal Business"/>
    <s v="KENBIM"/>
  </r>
  <r>
    <s v="VPA6"/>
    <s v="KE-NAI-1604-16022"/>
    <x v="1"/>
    <s v=""/>
    <s v="11th February,2016"/>
    <d v="2016-02-11T00:00:00"/>
    <s v="1st April,2016"/>
    <d v="2016-04-01T00:00:00"/>
    <s v="Joseph Kagwima Kabuani"/>
    <s v="Male"/>
    <s v="4830969"/>
    <s v="721296934"/>
    <s v=""/>
    <s v=""/>
    <s v=""/>
    <n v="37.028055999999999"/>
    <n v="-1.2755559999999999"/>
    <s v="Nairobi"/>
    <s v="Embakasi East"/>
    <s v="Ruai"/>
    <s v="Bondeni"/>
    <x v="0"/>
    <s v="Biomax Energy Ent"/>
    <s v="Biomax Energy Ent"/>
    <s v=""/>
    <s v="Informal Business"/>
    <s v="KENBIM"/>
  </r>
  <r>
    <s v="VPA6"/>
    <s v="KE-NYA-1601-16026"/>
    <x v="1"/>
    <s v=""/>
    <s v="21st November,2015"/>
    <d v="2015-11-21T00:00:00"/>
    <s v="10th January,2016"/>
    <d v="2016-01-10T00:00:00"/>
    <s v="Johnson Theuri"/>
    <s v="Male"/>
    <s v="802969"/>
    <s v="722977382"/>
    <s v=""/>
    <s v=""/>
    <s v=""/>
    <n v="36.254553000000001"/>
    <n v="-0.191882"/>
    <s v="Nyandarua"/>
    <s v="Ol Kalou"/>
    <s v="Mirangine"/>
    <s v="Mirangine"/>
    <x v="0"/>
    <s v="John Kariuki"/>
    <s v="John Kariuki"/>
    <s v=""/>
    <s v="Informal Business"/>
    <s v="KENBIM"/>
  </r>
  <r>
    <s v="VPA6"/>
    <s v="KE-EMB-1610-16039"/>
    <x v="0"/>
    <s v="Unreachable"/>
    <s v="19th August,2016"/>
    <d v="2016-08-19T00:00:00"/>
    <s v="8th October,2016"/>
    <d v="2016-10-08T00:00:00"/>
    <s v="Moses Mugo"/>
    <s v="Male"/>
    <s v="40412840"/>
    <s v="254716661306"/>
    <s v="2.55E+11"/>
    <s v=""/>
    <s v=""/>
    <m/>
    <m/>
    <s v="Embu"/>
    <s v="Runyenjes"/>
    <s v=""/>
    <s v=""/>
    <x v="0"/>
    <s v="Aggrey Itavale"/>
    <s v=""/>
    <s v=""/>
    <s v="Informal Business"/>
    <s v="KENBIM"/>
  </r>
  <r>
    <s v="VPA6"/>
    <s v="KE-NYA-1603-16040"/>
    <x v="2"/>
    <s v="Hostile Client"/>
    <s v="24th January,2016"/>
    <d v="2016-01-24T00:00:00"/>
    <s v="14th March,2016"/>
    <d v="2016-03-14T00:00:00"/>
    <s v="David Orwenyo"/>
    <s v="Male"/>
    <s v="10785573"/>
    <s v="722896411"/>
    <s v="2.55E+11"/>
    <s v=""/>
    <s v=""/>
    <n v="34.891368"/>
    <n v="-0.75785800000000003"/>
    <s v="Nyamira"/>
    <s v="Borabu"/>
    <s v="Nyansiongo"/>
    <s v="Tinderet"/>
    <x v="0"/>
    <s v="Joseph Oigara Nyakundi"/>
    <s v=""/>
    <s v=""/>
    <s v="Informal Business"/>
    <s v="KENBIM"/>
  </r>
  <r>
    <s v="VPA6"/>
    <s v="KE-KIA-1604-16046"/>
    <x v="0"/>
    <s v="Unreachable"/>
    <s v="11th February,2016"/>
    <d v="2016-02-11T00:00:00"/>
    <s v="1st April,2016"/>
    <d v="2016-04-01T00:00:00"/>
    <s v="Margaret W Kungu"/>
    <s v="Female"/>
    <s v="14594941"/>
    <s v="254724587918"/>
    <s v="2.55E+11"/>
    <s v=""/>
    <s v=""/>
    <m/>
    <m/>
    <s v="Kiambu"/>
    <s v="Limuru"/>
    <s v="Ndeiya"/>
    <s v="Miritho"/>
    <x v="0"/>
    <s v="Geoffrey Ndua Mbugua"/>
    <s v=""/>
    <s v=""/>
    <s v="Informal Business"/>
    <s v="KENBIM"/>
  </r>
  <r>
    <s v="VPA6"/>
    <s v="KE-NYA-1604-16052"/>
    <x v="1"/>
    <s v=""/>
    <s v="11th February,2016"/>
    <d v="2016-02-11T00:00:00"/>
    <s v="1st April,2016"/>
    <d v="2016-04-01T00:00:00"/>
    <s v="Joseph Ndungu Githaiga"/>
    <s v="Male"/>
    <s v="3180208"/>
    <s v="722271983"/>
    <s v="2.55E+11"/>
    <s v=""/>
    <s v=""/>
    <n v="36.393389999999997"/>
    <n v="0.29892800000000003"/>
    <s v="Nyandarua"/>
    <s v="Ndaragwa"/>
    <s v="Marmanet"/>
    <s v="Muhoteni"/>
    <x v="0"/>
    <s v="Harun Muchiri Stephen"/>
    <s v=""/>
    <s v=""/>
    <s v="Informal Business"/>
    <s v="AKUT"/>
  </r>
  <r>
    <s v="VPA6"/>
    <s v="KE-LAI-1602-16056"/>
    <x v="1"/>
    <s v=""/>
    <s v="13th December,2015"/>
    <d v="2015-12-13T00:00:00"/>
    <s v="1st February,2016"/>
    <d v="2016-02-01T00:00:00"/>
    <s v="Simon N Mwangi"/>
    <s v="Male"/>
    <s v="11507942"/>
    <s v="722245428"/>
    <s v="2.55E+11"/>
    <s v=""/>
    <s v=""/>
    <n v="36.378526000000001"/>
    <n v="0.183756"/>
    <s v="Laikipia"/>
    <s v="Laikipia  West"/>
    <s v="Marmanet"/>
    <s v="Munanda"/>
    <x v="0"/>
    <s v="Harun Muchiri Stephen"/>
    <s v=""/>
    <s v=""/>
    <s v="Informal Business"/>
    <s v="KENBIM"/>
  </r>
  <r>
    <s v="VPA6"/>
    <s v="KE-KER-1608-16064"/>
    <x v="1"/>
    <s v=""/>
    <s v="12th June,2016"/>
    <d v="2016-06-12T00:00:00"/>
    <s v="1st August,2016"/>
    <d v="2016-08-01T00:00:00"/>
    <s v="David A Cheruiyot"/>
    <s v="Male"/>
    <s v="5241364"/>
    <s v="711166660"/>
    <s v="2.55E+11"/>
    <s v=""/>
    <s v=""/>
    <n v="35.187610999999997"/>
    <n v="-0.61749600000000004"/>
    <s v="Kericho"/>
    <s v="Bureti"/>
    <s v="Kaplatet"/>
    <s v="Chematich"/>
    <x v="0"/>
    <s v="Philip Kiget"/>
    <s v=""/>
    <s v=""/>
    <s v="Informal Business"/>
    <s v="KENBIM"/>
  </r>
  <r>
    <s v="VPA6"/>
    <s v="KE-SIA-1605-16089"/>
    <x v="1"/>
    <s v=""/>
    <s v="12th March,2016"/>
    <d v="2016-03-12T00:00:00"/>
    <s v="1st May,2016"/>
    <d v="2016-05-01T00:00:00"/>
    <s v="Philipa Nyamulo Ochidi"/>
    <s v="Female"/>
    <s v="1892161"/>
    <s v="729553434"/>
    <s v="2.55E+11"/>
    <s v=""/>
    <s v=""/>
    <n v="34.514446999999997"/>
    <n v="0.106833"/>
    <s v="Siaya"/>
    <s v="Gem"/>
    <s v="Yala"/>
    <s v="Nyamninia"/>
    <x v="0"/>
    <s v="Peter O Ong'ai"/>
    <s v=""/>
    <s v=""/>
    <s v="Informal Business"/>
    <s v="KENBIM"/>
  </r>
  <r>
    <s v="VPA6"/>
    <s v="KE-KIR-1604-16126"/>
    <x v="2"/>
    <s v="Hostile Client"/>
    <s v="11th February,2016"/>
    <d v="2016-02-11T00:00:00"/>
    <s v="1st April,2016"/>
    <d v="2016-04-01T00:00:00"/>
    <s v="Anthony K Njeru"/>
    <s v="Male"/>
    <s v="21146319"/>
    <s v="254721612749"/>
    <s v="2.55E+11"/>
    <s v=""/>
    <s v=""/>
    <m/>
    <m/>
    <s v="Kirinyaga"/>
    <s v="Kirinyaga Central"/>
    <s v="Inoi"/>
    <s v="Gakarara"/>
    <x v="0"/>
    <s v="Isaiah M Wandeto"/>
    <s v=""/>
    <s v=""/>
    <s v="Informal Business"/>
    <s v="KENBIM"/>
  </r>
  <r>
    <s v="VPA6"/>
    <s v="KE-KIR-1601-16140"/>
    <x v="0"/>
    <s v="Unreachable"/>
    <s v="12th November,2015"/>
    <d v="2015-11-12T00:00:00"/>
    <s v="1st January,2016"/>
    <d v="2016-01-01T00:00:00"/>
    <s v="Charity Njeri Kibuchi"/>
    <s v="Female"/>
    <s v="6091582"/>
    <s v="254711793481"/>
    <s v="2.55E+11"/>
    <s v=""/>
    <s v=""/>
    <m/>
    <m/>
    <s v="Kirinyaga"/>
    <s v="Kirinyaga Central"/>
    <s v="Inoi"/>
    <s v="Kariko"/>
    <x v="0"/>
    <s v="Nicholas Kimenyi"/>
    <s v=""/>
    <s v=""/>
    <s v="Informal Business"/>
    <s v="KENBIM"/>
  </r>
  <r>
    <s v="VPA6"/>
    <s v="KE-KIR-1601-16141"/>
    <x v="2"/>
    <s v="Hostile Client"/>
    <s v="12th November,2015"/>
    <d v="2015-11-12T00:00:00"/>
    <s v="1st January,2016"/>
    <d v="2016-01-01T00:00:00"/>
    <s v="Anthony Maina Muriithi"/>
    <s v="Male"/>
    <s v="25168951"/>
    <s v="254729457032"/>
    <s v="2.55E+11"/>
    <s v=""/>
    <s v=""/>
    <m/>
    <m/>
    <s v="Kirinyaga"/>
    <s v="Kirinyaga Central"/>
    <s v="Inoi"/>
    <s v="Kariko"/>
    <x v="0"/>
    <s v="Nicholas Kimenyi"/>
    <s v=""/>
    <s v=""/>
    <s v="Informal Business"/>
    <s v="KENBIM"/>
  </r>
  <r>
    <s v="VPA6"/>
    <s v="KE-KIR-1601-16142"/>
    <x v="0"/>
    <s v="Unreachable"/>
    <s v="12th November,2015"/>
    <d v="2015-11-12T00:00:00"/>
    <s v="1st January,2016"/>
    <d v="2016-01-01T00:00:00"/>
    <s v="James Gichuki Wairi"/>
    <s v="Male"/>
    <s v="2905492"/>
    <s v="254714422184"/>
    <s v="2.55E+11"/>
    <s v=""/>
    <s v=""/>
    <m/>
    <m/>
    <s v="Kirinyaga"/>
    <s v="Kirinyaga Central"/>
    <s v="Mutira"/>
    <s v="Kabari"/>
    <x v="0"/>
    <s v="Nicholas Kimenyi"/>
    <s v=""/>
    <s v=""/>
    <s v="Informal Business"/>
    <s v="KENBIM"/>
  </r>
  <r>
    <s v="VPA6"/>
    <s v="KE-KIR-1601-16150"/>
    <x v="2"/>
    <s v="Hostile Client"/>
    <s v="12th November,2015"/>
    <d v="2015-11-12T00:00:00"/>
    <s v="1st January,2016"/>
    <d v="2016-01-01T00:00:00"/>
    <s v="Peninnah Wambui Mwangi"/>
    <s v="Female"/>
    <s v="11317688"/>
    <s v="254712951918"/>
    <s v="2.55E+11"/>
    <s v=""/>
    <s v=""/>
    <m/>
    <m/>
    <s v="Kirinyaga"/>
    <s v="Kirinyaga Central"/>
    <s v="Inoi"/>
    <s v="Kariko"/>
    <x v="0"/>
    <s v="Nicholas Kimenyi"/>
    <s v=""/>
    <s v=""/>
    <s v="Informal Business"/>
    <s v="KENBIM"/>
  </r>
  <r>
    <s v="VPA6"/>
    <s v="KE-KIR-1602-16157"/>
    <x v="2"/>
    <s v="Hostile Client"/>
    <s v="13th December,2015"/>
    <d v="2015-12-13T00:00:00"/>
    <s v="1st February,2016"/>
    <d v="2016-02-01T00:00:00"/>
    <s v="Jane Njeri Karani"/>
    <s v="Female"/>
    <s v="14714029"/>
    <s v="724216765"/>
    <s v=""/>
    <s v=""/>
    <s v=""/>
    <m/>
    <m/>
    <s v="Kirinyaga"/>
    <s v="Kirinyaga Central"/>
    <s v="Mutira"/>
    <s v="Kagumo"/>
    <x v="0"/>
    <s v="Nicholas Kimenyi"/>
    <s v=""/>
    <s v=""/>
    <s v="Informal Business"/>
    <s v="KENBIM"/>
  </r>
  <r>
    <s v="VPA6"/>
    <s v="KE-LAI-1602-16164"/>
    <x v="0"/>
    <s v="Unreachable"/>
    <s v="13th December,2015"/>
    <d v="2015-12-13T00:00:00"/>
    <s v="1st February,2016"/>
    <d v="2016-02-01T00:00:00"/>
    <s v="Peter Mwangi"/>
    <s v="Male"/>
    <s v="27056378"/>
    <s v="788226835"/>
    <s v=""/>
    <s v=""/>
    <s v=""/>
    <m/>
    <m/>
    <s v="Laikipia"/>
    <s v="Laikipia East"/>
    <s v="Serera"/>
    <s v="Nyakumu"/>
    <x v="0"/>
    <s v="George Kiriungi Ngatia"/>
    <s v="George Kiriungi Ngatia"/>
    <s v=""/>
    <s v="Informal Business"/>
    <s v="KENBIM"/>
  </r>
  <r>
    <s v="VPA6"/>
    <s v="KE-MER-1602-16166"/>
    <x v="0"/>
    <s v="Unreachable"/>
    <s v="9th January,2016"/>
    <d v="2016-01-09T00:00:00"/>
    <s v="28th February,2016"/>
    <d v="2016-02-28T00:00:00"/>
    <s v="Victor Githigi"/>
    <s v="Male"/>
    <s v="216881"/>
    <s v="792564814"/>
    <s v=""/>
    <s v=""/>
    <s v=""/>
    <m/>
    <m/>
    <s v="Meru"/>
    <s v="Buuri"/>
    <s v="Kisima"/>
    <s v="Gitugi"/>
    <x v="0"/>
    <s v="George Kiriungi Ngatia"/>
    <s v=""/>
    <s v=""/>
    <s v="Informal Business"/>
    <s v="KENBIM"/>
  </r>
  <r>
    <s v="VPA6"/>
    <s v="KE-MER-1604-16169"/>
    <x v="0"/>
    <s v="Unreachable"/>
    <s v="14th February,2016"/>
    <d v="2016-02-14T00:00:00"/>
    <s v="4th April,2016"/>
    <d v="2016-04-04T00:00:00"/>
    <s v="Simon G Kamau"/>
    <s v="Male"/>
    <s v="24059516"/>
    <s v="729691841"/>
    <s v=""/>
    <s v=""/>
    <s v=""/>
    <m/>
    <m/>
    <s v="Meru"/>
    <s v="Buuri"/>
    <s v="Timau"/>
    <s v="Ngenia"/>
    <x v="0"/>
    <s v="George Kiriungi Ngatia"/>
    <s v=""/>
    <s v=""/>
    <s v="Informal Business"/>
    <s v="KENBIM"/>
  </r>
  <r>
    <s v="VPA6"/>
    <s v="KE-MER-1602-16170"/>
    <x v="0"/>
    <s v="Unreachable"/>
    <s v="13th December,2015"/>
    <d v="2015-12-13T00:00:00"/>
    <s v="1st February,2016"/>
    <d v="2016-02-01T00:00:00"/>
    <s v="Paul Mathenge"/>
    <s v="Male"/>
    <s v="24583677"/>
    <s v="714574533"/>
    <s v=""/>
    <s v=""/>
    <s v=""/>
    <m/>
    <m/>
    <s v="Meru"/>
    <s v="Buuri"/>
    <s v="Kisima"/>
    <s v="Ngenia"/>
    <x v="0"/>
    <s v="George Kiriungi Ngatia"/>
    <s v="George Kiriungi Ngatia"/>
    <s v=""/>
    <s v="Informal Business"/>
    <s v="KENBIM"/>
  </r>
  <r>
    <s v="VPA6"/>
    <s v="KE-KIR-1604-16174"/>
    <x v="0"/>
    <s v="Unreachable"/>
    <s v="11th February,2016"/>
    <d v="2016-02-11T00:00:00"/>
    <s v="1st April,2016"/>
    <d v="2016-04-01T00:00:00"/>
    <s v="Joyce Wakuthi Ngiri"/>
    <s v="Female"/>
    <s v="3387433"/>
    <s v="254722351479"/>
    <s v="2.55E+11"/>
    <s v=""/>
    <s v=""/>
    <m/>
    <m/>
    <s v="Kirinyaga"/>
    <s v="Kirinyaga Central"/>
    <s v="Mutira"/>
    <s v="Kaguyu"/>
    <x v="0"/>
    <s v="Nicholas Kimenyi"/>
    <s v="Nicholas Gichura Kimenyi"/>
    <s v=""/>
    <s v="Informal Business"/>
    <s v="KENBIM"/>
  </r>
  <r>
    <s v="VPA6"/>
    <s v="KE-NAK-1605-16239"/>
    <x v="0"/>
    <s v="Unreachable"/>
    <s v="12th March,2016"/>
    <d v="2016-03-12T00:00:00"/>
    <s v="1st May,2016"/>
    <d v="2016-05-01T00:00:00"/>
    <s v="Father Michael Ondiek"/>
    <s v="Male"/>
    <s v="99999"/>
    <s v="722655880"/>
    <s v=""/>
    <s v=""/>
    <s v=""/>
    <m/>
    <m/>
    <s v="Nakuru"/>
    <s v="Kuresoi"/>
    <s v="Kamara"/>
    <s v="Baraka"/>
    <x v="0"/>
    <s v="Samson Tenai"/>
    <s v=""/>
    <s v=""/>
    <s v="Informal Business"/>
    <s v="MKD"/>
  </r>
  <r>
    <s v="VPA6"/>
    <s v="KE-TRA-1605-16240"/>
    <x v="1"/>
    <s v=""/>
    <s v="12th March,2016"/>
    <d v="2016-03-12T00:00:00"/>
    <s v="1st May,2016"/>
    <d v="2016-05-01T00:00:00"/>
    <s v="Peter Mbugua Mungai"/>
    <s v="Male"/>
    <s v="99999"/>
    <s v="726100113"/>
    <s v=""/>
    <s v=""/>
    <s v=""/>
    <n v="35.082169"/>
    <n v="0.96545800000000004"/>
    <s v="Trans Nzoia"/>
    <s v="Kiminini"/>
    <s v="Sirende"/>
    <s v="Sirende"/>
    <x v="0"/>
    <s v="Samson Tenai"/>
    <s v=""/>
    <s v=""/>
    <s v="Informal Business"/>
    <s v="KENBIM"/>
  </r>
  <r>
    <s v="VPA6"/>
    <s v="KE-TRA-1606-16241"/>
    <x v="1"/>
    <s v=""/>
    <s v="12th April,2016"/>
    <d v="2016-04-12T00:00:00"/>
    <s v="1st June,2016"/>
    <d v="2016-06-01T00:00:00"/>
    <s v="Osiri Nyakundi"/>
    <s v="Male"/>
    <s v="99999"/>
    <s v="724330947"/>
    <s v=""/>
    <s v=""/>
    <s v=""/>
    <n v="35.194035999999997"/>
    <n v="0.94122600000000001"/>
    <s v="Trans Nzoia"/>
    <s v="Cherengany"/>
    <s v="Motosiet"/>
    <s v="Moige B"/>
    <x v="0"/>
    <s v="Samson Tenai"/>
    <s v=""/>
    <s v=""/>
    <s v="Informal Business"/>
    <s v="KENBIM"/>
  </r>
  <r>
    <s v="VPA6"/>
    <s v="KE-NYE-1607-16310"/>
    <x v="1"/>
    <s v=""/>
    <s v="3rd June,2016"/>
    <d v="2016-06-03T00:00:00"/>
    <s v="23rd July,2016"/>
    <d v="2016-07-23T00:00:00"/>
    <s v="Solomon Muraya"/>
    <s v="Male"/>
    <s v="23031427"/>
    <s v="720329227"/>
    <s v=""/>
    <s v=""/>
    <s v=""/>
    <n v="37.120866999999997"/>
    <n v="-0.27397199999999999"/>
    <s v="Nyeri"/>
    <s v="Kieni East"/>
    <s v="Kabaru"/>
    <s v="Warazo"/>
    <x v="0"/>
    <s v="Reuben Ngure Kariuki"/>
    <s v=""/>
    <s v=""/>
    <s v="Informal Business"/>
    <s v="KENBIM"/>
  </r>
  <r>
    <s v="VPA6"/>
    <s v="KE-NAK-1606-16328"/>
    <x v="1"/>
    <s v=""/>
    <s v="12th April,2016"/>
    <d v="2016-04-12T00:00:00"/>
    <s v="1st June,2016"/>
    <d v="2016-06-01T00:00:00"/>
    <s v="John Muhia Njuguna"/>
    <s v="Male"/>
    <s v="1142305"/>
    <s v="708489639"/>
    <s v=""/>
    <s v=""/>
    <s v=""/>
    <n v="36.170993000000003"/>
    <n v="-0.14341799999999999"/>
    <s v="Nakuru"/>
    <s v="Bahati"/>
    <s v="Bahati"/>
    <s v="Mugomo"/>
    <x v="0"/>
    <s v="Green Action Network Ltd"/>
    <s v="David Kuria Chege"/>
    <s v=""/>
    <s v="Informal Business"/>
    <s v="KENBIM"/>
  </r>
  <r>
    <s v="VPA6"/>
    <s v="KE-KIR-1606-16334"/>
    <x v="0"/>
    <s v="Unreachable"/>
    <s v="12th April,2016"/>
    <d v="2016-04-12T00:00:00"/>
    <s v="1st June,2016"/>
    <d v="2016-06-01T00:00:00"/>
    <s v="Jeremiah Bundi Muriithi"/>
    <s v="Male"/>
    <s v="29442011"/>
    <s v="737904143"/>
    <s v=""/>
    <s v=""/>
    <s v=""/>
    <m/>
    <m/>
    <s v="Kirinyaga"/>
    <s v="Kirinyaga Central"/>
    <s v="Kanyekiini"/>
    <s v="Karia"/>
    <x v="0"/>
    <s v="Isaiah M Wandeto"/>
    <s v="Isaiah M Wandeto"/>
    <s v=""/>
    <s v="Informal Business"/>
    <s v="KENBIM"/>
  </r>
  <r>
    <s v="VPA6"/>
    <s v="KE-NYE-1601-16350"/>
    <x v="1"/>
    <s v=""/>
    <s v="20th November,2015"/>
    <d v="2015-11-20T00:00:00"/>
    <s v="9th January,2016"/>
    <d v="2016-01-09T00:00:00"/>
    <s v="Catherine Njeri Mbogo"/>
    <s v="Female"/>
    <s v="99999"/>
    <s v="722696302"/>
    <s v=""/>
    <s v=""/>
    <s v=""/>
    <n v="36.744517000000002"/>
    <n v="-0.29083999999999999"/>
    <s v="Nyeri"/>
    <s v="Kieni West"/>
    <s v="Gatarakwa"/>
    <s v="Watuka"/>
    <x v="0"/>
    <s v="Loise Gathoni Murigu"/>
    <s v=""/>
    <s v=""/>
    <s v="Informal Business"/>
    <s v="MKD"/>
  </r>
  <r>
    <s v="VPA6"/>
    <s v="KE-NYE-1606-16353"/>
    <x v="1"/>
    <s v=""/>
    <s v="12th April,2016"/>
    <d v="2016-04-12T00:00:00"/>
    <s v="1st June,2016"/>
    <d v="2016-06-01T00:00:00"/>
    <s v="John Ndirangu Karururma"/>
    <s v="Male"/>
    <s v="5507256"/>
    <s v="721746149"/>
    <s v=""/>
    <s v=""/>
    <s v=""/>
    <n v="36.768917000000002"/>
    <n v="-0.27861399999999997"/>
    <s v="Nyeri"/>
    <s v="Kieni West"/>
    <s v="Gatarakwa"/>
    <s v="Watuka"/>
    <x v="0"/>
    <s v="Loise Gathoni Murigu"/>
    <s v=""/>
    <s v=""/>
    <s v="Informal Business"/>
    <s v="MKD"/>
  </r>
  <r>
    <s v="VPA6"/>
    <s v="KE-KIS-1605-16357"/>
    <x v="1"/>
    <s v=""/>
    <s v="12th March,2016"/>
    <d v="2016-03-12T00:00:00"/>
    <s v="1st May,2016"/>
    <d v="2016-05-01T00:00:00"/>
    <s v="Emily Mogire"/>
    <s v="Female"/>
    <s v="99999"/>
    <s v="722273861"/>
    <s v=""/>
    <s v=""/>
    <s v=""/>
    <n v="34.691788000000003"/>
    <n v="-0.67331700000000005"/>
    <s v="Kisii"/>
    <s v="Kisii South"/>
    <s v="Bokeire"/>
    <s v="Ekiendege"/>
    <x v="0"/>
    <s v="Thomas Masese Gikona"/>
    <s v="Thomas Masese Gekona"/>
    <s v=""/>
    <s v="Informal Business"/>
    <s v="KENBIM"/>
  </r>
  <r>
    <s v="VPA6"/>
    <s v="KE-KIS-1606-16358"/>
    <x v="1"/>
    <s v=""/>
    <s v="12th April,2016"/>
    <d v="2016-04-12T00:00:00"/>
    <s v="1st June,2016"/>
    <d v="2016-06-01T00:00:00"/>
    <s v="Jairo Moturi Osaka"/>
    <s v="Male"/>
    <s v="8578003"/>
    <s v="725274273"/>
    <s v=""/>
    <s v=""/>
    <s v=""/>
    <n v="34.745792999999999"/>
    <n v="-0.87934500000000004"/>
    <s v="Kisii"/>
    <s v="Kenyenya"/>
    <s v="Boilimonge"/>
    <s v="Kerongorori"/>
    <x v="0"/>
    <s v="Thomas Masese Gikona"/>
    <s v="Thomas Masese Gekona"/>
    <s v=""/>
    <s v="Informal Business"/>
    <s v="KENBIM"/>
  </r>
  <r>
    <s v="VPA6"/>
    <s v="KE-KAK-1609-16380"/>
    <x v="1"/>
    <s v=""/>
    <s v="13th July,2016"/>
    <d v="2016-07-13T00:00:00"/>
    <s v="1st September,2016"/>
    <d v="2016-09-01T00:00:00"/>
    <s v="Francis Lusese Alusiola"/>
    <s v="Male"/>
    <s v="10725825"/>
    <s v="722610164"/>
    <s v=""/>
    <s v=""/>
    <s v=""/>
    <n v="34.782525"/>
    <n v="0.31829000000000002"/>
    <s v="Kakamega"/>
    <s v="Lurambi"/>
    <s v="Mahiakalo"/>
    <s v="Ichina"/>
    <x v="0"/>
    <s v="Gillet Lihanda"/>
    <s v=""/>
    <s v=""/>
    <s v="Informal Business"/>
    <s v="MKD"/>
  </r>
  <r>
    <s v="VPA6"/>
    <s v="KE-NAI-1607-16388"/>
    <x v="1"/>
    <s v=""/>
    <s v="12th May,2016"/>
    <d v="2016-05-12T00:00:00"/>
    <s v="1st July,2016"/>
    <d v="2016-07-01T00:00:00"/>
    <s v="Ann Njambi Mbuthia"/>
    <s v="Female"/>
    <s v="3328723"/>
    <s v="726291607"/>
    <s v=""/>
    <s v=""/>
    <s v=""/>
    <n v="36.993658000000003"/>
    <n v="-1.256041"/>
    <s v="Nairobi"/>
    <s v="Embakasi"/>
    <s v="Ruai"/>
    <s v="Gatooro"/>
    <x v="0"/>
    <s v="Lazarus N Kariuki"/>
    <s v=""/>
    <s v=""/>
    <s v="Informal Business"/>
    <s v="KENBIM"/>
  </r>
  <r>
    <s v="VPA6"/>
    <s v="KE-KIA-1608-16423"/>
    <x v="1"/>
    <s v=""/>
    <s v="12th June,2016"/>
    <d v="2016-06-12T00:00:00"/>
    <s v="1st August,2016"/>
    <d v="2016-08-01T00:00:00"/>
    <s v="Leah Wanjiku Wakarogo"/>
    <s v="Female"/>
    <s v="1123021"/>
    <s v="725223489"/>
    <s v=""/>
    <s v=""/>
    <s v=""/>
    <n v="36.624203000000001"/>
    <n v="-1.17527"/>
    <s v="Kiambu"/>
    <s v="Limuru"/>
    <s v="Kerwa"/>
    <s v="Kerwa"/>
    <x v="0"/>
    <s v="Nilelynk Innovators"/>
    <s v=""/>
    <s v=""/>
    <s v="Informal Business"/>
    <s v="KENBIM"/>
  </r>
  <r>
    <s v="VPA6"/>
    <s v="KE-NYA-1609-16424"/>
    <x v="2"/>
    <s v="Demolished"/>
    <s v="13th July,2016"/>
    <d v="2016-07-13T00:00:00"/>
    <s v="1st September,2016"/>
    <d v="2016-09-01T00:00:00"/>
    <s v="Richard Kaguchia Wambugu"/>
    <s v="Male"/>
    <s v="26023862"/>
    <s v="72068509"/>
    <s v=""/>
    <s v=""/>
    <s v=""/>
    <n v="36.229101999999997"/>
    <n v="6.0499999999999996E-4"/>
    <s v="Nyandarua"/>
    <s v="Ndaragwa"/>
    <s v="Ngamini"/>
    <s v="Ngamini"/>
    <x v="0"/>
    <s v="KREEN"/>
    <s v=""/>
    <s v=""/>
    <s v="Informal Business"/>
    <s v="MKD"/>
  </r>
  <r>
    <s v="VPA6"/>
    <s v="KE-NAN-1608-16439"/>
    <x v="1"/>
    <s v=""/>
    <s v="12th June,2016"/>
    <d v="2016-06-12T00:00:00"/>
    <s v="1st August,2016"/>
    <d v="2016-08-01T00:00:00"/>
    <s v="Patrick Lumwaghi"/>
    <s v="Male"/>
    <s v="99999"/>
    <s v="724721387"/>
    <s v=""/>
    <s v=""/>
    <s v=""/>
    <n v="35.158257999999996"/>
    <n v="0.14532300000000001"/>
    <s v="Nandi"/>
    <s v="Nandi Central"/>
    <s v="Chiswa"/>
    <s v="Chibuwa"/>
    <x v="0"/>
    <s v="Aggrey Itavale"/>
    <s v=""/>
    <s v=""/>
    <s v="Informal Business"/>
    <s v="KENBIM"/>
  </r>
  <r>
    <s v="VPA6"/>
    <s v="KE-MUR-1605-16444"/>
    <x v="2"/>
    <s v="Abandoned"/>
    <s v="12th March,2016"/>
    <d v="2016-03-12T00:00:00"/>
    <s v="1st May,2016"/>
    <d v="2016-05-01T00:00:00"/>
    <s v="Rahab Wanego Muthurimi"/>
    <s v="Female"/>
    <s v="11272865"/>
    <s v="72620148"/>
    <s v=""/>
    <s v=""/>
    <s v=""/>
    <n v="36.934387000000001"/>
    <n v="-0.66549599999999998"/>
    <s v="Murang'a"/>
    <s v="Kangema"/>
    <s v="Rwathia"/>
    <s v="Kihindu"/>
    <x v="0"/>
    <s v="Jacob Maina Mwangi"/>
    <s v=""/>
    <s v=""/>
    <s v="Informal Business"/>
    <s v="KENBIM"/>
  </r>
  <r>
    <s v="VPA6"/>
    <s v="KE-NYA-1609-16505"/>
    <x v="1"/>
    <s v=""/>
    <s v="13th July,2016"/>
    <d v="2016-07-13T00:00:00"/>
    <s v="1st September,2016"/>
    <d v="2016-09-01T00:00:00"/>
    <s v="Laban Ondieki Mounde"/>
    <s v="Male"/>
    <s v="904400"/>
    <s v="729240374"/>
    <s v=""/>
    <s v=""/>
    <s v=""/>
    <n v="34.945402999999999"/>
    <n v="-0.57741699999999996"/>
    <s v="Nyamira"/>
    <s v="Nyamira South"/>
    <s v="Township"/>
    <s v="Kerobe"/>
    <x v="0"/>
    <s v="Joel N Moigare"/>
    <s v=""/>
    <s v=""/>
    <s v="Informal Business"/>
    <s v="KENBIM"/>
  </r>
  <r>
    <s v="VPA6"/>
    <s v="KE-NYA-1712-16518"/>
    <x v="1"/>
    <s v=""/>
    <s v="11th November,2017"/>
    <d v="2017-11-11T00:00:00"/>
    <s v="31st December,2017"/>
    <d v="2017-12-31T00:00:00"/>
    <s v="Eunice Wakarura Mukuria"/>
    <s v="Female"/>
    <s v="4357177"/>
    <s v="724205631"/>
    <s v=""/>
    <s v=""/>
    <s v=""/>
    <n v="36.410786999999999"/>
    <n v="0.118407"/>
    <s v="Nyandarua"/>
    <s v="Ndaragwa"/>
    <s v="Malmanet"/>
    <s v="Shamba"/>
    <x v="0"/>
    <s v="Harun Muchiri Stephen"/>
    <s v=""/>
    <s v=""/>
    <s v="Informal Business"/>
    <s v="KENBIM"/>
  </r>
  <r>
    <s v="VPA6"/>
    <s v="KE-KIR-1602-16558"/>
    <x v="0"/>
    <s v="Unreachable"/>
    <s v="13th December,2015"/>
    <d v="2015-12-13T00:00:00"/>
    <s v="1st February,2016"/>
    <d v="2016-02-01T00:00:00"/>
    <s v="Norah Njoki Mbatia"/>
    <s v="Female"/>
    <s v="22671733"/>
    <s v="716634717"/>
    <s v=""/>
    <s v=""/>
    <s v=""/>
    <m/>
    <m/>
    <s v="Kirinyaga"/>
    <s v="Gichugu"/>
    <s v="Baragwi"/>
    <s v="Rwambiti"/>
    <x v="0"/>
    <s v="Nicholas Kimenyi"/>
    <s v=""/>
    <s v=""/>
    <s v="Informal Business"/>
    <s v="KENBIM"/>
  </r>
  <r>
    <s v="VPA6"/>
    <s v="KE-NYE-1604-16566"/>
    <x v="0"/>
    <s v="Unreachable"/>
    <s v="11th February,2016"/>
    <d v="2016-02-11T00:00:00"/>
    <s v="1st April,2016"/>
    <d v="2016-04-01T00:00:00"/>
    <s v="Simon Mwangi Gichuki"/>
    <s v="Male"/>
    <s v="25837173"/>
    <s v="704737203"/>
    <s v=""/>
    <s v=""/>
    <s v=""/>
    <n v="37.030948000000002"/>
    <n v="-0.170347"/>
    <s v="Nyeri"/>
    <s v="Kieni East"/>
    <s v="Chaka"/>
    <s v="Mwireri"/>
    <x v="0"/>
    <s v="George Kiriungi Ngatia"/>
    <s v=""/>
    <s v=""/>
    <s v="Informal Business"/>
    <s v="KENBIM"/>
  </r>
  <r>
    <s v="VPA6"/>
    <s v="KE-LAI-1608-16570"/>
    <x v="0"/>
    <s v="Unreachable"/>
    <s v="20th June,2016"/>
    <d v="2016-06-20T00:00:00"/>
    <s v="9th August,2016"/>
    <d v="2016-08-09T00:00:00"/>
    <s v="Ken Ngatia"/>
    <s v="Male"/>
    <s v="14341978"/>
    <s v="726955813"/>
    <s v=""/>
    <s v=""/>
    <s v=""/>
    <m/>
    <m/>
    <s v="Laikipia"/>
    <s v="Laikipia East"/>
    <s v="Thigithu"/>
    <s v="Njurukuma"/>
    <x v="0"/>
    <s v="George Kiriungi Ngatia"/>
    <s v=""/>
    <s v=""/>
    <s v="Informal Business"/>
    <s v="KENBIM"/>
  </r>
  <r>
    <s v="VPA6"/>
    <s v="KE-KIR-1603-16573"/>
    <x v="2"/>
    <s v="Hostile Client"/>
    <s v="11th January,2016"/>
    <d v="2016-01-11T00:00:00"/>
    <s v="1st March,2016"/>
    <d v="2016-03-01T00:00:00"/>
    <s v="Samuel Muriithi Mwangi"/>
    <s v="Male"/>
    <s v="13564362"/>
    <s v="722288303"/>
    <s v=""/>
    <s v=""/>
    <s v=""/>
    <m/>
    <m/>
    <s v="Kirinyaga"/>
    <s v="Kirinyaga Central"/>
    <s v="Mutira"/>
    <s v="Kirunda"/>
    <x v="0"/>
    <s v="Nicholas Kimenyi"/>
    <s v=""/>
    <s v=""/>
    <s v="Informal Business"/>
    <s v="KENBIM"/>
  </r>
  <r>
    <s v="VPA6"/>
    <s v="KE-NYE-1607-16593"/>
    <x v="1"/>
    <s v=""/>
    <s v="12th May,2016"/>
    <d v="2016-05-12T00:00:00"/>
    <s v="1st July,2016"/>
    <d v="2016-07-01T00:00:00"/>
    <s v="Eric Gathenya Maina"/>
    <s v="Male"/>
    <s v="5925095"/>
    <s v="722337652"/>
    <s v=""/>
    <s v=""/>
    <s v=""/>
    <n v="37.072747"/>
    <n v="-0.56756200000000001"/>
    <s v="Nyeri"/>
    <s v="Mukurweni"/>
    <s v="Rugi"/>
    <s v="Mihuti"/>
    <x v="0"/>
    <s v="John Kariuki"/>
    <s v=""/>
    <s v=""/>
    <s v="Informal Business"/>
    <s v="MKD"/>
  </r>
  <r>
    <s v="VPA6"/>
    <s v="KE-TRA-1603-16677"/>
    <x v="1"/>
    <s v=""/>
    <s v="14th January,2016"/>
    <d v="2016-01-14T00:00:00"/>
    <s v="4th March,2016"/>
    <d v="2016-03-04T00:00:00"/>
    <s v="Joab Samboroma"/>
    <s v="Male"/>
    <s v="11365344"/>
    <s v="727565332"/>
    <s v=""/>
    <s v=""/>
    <s v=""/>
    <n v="34.95852"/>
    <n v="1.056287"/>
    <s v="Trans Nzoia"/>
    <s v="Kwanza"/>
    <s v="Kapmboi"/>
    <s v="Kitale Noroge"/>
    <x v="0"/>
    <s v="Eliud Simiyu Wamalwa"/>
    <s v=""/>
    <s v=""/>
    <s v="Informal Business"/>
    <s v="KENBIM"/>
  </r>
  <r>
    <s v="VPA6"/>
    <s v="KE-TAI-1610-16679"/>
    <x v="1"/>
    <s v=""/>
    <s v="12th August,2016"/>
    <d v="2016-08-12T00:00:00"/>
    <s v="1st October,2016"/>
    <d v="2016-10-01T00:00:00"/>
    <s v="James Sembua"/>
    <s v="Male"/>
    <s v="32812198"/>
    <s v="700242696"/>
    <s v=""/>
    <s v=""/>
    <s v=""/>
    <n v="37.674965"/>
    <n v="-3.39452"/>
    <s v="Taita/Taveta"/>
    <s v="Taveta"/>
    <s v="Bomeni"/>
    <s v="Lesenisia"/>
    <x v="0"/>
    <s v="Joseph Mfumwa Melengo"/>
    <s v=""/>
    <s v=""/>
    <s v="Informal Business"/>
    <s v="KENBIM"/>
  </r>
  <r>
    <s v="VPA6"/>
    <s v="KE-NYE-1610-16685"/>
    <x v="1"/>
    <s v=""/>
    <s v="28th September,2016"/>
    <d v="2016-09-28T00:00:00"/>
    <s v="5th October,2016"/>
    <d v="2016-10-05T00:00:00"/>
    <s v="Ngari Nderitu"/>
    <s v="Male"/>
    <s v="99999"/>
    <s v="763734906"/>
    <s v=""/>
    <s v=""/>
    <s v=""/>
    <n v="37.042135000000002"/>
    <n v="-0.451677"/>
    <s v="Nyeri"/>
    <s v="Nyeri Town"/>
    <s v="Marua"/>
    <s v="Marua"/>
    <x v="0"/>
    <s v="Nekta Investments Limited"/>
    <s v="Nekta Investments Limited"/>
    <s v=""/>
    <s v="Informal Business"/>
    <s v="MKD"/>
  </r>
  <r>
    <s v="VPA6"/>
    <s v="KE-NYE-1605-16688"/>
    <x v="1"/>
    <s v=""/>
    <s v="12th March,2016"/>
    <d v="2016-03-12T00:00:00"/>
    <s v="1st May,2016"/>
    <d v="2016-05-01T00:00:00"/>
    <s v="Solomon Waribu Mutahi"/>
    <s v="Male"/>
    <s v="22980651"/>
    <s v="733750440"/>
    <s v=""/>
    <s v=""/>
    <s v=""/>
    <n v="37.047080000000001"/>
    <n v="-0.528945"/>
    <s v="Nyeri"/>
    <s v="Mukurweni"/>
    <s v="Mukwest"/>
    <s v="Matiraini"/>
    <x v="0"/>
    <s v="Nekta Investments Limited"/>
    <s v=""/>
    <s v=""/>
    <s v="Informal Business"/>
    <s v="MKD"/>
  </r>
  <r>
    <s v="VPA6"/>
    <s v="KE-NYA-1610-16689"/>
    <x v="1"/>
    <s v=""/>
    <s v="12th August,2016"/>
    <d v="2016-08-12T00:00:00"/>
    <s v="1st October,2016"/>
    <d v="2016-10-01T00:00:00"/>
    <s v="Manasseh Kingori Waichahi"/>
    <s v="Male"/>
    <s v="27633681"/>
    <s v="729743625"/>
    <s v=""/>
    <s v=""/>
    <s v=""/>
    <n v="36.536346999999999"/>
    <n v="-0.16730700000000001"/>
    <s v="Nyandarua"/>
    <s v="Ndaragwa"/>
    <s v="Shamata"/>
    <s v=""/>
    <x v="0"/>
    <s v="Nekta Investments Limited"/>
    <s v="Nekta Investments Limited"/>
    <s v=""/>
    <s v="Informal Business"/>
    <s v="MKD"/>
  </r>
  <r>
    <s v="VPA6"/>
    <s v="KE-NYE-1609-16690"/>
    <x v="1"/>
    <s v=""/>
    <s v="25th July,2016"/>
    <d v="2016-07-25T00:00:00"/>
    <s v="13th September,2016"/>
    <d v="2016-09-13T00:00:00"/>
    <s v="Gerald Juma Gichohi"/>
    <s v="Male"/>
    <s v="4342768"/>
    <s v="721322606"/>
    <s v=""/>
    <s v=""/>
    <s v=""/>
    <n v="37.000923"/>
    <n v="-0.55571800000000005"/>
    <s v="Nyeri"/>
    <s v="Mukurweni"/>
    <s v="Muk West"/>
    <s v="Wanjithi"/>
    <x v="0"/>
    <s v="Nekta Investments Limited"/>
    <s v="Nekta Investments Limited"/>
    <s v=""/>
    <s v="Informal Business"/>
    <s v="MKD"/>
  </r>
  <r>
    <s v="VPA6"/>
    <s v="KE-LAI-1609-16691"/>
    <x v="1"/>
    <s v=""/>
    <s v="13th July,2016"/>
    <d v="2016-07-13T00:00:00"/>
    <s v="1st September,2016"/>
    <d v="2016-09-01T00:00:00"/>
    <s v="Margaret Muthoni Ndungu"/>
    <s v="Female"/>
    <s v="617173"/>
    <s v="721764439"/>
    <s v=""/>
    <s v=""/>
    <s v=""/>
    <n v="36.298808000000001"/>
    <n v="3.8655000000000002E-2"/>
    <s v="Laikipia"/>
    <s v="Laikipia  West"/>
    <s v="Nyahururu"/>
    <s v="Igwamiti"/>
    <x v="0"/>
    <s v="James Muchira Mwai"/>
    <s v=""/>
    <s v=""/>
    <s v="Informal Business"/>
    <s v="KENBIM"/>
  </r>
  <r>
    <s v="VPA6"/>
    <s v="KE-KIA-1605-16727"/>
    <x v="1"/>
    <s v=""/>
    <s v="12th March,2016"/>
    <d v="2016-03-12T00:00:00"/>
    <s v="1st May,2016"/>
    <d v="2016-05-01T00:00:00"/>
    <s v="Peter Richu Kimani"/>
    <s v="Male"/>
    <s v="25070700"/>
    <s v="726792867"/>
    <s v=""/>
    <s v=""/>
    <s v=""/>
    <n v="36.843277"/>
    <n v="-1.0687819999999999"/>
    <s v="Kiambu"/>
    <s v="Githunguri"/>
    <s v="Riakahara"/>
    <s v="Kiambururu"/>
    <x v="0"/>
    <s v="Joseph Ndua Tatu"/>
    <s v=""/>
    <s v=""/>
    <s v="Informal Business"/>
    <s v="KENBIM"/>
  </r>
  <r>
    <s v="VPA6"/>
    <s v="KE-KIA-1609-16728"/>
    <x v="0"/>
    <s v="Unreachable"/>
    <s v="13th July,2016"/>
    <d v="2016-07-13T00:00:00"/>
    <s v="1st September,2016"/>
    <d v="2016-09-01T00:00:00"/>
    <s v="Njenga Mugo James"/>
    <s v="Male"/>
    <s v="13215128"/>
    <s v="788881213"/>
    <s v=""/>
    <s v=""/>
    <s v=""/>
    <n v="36.942453"/>
    <n v="-1.106881"/>
    <s v="Kiambu"/>
    <s v="Ruiru"/>
    <s v="Murera"/>
    <s v="Mugutha"/>
    <x v="0"/>
    <s v="Joseph Ndua Tatu"/>
    <s v=""/>
    <s v=""/>
    <s v="Informal Business"/>
    <s v="MKD"/>
  </r>
  <r>
    <s v="VPA6"/>
    <s v="KE-KIA-1609-16729"/>
    <x v="0"/>
    <s v="Grievance"/>
    <s v="13th July,2016"/>
    <d v="2016-07-13T00:00:00"/>
    <s v="1st September,2016"/>
    <d v="2016-09-01T00:00:00"/>
    <s v="Damaris Wambui Muniu"/>
    <s v="Female"/>
    <s v="3522062"/>
    <s v="708042644"/>
    <s v=""/>
    <s v=""/>
    <s v=""/>
    <n v="36.854866000000001"/>
    <n v="-1.1083259999999999"/>
    <s v="Kiambu"/>
    <s v="Githunguri"/>
    <s v="Rioki"/>
    <s v="Kimathi"/>
    <x v="0"/>
    <s v="Joseph Ndua Tatu"/>
    <s v=""/>
    <s v=""/>
    <s v="Informal Business"/>
    <s v="KENBIM"/>
  </r>
  <r>
    <s v="VPA6"/>
    <s v="KE-TRA-1607-16730"/>
    <x v="1"/>
    <s v=""/>
    <s v="12th May,2016"/>
    <d v="2016-05-12T00:00:00"/>
    <s v="1st July,2016"/>
    <d v="2016-07-01T00:00:00"/>
    <s v="Jane Wanjiru Mumene"/>
    <s v="Female"/>
    <s v="99999"/>
    <s v="725945255"/>
    <s v=""/>
    <s v=""/>
    <s v=""/>
    <n v="35.086719000000002"/>
    <n v="1.050486"/>
    <s v="Trans Nzoia"/>
    <s v="Makoi"/>
    <s v="Makoi"/>
    <s v="Makoi"/>
    <x v="0"/>
    <s v="Aggrey Itavale"/>
    <s v=""/>
    <s v=""/>
    <s v="Informal Business"/>
    <s v="KENBIM"/>
  </r>
  <r>
    <s v="VPA6"/>
    <s v="KE-NAN-1607-16744"/>
    <x v="1"/>
    <s v=""/>
    <s v="27th May,2016"/>
    <d v="2016-05-27T00:00:00"/>
    <s v="16th July,2016"/>
    <d v="2016-07-16T00:00:00"/>
    <s v="Henry Tallam"/>
    <s v="Male"/>
    <s v="25361815"/>
    <s v="720223414"/>
    <s v=""/>
    <s v=""/>
    <s v=""/>
    <n v="35.302787000000002"/>
    <n v="0.16866800000000001"/>
    <s v="Nandi"/>
    <s v="Nandi Hills"/>
    <s v="Lessos"/>
    <s v="Koilot"/>
    <x v="0"/>
    <s v="Job K Soimo"/>
    <s v="Job K Soimo"/>
    <s v=""/>
    <s v="Informal Business"/>
    <s v="KENBIM"/>
  </r>
  <r>
    <s v="VPA6"/>
    <s v="KE-NAK-1606-16907"/>
    <x v="1"/>
    <s v=""/>
    <s v="4th May,2016"/>
    <d v="2016-05-04T00:00:00"/>
    <s v="23rd June,2016"/>
    <d v="2016-06-23T00:00:00"/>
    <s v="Patrick G Kamau"/>
    <s v="Male"/>
    <s v="2963103"/>
    <s v="722826642"/>
    <s v=""/>
    <s v=""/>
    <s v=""/>
    <n v="35.703547"/>
    <n v="-0.551705"/>
    <s v="Nakuru"/>
    <s v="Njoro"/>
    <s v="Lare"/>
    <s v="Lare"/>
    <x v="0"/>
    <s v="Charles Ng'eno"/>
    <s v=""/>
    <s v=""/>
    <s v="Informal Business"/>
    <s v="KENBIM"/>
  </r>
  <r>
    <s v="VPA6"/>
    <s v="KE-NAK-1610-16908"/>
    <x v="1"/>
    <s v=""/>
    <s v="20th August,2016"/>
    <d v="2016-08-20T00:00:00"/>
    <s v="9th October,2016"/>
    <d v="2016-10-09T00:00:00"/>
    <s v="Paul K Reswaget"/>
    <s v="Male"/>
    <s v="99999"/>
    <s v="726167116"/>
    <s v=""/>
    <s v=""/>
    <s v=""/>
    <n v="35.886833000000003"/>
    <n v="-0.39058999999999999"/>
    <s v="Nakuru"/>
    <s v="Njoro"/>
    <s v="Njoro"/>
    <s v="Naswet"/>
    <x v="0"/>
    <s v="Charles Ng'eno"/>
    <s v=""/>
    <s v=""/>
    <s v="Informal Business"/>
    <s v="KENBIM"/>
  </r>
  <r>
    <s v="VPA6"/>
    <s v="KE-BAR-1609-16910"/>
    <x v="1"/>
    <s v=""/>
    <s v="17th July,2016"/>
    <d v="2016-07-17T00:00:00"/>
    <s v="5th September,2016"/>
    <d v="2016-09-05T00:00:00"/>
    <s v="Loise Kiptala"/>
    <s v="Female"/>
    <s v="99999"/>
    <s v="720223304"/>
    <s v=""/>
    <s v=""/>
    <s v=""/>
    <n v="35.797702999999998"/>
    <n v="0.10288899999999999"/>
    <s v="Baringo"/>
    <s v="Koibatek"/>
    <s v="Sads Kibias"/>
    <s v="Sads"/>
    <x v="0"/>
    <s v="Charles Ng'eno"/>
    <s v=""/>
    <s v=""/>
    <s v="Informal Business"/>
    <s v="KENBIM"/>
  </r>
  <r>
    <s v="VPA6"/>
    <s v="KE-KIR-1603-16914"/>
    <x v="2"/>
    <s v="Hostile Client"/>
    <s v="11th January,2016"/>
    <d v="2016-01-11T00:00:00"/>
    <s v="1st March,2016"/>
    <d v="2016-03-01T00:00:00"/>
    <s v="Ann Wanjiru Kinyua"/>
    <s v="Female"/>
    <s v="21776566"/>
    <s v="710126509"/>
    <s v=""/>
    <s v=""/>
    <s v=""/>
    <m/>
    <m/>
    <s v="Kirinyaga"/>
    <s v="Kirinyaga Central"/>
    <s v=""/>
    <s v=""/>
    <x v="0"/>
    <s v="Nicholas Kimenyi"/>
    <s v=""/>
    <s v=""/>
    <s v="Informal Business"/>
    <s v="KENBIM"/>
  </r>
  <r>
    <s v="VPA6"/>
    <s v="KE-KIA-1608-16915"/>
    <x v="1"/>
    <s v=""/>
    <s v="12th June,2016"/>
    <d v="2016-06-12T00:00:00"/>
    <s v="1st August,2016"/>
    <d v="2016-08-01T00:00:00"/>
    <s v="Erene Wangui Gicho"/>
    <s v="Female"/>
    <s v="10378301"/>
    <s v="733384226"/>
    <s v=""/>
    <s v=""/>
    <s v=""/>
    <n v="36.810563000000002"/>
    <n v="-1.0687469999999999"/>
    <s v="Kiambu"/>
    <s v="Githunguri"/>
    <s v="Ngewa"/>
    <s v="Kimathi"/>
    <x v="0"/>
    <s v="Joseph Ndua Tatu"/>
    <s v=""/>
    <s v=""/>
    <s v="Informal Business"/>
    <s v="KENBIM"/>
  </r>
  <r>
    <s v="VPA6"/>
    <s v="KE-MAC-1610-16918"/>
    <x v="0"/>
    <s v="Unreachable"/>
    <s v="12th August,2016"/>
    <d v="2016-08-12T00:00:00"/>
    <s v="1st October,2016"/>
    <d v="2016-10-01T00:00:00"/>
    <s v="Kelvin Kyenge Mutuku"/>
    <s v="Male"/>
    <s v="25058968"/>
    <s v="701633325"/>
    <s v=""/>
    <s v=""/>
    <s v=""/>
    <n v="37.405054999999997"/>
    <n v="-1.860808"/>
    <s v="Machakos"/>
    <s v="Makueni"/>
    <s v="Matriku"/>
    <s v="Nzaui"/>
    <x v="0"/>
    <s v="George Kiriungi Ngatia"/>
    <s v=""/>
    <s v=""/>
    <s v="Informal Business"/>
    <s v="KENBIM"/>
  </r>
  <r>
    <s v="VPA6"/>
    <s v="KE-MIG-1606-16919"/>
    <x v="1"/>
    <s v=""/>
    <s v="12th April,2016"/>
    <d v="2016-04-12T00:00:00"/>
    <s v="1st June,2016"/>
    <d v="2016-06-01T00:00:00"/>
    <s v="Mark Nyamita"/>
    <s v="Male"/>
    <s v="340341"/>
    <s v="702247669"/>
    <s v=""/>
    <s v=""/>
    <s v=""/>
    <n v="34.475577000000001"/>
    <n v="-0.92374000000000001"/>
    <s v="Migori"/>
    <s v="Awendo"/>
    <s v="Rapogi"/>
    <s v="Rapogi"/>
    <x v="0"/>
    <s v="Nilelynk Innovators"/>
    <s v=""/>
    <s v=""/>
    <s v="Informal Business"/>
    <s v="KENBIM"/>
  </r>
  <r>
    <s v="VPA6"/>
    <s v="KE-NAK-1612-16922"/>
    <x v="1"/>
    <s v=""/>
    <s v="11th November,2016"/>
    <d v="2016-11-11T00:00:00"/>
    <s v="31st December,2016"/>
    <d v="2016-12-31T00:00:00"/>
    <s v="Daniel K Mutai"/>
    <s v="Male"/>
    <s v="99999"/>
    <s v="714990129"/>
    <s v=""/>
    <s v=""/>
    <s v=""/>
    <n v="35.875129999999999"/>
    <n v="-0.25681300000000001"/>
    <s v="Nakuru"/>
    <s v="Rongai"/>
    <s v="Visoi"/>
    <s v="Chepsion"/>
    <x v="0"/>
    <s v="Charles Ng'eno"/>
    <s v=""/>
    <s v=""/>
    <s v="Informal Business"/>
    <s v="KENBIM"/>
  </r>
  <r>
    <s v="VPA6"/>
    <s v="KE-KAK-1608-17002"/>
    <x v="1"/>
    <s v=""/>
    <s v="12th June,2016"/>
    <d v="2016-06-12T00:00:00"/>
    <s v="1st August,2016"/>
    <d v="2016-08-01T00:00:00"/>
    <s v="John W Wakaba"/>
    <s v="Male"/>
    <s v="21329945"/>
    <s v="720639379"/>
    <s v=""/>
    <s v=""/>
    <s v=""/>
    <n v="35.117207000000001"/>
    <n v="0.83847000000000005"/>
    <s v="Kakamega"/>
    <s v="Likuyani"/>
    <s v="Lukuyani"/>
    <s v="Matunda"/>
    <x v="0"/>
    <s v="Edwine J M Okinda"/>
    <s v="Edwine Joseph Majale Okinda"/>
    <s v=""/>
    <s v="Informal Business"/>
    <s v="KENBIM"/>
  </r>
  <r>
    <s v="VPA6"/>
    <s v="KE-KER-1612-17048"/>
    <x v="1"/>
    <s v=""/>
    <s v="12th October,2016"/>
    <d v="2016-10-12T00:00:00"/>
    <s v="1st December,2016"/>
    <d v="2016-12-01T00:00:00"/>
    <s v="Chirchir C Dianarose"/>
    <s v="Male"/>
    <s v="23182134"/>
    <s v="721930597"/>
    <s v=""/>
    <s v=""/>
    <s v=""/>
    <n v="35.100991"/>
    <n v="-0.50623799999999997"/>
    <s v="Kericho"/>
    <s v="Bureti"/>
    <s v="Rurei"/>
    <s v="Rurei"/>
    <x v="0"/>
    <s v="Philip Kiget"/>
    <s v="Philip Kiget"/>
    <s v=""/>
    <s v="Informal Business"/>
    <s v="MKD"/>
  </r>
  <r>
    <s v="VPA6"/>
    <s v="KE-KAK-1612-17062"/>
    <x v="1"/>
    <s v=""/>
    <s v="12th October,2016"/>
    <d v="2016-10-12T00:00:00"/>
    <s v="1st December,2016"/>
    <d v="2016-12-01T00:00:00"/>
    <s v="Herman Tsuma"/>
    <s v="Male"/>
    <s v="99999"/>
    <s v="726961982"/>
    <s v=""/>
    <s v=""/>
    <s v=""/>
    <n v="34.708078"/>
    <n v="0.27942499999999998"/>
    <s v="Kakamega"/>
    <s v="Kakamega East"/>
    <s v="Ejinja"/>
    <s v="Shiyunzu"/>
    <x v="0"/>
    <s v="Luka Kiprop Maiyo"/>
    <s v="Luka Kiprop Maiyo"/>
    <s v=""/>
    <s v="Informal Business"/>
    <s v="KENBIM"/>
  </r>
  <r>
    <s v="VPA6"/>
    <s v="KE-KIA-1611-17081"/>
    <x v="1"/>
    <s v=""/>
    <s v="12th September,2016"/>
    <d v="2016-09-12T00:00:00"/>
    <s v="1st November,2016"/>
    <d v="2016-11-01T00:00:00"/>
    <s v="Komu Gitau Jeremia"/>
    <s v="Male"/>
    <s v="1276015"/>
    <s v="725980192"/>
    <s v=""/>
    <s v=""/>
    <s v=""/>
    <n v="36.760241000000001"/>
    <n v="-1.0471569999999999"/>
    <s v="Kiambu"/>
    <s v="Githunguri"/>
    <s v="Githunguri"/>
    <s v="Kahunira"/>
    <x v="0"/>
    <s v="Joseph Ndua Tatu"/>
    <s v=""/>
    <s v=""/>
    <s v="Informal Business"/>
    <s v="AKUT"/>
  </r>
  <r>
    <s v="VPA6"/>
    <s v="KE-THA-1602-15981"/>
    <x v="1"/>
    <s v=""/>
    <s v="13th December,2015"/>
    <d v="2015-12-13T00:00:00"/>
    <s v="1st February,2016"/>
    <d v="2016-02-01T00:00:00"/>
    <s v="Caroline Wanja"/>
    <s v="Female"/>
    <s v="20710472"/>
    <s v="713696130"/>
    <s v=""/>
    <s v=""/>
    <s v=""/>
    <n v="37.666384999999998"/>
    <n v="-0.22536500000000001"/>
    <s v="Tharaka-Nithi"/>
    <s v="Maara"/>
    <s v="Chogoria"/>
    <s v="Kithima"/>
    <x v="1"/>
    <s v="Maurice Kinuthia Wangui"/>
    <s v="Maurice Kinuthia Wangui"/>
    <s v=""/>
    <s v="Informal Business"/>
    <s v="KENBIM"/>
  </r>
  <r>
    <s v="VPA6"/>
    <s v="KE-TAI-1604-15997"/>
    <x v="0"/>
    <s v="Grievance"/>
    <s v="11th February,2016"/>
    <d v="2016-02-11T00:00:00"/>
    <s v="1st April,2016"/>
    <d v="2016-04-01T00:00:00"/>
    <s v="Selestian Mombo Mwangombe"/>
    <s v="Male"/>
    <s v="20890066"/>
    <s v="710360899"/>
    <s v=""/>
    <s v=""/>
    <s v=""/>
    <n v="38.375337999999999"/>
    <n v="-3.5134349999999999"/>
    <s v="Taita/Taveta"/>
    <s v="Mwatate"/>
    <s v="Chawia"/>
    <s v="Kitivo"/>
    <x v="1"/>
    <s v="Pitwel Mwadime"/>
    <s v="Pitwel Mwadime"/>
    <s v=""/>
    <s v="Informal Business"/>
    <s v="KENBIM"/>
  </r>
  <r>
    <s v="VPA6"/>
    <s v="KE-BOM-1601-16025"/>
    <x v="1"/>
    <s v=""/>
    <s v="12th November,2015"/>
    <d v="2015-11-12T00:00:00"/>
    <s v="1st January,2016"/>
    <d v="2016-01-01T00:00:00"/>
    <s v="Philip Kaptetwony"/>
    <s v="Male"/>
    <s v="2349148"/>
    <s v="708491242"/>
    <s v=""/>
    <s v=""/>
    <s v=""/>
    <n v="35.053966000000003"/>
    <n v="-0.89446899999999996"/>
    <s v="Bomet"/>
    <s v="Sotik"/>
    <s v="Ndanai"/>
    <s v="Kabarit"/>
    <x v="1"/>
    <s v="John Kariuki"/>
    <s v="John Kariuki"/>
    <s v=""/>
    <s v="Informal Business"/>
    <s v="KENBIM"/>
  </r>
  <r>
    <s v="VPA6"/>
    <s v="KE-TRA-1602-16027"/>
    <x v="1"/>
    <s v=""/>
    <s v="13th December,2015"/>
    <d v="2015-12-13T00:00:00"/>
    <s v="1st February,2016"/>
    <d v="2016-02-01T00:00:00"/>
    <s v="Aggrey Kalwala"/>
    <s v="Male"/>
    <s v="12943720"/>
    <s v="722770677"/>
    <s v="2.55E+11"/>
    <s v=""/>
    <s v=""/>
    <n v="35.084677999999997"/>
    <n v="0.84789400000000004"/>
    <s v="Trans Nzoia"/>
    <s v="Mois Bridge"/>
    <s v="Machine"/>
    <s v="Machine"/>
    <x v="1"/>
    <s v="Aggrey Itavale"/>
    <s v=""/>
    <s v=""/>
    <s v="Informal Business"/>
    <s v="KENBIM"/>
  </r>
  <r>
    <s v="VPA6"/>
    <s v="KE-NYA-1607-16041"/>
    <x v="1"/>
    <s v=""/>
    <s v="12th May,2016"/>
    <d v="2016-05-12T00:00:00"/>
    <s v="1st July,2016"/>
    <d v="2016-07-01T00:00:00"/>
    <s v="Nelson Makori Kerosi"/>
    <s v="Male"/>
    <s v="13076574"/>
    <s v="702124180"/>
    <s v="2.55E+11"/>
    <s v=""/>
    <s v=""/>
    <n v="34.941167999999998"/>
    <n v="-0.74080999999999997"/>
    <s v="Nyamira"/>
    <s v="Nyamira North"/>
    <s v="Rigoma"/>
    <s v="Ikenye"/>
    <x v="1"/>
    <s v="Joseph Oigara Nyakundi"/>
    <s v=""/>
    <s v=""/>
    <s v="Informal Business"/>
    <s v="KENBIM"/>
  </r>
  <r>
    <s v="VPA6"/>
    <s v="KE-LAI-1609-16053"/>
    <x v="1"/>
    <s v=""/>
    <s v="13th July,2016"/>
    <d v="2016-07-13T00:00:00"/>
    <s v="1st September,2016"/>
    <d v="2016-09-01T00:00:00"/>
    <s v="Jane Wanjiru Njoroge"/>
    <s v="Female"/>
    <s v="5944296"/>
    <s v="725353234"/>
    <s v="2.55E+11"/>
    <s v=""/>
    <s v=""/>
    <n v="36.409230000000001"/>
    <n v="0.16284000000000001"/>
    <s v="Laikipia"/>
    <s v="Laikipia  West"/>
    <s v="Marmanet"/>
    <s v="Keni"/>
    <x v="1"/>
    <s v="Harun Muchiri Stephen"/>
    <s v=""/>
    <s v=""/>
    <s v="Informal Business"/>
    <s v="AKUT"/>
  </r>
  <r>
    <s v="VPA6"/>
    <s v="KE-KAJ-1601-16096"/>
    <x v="1"/>
    <s v=""/>
    <s v="12th November,2015"/>
    <d v="2015-11-12T00:00:00"/>
    <s v="1st January,2016"/>
    <d v="2016-01-01T00:00:00"/>
    <s v="Joyce Khavere Mkobero"/>
    <s v="Female"/>
    <s v="11791572"/>
    <s v="72488802"/>
    <s v="2.55E+11"/>
    <s v=""/>
    <s v=""/>
    <n v="36.800961999999998"/>
    <n v="-1.8026869999999999"/>
    <s v="Kajiado"/>
    <s v="Kajiado Central"/>
    <s v="Nkiwanjan"/>
    <s v="Inkiwanjani"/>
    <x v="1"/>
    <s v="Joram Gathogo Mutahi"/>
    <s v=""/>
    <s v=""/>
    <s v="Informal Business"/>
    <s v="KENBIM"/>
  </r>
  <r>
    <s v="VPA6"/>
    <s v="KE-NYE-1607-16162"/>
    <x v="0"/>
    <s v="Unreachable"/>
    <s v="27th May,2016"/>
    <d v="2016-05-27T00:00:00"/>
    <s v="16th July,2016"/>
    <d v="2016-07-16T00:00:00"/>
    <s v="Mary Njeri"/>
    <s v="Female"/>
    <s v="25689108"/>
    <s v="774868287"/>
    <s v=""/>
    <s v=""/>
    <s v=""/>
    <n v="37.020932000000002"/>
    <n v="-0.36985699999999999"/>
    <s v="Nyeri"/>
    <s v="Kieni East"/>
    <s v="Chaka"/>
    <s v="Mwireri"/>
    <x v="1"/>
    <s v="George Kiriungi Ngatia"/>
    <s v=""/>
    <s v=""/>
    <s v="Informal Business"/>
    <s v="KENBIM"/>
  </r>
  <r>
    <s v="VPA6"/>
    <s v="KE-LAI-1602-16163"/>
    <x v="0"/>
    <s v="Unreachable"/>
    <s v="13th December,2015"/>
    <d v="2015-12-13T00:00:00"/>
    <s v="1st February,2016"/>
    <d v="2016-02-01T00:00:00"/>
    <s v="Bonface Masharia"/>
    <s v="Male"/>
    <s v="24491662"/>
    <s v="715338895"/>
    <s v=""/>
    <s v=""/>
    <s v=""/>
    <m/>
    <m/>
    <s v="Laikipia"/>
    <s v="Laikipia East"/>
    <s v="Nanyuki"/>
    <s v="Muthiga"/>
    <x v="1"/>
    <s v="George Kiriungi Ngatia"/>
    <s v="George Kiriungi Ngatia"/>
    <s v=""/>
    <s v="Informal Business"/>
    <s v="KENBIM"/>
  </r>
  <r>
    <s v="VPA6"/>
    <s v="KE-KER-1605-16202"/>
    <x v="0"/>
    <s v="Unreachable"/>
    <s v="10th April,2016"/>
    <d v="2016-04-10T00:00:00"/>
    <s v="30th May,2016"/>
    <d v="2016-05-30T00:00:00"/>
    <s v="Charles Arap Sambu"/>
    <s v="Male"/>
    <s v="3227933"/>
    <s v="722277932"/>
    <s v="2.55E+11"/>
    <s v=""/>
    <s v=""/>
    <n v="35.168934"/>
    <n v="-0.48342800000000002"/>
    <s v="Kericho"/>
    <s v="Ainamoi"/>
    <s v="Ainamoi"/>
    <s v="Motobo"/>
    <x v="1"/>
    <s v="Benjamin Kirui"/>
    <s v="Benjamin Kirui"/>
    <s v=""/>
    <s v="Informal Business"/>
    <s v="KENBIM"/>
  </r>
  <r>
    <s v="VPA6"/>
    <s v="KE-TAI-1605-16210"/>
    <x v="1"/>
    <s v=""/>
    <s v="12th March,2016"/>
    <d v="2016-03-12T00:00:00"/>
    <s v="1st May,2016"/>
    <d v="2016-05-01T00:00:00"/>
    <s v="Hannington K Kililo"/>
    <s v="Male"/>
    <s v="5374207"/>
    <s v="715606242"/>
    <s v=""/>
    <s v=""/>
    <s v=""/>
    <n v="38.340580000000003"/>
    <n v="-3.3814060000000001"/>
    <s v="Taita/Taveta"/>
    <s v="Wundanyi"/>
    <s v="Werugha"/>
    <s v="Ngulu"/>
    <x v="1"/>
    <s v="Stephen Mwakiserere"/>
    <s v="Stephen Mwakiserere"/>
    <s v=""/>
    <s v="Informal Business"/>
    <s v="KENBIM"/>
  </r>
  <r>
    <s v="VPA6"/>
    <s v="KE-NAI-1605-16226"/>
    <x v="0"/>
    <s v="Grievance"/>
    <s v="12th March,2016"/>
    <d v="2016-03-12T00:00:00"/>
    <s v="1st May,2016"/>
    <d v="2016-05-01T00:00:00"/>
    <s v="Vincent Mogaka"/>
    <s v="Male"/>
    <s v="346341"/>
    <s v="733815798"/>
    <s v=""/>
    <s v=""/>
    <s v=""/>
    <n v="37.031368999999998"/>
    <n v="-1.296565"/>
    <s v="Nairobi"/>
    <s v="Embakasi"/>
    <s v="Ruai"/>
    <s v="Ruai"/>
    <x v="1"/>
    <s v="Laban Okeyo"/>
    <s v=""/>
    <s v=""/>
    <s v="Informal Business"/>
    <s v="KENBIM"/>
  </r>
  <r>
    <s v="VPA6"/>
    <s v="KE-MUR-1606-16311"/>
    <x v="1"/>
    <s v=""/>
    <s v="12th April,2016"/>
    <d v="2016-04-12T00:00:00"/>
    <s v="1st June,2016"/>
    <d v="2016-06-01T00:00:00"/>
    <s v="Christopher Muhia Ngari"/>
    <s v="Male"/>
    <s v="620115"/>
    <s v="704337450"/>
    <s v=""/>
    <s v=""/>
    <s v=""/>
    <n v="37.067759000000002"/>
    <n v="-1.0100229999999999"/>
    <s v="Murang'a"/>
    <s v="Kandara"/>
    <s v="Mukiumoini"/>
    <s v="Golf View"/>
    <x v="1"/>
    <s v="Mathew Njoroge Nganga"/>
    <s v=""/>
    <s v=""/>
    <s v="Informal Business"/>
    <s v="KENBIM"/>
  </r>
  <r>
    <s v="VPA6"/>
    <s v="KE-KIR-1605-16312"/>
    <x v="0"/>
    <s v="Unreachable"/>
    <s v="12th March,2016"/>
    <d v="2016-03-12T00:00:00"/>
    <s v="1st May,2016"/>
    <d v="2016-05-01T00:00:00"/>
    <s v="Joseph Ngaari Kinyanjui"/>
    <s v="Male"/>
    <s v="10319568"/>
    <s v="727614356"/>
    <s v=""/>
    <s v=""/>
    <s v=""/>
    <m/>
    <m/>
    <s v="Kirinyaga"/>
    <s v="Mwea"/>
    <s v="Mutithi"/>
    <s v="Rukanga"/>
    <x v="1"/>
    <s v="Mathew Njoroge Nganga"/>
    <s v=""/>
    <s v=""/>
    <s v="Informal Business"/>
    <s v="KENBIM"/>
  </r>
  <r>
    <s v="VPA6"/>
    <s v="KE-MUR-1603-16313"/>
    <x v="1"/>
    <s v=""/>
    <s v="11th January,2016"/>
    <d v="2016-01-11T00:00:00"/>
    <s v="1st March,2016"/>
    <d v="2016-03-01T00:00:00"/>
    <s v="Rose Njeri Kamau"/>
    <s v="Female"/>
    <s v="11669748"/>
    <s v="720880626"/>
    <s v=""/>
    <s v=""/>
    <s v=""/>
    <n v="36.953245000000003"/>
    <n v="-0.86904999999999999"/>
    <s v="Murang'a"/>
    <s v="Kandara"/>
    <s v="Ruchu"/>
    <s v="Cicu"/>
    <x v="1"/>
    <s v="Mathew Njoroge Nganga"/>
    <s v=""/>
    <s v=""/>
    <s v="Informal Business"/>
    <s v="KENBIM"/>
  </r>
  <r>
    <s v="VPA6"/>
    <s v="KE-KIA-1609-16417"/>
    <x v="1"/>
    <s v=""/>
    <s v="13th July,2016"/>
    <d v="2016-07-13T00:00:00"/>
    <s v="1st September,2016"/>
    <d v="2016-09-01T00:00:00"/>
    <s v="Wainaina Wa Gitau"/>
    <s v="Male"/>
    <s v="2332618"/>
    <s v="721218265"/>
    <s v=""/>
    <s v=""/>
    <s v=""/>
    <n v="36.845486999999999"/>
    <n v="-1.057739"/>
    <s v="Kiambu"/>
    <s v="Githunguri"/>
    <s v="Komaitai"/>
    <s v="Gaihuku"/>
    <x v="1"/>
    <s v="Mathew Njoroge Nganga"/>
    <s v=""/>
    <s v=""/>
    <s v="Informal Business"/>
    <s v="KENBIM"/>
  </r>
  <r>
    <s v="VPA6"/>
    <s v="KE-LAI-1608-16430"/>
    <x v="1"/>
    <s v=""/>
    <s v="12th June,2016"/>
    <d v="2016-06-12T00:00:00"/>
    <s v="1st August,2016"/>
    <d v="2016-08-01T00:00:00"/>
    <s v="Monica Wairimu Kuria"/>
    <s v="Female"/>
    <s v="20704457"/>
    <s v="71134870"/>
    <s v=""/>
    <s v=""/>
    <s v=""/>
    <n v="36.372067999999999"/>
    <n v="0.17732800000000001"/>
    <s v="Laikipia"/>
    <s v="Nyahururu"/>
    <s v="Marmanet"/>
    <s v=""/>
    <x v="1"/>
    <s v="John Kariuki"/>
    <s v=""/>
    <s v=""/>
    <s v="Informal Business"/>
    <s v="KENBIM"/>
  </r>
  <r>
    <s v="VPA6"/>
    <s v="KE-TRA-1602-16433"/>
    <x v="1"/>
    <s v=""/>
    <s v="13th December,2015"/>
    <d v="2015-12-13T00:00:00"/>
    <s v="1st February,2016"/>
    <d v="2016-02-01T00:00:00"/>
    <s v="Ann Keya"/>
    <s v="Female"/>
    <s v="1799582"/>
    <s v="721774493"/>
    <s v=""/>
    <s v=""/>
    <s v=""/>
    <n v="34.939810999999999"/>
    <n v="0.920041"/>
    <s v="Trans Nzoia"/>
    <s v="Kiminini"/>
    <s v="Nabiswa"/>
    <s v="Toll"/>
    <x v="1"/>
    <s v="Wallace Kegode"/>
    <s v=""/>
    <s v=""/>
    <s v="Informal Business"/>
    <s v="KENBIM"/>
  </r>
  <r>
    <s v="VPA6"/>
    <s v="KE-VIH-1601-16434"/>
    <x v="1"/>
    <s v=""/>
    <s v="10th January,2016"/>
    <d v="2016-01-10T00:00:00"/>
    <s v="26th January,2016"/>
    <d v="2016-01-26T00:00:00"/>
    <s v="Felix Dambo Sangale"/>
    <s v="Male"/>
    <s v="503369"/>
    <s v="724239325"/>
    <s v=""/>
    <s v=""/>
    <s v=""/>
    <n v="34.872917999999999"/>
    <n v="0.13717299999999999"/>
    <s v="Vihiga"/>
    <s v="Hamisi"/>
    <s v="Shaviringa"/>
    <s v="Jeptulu"/>
    <x v="1"/>
    <s v="Wallace Kegode"/>
    <s v=""/>
    <s v=""/>
    <s v="Informal Business"/>
    <s v="KENBIM"/>
  </r>
  <r>
    <s v="VPA6"/>
    <s v="KE-VIH-1603-16453"/>
    <x v="1"/>
    <s v=""/>
    <s v="11th January,2016"/>
    <d v="2016-01-11T00:00:00"/>
    <s v="1st March,2016"/>
    <d v="2016-03-01T00:00:00"/>
    <s v="Milcah Kavuchi Nyarigu"/>
    <s v="Female"/>
    <s v="99999"/>
    <s v="713740556"/>
    <s v=""/>
    <s v=""/>
    <s v=""/>
    <n v="34.741050000000001"/>
    <n v="0.11662699999999999"/>
    <s v="Vihiga"/>
    <s v="Sabatia"/>
    <s v="Chavakali"/>
    <s v="Walodeya"/>
    <x v="1"/>
    <s v="Wallace Kegode"/>
    <s v=""/>
    <s v=""/>
    <s v="Informal Business"/>
    <s v="KENBIM"/>
  </r>
  <r>
    <s v="VPA6"/>
    <s v="KE-NYA-1608-16493"/>
    <x v="1"/>
    <s v=""/>
    <s v="12th June,2016"/>
    <d v="2016-06-12T00:00:00"/>
    <s v="1st August,2016"/>
    <d v="2016-08-01T00:00:00"/>
    <s v="Suleiman Kimani"/>
    <s v="Male"/>
    <s v="21772843"/>
    <s v="724235248"/>
    <s v=""/>
    <s v=""/>
    <s v=""/>
    <n v="36.25817"/>
    <n v="-0.25495200000000001"/>
    <s v="Nyandarua"/>
    <s v="Ol-Kalau"/>
    <s v="Mirangine"/>
    <s v="Micharage"/>
    <x v="1"/>
    <s v="KREEN"/>
    <s v=""/>
    <s v=""/>
    <s v="Informal Business"/>
    <s v="KENBIM"/>
  </r>
  <r>
    <s v="VPA6"/>
    <s v="KE-NYA-1608-16495"/>
    <x v="1"/>
    <s v=""/>
    <s v="12th June,2016"/>
    <d v="2016-06-12T00:00:00"/>
    <s v="1st August,2016"/>
    <d v="2016-08-01T00:00:00"/>
    <s v="Patrick Gichohi Muriithi"/>
    <s v="Male"/>
    <s v="3415869"/>
    <s v="720370142"/>
    <s v=""/>
    <s v=""/>
    <s v=""/>
    <n v="36.490476999999998"/>
    <n v="8.3807999999999994E-2"/>
    <s v="Nyandarua"/>
    <s v="Ndaragwa"/>
    <s v="Mathingira"/>
    <s v="Ngawa"/>
    <x v="1"/>
    <s v="KREEN"/>
    <s v=""/>
    <s v=""/>
    <s v="Informal Business"/>
    <s v="KENBIM"/>
  </r>
  <r>
    <s v="VPA6"/>
    <s v="KE-NAK-1602-16551"/>
    <x v="0"/>
    <s v="Unreachable"/>
    <s v="13th December,2015"/>
    <d v="2015-12-13T00:00:00"/>
    <s v="1st February,2016"/>
    <d v="2016-02-01T00:00:00"/>
    <s v="Irene Njeri Mutia"/>
    <s v="Female"/>
    <s v="11616932"/>
    <s v="720731930"/>
    <s v=""/>
    <s v=""/>
    <s v=""/>
    <m/>
    <m/>
    <s v="Nakuru"/>
    <s v="Rongai"/>
    <s v="Rongai"/>
    <s v="Rongai"/>
    <x v="1"/>
    <s v="Nicholas Kimenyi"/>
    <s v=""/>
    <s v=""/>
    <s v="Informal Business"/>
    <s v="KENBIM"/>
  </r>
  <r>
    <s v="VPA6"/>
    <s v="KE-UAS-1607-16579"/>
    <x v="1"/>
    <s v=""/>
    <s v="12th May,2016"/>
    <d v="2016-05-12T00:00:00"/>
    <s v="1st July,2016"/>
    <d v="2016-07-01T00:00:00"/>
    <s v="Thomas Kigen"/>
    <s v="Male"/>
    <s v="20487391"/>
    <s v="700844977"/>
    <s v=""/>
    <s v=""/>
    <s v=""/>
    <n v="35.258079000000002"/>
    <n v="0.44831900000000002"/>
    <s v="Uasin Gishu"/>
    <s v="Kapseret"/>
    <s v="Malel"/>
    <s v="Malel"/>
    <x v="1"/>
    <s v="Daniel Bartilol"/>
    <s v=""/>
    <s v=""/>
    <s v="Informal Business"/>
    <s v="KENBIM"/>
  </r>
  <r>
    <s v="VPA6"/>
    <s v="KE-UAS-1712-16580"/>
    <x v="1"/>
    <s v=""/>
    <s v="11th November,2017"/>
    <d v="2017-11-11T00:00:00"/>
    <s v="31st December,2017"/>
    <d v="2017-12-31T00:00:00"/>
    <s v="Nancy Kiplimo"/>
    <s v="Female"/>
    <s v="33478220"/>
    <s v="710799769"/>
    <s v=""/>
    <s v=""/>
    <s v=""/>
    <n v="35.335411999999998"/>
    <n v="0.59112200000000004"/>
    <s v="Uasin Gishu"/>
    <s v="Moiben"/>
    <s v="Sergoit"/>
    <s v="Lelit"/>
    <x v="1"/>
    <s v="Daniel Bartilol"/>
    <s v=""/>
    <s v=""/>
    <s v="Informal Business"/>
    <s v="MKD"/>
  </r>
  <r>
    <s v="VPA6"/>
    <s v="KE-NYA-1606-16588"/>
    <x v="1"/>
    <s v=""/>
    <s v="12th April,2016"/>
    <d v="2016-04-12T00:00:00"/>
    <s v="1st June,2016"/>
    <d v="2016-06-01T00:00:00"/>
    <s v="James Waithuki Hari"/>
    <s v="Male"/>
    <s v="2176492"/>
    <s v="722794380"/>
    <s v=""/>
    <s v=""/>
    <s v=""/>
    <n v="36.514445000000002"/>
    <n v="-0.54206299999999996"/>
    <s v="Nyandarua"/>
    <s v="Kipipiri"/>
    <s v="Mumui"/>
    <s v="Mumui"/>
    <x v="1"/>
    <s v="James Njoroge Wainaina"/>
    <s v=""/>
    <s v=""/>
    <s v="Informal Business"/>
    <s v="KENBIM"/>
  </r>
  <r>
    <s v="VPA6"/>
    <s v="KE-KIR-1603-16589"/>
    <x v="2"/>
    <s v="Hostile Client"/>
    <s v="11th January,2016"/>
    <d v="2016-01-11T00:00:00"/>
    <s v="1st March,2016"/>
    <d v="2016-03-01T00:00:00"/>
    <s v="Moses Miano Kibuchi"/>
    <s v="Male"/>
    <s v="99999"/>
    <s v="701348022"/>
    <s v=""/>
    <s v=""/>
    <s v=""/>
    <m/>
    <m/>
    <s v="Kirinyaga"/>
    <s v="Kirinyaga Central"/>
    <s v="Inoi"/>
    <s v="Kariko"/>
    <x v="1"/>
    <s v="Nicholas Kimenyi"/>
    <s v=""/>
    <s v=""/>
    <s v="Informal Business"/>
    <s v="KENBIM"/>
  </r>
  <r>
    <s v="VPA6"/>
    <s v="KE-KIR-1601-16600"/>
    <x v="0"/>
    <s v="Unreachable"/>
    <s v="12th November,2015"/>
    <d v="2015-11-12T00:00:00"/>
    <s v="1st January,2016"/>
    <d v="2016-01-01T00:00:00"/>
    <s v="Polly Wangu Gakinya"/>
    <s v="Female"/>
    <s v="220784626"/>
    <s v="720995296"/>
    <s v=""/>
    <s v=""/>
    <s v=""/>
    <m/>
    <m/>
    <s v="Kirinyaga"/>
    <s v="Kirinyaga Central"/>
    <s v="Mutira"/>
    <s v="Kirunda"/>
    <x v="1"/>
    <s v="Nicholas Kimenyi"/>
    <s v=""/>
    <s v=""/>
    <s v="Informal Business"/>
    <s v="KENBIM"/>
  </r>
  <r>
    <s v="VPA6"/>
    <s v="KE-KIA-1601-16712"/>
    <x v="1"/>
    <s v=""/>
    <s v="21st November,2015"/>
    <d v="2015-11-21T00:00:00"/>
    <s v="10th January,2016"/>
    <d v="2016-01-10T00:00:00"/>
    <s v="Cephas Githinji Mwaura"/>
    <s v="Male"/>
    <s v="2308782"/>
    <s v="727771902"/>
    <s v=""/>
    <s v=""/>
    <s v=""/>
    <n v="36.678503999999997"/>
    <n v="-1.197924"/>
    <s v="Kiambu"/>
    <s v="Kabete"/>
    <s v="Kahuho"/>
    <s v="Kahuho"/>
    <x v="1"/>
    <s v="Wonderflame Biogas Contractors"/>
    <s v=""/>
    <s v=""/>
    <s v="Informal Business"/>
    <s v="KENBIM"/>
  </r>
  <r>
    <s v="VPA6"/>
    <s v="KE-KAJ-1603-16713"/>
    <x v="1"/>
    <s v=""/>
    <s v="11th January,2016"/>
    <d v="2016-01-11T00:00:00"/>
    <s v="1st March,2016"/>
    <d v="2016-03-01T00:00:00"/>
    <s v="Caroline Wambui Ndingu"/>
    <s v="Male"/>
    <s v="12651013"/>
    <s v="724334981"/>
    <s v=""/>
    <s v=""/>
    <s v=""/>
    <n v="36.675877"/>
    <n v="-1.3453900000000001"/>
    <s v="Kajiado"/>
    <s v="Kajiado North"/>
    <s v="Ngong"/>
    <s v="Rongai"/>
    <x v="1"/>
    <s v="Wonderflame Biogas Contractors"/>
    <s v=""/>
    <s v=""/>
    <s v="Informal Business"/>
    <s v="KENBIM"/>
  </r>
  <r>
    <s v="VPA6"/>
    <s v="KE-KIA-1602-16714"/>
    <x v="1"/>
    <s v=""/>
    <s v="13th December,2015"/>
    <d v="2015-12-13T00:00:00"/>
    <s v="1st February,2016"/>
    <d v="2016-02-01T00:00:00"/>
    <s v="Catherine Wangechi Muchira"/>
    <s v="Female"/>
    <s v="14714078"/>
    <s v="721516319"/>
    <s v=""/>
    <s v=""/>
    <s v=""/>
    <n v="36.732326999999998"/>
    <n v="-1.2247600000000001"/>
    <s v="Kiambu"/>
    <s v="Kikuyu"/>
    <s v="Kibichuku"/>
    <s v="Kibichuku"/>
    <x v="1"/>
    <s v="Wonderflame Biogas Contractors"/>
    <s v=""/>
    <s v=""/>
    <s v="Informal Business"/>
    <s v="KENBIM"/>
  </r>
  <r>
    <s v="VPA6"/>
    <s v="KE-NAK-1612-16891"/>
    <x v="1"/>
    <s v=""/>
    <s v="12th October,2016"/>
    <d v="2016-10-12T00:00:00"/>
    <s v="1st December,2016"/>
    <d v="2016-12-01T00:00:00"/>
    <s v="Samuel Njihia Kimathi"/>
    <s v="Male"/>
    <s v="4668904"/>
    <s v="722689263"/>
    <s v=""/>
    <s v=""/>
    <s v=""/>
    <n v="35.703592"/>
    <n v="-0.55142800000000003"/>
    <s v="Nakuru"/>
    <s v="Molo"/>
    <s v="Msummit"/>
    <s v="Nyanda"/>
    <x v="1"/>
    <s v="Lazarus N Kariuki"/>
    <s v="Lazurus Kariuki Ndotu"/>
    <s v=""/>
    <s v="Informal Business"/>
    <s v="KENBIM"/>
  </r>
  <r>
    <s v="VPA6"/>
    <s v="KE-NYA-1603-16894"/>
    <x v="1"/>
    <s v=""/>
    <s v="11th January,2016"/>
    <d v="2016-01-11T00:00:00"/>
    <s v="1st March,2016"/>
    <d v="2016-03-01T00:00:00"/>
    <s v="Danie Njunguna Muya"/>
    <s v="Male"/>
    <s v="9812178"/>
    <s v="720576863"/>
    <s v=""/>
    <s v=""/>
    <s v=""/>
    <n v="36.595765"/>
    <n v="-0.54496"/>
    <s v="Nyandarua"/>
    <s v="North Kinangop"/>
    <s v="Kitiri"/>
    <s v="Kitiri"/>
    <x v="1"/>
    <s v="James Njoroge Wainaina"/>
    <s v="James Njoroge Wainaina"/>
    <s v=""/>
    <s v="Informal Business"/>
    <s v="KENBIM"/>
  </r>
  <r>
    <s v="VPA6"/>
    <s v="KE-NAK-1612-16895"/>
    <x v="2"/>
    <s v="Demolished"/>
    <s v="12th October,2016"/>
    <d v="2016-10-12T00:00:00"/>
    <s v="1st December,2016"/>
    <d v="2016-12-01T00:00:00"/>
    <s v="Patrick Njoroge Gitungu"/>
    <s v="Male"/>
    <s v="25921446"/>
    <s v="711933617"/>
    <s v=""/>
    <s v=""/>
    <s v=""/>
    <n v="36.173990000000003"/>
    <n v="-0.28061700000000001"/>
    <s v="Nakuru"/>
    <s v="Nakuru North"/>
    <s v="Lanet"/>
    <s v="Kamfam"/>
    <x v="1"/>
    <s v="James Njoroge Wainaina"/>
    <s v="James Njoroge Wainaina"/>
    <s v=""/>
    <s v="Informal Business"/>
    <s v="KENBIM"/>
  </r>
  <r>
    <s v="VPA6"/>
    <s v="KE-NAK-1612-16933"/>
    <x v="1"/>
    <s v=""/>
    <s v="11th November,2016"/>
    <d v="2016-11-11T00:00:00"/>
    <s v="31st December,2016"/>
    <d v="2016-12-31T00:00:00"/>
    <s v="Joseph Maina Ndegwa"/>
    <s v="Male"/>
    <s v="484025"/>
    <s v="710514583"/>
    <s v=""/>
    <s v=""/>
    <s v=""/>
    <n v="36.235447000000001"/>
    <n v="-0.25084800000000002"/>
    <s v="Nakuru"/>
    <s v="Bahati"/>
    <s v="Bahati"/>
    <s v="Ndundori"/>
    <x v="1"/>
    <s v="James Njoroge Wainaina"/>
    <s v=""/>
    <s v=""/>
    <s v="Informal Business"/>
    <s v="KENBIM"/>
  </r>
  <r>
    <s v="VPA6"/>
    <s v="KE-MUR-1610-16997"/>
    <x v="0"/>
    <s v="Hostile Client"/>
    <s v="9th September,2016"/>
    <d v="2016-09-09T00:00:00"/>
    <s v="29th October,2016"/>
    <d v="2016-10-29T00:00:00"/>
    <s v="Steven M Macharia"/>
    <s v="Male"/>
    <s v="99999"/>
    <s v="723352106"/>
    <s v=""/>
    <s v=""/>
    <s v=""/>
    <n v="37.195945000000002"/>
    <n v="-0.85447499999999998"/>
    <s v="Murang'a"/>
    <s v="Makuyu"/>
    <s v="Makuyu"/>
    <s v="Muhohonyo"/>
    <x v="1"/>
    <s v="Edwine J M Okinda"/>
    <s v="Edwine Joseph Majale Okinda"/>
    <s v=""/>
    <s v="Informal Business"/>
    <s v="KENBIM"/>
  </r>
  <r>
    <s v="VPA6"/>
    <s v="KE-NAK-1607-16998"/>
    <x v="1"/>
    <s v=""/>
    <s v="12th May,2016"/>
    <d v="2016-05-12T00:00:00"/>
    <s v="1st July,2016"/>
    <d v="2016-07-01T00:00:00"/>
    <s v="Ester Wanjiru Kamau"/>
    <s v="Female"/>
    <s v="99999"/>
    <s v="725587969"/>
    <s v=""/>
    <s v=""/>
    <s v=""/>
    <n v="36.033394999999999"/>
    <n v="-0.58084199999999997"/>
    <s v="Nakuru"/>
    <s v="Njoro"/>
    <s v="Njoro"/>
    <s v="Mettar"/>
    <x v="1"/>
    <s v="Edwine J M Okinda"/>
    <s v="Edwine Joseph Majale Okinda"/>
    <s v=""/>
    <s v="Informal Business"/>
    <s v="KENBIM"/>
  </r>
  <r>
    <s v="VPA6"/>
    <s v="KE-NAK-1603-16999"/>
    <x v="1"/>
    <s v=""/>
    <s v="11th January,2016"/>
    <d v="2016-01-11T00:00:00"/>
    <s v="1st March,2016"/>
    <d v="2016-03-01T00:00:00"/>
    <s v="Rahab Nyambura Muria"/>
    <s v="Female"/>
    <s v="25018087"/>
    <s v="713812631"/>
    <s v=""/>
    <s v=""/>
    <s v=""/>
    <n v="36.018549999999998"/>
    <n v="-0.62316000000000005"/>
    <s v="Nakuru"/>
    <s v="Njoro"/>
    <s v="Njoro"/>
    <s v="Gatimu"/>
    <x v="1"/>
    <s v="Edwine J M Okinda"/>
    <s v="Edwine Joseph Majale Okinda"/>
    <s v=""/>
    <s v="Informal Business"/>
    <s v="KENBIM"/>
  </r>
  <r>
    <s v="VPA6"/>
    <s v="KE-NAK-1607-17000"/>
    <x v="1"/>
    <s v=""/>
    <s v="12th May,2016"/>
    <d v="2016-05-12T00:00:00"/>
    <s v="1st July,2016"/>
    <d v="2016-07-01T00:00:00"/>
    <s v="Margret Wangoi Kamau"/>
    <s v="Female"/>
    <s v="2313639"/>
    <s v="722245513"/>
    <s v=""/>
    <s v=""/>
    <s v=""/>
    <n v="35.994194999999998"/>
    <n v="-0.60090500000000002"/>
    <s v="Nakuru"/>
    <s v="Njoro"/>
    <s v="Njoro"/>
    <s v="Muyukanywo"/>
    <x v="1"/>
    <s v="Edwine J M Okinda"/>
    <s v="Edwine Joseph Majale Okinda"/>
    <s v=""/>
    <s v="Informal Business"/>
    <s v="KENBIM"/>
  </r>
  <r>
    <s v="VPA6"/>
    <s v="KE-NAK-1605-17001"/>
    <x v="1"/>
    <s v=""/>
    <s v="12th March,2016"/>
    <d v="2016-03-12T00:00:00"/>
    <s v="1st May,2016"/>
    <d v="2016-05-01T00:00:00"/>
    <s v="Viginia Wamboi Maina"/>
    <s v="Female"/>
    <s v="13440017"/>
    <s v="700709673"/>
    <s v=""/>
    <s v=""/>
    <s v=""/>
    <n v="36.011738000000001"/>
    <n v="-0.59835499999999997"/>
    <s v="Nakuru"/>
    <s v="Njoro"/>
    <s v="Njoro"/>
    <s v="Nyakinywa"/>
    <x v="1"/>
    <s v="Edwine J M Okinda"/>
    <s v="Edwine Joseph Majale Okinda"/>
    <s v=""/>
    <s v="Informal Business"/>
    <s v="KENBIM"/>
  </r>
  <r>
    <s v="VPA6"/>
    <s v="KE-ELG-1601-17031"/>
    <x v="1"/>
    <s v=""/>
    <s v="27th November,2015"/>
    <d v="2015-11-27T00:00:00"/>
    <s v="16th January,2016"/>
    <d v="2016-01-16T00:00:00"/>
    <s v="Joel Kipkemboi Rotich"/>
    <s v="Male"/>
    <s v="8028156"/>
    <s v="722924549"/>
    <s v=""/>
    <s v=""/>
    <s v=""/>
    <n v="35.524908000000003"/>
    <n v="0.245223"/>
    <s v="Elgeyo/Marakwet"/>
    <s v="Keiyo South"/>
    <s v="Kabiemit"/>
    <s v="Kapkalan"/>
    <x v="1"/>
    <s v="Erickson K Musani"/>
    <s v="Ericson Kibet Musani"/>
    <s v=""/>
    <s v="Informal Business"/>
    <s v="KENBIM"/>
  </r>
  <r>
    <s v="VPA6"/>
    <s v="KE-UAS-1606-17050"/>
    <x v="1"/>
    <s v=""/>
    <s v="12th April,2016"/>
    <d v="2016-04-12T00:00:00"/>
    <s v="1st June,2016"/>
    <d v="2016-06-01T00:00:00"/>
    <s v="Morogo Kipkemboi Daniel"/>
    <s v="Male"/>
    <s v="34227091"/>
    <s v="723541674"/>
    <s v=""/>
    <s v=""/>
    <s v=""/>
    <n v="35.142389000000001"/>
    <n v="0.58079199999999997"/>
    <s v="Uasin Gishu"/>
    <s v="Turbo"/>
    <s v="Kamaget"/>
    <s v="Sugoi"/>
    <x v="1"/>
    <s v="Eliud Langat"/>
    <s v="Eliud Lagat"/>
    <s v=""/>
    <s v="Informal Business"/>
    <s v="KENBIM"/>
  </r>
  <r>
    <s v="VPA6"/>
    <s v="KE-UAS-1601-17057"/>
    <x v="1"/>
    <s v=""/>
    <s v="12th November,2015"/>
    <d v="2015-11-12T00:00:00"/>
    <s v="1st January,2016"/>
    <d v="2016-01-01T00:00:00"/>
    <s v="Cryline Sitienei"/>
    <s v="Female"/>
    <s v="99999"/>
    <s v="721715485"/>
    <s v=""/>
    <s v=""/>
    <s v=""/>
    <n v="35.282387999999997"/>
    <n v="0.46673300000000001"/>
    <s v="Uasin Gishu"/>
    <s v="Kapseret"/>
    <s v="Eldoret East"/>
    <s v="Race Course"/>
    <x v="1"/>
    <s v="Luka Kiprop Maiyo"/>
    <s v="Luka Kiprop Maiyo"/>
    <s v=""/>
    <s v="Informal Business"/>
    <s v="KENBIM"/>
  </r>
  <r>
    <s v="VPA6"/>
    <s v="KE-UAS-1610-17060"/>
    <x v="1"/>
    <s v=""/>
    <s v="12th August,2016"/>
    <d v="2016-08-12T00:00:00"/>
    <s v="1st October,2016"/>
    <d v="2016-10-01T00:00:00"/>
    <s v="Nicholas Kiprotich Chelulei"/>
    <s v="Male"/>
    <s v="99999"/>
    <s v="722903984"/>
    <s v=""/>
    <s v=""/>
    <s v=""/>
    <n v="35.355905"/>
    <n v="0.47947000000000001"/>
    <s v="Uasin Gishu"/>
    <s v="Ainabkoi"/>
    <s v="Naibrey"/>
    <s v="Islamic"/>
    <x v="1"/>
    <s v="Luka Kiprop Maiyo"/>
    <s v="Luka Kiprop Maiyo"/>
    <s v=""/>
    <s v="Informal Business"/>
    <s v="KENBIM"/>
  </r>
  <r>
    <s v="VPA6"/>
    <s v="KE-UAS-1604-17064"/>
    <x v="1"/>
    <s v=""/>
    <s v="11th February,2016"/>
    <d v="2016-02-11T00:00:00"/>
    <s v="1st April,2016"/>
    <d v="2016-04-01T00:00:00"/>
    <s v="Mr Bor"/>
    <s v="Male"/>
    <s v="99999"/>
    <s v="721429120"/>
    <s v=""/>
    <s v=""/>
    <s v=""/>
    <n v="35.302112999999999"/>
    <n v="0.48821500000000001"/>
    <s v="Uasin Gishu"/>
    <s v="Ainabkoi"/>
    <s v="Naibrey"/>
    <s v="Annex"/>
    <x v="1"/>
    <s v="Luka Kiprop Maiyo"/>
    <s v="Luka Kiprop Maiyo"/>
    <s v=""/>
    <s v="Informal Business"/>
    <s v="KENBIM"/>
  </r>
  <r>
    <s v="VPA6"/>
    <s v="KE-KIA-1604-17067"/>
    <x v="1"/>
    <s v=""/>
    <s v="11th February,2016"/>
    <d v="2016-02-11T00:00:00"/>
    <s v="1st April,2016"/>
    <d v="2016-04-01T00:00:00"/>
    <s v="James Ngarimu Mungai"/>
    <s v="Male"/>
    <s v="13535359"/>
    <s v="723233951"/>
    <s v=""/>
    <s v=""/>
    <s v=""/>
    <n v="36.766978000000002"/>
    <n v="-1.0724089999999999"/>
    <s v="Kiambu"/>
    <s v="Githunguri"/>
    <s v="Githunguri"/>
    <s v="Thuthuriki"/>
    <x v="1"/>
    <s v="Joseph Kimani Njunguna"/>
    <s v="Joseph Kimani Njunguna"/>
    <s v=""/>
    <s v="Informal Business"/>
    <s v="AKUT"/>
  </r>
  <r>
    <s v="VPA6"/>
    <s v="KE-LAI-1608-16538"/>
    <x v="0"/>
    <s v="Unreachable"/>
    <s v="12th June,2016"/>
    <d v="2016-06-12T00:00:00"/>
    <s v="1st August,2016"/>
    <d v="2016-08-01T00:00:00"/>
    <s v="Ruth Wanjiku Kagwi"/>
    <s v="Female"/>
    <s v="23671043"/>
    <s v="737088914"/>
    <s v=""/>
    <s v=""/>
    <s v=""/>
    <m/>
    <m/>
    <s v="Laikipia"/>
    <s v="Kinamba"/>
    <s v="Githiga"/>
    <s v="Mastoo"/>
    <x v="8"/>
    <s v="Harun Muchiri Stephen"/>
    <s v=""/>
    <s v=""/>
    <s v="Informal Business"/>
    <s v="KENBIM"/>
  </r>
  <r>
    <s v="VPA6"/>
    <s v="KE-KIA-1605-16539"/>
    <x v="1"/>
    <s v=""/>
    <s v="12th March,2016"/>
    <d v="2016-03-12T00:00:00"/>
    <s v="1st May,2016"/>
    <d v="2016-05-01T00:00:00"/>
    <s v="Francis K Kungu"/>
    <s v="Male"/>
    <s v="1018530"/>
    <s v="722922528"/>
    <s v=""/>
    <s v=""/>
    <s v=""/>
    <n v="36.869242999999997"/>
    <n v="-0.99548999999999999"/>
    <s v="Kiambu"/>
    <s v="Gatundu South"/>
    <s v="Ngenda"/>
    <s v="Handege"/>
    <x v="8"/>
    <s v="Harun Muchiri Stephen"/>
    <s v=""/>
    <s v=""/>
    <s v="Informal Business"/>
    <s v="KENBIM"/>
  </r>
  <r>
    <s v="VPA6"/>
    <s v="KE-KIA-1608-16418"/>
    <x v="1"/>
    <s v=""/>
    <s v="12th June,2016"/>
    <d v="2016-06-12T00:00:00"/>
    <s v="1st August,2016"/>
    <d v="2016-08-01T00:00:00"/>
    <s v="Leonard Kamande Njoroge"/>
    <s v="Male"/>
    <s v="20223844"/>
    <s v="722808730"/>
    <s v=""/>
    <s v=""/>
    <s v=""/>
    <n v="36.780099999999997"/>
    <n v="-1.18018"/>
    <s v="Kiambu"/>
    <s v="Kiambaa"/>
    <s v="Tigoni"/>
    <s v="Gathanga"/>
    <x v="4"/>
    <s v="John Kariuki"/>
    <s v=""/>
    <s v=""/>
    <s v="Informal Business"/>
    <s v="KENBIM"/>
  </r>
  <r>
    <s v="VPA6"/>
    <s v="KE-UAS-1608-16602"/>
    <x v="1"/>
    <s v=""/>
    <s v="12th May,2016"/>
    <d v="2016-05-12T00:00:00"/>
    <s v="29th August,2016"/>
    <d v="2016-08-29T00:00:00"/>
    <s v="Julius Kipkoech"/>
    <s v="Male"/>
    <s v="12941322"/>
    <s v="720803947"/>
    <s v=""/>
    <s v=""/>
    <s v=""/>
    <n v="35.42239"/>
    <n v="0.53383899999999995"/>
    <s v="Uasin Gishu"/>
    <s v="Moiben"/>
    <s v="E/Border"/>
    <s v="Elgeyo Border"/>
    <x v="4"/>
    <s v="Daniel Bartilol"/>
    <s v=""/>
    <s v=""/>
    <s v="Informal Business"/>
    <s v="KENBIM"/>
  </r>
  <r>
    <s v="VPA6"/>
    <s v="KE-LAI-1610-16686"/>
    <x v="1"/>
    <s v=""/>
    <s v="12th August,2016"/>
    <d v="2016-08-12T00:00:00"/>
    <s v="1st October,2016"/>
    <d v="2016-10-01T00:00:00"/>
    <s v="Peter Kigotho Kamau"/>
    <s v="Male"/>
    <s v="254749"/>
    <s v="70683920"/>
    <s v=""/>
    <s v=""/>
    <s v=""/>
    <n v="36.683999"/>
    <n v="-6.0704000000000001E-2"/>
    <s v="Laikipia"/>
    <s v="Laikipia Central"/>
    <s v="Ngobit"/>
    <s v="Imenti"/>
    <x v="4"/>
    <s v="Nekta Investments Limited"/>
    <s v=""/>
    <s v=""/>
    <s v="Informal Business"/>
    <s v="MKD"/>
  </r>
  <r>
    <s v="VPA6"/>
    <s v="KE-NYA-1611-16766"/>
    <x v="1"/>
    <s v=""/>
    <s v="8th October,2016"/>
    <d v="2016-10-08T00:00:00"/>
    <s v="27th November,2016"/>
    <d v="2016-11-27T00:00:00"/>
    <s v="Nyakundi Mogere"/>
    <s v="Male"/>
    <s v="3388528"/>
    <s v="722799566"/>
    <s v=""/>
    <s v=""/>
    <s v=""/>
    <n v="34.977972999999999"/>
    <n v="-0.80788000000000004"/>
    <s v="Nyamira"/>
    <s v="Borabu"/>
    <s v="Keginga"/>
    <s v="Mecheo"/>
    <x v="4"/>
    <s v="Joel N Moigare"/>
    <s v="Joel Nyambane Moigare"/>
    <s v=""/>
    <s v="Informal Business"/>
    <s v="KENBIM"/>
  </r>
  <r>
    <s v="VPA6"/>
    <s v="KE-MUR-1608-16892"/>
    <x v="1"/>
    <s v=""/>
    <s v="12th June,2016"/>
    <d v="2016-06-12T00:00:00"/>
    <s v="1st August,2016"/>
    <d v="2016-08-01T00:00:00"/>
    <s v="Ezekiel Thuo Chege"/>
    <s v="Male"/>
    <s v="686423"/>
    <s v="700618357"/>
    <s v=""/>
    <s v=""/>
    <s v=""/>
    <n v="36.961537"/>
    <n v="-0.89205599999999996"/>
    <s v="Murang'a"/>
    <s v="Kandara"/>
    <s v="Ithiru"/>
    <s v="Kirigithu"/>
    <x v="4"/>
    <s v="Washington Mwangi"/>
    <s v="Washington Mwangi Muinuki"/>
    <s v=""/>
    <s v="Informal Business"/>
    <s v="KENBIM"/>
  </r>
  <r>
    <s v="VPA6"/>
    <s v="KE-NYE-1608-16893"/>
    <x v="1"/>
    <s v=""/>
    <s v="30th July,2016"/>
    <d v="2016-07-30T00:00:00"/>
    <s v="30th August,2016"/>
    <d v="2016-08-30T00:00:00"/>
    <s v="Charity Wangui Mwangi"/>
    <s v="Female"/>
    <s v="7166718"/>
    <s v="722767374"/>
    <s v=""/>
    <s v=""/>
    <s v=""/>
    <n v="37.004392000000003"/>
    <n v="-0.363952"/>
    <s v="Nyeri"/>
    <s v="Kieni East"/>
    <s v="Chaka"/>
    <s v="Kiganjo"/>
    <x v="4"/>
    <s v="Washington Mwangi"/>
    <s v="Washington Mwangi Muinuki"/>
    <s v=""/>
    <s v="Informal Business"/>
    <s v="AKUT"/>
  </r>
  <r>
    <s v="VPA6"/>
    <s v="KE-UAS-1610-17065"/>
    <x v="0"/>
    <s v="Hostile Client"/>
    <s v="10th September,2016"/>
    <d v="2016-09-10T00:00:00"/>
    <s v="30th October,2016"/>
    <d v="2016-10-30T00:00:00"/>
    <s v="Emily Bitok"/>
    <s v="Female"/>
    <s v="99999"/>
    <s v="722662431"/>
    <s v=""/>
    <s v=""/>
    <s v=""/>
    <m/>
    <m/>
    <s v="Uasin Gishu"/>
    <s v="Eldoret East"/>
    <s v="Kapseret"/>
    <s v=""/>
    <x v="4"/>
    <s v="Luka Kiprop Maiyo"/>
    <s v="Luka Kiprop Maiyo"/>
    <s v=""/>
    <s v="Informal Business"/>
    <s v="KENBIM"/>
  </r>
  <r>
    <s v="VPA6"/>
    <s v="KE-KIS-1604-16069"/>
    <x v="1"/>
    <s v=""/>
    <s v="22nd February,2016"/>
    <d v="2016-02-22T00:00:00"/>
    <s v="12th April,2016"/>
    <d v="2016-04-12T00:00:00"/>
    <s v="Victor Mageto"/>
    <s v="Male"/>
    <s v="9913812"/>
    <s v="721925443"/>
    <s v="2.55E+11"/>
    <s v=""/>
    <s v=""/>
    <n v="34.755952000000001"/>
    <n v="-0.65540699999999996"/>
    <s v="Kisii"/>
    <s v="Kisii Central"/>
    <s v="Central Nyakach"/>
    <s v="Bochura"/>
    <x v="6"/>
    <s v="Joseph Oigara Nyakundi"/>
    <s v=""/>
    <s v=""/>
    <s v="Informal Business"/>
    <s v="KENBIM"/>
  </r>
  <r>
    <s v="VPA6"/>
    <s v="KE-KIA-1606-16303"/>
    <x v="0"/>
    <s v="Unreachable"/>
    <s v="12th April,2016"/>
    <d v="2016-04-12T00:00:00"/>
    <s v="1st June,2016"/>
    <d v="2016-06-01T00:00:00"/>
    <s v="Patrick Gachomba"/>
    <s v="Male"/>
    <s v="4817241"/>
    <s v="722734329"/>
    <s v=""/>
    <s v=""/>
    <s v=""/>
    <n v="36.773561999999998"/>
    <n v="-1.1605080000000001"/>
    <s v="Kiambu"/>
    <s v="Kiambaa"/>
    <s v="Kawaida"/>
    <s v="Kasphat"/>
    <x v="6"/>
    <s v="Joseph Muchirira Mugo"/>
    <s v=""/>
    <s v=""/>
    <s v="Informal Business"/>
    <s v="AKUT"/>
  </r>
  <r>
    <s v="VPA6"/>
    <s v="KE-NAK-1607-16499"/>
    <x v="1"/>
    <s v=""/>
    <s v="12th May,2016"/>
    <d v="2016-05-12T00:00:00"/>
    <s v="1st July,2016"/>
    <d v="2016-07-01T00:00:00"/>
    <s v="John Njoroge Wahome"/>
    <s v="Male"/>
    <s v="20461523"/>
    <s v="724775987"/>
    <s v=""/>
    <s v=""/>
    <s v=""/>
    <n v="36.125692999999998"/>
    <n v="-9.1039999999999996E-2"/>
    <s v="Nakuru"/>
    <s v="Subukia"/>
    <s v="Kabazi"/>
    <s v="Nyakinywe"/>
    <x v="2"/>
    <s v="Reuben K Kimenyi"/>
    <s v=""/>
    <s v=""/>
    <s v="Informal Business"/>
    <s v="KENBIM"/>
  </r>
  <r>
    <s v="VPA6"/>
    <s v="KE-TAI-1607-16692"/>
    <x v="1"/>
    <s v=""/>
    <s v="12th May,2016"/>
    <d v="2016-05-12T00:00:00"/>
    <s v="1st July,2016"/>
    <d v="2016-07-01T00:00:00"/>
    <s v="Sylas Mzee Mwawai"/>
    <s v="Male"/>
    <s v="527841"/>
    <s v="721394024"/>
    <s v=""/>
    <s v=""/>
    <s v=""/>
    <n v="38.364691000000001"/>
    <n v="-3.415848"/>
    <s v="Taita/Taveta"/>
    <s v="Wundanyi"/>
    <s v="Wundanyi"/>
    <s v="Mlawa"/>
    <x v="2"/>
    <s v="Stephen Nyange"/>
    <s v=""/>
    <s v=""/>
    <s v="Informal Business"/>
    <s v="KENBIM"/>
  </r>
  <r>
    <s v="VPA6"/>
    <s v="KE-BOM-1607-16407"/>
    <x v="1"/>
    <s v=""/>
    <s v="12th May,2016"/>
    <d v="2016-05-12T00:00:00"/>
    <s v="1st July,2016"/>
    <d v="2016-07-01T00:00:00"/>
    <s v="Elisha Kipkirui Turgut"/>
    <s v="Male"/>
    <s v="278281"/>
    <s v="729046475"/>
    <s v="729046475"/>
    <s v=""/>
    <s v=""/>
    <n v="35.321340999999997"/>
    <n v="-0.72837700000000005"/>
    <s v="Bomet"/>
    <s v="Bomet Central"/>
    <s v="Singorwet"/>
    <s v="Kabungut"/>
    <x v="0"/>
    <s v="Patrick Kipronoh Mutai"/>
    <s v="Patrick Langat"/>
    <s v=""/>
    <s v="Informal Business"/>
    <s v="MKD"/>
  </r>
  <r>
    <s v="VPA6"/>
    <s v="KE-UAS-1512-15434"/>
    <x v="1"/>
    <s v=""/>
    <s v="20th December,2015"/>
    <d v="2015-12-20T00:00:00"/>
    <s v="28th December,2015"/>
    <d v="2015-12-28T00:00:00"/>
    <s v="Paulina Chellal"/>
    <s v="Female"/>
    <s v="6008047"/>
    <s v="725343251"/>
    <s v="725343251"/>
    <s v=""/>
    <s v=""/>
    <n v="35.430058000000002"/>
    <n v="0.33898800000000001"/>
    <s v="Uasin Gishu"/>
    <s v="Ainabkoi"/>
    <s v="Kapseret"/>
    <s v="Chuiyat"/>
    <x v="1"/>
    <s v="Luka Kiprop Maiyo"/>
    <s v="Luka Kiprop Maiyo"/>
    <s v="723216036"/>
    <s v="Informal Business"/>
    <s v="KENBIM"/>
  </r>
  <r>
    <s v="VPA6"/>
    <s v="KE-NYA-1610-16767"/>
    <x v="1"/>
    <s v=""/>
    <s v="7th July,2016"/>
    <d v="2016-07-07T00:00:00"/>
    <s v="22nd October,2016"/>
    <d v="2016-10-22T00:00:00"/>
    <s v="Grace Nyanchama Nyabuti"/>
    <s v="Female"/>
    <s v="416333"/>
    <s v="700574940"/>
    <s v="700574049"/>
    <s v=""/>
    <s v=""/>
    <n v="34.922446999999998"/>
    <n v="-0.55042000000000002"/>
    <s v="Nyamira"/>
    <s v="Nyamira"/>
    <s v="Nyamaiya"/>
    <s v="Nyabite"/>
    <x v="3"/>
    <s v="Joel N Moigare"/>
    <s v="Joel Nyambane Moigare"/>
    <s v="710208102"/>
    <s v="Informal Business"/>
    <s v="KENBIM"/>
  </r>
  <r>
    <s v="VPA6"/>
    <s v="KE-KAK-1601-15439"/>
    <x v="1"/>
    <s v=""/>
    <s v="30th November,2015"/>
    <d v="2015-11-30T00:00:00"/>
    <s v="1st January,2016"/>
    <d v="2016-01-01T00:00:00"/>
    <s v="Pauline W Ngugi"/>
    <s v="Female"/>
    <s v="8285053"/>
    <s v="722286018"/>
    <s v="722286018"/>
    <s v=""/>
    <s v=""/>
    <n v="34.768256999999998"/>
    <n v="0.26527299999999998"/>
    <s v="Kakamega"/>
    <s v="Lurambi"/>
    <s v="Bukhungu"/>
    <s v="Shitaho"/>
    <x v="2"/>
    <s v="Gillet Lihanda"/>
    <s v="Boaz Wanyama"/>
    <s v="726230334"/>
    <s v="Informal Business"/>
    <s v="MKD"/>
  </r>
  <r>
    <s v="VPA6"/>
    <s v="KE-TRA-1607-17058"/>
    <x v="1"/>
    <s v=""/>
    <s v="31st May,2016"/>
    <d v="2016-05-31T00:00:00"/>
    <s v="20th July,2016"/>
    <d v="2016-07-20T00:00:00"/>
    <s v="Paul Waliaula"/>
    <s v="Male"/>
    <s v="25592652"/>
    <s v="792759552"/>
    <s v="792759552"/>
    <s v=""/>
    <s v=""/>
    <n v="34.788119999999999"/>
    <n v="1.1120669999999999"/>
    <s v="Trans Nzoia"/>
    <s v="Kwanza"/>
    <s v="Kitale"/>
    <s v="Suam"/>
    <x v="2"/>
    <s v="Luka Kiprop Maiyo"/>
    <s v=""/>
    <s v=""/>
    <s v="Informal Business"/>
    <s v="MKD"/>
  </r>
  <r>
    <s v="VPA6"/>
    <s v="KE-NYA-1605-16503"/>
    <x v="1"/>
    <s v=""/>
    <s v="7th April,2016"/>
    <d v="2016-04-07T00:00:00"/>
    <s v="7th May,2016"/>
    <d v="2016-05-07T00:00:00"/>
    <s v="Peter Nyasani Orina"/>
    <s v="Male"/>
    <s v="1197211"/>
    <s v="722707007"/>
    <s v="722707007"/>
    <s v=""/>
    <s v=""/>
    <n v="35.043430999999998"/>
    <n v="-0.78135600000000005"/>
    <s v="Nyamira"/>
    <s v="Borabu"/>
    <s v="Nyansiongo"/>
    <s v="Kineni"/>
    <x v="1"/>
    <s v="Joel N Moigare"/>
    <s v="Joel Nyambane Moigare"/>
    <s v="710208102"/>
    <s v="Informal Business"/>
    <s v="KENBIM"/>
  </r>
  <r>
    <s v="VPA6"/>
    <s v="KE-UAS-1612-13937"/>
    <x v="1"/>
    <s v=""/>
    <s v="11th November,2016"/>
    <d v="2016-11-11T00:00:00"/>
    <s v="31st December,2016"/>
    <d v="2016-12-31T00:00:00"/>
    <s v="Andrew K Limo"/>
    <s v="Male"/>
    <s v="10030596"/>
    <s v="720216834"/>
    <s v="720216634"/>
    <s v=""/>
    <s v=""/>
    <n v="35.438617000000001"/>
    <n v="0.44945400000000002"/>
    <s v="Uasin Gishu"/>
    <s v="Ainabkoi"/>
    <s v="Kipsinende"/>
    <s v="Bombo"/>
    <x v="1"/>
    <s v="Daniel Bartilol"/>
    <s v="Daniel Bartilol"/>
    <s v=""/>
    <s v="Informal Business"/>
    <s v="KENBIM"/>
  </r>
  <r>
    <s v="VPA6"/>
    <s v="KE-NYA-1606-15966"/>
    <x v="1"/>
    <s v=""/>
    <s v="12th April,2016"/>
    <d v="2016-04-12T00:00:00"/>
    <s v="1st June,2016"/>
    <d v="2016-06-01T00:00:00"/>
    <s v="John Nyagwencha Segera"/>
    <s v="Male"/>
    <s v="1874151"/>
    <s v="733432963"/>
    <s v="712908765"/>
    <s v=""/>
    <s v="733432963"/>
    <n v="34.992452999999998"/>
    <n v="-0.58054499999999998"/>
    <s v="Nyamira"/>
    <s v="Nyamira North"/>
    <s v="Bosaragei"/>
    <s v="Kiabonyoru"/>
    <x v="2"/>
    <s v="Joel N Moigare"/>
    <s v="Joel Nyambane Moigare"/>
    <s v="710208102"/>
    <s v="Informal Business"/>
    <s v="KENBIM"/>
  </r>
  <r>
    <s v="VPA6"/>
    <s v="KE-KIS-1612-15876"/>
    <x v="1"/>
    <s v=""/>
    <s v="11th November,2016"/>
    <d v="2016-11-11T00:00:00"/>
    <s v="31st December,2016"/>
    <d v="2016-12-31T00:00:00"/>
    <s v="Tubias Onyango Odera"/>
    <s v="Male"/>
    <s v="12112931"/>
    <s v="721438007"/>
    <s v="721438007"/>
    <s v=""/>
    <s v="789482611"/>
    <n v="34.856071999999998"/>
    <n v="-0.31268800000000002"/>
    <s v="Kisumu"/>
    <s v="Nyakach"/>
    <s v="Central Nyakach"/>
    <s v="Kolweny"/>
    <x v="2"/>
    <s v="Thomas Mboya Omwadho"/>
    <s v="Thomas Mboya Omwadho"/>
    <s v="725043676"/>
    <s v="Informal Business"/>
    <s v="KENBIM"/>
  </r>
  <r>
    <s v="VPA6"/>
    <s v="KE-KIS-1512-15653"/>
    <x v="1"/>
    <s v=""/>
    <s v="11th November,2015"/>
    <d v="2015-11-11T00:00:00"/>
    <s v="31st December,2015"/>
    <d v="2015-12-31T00:00:00"/>
    <s v="Sammuel Opere"/>
    <s v="Male"/>
    <s v="10661149"/>
    <s v="722958936"/>
    <s v="722958936"/>
    <s v=""/>
    <s v="203506981"/>
    <n v="34.947766999999999"/>
    <n v="-0.28118700000000002"/>
    <s v="Kisumu"/>
    <s v="Nyakach"/>
    <s v="West Nyakach"/>
    <s v="Uruui"/>
    <x v="1"/>
    <s v="Thomas Mboya Omwadho"/>
    <s v="Thomas Mboya Omwadho"/>
    <s v="725043676"/>
    <s v="Informal Business"/>
    <s v="KENBIM"/>
  </r>
  <r>
    <s v="VPA6"/>
    <s v="KE-NAK-1512-15328"/>
    <x v="1"/>
    <s v=""/>
    <s v="1st December,2015"/>
    <d v="2015-12-01T00:00:00"/>
    <s v="28th December,2015"/>
    <d v="2015-12-28T00:00:00"/>
    <s v="Ndungu Njenga Francis"/>
    <s v="Male"/>
    <s v="20323948"/>
    <s v="726488366"/>
    <s v="726488366"/>
    <s v=""/>
    <s v=""/>
    <n v="36.128549999999997"/>
    <n v="-0.15074299999999999"/>
    <s v="Nakuru"/>
    <s v="Bahati"/>
    <s v="Bahati"/>
    <s v="Miti Mingi"/>
    <x v="0"/>
    <s v="Peter Kamau Macharia"/>
    <s v="Peter Kamau Macharia"/>
    <s v="711617322"/>
    <s v="Informal Business"/>
    <s v="KENBIM"/>
  </r>
  <r>
    <s v="VPA6"/>
    <s v="KE-TAI-1612-15901"/>
    <x v="1"/>
    <s v=""/>
    <s v="11th November,2016"/>
    <d v="2016-11-11T00:00:00"/>
    <s v="31st December,2016"/>
    <d v="2016-12-31T00:00:00"/>
    <s v="Wilfred Mnendo Norman"/>
    <s v="Male"/>
    <s v="2252265"/>
    <s v="721693147"/>
    <s v="721693147"/>
    <s v=""/>
    <s v=""/>
    <n v="38.353309000000003"/>
    <n v="-3.3485109999999998"/>
    <s v="Taita/Taveta"/>
    <s v="Wundanyi"/>
    <s v="Central Nyakach"/>
    <s v="Kimangachuhu"/>
    <x v="2"/>
    <s v="Patrick Zinghani"/>
    <s v=""/>
    <s v=""/>
    <s v="Informal Business"/>
    <s v="KENBIM"/>
  </r>
  <r>
    <s v="VPA6"/>
    <s v="KE-KAJ-1512-14131"/>
    <x v="1"/>
    <s v=""/>
    <s v="11th November,2015"/>
    <d v="2015-11-11T00:00:00"/>
    <s v="31st December,2015"/>
    <d v="2015-12-31T00:00:00"/>
    <s v="Daniel Muhia"/>
    <s v="Male"/>
    <s v="14217604"/>
    <s v="720404827"/>
    <s v="720404827"/>
    <s v=""/>
    <s v=""/>
    <n v="36.827185"/>
    <n v="-1.6861980000000001"/>
    <s v="Kajiado"/>
    <s v="Kajiado East"/>
    <s v="Isinya"/>
    <s v="Faraja"/>
    <x v="9"/>
    <s v="Francis Kamande"/>
    <s v="Francis Kamande"/>
    <s v=""/>
    <s v="Informal Business"/>
    <s v="KENBIM"/>
  </r>
  <r>
    <s v="VPA6"/>
    <s v="KE-NYA-1601-16130"/>
    <x v="1"/>
    <s v=""/>
    <s v="12th November,2015"/>
    <d v="2015-11-12T00:00:00"/>
    <s v="1st January,2016"/>
    <d v="2016-01-01T00:00:00"/>
    <s v="Sagwe Magabi"/>
    <s v="Male"/>
    <s v="12899742"/>
    <s v="705525060"/>
    <s v="705525060"/>
    <s v=""/>
    <s v=""/>
    <n v="34.947417000000002"/>
    <n v="-0.617448"/>
    <s v="Nyamira"/>
    <s v="Nyamira"/>
    <s v="Bonyamatuta"/>
    <s v="Mobamba"/>
    <x v="0"/>
    <s v="Joel N Moigare"/>
    <s v="Joel Nyambane Moigare"/>
    <s v="710208102"/>
    <s v="Informal Business"/>
    <s v="KENBIM"/>
  </r>
  <r>
    <s v="VPA6"/>
    <s v="KE-NAK-1512-14808"/>
    <x v="1"/>
    <s v=""/>
    <s v="11th November,2015"/>
    <d v="2015-11-11T00:00:00"/>
    <s v="31st December,2015"/>
    <d v="2015-12-31T00:00:00"/>
    <s v="Johnson Manzi Mbuvi"/>
    <s v="Male"/>
    <s v="9426133"/>
    <s v="722227412"/>
    <s v="722227412"/>
    <s v=""/>
    <s v=""/>
    <n v="36.119909999999997"/>
    <n v="-0.15489800000000001"/>
    <s v="Nakuru"/>
    <s v="Bahati"/>
    <s v="Bahati"/>
    <s v="Kamiruri"/>
    <x v="0"/>
    <s v="Peter Kareithi Mwangi"/>
    <s v="Peter Kareithi Mwangi"/>
    <s v="721714592"/>
    <s v="Informal Business"/>
    <s v="KENBIM"/>
  </r>
  <r>
    <s v="VPA6"/>
    <s v="KE-KAJ-1512-14610"/>
    <x v="1"/>
    <s v=""/>
    <s v="11th November,2015"/>
    <d v="2015-11-11T00:00:00"/>
    <s v="31st December,2015"/>
    <d v="2015-12-31T00:00:00"/>
    <s v="Jacob Ngure"/>
    <s v="Male"/>
    <s v="99999"/>
    <s v="721758513"/>
    <s v="721758513"/>
    <s v=""/>
    <s v=""/>
    <n v="36.775395000000003"/>
    <n v="-1.8473170000000001"/>
    <s v="Kajiado"/>
    <s v="Kajiado Central"/>
    <s v="Idama"/>
    <s v="Oloiya"/>
    <x v="1"/>
    <s v="Joram Gathogo Mutahi"/>
    <s v="Joram Gathogo Mutahi"/>
    <s v=""/>
    <s v="Informal Business"/>
    <s v="KENBIM"/>
  </r>
  <r>
    <s v="VPA6"/>
    <s v="KE-KIA-1612-14461"/>
    <x v="1"/>
    <s v=""/>
    <s v="11th November,2016"/>
    <d v="2016-11-11T00:00:00"/>
    <s v="31st December,2016"/>
    <d v="2016-12-31T00:00:00"/>
    <s v="George Njuruba Mukura"/>
    <s v="Male"/>
    <s v="5197080"/>
    <s v="711208888"/>
    <s v="711208888"/>
    <s v=""/>
    <s v="716576998"/>
    <n v="36.785634000000002"/>
    <n v="-1.09897"/>
    <s v="Kiambu"/>
    <s v="Githunguri"/>
    <s v="Ikinu"/>
    <s v="Mugumuini"/>
    <x v="0"/>
    <s v="Stephen Njuguna"/>
    <s v="Stephen Njuguna"/>
    <s v="724338563"/>
    <s v="Informal Business"/>
    <s v="KENBIM"/>
  </r>
  <r>
    <s v="VPA6"/>
    <s v="KE-KER-1601-16397"/>
    <x v="0"/>
    <s v="Hostile Client"/>
    <s v="12th November,2015"/>
    <d v="2015-11-12T00:00:00"/>
    <s v="1st January,2016"/>
    <d v="2016-01-01T00:00:00"/>
    <s v="Mary Jepkorir Cheruiyot"/>
    <s v="Female"/>
    <s v="6209674"/>
    <s v="722562198"/>
    <s v="722562198"/>
    <s v=""/>
    <s v=""/>
    <n v="35.223027999999999"/>
    <n v="-0.403775"/>
    <s v="Kericho"/>
    <s v="Belgut"/>
    <s v="Kipsolu"/>
    <s v="Kapsuser/Cheswerta"/>
    <x v="0"/>
    <s v="James K Mugun"/>
    <s v=""/>
    <s v=""/>
    <s v="Informal Business"/>
    <s v="KENBIM"/>
  </r>
  <r>
    <s v="VPA6"/>
    <s v="KE-KAJ-1612-17461"/>
    <x v="1"/>
    <s v=""/>
    <s v="21st October,2016"/>
    <d v="2016-10-21T00:00:00"/>
    <s v="10th December,2016"/>
    <d v="2016-12-10T00:00:00"/>
    <s v="Joseph Kiguta Ndirangu"/>
    <s v="Male"/>
    <s v="6855148"/>
    <s v="745674179"/>
    <s v="2.55E+11"/>
    <s v=""/>
    <s v=""/>
    <n v="36.690922999999998"/>
    <n v="-1.4379249999999999"/>
    <s v="Kajiado"/>
    <s v="Kajiado North"/>
    <s v="Kajiado West"/>
    <s v="Dam"/>
    <x v="0"/>
    <s v="Joram Gathogo Mutahi"/>
    <s v="Joram Gathogo Mutahi"/>
    <s v=""/>
    <s v="Informal Business"/>
    <s v="KENBIM"/>
  </r>
  <r>
    <s v="VPA6"/>
    <s v="KE-KWA-1512-13913"/>
    <x v="1"/>
    <s v=""/>
    <s v="24th November,2015"/>
    <d v="2015-11-24T00:00:00"/>
    <s v="1st December,2015"/>
    <d v="2015-12-01T00:00:00"/>
    <s v="Alice Jewa"/>
    <s v="Male"/>
    <s v="14602664"/>
    <s v="728022078"/>
    <s v="728022078"/>
    <s v=""/>
    <s v="723648652"/>
    <n v="39.283149999999999"/>
    <n v="-4.5018900000000004"/>
    <s v="Kwale"/>
    <s v="Lunga Lunga"/>
    <s v="Kikoneni"/>
    <s v="Mwangai"/>
    <x v="1"/>
    <s v="Jotham Kaluma"/>
    <s v="Jotham Kaluma"/>
    <s v="710588282"/>
    <s v="Informal Business"/>
    <s v="Modified Camartec Digester"/>
  </r>
  <r>
    <s v="VPA6"/>
    <s v="KE-KWA-1612-16001"/>
    <x v="1"/>
    <s v=""/>
    <s v="11th November,2016"/>
    <d v="2016-11-11T00:00:00"/>
    <s v="31st December,2016"/>
    <d v="2016-12-31T00:00:00"/>
    <s v="Mwayaona Ndegwa Ngumbau"/>
    <s v="Male"/>
    <s v="13837144"/>
    <s v="710588282"/>
    <s v="710588282"/>
    <s v=""/>
    <s v=""/>
    <n v="39.222217000000001"/>
    <n v="-4.4952480000000001"/>
    <s v="Kwale"/>
    <s v="Lunga Lunga"/>
    <s v="Dzombo"/>
    <s v="Marenje A"/>
    <x v="1"/>
    <s v="Jotham Kaluma"/>
    <s v="Jotham Kaluma"/>
    <s v="710588282"/>
    <s v="Informal Business"/>
    <s v="Modified Camartec Digester"/>
  </r>
  <r>
    <s v="VPA6"/>
    <s v="KE-NYE-1604-16683"/>
    <x v="1"/>
    <s v=""/>
    <s v="8th March,2016"/>
    <d v="2016-03-08T00:00:00"/>
    <s v="27th April,2016"/>
    <d v="2016-04-27T00:00:00"/>
    <s v="Agnes Wanjiru Wambugu"/>
    <s v="Female"/>
    <s v="3200355"/>
    <s v="727481433"/>
    <s v="727481433"/>
    <s v=""/>
    <s v="735599958"/>
    <n v="37.055382000000002"/>
    <n v="-0.53310500000000005"/>
    <s v="Nyeri"/>
    <s v="Mukurweni"/>
    <s v="Muyu"/>
    <s v="Kaheti"/>
    <x v="7"/>
    <s v="Nekta Investments Limited"/>
    <s v=""/>
    <s v=""/>
    <s v="Informal Business"/>
    <s v="MKD"/>
  </r>
  <r>
    <s v="VPA6"/>
    <s v="KE-NAK-1712-21390"/>
    <x v="1"/>
    <s v=""/>
    <s v="11th November,2017"/>
    <d v="2017-11-11T00:00:00"/>
    <s v="31st December,2017"/>
    <d v="2017-12-31T00:00:00"/>
    <s v="Kingori David Huro"/>
    <s v="Male"/>
    <s v="20250986"/>
    <s v="732255049"/>
    <s v="2.55E+11"/>
    <s v=""/>
    <s v=""/>
    <n v="36.220910000000003"/>
    <n v="-4.0606999999999997E-2"/>
    <s v="Nakuru"/>
    <s v="Subukia"/>
    <s v="Subukia"/>
    <s v="Tetu"/>
    <x v="2"/>
    <s v="Simon kabucho"/>
    <s v="Simon Kabucho"/>
    <s v="726725953"/>
    <s v="Informal Business"/>
    <s v="MKD"/>
  </r>
  <r>
    <s v="VPA6"/>
    <s v="KE-NAN-1707-23098"/>
    <x v="1"/>
    <s v=""/>
    <s v="12th May,2017"/>
    <d v="2017-05-12T00:00:00"/>
    <s v="1st July,2017"/>
    <d v="2017-07-01T00:00:00"/>
    <s v="David Lagat"/>
    <s v="Male"/>
    <s v="2332888"/>
    <s v="721466117"/>
    <s v="2.55E+11"/>
    <s v=""/>
    <s v="2.55E+11"/>
    <n v="35.271377999999999"/>
    <n v="4.5131999999999999E-2"/>
    <s v="Nandi"/>
    <s v="Tinderet"/>
    <s v="Kabirer"/>
    <s v="Kibukwo Central"/>
    <x v="7"/>
    <s v="John Bett"/>
    <s v="John Bett"/>
    <s v="727402779"/>
    <s v="Informal Business"/>
    <s v="MKD"/>
  </r>
  <r>
    <s v="VPA6"/>
    <s v="KE-NAN-1708-23099"/>
    <x v="1"/>
    <s v=""/>
    <s v="12th June,2017"/>
    <d v="2017-06-12T00:00:00"/>
    <s v="1st August,2017"/>
    <d v="2017-08-01T00:00:00"/>
    <s v="Barnabas Togom"/>
    <s v="Male"/>
    <s v="30431269"/>
    <s v="706914023"/>
    <s v="2.55E+11"/>
    <s v=""/>
    <s v=""/>
    <n v="35.258386999999999"/>
    <n v="3.8190000000000002E-2"/>
    <s v="Nandi"/>
    <s v="Tinderet"/>
    <s v="Kabirer"/>
    <s v="Kapruret"/>
    <x v="7"/>
    <s v="John Bett"/>
    <s v="John Bett"/>
    <s v="727402779"/>
    <s v="Informal Business"/>
    <s v="MKD"/>
  </r>
  <r>
    <s v="VPA6"/>
    <s v="KE-UAS-1704-22486"/>
    <x v="1"/>
    <s v=""/>
    <s v="10th February,2017"/>
    <d v="2017-02-10T00:00:00"/>
    <s v="1st April,2017"/>
    <d v="2017-04-01T00:00:00"/>
    <s v="Kitony Luke Kangogo"/>
    <s v="Male"/>
    <s v="34096419"/>
    <s v="711140724"/>
    <s v="2.55E+11"/>
    <s v=""/>
    <s v="2.55E+11"/>
    <n v="35.262683000000003"/>
    <n v="0.55733699999999997"/>
    <s v="Uasin Gishu"/>
    <s v="Soy"/>
    <s v="Kiplombe"/>
    <s v="Kiplombe"/>
    <x v="2"/>
    <s v="Lilian Lelei"/>
    <s v="Lilian Lelei"/>
    <s v="710494562"/>
    <s v="Informal Business"/>
    <s v="MKD"/>
  </r>
  <r>
    <s v="VPA6"/>
    <s v="KE-KAJ-1703-17930"/>
    <x v="1"/>
    <s v=""/>
    <s v="10th January,2017"/>
    <d v="2017-01-10T00:00:00"/>
    <s v="1st March,2017"/>
    <d v="2017-03-01T00:00:00"/>
    <s v="Kwonyike Emily Nenkambi"/>
    <s v="Female"/>
    <s v="1744525"/>
    <s v="726350459"/>
    <s v="2.55E+11"/>
    <s v=""/>
    <s v="2.55E+11"/>
    <n v="36.817067000000002"/>
    <n v="-1.8193600000000001"/>
    <s v="Kajiado"/>
    <s v="Kajiado Central"/>
    <s v="Emirui"/>
    <s v="Nkiwanjani"/>
    <x v="0"/>
    <s v="Joram Gathogo Mutahi"/>
    <s v="Joram Gathogo Mutahi"/>
    <s v="723684776"/>
    <s v="Informal Business"/>
    <s v="KENBIM"/>
  </r>
  <r>
    <s v="VPA6"/>
    <s v="KE-KIA-1512-14931"/>
    <x v="1"/>
    <s v=""/>
    <s v="11th November,2015"/>
    <d v="2015-11-11T00:00:00"/>
    <s v="31st December,2015"/>
    <d v="2015-12-31T00:00:00"/>
    <s v="Joyce Wanjiru Mbugua"/>
    <s v="Female"/>
    <s v="99999"/>
    <s v="701715980"/>
    <s v="701715980"/>
    <s v=""/>
    <s v="727726002"/>
    <n v="36.839165999999999"/>
    <n v="-1.0701590000000001"/>
    <s v="Kiambu"/>
    <s v="Githunguri"/>
    <s v="Ngewa"/>
    <s v="Miirano"/>
    <x v="0"/>
    <s v="Joseph Ndua Tatu"/>
    <s v="Joseph Ndua Tatu"/>
    <s v=""/>
    <s v="Informal Business"/>
    <s v="KENBIM"/>
  </r>
  <r>
    <s v="VPA6"/>
    <s v="KE-KIA-1512-15639"/>
    <x v="1"/>
    <s v=""/>
    <s v="11th November,2015"/>
    <d v="2015-11-11T00:00:00"/>
    <s v="31st December,2015"/>
    <d v="2015-12-31T00:00:00"/>
    <s v="Ruth Wanjiku Muturi"/>
    <s v="Female"/>
    <s v="99999"/>
    <s v="711824922"/>
    <s v="711824922"/>
    <s v=""/>
    <s v=""/>
    <n v="36.842821999999998"/>
    <n v="-1.0736760000000001"/>
    <s v="Kiambu"/>
    <s v="Githunguri"/>
    <s v="Ngewa"/>
    <s v="Miirano"/>
    <x v="1"/>
    <s v="Joseph Ndua Tatu"/>
    <s v="Joseph Ndua Tatu"/>
    <s v=""/>
    <s v="Informal Business"/>
    <s v="KENBIM"/>
  </r>
  <r>
    <s v="VPA6"/>
    <s v="KE-KER-1705-18150"/>
    <x v="1"/>
    <s v=""/>
    <s v="15th March,2017"/>
    <d v="2017-03-15T00:00:00"/>
    <s v="4th May,2017"/>
    <d v="2017-05-04T00:00:00"/>
    <s v="Langat Gilbert"/>
    <s v="Male"/>
    <s v="10314820"/>
    <s v="721330506"/>
    <s v="2.55E+11"/>
    <s v=""/>
    <s v=""/>
    <n v="35.133071000000001"/>
    <n v="-0.56554199999999999"/>
    <s v="Kericho"/>
    <s v="Bureti"/>
    <s v="Cheborge"/>
    <s v="Cheborge"/>
    <x v="2"/>
    <s v="Philip Kiget"/>
    <s v="Philip Kiget"/>
    <s v="721577518"/>
    <s v="Informal Business"/>
    <s v="MKD"/>
  </r>
  <r>
    <s v="VPA6"/>
    <s v="KE-KER-1702-17652"/>
    <x v="1"/>
    <s v=""/>
    <s v="13th December,2016"/>
    <d v="2016-12-13T00:00:00"/>
    <s v="1st February,2017"/>
    <d v="2017-02-01T00:00:00"/>
    <s v="Vincent Kipkemoi Bii"/>
    <s v="Male"/>
    <s v="4886525"/>
    <s v="722361006"/>
    <s v="2.55E+11"/>
    <s v=""/>
    <s v="2.55E+11"/>
    <n v="35.207735"/>
    <n v="-0.59750800000000004"/>
    <s v="Kericho"/>
    <s v="Bureti"/>
    <s v="Kapkatet"/>
    <s v="Chemoiben"/>
    <x v="2"/>
    <s v="Philip Kiget"/>
    <s v="Philip Kiget"/>
    <s v="721577518"/>
    <s v="Informal Business"/>
    <s v="MKD"/>
  </r>
  <r>
    <s v="VPA6"/>
    <s v="KE-LAI-1705-18357"/>
    <x v="1"/>
    <s v=""/>
    <s v="12th March,2017"/>
    <d v="2017-03-12T00:00:00"/>
    <s v="1st May,2017"/>
    <d v="2017-05-01T00:00:00"/>
    <s v="Ndungu John Njenga"/>
    <s v="Male"/>
    <s v="5776108"/>
    <s v="722234709"/>
    <s v="2.55E+11"/>
    <s v=""/>
    <s v="2.55E+11"/>
    <n v="36.381856999999997"/>
    <n v="4.0891999999999998E-2"/>
    <s v="Laikipia"/>
    <s v="Nyahururu"/>
    <s v="Manguo"/>
    <s v="Manguo"/>
    <x v="1"/>
    <s v="KREEN"/>
    <s v="Timothy Maina"/>
    <s v="726985649"/>
    <s v="Informal Business"/>
    <s v="KENBIM"/>
  </r>
  <r>
    <s v="VPA6"/>
    <s v="KE-NYA-1704-18356"/>
    <x v="1"/>
    <s v=""/>
    <s v="10th February,2017"/>
    <d v="2017-02-10T00:00:00"/>
    <s v="1st April,2017"/>
    <d v="2017-04-01T00:00:00"/>
    <s v="Waruhiu Godfrey Mwangi"/>
    <s v="Male"/>
    <s v="5549212"/>
    <s v="700019115"/>
    <s v="2.55E+11"/>
    <s v=""/>
    <s v="2.55E+11"/>
    <n v="36.415185000000001"/>
    <n v="1.1636000000000001E-2"/>
    <s v="Nyandarua"/>
    <s v="Ndaragwa"/>
    <s v="Kiriita"/>
    <s v="Mungetho"/>
    <x v="2"/>
    <s v="KREEN"/>
    <s v="Frank Renewable Energy Enterprise"/>
    <s v="726985649"/>
    <s v="Informal Business"/>
    <s v="MKD"/>
  </r>
  <r>
    <s v="VPA6"/>
    <s v="KE-NYA-1602-16054"/>
    <x v="1"/>
    <s v=""/>
    <s v="13th December,2015"/>
    <d v="2015-12-13T00:00:00"/>
    <s v="1st February,2016"/>
    <d v="2016-02-01T00:00:00"/>
    <s v="Rosemary Gathoni Munyua"/>
    <s v="Female"/>
    <s v="99999"/>
    <s v="722936916"/>
    <s v="2.55E+11"/>
    <s v=""/>
    <s v=""/>
    <n v="36.555925000000002"/>
    <n v="1.8550000000000001E-3"/>
    <s v="Nyandarua"/>
    <s v="Ndaragwa"/>
    <s v="Nyonjoro"/>
    <s v="Ithigithathi"/>
    <x v="2"/>
    <s v="Harun Muchiri Stephen"/>
    <s v="Harun Muchiri Stephen"/>
    <s v="254727561499"/>
    <s v="Informal Business"/>
    <s v="AKUT"/>
  </r>
  <r>
    <s v="VPA6"/>
    <s v="KE-NYA-1701-17720"/>
    <x v="0"/>
    <s v="Grievance"/>
    <s v="9th December,2016"/>
    <d v="2016-12-09T00:00:00"/>
    <s v="6th January,2017"/>
    <d v="2017-01-06T00:00:00"/>
    <s v="Gitau Eunice Ruguru"/>
    <s v="Male"/>
    <s v="5598715"/>
    <s v="726005523"/>
    <s v="726005523"/>
    <s v=""/>
    <s v="728628321"/>
    <n v="36.497656999999997"/>
    <n v="-0.19020500000000001"/>
    <s v="Nyandarua"/>
    <s v="Ndaragwa"/>
    <s v="Shamata"/>
    <s v="Shamata"/>
    <x v="3"/>
    <s v="Peter Wachira Kimari"/>
    <s v="Peter Wachira Kimari"/>
    <s v="724210354"/>
    <s v="Informal Business"/>
    <s v="MKD"/>
  </r>
  <r>
    <s v="VPA6"/>
    <s v="KE-NYA-1701-27724"/>
    <x v="1"/>
    <s v=""/>
    <s v="5th December,2016"/>
    <d v="2016-12-05T00:00:00"/>
    <s v="2nd January,2017"/>
    <d v="2017-01-02T00:00:00"/>
    <s v="Kihumba Kanyongote Ndegwa"/>
    <s v="Male"/>
    <s v="2884545"/>
    <s v="720715725"/>
    <s v="2.55E+11"/>
    <s v=""/>
    <s v="2.55E+11"/>
    <n v="36.531632999999999"/>
    <n v="-0.17111299999999999"/>
    <s v="Nyandarua"/>
    <s v="Ndaragwa"/>
    <s v="Shamata"/>
    <s v="Mwihangia"/>
    <x v="3"/>
    <s v="Peter Wachira Kimari"/>
    <s v="Peter Wachira Kimari"/>
    <s v=""/>
    <s v="Informal Business"/>
    <s v="MKD"/>
  </r>
  <r>
    <s v="VPA6"/>
    <s v="KE-KIA-1512-14612"/>
    <x v="1"/>
    <s v=""/>
    <s v="30th November,2015"/>
    <d v="2015-11-30T00:00:00"/>
    <s v="10th December,2015"/>
    <d v="2015-12-10T00:00:00"/>
    <s v="Jacob Njuguna Mugo"/>
    <s v="Male"/>
    <s v="99999"/>
    <s v="726078391"/>
    <s v="726078391"/>
    <s v=""/>
    <s v=""/>
    <n v="36.749339999999997"/>
    <n v="-1.088293"/>
    <s v="Kiambu"/>
    <s v="Githunguri"/>
    <s v="Githiga"/>
    <s v="Karwigi"/>
    <x v="0"/>
    <s v="Stephen Njuguna"/>
    <s v="Stephen Njuguna"/>
    <s v=""/>
    <s v="Informal Business"/>
    <s v="MKD"/>
  </r>
  <r>
    <s v="VPA6"/>
    <s v="KE-KIA-1512-15256"/>
    <x v="1"/>
    <s v=""/>
    <s v="11th November,2015"/>
    <d v="2015-11-11T00:00:00"/>
    <s v="31st December,2015"/>
    <d v="2015-12-31T00:00:00"/>
    <s v="Monicah Wanjiru Gathii"/>
    <s v="Female"/>
    <s v="99999"/>
    <s v="710544740"/>
    <s v="710544740"/>
    <s v=""/>
    <s v=""/>
    <n v="36.750518999999997"/>
    <n v="-1.0561940000000001"/>
    <s v="Kiambu"/>
    <s v="Githunguri"/>
    <s v="Githunguri"/>
    <s v="Ngeteti"/>
    <x v="0"/>
    <s v="Robert Kagwi Wango"/>
    <s v="Robert Kagwi"/>
    <s v=""/>
    <s v="Informal Business"/>
    <s v="KENBIM"/>
  </r>
  <r>
    <s v="VPA6"/>
    <s v="KE-TRA-1703-27723"/>
    <x v="1"/>
    <s v=""/>
    <s v="10th January,2017"/>
    <d v="2017-01-10T00:00:00"/>
    <s v="1st March,2017"/>
    <d v="2017-03-01T00:00:00"/>
    <s v="Asava Henry Mudamba"/>
    <s v="Male"/>
    <s v="16078509"/>
    <s v="722528733"/>
    <s v="2.55E+11"/>
    <s v=""/>
    <s v="2.55E+11"/>
    <n v="34.956699999999998"/>
    <n v="0.97810399999999997"/>
    <s v="Trans Nzoia"/>
    <s v="Trans Nzoia West"/>
    <s v="Grassland"/>
    <s v="Kambi Miwa"/>
    <x v="2"/>
    <s v="Peter Wachira Kimari"/>
    <s v="Peter Wachira Kimari"/>
    <s v="724210354"/>
    <s v="Informal Business"/>
    <s v="MKD"/>
  </r>
  <r>
    <s v="VPA6"/>
    <s v="KE-KIA-1512-15200"/>
    <x v="1"/>
    <s v=""/>
    <s v="11th November,2015"/>
    <d v="2015-11-11T00:00:00"/>
    <s v="31st December,2015"/>
    <d v="2015-12-31T00:00:00"/>
    <s v="Mary Wanjiku"/>
    <s v="Female"/>
    <s v="99999"/>
    <s v="723905869"/>
    <s v="790801688"/>
    <s v=""/>
    <s v=""/>
    <n v="36.836331000000001"/>
    <n v="-1.079833"/>
    <s v="Kiambu"/>
    <s v="Githunguri"/>
    <s v="Ngewa"/>
    <s v="Miathathia"/>
    <x v="2"/>
    <s v="Joseph Ndua Tatu"/>
    <s v="Joseph Ndua Tatu"/>
    <s v=""/>
    <s v="Informal Business"/>
    <s v="MKD"/>
  </r>
  <r>
    <s v="VPA6"/>
    <s v="KE-NYA-1604-16038"/>
    <x v="1"/>
    <s v=""/>
    <s v="11th February,2016"/>
    <d v="2016-02-11T00:00:00"/>
    <s v="1st April,2016"/>
    <d v="2016-04-01T00:00:00"/>
    <s v="George Cyrus Macharia"/>
    <s v="Male"/>
    <s v="20641707"/>
    <s v="728682589"/>
    <s v="2.55E+11"/>
    <s v=""/>
    <s v=""/>
    <n v="36.455893000000003"/>
    <n v="-9.8336999999999994E-2"/>
    <s v="Nyandarua"/>
    <s v="Ndaragwa"/>
    <s v="Kanyagia"/>
    <s v="Subuko"/>
    <x v="1"/>
    <s v="Aggrey Itavale"/>
    <s v="Aggrey Itavale"/>
    <s v="254712208650"/>
    <s v="Informal Business"/>
    <s v="KENBIM"/>
  </r>
  <r>
    <s v="VPA6"/>
    <s v="KE-NYE-1512-15824"/>
    <x v="0"/>
    <s v="Grievance"/>
    <s v="31st October,2015"/>
    <d v="2015-10-31T00:00:00"/>
    <s v="20th December,2015"/>
    <d v="2015-12-20T00:00:00"/>
    <s v="Stpen Wanjohi Mutirithia"/>
    <s v="Male"/>
    <s v="3392046"/>
    <s v="722940752"/>
    <s v="722940752"/>
    <s v=""/>
    <s v=""/>
    <n v="36.899445"/>
    <n v="-0.59384199999999998"/>
    <s v="Nyeri"/>
    <s v="Othaya"/>
    <s v="Chinga"/>
    <s v="Karembu"/>
    <x v="3"/>
    <s v="David Chege"/>
    <s v="David Chege Wangui"/>
    <s v="700713274"/>
    <s v="Informal Business"/>
    <s v="KENBIM"/>
  </r>
  <r>
    <s v="VPA6"/>
    <s v="KE-KIA-1512-14589"/>
    <x v="1"/>
    <s v=""/>
    <s v="11th November,2015"/>
    <d v="2015-11-11T00:00:00"/>
    <s v="31st December,2015"/>
    <d v="2015-12-31T00:00:00"/>
    <s v="Jacinta Wambui Ng'Ang'A"/>
    <s v="Male"/>
    <s v="99999"/>
    <s v="700792299"/>
    <s v="700792299"/>
    <s v=""/>
    <s v=""/>
    <n v="36.832506000000002"/>
    <n v="-1.065059"/>
    <s v="Kiambu"/>
    <s v="Githunguri"/>
    <s v="Ngewa"/>
    <s v="Miirano"/>
    <x v="1"/>
    <s v="Joseph Ndua Tatu"/>
    <s v="Joseph Ndua Tatu"/>
    <s v="716374871"/>
    <s v="Informal Business"/>
    <s v="KENBIM"/>
  </r>
  <r>
    <s v="VPA6"/>
    <s v="KE-NAK-1712-20976"/>
    <x v="1"/>
    <s v=""/>
    <s v="11th November,2017"/>
    <d v="2017-11-11T00:00:00"/>
    <s v="31st December,2017"/>
    <d v="2017-12-31T00:00:00"/>
    <s v="Baruh Mwangi Jonson"/>
    <s v="Male"/>
    <s v="13462642"/>
    <s v="+254701060152"/>
    <s v="2.55E+11"/>
    <s v=""/>
    <s v=""/>
    <n v="36.229197999999997"/>
    <n v="3.3621999999999999E-2"/>
    <s v="Nakuru"/>
    <s v="Nakuru North"/>
    <s v="Nyamamithi"/>
    <s v="Nyamamithi"/>
    <x v="3"/>
    <s v="Reuben K Kimenyi"/>
    <s v="Reuben Kariuki Kimenyi"/>
    <s v="721120979"/>
    <s v="Informal Business"/>
    <s v="KENBIM"/>
  </r>
  <r>
    <s v="VPA6"/>
    <s v="KE-KER-1709-18137"/>
    <x v="0"/>
    <s v="Hostile Client"/>
    <s v="17th May,2017"/>
    <d v="2017-05-17T00:00:00"/>
    <s v="1st September,2017"/>
    <d v="2017-09-01T00:00:00"/>
    <s v="Siele Jackson Kipkirui"/>
    <s v="Male"/>
    <s v="11528648"/>
    <s v="+254722471157"/>
    <s v="2.55E+11"/>
    <s v=""/>
    <s v=""/>
    <n v="35.234887000000001"/>
    <n v="-0.391851"/>
    <s v="Kericho"/>
    <s v="Belgut"/>
    <s v="Kapsuser"/>
    <s v="Chepkutung"/>
    <x v="0"/>
    <s v="Joseph Tonui"/>
    <s v="Joseph Tonui"/>
    <s v="725682424"/>
    <s v="Informal Business"/>
    <s v="Modified Camartec Digester"/>
  </r>
  <r>
    <s v="VPA6"/>
    <s v="KE-BOM-1611-22107"/>
    <x v="1"/>
    <s v=""/>
    <s v="22nd September,2016"/>
    <d v="2016-09-22T00:00:00"/>
    <s v="11th November,2016"/>
    <d v="2016-11-11T00:00:00"/>
    <s v="Ngetich Hillary Kipkorir"/>
    <s v="Male"/>
    <s v="29436718"/>
    <s v="716709049"/>
    <s v="2.55E+11"/>
    <s v=""/>
    <s v=""/>
    <n v="35.363470999999997"/>
    <n v="-0.70416400000000001"/>
    <s v="Bomet"/>
    <s v="Bomet Central"/>
    <s v="Sibaiyan"/>
    <s v="Kaptorgo"/>
    <x v="2"/>
    <s v="Leonard Koech"/>
    <s v="Leonard Koech"/>
    <s v="729252110"/>
    <s v="Informal Business"/>
    <s v="MKD"/>
  </r>
  <r>
    <s v="VPA6"/>
    <s v="KE-NYA-1602-16051"/>
    <x v="1"/>
    <s v=""/>
    <s v="13th December,2015"/>
    <d v="2015-12-13T00:00:00"/>
    <s v="1st February,2016"/>
    <d v="2016-02-01T00:00:00"/>
    <s v="Patrick B Kariithi"/>
    <s v="Male"/>
    <s v="803372"/>
    <s v="729997204"/>
    <s v="2.55E+11"/>
    <s v=""/>
    <s v=""/>
    <n v="36.399611"/>
    <n v="-0.14255699999999999"/>
    <s v="Nyandarua"/>
    <s v="Ol Joro Orok"/>
    <s v="Kasuku"/>
    <s v="Karandi"/>
    <x v="0"/>
    <s v="Harun Muchiri Stephen"/>
    <s v="Harun Muchiri Stephen"/>
    <s v="254727561499"/>
    <s v="Informal Business"/>
    <s v="KENBIM"/>
  </r>
  <r>
    <s v="VPA6"/>
    <s v="KE-NYA-1604-16055"/>
    <x v="1"/>
    <s v=""/>
    <s v="11th February,2016"/>
    <d v="2016-02-11T00:00:00"/>
    <s v="1st April,2016"/>
    <d v="2016-04-01T00:00:00"/>
    <s v="Maria Njeri Kariuki"/>
    <s v="Female"/>
    <s v="6367899"/>
    <s v="723061185"/>
    <s v="2.55E+11"/>
    <s v=""/>
    <s v=""/>
    <n v="36.364190000000001"/>
    <n v="-0.15035699999999999"/>
    <s v="Nyandarua"/>
    <s v="Ol Joro Orok"/>
    <s v="Kirimangai"/>
    <s v="Reri"/>
    <x v="1"/>
    <s v="Harun Muchiri Stephen"/>
    <s v="Harun Muchiri Stephen"/>
    <s v="254727561499"/>
    <s v="Informal Business"/>
    <s v="KENBIM"/>
  </r>
  <r>
    <s v="VPA6"/>
    <s v="KE-NYA-1605-16049"/>
    <x v="1"/>
    <s v=""/>
    <s v="12th March,2016"/>
    <d v="2016-03-12T00:00:00"/>
    <s v="1st May,2016"/>
    <d v="2016-05-01T00:00:00"/>
    <s v="Erastus Maina Githenya"/>
    <s v="Male"/>
    <s v="5945902"/>
    <s v="721560011"/>
    <s v="2.55E+11"/>
    <s v=""/>
    <s v=""/>
    <n v="36.383414999999999"/>
    <n v="-0.15897900000000001"/>
    <s v="Nyandarua"/>
    <s v="Ol Joro Orok"/>
    <s v="Weru"/>
    <s v="Kanyiriri"/>
    <x v="0"/>
    <s v="Harun Muchiri Stephen"/>
    <s v="Harun Muchiri Stephen"/>
    <s v="254727561499"/>
    <s v="Informal Business"/>
    <s v="AKUT"/>
  </r>
  <r>
    <s v="VPA6"/>
    <s v="KE-KIR-1612-14451"/>
    <x v="1"/>
    <s v=""/>
    <s v="11th November,2016"/>
    <d v="2016-11-11T00:00:00"/>
    <s v="31st December,2016"/>
    <d v="2016-12-31T00:00:00"/>
    <s v="George Mucheru K"/>
    <s v="Male"/>
    <s v="99999"/>
    <s v="721362332"/>
    <s v="721362332"/>
    <s v=""/>
    <s v=""/>
    <n v="37.230455999999997"/>
    <n v="-0.6089"/>
    <s v="Kirinyaga"/>
    <s v="Kirinyaga"/>
    <s v="Mwirua"/>
    <s v="Kathaka"/>
    <x v="3"/>
    <s v="David Chege"/>
    <s v="David Chege Wangui"/>
    <s v=""/>
    <s v="Informal Business"/>
    <s v="KENBIM"/>
  </r>
  <r>
    <s v="VPA6"/>
    <s v="KE-NAN-1701-18006"/>
    <x v="1"/>
    <s v=""/>
    <s v="12th November,2016"/>
    <d v="2016-11-12T00:00:00"/>
    <s v="1st January,2017"/>
    <d v="2017-01-01T00:00:00"/>
    <s v="Kisorior Wilson Kimalel"/>
    <s v="Male"/>
    <s v="6710073"/>
    <s v="713982587"/>
    <s v="2.55E+11"/>
    <s v=""/>
    <s v="2.55E+11"/>
    <n v="35.129809999999999"/>
    <n v="0.20547699999999999"/>
    <s v="Nandi"/>
    <s v="Nandi Central"/>
    <s v="Kipture"/>
    <s v="Irimis"/>
    <x v="2"/>
    <s v="William Tanui"/>
    <s v="William Tanui"/>
    <s v="712584447"/>
    <s v="Informal Business"/>
    <s v="MKD"/>
  </r>
  <r>
    <s v="VPA6"/>
    <s v="KE-BOM-1705-22108"/>
    <x v="1"/>
    <s v=""/>
    <s v="11th October,2016"/>
    <d v="2016-10-11T00:00:00"/>
    <s v="25th May,2017"/>
    <d v="2017-05-25T00:00:00"/>
    <s v="Korir Stanley Kibii"/>
    <s v="Male"/>
    <s v="24280463"/>
    <s v="724327659"/>
    <s v="2.55E+11"/>
    <s v=""/>
    <s v=""/>
    <n v="35.290584000000003"/>
    <n v="-0.65222100000000005"/>
    <s v="Bomet"/>
    <s v="Konoin"/>
    <s v="Simoti"/>
    <s v="Kapkigoruet"/>
    <x v="2"/>
    <s v="Leonard Koech"/>
    <s v="Leonard Koech"/>
    <s v="729252110"/>
    <s v="Informal Business"/>
    <s v="MKD"/>
  </r>
  <r>
    <s v="VPA6"/>
    <s v="KE-KER-1705-18136"/>
    <x v="0"/>
    <s v="Unreachable"/>
    <s v="25th September,2016"/>
    <d v="2016-09-25T00:00:00"/>
    <s v="25th May,2017"/>
    <d v="2017-05-25T00:00:00"/>
    <s v="Ngeno Samwel Kimutai"/>
    <s v="Male"/>
    <s v="734860"/>
    <s v="721731649"/>
    <s v="721731649"/>
    <s v=""/>
    <s v=""/>
    <n v="35.191817"/>
    <n v="-0.56457000000000002"/>
    <s v="Kericho"/>
    <s v="Bureti"/>
    <s v="Litein"/>
    <s v="Kusumek"/>
    <x v="3"/>
    <s v="Joseph Tonui"/>
    <s v="Joseph Tonui"/>
    <s v="725682424"/>
    <s v="Informal Business"/>
    <s v="Modified Camartec Digester"/>
  </r>
  <r>
    <s v="VPA6"/>
    <s v="KE-NAN-1705-17908"/>
    <x v="1"/>
    <s v=""/>
    <s v="20th February,2017"/>
    <d v="2017-02-20T00:00:00"/>
    <s v="15th May,2017"/>
    <d v="2017-05-15T00:00:00"/>
    <s v="Chesumbai Hellen J"/>
    <s v="Male"/>
    <s v="32193575"/>
    <s v="771056575"/>
    <s v="2.55E+11"/>
    <s v=""/>
    <s v="2.55E+11"/>
    <n v="35.169617000000002"/>
    <n v="9.7890000000000005E-2"/>
    <s v="Nandi"/>
    <s v="Nandi Hills"/>
    <s v="Kaplemet"/>
    <s v="Ketbarak"/>
    <x v="0"/>
    <s v="Job K Soimo"/>
    <s v="Job K Soimo"/>
    <s v="726075203"/>
    <s v="Informal Business"/>
    <s v="MKD"/>
  </r>
  <r>
    <s v="VPA6"/>
    <s v="KE-KIL-1606-16351"/>
    <x v="0"/>
    <s v="Grievance"/>
    <s v="12th April,2016"/>
    <d v="2016-04-12T00:00:00"/>
    <s v="1st June,2016"/>
    <d v="2016-06-01T00:00:00"/>
    <s v="Alice Waithera Mwangi"/>
    <s v="Female"/>
    <s v="346734"/>
    <s v="724309306"/>
    <s v="724309306"/>
    <s v=""/>
    <s v=""/>
    <n v="39.726232000000003"/>
    <n v="-3.902002"/>
    <s v="Kilifi"/>
    <s v="Bahari"/>
    <s v="Mtwapa"/>
    <s v="Mtepeni"/>
    <x v="1"/>
    <s v="Jotham Kaluma"/>
    <s v="Samson Sirya"/>
    <s v="703927321"/>
    <s v="Informal Business"/>
    <s v="Modified Camartec Digester"/>
  </r>
  <r>
    <s v="VPA6"/>
    <s v="KE-BOM-1706-22109"/>
    <x v="1"/>
    <s v=""/>
    <s v="7th November,2015"/>
    <d v="2015-11-07T00:00:00"/>
    <s v="5th June,2017"/>
    <d v="2017-06-05T00:00:00"/>
    <s v="Too Daniel Kipkoech"/>
    <s v="Male"/>
    <s v="26301272"/>
    <s v="722441649"/>
    <s v="722441649"/>
    <s v=""/>
    <s v=""/>
    <n v="35.343828000000002"/>
    <n v="-0.91201299999999996"/>
    <s v="Bomet"/>
    <s v="Chepalungu"/>
    <s v="Sugumerga"/>
    <s v="Cheptuiyet"/>
    <x v="3"/>
    <s v="Leonard Koech"/>
    <s v="Leonard Koech"/>
    <s v="729252110"/>
    <s v="Informal Business"/>
    <s v="MKD"/>
  </r>
  <r>
    <s v="VPA6"/>
    <s v="KE-UAS-1704-22487"/>
    <x v="1"/>
    <s v=""/>
    <s v="28th February,2017"/>
    <d v="2017-02-28T00:00:00"/>
    <s v="19th April,2017"/>
    <d v="2017-04-19T00:00:00"/>
    <s v="Tolgos Alex Tanui"/>
    <s v="Female"/>
    <s v="20552164"/>
    <s v="727233820"/>
    <s v="2.55E+11"/>
    <s v=""/>
    <s v="2.55E+11"/>
    <n v="35.302864999999997"/>
    <n v="0.55274500000000004"/>
    <s v="Uasin Gishu"/>
    <s v="Moiben"/>
    <s v="Kimumu"/>
    <s v="Kimumu"/>
    <x v="1"/>
    <s v="Lilian Lelei"/>
    <s v="Lilian Lelei"/>
    <s v="710494562"/>
    <s v="Informal Business"/>
    <s v="KENBIM"/>
  </r>
  <r>
    <s v="VPA6"/>
    <s v="KE-UAS-1701-22488"/>
    <x v="1"/>
    <s v=""/>
    <s v="12th November,2016"/>
    <d v="2016-11-12T00:00:00"/>
    <s v="1st January,2017"/>
    <d v="2017-01-01T00:00:00"/>
    <s v="Arusei Musa Chipchir"/>
    <s v="Female"/>
    <s v="7444018"/>
    <s v="727233820"/>
    <s v="721611232"/>
    <s v=""/>
    <s v="798947928"/>
    <n v="35.338478000000002"/>
    <n v="0.55302700000000005"/>
    <s v="Uasin Gishu"/>
    <s v="Moiben"/>
    <s v="Moiben"/>
    <s v="Kaptuktuk"/>
    <x v="2"/>
    <s v="Lilian Lelei"/>
    <s v="Lilian Lelei"/>
    <s v="710424562"/>
    <s v="Informal Business"/>
    <s v="KENBIM"/>
  </r>
  <r>
    <s v="VPA6"/>
    <s v="KE-EMB-1612-18106"/>
    <x v="1"/>
    <s v=""/>
    <s v="20th October,2016"/>
    <d v="2016-10-20T00:00:00"/>
    <s v="9th December,2016"/>
    <d v="2016-12-09T00:00:00"/>
    <s v="Mburu Ndungu Mburu"/>
    <s v="Male"/>
    <s v="7475550"/>
    <s v="724593264"/>
    <s v="2.55E+11"/>
    <s v=""/>
    <s v="2.55E+11"/>
    <n v="37.636909000000003"/>
    <n v="-0.50364399999999998"/>
    <s v="Embu"/>
    <s v="Runyenjes"/>
    <s v="Kiringa"/>
    <s v="Nguruka"/>
    <x v="0"/>
    <s v="Peter Kivuti"/>
    <s v="Alex Mukundi"/>
    <s v="724641388"/>
    <s v="Informal Business"/>
    <s v="KENBIM"/>
  </r>
  <r>
    <s v="VPA6"/>
    <s v="KE-MAC-1706-17926"/>
    <x v="1"/>
    <s v=""/>
    <s v="12th April,2017"/>
    <d v="2017-04-12T00:00:00"/>
    <s v="1st June,2017"/>
    <d v="2017-06-01T00:00:00"/>
    <s v="Ngumbi Julius Musyoka"/>
    <s v="Male"/>
    <s v="189966"/>
    <s v="712103255"/>
    <s v="2.55E+11"/>
    <s v=""/>
    <s v="2.55E+11"/>
    <n v="37.340470000000003"/>
    <n v="-1.248812"/>
    <s v="Machakos"/>
    <s v="Kangundo"/>
    <s v="Matungulu"/>
    <s v="Katwanyaa"/>
    <x v="3"/>
    <s v="Joram Gathogo Mutahi"/>
    <s v="Joram Gathogo Mutahi"/>
    <s v="723684776"/>
    <s v="Informal Business"/>
    <s v="MKD"/>
  </r>
  <r>
    <s v="VPA6"/>
    <s v="KE-KIR-1612-17867"/>
    <x v="1"/>
    <s v=""/>
    <s v="12th October,2016"/>
    <d v="2016-10-12T00:00:00"/>
    <s v="1st December,2016"/>
    <d v="2016-12-01T00:00:00"/>
    <s v="Karonje Murugi Thomas"/>
    <s v="Male"/>
    <s v="99999"/>
    <s v="724281466"/>
    <s v="724281466"/>
    <s v=""/>
    <s v="723988040"/>
    <n v="37.208103000000001"/>
    <n v="-0.48761900000000002"/>
    <s v="Kirinyaga"/>
    <s v="Kirinyaga Central"/>
    <s v="Kirinyaga West"/>
    <s v="Mukure"/>
    <x v="0"/>
    <s v="Jacob Maina Mwangi"/>
    <s v="Jackson Maina"/>
    <s v="716343611"/>
    <s v="Informal Business"/>
    <s v="KENBIM"/>
  </r>
  <r>
    <s v="VPA6"/>
    <s v="KE-MAC-1612-14758"/>
    <x v="1"/>
    <s v=""/>
    <s v="11th November,2016"/>
    <d v="2016-11-11T00:00:00"/>
    <s v="31st December,2016"/>
    <d v="2016-12-31T00:00:00"/>
    <s v="John Kingoli Nzioka"/>
    <s v="Male"/>
    <s v="11268939"/>
    <s v="722611313"/>
    <s v="722611313"/>
    <s v=""/>
    <s v=""/>
    <n v="37.375095000000002"/>
    <n v="-1.3286770000000001"/>
    <s v="Machakos"/>
    <s v="Kangundo"/>
    <s v="Kangundo"/>
    <s v="Kangundo"/>
    <x v="2"/>
    <s v="Willy Kauni"/>
    <s v=""/>
    <s v=""/>
    <s v="Informal Business"/>
    <s v="KENBIM"/>
  </r>
  <r>
    <s v="VPA6"/>
    <s v="KE-MAC-1612-14907"/>
    <x v="0"/>
    <s v="Grievance"/>
    <s v="11th November,2016"/>
    <d v="2016-11-11T00:00:00"/>
    <s v="31st December,2016"/>
    <d v="2016-12-31T00:00:00"/>
    <s v="Joshua Mutie Ndolo"/>
    <s v="Female"/>
    <s v="9809832"/>
    <s v="700641001"/>
    <s v="706180930"/>
    <s v=""/>
    <s v="700641002"/>
    <n v="37.372542000000003"/>
    <n v="-1.31992"/>
    <s v="Machakos"/>
    <s v="Kangundo"/>
    <s v="Muisuni"/>
    <s v="Chaka"/>
    <x v="2"/>
    <s v="Willy Kauni"/>
    <s v=""/>
    <s v=""/>
    <s v="Informal Business"/>
    <s v="KENBIM"/>
  </r>
  <r>
    <s v="VPA6"/>
    <s v="KE-NAK-1703-23358"/>
    <x v="1"/>
    <s v=""/>
    <s v="10th January,2017"/>
    <d v="2017-01-10T00:00:00"/>
    <s v="1st March,2017"/>
    <d v="2017-03-01T00:00:00"/>
    <s v="Waweru Jane Nyambura"/>
    <s v="Female"/>
    <s v="8284677"/>
    <s v="722670534"/>
    <s v="2.55E+11"/>
    <s v=""/>
    <s v=""/>
    <n v="36.168577999999997"/>
    <n v="-0.18429000000000001"/>
    <s v="Nakuru"/>
    <s v="Bahati"/>
    <s v="Bahati"/>
    <s v="Ruguru"/>
    <x v="2"/>
    <s v="Peter Kareithi Mwangi"/>
    <s v="Peter Kareithi Mwangi"/>
    <s v="721714592"/>
    <s v="Informal Business"/>
    <s v="MKD"/>
  </r>
  <r>
    <s v="VPA6"/>
    <s v="KE-NAK-1701-23359"/>
    <x v="0"/>
    <s v="Grievance"/>
    <s v="12th November,2016"/>
    <d v="2016-11-12T00:00:00"/>
    <s v="1st January,2017"/>
    <d v="2017-01-01T00:00:00"/>
    <s v="Mwangi Francis Theuri"/>
    <s v="Male"/>
    <s v="21053303"/>
    <s v="717829421"/>
    <s v="2.55E+11"/>
    <s v=""/>
    <s v=""/>
    <n v="36.167555"/>
    <n v="-0.178067"/>
    <s v="Nakuru"/>
    <s v="Bahati"/>
    <s v="Bahati"/>
    <s v="Ruguru"/>
    <x v="2"/>
    <s v="Peter Kareithi Mwangi"/>
    <s v="Peter Kareithi Mwangi"/>
    <s v="721714592"/>
    <s v="Informal Business"/>
    <s v="MKD"/>
  </r>
  <r>
    <s v="VPA6"/>
    <s v="KE-NAK-1708-23360"/>
    <x v="1"/>
    <s v=""/>
    <s v="26th June,2017"/>
    <d v="2017-06-26T00:00:00"/>
    <s v="15th August,2017"/>
    <d v="2017-08-15T00:00:00"/>
    <s v="Mwangi Mirriamu Waithera"/>
    <s v="Female"/>
    <s v="13351889"/>
    <s v="796187240"/>
    <s v="796187240"/>
    <s v=""/>
    <s v=""/>
    <n v="36.165868000000003"/>
    <n v="-0.176478"/>
    <s v="Nakuru"/>
    <s v="Bahati"/>
    <s v="Bahati"/>
    <s v="Ruguru"/>
    <x v="2"/>
    <s v="Peter Kareithi Mwangi"/>
    <s v="Peter Kareithi Mwangi"/>
    <s v="721714592"/>
    <s v="Informal Business"/>
    <s v="MKD"/>
  </r>
  <r>
    <s v="VPA6"/>
    <s v="KE-NAK-1704-23361"/>
    <x v="1"/>
    <s v=""/>
    <s v="10th February,2017"/>
    <d v="2017-02-10T00:00:00"/>
    <s v="1st April,2017"/>
    <d v="2017-04-01T00:00:00"/>
    <s v="Kariuki Paul Njenga"/>
    <s v="Male"/>
    <s v="4273034"/>
    <s v="701603129"/>
    <s v="701603129"/>
    <s v=""/>
    <s v=""/>
    <n v="36.168477000000003"/>
    <n v="-0.16889299999999999"/>
    <s v="Nakuru"/>
    <s v="Bahati"/>
    <s v="Bahati"/>
    <s v="Bahati Schem"/>
    <x v="2"/>
    <s v="Peter Kareithi Mwangi"/>
    <s v="Peter Kareithi Mwangi"/>
    <s v="721714592"/>
    <s v="Informal Business"/>
    <s v="MKD"/>
  </r>
  <r>
    <s v="VPA6"/>
    <s v="KE-BUN-1605-17796"/>
    <x v="1"/>
    <s v=""/>
    <s v="1st April,2016"/>
    <d v="2016-04-01T00:00:00"/>
    <s v="1st May,2016"/>
    <d v="2016-05-01T00:00:00"/>
    <s v="Silvanus Masakwi Shinduku"/>
    <s v="Male"/>
    <s v="5126137"/>
    <s v="705535664"/>
    <s v="2.55E+11"/>
    <s v=""/>
    <s v=""/>
    <n v="34.897537"/>
    <n v="0.75327699999999997"/>
    <s v="Bungoma"/>
    <s v="Bungoma North"/>
    <s v="Naitiri"/>
    <s v="Naitiri"/>
    <x v="1"/>
    <s v="Eliud Simiyu Wamalwa"/>
    <s v="Eliud Simiyu Wamalwa"/>
    <s v="724690775"/>
    <s v="Informal Business"/>
    <s v="MKD"/>
  </r>
  <r>
    <s v="VPA6"/>
    <s v="KE-MAC-1703-18236"/>
    <x v="1"/>
    <s v=""/>
    <s v="10th January,2017"/>
    <d v="2017-01-10T00:00:00"/>
    <s v="1st March,2017"/>
    <d v="2017-03-01T00:00:00"/>
    <s v="Katisya Brigid Mumbua"/>
    <s v="Female"/>
    <s v="9064759"/>
    <s v="720559835"/>
    <s v="2.55E+11"/>
    <s v=""/>
    <s v=""/>
    <n v="37.366888000000003"/>
    <n v="-1.328832"/>
    <s v="Machakos"/>
    <s v="Kangundo"/>
    <s v="Kangundo"/>
    <s v="Nguluni"/>
    <x v="0"/>
    <s v="Paksan Ent"/>
    <s v="Paul Kariuki"/>
    <s v="723368491"/>
    <s v="Informal Business"/>
    <s v="MKD"/>
  </r>
  <r>
    <s v="VPA6"/>
    <s v="KE-MAC-1708-18237"/>
    <x v="1"/>
    <s v=""/>
    <s v="12th June,2017"/>
    <d v="2017-06-12T00:00:00"/>
    <s v="1st August,2017"/>
    <d v="2017-08-01T00:00:00"/>
    <s v="Kyenze Francis Makola"/>
    <s v="Male"/>
    <s v="703474"/>
    <s v="725880275"/>
    <s v="2.55E+11"/>
    <s v=""/>
    <s v="2.55E+11"/>
    <n v="37.360959999999999"/>
    <n v="-1.259395"/>
    <s v="Machakos"/>
    <s v="Matungulu"/>
    <s v="Mwatati"/>
    <s v="Kituluni"/>
    <x v="2"/>
    <s v="Paksan Ent"/>
    <s v="Lucas Muia"/>
    <s v="706279820"/>
    <s v="Informal Business"/>
    <s v="MKD"/>
  </r>
  <r>
    <s v="VPA6"/>
    <s v="KE-NAK-1705-27743"/>
    <x v="1"/>
    <s v=""/>
    <s v="12th March,2017"/>
    <d v="2017-03-12T00:00:00"/>
    <s v="1st May,2017"/>
    <d v="2017-05-01T00:00:00"/>
    <s v="Gitau Joseph Njuguna"/>
    <s v="Male"/>
    <s v="67892467"/>
    <s v="721938567"/>
    <s v="0721938567"/>
    <s v=""/>
    <s v="2.55E+11"/>
    <n v="36.465353"/>
    <n v="-0.80268499999999998"/>
    <s v="Nakuru"/>
    <s v="Naivasha"/>
    <s v="Hells Gate"/>
    <s v="Mirera"/>
    <x v="2"/>
    <s v="Jowama Biogas Construction"/>
    <s v="Joyce Njeri"/>
    <s v=""/>
    <s v="Informal Business"/>
    <s v="KENBIM"/>
  </r>
  <r>
    <s v="VPA6"/>
    <s v="KE-NAK-1802-27742"/>
    <x v="1"/>
    <s v=""/>
    <s v="13th December,2017"/>
    <d v="2017-12-13T00:00:00"/>
    <s v="1st February,2018"/>
    <d v="2018-02-01T00:00:00"/>
    <s v="Kiiru Paul Kimani"/>
    <s v="Male"/>
    <s v="26432972"/>
    <s v="254720531340"/>
    <s v="720531340"/>
    <s v=""/>
    <s v=""/>
    <n v="36.445912"/>
    <n v="-0.78003"/>
    <s v="Nakuru"/>
    <s v="Naivasha"/>
    <s v="Hells Gate"/>
    <s v="Mirera"/>
    <x v="2"/>
    <s v="Jowama Biogas Construction"/>
    <s v="Joyce Njeri"/>
    <s v="711905041"/>
    <s v="Informal Business"/>
    <s v="KENBIM"/>
  </r>
  <r>
    <s v="VPA6"/>
    <s v="KE-KAK-1705-17859"/>
    <x v="1"/>
    <s v=""/>
    <s v="12th March,2017"/>
    <d v="2017-03-12T00:00:00"/>
    <s v="1st May,2017"/>
    <d v="2017-05-01T00:00:00"/>
    <s v="Okong'o Moses Moses"/>
    <s v="Male"/>
    <s v="87654"/>
    <s v="72669772"/>
    <s v="2.55E+11"/>
    <s v=""/>
    <s v="2.55E+11"/>
    <n v="34.830877000000001"/>
    <n v="0.34943299999999999"/>
    <s v="Kakamega"/>
    <s v="Kakamega North"/>
    <s v="Shianda"/>
    <s v="Malimali"/>
    <x v="2"/>
    <s v="Gillet Lihanda"/>
    <s v="Gillet Savayi Lihanda"/>
    <s v="728998455"/>
    <s v="Informal Business"/>
    <s v="MKD"/>
  </r>
  <r>
    <s v="VPA6"/>
    <s v="KE-NAN-1704-18007"/>
    <x v="2"/>
    <s v="Abandoned"/>
    <s v="21st February,2017"/>
    <d v="2017-02-21T00:00:00"/>
    <s v="16th April,2017"/>
    <d v="2017-04-16T00:00:00"/>
    <s v="Kisorio Wilson"/>
    <s v="Male"/>
    <s v="99999"/>
    <s v="+254712343534"/>
    <s v="2.55E+11"/>
    <s v=""/>
    <s v=""/>
    <n v="35.129753000000001"/>
    <n v="0.205508"/>
    <s v="Nandi"/>
    <s v="Nandi Central"/>
    <s v="Kipture"/>
    <s v="Kabutie"/>
    <x v="2"/>
    <s v="William Tanui"/>
    <s v="William Tanui"/>
    <s v="712584447"/>
    <s v="Informal Business"/>
    <s v="MKD"/>
  </r>
  <r>
    <s v="VPA6"/>
    <s v="KE-UAS-1705-17756"/>
    <x v="1"/>
    <s v=""/>
    <s v="13th March,2017"/>
    <d v="2017-03-13T00:00:00"/>
    <s v="2nd May,2017"/>
    <d v="2017-05-02T00:00:00"/>
    <s v="Margaret Maiyo"/>
    <s v="Male"/>
    <s v="12638678"/>
    <s v="722828743"/>
    <s v="2.55E+11"/>
    <s v=""/>
    <s v="2.55E+11"/>
    <n v="35.416755000000002"/>
    <n v="0.51480499999999996"/>
    <s v="Uasin Gishu"/>
    <s v="Moiben"/>
    <s v="Tembelio"/>
    <s v="Konda"/>
    <x v="1"/>
    <s v="Daniel Bartilol"/>
    <s v="Daniel Bartilol"/>
    <s v=""/>
    <s v="Informal Business"/>
    <s v="KENBIM"/>
  </r>
  <r>
    <s v="VPA6"/>
    <s v="KE-NYE-1712-14892"/>
    <x v="2"/>
    <s v="Demolished"/>
    <s v="11th November,2017"/>
    <d v="2017-11-11T00:00:00"/>
    <s v="31st December,2017"/>
    <d v="2017-12-31T00:00:00"/>
    <s v="Joseph Wambugu K"/>
    <s v="Male"/>
    <s v="5924856"/>
    <s v="722425309"/>
    <s v="722425309"/>
    <s v=""/>
    <s v=""/>
    <m/>
    <m/>
    <s v="Nyeri"/>
    <s v="Othaya"/>
    <s v="Chinga"/>
    <s v="Gitare"/>
    <x v="3"/>
    <s v="David Chege"/>
    <s v="David Chege Wangui"/>
    <s v="700713274"/>
    <s v="Informal Business"/>
    <s v="KENBIM"/>
  </r>
  <r>
    <s v="VPA6"/>
    <s v="KE-KIR-1604-16896"/>
    <x v="2"/>
    <s v="Hostile Client"/>
    <s v="11th February,2016"/>
    <d v="2016-02-11T00:00:00"/>
    <s v="1st April,2016"/>
    <d v="2016-04-01T00:00:00"/>
    <s v="Stanley Muriithi Karimi"/>
    <s v="Male"/>
    <s v="99999"/>
    <s v="703754184"/>
    <s v="703754184"/>
    <s v=""/>
    <s v=""/>
    <m/>
    <m/>
    <s v="Kirinyaga"/>
    <s v="Kirinyaga Central"/>
    <s v="Mathira"/>
    <s v="Kirunda"/>
    <x v="7"/>
    <s v="Nicholas Kimenyi"/>
    <s v="Nicholas Gichura Kimenyi"/>
    <s v="723268687"/>
    <s v="Informal Business"/>
    <s v="KENBIM"/>
  </r>
  <r>
    <s v="VPA6"/>
    <s v="KE-KIA-1609-27731"/>
    <x v="1"/>
    <s v=""/>
    <s v="30th August,2016"/>
    <d v="2016-08-30T00:00:00"/>
    <s v="20th September,2016"/>
    <d v="2016-09-20T00:00:00"/>
    <s v="Boro John Michuki"/>
    <s v="Male"/>
    <s v="2308474"/>
    <s v="726440939"/>
    <s v="2.55E+11"/>
    <s v=""/>
    <s v=""/>
    <n v="36.695889999999999"/>
    <n v="-1.219436"/>
    <s v="Kiambu"/>
    <s v="Kabete"/>
    <s v="Wangige"/>
    <s v="Ruku"/>
    <x v="0"/>
    <s v="Blue Frame"/>
    <s v="Blue Frame"/>
    <s v="726841659"/>
    <s v="Informal Business"/>
    <s v="KENBIM"/>
  </r>
  <r>
    <s v="VPA6"/>
    <s v="KE-KIA-1609-0"/>
    <x v="0"/>
    <s v="Non Compliant"/>
    <s v="29th July,2016"/>
    <d v="2016-07-29T00:00:00"/>
    <s v="17th September,2016"/>
    <d v="2016-09-17T00:00:00"/>
    <s v="Lydia Njoki"/>
    <s v="Female"/>
    <s v="99999"/>
    <s v="710934640"/>
    <s v="2.55E+11"/>
    <s v=""/>
    <s v=""/>
    <n v="36.695889999999999"/>
    <n v="-1.214826"/>
    <s v="Kiambu"/>
    <s v="Kabete"/>
    <s v="Wangige"/>
    <s v="Ruku"/>
    <x v="2"/>
    <s v="Blue Frame"/>
    <s v="Blue Frame"/>
    <s v="726841650"/>
    <s v="Informal Business"/>
    <s v="KENBIM"/>
  </r>
  <r>
    <s v="VPA6"/>
    <s v="KE-UAS-1701-17757"/>
    <x v="1"/>
    <s v=""/>
    <s v="12th November,2016"/>
    <d v="2016-11-12T00:00:00"/>
    <s v="1st January,2017"/>
    <d v="2017-01-01T00:00:00"/>
    <s v="Paul Murei Kiprono"/>
    <s v="Male"/>
    <s v="99999"/>
    <s v="722486114"/>
    <s v="2.55E+11"/>
    <s v=""/>
    <s v=""/>
    <n v="35.204594999999998"/>
    <n v="0.39747100000000002"/>
    <s v="Uasin Gishu"/>
    <s v="Kapseret"/>
    <s v="Kapseret"/>
    <s v="Kapboshe"/>
    <x v="1"/>
    <s v="Daniel Bartilol"/>
    <s v="Daniel Bartilol"/>
    <s v="724427455"/>
    <s v="Informal Business"/>
    <s v="KENBIM"/>
  </r>
  <r>
    <s v="VPA6"/>
    <s v="KE-UAS-1708-17758"/>
    <x v="1"/>
    <s v=""/>
    <s v="12th June,2017"/>
    <d v="2017-06-12T00:00:00"/>
    <s v="1st August,2017"/>
    <d v="2017-08-01T00:00:00"/>
    <s v="Michelle Cheruon"/>
    <s v="Male"/>
    <s v="23984390"/>
    <s v="722768759"/>
    <s v="722768759"/>
    <s v=""/>
    <s v=""/>
    <n v="35.20552"/>
    <n v="0.39853100000000002"/>
    <s v="Uasin Gishu"/>
    <s v="Kapseret"/>
    <s v="Kapseret"/>
    <s v="Kabushen"/>
    <x v="1"/>
    <s v="Daniel Bartilol"/>
    <s v="Daniel Bartilol"/>
    <s v="724427455"/>
    <s v="Informal Business"/>
    <s v="KENBIM"/>
  </r>
  <r>
    <s v="VPA6"/>
    <s v="KE-NYA-1607-16415"/>
    <x v="1"/>
    <s v=""/>
    <s v="12th May,2016"/>
    <d v="2016-05-12T00:00:00"/>
    <s v="1st July,2016"/>
    <d v="2016-07-01T00:00:00"/>
    <s v="Ngugi Devina"/>
    <s v="Female"/>
    <s v="285405861"/>
    <s v="725626338"/>
    <s v="725626338"/>
    <s v=""/>
    <s v=""/>
    <n v="36.422400000000003"/>
    <n v="4.8931000000000002E-2"/>
    <s v="Nyandarua"/>
    <s v="Ndaragwa"/>
    <s v="Kiriita"/>
    <s v="Shauri"/>
    <x v="3"/>
    <s v="KREEN"/>
    <s v=""/>
    <s v=""/>
    <s v="Informal Business"/>
    <s v="KENBIM"/>
  </r>
  <r>
    <s v="VPA6"/>
    <s v="KE-MAC-1706-17935"/>
    <x v="1"/>
    <s v=""/>
    <s v="27th April,2017"/>
    <d v="2017-04-27T00:00:00"/>
    <s v="16th June,2017"/>
    <d v="2017-06-16T00:00:00"/>
    <s v="Kyunguti Isaac Kituku"/>
    <s v="Male"/>
    <s v="1463114"/>
    <s v="712397669"/>
    <s v="2.55E+11"/>
    <s v=""/>
    <s v="2.55E+11"/>
    <n v="37.366382000000002"/>
    <n v="-1.2348319999999999"/>
    <s v="Machakos"/>
    <s v="Kangundo"/>
    <s v="Matungulu East"/>
    <s v="Kanzalu"/>
    <x v="2"/>
    <s v="Joram Gathogo Mutahi"/>
    <s v="Joram Gathogo Mutahi"/>
    <s v="723684776"/>
    <s v="Informal Business"/>
    <s v="MKD"/>
  </r>
  <r>
    <s v="VPA6"/>
    <s v="KE-KIA-1702-17598"/>
    <x v="1"/>
    <s v=""/>
    <s v="13th December,2016"/>
    <d v="2016-12-13T00:00:00"/>
    <s v="1st February,2017"/>
    <d v="2017-02-01T00:00:00"/>
    <s v="Esther Wanjiku Kahindi"/>
    <s v="Female"/>
    <s v="8432975"/>
    <s v="724988233"/>
    <s v="2.55E+11"/>
    <s v=""/>
    <s v="2.55E+11"/>
    <n v="36.73321"/>
    <n v="-1.221028"/>
    <s v="Kiambu"/>
    <s v="Kikuyu"/>
    <s v="Gathiga"/>
    <s v="Gathiga"/>
    <x v="0"/>
    <s v="Wonderflame Biogas Contractors"/>
    <s v="Robert Kagwe"/>
    <s v="254725352364"/>
    <s v="Informal Business"/>
    <s v="KENBIM"/>
  </r>
  <r>
    <s v="VPA6"/>
    <s v="KE-KIA-1609-17565"/>
    <x v="1"/>
    <s v=""/>
    <s v="13th July,2016"/>
    <d v="2016-07-13T00:00:00"/>
    <s v="1st September,2016"/>
    <d v="2016-09-01T00:00:00"/>
    <s v="Naomi W Kamuiru"/>
    <s v="Male"/>
    <s v="100453258"/>
    <s v="721769147"/>
    <s v="2.55E+11"/>
    <s v=""/>
    <s v=""/>
    <n v="36.653995000000002"/>
    <n v="-1.220532"/>
    <s v="Kiambu"/>
    <s v="Kikuyu"/>
    <s v="Kikuyu"/>
    <s v="Nderi"/>
    <x v="0"/>
    <s v="Wonderflame Biogas Contractors"/>
    <s v="Robert Kagwe"/>
    <s v="254723749258"/>
    <s v="Informal Business"/>
    <s v="KENBIM"/>
  </r>
  <r>
    <s v="VPA6"/>
    <s v="KE-KIA-1601-17566"/>
    <x v="1"/>
    <s v=""/>
    <s v="12th November,2015"/>
    <d v="2015-11-12T00:00:00"/>
    <s v="1st January,2016"/>
    <d v="2016-01-01T00:00:00"/>
    <s v="Penny Wambui Tharao"/>
    <s v="Female"/>
    <s v="23136843"/>
    <s v="791254271"/>
    <s v="2.55E+11"/>
    <s v=""/>
    <s v=""/>
    <n v="36.716178999999997"/>
    <n v="-1.078965"/>
    <s v="Kiambu"/>
    <s v="Githunguri"/>
    <s v="Githiga"/>
    <s v="Kanjegeni"/>
    <x v="1"/>
    <s v="Wonderflame Biogas Contractors"/>
    <s v="Robert Kagwe"/>
    <s v="254725352364"/>
    <s v="Informal Business"/>
    <s v="KENBIM"/>
  </r>
  <r>
    <s v="VPA6"/>
    <s v="KE-KER-1705-23349"/>
    <x v="1"/>
    <s v=""/>
    <s v="1st April,2017"/>
    <d v="2017-04-01T00:00:00"/>
    <s v="21st May,2017"/>
    <d v="2017-05-21T00:00:00"/>
    <s v="Cheruiyot Wesly"/>
    <s v="Male"/>
    <s v="25920698"/>
    <s v="710447222"/>
    <s v="2.55E+11"/>
    <s v=""/>
    <s v=""/>
    <n v="35.135475999999997"/>
    <n v="-0.586395"/>
    <s v="Kericho"/>
    <s v="Bureti"/>
    <s v="Cheborge"/>
    <s v="Siryat"/>
    <x v="2"/>
    <s v="Philip Kurgat"/>
    <s v="Philip Kurgat"/>
    <s v="726616639"/>
    <s v="Informal Business"/>
    <s v="MKD"/>
  </r>
  <r>
    <s v="VPA6"/>
    <s v="KE-NYE-1705-18358"/>
    <x v="1"/>
    <s v=""/>
    <s v="7th April,2017"/>
    <d v="2017-04-07T00:00:00"/>
    <s v="27th May,2017"/>
    <d v="2017-05-27T00:00:00"/>
    <s v="Wanjira Emily Mugo"/>
    <s v="Female"/>
    <s v="3230866"/>
    <s v="721785875"/>
    <s v="2.55E+11"/>
    <s v=""/>
    <s v="2.55E+11"/>
    <n v="36.784520000000001"/>
    <n v="-0.135126"/>
    <s v="Nyeri"/>
    <s v="Kieni West"/>
    <s v="Mugunda"/>
    <s v="Kariminu"/>
    <x v="2"/>
    <s v="KREEN"/>
    <s v="Frank Renewable Energy Enterprise"/>
    <s v="726985649"/>
    <s v="Informal Business"/>
    <s v="MKD"/>
  </r>
  <r>
    <s v="VPA6"/>
    <s v="KE-MAC-1612-15502"/>
    <x v="1"/>
    <s v=""/>
    <s v="11th November,2016"/>
    <d v="2016-11-11T00:00:00"/>
    <s v="31st December,2016"/>
    <d v="2016-12-31T00:00:00"/>
    <s v="Peter Nguza"/>
    <s v="Male"/>
    <s v="20997095"/>
    <s v="721374954"/>
    <s v="721374954"/>
    <s v=""/>
    <s v=""/>
    <n v="37.367046999999999"/>
    <n v="-1.2898769999999999"/>
    <s v="Machakos"/>
    <s v="Kangundo"/>
    <s v="Kangundo"/>
    <s v="Kikambuani"/>
    <x v="0"/>
    <s v="Willy Kauni"/>
    <s v="Willy Kauni"/>
    <s v=""/>
    <s v="Informal Business"/>
    <s v="KENBIM"/>
  </r>
  <r>
    <s v="VPA6"/>
    <s v="KE-UAS-1703-19078"/>
    <x v="1"/>
    <s v=""/>
    <s v="5th February,2017"/>
    <d v="2017-02-05T00:00:00"/>
    <s v="27th March,2017"/>
    <d v="2017-03-27T00:00:00"/>
    <s v="Cheruiyot Samuel"/>
    <s v="Male"/>
    <s v="7137452"/>
    <s v="723831185"/>
    <s v="2.55E+11"/>
    <s v=""/>
    <s v=""/>
    <n v="35.202530000000003"/>
    <n v="0.41769400000000001"/>
    <s v="Uasin Gishu"/>
    <s v="Kapseret"/>
    <s v="Kapseret"/>
    <s v="Airport"/>
    <x v="2"/>
    <s v="Erickson K Musani"/>
    <s v="Ericson Kibet Musani"/>
    <s v=""/>
    <s v="Informal Business"/>
    <s v="KENBIM"/>
  </r>
  <r>
    <s v="VPA6"/>
    <s v="KE-NYA-1705-19676"/>
    <x v="1"/>
    <s v=""/>
    <s v="22nd March,2017"/>
    <d v="2017-03-22T00:00:00"/>
    <s v="11th May,2017"/>
    <d v="2017-05-11T00:00:00"/>
    <s v="Kamanda Robert"/>
    <s v="Male"/>
    <s v="2249290"/>
    <s v="722947717"/>
    <s v="2.55E+11"/>
    <s v=""/>
    <s v=""/>
    <n v="34.933590000000002"/>
    <n v="-0.57840800000000003"/>
    <s v="Nyamira"/>
    <s v="Nyamira"/>
    <s v="Siamani"/>
    <s v="Siamani"/>
    <x v="3"/>
    <s v="Joel N Moigare"/>
    <s v="Joel Nyambane Moigare"/>
    <s v="710208102"/>
    <s v="Informal Business"/>
    <s v="KENBIM"/>
  </r>
  <r>
    <s v="VPA6"/>
    <s v="KE-KIS-1704-18246"/>
    <x v="1"/>
    <s v=""/>
    <s v="11th March,2017"/>
    <d v="2017-03-11T00:00:00"/>
    <s v="30th April,2017"/>
    <d v="2017-04-30T00:00:00"/>
    <s v="Mengo Joseph"/>
    <s v="Male"/>
    <s v="6542274"/>
    <s v="710143576"/>
    <s v="2.55E+11"/>
    <s v=""/>
    <s v="2.55E+11"/>
    <n v="34.730387"/>
    <n v="-0.64411700000000005"/>
    <s v="Kisii"/>
    <s v="Kisii Central"/>
    <s v="Nyakoe"/>
    <s v="Gomba"/>
    <x v="1"/>
    <s v="Thomas Masese Gikona"/>
    <s v="Thomas Masese Gekona"/>
    <s v="729577089"/>
    <s v="Informal Business"/>
    <s v="KENBIM"/>
  </r>
  <r>
    <s v="VPA6"/>
    <s v="KE-KIS-1705-18247"/>
    <x v="1"/>
    <s v=""/>
    <s v="1st April,2017"/>
    <d v="2017-04-01T00:00:00"/>
    <s v="21st May,2017"/>
    <d v="2017-05-21T00:00:00"/>
    <s v="Ogesi Johnson Ombaba"/>
    <s v="Male"/>
    <s v="23425736"/>
    <s v="727981908"/>
    <s v="2.55E+11"/>
    <s v=""/>
    <s v="2.55E+11"/>
    <n v="34.769764000000002"/>
    <n v="-0.67558099999999999"/>
    <s v="Kisii"/>
    <s v="Kisii Central"/>
    <s v="Township"/>
    <s v="Kenoka"/>
    <x v="1"/>
    <s v="Thomas Masese Gikona"/>
    <s v="Thomas Masese Gekona"/>
    <s v="729577089"/>
    <s v="Informal Business"/>
    <s v="KENBIM"/>
  </r>
  <r>
    <s v="VPA6"/>
    <s v="KE-KIA-1707-17818"/>
    <x v="1"/>
    <s v=""/>
    <s v="13th May,2017"/>
    <d v="2017-05-13T00:00:00"/>
    <s v="2nd July,2017"/>
    <d v="2017-07-02T00:00:00"/>
    <s v="Charles Gitau"/>
    <s v="Male"/>
    <s v="5698785"/>
    <s v="722287646"/>
    <s v="2.55E+11"/>
    <s v=""/>
    <s v=""/>
    <n v="36.850949"/>
    <n v="-1.103526"/>
    <s v="Kiambu"/>
    <s v="Githunguri"/>
    <s v="Kiambu"/>
    <s v="Riagithu"/>
    <x v="0"/>
    <s v="Geoffrey Ndua Mbugua"/>
    <s v="Geoffrey Ndua Mbugua"/>
    <s v="724608147"/>
    <s v="Informal Business"/>
    <s v="MKD"/>
  </r>
  <r>
    <s v="VPA6"/>
    <s v="KE-KIA-1703-17816"/>
    <x v="1"/>
    <s v=""/>
    <s v="26th January,2017"/>
    <d v="2017-01-26T00:00:00"/>
    <s v="17th March,2017"/>
    <d v="2017-03-17T00:00:00"/>
    <s v="Kanogu Robert"/>
    <s v="Male"/>
    <s v="21251902"/>
    <s v="726778634"/>
    <s v="2.55E+11"/>
    <s v=""/>
    <s v=""/>
    <n v="36.636325999999997"/>
    <n v="-1.118112"/>
    <s v="Kiambu"/>
    <s v="Limuru"/>
    <s v="Loyal"/>
    <s v="Nderu"/>
    <x v="1"/>
    <s v="Geoffrey Ndua Mbugua"/>
    <s v="Geoffrey Ndua Mbugua"/>
    <s v="724608147"/>
    <s v="Informal Business"/>
    <s v="KENBIM"/>
  </r>
  <r>
    <s v="VPA6"/>
    <s v="KE-KIA-1707-19876"/>
    <x v="1"/>
    <s v=""/>
    <s v="12th May,2017"/>
    <d v="2017-05-12T00:00:00"/>
    <s v="1st July,2017"/>
    <d v="2017-07-01T00:00:00"/>
    <s v="Njoroge Lucy Wacu"/>
    <s v="Female"/>
    <s v="3572397"/>
    <s v="722497942"/>
    <s v="722497942"/>
    <s v=""/>
    <s v=""/>
    <n v="36.865792999999996"/>
    <n v="-1.091747"/>
    <s v="Kiambu"/>
    <s v="Githunguri"/>
    <s v="Ngewa"/>
    <s v="Ngewa"/>
    <x v="2"/>
    <s v="Joseph Ndua Tatu"/>
    <s v="Joseph Ndua Tatu"/>
    <s v="716374871"/>
    <s v="Informal Business"/>
    <s v="MKD"/>
  </r>
  <r>
    <s v="VPA6"/>
    <s v="KE-KIA-1704-19877"/>
    <x v="1"/>
    <s v=""/>
    <s v="7th March,2017"/>
    <d v="2017-03-07T00:00:00"/>
    <s v="26th April,2017"/>
    <d v="2017-04-26T00:00:00"/>
    <s v="Ngotho Dickson Ndichu"/>
    <s v="Male"/>
    <s v="9924779"/>
    <s v="726461621"/>
    <s v="2.55E+11"/>
    <s v=""/>
    <s v=""/>
    <n v="36.866827999999998"/>
    <n v="-1.090632"/>
    <s v="Kiambu"/>
    <s v="Githunguri"/>
    <s v="Githunguri"/>
    <s v="Ngewa"/>
    <x v="3"/>
    <s v="Joseph Ndua Tatu"/>
    <s v="Joseph Ndua Tatu"/>
    <s v="716374871"/>
    <s v="Informal Business"/>
    <s v="KENBIM"/>
  </r>
  <r>
    <s v="VPA6"/>
    <s v="KE-KIA-1704-19878"/>
    <x v="1"/>
    <s v=""/>
    <s v="1st March,2017"/>
    <d v="2017-03-01T00:00:00"/>
    <s v="20th April,2017"/>
    <d v="2017-04-20T00:00:00"/>
    <s v="Kamau Salome Njoki"/>
    <s v="Female"/>
    <s v="4242272"/>
    <s v="727286062"/>
    <s v="2.55E+11"/>
    <s v=""/>
    <s v=""/>
    <n v="36.869177000000001"/>
    <n v="-1.097901"/>
    <s v="Kiambu"/>
    <s v="Githunguri"/>
    <s v="Githunguri"/>
    <s v="Ngewa"/>
    <x v="2"/>
    <s v="Joseph Ndua Tatu"/>
    <s v="Joseph Ndua Tatu"/>
    <s v="716374871"/>
    <s v="Informal Business"/>
    <s v="MKD"/>
  </r>
  <r>
    <s v="VPA6"/>
    <s v="KE-KIA-1705-17817"/>
    <x v="1"/>
    <s v=""/>
    <s v="30th March,2017"/>
    <d v="2017-03-30T00:00:00"/>
    <s v="19th May,2017"/>
    <d v="2017-05-19T00:00:00"/>
    <s v="Njuguna Wallace Kinyua"/>
    <s v="Male"/>
    <s v="3077257"/>
    <s v="724035952"/>
    <s v="2.55E+11"/>
    <s v=""/>
    <s v=""/>
    <n v="36.783216000000003"/>
    <n v="-1.0302720000000001"/>
    <s v="Kiambu"/>
    <s v="Githunguri"/>
    <s v="Githunguri"/>
    <s v="Kamuchege"/>
    <x v="2"/>
    <s v="Geoffrey Ndua Mbugua"/>
    <s v="Geoffrey Ndua Mbugua"/>
    <s v="724608147"/>
    <s v="Informal Business"/>
    <s v="KENBIM"/>
  </r>
  <r>
    <s v="VPA6"/>
    <s v="KE-LAI-1710-19176"/>
    <x v="0"/>
    <s v="Under Verification"/>
    <s v="18th July,2017"/>
    <d v="2017-07-18T00:00:00"/>
    <s v="18th October,2017"/>
    <d v="2017-10-18T00:00:00"/>
    <s v="Mathu Joseph Matu"/>
    <s v="Male"/>
    <s v="22035648"/>
    <s v="0796387426"/>
    <s v="796387426"/>
    <s v=""/>
    <s v="796387426"/>
    <n v="37.147281999999997"/>
    <n v="0.10474700000000001"/>
    <s v="Laikipia"/>
    <s v="Laikipia North"/>
    <s v="Timau"/>
    <s v="Ngenia"/>
    <x v="0"/>
    <s v="George Kiriungi Ngatia"/>
    <s v="Geirge"/>
    <s v="715529912"/>
    <s v="Informal Business"/>
    <s v="MKD"/>
  </r>
  <r>
    <s v="VPA6"/>
    <s v="KE-TRA-1703-22489"/>
    <x v="1"/>
    <s v=""/>
    <s v="15th January,2017"/>
    <d v="2017-01-15T00:00:00"/>
    <s v="6th March,2017"/>
    <d v="2017-03-06T00:00:00"/>
    <s v="Kubok Leonard Kibet"/>
    <s v="Male"/>
    <s v="11784749"/>
    <s v="721813908"/>
    <s v="2.55E+11"/>
    <s v=""/>
    <s v="2.55E+11"/>
    <n v="35.083089000000001"/>
    <n v="1.084492"/>
    <s v="Trans Nzoia"/>
    <s v="Trans Nzoia East"/>
    <s v="Statunga"/>
    <s v="Siyoi"/>
    <x v="1"/>
    <s v="Lilian Lelei"/>
    <s v="Lilian Lelei"/>
    <s v="710494562"/>
    <s v="Informal Business"/>
    <s v="KENBIM"/>
  </r>
  <r>
    <s v="VPA6"/>
    <s v="KE-KIA-1706-19879"/>
    <x v="1"/>
    <s v=""/>
    <s v="2nd May,2017"/>
    <d v="2017-05-02T00:00:00"/>
    <s v="21st June,2017"/>
    <d v="2017-06-21T00:00:00"/>
    <s v="Joyce Mwaura Mwihaki"/>
    <s v="Female"/>
    <s v="896080"/>
    <s v="727629269"/>
    <s v="2.55E+11"/>
    <s v=""/>
    <s v="2.55E+11"/>
    <n v="36.811489999999999"/>
    <n v="-1.14025"/>
    <s v="Kiambu"/>
    <s v="Githunguri"/>
    <s v="Ting'Ang'A"/>
    <s v="Ngaita"/>
    <x v="1"/>
    <s v="Joseph Ndua Tatu"/>
    <s v="Joseph Ndua Tatu"/>
    <s v="716374871"/>
    <s v="Informal Business"/>
    <s v="MKD"/>
  </r>
  <r>
    <s v="VPA6"/>
    <s v="KE-NYA-1707-18359"/>
    <x v="1"/>
    <s v=""/>
    <s v="12th May,2017"/>
    <d v="2017-05-12T00:00:00"/>
    <s v="1st July,2017"/>
    <d v="2017-07-01T00:00:00"/>
    <s v="Kamamia Margret Wambui"/>
    <s v="Female"/>
    <s v="5551768"/>
    <s v="725997139"/>
    <s v="2.55E+11"/>
    <s v=""/>
    <s v="2.55E+11"/>
    <n v="36.543633"/>
    <n v="-6.9212999999999997E-2"/>
    <s v="Nyandarua"/>
    <s v="Ndaragwa"/>
    <s v="Kahutha"/>
    <s v="Kahutha"/>
    <x v="3"/>
    <s v="KREEN"/>
    <s v="Frank Renewable Energy Enterprise"/>
    <s v="726985649"/>
    <s v="Informal Business"/>
    <s v="MKD"/>
  </r>
  <r>
    <s v="VPA6"/>
    <s v="KE-TRA-1706-17665"/>
    <x v="1"/>
    <s v=""/>
    <s v="28th May,2017"/>
    <d v="2017-05-28T00:00:00"/>
    <s v="14th June,2017"/>
    <d v="2017-06-14T00:00:00"/>
    <s v="Namalwa Stea Wepukhulu"/>
    <s v="Male"/>
    <s v="26532874"/>
    <s v="724568096"/>
    <s v="2.55E+11"/>
    <s v=""/>
    <s v=""/>
    <n v="35.142989"/>
    <n v="1.1374120000000001"/>
    <s v="Trans Nzoia"/>
    <s v="Cherengany"/>
    <s v="Mwangaza"/>
    <s v="Aruba"/>
    <x v="0"/>
    <s v="Aggrey Itavale"/>
    <s v="Aggrey Itavale"/>
    <s v="712208650"/>
    <s v="Informal Business"/>
    <s v="KENBIM"/>
  </r>
  <r>
    <s v="VPA6"/>
    <s v="KE-MAC-1712-17927"/>
    <x v="1"/>
    <s v=""/>
    <s v="11th November,2017"/>
    <d v="2017-11-11T00:00:00"/>
    <s v="31st December,2017"/>
    <d v="2017-12-31T00:00:00"/>
    <s v="Mwangangi Amos Ndolo"/>
    <s v="Male"/>
    <s v="3875241"/>
    <s v="721308348"/>
    <s v="2.55E+11"/>
    <s v=""/>
    <s v="2.55E+11"/>
    <n v="37.357714999999999"/>
    <n v="-1.2378670000000001"/>
    <s v="Machakos"/>
    <s v="Kangundo"/>
    <s v="Matungulu East"/>
    <s v="Itheuni"/>
    <x v="2"/>
    <s v="Joram Gathogo Mutahi"/>
    <s v="Joram Gathogo Mutahi"/>
    <s v="723684776"/>
    <s v="Informal Business"/>
    <s v="MKD"/>
  </r>
  <r>
    <s v="VPA6"/>
    <s v="KE-KER-1706-23350"/>
    <x v="1"/>
    <s v=""/>
    <s v="1st May,2017"/>
    <d v="2017-05-01T00:00:00"/>
    <s v="20th June,2017"/>
    <d v="2017-06-20T00:00:00"/>
    <s v="Kurgat Weldon"/>
    <s v="Male"/>
    <s v="25075588"/>
    <s v="723637831"/>
    <s v="2.55E+11"/>
    <s v=""/>
    <s v=""/>
    <n v="35.114949000000003"/>
    <n v="-0.61960999999999999"/>
    <s v="Kericho"/>
    <s v="Bureti"/>
    <s v="Techoget"/>
    <s v="Mombwo"/>
    <x v="3"/>
    <s v="Philip Kurgat"/>
    <s v="Philip Kurgat"/>
    <s v="726616639"/>
    <s v="Informal Business"/>
    <s v="MKD"/>
  </r>
  <r>
    <s v="VPA6"/>
    <s v="KE-NAN-1712-17911"/>
    <x v="2"/>
    <s v="Demolished"/>
    <s v="8th November,2017"/>
    <d v="2017-11-08T00:00:00"/>
    <s v="28th December,2017"/>
    <d v="2017-12-28T00:00:00"/>
    <s v="Lilian Seurei"/>
    <s v="Female"/>
    <s v="21684990"/>
    <s v="728010904"/>
    <s v="2.55E+11"/>
    <s v=""/>
    <s v="2.55E+11"/>
    <n v="35.321120000000001"/>
    <n v="0.19944700000000001"/>
    <s v="Nandi"/>
    <s v="Nandi Hills"/>
    <s v="Sochoi"/>
    <s v="Lolduga"/>
    <x v="3"/>
    <s v="Job K Soimo"/>
    <s v="Job K Soimo"/>
    <s v="726075203"/>
    <s v="Informal Business"/>
    <s v="MKD"/>
  </r>
  <r>
    <s v="VPA6"/>
    <s v="KE-MAC-1707-17928"/>
    <x v="1"/>
    <s v=""/>
    <s v="18th May,2017"/>
    <d v="2017-05-18T00:00:00"/>
    <s v="7th July,2017"/>
    <d v="2017-07-07T00:00:00"/>
    <s v="Menge Robert Nyamweya"/>
    <s v="Male"/>
    <s v="14859071"/>
    <s v="725555990"/>
    <s v="2.55E+11"/>
    <s v=""/>
    <s v="2.55E+11"/>
    <n v="37.251105000000003"/>
    <n v="-1.2044649999999999"/>
    <s v="Machakos"/>
    <s v="Matungulu"/>
    <s v="Matungulu West"/>
    <s v="Wendano"/>
    <x v="0"/>
    <s v="Joram Gathogo Mutahi"/>
    <s v="Joram Gathogo Mutahi"/>
    <s v="723684776"/>
    <s v="Informal Business"/>
    <s v="MKD"/>
  </r>
  <r>
    <s v="VPA6"/>
    <s v="KE-SAM-1710-17656"/>
    <x v="1"/>
    <s v=""/>
    <s v="31st July,2017"/>
    <d v="2017-07-31T00:00:00"/>
    <s v="7th October,2017"/>
    <d v="2017-10-07T00:00:00"/>
    <s v="Ngatia Roba Mnyeri"/>
    <s v="Female"/>
    <s v="26543643"/>
    <s v="720224481"/>
    <s v="2.55E+11"/>
    <s v=""/>
    <s v=""/>
    <n v="36.697256000000003"/>
    <n v="1.099685"/>
    <s v="Samburu"/>
    <s v="Samburu Central"/>
    <s v="Malaral"/>
    <s v="Malaral"/>
    <x v="0"/>
    <s v="Aggrey Itavale"/>
    <s v="Aggrey Itavale"/>
    <s v="712208650"/>
    <s v="Informal Business"/>
    <s v="KENBIM"/>
  </r>
  <r>
    <s v="VPA6"/>
    <s v="KE-SAM-1708-17657"/>
    <x v="1"/>
    <s v=""/>
    <s v="28th June,2017"/>
    <d v="2017-06-28T00:00:00"/>
    <s v="17th August,2017"/>
    <d v="2017-08-17T00:00:00"/>
    <s v="Wahome Frances Kahiga"/>
    <s v="Male"/>
    <s v="23532535"/>
    <s v="720900995"/>
    <s v="2.55E+11"/>
    <s v=""/>
    <s v=""/>
    <n v="36.701391999999998"/>
    <n v="1.110633"/>
    <s v="Samburu"/>
    <s v="Samburu Central"/>
    <s v="Mtaro"/>
    <s v="Mtaro"/>
    <x v="0"/>
    <s v="Aggrey Itavale"/>
    <s v="Aggrey Itavale"/>
    <s v="712208650"/>
    <s v="Informal Business"/>
    <s v="KENBIM"/>
  </r>
  <r>
    <s v="VPA6"/>
    <s v="KE-UAS-1702-17786"/>
    <x v="1"/>
    <s v=""/>
    <s v="19th December,2016"/>
    <d v="2016-12-19T00:00:00"/>
    <s v="7th February,2017"/>
    <d v="2017-02-07T00:00:00"/>
    <s v="Simeon Simeon Kiprotich"/>
    <s v="Male"/>
    <s v="14526020"/>
    <s v="722967438"/>
    <s v="2.55E+11"/>
    <s v=""/>
    <s v="2.55E+11"/>
    <n v="35.095132"/>
    <n v="0.60198600000000002"/>
    <s v="Uasin Gishu"/>
    <s v="Turbo"/>
    <s v="Sugoi"/>
    <s v="Mimosa"/>
    <x v="1"/>
    <s v="Eliud Langat"/>
    <s v="Eliud Lagat"/>
    <s v="718180367"/>
    <s v="Informal Business"/>
    <s v="KENBIM"/>
  </r>
  <r>
    <s v="VPA6"/>
    <s v="KE-NYE-1708-17716"/>
    <x v="1"/>
    <s v=""/>
    <s v="12th June,2017"/>
    <d v="2017-06-12T00:00:00"/>
    <s v="1st August,2017"/>
    <d v="2017-08-01T00:00:00"/>
    <s v="Mutahi Joseph Kariuki"/>
    <s v="Male"/>
    <s v="7868473"/>
    <s v="729644425"/>
    <s v="2.55E+11"/>
    <s v=""/>
    <s v=""/>
    <n v="37.041162999999997"/>
    <n v="-0.53543499999999999"/>
    <s v="Nyeri"/>
    <s v="Mukurweni"/>
    <s v="Muyu"/>
    <s v="Joe"/>
    <x v="1"/>
    <s v="Rural Green Energy Services"/>
    <s v="Rural Green Energy Services"/>
    <s v="725647705"/>
    <s v="Informal Business"/>
    <s v="KENBIM"/>
  </r>
  <r>
    <s v="VPA6"/>
    <s v="KE-MAC-1709-17931"/>
    <x v="1"/>
    <s v=""/>
    <s v="13th July,2017"/>
    <d v="2017-07-13T00:00:00"/>
    <s v="1st September,2017"/>
    <d v="2017-09-01T00:00:00"/>
    <s v="Muli Jonathan Muoki"/>
    <s v="Male"/>
    <s v="7540799"/>
    <s v="729663991"/>
    <s v="2.55E+11"/>
    <s v=""/>
    <s v="2.55E+11"/>
    <n v="37.328125"/>
    <n v="-1.3210120000000001"/>
    <s v="Machakos"/>
    <s v="Kangundo"/>
    <s v="Matetani"/>
    <s v="Matetani"/>
    <x v="0"/>
    <s v="Joram Gathogo Mutahi"/>
    <s v="Joram Gathogo Mutahi"/>
    <s v="723684776"/>
    <s v="Informal Business"/>
    <s v="MKD"/>
  </r>
  <r>
    <s v="VPA6"/>
    <s v="KE-NAK-1706-21383"/>
    <x v="1"/>
    <s v=""/>
    <s v="12th April,2017"/>
    <d v="2017-04-12T00:00:00"/>
    <s v="1st June,2017"/>
    <d v="2017-06-01T00:00:00"/>
    <s v="Thiongo Serah Wanjiku"/>
    <s v="Female"/>
    <s v="7083412"/>
    <s v="718514995"/>
    <s v="2.55E+11"/>
    <s v=""/>
    <s v=""/>
    <n v="36.168953000000002"/>
    <n v="-0.17333000000000001"/>
    <s v="Nakuru"/>
    <s v="Bahati"/>
    <s v="Bahati"/>
    <s v="Ruguru"/>
    <x v="2"/>
    <s v="Simon Kabucho"/>
    <s v="Simon Kabucho"/>
    <s v="726725953"/>
    <s v="Informal Business"/>
    <s v="MKD"/>
  </r>
  <r>
    <s v="VPA6"/>
    <s v="KE-NAK-1610-21376"/>
    <x v="1"/>
    <s v=""/>
    <s v="23rd August,2016"/>
    <d v="2016-08-23T00:00:00"/>
    <s v="12th October,2016"/>
    <d v="2016-10-12T00:00:00"/>
    <s v="Kibe James Njunge"/>
    <s v="Male"/>
    <s v="1035250"/>
    <s v="726918896"/>
    <s v="2.55E+11"/>
    <s v=""/>
    <s v=""/>
    <n v="36.161518000000001"/>
    <n v="-0.20100499999999999"/>
    <s v="Nakuru"/>
    <s v="Bahati"/>
    <s v="Bahati"/>
    <s v="Karunga"/>
    <x v="3"/>
    <s v="Simon Kabucho"/>
    <s v="Simon Kabucho"/>
    <s v="726725953"/>
    <s v="Informal Business"/>
    <s v="MKD"/>
  </r>
  <r>
    <s v="VPA6"/>
    <s v="KE-NAK-1608-22382"/>
    <x v="1"/>
    <s v=""/>
    <s v="19th June,2016"/>
    <d v="2016-06-19T00:00:00"/>
    <s v="8th August,2016"/>
    <d v="2016-08-08T00:00:00"/>
    <s v="Ngugi Grace Njeri"/>
    <s v="Female"/>
    <s v="6342111"/>
    <s v="722136703"/>
    <s v="2.55E+11"/>
    <s v=""/>
    <s v="2.55E+11"/>
    <n v="36.175735000000003"/>
    <n v="-0.16641"/>
    <s v="Nakuru"/>
    <s v="Bahati"/>
    <s v="Bahati"/>
    <s v="Ruguru"/>
    <x v="0"/>
    <s v="Simon Kabucho"/>
    <s v="Simon Kabucho"/>
    <s v="726725953"/>
    <s v="Informal Business"/>
    <s v="MKD"/>
  </r>
  <r>
    <s v="VPA6"/>
    <s v="KE-NAK-1610-21381"/>
    <x v="1"/>
    <s v=""/>
    <s v="23rd August,2016"/>
    <d v="2016-08-23T00:00:00"/>
    <s v="12th October,2016"/>
    <d v="2016-10-12T00:00:00"/>
    <s v="Ngure Njambi Sicily"/>
    <s v="Male"/>
    <s v="28707831"/>
    <s v="723433259"/>
    <s v="2.55E+11"/>
    <s v=""/>
    <s v="2.55E+11"/>
    <n v="36.180945000000001"/>
    <n v="-0.170095"/>
    <s v="Nakuru"/>
    <s v="Bahati"/>
    <s v="Bahati"/>
    <s v="Karunga"/>
    <x v="0"/>
    <s v="Simon Kabucho"/>
    <s v="Simon Kabucho"/>
    <s v="726725953"/>
    <s v="Informal Business"/>
    <s v="MKD"/>
  </r>
  <r>
    <s v="VPA6"/>
    <s v="KE-NAK-1709-21380"/>
    <x v="1"/>
    <s v=""/>
    <s v="13th July,2017"/>
    <d v="2017-07-13T00:00:00"/>
    <s v="1st September,2017"/>
    <d v="2017-09-01T00:00:00"/>
    <s v="Kimani Benard Chege"/>
    <s v="Male"/>
    <s v="2568161"/>
    <s v="720976878"/>
    <s v="2.55E+11"/>
    <s v=""/>
    <s v=""/>
    <n v="36.185707000000001"/>
    <n v="-0.15317700000000001"/>
    <s v="Nakuru"/>
    <s v="Bahati"/>
    <s v="Bahati"/>
    <s v="Karunga"/>
    <x v="2"/>
    <s v="Simon Kabucho"/>
    <s v="Simon Kabucho"/>
    <s v="726725953"/>
    <s v="Informal Business"/>
    <s v="MKD"/>
  </r>
  <r>
    <s v="VPA6"/>
    <s v="KE-NAK-1611-21379"/>
    <x v="1"/>
    <s v=""/>
    <s v="24th September,2016"/>
    <d v="2016-09-24T00:00:00"/>
    <s v="13th November,2016"/>
    <d v="2016-11-13T00:00:00"/>
    <s v="Muchiri Susan Kamene"/>
    <s v="Female"/>
    <s v="24386587"/>
    <s v="723493246"/>
    <s v="2.55E+11"/>
    <s v=""/>
    <s v="2.55E+11"/>
    <n v="36.166407"/>
    <n v="-0.173677"/>
    <s v="Nakuru"/>
    <s v="Bahati"/>
    <s v="Bahati"/>
    <s v="Karunga"/>
    <x v="2"/>
    <s v="Simon Kabucho"/>
    <s v="Simon Kabucho"/>
    <s v="726725953"/>
    <s v="Informal Business"/>
    <s v="MKD"/>
  </r>
  <r>
    <s v="VPA6"/>
    <s v="KE-NAK-1611-21378"/>
    <x v="1"/>
    <s v=""/>
    <s v="21st September,2016"/>
    <d v="2016-09-21T00:00:00"/>
    <s v="10th November,2016"/>
    <d v="2016-11-10T00:00:00"/>
    <s v="Gitau Ann Wairimu"/>
    <s v="Female"/>
    <s v="27733577"/>
    <s v="714565183"/>
    <s v="2.55E+11"/>
    <s v=""/>
    <s v=""/>
    <n v="36.167662999999997"/>
    <n v="-0.18354699999999999"/>
    <s v="Nakuru"/>
    <s v="Bahati"/>
    <s v="Bahati"/>
    <s v="Karunga"/>
    <x v="2"/>
    <s v="Simon Kabucho"/>
    <s v="Simon Kabucho"/>
    <s v="727725953"/>
    <s v="Informal Business"/>
    <s v="MKD"/>
  </r>
  <r>
    <s v="VPA6"/>
    <s v="KE-NAK-1701-21377"/>
    <x v="1"/>
    <s v=""/>
    <s v="12th November,2016"/>
    <d v="2016-11-12T00:00:00"/>
    <s v="1st January,2017"/>
    <d v="2017-01-01T00:00:00"/>
    <s v="Ngari Wanjiru Frolence"/>
    <s v="Male"/>
    <s v="7145033"/>
    <s v="710786811"/>
    <s v="2.55E+11"/>
    <s v=""/>
    <s v=""/>
    <n v="36.161377000000002"/>
    <n v="-0.18694"/>
    <s v="Nakuru"/>
    <s v="Bahati"/>
    <s v="Bahati"/>
    <s v="Karunga"/>
    <x v="2"/>
    <s v="Simon Kabucho"/>
    <s v="Simon Kabucho"/>
    <s v="726725953"/>
    <s v="Informal Business"/>
    <s v="MKD"/>
  </r>
  <r>
    <s v="VPA6"/>
    <s v="KE-NYA-1711-18361"/>
    <x v="1"/>
    <s v=""/>
    <s v="12th September,2017"/>
    <d v="2017-09-12T00:00:00"/>
    <s v="1st November,2017"/>
    <d v="2017-11-01T00:00:00"/>
    <s v="Mbugu George Mukundi"/>
    <s v="Male"/>
    <s v="401594"/>
    <s v="726748224"/>
    <s v="726748224"/>
    <s v=""/>
    <s v="725609350"/>
    <n v="36.365212999999997"/>
    <n v="2.9465000000000002E-2"/>
    <s v="Nyandarua"/>
    <s v="Ol Joro Orok"/>
    <s v="Gatimu"/>
    <s v="Kisima"/>
    <x v="7"/>
    <s v="KREEN"/>
    <s v="Kinyanjui"/>
    <s v="726985649"/>
    <s v="Informal Business"/>
    <s v="MKD"/>
  </r>
  <r>
    <s v="VPA6"/>
    <s v="KE-NYE-1703-17717"/>
    <x v="1"/>
    <s v=""/>
    <s v="11th January,2017"/>
    <d v="2017-01-11T00:00:00"/>
    <s v="2nd March,2017"/>
    <d v="2017-03-02T00:00:00"/>
    <s v="Mbote Charles Maina"/>
    <s v="Male"/>
    <s v="23455211"/>
    <s v="728727155"/>
    <s v="2.55E+11"/>
    <s v=""/>
    <s v=""/>
    <n v="37.042479"/>
    <n v="-0.56269499999999995"/>
    <s v="Nyeri"/>
    <s v="Mukurweni"/>
    <s v="Muhito"/>
    <s v="Thunguri"/>
    <x v="1"/>
    <s v="Rural Green Energy Services"/>
    <s v="Rural Green Energy Services"/>
    <s v=""/>
    <s v="Informal Business"/>
    <s v="KENBIM"/>
  </r>
  <r>
    <s v="VPA6"/>
    <s v="KE-NYE-1512-17718"/>
    <x v="1"/>
    <s v=""/>
    <s v="11th November,2015"/>
    <d v="2015-11-11T00:00:00"/>
    <s v="31st December,2015"/>
    <d v="2015-12-31T00:00:00"/>
    <s v="Gichuki James Kiai"/>
    <s v="Male"/>
    <s v="99999"/>
    <s v="724306261"/>
    <s v="2.55E+11"/>
    <s v=""/>
    <s v=""/>
    <n v="37.052525000000003"/>
    <n v="-0.54919499999999999"/>
    <s v="Nyeri"/>
    <s v="Mukurweni"/>
    <s v="Gaturia"/>
    <s v="Gachiriro"/>
    <x v="0"/>
    <s v="Rural Green Energy Services"/>
    <s v="Rural Green Energy Services"/>
    <s v=""/>
    <s v="Informal Business"/>
    <s v="KENBIM"/>
  </r>
  <r>
    <s v="VPA6"/>
    <s v="KE-NYE-1711-17719"/>
    <x v="1"/>
    <s v=""/>
    <s v="5th November,2015"/>
    <d v="2015-11-05T00:00:00"/>
    <s v="30th November,2017"/>
    <d v="2017-11-30T00:00:00"/>
    <s v="Kiruri Peter Githaiga"/>
    <s v="Male"/>
    <s v="6835696"/>
    <s v="724496198"/>
    <s v="2.55E+11"/>
    <s v=""/>
    <s v=""/>
    <n v="37.04701"/>
    <n v="-0.58172400000000002"/>
    <s v="Nyeri"/>
    <s v="Mukurwe-Ini"/>
    <s v="Gikondi"/>
    <s v="Githima"/>
    <x v="0"/>
    <s v="Rural Green Energy Services"/>
    <s v="Rural Green Energy Services"/>
    <s v=""/>
    <s v="Informal Business"/>
    <s v="KENBIM"/>
  </r>
  <r>
    <s v="VPA6"/>
    <s v="KE-NYE-1701-17721"/>
    <x v="1"/>
    <s v=""/>
    <s v="12th November,2016"/>
    <d v="2016-11-12T00:00:00"/>
    <s v="1st January,2017"/>
    <d v="2017-01-01T00:00:00"/>
    <s v="Migwi Gladys Wangeci"/>
    <s v="Female"/>
    <s v="11678893"/>
    <s v="723855547"/>
    <s v="2.55E+11"/>
    <s v=""/>
    <s v=""/>
    <n v="37.060968000000003"/>
    <n v="-0.54452500000000004"/>
    <s v="Nyeri"/>
    <s v="Mukurweni"/>
    <s v="Muhito"/>
    <s v="Ngoru"/>
    <x v="1"/>
    <s v="Rural Green Energy Services"/>
    <s v="Rural Green Energy Services"/>
    <s v=""/>
    <s v="Informal Business"/>
    <s v="KENBIM"/>
  </r>
  <r>
    <s v="VPA6"/>
    <s v="KE-NYE-1710-17722"/>
    <x v="1"/>
    <s v=""/>
    <s v="14th August,2017"/>
    <d v="2017-08-14T00:00:00"/>
    <s v="3rd October,2017"/>
    <d v="2017-10-03T00:00:00"/>
    <s v="Kamunyo Jane Muthoni"/>
    <s v="Female"/>
    <s v="8978326"/>
    <s v="720484270"/>
    <s v="2.55E+11"/>
    <s v=""/>
    <s v=""/>
    <n v="37.070982000000001"/>
    <n v="-0.54549199999999998"/>
    <s v="Nyeri"/>
    <s v="Mukurweni"/>
    <s v="Muhito"/>
    <s v="Maradi"/>
    <x v="1"/>
    <s v="Rural Green Energy Services"/>
    <s v="Rural Green Energy Services"/>
    <s v=""/>
    <s v="Informal Business"/>
    <s v="KENBIM"/>
  </r>
  <r>
    <s v="VPA6"/>
    <s v="KE-NYE-1608-17723"/>
    <x v="1"/>
    <s v=""/>
    <s v="29th July,2016"/>
    <d v="2016-07-29T00:00:00"/>
    <s v="3rd August,2016"/>
    <d v="2016-08-03T00:00:00"/>
    <s v="Theuri Jane Njoki"/>
    <s v="Female"/>
    <s v="10137092"/>
    <s v="722294676"/>
    <s v="2.55E+11"/>
    <s v=""/>
    <s v=""/>
    <n v="37.084420000000001"/>
    <n v="-0.53031300000000003"/>
    <s v="Nyeri"/>
    <s v="Mukurwe-Ini"/>
    <s v="Githii"/>
    <s v="Githongongo"/>
    <x v="4"/>
    <s v="Rural Green Energy Services"/>
    <s v="Rural Green Energy Services"/>
    <s v="725647705"/>
    <s v="Informal Business"/>
    <s v="KENBIM"/>
  </r>
  <r>
    <s v="VPA6"/>
    <s v="KE-NYE-1608-17724"/>
    <x v="1"/>
    <s v=""/>
    <s v="12th June,2016"/>
    <d v="2016-06-12T00:00:00"/>
    <s v="1st August,2016"/>
    <d v="2016-08-01T00:00:00"/>
    <s v="Mugo Faith Waithiegeni"/>
    <s v="Female"/>
    <s v="22917715"/>
    <s v="727787835"/>
    <s v="2.55E+11"/>
    <s v=""/>
    <s v="2.55E+11"/>
    <n v="37.085822999999998"/>
    <n v="-0.50239699999999998"/>
    <s v="Nyeri"/>
    <s v="Mathira West"/>
    <s v="Tumutumu"/>
    <s v="Kiambachi"/>
    <x v="1"/>
    <s v="Rural Green Energy Services"/>
    <s v="Rural Green Energy Services"/>
    <s v="725647705"/>
    <s v="Informal Business"/>
    <s v="KENBIM"/>
  </r>
  <r>
    <s v="VPA6"/>
    <s v="KE-NYE-1707-17725"/>
    <x v="1"/>
    <s v=""/>
    <s v="12th May,2017"/>
    <d v="2017-05-12T00:00:00"/>
    <s v="1st July,2017"/>
    <d v="2017-07-01T00:00:00"/>
    <s v="Njari Jacinta Wamuyu"/>
    <s v="Female"/>
    <s v="24097135"/>
    <s v="721178218"/>
    <s v="2.55E+11"/>
    <s v=""/>
    <s v="2.55E+11"/>
    <n v="37.082892000000001"/>
    <n v="-0.45507700000000001"/>
    <s v="Nyeri"/>
    <s v="Mathira West"/>
    <s v="Kirimukuyu"/>
    <s v="Rititi"/>
    <x v="1"/>
    <s v="Rural Green Energy Services"/>
    <s v="Rural Green Energy Services"/>
    <s v="725647705"/>
    <s v="Informal Business"/>
    <s v="KENBIM"/>
  </r>
  <r>
    <s v="VPA6"/>
    <s v="KE-NYE-1612-23427"/>
    <x v="1"/>
    <s v=""/>
    <s v="11th November,2016"/>
    <d v="2016-11-11T00:00:00"/>
    <s v="31st December,2016"/>
    <d v="2016-12-31T00:00:00"/>
    <s v="Gakiri Ann Mwarania"/>
    <s v="Female"/>
    <s v="22824125"/>
    <s v="725281916"/>
    <s v="2.55E+11"/>
    <s v=""/>
    <s v="2.55E+11"/>
    <n v="37.080677000000001"/>
    <n v="-0.452372"/>
    <s v="Nyeri"/>
    <s v="Mathira West"/>
    <s v="Ngadu"/>
    <s v="Rititi"/>
    <x v="1"/>
    <s v="Rural Green Energy Services"/>
    <s v="Rural Green Energy Services"/>
    <s v="725647705"/>
    <s v="Informal Business"/>
    <s v="KENBIM"/>
  </r>
  <r>
    <s v="VPA6"/>
    <s v="KE-NYE-1707-23429"/>
    <x v="1"/>
    <s v=""/>
    <s v="12th May,2017"/>
    <d v="2017-05-12T00:00:00"/>
    <s v="1st July,2017"/>
    <d v="2017-07-01T00:00:00"/>
    <s v="Njogu Purity Nyarwai"/>
    <s v="Female"/>
    <s v="758475"/>
    <s v="722498906"/>
    <s v="2.55E+11"/>
    <s v=""/>
    <s v=""/>
    <n v="37.100622999999999"/>
    <n v="-0.48611700000000002"/>
    <s v="Nyeri"/>
    <s v="Mathira West"/>
    <s v="Tumutumu"/>
    <s v="Giaituu"/>
    <x v="1"/>
    <s v="Rural Green Energy Services"/>
    <s v="Rural Green Energy Services"/>
    <s v="725647705"/>
    <s v="Informal Business"/>
    <s v="AKUT"/>
  </r>
  <r>
    <s v="VPA6"/>
    <s v="KE-KIR-1610-23432"/>
    <x v="1"/>
    <s v=""/>
    <s v="12th August,2016"/>
    <d v="2016-08-12T00:00:00"/>
    <s v="1st October,2016"/>
    <d v="2016-10-01T00:00:00"/>
    <s v="Muchoki Frederick Ngari"/>
    <s v="Male"/>
    <s v="3382216"/>
    <s v="718377132"/>
    <s v="2.55E+11"/>
    <s v=""/>
    <s v=""/>
    <n v="37.250673999999997"/>
    <n v="-0.69873600000000002"/>
    <s v="Kirinyaga"/>
    <s v="Sagana"/>
    <s v="Mutithi"/>
    <s v="Riandira"/>
    <x v="1"/>
    <s v="Rural Green Energy Services"/>
    <s v="Rural Green Energy Services"/>
    <s v="725647705"/>
    <s v="Informal Business"/>
    <s v="AKUT"/>
  </r>
  <r>
    <s v="VPA6"/>
    <s v="KE-KIR-1708-20576"/>
    <x v="1"/>
    <s v=""/>
    <s v="20th July,2017"/>
    <d v="2017-07-20T00:00:00"/>
    <s v="20th August,2017"/>
    <d v="2017-08-20T00:00:00"/>
    <s v="Murage Winfred Ngima"/>
    <s v="Female"/>
    <s v="5757080"/>
    <s v="722266150"/>
    <s v="2.55E+11"/>
    <s v=""/>
    <s v="2.55E+11"/>
    <n v="37.240554000000003"/>
    <n v="-0.484074"/>
    <s v="Kirinyaga"/>
    <s v="Kerugoya/Kutus"/>
    <s v="Mutira"/>
    <s v="Kamuiru"/>
    <x v="0"/>
    <s v="Patrick Kinyua"/>
    <s v="Patrick Kinyua"/>
    <s v=""/>
    <s v="Informal Business"/>
    <s v="KENBIM"/>
  </r>
  <r>
    <s v="VPA6"/>
    <s v="KE-NAK-1702-23364"/>
    <x v="1"/>
    <s v=""/>
    <s v="19th December,2016"/>
    <d v="2016-12-19T00:00:00"/>
    <s v="7th February,2017"/>
    <d v="2017-02-07T00:00:00"/>
    <s v="Njorge Stanley Mwangi"/>
    <s v="Male"/>
    <s v="3294885"/>
    <s v="721998010"/>
    <s v="2.55E+11"/>
    <s v=""/>
    <s v=""/>
    <n v="36.169055"/>
    <n v="-0.17912800000000001"/>
    <s v="Nakuru"/>
    <s v="Bahati"/>
    <s v="Wendo"/>
    <s v="Karunga"/>
    <x v="2"/>
    <s v="Peter Kareithi Mwangi"/>
    <s v="Peter Kareithi Mwangi"/>
    <s v="721457192"/>
    <s v="Informal Business"/>
    <s v="MKD"/>
  </r>
  <r>
    <s v="VPA6"/>
    <s v="KE-MUR-1705-18046"/>
    <x v="1"/>
    <s v=""/>
    <s v="18th March,2017"/>
    <d v="2017-03-18T00:00:00"/>
    <s v="7th May,2017"/>
    <d v="2017-05-07T00:00:00"/>
    <s v="Waita Virginia Muringo"/>
    <s v="Female"/>
    <s v="11547797"/>
    <s v="712825069"/>
    <s v="2.55E+11"/>
    <s v=""/>
    <s v=""/>
    <n v="37.166246999999998"/>
    <n v="-0.85953199999999996"/>
    <s v="Murang'a"/>
    <s v="Maragua"/>
    <s v="Kamahuha"/>
    <s v="Nyagati"/>
    <x v="0"/>
    <s v="Maurice Kinuthia Wangui"/>
    <s v="Maurice Kinuthia Wangui"/>
    <s v="713376894"/>
    <s v="Informal Business"/>
    <s v="KENBIM"/>
  </r>
  <r>
    <s v="VPA6"/>
    <s v="KE-MUR-1607-18047"/>
    <x v="1"/>
    <s v=""/>
    <s v="23rd May,2016"/>
    <d v="2016-05-23T00:00:00"/>
    <s v="12th July,2016"/>
    <d v="2016-07-12T00:00:00"/>
    <s v="Ndwati Lucy Wacheke"/>
    <s v="Female"/>
    <s v="1019439"/>
    <s v="712963741"/>
    <s v="2.55E+11"/>
    <s v=""/>
    <s v=""/>
    <n v="37.168275999999999"/>
    <n v="-0.85051299999999996"/>
    <s v="Murang'a"/>
    <s v="Makuyu"/>
    <s v="Kamahuha"/>
    <s v="Kahaini"/>
    <x v="0"/>
    <s v="Maurice Kinuthia Wangui"/>
    <s v="Maurice Kinuthia Wangui"/>
    <s v="713376894"/>
    <s v="Informal Business"/>
    <s v="KENBIM"/>
  </r>
  <r>
    <s v="VPA6"/>
    <s v="KE-MUR-1708-18048"/>
    <x v="1"/>
    <s v=""/>
    <s v="1st July,2017"/>
    <d v="2017-07-01T00:00:00"/>
    <s v="20th August,2017"/>
    <d v="2017-08-20T00:00:00"/>
    <s v="Mburu Rosemary Wanjiku"/>
    <s v="Female"/>
    <s v="200941"/>
    <s v="722129328"/>
    <s v="722129328"/>
    <s v=""/>
    <s v=""/>
    <n v="37.030652000000003"/>
    <n v="-0.87982700000000003"/>
    <s v="Murang'a"/>
    <s v="Kandara"/>
    <s v="Kagunduini"/>
    <s v="Machengecha"/>
    <x v="1"/>
    <s v="Maurice Kinuthia Wangui"/>
    <s v="Maurice Kinuthia Wangui"/>
    <s v="713376894"/>
    <s v="Informal Business"/>
    <s v="KENBIM"/>
  </r>
  <r>
    <s v="VPA6"/>
    <s v="KE-KER-1706-23351"/>
    <x v="1"/>
    <s v=""/>
    <s v="16th April,2017"/>
    <d v="2017-04-16T00:00:00"/>
    <s v="5th June,2017"/>
    <d v="2017-06-05T00:00:00"/>
    <s v="John John Kosimbei"/>
    <s v="Male"/>
    <s v="736083"/>
    <s v="723806009"/>
    <s v="2.55E+11"/>
    <s v=""/>
    <s v="2.55E+11"/>
    <n v="35.123843999999998"/>
    <n v="-0.59778100000000001"/>
    <s v="Kericho"/>
    <s v="Bureti"/>
    <s v="Cheborge"/>
    <s v="Kapsogut"/>
    <x v="0"/>
    <s v="Philip Kurgat"/>
    <s v="Philip Kurgat"/>
    <s v="726616639"/>
    <s v="Informal Business"/>
    <s v="MKD"/>
  </r>
  <r>
    <s v="VPA6"/>
    <s v="KE-MAC-1707-18238"/>
    <x v="0"/>
    <s v="Unreachable"/>
    <s v="12th May,2017"/>
    <d v="2017-05-12T00:00:00"/>
    <s v="1st July,2017"/>
    <d v="2017-07-01T00:00:00"/>
    <s v="Kithisya Stephen Muendo"/>
    <s v="Male"/>
    <s v="22108230"/>
    <s v="722979241"/>
    <s v="2.55E+11"/>
    <s v=""/>
    <s v=""/>
    <n v="37.178977000000003"/>
    <n v="-1.56433"/>
    <s v="Machakos"/>
    <s v="Machakos"/>
    <s v="Machakos"/>
    <s v="Miwani"/>
    <x v="3"/>
    <s v="Paksan Ent"/>
    <s v="Lucas Muia"/>
    <s v=""/>
    <s v="Informal Business"/>
    <s v="MKD"/>
  </r>
  <r>
    <s v="VPA6"/>
    <s v="KE-MAC-1704-18239"/>
    <x v="1"/>
    <s v=""/>
    <s v="10th February,2017"/>
    <d v="2017-02-10T00:00:00"/>
    <s v="1st April,2017"/>
    <d v="2017-04-01T00:00:00"/>
    <s v="Musyoka Michael Mwathula"/>
    <s v="Male"/>
    <s v="99999"/>
    <s v="722137308"/>
    <s v="722137308"/>
    <s v=""/>
    <s v=""/>
    <n v="37.307372000000001"/>
    <n v="-1.311355"/>
    <s v="Machakos"/>
    <s v="Kangundo"/>
    <s v="Kathaana"/>
    <s v="Kathunguri"/>
    <x v="3"/>
    <s v="Paksan Ent"/>
    <s v="Oloo"/>
    <s v=""/>
    <s v="Informal Business"/>
    <s v="MKD"/>
  </r>
  <r>
    <s v="VPA6"/>
    <s v="KE-MER-1704-23327"/>
    <x v="1"/>
    <s v=""/>
    <s v="14th March,2017"/>
    <d v="2017-03-14T00:00:00"/>
    <s v="16th April,2017"/>
    <d v="2017-04-16T00:00:00"/>
    <s v="Mwamba Catherine Karambu"/>
    <s v="Female"/>
    <s v="13177071"/>
    <s v="721402186"/>
    <s v="721402186"/>
    <s v=""/>
    <s v=""/>
    <n v="37.649678000000002"/>
    <n v="6.0262999999999997E-2"/>
    <s v="Meru"/>
    <s v="Imenti North"/>
    <s v="Kaaga"/>
    <s v="Karumathi"/>
    <x v="3"/>
    <s v="David Kaunga"/>
    <s v="David Kaunga Thanara"/>
    <s v="726368595"/>
    <s v="Informal Business"/>
    <s v="KENBIM"/>
  </r>
  <r>
    <s v="VPA6"/>
    <s v="KE-MAC-1707-17929"/>
    <x v="1"/>
    <s v=""/>
    <s v="12th May,2017"/>
    <d v="2017-05-12T00:00:00"/>
    <s v="1st July,2017"/>
    <d v="2017-07-01T00:00:00"/>
    <s v="Matingi Samwel Mutuku"/>
    <s v="Male"/>
    <s v="321214"/>
    <s v="720791612"/>
    <s v="2.55E+11"/>
    <s v=""/>
    <s v="2.55E+11"/>
    <n v="37.358535000000003"/>
    <n v="-1.2288479999999999"/>
    <s v="Machakos"/>
    <s v="Matungulu"/>
    <s v="Kambusu"/>
    <s v="Muumoni"/>
    <x v="3"/>
    <s v="Joram Gathogo Mutahi"/>
    <s v="Joram Gathogo Mutahi"/>
    <s v="723684776"/>
    <s v="Informal Business"/>
    <s v="MKD"/>
  </r>
  <r>
    <s v="VPA6"/>
    <s v="KE-KIA-1512-15178"/>
    <x v="1"/>
    <s v=""/>
    <s v="11th November,2015"/>
    <d v="2015-11-11T00:00:00"/>
    <s v="31st December,2015"/>
    <d v="2015-12-31T00:00:00"/>
    <s v="Mary Njuguna"/>
    <s v="Female"/>
    <s v="10432226"/>
    <s v="728555509"/>
    <s v="728555509"/>
    <s v=""/>
    <s v="711768477"/>
    <n v="36.575907000000001"/>
    <n v="-1.1703749999999999"/>
    <s v="Kiambu"/>
    <s v="Limuru"/>
    <s v="Gikambura"/>
    <s v="Nduma"/>
    <x v="2"/>
    <s v="David Kangethe"/>
    <s v=""/>
    <s v=""/>
    <s v="Informal Business"/>
    <s v="Modified Camartec Digester"/>
  </r>
  <r>
    <s v="VPA6"/>
    <s v="KE-UAS-1512-14529"/>
    <x v="1"/>
    <s v=""/>
    <s v="11th November,2015"/>
    <d v="2015-11-11T00:00:00"/>
    <s v="31st December,2015"/>
    <d v="2015-12-31T00:00:00"/>
    <s v="Henry Barmao"/>
    <s v="Male"/>
    <s v="99999"/>
    <s v="726716715"/>
    <s v="726716715"/>
    <s v=""/>
    <s v=""/>
    <n v="35.177377999999997"/>
    <n v="0.74079300000000003"/>
    <s v="Uasin Gishu"/>
    <s v="Soy"/>
    <s v="Soy"/>
    <s v="Kipsombe"/>
    <x v="1"/>
    <s v="Luka Kiprop Maiyo"/>
    <s v="Luka Kiprop Maiyo"/>
    <s v=""/>
    <s v="Informal Business"/>
    <s v="KENBIM"/>
  </r>
  <r>
    <s v="VPA6"/>
    <s v="KE-NYE-1703-17580"/>
    <x v="1"/>
    <s v=""/>
    <s v="10th January,2017"/>
    <d v="2017-01-10T00:00:00"/>
    <s v="1st March,2017"/>
    <d v="2017-03-01T00:00:00"/>
    <s v="Charles Karanja Mwai"/>
    <s v="Male"/>
    <s v="510440"/>
    <s v="721322938"/>
    <s v="2.55E+11"/>
    <s v=""/>
    <s v="2.55E+11"/>
    <n v="37.158320000000003"/>
    <n v="-0.42608000000000001"/>
    <s v="Nyeri"/>
    <s v="Mathira East"/>
    <s v="Mangutu"/>
    <s v="Giakabei"/>
    <x v="3"/>
    <s v="Zablon Kimindio Kibara"/>
    <s v="Zablon Kimindo Kibara"/>
    <s v="726350010"/>
    <s v="Informal Business"/>
    <s v="KENBIM"/>
  </r>
  <r>
    <s v="VPA6"/>
    <s v="KE-NYE-1606-14025"/>
    <x v="2"/>
    <s v="Hostile Client"/>
    <s v="12th April,2016"/>
    <d v="2016-04-12T00:00:00"/>
    <s v="1st June,2016"/>
    <d v="2016-06-01T00:00:00"/>
    <s v="Bonface Murage Gakuya"/>
    <s v="Male"/>
    <s v="26466993"/>
    <s v="723025420"/>
    <s v="723025420"/>
    <s v=""/>
    <s v=""/>
    <n v="37.006616999999999"/>
    <n v="-0.31240800000000002"/>
    <s v="Nyeri"/>
    <s v="Kieni East"/>
    <s v="Kabari"/>
    <s v="Mathari"/>
    <x v="2"/>
    <s v="Nicholas Kimenyi"/>
    <s v=""/>
    <s v=""/>
    <s v="Informal Business"/>
    <s v="KENBIM"/>
  </r>
  <r>
    <s v="VPA6"/>
    <s v="KE-KIA-1707-18396"/>
    <x v="1"/>
    <s v=""/>
    <s v="12th May,2017"/>
    <d v="2017-05-12T00:00:00"/>
    <s v="1st July,2017"/>
    <d v="2017-07-01T00:00:00"/>
    <s v="Kabiru Peter Kigenyi"/>
    <s v="Male"/>
    <s v="10425706"/>
    <s v="710335871"/>
    <s v="710335871"/>
    <s v=""/>
    <s v="726896216"/>
    <n v="36.887270000000001"/>
    <n v="-0.99650700000000003"/>
    <s v="Kiambu"/>
    <s v="Gatundu South"/>
    <s v="Ituru"/>
    <s v="Gitatiini"/>
    <x v="1"/>
    <s v="James Njoroge Wainaina"/>
    <s v="James Njoroge Wainaina"/>
    <s v="724760944"/>
    <s v="Informal Business"/>
    <s v="KENBIM"/>
  </r>
  <r>
    <s v="VPA6"/>
    <s v="KE-MER-1712-23328"/>
    <x v="1"/>
    <s v=""/>
    <s v="11th November,2017"/>
    <d v="2017-11-11T00:00:00"/>
    <s v="31st December,2017"/>
    <d v="2017-12-31T00:00:00"/>
    <s v="Ikamati Stephen Rimiri"/>
    <s v="Male"/>
    <s v="1834257"/>
    <s v="721283664"/>
    <s v="721283664"/>
    <s v=""/>
    <s v=""/>
    <n v="37.136457"/>
    <n v="3.3891999999999999E-2"/>
    <s v="Meru"/>
    <s v="Buuri"/>
    <s v="Antubamwitu"/>
    <s v="Maumau"/>
    <x v="3"/>
    <s v="David Kaunga"/>
    <s v="David Kaunga Thanara"/>
    <s v="726368595"/>
    <s v="Informal Business"/>
    <s v="KENBIM"/>
  </r>
  <r>
    <s v="VPA6"/>
    <s v="KE-UAS-1708-17787"/>
    <x v="1"/>
    <s v=""/>
    <s v="18th June,2017"/>
    <d v="2017-06-18T00:00:00"/>
    <s v="7th August,2017"/>
    <d v="2017-08-07T00:00:00"/>
    <s v="David David Bett"/>
    <s v="Male"/>
    <s v="3842856"/>
    <s v="722382764"/>
    <s v="2.55E+11"/>
    <s v=""/>
    <s v="2.55E+11"/>
    <n v="35.079113"/>
    <n v="0.58754300000000004"/>
    <s v="Uasin Gishu"/>
    <s v="Turbo"/>
    <s v="Sugoi"/>
    <s v="Sosioni"/>
    <x v="1"/>
    <s v="Eliud Langat"/>
    <s v="Eliud Lagat"/>
    <s v="718180367"/>
    <s v="Informal Business"/>
    <s v="KENBIM"/>
  </r>
  <r>
    <s v="VPA6"/>
    <s v="KE-NYE-1706-18360"/>
    <x v="1"/>
    <s v=""/>
    <s v="12th April,2017"/>
    <d v="2017-04-12T00:00:00"/>
    <s v="1st June,2017"/>
    <d v="2017-06-01T00:00:00"/>
    <s v="Maina Stephen Kirwea"/>
    <s v="Male"/>
    <s v="11032679"/>
    <s v="722487951"/>
    <s v="2.55E+11"/>
    <s v=""/>
    <s v="2.55E+11"/>
    <n v="36.726578000000003"/>
    <n v="-0.158077"/>
    <s v="Nyeri"/>
    <s v="Kieni West"/>
    <s v="Mugunda"/>
    <s v="Gatemu"/>
    <x v="2"/>
    <s v="KREEN"/>
    <s v="Timothy Maina"/>
    <s v="710341206"/>
    <s v="Informal Business"/>
    <s v="MKD"/>
  </r>
  <r>
    <s v="VPA6"/>
    <s v="KE-NYE-1512-15126"/>
    <x v="2"/>
    <s v="Hostile Client"/>
    <s v="11th November,2015"/>
    <d v="2015-11-11T00:00:00"/>
    <s v="31st December,2015"/>
    <d v="2015-12-31T00:00:00"/>
    <s v="Margaret Wanjira Mwangi"/>
    <s v="Female"/>
    <s v="20160188"/>
    <s v="712276215"/>
    <s v="712276215"/>
    <s v=""/>
    <s v=""/>
    <n v="37.146419999999999"/>
    <n v="-0.38799299999999998"/>
    <s v="Nyeri"/>
    <s v="Kieni West"/>
    <s v=""/>
    <s v=""/>
    <x v="0"/>
    <s v="Nicholas Kimenyi"/>
    <s v="Nicholas Gichura Kimenyi"/>
    <s v="723268687"/>
    <s v="Informal Business"/>
    <s v="KENBIM"/>
  </r>
  <r>
    <s v="VPA6"/>
    <s v="KE-UAS-1601-15996"/>
    <x v="1"/>
    <s v=""/>
    <s v="12th November,2015"/>
    <d v="2015-11-12T00:00:00"/>
    <s v="1st January,2016"/>
    <d v="2016-01-01T00:00:00"/>
    <s v="Joseph Lesiew"/>
    <s v="Male"/>
    <s v="283991"/>
    <s v="722759831"/>
    <s v="722759831"/>
    <s v=""/>
    <s v=""/>
    <n v="35.460222000000002"/>
    <n v="0.429068"/>
    <s v="Uasin Gishu"/>
    <s v="Ainabkoi"/>
    <s v="Kaptagat"/>
    <s v="Jobcentre"/>
    <x v="2"/>
    <s v="Ambrose Koech"/>
    <s v="Ambrose Koech"/>
    <s v="723664529"/>
    <s v="Informal Business"/>
    <s v="KENBIM"/>
  </r>
  <r>
    <s v="VPA6"/>
    <s v="KE-EMB-1708-17670"/>
    <x v="1"/>
    <s v=""/>
    <s v="15th June,2017"/>
    <d v="2017-06-15T00:00:00"/>
    <s v="4th August,2017"/>
    <d v="2017-08-04T00:00:00"/>
    <s v="Njeru Alfred Njeru"/>
    <s v="Male"/>
    <s v="26543675"/>
    <s v="724298280"/>
    <s v="2.55E+11"/>
    <s v=""/>
    <s v=""/>
    <n v="37.620891"/>
    <n v="-0.42770999999999998"/>
    <s v="Embu"/>
    <s v="Runyenjes"/>
    <s v="Kathanjure"/>
    <s v="Kenginge"/>
    <x v="0"/>
    <s v="Aggrey Itavale"/>
    <s v="Aggrey Itavale"/>
    <s v="712208650"/>
    <s v="Informal Business"/>
    <s v="KENBIM"/>
  </r>
  <r>
    <s v="VPA6"/>
    <s v="KE-TRA-1708-17661"/>
    <x v="1"/>
    <s v=""/>
    <s v="12th June,2017"/>
    <d v="2017-06-12T00:00:00"/>
    <s v="1st August,2017"/>
    <d v="2017-08-01T00:00:00"/>
    <s v="Wanjiko Jane Wanjiko"/>
    <s v="Female"/>
    <s v="33543575"/>
    <s v="727633169"/>
    <s v="2.55E+11"/>
    <s v=""/>
    <s v=""/>
    <n v="35.123440000000002"/>
    <n v="1.151788"/>
    <s v="Trans Nzoia"/>
    <s v="Cherengany"/>
    <s v="Sinyerere"/>
    <s v="Makindu"/>
    <x v="0"/>
    <s v="Aggrey Itavale"/>
    <s v="Aggrey Itavale"/>
    <s v="254712208650"/>
    <s v="Informal Business"/>
    <s v="KENBIM"/>
  </r>
  <r>
    <s v="VPA6"/>
    <s v="KE-NAN-1708-17909"/>
    <x v="1"/>
    <s v=""/>
    <s v="12th July,2017"/>
    <d v="2017-07-12T00:00:00"/>
    <s v="4th August,2017"/>
    <d v="2017-08-04T00:00:00"/>
    <s v="Magret Keino"/>
    <s v="Female"/>
    <s v="99999"/>
    <s v="725420600"/>
    <s v="2.55E+11"/>
    <s v=""/>
    <s v="2.55E+11"/>
    <n v="35.302827000000001"/>
    <n v="0.16844000000000001"/>
    <s v="Nandi"/>
    <s v="Nandi Hills"/>
    <s v="Koilot"/>
    <s v="Sigilai"/>
    <x v="0"/>
    <s v="Job K Soimo"/>
    <s v="Job K Soimo"/>
    <s v="726075203"/>
    <s v="Informal Business"/>
    <s v="MKD"/>
  </r>
  <r>
    <s v="VPA6"/>
    <s v="KE-KIA-1707-17956"/>
    <x v="1"/>
    <s v=""/>
    <s v="12th May,2017"/>
    <d v="2017-05-12T00:00:00"/>
    <s v="1st July,2017"/>
    <d v="2017-07-01T00:00:00"/>
    <s v="Kangi Charles Mbugua"/>
    <s v="Male"/>
    <s v="10045342"/>
    <s v="721236106"/>
    <s v="2.55E+11"/>
    <s v=""/>
    <s v="2.55E+11"/>
    <n v="36.853512000000002"/>
    <n v="-1.079815"/>
    <s v="Kiambu"/>
    <s v="Githunguri"/>
    <s v="Ngewa"/>
    <s v="Nyaga"/>
    <x v="1"/>
    <s v="Joseph Muchirira Mugo"/>
    <s v="Josph Muchirira Mugo"/>
    <s v="254723483314"/>
    <s v="Informal Business"/>
    <s v="KENBIM"/>
  </r>
  <r>
    <s v="VPA6"/>
    <s v="KE-MAC-1710-17932"/>
    <x v="1"/>
    <s v=""/>
    <s v="12th August,2017"/>
    <d v="2017-08-12T00:00:00"/>
    <s v="1st October,2017"/>
    <d v="2017-10-01T00:00:00"/>
    <s v="Mbato Robert Muema"/>
    <s v="Male"/>
    <s v="6266888"/>
    <s v="729302105"/>
    <s v="2.55E+11"/>
    <s v=""/>
    <s v="2.55E+11"/>
    <n v="37.303018000000002"/>
    <n v="-1.3469819999999999"/>
    <s v="Machakos"/>
    <s v="Kangundo"/>
    <s v="Kawethei"/>
    <s v="Munike"/>
    <x v="2"/>
    <s v="Joram Gathogo Mutahi"/>
    <s v="Joram Gathogo Mutahi"/>
    <s v="254723684776"/>
    <s v="Informal Business"/>
    <s v="KENBIM"/>
  </r>
  <r>
    <s v="VPA6"/>
    <s v="KE-NYE-1708-27722"/>
    <x v="1"/>
    <s v=""/>
    <s v="12th June,2017"/>
    <d v="2017-06-12T00:00:00"/>
    <s v="1st August,2017"/>
    <d v="2017-08-01T00:00:00"/>
    <s v="Waweru Dickson Kiguta"/>
    <s v="Male"/>
    <s v="24441030"/>
    <s v="723332330"/>
    <s v="723332330"/>
    <s v=""/>
    <s v="722580486"/>
    <n v="37.084269999999997"/>
    <n v="-0.49062"/>
    <s v="Nyeri"/>
    <s v="Mathira West"/>
    <s v="Tumutumu"/>
    <s v="Tumutumu"/>
    <x v="0"/>
    <s v="Aggrey Itavale"/>
    <s v="Aggrey Itavale"/>
    <s v="712208650"/>
    <s v="Informal Business"/>
    <s v="KENBIM"/>
  </r>
  <r>
    <s v="VPA6"/>
    <s v="KE-KIR-1706-18876"/>
    <x v="1"/>
    <s v=""/>
    <s v="12th April,2017"/>
    <d v="2017-04-12T00:00:00"/>
    <s v="1st June,2017"/>
    <d v="2017-06-01T00:00:00"/>
    <s v="Gerishon Peter Gichuki"/>
    <s v="Male"/>
    <s v="754269"/>
    <s v="723044836"/>
    <s v="2.55E+11"/>
    <s v=""/>
    <s v="2.55E+11"/>
    <n v="37.261910999999998"/>
    <n v="-0.52259299999999997"/>
    <s v="Kirinyaga"/>
    <s v="Kirinyaga Central"/>
    <s v="Kanyekiini"/>
    <s v="Mukinduru"/>
    <x v="3"/>
    <s v="David Chege"/>
    <s v="David Chege Wangui"/>
    <s v="700713274"/>
    <s v="Informal Business"/>
    <s v="MKD"/>
  </r>
  <r>
    <s v="VPA6"/>
    <s v="KE-UAS-1708-23407"/>
    <x v="1"/>
    <s v=""/>
    <s v="15th June,2017"/>
    <d v="2017-06-15T00:00:00"/>
    <s v="26th August,2017"/>
    <d v="2017-08-26T00:00:00"/>
    <s v="David Kosgei"/>
    <s v="Male"/>
    <s v="7143418"/>
    <s v="722869044"/>
    <s v="2.55E+11"/>
    <s v=""/>
    <s v=""/>
    <n v="35.129083000000001"/>
    <n v="0.88274399999999997"/>
    <s v="Uasin Gishu"/>
    <s v="Soy"/>
    <s v="Moisbridge"/>
    <s v="Tuiyabei"/>
    <x v="2"/>
    <s v="Bernard Ambani"/>
    <s v="Benard Ambani Lumasani"/>
    <s v="728447327"/>
    <s v="Informal Business"/>
    <s v="MKD"/>
  </r>
  <r>
    <s v="VPA6"/>
    <s v="KE-TRA-1608-23338"/>
    <x v="1"/>
    <s v=""/>
    <s v="26th May,2016"/>
    <d v="2016-05-26T00:00:00"/>
    <s v="22nd August,2016"/>
    <d v="2016-08-22T00:00:00"/>
    <s v="Esther Kipyego"/>
    <s v="Female"/>
    <s v="99999"/>
    <s v="720721105"/>
    <s v="720721105"/>
    <s v=""/>
    <s v=""/>
    <n v="35.267257999999998"/>
    <n v="0.93656499999999998"/>
    <s v="Trans Nzoia"/>
    <s v="Cherengany"/>
    <s v="Cherangany"/>
    <s v="Tuigoin"/>
    <x v="2"/>
    <s v="Emmanuel Kitui"/>
    <s v="Emmanuel Kitui"/>
    <s v="720106138"/>
    <s v="Informal Business"/>
    <s v="KENBIM"/>
  </r>
  <r>
    <s v="VPA6"/>
    <s v="KE-TRA-1608-23337"/>
    <x v="1"/>
    <s v=""/>
    <s v="18th June,2016"/>
    <d v="2016-06-18T00:00:00"/>
    <s v="28th August,2016"/>
    <d v="2016-08-28T00:00:00"/>
    <s v="Teresia Cheboi"/>
    <s v="Female"/>
    <s v="4507542"/>
    <s v="720870716"/>
    <s v="720870716"/>
    <s v=""/>
    <s v=""/>
    <n v="35.267937000000003"/>
    <n v="0.93782299999999996"/>
    <s v="Trans Nzoia"/>
    <s v="Cherengany"/>
    <s v="Cherangany"/>
    <s v="Tuigoin"/>
    <x v="2"/>
    <s v="Emmanuel Kitui"/>
    <s v="Emmanuel Kitui"/>
    <s v="720106138"/>
    <s v="Informal Business"/>
    <s v="KENBIM"/>
  </r>
  <r>
    <s v="VPA6"/>
    <s v="KE-UAS-1703-20276"/>
    <x v="1"/>
    <s v=""/>
    <s v="16th October,2016"/>
    <d v="2016-10-16T00:00:00"/>
    <s v="10th March,2017"/>
    <d v="2017-03-10T00:00:00"/>
    <s v="Haron Kosut"/>
    <s v="Male"/>
    <s v="12465722"/>
    <s v="721514632"/>
    <s v="721514632"/>
    <s v=""/>
    <s v=""/>
    <n v="35.312680999999998"/>
    <n v="0.86812400000000001"/>
    <s v="Uasin Gishu"/>
    <s v="Soy"/>
    <s v="Koisagat"/>
    <s v="Ngeny"/>
    <x v="2"/>
    <s v="Luka Kiprop Maiyo"/>
    <s v="Luka Kiprop Maiyo"/>
    <s v="723216036"/>
    <s v="Informal Business"/>
    <s v="KENBIM"/>
  </r>
  <r>
    <s v="VPA6"/>
    <s v="KE-UAS-1709-20277"/>
    <x v="1"/>
    <s v=""/>
    <s v="25th July,2017"/>
    <d v="2017-07-25T00:00:00"/>
    <s v="13th September,2017"/>
    <d v="2017-09-13T00:00:00"/>
    <s v="Joseph Tuwei"/>
    <s v="Male"/>
    <s v="33318032"/>
    <s v="722309285"/>
    <s v="2.55E+11"/>
    <s v=""/>
    <s v=""/>
    <n v="35.273927"/>
    <n v="0.83533199999999996"/>
    <s v="Uasin Gishu"/>
    <s v="Soy"/>
    <s v="Sirikwa"/>
    <s v="Kapsumbeiwet"/>
    <x v="2"/>
    <s v="Luka Kiprop Maiyo"/>
    <s v="Luka Kiprop Maiyo"/>
    <s v="723216036"/>
    <s v="Informal Business"/>
    <s v="MKD"/>
  </r>
  <r>
    <s v="VPA6"/>
    <s v="KE-KAK-1708-17857"/>
    <x v="1"/>
    <s v=""/>
    <s v="12th June,2017"/>
    <d v="2017-06-12T00:00:00"/>
    <s v="1st August,2017"/>
    <d v="2017-08-01T00:00:00"/>
    <s v="Kisiangani Paul Nyongesa"/>
    <s v="Male"/>
    <s v="13535121"/>
    <s v="722935564"/>
    <s v="2.55E+11"/>
    <s v=""/>
    <s v="2.55E+11"/>
    <n v="34.801715000000002"/>
    <n v="0.33376"/>
    <s v="Kakamega"/>
    <s v="Kakamega South"/>
    <s v="Shamberere"/>
    <s v="Okumu"/>
    <x v="2"/>
    <s v="Gillet Lihanda"/>
    <s v="Gillet Savayi Lihanda"/>
    <s v="728998455"/>
    <s v="Informal Business"/>
    <s v="MKD"/>
  </r>
  <r>
    <s v="VPA6"/>
    <s v="KE-KIR-1707-20580"/>
    <x v="1"/>
    <s v=""/>
    <s v="22nd July,2017"/>
    <d v="2017-07-22T00:00:00"/>
    <s v="30th July,2017"/>
    <d v="2017-07-30T00:00:00"/>
    <s v="Kigundu Francis Mwangi"/>
    <s v="Male"/>
    <s v="20418386"/>
    <s v="724550027"/>
    <s v="2.55E+11"/>
    <s v=""/>
    <s v=""/>
    <n v="37.241078000000002"/>
    <n v="-0.481686"/>
    <s v="Kirinyaga"/>
    <s v="Kerugoya/Kutus"/>
    <s v="Mutira"/>
    <s v="Njoguini"/>
    <x v="3"/>
    <s v="Patrick Kinyua"/>
    <s v="Patrick Kinyua"/>
    <s v="716073975"/>
    <s v="Informal Business"/>
    <s v="MKD"/>
  </r>
  <r>
    <s v="VPA6"/>
    <s v="KE-KIR-1608-18877"/>
    <x v="1"/>
    <s v=""/>
    <s v="22nd June,2016"/>
    <d v="2016-06-22T00:00:00"/>
    <s v="11th August,2016"/>
    <d v="2016-08-11T00:00:00"/>
    <s v="Njagi Rueben Githinji"/>
    <s v="Male"/>
    <s v="4695345"/>
    <s v="722798982"/>
    <s v="2.55E+11"/>
    <s v=""/>
    <s v="2.55E+11"/>
    <n v="37.273237000000002"/>
    <n v="-0.45788000000000001"/>
    <s v="Kirinyaga"/>
    <s v="Kirinyaga"/>
    <s v="Ndia"/>
    <s v="Kiawakara"/>
    <x v="3"/>
    <s v="David Chege"/>
    <s v="David Chege Wangui"/>
    <s v="700713274"/>
    <s v="Informal Business"/>
    <s v="KENBIM"/>
  </r>
  <r>
    <s v="VPA6"/>
    <s v="KE-NYA-1707-18879"/>
    <x v="1"/>
    <s v=""/>
    <s v="12th May,2017"/>
    <d v="2017-05-12T00:00:00"/>
    <s v="1st July,2017"/>
    <d v="2017-07-01T00:00:00"/>
    <s v="Kamunge Sarah Wairimu"/>
    <s v="Male"/>
    <s v="13799685"/>
    <s v="714194888"/>
    <s v="2.55E+11"/>
    <s v=""/>
    <s v=""/>
    <n v="36.372954"/>
    <n v="-8.8189000000000003E-2"/>
    <s v="Nyandarua"/>
    <s v="Ol Joro Orok"/>
    <s v="Oljororok"/>
    <s v="Bridge"/>
    <x v="2"/>
    <s v="David Chege"/>
    <s v="Michael Chege"/>
    <s v=""/>
    <s v="Informal Business"/>
    <s v="MKD"/>
  </r>
  <r>
    <s v="VPA6"/>
    <s v="KE-NYA-1701-18880"/>
    <x v="1"/>
    <s v=""/>
    <s v="12th November,2016"/>
    <d v="2016-11-12T00:00:00"/>
    <s v="1st January,2017"/>
    <d v="2017-01-01T00:00:00"/>
    <s v="Mungai Anthony Mungai"/>
    <s v="Male"/>
    <s v="1836416"/>
    <s v="700362899"/>
    <s v="2.55E+11"/>
    <s v=""/>
    <s v=""/>
    <n v="36.264442000000003"/>
    <n v="-0.176206"/>
    <s v="Nyandarua"/>
    <s v="Ol Joro Orok"/>
    <s v="Charagita"/>
    <s v="Charagita"/>
    <x v="1"/>
    <s v="David Chege"/>
    <s v="Michael Chege"/>
    <s v="700713274"/>
    <s v="Informal Business"/>
    <s v="KENBIM"/>
  </r>
  <r>
    <s v="VPA6"/>
    <s v="KE-NYA-1702-27725"/>
    <x v="1"/>
    <s v=""/>
    <s v="25th January,2017"/>
    <d v="2017-01-25T00:00:00"/>
    <s v="23rd February,2017"/>
    <d v="2017-02-23T00:00:00"/>
    <s v="Wanjiru Margret Wanjiru"/>
    <s v="Female"/>
    <s v="99999"/>
    <s v="791696457"/>
    <s v="791696457"/>
    <s v=""/>
    <s v=""/>
    <n v="36.417335000000001"/>
    <n v="6.3033000000000006E-2"/>
    <s v="Nyandarua"/>
    <s v="Ndaragwa"/>
    <s v="Kiriita"/>
    <s v="Kiandege"/>
    <x v="1"/>
    <s v="Peter Wachira Kimari"/>
    <s v="Peter Wachira Kimari"/>
    <s v="724210274"/>
    <s v="Informal Business"/>
    <s v="KENBIM"/>
  </r>
  <r>
    <s v="VPA6"/>
    <s v="KE-NAK-1709-18436"/>
    <x v="1"/>
    <s v=""/>
    <s v="27th July,2017"/>
    <d v="2017-07-27T00:00:00"/>
    <s v="15th September,2017"/>
    <d v="2017-09-15T00:00:00"/>
    <s v="Chepkwony Ann Chepkwony"/>
    <s v="Female"/>
    <s v="1132117"/>
    <s v="725176806"/>
    <s v="2.55E+11"/>
    <s v=""/>
    <s v=""/>
    <n v="35.703778"/>
    <n v="-0.55126299999999995"/>
    <s v="Nakuru"/>
    <s v="Njoro"/>
    <s v="Ingata"/>
    <s v="Ogilgei"/>
    <x v="2"/>
    <s v="Towett Kiprotich"/>
    <s v="Towett Kiprotich"/>
    <s v="700536470"/>
    <s v="Informal Business"/>
    <s v="MKD"/>
  </r>
  <r>
    <s v="VPA6"/>
    <s v="KE-NAK-1608-18437"/>
    <x v="1"/>
    <s v=""/>
    <s v="15th June,2016"/>
    <d v="2016-06-15T00:00:00"/>
    <s v="4th August,2016"/>
    <d v="2016-08-04T00:00:00"/>
    <s v="Ronoh Jane Chelangat"/>
    <s v="Female"/>
    <s v="8751169"/>
    <s v="721298958"/>
    <s v="721298958"/>
    <s v=""/>
    <s v=""/>
    <n v="35.966552"/>
    <n v="-0.29320200000000002"/>
    <s v="Nakuru"/>
    <s v="Njoro"/>
    <s v="Ingata"/>
    <s v="Ogilgei"/>
    <x v="1"/>
    <s v="Towett Kiprotich"/>
    <s v="Towett Kiprotich"/>
    <s v="700536470"/>
    <s v="Informal Business"/>
    <s v="MKD"/>
  </r>
  <r>
    <s v="VPA6"/>
    <s v="KE-NAR-1708-18139"/>
    <x v="1"/>
    <s v=""/>
    <s v="12th June,2017"/>
    <d v="2017-06-12T00:00:00"/>
    <s v="1st August,2017"/>
    <d v="2017-08-01T00:00:00"/>
    <s v="Chebusit Emily Chepkoech"/>
    <s v="Female"/>
    <s v="27745778"/>
    <s v="723697984"/>
    <s v="0"/>
    <s v=""/>
    <s v=""/>
    <n v="35.582684"/>
    <n v="-0.79066400000000003"/>
    <s v="Narok"/>
    <s v="Narok South"/>
    <s v="Tendwet"/>
    <s v="Tendwet"/>
    <x v="2"/>
    <s v="Joseph Tonui"/>
    <s v="Joseph Tonui"/>
    <s v="725682424"/>
    <s v="Informal Business"/>
    <s v="MKD"/>
  </r>
  <r>
    <s v="VPA6"/>
    <s v="KE-KER-1708-23352"/>
    <x v="1"/>
    <s v=""/>
    <s v="12th June,2017"/>
    <d v="2017-06-12T00:00:00"/>
    <s v="1st August,2017"/>
    <d v="2017-08-01T00:00:00"/>
    <s v="Ronoh Peter Kipkirui"/>
    <s v="Male"/>
    <s v="22467489"/>
    <s v="720172797"/>
    <s v="2.55E+11"/>
    <s v=""/>
    <s v=""/>
    <n v="35.141043000000003"/>
    <n v="-0.60174000000000005"/>
    <s v="Kericho"/>
    <s v="Bureti"/>
    <s v="Chepwagan"/>
    <s v="Chepwagan"/>
    <x v="0"/>
    <s v="Philip Kurgat"/>
    <s v="Philip Kurgat"/>
    <s v="726616639"/>
    <s v="Informal Business"/>
    <s v="MKD"/>
  </r>
  <r>
    <s v="VPA6"/>
    <s v="KE-MER-1702-23417"/>
    <x v="1"/>
    <s v=""/>
    <s v="13th December,2016"/>
    <d v="2016-12-13T00:00:00"/>
    <s v="1st February,2017"/>
    <d v="2017-02-01T00:00:00"/>
    <s v="Mwereria Joseph Muriungi"/>
    <s v="Male"/>
    <s v="25163541"/>
    <s v="72077357"/>
    <s v="2.55E+11"/>
    <s v=""/>
    <s v=""/>
    <n v="37.912269999999999"/>
    <n v="0.122354"/>
    <s v="Meru"/>
    <s v="Tigania East"/>
    <s v="Githu"/>
    <s v="Kagiri"/>
    <x v="2"/>
    <s v="Joseph Mbariu"/>
    <s v="Joseph Mbariu"/>
    <s v="722351026"/>
    <s v="Informal Business"/>
    <s v="KENBIM"/>
  </r>
  <r>
    <s v="VPA6"/>
    <s v="KE-MER-1606-23418"/>
    <x v="1"/>
    <s v=""/>
    <s v="12th April,2016"/>
    <d v="2016-04-12T00:00:00"/>
    <s v="1st June,2016"/>
    <d v="2016-06-01T00:00:00"/>
    <s v="Kirinya Elizabeth Kajuju"/>
    <s v="Female"/>
    <s v="2468790"/>
    <s v="724541091"/>
    <s v="2.55E+11"/>
    <s v=""/>
    <s v=""/>
    <n v="37.682267000000003"/>
    <n v="4.3787E-2"/>
    <s v="Meru"/>
    <s v="Imenti North"/>
    <s v="Murathankari"/>
    <s v="Kaanje"/>
    <x v="3"/>
    <s v="Joseph Mbariu"/>
    <s v="Joseph Mbariu"/>
    <s v="722351016"/>
    <s v="Informal Business"/>
    <s v="KENBIM"/>
  </r>
  <r>
    <s v="VPA6"/>
    <s v="KE-MER-1607-23419"/>
    <x v="1"/>
    <s v=""/>
    <s v="12th May,2016"/>
    <d v="2016-05-12T00:00:00"/>
    <s v="1st July,2016"/>
    <d v="2016-07-01T00:00:00"/>
    <s v="Kithinji Cecelina Gacheri"/>
    <s v="Female"/>
    <s v="14645871"/>
    <s v="726293736"/>
    <s v="2.55E+11"/>
    <s v=""/>
    <s v=""/>
    <n v="37.679091999999997"/>
    <n v="6.0580000000000002E-2"/>
    <s v="Meru"/>
    <s v="Imenti North"/>
    <s v="Chugu"/>
    <s v="Omone"/>
    <x v="2"/>
    <s v="Joseph Mbariu"/>
    <s v="Joseph Mbariu"/>
    <s v="722351016"/>
    <s v="Informal Business"/>
    <s v="KENBIM"/>
  </r>
  <r>
    <s v="VPA6"/>
    <s v="KE-MER-1606-23420"/>
    <x v="0"/>
    <s v="Hostile Client"/>
    <s v="12th April,2016"/>
    <d v="2016-04-12T00:00:00"/>
    <s v="1st June,2016"/>
    <d v="2016-06-01T00:00:00"/>
    <s v="Mbariu Joseph M"/>
    <s v="Male"/>
    <s v="23000000"/>
    <s v="715674722"/>
    <s v="2.55E+11"/>
    <s v=""/>
    <s v=""/>
    <n v="37.641571999999996"/>
    <n v="1.3942E-2"/>
    <s v="Meru"/>
    <s v="Imenti North"/>
    <s v="Thimbiri"/>
    <s v="Kathumbi"/>
    <x v="2"/>
    <s v="Joseph Mbariu"/>
    <s v="Joseph Mbariu"/>
    <s v="722351016"/>
    <s v="Informal Business"/>
    <s v="KENBIM"/>
  </r>
  <r>
    <s v="VPA6"/>
    <s v="KE-UAS-1612-22280"/>
    <x v="1"/>
    <s v=""/>
    <s v="12th October,2016"/>
    <d v="2016-10-12T00:00:00"/>
    <s v="1st December,2016"/>
    <d v="2016-12-01T00:00:00"/>
    <s v="Caroline Kiptugen"/>
    <s v="Female"/>
    <s v="30309631"/>
    <s v="722647584"/>
    <s v="2.55E+11"/>
    <s v=""/>
    <s v="2.55E+11"/>
    <n v="35.343975"/>
    <n v="0.474638"/>
    <s v="Uasin Gishu"/>
    <s v="Ainabkoi"/>
    <s v="Plateau"/>
    <s v="Sunview"/>
    <x v="0"/>
    <s v="Luka Kiprop Maiyo"/>
    <s v="Luka Kiprop Maiyo"/>
    <s v=""/>
    <s v="Informal Business"/>
    <s v="MKD"/>
  </r>
  <r>
    <s v="VPA6"/>
    <s v="KE-UAS-1704-20281"/>
    <x v="1"/>
    <s v=""/>
    <s v="10th February,2017"/>
    <d v="2017-02-10T00:00:00"/>
    <s v="1st April,2017"/>
    <d v="2017-04-01T00:00:00"/>
    <s v="David Kemboi"/>
    <s v="Male"/>
    <s v="13366590"/>
    <s v="722379471"/>
    <s v="2.55E+11"/>
    <s v=""/>
    <s v=""/>
    <n v="35.285302000000001"/>
    <n v="0.44813999999999998"/>
    <s v="Uasin Gishu"/>
    <s v="Kapseret"/>
    <s v="Kapseret"/>
    <s v="Madona"/>
    <x v="0"/>
    <s v="Luka Kiprop Maiyo"/>
    <s v="Luka Kiprop Maiyo"/>
    <s v=""/>
    <s v="Informal Business"/>
    <s v="KENBIM"/>
  </r>
  <r>
    <s v="VPA6"/>
    <s v="KE-ELG-1605-20284"/>
    <x v="1"/>
    <s v=""/>
    <s v="12th March,2016"/>
    <d v="2016-03-12T00:00:00"/>
    <s v="1st May,2016"/>
    <d v="2016-05-01T00:00:00"/>
    <s v="Joseph Chepwolo"/>
    <s v="Male"/>
    <s v="243232"/>
    <s v="710157259"/>
    <s v="2.55E+11"/>
    <s v=""/>
    <s v=""/>
    <n v="35.486733000000001"/>
    <n v="0.64959"/>
    <s v="Elgeyo/Marakwet"/>
    <s v="Keiyo North"/>
    <s v="Katalel"/>
    <s v="Katalel"/>
    <x v="2"/>
    <s v="Luka Kiprop Maiyo"/>
    <s v="Luka Kiprop Maiyo"/>
    <s v=""/>
    <s v="Informal Business"/>
    <s v="MKD"/>
  </r>
  <r>
    <s v="VPA6"/>
    <s v="KE-UAS-1610-18099"/>
    <x v="1"/>
    <s v=""/>
    <s v="12th August,2016"/>
    <d v="2016-08-12T00:00:00"/>
    <s v="1st October,2016"/>
    <d v="2016-10-01T00:00:00"/>
    <s v="Malakwen Tuei"/>
    <s v="Male"/>
    <s v="4902426"/>
    <s v="728143226"/>
    <s v="2.55E+11"/>
    <s v=""/>
    <s v=""/>
    <n v="35.224119999999999"/>
    <n v="0.66843699999999995"/>
    <s v="Uasin Gishu"/>
    <s v="Soy"/>
    <s v="Turbo"/>
    <s v="Emgweb"/>
    <x v="0"/>
    <s v="Matthew Kemboi"/>
    <s v="Matthew _x0009_Kemboi"/>
    <s v=""/>
    <s v="Informal Business"/>
    <s v="KENBIM"/>
  </r>
  <r>
    <s v="VPA6"/>
    <s v="KE-ELG-1611-20283"/>
    <x v="1"/>
    <s v=""/>
    <s v="20th July,2016"/>
    <d v="2016-07-20T00:00:00"/>
    <s v="19th November,2016"/>
    <d v="2016-11-19T00:00:00"/>
    <s v="Nancy Jelimo"/>
    <s v="Female"/>
    <s v="99999"/>
    <s v="721112083"/>
    <s v="721112083"/>
    <s v=""/>
    <s v=""/>
    <n v="35.492012000000003"/>
    <n v="0.65563000000000005"/>
    <s v="Elgeyo/Marakwet"/>
    <s v="Keiyo North"/>
    <s v="Kamariny"/>
    <s v="Mororio"/>
    <x v="0"/>
    <s v="Luka Kiprop Maiyo"/>
    <s v="Luka Kiprop Maiyo"/>
    <s v="723216036"/>
    <s v="Informal Business"/>
    <s v="KENBIM"/>
  </r>
  <r>
    <s v="VPA6"/>
    <s v="KE-UAS-1703-18097"/>
    <x v="1"/>
    <s v=""/>
    <s v="28th October,2016"/>
    <d v="2016-10-28T00:00:00"/>
    <s v="17th March,2017"/>
    <d v="2017-03-17T00:00:00"/>
    <s v="Paul Serem"/>
    <s v="Male"/>
    <s v="99999"/>
    <s v="722443914"/>
    <s v="722443914"/>
    <s v=""/>
    <s v=""/>
    <n v="35.289203000000001"/>
    <n v="0.55844499999999997"/>
    <s v="Uasin Gishu"/>
    <s v="Moiben"/>
    <s v="Kimumu"/>
    <s v="Radah"/>
    <x v="2"/>
    <s v="Matthew Kemboi"/>
    <s v="Matthew _x0009_Kemboi"/>
    <s v="722819916"/>
    <s v="Informal Business"/>
    <s v="KENBIM"/>
  </r>
  <r>
    <s v="VPA6"/>
    <s v="KE-LAI-1607-27849"/>
    <x v="1"/>
    <s v=""/>
    <s v="9th June,2016"/>
    <d v="2016-06-09T00:00:00"/>
    <s v="10th July,2016"/>
    <d v="2016-07-10T00:00:00"/>
    <s v="Muthee Ephraim Muthee"/>
    <s v="Male"/>
    <s v="343947"/>
    <s v="722744711"/>
    <s v="2.55E+11"/>
    <s v=""/>
    <s v=""/>
    <n v="36.984836999999999"/>
    <n v="-3.9868000000000001E-2"/>
    <s v="Laikipia"/>
    <s v="Laikipia East"/>
    <s v="Matanya"/>
    <s v="Chuma"/>
    <x v="4"/>
    <s v="Ephraim Muthee"/>
    <s v="Ephraim Muthee"/>
    <s v="722744711"/>
    <s v="Informal Business"/>
    <s v="MKD"/>
  </r>
  <r>
    <s v="VPA6"/>
    <s v="KE-NAK-1609-20076"/>
    <x v="1"/>
    <s v=""/>
    <s v="13th July,2016"/>
    <d v="2016-07-13T00:00:00"/>
    <s v="1st September,2016"/>
    <d v="2016-09-01T00:00:00"/>
    <s v="Kamithi Samuel"/>
    <s v="Male"/>
    <s v="8615912"/>
    <s v="722604118"/>
    <s v="2.55E+11"/>
    <s v=""/>
    <s v=""/>
    <n v="36.111547999999999"/>
    <n v="-0.23097000000000001"/>
    <s v="Nakuru"/>
    <s v="Bahati"/>
    <s v="Bahati"/>
    <s v="Kiamaina"/>
    <x v="2"/>
    <s v="James Kingori Chege"/>
    <s v=""/>
    <s v=""/>
    <s v="Informal Business"/>
    <s v="MKD"/>
  </r>
  <r>
    <s v="VPA6"/>
    <s v="KE-NAK-1709-17686"/>
    <x v="1"/>
    <s v=""/>
    <s v="22nd July,2017"/>
    <d v="2017-07-22T00:00:00"/>
    <s v="10th September,2017"/>
    <d v="2017-09-10T00:00:00"/>
    <s v="Mubia Milka"/>
    <s v="Female"/>
    <s v="9688692"/>
    <s v="742817010"/>
    <s v="2.55E+11"/>
    <s v=""/>
    <s v="2.55E+11"/>
    <n v="36.105232999999998"/>
    <n v="-0.23702500000000001"/>
    <s v="Nakuru"/>
    <s v="Nakuru North"/>
    <s v="Bahati"/>
    <s v="Kerima"/>
    <x v="0"/>
    <s v="Anthony Ndungu Kamau"/>
    <s v="Anthony Ndungu"/>
    <s v=""/>
    <s v="Informal Business"/>
    <s v="MKD"/>
  </r>
  <r>
    <s v="VPA6"/>
    <s v="KE-NAK-1612-21386"/>
    <x v="1"/>
    <s v=""/>
    <s v="12th October,2016"/>
    <d v="2016-10-12T00:00:00"/>
    <s v="1st December,2016"/>
    <d v="2016-12-01T00:00:00"/>
    <s v="Kamau Christopher Karingu"/>
    <s v="Male"/>
    <s v="3631364"/>
    <s v="722425487"/>
    <s v="2.55E+11"/>
    <s v=""/>
    <s v=""/>
    <n v="36.235551999999998"/>
    <n v="1.226E-2"/>
    <s v="Nakuru"/>
    <s v="Subukia"/>
    <s v="Subukia"/>
    <s v="Subukia"/>
    <x v="3"/>
    <s v="Simon kabucho"/>
    <s v="Simon Kabucho"/>
    <s v="726725953"/>
    <s v="Informal Business"/>
    <s v="MKD"/>
  </r>
  <r>
    <s v="VPA6"/>
    <s v="KE-NAK-1708-18065"/>
    <x v="1"/>
    <s v=""/>
    <s v="12th June,2017"/>
    <d v="2017-06-12T00:00:00"/>
    <s v="1st August,2017"/>
    <d v="2017-08-01T00:00:00"/>
    <s v="Makini Daniel"/>
    <s v="Male"/>
    <s v="25045619"/>
    <s v="723803662"/>
    <s v="2.55E+11"/>
    <s v=""/>
    <s v=""/>
    <n v="36.012439999999998"/>
    <n v="-0.26704499999999998"/>
    <s v="Nakuru"/>
    <s v="Njoro"/>
    <s v="Ngata"/>
    <s v="Bridge"/>
    <x v="0"/>
    <s v="Nelson Mutai"/>
    <s v="Geofrey  Korir"/>
    <s v="724219301"/>
    <s v="Informal Business"/>
    <s v="MKD"/>
  </r>
  <r>
    <s v="VPA6"/>
    <s v="KE-NAK-1712-18063"/>
    <x v="1"/>
    <s v=""/>
    <s v="11th November,2017"/>
    <d v="2017-11-11T00:00:00"/>
    <s v="31st December,2017"/>
    <d v="2017-12-31T00:00:00"/>
    <s v="Obanga Wilfred"/>
    <s v="Male"/>
    <s v="2165784"/>
    <s v="722461142"/>
    <s v="2.55E+11"/>
    <s v=""/>
    <s v=""/>
    <n v="35.937612999999999"/>
    <n v="-0.23996200000000001"/>
    <s v="Nakuru"/>
    <s v="Rongai"/>
    <s v="Rongai"/>
    <s v="Sobea"/>
    <x v="0"/>
    <s v="Nelson Mutai"/>
    <s v="Nelson Mutai"/>
    <s v="716309134"/>
    <s v="Informal Business"/>
    <s v="MKD"/>
  </r>
  <r>
    <s v="VPA6"/>
    <s v="KE-NYE-1708-23431"/>
    <x v="1"/>
    <s v=""/>
    <s v="10th July,2017"/>
    <d v="2017-07-10T00:00:00"/>
    <s v="29th August,2017"/>
    <d v="2017-08-29T00:00:00"/>
    <s v="Gathii Samuel"/>
    <s v="Male"/>
    <s v="92636851"/>
    <s v="725647705"/>
    <s v="2.55E+11"/>
    <s v=""/>
    <s v=""/>
    <n v="36.965102000000002"/>
    <n v="-0.41441800000000001"/>
    <s v="Nyeri"/>
    <s v="Nyeri Town"/>
    <s v="Nyeri Municipality"/>
    <s v="Kingongo"/>
    <x v="1"/>
    <s v="Rural Green Energy Services"/>
    <s v="Rural Green Energy Services"/>
    <s v="725647705"/>
    <s v="Informal Business"/>
    <s v="KENBIM"/>
  </r>
  <r>
    <s v="VPA6"/>
    <s v="KE-NYE-1601-23435"/>
    <x v="1"/>
    <s v=""/>
    <s v="12th November,2015"/>
    <d v="2015-11-12T00:00:00"/>
    <s v="1st January,2016"/>
    <d v="2016-01-01T00:00:00"/>
    <s v="Ngunjiri Daniel Muriithi"/>
    <s v="Male"/>
    <s v="9142395"/>
    <s v="722641013"/>
    <s v="2.55E+11"/>
    <s v=""/>
    <s v=""/>
    <n v="36.881794999999997"/>
    <n v="-0.44716299999999998"/>
    <s v="Nyeri"/>
    <s v="Tetu"/>
    <s v="Huhoini"/>
    <s v="Kariaini"/>
    <x v="1"/>
    <s v="Rural Green Energy Services"/>
    <s v="Rural Green Energy Services"/>
    <s v="725647705"/>
    <s v="Informal Business"/>
    <s v="KENBIM"/>
  </r>
  <r>
    <s v="VPA6"/>
    <s v="KE-NYE-1611-23433"/>
    <x v="1"/>
    <s v=""/>
    <s v="12th September,2016"/>
    <d v="2016-09-12T00:00:00"/>
    <s v="1st November,2016"/>
    <d v="2016-11-01T00:00:00"/>
    <s v="Njai Christopher Muturi"/>
    <s v="Male"/>
    <s v="517891"/>
    <s v="721457057"/>
    <s v="2.55E+11"/>
    <s v=""/>
    <s v=""/>
    <n v="36.950344999999999"/>
    <n v="-0.43683"/>
    <s v="Nyeri"/>
    <s v="Nyeri Town"/>
    <s v="Nyeri Town"/>
    <s v="Ngangarithi"/>
    <x v="1"/>
    <s v="Rural Green Energy Services"/>
    <s v="Rural Green Energy Services"/>
    <s v="725647705"/>
    <s v="Informal Business"/>
    <s v="KENBIM"/>
  </r>
  <r>
    <s v="VPA6"/>
    <s v="KE-NYE-1705-23434"/>
    <x v="1"/>
    <s v=""/>
    <s v="12th March,2017"/>
    <d v="2017-03-12T00:00:00"/>
    <s v="1st May,2017"/>
    <d v="2017-05-01T00:00:00"/>
    <s v="Githa Joseph Mwangi"/>
    <s v="Male"/>
    <s v="22139644"/>
    <s v="738436321"/>
    <s v="2.55E+11"/>
    <s v=""/>
    <s v=""/>
    <n v="36.929493000000001"/>
    <n v="-0.441048"/>
    <s v="Nyeri"/>
    <s v="Nyeri Town"/>
    <s v="Mukaro"/>
    <s v="Gitathini"/>
    <x v="2"/>
    <s v="Rural Green Energy Services"/>
    <s v="Rural Green Energy Services"/>
    <s v="725647705"/>
    <s v="Informal Business"/>
    <s v="KENBIM"/>
  </r>
  <r>
    <s v="VPA6"/>
    <s v="KE-EMB-1602-22338"/>
    <x v="1"/>
    <s v=""/>
    <s v="13th December,2015"/>
    <d v="2015-12-13T00:00:00"/>
    <s v="1st February,2016"/>
    <d v="2016-02-01T00:00:00"/>
    <s v="Nyaga Eliphas Njeru"/>
    <s v="Male"/>
    <s v="2246789"/>
    <s v="720453087"/>
    <s v="2.55E+11"/>
    <s v=""/>
    <s v=""/>
    <n v="37.590609999999998"/>
    <n v="-0.41351399999999999"/>
    <s v="Embu"/>
    <s v="Runyenjes"/>
    <s v="Runyenjes"/>
    <s v="Kirege"/>
    <x v="3"/>
    <s v="Rural Green Energy Services"/>
    <s v="Rural Green Energy Services"/>
    <s v="725647705"/>
    <s v="Informal Business"/>
    <s v="KENBIM"/>
  </r>
  <r>
    <s v="VPA6"/>
    <s v="KE-EMB-1610-22120"/>
    <x v="1"/>
    <s v=""/>
    <s v="12th August,2016"/>
    <d v="2016-08-12T00:00:00"/>
    <s v="1st October,2016"/>
    <d v="2016-10-01T00:00:00"/>
    <s v="Waiganjo Humphrey Joses"/>
    <s v="Male"/>
    <s v="7034191"/>
    <s v="720733159"/>
    <s v="2.55E+11"/>
    <s v=""/>
    <s v=""/>
    <n v="37.588982999999999"/>
    <n v="-0.40970299999999998"/>
    <s v="Embu"/>
    <s v="Runyenjes"/>
    <s v="Runyenjes"/>
    <s v="Kirege"/>
    <x v="3"/>
    <s v="Rural Green Energy Services"/>
    <s v="Rural Green Energy Services"/>
    <s v="725647705"/>
    <s v="Informal Business"/>
    <s v="KENBIM"/>
  </r>
  <r>
    <s v="VPA6"/>
    <s v="KE-EMB-1610-22339"/>
    <x v="1"/>
    <s v=""/>
    <s v="12th August,2016"/>
    <d v="2016-08-12T00:00:00"/>
    <s v="1st October,2016"/>
    <d v="2016-10-01T00:00:00"/>
    <s v="Ngari Pauline. Muthoni"/>
    <s v="Female"/>
    <s v="99999"/>
    <s v="727479941"/>
    <s v="2.55E+11"/>
    <s v=""/>
    <s v=""/>
    <n v="37.590983000000001"/>
    <n v="-0.41436299999999998"/>
    <s v="Embu"/>
    <s v="Runyenjes"/>
    <s v="Runyan"/>
    <s v="Kirege"/>
    <x v="3"/>
    <s v="Rural Green Energy Services"/>
    <s v="Rural Green Energy Services"/>
    <s v="725647705"/>
    <s v="Informal Business"/>
    <s v="KENBIM"/>
  </r>
  <r>
    <s v="VPA6"/>
    <s v="KE-EMB-1610-22340"/>
    <x v="1"/>
    <s v=""/>
    <s v="12th August,2016"/>
    <d v="2016-08-12T00:00:00"/>
    <s v="1st October,2016"/>
    <d v="2016-10-01T00:00:00"/>
    <s v="Main Sarah Igandu"/>
    <s v="Female"/>
    <s v="1294674"/>
    <s v="718433983"/>
    <s v="2.55E+11"/>
    <s v=""/>
    <s v=""/>
    <n v="37.591270999999999"/>
    <n v="-0.41401300000000002"/>
    <s v="Embu"/>
    <s v="Runyenjes"/>
    <s v="Runyenjes"/>
    <s v="Kirege"/>
    <x v="3"/>
    <s v="Rural Green Energy Services"/>
    <s v="Rural Green Energy Services"/>
    <s v="725647705"/>
    <s v="Informal Business"/>
    <s v="KENBIM"/>
  </r>
  <r>
    <s v="VPA6"/>
    <s v="KE-EMB-1701-22341"/>
    <x v="1"/>
    <s v=""/>
    <s v="12th November,2016"/>
    <d v="2016-11-12T00:00:00"/>
    <s v="1st January,2017"/>
    <d v="2017-01-01T00:00:00"/>
    <s v="Muriuki Joseph Muriuki"/>
    <s v="Male"/>
    <s v="8600765"/>
    <s v="717323568"/>
    <s v="2.55E+11"/>
    <s v=""/>
    <s v=""/>
    <n v="37.589632000000002"/>
    <n v="-0.41558299999999998"/>
    <s v="Embu"/>
    <s v="Runyenjes"/>
    <s v="Runyenjes"/>
    <s v="Kirege"/>
    <x v="3"/>
    <s v="Rural Green Energy Services"/>
    <s v="Rural Green Energy Services"/>
    <s v="725647705"/>
    <s v="Informal Business"/>
    <s v="KENBIM"/>
  </r>
  <r>
    <s v="VPA6"/>
    <s v="KE-EMB-1609-23440"/>
    <x v="1"/>
    <s v=""/>
    <s v="17th July,2016"/>
    <d v="2016-07-17T00:00:00"/>
    <s v="5th September,2016"/>
    <d v="2016-09-05T00:00:00"/>
    <s v="John Lawrence Nyaga"/>
    <s v="Male"/>
    <s v="9679269"/>
    <s v="713069171"/>
    <s v="713069171"/>
    <s v=""/>
    <s v=""/>
    <n v="37.589818000000001"/>
    <n v="-0.41273599999999999"/>
    <s v="Embu"/>
    <s v="Runyenjes"/>
    <s v="Mufu"/>
    <s v="Kirege"/>
    <x v="3"/>
    <s v="Rural Green Energy Services"/>
    <s v="Rural Green Energy Services"/>
    <s v="725647705"/>
    <s v="Informal Business"/>
    <s v="KENBIM"/>
  </r>
  <r>
    <s v="VPA6"/>
    <s v="KE-EMB-1610-22343"/>
    <x v="2"/>
    <s v="Abandoned"/>
    <s v="12th August,2016"/>
    <d v="2016-08-12T00:00:00"/>
    <s v="1st October,2016"/>
    <d v="2016-10-01T00:00:00"/>
    <s v="Nyaga Nasaria Marigu"/>
    <s v="Male"/>
    <s v="3637509"/>
    <s v="711868189"/>
    <s v="2.55E+11"/>
    <s v=""/>
    <s v=""/>
    <n v="37.590255999999997"/>
    <n v="-0.41238799999999998"/>
    <s v="Embu"/>
    <s v="Runyenjes"/>
    <s v="Runyenjes"/>
    <s v="Kirege"/>
    <x v="3"/>
    <s v="Rural Green Energy Services"/>
    <s v="Rural Green Energy Services"/>
    <s v="725647705"/>
    <s v="Informal Business"/>
    <s v="KENBIM"/>
  </r>
  <r>
    <s v="VPA6"/>
    <s v="KE-EMB-1610-23442"/>
    <x v="1"/>
    <s v=""/>
    <s v="1st October,2016"/>
    <d v="2016-10-01T00:00:00"/>
    <s v="29th October,2016"/>
    <d v="2016-10-29T00:00:00"/>
    <s v="Njagi Dennis Njiru"/>
    <s v="Male"/>
    <s v="13360222"/>
    <s v="719251316"/>
    <s v="719261316"/>
    <s v=""/>
    <s v="725192319"/>
    <n v="37.592759999999998"/>
    <n v="-0.41222999999999999"/>
    <s v="Embu"/>
    <s v="Runyenjes"/>
    <s v="Runyenjes"/>
    <s v="Kirege"/>
    <x v="3"/>
    <s v="Rural Green Energy Services"/>
    <s v="Rural Green Energy Services"/>
    <s v="725647705"/>
    <s v="Informal Business"/>
    <s v="KENBIM"/>
  </r>
  <r>
    <s v="VPA6"/>
    <s v="KE-EMB-1607-22345"/>
    <x v="1"/>
    <s v=""/>
    <s v="12th May,2016"/>
    <d v="2016-05-12T00:00:00"/>
    <s v="1st July,2016"/>
    <d v="2016-07-01T00:00:00"/>
    <s v="Kinyua Esther Igoki"/>
    <s v="Female"/>
    <s v="9285220"/>
    <s v="712351119"/>
    <s v="2.55E+11"/>
    <s v=""/>
    <s v=""/>
    <n v="37.593572999999999"/>
    <n v="-0.41135300000000002"/>
    <s v="Embu"/>
    <s v="Runyenjes"/>
    <s v="Runyenjes"/>
    <s v="Kirege"/>
    <x v="3"/>
    <s v="Rural Green Energy Services"/>
    <s v="Rural Green Energy Services"/>
    <s v="725647705"/>
    <s v="Informal Business"/>
    <s v="KENBIM"/>
  </r>
  <r>
    <s v="VPA6"/>
    <s v="KE-EMB-1610-22117"/>
    <x v="1"/>
    <s v=""/>
    <s v="12th August,2016"/>
    <d v="2016-08-12T00:00:00"/>
    <s v="1st October,2016"/>
    <d v="2016-10-01T00:00:00"/>
    <s v="Njeru James Gitonga"/>
    <s v="Male"/>
    <s v="23280273"/>
    <s v="726204005"/>
    <s v="2.55E+11"/>
    <s v=""/>
    <s v=""/>
    <n v="37.595005999999998"/>
    <n v="-0.41130800000000001"/>
    <s v="Embu"/>
    <s v="Runyenjes"/>
    <s v="Runyenjes"/>
    <s v="Kirege"/>
    <x v="3"/>
    <s v="Rural Green Energy Services"/>
    <s v="Rural Green Energy Services"/>
    <s v="725647705"/>
    <s v="Informal Business"/>
    <s v="KENBIM"/>
  </r>
  <r>
    <s v="VPA6"/>
    <s v="KE-EMB-1611-22118"/>
    <x v="1"/>
    <s v=""/>
    <s v="10th October,2016"/>
    <d v="2016-10-10T00:00:00"/>
    <s v="29th November,2016"/>
    <d v="2016-11-29T00:00:00"/>
    <s v="Njoe Irene Wanyaga"/>
    <s v="Female"/>
    <s v="12577953"/>
    <s v="724723469"/>
    <s v="724723469"/>
    <s v=""/>
    <s v=""/>
    <n v="37.586924000000003"/>
    <n v="-0.40638299999999999"/>
    <s v="Embu"/>
    <s v="Runyenjes"/>
    <s v="Runyenjes"/>
    <s v="Kirege"/>
    <x v="3"/>
    <s v="Rural Green Energy Services"/>
    <s v="Rural Green Energy Services"/>
    <s v="725647705"/>
    <s v="Informal Business"/>
    <s v="KENBIM"/>
  </r>
  <r>
    <s v="VPA6"/>
    <s v="KE-EMB-1608-22119"/>
    <x v="2"/>
    <s v="Abandoned"/>
    <s v="12th June,2016"/>
    <d v="2016-06-12T00:00:00"/>
    <s v="1st August,2016"/>
    <d v="2016-08-01T00:00:00"/>
    <s v="Mugendi James Mugendi"/>
    <s v="Male"/>
    <s v="99999"/>
    <s v="726128090"/>
    <s v="2.55E+11"/>
    <s v=""/>
    <s v=""/>
    <n v="37.590152000000003"/>
    <n v="-0.41105399999999997"/>
    <s v="Embu"/>
    <s v="Runyenjes"/>
    <s v="Runyenjes"/>
    <s v="Kirege"/>
    <x v="3"/>
    <s v="Rural Green Energy Services"/>
    <s v="Rural Green Energy Services"/>
    <s v="725647705"/>
    <s v="Informal Business"/>
    <s v="KENBIM"/>
  </r>
  <r>
    <s v="VPA6"/>
    <s v="KE-EMB-1703-22121"/>
    <x v="1"/>
    <s v=""/>
    <s v="10th January,2017"/>
    <d v="2017-01-10T00:00:00"/>
    <s v="1st March,2017"/>
    <d v="2017-03-01T00:00:00"/>
    <s v="Nyaga Janerose Muthoni"/>
    <s v="Male"/>
    <s v="436218"/>
    <s v="704500380"/>
    <s v="2.55E+11"/>
    <s v=""/>
    <s v=""/>
    <n v="37.589722000000002"/>
    <n v="-0.40893099999999999"/>
    <s v="Embu"/>
    <s v="Runyenjes"/>
    <s v="Runyenjes"/>
    <s v="Kirege"/>
    <x v="3"/>
    <s v="Rural Green Energy Services"/>
    <s v="Rural Green Energy Services"/>
    <s v="825647705"/>
    <s v="Informal Business"/>
    <s v="KENBIM"/>
  </r>
  <r>
    <s v="VPA6"/>
    <s v="KE-EMB-1610-22122"/>
    <x v="0"/>
    <s v="Grievance"/>
    <s v="29th September,2016"/>
    <d v="2016-09-29T00:00:00"/>
    <s v="29th October,2016"/>
    <d v="2016-10-29T00:00:00"/>
    <s v="Mwenda Livio Njiru"/>
    <s v="Male"/>
    <s v="21873678"/>
    <s v="720369921"/>
    <s v="2.55E+11"/>
    <s v=""/>
    <s v=""/>
    <n v="37.588400999999998"/>
    <n v="-0.40782600000000002"/>
    <s v="Embu"/>
    <s v="Runyenjes"/>
    <s v="Runyenjes"/>
    <s v="Kirege"/>
    <x v="3"/>
    <s v="Rural Green Energy Services"/>
    <s v="Rural Green Energy Services"/>
    <s v="725647705"/>
    <s v="Informal Business"/>
    <s v="KENBIM"/>
  </r>
  <r>
    <s v="VPA6"/>
    <s v="KE-EMB-1606-22123"/>
    <x v="0"/>
    <s v="Grievance"/>
    <s v="12th April,2016"/>
    <d v="2016-04-12T00:00:00"/>
    <s v="1st June,2016"/>
    <d v="2016-06-01T00:00:00"/>
    <s v="Njiru Antony Munene"/>
    <s v="Male"/>
    <s v="10367289"/>
    <s v="714125457"/>
    <s v="2.55E+11"/>
    <s v=""/>
    <s v=""/>
    <n v="37.587432"/>
    <n v="-0.40715099999999999"/>
    <s v="Embu"/>
    <s v="Runyenjes"/>
    <s v="Runyenjes"/>
    <s v="Kirege"/>
    <x v="3"/>
    <s v="Rural Green Energy Services"/>
    <s v="Rural Green Energy Services"/>
    <s v="725647705"/>
    <s v="Informal Business"/>
    <s v="KENBIM"/>
  </r>
  <r>
    <s v="VPA6"/>
    <s v="KE-EMB-1711-22124"/>
    <x v="1"/>
    <s v=""/>
    <s v="12th September,2017"/>
    <d v="2017-09-12T00:00:00"/>
    <s v="1st November,2017"/>
    <d v="2017-11-01T00:00:00"/>
    <s v="Njagi Charles Kariuki"/>
    <s v="Male"/>
    <s v="99999"/>
    <s v="725701140"/>
    <s v="725701140"/>
    <s v=""/>
    <s v=""/>
    <n v="37.588774000000001"/>
    <n v="-0.404414"/>
    <s v="Embu"/>
    <s v="Runyenjes"/>
    <s v="Runyenjes"/>
    <s v="Kirege"/>
    <x v="3"/>
    <s v="Rural Green Energy Services"/>
    <s v="Rural Green Energy Services"/>
    <s v="725647705"/>
    <s v="Informal Business"/>
    <s v="KENBIM"/>
  </r>
  <r>
    <s v="VPA6"/>
    <s v="KE-EMB-1608-22125"/>
    <x v="1"/>
    <s v=""/>
    <s v="12th August,2016"/>
    <d v="2016-08-12T00:00:00"/>
    <s v="29th August,2016"/>
    <d v="2016-08-29T00:00:00"/>
    <s v="Mbaka John Kariuki"/>
    <s v="Male"/>
    <s v="1236578"/>
    <s v="732745079"/>
    <s v="2.55E+11"/>
    <s v=""/>
    <s v=""/>
    <n v="37.587985000000003"/>
    <n v="-0.41037299999999999"/>
    <s v="Embu"/>
    <s v="Runyenjes"/>
    <s v="Runyenjes"/>
    <s v="Kirege"/>
    <x v="3"/>
    <s v="Rural Green Energy Services"/>
    <s v="Rural Green Energy Services"/>
    <s v="725647705"/>
    <s v="Informal Business"/>
    <s v="KENBIM"/>
  </r>
  <r>
    <s v="VPA6"/>
    <s v="KE-KIA-1704-17996"/>
    <x v="1"/>
    <s v=""/>
    <s v="1st March,2017"/>
    <d v="2017-03-01T00:00:00"/>
    <s v="20th April,2017"/>
    <d v="2017-04-20T00:00:00"/>
    <s v="Wanjiku Esther"/>
    <s v="Female"/>
    <s v="20840738"/>
    <s v="710322946"/>
    <s v="2.55E+11"/>
    <s v=""/>
    <s v=""/>
    <n v="36.806749000000003"/>
    <n v="-1.119845"/>
    <s v="Kiambu"/>
    <s v="Githunguri"/>
    <s v="Ikinu"/>
    <s v="Ngemwa"/>
    <x v="4"/>
    <s v="Nilelynk Innovators"/>
    <s v="Julias Odhiambo Mboga"/>
    <s v=""/>
    <s v="Informal Business"/>
    <s v="KENBIM"/>
  </r>
  <r>
    <s v="VPA6"/>
    <s v="KE-KAJ-1701-17998"/>
    <x v="1"/>
    <s v=""/>
    <s v="12th November,2016"/>
    <d v="2016-11-12T00:00:00"/>
    <s v="1st January,2017"/>
    <d v="2017-01-01T00:00:00"/>
    <s v="Oyieko Dismas"/>
    <s v="Male"/>
    <s v="99999"/>
    <s v="722310920"/>
    <s v="2.55E+11"/>
    <s v=""/>
    <s v=""/>
    <n v="36.638652"/>
    <n v="-1.3547119999999999"/>
    <s v="Kajiado"/>
    <s v="Kajiado West"/>
    <s v="Ngong"/>
    <s v="Ngong"/>
    <x v="0"/>
    <s v="Nilelynk Innovators"/>
    <s v="Julias Odhiambo Mboga"/>
    <s v="732087066"/>
    <s v="Informal Business"/>
    <s v="KENBIM"/>
  </r>
  <r>
    <s v="VPA6"/>
    <s v="KE-NAK-1701-22485"/>
    <x v="1"/>
    <s v=""/>
    <s v="1st December,2016"/>
    <d v="2016-12-01T00:00:00"/>
    <s v="20th January,2017"/>
    <d v="2017-01-20T00:00:00"/>
    <s v="Joseph Casaon"/>
    <s v="Male"/>
    <s v="99999"/>
    <s v="783789720"/>
    <s v="2.55E+11"/>
    <s v=""/>
    <s v=""/>
    <n v="36.016686999999997"/>
    <n v="-0.16769700000000001"/>
    <s v="Nakuru"/>
    <s v="Rongai"/>
    <s v="Kabarrak"/>
    <s v="Olo Rongai"/>
    <x v="6"/>
    <s v="John Mwangi Karugu"/>
    <s v="John Mwangi Karugu"/>
    <s v="703789720"/>
    <s v="Informal Business"/>
    <s v="MKD"/>
  </r>
  <r>
    <s v="VPA6"/>
    <s v="KE-NAK-1706-18062"/>
    <x v="1"/>
    <s v=""/>
    <s v="1st October,2016"/>
    <d v="2016-10-01T00:00:00"/>
    <s v="1st June,2017"/>
    <d v="2017-06-01T00:00:00"/>
    <s v="Yegon Pius"/>
    <s v="Male"/>
    <s v="25398516"/>
    <s v="796097538"/>
    <s v="2.55E+11"/>
    <s v=""/>
    <s v=""/>
    <n v="35.703657999999997"/>
    <n v="-0.55140800000000001"/>
    <s v="Nakuru"/>
    <s v="Kuresoi"/>
    <s v="Olenguruone"/>
    <s v="Kapbugunot"/>
    <x v="3"/>
    <s v="Nelson Mutai"/>
    <s v="Nelson Mutai"/>
    <s v="254716309134"/>
    <s v="Informal Business"/>
    <s v="MKD"/>
  </r>
  <r>
    <s v="VPA6"/>
    <s v="KE-KIS-1709-18256"/>
    <x v="1"/>
    <s v=""/>
    <s v="13th July,2017"/>
    <d v="2017-07-13T00:00:00"/>
    <s v="1st September,2017"/>
    <d v="2017-09-01T00:00:00"/>
    <s v="Siaga Edwina"/>
    <s v="Female"/>
    <s v="99999"/>
    <s v="722825355"/>
    <s v="2.55E+11"/>
    <s v=""/>
    <s v=""/>
    <n v="34.784388"/>
    <n v="-5.3756999999999999E-2"/>
    <s v="Kisumu"/>
    <s v="Kisumu Central"/>
    <s v="Kisumu"/>
    <s v="Mamboleo"/>
    <x v="2"/>
    <s v="Thomas Mboya Omwadho"/>
    <s v="Thomas Mboya Omwadho"/>
    <s v=""/>
    <s v="Informal Business"/>
    <s v="Modified Camartec Digester"/>
  </r>
  <r>
    <s v="VPA6"/>
    <s v="KE-KER-1707-23353"/>
    <x v="0"/>
    <s v="Non Compliant"/>
    <s v="12th May,2017"/>
    <d v="2017-05-12T00:00:00"/>
    <s v="1st July,2017"/>
    <d v="2017-07-01T00:00:00"/>
    <s v="Yegon Benard Kipkemoi"/>
    <s v="Male"/>
    <s v="23782296"/>
    <s v="720669768"/>
    <s v="2.55E+11"/>
    <s v=""/>
    <s v=""/>
    <n v="35.138205999999997"/>
    <n v="-0.58721500000000004"/>
    <s v="Kericho"/>
    <s v="Bureti"/>
    <s v="Cheborge"/>
    <s v="Chepkulgog"/>
    <x v="2"/>
    <s v="Philip Kurgat"/>
    <s v="Philip Kurgat"/>
    <s v="254726616639"/>
    <s v="Informal Business"/>
    <s v="MKD"/>
  </r>
  <r>
    <s v="VPA6"/>
    <s v="KE-KAJ-1610-17999"/>
    <x v="1"/>
    <s v=""/>
    <s v="12th August,2016"/>
    <d v="2016-08-12T00:00:00"/>
    <s v="1st October,2016"/>
    <d v="2016-10-01T00:00:00"/>
    <s v="Kemunto Josphine"/>
    <s v="Female"/>
    <s v="9314246"/>
    <s v="724737119"/>
    <s v="2.55E+11"/>
    <s v=""/>
    <s v=""/>
    <n v="36.655602000000002"/>
    <n v="-1.4580599999999999"/>
    <s v="Kajiado"/>
    <s v="Kajiado West"/>
    <s v="Kiserian"/>
    <s v="Kona Baridi"/>
    <x v="0"/>
    <s v="Nilelynk Innovators"/>
    <s v="Julias Odhiambo Mboga"/>
    <s v="254723986066"/>
    <s v="Informal Business"/>
    <s v="KENBIM"/>
  </r>
  <r>
    <s v="VPA6"/>
    <s v="KE-UAS-1704-20279"/>
    <x v="1"/>
    <s v=""/>
    <s v="17th November,2016"/>
    <d v="2016-11-17T00:00:00"/>
    <s v="16th April,2017"/>
    <d v="2017-04-16T00:00:00"/>
    <s v="Joseph Waswa"/>
    <s v="Male"/>
    <s v="99999"/>
    <s v="722441544"/>
    <s v="722441544"/>
    <s v=""/>
    <s v=""/>
    <n v="35.232675"/>
    <n v="0.57246300000000006"/>
    <s v="Uasin Gishu"/>
    <s v="Turbo"/>
    <s v="Kapsaos"/>
    <s v="Maili nne"/>
    <x v="2"/>
    <s v="Luka Kiprop Maiyo"/>
    <s v="Luka Kiprop Maiyo"/>
    <s v="723216036"/>
    <s v="Informal Business"/>
    <s v="KENBIM"/>
  </r>
  <r>
    <s v="VPA6"/>
    <s v="KE-NYA-1701-18362"/>
    <x v="1"/>
    <s v=""/>
    <s v="12th November,2016"/>
    <d v="2016-11-12T00:00:00"/>
    <s v="1st January,2017"/>
    <d v="2017-01-01T00:00:00"/>
    <s v="Ndiritu Samwel Kamwaga"/>
    <s v="Female"/>
    <s v="22859222"/>
    <s v="721952895"/>
    <s v="2.55E+11"/>
    <s v=""/>
    <s v="2.55E+11"/>
    <n v="36.501837000000002"/>
    <n v="8.3737000000000006E-2"/>
    <s v="Nyandarua"/>
    <s v="Ndaragwa"/>
    <s v="Ndivai"/>
    <s v="Retief"/>
    <x v="1"/>
    <s v="KREEN"/>
    <s v="Timothy Maina"/>
    <s v="710341206"/>
    <s v="Informal Business"/>
    <s v="KENBIM"/>
  </r>
  <r>
    <s v="VPA6"/>
    <s v="KE-NYA-1708-18363"/>
    <x v="1"/>
    <s v=""/>
    <s v="12th June,2017"/>
    <d v="2017-06-12T00:00:00"/>
    <s v="1st August,2017"/>
    <d v="2017-08-01T00:00:00"/>
    <s v="Kariuki Samy Mwangi"/>
    <s v="Male"/>
    <s v="5777471"/>
    <s v="711857052"/>
    <s v="2.55E+11"/>
    <s v=""/>
    <s v="2.55E+11"/>
    <n v="36.530613000000002"/>
    <n v="-0.19522100000000001"/>
    <s v="Nyandarua"/>
    <s v="Ndaragwa"/>
    <s v="Mwihoko"/>
    <s v="Ex-Ndaya"/>
    <x v="0"/>
    <s v="KREEN"/>
    <s v="Mwiyoi David"/>
    <s v="254726918324"/>
    <s v="Informal Business"/>
    <s v="MKD"/>
  </r>
  <r>
    <s v="VPA6"/>
    <s v="KE-NAK-1607-16425"/>
    <x v="1"/>
    <s v=""/>
    <s v="12th May,2016"/>
    <d v="2016-05-12T00:00:00"/>
    <s v="1st July,2016"/>
    <d v="2016-07-01T00:00:00"/>
    <s v="Keter Bornes Agui"/>
    <s v="Female"/>
    <s v="99999"/>
    <s v="722239353"/>
    <s v="722239353"/>
    <s v=""/>
    <s v=""/>
    <n v="35.846992"/>
    <n v="-0.20628199999999999"/>
    <s v="Nakuru"/>
    <s v="Rongai"/>
    <s v="Rongai"/>
    <s v="Salgaa"/>
    <x v="2"/>
    <s v="Charles Ng'eno"/>
    <s v="Charles K Ngeno"/>
    <s v=""/>
    <s v="Informal Business"/>
    <s v="KENBIM"/>
  </r>
  <r>
    <s v="VPA6"/>
    <s v="KE-KAK-1710-17858"/>
    <x v="1"/>
    <s v=""/>
    <s v="10th June,2017"/>
    <d v="2017-06-10T00:00:00"/>
    <s v="12th October,2017"/>
    <d v="2017-10-12T00:00:00"/>
    <s v="Waithera Mirriam"/>
    <s v="Female"/>
    <s v="23161838"/>
    <s v="792761048"/>
    <s v="2.55E+11"/>
    <s v=""/>
    <s v=""/>
    <n v="34.940137999999997"/>
    <n v="0.43636799999999998"/>
    <s v="Kakamega"/>
    <s v="Malava"/>
    <s v="East Kabras"/>
    <s v="Iule"/>
    <x v="2"/>
    <s v="Gillet Lihanda"/>
    <s v="Gillet Savayi Lihanda"/>
    <s v="254728998455"/>
    <s v="Informal Business"/>
    <s v="MKD"/>
  </r>
  <r>
    <s v="VPA6"/>
    <s v="KE-VIH-1710-18126"/>
    <x v="1"/>
    <s v=""/>
    <s v="12th August,2017"/>
    <d v="2017-08-12T00:00:00"/>
    <s v="1st October,2017"/>
    <d v="2017-10-01T00:00:00"/>
    <s v="Haber Rosemary"/>
    <s v="Female"/>
    <s v="3065454"/>
    <s v="704920349"/>
    <s v="2.55E+11"/>
    <s v=""/>
    <s v=""/>
    <n v="34.652417"/>
    <n v="4.1227E-2"/>
    <s v="Vihiga"/>
    <s v="Luanda"/>
    <s v="Emusenjeli"/>
    <s v="Emutsanjeli"/>
    <x v="2"/>
    <s v="Peter O Ong'ai"/>
    <s v="Peter O Ong'ai"/>
    <s v="254718861708"/>
    <s v="Informal Business"/>
    <s v="MKD"/>
  </r>
  <r>
    <s v="VPA6"/>
    <s v="KE-NAK-1702-18050"/>
    <x v="1"/>
    <s v=""/>
    <s v="13th December,2016"/>
    <d v="2016-12-13T00:00:00"/>
    <s v="1st February,2017"/>
    <d v="2017-02-01T00:00:00"/>
    <s v="Ann Ndungu Njambi"/>
    <s v="Female"/>
    <s v="27747022"/>
    <s v="710798997"/>
    <s v="2.55E+11"/>
    <s v=""/>
    <s v=""/>
    <n v="36.136949999999999"/>
    <n v="-0.151083"/>
    <s v="Nakuru"/>
    <s v="Bahati"/>
    <s v="Bahati"/>
    <s v="Kamiruri"/>
    <x v="0"/>
    <s v="Christopher Njinju Ndungu"/>
    <s v=""/>
    <s v=""/>
    <s v="Informal Business"/>
    <s v="MKD"/>
  </r>
  <r>
    <s v="VPA6"/>
    <s v="KE-MAC-1710-18286"/>
    <x v="1"/>
    <s v=""/>
    <s v="12th August,2017"/>
    <d v="2017-08-12T00:00:00"/>
    <s v="1st October,2017"/>
    <d v="2017-10-01T00:00:00"/>
    <s v="Mwanza Jackson Mutuku"/>
    <s v="Male"/>
    <s v="1461045"/>
    <s v="726837229"/>
    <s v="2.55E+11"/>
    <s v=""/>
    <s v="2.55E+11"/>
    <n v="37.353012999999997"/>
    <n v="-1.251452"/>
    <s v="Machakos"/>
    <s v="Matungulu"/>
    <s v="Matungulu"/>
    <s v="Hapa Uamani"/>
    <x v="2"/>
    <s v="Blue Frame"/>
    <s v="Blue Frame"/>
    <s v="254726841650"/>
    <s v="Informal Business"/>
    <s v="KENBIM"/>
  </r>
  <r>
    <s v="VPA6"/>
    <s v="KE-NYE-1604-22126"/>
    <x v="0"/>
    <s v="Hostile Client"/>
    <s v="16th February,2016"/>
    <d v="2016-02-16T00:00:00"/>
    <s v="6th April,2016"/>
    <d v="2016-04-06T00:00:00"/>
    <s v="Nyakio Esther Nyakio"/>
    <s v="Male"/>
    <s v="99999"/>
    <s v="254721301674"/>
    <s v="2.55E+11"/>
    <s v=""/>
    <s v=""/>
    <n v="36.92971"/>
    <n v="-0.56712499999999999"/>
    <s v="Nyeri"/>
    <s v="Othaya"/>
    <s v="Othaya"/>
    <s v="Nyamari"/>
    <x v="1"/>
    <s v="Rural Green Energy Services"/>
    <s v="Rural Green Energy Services"/>
    <s v="254725647705"/>
    <s v="Informal Business"/>
    <s v="KENBIM"/>
  </r>
  <r>
    <s v="VPA6"/>
    <s v="KE-NYE-1702-22127"/>
    <x v="1"/>
    <s v=""/>
    <s v="17th February,2017"/>
    <d v="2017-02-17T00:00:00"/>
    <s v="28th February,2017"/>
    <d v="2017-02-28T00:00:00"/>
    <s v="Wanjora Antony Kingori"/>
    <s v="Male"/>
    <s v="6414867"/>
    <s v="725543620"/>
    <s v="2.55E+11"/>
    <s v=""/>
    <s v="2.55E+11"/>
    <n v="36.936968"/>
    <n v="-0.55207799999999996"/>
    <s v="Nyeri"/>
    <s v="Othaya"/>
    <s v="Othaya"/>
    <s v="Kanyange"/>
    <x v="4"/>
    <s v="Rural Green Energy Services"/>
    <s v="Rural Green Energy Services"/>
    <s v="254725647705"/>
    <s v="Informal Business"/>
    <s v="KENBIM"/>
  </r>
  <r>
    <s v="VPA6"/>
    <s v="KE-NYE-1612-22128"/>
    <x v="0"/>
    <s v="Unreachable"/>
    <s v="11th November,2016"/>
    <d v="2016-11-11T00:00:00"/>
    <s v="31st December,2016"/>
    <d v="2016-12-31T00:00:00"/>
    <s v="Njuki Joseph Muchiri"/>
    <s v="Male"/>
    <s v="99999"/>
    <s v="254722380627"/>
    <s v="2.55E+11"/>
    <s v=""/>
    <s v="2.55E+11"/>
    <n v="36.869183"/>
    <n v="-0.52191299999999996"/>
    <s v="Nyeri"/>
    <s v="Othaya"/>
    <s v="Othaya"/>
    <s v="Kina"/>
    <x v="1"/>
    <s v="Rural Green Energy Services"/>
    <s v="Rural Green Energy Services"/>
    <s v="254725647705"/>
    <s v="Informal Business"/>
    <s v="KENBIM"/>
  </r>
  <r>
    <s v="VPA6"/>
    <s v="KE-NYE-1712-22129"/>
    <x v="1"/>
    <s v=""/>
    <s v="16th October,2017"/>
    <d v="2017-10-16T00:00:00"/>
    <s v="5th December,2017"/>
    <d v="2017-12-05T00:00:00"/>
    <s v="Kabothu Paul Kidukia"/>
    <s v="Male"/>
    <s v="99999"/>
    <s v="722979276"/>
    <s v="2.55E+11"/>
    <s v=""/>
    <s v=""/>
    <n v="37.0518"/>
    <n v="-0.56053500000000001"/>
    <s v="Nyeri"/>
    <s v="Tetu"/>
    <s v="Othaya"/>
    <s v="Kiamutiga"/>
    <x v="3"/>
    <s v="Rural Green Energy Services"/>
    <s v="Rural Green Energy Services"/>
    <s v="254735647705"/>
    <s v="Informal Business"/>
    <s v="AKUT"/>
  </r>
  <r>
    <s v="VPA6"/>
    <s v="KE-NYE-1710-18364"/>
    <x v="1"/>
    <s v=""/>
    <s v="12th August,2017"/>
    <d v="2017-08-12T00:00:00"/>
    <s v="1st October,2017"/>
    <d v="2017-10-01T00:00:00"/>
    <s v="Mwangi Francis Githinji"/>
    <s v="Female"/>
    <s v="21845557"/>
    <s v="722243291"/>
    <s v="2.55E+11"/>
    <s v=""/>
    <s v="2.55E+11"/>
    <n v="36.955927000000003"/>
    <n v="-0.425902"/>
    <s v="Nyeri"/>
    <s v="Nyeri Town"/>
    <s v="Ruringu"/>
    <s v="Kiamwathi"/>
    <x v="3"/>
    <s v="KREEN"/>
    <s v="Timothy Maina"/>
    <s v="254710341206"/>
    <s v="Informal Business"/>
    <s v="MKD"/>
  </r>
  <r>
    <s v="VPA6"/>
    <s v="KE-TAI-1710-18456"/>
    <x v="1"/>
    <s v=""/>
    <s v="12th August,2017"/>
    <d v="2017-08-12T00:00:00"/>
    <s v="1st October,2017"/>
    <d v="2017-10-01T00:00:00"/>
    <s v="Wakale Edward Edward"/>
    <s v="Male"/>
    <s v="99999"/>
    <s v="718273939"/>
    <s v="718273939"/>
    <s v=""/>
    <s v=""/>
    <n v="38.308672999999999"/>
    <n v="-3.4912730000000001"/>
    <s v="Taita/Taveta"/>
    <s v="Mwatate"/>
    <s v="Mlughi"/>
    <s v="Ivarenyi"/>
    <x v="0"/>
    <s v="Stephen Nyange"/>
    <s v="Stephen Nyange"/>
    <s v="710865305"/>
    <s v="Informal Business"/>
    <s v="KENBIM"/>
  </r>
  <r>
    <s v="VPA6"/>
    <s v="KE-ELG-1709-22922"/>
    <x v="2"/>
    <s v="Non Compliant"/>
    <s v="19th September,2017"/>
    <d v="2017-09-19T00:00:00"/>
    <s v="30th September,2017"/>
    <d v="2017-09-30T00:00:00"/>
    <s v="Chepkener Nathaniel"/>
    <s v="Male"/>
    <s v="99999"/>
    <s v="0721326211"/>
    <s v="721326211"/>
    <s v=""/>
    <s v=""/>
    <n v="35.559694"/>
    <n v="0.17143800000000001"/>
    <s v="Elgeyo/Marakwet"/>
    <s v="Keiyo North"/>
    <s v="Kawosor"/>
    <s v="Kapngetuny"/>
    <x v="7"/>
    <s v="Rehau"/>
    <s v=""/>
    <s v=""/>
    <s v="Informal Business"/>
    <s v="Rehau"/>
  </r>
  <r>
    <s v="VPA6"/>
    <s v="KE-UAS-1512-18098"/>
    <x v="0"/>
    <s v="Non Compliant"/>
    <s v="11th November,2015"/>
    <d v="2015-11-11T00:00:00"/>
    <s v="31st December,2015"/>
    <d v="2015-12-31T00:00:00"/>
    <s v="Jackson Choge"/>
    <s v="Male"/>
    <s v="99999"/>
    <s v="721933816"/>
    <s v="2.55E+11"/>
    <s v=""/>
    <s v=""/>
    <n v="35.269686999999998"/>
    <n v="0.682037"/>
    <s v="Uasin Gishu"/>
    <s v="Soy"/>
    <s v="Kaboi"/>
    <s v="Lalakina"/>
    <x v="0"/>
    <s v="Matthew Kemboi"/>
    <s v="Matthew _x0009_Kemboi"/>
    <s v="254722819916"/>
    <s v="Informal Business"/>
    <s v="KENBIM"/>
  </r>
  <r>
    <s v="VPA6"/>
    <s v="KE-LAI-1711-18881"/>
    <x v="1"/>
    <s v=""/>
    <s v="12th September,2017"/>
    <d v="2017-09-12T00:00:00"/>
    <s v="1st November,2017"/>
    <d v="2017-11-01T00:00:00"/>
    <s v="Nderitu Hellen Muthoni"/>
    <s v="Male"/>
    <s v="20185086"/>
    <s v="720558502"/>
    <s v="2.55E+11"/>
    <s v=""/>
    <s v="2.55E+11"/>
    <n v="36.643825"/>
    <n v="-0.11737499999999999"/>
    <s v="Laikipia"/>
    <s v="Laikipia East"/>
    <s v="Ngobit"/>
    <s v="Kiharo"/>
    <x v="2"/>
    <s v="David Chege"/>
    <s v="David Chege Wangui"/>
    <s v="254700713274"/>
    <s v="Informal Business"/>
    <s v="MKD"/>
  </r>
  <r>
    <s v="VPA6"/>
    <s v="KE-KIA-1701-17571"/>
    <x v="0"/>
    <s v="Unreachable"/>
    <s v="26th November,2016"/>
    <d v="2016-11-26T00:00:00"/>
    <s v="15th January,2017"/>
    <d v="2017-01-15T00:00:00"/>
    <s v="Arthur John Njoroge"/>
    <s v="Male"/>
    <s v="11769843"/>
    <s v="254722759245"/>
    <s v="2.55E+11"/>
    <s v=""/>
    <s v="723520072"/>
    <n v="36.673513"/>
    <n v="-1.2735399999999999"/>
    <s v="Kiambu"/>
    <s v="Kikuyu"/>
    <s v="Thogoto"/>
    <s v="Thogoto"/>
    <x v="1"/>
    <s v="Wonderflame Biogas Contractors"/>
    <s v="Robert Kamau Muthee"/>
    <s v="254723749258"/>
    <s v="Informal Business"/>
    <s v="KENBIM"/>
  </r>
  <r>
    <s v="VPA6"/>
    <s v="KE-KIA-1710-18049"/>
    <x v="1"/>
    <s v=""/>
    <s v="12th August,2017"/>
    <d v="2017-08-12T00:00:00"/>
    <s v="1st October,2017"/>
    <d v="2017-10-01T00:00:00"/>
    <s v="Wanjiku Patricia"/>
    <s v="Female"/>
    <s v="14401766"/>
    <s v="724752424"/>
    <s v="2.55E+11"/>
    <s v=""/>
    <s v=""/>
    <n v="36.915081999999998"/>
    <n v="-1.0014540000000001"/>
    <s v="Kiambu"/>
    <s v="Gatundu South"/>
    <s v="Ngenda"/>
    <s v="Githuya"/>
    <x v="0"/>
    <s v="Maurice Kinuthia Wangui"/>
    <s v="Maurice Kinuthia Wangui"/>
    <s v="254713374896"/>
    <s v="Informal Business"/>
    <s v="KENBIM"/>
  </r>
  <r>
    <s v="VPA6"/>
    <s v="KE-KIA-1512-27727"/>
    <x v="1"/>
    <s v=""/>
    <s v="11th November,2015"/>
    <d v="2015-11-11T00:00:00"/>
    <s v="31st December,2015"/>
    <d v="2015-12-31T00:00:00"/>
    <s v="Muchiri Phrisila Nyambura"/>
    <s v="Female"/>
    <s v="8515678"/>
    <s v="727543756"/>
    <s v="2.55E+11"/>
    <s v=""/>
    <s v=""/>
    <n v="36.907125000000001"/>
    <n v="-0.984927"/>
    <s v="Kiambu"/>
    <s v="Gatundu South"/>
    <s v="Ngenda"/>
    <s v="Gatei"/>
    <x v="0"/>
    <s v="Maurice Kinuthia Wangui"/>
    <s v="Maurice Kinuthia Wangui"/>
    <s v="254713376894"/>
    <s v="Informal Business"/>
    <s v="KENBIM"/>
  </r>
  <r>
    <s v="VPA6"/>
    <s v="KE-KIA-1703-18051"/>
    <x v="1"/>
    <s v=""/>
    <s v="10th January,2017"/>
    <d v="2017-01-10T00:00:00"/>
    <s v="1st March,2017"/>
    <d v="2017-03-01T00:00:00"/>
    <s v="Kimani John Chege"/>
    <s v="Male"/>
    <s v="11770512"/>
    <s v="723259211"/>
    <s v="2.55E+11"/>
    <s v=""/>
    <s v=""/>
    <n v="36.903300000000002"/>
    <n v="-0.97809500000000005"/>
    <s v="Kiambu"/>
    <s v="Gatundu North"/>
    <s v="Gathaita"/>
    <s v="Gatei"/>
    <x v="1"/>
    <s v="Maurice Kinuthia Wangui"/>
    <s v="Maurice Kinuthia Wangui"/>
    <s v="254713376894"/>
    <s v="Informal Business"/>
    <s v="KENBIM"/>
  </r>
  <r>
    <s v="VPA6"/>
    <s v="KE-KIA-1706-18052"/>
    <x v="1"/>
    <s v=""/>
    <s v="12th April,2017"/>
    <d v="2017-04-12T00:00:00"/>
    <s v="1st June,2017"/>
    <d v="2017-06-01T00:00:00"/>
    <s v="Njenga John"/>
    <s v="Male"/>
    <s v="22288903"/>
    <s v="724760939"/>
    <s v="2.55E+11"/>
    <s v=""/>
    <s v=""/>
    <n v="36.855106999999997"/>
    <n v="-0.94960100000000003"/>
    <s v="Kiambu"/>
    <s v="Gatundu North"/>
    <s v="Githofokoni"/>
    <s v="Gathaiti"/>
    <x v="1"/>
    <s v="Maurice Kinuthia Wangui"/>
    <s v="Maurice Kinuthia Wangui"/>
    <s v=""/>
    <s v="Informal Business"/>
    <s v="KENBIM"/>
  </r>
  <r>
    <s v="VPA6"/>
    <s v="KE-KIA-1702-18053"/>
    <x v="1"/>
    <s v=""/>
    <s v="13th December,2016"/>
    <d v="2016-12-13T00:00:00"/>
    <s v="1st February,2017"/>
    <d v="2017-02-01T00:00:00"/>
    <s v="Njonjo George Kahora"/>
    <s v="Male"/>
    <s v="24156672"/>
    <s v="700259868"/>
    <s v="2.55E+11"/>
    <s v=""/>
    <s v="2.55E+11"/>
    <n v="36.92116"/>
    <n v="-1.035874"/>
    <s v="Kiambu"/>
    <s v="Gatundu South"/>
    <s v="Kimuyu"/>
    <s v="Mutomo"/>
    <x v="0"/>
    <s v="Maurice Kinuthia Wangui"/>
    <s v="Maurice Kinuthia Wangui"/>
    <s v=""/>
    <s v="Informal Business"/>
    <s v="KENBIM"/>
  </r>
  <r>
    <s v="VPA6"/>
    <s v="KE-KER-1708-17707"/>
    <x v="0"/>
    <s v="Hostile Client"/>
    <s v="12th June,2017"/>
    <d v="2017-06-12T00:00:00"/>
    <s v="1st August,2017"/>
    <d v="2017-08-01T00:00:00"/>
    <s v="Kirui Dickson Kipyegon"/>
    <s v="Male"/>
    <s v="4748212"/>
    <s v="254722856896"/>
    <s v="2.55E+11"/>
    <s v=""/>
    <s v=""/>
    <n v="35.247363999999997"/>
    <n v="-0.34265699999999999"/>
    <s v="Kericho"/>
    <s v="Ainamoi"/>
    <s v="Kapsoit"/>
    <s v="Ngecherok"/>
    <x v="1"/>
    <s v="Benjamin Kirui"/>
    <s v="Benjamin Kirui"/>
    <s v="254723474441"/>
    <s v="Informal Business"/>
    <s v="MKD"/>
  </r>
  <r>
    <s v="VPA6"/>
    <s v="KE-NAI-1712-18296"/>
    <x v="1"/>
    <s v=""/>
    <s v="11th November,2017"/>
    <d v="2017-11-11T00:00:00"/>
    <s v="31st December,2017"/>
    <d v="2017-12-31T00:00:00"/>
    <s v="Murimi Kenneth Kahuthu"/>
    <s v="Male"/>
    <s v="7113173"/>
    <s v="722371920"/>
    <s v="722371920"/>
    <s v=""/>
    <s v="733839480"/>
    <n v="36.701070000000001"/>
    <n v="-1.3247850000000001"/>
    <s v="Nairobi"/>
    <s v="Langata"/>
    <s v="Karen"/>
    <s v="Karen"/>
    <x v="1"/>
    <s v="Wonderflame Biogas Contractors"/>
    <s v="Robert Kamau Muthee"/>
    <s v="723729258"/>
    <s v="Informal Business"/>
    <s v="KENBIM"/>
  </r>
  <r>
    <s v="VPA6"/>
    <s v="KE-TRA-1711-17671"/>
    <x v="1"/>
    <s v=""/>
    <s v="12th September,2017"/>
    <d v="2017-09-12T00:00:00"/>
    <s v="1st November,2017"/>
    <d v="2017-11-01T00:00:00"/>
    <s v="Rose Soita Soita"/>
    <s v="Female"/>
    <s v="24632564"/>
    <s v="702406619"/>
    <s v="2.55E+11"/>
    <s v=""/>
    <s v=""/>
    <n v="35.028635999999999"/>
    <n v="0.97947899999999999"/>
    <s v="Trans Nzoia"/>
    <s v="Trans Nzoia West"/>
    <s v="Sirende"/>
    <s v="Baraka"/>
    <x v="1"/>
    <s v="Aggrey Itavale"/>
    <s v="Aggrey Itavale"/>
    <s v="254712208650"/>
    <s v="Informal Business"/>
    <s v="KENBIM"/>
  </r>
  <r>
    <s v="VPA6"/>
    <s v="KE-TAI-1711-17987"/>
    <x v="1"/>
    <s v=""/>
    <s v="12th September,2017"/>
    <d v="2017-09-12T00:00:00"/>
    <s v="1st November,2017"/>
    <d v="2017-11-01T00:00:00"/>
    <s v="Pascal Sio(Plant1) Mtula"/>
    <s v="Male"/>
    <s v="5403391"/>
    <s v="720911826"/>
    <s v="720911826"/>
    <s v=""/>
    <s v=""/>
    <n v="38.454093"/>
    <n v="-3.3854790000000001"/>
    <s v="Taita/Taveta"/>
    <s v="Voi"/>
    <s v="Voi"/>
    <s v="Ikanga"/>
    <x v="1"/>
    <s v="Biogas Taita Limited"/>
    <s v="Jotham Kaluma"/>
    <s v="737944868"/>
    <s v="Informal Business"/>
    <s v="KENBIM"/>
  </r>
  <r>
    <s v="VPA6"/>
    <s v="KE-MAK-1708-17986"/>
    <x v="1"/>
    <s v=""/>
    <s v="12th June,2017"/>
    <d v="2017-06-12T00:00:00"/>
    <s v="1st August,2017"/>
    <d v="2017-08-01T00:00:00"/>
    <s v="Ndise Daniel Mkumbo"/>
    <s v="Female"/>
    <s v="23731188"/>
    <s v="724805230"/>
    <s v="724805230"/>
    <s v=""/>
    <s v="720785458"/>
    <n v="37.768120000000003"/>
    <n v="-2.080063"/>
    <s v="Makueni"/>
    <s v="Makueni"/>
    <s v="Kiangini"/>
    <s v="Kiangini"/>
    <x v="2"/>
    <s v="Jotham Kaluma"/>
    <s v="Jotham Kaluma"/>
    <s v="737944868"/>
    <s v="Informal Business"/>
    <s v="KENBIM"/>
  </r>
  <r>
    <s v="VPA6"/>
    <s v="KE-MUR-1711-18417"/>
    <x v="1"/>
    <s v=""/>
    <s v="12th September,2017"/>
    <d v="2017-09-12T00:00:00"/>
    <s v="1st November,2017"/>
    <d v="2017-11-01T00:00:00"/>
    <s v="Chege David Kariuki"/>
    <s v="Male"/>
    <s v="24033237"/>
    <s v="710911080"/>
    <s v="2.55E+11"/>
    <s v=""/>
    <s v="2.55E+11"/>
    <n v="36.946185"/>
    <n v="-0.85510600000000003"/>
    <s v="Murang'a"/>
    <s v="Kandara"/>
    <s v="Ruchu"/>
    <s v="Kangui"/>
    <x v="1"/>
    <s v="Mathew Njoroge Nganga"/>
    <s v="Mathew Njoroge Nganga"/>
    <s v="254721154081"/>
    <s v="Informal Business"/>
    <s v="KENBIM"/>
  </r>
  <r>
    <s v="VPA6"/>
    <s v="KE-THA-1711-18054"/>
    <x v="1"/>
    <s v=""/>
    <s v="12th September,2017"/>
    <d v="2017-09-12T00:00:00"/>
    <s v="1st November,2017"/>
    <d v="2017-11-01T00:00:00"/>
    <s v="Mbururia Charos Muriuki"/>
    <s v="Male"/>
    <s v="5086287"/>
    <s v="706905171"/>
    <s v="2.55E+11"/>
    <s v=""/>
    <s v="2.55E+11"/>
    <n v="37.683681999999997"/>
    <n v="-0.23141300000000001"/>
    <s v="Tharaka-Nithi"/>
    <s v="Maara"/>
    <s v="Chogoria"/>
    <s v="Mutuguni"/>
    <x v="0"/>
    <s v="Maurice Kinuthia Wangui"/>
    <s v="Maurice Kinuthia Wangui"/>
    <s v="254713376894"/>
    <s v="Informal Business"/>
    <s v="KENBIM"/>
  </r>
  <r>
    <s v="VPA6"/>
    <s v="KE-THA-1602-18055"/>
    <x v="1"/>
    <s v=""/>
    <s v="13th December,2015"/>
    <d v="2015-12-13T00:00:00"/>
    <s v="1st February,2016"/>
    <d v="2016-02-01T00:00:00"/>
    <s v="Naibasha Rose Umotho"/>
    <s v="Female"/>
    <s v="13475827"/>
    <s v="727528583"/>
    <s v="2.55E+11"/>
    <s v=""/>
    <s v="2.55E+11"/>
    <n v="37.679872000000003"/>
    <n v="-0.22845299999999999"/>
    <s v="Tharaka-Nithi"/>
    <s v="Maara"/>
    <s v="Chogoria"/>
    <s v="Mutuguni"/>
    <x v="0"/>
    <s v="Maurice Kinuthia Wangui"/>
    <s v="Maurice Kinuthia Wangui"/>
    <s v="254713376894"/>
    <s v="Informal Business"/>
    <s v="KENBIM"/>
  </r>
  <r>
    <s v="VPA6"/>
    <s v="KE-KIA-1711-23017"/>
    <x v="1"/>
    <s v=""/>
    <s v="12th September,2017"/>
    <d v="2017-09-12T00:00:00"/>
    <s v="1st November,2017"/>
    <d v="2017-11-01T00:00:00"/>
    <s v="Kinuthia Margaret Wambui"/>
    <s v="Female"/>
    <s v="35607988"/>
    <s v="721872687"/>
    <s v="2.55E+11"/>
    <s v=""/>
    <s v="2.55E+11"/>
    <n v="36.677557"/>
    <n v="-1.273687"/>
    <s v="Kiambu"/>
    <s v="Kikuyu"/>
    <s v="Kinoo"/>
    <s v="Thogoto"/>
    <x v="3"/>
    <s v="Green Action Network Ltd"/>
    <s v="John Mwangi"/>
    <s v="254714169583"/>
    <s v="Informal Business"/>
    <s v="MKD"/>
  </r>
  <r>
    <s v="VPA6"/>
    <s v="KE-KAJ-1711-17933"/>
    <x v="1"/>
    <s v=""/>
    <s v="12th September,2017"/>
    <d v="2017-09-12T00:00:00"/>
    <s v="1st November,2017"/>
    <d v="2017-11-01T00:00:00"/>
    <s v="Chege Isabella Nyokabi"/>
    <s v="Female"/>
    <s v="99999"/>
    <s v="722279841"/>
    <s v="722279841"/>
    <s v=""/>
    <s v="725721623"/>
    <n v="36.658994999999997"/>
    <n v="-1.318252"/>
    <s v="Kajiado"/>
    <s v="Kajiado North"/>
    <s v="Ngong East"/>
    <s v="Kililaponi"/>
    <x v="1"/>
    <s v="Joram Gathogo Mutahi"/>
    <s v="Joram Gathogo Mutahi"/>
    <s v="723684776"/>
    <s v="Informal Business"/>
    <s v="KENBIM"/>
  </r>
  <r>
    <s v="VPA6"/>
    <s v="KE-NAK-1710-27728"/>
    <x v="1"/>
    <s v=""/>
    <s v="12th August,2017"/>
    <d v="2017-08-12T00:00:00"/>
    <s v="1st October,2017"/>
    <d v="2017-10-01T00:00:00"/>
    <s v="Ndungu Lucy"/>
    <s v="Female"/>
    <s v="2267349"/>
    <s v="724380073"/>
    <s v="724380073"/>
    <s v=""/>
    <s v=""/>
    <n v="36.172027999999997"/>
    <n v="-0.34288200000000002"/>
    <s v="Nakuru"/>
    <s v="Gilgil"/>
    <s v="Eburu/Baruku"/>
    <s v="Greensted"/>
    <x v="2"/>
    <s v="Laban Mwaniki"/>
    <s v="George Maina"/>
    <s v="728214414"/>
    <s v="Informal Business"/>
    <s v="MKD"/>
  </r>
  <r>
    <s v="VPA6"/>
    <s v="KE-NAK-1703-18060"/>
    <x v="1"/>
    <s v=""/>
    <s v="10th January,2017"/>
    <d v="2017-01-10T00:00:00"/>
    <s v="1st March,2017"/>
    <d v="2017-03-01T00:00:00"/>
    <s v="Njoki Elizabeth Njoki"/>
    <s v="Female"/>
    <s v="28866974"/>
    <s v="728896152"/>
    <s v="728896152"/>
    <s v=""/>
    <s v="721836170"/>
    <n v="35.920900000000003"/>
    <n v="-0.23813799999999999"/>
    <s v="Nakuru"/>
    <s v="Rongai"/>
    <s v="Mangu"/>
    <s v="Kanga Kinga"/>
    <x v="2"/>
    <s v="George Maina"/>
    <s v="George Maina"/>
    <s v="728214414"/>
    <s v="Informal Business"/>
    <s v="MKD"/>
  </r>
  <r>
    <s v="VPA6"/>
    <s v="KE-NYE-1710-18365"/>
    <x v="1"/>
    <s v=""/>
    <s v="12th August,2017"/>
    <d v="2017-08-12T00:00:00"/>
    <s v="1st October,2017"/>
    <d v="2017-10-01T00:00:00"/>
    <s v="Kangethe Eliud Cege"/>
    <s v="Female"/>
    <s v="2368643"/>
    <s v="714222707"/>
    <s v="2.55E+11"/>
    <s v=""/>
    <s v="2.55E+11"/>
    <n v="36.988858999999998"/>
    <n v="-8.2163E-2"/>
    <s v="Nyeri"/>
    <s v="Kieni West"/>
    <s v="Mugunda"/>
    <s v="Rare"/>
    <x v="2"/>
    <s v="KREEN"/>
    <s v="Frank Renewable Energy Enterprise"/>
    <s v="254726985649"/>
    <s v="Informal Business"/>
    <s v="MKD"/>
  </r>
  <r>
    <s v="VPA6"/>
    <s v="KE-NAK-1801-23089"/>
    <x v="2"/>
    <s v="Abandoned"/>
    <s v="12th November,2017"/>
    <d v="2017-11-12T00:00:00"/>
    <s v="1st January,2018"/>
    <d v="2018-01-01T00:00:00"/>
    <s v="Nganga Mary Waithira"/>
    <s v="Female"/>
    <s v="5999551"/>
    <s v="721130192"/>
    <s v="721130192"/>
    <s v=""/>
    <s v=""/>
    <n v="36.169491999999998"/>
    <n v="-0.25254799999999999"/>
    <s v="Nakuru"/>
    <s v="Bahati"/>
    <s v="Dundori"/>
    <s v="Giachonge"/>
    <x v="2"/>
    <s v="George Maina"/>
    <s v="George Maina"/>
    <s v="728214414"/>
    <s v="Informal Business"/>
    <s v="MKD"/>
  </r>
  <r>
    <s v="VPA6"/>
    <s v="KE-MAC-1711-17934"/>
    <x v="1"/>
    <s v=""/>
    <s v="12th September,2017"/>
    <d v="2017-09-12T00:00:00"/>
    <s v="1st November,2017"/>
    <d v="2017-11-01T00:00:00"/>
    <s v="Nyamu Emmanuel Makau"/>
    <s v="Male"/>
    <s v="13226106"/>
    <s v="726852704"/>
    <s v="2.55E+11"/>
    <s v=""/>
    <s v="2.55E+11"/>
    <n v="37.357197999999997"/>
    <n v="-1.2557430000000001"/>
    <s v="Machakos"/>
    <s v="Matungulu"/>
    <s v="Kambusu"/>
    <s v="Kambusu"/>
    <x v="3"/>
    <s v="Joram Gathogo Mutahi"/>
    <s v="Joram Gathogo Mutahi"/>
    <s v="254723684776"/>
    <s v="Informal Business"/>
    <s v="MKD"/>
  </r>
  <r>
    <s v="VPA6"/>
    <s v="KE-NAK-1710-21388"/>
    <x v="1"/>
    <s v=""/>
    <s v="12th August,2017"/>
    <d v="2017-08-12T00:00:00"/>
    <s v="1st October,2017"/>
    <d v="2017-10-01T00:00:00"/>
    <s v="Ann Gachara Wanjiku"/>
    <s v="Female"/>
    <s v="24525352"/>
    <s v="254718726866"/>
    <s v="2.55E+11"/>
    <s v=""/>
    <s v=""/>
    <n v="36.157867000000003"/>
    <n v="-0.18340699999999999"/>
    <s v="Nakuru"/>
    <s v="Bahati"/>
    <s v="Bahati"/>
    <s v="Karunga"/>
    <x v="2"/>
    <s v="Simon kabucho"/>
    <s v="Simon Kabucho"/>
    <s v="254726725953"/>
    <s v="Informal Business"/>
    <s v="MKD"/>
  </r>
  <r>
    <s v="VPA6"/>
    <s v="KE-NAK-1712-21389"/>
    <x v="1"/>
    <s v=""/>
    <s v="11th November,2017"/>
    <d v="2017-11-11T00:00:00"/>
    <s v="31st December,2017"/>
    <d v="2017-12-31T00:00:00"/>
    <s v="David Njenga Maina"/>
    <s v="Male"/>
    <s v="9124941"/>
    <s v="720912487"/>
    <s v="2.55E+11"/>
    <s v=""/>
    <s v=""/>
    <n v="36.159244999999999"/>
    <n v="-0.20519699999999999"/>
    <s v="Nakuru"/>
    <s v="Bahati"/>
    <s v="Bahati"/>
    <s v="Nyayu"/>
    <x v="2"/>
    <s v="Simon Kabucho"/>
    <s v="Simon Kabucho"/>
    <s v="254726725953"/>
    <s v="Informal Business"/>
    <s v="MKD"/>
  </r>
  <r>
    <s v="VPA6"/>
    <s v="KE-NAK-1712-21387"/>
    <x v="1"/>
    <s v=""/>
    <s v="11th November,2017"/>
    <d v="2017-11-11T00:00:00"/>
    <s v="31st December,2017"/>
    <d v="2017-12-31T00:00:00"/>
    <s v="Jane Jurias Waithira"/>
    <s v="Female"/>
    <s v="3551316"/>
    <s v="702727592"/>
    <s v="2.55E+11"/>
    <s v=""/>
    <s v=""/>
    <n v="36.168044999999999"/>
    <n v="-0.17408999999999999"/>
    <s v="Nakuru"/>
    <s v="Bahati"/>
    <s v="Bahati"/>
    <s v="Karunga"/>
    <x v="2"/>
    <s v="Simon Kabucho"/>
    <s v="Simon Kabucho"/>
    <s v="254726725953"/>
    <s v="Informal Business"/>
    <s v="MKD"/>
  </r>
  <r>
    <s v="VPA6"/>
    <s v="KE-KIA-1711-23018"/>
    <x v="0"/>
    <s v="Grievance"/>
    <s v="12th September,2017"/>
    <d v="2017-09-12T00:00:00"/>
    <s v="1st November,2017"/>
    <d v="2017-11-01T00:00:00"/>
    <s v="Mwathi Daniel Kanyi"/>
    <s v="Male"/>
    <s v="33404788"/>
    <s v="722334029"/>
    <s v="2.55E+11"/>
    <s v=""/>
    <s v="2.55E+11"/>
    <n v="36.662078999999999"/>
    <n v="-1.2775529999999999"/>
    <s v="Kiambu"/>
    <s v="Kikuyu"/>
    <s v="Karai"/>
    <s v="Thogoto"/>
    <x v="2"/>
    <s v="Green Action Network Ltd"/>
    <s v="Zablon Kimindo Kibara"/>
    <s v="254726350010"/>
    <s v="Informal Business"/>
    <s v="MKD"/>
  </r>
  <r>
    <s v="VPA6"/>
    <s v="KE-KIA-1712-23019"/>
    <x v="1"/>
    <s v=""/>
    <s v="12th October,2017"/>
    <d v="2017-10-12T00:00:00"/>
    <s v="1st December,2017"/>
    <d v="2017-12-01T00:00:00"/>
    <s v="Muiruri Kinuthia Wachiru"/>
    <s v="Male"/>
    <s v="4917900"/>
    <s v="722374893"/>
    <s v="722374893"/>
    <s v=""/>
    <s v=""/>
    <n v="36.678448000000003"/>
    <n v="-1.271663"/>
    <s v="Kiambu"/>
    <s v="Kikuyu"/>
    <s v="Thogoto"/>
    <s v="Thogoto"/>
    <x v="2"/>
    <s v="Green Action Network Ltd"/>
    <s v="John Mwangi"/>
    <s v="714169583"/>
    <s v="Informal Business"/>
    <s v="MKD"/>
  </r>
  <r>
    <s v="VPA6"/>
    <s v="KE-KIA-1801-19882"/>
    <x v="1"/>
    <s v=""/>
    <s v="11th December,2017"/>
    <d v="2017-12-11T00:00:00"/>
    <s v="10th January,2018"/>
    <d v="2018-01-10T00:00:00"/>
    <s v="Kamau John Kamango"/>
    <s v="Male"/>
    <s v="99999"/>
    <s v="722420489"/>
    <s v="722420489"/>
    <s v=""/>
    <s v="718166894"/>
    <n v="36.975687000000001"/>
    <n v="-1.139913"/>
    <s v="Kiambu"/>
    <s v="Ruiru"/>
    <s v="Thika"/>
    <s v="Gwakairu"/>
    <x v="0"/>
    <s v="Joseph Ndua Tatu"/>
    <s v="Joseph Ndua Tatu"/>
    <s v="716374871"/>
    <s v="Informal Business"/>
    <s v="MKD"/>
  </r>
  <r>
    <s v="VPA6"/>
    <s v="KE-BOM-1801-222189"/>
    <x v="1"/>
    <s v=""/>
    <s v="9th November,2017"/>
    <d v="2017-11-09T00:00:00"/>
    <s v="9th January,2018"/>
    <d v="2018-01-09T00:00:00"/>
    <s v="Kirui Evans Kip"/>
    <s v="Male"/>
    <s v="23423171"/>
    <s v="720409816"/>
    <s v="07200000000"/>
    <s v=""/>
    <s v=""/>
    <n v="35.255243"/>
    <n v="-0.61341299999999999"/>
    <s v="Bomet"/>
    <s v="Konoin"/>
    <s v="Mogogosiek"/>
    <s v="Ngererit"/>
    <x v="1"/>
    <s v="Philip Kurgat"/>
    <s v="Phillp Kurgat"/>
    <s v="07000000000"/>
    <s v="Informal Business"/>
    <s v="MKD"/>
  </r>
  <r>
    <s v="VPA6"/>
    <s v="KE-KER-1801-18146"/>
    <x v="1"/>
    <s v=""/>
    <s v="15th November,2017"/>
    <d v="2017-11-15T00:00:00"/>
    <s v="9th January,2018"/>
    <d v="2018-01-09T00:00:00"/>
    <s v="Chirchir Gladys Chepkoech"/>
    <s v="Female"/>
    <s v="13020887"/>
    <s v="728090701"/>
    <s v="728090701"/>
    <s v=""/>
    <s v=""/>
    <n v="35.161850999999999"/>
    <n v="-0.582283"/>
    <s v="Kericho"/>
    <s v="Bureti"/>
    <s v="Litein"/>
    <s v="Kapkarin"/>
    <x v="2"/>
    <s v="Philip Kiget"/>
    <s v="Philip Kiget"/>
    <s v="721577518"/>
    <s v="Informal Business"/>
    <s v="MKD"/>
  </r>
  <r>
    <s v="VPA6"/>
    <s v="KE-NAN-1712-17013"/>
    <x v="1"/>
    <s v=""/>
    <s v="22nd September,2017"/>
    <d v="2017-09-22T00:00:00"/>
    <s v="29th December,2017"/>
    <d v="2017-12-29T00:00:00"/>
    <s v="Bett John K"/>
    <s v="Male"/>
    <s v="44912"/>
    <s v="726211936"/>
    <s v="726211936"/>
    <s v=""/>
    <s v="721895082"/>
    <n v="35.158828999999997"/>
    <n v="0.33966400000000002"/>
    <s v="Nandi"/>
    <s v="Mosop"/>
    <s v="Itigo"/>
    <s v="Olesoiyet"/>
    <x v="3"/>
    <s v="Job K Soimo"/>
    <s v="Job K Soimo"/>
    <s v="726075203"/>
    <s v="Informal Business"/>
    <s v="MKD"/>
  </r>
  <r>
    <s v="VPA6"/>
    <s v="KE-KIR-1712-17977"/>
    <x v="1"/>
    <s v=""/>
    <s v="1st December,2017"/>
    <d v="2017-12-01T00:00:00"/>
    <s v="20th December,2017"/>
    <d v="2017-12-20T00:00:00"/>
    <s v="Kabugi Munyi Eliud"/>
    <s v="Male"/>
    <s v="99999"/>
    <s v="723385877"/>
    <s v="723385877"/>
    <s v=""/>
    <s v="725779418"/>
    <n v="37.283839999999998"/>
    <n v="-0.51968300000000001"/>
    <s v="Kirinyaga"/>
    <s v="Kerugoya/Kutus"/>
    <s v="Kerugoya"/>
    <s v="Kirigo"/>
    <x v="3"/>
    <s v="Joshua Wachira"/>
    <s v="Joshua Ngari"/>
    <s v="720589293"/>
    <s v="Informal Business"/>
    <s v="KENBIM"/>
  </r>
  <r>
    <s v="VPA6"/>
    <s v="KE-KIR-1712-20476"/>
    <x v="1"/>
    <s v=""/>
    <s v="19th November,2017"/>
    <d v="2017-11-19T00:00:00"/>
    <s v="10th December,2017"/>
    <d v="2017-12-10T00:00:00"/>
    <s v="Gacheru Kimaru Stanley"/>
    <s v="Male"/>
    <s v="753986"/>
    <s v="712675278"/>
    <s v="755971892"/>
    <s v=""/>
    <s v="712675278"/>
    <n v="37.257035999999999"/>
    <n v="-0.51835100000000001"/>
    <s v="Kirinyaga"/>
    <s v="Kerugoya/Kutus"/>
    <s v="Kanyekini"/>
    <s v="Kavote"/>
    <x v="3"/>
    <s v="Nicholas Kimenyi"/>
    <s v="Nicholas Gichura Kimenyi"/>
    <s v="723268687"/>
    <s v="Informal Business"/>
    <s v="MKD"/>
  </r>
  <r>
    <s v="VPA6"/>
    <s v="KE-NAN-1801-27901"/>
    <x v="1"/>
    <s v=""/>
    <s v="25th November,2017"/>
    <d v="2017-11-25T00:00:00"/>
    <s v="7th January,2018"/>
    <d v="2018-01-07T00:00:00"/>
    <s v="Mitei Barnaba"/>
    <s v="Male"/>
    <s v="3446565"/>
    <s v="725177188"/>
    <s v="725177188"/>
    <s v=""/>
    <s v="727880255"/>
    <n v="35.137236999999999"/>
    <n v="0.14777299999999999"/>
    <s v="Nandi"/>
    <s v="Nandi Central"/>
    <s v="Kapkoibai"/>
    <s v="Kapkoibai"/>
    <x v="3"/>
    <s v="Job K Soimo"/>
    <s v="Job K Soimo"/>
    <s v="726075203"/>
    <s v="Informal Business"/>
    <s v="MKD"/>
  </r>
  <r>
    <s v="VPA6"/>
    <s v="KE-NYA-1801-17959"/>
    <x v="1"/>
    <s v=""/>
    <s v="30th September,2017"/>
    <d v="2017-09-30T00:00:00"/>
    <s v="30th January,2018"/>
    <d v="2018-01-30T00:00:00"/>
    <s v="Gichangiru Rahab Muthoni"/>
    <s v="Male"/>
    <s v="20034341"/>
    <s v="706731078"/>
    <s v="706731078"/>
    <s v=""/>
    <s v="723696411"/>
    <n v="36.494999999999997"/>
    <n v="-0.412277"/>
    <s v="Nyandarua"/>
    <s v="Kipipiri"/>
    <s v="Kipipiri"/>
    <s v="Kanyua"/>
    <x v="1"/>
    <s v="Joseph Muchirira Mugo"/>
    <s v="Joseph Muchirira Mugo"/>
    <s v="723483314"/>
    <s v="Informal Business"/>
    <s v="KENBIM"/>
  </r>
  <r>
    <s v="VPA6"/>
    <s v="KE-NAN-1801-27852"/>
    <x v="1"/>
    <s v=""/>
    <s v="27th October,2017"/>
    <d v="2017-10-27T00:00:00"/>
    <s v="15th January,2018"/>
    <d v="2018-01-15T00:00:00"/>
    <s v="Rotich Juliana"/>
    <s v="Female"/>
    <s v="23478112"/>
    <s v="710710931"/>
    <s v="710710931"/>
    <s v=""/>
    <s v=""/>
    <n v="35.145876999999999"/>
    <n v="0.32372200000000001"/>
    <s v="Nandi"/>
    <s v="Mosop"/>
    <s v="Kokwet"/>
    <s v="Tebeson"/>
    <x v="2"/>
    <s v="Job K Soimo"/>
    <s v="Job K Soimo"/>
    <s v="723075203"/>
    <s v="Informal Business"/>
    <s v="MKD"/>
  </r>
  <r>
    <s v="VPA6"/>
    <s v="KE-KAJ-1802-23020"/>
    <x v="1"/>
    <s v=""/>
    <s v="13th December,2017"/>
    <d v="2017-12-13T00:00:00"/>
    <s v="1st February,2018"/>
    <d v="2018-02-01T00:00:00"/>
    <s v="Gachagua Frederick Austin"/>
    <s v="Male"/>
    <s v="4422457"/>
    <s v="717544011"/>
    <s v="717544011"/>
    <s v=""/>
    <s v="722608412"/>
    <n v="36.661454999999997"/>
    <n v="-1.391853"/>
    <s v="Kajiado"/>
    <s v="Kajiado North"/>
    <s v="Ngong"/>
    <s v="Mosian"/>
    <x v="1"/>
    <s v="Green Action Network Ltd"/>
    <s v="Kennedy Amiami"/>
    <s v="720561962"/>
    <s v="Informal Business"/>
    <s v="KENBIM"/>
  </r>
  <r>
    <s v="VPA6"/>
    <s v="KE-LAI-1712-18367"/>
    <x v="1"/>
    <s v=""/>
    <s v="28th November,2017"/>
    <d v="2017-11-28T00:00:00"/>
    <s v="28th December,2017"/>
    <d v="2017-12-28T00:00:00"/>
    <s v="Gakuu Stephen Muciri"/>
    <s v="Male"/>
    <s v="614805"/>
    <s v="722347746"/>
    <s v="722347746"/>
    <s v=""/>
    <s v="706833036"/>
    <n v="36.398617000000002"/>
    <n v="4.9480000000000003E-2"/>
    <s v="Laikipia"/>
    <s v="Laikipia  West"/>
    <s v="Mahianyu"/>
    <s v="Kiriita"/>
    <x v="2"/>
    <s v="KREEN"/>
    <s v="Timothy"/>
    <s v="714678908"/>
    <s v="Informal Business"/>
    <s v="MKD"/>
  </r>
  <r>
    <s v="VPA6"/>
    <s v="KE-KIS-1801-27858"/>
    <x v="1"/>
    <s v=""/>
    <s v="24th July,2017"/>
    <d v="2017-07-24T00:00:00"/>
    <s v="1st January,2018"/>
    <d v="2018-01-01T00:00:00"/>
    <s v="Jamilla Achieng Achieng"/>
    <s v="Female"/>
    <s v="8230287"/>
    <s v="721252188"/>
    <s v="721252188"/>
    <s v=""/>
    <s v="721252188"/>
    <n v="34.735571999999998"/>
    <n v="-7.1258000000000002E-2"/>
    <s v="Kisumu"/>
    <s v="Kisumu West"/>
    <s v="Kogonyi"/>
    <s v="Auchi"/>
    <x v="0"/>
    <s v="Aggrey Itavale"/>
    <s v="Aggrey Itavale"/>
    <s v="712208650"/>
    <s v="Informal Business"/>
    <s v="KENBIM"/>
  </r>
  <r>
    <s v="VPA6"/>
    <s v="KE-NYA-1801-18368"/>
    <x v="1"/>
    <s v=""/>
    <s v="21st December,2017"/>
    <d v="2017-12-21T00:00:00"/>
    <s v="29th January,2018"/>
    <d v="2018-01-29T00:00:00"/>
    <s v="Kingori John Wangai"/>
    <s v="Male"/>
    <s v="2944673"/>
    <s v="721908466"/>
    <s v="721908446"/>
    <s v=""/>
    <s v="721386667"/>
    <n v="36.412837000000003"/>
    <n v="4.2173000000000002E-2"/>
    <s v="Nyandarua"/>
    <s v="Ndaragwa"/>
    <s v="Kiriita"/>
    <s v="Shauri"/>
    <x v="0"/>
    <s v="KREEN"/>
    <s v="Francis Kinyanjui"/>
    <s v="726985649"/>
    <s v="Informal Business"/>
    <s v="MKD"/>
  </r>
  <r>
    <s v="VPA6"/>
    <s v="KE-NAK-1802-21871"/>
    <x v="1"/>
    <s v=""/>
    <s v="17th December,2017"/>
    <d v="2017-12-17T00:00:00"/>
    <s v="5th February,2018"/>
    <d v="2018-02-05T00:00:00"/>
    <s v="Ruth Mwaura Njeri"/>
    <s v="Female"/>
    <s v="32982173"/>
    <s v="726756492"/>
    <s v="726756492"/>
    <s v=""/>
    <s v=""/>
    <n v="36.176811999999998"/>
    <n v="-0.18010300000000001"/>
    <s v="Nakuru"/>
    <s v="Bahati"/>
    <s v="Bahati"/>
    <s v="Wendo"/>
    <x v="2"/>
    <s v="Simon Kabucho"/>
    <s v="Simon Kabucho"/>
    <s v="726725953"/>
    <s v="Informal Business"/>
    <s v="MKD"/>
  </r>
  <r>
    <s v="VPA6"/>
    <s v="KE-NAK-1802-27916"/>
    <x v="1"/>
    <s v=""/>
    <s v="17th December,2017"/>
    <d v="2017-12-17T00:00:00"/>
    <s v="5th February,2018"/>
    <d v="2018-02-05T00:00:00"/>
    <s v="Simon Kifaru Gitonga"/>
    <s v="Male"/>
    <s v="20471251"/>
    <s v="726431845"/>
    <s v="726431845"/>
    <s v=""/>
    <s v=""/>
    <n v="36.168832999999999"/>
    <n v="-0.17629800000000001"/>
    <s v="Nakuru"/>
    <s v="Bahati"/>
    <s v="Bahati"/>
    <s v="Wendo"/>
    <x v="2"/>
    <s v="Simon Kabucho"/>
    <s v="Simon Kabucho"/>
    <s v="726725953"/>
    <s v="Informal Business"/>
    <s v="MKD"/>
  </r>
  <r>
    <s v="VPA6"/>
    <s v="KE-NAK-1803-21393"/>
    <x v="1"/>
    <s v=""/>
    <s v="21st January,2018"/>
    <d v="2018-01-21T00:00:00"/>
    <s v="12th March,2018"/>
    <d v="2018-03-12T00:00:00"/>
    <s v="Peninna Mbua Wairmu"/>
    <s v="Female"/>
    <s v="1335125"/>
    <s v="722943384"/>
    <s v="722943384"/>
    <s v=""/>
    <s v=""/>
    <n v="36.181420000000003"/>
    <n v="-0.168597"/>
    <s v="Nakuru"/>
    <s v="Bahati"/>
    <s v="Bahati"/>
    <s v="Ruguru"/>
    <x v="2"/>
    <s v="Simon Kabucho"/>
    <s v="Simon Kabucho"/>
    <s v="726725953"/>
    <s v="Informal Business"/>
    <s v="MKD"/>
  </r>
  <r>
    <s v="VPA6"/>
    <s v="KE-NAK-1802-21394"/>
    <x v="0"/>
    <s v="Grievance"/>
    <s v="30th December,2017"/>
    <d v="2017-12-30T00:00:00"/>
    <s v="18th February,2018"/>
    <d v="2018-02-18T00:00:00"/>
    <s v="Amos Ndegwa Kamotho"/>
    <s v="Male"/>
    <s v="2410749"/>
    <s v="721615653"/>
    <s v="721615653"/>
    <s v=""/>
    <s v=""/>
    <n v="36.173298000000003"/>
    <n v="-0.165628"/>
    <s v="Nakuru"/>
    <s v="Bahati"/>
    <s v="Bahati"/>
    <s v="Ruguru"/>
    <x v="0"/>
    <s v="Simon Kabucho"/>
    <s v="Simon Kabucho"/>
    <s v="726725953"/>
    <s v="Informal Business"/>
    <s v="MKD"/>
  </r>
  <r>
    <s v="VPA6"/>
    <s v="KE-KAJ-1802-17958"/>
    <x v="1"/>
    <s v=""/>
    <s v="2nd November,2017"/>
    <d v="2017-11-02T00:00:00"/>
    <s v="28th February,2018"/>
    <d v="2018-02-28T00:00:00"/>
    <s v="Njoroge Jacinta Mukami"/>
    <s v="Female"/>
    <s v="9830687"/>
    <s v="726152303"/>
    <s v="726152303"/>
    <s v=""/>
    <s v="721590907"/>
    <n v="36.780889999999999"/>
    <n v="-1.47584"/>
    <s v="Kajiado"/>
    <s v="Kajiado East"/>
    <s v="Kitengela"/>
    <s v="Sholinke"/>
    <x v="3"/>
    <s v="Joseph Muchirira Mugo"/>
    <s v="Joseph Muchirira Mugo"/>
    <s v="723483314"/>
    <s v="Informal Business"/>
    <s v="KENBIM"/>
  </r>
  <r>
    <s v="VPA6"/>
    <s v="KE-KAJ-1802-23057"/>
    <x v="1"/>
    <s v=""/>
    <s v="9th February,2018"/>
    <d v="2018-02-09T00:00:00"/>
    <s v="17th February,2018"/>
    <d v="2018-02-17T00:00:00"/>
    <s v="Wanjiru Julia Njeri"/>
    <s v="Female"/>
    <s v="22595667"/>
    <s v="723778345"/>
    <s v="723778345"/>
    <s v=""/>
    <s v="721910098"/>
    <n v="36.692712999999998"/>
    <n v="-1.4397500000000001"/>
    <s v="Kajiado"/>
    <s v="Kajiado North"/>
    <s v="Kiserian"/>
    <s v="Dam"/>
    <x v="1"/>
    <s v="Joram Gathogo Mutahi"/>
    <s v="Joram Gathogo Mutahi"/>
    <s v="723684776"/>
    <s v="Informal Business"/>
    <s v="KENBIM"/>
  </r>
  <r>
    <s v="VPA6"/>
    <s v="KE-TRA-1711-18127"/>
    <x v="1"/>
    <s v=""/>
    <s v="26th June,2017"/>
    <d v="2017-06-26T00:00:00"/>
    <s v="15th November,2017"/>
    <d v="2017-11-15T00:00:00"/>
    <s v="Manea Kusimba"/>
    <s v="Female"/>
    <s v="1049196"/>
    <s v="728012530"/>
    <s v="728012530"/>
    <s v=""/>
    <s v=""/>
    <n v="35.169666999999997"/>
    <n v="1.0171669999999999"/>
    <s v="Trans Nzoia"/>
    <s v="Trans Nzoia East"/>
    <s v="Motosiet"/>
    <s v="Surungai"/>
    <x v="3"/>
    <s v="Peter O Ong'ai"/>
    <s v="Peter O Ong'ai"/>
    <s v="718861708"/>
    <s v="Informal Business"/>
    <s v="MKD"/>
  </r>
  <r>
    <s v="VPA6"/>
    <s v="KE-MUR-1801-18277"/>
    <x v="1"/>
    <s v=""/>
    <s v="24th December,2017"/>
    <d v="2017-12-24T00:00:00"/>
    <s v="18th January,2018"/>
    <d v="2018-01-18T00:00:00"/>
    <s v="Njuguna Peter Macharia"/>
    <s v="Male"/>
    <s v="25243297"/>
    <s v="726576455"/>
    <s v="726576455"/>
    <s v=""/>
    <s v="716647640"/>
    <n v="36.938012999999998"/>
    <n v="-0.851275"/>
    <s v="Murang'a"/>
    <s v="Kandara"/>
    <s v="Ruchu"/>
    <s v="Mukangu"/>
    <x v="1"/>
    <s v="Washington Mwangi"/>
    <s v="Washington Mwangi Muinuki"/>
    <s v="725344246"/>
    <s v="Informal Business"/>
    <s v="KENBIM"/>
  </r>
  <r>
    <s v="VPA6"/>
    <s v="KE-KIR-1803-18276"/>
    <x v="2"/>
    <s v="Hostile Client"/>
    <s v="21st February,2018"/>
    <d v="2018-02-21T00:00:00"/>
    <s v="23rd March,2018"/>
    <d v="2018-03-23T00:00:00"/>
    <s v="Kabuthia Johnson Muchira"/>
    <s v="Male"/>
    <s v="99999"/>
    <s v="720954932"/>
    <s v="720954932"/>
    <s v=""/>
    <s v="721945780"/>
    <n v="37.403914"/>
    <n v="-0.54984900000000003"/>
    <s v="Kirinyaga"/>
    <s v="Kirinyaga East"/>
    <s v="Gichugu"/>
    <s v="Mburi"/>
    <x v="1"/>
    <s v="Washington Mwangi"/>
    <s v="Washington Mwangi Muinuki"/>
    <s v="725344246"/>
    <s v="Informal Business"/>
    <s v="KENBIM"/>
  </r>
  <r>
    <s v="VPA6"/>
    <s v="KE-BOM-1802-18076"/>
    <x v="1"/>
    <s v=""/>
    <s v="10th November,2017"/>
    <d v="2017-11-10T00:00:00"/>
    <s v="26th February,2018"/>
    <d v="2018-02-26T00:00:00"/>
    <s v="Sigei Joel Kiplangat"/>
    <s v="Male"/>
    <s v="11636217"/>
    <s v="728488296"/>
    <s v="728488296"/>
    <s v=""/>
    <s v="732077704"/>
    <n v="35.092205999999997"/>
    <n v="-0.71734299999999995"/>
    <s v="Bomet"/>
    <s v="Sotik"/>
    <s v="Sotik"/>
    <s v="Kisabei"/>
    <x v="0"/>
    <s v="Patrick Kipronoh Mutai"/>
    <s v="Joash"/>
    <s v="713599874"/>
    <s v="Informal Business"/>
    <s v="MKD"/>
  </r>
  <r>
    <s v="VPA6"/>
    <s v="KE-BOM-1801-22193"/>
    <x v="0"/>
    <s v="Non Compliant"/>
    <s v="11th December,2017"/>
    <d v="2017-12-11T00:00:00"/>
    <s v="11th January,2018"/>
    <d v="2018-01-11T00:00:00"/>
    <s v="Ronoh Jane Chepkorir"/>
    <s v="Female"/>
    <s v="22306297"/>
    <s v="710733680"/>
    <s v="710733680"/>
    <s v=""/>
    <s v=""/>
    <n v="35.195439999999998"/>
    <n v="-0.63100599999999996"/>
    <s v="Bomet"/>
    <s v="Sotik"/>
    <s v="Kaplong"/>
    <s v="Kamirai"/>
    <x v="1"/>
    <s v="Philip Kurgat"/>
    <s v="Phillp Kurgat"/>
    <s v="726616639"/>
    <s v="Informal Business"/>
    <s v="MKD"/>
  </r>
  <r>
    <s v="VPA6"/>
    <s v="KE-NYE-1801-22327"/>
    <x v="1"/>
    <s v=""/>
    <s v="12th November,2017"/>
    <d v="2017-11-12T00:00:00"/>
    <s v="1st January,2018"/>
    <d v="2018-01-01T00:00:00"/>
    <s v="Wahome Francis Gakungu"/>
    <s v="Male"/>
    <s v="99999"/>
    <s v="720107624"/>
    <s v="720107624"/>
    <s v=""/>
    <s v="725308328"/>
    <n v="37.066884999999999"/>
    <n v="-0.44836500000000001"/>
    <s v="Nyeri"/>
    <s v="Mathira West"/>
    <s v="Mathira West"/>
    <s v="Kiangima Gathithi"/>
    <x v="1"/>
    <s v="Rural Green Energy Services"/>
    <s v="Samuel Migwi"/>
    <s v="725647705"/>
    <s v="Informal Business"/>
    <s v="KENBIM"/>
  </r>
  <r>
    <s v="VPA6"/>
    <s v="KE-NYE-1801-22326"/>
    <x v="1"/>
    <s v=""/>
    <s v="3rd January,2018"/>
    <d v="2018-01-03T00:00:00"/>
    <s v="12th January,2018"/>
    <d v="2018-01-12T00:00:00"/>
    <s v="Muikia John Maina"/>
    <s v="Male"/>
    <s v="8106502"/>
    <s v="727142201"/>
    <s v="727242201"/>
    <s v=""/>
    <s v="721480852"/>
    <n v="37.100068"/>
    <n v="-0.51893299999999998"/>
    <s v="Nyeri"/>
    <s v="Mathira West"/>
    <s v="Mathira West"/>
    <s v="Karogoto"/>
    <x v="1"/>
    <s v="Rural Green Energy Services"/>
    <s v="Samuel Migwi"/>
    <s v="725647705"/>
    <s v="Informal Business"/>
    <s v="MKD"/>
  </r>
  <r>
    <s v="VPA6"/>
    <s v="KE-NYE-1801-22328"/>
    <x v="1"/>
    <s v=""/>
    <s v="20th December,2017"/>
    <d v="2017-12-20T00:00:00"/>
    <s v="12th January,2018"/>
    <d v="2018-01-12T00:00:00"/>
    <s v="Kiguta Alice Wakunyu"/>
    <s v="Male"/>
    <s v="99999"/>
    <s v="728265358"/>
    <s v="728265358"/>
    <s v=""/>
    <s v="724264177"/>
    <n v="37.06588"/>
    <n v="-0.44577299999999997"/>
    <s v="Nyeri"/>
    <s v="Mathira West"/>
    <s v="Mathira West"/>
    <s v="Kiangima Gathithi"/>
    <x v="1"/>
    <s v="Rural Green Energy Services"/>
    <s v="Samuel Migwi"/>
    <s v="725647705"/>
    <s v="Informal Business"/>
    <s v="KENBIM"/>
  </r>
  <r>
    <s v="VPA6"/>
    <s v="KE-NYE-1801-22329"/>
    <x v="1"/>
    <s v=""/>
    <s v="11th December,2017"/>
    <d v="2017-12-11T00:00:00"/>
    <s v="22nd January,2018"/>
    <d v="2018-01-22T00:00:00"/>
    <s v="Kimaru Catherine Wairimu"/>
    <s v="Female"/>
    <s v="99999"/>
    <s v="720985471"/>
    <s v="720985471"/>
    <s v=""/>
    <s v="720959979"/>
    <n v="37.063564999999997"/>
    <n v="-0.44707999999999998"/>
    <s v="Nyeri"/>
    <s v="Mathira West"/>
    <s v="Mathira West"/>
    <s v="Kiangima"/>
    <x v="1"/>
    <s v="Rural Green Energy Services"/>
    <s v="Samuel Migwi"/>
    <s v="725647706"/>
    <s v="Informal Business"/>
    <s v="KENBIM"/>
  </r>
  <r>
    <s v="VPA6"/>
    <s v="KE-NYE-1801-22330"/>
    <x v="1"/>
    <s v=""/>
    <s v="25th November,2017"/>
    <d v="2017-11-25T00:00:00"/>
    <s v="14th January,2018"/>
    <d v="2018-01-14T00:00:00"/>
    <s v="Mwai Anne Mumbi"/>
    <s v="Female"/>
    <s v="99999"/>
    <s v="721526189"/>
    <s v="721526189"/>
    <s v=""/>
    <s v=""/>
    <n v="37.063161999999998"/>
    <n v="-0.445133"/>
    <s v="Nyeri"/>
    <s v="Mathira West"/>
    <s v="Mathira West"/>
    <s v="Kiangima"/>
    <x v="1"/>
    <s v="Rural Green Energy Services"/>
    <s v="Samuel Migwi"/>
    <s v="725647705"/>
    <s v="Informal Business"/>
    <s v="KENBIM"/>
  </r>
  <r>
    <s v="VPA6"/>
    <s v="KE-NYE-1801-22334"/>
    <x v="1"/>
    <s v=""/>
    <s v="13th December,2017"/>
    <d v="2017-12-13T00:00:00"/>
    <s v="20th January,2018"/>
    <d v="2018-01-20T00:00:00"/>
    <s v="Nderitu Ibrahim Ngatia"/>
    <s v="Male"/>
    <s v="99999"/>
    <s v="726891084"/>
    <s v="726891084"/>
    <s v=""/>
    <s v="743081926"/>
    <n v="37.087626999999998"/>
    <n v="-0.44800800000000002"/>
    <s v="Nyeri"/>
    <s v="Mathira West"/>
    <s v="Mathira West"/>
    <s v="Rititi"/>
    <x v="0"/>
    <s v="Rural Green Energy Services"/>
    <s v="Samuel Migwi"/>
    <s v="725647705"/>
    <s v="Informal Business"/>
    <s v="KENBIM"/>
  </r>
  <r>
    <s v="VPA6"/>
    <s v="KE-NYE-1801-22335"/>
    <x v="1"/>
    <s v=""/>
    <s v="2nd December,2017"/>
    <d v="2017-12-02T00:00:00"/>
    <s v="21st January,2018"/>
    <d v="2018-01-21T00:00:00"/>
    <s v="Muthigani Patrick Muriithi"/>
    <s v="Male"/>
    <s v="99999"/>
    <s v="714149996"/>
    <s v="714149996"/>
    <s v=""/>
    <s v="712482818"/>
    <n v="37.088230000000003"/>
    <n v="-0.44853199999999999"/>
    <s v="Nyeri"/>
    <s v="Mathira West"/>
    <s v="Mathira West"/>
    <s v="Rutiti"/>
    <x v="1"/>
    <s v="Rural Green Energy Services"/>
    <s v=""/>
    <s v=""/>
    <s v="Informal Business"/>
    <s v="KENBIM"/>
  </r>
  <r>
    <s v="VPA6"/>
    <s v="KE-NYE-1801-22336"/>
    <x v="1"/>
    <s v=""/>
    <s v="29th November,2017"/>
    <d v="2017-11-29T00:00:00"/>
    <s v="18th January,2018"/>
    <d v="2018-01-18T00:00:00"/>
    <s v="Githui Peter Mwaniki"/>
    <s v="Male"/>
    <s v="99999"/>
    <s v="723533150"/>
    <s v="723533150"/>
    <s v=""/>
    <s v="717224247"/>
    <n v="37.088859999999997"/>
    <n v="-0.4476"/>
    <s v="Nyeri"/>
    <s v="Mathira West"/>
    <s v="Mathira West"/>
    <s v="Rutiti"/>
    <x v="1"/>
    <s v="Rural Green Energy Services"/>
    <s v=""/>
    <s v=""/>
    <s v="Informal Business"/>
    <s v="KENBIM"/>
  </r>
  <r>
    <s v="VPA6"/>
    <s v="KE-NYE-1701-30027"/>
    <x v="1"/>
    <s v=""/>
    <s v="19th November,2016"/>
    <d v="2016-11-19T00:00:00"/>
    <s v="8th January,2017"/>
    <d v="2017-01-08T00:00:00"/>
    <s v="Macharia Ann Wanjiru"/>
    <s v="Male"/>
    <s v="23493756"/>
    <s v="713088890"/>
    <s v="723088898"/>
    <s v=""/>
    <s v="712186159"/>
    <n v="37.084355000000002"/>
    <n v="-0.44154300000000002"/>
    <s v="Nyeri"/>
    <s v="Mathira West"/>
    <s v="Mathira West"/>
    <s v="Kiamacibi"/>
    <x v="2"/>
    <s v="Rural Green Energy Services"/>
    <s v=""/>
    <s v=""/>
    <s v="Informal Business"/>
    <s v="KENBIM"/>
  </r>
  <r>
    <s v="VPA6"/>
    <s v="KE-NYE-1801-27896"/>
    <x v="1"/>
    <s v=""/>
    <s v="13th December,2017"/>
    <d v="2017-12-13T00:00:00"/>
    <s v="21st January,2018"/>
    <d v="2018-01-21T00:00:00"/>
    <s v="Gakuya Moses Njoroge"/>
    <s v="Male"/>
    <s v="99999"/>
    <s v="726470615"/>
    <s v="726470615"/>
    <s v=""/>
    <s v="821247304"/>
    <n v="37.079597"/>
    <n v="-0.44186500000000001"/>
    <s v="Nyeri"/>
    <s v="Mathira East"/>
    <s v="Mathira West"/>
    <s v="Ruthagati"/>
    <x v="4"/>
    <s v="Rural Green Energy Services"/>
    <s v=""/>
    <s v=""/>
    <s v="Informal Business"/>
    <s v="KENBIM"/>
  </r>
  <r>
    <s v="VPA6"/>
    <s v="KE-NYE-1801-27895"/>
    <x v="1"/>
    <s v=""/>
    <s v="13th December,2017"/>
    <d v="2017-12-13T00:00:00"/>
    <s v="5th January,2018"/>
    <d v="2018-01-05T00:00:00"/>
    <s v="Muriuki Faith Wanjiku"/>
    <s v="Female"/>
    <s v="99999"/>
    <s v="720957788"/>
    <s v="720957788"/>
    <s v=""/>
    <s v=""/>
    <n v="37.089542000000002"/>
    <n v="-0.446185"/>
    <s v="Nyeri"/>
    <s v="Mathira West"/>
    <s v="Mathira West"/>
    <s v="Rutiti"/>
    <x v="2"/>
    <s v="Rural Green Energy Services"/>
    <s v=""/>
    <s v=""/>
    <s v="Informal Business"/>
    <s v="KENBIM"/>
  </r>
  <r>
    <s v="VPA6"/>
    <s v="KE-NYE-1801-22333"/>
    <x v="1"/>
    <s v=""/>
    <s v="13th November,2017"/>
    <d v="2017-11-13T00:00:00"/>
    <s v="18th January,2018"/>
    <d v="2018-01-18T00:00:00"/>
    <s v="Githaiga Fredrick Githaiga"/>
    <s v="Male"/>
    <s v="99999"/>
    <s v="722969302"/>
    <s v="722969302"/>
    <s v=""/>
    <s v="722969302"/>
    <n v="37.081968000000003"/>
    <n v="-0.45156499999999999"/>
    <s v="Nyeri"/>
    <s v="Mathira East"/>
    <s v="Mathira West"/>
    <s v="Rititi"/>
    <x v="1"/>
    <s v="Rural Green Energy Services"/>
    <s v=""/>
    <s v="725647705"/>
    <s v="Informal Business"/>
    <s v="KENBIM"/>
  </r>
  <r>
    <s v="VPA6"/>
    <s v="KE-NYE-1801-223332"/>
    <x v="1"/>
    <s v=""/>
    <s v="13th December,2017"/>
    <d v="2017-12-13T00:00:00"/>
    <s v="13th January,2018"/>
    <d v="2018-01-13T00:00:00"/>
    <s v="Kaigugu Peris Wanja"/>
    <s v="Female"/>
    <s v="99999"/>
    <s v="734530725"/>
    <s v="734530725"/>
    <s v=""/>
    <s v="734936131"/>
    <n v="37.060144999999999"/>
    <n v="-0.45469999999999999"/>
    <s v="Nyeri"/>
    <s v="Mathira West"/>
    <s v="Mathira West"/>
    <s v="Kia Ngima"/>
    <x v="1"/>
    <s v="Rural Green Energy Services"/>
    <s v=""/>
    <s v=""/>
    <s v="Informal Business"/>
    <s v="KENBIM"/>
  </r>
  <r>
    <s v="VPA6"/>
    <s v="KE-NYE-1801-22337"/>
    <x v="0"/>
    <s v="Unreachable"/>
    <s v="12th December,2017"/>
    <d v="2017-12-12T00:00:00"/>
    <s v="9th January,2018"/>
    <d v="2018-01-09T00:00:00"/>
    <s v="Wangeci Dorcas Wandia"/>
    <s v="Male"/>
    <s v="23457698"/>
    <s v="702922727"/>
    <s v="702922727"/>
    <s v=""/>
    <s v="702922727"/>
    <n v="37.084485999999998"/>
    <n v="-0.44858799999999999"/>
    <s v="Nyeri"/>
    <s v="Mathira West"/>
    <s v="Mathira West"/>
    <s v="Rutiti"/>
    <x v="0"/>
    <s v="Rural Green Energy Services"/>
    <s v=""/>
    <s v=""/>
    <s v="Informal Business"/>
    <s v="KENBIM"/>
  </r>
  <r>
    <s v="VPA6"/>
    <s v="KE-MUR-1804-18282"/>
    <x v="1"/>
    <s v=""/>
    <s v="3rd April,2018"/>
    <d v="2018-04-03T00:00:00"/>
    <s v="27th April,2018"/>
    <d v="2018-04-27T00:00:00"/>
    <s v="Kanyi Samuel Njoroge"/>
    <s v="Male"/>
    <s v="1194918"/>
    <s v="720257474"/>
    <s v="720257474"/>
    <s v=""/>
    <s v=""/>
    <n v="36.967590999999999"/>
    <n v="-0.89041700000000001"/>
    <s v="Murang'a"/>
    <s v="Kandara"/>
    <s v="Ithiru"/>
    <s v="Kieni"/>
    <x v="1"/>
    <s v="Washington Mwangi"/>
    <s v="Washington Mwangi Muinuki"/>
    <s v="725344246"/>
    <s v="Informal Business"/>
    <s v="KENBIM"/>
  </r>
  <r>
    <s v="VPA6"/>
    <s v="KE-MUR-1712-18278"/>
    <x v="1"/>
    <s v=""/>
    <s v="31st October,2017"/>
    <d v="2017-10-31T00:00:00"/>
    <s v="20th December,2017"/>
    <d v="2017-12-20T00:00:00"/>
    <s v="Njuguna Ruth Wanjiku"/>
    <s v="Female"/>
    <s v="2045774"/>
    <s v="725353990"/>
    <s v="725353990"/>
    <s v=""/>
    <s v="727069996"/>
    <n v="36.826222999999999"/>
    <n v="-0.77619899999999997"/>
    <s v="Murang'a"/>
    <s v="Kigumo"/>
    <s v="Kangari"/>
    <s v="Manyata"/>
    <x v="3"/>
    <s v="Washington Mwangi"/>
    <s v="Washington Mwangi Muinuki"/>
    <s v="725344246"/>
    <s v="Informal Business"/>
    <s v="KENBIM"/>
  </r>
  <r>
    <s v="VPA6"/>
    <s v="KE-MUR-1712-18279"/>
    <x v="1"/>
    <s v=""/>
    <s v="1st November,2017"/>
    <d v="2017-11-01T00:00:00"/>
    <s v="11th December,2017"/>
    <d v="2017-12-11T00:00:00"/>
    <s v="Nganga Mary Mweru"/>
    <s v="Female"/>
    <s v="99999"/>
    <s v="724375222"/>
    <s v="724375222"/>
    <s v=""/>
    <s v=""/>
    <n v="36.827882000000002"/>
    <n v="-0.77598699999999998"/>
    <s v="Murang'a"/>
    <s v="Kigumo"/>
    <s v="Kangari"/>
    <s v="Manyata"/>
    <x v="3"/>
    <s v="Washington Mwangi"/>
    <s v="Washington Mwangi Muinuki"/>
    <s v="725344246"/>
    <s v="Informal Business"/>
    <s v="KENBIM"/>
  </r>
  <r>
    <s v="VPA6"/>
    <s v="KE-NAI-1803-18280"/>
    <x v="1"/>
    <s v=""/>
    <s v="14th February,2018"/>
    <d v="2018-02-14T00:00:00"/>
    <s v="29th March,2018"/>
    <d v="2018-03-29T00:00:00"/>
    <s v="Gachanja Robert Macharua"/>
    <s v="Male"/>
    <s v="5563291"/>
    <s v="729997769"/>
    <s v="729997769"/>
    <s v=""/>
    <s v="710157871"/>
    <n v="37.011982000000003"/>
    <n v="-1.2806630000000001"/>
    <s v="Nairobi"/>
    <s v="Roysambu"/>
    <s v="Kahawa"/>
    <s v="Baraka"/>
    <x v="1"/>
    <s v="Washington Mwangi"/>
    <s v="Washington Mwangi Muinuki"/>
    <s v="725344246"/>
    <s v="Informal Business"/>
    <s v="KENBIM"/>
  </r>
  <r>
    <s v="VPA6"/>
    <s v="KE-MAK-1802-23495"/>
    <x v="1"/>
    <s v=""/>
    <s v="13th December,2017"/>
    <d v="2017-12-13T00:00:00"/>
    <s v="1st February,2018"/>
    <d v="2018-02-01T00:00:00"/>
    <s v="Mutuku Frederick Mutuku"/>
    <s v="Male"/>
    <s v="20221132"/>
    <s v="727772553"/>
    <s v="727725573"/>
    <s v=""/>
    <s v="713801195"/>
    <n v="37.347171000000003"/>
    <n v="-1.7925249999999999"/>
    <s v="Makueni"/>
    <s v="Kilome"/>
    <s v="Kaiti"/>
    <s v="Inyonywe"/>
    <x v="7"/>
    <s v="Peter Kiniu"/>
    <s v="Peter Mbithi Kiniu"/>
    <s v="724261558"/>
    <s v="Informal Business"/>
    <s v="Modified Camartec Digester"/>
  </r>
  <r>
    <s v="VPA6"/>
    <s v="KE-UAS-1701-17760"/>
    <x v="1"/>
    <s v=""/>
    <s v="12th November,2016"/>
    <d v="2016-11-12T00:00:00"/>
    <s v="1st January,2017"/>
    <d v="2017-01-01T00:00:00"/>
    <s v="Kibor Peter"/>
    <s v="Male"/>
    <s v="99999"/>
    <s v="722559339"/>
    <s v="722559339"/>
    <s v=""/>
    <s v=""/>
    <n v="35.432169999999999"/>
    <n v="0.52873000000000003"/>
    <s v="Uasin Gishu"/>
    <s v="Moiben"/>
    <s v="Moiben"/>
    <s v="Kapsosio"/>
    <x v="2"/>
    <s v="Daniel Bartilol"/>
    <s v="Daniel Bartilol"/>
    <s v="724427455"/>
    <s v="Informal Business"/>
    <s v="KENBIM"/>
  </r>
  <r>
    <s v="VPA6"/>
    <s v="KE-KIR-1701-17586"/>
    <x v="1"/>
    <s v=""/>
    <s v="12th November,2016"/>
    <d v="2016-11-12T00:00:00"/>
    <s v="1st January,2017"/>
    <d v="2017-01-01T00:00:00"/>
    <s v="Daniel Muriuki Kamotho"/>
    <s v="Male"/>
    <s v="23674192"/>
    <s v="729985139"/>
    <s v="2.55E+11"/>
    <s v=""/>
    <s v=""/>
    <n v="37.251269999999998"/>
    <n v="-0.476769"/>
    <s v="Kirinyaga"/>
    <s v="Kerugoya/Kutus"/>
    <s v="Mutira"/>
    <s v="Kaaraini"/>
    <x v="2"/>
    <s v="Patrick Kinyua"/>
    <s v="Patrick Kinyua"/>
    <s v="716073975"/>
    <s v="Informal Business"/>
    <s v="KENBIM"/>
  </r>
  <r>
    <s v="VPA6"/>
    <s v="KE-UAS-1707-17761"/>
    <x v="1"/>
    <s v=""/>
    <s v="7th May,2017"/>
    <d v="2017-05-07T00:00:00"/>
    <s v="30th July,2017"/>
    <d v="2017-07-30T00:00:00"/>
    <s v="Kibor Francis Matiba"/>
    <s v="Male"/>
    <s v="99999"/>
    <s v="727043509"/>
    <s v="727043509"/>
    <s v=""/>
    <s v=""/>
    <n v="35.432884999999999"/>
    <n v="0.52699799999999997"/>
    <s v="Uasin Gishu"/>
    <s v="Moiben"/>
    <s v="Moiben"/>
    <s v="Kapsosio"/>
    <x v="1"/>
    <s v="Daniel Bartilol"/>
    <s v="Daniel Bartilol"/>
    <s v="724427445"/>
    <s v="Informal Business"/>
    <s v="KENBIM"/>
  </r>
  <r>
    <s v="VPA6"/>
    <s v="KE-KIS-1704-18257"/>
    <x v="1"/>
    <s v=""/>
    <s v="3rd March,2017"/>
    <d v="2017-03-03T00:00:00"/>
    <s v="22nd April,2017"/>
    <d v="2017-04-22T00:00:00"/>
    <s v="Mageto Ombeka Julius"/>
    <s v="Male"/>
    <s v="1640901"/>
    <s v="721236719"/>
    <s v="721236719"/>
    <s v=""/>
    <s v=""/>
    <n v="34.668052000000003"/>
    <n v="-0.69385799999999997"/>
    <s v="Kisii"/>
    <s v="Kisii South"/>
    <s v="Iyabe"/>
    <s v="Bochari"/>
    <x v="0"/>
    <s v="Thomas Mboya Omwadho"/>
    <s v="Thomas Mboya Omwadho"/>
    <s v="725043676"/>
    <s v="Informal Business"/>
    <s v="KENBIM"/>
  </r>
  <r>
    <s v="VPA6"/>
    <s v="KE-TRA-1801-23409"/>
    <x v="0"/>
    <s v="Non Compliant"/>
    <s v="15th November,2017"/>
    <d v="2017-11-15T00:00:00"/>
    <s v="4th January,2018"/>
    <d v="2018-01-04T00:00:00"/>
    <s v="Wambaya Aggrey Wambaya"/>
    <s v="Male"/>
    <s v="7909877"/>
    <s v="713711140"/>
    <s v="713711140"/>
    <s v=""/>
    <s v="0"/>
    <n v="34.890881999999998"/>
    <n v="0.87346299999999999"/>
    <s v="Trans Nzoia"/>
    <s v="Kiminini"/>
    <s v="Kiminini"/>
    <s v="Sabata"/>
    <x v="1"/>
    <s v="Bernard Ambani"/>
    <s v="Bernard Ambani Lumasani"/>
    <s v="728447327"/>
    <s v="Informal Business"/>
    <s v="KENBIM"/>
  </r>
  <r>
    <s v="VPA6"/>
    <s v="KE-BUS-1706-234010"/>
    <x v="1"/>
    <s v=""/>
    <s v="10th May,2017"/>
    <d v="2017-05-10T00:00:00"/>
    <s v="6th June,2017"/>
    <d v="2017-06-06T00:00:00"/>
    <s v="Ochieng Christianus Ochieng"/>
    <s v="Male"/>
    <s v="28167121"/>
    <s v="702421655"/>
    <s v="702421655"/>
    <s v=""/>
    <s v="0"/>
    <n v="34.326028000000001"/>
    <n v="0.333208"/>
    <s v="Busia"/>
    <s v="Butula"/>
    <s v="Lugulu"/>
    <s v="Nakaiyo"/>
    <x v="1"/>
    <s v="Bernard Ambani"/>
    <s v="Benard Ambani Lumasani"/>
    <s v="737689907"/>
    <s v="Informal Business"/>
    <s v="KENBIM"/>
  </r>
  <r>
    <s v="VPA6"/>
    <s v="KE-TAI-1805-27902"/>
    <x v="2"/>
    <s v="Institutional Plant"/>
    <s v="2nd April,2018"/>
    <d v="2018-04-02T00:00:00"/>
    <s v="2nd May,2018"/>
    <d v="2018-05-02T00:00:00"/>
    <s v="Canon Kituri High School"/>
    <s v="Institutional"/>
    <s v="13270034"/>
    <s v="715812377"/>
    <s v="715812377"/>
    <s v=""/>
    <s v=""/>
    <n v="38.359878000000002"/>
    <n v="-3.4325260000000002"/>
    <s v="Taita/Taveta"/>
    <s v="Wundanyi"/>
    <s v="Werugha"/>
    <s v="Kitehe"/>
    <x v="1"/>
    <s v="Biogas Taita Limited"/>
    <s v="Jotham Kaluma"/>
    <s v="705364440"/>
    <s v="Informal Business"/>
    <s v="KENBIM"/>
  </r>
  <r>
    <s v="VPA6"/>
    <s v="KE-KIA-1710-23593"/>
    <x v="1"/>
    <s v=""/>
    <s v="12th August,2017"/>
    <d v="2017-08-12T00:00:00"/>
    <s v="1st October,2017"/>
    <d v="2017-10-01T00:00:00"/>
    <s v="Kihiu Hottensiah Wanjuku"/>
    <s v="Female"/>
    <s v="3678346"/>
    <s v="729851833"/>
    <s v="729851833"/>
    <s v=""/>
    <s v="723309556"/>
    <n v="36.665793000000001"/>
    <n v="-1.2112579999999999"/>
    <s v="Kiambu"/>
    <s v="Limuru"/>
    <s v="Muguga"/>
    <s v="Kamuguga"/>
    <x v="1"/>
    <s v="Peter Kiniu"/>
    <s v="Peter Mbithi Kiniu"/>
    <s v="724261558"/>
    <s v="Informal Business"/>
    <s v="KENBIM"/>
  </r>
  <r>
    <s v="VPA6"/>
    <s v="KE-BOM-1710-18140"/>
    <x v="1"/>
    <s v=""/>
    <s v="5th September,2017"/>
    <d v="2017-09-05T00:00:00"/>
    <s v="25th October,2017"/>
    <d v="2017-10-25T00:00:00"/>
    <s v="Korir Simon K"/>
    <s v="Male"/>
    <s v="99999"/>
    <s v="0"/>
    <s v="711824729"/>
    <s v=""/>
    <s v=""/>
    <n v="35.072507999999999"/>
    <n v="-0.82930700000000002"/>
    <s v="Bomet"/>
    <s v="Chepalungu"/>
    <s v="Ndanai"/>
    <s v="Rotik"/>
    <x v="0"/>
    <s v="Joseph Tonui"/>
    <s v="Joseph Tonui"/>
    <s v="725682424"/>
    <s v="Informal Business"/>
    <s v="MKD"/>
  </r>
  <r>
    <s v="VPA6"/>
    <s v="KE-TAI-1801-17726"/>
    <x v="1"/>
    <s v=""/>
    <s v="7th December,2017"/>
    <d v="2017-12-07T00:00:00"/>
    <s v="26th January,2018"/>
    <d v="2018-01-26T00:00:00"/>
    <s v="Mwangoo Stanley Mwangada"/>
    <s v="Male"/>
    <s v="22444148"/>
    <s v="726838140"/>
    <s v="726838140"/>
    <s v=""/>
    <s v="726982299"/>
    <n v="38.332054999999997"/>
    <n v="-3.4341979999999999"/>
    <s v="Taita/Taveta"/>
    <s v="Wundanyi"/>
    <s v="Bura"/>
    <s v="Gandenyi"/>
    <x v="2"/>
    <s v="Carly Mwandigha"/>
    <s v="Carly C Mwandigha"/>
    <s v="727154572"/>
    <s v="Informal Business"/>
    <s v="KENBIM"/>
  </r>
  <r>
    <s v="VPA6"/>
    <s v="KE-UAS-1711-23411"/>
    <x v="1"/>
    <s v=""/>
    <s v="6th October,2017"/>
    <d v="2017-10-06T00:00:00"/>
    <s v="25th November,2017"/>
    <d v="2017-11-25T00:00:00"/>
    <s v="Namoru Hellen"/>
    <s v="Female"/>
    <s v="99999"/>
    <s v="721858853"/>
    <s v="721858853"/>
    <s v=""/>
    <s v=""/>
    <n v="35.081913"/>
    <n v="0.64968199999999998"/>
    <s v="Uasin Gishu"/>
    <s v="Turbo"/>
    <s v="Turbo"/>
    <s v="Kilimani"/>
    <x v="1"/>
    <s v="Bernard Ambani"/>
    <s v="Benard Ambani Lumasani"/>
    <s v="737689907"/>
    <s v="Informal Business"/>
    <s v="KENBIM"/>
  </r>
  <r>
    <s v="VPA6"/>
    <s v="KE-UAS-1712-23412"/>
    <x v="1"/>
    <s v=""/>
    <s v="6th September,2017"/>
    <d v="2017-09-06T00:00:00"/>
    <s v="18th December,2017"/>
    <d v="2017-12-18T00:00:00"/>
    <s v="Chebii Andrew"/>
    <s v="Male"/>
    <s v="30251081"/>
    <s v="703817840"/>
    <s v="703817840"/>
    <s v=""/>
    <s v=""/>
    <n v="35.189073"/>
    <n v="0.92852699999999999"/>
    <s v="Uasin Gishu"/>
    <s v="Soy"/>
    <s v="Soy"/>
    <s v="Perkera"/>
    <x v="3"/>
    <s v="Bernard Ambani"/>
    <s v="Benard Ambani Lumasani"/>
    <s v="737689907"/>
    <s v="Informal Business"/>
    <s v="KENBIM"/>
  </r>
  <r>
    <s v="VPA6"/>
    <s v="KE-NYA-1707-18888"/>
    <x v="1"/>
    <s v=""/>
    <s v="12th May,2017"/>
    <d v="2017-05-12T00:00:00"/>
    <s v="1st July,2017"/>
    <d v="2017-07-01T00:00:00"/>
    <s v="Gichohi Margret Muthoni"/>
    <s v="Male"/>
    <s v="56234508"/>
    <s v="722428841"/>
    <s v="722428841"/>
    <s v=""/>
    <s v=""/>
    <n v="36.271892999999999"/>
    <n v="-0.120837"/>
    <s v="Nyandarua"/>
    <s v="Ol Joro Orok"/>
    <s v="Ngano"/>
    <s v="Mwanda"/>
    <x v="2"/>
    <s v="David Chege"/>
    <s v="David Chege Wangui"/>
    <s v="700713274"/>
    <s v="Informal Business"/>
    <s v="MKD"/>
  </r>
  <r>
    <s v="VPA6"/>
    <s v="KE-BAR-1804-19079"/>
    <x v="1"/>
    <s v=""/>
    <s v="15th July,2017"/>
    <d v="2017-07-15T00:00:00"/>
    <s v="11th April,2018"/>
    <d v="2018-04-11T00:00:00"/>
    <s v="Simon Tarus"/>
    <s v="Male"/>
    <s v="7946865"/>
    <s v="720330407"/>
    <s v="720330407"/>
    <s v=""/>
    <s v=""/>
    <n v="35.571047999999998"/>
    <n v="-5.0500000000000002E-4"/>
    <s v="Baringo"/>
    <s v="Koibatek"/>
    <s v="Mumberes"/>
    <s v="Kapkechir"/>
    <x v="2"/>
    <s v="Erickson K Musani"/>
    <s v="Ericson Kibet Musani"/>
    <s v="724601107"/>
    <s v="Informal Business"/>
    <s v="KENBIM"/>
  </r>
  <r>
    <s v="VPA6"/>
    <s v="KE-THA-1712-23103"/>
    <x v="1"/>
    <s v=""/>
    <s v="10th November,2017"/>
    <d v="2017-11-10T00:00:00"/>
    <s v="15th December,2017"/>
    <d v="2017-12-15T00:00:00"/>
    <s v="Mutegi Mercy Kanjiru"/>
    <s v="Female"/>
    <s v="20375390"/>
    <s v="727878519"/>
    <s v="727878519"/>
    <s v=""/>
    <s v=""/>
    <n v="37.602504000000003"/>
    <n v="-0.22967499999999999"/>
    <s v="Tharaka-Nithi"/>
    <s v="Maara"/>
    <s v="Chogoria"/>
    <s v="Makuri"/>
    <x v="2"/>
    <s v="Gilbert Mugendi"/>
    <s v="Gilbert  Mugendi"/>
    <s v=""/>
    <s v="Informal Business"/>
    <s v="KENBIM"/>
  </r>
  <r>
    <s v="VPA6"/>
    <s v="KE-THA-1712-23104"/>
    <x v="1"/>
    <s v=""/>
    <s v="17th November,2017"/>
    <d v="2017-11-17T00:00:00"/>
    <s v="15th December,2017"/>
    <d v="2017-12-15T00:00:00"/>
    <s v="Mukarako George Mutembei"/>
    <s v="Male"/>
    <s v="99999"/>
    <s v="704101004"/>
    <s v="704101004"/>
    <s v=""/>
    <s v="724639930"/>
    <n v="37.606116"/>
    <n v="-0.23158500000000001"/>
    <s v="Tharaka-Nithi"/>
    <s v="Maara"/>
    <s v="Chogoria"/>
    <s v="Irera"/>
    <x v="2"/>
    <s v="Gilbert Mugendi"/>
    <s v="Gilbert  Mugendi"/>
    <s v=""/>
    <s v="Informal Business"/>
    <s v="KENBIM"/>
  </r>
  <r>
    <s v="VPA6"/>
    <s v="KE-THA-1711-23105"/>
    <x v="1"/>
    <s v=""/>
    <s v="9th October,2017"/>
    <d v="2017-10-09T00:00:00"/>
    <s v="5th November,2017"/>
    <d v="2017-11-05T00:00:00"/>
    <s v="Kaburu Kenneth Kinoti"/>
    <s v="Male"/>
    <s v="24119609"/>
    <s v="723373192"/>
    <s v="723373192"/>
    <s v=""/>
    <s v="707189030"/>
    <n v="37.606287000000002"/>
    <n v="-0.22977500000000001"/>
    <s v="Tharaka-Nithi"/>
    <s v="Maara"/>
    <s v="Chogoria"/>
    <s v="Makuri"/>
    <x v="2"/>
    <s v="Gilbert Mugendi"/>
    <s v="Gilbert  Mugendi"/>
    <s v=""/>
    <s v="Informal Business"/>
    <s v="KENBIM"/>
  </r>
  <r>
    <s v="VPA6"/>
    <s v="KE-THA-1710-23107"/>
    <x v="1"/>
    <s v=""/>
    <s v="24th September,2017"/>
    <d v="2017-09-24T00:00:00"/>
    <s v="15th October,2017"/>
    <d v="2017-10-15T00:00:00"/>
    <s v="Mburia Calfred Mugendi"/>
    <s v="Male"/>
    <s v="7410339"/>
    <s v="725825139"/>
    <s v="725825139"/>
    <s v=""/>
    <s v="710701697"/>
    <n v="37.607061999999999"/>
    <n v="-0.23011200000000001"/>
    <s v="Tharaka-Nithi"/>
    <s v="Maara"/>
    <s v="Chogoria"/>
    <s v="Makuri"/>
    <x v="2"/>
    <s v="Gilbert Mugendi"/>
    <s v="Gilbert  Mugendi"/>
    <s v="720829834"/>
    <s v="Informal Business"/>
    <s v="KENBIM"/>
  </r>
  <r>
    <s v="VPA6"/>
    <s v="KE-THA-1801-27928"/>
    <x v="1"/>
    <s v=""/>
    <s v="15th November,2017"/>
    <d v="2017-11-15T00:00:00"/>
    <s v="10th January,2018"/>
    <d v="2018-01-10T00:00:00"/>
    <s v="Kirunja Martin Mwenda"/>
    <s v="Male"/>
    <s v="21517042"/>
    <s v="723001482"/>
    <s v="723001482"/>
    <s v=""/>
    <s v="714050960"/>
    <n v="37.590226999999999"/>
    <n v="-0.204036"/>
    <s v="Tharaka-Nithi"/>
    <s v="Maara"/>
    <s v="Chogoria"/>
    <s v="Kianchuku"/>
    <x v="1"/>
    <s v="Gilbert Mugendi"/>
    <s v="Gilbert  Mugendi"/>
    <s v=""/>
    <s v="Informal Business"/>
    <s v="KENBIM"/>
  </r>
  <r>
    <s v="VPA6"/>
    <s v="KE-THA-1710-23111"/>
    <x v="1"/>
    <s v=""/>
    <s v="28th September,2017"/>
    <d v="2017-09-28T00:00:00"/>
    <s v="8th October,2017"/>
    <d v="2017-10-08T00:00:00"/>
    <s v="Marete Loyoford Miriti"/>
    <s v="Male"/>
    <s v="23031192"/>
    <s v="725825139"/>
    <s v="714194326"/>
    <s v=""/>
    <s v="790035321"/>
    <n v="37.607937"/>
    <n v="-0.230104"/>
    <s v="Tharaka-Nithi"/>
    <s v="Maara"/>
    <s v="Cho9"/>
    <s v="Makuri"/>
    <x v="2"/>
    <s v="Gilbert Mugendi"/>
    <s v="Gilbert  Mugendi"/>
    <s v=""/>
    <s v="Informal Business"/>
    <s v="KENBIM"/>
  </r>
  <r>
    <s v="VPA6"/>
    <s v="KE-EMB-1708-23448"/>
    <x v="1"/>
    <s v=""/>
    <s v="5th July,2017"/>
    <d v="2017-07-05T00:00:00"/>
    <s v="30th August,2017"/>
    <d v="2017-08-30T00:00:00"/>
    <s v="Ndwiga Daniel"/>
    <s v="Male"/>
    <s v="99999"/>
    <s v="712322502"/>
    <s v="7123871904"/>
    <s v=""/>
    <s v=""/>
    <n v="37.519708000000001"/>
    <n v="-0.46499800000000002"/>
    <s v="Embu"/>
    <s v="Embu West"/>
    <s v="Makengi"/>
    <s v="Mutira"/>
    <x v="0"/>
    <s v="Simon Kamau"/>
    <s v="Simon Kamau"/>
    <s v="718265838"/>
    <s v="Informal Business"/>
    <s v="KENBIM"/>
  </r>
  <r>
    <s v="VPA6"/>
    <s v="KE-THA-1711-23106"/>
    <x v="1"/>
    <s v=""/>
    <s v="15th October,2017"/>
    <d v="2017-10-15T00:00:00"/>
    <s v="3rd November,2017"/>
    <d v="2017-11-03T00:00:00"/>
    <s v="Kaburu Humphrey Njeru"/>
    <s v="Male"/>
    <s v="11401146"/>
    <s v="720149123"/>
    <s v="720149123"/>
    <s v=""/>
    <s v=""/>
    <n v="37.606439000000002"/>
    <n v="-0.229214"/>
    <s v="Tharaka-Nithi"/>
    <s v="Maara"/>
    <s v="Chogoria"/>
    <s v="Makuri"/>
    <x v="1"/>
    <s v="Gilbert Mugendi"/>
    <s v="Gilbert  Mugendi"/>
    <s v=""/>
    <s v="Informal Business"/>
    <s v="KENBIM"/>
  </r>
  <r>
    <s v="VPA6"/>
    <s v="KE-BAR-1804-19080"/>
    <x v="1"/>
    <s v=""/>
    <s v="20th April,2017"/>
    <d v="2017-04-20T00:00:00"/>
    <s v="11th April,2018"/>
    <d v="2018-04-11T00:00:00"/>
    <s v="Elijah Tubei"/>
    <s v="Male"/>
    <s v="11427478"/>
    <s v="729540323"/>
    <s v="712232800"/>
    <s v=""/>
    <s v="729540323"/>
    <n v="35.582261000000003"/>
    <n v="1.866E-3"/>
    <s v="Baringo"/>
    <s v="Koibatek"/>
    <s v="Mumberes"/>
    <s v="Chemokoch"/>
    <x v="2"/>
    <s v="Erickson K Musani"/>
    <s v="Ericson Kibet Musani"/>
    <s v="724601107"/>
    <s v="Informal Business"/>
    <s v="KENBIM"/>
  </r>
  <r>
    <s v="VPA6"/>
    <s v="KE-KIA-1708-23492"/>
    <x v="0"/>
    <s v="Grievance"/>
    <s v="29th June,2017"/>
    <d v="2017-06-29T00:00:00"/>
    <s v="18th August,2017"/>
    <d v="2017-08-18T00:00:00"/>
    <s v="Njoroge Peter"/>
    <s v="Male"/>
    <s v="5207184"/>
    <s v="725985782"/>
    <s v="725985782"/>
    <s v=""/>
    <s v=""/>
    <n v="36.600748000000003"/>
    <n v="-1.2084269999999999"/>
    <s v="Kiambu"/>
    <s v="Limuru"/>
    <s v="Ndeiya"/>
    <s v="Thigiyo"/>
    <x v="1"/>
    <s v="Peter Kiniu"/>
    <s v="Peter Mbithi Kiniu"/>
    <s v="724261558"/>
    <s v="Informal Business"/>
    <s v="KENBIM"/>
  </r>
  <r>
    <s v="VPA6"/>
    <s v="KE-TRA-1804-17862"/>
    <x v="1"/>
    <s v=""/>
    <s v="22nd February,2018"/>
    <d v="2018-02-22T00:00:00"/>
    <s v="13th April,2018"/>
    <d v="2018-04-13T00:00:00"/>
    <s v="Odiaga Gladys"/>
    <s v="Female"/>
    <s v="674417"/>
    <s v="721676498"/>
    <s v="721676498"/>
    <s v=""/>
    <s v=""/>
    <n v="35.050527000000002"/>
    <n v="0.97775100000000004"/>
    <s v="Trans Nzoia"/>
    <s v="Kiminini"/>
    <s v="Sirende"/>
    <s v="Nyakinywa"/>
    <x v="3"/>
    <s v="Gillet Lihanda"/>
    <s v="Gillet Savayi Lihanda"/>
    <s v="728998455"/>
    <s v="Informal Business"/>
    <s v="KENBIM"/>
  </r>
  <r>
    <s v="VPA6"/>
    <s v="KE-TAI-1607-23610"/>
    <x v="1"/>
    <s v=""/>
    <s v="27th May,2016"/>
    <d v="2016-05-27T00:00:00"/>
    <s v="16th July,2016"/>
    <d v="2016-07-16T00:00:00"/>
    <s v="Maghaga Josephat Kilai"/>
    <s v="Male"/>
    <s v="150925"/>
    <s v="728962941"/>
    <s v="728962941"/>
    <s v=""/>
    <s v=""/>
    <n v="38.365186000000001"/>
    <n v="-3.4139200000000001"/>
    <s v="Taita/Taveta"/>
    <s v="Wundanyi"/>
    <s v="Wundanyi"/>
    <s v="Mlawa"/>
    <x v="1"/>
    <s v="Silvester M Mwadime"/>
    <s v="Silvester Mwadime"/>
    <s v="704388582"/>
    <s v="Informal Business"/>
    <s v="KENBIM"/>
  </r>
  <r>
    <s v="VPA6"/>
    <s v="KE-MER-1803-23422"/>
    <x v="1"/>
    <s v=""/>
    <s v="26th January,2018"/>
    <d v="2018-01-26T00:00:00"/>
    <s v="5th March,2018"/>
    <d v="2018-03-05T00:00:00"/>
    <s v="Karauri Regina Nyoroka"/>
    <s v="Female"/>
    <s v="26312157"/>
    <s v="722443082"/>
    <s v="722443082"/>
    <s v=""/>
    <s v=""/>
    <n v="37.873043000000003"/>
    <n v="0.12783600000000001"/>
    <s v="Meru"/>
    <s v="Tigania East"/>
    <s v="Akamia"/>
    <s v="Nkomo"/>
    <x v="2"/>
    <s v="Joseph Mbariu"/>
    <s v="Joseph Mbariu"/>
    <s v="722351016"/>
    <s v="Informal Business"/>
    <s v="KENBIM"/>
  </r>
  <r>
    <s v="VPA6"/>
    <s v="KE-THA-1709-23423"/>
    <x v="1"/>
    <s v=""/>
    <s v="28th August,2017"/>
    <d v="2017-08-28T00:00:00"/>
    <s v="25th September,2017"/>
    <d v="2017-09-25T00:00:00"/>
    <s v="Kaburu Lucyline Karimi"/>
    <s v="Female"/>
    <s v="3462530"/>
    <s v="720878935"/>
    <s v="720878935"/>
    <s v=""/>
    <s v="724793750"/>
    <n v="37.664873"/>
    <n v="-0.29588700000000001"/>
    <s v="Tharaka-Nithi"/>
    <s v="Maara"/>
    <s v="Mitheru"/>
    <s v="Pui"/>
    <x v="2"/>
    <s v="Joseph Mbariu"/>
    <s v="Joseph Mbariu"/>
    <s v="722351016"/>
    <s v="Informal Business"/>
    <s v="KENBIM"/>
  </r>
  <r>
    <s v="VPA6"/>
    <s v="KE-NAN-1803-23537"/>
    <x v="1"/>
    <s v=""/>
    <s v="16th December,2017"/>
    <d v="2017-12-16T00:00:00"/>
    <s v="3rd March,2018"/>
    <d v="2018-03-03T00:00:00"/>
    <s v="Metto John"/>
    <s v="Male"/>
    <s v="9101604"/>
    <s v="724790542"/>
    <s v="724790542"/>
    <s v=""/>
    <s v="721696108"/>
    <n v="35.302653999999997"/>
    <n v="0.174568"/>
    <s v="Nandi"/>
    <s v="Nandi Hills"/>
    <s v="Koilot"/>
    <s v="Chepngetuny"/>
    <x v="7"/>
    <s v="Emanuel  Lagat"/>
    <s v="Emmanuel  Lagat"/>
    <s v="725978766"/>
    <s v="Informal Business"/>
    <s v="MKD"/>
  </r>
  <r>
    <s v="VPA6"/>
    <s v="KE-NYE-1804-21397"/>
    <x v="1"/>
    <s v=""/>
    <s v="25th February,2018"/>
    <d v="2018-02-25T00:00:00"/>
    <s v="16th April,2018"/>
    <d v="2018-04-16T00:00:00"/>
    <s v="Weru Grace Wanjiru"/>
    <s v="Female"/>
    <s v="99999"/>
    <s v="720245603"/>
    <s v="720245603"/>
    <s v=""/>
    <s v="724453658"/>
    <n v="37.080910000000003"/>
    <n v="-0.57235499999999995"/>
    <s v="Nyeri"/>
    <s v="Mukurweni"/>
    <s v="Mihuti"/>
    <s v="Ikiraniro"/>
    <x v="2"/>
    <s v="Simon Kabucho"/>
    <s v="Simon Kabucho"/>
    <s v="726725953"/>
    <s v="Informal Business"/>
    <s v="MKD"/>
  </r>
  <r>
    <s v="VPA6"/>
    <s v="KE-NYA-1708-21867"/>
    <x v="1"/>
    <s v=""/>
    <s v="26th June,2017"/>
    <d v="2017-06-26T00:00:00"/>
    <s v="15th August,2017"/>
    <d v="2017-08-15T00:00:00"/>
    <s v="Ngari Stanley Mwangi"/>
    <s v="Male"/>
    <s v="4670334"/>
    <s v="722641246"/>
    <s v="722641246"/>
    <s v=""/>
    <s v="763641246"/>
    <n v="36.452711999999998"/>
    <n v="4.9232999999999999E-2"/>
    <s v="Nyandarua"/>
    <s v="Ndaragwa"/>
    <s v="Mathingira"/>
    <s v="Kware"/>
    <x v="2"/>
    <s v="Harun Muchiri Stephen"/>
    <s v="Harun Muchiri Stephen"/>
    <s v="727561499"/>
    <s v="Informal Business"/>
    <s v="KENBIM"/>
  </r>
  <r>
    <s v="VPA6"/>
    <s v="KE-LAI-1611-17584"/>
    <x v="1"/>
    <s v=""/>
    <s v="12th September,2016"/>
    <d v="2016-09-12T00:00:00"/>
    <s v="1st November,2016"/>
    <d v="2016-11-01T00:00:00"/>
    <s v="Daniel Kabiru Mutoru"/>
    <s v="Male"/>
    <s v="10877383"/>
    <s v="722245998"/>
    <s v="2.55E+11"/>
    <s v=""/>
    <s v=""/>
    <n v="36.375833999999998"/>
    <n v="0.17005700000000001"/>
    <s v="Laikipia"/>
    <s v="Laikipia  West"/>
    <s v="Oljabet"/>
    <s v="Liron"/>
    <x v="1"/>
    <s v="Harun Muchiri Stephen"/>
    <s v="Harun Muchiri Stephen"/>
    <s v="254727561499"/>
    <s v="Informal Business"/>
    <s v="KENBIM"/>
  </r>
  <r>
    <s v="VPA6"/>
    <s v="KE-NYA-1701-27864"/>
    <x v="1"/>
    <s v=""/>
    <s v="20th November,2016"/>
    <d v="2016-11-20T00:00:00"/>
    <s v="9th January,2017"/>
    <d v="2017-01-09T00:00:00"/>
    <s v="Kamami Martin Igecha"/>
    <s v="Male"/>
    <s v="99999"/>
    <s v="722458141"/>
    <s v="722458141"/>
    <s v=""/>
    <s v=""/>
    <n v="36.340882999999998"/>
    <n v="-0.18718000000000001"/>
    <s v="Nyandarua"/>
    <s v="Ol Kalou"/>
    <s v="Rurii"/>
    <s v="Matwiku"/>
    <x v="10"/>
    <s v="Harun Muchiri Stephen"/>
    <s v="Harun Muchiri Stephen"/>
    <s v="727561499"/>
    <s v="Informal Business"/>
    <s v="KENBIM"/>
  </r>
  <r>
    <s v="VPA6"/>
    <s v="KE-KIA-1801-17957"/>
    <x v="1"/>
    <s v=""/>
    <s v="17th December,2017"/>
    <d v="2017-12-17T00:00:00"/>
    <s v="17th January,2018"/>
    <d v="2018-01-17T00:00:00"/>
    <s v="Mburu Grace Wahu"/>
    <s v="Female"/>
    <s v="996206"/>
    <s v="72027234"/>
    <s v="720272534"/>
    <s v=""/>
    <s v="705702827"/>
    <n v="36.746042000000003"/>
    <n v="-0.99803299999999995"/>
    <s v="Kiambu"/>
    <s v="Lari"/>
    <s v="Gatamaiyu"/>
    <s v="Gachoire"/>
    <x v="2"/>
    <s v="Joseph Muchirira Mugo"/>
    <s v="Joseph Muchirira Mugo"/>
    <s v="723483314"/>
    <s v="Informal Business"/>
    <s v="KENBIM"/>
  </r>
  <r>
    <s v="VPA6"/>
    <s v="KE-TRA-1804-17797"/>
    <x v="1"/>
    <s v=""/>
    <s v="2nd April,2018"/>
    <d v="2018-04-02T00:00:00"/>
    <s v="14th April,2018"/>
    <d v="2018-04-14T00:00:00"/>
    <s v="Kahiga Joseph"/>
    <s v="Male"/>
    <s v="99999"/>
    <s v="722774082"/>
    <s v="722774082"/>
    <s v=""/>
    <s v=""/>
    <n v="34.995612000000001"/>
    <n v="0.94444899999999998"/>
    <s v="Trans Nzoia"/>
    <s v="Kiminini"/>
    <s v="Waitaluk"/>
    <s v="Kambi Chui"/>
    <x v="0"/>
    <s v="Eliud Simiyu Wamalwa"/>
    <s v="Eliud Simiyu Wamalwa"/>
    <s v="724690775"/>
    <s v="Informal Business"/>
    <s v="KENBIM"/>
  </r>
  <r>
    <s v="VPA6"/>
    <s v="KE-UAS-1804-17864"/>
    <x v="1"/>
    <s v=""/>
    <s v="28th February,2018"/>
    <d v="2018-02-28T00:00:00"/>
    <s v="19th April,2018"/>
    <d v="2018-04-19T00:00:00"/>
    <s v="Mangira Joseph Murei"/>
    <s v="Male"/>
    <s v="40676587"/>
    <s v="720713250"/>
    <s v="720713250"/>
    <s v=""/>
    <s v=""/>
    <n v="35.188605000000003"/>
    <n v="0.57542300000000002"/>
    <s v="Uasin Gishu"/>
    <s v="Turbo"/>
    <s v="Kamagut"/>
    <s v="Kuresiet"/>
    <x v="6"/>
    <s v="Gillet Lihanda"/>
    <s v="Gillet Savayi Lihanda"/>
    <s v="728998455"/>
    <s v="Informal Business"/>
    <s v="AKUT"/>
  </r>
  <r>
    <s v="VPA6"/>
    <s v="KE-HOM-1701-18000"/>
    <x v="1"/>
    <s v=""/>
    <s v="10th January,2017"/>
    <d v="2017-01-10T00:00:00"/>
    <s v="27th January,2017"/>
    <d v="2017-01-27T00:00:00"/>
    <s v="Odok Ogero Barnabas"/>
    <s v="Male"/>
    <s v="3938203"/>
    <s v="723901667"/>
    <s v="723901667"/>
    <s v=""/>
    <s v="703719201"/>
    <n v="34.615735000000001"/>
    <n v="-0.608518"/>
    <s v="Homa Bay"/>
    <s v="Homabay"/>
    <s v="Homabay"/>
    <s v="Kabor"/>
    <x v="2"/>
    <s v="Nilelynk Innovators"/>
    <s v="Julius Odhiambo"/>
    <s v="723987066"/>
    <s v="Informal Business"/>
    <s v="KENBIM"/>
  </r>
  <r>
    <s v="VPA6"/>
    <s v="KE-MIG-1802-18226"/>
    <x v="1"/>
    <s v=""/>
    <s v="1st December,2017"/>
    <d v="2017-12-01T00:00:00"/>
    <s v="1st February,2018"/>
    <d v="2018-02-01T00:00:00"/>
    <s v="Dolly Rajuai"/>
    <s v="Female"/>
    <s v="1062238"/>
    <s v="721256252"/>
    <s v="721256252"/>
    <s v=""/>
    <s v="0"/>
    <n v="34.503793000000002"/>
    <n v="-0.99275800000000003"/>
    <s v="Migori"/>
    <s v="Uriri"/>
    <s v="Uriri"/>
    <s v="Oyani"/>
    <x v="2"/>
    <s v="Stephen Otieno Okuta"/>
    <s v="Stephen Otieno Okuta"/>
    <s v="712644859"/>
    <s v="Informal Business"/>
    <s v="KENBIM"/>
  </r>
  <r>
    <s v="VPA6"/>
    <s v="KE-HOM-1708-18261"/>
    <x v="1"/>
    <s v=""/>
    <s v="1st December,2016"/>
    <d v="2016-12-01T00:00:00"/>
    <s v="1st August,2017"/>
    <d v="2017-08-01T00:00:00"/>
    <s v="Obanda Ocholla Isaac"/>
    <s v="Male"/>
    <s v="13384289"/>
    <s v="734209054"/>
    <s v="734209054"/>
    <s v=""/>
    <s v=""/>
    <n v="34.386969999999998"/>
    <n v="-0.75403200000000004"/>
    <s v="Homa Bay"/>
    <s v="Ndhiwa"/>
    <s v="Ndiwa"/>
    <s v="Rangenya"/>
    <x v="0"/>
    <s v="Thomas Mboya Omwadho"/>
    <s v="Thomas Mboya Omwadho"/>
    <s v="725043676"/>
    <s v="Informal Business"/>
    <s v="KENBIM"/>
  </r>
  <r>
    <s v="VPA6"/>
    <s v="KE-NAI-1610-18016"/>
    <x v="1"/>
    <s v=""/>
    <s v="4th March,2016"/>
    <d v="2016-03-04T00:00:00"/>
    <s v="21st October,2016"/>
    <d v="2016-10-21T00:00:00"/>
    <s v="Kariuki Samwel Mugi"/>
    <s v="Male"/>
    <s v="99999"/>
    <s v="720781525"/>
    <s v="720781525"/>
    <s v=""/>
    <s v="722772869"/>
    <n v="37.049914999999999"/>
    <n v="-1.2798499999999999"/>
    <s v="Nairobi"/>
    <s v="Njiru"/>
    <s v="Ruai"/>
    <s v="Dune"/>
    <x v="2"/>
    <s v="Lazarus N Kariuki"/>
    <s v="Lazurus Kariuki Ndotu"/>
    <s v="723327497"/>
    <s v="Informal Business"/>
    <s v="KENBIM"/>
  </r>
  <r>
    <s v="VPA6"/>
    <s v="KE-KIR-1802-23527"/>
    <x v="0"/>
    <s v="Unreachable"/>
    <s v="21st December,2017"/>
    <d v="2017-12-21T00:00:00"/>
    <s v="9th February,2018"/>
    <d v="2018-02-09T00:00:00"/>
    <s v="Njogu Joseph Murimi"/>
    <s v="Male"/>
    <s v="11700057"/>
    <s v="722831739"/>
    <s v="722831739"/>
    <s v=""/>
    <s v="720887979"/>
    <n v="37.211365999999998"/>
    <n v="-0.45975199999999999"/>
    <s v="Kirinyaga"/>
    <s v="Kirinyaga"/>
    <s v="Mukure"/>
    <s v="Kiamaina"/>
    <x v="0"/>
    <s v="Zablon Kimindio Kibara"/>
    <s v="Zablon Kimindo Kibara"/>
    <s v="726350010"/>
    <s v="Informal Business"/>
    <s v="MKD"/>
  </r>
  <r>
    <s v="VPA6"/>
    <s v="KE-KIR-1711-18306"/>
    <x v="1"/>
    <s v=""/>
    <s v="1st October,2017"/>
    <d v="2017-10-01T00:00:00"/>
    <s v="20th November,2017"/>
    <d v="2017-11-20T00:00:00"/>
    <s v="Ngigi James Ndung'U"/>
    <s v="Male"/>
    <s v="6091517"/>
    <s v="724639398"/>
    <s v="724639398"/>
    <s v=""/>
    <s v="725397650"/>
    <n v="37.234099000000001"/>
    <n v="-0.635745"/>
    <s v="Kirinyaga"/>
    <s v="Kirinyaga"/>
    <s v="Mwerua"/>
    <s v="Muthigi"/>
    <x v="3"/>
    <s v="Zablon Kimindio Kibara"/>
    <s v="Zablon Kimindo Kibara"/>
    <s v="726350010"/>
    <s v="Informal Business"/>
    <s v="MKD"/>
  </r>
  <r>
    <s v="VPA6"/>
    <s v="KE-MUR-1701-17583"/>
    <x v="1"/>
    <s v=""/>
    <s v="12th November,2016"/>
    <d v="2016-11-12T00:00:00"/>
    <s v="1st January,2017"/>
    <d v="2017-01-01T00:00:00"/>
    <s v="Daniel Gichia Kironji"/>
    <s v="Male"/>
    <s v="3053329"/>
    <s v="726339774"/>
    <s v="2.55E+11"/>
    <s v=""/>
    <s v=""/>
    <n v="36.956094999999998"/>
    <n v="-0.87157799999999996"/>
    <s v="Murang'a"/>
    <s v="Kandara"/>
    <s v="Ruchu"/>
    <s v="Cicu"/>
    <x v="1"/>
    <s v="Mathew Njoroge Nganga"/>
    <s v="Mathew Njoroge Nganga"/>
    <s v="254721154081"/>
    <s v="Informal Business"/>
    <s v="KENBIM"/>
  </r>
  <r>
    <s v="VPA6"/>
    <s v="KE-EMB-1701-17575"/>
    <x v="1"/>
    <s v=""/>
    <s v="21st November,2016"/>
    <d v="2016-11-21T00:00:00"/>
    <s v="10th January,2017"/>
    <d v="2017-01-10T00:00:00"/>
    <s v="Beth Waitherero Muriithi"/>
    <s v="Female"/>
    <s v="960638"/>
    <s v="720108193"/>
    <s v="2.55E+11"/>
    <s v=""/>
    <s v="2.55E+11"/>
    <n v="37.481073000000002"/>
    <n v="-0.47309800000000002"/>
    <s v="Embu"/>
    <s v="Manyatta"/>
    <s v="Kirige"/>
    <s v="Kathigiri"/>
    <x v="2"/>
    <s v="Peter Kivuti"/>
    <s v="Alex Mukundi"/>
    <s v="254724641388"/>
    <s v="Informal Business"/>
    <s v="MKD"/>
  </r>
  <r>
    <s v="VPA6"/>
    <s v="KE-KIR-1711-18883"/>
    <x v="1"/>
    <s v=""/>
    <s v="22nd September,2017"/>
    <d v="2017-09-22T00:00:00"/>
    <s v="11th November,2017"/>
    <d v="2017-11-11T00:00:00"/>
    <s v="David Wangui Kinyu"/>
    <s v="Male"/>
    <s v="31488698"/>
    <s v="72003358"/>
    <s v="720033585"/>
    <s v=""/>
    <s v="701325354"/>
    <n v="37.248365999999997"/>
    <n v="-0.49124000000000001"/>
    <s v="Kirinyaga"/>
    <s v="Kerugoya/Kutus"/>
    <s v="Mutira"/>
    <s v="Kiratina"/>
    <x v="0"/>
    <s v="David Chege"/>
    <s v="David Chege Wangui"/>
    <s v="700713274"/>
    <s v="Informal Business"/>
    <s v="MKD"/>
  </r>
  <r>
    <s v="VPA6"/>
    <s v="KE-KIR-1710-18884"/>
    <x v="0"/>
    <s v="Grievance"/>
    <s v="12th August,2017"/>
    <d v="2017-08-12T00:00:00"/>
    <s v="14th October,2017"/>
    <d v="2017-10-14T00:00:00"/>
    <s v="James Rukenya Murage"/>
    <s v="Male"/>
    <s v="99999"/>
    <s v="727803912"/>
    <s v="727803912"/>
    <s v=""/>
    <s v="702394633"/>
    <n v="37.300521000000003"/>
    <n v="-0.48017199999999999"/>
    <s v="Kirinyaga"/>
    <s v="Kirinyaga East"/>
    <s v="Gacigi"/>
    <s v="Rwangondu"/>
    <x v="2"/>
    <s v="David Chege"/>
    <s v="David Chege Wangui"/>
    <s v="700713274"/>
    <s v="Informal Business"/>
    <s v="MKD"/>
  </r>
  <r>
    <s v="VPA6"/>
    <s v="KE-MAC-1804-23058"/>
    <x v="1"/>
    <s v=""/>
    <s v="31st March,2018"/>
    <d v="2018-03-31T00:00:00"/>
    <s v="3rd April,2018"/>
    <d v="2018-04-03T00:00:00"/>
    <s v="Mutua Joshua Makau"/>
    <s v="Male"/>
    <s v="12532825"/>
    <s v="716769438"/>
    <s v="716769438"/>
    <s v=""/>
    <s v="710774530"/>
    <n v="37.326177999999999"/>
    <n v="-1.2581359999999999"/>
    <s v="Machakos"/>
    <s v="Matungulu"/>
    <s v="Sengani"/>
    <s v="Sengani"/>
    <x v="3"/>
    <s v="Joram Gathogo Mutahi"/>
    <s v="Joram Gathogo Mutahi"/>
    <s v="723684776"/>
    <s v="Informal Business"/>
    <s v="MKD"/>
  </r>
  <r>
    <s v="VPA6"/>
    <s v="KE-NAK-1801-18057"/>
    <x v="1"/>
    <s v=""/>
    <s v="12th November,2017"/>
    <d v="2017-11-12T00:00:00"/>
    <s v="1st January,2018"/>
    <d v="2018-01-01T00:00:00"/>
    <s v="Morangi Momanyi Agnes"/>
    <s v="Male"/>
    <s v="2501648"/>
    <s v="723741156"/>
    <s v="723741156"/>
    <s v=""/>
    <s v="721551615"/>
    <n v="35.985357"/>
    <n v="-0.24257699999999999"/>
    <s v="Nakuru"/>
    <s v="Rongai"/>
    <s v="Rongai"/>
    <s v="Verovian"/>
    <x v="0"/>
    <s v="Nelson Mutai"/>
    <s v="Nelson Mutai"/>
    <s v="716309134"/>
    <s v="Informal Business"/>
    <s v="MKD"/>
  </r>
  <r>
    <s v="VPA6"/>
    <s v="KE-MAC-1711-18416"/>
    <x v="1"/>
    <s v=""/>
    <s v="12th September,2017"/>
    <d v="2017-09-12T00:00:00"/>
    <s v="1st November,2017"/>
    <d v="2017-11-01T00:00:00"/>
    <s v="Mutuku Aaron Nthenge"/>
    <s v="Male"/>
    <s v="13311129"/>
    <s v="716209393"/>
    <s v="716209393"/>
    <s v=""/>
    <s v="710357140"/>
    <n v="37.42069"/>
    <n v="-1.3932800000000001"/>
    <s v="Machakos"/>
    <s v="Mwala"/>
    <s v="Mango"/>
    <s v="Upper Vyulya"/>
    <x v="0"/>
    <s v="Mathew Njoroge Nganga"/>
    <s v="Mathew Njoroge Nganga"/>
    <s v="721154081"/>
    <s v="Informal Business"/>
    <s v="KENBIM"/>
  </r>
  <r>
    <s v="VPA6"/>
    <s v="KE-NAK-1710-18058"/>
    <x v="1"/>
    <s v=""/>
    <s v="14th August,2017"/>
    <d v="2017-08-14T00:00:00"/>
    <s v="3rd October,2017"/>
    <d v="2017-10-03T00:00:00"/>
    <s v="Tomno Kipkulei Metucella"/>
    <s v="Male"/>
    <s v="2567548"/>
    <s v="722353920"/>
    <s v="722353920"/>
    <s v=""/>
    <s v=""/>
    <n v="36.025548000000001"/>
    <n v="-0.307508"/>
    <s v="Nakuru"/>
    <s v="Njoro"/>
    <s v="Moogon"/>
    <s v="Mogoon"/>
    <x v="0"/>
    <s v="Nelson Mutai"/>
    <s v="Nelson Mutai"/>
    <s v="716309134"/>
    <s v="Informal Business"/>
    <s v="KENBIM"/>
  </r>
  <r>
    <s v="VPA6"/>
    <s v="KE-NAK-1708-18059"/>
    <x v="0"/>
    <s v="Non Compliant"/>
    <s v="14th June,2017"/>
    <d v="2017-06-14T00:00:00"/>
    <s v="3rd August,2017"/>
    <d v="2017-08-03T00:00:00"/>
    <s v="Shikuku Omushieni Arlington"/>
    <s v="Male"/>
    <s v="99999"/>
    <s v="722987333"/>
    <s v="722987333"/>
    <s v=""/>
    <s v="711837435"/>
    <n v="36.132063000000002"/>
    <n v="-0.27490300000000001"/>
    <s v="Nakuru"/>
    <s v="Bahati"/>
    <s v="Munyeki"/>
    <s v="Upendo"/>
    <x v="0"/>
    <s v="Nelson Mutai"/>
    <s v="Nelson Mutai"/>
    <s v="716309134"/>
    <s v="Informal Business"/>
    <s v="KENBIM"/>
  </r>
  <r>
    <s v="VPA6"/>
    <s v="KE-NYA-1705-18369"/>
    <x v="1"/>
    <s v=""/>
    <s v="29th March,2017"/>
    <d v="2017-03-29T00:00:00"/>
    <s v="6th May,2017"/>
    <d v="2017-05-06T00:00:00"/>
    <s v="Wambugu William Gichohi"/>
    <s v="Male"/>
    <s v="7669759"/>
    <s v="720669851"/>
    <s v="720669851"/>
    <s v=""/>
    <s v="723847753"/>
    <n v="36.416637999999999"/>
    <n v="1.9519999999999999E-2"/>
    <s v="Nyandarua"/>
    <s v="Ndaragwa"/>
    <s v="Mairoinya"/>
    <s v="Ritaya"/>
    <x v="2"/>
    <s v="KREEN"/>
    <s v="Francis Kinyanjui"/>
    <s v="726985649"/>
    <s v="Informal Business"/>
    <s v="MKD"/>
  </r>
  <r>
    <s v="VPA6"/>
    <s v="KE-NAK-1610-17564"/>
    <x v="1"/>
    <s v=""/>
    <s v="12th August,2016"/>
    <d v="2016-08-12T00:00:00"/>
    <s v="1st October,2016"/>
    <d v="2016-10-01T00:00:00"/>
    <s v="Peter K Nyagah"/>
    <s v="Male"/>
    <s v="150340"/>
    <s v="724842442"/>
    <s v="2.55E+11"/>
    <s v=""/>
    <s v=""/>
    <n v="36.121431999999999"/>
    <n v="-0.17760200000000001"/>
    <s v="Nakuru"/>
    <s v="Bahati"/>
    <s v="Bahati"/>
    <s v="Ikirero"/>
    <x v="0"/>
    <s v="Christopher Njinju Ndungu"/>
    <s v="Christopher Njinju Ndungu"/>
    <s v=""/>
    <s v="Informal Business"/>
    <s v="KENBIM"/>
  </r>
  <r>
    <s v="VPA6"/>
    <s v="KE-TAI-1801-18066"/>
    <x v="1"/>
    <s v=""/>
    <s v="21st November,2017"/>
    <d v="2017-11-21T00:00:00"/>
    <s v="10th January,2018"/>
    <d v="2018-01-10T00:00:00"/>
    <s v="Mwakatini Antony Andreah Mbeke"/>
    <s v="Male"/>
    <s v="1397864"/>
    <s v="710411048"/>
    <s v="710411048"/>
    <s v=""/>
    <s v=""/>
    <n v="38.316904999999998"/>
    <n v="-3.5007410000000001"/>
    <s v="Taita/Taveta"/>
    <s v="Mwatate"/>
    <s v="Godoma"/>
    <s v="Mwashoti"/>
    <x v="2"/>
    <s v="Nicholas Mwaengo"/>
    <s v="Nicholas Mwaengo"/>
    <s v="729326539"/>
    <s v="Informal Business"/>
    <s v="KENBIM"/>
  </r>
  <r>
    <s v="VPA6"/>
    <s v="KE-NAK-1712-18886"/>
    <x v="1"/>
    <s v=""/>
    <s v="9th November,2017"/>
    <d v="2017-11-09T00:00:00"/>
    <s v="5th December,2017"/>
    <d v="2017-12-05T00:00:00"/>
    <s v="Wamaitha Njogu Cecilia"/>
    <s v="Female"/>
    <s v="11260552"/>
    <s v="715695527"/>
    <s v="715695527"/>
    <s v=""/>
    <s v=""/>
    <n v="36.162182000000001"/>
    <n v="-0.20041200000000001"/>
    <s v="Nakuru"/>
    <s v="Bahati"/>
    <s v="Bahati"/>
    <s v="Thayo"/>
    <x v="0"/>
    <s v="David Chege"/>
    <s v="David Chege Wangui"/>
    <s v="700713274"/>
    <s v="Informal Business"/>
    <s v="KENBIM"/>
  </r>
  <r>
    <s v="VPA6"/>
    <s v="KE-TAI-1702-17587"/>
    <x v="1"/>
    <s v=""/>
    <s v="13th December,2016"/>
    <d v="2016-12-13T00:00:00"/>
    <s v="1st February,2017"/>
    <d v="2017-02-01T00:00:00"/>
    <s v="Darius Renson Mwambala Kimuzi"/>
    <s v="Male"/>
    <s v="22020811"/>
    <s v="721212911"/>
    <s v="2.55E+11"/>
    <s v=""/>
    <s v="2.55E+11"/>
    <n v="38.363923999999997"/>
    <n v="-3.421122"/>
    <s v="Taita/Taveta"/>
    <s v="Wundanyi"/>
    <s v="Wundanyi"/>
    <s v="Mlawa"/>
    <x v="3"/>
    <s v="Nicholas Mwaengo"/>
    <s v="Nicholas Mwaengo"/>
    <s v="729326539"/>
    <s v="Informal Business"/>
    <s v="KENBIM"/>
  </r>
  <r>
    <s v="VPA6"/>
    <s v="KE-NYE-1704-23487"/>
    <x v="1"/>
    <s v=""/>
    <s v="7th March,2017"/>
    <d v="2017-03-07T00:00:00"/>
    <s v="14th April,2017"/>
    <d v="2017-04-14T00:00:00"/>
    <s v="Macharia Peter Maina"/>
    <s v="Male"/>
    <s v="1083279"/>
    <s v="722351420"/>
    <s v="722351420"/>
    <s v=""/>
    <s v=""/>
    <n v="37.079116999999997"/>
    <n v="-0.40138000000000001"/>
    <s v="Nyeri"/>
    <s v="Mathira West"/>
    <s v="Ngorano"/>
    <s v="Kabiruini"/>
    <x v="2"/>
    <s v="Peter Kiniu"/>
    <s v="Peter Mbithi Kiniu"/>
    <s v="724261558"/>
    <s v="Informal Business"/>
    <s v="KENBIM"/>
  </r>
  <r>
    <s v="VPA6"/>
    <s v="KE-UAS-1804-17764"/>
    <x v="1"/>
    <s v=""/>
    <s v="6th March,2018"/>
    <d v="2018-03-06T00:00:00"/>
    <s v="25th April,2018"/>
    <d v="2018-04-25T00:00:00"/>
    <s v="Kipyego Abraham"/>
    <s v="Male"/>
    <s v="99999"/>
    <s v="722606419"/>
    <s v="722606419"/>
    <s v=""/>
    <s v=""/>
    <n v="35.339739999999999"/>
    <n v="0.59509999999999996"/>
    <s v="Uasin Gishu"/>
    <s v="Moiben"/>
    <s v="Sergoit"/>
    <s v="Sosit"/>
    <x v="2"/>
    <s v="Daniel Bartilol"/>
    <s v=""/>
    <s v=""/>
    <s v="Informal Business"/>
    <s v="MKD"/>
  </r>
  <r>
    <s v="VPA6"/>
    <s v="KE-UAS-1804-17788"/>
    <x v="1"/>
    <s v=""/>
    <s v="6th March,2018"/>
    <d v="2018-03-06T00:00:00"/>
    <s v="25th April,2018"/>
    <d v="2018-04-25T00:00:00"/>
    <s v="Susan Too"/>
    <s v="Female"/>
    <s v="99999"/>
    <s v="712937641"/>
    <s v="712937641"/>
    <s v=""/>
    <s v=""/>
    <n v="35.150820000000003"/>
    <n v="0.57144799999999996"/>
    <s v="Uasin Gishu"/>
    <s v="Turbo"/>
    <s v="Turbo"/>
    <s v="Sosiani"/>
    <x v="2"/>
    <s v="Eliud Langat"/>
    <s v="Eliud Lagat"/>
    <s v="718180367"/>
    <s v="Informal Business"/>
    <s v="AKUT"/>
  </r>
  <r>
    <s v="VPA6"/>
    <s v="KE-MUR-1805-18283"/>
    <x v="1"/>
    <s v=""/>
    <s v="26th April,2018"/>
    <d v="2018-04-26T00:00:00"/>
    <s v="15th May,2018"/>
    <d v="2018-05-15T00:00:00"/>
    <s v="Kuria Joseph Karanja"/>
    <s v="Male"/>
    <s v="4669432"/>
    <s v="722349174"/>
    <s v="722349174"/>
    <s v=""/>
    <s v="716426233"/>
    <n v="36.912669000000001"/>
    <n v="-0.82826200000000005"/>
    <s v="Murang'a"/>
    <s v="Kandara"/>
    <s v="Ruchu"/>
    <s v="Githumu"/>
    <x v="3"/>
    <s v="Washington Mwangi"/>
    <s v="Washington Mwangi Muinuki"/>
    <s v="725344246"/>
    <s v="Informal Business"/>
    <s v="KENBIM"/>
  </r>
  <r>
    <s v="VPA6"/>
    <s v="KE-UAS-1805-17759"/>
    <x v="1"/>
    <s v=""/>
    <s v="14th March,2018"/>
    <d v="2018-03-14T00:00:00"/>
    <s v="2nd May,2018"/>
    <d v="2018-05-02T00:00:00"/>
    <s v="Kipkoech Emmy"/>
    <s v="Female"/>
    <s v="99999"/>
    <s v="700386727"/>
    <s v="700386727"/>
    <s v=""/>
    <s v="720956548"/>
    <n v="35.442408999999998"/>
    <n v="0.62569200000000003"/>
    <s v="Uasin Gishu"/>
    <s v="Moiben"/>
    <s v="Sergoit"/>
    <s v="Sosiot"/>
    <x v="2"/>
    <s v="Daniel Bartilol"/>
    <s v=""/>
    <s v=""/>
    <s v="Informal Business"/>
    <s v="KENBIM"/>
  </r>
  <r>
    <s v="VPA6"/>
    <s v="KE-UAS-1805-17762"/>
    <x v="1"/>
    <s v=""/>
    <s v="30th March,2018"/>
    <d v="2018-03-30T00:00:00"/>
    <s v="17th May,2018"/>
    <d v="2018-05-17T00:00:00"/>
    <s v="Chepkonga Michael"/>
    <s v="Male"/>
    <s v="99999"/>
    <s v="721589647"/>
    <s v="721589647"/>
    <s v=""/>
    <s v=""/>
    <n v="35.331643999999997"/>
    <n v="0.56395899999999999"/>
    <s v="Uasin Gishu"/>
    <s v="Moiben"/>
    <s v="Sergoit"/>
    <s v="Chemaluk"/>
    <x v="3"/>
    <s v="Daniel Bartilol"/>
    <s v=""/>
    <s v=""/>
    <s v="Informal Business"/>
    <s v="KENBIM"/>
  </r>
  <r>
    <s v="VPA6"/>
    <s v="KE-HOM-1609-18262"/>
    <x v="1"/>
    <s v=""/>
    <s v="1st January,2016"/>
    <d v="2016-01-01T00:00:00"/>
    <s v="1st September,2016"/>
    <d v="2016-09-01T00:00:00"/>
    <s v="Oyugi Otieno Morris"/>
    <s v="Male"/>
    <s v="99999"/>
    <s v="728033864"/>
    <s v="728033864"/>
    <s v=""/>
    <s v="716574034"/>
    <n v="34.372055000000003"/>
    <n v="-0.71532799999999996"/>
    <s v="Homa Bay"/>
    <s v="Ndhiwa"/>
    <s v="Ndiwa"/>
    <s v="Pala"/>
    <x v="1"/>
    <s v="Thomas Mboya Omwadho"/>
    <s v="Thomas Mboya Omwadho"/>
    <s v="725043676"/>
    <s v="Informal Business"/>
    <s v="KENBIM"/>
  </r>
  <r>
    <s v="VPA6"/>
    <s v="KE-KIA-1804-23021"/>
    <x v="1"/>
    <s v=""/>
    <s v="10th March,2018"/>
    <d v="2018-03-10T00:00:00"/>
    <s v="29th April,2018"/>
    <d v="2018-04-29T00:00:00"/>
    <s v="Gitundu David Kuria"/>
    <s v="Male"/>
    <s v="5212025"/>
    <s v="722349792"/>
    <s v="722349792"/>
    <s v=""/>
    <s v="722349792"/>
    <n v="36.678556"/>
    <n v="-1.271598"/>
    <s v="Kiambu"/>
    <s v="Kikuyu"/>
    <s v="Kikuyu"/>
    <s v="Thogoto"/>
    <x v="2"/>
    <s v="Green Action Network Ltd"/>
    <s v="John Kuira"/>
    <s v="714169583"/>
    <s v="Informal Business"/>
    <s v="MKD"/>
  </r>
  <r>
    <s v="VPA6"/>
    <s v="KE-MAC-1804-17674"/>
    <x v="1"/>
    <s v=""/>
    <s v="26th March,2018"/>
    <d v="2018-03-26T00:00:00"/>
    <s v="30th April,2018"/>
    <d v="2018-04-30T00:00:00"/>
    <s v="Dorothy Ngui Ngui"/>
    <s v="Male"/>
    <s v="23232477"/>
    <s v="720843871"/>
    <s v="720843871"/>
    <s v=""/>
    <s v="712208650"/>
    <n v="37.321624"/>
    <n v="-1.6093310000000001"/>
    <s v="Machakos"/>
    <s v="Machakos"/>
    <s v="Kalama"/>
    <s v="Nguruwa"/>
    <x v="0"/>
    <s v="Aggrey Itavale"/>
    <s v="Aggrey Itavale"/>
    <s v="712208650"/>
    <s v="Informal Business"/>
    <s v="KENBIM"/>
  </r>
  <r>
    <s v="VPA6"/>
    <s v="KE-BAR-1805-19081"/>
    <x v="0"/>
    <s v="Unreachable"/>
    <s v="13th March,2018"/>
    <d v="2018-03-13T00:00:00"/>
    <s v="2nd May,2018"/>
    <d v="2018-05-02T00:00:00"/>
    <s v="Josyline Kegei"/>
    <s v="Female"/>
    <s v="28339596"/>
    <s v="723752317"/>
    <s v="723752317"/>
    <s v=""/>
    <s v=""/>
    <n v="35.571092"/>
    <n v="-4.0299999999999998E-4"/>
    <s v="Baringo"/>
    <s v="Koibatek"/>
    <s v="Mumberes"/>
    <s v="Kapkechir"/>
    <x v="2"/>
    <s v="Erickson K Musani"/>
    <s v="Ericson Kibet Musani"/>
    <s v="724601107"/>
    <s v="Informal Business"/>
    <s v="MKD"/>
  </r>
  <r>
    <s v="VPA6"/>
    <s v="KE-BAR-1805-27717"/>
    <x v="0"/>
    <s v="Unreachable"/>
    <s v="13th March,2018"/>
    <d v="2018-03-13T00:00:00"/>
    <s v="2nd May,2018"/>
    <d v="2018-05-02T00:00:00"/>
    <s v="Viola Tubei"/>
    <s v="Female"/>
    <s v="20215843"/>
    <s v="729540323"/>
    <s v="729540323"/>
    <s v=""/>
    <s v=""/>
    <n v="35.582251999999997"/>
    <n v="1.867E-3"/>
    <s v="Baringo"/>
    <s v="Koibatek"/>
    <s v="Mumberes"/>
    <s v="Chemokoch"/>
    <x v="2"/>
    <s v="Erickson K Musani"/>
    <s v="Ericson Kibet Musani"/>
    <s v="724601107"/>
    <s v="Informal Business"/>
    <s v="MKD"/>
  </r>
  <r>
    <s v="VPA6"/>
    <s v="KE-KIR-1712-27867"/>
    <x v="1"/>
    <s v=""/>
    <s v="23rd November,2017"/>
    <d v="2017-11-23T00:00:00"/>
    <s v="8th December,2017"/>
    <d v="2017-12-08T00:00:00"/>
    <s v="Kamau Gakombe Christopher"/>
    <s v="Male"/>
    <s v="10161722"/>
    <s v="791343500"/>
    <s v="791343500"/>
    <s v=""/>
    <s v="736352398"/>
    <n v="37.218940000000003"/>
    <n v="-0.573824"/>
    <s v="Kirinyaga"/>
    <s v="Kerugoya/Kutus"/>
    <s v="Mwirua"/>
    <s v="Ndigaru"/>
    <x v="2"/>
    <s v="Nicholas Kimenyi"/>
    <s v=""/>
    <s v=""/>
    <s v="Informal Business"/>
    <s v="MKD"/>
  </r>
  <r>
    <s v="VPA6"/>
    <s v="KE-EMB-1802-18109"/>
    <x v="1"/>
    <s v=""/>
    <s v="4th January,2018"/>
    <d v="2018-01-04T00:00:00"/>
    <s v="2nd February,2018"/>
    <d v="2018-02-02T00:00:00"/>
    <s v="Opendi Mugendi Elias"/>
    <s v="Female"/>
    <s v="99999"/>
    <s v="721439993"/>
    <s v="721439993"/>
    <s v=""/>
    <s v="713179748"/>
    <n v="37.585489000000003"/>
    <n v="-0.43046099999999998"/>
    <s v="Embu"/>
    <s v="Runyenjes"/>
    <s v="Embu East"/>
    <s v="Gicheche"/>
    <x v="2"/>
    <s v="Peter Kivuti"/>
    <s v="Alex Mukundi"/>
    <s v="724641388"/>
    <s v="Informal Business"/>
    <s v="MKD"/>
  </r>
  <r>
    <s v="VPA6"/>
    <s v="KE-EMB-1802-18108"/>
    <x v="1"/>
    <s v=""/>
    <s v="2nd May,2017"/>
    <d v="2017-05-02T00:00:00"/>
    <s v="14th February,2018"/>
    <d v="2018-02-14T00:00:00"/>
    <s v="Kiura Marigu Jane"/>
    <s v="Female"/>
    <s v="99999"/>
    <s v="721280378"/>
    <s v="721280378"/>
    <s v=""/>
    <s v="720804952"/>
    <n v="37.542459000000001"/>
    <n v="-0.49231599999999998"/>
    <s v="Embu"/>
    <s v="Embu West"/>
    <s v="Kithimu"/>
    <s v="Kamuthara"/>
    <x v="2"/>
    <s v="Peter Kivuti"/>
    <s v="Alex Mukundi"/>
    <s v="724641388"/>
    <s v="Informal Business"/>
    <s v="KENBIM"/>
  </r>
  <r>
    <s v="VPA6"/>
    <s v="KE-EMB-1803-18107"/>
    <x v="1"/>
    <s v=""/>
    <s v="25th February,2018"/>
    <d v="2018-02-25T00:00:00"/>
    <s v="6th March,2018"/>
    <d v="2018-03-06T00:00:00"/>
    <s v="Njeru Lilian Njoka"/>
    <s v="Female"/>
    <s v="99999"/>
    <s v="716634166"/>
    <s v="716634162"/>
    <s v=""/>
    <s v="722941255"/>
    <n v="37.533127999999998"/>
    <n v="-0.46626600000000001"/>
    <s v="Embu"/>
    <s v="Embu West"/>
    <s v="Nembure"/>
    <s v="Nyamara"/>
    <x v="2"/>
    <s v="Peter Kivuti"/>
    <s v="Alex Mukundi"/>
    <s v="724641388"/>
    <s v="Informal Business"/>
    <s v="MKD"/>
  </r>
  <r>
    <s v="VPA6"/>
    <s v="KE-KIA-1805-23477"/>
    <x v="1"/>
    <s v=""/>
    <s v="16th March,2018"/>
    <d v="2018-03-16T00:00:00"/>
    <s v="5th May,2018"/>
    <d v="2018-05-05T00:00:00"/>
    <s v="Gatonye Andrew Gatonye"/>
    <s v="Male"/>
    <s v="473941"/>
    <s v="722240577"/>
    <s v="722240577"/>
    <s v=""/>
    <s v=""/>
    <n v="37.168371999999998"/>
    <n v="-1.067977"/>
    <s v="Kiambu"/>
    <s v="Thika West"/>
    <s v="Gatuanyaga"/>
    <s v="Salama"/>
    <x v="0"/>
    <s v="John Chege Nyingi"/>
    <s v="John Chege Nyingi"/>
    <s v="723321416"/>
    <s v="Informal Business"/>
    <s v="KENBIM"/>
  </r>
  <r>
    <s v="VPA6"/>
    <s v="KE-LAI-1805-18370"/>
    <x v="1"/>
    <s v=""/>
    <s v="1st March,2018"/>
    <d v="2018-03-01T00:00:00"/>
    <s v="6th May,2018"/>
    <d v="2018-05-06T00:00:00"/>
    <s v="Wambugu Joseph Karuri"/>
    <s v="Male"/>
    <s v="1180305"/>
    <s v="723910803"/>
    <s v="723910803"/>
    <s v=""/>
    <s v="720821841"/>
    <n v="36.400697000000001"/>
    <n v="5.3256999999999999E-2"/>
    <s v="Laikipia"/>
    <s v="Laikipia  West"/>
    <s v="Ngoru"/>
    <s v="Kiandege"/>
    <x v="2"/>
    <s v="KREEN"/>
    <s v="Francis Kinyanjui"/>
    <s v="726985649"/>
    <s v="Informal Business"/>
    <s v="MKD"/>
  </r>
  <r>
    <s v="VPA6"/>
    <s v="KE-NYA-1805-18371"/>
    <x v="1"/>
    <s v=""/>
    <s v="9th January,2018"/>
    <d v="2018-01-09T00:00:00"/>
    <s v="9th May,2018"/>
    <d v="2018-05-09T00:00:00"/>
    <s v="Gikara Mary Wangari"/>
    <s v="Female"/>
    <s v="9322469"/>
    <s v="729247173"/>
    <s v="729247173"/>
    <s v=""/>
    <s v="723779675"/>
    <n v="36.460622000000001"/>
    <n v="6.4174999999999996E-2"/>
    <s v="Nyandarua"/>
    <s v="Ndaragwa"/>
    <s v="Mathingira"/>
    <s v="Nairobi"/>
    <x v="2"/>
    <s v="KREEN"/>
    <s v="Francis Kinyanjui"/>
    <s v="726985649"/>
    <s v="Informal Business"/>
    <s v="KENBIM"/>
  </r>
  <r>
    <s v="VPA6"/>
    <s v="KE-MAC-1805-18287"/>
    <x v="1"/>
    <s v=""/>
    <s v="17th May,2018"/>
    <d v="2018-05-17T00:00:00"/>
    <s v="17th May,2018"/>
    <d v="2018-05-17T00:00:00"/>
    <s v="Kiio Peter Musyoka"/>
    <s v="Male"/>
    <s v="4890066"/>
    <s v="711645317"/>
    <s v="711645317"/>
    <s v=""/>
    <s v="727392239"/>
    <n v="37.352468999999999"/>
    <n v="-1.251611"/>
    <s v="Machakos"/>
    <s v="Matungulu"/>
    <s v="Matungulu"/>
    <s v="Uamani"/>
    <x v="2"/>
    <s v="Willium Kauni"/>
    <s v="Kauni"/>
    <s v="726841650"/>
    <s v="Informal Business"/>
    <s v="MKD"/>
  </r>
  <r>
    <s v="VPA6"/>
    <s v="KE-NAK-1804-17688"/>
    <x v="1"/>
    <s v=""/>
    <s v="14th February,2018"/>
    <d v="2018-02-14T00:00:00"/>
    <s v="20th April,2018"/>
    <d v="2018-04-20T00:00:00"/>
    <s v="Lucy Karanja Wanjiku"/>
    <s v="Female"/>
    <s v="4271950"/>
    <s v="72178458"/>
    <s v="721784588"/>
    <s v=""/>
    <s v=""/>
    <n v="36.108446999999998"/>
    <n v="-0.28559499999999999"/>
    <s v="Nakuru"/>
    <s v="Nakuru Town"/>
    <s v="Nakuru East"/>
    <s v="Section 58"/>
    <x v="2"/>
    <s v="Anthony Ndungu Kamau"/>
    <s v="Anthony Ndungu Kamau"/>
    <s v="722878722"/>
    <s v="Informal Business"/>
    <s v="MKD"/>
  </r>
  <r>
    <s v="VPA6"/>
    <s v="KE-NAK-1801-18018"/>
    <x v="1"/>
    <s v=""/>
    <s v="7th February,2017"/>
    <d v="2017-02-07T00:00:00"/>
    <s v="6th January,2018"/>
    <d v="2018-01-06T00:00:00"/>
    <s v="David Kipsang Mibei"/>
    <s v="Male"/>
    <s v="736393"/>
    <s v="727577692"/>
    <s v="727576921"/>
    <s v=""/>
    <s v=""/>
    <n v="35.703434999999999"/>
    <n v="-0.55160699999999996"/>
    <s v="Nakuru"/>
    <s v="Kuresoi"/>
    <s v="Keringet"/>
    <s v="Bondet/Milimet"/>
    <x v="1"/>
    <s v="Lazarus N Kariuki"/>
    <s v="Lazurus Kariuki Ndotu"/>
    <s v="723327497"/>
    <s v="Informal Business"/>
    <s v="KENBIM"/>
  </r>
  <r>
    <s v="VPA6"/>
    <s v="KE-NAK-1711-17689"/>
    <x v="1"/>
    <s v=""/>
    <s v="27th October,2017"/>
    <d v="2017-10-27T00:00:00"/>
    <s v="7th November,2017"/>
    <d v="2017-11-07T00:00:00"/>
    <s v="John Kiritu M"/>
    <s v="Male"/>
    <s v="800519"/>
    <s v="722822458"/>
    <s v="722822458"/>
    <s v=""/>
    <s v=""/>
    <n v="36.105232999999998"/>
    <n v="-0.23738000000000001"/>
    <s v="Nakuru"/>
    <s v="Nakuru North"/>
    <s v="Kiamaina"/>
    <s v="Upper Heshima"/>
    <x v="0"/>
    <s v="Anthony Ndungu Kamau"/>
    <s v="Anthony Ndungu Kamau"/>
    <s v="722878722"/>
    <s v="Informal Business"/>
    <s v="MKD"/>
  </r>
  <r>
    <s v="VPA6"/>
    <s v="KE-NAK-1802-17690"/>
    <x v="1"/>
    <s v=""/>
    <s v="14th January,2018"/>
    <d v="2018-01-14T00:00:00"/>
    <s v="2nd February,2018"/>
    <d v="2018-02-02T00:00:00"/>
    <s v="Jane Nyambura Kairu"/>
    <s v="Female"/>
    <s v="2307349"/>
    <s v="713640844"/>
    <s v="713640844"/>
    <s v=""/>
    <s v="722801547"/>
    <n v="36.157252"/>
    <n v="-0.25714799999999999"/>
    <s v="Nakuru"/>
    <s v="Bahati"/>
    <s v="Muronyo"/>
    <s v="Baraka"/>
    <x v="0"/>
    <s v="Anthony Ndungu Kamau"/>
    <s v="Anthony Ndungu Kamau"/>
    <s v="722878722"/>
    <s v="Informal Business"/>
    <s v="MKD"/>
  </r>
  <r>
    <s v="VPA6"/>
    <s v="KE-NAK-1804-17691"/>
    <x v="1"/>
    <s v=""/>
    <s v="3rd February,2018"/>
    <d v="2018-02-03T00:00:00"/>
    <s v="13th April,2018"/>
    <d v="2018-04-13T00:00:00"/>
    <s v="Abel Joel Ajega"/>
    <s v="Male"/>
    <s v="26402630"/>
    <s v="254711626685"/>
    <s v="711626685"/>
    <s v=""/>
    <s v=""/>
    <n v="36.149656999999998"/>
    <n v="-0.28384799999999999"/>
    <s v="Nakuru"/>
    <s v="Bahati"/>
    <s v="Kiamunyeki"/>
    <s v="Posta"/>
    <x v="1"/>
    <s v="Anthony Ndungu Kamau"/>
    <s v="Anthony Ndungu Kamau"/>
    <s v="722878722"/>
    <s v="Informal Business"/>
    <s v="MKD"/>
  </r>
  <r>
    <s v="VPA6"/>
    <s v="KE-NAK-1804-0"/>
    <x v="0"/>
    <s v="Under Verification"/>
    <s v="27th February,2018"/>
    <d v="2018-02-27T00:00:00"/>
    <s v="4th April,2018"/>
    <d v="2018-04-04T00:00:00"/>
    <s v="Miriam Munyoro Wangari"/>
    <s v="Female"/>
    <s v="99999"/>
    <s v="0711886272"/>
    <s v="711886272"/>
    <s v=""/>
    <s v="705839994"/>
    <n v="36.149957000000001"/>
    <n v="-0.33228000000000002"/>
    <s v="Nakuru"/>
    <s v="Nakuru Town"/>
    <s v="Nakuru East"/>
    <s v="Pipeline"/>
    <x v="3"/>
    <s v="Anthony Ndungu Kamau"/>
    <s v="Anthony Ndungu Kamau"/>
    <s v="722878722"/>
    <s v="Informal Business"/>
    <s v="MKD"/>
  </r>
  <r>
    <s v="VPA6"/>
    <s v="KE-TAI-1707-17609"/>
    <x v="1"/>
    <s v=""/>
    <s v="12th May,2017"/>
    <d v="2017-05-12T00:00:00"/>
    <s v="1st July,2017"/>
    <d v="2017-07-01T00:00:00"/>
    <s v="Ginorah Sambo Ngali"/>
    <s v="Female"/>
    <s v="20332584"/>
    <s v="729917825"/>
    <s v="729917825"/>
    <s v=""/>
    <s v=""/>
    <n v="38.378591"/>
    <n v="-3.5038149999999999"/>
    <s v="Taita/Taveta"/>
    <s v="Mwatate"/>
    <s v="Kidaya"/>
    <s v="Mlombo"/>
    <x v="2"/>
    <s v="Biogas Taita Limited"/>
    <s v="Stephen Nyange"/>
    <s v="710865305"/>
    <s v="Informal Business"/>
    <s v="KENBIM"/>
  </r>
  <r>
    <s v="VPA6"/>
    <s v="KE-KIR-1805-17976"/>
    <x v="0"/>
    <s v="Unreachable"/>
    <s v="3rd April,2018"/>
    <d v="2018-04-03T00:00:00"/>
    <s v="23rd May,2018"/>
    <d v="2018-05-23T00:00:00"/>
    <s v="Wachira Rose"/>
    <s v="Female"/>
    <s v="99999"/>
    <s v="722498099"/>
    <s v="722498099"/>
    <s v=""/>
    <s v=""/>
    <n v="37.296173000000003"/>
    <n v="-0.50995100000000004"/>
    <s v="Kirinyaga"/>
    <s v="Kerugoya/Kutus"/>
    <s v="Kimandi"/>
    <s v="Rutui"/>
    <x v="0"/>
    <s v="Joshua Wachira"/>
    <s v="Joshua Wachira"/>
    <s v="720589293"/>
    <s v="Informal Business"/>
    <s v="KENBIM"/>
  </r>
  <r>
    <s v="VPA6"/>
    <s v="KE-NYE-1802-27917"/>
    <x v="1"/>
    <s v=""/>
    <s v="18th January,2018"/>
    <d v="2018-01-18T00:00:00"/>
    <s v="18th February,2018"/>
    <d v="2018-02-18T00:00:00"/>
    <s v="Kibuka Anthony"/>
    <s v="Male"/>
    <s v="99999"/>
    <s v="729361982"/>
    <s v="729361982"/>
    <s v=""/>
    <s v=""/>
    <n v="36.724871"/>
    <n v="-0.15973200000000001"/>
    <s v="Nyeri"/>
    <s v="Kieni West"/>
    <s v="Mugunda"/>
    <s v="Bagamoyo"/>
    <x v="1"/>
    <s v="Simon Kabucho"/>
    <s v="Simon Kabucho"/>
    <s v="726725953"/>
    <s v="Informal Business"/>
    <s v="MKD"/>
  </r>
  <r>
    <s v="VPA6"/>
    <s v="KE-KIA-1805-17960"/>
    <x v="1"/>
    <s v=""/>
    <s v="15th April,2018"/>
    <d v="2018-04-15T00:00:00"/>
    <s v="25th May,2018"/>
    <d v="2018-05-25T00:00:00"/>
    <s v="Njenga Susan Wangui"/>
    <s v="Female"/>
    <s v="34200189"/>
    <s v="720593207"/>
    <s v="720593207"/>
    <s v=""/>
    <s v="725805220"/>
    <n v="37.125518"/>
    <n v="-1.069917"/>
    <s v="Kiambu"/>
    <s v="Thika East"/>
    <s v="Kamenu"/>
    <s v="Kisii Estate"/>
    <x v="2"/>
    <s v="Joseph Mbariu"/>
    <s v="Joseph Muchirira Mugo"/>
    <s v="723483314"/>
    <s v="Informal Business"/>
    <s v="KENBIM"/>
  </r>
  <r>
    <s v="VPA6"/>
    <s v="KE-TAI-1806-23767"/>
    <x v="1"/>
    <s v=""/>
    <s v="15th April,2018"/>
    <d v="2018-04-15T00:00:00"/>
    <s v="4th June,2018"/>
    <d v="2018-06-04T00:00:00"/>
    <s v="Mwalugha Kambale Kambale"/>
    <s v="Female"/>
    <s v="8457594"/>
    <s v="711688660"/>
    <s v="711688660"/>
    <s v=""/>
    <s v=""/>
    <n v="38.437631000000003"/>
    <n v="-3.481986"/>
    <s v="Taita/Taveta"/>
    <s v="Mwatate"/>
    <s v="Landi"/>
    <s v="California"/>
    <x v="1"/>
    <s v="Pitwel Mwadime"/>
    <s v="Pitwel Mwadime"/>
    <s v="729162817"/>
    <s v="Informal Business"/>
    <s v="KENBIM"/>
  </r>
  <r>
    <s v="VPA6"/>
    <s v="KE-TAI-1806-23768"/>
    <x v="1"/>
    <s v=""/>
    <s v="15th April,2018"/>
    <d v="2018-04-15T00:00:00"/>
    <s v="4th June,2018"/>
    <d v="2018-06-04T00:00:00"/>
    <s v="Mwadawa Joel Kalema"/>
    <s v="Male"/>
    <s v="13270210"/>
    <s v="729554527"/>
    <s v="729554527"/>
    <s v=""/>
    <s v="726855146"/>
    <n v="38.441592999999997"/>
    <n v="-3.478618"/>
    <s v="Taita/Taveta"/>
    <s v="Mwatate"/>
    <s v="Mwatate"/>
    <s v="California"/>
    <x v="1"/>
    <s v="Pitwel Mwadime"/>
    <s v="Pitwel Mwadime"/>
    <s v="729162817"/>
    <s v="Informal Business"/>
    <s v="KENBIM"/>
  </r>
  <r>
    <s v="VPA6"/>
    <s v="KE-NAK-1806-21398"/>
    <x v="1"/>
    <s v=""/>
    <s v="16th May,2018"/>
    <d v="2018-05-16T00:00:00"/>
    <s v="6th June,2018"/>
    <d v="2018-06-06T00:00:00"/>
    <s v="Beatreace Githinji Wanjiku"/>
    <s v="Female"/>
    <s v="12831136"/>
    <s v="704173846"/>
    <s v="704173846"/>
    <s v=""/>
    <s v="717574198"/>
    <n v="36.175516999999999"/>
    <n v="-0.18809799999999999"/>
    <s v="Nakuru"/>
    <s v="Bahati"/>
    <s v="Wendo"/>
    <s v="Wendo"/>
    <x v="0"/>
    <s v="Simon Kabucho"/>
    <s v="Simon Kabucho"/>
    <s v="726725953"/>
    <s v="Informal Business"/>
    <s v="MKD"/>
  </r>
  <r>
    <s v="VPA6"/>
    <s v="KE-NYA-1805-17826"/>
    <x v="1"/>
    <s v=""/>
    <s v="21st April,2018"/>
    <d v="2018-04-21T00:00:00"/>
    <s v="27th May,2018"/>
    <d v="2018-05-27T00:00:00"/>
    <s v="Kissinger Momanyi Moruri"/>
    <s v="Male"/>
    <s v="99999"/>
    <s v="725258488"/>
    <s v="725258488"/>
    <s v=""/>
    <s v="725639400"/>
    <n v="34.901404999999997"/>
    <n v="-0.62329999999999997"/>
    <s v="Nyamira"/>
    <s v="Nyamira"/>
    <s v="Nyamira South"/>
    <s v="Nyabichuki"/>
    <x v="2"/>
    <s v="George Otwori"/>
    <s v="George Otwori"/>
    <s v="710742379"/>
    <s v="Informal Business"/>
    <s v="MKD"/>
  </r>
  <r>
    <s v="VPA6"/>
    <s v="KE-NYA-1804-17827"/>
    <x v="1"/>
    <s v=""/>
    <s v="20th March,2018"/>
    <d v="2018-03-20T00:00:00"/>
    <s v="1st April,2018"/>
    <d v="2018-04-01T00:00:00"/>
    <s v="Biritha Torori Gesare"/>
    <s v="Female"/>
    <s v="559599"/>
    <s v="723078079"/>
    <s v="723078079"/>
    <s v=""/>
    <s v="741159339"/>
    <n v="34.838363000000001"/>
    <n v="-0.69716699999999998"/>
    <s v="Nyamira"/>
    <s v="Nyamira North"/>
    <s v="Nyamira North"/>
    <s v="Kiandege"/>
    <x v="3"/>
    <s v="George Otwori"/>
    <s v="George Otwori"/>
    <s v="710742379"/>
    <s v="Informal Business"/>
    <s v="KENBIM"/>
  </r>
  <r>
    <s v="VPA6"/>
    <s v="KE-NAK-1806-21399"/>
    <x v="0"/>
    <s v="Unreachable"/>
    <s v="1st May,2018"/>
    <d v="2018-05-01T00:00:00"/>
    <s v="7th June,2018"/>
    <d v="2018-06-07T00:00:00"/>
    <s v="Mary Wilson Mbaluze"/>
    <s v="Female"/>
    <s v="5172376"/>
    <s v="726072808"/>
    <s v="726072808"/>
    <s v=""/>
    <s v="729015098"/>
    <n v="35.701658999999999"/>
    <n v="-0.503579"/>
    <s v="Nakuru"/>
    <s v="Nakuru North"/>
    <s v="Keringeti"/>
    <s v="Tendweti"/>
    <x v="0"/>
    <s v="Simon Kabucho"/>
    <s v="Simon Kabucho"/>
    <s v="726725953"/>
    <s v="Informal Business"/>
    <s v="MKD"/>
  </r>
  <r>
    <s v="VPA6"/>
    <s v="KE-KIS-1806-17828"/>
    <x v="1"/>
    <s v=""/>
    <s v="10th May,2018"/>
    <d v="2018-05-10T00:00:00"/>
    <s v="9th June,2018"/>
    <d v="2018-06-09T00:00:00"/>
    <s v="Jackline Mochama Bitutu"/>
    <s v="Female"/>
    <s v="22979326"/>
    <s v="717344461"/>
    <s v="706336767"/>
    <s v=""/>
    <s v="717344461"/>
    <n v="34.692948000000001"/>
    <n v="-0.69005000000000005"/>
    <s v="KISII"/>
    <s v="Kisii South"/>
    <s v="Kisii South"/>
    <s v="Mochiche"/>
    <x v="3"/>
    <s v="George Otwori"/>
    <s v="George Otwori"/>
    <s v="710742379"/>
    <s v="Informal Business"/>
    <s v="MKD"/>
  </r>
  <r>
    <s v="VPA6"/>
    <s v="KE-NAN-1804-22496"/>
    <x v="1"/>
    <s v=""/>
    <s v="22nd January,2018"/>
    <d v="2018-01-22T00:00:00"/>
    <s v="28th April,2018"/>
    <d v="2018-04-28T00:00:00"/>
    <s v="Kimani Beth Wanjiru"/>
    <s v="Female"/>
    <s v="23557074"/>
    <s v="717567709"/>
    <s v="717567709"/>
    <s v=""/>
    <s v=""/>
    <n v="35.022224999999999"/>
    <n v="2.5704000000000001E-2"/>
    <s v="Nandi"/>
    <s v="Aldai"/>
    <s v="Ndurio"/>
    <s v="Sarma"/>
    <x v="0"/>
    <s v="Lilian Lelei"/>
    <s v="Lilian Lelei"/>
    <s v="710494562"/>
    <s v="Informal Business"/>
    <s v="MKD"/>
  </r>
  <r>
    <s v="VPA6"/>
    <s v="KE-NYA-1806-18372"/>
    <x v="1"/>
    <s v=""/>
    <s v="12th May,2018"/>
    <d v="2018-05-12T00:00:00"/>
    <s v="12th June,2018"/>
    <d v="2018-06-12T00:00:00"/>
    <s v="Gicuki Gicuhi Ephantus"/>
    <s v="Female"/>
    <s v="5552250"/>
    <s v="728884123"/>
    <s v="728884123"/>
    <s v=""/>
    <s v="725289671"/>
    <n v="36.406284999999997"/>
    <n v="1.8983E-2"/>
    <s v="Nyandarua"/>
    <s v="Ndaragwa"/>
    <s v="Mairoinya"/>
    <s v="Kamukunga"/>
    <x v="2"/>
    <s v="KREEN"/>
    <s v="Francis Kinyanjui"/>
    <s v="726985649"/>
    <s v="Informal Business"/>
    <s v="MKD"/>
  </r>
  <r>
    <s v="VPA6"/>
    <s v="KE-TRA-1806-18178"/>
    <x v="1"/>
    <s v=""/>
    <s v="24th April,2018"/>
    <d v="2018-04-24T00:00:00"/>
    <s v="13th June,2018"/>
    <d v="2018-06-13T00:00:00"/>
    <s v="Njuguna Abraham Kaburi"/>
    <s v="Male"/>
    <s v="99999"/>
    <s v="720794385"/>
    <s v="720794385"/>
    <s v=""/>
    <s v="729639246"/>
    <n v="35.080883"/>
    <n v="1.052845"/>
    <s v="Trans Nzoia"/>
    <s v="Cherengany"/>
    <s v="Sitatunga"/>
    <s v="Makoi"/>
    <x v="0"/>
    <s v="Samson Tenai"/>
    <s v="Samson Tenai"/>
    <s v="725281748"/>
    <s v="Informal Business"/>
    <s v="KENBIM"/>
  </r>
  <r>
    <s v="VPA6"/>
    <s v="KE-TRA-1806-18177"/>
    <x v="1"/>
    <s v=""/>
    <s v="24th April,2018"/>
    <d v="2018-04-24T00:00:00"/>
    <s v="13th June,2018"/>
    <d v="2018-06-13T00:00:00"/>
    <s v="Rono Jeremiah Bitok"/>
    <s v="Male"/>
    <s v="99999"/>
    <s v="710163033"/>
    <s v="722696381"/>
    <s v=""/>
    <s v="710163033"/>
    <n v="35.068947000000001"/>
    <n v="0.950681"/>
    <s v="Trans Nzoia"/>
    <s v="Kiminini"/>
    <s v="Waitaluk"/>
    <s v="Toro"/>
    <x v="0"/>
    <s v="Samson Tenai"/>
    <s v="Samson Tenai"/>
    <s v="725281748"/>
    <s v="Informal Business"/>
    <s v="KENBIM"/>
  </r>
  <r>
    <s v="VPA6"/>
    <s v="KE-NAN-1805-17676"/>
    <x v="1"/>
    <s v=""/>
    <s v="2nd March,2018"/>
    <d v="2018-03-02T00:00:00"/>
    <s v="14th May,2018"/>
    <d v="2018-05-14T00:00:00"/>
    <s v="Jacob Kipsang Kipsang"/>
    <s v="Male"/>
    <s v="99999"/>
    <s v="720777904"/>
    <s v="720777904"/>
    <s v=""/>
    <s v="720777904"/>
    <n v="35.135804999999998"/>
    <n v="0.20635200000000001"/>
    <s v="Nandi"/>
    <s v="Nandi Central"/>
    <s v="Kapsabet"/>
    <s v="Chabaribari"/>
    <x v="2"/>
    <s v="Aggrey Itavale"/>
    <s v="Aggrey Itavale"/>
    <s v="712208650"/>
    <s v="Informal Business"/>
    <s v="KENBIM"/>
  </r>
  <r>
    <s v="VPA6"/>
    <s v="KE-TRA-1805-17675"/>
    <x v="1"/>
    <s v=""/>
    <s v="19th March,2018"/>
    <d v="2018-03-19T00:00:00"/>
    <s v="8th May,2018"/>
    <d v="2018-05-08T00:00:00"/>
    <s v="John Wanyonyi Wanyonyi"/>
    <s v="Male"/>
    <s v="99999"/>
    <s v="715444911"/>
    <s v="715444911"/>
    <s v=""/>
    <s v="715444911"/>
    <n v="35.024532000000001"/>
    <n v="0.97877400000000003"/>
    <s v="Trans Nzoia"/>
    <s v="Kitale"/>
    <s v="Katuwa"/>
    <s v="Katuwa"/>
    <x v="1"/>
    <s v="Aggrey Itavale"/>
    <s v="Aggrey Itavale"/>
    <s v="712208650"/>
    <s v="Informal Business"/>
    <s v="KENBIM"/>
  </r>
  <r>
    <s v="VPA6"/>
    <s v="KE-KIA-1709-17821"/>
    <x v="1"/>
    <s v=""/>
    <s v="11th July,2017"/>
    <d v="2017-07-11T00:00:00"/>
    <s v="15th September,2017"/>
    <d v="2017-09-15T00:00:00"/>
    <s v="Mburuti Esther Wanjiku"/>
    <s v="Female"/>
    <s v="2468893"/>
    <s v="712000405"/>
    <s v="712000405"/>
    <s v=""/>
    <s v=""/>
    <n v="36.883819000000003"/>
    <n v="-1.0808599999999999"/>
    <s v="Kiambu"/>
    <s v="Githunguri"/>
    <s v="Kwamuthai"/>
    <s v="Thuita"/>
    <x v="1"/>
    <s v="Geoffrey Ndua Mbugua"/>
    <s v="Geoffrey Ndua Mbugua"/>
    <s v="724608147"/>
    <s v="Informal Business"/>
    <s v="MKD"/>
  </r>
  <r>
    <s v="VPA6"/>
    <s v="KE-NAN-1806-22925"/>
    <x v="2"/>
    <s v="Non Compliant"/>
    <s v="12th June,2018"/>
    <d v="2018-06-12T00:00:00"/>
    <s v="12th June,2018"/>
    <d v="2018-06-12T00:00:00"/>
    <s v="Simatwo Milka Jepkosgey"/>
    <s v="Female"/>
    <s v="1167158"/>
    <s v="711128115"/>
    <s v="711128115"/>
    <s v=""/>
    <s v=""/>
    <n v="35.239131"/>
    <n v="0.217697"/>
    <s v="Nandi"/>
    <s v="Nandi Central"/>
    <s v="Nandi Central"/>
    <s v="Kapnyeberai"/>
    <x v="7"/>
    <s v="Rehau"/>
    <s v="Peter Lagat"/>
    <s v="704859310"/>
    <s v="Informal Business"/>
    <s v="Rehau"/>
  </r>
  <r>
    <s v="VPA6"/>
    <s v="KE-VIH-1804-23707"/>
    <x v="1"/>
    <s v=""/>
    <s v="15th January,2018"/>
    <d v="2018-01-15T00:00:00"/>
    <s v="15th April,2018"/>
    <d v="2018-04-15T00:00:00"/>
    <s v="Philmon Mwavali"/>
    <s v="Male"/>
    <s v="833765"/>
    <s v="722914875"/>
    <s v="722914875"/>
    <s v=""/>
    <s v="703908357"/>
    <n v="34.770257999999998"/>
    <n v="0.119015"/>
    <s v="Vihiga"/>
    <s v="Sabatia"/>
    <s v="Sabatia"/>
    <s v="Mudete"/>
    <x v="3"/>
    <s v="Patrick Kedemi Angundu"/>
    <s v="Patrick Kedemi Angundu"/>
    <s v="704684007"/>
    <s v="Informal Business"/>
    <s v="KENBIM"/>
  </r>
  <r>
    <s v="VPA6"/>
    <s v="KE-UAS-1804-18100"/>
    <x v="1"/>
    <s v=""/>
    <s v="10th January,2018"/>
    <d v="2018-01-10T00:00:00"/>
    <s v="5th April,2018"/>
    <d v="2018-04-05T00:00:00"/>
    <s v="Tobosei Ben Kiprono"/>
    <s v="Male"/>
    <s v="99999"/>
    <s v="721651269"/>
    <s v="721651269"/>
    <s v=""/>
    <s v=""/>
    <n v="35.409427999999998"/>
    <n v="0.53698500000000005"/>
    <s v="Uasin Gishu"/>
    <s v="Moiben"/>
    <s v="Koitoror"/>
    <s v="Tuiyo-Luk"/>
    <x v="0"/>
    <s v="Matthew Kemboi"/>
    <s v="Mathew Kemboi"/>
    <s v="722819916"/>
    <s v="Informal Business"/>
    <s v="KENBIM"/>
  </r>
  <r>
    <s v="VPA6"/>
    <s v="KE-KAK-1711-23708"/>
    <x v="1"/>
    <s v=""/>
    <s v="7th August,2017"/>
    <d v="2017-08-07T00:00:00"/>
    <s v="1st November,2017"/>
    <d v="2017-11-01T00:00:00"/>
    <s v="Rose Bulimu Boaz"/>
    <s v="Female"/>
    <s v="5731165"/>
    <s v="713963852"/>
    <s v="713963852"/>
    <s v=""/>
    <s v="705852907"/>
    <n v="34.967337000000001"/>
    <n v="0.645007"/>
    <s v="Kakamega"/>
    <s v="Lugari"/>
    <s v="Lugari"/>
    <s v="Msusu"/>
    <x v="3"/>
    <s v="Patrick Kedemi Angundu"/>
    <s v="Patrick Kedemi Angundu"/>
    <s v="735066637"/>
    <s v="Informal Business"/>
    <s v="KENBIM"/>
  </r>
  <r>
    <s v="VPA6"/>
    <s v="KE-HOM-1801-17830"/>
    <x v="1"/>
    <s v=""/>
    <s v="20th June,2017"/>
    <d v="2017-06-20T00:00:00"/>
    <s v="20th January,2018"/>
    <d v="2018-01-20T00:00:00"/>
    <s v="Barack George Otwori Ojuok"/>
    <s v="Male"/>
    <s v="4824455"/>
    <s v="721306536"/>
    <s v="721306536"/>
    <s v=""/>
    <s v="710758753"/>
    <n v="34.856091999999997"/>
    <n v="-0.45522200000000002"/>
    <s v="Homa Bay"/>
    <s v="Rachuonyo North"/>
    <s v="Rachuonyo  North"/>
    <s v="Nyamang'Aria"/>
    <x v="2"/>
    <s v="George Otwori"/>
    <s v="George Otwori"/>
    <s v="710742379"/>
    <s v="Informal Business"/>
    <s v="MKD"/>
  </r>
  <r>
    <s v="VPA6"/>
    <s v="KE-MIG-1805-17831"/>
    <x v="1"/>
    <s v=""/>
    <s v="20th January,2018"/>
    <d v="2018-01-20T00:00:00"/>
    <s v="20th May,2018"/>
    <d v="2018-05-20T00:00:00"/>
    <s v="Michael N/A Odhiambo"/>
    <s v="Male"/>
    <s v="12672162"/>
    <s v="726512638"/>
    <s v="726512638"/>
    <s v=""/>
    <s v="726512637"/>
    <n v="34.577015000000003"/>
    <n v="-0.84125499999999998"/>
    <s v="Migori"/>
    <s v="Awendo"/>
    <s v="Awendo"/>
    <s v="Hosea"/>
    <x v="3"/>
    <s v="George Otwori"/>
    <s v="George Otwori"/>
    <s v="710742379"/>
    <s v="Informal Business"/>
    <s v="MKD"/>
  </r>
  <r>
    <s v="VPA6"/>
    <s v="KE-NAK-1612-23868"/>
    <x v="1"/>
    <s v=""/>
    <s v="22nd September,2016"/>
    <d v="2016-09-22T00:00:00"/>
    <s v="15th December,2016"/>
    <d v="2016-12-15T00:00:00"/>
    <s v="Maina Kariuki Samuel"/>
    <s v="Female"/>
    <s v="99999"/>
    <s v="700273503"/>
    <s v="700273503"/>
    <s v=""/>
    <s v=""/>
    <n v="36.189126999999999"/>
    <n v="-0.19011500000000001"/>
    <s v="Nakuru"/>
    <s v="Bahati"/>
    <s v="Bahati"/>
    <s v="Sinda Lodge"/>
    <x v="2"/>
    <s v="Peter Mutanga"/>
    <s v="Peter Mutang'a Goko"/>
    <s v="723421713"/>
    <s v="Informal Business"/>
    <s v="KENBIM"/>
  </r>
  <r>
    <s v="VPA6"/>
    <s v="KE-NYE-1805-18307"/>
    <x v="1"/>
    <s v=""/>
    <s v="4th April,2018"/>
    <d v="2018-04-04T00:00:00"/>
    <s v="30th May,2018"/>
    <d v="2018-05-30T00:00:00"/>
    <s v="Githinji Peter Kagwi"/>
    <s v="Male"/>
    <s v="5745625"/>
    <s v="722495114"/>
    <s v="722495114"/>
    <s v=""/>
    <s v="725527968"/>
    <n v="37.175763000000003"/>
    <n v="-0.43133500000000002"/>
    <s v="Nyeri"/>
    <s v="Mathira"/>
    <s v="Chehe"/>
    <s v="Kariki"/>
    <x v="1"/>
    <s v="Zablon Kimindio Kibara"/>
    <s v="Zablon Kimindo Kibara"/>
    <s v="726350010"/>
    <s v="Informal Business"/>
    <s v="KENBIM"/>
  </r>
  <r>
    <s v="VPA6"/>
    <s v="KE-NYA-1610-17624"/>
    <x v="1"/>
    <s v=""/>
    <s v="6th April,2016"/>
    <d v="2016-04-06T00:00:00"/>
    <s v="14th October,2016"/>
    <d v="2016-10-14T00:00:00"/>
    <s v="Joel Muchiri"/>
    <s v="Male"/>
    <s v="99999"/>
    <s v="723578468"/>
    <s v="723578468"/>
    <s v=""/>
    <s v=""/>
    <n v="36.630012999999998"/>
    <n v="-0.69944799999999996"/>
    <s v="Nyandarua"/>
    <s v="South Kinangop"/>
    <s v="Jabini"/>
    <s v="Kanyawa"/>
    <x v="3"/>
    <s v="Harun Muchiri Stephen"/>
    <s v="Harun Muchiri Stephen"/>
    <s v="727561499"/>
    <s v="Informal Business"/>
    <s v="KENBIM"/>
  </r>
  <r>
    <s v="VPA6"/>
    <s v="KE-TAI-1806-18457"/>
    <x v="0"/>
    <s v="Grievance"/>
    <s v="16th May,2018"/>
    <d v="2018-05-16T00:00:00"/>
    <s v="30th June,2018"/>
    <d v="2018-06-30T00:00:00"/>
    <s v="Mwacharo Arnest Francis"/>
    <s v="Male"/>
    <s v="5327220"/>
    <s v="727378441"/>
    <s v="727378441"/>
    <s v=""/>
    <s v=""/>
    <n v="38.448936000000003"/>
    <n v="-3.4789560000000002"/>
    <s v="Taita/Taveta"/>
    <s v="Mwatate"/>
    <s v="Mwachabo"/>
    <s v="Zare"/>
    <x v="2"/>
    <s v="Stephen Nyange"/>
    <s v="Stephen Nyange"/>
    <s v="710865305"/>
    <s v="Informal Business"/>
    <s v="KENBIM"/>
  </r>
  <r>
    <s v="VPA6"/>
    <s v="KE-TAI-1806-18458"/>
    <x v="1"/>
    <s v=""/>
    <s v="27th April,2018"/>
    <d v="2018-04-27T00:00:00"/>
    <s v="30th June,2018"/>
    <d v="2018-06-30T00:00:00"/>
    <s v="Mwashigadi Michael Mjomba"/>
    <s v="Male"/>
    <s v="504826"/>
    <s v="71141184"/>
    <s v="711411842"/>
    <s v=""/>
    <s v=""/>
    <n v="38.448962000000002"/>
    <n v="-3.4789569999999999"/>
    <s v="Taita/Taveta"/>
    <s v="Mwatate"/>
    <s v="Bura"/>
    <s v="Mwazambo"/>
    <x v="0"/>
    <s v="Stephen Nyange"/>
    <s v="Stephen Nyange"/>
    <s v="710865305"/>
    <s v="Informal Business"/>
    <s v="KENBIM"/>
  </r>
  <r>
    <s v="VPA6"/>
    <s v="KE-TAI-1807-23888"/>
    <x v="1"/>
    <s v=""/>
    <s v="13th May,2018"/>
    <d v="2018-05-13T00:00:00"/>
    <s v="2nd July,2018"/>
    <d v="2018-07-02T00:00:00"/>
    <s v="Mwayalo Jhon Mghalu"/>
    <s v="Male"/>
    <s v="2526900"/>
    <s v="723281307"/>
    <s v="723281307"/>
    <s v=""/>
    <s v=""/>
    <n v="38.348621999999999"/>
    <n v="-3.4314900000000002"/>
    <s v="Taita/Taveta"/>
    <s v="Mwatate"/>
    <s v="Kidaya"/>
    <s v="Kisagala"/>
    <x v="2"/>
    <s v="Colman Maghanga"/>
    <s v="Colman Maghanga"/>
    <s v="704670083"/>
    <s v="Informal Business"/>
    <s v="KENBIM"/>
  </r>
  <r>
    <s v="VPA6"/>
    <s v="KE-TAI-1807-23889"/>
    <x v="1"/>
    <s v=""/>
    <s v="13th May,2018"/>
    <d v="2018-05-13T00:00:00"/>
    <s v="2nd July,2018"/>
    <d v="2018-07-02T00:00:00"/>
    <s v="Mwanyika Faustine"/>
    <s v="Male"/>
    <s v="7506750"/>
    <s v="792421905"/>
    <s v="792421905"/>
    <s v=""/>
    <s v=""/>
    <n v="38.352128"/>
    <n v="-3.436242"/>
    <s v="Taita/Taveta"/>
    <s v="Mwatate"/>
    <s v="Kidaya"/>
    <s v="Kisagala"/>
    <x v="2"/>
    <s v="Colman Maghanga"/>
    <s v="Colman Maghanga"/>
    <s v="704670083"/>
    <s v="Informal Business"/>
    <s v="KENBIM"/>
  </r>
  <r>
    <s v="VPA6"/>
    <s v="KE-MER-1806-23113"/>
    <x v="1"/>
    <s v=""/>
    <s v="25th May,2018"/>
    <d v="2018-05-25T00:00:00"/>
    <s v="28th June,2018"/>
    <d v="2018-06-28T00:00:00"/>
    <s v="Muriungi Rael Kinya"/>
    <s v="Female"/>
    <s v="24401047"/>
    <s v="715452340"/>
    <s v="715452340"/>
    <s v=""/>
    <s v=""/>
    <n v="37.629078"/>
    <n v="-0.19524900000000001"/>
    <s v="Meru"/>
    <s v="Imenti South"/>
    <s v="Igoji"/>
    <s v="Kathugua"/>
    <x v="2"/>
    <s v="Gilbert Mugendi"/>
    <s v="Gilbert  Mugendi"/>
    <s v="720829834"/>
    <s v="Informal Business"/>
    <s v="MKD"/>
  </r>
  <r>
    <s v="VPA6"/>
    <s v="KE-KIL-1805-23908"/>
    <x v="1"/>
    <s v=""/>
    <s v="5th February,2018"/>
    <d v="2018-02-05T00:00:00"/>
    <s v="30th May,2018"/>
    <d v="2018-05-30T00:00:00"/>
    <s v="Mbugua James Njunguna"/>
    <s v="Male"/>
    <s v="6788126"/>
    <s v="723928072"/>
    <s v="723928072"/>
    <s v=""/>
    <s v=""/>
    <n v="39.727670000000003"/>
    <n v="-3.9419970000000002"/>
    <s v="Kilifi"/>
    <s v="Bahari"/>
    <s v="Bahari"/>
    <s v="Mtomondoni"/>
    <x v="1"/>
    <s v="Samson Sirya"/>
    <s v="Samson Sirya"/>
    <s v="703927321"/>
    <s v="Informal Business"/>
    <s v="KENBIM"/>
  </r>
  <r>
    <s v="VPA6"/>
    <s v="KE-UAS-1805-20280"/>
    <x v="1"/>
    <s v=""/>
    <s v="10th April,2018"/>
    <d v="2018-04-10T00:00:00"/>
    <s v="25th May,2018"/>
    <d v="2018-05-25T00:00:00"/>
    <s v="Sailas Baliat"/>
    <s v="Male"/>
    <s v="24411757"/>
    <s v="722862999"/>
    <s v="722862999"/>
    <s v=""/>
    <s v=""/>
    <n v="35.343933"/>
    <n v="0.52686200000000005"/>
    <s v="Uasin Gishu"/>
    <s v="Ainabkoi"/>
    <s v="Kapsoiya"/>
    <s v="Chepsirya"/>
    <x v="1"/>
    <s v="Luka Kiprop Maiyo"/>
    <s v="Luka Kiprop Maiyo"/>
    <s v="723216036"/>
    <s v="Informal Business"/>
    <s v="KENBIM"/>
  </r>
  <r>
    <s v="VPA6"/>
    <s v="KE-UAS-1801-20282"/>
    <x v="1"/>
    <s v=""/>
    <s v="15th October,2017"/>
    <d v="2017-10-15T00:00:00"/>
    <s v="15th January,2018"/>
    <d v="2018-01-15T00:00:00"/>
    <s v="Simon Metto"/>
    <s v="Male"/>
    <s v="99999"/>
    <s v="720433826"/>
    <s v="720433826"/>
    <s v=""/>
    <s v=""/>
    <n v="35.332067000000002"/>
    <n v="0.57633000000000001"/>
    <s v="Uasin Gishu"/>
    <s v="Moiben"/>
    <s v="Chepkanga"/>
    <s v="Chemaluk"/>
    <x v="0"/>
    <s v="Luka Kiprop Maiyo"/>
    <s v="Luka Kiprop Maiyo"/>
    <s v="723216036"/>
    <s v="Informal Business"/>
    <s v="KENBIM"/>
  </r>
  <r>
    <s v="VPA6"/>
    <s v="KE-UAS-1806-20285"/>
    <x v="1"/>
    <s v=""/>
    <s v="25th May,2018"/>
    <d v="2018-05-25T00:00:00"/>
    <s v="25th June,2018"/>
    <d v="2018-06-25T00:00:00"/>
    <s v="Chebii Lazarus"/>
    <s v="Male"/>
    <s v="99999"/>
    <s v="735161633"/>
    <s v="720433826"/>
    <s v=""/>
    <s v=""/>
    <n v="35.324497999999998"/>
    <n v="0.57670500000000002"/>
    <s v="Uasin Gishu"/>
    <s v="Moiben"/>
    <s v="Chepkanga"/>
    <s v="River Site"/>
    <x v="0"/>
    <s v="Luka Kiprop Maiyo"/>
    <s v="Luka Kiprop Maiyo"/>
    <s v="723216036"/>
    <s v="Informal Business"/>
    <s v="KENBIM"/>
  </r>
  <r>
    <s v="VPA6"/>
    <s v="KE-NAN-1807-22304"/>
    <x v="0"/>
    <s v="Grievance"/>
    <s v="13th May,2018"/>
    <d v="2018-05-13T00:00:00"/>
    <s v="2nd July,2018"/>
    <d v="2018-07-02T00:00:00"/>
    <s v="Sang Anna Cherono"/>
    <s v="Female"/>
    <s v="1335802"/>
    <s v="725792702"/>
    <s v="7250792702"/>
    <s v=""/>
    <s v="725723755"/>
    <n v="34.983021999999998"/>
    <n v="4.5955999999999997E-2"/>
    <s v="Nandi"/>
    <s v="Aldai"/>
    <s v="Chepilat"/>
    <s v="Chepketemon"/>
    <x v="1"/>
    <s v="John Bett"/>
    <s v="John Bett"/>
    <s v="727402779"/>
    <s v="Informal Business"/>
    <s v="MKD"/>
  </r>
  <r>
    <s v="VPA6"/>
    <s v="KE-TAI-1807-17727"/>
    <x v="1"/>
    <s v=""/>
    <s v="17th May,2018"/>
    <d v="2018-05-17T00:00:00"/>
    <s v="6th July,2018"/>
    <d v="2018-07-06T00:00:00"/>
    <s v="Mwachanya Elijah Mwasamba"/>
    <s v="Male"/>
    <s v="21764823"/>
    <s v="718966883"/>
    <s v="718966883"/>
    <s v=""/>
    <s v=""/>
    <n v="38.452193000000001"/>
    <n v="-3.3921239999999999"/>
    <s v="Taita/Taveta"/>
    <s v="Mwatate"/>
    <s v="Ronge"/>
    <s v="Kigombo"/>
    <x v="3"/>
    <s v="Carly Mwandigha"/>
    <s v="Carly C Mwandigha"/>
    <s v="727154272"/>
    <s v="Informal Business"/>
    <s v="KENBIM"/>
  </r>
  <r>
    <s v="VPA6"/>
    <s v="KE-EMB-1712-18889"/>
    <x v="1"/>
    <s v=""/>
    <s v="7th October,2017"/>
    <d v="2017-10-07T00:00:00"/>
    <s v="2nd December,2017"/>
    <d v="2017-12-02T00:00:00"/>
    <s v="Nyaga Marigu Emily"/>
    <s v="Male"/>
    <s v="99999"/>
    <s v="714645639"/>
    <s v="714645639"/>
    <s v=""/>
    <s v=""/>
    <n v="37.645507000000002"/>
    <n v="-0.416049"/>
    <s v="Embu"/>
    <s v="Runyenjes"/>
    <s v="Runyenjes"/>
    <s v="Kigumo"/>
    <x v="3"/>
    <s v="David Chege"/>
    <s v="David Chege Wangui"/>
    <s v=""/>
    <s v="Informal Business"/>
    <s v="MKD"/>
  </r>
  <r>
    <s v="VPA6"/>
    <s v="KE-EMB-1803-18890"/>
    <x v="1"/>
    <s v=""/>
    <s v="6th December,2017"/>
    <d v="2017-12-06T00:00:00"/>
    <s v="7th March,2018"/>
    <d v="2018-03-07T00:00:00"/>
    <s v="Nyaga Mwatha"/>
    <s v="Male"/>
    <s v="99999"/>
    <s v="725533754"/>
    <s v="725533754"/>
    <s v=""/>
    <s v="720236501"/>
    <n v="37.610798000000003"/>
    <n v="-0.42121799999999998"/>
    <s v="Embu"/>
    <s v="Runyenjes"/>
    <s v="Runyenjes"/>
    <s v="Karungu"/>
    <x v="3"/>
    <s v="David Chege"/>
    <s v="David Chege Wangui"/>
    <s v="7000713274"/>
    <s v="Informal Business"/>
    <s v="MKD"/>
  </r>
  <r>
    <s v="VPA6"/>
    <s v="KE-EMB-1709-18891"/>
    <x v="1"/>
    <s v=""/>
    <s v="31st July,2017"/>
    <d v="2017-07-31T00:00:00"/>
    <s v="30th September,2017"/>
    <d v="2017-09-30T00:00:00"/>
    <s v="Lucy Ndwiga"/>
    <s v="Female"/>
    <s v="99999"/>
    <s v="723903269"/>
    <s v="723903269"/>
    <s v=""/>
    <s v="704308342"/>
    <n v="37.611545999999997"/>
    <n v="-0.430398"/>
    <s v="Embu"/>
    <s v="Runyenjes"/>
    <s v="Kathagiri"/>
    <s v="Kathagiri"/>
    <x v="3"/>
    <s v="David Chege"/>
    <s v="David Chege Wangui"/>
    <s v=""/>
    <s v="Informal Business"/>
    <s v="MKD"/>
  </r>
  <r>
    <s v="VPA6"/>
    <s v="KE-EMB-1806-18892"/>
    <x v="1"/>
    <s v=""/>
    <s v="7th March,2018"/>
    <d v="2018-03-07T00:00:00"/>
    <s v="7th June,2018"/>
    <d v="2018-06-07T00:00:00"/>
    <s v="Selesio Njeru"/>
    <s v="Male"/>
    <s v="99999"/>
    <s v="723955077"/>
    <s v="723955077"/>
    <s v=""/>
    <s v=""/>
    <n v="37.523248000000002"/>
    <n v="-0.60753400000000002"/>
    <s v="Embu"/>
    <s v="Embu East"/>
    <s v="Gachoka"/>
    <s v="Gachoka"/>
    <x v="3"/>
    <s v="David Chege"/>
    <s v="David Chege Wangui"/>
    <s v=""/>
    <s v="Informal Business"/>
    <s v="MKD"/>
  </r>
  <r>
    <s v="VPA6"/>
    <s v="KE-NYE-1804-18897"/>
    <x v="1"/>
    <s v=""/>
    <s v="9th March,2018"/>
    <d v="2018-03-09T00:00:00"/>
    <s v="1st April,2018"/>
    <d v="2018-04-01T00:00:00"/>
    <s v="Karite David Mwangi"/>
    <s v="Male"/>
    <s v="99999"/>
    <s v="710919938"/>
    <s v="710919939"/>
    <s v=""/>
    <s v=""/>
    <n v="36.998125000000002"/>
    <n v="-0.50821700000000003"/>
    <s v="Nyeri"/>
    <s v="Tetu"/>
    <s v="Gaaki"/>
    <s v="Gathaithi"/>
    <x v="3"/>
    <s v="David Chege"/>
    <s v="David Chege Wangui"/>
    <s v="700713274"/>
    <s v="Informal Business"/>
    <s v="MKD"/>
  </r>
  <r>
    <s v="VPA6"/>
    <s v="KE-BUN-1807-17863"/>
    <x v="1"/>
    <s v=""/>
    <s v="12th January,2018"/>
    <d v="2018-01-12T00:00:00"/>
    <s v="12th July,2018"/>
    <d v="2018-07-12T00:00:00"/>
    <s v="Nasong'O Phaustine Nambengele"/>
    <s v="Female"/>
    <s v="99999"/>
    <s v="725381224"/>
    <s v="725381224"/>
    <s v=""/>
    <s v="797234885"/>
    <n v="34.679186999999999"/>
    <n v="0.75896600000000003"/>
    <s v="Bungoma"/>
    <s v="Kimilili"/>
    <s v="Kitai"/>
    <s v="Namawanga"/>
    <x v="3"/>
    <s v="Gillet Lihanda"/>
    <s v="Gillet Savayi Lihanda"/>
    <s v="728998455"/>
    <s v="Informal Business"/>
    <s v="MKD"/>
  </r>
  <r>
    <s v="VPA6"/>
    <s v="KE-BUN-1807-17865"/>
    <x v="1"/>
    <s v=""/>
    <s v="12th January,2018"/>
    <d v="2018-01-12T00:00:00"/>
    <s v="12th July,2018"/>
    <d v="2018-07-12T00:00:00"/>
    <s v="Misiko Gresss Nasimiyu"/>
    <s v="Female"/>
    <s v="99999"/>
    <s v="727762054"/>
    <s v="727762054"/>
    <s v=""/>
    <s v="701006743"/>
    <n v="34.752535999999999"/>
    <n v="0.746363"/>
    <s v="Bungoma"/>
    <s v="Kimilili"/>
    <s v="Kimilili"/>
    <s v="Sakwa"/>
    <x v="3"/>
    <s v="Gillet Lihanda"/>
    <s v="Gillet Savayi Lihanda"/>
    <s v="728998455"/>
    <s v="Informal Business"/>
    <s v="MKD"/>
  </r>
  <r>
    <s v="VPA6"/>
    <s v="KE-TRA-1803-20286"/>
    <x v="1"/>
    <s v=""/>
    <s v="25th February,2018"/>
    <d v="2018-02-25T00:00:00"/>
    <s v="27th March,2018"/>
    <d v="2018-03-27T00:00:00"/>
    <s v="Mawera Lucy"/>
    <s v="Female"/>
    <s v="99999"/>
    <s v="716766710"/>
    <s v="716766710"/>
    <s v=""/>
    <s v=""/>
    <n v="35.069764999999997"/>
    <n v="0.95422700000000005"/>
    <s v="Trans Nzoia"/>
    <s v="Kiminini"/>
    <s v="Sirende"/>
    <s v="Mailisaba"/>
    <x v="2"/>
    <s v="Luka Kiprop Maiyo"/>
    <s v="Luka Kiprop Maiyo"/>
    <s v="723216036"/>
    <s v="Informal Business"/>
    <s v="KENBIM"/>
  </r>
  <r>
    <s v="VPA6"/>
    <s v="KE-TRA-1807-18179"/>
    <x v="1"/>
    <s v=""/>
    <s v="10th June,2018"/>
    <d v="2018-06-10T00:00:00"/>
    <s v="10th July,2018"/>
    <d v="2018-07-10T00:00:00"/>
    <s v="Kimutai Jacob Kimetto"/>
    <s v="Male"/>
    <s v="99999"/>
    <s v="720707587"/>
    <s v="720707587"/>
    <s v=""/>
    <s v="706031428"/>
    <n v="35.070079"/>
    <n v="1.067571"/>
    <s v="Trans Nzoia"/>
    <s v="Cherengany"/>
    <s v="Sitatunga"/>
    <s v="Taito"/>
    <x v="2"/>
    <s v="Samson Tenai"/>
    <s v="Samson Tenai"/>
    <s v="725281748"/>
    <s v="Informal Business"/>
    <s v="KENBIM"/>
  </r>
  <r>
    <s v="VPA6"/>
    <s v="KE-NAK-1709-17692"/>
    <x v="2"/>
    <s v="Abandoned"/>
    <s v="27th July,2017"/>
    <d v="2017-07-27T00:00:00"/>
    <s v="18th September,2017"/>
    <d v="2017-09-18T00:00:00"/>
    <s v="Kamau Kamau N"/>
    <s v="Male"/>
    <s v="4511698"/>
    <s v="724893529"/>
    <s v="724893529"/>
    <s v=""/>
    <s v="713862631"/>
    <n v="36.113703000000001"/>
    <n v="-0.25020199999999998"/>
    <s v="Nakuru"/>
    <s v="Bahati"/>
    <s v="Rurii"/>
    <s v="Kagoto"/>
    <x v="0"/>
    <s v="Anthony Ndungu Kamau"/>
    <s v="Anthony Ndungu Kamau"/>
    <s v="722878722"/>
    <s v="Informal Business"/>
    <s v="MKD"/>
  </r>
  <r>
    <s v="VPA6"/>
    <s v="KE-UAS-1807-27854"/>
    <x v="1"/>
    <s v=""/>
    <s v="31st May,2018"/>
    <d v="2018-05-31T00:00:00"/>
    <s v="2nd July,2018"/>
    <d v="2018-07-02T00:00:00"/>
    <s v="Barbengi Ann"/>
    <s v="Female"/>
    <s v="99999"/>
    <s v="726477299"/>
    <s v="726477299"/>
    <s v=""/>
    <s v=""/>
    <n v="35.303187999999999"/>
    <n v="0.595522"/>
    <s v="Uasin Gishu"/>
    <s v="Soy"/>
    <s v="Kuinet"/>
    <s v="Chepsirya"/>
    <x v="0"/>
    <s v="Ambrose Koech"/>
    <s v="Ambrose Koech"/>
    <s v="723664523"/>
    <s v="Informal Business"/>
    <s v="KENBIM"/>
  </r>
  <r>
    <s v="VPA6"/>
    <s v="KE-UAS-1803-20287"/>
    <x v="1"/>
    <s v=""/>
    <s v="15th February,2018"/>
    <d v="2018-02-15T00:00:00"/>
    <s v="26th March,2018"/>
    <d v="2018-03-26T00:00:00"/>
    <s v="Kimaiyo Sang"/>
    <s v="Male"/>
    <s v="99999"/>
    <s v="726478585"/>
    <s v="726478585"/>
    <s v=""/>
    <s v=""/>
    <n v="35.261228000000003"/>
    <n v="0.83145800000000003"/>
    <s v="Uasin Gishu"/>
    <s v="Soy"/>
    <s v="Ziwa"/>
    <s v="Saramek"/>
    <x v="2"/>
    <s v="Luka Kiprop Maiyo"/>
    <s v="Luka Kiprop Maiyo"/>
    <s v="723216036"/>
    <s v="Informal Business"/>
    <s v="KENBIM"/>
  </r>
  <r>
    <s v="VPA6"/>
    <s v="KE-KIA-1805-23068"/>
    <x v="1"/>
    <s v=""/>
    <s v="18th April,2018"/>
    <d v="2018-04-18T00:00:00"/>
    <s v="14th May,2018"/>
    <d v="2018-05-14T00:00:00"/>
    <s v="Wairimu Susan"/>
    <s v="Female"/>
    <s v="3366804"/>
    <s v="712985299"/>
    <s v="712985299"/>
    <s v=""/>
    <s v=""/>
    <n v="36.909292999999998"/>
    <n v="-0.99656800000000001"/>
    <s v="Kiambu"/>
    <s v="Gatundu South"/>
    <s v="Ituru"/>
    <s v="Githoya"/>
    <x v="1"/>
    <s v="Maurice Kinuthia Wangui"/>
    <s v="Maurice Kinuthia Wangui"/>
    <s v="713376894"/>
    <s v="Informal Business"/>
    <s v="KENBIM"/>
  </r>
  <r>
    <s v="VPA6"/>
    <s v="KE-KIA-1804-23069"/>
    <x v="1"/>
    <s v=""/>
    <s v="21st March,2018"/>
    <d v="2018-03-21T00:00:00"/>
    <s v="14th April,2018"/>
    <d v="2018-04-14T00:00:00"/>
    <s v="Kogi Patrick Charcles"/>
    <s v="Male"/>
    <s v="8050904"/>
    <s v="727301272"/>
    <s v="727301272"/>
    <s v=""/>
    <s v=""/>
    <n v="36.927982"/>
    <n v="-1.0106299999999999"/>
    <s v="Kiambu"/>
    <s v="Gatundu South"/>
    <s v="Ituru"/>
    <s v="Kabuthi"/>
    <x v="1"/>
    <s v="Maurice Kinuthia Wangui"/>
    <s v="Maurice Kinuthia Wangui"/>
    <s v="713376894"/>
    <s v="Informal Business"/>
    <s v="KENBIM"/>
  </r>
  <r>
    <s v="VPA6"/>
    <s v="KE-TRA-1804-18180"/>
    <x v="1"/>
    <s v=""/>
    <s v="14th March,2018"/>
    <d v="2018-03-14T00:00:00"/>
    <s v="13th April,2018"/>
    <d v="2018-04-13T00:00:00"/>
    <s v="Egesa Florence Adhiambo"/>
    <s v="Female"/>
    <s v="99999"/>
    <s v="734715009"/>
    <s v="734715009"/>
    <s v=""/>
    <s v="720367426"/>
    <n v="34.948475999999999"/>
    <n v="0.93228599999999995"/>
    <s v="Trans Nzoia"/>
    <s v="Kiminini"/>
    <s v="Wekhonye"/>
    <s v="Maji Mazuri"/>
    <x v="2"/>
    <s v="Samson Tenai"/>
    <s v="Samson Tenai"/>
    <s v="725281748"/>
    <s v="Informal Business"/>
    <s v="KENBIM"/>
  </r>
  <r>
    <s v="VPA6"/>
    <s v="KE-NAK-1806-18899"/>
    <x v="0"/>
    <s v="Unreachable"/>
    <s v="6th May,2018"/>
    <d v="2018-05-06T00:00:00"/>
    <s v="26th June,2018"/>
    <d v="2018-06-26T00:00:00"/>
    <s v="Mama Judy Mama Judy"/>
    <s v="Female"/>
    <s v="2587104"/>
    <s v="78693613"/>
    <s v="786936130"/>
    <s v=""/>
    <s v=""/>
    <n v="36.184607999999997"/>
    <n v="-0.263627"/>
    <s v="Nakuru"/>
    <s v="Bahati"/>
    <s v="Bahati"/>
    <s v="Posta"/>
    <x v="2"/>
    <s v="David Chege"/>
    <s v="David Chege Wangui"/>
    <s v="700713274"/>
    <s v="Informal Business"/>
    <s v="MKD"/>
  </r>
  <r>
    <s v="VPA6"/>
    <s v="KE-NYE-1812-26961"/>
    <x v="1"/>
    <s v=""/>
    <s v="15th December,2018"/>
    <d v="2018-12-15T00:00:00"/>
    <s v="22nd December,2018"/>
    <d v="2018-12-22T00:00:00"/>
    <s v="Muriithi Francis Mwangi"/>
    <s v="Male"/>
    <s v="11678760"/>
    <s v="727363947"/>
    <s v="727363947"/>
    <s v=""/>
    <s v="710795595"/>
    <n v="36.972186999999998"/>
    <n v="-0.36186299999999999"/>
    <s v="Nyeri"/>
    <s v="Kieni East"/>
    <s v="Mweiga"/>
    <s v="Kimenju"/>
    <x v="0"/>
    <s v="Joram Gathogo Mutahi"/>
    <s v="Joram Gathogo Mutahi"/>
    <s v="723684776"/>
    <s v="Informal Business"/>
    <s v="MKD"/>
  </r>
  <r>
    <s v="VPA6"/>
    <s v="KE-NAR-1811-25358"/>
    <x v="1"/>
    <s v=""/>
    <s v="29th September,2018"/>
    <d v="2018-09-29T00:00:00"/>
    <s v="10th November,2018"/>
    <d v="2018-11-10T00:00:00"/>
    <s v="Chelule Peter Kipkirui"/>
    <s v="Male"/>
    <s v="12981756"/>
    <s v="725966039"/>
    <s v="2.55E+11"/>
    <s v=""/>
    <s v="2.55E+11"/>
    <n v="35.518172"/>
    <n v="-0.86103300000000005"/>
    <s v="Narok"/>
    <s v="Narok South"/>
    <s v="Ilmotiook"/>
    <s v="Menderet"/>
    <x v="1"/>
    <s v="Philip Kiget"/>
    <s v="Null"/>
    <s v=""/>
    <s v="Informal Business"/>
    <s v="KENBIM"/>
  </r>
  <r>
    <s v="VPA6"/>
    <s v="KE-NAR-1811-25357"/>
    <x v="1"/>
    <s v=""/>
    <s v="29th October,2018"/>
    <d v="2018-10-29T00:00:00"/>
    <s v="25th November,2018"/>
    <d v="2018-11-25T00:00:00"/>
    <s v="Kositany Samwel Kiprotich Kirui"/>
    <s v="Male"/>
    <s v="24810979"/>
    <s v="723519866"/>
    <s v="2.55E+11"/>
    <s v=""/>
    <s v="2.55E+11"/>
    <n v="35.441577000000002"/>
    <n v="-0.94501999999999997"/>
    <s v="Narok"/>
    <s v="Narok South"/>
    <s v="Mulot"/>
    <s v="Kilusu"/>
    <x v="1"/>
    <s v="Philip Kiget"/>
    <s v="Null"/>
    <s v=""/>
    <s v="Informal Business"/>
    <s v="KENBIM"/>
  </r>
  <r>
    <s v="VPA6"/>
    <s v="KE-MAC-1812-26926"/>
    <x v="1"/>
    <s v=""/>
    <s v="23rd November,2018"/>
    <d v="2018-11-23T00:00:00"/>
    <s v="24th December,2018"/>
    <d v="2018-12-24T00:00:00"/>
    <s v="Mutiso Urbanus Kioko"/>
    <s v="Male"/>
    <s v="9923658"/>
    <s v="0721715159"/>
    <s v="721715159"/>
    <s v=""/>
    <s v="786715159"/>
    <n v="37.250073"/>
    <n v="-1.234915"/>
    <s v="Machakos"/>
    <s v="Matungulu"/>
    <s v="Kisikioni"/>
    <s v="Square London"/>
    <x v="0"/>
    <s v="Joram Gathogo Mutahi"/>
    <s v="Joram Gathogo Mutahi"/>
    <s v="723684776"/>
    <s v="Informal Business"/>
    <s v="MKD"/>
  </r>
  <r>
    <s v="VPA6"/>
    <s v="KE-MAK-1812-25229"/>
    <x v="1"/>
    <s v=""/>
    <s v="21st October,2018"/>
    <d v="2018-10-21T00:00:00"/>
    <s v="10th December,2018"/>
    <d v="2018-12-10T00:00:00"/>
    <s v="Musau Stellamaris Ngina"/>
    <s v="Female"/>
    <s v="10114722"/>
    <s v="721210762"/>
    <s v="2.55E+11"/>
    <s v=""/>
    <s v=""/>
    <n v="37.443097000000002"/>
    <n v="-1.663635"/>
    <s v="Makueni"/>
    <s v="Mbooni"/>
    <s v="Mbooni West"/>
    <s v="Kadula"/>
    <x v="1"/>
    <s v="Januaries Kaloki"/>
    <s v="Januaries Kaloki"/>
    <s v="254714342097"/>
    <s v="Informal Business"/>
    <s v="MKD"/>
  </r>
  <r>
    <s v="VPA6"/>
    <s v="KE-NYA-1901-27285"/>
    <x v="1"/>
    <s v=""/>
    <s v="24th December,2018"/>
    <d v="2018-12-24T00:00:00"/>
    <s v="3rd January,2019"/>
    <d v="2019-01-03T00:00:00"/>
    <s v="Joyce Nyaguthie Gichuhi"/>
    <s v="Female"/>
    <s v="9074058"/>
    <s v="724366774"/>
    <s v="724366774"/>
    <s v=""/>
    <s v="751775663"/>
    <n v="36.458919999999999"/>
    <n v="-0.122007"/>
    <s v="Nyandarua"/>
    <s v="Ndaragwa"/>
    <s v="Kanyangia"/>
    <s v="Saile"/>
    <x v="0"/>
    <s v="Aggrey Itavale"/>
    <s v="Aggrey Itavale"/>
    <s v="712208650"/>
    <s v="Informal Business"/>
    <s v="KENBIM"/>
  </r>
  <r>
    <s v="VPA6"/>
    <s v="KE-EMB-1812-26885"/>
    <x v="0"/>
    <s v="Grievance"/>
    <s v="20th October,2018"/>
    <d v="2018-10-20T00:00:00"/>
    <s v="9th December,2018"/>
    <d v="2018-12-09T00:00:00"/>
    <s v="Njiru Francis Mwaniki"/>
    <s v="Male"/>
    <s v="11672560"/>
    <s v="71915163"/>
    <s v="2.55E+11"/>
    <s v=""/>
    <s v="2.55E+11"/>
    <n v="37.469594000000001"/>
    <n v="-0.37886999999999998"/>
    <s v="Embu"/>
    <s v="Manyatta"/>
    <s v="Nginda"/>
    <s v="Rutune"/>
    <x v="2"/>
    <s v="Zablon Kimindio Kibara"/>
    <s v="Zablon Kimindo Kibara"/>
    <s v="254726350010"/>
    <s v="Informal Business"/>
    <s v="KENBIM"/>
  </r>
  <r>
    <s v="VPA6"/>
    <s v="KE-THA-1812-26889"/>
    <x v="1"/>
    <s v=""/>
    <s v="3rd December,2018"/>
    <d v="2018-12-03T00:00:00"/>
    <s v="29th December,2018"/>
    <d v="2018-12-29T00:00:00"/>
    <s v="Kanampiu Muriithi Alfred"/>
    <s v="Male"/>
    <s v="7450359"/>
    <s v="723980979"/>
    <s v="723980979"/>
    <s v=""/>
    <s v="710904645"/>
    <n v="37.622132000000001"/>
    <n v="-0.355105"/>
    <s v="Tharaka-Nithi"/>
    <s v="Meru South"/>
    <s v="Mwonge"/>
    <s v="Ikuu Boys"/>
    <x v="2"/>
    <s v="Peter Kivuti"/>
    <s v="Peter Kivuti"/>
    <s v=""/>
    <s v="Informal Business"/>
    <s v="MKD"/>
  </r>
  <r>
    <s v="VPA6"/>
    <s v="KE-EMB-1812-26891"/>
    <x v="1"/>
    <s v=""/>
    <s v="1st November,2018"/>
    <d v="2018-11-01T00:00:00"/>
    <s v="15th December,2018"/>
    <d v="2018-12-15T00:00:00"/>
    <s v="Munyi Wawira Ann"/>
    <s v="Female"/>
    <s v="99999"/>
    <s v="254716251895"/>
    <s v="2.55E+11"/>
    <s v=""/>
    <s v=""/>
    <n v="37.502001999999997"/>
    <n v="-0.37636900000000001"/>
    <s v="Embu"/>
    <s v="Manyatta"/>
    <s v="Kianjokoma"/>
    <s v="Thigingi"/>
    <x v="2"/>
    <s v="Peter Kivuti"/>
    <s v="Peter Kivuti"/>
    <s v=""/>
    <s v="Informal Business"/>
    <s v="MKD"/>
  </r>
  <r>
    <s v="VPA6"/>
    <s v="KE-KER-1810-25359"/>
    <x v="1"/>
    <s v=""/>
    <s v="30th September,2018"/>
    <d v="2018-09-30T00:00:00"/>
    <s v="30th October,2018"/>
    <d v="2018-10-30T00:00:00"/>
    <s v="Mitei Hillary Kimutai"/>
    <s v="Male"/>
    <s v="33766598"/>
    <s v="725251707"/>
    <s v="725251707"/>
    <s v=""/>
    <s v="710238586"/>
    <n v="35.095250999999998"/>
    <n v="-0.493172"/>
    <s v="Kericho"/>
    <s v="Bureti"/>
    <s v="Monoru"/>
    <s v="Monoru"/>
    <x v="1"/>
    <s v="Philip Kiget"/>
    <s v="Philip Kiget"/>
    <s v="721577518"/>
    <s v="Informal Business"/>
    <s v="KENBIM"/>
  </r>
  <r>
    <s v="VPA6"/>
    <s v="KE-KIA-1806-26566"/>
    <x v="1"/>
    <s v=""/>
    <s v="13th May,2018"/>
    <d v="2018-05-13T00:00:00"/>
    <s v="12th June,2018"/>
    <d v="2018-06-12T00:00:00"/>
    <s v="Njau Anthony Mwiruri"/>
    <s v="Male"/>
    <s v="4331100"/>
    <s v="710185710"/>
    <s v="722836325"/>
    <s v=""/>
    <s v="710185710"/>
    <n v="36.746442999999999"/>
    <n v="-1.094214"/>
    <s v="Kiambu"/>
    <s v="Githunguri"/>
    <s v="Ikinu"/>
    <s v="Githiga B"/>
    <x v="1"/>
    <s v="Edwine J M Okinda"/>
    <s v="Edwine Joseph Majale Okinda"/>
    <s v="725335114"/>
    <s v="Informal Business"/>
    <s v="MKD"/>
  </r>
  <r>
    <s v="VPA6"/>
    <s v="KE-KIS-1805-18263"/>
    <x v="1"/>
    <s v=""/>
    <s v="1st April,2018"/>
    <d v="2018-04-01T00:00:00"/>
    <s v="12th May,2018"/>
    <d v="2018-05-12T00:00:00"/>
    <s v="Francis Aluoch Otene"/>
    <s v="Male"/>
    <s v="7495371"/>
    <s v="0722362199"/>
    <s v="722362199"/>
    <s v=""/>
    <s v="777362199"/>
    <n v="34.771273000000001"/>
    <n v="-5.5177999999999998E-2"/>
    <s v="Kisumu"/>
    <s v="Kisumu Central"/>
    <s v="Kisumu Central"/>
    <s v="St. Paul"/>
    <x v="2"/>
    <s v="Mashinani Green Energy Solutions"/>
    <s v="Thomas Mboya Omwadho"/>
    <s v="725043676"/>
    <s v="Informal Business"/>
    <s v="KENBIM"/>
  </r>
  <r>
    <s v="VPA6"/>
    <s v="KE-EMB-1711-23466"/>
    <x v="1"/>
    <s v=""/>
    <s v="11th August,2017"/>
    <d v="2017-08-11T00:00:00"/>
    <s v="23rd November,2017"/>
    <d v="2017-11-23T00:00:00"/>
    <s v="Nyaga Njeri Hellen"/>
    <s v="Male"/>
    <s v="99999"/>
    <s v="727555753"/>
    <s v="727555753"/>
    <s v=""/>
    <s v="713229165"/>
    <n v="37.520054000000002"/>
    <n v="-0.46187299999999998"/>
    <s v="Embu"/>
    <s v="Embu West"/>
    <s v="Gaturi North"/>
    <s v="Mutira"/>
    <x v="1"/>
    <s v="Simon Kamau"/>
    <s v="Simon Kamau"/>
    <s v="718265838"/>
    <s v="Informal Business"/>
    <s v="MKD"/>
  </r>
  <r>
    <s v="VPA6"/>
    <s v="KE-EMB-1801-23465"/>
    <x v="1"/>
    <s v=""/>
    <s v="4th December,2017"/>
    <d v="2017-12-04T00:00:00"/>
    <s v="23rd January,2018"/>
    <d v="2018-01-23T00:00:00"/>
    <s v="Njiru Kanana Mary"/>
    <s v="Male"/>
    <s v="99999"/>
    <s v="710486669"/>
    <s v="710486669"/>
    <s v=""/>
    <s v="724876675"/>
    <n v="37.519593"/>
    <n v="-0.449181"/>
    <s v="Embu"/>
    <s v="Embu West"/>
    <s v="Makengi"/>
    <s v="Makengi"/>
    <x v="0"/>
    <s v="Simon Kamau"/>
    <s v="Simon Kamau"/>
    <s v="718265838"/>
    <s v="Informal Business"/>
    <s v="KENBIM"/>
  </r>
  <r>
    <s v="VPA6"/>
    <s v="KE-MUR-1807-18284"/>
    <x v="1"/>
    <s v=""/>
    <s v="22nd May,2018"/>
    <d v="2018-05-22T00:00:00"/>
    <s v="11th July,2018"/>
    <d v="2018-07-11T00:00:00"/>
    <s v="Mwangi Jemimah Wanjiku"/>
    <s v="Female"/>
    <s v="99999"/>
    <s v="799921304"/>
    <s v="799921304"/>
    <s v=""/>
    <s v=""/>
    <n v="36.891767000000002"/>
    <n v="-0.796373"/>
    <s v="Murang'a"/>
    <s v="Kandara"/>
    <s v="Kangari"/>
    <s v="Mathaithi"/>
    <x v="1"/>
    <s v="Washington Mwangi"/>
    <s v="Washington Mwangi Muinuki"/>
    <s v="725344246"/>
    <s v="Informal Business"/>
    <s v="KENBIM"/>
  </r>
  <r>
    <s v="VPA6"/>
    <s v="KE-MUR-1710-23070"/>
    <x v="1"/>
    <s v=""/>
    <s v="2nd September,2017"/>
    <d v="2017-09-02T00:00:00"/>
    <s v="22nd October,2017"/>
    <d v="2017-10-22T00:00:00"/>
    <s v="Kamau Wambui Elizabeth"/>
    <s v="Female"/>
    <s v="13278512"/>
    <s v="727598352"/>
    <s v="727598352"/>
    <s v=""/>
    <s v="727598352"/>
    <n v="36.878045999999998"/>
    <n v="-0.84607100000000002"/>
    <s v="Murang'a"/>
    <s v="Gatanga"/>
    <s v="Kingoro"/>
    <s v="Nguni"/>
    <x v="2"/>
    <s v="Maurice Kinuthia Wangui"/>
    <s v="Maurice Kinuthia Wangui"/>
    <s v="713376894"/>
    <s v="Informal Business"/>
    <s v="Modified Camartec Digester"/>
  </r>
  <r>
    <s v="VPA6"/>
    <s v="KE-TAI-1807-18461"/>
    <x v="1"/>
    <s v=""/>
    <s v="4th June,2018"/>
    <d v="2018-06-04T00:00:00"/>
    <s v="24th July,2018"/>
    <d v="2018-07-24T00:00:00"/>
    <s v="Mwimwa Patrick Mwaki"/>
    <s v="Male"/>
    <s v="2526484"/>
    <s v="715607074"/>
    <s v="715607074"/>
    <s v=""/>
    <s v=""/>
    <n v="38.377870000000001"/>
    <n v="-3.5023019999999998"/>
    <s v="Taita/Taveta"/>
    <s v="Mwatate"/>
    <s v="Chawia"/>
    <s v="Kidaya"/>
    <x v="2"/>
    <s v="Stephen Nyange"/>
    <s v="Stephen Nyange"/>
    <s v="710865305"/>
    <s v="Informal Business"/>
    <s v="KENBIM"/>
  </r>
  <r>
    <s v="VPA6"/>
    <s v="KE-ELG-1805-17567"/>
    <x v="1"/>
    <s v=""/>
    <s v="15th April,2018"/>
    <d v="2018-04-15T00:00:00"/>
    <s v="20th May,2018"/>
    <d v="2018-05-20T00:00:00"/>
    <s v="Nicholas Koimur"/>
    <s v="Male"/>
    <s v="99999"/>
    <s v="727723445"/>
    <s v="727723445"/>
    <s v=""/>
    <s v=""/>
    <n v="35.566389000000001"/>
    <n v="0.288018"/>
    <s v="Elgeyo/Marakwet"/>
    <s v="Keiyo South"/>
    <s v="Kapyemit"/>
    <s v="Sawaa"/>
    <x v="0"/>
    <s v="Ambrose Koech"/>
    <s v="Ambrose Koech"/>
    <s v="723664529"/>
    <s v="Informal Business"/>
    <s v="KENBIM"/>
  </r>
  <r>
    <s v="VPA6"/>
    <s v="KE-NAK-1807-18056"/>
    <x v="1"/>
    <s v=""/>
    <s v="9th July,2018"/>
    <d v="2018-07-09T00:00:00"/>
    <s v="23rd July,2018"/>
    <d v="2018-07-23T00:00:00"/>
    <s v="Jepkemoi Bungei Jennifer"/>
    <s v="Female"/>
    <s v="35713691"/>
    <s v="722347194"/>
    <s v="722347194"/>
    <s v=""/>
    <s v=""/>
    <n v="35.998963000000003"/>
    <n v="-0.23333499999999999"/>
    <s v="Nakuru"/>
    <s v="Rongai"/>
    <s v="Rongai"/>
    <s v="Mercy Njeri"/>
    <x v="1"/>
    <s v="Nelson Mutai"/>
    <s v="Nelson Mutai"/>
    <s v="716309134"/>
    <s v="Informal Business"/>
    <s v="MKD"/>
  </r>
  <r>
    <s v="VPA6"/>
    <s v="KE-NAK-1807-17694"/>
    <x v="1"/>
    <s v=""/>
    <s v="3rd July,2018"/>
    <d v="2018-07-03T00:00:00"/>
    <s v="19th July,2018"/>
    <d v="2018-07-19T00:00:00"/>
    <s v="Wahigwa Wathuo Joseph"/>
    <s v="Male"/>
    <s v="2156290"/>
    <s v="727372003"/>
    <s v="727372003"/>
    <s v=""/>
    <s v="720131381"/>
    <n v="36.180762999999999"/>
    <n v="-0.27697699999999997"/>
    <s v="Nakuru"/>
    <s v="Bahati"/>
    <s v="Dundori"/>
    <s v="Nyonjoro"/>
    <x v="0"/>
    <s v="Anthony Ndungu Kamau"/>
    <s v="Anthony Ndungu Kamau"/>
    <s v="722878722"/>
    <s v="Informal Business"/>
    <s v="MKD"/>
  </r>
  <r>
    <s v="VPA6"/>
    <s v="KE-NAK-1807-17693"/>
    <x v="1"/>
    <s v=""/>
    <s v="7th June,2018"/>
    <d v="2018-06-07T00:00:00"/>
    <s v="15th July,2018"/>
    <d v="2018-07-15T00:00:00"/>
    <s v="Ndungu Njama Paul"/>
    <s v="Male"/>
    <s v="35617587"/>
    <s v="720989074"/>
    <s v="720989074"/>
    <s v=""/>
    <s v=""/>
    <n v="36.113573000000002"/>
    <n v="-0.25967200000000001"/>
    <s v="Nakuru"/>
    <s v="Bahati"/>
    <s v="Bahati"/>
    <s v="Kwa Mungai"/>
    <x v="0"/>
    <s v="Anthony Ndungu Kamau"/>
    <s v="Anthony Ndungu Kamau"/>
    <s v="722878722"/>
    <s v="Informal Business"/>
    <s v="MKD"/>
  </r>
  <r>
    <s v="VPA6"/>
    <s v="KE-KIA-1807-17822"/>
    <x v="1"/>
    <s v=""/>
    <s v="30th June,2018"/>
    <d v="2018-06-30T00:00:00"/>
    <s v="12th July,2018"/>
    <d v="2018-07-12T00:00:00"/>
    <s v="Ngure Beth Wangare"/>
    <s v="Female"/>
    <s v="11883061"/>
    <s v="721538508"/>
    <s v="721538508"/>
    <s v=""/>
    <s v="722212654"/>
    <n v="36.805683000000002"/>
    <n v="-1.0974680000000001"/>
    <s v="Kiambu"/>
    <s v="Githunguri"/>
    <s v="Rioki"/>
    <s v="Gikiriri"/>
    <x v="1"/>
    <s v="Geoffrey Ndua Mbugua"/>
    <s v="Geoffrey Ndua Mbugua"/>
    <s v="724608147"/>
    <s v="Informal Business"/>
    <s v="KENBIM"/>
  </r>
  <r>
    <s v="VPA6"/>
    <s v="KE-NYA-1806-23948"/>
    <x v="1"/>
    <s v=""/>
    <s v="1st April,2018"/>
    <d v="2018-04-01T00:00:00"/>
    <s v="1st June,2018"/>
    <d v="2018-06-01T00:00:00"/>
    <s v="Pappin N/A Nyamoko"/>
    <s v="Male"/>
    <s v="2970782"/>
    <s v="722856154"/>
    <s v="722856154"/>
    <s v=""/>
    <s v="720657990"/>
    <n v="34.972062000000001"/>
    <n v="-0.79535500000000003"/>
    <s v="Nyamira"/>
    <s v="Borabu"/>
    <s v="Borabu"/>
    <s v="Kenyerere"/>
    <x v="2"/>
    <s v="Joash Ogutu"/>
    <s v="Joash Ogutu"/>
    <s v="705534371"/>
    <s v="Informal Business"/>
    <s v="AKUT"/>
  </r>
  <r>
    <s v="VPA6"/>
    <s v="KE-KIS-1804-23467"/>
    <x v="1"/>
    <s v=""/>
    <s v="23rd March,2018"/>
    <d v="2018-03-23T00:00:00"/>
    <s v="1st April,2018"/>
    <d v="2018-04-01T00:00:00"/>
    <s v="Truphena Kereu Nyang'Arisa"/>
    <s v="Female"/>
    <s v="1640246"/>
    <s v="721814494"/>
    <s v="721814494"/>
    <s v=""/>
    <s v="721644931"/>
    <n v="34.646013000000004"/>
    <n v="-0.72978299999999996"/>
    <s v="Kisii"/>
    <s v="Gucha South"/>
    <s v="Tabaka"/>
    <s v="Bokimai"/>
    <x v="2"/>
    <s v="James Kingori Chege"/>
    <s v="James King'ori Chege"/>
    <s v="724568559"/>
    <s v="Informal Business"/>
    <s v="KENBIM"/>
  </r>
  <r>
    <s v="VPA6"/>
    <s v="KE-NAK-1611-14067"/>
    <x v="1"/>
    <s v=""/>
    <s v="11th November,2016"/>
    <d v="2016-11-11T00:00:00"/>
    <s v="11th November,2016"/>
    <d v="2016-11-11T00:00:00"/>
    <s v="Charles Iregi Wamai"/>
    <s v="Male"/>
    <s v="99999"/>
    <s v="720811878"/>
    <s v="720811878"/>
    <s v=""/>
    <s v=""/>
    <n v="36.093651000000001"/>
    <n v="-0.25456499999999999"/>
    <s v="Nakuru"/>
    <s v="Bahati"/>
    <s v="Menengai"/>
    <s v=""/>
    <x v="0"/>
    <s v="Jane Wanjiru Mwangi"/>
    <s v="Jane Wanjiru Mwangi"/>
    <s v=""/>
    <s v="Informal Business"/>
    <s v="KENBIM"/>
  </r>
  <r>
    <s v="VPA6"/>
    <s v="KE-MUR-1512-14414"/>
    <x v="1"/>
    <s v=""/>
    <s v="11th November,2015"/>
    <d v="2015-11-11T00:00:00"/>
    <s v="31st December,2015"/>
    <d v="2015-12-31T00:00:00"/>
    <s v="Fredric Mwenda Murugu"/>
    <s v="Male"/>
    <s v="99999"/>
    <s v="722320250"/>
    <s v="722320250"/>
    <s v=""/>
    <s v=""/>
    <n v="36.915467999999997"/>
    <n v="-0.89303100000000002"/>
    <s v="Murang'a"/>
    <s v="Gatanga"/>
    <s v="Gathuthu"/>
    <s v=""/>
    <x v="11"/>
    <s v="Joseph Muchirira Mugo"/>
    <s v=""/>
    <s v=""/>
    <s v="Informal Business"/>
    <s v="KENBIM"/>
  </r>
  <r>
    <s v="VPA6"/>
    <s v="KE-KIS-1612-14657"/>
    <x v="0"/>
    <s v="Unreachable"/>
    <s v="11th November,2016"/>
    <d v="2016-11-11T00:00:00"/>
    <s v="31st December,2016"/>
    <d v="2016-12-31T00:00:00"/>
    <s v="James Obonyo"/>
    <s v="Male"/>
    <s v="11243268"/>
    <s v="708947956"/>
    <s v="708947956"/>
    <s v=""/>
    <s v=""/>
    <m/>
    <m/>
    <s v="Kisumu"/>
    <s v="Kisumu Central"/>
    <s v="Oyugis"/>
    <s v=""/>
    <x v="4"/>
    <s v="Samuel Njoroge"/>
    <s v=""/>
    <s v=""/>
    <s v="Informal Business"/>
    <s v="KENBIM"/>
  </r>
  <r>
    <s v="VPA6"/>
    <s v="KE-KIR-1612-14773"/>
    <x v="2"/>
    <s v="Hostile Client"/>
    <s v="11th November,2016"/>
    <d v="2016-11-11T00:00:00"/>
    <s v="31st December,2016"/>
    <d v="2016-12-31T00:00:00"/>
    <s v="John Muriithi Kimenju"/>
    <s v="Male"/>
    <s v="99999"/>
    <s v="726755759"/>
    <s v="726755759"/>
    <s v=""/>
    <s v=""/>
    <m/>
    <m/>
    <s v="Kirinyaga"/>
    <s v="Kirinyaga"/>
    <s v=""/>
    <s v=""/>
    <x v="0"/>
    <s v="Nicholas Kimenyi"/>
    <s v="Nicholas Kimenyi"/>
    <s v=""/>
    <s v="Informal Business"/>
    <s v="KENBIM"/>
  </r>
  <r>
    <s v="VPA6"/>
    <s v="KE-KIR-1612-14982"/>
    <x v="2"/>
    <s v="Hostile Client"/>
    <s v="11th November,2016"/>
    <d v="2016-11-11T00:00:00"/>
    <s v="31st December,2016"/>
    <d v="2016-12-31T00:00:00"/>
    <s v="Karimi Kirengi"/>
    <s v="Male"/>
    <s v="99999"/>
    <s v="704176797"/>
    <s v="704176797"/>
    <s v=""/>
    <s v=""/>
    <m/>
    <m/>
    <s v="Kirinyaga"/>
    <s v="Kirinyaga"/>
    <s v=""/>
    <s v=""/>
    <x v="0"/>
    <s v="Nicholas Kimenyi"/>
    <s v="Nicholas Kimenyi"/>
    <s v=""/>
    <s v="Informal Business"/>
    <s v="KENBIM"/>
  </r>
  <r>
    <s v="VPA6"/>
    <s v="KE-NYA-1512-15111"/>
    <x v="1"/>
    <s v=""/>
    <s v="11th November,2015"/>
    <d v="2015-11-11T00:00:00"/>
    <s v="31st December,2015"/>
    <d v="2015-12-31T00:00:00"/>
    <s v="Margaret Mwihaki Njihia"/>
    <s v="Female"/>
    <s v="99999"/>
    <s v="726844494"/>
    <s v="726844494"/>
    <s v=""/>
    <s v=""/>
    <n v="36.591321999999998"/>
    <n v="-0.62944999999999995"/>
    <s v="Nyandarua"/>
    <s v="South Kinangop"/>
    <s v="Chuma"/>
    <s v=""/>
    <x v="1"/>
    <s v="James Njoroge Wainaina"/>
    <s v=""/>
    <s v=""/>
    <s v="Informal Business"/>
    <s v="KENBIM"/>
  </r>
  <r>
    <s v="VPA6"/>
    <s v="KE-NYA-1609-15338"/>
    <x v="2"/>
    <s v="Hostile Client"/>
    <s v="13th July,2016"/>
    <d v="2016-07-13T00:00:00"/>
    <s v="1st September,2016"/>
    <d v="2016-09-01T00:00:00"/>
    <s v="Nicholas Waweru Wanjohi"/>
    <s v="Male"/>
    <s v="32205980"/>
    <s v="718798969"/>
    <s v="718798969"/>
    <s v=""/>
    <s v=""/>
    <m/>
    <m/>
    <s v="Nyandarua"/>
    <s v="Ndaragwa"/>
    <s v="Kiriogo"/>
    <s v=""/>
    <x v="3"/>
    <s v="Nicholas Kimenyi"/>
    <s v=""/>
    <s v=""/>
    <s v="Informal Business"/>
    <s v="KENBIM"/>
  </r>
  <r>
    <s v="VPA6"/>
    <s v="KE-EMB-1612-15400"/>
    <x v="0"/>
    <s v="Unreachable"/>
    <s v="11th November,2016"/>
    <d v="2016-11-11T00:00:00"/>
    <s v="31st December,2016"/>
    <d v="2016-12-31T00:00:00"/>
    <s v="Patrik Mwaniki"/>
    <s v="Male"/>
    <s v="99999"/>
    <s v="720850783"/>
    <s v="720850783"/>
    <s v=""/>
    <s v=""/>
    <m/>
    <m/>
    <s v="Embu"/>
    <s v=""/>
    <s v="Kiandundu"/>
    <s v=""/>
    <x v="1"/>
    <s v="David Chege"/>
    <s v=""/>
    <s v=""/>
    <s v="Informal Business"/>
    <s v="KENBIM"/>
  </r>
  <r>
    <s v="VPA6"/>
    <s v="KE-SAM-1512-15414"/>
    <x v="1"/>
    <s v=""/>
    <s v="11th November,2015"/>
    <d v="2015-11-11T00:00:00"/>
    <s v="31st December,2015"/>
    <d v="2015-12-31T00:00:00"/>
    <s v="Paul Lolmingani"/>
    <s v="Male"/>
    <s v="21694509"/>
    <s v="729318294"/>
    <s v="729318294"/>
    <s v=""/>
    <s v=""/>
    <n v="36.687294000000001"/>
    <n v="1.0885069999999999"/>
    <s v="Samburu"/>
    <s v="Samburu Central"/>
    <s v="Westgate"/>
    <s v=""/>
    <x v="1"/>
    <s v="James Nyota"/>
    <s v="James Nyota"/>
    <s v=""/>
    <s v="Informal Business"/>
    <s v="KENBIM"/>
  </r>
  <r>
    <s v="VPA6"/>
    <s v="KE-KIA-1512-15482"/>
    <x v="0"/>
    <s v="Unreachable"/>
    <s v="11th November,2015"/>
    <d v="2015-11-11T00:00:00"/>
    <s v="31st December,2015"/>
    <d v="2015-12-31T00:00:00"/>
    <s v="Peter Mburu Wainaina"/>
    <s v="Male"/>
    <s v="99999"/>
    <s v="715277355"/>
    <s v="715277355"/>
    <s v="715277356"/>
    <s v=""/>
    <m/>
    <m/>
    <s v="Kiambu"/>
    <s v="Limuru"/>
    <s v="Redhill"/>
    <s v=""/>
    <x v="1"/>
    <s v="Robert Kagwi Wango"/>
    <s v=""/>
    <s v=""/>
    <s v="Informal Business"/>
    <s v="KENBIM"/>
  </r>
  <r>
    <s v="VPA6"/>
    <s v="KE-VIH-1612-15745"/>
    <x v="1"/>
    <s v=""/>
    <s v="11th November,2016"/>
    <d v="2016-11-11T00:00:00"/>
    <s v="31st December,2016"/>
    <d v="2016-12-31T00:00:00"/>
    <s v="Simon Kamdi Jumba"/>
    <s v="Male"/>
    <s v="16075789"/>
    <s v="722613291"/>
    <s v="722613291"/>
    <s v=""/>
    <s v=""/>
    <n v="34.754564999999999"/>
    <n v="5.6222000000000001E-2"/>
    <s v="Vihiga"/>
    <s v="Hamisi"/>
    <s v="Gimoimoi"/>
    <s v="Gimamoi"/>
    <x v="3"/>
    <s v="Patrick Kedemi Angundu"/>
    <s v="Patrick Kedemi Angundu"/>
    <s v=""/>
    <s v="Informal Business"/>
    <s v="KENBIM"/>
  </r>
  <r>
    <s v="VPA6"/>
    <s v="KE-KIA-1712-15767"/>
    <x v="1"/>
    <s v=""/>
    <s v="11th November,2017"/>
    <d v="2017-11-11T00:00:00"/>
    <s v="31st December,2017"/>
    <d v="2017-12-31T00:00:00"/>
    <s v="Solomon Njoroge N"/>
    <s v="Male"/>
    <s v="23769479"/>
    <s v="726024137"/>
    <s v="726024137"/>
    <s v=""/>
    <s v=""/>
    <n v="36.992252999999998"/>
    <n v="-1.1598869999999999"/>
    <s v="Kiambu"/>
    <s v="Ruiru"/>
    <s v="Kwihota"/>
    <s v=""/>
    <x v="0"/>
    <s v="Edwin Odhiambo"/>
    <s v=""/>
    <s v=""/>
    <s v="Informal Business"/>
    <s v="KENBIM"/>
  </r>
  <r>
    <s v="VPA6"/>
    <s v="KE-KIR-1612-15867"/>
    <x v="2"/>
    <s v="Abandoned"/>
    <s v="11th November,2016"/>
    <d v="2016-11-11T00:00:00"/>
    <s v="31st December,2016"/>
    <d v="2016-12-31T00:00:00"/>
    <s v="Timothy Wanjohi Mugo"/>
    <s v="Male"/>
    <s v="28608163"/>
    <s v="707218831"/>
    <s v="707218831"/>
    <s v=""/>
    <s v=""/>
    <m/>
    <m/>
    <s v="Kirinyaga"/>
    <s v="Kirinyaga"/>
    <s v=""/>
    <s v=""/>
    <x v="2"/>
    <s v="Nicholas Kimenyi"/>
    <s v=""/>
    <s v=""/>
    <s v="Informal Business"/>
    <s v="KENBIM"/>
  </r>
  <r>
    <s v="VPA6"/>
    <s v="KE-KIS-1712-15907"/>
    <x v="2"/>
    <s v="Abandoned"/>
    <s v="11th November,2017"/>
    <d v="2017-11-11T00:00:00"/>
    <s v="31st December,2017"/>
    <d v="2017-12-31T00:00:00"/>
    <s v="William Kinari Omwamba"/>
    <s v="Male"/>
    <s v="99999"/>
    <s v="725045555"/>
    <s v="725045555"/>
    <s v=""/>
    <s v=""/>
    <n v="34.754916000000001"/>
    <n v="-0.64393299999999998"/>
    <s v="Kisii"/>
    <s v="Kisii Central"/>
    <s v="Kanunda"/>
    <s v=""/>
    <x v="2"/>
    <s v="Joseph Oigara Nyakundi"/>
    <s v="Joseph Oigara Nyakundi"/>
    <s v=""/>
    <s v="Informal Business"/>
    <s v="KENBIM"/>
  </r>
  <r>
    <s v="VPA6"/>
    <s v="KE-NAK-1607-0"/>
    <x v="0"/>
    <s v="Unreachable"/>
    <s v="12th May,2016"/>
    <d v="2016-05-12T00:00:00"/>
    <s v="1st July,2016"/>
    <d v="2016-07-01T00:00:00"/>
    <s v="Benson Wairegi Maina"/>
    <s v="Male"/>
    <s v="34268009"/>
    <s v="+254789750637"/>
    <s v="2.55E+11"/>
    <s v=""/>
    <s v=""/>
    <m/>
    <m/>
    <s v="Nakuru"/>
    <s v="Bahati"/>
    <s v="Subukia"/>
    <s v=""/>
    <x v="3"/>
    <s v="Reuben K Kimenyi"/>
    <s v=""/>
    <s v=""/>
    <s v="Informal Business"/>
    <s v="KENBIM"/>
  </r>
  <r>
    <s v="VPA6"/>
    <s v="KE-NYE-1608-17549"/>
    <x v="2"/>
    <s v="Hostile Client"/>
    <s v="12th June,2016"/>
    <d v="2016-06-12T00:00:00"/>
    <s v="1st August,2016"/>
    <d v="2016-08-01T00:00:00"/>
    <s v="Anthony Kanjube"/>
    <s v="Male"/>
    <s v="53214386"/>
    <s v="+254717347409"/>
    <s v="2.55E+11"/>
    <s v=""/>
    <s v=""/>
    <m/>
    <m/>
    <s v="Nyeri"/>
    <s v="Mathira"/>
    <s v="Mukuyu"/>
    <s v=""/>
    <x v="3"/>
    <s v="Nicholas Kimenyi"/>
    <s v=""/>
    <s v=""/>
    <s v="Informal Business"/>
    <s v="KENBIM"/>
  </r>
  <r>
    <s v="VPA6"/>
    <s v="KE-NYA-1608-17561"/>
    <x v="1"/>
    <s v=""/>
    <s v="21st June,2016"/>
    <d v="2016-06-21T00:00:00"/>
    <s v="10th August,2016"/>
    <d v="2016-08-10T00:00:00"/>
    <s v="Ruth Wangui Ngotho"/>
    <s v="Female"/>
    <s v="99999"/>
    <s v="713471913"/>
    <s v="713471913"/>
    <s v="729604951"/>
    <s v=""/>
    <n v="36.358710000000002"/>
    <n v="-0.17034199999999999"/>
    <s v="Nyandarua"/>
    <s v="Ol Kalou"/>
    <s v="Atura"/>
    <s v=""/>
    <x v="4"/>
    <s v="Harun Muchiri Stephen"/>
    <s v=""/>
    <s v=""/>
    <s v="Informal Business"/>
    <s v="AKUT"/>
  </r>
  <r>
    <s v="VPA6"/>
    <s v="KE-TAI-1708-17572"/>
    <x v="1"/>
    <s v=""/>
    <s v="26th June,2017"/>
    <d v="2017-06-26T00:00:00"/>
    <s v="15th August,2017"/>
    <d v="2017-08-15T00:00:00"/>
    <s v="Ashil Mkindi Wachilu"/>
    <s v="Female"/>
    <s v="11654353"/>
    <s v="717563032"/>
    <s v="2.55E+11"/>
    <s v="722262445"/>
    <s v="2.55E+11"/>
    <n v="38.366413000000001"/>
    <n v="-3.4052790000000002"/>
    <s v="Taita/Taveta"/>
    <s v="Wundanyi"/>
    <s v="Mwanda"/>
    <s v="Mgange"/>
    <x v="3"/>
    <s v="Carly Mwandigha"/>
    <s v=""/>
    <s v=""/>
    <s v="Informal Business"/>
    <s v="KENBIM"/>
  </r>
  <r>
    <s v="VPA6"/>
    <s v="KE-KAJ-1612-17591"/>
    <x v="0"/>
    <s v="Unreachable"/>
    <s v="18th May,2016"/>
    <d v="2016-05-18T00:00:00"/>
    <s v="6th December,2016"/>
    <d v="2016-12-06T00:00:00"/>
    <s v="David Muchura"/>
    <s v="Male"/>
    <s v="24225794"/>
    <s v="724984280"/>
    <s v="724984280"/>
    <s v=""/>
    <s v=""/>
    <m/>
    <m/>
    <s v="kajiado"/>
    <s v="Ukuta"/>
    <s v="Okuta"/>
    <s v=""/>
    <x v="3"/>
    <s v="Nicholas Kimenyi"/>
    <s v=""/>
    <s v=""/>
    <s v="Informal Business"/>
    <s v="KENBIM"/>
  </r>
  <r>
    <s v="VPA6"/>
    <s v="KE-NYA-1608-17593"/>
    <x v="2"/>
    <s v="Hostile Client"/>
    <s v="12th June,2016"/>
    <d v="2016-06-12T00:00:00"/>
    <s v="1st August,2016"/>
    <d v="2016-08-01T00:00:00"/>
    <s v="David Ngubia"/>
    <s v="Male"/>
    <s v="53224620"/>
    <s v="+254716601434"/>
    <s v="2.55E+11"/>
    <s v=""/>
    <s v=""/>
    <m/>
    <m/>
    <s v="Nyandarua"/>
    <s v="Nyahururu"/>
    <s v="Kiandu"/>
    <s v=""/>
    <x v="3"/>
    <s v="Nicholas Kimenyi"/>
    <s v=""/>
    <s v=""/>
    <s v="Informal Business"/>
    <s v="KENBIM"/>
  </r>
  <r>
    <s v="VPA6"/>
    <s v="KE-NAK-1610-17595"/>
    <x v="0"/>
    <s v="Unreachable"/>
    <s v="12th August,2016"/>
    <d v="2016-08-12T00:00:00"/>
    <s v="1st October,2016"/>
    <d v="2016-10-01T00:00:00"/>
    <s v="Dominic Mwaura"/>
    <s v="Male"/>
    <s v="291346"/>
    <s v="+254706011290"/>
    <s v="2.55E+11"/>
    <s v=""/>
    <s v=""/>
    <m/>
    <m/>
    <s v="Nakuru"/>
    <s v="Gilgil"/>
    <s v="Mbarugu"/>
    <s v=""/>
    <x v="2"/>
    <s v="George Kiriungi Ngatia"/>
    <s v=""/>
    <s v=""/>
    <s v="Informal Business"/>
    <s v="MKD"/>
  </r>
  <r>
    <s v="VPA6"/>
    <s v="KE-MUR-1702-17596"/>
    <x v="0"/>
    <s v="Unreachable"/>
    <s v="13th December,2016"/>
    <d v="2016-12-13T00:00:00"/>
    <s v="1st February,2017"/>
    <d v="2017-02-01T00:00:00"/>
    <s v="Eric Kamau"/>
    <s v="Male"/>
    <s v="10277281"/>
    <s v="+254721748220"/>
    <s v="2.55E+11"/>
    <s v=""/>
    <s v=""/>
    <m/>
    <m/>
    <s v="Murang'a"/>
    <s v="Gatundu"/>
    <s v="Muchatha"/>
    <s v=""/>
    <x v="3"/>
    <s v="Nicholas Kimenyi"/>
    <s v=""/>
    <s v=""/>
    <s v="Informal Business"/>
    <s v="KENBIM"/>
  </r>
  <r>
    <s v="VPA6"/>
    <s v="KE-TAI-1701-17602"/>
    <x v="1"/>
    <s v=""/>
    <s v="4th January,2017"/>
    <d v="2017-01-04T00:00:00"/>
    <s v="28th January,2017"/>
    <d v="2017-01-28T00:00:00"/>
    <s v="Florence Kimblo Mekingi"/>
    <s v="Female"/>
    <s v="22726927"/>
    <s v="726237555"/>
    <s v="2.55E+11"/>
    <s v="721613365"/>
    <s v="2.55E+11"/>
    <n v="38.316716"/>
    <n v="-3.4957389999999999"/>
    <s v="Taita/Taveta"/>
    <s v="Mwatate"/>
    <s v="Kigala"/>
    <s v="Nyolo"/>
    <x v="2"/>
    <s v="Stephen Nyange"/>
    <s v=""/>
    <s v=""/>
    <s v="Informal Business"/>
    <s v="KENBIM"/>
  </r>
  <r>
    <s v="VPA6"/>
    <s v="KE-NYE-1607-17603"/>
    <x v="2"/>
    <s v="Hostile Client"/>
    <s v="12th May,2016"/>
    <d v="2016-05-12T00:00:00"/>
    <s v="1st July,2016"/>
    <d v="2016-07-01T00:00:00"/>
    <s v="Francis Maina"/>
    <s v="Male"/>
    <s v="26965132"/>
    <s v="+254721134792"/>
    <s v="2.55E+11"/>
    <s v=""/>
    <s v=""/>
    <m/>
    <m/>
    <s v="Nyeri"/>
    <s v="Mathira East"/>
    <s v="Ngandu"/>
    <s v=""/>
    <x v="3"/>
    <s v="Nicholas Kimenyi"/>
    <s v=""/>
    <s v=""/>
    <s v="Informal Business"/>
    <s v="KENBIM"/>
  </r>
  <r>
    <s v="VPA6"/>
    <s v="KE-LAI-1608-17613"/>
    <x v="0"/>
    <s v="Unreachable"/>
    <s v="12th June,2016"/>
    <d v="2016-06-12T00:00:00"/>
    <s v="1st August,2016"/>
    <d v="2016-08-01T00:00:00"/>
    <s v="James Karani Karugu"/>
    <s v="Male"/>
    <s v="40326541"/>
    <s v="+254799503939"/>
    <s v="2.55E+11"/>
    <s v=""/>
    <s v=""/>
    <m/>
    <m/>
    <s v="Laikipia"/>
    <s v="Nyahururu"/>
    <s v="Mwihoko"/>
    <s v=""/>
    <x v="3"/>
    <s v="Nicholas Kimenyi"/>
    <s v=""/>
    <s v=""/>
    <s v="Informal Business"/>
    <s v="KENBIM"/>
  </r>
  <r>
    <s v="VPA6"/>
    <s v="KE-NAK-1512-17618"/>
    <x v="1"/>
    <s v=""/>
    <s v="11th November,2015"/>
    <d v="2015-11-11T00:00:00"/>
    <s v="31st December,2015"/>
    <d v="2015-12-31T00:00:00"/>
    <s v="James Nganga Waweru"/>
    <s v="Male"/>
    <s v="24369225"/>
    <s v="792614555"/>
    <s v="2.55E+11"/>
    <s v=""/>
    <s v=""/>
    <n v="36.234904999999998"/>
    <n v="-2.5832000000000001E-2"/>
    <s v="Nakuru"/>
    <s v="Subukia"/>
    <s v="Subukia"/>
    <s v=""/>
    <x v="3"/>
    <s v="Reuben K Kimenyi"/>
    <s v=""/>
    <s v=""/>
    <s v="Informal Business"/>
    <s v="KENBIM"/>
  </r>
  <r>
    <s v="VPA6"/>
    <s v="KE-KIA-1609-17619"/>
    <x v="0"/>
    <s v="Unreachable"/>
    <s v="13th July,2016"/>
    <d v="2016-07-13T00:00:00"/>
    <s v="1st September,2016"/>
    <d v="2016-09-01T00:00:00"/>
    <s v="James Njoroge Warui"/>
    <s v="Male"/>
    <s v="99999"/>
    <s v="254722790429"/>
    <s v="2.55E+11"/>
    <s v=""/>
    <s v=""/>
    <m/>
    <m/>
    <s v="Kiambu"/>
    <s v="Kikuyu"/>
    <s v="Gicungo"/>
    <s v=""/>
    <x v="1"/>
    <s v="Wonderflame Biogas Contractors"/>
    <s v=""/>
    <s v=""/>
    <s v="Informal Business"/>
    <s v="KENBIM"/>
  </r>
  <r>
    <s v="VPA6"/>
    <s v="KE-NYA-1702-17621"/>
    <x v="1"/>
    <s v=""/>
    <s v="15th January,2017"/>
    <d v="2017-01-15T00:00:00"/>
    <s v="17th February,2017"/>
    <d v="2017-02-17T00:00:00"/>
    <s v="Jane Mugendo Kinuthia"/>
    <s v="Female"/>
    <s v="2967129"/>
    <s v="720929365"/>
    <s v="2.55E+11"/>
    <s v=""/>
    <s v=""/>
    <n v="36.527493"/>
    <n v="-0.36045700000000003"/>
    <s v="Nyandarua"/>
    <s v="Kipipiri"/>
    <s v="Satma"/>
    <s v=""/>
    <x v="1"/>
    <s v="Wonderflame Biogas Contractors"/>
    <s v=""/>
    <s v=""/>
    <s v="Informal Business"/>
    <s v="KENBIM"/>
  </r>
  <r>
    <s v="VPA6"/>
    <s v="KE-TAI-1702-17622"/>
    <x v="1"/>
    <s v=""/>
    <s v="13th December,2016"/>
    <d v="2016-12-13T00:00:00"/>
    <s v="1st February,2017"/>
    <d v="2017-02-01T00:00:00"/>
    <s v="Jediliah Shali Madeba"/>
    <s v="Female"/>
    <s v="10394376"/>
    <s v="713924397"/>
    <s v="2.55E+11"/>
    <s v="721354830"/>
    <s v=""/>
    <n v="38.321956"/>
    <n v="-3.3572760000000001"/>
    <s v="Taita/Taveta"/>
    <s v="Wundanyi"/>
    <s v="Managi"/>
    <s v="Saghasa"/>
    <x v="2"/>
    <s v="Carly Mwandigha"/>
    <s v=""/>
    <s v=""/>
    <s v="Informal Business"/>
    <s v="KENBIM"/>
  </r>
  <r>
    <s v="VPA6"/>
    <s v="KE-NAK-1612-17625"/>
    <x v="0"/>
    <s v="Unreachable"/>
    <s v="12th October,2016"/>
    <d v="2016-10-12T00:00:00"/>
    <s v="1st December,2016"/>
    <d v="2016-12-01T00:00:00"/>
    <s v="Joel Njoroge Githinji"/>
    <s v="Male"/>
    <s v="35254753"/>
    <s v="+254717506341"/>
    <s v="2.55E+11"/>
    <s v=""/>
    <s v=""/>
    <m/>
    <m/>
    <s v="Nakuru"/>
    <s v="Subukia"/>
    <s v="Subukia"/>
    <s v=""/>
    <x v="3"/>
    <s v="Reuben K Kimenyi"/>
    <s v=""/>
    <s v=""/>
    <s v="Informal Business"/>
    <s v="KENBIM"/>
  </r>
  <r>
    <s v="VPA6"/>
    <s v="KE-NAK-1612-17627"/>
    <x v="1"/>
    <s v=""/>
    <s v="11th November,2016"/>
    <d v="2016-11-11T00:00:00"/>
    <s v="31st December,2016"/>
    <d v="2016-12-31T00:00:00"/>
    <s v="John Kariuki Maina"/>
    <s v="Male"/>
    <s v="10447480"/>
    <s v="727313949"/>
    <s v="2.55E+11"/>
    <s v=""/>
    <s v=""/>
    <n v="36.190232000000002"/>
    <n v="-7.5721999999999998E-2"/>
    <s v="Nakuru"/>
    <s v="Subukia"/>
    <s v="Mihengo"/>
    <s v=""/>
    <x v="3"/>
    <s v="Reuben K Kimenyi"/>
    <s v=""/>
    <s v=""/>
    <s v="Informal Business"/>
    <s v="KENBIM"/>
  </r>
  <r>
    <s v="VPA6"/>
    <s v="KE-MUR-1610-17629"/>
    <x v="0"/>
    <s v="Unreachable"/>
    <s v="12th August,2016"/>
    <d v="2016-08-12T00:00:00"/>
    <s v="1st October,2016"/>
    <d v="2016-10-01T00:00:00"/>
    <s v="John Mathenge"/>
    <s v="Male"/>
    <s v="2351364"/>
    <s v="+254720556121"/>
    <s v="2.55E+11"/>
    <s v=""/>
    <s v=""/>
    <m/>
    <m/>
    <s v="Murang'a"/>
    <s v="Gatundu"/>
    <s v=""/>
    <s v=""/>
    <x v="3"/>
    <s v="Nicholas Kimenyi"/>
    <s v=""/>
    <s v=""/>
    <s v="Informal Business"/>
    <s v="KENBIM"/>
  </r>
  <r>
    <s v="VPA6"/>
    <s v="KE-LAI-1701-17632"/>
    <x v="1"/>
    <s v=""/>
    <s v="12th November,2016"/>
    <d v="2016-11-12T00:00:00"/>
    <s v="1st January,2017"/>
    <d v="2017-01-01T00:00:00"/>
    <s v="John Ndiritu"/>
    <s v="Male"/>
    <s v="9745561"/>
    <s v="722757219"/>
    <s v="2.55E+11"/>
    <s v=""/>
    <s v=""/>
    <n v="36.331524999999999"/>
    <n v="0.20968300000000001"/>
    <s v="Laikipia"/>
    <s v="Laikipia  West"/>
    <s v="Muthagera"/>
    <s v=""/>
    <x v="1"/>
    <s v="Reuben K Kimenyi"/>
    <s v=""/>
    <s v=""/>
    <s v="Informal Business"/>
    <s v="KENBIM"/>
  </r>
  <r>
    <s v="VPA6"/>
    <s v="KE-LAI-1608-17633"/>
    <x v="2"/>
    <s v="Hostile Client"/>
    <s v="13th July,2016"/>
    <d v="2016-07-13T00:00:00"/>
    <s v="7th August,2016"/>
    <d v="2016-08-07T00:00:00"/>
    <s v="Joseph Muthii"/>
    <s v="Male"/>
    <s v="52061260"/>
    <s v="+254713806213"/>
    <s v="2.55E+11"/>
    <s v=""/>
    <s v=""/>
    <m/>
    <m/>
    <s v="Laikipia"/>
    <s v="Narumoru"/>
    <s v="Ndemu"/>
    <s v=""/>
    <x v="3"/>
    <s v="Nicholas Kimenyi"/>
    <s v=""/>
    <s v=""/>
    <s v="Informal Business"/>
    <s v="KENBIM"/>
  </r>
  <r>
    <s v="VPA6"/>
    <s v="KE-LAI-1610-17634"/>
    <x v="1"/>
    <s v=""/>
    <s v="12th August,2016"/>
    <d v="2016-08-12T00:00:00"/>
    <s v="1st October,2016"/>
    <d v="2016-10-01T00:00:00"/>
    <s v="Joseph Mwangi Njaramba"/>
    <s v="Male"/>
    <s v="1260603"/>
    <s v="725309337"/>
    <s v="2.55E+11"/>
    <s v="734549555"/>
    <s v=""/>
    <n v="36.315455"/>
    <n v="0.42068299999999997"/>
    <s v="Laikipia"/>
    <s v="Laikipia  West"/>
    <s v="Kinamba"/>
    <s v=""/>
    <x v="2"/>
    <s v="Harun Muchiri Stephen"/>
    <s v=""/>
    <s v=""/>
    <s v="Informal Business"/>
    <s v="KENBIM"/>
  </r>
  <r>
    <s v="VPA6"/>
    <s v="KE-KIR-1608-17635"/>
    <x v="0"/>
    <s v="Unreachable"/>
    <s v="12th June,2016"/>
    <d v="2016-06-12T00:00:00"/>
    <s v="1st August,2016"/>
    <d v="2016-08-01T00:00:00"/>
    <s v="Julius Gitumbi"/>
    <s v="Male"/>
    <s v="37282341"/>
    <s v="+254718477478"/>
    <s v="2.55E+11"/>
    <s v=""/>
    <s v=""/>
    <m/>
    <m/>
    <s v="Kirinyaga"/>
    <s v="Ndia"/>
    <s v="Kabaru"/>
    <s v=""/>
    <x v="3"/>
    <s v="Nicholas Kimenyi"/>
    <s v=""/>
    <s v=""/>
    <s v="Informal Business"/>
    <s v="KENBIM"/>
  </r>
  <r>
    <s v="VPA6"/>
    <s v="KE-KIA-1703-17637"/>
    <x v="1"/>
    <s v=""/>
    <s v="10th January,2017"/>
    <d v="2017-01-10T00:00:00"/>
    <s v="1st March,2017"/>
    <d v="2017-03-01T00:00:00"/>
    <s v="Leonard Gitungo Kamau"/>
    <s v="Male"/>
    <s v="5697099"/>
    <s v="721964252"/>
    <s v="2.55E+11"/>
    <s v=""/>
    <s v=""/>
    <n v="36.731974000000001"/>
    <n v="-1.218154"/>
    <s v="Kiambu"/>
    <s v="Kabete"/>
    <s v="Gathiga"/>
    <s v=""/>
    <x v="1"/>
    <s v="Wonderflame Biogas Contractors"/>
    <s v=""/>
    <s v=""/>
    <s v="Informal Business"/>
    <s v="KENBIM"/>
  </r>
  <r>
    <s v="VPA6"/>
    <s v="KE-KIR-1611-17638"/>
    <x v="2"/>
    <s v="Hostile Client"/>
    <s v="12th September,2016"/>
    <d v="2016-09-12T00:00:00"/>
    <s v="1st November,2016"/>
    <d v="2016-11-01T00:00:00"/>
    <s v="Maina Mugo"/>
    <s v="Male"/>
    <s v="11953423"/>
    <s v="+254722659942"/>
    <s v="2.55E+11"/>
    <s v=""/>
    <s v="2.55E+11"/>
    <m/>
    <m/>
    <s v="Kirinyaga"/>
    <s v="Kirinyaga Central"/>
    <s v="Kagii"/>
    <s v=""/>
    <x v="3"/>
    <s v="Nicholas Kimenyi"/>
    <s v=""/>
    <s v=""/>
    <s v="Informal Business"/>
    <s v="KENBIM"/>
  </r>
  <r>
    <s v="VPA6"/>
    <s v="KE-TAI-1603-17640"/>
    <x v="1"/>
    <s v=""/>
    <s v="24th February,2016"/>
    <d v="2016-02-24T00:00:00"/>
    <s v="15th March,2016"/>
    <d v="2016-03-15T00:00:00"/>
    <s v="Martha Wakio Mwadime"/>
    <s v="Female"/>
    <s v="5479370"/>
    <s v="728409227"/>
    <s v="2.55E+11"/>
    <s v=""/>
    <s v=""/>
    <n v="38.339967000000001"/>
    <n v="-3.4295149999999999"/>
    <s v="Taita/Taveta"/>
    <s v="Wundanyi"/>
    <s v="Muange"/>
    <s v="Wundanyi"/>
    <x v="2"/>
    <s v="Carly Mwandigha"/>
    <s v=""/>
    <s v=""/>
    <s v="Informal Business"/>
    <s v="KENBIM"/>
  </r>
  <r>
    <s v="VPA6"/>
    <s v="KE-KIA-1608-17642"/>
    <x v="0"/>
    <s v="Unreachable"/>
    <s v="28th June,2016"/>
    <d v="2016-06-28T00:00:00"/>
    <s v="17th August,2016"/>
    <d v="2016-08-17T00:00:00"/>
    <s v="Methew Maina"/>
    <s v="Male"/>
    <s v="53263131"/>
    <s v="+254722491199"/>
    <s v="2.55E+11"/>
    <s v=""/>
    <s v=""/>
    <m/>
    <m/>
    <s v="Kiambu"/>
    <s v="Gatundu"/>
    <s v="Wanjohi"/>
    <s v=""/>
    <x v="3"/>
    <s v="Nicholas Kimenyi"/>
    <s v=""/>
    <s v=""/>
    <s v="Informal Business"/>
    <s v="KENBIM"/>
  </r>
  <r>
    <s v="VPA6"/>
    <s v="KE-NYE-1606-17643"/>
    <x v="2"/>
    <s v="Hostile Client"/>
    <s v="12th April,2016"/>
    <d v="2016-04-12T00:00:00"/>
    <s v="1st June,2016"/>
    <d v="2016-06-01T00:00:00"/>
    <s v="Michael Kariuki"/>
    <s v="Male"/>
    <s v="28346372"/>
    <s v="+254700498670"/>
    <s v="2.55E+11"/>
    <s v=""/>
    <s v=""/>
    <m/>
    <m/>
    <s v="Nyeri"/>
    <s v="Mathira East"/>
    <s v="Kamiku"/>
    <s v=""/>
    <x v="3"/>
    <s v="Nicholas Kimenyi"/>
    <s v=""/>
    <s v=""/>
    <s v="Informal Business"/>
    <s v="KENBIM"/>
  </r>
  <r>
    <s v="VPA6"/>
    <s v="KE-NYE-1608-17644"/>
    <x v="0"/>
    <s v="Unreachable"/>
    <s v="12th June,2016"/>
    <d v="2016-06-12T00:00:00"/>
    <s v="1st August,2016"/>
    <d v="2016-08-01T00:00:00"/>
    <s v="Moris Mitambo"/>
    <s v="Male"/>
    <s v="285136"/>
    <s v="+254705045019"/>
    <s v="2.55E+11"/>
    <s v=""/>
    <s v=""/>
    <m/>
    <m/>
    <s v="Nyeri"/>
    <s v="Mathira East"/>
    <s v=""/>
    <s v=""/>
    <x v="3"/>
    <s v="Nicholas Kimenyi"/>
    <s v=""/>
    <s v=""/>
    <s v="Informal Business"/>
    <s v="KENBIM"/>
  </r>
  <r>
    <s v="VPA6"/>
    <s v="KE-NYA-1608-17651"/>
    <x v="2"/>
    <s v="Hostile Client"/>
    <s v="12th June,2016"/>
    <d v="2016-06-12T00:00:00"/>
    <s v="1st August,2016"/>
    <d v="2016-08-01T00:00:00"/>
    <s v="Robert Munene"/>
    <s v="Male"/>
    <s v="48320051"/>
    <s v="+254722491163"/>
    <s v="2.55E+11"/>
    <s v=""/>
    <s v=""/>
    <m/>
    <m/>
    <s v="Nyandarua"/>
    <s v="Ndaragwa"/>
    <s v="Kahuru"/>
    <s v=""/>
    <x v="3"/>
    <s v="Nicholas Kimenyi"/>
    <s v=""/>
    <s v=""/>
    <s v="Informal Business"/>
    <s v="KENBIM"/>
  </r>
  <r>
    <s v="VPA6"/>
    <s v="KE-MUR-1611-17654"/>
    <x v="0"/>
    <s v="Unreachable"/>
    <s v="12th September,2016"/>
    <d v="2016-09-12T00:00:00"/>
    <s v="1st November,2016"/>
    <d v="2016-11-01T00:00:00"/>
    <s v="William Kuguru"/>
    <s v="Male"/>
    <s v="1514262"/>
    <s v="+254723697920"/>
    <s v="2.55E+11"/>
    <s v=""/>
    <s v=""/>
    <m/>
    <m/>
    <s v="Murang'a"/>
    <s v="Gatundu"/>
    <s v=""/>
    <s v=""/>
    <x v="3"/>
    <s v="Nicholas Kimenyi"/>
    <s v=""/>
    <s v=""/>
    <s v="Informal Business"/>
    <s v="KENBIM"/>
  </r>
  <r>
    <s v="VPA6"/>
    <s v="KE-MUR-1702-18337"/>
    <x v="1"/>
    <s v=""/>
    <s v="13th December,2016"/>
    <d v="2016-12-13T00:00:00"/>
    <s v="1st February,2017"/>
    <d v="2017-02-01T00:00:00"/>
    <s v="Samuel Gaithuma Joseph"/>
    <s v="Male"/>
    <s v="438767"/>
    <s v="722359588"/>
    <s v="2.55E+11"/>
    <s v="710703711"/>
    <s v=""/>
    <n v="37.214776999999998"/>
    <n v="-0.86989399999999995"/>
    <s v="Murang'a"/>
    <s v="Makuyu"/>
    <s v="Mugira"/>
    <s v=""/>
    <x v="1"/>
    <s v="Edwine J M Okinda"/>
    <s v=""/>
    <s v=""/>
    <s v="Informal Business"/>
    <s v="KENBIM"/>
  </r>
  <r>
    <s v="VPA6"/>
    <s v="KE-LAI-1701-19177"/>
    <x v="2"/>
    <s v="Hostile Client"/>
    <s v="12th November,2016"/>
    <d v="2016-11-12T00:00:00"/>
    <s v="1st January,2017"/>
    <d v="2017-01-01T00:00:00"/>
    <s v="Stephen Mucheru"/>
    <s v="Male"/>
    <s v="21552874"/>
    <s v="254708189442"/>
    <s v="2.55E+11"/>
    <s v=""/>
    <s v=""/>
    <m/>
    <m/>
    <s v="Laikipia"/>
    <s v="Laikipia East"/>
    <s v="Ngobit"/>
    <s v=""/>
    <x v="2"/>
    <s v="George Kiriungi Ngatia"/>
    <s v=""/>
    <s v=""/>
    <s v="Informal Business"/>
    <s v="MKD"/>
  </r>
  <r>
    <s v="VPA6"/>
    <s v="KE-NYA-1608-19276"/>
    <x v="1"/>
    <s v=""/>
    <s v="12th July,2016"/>
    <d v="2016-07-12T00:00:00"/>
    <s v="31st August,2016"/>
    <d v="2016-08-31T00:00:00"/>
    <s v="Samuel Michiri Muchiri"/>
    <s v="Male"/>
    <s v="9813018"/>
    <s v="726300269"/>
    <s v="2.55E+11"/>
    <s v=""/>
    <s v=""/>
    <n v="36.484068000000001"/>
    <n v="-0.495533"/>
    <s v="Nyandarua"/>
    <s v="Kipipiri"/>
    <s v="Gathigira"/>
    <s v=""/>
    <x v="3"/>
    <s v="Harun Muchiri Stephen"/>
    <s v=""/>
    <s v=""/>
    <s v="Informal Business"/>
    <s v="KENBIM"/>
  </r>
  <r>
    <s v="VPA6"/>
    <s v="KE-KIR-1603-20479"/>
    <x v="2"/>
    <s v="Hostile Client"/>
    <s v="11th January,2016"/>
    <d v="2016-01-11T00:00:00"/>
    <s v="1st March,2016"/>
    <d v="2016-03-01T00:00:00"/>
    <s v="Elastus Muita Musendu"/>
    <s v="Male"/>
    <s v="99999"/>
    <s v="724023004"/>
    <s v="724023004"/>
    <s v=""/>
    <s v=""/>
    <m/>
    <m/>
    <s v="Kirinyaga"/>
    <s v="Ndia"/>
    <s v="Kaguyu"/>
    <s v=""/>
    <x v="3"/>
    <s v="Nicholas Kimenyi"/>
    <s v=""/>
    <s v=""/>
    <s v="Informal Business"/>
    <s v="KENBIM"/>
  </r>
  <r>
    <s v="VPA6"/>
    <s v="KE-NYA-1603-20480"/>
    <x v="2"/>
    <s v="Hostile Client"/>
    <s v="11th January,2016"/>
    <d v="2016-01-11T00:00:00"/>
    <s v="1st March,2016"/>
    <d v="2016-03-01T00:00:00"/>
    <s v="Eric Githinji Mwangi"/>
    <s v="Male"/>
    <s v="99999"/>
    <s v="711808892"/>
    <s v="711808892"/>
    <s v=""/>
    <s v=""/>
    <m/>
    <m/>
    <s v="Nyandarua"/>
    <s v="Ndaragwa"/>
    <s v="Kianjukuma"/>
    <s v=""/>
    <x v="2"/>
    <s v="Nicholas Kimenyi"/>
    <s v=""/>
    <s v=""/>
    <s v="Informal Business"/>
    <s v="KENBIM"/>
  </r>
  <r>
    <s v="VPA6"/>
    <s v="KE-NAK-1604-20977"/>
    <x v="1"/>
    <s v=""/>
    <s v="11th February,2016"/>
    <d v="2016-02-11T00:00:00"/>
    <s v="1st April,2016"/>
    <d v="2016-04-01T00:00:00"/>
    <s v="Stephen Mwangi Thamaini"/>
    <s v="Male"/>
    <s v="1278063"/>
    <s v="701060152"/>
    <s v="2.55E+11"/>
    <s v=""/>
    <s v=""/>
    <n v="36.225231999999998"/>
    <n v="2.9575000000000001E-2"/>
    <s v="Nakuru"/>
    <s v="Subukia"/>
    <s v="Kagumo"/>
    <s v=""/>
    <x v="3"/>
    <s v="Reuben K Kimenyi"/>
    <s v=""/>
    <s v=""/>
    <s v="Informal Business"/>
    <s v="KENBIM"/>
  </r>
  <r>
    <s v="VPA6"/>
    <s v="KE-KIA-1808-21401"/>
    <x v="0"/>
    <s v="Unreachable"/>
    <s v="4th July,2018"/>
    <d v="2018-07-04T00:00:00"/>
    <s v="2nd August,2018"/>
    <d v="2018-08-02T00:00:00"/>
    <s v="Karelthi John Maina"/>
    <s v="Male"/>
    <s v="11190737"/>
    <s v="726595734"/>
    <s v="726595734"/>
    <s v=""/>
    <s v=""/>
    <n v="36.222515000000001"/>
    <n v="-1.0884E-2"/>
    <s v="Kiambu"/>
    <s v="Lari"/>
    <s v="Kijabe"/>
    <s v="Mango"/>
    <x v="2"/>
    <s v="Simon Kabucho"/>
    <s v="Simon Kabucho"/>
    <s v="726725953"/>
    <s v="Informal Business"/>
    <s v="MKD"/>
  </r>
  <r>
    <s v="VPA6"/>
    <s v="KE-KIA-1808-21400"/>
    <x v="1"/>
    <s v=""/>
    <s v="10th July,2018"/>
    <d v="2018-07-10T00:00:00"/>
    <s v="3rd August,2018"/>
    <d v="2018-08-03T00:00:00"/>
    <s v="Mburu Mary Wanjiru"/>
    <s v="Female"/>
    <s v="23825397"/>
    <s v="713337422"/>
    <s v="713337422"/>
    <s v=""/>
    <s v=""/>
    <n v="36.594555"/>
    <n v="-1.093202"/>
    <s v="Kiambu"/>
    <s v="Limuru"/>
    <s v="Ndeiya"/>
    <s v="Ndiuni"/>
    <x v="2"/>
    <s v="Simon Kabucho"/>
    <s v="Simon Kabucho"/>
    <s v="726725953"/>
    <s v="Informal Business"/>
    <s v="MKD"/>
  </r>
  <r>
    <s v="VPA6"/>
    <s v="KE-TAI-1808-17991"/>
    <x v="1"/>
    <s v=""/>
    <s v="15th July,2018"/>
    <d v="2018-07-15T00:00:00"/>
    <s v="3rd August,2018"/>
    <d v="2018-08-03T00:00:00"/>
    <s v="Peter Mwashighadi Mzee"/>
    <s v="Male"/>
    <s v="5405999"/>
    <s v="725176683"/>
    <s v="725176683"/>
    <s v=""/>
    <s v="728959253"/>
    <n v="38.474922999999997"/>
    <n v="-3.4308369999999999"/>
    <s v="Taita/Taveta"/>
    <s v="Voi"/>
    <s v="Voi"/>
    <s v="Shelemba"/>
    <x v="1"/>
    <s v="Jotham Kaluma"/>
    <s v="Jotham Kaluma"/>
    <s v="705364440"/>
    <s v="Informal Business"/>
    <s v="KENBIM"/>
  </r>
  <r>
    <s v="VPA6"/>
    <s v="KE-KIS-1808-17677"/>
    <x v="1"/>
    <s v=""/>
    <s v="5th July,2018"/>
    <d v="2018-07-05T00:00:00"/>
    <s v="6th August,2018"/>
    <d v="2018-08-06T00:00:00"/>
    <s v="Olongo Joseph Olongo"/>
    <s v="Male"/>
    <s v="2433545"/>
    <s v="0722608676"/>
    <s v="722608676"/>
    <s v=""/>
    <s v="722608676"/>
    <n v="34.499519999999997"/>
    <n v="-4.2110000000000002E-2"/>
    <s v="Kisumu"/>
    <s v="Kisumu West"/>
    <s v="Akala"/>
    <s v="Kwelye"/>
    <x v="0"/>
    <s v="Aggrey Itavale"/>
    <s v="Aggrey Itavale"/>
    <s v="712208650"/>
    <s v="Informal Business"/>
    <s v="MKD"/>
  </r>
  <r>
    <s v="VPA6"/>
    <s v="KE-NYE-1808-17961"/>
    <x v="1"/>
    <s v=""/>
    <s v="17th July,2018"/>
    <d v="2018-07-17T00:00:00"/>
    <s v="6th August,2018"/>
    <d v="2018-08-06T00:00:00"/>
    <s v="Mwaniki Stanley Maina"/>
    <s v="Male"/>
    <s v="99999"/>
    <s v="726213989"/>
    <s v="722890254"/>
    <s v=""/>
    <s v="726213989"/>
    <n v="37.082560000000001"/>
    <n v="-0.40848499999999999"/>
    <s v="Nyeri"/>
    <s v="Mathira West"/>
    <s v="Ruguru"/>
    <s v="Kabiruini"/>
    <x v="1"/>
    <s v="Joseph Muchirira Mugo"/>
    <s v="Joseph Muchirira Mugo"/>
    <s v="723483314"/>
    <s v="Informal Business"/>
    <s v="KENBIM"/>
  </r>
  <r>
    <s v="VPA6"/>
    <s v="KE-NAN-1711-24278"/>
    <x v="1"/>
    <s v=""/>
    <s v="17th March,2017"/>
    <d v="2017-03-17T00:00:00"/>
    <s v="17th November,2017"/>
    <d v="2017-11-17T00:00:00"/>
    <s v="Ngelechei Benjamim"/>
    <s v="Male"/>
    <s v="448414"/>
    <s v="0720781878"/>
    <s v="720781878"/>
    <s v=""/>
    <s v=""/>
    <n v="35.140512999999999"/>
    <n v="0.23242499999999999"/>
    <s v="Nandi"/>
    <s v="Nandi Central"/>
    <s v="Chepterit"/>
    <s v="Kapsoen"/>
    <x v="0"/>
    <s v="Joseph Mwangale"/>
    <s v="Joseph Mwangale"/>
    <s v=""/>
    <s v="Informal Business"/>
    <s v="MKD"/>
  </r>
  <r>
    <s v="VPA6"/>
    <s v="KE-NAN-1807-27853"/>
    <x v="1"/>
    <s v=""/>
    <s v="13th April,2018"/>
    <d v="2018-04-13T00:00:00"/>
    <s v="4th July,2018"/>
    <d v="2018-07-04T00:00:00"/>
    <s v="Magret Sambu"/>
    <s v="Female"/>
    <s v="5589129"/>
    <s v="773779478"/>
    <s v="773779478"/>
    <s v=""/>
    <s v="724173725"/>
    <n v="35.153402999999997"/>
    <n v="8.4551000000000001E-2"/>
    <s v="Nandi"/>
    <s v="Nandi Hills"/>
    <s v="Chemomi"/>
    <s v="Soiyet"/>
    <x v="2"/>
    <s v="Job K Soimo"/>
    <s v="Leah Jepkirui"/>
    <s v="726075203"/>
    <s v="Informal Business"/>
    <s v="MKD"/>
  </r>
  <r>
    <s v="VPA6"/>
    <s v="KE-UAS-1808-22502"/>
    <x v="1"/>
    <s v=""/>
    <s v="5th March,2018"/>
    <d v="2018-03-05T00:00:00"/>
    <s v="1st August,2018"/>
    <d v="2018-08-01T00:00:00"/>
    <s v="Mwalel Samson"/>
    <s v="Male"/>
    <s v="99999"/>
    <s v="721221088"/>
    <s v="721221088"/>
    <s v=""/>
    <s v=""/>
    <n v="35.286048000000001"/>
    <n v="0.72677000000000003"/>
    <s v="Uasin Gishu"/>
    <s v="Soy"/>
    <s v="Kongasis"/>
    <s v="Kabiriogi"/>
    <x v="0"/>
    <s v="Lilian Lelei"/>
    <s v="Lilian Lelei"/>
    <s v="710494562"/>
    <s v="Informal Business"/>
    <s v="KENBIM"/>
  </r>
  <r>
    <s v="VPA6"/>
    <s v="KE-NYA-1805-17832"/>
    <x v="1"/>
    <s v=""/>
    <s v="1st August,2017"/>
    <d v="2017-08-01T00:00:00"/>
    <s v="3rd May,2018"/>
    <d v="2018-05-03T00:00:00"/>
    <s v="Rose Nyogechi Oenga"/>
    <s v="Female"/>
    <s v="27632780"/>
    <s v="710191212"/>
    <s v="710191212"/>
    <s v=""/>
    <s v="782191212"/>
    <n v="34.855825000000003"/>
    <n v="-0.71814699999999998"/>
    <s v="Nyamira"/>
    <s v="Masaba North"/>
    <s v="Gachuka"/>
    <s v="Girango"/>
    <x v="2"/>
    <s v="George Otwori"/>
    <s v="George Otwori"/>
    <s v="710742369"/>
    <s v="Informal Business"/>
    <s v="KENBIM"/>
  </r>
  <r>
    <s v="VPA6"/>
    <s v="KE-VIH-1611-23851"/>
    <x v="2"/>
    <s v="Non Compliant"/>
    <s v="5th October,2016"/>
    <d v="2016-10-05T00:00:00"/>
    <s v="9th November,2016"/>
    <d v="2016-11-09T00:00:00"/>
    <s v="Embwaga Erica Mulengeka"/>
    <s v="Male"/>
    <s v="994839"/>
    <s v="0723097180"/>
    <s v="723097180"/>
    <s v=""/>
    <s v=""/>
    <n v="34.787103000000002"/>
    <n v="0.107409"/>
    <s v="Vihiga"/>
    <s v="Sabatia"/>
    <s v="Wodanga"/>
    <s v="Gavudia"/>
    <x v="3"/>
    <s v="Rehau"/>
    <s v="Rehau"/>
    <s v="704859310"/>
    <s v="Informal Business"/>
    <s v="Rehau"/>
  </r>
  <r>
    <s v="VPA6"/>
    <s v="KE-THA-1807-23071"/>
    <x v="1"/>
    <s v=""/>
    <s v="16th May,2018"/>
    <d v="2018-05-16T00:00:00"/>
    <s v="4th July,2018"/>
    <d v="2018-07-04T00:00:00"/>
    <s v="Gatwiri John Christine"/>
    <s v="Female"/>
    <s v="725463225"/>
    <s v="725463225"/>
    <s v="725463225"/>
    <s v=""/>
    <s v="733139874"/>
    <n v="37.625543"/>
    <n v="-0.216506"/>
    <s v="Tharaka-Nithi"/>
    <s v="Maara"/>
    <s v="Chogoria"/>
    <s v="Muriru"/>
    <x v="2"/>
    <s v="Maurice Kinuthia Wangui"/>
    <s v="Maurice Kinuthia Wangui"/>
    <s v="713376894"/>
    <s v="Informal Business"/>
    <s v="MKD"/>
  </r>
  <r>
    <s v="VPA6"/>
    <s v="KE-THA-1706-23067"/>
    <x v="1"/>
    <s v=""/>
    <s v="24th February,2017"/>
    <d v="2017-02-24T00:00:00"/>
    <s v="17th June,2017"/>
    <d v="2017-06-17T00:00:00"/>
    <s v="Mbeti Kinyua Gladys"/>
    <s v="Female"/>
    <s v="2462147"/>
    <s v="720581965"/>
    <s v="720581965"/>
    <s v=""/>
    <s v="728393314"/>
    <n v="37.653714000000001"/>
    <n v="-0.224546"/>
    <s v="Tharaka-Nithi"/>
    <s v="Maara"/>
    <s v="Chogoria"/>
    <s v="Muuni"/>
    <x v="3"/>
    <s v="Maurice Kinuthia Wangui"/>
    <s v="Maurice Kinuthia Wangui"/>
    <s v="713376894"/>
    <s v="Informal Business"/>
    <s v="MKD"/>
  </r>
  <r>
    <s v="VPA6"/>
    <s v="KE-NAK-1808-21402"/>
    <x v="0"/>
    <s v="Grievance"/>
    <s v="10th July,2018"/>
    <d v="2018-07-10T00:00:00"/>
    <s v="13th August,2018"/>
    <d v="2018-08-13T00:00:00"/>
    <s v="Wahome Jane Wangari"/>
    <s v="Female"/>
    <s v="1764773"/>
    <s v="715365656"/>
    <s v="715365656"/>
    <s v=""/>
    <s v=""/>
    <n v="36.176676999999998"/>
    <n v="-0.17962700000000001"/>
    <s v="Nakuru"/>
    <s v="Bahati"/>
    <s v="Bahati"/>
    <s v="Wendo"/>
    <x v="2"/>
    <s v="Simon Kabucho"/>
    <s v="Simon Kabucho"/>
    <s v="726725953"/>
    <s v="Informal Business"/>
    <s v="MKD"/>
  </r>
  <r>
    <s v="VPA6"/>
    <s v="KE-NAK-1808-21404"/>
    <x v="1"/>
    <s v=""/>
    <s v="10th July,2018"/>
    <d v="2018-07-10T00:00:00"/>
    <s v="13th August,2018"/>
    <d v="2018-08-13T00:00:00"/>
    <s v="Kimani Teresia Nyambura"/>
    <s v="Female"/>
    <s v="2065105"/>
    <s v="719696589"/>
    <s v="719696589"/>
    <s v=""/>
    <s v=""/>
    <n v="36.169888"/>
    <n v="-0.176427"/>
    <s v="Nakuru"/>
    <s v="Bahati"/>
    <s v="Bahati"/>
    <s v="Wendo"/>
    <x v="2"/>
    <s v="Simon Kabucho"/>
    <s v="Simon Kabucho"/>
    <s v="726725953"/>
    <s v="Informal Business"/>
    <s v="MKD"/>
  </r>
  <r>
    <s v="VPA6"/>
    <s v="KE-NAK-1806-23468"/>
    <x v="1"/>
    <s v=""/>
    <s v="31st May,2018"/>
    <d v="2018-05-31T00:00:00"/>
    <s v="25th June,2018"/>
    <d v="2018-06-25T00:00:00"/>
    <s v="Jane Mangera Njeri"/>
    <s v="Male"/>
    <s v="11715599"/>
    <s v="720644157"/>
    <s v="720644157"/>
    <s v=""/>
    <s v="721564599"/>
    <n v="36.118493000000001"/>
    <n v="-0.24159"/>
    <s v="Nakuru"/>
    <s v="Bahati"/>
    <s v="Kiamaina"/>
    <s v="Heshima"/>
    <x v="2"/>
    <s v="James Kingori Chege"/>
    <s v="James King'ori Chege"/>
    <s v="724568559"/>
    <s v="Informal Business"/>
    <s v="KENBIM"/>
  </r>
  <r>
    <s v="VPA6"/>
    <s v="KE-KIA-1807-19883"/>
    <x v="1"/>
    <s v=""/>
    <s v="17th June,2018"/>
    <d v="2018-06-17T00:00:00"/>
    <s v="13th July,2018"/>
    <d v="2018-07-13T00:00:00"/>
    <s v="Muturi Rachael Wairimu"/>
    <s v="Female"/>
    <s v="36165581"/>
    <s v="713687687"/>
    <s v="713687687"/>
    <s v=""/>
    <s v="726052240"/>
    <n v="36.876514999999998"/>
    <n v="-1.0924590000000001"/>
    <s v="Kiambu"/>
    <s v="Githunguri"/>
    <s v="Ngewa"/>
    <s v="Laini"/>
    <x v="3"/>
    <s v="Joseph Ndua Tatu"/>
    <s v="Joseph Ndua Tatu"/>
    <s v="716374871"/>
    <s v="Informal Business"/>
    <s v="MKD"/>
  </r>
  <r>
    <s v="VPA6"/>
    <s v="KE-KIA-1807-19884"/>
    <x v="1"/>
    <s v=""/>
    <s v="16th June,2018"/>
    <d v="2018-06-16T00:00:00"/>
    <s v="17th July,2018"/>
    <d v="2018-07-17T00:00:00"/>
    <s v="Kamwati Edith Wambui"/>
    <s v="Female"/>
    <s v="99999"/>
    <s v="733886673"/>
    <s v="733886673"/>
    <s v=""/>
    <s v="707731709"/>
    <n v="36.850856999999998"/>
    <n v="-1.0767880000000001"/>
    <s v="Kiambu"/>
    <s v="Githunguri"/>
    <s v="Githunguri"/>
    <s v="Nyaga"/>
    <x v="0"/>
    <s v="Joseph Ndua Tatu"/>
    <s v="Joseph Ndua Tatu"/>
    <s v="716374871"/>
    <s v="Informal Business"/>
    <s v="MKD"/>
  </r>
  <r>
    <s v="VPA6"/>
    <s v="KE-NAK-1806-17697"/>
    <x v="1"/>
    <s v=""/>
    <s v="28th May,2018"/>
    <d v="2018-05-28T00:00:00"/>
    <s v="30th June,2018"/>
    <d v="2018-06-30T00:00:00"/>
    <s v="Kiruthi Komu Martin"/>
    <s v="Male"/>
    <s v="8106237"/>
    <s v="722696944"/>
    <s v="722696944"/>
    <s v=""/>
    <s v="727449976"/>
    <n v="36.156680000000001"/>
    <n v="-0.27905999999999997"/>
    <s v="Nakuru"/>
    <s v="Bahati"/>
    <s v="Lanet"/>
    <s v="Muwa Estate"/>
    <x v="2"/>
    <s v="Apollo Okinda"/>
    <s v="Apollo Okinda Owundo"/>
    <s v="723741826"/>
    <s v="Informal Business"/>
    <s v="KENBIM"/>
  </r>
  <r>
    <s v="VPA6"/>
    <s v="KE-NAK-1806-17696"/>
    <x v="1"/>
    <s v=""/>
    <s v="27th May,2018"/>
    <d v="2018-05-27T00:00:00"/>
    <s v="21st June,2018"/>
    <d v="2018-06-21T00:00:00"/>
    <s v="Phyllis Wamboi Ngige"/>
    <s v="Female"/>
    <s v="3628334"/>
    <s v="722854762"/>
    <s v="722854762"/>
    <s v=""/>
    <s v=""/>
    <n v="36.123207000000001"/>
    <n v="-0.278198"/>
    <s v="Nakuru"/>
    <s v="Bahati"/>
    <s v="Kiti"/>
    <s v="Teachers"/>
    <x v="2"/>
    <s v="Apollo Okinda"/>
    <s v="Apollo Okinda Owundo"/>
    <s v="723741826"/>
    <s v="Informal Business"/>
    <s v="KENBIM"/>
  </r>
  <r>
    <s v="VPA6"/>
    <s v="KE-NAK-1712-17698"/>
    <x v="1"/>
    <s v=""/>
    <s v="9th September,2017"/>
    <d v="2017-09-09T00:00:00"/>
    <s v="22nd December,2017"/>
    <d v="2017-12-22T00:00:00"/>
    <s v="Kiptum Kipkogei Viola"/>
    <s v="Male"/>
    <s v="12937500"/>
    <s v="710137201"/>
    <s v="710137201"/>
    <s v=""/>
    <s v="722780011"/>
    <n v="36.027672000000003"/>
    <n v="-0.25910300000000003"/>
    <s v="Nakuru"/>
    <s v="Rongai"/>
    <s v="Kiamunyi"/>
    <s v="Olive Center"/>
    <x v="1"/>
    <s v="Apollo Okinda"/>
    <s v="Apollo Okinda Owundo"/>
    <s v="723741826"/>
    <s v="Informal Business"/>
    <s v="KENBIM"/>
  </r>
  <r>
    <s v="VPA6"/>
    <s v="KE-MUR-1808-17849"/>
    <x v="1"/>
    <s v=""/>
    <s v="30th July,2018"/>
    <d v="2018-07-30T00:00:00"/>
    <s v="15th August,2018"/>
    <d v="2018-08-15T00:00:00"/>
    <s v="Mwangi Elizabeth Wangui"/>
    <s v="Female"/>
    <s v="99999"/>
    <s v="718320131"/>
    <s v="718320131"/>
    <s v=""/>
    <s v="728847174"/>
    <n v="37.004365999999997"/>
    <n v="-0.72752300000000003"/>
    <s v="Murang'a"/>
    <s v="Kahuro"/>
    <s v="Kahuro"/>
    <s v="Kiabutu"/>
    <x v="3"/>
    <s v="Gilbert Mwangi Gitau"/>
    <s v="Gilbert Mwangi Gitau"/>
    <s v="714125753"/>
    <s v="Informal Business"/>
    <s v="MKD"/>
  </r>
  <r>
    <s v="VPA6"/>
    <s v="KE-NYE-1808-27933"/>
    <x v="1"/>
    <s v=""/>
    <s v="28th June,2018"/>
    <d v="2018-06-28T00:00:00"/>
    <s v="21st August,2018"/>
    <d v="2018-08-21T00:00:00"/>
    <s v="Kariuki John Kimaru"/>
    <s v="Male"/>
    <s v="99999"/>
    <s v="721254835"/>
    <s v="721254835"/>
    <s v=""/>
    <s v="738185045"/>
    <n v="37.089227000000001"/>
    <n v="-0.58146699999999996"/>
    <s v="Nyeri"/>
    <s v="Mukurweni"/>
    <s v="Mukurweini South"/>
    <s v="Giathugu"/>
    <x v="1"/>
    <s v="Rural Green Energy Services"/>
    <s v="Samuel Migwi"/>
    <s v="725647705"/>
    <s v="Informal Business"/>
    <s v="KENBIM"/>
  </r>
  <r>
    <s v="VPA6"/>
    <s v="KE-EMB-1808-27899"/>
    <x v="1"/>
    <s v=""/>
    <s v="21st March,2018"/>
    <d v="2018-03-21T00:00:00"/>
    <s v="21st August,2018"/>
    <d v="2018-08-21T00:00:00"/>
    <s v="Gilbert Runji"/>
    <s v="Male"/>
    <s v="99999"/>
    <s v="727740157"/>
    <s v="727740157"/>
    <s v=""/>
    <s v="728981250"/>
    <n v="37.787680999999999"/>
    <n v="-0.469584"/>
    <s v="Embu"/>
    <s v="Mbeere North"/>
    <s v="Ichiara"/>
    <s v="Karuri"/>
    <x v="1"/>
    <s v="Rural Green Energy Services"/>
    <s v="Samuel Migwi"/>
    <s v="725647705"/>
    <s v="Informal Business"/>
    <s v="KENBIM"/>
  </r>
  <r>
    <s v="VPA6"/>
    <s v="KE-KIA-1808-18338"/>
    <x v="1"/>
    <s v=""/>
    <s v="1st August,2018"/>
    <d v="2018-08-01T00:00:00"/>
    <s v="16th August,2018"/>
    <d v="2018-08-16T00:00:00"/>
    <s v="Waweru Florence Wanjira"/>
    <s v="Female"/>
    <s v="99999"/>
    <s v="728786952"/>
    <s v="728786952"/>
    <s v=""/>
    <s v="717423149"/>
    <n v="36.703237000000001"/>
    <n v="-1.2536799999999999"/>
    <s v="Kiambu"/>
    <s v="Kikuyu"/>
    <s v="Kikuyu"/>
    <s v="Gakufu"/>
    <x v="3"/>
    <s v="Edwine J M Okinda"/>
    <s v="Edwine Joseph Majale Okinda"/>
    <s v="725335114"/>
    <s v="Informal Business"/>
    <s v="KENBIM"/>
  </r>
  <r>
    <s v="VPA6"/>
    <s v="KE-KIA-1805-23022"/>
    <x v="1"/>
    <s v=""/>
    <s v="17th April,2018"/>
    <d v="2018-04-17T00:00:00"/>
    <s v="4th May,2018"/>
    <d v="2018-05-04T00:00:00"/>
    <s v="Maina Margaret Wangare"/>
    <s v="Female"/>
    <s v="21879122"/>
    <s v="723651832"/>
    <s v="723651832"/>
    <s v=""/>
    <s v="723309121"/>
    <n v="36.655591000000001"/>
    <n v="-1.2684869999999999"/>
    <s v="Kiambu"/>
    <s v="Kikuyu"/>
    <s v="Gikambura"/>
    <s v="Maihe"/>
    <x v="2"/>
    <s v="Green Action Network Ltd"/>
    <s v="David Njoronge"/>
    <s v="726757490"/>
    <s v="Informal Business"/>
    <s v="MKD"/>
  </r>
  <r>
    <s v="VPA6"/>
    <s v="KE-NAK-1808-17695"/>
    <x v="1"/>
    <s v=""/>
    <s v="29th June,2018"/>
    <d v="2018-06-29T00:00:00"/>
    <s v="18th August,2018"/>
    <d v="2018-08-18T00:00:00"/>
    <s v="Maina Muhoro Maina"/>
    <s v="Male"/>
    <s v="1143072"/>
    <s v="702446693"/>
    <s v="702446693"/>
    <s v=""/>
    <s v="701391648"/>
    <n v="36.176670000000001"/>
    <n v="-0.222298"/>
    <s v="Nakuru"/>
    <s v="Nakuru North"/>
    <s v="Nakuru"/>
    <s v="Mathare"/>
    <x v="3"/>
    <s v="Anthony Ndungu Kamau"/>
    <s v="Anthony Ndungu Kamau"/>
    <s v="722878722"/>
    <s v="Informal Business"/>
    <s v="MKD"/>
  </r>
  <r>
    <s v="VPA6"/>
    <s v="KE-NYE-1807-24341"/>
    <x v="1"/>
    <s v=""/>
    <s v="2nd June,2018"/>
    <d v="2018-06-02T00:00:00"/>
    <s v="10th July,2018"/>
    <d v="2018-07-10T00:00:00"/>
    <s v="Guama Kahihu Daniel"/>
    <s v="Male"/>
    <s v="21360185"/>
    <s v="724887151"/>
    <s v="724887151"/>
    <s v=""/>
    <s v=""/>
    <n v="37.081316999999999"/>
    <n v="-0.53255699999999995"/>
    <s v="Nyeri"/>
    <s v="Mukurweni"/>
    <s v="Mukurweini Central"/>
    <s v="Ichamara"/>
    <x v="10"/>
    <s v="Rural Green Energy Services"/>
    <s v=""/>
    <s v=""/>
    <s v="Informal Business"/>
    <s v="KENBIM"/>
  </r>
  <r>
    <s v="VPA6"/>
    <s v="KE-NYE-1805-27934"/>
    <x v="1"/>
    <s v=""/>
    <s v="2nd February,2018"/>
    <d v="2018-02-02T00:00:00"/>
    <s v="22nd May,2018"/>
    <d v="2018-05-22T00:00:00"/>
    <s v="Kamiri Wairimu Ann"/>
    <s v="Female"/>
    <s v="99999"/>
    <s v="720725781"/>
    <s v="720725781"/>
    <s v=""/>
    <s v="720333070"/>
    <n v="37.077795000000002"/>
    <n v="-0.54508000000000001"/>
    <s v="Nyeri"/>
    <s v="Mukurweni"/>
    <s v="Mukurweini Central"/>
    <s v="Ichamara"/>
    <x v="1"/>
    <s v="Rural Green Energy Services"/>
    <s v="Null"/>
    <s v=""/>
    <s v="Informal Business"/>
    <s v="KENBIM"/>
  </r>
  <r>
    <s v="VPA6"/>
    <s v="KE-NYE-1808-24343"/>
    <x v="1"/>
    <s v=""/>
    <s v="22nd June,2018"/>
    <d v="2018-06-22T00:00:00"/>
    <s v="2nd August,2018"/>
    <d v="2018-08-02T00:00:00"/>
    <s v="Kanyi Nguru Dennis"/>
    <s v="Male"/>
    <s v="99999"/>
    <s v="721810720"/>
    <s v="721810720"/>
    <s v=""/>
    <s v=""/>
    <n v="37.086840000000002"/>
    <n v="-0.52184799999999998"/>
    <s v="Nyeri"/>
    <s v="Mathira West"/>
    <s v="Mukurweini"/>
    <s v="Ichamara"/>
    <x v="1"/>
    <s v="Rural Green Energy Services"/>
    <s v="Null"/>
    <s v=""/>
    <s v="Informal Business"/>
    <s v="KENBIM"/>
  </r>
  <r>
    <s v="VPA6"/>
    <s v="KE-NYE-1806-24345"/>
    <x v="1"/>
    <s v=""/>
    <s v="28th May,2018"/>
    <d v="2018-05-28T00:00:00"/>
    <s v="10th June,2018"/>
    <d v="2018-06-10T00:00:00"/>
    <s v="Muya Muruga James"/>
    <s v="Male"/>
    <s v="77532111"/>
    <s v="721798259"/>
    <s v="721798259"/>
    <s v=""/>
    <s v="720084107"/>
    <n v="37.151587999999997"/>
    <n v="-0.59709699999999999"/>
    <s v="Nyeri"/>
    <s v="Mukurweni"/>
    <s v="Mukurweini Central"/>
    <s v="Karecheni"/>
    <x v="1"/>
    <s v="Rural Green Energy Services"/>
    <s v=""/>
    <s v=""/>
    <s v="Informal Business"/>
    <s v="KENBIM"/>
  </r>
  <r>
    <s v="VPA6"/>
    <s v="KE-NYE-1808-27935"/>
    <x v="1"/>
    <s v=""/>
    <s v="3rd July,2018"/>
    <d v="2018-07-03T00:00:00"/>
    <s v="22nd August,2018"/>
    <d v="2018-08-22T00:00:00"/>
    <s v="Githua Wangui Patricia"/>
    <s v="Female"/>
    <s v="6766545"/>
    <s v="721685702"/>
    <s v="712685702"/>
    <s v=""/>
    <s v=""/>
    <n v="37.084404999999997"/>
    <n v="-0.54579999999999995"/>
    <s v="Nyeri"/>
    <s v="Mukurweni"/>
    <s v="Mukurweini Central"/>
    <s v="Ichamara"/>
    <x v="1"/>
    <s v="Rural Green Energy Services"/>
    <s v=""/>
    <s v=""/>
    <s v="Informal Business"/>
    <s v="KENBIM"/>
  </r>
  <r>
    <s v="VPA6"/>
    <s v="KE-NYE-1806-24342"/>
    <x v="1"/>
    <s v=""/>
    <s v="20th May,2018"/>
    <d v="2018-05-20T00:00:00"/>
    <s v="30th June,2018"/>
    <d v="2018-06-30T00:00:00"/>
    <s v="Mathuthu Mathuthu Issack"/>
    <s v="Male"/>
    <s v="99999"/>
    <s v="718430794"/>
    <s v="718430794"/>
    <s v=""/>
    <s v="718430792"/>
    <n v="37.087096000000003"/>
    <n v="-0.52179799999999998"/>
    <s v="Nyeri"/>
    <s v="Mathira West"/>
    <s v="Mathira West"/>
    <s v="Gathagana"/>
    <x v="1"/>
    <s v="Rural Green Energy Services"/>
    <s v=""/>
    <s v=""/>
    <s v="Informal Business"/>
    <s v="KENBIM"/>
  </r>
  <r>
    <s v="VPA6"/>
    <s v="KE-NYE-1807-24344"/>
    <x v="1"/>
    <s v=""/>
    <s v="22nd June,2018"/>
    <d v="2018-06-22T00:00:00"/>
    <s v="5th July,2018"/>
    <d v="2018-07-05T00:00:00"/>
    <s v="Rukiri Mwangi Peter"/>
    <s v="Male"/>
    <s v="99999"/>
    <s v="720804289"/>
    <s v="720804289"/>
    <s v=""/>
    <s v=""/>
    <n v="37.131388000000001"/>
    <n v="-0.55926500000000001"/>
    <s v="Nyeri"/>
    <s v="Mukurweni"/>
    <s v="Mukurweini Central"/>
    <s v="Kiharo"/>
    <x v="1"/>
    <s v="Rural Green Energy Services"/>
    <s v="Null"/>
    <s v=""/>
    <s v="Informal Business"/>
    <s v="KENBIM"/>
  </r>
  <r>
    <s v="VPA6"/>
    <s v="KE-KIR-1805-17868"/>
    <x v="1"/>
    <s v=""/>
    <s v="16th February,2018"/>
    <d v="2018-02-16T00:00:00"/>
    <s v="16th May,2018"/>
    <d v="2018-05-16T00:00:00"/>
    <s v="Muthie Kiragu Samuel"/>
    <s v="Male"/>
    <s v="6061158"/>
    <s v="721595230"/>
    <s v="721595230"/>
    <s v=""/>
    <s v=""/>
    <n v="37.235061000000002"/>
    <n v="-0.50926700000000003"/>
    <s v="Kirinyaga"/>
    <s v="Kerugoya/Kutus"/>
    <s v="Mutira"/>
    <s v="Rubari"/>
    <x v="3"/>
    <s v="Jackson Maina"/>
    <s v="Jackson Maina"/>
    <s v=""/>
    <s v="Informal Business"/>
    <s v="KENBIM"/>
  </r>
  <r>
    <s v="VPA6"/>
    <s v="KE-KIR-1808-17869"/>
    <x v="0"/>
    <s v="Grievance"/>
    <s v="4th July,2018"/>
    <d v="2018-07-04T00:00:00"/>
    <s v="23rd August,2018"/>
    <d v="2018-08-23T00:00:00"/>
    <s v="Waweru Karimi John"/>
    <s v="Male"/>
    <s v="1019421"/>
    <s v="723930609"/>
    <s v="723930609"/>
    <s v=""/>
    <s v="725685146"/>
    <n v="37.246034000000002"/>
    <n v="-0.49907299999999999"/>
    <s v="Kirinyaga"/>
    <s v="Kirinyaga East"/>
    <s v="Mutira"/>
    <s v="Kamuiru"/>
    <x v="3"/>
    <s v="Jackson Maina"/>
    <s v="Jackson Maina"/>
    <s v="716343611"/>
    <s v="Informal Business"/>
    <s v="KENBIM"/>
  </r>
  <r>
    <s v="VPA6"/>
    <s v="KE-KIR-1808-17870"/>
    <x v="1"/>
    <s v=""/>
    <s v="18th June,2018"/>
    <d v="2018-06-18T00:00:00"/>
    <s v="18th August,2018"/>
    <d v="2018-08-18T00:00:00"/>
    <s v="Mararo Gachoki John"/>
    <s v="Male"/>
    <s v="99999"/>
    <s v="720955304"/>
    <s v="720955304"/>
    <s v=""/>
    <s v="718823417"/>
    <n v="37.241858000000001"/>
    <n v="-0.50154399999999999"/>
    <s v="Kirinyaga"/>
    <s v="Kerugoya/Kutus"/>
    <s v="Mutira"/>
    <s v="Kamuiru"/>
    <x v="3"/>
    <s v="Jackson Maina"/>
    <s v="Jackson Maina"/>
    <s v="716343611"/>
    <s v="Informal Business"/>
    <s v="KENBIM"/>
  </r>
  <r>
    <s v="VPA6"/>
    <s v="KE-KIR-1805-17871"/>
    <x v="1"/>
    <s v=""/>
    <s v="26th January,2018"/>
    <d v="2018-01-26T00:00:00"/>
    <s v="26th May,2018"/>
    <d v="2018-05-26T00:00:00"/>
    <s v="Matere Nyagah Anthony"/>
    <s v="Male"/>
    <s v="99999"/>
    <s v="720977320"/>
    <s v="720977320"/>
    <s v=""/>
    <s v=""/>
    <n v="37.259996999999998"/>
    <n v="-0.55028200000000005"/>
    <s v="Kirinyaga"/>
    <s v="Kerugoya/Kutus"/>
    <s v="Kanyekini"/>
    <s v="Kianjege"/>
    <x v="0"/>
    <s v="Jackson Maina"/>
    <s v="Jackson Maina"/>
    <s v=""/>
    <s v="Informal Business"/>
    <s v="KENBIM"/>
  </r>
  <r>
    <s v="VPA6"/>
    <s v="KE-KER-1806-17708"/>
    <x v="1"/>
    <s v=""/>
    <s v="15th June,2018"/>
    <d v="2018-06-15T00:00:00"/>
    <s v="25th June,2018"/>
    <d v="2018-06-25T00:00:00"/>
    <s v="Rutto Stanley"/>
    <s v="Male"/>
    <s v="8073608"/>
    <s v="723225964"/>
    <s v="723225964"/>
    <s v=""/>
    <s v="728472376"/>
    <n v="35.252195"/>
    <n v="-0.27274700000000002"/>
    <s v="Kericho"/>
    <s v="Ainamoi"/>
    <s v="Ainamoi"/>
    <s v="Koitamat"/>
    <x v="3"/>
    <s v="Benjamin Kirui"/>
    <s v="Null"/>
    <s v=""/>
    <s v="Informal Business"/>
    <s v="KENBIM"/>
  </r>
  <r>
    <s v="VPA6"/>
    <s v="KE-MAC-1808-23059"/>
    <x v="1"/>
    <s v=""/>
    <s v="18th July,2018"/>
    <d v="2018-07-18T00:00:00"/>
    <s v="19th August,2018"/>
    <d v="2018-08-19T00:00:00"/>
    <s v="Mutua Christne Mwikali"/>
    <s v="Female"/>
    <s v="4942900"/>
    <s v="708029837"/>
    <s v="708029837"/>
    <s v=""/>
    <s v="705338769"/>
    <n v="37.319611999999999"/>
    <n v="-1.330748"/>
    <s v="Machakos"/>
    <s v="Kangundo"/>
    <s v="Kakuyuni"/>
    <s v="Kionywene"/>
    <x v="2"/>
    <s v="Joram Gathogo Mutahi"/>
    <s v="Joram Gathogo Mutahi"/>
    <s v="723684776"/>
    <s v="Informal Business"/>
    <s v="MKD"/>
  </r>
  <r>
    <s v="VPA6"/>
    <s v="KE-MOM-1806-23928"/>
    <x v="1"/>
    <s v=""/>
    <s v="15th April,2018"/>
    <d v="2018-04-15T00:00:00"/>
    <s v="4th June,2018"/>
    <d v="2018-06-04T00:00:00"/>
    <s v="Ngaruya John Ndegwa"/>
    <s v="Male"/>
    <s v="34256428"/>
    <s v="733810567"/>
    <s v="733810567"/>
    <s v=""/>
    <s v=""/>
    <n v="39.716109000000003"/>
    <n v="-3.9576660000000001"/>
    <s v="Mombasa"/>
    <s v="Kisauni"/>
    <s v="Majaoni"/>
    <s v="Majaoni Sunrise"/>
    <x v="7"/>
    <s v="Higin Chorongo"/>
    <s v="Higin Chorongo"/>
    <s v="707011925"/>
    <s v="Informal Business"/>
    <s v="MKD"/>
  </r>
  <r>
    <s v="VPA6"/>
    <s v="KE-NYE-1807-24346"/>
    <x v="1"/>
    <s v=""/>
    <s v="26th June,2018"/>
    <d v="2018-06-26T00:00:00"/>
    <s v="20th July,2018"/>
    <d v="2018-07-20T00:00:00"/>
    <s v="Gathua Wangechi Nancy"/>
    <s v="Male"/>
    <s v="99999"/>
    <s v="723212167"/>
    <s v="723212167"/>
    <s v=""/>
    <s v="722603706"/>
    <n v="37.075696999999998"/>
    <n v="-0.55247999999999997"/>
    <s v="Nyeri"/>
    <s v="Mukurweni"/>
    <s v="Mukurweini Central"/>
    <s v="Ngimaini"/>
    <x v="1"/>
    <s v="Rural Green Energy Services"/>
    <s v="Null"/>
    <s v=""/>
    <s v="Informal Business"/>
    <s v="KENBIM"/>
  </r>
  <r>
    <s v="VPA6"/>
    <s v="KE-NAI-1808-23060"/>
    <x v="1"/>
    <s v=""/>
    <s v="10th August,2018"/>
    <d v="2018-08-10T00:00:00"/>
    <s v="18th August,2018"/>
    <d v="2018-08-18T00:00:00"/>
    <s v="Ndungu Cecilia Nyambura"/>
    <s v="Female"/>
    <s v="99999"/>
    <s v="722972136"/>
    <s v="722972136"/>
    <s v=""/>
    <s v="722446500"/>
    <n v="36.930545000000002"/>
    <n v="-1.2353730000000001"/>
    <s v="Nairobi"/>
    <s v="Kasarani"/>
    <s v="Kasarani"/>
    <s v="Ack"/>
    <x v="2"/>
    <s v="Joram Gathogo Mutahi"/>
    <s v="Joram Gathogo Mutahi"/>
    <s v="723684776"/>
    <s v="Informal Business"/>
    <s v="MKD"/>
  </r>
  <r>
    <s v="VPA6"/>
    <s v="KE-KIR-1805-17872"/>
    <x v="1"/>
    <s v=""/>
    <s v="29th March,2018"/>
    <d v="2018-03-29T00:00:00"/>
    <s v="30th May,2018"/>
    <d v="2018-05-30T00:00:00"/>
    <s v="Mwaniki Mwangi David"/>
    <s v="Male"/>
    <s v="21337622"/>
    <s v="723330995"/>
    <s v="723330995"/>
    <s v=""/>
    <s v=""/>
    <n v="37.265217"/>
    <n v="-0.44508300000000001"/>
    <s v="Kirinyaga"/>
    <s v="Kerugoya/Kutus"/>
    <s v="Inoi"/>
    <s v="Thaita"/>
    <x v="0"/>
    <s v="Jackson Maina"/>
    <s v="Jackson Maina"/>
    <s v=""/>
    <s v="Informal Business"/>
    <s v="KENBIM"/>
  </r>
  <r>
    <s v="VPA6"/>
    <s v="KE-KIR-1806-18895"/>
    <x v="1"/>
    <s v=""/>
    <s v="30th April,2018"/>
    <d v="2018-04-30T00:00:00"/>
    <s v="30th June,2018"/>
    <d v="2018-06-30T00:00:00"/>
    <s v="Kinyua Muthoni Burnace"/>
    <s v="Female"/>
    <s v="2966288"/>
    <s v="710339596"/>
    <s v="710339596"/>
    <s v=""/>
    <s v=""/>
    <n v="37.218690000000002"/>
    <n v="-0.589032"/>
    <s v="Kirinyaga"/>
    <s v="Kirinyaga"/>
    <s v="Mwirua"/>
    <s v="Kinya Kiiru"/>
    <x v="2"/>
    <s v="David Chege"/>
    <s v="David Chege Wangui"/>
    <s v="700713274"/>
    <s v="Informal Business"/>
    <s v="MKD"/>
  </r>
  <r>
    <s v="VPA6"/>
    <s v="KE-NYE-1807-24348"/>
    <x v="1"/>
    <s v=""/>
    <s v="10th July,2018"/>
    <d v="2018-07-10T00:00:00"/>
    <s v="28th July,2018"/>
    <d v="2018-07-28T00:00:00"/>
    <s v="Wanjugu Nathan Susan"/>
    <s v="Female"/>
    <s v="99999"/>
    <s v="724323850"/>
    <s v="724323850"/>
    <s v=""/>
    <s v="734671939"/>
    <n v="36.761780999999999"/>
    <n v="-0.17119200000000001"/>
    <s v="Nyeri"/>
    <s v="Kieni West"/>
    <s v="Mugunda"/>
    <s v="Ruiiri"/>
    <x v="1"/>
    <s v="Rural Green Energy Services"/>
    <s v="Null"/>
    <s v=""/>
    <s v="Informal Business"/>
    <s v="KENBIM"/>
  </r>
  <r>
    <s v="VPA6"/>
    <s v="KE-NYE-1807-24347"/>
    <x v="1"/>
    <s v=""/>
    <s v="12th June,2018"/>
    <d v="2018-06-12T00:00:00"/>
    <s v="15th July,2018"/>
    <d v="2018-07-15T00:00:00"/>
    <s v="Kingori Muiruri Francis"/>
    <s v="Male"/>
    <s v="99999"/>
    <s v="725647705"/>
    <s v="725571149"/>
    <s v=""/>
    <s v="712785486"/>
    <n v="36.801037000000001"/>
    <n v="-0.30501099999999998"/>
    <s v="Nyeri"/>
    <s v="Kieni West"/>
    <s v="Kieni West"/>
    <s v="Endarasha"/>
    <x v="1"/>
    <s v="Rural Green Energy Services"/>
    <s v="Null"/>
    <s v=""/>
    <s v="Informal Business"/>
    <s v="KENBIM"/>
  </r>
  <r>
    <s v="VPA6"/>
    <s v="KE-NAK-1808-21405"/>
    <x v="1"/>
    <s v=""/>
    <s v="24th June,2018"/>
    <d v="2018-06-24T00:00:00"/>
    <s v="15th August,2018"/>
    <d v="2018-08-15T00:00:00"/>
    <s v="Njoroge Maina"/>
    <s v="Male"/>
    <s v="34648219"/>
    <s v="721679115"/>
    <s v="721679115"/>
    <s v=""/>
    <s v=""/>
    <n v="36.181821999999997"/>
    <n v="-0.172212"/>
    <s v="Nakuru"/>
    <s v="Bahati"/>
    <s v="Karunga"/>
    <s v="Wendo"/>
    <x v="2"/>
    <s v="Simon Kabucho"/>
    <s v="Simon Kabucho"/>
    <s v="726725953"/>
    <s v="Informal Business"/>
    <s v="MKD"/>
  </r>
  <r>
    <s v="VPA6"/>
    <s v="KE-NAK-1808-21406"/>
    <x v="1"/>
    <s v=""/>
    <s v="16th July,2018"/>
    <d v="2018-07-16T00:00:00"/>
    <s v="15th August,2018"/>
    <d v="2018-08-15T00:00:00"/>
    <s v="Samson Ndiritu"/>
    <s v="Male"/>
    <s v="2973062"/>
    <s v="720083148"/>
    <s v="720083148"/>
    <s v=""/>
    <s v=""/>
    <n v="36.164512000000002"/>
    <n v="-0.17460800000000001"/>
    <s v="Nakuru"/>
    <s v="Bahati"/>
    <s v="Ruguru"/>
    <s v="Karunga"/>
    <x v="2"/>
    <s v="Simon Kabucho"/>
    <s v="Simon Kabucho"/>
    <s v="726725953"/>
    <s v="Informal Business"/>
    <s v="MKD"/>
  </r>
  <r>
    <s v="VPA6"/>
    <s v="KE-UAS-1809-24349"/>
    <x v="1"/>
    <s v=""/>
    <s v="24th July,2018"/>
    <d v="2018-07-24T00:00:00"/>
    <s v="1st September,2018"/>
    <d v="2018-09-01T00:00:00"/>
    <s v="Patroba Rutto"/>
    <s v="Female"/>
    <s v="99999"/>
    <s v="0721293431"/>
    <s v="721293431"/>
    <s v=""/>
    <s v=""/>
    <n v="35.293396999999999"/>
    <n v="0.55429799999999996"/>
    <s v="Uasin Gishu"/>
    <s v="Moiben"/>
    <s v="Kimumu"/>
    <s v="Kimumu"/>
    <x v="2"/>
    <s v="Bernard Ambani"/>
    <s v="Bernard Ambani Lumasani"/>
    <s v="737689907"/>
    <s v="Informal Business"/>
    <s v="KENBIM"/>
  </r>
  <r>
    <s v="VPA6"/>
    <s v="KE-NYE-1807-0"/>
    <x v="0"/>
    <s v="Non Compliant"/>
    <s v="5th June,2018"/>
    <d v="2018-06-05T00:00:00"/>
    <s v="30th July,2018"/>
    <d v="2018-07-30T00:00:00"/>
    <s v="Wajiru Macharia Ann"/>
    <s v="Female"/>
    <s v="23393756"/>
    <s v="723088898"/>
    <s v="723088898"/>
    <s v=""/>
    <s v="713219321"/>
    <n v="37.084404999999997"/>
    <n v="-0.441577"/>
    <s v="Nyeri"/>
    <s v="Mathira West"/>
    <s v="Kirimukuyu"/>
    <s v="Kiamachimbi"/>
    <x v="2"/>
    <s v="Rural Green Energy Services"/>
    <s v=""/>
    <s v=""/>
    <s v="Informal Business"/>
    <s v="KENBIM"/>
  </r>
  <r>
    <s v="VPA6"/>
    <s v="KE-SIA-1808-18128"/>
    <x v="1"/>
    <s v=""/>
    <s v="10th July,2018"/>
    <d v="2018-07-10T00:00:00"/>
    <s v="19th August,2018"/>
    <d v="2018-08-19T00:00:00"/>
    <s v="Elijah Ooro Obor"/>
    <s v="Male"/>
    <s v="99999"/>
    <s v="721748400"/>
    <s v="721748400"/>
    <s v=""/>
    <s v=""/>
    <n v="34.554096999999999"/>
    <n v="5.1032000000000001E-2"/>
    <s v="Siaya"/>
    <s v="Gem"/>
    <s v="East Gem"/>
    <s v="Ahono"/>
    <x v="0"/>
    <s v="Peter O Ong'ai"/>
    <s v="Peter O Ong'ai"/>
    <s v="718861708"/>
    <s v="Informal Business"/>
    <s v="MKD"/>
  </r>
  <r>
    <s v="VPA6"/>
    <s v="KE-KIS-1809-17833"/>
    <x v="1"/>
    <s v=""/>
    <s v="6th August,2018"/>
    <d v="2018-08-06T00:00:00"/>
    <s v="6th September,2018"/>
    <d v="2018-09-06T00:00:00"/>
    <s v="Benson Oginda Nyakwara"/>
    <s v="Male"/>
    <s v="1505880"/>
    <s v="713423000"/>
    <s v="713423000"/>
    <s v=""/>
    <s v="723626260"/>
    <n v="34.835030000000003"/>
    <n v="-0.71660699999999999"/>
    <s v="Kisii"/>
    <s v="Kisii Central"/>
    <s v="Kegati"/>
    <s v="Nuoosia"/>
    <x v="2"/>
    <s v="George Otwori"/>
    <s v="George Otwori"/>
    <s v="710742379"/>
    <s v="Informal Business"/>
    <s v="MKD"/>
  </r>
  <r>
    <s v="VPA6"/>
    <s v="KE-NAR-1809-18148"/>
    <x v="1"/>
    <s v=""/>
    <s v="10th June,2018"/>
    <d v="2018-06-10T00:00:00"/>
    <s v="10th September,2018"/>
    <d v="2018-09-10T00:00:00"/>
    <s v="Kositanya Philip Kipkering"/>
    <s v="Male"/>
    <s v="25040231"/>
    <s v="720462305"/>
    <s v="720462305"/>
    <s v=""/>
    <s v="724472787"/>
    <n v="35.499775999999997"/>
    <n v="-0.88122100000000003"/>
    <s v="Narok"/>
    <s v="Narok South"/>
    <s v="Ilmotiook"/>
    <s v="Oltepesi"/>
    <x v="1"/>
    <s v="Philip Kiget"/>
    <s v="Philip Kiget"/>
    <s v="721577518"/>
    <s v="Informal Business"/>
    <s v="MKD"/>
  </r>
  <r>
    <s v="VPA6"/>
    <s v="KE-BOM-1809-18151"/>
    <x v="1"/>
    <s v=""/>
    <s v="8th May,2018"/>
    <d v="2018-05-08T00:00:00"/>
    <s v="11th September,2018"/>
    <d v="2018-09-11T00:00:00"/>
    <s v="Kirui Geoffry Kipngetich"/>
    <s v="Male"/>
    <s v="24808184"/>
    <s v="723577169"/>
    <s v="723577169"/>
    <s v=""/>
    <s v=""/>
    <n v="35.420896999999997"/>
    <n v="-0.82031600000000005"/>
    <s v="Bomet"/>
    <s v="Bomet East"/>
    <s v="Kongotik"/>
    <s v="Mogoma"/>
    <x v="0"/>
    <s v="Philip Kiget"/>
    <s v="Felix"/>
    <s v="725000000"/>
    <s v="Informal Business"/>
    <s v="MKD"/>
  </r>
  <r>
    <s v="VPA6"/>
    <s v="KE-KIA-1807-23023"/>
    <x v="1"/>
    <s v=""/>
    <s v="4th July,2018"/>
    <d v="2018-07-04T00:00:00"/>
    <s v="14th July,2018"/>
    <d v="2018-07-14T00:00:00"/>
    <s v="Mureithi Nancy Njeri"/>
    <s v="Female"/>
    <s v="3111427"/>
    <s v="728902356"/>
    <s v="728902356"/>
    <s v=""/>
    <s v="728902356"/>
    <n v="36.715820999999998"/>
    <n v="-1.238356"/>
    <s v="Kiambu"/>
    <s v="Kabete"/>
    <s v="Lower Kabete"/>
    <s v="Kahingaini"/>
    <x v="2"/>
    <s v="Green Action Network Ltd"/>
    <s v="Edwine Joseph Majale Okinda"/>
    <s v="725335114"/>
    <s v="Informal Business"/>
    <s v="MKD"/>
  </r>
  <r>
    <s v="VPA6"/>
    <s v="KE-NAN-1808-24069"/>
    <x v="1"/>
    <s v=""/>
    <s v="13th June,2018"/>
    <d v="2018-06-13T00:00:00"/>
    <s v="22nd August,2018"/>
    <d v="2018-08-22T00:00:00"/>
    <s v="Ednah Koech"/>
    <s v="Female"/>
    <s v="9308064"/>
    <s v="728117504"/>
    <s v="728117504"/>
    <s v=""/>
    <s v="723829858"/>
    <n v="35.166730000000001"/>
    <n v="0.13462399999999999"/>
    <s v="Nandi"/>
    <s v="Nandi Hills"/>
    <s v="Kapsiwan"/>
    <s v="Kipsebwo"/>
    <x v="3"/>
    <s v="John Bett"/>
    <s v="John Bett"/>
    <s v="727402779"/>
    <s v="Informal Business"/>
    <s v="MKD"/>
  </r>
  <r>
    <s v="VPA6"/>
    <s v="KE-KIA-1807-19885"/>
    <x v="1"/>
    <s v=""/>
    <s v="25th June,2018"/>
    <d v="2018-06-25T00:00:00"/>
    <s v="18th July,2018"/>
    <d v="2018-07-18T00:00:00"/>
    <s v="Muringi Henry Gathiru"/>
    <s v="Male"/>
    <s v="3433537"/>
    <s v="722608161"/>
    <s v="722608161"/>
    <s v=""/>
    <s v="715798089"/>
    <n v="36.848643000000003"/>
    <n v="-1.0741229999999999"/>
    <s v="Kiambu"/>
    <s v="Githunguri"/>
    <s v="Kamuthai"/>
    <s v="Riakahara"/>
    <x v="0"/>
    <s v="Joseph Ndua Tatu"/>
    <s v="Stephens Mbugu Wanjau"/>
    <s v="703767091"/>
    <s v="Informal Business"/>
    <s v="MKD"/>
  </r>
  <r>
    <s v="VPA6"/>
    <s v="KE-NAN-1806-24068"/>
    <x v="1"/>
    <s v=""/>
    <s v="27th April,2018"/>
    <d v="2018-04-27T00:00:00"/>
    <s v="28th June,2018"/>
    <d v="2018-06-28T00:00:00"/>
    <s v="Mutai Rael"/>
    <s v="Female"/>
    <s v="22705587"/>
    <s v="723856002"/>
    <s v="723856002"/>
    <s v=""/>
    <s v="721696108"/>
    <n v="35.301864999999999"/>
    <n v="0.17454600000000001"/>
    <s v="Nandi"/>
    <s v="Nandi Hills"/>
    <s v="Koilot"/>
    <s v="Chepngetuny"/>
    <x v="7"/>
    <s v="John Bett"/>
    <s v="John Bett"/>
    <s v="727402779"/>
    <s v="Informal Business"/>
    <s v="MKD"/>
  </r>
  <r>
    <s v="VPA6"/>
    <s v="KE-MUR-1809-23072"/>
    <x v="1"/>
    <s v=""/>
    <s v="19th August,2018"/>
    <d v="2018-08-19T00:00:00"/>
    <s v="3rd September,2018"/>
    <d v="2018-09-03T00:00:00"/>
    <s v="Muiruri Lucy Njeri"/>
    <s v="Female"/>
    <s v="1354012"/>
    <s v="713231706"/>
    <s v="713231706"/>
    <s v=""/>
    <s v="713231706"/>
    <n v="37.123818999999997"/>
    <n v="-0.92918199999999995"/>
    <s v="Murang'a"/>
    <s v="Kandara"/>
    <s v="Kanguindi"/>
    <s v="Kenol"/>
    <x v="1"/>
    <s v="Maurice Kinuthia Wangui"/>
    <s v="Maurice Kinuthia Wangui"/>
    <s v="713376894"/>
    <s v="Informal Business"/>
    <s v="MKD"/>
  </r>
  <r>
    <s v="VPA6"/>
    <s v="KE-TRA-1809-27936"/>
    <x v="1"/>
    <s v=""/>
    <s v="15th July,2018"/>
    <d v="2018-07-15T00:00:00"/>
    <s v="8th September,2018"/>
    <d v="2018-09-08T00:00:00"/>
    <s v="Kapsioy Susan"/>
    <s v="Female"/>
    <s v="20672421"/>
    <s v="720965777"/>
    <s v="720965777"/>
    <s v=""/>
    <s v=""/>
    <n v="34.919632"/>
    <n v="0.95773200000000003"/>
    <s v="Trans Nzoia"/>
    <s v="Kiminini"/>
    <s v="Kipyaiwan"/>
    <s v="Birunda"/>
    <x v="1"/>
    <s v="Bernard Ambani"/>
    <s v="Benard Ambani Lumasani"/>
    <s v="737689907"/>
    <s v="Informal Business"/>
    <s v="MKD"/>
  </r>
  <r>
    <s v="VPA6"/>
    <s v="KE-LAI-1809-23024"/>
    <x v="0"/>
    <s v="Non Compliant"/>
    <s v="14th September,2018"/>
    <d v="2018-09-14T00:00:00"/>
    <s v="15th September,2018"/>
    <d v="2018-09-15T00:00:00"/>
    <s v="Ndana Agnes Nyaguthii"/>
    <s v="Female"/>
    <s v="99999"/>
    <s v="721817260"/>
    <s v="721817260"/>
    <s v=""/>
    <s v="722466201"/>
    <n v="36.939880000000002"/>
    <n v="-9.5237000000000002E-2"/>
    <s v="Laikipia"/>
    <s v="Laikipia East"/>
    <s v="Matanya"/>
    <s v="Kiburuti"/>
    <x v="2"/>
    <s v="Green Action Network Ltd"/>
    <s v="Edwine Joseph Majale Okinda"/>
    <s v="725335114"/>
    <s v="Informal Business"/>
    <s v="MKD"/>
  </r>
  <r>
    <s v="VPA6"/>
    <s v="KE-NAK-1809-21408"/>
    <x v="1"/>
    <s v=""/>
    <s v="17th July,2018"/>
    <d v="2018-07-17T00:00:00"/>
    <s v="15th September,2018"/>
    <d v="2018-09-15T00:00:00"/>
    <s v="Mibei David"/>
    <s v="Male"/>
    <s v="2380261"/>
    <s v="711187515"/>
    <s v="711187515"/>
    <s v=""/>
    <s v=""/>
    <n v="35.649863000000003"/>
    <n v="-0.57928500000000005"/>
    <s v="Nakuru"/>
    <s v="Kuresoi"/>
    <s v="Kiptagich"/>
    <s v="Cheptuech"/>
    <x v="2"/>
    <s v="Simon Kabucho"/>
    <s v="Simon Kabucho"/>
    <s v=""/>
    <s v="Informal Business"/>
    <s v="MKD"/>
  </r>
  <r>
    <s v="VPA6"/>
    <s v="KE-NAK-1809-21409"/>
    <x v="1"/>
    <s v=""/>
    <s v="14th July,2018"/>
    <d v="2018-07-14T00:00:00"/>
    <s v="15th September,2018"/>
    <d v="2018-09-15T00:00:00"/>
    <s v="Tuei James"/>
    <s v="Male"/>
    <s v="4762130"/>
    <s v="720061589"/>
    <s v="720061589"/>
    <s v=""/>
    <s v=""/>
    <n v="35.703626999999997"/>
    <n v="-0.55146200000000001"/>
    <s v="Nakuru"/>
    <s v="Kuresoi"/>
    <s v="Kiptagich"/>
    <s v="Ketitui"/>
    <x v="3"/>
    <s v="Simon Kabucho"/>
    <s v="Simon Kabucho"/>
    <s v=""/>
    <s v="Informal Business"/>
    <s v="MKD"/>
  </r>
  <r>
    <s v="VPA6"/>
    <s v="KE-NAK-1809-21407"/>
    <x v="1"/>
    <s v=""/>
    <s v="15th August,2018"/>
    <d v="2018-08-15T00:00:00"/>
    <s v="15th September,2018"/>
    <d v="2018-09-15T00:00:00"/>
    <s v="Langat Wesley"/>
    <s v="Male"/>
    <s v="34230980"/>
    <s v="717799329"/>
    <s v="717799329"/>
    <s v=""/>
    <s v=""/>
    <n v="35.655177000000002"/>
    <n v="-0.60448800000000003"/>
    <s v="Nakuru"/>
    <s v="Kuresoi"/>
    <s v="Kiptagich"/>
    <s v="Ketitui"/>
    <x v="3"/>
    <s v="Simon Kabucho"/>
    <s v="Simon Kabucho"/>
    <s v=""/>
    <s v="Informal Business"/>
    <s v="MKD"/>
  </r>
  <r>
    <s v="VPA6"/>
    <s v="KE-BOM-1809-18159"/>
    <x v="1"/>
    <s v=""/>
    <s v="6th April,2018"/>
    <d v="2018-04-06T00:00:00"/>
    <s v="15th September,2018"/>
    <d v="2018-09-15T00:00:00"/>
    <s v="Too Antony Cheruiyot"/>
    <s v="Male"/>
    <s v="24772831"/>
    <s v="721341372"/>
    <s v="721341372"/>
    <s v=""/>
    <s v="728783129"/>
    <n v="35.141502000000003"/>
    <n v="-0.66910599999999998"/>
    <s v="Bomet"/>
    <s v="Sotik"/>
    <s v="Kaplong"/>
    <s v="Kapcholyo"/>
    <x v="1"/>
    <s v="Philip Kiget"/>
    <s v="Philip Kiget"/>
    <s v="721577518"/>
    <s v="Informal Business"/>
    <s v="MKD"/>
  </r>
  <r>
    <s v="VPA6"/>
    <s v="KE-NAK-1809-21410"/>
    <x v="1"/>
    <s v=""/>
    <s v="15th June,2018"/>
    <d v="2018-06-15T00:00:00"/>
    <s v="15th September,2018"/>
    <d v="2018-09-15T00:00:00"/>
    <s v="Mutai Richard"/>
    <s v="Male"/>
    <s v="2461708"/>
    <s v="725231700"/>
    <s v="725231700"/>
    <s v=""/>
    <s v=""/>
    <n v="35.710540000000002"/>
    <n v="-0.55581199999999997"/>
    <s v="Nakuru"/>
    <s v="Kuresoi"/>
    <s v="Keringet"/>
    <s v="Kaparus"/>
    <x v="0"/>
    <s v="Simon Kabucho"/>
    <s v="Simon Kabucho"/>
    <s v=""/>
    <s v="Informal Business"/>
    <s v="MKD"/>
  </r>
  <r>
    <s v="VPA6"/>
    <s v="KE-TRA-1808-18181"/>
    <x v="1"/>
    <s v=""/>
    <s v="12th July,2018"/>
    <d v="2018-07-12T00:00:00"/>
    <s v="28th August,2018"/>
    <d v="2018-08-28T00:00:00"/>
    <s v="Stephen Nyamu Kamau"/>
    <s v="Male"/>
    <s v="99999"/>
    <s v="726600290"/>
    <s v="726600290"/>
    <s v=""/>
    <s v="739068082"/>
    <n v="35.001455999999997"/>
    <n v="0.953762"/>
    <s v="Trans Nzoia"/>
    <s v="Kiminini"/>
    <s v="Waitaluk"/>
    <s v="Mutambo"/>
    <x v="2"/>
    <s v="Samson Tenai"/>
    <s v="Samson Tenai"/>
    <s v="725281748"/>
    <s v="Informal Business"/>
    <s v="KENBIM"/>
  </r>
  <r>
    <s v="VPA6"/>
    <s v="KE-NAK-1809-24339"/>
    <x v="1"/>
    <s v=""/>
    <s v="20th July,2018"/>
    <d v="2018-07-20T00:00:00"/>
    <s v="8th September,2018"/>
    <d v="2018-09-08T00:00:00"/>
    <s v="Patrick Kariuki Ndirangu"/>
    <s v="Male"/>
    <s v="2147272"/>
    <s v="725322142"/>
    <s v="725322142"/>
    <s v=""/>
    <s v=""/>
    <n v="36.118115000000003"/>
    <n v="-0.16571"/>
    <s v="Nakuru"/>
    <s v="Bahati"/>
    <s v="Bahati"/>
    <s v="Maili Kumi"/>
    <x v="1"/>
    <s v="John Kariuki"/>
    <s v="John Kariuki"/>
    <s v="726657561"/>
    <s v="Informal Business"/>
    <s v="KENBIM"/>
  </r>
  <r>
    <s v="VPA6"/>
    <s v="KE-NAK-1809-24338"/>
    <x v="1"/>
    <s v=""/>
    <s v="20th July,2018"/>
    <d v="2018-07-20T00:00:00"/>
    <s v="8th September,2018"/>
    <d v="2018-09-08T00:00:00"/>
    <s v="Mutemi David M"/>
    <s v="Male"/>
    <s v="2390653"/>
    <s v="725761567"/>
    <s v="725761567"/>
    <s v=""/>
    <s v="716604898"/>
    <n v="36.119858000000001"/>
    <n v="-0.16592199999999999"/>
    <s v="Nakuru"/>
    <s v="Bahati"/>
    <s v="Bahati"/>
    <s v="Maili Kumi"/>
    <x v="1"/>
    <s v="John Kariuki"/>
    <s v="John Kariuki"/>
    <s v="726657561"/>
    <s v="Informal Business"/>
    <s v="KENBIM"/>
  </r>
  <r>
    <s v="VPA6"/>
    <s v="KE-KAK-1806-17866"/>
    <x v="1"/>
    <s v=""/>
    <s v="1st January,2018"/>
    <d v="2018-01-01T00:00:00"/>
    <s v="1st June,2018"/>
    <d v="2018-06-01T00:00:00"/>
    <s v="Roselyne Inyangala S"/>
    <s v="Female"/>
    <s v="471149"/>
    <s v="722847953"/>
    <s v="722847953"/>
    <s v=""/>
    <s v=""/>
    <n v="34.734532999999999"/>
    <n v="0.281893"/>
    <s v="Kakamega"/>
    <s v="Lurambi"/>
    <s v="Sheywe"/>
    <s v="Emusonga"/>
    <x v="2"/>
    <s v="Gillet Lihanda"/>
    <s v="Gillet Savayi Lihanda"/>
    <s v="728998455"/>
    <s v="Informal Business"/>
    <s v="MKD"/>
  </r>
  <r>
    <s v="VPA6"/>
    <s v="KE-KIA-1808-23073"/>
    <x v="1"/>
    <s v=""/>
    <s v="22nd June,2018"/>
    <d v="2018-06-22T00:00:00"/>
    <s v="11th August,2018"/>
    <d v="2018-08-11T00:00:00"/>
    <s v="Mugo Alice Wanjiku"/>
    <s v="Female"/>
    <s v="257747"/>
    <s v="724411818"/>
    <s v="724411818"/>
    <s v=""/>
    <s v="727909499"/>
    <n v="36.913347000000002"/>
    <n v="-1.0005379999999999"/>
    <s v="Kiambu"/>
    <s v="Gatundu South"/>
    <s v="Ituru"/>
    <s v="Githuya"/>
    <x v="2"/>
    <s v="Maurice Kinuthia Wangui"/>
    <s v="Maurice Kinuthia Wangui"/>
    <s v="713376894"/>
    <s v="Informal Business"/>
    <s v="KENBIM"/>
  </r>
  <r>
    <s v="VPA6"/>
    <s v="KE-KER-1805-22198"/>
    <x v="1"/>
    <s v=""/>
    <s v="1st April,2018"/>
    <d v="2018-04-01T00:00:00"/>
    <s v="1st May,2018"/>
    <d v="2018-05-01T00:00:00"/>
    <s v="Rotich Richard C"/>
    <s v="Male"/>
    <s v="27754602"/>
    <s v="722852394"/>
    <s v="722852394"/>
    <s v=""/>
    <s v=""/>
    <n v="35.150717"/>
    <n v="-0.59881099999999998"/>
    <s v="Kericho"/>
    <s v="Bureti"/>
    <s v="Chepwagan"/>
    <s v="Chepwagan"/>
    <x v="0"/>
    <s v="Philip Kurgat"/>
    <s v="Phillp Kurgat"/>
    <s v=""/>
    <s v="Informal Business"/>
    <s v="MKD"/>
  </r>
  <r>
    <s v="VPA6"/>
    <s v="KE-KIL-1809-18995"/>
    <x v="1"/>
    <s v=""/>
    <s v="1st August,2018"/>
    <d v="2018-08-01T00:00:00"/>
    <s v="20th September,2018"/>
    <d v="2018-09-20T00:00:00"/>
    <s v="Mwingo Mwingo Wilberforce"/>
    <s v="Male"/>
    <s v="16754310"/>
    <s v="712293139"/>
    <s v="712293139"/>
    <s v=""/>
    <s v="732253272"/>
    <n v="39.573217"/>
    <n v="-3.930777"/>
    <s v="Kilifi"/>
    <s v="Rabai"/>
    <s v="Rabai"/>
    <s v="Mwongoni"/>
    <x v="1"/>
    <s v="Jotham Kaluma"/>
    <s v="Jotham Kaluma"/>
    <s v="737944868"/>
    <s v="Informal Business"/>
    <s v="KENBIM"/>
  </r>
  <r>
    <s v="VPA6"/>
    <s v="KE-LAI-1809-24340"/>
    <x v="1"/>
    <s v=""/>
    <s v="3rd August,2018"/>
    <d v="2018-08-03T00:00:00"/>
    <s v="22nd September,2018"/>
    <d v="2018-09-22T00:00:00"/>
    <s v="Priscila Maina Njeri"/>
    <s v="Female"/>
    <s v="29850841"/>
    <s v="727275008"/>
    <s v="727275008"/>
    <s v=""/>
    <s v=""/>
    <n v="36.367305000000002"/>
    <n v="4.7710000000000002E-2"/>
    <s v="Laikipia"/>
    <s v="Laikipia  West"/>
    <s v="Nyahururu"/>
    <s v="Ashian"/>
    <x v="1"/>
    <s v="John Kariuki"/>
    <s v="John Kariuki"/>
    <s v="726657561"/>
    <s v="Informal Business"/>
    <s v="KENBIM"/>
  </r>
  <r>
    <s v="VPA6"/>
    <s v="KE-UAS-1809-24720"/>
    <x v="1"/>
    <s v=""/>
    <s v="21st July,2018"/>
    <d v="2018-07-21T00:00:00"/>
    <s v="15th September,2018"/>
    <d v="2018-09-15T00:00:00"/>
    <s v="Cheptum Jane"/>
    <s v="Female"/>
    <s v="99999"/>
    <s v="722423011"/>
    <s v="722423011"/>
    <s v=""/>
    <s v=""/>
    <n v="35.300539999999998"/>
    <n v="0.72347499999999998"/>
    <s v="Uasin Gishu"/>
    <s v="Soy"/>
    <s v="Merewet"/>
    <s v="Merewet"/>
    <x v="1"/>
    <s v="Lilian Lelei"/>
    <s v="Lilian Lelei"/>
    <s v="710494562"/>
    <s v="Informal Business"/>
    <s v="KENBIM"/>
  </r>
  <r>
    <s v="VPA6"/>
    <s v="KE-MUR-1807-21872"/>
    <x v="0"/>
    <s v="Unreachable"/>
    <s v="5th June,2018"/>
    <d v="2018-06-05T00:00:00"/>
    <s v="20th July,2018"/>
    <d v="2018-07-20T00:00:00"/>
    <s v="Gethongo Michael Mwangi"/>
    <s v="Male"/>
    <s v="10393787"/>
    <s v="713980879"/>
    <s v="713980879"/>
    <s v=""/>
    <s v="712773923"/>
    <n v="36.951203"/>
    <n v="-0.69587399999999999"/>
    <s v="Murang'a"/>
    <s v="Kangema"/>
    <s v="Gakera"/>
    <s v="Muguru"/>
    <x v="3"/>
    <s v="Washington Mwangi"/>
    <s v="Washington Mwangi Muinuki"/>
    <s v="725344246"/>
    <s v="Informal Business"/>
    <s v="MKD"/>
  </r>
  <r>
    <s v="VPA6"/>
    <s v="KE-KER-1809-18160"/>
    <x v="1"/>
    <s v=""/>
    <s v="10th August,2018"/>
    <d v="2018-08-10T00:00:00"/>
    <s v="9th September,2018"/>
    <d v="2018-09-09T00:00:00"/>
    <s v="Tonui Simon Kiprugut"/>
    <s v="Male"/>
    <s v="6005150"/>
    <s v="720283008"/>
    <s v="720283008"/>
    <s v=""/>
    <s v="710590035"/>
    <n v="35.125705000000004"/>
    <n v="-0.65047900000000003"/>
    <s v="Kericho"/>
    <s v="Bureti"/>
    <s v="Cheplanget"/>
    <s v="Mosubeti"/>
    <x v="0"/>
    <s v="Philip Kiget"/>
    <s v="Philip Kiget"/>
    <s v=""/>
    <s v="Informal Business"/>
    <s v="MKD"/>
  </r>
  <r>
    <s v="VPA6"/>
    <s v="KE-KER-1805-18161"/>
    <x v="1"/>
    <s v=""/>
    <s v="10th April,2018"/>
    <d v="2018-04-10T00:00:00"/>
    <s v="18th May,2018"/>
    <d v="2018-05-18T00:00:00"/>
    <s v="Maritim Benson"/>
    <s v="Male"/>
    <s v="850282"/>
    <s v="722785551"/>
    <s v="722785551"/>
    <s v=""/>
    <s v="733227507"/>
    <n v="35.109816000000002"/>
    <n v="-0.55520999999999998"/>
    <s v="Kericho"/>
    <s v="Bureti"/>
    <s v="Cheborge"/>
    <s v="Kaborus"/>
    <x v="1"/>
    <s v="Philip Kiget"/>
    <s v="Null"/>
    <s v=""/>
    <s v="Informal Business"/>
    <s v="MKD"/>
  </r>
  <r>
    <s v="VPA6"/>
    <s v="KE-UAS-1809-24279"/>
    <x v="0"/>
    <s v="Non Compliant"/>
    <s v="28th January,2018"/>
    <d v="2018-01-28T00:00:00"/>
    <s v="28th September,2018"/>
    <d v="2018-09-28T00:00:00"/>
    <s v="Nafthali Komen"/>
    <s v="Male"/>
    <s v="99999"/>
    <s v="722814271"/>
    <s v="722814271"/>
    <s v=""/>
    <s v=""/>
    <n v="35.225814999999997"/>
    <n v="0.56599699999999997"/>
    <s v="Uasin Gishu"/>
    <s v="Turbo"/>
    <s v="Kapyemit"/>
    <s v="Chepkemel"/>
    <x v="1"/>
    <s v="Joseph Mwangale"/>
    <s v="John Mwangale"/>
    <s v="723140069"/>
    <s v="Informal Business"/>
    <s v="MKD"/>
  </r>
  <r>
    <s v="VPA6"/>
    <s v="KE-NAN-1809-24072"/>
    <x v="1"/>
    <s v=""/>
    <s v="3rd September,2018"/>
    <d v="2018-09-03T00:00:00"/>
    <s v="25th September,2018"/>
    <d v="2018-09-25T00:00:00"/>
    <s v="Kipsang Christine Chepkurgat"/>
    <s v="Female"/>
    <s v="10877327"/>
    <s v="710908694"/>
    <s v="710908694"/>
    <s v=""/>
    <s v="764408694"/>
    <n v="35.295723000000002"/>
    <n v="3.1607000000000003E-2"/>
    <s v="Nandi"/>
    <s v="Tinderet"/>
    <s v="Kabirer"/>
    <s v="Kapngenytui"/>
    <x v="3"/>
    <s v="John Bett"/>
    <s v="John Bett"/>
    <s v="727402779"/>
    <s v="Informal Business"/>
    <s v="MKD"/>
  </r>
  <r>
    <s v="VPA6"/>
    <s v="KE-NAN-1809-24071"/>
    <x v="0"/>
    <s v="Non Compliant"/>
    <s v="4th September,2018"/>
    <d v="2018-09-04T00:00:00"/>
    <s v="24th September,2018"/>
    <d v="2018-09-24T00:00:00"/>
    <s v="Busienei Lilian Jelagat"/>
    <s v="Female"/>
    <s v="21497829"/>
    <s v="728064203"/>
    <s v="728064203"/>
    <s v=""/>
    <s v="728374628"/>
    <n v="35.263210000000001"/>
    <n v="7.4565000000000006E-2"/>
    <s v="Nandi"/>
    <s v="Tinderet"/>
    <s v="Siret"/>
    <s v="Olotwo"/>
    <x v="7"/>
    <s v="John Bett"/>
    <s v="John Bett"/>
    <s v="727402779"/>
    <s v="Informal Business"/>
    <s v="MKD"/>
  </r>
  <r>
    <s v="VPA6"/>
    <s v="KE-UAS-1809-17570"/>
    <x v="1"/>
    <s v=""/>
    <s v="1st July,2018"/>
    <d v="2018-07-01T00:00:00"/>
    <s v="1st September,2018"/>
    <d v="2018-09-01T00:00:00"/>
    <s v="Chemweno Simeon"/>
    <s v="Male"/>
    <s v="99999"/>
    <s v="728790621"/>
    <s v="728790621"/>
    <s v=""/>
    <s v=""/>
    <n v="35.259129999999999"/>
    <n v="0.56214799999999998"/>
    <s v="Uasin Gishu"/>
    <s v="Soy"/>
    <s v="Kiplombe"/>
    <s v="Kiplombe"/>
    <x v="2"/>
    <s v="Matthew Kemboi"/>
    <s v="Mathew Kemboi"/>
    <s v="722819916"/>
    <s v="Informal Business"/>
    <s v="KENBIM"/>
  </r>
  <r>
    <s v="VPA6"/>
    <s v="KE-UAS-1809-18101"/>
    <x v="1"/>
    <s v=""/>
    <s v="2nd June,2018"/>
    <d v="2018-06-02T00:00:00"/>
    <s v="2nd September,2018"/>
    <d v="2018-09-02T00:00:00"/>
    <s v="Thomas Koimur Ronoh"/>
    <s v="Male"/>
    <s v="99999"/>
    <s v="725573875"/>
    <s v="725573875"/>
    <s v=""/>
    <s v="727224113"/>
    <n v="35.145518000000003"/>
    <n v="0.75180199999999997"/>
    <s v="Uasin Gishu"/>
    <s v="Soy"/>
    <s v="Soy"/>
    <s v="Nangili"/>
    <x v="2"/>
    <s v="Matthew Kemboi"/>
    <s v="Mathew Kemboi"/>
    <s v="722819916"/>
    <s v="Informal Business"/>
    <s v="KENBIM"/>
  </r>
  <r>
    <s v="VPA6"/>
    <s v="KE-UAS-1809-27855"/>
    <x v="1"/>
    <s v=""/>
    <s v="5th August,2018"/>
    <d v="2018-08-05T00:00:00"/>
    <s v="25th September,2018"/>
    <d v="2018-09-25T00:00:00"/>
    <s v="Ronoh Mary Jeruto"/>
    <s v="Female"/>
    <s v="99999"/>
    <s v="724080566"/>
    <s v="724080566"/>
    <s v=""/>
    <s v=""/>
    <n v="35.303674999999998"/>
    <n v="0.59676200000000001"/>
    <s v="Uasin Gishu"/>
    <s v="Soy"/>
    <s v="Kuinet"/>
    <s v="Chepsirya"/>
    <x v="0"/>
    <s v="Ambrose Koech"/>
    <s v="Ambrose Koech"/>
    <s v="723664529"/>
    <s v="Informal Business"/>
    <s v="KENBIM"/>
  </r>
  <r>
    <s v="VPA6"/>
    <s v="KE-ELG-1809-17763"/>
    <x v="1"/>
    <s v=""/>
    <s v="1st June,2018"/>
    <d v="2018-06-01T00:00:00"/>
    <s v="19th September,2018"/>
    <d v="2018-09-19T00:00:00"/>
    <s v="Tanui Sarah"/>
    <s v="Female"/>
    <s v="99999"/>
    <s v="721570696"/>
    <s v="721570696"/>
    <s v=""/>
    <s v=""/>
    <n v="35.507323"/>
    <n v="0.65393999999999997"/>
    <s v="Elgeyo/Marakwet"/>
    <s v="Keiyo North"/>
    <s v="Irong"/>
    <s v="Mororia"/>
    <x v="0"/>
    <s v="Daniel Bartilol"/>
    <s v="Daniel Bartilol"/>
    <s v="724427455"/>
    <s v="Informal Business"/>
    <s v="KENBIM"/>
  </r>
  <r>
    <s v="VPA6"/>
    <s v="KE-NYE-1808-24350"/>
    <x v="1"/>
    <s v=""/>
    <s v="20th July,2018"/>
    <d v="2018-07-20T00:00:00"/>
    <s v="20th August,2018"/>
    <d v="2018-08-20T00:00:00"/>
    <s v="Wachira Njaga James"/>
    <s v="Male"/>
    <s v="4367899"/>
    <s v="711154005"/>
    <s v="711154005"/>
    <s v=""/>
    <s v="727886198"/>
    <n v="37.091057999999997"/>
    <n v="-0.50243700000000002"/>
    <s v="Nyeri"/>
    <s v="Mathira West"/>
    <s v="Kirimukuyu"/>
    <s v="Giakinaikirima"/>
    <x v="0"/>
    <s v="Rural Green Energy Services"/>
    <s v="Samuel Migwi"/>
    <s v="725647705"/>
    <s v="Informal Business"/>
    <s v="KENBIM"/>
  </r>
  <r>
    <s v="VPA6"/>
    <s v="KE-KAK-1810-27861"/>
    <x v="1"/>
    <s v=""/>
    <s v="20th September,2018"/>
    <d v="2018-09-20T00:00:00"/>
    <s v="1st October,2018"/>
    <d v="2018-10-01T00:00:00"/>
    <s v="Carolyne Sogoni Gishenga"/>
    <s v="Female"/>
    <s v="22529830"/>
    <s v="702294928"/>
    <s v="702294928"/>
    <s v=""/>
    <s v="782606881"/>
    <n v="34.757615000000001"/>
    <n v="0.14363799999999999"/>
    <s v="Kakamega"/>
    <s v="Ikolomani"/>
    <s v="Iguhu"/>
    <s v="Ishanji"/>
    <x v="2"/>
    <s v="Gillet Lihanda"/>
    <s v="Gillet Savayi Lihanda"/>
    <s v="728998455"/>
    <s v="Informal Business"/>
    <s v="MKD"/>
  </r>
  <r>
    <s v="VPA6"/>
    <s v="KE-KIA-1807-024468"/>
    <x v="1"/>
    <s v=""/>
    <s v="28th June,2018"/>
    <d v="2018-06-28T00:00:00"/>
    <s v="14th July,2018"/>
    <d v="2018-07-14T00:00:00"/>
    <s v="Ngaga Rachel Njeri"/>
    <s v="Female"/>
    <s v="99999"/>
    <s v="720590669"/>
    <s v="720590669"/>
    <s v=""/>
    <s v="710671500"/>
    <n v="36.692466000000003"/>
    <n v="-1.2066570000000001"/>
    <s v="Kiambu"/>
    <s v="Kabete"/>
    <s v="Wangige"/>
    <s v="Ruku"/>
    <x v="2"/>
    <s v="Blue Frame"/>
    <s v="Willy Kauni"/>
    <s v="726841650"/>
    <s v="Informal Business"/>
    <s v="MKD"/>
  </r>
  <r>
    <s v="VPA6"/>
    <s v="KE-NYE-1807-17839"/>
    <x v="1"/>
    <s v=""/>
    <s v="5th June,2018"/>
    <d v="2018-06-05T00:00:00"/>
    <s v="16th July,2018"/>
    <d v="2018-07-16T00:00:00"/>
    <s v="Munene Rose Mumbi"/>
    <s v="Female"/>
    <s v="99999"/>
    <s v="713868348"/>
    <s v="713868348"/>
    <s v=""/>
    <s v=""/>
    <n v="37.193803000000003"/>
    <n v="-0.40610000000000002"/>
    <s v="Nyeri"/>
    <s v="Mathira East"/>
    <s v="Iriani"/>
    <s v="Gachuguini"/>
    <x v="2"/>
    <s v="Gemider Green Enterprises"/>
    <s v="Gerald  Waweru"/>
    <s v="725263148"/>
    <s v="Informal Business"/>
    <s v="KENBIM"/>
  </r>
  <r>
    <s v="VPA6"/>
    <s v="KE-NYE-1802-17672"/>
    <x v="1"/>
    <s v=""/>
    <s v="9th January,2018"/>
    <d v="2018-01-09T00:00:00"/>
    <s v="11th February,2018"/>
    <d v="2018-02-11T00:00:00"/>
    <s v="Minju Stephen Wachira"/>
    <s v="Male"/>
    <s v="99999"/>
    <s v="720791725"/>
    <s v="720791725"/>
    <s v=""/>
    <s v=""/>
    <n v="37.07976"/>
    <n v="-0.50560499999999997"/>
    <s v="Nyeri"/>
    <s v="Mathira East"/>
    <s v="Tumutumu"/>
    <s v="Gathungururu"/>
    <x v="0"/>
    <s v="Aggrey Itavale"/>
    <s v="Aggrey Itavale"/>
    <s v="735525560"/>
    <s v="Informal Business"/>
    <s v="MKD"/>
  </r>
  <r>
    <s v="VPA6"/>
    <s v="KE-KIA-1808-024469"/>
    <x v="1"/>
    <s v=""/>
    <s v="15th July,2018"/>
    <d v="2018-07-15T00:00:00"/>
    <s v="20th August,2018"/>
    <d v="2018-08-20T00:00:00"/>
    <s v="Wairimu Grace"/>
    <s v="Male"/>
    <s v="99999"/>
    <s v="715005929"/>
    <s v="715005929"/>
    <s v=""/>
    <s v="723134188"/>
    <n v="36.688251000000001"/>
    <n v="-1.2053929999999999"/>
    <s v="Kiambu"/>
    <s v="Kabete"/>
    <s v="Ruku"/>
    <s v="Ruku"/>
    <x v="0"/>
    <s v="Blue Frame"/>
    <s v="Willy Kauni"/>
    <s v="726841650"/>
    <s v="Informal Business"/>
    <s v="KENBIM"/>
  </r>
  <r>
    <s v="VPA6"/>
    <s v="KE-NYA-1810-18374"/>
    <x v="1"/>
    <s v=""/>
    <s v="9th September,2018"/>
    <d v="2018-09-09T00:00:00"/>
    <s v="9th October,2018"/>
    <d v="2018-10-09T00:00:00"/>
    <s v="Mwangi James Ngugi"/>
    <s v="Male"/>
    <s v="25136506"/>
    <s v="723255797"/>
    <s v="723255797"/>
    <s v=""/>
    <s v="721820986"/>
    <n v="36.409762999999998"/>
    <n v="2.0628000000000001E-2"/>
    <s v="Nyandarua"/>
    <s v="Ndaragwa"/>
    <s v="Kiriita"/>
    <s v="Ndemi"/>
    <x v="7"/>
    <s v="KREEN"/>
    <s v="Francis Kinyanjui"/>
    <s v="726985649"/>
    <s v="Informal Business"/>
    <s v="KENBIM"/>
  </r>
  <r>
    <s v="VPA6"/>
    <s v="KE-NAK-1810-23779"/>
    <x v="1"/>
    <s v=""/>
    <s v="16th August,2018"/>
    <d v="2018-08-16T00:00:00"/>
    <s v="5th October,2018"/>
    <d v="2018-10-05T00:00:00"/>
    <s v="Kamoing Wilson"/>
    <s v="Male"/>
    <s v="1173072"/>
    <s v="254722508711"/>
    <s v="722508711"/>
    <s v=""/>
    <s v=""/>
    <n v="35.979210000000002"/>
    <n v="-0.24901200000000001"/>
    <s v="Nakuru"/>
    <s v="Rongai"/>
    <s v="Ngata"/>
    <s v="Ngata"/>
    <x v="1"/>
    <s v="Nelson Mutai"/>
    <s v="Nelson Mutai"/>
    <s v="716309134"/>
    <s v="Informal Business"/>
    <s v="MKD"/>
  </r>
  <r>
    <s v="VPA6"/>
    <s v="KE-NYE-1810-24351"/>
    <x v="1"/>
    <s v=""/>
    <s v="12th September,2018"/>
    <d v="2018-09-12T00:00:00"/>
    <s v="13th October,2018"/>
    <d v="2018-10-13T00:00:00"/>
    <s v="Kiama. Watetu Ann"/>
    <s v="Female"/>
    <s v="54886465"/>
    <s v="721255647"/>
    <s v="721255647"/>
    <s v=""/>
    <s v=""/>
    <n v="36.961056999999997"/>
    <n v="-0.43221199999999999"/>
    <s v="Nyeri"/>
    <s v="Nyeri Town"/>
    <s v="Mukaro"/>
    <s v="Thunguma"/>
    <x v="0"/>
    <s v="Rural Green Energy Services"/>
    <s v="Samuel Migwi"/>
    <s v="725647705"/>
    <s v="Informal Business"/>
    <s v="KENBIM"/>
  </r>
  <r>
    <s v="VPA6"/>
    <s v="KE-WES-1809-18182"/>
    <x v="1"/>
    <s v=""/>
    <s v="11th August,2018"/>
    <d v="2018-08-11T00:00:00"/>
    <s v="2nd September,2018"/>
    <d v="2018-09-02T00:00:00"/>
    <s v="Lipale Peninah Titmo"/>
    <s v="Male"/>
    <s v="20670816"/>
    <s v="724928184"/>
    <s v="724928184"/>
    <s v=""/>
    <s v="712766814"/>
    <n v="35.100901"/>
    <n v="1.256424"/>
    <s v="West Pokot"/>
    <s v="West Pokot"/>
    <s v="Magei"/>
    <s v="St Marys"/>
    <x v="2"/>
    <s v="Samson Tenai"/>
    <s v="Samson Tenai"/>
    <s v="725281748"/>
    <s v="Informal Business"/>
    <s v="MKD"/>
  </r>
  <r>
    <s v="VPA6"/>
    <s v="KE-UAS-1810-24721"/>
    <x v="1"/>
    <s v=""/>
    <s v="17th September,2018"/>
    <d v="2018-09-17T00:00:00"/>
    <s v="13th October,2018"/>
    <d v="2018-10-13T00:00:00"/>
    <s v="Rhoda Maswai"/>
    <s v="Female"/>
    <s v="99999"/>
    <s v="723759700"/>
    <s v="723759700"/>
    <s v=""/>
    <s v=""/>
    <n v="35.235992000000003"/>
    <n v="0.44661299999999998"/>
    <s v="Uasin Gishu"/>
    <s v="Kapseret"/>
    <s v="Kapseret"/>
    <s v="Kapseret Centre"/>
    <x v="2"/>
    <s v="Francis Kamande"/>
    <s v="Lilian Lelei"/>
    <s v="710494562"/>
    <s v="Informal Business"/>
    <s v="KENBIM"/>
  </r>
  <r>
    <s v="VPA6"/>
    <s v="KE-NAN-1810-27809"/>
    <x v="1"/>
    <s v=""/>
    <s v="17th May,2018"/>
    <d v="2018-05-17T00:00:00"/>
    <s v="17th October,2018"/>
    <d v="2018-10-17T00:00:00"/>
    <s v="Anna Too"/>
    <s v="Female"/>
    <s v="99999"/>
    <s v="702781852"/>
    <s v="702781852"/>
    <s v=""/>
    <s v=""/>
    <n v="35.288288000000001"/>
    <n v="6.1287000000000001E-2"/>
    <s v="Nandi"/>
    <s v="Tinderet"/>
    <s v="Songhor"/>
    <s v="Cherondo"/>
    <x v="7"/>
    <s v="Jonathan Tabut"/>
    <s v="Alice  Mutai"/>
    <s v=""/>
    <s v="Informal Business"/>
    <s v="MKD"/>
  </r>
  <r>
    <s v="VPA6"/>
    <s v="KE-NAN-1810-27811"/>
    <x v="1"/>
    <s v=""/>
    <s v="13th May,2018"/>
    <d v="2018-05-13T00:00:00"/>
    <s v="17th October,2018"/>
    <d v="2018-10-17T00:00:00"/>
    <s v="Janet Bor"/>
    <s v="Female"/>
    <s v="99999"/>
    <s v="708400608"/>
    <s v="708400678"/>
    <s v=""/>
    <s v=""/>
    <n v="35.284737"/>
    <n v="5.9662E-2"/>
    <s v="Nandi"/>
    <s v="Tinderet"/>
    <s v="Songhor"/>
    <s v="Cherondo"/>
    <x v="7"/>
    <s v="Jonathan Tabut"/>
    <s v="Henry Lagat"/>
    <s v=""/>
    <s v="Informal Business"/>
    <s v="MKD"/>
  </r>
  <r>
    <s v="VPA6"/>
    <s v="KE-NAN-1804-27812"/>
    <x v="1"/>
    <s v=""/>
    <s v="17th October,2017"/>
    <d v="2017-10-17T00:00:00"/>
    <s v="24th April,2018"/>
    <d v="2018-04-24T00:00:00"/>
    <s v="Emily Chebwabok"/>
    <s v="Female"/>
    <s v="5990150"/>
    <s v="737173760"/>
    <s v="737114268"/>
    <s v=""/>
    <s v=""/>
    <n v="35.283662999999997"/>
    <n v="5.9866999999999997E-2"/>
    <s v="Nandi"/>
    <s v="Tinderet"/>
    <s v="Sohor"/>
    <s v="Setek"/>
    <x v="7"/>
    <s v="Jonathan Tabut"/>
    <s v="Alice  Mutai"/>
    <s v=""/>
    <s v="Informal Business"/>
    <s v="MKD"/>
  </r>
  <r>
    <s v="VPA6"/>
    <s v="KE-NAN-1802-27810"/>
    <x v="1"/>
    <s v=""/>
    <s v="8th August,2017"/>
    <d v="2017-08-08T00:00:00"/>
    <s v="13th February,2018"/>
    <d v="2018-02-13T00:00:00"/>
    <s v="Hellen Jemutai"/>
    <s v="Female"/>
    <s v="22307538"/>
    <s v="790195832"/>
    <s v="790195832"/>
    <s v=""/>
    <s v="735769183"/>
    <n v="35.286175"/>
    <n v="5.6403000000000002E-2"/>
    <s v="Nandi"/>
    <s v="Tinderet"/>
    <s v="Songhor"/>
    <s v="Cherondo"/>
    <x v="7"/>
    <s v="Jonathan Tabut"/>
    <s v="Viola Chepkorir"/>
    <s v="734751201"/>
    <s v="Informal Business"/>
    <s v="MKD"/>
  </r>
  <r>
    <s v="VPA6"/>
    <s v="KE-TRA-1810-18183"/>
    <x v="1"/>
    <s v=""/>
    <s v="5th September,2018"/>
    <d v="2018-09-05T00:00:00"/>
    <s v="5th October,2018"/>
    <d v="2018-10-05T00:00:00"/>
    <s v="Nanyende Enes Nekesa"/>
    <s v="Female"/>
    <s v="99999"/>
    <s v="728755646"/>
    <s v="728755646"/>
    <s v=""/>
    <s v=""/>
    <n v="34.927216999999999"/>
    <n v="0.89865899999999999"/>
    <s v="Trans Nzoia"/>
    <s v="Kiminini"/>
    <s v="Kiminini"/>
    <s v="Masaba"/>
    <x v="3"/>
    <s v="Samson Tenai"/>
    <s v="Samson Tenai"/>
    <s v="725281748"/>
    <s v="Informal Business"/>
    <s v="MKD"/>
  </r>
  <r>
    <s v="VPA6"/>
    <s v="KE-BUN-1810-25892"/>
    <x v="1"/>
    <s v=""/>
    <s v="2nd October,2018"/>
    <d v="2018-10-02T00:00:00"/>
    <s v="15th October,2018"/>
    <d v="2018-10-15T00:00:00"/>
    <s v="Kaei Noel"/>
    <s v="Female"/>
    <s v="99999"/>
    <s v="718444391"/>
    <s v="718444391"/>
    <s v=""/>
    <s v=""/>
    <n v="34.767952000000001"/>
    <n v="0.89014700000000002"/>
    <s v="Bungoma"/>
    <s v="Mt. Elgon"/>
    <s v="Kaptama"/>
    <s v="Chebinyinyi"/>
    <x v="1"/>
    <s v="Lilian Lelei"/>
    <s v="Lilian Lelei"/>
    <s v="710494562"/>
    <s v="Informal Business"/>
    <s v="KENBIM"/>
  </r>
  <r>
    <s v="VPA6"/>
    <s v="KE-NAN-1810-24073"/>
    <x v="2"/>
    <s v="Non Compliant"/>
    <s v="16th October,2018"/>
    <d v="2018-10-16T00:00:00"/>
    <s v="16th October,2018"/>
    <d v="2018-10-16T00:00:00"/>
    <s v="Kemboi Pauline Cheptum"/>
    <s v="Female"/>
    <s v="9868544"/>
    <s v="700157681"/>
    <s v="700157681"/>
    <s v=""/>
    <s v="703244639"/>
    <n v="35.278672999999998"/>
    <n v="6.3738000000000003E-2"/>
    <s v="Nandi"/>
    <s v="Tinderet"/>
    <s v="Kabirer"/>
    <s v="Setek"/>
    <x v="7"/>
    <s v="John Bett"/>
    <s v="John Bett"/>
    <s v="727402779"/>
    <s v="Informal Business"/>
    <s v="MKD"/>
  </r>
  <r>
    <s v="VPA6"/>
    <s v="KE-NAN-1802-27813"/>
    <x v="1"/>
    <s v=""/>
    <s v="12th September,2017"/>
    <d v="2017-09-12T00:00:00"/>
    <s v="6th February,2018"/>
    <d v="2018-02-06T00:00:00"/>
    <s v="Sarah Bor"/>
    <s v="Female"/>
    <s v="27580016"/>
    <s v="81516088"/>
    <s v="737114268"/>
    <s v=""/>
    <s v=""/>
    <n v="35.283495000000002"/>
    <n v="6.0206999999999997E-2"/>
    <s v="Nandi"/>
    <s v="Tinderet"/>
    <s v="Songhor"/>
    <s v="Cherondo"/>
    <x v="7"/>
    <s v="Jonathan Tabut"/>
    <s v="Elesus Kiprotich"/>
    <s v=""/>
    <s v="Informal Business"/>
    <s v="MKD"/>
  </r>
  <r>
    <s v="VPA6"/>
    <s v="KE-NAN-1711-24553"/>
    <x v="1"/>
    <s v=""/>
    <s v="18th May,2017"/>
    <d v="2017-05-18T00:00:00"/>
    <s v="13th November,2017"/>
    <d v="2017-11-13T00:00:00"/>
    <s v="Gladys Jelimo"/>
    <s v="Female"/>
    <s v="25764294"/>
    <s v="725888331"/>
    <s v="725888331"/>
    <s v=""/>
    <s v=""/>
    <n v="35.271970000000003"/>
    <n v="6.3150999999999999E-2"/>
    <s v="Nandi"/>
    <s v="Tinderet"/>
    <s v="Kabirer"/>
    <s v="Kolonget"/>
    <x v="7"/>
    <s v="Simion Kiprop"/>
    <s v="Mercy Cheruto"/>
    <s v=""/>
    <s v="Informal Business"/>
    <s v="MKD"/>
  </r>
  <r>
    <s v="VPA6"/>
    <s v="KE-NAN-1805-24560"/>
    <x v="1"/>
    <s v=""/>
    <s v="14th December,2017"/>
    <d v="2017-12-14T00:00:00"/>
    <s v="2nd May,2018"/>
    <d v="2018-05-02T00:00:00"/>
    <s v="Patroba Jepkemboi"/>
    <s v="Male"/>
    <s v="99999"/>
    <s v="728062924"/>
    <s v="728062924"/>
    <s v=""/>
    <s v=""/>
    <n v="35.273072999999997"/>
    <n v="5.8950000000000002E-2"/>
    <s v="Nandi"/>
    <s v="Tinderet"/>
    <s v="Kabukwo"/>
    <s v="Kolonget"/>
    <x v="7"/>
    <s v="John Bett"/>
    <s v="Lena Chepchirchir"/>
    <s v=""/>
    <s v="Informal Business"/>
    <s v="MKD"/>
  </r>
  <r>
    <s v="VPA6"/>
    <s v="KE-NAN-1805-25559"/>
    <x v="1"/>
    <s v=""/>
    <s v="10th September,2017"/>
    <d v="2017-09-10T00:00:00"/>
    <s v="2nd May,2018"/>
    <d v="2018-05-02T00:00:00"/>
    <s v="Marcella Chemeli"/>
    <s v="Female"/>
    <s v="13305768"/>
    <s v="728062924"/>
    <s v="728062924"/>
    <s v=""/>
    <s v=""/>
    <n v="35.271403999999997"/>
    <n v="6.0928000000000003E-2"/>
    <s v="Nandi"/>
    <s v="Tinderet"/>
    <s v="Kibukwo"/>
    <s v="Kolonget"/>
    <x v="7"/>
    <s v="John Bett"/>
    <s v="Lena Chepchirchir"/>
    <s v=""/>
    <s v="Informal Business"/>
    <s v="MKD"/>
  </r>
  <r>
    <s v="VPA6"/>
    <s v="KE-NAN-1810-024551"/>
    <x v="2"/>
    <s v="Abandoned"/>
    <s v="18th July,2018"/>
    <d v="2018-07-18T00:00:00"/>
    <s v="18th October,2018"/>
    <d v="2018-10-18T00:00:00"/>
    <s v="Cherubet Victorine"/>
    <s v="Female"/>
    <s v="13306136"/>
    <s v="0716316284"/>
    <s v="716316284"/>
    <s v=""/>
    <s v=""/>
    <n v="35.274484999999999"/>
    <n v="5.9826999999999998E-2"/>
    <s v="Nandi"/>
    <s v="Tinderet"/>
    <s v="Tinderet"/>
    <s v="Kolonget"/>
    <x v="7"/>
    <s v="Ronald Kiprop"/>
    <s v="Simion Kiprop"/>
    <s v="704382145"/>
    <s v="Informal Business"/>
    <s v="MKD"/>
  </r>
  <r>
    <s v="VPA6"/>
    <s v="KE-NAN-1802-24557"/>
    <x v="1"/>
    <s v=""/>
    <s v="14th October,2017"/>
    <d v="2017-10-14T00:00:00"/>
    <s v="16th February,2018"/>
    <d v="2018-02-16T00:00:00"/>
    <s v="Teresa Kiptoo"/>
    <s v="Female"/>
    <s v="7168261"/>
    <s v="701392384"/>
    <s v="701392384"/>
    <s v=""/>
    <s v=""/>
    <n v="35.275503999999998"/>
    <n v="5.9665999999999997E-2"/>
    <s v="Nandi"/>
    <s v="Tinderet"/>
    <s v="Kibukwo"/>
    <s v="Kolonget"/>
    <x v="7"/>
    <s v="Jonathan Tabut"/>
    <s v="Viola Chepkorir"/>
    <s v=""/>
    <s v="Informal Business"/>
    <s v="MKD"/>
  </r>
  <r>
    <s v="VPA6"/>
    <s v="KE-KIR-1801-27829"/>
    <x v="1"/>
    <s v=""/>
    <s v="30th November,2017"/>
    <d v="2017-11-30T00:00:00"/>
    <s v="31st January,2018"/>
    <d v="2018-01-31T00:00:00"/>
    <s v="Mwai Gichimu John"/>
    <s v="Male"/>
    <s v="99999"/>
    <s v="722862330"/>
    <s v="722862330"/>
    <s v=""/>
    <s v=""/>
    <n v="37.24539"/>
    <n v="-0.50419099999999994"/>
    <s v="Kirinyaga"/>
    <s v="Kerugoya/Kutus"/>
    <s v="Mutira"/>
    <s v="Mugaya"/>
    <x v="0"/>
    <s v="Eric Muthii Mugo"/>
    <s v="Eric Muthii Mugo"/>
    <s v=""/>
    <s v="Informal Business"/>
    <s v="KENBIM"/>
  </r>
  <r>
    <s v="VPA6"/>
    <s v="KE-NAN-1810-27805"/>
    <x v="1"/>
    <s v=""/>
    <s v="28th August,2018"/>
    <d v="2018-08-28T00:00:00"/>
    <s v="17th October,2018"/>
    <d v="2018-10-17T00:00:00"/>
    <s v="Keter Sarah Chepchumba"/>
    <s v="Female"/>
    <s v="99999"/>
    <s v="702177630"/>
    <s v="702177630"/>
    <s v=""/>
    <s v=""/>
    <n v="35.273470000000003"/>
    <n v="5.4769999999999999E-2"/>
    <s v="Nandi"/>
    <s v="Tinderet"/>
    <s v="Songhor"/>
    <s v="Kolonget"/>
    <x v="7"/>
    <s v="John Bett"/>
    <s v="Henry Lagat"/>
    <s v="788733013"/>
    <s v="Informal Business"/>
    <s v="MKD"/>
  </r>
  <r>
    <s v="VPA6"/>
    <s v="KE-NAN-1810-0"/>
    <x v="0"/>
    <s v="Non Compliant"/>
    <s v="29th August,2018"/>
    <d v="2018-08-29T00:00:00"/>
    <s v="18th October,2018"/>
    <d v="2018-10-18T00:00:00"/>
    <s v="Cherobon Rosebellah"/>
    <s v="Female"/>
    <s v="99999"/>
    <s v="70006004"/>
    <s v="700060049"/>
    <s v=""/>
    <s v="724880884"/>
    <n v="35.266995000000001"/>
    <n v="6.9781999999999997E-2"/>
    <s v="Nandi"/>
    <s v="Tinderet"/>
    <s v="Siret"/>
    <s v="Cheptabach"/>
    <x v="7"/>
    <s v="Jonathan Tabut"/>
    <s v="Jonathan Tabut"/>
    <s v="734751209"/>
    <s v="Informal Business"/>
    <s v="MKD"/>
  </r>
  <r>
    <s v="VPA6"/>
    <s v="KE-NAN-1810-27802"/>
    <x v="1"/>
    <s v=""/>
    <s v="29th August,2018"/>
    <d v="2018-08-29T00:00:00"/>
    <s v="18th October,2018"/>
    <d v="2018-10-18T00:00:00"/>
    <s v="Kosgei Hellen Chepkoech"/>
    <s v="Female"/>
    <s v="99999"/>
    <s v="708594529"/>
    <s v="708594529"/>
    <s v=""/>
    <s v=""/>
    <n v="35.268574999999998"/>
    <n v="6.4669000000000004E-2"/>
    <s v="Nandi"/>
    <s v="Nandi Hills"/>
    <s v="Siret"/>
    <s v="Cheptabach"/>
    <x v="7"/>
    <s v="John Bett"/>
    <s v="John Bett"/>
    <s v="727402779"/>
    <s v="Informal Business"/>
    <s v="MKD"/>
  </r>
  <r>
    <s v="VPA6"/>
    <s v="KE-NAN-1810-27814"/>
    <x v="1"/>
    <s v=""/>
    <s v="29th August,2018"/>
    <d v="2018-08-29T00:00:00"/>
    <s v="18th October,2018"/>
    <d v="2018-10-18T00:00:00"/>
    <s v="Rotich Ruth"/>
    <s v="Female"/>
    <s v="99999"/>
    <s v="700759471"/>
    <s v="700759471"/>
    <s v=""/>
    <s v="703189361"/>
    <n v="35.269123"/>
    <n v="6.3288999999999998E-2"/>
    <s v="Nandi"/>
    <s v="Nandi Hills"/>
    <s v="Siret"/>
    <s v="Cheptabach"/>
    <x v="7"/>
    <s v="John Bett"/>
    <s v="John Bett"/>
    <s v="727402779"/>
    <s v="Informal Business"/>
    <s v="MKD"/>
  </r>
  <r>
    <s v="VPA6"/>
    <s v="KE-NAN-1810-27799"/>
    <x v="1"/>
    <s v=""/>
    <s v="29th August,2018"/>
    <d v="2018-08-29T00:00:00"/>
    <s v="18th October,2018"/>
    <d v="2018-10-18T00:00:00"/>
    <s v="Too Alice"/>
    <s v="Female"/>
    <s v="20562276"/>
    <s v="719264456"/>
    <s v="719264456"/>
    <s v=""/>
    <s v="726978107"/>
    <n v="35.270459000000002"/>
    <n v="6.9891999999999996E-2"/>
    <s v="Nandi"/>
    <s v="Nandi Hills"/>
    <s v="Nandi Hills"/>
    <s v="Cheptabach"/>
    <x v="7"/>
    <s v="Jonathan Tabut"/>
    <s v="Viola Chepkorir"/>
    <s v=""/>
    <s v="Informal Business"/>
    <s v="MKD"/>
  </r>
  <r>
    <s v="VPA6"/>
    <s v="KE-NAN-1810-27808"/>
    <x v="1"/>
    <s v=""/>
    <s v="29th August,2018"/>
    <d v="2018-08-29T00:00:00"/>
    <s v="18th October,2018"/>
    <d v="2018-10-18T00:00:00"/>
    <s v="Arusei Caroline"/>
    <s v="Female"/>
    <s v="99999"/>
    <s v="70576093"/>
    <s v="705076093"/>
    <s v=""/>
    <s v=""/>
    <n v="35.267108999999998"/>
    <n v="6.2612000000000001E-2"/>
    <s v="Nandi"/>
    <s v="Nandi Hills"/>
    <s v="Siret"/>
    <s v="Cheptabach"/>
    <x v="7"/>
    <s v="John Bett"/>
    <s v="John Bett"/>
    <s v="727402779"/>
    <s v="Informal Business"/>
    <s v="MKD"/>
  </r>
  <r>
    <s v="VPA6"/>
    <s v="KE-NAN-1810-024593"/>
    <x v="1"/>
    <s v=""/>
    <s v="29th August,2018"/>
    <d v="2018-08-29T00:00:00"/>
    <s v="18th October,2018"/>
    <d v="2018-10-18T00:00:00"/>
    <s v="Bore Sally"/>
    <s v="Female"/>
    <s v="99999"/>
    <s v="723246231"/>
    <s v="723246231"/>
    <s v=""/>
    <s v=""/>
    <n v="35.269902999999999"/>
    <n v="5.6831E-2"/>
    <s v="Nandi"/>
    <s v="Tinderet"/>
    <s v="Kabirer"/>
    <s v="Kolonget"/>
    <x v="7"/>
    <s v="John Bett"/>
    <s v="John Bett"/>
    <s v="727402779"/>
    <s v="Informal Business"/>
    <s v="MKD"/>
  </r>
  <r>
    <s v="VPA6"/>
    <s v="KE-NAN-1810-024594"/>
    <x v="1"/>
    <s v=""/>
    <s v="29th August,2018"/>
    <d v="2018-08-29T00:00:00"/>
    <s v="18th October,2018"/>
    <d v="2018-10-18T00:00:00"/>
    <s v="Cheptanui Dorcas"/>
    <s v="Female"/>
    <s v="99999"/>
    <s v="711397861"/>
    <s v="711397861"/>
    <s v=""/>
    <s v=""/>
    <n v="35.269651000000003"/>
    <n v="5.8155999999999999E-2"/>
    <s v="Nandi"/>
    <s v="Tinderet"/>
    <s v="Kabirer"/>
    <s v="Kolonget"/>
    <x v="7"/>
    <s v="John Bett"/>
    <s v="John Bett"/>
    <s v="727402779"/>
    <s v="Informal Business"/>
    <s v="MKD"/>
  </r>
  <r>
    <s v="VPA6"/>
    <s v="KE-NAN-1810-0"/>
    <x v="0"/>
    <s v="Under Verification"/>
    <s v="17th October,2018"/>
    <d v="2018-10-17T00:00:00"/>
    <s v="17th October,2018"/>
    <d v="2018-10-17T00:00:00"/>
    <s v="Cheruto Teresa"/>
    <s v="Female"/>
    <s v="13305889"/>
    <s v="0703719131"/>
    <s v="703719131"/>
    <s v=""/>
    <s v=""/>
    <n v="35.290585"/>
    <n v="6.9915000000000005E-2"/>
    <s v="Nandi"/>
    <s v="Tinderet"/>
    <s v="Kabirer"/>
    <s v="Cherondo"/>
    <x v="7"/>
    <s v="John Bett"/>
    <s v="Emmanuel  Lagat"/>
    <s v=""/>
    <s v="Informal Business"/>
    <s v="MKD"/>
  </r>
  <r>
    <s v="VPA6"/>
    <s v="KE-NAN-1810-27801"/>
    <x v="1"/>
    <s v=""/>
    <s v="29th August,2018"/>
    <d v="2018-08-29T00:00:00"/>
    <s v="18th October,2018"/>
    <d v="2018-10-18T00:00:00"/>
    <s v="Cherono Milka"/>
    <s v="Female"/>
    <s v="99999"/>
    <s v="723470768"/>
    <s v="723470768"/>
    <s v=""/>
    <s v=""/>
    <n v="35.267743000000003"/>
    <n v="6.3505000000000006E-2"/>
    <s v="Nandi"/>
    <s v="Nandi Hills"/>
    <s v="Siret"/>
    <s v="Cheptabach"/>
    <x v="7"/>
    <s v="John Bett"/>
    <s v="John Bett"/>
    <s v="727402779"/>
    <s v="Informal Business"/>
    <s v="MKD"/>
  </r>
  <r>
    <s v="VPA6"/>
    <s v="KE-NAN-1810-27816"/>
    <x v="1"/>
    <s v=""/>
    <s v="29th August,2018"/>
    <d v="2018-08-29T00:00:00"/>
    <s v="18th October,2018"/>
    <d v="2018-10-18T00:00:00"/>
    <s v="Chemeli Viola"/>
    <s v="Female"/>
    <s v="99999"/>
    <s v="737706287"/>
    <s v="737706287"/>
    <s v=""/>
    <s v="729332496"/>
    <n v="35.267307000000002"/>
    <n v="6.0497000000000002E-2"/>
    <s v="Nandi"/>
    <s v="Nandi Hills"/>
    <s v="Siret"/>
    <s v="Cheptabach"/>
    <x v="7"/>
    <s v="Jonathan Tabut"/>
    <s v="Alice  Mutai"/>
    <s v=""/>
    <s v="Informal Business"/>
    <s v="MKD"/>
  </r>
  <r>
    <s v="VPA6"/>
    <s v="KE-NAN-1810-024595"/>
    <x v="1"/>
    <s v=""/>
    <s v="30th August,2018"/>
    <d v="2018-08-30T00:00:00"/>
    <s v="19th October,2018"/>
    <d v="2018-10-19T00:00:00"/>
    <s v="Chebet Diana"/>
    <s v="Female"/>
    <s v="99999"/>
    <s v="713537279"/>
    <s v="713537279"/>
    <s v=""/>
    <s v="723246230"/>
    <n v="35.281464999999997"/>
    <n v="6.3992999999999994E-2"/>
    <s v="Nandi"/>
    <s v="Tinderet"/>
    <s v="Kabirer"/>
    <s v="Setek"/>
    <x v="7"/>
    <s v="John Bett"/>
    <s v="Henry Lagat"/>
    <s v="788733013"/>
    <s v="Informal Business"/>
    <s v="MKD"/>
  </r>
  <r>
    <s v="VPA6"/>
    <s v="KE-NAN-1810-24596"/>
    <x v="1"/>
    <s v=""/>
    <s v="30th August,2018"/>
    <d v="2018-08-30T00:00:00"/>
    <s v="19th October,2018"/>
    <d v="2018-10-19T00:00:00"/>
    <s v="Too Veronica"/>
    <s v="Female"/>
    <s v="99999"/>
    <s v="702411705"/>
    <s v="702411705"/>
    <s v=""/>
    <s v="716580426"/>
    <n v="35.282091999999999"/>
    <n v="6.4366999999999994E-2"/>
    <s v="Nandi"/>
    <s v="Tinderet"/>
    <s v="Kabirer"/>
    <s v="Setek"/>
    <x v="7"/>
    <s v="John Bett"/>
    <s v="John Bett"/>
    <s v="727402779"/>
    <s v="Informal Business"/>
    <s v="MKD"/>
  </r>
  <r>
    <s v="VPA6"/>
    <s v="KE-NAN-1810-24600"/>
    <x v="1"/>
    <s v=""/>
    <s v="30th August,2018"/>
    <d v="2018-08-30T00:00:00"/>
    <s v="19th October,2018"/>
    <d v="2018-10-19T00:00:00"/>
    <s v="Chebet Eunice"/>
    <s v="Female"/>
    <s v="99999"/>
    <s v="725080654"/>
    <s v="725080654"/>
    <s v=""/>
    <s v=""/>
    <n v="35.282781999999997"/>
    <n v="6.5678E-2"/>
    <s v="Nandi"/>
    <s v="Tinderet"/>
    <s v="Kabirer"/>
    <s v="Setek"/>
    <x v="7"/>
    <s v="John Bett"/>
    <s v="John Bett"/>
    <s v="727402779"/>
    <s v="Informal Business"/>
    <s v="MKD"/>
  </r>
  <r>
    <s v="VPA6"/>
    <s v="KE-NAN-1810-24602"/>
    <x v="1"/>
    <s v=""/>
    <s v="30th August,2018"/>
    <d v="2018-08-30T00:00:00"/>
    <s v="19th October,2018"/>
    <d v="2018-10-19T00:00:00"/>
    <s v="Chemeli Dorcas"/>
    <s v="Female"/>
    <s v="99999"/>
    <s v="72975944"/>
    <s v="729759447"/>
    <s v=""/>
    <s v="723843250"/>
    <n v="35.279359999999997"/>
    <n v="6.8419999999999995E-2"/>
    <s v="Nandi"/>
    <s v="Tinderet"/>
    <s v="Kabirer"/>
    <s v="Setek"/>
    <x v="7"/>
    <s v="John Bett"/>
    <s v="John Bett"/>
    <s v="727402779"/>
    <s v="Informal Business"/>
    <s v="MKD"/>
  </r>
  <r>
    <s v="VPA6"/>
    <s v="KE-NAN-1807-024570"/>
    <x v="1"/>
    <s v=""/>
    <s v="18th April,2018"/>
    <d v="2018-04-18T00:00:00"/>
    <s v="20th July,2018"/>
    <d v="2018-07-20T00:00:00"/>
    <s v="Kessei Chelagat"/>
    <s v="Female"/>
    <s v="21191294"/>
    <s v="726849632"/>
    <s v="726849632"/>
    <s v=""/>
    <s v=""/>
    <n v="35.267569999999999"/>
    <n v="6.2952999999999995E-2"/>
    <s v="Nandi"/>
    <s v="Tinderet"/>
    <s v="Tinderet"/>
    <s v="Kolonget"/>
    <x v="7"/>
    <s v="Simion Kiprop"/>
    <s v="Simion Kiprop"/>
    <s v="704382145"/>
    <s v="Informal Business"/>
    <s v="MKD"/>
  </r>
  <r>
    <s v="VPA6"/>
    <s v="KE-NAN-1802-27821"/>
    <x v="1"/>
    <s v=""/>
    <s v="6th January,2018"/>
    <d v="2018-01-06T00:00:00"/>
    <s v="15th February,2018"/>
    <d v="2018-02-15T00:00:00"/>
    <s v="Chepkoech Jane"/>
    <s v="Female"/>
    <s v="20260921"/>
    <s v="781596831"/>
    <s v="781596831"/>
    <s v=""/>
    <s v="714451551"/>
    <n v="35.281239999999997"/>
    <n v="6.5665000000000001E-2"/>
    <s v="Nandi"/>
    <s v="Tinderet"/>
    <s v="Tinderet"/>
    <s v="Setek"/>
    <x v="7"/>
    <s v="Mercy Jeruto"/>
    <s v="Mercy Cheruto"/>
    <s v="723034426"/>
    <s v="Informal Business"/>
    <s v="MKD"/>
  </r>
  <r>
    <s v="VPA6"/>
    <s v="KE-NAN-1806-27228"/>
    <x v="1"/>
    <s v=""/>
    <s v="18th April,2018"/>
    <d v="2018-04-18T00:00:00"/>
    <s v="29th June,2018"/>
    <d v="2018-06-29T00:00:00"/>
    <s v="Chepkogei Caroline"/>
    <s v="Female"/>
    <s v="27580045"/>
    <s v="726209849"/>
    <s v="726209849"/>
    <s v=""/>
    <s v=""/>
    <n v="35.282583000000002"/>
    <n v="6.4382999999999996E-2"/>
    <s v="Nandi"/>
    <s v="Tinderet"/>
    <s v="Tinderet"/>
    <s v="Setek"/>
    <x v="7"/>
    <s v="Purity Chepkosgei"/>
    <s v="Purity Chepkosgei"/>
    <s v="712068557"/>
    <s v="Informal Business"/>
    <s v="MKD"/>
  </r>
  <r>
    <s v="VPA6"/>
    <s v="KE-NAN-1711-024569"/>
    <x v="1"/>
    <s v=""/>
    <s v="10th May,2017"/>
    <d v="2017-05-10T00:00:00"/>
    <s v="23rd November,2017"/>
    <d v="2017-11-23T00:00:00"/>
    <s v="Chepkemboi Susan"/>
    <s v="Female"/>
    <s v="12739784"/>
    <s v="713787610"/>
    <s v="713787610"/>
    <s v=""/>
    <s v="723797036"/>
    <n v="35.258277"/>
    <n v="6.9638000000000005E-2"/>
    <s v="Nandi"/>
    <s v="Nandi Hills"/>
    <s v="Tinderet"/>
    <s v="Kolonget"/>
    <x v="7"/>
    <s v="Simion Kiprop"/>
    <s v="Simion Kiprop"/>
    <s v="704382145"/>
    <s v="Informal Business"/>
    <s v="MKD"/>
  </r>
  <r>
    <s v="VPA6"/>
    <s v="KE-NAN-1808-024568"/>
    <x v="1"/>
    <s v=""/>
    <s v="18th February,2018"/>
    <d v="2018-02-18T00:00:00"/>
    <s v="13th August,2018"/>
    <d v="2018-08-13T00:00:00"/>
    <s v="Lagat Emily"/>
    <s v="Female"/>
    <s v="5595990"/>
    <s v="700091814"/>
    <s v="700091814"/>
    <s v=""/>
    <s v=""/>
    <n v="35.266047999999998"/>
    <n v="6.6970000000000002E-2"/>
    <s v="Nandi"/>
    <s v="Tinderet"/>
    <s v="Tinderet"/>
    <s v="Kolonget"/>
    <x v="7"/>
    <s v="Simion Kiprop"/>
    <s v="Mercy Cheruto"/>
    <s v="723034426"/>
    <s v="Informal Business"/>
    <s v="MKD"/>
  </r>
  <r>
    <s v="VPA6"/>
    <s v="KE-NAN-1711-27820"/>
    <x v="1"/>
    <s v=""/>
    <s v="13th April,2017"/>
    <d v="2017-04-13T00:00:00"/>
    <s v="23rd November,2017"/>
    <d v="2017-11-23T00:00:00"/>
    <s v="Sawe Rael"/>
    <s v="Female"/>
    <s v="9868787"/>
    <s v="704900765"/>
    <s v="704900765"/>
    <s v=""/>
    <s v=""/>
    <n v="35.280786999999997"/>
    <n v="6.8572999999999995E-2"/>
    <s v="Nandi"/>
    <s v="Tinderet"/>
    <s v="Tindiret"/>
    <s v="Setek"/>
    <x v="7"/>
    <s v="Simion Kiprop"/>
    <s v="Simion Kiprop"/>
    <s v="704382145"/>
    <s v="Informal Business"/>
    <s v="MKD"/>
  </r>
  <r>
    <s v="VPA6"/>
    <s v="KE-NAN-1803-27225"/>
    <x v="1"/>
    <s v=""/>
    <s v="13th November,2017"/>
    <d v="2017-11-13T00:00:00"/>
    <s v="14th March,2018"/>
    <d v="2018-03-14T00:00:00"/>
    <s v="Arapta Hellen"/>
    <s v="Female"/>
    <s v="13314280"/>
    <s v="738156113"/>
    <s v="738156113"/>
    <s v=""/>
    <s v=""/>
    <n v="35.289847999999999"/>
    <n v="6.2573000000000004E-2"/>
    <s v="Nandi"/>
    <s v="Tinderet"/>
    <s v="Tinderet"/>
    <s v="Cherondo"/>
    <x v="7"/>
    <s v="Simion Kiprop"/>
    <s v="Simion Kiprop"/>
    <s v="704282145"/>
    <s v="Informal Business"/>
    <s v="MKD"/>
  </r>
  <r>
    <s v="VPA6"/>
    <s v="KE-NAN-1802-27823"/>
    <x v="1"/>
    <s v=""/>
    <s v="17th November,2017"/>
    <d v="2017-11-17T00:00:00"/>
    <s v="16th February,2018"/>
    <d v="2018-02-16T00:00:00"/>
    <s v="Saina Rael"/>
    <s v="Female"/>
    <s v="11506732"/>
    <s v="722820334"/>
    <s v="722820334"/>
    <s v=""/>
    <s v="735305547"/>
    <n v="35.283194999999999"/>
    <n v="6.2677999999999998E-2"/>
    <s v="Nandi"/>
    <s v="Tinderet"/>
    <s v="Tinderet"/>
    <s v="Setek"/>
    <x v="7"/>
    <s v="Simion Kiprop"/>
    <s v="Elliasus Kipruto"/>
    <s v="704382145"/>
    <s v="Informal Business"/>
    <s v="MKD"/>
  </r>
  <r>
    <s v="VPA6"/>
    <s v="KE-NAN-1811-27224"/>
    <x v="1"/>
    <s v=""/>
    <s v="18th July,2017"/>
    <d v="2017-07-18T00:00:00"/>
    <s v="23rd November,2018"/>
    <d v="2018-11-23T00:00:00"/>
    <s v="Saina Tecla"/>
    <s v="Female"/>
    <s v="11506211"/>
    <s v="701325585"/>
    <s v="2.55E+11"/>
    <s v=""/>
    <s v="2.55E+11"/>
    <n v="35.282685000000001"/>
    <n v="6.3307000000000002E-2"/>
    <s v="Nandi"/>
    <s v="Tinderet"/>
    <s v="Tinderet"/>
    <s v="Setek"/>
    <x v="7"/>
    <s v="Simion Kiprop"/>
    <s v="Simion Kiprop"/>
    <s v="254704382145"/>
    <s v="Informal Business"/>
    <s v="MKD"/>
  </r>
  <r>
    <s v="VPA6"/>
    <s v="KE-NAN-1711-27226"/>
    <x v="1"/>
    <s v=""/>
    <s v="7th September,2017"/>
    <d v="2017-09-07T00:00:00"/>
    <s v="23rd November,2017"/>
    <d v="2017-11-23T00:00:00"/>
    <s v="Moso Jane"/>
    <s v="Female"/>
    <s v="13305764"/>
    <s v="717579488"/>
    <s v="717529448"/>
    <s v=""/>
    <s v=""/>
    <n v="35.287573000000002"/>
    <n v="6.3837000000000005E-2"/>
    <s v="Nandi"/>
    <s v="Tinderet"/>
    <s v="Tinderet"/>
    <s v="Cherondo"/>
    <x v="7"/>
    <s v="Simion Kiprop"/>
    <s v="Simion Kiprop"/>
    <s v="704382145"/>
    <s v="Informal Business"/>
    <s v="MKD"/>
  </r>
  <r>
    <s v="VPA6"/>
    <s v="KE-NAN-1802-024572"/>
    <x v="1"/>
    <s v=""/>
    <s v="13th January,2018"/>
    <d v="2018-01-13T00:00:00"/>
    <s v="17th February,2018"/>
    <d v="2018-02-17T00:00:00"/>
    <s v="Chemasunde Ruth"/>
    <s v="Female"/>
    <s v="20712338"/>
    <s v="719726656"/>
    <s v="719726656"/>
    <s v=""/>
    <s v="735076989"/>
    <n v="35.267940000000003"/>
    <n v="5.8130000000000001E-2"/>
    <s v="Nandi"/>
    <s v="Tinderet"/>
    <s v="Tinderet"/>
    <s v="Kolonget"/>
    <x v="7"/>
    <s v="Simion Kiprop"/>
    <s v="Simion Kiprop"/>
    <s v=""/>
    <s v="Informal Business"/>
    <s v="MKD"/>
  </r>
  <r>
    <s v="VPA6"/>
    <s v="KE-NAN-1711-024573"/>
    <x v="1"/>
    <s v=""/>
    <s v="18th May,2017"/>
    <d v="2017-05-18T00:00:00"/>
    <s v="23rd November,2017"/>
    <d v="2017-11-23T00:00:00"/>
    <s v="Too Eusila Jepkorir"/>
    <s v="Female"/>
    <s v="26362659"/>
    <s v="701139043"/>
    <s v="701139043"/>
    <s v=""/>
    <s v="781138914"/>
    <n v="35.276403000000002"/>
    <n v="6.4621999999999999E-2"/>
    <s v="Nandi"/>
    <s v="Tinderet"/>
    <s v="Tinderet"/>
    <s v="Chereres"/>
    <x v="7"/>
    <s v="Simion Kiprop"/>
    <s v="Simion Kiprop"/>
    <s v="704382145"/>
    <s v="Informal Business"/>
    <s v="MKD"/>
  </r>
  <r>
    <s v="VPA6"/>
    <s v="KE-NAN-1711-024574"/>
    <x v="2"/>
    <s v="Abandoned"/>
    <s v="12th March,2017"/>
    <d v="2017-03-12T00:00:00"/>
    <s v="11th November,2017"/>
    <d v="2017-11-11T00:00:00"/>
    <s v="Too Rebby"/>
    <s v="Female"/>
    <s v="11780885"/>
    <s v="712097806"/>
    <s v="712097806"/>
    <s v=""/>
    <s v="736037405"/>
    <n v="35.276212000000001"/>
    <n v="6.4988000000000004E-2"/>
    <s v="Nandi"/>
    <s v="Tinderet"/>
    <s v="Tinderet"/>
    <s v="Chereres"/>
    <x v="7"/>
    <s v="Simion Kiprop"/>
    <s v="Mercy Cheruto"/>
    <s v="723034426"/>
    <s v="Informal Business"/>
    <s v="MKD"/>
  </r>
  <r>
    <s v="VPA6"/>
    <s v="KE-NAN-1808-024575"/>
    <x v="0"/>
    <s v="Under Verification"/>
    <s v="7th July,2018"/>
    <d v="2018-07-07T00:00:00"/>
    <s v="22nd August,2018"/>
    <d v="2018-08-22T00:00:00"/>
    <s v="Chepchumba Rose"/>
    <s v="Female"/>
    <s v="99999"/>
    <s v="792913096"/>
    <s v="792913096"/>
    <s v=""/>
    <s v=""/>
    <n v="35.267755000000001"/>
    <n v="6.7418000000000006E-2"/>
    <s v="Nandi"/>
    <s v="Tinderet"/>
    <s v="Tindiret"/>
    <s v="Kolonget"/>
    <x v="7"/>
    <s v="Simion kiprop"/>
    <s v="Simion Kiprop"/>
    <s v="704382145"/>
    <s v="Informal Business"/>
    <s v="MKD"/>
  </r>
  <r>
    <s v="VPA6"/>
    <s v="KE-NAN-1802-024571"/>
    <x v="1"/>
    <s v=""/>
    <s v="4th January,2018"/>
    <d v="2018-01-04T00:00:00"/>
    <s v="17th February,2018"/>
    <d v="2018-02-17T00:00:00"/>
    <s v="Chemutai Lidya"/>
    <s v="Female"/>
    <s v="32664400"/>
    <s v="704382107"/>
    <s v="704382107"/>
    <s v=""/>
    <s v="756944168"/>
    <n v="35.268926999999998"/>
    <n v="5.8123000000000001E-2"/>
    <s v="Nandi"/>
    <s v="Tinderet"/>
    <s v="Tinderet"/>
    <s v="Kolonget"/>
    <x v="7"/>
    <s v="Simion Kiprop"/>
    <s v="Simion Kiprop"/>
    <s v="704382145"/>
    <s v="Informal Business"/>
    <s v="MKD"/>
  </r>
  <r>
    <s v="VPA6"/>
    <s v="KE-NAN-1802-27819"/>
    <x v="1"/>
    <s v=""/>
    <s v="13th December,2017"/>
    <d v="2017-12-13T00:00:00"/>
    <s v="14th February,2018"/>
    <d v="2018-02-14T00:00:00"/>
    <s v="Talam Jane"/>
    <s v="Female"/>
    <s v="9868530"/>
    <s v="700389846"/>
    <s v="700389846"/>
    <s v=""/>
    <s v="712063126"/>
    <n v="35.280901999999998"/>
    <n v="6.5458000000000002E-2"/>
    <s v="Nandi"/>
    <s v="Tinderet"/>
    <s v="Tinderet"/>
    <s v="Setek"/>
    <x v="7"/>
    <s v="Simion Kiprop"/>
    <s v="Simion Kiprop"/>
    <s v="704382145"/>
    <s v="Informal Business"/>
    <s v="MKD"/>
  </r>
  <r>
    <s v="VPA6"/>
    <s v="KE-NAN-1801-27227"/>
    <x v="1"/>
    <s v=""/>
    <s v="14th October,2017"/>
    <d v="2017-10-14T00:00:00"/>
    <s v="17th January,2018"/>
    <d v="2018-01-17T00:00:00"/>
    <s v="Chemutai Nancy"/>
    <s v="Female"/>
    <s v="24319930"/>
    <s v="736066685"/>
    <s v="736066685"/>
    <s v=""/>
    <s v="791936024"/>
    <n v="35.284295"/>
    <n v="6.1518000000000003E-2"/>
    <s v="Nandi"/>
    <s v="Tinderet"/>
    <s v="Tinderet"/>
    <s v="Cherondo"/>
    <x v="7"/>
    <s v="Simion Kiprop"/>
    <s v="Elliasus Kipruto"/>
    <s v="704382145"/>
    <s v="Informal Business"/>
    <s v="MKD"/>
  </r>
  <r>
    <s v="VPA6"/>
    <s v="KE-NAN-1802-27822"/>
    <x v="1"/>
    <s v=""/>
    <s v="8th November,2017"/>
    <d v="2017-11-08T00:00:00"/>
    <s v="12th February,2018"/>
    <d v="2018-02-12T00:00:00"/>
    <s v="Ngeny Rosebellah"/>
    <s v="Female"/>
    <s v="5569161"/>
    <s v="90608891"/>
    <s v="790608891"/>
    <s v=""/>
    <s v=""/>
    <n v="35.290149999999997"/>
    <n v="6.3606999999999997E-2"/>
    <s v="Nandi"/>
    <s v="Tinderet"/>
    <s v="Tinderet"/>
    <s v="Cherondo"/>
    <x v="7"/>
    <s v="Simion Kiprop"/>
    <s v="Elliasus Kipruto"/>
    <s v="704382145"/>
    <s v="Informal Business"/>
    <s v="MKD"/>
  </r>
  <r>
    <s v="VPA6"/>
    <s v="KE-NAN-1805-024583"/>
    <x v="1"/>
    <s v=""/>
    <s v="20th January,2018"/>
    <d v="2018-01-20T00:00:00"/>
    <s v="2nd May,2018"/>
    <d v="2018-05-02T00:00:00"/>
    <s v="Chemeli Jane"/>
    <s v="Female"/>
    <s v="24341202"/>
    <s v="727998104"/>
    <s v="727998104"/>
    <s v=""/>
    <s v=""/>
    <n v="35.274057999999997"/>
    <n v="6.9900000000000004E-2"/>
    <s v="Nandi"/>
    <s v="Tinderet"/>
    <s v="Tinderet"/>
    <s v="Kolonget"/>
    <x v="7"/>
    <s v="Simion Kiprop"/>
    <s v="Simion Kiprop"/>
    <s v="704382145"/>
    <s v="Informal Business"/>
    <s v="MKD"/>
  </r>
  <r>
    <s v="VPA6"/>
    <s v="KE-NAN-1711-024582"/>
    <x v="1"/>
    <s v=""/>
    <s v="7th July,2017"/>
    <d v="2017-07-07T00:00:00"/>
    <s v="13th November,2017"/>
    <d v="2017-11-13T00:00:00"/>
    <s v="Chepkirong Sally"/>
    <s v="Female"/>
    <s v="29051898"/>
    <s v="715115559"/>
    <s v="715115559"/>
    <s v=""/>
    <s v="704897200"/>
    <n v="35.272578000000003"/>
    <n v="6.7686999999999997E-2"/>
    <s v="Nandi"/>
    <s v="Tinderet"/>
    <s v="Tinderet"/>
    <s v="Chereres"/>
    <x v="7"/>
    <s v="Simion Kiprop"/>
    <s v="Simion Kiprop"/>
    <s v="704382145"/>
    <s v="Informal Business"/>
    <s v="MKD"/>
  </r>
  <r>
    <s v="VPA6"/>
    <s v="KE-NAN-1705-024579"/>
    <x v="0"/>
    <s v="Unreachable"/>
    <s v="16th February,2017"/>
    <d v="2017-02-16T00:00:00"/>
    <s v="5th May,2017"/>
    <d v="2017-05-05T00:00:00"/>
    <s v="Saina Colleta Chepchoge"/>
    <s v="Female"/>
    <s v="9870400"/>
    <s v="734749039"/>
    <s v="734749039"/>
    <s v=""/>
    <s v=""/>
    <n v="35.291311999999998"/>
    <n v="7.3410000000000003E-2"/>
    <s v="Nandi"/>
    <s v="Tinderet"/>
    <s v="Tinderet"/>
    <s v="Setek"/>
    <x v="7"/>
    <s v="Simion Kiprop"/>
    <s v="Simion Kiprop"/>
    <s v="704382145"/>
    <s v="Informal Business"/>
    <s v="MKD"/>
  </r>
  <r>
    <s v="VPA6"/>
    <s v="KE-NAN-1802-024584"/>
    <x v="0"/>
    <s v="Under Verification"/>
    <s v="13th October,2017"/>
    <d v="2017-10-13T00:00:00"/>
    <s v="2nd February,2018"/>
    <d v="2018-02-02T00:00:00"/>
    <s v="Kailel Ester"/>
    <s v="Female"/>
    <s v="3290280"/>
    <s v="711824754"/>
    <s v="711824754"/>
    <s v=""/>
    <s v=""/>
    <n v="35.123472"/>
    <n v="0.175535"/>
    <s v="Nandi"/>
    <s v="Tinderet"/>
    <s v="Tindiret"/>
    <s v="Chereres"/>
    <x v="7"/>
    <s v="Simion kiprop"/>
    <s v="Simion Kiprop"/>
    <s v="704382145"/>
    <s v="Informal Business"/>
    <s v="MKD"/>
  </r>
  <r>
    <s v="VPA6"/>
    <s v="KE-NAN-1808-024585"/>
    <x v="1"/>
    <s v=""/>
    <s v="15th April,2018"/>
    <d v="2018-04-15T00:00:00"/>
    <s v="15th August,2018"/>
    <d v="2018-08-15T00:00:00"/>
    <s v="Chepkwony Flora"/>
    <s v="Female"/>
    <s v="13013492"/>
    <s v="700012855"/>
    <s v="700012855"/>
    <s v=""/>
    <s v="716756843"/>
    <n v="35.276967999999997"/>
    <n v="7.2242000000000001E-2"/>
    <s v="Nandi"/>
    <s v="Tinderet"/>
    <s v="Tinderet"/>
    <s v="Kolonget"/>
    <x v="7"/>
    <s v="Simion Kiprop"/>
    <s v="Simion Kiprop"/>
    <s v="704382145"/>
    <s v="Informal Business"/>
    <s v="MKD"/>
  </r>
  <r>
    <s v="VPA6"/>
    <s v="KE-NAN-1805-024493"/>
    <x v="1"/>
    <s v=""/>
    <s v="19th January,2018"/>
    <d v="2018-01-19T00:00:00"/>
    <s v="21st May,2018"/>
    <d v="2018-05-21T00:00:00"/>
    <s v="Jepkemboi Selly"/>
    <s v="Female"/>
    <s v="20627556"/>
    <s v="751225323"/>
    <s v="751225323"/>
    <s v=""/>
    <s v="720218794"/>
    <n v="35.279665000000001"/>
    <n v="6.275E-2"/>
    <s v="Nandi"/>
    <s v="Tinderet"/>
    <s v="Songhor"/>
    <s v="Setek"/>
    <x v="7"/>
    <s v="Jonathan Tabut"/>
    <s v="Jonathan Tabut"/>
    <s v="734751209"/>
    <s v="Informal Business"/>
    <s v="MKD"/>
  </r>
  <r>
    <s v="VPA6"/>
    <s v="KE-NAN-1807-024494"/>
    <x v="1"/>
    <s v=""/>
    <s v="1st December,2017"/>
    <d v="2017-12-01T00:00:00"/>
    <s v="11th July,2018"/>
    <d v="2018-07-11T00:00:00"/>
    <s v="Chepkurui Lily"/>
    <s v="Female"/>
    <s v="1118897"/>
    <s v="713191140"/>
    <s v="713191140"/>
    <s v=""/>
    <s v="756669462"/>
    <n v="35.280177000000002"/>
    <n v="6.2017999999999997E-2"/>
    <s v="Nandi"/>
    <s v="Tinderet"/>
    <s v="Kabirer"/>
    <s v="Setek"/>
    <x v="7"/>
    <s v="Jonathan Tabut"/>
    <s v="Jonathan Tabut"/>
    <s v="734751209"/>
    <s v="Informal Business"/>
    <s v="MKD"/>
  </r>
  <r>
    <s v="VPA6"/>
    <s v="KE-NAN-1802-024496"/>
    <x v="1"/>
    <s v=""/>
    <s v="26th December,2017"/>
    <d v="2017-12-26T00:00:00"/>
    <s v="14th February,2018"/>
    <d v="2018-02-14T00:00:00"/>
    <s v="Too Teresa Chepkemboi"/>
    <s v="Female"/>
    <s v="20627625"/>
    <s v="722237046"/>
    <s v="722247046"/>
    <s v=""/>
    <s v="724528529"/>
    <n v="35.277000000000001"/>
    <n v="6.5180000000000002E-2"/>
    <s v="Nandi"/>
    <s v="Tinderet"/>
    <s v="Kabirer"/>
    <s v="Setek"/>
    <x v="7"/>
    <s v="Jonathan Tabut"/>
    <s v="Jonathan Tabut"/>
    <s v="734751209"/>
    <s v="Informal Business"/>
    <s v="MKD"/>
  </r>
  <r>
    <s v="VPA6"/>
    <s v="KE-NAN-1803-024497"/>
    <x v="1"/>
    <s v=""/>
    <s v="17th January,2018"/>
    <d v="2018-01-17T00:00:00"/>
    <s v="8th March,2018"/>
    <d v="2018-03-08T00:00:00"/>
    <s v="Chepkosgei Rose"/>
    <s v="Female"/>
    <s v="25227511"/>
    <s v="797831498"/>
    <s v="797831498"/>
    <s v=""/>
    <s v="729946389"/>
    <n v="35.274982000000001"/>
    <n v="6.5006999999999995E-2"/>
    <s v="Nandi"/>
    <s v="Tinderet"/>
    <s v="Kabirer"/>
    <s v="Setek"/>
    <x v="7"/>
    <s v="John Bett"/>
    <s v="Henry Lagat"/>
    <s v="703457053"/>
    <s v="Informal Business"/>
    <s v="MKD"/>
  </r>
  <r>
    <s v="VPA6"/>
    <s v="KE-NAN-1804-024498"/>
    <x v="1"/>
    <s v=""/>
    <s v="15th February,2018"/>
    <d v="2018-02-15T00:00:00"/>
    <s v="6th April,2018"/>
    <d v="2018-04-06T00:00:00"/>
    <s v="Terer Anne"/>
    <s v="Female"/>
    <s v="21533385"/>
    <s v="724525617"/>
    <s v="710789820"/>
    <s v=""/>
    <s v="724525671"/>
    <n v="35.27749"/>
    <n v="6.6367999999999996E-2"/>
    <s v="Nandi"/>
    <s v="Tinderet"/>
    <s v="Kabirer"/>
    <s v="Setek"/>
    <x v="7"/>
    <s v="John Bett"/>
    <s v="John Bett"/>
    <s v="727402779"/>
    <s v="Informal Business"/>
    <s v="MKD"/>
  </r>
  <r>
    <s v="VPA6"/>
    <s v="KE-NAN-1801-024499"/>
    <x v="1"/>
    <s v=""/>
    <s v="19th October,2017"/>
    <d v="2017-10-19T00:00:00"/>
    <s v="18th January,2018"/>
    <d v="2018-01-18T00:00:00"/>
    <s v="Kogo Emmly Chepkemboi"/>
    <s v="Female"/>
    <s v="26363639"/>
    <s v="718865272"/>
    <s v="738966270"/>
    <s v=""/>
    <s v="728920135"/>
    <n v="35.278123000000001"/>
    <n v="6.7348000000000005E-2"/>
    <s v="Nandi"/>
    <s v="Tinderet"/>
    <s v="Kabirer"/>
    <s v="Setek"/>
    <x v="7"/>
    <s v="Jonathan Tabut"/>
    <s v="Alice  Mutai"/>
    <s v="717898223"/>
    <s v="Informal Business"/>
    <s v="MKD"/>
  </r>
  <r>
    <s v="VPA6"/>
    <s v="KE-NAN-1802-024500"/>
    <x v="1"/>
    <s v=""/>
    <s v="19th September,2017"/>
    <d v="2017-09-19T00:00:00"/>
    <s v="13th February,2018"/>
    <d v="2018-02-13T00:00:00"/>
    <s v="Wanjiku Anne"/>
    <s v="Female"/>
    <s v="30455711"/>
    <s v="715307691"/>
    <s v="715307691"/>
    <s v=""/>
    <s v=""/>
    <n v="35.278081999999998"/>
    <n v="6.8608000000000002E-2"/>
    <s v="Nandi"/>
    <s v="Tinderet"/>
    <s v="Kabirer"/>
    <s v="Chereres"/>
    <x v="7"/>
    <s v="Jonathan Tabut"/>
    <s v="Jonathan Tabut"/>
    <s v="734751209"/>
    <s v="Informal Business"/>
    <s v="MKD"/>
  </r>
  <r>
    <s v="VPA6"/>
    <s v="KE-NAN-1802-024544"/>
    <x v="1"/>
    <s v=""/>
    <s v="19th November,2017"/>
    <d v="2017-11-19T00:00:00"/>
    <s v="19th February,2018"/>
    <d v="2018-02-19T00:00:00"/>
    <s v="Cherubet Wilter"/>
    <s v="Female"/>
    <s v="28018373"/>
    <s v="713657857"/>
    <s v="713657857"/>
    <s v=""/>
    <s v=""/>
    <n v="35.274312999999999"/>
    <n v="6.6682000000000005E-2"/>
    <s v="Nandi"/>
    <s v="Tinderet"/>
    <s v="Tinderet"/>
    <s v="Chereres"/>
    <x v="7"/>
    <s v="Ronald Kiprop"/>
    <s v="Ronald Kiprop"/>
    <s v="726710920"/>
    <s v="Informal Business"/>
    <s v="MKD"/>
  </r>
  <r>
    <s v="VPA6"/>
    <s v="KE-NAN-1810-024548"/>
    <x v="1"/>
    <s v=""/>
    <s v="20th July,2018"/>
    <d v="2018-07-20T00:00:00"/>
    <s v="20th October,2018"/>
    <d v="2018-10-20T00:00:00"/>
    <s v="Ruto Selly"/>
    <s v="Female"/>
    <s v="99999"/>
    <s v="710193698"/>
    <s v="710193698"/>
    <s v=""/>
    <s v=""/>
    <n v="35.273887000000002"/>
    <n v="6.7254999999999995E-2"/>
    <s v="Nandi"/>
    <s v="Tinderet"/>
    <s v="Songhor"/>
    <s v="Chereres"/>
    <x v="7"/>
    <s v="Ronald Kiprop"/>
    <s v="Ronald Kiprop"/>
    <s v="726710920"/>
    <s v="Informal Business"/>
    <s v="MKD"/>
  </r>
  <r>
    <s v="VPA6"/>
    <s v="KE-NAN-1802-024545"/>
    <x v="1"/>
    <s v=""/>
    <s v="19th November,2017"/>
    <d v="2017-11-19T00:00:00"/>
    <s v="19th February,2018"/>
    <d v="2018-02-19T00:00:00"/>
    <s v="Chebor Magdaline"/>
    <s v="Female"/>
    <s v="27576266"/>
    <s v="72179503"/>
    <s v="706386617"/>
    <s v=""/>
    <s v=""/>
    <n v="35.276335000000003"/>
    <n v="6.9718000000000002E-2"/>
    <s v="Nandi"/>
    <s v="Tinderet"/>
    <s v="Tinderet"/>
    <s v="Chereres"/>
    <x v="7"/>
    <s v="Ronald Kiprop"/>
    <s v="Ronald Kiprop"/>
    <s v="726710920"/>
    <s v="Informal Business"/>
    <s v="MKD"/>
  </r>
  <r>
    <s v="VPA6"/>
    <s v="KE-NAN-1802-024578"/>
    <x v="2"/>
    <s v="Non Compliant"/>
    <s v="14th December,2017"/>
    <d v="2017-12-14T00:00:00"/>
    <s v="2nd February,2018"/>
    <d v="2018-02-02T00:00:00"/>
    <s v="Cherotich Lydia"/>
    <s v="Female"/>
    <s v="26432907"/>
    <s v="71740878"/>
    <s v="717408789"/>
    <s v=""/>
    <s v="735530393"/>
    <n v="35.267941999999998"/>
    <n v="7.0587999999999998E-2"/>
    <s v="Nandi"/>
    <s v="Tinderet"/>
    <s v="Tinderet"/>
    <s v="Setek"/>
    <x v="7"/>
    <s v="Simion Kiprop"/>
    <s v="Purity Chepkosgei"/>
    <s v="712068557"/>
    <s v="Informal Business"/>
    <s v="MKD"/>
  </r>
  <r>
    <s v="VPA6"/>
    <s v="KE-NAN-1806-27937"/>
    <x v="1"/>
    <s v=""/>
    <s v="16th April,2018"/>
    <d v="2018-04-16T00:00:00"/>
    <s v="2nd June,2018"/>
    <d v="2018-06-02T00:00:00"/>
    <s v="Chepkorir Sarah"/>
    <s v="Female"/>
    <s v="26488258"/>
    <s v="722386718"/>
    <s v="722386718"/>
    <s v=""/>
    <s v=""/>
    <n v="35.278592000000003"/>
    <n v="7.1942000000000006E-2"/>
    <s v="Nandi"/>
    <s v="Tinderet"/>
    <s v="Tinderet"/>
    <s v="Chereres"/>
    <x v="7"/>
    <s v="Simion Kiprop"/>
    <s v="Simion Kiprop"/>
    <s v="704382145"/>
    <s v="Informal Business"/>
    <s v="MKD"/>
  </r>
  <r>
    <s v="VPA6"/>
    <s v="KE-NAN-1801-024589"/>
    <x v="1"/>
    <s v=""/>
    <s v="19th December,2017"/>
    <d v="2017-12-19T00:00:00"/>
    <s v="15th January,2018"/>
    <d v="2018-01-15T00:00:00"/>
    <s v="Tum Margret"/>
    <s v="Female"/>
    <s v="13013755"/>
    <s v="702070706"/>
    <s v="702070706"/>
    <s v=""/>
    <s v=""/>
    <n v="35.280881999999998"/>
    <n v="7.2457999999999995E-2"/>
    <s v="Nandi"/>
    <s v="Tinderet"/>
    <s v="Tinderet"/>
    <s v="Setek"/>
    <x v="7"/>
    <s v="Simion Kiprop"/>
    <s v="Simion Kiprop"/>
    <s v="704382145"/>
    <s v="Informal Business"/>
    <s v="MKD"/>
  </r>
  <r>
    <s v="VPA6"/>
    <s v="KE-NAN-1807-24588"/>
    <x v="1"/>
    <s v=""/>
    <s v="14th May,2018"/>
    <d v="2018-05-14T00:00:00"/>
    <s v="29th July,2018"/>
    <d v="2018-07-29T00:00:00"/>
    <s v="Kurgat Marta"/>
    <s v="Female"/>
    <s v="9101079"/>
    <s v="764350257"/>
    <s v="764350257"/>
    <s v=""/>
    <s v="716036539"/>
    <n v="35.281308000000003"/>
    <n v="7.2137000000000007E-2"/>
    <s v="Nandi"/>
    <s v="Tinderet"/>
    <s v="Tinderet"/>
    <s v="Setek"/>
    <x v="7"/>
    <s v="Simion Kiprop"/>
    <s v="Purity Chepkosgei"/>
    <s v="712068557"/>
    <s v="Informal Business"/>
    <s v="MKD"/>
  </r>
  <r>
    <s v="VPA6"/>
    <s v="KE-NAN-1802-024581"/>
    <x v="1"/>
    <s v=""/>
    <s v="28th December,2017"/>
    <d v="2017-12-28T00:00:00"/>
    <s v="16th February,2018"/>
    <d v="2018-02-16T00:00:00"/>
    <s v="Chesondin Christine"/>
    <s v="Female"/>
    <s v="5569121"/>
    <s v="707121856"/>
    <s v="707121856"/>
    <s v=""/>
    <s v="721236779"/>
    <n v="35.275672"/>
    <n v="6.8587999999999996E-2"/>
    <s v="Nandi"/>
    <s v="Tinderet"/>
    <s v="Tinderet"/>
    <s v="Chereres"/>
    <x v="7"/>
    <s v="Simion Kiprop"/>
    <s v="Mercy Cheruto"/>
    <s v="723034426"/>
    <s v="Informal Business"/>
    <s v="MKD"/>
  </r>
  <r>
    <s v="VPA6"/>
    <s v="KE-NAN-1801-024576"/>
    <x v="2"/>
    <s v="Demolished"/>
    <s v="12th November,2017"/>
    <d v="2017-11-12T00:00:00"/>
    <s v="29th January,2018"/>
    <d v="2018-01-29T00:00:00"/>
    <s v="Barno Ann"/>
    <s v="Female"/>
    <s v="5569140"/>
    <s v="713657857"/>
    <s v="713657857"/>
    <s v=""/>
    <s v="732958006"/>
    <n v="35.276522"/>
    <n v="6.6530000000000006E-2"/>
    <s v="Nandi"/>
    <s v="Tinderet"/>
    <s v="Tinderet"/>
    <s v="Chereres"/>
    <x v="7"/>
    <s v="Simion Kiprop"/>
    <s v="Simion Kiprop"/>
    <s v="704382145"/>
    <s v="Informal Business"/>
    <s v="MKD"/>
  </r>
  <r>
    <s v="VPA6"/>
    <s v="KE-NAN-1808-024577"/>
    <x v="1"/>
    <s v=""/>
    <s v="18th March,2018"/>
    <d v="2018-03-18T00:00:00"/>
    <s v="9th August,2018"/>
    <d v="2018-08-09T00:00:00"/>
    <s v="Chebichi Gladis"/>
    <s v="Female"/>
    <s v="27576252"/>
    <s v="705507951"/>
    <s v="705507951"/>
    <s v=""/>
    <s v="721795039"/>
    <n v="35.275210000000001"/>
    <n v="6.7287E-2"/>
    <s v="Nandi"/>
    <s v="Tinderet"/>
    <s v="Tinderet"/>
    <s v="Chereres"/>
    <x v="7"/>
    <s v="Simion Kiprop"/>
    <s v="Simion Kiprop"/>
    <s v="704382145"/>
    <s v="Informal Business"/>
    <s v="MKD"/>
  </r>
  <r>
    <s v="VPA6"/>
    <s v="KE-NAN-1809-024580"/>
    <x v="1"/>
    <s v=""/>
    <s v="19th May,2018"/>
    <d v="2018-05-19T00:00:00"/>
    <s v="10th September,2018"/>
    <d v="2018-09-10T00:00:00"/>
    <s v="Chebet Flora"/>
    <s v="Female"/>
    <s v="13293406"/>
    <s v="717264290"/>
    <s v="717264290"/>
    <s v=""/>
    <s v=""/>
    <n v="35.278905000000002"/>
    <n v="6.8062999999999999E-2"/>
    <s v="Nandi"/>
    <s v="Tinderet"/>
    <s v="Tinderet"/>
    <s v="Setek"/>
    <x v="7"/>
    <s v="Simion Kiprop"/>
    <s v="Simion Kiprop"/>
    <s v="704382145"/>
    <s v="Informal Business"/>
    <s v="MKD"/>
  </r>
  <r>
    <s v="VPA6"/>
    <s v="KE-KIA-1808-19886"/>
    <x v="1"/>
    <s v=""/>
    <s v="19th June,2018"/>
    <d v="2018-06-19T00:00:00"/>
    <s v="8th August,2018"/>
    <d v="2018-08-08T00:00:00"/>
    <s v="Njuguna Peter Mwang'I"/>
    <s v="Male"/>
    <s v="22580776"/>
    <s v="720266076"/>
    <s v="720266076"/>
    <s v=""/>
    <s v="798209915"/>
    <n v="36.851104999999997"/>
    <n v="-1.0773060000000001"/>
    <s v="Kiambu"/>
    <s v="Githunguri"/>
    <s v="Ngewa"/>
    <s v="Kangengo"/>
    <x v="7"/>
    <s v="Joseph Ndua Tatu"/>
    <s v="Joseph Ndua Tatu"/>
    <s v="716374871"/>
    <s v="Informal Business"/>
    <s v="KENBIM"/>
  </r>
  <r>
    <s v="VPA6"/>
    <s v="KE-NAN-1802-024587"/>
    <x v="1"/>
    <s v=""/>
    <s v="15th November,2017"/>
    <d v="2017-11-15T00:00:00"/>
    <s v="21st February,2018"/>
    <d v="2018-02-21T00:00:00"/>
    <s v="Chemisic Emily"/>
    <s v="Female"/>
    <s v="5568902"/>
    <s v="725238655"/>
    <s v="725238655"/>
    <s v=""/>
    <s v="714556753"/>
    <n v="35.279398"/>
    <n v="7.2493000000000002E-2"/>
    <s v="Nandi"/>
    <s v="Tinderet"/>
    <s v="Tinderet"/>
    <s v="Chereres"/>
    <x v="7"/>
    <s v="Simion Kiprop"/>
    <s v="Simion Kiprop"/>
    <s v="704382145"/>
    <s v="Informal Business"/>
    <s v="MKD"/>
  </r>
  <r>
    <s v="VPA6"/>
    <s v="KE-NAN-1810-246603"/>
    <x v="1"/>
    <s v=""/>
    <s v="30th August,2018"/>
    <d v="2018-08-30T00:00:00"/>
    <s v="19th October,2018"/>
    <d v="2018-10-19T00:00:00"/>
    <s v="Sambai Esther"/>
    <s v="Female"/>
    <s v="99999"/>
    <s v="703423351"/>
    <s v="703423351"/>
    <s v=""/>
    <s v=""/>
    <n v="35.278737"/>
    <n v="6.7421999999999996E-2"/>
    <s v="Nandi"/>
    <s v="Tinderet"/>
    <s v="Kabirer"/>
    <s v="Setek"/>
    <x v="7"/>
    <s v="John Bett"/>
    <s v="John Bett"/>
    <s v="727402779"/>
    <s v="Informal Business"/>
    <s v="MKD"/>
  </r>
  <r>
    <s v="VPA6"/>
    <s v="KE-NAN-1810-24604"/>
    <x v="1"/>
    <s v=""/>
    <s v="30th August,2018"/>
    <d v="2018-08-30T00:00:00"/>
    <s v="19th October,2018"/>
    <d v="2018-10-19T00:00:00"/>
    <s v="Sambai Linah"/>
    <s v="Female"/>
    <s v="99999"/>
    <s v="746877504"/>
    <s v="746877505"/>
    <s v=""/>
    <s v=""/>
    <n v="35.279918000000002"/>
    <n v="6.8281999999999995E-2"/>
    <s v="Nandi"/>
    <s v="Tinderet"/>
    <s v="Kabirer"/>
    <s v="Setek"/>
    <x v="7"/>
    <s v="Jonathan Tabut"/>
    <s v="Alice  Mutai"/>
    <s v=""/>
    <s v="Informal Business"/>
    <s v="MKD"/>
  </r>
  <r>
    <s v="VPA6"/>
    <s v="KE-NAN-1810-24605"/>
    <x v="2"/>
    <s v="Abandoned"/>
    <s v="30th August,2018"/>
    <d v="2018-08-30T00:00:00"/>
    <s v="19th October,2018"/>
    <d v="2018-10-19T00:00:00"/>
    <s v="Busienei Margaret"/>
    <s v="Female"/>
    <s v="99999"/>
    <s v="703704250"/>
    <s v="702847802"/>
    <s v=""/>
    <s v=""/>
    <n v="35.283003000000001"/>
    <n v="6.6332000000000002E-2"/>
    <s v="Nandi"/>
    <s v="Tinderet"/>
    <s v="Kabirer"/>
    <s v="Setek"/>
    <x v="7"/>
    <s v="John Bett"/>
    <s v="Ronald Kiprop"/>
    <s v=""/>
    <s v="Informal Business"/>
    <s v="MKD"/>
  </r>
  <r>
    <s v="VPA6"/>
    <s v="KE-NAN-1810-24607"/>
    <x v="1"/>
    <s v=""/>
    <s v="30th August,2018"/>
    <d v="2018-08-30T00:00:00"/>
    <s v="19th October,2018"/>
    <d v="2018-10-19T00:00:00"/>
    <s v="Limo Reveccah"/>
    <s v="Female"/>
    <s v="11780913"/>
    <s v="795722282"/>
    <s v="795722202"/>
    <s v=""/>
    <s v=""/>
    <n v="35.279806999999998"/>
    <n v="6.8497000000000002E-2"/>
    <s v="Nandi"/>
    <s v="Tinderet"/>
    <s v="Kabirer"/>
    <s v="Setek"/>
    <x v="7"/>
    <s v="John Bett"/>
    <s v="Purity Chepkosgei"/>
    <s v=""/>
    <s v="Informal Business"/>
    <s v="MKD"/>
  </r>
  <r>
    <s v="VPA6"/>
    <s v="KE-NAN-1810-27806"/>
    <x v="1"/>
    <s v=""/>
    <s v="28th August,2018"/>
    <d v="2018-08-28T00:00:00"/>
    <s v="17th October,2018"/>
    <d v="2018-10-17T00:00:00"/>
    <s v="Cherubet Tecla"/>
    <s v="Female"/>
    <s v="99999"/>
    <s v="707035323"/>
    <s v="707035323"/>
    <s v=""/>
    <s v=""/>
    <n v="35.282518000000003"/>
    <n v="5.8685000000000001E-2"/>
    <s v="Nandi"/>
    <s v="Tinderet"/>
    <s v="Kabirer"/>
    <s v="Cherondo"/>
    <x v="7"/>
    <s v="John Bett"/>
    <s v="Lena Chepchirchir"/>
    <s v="707616055"/>
    <s v="Informal Business"/>
    <s v="MKD"/>
  </r>
  <r>
    <s v="VPA6"/>
    <s v="KE-NAN-1810-24608"/>
    <x v="1"/>
    <s v=""/>
    <s v="31st August,2018"/>
    <d v="2018-08-31T00:00:00"/>
    <s v="20th October,2018"/>
    <d v="2018-10-20T00:00:00"/>
    <s v="Cheruiyot Pauline"/>
    <s v="Female"/>
    <s v="99999"/>
    <s v="716685706"/>
    <s v="716685706"/>
    <s v=""/>
    <s v=""/>
    <n v="35.279783000000002"/>
    <n v="6.6866999999999996E-2"/>
    <s v="Nandi"/>
    <s v="Tinderet"/>
    <s v="Kabirer"/>
    <s v="Setek"/>
    <x v="7"/>
    <s v="John Bett"/>
    <s v="Purity Chepkosgei"/>
    <s v="707362859"/>
    <s v="Informal Business"/>
    <s v="MKD"/>
  </r>
  <r>
    <s v="VPA6"/>
    <s v="KE-NAN-1810-24609"/>
    <x v="1"/>
    <s v=""/>
    <s v="1st September,2018"/>
    <d v="2018-09-01T00:00:00"/>
    <s v="21st October,2018"/>
    <d v="2018-10-21T00:00:00"/>
    <s v="Cherobon Tecla"/>
    <s v="Female"/>
    <s v="99999"/>
    <s v="787149815"/>
    <s v="787149815"/>
    <s v=""/>
    <s v=""/>
    <n v="35.274470000000001"/>
    <n v="5.5578000000000002E-2"/>
    <s v="Nandi"/>
    <s v="Tinderet"/>
    <s v="Kabirer"/>
    <s v="Kolonget"/>
    <x v="7"/>
    <s v="John Bett"/>
    <s v="Henry Lagat"/>
    <s v="788733013"/>
    <s v="Informal Business"/>
    <s v="MKD"/>
  </r>
  <r>
    <s v="VPA6"/>
    <s v="KE-NAN-1810-24610"/>
    <x v="1"/>
    <s v=""/>
    <s v="1st September,2018"/>
    <d v="2018-09-01T00:00:00"/>
    <s v="21st October,2018"/>
    <d v="2018-10-21T00:00:00"/>
    <s v="Kurgat Dina"/>
    <s v="Female"/>
    <s v="99999"/>
    <s v="703328333"/>
    <s v="703328333"/>
    <s v=""/>
    <s v=""/>
    <n v="35.277748000000003"/>
    <n v="5.4585000000000002E-2"/>
    <s v="Nandi"/>
    <s v="Tinderet"/>
    <s v="Kabirer"/>
    <s v="Chereres"/>
    <x v="7"/>
    <s v="John Bett"/>
    <s v="John Bett"/>
    <s v="727402779"/>
    <s v="Informal Business"/>
    <s v="MKD"/>
  </r>
  <r>
    <s v="VPA6"/>
    <s v="KE-NAN-1810-24611"/>
    <x v="0"/>
    <s v="Under Verification"/>
    <s v="21st October,2018"/>
    <d v="2018-10-21T00:00:00"/>
    <s v="21st October,2018"/>
    <d v="2018-10-21T00:00:00"/>
    <s v="Jepkoech Philister"/>
    <s v="Female"/>
    <s v="5600957"/>
    <s v="0716698419"/>
    <s v="716698419"/>
    <s v=""/>
    <s v=""/>
    <n v="35.276608000000003"/>
    <n v="5.7134999999999998E-2"/>
    <s v="Nandi"/>
    <s v="Tinderet"/>
    <s v="Kabirer"/>
    <s v="Kolonget"/>
    <x v="7"/>
    <s v="John Bett"/>
    <s v="Henry Lagat"/>
    <s v="788733013"/>
    <s v="Informal Business"/>
    <s v="MKD"/>
  </r>
  <r>
    <s v="VPA6"/>
    <s v="KE-NAN-1810-24612"/>
    <x v="2"/>
    <s v="Abandoned"/>
    <s v="1st September,2018"/>
    <d v="2018-09-01T00:00:00"/>
    <s v="21st October,2018"/>
    <d v="2018-10-21T00:00:00"/>
    <s v="Cherop Sarah"/>
    <s v="Female"/>
    <s v="99999"/>
    <s v="736082539"/>
    <s v="736082539"/>
    <s v=""/>
    <s v=""/>
    <n v="35.278880000000001"/>
    <n v="6.0608000000000002E-2"/>
    <s v="Nandi"/>
    <s v="Tinderet"/>
    <s v="Kabirer"/>
    <s v="Setek"/>
    <x v="7"/>
    <s v="John Bett"/>
    <s v="John Bett"/>
    <s v="727402779"/>
    <s v="Informal Business"/>
    <s v="MKD"/>
  </r>
  <r>
    <s v="VPA6"/>
    <s v="KE-NAN-1811-24613"/>
    <x v="1"/>
    <s v=""/>
    <s v="21st October,2018"/>
    <d v="2018-10-21T00:00:00"/>
    <s v="23rd November,2018"/>
    <d v="2018-11-23T00:00:00"/>
    <s v="Saina Hallen Chesang"/>
    <s v="Female"/>
    <s v="11506405"/>
    <s v="0714250712"/>
    <s v="714250712"/>
    <s v=""/>
    <s v="716877101"/>
    <n v="35.284041999999999"/>
    <n v="6.3951999999999995E-2"/>
    <s v="Nandi"/>
    <s v="Tinderet"/>
    <s v="Kabirer"/>
    <s v="Setek"/>
    <x v="7"/>
    <s v="John Bett"/>
    <s v="Purity Chepkosgei"/>
    <s v="707362859"/>
    <s v="Informal Business"/>
    <s v="MKD"/>
  </r>
  <r>
    <s v="VPA6"/>
    <s v="KE-NAN-1810-24597"/>
    <x v="0"/>
    <s v="Under Verification"/>
    <s v="19th October,2018"/>
    <d v="2018-10-19T00:00:00"/>
    <s v="19th October,2018"/>
    <d v="2018-10-19T00:00:00"/>
    <s v="Chebet Evaline"/>
    <s v="Female"/>
    <s v="24318939"/>
    <s v="725566405"/>
    <s v="725566405"/>
    <s v=""/>
    <s v=""/>
    <n v="35.290712999999997"/>
    <n v="6.9705000000000003E-2"/>
    <s v="Nandi"/>
    <s v="Tinderet"/>
    <s v="Kabirer"/>
    <s v="Setek"/>
    <x v="7"/>
    <s v="John Bett"/>
    <s v="Alice  Mutai"/>
    <s v="782079330"/>
    <s v="Informal Business"/>
    <s v="MKD"/>
  </r>
  <r>
    <s v="VPA6"/>
    <s v="KE-NAN-1810-24598"/>
    <x v="1"/>
    <s v=""/>
    <s v="21st October,2018"/>
    <d v="2018-10-21T00:00:00"/>
    <s v="21st October,2018"/>
    <d v="2018-10-21T00:00:00"/>
    <s v="Moso Pricilla"/>
    <s v="Female"/>
    <s v="8590411"/>
    <s v="0711867538"/>
    <s v="711867538"/>
    <s v=""/>
    <s v=""/>
    <n v="35.284393000000001"/>
    <n v="6.3003000000000003E-2"/>
    <s v="Nandi"/>
    <s v="Tinderet"/>
    <s v="Kabirer"/>
    <s v="Setek"/>
    <x v="7"/>
    <s v="John Bett"/>
    <s v="Alice  Mutai"/>
    <s v="782079330"/>
    <s v="Informal Business"/>
    <s v="MKD"/>
  </r>
  <r>
    <s v="VPA6"/>
    <s v="KE-NAN-1810-24614"/>
    <x v="1"/>
    <s v=""/>
    <s v="28th August,2018"/>
    <d v="2018-08-28T00:00:00"/>
    <s v="17th October,2018"/>
    <d v="2018-10-17T00:00:00"/>
    <s v="Cherubet Teclah"/>
    <s v="Female"/>
    <s v="99999"/>
    <s v="786712795"/>
    <s v="786712795"/>
    <s v=""/>
    <s v=""/>
    <n v="35.282648000000002"/>
    <n v="5.8630000000000002E-2"/>
    <s v="Nandi"/>
    <s v="Tinderet"/>
    <s v="Kabirer"/>
    <s v="Cherondo"/>
    <x v="7"/>
    <s v="John Bett"/>
    <s v="Emmanuel  Lagat"/>
    <s v="726149945"/>
    <s v="Informal Business"/>
    <s v="MKD"/>
  </r>
  <r>
    <s v="VPA6"/>
    <s v="KE-NAN-1710-24615"/>
    <x v="1"/>
    <s v=""/>
    <s v="17th October,2017"/>
    <d v="2017-10-17T00:00:00"/>
    <s v="17th October,2017"/>
    <d v="2017-10-17T00:00:00"/>
    <s v="Ngeny Jane"/>
    <s v="Female"/>
    <s v="26291077"/>
    <s v="0787374107"/>
    <s v="787374107"/>
    <s v=""/>
    <s v=""/>
    <n v="35.282173"/>
    <n v="5.9846999999999997E-2"/>
    <s v="Nandi"/>
    <s v="Tinderet"/>
    <s v="Kabirer"/>
    <s v="Cherondo"/>
    <x v="7"/>
    <s v="John Bett"/>
    <s v="Emmanuel Lagat"/>
    <s v="726149945"/>
    <s v="Informal Business"/>
    <s v="MKD"/>
  </r>
  <r>
    <s v="VPA6"/>
    <s v="KE-NAN-1810-24601"/>
    <x v="0"/>
    <s v="Under Verification"/>
    <s v="21st October,2018"/>
    <d v="2018-10-21T00:00:00"/>
    <s v="21st October,2018"/>
    <d v="2018-10-21T00:00:00"/>
    <s v="Cherobon Veronica"/>
    <s v="Female"/>
    <s v="27580063"/>
    <s v="704800109"/>
    <s v="7044800109"/>
    <s v=""/>
    <s v=""/>
    <n v="35.291173000000001"/>
    <n v="7.3663000000000006E-2"/>
    <s v="Nandi"/>
    <s v="Tinderet"/>
    <s v="Kabirer"/>
    <s v="Setek"/>
    <x v="7"/>
    <s v="John Bett"/>
    <s v="Luke Kirwa"/>
    <s v="786934597"/>
    <s v="Informal Business"/>
    <s v="MKD"/>
  </r>
  <r>
    <s v="VPA6"/>
    <s v="KE-NAN-1810-27804"/>
    <x v="1"/>
    <s v=""/>
    <s v="29th August,2018"/>
    <d v="2018-08-29T00:00:00"/>
    <s v="18th October,2018"/>
    <d v="2018-10-18T00:00:00"/>
    <s v="Cherubet Dina"/>
    <s v="Female"/>
    <s v="12468808"/>
    <s v="701441737"/>
    <s v="701441737"/>
    <s v=""/>
    <s v=""/>
    <n v="35.270499000000001"/>
    <n v="6.7031999999999994E-2"/>
    <s v="Nandi"/>
    <s v="Nandi Hills"/>
    <s v="Siret"/>
    <s v="Cheptabach"/>
    <x v="7"/>
    <s v="John Bett"/>
    <s v="Lena Chepchirchir"/>
    <s v="707616055"/>
    <s v="Informal Business"/>
    <s v="MKD"/>
  </r>
  <r>
    <s v="VPA6"/>
    <s v="KE-LAI-1809-24352"/>
    <x v="1"/>
    <s v=""/>
    <s v="14th August,2018"/>
    <d v="2018-08-14T00:00:00"/>
    <s v="10th September,2018"/>
    <d v="2018-09-10T00:00:00"/>
    <s v="Kabiro Ngure John"/>
    <s v="Male"/>
    <s v="237895"/>
    <s v="706202013"/>
    <s v="706202013"/>
    <s v=""/>
    <s v="706202013"/>
    <n v="37.029617000000002"/>
    <n v="-3.4674999999999997E-2"/>
    <s v="Laikipia"/>
    <s v="Laikipia East"/>
    <s v="Thingithu"/>
    <s v="Sweetwater"/>
    <x v="1"/>
    <s v="Rural Green Energy Services"/>
    <s v="Samuel Migwi"/>
    <s v="725647705"/>
    <s v="Informal Business"/>
    <s v="KENBIM"/>
  </r>
  <r>
    <s v="VPA6"/>
    <s v="KE-NYE-1810-24353"/>
    <x v="0"/>
    <s v="Non Compliant"/>
    <s v="6th September,2018"/>
    <d v="2018-09-06T00:00:00"/>
    <s v="2nd October,2018"/>
    <d v="2018-10-02T00:00:00"/>
    <s v="Kariuki Mumbi Grace"/>
    <s v="Female"/>
    <s v="99999"/>
    <s v="723668323"/>
    <s v="723668323"/>
    <s v=""/>
    <s v=""/>
    <n v="37.046928000000001"/>
    <n v="-0.53091999999999995"/>
    <s v="Nyeri"/>
    <s v="Mukurweni"/>
    <s v="Mukurweini"/>
    <s v="Gatura"/>
    <x v="1"/>
    <s v="Rural Green Energy Services"/>
    <s v="Samuel Migwi"/>
    <s v="725647705"/>
    <s v="Informal Business"/>
    <s v="KENBIM"/>
  </r>
  <r>
    <s v="VPA6"/>
    <s v="KE-NAN-1810-27800"/>
    <x v="1"/>
    <s v=""/>
    <s v="29th August,2018"/>
    <d v="2018-08-29T00:00:00"/>
    <s v="18th October,2018"/>
    <d v="2018-10-18T00:00:00"/>
    <s v="Cherono Rosebella"/>
    <s v="Female"/>
    <s v="25561768"/>
    <s v="725664335"/>
    <s v="708167281"/>
    <s v=""/>
    <s v=""/>
    <n v="35.271369999999997"/>
    <n v="6.7720000000000002E-2"/>
    <s v="Nandi"/>
    <s v="Nandi Hills"/>
    <s v="Siret"/>
    <s v="Cheptabach"/>
    <x v="7"/>
    <s v="John Bett"/>
    <s v="Jonathan Tabut"/>
    <s v="734751209"/>
    <s v="Informal Business"/>
    <s v="MKD"/>
  </r>
  <r>
    <s v="VPA6"/>
    <s v="KE-NAN-1810-024554"/>
    <x v="1"/>
    <s v=""/>
    <s v="30th August,2018"/>
    <d v="2018-08-30T00:00:00"/>
    <s v="19th October,2018"/>
    <d v="2018-10-19T00:00:00"/>
    <s v="Kurgat Salina"/>
    <s v="Female"/>
    <s v="99999"/>
    <s v="714164269"/>
    <s v="714164269"/>
    <s v=""/>
    <s v=""/>
    <n v="35.273584"/>
    <n v="6.2364000000000003E-2"/>
    <s v="Nandi"/>
    <s v="Tinderet"/>
    <s v="Tinderet"/>
    <s v="Kolonget"/>
    <x v="7"/>
    <s v="Jonathan Tabut"/>
    <s v="Jonathan Tabut"/>
    <s v="701392384"/>
    <s v="Informal Business"/>
    <s v="MKD"/>
  </r>
  <r>
    <s v="VPA6"/>
    <s v="KE-NAN-1811-024543"/>
    <x v="1"/>
    <s v=""/>
    <s v="19th October,2018"/>
    <d v="2018-10-19T00:00:00"/>
    <s v="23rd November,2018"/>
    <d v="2018-11-23T00:00:00"/>
    <s v="Choge Emily"/>
    <s v="Female"/>
    <s v="24318606"/>
    <s v="0739723137"/>
    <s v="739723137"/>
    <s v=""/>
    <s v=""/>
    <n v="35.272919999999999"/>
    <n v="6.1600000000000002E-2"/>
    <s v="Nandi"/>
    <s v="Tinderet"/>
    <s v="Tinderet"/>
    <s v="Kolonget"/>
    <x v="7"/>
    <s v="John Bett"/>
    <s v="John Bett"/>
    <s v="727402779"/>
    <s v="Informal Business"/>
    <s v="MKD"/>
  </r>
  <r>
    <s v="VPA6"/>
    <s v="KE-NAN-1810-024558"/>
    <x v="1"/>
    <s v=""/>
    <s v="30th August,2018"/>
    <d v="2018-08-30T00:00:00"/>
    <s v="19th October,2018"/>
    <d v="2018-10-19T00:00:00"/>
    <s v="Maritim Vailet"/>
    <s v="Female"/>
    <s v="99999"/>
    <s v="724381013"/>
    <s v="724381013"/>
    <s v=""/>
    <s v=""/>
    <n v="35.273721999999999"/>
    <n v="7.4230000000000004E-2"/>
    <s v="Nandi"/>
    <s v="Nandi Hills"/>
    <s v="Tinderet"/>
    <s v="Kolonget"/>
    <x v="7"/>
    <s v="Alice Mutai"/>
    <s v="Alice  Mutai"/>
    <s v="704382145"/>
    <s v="Informal Business"/>
    <s v="MKD"/>
  </r>
  <r>
    <s v="VPA6"/>
    <s v="KE-NAN-1810-024555"/>
    <x v="1"/>
    <s v=""/>
    <s v="30th August,2018"/>
    <d v="2018-08-30T00:00:00"/>
    <s v="19th October,2018"/>
    <d v="2018-10-19T00:00:00"/>
    <s v="Chepkoech Selly"/>
    <s v="Female"/>
    <s v="23887059"/>
    <s v="717593241"/>
    <s v="717593241"/>
    <s v=""/>
    <s v=""/>
    <n v="35.274165000000004"/>
    <n v="6.3756999999999994E-2"/>
    <s v="Nandi"/>
    <s v="Tinderet"/>
    <s v="Tinderet"/>
    <s v="Kolonget"/>
    <x v="7"/>
    <s v="Simion Kiprop"/>
    <s v="Simion Kiprop"/>
    <s v="704382145"/>
    <s v="Informal Business"/>
    <s v="MKD"/>
  </r>
  <r>
    <s v="VPA6"/>
    <s v="KE-NAN-1810-024561"/>
    <x v="1"/>
    <s v=""/>
    <s v="18th October,2018"/>
    <d v="2018-10-18T00:00:00"/>
    <s v="18th October,2018"/>
    <d v="2018-10-18T00:00:00"/>
    <s v="Jeptoo Jackline"/>
    <s v="Female"/>
    <s v="26594336"/>
    <s v="723513776"/>
    <s v="723513776"/>
    <s v=""/>
    <s v=""/>
    <n v="35.267795"/>
    <n v="6.7125000000000004E-2"/>
    <s v="Nandi"/>
    <s v="Tinderet"/>
    <s v="Tindiret"/>
    <s v="Kolonget"/>
    <x v="7"/>
    <s v="Simon Kiprop"/>
    <s v="Mercy Cheruto"/>
    <s v="704382145"/>
    <s v="Informal Business"/>
    <s v="MKD"/>
  </r>
  <r>
    <s v="VPA6"/>
    <s v="KE-NAN-1810-024550"/>
    <x v="2"/>
    <s v="Abandoned"/>
    <s v="30th August,2018"/>
    <d v="2018-08-30T00:00:00"/>
    <s v="19th October,2018"/>
    <d v="2018-10-19T00:00:00"/>
    <s v="Choge Nancy"/>
    <s v="Female"/>
    <s v="28517948"/>
    <s v="717593241"/>
    <s v="717593241"/>
    <s v=""/>
    <s v=""/>
    <n v="35.273212999999998"/>
    <n v="6.2413999999999997E-2"/>
    <s v="Nandi"/>
    <s v="Tinderet"/>
    <s v="Tinderet"/>
    <s v="Kolonget"/>
    <x v="7"/>
    <s v="Simion Kiprop"/>
    <s v="Simion Kiprop"/>
    <s v="704382145"/>
    <s v="Informal Business"/>
    <s v="MKD"/>
  </r>
  <r>
    <s v="VPA6"/>
    <s v="KE-THA-1809-23116"/>
    <x v="1"/>
    <s v=""/>
    <s v="15th August,2018"/>
    <d v="2018-08-15T00:00:00"/>
    <s v="15th September,2018"/>
    <d v="2018-09-15T00:00:00"/>
    <s v="Kathenya Kinyua Morris"/>
    <s v="Female"/>
    <s v="23426274"/>
    <s v="723371220"/>
    <s v="723371220"/>
    <s v=""/>
    <s v="725270151"/>
    <n v="37.697698000000003"/>
    <n v="-0.24080299999999999"/>
    <s v="Tharaka-Nithi"/>
    <s v="Maara"/>
    <s v="Kirumi"/>
    <s v="Kauri"/>
    <x v="2"/>
    <s v="Gilbert Mugendi"/>
    <s v="Gilbert  Mugendi"/>
    <s v="720829834"/>
    <s v="Informal Business"/>
    <s v="KENBIM"/>
  </r>
  <r>
    <s v="VPA6"/>
    <s v="KE-NAN-1810-27815"/>
    <x v="1"/>
    <s v=""/>
    <s v="29th August,2018"/>
    <d v="2018-08-29T00:00:00"/>
    <s v="18th October,2018"/>
    <d v="2018-10-18T00:00:00"/>
    <s v="Chepkosgei Josphine"/>
    <s v="Female"/>
    <s v="99999"/>
    <s v="708263038"/>
    <s v="708263038"/>
    <s v=""/>
    <s v=""/>
    <n v="35.266188"/>
    <n v="6.0171000000000002E-2"/>
    <s v="Nandi"/>
    <s v="Nandi Hills"/>
    <s v="Siret"/>
    <s v="Cheptabach"/>
    <x v="7"/>
    <s v="John Bett"/>
    <s v="Emmanuel  Lagat"/>
    <s v="726149945"/>
    <s v="Informal Business"/>
    <s v="MKD"/>
  </r>
  <r>
    <s v="VPA6"/>
    <s v="KE-NAN-1810-024590"/>
    <x v="1"/>
    <s v=""/>
    <s v="15th May,2018"/>
    <d v="2018-05-15T00:00:00"/>
    <s v="25th October,2018"/>
    <d v="2018-10-25T00:00:00"/>
    <s v="Too Monica"/>
    <s v="Female"/>
    <s v="5591473"/>
    <s v="729759447"/>
    <s v="729759447"/>
    <s v=""/>
    <s v="710510191"/>
    <n v="35.27975"/>
    <n v="6.9897000000000001E-2"/>
    <s v="Nandi"/>
    <s v="Tinderet"/>
    <s v="Tinderet"/>
    <s v="Setek"/>
    <x v="7"/>
    <s v="Simion Kiprop"/>
    <s v="Simion Kiprop"/>
    <s v="704382145"/>
    <s v="Informal Business"/>
    <s v="MKD"/>
  </r>
  <r>
    <s v="VPA6"/>
    <s v="KE-NAN-1801-024591"/>
    <x v="1"/>
    <s v=""/>
    <s v="23rd November,2017"/>
    <d v="2017-11-23T00:00:00"/>
    <s v="28th January,2018"/>
    <d v="2018-01-28T00:00:00"/>
    <s v="Cheres Alice"/>
    <s v="Female"/>
    <s v="3861888"/>
    <s v="714511442"/>
    <s v="714511442"/>
    <s v=""/>
    <s v=""/>
    <n v="35.281416999999998"/>
    <n v="5.9270000000000003E-2"/>
    <s v="Nandi"/>
    <s v="Tinderet"/>
    <s v="Tinderet"/>
    <s v="Cherondo"/>
    <x v="7"/>
    <s v="Simion Kiprop"/>
    <s v="Mercy Cheruto"/>
    <s v="723034426"/>
    <s v="Informal Business"/>
    <s v="MKD"/>
  </r>
  <r>
    <s v="VPA6"/>
    <s v="KE-TAI-1810-18459"/>
    <x v="1"/>
    <s v=""/>
    <s v="25th January,2018"/>
    <d v="2018-01-25T00:00:00"/>
    <s v="25th October,2018"/>
    <d v="2018-10-25T00:00:00"/>
    <s v="Maghema Peter Mghana"/>
    <s v="Male"/>
    <s v="9032703"/>
    <s v="722955320"/>
    <s v="722955320"/>
    <s v=""/>
    <s v=""/>
    <n v="38.359279000000001"/>
    <n v="-3.4437829999999998"/>
    <s v="Taita/Taveta"/>
    <s v="Mwatate"/>
    <s v="Kishamba"/>
    <s v="Ilole Mbale"/>
    <x v="0"/>
    <s v="Stephen Nyange"/>
    <s v="Stephen Nyange"/>
    <s v="710865305"/>
    <s v="Informal Business"/>
    <s v="KENBIM"/>
  </r>
  <r>
    <s v="VPA6"/>
    <s v="KE-TAI-1810-18460"/>
    <x v="1"/>
    <s v=""/>
    <s v="16th August,2018"/>
    <d v="2018-08-16T00:00:00"/>
    <s v="5th October,2018"/>
    <d v="2018-10-05T00:00:00"/>
    <s v="Ngerere Peter Mwamburi"/>
    <s v="Male"/>
    <s v="8905432"/>
    <s v="727997663"/>
    <s v="727997663"/>
    <s v=""/>
    <s v=""/>
    <n v="38.342581000000003"/>
    <n v="-3.4678629999999999"/>
    <s v="Taita/Taveta"/>
    <s v="Mwatate"/>
    <s v="Chawia"/>
    <s v="Dawida"/>
    <x v="2"/>
    <s v="Stephen Nyange"/>
    <s v="Stephen Nyange"/>
    <s v="710865305"/>
    <s v="Informal Business"/>
    <s v="KENBIM"/>
  </r>
  <r>
    <s v="VPA6"/>
    <s v="KE-NAN-1810-024502"/>
    <x v="1"/>
    <s v=""/>
    <s v="16th October,2017"/>
    <d v="2017-10-16T00:00:00"/>
    <s v="28th October,2018"/>
    <d v="2018-10-28T00:00:00"/>
    <s v="Barno Helen"/>
    <s v="Female"/>
    <s v="71168905"/>
    <s v="0713841620"/>
    <s v="713841620"/>
    <s v=""/>
    <s v="797755876"/>
    <n v="35.280613000000002"/>
    <n v="6.9328000000000001E-2"/>
    <s v="Nandi"/>
    <s v="Tinderet"/>
    <s v="Tindiret"/>
    <s v="Setek"/>
    <x v="7"/>
    <s v="Simion Kiprop"/>
    <s v="Simion Kiprop"/>
    <s v="704382145"/>
    <s v="Informal Business"/>
    <s v="MKD"/>
  </r>
  <r>
    <s v="VPA6"/>
    <s v="KE-NAN-1810-024592"/>
    <x v="0"/>
    <s v="Under Verification"/>
    <s v="20th May,2018"/>
    <d v="2018-05-20T00:00:00"/>
    <s v="26th October,2018"/>
    <d v="2018-10-26T00:00:00"/>
    <s v="Chuma Dia"/>
    <s v="Female"/>
    <s v="5591245"/>
    <s v="726281279"/>
    <s v="725671539"/>
    <s v=""/>
    <s v="724417015"/>
    <n v="35.267178000000001"/>
    <n v="6.4647999999999997E-2"/>
    <s v="Nandi"/>
    <s v="Tinderet"/>
    <s v="Tindiret"/>
    <s v="Setek"/>
    <x v="7"/>
    <s v="Simion kiprop"/>
    <s v="Simion Kiprop"/>
    <s v="704382145"/>
    <s v="Informal Business"/>
    <s v="MKD"/>
  </r>
  <r>
    <s v="VPA6"/>
    <s v="KE-THA-1809-18900"/>
    <x v="1"/>
    <s v=""/>
    <s v="30th August,2018"/>
    <d v="2018-08-30T00:00:00"/>
    <s v="30th September,2018"/>
    <d v="2018-09-30T00:00:00"/>
    <s v="Mukembu Gitari Fredrick"/>
    <s v="Male"/>
    <s v="4320758"/>
    <s v="0733883906"/>
    <s v="733883906"/>
    <s v=""/>
    <s v="710489006"/>
    <n v="37.612800999999997"/>
    <n v="-0.38239400000000001"/>
    <s v="Tharaka-Nithi"/>
    <s v="Chuka"/>
    <s v="Magumoni"/>
    <s v="Kiracha"/>
    <x v="2"/>
    <s v="David chege"/>
    <s v="David Chege Wangui"/>
    <s v=""/>
    <s v="Informal Business"/>
    <s v="MKD"/>
  </r>
  <r>
    <s v="VPA6"/>
    <s v="KE-MUR-1810-23025"/>
    <x v="1"/>
    <s v=""/>
    <s v="29th September,2018"/>
    <d v="2018-09-29T00:00:00"/>
    <s v="15th October,2018"/>
    <d v="2018-10-15T00:00:00"/>
    <s v="Mutoma Joshua"/>
    <s v="Male"/>
    <s v="99999"/>
    <s v="720562644"/>
    <s v="720562644"/>
    <s v=""/>
    <s v=""/>
    <n v="37.151786000000001"/>
    <n v="-0.81979500000000005"/>
    <s v="Murang'a"/>
    <s v="Maragua"/>
    <s v="Gikindu"/>
    <s v="Pioneer"/>
    <x v="6"/>
    <s v="Green Action Network Ltd"/>
    <s v="Edwine Joseph Majale Okinda"/>
    <s v="722490129"/>
    <s v="Informal Business"/>
    <s v="KENBIM"/>
  </r>
  <r>
    <s v="VPA6"/>
    <s v="KE-UAS-1810-17765"/>
    <x v="1"/>
    <s v=""/>
    <s v="12th August,2018"/>
    <d v="2018-08-12T00:00:00"/>
    <s v="9th October,2018"/>
    <d v="2018-10-09T00:00:00"/>
    <s v="Kipronoh Selly"/>
    <s v="Female"/>
    <s v="99999"/>
    <s v="719423147"/>
    <s v="719423147"/>
    <s v=""/>
    <s v=""/>
    <n v="35.259129999999999"/>
    <n v="0.54583999999999999"/>
    <s v="Uasin Gishu"/>
    <s v="Soy"/>
    <s v="Kiplombe"/>
    <s v="Kiplombe"/>
    <x v="1"/>
    <s v="Daniel Bartilol"/>
    <s v="Daniel Bartilol"/>
    <s v="724427455"/>
    <s v="Informal Business"/>
    <s v="KENBIM"/>
  </r>
  <r>
    <s v="VPA6"/>
    <s v="KE-UAS-1810-27856"/>
    <x v="1"/>
    <s v=""/>
    <s v="1st August,2018"/>
    <d v="2018-08-01T00:00:00"/>
    <s v="15th October,2018"/>
    <d v="2018-10-15T00:00:00"/>
    <s v="Ronoh Solomon Kipchoge"/>
    <s v="Male"/>
    <s v="99999"/>
    <s v="724086911"/>
    <s v="724086911"/>
    <s v=""/>
    <s v=""/>
    <n v="35.301046999999997"/>
    <n v="0.59467499999999995"/>
    <s v="Uasin Gishu"/>
    <s v="Soy"/>
    <s v="Kiplombe"/>
    <s v="Chepsirya"/>
    <x v="0"/>
    <s v="Ambrose Koech"/>
    <s v="Ambrose Koech"/>
    <s v="723664529"/>
    <s v="Informal Business"/>
    <s v="KENBIM"/>
  </r>
  <r>
    <s v="VPA6"/>
    <s v="KE-UAS-1810-17573"/>
    <x v="1"/>
    <s v=""/>
    <s v="2nd August,2018"/>
    <d v="2018-08-02T00:00:00"/>
    <s v="1st October,2018"/>
    <d v="2018-10-01T00:00:00"/>
    <s v="Sang Dorcas"/>
    <s v="Female"/>
    <s v="99999"/>
    <s v="722998238"/>
    <s v="722998238"/>
    <s v=""/>
    <s v=""/>
    <n v="35.302435000000003"/>
    <n v="0.60048000000000001"/>
    <s v="Uasin Gishu"/>
    <s v="Soy"/>
    <s v="Kiplombe"/>
    <s v="Chepsirya"/>
    <x v="0"/>
    <s v="Ambrose Koech"/>
    <s v="Ambrose Koech"/>
    <s v="723664529"/>
    <s v="Informal Business"/>
    <s v="KENBIM"/>
  </r>
  <r>
    <s v="VPA6"/>
    <s v="KE-NYA-1811-18375"/>
    <x v="1"/>
    <s v=""/>
    <s v="21st August,2018"/>
    <d v="2018-08-21T00:00:00"/>
    <s v="5th November,2018"/>
    <d v="2018-11-05T00:00:00"/>
    <s v="Kibuku Geoffrey Kamore"/>
    <s v="Male"/>
    <s v="1083147"/>
    <s v="720473454"/>
    <s v="2.55E+11"/>
    <s v=""/>
    <s v="2.55E+11"/>
    <n v="36.390282999999997"/>
    <n v="-7.1804999999999994E-2"/>
    <s v="Nyandarua"/>
    <s v="Ol Joro Orok"/>
    <s v="Weru"/>
    <s v="Soilo Dam"/>
    <x v="2"/>
    <s v="KREEN"/>
    <s v="Francis Kinyanjui"/>
    <s v="254726985649"/>
    <s v="Informal Business"/>
    <s v="MKD"/>
  </r>
  <r>
    <s v="VPA6"/>
    <s v="KE-NYA-1805-25338"/>
    <x v="1"/>
    <s v=""/>
    <s v="25th April,2018"/>
    <d v="2018-04-25T00:00:00"/>
    <s v="1st May,2018"/>
    <d v="2018-05-01T00:00:00"/>
    <s v="Evans Obegi Obegi"/>
    <s v="Male"/>
    <s v="9149370"/>
    <s v="0714256248"/>
    <s v="714256248"/>
    <s v=""/>
    <s v="702976697"/>
    <n v="34.860236999999998"/>
    <n v="-0.636938"/>
    <s v="Nyamira"/>
    <s v="Manga"/>
    <s v="Central Kituku"/>
    <s v="Morambo"/>
    <x v="4"/>
    <s v="George Odhiambo"/>
    <s v="George Odhiambo"/>
    <s v="729996948"/>
    <s v="Informal Business"/>
    <s v="KENBIM"/>
  </r>
  <r>
    <s v="VPA6"/>
    <s v="KE-TRA-1811-27908"/>
    <x v="1"/>
    <s v=""/>
    <s v="18th September,2018"/>
    <d v="2018-09-18T00:00:00"/>
    <s v="7th November,2018"/>
    <d v="2018-11-07T00:00:00"/>
    <s v="Barasa Barasa"/>
    <s v="Male"/>
    <s v="99999"/>
    <s v="729959371"/>
    <s v="729959371"/>
    <s v=""/>
    <s v=""/>
    <n v="34.934666999999997"/>
    <n v="0.896532"/>
    <s v="Trans Nzoia"/>
    <s v="Kiminini"/>
    <s v="Transnzoia West"/>
    <s v="Kiminini"/>
    <x v="3"/>
    <s v="John Kariuki"/>
    <s v="John Kariuki"/>
    <s v="726657561"/>
    <s v="Informal Business"/>
    <s v="KENBIM"/>
  </r>
  <r>
    <s v="VPA6"/>
    <s v="KE-KIA-1810-25896"/>
    <x v="1"/>
    <s v=""/>
    <s v="1st October,2018"/>
    <d v="2018-10-01T00:00:00"/>
    <s v="23rd October,2018"/>
    <d v="2018-10-23T00:00:00"/>
    <s v="Kinyanjui Annie Wairimu"/>
    <s v="Female"/>
    <s v="3625206"/>
    <s v="724707185"/>
    <s v="724707185"/>
    <s v=""/>
    <s v="719396704"/>
    <n v="36.886082999999999"/>
    <n v="-1.000672"/>
    <s v="Kiambu"/>
    <s v="Gatundu South"/>
    <s v="Gatundu South"/>
    <s v="Karingaini"/>
    <x v="0"/>
    <s v="James Njoroge Wainaina"/>
    <s v="James Njoroge Wainaina"/>
    <s v="724760944"/>
    <s v="Informal Business"/>
    <s v="KENBIM"/>
  </r>
  <r>
    <s v="VPA6"/>
    <s v="KE-BOM-1810-26234"/>
    <x v="1"/>
    <s v=""/>
    <s v="1st September,2018"/>
    <d v="2018-09-01T00:00:00"/>
    <s v="1st October,2018"/>
    <d v="2018-10-01T00:00:00"/>
    <s v="Ngeno Wilfred Kipkirui"/>
    <s v="Male"/>
    <s v="26124599"/>
    <s v="725430839"/>
    <s v="725430839"/>
    <s v=""/>
    <s v=""/>
    <n v="35.100268999999997"/>
    <n v="-0.68920800000000004"/>
    <s v="Bomet"/>
    <s v="Sotik"/>
    <s v="Chemagel"/>
    <s v="Kiptulwa"/>
    <x v="1"/>
    <s v="Philip Kiget"/>
    <s v=""/>
    <s v=""/>
    <s v="Informal Business"/>
    <s v="KENBIM"/>
  </r>
  <r>
    <s v="VPA6"/>
    <s v="KE-KIA-1811-25903"/>
    <x v="1"/>
    <s v=""/>
    <s v="20th October,2018"/>
    <d v="2018-10-20T00:00:00"/>
    <s v="8th November,2018"/>
    <d v="2018-11-08T00:00:00"/>
    <s v="Mungai Agnes Wanjiru"/>
    <s v="Female"/>
    <s v="99999"/>
    <s v="722254243"/>
    <s v="722254243"/>
    <s v=""/>
    <s v="722586958"/>
    <n v="36.608533999999999"/>
    <n v="-1.2056880000000001"/>
    <s v="Kiambu"/>
    <s v="Limuru"/>
    <s v="Ndeiya"/>
    <s v="Thigio"/>
    <x v="0"/>
    <s v="Edwine J M Okinda"/>
    <s v="Edwine Joseph Majale Okinda"/>
    <s v="725335114"/>
    <s v="Informal Business"/>
    <s v="MKD"/>
  </r>
  <r>
    <s v="VPA6"/>
    <s v="KE-THA-1809-23115"/>
    <x v="1"/>
    <s v=""/>
    <s v="19th August,2018"/>
    <d v="2018-08-19T00:00:00"/>
    <s v="20th September,2018"/>
    <d v="2018-09-20T00:00:00"/>
    <s v="Micheni Kaindi Catherine"/>
    <s v="Female"/>
    <s v="11259011"/>
    <s v="722255734"/>
    <s v="722255734"/>
    <s v=""/>
    <s v=""/>
    <n v="37.626783000000003"/>
    <n v="-0.21188399999999999"/>
    <s v="Tharaka-Nithi"/>
    <s v="Maara"/>
    <s v="Chogoria"/>
    <s v="Majira"/>
    <x v="2"/>
    <s v="Gilbert Mugendi"/>
    <s v="Patrick Mwangi"/>
    <s v="722782126"/>
    <s v="Informal Business"/>
    <s v="KENBIM"/>
  </r>
  <r>
    <s v="VPA6"/>
    <s v="KE-TAI-1810-27839"/>
    <x v="1"/>
    <s v=""/>
    <s v="16th September,2018"/>
    <d v="2018-09-16T00:00:00"/>
    <s v="16th October,2018"/>
    <d v="2018-10-16T00:00:00"/>
    <s v="Mtula Pascal Sio (Plant 2)"/>
    <s v="Male"/>
    <s v="13490563"/>
    <s v="720911826"/>
    <s v="720911826"/>
    <s v=""/>
    <s v="720911826"/>
    <n v="38.363100000000003"/>
    <n v="-3.405354"/>
    <s v="Taita/Taveta"/>
    <s v="Wundanyi"/>
    <s v="Wundanyi"/>
    <s v="Boma"/>
    <x v="1"/>
    <s v="Jotham Kaluma"/>
    <s v="Jotham Kaluma"/>
    <s v="728871871"/>
    <s v="Informal Business"/>
    <s v="KENBIM"/>
  </r>
  <r>
    <s v="VPA6"/>
    <s v="KE-NYA-1811-25064"/>
    <x v="1"/>
    <s v=""/>
    <s v="10th October,2018"/>
    <d v="2018-10-10T00:00:00"/>
    <s v="15th November,2018"/>
    <d v="2018-11-15T00:00:00"/>
    <s v="Munyi Peter Wangombe"/>
    <s v="Male"/>
    <s v="1155027"/>
    <s v="725466993"/>
    <s v="725466993"/>
    <s v=""/>
    <s v="721288736"/>
    <n v="36.415295999999998"/>
    <n v="2.4986000000000001E-2"/>
    <s v="Nyandarua"/>
    <s v="Ndaragwa"/>
    <s v="Mauro Inya"/>
    <s v="Ritaya North"/>
    <x v="2"/>
    <s v="KREEN"/>
    <s v="Francis Kinyanjui"/>
    <s v="726985649"/>
    <s v="Informal Business"/>
    <s v="MKD"/>
  </r>
  <r>
    <s v="VPA6"/>
    <s v="KE-TAI-1811-27904"/>
    <x v="1"/>
    <s v=""/>
    <s v="22nd October,2018"/>
    <d v="2018-10-22T00:00:00"/>
    <s v="19th November,2018"/>
    <d v="2018-11-19T00:00:00"/>
    <s v="Glorit Elizabeth Wagechi"/>
    <s v="Female"/>
    <s v="2323567"/>
    <s v="710865305"/>
    <s v="2.55E+11"/>
    <s v=""/>
    <s v=""/>
    <n v="38.314183999999997"/>
    <n v="-3.503647"/>
    <s v="Taita/Taveta"/>
    <s v="Mwatate"/>
    <s v="Bura"/>
    <s v="Mwazambo"/>
    <x v="0"/>
    <s v="Stephen Nyange"/>
    <s v="Stephen Nyange"/>
    <s v="254710865305"/>
    <s v="Informal Business"/>
    <s v="KENBIM"/>
  </r>
  <r>
    <s v="VPA6"/>
    <s v="KE-NYE-1810-21868"/>
    <x v="1"/>
    <s v=""/>
    <s v="12th September,2018"/>
    <d v="2018-09-12T00:00:00"/>
    <s v="15th October,2018"/>
    <d v="2018-10-15T00:00:00"/>
    <s v="Gateru Lucy Ngima"/>
    <s v="Female"/>
    <s v="99999"/>
    <s v="716292092"/>
    <s v="716292092"/>
    <s v=""/>
    <s v=""/>
    <n v="37.021487"/>
    <n v="-0.53771800000000003"/>
    <s v="Nyeri"/>
    <s v="Mukurweni"/>
    <s v="Gakindu"/>
    <s v="Kiawamururu"/>
    <x v="2"/>
    <s v="Simon Kuira"/>
    <s v="Simon Kuira"/>
    <s v="703796534"/>
    <s v="Informal Business"/>
    <s v="MKD"/>
  </r>
  <r>
    <s v="VPA6"/>
    <s v="KE-NYA-1811-25445"/>
    <x v="1"/>
    <s v=""/>
    <s v="14th October,2018"/>
    <d v="2018-10-14T00:00:00"/>
    <s v="15th November,2018"/>
    <d v="2018-11-15T00:00:00"/>
    <s v="Mwangi Moses Njuguna"/>
    <s v="Male"/>
    <s v="12485861"/>
    <s v="723411403"/>
    <s v="2.55E+11"/>
    <s v=""/>
    <s v="2.55E+11"/>
    <n v="36.499195"/>
    <n v="-0.21517500000000001"/>
    <s v="Nyandarua"/>
    <s v="Ndaragwa"/>
    <s v="Ndaragwa"/>
    <s v="Gitobu"/>
    <x v="0"/>
    <s v="Loise Gathoni Murigu"/>
    <s v="Loise Gathoni Murigu"/>
    <s v=""/>
    <s v="Informal Business"/>
    <s v="MKD"/>
  </r>
  <r>
    <s v="VPA6"/>
    <s v="KE-KIA-1811-27947"/>
    <x v="1"/>
    <s v=""/>
    <s v="2nd October,2018"/>
    <d v="2018-10-02T00:00:00"/>
    <s v="21st November,2018"/>
    <d v="2018-11-21T00:00:00"/>
    <s v="Kihanya Stephen W"/>
    <s v="Male"/>
    <s v="99999"/>
    <s v="224242522"/>
    <s v="2.55E+11"/>
    <s v=""/>
    <s v="2.55E+11"/>
    <n v="36.681576999999997"/>
    <n v="-1.229563"/>
    <s v="Kiambu"/>
    <s v="Kikuyu"/>
    <s v="Kikuyu"/>
    <s v="Ha Magu"/>
    <x v="0"/>
    <s v="John Kariuki"/>
    <s v="Kariuki John"/>
    <s v="254726657561"/>
    <s v="Informal Business"/>
    <s v="KENBIM"/>
  </r>
  <r>
    <s v="VPA6"/>
    <s v="KE-KER-1709-26223"/>
    <x v="1"/>
    <s v=""/>
    <s v="13th June,2017"/>
    <d v="2017-06-13T00:00:00"/>
    <s v="15th September,2017"/>
    <d v="2017-09-15T00:00:00"/>
    <s v="Lelgo Jane"/>
    <s v="Female"/>
    <s v="5722438"/>
    <s v="704412873"/>
    <s v="704412873"/>
    <s v=""/>
    <s v=""/>
    <n v="35.38447"/>
    <n v="-0.13338"/>
    <s v="Kericho"/>
    <s v="Kipkelion West"/>
    <s v="Kipteris"/>
    <s v="Kapngetuny"/>
    <x v="7"/>
    <s v="Benard Kirui"/>
    <s v="Benard Kirui"/>
    <s v=""/>
    <s v="Informal Business"/>
    <s v="MKD"/>
  </r>
  <r>
    <s v="VPA6"/>
    <s v="KE-KER-1711-25273"/>
    <x v="1"/>
    <s v=""/>
    <s v="4th September,2017"/>
    <d v="2017-09-04T00:00:00"/>
    <s v="15th November,2017"/>
    <d v="2017-11-15T00:00:00"/>
    <s v="Kirui Fancy Chepkoech"/>
    <s v="Female"/>
    <s v="26099551"/>
    <s v="727928548"/>
    <s v="727928548"/>
    <s v=""/>
    <s v=""/>
    <n v="35.390805"/>
    <n v="-0.12884000000000001"/>
    <s v="Kericho"/>
    <s v="Kipkelion West"/>
    <s v="Kipteris"/>
    <s v="Kimugul"/>
    <x v="7"/>
    <s v="Josphat Langat"/>
    <s v="Josphat Langat"/>
    <s v=""/>
    <s v="Informal Business"/>
    <s v="MKD"/>
  </r>
  <r>
    <s v="VPA6"/>
    <s v="KE-UAS-1811-20288"/>
    <x v="1"/>
    <s v=""/>
    <s v="23rd September,2018"/>
    <d v="2018-09-23T00:00:00"/>
    <s v="13th November,2018"/>
    <d v="2018-11-13T00:00:00"/>
    <s v="Toroitich Pauline Chepkemboi"/>
    <s v="Female"/>
    <s v="99999"/>
    <s v="728028394"/>
    <s v="2.55E+11"/>
    <s v=""/>
    <s v="2.55E+11"/>
    <n v="35.311013000000003"/>
    <n v="0.71061799999999997"/>
    <s v="Uasin Gishu"/>
    <s v="Moiben"/>
    <s v="Sirgoet"/>
    <s v="Kapsiria"/>
    <x v="1"/>
    <s v="Luka Kiprop Maiyo"/>
    <s v="Luka Kiprop Maiyo"/>
    <s v="254723216036"/>
    <s v="Informal Business"/>
    <s v="KENBIM"/>
  </r>
  <r>
    <s v="VPA6"/>
    <s v="KE-MUR-1802-25904"/>
    <x v="1"/>
    <s v=""/>
    <s v="22nd January,2018"/>
    <d v="2018-01-22T00:00:00"/>
    <s v="23rd February,2018"/>
    <d v="2018-02-23T00:00:00"/>
    <s v="Esther Wanjoike Wanjiku"/>
    <s v="Male"/>
    <s v="10874891"/>
    <s v="720479320"/>
    <s v="720479320"/>
    <s v=""/>
    <s v="776611440"/>
    <n v="36.978029999999997"/>
    <n v="-0.94803999999999999"/>
    <s v="Murang'a"/>
    <s v="Gatanga"/>
    <s v="Mafanda"/>
    <s v="Mafanda"/>
    <x v="1"/>
    <s v="Nilelynk Innovators"/>
    <s v="Julias Odhiambo Mboga"/>
    <s v="723987066"/>
    <s v="Informal Business"/>
    <s v="KENBIM"/>
  </r>
  <r>
    <s v="VPA6"/>
    <s v="KE-UAS-1811-18102"/>
    <x v="1"/>
    <s v=""/>
    <s v="1st October,2018"/>
    <d v="2018-10-01T00:00:00"/>
    <s v="15th November,2018"/>
    <d v="2018-11-15T00:00:00"/>
    <s v="Kangogo Veronicah"/>
    <s v="Female"/>
    <s v="99999"/>
    <s v="721294050"/>
    <s v="721294050"/>
    <s v=""/>
    <s v=""/>
    <n v="35.290889999999997"/>
    <n v="0.58328500000000005"/>
    <s v="Uasin Gishu"/>
    <s v="Soy"/>
    <s v="Kimumu"/>
    <s v="Crowel"/>
    <x v="2"/>
    <s v="Matthew Kemboi"/>
    <s v="Mathew Kemboi"/>
    <s v="722819916"/>
    <s v="Informal Business"/>
    <s v="KENBIM"/>
  </r>
  <r>
    <s v="VPA6"/>
    <s v="KE-MAK-1811-23480"/>
    <x v="1"/>
    <s v=""/>
    <s v="22nd October,2018"/>
    <d v="2018-10-22T00:00:00"/>
    <s v="24th November,2018"/>
    <d v="2018-11-24T00:00:00"/>
    <s v="Mutua Charles Mutua"/>
    <s v="Male"/>
    <s v="25362835"/>
    <s v="733464188"/>
    <s v="733464188"/>
    <s v=""/>
    <s v=""/>
    <n v="37.573391999999998"/>
    <n v="-2.114662"/>
    <s v="Makueni"/>
    <s v="Kibwezi East"/>
    <s v="Utini"/>
    <s v="Thuti"/>
    <x v="1"/>
    <s v="John Chege Nyingi"/>
    <s v="John Chege Nyingi"/>
    <s v="723321416"/>
    <s v="Informal Business"/>
    <s v="KENBIM"/>
  </r>
  <r>
    <s v="VPA6"/>
    <s v="KE-KER-1712-26235"/>
    <x v="1"/>
    <s v=""/>
    <s v="9th August,2017"/>
    <d v="2017-08-09T00:00:00"/>
    <s v="15th December,2017"/>
    <d v="2017-12-15T00:00:00"/>
    <s v="Koech Jane"/>
    <s v="Female"/>
    <s v="99999"/>
    <s v="0710122172"/>
    <s v="710122172"/>
    <s v=""/>
    <s v=""/>
    <n v="35.384652000000003"/>
    <n v="-0.12755"/>
    <s v="Kericho"/>
    <s v="Kipkelion West"/>
    <s v="Kipteris"/>
    <s v="Kipteres"/>
    <x v="7"/>
    <s v="Josphat Langat"/>
    <s v=""/>
    <s v=""/>
    <s v="Informal Business"/>
    <s v="MKD"/>
  </r>
  <r>
    <s v="VPA6"/>
    <s v="KE-KER-1805-26243"/>
    <x v="1"/>
    <s v=""/>
    <s v="23rd February,2018"/>
    <d v="2018-02-23T00:00:00"/>
    <s v="7th May,2018"/>
    <d v="2018-05-07T00:00:00"/>
    <s v="Kirui Anki"/>
    <s v="Female"/>
    <s v="30202699"/>
    <s v="0700256070"/>
    <s v="700256070"/>
    <s v=""/>
    <s v=""/>
    <n v="35.388767999999999"/>
    <n v="-0.11741799999999999"/>
    <s v="Kericho"/>
    <s v="Kipkelion West"/>
    <s v="Kipteris"/>
    <s v="Kaptuiya"/>
    <x v="7"/>
    <s v="Agnes Koech"/>
    <s v="Agnes Koech"/>
    <s v=""/>
    <s v="Informal Business"/>
    <s v="MKD"/>
  </r>
  <r>
    <s v="VPA6"/>
    <s v="KE-KER-1711-26241"/>
    <x v="0"/>
    <s v="Grievance"/>
    <s v="23rd July,2017"/>
    <d v="2017-07-23T00:00:00"/>
    <s v="15th November,2017"/>
    <d v="2017-11-15T00:00:00"/>
    <s v="Kirui Faith"/>
    <s v="Female"/>
    <s v="99999"/>
    <s v="0795546746"/>
    <s v="795546746"/>
    <s v=""/>
    <s v=""/>
    <n v="35.388857000000002"/>
    <n v="-0.117983"/>
    <s v="Kericho"/>
    <s v="Kipkelion West"/>
    <s v="Kipteris"/>
    <s v="Kaptuiya"/>
    <x v="7"/>
    <s v="Joyce Tonui"/>
    <s v="Joyce Tanui"/>
    <s v="792504428"/>
    <s v="Informal Business"/>
    <s v="MKD"/>
  </r>
  <r>
    <s v="VPA6"/>
    <s v="KE-KER-1803-26242"/>
    <x v="1"/>
    <s v=""/>
    <s v="23rd December,2017"/>
    <d v="2017-12-23T00:00:00"/>
    <s v="15th March,2018"/>
    <d v="2018-03-15T00:00:00"/>
    <s v="Biegon Priscilla"/>
    <s v="Female"/>
    <s v="99999"/>
    <s v="0723791696"/>
    <s v="723791696"/>
    <s v=""/>
    <s v=""/>
    <n v="35.384182000000003"/>
    <n v="-0.124663"/>
    <s v="Kericho"/>
    <s v="Kipkelion West"/>
    <s v="Kipteris"/>
    <s v="Kipteres"/>
    <x v="7"/>
    <s v="Benard Kirui"/>
    <s v="Null"/>
    <s v=""/>
    <s v="Informal Business"/>
    <s v="MKD"/>
  </r>
  <r>
    <s v="VPA6"/>
    <s v="KE-KER-1712-26228"/>
    <x v="1"/>
    <s v=""/>
    <s v="21st September,2017"/>
    <d v="2017-09-21T00:00:00"/>
    <s v="27th December,2017"/>
    <d v="2017-12-27T00:00:00"/>
    <s v="Ruttoh Elizabeth"/>
    <s v="Female"/>
    <s v="99999"/>
    <s v="0728891907"/>
    <s v="728891907"/>
    <s v=""/>
    <s v=""/>
    <n v="35.383932000000001"/>
    <n v="-0.12141"/>
    <s v="Kericho"/>
    <s v="Kipkelion West"/>
    <s v="Kipteris"/>
    <s v="Kipteres"/>
    <x v="7"/>
    <s v="Benard Kirui"/>
    <s v=""/>
    <s v=""/>
    <s v="Informal Business"/>
    <s v="MKD"/>
  </r>
  <r>
    <s v="VPA6"/>
    <s v="KE-KER-1709-26229"/>
    <x v="2"/>
    <s v="Abandoned"/>
    <s v="23rd May,2017"/>
    <d v="2017-05-23T00:00:00"/>
    <s v="15th September,2017"/>
    <d v="2017-09-15T00:00:00"/>
    <s v="Koe Ann"/>
    <s v="Female"/>
    <s v="99999"/>
    <s v="0729564324"/>
    <s v="729564324"/>
    <s v=""/>
    <s v=""/>
    <n v="35.382677999999999"/>
    <n v="-0.12654799999999999"/>
    <s v="Kericho"/>
    <s v="Kipkelion West"/>
    <s v="Kipteris"/>
    <s v="Kipteres"/>
    <x v="7"/>
    <s v="Benard Kirui"/>
    <s v=""/>
    <s v=""/>
    <s v="Informal Business"/>
    <s v="MKD"/>
  </r>
  <r>
    <s v="VPA6"/>
    <s v="KE-KER-1802-26222"/>
    <x v="1"/>
    <s v=""/>
    <s v="23rd November,2017"/>
    <d v="2017-11-23T00:00:00"/>
    <s v="15th February,2018"/>
    <d v="2018-02-15T00:00:00"/>
    <s v="Kirui Sally"/>
    <s v="Female"/>
    <s v="13035917"/>
    <s v="716043490"/>
    <s v="716043490"/>
    <s v=""/>
    <s v=""/>
    <n v="35.384874000000003"/>
    <n v="-0.12581100000000001"/>
    <s v="Kericho"/>
    <s v="Kipkelion West"/>
    <s v="Kipteris"/>
    <s v="Kipteres"/>
    <x v="7"/>
    <s v="Benard Kirui"/>
    <s v="Null"/>
    <s v=""/>
    <s v="Informal Business"/>
    <s v="MKD"/>
  </r>
  <r>
    <s v="VPA6"/>
    <s v="KE-KER-1803-26224"/>
    <x v="1"/>
    <s v=""/>
    <s v="13th December,2017"/>
    <d v="2017-12-13T00:00:00"/>
    <s v="15th March,2018"/>
    <d v="2018-03-15T00:00:00"/>
    <s v="Chumo Ann"/>
    <s v="Female"/>
    <s v="27853047"/>
    <s v="0729692174"/>
    <s v="729692174"/>
    <s v=""/>
    <s v=""/>
    <n v="35.384529999999998"/>
    <n v="-0.12681300000000001"/>
    <s v="Kericho"/>
    <s v="Kipkelion West"/>
    <s v="Kipteris"/>
    <s v="Kipteres"/>
    <x v="7"/>
    <s v="Benard Kirui"/>
    <s v="Null"/>
    <s v=""/>
    <s v="Informal Business"/>
    <s v="MKD"/>
  </r>
  <r>
    <s v="VPA6"/>
    <s v="KE-KER-1706-25272"/>
    <x v="1"/>
    <s v=""/>
    <s v="17th March,2017"/>
    <d v="2017-03-17T00:00:00"/>
    <s v="15th June,2017"/>
    <d v="2017-06-15T00:00:00"/>
    <s v="Kirui Janet"/>
    <s v="Female"/>
    <s v="6245923"/>
    <s v="715975491"/>
    <s v="715975491"/>
    <s v=""/>
    <s v=""/>
    <n v="35.385038000000002"/>
    <n v="-0.136518"/>
    <s v="Kericho"/>
    <s v="Kipkelion West"/>
    <s v="Kipteris"/>
    <s v="Kapngetuny"/>
    <x v="7"/>
    <s v="Stanley Mutai"/>
    <s v=""/>
    <s v=""/>
    <s v="Informal Business"/>
    <s v="MKD"/>
  </r>
  <r>
    <s v="VPA6"/>
    <s v="KE-NAK-1805-26047"/>
    <x v="1"/>
    <s v=""/>
    <s v="12th April,2018"/>
    <d v="2018-04-12T00:00:00"/>
    <s v="5th May,2018"/>
    <d v="2018-05-05T00:00:00"/>
    <s v="Stephen Kuria Mwangi"/>
    <s v="Male"/>
    <s v="800207"/>
    <s v="722538726"/>
    <s v="722538726"/>
    <s v=""/>
    <s v=""/>
    <n v="36.105939999999997"/>
    <n v="-2.8885000000000001E-2"/>
    <s v="Nakuru"/>
    <s v="Rongai"/>
    <s v="Kamukunji"/>
    <s v="Kfa"/>
    <x v="3"/>
    <s v="James Kingori Chege"/>
    <s v="James King'ori Chege"/>
    <s v="724568559"/>
    <s v="Informal Business"/>
    <s v="KENBIM"/>
  </r>
  <r>
    <s v="VPA6"/>
    <s v="KE-NAK-1807-26046"/>
    <x v="1"/>
    <s v=""/>
    <s v="20th June,2018"/>
    <d v="2018-06-20T00:00:00"/>
    <s v="16th July,2018"/>
    <d v="2018-07-16T00:00:00"/>
    <s v="Muthoni Mwangi Pauline"/>
    <s v="Female"/>
    <s v="99999"/>
    <s v="729510154"/>
    <s v="729510154"/>
    <s v=""/>
    <s v="722811609"/>
    <n v="36.101477000000003"/>
    <n v="-2.9045000000000001E-2"/>
    <s v="Nakuru"/>
    <s v="Rongai"/>
    <s v="Arutani"/>
    <s v="Kfa"/>
    <x v="3"/>
    <s v="James Kingori Chege"/>
    <s v="James King'ori Chege"/>
    <s v="724568559"/>
    <s v="Informal Business"/>
    <s v="KENBIM"/>
  </r>
  <r>
    <s v="VPA6"/>
    <s v="KE-KIA-1811-25907"/>
    <x v="1"/>
    <s v=""/>
    <s v="16th November,2018"/>
    <d v="2018-11-16T00:00:00"/>
    <s v="26th November,2018"/>
    <d v="2018-11-26T00:00:00"/>
    <s v="Moses Karanja Nganga"/>
    <s v="Male"/>
    <s v="99999"/>
    <s v="710376055"/>
    <s v="2.55E+11"/>
    <s v=""/>
    <s v=""/>
    <n v="36.841777"/>
    <n v="-1.0727409999999999"/>
    <s v="Kiambu"/>
    <s v="Githunguri"/>
    <s v="Kwamuthai"/>
    <s v="Kiambururu"/>
    <x v="0"/>
    <s v="Joseph Ndua Tatu"/>
    <s v="Joseph Ndua Tatu"/>
    <s v="254716374871"/>
    <s v="Informal Business"/>
    <s v="KENBIM"/>
  </r>
  <r>
    <s v="VPA6"/>
    <s v="KE-KIA-1804-25905"/>
    <x v="1"/>
    <s v=""/>
    <s v="27th February,2018"/>
    <d v="2018-02-27T00:00:00"/>
    <s v="18th April,2018"/>
    <d v="2018-04-18T00:00:00"/>
    <s v="Mbugua Susan Wangoi"/>
    <s v="Female"/>
    <s v="25005488"/>
    <s v="721780811"/>
    <s v="721780811"/>
    <s v=""/>
    <s v="723752546"/>
    <n v="36.796337000000001"/>
    <n v="-0.88093299999999997"/>
    <s v="Kiambu"/>
    <s v="Gatundu North"/>
    <s v="Githovokoni"/>
    <s v="Gakoe"/>
    <x v="2"/>
    <s v="Geoffrey K Gitau"/>
    <s v="Geoffrey Gitau"/>
    <s v="714881763"/>
    <s v="Informal Business"/>
    <s v="KENBIM"/>
  </r>
  <r>
    <s v="VPA6"/>
    <s v="KE-MUR-1811-24898"/>
    <x v="1"/>
    <s v=""/>
    <s v="10th October,2018"/>
    <d v="2018-10-10T00:00:00"/>
    <s v="22nd November,2018"/>
    <d v="2018-11-22T00:00:00"/>
    <s v="Mwangi Benson Karonga"/>
    <s v="Male"/>
    <s v="99999"/>
    <s v="729346154"/>
    <s v="729346154"/>
    <s v=""/>
    <s v="711391195"/>
    <n v="37.019167000000003"/>
    <n v="-0.73563900000000004"/>
    <s v="Murang'a"/>
    <s v="Kahuro"/>
    <s v="Kahuro"/>
    <s v="Githunguri"/>
    <x v="2"/>
    <s v="Gilbert Mwangi Gitau"/>
    <s v="Gilbert Mwangi"/>
    <s v="714125753"/>
    <s v="Informal Business"/>
    <s v="KENBIM"/>
  </r>
  <r>
    <s v="VPA6"/>
    <s v="KE-MUR-1811-24896"/>
    <x v="1"/>
    <s v=""/>
    <s v="9th September,2018"/>
    <d v="2018-09-09T00:00:00"/>
    <s v="13th November,2018"/>
    <d v="2018-11-13T00:00:00"/>
    <s v="Njoroge Simon Muturi"/>
    <s v="Male"/>
    <s v="99999"/>
    <s v="725741068"/>
    <s v="725741068"/>
    <s v=""/>
    <s v="728827864"/>
    <n v="36.859473000000001"/>
    <n v="-0.78215699999999999"/>
    <s v="Murang'a"/>
    <s v="Kandara"/>
    <s v="Kangari"/>
    <s v="Mairi"/>
    <x v="1"/>
    <s v="Washington Mwangi"/>
    <s v="Washington Mwangi Muinuki"/>
    <s v="725344246"/>
    <s v="Informal Business"/>
    <s v="KENBIM"/>
  </r>
  <r>
    <s v="VPA6"/>
    <s v="KE-MUR-1811-24897"/>
    <x v="1"/>
    <s v=""/>
    <s v="10th October,2018"/>
    <d v="2018-10-10T00:00:00"/>
    <s v="13th November,2018"/>
    <d v="2018-11-13T00:00:00"/>
    <s v="Mwangi Alban Peter"/>
    <s v="Male"/>
    <s v="99999"/>
    <s v="705924296"/>
    <s v="705924296"/>
    <s v=""/>
    <s v="721475383"/>
    <n v="36.998882000000002"/>
    <n v="-0.71173600000000004"/>
    <s v="Murang'a"/>
    <s v="Kangema"/>
    <s v="Gathinja"/>
    <s v="Koimbe"/>
    <x v="1"/>
    <s v="Washington Mwangi"/>
    <s v="Washington Mwangi Muinuki"/>
    <s v="725344246"/>
    <s v="Informal Business"/>
    <s v="KENBIM"/>
  </r>
  <r>
    <s v="VPA6"/>
    <s v="KE-KAJ-1809-24369"/>
    <x v="1"/>
    <s v=""/>
    <s v="25th July,2018"/>
    <d v="2018-07-25T00:00:00"/>
    <s v="8th September,2018"/>
    <d v="2018-09-08T00:00:00"/>
    <s v="Muturi (2) Samwel"/>
    <s v="Male"/>
    <s v="11275766"/>
    <s v="722831266"/>
    <s v="722831266"/>
    <s v=""/>
    <s v=""/>
    <n v="37.580804999999998"/>
    <n v="-2.957443"/>
    <s v="Kajiado"/>
    <s v="Loitokitok"/>
    <s v="Ilasit"/>
    <s v="Olkaria"/>
    <x v="1"/>
    <s v="Peter Kiniu"/>
    <s v="Peter Mbithi Kiniu"/>
    <s v="724261558"/>
    <s v="Informal Business"/>
    <s v="MKD"/>
  </r>
  <r>
    <s v="VPA6"/>
    <s v="KE-KAJ-1810-24370"/>
    <x v="1"/>
    <s v=""/>
    <s v="20th September,2018"/>
    <d v="2018-09-20T00:00:00"/>
    <s v="10th October,2018"/>
    <d v="2018-10-10T00:00:00"/>
    <s v="Moraa Anastasia"/>
    <s v="Female"/>
    <s v="99999"/>
    <s v="724532967"/>
    <s v="724532967"/>
    <s v=""/>
    <s v=""/>
    <n v="37.502110000000002"/>
    <n v="-2.907705"/>
    <s v="Kajiado"/>
    <s v="Loitokitok"/>
    <s v="Kuku"/>
    <s v="Enkariakronkena"/>
    <x v="2"/>
    <s v="Isaiya Moran"/>
    <s v="Isaiya Moran"/>
    <s v="710750045"/>
    <s v="Informal Business"/>
    <s v="KENBIM"/>
  </r>
  <r>
    <s v="VPA6"/>
    <s v="KE-KAJ-1811-23061"/>
    <x v="0"/>
    <s v="Grievance"/>
    <s v="24th October,2018"/>
    <d v="2018-10-24T00:00:00"/>
    <s v="29th November,2018"/>
    <d v="2018-11-29T00:00:00"/>
    <s v="Mwangi Gerad Nganga"/>
    <s v="Male"/>
    <s v="11419605"/>
    <s v="722950071"/>
    <s v="2.55E+11"/>
    <s v=""/>
    <s v="2.55E+11"/>
    <n v="36.750658000000001"/>
    <n v="-1.511088"/>
    <s v="Kajiado"/>
    <s v="Kajiado North"/>
    <s v="Keekonyoki"/>
    <s v="Ngaruya"/>
    <x v="3"/>
    <s v="Joram Gathogo Mutahi"/>
    <s v="Joram Gathogo Mutahi"/>
    <s v="254723684776"/>
    <s v="Informal Business"/>
    <s v="MKD"/>
  </r>
  <r>
    <s v="VPA6"/>
    <s v="KE-NYA-1811-24418"/>
    <x v="1"/>
    <s v=""/>
    <s v="17th October,2018"/>
    <d v="2018-10-17T00:00:00"/>
    <s v="28th November,2018"/>
    <d v="2018-11-28T00:00:00"/>
    <s v="Gichomo Mary Wambui"/>
    <s v="Female"/>
    <s v="24502545"/>
    <s v="714681509"/>
    <s v="2.55E+11"/>
    <s v=""/>
    <s v=""/>
    <n v="36.621613000000004"/>
    <n v="-0.64265499999999998"/>
    <s v="Nyandarua"/>
    <s v="North Kinangop"/>
    <s v="Gathara"/>
    <s v="Kinyahwe"/>
    <x v="2"/>
    <s v="Anthony Ndungu Kamau"/>
    <s v="Anthony Ndungu Kamau"/>
    <s v="254722878722"/>
    <s v="Informal Business"/>
    <s v="MKD"/>
  </r>
  <r>
    <s v="VPA6"/>
    <s v="KE-NYE-1811-23063"/>
    <x v="1"/>
    <s v=""/>
    <s v="26th November,2018"/>
    <d v="2018-11-26T00:00:00"/>
    <s v="30th November,2018"/>
    <d v="2018-11-30T00:00:00"/>
    <s v="Michalicha Hezron Wachira"/>
    <s v="Male"/>
    <s v="99999"/>
    <s v="723517263"/>
    <s v="723517263"/>
    <s v=""/>
    <s v="729030803"/>
    <n v="36.959657"/>
    <n v="-0.35769499999999999"/>
    <s v="Nyeri"/>
    <s v="Kieni West"/>
    <s v="Mweiga"/>
    <s v="Samaki"/>
    <x v="0"/>
    <s v="Joram Gathogo Mutahi"/>
    <s v="Joram Gathogo Mutahi"/>
    <s v="723684776"/>
    <s v="Informal Business"/>
    <s v="MKD"/>
  </r>
  <r>
    <s v="VPA6"/>
    <s v="KE-NYA-1812-24419"/>
    <x v="1"/>
    <s v=""/>
    <s v="8th July,2018"/>
    <d v="2018-07-08T00:00:00"/>
    <s v="1st December,2018"/>
    <d v="2018-12-01T00:00:00"/>
    <s v="Njoronge David Ngaruiya"/>
    <s v="Male"/>
    <s v="8757638"/>
    <s v="795633811"/>
    <s v="2.55E+11"/>
    <s v=""/>
    <s v=""/>
    <n v="36.488342000000003"/>
    <n v="-0.33101700000000001"/>
    <s v="Nyandarua"/>
    <s v="Kipipiri"/>
    <s v="Wanjohi"/>
    <s v="Mutenguri"/>
    <x v="3"/>
    <s v="Anthony Ndungu Kamau"/>
    <s v="Anthony Ndungu Kamau"/>
    <s v="254722878722"/>
    <s v="Informal Business"/>
    <s v="MKD"/>
  </r>
  <r>
    <s v="VPA6"/>
    <s v="KE-KER-1807-25388"/>
    <x v="1"/>
    <s v=""/>
    <s v="30th March,2018"/>
    <d v="2018-03-30T00:00:00"/>
    <s v="10th July,2018"/>
    <d v="2018-07-10T00:00:00"/>
    <s v="Milgo Alice"/>
    <s v="Female"/>
    <s v="30832409"/>
    <s v="727673784"/>
    <s v="727673784"/>
    <s v=""/>
    <s v=""/>
    <n v="35.384799000000001"/>
    <n v="-0.11536399999999999"/>
    <s v="Kericho"/>
    <s v="Kipkelion West"/>
    <s v="Kipteris"/>
    <s v="Korosyot"/>
    <x v="7"/>
    <s v="Geoffrey  Chumba"/>
    <s v="Geoffrey Chumba"/>
    <s v=""/>
    <s v="Informal Business"/>
    <s v="MKD"/>
  </r>
  <r>
    <s v="VPA6"/>
    <s v="KE-KER-1801-25277"/>
    <x v="1"/>
    <s v=""/>
    <s v="20th September,2017"/>
    <d v="2017-09-20T00:00:00"/>
    <s v="15th January,2018"/>
    <d v="2018-01-15T00:00:00"/>
    <s v="Rono Florence"/>
    <s v="Female"/>
    <s v="99999"/>
    <s v="703742460"/>
    <s v="703742460"/>
    <s v=""/>
    <s v=""/>
    <n v="35.384971"/>
    <n v="-0.123542"/>
    <s v="Kericho"/>
    <s v="Kipkelion West"/>
    <s v="Kipteres"/>
    <s v="Kipteres"/>
    <x v="7"/>
    <s v="Wesley Kipyegon"/>
    <s v="Wesley Kipyegon"/>
    <s v=""/>
    <s v="Informal Business"/>
    <s v="MKD"/>
  </r>
  <r>
    <s v="VPA6"/>
    <s v="KE-KER-1712-25280"/>
    <x v="1"/>
    <s v=""/>
    <s v="23rd August,2017"/>
    <d v="2017-08-23T00:00:00"/>
    <s v="15th December,2017"/>
    <d v="2017-12-15T00:00:00"/>
    <s v="Bartai Daisy"/>
    <s v="Female"/>
    <s v="30789294"/>
    <s v="0765822624"/>
    <s v="765822624"/>
    <s v=""/>
    <s v=""/>
    <n v="35.387981000000003"/>
    <n v="-0.121861"/>
    <s v="Kericho"/>
    <s v="Kipkelion West"/>
    <s v="Kipteris"/>
    <s v="Kipteres"/>
    <x v="7"/>
    <s v="Josphat Langat"/>
    <s v="Josphat"/>
    <s v=""/>
    <s v="Informal Business"/>
    <s v="MKD"/>
  </r>
  <r>
    <s v="VPA6"/>
    <s v="KE-KER-1709-25297"/>
    <x v="1"/>
    <s v=""/>
    <s v="5th June,2017"/>
    <d v="2017-06-05T00:00:00"/>
    <s v="5th September,2017"/>
    <d v="2017-09-05T00:00:00"/>
    <s v="Kikwai Milka"/>
    <s v="Female"/>
    <s v="28616476"/>
    <s v="0704830311"/>
    <s v="704830311"/>
    <s v=""/>
    <s v="728517832"/>
    <n v="35.384329000000001"/>
    <n v="-0.11289399999999999"/>
    <s v="Kericho"/>
    <s v="Kipkelion West"/>
    <s v="Kipteris"/>
    <s v="Korosyot"/>
    <x v="7"/>
    <s v="Benard Kirui"/>
    <s v="Benard Kirui"/>
    <s v=""/>
    <s v="Informal Business"/>
    <s v="MKD"/>
  </r>
  <r>
    <s v="VPA6"/>
    <s v="KE-KER-1803-25285"/>
    <x v="1"/>
    <s v=""/>
    <s v="27th November,2017"/>
    <d v="2017-11-27T00:00:00"/>
    <s v="15th March,2018"/>
    <d v="2018-03-15T00:00:00"/>
    <s v="Koskei Dinah"/>
    <s v="Female"/>
    <s v="5235203"/>
    <s v="728770421"/>
    <s v="728770421"/>
    <s v=""/>
    <s v=""/>
    <n v="35.385227"/>
    <n v="-0.10876"/>
    <s v="Kericho"/>
    <s v="Kipkelion West"/>
    <s v="Kipteris"/>
    <s v="Korosyot"/>
    <x v="7"/>
    <s v="Stanley Mutai"/>
    <s v="Stanley Mutai"/>
    <s v=""/>
    <s v="Informal Business"/>
    <s v="MKD"/>
  </r>
  <r>
    <s v="VPA6"/>
    <s v="KE-KER-1711-25306"/>
    <x v="1"/>
    <s v=""/>
    <s v="19th September,2017"/>
    <d v="2017-09-19T00:00:00"/>
    <s v="18th November,2017"/>
    <d v="2017-11-18T00:00:00"/>
    <s v="Chumba Lydia"/>
    <s v="Female"/>
    <s v="31151628"/>
    <s v="708225014"/>
    <s v="708225014"/>
    <s v=""/>
    <s v=""/>
    <n v="35.389301000000003"/>
    <n v="-0.115382"/>
    <s v="Kericho"/>
    <s v="Kipkelion West"/>
    <s v="Kipteris"/>
    <s v="Kaptuiya"/>
    <x v="7"/>
    <s v="Geoffrey  Chumba"/>
    <s v="Geoffrey Chumba"/>
    <s v=""/>
    <s v="Informal Business"/>
    <s v="MKD"/>
  </r>
  <r>
    <s v="VPA6"/>
    <s v="KE-KER-1709-25279"/>
    <x v="1"/>
    <s v=""/>
    <s v="20th June,2017"/>
    <d v="2017-06-20T00:00:00"/>
    <s v="15th September,2017"/>
    <d v="2017-09-15T00:00:00"/>
    <s v="Cheruiyot Betty"/>
    <s v="Female"/>
    <s v="21730431"/>
    <s v="724312202"/>
    <s v="724312202"/>
    <s v=""/>
    <s v=""/>
    <n v="35.385995000000001"/>
    <n v="-0.122764"/>
    <s v="Kericho"/>
    <s v="Kipkelion West"/>
    <s v="Kipteris"/>
    <s v="Kipteris"/>
    <x v="7"/>
    <s v="Josphat Langat"/>
    <s v="Josphat Langat"/>
    <s v=""/>
    <s v="Informal Business"/>
    <s v="MKD"/>
  </r>
  <r>
    <s v="VPA6"/>
    <s v="KE-KER-1803-25281"/>
    <x v="1"/>
    <s v=""/>
    <s v="23rd December,2017"/>
    <d v="2017-12-23T00:00:00"/>
    <s v="2nd March,2018"/>
    <d v="2018-03-02T00:00:00"/>
    <s v="Bartai Jane"/>
    <s v="Female"/>
    <s v="13103312"/>
    <s v="713307085"/>
    <s v="713307085"/>
    <s v=""/>
    <s v=""/>
    <n v="35.387875000000001"/>
    <n v="-0.122644"/>
    <s v="Kericho"/>
    <s v="Kipkelion West"/>
    <s v="Kipteris"/>
    <s v="Kimugul"/>
    <x v="7"/>
    <s v="Geoffrey  Chumba"/>
    <s v="Geoffrey Chumba"/>
    <s v=""/>
    <s v="Informal Business"/>
    <s v="MKD"/>
  </r>
  <r>
    <s v="VPA6"/>
    <s v="KE-KER-1807-25386"/>
    <x v="1"/>
    <s v=""/>
    <s v="14th April,2018"/>
    <d v="2018-04-14T00:00:00"/>
    <s v="4th July,2018"/>
    <d v="2018-07-04T00:00:00"/>
    <s v="Byomdo Jane"/>
    <s v="Female"/>
    <s v="7626380"/>
    <s v="0712401726"/>
    <s v="712401726"/>
    <s v=""/>
    <s v=""/>
    <n v="35.385852"/>
    <n v="-0.115935"/>
    <s v="Kericho"/>
    <s v="Kipkelion West"/>
    <s v="Kipteris"/>
    <s v="Korosyot"/>
    <x v="7"/>
    <s v="Benjamin Cheruiyot"/>
    <s v="Benjamin Cheruiyot"/>
    <s v=""/>
    <s v="Informal Business"/>
    <s v="MKD"/>
  </r>
  <r>
    <s v="VPA6"/>
    <s v="KE-KER-1711-25308"/>
    <x v="1"/>
    <s v=""/>
    <s v="25th July,2017"/>
    <d v="2017-07-25T00:00:00"/>
    <s v="16th November,2017"/>
    <d v="2017-11-16T00:00:00"/>
    <s v="Koros Nancy"/>
    <s v="Female"/>
    <s v="99999"/>
    <s v="715110890"/>
    <s v="715110890"/>
    <s v=""/>
    <s v=""/>
    <n v="35.391103000000001"/>
    <n v="-0.11117100000000001"/>
    <s v="Kericho"/>
    <s v="Kipkelion West"/>
    <s v="Kipteris"/>
    <s v="Kaptuiya"/>
    <x v="7"/>
    <s v="Wesley Kipyegon"/>
    <s v="Wesley Kipyegon"/>
    <s v=""/>
    <s v="Informal Business"/>
    <s v="MKD"/>
  </r>
  <r>
    <s v="VPA6"/>
    <s v="KE-KER-1709-25307"/>
    <x v="1"/>
    <s v=""/>
    <s v="1st June,2017"/>
    <d v="2017-06-01T00:00:00"/>
    <s v="15th September,2017"/>
    <d v="2017-09-15T00:00:00"/>
    <s v="Ngeno Susan"/>
    <s v="Female"/>
    <s v="33890116"/>
    <s v="796199102"/>
    <s v="796199102"/>
    <s v=""/>
    <s v=""/>
    <n v="35.391827999999997"/>
    <n v="-0.112139"/>
    <s v="Kericho"/>
    <s v="Kipkelion West"/>
    <s v="Kipteris"/>
    <s v="Kaptuiya"/>
    <x v="7"/>
    <s v="Wesley Kipyegon"/>
    <s v="Wesley Kipyegon"/>
    <s v=""/>
    <s v="Informal Business"/>
    <s v="MKD"/>
  </r>
  <r>
    <s v="VPA6"/>
    <s v="KE-KER-1712-25278"/>
    <x v="1"/>
    <s v=""/>
    <s v="3rd August,2017"/>
    <d v="2017-08-03T00:00:00"/>
    <s v="15th December,2017"/>
    <d v="2017-12-15T00:00:00"/>
    <s v="Rotich Winny"/>
    <s v="Female"/>
    <s v="99999"/>
    <s v="701882010"/>
    <s v="701882010"/>
    <s v=""/>
    <s v=""/>
    <n v="35.386302999999998"/>
    <n v="-0.123348"/>
    <s v="Kericho"/>
    <s v="Kipkelion West"/>
    <s v="Kipteris"/>
    <s v="Kipteres"/>
    <x v="7"/>
    <s v="Josphat Langat"/>
    <s v="Josphat Langat"/>
    <s v=""/>
    <s v="Informal Business"/>
    <s v="MKD"/>
  </r>
  <r>
    <s v="VPA6"/>
    <s v="KE-KER-1803-25282"/>
    <x v="1"/>
    <s v=""/>
    <s v="23rd September,2017"/>
    <d v="2017-09-23T00:00:00"/>
    <s v="2nd March,2018"/>
    <d v="2018-03-02T00:00:00"/>
    <s v="Milgo Salina"/>
    <s v="Female"/>
    <s v="2077718"/>
    <s v="740946958"/>
    <s v="740946958"/>
    <s v=""/>
    <s v=""/>
    <n v="35.380473000000002"/>
    <n v="-0.107667"/>
    <s v="Kericho"/>
    <s v="Kipkelion West"/>
    <s v="Kipteris"/>
    <s v="Korosyot"/>
    <x v="7"/>
    <s v="Stanley Mutai"/>
    <s v="Stanley Mutai"/>
    <s v=""/>
    <s v="Informal Business"/>
    <s v="MKD"/>
  </r>
  <r>
    <s v="VPA6"/>
    <s v="KE-KER-1811-25310"/>
    <x v="1"/>
    <s v=""/>
    <s v="30th August,2018"/>
    <d v="2018-08-30T00:00:00"/>
    <s v="29th November,2018"/>
    <d v="2018-11-29T00:00:00"/>
    <s v="Chumo Rusi"/>
    <s v="Female"/>
    <s v="35739967"/>
    <s v="706115813"/>
    <s v="706115813"/>
    <s v=""/>
    <s v=""/>
    <n v="35.386153999999998"/>
    <n v="-0.13717799999999999"/>
    <s v="Kericho"/>
    <s v="Kipkelion West"/>
    <s v="Kipteris"/>
    <s v="Kabngetuny"/>
    <x v="7"/>
    <s v="Benard Kirui"/>
    <s v="Benard Kirui"/>
    <s v=""/>
    <s v="Informal Business"/>
    <s v="MKD"/>
  </r>
  <r>
    <s v="VPA6"/>
    <s v="KE-KER-1712-25309"/>
    <x v="1"/>
    <s v=""/>
    <s v="22nd August,2017"/>
    <d v="2017-08-22T00:00:00"/>
    <s v="15th December,2017"/>
    <d v="2017-12-15T00:00:00"/>
    <s v="Tororei Joyce"/>
    <s v="Female"/>
    <s v="20183975"/>
    <s v="0724568816"/>
    <s v="724568816"/>
    <s v=""/>
    <s v=""/>
    <n v="35.386069999999997"/>
    <n v="-0.1363"/>
    <s v="Kericho"/>
    <s v="Kipkelion West"/>
    <s v="Kipteris"/>
    <s v="Kabngetuny"/>
    <x v="7"/>
    <s v="Josphat Langat"/>
    <s v="Josphat"/>
    <s v=""/>
    <s v="Informal Business"/>
    <s v="MKD"/>
  </r>
  <r>
    <s v="VPA6"/>
    <s v="KE-KER-1803-26238"/>
    <x v="1"/>
    <s v=""/>
    <s v="7th October,2017"/>
    <d v="2017-10-07T00:00:00"/>
    <s v="15th March,2018"/>
    <d v="2018-03-15T00:00:00"/>
    <s v="Bett Sally C"/>
    <s v="Female"/>
    <s v="26091595"/>
    <s v="705532466"/>
    <s v="705532466"/>
    <s v=""/>
    <s v=""/>
    <n v="35.382618000000001"/>
    <n v="-0.106818"/>
    <s v="Kericho"/>
    <s v="Kipkelion West"/>
    <s v="Kipteris"/>
    <s v="Korosyot"/>
    <x v="3"/>
    <s v="Benard Kirui"/>
    <s v="Benard Kirui"/>
    <s v=""/>
    <s v="Informal Business"/>
    <s v="MKD"/>
  </r>
  <r>
    <s v="VPA6"/>
    <s v="KE-KER-1805-25283"/>
    <x v="1"/>
    <s v=""/>
    <s v="27th February,2018"/>
    <d v="2018-02-27T00:00:00"/>
    <s v="15th May,2018"/>
    <d v="2018-05-15T00:00:00"/>
    <s v="Marindany Mary"/>
    <s v="Female"/>
    <s v="4752286"/>
    <s v="713790329"/>
    <s v="713790329"/>
    <s v=""/>
    <s v=""/>
    <n v="35.386521999999999"/>
    <n v="-0.11644699999999999"/>
    <s v="Kericho"/>
    <s v="Kipkelion West"/>
    <s v="Kipteris"/>
    <s v="Korosyot"/>
    <x v="3"/>
    <s v="Stanley Mutai"/>
    <s v="Stanley Mutai"/>
    <s v=""/>
    <s v="Informal Business"/>
    <s v="MKD"/>
  </r>
  <r>
    <s v="VPA6"/>
    <s v="KE-KER-1709-25389"/>
    <x v="1"/>
    <s v=""/>
    <s v="11th June,2017"/>
    <d v="2017-06-11T00:00:00"/>
    <s v="15th September,2017"/>
    <d v="2017-09-15T00:00:00"/>
    <s v="Siele Rosa"/>
    <s v="Female"/>
    <s v="6606760"/>
    <s v="720209130"/>
    <s v="720209130"/>
    <s v=""/>
    <s v=""/>
    <n v="35.393985999999998"/>
    <n v="-0.14525299999999999"/>
    <s v="Kericho"/>
    <s v="Kipkelion West"/>
    <s v="Kipteris"/>
    <s v="Songonyet"/>
    <x v="7"/>
    <s v="Aron Cheruiyot"/>
    <s v="Aron Cheruiyot"/>
    <s v=""/>
    <s v="Informal Business"/>
    <s v="MKD"/>
  </r>
  <r>
    <s v="VPA6"/>
    <s v="KE-KER-1711-25312"/>
    <x v="1"/>
    <s v=""/>
    <s v="30th September,2017"/>
    <d v="2017-09-30T00:00:00"/>
    <s v="15th November,2017"/>
    <d v="2017-11-15T00:00:00"/>
    <s v="Rotich Elizabeth Chelangat"/>
    <s v="Female"/>
    <s v="1766599"/>
    <s v="702601697"/>
    <s v="702601697"/>
    <s v=""/>
    <s v=""/>
    <n v="35.393715999999998"/>
    <n v="-0.114983"/>
    <s v="Kericho"/>
    <s v="Kipkelion West"/>
    <s v="Kipteris"/>
    <s v="Kaptuiya"/>
    <x v="7"/>
    <s v="Joyce Tonui"/>
    <s v="Joyce Tonui"/>
    <s v=""/>
    <s v="Informal Business"/>
    <s v="MKD"/>
  </r>
  <r>
    <s v="VPA6"/>
    <s v="KE-KER-1703-25385"/>
    <x v="1"/>
    <s v=""/>
    <s v="17th January,2017"/>
    <d v="2017-01-17T00:00:00"/>
    <s v="2nd March,2017"/>
    <d v="2017-03-02T00:00:00"/>
    <s v="Kirui Christine Chebii"/>
    <s v="Female"/>
    <s v="99999"/>
    <s v="0725393915"/>
    <s v="725393915"/>
    <s v=""/>
    <s v=""/>
    <n v="35.385176000000001"/>
    <n v="-0.10725800000000001"/>
    <s v="Kericho"/>
    <s v="Kipkelion West"/>
    <s v="Kipteris"/>
    <s v="Korosyot"/>
    <x v="7"/>
    <s v="Joyce Tonui"/>
    <s v="Joyce Tonui"/>
    <s v=""/>
    <s v="Informal Business"/>
    <s v="MKD"/>
  </r>
  <r>
    <s v="VPA6"/>
    <s v="KE-KER-1801-25382"/>
    <x v="2"/>
    <s v="Abandoned"/>
    <s v="31st October,2017"/>
    <d v="2017-10-31T00:00:00"/>
    <s v="18th January,2018"/>
    <d v="2018-01-18T00:00:00"/>
    <s v="Rotich Janeth"/>
    <s v="Female"/>
    <s v="20247604"/>
    <s v="0726413998"/>
    <s v="726413998"/>
    <s v=""/>
    <s v=""/>
    <n v="35.389087000000004"/>
    <n v="-0.116231"/>
    <s v="Kericho"/>
    <s v="Kipkelion West"/>
    <s v="Kipteris"/>
    <s v="Kaptuiya"/>
    <x v="7"/>
    <s v="Joyce Tonui"/>
    <s v="Joyce Tonui"/>
    <s v=""/>
    <s v="Informal Business"/>
    <s v="MKD"/>
  </r>
  <r>
    <s v="VPA6"/>
    <s v="KE-KER-1711-25311"/>
    <x v="1"/>
    <s v=""/>
    <s v="25th August,2017"/>
    <d v="2017-08-25T00:00:00"/>
    <s v="15th November,2017"/>
    <d v="2017-11-15T00:00:00"/>
    <s v="Chumoh Eddy Chepkirui"/>
    <s v="Female"/>
    <s v="20596615"/>
    <s v="724318917"/>
    <s v="724318917"/>
    <s v=""/>
    <s v=""/>
    <n v="35.392563000000003"/>
    <n v="-0.114285"/>
    <s v="Kericho"/>
    <s v="Kipkelion West"/>
    <s v="Kipteris"/>
    <s v="Kaptuiya"/>
    <x v="7"/>
    <s v="Joyce Tonui"/>
    <s v="Joyce Tonui"/>
    <s v=""/>
    <s v="Informal Business"/>
    <s v="MKD"/>
  </r>
  <r>
    <s v="VPA6"/>
    <s v="KE-KER-1709-25383"/>
    <x v="1"/>
    <s v=""/>
    <s v="30th July,2017"/>
    <d v="2017-07-30T00:00:00"/>
    <s v="15th September,2017"/>
    <d v="2017-09-15T00:00:00"/>
    <s v="Kemboi Irene"/>
    <s v="Female"/>
    <s v="24804181"/>
    <s v="722884326"/>
    <s v="722884326"/>
    <s v=""/>
    <s v=""/>
    <n v="35.394495999999997"/>
    <n v="-0.113649"/>
    <s v="Kericho"/>
    <s v="Kipkelion West"/>
    <s v="Kipteris"/>
    <s v="Kaptuiya"/>
    <x v="7"/>
    <s v="Joyce Tonui"/>
    <s v="Joyce Tonui"/>
    <s v=""/>
    <s v="Informal Business"/>
    <s v="MKD"/>
  </r>
  <r>
    <s v="VPA6"/>
    <s v="KE-KER-1810-25296"/>
    <x v="1"/>
    <s v=""/>
    <s v="27th June,2018"/>
    <d v="2018-06-27T00:00:00"/>
    <s v="24th October,2018"/>
    <d v="2018-10-24T00:00:00"/>
    <s v="Kitur Esther"/>
    <s v="Female"/>
    <s v="99999"/>
    <s v="723678054"/>
    <s v="723678054"/>
    <s v=""/>
    <s v=""/>
    <n v="35.384343000000001"/>
    <n v="-0.11340799999999999"/>
    <s v="Kericho"/>
    <s v="Kipkelion West"/>
    <s v="Kipteris"/>
    <s v="Korosyot"/>
    <x v="7"/>
    <s v="Wesley Kipyegon"/>
    <s v="Wesley Kipyegon"/>
    <s v=""/>
    <s v="Informal Business"/>
    <s v="MKD"/>
  </r>
  <r>
    <s v="VPA6"/>
    <s v="KE-KER-1801-25293"/>
    <x v="1"/>
    <s v=""/>
    <s v="29th October,2017"/>
    <d v="2017-10-29T00:00:00"/>
    <s v="18th January,2018"/>
    <d v="2018-01-18T00:00:00"/>
    <s v="Bor Janet"/>
    <s v="Female"/>
    <s v="99999"/>
    <s v="729593098"/>
    <s v="729593098"/>
    <s v=""/>
    <s v=""/>
    <n v="35.400776999999998"/>
    <n v="-0.105697"/>
    <s v="Kericho"/>
    <s v="Kipkelion West"/>
    <s v="Kipteris"/>
    <s v="Ndubusat"/>
    <x v="7"/>
    <s v="Agnes Koech"/>
    <s v="Agnes Koech"/>
    <s v=""/>
    <s v="Informal Business"/>
    <s v="MKD"/>
  </r>
  <r>
    <s v="VPA6"/>
    <s v="KE-KER-1706-25271"/>
    <x v="1"/>
    <s v=""/>
    <s v="21st March,2017"/>
    <d v="2017-03-21T00:00:00"/>
    <s v="15th June,2017"/>
    <d v="2017-06-15T00:00:00"/>
    <s v="Chelangat Agnes"/>
    <s v="Female"/>
    <s v="23053997"/>
    <s v="0729861908"/>
    <s v="729861908"/>
    <s v=""/>
    <s v=""/>
    <n v="35.382641999999997"/>
    <n v="-0.146367"/>
    <s v="Kericho"/>
    <s v="Kipkelion West"/>
    <s v="Kipteres"/>
    <s v="Kapngetuny"/>
    <x v="7"/>
    <s v="Geoffrey  Chumba"/>
    <s v="Geoffrey Chumba"/>
    <s v=""/>
    <s v="Informal Business"/>
    <s v="MKD"/>
  </r>
  <r>
    <s v="VPA6"/>
    <s v="KE-KER-1703-25391"/>
    <x v="1"/>
    <s v=""/>
    <s v="30th January,2017"/>
    <d v="2017-01-30T00:00:00"/>
    <s v="15th March,2017"/>
    <d v="2017-03-15T00:00:00"/>
    <s v="Korir Florida"/>
    <s v="Female"/>
    <s v="99999"/>
    <s v="711164949"/>
    <s v="711164949"/>
    <s v=""/>
    <s v=""/>
    <n v="35.385907000000003"/>
    <n v="-0.115205"/>
    <s v="Kericho"/>
    <s v="Kipkelion West"/>
    <s v="Kipteris"/>
    <s v="Korosyot"/>
    <x v="7"/>
    <s v="Geoffrey  Chumba"/>
    <s v="Geoffrey Chumba"/>
    <s v=""/>
    <s v="Informal Business"/>
    <s v="MKD"/>
  </r>
  <r>
    <s v="VPA6"/>
    <s v="KE-KER-1805-25275"/>
    <x v="1"/>
    <s v=""/>
    <s v="15th December,2017"/>
    <d v="2017-12-15T00:00:00"/>
    <s v="15th May,2018"/>
    <d v="2018-05-15T00:00:00"/>
    <s v="Ruto Judy Chepngeno"/>
    <s v="Female"/>
    <s v="32528985"/>
    <s v="723920045"/>
    <s v="723920045"/>
    <s v=""/>
    <s v=""/>
    <n v="35.386603000000001"/>
    <n v="-0.124348"/>
    <s v="Kericho"/>
    <s v="Kipkelion West"/>
    <s v="Kipteris"/>
    <s v="Kimugul"/>
    <x v="7"/>
    <s v="Wesley Kipyegon"/>
    <s v="Wesley Kipyegon"/>
    <s v=""/>
    <s v="Informal Business"/>
    <s v="MKD"/>
  </r>
  <r>
    <s v="VPA6"/>
    <s v="KE-KER-1712-25274"/>
    <x v="1"/>
    <s v=""/>
    <s v="15th September,2017"/>
    <d v="2017-09-15T00:00:00"/>
    <s v="15th December,2017"/>
    <d v="2017-12-15T00:00:00"/>
    <s v="Bett Pascalia"/>
    <s v="Female"/>
    <s v="7626599"/>
    <s v="711340031"/>
    <s v="711340031"/>
    <s v=""/>
    <s v=""/>
    <n v="35.385936999999998"/>
    <n v="-0.12507299999999999"/>
    <s v="Kericho"/>
    <s v="Kipkelion West"/>
    <s v="Kipteris"/>
    <s v="Kimugul"/>
    <x v="7"/>
    <s v="Josphat Langat"/>
    <s v="Josphat Langat"/>
    <s v=""/>
    <s v="Informal Business"/>
    <s v="MKD"/>
  </r>
  <r>
    <s v="VPA6"/>
    <s v="KE-KER-1807-25351"/>
    <x v="1"/>
    <s v=""/>
    <s v="28th March,2018"/>
    <d v="2018-03-28T00:00:00"/>
    <s v="5th July,2018"/>
    <d v="2018-07-05T00:00:00"/>
    <s v="Koskei Marcella"/>
    <s v="Female"/>
    <s v="99999"/>
    <s v="701875626"/>
    <s v="701875626"/>
    <s v=""/>
    <s v=""/>
    <n v="35.394255000000001"/>
    <n v="-0.111208"/>
    <s v="Kericho"/>
    <s v="Kipkelion West"/>
    <s v="Kipteris"/>
    <s v="Kaptuiya"/>
    <x v="7"/>
    <s v="Benard Kirui"/>
    <s v=""/>
    <s v=""/>
    <s v="Informal Business"/>
    <s v="MKD"/>
  </r>
  <r>
    <s v="VPA6"/>
    <s v="KE-KER-1711-25290"/>
    <x v="2"/>
    <s v="Grievance"/>
    <s v="20th August,2017"/>
    <d v="2017-08-20T00:00:00"/>
    <s v="15th November,2017"/>
    <d v="2017-11-15T00:00:00"/>
    <s v="Sigilai Ruth"/>
    <s v="Female"/>
    <s v="7626589"/>
    <s v="702601705"/>
    <s v="702601705"/>
    <s v=""/>
    <s v=""/>
    <n v="35.394359999999999"/>
    <n v="-0.10831200000000001"/>
    <s v="Kericho"/>
    <s v="Kipkelion West"/>
    <s v="Kipteris"/>
    <s v="Kaptuiya"/>
    <x v="7"/>
    <s v="Agnes Koech"/>
    <s v="Agnes Koech"/>
    <s v="728276450"/>
    <s v="Informal Business"/>
    <s v="MKD"/>
  </r>
  <r>
    <s v="VPA6"/>
    <s v="KE-KER-1711-25286"/>
    <x v="1"/>
    <s v=""/>
    <s v="12th August,2017"/>
    <d v="2017-08-12T00:00:00"/>
    <s v="18th November,2017"/>
    <d v="2017-11-18T00:00:00"/>
    <s v="Cheruiyot Ruth Chepkoech"/>
    <s v="Female"/>
    <s v="9726701"/>
    <s v="0757222797"/>
    <s v="757222797"/>
    <s v=""/>
    <s v=""/>
    <n v="35.395555000000002"/>
    <n v="-0.112275"/>
    <s v="Kericho"/>
    <s v="Kipkelion West"/>
    <s v="Kiteris"/>
    <s v="Kaptuiya"/>
    <x v="7"/>
    <s v="Stanley Mutai"/>
    <s v="Stanley Mutai"/>
    <s v="726798608"/>
    <s v="Informal Business"/>
    <s v="MKD"/>
  </r>
  <r>
    <s v="VPA6"/>
    <s v="KE-KER-1811-26226"/>
    <x v="1"/>
    <s v=""/>
    <s v="4th October,2018"/>
    <d v="2018-10-04T00:00:00"/>
    <s v="23rd November,2018"/>
    <d v="2018-11-23T00:00:00"/>
    <s v="Chepngeno Winny"/>
    <s v="Female"/>
    <s v="99999"/>
    <s v="708015478"/>
    <s v="708015478"/>
    <s v=""/>
    <s v=""/>
    <n v="35.388297000000001"/>
    <n v="-0.11786000000000001"/>
    <s v="Kericho"/>
    <s v="Kipkelion West"/>
    <s v="Kipteris"/>
    <s v="Karosyot"/>
    <x v="7"/>
    <s v="Stanley Mutai"/>
    <s v=""/>
    <s v=""/>
    <s v="Informal Business"/>
    <s v="MKD"/>
  </r>
  <r>
    <s v="VPA6"/>
    <s v="KE-KER-1709-25393"/>
    <x v="1"/>
    <s v=""/>
    <s v="30th April,2017"/>
    <d v="2017-04-30T00:00:00"/>
    <s v="15th September,2017"/>
    <d v="2017-09-15T00:00:00"/>
    <s v="Yegon Josephine"/>
    <s v="Female"/>
    <s v="99999"/>
    <s v="723225348"/>
    <s v="723225348"/>
    <s v=""/>
    <s v=""/>
    <n v="35.403557999999997"/>
    <n v="-0.109907"/>
    <s v="Kericho"/>
    <s v="Kipkelion West"/>
    <s v="Kipteris"/>
    <s v="Nbubusat"/>
    <x v="7"/>
    <s v="Aron Cheruiyot"/>
    <s v=""/>
    <s v=""/>
    <s v="Informal Business"/>
    <s v="MKD"/>
  </r>
  <r>
    <s v="VPA6"/>
    <s v="KE-KER-1804-25372"/>
    <x v="1"/>
    <s v=""/>
    <s v="27th January,2016"/>
    <d v="2016-01-27T00:00:00"/>
    <s v="15th April,2018"/>
    <d v="2018-04-15T00:00:00"/>
    <s v="Cheptoo Rose"/>
    <s v="Female"/>
    <s v="13109684"/>
    <s v="0704688209"/>
    <s v="704688209"/>
    <s v=""/>
    <s v=""/>
    <n v="35.402107000000001"/>
    <n v="-0.110795"/>
    <s v="Kericho"/>
    <s v="Kipkelion West"/>
    <s v="Kipteris"/>
    <s v="Nyairobi"/>
    <x v="7"/>
    <s v="Robert Birgen"/>
    <s v="Null"/>
    <s v=""/>
    <s v="Informal Business"/>
    <s v="MKD"/>
  </r>
  <r>
    <s v="VPA6"/>
    <s v="KE-KER-1712-25377"/>
    <x v="1"/>
    <s v=""/>
    <s v="30th July,2017"/>
    <d v="2017-07-30T00:00:00"/>
    <s v="15th December,2017"/>
    <d v="2017-12-15T00:00:00"/>
    <s v="Rono Stella Cherono"/>
    <s v="Female"/>
    <s v="99999"/>
    <s v="713414673"/>
    <s v="713414673"/>
    <s v=""/>
    <s v=""/>
    <n v="35.401049999999998"/>
    <n v="-0.113568"/>
    <s v="Kericho"/>
    <s v="Kipkelion West"/>
    <s v="Kipteris"/>
    <s v="Nyairobi"/>
    <x v="7"/>
    <s v="Benjamin Birgen"/>
    <s v=""/>
    <s v=""/>
    <s v="Informal Business"/>
    <s v="MKD"/>
  </r>
  <r>
    <s v="VPA6"/>
    <s v="KE-KER-1711-25352"/>
    <x v="1"/>
    <s v=""/>
    <s v="12th August,2017"/>
    <d v="2017-08-12T00:00:00"/>
    <s v="17th November,2017"/>
    <d v="2017-11-17T00:00:00"/>
    <s v="Koskei Ireen"/>
    <s v="Female"/>
    <s v="20323506"/>
    <s v="713195877"/>
    <s v="713195877"/>
    <s v=""/>
    <s v="717057810"/>
    <n v="35.394894999999998"/>
    <n v="-0.109545"/>
    <s v="Kericho"/>
    <s v="Kipkelion West"/>
    <s v="Kipteris"/>
    <s v="Kaptuiya"/>
    <x v="7"/>
    <s v="Geoffrey  Chumba"/>
    <s v="Geoffrey Chumba"/>
    <s v="727673784"/>
    <s v="Informal Business"/>
    <s v="MKD"/>
  </r>
  <r>
    <s v="VPA6"/>
    <s v="KE-KER-1711-25376"/>
    <x v="1"/>
    <s v=""/>
    <s v="29th May,2017"/>
    <d v="2017-05-29T00:00:00"/>
    <s v="15th November,2017"/>
    <d v="2017-11-15T00:00:00"/>
    <s v="Tonui Janet"/>
    <s v="Female"/>
    <s v="99999"/>
    <s v="713649627"/>
    <s v="713649627"/>
    <s v=""/>
    <s v=""/>
    <n v="35.400942999999998"/>
    <n v="-9.2661999999999994E-2"/>
    <s v="Kericho"/>
    <s v="Kipkelion West"/>
    <s v="Kipteris"/>
    <s v="Ndubusat"/>
    <x v="7"/>
    <s v="Benjamin Birgen"/>
    <s v=""/>
    <s v=""/>
    <s v="Informal Business"/>
    <s v="MKD"/>
  </r>
  <r>
    <s v="VPA6"/>
    <s v="KE-KER-1811-25288"/>
    <x v="1"/>
    <s v=""/>
    <s v="29th August,2018"/>
    <d v="2018-08-29T00:00:00"/>
    <s v="5th November,2018"/>
    <d v="2018-11-05T00:00:00"/>
    <s v="Yegon Lily"/>
    <s v="Female"/>
    <s v="99999"/>
    <s v="708241313"/>
    <s v="708241313"/>
    <s v=""/>
    <s v=""/>
    <n v="35.396898999999998"/>
    <n v="-0.100844"/>
    <s v="Kericho"/>
    <s v="Kipkelion West"/>
    <s v="Kipteris"/>
    <s v="Ndubusat"/>
    <x v="7"/>
    <s v="Agnes Koech"/>
    <s v=""/>
    <s v=""/>
    <s v="Informal Business"/>
    <s v="MKD"/>
  </r>
  <r>
    <s v="VPA6"/>
    <s v="KE-KER-1711-25394"/>
    <x v="1"/>
    <s v=""/>
    <s v="29th August,2017"/>
    <d v="2017-08-29T00:00:00"/>
    <s v="18th November,2017"/>
    <d v="2017-11-18T00:00:00"/>
    <s v="Langat Ann"/>
    <s v="Female"/>
    <s v="99999"/>
    <s v="0741893521"/>
    <s v="741893521"/>
    <s v=""/>
    <s v=""/>
    <n v="35.399583"/>
    <n v="-0.102002"/>
    <s v="Kericho"/>
    <s v="Kipkelion West"/>
    <s v="Kipteris"/>
    <s v="Ndubusat"/>
    <x v="7"/>
    <s v="Aron cheruiyot"/>
    <s v=""/>
    <s v=""/>
    <s v="Informal Business"/>
    <s v="MKD"/>
  </r>
  <r>
    <s v="VPA6"/>
    <s v="KE-KER-1711-25384"/>
    <x v="1"/>
    <s v=""/>
    <s v="29th July,2017"/>
    <d v="2017-07-29T00:00:00"/>
    <s v="15th November,2017"/>
    <d v="2017-11-15T00:00:00"/>
    <s v="Maritim Ruth Chepchirchir"/>
    <s v="Female"/>
    <s v="2035007"/>
    <s v="0714570543"/>
    <s v="714570543"/>
    <s v=""/>
    <s v=""/>
    <n v="35.395980000000002"/>
    <n v="-9.5942E-2"/>
    <s v="Kericho"/>
    <s v="Kipkelion West"/>
    <s v="Kipteris"/>
    <s v="Ndubusat"/>
    <x v="7"/>
    <s v="Joyce tonui"/>
    <s v=""/>
    <s v=""/>
    <s v="Informal Business"/>
    <s v="MKD"/>
  </r>
  <r>
    <s v="VPA6"/>
    <s v="KE-KER-1807-25304"/>
    <x v="0"/>
    <s v="Grievance"/>
    <s v="28th February,2018"/>
    <d v="2018-02-28T00:00:00"/>
    <s v="4th July,2018"/>
    <d v="2018-07-04T00:00:00"/>
    <s v="Tonui Jane"/>
    <s v="Female"/>
    <s v="20325538"/>
    <s v="711380895"/>
    <s v="711380895"/>
    <s v=""/>
    <s v=""/>
    <n v="35.387568000000002"/>
    <n v="-0.11271"/>
    <s v="Kericho"/>
    <s v="Kipkelion West"/>
    <s v="Kipteris"/>
    <s v="Korosyot"/>
    <x v="7"/>
    <s v="Benjamin Birgen"/>
    <s v="Benjamin Birgen"/>
    <s v="706490066"/>
    <s v="Informal Business"/>
    <s v="MKD"/>
  </r>
  <r>
    <s v="VPA6"/>
    <s v="KE-KER-1807-25305"/>
    <x v="1"/>
    <s v=""/>
    <s v="28th February,2018"/>
    <d v="2018-02-28T00:00:00"/>
    <s v="4th July,2018"/>
    <d v="2018-07-04T00:00:00"/>
    <s v="Too Everline"/>
    <s v="Female"/>
    <s v="25437422"/>
    <s v="711149454"/>
    <s v="711149454"/>
    <s v=""/>
    <s v=""/>
    <n v="35.387647000000001"/>
    <n v="-0.111927"/>
    <s v="Kericho"/>
    <s v="Kipkelion West"/>
    <s v="Kipteris"/>
    <s v="Korosyot"/>
    <x v="7"/>
    <s v="Agnes Koech"/>
    <s v="Agnes Koech"/>
    <s v="728276450"/>
    <s v="Informal Business"/>
    <s v="MKD"/>
  </r>
  <r>
    <s v="VPA6"/>
    <s v="KE-KER-1807-25353"/>
    <x v="1"/>
    <s v=""/>
    <s v="28th March,2018"/>
    <d v="2018-03-28T00:00:00"/>
    <s v="4th July,2018"/>
    <d v="2018-07-04T00:00:00"/>
    <s v="Rotich Emmy"/>
    <s v="Female"/>
    <s v="99999"/>
    <s v="0706144773"/>
    <s v="706144773"/>
    <s v=""/>
    <s v="716691704"/>
    <n v="35.389847000000003"/>
    <n v="-0.11401"/>
    <s v="Kericho"/>
    <s v="Kipkelion West"/>
    <s v="Chepkechei"/>
    <s v="Kaptuiya"/>
    <x v="7"/>
    <s v="Wesley Kipyegon"/>
    <s v="Wesley Kipyegon"/>
    <s v="726581600"/>
    <s v="Informal Business"/>
    <s v="MKD"/>
  </r>
  <r>
    <s v="VPA6"/>
    <s v="KE-KER-1711-25354"/>
    <x v="1"/>
    <s v=""/>
    <s v="28th September,2017"/>
    <d v="2017-09-28T00:00:00"/>
    <s v="15th November,2017"/>
    <d v="2017-11-15T00:00:00"/>
    <s v="Mutai Rose"/>
    <s v="Female"/>
    <s v="99999"/>
    <s v="729446148"/>
    <s v="729446148"/>
    <s v=""/>
    <s v=""/>
    <n v="35.393886999999999"/>
    <n v="-0.11099199999999999"/>
    <s v="Kericho"/>
    <s v="Kipkelion West"/>
    <s v="Kipteris"/>
    <s v="Kaptuiya"/>
    <x v="7"/>
    <s v="Wesley Kipyegon"/>
    <s v=""/>
    <s v=""/>
    <s v="Informal Business"/>
    <s v="MKD"/>
  </r>
  <r>
    <s v="VPA6"/>
    <s v="KE-KER-1801-25350"/>
    <x v="1"/>
    <s v=""/>
    <s v="27th November,2017"/>
    <d v="2017-11-27T00:00:00"/>
    <s v="18th January,2018"/>
    <d v="2018-01-18T00:00:00"/>
    <s v="Koech Elizabeth"/>
    <s v="Female"/>
    <s v="99999"/>
    <s v="710907386"/>
    <s v="710907386"/>
    <s v=""/>
    <s v=""/>
    <n v="35.383543000000003"/>
    <n v="-0.104265"/>
    <s v="Kericho"/>
    <s v="Kipkelion West"/>
    <s v="Kipteris"/>
    <s v="Korosyot"/>
    <x v="7"/>
    <s v="Benjamin Cheruiyot"/>
    <s v="Benjamin Cheruiyot"/>
    <s v="720091630"/>
    <s v="Informal Business"/>
    <s v="MKD"/>
  </r>
  <r>
    <s v="VPA6"/>
    <s v="KE-KER-1709-25291"/>
    <x v="1"/>
    <s v=""/>
    <s v="29th June,2017"/>
    <d v="2017-06-29T00:00:00"/>
    <s v="15th September,2017"/>
    <d v="2017-09-15T00:00:00"/>
    <s v="Maritim Grace"/>
    <s v="Female"/>
    <s v="99999"/>
    <s v="0721308249"/>
    <s v="721308249"/>
    <s v=""/>
    <s v=""/>
    <n v="35.388134999999998"/>
    <n v="-0.100477"/>
    <s v="Kericho"/>
    <s v="Kipkelion West"/>
    <s v="Kipteris"/>
    <s v="Kaptuiya"/>
    <x v="7"/>
    <s v="Agnes koech"/>
    <s v=""/>
    <s v=""/>
    <s v="Informal Business"/>
    <s v="MKD"/>
  </r>
  <r>
    <s v="VPA6"/>
    <s v="KE-KER-1712-25349"/>
    <x v="1"/>
    <s v=""/>
    <s v="27th June,2017"/>
    <d v="2017-06-27T00:00:00"/>
    <s v="15th December,2017"/>
    <d v="2017-12-15T00:00:00"/>
    <s v="Birgen Ruth"/>
    <s v="Female"/>
    <s v="99999"/>
    <s v="715372448"/>
    <s v="715372448"/>
    <s v=""/>
    <s v=""/>
    <n v="35.382697"/>
    <n v="-0.10621"/>
    <s v="Kericho"/>
    <s v="Kipkelion West"/>
    <s v="Kipteris"/>
    <s v="Korosyot"/>
    <x v="7"/>
    <s v="Geoffrey  Chumba"/>
    <s v=""/>
    <s v=""/>
    <s v="Informal Business"/>
    <s v="MKD"/>
  </r>
  <r>
    <s v="VPA6"/>
    <s v="KE-KER-1807-25302"/>
    <x v="1"/>
    <s v=""/>
    <s v="27th March,2018"/>
    <d v="2018-03-27T00:00:00"/>
    <s v="5th July,2018"/>
    <d v="2018-07-05T00:00:00"/>
    <s v="Koskei Ann"/>
    <s v="Female"/>
    <s v="99999"/>
    <s v="0796305003"/>
    <s v="796305003"/>
    <s v=""/>
    <s v=""/>
    <n v="35.382640000000002"/>
    <n v="-0.107325"/>
    <s v="Kericho"/>
    <s v="Kipkelion West"/>
    <s v="Kipteris"/>
    <s v="Korosyot"/>
    <x v="7"/>
    <s v="Geoffrey Ngeno"/>
    <s v=""/>
    <s v=""/>
    <s v="Informal Business"/>
    <s v="MKD"/>
  </r>
  <r>
    <s v="VPA6"/>
    <s v="KE-KER-1712-25348"/>
    <x v="1"/>
    <s v=""/>
    <s v="27th September,2017"/>
    <d v="2017-09-27T00:00:00"/>
    <s v="15th December,2017"/>
    <d v="2017-12-15T00:00:00"/>
    <s v="Mutai Daisy"/>
    <s v="Female"/>
    <s v="99999"/>
    <s v="713695985"/>
    <s v="713695985"/>
    <s v=""/>
    <s v=""/>
    <n v="35.381155"/>
    <n v="-0.10815"/>
    <s v="Kericho"/>
    <s v="Kipkelion West"/>
    <s v="Kipteris"/>
    <s v="Korosyot"/>
    <x v="7"/>
    <s v="Benjamin Cheruiyot"/>
    <s v=""/>
    <s v=""/>
    <s v="Informal Business"/>
    <s v="MKD"/>
  </r>
  <r>
    <s v="VPA6"/>
    <s v="KE-KER-1811-26225"/>
    <x v="1"/>
    <s v=""/>
    <s v="3rd October,2018"/>
    <d v="2018-10-03T00:00:00"/>
    <s v="22nd November,2018"/>
    <d v="2018-11-22T00:00:00"/>
    <s v="Lelgo Joseph"/>
    <s v="Male"/>
    <s v="13035923"/>
    <s v="711142524"/>
    <s v="711142524"/>
    <s v=""/>
    <s v=""/>
    <n v="35.385430999999997"/>
    <n v="-0.13356100000000001"/>
    <s v="Kericho"/>
    <s v="Kipkelion West"/>
    <s v="Kipteris"/>
    <s v="Kapngetuny"/>
    <x v="7"/>
    <s v="Geoffrey Ngeno"/>
    <s v="Null"/>
    <s v=""/>
    <s v="Informal Business"/>
    <s v="MKD"/>
  </r>
  <r>
    <s v="VPA6"/>
    <s v="KE-KER-1712-25347"/>
    <x v="1"/>
    <s v=""/>
    <s v="27th September,2017"/>
    <d v="2017-09-27T00:00:00"/>
    <s v="15th December,2017"/>
    <d v="2017-12-15T00:00:00"/>
    <s v="Kikwai Salina"/>
    <s v="Female"/>
    <s v="11717573"/>
    <s v="715512954"/>
    <s v="715512954"/>
    <s v=""/>
    <s v=""/>
    <n v="35.383882"/>
    <n v="-0.112982"/>
    <s v="Kericho"/>
    <s v="Kipkelion West"/>
    <s v="Kipteris"/>
    <s v="Korosyot"/>
    <x v="7"/>
    <s v="Wesley Kipyegon"/>
    <s v=""/>
    <s v=""/>
    <s v="Informal Business"/>
    <s v="MKD"/>
  </r>
  <r>
    <s v="VPA6"/>
    <s v="KE-KER-1807-25346"/>
    <x v="1"/>
    <s v=""/>
    <s v="27th March,2018"/>
    <d v="2018-03-27T00:00:00"/>
    <s v="5th July,2018"/>
    <d v="2018-07-05T00:00:00"/>
    <s v="Langat Faith"/>
    <s v="Female"/>
    <s v="35769427"/>
    <s v="701697455"/>
    <s v="701697455"/>
    <s v=""/>
    <s v=""/>
    <n v="35.384822999999997"/>
    <n v="-0.11334"/>
    <s v="Kericho"/>
    <s v="Kipkelion West"/>
    <s v="Kipteris"/>
    <s v="Korosyot"/>
    <x v="7"/>
    <s v="Geoffrey  Chumba"/>
    <s v="Null"/>
    <s v=""/>
    <s v="Informal Business"/>
    <s v="MKD"/>
  </r>
  <r>
    <s v="VPA6"/>
    <s v="KE-KER-1712-26236"/>
    <x v="1"/>
    <s v=""/>
    <s v="23rd September,2017"/>
    <d v="2017-09-23T00:00:00"/>
    <s v="15th December,2017"/>
    <d v="2017-12-15T00:00:00"/>
    <s v="Langat Mercy"/>
    <s v="Female"/>
    <s v="99999"/>
    <s v="713088470"/>
    <s v="713088470"/>
    <s v=""/>
    <s v="714492700"/>
    <n v="35.388480000000001"/>
    <n v="-0.11730500000000001"/>
    <s v="Kericho"/>
    <s v="Kipkelion West"/>
    <s v="Kipteris"/>
    <s v="Korosyot"/>
    <x v="7"/>
    <s v="Joice Tonui"/>
    <s v=""/>
    <s v=""/>
    <s v="Informal Business"/>
    <s v="MKD"/>
  </r>
  <r>
    <s v="VPA6"/>
    <s v="KE-KER-1705-26230"/>
    <x v="1"/>
    <s v=""/>
    <s v="23rd February,2017"/>
    <d v="2017-02-23T00:00:00"/>
    <s v="12th May,2017"/>
    <d v="2017-05-12T00:00:00"/>
    <s v="Bengat Eveline"/>
    <s v="Female"/>
    <s v="99999"/>
    <s v="701039833"/>
    <s v="701039833"/>
    <s v=""/>
    <s v=""/>
    <n v="35.386560000000003"/>
    <n v="-0.119572"/>
    <s v="Kericho"/>
    <s v="Kipkelion West"/>
    <s v="Kipteris"/>
    <s v="Kipteres"/>
    <x v="7"/>
    <s v="Geoffrey  Chumba"/>
    <s v=""/>
    <s v=""/>
    <s v="Informal Business"/>
    <s v="MKD"/>
  </r>
  <r>
    <s v="VPA6"/>
    <s v="KE-KER-1712-26240"/>
    <x v="1"/>
    <s v=""/>
    <s v="22nd November,2017"/>
    <d v="2017-11-22T00:00:00"/>
    <s v="27th December,2017"/>
    <d v="2017-12-27T00:00:00"/>
    <s v="Muge Stella"/>
    <s v="Female"/>
    <s v="35749221"/>
    <s v="0715576404"/>
    <s v="715576404"/>
    <s v=""/>
    <s v=""/>
    <n v="35.385939999999998"/>
    <n v="-0.13750200000000001"/>
    <s v="Kericho"/>
    <s v="Kipkelion West"/>
    <s v="Kipteres"/>
    <s v="Kapngetuny"/>
    <x v="7"/>
    <s v="Geoffrey Ngeno"/>
    <s v="Geoffrey Ngeno"/>
    <s v="790758198"/>
    <s v="Informal Business"/>
    <s v="MKD"/>
  </r>
  <r>
    <s v="VPA6"/>
    <s v="KE-KER-1712-26232"/>
    <x v="1"/>
    <s v=""/>
    <s v="23rd August,2017"/>
    <d v="2017-08-23T00:00:00"/>
    <s v="15th December,2017"/>
    <d v="2017-12-15T00:00:00"/>
    <s v="Rop Alice"/>
    <s v="Female"/>
    <s v="99999"/>
    <s v="0750181261"/>
    <s v="750181261"/>
    <s v=""/>
    <s v=""/>
    <n v="35.382917999999997"/>
    <n v="-0.12756000000000001"/>
    <s v="Kericho"/>
    <s v="Kipkelion West"/>
    <s v="Kipteris"/>
    <s v="Kipteres"/>
    <x v="7"/>
    <s v="Aron cheruiyot"/>
    <s v=""/>
    <s v=""/>
    <s v="Informal Business"/>
    <s v="MKD"/>
  </r>
  <r>
    <s v="VPA6"/>
    <s v="KE-KER-1801-26244"/>
    <x v="1"/>
    <s v=""/>
    <s v="23rd November,2017"/>
    <d v="2017-11-23T00:00:00"/>
    <s v="18th January,2018"/>
    <d v="2018-01-18T00:00:00"/>
    <s v="Rotich Irine"/>
    <s v="Female"/>
    <s v="99999"/>
    <s v="704821130"/>
    <s v="704821130"/>
    <s v=""/>
    <s v=""/>
    <n v="35.387968000000001"/>
    <n v="-0.12048499999999999"/>
    <s v="Kericho"/>
    <s v="Kipkelion West"/>
    <s v="Kipteris"/>
    <s v="Kipteres"/>
    <x v="7"/>
    <s v="Wesley Kipyegon"/>
    <s v=""/>
    <s v=""/>
    <s v="Informal Business"/>
    <s v="MKD"/>
  </r>
  <r>
    <s v="VPA6"/>
    <s v="KE-KER-1712-26231"/>
    <x v="1"/>
    <s v=""/>
    <s v="23rd September,2017"/>
    <d v="2017-09-23T00:00:00"/>
    <s v="15th December,2017"/>
    <d v="2017-12-15T00:00:00"/>
    <s v="Terer Edith"/>
    <s v="Female"/>
    <s v="99999"/>
    <s v="0726142717"/>
    <s v="726142717"/>
    <s v=""/>
    <s v=""/>
    <n v="35.388157999999997"/>
    <n v="-0.11894200000000001"/>
    <s v="Kericho"/>
    <s v="Kipkelion West"/>
    <s v="Kipteris"/>
    <s v="Kipteres"/>
    <x v="7"/>
    <s v="Wesley Kipyegon"/>
    <s v=""/>
    <s v=""/>
    <s v="Informal Business"/>
    <s v="MKD"/>
  </r>
  <r>
    <s v="VPA6"/>
    <s v="KE-KER-1711-26237"/>
    <x v="1"/>
    <s v=""/>
    <s v="29th September,2017"/>
    <d v="2017-09-29T00:00:00"/>
    <s v="15th November,2017"/>
    <d v="2017-11-15T00:00:00"/>
    <s v="Koech Agnes"/>
    <s v="Female"/>
    <s v="99999"/>
    <s v="728276450"/>
    <s v="728276450"/>
    <s v=""/>
    <s v=""/>
    <n v="35.400212000000003"/>
    <n v="-0.103342"/>
    <s v="Kericho"/>
    <s v="Kipkelion West"/>
    <s v="Kipteris"/>
    <s v="Ndubusat"/>
    <x v="7"/>
    <s v="Agnes Koech"/>
    <s v=""/>
    <s v=""/>
    <s v="Informal Business"/>
    <s v="MKD"/>
  </r>
  <r>
    <s v="VPA6"/>
    <s v="KE-KER-1803-25301"/>
    <x v="1"/>
    <s v=""/>
    <s v="28th December,2017"/>
    <d v="2017-12-28T00:00:00"/>
    <s v="15th March,2018"/>
    <d v="2018-03-15T00:00:00"/>
    <s v="Rotich Rebecca"/>
    <s v="Female"/>
    <s v="6608575"/>
    <s v="0700805119"/>
    <s v="700805119"/>
    <s v=""/>
    <s v=""/>
    <n v="35.385067999999997"/>
    <n v="-0.110918"/>
    <s v="Kericho"/>
    <s v="Kipkelion West"/>
    <s v="Kipteris"/>
    <s v="Korosyot"/>
    <x v="7"/>
    <s v="Geoffrey Ngeno"/>
    <s v="Geoffrey Ngeno"/>
    <s v="706867886"/>
    <s v="Informal Business"/>
    <s v="MKD"/>
  </r>
  <r>
    <s v="VPA6"/>
    <s v="KE-KER-1804-25371"/>
    <x v="1"/>
    <s v=""/>
    <s v="28th December,2017"/>
    <d v="2017-12-28T00:00:00"/>
    <s v="7th April,2018"/>
    <d v="2018-04-07T00:00:00"/>
    <s v="Misik Viola"/>
    <s v="Female"/>
    <s v="20140210"/>
    <s v="0714852704"/>
    <s v="714852704"/>
    <s v=""/>
    <s v=""/>
    <n v="35.387416999999999"/>
    <n v="-0.107823"/>
    <s v="Kericho"/>
    <s v="Kipkelion West"/>
    <s v="Kiteris"/>
    <s v="Kosyot"/>
    <x v="7"/>
    <s v="Robert Birgen"/>
    <s v="Robert Birgen"/>
    <s v="738715297"/>
    <s v="Informal Business"/>
    <s v="MKD"/>
  </r>
  <r>
    <s v="VPA6"/>
    <s v="KE-KER-1801-25295"/>
    <x v="1"/>
    <s v=""/>
    <s v="28th October,2017"/>
    <d v="2017-10-28T00:00:00"/>
    <s v="18th January,2018"/>
    <d v="2018-01-18T00:00:00"/>
    <s v="Melly Sharon"/>
    <s v="Female"/>
    <s v="28357438"/>
    <s v="707136921"/>
    <s v="707136921"/>
    <s v=""/>
    <s v="723933960"/>
    <n v="35.388717999999997"/>
    <n v="-0.11583"/>
    <s v="Kericho"/>
    <s v="Kipkelion West"/>
    <s v="Kipteris"/>
    <s v="Kaptuiya"/>
    <x v="7"/>
    <s v="Robert Birgen"/>
    <s v="Robert Birgen"/>
    <s v="738715297"/>
    <s v="Informal Business"/>
    <s v="MKD"/>
  </r>
  <r>
    <s v="VPA6"/>
    <s v="KE-KER-1803-25300"/>
    <x v="1"/>
    <s v=""/>
    <s v="20th December,2017"/>
    <d v="2017-12-20T00:00:00"/>
    <s v="15th March,2018"/>
    <d v="2018-03-15T00:00:00"/>
    <s v="Cheruiyot Juliana"/>
    <s v="Female"/>
    <s v="7626408"/>
    <s v="718660292"/>
    <s v="718660292"/>
    <s v=""/>
    <s v=""/>
    <n v="35.389538000000002"/>
    <n v="-0.114205"/>
    <s v="Kericho"/>
    <s v="Kipkelion West"/>
    <s v="Kipteris"/>
    <s v="Kaptuiya"/>
    <x v="7"/>
    <s v="Geoffrey Ngeno"/>
    <s v="Geoffrey Ngeno"/>
    <s v="706867886"/>
    <s v="Informal Business"/>
    <s v="MKD"/>
  </r>
  <r>
    <s v="VPA6"/>
    <s v="KE-KER-1709-26233"/>
    <x v="1"/>
    <s v=""/>
    <s v="27th May,2017"/>
    <d v="2017-05-27T00:00:00"/>
    <s v="15th September,2017"/>
    <d v="2017-09-15T00:00:00"/>
    <s v="Rono Eunice"/>
    <s v="Female"/>
    <s v="99999"/>
    <s v="721667095"/>
    <s v="721667095"/>
    <s v=""/>
    <s v=""/>
    <n v="35.383695000000003"/>
    <n v="-0.105147"/>
    <s v="Kericho"/>
    <s v="Kipkelion West"/>
    <s v="Kipteris"/>
    <s v="Korosyot"/>
    <x v="7"/>
    <s v="Stanley Mutai"/>
    <s v=""/>
    <s v=""/>
    <s v="Informal Business"/>
    <s v="MKD"/>
  </r>
  <r>
    <s v="VPA6"/>
    <s v="KE-KER-1712-25287"/>
    <x v="1"/>
    <s v=""/>
    <s v="27th May,2017"/>
    <d v="2017-05-27T00:00:00"/>
    <s v="15th December,2017"/>
    <d v="2017-12-15T00:00:00"/>
    <s v="Birgen Scholar"/>
    <s v="Female"/>
    <s v="99999"/>
    <s v="716529292"/>
    <s v="716529292"/>
    <s v=""/>
    <s v=""/>
    <n v="35.383477999999997"/>
    <n v="-0.10627499999999999"/>
    <s v="Kericho"/>
    <s v="Kipkelion West"/>
    <s v="Kipteris"/>
    <s v="Korosyot"/>
    <x v="7"/>
    <s v="Agnes Koech"/>
    <s v=""/>
    <s v=""/>
    <s v="Informal Business"/>
    <s v="MKD"/>
  </r>
  <r>
    <s v="VPA6"/>
    <s v="KE-KER-1803-25392"/>
    <x v="1"/>
    <s v=""/>
    <s v="1st February,2018"/>
    <d v="2018-02-01T00:00:00"/>
    <s v="1st March,2018"/>
    <d v="2018-03-01T00:00:00"/>
    <s v="Kemboi Jackline"/>
    <s v="Female"/>
    <s v="29789048"/>
    <s v="701402605"/>
    <s v="701402605"/>
    <s v=""/>
    <s v=""/>
    <n v="35.383887000000001"/>
    <n v="-0.114717"/>
    <s v="Kericho"/>
    <s v="Kipkelion West"/>
    <s v="Kipteris"/>
    <s v="Korosyot"/>
    <x v="7"/>
    <s v="Aron Cheruiyot"/>
    <s v="Null"/>
    <s v=""/>
    <s v="Informal Business"/>
    <s v="MKD"/>
  </r>
  <r>
    <s v="VPA6"/>
    <s v="KE-KER-1712-25390"/>
    <x v="1"/>
    <s v=""/>
    <s v="25th September,2017"/>
    <d v="2017-09-25T00:00:00"/>
    <s v="15th December,2017"/>
    <d v="2017-12-15T00:00:00"/>
    <s v="Cheruiyot Silvia"/>
    <s v="Female"/>
    <s v="99999"/>
    <s v="715756907"/>
    <s v="715756907"/>
    <s v=""/>
    <s v=""/>
    <n v="35.384774999999998"/>
    <n v="-0.114352"/>
    <s v="Kericho"/>
    <s v="Kipkelion West"/>
    <s v="Kipteris"/>
    <s v="Korosyot"/>
    <x v="7"/>
    <s v="Aron Cheruiyot"/>
    <s v=""/>
    <s v=""/>
    <s v="Informal Business"/>
    <s v="MKD"/>
  </r>
  <r>
    <s v="VPA6"/>
    <s v="KE-KER-1805-25395"/>
    <x v="1"/>
    <s v=""/>
    <s v="27th January,2018"/>
    <d v="2018-01-27T00:00:00"/>
    <s v="7th May,2018"/>
    <d v="2018-05-07T00:00:00"/>
    <s v="Korir Janet"/>
    <s v="Female"/>
    <s v="21429284"/>
    <s v="0704690248"/>
    <s v="704690248"/>
    <s v=""/>
    <s v=""/>
    <n v="35.386046999999998"/>
    <n v="-0.11500299999999999"/>
    <s v="Kericho"/>
    <s v="Kipkelion West"/>
    <s v="Kipteris"/>
    <s v="Korosyot"/>
    <x v="7"/>
    <s v="Aron cheruiyot"/>
    <s v="Null"/>
    <s v=""/>
    <s v="Informal Business"/>
    <s v="MKD"/>
  </r>
  <r>
    <s v="VPA6"/>
    <s v="KE-KER-1807-25387"/>
    <x v="1"/>
    <s v=""/>
    <s v="27th March,2018"/>
    <d v="2018-03-27T00:00:00"/>
    <s v="4th July,2018"/>
    <d v="2018-07-04T00:00:00"/>
    <s v="Korir Alphine"/>
    <s v="Female"/>
    <s v="13011187"/>
    <s v="0725894600"/>
    <s v="725894600"/>
    <s v=""/>
    <s v=""/>
    <n v="35.385997000000003"/>
    <n v="-0.11550199999999999"/>
    <s v="Kericho"/>
    <s v="Kipkelion West"/>
    <s v="Kipteris"/>
    <s v="Korosyot"/>
    <x v="7"/>
    <s v="Josphat langat"/>
    <s v="Null"/>
    <s v=""/>
    <s v="Informal Business"/>
    <s v="MKD"/>
  </r>
  <r>
    <s v="VPA6"/>
    <s v="KE-NAN-1812-25874"/>
    <x v="0"/>
    <s v="Grievance"/>
    <s v="12th November,2018"/>
    <d v="2018-11-12T00:00:00"/>
    <s v="2nd December,2018"/>
    <d v="2018-12-02T00:00:00"/>
    <s v="Rotich Eunice Jesang"/>
    <s v="Female"/>
    <s v="99999"/>
    <s v="710543834"/>
    <s v="2.55E+11"/>
    <s v=""/>
    <s v=""/>
    <n v="35.158448"/>
    <n v="0.34027200000000002"/>
    <s v="Nandi"/>
    <s v="Mosop"/>
    <s v="Itigo"/>
    <s v="Olesoiyet"/>
    <x v="3"/>
    <s v="John Bett"/>
    <s v="John Bett"/>
    <s v="254727402779"/>
    <s v="Informal Business"/>
    <s v="MKD"/>
  </r>
  <r>
    <s v="VPA6"/>
    <s v="KE-NAN-1812-024503"/>
    <x v="0"/>
    <s v="Under Verification"/>
    <s v="6th May,2018"/>
    <d v="2018-05-06T00:00:00"/>
    <s v="26th December,2018"/>
    <d v="2018-12-26T00:00:00"/>
    <s v="Chepkosgei Lilian"/>
    <s v="Female"/>
    <s v="26449616"/>
    <s v="726281279"/>
    <s v="726281279"/>
    <s v=""/>
    <s v=""/>
    <n v="35.267760000000003"/>
    <n v="6.7016999999999993E-2"/>
    <s v="Nandi"/>
    <s v="Tinderet"/>
    <s v="Tindiret"/>
    <s v="Kolonget"/>
    <x v="7"/>
    <s v="Simion Kiprop"/>
    <s v="Simion Kiprop"/>
    <s v="704382145"/>
    <s v="Informal Business"/>
    <s v="MKD"/>
  </r>
  <r>
    <s v="VPA6"/>
    <s v="KE-NAN-1811-25894"/>
    <x v="0"/>
    <s v="Grievance"/>
    <s v="5th August,2018"/>
    <d v="2018-08-05T00:00:00"/>
    <s v="21st November,2018"/>
    <d v="2018-11-21T00:00:00"/>
    <s v="Kerich John"/>
    <s v="Male"/>
    <s v="5580835"/>
    <s v="254720874656"/>
    <s v="2.55E+11"/>
    <s v=""/>
    <s v=""/>
    <n v="35.272936999999999"/>
    <n v="7.4094999999999994E-2"/>
    <s v="Nandi"/>
    <s v="Nandi Hills"/>
    <s v="Chepkunyuk Ward"/>
    <s v="Cheptabach"/>
    <x v="2"/>
    <s v="Alice Jeptoo"/>
    <s v="Alice Jeptoo"/>
    <s v="254717898223"/>
    <s v="Informal Business"/>
    <s v="MKD"/>
  </r>
  <r>
    <s v="VPA6"/>
    <s v="KE-NYE-1812-25065"/>
    <x v="1"/>
    <s v=""/>
    <s v="29th November,2018"/>
    <d v="2018-11-29T00:00:00"/>
    <s v="4th December,2018"/>
    <d v="2018-12-04T00:00:00"/>
    <s v="Kanyora Titus Gatheca"/>
    <s v="Male"/>
    <s v="5100457"/>
    <s v="723738050"/>
    <s v="723738050"/>
    <s v=""/>
    <s v="720868192"/>
    <n v="36.681764000000001"/>
    <n v="-0.14999199999999999"/>
    <s v="Nyeri"/>
    <s v="Kieni West"/>
    <s v="Mugunda"/>
    <s v="Rundunguru"/>
    <x v="7"/>
    <s v="KREEN"/>
    <s v="Francis Kinyanjui"/>
    <s v="726985649"/>
    <s v="Informal Business"/>
    <s v="MKD"/>
  </r>
  <r>
    <s v="VPA6"/>
    <s v="KE-NYE-1812-26099"/>
    <x v="1"/>
    <s v=""/>
    <s v="5th November,2018"/>
    <d v="2018-11-05T00:00:00"/>
    <s v="1st December,2018"/>
    <d v="2018-12-01T00:00:00"/>
    <s v="Murage Peter Njuguna"/>
    <s v="Male"/>
    <s v="99999"/>
    <s v="72130038"/>
    <s v="721300383"/>
    <s v=""/>
    <s v=""/>
    <n v="36.864919999999998"/>
    <n v="-0.47498800000000002"/>
    <s v="Nyeri"/>
    <s v="Tetu"/>
    <s v="Thigingi"/>
    <s v="Gathanji"/>
    <x v="2"/>
    <s v="Gemider Green Enterprises"/>
    <s v="Gerald  Waweru"/>
    <s v="725263148"/>
    <s v="Informal Business"/>
    <s v="MKD"/>
  </r>
  <r>
    <s v="VPA6"/>
    <s v="KE-MUR-1812-25902"/>
    <x v="1"/>
    <s v=""/>
    <s v="17th October,2018"/>
    <d v="2018-10-17T00:00:00"/>
    <s v="6th December,2018"/>
    <d v="2018-12-06T00:00:00"/>
    <s v="Mutahi Benson Gichohi"/>
    <s v="Male"/>
    <s v="11307596"/>
    <s v="722774761"/>
    <s v="722774761"/>
    <s v=""/>
    <s v="721165733"/>
    <n v="37.070050999999999"/>
    <n v="-1.00451"/>
    <s v="Murang'a"/>
    <s v="Gatanga"/>
    <s v="Thamuru"/>
    <s v="Githingiri"/>
    <x v="1"/>
    <s v="Joseph Muchirira Mugo"/>
    <s v="Joseph Muchirira Mugo"/>
    <s v="723483314"/>
    <s v="Informal Business"/>
    <s v="KENBIM"/>
  </r>
  <r>
    <s v="VPA6"/>
    <s v="KE-MER-1812-25985"/>
    <x v="1"/>
    <s v=""/>
    <s v="10th November,2018"/>
    <d v="2018-11-10T00:00:00"/>
    <s v="5th December,2018"/>
    <d v="2018-12-05T00:00:00"/>
    <s v="Mwenda Jackline Wamwea"/>
    <s v="Female"/>
    <s v="34373696"/>
    <s v="254710888099"/>
    <s v="2.55E+11"/>
    <s v=""/>
    <s v=""/>
    <n v="37.587915000000002"/>
    <n v="1.3512E-2"/>
    <s v="Meru"/>
    <s v="Imenti South"/>
    <s v="Katheri"/>
    <s v="Mbuthune"/>
    <x v="0"/>
    <s v="Stephen Nyange"/>
    <s v="Stephen Nyange"/>
    <s v="254710865305"/>
    <s v="Informal Business"/>
    <s v="MKD"/>
  </r>
  <r>
    <s v="VPA6"/>
    <s v="KE-MER-1812-25986"/>
    <x v="1"/>
    <s v=""/>
    <s v="1st December,2018"/>
    <d v="2018-12-01T00:00:00"/>
    <s v="5th December,2018"/>
    <d v="2018-12-05T00:00:00"/>
    <s v="Edward Anapwi Mutuma"/>
    <s v="Male"/>
    <s v="7456217"/>
    <s v="254728028019"/>
    <s v="2.55E+11"/>
    <s v=""/>
    <s v="2.55E+11"/>
    <n v="37.600050000000003"/>
    <n v="-7.0660000000000002E-3"/>
    <s v="Meru"/>
    <s v="Meru Central"/>
    <s v="Marathi"/>
    <s v="Mutego"/>
    <x v="0"/>
    <s v="Stephen Nyange"/>
    <s v="Stephen Nyange"/>
    <s v="254710865305"/>
    <s v="Informal Business"/>
    <s v="KENBIM"/>
  </r>
  <r>
    <s v="VPA6"/>
    <s v="KE-MER-1812-25987"/>
    <x v="1"/>
    <s v=""/>
    <s v="14th November,2018"/>
    <d v="2018-11-14T00:00:00"/>
    <s v="5th December,2018"/>
    <d v="2018-12-05T00:00:00"/>
    <s v="Mwongera Mutuma Timothy"/>
    <s v="Male"/>
    <s v="22468323"/>
    <s v="254712409800"/>
    <s v="2.55E+11"/>
    <s v=""/>
    <s v="2.55E+11"/>
    <n v="37.602918000000003"/>
    <n v="-1.4602E-2"/>
    <s v="Meru"/>
    <s v="Meru Central"/>
    <s v="Marathi"/>
    <s v="Kiburie"/>
    <x v="0"/>
    <s v="Stephen Nyange"/>
    <s v="Stephen Nyange"/>
    <s v="254710865305"/>
    <s v="Informal Business"/>
    <s v="KENBIM"/>
  </r>
  <r>
    <s v="VPA6"/>
    <s v="KE-MER-1812-25988"/>
    <x v="1"/>
    <s v=""/>
    <s v="16th November,2018"/>
    <d v="2018-11-16T00:00:00"/>
    <s v="5th December,2018"/>
    <d v="2018-12-05T00:00:00"/>
    <s v="Muguna Mbuthu Martha"/>
    <s v="Female"/>
    <s v="2386232"/>
    <s v="254718787206"/>
    <s v="2.55E+11"/>
    <s v=""/>
    <s v=""/>
    <n v="37.585749999999997"/>
    <n v="-5.4619999999999998E-3"/>
    <s v="Meru"/>
    <s v="Meru Central"/>
    <s v="Kibaranyaki"/>
    <s v="Kaungu"/>
    <x v="0"/>
    <s v="Stephen Nyange"/>
    <s v="Stephen Nyange"/>
    <s v="254710865305"/>
    <s v="Informal Business"/>
    <s v="KENBIM"/>
  </r>
  <r>
    <s v="VPA6"/>
    <s v="KE-KIR-1810-24356"/>
    <x v="1"/>
    <s v=""/>
    <s v="13th August,2018"/>
    <d v="2018-08-13T00:00:00"/>
    <s v="2nd October,2018"/>
    <d v="2018-10-02T00:00:00"/>
    <s v="Johnston Karuku Koiyaki"/>
    <s v="Female"/>
    <s v="99999"/>
    <s v="72626323"/>
    <s v="726263232"/>
    <s v=""/>
    <s v="721322253"/>
    <n v="37.293973999999999"/>
    <n v="-0.66471800000000003"/>
    <s v="Kirinyaga"/>
    <s v="Kirinyaga"/>
    <s v="Mutithi"/>
    <s v="Kandongu"/>
    <x v="1"/>
    <s v="Rural Green Energy Services"/>
    <s v="Samuel Migwi"/>
    <s v="725647705"/>
    <s v="Informal Business"/>
    <s v="KENBIM"/>
  </r>
  <r>
    <s v="VPA6"/>
    <s v="KE-MER-1812-25989"/>
    <x v="0"/>
    <s v="Grievance"/>
    <s v="3rd November,2018"/>
    <d v="2018-11-03T00:00:00"/>
    <s v="5th December,2018"/>
    <d v="2018-12-05T00:00:00"/>
    <s v="Muthamia Njeri Mariam"/>
    <s v="Female"/>
    <s v="8841861"/>
    <s v="724566485"/>
    <s v="724566485"/>
    <s v=""/>
    <s v=""/>
    <n v="37.576047000000003"/>
    <n v="-2.8635000000000001E-2"/>
    <s v="Meru"/>
    <s v="Imenti South"/>
    <s v="Baitegetu"/>
    <s v="Nkogwe"/>
    <x v="0"/>
    <s v="Stephen Nyange"/>
    <s v="Stephen Nyange"/>
    <s v="710865305"/>
    <s v="Informal Business"/>
    <s v="MKD"/>
  </r>
  <r>
    <s v="VPA6"/>
    <s v="KE-TAI-1801-27779"/>
    <x v="1"/>
    <s v=""/>
    <s v="4th November,2017"/>
    <d v="2017-11-04T00:00:00"/>
    <s v="20th January,2018"/>
    <d v="2018-01-20T00:00:00"/>
    <s v="Magagha Jared Mwachofi"/>
    <s v="Male"/>
    <s v="22647534"/>
    <s v="721847649"/>
    <s v="721847649"/>
    <s v=""/>
    <s v=""/>
    <n v="38.566654"/>
    <n v="-3.4052750000000001"/>
    <s v="Taita/Taveta"/>
    <s v="Voi"/>
    <s v="Voi"/>
    <s v="Majengo"/>
    <x v="1"/>
    <s v="Pitwel Mwadime"/>
    <s v="Pitwel Mwadime"/>
    <s v="729162817"/>
    <s v="Informal Business"/>
    <s v="KENBIM"/>
  </r>
  <r>
    <s v="VPA6"/>
    <s v="KE-MER-1812-25990"/>
    <x v="0"/>
    <s v="Grievance"/>
    <s v="3rd November,2018"/>
    <d v="2018-11-03T00:00:00"/>
    <s v="5th December,2018"/>
    <d v="2018-12-05T00:00:00"/>
    <s v="Kirimi Stella Kawira"/>
    <s v="Female"/>
    <s v="34153562"/>
    <s v="254723986846"/>
    <s v="2.55E+11"/>
    <s v=""/>
    <s v="2.55E+11"/>
    <n v="37.580924000000003"/>
    <n v="-3.0154E-2"/>
    <s v="Meru"/>
    <s v="Imenti South"/>
    <s v="Uruku"/>
    <s v="Baitegetu"/>
    <x v="0"/>
    <s v="Stephen Nyange"/>
    <s v="Stephen Nyange"/>
    <s v="254710865305"/>
    <s v="Informal Business"/>
    <s v="MKD"/>
  </r>
  <r>
    <s v="VPA6"/>
    <s v="KE-UAS-1809-25806"/>
    <x v="1"/>
    <s v=""/>
    <s v="15th August,2018"/>
    <d v="2018-08-15T00:00:00"/>
    <s v="15th September,2018"/>
    <d v="2018-09-15T00:00:00"/>
    <s v="Malakwen Ndolo Kangogo"/>
    <s v="Male"/>
    <s v="99999"/>
    <s v="722945954"/>
    <s v="2.55E+11"/>
    <s v=""/>
    <s v=""/>
    <n v="35.432172999999999"/>
    <n v="0.21008499999999999"/>
    <s v="Uasin Gishu"/>
    <s v="Ainabkoi"/>
    <s v="Olare"/>
    <s v="Burnt Forest"/>
    <x v="1"/>
    <s v="Joseph Mwangale"/>
    <s v="John Mwangale"/>
    <s v="254723140069"/>
    <s v="Informal Business"/>
    <s v="KENBIM"/>
  </r>
  <r>
    <s v="VPA6"/>
    <s v="KE-UAS-1812-25807"/>
    <x v="1"/>
    <s v=""/>
    <s v="30th October,2018"/>
    <d v="2018-10-30T00:00:00"/>
    <s v="1st December,2018"/>
    <d v="2018-12-01T00:00:00"/>
    <s v="Teresia Sang"/>
    <s v="Female"/>
    <s v="99999"/>
    <s v="254722487049"/>
    <s v="2.55E+11"/>
    <s v=""/>
    <s v=""/>
    <n v="35.305216999999999"/>
    <n v="0.46940799999999999"/>
    <s v="Uasin Gishu"/>
    <s v="Ainabkoi"/>
    <s v="Annex"/>
    <s v="Matunda Close"/>
    <x v="0"/>
    <s v="Joseph Mwangale"/>
    <s v="Mwangale"/>
    <s v="254723140069"/>
    <s v="Informal Business"/>
    <s v="KENBIM"/>
  </r>
  <r>
    <s v="VPA6"/>
    <s v="KE-TRA-1812-24871"/>
    <x v="1"/>
    <s v=""/>
    <s v="10th October,2018"/>
    <d v="2018-10-10T00:00:00"/>
    <s v="4th December,2018"/>
    <d v="2018-12-04T00:00:00"/>
    <s v="Kirato Wanyonyi Wanjala"/>
    <s v="Male"/>
    <s v="99999"/>
    <s v="725892946"/>
    <s v="2.55E+11"/>
    <s v=""/>
    <s v=""/>
    <n v="35.177109999999999"/>
    <n v="0.93952500000000005"/>
    <s v="Trans Nzoia"/>
    <s v="Cherengany"/>
    <s v="Motosiet"/>
    <s v="Murguiywo"/>
    <x v="0"/>
    <s v="Bernard Ambani"/>
    <s v="Benard Ambani Lumasani"/>
    <s v="254728447327"/>
    <s v="Informal Business"/>
    <s v="KENBIM"/>
  </r>
  <r>
    <s v="VPA6"/>
    <s v="KE-MER-1812-25991"/>
    <x v="1"/>
    <s v=""/>
    <s v="15th November,2018"/>
    <d v="2018-11-15T00:00:00"/>
    <s v="11th December,2018"/>
    <d v="2018-12-11T00:00:00"/>
    <s v="Nkonge Njau John"/>
    <s v="Male"/>
    <s v="2516388"/>
    <s v="710308182"/>
    <s v="710308182"/>
    <s v=""/>
    <s v="717649342"/>
    <n v="37.501801"/>
    <n v="9.0889999999999999E-2"/>
    <s v="Meru"/>
    <s v="Buuri"/>
    <s v="Kimbo"/>
    <s v="Mugae"/>
    <x v="0"/>
    <s v="Stephen Nyange"/>
    <s v="Stephen Nyange"/>
    <s v="710865305"/>
    <s v="Informal Business"/>
    <s v="KENBIM"/>
  </r>
  <r>
    <s v="VPA6"/>
    <s v="KE-MER-1812-25992"/>
    <x v="1"/>
    <s v=""/>
    <s v="16th November,2018"/>
    <d v="2018-11-16T00:00:00"/>
    <s v="11th December,2018"/>
    <d v="2018-12-11T00:00:00"/>
    <s v="Karotimi Philis Nchugune"/>
    <s v="Female"/>
    <s v="2524533"/>
    <s v="723164232"/>
    <s v="723164232"/>
    <s v=""/>
    <s v=""/>
    <n v="37.499144000000001"/>
    <n v="9.5162999999999998E-2"/>
    <s v="Meru"/>
    <s v="Buuri"/>
    <s v="Kimbo"/>
    <s v="Mugae"/>
    <x v="0"/>
    <s v="Stephen Nyange"/>
    <s v="Stephen Nyange"/>
    <s v="710865305"/>
    <s v="Informal Business"/>
    <s v="KENBIM"/>
  </r>
  <r>
    <s v="VPA6"/>
    <s v="KE-MER-1812-25993"/>
    <x v="1"/>
    <s v=""/>
    <s v="13th November,2018"/>
    <d v="2018-11-13T00:00:00"/>
    <s v="11th December,2018"/>
    <d v="2018-12-11T00:00:00"/>
    <s v="Mugwiria Douglas Gitonga"/>
    <s v="Male"/>
    <s v="23456787"/>
    <s v="725103386"/>
    <s v="725103386"/>
    <s v=""/>
    <s v="729224451"/>
    <n v="37.220821000000001"/>
    <n v="6.794E-2"/>
    <s v="Meru"/>
    <s v="Buuri"/>
    <s v="Kithithina"/>
    <s v="Mutethia"/>
    <x v="0"/>
    <s v="Stephen Nyange"/>
    <s v="Stephen Nyange"/>
    <s v="710865305"/>
    <s v="Informal Business"/>
    <s v="KENBIM"/>
  </r>
  <r>
    <s v="VPA6"/>
    <s v="KE-NAN-1807-024505"/>
    <x v="1"/>
    <s v=""/>
    <s v="24th April,2018"/>
    <d v="2018-04-24T00:00:00"/>
    <s v="5th July,2018"/>
    <d v="2018-07-05T00:00:00"/>
    <s v="Cherotich Gladys"/>
    <s v="Female"/>
    <s v="26366014"/>
    <s v="701138904"/>
    <s v="701138904"/>
    <s v=""/>
    <s v=""/>
    <n v="35.272064999999998"/>
    <n v="6.1440000000000002E-2"/>
    <s v="Nandi"/>
    <s v="Tinderet"/>
    <s v="Tinderet"/>
    <s v="Kolonget"/>
    <x v="7"/>
    <s v="Simion Kiprop"/>
    <s v="Simion Kiprop"/>
    <s v="704382145"/>
    <s v="Informal Business"/>
    <s v="MKD"/>
  </r>
  <r>
    <s v="VPA6"/>
    <s v="KE-KIA-1812-28089"/>
    <x v="0"/>
    <s v="Non Compliant"/>
    <s v="5th October,2018"/>
    <d v="2018-10-05T00:00:00"/>
    <s v="11th December,2018"/>
    <d v="2018-12-11T00:00:00"/>
    <s v="Mbote Pauline Njeri"/>
    <s v="Female"/>
    <s v="1023282"/>
    <s v="254722781885"/>
    <s v="2.55E+11"/>
    <s v=""/>
    <s v=""/>
    <n v="37.001187000000002"/>
    <n v="-0.99926499999999996"/>
    <s v="Kiambu"/>
    <s v="Thika East"/>
    <s v="Thika"/>
    <s v="Karibaribi"/>
    <x v="1"/>
    <s v="Joseph Muchirira Mugo"/>
    <s v="Joseph Muchirira Mugo"/>
    <s v="254723483314"/>
    <s v="Informal Business"/>
    <s v="KENBIM"/>
  </r>
  <r>
    <s v="VPA6"/>
    <s v="KE-TAI-1811-26020"/>
    <x v="0"/>
    <s v="Under Verification"/>
    <s v="5th June,2018"/>
    <d v="2018-06-05T00:00:00"/>
    <s v="19th November,2018"/>
    <d v="2018-11-19T00:00:00"/>
    <s v="Ngolo Ruth Mkagombe"/>
    <s v="Female"/>
    <s v="29444808"/>
    <s v="0707255730"/>
    <s v="707255730"/>
    <s v=""/>
    <s v=""/>
    <n v="38.358542"/>
    <n v="-3.5835819999999998"/>
    <s v="Taita/Taveta"/>
    <s v="Mwatate"/>
    <s v="Mwachabo"/>
    <s v="Mkengerenyi"/>
    <x v="1"/>
    <s v="Pitwel Mwadime"/>
    <s v="Pitwel Mwadime"/>
    <s v="729162817"/>
    <s v="Informal Business"/>
    <s v="KENBIM"/>
  </r>
  <r>
    <s v="VPA6"/>
    <s v="KE-TAI-1810-26019"/>
    <x v="1"/>
    <s v=""/>
    <s v="11th July,2018"/>
    <d v="2018-07-11T00:00:00"/>
    <s v="20th October,2018"/>
    <d v="2018-10-20T00:00:00"/>
    <s v="Mwacharo Andrew Mwacharo"/>
    <s v="Male"/>
    <s v="7803213"/>
    <s v="705416052"/>
    <s v="705416052"/>
    <s v=""/>
    <s v="705416052"/>
    <n v="38.327267999999997"/>
    <n v="-3.4936609999999999"/>
    <s v="Taita/Taveta"/>
    <s v="Mwatate"/>
    <s v="Bura"/>
    <s v="Zare"/>
    <x v="2"/>
    <s v="Stephen Nyange"/>
    <s v="Stephen Nyange"/>
    <s v="710865305"/>
    <s v="Informal Business"/>
    <s v="KENBIM"/>
  </r>
  <r>
    <s v="VPA6"/>
    <s v="KE-NAN-1811-25876"/>
    <x v="1"/>
    <s v=""/>
    <s v="10th October,2018"/>
    <d v="2018-10-10T00:00:00"/>
    <s v="27th November,2018"/>
    <d v="2018-11-27T00:00:00"/>
    <s v="Maiyo David"/>
    <s v="Male"/>
    <s v="99999"/>
    <s v="708648415"/>
    <s v="2.55E+11"/>
    <s v=""/>
    <s v="2.55E+11"/>
    <n v="35.153630999999997"/>
    <n v="0.15435199999999999"/>
    <s v="Nandi"/>
    <s v="Nandi Hills"/>
    <s v="Kipsigak"/>
    <s v="Kamanag"/>
    <x v="2"/>
    <s v="Job K Soimo"/>
    <s v="Job K Soimo"/>
    <s v="254726075203"/>
    <s v="Informal Business"/>
    <s v="MKD"/>
  </r>
  <r>
    <s v="VPA6"/>
    <s v="KE-UAS-1811-24448"/>
    <x v="1"/>
    <s v=""/>
    <s v="20th September,2018"/>
    <d v="2018-09-20T00:00:00"/>
    <s v="17th November,2018"/>
    <d v="2018-11-17T00:00:00"/>
    <s v="Lessan Joyce Jerono"/>
    <s v="Female"/>
    <s v="99999"/>
    <s v="72805924"/>
    <s v="728059224"/>
    <s v=""/>
    <s v="722603792"/>
    <n v="35.292538"/>
    <n v="0.44284800000000002"/>
    <s v="Uasin Gishu"/>
    <s v="Kapseret"/>
    <s v="Kesses"/>
    <s v="Outspan"/>
    <x v="0"/>
    <s v="Daniel Bartilol"/>
    <s v=""/>
    <s v=""/>
    <s v="Informal Business"/>
    <s v="KENBIM"/>
  </r>
  <r>
    <s v="VPA6"/>
    <s v="KE-KIR-1810-26884"/>
    <x v="1"/>
    <s v=""/>
    <s v="21st August,2018"/>
    <d v="2018-08-21T00:00:00"/>
    <s v="19th October,2018"/>
    <d v="2018-10-19T00:00:00"/>
    <s v="Njogu Peter Muriuki"/>
    <s v="Male"/>
    <s v="23124392"/>
    <s v="726350010"/>
    <s v="2728320289"/>
    <s v=""/>
    <s v="731329799"/>
    <n v="37.293666000000002"/>
    <n v="-0.44953100000000001"/>
    <s v="Kirinyaga"/>
    <s v="Kirinyaga East"/>
    <s v="Kirima"/>
    <s v="Kiangwenyi"/>
    <x v="3"/>
    <s v="Zablon Kimindio Kibara"/>
    <s v="Zablon Kimindo Kibara"/>
    <s v="726350010"/>
    <s v="Informal Business"/>
    <s v="MKD"/>
  </r>
  <r>
    <s v="VPA6"/>
    <s v="KE-BOM-1811-25356"/>
    <x v="1"/>
    <s v=""/>
    <s v="11th September,2018"/>
    <d v="2018-09-11T00:00:00"/>
    <s v="10th November,2018"/>
    <d v="2018-11-10T00:00:00"/>
    <s v="Chepngetich Betsy"/>
    <s v="Female"/>
    <s v="23016496"/>
    <s v="726118783"/>
    <s v="2.55E+11"/>
    <s v=""/>
    <s v=""/>
    <n v="35.257770999999998"/>
    <n v="-0.60136999999999996"/>
    <s v="Bomet"/>
    <s v="Konoin"/>
    <s v="Mogogosiek"/>
    <s v="Kipkelok"/>
    <x v="2"/>
    <s v="Philip Kurgat"/>
    <s v="Kurgat"/>
    <s v=""/>
    <s v="Informal Business"/>
    <s v="MKD"/>
  </r>
  <r>
    <s v="VPA6"/>
    <s v="KE-KIA-1811-28080"/>
    <x v="1"/>
    <s v=""/>
    <s v="18th November,2018"/>
    <d v="2018-11-18T00:00:00"/>
    <s v="23rd November,2018"/>
    <d v="2018-11-23T00:00:00"/>
    <s v="Kimani Miriam M."/>
    <s v="Female"/>
    <s v="8554926"/>
    <s v="70515911"/>
    <s v="729228781"/>
    <s v=""/>
    <s v="727784507"/>
    <n v="39.504551999999997"/>
    <n v="-4.2647279999999999"/>
    <s v="Kiambu"/>
    <s v="Matuga"/>
    <s v="Ituru"/>
    <s v="Mucharagi"/>
    <x v="3"/>
    <s v="Maurice Kinuthia Wangui"/>
    <s v="Maurice Kinuthia Wangui"/>
    <s v="713376894"/>
    <s v="Informal Business"/>
    <s v="KENBIM"/>
  </r>
  <r>
    <s v="VPA6"/>
    <s v="KE-KIA-1811-28081"/>
    <x v="1"/>
    <s v=""/>
    <s v="19th October,2018"/>
    <d v="2018-10-19T00:00:00"/>
    <s v="8th November,2018"/>
    <d v="2018-11-08T00:00:00"/>
    <s v="Philip Sellar Wangu"/>
    <s v="Female"/>
    <s v="10488112"/>
    <s v="721895712"/>
    <s v="721895712"/>
    <s v=""/>
    <s v="724722441"/>
    <n v="36.887752999999996"/>
    <n v="-0.96448199999999995"/>
    <s v="Kiambu"/>
    <s v="Gatundu North"/>
    <s v="Githovokoni"/>
    <s v="Musherere"/>
    <x v="0"/>
    <s v="Maurice Kinuthia Wangui"/>
    <s v="Maurice Kinuthia Wangui"/>
    <s v="713376894"/>
    <s v="Informal Business"/>
    <s v="KENBIM"/>
  </r>
  <r>
    <s v="VPA6"/>
    <s v="KE-KIA-1810-28076"/>
    <x v="1"/>
    <s v=""/>
    <s v="7th September,2018"/>
    <d v="2018-09-07T00:00:00"/>
    <s v="18th October,2018"/>
    <d v="2018-10-18T00:00:00"/>
    <s v="Kamau Lucy Waringa"/>
    <s v="Female"/>
    <s v="4918115"/>
    <s v="720618937"/>
    <s v="720618937"/>
    <s v=""/>
    <s v="722603892"/>
    <n v="36.895007999999997"/>
    <n v="-0.973333"/>
    <s v="Kiambu"/>
    <s v="Gatundu North"/>
    <s v="Githovokoni"/>
    <s v="Gatei"/>
    <x v="0"/>
    <s v="Maurice Kinuthia Wangui"/>
    <s v="Maurice Kinuthia Wangui"/>
    <s v="713376894"/>
    <s v="Informal Business"/>
    <s v="KENBIM"/>
  </r>
  <r>
    <s v="VPA6"/>
    <s v="KE-MUR-1810-24903"/>
    <x v="1"/>
    <s v=""/>
    <s v="5th September,2018"/>
    <d v="2018-09-05T00:00:00"/>
    <s v="15th October,2018"/>
    <d v="2018-10-15T00:00:00"/>
    <s v="Mungai Jacinta Nduta"/>
    <s v="Female"/>
    <s v="7569234"/>
    <s v="700453380"/>
    <s v="700453380"/>
    <s v=""/>
    <s v="720793944"/>
    <n v="37.123508999999999"/>
    <n v="-0.869031"/>
    <s v="Murang'a"/>
    <s v="Maragua"/>
    <s v="Sabasaba"/>
    <s v="Kangurumo"/>
    <x v="2"/>
    <s v="Mathew Njoroge Nganga"/>
    <s v="Mathew Njoroge Nganga"/>
    <s v="721154081"/>
    <s v="Informal Business"/>
    <s v="KENBIM"/>
  </r>
  <r>
    <s v="VPA6"/>
    <s v="KE-MUR-1810-24900"/>
    <x v="1"/>
    <s v=""/>
    <s v="25th August,2018"/>
    <d v="2018-08-25T00:00:00"/>
    <s v="5th October,2018"/>
    <d v="2018-10-05T00:00:00"/>
    <s v="Kimani Review.Dr.Julius Karanja"/>
    <s v="Male"/>
    <s v="2302205"/>
    <s v="0721639170"/>
    <s v="721639170"/>
    <s v=""/>
    <s v=""/>
    <n v="37.135061999999998"/>
    <n v="-0.94067599999999996"/>
    <s v="Murang'a"/>
    <s v="Makuyu"/>
    <s v="Kenol"/>
    <s v="Kameingua"/>
    <x v="1"/>
    <s v="Maurice Kinuthia Wangui"/>
    <s v="Maurice Kinuthia Wangui"/>
    <s v="713376894"/>
    <s v="Informal Business"/>
    <s v="KENBIM"/>
  </r>
  <r>
    <s v="VPA6"/>
    <s v="KE-MUR-1812-24902"/>
    <x v="1"/>
    <s v=""/>
    <s v="3rd November,2018"/>
    <d v="2018-11-03T00:00:00"/>
    <s v="14th December,2018"/>
    <d v="2018-12-14T00:00:00"/>
    <s v="Mwangi Stephen Muthee"/>
    <s v="Male"/>
    <s v="99999"/>
    <s v="725832059"/>
    <s v="725832059"/>
    <s v=""/>
    <s v="708452036"/>
    <n v="37.060291999999997"/>
    <n v="-0.74390100000000003"/>
    <s v="Murang'a"/>
    <s v="Kahuro"/>
    <s v="Kahuro"/>
    <s v="Kari"/>
    <x v="1"/>
    <s v="Mathew Njoroge Nganga"/>
    <s v="Mathew Njoroge Nganga"/>
    <s v="721154081"/>
    <s v="Informal Business"/>
    <s v="KENBIM"/>
  </r>
  <r>
    <s v="VPA6"/>
    <s v="KE-MUR-1812-24901"/>
    <x v="1"/>
    <s v=""/>
    <s v="4th November,2018"/>
    <d v="2018-11-04T00:00:00"/>
    <s v="12th December,2018"/>
    <d v="2018-12-12T00:00:00"/>
    <s v="Gichere Fabeus Maina"/>
    <s v="Male"/>
    <s v="99999"/>
    <s v="721709457"/>
    <s v="721709457"/>
    <s v=""/>
    <s v="712363164"/>
    <n v="36.926088"/>
    <n v="-0.72431900000000005"/>
    <s v="Murang'a"/>
    <s v="Kahuro"/>
    <s v="Mungoiri"/>
    <s v="Kahatia"/>
    <x v="2"/>
    <s v="Gilbert Mwangi Gitau"/>
    <s v="Gilbert Mwangi Gitau"/>
    <s v="714125753"/>
    <s v="Informal Business"/>
    <s v="KENBIM"/>
  </r>
  <r>
    <s v="VPA6"/>
    <s v="KE-NYA-1812-26113"/>
    <x v="1"/>
    <s v=""/>
    <s v="19th November,2018"/>
    <d v="2018-11-19T00:00:00"/>
    <s v="17th December,2018"/>
    <d v="2018-12-17T00:00:00"/>
    <s v="King'Ori Grace Muthoni"/>
    <s v="Female"/>
    <s v="3505031"/>
    <s v="254716057457"/>
    <s v="2.55E+11"/>
    <s v=""/>
    <s v="2.55E+11"/>
    <n v="36.578201"/>
    <n v="-0.11107"/>
    <s v="Nyandarua"/>
    <s v="Ndaragwa"/>
    <s v="Kiriogo"/>
    <s v="Karandi"/>
    <x v="2"/>
    <s v="KREEN"/>
    <s v="Francis Kinyanjui"/>
    <s v="254726985649"/>
    <s v="Informal Business"/>
    <s v="MKD"/>
  </r>
  <r>
    <s v="VPA6"/>
    <s v="KE-NAK-1809-26050"/>
    <x v="1"/>
    <s v=""/>
    <s v="8th August,2018"/>
    <d v="2018-08-08T00:00:00"/>
    <s v="14th September,2018"/>
    <d v="2018-09-14T00:00:00"/>
    <s v="Maryline Cherotich Chewen"/>
    <s v="Female"/>
    <s v="2451683"/>
    <s v="723658155"/>
    <s v="723658155"/>
    <s v=""/>
    <s v=""/>
    <n v="35.699305000000003"/>
    <n v="-0.54730699999999999"/>
    <s v="Nakuru"/>
    <s v="Kuresoi"/>
    <s v="Sinendet"/>
    <s v="Metikei"/>
    <x v="1"/>
    <s v="John K Githaiga"/>
    <s v="John Githaiga"/>
    <s v="720759926"/>
    <s v="Informal Business"/>
    <s v="KENBIM"/>
  </r>
  <r>
    <s v="VPA6"/>
    <s v="KE-KIA-1806-28079"/>
    <x v="1"/>
    <s v=""/>
    <s v="19th May,2018"/>
    <d v="2018-05-19T00:00:00"/>
    <s v="14th June,2018"/>
    <d v="2018-06-14T00:00:00"/>
    <s v="Muchiri Ann Wanjiru"/>
    <s v="Female"/>
    <s v="12941619"/>
    <s v="701619081"/>
    <s v="701619081"/>
    <s v=""/>
    <s v="701619080"/>
    <n v="36.632305000000002"/>
    <n v="-1.2467429999999999"/>
    <s v="Kiambu"/>
    <s v="Kikuyu"/>
    <s v="Kikuyu"/>
    <s v="Undiri"/>
    <x v="0"/>
    <s v="Nilelynk Innovators"/>
    <s v="Julius Odhiambo"/>
    <s v="723987066"/>
    <s v="Informal Business"/>
    <s v="MKD"/>
  </r>
  <r>
    <s v="VPA6"/>
    <s v="KE-NYA-1812-25056"/>
    <x v="1"/>
    <s v=""/>
    <s v="13th November,2018"/>
    <d v="2018-11-13T00:00:00"/>
    <s v="20th December,2018"/>
    <d v="2018-12-20T00:00:00"/>
    <s v="Moru Njau Merita"/>
    <s v="Male"/>
    <s v="852346"/>
    <s v="721154081"/>
    <s v="2.55E+11"/>
    <s v=""/>
    <s v="2.55E+11"/>
    <n v="36.574787999999998"/>
    <n v="-0.84882199999999997"/>
    <s v="Nyandarua"/>
    <s v="South Kinangop"/>
    <s v="Magumu"/>
    <s v="Mutonyora C"/>
    <x v="1"/>
    <s v="Mathew Njoroge Nganga"/>
    <s v="Mathew Njoroge Nganga"/>
    <s v="254721154081"/>
    <s v="Informal Business"/>
    <s v="KENBIM"/>
  </r>
  <r>
    <s v="VPA6"/>
    <s v="KE-NAI-1810-28078"/>
    <x v="1"/>
    <s v=""/>
    <s v="26th September,2018"/>
    <d v="2018-09-26T00:00:00"/>
    <s v="23rd October,2018"/>
    <d v="2018-10-23T00:00:00"/>
    <s v="Onyono Prisca"/>
    <s v="Female"/>
    <s v="99999"/>
    <s v="722700705"/>
    <s v="722700705"/>
    <s v=""/>
    <s v=""/>
    <n v="36.749862999999998"/>
    <n v="-1.362695"/>
    <s v="Nairobi"/>
    <s v="Langata"/>
    <s v="Langata"/>
    <s v="Handy"/>
    <x v="3"/>
    <s v="Nilelynk Innovators"/>
    <s v="Julius Odhiambo"/>
    <s v="723987066"/>
    <s v="Informal Business"/>
    <s v="MKD"/>
  </r>
  <r>
    <s v="VPA6"/>
    <s v="KE-KIA-1812-26901"/>
    <x v="1"/>
    <s v=""/>
    <s v="1st December,2018"/>
    <d v="2018-12-01T00:00:00"/>
    <s v="24th December,2018"/>
    <d v="2018-12-24T00:00:00"/>
    <s v="Kamiri Hannah Wambui"/>
    <s v="Female"/>
    <s v="99999"/>
    <s v="254728380100"/>
    <s v="2.55E+11"/>
    <s v=""/>
    <s v="2.55E+11"/>
    <n v="36.81673"/>
    <n v="-1.110579"/>
    <s v="Kiambu"/>
    <s v="Githunguri"/>
    <s v="Ikinu"/>
    <s v="Gemwa"/>
    <x v="1"/>
    <s v="Kensam Constructor"/>
    <s v="Kennedy Samuel Mbugua"/>
    <s v="254729308408"/>
    <s v="Informal Business"/>
    <s v="AKUT"/>
  </r>
  <r>
    <s v="VPA6"/>
    <s v="KE-KIA-1801-26802"/>
    <x v="1"/>
    <s v=""/>
    <s v="5th November,2017"/>
    <d v="2017-11-05T00:00:00"/>
    <s v="24th January,2018"/>
    <d v="2018-01-24T00:00:00"/>
    <s v="Muchiri Annah G."/>
    <s v="Female"/>
    <s v="1912788"/>
    <s v="0727312011"/>
    <s v="727312011"/>
    <s v=""/>
    <s v="727312046"/>
    <n v="36.818164000000003"/>
    <n v="-1.118225"/>
    <s v="Kiambu"/>
    <s v="Githunguri"/>
    <s v="Ikinu"/>
    <s v="Gemwa"/>
    <x v="1"/>
    <s v="Kensam Constructor"/>
    <s v="Kennedy Samuel Mbugua"/>
    <s v="729308408"/>
    <s v="Informal Business"/>
    <s v="AKUT"/>
  </r>
  <r>
    <s v="VPA6"/>
    <s v="KE-KIA-1812-28085"/>
    <x v="1"/>
    <s v=""/>
    <s v="6th November,2018"/>
    <d v="2018-11-06T00:00:00"/>
    <s v="1st December,2018"/>
    <d v="2018-12-01T00:00:00"/>
    <s v="Karano Wamaitha George"/>
    <s v="Female"/>
    <s v="99999"/>
    <s v="731645633"/>
    <s v="2.55E+11"/>
    <s v=""/>
    <s v="2.55E+11"/>
    <n v="36.815468000000003"/>
    <n v="-1.143262"/>
    <s v="Kiambu"/>
    <s v="Kiambaa"/>
    <s v="Ting'Ang'A"/>
    <s v="Ting'Ang'A"/>
    <x v="0"/>
    <s v="Jokima Renewable Energy"/>
    <s v="Joseph Kimani"/>
    <s v="254725574044"/>
    <s v="Informal Business"/>
    <s v="KENBIM"/>
  </r>
  <r>
    <s v="VPA6"/>
    <s v="KE-KIA-1812-28086"/>
    <x v="1"/>
    <s v=""/>
    <s v="27th November,2018"/>
    <d v="2018-11-27T00:00:00"/>
    <s v="15th December,2018"/>
    <d v="2018-12-15T00:00:00"/>
    <s v="Ndungu Lenard Karudu"/>
    <s v="Male"/>
    <s v="7270344"/>
    <s v="723936012"/>
    <s v="723936012"/>
    <s v=""/>
    <s v="770731358"/>
    <n v="36.835858000000002"/>
    <n v="-1.1377619999999999"/>
    <s v="Kiambu"/>
    <s v="Kiambaa"/>
    <s v="Kagongo"/>
    <s v="Kagongo"/>
    <x v="2"/>
    <s v="Jokima Renewable Energy"/>
    <s v="Joseph Kimani"/>
    <s v="725574044"/>
    <s v="Informal Business"/>
    <s v="KENBIM"/>
  </r>
  <r>
    <s v="VPA6"/>
    <s v="KE-KAJ-1811-27793"/>
    <x v="1"/>
    <s v=""/>
    <s v="1st October,2018"/>
    <d v="2018-10-01T00:00:00"/>
    <s v="27th November,2018"/>
    <d v="2018-11-27T00:00:00"/>
    <s v="Njenga John Kaniaru"/>
    <s v="Male"/>
    <s v="99999"/>
    <s v="254721705036"/>
    <s v="2.55E+11"/>
    <s v=""/>
    <s v=""/>
    <n v="37.491864999999997"/>
    <n v="-2.9129299999999998"/>
    <s v="Kajiado"/>
    <s v="Loitokitok"/>
    <s v="Loitoktok"/>
    <s v="Enkariakronkena"/>
    <x v="0"/>
    <s v="John Chege Nyingi"/>
    <s v=""/>
    <s v=""/>
    <s v="Informal Business"/>
    <s v="MKD"/>
  </r>
  <r>
    <s v="VPA6"/>
    <s v="KE-KAJ-1810-27794"/>
    <x v="1"/>
    <s v=""/>
    <s v="1st October,2018"/>
    <d v="2018-10-01T00:00:00"/>
    <s v="15th October,2018"/>
    <d v="2018-10-15T00:00:00"/>
    <s v="Kiarie Joseph"/>
    <s v="Male"/>
    <s v="99999"/>
    <s v="724531134"/>
    <s v="724531134"/>
    <s v=""/>
    <s v=""/>
    <n v="37.497467999999998"/>
    <n v="-2.9193370000000001"/>
    <s v="Kajiado"/>
    <s v="Loitokitok"/>
    <s v="Loitoktok"/>
    <s v="Enkariakronkena"/>
    <x v="0"/>
    <s v="John Chege Nyingi"/>
    <s v="Null"/>
    <s v=""/>
    <s v="Informal Business"/>
    <s v="MKD"/>
  </r>
  <r>
    <s v="VPA6"/>
    <s v="KE-MUR-1812-24910"/>
    <x v="1"/>
    <s v=""/>
    <s v="5th November,2018"/>
    <d v="2018-11-05T00:00:00"/>
    <s v="20th December,2018"/>
    <d v="2018-12-20T00:00:00"/>
    <s v="Wainaina Sarah Njeri"/>
    <s v="Female"/>
    <s v="2310555"/>
    <s v="723231820"/>
    <s v="723231820"/>
    <s v=""/>
    <s v="714808556"/>
    <n v="36.951520000000002"/>
    <n v="-0.81633699999999998"/>
    <s v="Murang'a"/>
    <s v="Kandara"/>
    <s v="Mutheru"/>
    <s v="Kanjoo"/>
    <x v="2"/>
    <s v="Francis Kamande"/>
    <s v="Francis Kamande"/>
    <s v="724394699"/>
    <s v="Informal Business"/>
    <s v="KENBIM"/>
  </r>
  <r>
    <s v="VPA6"/>
    <s v="KE-MUR-1812-24909"/>
    <x v="1"/>
    <s v=""/>
    <s v="27th October,2018"/>
    <d v="2018-10-27T00:00:00"/>
    <s v="20th December,2018"/>
    <d v="2018-12-20T00:00:00"/>
    <s v="Karanja Hannah Wanjiru"/>
    <s v="Female"/>
    <s v="2019731"/>
    <s v="728817262"/>
    <s v="728817262"/>
    <s v=""/>
    <s v="789868631"/>
    <n v="37.001863999999998"/>
    <n v="-0.93296000000000001"/>
    <s v="Murang'a"/>
    <s v="Gatanga"/>
    <s v="Thuita"/>
    <s v="Wainonga"/>
    <x v="3"/>
    <s v="Francis Kamande"/>
    <s v="Francis Kamande"/>
    <s v="724394699"/>
    <s v="Informal Business"/>
    <s v="KENBIM"/>
  </r>
  <r>
    <s v="VPA6"/>
    <s v="KE-MUR-1812-24908"/>
    <x v="1"/>
    <s v=""/>
    <s v="21st October,2018"/>
    <d v="2018-10-21T00:00:00"/>
    <s v="20th December,2018"/>
    <d v="2018-12-20T00:00:00"/>
    <s v="Herman Catherine Nduta"/>
    <s v="Male"/>
    <s v="99999"/>
    <s v="728756514"/>
    <s v="728756514"/>
    <s v=""/>
    <s v="728756475"/>
    <n v="36.920037000000001"/>
    <n v="-0.88121499999999997"/>
    <s v="Murang'a"/>
    <s v="Gatanga"/>
    <s v="Kigoro"/>
    <s v="Mukarara"/>
    <x v="1"/>
    <s v="Francis Kamande"/>
    <s v="Francis Kamande"/>
    <s v="724394699"/>
    <s v="Informal Business"/>
    <s v="KENBIM"/>
  </r>
  <r>
    <s v="VPA6"/>
    <s v="KE-MUR-1812-24907"/>
    <x v="1"/>
    <s v=""/>
    <s v="22nd November,2018"/>
    <d v="2018-11-22T00:00:00"/>
    <s v="20th December,2018"/>
    <d v="2018-12-20T00:00:00"/>
    <s v="Kariuki Peter Ngamau"/>
    <s v="Male"/>
    <s v="99999"/>
    <s v="726781116"/>
    <s v="726781116"/>
    <s v=""/>
    <s v="710810515"/>
    <n v="36.852369000000003"/>
    <n v="-0.87908900000000001"/>
    <s v="Murang'a"/>
    <s v="Gatanga"/>
    <s v="Mwangu"/>
    <s v="Chania"/>
    <x v="3"/>
    <s v="Francis Kamande"/>
    <s v="Francis Kamande"/>
    <s v="724394699"/>
    <s v="Informal Business"/>
    <s v="KENBIM"/>
  </r>
  <r>
    <s v="VPA6"/>
    <s v="KE-KIA-1812-24906"/>
    <x v="0"/>
    <s v="Non Compliant"/>
    <s v="14th November,2018"/>
    <d v="2018-11-14T00:00:00"/>
    <s v="21st December,2018"/>
    <d v="2018-12-21T00:00:00"/>
    <s v="Muiruri Raphael Mwatha"/>
    <s v="Male"/>
    <s v="4831328"/>
    <s v="720813146"/>
    <s v="2.55E+11"/>
    <s v=""/>
    <s v="2.55E+11"/>
    <n v="37.119616999999998"/>
    <n v="-1.0657350000000001"/>
    <s v="Kiambu"/>
    <s v="Gatundu North"/>
    <s v="Muiringa"/>
    <s v="Kifingo"/>
    <x v="3"/>
    <s v="Francis Kamande"/>
    <s v="Francis Kamande"/>
    <s v="254724394699"/>
    <s v="Informal Business"/>
    <s v="KENBIM"/>
  </r>
  <r>
    <s v="VPA6"/>
    <s v="KE-MUR-1812-24905"/>
    <x v="1"/>
    <s v=""/>
    <s v="4th November,2018"/>
    <d v="2018-11-04T00:00:00"/>
    <s v="20th December,2018"/>
    <d v="2018-12-20T00:00:00"/>
    <s v="Maina Nancy Nyambura"/>
    <s v="Female"/>
    <s v="99999"/>
    <s v="724801441"/>
    <s v="724801441"/>
    <s v=""/>
    <s v="727270703"/>
    <n v="36.936824000000001"/>
    <n v="-0.66250100000000001"/>
    <s v="Murang'a"/>
    <s v="Kangema"/>
    <s v="Kangema"/>
    <s v="Ruona"/>
    <x v="0"/>
    <s v="Jacob Maina Mwangi"/>
    <s v="Jacob Maina Mwangi"/>
    <s v="727270703"/>
    <s v="Informal Business"/>
    <s v="KENBIM"/>
  </r>
  <r>
    <s v="VPA6"/>
    <s v="KE-TAI-1812-26002"/>
    <x v="0"/>
    <s v="Grievance"/>
    <s v="4th November,2018"/>
    <d v="2018-11-04T00:00:00"/>
    <s v="24th December,2018"/>
    <d v="2018-12-24T00:00:00"/>
    <s v="Maghangha Wilfred Lombo"/>
    <s v="Male"/>
    <s v="9805625"/>
    <s v="254702069562"/>
    <s v="2.55E+11"/>
    <s v=""/>
    <s v="2.55E+11"/>
    <n v="38.253802"/>
    <n v="-3.4324270000000001"/>
    <s v="Taita/Taveta"/>
    <s v="Mwatate"/>
    <s v="Bura"/>
    <s v="Kazamoyo"/>
    <x v="0"/>
    <s v="Stephen Nyange"/>
    <s v="Stephen Nyange"/>
    <s v="254710865305"/>
    <s v="Informal Business"/>
    <s v="KENBIM"/>
  </r>
  <r>
    <s v="VPA6"/>
    <s v="KE-TAI-1902-26001"/>
    <x v="1"/>
    <s v=""/>
    <s v="12th November,2018"/>
    <d v="2018-11-12T00:00:00"/>
    <s v="12th February,2019"/>
    <d v="2019-02-12T00:00:00"/>
    <s v="Kitoho Metrina Riziki"/>
    <s v="Female"/>
    <s v="10563542"/>
    <s v="725286785"/>
    <s v="2.55E+11"/>
    <s v=""/>
    <s v="2.55E+11"/>
    <n v="38.322341000000002"/>
    <n v="-3.4947279999999998"/>
    <s v="Taita/Taveta"/>
    <s v="Mwatate"/>
    <s v="Bura"/>
    <s v="Mwalemba"/>
    <x v="2"/>
    <s v="Stephen Nyange"/>
    <s v="Stephen Nyange"/>
    <s v="710865305"/>
    <s v="Informal Business"/>
    <s v="KENBIM"/>
  </r>
  <r>
    <s v="VPA6"/>
    <s v="KE-MAC-1901-25233"/>
    <x v="0"/>
    <s v="Non Compliant"/>
    <s v="3rd January,2019"/>
    <d v="2019-01-03T00:00:00"/>
    <s v="3rd January,2019"/>
    <d v="2019-01-03T00:00:00"/>
    <s v="Muasa Agatha Mbithi"/>
    <s v="Male"/>
    <s v="30457628"/>
    <s v="0714320792"/>
    <s v="714320792"/>
    <s v=""/>
    <s v="721848632"/>
    <n v="37.455157999999997"/>
    <n v="-1.49396"/>
    <s v="Machakos"/>
    <s v="Mwala"/>
    <s v="Mwala"/>
    <s v="Kakungu"/>
    <x v="0"/>
    <s v="Stephen Nyange"/>
    <s v="Stephen Nyange"/>
    <s v="710865305"/>
    <s v="Informal Business"/>
    <s v="KENBIM"/>
  </r>
  <r>
    <s v="VPA6"/>
    <s v="KE-MAC-1901-25232"/>
    <x v="0"/>
    <s v="Non Compliant"/>
    <s v="14th November,2018"/>
    <d v="2018-11-14T00:00:00"/>
    <s v="3rd January,2019"/>
    <d v="2019-01-03T00:00:00"/>
    <s v="Wambua Beatrice Kamene"/>
    <s v="Female"/>
    <s v="537132"/>
    <s v="723911014"/>
    <s v="723911014"/>
    <s v=""/>
    <s v="725653263"/>
    <n v="37.587577000000003"/>
    <n v="-0.97233700000000001"/>
    <s v="Machakos"/>
    <s v="Masinga"/>
    <s v="Masinga"/>
    <s v="Kwayenga"/>
    <x v="0"/>
    <s v="Stephen Nyange"/>
    <s v="Stephen Nyange"/>
    <s v="710865305"/>
    <s v="Informal Business"/>
    <s v="KENBIM"/>
  </r>
  <r>
    <s v="VPA6"/>
    <s v="KE-MAC-1901-25230"/>
    <x v="0"/>
    <s v="Non Compliant"/>
    <s v="14th November,2018"/>
    <d v="2018-11-14T00:00:00"/>
    <s v="3rd January,2019"/>
    <d v="2019-01-03T00:00:00"/>
    <s v="Muiu Robert Munyao"/>
    <s v="Male"/>
    <s v="9316854"/>
    <s v="721537023"/>
    <s v="721537023"/>
    <s v=""/>
    <s v="751448455"/>
    <n v="37.463917000000002"/>
    <n v="-1.1914480000000001"/>
    <s v="Machakos"/>
    <s v="Yatta"/>
    <s v="Kithimani"/>
    <s v="Uvaini"/>
    <x v="0"/>
    <s v="Stephen Nyange"/>
    <s v="Stephen Nyange"/>
    <s v="710865305"/>
    <s v="Informal Business"/>
    <s v="KENBIM"/>
  </r>
  <r>
    <s v="VPA6"/>
    <s v="KE-MAC-1805-25234"/>
    <x v="1"/>
    <s v=""/>
    <s v="7th January,2018"/>
    <d v="2018-01-07T00:00:00"/>
    <s v="22nd May,2018"/>
    <d v="2018-05-22T00:00:00"/>
    <s v="Muthami Alex Mutuku"/>
    <s v="Male"/>
    <s v="700988"/>
    <s v="711378754"/>
    <s v="711378754"/>
    <s v=""/>
    <s v="711378754"/>
    <n v="37.369304999999997"/>
    <n v="-1.3121670000000001"/>
    <s v="Machakos"/>
    <s v="Kangundo"/>
    <s v="Kangundo"/>
    <s v="Mayuuni"/>
    <x v="0"/>
    <s v="Stephen Nyange"/>
    <s v="Stephen Nyange"/>
    <s v="710865305"/>
    <s v="Informal Business"/>
    <s v="KENBIM"/>
  </r>
  <r>
    <s v="VPA6"/>
    <s v="KE-NYA-1901-26096"/>
    <x v="1"/>
    <s v=""/>
    <s v="13th November,2018"/>
    <d v="2018-11-13T00:00:00"/>
    <s v="2nd January,2019"/>
    <d v="2019-01-02T00:00:00"/>
    <s v="Gateru Margret Wangechi"/>
    <s v="Female"/>
    <s v="6051654"/>
    <s v="722832003"/>
    <s v="722832003"/>
    <s v=""/>
    <s v="733977580"/>
    <n v="36.274099999999997"/>
    <n v="-0.25584800000000002"/>
    <s v="Nyandarua"/>
    <s v="Ol Kalou"/>
    <s v="Tumaini"/>
    <s v="Tumaini"/>
    <x v="0"/>
    <s v="Simon Kuira"/>
    <s v="Simon Kuira"/>
    <s v="703796534"/>
    <s v="Informal Business"/>
    <s v="MKD"/>
  </r>
  <r>
    <s v="VPA6"/>
    <s v="KE-EMB-1901-26097"/>
    <x v="1"/>
    <s v=""/>
    <s v="21st November,2018"/>
    <d v="2018-11-21T00:00:00"/>
    <s v="10th January,2019"/>
    <d v="2019-01-10T00:00:00"/>
    <s v="Mbogori Athanas Githenji"/>
    <s v="Male"/>
    <s v="4244191"/>
    <s v="720243772"/>
    <s v="720243772"/>
    <s v=""/>
    <s v="712322570"/>
    <n v="37.453299000000001"/>
    <n v="-0.440502"/>
    <s v="Embu"/>
    <s v="Manyatta"/>
    <s v="Ngida"/>
    <s v="Gikirima"/>
    <x v="2"/>
    <s v="Simon Kuira"/>
    <s v="Simon Kuira"/>
    <s v="703796534"/>
    <s v="Informal Business"/>
    <s v="MKD"/>
  </r>
  <r>
    <s v="VPA6"/>
    <s v="KE-NYE-1812-26876"/>
    <x v="1"/>
    <s v=""/>
    <s v="26th October,2018"/>
    <d v="2018-10-26T00:00:00"/>
    <s v="15th December,2018"/>
    <d v="2018-12-15T00:00:00"/>
    <s v="Timothy Mwai Kagotho"/>
    <s v="Male"/>
    <s v="1828581"/>
    <s v="727483623"/>
    <s v="727483623"/>
    <s v=""/>
    <s v="723104383"/>
    <n v="37.011091999999998"/>
    <n v="-0.47966399999999998"/>
    <s v="Nyeri"/>
    <s v="Tetu"/>
    <s v="Aguthi"/>
    <s v="Gichira"/>
    <x v="4"/>
    <s v="Rural Green Energy Services"/>
    <s v="Migwi"/>
    <s v="725647705"/>
    <s v="Informal Business"/>
    <s v="AKUT"/>
  </r>
  <r>
    <s v="VPA6"/>
    <s v="KE-BUN-1812-24872"/>
    <x v="1"/>
    <s v=""/>
    <s v="17th August,2018"/>
    <d v="2018-08-17T00:00:00"/>
    <s v="12th December,2018"/>
    <d v="2018-12-12T00:00:00"/>
    <s v="Teka Efa Asiko"/>
    <s v="Female"/>
    <s v="1948406"/>
    <s v="720579831"/>
    <s v="2.55E+11"/>
    <s v=""/>
    <s v=""/>
    <n v="34.704507"/>
    <n v="0.76711600000000002"/>
    <s v="Bungoma"/>
    <s v="Kimilili"/>
    <s v="Kimilili"/>
    <s v="Lutonyi"/>
    <x v="3"/>
    <s v="Gillet Lihanda"/>
    <s v="Gillet Savayi Lihanda"/>
    <s v="254728998455"/>
    <s v="Informal Business"/>
    <s v="MKD"/>
  </r>
  <r>
    <s v="VPA6"/>
    <s v="KE-UAS-1812-25889"/>
    <x v="1"/>
    <s v=""/>
    <s v="26th October,2018"/>
    <d v="2018-10-26T00:00:00"/>
    <s v="26th December,2018"/>
    <d v="2018-12-26T00:00:00"/>
    <s v="Amdany Dinah"/>
    <s v="Female"/>
    <s v="99999"/>
    <s v="722652445"/>
    <s v="2.55E+11"/>
    <s v=""/>
    <s v=""/>
    <n v="35.288429999999998"/>
    <n v="0.55832000000000004"/>
    <s v="Uasin Gishu"/>
    <s v="Moiben"/>
    <s v="Kimumu"/>
    <s v="Radah"/>
    <x v="0"/>
    <s v="Matthew Kemboi"/>
    <s v="Mathew Kemboi"/>
    <s v="254722819916"/>
    <s v="Informal Business"/>
    <s v="MKD"/>
  </r>
  <r>
    <s v="VPA6"/>
    <s v="KE-NAK-1812-26051"/>
    <x v="1"/>
    <s v=""/>
    <s v="16th November,2018"/>
    <d v="2018-11-16T00:00:00"/>
    <s v="9th December,2018"/>
    <d v="2018-12-09T00:00:00"/>
    <s v="Kennedy Oduor"/>
    <s v="Male"/>
    <s v="2564916"/>
    <s v="722301226"/>
    <s v="2.55E+11"/>
    <s v=""/>
    <s v=""/>
    <n v="35.963008000000002"/>
    <n v="-0.262882"/>
    <s v="Nakuru"/>
    <s v="Rongai"/>
    <s v="Ngata"/>
    <s v="Ngata"/>
    <x v="0"/>
    <s v="Nelson Mutai"/>
    <s v="Nelson Mutai"/>
    <s v="254716309134"/>
    <s v="Informal Business"/>
    <s v="MKD"/>
  </r>
  <r>
    <s v="VPA6"/>
    <s v="KE-NAK-1901-26052"/>
    <x v="1"/>
    <s v=""/>
    <s v="4th December,2018"/>
    <d v="2018-12-04T00:00:00"/>
    <s v="10th January,2019"/>
    <d v="2019-01-10T00:00:00"/>
    <s v="Agnes Muraguri"/>
    <s v="Female"/>
    <s v="22946969"/>
    <s v="722448328"/>
    <s v="722448328"/>
    <s v=""/>
    <s v="725869571"/>
    <n v="36.122272000000002"/>
    <n v="-3.5775000000000001E-2"/>
    <s v="Nakuru"/>
    <s v="Rongai"/>
    <s v="Solai"/>
    <s v="Nairobi Area"/>
    <x v="1"/>
    <s v="James Kingori Chege"/>
    <s v="James Kingori"/>
    <s v="724568559"/>
    <s v="Informal Business"/>
    <s v="KENBIM"/>
  </r>
  <r>
    <s v="VPA6"/>
    <s v="KE-NYA-1901-25068"/>
    <x v="1"/>
    <s v=""/>
    <s v="16th December,2018"/>
    <d v="2018-12-16T00:00:00"/>
    <s v="21st January,2019"/>
    <d v="2019-01-21T00:00:00"/>
    <s v="Kamonjo Nyokabi Jane"/>
    <s v="Female"/>
    <s v="3205019"/>
    <s v="721233604"/>
    <s v="721233604"/>
    <s v=""/>
    <s v="705271230"/>
    <n v="36.373080000000002"/>
    <n v="-7.3469999999999994E-2"/>
    <s v="Nyandarua"/>
    <s v="Ol Joro Orok"/>
    <s v="Oljorolok"/>
    <s v="Gatumbiro"/>
    <x v="0"/>
    <s v="Simon Kabucho"/>
    <s v="Simon Kabucho"/>
    <s v="726725953"/>
    <s v="Informal Business"/>
    <s v="MKD"/>
  </r>
  <r>
    <s v="VPA6"/>
    <s v="KE-KIA-1901-25571"/>
    <x v="1"/>
    <s v=""/>
    <s v="5th September,2018"/>
    <d v="2018-09-05T00:00:00"/>
    <s v="18th January,2019"/>
    <d v="2019-01-18T00:00:00"/>
    <s v="Nyoike Lucy Wamaitha"/>
    <s v="Female"/>
    <s v="4301366"/>
    <s v="714114088"/>
    <s v="714114088"/>
    <s v=""/>
    <s v="720450730"/>
    <n v="36.858494"/>
    <n v="-1.0287759999999999"/>
    <s v="Kiambu"/>
    <s v="Gatundu South"/>
    <s v="Mutati"/>
    <s v="Kahunyu"/>
    <x v="2"/>
    <s v="Afrisol Energy Ltd"/>
    <s v="Ezekiel Kibe"/>
    <s v="722438617"/>
    <s v="Informal Business"/>
    <s v="KENBIM"/>
  </r>
  <r>
    <s v="VPA6"/>
    <s v="KE-KIA-1812-25572"/>
    <x v="1"/>
    <s v=""/>
    <s v="5th September,2018"/>
    <d v="2018-09-05T00:00:00"/>
    <s v="15th December,2018"/>
    <d v="2018-12-15T00:00:00"/>
    <s v="Memia Simon Kinyanjui"/>
    <s v="Male"/>
    <s v="13028059"/>
    <s v="723037254"/>
    <s v="723037254"/>
    <s v=""/>
    <s v="727076020"/>
    <n v="36.863224000000002"/>
    <n v="-1.02098"/>
    <s v="Kiambu"/>
    <s v="Gatundu South"/>
    <s v="Kiamwangi"/>
    <s v="Thaara"/>
    <x v="2"/>
    <s v="Afrisol Energy Ltd"/>
    <s v="Ezekiel Kibe"/>
    <s v=""/>
    <s v="Informal Business"/>
    <s v="KENBIM"/>
  </r>
  <r>
    <s v="VPA6"/>
    <s v="KE-KIA-1812-25573"/>
    <x v="1"/>
    <s v=""/>
    <s v="15th September,2018"/>
    <d v="2018-09-15T00:00:00"/>
    <s v="11th December,2018"/>
    <d v="2018-12-11T00:00:00"/>
    <s v="Njogu Winfred Waithira"/>
    <s v="Female"/>
    <s v="12524207"/>
    <s v="723286403"/>
    <s v="723286403"/>
    <s v=""/>
    <s v=""/>
    <n v="36.840187999999998"/>
    <n v="-1.0256769999999999"/>
    <s v="Kiambu"/>
    <s v="Gatundu South"/>
    <s v="Mutati"/>
    <s v="Kawandagã¹"/>
    <x v="2"/>
    <s v="Afrisol Energy Ltd"/>
    <s v="Ezekiel Kibe"/>
    <s v="722438617"/>
    <s v="Informal Business"/>
    <s v="KENBIM"/>
  </r>
  <r>
    <s v="VPA6"/>
    <s v="KE-NAN-1901-25878"/>
    <x v="1"/>
    <s v=""/>
    <s v="28th December,2018"/>
    <d v="2018-12-28T00:00:00"/>
    <s v="23rd January,2019"/>
    <d v="2019-01-23T00:00:00"/>
    <s v="Rotich Domtila"/>
    <s v="Female"/>
    <s v="5582952"/>
    <s v="723733666"/>
    <s v="723733666"/>
    <s v=""/>
    <s v=""/>
    <n v="35.239823000000001"/>
    <n v="0.17215"/>
    <s v="Nandi"/>
    <s v="Nandi Hills"/>
    <s v="Chepkunyuk"/>
    <s v="Lelwak"/>
    <x v="2"/>
    <s v="William Tanui"/>
    <s v="William Tanui"/>
    <s v="712584447"/>
    <s v="Informal Business"/>
    <s v="MKD"/>
  </r>
  <r>
    <s v="VPA6"/>
    <s v="KE-KIT-1901-31026"/>
    <x v="0"/>
    <s v="Non Compliant"/>
    <s v="3rd December,2018"/>
    <d v="2018-12-03T00:00:00"/>
    <s v="22nd January,2019"/>
    <d v="2019-01-22T00:00:00"/>
    <s v="Musyoki Peter Mbathi"/>
    <s v="Male"/>
    <s v="7005894"/>
    <s v="722682316"/>
    <s v="722682316"/>
    <s v=""/>
    <s v="714710980"/>
    <n v="37.860757999999997"/>
    <n v="-1.443678"/>
    <s v="Kitui"/>
    <s v="Lower Yatta"/>
    <s v="Lower Yatta"/>
    <s v="Kalivini"/>
    <x v="0"/>
    <s v="Stephen Nyange"/>
    <s v="Stephen Nyange"/>
    <s v="710865305"/>
    <s v="Informal Business"/>
    <s v="KENBIM"/>
  </r>
  <r>
    <s v="VPA6"/>
    <s v="KE-MAC-1901-25235"/>
    <x v="1"/>
    <s v=""/>
    <s v="2nd December,2018"/>
    <d v="2018-12-02T00:00:00"/>
    <s v="21st January,2019"/>
    <d v="2019-01-21T00:00:00"/>
    <s v="Nzioka Patrick Mbawa"/>
    <s v="Male"/>
    <s v="10114047"/>
    <s v="726102441"/>
    <s v="726102441"/>
    <s v=""/>
    <s v="712037115"/>
    <n v="37.440297000000001"/>
    <n v="-1.235563"/>
    <s v="Machakos"/>
    <s v="Mwala"/>
    <s v="Mwala"/>
    <s v="Kabaa"/>
    <x v="0"/>
    <s v="Stephen Nyange"/>
    <s v="Stephen Nyange"/>
    <s v="710865305"/>
    <s v="Informal Business"/>
    <s v="KENBIM"/>
  </r>
  <r>
    <s v="VPA6"/>
    <s v="KE-NAN-1810-25882"/>
    <x v="1"/>
    <s v=""/>
    <s v="10th September,2018"/>
    <d v="2018-09-10T00:00:00"/>
    <s v="30th October,2018"/>
    <d v="2018-10-30T00:00:00"/>
    <s v="Christine Tuimur"/>
    <s v="Female"/>
    <s v="99999"/>
    <s v="710463124"/>
    <s v="710463124"/>
    <s v=""/>
    <s v=""/>
    <n v="35.111106999999997"/>
    <n v="0.20811199999999999"/>
    <s v="Nandi"/>
    <s v="Nandi Central"/>
    <s v="Kapngetuny"/>
    <s v="Kabutie"/>
    <x v="12"/>
    <s v="Stephen Tesot"/>
    <s v="Stephen Tesot"/>
    <s v=""/>
    <s v="Informal Business"/>
    <s v="AKUT"/>
  </r>
  <r>
    <s v="VPA6"/>
    <s v="KE-NAN-1812-25875"/>
    <x v="1"/>
    <s v=""/>
    <s v="11th November,2018"/>
    <d v="2018-11-11T00:00:00"/>
    <s v="30th December,2018"/>
    <d v="2018-12-30T00:00:00"/>
    <s v="Purity Bittok"/>
    <s v="Female"/>
    <s v="99999"/>
    <s v="254722603540"/>
    <s v="2.55E+11"/>
    <s v=""/>
    <s v="2.55E+11"/>
    <n v="35.101379000000001"/>
    <n v="0.22586300000000001"/>
    <s v="Nandi"/>
    <s v="Nandi Central"/>
    <s v="Chemundu"/>
    <s v="Kabaskei"/>
    <x v="0"/>
    <s v="William Tanui"/>
    <s v="William Tanui"/>
    <s v="254712584447"/>
    <s v="Informal Business"/>
    <s v="AKUT"/>
  </r>
  <r>
    <s v="VPA6"/>
    <s v="KE-THA-1812-26010"/>
    <x v="0"/>
    <s v="Grievance"/>
    <s v="24th November,2018"/>
    <d v="2018-11-24T00:00:00"/>
    <s v="22nd December,2018"/>
    <d v="2018-12-22T00:00:00"/>
    <s v="Bernard Micheki Mugo"/>
    <s v="Male"/>
    <s v="4419367"/>
    <s v="726627822"/>
    <s v="726627822"/>
    <s v=""/>
    <s v="727940729"/>
    <n v="37.686067000000001"/>
    <n v="-0.23078000000000001"/>
    <s v="Tharaka-Nithi"/>
    <s v="Maara"/>
    <s v="Chogoria"/>
    <s v="Mutuguni"/>
    <x v="1"/>
    <s v="Maurice Kinuthia Wangui"/>
    <s v="Maurice Kinuthia Wangui"/>
    <s v="723456787"/>
    <s v="Informal Business"/>
    <s v="KENBIM"/>
  </r>
  <r>
    <s v="VPA6"/>
    <s v="KE-KIA-1812-28084"/>
    <x v="1"/>
    <s v=""/>
    <s v="16th November,2018"/>
    <d v="2018-11-16T00:00:00"/>
    <s v="5th December,2018"/>
    <d v="2018-12-05T00:00:00"/>
    <s v="Thimba Lucas Kimani"/>
    <s v="Male"/>
    <s v="894131"/>
    <s v="0712490458"/>
    <s v="712490458"/>
    <s v=""/>
    <s v="720475956"/>
    <n v="36.849879000000001"/>
    <n v="-1.161764"/>
    <s v="Kiambu"/>
    <s v="Kiambu"/>
    <s v="Riambai"/>
    <s v="Riambai"/>
    <x v="2"/>
    <s v="Afrisol Energy Ltd"/>
    <s v="Ezekiel Kibe"/>
    <s v="722438617"/>
    <s v="Informal Business"/>
    <s v="KENBIM"/>
  </r>
  <r>
    <s v="VPA6"/>
    <s v="KE-KIA-1812-25915"/>
    <x v="1"/>
    <s v=""/>
    <s v="11th November,2018"/>
    <d v="2018-11-11T00:00:00"/>
    <s v="7th December,2018"/>
    <d v="2018-12-07T00:00:00"/>
    <s v="Njoroge Francis Huho"/>
    <s v="Male"/>
    <s v="99999"/>
    <s v="717021441"/>
    <s v="717021441"/>
    <s v=""/>
    <s v="797858788"/>
    <n v="36.802936000000003"/>
    <n v="-1.126746"/>
    <s v="Kiambu"/>
    <s v="Kiambu"/>
    <s v="Tinganga"/>
    <s v="Tinganga"/>
    <x v="2"/>
    <s v="Afrisol Energy Ltd"/>
    <s v="Ezekiel Kibe"/>
    <s v="722438617"/>
    <s v="Informal Business"/>
    <s v="KENBIM"/>
  </r>
  <r>
    <s v="VPA6"/>
    <s v="KE-NAN-1901-25879"/>
    <x v="1"/>
    <s v=""/>
    <s v="28th September,2018"/>
    <d v="2018-09-28T00:00:00"/>
    <s v="23rd January,2019"/>
    <d v="2019-01-23T00:00:00"/>
    <s v="Sawe Eunice"/>
    <s v="Female"/>
    <s v="99999"/>
    <s v="0720364888"/>
    <s v="720364888"/>
    <s v=""/>
    <s v=""/>
    <n v="35.164361999999997"/>
    <n v="0.116828"/>
    <s v="Nandi"/>
    <s v="Nandi Hills"/>
    <s v="Kosoiywwo"/>
    <s v="Kapkwang"/>
    <x v="1"/>
    <s v="Job K Soimo"/>
    <s v="Job K Soimo"/>
    <s v="726075203"/>
    <s v="Informal Business"/>
    <s v="MKD"/>
  </r>
  <r>
    <s v="VPA6"/>
    <s v="KE-KIR-1809-26851"/>
    <x v="1"/>
    <s v=""/>
    <s v="1st August,2018"/>
    <d v="2018-08-01T00:00:00"/>
    <s v="1st September,2018"/>
    <d v="2018-09-01T00:00:00"/>
    <s v="Maru Kinyua Eric"/>
    <s v="Male"/>
    <s v="21709373"/>
    <s v="0720930614"/>
    <s v="720930614"/>
    <s v=""/>
    <s v=""/>
    <n v="37.242823000000001"/>
    <n v="-0.47947299999999998"/>
    <s v="Kirinyaga"/>
    <s v="Kirinyaga"/>
    <s v="Mutira"/>
    <s v="Kamuiru"/>
    <x v="3"/>
    <s v="Patrick Kinyua"/>
    <s v="Patrick Kinyua"/>
    <s v=""/>
    <s v="Informal Business"/>
    <s v="KENBIM"/>
  </r>
  <r>
    <s v="VPA6"/>
    <s v="KE-KIR-1811-26852"/>
    <x v="1"/>
    <s v=""/>
    <s v="1st October,2018"/>
    <d v="2018-10-01T00:00:00"/>
    <s v="1st November,2018"/>
    <d v="2018-11-01T00:00:00"/>
    <s v="Muthui Guchobi Jeremiah"/>
    <s v="Male"/>
    <s v="99999"/>
    <s v="724078796"/>
    <s v="724078796"/>
    <s v=""/>
    <s v="717441134"/>
    <n v="37.294834999999999"/>
    <n v="-0.48514800000000002"/>
    <s v="Kirinyaga"/>
    <s v="Kerugoya/Kutus"/>
    <s v="Kabaru"/>
    <s v="Kiangothe"/>
    <x v="0"/>
    <s v="Patrick Kinyua"/>
    <s v="Patrick Kinyua"/>
    <s v=""/>
    <s v="Informal Business"/>
    <s v="KENBIM"/>
  </r>
  <r>
    <s v="VPA6"/>
    <s v="KE-KIR-1901-26853"/>
    <x v="1"/>
    <s v=""/>
    <s v="1st December,2018"/>
    <d v="2018-12-01T00:00:00"/>
    <s v="1st January,2019"/>
    <d v="2019-01-01T00:00:00"/>
    <s v="Karangi Muthee Charles"/>
    <s v="Male"/>
    <s v="99999"/>
    <s v="721721554"/>
    <s v="721721554"/>
    <s v=""/>
    <s v="715671387"/>
    <n v="37.195383999999997"/>
    <n v="-0.45805200000000001"/>
    <s v="Kirinyaga"/>
    <s v="Kirinyaga"/>
    <s v="Mukure"/>
    <s v="Ndiriti"/>
    <x v="0"/>
    <s v="Patrick Kinyua"/>
    <s v="Patrick Kinyua"/>
    <s v="716073975"/>
    <s v="Informal Business"/>
    <s v="KENBIM"/>
  </r>
  <r>
    <s v="VPA6"/>
    <s v="KE-KIR-1901-26854"/>
    <x v="1"/>
    <s v=""/>
    <s v="1st December,2018"/>
    <d v="2018-12-01T00:00:00"/>
    <s v="1st January,2019"/>
    <d v="2019-01-01T00:00:00"/>
    <s v="Ngure Warui Stanely"/>
    <s v="Male"/>
    <s v="2904926"/>
    <s v="710726526"/>
    <s v="728571344"/>
    <s v=""/>
    <s v=""/>
    <n v="37.244337999999999"/>
    <n v="-0.51230399999999998"/>
    <s v="Kirinyaga"/>
    <s v="Kirinyaga"/>
    <s v="Mutira"/>
    <s v="Karia"/>
    <x v="3"/>
    <s v="Eric Muthii Mugo"/>
    <s v="Eric Muthii Mugo"/>
    <s v="701939398"/>
    <s v="Informal Business"/>
    <s v="MKD"/>
  </r>
  <r>
    <s v="VPA6"/>
    <s v="KE-NAK-1802-26053"/>
    <x v="1"/>
    <s v=""/>
    <s v="28th December,2017"/>
    <d v="2017-12-28T00:00:00"/>
    <s v="5th February,2018"/>
    <d v="2018-02-05T00:00:00"/>
    <s v="Teresa Chepngetich"/>
    <s v="Female"/>
    <s v="854590"/>
    <s v="0728401394"/>
    <s v="728401394"/>
    <s v=""/>
    <s v=""/>
    <n v="35.694327999999999"/>
    <n v="-0.56000300000000003"/>
    <s v="Nakuru"/>
    <s v="Kuresoi"/>
    <s v="Olenguruoni"/>
    <s v="Amalo"/>
    <x v="2"/>
    <s v="Nelson Mutai"/>
    <s v="Nelson Mutai"/>
    <s v="716309134"/>
    <s v="Informal Business"/>
    <s v="MKD"/>
  </r>
  <r>
    <s v="VPA6"/>
    <s v="KE-NAK-1901-25063"/>
    <x v="1"/>
    <s v=""/>
    <s v="12th December,2018"/>
    <d v="2018-12-12T00:00:00"/>
    <s v="28th January,2019"/>
    <d v="2019-01-28T00:00:00"/>
    <s v="Muiruri Richard Njoroge"/>
    <s v="Male"/>
    <s v="4669496"/>
    <s v="721825041"/>
    <s v="721825041"/>
    <s v=""/>
    <s v="720562725"/>
    <n v="36.112268999999998"/>
    <n v="-0.27252199999999999"/>
    <s v="Nakuru"/>
    <s v="Nakuru Town"/>
    <s v="Freearea"/>
    <s v="Teachers"/>
    <x v="2"/>
    <s v="KREEN"/>
    <s v="Francis Kinyanjui"/>
    <s v="726985649"/>
    <s v="Informal Business"/>
    <s v="KENBIM"/>
  </r>
  <r>
    <s v="VPA6"/>
    <s v="KE-NYA-1901-25066"/>
    <x v="1"/>
    <s v=""/>
    <s v="30th November,2018"/>
    <d v="2018-11-30T00:00:00"/>
    <s v="31st January,2019"/>
    <d v="2019-01-31T00:00:00"/>
    <s v="Ndungu Samwel Mwangi"/>
    <s v="Male"/>
    <s v="7664192"/>
    <s v="722826140"/>
    <s v="722826140"/>
    <s v=""/>
    <s v="726811053"/>
    <n v="36.407538000000002"/>
    <n v="2.1142999999999999E-2"/>
    <s v="Nyandarua"/>
    <s v="Ndaragwa"/>
    <s v="Mairo-Inya"/>
    <s v="Mairo-Inya"/>
    <x v="2"/>
    <s v="KREEN"/>
    <s v="Francis Kinyanjui"/>
    <s v="726985649"/>
    <s v="Informal Business"/>
    <s v="MKD"/>
  </r>
  <r>
    <s v="VPA6"/>
    <s v="KE-NYE-1901-26098"/>
    <x v="1"/>
    <s v=""/>
    <s v="5th January,2019"/>
    <d v="2019-01-05T00:00:00"/>
    <s v="23rd January,2019"/>
    <d v="2019-01-23T00:00:00"/>
    <s v="Muhia Duncan Njuguna"/>
    <s v="Male"/>
    <s v="20663970"/>
    <s v="720872827"/>
    <s v="720872827"/>
    <s v=""/>
    <s v="723994474"/>
    <n v="36.803249999999998"/>
    <n v="-0.30308099999999999"/>
    <s v="Nyeri"/>
    <s v="Kieni West"/>
    <s v="Endarasha"/>
    <s v="Kanyiriri"/>
    <x v="1"/>
    <s v="Simon Kuira"/>
    <s v="Simon Kuira"/>
    <s v="703796534"/>
    <s v="Informal Business"/>
    <s v="MKD"/>
  </r>
  <r>
    <s v="VPA6"/>
    <s v="KE-LAI-1902-26114"/>
    <x v="1"/>
    <s v=""/>
    <s v="14th December,2018"/>
    <d v="2018-12-14T00:00:00"/>
    <s v="2nd February,2019"/>
    <d v="2019-02-02T00:00:00"/>
    <s v="Mumero John Mathai"/>
    <s v="Male"/>
    <s v="7863830"/>
    <s v="722444334"/>
    <s v="722444334"/>
    <s v=""/>
    <s v="721274983"/>
    <n v="37.216571000000002"/>
    <n v="8.6560999999999999E-2"/>
    <s v="Laikipia"/>
    <s v="Laikipia North"/>
    <s v="Ngenia"/>
    <s v="Mia Moja"/>
    <x v="0"/>
    <s v="Simon Kuira"/>
    <s v="Simon Kuira"/>
    <s v="703796534"/>
    <s v="Informal Business"/>
    <s v="MKD"/>
  </r>
  <r>
    <s v="VPA6"/>
    <s v="KE-NAK-1902-25062"/>
    <x v="1"/>
    <s v=""/>
    <s v="18th January,2019"/>
    <d v="2019-01-18T00:00:00"/>
    <s v="4th February,2019"/>
    <d v="2019-02-04T00:00:00"/>
    <s v="Gaturu Peter Kamau"/>
    <s v="Male"/>
    <s v="698946"/>
    <s v="254723588568"/>
    <s v="2.55E+11"/>
    <s v=""/>
    <s v="2.55E+11"/>
    <n v="35.754050999999997"/>
    <n v="-0.30564000000000002"/>
    <s v="Nakuru"/>
    <s v="Molo"/>
    <s v="Turi"/>
    <s v="Ndenderu B"/>
    <x v="0"/>
    <s v="KREEN"/>
    <s v="Francis Kinyanjui"/>
    <s v="726985649"/>
    <s v="Informal Business"/>
    <s v="MKD"/>
  </r>
  <r>
    <s v="VPA6"/>
    <s v="KE-KER-1901-25303"/>
    <x v="1"/>
    <s v=""/>
    <s v="2nd December,2018"/>
    <d v="2018-12-02T00:00:00"/>
    <s v="15th January,2019"/>
    <d v="2019-01-15T00:00:00"/>
    <s v="Julie Mutai C"/>
    <s v="Female"/>
    <s v="21180054"/>
    <s v="710769776"/>
    <s v="710769776"/>
    <s v=""/>
    <s v="729070468"/>
    <n v="35.095432000000002"/>
    <n v="-0.65773300000000001"/>
    <s v="Kericho"/>
    <s v="Bureti"/>
    <s v="Cheplanget"/>
    <s v="Butiik"/>
    <x v="0"/>
    <s v="Philip Kiget"/>
    <s v="Philip Kiget"/>
    <s v=""/>
    <s v="Informal Business"/>
    <s v="MKD"/>
  </r>
  <r>
    <s v="VPA6"/>
    <s v="KE-KIA-1902-26903"/>
    <x v="1"/>
    <s v=""/>
    <s v="8th January,2019"/>
    <d v="2019-01-08T00:00:00"/>
    <s v="8th February,2019"/>
    <d v="2019-02-08T00:00:00"/>
    <s v="Kimani Hannah Njeri"/>
    <s v="Female"/>
    <s v="22686458"/>
    <s v="254725678595"/>
    <s v="2.55E+11"/>
    <s v=""/>
    <s v="2.55E+11"/>
    <n v="36.814725000000003"/>
    <n v="-1.11795"/>
    <s v="Kiambu"/>
    <s v="Githunguri"/>
    <s v="Ikinu"/>
    <s v="Ngemwa"/>
    <x v="1"/>
    <s v="Kensam Constructor"/>
    <s v="Pius Wainaina"/>
    <s v="743066409"/>
    <s v="Informal Business"/>
    <s v="AKUT"/>
  </r>
  <r>
    <s v="VPA6"/>
    <s v="KE-NYE-1902-26849"/>
    <x v="1"/>
    <s v=""/>
    <s v="2nd February,2019"/>
    <d v="2019-02-02T00:00:00"/>
    <s v="9th February,2019"/>
    <d v="2019-02-09T00:00:00"/>
    <s v="Kimiti Esther Wangari"/>
    <s v="Female"/>
    <s v="99999"/>
    <s v="254722926532"/>
    <s v="2.55E+11"/>
    <s v=""/>
    <s v="2.55E+11"/>
    <n v="36.958601999999999"/>
    <n v="-0.35666999999999999"/>
    <s v="Nyeri"/>
    <s v="Kieni West"/>
    <s v="Mweiga"/>
    <s v="Samaki"/>
    <x v="0"/>
    <s v="Joram Gathogo Mutahi"/>
    <s v="Joram Gathogo Mutahi"/>
    <s v="723684776"/>
    <s v="Informal Business"/>
    <s v="MKD"/>
  </r>
  <r>
    <s v="VPA6"/>
    <s v="KE-NAK-1811-26054"/>
    <x v="1"/>
    <s v=""/>
    <s v="17th September,2018"/>
    <d v="2018-09-17T00:00:00"/>
    <s v="1st November,2018"/>
    <d v="2018-11-01T00:00:00"/>
    <s v="Mary Nduta"/>
    <s v="Female"/>
    <s v="3072043"/>
    <s v="717613012"/>
    <s v="717613012"/>
    <s v=""/>
    <s v=""/>
    <n v="36.139167999999998"/>
    <n v="-0.15473200000000001"/>
    <s v="Nakuru"/>
    <s v="Bahati"/>
    <s v="Bahati"/>
    <s v="Kamiruri-Bahati"/>
    <x v="0"/>
    <s v="Christopher Njinju Ndungu"/>
    <s v="Christopher Njinju Ndungu"/>
    <s v="714733339"/>
    <s v="Informal Business"/>
    <s v="KENBIM"/>
  </r>
  <r>
    <s v="VPA6"/>
    <s v="KE-KIS-1901-27104"/>
    <x v="1"/>
    <s v=""/>
    <s v="10th December,2018"/>
    <d v="2018-12-10T00:00:00"/>
    <s v="6th January,2019"/>
    <d v="2019-01-06T00:00:00"/>
    <s v="Alice Keronche Nyaboke"/>
    <s v="Female"/>
    <s v="4137637"/>
    <s v="729711103"/>
    <s v="729711103"/>
    <s v=""/>
    <s v="780711103"/>
    <n v="34.792392999999997"/>
    <n v="-0.67608800000000002"/>
    <s v="Kisii"/>
    <s v="Kisii Central"/>
    <s v="Township"/>
    <s v="Itheresi"/>
    <x v="0"/>
    <s v="Thomas Masese Gikona"/>
    <s v="Thomas Masese Gekona"/>
    <s v="729577089"/>
    <s v="Informal Business"/>
    <s v="KENBIM"/>
  </r>
  <r>
    <s v="VPA6"/>
    <s v="KE-KIS-1902-27103"/>
    <x v="1"/>
    <s v=""/>
    <s v="20th December,2018"/>
    <d v="2018-12-20T00:00:00"/>
    <s v="11th February,2019"/>
    <d v="2019-02-11T00:00:00"/>
    <s v="Roselyn Oseko Mokeira"/>
    <s v="Female"/>
    <s v="945386"/>
    <s v="711174246"/>
    <s v="711174246"/>
    <s v=""/>
    <s v="725016011"/>
    <n v="34.792999999999999"/>
    <n v="-0.67591199999999996"/>
    <s v="Kisii"/>
    <s v="Kisii Central"/>
    <s v="Township"/>
    <s v="Itheresi"/>
    <x v="0"/>
    <s v="Thomas Masese Gikona"/>
    <s v="Thomas Masese Gekona"/>
    <s v="729577089"/>
    <s v="Informal Business"/>
    <s v="KENBIM"/>
  </r>
  <r>
    <s v="VPA6"/>
    <s v="KE-NYA-1812-27101"/>
    <x v="1"/>
    <s v=""/>
    <s v="28th May,2018"/>
    <d v="2018-05-28T00:00:00"/>
    <s v="28th December,2018"/>
    <d v="2018-12-28T00:00:00"/>
    <s v="Samwel Ogeto G."/>
    <s v="Male"/>
    <s v="34169394"/>
    <s v="720592910"/>
    <s v="720592910"/>
    <s v=""/>
    <s v="714256248"/>
    <n v="34.859082999999998"/>
    <n v="-0.637432"/>
    <s v="Nyamira"/>
    <s v="Manga"/>
    <s v="Kitutu Central"/>
    <s v="Morambo"/>
    <x v="4"/>
    <s v="George Odhiambo"/>
    <s v="George Odhiambo"/>
    <s v="729996948"/>
    <s v="Informal Business"/>
    <s v="MKD"/>
  </r>
  <r>
    <s v="VPA6"/>
    <s v="KE-EMB-1902-26856"/>
    <x v="1"/>
    <s v=""/>
    <s v="8th January,2019"/>
    <d v="2019-01-08T00:00:00"/>
    <s v="9th February,2019"/>
    <d v="2019-02-09T00:00:00"/>
    <s v="Mwaniki Wanjugu Lucy"/>
    <s v="Male"/>
    <s v="99999"/>
    <s v="721653815"/>
    <s v="721653815"/>
    <s v=""/>
    <s v=""/>
    <n v="37.562942999999997"/>
    <n v="-0.42765999999999998"/>
    <s v="Embu"/>
    <s v="Runyenjes"/>
    <s v="Runyejes"/>
    <s v="Mbiruri"/>
    <x v="4"/>
    <s v="Simon Kamau"/>
    <s v="Simon Kamau"/>
    <s v="718265838"/>
    <s v="Informal Business"/>
    <s v="KENBIM"/>
  </r>
  <r>
    <s v="VPA6"/>
    <s v="KE-TAI-1902-25998"/>
    <x v="1"/>
    <s v=""/>
    <s v="13th January,2019"/>
    <d v="2019-01-13T00:00:00"/>
    <s v="13th February,2019"/>
    <d v="2019-02-13T00:00:00"/>
    <s v="Mwasaghua Severini Tole"/>
    <s v="Male"/>
    <s v="7598639"/>
    <s v="254728907569"/>
    <s v="2.55E+11"/>
    <s v=""/>
    <s v="2.55E+11"/>
    <n v="38.374425000000002"/>
    <n v="-3.4854620000000001"/>
    <s v="Taita/Taveta"/>
    <s v="Mwatate"/>
    <s v="Mwatate"/>
    <s v="Bondora"/>
    <x v="0"/>
    <s v="Stephen Nyange"/>
    <s v="Stephen Nyange"/>
    <s v="254710865305"/>
    <s v="Informal Business"/>
    <s v="KENBIM"/>
  </r>
  <r>
    <s v="VPA6"/>
    <s v="KE-KIA-1902-26826"/>
    <x v="0"/>
    <s v="Grievance"/>
    <s v="22nd December,2018"/>
    <d v="2018-12-22T00:00:00"/>
    <s v="10th February,2019"/>
    <d v="2019-02-10T00:00:00"/>
    <s v="Hannah Nyoro"/>
    <s v="Female"/>
    <s v="3048717"/>
    <s v="728377932"/>
    <s v="728377932"/>
    <s v=""/>
    <s v=""/>
    <n v="36.824632000000001"/>
    <n v="-1.1489579999999999"/>
    <s v="Kiambu"/>
    <s v="Githunguri"/>
    <s v="Githunguri"/>
    <s v="Kiaigi"/>
    <x v="2"/>
    <s v="John Kariuki"/>
    <s v=""/>
    <s v=""/>
    <s v="Informal Business"/>
    <s v="KENBIM"/>
  </r>
  <r>
    <s v="VPA6"/>
    <s v="KE-MUR-1808-24913"/>
    <x v="1"/>
    <s v=""/>
    <s v="7th July,2018"/>
    <d v="2018-07-07T00:00:00"/>
    <s v="15th August,2018"/>
    <d v="2018-08-15T00:00:00"/>
    <s v="Gikonyo James Kariuki"/>
    <s v="Male"/>
    <s v="99999"/>
    <s v="723167600"/>
    <s v="725175822"/>
    <s v=""/>
    <s v="713470349"/>
    <n v="36.962597000000002"/>
    <n v="-0.79244000000000003"/>
    <s v="Murang'a"/>
    <s v="Kigumo"/>
    <s v="Iringuini"/>
    <s v="Kihanga"/>
    <x v="3"/>
    <s v="Anthony Mwai Mukunga"/>
    <s v="Antony Mwai"/>
    <s v="726547597"/>
    <s v="Informal Business"/>
    <s v="KENBIM"/>
  </r>
  <r>
    <s v="VPA6"/>
    <s v="KE-MUR-1812-24912"/>
    <x v="1"/>
    <s v=""/>
    <s v="3rd November,2018"/>
    <d v="2018-11-03T00:00:00"/>
    <s v="25th December,2018"/>
    <d v="2018-12-25T00:00:00"/>
    <s v="Thuita Simon Muiga"/>
    <s v="Male"/>
    <s v="20656539"/>
    <s v="723509496"/>
    <s v="723509496"/>
    <s v=""/>
    <s v="726092451"/>
    <n v="37.2196"/>
    <n v="-0.86790800000000001"/>
    <s v="Murang'a"/>
    <s v="Makuyu"/>
    <s v="Makuyu"/>
    <s v="Mugira"/>
    <x v="1"/>
    <s v="Edwine J M Okinda"/>
    <s v="Edwine Joseph Majale Okinda"/>
    <s v="725335114"/>
    <s v="Informal Business"/>
    <s v="KENBIM"/>
  </r>
  <r>
    <s v="VPA6"/>
    <s v="KE-MUR-1902-24914"/>
    <x v="1"/>
    <s v=""/>
    <s v="8th January,2019"/>
    <d v="2019-01-08T00:00:00"/>
    <s v="14th February,2019"/>
    <d v="2019-02-14T00:00:00"/>
    <s v="Gacheru Chege Patrick"/>
    <s v="Male"/>
    <s v="99999"/>
    <s v="2554724586636"/>
    <s v="2.55E+12"/>
    <s v=""/>
    <s v="2.55E+11"/>
    <n v="36.949629000000002"/>
    <n v="-0.82649300000000003"/>
    <s v="Murang'a"/>
    <s v="Kandara"/>
    <s v="Gacharage"/>
    <s v="Makindi"/>
    <x v="2"/>
    <s v="Mathew Njoroge Nganga"/>
    <s v="Mathew Kemboi"/>
    <s v="721154081"/>
    <s v="Informal Business"/>
    <s v="KENBIM"/>
  </r>
  <r>
    <s v="VPA6"/>
    <s v="KE-NAN-1810-24599"/>
    <x v="1"/>
    <s v=""/>
    <s v="12th February,2018"/>
    <d v="2018-02-12T00:00:00"/>
    <s v="20th October,2018"/>
    <d v="2018-10-20T00:00:00"/>
    <s v="Chepketer Asca"/>
    <s v="Female"/>
    <s v="26291822"/>
    <s v="787176688"/>
    <s v="787176688"/>
    <s v=""/>
    <s v=""/>
    <n v="35.284675"/>
    <n v="6.1725000000000002E-2"/>
    <s v="Nandi"/>
    <s v="Tinderet"/>
    <s v="Tinderet"/>
    <s v="Cherondo"/>
    <x v="7"/>
    <s v="Simion Kiprop"/>
    <s v="John Bett"/>
    <s v="727402779"/>
    <s v="Informal Business"/>
    <s v="MKD"/>
  </r>
  <r>
    <s v="VPA6"/>
    <s v="KE-KIA-1812-28091"/>
    <x v="2"/>
    <s v="Lack of feedstock"/>
    <s v="15th November,2018"/>
    <d v="2018-11-15T00:00:00"/>
    <s v="27th December,2018"/>
    <d v="2018-12-27T00:00:00"/>
    <s v="Thuku Stephen Gakuru"/>
    <s v="Male"/>
    <s v="99999"/>
    <s v="254722441851"/>
    <s v="2.55E+11"/>
    <s v=""/>
    <s v="2.55E+11"/>
    <n v="36.824854999999999"/>
    <n v="-1.157208"/>
    <s v="Kiambu"/>
    <s v="Kiambaa"/>
    <s v="Ndumberi"/>
    <s v="Riabai"/>
    <x v="0"/>
    <s v="Jokima Renewable Energy"/>
    <s v="Joseph Kimani"/>
    <s v="254725574044"/>
    <s v="Informal Business"/>
    <s v="KENBIM"/>
  </r>
  <r>
    <s v="VPA6"/>
    <s v="KE-NYA-1901-28090"/>
    <x v="1"/>
    <s v=""/>
    <s v="23rd December,2018"/>
    <d v="2018-12-23T00:00:00"/>
    <s v="27th January,2019"/>
    <d v="2019-01-27T00:00:00"/>
    <s v="Watisho John Kamau"/>
    <s v="Male"/>
    <s v="479789"/>
    <s v="722983338"/>
    <s v="722983338"/>
    <s v=""/>
    <s v="702285909"/>
    <n v="36.598469999999999"/>
    <n v="-0.77043499999999998"/>
    <s v="Nyandarua"/>
    <s v="South Kinangop"/>
    <s v="Nyandarua"/>
    <s v="Kwaharaka"/>
    <x v="0"/>
    <s v="Willy Kauni"/>
    <s v="Willy Kauni"/>
    <s v="726841650"/>
    <s v="Informal Business"/>
    <s v="MKD"/>
  </r>
  <r>
    <s v="VPA6"/>
    <s v="KE-NYA-1902-25060"/>
    <x v="1"/>
    <s v=""/>
    <s v="5th January,2019"/>
    <d v="2019-01-05T00:00:00"/>
    <s v="18th February,2019"/>
    <d v="2019-02-18T00:00:00"/>
    <s v="Kiugu Charles Maigi"/>
    <s v="Male"/>
    <s v="99999"/>
    <s v="723476330"/>
    <s v="723476330"/>
    <s v=""/>
    <s v="716805030"/>
    <n v="36.412913000000003"/>
    <n v="4.6519999999999999E-2"/>
    <s v="Nyandarua"/>
    <s v="Ndaragwa"/>
    <s v="Kiriita"/>
    <s v="Kiriita"/>
    <x v="2"/>
    <s v="Simon Kabucho"/>
    <s v="Simon Kabucho"/>
    <s v="726725953"/>
    <s v="Informal Business"/>
    <s v="MKD"/>
  </r>
  <r>
    <s v="VPA6"/>
    <s v="KE-NAR-1804-26247"/>
    <x v="1"/>
    <s v=""/>
    <s v="10th February,2017"/>
    <d v="2017-02-10T00:00:00"/>
    <s v="1st April,2018"/>
    <d v="2018-04-01T00:00:00"/>
    <s v="Ronoh Jonah Kipkoech"/>
    <s v="Male"/>
    <s v="23842148"/>
    <s v="720911517"/>
    <s v="720911517"/>
    <s v=""/>
    <s v="734911517"/>
    <n v="35.456556999999997"/>
    <n v="-0.94003400000000004"/>
    <s v="Narok"/>
    <s v="Narok South"/>
    <s v="Mulot"/>
    <s v="Mosimowok"/>
    <x v="1"/>
    <s v="Festers Chepkwony"/>
    <s v="Festus Chepkwony"/>
    <s v="718318680"/>
    <s v="Informal Business"/>
    <s v="MKD"/>
  </r>
  <r>
    <s v="VPA6"/>
    <s v="KE-NAK-1901-26056"/>
    <x v="1"/>
    <s v=""/>
    <s v="29th December,2018"/>
    <d v="2018-12-29T00:00:00"/>
    <s v="4th January,2019"/>
    <d v="2019-01-04T00:00:00"/>
    <s v="Sylvia Chelal"/>
    <s v="Female"/>
    <s v="5977169"/>
    <s v="710928483"/>
    <s v="710928483"/>
    <s v=""/>
    <s v="721634523"/>
    <n v="36.029845000000002"/>
    <n v="-0.31365199999999999"/>
    <s v="Nakuru"/>
    <s v="Bahati"/>
    <s v="Nakuru West"/>
    <s v="Tajasis"/>
    <x v="0"/>
    <s v="Nelson Mutai"/>
    <s v="Nelson Mutai"/>
    <s v="716309134"/>
    <s v="Informal Business"/>
    <s v="MKD"/>
  </r>
  <r>
    <s v="VPA6"/>
    <s v="KE-NAR-1902-26246"/>
    <x v="1"/>
    <s v=""/>
    <s v="5th January,2019"/>
    <d v="2019-01-05T00:00:00"/>
    <s v="20th February,2019"/>
    <d v="2019-02-20T00:00:00"/>
    <s v="Cheruiyot Geoffrey Kipsigei"/>
    <s v="Male"/>
    <s v="14599214"/>
    <s v="254722545417"/>
    <s v="2.55E+11"/>
    <s v=""/>
    <s v="2.55E+11"/>
    <n v="35.589345000000002"/>
    <n v="-0.78721600000000003"/>
    <s v="Narok"/>
    <s v="Narok South"/>
    <s v="Sagamian"/>
    <s v="Tendwet"/>
    <x v="2"/>
    <s v="Samwel Teres"/>
    <s v="Samwel Teres"/>
    <s v="711156128"/>
    <s v="Informal Business"/>
    <s v="KENBIM"/>
  </r>
  <r>
    <s v="VPA6"/>
    <s v="KE-NAR-1902-26248"/>
    <x v="1"/>
    <s v=""/>
    <s v="17th January,2019"/>
    <d v="2019-01-17T00:00:00"/>
    <s v="21st February,2019"/>
    <d v="2019-02-21T00:00:00"/>
    <s v="Torome Benard Parsaloi"/>
    <s v="Male"/>
    <s v="6217060"/>
    <s v="723713713"/>
    <s v="723713713"/>
    <s v=""/>
    <s v="722619833"/>
    <n v="35.860559000000002"/>
    <n v="-1.0771269999999999"/>
    <s v="Narok"/>
    <s v="Narok North"/>
    <s v="Narok"/>
    <s v="Block 5"/>
    <x v="1"/>
    <s v="Samwel Teres"/>
    <s v="Samwel Teres"/>
    <s v="711156128"/>
    <s v="Informal Business"/>
    <s v="KENBIM"/>
  </r>
  <r>
    <s v="VPA6"/>
    <s v="KE-VIH-1901-27105"/>
    <x v="1"/>
    <s v=""/>
    <s v="20th October,2018"/>
    <d v="2018-10-20T00:00:00"/>
    <s v="3rd January,2019"/>
    <d v="2019-01-03T00:00:00"/>
    <s v="Josephat Atsle Okwella"/>
    <s v="Male"/>
    <s v="14431542"/>
    <s v="727103367"/>
    <s v="727103367"/>
    <s v=""/>
    <s v="714471678"/>
    <n v="34.65954"/>
    <n v="6.0905000000000001E-2"/>
    <s v="Vihiga"/>
    <s v="Luanda"/>
    <s v="Ebubayi"/>
    <s v="Musirundu"/>
    <x v="3"/>
    <s v="Peter O Ong'ai"/>
    <s v="Peter O Ong'ai"/>
    <s v="718861708"/>
    <s v="Informal Business"/>
    <s v="MKD"/>
  </r>
  <r>
    <s v="VPA6"/>
    <s v="KE-BOM-1902-26249"/>
    <x v="1"/>
    <s v=""/>
    <s v="10th November,2018"/>
    <d v="2018-11-10T00:00:00"/>
    <s v="22nd February,2019"/>
    <d v="2019-02-22T00:00:00"/>
    <s v="Kones Pauline Cherono"/>
    <s v="Female"/>
    <s v="24984894"/>
    <s v="720941700"/>
    <s v="720941700"/>
    <s v=""/>
    <s v=""/>
    <n v="35.437922999999998"/>
    <n v="-0.81332499999999996"/>
    <s v="Bomet"/>
    <s v="Bomet East"/>
    <s v="Koporuso"/>
    <s v="Koporuso"/>
    <x v="6"/>
    <s v="Philip Kiget"/>
    <s v="Philip Kiget"/>
    <s v="721577518"/>
    <s v="Informal Business"/>
    <s v="MKD"/>
  </r>
  <r>
    <s v="VPA6"/>
    <s v="KE-BOM-1902-26250"/>
    <x v="1"/>
    <s v=""/>
    <s v="27th December,2018"/>
    <d v="2018-12-27T00:00:00"/>
    <s v="22nd February,2019"/>
    <d v="2019-02-22T00:00:00"/>
    <s v="Ronoh Benson Kiptoo"/>
    <s v="Male"/>
    <s v="99999"/>
    <s v="254722545417"/>
    <s v="2.55E+11"/>
    <s v=""/>
    <s v=""/>
    <n v="35.436371999999999"/>
    <n v="-0.81047899999999995"/>
    <s v="Bomet"/>
    <s v="Bomet East"/>
    <s v="Kaporuso"/>
    <s v="Kaporuso"/>
    <x v="1"/>
    <s v="Samwel Teres"/>
    <s v="Samwel Teres"/>
    <s v="254711156128"/>
    <s v="Informal Business"/>
    <s v="KENBIM"/>
  </r>
  <r>
    <s v="VPA6"/>
    <s v="KE-NAK-1902-26057"/>
    <x v="1"/>
    <s v=""/>
    <s v="2nd December,2018"/>
    <d v="2018-12-02T00:00:00"/>
    <s v="3rd February,2019"/>
    <d v="2019-02-03T00:00:00"/>
    <s v="Edith Wamboi"/>
    <s v="Female"/>
    <s v="2962105"/>
    <s v="791871163"/>
    <s v="791871163"/>
    <s v=""/>
    <s v=""/>
    <n v="36.244757"/>
    <n v="-9.8700000000000003E-4"/>
    <s v="Nakuru"/>
    <s v="Subukia"/>
    <s v="Subukia"/>
    <s v="Kianoi"/>
    <x v="2"/>
    <s v="David Chege"/>
    <s v="David Chege Wangui"/>
    <s v="700713274"/>
    <s v="Informal Business"/>
    <s v="MKD"/>
  </r>
  <r>
    <s v="VPA6"/>
    <s v="KE-UAS-1812-25872"/>
    <x v="1"/>
    <s v=""/>
    <s v="10th September,2018"/>
    <d v="2018-09-10T00:00:00"/>
    <s v="10th December,2018"/>
    <d v="2018-12-10T00:00:00"/>
    <s v="Sirma Lorna"/>
    <s v="Female"/>
    <s v="99999"/>
    <s v="726355618"/>
    <s v="2.55E+11"/>
    <s v=""/>
    <s v=""/>
    <n v="35.200338000000002"/>
    <n v="0.57238699999999998"/>
    <s v="Uasin Gishu"/>
    <s v="Turbo"/>
    <s v="Turbo"/>
    <s v="Chemalal"/>
    <x v="2"/>
    <s v="Matthew Kemboi"/>
    <s v="Mathew Kemboi"/>
    <s v="254722819916"/>
    <s v="Informal Business"/>
    <s v="KENBIM"/>
  </r>
  <r>
    <s v="VPA6"/>
    <s v="KE-KIS-1808-27106"/>
    <x v="1"/>
    <s v=""/>
    <s v="1st August,2018"/>
    <d v="2018-08-01T00:00:00"/>
    <s v="25th August,2018"/>
    <d v="2018-08-25T00:00:00"/>
    <s v="Benard Ochogo Omondi"/>
    <s v="Male"/>
    <s v="24220117"/>
    <s v="729955487"/>
    <s v="729955487"/>
    <s v=""/>
    <s v="726162784"/>
    <n v="35.238888000000003"/>
    <n v="-0.177618"/>
    <s v="Kisumu"/>
    <s v="Muhoroni"/>
    <s v="Homalime"/>
    <s v="Menara"/>
    <x v="3"/>
    <s v="Nilelynk Innovators"/>
    <s v="Julius Odhiambo Mboga"/>
    <s v="723987066"/>
    <s v="Informal Business"/>
    <s v="MKD"/>
  </r>
  <r>
    <s v="VPA6"/>
    <s v="KE-EMB-1902-26116"/>
    <x v="1"/>
    <s v=""/>
    <s v="31st December,2018"/>
    <d v="2018-12-31T00:00:00"/>
    <s v="19th February,2019"/>
    <d v="2019-02-19T00:00:00"/>
    <s v="Mutethia Dionisio Nyaga"/>
    <s v="Male"/>
    <s v="99999"/>
    <s v="0723556556"/>
    <s v="723556556"/>
    <s v=""/>
    <s v="712781847"/>
    <n v="37.430795000000003"/>
    <n v="-0.44245400000000001"/>
    <s v="Embu"/>
    <s v="Manyatta"/>
    <s v="Gicherorã®"/>
    <s v="Kibugu"/>
    <x v="2"/>
    <s v="Simon Kuira"/>
    <s v="Simon Kuira"/>
    <s v="703796534"/>
    <s v="Informal Business"/>
    <s v="MKD"/>
  </r>
  <r>
    <s v="VPA6"/>
    <s v="KE-NYE-1902-26115"/>
    <x v="1"/>
    <s v=""/>
    <s v="6th January,2019"/>
    <d v="2019-01-06T00:00:00"/>
    <s v="28th February,2019"/>
    <d v="2019-02-28T00:00:00"/>
    <s v="Murathe Joseph Ngari"/>
    <s v="Male"/>
    <s v="99999"/>
    <s v="712568341"/>
    <s v="721674291"/>
    <s v=""/>
    <s v="712568341"/>
    <n v="37.013728"/>
    <n v="-0.221917"/>
    <s v="Nyeri"/>
    <s v="Kieni East"/>
    <s v="Naromoru"/>
    <s v="Gathurungai"/>
    <x v="0"/>
    <s v="Simon Kuira"/>
    <s v="Simon Kuira"/>
    <s v="703796534"/>
    <s v="Informal Business"/>
    <s v="MKD"/>
  </r>
  <r>
    <s v="VPA6"/>
    <s v="KE-LAI-1903-26117"/>
    <x v="1"/>
    <s v=""/>
    <s v="2nd March,2019"/>
    <d v="2019-03-02T00:00:00"/>
    <s v="2nd March,2019"/>
    <d v="2019-03-02T00:00:00"/>
    <s v="Kariuki Sebastian Kamau"/>
    <s v="Male"/>
    <s v="1864191"/>
    <s v="0720838602"/>
    <s v="720838602"/>
    <s v=""/>
    <s v="721764756"/>
    <n v="37.217337999999998"/>
    <n v="8.5625999999999994E-2"/>
    <s v="Laikipia"/>
    <s v="Laikipia North"/>
    <s v="Ethi"/>
    <s v="Mia Moja"/>
    <x v="1"/>
    <s v="Simon Kuira"/>
    <s v="Simon Kuira"/>
    <s v="703796534"/>
    <s v="Informal Business"/>
    <s v="MKD"/>
  </r>
  <r>
    <s v="VPA6"/>
    <s v="KE-KIS-1901-27107"/>
    <x v="1"/>
    <s v=""/>
    <s v="29th November,2018"/>
    <d v="2018-11-29T00:00:00"/>
    <s v="1st January,2019"/>
    <d v="2019-01-01T00:00:00"/>
    <s v="George Lusi Okoth"/>
    <s v="Male"/>
    <s v="23351376"/>
    <s v="0726488185"/>
    <s v="726488185"/>
    <s v=""/>
    <s v="792260356"/>
    <n v="35.07302"/>
    <n v="-9.6292000000000003E-2"/>
    <s v="Kisumu"/>
    <s v="Muhoroni"/>
    <s v="North East Kano"/>
    <s v="Nyakungru"/>
    <x v="1"/>
    <s v="Thomas Mboya Omwadho"/>
    <s v="Thomas Mboya Omwadho"/>
    <s v="725043676"/>
    <s v="Informal Business"/>
    <s v="KENBIM"/>
  </r>
  <r>
    <s v="VPA6"/>
    <s v="KE-MIG-1902-27108"/>
    <x v="1"/>
    <s v=""/>
    <s v="1st December,2018"/>
    <d v="2018-12-01T00:00:00"/>
    <s v="27th February,2019"/>
    <d v="2019-02-27T00:00:00"/>
    <s v="Lenny Mboga Abade"/>
    <s v="Male"/>
    <s v="746065"/>
    <s v="0722682050"/>
    <s v="722682050"/>
    <s v=""/>
    <s v="721820245"/>
    <n v="34.577080000000002"/>
    <n v="-0.841673"/>
    <s v="Migori"/>
    <s v="Awendo"/>
    <s v="North East Sakwa"/>
    <s v="Juelu"/>
    <x v="0"/>
    <s v="George Otwori"/>
    <s v="George Otwori"/>
    <s v="710742379"/>
    <s v="Informal Business"/>
    <s v="MKD"/>
  </r>
  <r>
    <s v="VPA6"/>
    <s v="KE-KIS-1902-27109"/>
    <x v="1"/>
    <s v=""/>
    <s v="10th December,2018"/>
    <d v="2018-12-10T00:00:00"/>
    <s v="1st February,2019"/>
    <d v="2019-02-01T00:00:00"/>
    <s v="Henry Bosire Onsongo"/>
    <s v="Male"/>
    <s v="26289395"/>
    <s v="0726229681"/>
    <s v="726229681"/>
    <s v=""/>
    <s v="726237532"/>
    <n v="34.750501999999997"/>
    <n v="-0.63709300000000002"/>
    <s v="Kisii"/>
    <s v="Kisii Central"/>
    <s v="Mwamonari"/>
    <s v="Runyagaten"/>
    <x v="3"/>
    <s v="George Otwori"/>
    <s v="George Otwori"/>
    <s v="710237479"/>
    <s v="Informal Business"/>
    <s v="MKD"/>
  </r>
  <r>
    <s v="VPA6"/>
    <s v="KE-NYA-1902-27110"/>
    <x v="1"/>
    <s v=""/>
    <s v="10th December,2018"/>
    <d v="2018-12-10T00:00:00"/>
    <s v="2nd February,2019"/>
    <d v="2019-02-02T00:00:00"/>
    <s v="Jeremiah Ngoko Mogesi"/>
    <s v="Male"/>
    <s v="13820"/>
    <s v="0710509336"/>
    <s v="710509336"/>
    <s v=""/>
    <s v="703364742"/>
    <n v="34.877167"/>
    <n v="-0.69025199999999998"/>
    <s v="Nyamira"/>
    <s v="Masaba North"/>
    <s v="Gachuba"/>
    <s v="Miriri"/>
    <x v="2"/>
    <s v="George Otwori"/>
    <s v="George Otwori"/>
    <s v="710742379"/>
    <s v="Informal Business"/>
    <s v="KENBIM"/>
  </r>
  <r>
    <s v="VPA6"/>
    <s v="KE-NYA-1902-27102"/>
    <x v="1"/>
    <s v=""/>
    <s v="14th November,2018"/>
    <d v="2018-11-14T00:00:00"/>
    <s v="19th February,2019"/>
    <d v="2019-02-19T00:00:00"/>
    <s v="Lucybella Osongo Kwamboka"/>
    <s v="Female"/>
    <s v="448895"/>
    <s v="0724415708"/>
    <s v="724415708"/>
    <s v=""/>
    <s v="724444628"/>
    <n v="34.836477000000002"/>
    <n v="-0.68163200000000002"/>
    <s v="Nyamira"/>
    <s v="Manga"/>
    <s v="Kemera"/>
    <s v="Motembe"/>
    <x v="1"/>
    <s v="Francis Kamande"/>
    <s v="Francis Kamande"/>
    <s v="724394699"/>
    <s v="Informal Business"/>
    <s v="KENBIM"/>
  </r>
  <r>
    <s v="VPA6"/>
    <s v="KE-NYA-1903-25048"/>
    <x v="1"/>
    <s v=""/>
    <s v="21st January,2019"/>
    <d v="2019-01-21T00:00:00"/>
    <s v="6th March,2019"/>
    <d v="2019-03-06T00:00:00"/>
    <s v="Gicuki Pauline Wangui"/>
    <s v="Female"/>
    <s v="5514534"/>
    <s v="254721633047"/>
    <s v="2.55E+11"/>
    <s v=""/>
    <s v="2.55E+11"/>
    <n v="36.485472000000001"/>
    <n v="9.5110000000000004E-3"/>
    <s v="Nyandarua"/>
    <s v="Ndaragwa"/>
    <s v="Kiriita"/>
    <s v="Karagoini"/>
    <x v="2"/>
    <s v="Kreen"/>
    <s v="Francis Kinyanjui"/>
    <s v="726985649"/>
    <s v="Informal Business"/>
    <s v="MKD"/>
  </r>
  <r>
    <s v="VPA6"/>
    <s v="KE-THA-1903-25621"/>
    <x v="1"/>
    <s v=""/>
    <s v="15th February,2019"/>
    <d v="2019-02-15T00:00:00"/>
    <s v="9th March,2019"/>
    <d v="2019-03-09T00:00:00"/>
    <s v="Kariuki Njoka Albino"/>
    <s v="Male"/>
    <s v="22080742"/>
    <s v="254733845407"/>
    <s v="2.55E+11"/>
    <s v=""/>
    <s v="2.55E+11"/>
    <n v="37.617179999999998"/>
    <n v="-0.324293"/>
    <s v="Tharaka-Nithi"/>
    <s v="Chuka"/>
    <s v="Kiangondu"/>
    <s v="Kiangondu"/>
    <x v="2"/>
    <s v="Apollo Okinda"/>
    <s v="Apollo Okinda Owundo"/>
    <s v="723741826"/>
    <s v="Informal Business"/>
    <s v="KENBIM"/>
  </r>
  <r>
    <s v="VPA6"/>
    <s v="KE-MUR-1901-24916"/>
    <x v="1"/>
    <s v=""/>
    <s v="5th December,2018"/>
    <d v="2018-12-05T00:00:00"/>
    <s v="15th January,2019"/>
    <d v="2019-01-15T00:00:00"/>
    <s v="Kinuthia Julius Kimani"/>
    <s v="Male"/>
    <s v="7339307"/>
    <s v="0713243988"/>
    <s v="713243988"/>
    <s v=""/>
    <s v="725008705"/>
    <n v="36.872641999999999"/>
    <n v="-0.78853399999999996"/>
    <s v="Murang'a"/>
    <s v="Kandara"/>
    <s v="Gacharage"/>
    <s v="Kibage"/>
    <x v="1"/>
    <s v="Maurice Kinuthia Wangui"/>
    <s v="Maurice Kinuthia Wangui"/>
    <s v="713376894"/>
    <s v="Informal Business"/>
    <s v="KENBIM"/>
  </r>
  <r>
    <s v="VPA6"/>
    <s v="KE-MUR-1812-24917"/>
    <x v="0"/>
    <s v="Non Compliant"/>
    <s v="2nd November,2018"/>
    <d v="2018-11-02T00:00:00"/>
    <s v="25th December,2018"/>
    <d v="2018-12-25T00:00:00"/>
    <s v="Macharia Nelius Wangari"/>
    <s v="Female"/>
    <s v="99999"/>
    <s v="722385111"/>
    <s v="722385119"/>
    <s v=""/>
    <s v="722912968"/>
    <n v="36.932758"/>
    <n v="-0.66354100000000005"/>
    <s v="Murang'a"/>
    <s v="Kangema"/>
    <s v="Mathioya"/>
    <s v="Kenya Njeru"/>
    <x v="2"/>
    <s v="Maurice Kinuthia Wangui"/>
    <s v="Maurice Kinuthia Wangui"/>
    <s v="713376894"/>
    <s v="Informal Business"/>
    <s v="KENBIM"/>
  </r>
  <r>
    <s v="VPA6"/>
    <s v="KE-NAR-1903-26251"/>
    <x v="1"/>
    <s v=""/>
    <s v="8th November,2018"/>
    <d v="2018-11-08T00:00:00"/>
    <s v="8th March,2019"/>
    <d v="2019-03-08T00:00:00"/>
    <s v="Keter Richard Kipngeno"/>
    <s v="Male"/>
    <s v="11346652"/>
    <s v="254722352433"/>
    <s v="2.55E+11"/>
    <s v=""/>
    <s v=""/>
    <n v="35.033208999999999"/>
    <n v="-0.93364100000000005"/>
    <s v="Narok"/>
    <s v="Transmara East"/>
    <s v="Njipiship"/>
    <s v="Kapkoros"/>
    <x v="1"/>
    <s v="Philip Kiget"/>
    <s v="Kiget"/>
    <s v="721577518"/>
    <s v="Informal Business"/>
    <s v="MKD"/>
  </r>
  <r>
    <s v="VPA6"/>
    <s v="KE-NYA-1903-26824"/>
    <x v="1"/>
    <s v=""/>
    <s v="11th February,2019"/>
    <d v="2019-02-11T00:00:00"/>
    <s v="9th March,2019"/>
    <d v="2019-03-09T00:00:00"/>
    <s v="Mbugua Ann Ngonyo"/>
    <s v="Female"/>
    <s v="99999"/>
    <s v="254722359014"/>
    <s v="2.55E+11"/>
    <s v=""/>
    <s v=""/>
    <n v="36.355004999999998"/>
    <n v="-4.8349999999999999E-3"/>
    <s v="Nyandarua"/>
    <s v="Ol Joro Orok"/>
    <s v="Olkalou"/>
    <s v="Gatimu"/>
    <x v="1"/>
    <s v="John Kariuki"/>
    <s v="Null"/>
    <s v=""/>
    <s v="Informal Business"/>
    <s v="KENBIM"/>
  </r>
  <r>
    <s v="VPA6"/>
    <s v="KE-MUR-1812-24915"/>
    <x v="1"/>
    <s v=""/>
    <s v="8th November,2018"/>
    <d v="2018-11-08T00:00:00"/>
    <s v="29th December,2018"/>
    <d v="2018-12-29T00:00:00"/>
    <s v="Mwangi Juliah Wangui"/>
    <s v="Male"/>
    <s v="99999"/>
    <s v="721983645"/>
    <s v="721983645"/>
    <s v=""/>
    <s v="722968847"/>
    <n v="36.937801999999998"/>
    <n v="-0.82411800000000002"/>
    <s v="Murang'a"/>
    <s v="Kandara"/>
    <s v="Gacharage"/>
    <s v="Mureru"/>
    <x v="1"/>
    <s v="Maurice Kinuthia Wangui"/>
    <s v="Maurice Kinuthia Wangui"/>
    <s v="713376894"/>
    <s v="Informal Business"/>
    <s v="KENBIM"/>
  </r>
  <r>
    <s v="VPA6"/>
    <s v="KE-MAC-1903-27528"/>
    <x v="0"/>
    <s v="Non Compliant"/>
    <s v="11th March,2019"/>
    <d v="2019-03-11T00:00:00"/>
    <s v="11th March,2019"/>
    <d v="2019-03-11T00:00:00"/>
    <s v="Mihingo Isaac"/>
    <s v="Male"/>
    <s v="34019544"/>
    <s v="702266379"/>
    <s v="2.55E+11"/>
    <s v=""/>
    <s v=""/>
    <n v="37.108772000000002"/>
    <n v="-1.2802249999999999"/>
    <s v="Machakos"/>
    <s v="Matungulu"/>
    <s v="Joska"/>
    <s v="Mutalia"/>
    <x v="6"/>
    <s v="Januaries Kaloki"/>
    <s v="Januaries Kaloki"/>
    <s v="714342097"/>
    <s v="Informal Business"/>
    <s v="KENBIM"/>
  </r>
  <r>
    <s v="VPA6"/>
    <s v="KE-NAK-1903-24420"/>
    <x v="1"/>
    <s v=""/>
    <s v="25th February,2019"/>
    <d v="2019-02-25T00:00:00"/>
    <s v="3rd March,2019"/>
    <d v="2019-03-03T00:00:00"/>
    <s v="Mwangi Patrick Chege"/>
    <s v="Male"/>
    <s v="13753454"/>
    <s v="728788905"/>
    <s v="728788905"/>
    <s v=""/>
    <s v="702205829"/>
    <n v="36.181027"/>
    <n v="-0.23752300000000001"/>
    <s v="Nakuru"/>
    <s v="Bahati"/>
    <s v="Wanyororoa"/>
    <s v="Makutano"/>
    <x v="0"/>
    <s v="Anthony Ndungu Kamau"/>
    <s v="Anthony Ndungu Kamau"/>
    <s v="722878722"/>
    <s v="Informal Business"/>
    <s v="MKD"/>
  </r>
  <r>
    <s v="VPA6"/>
    <s v="KE-NAK-1903-24421"/>
    <x v="1"/>
    <s v=""/>
    <s v="6th February,2019"/>
    <d v="2019-02-06T00:00:00"/>
    <s v="12th March,2019"/>
    <d v="2019-03-12T00:00:00"/>
    <s v="Gwaro Linet Kemunto"/>
    <s v="Female"/>
    <s v="9643240"/>
    <s v="723932949"/>
    <s v="723932949"/>
    <s v=""/>
    <s v=""/>
    <n v="36.149059999999999"/>
    <n v="-0.27445000000000003"/>
    <s v="Nakuru"/>
    <s v="Bahati"/>
    <s v="Nakuru"/>
    <s v="Kiamunyeki"/>
    <x v="0"/>
    <s v="Anthony Ndungu Kamau"/>
    <s v="Anthony Ndungu Kamau"/>
    <s v="722878722"/>
    <s v="Informal Business"/>
    <s v="MKD"/>
  </r>
  <r>
    <s v="VPA6"/>
    <s v="KE-NYE-1902-27084"/>
    <x v="1"/>
    <s v=""/>
    <s v="16th January,2019"/>
    <d v="2019-01-16T00:00:00"/>
    <s v="13th February,2019"/>
    <d v="2019-02-13T00:00:00"/>
    <s v="Karugu Mwenja Peter"/>
    <s v="Male"/>
    <s v="99999"/>
    <s v="254719461583"/>
    <s v="2.55E+11"/>
    <s v=""/>
    <s v=""/>
    <n v="36.919972999999999"/>
    <n v="-0.52637299999999998"/>
    <s v="Nyeri"/>
    <s v="Othaya"/>
    <s v="Mumwe"/>
    <s v="Mwanda"/>
    <x v="3"/>
    <s v="Eric Muthii Mugo"/>
    <s v="Eric Mugo"/>
    <s v="701939398"/>
    <s v="Informal Business"/>
    <s v="MKD"/>
  </r>
  <r>
    <s v="VPA6"/>
    <s v="KE-KIA-1901-275521"/>
    <x v="1"/>
    <s v=""/>
    <s v="22nd December,2018"/>
    <d v="2018-12-22T00:00:00"/>
    <s v="23rd January,2019"/>
    <d v="2019-01-23T00:00:00"/>
    <s v="Njenga Jamss Koria"/>
    <s v="Male"/>
    <s v="22321316"/>
    <s v="0721592413"/>
    <s v="721592413"/>
    <s v=""/>
    <s v=""/>
    <n v="36.695639"/>
    <n v="-1.2599800000000001"/>
    <s v="Kiambu"/>
    <s v="Kabete"/>
    <s v="Kabete"/>
    <s v="Kinoo"/>
    <x v="0"/>
    <s v="Nilelynk Innovators"/>
    <s v="Julias Odhiambo Mboga"/>
    <s v="723987066"/>
    <s v="Informal Business"/>
    <s v="MKD"/>
  </r>
  <r>
    <s v="VPA6"/>
    <s v="KE-THA-1902-25596"/>
    <x v="1"/>
    <s v=""/>
    <s v="22nd January,2019"/>
    <d v="2019-01-22T00:00:00"/>
    <s v="23rd February,2019"/>
    <d v="2019-02-23T00:00:00"/>
    <s v="Njeru Kamitambo Moses"/>
    <s v="Male"/>
    <s v="3739355"/>
    <s v="0735289306"/>
    <s v="735289306"/>
    <s v=""/>
    <s v="711721185"/>
    <n v="37.641708000000001"/>
    <n v="-0.23965700000000001"/>
    <s v="Tharaka-Nithi"/>
    <s v="Maara"/>
    <s v="Wiru"/>
    <s v="Wiru"/>
    <x v="2"/>
    <s v="Maurice Kinuthia Wangui"/>
    <s v="Maurice Kinuthia Wangui"/>
    <s v="713376894"/>
    <s v="Informal Business"/>
    <s v="KENBIM"/>
  </r>
  <r>
    <s v="VPA6"/>
    <s v="KE-BOM-1902-25362"/>
    <x v="1"/>
    <s v=""/>
    <s v="17th December,2018"/>
    <d v="2018-12-17T00:00:00"/>
    <s v="18th February,2019"/>
    <d v="2019-02-18T00:00:00"/>
    <s v="David Cheruiyot"/>
    <s v="Male"/>
    <s v="8008010"/>
    <s v="254720282997"/>
    <s v="2.55E+11"/>
    <s v=""/>
    <s v=""/>
    <n v="35.114434000000003"/>
    <n v="-0.68365100000000001"/>
    <s v="Bomet"/>
    <s v="Sotik"/>
    <s v="Chemagel"/>
    <s v="Kipsinende"/>
    <x v="0"/>
    <s v="Philip Kiget"/>
    <s v="Null"/>
    <s v=""/>
    <s v="Informal Business"/>
    <s v="MKD"/>
  </r>
  <r>
    <s v="VPA6"/>
    <s v="KE-KIR-1903-26858"/>
    <x v="1"/>
    <s v=""/>
    <s v="1st February,2019"/>
    <d v="2019-02-01T00:00:00"/>
    <s v="1st March,2019"/>
    <d v="2019-03-01T00:00:00"/>
    <s v="Virginia Njinju Gichugu"/>
    <s v="Female"/>
    <s v="99999"/>
    <s v="254721137994"/>
    <s v="2.55E+11"/>
    <s v=""/>
    <s v="2.55E+11"/>
    <n v="37.301411999999999"/>
    <n v="-0.433506"/>
    <s v="Kirinyaga"/>
    <s v="Kirinyaga East"/>
    <s v="Karima"/>
    <s v="Kimunye"/>
    <x v="3"/>
    <s v="David Chege"/>
    <s v="David Chege Wangui"/>
    <s v="700713274"/>
    <s v="Informal Business"/>
    <s v="MKD"/>
  </r>
  <r>
    <s v="VPA6"/>
    <s v="KE-NYA-1902-26121"/>
    <x v="1"/>
    <s v=""/>
    <s v="18th December,2018"/>
    <d v="2018-12-18T00:00:00"/>
    <s v="15th February,2019"/>
    <d v="2019-02-15T00:00:00"/>
    <s v="Ndegwa Peterson Ndirangu"/>
    <s v="Male"/>
    <s v="7665812"/>
    <s v="254720789768"/>
    <s v="2.55E+11"/>
    <s v=""/>
    <s v="2.55E+11"/>
    <n v="36.471356999999998"/>
    <n v="-7.1273000000000003E-2"/>
    <s v="Nyandarua"/>
    <s v="Ndaragwa"/>
    <s v="Ndaragwa"/>
    <s v="Kanyagia"/>
    <x v="2"/>
    <s v="Peter Wachira Kimari"/>
    <s v="Peter Wachira"/>
    <s v="254724210354"/>
    <s v="Informal Business"/>
    <s v="KENBIM"/>
  </r>
  <r>
    <s v="VPA6"/>
    <s v="KE-KIA-1901-25919"/>
    <x v="1"/>
    <s v=""/>
    <s v="9th December,2018"/>
    <d v="2018-12-09T00:00:00"/>
    <s v="14th January,2019"/>
    <d v="2019-01-14T00:00:00"/>
    <s v="Njeri Florence"/>
    <s v="Female"/>
    <s v="11060718"/>
    <s v="0722675681"/>
    <s v="722675681"/>
    <s v=""/>
    <s v="725605354"/>
    <n v="37.117491000000001"/>
    <n v="-1.163138"/>
    <s v="Kiambu"/>
    <s v="Juja"/>
    <s v="Kalimoni"/>
    <s v="Mumba"/>
    <x v="3"/>
    <s v="Nilelynk Innovators"/>
    <s v="Julias Odhiambo Mboga"/>
    <s v="723987066"/>
    <s v="Informal Business"/>
    <s v="MKD"/>
  </r>
  <r>
    <s v="VPA6"/>
    <s v="KE-BOM-1903-26252"/>
    <x v="1"/>
    <s v=""/>
    <s v="20th September,2018"/>
    <d v="2018-09-20T00:00:00"/>
    <s v="19th March,2019"/>
    <d v="2019-03-19T00:00:00"/>
    <s v="Siele Reuben Kipkoech"/>
    <s v="Male"/>
    <s v="13669589"/>
    <s v="727039518"/>
    <s v="727039518"/>
    <s v=""/>
    <s v=""/>
    <n v="35.23827"/>
    <n v="-0.71749799999999997"/>
    <s v="Bomet"/>
    <s v="Sotik"/>
    <s v="Chebole"/>
    <s v="Kipketii"/>
    <x v="4"/>
    <s v="Luka Kiprop Maiyo"/>
    <s v="Lukas"/>
    <s v="723216036"/>
    <s v="Informal Business"/>
    <s v="KENBIM"/>
  </r>
  <r>
    <s v="VPA6"/>
    <s v="KE-MUR-1902-25917"/>
    <x v="1"/>
    <s v=""/>
    <s v="8th January,2019"/>
    <d v="2019-01-08T00:00:00"/>
    <s v="8th February,2019"/>
    <d v="2019-02-08T00:00:00"/>
    <s v="Mwangi Agnes Nyambura"/>
    <s v="Female"/>
    <s v="28523375"/>
    <s v="0723353655"/>
    <s v="723353655"/>
    <s v=""/>
    <s v="700250052"/>
    <n v="36.945878"/>
    <n v="-0.93075600000000003"/>
    <s v="Murang'a"/>
    <s v="Gatanga"/>
    <s v="Gatunyu"/>
    <s v="Lain"/>
    <x v="1"/>
    <s v="Joseph Muchirira Mugo"/>
    <s v="Joseph Muchirira Mugo"/>
    <s v="723483314"/>
    <s v="Informal Business"/>
    <s v="KENBIM"/>
  </r>
  <r>
    <s v="VPA6"/>
    <s v="KE-KIL-1903-WCO2273"/>
    <x v="2"/>
    <s v="Institutional Plant"/>
    <s v="21st March,2019"/>
    <d v="2019-03-21T00:00:00"/>
    <s v="21st March,2019"/>
    <d v="2019-03-21T00:00:00"/>
    <s v="Godoma School High"/>
    <s v="Institutional"/>
    <s v="24497979"/>
    <s v="254702319689"/>
    <s v="2.55E+11"/>
    <s v=""/>
    <s v="2.55E+11"/>
    <n v="39.525675"/>
    <n v="-3.541493"/>
    <s v="Kilifi"/>
    <s v="Ganze"/>
    <s v="Bamba"/>
    <s v="Bamba"/>
    <x v="13"/>
    <s v="Jotham Kaluma"/>
    <s v="Jotham Kaluma"/>
    <s v="705364440"/>
    <s v="Informal Business"/>
    <s v="KENBIM"/>
  </r>
  <r>
    <s v="VPA6"/>
    <s v="KE-KIL-1903-wc 0w228"/>
    <x v="1"/>
    <s v=""/>
    <s v="22nd March,2019"/>
    <d v="2019-03-22T00:00:00"/>
    <s v="22nd March,2019"/>
    <d v="2019-03-22T00:00:00"/>
    <s v="Nzaro Mary Henry"/>
    <s v="Female"/>
    <s v="4567865"/>
    <s v="254720148491"/>
    <s v="2.55E+11"/>
    <s v=""/>
    <s v="2.55E+11"/>
    <n v="39.672077999999999"/>
    <n v="-3.5340280000000002"/>
    <s v="Kilifi"/>
    <s v="Ganze"/>
    <s v="Ganze"/>
    <s v="Baraka"/>
    <x v="1"/>
    <s v="Jotham Kaluma"/>
    <s v="Jotham Kaluma"/>
    <s v="705364440"/>
    <s v="Informal Business"/>
    <s v="KENBIM"/>
  </r>
  <r>
    <s v="VPA6"/>
    <s v="KE-UAS-1901-25180"/>
    <x v="1"/>
    <s v=""/>
    <s v="24th September,2018"/>
    <d v="2018-09-24T00:00:00"/>
    <s v="24th January,2019"/>
    <d v="2019-01-24T00:00:00"/>
    <s v="Kibinge Eunice Wanjiku"/>
    <s v="Female"/>
    <s v="99999"/>
    <s v="0723706591"/>
    <s v="723706591"/>
    <s v=""/>
    <s v=""/>
    <n v="35.441341999999999"/>
    <n v="0.219337"/>
    <s v="Uasin Gishu"/>
    <s v="Ainabkoi"/>
    <s v="Ainabkoi"/>
    <s v="Urare"/>
    <x v="1"/>
    <s v="Edwine J M Okinda"/>
    <s v="Edwine Joseph Majale Okinda"/>
    <s v="725335114"/>
    <s v="Informal Business"/>
    <s v="KENBIM"/>
  </r>
  <r>
    <s v="VPA6"/>
    <s v="KE-BOM-1903-26253"/>
    <x v="1"/>
    <s v=""/>
    <s v="25th March,2019"/>
    <d v="2019-03-25T00:00:00"/>
    <s v="25th March,2019"/>
    <d v="2019-03-25T00:00:00"/>
    <s v="Kirui David"/>
    <s v="Male"/>
    <s v="99999"/>
    <s v="0719228573"/>
    <s v="719228573"/>
    <s v=""/>
    <s v=""/>
    <n v="35.158147"/>
    <n v="-0.87848199999999999"/>
    <s v="Bomet"/>
    <s v="Chepalungu"/>
    <s v="Siongiroi"/>
    <s v="Masindoni"/>
    <x v="9"/>
    <s v="Daniel Bartilol"/>
    <s v="Daniel Bartilol"/>
    <s v="724427455"/>
    <s v="Informal Business"/>
    <s v="KENBIM"/>
  </r>
  <r>
    <s v="VPA6"/>
    <s v="KE-BOM-1903-26254"/>
    <x v="1"/>
    <s v=""/>
    <s v="20th April,2018"/>
    <d v="2018-04-20T00:00:00"/>
    <s v="25th March,2019"/>
    <d v="2019-03-25T00:00:00"/>
    <s v="Ruttoh Wesley Kipyegon"/>
    <s v="Male"/>
    <s v="99999"/>
    <s v="254726525551"/>
    <s v="2.55E+11"/>
    <s v=""/>
    <s v=""/>
    <n v="35.217759000000001"/>
    <n v="-0.76855700000000005"/>
    <s v="Bomet"/>
    <s v="Sotik"/>
    <s v="Kanusin"/>
    <s v="Chebeiyan"/>
    <x v="4"/>
    <s v="Luka Kiprop Maiyo"/>
    <s v="Luka Kiprop Maiyo"/>
    <s v="723216068"/>
    <s v="Informal Business"/>
    <s v="MKD"/>
  </r>
  <r>
    <s v="VPA6"/>
    <s v="KE-KIR-1812-26758"/>
    <x v="1"/>
    <s v=""/>
    <s v="4th November,2018"/>
    <d v="2018-11-04T00:00:00"/>
    <s v="1st December,2018"/>
    <d v="2018-12-01T00:00:00"/>
    <s v="Waweru Wanjiku Rosemary"/>
    <s v="Female"/>
    <s v="99999"/>
    <s v="254717208501"/>
    <s v="2.55E+11"/>
    <s v=""/>
    <s v="2.55E+11"/>
    <n v="37.230392000000002"/>
    <n v="-0.56294900000000003"/>
    <s v="Kirinyaga"/>
    <s v="Sagana"/>
    <s v="Mwirua"/>
    <s v="Kianjang'A"/>
    <x v="2"/>
    <s v="Nicholas Kimenyi"/>
    <s v="Null"/>
    <s v=""/>
    <s v="Informal Business"/>
    <s v="MKD"/>
  </r>
  <r>
    <s v="VPA6"/>
    <s v="KE-KIR-1903-26756"/>
    <x v="1"/>
    <s v=""/>
    <s v="17th February,2019"/>
    <d v="2019-02-17T00:00:00"/>
    <s v="20th March,2019"/>
    <d v="2019-03-20T00:00:00"/>
    <s v="Mutugi Wamuyu Emily"/>
    <s v="Female"/>
    <s v="20214515"/>
    <s v="254704287733"/>
    <s v="2.55E+11"/>
    <s v=""/>
    <s v=""/>
    <n v="37.225335000000001"/>
    <n v="-0.55477799999999999"/>
    <s v="Kirinyaga"/>
    <s v="Sagana"/>
    <s v="Mwirua"/>
    <s v="Kianjang'A"/>
    <x v="2"/>
    <s v="Nicholas Kimenyi"/>
    <s v="Null"/>
    <s v=""/>
    <s v="Informal Business"/>
    <s v="MKD"/>
  </r>
  <r>
    <s v="VPA6"/>
    <s v="KE-KIR-1812-26755"/>
    <x v="1"/>
    <s v=""/>
    <s v="9th November,2018"/>
    <d v="2018-11-09T00:00:00"/>
    <s v="15th December,2018"/>
    <d v="2018-12-15T00:00:00"/>
    <s v="Manu Syrus Wachira"/>
    <s v="Male"/>
    <s v="99999"/>
    <s v="254720303909"/>
    <s v="2.55E+11"/>
    <s v=""/>
    <s v=""/>
    <n v="37.238208999999998"/>
    <n v="-0.550844"/>
    <s v="Kirinyaga"/>
    <s v="Sagana"/>
    <s v="Mwirua"/>
    <s v="Baricho"/>
    <x v="2"/>
    <s v="Nicholas Kimenyi"/>
    <s v="Null"/>
    <s v=""/>
    <s v="Informal Business"/>
    <s v="MKD"/>
  </r>
  <r>
    <s v="VPA6"/>
    <s v="KE-KIR-1812-26754"/>
    <x v="1"/>
    <s v=""/>
    <s v="6th November,2018"/>
    <d v="2018-11-06T00:00:00"/>
    <s v="6th December,2018"/>
    <d v="2018-12-06T00:00:00"/>
    <s v="Gacheru Michael Muriithi"/>
    <s v="Male"/>
    <s v="99999"/>
    <s v="0722679860"/>
    <s v="722679860"/>
    <s v=""/>
    <s v=""/>
    <n v="37.243395999999997"/>
    <n v="-0.55981000000000003"/>
    <s v="Kirinyaga"/>
    <s v="Sagana"/>
    <s v="Mwirua"/>
    <s v="Baricho"/>
    <x v="2"/>
    <s v="Nicholas Kimenyi"/>
    <s v="Null"/>
    <s v=""/>
    <s v="Informal Business"/>
    <s v="MKD"/>
  </r>
  <r>
    <s v="VPA6"/>
    <s v="KE-KIR-1811-26753"/>
    <x v="1"/>
    <s v=""/>
    <s v="12th October,2018"/>
    <d v="2018-10-12T00:00:00"/>
    <s v="12th November,2018"/>
    <d v="2018-11-12T00:00:00"/>
    <s v="Mbogo Njoka Fredrick"/>
    <s v="Male"/>
    <s v="517075"/>
    <s v="0720318929"/>
    <s v="720318929"/>
    <s v=""/>
    <s v=""/>
    <n v="37.245590999999997"/>
    <n v="-0.54109600000000002"/>
    <s v="Kirinyaga"/>
    <s v="Sagana"/>
    <s v="Mwirua"/>
    <s v="Kariria"/>
    <x v="2"/>
    <s v="Nicholas Kimenyi"/>
    <s v=""/>
    <s v=""/>
    <s v="Informal Business"/>
    <s v="MKD"/>
  </r>
  <r>
    <s v="VPA6"/>
    <s v="KE-KIR-1812-26752"/>
    <x v="1"/>
    <s v=""/>
    <s v="15th November,2018"/>
    <d v="2018-11-15T00:00:00"/>
    <s v="15th December,2018"/>
    <d v="2018-12-15T00:00:00"/>
    <s v="Gatua Maina Titus Zebedee"/>
    <s v="Male"/>
    <s v="99999"/>
    <s v="254722629617"/>
    <s v="2.55E+11"/>
    <s v=""/>
    <s v="2.55E+11"/>
    <n v="37.237865999999997"/>
    <n v="-0.55050399999999999"/>
    <s v="Kirinyaga"/>
    <s v="Sagana"/>
    <s v="Mwirua"/>
    <s v="Baricho"/>
    <x v="2"/>
    <s v="Nicholas Kimenyi"/>
    <s v="Null"/>
    <s v=""/>
    <s v="Informal Business"/>
    <s v="MKD"/>
  </r>
  <r>
    <s v="VPA6"/>
    <s v="KE-KIR-1902-26751"/>
    <x v="0"/>
    <s v="Grievance"/>
    <s v="28th December,2018"/>
    <d v="2018-12-28T00:00:00"/>
    <s v="15th February,2019"/>
    <d v="2019-02-15T00:00:00"/>
    <s v="Kathirimu Kabothe Bethuel"/>
    <s v="Male"/>
    <s v="5565642"/>
    <s v="0724973702"/>
    <s v="724973702"/>
    <s v=""/>
    <s v="714632243"/>
    <n v="37.24868"/>
    <n v="-0.56192399999999998"/>
    <s v="Kirinyaga"/>
    <s v="Sagana"/>
    <s v="Mukure"/>
    <s v="Baricho"/>
    <x v="2"/>
    <s v="Nicholas Kimenyi"/>
    <s v="Null"/>
    <s v=""/>
    <s v="Informal Business"/>
    <s v="MKD"/>
  </r>
  <r>
    <s v="VPA6"/>
    <s v="KE-NAK-1903-26127"/>
    <x v="1"/>
    <s v=""/>
    <s v="20th February,2019"/>
    <d v="2019-02-20T00:00:00"/>
    <s v="23rd March,2019"/>
    <d v="2019-03-23T00:00:00"/>
    <s v="Kariuki Evanson Mwangi"/>
    <s v="Male"/>
    <s v="9126910"/>
    <s v="0722330585"/>
    <s v="722330585"/>
    <s v=""/>
    <s v=""/>
    <n v="36.473610000000001"/>
    <n v="-0.66537299999999999"/>
    <s v="Nakuru"/>
    <s v="Naivasha"/>
    <s v="Karati"/>
    <s v="Karati"/>
    <x v="0"/>
    <s v="Simon Kabucho"/>
    <s v="Simon Kabucho"/>
    <s v="726725953"/>
    <s v="Informal Business"/>
    <s v="MKD"/>
  </r>
  <r>
    <s v="VPA6"/>
    <s v="KE-NYA-1812-26124"/>
    <x v="1"/>
    <s v=""/>
    <s v="18th October,2018"/>
    <d v="2018-10-18T00:00:00"/>
    <s v="18th December,2018"/>
    <d v="2018-12-18T00:00:00"/>
    <s v="Gatehi Michael Kibe"/>
    <s v="Male"/>
    <s v="953225"/>
    <s v="254711325804"/>
    <s v="2.55E+11"/>
    <s v=""/>
    <s v="2.55E+11"/>
    <n v="36.334923000000003"/>
    <n v="-0.20874200000000001"/>
    <s v="Nyandarua"/>
    <s v="Ol Kalou"/>
    <s v="Pasenga"/>
    <s v="Pasenga"/>
    <x v="3"/>
    <s v="James Kingori Chege"/>
    <s v="James Kingori"/>
    <s v="254724568559"/>
    <s v="Informal Business"/>
    <s v="KENBIM"/>
  </r>
  <r>
    <s v="VPA6"/>
    <s v="KE-NYA-1903-26123"/>
    <x v="2"/>
    <s v="Institutional Plant"/>
    <s v="22nd March,2019"/>
    <d v="2019-03-22T00:00:00"/>
    <s v="22nd March,2019"/>
    <d v="2019-03-22T00:00:00"/>
    <s v="Mukaki Farm Mukaki Farm"/>
    <s v="Male"/>
    <s v="5599298"/>
    <s v="0724218315"/>
    <s v="724218315"/>
    <s v=""/>
    <s v=""/>
    <n v="36.420017999999999"/>
    <n v="-0.34001799999999999"/>
    <s v="Nyandarua"/>
    <s v="Ol Kalou"/>
    <s v="Wanjohi"/>
    <s v="Tom"/>
    <x v="6"/>
    <s v="James Kingori Chege"/>
    <s v="James Kingori"/>
    <s v="724568559"/>
    <s v="Informal Business"/>
    <s v="KENBIM"/>
  </r>
  <r>
    <s v="VPA6"/>
    <s v="KE-NAN-1903-25647"/>
    <x v="1"/>
    <s v=""/>
    <s v="26th February,2019"/>
    <d v="2019-02-26T00:00:00"/>
    <s v="27th March,2019"/>
    <d v="2019-03-27T00:00:00"/>
    <s v="Jemeli Peres"/>
    <s v="Female"/>
    <s v="28781042"/>
    <s v="254725478150"/>
    <s v="2.55E+11"/>
    <s v=""/>
    <s v=""/>
    <n v="35.281551999999998"/>
    <n v="6.5994999999999998E-2"/>
    <s v="Nandi"/>
    <s v="Tinderet"/>
    <s v="Songhor"/>
    <s v="Setek"/>
    <x v="7"/>
    <s v="Simion Kiprop"/>
    <s v="Simion Kiprop"/>
    <s v="704382145"/>
    <s v="Informal Business"/>
    <s v="MKD"/>
  </r>
  <r>
    <s v="VPA6"/>
    <s v="KE-KIA-1901-28092"/>
    <x v="1"/>
    <s v=""/>
    <s v="6th December,2018"/>
    <d v="2018-12-06T00:00:00"/>
    <s v="4th January,2019"/>
    <d v="2019-01-04T00:00:00"/>
    <s v="Mwaniki John Kamau"/>
    <s v="Male"/>
    <s v="11446207"/>
    <s v="0720530180"/>
    <s v="720530180"/>
    <s v=""/>
    <s v=""/>
    <n v="36.673105999999997"/>
    <n v="-1.1930320000000001"/>
    <s v="Kiambu"/>
    <s v="Kabete"/>
    <s v="Nyathuna"/>
    <s v="Kamoriani"/>
    <x v="0"/>
    <s v="Wonderflame Biogas Contractors"/>
    <s v="Robert Kagwe"/>
    <s v="725352364"/>
    <s v="Informal Business"/>
    <s v="KENBIM"/>
  </r>
  <r>
    <s v="VPA6"/>
    <s v="KE-KIA-1812-28098"/>
    <x v="1"/>
    <s v=""/>
    <s v="23rd November,2018"/>
    <d v="2018-11-23T00:00:00"/>
    <s v="13th December,2018"/>
    <d v="2018-12-13T00:00:00"/>
    <s v="Nganga Jesinta Wanjiru"/>
    <s v="Female"/>
    <s v="99999"/>
    <s v="254790559117"/>
    <s v="2.55E+11"/>
    <s v=""/>
    <s v="2.55E+11"/>
    <n v="36.695286000000003"/>
    <n v="-1.2292209999999999"/>
    <s v="Kiambu"/>
    <s v="Kabete"/>
    <s v="Kabete"/>
    <s v="Rukubi"/>
    <x v="0"/>
    <s v="Wonderflame Biogas Contractors"/>
    <s v="Robert Kagwe"/>
    <s v="254725352364"/>
    <s v="Informal Business"/>
    <s v="KENBIM"/>
  </r>
  <r>
    <s v="VPA6"/>
    <s v="KE-KIA-1903-26913"/>
    <x v="1"/>
    <s v=""/>
    <s v="3rd February,2019"/>
    <d v="2019-02-03T00:00:00"/>
    <s v="18th March,2019"/>
    <d v="2019-03-18T00:00:00"/>
    <s v="Mungai Lucy Wariga"/>
    <s v="Female"/>
    <s v="99999"/>
    <s v="254722928726"/>
    <s v="2.55E+11"/>
    <s v=""/>
    <s v="2.55E+11"/>
    <n v="36.740468"/>
    <n v="-0.98874700000000004"/>
    <s v="Kiambu"/>
    <s v="Lari"/>
    <s v="Gatamaiyu"/>
    <s v="Kagongo"/>
    <x v="14"/>
    <s v="Kensam Constructor"/>
    <s v="Samuel Mbugua"/>
    <s v="729308408"/>
    <s v="Informal Business"/>
    <s v="AKUT"/>
  </r>
  <r>
    <s v="VPA6"/>
    <s v="KE-KIA-1903-26907"/>
    <x v="1"/>
    <s v=""/>
    <s v="27th February,2019"/>
    <d v="2019-02-27T00:00:00"/>
    <s v="25th March,2019"/>
    <d v="2019-03-25T00:00:00"/>
    <s v="Nginge Mary Mwihaki"/>
    <s v="Male"/>
    <s v="99999"/>
    <s v="254796599086"/>
    <s v="2.55E+11"/>
    <s v=""/>
    <s v="2.55E+11"/>
    <n v="36.719448"/>
    <n v="-1.0336879999999999"/>
    <s v="Kiambu"/>
    <s v="Lari"/>
    <s v="Kamburu"/>
    <s v="Gatito"/>
    <x v="1"/>
    <s v="Kensam Constructor"/>
    <s v="Samuel Mbugua"/>
    <s v="729308408"/>
    <s v="Informal Business"/>
    <s v="AKUT"/>
  </r>
  <r>
    <s v="VPA6"/>
    <s v="KE-KIA-1811-26909"/>
    <x v="1"/>
    <s v=""/>
    <s v="27th October,2018"/>
    <d v="2018-10-27T00:00:00"/>
    <s v="28th November,2018"/>
    <d v="2018-11-28T00:00:00"/>
    <s v="Kimani Anastasia Mumbi"/>
    <s v="Female"/>
    <s v="11645837"/>
    <s v="254724977400"/>
    <s v="2.55E+11"/>
    <s v=""/>
    <s v="2.55E+11"/>
    <n v="36.747954999999997"/>
    <n v="-1.029406"/>
    <s v="Kiambu"/>
    <s v="Lari"/>
    <s v="Lari"/>
    <s v="Kamburu"/>
    <x v="1"/>
    <s v="Kensam Constructor"/>
    <s v="Samuel Mbugua"/>
    <s v="254729308408"/>
    <s v="Informal Business"/>
    <s v="AKUT"/>
  </r>
  <r>
    <s v="VPA6"/>
    <s v="KE-KIA-1812-26908"/>
    <x v="1"/>
    <s v=""/>
    <s v="5th November,2018"/>
    <d v="2018-11-05T00:00:00"/>
    <s v="3rd December,2018"/>
    <d v="2018-12-03T00:00:00"/>
    <s v="Kagwe James Mwaura"/>
    <s v="Male"/>
    <s v="10229016"/>
    <s v="0721959317"/>
    <s v="721959317"/>
    <s v=""/>
    <s v="733959317"/>
    <n v="36.737389"/>
    <n v="-1.031725"/>
    <s v="Kiambu"/>
    <s v="Lari"/>
    <s v="Kagaa"/>
    <s v="Nyambaka"/>
    <x v="1"/>
    <s v="Kensam Constructor"/>
    <s v="Samuel Mbugua"/>
    <s v="729308408"/>
    <s v="Informal Business"/>
    <s v="AKUT"/>
  </r>
  <r>
    <s v="VPA6"/>
    <s v="KE-KIA-1811-26905"/>
    <x v="1"/>
    <s v=""/>
    <s v="18th October,2018"/>
    <d v="2018-10-18T00:00:00"/>
    <s v="25th November,2018"/>
    <d v="2018-11-25T00:00:00"/>
    <s v="Njenga Tabitha Njoki"/>
    <s v="Female"/>
    <s v="99999"/>
    <s v="254710556421"/>
    <s v="2.55E+11"/>
    <s v=""/>
    <s v="2.55E+11"/>
    <n v="36.764817999999998"/>
    <n v="-1.0824320000000001"/>
    <s v="Kiambu"/>
    <s v="Githunguri"/>
    <s v="Karia"/>
    <s v="Gathaji"/>
    <x v="1"/>
    <s v="Kensam Constructor"/>
    <s v="Samuel Mbugua"/>
    <s v="254729308408"/>
    <s v="Informal Business"/>
    <s v="AKUT"/>
  </r>
  <r>
    <s v="VPA6"/>
    <s v="KE-KIA-1811-26904"/>
    <x v="1"/>
    <s v=""/>
    <s v="27th September,2018"/>
    <d v="2018-09-27T00:00:00"/>
    <s v="14th November,2018"/>
    <d v="2018-11-14T00:00:00"/>
    <s v="Kane Nelly Nyagikinyo"/>
    <s v="Female"/>
    <s v="434762"/>
    <s v="254720225217"/>
    <s v="2.55E+11"/>
    <s v=""/>
    <s v="2.55E+11"/>
    <n v="36.772550000000003"/>
    <n v="-1.083035"/>
    <s v="Kiambu"/>
    <s v="Githunguri"/>
    <s v="Karia"/>
    <s v="Gathaji"/>
    <x v="1"/>
    <s v="Kensam Constructor"/>
    <s v="Samuel Mbugua"/>
    <s v="254729308408"/>
    <s v="Informal Business"/>
    <s v="AKUT"/>
  </r>
  <r>
    <s v="VPA6"/>
    <s v="KE-MAK-1904-27531"/>
    <x v="1"/>
    <s v=""/>
    <s v="1st April,2019"/>
    <d v="2019-04-01T00:00:00"/>
    <s v="1st April,2019"/>
    <d v="2019-04-01T00:00:00"/>
    <s v="Ngila Jackline Mutheu"/>
    <s v="Female"/>
    <s v="31604304"/>
    <s v="725862614"/>
    <s v="725862614"/>
    <s v=""/>
    <s v="725923577"/>
    <n v="37.448571999999999"/>
    <n v="-1.6733800000000001"/>
    <s v="Makueni"/>
    <s v="Mbooni"/>
    <s v="Mbooni West"/>
    <s v="Mitangani"/>
    <x v="2"/>
    <s v="Januaries Kaloki"/>
    <s v="Januaries Kaloki"/>
    <s v="714342097"/>
    <s v="Informal Business"/>
    <s v="KENBIM"/>
  </r>
  <r>
    <s v="VPA6"/>
    <s v="KE-MAK-1904-27532"/>
    <x v="1"/>
    <s v=""/>
    <s v="1st April,2019"/>
    <d v="2019-04-01T00:00:00"/>
    <s v="1st April,2019"/>
    <d v="2019-04-01T00:00:00"/>
    <s v="Manthi Nelson Mutisya"/>
    <s v="Female"/>
    <s v="314602"/>
    <s v="740823173"/>
    <s v="740823173"/>
    <s v=""/>
    <s v="721618015"/>
    <n v="37.447088000000001"/>
    <n v="-1.6734869999999999"/>
    <s v="Makueni"/>
    <s v="Mbooni"/>
    <s v="Mbooni"/>
    <s v="Mitangani"/>
    <x v="0"/>
    <s v="Januaries Kaloki"/>
    <s v="Januaries Kaloki"/>
    <s v="714342097"/>
    <s v="Informal Business"/>
    <s v="KENBIM"/>
  </r>
  <r>
    <s v="VPA6"/>
    <s v="KE-MAK-1904-27533"/>
    <x v="1"/>
    <s v=""/>
    <s v="1st April,2019"/>
    <d v="2019-04-01T00:00:00"/>
    <s v="1st April,2019"/>
    <d v="2019-04-01T00:00:00"/>
    <s v="Kyule Eunice Ngwili"/>
    <s v="Female"/>
    <s v="11269925"/>
    <s v="727290599"/>
    <s v="727290599"/>
    <s v=""/>
    <s v="711719299"/>
    <n v="37.578431999999999"/>
    <n v="-1.7585900000000001"/>
    <s v="Makueni"/>
    <s v="Kaiti"/>
    <s v="Kaiti"/>
    <s v="Kyumu"/>
    <x v="2"/>
    <s v="Januaries Kaloki"/>
    <s v="Januaries Kaloki"/>
    <s v="714342097"/>
    <s v="Informal Business"/>
    <s v="KENBIM"/>
  </r>
  <r>
    <s v="VPA6"/>
    <s v="KE-MAK-1904-27535"/>
    <x v="0"/>
    <s v="Under Verification"/>
    <s v="2nd April,2019"/>
    <d v="2019-04-02T00:00:00"/>
    <s v="2nd April,2019"/>
    <d v="2019-04-02T00:00:00"/>
    <s v="Ndivo Paul Muia"/>
    <s v="Male"/>
    <s v="7879658"/>
    <s v="0722101782"/>
    <s v="722101782"/>
    <s v=""/>
    <s v="701626322"/>
    <n v="37.494768999999998"/>
    <n v="-1.793425"/>
    <s v="Makueni"/>
    <s v="Kaiti"/>
    <s v="Kaiti"/>
    <s v="Utati"/>
    <x v="2"/>
    <s v="Januaries Kaloki"/>
    <s v="Januaries Kaloki"/>
    <s v="714342097"/>
    <s v="Informal Business"/>
    <s v="KENBIM"/>
  </r>
  <r>
    <s v="VPA6"/>
    <s v="KE-MAK-1904-27536"/>
    <x v="1"/>
    <s v=""/>
    <s v="2nd April,2019"/>
    <d v="2019-04-02T00:00:00"/>
    <s v="2nd April,2019"/>
    <d v="2019-04-02T00:00:00"/>
    <s v="Cleopas Kiio Mutua"/>
    <s v="Male"/>
    <s v="37689608"/>
    <s v="722218516"/>
    <s v="722218516"/>
    <s v=""/>
    <s v="722101782"/>
    <n v="37.502792999999997"/>
    <n v="-1.7984199999999999"/>
    <s v="Makueni"/>
    <s v="Kaiti"/>
    <s v="Kaiti"/>
    <s v="Mutitu"/>
    <x v="2"/>
    <s v="Januaries Kaloki"/>
    <s v="Januaries Kaloki"/>
    <s v="714342097"/>
    <s v="Informal Business"/>
    <s v="KENBIM"/>
  </r>
  <r>
    <s v="VPA6"/>
    <s v="KE-NYA-1903-27112"/>
    <x v="1"/>
    <s v=""/>
    <s v="27th December,2018"/>
    <d v="2018-12-27T00:00:00"/>
    <s v="27th March,2019"/>
    <d v="2019-03-27T00:00:00"/>
    <s v="Michael Omwamba Nyabuti"/>
    <s v="Male"/>
    <s v="29364734"/>
    <s v="254724381952"/>
    <s v="2.55E+11"/>
    <s v=""/>
    <s v="2.55E+11"/>
    <n v="35.048262000000001"/>
    <n v="-0.66213999999999995"/>
    <s v="Nyamira"/>
    <s v="Borabu"/>
    <s v="Mwongoli"/>
    <s v="Mogusi"/>
    <x v="0"/>
    <s v="Kissinger Momanyi"/>
    <s v="Kissinger Momanyi Mwiruri"/>
    <s v="725258488"/>
    <s v="Informal Business"/>
    <s v="MKD"/>
  </r>
  <r>
    <s v="VPA6"/>
    <s v="KE-NYA-1903-27111"/>
    <x v="1"/>
    <s v=""/>
    <s v="28th February,2019"/>
    <d v="2019-02-28T00:00:00"/>
    <s v="29th March,2019"/>
    <d v="2019-03-29T00:00:00"/>
    <s v="Vane Nyagechanga Bosibori"/>
    <s v="Female"/>
    <s v="21854314"/>
    <s v="0725593355"/>
    <s v="725593355"/>
    <s v=""/>
    <s v="725623329"/>
    <n v="34.905839999999998"/>
    <n v="-0.64087499999999997"/>
    <s v="Nyamira"/>
    <s v="Nyamira South"/>
    <s v="Bosamaro"/>
    <s v="Kianungu"/>
    <x v="0"/>
    <s v="Kissinger Momanyi"/>
    <s v="Kissinger Momanyi Mwiruri"/>
    <s v="725258488"/>
    <s v="Informal Business"/>
    <s v="MKD"/>
  </r>
  <r>
    <s v="VPA6"/>
    <s v="KE-UAS-1901-25181"/>
    <x v="1"/>
    <s v=""/>
    <s v="22nd December,2018"/>
    <d v="2018-12-22T00:00:00"/>
    <s v="22nd January,2019"/>
    <d v="2019-01-22T00:00:00"/>
    <s v="Chebon Laurine"/>
    <s v="Female"/>
    <s v="99999"/>
    <s v="722220821"/>
    <s v="722220821"/>
    <s v=""/>
    <s v=""/>
    <n v="35.304934000000003"/>
    <n v="0.449461"/>
    <s v="Uasin Gishu"/>
    <s v="Ainabkoi"/>
    <s v="Kesses"/>
    <s v="Outspan"/>
    <x v="2"/>
    <s v="Dreamplan Developers"/>
    <s v="Ambrose Koech"/>
    <s v="723664529"/>
    <s v="Informal Business"/>
    <s v="MKD"/>
  </r>
  <r>
    <s v="VPA6"/>
    <s v="KE-KIS-1804-27113"/>
    <x v="1"/>
    <s v=""/>
    <s v="1st April,2018"/>
    <d v="2018-04-01T00:00:00"/>
    <s v="29th April,2018"/>
    <d v="2018-04-29T00:00:00"/>
    <s v="Andrew Siocha Nyakora"/>
    <s v="Male"/>
    <s v="1584646"/>
    <s v="0723080932"/>
    <s v="723080932"/>
    <s v=""/>
    <s v="711573714"/>
    <n v="34.719880000000003"/>
    <n v="-0.76433200000000001"/>
    <s v="Kisii"/>
    <s v="Gucha"/>
    <s v="Kanyimbo"/>
    <s v="Buyonge"/>
    <x v="1"/>
    <s v="Peter Mutanga"/>
    <s v="Peter Mutang'a Goko"/>
    <s v="0700000000"/>
    <s v="Informal Business"/>
    <s v="KENBIM"/>
  </r>
  <r>
    <s v="VPA6"/>
    <s v="KE-NYA-1812-26126"/>
    <x v="1"/>
    <s v=""/>
    <s v="20th November,2018"/>
    <d v="2018-11-20T00:00:00"/>
    <s v="20th December,2018"/>
    <d v="2018-12-20T00:00:00"/>
    <s v="Kanyoro Isaac Mwangi"/>
    <s v="Male"/>
    <s v="25635578"/>
    <s v="254712382772"/>
    <s v="2.55E+11"/>
    <s v=""/>
    <s v="2.55E+11"/>
    <n v="36.352747000000001"/>
    <n v="-0.246063"/>
    <s v="Nyandarua"/>
    <s v="Ol Kalou"/>
    <s v="Rurii"/>
    <s v="Mugumo"/>
    <x v="0"/>
    <s v="Peter Wachira Kimari"/>
    <s v="Peter Wachira"/>
    <s v="254724210354"/>
    <s v="Informal Business"/>
    <s v="KENBIM"/>
  </r>
  <r>
    <s v="VPA6"/>
    <s v="KE-MIG-1901-27114"/>
    <x v="1"/>
    <s v=""/>
    <s v="15th October,2018"/>
    <d v="2018-10-15T00:00:00"/>
    <s v="15th January,2019"/>
    <d v="2019-01-15T00:00:00"/>
    <s v="Hesborn Owiso Okinyi"/>
    <s v="Male"/>
    <s v="2816021"/>
    <s v="0723442101"/>
    <s v="723442101"/>
    <s v=""/>
    <s v="726068515"/>
    <n v="34.204022999999999"/>
    <n v="-0.89920500000000003"/>
    <s v="Migori"/>
    <s v="Nyatike"/>
    <s v="Lower Central Kadem"/>
    <s v="Kwoyo A"/>
    <x v="0"/>
    <s v="Simon Kabucho"/>
    <s v="Simon Kabucho"/>
    <s v="726725953"/>
    <s v="Informal Business"/>
    <s v="MKD"/>
  </r>
  <r>
    <s v="VPA6"/>
    <s v="KE-NYE-1903-27086"/>
    <x v="1"/>
    <s v=""/>
    <s v="12th February,2019"/>
    <d v="2019-02-12T00:00:00"/>
    <s v="10th March,2019"/>
    <d v="2019-03-10T00:00:00"/>
    <s v="Kinyua Munene James"/>
    <s v="Male"/>
    <s v="99999"/>
    <s v="254721622541"/>
    <s v="2.55E+11"/>
    <s v=""/>
    <s v=""/>
    <n v="37.166665000000002"/>
    <n v="-0.45558199999999999"/>
    <s v="Nyeri"/>
    <s v="Mathira East"/>
    <s v="Gikororo"/>
    <s v="Kianju"/>
    <x v="2"/>
    <s v="Gemider Green Enterprises"/>
    <s v="Gerald  Waweru"/>
    <s v="725263148"/>
    <s v="Informal Business"/>
    <s v="MKD"/>
  </r>
  <r>
    <s v="VPA6"/>
    <s v="KE-NYE-1903-27085"/>
    <x v="1"/>
    <s v=""/>
    <s v="12th February,2019"/>
    <d v="2019-02-12T00:00:00"/>
    <s v="8th March,2019"/>
    <d v="2019-03-08T00:00:00"/>
    <s v="Gatere Murimi Ephraim"/>
    <s v="Male"/>
    <s v="99999"/>
    <s v="254723769086"/>
    <s v="2.55E+11"/>
    <s v=""/>
    <s v="2.55E+11"/>
    <n v="37.174968"/>
    <n v="-0.439303"/>
    <s v="Nyeri"/>
    <s v="Mathira East"/>
    <s v="Kiaruhiu"/>
    <s v="Kiaruhiu"/>
    <x v="3"/>
    <s v="Gemider Green Enterprises"/>
    <s v="Gerald  Waweru"/>
    <s v="725263148"/>
    <s v="Informal Business"/>
    <s v="MKD"/>
  </r>
  <r>
    <s v="VPA6"/>
    <s v="KE-KIA-1903-24740"/>
    <x v="1"/>
    <s v=""/>
    <s v="30th March,2019"/>
    <d v="2019-03-30T00:00:00"/>
    <s v="30th March,2019"/>
    <d v="2019-03-30T00:00:00"/>
    <s v="Njega Margret Muthoni"/>
    <s v="Female"/>
    <s v="99999"/>
    <s v="724814874"/>
    <s v="724814874"/>
    <s v=""/>
    <s v="724814860"/>
    <n v="36.799793999999999"/>
    <n v="-0.86246199999999995"/>
    <s v="Kiambu"/>
    <s v="Gatundu North"/>
    <s v="Gitwamba"/>
    <s v="Mataara"/>
    <x v="2"/>
    <s v="Susan Njoki"/>
    <s v="Susan Njoki Kuria"/>
    <s v="710889028"/>
    <s v="Informal Business"/>
    <s v="MKD"/>
  </r>
  <r>
    <s v="VPA6"/>
    <s v="KE-LAI-1903-25050"/>
    <x v="1"/>
    <s v=""/>
    <s v="29th January,2019"/>
    <d v="2019-01-29T00:00:00"/>
    <s v="20th March,2019"/>
    <d v="2019-03-20T00:00:00"/>
    <s v="Kahiga Njenga Njenga"/>
    <s v="Male"/>
    <s v="6282517"/>
    <s v="0720763014"/>
    <s v="720763014"/>
    <s v=""/>
    <s v="721257889"/>
    <n v="36.569572000000001"/>
    <n v="-6.7891999999999994E-2"/>
    <s v="Laikipia"/>
    <s v="Laikipia East"/>
    <s v="Ngobit"/>
    <s v="Wiyumirerie"/>
    <x v="3"/>
    <s v="Kreen"/>
    <s v="Francis Kinyanjui"/>
    <s v="726985649"/>
    <s v="Informal Business"/>
    <s v="KENBIM"/>
  </r>
  <r>
    <s v="VPA6"/>
    <s v="KE-NYA-1904-26125"/>
    <x v="1"/>
    <s v=""/>
    <s v="28th February,2019"/>
    <d v="2019-02-28T00:00:00"/>
    <s v="6th April,2019"/>
    <d v="2019-04-06T00:00:00"/>
    <s v="Gitonga Mary Wangari"/>
    <s v="Female"/>
    <s v="3418406"/>
    <s v="0723355392"/>
    <s v="723355392"/>
    <s v=""/>
    <s v=""/>
    <n v="36.370522999999999"/>
    <n v="-9.5801999999999998E-2"/>
    <s v="Nyandarua"/>
    <s v="Ol Joro Orok"/>
    <s v="Oljororok"/>
    <s v="Chakareli"/>
    <x v="3"/>
    <s v="Simon Kabucho"/>
    <s v="Simon Kabucho"/>
    <s v="726735953"/>
    <s v="Informal Business"/>
    <s v="MKD"/>
  </r>
  <r>
    <s v="VPA6"/>
    <s v="KE-KIA-1904-26850"/>
    <x v="1"/>
    <s v=""/>
    <s v="8th April,2019"/>
    <d v="2019-04-08T00:00:00"/>
    <s v="11th April,2019"/>
    <d v="2019-04-11T00:00:00"/>
    <s v="Kinyagia Paul Ngone"/>
    <s v="Male"/>
    <s v="512135"/>
    <s v="254727421302"/>
    <s v="2.55E+11"/>
    <s v=""/>
    <s v="2.55E+11"/>
    <n v="36.959350000000001"/>
    <n v="-0.97148999999999996"/>
    <s v="Kiambu"/>
    <s v="Gatundu North"/>
    <s v="Gatundu"/>
    <s v="Makwa"/>
    <x v="0"/>
    <s v="Joram Gathogo Mutahi"/>
    <s v="Joram Gathogo Mutahi"/>
    <s v="723684776"/>
    <s v="Informal Business"/>
    <s v="MKD"/>
  </r>
  <r>
    <s v="VPA6"/>
    <s v="KE-KIR-1904-26863"/>
    <x v="1"/>
    <s v=""/>
    <s v="10th February,2019"/>
    <d v="2019-02-10T00:00:00"/>
    <s v="10th April,2019"/>
    <d v="2019-04-10T00:00:00"/>
    <s v="Pauline Mugo Mumbi"/>
    <s v="Female"/>
    <s v="99999"/>
    <s v="0724951785"/>
    <s v="724951785"/>
    <s v=""/>
    <s v=""/>
    <n v="37.274518999999998"/>
    <n v="-0.47392499999999999"/>
    <s v="Kirinyaga"/>
    <s v="Kerugoya/Kutus"/>
    <s v="Kavumbu"/>
    <s v="Gakarara"/>
    <x v="3"/>
    <s v="David Chege"/>
    <s v="David Chege Wangui"/>
    <s v=""/>
    <s v="Informal Business"/>
    <s v="MKD"/>
  </r>
  <r>
    <s v="VPA6"/>
    <s v="KE-MAC-1904-27530"/>
    <x v="2"/>
    <s v="Institutional Plant"/>
    <s v="12th April,2019"/>
    <d v="2019-04-12T00:00:00"/>
    <s v="12th April,2019"/>
    <d v="2019-04-12T00:00:00"/>
    <s v="Machakos Company Limited Ranching"/>
    <s v="Institutional"/>
    <s v="9805459"/>
    <s v="0741681581"/>
    <s v="741681581"/>
    <s v=""/>
    <s v="716630758"/>
    <n v="37.022733000000002"/>
    <n v="-1.580247"/>
    <s v="Machakos"/>
    <s v="Athi River"/>
    <s v="Mavoko"/>
    <s v="Stoni Athi"/>
    <x v="6"/>
    <s v="Peter Kiniu"/>
    <s v="Mr. Peter Kiniu"/>
    <s v="724261558"/>
    <s v="Informal Business"/>
    <s v="MKD"/>
  </r>
  <r>
    <s v="VPA6"/>
    <s v="KE-NYA-1904-26128"/>
    <x v="0"/>
    <s v="Grievance"/>
    <s v="16th February,2019"/>
    <d v="2019-02-16T00:00:00"/>
    <s v="16th April,2019"/>
    <d v="2019-04-16T00:00:00"/>
    <s v="Kamau Caroline Mumbi"/>
    <s v="Female"/>
    <s v="23811736"/>
    <s v="0724707856"/>
    <s v="724707856"/>
    <s v=""/>
    <s v="728415834"/>
    <n v="36.239609999999999"/>
    <n v="-0.27222200000000002"/>
    <s v="Nyandarua"/>
    <s v="Ol Kalou"/>
    <s v="Ngorika"/>
    <s v="Ndothua"/>
    <x v="2"/>
    <s v="Simon kabucho"/>
    <s v="Simon Kabucho"/>
    <s v="0000000000"/>
    <s v="Informal Business"/>
    <s v="MKD"/>
  </r>
  <r>
    <s v="VPA6"/>
    <s v="KE-NYA-1805-25761"/>
    <x v="1"/>
    <s v=""/>
    <s v="16th April,2018"/>
    <d v="2018-04-16T00:00:00"/>
    <s v="20th May,2018"/>
    <d v="2018-05-20T00:00:00"/>
    <s v="Muturi Moses Wachira"/>
    <s v="Male"/>
    <s v="5973700"/>
    <s v="0722311426"/>
    <s v="722311426"/>
    <s v=""/>
    <s v="714645434"/>
    <n v="36.544958000000001"/>
    <n v="-0.72323999999999999"/>
    <s v="Nyandarua"/>
    <s v="South Kinangop"/>
    <s v="Nyakio"/>
    <s v="Koinange"/>
    <x v="1"/>
    <s v="Peter Wachira Kimari"/>
    <s v="Peter Wachira"/>
    <s v="724210354"/>
    <s v="Informal Business"/>
    <s v="KENBIM"/>
  </r>
  <r>
    <s v="VPA6"/>
    <s v="KE-NYA-1903-25760"/>
    <x v="1"/>
    <s v=""/>
    <s v="1st February,2019"/>
    <d v="2019-02-01T00:00:00"/>
    <s v="16th March,2019"/>
    <d v="2019-03-16T00:00:00"/>
    <s v="Ngatia Charles Rigu"/>
    <s v="Male"/>
    <s v="99999"/>
    <s v="254725378153"/>
    <s v="2.55E+11"/>
    <s v=""/>
    <s v="2.55E+11"/>
    <n v="36.544072"/>
    <n v="-0.53741300000000003"/>
    <s v="Nyandarua"/>
    <s v="North Kinangop"/>
    <s v="North Kinangop"/>
    <s v="Mukungi"/>
    <x v="0"/>
    <s v="Jowama Biogas Construction"/>
    <s v="Jowama Biogas Construction"/>
    <s v="711905041"/>
    <s v="Informal Business"/>
    <s v="KENBIM"/>
  </r>
  <r>
    <s v="VPA6"/>
    <s v="KE-KER-1903-25370"/>
    <x v="1"/>
    <s v=""/>
    <s v="1st January,2019"/>
    <d v="2019-01-01T00:00:00"/>
    <s v="1st March,2019"/>
    <d v="2019-03-01T00:00:00"/>
    <s v="Rono Lucy Chepkirui"/>
    <s v="Female"/>
    <s v="22862541"/>
    <s v="254725664051"/>
    <s v="2.55E+11"/>
    <s v=""/>
    <s v="2.55E+11"/>
    <n v="35.188594999999999"/>
    <n v="-0.61941199999999996"/>
    <s v="Kericho"/>
    <s v="Bureti"/>
    <s v="Kapkatet"/>
    <s v="Chematich"/>
    <x v="15"/>
    <s v="Philip Kurgat"/>
    <s v="Phillip"/>
    <s v="726616639"/>
    <s v="Informal Business"/>
    <s v="MKD"/>
  </r>
  <r>
    <s v="VPA6"/>
    <s v="KE-KIA-1904-25746"/>
    <x v="1"/>
    <s v=""/>
    <s v="13th March,2019"/>
    <d v="2019-03-13T00:00:00"/>
    <s v="9th April,2019"/>
    <d v="2019-04-09T00:00:00"/>
    <s v="Kimani Grace Wanjuru"/>
    <s v="Female"/>
    <s v="3096849"/>
    <s v="0723032720"/>
    <s v="723032720"/>
    <s v=""/>
    <s v="738040507"/>
    <n v="36.874948000000003"/>
    <n v="-1.097423"/>
    <s v="Kiambu"/>
    <s v="Githunguri"/>
    <s v="Ngewa"/>
    <s v="Laini"/>
    <x v="0"/>
    <s v="Geoffrey Ndua Mbugua"/>
    <s v="Geoffrey Mbugua Ndau"/>
    <s v="724608147"/>
    <s v="Informal Business"/>
    <s v="KENBIM"/>
  </r>
  <r>
    <s v="VPA6"/>
    <s v="KE-KIA-1810-25758"/>
    <x v="1"/>
    <s v=""/>
    <s v="17th June,2018"/>
    <d v="2018-06-17T00:00:00"/>
    <s v="14th October,2018"/>
    <d v="2018-10-14T00:00:00"/>
    <s v="Somba Jesinta Njoki"/>
    <s v="Female"/>
    <s v="10183653"/>
    <s v="0728833460"/>
    <s v="728833460"/>
    <s v=""/>
    <s v="710264309"/>
    <n v="36.597949999999997"/>
    <n v="-1.183395"/>
    <s v="Kiambu"/>
    <s v="Limuru"/>
    <s v="Ndeiya"/>
    <s v="Mboloti"/>
    <x v="1"/>
    <s v="Peter Kiniu"/>
    <s v="Peter Kiniu"/>
    <s v="724261558"/>
    <s v="Informal Business"/>
    <s v="KENBIM"/>
  </r>
  <r>
    <s v="VPA6"/>
    <s v="KE-BOM-1902-25473"/>
    <x v="1"/>
    <s v=""/>
    <s v="18th November,2018"/>
    <d v="2018-11-18T00:00:00"/>
    <s v="19th February,2019"/>
    <d v="2019-02-19T00:00:00"/>
    <s v="Joseph Marisa"/>
    <s v="Male"/>
    <s v="1795916"/>
    <s v="254725819102"/>
    <s v="2.55E+11"/>
    <s v=""/>
    <s v="2.55E+11"/>
    <n v="35.25074"/>
    <n v="-0.67487799999999998"/>
    <s v="Bomet"/>
    <s v="Sotik"/>
    <s v="Chebirbelek"/>
    <s v="Siroin"/>
    <x v="0"/>
    <s v="Wesley Kipyegon"/>
    <s v="Null"/>
    <s v=""/>
    <s v="Informal Business"/>
    <s v="MKD"/>
  </r>
  <r>
    <s v="VPA6"/>
    <s v="KE-NYE-1904-27087"/>
    <x v="1"/>
    <s v=""/>
    <s v="15th March,2019"/>
    <d v="2019-03-15T00:00:00"/>
    <s v="3rd April,2019"/>
    <d v="2019-04-03T00:00:00"/>
    <s v="Wanyeri Wairagu Erustus"/>
    <s v="Male"/>
    <s v="99999"/>
    <s v="254734766611"/>
    <s v="2.55E+11"/>
    <s v=""/>
    <s v="2.55E+11"/>
    <n v="36.862782000000003"/>
    <n v="-0.43887199999999998"/>
    <s v="Nyeri"/>
    <s v="Tetu"/>
    <s v="Ichagachiru"/>
    <s v="Kirurumi"/>
    <x v="3"/>
    <s v="Gemider Green Enterprises"/>
    <s v="Gerald  Waweru"/>
    <s v="725263148"/>
    <s v="Informal Business"/>
    <s v="MKD"/>
  </r>
  <r>
    <s v="VPA6"/>
    <s v="KE-VIH-1904-27115"/>
    <x v="1"/>
    <s v=""/>
    <s v="28th February,2019"/>
    <d v="2019-02-28T00:00:00"/>
    <s v="10th April,2019"/>
    <d v="2019-04-10T00:00:00"/>
    <s v="Amayoti Sophia Jemima"/>
    <s v="Female"/>
    <s v="3481791"/>
    <s v="0721540640"/>
    <s v="721540640"/>
    <s v=""/>
    <s v="721540640"/>
    <n v="34.649009999999997"/>
    <n v="2.6232999999999999E-2"/>
    <s v="Vihiga"/>
    <s v="Luanda"/>
    <s v="Wakhomo"/>
    <s v="Waluka"/>
    <x v="2"/>
    <s v="Peter O Ong'ai"/>
    <s v="Peter O Ong'ai"/>
    <s v="723421713"/>
    <s v="Informal Business"/>
    <s v="MKD"/>
  </r>
  <r>
    <s v="VPA6"/>
    <s v="KE-LAI-1904-25049"/>
    <x v="1"/>
    <s v=""/>
    <s v="8th January,2019"/>
    <d v="2019-01-08T00:00:00"/>
    <s v="1st April,2019"/>
    <d v="2019-04-01T00:00:00"/>
    <s v="Ndiritu Hiram Githinji"/>
    <s v="Male"/>
    <s v="99999"/>
    <s v="254722348616"/>
    <s v="2.55E+11"/>
    <s v=""/>
    <s v="2.55E+11"/>
    <n v="36.462980000000002"/>
    <n v="0.24105199999999999"/>
    <s v="Laikipia"/>
    <s v="Laikipia  West"/>
    <s v="Salama"/>
    <s v="Kiandege"/>
    <x v="1"/>
    <s v="Kreen"/>
    <s v="Francis Kinyanjui"/>
    <s v="726985649"/>
    <s v="Informal Business"/>
    <s v="KENBIM"/>
  </r>
  <r>
    <s v="VPA6"/>
    <s v="KE-NAN-1904-25651"/>
    <x v="1"/>
    <s v=""/>
    <s v="28th February,2019"/>
    <d v="2019-02-28T00:00:00"/>
    <s v="24th April,2019"/>
    <d v="2019-04-24T00:00:00"/>
    <s v="Jebor Jenniffer"/>
    <s v="Female"/>
    <s v="25441359"/>
    <s v="254719688936"/>
    <s v="2.55E+11"/>
    <s v=""/>
    <s v="2.55E+11"/>
    <n v="35.267715000000003"/>
    <n v="7.2937000000000002E-2"/>
    <s v="Nandi"/>
    <s v="Nandi Hills"/>
    <s v="Siret"/>
    <s v="Olotwo"/>
    <x v="7"/>
    <s v="John Bett"/>
    <s v="John Bett"/>
    <s v="727402779"/>
    <s v="Informal Business"/>
    <s v="MKD"/>
  </r>
  <r>
    <s v="VPA6"/>
    <s v="KE-KIS-1904-25121"/>
    <x v="1"/>
    <s v=""/>
    <s v="13th April,2019"/>
    <d v="2019-04-13T00:00:00"/>
    <s v="19th April,2019"/>
    <d v="2019-04-19T00:00:00"/>
    <s v="Christine Athing Awuor"/>
    <s v="Female"/>
    <s v="32795461"/>
    <s v="0705915262"/>
    <s v="705915262"/>
    <s v=""/>
    <s v="739887909"/>
    <n v="34.828482000000001"/>
    <n v="-0.15151200000000001"/>
    <s v="Kisumu"/>
    <s v="Nyando"/>
    <s v="Kochieng"/>
    <s v="Rabuor"/>
    <x v="7"/>
    <s v="Alpha Foundation"/>
    <s v="Athing Otieno"/>
    <s v="726352526"/>
    <s v="Informal Business"/>
    <s v="Home Biogas"/>
  </r>
  <r>
    <s v="VPA6"/>
    <s v="KE-KIA-1903-25747"/>
    <x v="1"/>
    <s v=""/>
    <s v="4th January,2019"/>
    <d v="2019-01-04T00:00:00"/>
    <s v="15th March,2019"/>
    <d v="2019-03-15T00:00:00"/>
    <s v="Kiongera Hannah Muthoni"/>
    <s v="Female"/>
    <s v="99999"/>
    <s v="254728668755"/>
    <s v="2.55E+11"/>
    <s v=""/>
    <s v="2.55E+11"/>
    <n v="36.834409000000001"/>
    <n v="-1.157832"/>
    <s v="Kiambu"/>
    <s v="Kiambu"/>
    <s v="Rabai"/>
    <s v="Kihingo"/>
    <x v="1"/>
    <s v="Wonderflame Biogas Contractors"/>
    <s v="Robert Kamau Muthee"/>
    <s v="723749258"/>
    <s v="Informal Business"/>
    <s v="KENBIM"/>
  </r>
  <r>
    <s v="VPA6"/>
    <s v="KE-NYA-1904-25051"/>
    <x v="1"/>
    <s v=""/>
    <s v="13th March,2019"/>
    <d v="2019-03-13T00:00:00"/>
    <s v="24th April,2019"/>
    <d v="2019-04-24T00:00:00"/>
    <s v="Maina John Githirwa"/>
    <s v="Male"/>
    <s v="5776045"/>
    <s v="0746102347"/>
    <s v="746102347"/>
    <s v=""/>
    <s v="702372312"/>
    <n v="36.609923000000002"/>
    <n v="-0.65947999999999996"/>
    <s v="Nyandarua"/>
    <s v="South Kinangop"/>
    <s v="Engineer"/>
    <s v="Kiganjo"/>
    <x v="0"/>
    <s v="Kreen"/>
    <s v="Francis Kinyanjui"/>
    <s v="726985649"/>
    <s v="Informal Business"/>
    <s v="MKD"/>
  </r>
  <r>
    <s v="VPA6"/>
    <s v="KE-TAI-1905-25999"/>
    <x v="1"/>
    <s v=""/>
    <s v="2nd April,2019"/>
    <d v="2019-04-02T00:00:00"/>
    <s v="2nd May,2019"/>
    <d v="2019-05-02T00:00:00"/>
    <s v="Mwashimba Pius Mwanjala"/>
    <s v="Male"/>
    <s v="7420853"/>
    <s v="254724654559"/>
    <s v="2.55E+11"/>
    <s v=""/>
    <s v=""/>
    <n v="38.299686999999999"/>
    <n v="-3.4321700000000002"/>
    <s v="Taita/Taveta"/>
    <s v="Mwatate"/>
    <s v="Murughua"/>
    <s v="Ramunyi"/>
    <x v="3"/>
    <s v="Higin Chorongo"/>
    <s v="Higin Chorongo"/>
    <s v="707011925"/>
    <s v="Informal Business"/>
    <s v="KENBIM"/>
  </r>
  <r>
    <s v="VPA6"/>
    <s v="KE-TAI-1905-25997"/>
    <x v="1"/>
    <s v=""/>
    <s v="2nd April,2019"/>
    <d v="2019-04-02T00:00:00"/>
    <s v="2nd May,2019"/>
    <d v="2019-05-02T00:00:00"/>
    <s v="Mbele Athanas Mwachia"/>
    <s v="Male"/>
    <s v="11146820"/>
    <s v="254712970610"/>
    <s v="2.55E+11"/>
    <s v=""/>
    <s v=""/>
    <n v="38.332341999999997"/>
    <n v="-3.3887269999999998"/>
    <s v="Taita/Taveta"/>
    <s v="Wundanyi"/>
    <s v="Werugha"/>
    <s v="Mwafunja"/>
    <x v="14"/>
    <s v="Silvester M Mwadime"/>
    <s v="Silvester Mwakideu"/>
    <s v="704388582"/>
    <s v="Informal Business"/>
    <s v="KENBIM"/>
  </r>
  <r>
    <s v="VPA6"/>
    <s v="KE-TAI-1905-26000"/>
    <x v="1"/>
    <s v=""/>
    <s v="2nd April,2019"/>
    <d v="2019-04-02T00:00:00"/>
    <s v="2nd May,2019"/>
    <d v="2019-05-02T00:00:00"/>
    <s v="Mwakisha Daniel Makoko"/>
    <s v="Male"/>
    <s v="25365"/>
    <s v="254722445635"/>
    <s v="2.55E+11"/>
    <s v=""/>
    <s v=""/>
    <n v="38.323155"/>
    <n v="-3.3560120000000002"/>
    <s v="Taita/Taveta"/>
    <s v="Wundanyi"/>
    <s v="Werugha"/>
    <s v="Mashangi"/>
    <x v="0"/>
    <s v="Silvester M Mwadime"/>
    <s v="Silvester Mwakideu"/>
    <s v="704388582"/>
    <s v="Informal Business"/>
    <s v="KENBIM"/>
  </r>
  <r>
    <s v="VPA6"/>
    <s v="KE-LAI-1904-26129"/>
    <x v="1"/>
    <s v=""/>
    <s v="1st March,2019"/>
    <d v="2019-03-01T00:00:00"/>
    <s v="1st April,2019"/>
    <d v="2019-04-01T00:00:00"/>
    <s v="Wachira Stephen Mwangi"/>
    <s v="Male"/>
    <s v="99999"/>
    <s v="254725324599"/>
    <s v="2.55E+11"/>
    <s v=""/>
    <s v="2.55E+11"/>
    <n v="36.314852000000002"/>
    <n v="3.9292000000000001E-2"/>
    <s v="Laikipia"/>
    <s v="Laikipia  West"/>
    <s v="Igwamiti"/>
    <s v="Rural"/>
    <x v="2"/>
    <s v="James Muchira Mwai"/>
    <s v="James Mwai"/>
    <s v="728494110"/>
    <s v="Informal Business"/>
    <s v="MKD"/>
  </r>
  <r>
    <s v="VPA6"/>
    <s v="KE-KIR-1905-26865"/>
    <x v="1"/>
    <s v=""/>
    <s v="2nd March,2019"/>
    <d v="2019-03-02T00:00:00"/>
    <s v="1st May,2019"/>
    <d v="2019-05-01T00:00:00"/>
    <s v="Mwaniki Karimi Joseph"/>
    <s v="Male"/>
    <s v="3267824"/>
    <s v="254723555322"/>
    <s v="2.55E+11"/>
    <s v=""/>
    <s v="2.55E+11"/>
    <n v="37.266739999999999"/>
    <n v="-0.498865"/>
    <s v="Kirinyaga"/>
    <s v="Kerugoya/Kutus"/>
    <s v="Inoi"/>
    <s v="Kibingo"/>
    <x v="2"/>
    <s v="Jackson Maina"/>
    <s v="Jackson Maina"/>
    <s v="716343611"/>
    <s v="Informal Business"/>
    <s v="KENBIM"/>
  </r>
  <r>
    <s v="VPA6"/>
    <s v="KE-KIR-1904-26864"/>
    <x v="1"/>
    <s v=""/>
    <s v="2nd March,2019"/>
    <d v="2019-03-02T00:00:00"/>
    <s v="1st April,2019"/>
    <d v="2019-04-01T00:00:00"/>
    <s v="Mureithi Kabata John"/>
    <s v="Male"/>
    <s v="2906194"/>
    <s v="254724662775"/>
    <s v="2.55E+11"/>
    <s v=""/>
    <s v="2.55E+11"/>
    <n v="37.242671000000001"/>
    <n v="-0.47652699999999998"/>
    <s v="Kirinyaga"/>
    <s v="Kerugoya/Kutus"/>
    <s v="Kirunda"/>
    <s v="Njoguini"/>
    <x v="3"/>
    <s v="Jackson Maina"/>
    <s v="Jackson Maina"/>
    <s v=""/>
    <s v="Informal Business"/>
    <s v="KENBIM"/>
  </r>
  <r>
    <s v="VPA6"/>
    <s v="KE-KIR-1904-26868"/>
    <x v="1"/>
    <s v=""/>
    <s v="2nd February,2019"/>
    <d v="2019-02-02T00:00:00"/>
    <s v="2nd April,2019"/>
    <d v="2019-04-02T00:00:00"/>
    <s v="Karani Mutugi John"/>
    <s v="Male"/>
    <s v="36362913"/>
    <s v="254724216765"/>
    <s v="2.55E+11"/>
    <s v=""/>
    <s v="2.55E+11"/>
    <n v="37.233786000000002"/>
    <n v="-0.452567"/>
    <s v="Kirinyaga"/>
    <s v="Kerugoya/Kutus"/>
    <s v="Mutira"/>
    <s v="Kathera"/>
    <x v="3"/>
    <s v="Jackson Maina"/>
    <s v="Jackson Maina"/>
    <s v=""/>
    <s v="Informal Business"/>
    <s v="KENBIM"/>
  </r>
  <r>
    <s v="VPA6"/>
    <s v="KE-NYA-1903-27116"/>
    <x v="1"/>
    <s v=""/>
    <s v="10th February,2019"/>
    <d v="2019-02-10T00:00:00"/>
    <s v="1st March,2019"/>
    <d v="2019-03-01T00:00:00"/>
    <s v="Charles Gisore Ombuyi"/>
    <s v="Male"/>
    <s v="7216385"/>
    <s v="0720077934"/>
    <s v="720077934"/>
    <s v=""/>
    <s v="704020234"/>
    <n v="35.023429999999998"/>
    <n v="-0.46825699999999998"/>
    <s v="Nyamira"/>
    <s v="Nyamira North"/>
    <s v="Borangi"/>
    <s v="Votievai"/>
    <x v="0"/>
    <s v="George Otwori"/>
    <s v="George Otwori"/>
    <s v="0700000000"/>
    <s v="Informal Business"/>
    <s v="MKD"/>
  </r>
  <r>
    <s v="VPA6"/>
    <s v="KE-NYA-1905-27117"/>
    <x v="1"/>
    <s v=""/>
    <s v="7th March,2019"/>
    <d v="2019-03-07T00:00:00"/>
    <s v="7th May,2019"/>
    <d v="2019-05-07T00:00:00"/>
    <s v="Kenneth Onundu Ontiria"/>
    <s v="Male"/>
    <s v="9977815"/>
    <s v="254723587807"/>
    <s v="2.55E+11"/>
    <s v=""/>
    <s v="2.55E+11"/>
    <n v="34.929279999999999"/>
    <n v="-0.58270500000000003"/>
    <s v="Nyamira"/>
    <s v="Nyamira South"/>
    <s v="Township"/>
    <s v="Geseneno"/>
    <x v="0"/>
    <s v="Kissinger Momanyi"/>
    <s v="Kissinger Momanyi Mwiruri"/>
    <s v="725258488"/>
    <s v="Informal Business"/>
    <s v="MKD"/>
  </r>
  <r>
    <s v="VPA6"/>
    <s v="KE-MAK-1905-26726"/>
    <x v="1"/>
    <s v=""/>
    <s v="7th May,2019"/>
    <d v="2019-05-07T00:00:00"/>
    <s v="7th May,2019"/>
    <d v="2019-05-07T00:00:00"/>
    <s v="Ndaa Stephen Kyonda"/>
    <s v="Male"/>
    <s v="99999"/>
    <s v="728859213"/>
    <s v="728859213"/>
    <s v=""/>
    <s v="715871786"/>
    <n v="37.756002000000002"/>
    <n v="-1.926385"/>
    <s v="Makueni"/>
    <s v="Makueni"/>
    <s v="Kathonzweni"/>
    <s v="Siatu"/>
    <x v="1"/>
    <s v="Januaries Kaloki"/>
    <s v="Januaries Kaloki"/>
    <s v="714342097"/>
    <s v="Informal Business"/>
    <s v="KENBIM"/>
  </r>
  <r>
    <s v="VPA6"/>
    <s v="KE-MER-1904-25696"/>
    <x v="1"/>
    <s v=""/>
    <s v="10th March,2019"/>
    <d v="2019-03-10T00:00:00"/>
    <s v="1st April,2019"/>
    <d v="2019-04-01T00:00:00"/>
    <s v="Muguna Joseph Muriungi"/>
    <s v="Male"/>
    <s v="14413675"/>
    <s v="0720295011"/>
    <s v="720295011"/>
    <s v=""/>
    <s v="727088565"/>
    <n v="37.651333000000001"/>
    <n v="-4.5425E-2"/>
    <s v="Meru"/>
    <s v="Meru Centra"/>
    <s v="Abothuguchi Central"/>
    <s v="Thaene"/>
    <x v="2"/>
    <s v="Stephen Nyange"/>
    <s v="Stephen Nyange"/>
    <s v="710865305"/>
    <s v="Informal Business"/>
    <s v="KENBIM"/>
  </r>
  <r>
    <s v="VPA6"/>
    <s v="KE-NAK-1903-26074"/>
    <x v="1"/>
    <s v=""/>
    <s v="9th February,2019"/>
    <d v="2019-02-09T00:00:00"/>
    <s v="18th March,2019"/>
    <d v="2019-03-18T00:00:00"/>
    <s v="Kibe Maara Stephen"/>
    <s v="Male"/>
    <s v="2374106"/>
    <s v="254710321925"/>
    <s v="2.55E+11"/>
    <s v=""/>
    <s v="2.55E+11"/>
    <n v="36.162958000000003"/>
    <n v="-0.246975"/>
    <s v="Nakuru"/>
    <s v="Bahati"/>
    <s v="Lanet Umoja"/>
    <s v="Muronyo"/>
    <x v="0"/>
    <s v="Apollo Okinda"/>
    <s v="Apollo Okinda Owundo"/>
    <s v="723741826"/>
    <s v="Informal Business"/>
    <s v="KENBIM"/>
  </r>
  <r>
    <s v="VPA6"/>
    <s v="KE-NAK-1904-26073"/>
    <x v="1"/>
    <s v=""/>
    <s v="10th March,2019"/>
    <d v="2019-03-10T00:00:00"/>
    <s v="28th April,2019"/>
    <d v="2019-04-28T00:00:00"/>
    <s v="Esther Koril"/>
    <s v="Female"/>
    <s v="2646197"/>
    <s v="254713712693"/>
    <s v="2.55E+11"/>
    <s v=""/>
    <s v=""/>
    <n v="35.957371999999999"/>
    <n v="-0.25392300000000001"/>
    <s v="Nakuru"/>
    <s v="Rongai"/>
    <s v="Ngata"/>
    <s v="Westlands"/>
    <x v="0"/>
    <s v="Nelson Mutai"/>
    <s v="Nelson Mutai"/>
    <s v="716309134"/>
    <s v="Informal Business"/>
    <s v="MKD"/>
  </r>
  <r>
    <s v="VPA6"/>
    <s v="KE-NAK-1904-26076"/>
    <x v="1"/>
    <s v=""/>
    <s v="25th March,2019"/>
    <d v="2019-03-25T00:00:00"/>
    <s v="8th April,2019"/>
    <d v="2019-04-08T00:00:00"/>
    <s v="Ephantus Wacira Mugo"/>
    <s v="Male"/>
    <s v="2480265"/>
    <s v="721262028"/>
    <s v="2.55E+11"/>
    <s v=""/>
    <s v="2.55E+11"/>
    <n v="36.156078000000001"/>
    <n v="-0.26697199999999999"/>
    <s v="Nakuru"/>
    <s v="Bahati"/>
    <s v="Laney Umoja"/>
    <s v="Baraka"/>
    <x v="2"/>
    <s v="Apollo Okinda"/>
    <s v="Apollo Okinda Owundo"/>
    <s v="723741826"/>
    <s v="Informal Business"/>
    <s v="KENBIM"/>
  </r>
  <r>
    <s v="VPA6"/>
    <s v="KE-MUR-1904-27152"/>
    <x v="1"/>
    <s v=""/>
    <s v="26th March,2019"/>
    <d v="2019-03-26T00:00:00"/>
    <s v="22nd April,2019"/>
    <d v="2019-04-22T00:00:00"/>
    <s v="Kimani Mary Nyambura"/>
    <s v="Female"/>
    <s v="9588905"/>
    <s v="254702390492"/>
    <s v="2.55E+11"/>
    <s v=""/>
    <s v="2.55E+11"/>
    <n v="36.809643999999999"/>
    <n v="-0.75755499999999998"/>
    <s v="Murang'a"/>
    <s v="Kigumo"/>
    <s v="Kangari"/>
    <s v="Ikohokoho"/>
    <x v="1"/>
    <s v="Washington Mwangi"/>
    <s v="Washington Mwangi Muinuki"/>
    <s v="725344246"/>
    <s v="Informal Business"/>
    <s v="KENBIM"/>
  </r>
  <r>
    <s v="VPA6"/>
    <s v="KE-MUR-1904-27151"/>
    <x v="1"/>
    <s v=""/>
    <s v="10th March,2019"/>
    <d v="2019-03-10T00:00:00"/>
    <s v="16th April,2019"/>
    <d v="2019-04-16T00:00:00"/>
    <s v="Ngure Wa Kamau"/>
    <s v="Male"/>
    <s v="99999"/>
    <s v="254722714598"/>
    <s v="2.55E+11"/>
    <s v=""/>
    <s v="2.55E+11"/>
    <n v="36.865309000000003"/>
    <n v="-0.78050699999999995"/>
    <s v="Murang'a"/>
    <s v="Kigumo"/>
    <s v="Kangari"/>
    <s v="Watuhu"/>
    <x v="1"/>
    <s v="Washington Mwangi"/>
    <s v="Washington Mwangi Muinuki"/>
    <s v="725344246"/>
    <s v="Informal Business"/>
    <s v="KENBIM"/>
  </r>
  <r>
    <s v="VPA6"/>
    <s v="KE-MUR-1904-27153"/>
    <x v="1"/>
    <s v=""/>
    <s v="28th March,2019"/>
    <d v="2019-03-28T00:00:00"/>
    <s v="29th April,2019"/>
    <d v="2019-04-29T00:00:00"/>
    <s v="Kihato Annie Njeri"/>
    <s v="Female"/>
    <s v="99999"/>
    <s v="254722714598"/>
    <s v="2.55E+11"/>
    <s v=""/>
    <s v="2.55E+11"/>
    <n v="36.827404000000001"/>
    <n v="-0.77573099999999995"/>
    <s v="Murang'a"/>
    <s v="Kigumo"/>
    <s v="Kangari"/>
    <s v="Manyatta"/>
    <x v="1"/>
    <s v="Washington Mwangi"/>
    <s v="Washington Mwangi Muinuki"/>
    <s v="725344246"/>
    <s v="Informal Business"/>
    <s v="KENBIM"/>
  </r>
  <r>
    <s v="VPA6"/>
    <s v="KE-KAK-1905-24876"/>
    <x v="1"/>
    <s v=""/>
    <s v="17th March,2019"/>
    <d v="2019-03-17T00:00:00"/>
    <s v="5th May,2019"/>
    <d v="2019-05-05T00:00:00"/>
    <s v="Musalia Alice"/>
    <s v="Female"/>
    <s v="99999"/>
    <s v="254724847301"/>
    <s v="2.55E+11"/>
    <s v=""/>
    <s v=""/>
    <n v="35.106498000000002"/>
    <n v="0.83754399999999996"/>
    <s v="Kakamega"/>
    <s v="Likuyani"/>
    <s v="Likuyani"/>
    <s v="Godown"/>
    <x v="2"/>
    <s v="Peter Mutanga"/>
    <s v="Peter Mutang'a Goko"/>
    <s v="723421713"/>
    <s v="Informal Business"/>
    <s v="KENBIM"/>
  </r>
  <r>
    <s v="VPA6"/>
    <s v="KE-KIS-1812-27118"/>
    <x v="1"/>
    <s v=""/>
    <s v="15th November,2018"/>
    <d v="2018-11-15T00:00:00"/>
    <s v="15th December,2018"/>
    <d v="2018-12-15T00:00:00"/>
    <s v="Paul Abuto Odhiambo"/>
    <s v="Male"/>
    <s v="2584536"/>
    <s v="0724126957"/>
    <s v="724126957"/>
    <s v=""/>
    <s v="724778159"/>
    <n v="34.975521999999998"/>
    <n v="-0.15939700000000001"/>
    <s v="Kisumu"/>
    <s v="Nyando"/>
    <s v="Onjiko Awasi"/>
    <s v="Kowino"/>
    <x v="0"/>
    <s v="Laban Okeyo"/>
    <s v="Kbp Trainees"/>
    <s v="725138950"/>
    <s v="Informal Business"/>
    <s v="MKD"/>
  </r>
  <r>
    <s v="VPA6"/>
    <s v="KE-KAJ-1904-26912"/>
    <x v="1"/>
    <s v=""/>
    <s v="8th March,2019"/>
    <d v="2019-03-08T00:00:00"/>
    <s v="8th April,2019"/>
    <d v="2019-04-08T00:00:00"/>
    <s v="Kabutbei Cyrus Kibiwott"/>
    <s v="Male"/>
    <s v="99999"/>
    <s v="254721673278"/>
    <s v="2.55E+11"/>
    <s v=""/>
    <s v="2.55E+11"/>
    <n v="36.762435000000004"/>
    <n v="-1.4230400000000001"/>
    <s v="Kajiado"/>
    <s v="Kajiado North"/>
    <s v="Rangau Tabis Kindergarten"/>
    <s v="Metro"/>
    <x v="1"/>
    <s v="Kensam Constructor"/>
    <s v="Pius Wainaina"/>
    <s v="743066409"/>
    <s v="Informal Business"/>
    <s v="AKUT"/>
  </r>
  <r>
    <s v="VPA6"/>
    <s v="KE-KAJ-1904-26914"/>
    <x v="1"/>
    <s v=""/>
    <s v="10th March,2019"/>
    <d v="2019-03-10T00:00:00"/>
    <s v="10th April,2019"/>
    <d v="2019-04-10T00:00:00"/>
    <s v="Jackson Christopher Kimaiyo"/>
    <s v="Male"/>
    <n v="99999"/>
    <s v="254722619306"/>
    <s v="2.55E+11"/>
    <s v=""/>
    <s v=""/>
    <n v="36.764066999999997"/>
    <n v="-1.4245699999999999"/>
    <s v="Kajiado"/>
    <s v="Kajiado North"/>
    <s v="Rangau"/>
    <s v="Metro /Tabys Kindergarten"/>
    <x v="1"/>
    <s v="Kensam Constructor"/>
    <s v="Pius Wainaina"/>
    <s v="743066409"/>
    <s v="Informal Business"/>
    <s v="AKUT"/>
  </r>
  <r>
    <s v="VPA6"/>
    <s v="KE-NAK-1903-26075"/>
    <x v="1"/>
    <s v=""/>
    <s v="13th February,2019"/>
    <d v="2019-02-13T00:00:00"/>
    <s v="6th March,2019"/>
    <d v="2019-03-06T00:00:00"/>
    <s v="Agnes Kamau Muthoni"/>
    <s v="Male"/>
    <s v="2250271"/>
    <s v="254708404054"/>
    <s v="2.55E+11"/>
    <s v=""/>
    <s v=""/>
    <n v="35.978831999999997"/>
    <n v="-0.22181200000000001"/>
    <s v="Nakuru"/>
    <s v="Rongai"/>
    <s v="Mercy Njeri"/>
    <s v="Mastoo"/>
    <x v="0"/>
    <s v="Anthony Ndungu Kamau"/>
    <s v="Anthony Ndungu Kamau"/>
    <s v="722878722"/>
    <s v="Informal Business"/>
    <s v="KENBIM"/>
  </r>
  <r>
    <s v="VPA6"/>
    <s v="KE-NAK-1903-26077"/>
    <x v="1"/>
    <s v=""/>
    <s v="18th January,2019"/>
    <d v="2019-01-18T00:00:00"/>
    <s v="12th March,2019"/>
    <d v="2019-03-12T00:00:00"/>
    <s v="Leck Muhoro"/>
    <s v="Female"/>
    <s v="7152730"/>
    <s v="254723416861"/>
    <s v="2.55E+11"/>
    <s v=""/>
    <s v=""/>
    <n v="36.183394999999997"/>
    <n v="-0.233268"/>
    <s v="Nakuru"/>
    <s v="Bahati"/>
    <s v="Ndudori"/>
    <s v="Wanyororo A"/>
    <x v="6"/>
    <s v="Anthony Ndungu Kamau"/>
    <s v="Anthony Ndungu Kamau"/>
    <s v="722878722"/>
    <s v="Informal Business"/>
    <s v="Modified Camartec Digester"/>
  </r>
  <r>
    <s v="VPA6"/>
    <s v="KE-KIS-1803-27120"/>
    <x v="1"/>
    <s v=""/>
    <s v="13th January,2018"/>
    <d v="2018-01-13T00:00:00"/>
    <s v="19th March,2018"/>
    <d v="2018-03-19T00:00:00"/>
    <s v="Elly Odhong Onyando"/>
    <s v="Male"/>
    <s v="28365313"/>
    <s v="0724479122"/>
    <s v="724479122"/>
    <s v=""/>
    <s v="707316937"/>
    <n v="34.784345000000002"/>
    <n v="-0.119717"/>
    <s v="Kisumu"/>
    <s v="Kisumu East"/>
    <s v="Kolwa Central"/>
    <s v="Nyamasaria"/>
    <x v="1"/>
    <s v="Laban Okeyo"/>
    <s v="Laban Okeyo"/>
    <s v="725138950"/>
    <s v="Informal Business"/>
    <s v="KENBIM"/>
  </r>
  <r>
    <s v="VPA6"/>
    <s v="KE-KIS-1901-27119"/>
    <x v="1"/>
    <s v=""/>
    <s v="24th December,2018"/>
    <d v="2018-12-24T00:00:00"/>
    <s v="28th January,2019"/>
    <d v="2019-01-28T00:00:00"/>
    <s v="Joseph Gowe Onyango"/>
    <s v="Male"/>
    <s v="24019154"/>
    <s v="0722890016"/>
    <s v="722890016"/>
    <s v=""/>
    <s v="726424921"/>
    <n v="34.711841999999997"/>
    <n v="-3.492E-2"/>
    <s v="Kisumu"/>
    <s v="Kisumu West"/>
    <s v="North Kisumu"/>
    <s v="Karombo"/>
    <x v="1"/>
    <s v="Laban Okeyo"/>
    <s v="Laban Okeyo"/>
    <s v="725138950"/>
    <s v="Informal Business"/>
    <s v="KENBIM"/>
  </r>
  <r>
    <s v="VPA6"/>
    <s v="KE-KIL-1905-27783"/>
    <x v="1"/>
    <s v=""/>
    <s v="1st May,2019"/>
    <d v="2019-05-01T00:00:00"/>
    <s v="16th May,2019"/>
    <d v="2019-05-16T00:00:00"/>
    <s v="Kenia Buxheim Hilfe"/>
    <s v="Male"/>
    <s v="9610358"/>
    <s v="0714934802"/>
    <s v="714934802"/>
    <s v=""/>
    <s v="733804574"/>
    <n v="39.82667"/>
    <n v="-3.600908"/>
    <s v="Kilifi"/>
    <s v="Bahari"/>
    <s v="Bahari"/>
    <s v="Rojo"/>
    <x v="1"/>
    <s v="Jotham Kaluma"/>
    <s v="Jotham Kaluma"/>
    <s v="705364440"/>
    <s v="Informal Business"/>
    <s v="KENBIM"/>
  </r>
  <r>
    <s v="VPA6"/>
    <s v="KE-EMB-1902-26859"/>
    <x v="1"/>
    <s v=""/>
    <s v="18th December,2018"/>
    <d v="2018-12-18T00:00:00"/>
    <s v="1st February,2019"/>
    <d v="2019-02-01T00:00:00"/>
    <s v="Kinga Njeru Albert"/>
    <s v="Male"/>
    <s v="99999"/>
    <s v="0729571753"/>
    <s v="729571753"/>
    <s v=""/>
    <s v="723871725"/>
    <n v="37.442286000000003"/>
    <n v="-0.47516399999999998"/>
    <s v="Embu"/>
    <s v="Manyatta"/>
    <s v="Kathangari"/>
    <s v="Kathangari"/>
    <x v="1"/>
    <s v="Kensam Constructor"/>
    <s v="Kensam Constructors"/>
    <s v="729308408"/>
    <s v="Informal Business"/>
    <s v="AKUT"/>
  </r>
  <r>
    <s v="VPA6"/>
    <s v="KE-EMB-1902-26860"/>
    <x v="1"/>
    <s v=""/>
    <s v="29th November,2018"/>
    <d v="2018-11-29T00:00:00"/>
    <s v="1st February,2019"/>
    <d v="2019-02-01T00:00:00"/>
    <s v="Njagi Wanja Lawrencia"/>
    <s v="Female"/>
    <s v="99999"/>
    <s v="254720588904"/>
    <s v="2.55E+11"/>
    <s v=""/>
    <s v="2.55E+11"/>
    <n v="37.448571999999999"/>
    <n v="-0.47514499999999998"/>
    <s v="Embu"/>
    <s v="Manyatta"/>
    <s v="Kathangari"/>
    <s v="Kithungururu"/>
    <x v="1"/>
    <s v="Kensam Constructor"/>
    <s v="Null"/>
    <s v="729308408"/>
    <s v="Informal Business"/>
    <s v="AKUT"/>
  </r>
  <r>
    <s v="VPA6"/>
    <s v="KE-EMB-1904-26872"/>
    <x v="1"/>
    <s v=""/>
    <s v="18th January,2019"/>
    <d v="2019-01-18T00:00:00"/>
    <s v="14th April,2019"/>
    <d v="2019-04-14T00:00:00"/>
    <s v="Njagi Mbogo Gerlad"/>
    <s v="Male"/>
    <s v="99999"/>
    <s v="254725110030"/>
    <s v="2.55E+11"/>
    <s v=""/>
    <s v="2.55E+11"/>
    <n v="37.449224999999998"/>
    <n v="-0.466729"/>
    <s v="Embu"/>
    <s v="Manyatta"/>
    <s v="Ngadori West"/>
    <s v="Kiriari"/>
    <x v="2"/>
    <s v="Kensam Constructor"/>
    <s v="Samuel Mbugua"/>
    <s v="729308408"/>
    <s v="Informal Business"/>
    <s v="KENBIM"/>
  </r>
  <r>
    <s v="VPA6"/>
    <s v="KE-NAK-1905-26078"/>
    <x v="1"/>
    <s v=""/>
    <s v="24th April,2019"/>
    <d v="2019-04-24T00:00:00"/>
    <s v="12th May,2019"/>
    <d v="2019-05-12T00:00:00"/>
    <s v="Yatich William Eunice"/>
    <s v="Female"/>
    <s v="331586"/>
    <s v="254722110239"/>
    <s v="2.55E+11"/>
    <s v=""/>
    <s v=""/>
    <n v="36.034638000000001"/>
    <n v="-0.30469499999999999"/>
    <s v="Nakuru"/>
    <s v="Njoro"/>
    <s v="Kapkures"/>
    <s v="Kwenet"/>
    <x v="0"/>
    <s v="Nelson Mutai"/>
    <s v="Nelson Mutai"/>
    <s v="716309134"/>
    <s v="Informal Business"/>
    <s v="MKD"/>
  </r>
  <r>
    <s v="VPA6"/>
    <s v="KE-NAK-1903-26079"/>
    <x v="1"/>
    <s v=""/>
    <s v="18th December,2018"/>
    <d v="2018-12-18T00:00:00"/>
    <s v="14th March,2019"/>
    <d v="2019-03-14T00:00:00"/>
    <s v="Chepkwony Chepngeno Edna"/>
    <s v="Female"/>
    <s v="2760249"/>
    <s v="254721399266"/>
    <s v="2.55E+11"/>
    <s v=""/>
    <s v=""/>
    <n v="36.024417"/>
    <n v="-0.27400000000000002"/>
    <s v="Nakuru"/>
    <s v="Rongai"/>
    <s v="Baraka"/>
    <s v="Ngata"/>
    <x v="0"/>
    <s v="Anthony Ndungu Kamau"/>
    <s v="Anthony Ndungu Kamau"/>
    <s v="722878722"/>
    <s v="Informal Business"/>
    <s v="KENBIM"/>
  </r>
  <r>
    <s v="VPA6"/>
    <s v="KE-MER-1904-25697"/>
    <x v="1"/>
    <s v=""/>
    <s v="12th March,2019"/>
    <d v="2019-03-12T00:00:00"/>
    <s v="1st April,2019"/>
    <d v="2019-04-01T00:00:00"/>
    <s v="Marete Julius Kimathi"/>
    <s v="Male"/>
    <s v="13181190"/>
    <s v="254721834418"/>
    <s v="2.55E+11"/>
    <s v=""/>
    <s v="2.55E+11"/>
    <n v="37.648266999999997"/>
    <n v="-0.122965"/>
    <s v="Meru"/>
    <s v="Imenti South"/>
    <s v="Igandene"/>
    <s v="Gakuu"/>
    <x v="2"/>
    <s v="Stephen Nyange"/>
    <s v="Stephen Nyange"/>
    <s v="710865305"/>
    <s v="Informal Business"/>
    <s v="KENBIM"/>
  </r>
  <r>
    <s v="VPA6"/>
    <s v="KE-MER-1904-25698"/>
    <x v="1"/>
    <s v=""/>
    <s v="12th March,2019"/>
    <d v="2019-03-12T00:00:00"/>
    <s v="1st April,2019"/>
    <d v="2019-04-01T00:00:00"/>
    <s v="M'Buuri Kirimi M'Buuri"/>
    <s v="Male"/>
    <s v="7715135"/>
    <s v="254721606480"/>
    <s v="2.55E+11"/>
    <s v=""/>
    <s v="2.55E+11"/>
    <n v="37.575690000000002"/>
    <n v="-0.10249900000000001"/>
    <s v="Meru"/>
    <s v="Imenti South"/>
    <s v="Upper Chure"/>
    <s v="Menwe"/>
    <x v="2"/>
    <s v="Stephen Nyange"/>
    <s v="Stephen Nyange"/>
    <s v="710865305"/>
    <s v="Informal Business"/>
    <s v="KENBIM"/>
  </r>
  <r>
    <s v="VPA6"/>
    <s v="KE-NYE-1905-25058"/>
    <x v="1"/>
    <s v=""/>
    <s v="4th April,2019"/>
    <d v="2019-04-04T00:00:00"/>
    <s v="1st May,2019"/>
    <d v="2019-05-01T00:00:00"/>
    <s v="Mwangi James William"/>
    <s v="Male"/>
    <s v="99999"/>
    <s v="254724885115"/>
    <s v="2.55E+11"/>
    <s v=""/>
    <s v="2.55E+11"/>
    <n v="36.748758000000002"/>
    <n v="-0.27762799999999999"/>
    <s v="Nyeri"/>
    <s v="Kieni West"/>
    <s v="Gatarakwa"/>
    <s v="Kiria"/>
    <x v="1"/>
    <s v="Simon Kabucho"/>
    <s v="Simon Kabucho"/>
    <s v="0000000000"/>
    <s v="Informal Business"/>
    <s v="MKD"/>
  </r>
  <r>
    <s v="VPA6"/>
    <s v="KE-LAI-1904-25765"/>
    <x v="1"/>
    <s v=""/>
    <s v="20th March,2019"/>
    <d v="2019-03-20T00:00:00"/>
    <s v="20th April,2019"/>
    <d v="2019-04-20T00:00:00"/>
    <s v="Maina Peter Muraguri"/>
    <s v="Male"/>
    <s v="21362773"/>
    <s v="0722565103"/>
    <s v="722565103"/>
    <s v=""/>
    <s v=""/>
    <n v="36.343547000000001"/>
    <n v="0.43895699999999999"/>
    <s v="Laikipia"/>
    <s v="Laikipia  West"/>
    <s v="Dindika"/>
    <s v="Kieni"/>
    <x v="1"/>
    <s v="Gerald Waweru"/>
    <s v="Gerald  Waweru"/>
    <s v="725263148"/>
    <s v="Informal Business"/>
    <s v="KENBIM"/>
  </r>
  <r>
    <s v="VPA6"/>
    <s v="KE-THA-1905-25699"/>
    <x v="1"/>
    <s v=""/>
    <s v="4th May,2019"/>
    <d v="2019-05-04T00:00:00"/>
    <s v="23rd May,2019"/>
    <d v="2019-05-23T00:00:00"/>
    <s v="Samsom Veronicah Kendi"/>
    <s v="Female"/>
    <s v="7411209"/>
    <s v="254726123014"/>
    <s v="2.55E+11"/>
    <s v=""/>
    <s v="2.55E+11"/>
    <n v="37.622351000000002"/>
    <n v="-0.35542299999999999"/>
    <s v="Tharaka-Nithi"/>
    <s v="Chuka"/>
    <s v="Mwonge"/>
    <s v="Karamani"/>
    <x v="2"/>
    <s v="Peter Kivuti"/>
    <s v="Alex Mukundi"/>
    <s v="724641388"/>
    <s v="Informal Business"/>
    <s v="MKD"/>
  </r>
  <r>
    <s v="VPA6"/>
    <s v="KE-KIR-1905-27126"/>
    <x v="1"/>
    <s v=""/>
    <s v="1st March,2019"/>
    <d v="2019-03-01T00:00:00"/>
    <s v="23rd May,2019"/>
    <d v="2019-05-23T00:00:00"/>
    <s v="Francis Gathigai Ndege"/>
    <s v="Male"/>
    <s v="99999"/>
    <s v="254723262359"/>
    <s v="2.55E+11"/>
    <s v=""/>
    <s v="2.55E+11"/>
    <n v="37.235819999999997"/>
    <n v="-0.56092799999999998"/>
    <s v="Kirinyaga"/>
    <s v="Sagana"/>
    <s v="Kianjanga"/>
    <s v="Thiguku"/>
    <x v="2"/>
    <s v="Nicholas Kimenyi"/>
    <s v="Null"/>
    <s v=""/>
    <s v="Informal Business"/>
    <s v="MKD"/>
  </r>
  <r>
    <s v="VPA6"/>
    <s v="KE-KIR-1904-27127"/>
    <x v="1"/>
    <s v=""/>
    <s v="1st February,2019"/>
    <d v="2019-02-01T00:00:00"/>
    <s v="1st April,2019"/>
    <d v="2019-04-01T00:00:00"/>
    <s v="Kinguru Mwangi Nelson"/>
    <s v="Male"/>
    <s v="99999"/>
    <s v="254722397241"/>
    <s v="2.55E+11"/>
    <s v=""/>
    <s v=""/>
    <n v="37.204873999999997"/>
    <n v="-0.54313699999999998"/>
    <s v="Kirinyaga"/>
    <s v="Sagana"/>
    <s v="Mukure"/>
    <s v="Kiburu"/>
    <x v="2"/>
    <s v="Nicholas Kimenyi"/>
    <s v="Null"/>
    <s v=""/>
    <s v="Informal Business"/>
    <s v="MKD"/>
  </r>
  <r>
    <s v="VPA6"/>
    <s v="KE-KIR-1902-27128"/>
    <x v="0"/>
    <s v="Grievance"/>
    <s v="18th December,2018"/>
    <d v="2018-12-18T00:00:00"/>
    <s v="15th February,2019"/>
    <d v="2019-02-15T00:00:00"/>
    <s v="Ephantus Kibue Maina"/>
    <s v="Male"/>
    <s v="24408158"/>
    <s v="0723896743"/>
    <s v="723896743"/>
    <s v=""/>
    <s v=""/>
    <n v="37.200941999999998"/>
    <n v="-0.54256499999999996"/>
    <s v="Kirinyaga"/>
    <s v="Sagana"/>
    <s v="Mukure"/>
    <s v="Ihara"/>
    <x v="2"/>
    <s v="Nicholas Kimenyi"/>
    <s v="Null"/>
    <s v=""/>
    <s v="Informal Business"/>
    <s v="MKD"/>
  </r>
  <r>
    <s v="VPA6"/>
    <s v="KE-KIR-1905-27130"/>
    <x v="1"/>
    <s v=""/>
    <s v="19th April,2019"/>
    <d v="2019-04-19T00:00:00"/>
    <s v="23rd May,2019"/>
    <d v="2019-05-23T00:00:00"/>
    <s v="Kimani Kiongo Joshua"/>
    <s v="Male"/>
    <s v="99999"/>
    <s v="254722670922"/>
    <s v="2.55E+11"/>
    <s v=""/>
    <s v=""/>
    <n v="37.212114999999997"/>
    <n v="-0.52573000000000003"/>
    <s v="Kirinyaga"/>
    <s v="Sagana"/>
    <s v="Mukure"/>
    <s v="Riakiania"/>
    <x v="2"/>
    <s v="Nicholas Kimenyi"/>
    <s v="Null"/>
    <s v=""/>
    <s v="Informal Business"/>
    <s v="MKD"/>
  </r>
  <r>
    <s v="VPA6"/>
    <s v="KE-KIR-1903-27131"/>
    <x v="1"/>
    <s v=""/>
    <s v="23rd January,2019"/>
    <d v="2019-01-23T00:00:00"/>
    <s v="1st March,2019"/>
    <d v="2019-03-01T00:00:00"/>
    <s v="Simon Gakoru Murimi"/>
    <s v="Male"/>
    <s v="2947412"/>
    <s v="254722921681"/>
    <s v="2.55E+11"/>
    <s v=""/>
    <s v="2.55E+12"/>
    <n v="37.208044000000001"/>
    <n v="-0.52645699999999995"/>
    <s v="Kirinyaga"/>
    <s v="Sagana"/>
    <s v="Mukure"/>
    <s v="Riakiania"/>
    <x v="2"/>
    <s v="Nicholas Kimenyi"/>
    <s v="Nicholas Gichura Kimenyi"/>
    <s v=""/>
    <s v="Informal Business"/>
    <s v="MKD"/>
  </r>
  <r>
    <s v="VPA6"/>
    <s v="KE-KAJ-1901-26906"/>
    <x v="1"/>
    <s v=""/>
    <s v="10th December,2018"/>
    <d v="2018-12-10T00:00:00"/>
    <s v="10th January,2019"/>
    <d v="2019-01-10T00:00:00"/>
    <s v="Gichuru Teresia Mumbi"/>
    <s v="Female"/>
    <s v="20208579"/>
    <s v="0714690464"/>
    <s v="714690464"/>
    <s v=""/>
    <s v="722908088"/>
    <n v="36.690058000000001"/>
    <n v="-1.3844099999999999"/>
    <s v="Kajiado"/>
    <s v="Kajiado North"/>
    <s v="Olkeri"/>
    <s v="Memusi"/>
    <x v="1"/>
    <s v="Kensam Constructor"/>
    <s v="Pius Wainaina"/>
    <s v=""/>
    <s v="Informal Business"/>
    <s v="AKUT"/>
  </r>
  <r>
    <s v="VPA6"/>
    <s v="KE-LAI-1904-27099"/>
    <x v="1"/>
    <s v=""/>
    <s v="11th March,2019"/>
    <d v="2019-03-11T00:00:00"/>
    <s v="2nd April,2019"/>
    <d v="2019-04-02T00:00:00"/>
    <s v="Beru Erustus Kiretai"/>
    <s v="Male"/>
    <s v="99999"/>
    <s v="254722698798"/>
    <s v="2.55E+11"/>
    <s v=""/>
    <s v=""/>
    <n v="36.574952000000003"/>
    <n v="-9.9515000000000006E-2"/>
    <s v="Laikipia"/>
    <s v="Laikipia East"/>
    <s v="Wiyumiririe"/>
    <s v="Karandi"/>
    <x v="2"/>
    <s v="Simon Kabucho"/>
    <s v="Simon Kabucho"/>
    <s v="726725953"/>
    <s v="Informal Business"/>
    <s v="MKD"/>
  </r>
  <r>
    <s v="VPA6"/>
    <s v="KE-NYA-1905-25061"/>
    <x v="1"/>
    <s v=""/>
    <s v="1st March,2019"/>
    <d v="2019-03-01T00:00:00"/>
    <s v="1st May,2019"/>
    <d v="2019-05-01T00:00:00"/>
    <s v="Thamaini Richard Erick"/>
    <s v="Male"/>
    <s v="99999"/>
    <s v="254720518058"/>
    <s v="2.55E+11"/>
    <s v=""/>
    <s v="2.55E+11"/>
    <n v="36.401736999999997"/>
    <n v="4.3783000000000002E-2"/>
    <s v="Nyandarua"/>
    <s v="Ndaragwa"/>
    <s v="Kiriita"/>
    <s v="Kiriita"/>
    <x v="2"/>
    <s v="Simon Kabucho"/>
    <s v="Simon Kabucho"/>
    <s v="726725953"/>
    <s v="Informal Business"/>
    <s v="MKD"/>
  </r>
  <r>
    <s v="VPA6"/>
    <s v="KE-KIA-1905-27176"/>
    <x v="1"/>
    <s v=""/>
    <s v="23rd May,2019"/>
    <d v="2019-05-23T00:00:00"/>
    <s v="23rd May,2019"/>
    <d v="2019-05-23T00:00:00"/>
    <s v="Njoroge Margaret Waithera"/>
    <s v="Female"/>
    <s v="11098260"/>
    <s v="254720962075"/>
    <s v="2.55E+11"/>
    <s v=""/>
    <s v="2.55E+11"/>
    <n v="36.908408000000001"/>
    <n v="-0.98231500000000005"/>
    <s v="Kiambu"/>
    <s v="Gatundu South"/>
    <s v="Githuya"/>
    <s v="Gatei"/>
    <x v="1"/>
    <s v="Maurice Kinuthia Wangui"/>
    <s v="Maurice Kinuthia Wangui"/>
    <s v="713376894"/>
    <s v="Informal Business"/>
    <s v="KENBIM"/>
  </r>
  <r>
    <s v="VPA6"/>
    <s v="KE-NYE-1905-26118"/>
    <x v="1"/>
    <s v=""/>
    <s v="24th May,2019"/>
    <d v="2019-05-24T00:00:00"/>
    <s v="24th May,2019"/>
    <d v="2019-05-24T00:00:00"/>
    <s v="Karani Michael Kangara"/>
    <s v="Male"/>
    <s v="13536146"/>
    <s v="254715072982"/>
    <s v="2.55E+11"/>
    <s v=""/>
    <s v="2.55E+11"/>
    <n v="37.160986999999999"/>
    <n v="-0.49369299999999999"/>
    <s v="Nyeri"/>
    <s v="Mathira West"/>
    <s v="Karatina"/>
    <s v="Kiawaiguru"/>
    <x v="2"/>
    <s v="Simon Kuira"/>
    <s v="Simon Kuira"/>
    <s v="703796534"/>
    <s v="Informal Business"/>
    <s v="MKD"/>
  </r>
  <r>
    <s v="VPA6"/>
    <s v="KE-KAJ-1905-27795"/>
    <x v="0"/>
    <s v="Grievance"/>
    <s v="2nd April,2019"/>
    <d v="2019-04-02T00:00:00"/>
    <s v="17th May,2019"/>
    <d v="2019-05-17T00:00:00"/>
    <s v="Kamau David Kimani"/>
    <s v="Male"/>
    <s v="99999"/>
    <s v="254723354477"/>
    <s v="2.55E+11"/>
    <s v=""/>
    <s v=""/>
    <n v="37.502647000000003"/>
    <n v="-2.9081229999999998"/>
    <s v="Kajiado"/>
    <s v="Loitokitok"/>
    <s v="Loitoktok"/>
    <s v="Lower Enkariak-Ronkena"/>
    <x v="3"/>
    <s v="Justus Inyasi Makipa"/>
    <s v="Justus Inyasi Makipa"/>
    <s v="726850906"/>
    <s v="Informal Business"/>
    <s v="KENBIM"/>
  </r>
  <r>
    <s v="VPA6"/>
    <s v="KE-KIR-1904-27129"/>
    <x v="1"/>
    <s v=""/>
    <s v="23rd February,2019"/>
    <d v="2019-02-23T00:00:00"/>
    <s v="1st April,2019"/>
    <d v="2019-04-01T00:00:00"/>
    <s v="Caxton Mwangi M"/>
    <s v="Male"/>
    <s v="3154921"/>
    <s v="254722778591"/>
    <s v="2.55E+11"/>
    <s v=""/>
    <s v=""/>
    <n v="37.211772000000003"/>
    <n v="-0.53367500000000001"/>
    <s v="Kirinyaga"/>
    <s v="Sagana"/>
    <s v="Mukure"/>
    <s v="Kiburu"/>
    <x v="2"/>
    <s v="Nicholas Kimenyi"/>
    <s v="Null"/>
    <s v=""/>
    <s v="Informal Business"/>
    <s v="MKD"/>
  </r>
  <r>
    <s v="VPA6"/>
    <s v="KE-KIR-1903-27132"/>
    <x v="1"/>
    <s v=""/>
    <s v="20th February,2019"/>
    <d v="2019-02-20T00:00:00"/>
    <s v="20th March,2019"/>
    <d v="2019-03-20T00:00:00"/>
    <s v="Joel Murimi Muriuki"/>
    <s v="Male"/>
    <s v="23470455"/>
    <s v="254728624750"/>
    <s v="2.55E+11"/>
    <s v=""/>
    <s v="2.55E+11"/>
    <n v="37.212825000000002"/>
    <n v="-0.51483699999999999"/>
    <s v="Kirinyaga"/>
    <s v="Sagana"/>
    <s v="Mwerua"/>
    <s v="Riakiania"/>
    <x v="2"/>
    <s v="Nicholas Kimenyi"/>
    <s v="Null"/>
    <s v=""/>
    <s v="Informal Business"/>
    <s v="MKD"/>
  </r>
  <r>
    <s v="VPA6"/>
    <s v="KE-EMB-1901-26861"/>
    <x v="1"/>
    <s v=""/>
    <s v="14th September,2018"/>
    <d v="2018-09-14T00:00:00"/>
    <s v="1st January,2019"/>
    <d v="2019-01-01T00:00:00"/>
    <s v="Rita Njagi Wambeti"/>
    <s v="Male"/>
    <s v="99999"/>
    <s v="0715837043"/>
    <s v="715837043"/>
    <s v=""/>
    <s v="714309649"/>
    <n v="37.578282999999999"/>
    <n v="-0.42277799999999999"/>
    <s v="Embu"/>
    <s v="Runyenjes"/>
    <s v="Runyejes East"/>
    <s v="Gachiai"/>
    <x v="0"/>
    <s v="Aggrey Itavale"/>
    <s v="Null"/>
    <s v=""/>
    <s v="Informal Business"/>
    <s v="KENBIM"/>
  </r>
  <r>
    <s v="VPA6"/>
    <s v="KE-NAK-1904-25766"/>
    <x v="1"/>
    <s v=""/>
    <s v="15th March,2019"/>
    <d v="2019-03-15T00:00:00"/>
    <s v="7th April,2019"/>
    <d v="2019-04-07T00:00:00"/>
    <s v="Mbatia Margret Nyambura"/>
    <s v="Female"/>
    <s v="2485203"/>
    <s v="254720755105"/>
    <s v="2.55E+11"/>
    <s v=""/>
    <s v=""/>
    <n v="36.469315000000002"/>
    <n v="-0.70487200000000005"/>
    <s v="Nakuru"/>
    <s v="Naivasha"/>
    <s v="Naivasha"/>
    <s v="Nyondia"/>
    <x v="1"/>
    <s v="Kreen"/>
    <s v="Francis Kinyanjui"/>
    <s v="726985649"/>
    <s v="Informal Business"/>
    <s v="MKD"/>
  </r>
  <r>
    <s v="VPA6"/>
    <s v="KE-MUR-1905-24920"/>
    <x v="1"/>
    <s v=""/>
    <s v="25th April,2019"/>
    <d v="2019-04-25T00:00:00"/>
    <s v="18th May,2019"/>
    <d v="2019-05-18T00:00:00"/>
    <s v="Kamau Karanja James"/>
    <s v="Male"/>
    <s v="5935200"/>
    <s v="254723743977"/>
    <s v="2.55E+11"/>
    <s v=""/>
    <s v="2.55E+11"/>
    <n v="37.070385999999999"/>
    <n v="-0.82046600000000003"/>
    <s v="Murang'a"/>
    <s v="Kahuro"/>
    <s v="Kiria"/>
    <s v="Munyutha"/>
    <x v="3"/>
    <s v="Gilbert Mwangi Gitau"/>
    <s v="Gilbert Mwangi"/>
    <s v="714125753"/>
    <s v="Informal Business"/>
    <s v="KENBIM"/>
  </r>
  <r>
    <s v="VPA6"/>
    <s v="KE-MUR-1905-27155"/>
    <x v="1"/>
    <s v=""/>
    <s v="2nd April,2019"/>
    <d v="2019-04-02T00:00:00"/>
    <s v="20th May,2019"/>
    <d v="2019-05-20T00:00:00"/>
    <s v="Irungu Tom Mwangi"/>
    <s v="Male"/>
    <s v="7437543"/>
    <s v="254725244600"/>
    <s v="2.55E+11"/>
    <s v=""/>
    <s v=""/>
    <n v="36.890059999999998"/>
    <n v="-0.77354100000000003"/>
    <s v="Murang'a"/>
    <s v="Kigumo"/>
    <s v="Gacharange"/>
    <s v="Karinga"/>
    <x v="1"/>
    <s v="Washington Mwangi"/>
    <s v="Washington Mwangi Muinuki"/>
    <s v="725344246"/>
    <s v="Informal Business"/>
    <s v="KENBIM"/>
  </r>
  <r>
    <s v="VPA6"/>
    <s v="KE-NAN-1905-25650"/>
    <x v="1"/>
    <s v=""/>
    <s v="28th January,2019"/>
    <d v="2019-01-28T00:00:00"/>
    <s v="27th May,2019"/>
    <d v="2019-05-27T00:00:00"/>
    <s v="Tanui Josphine Cherotich"/>
    <s v="Female"/>
    <s v="5277085"/>
    <s v="254726516907"/>
    <s v="2.55E+11"/>
    <s v=""/>
    <s v=""/>
    <n v="35.263475"/>
    <n v="7.0696999999999996E-2"/>
    <s v="Nandi"/>
    <s v="Nandi Hills"/>
    <s v="Chepkunyuk"/>
    <s v="Cheptabach"/>
    <x v="2"/>
    <s v="Simion Kiprop"/>
    <s v="Simion Kiprop"/>
    <s v="704382145"/>
    <s v="Informal Business"/>
    <s v="MKD"/>
  </r>
  <r>
    <s v="VPA6"/>
    <s v="KE-MAK-1905-26728"/>
    <x v="1"/>
    <s v=""/>
    <s v="24th May,2019"/>
    <d v="2019-05-24T00:00:00"/>
    <s v="24th May,2019"/>
    <d v="2019-05-24T00:00:00"/>
    <s v="Ngenga James Kyalo"/>
    <s v="Female"/>
    <s v="99999"/>
    <s v="0715745315"/>
    <s v="715745315"/>
    <s v=""/>
    <s v=""/>
    <n v="37.412202000000001"/>
    <n v="-1.8489899999999999"/>
    <s v="Makueni"/>
    <s v="Kaiti"/>
    <s v="Kaiti"/>
    <s v="Kyakatungu"/>
    <x v="2"/>
    <s v="Januaries Kaloki"/>
    <s v="Januaries Kaloki"/>
    <s v="714342097"/>
    <s v="Informal Business"/>
    <s v="KENBIM"/>
  </r>
  <r>
    <s v="VPA6"/>
    <s v="KE-NAK-1903-0"/>
    <x v="0"/>
    <s v="Non Compliant"/>
    <s v="6th December,2018"/>
    <d v="2018-12-06T00:00:00"/>
    <s v="22nd March,2019"/>
    <d v="2019-03-22T00:00:00"/>
    <s v="Magret Kaanake"/>
    <s v="Female"/>
    <s v="1165350"/>
    <s v="725146580"/>
    <s v="725146580"/>
    <s v=""/>
    <s v=""/>
    <n v="36.234262999999999"/>
    <n v="0.11132"/>
    <s v="Nakuru"/>
    <s v="Subukia"/>
    <s v="Subukia"/>
    <s v="Akwisi"/>
    <x v="2"/>
    <s v="David Chege"/>
    <s v="David Chege Wangui"/>
    <s v="700713274"/>
    <s v="Informal Business"/>
    <s v="MKD"/>
  </r>
  <r>
    <s v="VPA6"/>
    <s v="KE-NAN-1902-25880"/>
    <x v="0"/>
    <s v="Grievance"/>
    <s v="27th December,2018"/>
    <d v="2018-12-27T00:00:00"/>
    <s v="15th February,2019"/>
    <d v="2019-02-15T00:00:00"/>
    <s v="Simatwo Georgina Jepchichir"/>
    <s v="Female"/>
    <s v="22116649"/>
    <s v="0723834512"/>
    <s v="723834512"/>
    <s v=""/>
    <s v="723720966"/>
    <n v="35.162368000000001"/>
    <n v="0.33264199999999999"/>
    <s v="Nandi"/>
    <s v="Mosop"/>
    <s v="Itigo"/>
    <s v="Olesoiyet"/>
    <x v="2"/>
    <s v="Eliud Langat"/>
    <s v="Eluid Lagat"/>
    <s v=""/>
    <s v="Informal Business"/>
    <s v="MKD"/>
  </r>
  <r>
    <s v="VPA6"/>
    <s v="KE-NAN-1905-25881"/>
    <x v="1"/>
    <s v=""/>
    <s v="14th February,2019"/>
    <d v="2019-02-14T00:00:00"/>
    <s v="9th May,2019"/>
    <d v="2019-05-09T00:00:00"/>
    <s v="Kipyego Anna"/>
    <s v="Female"/>
    <s v="440732"/>
    <s v="0746840416"/>
    <s v="746840416"/>
    <s v=""/>
    <s v=""/>
    <n v="35.156190000000002"/>
    <n v="0.28786499999999998"/>
    <s v="Nandi"/>
    <s v="Mosop"/>
    <s v="Kosirai"/>
    <s v="Kipsasuron"/>
    <x v="1"/>
    <s v="Eliud Langat"/>
    <s v="Eliud Lagat"/>
    <s v=""/>
    <s v="Informal Business"/>
    <s v="MKD"/>
  </r>
  <r>
    <s v="VPA6"/>
    <s v="KE-KIA-1905-27177"/>
    <x v="1"/>
    <s v=""/>
    <s v="27th May,2019"/>
    <d v="2019-05-27T00:00:00"/>
    <s v="27th May,2019"/>
    <d v="2019-05-27T00:00:00"/>
    <s v="Kuria Alice Wanjiru"/>
    <s v="Female"/>
    <s v="99999"/>
    <s v="254714991966"/>
    <s v="2.55E+11"/>
    <s v=""/>
    <s v=""/>
    <n v="36.748378000000002"/>
    <n v="-0.99863199999999996"/>
    <s v="Kiambu"/>
    <s v="Lari"/>
    <s v="Kagwe"/>
    <s v="Kachoire"/>
    <x v="2"/>
    <s v="Francis Kamande"/>
    <s v="Francis Kamande"/>
    <s v="724394699"/>
    <s v="Informal Business"/>
    <s v="KENBIM"/>
  </r>
  <r>
    <s v="VPA6"/>
    <s v="KE-NYA-1905-25899"/>
    <x v="1"/>
    <s v=""/>
    <s v="27th April,2019"/>
    <d v="2019-04-27T00:00:00"/>
    <s v="27th May,2019"/>
    <d v="2019-05-27T00:00:00"/>
    <s v="Mundia Geoffrey Githaiga"/>
    <s v="Male"/>
    <n v="99999"/>
    <s v="254724760944"/>
    <s v="2.55E+11"/>
    <s v=""/>
    <s v="2.55E+11"/>
    <n v="36.646946999999997"/>
    <n v="-0.72052700000000003"/>
    <s v="Nyandarua"/>
    <s v="South Kinangop"/>
    <s v="South Kinangop"/>
    <s v="Njabini"/>
    <x v="1"/>
    <s v="James Njoroge Wainaina"/>
    <s v="James Njoroge Wainaina"/>
    <s v="724760944"/>
    <s v="Informal Business"/>
    <s v="KENBIM"/>
  </r>
  <r>
    <s v="VPA6"/>
    <s v="KE-MUR-1903-27157"/>
    <x v="1"/>
    <s v=""/>
    <s v="5th February,2019"/>
    <d v="2019-02-05T00:00:00"/>
    <s v="15th March,2019"/>
    <d v="2019-03-15T00:00:00"/>
    <s v="Mwangi Nancy Gathambi"/>
    <s v="Female"/>
    <s v="14574997"/>
    <s v="254728576053"/>
    <s v="2.55E+11"/>
    <s v=""/>
    <s v="2.55E+11"/>
    <n v="37.004379"/>
    <n v="-0.93546700000000005"/>
    <s v="Murang'a"/>
    <s v="Gatanga"/>
    <s v="Kihumbuini"/>
    <s v="Nyaga"/>
    <x v="3"/>
    <s v="Francis Kamande"/>
    <s v="Francis Kamande"/>
    <s v="724394699"/>
    <s v="Informal Business"/>
    <s v="KENBIM"/>
  </r>
  <r>
    <s v="VPA6"/>
    <s v="KE-MUR-1903-27156"/>
    <x v="1"/>
    <s v=""/>
    <s v="4th February,2019"/>
    <d v="2019-02-04T00:00:00"/>
    <s v="15th March,2019"/>
    <d v="2019-03-15T00:00:00"/>
    <s v="Wambogo Joyce Waruguru"/>
    <s v="Female"/>
    <s v="12996634"/>
    <s v="254710917627"/>
    <s v="2.55E+11"/>
    <s v=""/>
    <s v=""/>
    <n v="36.902526999999999"/>
    <n v="-0.81520400000000004"/>
    <s v="Murang'a"/>
    <s v="Kandara"/>
    <s v="Githumu"/>
    <s v="Gichagine"/>
    <x v="3"/>
    <s v="Francis Kamande"/>
    <s v="Francis Kamande"/>
    <s v="724394699"/>
    <s v="Informal Business"/>
    <s v="KENBIM"/>
  </r>
  <r>
    <s v="VPA6"/>
    <s v="KE-NYE-1905-25052"/>
    <x v="1"/>
    <s v=""/>
    <s v="29th March,2019"/>
    <d v="2019-03-29T00:00:00"/>
    <s v="29th May,2019"/>
    <d v="2019-05-29T00:00:00"/>
    <s v="Wambugu Teopald Mukundi"/>
    <s v="Male"/>
    <s v="99999"/>
    <s v="254722813885"/>
    <s v="2.55E+11"/>
    <s v=""/>
    <s v="2.55E+11"/>
    <n v="36.895142"/>
    <n v="-0.58854200000000001"/>
    <s v="Nyeri"/>
    <s v="Othaya"/>
    <s v="Chinga"/>
    <s v="Kariko"/>
    <x v="2"/>
    <s v="Kreen"/>
    <s v="Francis Kinyanjui"/>
    <s v="726985649"/>
    <s v="Informal Business"/>
    <s v="KENBIM"/>
  </r>
  <r>
    <s v="VPA6"/>
    <s v="KE-NYE-1905-27090"/>
    <x v="1"/>
    <s v=""/>
    <s v="7th May,2019"/>
    <d v="2019-05-07T00:00:00"/>
    <s v="29th May,2019"/>
    <d v="2019-05-29T00:00:00"/>
    <s v="Mukorongo Kahuho Samuel"/>
    <s v="Male"/>
    <s v="99999"/>
    <s v="254723059224"/>
    <s v="2.55E+11"/>
    <s v=""/>
    <s v=""/>
    <n v="36.908997999999997"/>
    <n v="-0.52223299999999995"/>
    <s v="Nyeri"/>
    <s v="Othaya"/>
    <s v="Mahiga"/>
    <s v="Kagonye"/>
    <x v="3"/>
    <s v="Eric Muthii Mugo"/>
    <s v="Eric Mugo"/>
    <s v="254701939398"/>
    <s v="Informal Business"/>
    <s v="KENBIM"/>
  </r>
  <r>
    <s v="VPA6"/>
    <s v="KE-KIS-1905-25122"/>
    <x v="1"/>
    <s v=""/>
    <s v="15th April,2019"/>
    <d v="2019-04-15T00:00:00"/>
    <s v="1st May,2019"/>
    <d v="2019-05-01T00:00:00"/>
    <s v="Okiro Okiro Solomon"/>
    <s v="Male"/>
    <s v="10843438"/>
    <s v="254722419577"/>
    <s v="2.55E+11"/>
    <s v=""/>
    <s v=""/>
    <n v="34.836132999999997"/>
    <n v="-0.15313499999999999"/>
    <s v="Kisumu"/>
    <s v="Nyando"/>
    <s v="Kochieng"/>
    <s v="Rabuor"/>
    <x v="7"/>
    <s v="Alpha Foundation"/>
    <s v="Athing Otieno"/>
    <s v="726352526"/>
    <s v="Informal Business"/>
    <s v="Home Biogas"/>
  </r>
  <r>
    <s v="VPA6"/>
    <s v="KE-TAI-1902-15472"/>
    <x v="1"/>
    <s v=""/>
    <s v="1st February,2019"/>
    <d v="2019-02-01T00:00:00"/>
    <s v="28th February,2019"/>
    <d v="2019-02-28T00:00:00"/>
    <s v="Otange Vuy Hem"/>
    <s v="Male"/>
    <s v="12986354"/>
    <s v="72156789"/>
    <s v="721567890"/>
    <s v=""/>
    <s v="722123456"/>
    <n v="36.903840000000002"/>
    <n v="-1.317401"/>
    <s v="Taita/Taveta"/>
    <s v="Voi"/>
    <s v="Mbale"/>
    <s v="Pose"/>
    <x v="0"/>
    <s v="Stephen Nyange"/>
    <s v="Stephen"/>
    <s v="722456789"/>
    <s v="Informal Business"/>
    <s v="KENBIM"/>
  </r>
  <r>
    <s v="VPA6"/>
    <s v="KE-KAJ-1906-27791"/>
    <x v="1"/>
    <s v=""/>
    <s v="1st June,2019"/>
    <d v="2019-06-01T00:00:00"/>
    <s v="4th June,2019"/>
    <d v="2019-06-04T00:00:00"/>
    <s v="Mepukori Winfred"/>
    <s v="Female"/>
    <s v="99999"/>
    <s v="254721907303"/>
    <s v="2.55E+11"/>
    <s v=""/>
    <s v=""/>
    <n v="37.506242"/>
    <n v="-2.914523"/>
    <s v="Kajiado"/>
    <s v="Kajiado South"/>
    <s v="Ololoopon"/>
    <s v="Custom"/>
    <x v="0"/>
    <s v="John Chege Nyingi"/>
    <s v="John Chege Nyingi"/>
    <s v="723321416"/>
    <s v="Informal Business"/>
    <s v="KENBIM"/>
  </r>
  <r>
    <s v="VPA6"/>
    <s v="KE-MUR-1906-26847"/>
    <x v="1"/>
    <s v=""/>
    <s v="4th May,2019"/>
    <d v="2019-05-04T00:00:00"/>
    <s v="4th June,2019"/>
    <d v="2019-06-04T00:00:00"/>
    <s v="Watoro Naftaly Kimani"/>
    <s v="Male"/>
    <s v="10786135"/>
    <s v="254723950175"/>
    <s v="2.55E+11"/>
    <s v=""/>
    <s v="2.55E+11"/>
    <n v="36.925713000000002"/>
    <n v="-0.63912599999999997"/>
    <s v="Murang'a"/>
    <s v="Mathioya"/>
    <s v="Mathioya"/>
    <s v="Gikoe"/>
    <x v="3"/>
    <s v="Joram Gathogo Mutahi"/>
    <s v="Joram Gathogo Mutahi"/>
    <s v="723684776"/>
    <s v="Informal Business"/>
    <s v="KENBIM"/>
  </r>
  <r>
    <s v="VPA6"/>
    <s v="KE-MER-1905-25703"/>
    <x v="1"/>
    <s v=""/>
    <s v="14th April,2019"/>
    <d v="2019-04-14T00:00:00"/>
    <s v="3rd May,2019"/>
    <d v="2019-05-03T00:00:00"/>
    <s v="Ibutu Julius Kinyua"/>
    <s v="Male"/>
    <s v="3235944"/>
    <s v="254719332055"/>
    <s v="2.55E+11"/>
    <s v=""/>
    <s v="2.55E+11"/>
    <n v="37.679237999999998"/>
    <n v="3.8792E-2"/>
    <s v="Meru"/>
    <s v="Imenti North"/>
    <s v="Murathakari"/>
    <s v="Kathita"/>
    <x v="2"/>
    <s v="Stephen Nyange"/>
    <s v="Stephen Nyange"/>
    <s v="710865305"/>
    <s v="Informal Business"/>
    <s v="KENBIM"/>
  </r>
  <r>
    <s v="VPA6"/>
    <s v="KE-KIS-1904-27125"/>
    <x v="1"/>
    <s v=""/>
    <s v="20th March,2019"/>
    <d v="2019-03-20T00:00:00"/>
    <s v="20th April,2019"/>
    <d v="2019-04-20T00:00:00"/>
    <s v="Onsongo Gichana Eliasif"/>
    <s v="Male"/>
    <s v="4113227"/>
    <s v="0734452749"/>
    <s v="734452749"/>
    <s v=""/>
    <s v="720776585"/>
    <n v="34.815179999999998"/>
    <n v="-0.58727200000000002"/>
    <s v="Kisii"/>
    <s v="Marani"/>
    <s v="Mwamunali"/>
    <s v="Kagani"/>
    <x v="2"/>
    <s v="Erickson K Musani"/>
    <s v="Ericson Kibet Musani"/>
    <s v="724601107"/>
    <s v="Informal Business"/>
    <s v="KENBIM"/>
  </r>
  <r>
    <s v="VPA6"/>
    <s v="KE-MAC-1905-26727"/>
    <x v="1"/>
    <s v=""/>
    <s v="22nd May,2019"/>
    <d v="2019-05-22T00:00:00"/>
    <s v="22nd May,2019"/>
    <d v="2019-05-22T00:00:00"/>
    <s v="Kituu Pascalia Nduleve"/>
    <s v="Female"/>
    <s v="110738031"/>
    <s v="707688609"/>
    <s v="2.55E+11"/>
    <s v=""/>
    <s v=""/>
    <n v="37.497895"/>
    <n v="-1.1708050000000001"/>
    <s v="Machakos"/>
    <s v="Yatta"/>
    <s v="Kithimani"/>
    <s v="Kithendu"/>
    <x v="0"/>
    <s v="Stephen Nyange"/>
    <s v="Mr. Stephen Nyange"/>
    <s v="710865305"/>
    <s v="Informal Business"/>
    <s v="KENBIM"/>
  </r>
  <r>
    <s v="VPA6"/>
    <s v="KE-MAK-1905-26729"/>
    <x v="1"/>
    <s v=""/>
    <s v="24th May,2019"/>
    <d v="2019-05-24T00:00:00"/>
    <s v="24th May,2019"/>
    <d v="2019-05-24T00:00:00"/>
    <s v="Kivuva Julius Mutisya"/>
    <s v="Female"/>
    <s v="14681017"/>
    <s v="254718262352"/>
    <s v="718262352"/>
    <s v=""/>
    <s v=""/>
    <n v="37.401266999999997"/>
    <n v="-1.8529549999999999"/>
    <s v="Makueni"/>
    <s v="Kaiti"/>
    <s v="Kaiti"/>
    <s v="Kyanzomo"/>
    <x v="2"/>
    <s v="Januaries Kaloki"/>
    <s v="Januaries Kaloki"/>
    <s v="7144133333"/>
    <s v="Informal Business"/>
    <s v="KENBIM"/>
  </r>
  <r>
    <s v="VPA6"/>
    <s v="KE-KIR-1905-27133"/>
    <x v="1"/>
    <s v=""/>
    <s v="15th April,2019"/>
    <d v="2019-04-15T00:00:00"/>
    <s v="30th May,2019"/>
    <d v="2019-05-30T00:00:00"/>
    <s v="Purity Mugo Wanja"/>
    <s v="Female"/>
    <s v="23380381"/>
    <s v="254712041446"/>
    <s v="2.55E+11"/>
    <s v=""/>
    <s v="2.55E+11"/>
    <n v="37.245344000000003"/>
    <n v="-0.491678"/>
    <s v="Kirinyaga"/>
    <s v="Kerugoya/Kutus"/>
    <s v="Mutira"/>
    <s v="Njoguini/Kanjii"/>
    <x v="0"/>
    <s v="Eric Muthii Mugo"/>
    <s v="Eric Muthii Mugo"/>
    <s v=""/>
    <s v="Informal Business"/>
    <s v="KENBIM"/>
  </r>
  <r>
    <s v="VPA6"/>
    <s v="KE-MER-1905-25704"/>
    <x v="1"/>
    <s v=""/>
    <s v="6th April,2019"/>
    <d v="2019-04-06T00:00:00"/>
    <s v="4th May,2019"/>
    <d v="2019-05-04T00:00:00"/>
    <s v="Gitonga Gitonga Elias"/>
    <s v="Male"/>
    <s v="167128"/>
    <s v="254726435744"/>
    <s v="2.55E+11"/>
    <s v=""/>
    <s v="2.55E+11"/>
    <n v="37.713988000000001"/>
    <n v="4.7253000000000003E-2"/>
    <s v="Meru"/>
    <s v="Imenti North"/>
    <s v="Thuura"/>
    <s v="Thuura"/>
    <x v="2"/>
    <s v="Stephen Nyange"/>
    <s v="Stephen Nyange"/>
    <s v="710865305"/>
    <s v="Informal Business"/>
    <s v="KENBIM"/>
  </r>
  <r>
    <s v="VPA6"/>
    <s v="KE-KIA-1906-25749"/>
    <x v="1"/>
    <s v=""/>
    <s v="25th May,2019"/>
    <d v="2019-05-25T00:00:00"/>
    <s v="5th June,2019"/>
    <d v="2019-06-05T00:00:00"/>
    <s v="Ngigi George Wainaina"/>
    <s v="Male"/>
    <s v="9377924"/>
    <s v="254712679193"/>
    <s v="2.55E+11"/>
    <s v=""/>
    <s v="2.55E+11"/>
    <n v="36.836770999999999"/>
    <n v="-1.0893409999999999"/>
    <s v="Kiambu"/>
    <s v="Githunguri"/>
    <s v="Ngewa"/>
    <s v="Mutahato"/>
    <x v="2"/>
    <s v="Joseph Ndua Tatu"/>
    <s v="Njau Mbugua"/>
    <s v="703767091"/>
    <s v="Informal Business"/>
    <s v="MKD"/>
  </r>
  <r>
    <s v="VPA6"/>
    <s v="KE-NYE-1904-27094"/>
    <x v="1"/>
    <s v=""/>
    <s v="10th March,2019"/>
    <d v="2019-03-10T00:00:00"/>
    <s v="29th April,2019"/>
    <d v="2019-04-29T00:00:00"/>
    <s v="Munyiri Mary Angela Njoki"/>
    <s v="Female"/>
    <s v="2432557"/>
    <s v="0723755152"/>
    <s v="723755152"/>
    <s v=""/>
    <s v=""/>
    <n v="37.120202999999997"/>
    <n v="-0.38861499999999999"/>
    <s v="Nyeri"/>
    <s v="Mathira East"/>
    <s v="Magutu"/>
    <s v="Gikore"/>
    <x v="0"/>
    <s v="Maurice Kinuthia Wangui"/>
    <s v="Maurice Kinuthia Wangui"/>
    <s v="713376894"/>
    <s v="Informal Business"/>
    <s v="MKD"/>
  </r>
  <r>
    <s v="VPA6"/>
    <s v="KE-KIA-1904-25748"/>
    <x v="1"/>
    <s v=""/>
    <s v="11th February,2019"/>
    <d v="2019-02-11T00:00:00"/>
    <s v="23rd April,2019"/>
    <d v="2019-04-23T00:00:00"/>
    <s v="Ngang'A Mary Wanjiru"/>
    <s v="Female"/>
    <s v="99999"/>
    <s v="254725879440"/>
    <s v="2.55E+11"/>
    <s v=""/>
    <s v="2.55E+11"/>
    <n v="36.734426999999997"/>
    <n v="-1.0448710000000001"/>
    <s v="Kiambu"/>
    <s v="Lari"/>
    <s v="Kagaa"/>
    <s v="Kaharo"/>
    <x v="0"/>
    <s v="Nilelynk Innovators"/>
    <s v="Julius Odhiambo"/>
    <s v="723987066"/>
    <s v="Informal Business"/>
    <s v="MKD"/>
  </r>
  <r>
    <s v="VPA6"/>
    <s v="KE-NYA-1906-25767"/>
    <x v="0"/>
    <s v="Under Verification"/>
    <s v="20th May,2019"/>
    <d v="2019-05-20T00:00:00"/>
    <s v="11th June,2019"/>
    <d v="2019-06-11T00:00:00"/>
    <s v="Nganga Mary Wakonyo"/>
    <s v="Female"/>
    <s v="2946272"/>
    <s v="0796953570"/>
    <s v="796953570"/>
    <s v=""/>
    <s v=""/>
    <n v="36.507449999999999"/>
    <n v="-0.26287300000000002"/>
    <s v="Nyandarua"/>
    <s v="Kipipiri"/>
    <s v="Gatondo"/>
    <s v="Sophia"/>
    <x v="2"/>
    <s v="Loise Gathoni Murigu"/>
    <s v="Loise Gathoni"/>
    <s v="725042756"/>
    <s v="Informal Business"/>
    <s v="MKD"/>
  </r>
  <r>
    <s v="VPA6"/>
    <s v="KE-KIR-1906-27134"/>
    <x v="1"/>
    <s v=""/>
    <s v="11th May,2019"/>
    <d v="2019-05-11T00:00:00"/>
    <s v="11th June,2019"/>
    <d v="2019-06-11T00:00:00"/>
    <s v="Magret Karubiu Wanjiku"/>
    <s v="Male"/>
    <s v="10849551"/>
    <s v="0721317845"/>
    <s v="721317845"/>
    <s v=""/>
    <s v="710424336"/>
    <n v="37.244458999999999"/>
    <n v="-0.47414800000000001"/>
    <s v="Kirinyaga"/>
    <s v="Kerugoya/Kutus"/>
    <s v="Inoi"/>
    <s v="Gakui"/>
    <x v="2"/>
    <s v="Jackson Maina"/>
    <s v="Jackson Maina"/>
    <s v=""/>
    <s v="Informal Business"/>
    <s v="KENBIM"/>
  </r>
  <r>
    <s v="VPA6"/>
    <s v="KE-KIR-1905-27135"/>
    <x v="1"/>
    <s v=""/>
    <s v="6th April,2019"/>
    <d v="2019-04-06T00:00:00"/>
    <s v="15th May,2019"/>
    <d v="2019-05-15T00:00:00"/>
    <s v="Clement Kangagi Kiragu"/>
    <s v="Male"/>
    <s v="317065"/>
    <s v="254721234934"/>
    <s v="2.55E+11"/>
    <s v=""/>
    <s v="2.55E+11"/>
    <n v="37.245226000000002"/>
    <n v="-0.47374699999999997"/>
    <s v="Kirinyaga"/>
    <s v="Kerugoya/Kutus"/>
    <s v="Inoi"/>
    <s v="Gakui"/>
    <x v="2"/>
    <s v="Jackson Maina"/>
    <s v="Null"/>
    <s v=""/>
    <s v="Informal Business"/>
    <s v="KENBIM"/>
  </r>
  <r>
    <s v="VPA6"/>
    <s v="KE-ELG-1906-25800"/>
    <x v="1"/>
    <s v=""/>
    <s v="18th November,2018"/>
    <d v="2018-11-18T00:00:00"/>
    <s v="13th June,2019"/>
    <d v="2019-06-13T00:00:00"/>
    <s v="Bargogi Jacob Kiprop"/>
    <s v="Male"/>
    <s v="99999"/>
    <s v="254727004500"/>
    <s v="2.55E+11"/>
    <s v=""/>
    <s v="2.55E+11"/>
    <n v="35.509504"/>
    <n v="0.71026100000000003"/>
    <s v="Elgeyo/Marakwet"/>
    <s v="Keiyo North"/>
    <s v="Kamoi"/>
    <s v="Singore"/>
    <x v="0"/>
    <s v="Luka Kiprop Maiyo"/>
    <s v="Luka Kiprop Maiyo"/>
    <s v="723216036"/>
    <s v="Informal Business"/>
    <s v="KENBIM"/>
  </r>
  <r>
    <s v="VPA6"/>
    <s v="KE-LAI-1905-26132"/>
    <x v="1"/>
    <s v=""/>
    <s v="23rd March,2019"/>
    <d v="2019-03-23T00:00:00"/>
    <s v="31st May,2019"/>
    <d v="2019-05-31T00:00:00"/>
    <s v="Njoroge Zipporah Wanjiru"/>
    <s v="Female"/>
    <s v="99999"/>
    <s v="254729478642"/>
    <s v="2.55E+11"/>
    <s v=""/>
    <s v=""/>
    <n v="36.663604999999997"/>
    <n v="-0.12023300000000001"/>
    <s v="Laikipia"/>
    <s v="Laikipia East"/>
    <s v="Laikipia East"/>
    <s v="Kaheho"/>
    <x v="0"/>
    <s v="Kreen"/>
    <s v="Francis Kinyanjui"/>
    <s v="726985649"/>
    <s v="Informal Business"/>
    <s v="MKD"/>
  </r>
  <r>
    <s v="VPA6"/>
    <s v="KE-NAK-1906-25442"/>
    <x v="1"/>
    <s v=""/>
    <s v="6th April,2019"/>
    <d v="2019-04-06T00:00:00"/>
    <s v="1st June,2019"/>
    <d v="2019-06-01T00:00:00"/>
    <s v="Obedi Oira Oyori"/>
    <s v="Male"/>
    <s v="34766104"/>
    <s v="254795067199"/>
    <s v="2.55E+11"/>
    <s v=""/>
    <s v="2.55E+11"/>
    <n v="36.231245000000001"/>
    <n v="1.7444999999999999E-2"/>
    <s v="Nakuru"/>
    <s v="Subukia"/>
    <s v="Subukis"/>
    <s v="Gituamba"/>
    <x v="1"/>
    <s v="James Muchira Mwai"/>
    <s v="James Muchira Mwai"/>
    <s v="728494110"/>
    <s v="Informal Business"/>
    <s v="KENBIM"/>
  </r>
  <r>
    <s v="VPA6"/>
    <s v="KE-KER-1905-25360"/>
    <x v="1"/>
    <s v=""/>
    <s v="15th April,2019"/>
    <d v="2019-04-15T00:00:00"/>
    <s v="15th May,2019"/>
    <d v="2019-05-15T00:00:00"/>
    <s v="Rutoh David Kiprono"/>
    <s v="Male"/>
    <s v="23891223"/>
    <s v="254722816575"/>
    <s v="2.55E+11"/>
    <s v=""/>
    <s v="2.55E+11"/>
    <n v="35.143875999999999"/>
    <n v="-0.63943300000000003"/>
    <s v="Kericho"/>
    <s v="Bureti"/>
    <s v="Cheplanget"/>
    <s v="Singorwet"/>
    <x v="15"/>
    <s v="Philip Kurgat"/>
    <s v="Phillp Kurgat"/>
    <s v="726616639"/>
    <s v="Informal Business"/>
    <s v="MKD"/>
  </r>
  <r>
    <s v="VPA6"/>
    <s v="KE-BOM-1905-25368"/>
    <x v="1"/>
    <s v=""/>
    <s v="14th February,2019"/>
    <d v="2019-02-14T00:00:00"/>
    <s v="5th May,2019"/>
    <d v="2019-05-05T00:00:00"/>
    <s v="Wesley Cheruiyot"/>
    <s v="Male"/>
    <s v="23388927"/>
    <s v="254720487721"/>
    <s v="2.55E+11"/>
    <s v=""/>
    <s v=""/>
    <n v="35.443601999999998"/>
    <n v="-0.813828"/>
    <s v="Bomet"/>
    <s v="Bomet East"/>
    <s v="Kembu"/>
    <s v="Kaporuso"/>
    <x v="1"/>
    <s v="Philip Kiget"/>
    <s v="Kiget"/>
    <s v=""/>
    <s v="Informal Business"/>
    <s v="KENBIM"/>
  </r>
  <r>
    <s v="VPA6"/>
    <s v="KE-KER-1905-25361"/>
    <x v="1"/>
    <s v=""/>
    <s v="15th March,2019"/>
    <d v="2019-03-15T00:00:00"/>
    <s v="20th May,2019"/>
    <d v="2019-05-20T00:00:00"/>
    <s v="Benard Rotich Kiprono"/>
    <s v="Male"/>
    <s v="29554617"/>
    <s v="254714262683"/>
    <s v="2.55E+11"/>
    <s v=""/>
    <s v="2.55E+11"/>
    <n v="35.186472000000002"/>
    <n v="-0.63633099999999998"/>
    <s v="Kericho"/>
    <s v="Bureti"/>
    <s v="Kapkatet"/>
    <s v="Kimugul"/>
    <x v="2"/>
    <s v="Philip Kurgat"/>
    <s v="Kurgat"/>
    <s v="726616639"/>
    <s v="Informal Business"/>
    <s v="MKD"/>
  </r>
  <r>
    <s v="VPA6"/>
    <s v="KE-TRA-1905-24878"/>
    <x v="1"/>
    <s v=""/>
    <s v="28th November,2018"/>
    <d v="2018-11-28T00:00:00"/>
    <s v="2nd May,2019"/>
    <d v="2019-05-02T00:00:00"/>
    <s v="Sumbei Leornard"/>
    <s v="Male"/>
    <s v="3473751"/>
    <s v="0724454792"/>
    <s v="724454792"/>
    <s v=""/>
    <s v=""/>
    <n v="34.916871999999998"/>
    <n v="1.0217700000000001"/>
    <s v="Trans Nzoia"/>
    <s v="Saboti"/>
    <s v="Saboti"/>
    <s v="Kitalale"/>
    <x v="2"/>
    <s v="Erickson K Musani"/>
    <s v="Ericson Kibet Musani"/>
    <s v="724601107"/>
    <s v="Informal Business"/>
    <s v="KENBIM"/>
  </r>
  <r>
    <s v="VPA6"/>
    <s v="KE-NAK-1905-27651"/>
    <x v="1"/>
    <s v=""/>
    <s v="8th March,2019"/>
    <d v="2019-03-08T00:00:00"/>
    <s v="4th May,2019"/>
    <d v="2019-05-04T00:00:00"/>
    <s v="Daniel Sachu"/>
    <s v="Male"/>
    <s v="2951305"/>
    <s v="254720355117"/>
    <s v="2.55E+11"/>
    <s v=""/>
    <s v=""/>
    <n v="36.029491999999998"/>
    <n v="-0.314193"/>
    <s v="Nakuru"/>
    <s v="Njoro"/>
    <s v="Kapkures"/>
    <s v="Kapkures"/>
    <x v="4"/>
    <s v="Nelson Mutai"/>
    <s v="Nelson"/>
    <s v="716309134"/>
    <s v="Informal Business"/>
    <s v="AKUT"/>
  </r>
  <r>
    <s v="VPA6"/>
    <s v="KE-NAK-1903-26095"/>
    <x v="1"/>
    <s v=""/>
    <s v="24th January,2019"/>
    <d v="2019-01-24T00:00:00"/>
    <s v="8th March,2019"/>
    <d v="2019-03-08T00:00:00"/>
    <s v="Paul Rugumi Ndungu"/>
    <s v="Male"/>
    <s v="5982607"/>
    <s v="0721541850"/>
    <s v="721541850"/>
    <s v=""/>
    <s v=""/>
    <n v="36.144455000000001"/>
    <n v="-0.28129199999999999"/>
    <s v="Nakuru"/>
    <s v="Bahati"/>
    <s v="Kiamunyeki"/>
    <s v="Munyeki"/>
    <x v="2"/>
    <s v="Peter Kamau Macharia"/>
    <s v="Peter Macharia"/>
    <s v="711617332"/>
    <s v="Informal Business"/>
    <s v="MKD"/>
  </r>
  <r>
    <s v="VPA6"/>
    <s v="KE-NAK-1904-26094"/>
    <x v="1"/>
    <s v=""/>
    <s v="12th February,2019"/>
    <d v="2019-02-12T00:00:00"/>
    <s v="15th April,2019"/>
    <d v="2019-04-15T00:00:00"/>
    <s v="Joseph Kinyua"/>
    <s v="Male"/>
    <s v="1383627"/>
    <s v="254721986525"/>
    <s v="2.55E+11"/>
    <s v=""/>
    <s v=""/>
    <n v="36.134951999999998"/>
    <n v="-0.269042"/>
    <s v="Nakuru"/>
    <s v="Bahati"/>
    <s v="Kiamunyeki"/>
    <s v="N Nganga"/>
    <x v="2"/>
    <s v="Peter Kamau Macharia"/>
    <s v="Peter Macharia"/>
    <s v="711617332"/>
    <s v="Informal Business"/>
    <s v="MKD"/>
  </r>
  <r>
    <s v="VPA6"/>
    <s v="KE-TRA-1906-24879"/>
    <x v="1"/>
    <s v=""/>
    <s v="18th April,2019"/>
    <d v="2019-04-18T00:00:00"/>
    <s v="18th June,2019"/>
    <d v="2019-06-18T00:00:00"/>
    <s v="Nyantika Chrisanthus"/>
    <s v="Male"/>
    <s v="8299102"/>
    <s v="254727146768"/>
    <s v="2.55E+11"/>
    <s v=""/>
    <s v=""/>
    <n v="35.088484000000001"/>
    <n v="1.050956"/>
    <s v="Trans Nzoia"/>
    <s v="Cherengany"/>
    <s v="Cherangany"/>
    <s v="Makoi"/>
    <x v="0"/>
    <s v="Aggrey Itavale"/>
    <s v="Aggrey Itavale"/>
    <s v="712208650"/>
    <s v="Informal Business"/>
    <s v="KENBIM"/>
  </r>
  <r>
    <s v="VPA6"/>
    <s v="KE-NAK-1904-26093"/>
    <x v="1"/>
    <s v=""/>
    <s v="2nd March,2019"/>
    <d v="2019-03-02T00:00:00"/>
    <s v="3rd April,2019"/>
    <d v="2019-04-03T00:00:00"/>
    <s v="Stanley Kiarie"/>
    <s v="Male"/>
    <s v="4289608"/>
    <s v="254726716302"/>
    <s v="2.55E+11"/>
    <s v=""/>
    <s v=""/>
    <n v="36.12988"/>
    <n v="-0.25178"/>
    <s v="Nakuru"/>
    <s v="Bahati"/>
    <s v="Kiangai"/>
    <s v="Shalom"/>
    <x v="7"/>
    <s v="Peter Kamau Macharia"/>
    <s v="Peter Macharia"/>
    <s v="711617332"/>
    <s v="Informal Business"/>
    <s v="MKD"/>
  </r>
  <r>
    <s v="VPA6"/>
    <s v="KE-KIA-1906-25750"/>
    <x v="1"/>
    <s v=""/>
    <s v="11th May,2019"/>
    <d v="2019-05-11T00:00:00"/>
    <s v="1st June,2019"/>
    <d v="2019-06-01T00:00:00"/>
    <s v="Muthiora Jane Wanjiru"/>
    <s v="Female"/>
    <s v="99999"/>
    <s v="0722995344"/>
    <s v="722995344"/>
    <s v=""/>
    <s v="722729982"/>
    <n v="36.654609000000001"/>
    <n v="-1.280116"/>
    <s v="Kiambu"/>
    <s v="Kikuyu"/>
    <s v="Karai"/>
    <s v="Gikambura"/>
    <x v="1"/>
    <s v="Wonderflame Biogas Contractors"/>
    <s v="Robert Kagwe"/>
    <s v="725352364"/>
    <s v="Informal Business"/>
    <s v="KENBIM"/>
  </r>
  <r>
    <s v="VPA6"/>
    <s v="KE-KIA-1906-25751"/>
    <x v="1"/>
    <s v=""/>
    <s v="10th May,2019"/>
    <d v="2019-05-10T00:00:00"/>
    <s v="5th June,2019"/>
    <d v="2019-06-05T00:00:00"/>
    <s v="Muigai Joseph Muhia"/>
    <s v="Male"/>
    <s v="99999"/>
    <s v="254713482378"/>
    <s v="2.55E+11"/>
    <s v=""/>
    <s v="2.55E+11"/>
    <n v="36.849815999999997"/>
    <n v="-1.100687"/>
    <s v="Kiambu"/>
    <s v="Githunguri"/>
    <s v="Ngewa"/>
    <s v="Riagithu"/>
    <x v="1"/>
    <s v="Geoffrey Ndua Mbugua"/>
    <s v="Simon Mbocua"/>
    <s v="726764743"/>
    <s v="Informal Business"/>
    <s v="KENBIM"/>
  </r>
  <r>
    <s v="VPA6"/>
    <s v="KE-MUR-1905-25752"/>
    <x v="1"/>
    <s v=""/>
    <s v="1st May,2019"/>
    <d v="2019-05-01T00:00:00"/>
    <s v="27th May,2019"/>
    <d v="2019-05-27T00:00:00"/>
    <s v="Njoroge Anthony"/>
    <s v="Male"/>
    <s v="11880065"/>
    <s v="254722856270"/>
    <s v="2.55E+11"/>
    <s v=""/>
    <s v=""/>
    <n v="37.160601"/>
    <n v="-1.0096639999999999"/>
    <s v="Murang'a"/>
    <s v="Gatanga"/>
    <s v="Kandara"/>
    <s v="Kenyatta Farm"/>
    <x v="3"/>
    <s v="Geoffrey Ndua Mbugua"/>
    <s v="Simon Mbocua"/>
    <s v="726764743"/>
    <s v="Informal Business"/>
    <s v="KENBIM"/>
  </r>
  <r>
    <s v="VPA6"/>
    <s v="KE-KIR-1906-27136"/>
    <x v="1"/>
    <s v=""/>
    <s v="20th April,2019"/>
    <d v="2019-04-20T00:00:00"/>
    <s v="20th June,2019"/>
    <d v="2019-06-20T00:00:00"/>
    <s v="Mwangi Kamau Francis"/>
    <s v="Male"/>
    <s v="2267147"/>
    <s v="254724746087"/>
    <s v="2.55E+11"/>
    <s v=""/>
    <s v="2.55E+11"/>
    <n v="37.207236000000002"/>
    <n v="-0.54451899999999998"/>
    <s v="Kirinyaga"/>
    <s v="Sagana"/>
    <s v="Mukure"/>
    <s v="Kiburu"/>
    <x v="3"/>
    <s v="Nicholas Kimenyi"/>
    <s v="Nicholas Gichura Kimenyi"/>
    <s v=""/>
    <s v="Informal Business"/>
    <s v="MKD"/>
  </r>
  <r>
    <s v="VPA6"/>
    <s v="KE-MAC-1906-26844"/>
    <x v="1"/>
    <s v=""/>
    <s v="15th June,2019"/>
    <d v="2019-06-15T00:00:00"/>
    <s v="24th June,2019"/>
    <d v="2019-06-24T00:00:00"/>
    <s v="Onyambu Joanes Ombwori"/>
    <s v="Male"/>
    <s v="29297221"/>
    <s v="0722806110"/>
    <s v="722806110"/>
    <s v=""/>
    <s v="729560024"/>
    <n v="37.110078000000001"/>
    <n v="-1.292028"/>
    <s v="Machakos"/>
    <s v="Athi River"/>
    <s v="Muthuani"/>
    <s v="Muselele"/>
    <x v="1"/>
    <s v="Joram Gathogo Mutahi"/>
    <s v="Joram Gathogo Mutahi"/>
    <s v="723684776"/>
    <s v="Informal Business"/>
    <s v="KENBIM"/>
  </r>
  <r>
    <s v="VPA6"/>
    <s v="KE-EMB-1906-27139"/>
    <x v="1"/>
    <s v=""/>
    <s v="1st May,2019"/>
    <d v="2019-05-01T00:00:00"/>
    <s v="27th June,2019"/>
    <d v="2019-06-27T00:00:00"/>
    <s v="Njeru Karimi Lydia"/>
    <s v="Male"/>
    <s v="99999"/>
    <s v="254719357567"/>
    <s v="2.55E+11"/>
    <s v=""/>
    <s v="2.55E+11"/>
    <n v="37.524841000000002"/>
    <n v="-0.40612500000000001"/>
    <s v="Embu"/>
    <s v="Runyenjes"/>
    <s v="Kianjokoma"/>
    <s v="Kathande"/>
    <x v="1"/>
    <s v="Kensam Constructor"/>
    <s v="Samuel Mbugua"/>
    <s v="729308408"/>
    <s v="Informal Business"/>
    <s v="AKUT"/>
  </r>
  <r>
    <s v="VPA6"/>
    <s v="KE-KIR-1906-27141"/>
    <x v="1"/>
    <s v=""/>
    <s v="6th May,2019"/>
    <d v="2019-05-06T00:00:00"/>
    <s v="25th June,2019"/>
    <d v="2019-06-25T00:00:00"/>
    <s v="Gichira Githinji John"/>
    <s v="Male"/>
    <s v="99999"/>
    <s v="254722135519"/>
    <s v="2.55E+11"/>
    <s v=""/>
    <s v=""/>
    <n v="37.288029000000002"/>
    <n v="-0.59215700000000004"/>
    <s v="Kirinyaga"/>
    <s v="Kerugoya/Kutus"/>
    <s v="Kangai"/>
    <s v="Komboini"/>
    <x v="0"/>
    <s v="Jackson Maina"/>
    <s v="Jackson Maina"/>
    <s v="716343611"/>
    <s v="Informal Business"/>
    <s v="KENBIM"/>
  </r>
  <r>
    <s v="VPA6"/>
    <s v="KE-NAK-1905-27652"/>
    <x v="2"/>
    <s v="Non Compliant"/>
    <s v="11th April,2019"/>
    <d v="2019-04-11T00:00:00"/>
    <s v="11th May,2019"/>
    <d v="2019-05-11T00:00:00"/>
    <s v="Kariuki Mwangi James"/>
    <s v="Male"/>
    <s v="9124616"/>
    <s v="0720214641"/>
    <s v="720214641"/>
    <s v=""/>
    <s v="729045541"/>
    <n v="36.176152999999999"/>
    <n v="-0.179477"/>
    <s v="Nakuru"/>
    <s v="Bahati"/>
    <s v="Wendo"/>
    <s v="Wendo"/>
    <x v="2"/>
    <s v="Simon Kabucho"/>
    <s v="Simon Kabucho"/>
    <s v="726725953"/>
    <s v="Informal Business"/>
    <s v="MKD"/>
  </r>
  <r>
    <s v="VPA6"/>
    <s v="KE-NYA-1903-25770"/>
    <x v="1"/>
    <s v=""/>
    <s v="5th February,2019"/>
    <d v="2019-02-05T00:00:00"/>
    <s v="10th March,2019"/>
    <d v="2019-03-10T00:00:00"/>
    <s v="Kariuki Ann Wangui"/>
    <s v="Female"/>
    <s v="21221940"/>
    <s v="0721645557"/>
    <s v="721645557"/>
    <s v=""/>
    <s v=""/>
    <n v="36.460897000000003"/>
    <n v="-0.59217699999999995"/>
    <s v="Nyandarua"/>
    <s v="North Kinangop"/>
    <s v="Murungaru"/>
    <s v="Githunguri"/>
    <x v="0"/>
    <s v="James Kingori Chege"/>
    <s v="James King'ori Chege"/>
    <s v="724568559"/>
    <s v="Informal Business"/>
    <s v="KENBIM"/>
  </r>
  <r>
    <s v="VPA6"/>
    <s v="KE-NYA-1903-25769"/>
    <x v="1"/>
    <s v=""/>
    <s v="20th January,2019"/>
    <d v="2019-01-20T00:00:00"/>
    <s v="5th March,2019"/>
    <d v="2019-03-05T00:00:00"/>
    <s v="Wahome Gedion Kimanja"/>
    <s v="Female"/>
    <s v="99999"/>
    <s v="254718221233"/>
    <s v="2.55E+11"/>
    <s v=""/>
    <s v=""/>
    <n v="36.470525000000002"/>
    <n v="-0.57774700000000001"/>
    <s v="Nyandarua"/>
    <s v="North Kinangop"/>
    <s v="Murungaru"/>
    <s v="Githunguri"/>
    <x v="2"/>
    <s v="James Kingori Chege"/>
    <s v="James Kingori"/>
    <s v="724568559"/>
    <s v="Informal Business"/>
    <s v="KENBIM"/>
  </r>
  <r>
    <s v="VPA6"/>
    <s v="KE-NAN-1906-25653"/>
    <x v="1"/>
    <s v=""/>
    <s v="1st May,2019"/>
    <d v="2019-05-01T00:00:00"/>
    <s v="16th June,2019"/>
    <d v="2019-06-16T00:00:00"/>
    <s v="Philomena Lagat"/>
    <s v="Female"/>
    <s v="23410967"/>
    <s v="0710530505"/>
    <s v="710530505"/>
    <s v=""/>
    <s v="763530505"/>
    <n v="35.268712000000001"/>
    <n v="6.9605E-2"/>
    <s v="Nandi"/>
    <s v="Nandi Hills"/>
    <s v="Siret"/>
    <s v="Cheptabach"/>
    <x v="7"/>
    <s v="John Bett"/>
    <s v="Alice  Mutai"/>
    <s v=""/>
    <s v="Informal Business"/>
    <s v="MKD"/>
  </r>
  <r>
    <s v="VPA6"/>
    <s v="KE-KAJ-1904-27798"/>
    <x v="1"/>
    <s v=""/>
    <s v="1st January,2019"/>
    <d v="2019-01-01T00:00:00"/>
    <s v="2nd April,2019"/>
    <d v="2019-04-02T00:00:00"/>
    <s v="Ngatia Mary Wambui"/>
    <s v="Female"/>
    <s v="99999"/>
    <s v="254721687744"/>
    <s v="2.55E+11"/>
    <s v=""/>
    <s v=""/>
    <n v="36.673518000000001"/>
    <n v="-1.4383919999999999"/>
    <s v="Kajiado"/>
    <s v="Kajiado North"/>
    <s v="Kiserian"/>
    <s v="Lewisa"/>
    <x v="1"/>
    <s v="Kensam Constructor"/>
    <s v="Null"/>
    <s v=""/>
    <s v="Informal Business"/>
    <s v="AKUT"/>
  </r>
  <r>
    <s v="VPA6"/>
    <s v="KE-NYA-1905-26350"/>
    <x v="1"/>
    <s v=""/>
    <s v="15th March,2019"/>
    <d v="2019-03-15T00:00:00"/>
    <s v="1st May,2019"/>
    <d v="2019-05-01T00:00:00"/>
    <s v="Martin Gisore Orangi"/>
    <s v="Male"/>
    <s v="1605070"/>
    <s v="0722272121"/>
    <s v="722272121"/>
    <s v=""/>
    <s v="715305388"/>
    <n v="35.024174000000002"/>
    <n v="-0.48107899999999998"/>
    <s v="Nyamira"/>
    <s v="Nyamira North"/>
    <s v="Borangi"/>
    <s v="Bonyengwe"/>
    <x v="0"/>
    <s v="George Otwori"/>
    <s v="George Otwori"/>
    <s v="710742379"/>
    <s v="Informal Business"/>
    <s v="MKD"/>
  </r>
  <r>
    <s v="VPA6"/>
    <s v="KE-KIS-1904-26352"/>
    <x v="1"/>
    <s v=""/>
    <s v="22nd January,2019"/>
    <d v="2019-01-22T00:00:00"/>
    <s v="4th April,2019"/>
    <d v="2019-04-04T00:00:00"/>
    <s v="Peter Abuya J"/>
    <s v="Male"/>
    <s v="413593"/>
    <s v="723620749"/>
    <s v="723620749"/>
    <s v=""/>
    <s v="723348112"/>
    <n v="34.743274"/>
    <n v="-0.57881000000000005"/>
    <s v="Kisii"/>
    <s v="Kisii South"/>
    <s v="Isantha"/>
    <s v="Isantha"/>
    <x v="1"/>
    <s v="Laban Okeyo"/>
    <s v="Peter O Ong'ai"/>
    <s v="718861708"/>
    <s v="Informal Business"/>
    <s v="KENBIM"/>
  </r>
  <r>
    <s v="VPA6"/>
    <s v="KE-KAJ-1904-27504"/>
    <x v="1"/>
    <s v=""/>
    <s v="17th January,2019"/>
    <d v="2019-01-17T00:00:00"/>
    <s v="10th April,2019"/>
    <d v="2019-04-10T00:00:00"/>
    <s v="Kihingo Baptista"/>
    <s v="Male"/>
    <s v="99999"/>
    <s v="254722750846"/>
    <s v="2.55E+11"/>
    <s v=""/>
    <s v=""/>
    <n v="36.696444999999997"/>
    <n v="-1.391008"/>
    <s v="Kajiado"/>
    <s v="Kajiado North"/>
    <s v="Matasia"/>
    <s v="Matasia"/>
    <x v="1"/>
    <s v="Kensam Constructor"/>
    <s v="Null"/>
    <s v=""/>
    <s v="Informal Business"/>
    <s v="AKUT"/>
  </r>
  <r>
    <s v="VPA6"/>
    <s v="KE-KIA-1907-25754"/>
    <x v="2"/>
    <s v="Institutional Plant"/>
    <s v="20th June,2019"/>
    <d v="2019-06-20T00:00:00"/>
    <s v="4th July,2019"/>
    <d v="2019-07-04T00:00:00"/>
    <s v="Nairobi High School Tumaini"/>
    <s v="Institutional"/>
    <s v="99999"/>
    <s v="254700787462"/>
    <s v="2.55E+11"/>
    <s v=""/>
    <s v="2.55E+11"/>
    <n v="36.960645999999997"/>
    <n v="-1.2066680000000001"/>
    <s v="Kiambu"/>
    <s v="Ruiru"/>
    <s v="Ruiru"/>
    <s v="Mihoko"/>
    <x v="0"/>
    <s v="Joseph Muchirira Mugo"/>
    <s v="Joseph Muchirira Mugo"/>
    <s v="723483314"/>
    <s v="Informal Business"/>
    <s v="KENBIM"/>
  </r>
  <r>
    <s v="VPA6"/>
    <s v="KE-KER-1906-25318"/>
    <x v="1"/>
    <s v=""/>
    <s v="1st January,2019"/>
    <d v="2019-01-01T00:00:00"/>
    <s v="20th June,2019"/>
    <d v="2019-06-20T00:00:00"/>
    <s v="Florence Koech"/>
    <s v="Female"/>
    <s v="8752535"/>
    <s v="0725043644"/>
    <s v="725043644"/>
    <s v=""/>
    <s v=""/>
    <n v="35.203449999999997"/>
    <n v="-0.34226299999999998"/>
    <s v="Kericho"/>
    <s v="Belgut"/>
    <s v="Kipkoiyan"/>
    <s v="Kiboe"/>
    <x v="3"/>
    <s v="Benjamin Kirui"/>
    <s v="Null"/>
    <s v=""/>
    <s v="Informal Business"/>
    <s v="MKD"/>
  </r>
  <r>
    <s v="VPA6"/>
    <s v="KE-KER-1906-25319"/>
    <x v="1"/>
    <s v=""/>
    <s v="4th May,2019"/>
    <d v="2019-05-04T00:00:00"/>
    <s v="22nd June,2019"/>
    <d v="2019-06-22T00:00:00"/>
    <s v="Jedida Langat"/>
    <s v="Female"/>
    <s v="26150904"/>
    <s v="0722100994"/>
    <s v="722100994"/>
    <s v=""/>
    <s v="728513076"/>
    <n v="35.270367"/>
    <n v="-0.34583700000000001"/>
    <s v="Kericho"/>
    <s v="Ainamoi"/>
    <s v="Kipchimchim"/>
    <s v="Kipsotet"/>
    <x v="3"/>
    <s v="Benjamin Kirui"/>
    <s v="Benjamin Kirui"/>
    <s v="723474441"/>
    <s v="Informal Business"/>
    <s v="MKD"/>
  </r>
  <r>
    <s v="VPA6"/>
    <s v="KE-KER-1904-25314"/>
    <x v="1"/>
    <s v=""/>
    <s v="27th August,2018"/>
    <d v="2018-08-27T00:00:00"/>
    <s v="18th April,2019"/>
    <d v="2019-04-18T00:00:00"/>
    <s v="Cherotich Rotich"/>
    <s v="Female"/>
    <s v="23994082"/>
    <s v="254707426500"/>
    <s v="2.55E+11"/>
    <s v=""/>
    <s v="2.55E+11"/>
    <n v="35.387228999999998"/>
    <n v="-0.142319"/>
    <s v="Kericho"/>
    <s v="Kipkelion West"/>
    <s v="Chilchilla"/>
    <s v="Kapngetuny"/>
    <x v="0"/>
    <s v="Benjamin Cheruiyot"/>
    <s v="Benjamin Cheruiyot"/>
    <s v="710651470"/>
    <s v="Informal Business"/>
    <s v="MKD"/>
  </r>
  <r>
    <s v="VPA6"/>
    <s v="KE-NAR-1906-26256"/>
    <x v="1"/>
    <s v=""/>
    <s v="1st May,2019"/>
    <d v="2019-05-01T00:00:00"/>
    <s v="26th June,2019"/>
    <d v="2019-06-26T00:00:00"/>
    <s v="Fred Memusi"/>
    <s v="Male"/>
    <s v="22916999"/>
    <s v="790910000"/>
    <s v="790910000"/>
    <s v=""/>
    <s v=""/>
    <n v="35.767406000000001"/>
    <n v="-1.094714"/>
    <s v="Narok"/>
    <s v="Narok North"/>
    <s v="Ngarata"/>
    <s v="Katakala"/>
    <x v="1"/>
    <s v="Philip Kiget"/>
    <s v="Null"/>
    <s v=""/>
    <s v="Informal Business"/>
    <s v="MKD"/>
  </r>
  <r>
    <s v="VPA6"/>
    <s v="KE-MAK-1907-26732"/>
    <x v="1"/>
    <s v=""/>
    <s v="12th May,2019"/>
    <d v="2019-05-12T00:00:00"/>
    <s v="1st July,2019"/>
    <d v="2019-07-01T00:00:00"/>
    <s v="Mandina Dionice Mulwa"/>
    <s v="Male"/>
    <s v="99999"/>
    <s v="254727443724"/>
    <s v="727443724"/>
    <s v=""/>
    <s v="721443429"/>
    <n v="37.391680000000001"/>
    <n v="-1.8188899999999999"/>
    <s v="Makueni"/>
    <s v="Kaiti"/>
    <s v="Kilungu"/>
    <s v="Ndeini"/>
    <x v="2"/>
    <s v="Paul K Musyoka"/>
    <s v="Paul K Musyoka"/>
    <s v="729331261"/>
    <s v="Informal Business"/>
    <s v="MKD"/>
  </r>
  <r>
    <s v="VPA6"/>
    <s v="KE-KER-1906-25379"/>
    <x v="1"/>
    <s v=""/>
    <s v="3rd August,2018"/>
    <d v="2018-08-03T00:00:00"/>
    <s v="30th June,2019"/>
    <d v="2019-06-30T00:00:00"/>
    <s v="Martha Kirui Cherugut"/>
    <s v="Female"/>
    <s v="13035921"/>
    <s v="254741894766"/>
    <s v="2.55E+11"/>
    <s v=""/>
    <s v="2.55E+11"/>
    <n v="35.385533000000002"/>
    <n v="-0.12632699999999999"/>
    <s v="Kericho"/>
    <s v="Kipkelion West"/>
    <s v="Kipteris"/>
    <s v="Kipteres"/>
    <x v="7"/>
    <s v="Benjamin Birgen"/>
    <s v="Null"/>
    <s v=""/>
    <s v="Informal Business"/>
    <s v="MKD"/>
  </r>
  <r>
    <s v="VPA6"/>
    <s v="KE-KIA-1903-25756"/>
    <x v="1"/>
    <s v=""/>
    <s v="26th February,2019"/>
    <d v="2019-02-26T00:00:00"/>
    <s v="14th March,2019"/>
    <d v="2019-03-14T00:00:00"/>
    <s v="Njoroge Patrick Mburu"/>
    <s v="Male"/>
    <s v="3118794"/>
    <s v="0726313540"/>
    <s v="726313540"/>
    <s v=""/>
    <s v="707289785"/>
    <n v="36.774869000000002"/>
    <n v="-0.923207"/>
    <s v="Kiambu"/>
    <s v="Gatundu South"/>
    <s v="Karatu"/>
    <s v="Kuria"/>
    <x v="1"/>
    <s v="Kensam Constructor"/>
    <s v="Pius Wainaina"/>
    <s v="743066409"/>
    <s v="Informal Business"/>
    <s v="KENBIM"/>
  </r>
  <r>
    <s v="VPA6"/>
    <s v="KE-KIA-1905-25755"/>
    <x v="1"/>
    <s v=""/>
    <s v="8th May,2019"/>
    <d v="2019-05-08T00:00:00"/>
    <s v="25th May,2019"/>
    <d v="2019-05-25T00:00:00"/>
    <s v="Kinuthia Mary Nyambura"/>
    <s v="Female"/>
    <s v="5702201"/>
    <s v="254713046207"/>
    <s v="2.55E+11"/>
    <s v=""/>
    <s v=""/>
    <n v="36.785614000000002"/>
    <n v="-0.93879699999999999"/>
    <s v="Kiambu"/>
    <s v="Gatundu South"/>
    <s v="Karatu"/>
    <s v="Sununiki"/>
    <x v="1"/>
    <s v="Kensam Constructor"/>
    <s v="Pius Wainaina"/>
    <s v="743066409"/>
    <s v="Informal Business"/>
    <s v="KENBIM"/>
  </r>
  <r>
    <s v="VPA6"/>
    <s v="KE-MAC-1907-26733"/>
    <x v="1"/>
    <s v=""/>
    <s v="8th July,2019"/>
    <d v="2019-07-08T00:00:00"/>
    <s v="8th July,2019"/>
    <d v="2019-07-08T00:00:00"/>
    <s v="Mutuku Kevin Josphat"/>
    <s v="Male"/>
    <n v="99999"/>
    <s v="254725238432"/>
    <s v="2.55E+11"/>
    <s v=""/>
    <s v="2.55E+11"/>
    <n v="37.491332"/>
    <n v="-1.1577869999999999"/>
    <s v="Machakos"/>
    <s v="Yatta"/>
    <s v="Yatta"/>
    <s v="Kiniu"/>
    <x v="1"/>
    <s v="Peter Kiniu"/>
    <s v="Peter Kiniu"/>
    <s v="724261558"/>
    <s v="Informal Business"/>
    <s v="MKD"/>
  </r>
  <r>
    <s v="VPA6"/>
    <s v="KE-THA-1906-25707"/>
    <x v="1"/>
    <s v=""/>
    <s v="5th June,2019"/>
    <d v="2019-06-05T00:00:00"/>
    <s v="25th June,2019"/>
    <d v="2019-06-25T00:00:00"/>
    <s v="Ruguru Charles Idah"/>
    <s v="Female"/>
    <s v="63001228"/>
    <s v="0724470235"/>
    <s v="724470235"/>
    <s v=""/>
    <s v="701300691"/>
    <n v="37.598793000000001"/>
    <n v="-0.221943"/>
    <s v="Tharaka-Nithi"/>
    <s v="Maara"/>
    <s v="Chogoria"/>
    <s v="Giachaguara"/>
    <x v="2"/>
    <s v="Gilbert Mugendi"/>
    <s v="Gilbert  Mugendi"/>
    <s v="720829834"/>
    <s v="Informal Business"/>
    <s v="KENBIM"/>
  </r>
  <r>
    <s v="VPA6"/>
    <s v="KE-NYE-1907-27452"/>
    <x v="0"/>
    <s v="Under Verification"/>
    <s v="8th July,2019"/>
    <d v="2019-07-08T00:00:00"/>
    <s v="8th July,2019"/>
    <d v="2019-07-08T00:00:00"/>
    <s v="Mucheke Salome Wairimu"/>
    <s v="Female"/>
    <s v="11128502"/>
    <s v="723923494"/>
    <s v="725666599"/>
    <s v=""/>
    <s v="723923494"/>
    <n v="36.892878000000003"/>
    <n v="-0.57771300000000003"/>
    <s v="Nyeri"/>
    <s v="Othaya"/>
    <s v="Othaya"/>
    <s v="Kariko"/>
    <x v="2"/>
    <s v="Simon Kuira"/>
    <s v="Simon Kuira"/>
    <s v="703796534"/>
    <s v="Informal Business"/>
    <s v="MKD"/>
  </r>
  <r>
    <s v="VPA6"/>
    <s v="KE-NYE-1907-27451"/>
    <x v="1"/>
    <s v=""/>
    <s v="15th July,2019"/>
    <d v="2019-07-15T00:00:00"/>
    <s v="15th July,2019"/>
    <d v="2019-07-15T00:00:00"/>
    <s v="Wachira Andrew Kibe"/>
    <s v="Male"/>
    <s v="1389719"/>
    <s v="0721659030"/>
    <s v="721659030"/>
    <s v=""/>
    <s v="722570414"/>
    <n v="36.893892000000001"/>
    <n v="-0.57755999999999996"/>
    <s v="Nyeri"/>
    <s v="Othaya"/>
    <s v="Othaya"/>
    <s v="Kariko"/>
    <x v="2"/>
    <s v="Simon Kuira"/>
    <s v="Simon Kuira"/>
    <s v="703796534"/>
    <s v="Informal Business"/>
    <s v="MKD"/>
  </r>
  <r>
    <s v="VPA6"/>
    <s v="KE-NYE-1907-27453"/>
    <x v="0"/>
    <s v="Non Compliant"/>
    <s v="16th July,2019"/>
    <d v="2019-07-16T00:00:00"/>
    <s v="16th July,2019"/>
    <d v="2019-07-16T00:00:00"/>
    <s v="Wachira Christina Gacambi"/>
    <s v="Female"/>
    <s v="5559062"/>
    <s v="721638300"/>
    <s v="721638300"/>
    <s v=""/>
    <s v="720139389"/>
    <n v="36.894736999999999"/>
    <n v="-0.57834300000000005"/>
    <s v="Nyeri"/>
    <s v="Othaya"/>
    <s v="Othaya"/>
    <s v="Kariko"/>
    <x v="2"/>
    <s v="Simon Kuira"/>
    <s v="Simon Kuira"/>
    <s v="703796534"/>
    <s v="Informal Business"/>
    <s v="MKD"/>
  </r>
  <r>
    <s v="VPA6"/>
    <s v="KE-NYE-1907-27454"/>
    <x v="0"/>
    <s v="Non Compliant"/>
    <s v="16th July,2019"/>
    <d v="2019-07-16T00:00:00"/>
    <s v="16th July,2019"/>
    <d v="2019-07-16T00:00:00"/>
    <s v="Kibera Haron Waruiru"/>
    <s v="Male"/>
    <s v="14688913"/>
    <s v="713311435"/>
    <s v="713311435"/>
    <s v=""/>
    <s v="737715245"/>
    <n v="36.905112000000003"/>
    <n v="-0.57986000000000004"/>
    <s v="Nyeri"/>
    <s v="Othaya"/>
    <s v="Othaya"/>
    <s v="Kagongo"/>
    <x v="2"/>
    <s v="Simon Kuira"/>
    <s v="Simon Kuira"/>
    <s v="703796534"/>
    <s v="Informal Business"/>
    <s v="MKD"/>
  </r>
  <r>
    <s v="VPA6"/>
    <s v="KE-NYE-1907-27455"/>
    <x v="0"/>
    <s v="Under Verification"/>
    <s v="16th July,2019"/>
    <d v="2019-07-16T00:00:00"/>
    <s v="16th July,2019"/>
    <d v="2019-07-16T00:00:00"/>
    <s v="Waruiru Florence Wanjiku"/>
    <s v="Female"/>
    <s v="1835102"/>
    <s v="727878806"/>
    <s v="723007387"/>
    <s v=""/>
    <s v="713311435"/>
    <n v="36.904122999999998"/>
    <n v="-0.57973799999999998"/>
    <s v="Nyeri"/>
    <s v="Othaya"/>
    <s v="Othaya"/>
    <s v="Kagongo"/>
    <x v="2"/>
    <s v="Simon Kuira"/>
    <s v="Simon Kuira"/>
    <s v="703796534"/>
    <s v="Informal Business"/>
    <s v="MKD"/>
  </r>
  <r>
    <s v="VPA6"/>
    <s v="KE-BAR-1907-26085"/>
    <x v="1"/>
    <s v=""/>
    <s v="6th May,2019"/>
    <d v="2019-05-06T00:00:00"/>
    <s v="17th July,2019"/>
    <d v="2019-07-17T00:00:00"/>
    <s v="Tanui Anthony K"/>
    <s v="Male"/>
    <s v="12345678"/>
    <s v="+254722396751"/>
    <s v="722396751"/>
    <s v=""/>
    <s v=""/>
    <n v="35.881270999999998"/>
    <n v="0.11854000000000001"/>
    <s v="Baringo"/>
    <s v="Mogotio"/>
    <s v="Emining"/>
    <s v="Tilatilie"/>
    <x v="0"/>
    <s v="Daniel Bartilol"/>
    <s v="Daniel Bartilol"/>
    <s v="724427455"/>
    <s v="Informal Business"/>
    <s v="MKD"/>
  </r>
  <r>
    <s v="VPA6"/>
    <s v="KE-MUR-1907-27154"/>
    <x v="1"/>
    <s v=""/>
    <s v="18th May,2019"/>
    <d v="2019-05-18T00:00:00"/>
    <s v="2nd July,2019"/>
    <d v="2019-07-02T00:00:00"/>
    <s v="Juma Lucy Wairimu"/>
    <s v="Female"/>
    <s v="99999"/>
    <s v="723803924"/>
    <s v="723803924"/>
    <s v=""/>
    <s v=""/>
    <n v="36.967092000000001"/>
    <n v="-0.66648399999999997"/>
    <s v="Murang'a"/>
    <s v="Mathioya"/>
    <s v="Mathioya"/>
    <s v="Mihuti"/>
    <x v="3"/>
    <s v="Francis Kamande"/>
    <s v="Francis Kamande"/>
    <s v="724394699"/>
    <s v="Informal Business"/>
    <s v="MKD"/>
  </r>
  <r>
    <s v="VPA6"/>
    <s v="KE-KIA-1905-27631"/>
    <x v="1"/>
    <s v=""/>
    <s v="10th May,2019"/>
    <d v="2019-05-10T00:00:00"/>
    <s v="23rd May,2019"/>
    <d v="2019-05-23T00:00:00"/>
    <s v="Mwago Arthur Kimani"/>
    <s v="Male"/>
    <s v="7216478"/>
    <s v="254729258388"/>
    <s v="2.55E+11"/>
    <s v=""/>
    <s v="2.55E+11"/>
    <n v="36.815072000000001"/>
    <n v="-0.89625999999999995"/>
    <s v="Kiambu"/>
    <s v="Gatundu North"/>
    <s v="Ndarugu"/>
    <s v="Gakoe"/>
    <x v="0"/>
    <s v="Eric Muthii Mugo"/>
    <s v="Null"/>
    <s v=""/>
    <s v="Informal Business"/>
    <s v="KENBIM"/>
  </r>
  <r>
    <s v="VPA6"/>
    <s v="KE-KIR-1907-27146"/>
    <x v="0"/>
    <s v="Under Verification"/>
    <s v="22nd June,2019"/>
    <d v="2019-06-22T00:00:00"/>
    <s v="23rd July,2019"/>
    <d v="2019-07-23T00:00:00"/>
    <s v="Gituto Francis Wandeto"/>
    <s v="Male"/>
    <s v="3129911"/>
    <s v="0722318590"/>
    <s v="722318590"/>
    <s v=""/>
    <s v="715437558"/>
    <n v="37.273521000000002"/>
    <n v="-0.43568899999999999"/>
    <s v="Kirinyaga"/>
    <s v="Kerugoya/Kutus"/>
    <s v="Mbeti"/>
    <s v="Kianjogu"/>
    <x v="2"/>
    <s v="Laban Mwaniki"/>
    <s v="Laban Mwaniki"/>
    <s v=""/>
    <s v="Informal Business"/>
    <s v="KENBIM"/>
  </r>
  <r>
    <s v="VPA6"/>
    <s v="KE-THA-1907-25708"/>
    <x v="1"/>
    <s v=""/>
    <s v="23rd May,2019"/>
    <d v="2019-05-23T00:00:00"/>
    <s v="10th July,2019"/>
    <d v="2019-07-10T00:00:00"/>
    <s v="Kaari Kiruja Caroline"/>
    <s v="Female"/>
    <s v="255301"/>
    <s v="254722452677"/>
    <s v="722452677"/>
    <s v=""/>
    <s v="722452677"/>
    <n v="37.687851999999999"/>
    <n v="-0.239232"/>
    <s v="Tharaka-Nithi"/>
    <s v="Maara"/>
    <s v="Kariakomo"/>
    <s v="Ithai"/>
    <x v="2"/>
    <s v="Gilbert Mugendi"/>
    <s v="Gilbert Mugendi"/>
    <s v="720829834"/>
    <s v="Informal Business"/>
    <s v="MKD"/>
  </r>
  <r>
    <s v="VPA6"/>
    <s v="KE-KIS-1904-26351"/>
    <x v="1"/>
    <s v=""/>
    <s v="20th November,2018"/>
    <d v="2018-11-20T00:00:00"/>
    <s v="1st April,2019"/>
    <d v="2019-04-01T00:00:00"/>
    <s v="Joseph Odhiambo Owino"/>
    <s v="Male"/>
    <s v="21740823"/>
    <s v="722112219"/>
    <s v="722112219"/>
    <s v=""/>
    <s v="722112219"/>
    <n v="35.036917000000003"/>
    <n v="-0.14155499999999999"/>
    <s v="Kisumu"/>
    <s v="Nyando"/>
    <s v="Nyando"/>
    <s v="Ogwedhi"/>
    <x v="0"/>
    <s v="Laban Okeyo"/>
    <s v="Kbp Trainees"/>
    <s v="725138950"/>
    <s v="Informal Business"/>
    <s v="MKD"/>
  </r>
  <r>
    <s v="VPA6"/>
    <s v="KE-MUR-1907-27163"/>
    <x v="1"/>
    <s v=""/>
    <s v="29th June,2019"/>
    <d v="2019-06-29T00:00:00"/>
    <s v="27th July,2019"/>
    <d v="2019-07-27T00:00:00"/>
    <s v="Njihia James Mwangi"/>
    <s v="Male"/>
    <s v="2010048"/>
    <s v="254722309664"/>
    <s v="722309664"/>
    <s v=""/>
    <s v="722596970"/>
    <n v="36.932228000000002"/>
    <n v="-0.85712200000000005"/>
    <s v="Murang'a"/>
    <s v="Kandara"/>
    <s v="Mungaria"/>
    <s v="Kimatheri"/>
    <x v="3"/>
    <s v="Washington Mwangi"/>
    <s v="Washington Mwangi Muinuki"/>
    <s v="725344246"/>
    <s v="Informal Business"/>
    <s v="KENBIM"/>
  </r>
  <r>
    <s v="VPA6"/>
    <s v="KE-MUR-1906-27162"/>
    <x v="1"/>
    <s v=""/>
    <s v="29th April,2019"/>
    <d v="2019-04-29T00:00:00"/>
    <s v="10th June,2019"/>
    <d v="2019-06-10T00:00:00"/>
    <s v="Mwangi Josphat Maina"/>
    <s v="Male"/>
    <s v="99999"/>
    <s v="0727316079"/>
    <s v="727316079"/>
    <s v=""/>
    <s v="707513448"/>
    <n v="37.099088000000002"/>
    <n v="-0.75793600000000005"/>
    <s v="Murang'a"/>
    <s v="Kahuro"/>
    <s v="Gatundu"/>
    <s v="Muchunguca"/>
    <x v="0"/>
    <s v="Geoffrey Ndua Mbugua"/>
    <s v="Geoffrey Ndua"/>
    <s v="724608147"/>
    <s v="Informal Business"/>
    <s v="KENBIM"/>
  </r>
  <r>
    <s v="VPA6"/>
    <s v="KE-NAK-1907-27655"/>
    <x v="1"/>
    <s v=""/>
    <s v="15th July,2019"/>
    <d v="2019-07-15T00:00:00"/>
    <s v="27th July,2019"/>
    <d v="2019-07-27T00:00:00"/>
    <s v="Martha Ngure Ndinda"/>
    <s v="Female"/>
    <s v="2397262"/>
    <s v="254722955561"/>
    <s v="2.55E+11"/>
    <s v=""/>
    <s v=""/>
    <n v="36.148409999999998"/>
    <n v="-0.22425999999999999"/>
    <s v="Nakuru"/>
    <s v="Nakuru Town"/>
    <s v="Maili Sita"/>
    <s v="Kwa Amos"/>
    <x v="2"/>
    <s v="Peter Mutanga"/>
    <s v="Peter Mutang'a Goko"/>
    <s v="723421713"/>
    <s v="Informal Business"/>
    <s v="KENBIM"/>
  </r>
  <r>
    <s v="VPA6"/>
    <s v="KE-KIR-1907-27148"/>
    <x v="1"/>
    <s v=""/>
    <s v="26th April,2019"/>
    <d v="2019-04-26T00:00:00"/>
    <s v="26th July,2019"/>
    <d v="2019-07-26T00:00:00"/>
    <s v="Kabaya Charles Maina"/>
    <s v="Male"/>
    <s v="9717188"/>
    <s v="0721435407"/>
    <s v="721435407"/>
    <s v=""/>
    <s v="726971773"/>
    <n v="37.238196000000002"/>
    <n v="-0.55152599999999996"/>
    <s v="Kirinyaga"/>
    <s v="Sagana"/>
    <s v="Gitako"/>
    <s v="Baricho"/>
    <x v="3"/>
    <s v="Nicholas Kimenyi"/>
    <s v="Nicholas Gichura Kimenyi"/>
    <s v=""/>
    <s v="Informal Business"/>
    <s v="MKD"/>
  </r>
  <r>
    <s v="VPA6"/>
    <s v="KE-KIR-1904-27142"/>
    <x v="1"/>
    <s v=""/>
    <s v="15th February,2019"/>
    <d v="2019-02-15T00:00:00"/>
    <s v="6th April,2019"/>
    <d v="2019-04-06T00:00:00"/>
    <s v="Eliud Naftary Mwangi"/>
    <s v="Male"/>
    <s v="1012779"/>
    <s v="254722221901"/>
    <s v="2.55E+11"/>
    <s v=""/>
    <s v="2.55E+11"/>
    <n v="37.189706000000001"/>
    <n v="-0.57447000000000004"/>
    <s v="Kirinyaga"/>
    <s v="Sagana"/>
    <s v="Ndia"/>
    <s v="Nyamuge"/>
    <x v="1"/>
    <s v="Zablon Kimindio Kibara"/>
    <s v="Zablon Kimindo Kibara"/>
    <s v="726350010"/>
    <s v="Informal Business"/>
    <s v="MKD"/>
  </r>
  <r>
    <s v="VPA6"/>
    <s v="KE-NAN-1908-25652"/>
    <x v="1"/>
    <s v=""/>
    <s v="2nd July,2019"/>
    <d v="2019-07-02T00:00:00"/>
    <s v="4th August,2019"/>
    <d v="2019-08-04T00:00:00"/>
    <s v="Birgen Margaret"/>
    <s v="Female"/>
    <s v="28925956"/>
    <s v="0725271966"/>
    <s v="725271966"/>
    <s v=""/>
    <s v="733606473"/>
    <n v="35.150987999999998"/>
    <n v="0.3271"/>
    <s v="Nandi"/>
    <s v="Tinderet"/>
    <s v="Tebeson"/>
    <s v="Tebeson"/>
    <x v="3"/>
    <s v="John Bett"/>
    <s v="John Bett"/>
    <s v="727402779"/>
    <s v="Informal Business"/>
    <s v="MKD"/>
  </r>
  <r>
    <s v="VPA6"/>
    <s v="KE-KIA-1908-26804"/>
    <x v="1"/>
    <s v=""/>
    <s v="5th August,2019"/>
    <d v="2019-08-05T00:00:00"/>
    <s v="5th August,2019"/>
    <d v="2019-08-05T00:00:00"/>
    <s v="Kimani Stanley Kiaria"/>
    <s v="Male"/>
    <s v="795077"/>
    <s v="254720124276"/>
    <s v="2.55E+11"/>
    <s v=""/>
    <s v="2.55E+11"/>
    <n v="36.848424999999999"/>
    <n v="-0.95336799999999999"/>
    <s v="Kiambu"/>
    <s v="Gatundu South"/>
    <s v="Ruburi"/>
    <s v="Mbogoro"/>
    <x v="1"/>
    <s v="Maurice Kinuthia Wangui"/>
    <s v="Maurice Kinuthia Wangui"/>
    <s v="713376894"/>
    <s v="Informal Business"/>
    <s v="KENBIM"/>
  </r>
  <r>
    <s v="VPA6"/>
    <s v="KE-NAN-1908-25649"/>
    <x v="1"/>
    <s v=""/>
    <s v="23rd March,2019"/>
    <d v="2019-03-23T00:00:00"/>
    <s v="7th August,2019"/>
    <d v="2019-08-07T00:00:00"/>
    <s v="Alice Mutai Jeptoo"/>
    <s v="Female"/>
    <s v="28708535"/>
    <s v="254717898223"/>
    <s v="2.55E+11"/>
    <s v=""/>
    <s v="2.55E+11"/>
    <n v="35.283692000000002"/>
    <n v="6.3591999999999996E-2"/>
    <s v="Nandi"/>
    <s v="Tinderet"/>
    <s v="Songhor/Soba"/>
    <s v="Setek"/>
    <x v="7"/>
    <s v="Purity Chepkosgei"/>
    <s v="Purity Chepkosgei"/>
    <s v="712068557"/>
    <s v="Informal Business"/>
    <s v="MKD"/>
  </r>
  <r>
    <s v="VPA6"/>
    <s v="KE-KAJ-1906-28717"/>
    <x v="0"/>
    <s v="Grievance"/>
    <s v="13th May,2019"/>
    <d v="2019-05-13T00:00:00"/>
    <s v="28th June,2019"/>
    <d v="2019-06-28T00:00:00"/>
    <s v="Lesinet Kennedy"/>
    <s v="Male"/>
    <s v="99999"/>
    <s v="728852515"/>
    <s v="2.55E+11"/>
    <s v=""/>
    <s v=""/>
    <n v="37.464167000000003"/>
    <n v="-2.919683"/>
    <s v="Kajiado"/>
    <s v="Loitokitok"/>
    <s v="Loitokitok"/>
    <s v="Rongai"/>
    <x v="0"/>
    <s v="Justus Inyasi Makipa"/>
    <s v="Justus Inyasi Makipa"/>
    <s v="726850906"/>
    <s v="Informal Business"/>
    <s v="KENBIM"/>
  </r>
  <r>
    <s v="VPA6"/>
    <s v="KE-MAK-1908-27788"/>
    <x v="1"/>
    <s v=""/>
    <s v="11th August,2019"/>
    <d v="2019-08-11T00:00:00"/>
    <s v="11th August,2019"/>
    <d v="2019-08-11T00:00:00"/>
    <s v="Mutava Cosmus Mutinda"/>
    <s v="Male"/>
    <s v="99999"/>
    <s v="254722713129"/>
    <s v="2.55E+11"/>
    <s v=""/>
    <s v="2.55E+11"/>
    <n v="37.626187000000002"/>
    <n v="-1.7823359999999999"/>
    <s v="Makueni"/>
    <s v="Mbooni"/>
    <s v="Mbimbini"/>
    <s v="Uviluni"/>
    <x v="1"/>
    <s v="John Chege Nyingi"/>
    <s v="John Chege Nyingi"/>
    <s v="723321416"/>
    <s v="Informal Business"/>
    <s v="KENBIM"/>
  </r>
  <r>
    <s v="VPA6"/>
    <s v="KE-KAJ-1905-27860"/>
    <x v="0"/>
    <s v="Grievance"/>
    <s v="28th March,2019"/>
    <d v="2019-03-28T00:00:00"/>
    <s v="15th May,2019"/>
    <d v="2019-05-15T00:00:00"/>
    <s v="Kuruta Bernard"/>
    <s v="Male"/>
    <s v="99999"/>
    <s v="254727825935"/>
    <s v="2.55E+11"/>
    <s v=""/>
    <s v=""/>
    <n v="37.582841999999999"/>
    <n v="-2.9020250000000001"/>
    <s v="Kajiado"/>
    <s v="Loitokitok"/>
    <s v="Loitokitok"/>
    <s v="Inkisanjani"/>
    <x v="1"/>
    <s v="Justus Inyasi Makipa"/>
    <s v="Justus Inyasi Makipa"/>
    <s v="726850906"/>
    <s v="Informal Business"/>
    <s v="KENBIM"/>
  </r>
  <r>
    <s v="VPA6"/>
    <s v="KE-KIA-1908-26823"/>
    <x v="1"/>
    <s v=""/>
    <s v="12th August,2019"/>
    <d v="2019-08-12T00:00:00"/>
    <s v="12th August,2019"/>
    <d v="2019-08-12T00:00:00"/>
    <s v="Kamau David"/>
    <s v="Male"/>
    <s v="32003071"/>
    <s v="254722464152"/>
    <s v="2.55E+11"/>
    <s v=""/>
    <s v=""/>
    <n v="37.043734999999998"/>
    <n v="-1.03894"/>
    <s v="Kiambu"/>
    <s v="Thika West"/>
    <s v="Thika"/>
    <s v="Ngoigwa"/>
    <x v="1"/>
    <s v="Maurice Kinuthia Wangui"/>
    <s v="Maurice Kinuthia Wangui"/>
    <s v="713376894"/>
    <s v="Informal Business"/>
    <s v="KENBIM"/>
  </r>
  <r>
    <s v="VPA6"/>
    <s v="KE-KIA-1907-27639"/>
    <x v="1"/>
    <s v=""/>
    <s v="14th July,2019"/>
    <d v="2019-07-14T00:00:00"/>
    <s v="27th July,2019"/>
    <d v="2019-07-27T00:00:00"/>
    <s v="Gachiengo Dancan"/>
    <s v="Male"/>
    <s v="99999"/>
    <s v="254721751600"/>
    <s v="2.55E+11"/>
    <s v=""/>
    <s v=""/>
    <n v="36.841819000000001"/>
    <n v="-1.157713"/>
    <s v="Kiambu"/>
    <s v="Kiambu"/>
    <s v="Riabai"/>
    <s v="Raibai"/>
    <x v="1"/>
    <s v="Geoffrey Ndua Mbugua"/>
    <s v="Simon Mbocua"/>
    <s v="7267647443"/>
    <s v="Informal Business"/>
    <s v="KENBIM"/>
  </r>
  <r>
    <s v="VPA6"/>
    <s v="KE-KIA-1907-27638"/>
    <x v="1"/>
    <s v=""/>
    <s v="13th July,2019"/>
    <d v="2019-07-13T00:00:00"/>
    <s v="25th July,2019"/>
    <d v="2019-07-25T00:00:00"/>
    <s v="Thiga Joseph Mburu"/>
    <s v="Female"/>
    <s v="30014560"/>
    <s v="254722883762"/>
    <s v="2.55E+11"/>
    <s v=""/>
    <s v="2.55E+11"/>
    <n v="36.674084000000001"/>
    <n v="-1.2025239999999999"/>
    <s v="Kiambu"/>
    <s v="Kikuyu"/>
    <s v="Muguga"/>
    <s v="Universal"/>
    <x v="2"/>
    <s v="Blue Frame"/>
    <s v="Willy Kauni"/>
    <s v="726841650"/>
    <s v="Informal Business"/>
    <s v="MKD"/>
  </r>
  <r>
    <s v="VPA6"/>
    <s v="KE-KAJ-1908-28716"/>
    <x v="1"/>
    <s v=""/>
    <s v="14th July,2019"/>
    <d v="2019-07-14T00:00:00"/>
    <s v="8th August,2019"/>
    <d v="2019-08-08T00:00:00"/>
    <s v="Agatha Kiilu"/>
    <s v="Female"/>
    <s v="99999"/>
    <s v="719534703"/>
    <s v="719534703"/>
    <s v=""/>
    <s v=""/>
    <n v="37.117274000000002"/>
    <n v="-2.065226"/>
    <s v="Kajiado"/>
    <s v="Kajiado East"/>
    <s v="Mashuuru"/>
    <s v="Entepesi"/>
    <x v="2"/>
    <s v="Mulonzya Mwanthi"/>
    <s v="Emmanuel Mulonzya Kitui"/>
    <s v="714999851"/>
    <s v="Informal Business"/>
    <s v="KENBIM"/>
  </r>
  <r>
    <s v="VPA6"/>
    <s v="KE-KIR-1908-0"/>
    <x v="0"/>
    <s v="Non Compliant"/>
    <s v="15th May,2019"/>
    <d v="2019-05-15T00:00:00"/>
    <s v="15th August,2019"/>
    <d v="2019-08-15T00:00:00"/>
    <s v="Githae Antony Munene."/>
    <s v="Male"/>
    <s v="99999"/>
    <s v="254722587108"/>
    <s v="2.55E+11"/>
    <s v=""/>
    <s v="2.55E+11"/>
    <n v="37.243440999999997"/>
    <n v="-0.57377800000000001"/>
    <s v="Kirinyaga"/>
    <s v="Sagana"/>
    <s v="Mwerua"/>
    <s v="Baricho"/>
    <x v="3"/>
    <s v="Nicholas Kimenyi"/>
    <s v="Nicholas Gichura Kimenyi"/>
    <s v=""/>
    <s v="Informal Business"/>
    <s v="MKD"/>
  </r>
  <r>
    <s v="VPA6"/>
    <s v="KE-MUR-1907-27164"/>
    <x v="1"/>
    <s v=""/>
    <s v="3rd June,2019"/>
    <d v="2019-06-03T00:00:00"/>
    <s v="27th July,2019"/>
    <d v="2019-07-27T00:00:00"/>
    <s v="Nganga John Kamau"/>
    <s v="Male"/>
    <s v="14727571"/>
    <s v="254728459369"/>
    <s v="728459369"/>
    <s v=""/>
    <s v="715062059"/>
    <n v="36.937710000000003"/>
    <n v="-0.85046699999999997"/>
    <s v="Murang'a"/>
    <s v="Kandara"/>
    <s v="Kandara"/>
    <s v="Mukangu"/>
    <x v="1"/>
    <s v="Washington Mwangi"/>
    <s v="Washington Mwangi Muinuki"/>
    <s v="725344246"/>
    <s v="Informal Business"/>
    <s v="KENBIM"/>
  </r>
  <r>
    <s v="VPA6"/>
    <s v="KE-KER-1908-25315"/>
    <x v="1"/>
    <s v=""/>
    <s v="16th May,2019"/>
    <d v="2019-05-16T00:00:00"/>
    <s v="17th August,2019"/>
    <d v="2019-08-17T00:00:00"/>
    <s v="Rotich Simon"/>
    <s v="Male"/>
    <s v="24141987"/>
    <s v="254720469425"/>
    <s v="720469425"/>
    <s v=""/>
    <s v=""/>
    <n v="35.186366"/>
    <n v="-0.544516"/>
    <s v="Kericho"/>
    <s v="Bureti"/>
    <s v="Kusumek"/>
    <s v="Kapsenetwet"/>
    <x v="15"/>
    <s v="Philip Kurgat"/>
    <s v="Kurgat"/>
    <s v="726616639"/>
    <s v="Informal Business"/>
    <s v="MKD"/>
  </r>
  <r>
    <s v="VPA6"/>
    <s v="KE-KIA-1908-27640"/>
    <x v="1"/>
    <s v=""/>
    <s v="29th July,2019"/>
    <d v="2019-07-29T00:00:00"/>
    <s v="8th August,2019"/>
    <d v="2019-08-08T00:00:00"/>
    <s v="Gachumi Virginia Wanjiru"/>
    <s v="Female"/>
    <s v="4326723"/>
    <s v="254713870384"/>
    <s v="2.55E+11"/>
    <s v=""/>
    <s v="2.55E+11"/>
    <n v="36.818570000000001"/>
    <n v="-0.98091300000000003"/>
    <s v="Kiambu"/>
    <s v="Gatundu South"/>
    <s v="Gatundu"/>
    <s v="Gatahi"/>
    <x v="2"/>
    <s v="Geoffrey K Gitau"/>
    <s v="Geoffrey K Gitau"/>
    <s v="714881763"/>
    <s v="Informal Business"/>
    <s v="KENBIM"/>
  </r>
  <r>
    <s v="VPA6"/>
    <s v="KE-KIR-1908-25414"/>
    <x v="1"/>
    <s v=""/>
    <s v="17th July,2019"/>
    <d v="2019-07-17T00:00:00"/>
    <s v="17th August,2019"/>
    <d v="2019-08-17T00:00:00"/>
    <s v="Muthii Catherine Wanjira"/>
    <s v="Female"/>
    <s v="99999"/>
    <s v="722478129"/>
    <s v="2.55E+11"/>
    <s v=""/>
    <s v=""/>
    <n v="37.244067000000001"/>
    <n v="-0.51484200000000002"/>
    <s v="Kirinyaga"/>
    <s v="Kerugoya/Kutus"/>
    <s v="Mutira South"/>
    <s v="Giagitogo"/>
    <x v="3"/>
    <s v="Eric Muthii Mugo"/>
    <s v="Eric Muthii Mugo"/>
    <s v=""/>
    <s v="Informal Business"/>
    <s v="KENBIM"/>
  </r>
  <r>
    <s v="VPA6"/>
    <s v="KE-NAN-1908-25182"/>
    <x v="1"/>
    <s v=""/>
    <s v="8th July,2019"/>
    <d v="2019-07-08T00:00:00"/>
    <s v="19th August,2019"/>
    <d v="2019-08-19T00:00:00"/>
    <s v="Korir Joseph"/>
    <s v="Male"/>
    <s v="14692511"/>
    <s v="254725264405"/>
    <s v="2.55E+11"/>
    <s v=""/>
    <s v="2.55E+11"/>
    <n v="35.146991999999997"/>
    <n v="0.15583"/>
    <s v="Nandi"/>
    <s v="Nandi Central"/>
    <s v="Kipsigak"/>
    <s v="Kerugo"/>
    <x v="2"/>
    <s v="John Bett"/>
    <s v="John Bett"/>
    <s v="727402779"/>
    <s v="Informal Business"/>
    <s v="MKD"/>
  </r>
  <r>
    <s v="VPA6"/>
    <s v="KE-TAI-1908-25721"/>
    <x v="1"/>
    <s v=""/>
    <s v="20th May,2019"/>
    <d v="2019-05-20T00:00:00"/>
    <s v="21st August,2019"/>
    <d v="2019-08-21T00:00:00"/>
    <s v="Mcharo Darius Mwashigadi"/>
    <s v="Male"/>
    <s v="5809635"/>
    <s v="254722684747"/>
    <s v="2.55E+11"/>
    <s v=""/>
    <s v="2.55E+11"/>
    <n v="38.318243000000002"/>
    <n v="-3.4944600000000001"/>
    <s v="Taita/Taveta"/>
    <s v="Mwatate"/>
    <s v="Mwachabo"/>
    <s v="Kighala"/>
    <x v="2"/>
    <s v="Stephen Nyange"/>
    <s v="Stephen Nyange"/>
    <s v="254710865305"/>
    <s v="Informal Business"/>
    <s v="KENBIM"/>
  </r>
  <r>
    <s v="VPA6"/>
    <s v="KE-TAI-1908-25722"/>
    <x v="1"/>
    <s v=""/>
    <s v="21st June,2019"/>
    <d v="2019-06-21T00:00:00"/>
    <s v="21st August,2019"/>
    <d v="2019-08-21T00:00:00"/>
    <s v="Mwakishiki Mercy Sanguli"/>
    <s v="Female"/>
    <s v="10843691"/>
    <s v="254723437699"/>
    <s v="2.55E+11"/>
    <s v=""/>
    <s v=""/>
    <n v="38.563043"/>
    <n v="-3.392792"/>
    <s v="Taita/Taveta"/>
    <s v="Mwatate"/>
    <s v="Kidaya Ngerenyi"/>
    <s v="Solome"/>
    <x v="3"/>
    <s v="Stephen Nyange"/>
    <s v="Stephen Nyange"/>
    <s v="710865305"/>
    <s v="Informal Business"/>
    <s v="KENBIM"/>
  </r>
  <r>
    <s v="VPA6"/>
    <s v="KE-KIR-1908-25413"/>
    <x v="1"/>
    <s v=""/>
    <s v="21st June,2019"/>
    <d v="2019-06-21T00:00:00"/>
    <s v="21st August,2019"/>
    <d v="2019-08-21T00:00:00"/>
    <s v="Kaguchi James Mwangi"/>
    <s v="Male"/>
    <s v="99999"/>
    <s v="254727487412"/>
    <s v="2.55E+11"/>
    <s v=""/>
    <s v="2.55E+11"/>
    <n v="37.228288999999997"/>
    <n v="-0.55464800000000003"/>
    <s v="Kirinyaga"/>
    <s v="Sagana"/>
    <s v="Mukure"/>
    <s v="Thiguku"/>
    <x v="3"/>
    <s v="Nicholas Kimenyi"/>
    <s v="Nicholas Gichura Kimenyi"/>
    <s v=""/>
    <s v="Informal Business"/>
    <s v="MKD"/>
  </r>
  <r>
    <s v="VPA6"/>
    <s v="KE-KIR-1908-25412"/>
    <x v="1"/>
    <s v=""/>
    <s v="21st June,2019"/>
    <d v="2019-06-21T00:00:00"/>
    <s v="21st August,2019"/>
    <d v="2019-08-21T00:00:00"/>
    <s v="Gichira Harrison Mureithi"/>
    <s v="Male"/>
    <s v="231569"/>
    <s v="0728450107"/>
    <s v="728450107"/>
    <s v=""/>
    <s v="722284172"/>
    <n v="37.236545999999997"/>
    <n v="-0.57391199999999998"/>
    <s v="Kirinyaga"/>
    <s v="Sagana"/>
    <s v="Mwerua"/>
    <s v="Kibate"/>
    <x v="3"/>
    <s v="Nicholas Kimenyi"/>
    <s v="Nicholas Gichura Kimenyi"/>
    <s v=""/>
    <s v="Informal Business"/>
    <s v="MKD"/>
  </r>
  <r>
    <s v="VPA6"/>
    <s v="KE-KER-1907-25363"/>
    <x v="1"/>
    <s v=""/>
    <s v="2nd April,2019"/>
    <d v="2019-04-02T00:00:00"/>
    <s v="20th July,2019"/>
    <d v="2019-07-20T00:00:00"/>
    <s v="Siongok Elizabeth Cherop"/>
    <s v="Female"/>
    <s v="7627188"/>
    <s v="254723901539"/>
    <s v="2.55E+11"/>
    <s v=""/>
    <s v=""/>
    <n v="35.388944000000002"/>
    <n v="-0.13242100000000001"/>
    <s v="Kericho"/>
    <s v="Kipkelion West"/>
    <s v="Kipteris"/>
    <s v="Kimugul"/>
    <x v="7"/>
    <s v="Benjamin Cheruiyot"/>
    <s v="Null"/>
    <s v=""/>
    <s v="Informal Business"/>
    <s v="MKD"/>
  </r>
  <r>
    <s v="VPA6"/>
    <s v="KE-KER-1906-25355"/>
    <x v="1"/>
    <s v=""/>
    <s v="30th November,2018"/>
    <d v="2018-11-30T00:00:00"/>
    <s v="15th June,2019"/>
    <d v="2019-06-15T00:00:00"/>
    <s v="Leah Sigei Cherotich"/>
    <s v="Female"/>
    <s v="21209795"/>
    <s v="254796257733"/>
    <s v="2.55E+11"/>
    <s v=""/>
    <s v=""/>
    <n v="35.385299000000003"/>
    <n v="-0.13595599999999999"/>
    <s v="Kericho"/>
    <s v="Kipkelion West"/>
    <s v="Kipteris"/>
    <s v="Kabngetuny"/>
    <x v="7"/>
    <s v="Benard Kirui"/>
    <s v="Benard Kirui"/>
    <s v=""/>
    <s v="Informal Business"/>
    <s v="MKD"/>
  </r>
  <r>
    <s v="VPA6"/>
    <s v="KE-KER-1907-25316"/>
    <x v="1"/>
    <s v=""/>
    <s v="28th August,2018"/>
    <d v="2018-08-28T00:00:00"/>
    <s v="25th July,2019"/>
    <d v="2019-07-25T00:00:00"/>
    <s v="Chelangat Mirriam"/>
    <s v="Female"/>
    <s v="20352620"/>
    <s v="254708009002"/>
    <s v="2.55E+11"/>
    <s v=""/>
    <s v="2.55E+11"/>
    <n v="35.387787000000003"/>
    <n v="-0.11973399999999999"/>
    <s v="Kericho"/>
    <s v="Kipkelion West"/>
    <s v="Kipteris"/>
    <s v="Kimugul"/>
    <x v="7"/>
    <s v="Geoffrey  Chumba"/>
    <s v="Geoffrey Chumba"/>
    <s v="727673784"/>
    <s v="Informal Business"/>
    <s v="MKD"/>
  </r>
  <r>
    <s v="VPA6"/>
    <s v="KE-KER-1908-25366"/>
    <x v="1"/>
    <s v=""/>
    <s v="24th March,2019"/>
    <d v="2019-03-24T00:00:00"/>
    <s v="10th August,2019"/>
    <d v="2019-08-10T00:00:00"/>
    <s v="Chebet Mercy"/>
    <s v="Female"/>
    <s v="25990951"/>
    <s v="254727790108"/>
    <s v="2.55E+11"/>
    <s v=""/>
    <s v=""/>
    <n v="35.388261"/>
    <n v="-0.11945600000000001"/>
    <s v="Kericho"/>
    <s v="Kipkelion West"/>
    <s v="Kipteris"/>
    <s v="Kimugul"/>
    <x v="7"/>
    <s v="Benjamin Cheruiyot"/>
    <s v="Benjamin Cheruiyot"/>
    <s v="710651470"/>
    <s v="Informal Business"/>
    <s v="MKD"/>
  </r>
  <r>
    <s v="VPA6"/>
    <s v="KE-KER-1906-24846"/>
    <x v="1"/>
    <s v=""/>
    <s v="23rd August,2018"/>
    <d v="2018-08-23T00:00:00"/>
    <s v="22nd June,2019"/>
    <d v="2019-06-22T00:00:00"/>
    <s v="Cherotich Bensive"/>
    <s v="Female"/>
    <s v="32508032"/>
    <s v="254726962798"/>
    <s v="2.55E+11"/>
    <s v=""/>
    <s v=""/>
    <n v="35.379688000000002"/>
    <n v="-0.14979200000000001"/>
    <s v="Kericho"/>
    <s v="Kipkelion West"/>
    <s v="Kipteris"/>
    <s v="Kolonget"/>
    <x v="7"/>
    <s v="Geoffrey  Chumba"/>
    <s v="Geoffrey Chumba"/>
    <s v="727673784"/>
    <s v="Informal Business"/>
    <s v="MKD"/>
  </r>
  <r>
    <s v="VPA6"/>
    <s v="KE-KER-1905-25317"/>
    <x v="1"/>
    <s v=""/>
    <s v="21st August,2018"/>
    <d v="2018-08-21T00:00:00"/>
    <s v="3rd May,2019"/>
    <d v="2019-05-03T00:00:00"/>
    <s v="Rono Sarah Chepngeno"/>
    <s v="Female"/>
    <s v="1771510"/>
    <s v="254729678731"/>
    <s v="2.55E+11"/>
    <s v=""/>
    <s v=""/>
    <n v="35.379505000000002"/>
    <n v="-0.149508"/>
    <s v="Kericho"/>
    <s v="Kipkelion West"/>
    <s v="Kipteris"/>
    <s v="Kolonget"/>
    <x v="7"/>
    <s v="Geoffrey  Chumba"/>
    <s v="Null"/>
    <s v=""/>
    <s v="Informal Business"/>
    <s v="MKD"/>
  </r>
  <r>
    <s v="VPA6"/>
    <s v="KE-NAN-1909-25648"/>
    <x v="0"/>
    <s v="Non Compliant"/>
    <s v="20th April,2019"/>
    <d v="2019-04-20T00:00:00"/>
    <s v="24th September,2019"/>
    <d v="2019-09-24T00:00:00"/>
    <s v="Chemaiyo Magdaline"/>
    <s v="Male"/>
    <s v="10445404"/>
    <s v="254729333034"/>
    <s v="2.55E+11"/>
    <s v=""/>
    <s v="2.55E+11"/>
    <n v="35.266446999999999"/>
    <n v="6.9355E-2"/>
    <s v="Nandi"/>
    <s v="Tinderet"/>
    <s v="Chepkunyuk"/>
    <s v="Cheptabach"/>
    <x v="7"/>
    <s v="Simion Kiprop"/>
    <s v="Luke Kirwa"/>
    <s v=""/>
    <s v="Informal Business"/>
    <s v="MKD"/>
  </r>
  <r>
    <s v="VPA6"/>
    <s v="KE-NAN-1908-25183"/>
    <x v="1"/>
    <s v=""/>
    <s v="20th May,2019"/>
    <d v="2019-05-20T00:00:00"/>
    <s v="25th August,2019"/>
    <d v="2019-08-25T00:00:00"/>
    <s v="Kamintho Leah"/>
    <s v="Female"/>
    <s v="9159129"/>
    <s v="254729553105"/>
    <s v="2.55E+11"/>
    <s v=""/>
    <s v="2.55E+11"/>
    <n v="35.282685000000001"/>
    <n v="6.5242999999999995E-2"/>
    <s v="Nandi"/>
    <s v="Tinderet"/>
    <s v="Kabirer"/>
    <s v="Setek"/>
    <x v="7"/>
    <s v="John Bett"/>
    <s v="John Bett"/>
    <s v="727402779"/>
    <s v="Informal Business"/>
    <s v="MKD"/>
  </r>
  <r>
    <s v="VPA6"/>
    <s v="KE-EMB-1908-25407"/>
    <x v="1"/>
    <s v=""/>
    <s v="22nd July,2019"/>
    <d v="2019-07-22T00:00:00"/>
    <s v="22nd August,2019"/>
    <d v="2019-08-22T00:00:00"/>
    <s v="Muriithi Jeniffer Waitthira"/>
    <s v="Male"/>
    <s v="99999"/>
    <s v="713984689"/>
    <s v="713984689"/>
    <s v=""/>
    <s v=""/>
    <n v="37.469172999999998"/>
    <n v="-0.47521000000000002"/>
    <s v="Embu"/>
    <s v="Manyatta"/>
    <s v="Mutunduri"/>
    <s v="Rianjagi"/>
    <x v="2"/>
    <s v="Peter Kivuti"/>
    <s v="Peter Kivuti"/>
    <s v=""/>
    <s v="Informal Business"/>
    <s v="KENBIM"/>
  </r>
  <r>
    <s v="VPA6"/>
    <s v="KE-KER-1907-25365"/>
    <x v="1"/>
    <s v=""/>
    <s v="13th March,2019"/>
    <d v="2019-03-13T00:00:00"/>
    <s v="4th July,2019"/>
    <d v="2019-07-04T00:00:00"/>
    <s v="Kogo Sarah Chesang"/>
    <s v="Female"/>
    <s v="20223079"/>
    <s v="0799744899"/>
    <s v="799744899"/>
    <s v=""/>
    <s v=""/>
    <n v="35.385114999999999"/>
    <n v="-0.13960800000000001"/>
    <s v="Kericho"/>
    <s v="Kipkelion West"/>
    <s v="Kipteris"/>
    <s v="Kabngetuny"/>
    <x v="7"/>
    <s v="Geoffrey  Chumba"/>
    <s v="Null"/>
    <s v=""/>
    <s v="Informal Business"/>
    <s v="MKD"/>
  </r>
  <r>
    <s v="VPA6"/>
    <s v="KE-KER-1908-24849"/>
    <x v="1"/>
    <s v=""/>
    <s v="25th December,2018"/>
    <d v="2018-12-25T00:00:00"/>
    <s v="3rd August,2019"/>
    <d v="2019-08-03T00:00:00"/>
    <s v="Everline Chepngetich"/>
    <s v="Female"/>
    <s v="21454227"/>
    <s v="254715859421"/>
    <s v="715859421"/>
    <s v=""/>
    <s v=""/>
    <n v="35.383282000000001"/>
    <n v="-0.10899300000000001"/>
    <s v="Kericho"/>
    <s v="Kipkelion West"/>
    <s v="Kipteris"/>
    <s v="Korosyot"/>
    <x v="7"/>
    <s v="Aron Cheruiyot"/>
    <s v="Aaron Cheruiyot"/>
    <s v="728771116"/>
    <s v="Informal Business"/>
    <s v="MKD"/>
  </r>
  <r>
    <s v="VPA6"/>
    <s v="KE-KER-1907-24850"/>
    <x v="1"/>
    <s v=""/>
    <s v="22nd January,2019"/>
    <d v="2019-01-22T00:00:00"/>
    <s v="18th July,2019"/>
    <d v="2019-07-18T00:00:00"/>
    <s v="Martha Bor"/>
    <s v="Female"/>
    <s v="4753774"/>
    <s v="254715984853"/>
    <s v="2.55E+11"/>
    <s v=""/>
    <s v=""/>
    <n v="35.384220999999997"/>
    <n v="-0.105557"/>
    <s v="Kericho"/>
    <s v="Kipkelion West"/>
    <s v="Kipteris"/>
    <s v="Korosyot"/>
    <x v="7"/>
    <s v="Aron Cheruiyot"/>
    <s v="Aaron Cheruiyot"/>
    <s v="728771116"/>
    <s v="Informal Business"/>
    <s v="MKD"/>
  </r>
  <r>
    <s v="VPA6"/>
    <s v="KE-KER-1907-24847"/>
    <x v="2"/>
    <s v="Abandoned"/>
    <s v="23rd August,2018"/>
    <d v="2018-08-23T00:00:00"/>
    <s v="15th July,2019"/>
    <d v="2019-07-15T00:00:00"/>
    <s v="Sharon Chepkirui"/>
    <s v="Female"/>
    <s v="29915179"/>
    <s v="0715547805"/>
    <s v="715547805"/>
    <s v=""/>
    <s v=""/>
    <n v="35.380267000000003"/>
    <n v="-0.120501"/>
    <s v="Kericho"/>
    <s v="Kipkelion West"/>
    <s v="Kipteris"/>
    <s v="Magire"/>
    <x v="7"/>
    <s v="Aron Cheruiyot"/>
    <s v="Aron"/>
    <s v="728771116"/>
    <s v="Informal Business"/>
    <s v="MKD"/>
  </r>
  <r>
    <s v="VPA6"/>
    <s v="KE-KER-1905-24851"/>
    <x v="0"/>
    <s v="Grievance"/>
    <s v="22nd December,2018"/>
    <d v="2018-12-22T00:00:00"/>
    <s v="30th May,2019"/>
    <d v="2019-05-30T00:00:00"/>
    <s v="Kirui Lily"/>
    <s v="Female"/>
    <s v="8602576"/>
    <s v="254708109080"/>
    <s v="2.55E+11"/>
    <s v=""/>
    <s v="2.55E+11"/>
    <n v="35.385911999999998"/>
    <n v="-0.10783"/>
    <s v="Kericho"/>
    <s v="Kipkelion West"/>
    <s v="Kipteris"/>
    <s v="Korosyot"/>
    <x v="7"/>
    <s v="Joyce Tonui"/>
    <s v="Null"/>
    <s v=""/>
    <s v="Informal Business"/>
    <s v="MKD"/>
  </r>
  <r>
    <s v="VPA6"/>
    <s v="KE-KER-1908-25367"/>
    <x v="1"/>
    <s v=""/>
    <s v="29th March,2019"/>
    <d v="2019-03-29T00:00:00"/>
    <s v="24th August,2019"/>
    <d v="2019-08-24T00:00:00"/>
    <s v="Kalya Chelangat Ann"/>
    <s v="Female"/>
    <s v="20387238"/>
    <s v="254728723957"/>
    <s v="2.55E+11"/>
    <s v=""/>
    <s v=""/>
    <n v="35.383699"/>
    <n v="-0.112209"/>
    <s v="Kericho"/>
    <s v="Kipkelion West"/>
    <s v="Kipteris"/>
    <s v="Korosyot"/>
    <x v="7"/>
    <s v="Benjamin Cheruiyot"/>
    <s v="Null"/>
    <s v=""/>
    <s v="Informal Business"/>
    <s v="MKD"/>
  </r>
  <r>
    <s v="VPA6"/>
    <s v="KE-KER-1906-25313"/>
    <x v="0"/>
    <s v="Grievance"/>
    <s v="24th January,2019"/>
    <d v="2019-01-24T00:00:00"/>
    <s v="29th June,2019"/>
    <d v="2019-06-29T00:00:00"/>
    <s v="Mosop Christine Chepkirui"/>
    <s v="Female"/>
    <s v="3866755"/>
    <s v="254712320247"/>
    <s v="2.55E+11"/>
    <s v=""/>
    <s v=""/>
    <n v="35.384301000000001"/>
    <n v="-0.10442800000000001"/>
    <s v="Kericho"/>
    <s v="Kipkelion West"/>
    <s v="Kipteris"/>
    <s v="Korosyot"/>
    <x v="7"/>
    <s v="Benjamin Cheruiyot"/>
    <s v="Benjamin Cheruiyot"/>
    <s v="710651470"/>
    <s v="Informal Business"/>
    <s v="MKD"/>
  </r>
  <r>
    <s v="VPA6"/>
    <s v="KE-KER-1905-25369"/>
    <x v="1"/>
    <s v=""/>
    <s v="22nd October,2018"/>
    <d v="2018-10-22T00:00:00"/>
    <s v="14th May,2019"/>
    <d v="2019-05-14T00:00:00"/>
    <s v="Kikwai Sarah"/>
    <s v="Female"/>
    <s v="7626617"/>
    <s v="254796528482"/>
    <s v="2.55E+11"/>
    <s v=""/>
    <s v=""/>
    <n v="35.385655999999997"/>
    <n v="-0.114257"/>
    <s v="Kericho"/>
    <s v="Kipkelion West"/>
    <s v="Kipteris"/>
    <s v="Korosyot"/>
    <x v="7"/>
    <s v="Benjamin Cheruiyot"/>
    <s v="Null"/>
    <s v=""/>
    <s v="Informal Business"/>
    <s v="MKD"/>
  </r>
  <r>
    <s v="VPA6"/>
    <s v="KE-KER-1906-24852"/>
    <x v="1"/>
    <s v=""/>
    <s v="22nd January,2019"/>
    <d v="2019-01-22T00:00:00"/>
    <s v="19th June,2019"/>
    <d v="2019-06-19T00:00:00"/>
    <s v="Maritim Lily"/>
    <s v="Female"/>
    <s v="22807332"/>
    <s v="254740687916"/>
    <s v="2.55E+11"/>
    <s v=""/>
    <s v=""/>
    <n v="35.387501"/>
    <n v="-0.10972"/>
    <s v="Kericho"/>
    <s v="Kipkelion West"/>
    <s v="Kipteris"/>
    <s v="Korosyot"/>
    <x v="7"/>
    <s v="Joyce Tonui"/>
    <s v="Null"/>
    <s v=""/>
    <s v="Informal Business"/>
    <s v="MKD"/>
  </r>
  <r>
    <s v="VPA6"/>
    <s v="KE-KER-1905-25364"/>
    <x v="1"/>
    <s v=""/>
    <s v="2nd May,2018"/>
    <d v="2018-05-02T00:00:00"/>
    <s v="20th May,2019"/>
    <d v="2019-05-20T00:00:00"/>
    <s v="Kerubo Priscah"/>
    <s v="Female"/>
    <s v="26091451"/>
    <s v="254721218730"/>
    <s v="2.55E+11"/>
    <s v=""/>
    <s v=""/>
    <n v="35.384886999999999"/>
    <n v="-0.14030000000000001"/>
    <s v="Kericho"/>
    <s v="Kipkelion West"/>
    <s v="Kipteris"/>
    <s v="Kabngetuny"/>
    <x v="7"/>
    <s v="Geoffrey  Chumba"/>
    <s v="Null"/>
    <s v=""/>
    <s v="Informal Business"/>
    <s v="MKD"/>
  </r>
  <r>
    <s v="VPA6"/>
    <s v="KE-KER-1906-24848"/>
    <x v="1"/>
    <s v=""/>
    <s v="20th August,2018"/>
    <d v="2018-08-20T00:00:00"/>
    <s v="10th June,2019"/>
    <d v="2019-06-10T00:00:00"/>
    <s v="Milgo Daniel"/>
    <s v="Male"/>
    <s v="13108969"/>
    <s v="254717907955"/>
    <s v="2.55E+11"/>
    <s v=""/>
    <s v=""/>
    <n v="35.383578999999997"/>
    <n v="-0.116019"/>
    <s v="Kericho"/>
    <s v="Kipkelion West"/>
    <s v="Kipteris"/>
    <s v="Korosyot"/>
    <x v="7"/>
    <s v="Aron Cheruiyot"/>
    <s v="Aron Cheruiyot"/>
    <s v="728771116"/>
    <s v="Informal Business"/>
    <s v="MKD"/>
  </r>
  <r>
    <s v="VPA6"/>
    <s v="KE-KER-1905-24853"/>
    <x v="1"/>
    <s v=""/>
    <s v="25th November,2018"/>
    <d v="2018-11-25T00:00:00"/>
    <s v="12th May,2019"/>
    <d v="2019-05-12T00:00:00"/>
    <s v="Sigei Recho"/>
    <s v="Female"/>
    <s v="7626548"/>
    <s v="254710809910"/>
    <s v="2.55E+11"/>
    <s v=""/>
    <s v=""/>
    <n v="35.383443"/>
    <n v="-0.11101800000000001"/>
    <s v="Kericho"/>
    <s v="Kipkelion West"/>
    <s v="Kipteris"/>
    <s v="Korosyot"/>
    <x v="7"/>
    <s v="Agnes Koech"/>
    <s v="Null"/>
    <s v=""/>
    <s v="Informal Business"/>
    <s v="MKD"/>
  </r>
  <r>
    <s v="VPA6"/>
    <s v="KE-KIR-1907-27144"/>
    <x v="1"/>
    <s v=""/>
    <s v="28th June,2019"/>
    <d v="2019-06-28T00:00:00"/>
    <s v="31st July,2019"/>
    <d v="2019-07-31T00:00:00"/>
    <s v="Njuguna Mary Karimi"/>
    <s v="Female"/>
    <s v="99999"/>
    <s v="0721162640"/>
    <s v="721162640"/>
    <s v=""/>
    <s v="723715755"/>
    <n v="37.350186999999998"/>
    <n v="-0.48674400000000001"/>
    <s v="Kirinyaga"/>
    <s v="Kerugoya/Kutus"/>
    <s v="Baragwi"/>
    <s v="Kanyaga"/>
    <x v="0"/>
    <s v="Kensam Constructor"/>
    <s v="Samuel Mbugua"/>
    <s v=""/>
    <s v="Informal Business"/>
    <s v="KENBIM"/>
  </r>
  <r>
    <s v="VPA6"/>
    <s v="KE-NAK-1907-27662"/>
    <x v="1"/>
    <s v=""/>
    <s v="7th June,2019"/>
    <d v="2019-06-07T00:00:00"/>
    <s v="17th July,2019"/>
    <d v="2019-07-17T00:00:00"/>
    <s v="Veronica Chege"/>
    <s v="Male"/>
    <s v="479889"/>
    <s v="0721673189"/>
    <s v="721673189"/>
    <s v=""/>
    <s v="726324729"/>
    <n v="36.003354999999999"/>
    <n v="-0.44501299999999999"/>
    <s v="Nakuru"/>
    <s v="Njoro"/>
    <s v="Store Mbili"/>
    <s v="Ngoriga"/>
    <x v="0"/>
    <s v="Apollo Okinda"/>
    <s v="Apollo Okinda Owundo"/>
    <s v="723741826"/>
    <s v="Informal Business"/>
    <s v="MKD"/>
  </r>
  <r>
    <s v="VPA6"/>
    <s v="KE-NAK-1906-27665"/>
    <x v="1"/>
    <s v=""/>
    <s v="30th May,2019"/>
    <d v="2019-05-30T00:00:00"/>
    <s v="27th June,2019"/>
    <d v="2019-06-27T00:00:00"/>
    <s v="Humphrey Mbugua"/>
    <s v="Male"/>
    <s v="3317909"/>
    <s v="0722482991"/>
    <s v="722482991"/>
    <s v=""/>
    <s v=""/>
    <n v="36.259808"/>
    <n v="-0.25872299999999998"/>
    <s v="Nakuru"/>
    <s v="Gilgil"/>
    <s v="Dondori"/>
    <s v="Dondori"/>
    <x v="3"/>
    <s v="Simon Kabucho"/>
    <s v="Simon Kabucho"/>
    <s v="726725953"/>
    <s v="Informal Business"/>
    <s v="MKD"/>
  </r>
  <r>
    <s v="VPA6"/>
    <s v="KE-KIA-1908-26822"/>
    <x v="1"/>
    <s v=""/>
    <s v="31st August,2019"/>
    <d v="2019-08-31T00:00:00"/>
    <s v="31st August,2019"/>
    <d v="2019-08-31T00:00:00"/>
    <s v="Kamau Allan Ngure"/>
    <s v="Male"/>
    <s v="20858794"/>
    <s v="254792745591"/>
    <s v="2.55E+11"/>
    <s v=""/>
    <s v=""/>
    <n v="37.043776999999999"/>
    <n v="-1.0373870000000001"/>
    <s v="Kiambu"/>
    <s v="Thika West"/>
    <s v="Ngoigwa"/>
    <s v="Ngoigwa"/>
    <x v="1"/>
    <s v="Maurice Kinuthia Wangui"/>
    <s v="Maurice Kinuthia Wangui"/>
    <s v="713376874"/>
    <s v="Informal Business"/>
    <s v="KENBIM"/>
  </r>
  <r>
    <s v="VPA6"/>
    <s v="KE-NYA-1908-26130"/>
    <x v="1"/>
    <s v=""/>
    <s v="27th July,2019"/>
    <d v="2019-07-27T00:00:00"/>
    <s v="27th August,2019"/>
    <d v="2019-08-27T00:00:00"/>
    <s v="Kuria Ruth Wairimu"/>
    <s v="Female"/>
    <s v="99999"/>
    <s v="254713754455"/>
    <s v="2.55E+11"/>
    <s v=""/>
    <s v="2.55E+11"/>
    <n v="36.46096"/>
    <n v="-0.42695"/>
    <s v="Nyandarua"/>
    <s v="Kipipiri"/>
    <s v="Kipipiri"/>
    <s v="Machinery"/>
    <x v="2"/>
    <s v="Simon Kabucho"/>
    <s v="Simon Kabucho"/>
    <s v="254726725953"/>
    <s v="Informal Business"/>
    <s v="MKD"/>
  </r>
  <r>
    <s v="VPA6"/>
    <s v="KE-THA-1909-25713"/>
    <x v="1"/>
    <s v=""/>
    <s v="14th July,2019"/>
    <d v="2019-07-14T00:00:00"/>
    <s v="2nd September,2019"/>
    <d v="2019-09-02T00:00:00"/>
    <s v="Kiruja Nkirote Sellah"/>
    <s v="Female"/>
    <s v="10899054"/>
    <s v="254728049027"/>
    <s v="2.55E+11"/>
    <s v=""/>
    <s v="2.55E+11"/>
    <n v="37.632407999999998"/>
    <n v="-0.210732"/>
    <s v="Tharaka-Nithi"/>
    <s v="Maara"/>
    <s v="Chogoria"/>
    <s v="Mpeani"/>
    <x v="2"/>
    <s v="Gilbert Mugendi"/>
    <s v="Gilbert  Mugendi"/>
    <s v="720829834"/>
    <s v="Informal Business"/>
    <s v="MKD"/>
  </r>
  <r>
    <s v="VPA6"/>
    <s v="KE-BOM-1901-24855"/>
    <x v="1"/>
    <s v=""/>
    <s v="2nd August,2018"/>
    <d v="2018-08-02T00:00:00"/>
    <s v="3rd January,2019"/>
    <d v="2019-01-03T00:00:00"/>
    <s v="Cheruiyot Weldon K"/>
    <s v="Male"/>
    <s v="23405678"/>
    <s v="0724926287"/>
    <s v="724926287"/>
    <s v=""/>
    <s v="711949239"/>
    <n v="35.272067"/>
    <n v="-0.61403200000000002"/>
    <s v="Bomet"/>
    <s v="Konoin"/>
    <s v="Konoin"/>
    <s v="Mogogosiek"/>
    <x v="0"/>
    <s v="Philip Kurgat"/>
    <s v="Kurgat"/>
    <s v="726616639"/>
    <s v="Informal Business"/>
    <s v="MKD"/>
  </r>
  <r>
    <s v="VPA6"/>
    <s v="KE-BOM-1909-24854"/>
    <x v="1"/>
    <s v=""/>
    <s v="26th July,2019"/>
    <d v="2019-07-26T00:00:00"/>
    <s v="1st September,2019"/>
    <d v="2019-09-01T00:00:00"/>
    <s v="Bii Peter Kipkemoi"/>
    <s v="Male"/>
    <s v="11299973"/>
    <s v="254723226281"/>
    <s v="2.55E+11"/>
    <s v=""/>
    <s v="2.55E+11"/>
    <n v="35.229128000000003"/>
    <n v="-0.59944600000000003"/>
    <s v="Bomet"/>
    <s v="Konoin"/>
    <s v="Boito"/>
    <s v="Chepchebaiyet"/>
    <x v="15"/>
    <s v="Philip Kurgat"/>
    <s v="Kurgat"/>
    <s v="254726616639"/>
    <s v="Informal Business"/>
    <s v="MKD"/>
  </r>
  <r>
    <s v="VPA6"/>
    <s v="KE-NYE-1909-27078"/>
    <x v="1"/>
    <s v=""/>
    <s v="28th August,2019"/>
    <d v="2019-08-28T00:00:00"/>
    <s v="4th September,2019"/>
    <d v="2019-09-04T00:00:00"/>
    <s v="Muhoro Isabella Mumbi"/>
    <s v="Female"/>
    <s v="1219098"/>
    <s v="254718980346"/>
    <s v="2.55E+11"/>
    <s v=""/>
    <s v="2.55E+11"/>
    <n v="37.033956000000003"/>
    <n v="-0.50985999999999998"/>
    <s v="Nyeri"/>
    <s v="Tetu"/>
    <s v="Tetu"/>
    <s v="Gititu"/>
    <x v="1"/>
    <s v="Simon Kuira"/>
    <s v="Simon Kuira"/>
    <s v="703796534"/>
    <s v="Informal Business"/>
    <s v="MKD"/>
  </r>
  <r>
    <s v="VPA6"/>
    <s v="KE-NYE-1909-27076"/>
    <x v="0"/>
    <s v="Non Compliant"/>
    <s v="4th September,2019"/>
    <d v="2019-09-04T00:00:00"/>
    <s v="4th September,2019"/>
    <d v="2019-09-04T00:00:00"/>
    <s v="Wanyeki Eustus Karing'U"/>
    <s v="Male"/>
    <s v="3370473"/>
    <s v="0723059735"/>
    <s v="723059735"/>
    <s v=""/>
    <s v="723628890"/>
    <n v="37.018552"/>
    <n v="-0.51830100000000001"/>
    <s v="Nyeri"/>
    <s v="Tetu"/>
    <s v="Tetu"/>
    <s v="Huhoini"/>
    <x v="1"/>
    <s v="Simon Kuira"/>
    <s v="Simon Kuira"/>
    <s v="703796534"/>
    <s v="Informal Business"/>
    <s v="MKD"/>
  </r>
  <r>
    <s v="VPA6"/>
    <s v="KE-NYE-1909-27079"/>
    <x v="1"/>
    <s v=""/>
    <s v="4th September,2019"/>
    <d v="2019-09-04T00:00:00"/>
    <s v="4th September,2019"/>
    <d v="2019-09-04T00:00:00"/>
    <s v="Ndugu Maina Eunice Njeri"/>
    <s v="Female"/>
    <s v="3506971"/>
    <s v="254722790474"/>
    <s v="2.55E+11"/>
    <s v=""/>
    <s v="2.55E+11"/>
    <n v="37.048910999999997"/>
    <n v="-0.52845299999999995"/>
    <s v="Nyeri"/>
    <s v="Mukurweni"/>
    <s v="Mukurweiini"/>
    <s v="Matira-Ini"/>
    <x v="2"/>
    <s v="Simon Kuira"/>
    <s v="Simon Kuira"/>
    <s v="703796534"/>
    <s v="Informal Business"/>
    <s v="MKD"/>
  </r>
  <r>
    <s v="VPA6"/>
    <s v="KE-NYE-1909-27080"/>
    <x v="1"/>
    <s v=""/>
    <s v="4th September,2019"/>
    <d v="2019-09-04T00:00:00"/>
    <s v="4th September,2019"/>
    <d v="2019-09-04T00:00:00"/>
    <s v="Macharia Anthony Wachira"/>
    <s v="Male"/>
    <s v="23505105"/>
    <s v="254720282343"/>
    <s v="2.55E+11"/>
    <s v=""/>
    <s v="2.55E+11"/>
    <n v="37.034281"/>
    <n v="-0.54224000000000006"/>
    <s v="Nyeri"/>
    <s v="Mukurweni"/>
    <s v="Mukurweini"/>
    <s v="Kariara"/>
    <x v="2"/>
    <s v="Simon Kuira"/>
    <s v="Simon Kuira"/>
    <s v="703796534"/>
    <s v="Informal Business"/>
    <s v="MKD"/>
  </r>
  <r>
    <s v="VPA6"/>
    <s v="KE-NYE-1909-27082"/>
    <x v="1"/>
    <s v=""/>
    <s v="4th September,2019"/>
    <d v="2019-09-04T00:00:00"/>
    <s v="4th September,2019"/>
    <d v="2019-09-04T00:00:00"/>
    <s v="Mwangi Pauline Wangui"/>
    <s v="Female"/>
    <s v="2222222"/>
    <s v="254725363697"/>
    <s v="2.55E+11"/>
    <s v=""/>
    <s v="2.55E+11"/>
    <n v="37.032725999999997"/>
    <n v="-0.54389900000000002"/>
    <s v="Nyeri"/>
    <s v="Mukurweni"/>
    <s v="Mukurweini"/>
    <s v="Kariara"/>
    <x v="2"/>
    <s v="Simon Kuira"/>
    <s v="Simon Kuira"/>
    <s v="703796534"/>
    <s v="Informal Business"/>
    <s v="MKD"/>
  </r>
  <r>
    <s v="VPA6"/>
    <s v="KE-NYE-1909-27081"/>
    <x v="0"/>
    <s v="Non Compliant"/>
    <s v="4th September,2019"/>
    <d v="2019-09-04T00:00:00"/>
    <s v="4th September,2019"/>
    <d v="2019-09-04T00:00:00"/>
    <s v="Kariuki Samuel Waiguru"/>
    <s v="Male"/>
    <s v="11287756"/>
    <s v="723168669"/>
    <s v="720322649"/>
    <s v=""/>
    <s v="2.55E+11"/>
    <n v="36.997152"/>
    <n v="-0.55592200000000003"/>
    <s v="Nyeri"/>
    <s v="Mukurweni"/>
    <s v="Mukurweini"/>
    <s v="Mbarã® Ya Mugo"/>
    <x v="0"/>
    <s v="Simon Kuira"/>
    <s v="Simon Kuira"/>
    <s v="703796534"/>
    <s v="Informal Business"/>
    <s v="MKD"/>
  </r>
  <r>
    <s v="VPA6"/>
    <s v="KE-NYE-1909-27077"/>
    <x v="1"/>
    <s v=""/>
    <s v="4th September,2019"/>
    <d v="2019-09-04T00:00:00"/>
    <s v="4th September,2019"/>
    <d v="2019-09-04T00:00:00"/>
    <s v="Githinji Sarah Wanja"/>
    <s v="Female"/>
    <s v="7821348"/>
    <s v="254720696839"/>
    <s v="2.55E+11"/>
    <s v=""/>
    <s v="2.55E+11"/>
    <n v="36.997436"/>
    <n v="-0.55521399999999999"/>
    <s v="Nyeri"/>
    <s v="Mukurweni"/>
    <s v="Mukurweini"/>
    <s v="Mbarã® Ya Mugo"/>
    <x v="2"/>
    <s v="Simon Kuira"/>
    <s v="Simon Kuira"/>
    <s v="703796534"/>
    <s v="Informal Business"/>
    <s v="MKD"/>
  </r>
  <r>
    <s v="VPA6"/>
    <s v="KE-NAK-1810-27668"/>
    <x v="1"/>
    <s v=""/>
    <s v="21st August,2018"/>
    <d v="2018-08-21T00:00:00"/>
    <s v="3rd October,2018"/>
    <d v="2018-10-03T00:00:00"/>
    <s v="Surum Evaline"/>
    <s v="Female"/>
    <s v="14440553"/>
    <s v="0722172708"/>
    <s v="722172708"/>
    <s v=""/>
    <s v=""/>
    <n v="35.703555000000001"/>
    <n v="-0.55156300000000003"/>
    <s v="Nakuru"/>
    <s v="Kuresoi"/>
    <s v="Kiptagich"/>
    <s v="Chepnyalilo"/>
    <x v="2"/>
    <s v="Nelson Mutai"/>
    <s v="Nelson Mutai"/>
    <s v="716309134"/>
    <s v="Informal Business"/>
    <s v="MKD"/>
  </r>
  <r>
    <s v="VPA6"/>
    <s v="KE-NYA-1908-27726"/>
    <x v="1"/>
    <s v=""/>
    <s v="15th July,2019"/>
    <d v="2019-07-15T00:00:00"/>
    <s v="26th August,2019"/>
    <d v="2019-08-26T00:00:00"/>
    <s v="Ngugi John Kinuthia"/>
    <s v="Male"/>
    <s v="99999"/>
    <s v="254716635882"/>
    <s v="2.55E+11"/>
    <s v=""/>
    <s v="2.55E+11"/>
    <n v="36.477758999999999"/>
    <n v="6.3328999999999996E-2"/>
    <s v="Nyandarua"/>
    <s v="Ndaragwa"/>
    <s v="Mathingira"/>
    <s v="Ndivai"/>
    <x v="7"/>
    <s v="Kreen"/>
    <s v="Francis Kinyanjui"/>
    <s v="726985649"/>
    <s v="Informal Business"/>
    <s v="KENBIM"/>
  </r>
  <r>
    <s v="VPA6"/>
    <s v="KE-LAI-1909-27295"/>
    <x v="1"/>
    <s v=""/>
    <s v="3rd June,2019"/>
    <d v="2019-06-03T00:00:00"/>
    <s v="3rd September,2019"/>
    <d v="2019-09-03T00:00:00"/>
    <s v="Wambeti Wanjiru Sarah"/>
    <s v="Female"/>
    <s v="819319"/>
    <s v="725129572"/>
    <s v="2.55E+11"/>
    <s v=""/>
    <s v=""/>
    <n v="36.567335"/>
    <n v="-6.1566999999999997E-2"/>
    <s v="Laikipia"/>
    <s v="Laikipia East"/>
    <s v="Laikipia East"/>
    <s v="Mutara"/>
    <x v="2"/>
    <s v="Kreen"/>
    <s v="254726985649"/>
    <s v=""/>
    <s v="Informal Business"/>
    <s v="MKD"/>
  </r>
  <r>
    <s v="VPA6"/>
    <s v="KE-TRA-1909-25804"/>
    <x v="1"/>
    <s v=""/>
    <s v="9th April,2019"/>
    <d v="2019-04-09T00:00:00"/>
    <s v="9th September,2019"/>
    <d v="2019-09-09T00:00:00"/>
    <s v="Wasike Calistus W."/>
    <s v="Male"/>
    <s v="26177572"/>
    <s v="254721854600"/>
    <s v="2.55E+11"/>
    <s v=""/>
    <s v=""/>
    <n v="35.124642999999999"/>
    <n v="1.0574969999999999"/>
    <s v="Trans Nzoia"/>
    <s v="Trans Nzoia East"/>
    <s v="Kaplamai"/>
    <s v="Sibanga"/>
    <x v="0"/>
    <s v="Luka Kiprop Maiyo"/>
    <s v="Luka Kiprop Maiyo"/>
    <s v="254723216036"/>
    <s v="Informal Business"/>
    <s v="KENBIM"/>
  </r>
  <r>
    <s v="VPA6"/>
    <s v="KE-KIA-1906-27644"/>
    <x v="1"/>
    <s v=""/>
    <s v="17th May,2019"/>
    <d v="2019-05-17T00:00:00"/>
    <s v="4th June,2019"/>
    <d v="2019-06-04T00:00:00"/>
    <s v="Ndegwa George K."/>
    <s v="Male"/>
    <s v="5552823"/>
    <s v="0721767718"/>
    <s v="721767718"/>
    <s v=""/>
    <s v="722921173"/>
    <n v="36.720771999999997"/>
    <n v="-1.191068"/>
    <s v="Kiambu"/>
    <s v="Kikuyu"/>
    <s v="Karura"/>
    <s v="Kirienye"/>
    <x v="2"/>
    <s v="Kensam Constructor"/>
    <s v="Peter Mukuru Patel"/>
    <s v="721724292"/>
    <s v="Informal Business"/>
    <s v="MKD"/>
  </r>
  <r>
    <s v="VPA6"/>
    <s v="KE-KIA-1909-28713"/>
    <x v="1"/>
    <s v=""/>
    <s v="11th September,2019"/>
    <d v="2019-09-11T00:00:00"/>
    <s v="11th September,2019"/>
    <d v="2019-09-11T00:00:00"/>
    <s v="Waithera Margaret"/>
    <s v="Female"/>
    <s v="32300186"/>
    <s v="714356989"/>
    <s v="2.55E+11"/>
    <s v=""/>
    <s v=""/>
    <n v="36.958030000000001"/>
    <n v="-0.98724400000000001"/>
    <s v="Kiambu"/>
    <s v="Gatundu North"/>
    <s v="Mangu"/>
    <s v="Gaitara"/>
    <x v="3"/>
    <s v="Reuben K Kimenyi"/>
    <s v="Reuben Kariuki Kimenyi"/>
    <s v="254721120970"/>
    <s v="Informal Business"/>
    <s v="KENBIM"/>
  </r>
  <r>
    <s v="VPA6"/>
    <s v="KE-KIA-1909-26803"/>
    <x v="1"/>
    <s v=""/>
    <s v="11th September,2019"/>
    <d v="2019-09-11T00:00:00"/>
    <s v="11th September,2019"/>
    <d v="2019-09-11T00:00:00"/>
    <s v="Kariuki Peter Kabugu"/>
    <s v="Female"/>
    <s v="11446031"/>
    <s v="254721440815"/>
    <s v="2.55E+11"/>
    <s v=""/>
    <s v=""/>
    <n v="36.957247000000002"/>
    <n v="-0.98735799999999996"/>
    <s v="Kiambu"/>
    <s v="Gatundu North"/>
    <s v="Mangu"/>
    <s v="Gaitara"/>
    <x v="2"/>
    <s v="Reuben K Kimenyi"/>
    <s v="Reuben Kariuki Kimenyi"/>
    <s v="254721120970"/>
    <s v="Informal Business"/>
    <s v="MKD"/>
  </r>
  <r>
    <s v="VPA6"/>
    <s v="KE-KAJ-1906-28720"/>
    <x v="1"/>
    <s v=""/>
    <s v="28th March,2019"/>
    <d v="2019-03-28T00:00:00"/>
    <s v="21st June,2019"/>
    <d v="2019-06-21T00:00:00"/>
    <s v="Merin John"/>
    <s v="Male"/>
    <s v="99999"/>
    <s v="718077700"/>
    <s v="2.55E+11"/>
    <s v=""/>
    <s v=""/>
    <n v="37.461567000000002"/>
    <n v="-2.9064230000000002"/>
    <s v="Kajiado"/>
    <s v="Loitokitok"/>
    <s v="Loitoktok"/>
    <s v="Olchoro"/>
    <x v="0"/>
    <s v="Isaiya Moran"/>
    <s v="Isaiya Moran"/>
    <s v="710750045"/>
    <s v="Informal Business"/>
    <s v="KENBIM"/>
  </r>
  <r>
    <s v="VPA6"/>
    <s v="KE-KAJ-1906-28718"/>
    <x v="1"/>
    <s v=""/>
    <s v="1st April,2019"/>
    <d v="2019-04-01T00:00:00"/>
    <s v="15th June,2019"/>
    <d v="2019-06-15T00:00:00"/>
    <s v="Losioki Lepayon"/>
    <s v="Female"/>
    <s v="99999"/>
    <s v="729312814"/>
    <s v="2.55E+11"/>
    <s v=""/>
    <s v=""/>
    <n v="37.452257000000003"/>
    <n v="-2.906123"/>
    <s v="Kajiado"/>
    <s v="Loitokitok"/>
    <s v="Loitoktok"/>
    <s v="Ngabobok Olchoro"/>
    <x v="2"/>
    <s v="Isaiya Moran"/>
    <s v="Isaiya Moran"/>
    <s v="2547107500045"/>
    <s v="Informal Business"/>
    <s v="KENBIM"/>
  </r>
  <r>
    <s v="VPA6"/>
    <s v="KE-KAJ-1906-28719"/>
    <x v="1"/>
    <s v=""/>
    <s v="28th April,2019"/>
    <d v="2019-04-28T00:00:00"/>
    <s v="25th June,2019"/>
    <d v="2019-06-25T00:00:00"/>
    <s v="Rose Isaya"/>
    <s v="Female"/>
    <s v="99999"/>
    <s v="705782965"/>
    <s v="2.55E+11"/>
    <s v=""/>
    <s v=""/>
    <n v="37.463838000000003"/>
    <n v="-2.9095620000000002"/>
    <s v="Kajiado"/>
    <s v="Loitokitok"/>
    <s v="Olchoro"/>
    <s v="Upper Olchoro"/>
    <x v="2"/>
    <s v="Isaiya Moran"/>
    <s v="Isaiya Moran"/>
    <s v="710750045"/>
    <s v="Informal Business"/>
    <s v="KENBIM"/>
  </r>
  <r>
    <s v="VPA6"/>
    <s v="KE-KAJ-1909-26930"/>
    <x v="1"/>
    <s v=""/>
    <s v="10th July,2019"/>
    <d v="2019-07-10T00:00:00"/>
    <s v="10th September,2019"/>
    <d v="2019-09-10T00:00:00"/>
    <s v="Sayialel Sarah"/>
    <s v="Female"/>
    <s v="495321"/>
    <s v="711189780"/>
    <s v="2.55E+11"/>
    <s v=""/>
    <s v=""/>
    <n v="37.498693000000003"/>
    <n v="-2.9226380000000001"/>
    <s v="Kajiado"/>
    <s v="Loitokitok"/>
    <s v="Loitoktok"/>
    <s v="Kamukunji"/>
    <x v="2"/>
    <s v="Gervasio Muriuki"/>
    <s v="Gervasio Muriuki"/>
    <s v="254727854470"/>
    <s v="Informal Business"/>
    <s v="KENBIM"/>
  </r>
  <r>
    <s v="VPA6"/>
    <s v="KE-KAJ-1906-27851"/>
    <x v="1"/>
    <s v=""/>
    <s v="15th April,2019"/>
    <d v="2019-04-15T00:00:00"/>
    <s v="10th June,2019"/>
    <d v="2019-06-10T00:00:00"/>
    <s v="Olekima Joel"/>
    <s v="Male"/>
    <s v="99999"/>
    <s v="254700917493"/>
    <s v="2.55E+11"/>
    <s v=""/>
    <s v=""/>
    <n v="37.533738"/>
    <n v="-2.8305069999999999"/>
    <s v="Kajiado"/>
    <s v="Loitokitok"/>
    <s v="Kimana"/>
    <s v="Impiron"/>
    <x v="0"/>
    <s v="Isaiya Moran"/>
    <s v="Isaiya Moran"/>
    <s v="710750045"/>
    <s v="Informal Business"/>
    <s v="KENBIM"/>
  </r>
  <r>
    <s v="VPA6"/>
    <s v="KE-NYE-1909-29223"/>
    <x v="1"/>
    <s v=""/>
    <s v="12th July,2019"/>
    <d v="2019-07-12T00:00:00"/>
    <s v="12th September,2019"/>
    <d v="2019-09-12T00:00:00"/>
    <s v="Njogu Peterson Ngatia"/>
    <s v="Male"/>
    <s v="99999"/>
    <s v="721330697"/>
    <s v="2.55E+11"/>
    <s v=""/>
    <s v="2.55E+11"/>
    <n v="37.185389999999998"/>
    <n v="-0.42700199999999999"/>
    <s v="Nyeri"/>
    <s v="Mathira East"/>
    <s v="Iriaini"/>
    <s v="Kiaruhiu"/>
    <x v="2"/>
    <s v="Kensam Constructor"/>
    <s v="Kensam Constructors"/>
    <s v=""/>
    <s v="Informal Business"/>
    <s v="MKD"/>
  </r>
  <r>
    <s v="VPA6"/>
    <s v="KE-NYE-1909-27826"/>
    <x v="1"/>
    <s v=""/>
    <s v="9th September,2019"/>
    <d v="2019-09-09T00:00:00"/>
    <s v="9th September,2019"/>
    <d v="2019-09-09T00:00:00"/>
    <s v="Munuhe David Theuri"/>
    <s v="Male"/>
    <s v="37431045"/>
    <s v="0729549971"/>
    <s v="729549971"/>
    <s v=""/>
    <s v="726974334"/>
    <n v="37.044685000000001"/>
    <n v="-0.407808"/>
    <s v="Nyeri"/>
    <s v="Mathira East"/>
    <s v="Gatunganga"/>
    <s v="Wamaguta"/>
    <x v="1"/>
    <s v="Peter Kiniu"/>
    <s v="Peter Kiniu"/>
    <s v="724261558"/>
    <s v="Informal Business"/>
    <s v="MKD"/>
  </r>
  <r>
    <s v="VPA6"/>
    <s v="KE-NYE-1909-26134"/>
    <x v="1"/>
    <s v=""/>
    <s v="4th August,2019"/>
    <d v="2019-08-04T00:00:00"/>
    <s v="7th September,2019"/>
    <d v="2019-09-07T00:00:00"/>
    <s v="Muthami Michael Ndungu"/>
    <s v="Male"/>
    <s v="28252591"/>
    <s v="728768194"/>
    <s v="728768194"/>
    <s v=""/>
    <s v=""/>
    <n v="37.122525000000003"/>
    <n v="-0.29908000000000001"/>
    <s v="Nyeri"/>
    <s v="Kieni East"/>
    <s v="Kabaru"/>
    <s v="Ndathi"/>
    <x v="2"/>
    <s v="James Muchira Mwai"/>
    <s v="James Muchira Mwai"/>
    <s v="728494110"/>
    <s v="Informal Business"/>
    <s v="MKD"/>
  </r>
  <r>
    <s v="VPA6"/>
    <s v="KE-NYA-1908-27229"/>
    <x v="1"/>
    <s v=""/>
    <s v="6th May,2019"/>
    <d v="2019-05-06T00:00:00"/>
    <s v="1st August,2019"/>
    <d v="2019-08-01T00:00:00"/>
    <s v="Joseph Mariga Masira"/>
    <s v="Male"/>
    <s v="3442072"/>
    <s v="0723269013"/>
    <s v="723269013"/>
    <s v=""/>
    <s v="712839038"/>
    <n v="34.904519999999998"/>
    <n v="-0.62288500000000002"/>
    <s v="Nyamira"/>
    <s v="Nyamira South"/>
    <s v="Bosamaro Chache"/>
    <s v="Nyabichuki"/>
    <x v="0"/>
    <s v="Kissinger Momanyi"/>
    <s v="Kissinger Janet Momanyi"/>
    <s v="725639400"/>
    <s v="Informal Business"/>
    <s v="MKD"/>
  </r>
  <r>
    <s v="VPA6"/>
    <s v="KE-NAK-1905-27670"/>
    <x v="1"/>
    <s v=""/>
    <s v="29th April,2019"/>
    <d v="2019-04-29T00:00:00"/>
    <s v="27th May,2019"/>
    <d v="2019-05-27T00:00:00"/>
    <s v="Githuki Stephen N."/>
    <s v="Male"/>
    <s v="1173294"/>
    <s v="254722650877"/>
    <s v="2.55E+11"/>
    <s v=""/>
    <s v=""/>
    <n v="36.167476999999998"/>
    <n v="-0.27224999999999999"/>
    <s v="Nakuru"/>
    <s v="Bahati"/>
    <s v="Lanet"/>
    <s v="Umoja 2"/>
    <x v="3"/>
    <s v="Joseph Thumbi Kariuki"/>
    <s v="Joseph Kariuki Thumbi"/>
    <s v="716150662"/>
    <s v="Informal Business"/>
    <s v="MKD"/>
  </r>
  <r>
    <s v="VPA6"/>
    <s v="KE-MUR-1909-27166"/>
    <x v="1"/>
    <s v=""/>
    <s v="6th August,2019"/>
    <d v="2019-08-06T00:00:00"/>
    <s v="10th September,2019"/>
    <d v="2019-09-10T00:00:00"/>
    <s v="Muturi Joseph Mumiria"/>
    <s v="Male"/>
    <s v="99999"/>
    <s v="0712642502"/>
    <s v="712642502"/>
    <s v=""/>
    <s v="711515443"/>
    <n v="37.124288999999997"/>
    <n v="-0.77565799999999996"/>
    <s v="Murang'a"/>
    <s v="Maragua"/>
    <s v="Marangua"/>
    <s v="Ititu"/>
    <x v="1"/>
    <s v="Kensam Constructor"/>
    <s v="Kennedy Samuel Mbugua"/>
    <s v="729308408"/>
    <s v="Informal Business"/>
    <s v="KENBIM"/>
  </r>
  <r>
    <s v="VPA6"/>
    <s v="KE-KER-1908-24856"/>
    <x v="1"/>
    <s v=""/>
    <s v="18th January,2019"/>
    <d v="2019-01-18T00:00:00"/>
    <s v="15th August,2019"/>
    <d v="2019-08-15T00:00:00"/>
    <s v="Rono Hellen Chemutai"/>
    <s v="Female"/>
    <s v="20996340"/>
    <s v="254719467058"/>
    <s v="2.55E+11"/>
    <s v=""/>
    <s v="2.55E+11"/>
    <n v="35.389136999999998"/>
    <n v="-0.109901"/>
    <s v="Kericho"/>
    <s v="Kipkelion West"/>
    <s v="Kipteris"/>
    <s v="Korosyot"/>
    <x v="7"/>
    <s v="Agnes Koech"/>
    <s v="Null"/>
    <s v=""/>
    <s v="Informal Business"/>
    <s v="MKD"/>
  </r>
  <r>
    <s v="VPA6"/>
    <s v="KE-KER-1906-24857"/>
    <x v="1"/>
    <s v=""/>
    <s v="15th August,2018"/>
    <d v="2018-08-15T00:00:00"/>
    <s v="29th June,2019"/>
    <d v="2019-06-29T00:00:00"/>
    <s v="Mutai Naomy Cherono"/>
    <s v="Female"/>
    <s v="99999"/>
    <s v="254797091550"/>
    <s v="2.55E+11"/>
    <s v=""/>
    <s v=""/>
    <n v="35.390225999999998"/>
    <n v="-0.105758"/>
    <s v="Kericho"/>
    <s v="Kipkelion West"/>
    <s v="Kipteris"/>
    <s v="Kaptuiya"/>
    <x v="7"/>
    <s v="Benjamin Cheruiyot"/>
    <s v="Benjamin Cheruiyot"/>
    <s v="710651470"/>
    <s v="Informal Business"/>
    <s v="MKD"/>
  </r>
  <r>
    <s v="VPA6"/>
    <s v="KE-NAN-1909-25184"/>
    <x v="1"/>
    <s v=""/>
    <s v="11th August,2019"/>
    <d v="2019-08-11T00:00:00"/>
    <s v="22nd September,2019"/>
    <d v="2019-09-22T00:00:00"/>
    <s v="Bett Barnabas"/>
    <s v="Male"/>
    <s v="20151336"/>
    <s v="0719200900"/>
    <s v="719200900"/>
    <s v=""/>
    <s v="727456158"/>
    <n v="35.138590000000001"/>
    <n v="0.14993500000000001"/>
    <s v="Nandi"/>
    <s v="Nandi Central"/>
    <s v="Kipsigak"/>
    <s v="Kapkoibai"/>
    <x v="2"/>
    <s v="John Bett"/>
    <s v="John Bett"/>
    <s v="727402779"/>
    <s v="Informal Business"/>
    <s v="MKD"/>
  </r>
  <r>
    <s v="VPA6"/>
    <s v="KE-MUR-1906-26789"/>
    <x v="1"/>
    <s v=""/>
    <s v="13th May,2019"/>
    <d v="2019-05-13T00:00:00"/>
    <s v="29th June,2019"/>
    <d v="2019-06-29T00:00:00"/>
    <s v="Ngugi Jairus Kinuthia"/>
    <s v="Male"/>
    <s v="99999"/>
    <s v="721763146"/>
    <s v="2.55E+11"/>
    <s v=""/>
    <s v=""/>
    <n v="36.903035000000003"/>
    <n v="-0.85830700000000004"/>
    <s v="Murang'a"/>
    <s v="Gatanga"/>
    <s v="Kigoro"/>
    <s v="Giachuki"/>
    <x v="2"/>
    <s v="Nixon Kariuki Gaichuru"/>
    <s v="Nixon Kariuki Gaichuru"/>
    <s v="712255629"/>
    <s v="Informal Business"/>
    <s v="KENBIM"/>
  </r>
  <r>
    <s v="VPA6"/>
    <s v="KE-MUR-1909-28370"/>
    <x v="0"/>
    <s v="Non Compliant"/>
    <s v="10th September,2019"/>
    <d v="2019-09-10T00:00:00"/>
    <s v="10th September,2019"/>
    <d v="2019-09-10T00:00:00"/>
    <s v="Kago Margrate Wangari"/>
    <s v="Female"/>
    <s v="99999"/>
    <s v="711949428"/>
    <s v="711949428"/>
    <s v=""/>
    <s v=""/>
    <n v="36.89526"/>
    <n v="-0.83760400000000002"/>
    <s v="Murang'a"/>
    <s v="Gatanga"/>
    <s v="Ruchu"/>
    <s v="Kiawangenye"/>
    <x v="3"/>
    <s v="Nixon Kariuki Gaichuru"/>
    <s v="Nixon Kariuki Gaichuru"/>
    <s v=""/>
    <s v="Informal Business"/>
    <s v="KENBIM"/>
  </r>
  <r>
    <s v="VPA6"/>
    <s v="KE-KER-1907-24858"/>
    <x v="1"/>
    <s v=""/>
    <s v="16th March,2019"/>
    <d v="2019-03-16T00:00:00"/>
    <s v="30th July,2019"/>
    <d v="2019-07-30T00:00:00"/>
    <s v="Koech Joyce Chelangat"/>
    <s v="Female"/>
    <s v="20324836"/>
    <s v="254705528372"/>
    <s v="2.55E+11"/>
    <s v=""/>
    <s v="2.55E+11"/>
    <n v="35.384275000000002"/>
    <n v="-0.13667699999999999"/>
    <s v="Kericho"/>
    <s v="Kipkelion West"/>
    <s v="Kipteris"/>
    <s v="Kabngetuny"/>
    <x v="7"/>
    <s v="Benard Kirui"/>
    <s v="Benard Kirui"/>
    <s v="796917297"/>
    <s v="Informal Business"/>
    <s v="MKD"/>
  </r>
  <r>
    <s v="VPA6"/>
    <s v="KE-KER-1907-24859"/>
    <x v="1"/>
    <s v=""/>
    <s v="3rd January,2019"/>
    <d v="2019-01-03T00:00:00"/>
    <s v="2nd July,2019"/>
    <d v="2019-07-02T00:00:00"/>
    <s v="Yegon Recho"/>
    <s v="Female"/>
    <s v="9778530"/>
    <s v="254786739080"/>
    <s v="2.55E+11"/>
    <s v=""/>
    <s v="2.55E+11"/>
    <n v="35.384464000000001"/>
    <n v="-0.13376399999999999"/>
    <s v="Kericho"/>
    <s v="Kipkelion West"/>
    <s v="Kipteris"/>
    <s v="Kabngetuny"/>
    <x v="7"/>
    <s v="Benard Kirui"/>
    <s v="Benard Kirui"/>
    <s v="796917297"/>
    <s v="Informal Business"/>
    <s v="MKD"/>
  </r>
  <r>
    <s v="VPA6"/>
    <s v="KE-KER-1908-24868"/>
    <x v="1"/>
    <s v=""/>
    <s v="21st December,2018"/>
    <d v="2018-12-21T00:00:00"/>
    <s v="7th August,2019"/>
    <d v="2019-08-07T00:00:00"/>
    <s v="Ngeny Recho Chepkemoi"/>
    <s v="Female"/>
    <s v="9578949"/>
    <s v="254710319697"/>
    <s v="2.55E+11"/>
    <s v=""/>
    <s v="2.55E+11"/>
    <n v="35.365968000000002"/>
    <n v="-0.173123"/>
    <s v="Kericho"/>
    <s v="Kipkelion West"/>
    <s v="Kipteris"/>
    <s v="Koisagat"/>
    <x v="7"/>
    <s v="Benard Kirui"/>
    <s v="Benard Kirui"/>
    <s v="796917297"/>
    <s v="Informal Business"/>
    <s v="MKD"/>
  </r>
  <r>
    <s v="VPA6"/>
    <s v="KE-KER-1907-24867"/>
    <x v="1"/>
    <s v=""/>
    <s v="21st August,2018"/>
    <d v="2018-08-21T00:00:00"/>
    <s v="12th July,2019"/>
    <d v="2019-07-12T00:00:00"/>
    <s v="Mutai Harriet Cherotich"/>
    <s v="Female"/>
    <s v="28576468"/>
    <s v="0702077639"/>
    <s v="702077639"/>
    <s v=""/>
    <s v=""/>
    <n v="35.369501999999997"/>
    <n v="-0.171293"/>
    <s v="Kericho"/>
    <s v="Kipkelion West"/>
    <s v="Kipteris"/>
    <s v="Koisagat"/>
    <x v="7"/>
    <s v="Benard Kirui"/>
    <s v="Benard Kirui"/>
    <s v="796917297"/>
    <s v="Informal Business"/>
    <s v="MKD"/>
  </r>
  <r>
    <s v="VPA6"/>
    <s v="KE-KER-1907-24862"/>
    <x v="1"/>
    <s v=""/>
    <s v="20th December,2018"/>
    <d v="2018-12-20T00:00:00"/>
    <s v="28th July,2019"/>
    <d v="2019-07-28T00:00:00"/>
    <s v="Caroline Chebet"/>
    <s v="Female"/>
    <s v="28922028"/>
    <s v="254796243469"/>
    <s v="2.55E+11"/>
    <s v=""/>
    <s v=""/>
    <n v="35.382626999999999"/>
    <n v="-0.10781"/>
    <s v="Kericho"/>
    <s v="Kipkelion West"/>
    <s v="Kipteris"/>
    <s v="Korosyot"/>
    <x v="7"/>
    <s v="Stanley Mutai"/>
    <s v="Stanley Mutai"/>
    <s v="726798608"/>
    <s v="Informal Business"/>
    <s v="MKD"/>
  </r>
  <r>
    <s v="VPA6"/>
    <s v="KE-KER-1906-24866"/>
    <x v="1"/>
    <s v=""/>
    <s v="22nd January,2019"/>
    <d v="2019-01-22T00:00:00"/>
    <s v="30th June,2019"/>
    <d v="2019-06-30T00:00:00"/>
    <s v="Veronica Chepngetich"/>
    <s v="Female"/>
    <s v="32296893"/>
    <s v="254710432110"/>
    <s v="2.55E+11"/>
    <s v=""/>
    <s v="2.55E+11"/>
    <n v="35.388663999999999"/>
    <n v="-0.120172"/>
    <s v="Kericho"/>
    <s v="Kipkelion West"/>
    <s v="Kipteris"/>
    <s v="Kimugul"/>
    <x v="7"/>
    <s v="Benjamin Cheruiyot"/>
    <s v="Benjamin Cheruiyot"/>
    <s v="710651470"/>
    <s v="Informal Business"/>
    <s v="MKD"/>
  </r>
  <r>
    <s v="VPA6"/>
    <s v="KE-KER-1907-24865"/>
    <x v="1"/>
    <s v=""/>
    <s v="20th February,2019"/>
    <d v="2019-02-20T00:00:00"/>
    <s v="22nd July,2019"/>
    <d v="2019-07-22T00:00:00"/>
    <s v="Mutai Winnie Chepkemoi"/>
    <s v="Female"/>
    <s v="20332343"/>
    <s v="0717862548"/>
    <s v="717862548"/>
    <s v=""/>
    <s v=""/>
    <n v="35.389339"/>
    <n v="-0.106042"/>
    <s v="Kericho"/>
    <s v="Kipkelion West"/>
    <s v="Kipteris"/>
    <s v="Korosyot"/>
    <x v="7"/>
    <s v="Benjamin Cheruiyot"/>
    <s v="Benjamin Cheruiyot"/>
    <s v="710651470"/>
    <s v="Informal Business"/>
    <s v="MKD"/>
  </r>
  <r>
    <s v="VPA6"/>
    <s v="KE-KER-1909-24860"/>
    <x v="2"/>
    <s v="Abandoned"/>
    <s v="21st February,2019"/>
    <d v="2019-02-21T00:00:00"/>
    <s v="3rd September,2019"/>
    <d v="2019-09-03T00:00:00"/>
    <s v="Yegon Agnes"/>
    <s v="Female"/>
    <s v="13035985"/>
    <s v="0790684886"/>
    <s v="790684886"/>
    <s v=""/>
    <s v="795183028"/>
    <n v="35.385606000000003"/>
    <n v="-0.13392999999999999"/>
    <s v="Kericho"/>
    <s v="Kipkelion West"/>
    <s v="Kipteris"/>
    <s v="Kabngetuny"/>
    <x v="7"/>
    <s v="Robert Birgen"/>
    <s v="Robert Birgen"/>
    <s v="710683406"/>
    <s v="Informal Business"/>
    <s v="MKD"/>
  </r>
  <r>
    <s v="VPA6"/>
    <s v="KE-KER-1906-24861"/>
    <x v="2"/>
    <s v="Abandoned"/>
    <s v="20th December,2018"/>
    <d v="2018-12-20T00:00:00"/>
    <s v="5th June,2019"/>
    <d v="2019-06-05T00:00:00"/>
    <s v="Lessan Eunice Chepngetich"/>
    <s v="Female"/>
    <s v="8658585"/>
    <s v="0703404282"/>
    <s v="703404282"/>
    <s v=""/>
    <s v=""/>
    <n v="35.380159999999997"/>
    <n v="-0.124954"/>
    <s v="Kericho"/>
    <s v="Kipkelion West"/>
    <s v="Kipteris"/>
    <s v="Magire"/>
    <x v="7"/>
    <s v="Benard Kirui"/>
    <s v="Benard Kirui"/>
    <s v="796917297"/>
    <s v="Informal Business"/>
    <s v="MKD"/>
  </r>
  <r>
    <s v="VPA6"/>
    <s v="KE-KER-1908-24864"/>
    <x v="1"/>
    <s v=""/>
    <s v="21st December,2018"/>
    <d v="2018-12-21T00:00:00"/>
    <s v="18th August,2019"/>
    <d v="2019-08-18T00:00:00"/>
    <s v="Mutai Esther Chepkurui"/>
    <s v="Female"/>
    <s v="20986545"/>
    <s v="0714655598"/>
    <s v="714655598"/>
    <s v=""/>
    <s v=""/>
    <n v="35.387217999999997"/>
    <n v="-0.10534399999999999"/>
    <s v="Kericho"/>
    <s v="Kipkelion West"/>
    <s v="Kipteris"/>
    <s v="Korosyot"/>
    <x v="7"/>
    <s v="Stanley Mutai"/>
    <s v="Stanley Mutai"/>
    <s v=""/>
    <s v="Informal Business"/>
    <s v="MKD"/>
  </r>
  <r>
    <s v="VPA6"/>
    <s v="KE-KER-1908-24863"/>
    <x v="1"/>
    <s v=""/>
    <s v="22nd January,2019"/>
    <d v="2019-01-22T00:00:00"/>
    <s v="24th August,2019"/>
    <d v="2019-08-24T00:00:00"/>
    <s v="Nyalile Christine Chepketer"/>
    <s v="Female"/>
    <s v="13011009"/>
    <s v="254703733546"/>
    <s v="2.55E+11"/>
    <s v=""/>
    <s v=""/>
    <n v="35.386812999999997"/>
    <n v="-0.10095"/>
    <s v="Kericho"/>
    <s v="Kipkelion West"/>
    <s v="Kipteris"/>
    <s v="Kaptuiya"/>
    <x v="7"/>
    <s v="Wesley Kipyegon"/>
    <s v="Wesley Kipyegon"/>
    <s v="726581600"/>
    <s v="Informal Business"/>
    <s v="MKD"/>
  </r>
  <r>
    <s v="VPA6"/>
    <s v="KE-NAI-1909-26593"/>
    <x v="1"/>
    <s v=""/>
    <s v="16th September,2019"/>
    <d v="2019-09-16T00:00:00"/>
    <s v="27th September,2019"/>
    <d v="2019-09-27T00:00:00"/>
    <s v="Kibera Rose Njeri"/>
    <s v="Female"/>
    <s v="24711815"/>
    <s v="0720451942"/>
    <s v="720451942"/>
    <s v=""/>
    <s v="791757521"/>
    <n v="36.910134999999997"/>
    <n v="-1.192493"/>
    <s v="Nairobi"/>
    <s v="Roysambu"/>
    <s v="Kahawa West"/>
    <s v="Kamuthi"/>
    <x v="0"/>
    <s v="PostGen Energy"/>
    <s v="Peter Karanja Mbugua"/>
    <s v="705116627"/>
    <s v="Informal Business"/>
    <s v="Topflame"/>
  </r>
  <r>
    <s v="VPA6"/>
    <s v="KE-MAC-1910-27506"/>
    <x v="0"/>
    <s v="Under Verification"/>
    <s v="2nd October,2019"/>
    <d v="2019-10-02T00:00:00"/>
    <s v="2nd October,2019"/>
    <d v="2019-10-02T00:00:00"/>
    <s v="Kivuva Stephen Masai"/>
    <s v="Male"/>
    <s v="30906707"/>
    <s v="723673526"/>
    <s v="723673526"/>
    <s v=""/>
    <s v="712705392"/>
    <n v="37.591546999999998"/>
    <n v="-1.1498820000000001"/>
    <s v="Machakos"/>
    <s v="Yatta"/>
    <s v="Yatta"/>
    <s v="Mbingoni"/>
    <x v="1"/>
    <s v="Jowama Biogas Construction"/>
    <s v="Joyce Njeri"/>
    <s v="700905041"/>
    <s v="Informal Business"/>
    <s v="KENBIM"/>
  </r>
  <r>
    <s v="VPA6"/>
    <s v="KE-KIA-1908-28822"/>
    <x v="1"/>
    <s v=""/>
    <s v="9th August,2019"/>
    <d v="2019-08-09T00:00:00"/>
    <s v="15th August,2019"/>
    <d v="2019-08-15T00:00:00"/>
    <s v="Njongu Rhonda Nyambura"/>
    <s v="Female"/>
    <s v="99999"/>
    <s v="721491213"/>
    <s v="2.55E+11"/>
    <s v=""/>
    <s v="2.55E+11"/>
    <n v="36.609133"/>
    <n v="-1.225622"/>
    <s v="Kiambu"/>
    <s v="Kikuyu"/>
    <s v="Ndeiya"/>
    <s v="Kamangu"/>
    <x v="1"/>
    <s v="Lucas Mbithi Muia"/>
    <s v="Luka Muia"/>
    <s v="254706279820"/>
    <s v="Informal Business"/>
    <s v="KENBIM"/>
  </r>
  <r>
    <s v="VPA6"/>
    <s v="KE-KIA-1908-29651"/>
    <x v="0"/>
    <s v="Non Compliant"/>
    <s v="21st July,2019"/>
    <d v="2019-07-21T00:00:00"/>
    <s v="4th August,2019"/>
    <d v="2019-08-04T00:00:00"/>
    <s v="Waweru John Njoroge"/>
    <s v="Male"/>
    <s v="99999"/>
    <s v="721329290"/>
    <s v="2.55E+11"/>
    <s v=""/>
    <s v="2.55E+11"/>
    <n v="36.785238999999997"/>
    <n v="-1.054182"/>
    <s v="Kiambu"/>
    <s v="Githunguri"/>
    <s v="Githunguri"/>
    <s v="Githunguri"/>
    <x v="0"/>
    <s v="Fexmy EcoFuels"/>
    <s v="Frederick Kago"/>
    <s v="714836386"/>
    <s v="Informal Business"/>
    <s v="Other Biodigester Type"/>
  </r>
  <r>
    <s v="VPA6"/>
    <s v="KE-KIA-1909-27649"/>
    <x v="1"/>
    <s v=""/>
    <s v="8th September,2019"/>
    <d v="2019-09-08T00:00:00"/>
    <s v="17th September,2019"/>
    <d v="2019-09-17T00:00:00"/>
    <s v="Nganatha Elizabeth Njambi"/>
    <s v="Female"/>
    <s v="99999"/>
    <s v="254725260774"/>
    <s v="2.55E+11"/>
    <s v=""/>
    <s v="2.55E+11"/>
    <n v="36.797024999999998"/>
    <n v="-1.056505"/>
    <s v="Kiambu"/>
    <s v="Githunguri"/>
    <s v="Githunguri"/>
    <s v="Kegio"/>
    <x v="0"/>
    <s v="Fredrick Gatungu Kago"/>
    <s v="Frederick Kago"/>
    <s v="714836386"/>
    <s v="Informal Business"/>
    <s v="MKD"/>
  </r>
  <r>
    <s v="VPA6"/>
    <s v="KE-KIA-1909-27650"/>
    <x v="2"/>
    <s v="Demolished"/>
    <s v="26th September,2019"/>
    <d v="2019-09-26T00:00:00"/>
    <s v="29th September,2019"/>
    <d v="2019-09-29T00:00:00"/>
    <s v="Kuria Mary Wambui"/>
    <s v="Female"/>
    <s v="3077215"/>
    <s v="724139099"/>
    <s v="2.55E+11"/>
    <s v=""/>
    <s v="2.55E+11"/>
    <n v="36.807519999999997"/>
    <n v="-1.047282"/>
    <s v="Kiambu"/>
    <s v="Githunguri"/>
    <s v="Githunguri"/>
    <s v="Kindiga"/>
    <x v="0"/>
    <s v="Fexmy EcoFuels"/>
    <s v="Frederick Kago"/>
    <s v="254714836376"/>
    <s v="Informal Business"/>
    <s v="Other Biodigester Type"/>
  </r>
  <r>
    <s v="VPA6"/>
    <s v="KE-NAN-1910-25185"/>
    <x v="1"/>
    <s v=""/>
    <s v="4th September,2019"/>
    <d v="2019-09-04T00:00:00"/>
    <s v="8th October,2019"/>
    <d v="2019-10-08T00:00:00"/>
    <s v="Sitienei Peter"/>
    <s v="Male"/>
    <s v="21715873"/>
    <s v="0728376591"/>
    <s v="728376591"/>
    <s v=""/>
    <s v="727279442"/>
    <n v="35.156705000000002"/>
    <n v="0.150195"/>
    <s v="Nandi"/>
    <s v="Nandi Central"/>
    <s v="Kipsigak"/>
    <s v="Kapmanang"/>
    <x v="2"/>
    <s v="John Bett"/>
    <s v="John Bett"/>
    <s v="727402779"/>
    <s v="Informal Business"/>
    <s v="MKD"/>
  </r>
  <r>
    <s v="VPA6"/>
    <s v="KE-LAI-1910-27676"/>
    <x v="1"/>
    <s v=""/>
    <s v="15th August,2019"/>
    <d v="2019-08-15T00:00:00"/>
    <s v="9th October,2019"/>
    <d v="2019-10-09T00:00:00"/>
    <s v="Wangombe Samuel Waweru"/>
    <s v="Male"/>
    <s v="13728686"/>
    <s v="254724298681"/>
    <s v="2.55E+11"/>
    <s v=""/>
    <s v="2.55E+11"/>
    <n v="36.749583000000001"/>
    <n v="-7.7844999999999998E-2"/>
    <s v="Laikipia"/>
    <s v="Laikipia East"/>
    <s v="Muhonia"/>
    <s v="Kiafunda"/>
    <x v="0"/>
    <s v="Anthony Ndungu Kamau"/>
    <s v="Anthony Ndungu Kamau"/>
    <s v="254722878722"/>
    <s v="Informal Business"/>
    <s v="MKD"/>
  </r>
  <r>
    <s v="VPA6"/>
    <s v="KE-MUR-1908-27833"/>
    <x v="1"/>
    <s v=""/>
    <s v="12th April,2019"/>
    <d v="2019-04-12T00:00:00"/>
    <s v="23rd August,2019"/>
    <d v="2019-08-23T00:00:00"/>
    <s v="Mwenda John Njoroge"/>
    <s v="Male"/>
    <s v="99999"/>
    <s v="254742572331"/>
    <s v="2.55E+11"/>
    <s v=""/>
    <s v="2.55E+11"/>
    <n v="36.922972000000001"/>
    <n v="-0.86979700000000004"/>
    <s v="Murang'a"/>
    <s v="Gatanga"/>
    <s v="Ndunyu Chege"/>
    <s v="Gitiri"/>
    <x v="3"/>
    <s v="Nixon Kariuki Gaichuru"/>
    <s v="Null"/>
    <s v=""/>
    <s v="Informal Business"/>
    <s v="KENBIM"/>
  </r>
  <r>
    <s v="VPA6"/>
    <s v="KE-NAK-1910-27674"/>
    <x v="1"/>
    <s v=""/>
    <s v="7th September,2019"/>
    <d v="2019-09-07T00:00:00"/>
    <s v="2nd October,2019"/>
    <d v="2019-10-02T00:00:00"/>
    <s v="Kaguithia Nguyo Alex"/>
    <s v="Male"/>
    <s v="1393673"/>
    <s v="254720940595"/>
    <s v="2.55E+11"/>
    <s v=""/>
    <s v="2.55E+11"/>
    <n v="36.164271999999997"/>
    <n v="-0.30920199999999998"/>
    <s v="Nakuru"/>
    <s v="Bahati"/>
    <s v="Lanet"/>
    <s v="Ndege"/>
    <x v="2"/>
    <s v="Peter Mutanga"/>
    <s v="Peter Mutang'a Goko"/>
    <s v="723421713"/>
    <s v="Informal Business"/>
    <s v="KENBIM"/>
  </r>
  <r>
    <s v="VPA6"/>
    <s v="KE-KIA-1910-27178"/>
    <x v="0"/>
    <s v="Non Compliant"/>
    <s v="11th October,2019"/>
    <d v="2019-10-11T00:00:00"/>
    <s v="11th October,2019"/>
    <d v="2019-10-11T00:00:00"/>
    <s v="Muigai Ruth Wanjiru"/>
    <s v="Female"/>
    <s v="99999"/>
    <s v="720903038"/>
    <s v="2.55E+11"/>
    <s v=""/>
    <s v=""/>
    <n v="36.757550000000002"/>
    <n v="-1.05548"/>
    <s v="Kiambu"/>
    <s v="Githunguri"/>
    <s v="Githuguri"/>
    <s v="Kahunira"/>
    <x v="6"/>
    <s v="Martin Mbiri Gitau"/>
    <s v="Martin Gitau"/>
    <s v="724210921"/>
    <s v="Informal Business"/>
    <s v="KENBIM"/>
  </r>
  <r>
    <s v="VPA6"/>
    <s v="KE-KIA-1910-26812"/>
    <x v="1"/>
    <s v=""/>
    <s v="11th October,2019"/>
    <d v="2019-10-11T00:00:00"/>
    <s v="11th October,2019"/>
    <d v="2019-10-11T00:00:00"/>
    <s v="Muingai John Njega"/>
    <s v="Male"/>
    <s v="99999"/>
    <s v="254721703915"/>
    <s v="2.55E+11"/>
    <s v=""/>
    <s v="2.55E+11"/>
    <n v="36.757196999999998"/>
    <n v="-1.055167"/>
    <s v="Kiambu"/>
    <s v="Githunguri"/>
    <s v="Githuguri"/>
    <s v="Kahunira"/>
    <x v="14"/>
    <s v="Martin Mbiri Gitau"/>
    <s v="Martin Gitau"/>
    <s v="724210921"/>
    <s v="Informal Business"/>
    <s v="KENBIM"/>
  </r>
  <r>
    <s v="VPA6"/>
    <s v="KE-KIA-1910-26813"/>
    <x v="1"/>
    <s v=""/>
    <s v="11th October,2019"/>
    <d v="2019-10-11T00:00:00"/>
    <s v="11th October,2019"/>
    <d v="2019-10-11T00:00:00"/>
    <s v="Waituka Beth Waithera"/>
    <s v="Female"/>
    <s v="99999"/>
    <s v="254726175124"/>
    <s v="2.55E+11"/>
    <s v=""/>
    <s v=""/>
    <n v="36.750537000000001"/>
    <n v="-1.061153"/>
    <s v="Kiambu"/>
    <s v="Githunguri"/>
    <s v="Githuguri"/>
    <s v="Giteti"/>
    <x v="0"/>
    <s v="Martin Mbiri Gitau"/>
    <s v="Martin Gitau"/>
    <s v="254724210921"/>
    <s v="Informal Business"/>
    <s v="KENBIM"/>
  </r>
  <r>
    <s v="VPA6"/>
    <s v="KE-KIA-1910-26814"/>
    <x v="1"/>
    <s v=""/>
    <s v="11th October,2019"/>
    <d v="2019-10-11T00:00:00"/>
    <s v="11th October,2019"/>
    <d v="2019-10-11T00:00:00"/>
    <s v="Kihoro Mary Gachoki"/>
    <s v="Female"/>
    <s v="18654895"/>
    <s v="254740938673"/>
    <s v="2.55E+11"/>
    <s v=""/>
    <s v=""/>
    <n v="36.754728"/>
    <n v="-1.0603499999999999"/>
    <s v="Kiambu"/>
    <s v="Githunguri"/>
    <s v="Githuguri"/>
    <s v="Giteti"/>
    <x v="2"/>
    <s v="Martin Mbiri Gitau"/>
    <s v="Martin Gitau"/>
    <s v="254724210921"/>
    <s v="Informal Business"/>
    <s v="KENBIM"/>
  </r>
  <r>
    <s v="VPA6"/>
    <s v="KE-KIA-1910-26815"/>
    <x v="1"/>
    <s v=""/>
    <s v="11th October,2019"/>
    <d v="2019-10-11T00:00:00"/>
    <s v="11th October,2019"/>
    <d v="2019-10-11T00:00:00"/>
    <s v="Njega John Ngigi"/>
    <s v="Male"/>
    <s v="99999"/>
    <s v="728097122"/>
    <s v="2.55E+11"/>
    <s v=""/>
    <s v=""/>
    <n v="36.755467000000003"/>
    <n v="-1.0577730000000001"/>
    <s v="Kiambu"/>
    <s v="Githunguri"/>
    <s v="Githuguri"/>
    <s v="Kahunira"/>
    <x v="0"/>
    <s v="Martin Mbiri Gitau"/>
    <s v="Martin Gitau"/>
    <s v="254724210921"/>
    <s v="Informal Business"/>
    <s v="KENBIM"/>
  </r>
  <r>
    <s v="VPA6"/>
    <s v="KE-NYE-1909-26135"/>
    <x v="1"/>
    <s v=""/>
    <s v="20th August,2019"/>
    <d v="2019-08-20T00:00:00"/>
    <s v="20th September,2019"/>
    <d v="2019-09-20T00:00:00"/>
    <s v="Kairu Anthony Karimi"/>
    <s v="Male"/>
    <s v="10966026"/>
    <s v="0722761971"/>
    <s v="722761971"/>
    <s v=""/>
    <s v="722286733"/>
    <n v="37.052193000000003"/>
    <n v="-0.23304"/>
    <s v="Nyeri"/>
    <s v="Kieni East"/>
    <s v="Gatuamba"/>
    <s v="Gatuamba"/>
    <x v="1"/>
    <s v="James Muchira Mwai"/>
    <s v="James Mwai"/>
    <s v="728494110"/>
    <s v="Informal Business"/>
    <s v="MKD"/>
  </r>
  <r>
    <s v="VPA6"/>
    <s v="KE-MAK-1910-27797"/>
    <x v="0"/>
    <s v="Grievance"/>
    <s v="12th October,2019"/>
    <d v="2019-10-12T00:00:00"/>
    <s v="12th October,2019"/>
    <d v="2019-10-12T00:00:00"/>
    <s v="Msau Johnson Kyalo"/>
    <s v="Male"/>
    <s v="99999"/>
    <s v="254717965220"/>
    <s v="2.55E+11"/>
    <s v=""/>
    <s v=""/>
    <n v="37.580939999999998"/>
    <n v="-2.037147"/>
    <s v="Makueni"/>
    <s v="Kibwezi West"/>
    <s v="Kikumini"/>
    <s v="Kikumini"/>
    <x v="0"/>
    <s v="John Chege Nyingi"/>
    <s v="John Chege"/>
    <s v="723321416"/>
    <s v="Informal Business"/>
    <s v="KENBIM"/>
  </r>
  <r>
    <s v="VPA6"/>
    <s v="KE-KIA-1910-27910"/>
    <x v="1"/>
    <s v=""/>
    <s v="14th October,2019"/>
    <d v="2019-10-14T00:00:00"/>
    <s v="14th October,2019"/>
    <d v="2019-10-14T00:00:00"/>
    <s v="Kimani Veronica Mukuhi"/>
    <s v="Female"/>
    <s v="35110284"/>
    <s v="+254719200720"/>
    <s v="2.55E+11"/>
    <s v=""/>
    <s v="2.55E+11"/>
    <n v="36.791907999999999"/>
    <n v="-0.84835199999999999"/>
    <s v="Kiambu"/>
    <s v="Gatundu North"/>
    <s v="Mataara"/>
    <s v="Chania"/>
    <x v="3"/>
    <s v="Nixon Kariuki Gaichuru"/>
    <s v="Nixon Kariuki Gaichuru"/>
    <s v="+254712255629"/>
    <s v="Informal Business"/>
    <s v="KENBIM"/>
  </r>
  <r>
    <s v="VPA6"/>
    <s v="KE-KIA-1910-28711"/>
    <x v="1"/>
    <s v=""/>
    <s v="14th October,2019"/>
    <d v="2019-10-14T00:00:00"/>
    <s v="14th October,2019"/>
    <d v="2019-10-14T00:00:00"/>
    <s v="Kamau Francis Mburu"/>
    <s v="Male"/>
    <s v="12422785"/>
    <s v="726793833"/>
    <s v="2.55E+11"/>
    <s v=""/>
    <s v=""/>
    <n v="36.906247999999998"/>
    <n v="-1.045633"/>
    <s v="Kiambu"/>
    <s v="Gatundu South"/>
    <s v="Gathage"/>
    <s v="Cigi-Ini"/>
    <x v="2"/>
    <s v="Nixon Kariuki Gaichuru"/>
    <s v="Nixon Kariuki Gaichuru"/>
    <s v=""/>
    <s v="Informal Business"/>
    <s v="KENBIM"/>
  </r>
  <r>
    <s v="VPA6"/>
    <s v="KE-KIA-1910-26570"/>
    <x v="1"/>
    <s v=""/>
    <s v="14th October,2019"/>
    <d v="2019-10-14T00:00:00"/>
    <s v="14th October,2019"/>
    <d v="2019-10-14T00:00:00"/>
    <s v="Kanyanja Mary Wairimu"/>
    <s v="Female"/>
    <s v="13220573"/>
    <s v="703765411"/>
    <s v="2.55E+11"/>
    <s v=""/>
    <s v="2.55E+11"/>
    <n v="36.906112999999998"/>
    <n v="-1.045628"/>
    <s v="Kiambu"/>
    <s v="Gatundu South"/>
    <s v="Gathage"/>
    <s v="Cigi-Ini"/>
    <x v="2"/>
    <s v="Nixon Kariuki Gaichuru"/>
    <s v="Nixon Kariuki Gaichuru"/>
    <s v="+254712255629"/>
    <s v="Informal Business"/>
    <s v="KENBIM"/>
  </r>
  <r>
    <s v="VPA6"/>
    <s v="KE-KIA-1910-26569"/>
    <x v="1"/>
    <s v=""/>
    <s v="14th October,2019"/>
    <d v="2019-10-14T00:00:00"/>
    <s v="14th October,2019"/>
    <d v="2019-10-14T00:00:00"/>
    <s v="Kiaria Emily Njeri"/>
    <s v="Female"/>
    <s v="1997977"/>
    <s v="727545329"/>
    <s v="2.55E+11"/>
    <s v=""/>
    <s v=""/>
    <n v="36.906714000000001"/>
    <n v="-1.046062"/>
    <s v="Kiambu"/>
    <s v="Gatundu South"/>
    <s v="Gathage"/>
    <s v="Cigi-Ini"/>
    <x v="3"/>
    <s v="Nixon Kariuki Gaichuru"/>
    <s v="Nixon Kariuki Gaichuru"/>
    <s v="+254712255629"/>
    <s v="Informal Business"/>
    <s v="KENBIM"/>
  </r>
  <r>
    <s v="VPA6"/>
    <s v="KE-NAN-1905-25190"/>
    <x v="1"/>
    <s v=""/>
    <s v="21st December,2018"/>
    <d v="2018-12-21T00:00:00"/>
    <s v="11th May,2019"/>
    <d v="2019-05-11T00:00:00"/>
    <s v="Arusei Edward"/>
    <s v="Male"/>
    <s v="99999"/>
    <s v="+254724399720"/>
    <s v="2.55E+11"/>
    <s v=""/>
    <s v=""/>
    <n v="35.325688"/>
    <n v="0.16999700000000001"/>
    <s v="Nandi"/>
    <s v="Nandi Hills"/>
    <s v="Koilot"/>
    <s v="Marinyin"/>
    <x v="3"/>
    <s v="Job K Soimo"/>
    <s v="Job K Soimo"/>
    <s v="+254726075203"/>
    <s v="Informal Business"/>
    <s v="MKD"/>
  </r>
  <r>
    <s v="VPA6"/>
    <s v="KE-KIL-1910-25725"/>
    <x v="1"/>
    <s v=""/>
    <s v="16th October,2019"/>
    <d v="2019-10-16T00:00:00"/>
    <s v="16th October,2019"/>
    <d v="2019-10-16T00:00:00"/>
    <s v="Ndago Stanley Tinga"/>
    <s v="Male"/>
    <s v="5803697"/>
    <s v="+254728945291"/>
    <s v="2.55E+11"/>
    <s v=""/>
    <s v="2.55E+11"/>
    <n v="39.704794999999997"/>
    <n v="-3.7803520000000002"/>
    <s v="Kilifi"/>
    <s v="Bahari"/>
    <s v="Bandarasalama"/>
    <s v="Kaoyeni"/>
    <x v="1"/>
    <s v="Peter Kiniu"/>
    <s v="Peter Kiniu"/>
    <s v="+254713470637"/>
    <s v="Informal Business"/>
    <s v="KENBIM"/>
  </r>
  <r>
    <s v="VPA6"/>
    <s v="KE-MER-1910-25665"/>
    <x v="1"/>
    <s v=""/>
    <s v="3rd March,2019"/>
    <d v="2019-03-03T00:00:00"/>
    <s v="17th October,2019"/>
    <d v="2019-10-17T00:00:00"/>
    <s v="Kirimi Ginson"/>
    <s v="Male"/>
    <s v="14415363"/>
    <s v="+254720402471"/>
    <s v="2.55E+11"/>
    <s v=""/>
    <s v="2.55E+11"/>
    <n v="37.662846999999999"/>
    <n v="-0.12918499999999999"/>
    <s v="Meru"/>
    <s v="Imenti South"/>
    <s v="Yururu"/>
    <s v="Kamuringi"/>
    <x v="2"/>
    <s v="Loise Gathoni Murigu"/>
    <s v="John Kirimi"/>
    <s v="+254723543823"/>
    <s v="Informal Business"/>
    <s v="MKD"/>
  </r>
  <r>
    <s v="VPA6"/>
    <s v="KE-MER-1910-25666"/>
    <x v="1"/>
    <s v=""/>
    <s v="23rd April,2019"/>
    <d v="2019-04-23T00:00:00"/>
    <s v="17th October,2019"/>
    <d v="2019-10-17T00:00:00"/>
    <s v="Kirimi John"/>
    <s v="Male"/>
    <s v="8880854"/>
    <s v="+254723543823"/>
    <s v="2.55E+11"/>
    <s v=""/>
    <s v="2.55E+11"/>
    <n v="37.664971999999999"/>
    <n v="-0.13661699999999999"/>
    <s v="Meru"/>
    <s v="Imenti South"/>
    <s v="Kamuringi"/>
    <s v="Kamuringi"/>
    <x v="3"/>
    <s v="Loise Gathoni Murigu"/>
    <s v="John Kirimi"/>
    <s v="+254723543823"/>
    <s v="Informal Business"/>
    <s v="MKD"/>
  </r>
  <r>
    <s v="VPA6"/>
    <s v="KE-MER-1910-25189"/>
    <x v="2"/>
    <s v="Abandoned"/>
    <s v="5th June,2019"/>
    <d v="2019-06-05T00:00:00"/>
    <s v="17th October,2019"/>
    <d v="2019-10-17T00:00:00"/>
    <s v="Mwari Mary"/>
    <s v="Female"/>
    <s v="19456787"/>
    <s v="720160700"/>
    <s v="2.55E+11"/>
    <s v=""/>
    <s v="2.55E+11"/>
    <n v="37.587037000000002"/>
    <n v="-7.6967999999999995E-2"/>
    <s v="Meru"/>
    <s v="Imenti South"/>
    <s v="Kairaa"/>
    <s v="Mbuti"/>
    <x v="3"/>
    <s v="Loise Gathoni Murigu"/>
    <s v="John Kirimi"/>
    <s v="+254723543823"/>
    <s v="Informal Business"/>
    <s v="KENBIM"/>
  </r>
  <r>
    <s v="VPA6"/>
    <s v="KE-KIA-1910-26816"/>
    <x v="1"/>
    <s v=""/>
    <s v="24th October,2019"/>
    <d v="2019-10-24T00:00:00"/>
    <s v="24th October,2019"/>
    <d v="2019-10-24T00:00:00"/>
    <s v="Muiruri Stephen Kimotho"/>
    <s v="Male"/>
    <s v="99999"/>
    <s v="254721144375"/>
    <s v="2.55E+11"/>
    <s v=""/>
    <s v="721521982"/>
    <n v="36.801222000000003"/>
    <n v="-1.0043629999999999"/>
    <s v="Kiambu"/>
    <s v="Githunguri"/>
    <s v="Komothai"/>
    <s v="Gathugu"/>
    <x v="2"/>
    <s v="Geoffrey K Gitau"/>
    <s v="Geoffrey Gitau"/>
    <s v="254714881763"/>
    <s v="Informal Business"/>
    <s v="KENBIM"/>
  </r>
  <r>
    <s v="VPA6"/>
    <s v="KE-KIA-1910-26825"/>
    <x v="1"/>
    <s v=""/>
    <s v="24th October,2019"/>
    <d v="2019-10-24T00:00:00"/>
    <s v="24th October,2019"/>
    <d v="2019-10-24T00:00:00"/>
    <s v="Mwaniki Peter Mbugua"/>
    <s v="Male"/>
    <s v="3043516"/>
    <s v="254723456389"/>
    <s v="2.55E+11"/>
    <s v=""/>
    <s v="2.55E+11"/>
    <n v="36.794398000000001"/>
    <n v="-0.99475199999999997"/>
    <s v="Kiambu"/>
    <s v="Githunguri"/>
    <s v="Kamothai"/>
    <s v="Gathugu"/>
    <x v="2"/>
    <s v="Geoffrey K Gitau"/>
    <s v="Geoffrey Gitau"/>
    <s v="2547148817763"/>
    <s v="Informal Business"/>
    <s v="KENBIM"/>
  </r>
  <r>
    <s v="VPA6"/>
    <s v="KE-NAK-1910-27402"/>
    <x v="1"/>
    <s v=""/>
    <s v="26th August,2019"/>
    <d v="2019-08-26T00:00:00"/>
    <s v="19th October,2019"/>
    <d v="2019-10-19T00:00:00"/>
    <s v="Wahome Muthoni Magret"/>
    <s v="Male"/>
    <s v="1392641"/>
    <s v="254728940869"/>
    <s v="2.55E+11"/>
    <s v=""/>
    <s v="2.55E+11"/>
    <n v="36.111947999999998"/>
    <n v="-3.0875E-2"/>
    <s v="Nakuru"/>
    <s v="Rongai"/>
    <s v="Kamukunji"/>
    <s v="Mzalendo"/>
    <x v="2"/>
    <s v="James Kingori Chege"/>
    <s v="James Kingori"/>
    <s v="254724568559"/>
    <s v="Informal Business"/>
    <s v="KENBIM"/>
  </r>
  <r>
    <s v="VPA6"/>
    <s v="KE-MER-1908-25717"/>
    <x v="1"/>
    <s v=""/>
    <s v="9th July,2019"/>
    <d v="2019-07-09T00:00:00"/>
    <s v="16th August,2019"/>
    <d v="2019-08-16T00:00:00"/>
    <s v="Ndutha Samuel Mwangi"/>
    <s v="Male"/>
    <s v="19567876"/>
    <s v="254710122837"/>
    <s v="2.55E+11"/>
    <s v=""/>
    <s v="2.55E+11"/>
    <n v="37.805743"/>
    <n v="-0.101368"/>
    <s v="Meru"/>
    <s v="Imenti South"/>
    <s v="Kirendene"/>
    <s v="Kamiruri"/>
    <x v="3"/>
    <s v="Nixon Kariuki Gaichuru"/>
    <s v="Nixon Kariuki Gaichuru"/>
    <s v="712255629"/>
    <s v="Informal Business"/>
    <s v="KENBIM"/>
  </r>
  <r>
    <s v="VPA6"/>
    <s v="KE-KER-1910-24971"/>
    <x v="0"/>
    <s v="Non Compliant"/>
    <s v="24th June,2019"/>
    <d v="2019-06-24T00:00:00"/>
    <s v="15th October,2019"/>
    <d v="2019-10-15T00:00:00"/>
    <s v="Rono Faith"/>
    <s v="Female"/>
    <s v="99999"/>
    <s v="254720535336"/>
    <s v="2.55E+11"/>
    <s v=""/>
    <s v=""/>
    <n v="35.241097000000003"/>
    <n v="-0.38898300000000002"/>
    <s v="Kericho"/>
    <s v="Belgut"/>
    <s v="Chepkutung"/>
    <s v="Chepkutung"/>
    <x v="8"/>
    <s v="Benjamin Kirui"/>
    <s v=""/>
    <s v=""/>
    <s v="Informal Business"/>
    <s v="MKD"/>
  </r>
  <r>
    <s v="VPA6"/>
    <s v="KE-NYA-1910-27283"/>
    <x v="1"/>
    <s v=""/>
    <s v="17th September,2019"/>
    <d v="2019-09-17T00:00:00"/>
    <s v="17th October,2019"/>
    <d v="2019-10-17T00:00:00"/>
    <s v="Mbugua David Kimotho"/>
    <s v="Male"/>
    <s v="99999"/>
    <s v="254722892546"/>
    <s v="2.55E+11"/>
    <s v=""/>
    <s v="720336795"/>
    <n v="36.531722000000002"/>
    <n v="-0.18412000000000001"/>
    <s v="Nyandarua"/>
    <s v="Ndaragwa"/>
    <s v="Mwihoko"/>
    <s v="Ex-Daya"/>
    <x v="1"/>
    <s v="Kreen"/>
    <s v="Francis Kinyanjui"/>
    <s v="254726985649"/>
    <s v="Informal Business"/>
    <s v="MKD"/>
  </r>
  <r>
    <s v="VPA6"/>
    <s v="KE-NYE-1910-27995"/>
    <x v="1"/>
    <s v=""/>
    <s v="1st September,2019"/>
    <d v="2019-09-01T00:00:00"/>
    <s v="1st October,2019"/>
    <d v="2019-10-01T00:00:00"/>
    <s v="Mwaniki Charles Kabaya"/>
    <s v="Male"/>
    <s v="99999"/>
    <s v="722915230"/>
    <s v="2.55E+11"/>
    <s v=""/>
    <s v="721314236"/>
    <n v="37.040737999999997"/>
    <n v="-0.55141799999999996"/>
    <s v="Nyeri"/>
    <s v="Mukurweni"/>
    <s v="Muhito"/>
    <s v="Wamutitu"/>
    <x v="3"/>
    <s v="Joshua Wachira"/>
    <s v="Joshua Wachira"/>
    <s v=""/>
    <s v="Informal Business"/>
    <s v="KENBIM"/>
  </r>
  <r>
    <s v="VPA6"/>
    <s v="KE-BOM-1911-24869"/>
    <x v="1"/>
    <s v=""/>
    <s v="25th August,2019"/>
    <d v="2019-08-25T00:00:00"/>
    <s v="3rd November,2019"/>
    <d v="2019-11-03T00:00:00"/>
    <s v="Koech Edwin Kipyegon"/>
    <s v="Male"/>
    <s v="22339693"/>
    <s v="254719558475"/>
    <s v="719558475"/>
    <s v=""/>
    <s v=""/>
    <n v="35.376393"/>
    <n v="-0.57692200000000005"/>
    <s v="Bomet"/>
    <s v="Konoin"/>
    <s v="Sotit"/>
    <s v="Tebesetin"/>
    <x v="1"/>
    <s v="Joseph Tonui"/>
    <s v="null"/>
    <s v=""/>
    <s v="Informal Business"/>
    <s v="MKD"/>
  </r>
  <r>
    <s v="VPA6"/>
    <s v="KE-MAK-1911-27831"/>
    <x v="1"/>
    <s v=""/>
    <s v="8th November,2019"/>
    <d v="2019-11-08T00:00:00"/>
    <s v="8th November,2019"/>
    <d v="2019-11-08T00:00:00"/>
    <s v="Mutua Joseph Kivindyo"/>
    <s v="Male"/>
    <s v="6129714"/>
    <s v="254721293945"/>
    <s v="721293945"/>
    <s v=""/>
    <s v="720865145"/>
    <n v="37.587097999999997"/>
    <n v="-1.9388730000000001"/>
    <s v="Makueni"/>
    <s v="Makueni"/>
    <s v="Makueni"/>
    <s v="Mikooni"/>
    <x v="2"/>
    <s v="Januaries Kaloki"/>
    <s v="Januaries Kaloki"/>
    <s v="714342097"/>
    <s v="Informal Business"/>
    <s v="MKD"/>
  </r>
  <r>
    <s v="VPA6"/>
    <s v="KE-KIR-1911-26869"/>
    <x v="1"/>
    <s v=""/>
    <s v="7th September,2019"/>
    <d v="2019-09-07T00:00:00"/>
    <s v="7th November,2019"/>
    <d v="2019-11-07T00:00:00"/>
    <s v="Kamuya Kenneth Wanjohi"/>
    <s v="Male"/>
    <s v="22210739"/>
    <s v="254708445098"/>
    <s v="708445098"/>
    <s v=""/>
    <s v="724816902"/>
    <n v="37.362693"/>
    <n v="-0.63829800000000003"/>
    <s v="Kirinyaga"/>
    <s v="Kerugoya/Kutus"/>
    <s v="Kibibi"/>
    <s v="Red Soil"/>
    <x v="3"/>
    <s v="Geoffrey Ndua Mbugua"/>
    <s v="Ndua Mbugua"/>
    <s v=""/>
    <s v="Informal Business"/>
    <s v="KENBIM"/>
  </r>
  <r>
    <s v="VPA6"/>
    <s v="KE-SIA-1910-27245"/>
    <x v="0"/>
    <s v="Grievance"/>
    <s v="1st June,2019"/>
    <d v="2019-06-01T00:00:00"/>
    <s v="1st October,2019"/>
    <d v="2019-10-01T00:00:00"/>
    <s v="Daniel Ogola Ochieng"/>
    <s v="Male"/>
    <s v="99999"/>
    <s v="0722717056"/>
    <s v="722717056"/>
    <s v=""/>
    <s v="722717056"/>
    <n v="34.127251999999999"/>
    <n v="-3.6742999999999998E-2"/>
    <s v="Siaya"/>
    <s v="Bondo"/>
    <s v="Usigu"/>
    <s v="Lwala"/>
    <x v="3"/>
    <s v="Thomas Mboya Omwadho"/>
    <s v="Thomas Mboya Omwadho"/>
    <s v="725043676"/>
    <s v="Informal Business"/>
    <s v="KENBIM"/>
  </r>
  <r>
    <s v="VPA6"/>
    <s v="KE-NAK-1909-27408"/>
    <x v="1"/>
    <s v=""/>
    <s v="3rd August,2019"/>
    <d v="2019-08-03T00:00:00"/>
    <s v="7th September,2019"/>
    <d v="2019-09-07T00:00:00"/>
    <s v="Muthoi Kibara Daniel"/>
    <s v="Male"/>
    <s v="2592640"/>
    <s v="254725642872"/>
    <s v="2.55E+11"/>
    <s v=""/>
    <s v="2.55E+11"/>
    <n v="36.123269999999998"/>
    <n v="-0.18449499999999999"/>
    <s v="Nakuru"/>
    <s v="Bahati"/>
    <s v="Maili Tisa"/>
    <s v="Land Mawe"/>
    <x v="0"/>
    <s v="Peter Kareithi Mwangi"/>
    <s v="Peter Kareithi"/>
    <s v="254721714592"/>
    <s v="Informal Business"/>
    <s v="MKD"/>
  </r>
  <r>
    <s v="VPA6"/>
    <s v="KE-NAK-1908-27407"/>
    <x v="1"/>
    <s v=""/>
    <s v="24th June,2019"/>
    <d v="2019-06-24T00:00:00"/>
    <s v="7th August,2019"/>
    <d v="2019-08-07T00:00:00"/>
    <s v="Macharia Maina Andrew"/>
    <s v="Male"/>
    <s v="3372017"/>
    <s v="254721639234"/>
    <s v="2.55E+11"/>
    <s v=""/>
    <s v="2.55E+11"/>
    <n v="36.168857000000003"/>
    <n v="-0.136743"/>
    <s v="Nakuru"/>
    <s v="Bahati"/>
    <s v="Bahati"/>
    <s v="Bibirioni"/>
    <x v="0"/>
    <s v="Peter Kareithi Mwangi"/>
    <s v="Peter Kareithi"/>
    <s v="721714592"/>
    <s v="Informal Business"/>
    <s v="MKD"/>
  </r>
  <r>
    <s v="VPA6"/>
    <s v="KE-NAK-1906-27406"/>
    <x v="1"/>
    <s v=""/>
    <s v="5th May,2019"/>
    <d v="2019-05-05T00:00:00"/>
    <s v="19th June,2019"/>
    <d v="2019-06-19T00:00:00"/>
    <s v="Thande Stephen"/>
    <s v="Male"/>
    <s v="2595631"/>
    <s v="254724786802"/>
    <s v="2.55E+11"/>
    <s v=""/>
    <s v="2.55E+11"/>
    <n v="36.159433"/>
    <n v="-0.191333"/>
    <s v="Nakuru"/>
    <s v="Bahati"/>
    <s v="Karunga"/>
    <s v="Thayu"/>
    <x v="2"/>
    <s v="Peter Kareithi Mwangi"/>
    <s v="Peter Kareithi"/>
    <s v="254721714592"/>
    <s v="Informal Business"/>
    <s v="MKD"/>
  </r>
  <r>
    <s v="VPA6"/>
    <s v="KE-NAK-1905-27414"/>
    <x v="1"/>
    <s v=""/>
    <s v="19th March,2019"/>
    <d v="2019-03-19T00:00:00"/>
    <s v="23rd May,2019"/>
    <d v="2019-05-23T00:00:00"/>
    <s v="Nyagaki Ndungu Hannah"/>
    <s v="Female"/>
    <s v="2189035"/>
    <s v="254724001519"/>
    <s v="2.55E+11"/>
    <s v=""/>
    <s v=""/>
    <n v="36.174267"/>
    <n v="-0.160328"/>
    <s v="Nakuru"/>
    <s v="Bahati"/>
    <s v="Karunga"/>
    <s v="Scheme"/>
    <x v="2"/>
    <s v="Peter Kareithi Mwangi"/>
    <s v="Peter Kareithi"/>
    <s v="254721714592"/>
    <s v="Informal Business"/>
    <s v="MKD"/>
  </r>
  <r>
    <s v="VPA6"/>
    <s v="KE-NAK-1812-27412"/>
    <x v="1"/>
    <s v=""/>
    <s v="13th October,2018"/>
    <d v="2018-10-13T00:00:00"/>
    <s v="5th December,2018"/>
    <d v="2018-12-05T00:00:00"/>
    <s v="Anthony Ngugi Mburu"/>
    <s v="Male"/>
    <s v="27342056"/>
    <s v="254727862397"/>
    <s v="2.55E+11"/>
    <s v=""/>
    <s v="2.55E+11"/>
    <n v="36.177517999999999"/>
    <n v="-0.16794700000000001"/>
    <s v="Nakuru"/>
    <s v="Bahati"/>
    <s v="Bahati"/>
    <s v="Ruguru"/>
    <x v="2"/>
    <s v="Peter Kareithi Mwangi"/>
    <s v="Peter Kareithi"/>
    <s v="254721714592"/>
    <s v="Informal Business"/>
    <s v="MKD"/>
  </r>
  <r>
    <s v="VPA6"/>
    <s v="KE-NAK-1909-27411"/>
    <x v="1"/>
    <s v=""/>
    <s v="6th July,2019"/>
    <d v="2019-07-06T00:00:00"/>
    <s v="2nd September,2019"/>
    <d v="2019-09-02T00:00:00"/>
    <s v="Njeri Wanyoike Gladys"/>
    <s v="Female"/>
    <s v="2595210"/>
    <s v="254711183489"/>
    <s v="2.55E+11"/>
    <s v=""/>
    <s v="2.55E+11"/>
    <n v="36.177103000000002"/>
    <n v="-0.17677799999999999"/>
    <s v="Nakuru"/>
    <s v="Bahati"/>
    <s v="Bahati"/>
    <s v="Wendo"/>
    <x v="2"/>
    <s v="Peter Kareithi Mwangi"/>
    <s v="Peter Kareithi"/>
    <s v="254721714592"/>
    <s v="Informal Business"/>
    <s v="MKD"/>
  </r>
  <r>
    <s v="VPA6"/>
    <s v="KE-NAK-1909-27409"/>
    <x v="0"/>
    <s v="Grievance"/>
    <s v="15th August,2019"/>
    <d v="2019-08-15T00:00:00"/>
    <s v="23rd September,2019"/>
    <d v="2019-09-23T00:00:00"/>
    <s v="Ngatia Wandutu Robert"/>
    <s v="Male"/>
    <s v="2371072"/>
    <s v="254721994152"/>
    <s v="2.55E+11"/>
    <s v=""/>
    <s v="2.55E+11"/>
    <n v="36.181778000000001"/>
    <n v="-0.17605000000000001"/>
    <s v="Nakuru"/>
    <s v="Bahati"/>
    <s v="Bahati"/>
    <s v="Wendo"/>
    <x v="2"/>
    <s v="Peter Kareithi Mwangi"/>
    <s v="Peter Kareithi"/>
    <s v="254721714592"/>
    <s v="Informal Business"/>
    <s v="MKD"/>
  </r>
  <r>
    <s v="VPA6"/>
    <s v="KE-NAK-1908-27410"/>
    <x v="1"/>
    <s v=""/>
    <s v="10th June,2019"/>
    <d v="2019-06-10T00:00:00"/>
    <s v="29th August,2019"/>
    <d v="2019-08-29T00:00:00"/>
    <s v="Njogu Wanjiku Elizabeth"/>
    <s v="Male"/>
    <s v="1842091"/>
    <s v="254714581651"/>
    <s v="2.55E+11"/>
    <s v=""/>
    <s v="2.55E+11"/>
    <n v="36.179073000000002"/>
    <n v="-0.17779800000000001"/>
    <s v="Nakuru"/>
    <s v="Bahati"/>
    <s v="Bahati"/>
    <s v="Wendo"/>
    <x v="2"/>
    <s v="Peter Kareithi Mwangi"/>
    <s v="Peter Kareithi"/>
    <s v="254721714592"/>
    <s v="Informal Business"/>
    <s v="MKD"/>
  </r>
  <r>
    <s v="VPA6"/>
    <s v="KE-NAK-1903-27413"/>
    <x v="1"/>
    <s v=""/>
    <s v="7th December,2018"/>
    <d v="2018-12-07T00:00:00"/>
    <s v="19th March,2019"/>
    <d v="2019-03-19T00:00:00"/>
    <s v="Virginia Njeri"/>
    <s v="Female"/>
    <s v="2380655"/>
    <s v="254725146036"/>
    <s v="2.55E+11"/>
    <s v=""/>
    <s v=""/>
    <n v="36.179290000000002"/>
    <n v="-0.15723300000000001"/>
    <s v="Nakuru"/>
    <s v="Bahati"/>
    <s v="Bahati"/>
    <s v="Ruguru"/>
    <x v="2"/>
    <s v="Peter Kareithi Mwangi"/>
    <s v="Peter Kareithi"/>
    <s v="254721714592"/>
    <s v="Informal Business"/>
    <s v="MKD"/>
  </r>
  <r>
    <s v="VPA6"/>
    <s v="KE-KAK-1910-24881"/>
    <x v="1"/>
    <s v=""/>
    <s v="8th October,2019"/>
    <d v="2019-10-08T00:00:00"/>
    <s v="30th October,2019"/>
    <d v="2019-10-30T00:00:00"/>
    <s v="Ruth Njeri"/>
    <s v="Female"/>
    <s v="925163"/>
    <s v="254708991928"/>
    <s v="2.55E+11"/>
    <s v=""/>
    <s v=""/>
    <n v="35.063499"/>
    <n v="0.71190299999999995"/>
    <s v="Kakamega"/>
    <s v="Likuyani"/>
    <s v="Likuyani"/>
    <s v="Lukusi"/>
    <x v="3"/>
    <s v="Emmanuel Kitui"/>
    <s v="Emanuel Kitui"/>
    <s v="254720106138"/>
    <s v="Informal Business"/>
    <s v="KENBIM"/>
  </r>
  <r>
    <s v="VPA6"/>
    <s v="KE-MAC-1911-27834"/>
    <x v="1"/>
    <s v=""/>
    <s v="13th September,2019"/>
    <d v="2019-09-13T00:00:00"/>
    <s v="2nd November,2019"/>
    <d v="2019-11-02T00:00:00"/>
    <s v="Tumbo Charles Kisaa"/>
    <s v="Male"/>
    <s v="99999"/>
    <s v="254726168427"/>
    <s v="254726168427"/>
    <s v=""/>
    <s v="254727027796"/>
    <n v="37.377915000000002"/>
    <n v="-1.2847919999999999"/>
    <s v="Machakos"/>
    <s v="Kangundo"/>
    <s v="Kangundo"/>
    <s v="Kyelendu"/>
    <x v="2"/>
    <s v="Lucas Mbithi Muia"/>
    <s v="Lukas Muia Mbithi"/>
    <s v="254706279820"/>
    <s v="Informal Business"/>
    <s v="MKD"/>
  </r>
  <r>
    <s v="VPA6"/>
    <s v="KE-KIA-1909-28823"/>
    <x v="1"/>
    <s v=""/>
    <s v="20th August,2019"/>
    <d v="2019-08-20T00:00:00"/>
    <s v="9th September,2019"/>
    <d v="2019-09-09T00:00:00"/>
    <s v="Gitau Joseph Waweru"/>
    <s v="Male"/>
    <s v="2307090"/>
    <s v="722316136"/>
    <s v="2.55E+11"/>
    <s v=""/>
    <s v="2.55E+11"/>
    <n v="36.657789999999999"/>
    <n v="-1.186442"/>
    <s v="Kiambu"/>
    <s v="Limuru"/>
    <s v="Muguga"/>
    <s v="Kahuru"/>
    <x v="3"/>
    <s v="Timothy Kabue"/>
    <s v="Null"/>
    <s v=""/>
    <s v="Informal Business"/>
    <s v="KENBIM"/>
  </r>
  <r>
    <s v="VPA6"/>
    <s v="KE-KIA-1904-28825"/>
    <x v="1"/>
    <s v=""/>
    <s v="10th April,2019"/>
    <d v="2019-04-10T00:00:00"/>
    <s v="23rd April,2019"/>
    <d v="2019-04-23T00:00:00"/>
    <s v="Wanjiku Jane"/>
    <s v="Female"/>
    <s v="31515176"/>
    <s v="725897750"/>
    <s v="2.55E+11"/>
    <s v=""/>
    <s v="2.55E+11"/>
    <n v="36.656925000000001"/>
    <n v="-1.18771"/>
    <s v="Kiambu"/>
    <s v="Limuru"/>
    <s v="Muguga"/>
    <s v="Kahuru"/>
    <x v="3"/>
    <s v="Timothy Kabue"/>
    <s v=""/>
    <s v=""/>
    <s v="Informal Business"/>
    <s v="KENBIM"/>
  </r>
  <r>
    <s v="VPA6"/>
    <s v="KE-KIA-1904-27906"/>
    <x v="1"/>
    <s v=""/>
    <s v="5th April,2019"/>
    <d v="2019-04-05T00:00:00"/>
    <s v="15th April,2019"/>
    <d v="2019-04-15T00:00:00"/>
    <s v="Kamau Kent"/>
    <s v="Female"/>
    <s v="7111405"/>
    <s v="254704833384"/>
    <s v="2.55E+11"/>
    <s v=""/>
    <s v="2.55E+11"/>
    <n v="36.647004000000003"/>
    <n v="-1.1654040000000001"/>
    <s v="Kiambu"/>
    <s v="Limuru"/>
    <s v="Kerwa"/>
    <s v="Kagia Farm"/>
    <x v="4"/>
    <s v="Timothy Kabue"/>
    <s v=""/>
    <s v=""/>
    <s v="Informal Business"/>
    <s v="AKUT"/>
  </r>
  <r>
    <s v="VPA6"/>
    <s v="KE-KIA-1909-28819"/>
    <x v="1"/>
    <s v=""/>
    <s v="7th September,2019"/>
    <d v="2019-09-07T00:00:00"/>
    <s v="17th September,2019"/>
    <d v="2019-09-17T00:00:00"/>
    <s v="Ngugi Lucy Nyabara"/>
    <s v="Female"/>
    <s v="10182951"/>
    <s v="715938102"/>
    <s v="2.55E+11"/>
    <s v=""/>
    <s v="2.55E+11"/>
    <n v="36.650230000000001"/>
    <n v="-1.16022"/>
    <s v="Kiambu"/>
    <s v="Limuru"/>
    <s v="Rironi"/>
    <s v="Gatimo"/>
    <x v="3"/>
    <s v="Timothy Kabue"/>
    <s v="Null"/>
    <s v=""/>
    <s v="Informal Business"/>
    <s v="KENBIM"/>
  </r>
  <r>
    <s v="VPA6"/>
    <s v="KE-KER-1911-24870"/>
    <x v="1"/>
    <s v=""/>
    <s v="2nd September,2019"/>
    <d v="2019-09-02T00:00:00"/>
    <s v="13th November,2019"/>
    <d v="2019-11-13T00:00:00"/>
    <s v="Chepkwony Bernard"/>
    <s v="Male"/>
    <s v="38653247"/>
    <s v="254725323569"/>
    <s v="2.55E+11"/>
    <s v=""/>
    <s v="2.55E+11"/>
    <n v="35.108474000000001"/>
    <n v="-0.52717599999999998"/>
    <s v="Kericho"/>
    <s v="Bureti"/>
    <s v="Kapkishara"/>
    <s v="Cheboror"/>
    <x v="15"/>
    <s v="Philip Kurgat"/>
    <s v="Kurgat"/>
    <s v="254726616639"/>
    <s v="Informal Business"/>
    <s v="MKD"/>
  </r>
  <r>
    <s v="VPA6"/>
    <s v="KE-KER-1911-24921"/>
    <x v="1"/>
    <s v=""/>
    <s v="8th September,2019"/>
    <d v="2019-09-08T00:00:00"/>
    <s v="2nd November,2019"/>
    <d v="2019-11-02T00:00:00"/>
    <s v="Koech Joel K"/>
    <s v="Male"/>
    <s v="30505323"/>
    <s v="254722708275"/>
    <s v="2.55E+11"/>
    <s v=""/>
    <s v="2.55E+11"/>
    <n v="35.168911999999999"/>
    <n v="-0.489427"/>
    <s v="Kericho"/>
    <s v="Bureti"/>
    <s v="Kabartegan"/>
    <s v="Sibaik"/>
    <x v="15"/>
    <s v="Philip Kurgat"/>
    <s v="Kurgat"/>
    <s v="254726616639"/>
    <s v="Informal Business"/>
    <s v="MKD"/>
  </r>
  <r>
    <s v="VPA6"/>
    <s v="KE-VIH-1910-28502"/>
    <x v="1"/>
    <s v=""/>
    <s v="20th April,2019"/>
    <d v="2019-04-20T00:00:00"/>
    <s v="10th October,2019"/>
    <d v="2019-10-10T00:00:00"/>
    <s v="Khasiani Kennedy Natse"/>
    <s v="Male"/>
    <s v="12567969"/>
    <s v="254722321081"/>
    <s v="2.55E+11"/>
    <s v=""/>
    <s v=""/>
    <n v="34.845165000000001"/>
    <n v="8.4517999999999996E-2"/>
    <s v="Vihiga"/>
    <s v="Hamisi"/>
    <s v="Shamakhokho"/>
    <s v="Murugwon"/>
    <x v="2"/>
    <s v="Matthew Kemboi"/>
    <s v="Mathew Kemboi Kipchumba"/>
    <s v="254722819916"/>
    <s v="Informal Business"/>
    <s v="KENBIM"/>
  </r>
  <r>
    <s v="VPA6"/>
    <s v="KE-KIA-1908-27921"/>
    <x v="1"/>
    <s v=""/>
    <s v="17th July,2019"/>
    <d v="2019-07-17T00:00:00"/>
    <s v="5th August,2019"/>
    <d v="2019-08-05T00:00:00"/>
    <s v="Wanjiru Mary"/>
    <s v="Female"/>
    <s v="99999"/>
    <s v="254724374867"/>
    <s v="2.55E+11"/>
    <s v=""/>
    <s v="2.55E+11"/>
    <n v="36.668686000000001"/>
    <n v="-1.1955089999999999"/>
    <s v="Kiambu"/>
    <s v="Kabete"/>
    <s v="Kahuho"/>
    <s v="Gatwanafu"/>
    <x v="3"/>
    <s v="Timothy Kabue"/>
    <s v=""/>
    <s v=""/>
    <s v="Informal Business"/>
    <s v="KENBIM"/>
  </r>
  <r>
    <s v="VPA6"/>
    <s v="KE-KIA-1902-26565"/>
    <x v="1"/>
    <s v=""/>
    <s v="18th January,2019"/>
    <d v="2019-01-18T00:00:00"/>
    <s v="23rd February,2019"/>
    <d v="2019-02-23T00:00:00"/>
    <s v="Muchiri Hannah Wangari"/>
    <s v="Female"/>
    <s v="99999"/>
    <s v="720463432"/>
    <s v="2.55E+11"/>
    <s v=""/>
    <s v="2.55E+11"/>
    <n v="36.668747000000003"/>
    <n v="-1.196564"/>
    <s v="Kiambu"/>
    <s v="Kabete"/>
    <s v="Kahuho"/>
    <s v="Gatwanafu"/>
    <x v="3"/>
    <s v="Timothy Kabue"/>
    <s v=""/>
    <s v=""/>
    <s v="Informal Business"/>
    <s v="KENBIM"/>
  </r>
  <r>
    <s v="VPA6"/>
    <s v="KE-KIA-1906-0"/>
    <x v="0"/>
    <s v="Non Compliant"/>
    <s v="22nd May,2019"/>
    <d v="2019-05-22T00:00:00"/>
    <s v="12th June,2019"/>
    <d v="2019-06-12T00:00:00"/>
    <s v="Muthee Jane Waturi"/>
    <s v="Female"/>
    <s v="22695264"/>
    <s v="254723165238"/>
    <s v="2.55E+11"/>
    <s v=""/>
    <s v="2.55E+11"/>
    <n v="36.640101999999999"/>
    <n v="-1.196801"/>
    <s v="Kiambu"/>
    <s v="Kikuyu"/>
    <s v="Sigona"/>
    <s v="Thamanda"/>
    <x v="3"/>
    <s v="Timothy Kabue"/>
    <s v=""/>
    <s v=""/>
    <s v="Informal Business"/>
    <s v="KENBIM"/>
  </r>
  <r>
    <s v="VPA6"/>
    <s v="KE-KIA-1904-27909"/>
    <x v="1"/>
    <s v=""/>
    <s v="7th April,2019"/>
    <d v="2019-04-07T00:00:00"/>
    <s v="18th April,2019"/>
    <d v="2019-04-18T00:00:00"/>
    <s v="Wambui Mary"/>
    <s v="Female"/>
    <s v="99999"/>
    <s v="254724065219"/>
    <s v="2.55E+11"/>
    <s v=""/>
    <s v="2.55E+11"/>
    <n v="36.638314999999999"/>
    <n v="-1.1937819999999999"/>
    <s v="Kiambu"/>
    <s v="Kikuyu"/>
    <s v="Muguga"/>
    <s v="Thamanda"/>
    <x v="3"/>
    <s v="Timothy Kabue"/>
    <s v=""/>
    <s v=""/>
    <s v="Informal Business"/>
    <s v="KENBIM"/>
  </r>
  <r>
    <s v="VPA6"/>
    <s v="KE-KIA-1907-0"/>
    <x v="0"/>
    <s v="Under Verification"/>
    <s v="13th June,2019"/>
    <d v="2019-06-13T00:00:00"/>
    <s v="4th July,2019"/>
    <d v="2019-07-04T00:00:00"/>
    <s v="Nelima Jacky"/>
    <s v="Female"/>
    <s v="99999"/>
    <s v="254706632162"/>
    <s v="2.55E+11"/>
    <s v=""/>
    <s v=""/>
    <n v="36.642107000000003"/>
    <n v="-1.202682"/>
    <s v="Kiambu"/>
    <s v="Kikuyu"/>
    <s v="Muguga"/>
    <s v="Hecta Imwe"/>
    <x v="1"/>
    <s v="Timothy Kabue"/>
    <s v=""/>
    <s v=""/>
    <s v="Informal Business"/>
    <s v="KENBIM"/>
  </r>
  <r>
    <s v="VPA6"/>
    <s v="KE-MER-1911-25719"/>
    <x v="1"/>
    <s v=""/>
    <s v="1st October,2019"/>
    <d v="2019-10-01T00:00:00"/>
    <s v="5th November,2019"/>
    <d v="2019-11-05T00:00:00"/>
    <s v="Kawiria Mururu Esther"/>
    <s v="Female"/>
    <s v="353321"/>
    <s v="254707544042"/>
    <s v="2.55E+11"/>
    <s v=""/>
    <s v="2.55E+11"/>
    <n v="37.784301999999997"/>
    <n v="0.15226799999999999"/>
    <s v="Meru"/>
    <s v="Tigania West"/>
    <s v="Miathene"/>
    <s v="Anjilu"/>
    <x v="3"/>
    <s v="David Kaunga"/>
    <s v="David Kaunga Thanara"/>
    <s v="254726368595"/>
    <s v="Informal Business"/>
    <s v="KENBIM"/>
  </r>
  <r>
    <s v="VPA6"/>
    <s v="KE-NYA-1911-27281"/>
    <x v="1"/>
    <s v=""/>
    <s v="8th May,2019"/>
    <d v="2019-05-08T00:00:00"/>
    <s v="14th November,2019"/>
    <d v="2019-11-14T00:00:00"/>
    <s v="Kariuki Beth Njeri"/>
    <s v="Female"/>
    <s v="99999"/>
    <s v="721742666"/>
    <s v="2.55E+11"/>
    <s v=""/>
    <s v="2.55E+11"/>
    <n v="36.635919999999999"/>
    <n v="-0.71726000000000001"/>
    <s v="Nyandarua"/>
    <s v="South Kinangop"/>
    <s v="Njabini"/>
    <s v="Warurungana"/>
    <x v="2"/>
    <s v="Kreen"/>
    <s v="Francis Kinyanjui"/>
    <s v="254726985649"/>
    <s v="Informal Business"/>
    <s v="MKD"/>
  </r>
  <r>
    <s v="VPA6"/>
    <s v="KE-TRA-1910-28501"/>
    <x v="1"/>
    <s v=""/>
    <s v="28th April,2019"/>
    <d v="2019-04-28T00:00:00"/>
    <s v="10th October,2019"/>
    <d v="2019-10-10T00:00:00"/>
    <s v="Nalika Agnes Nasimiyu"/>
    <s v="Female"/>
    <s v="10494843"/>
    <s v="759325744"/>
    <s v="2.55E+11"/>
    <s v=""/>
    <s v="2.55E+11"/>
    <n v="35.022300000000001"/>
    <n v="1.2074769999999999"/>
    <s v="Trans Nzoia"/>
    <s v="Kwanza"/>
    <s v="Keiyo"/>
    <s v="Sirende / Luhuya"/>
    <x v="2"/>
    <s v="Matthew Kemboi"/>
    <s v="Matthew _x0009_Kemboi"/>
    <s v="254722819916"/>
    <s v="Informal Business"/>
    <s v="KENBIM"/>
  </r>
  <r>
    <s v="VPA6"/>
    <s v="KE-TAI-1911-27001"/>
    <x v="1"/>
    <s v=""/>
    <s v="29th September,2019"/>
    <d v="2019-09-29T00:00:00"/>
    <s v="18th November,2019"/>
    <d v="2019-11-18T00:00:00"/>
    <s v="Kizongona Jenipher Shigare"/>
    <s v="Female"/>
    <s v="7658368"/>
    <s v="715489252"/>
    <s v="2.55E+11"/>
    <s v=""/>
    <s v=""/>
    <n v="38.361617000000003"/>
    <n v="-3.4329499999999999"/>
    <s v="Taita/Taveta"/>
    <s v="Mwatate"/>
    <s v="Kishamba"/>
    <s v="Josa"/>
    <x v="2"/>
    <s v="Stephen Nyange"/>
    <s v="Stephen Nyange"/>
    <s v="254710865301"/>
    <s v="Informal Business"/>
    <s v="KENBIM"/>
  </r>
  <r>
    <s v="VPA6"/>
    <s v="KE-TAI-1911-27002"/>
    <x v="1"/>
    <s v=""/>
    <s v="29th September,2019"/>
    <d v="2019-09-29T00:00:00"/>
    <s v="18th November,2019"/>
    <d v="2019-11-18T00:00:00"/>
    <s v="Mwadisha Constance Wughanga"/>
    <s v="Female"/>
    <s v="14509321"/>
    <s v="25472832496"/>
    <s v="2.55E+11"/>
    <s v=""/>
    <s v=""/>
    <n v="38.362856999999998"/>
    <n v="-3.4360270000000002"/>
    <s v="Taita/Taveta"/>
    <s v="Mwatate"/>
    <s v="Kushamba"/>
    <s v="Josa"/>
    <x v="0"/>
    <s v="Colman Maghanga"/>
    <s v="Colman Maghanga"/>
    <s v="254704670083"/>
    <s v="Informal Business"/>
    <s v="KENBIM"/>
  </r>
  <r>
    <s v="VPA6"/>
    <s v="KE-TAI-1911-27003"/>
    <x v="1"/>
    <s v=""/>
    <s v="18th November,2019"/>
    <d v="2019-11-18T00:00:00"/>
    <s v="18th November,2019"/>
    <d v="2019-11-18T00:00:00"/>
    <s v="Mwarigha Evanson Mwakina"/>
    <s v="Male"/>
    <s v="10895632"/>
    <s v="254701686911"/>
    <s v="2.55E+11"/>
    <s v=""/>
    <s v=""/>
    <n v="38.362437"/>
    <n v="-3.4168400000000001"/>
    <s v="Taita/Taveta"/>
    <s v="Wundanyi"/>
    <s v="Wundanyi"/>
    <s v="Shate"/>
    <x v="0"/>
    <s v="Nicholas Mwaengo"/>
    <s v="Nicholas Mwaengo"/>
    <s v="254729326539"/>
    <s v="Informal Business"/>
    <s v="KENBIM"/>
  </r>
  <r>
    <s v="VPA6"/>
    <s v="KE-KAJ-1911-28598"/>
    <x v="0"/>
    <s v="Grievance"/>
    <s v="21st October,2019"/>
    <d v="2019-10-21T00:00:00"/>
    <s v="3rd November,2019"/>
    <d v="2019-11-03T00:00:00"/>
    <s v="Kariuki Ndirangu"/>
    <s v="Male"/>
    <s v="99999"/>
    <s v="722711707"/>
    <s v="2.55E+11"/>
    <s v=""/>
    <s v="254722711707"/>
    <n v="36.664012"/>
    <n v="-1.387637"/>
    <s v="Kajiado"/>
    <s v="Kajiado North"/>
    <s v="Ngong"/>
    <s v="Kareru"/>
    <x v="0"/>
    <s v="Nilelynk Innovators"/>
    <s v="Null"/>
    <s v=""/>
    <s v="Informal Business"/>
    <s v="MKD"/>
  </r>
  <r>
    <s v="VPA6"/>
    <s v="KE-KAJ-1907-28600"/>
    <x v="1"/>
    <s v=""/>
    <s v="24th June,2019"/>
    <d v="2019-06-24T00:00:00"/>
    <s v="15th July,2019"/>
    <d v="2019-07-15T00:00:00"/>
    <s v="Waweru James Gitonga"/>
    <s v="Male"/>
    <s v="1019093"/>
    <s v="723393334"/>
    <s v="2.55E+11"/>
    <s v=""/>
    <s v=""/>
    <n v="36.624592999999997"/>
    <n v="-1.3444700000000001"/>
    <s v="Kajiado"/>
    <s v="Kajiado North"/>
    <s v="Ngong"/>
    <s v="Duka Mpya"/>
    <x v="2"/>
    <s v="Nilelynk Innovators"/>
    <s v=""/>
    <s v=""/>
    <s v="Informal Business"/>
    <s v="MKD"/>
  </r>
  <r>
    <s v="VPA6"/>
    <s v="KE-KIA-1910-27925"/>
    <x v="1"/>
    <s v=""/>
    <s v="15th September,2019"/>
    <d v="2019-09-15T00:00:00"/>
    <s v="1st October,2019"/>
    <d v="2019-10-01T00:00:00"/>
    <s v="Muniu Stephen Kiarie"/>
    <s v="Male"/>
    <s v="13215750"/>
    <s v="254720611046"/>
    <s v="2.55E+11"/>
    <s v=""/>
    <s v=""/>
    <n v="36.677827000000001"/>
    <n v="-1.0642050000000001"/>
    <s v="Kiambu"/>
    <s v="Githunguri"/>
    <s v="Ikunu"/>
    <s v="Gitiha"/>
    <x v="2"/>
    <s v="Kensam Constructor"/>
    <s v=""/>
    <s v=""/>
    <s v="Informal Business"/>
    <s v="KENBIM"/>
  </r>
  <r>
    <s v="VPA6"/>
    <s v="KE-KIA-1911-28301"/>
    <x v="1"/>
    <s v=""/>
    <s v="27th October,2019"/>
    <d v="2019-10-27T00:00:00"/>
    <s v="11th November,2019"/>
    <d v="2019-11-11T00:00:00"/>
    <s v="Wambugu Lydia Njeri"/>
    <s v="Female"/>
    <s v="20671273"/>
    <s v="254723854625"/>
    <s v="2.55E+11"/>
    <s v=""/>
    <s v="2.55E+11"/>
    <n v="36.778722999999999"/>
    <n v="-1.05139"/>
    <s v="Kiambu"/>
    <s v="Githunguri"/>
    <s v="Githunguri"/>
    <s v="Guthinjiru"/>
    <x v="0"/>
    <s v="Nilelynk Innovators"/>
    <s v="null"/>
    <s v=""/>
    <s v="Informal Business"/>
    <s v="MKD"/>
  </r>
  <r>
    <s v="VPA6"/>
    <s v="KE-BOM-1911-24922"/>
    <x v="1"/>
    <s v=""/>
    <s v="13th September,2019"/>
    <d v="2019-09-13T00:00:00"/>
    <s v="21st November,2019"/>
    <d v="2019-11-21T00:00:00"/>
    <s v="Ronoh Benson"/>
    <s v="Male"/>
    <s v="38553246"/>
    <s v="254727405406"/>
    <s v="2.55E+11"/>
    <s v=""/>
    <s v="2.55E+11"/>
    <n v="35.267746000000002"/>
    <n v="-0.65557600000000005"/>
    <s v="Bomet"/>
    <s v="Konoin"/>
    <s v="Mosonik"/>
    <s v="Kiptemenio"/>
    <x v="4"/>
    <s v="Philip Kurgat"/>
    <s v="Kurgat"/>
    <s v="254726616639"/>
    <s v="Informal Business"/>
    <s v="MKD"/>
  </r>
  <r>
    <s v="VPA6"/>
    <s v="KE-LAI-1911-26144"/>
    <x v="1"/>
    <s v=""/>
    <s v="22nd October,2019"/>
    <d v="2019-10-22T00:00:00"/>
    <s v="22nd November,2019"/>
    <d v="2019-11-22T00:00:00"/>
    <s v="Kabucho John Kahwai"/>
    <s v="Male"/>
    <s v="99999"/>
    <s v="254722388675"/>
    <s v="2.55E+11"/>
    <s v=""/>
    <s v=""/>
    <n v="36.364353000000001"/>
    <n v="0.136155"/>
    <s v="Laikipia"/>
    <s v="Laikipia  West"/>
    <s v="Igwamiti"/>
    <s v="Goal"/>
    <x v="2"/>
    <s v="Simon Kabucho"/>
    <s v="Simon Kabucho"/>
    <s v="254726725953"/>
    <s v="Informal Business"/>
    <s v="MKD"/>
  </r>
  <r>
    <s v="VPA6"/>
    <s v="KE-EMB-1911-26870"/>
    <x v="1"/>
    <s v=""/>
    <s v="23rd October,2019"/>
    <d v="2019-10-23T00:00:00"/>
    <s v="23rd November,2019"/>
    <d v="2019-11-23T00:00:00"/>
    <s v="Nyaga Anthony Njagi"/>
    <s v="Male"/>
    <s v="99999"/>
    <s v="254728967851"/>
    <s v="2.55E+11"/>
    <s v=""/>
    <s v=""/>
    <n v="37.475687000000001"/>
    <n v="-0.55149000000000004"/>
    <s v="Embu"/>
    <s v="Manyatta"/>
    <s v="Mbeti North"/>
    <s v="Muthatari"/>
    <x v="2"/>
    <s v="David Chege"/>
    <s v="David Chege Wangui"/>
    <s v=""/>
    <s v="Informal Business"/>
    <s v="MKD"/>
  </r>
  <r>
    <s v="VPA6"/>
    <s v="KE-KIA-1911-28302"/>
    <x v="1"/>
    <s v=""/>
    <s v="8th November,2019"/>
    <d v="2019-11-08T00:00:00"/>
    <s v="22nd November,2019"/>
    <d v="2019-11-22T00:00:00"/>
    <s v="Njeng'A Jackline Njeri"/>
    <s v="Female"/>
    <s v="10671374"/>
    <s v="0720496818"/>
    <s v="720496818"/>
    <s v=""/>
    <s v="711920597"/>
    <n v="36.677517999999999"/>
    <n v="-1.2611779999999999"/>
    <s v="Kiambu"/>
    <s v="Kiambu"/>
    <s v="Kinoo"/>
    <s v="Baraneki"/>
    <x v="3"/>
    <s v="Green Action Network Ltd"/>
    <s v="Edwine Joseph Majale Okinda"/>
    <s v="725335114"/>
    <s v="Informal Business"/>
    <s v="MKD"/>
  </r>
  <r>
    <s v="VPA6"/>
    <s v="KE-UAS-1911-28505"/>
    <x v="1"/>
    <s v=""/>
    <s v="2nd November,2019"/>
    <d v="2019-11-02T00:00:00"/>
    <s v="25th November,2019"/>
    <d v="2019-11-25T00:00:00"/>
    <s v="Juliana Achieng"/>
    <s v="Female"/>
    <s v="99999"/>
    <s v="723349666"/>
    <s v="2.55E+11"/>
    <s v=""/>
    <s v=""/>
    <n v="35.265065"/>
    <n v="0.57945800000000003"/>
    <s v="Uasin Gishu"/>
    <s v="Soy"/>
    <s v="Soy"/>
    <s v="Kiplombe"/>
    <x v="1"/>
    <s v="Daniel Bartilol"/>
    <s v="Daniel Bartilol"/>
    <s v="254724427455"/>
    <s v="Informal Business"/>
    <s v="KENBIM"/>
  </r>
  <r>
    <s v="VPA6"/>
    <s v="KE-NAN-1911-25186"/>
    <x v="1"/>
    <s v=""/>
    <s v="15th September,2019"/>
    <d v="2019-09-15T00:00:00"/>
    <s v="25th November,2019"/>
    <d v="2019-11-25T00:00:00"/>
    <s v="Keter Leah Chepchumba"/>
    <s v="Female"/>
    <s v="13362199"/>
    <s v="254726365000"/>
    <s v="2.55E+11"/>
    <s v=""/>
    <s v=""/>
    <n v="35.149233000000002"/>
    <n v="0.318608"/>
    <s v="Nandi"/>
    <s v="Mosop"/>
    <s v="Chesumei"/>
    <s v="Tebeson"/>
    <x v="3"/>
    <s v="John Bett"/>
    <s v="John Bett"/>
    <s v="254727402779"/>
    <s v="Informal Business"/>
    <s v="MKD"/>
  </r>
  <r>
    <s v="VPA6"/>
    <s v="KE-NAN-1911-25187"/>
    <x v="1"/>
    <s v=""/>
    <s v="11th September,2019"/>
    <d v="2019-09-11T00:00:00"/>
    <s v="26th November,2019"/>
    <d v="2019-11-26T00:00:00"/>
    <s v="Suge Dorcas"/>
    <s v="Female"/>
    <s v="2090043"/>
    <s v="254717535481"/>
    <s v="2.55E+11"/>
    <s v=""/>
    <s v="2.55E+11"/>
    <n v="35.295262000000001"/>
    <n v="3.3071999999999997E-2"/>
    <s v="Nandi"/>
    <s v="Tinderet"/>
    <s v="Kabirer"/>
    <s v="Kspngenytui"/>
    <x v="3"/>
    <s v="John Bett"/>
    <s v="John Bett"/>
    <s v="254727402779"/>
    <s v="Informal Business"/>
    <s v="MKD"/>
  </r>
  <r>
    <s v="VPA6"/>
    <s v="KE-MUR-1911-27175"/>
    <x v="1"/>
    <s v=""/>
    <s v="13th October,2019"/>
    <d v="2019-10-13T00:00:00"/>
    <s v="15th November,2019"/>
    <d v="2019-11-15T00:00:00"/>
    <s v="Nginya Julius Miatu"/>
    <s v="Male"/>
    <s v="34531222"/>
    <s v="254724557002"/>
    <s v="2.55E+11"/>
    <s v=""/>
    <s v="2.55E+11"/>
    <n v="37.023713999999998"/>
    <n v="-0.92839000000000005"/>
    <s v="Murang'a"/>
    <s v="Kandara"/>
    <s v="Ngararia"/>
    <s v="Naaro"/>
    <x v="1"/>
    <s v="Geoffrey Ndua Mbugua"/>
    <s v="Geoffrey Ndua"/>
    <s v="254724608147"/>
    <s v="Informal Business"/>
    <s v="KENBIM"/>
  </r>
  <r>
    <s v="VPA6"/>
    <s v="KE-MUR-1911-27174"/>
    <x v="1"/>
    <s v=""/>
    <s v="11th October,2019"/>
    <d v="2019-10-11T00:00:00"/>
    <s v="20th November,2019"/>
    <d v="2019-11-20T00:00:00"/>
    <s v="Maina Mary Wairimu"/>
    <s v="Male"/>
    <s v="99999"/>
    <s v="254714716026"/>
    <s v="2.55E+11"/>
    <s v=""/>
    <s v="2.55E+11"/>
    <n v="36.919314999999997"/>
    <n v="-0.73618799999999995"/>
    <s v="Murang'a"/>
    <s v="Kahuro"/>
    <s v="Kahatia"/>
    <s v="Manganjo"/>
    <x v="2"/>
    <s v="Gilbert Mwangi Gitau"/>
    <s v="Gilbert Mwangi"/>
    <s v="254714125753"/>
    <s v="Informal Business"/>
    <s v="KENBIM"/>
  </r>
  <r>
    <s v="VPA6"/>
    <s v="KE-UAS-1911-28508"/>
    <x v="1"/>
    <s v=""/>
    <s v="22nd July,2019"/>
    <d v="2019-07-22T00:00:00"/>
    <s v="30th November,2019"/>
    <d v="2019-11-30T00:00:00"/>
    <s v="Kiptai Wesly"/>
    <s v="Male"/>
    <s v="10941806"/>
    <s v="254722936666"/>
    <s v="2.55E+11"/>
    <s v=""/>
    <s v=""/>
    <n v="35.301107000000002"/>
    <n v="0.43091000000000002"/>
    <s v="Uasin Gishu"/>
    <s v="Kesses"/>
    <s v="Kesses"/>
    <s v="Sinendet"/>
    <x v="2"/>
    <s v="Ambrose Koech"/>
    <s v="Ambrose Koech"/>
    <s v="254723664529"/>
    <s v="Informal Business"/>
    <s v="KENBIM"/>
  </r>
  <r>
    <s v="VPA6"/>
    <s v="KE-UAS-1911-28507"/>
    <x v="0"/>
    <s v="Non Compliant"/>
    <s v="15th October,2019"/>
    <d v="2019-10-15T00:00:00"/>
    <s v="21st November,2019"/>
    <d v="2019-11-21T00:00:00"/>
    <s v="Martina Kibet"/>
    <s v="Female"/>
    <s v="99999"/>
    <s v="722730579"/>
    <s v="2.55E+11"/>
    <s v=""/>
    <s v=""/>
    <n v="35.343592999999998"/>
    <n v="0.48057699999999998"/>
    <s v="Uasin Gishu"/>
    <s v="Ainabkoi"/>
    <s v="Ainabkoi"/>
    <s v="Kipkorgot Centre"/>
    <x v="0"/>
    <s v="Luka Kiprop Maiyo"/>
    <s v="Luka Kiprop Maiyo"/>
    <s v="254723216036"/>
    <s v="Informal Business"/>
    <s v="KENBIM"/>
  </r>
  <r>
    <s v="VPA6"/>
    <s v="KE-KIA-1909-28303"/>
    <x v="1"/>
    <s v=""/>
    <s v="11th September,2019"/>
    <d v="2019-09-11T00:00:00"/>
    <s v="23rd September,2019"/>
    <d v="2019-09-23T00:00:00"/>
    <s v="Ngeene Charles Mbugua"/>
    <s v="Male"/>
    <s v="8240918"/>
    <s v="720208671"/>
    <s v="2.55E+11"/>
    <s v=""/>
    <s v="2.55E+11"/>
    <n v="37.118617"/>
    <n v="-1.1649780000000001"/>
    <s v="Kiambu"/>
    <s v="Juja"/>
    <s v="Juja Farm"/>
    <s v="Kalimoni"/>
    <x v="3"/>
    <s v="Nilelynk Innovators"/>
    <s v="Null"/>
    <s v=""/>
    <s v="Informal Business"/>
    <s v="MKD"/>
  </r>
  <r>
    <s v="VPA6"/>
    <s v="KE-UAS-1901-28515"/>
    <x v="1"/>
    <s v=""/>
    <s v="28th December,2018"/>
    <d v="2018-12-28T00:00:00"/>
    <s v="19th January,2019"/>
    <d v="2019-01-19T00:00:00"/>
    <s v="Barmasai Kiptoo Eliud"/>
    <s v="Male"/>
    <s v="99999"/>
    <s v="254722503579"/>
    <s v="2.55E+11"/>
    <s v=""/>
    <s v=""/>
    <n v="35.341262999999998"/>
    <n v="0.52608200000000005"/>
    <s v="Uasin Gishu"/>
    <s v="Ainabkoi"/>
    <s v="Moiben"/>
    <s v="Ilula"/>
    <x v="2"/>
    <s v="Luka Kiprop Maiyo"/>
    <s v="Luka Kiprop Maiyo"/>
    <s v="254723216036"/>
    <s v="Informal Business"/>
    <s v="KENBIM"/>
  </r>
  <r>
    <s v="VPA6"/>
    <s v="KE-UAS-1909-28518"/>
    <x v="1"/>
    <s v=""/>
    <s v="26th August,2019"/>
    <d v="2019-08-26T00:00:00"/>
    <s v="19th September,2019"/>
    <d v="2019-09-19T00:00:00"/>
    <s v="Kiptoo Hillary"/>
    <s v="Male"/>
    <s v="99999"/>
    <s v="254786600003"/>
    <s v="2.55E+11"/>
    <s v=""/>
    <s v="2.55E+11"/>
    <n v="35.416693000000002"/>
    <n v="0.51254299999999997"/>
    <s v="Uasin Gishu"/>
    <s v="Ainabkoi"/>
    <s v="Ainabkoi"/>
    <s v="Chagir Farm"/>
    <x v="2"/>
    <s v="Luka Kiprop Maiyo"/>
    <s v="Luka Kiprop Maiyo"/>
    <s v="254723216036"/>
    <s v="Informal Business"/>
    <s v="KENBIM"/>
  </r>
  <r>
    <s v="VPA6"/>
    <s v="KE-UAS-1909-28514"/>
    <x v="1"/>
    <s v=""/>
    <s v="2nd August,2019"/>
    <d v="2019-08-02T00:00:00"/>
    <s v="24th September,2019"/>
    <d v="2019-09-24T00:00:00"/>
    <s v="Singa Naomi"/>
    <s v="Female"/>
    <s v="99999"/>
    <s v="254725525207"/>
    <s v="2.55E+11"/>
    <s v=""/>
    <s v=""/>
    <n v="35.366512999999998"/>
    <n v="0.479823"/>
    <s v="Uasin Gishu"/>
    <s v="Ainabkoi"/>
    <s v="Ainabkoi"/>
    <s v="Ngelel Tarit"/>
    <x v="2"/>
    <s v="Daniel Bartilol"/>
    <s v="Null"/>
    <s v=""/>
    <s v="Informal Business"/>
    <s v="KENBIM"/>
  </r>
  <r>
    <s v="VPA6"/>
    <s v="KE-NYA-1911-25047"/>
    <x v="1"/>
    <s v=""/>
    <s v="20th September,2019"/>
    <d v="2019-09-20T00:00:00"/>
    <s v="5th November,2019"/>
    <d v="2019-11-05T00:00:00"/>
    <s v="Waikwa Joram Ichagua"/>
    <s v="Male"/>
    <s v="99999"/>
    <s v="725978374"/>
    <s v="2.55E+11"/>
    <s v=""/>
    <s v="2.55E+11"/>
    <n v="36.254497000000001"/>
    <n v="-0.28074300000000002"/>
    <s v="Nyandarua"/>
    <s v="Ol Kalou"/>
    <s v="Rutara"/>
    <s v="Rutara"/>
    <x v="2"/>
    <s v="Fredrick Gatungu Kago"/>
    <s v="Frederick Kago"/>
    <s v=""/>
    <s v="Informal Business"/>
    <s v="MKD"/>
  </r>
  <r>
    <s v="VPA6"/>
    <s v="KE-THA-1911-25720"/>
    <x v="1"/>
    <s v=""/>
    <s v="28th October,2019"/>
    <d v="2019-10-28T00:00:00"/>
    <s v="18th November,2019"/>
    <d v="2019-11-18T00:00:00"/>
    <s v="Naivasha Mugambi Kenneth"/>
    <s v="Male"/>
    <s v="22567854"/>
    <s v="254721790897"/>
    <s v="2.55E+11"/>
    <s v=""/>
    <s v="2.55E+11"/>
    <n v="37.654758000000001"/>
    <n v="-0.22966500000000001"/>
    <s v="Tharaka-Nithi"/>
    <s v="Maara"/>
    <s v="Kieganguru"/>
    <s v="Muhuni"/>
    <x v="2"/>
    <s v="Maurice Kinuthia Wangui"/>
    <s v="Maurice Kinuthia Wangui"/>
    <s v="254713376894"/>
    <s v="Informal Business"/>
    <s v="KENBIM"/>
  </r>
  <r>
    <s v="VPA6"/>
    <s v="KE-UAS-1912-28509"/>
    <x v="1"/>
    <s v=""/>
    <s v="21st November,2019"/>
    <d v="2019-11-21T00:00:00"/>
    <s v="3rd December,2019"/>
    <d v="2019-12-03T00:00:00"/>
    <s v="Kemboi Lilian Cheboi"/>
    <s v="Female"/>
    <s v="99999"/>
    <s v="254727102068"/>
    <s v="2.55E+11"/>
    <s v=""/>
    <s v=""/>
    <n v="35.292462"/>
    <n v="0.59428700000000001"/>
    <s v="Uasin Gishu"/>
    <s v="Soy"/>
    <s v="Soy"/>
    <s v="Chepsiria"/>
    <x v="2"/>
    <s v="Luka Kiprop Maiyo"/>
    <s v="Luka Kiprop Maiyo"/>
    <s v="254723216036"/>
    <s v="Informal Business"/>
    <s v="KENBIM"/>
  </r>
  <r>
    <s v="VPA6"/>
    <s v="KE-UAS-1910-28510"/>
    <x v="1"/>
    <s v=""/>
    <s v="12th September,2019"/>
    <d v="2019-09-12T00:00:00"/>
    <s v="12th October,2019"/>
    <d v="2019-10-12T00:00:00"/>
    <s v="Kipchumba Esther"/>
    <s v="Female"/>
    <s v="99999"/>
    <s v="254725372592"/>
    <s v="2.55E+11"/>
    <s v=""/>
    <s v=""/>
    <n v="35.317836999999997"/>
    <n v="0.55284999999999995"/>
    <s v="Uasin Gishu"/>
    <s v="Moiben"/>
    <s v="Moiben"/>
    <s v="Beta Farm"/>
    <x v="0"/>
    <s v="Luka Kiprop Maiyo"/>
    <s v="Luka Kiprop Maiyo"/>
    <s v="254723216036"/>
    <s v="Informal Business"/>
    <s v="KENBIM"/>
  </r>
  <r>
    <s v="VPA6"/>
    <s v="KE-MAC-1911-27832"/>
    <x v="1"/>
    <s v=""/>
    <s v="13th November,2019"/>
    <d v="2019-11-13T00:00:00"/>
    <s v="13th November,2019"/>
    <d v="2019-11-13T00:00:00"/>
    <s v="Hudson Nyambude Aiko"/>
    <s v="Male"/>
    <s v="99999"/>
    <s v="254726730642"/>
    <s v="254726730642"/>
    <s v=""/>
    <s v="254737188012"/>
    <n v="37.138877000000001"/>
    <n v="-1.28484"/>
    <s v="Machakos"/>
    <s v="Matungulu"/>
    <s v="Matungulu"/>
    <s v="Malaa"/>
    <x v="2"/>
    <s v="Lucas Mbithi Muia"/>
    <s v="Lukas Muia Mbithi"/>
    <s v="254706279820"/>
    <s v="Informal Business"/>
    <s v="KENBIM"/>
  </r>
  <r>
    <s v="VPA6"/>
    <s v="KE-BUN-1908-24882"/>
    <x v="1"/>
    <s v=""/>
    <s v="10th April,2019"/>
    <d v="2019-04-10T00:00:00"/>
    <s v="30th August,2019"/>
    <d v="2019-08-30T00:00:00"/>
    <s v="Lagat Getrude"/>
    <s v="Female"/>
    <s v="25678563"/>
    <s v="254720841032"/>
    <s v="2.55E+11"/>
    <s v=""/>
    <s v="2.55E+11"/>
    <n v="34.505550999999997"/>
    <n v="0.79227700000000001"/>
    <s v="Bungoma"/>
    <s v="Mt. Elgon"/>
    <s v="Mt Elgon"/>
    <s v="Namutokholo"/>
    <x v="2"/>
    <s v="Nilelynk Innovators"/>
    <s v="Julias Odhiambo Mboga"/>
    <s v="254723987066"/>
    <s v="Informal Business"/>
    <s v="KENBIM"/>
  </r>
  <r>
    <s v="VPA6"/>
    <s v="KE-KIA-1912-30054"/>
    <x v="0"/>
    <s v="Non Compliant"/>
    <s v="10th December,2019"/>
    <d v="2019-12-10T00:00:00"/>
    <s v="10th December,2019"/>
    <d v="2019-12-10T00:00:00"/>
    <s v="Mwangi Jane Nyangahu"/>
    <s v="Female"/>
    <s v="12524483"/>
    <s v="725448596"/>
    <s v="254725448596"/>
    <s v=""/>
    <s v="254725448596"/>
    <n v="36.872393000000002"/>
    <n v="-0.96772999999999998"/>
    <s v="Kiambu"/>
    <s v="Gatundu South"/>
    <s v="Ruburi"/>
    <s v="Ruburi"/>
    <x v="0"/>
    <s v="Maurice Kinuthia Wangui"/>
    <s v="Maurice Kinuthia Wangui"/>
    <s v="254713376894"/>
    <s v="Informal Business"/>
    <s v="KENBIM"/>
  </r>
  <r>
    <s v="VPA6"/>
    <s v="KE-MAC-1912-27835"/>
    <x v="1"/>
    <s v=""/>
    <s v="10th December,2019"/>
    <d v="2019-12-10T00:00:00"/>
    <s v="10th December,2019"/>
    <d v="2019-12-10T00:00:00"/>
    <s v="Ndunge Justine Wayua"/>
    <s v="Female"/>
    <s v="36177724"/>
    <s v="254712223215"/>
    <s v="2.55E+11"/>
    <s v=""/>
    <s v="2.55E+11"/>
    <n v="37.393441000000003"/>
    <n v="-1.5142359999999999"/>
    <s v="Machakos"/>
    <s v="Mwala"/>
    <s v="Mwala"/>
    <s v="Kasolongo"/>
    <x v="2"/>
    <s v="Willy Kauni"/>
    <s v="Jackson Muia Mutiso"/>
    <s v="254726974814"/>
    <s v="Informal Business"/>
    <s v="MKD"/>
  </r>
  <r>
    <s v="VPA6"/>
    <s v="KE-MER-1911-28476"/>
    <x v="0"/>
    <s v="Non Compliant"/>
    <s v="20th October,2019"/>
    <d v="2019-10-20T00:00:00"/>
    <s v="20th November,2019"/>
    <d v="2019-11-20T00:00:00"/>
    <s v="Mbaya Mutuerandu Francis"/>
    <s v="Male"/>
    <s v="3218837"/>
    <s v="711531101"/>
    <s v="2.55E+11"/>
    <s v=""/>
    <s v="2.55E+11"/>
    <n v="37.581834999999998"/>
    <n v="-8.5571999999999995E-2"/>
    <s v="Meru"/>
    <s v="Imenti South"/>
    <s v="Chure"/>
    <s v="Kamaiga"/>
    <x v="2"/>
    <s v="Erick Munene Gitonga"/>
    <s v="Eric Munene"/>
    <s v="254728779943"/>
    <s v="Informal Business"/>
    <s v="MKD"/>
  </r>
  <r>
    <s v="VPA6"/>
    <s v="KE-MER-1911-28477"/>
    <x v="1"/>
    <s v=""/>
    <s v="2nd November,2019"/>
    <d v="2019-11-02T00:00:00"/>
    <s v="28th November,2019"/>
    <d v="2019-11-28T00:00:00"/>
    <s v="Mwari Gitonga Alice"/>
    <s v="Female"/>
    <s v="2368970"/>
    <s v="254720471001"/>
    <s v="2.55E+11"/>
    <s v=""/>
    <s v="2.55E+11"/>
    <n v="37.599575000000002"/>
    <n v="-8.6532999999999999E-2"/>
    <s v="Meru"/>
    <s v="Imenti South"/>
    <s v="Chure"/>
    <s v="Omone"/>
    <x v="2"/>
    <s v="Erick Munene Gitonga"/>
    <s v="Eric Munene"/>
    <s v="254728779943"/>
    <s v="Informal Business"/>
    <s v="MKD"/>
  </r>
  <r>
    <s v="VPA6"/>
    <s v="KE-MER-1912-28478"/>
    <x v="1"/>
    <s v=""/>
    <s v="2nd November,2019"/>
    <d v="2019-11-02T00:00:00"/>
    <s v="1st December,2019"/>
    <d v="2019-12-01T00:00:00"/>
    <s v="Mbae Manyara Titus"/>
    <s v="Male"/>
    <s v="1115784"/>
    <s v="254711243260"/>
    <s v="2.55E+11"/>
    <s v=""/>
    <s v="2.55E+11"/>
    <n v="37.604264999999998"/>
    <n v="-7.5274999999999995E-2"/>
    <s v="Meru"/>
    <s v="Imenti South"/>
    <s v="Mikumbune"/>
    <s v="Kithiru"/>
    <x v="0"/>
    <s v="Timothy Muriithi Paul"/>
    <s v="Timothy Murithi"/>
    <s v="254791853946"/>
    <s v="Informal Business"/>
    <s v="MKD"/>
  </r>
  <r>
    <s v="VPA6"/>
    <s v="KE-KAJ-1912-26848"/>
    <x v="1"/>
    <s v=""/>
    <s v="19th November,2019"/>
    <d v="2019-11-19T00:00:00"/>
    <s v="4th December,2019"/>
    <d v="2019-12-04T00:00:00"/>
    <s v="Samuel Boswony Kiprono"/>
    <s v="Male"/>
    <n v="99999"/>
    <s v="720319148"/>
    <s v="2.55E+11"/>
    <s v=""/>
    <s v="2.55E+11"/>
    <n v="36.844579000000003"/>
    <n v="-1.685683"/>
    <s v="Kajiado"/>
    <s v="Kajiado North"/>
    <s v="Kitengela"/>
    <s v="Sholinke"/>
    <x v="0"/>
    <s v="Joram Gathogo Mutahi"/>
    <s v="Joram Gathogo Mutahi"/>
    <s v="254723684776"/>
    <s v="Informal Business"/>
    <s v="MKD"/>
  </r>
  <r>
    <s v="VPA6"/>
    <s v="KE-MER-1911-28479"/>
    <x v="1"/>
    <s v=""/>
    <s v="14th October,2019"/>
    <d v="2019-10-14T00:00:00"/>
    <s v="15th November,2019"/>
    <d v="2019-11-15T00:00:00"/>
    <s v="Ncabira Erastus Lucy"/>
    <s v="Female"/>
    <s v="12406917"/>
    <s v="254726453499"/>
    <s v="2.55E+11"/>
    <s v=""/>
    <s v="2.55E+11"/>
    <n v="37.617035000000001"/>
    <n v="-8.4366999999999998E-2"/>
    <s v="Meru"/>
    <s v="Imenti South"/>
    <s v="Chure"/>
    <s v="Machikine"/>
    <x v="3"/>
    <s v="Erick Munene Gitonga"/>
    <s v="Eric Munene"/>
    <s v="254728779943"/>
    <s v="Informal Business"/>
    <s v="MKD"/>
  </r>
  <r>
    <s v="VPA6"/>
    <s v="KE-NAN-1912-28511"/>
    <x v="1"/>
    <s v=""/>
    <s v="14th September,2019"/>
    <d v="2019-09-14T00:00:00"/>
    <s v="1st December,2019"/>
    <d v="2019-12-01T00:00:00"/>
    <s v="Fancy Kirwa"/>
    <s v="Female"/>
    <s v="22771514"/>
    <s v="254724143027"/>
    <s v="2.55E+11"/>
    <s v=""/>
    <s v=""/>
    <n v="35.164945000000003"/>
    <n v="0.31671700000000003"/>
    <s v="Nandi"/>
    <s v="Mosop"/>
    <s v="Mosop"/>
    <s v="Mosoriot Centre"/>
    <x v="3"/>
    <s v="John Bett"/>
    <s v="John Bett"/>
    <s v="254727402779"/>
    <s v="Informal Business"/>
    <s v="MKD"/>
  </r>
  <r>
    <s v="VPA6"/>
    <s v="KE-NAK-1912-27417"/>
    <x v="1"/>
    <s v=""/>
    <s v="3rd November,2019"/>
    <d v="2019-11-03T00:00:00"/>
    <s v="8th December,2019"/>
    <d v="2019-12-08T00:00:00"/>
    <s v="Moses Ngari"/>
    <s v="Male"/>
    <s v="42743778"/>
    <s v="254712052555"/>
    <s v="2.55E+11"/>
    <s v=""/>
    <s v=""/>
    <n v="36.117195000000002"/>
    <n v="-0.16969200000000001"/>
    <s v="Nakuru"/>
    <s v="Bahati"/>
    <s v="Maili Kumi"/>
    <s v="Maili Kumi"/>
    <x v="2"/>
    <s v="James Kingori Chege"/>
    <s v="James Kingori"/>
    <s v="254724568559"/>
    <s v="Informal Business"/>
    <s v="KENBIM"/>
  </r>
  <r>
    <s v="VPA6"/>
    <s v="KE-KIA-1912-28304"/>
    <x v="1"/>
    <s v=""/>
    <s v="20th November,2019"/>
    <d v="2019-11-20T00:00:00"/>
    <s v="8th December,2019"/>
    <d v="2019-12-08T00:00:00"/>
    <s v="Iguku Eunice Wairimu"/>
    <s v="Female"/>
    <s v="2307019"/>
    <s v="254725790157"/>
    <s v="2.55E+11"/>
    <s v=""/>
    <s v=""/>
    <n v="36.668436999999997"/>
    <n v="-1.1975169999999999"/>
    <s v="Kiambu"/>
    <s v="Kikuyu"/>
    <s v="Muguga"/>
    <s v="Gatwanafa"/>
    <x v="3"/>
    <s v="Timothy Kabue"/>
    <s v="Null"/>
    <s v=""/>
    <s v="Informal Business"/>
    <s v="KENBIM"/>
  </r>
  <r>
    <s v="VPA6"/>
    <s v="KE-EMB-1912-28051"/>
    <x v="1"/>
    <s v=""/>
    <s v="11th November,2019"/>
    <d v="2019-11-11T00:00:00"/>
    <s v="12th December,2019"/>
    <d v="2019-12-12T00:00:00"/>
    <s v="Gucema Samuel Kariuki"/>
    <s v="Male"/>
    <s v="99999"/>
    <s v="254723101735"/>
    <s v="2.55E+11"/>
    <s v=""/>
    <s v="717554588"/>
    <n v="37.523642000000002"/>
    <n v="-0.40544999999999998"/>
    <s v="Embu"/>
    <s v="Runyenjes"/>
    <s v="Kianjokoma"/>
    <s v="Kathande"/>
    <x v="2"/>
    <s v="Kensam Constructor"/>
    <s v="Kensam  constructors"/>
    <s v=""/>
    <s v="Informal Business"/>
    <s v="KENBIM"/>
  </r>
  <r>
    <s v="VPA6"/>
    <s v="KE-MUR-1910-26776"/>
    <x v="1"/>
    <s v=""/>
    <s v="8th October,2019"/>
    <d v="2019-10-08T00:00:00"/>
    <s v="10th October,2019"/>
    <d v="2019-10-10T00:00:00"/>
    <s v="Njiiri Faith Nyambura"/>
    <s v="Female"/>
    <s v="6572741"/>
    <s v="254719615028"/>
    <s v="2.55E+11"/>
    <s v=""/>
    <s v=""/>
    <n v="36.876531"/>
    <n v="-0.794072"/>
    <s v="Murang'a"/>
    <s v="Kigumo"/>
    <s v="Kangari"/>
    <s v="Kiangurue"/>
    <x v="2"/>
    <s v="Washington Mwangi"/>
    <s v="Washington Mwangi Muinuki"/>
    <s v="254725344246"/>
    <s v="Informal Business"/>
    <s v="KENBIM"/>
  </r>
  <r>
    <s v="VPA6"/>
    <s v="KE-MER-1912-28480"/>
    <x v="1"/>
    <s v=""/>
    <s v="25th November,2019"/>
    <d v="2019-11-25T00:00:00"/>
    <s v="12th December,2019"/>
    <d v="2019-12-12T00:00:00"/>
    <s v="Mwenda Arimi David"/>
    <s v="Male"/>
    <s v="22489278"/>
    <s v="254723971653"/>
    <s v="2.55E+11"/>
    <s v=""/>
    <s v="2.55E+11"/>
    <n v="37.634878"/>
    <n v="-8.3927000000000002E-2"/>
    <s v="Meru"/>
    <s v="Imenti South"/>
    <s v="Mwichiune"/>
    <s v="Gaitune"/>
    <x v="2"/>
    <s v="Erick Munene Gitonga"/>
    <s v="Eric Munene"/>
    <s v="254728779943"/>
    <s v="Informal Business"/>
    <s v="MKD"/>
  </r>
  <r>
    <s v="VPA6"/>
    <s v="KE-MUR-1910-27165"/>
    <x v="1"/>
    <s v=""/>
    <s v="8th September,2019"/>
    <d v="2019-09-08T00:00:00"/>
    <s v="11th October,2019"/>
    <d v="2019-10-11T00:00:00"/>
    <s v="Maina Jane Muthoni"/>
    <s v="Female"/>
    <s v="8350961"/>
    <s v="254723890343"/>
    <s v="2.55E+11"/>
    <s v=""/>
    <s v="2.55E+11"/>
    <n v="36.965102999999999"/>
    <n v="-0.83475600000000005"/>
    <s v="Murang'a"/>
    <s v="Kandara"/>
    <s v="Kandara"/>
    <s v="Mutheru"/>
    <x v="3"/>
    <s v="Washington Mwangi"/>
    <s v="Washington Mwangi Muinuki"/>
    <s v="254725344246"/>
    <s v="Informal Business"/>
    <s v="KENBIM"/>
  </r>
  <r>
    <s v="VPA6"/>
    <s v="KE-MUR-1910-26777"/>
    <x v="1"/>
    <s v=""/>
    <s v="8th September,2019"/>
    <d v="2019-09-08T00:00:00"/>
    <s v="11th October,2019"/>
    <d v="2019-10-11T00:00:00"/>
    <s v="Muthua Emmah Waruguru"/>
    <s v="Female"/>
    <s v="11443126"/>
    <s v="724833516"/>
    <s v="2.55E+11"/>
    <s v=""/>
    <s v="2.55E+11"/>
    <n v="36.965093000000003"/>
    <n v="-0.83480200000000004"/>
    <s v="Murang'a"/>
    <s v="Kandara"/>
    <s v="Kigumo"/>
    <s v="Mutheru"/>
    <x v="3"/>
    <s v="Washington Mwangi"/>
    <s v="Washington Mwangi Muinuki"/>
    <s v="254725344246"/>
    <s v="Informal Business"/>
    <s v="KENBIM"/>
  </r>
  <r>
    <s v="VPA6"/>
    <s v="KE-KIA-1911-25037"/>
    <x v="1"/>
    <s v=""/>
    <s v="18th May,2019"/>
    <d v="2019-05-18T00:00:00"/>
    <s v="30th November,2019"/>
    <d v="2019-11-30T00:00:00"/>
    <s v="Isaack Isaack Kingori"/>
    <s v="Male"/>
    <s v="99999"/>
    <s v="254713605651"/>
    <s v="2.55E+11"/>
    <s v=""/>
    <s v="2.55E+11"/>
    <n v="36.998092999999997"/>
    <n v="-1.0114920000000001"/>
    <s v="Kiambu"/>
    <s v="Thika West"/>
    <s v="Thika"/>
    <s v="Karibaribi"/>
    <x v="0"/>
    <s v="Loise Gathoni Murigu"/>
    <s v="Loise Gathoni"/>
    <s v="254725042756"/>
    <s v="Informal Business"/>
    <s v="MKD"/>
  </r>
  <r>
    <s v="VPA6"/>
    <s v="KE-KIA-1912-28305"/>
    <x v="1"/>
    <s v=""/>
    <s v="1st December,2019"/>
    <d v="2019-12-01T00:00:00"/>
    <s v="17th December,2019"/>
    <d v="2019-12-17T00:00:00"/>
    <s v="Muthoni Nancy"/>
    <s v="Female"/>
    <s v="6611652"/>
    <s v="254722232181"/>
    <s v="2.55E+11"/>
    <s v=""/>
    <s v="2.55E+11"/>
    <n v="36.647436999999996"/>
    <n v="-1.2683519999999999"/>
    <s v="Kiambu"/>
    <s v="Kikuyu"/>
    <s v="Karai"/>
    <s v="Gikambura"/>
    <x v="0"/>
    <s v="Green Action Network Ltd"/>
    <s v="Edwine Joseph Majale Okinda"/>
    <s v="254725335114"/>
    <s v="Informal Business"/>
    <s v="MKD"/>
  </r>
  <r>
    <s v="VPA6"/>
    <s v="KE-KIA-1912-28306"/>
    <x v="1"/>
    <s v=""/>
    <s v="28th September,2019"/>
    <d v="2019-09-28T00:00:00"/>
    <s v="8th December,2019"/>
    <d v="2019-12-08T00:00:00"/>
    <s v="Muchiri Paul Waithanji"/>
    <s v="Male"/>
    <s v="99999"/>
    <s v="254722842820"/>
    <s v="2.55E+11"/>
    <s v=""/>
    <s v="2.55E+11"/>
    <n v="36.932538999999998"/>
    <n v="-1.0136050000000001"/>
    <s v="Kiambu"/>
    <s v="Gatundu South"/>
    <s v="Ituro"/>
    <s v="Kamonyo"/>
    <x v="1"/>
    <s v="Joseph Muchirira Mugo"/>
    <s v="Null"/>
    <s v=""/>
    <s v="Informal Business"/>
    <s v="KENBIM"/>
  </r>
  <r>
    <s v="VPA6"/>
    <s v="KE-NAN-1912-28403"/>
    <x v="1"/>
    <s v=""/>
    <s v="13th November,2019"/>
    <d v="2019-11-13T00:00:00"/>
    <s v="20th December,2019"/>
    <d v="2019-12-20T00:00:00"/>
    <s v="Kisorio Roseline"/>
    <s v="Female"/>
    <s v="9601708"/>
    <s v="254723819318"/>
    <s v="2.55E+11"/>
    <s v=""/>
    <s v="2.55E+11"/>
    <n v="35.226711999999999"/>
    <n v="0.19703799999999999"/>
    <s v="Nandi"/>
    <s v="Nandi Hills"/>
    <s v="Nandi Hills"/>
    <s v="Oldoldol"/>
    <x v="3"/>
    <s v="John Bett"/>
    <s v="John Bett"/>
    <s v="254727402779"/>
    <s v="Informal Business"/>
    <s v="MKD"/>
  </r>
  <r>
    <s v="VPA6"/>
    <s v="KE-KIA-1912-28307"/>
    <x v="1"/>
    <s v=""/>
    <s v="1st December,2019"/>
    <d v="2019-12-01T00:00:00"/>
    <s v="21st December,2019"/>
    <d v="2019-12-21T00:00:00"/>
    <s v="Wanjiru Peresh"/>
    <s v="Female"/>
    <s v="4830925"/>
    <s v="254724059684"/>
    <s v="2.55E+11"/>
    <s v=""/>
    <s v="2.55E+11"/>
    <n v="36.677109999999999"/>
    <n v="-1.26014"/>
    <s v="Kiambu"/>
    <s v="Kikuyu"/>
    <s v="Thogoto"/>
    <s v="Varaniki"/>
    <x v="2"/>
    <s v="Green Action Network Ltd"/>
    <s v="Hilary Simiyu"/>
    <s v="254796743647"/>
    <s v="Informal Business"/>
    <s v="MKD"/>
  </r>
  <r>
    <s v="VPA6"/>
    <s v="KE-KIA-1912-28526"/>
    <x v="1"/>
    <s v=""/>
    <s v="23rd December,2019"/>
    <d v="2019-12-23T00:00:00"/>
    <s v="23rd December,2019"/>
    <d v="2019-12-23T00:00:00"/>
    <s v="Mwangi Paul Kungu"/>
    <s v="Male"/>
    <s v="20793030"/>
    <s v="254729416622"/>
    <s v="2.55E+11"/>
    <s v=""/>
    <s v="2.55E+11"/>
    <n v="37.008941999999998"/>
    <n v="-1.058138"/>
    <s v="Kiambu"/>
    <s v="Juja"/>
    <s v="Juja"/>
    <s v="Kiahuria"/>
    <x v="2"/>
    <s v="Maurice Kinuthia Wangui"/>
    <s v="Maurice Kinuthia Wangui"/>
    <s v="254713376894"/>
    <s v="Informal Business"/>
    <s v="KENBIM"/>
  </r>
  <r>
    <s v="VPA6"/>
    <s v="KE-MIG-1911-27235"/>
    <x v="1"/>
    <s v=""/>
    <s v="1st October,2019"/>
    <d v="2019-10-01T00:00:00"/>
    <s v="10th November,2019"/>
    <d v="2019-11-10T00:00:00"/>
    <s v="George Adimo Omondi"/>
    <s v="Male"/>
    <s v="6599128"/>
    <s v="254726817660"/>
    <s v="2.55E+11"/>
    <s v=""/>
    <s v="2.55E+11"/>
    <n v="34.585343000000002"/>
    <n v="-0.75104700000000002"/>
    <s v="Migori"/>
    <s v="Rongo"/>
    <s v="Kodero Bara"/>
    <s v="Obondo"/>
    <x v="0"/>
    <s v="George Otwori"/>
    <s v="George Otwori"/>
    <s v="254710742379"/>
    <s v="Informal Business"/>
    <s v="MKD"/>
  </r>
  <r>
    <s v="VPA6"/>
    <s v="KE-KIS-1911-27236"/>
    <x v="1"/>
    <s v=""/>
    <s v="15th October,2019"/>
    <d v="2019-10-15T00:00:00"/>
    <s v="10th November,2019"/>
    <d v="2019-11-10T00:00:00"/>
    <s v="Patrick Rangi Rangi"/>
    <s v="Male"/>
    <s v="20020019"/>
    <s v="254729049371"/>
    <s v="2.55E+11"/>
    <s v=""/>
    <s v="2.55E+11"/>
    <n v="34.760081999999997"/>
    <n v="-0.59110200000000002"/>
    <s v="Kisii"/>
    <s v="Marani"/>
    <s v="Mwakivagendi"/>
    <s v="Gisabakwa"/>
    <x v="3"/>
    <s v="George Otwori"/>
    <s v="George Otwori"/>
    <s v="254710742379"/>
    <s v="Informal Business"/>
    <s v="MKD"/>
  </r>
  <r>
    <s v="VPA6"/>
    <s v="KE-NYE-1912-27276"/>
    <x v="1"/>
    <s v=""/>
    <s v="12th September,2019"/>
    <d v="2019-09-12T00:00:00"/>
    <s v="18th December,2019"/>
    <d v="2019-12-18T00:00:00"/>
    <s v="Samuel Wagaita Wagura"/>
    <s v="Male"/>
    <s v="6833396"/>
    <s v="254723146803"/>
    <s v="2.55E+11"/>
    <s v=""/>
    <s v="2.55E+11"/>
    <n v="36.852575000000002"/>
    <n v="-0.50936800000000004"/>
    <s v="Nyeri"/>
    <s v="Othaya"/>
    <s v="Othaya"/>
    <s v="Njigari"/>
    <x v="3"/>
    <s v="James Muchira Mwai"/>
    <s v="254728494110"/>
    <s v=""/>
    <s v="Informal Business"/>
    <s v="MKD"/>
  </r>
  <r>
    <s v="VPA6"/>
    <s v="KE-NYE-1912-26133"/>
    <x v="1"/>
    <s v=""/>
    <s v="17th November,2019"/>
    <d v="2019-11-17T00:00:00"/>
    <s v="17th December,2019"/>
    <d v="2019-12-17T00:00:00"/>
    <s v="Njogo John Wahira"/>
    <s v="Male"/>
    <s v="99999"/>
    <s v="254763807602"/>
    <s v="2.55E+11"/>
    <s v=""/>
    <s v=""/>
    <n v="36.772297999999999"/>
    <n v="-0.307112"/>
    <s v="Nyeri"/>
    <s v="Mathira West"/>
    <s v="Endarasha"/>
    <s v="Endarasha"/>
    <x v="2"/>
    <s v="James Muchira Mwai"/>
    <s v="James Mwai"/>
    <s v="254728494110"/>
    <s v="Informal Business"/>
    <s v="MKD"/>
  </r>
  <r>
    <s v="VPA6"/>
    <s v="KE-NYE-1912-26138"/>
    <x v="1"/>
    <s v=""/>
    <s v="2nd November,2019"/>
    <d v="2019-11-02T00:00:00"/>
    <s v="17th December,2019"/>
    <d v="2019-12-17T00:00:00"/>
    <s v="David Wambugu Kinyua"/>
    <s v="Male"/>
    <s v="99999"/>
    <s v="254722349014"/>
    <s v="2.55E+11"/>
    <s v=""/>
    <s v="2.55E+11"/>
    <n v="36.803379999999997"/>
    <n v="-0.273733"/>
    <s v="Nyeri"/>
    <s v="Kieni West"/>
    <s v="Mwiyogo"/>
    <s v="Mwiyogo"/>
    <x v="2"/>
    <s v="James Muchira Mwai"/>
    <s v="James Mwai"/>
    <s v="254728494110"/>
    <s v="Informal Business"/>
    <s v="MKD"/>
  </r>
  <r>
    <s v="VPA6"/>
    <s v="KE-NAN-1912-28404"/>
    <x v="1"/>
    <s v=""/>
    <s v="12th November,2019"/>
    <d v="2019-11-12T00:00:00"/>
    <s v="24th December,2019"/>
    <d v="2019-12-24T00:00:00"/>
    <s v="Kemei Kenneth"/>
    <s v="Male"/>
    <s v="13362721"/>
    <s v="254720145441"/>
    <s v="2.55E+11"/>
    <s v=""/>
    <s v="2.55E+11"/>
    <n v="35.129637000000002"/>
    <n v="0.178785"/>
    <s v="Nandi"/>
    <s v="Nandi Central"/>
    <s v="Kilibwani"/>
    <s v="Kimaam"/>
    <x v="2"/>
    <s v="John Bett"/>
    <s v="John Bett"/>
    <s v="254727402779"/>
    <s v="Informal Business"/>
    <s v="MKD"/>
  </r>
  <r>
    <s v="VPA6"/>
    <s v="KE-KAJ-1912-26846"/>
    <x v="1"/>
    <s v=""/>
    <s v="17th December,2019"/>
    <d v="2019-12-17T00:00:00"/>
    <s v="27th December,2019"/>
    <d v="2019-12-27T00:00:00"/>
    <s v="Kamau Mary Muthoni"/>
    <s v="Female"/>
    <s v="21227521"/>
    <s v="723793554"/>
    <s v="2.55E+11"/>
    <s v=""/>
    <s v="2.55E+11"/>
    <n v="36.914115000000002"/>
    <n v="-1.603337"/>
    <s v="Kajiado"/>
    <s v="Kajiado East"/>
    <s v="Kisaju"/>
    <s v="Olosidan"/>
    <x v="1"/>
    <s v="Joram Gathogo Mutahi"/>
    <s v="Joram Gathogo Mutahi"/>
    <s v="254723684776"/>
    <s v="Informal Business"/>
    <s v="KENBIM"/>
  </r>
  <r>
    <s v="VPA6"/>
    <s v="KE-NAK-1912-27420"/>
    <x v="0"/>
    <s v="Grievance"/>
    <s v="29th November,2019"/>
    <d v="2019-11-29T00:00:00"/>
    <s v="30th December,2019"/>
    <d v="2019-12-30T00:00:00"/>
    <s v="Gathitu Gachambi Wangai"/>
    <s v="Female"/>
    <s v="1035501"/>
    <s v="254722809108"/>
    <s v="2.55E+11"/>
    <s v=""/>
    <s v="2.55E+11"/>
    <n v="36.147812999999999"/>
    <n v="-0.20133499999999999"/>
    <s v="Nakuru"/>
    <s v="Bahati"/>
    <s v="Kabatini"/>
    <s v="Thayu"/>
    <x v="2"/>
    <s v="Simon Kabucho"/>
    <s v="Simon Kabucho"/>
    <s v="254726725953"/>
    <s v="Informal Business"/>
    <s v="MKD"/>
  </r>
  <r>
    <s v="VPA6"/>
    <s v="KE-NAK-1912-27415"/>
    <x v="1"/>
    <s v=""/>
    <s v="20th October,2019"/>
    <d v="2019-10-20T00:00:00"/>
    <s v="30th December,2019"/>
    <d v="2019-12-30T00:00:00"/>
    <s v="Gitau Mary Mukami"/>
    <s v="Female"/>
    <s v="8847046"/>
    <s v="254725305504"/>
    <s v="2.55E+11"/>
    <s v=""/>
    <s v="2.55E+11"/>
    <n v="36.162697000000001"/>
    <n v="-0.19362799999999999"/>
    <s v="Nakuru"/>
    <s v="Bahati"/>
    <s v="Kabatini"/>
    <s v="Thayu"/>
    <x v="2"/>
    <s v="Simon Kabucho"/>
    <s v="Simon Kabucho"/>
    <s v="254726725953"/>
    <s v="Informal Business"/>
    <s v="MKD"/>
  </r>
  <r>
    <s v="VPA6"/>
    <s v="KE-UAS-1912-28402"/>
    <x v="1"/>
    <s v=""/>
    <s v="1st July,2019"/>
    <d v="2019-07-01T00:00:00"/>
    <s v="29th December,2019"/>
    <d v="2019-12-29T00:00:00"/>
    <s v="Kaptingei Beatrice Chepchirchir"/>
    <s v="Female"/>
    <s v="99999"/>
    <s v="724839889"/>
    <s v="2.55E+11"/>
    <s v=""/>
    <s v="2.55E+11"/>
    <n v="35.254168"/>
    <n v="0.676257"/>
    <s v="Uasin Gishu"/>
    <s v="Turbo"/>
    <s v="Kiplombe"/>
    <s v="Kaaboi"/>
    <x v="2"/>
    <s v="Matthew Kemboi"/>
    <s v="Matthew _x0009_Kemboi"/>
    <s v="254722819916"/>
    <s v="Informal Business"/>
    <s v="KENBIM"/>
  </r>
  <r>
    <s v="VPA6"/>
    <s v="KE-KER-1912-24924"/>
    <x v="1"/>
    <s v=""/>
    <s v="20th October,2019"/>
    <d v="2019-10-20T00:00:00"/>
    <s v="23rd December,2019"/>
    <d v="2019-12-23T00:00:00"/>
    <s v="Ngeno Abraham K"/>
    <s v="Male"/>
    <s v="214292280"/>
    <s v="254720457096"/>
    <s v="2.55E+11"/>
    <s v=""/>
    <s v=""/>
    <n v="35.256270999999998"/>
    <n v="-0.365873"/>
    <s v="Kericho"/>
    <s v="Ainamoi"/>
    <s v="Chepkolon"/>
    <s v="Kapketienya"/>
    <x v="0"/>
    <s v="Philip Kurgat"/>
    <s v="Kurgat"/>
    <s v="254726616639"/>
    <s v="Informal Business"/>
    <s v="MKD"/>
  </r>
  <r>
    <s v="VPA6"/>
    <s v="KE-BOM-1912-24923"/>
    <x v="1"/>
    <s v=""/>
    <s v="15th September,2019"/>
    <d v="2019-09-15T00:00:00"/>
    <s v="16th December,2019"/>
    <d v="2019-12-16T00:00:00"/>
    <s v="Rotich Jane"/>
    <s v="Female"/>
    <s v="99999"/>
    <s v="254728759436"/>
    <s v="2.55E+11"/>
    <s v=""/>
    <s v=""/>
    <n v="35.251112999999997"/>
    <n v="-0.60041500000000003"/>
    <s v="Bomet"/>
    <s v="Konoin"/>
    <s v="Mogogosiek"/>
    <s v="Kipkelok"/>
    <x v="15"/>
    <s v="Philip Kurgat"/>
    <s v="null"/>
    <s v=""/>
    <s v="Informal Business"/>
    <s v="MKD"/>
  </r>
  <r>
    <s v="VPA6"/>
    <s v="KE-NYE-1912-27277"/>
    <x v="0"/>
    <s v="Grievance"/>
    <s v="27th November,2019"/>
    <d v="2019-11-27T00:00:00"/>
    <s v="27th December,2019"/>
    <d v="2019-12-27T00:00:00"/>
    <s v="Mugo Michael"/>
    <s v="Male"/>
    <s v="99999"/>
    <s v="254725734155"/>
    <s v="2.55E+11"/>
    <s v=""/>
    <s v=""/>
    <n v="36.821928"/>
    <n v="-0.28617300000000001"/>
    <s v="Nyeri"/>
    <s v="Kieni West"/>
    <s v="Mwiyogo"/>
    <s v="Kinyaiti"/>
    <x v="2"/>
    <s v="James Muchira Mwai"/>
    <s v="James Mwai"/>
    <s v="254728494110"/>
    <s v="Informal Business"/>
    <s v="MKD"/>
  </r>
  <r>
    <s v="VPA6"/>
    <s v="KE-KIA-2001-28551"/>
    <x v="1"/>
    <s v=""/>
    <s v="5th January,2020"/>
    <d v="2020-01-05T00:00:00"/>
    <s v="5th January,2020"/>
    <d v="2020-01-05T00:00:00"/>
    <s v="Godfrey Gatuota Njoroge"/>
    <s v="Male"/>
    <s v="12943137"/>
    <s v="254724237989"/>
    <s v="2.55E+11"/>
    <s v=""/>
    <s v="2.55E+11"/>
    <n v="36.676133"/>
    <n v="-1.2600929999999999"/>
    <s v="Kiambu"/>
    <s v="Kiambu"/>
    <s v="Kikuyu"/>
    <s v="Baraniki"/>
    <x v="2"/>
    <s v="Green Action Network Ltd"/>
    <s v="Hillary Simiyu"/>
    <s v="254796743647"/>
    <s v="Informal Business"/>
    <s v="MKD"/>
  </r>
  <r>
    <s v="VPA6"/>
    <s v="KE-KAK-1912-27246"/>
    <x v="1"/>
    <s v=""/>
    <s v="3rd December,2019"/>
    <d v="2019-12-03T00:00:00"/>
    <s v="21st December,2019"/>
    <d v="2019-12-21T00:00:00"/>
    <s v="Johnson Ongeri Masese"/>
    <s v="Female"/>
    <s v="25164938"/>
    <s v="254720058517"/>
    <s v="2.55E+11"/>
    <s v=""/>
    <s v="2.55E+11"/>
    <n v="34.766373000000002"/>
    <n v="0.34060800000000002"/>
    <s v="Kakamega"/>
    <s v="Lurambi"/>
    <s v="Shikoti East"/>
    <s v="Eshungulu"/>
    <x v="2"/>
    <s v="Gillet Lihanda"/>
    <s v="Gillet Savayi Lihanda"/>
    <s v="254728998455"/>
    <s v="Informal Business"/>
    <s v="MKD"/>
  </r>
  <r>
    <s v="VPA6"/>
    <s v="KE-KIA-2001-28552"/>
    <x v="0"/>
    <s v="Non Compliant"/>
    <s v="7th January,2020"/>
    <d v="2020-01-07T00:00:00"/>
    <s v="7th January,2020"/>
    <d v="2020-01-07T00:00:00"/>
    <s v="Kariuki Patrick Kihuria"/>
    <s v="Male"/>
    <s v="23293835"/>
    <s v="254723462958"/>
    <s v="2.55E+11"/>
    <s v=""/>
    <s v="2.55E+11"/>
    <n v="36.705247"/>
    <n v="-1.168817"/>
    <s v="Kiambu"/>
    <s v="Kiambu"/>
    <s v="Limuru"/>
    <s v="Redhill"/>
    <x v="1"/>
    <s v="Green Action Network Ltd"/>
    <s v="Edwine Joseph Majale Okinda"/>
    <s v="254725335114"/>
    <s v="Informal Business"/>
    <s v="KENBIM"/>
  </r>
  <r>
    <s v="VPA6"/>
    <s v="KE-KIA-1912-28309"/>
    <x v="1"/>
    <s v=""/>
    <s v="7th August,2019"/>
    <d v="2019-08-07T00:00:00"/>
    <s v="20th December,2019"/>
    <d v="2019-12-20T00:00:00"/>
    <s v="Ngamau Benson"/>
    <s v="Male"/>
    <s v="99999"/>
    <s v="254723736303"/>
    <s v="2.55E+11"/>
    <s v=""/>
    <s v=""/>
    <n v="36.917498000000002"/>
    <n v="-1.02688"/>
    <s v="Kiambu"/>
    <s v="Gatundu South"/>
    <s v="Ngenda"/>
    <s v="Githaruru"/>
    <x v="2"/>
    <s v="Joseph Muchirira Mugo"/>
    <s v="Null"/>
    <s v=""/>
    <s v="Informal Business"/>
    <s v="KENBIM"/>
  </r>
  <r>
    <s v="VPA6"/>
    <s v="KE-KIA-1912-28308"/>
    <x v="1"/>
    <s v=""/>
    <s v="17th November,2019"/>
    <d v="2019-11-17T00:00:00"/>
    <s v="12th December,2019"/>
    <d v="2019-12-12T00:00:00"/>
    <s v="Ngotho Paul Wahinya"/>
    <s v="Male"/>
    <s v="99999"/>
    <s v="254720021030"/>
    <s v="2.55E+11"/>
    <s v=""/>
    <s v="2.55E+11"/>
    <n v="36.875383999999997"/>
    <n v="-1.0939049999999999"/>
    <s v="Kiambu"/>
    <s v="Githunguri"/>
    <s v="Ngewa"/>
    <s v="Kiawamatu"/>
    <x v="2"/>
    <s v="Joseph Ndua Tatu"/>
    <s v="Null"/>
    <s v=""/>
    <s v="Informal Business"/>
    <s v="MKD"/>
  </r>
  <r>
    <s v="VPA6"/>
    <s v="KE-NYA-2001-27730"/>
    <x v="1"/>
    <s v=""/>
    <s v="5th December,2019"/>
    <d v="2019-12-05T00:00:00"/>
    <s v="7th January,2020"/>
    <d v="2020-01-07T00:00:00"/>
    <s v="Mwangi Joseph Kiguta"/>
    <s v="Male"/>
    <s v="2933690"/>
    <s v="725923251"/>
    <s v="725923251"/>
    <s v=""/>
    <s v="729273446"/>
    <n v="36.352603000000002"/>
    <n v="-1.6823000000000001E-2"/>
    <s v="Nyandarua"/>
    <s v="Ol Joro Orok"/>
    <s v="Gatimu"/>
    <s v="Gatimu"/>
    <x v="0"/>
    <s v="KREEN"/>
    <s v="Francis Kinyanjui"/>
    <s v="726985649"/>
    <s v="Informal Business"/>
    <s v="KENBIM"/>
  </r>
  <r>
    <s v="VPA6"/>
    <s v="KE-NAK-2001-28405"/>
    <x v="1"/>
    <s v=""/>
    <s v="10th December,2019"/>
    <d v="2019-12-10T00:00:00"/>
    <s v="26th January,2020"/>
    <d v="2020-01-26T00:00:00"/>
    <s v="Langat Eric"/>
    <s v="Male"/>
    <s v="13622452"/>
    <s v="254721547653"/>
    <s v="254721547653"/>
    <s v=""/>
    <s v="254722270707"/>
    <n v="35.888795000000002"/>
    <n v="-0.15377199999999999"/>
    <s v="Nakuru"/>
    <s v="Rongai"/>
    <s v="Lenginet"/>
    <s v="Burgei"/>
    <x v="0"/>
    <s v="John Bett"/>
    <s v="John Bett"/>
    <s v="727402779"/>
    <s v="Informal Business"/>
    <s v="MKD"/>
  </r>
  <r>
    <s v="VPA6"/>
    <s v="KE-NAN-2001-28406"/>
    <x v="1"/>
    <s v=""/>
    <s v="15th October,2019"/>
    <d v="2019-10-15T00:00:00"/>
    <s v="26th January,2020"/>
    <d v="2020-01-26T00:00:00"/>
    <s v="Cherono Vivian"/>
    <s v="Female"/>
    <s v="28090459"/>
    <s v="254714912401"/>
    <s v="2.55E+11"/>
    <s v=""/>
    <s v="736795484"/>
    <n v="35.292278000000003"/>
    <n v="5.7107999999999999E-2"/>
    <s v="Nandi"/>
    <s v="Tinderet"/>
    <s v="Kabirer"/>
    <s v="Kapkwenyo"/>
    <x v="7"/>
    <s v="John Bett"/>
    <s v="Alice  Mutai"/>
    <s v=""/>
    <s v="Informal Business"/>
    <s v="MKD"/>
  </r>
  <r>
    <s v="VPA6"/>
    <s v="KE-NAK-1912-27419"/>
    <x v="1"/>
    <s v=""/>
    <s v="1st December,2019"/>
    <d v="2019-12-01T00:00:00"/>
    <s v="8th December,2019"/>
    <d v="2019-12-08T00:00:00"/>
    <s v="Penina Korir"/>
    <s v="Female"/>
    <s v="99999"/>
    <s v="254711664865"/>
    <s v="2.55E+11"/>
    <s v=""/>
    <s v=""/>
    <n v="36.141489999999997"/>
    <n v="-2.4188000000000001E-2"/>
    <s v="Nakuru"/>
    <s v="Bahati"/>
    <s v="Solai"/>
    <s v="Murram"/>
    <x v="0"/>
    <s v="John Mwangi Karugu"/>
    <s v="John Karugu"/>
    <s v="703789720"/>
    <s v="Informal Business"/>
    <s v="KENBIM"/>
  </r>
  <r>
    <s v="VPA6"/>
    <s v="KE-NAK-1911-27418"/>
    <x v="0"/>
    <s v="Non Compliant"/>
    <s v="5th October,2018"/>
    <d v="2018-10-05T00:00:00"/>
    <s v="23rd November,2019"/>
    <d v="2019-11-23T00:00:00"/>
    <s v="Hannington Langat"/>
    <s v="Male"/>
    <s v="99999"/>
    <s v="254721542123"/>
    <s v="254721542123"/>
    <s v=""/>
    <s v=""/>
    <n v="35.695072000000003"/>
    <n v="-0.52019300000000002"/>
    <s v="Nakuru"/>
    <s v="Kuresoi"/>
    <s v="Bombo"/>
    <s v="Tendwet"/>
    <x v="3"/>
    <s v="Januaries Kaloki"/>
    <s v="Januaries Kaloki"/>
    <s v="714342097"/>
    <s v="Informal Business"/>
    <s v="KENBIM"/>
  </r>
  <r>
    <s v="VPA6"/>
    <s v="KE-KIA-2001-28310"/>
    <x v="1"/>
    <s v=""/>
    <s v="23rd December,2019"/>
    <d v="2019-12-23T00:00:00"/>
    <s v="10th January,2020"/>
    <d v="2020-01-10T00:00:00"/>
    <s v="Mburu Elizabeth Beth"/>
    <s v="Female"/>
    <s v="99999"/>
    <s v="254714961158"/>
    <s v="254714961158"/>
    <s v=""/>
    <s v="254723602776"/>
    <n v="36.770074000000001"/>
    <n v="-1.0465469999999999"/>
    <s v="Kiambu"/>
    <s v="Githunguri"/>
    <s v="Githunguri"/>
    <s v="Ngochi"/>
    <x v="0"/>
    <s v="Fredrick Gatungu Kago"/>
    <s v="null"/>
    <s v=""/>
    <s v="Informal Business"/>
    <s v="MKD"/>
  </r>
  <r>
    <s v="VPA6"/>
    <s v="KE-NAK-2001-27376"/>
    <x v="1"/>
    <s v=""/>
    <s v="5th December,2019"/>
    <d v="2019-12-05T00:00:00"/>
    <s v="5th January,2020"/>
    <d v="2020-01-05T00:00:00"/>
    <s v="Jeniffer Lelgo"/>
    <s v="Female"/>
    <s v="1739921"/>
    <s v="254722321151"/>
    <s v="2.55E+11"/>
    <s v=""/>
    <s v="2.55E+11"/>
    <n v="36.021227000000003"/>
    <n v="-0.30005799999999999"/>
    <s v="Nakuru"/>
    <s v="Nakuru Town"/>
    <s v="Kapkures"/>
    <s v="Mogoon"/>
    <x v="0"/>
    <s v="Robert Kiprono Ngetich"/>
    <s v="Robert"/>
    <s v="795463313"/>
    <s v="Informal Business"/>
    <s v="MKD"/>
  </r>
  <r>
    <s v="VPA6"/>
    <s v="KE-KIA-2001-28314"/>
    <x v="0"/>
    <s v="Non Compliant"/>
    <s v="11th January,2020"/>
    <d v="2020-01-11T00:00:00"/>
    <s v="23rd January,2020"/>
    <d v="2020-01-23T00:00:00"/>
    <s v="Nginya Magdaline Gathoni"/>
    <s v="Female"/>
    <s v="5350153"/>
    <s v="720101576"/>
    <s v="254723618404"/>
    <s v=""/>
    <s v=""/>
    <n v="36.896552999999997"/>
    <n v="-0.95174199999999998"/>
    <s v="Kiambu"/>
    <s v="Gatundu North"/>
    <s v="Kamwangi"/>
    <s v="Kwa D.C"/>
    <x v="3"/>
    <s v="Geoffrey K Gitau"/>
    <s v=""/>
    <s v=""/>
    <s v="Informal Business"/>
    <s v="MKD"/>
  </r>
  <r>
    <s v="VPA6"/>
    <s v="KE-KIA-2001-28313"/>
    <x v="1"/>
    <s v=""/>
    <s v="11th December,2019"/>
    <d v="2019-12-11T00:00:00"/>
    <s v="18th January,2020"/>
    <d v="2020-01-18T00:00:00"/>
    <s v="Wandaka Jane"/>
    <s v="Female"/>
    <s v="10670640"/>
    <s v="254723450648"/>
    <s v="2.55E+11"/>
    <s v=""/>
    <s v="721659540"/>
    <n v="36.896397"/>
    <n v="-0.94886300000000001"/>
    <s v="Kiambu"/>
    <s v="Gatundu North"/>
    <s v="Kamwangi"/>
    <s v="Gishagi Kwa D.O"/>
    <x v="2"/>
    <s v="Geoffrey K Gitau"/>
    <s v="null"/>
    <s v=""/>
    <s v="Informal Business"/>
    <s v="MKD"/>
  </r>
  <r>
    <s v="VPA6"/>
    <s v="KE-KIA-2001-28312"/>
    <x v="1"/>
    <s v=""/>
    <s v="11th December,2019"/>
    <d v="2019-12-11T00:00:00"/>
    <s v="15th January,2020"/>
    <d v="2020-01-15T00:00:00"/>
    <s v="Chai Mary Wambui"/>
    <s v="Female"/>
    <s v="13219319"/>
    <s v="254711607181"/>
    <s v="2.55E+11"/>
    <s v=""/>
    <s v="2.55E+11"/>
    <n v="36.770038"/>
    <n v="-0.93836600000000003"/>
    <s v="Kiambu"/>
    <s v="Gatundu South"/>
    <s v="Munyu-Ini"/>
    <s v="Gatundu-Ini"/>
    <x v="1"/>
    <s v="Joseph Muchirira Mugo"/>
    <s v=""/>
    <s v=""/>
    <s v="Informal Business"/>
    <s v="AKUT"/>
  </r>
  <r>
    <s v="VPA6"/>
    <s v="KE-MER-1912-28481"/>
    <x v="1"/>
    <s v=""/>
    <s v="6th November,2019"/>
    <d v="2019-11-06T00:00:00"/>
    <s v="8th December,2019"/>
    <d v="2019-12-08T00:00:00"/>
    <s v="Mugambi Itonga Elias"/>
    <s v="Male"/>
    <s v="2522840"/>
    <s v="254728856783"/>
    <s v="2.55E+11"/>
    <s v=""/>
    <s v="2.55E+11"/>
    <n v="37.676712000000002"/>
    <n v="-0.12238"/>
    <s v="Meru"/>
    <s v="Imenti South"/>
    <s v="Kanyakine"/>
    <s v="Kamiguru"/>
    <x v="1"/>
    <s v="Loise Gathoni Murigu"/>
    <s v="John Kirimi"/>
    <s v="723543823"/>
    <s v="Informal Business"/>
    <s v="KENBIM"/>
  </r>
  <r>
    <s v="VPA6"/>
    <s v="KE-MER-1912-28482"/>
    <x v="1"/>
    <s v=""/>
    <s v="4th November,2019"/>
    <d v="2019-11-04T00:00:00"/>
    <s v="6th December,2019"/>
    <d v="2019-12-06T00:00:00"/>
    <s v="Muthomi Kanampiu Eston"/>
    <s v="Male"/>
    <s v="13756936"/>
    <s v="0720653997"/>
    <s v="720653997"/>
    <s v=""/>
    <s v="711735545"/>
    <n v="37.662917999999998"/>
    <n v="-0.13939199999999999"/>
    <s v="Meru"/>
    <s v="Imenti South"/>
    <s v="Yururu"/>
    <s v="Mururine"/>
    <x v="1"/>
    <s v="Loise Gathoni Murigu"/>
    <s v="John Kirimi"/>
    <s v="722543823"/>
    <s v="Informal Business"/>
    <s v="KENBIM"/>
  </r>
  <r>
    <s v="VPA6"/>
    <s v="KE-NYA-2002-27284"/>
    <x v="1"/>
    <s v=""/>
    <s v="15th January,2019"/>
    <d v="2019-01-15T00:00:00"/>
    <s v="10th February,2020"/>
    <d v="2020-02-10T00:00:00"/>
    <s v="Kariuki Daniel N"/>
    <s v="Male"/>
    <s v="99999"/>
    <s v="722818873"/>
    <s v="2.55E+11"/>
    <s v=""/>
    <s v="2.55E+11"/>
    <n v="36.402369999999998"/>
    <n v="3.4595000000000001E-2"/>
    <s v="Nyandarua"/>
    <s v="Ndaragwa"/>
    <s v="Kiriita"/>
    <s v="Kimaru"/>
    <x v="1"/>
    <s v="Kreen"/>
    <s v="Francis Kinyanjui"/>
    <s v="726985649"/>
    <s v="Informal Business"/>
    <s v="KENBIM"/>
  </r>
  <r>
    <s v="VPA6"/>
    <s v="KE-UAS-2001-28512"/>
    <x v="1"/>
    <s v=""/>
    <s v="13th December,2019"/>
    <d v="2019-12-13T00:00:00"/>
    <s v="27th January,2020"/>
    <d v="2020-01-27T00:00:00"/>
    <s v="Lenah Lelmengit"/>
    <s v="Female"/>
    <s v="99999"/>
    <s v="254712626329"/>
    <s v="2.55E+11"/>
    <s v=""/>
    <s v=""/>
    <n v="35.370047999999997"/>
    <n v="0.47993999999999998"/>
    <s v="Uasin Gishu"/>
    <s v="Uasin Gishu"/>
    <s v="Ainapkoi"/>
    <s v="Ngeleltarit"/>
    <x v="1"/>
    <s v="Daniel Bartilol"/>
    <s v="Daniel Bartilol"/>
    <s v="724427455"/>
    <s v="Informal Business"/>
    <s v="KENBIM"/>
  </r>
  <r>
    <s v="VPA6"/>
    <s v="KE-ELG-2001-28513"/>
    <x v="1"/>
    <s v=""/>
    <s v="13th December,2019"/>
    <d v="2019-12-13T00:00:00"/>
    <s v="5th January,2020"/>
    <d v="2020-01-05T00:00:00"/>
    <s v="Mary Kiplagat"/>
    <s v="Female"/>
    <s v="99999"/>
    <s v="254700589649"/>
    <s v="254700589649"/>
    <s v=""/>
    <s v=""/>
    <n v="35.579650999999998"/>
    <n v="0.41431600000000002"/>
    <s v="Elgeyo/Marakwet"/>
    <s v="Keiyo South"/>
    <s v="Keiyo South"/>
    <s v="Chemarkach"/>
    <x v="1"/>
    <s v="Erickson K Musani"/>
    <s v="Ericson Kibet Musani"/>
    <s v="724601107"/>
    <s v="Informal Business"/>
    <s v="MKD"/>
  </r>
  <r>
    <s v="VPA6"/>
    <s v="KE-NAK-2001-27378"/>
    <x v="1"/>
    <s v=""/>
    <s v="20th November,2019"/>
    <d v="2019-11-20T00:00:00"/>
    <s v="12th January,2020"/>
    <d v="2020-01-12T00:00:00"/>
    <s v="Sarah Wanjiru"/>
    <s v="Female"/>
    <s v="1178482"/>
    <s v="254704423742"/>
    <s v="2.55E+11"/>
    <s v=""/>
    <s v=""/>
    <n v="36.174847"/>
    <n v="-0.17874000000000001"/>
    <s v="Nakuru"/>
    <s v="Bahati"/>
    <s v="Karunga"/>
    <s v="Wendo"/>
    <x v="2"/>
    <s v="Peter Kareithi Mwangi"/>
    <s v="Peter Kareithi"/>
    <s v="721714592"/>
    <s v="Informal Business"/>
    <s v="MKD"/>
  </r>
  <r>
    <s v="VPA6"/>
    <s v="KE-KIA-2001-28315"/>
    <x v="1"/>
    <s v=""/>
    <s v="18th December,2019"/>
    <d v="2019-12-18T00:00:00"/>
    <s v="15th January,2020"/>
    <d v="2020-01-15T00:00:00"/>
    <s v="Kimani Edith Wambui"/>
    <s v="Female"/>
    <s v="99999"/>
    <s v="254723943725"/>
    <s v="2.55E+11"/>
    <s v=""/>
    <s v="2.55E+11"/>
    <n v="36.876210999999998"/>
    <n v="-1.171794"/>
    <s v="Kiambu"/>
    <s v="Kiambu"/>
    <s v="Gatimaiyo"/>
    <s v="Mugomo"/>
    <x v="1"/>
    <s v="Nilelynk Innovators"/>
    <s v="Julius Odhiambo"/>
    <s v="723987066"/>
    <s v="Informal Business"/>
    <s v="MKD"/>
  </r>
  <r>
    <s v="VPA6"/>
    <s v="KE-KIR-2002-25415"/>
    <x v="1"/>
    <s v=""/>
    <s v="1st January,2020"/>
    <d v="2020-01-01T00:00:00"/>
    <s v="12th February,2020"/>
    <d v="2020-02-12T00:00:00"/>
    <s v="Kigundu Paul Muthii"/>
    <s v="Male"/>
    <s v="3402013"/>
    <s v="724332167"/>
    <s v="2.55E+11"/>
    <s v=""/>
    <s v=""/>
    <n v="37.235636"/>
    <n v="-0.49397600000000003"/>
    <s v="Kirinyaga"/>
    <s v="Kerugoya/Kutus"/>
    <s v="Mutira South"/>
    <s v="Gathite"/>
    <x v="2"/>
    <s v="Eric Muthii Mugo"/>
    <s v="Eric muthii mugo"/>
    <s v=""/>
    <s v="Informal Business"/>
    <s v="KENBIM"/>
  </r>
  <r>
    <s v="VPA6"/>
    <s v="KE-KIR-2002-27770"/>
    <x v="1"/>
    <s v=""/>
    <s v="1st January,2020"/>
    <d v="2020-01-01T00:00:00"/>
    <s v="12th February,2020"/>
    <d v="2020-02-12T00:00:00"/>
    <s v="Njoka Peter Muthii"/>
    <s v="Male"/>
    <s v="2121756054"/>
    <s v="254723309646"/>
    <s v="2.55E+11"/>
    <s v=""/>
    <s v=""/>
    <n v="37.250576000000002"/>
    <n v="-0.46046100000000001"/>
    <s v="Kirinyaga"/>
    <s v="Kerugoya/Kutus"/>
    <s v="Inoi"/>
    <s v="Ndundu"/>
    <x v="0"/>
    <s v="Eric Muthii Mugo"/>
    <s v="Eric mugo"/>
    <s v=""/>
    <s v="Informal Business"/>
    <s v="MKD"/>
  </r>
  <r>
    <s v="VPA6"/>
    <s v="KE-KER-2002-24925"/>
    <x v="1"/>
    <s v=""/>
    <s v="30th December,2019"/>
    <d v="2019-12-30T00:00:00"/>
    <s v="10th February,2020"/>
    <d v="2020-02-10T00:00:00"/>
    <s v="Rotich Charles"/>
    <s v="Male"/>
    <s v="13020155"/>
    <s v="254720914046"/>
    <s v="2.55E+11"/>
    <s v=""/>
    <s v="706727760"/>
    <n v="35.110314000000002"/>
    <n v="-0.54608400000000001"/>
    <s v="Kericho"/>
    <s v="Bureti"/>
    <s v="Tebesonik"/>
    <s v="Kabusienduk"/>
    <x v="1"/>
    <s v="Philip Kiget"/>
    <s v=""/>
    <s v=""/>
    <s v="Informal Business"/>
    <s v="KENBIM"/>
  </r>
  <r>
    <s v="VPA6"/>
    <s v="KE-TAI-2002-25723"/>
    <x v="1"/>
    <s v=""/>
    <s v="17th December,2019"/>
    <d v="2019-12-17T00:00:00"/>
    <s v="17th February,2020"/>
    <d v="2020-02-17T00:00:00"/>
    <s v="Mwakulomba Colletta"/>
    <s v="Male"/>
    <s v="14098645"/>
    <s v="722260296"/>
    <s v=""/>
    <s v=""/>
    <s v=""/>
    <n v="38.358460000000001"/>
    <n v="-3.416153"/>
    <s v="Taita/Taveta"/>
    <s v="Wundanyi"/>
    <s v="Wundanyi"/>
    <s v="Shate"/>
    <x v="3"/>
    <s v="Nicholas Mwaengo"/>
    <s v="Nicholas Mwaengo"/>
    <s v="254729326539"/>
    <s v="Informal Business"/>
    <s v="KENBIM"/>
  </r>
  <r>
    <s v="VPA6"/>
    <s v="KE-NYE-2001-27771"/>
    <x v="1"/>
    <s v=""/>
    <s v="17th December,2019"/>
    <d v="2019-12-17T00:00:00"/>
    <s v="1st January,2020"/>
    <d v="2020-01-01T00:00:00"/>
    <s v="Githaiga Lawrence Kinyua"/>
    <s v="Male"/>
    <s v="07228708"/>
    <s v="254725073653"/>
    <s v="254725073653"/>
    <s v=""/>
    <s v="254723589763"/>
    <n v="37.04645"/>
    <n v="-0.203962"/>
    <s v="Nyeri"/>
    <s v="Kieni East"/>
    <s v="Narumoro"/>
    <s v="Rongai"/>
    <x v="2"/>
    <s v="Wambui Gituku"/>
    <s v="Wambui Gituku"/>
    <s v=""/>
    <s v="Informal Business"/>
    <s v="MKD"/>
  </r>
  <r>
    <s v="VPA6"/>
    <s v="KE-NYE-2001-27772"/>
    <x v="1"/>
    <s v=""/>
    <s v="1st November,2019"/>
    <d v="2019-11-01T00:00:00"/>
    <s v="1st January,2020"/>
    <d v="2020-01-01T00:00:00"/>
    <s v="Kanyuguto David Gitonga"/>
    <s v="Male"/>
    <s v="23115383"/>
    <s v="254721328076"/>
    <s v="254721328076"/>
    <s v=""/>
    <s v="254717712626"/>
    <n v="37.019874999999999"/>
    <n v="-0.118172"/>
    <s v="Nyeri"/>
    <s v="Kieni East"/>
    <s v="Githima"/>
    <s v="Muriru"/>
    <x v="1"/>
    <s v="Wambui Gituku"/>
    <s v="Wambui Gituku"/>
    <s v=""/>
    <s v="Informal Business"/>
    <s v="MKD"/>
  </r>
  <r>
    <s v="VPA6"/>
    <s v="KE-NAK-1912-27380"/>
    <x v="0"/>
    <s v="Non Compliant"/>
    <s v="28th October,2019"/>
    <d v="2019-10-28T00:00:00"/>
    <s v="21st December,2019"/>
    <d v="2019-12-21T00:00:00"/>
    <s v="Wamaitha Rotich"/>
    <s v="Male"/>
    <s v="99999"/>
    <s v="254722761138"/>
    <s v="254722761138"/>
    <s v=""/>
    <s v="254724107768"/>
    <n v="35.983358000000003"/>
    <n v="-0.24601300000000001"/>
    <s v="Nakuru"/>
    <s v="Rongai"/>
    <s v="Ngata"/>
    <s v="Ngata Gate"/>
    <x v="0"/>
    <s v="Peter Kamau Macharia"/>
    <s v="Peter Kareithi"/>
    <s v="254721714592"/>
    <s v="Informal Business"/>
    <s v="MKD"/>
  </r>
  <r>
    <s v="VPA6"/>
    <s v="KE-NAK-1912-27379"/>
    <x v="1"/>
    <s v=""/>
    <s v="7th September,2019"/>
    <d v="2019-09-07T00:00:00"/>
    <s v="23rd December,2019"/>
    <d v="2019-12-23T00:00:00"/>
    <s v="Susan Kiprono"/>
    <s v="Male"/>
    <s v="99999"/>
    <s v="254723709414"/>
    <s v="2.55E+11"/>
    <s v=""/>
    <s v=""/>
    <n v="35.983941999999999"/>
    <n v="-0.24510999999999999"/>
    <s v="Nakuru"/>
    <s v="Rongai"/>
    <s v="Ngata"/>
    <s v="Ngata"/>
    <x v="0"/>
    <s v="Peter Kareithi Mwangi"/>
    <s v="Peter Kareithi"/>
    <s v="254721714592"/>
    <s v="Informal Business"/>
    <s v="MKD"/>
  </r>
  <r>
    <s v="VPA6"/>
    <s v="KE-THA-2001-28483"/>
    <x v="1"/>
    <s v=""/>
    <s v="30th December,2019"/>
    <d v="2019-12-30T00:00:00"/>
    <s v="26th January,2020"/>
    <d v="2020-01-26T00:00:00"/>
    <s v="Mbaya Kirika Duncan"/>
    <s v="Male"/>
    <s v="2491654"/>
    <s v="254712606580"/>
    <s v="2.55E+11"/>
    <s v=""/>
    <s v="2.55E+11"/>
    <n v="37.643183000000001"/>
    <n v="-0.21892300000000001"/>
    <s v="Tharaka-Nithi"/>
    <s v="Maara"/>
    <s v="Chogoria"/>
    <s v="Thigaa"/>
    <x v="2"/>
    <s v="Gilbert Mugendi"/>
    <s v="Eliatha Njagi"/>
    <s v="718644238"/>
    <s v="Informal Business"/>
    <s v="MKD"/>
  </r>
  <r>
    <s v="VPA6"/>
    <s v="KE-KAJ-2001-28715"/>
    <x v="1"/>
    <s v=""/>
    <s v="2nd December,2019"/>
    <d v="2019-12-02T00:00:00"/>
    <s v="2nd January,2020"/>
    <d v="2020-01-02T00:00:00"/>
    <s v="Mithika Mugambi"/>
    <s v="Male"/>
    <s v="99999"/>
    <s v="721668523"/>
    <s v="254721668523"/>
    <s v=""/>
    <s v=""/>
    <n v="36.942723999999998"/>
    <n v="-1.4716469999999999"/>
    <s v="Kajiado"/>
    <s v="Kajiado East"/>
    <s v="Kitengela"/>
    <s v="Sholinke Orsirkon"/>
    <x v="2"/>
    <s v="Lucas Mbithi Muia"/>
    <s v="Lucas Mbithi Muia"/>
    <s v="254706279820"/>
    <s v="Informal Business"/>
    <s v="KENBIM"/>
  </r>
  <r>
    <s v="VPA6"/>
    <s v="KE-KWA-2002-25724"/>
    <x v="0"/>
    <s v="Non Compliant"/>
    <s v="1st January,2020"/>
    <d v="2020-01-01T00:00:00"/>
    <s v="18th February,2020"/>
    <d v="2020-02-18T00:00:00"/>
    <s v="Hiribae Jilo Masera"/>
    <s v="Male"/>
    <s v="22561209"/>
    <s v="720439401"/>
    <s v=""/>
    <s v=""/>
    <s v=""/>
    <n v="39.525517999999998"/>
    <n v="-4.3716600000000003"/>
    <s v="Kwale"/>
    <s v="Msambweni"/>
    <s v="Kinondo"/>
    <s v="Gandini"/>
    <x v="2"/>
    <s v="Samson Sirya"/>
    <s v="Samson Sirya"/>
    <s v="254703927321"/>
    <s v="Informal Business"/>
    <s v="KENBIM"/>
  </r>
  <r>
    <s v="VPA6"/>
    <s v="KE-MOM-2002-25726"/>
    <x v="0"/>
    <s v="Non Compliant"/>
    <s v="18th November,2019"/>
    <d v="2019-11-18T00:00:00"/>
    <s v="18th February,2020"/>
    <d v="2020-02-18T00:00:00"/>
    <s v="Abba Esmail Ibrahim"/>
    <s v="Male"/>
    <s v="5608972"/>
    <s v="722750333"/>
    <s v=""/>
    <s v=""/>
    <s v="254722750333"/>
    <n v="39.654572000000002"/>
    <n v="-4.0377549999999998"/>
    <s v="Mombasa"/>
    <s v="Changamwe"/>
    <s v="Kibarani"/>
    <s v="Kibarani"/>
    <x v="1"/>
    <s v="Nicholas Mwaengo"/>
    <s v="Nicholas Mwaengo"/>
    <s v="254726326539"/>
    <s v="Informal Business"/>
    <s v="KENBIM"/>
  </r>
  <r>
    <s v="VPA6"/>
    <s v="KE-KIL-2002-25727"/>
    <x v="1"/>
    <s v=""/>
    <s v="1st December,2019"/>
    <d v="2019-12-01T00:00:00"/>
    <s v="18th February,2020"/>
    <d v="2020-02-18T00:00:00"/>
    <s v="Sonje Susan(Plant2)"/>
    <s v="Female"/>
    <s v="6508764"/>
    <s v="721278856"/>
    <s v=""/>
    <s v=""/>
    <s v=""/>
    <n v="40.012031999999998"/>
    <n v="-3.3222049999999999"/>
    <s v="Kilifi"/>
    <s v="Malindi"/>
    <s v="Gede"/>
    <s v="Muyaza"/>
    <x v="3"/>
    <s v="Samson Sirya"/>
    <s v="Samson Sirya"/>
    <s v="254703927321"/>
    <s v="Informal Business"/>
    <s v="KENBIM"/>
  </r>
  <r>
    <s v="VPA6"/>
    <s v="KE-KAK-2002-28407"/>
    <x v="1"/>
    <s v=""/>
    <s v="20th November,2019"/>
    <d v="2019-11-20T00:00:00"/>
    <s v="17th February,2020"/>
    <d v="2020-02-17T00:00:00"/>
    <s v="Alfred Kinyangi"/>
    <s v="Male"/>
    <s v="0953850"/>
    <s v="254708758874"/>
    <s v="2.55E+11"/>
    <s v=""/>
    <s v="2.55E+11"/>
    <n v="34.641826999999999"/>
    <n v="0.32411800000000002"/>
    <s v="Kakamega"/>
    <s v="Mumias"/>
    <s v="Mumias East"/>
    <s v="Isongo"/>
    <x v="3"/>
    <s v="John Bett"/>
    <s v="John Bett"/>
    <s v="727402779"/>
    <s v="Informal Business"/>
    <s v="MKD"/>
  </r>
  <r>
    <s v="VPA6"/>
    <s v="KE-KAK-2002-28408"/>
    <x v="1"/>
    <s v=""/>
    <s v="20th November,2019"/>
    <d v="2019-11-20T00:00:00"/>
    <s v="18th February,2020"/>
    <d v="2020-02-18T00:00:00"/>
    <s v="Nyasili Peris"/>
    <s v="Female"/>
    <s v="20465360"/>
    <s v="254721218376"/>
    <s v="2.55E+11"/>
    <s v=""/>
    <s v="2.55E+11"/>
    <n v="34.863489999999999"/>
    <n v="0.58023000000000002"/>
    <s v="Kakamega"/>
    <s v="Malava"/>
    <s v="Sirongai"/>
    <s v="Manda A"/>
    <x v="2"/>
    <s v="John Bett"/>
    <s v="John Bett"/>
    <s v="727402779"/>
    <s v="Informal Business"/>
    <s v="MKD"/>
  </r>
  <r>
    <s v="VPA6"/>
    <s v="KE-KIA-1906-28311"/>
    <x v="0"/>
    <s v="Abandoned"/>
    <s v="27th May,2019"/>
    <d v="2019-05-27T00:00:00"/>
    <s v="14th June,2019"/>
    <d v="2019-06-14T00:00:00"/>
    <s v="Karande Daniel Kariuki"/>
    <s v="Male"/>
    <s v="29356151"/>
    <s v="111357971"/>
    <s v="2.55E+11"/>
    <s v=""/>
    <s v=""/>
    <n v="36.829172999999997"/>
    <n v="-1.1522570000000001"/>
    <s v="Kiambu"/>
    <s v="Kiambu"/>
    <s v="Riabai"/>
    <s v="Gichocho"/>
    <x v="1"/>
    <s v="Peter Kareithi Mwangi"/>
    <s v=""/>
    <s v=""/>
    <s v="Informal Business"/>
    <s v="MKD"/>
  </r>
  <r>
    <s v="VPA6"/>
    <s v="KE-MER-2002-28484"/>
    <x v="0"/>
    <s v="Grievance"/>
    <s v="8th January,2020"/>
    <d v="2020-01-08T00:00:00"/>
    <s v="10th February,2020"/>
    <d v="2020-02-10T00:00:00"/>
    <s v="Gitonga Mworia Patrick"/>
    <s v="Male"/>
    <s v="24394064"/>
    <s v="254720667304"/>
    <s v="2.55E+11"/>
    <s v=""/>
    <s v="2.55E+11"/>
    <n v="37.603867999999999"/>
    <n v="-6.9733000000000003E-2"/>
    <s v="Meru"/>
    <s v="Imenti South"/>
    <s v="Mikumbune"/>
    <s v="Kiunju"/>
    <x v="2"/>
    <s v="Erick Munene Gitonga"/>
    <s v="Eric Munene"/>
    <s v="254728779943"/>
    <s v="Informal Business"/>
    <s v="MKD"/>
  </r>
  <r>
    <s v="VPA6"/>
    <s v="KE-ELG-2002-28523"/>
    <x v="1"/>
    <s v=""/>
    <s v="21st December,2019"/>
    <d v="2019-12-21T00:00:00"/>
    <s v="11th February,2020"/>
    <d v="2020-02-11T00:00:00"/>
    <s v="Rose Keitany"/>
    <s v="Female"/>
    <s v="99999"/>
    <s v="254727646353"/>
    <s v="2.55E+11"/>
    <s v=""/>
    <s v=""/>
    <n v="35.518571999999999"/>
    <n v="0.65318299999999996"/>
    <s v="Elgeyo/Marakwet"/>
    <s v="Keiyo North"/>
    <s v="Keiyo North"/>
    <s v="Kesub"/>
    <x v="2"/>
    <s v="Luka Kiprop Maiyo"/>
    <s v="Luka Kiprop Maiyo"/>
    <s v="254723216036"/>
    <s v="Informal Business"/>
    <s v="KENBIM"/>
  </r>
  <r>
    <s v="VPA6"/>
    <s v="KE-NAN-2002-28409"/>
    <x v="1"/>
    <s v=""/>
    <s v="31st January,2020"/>
    <d v="2020-01-31T00:00:00"/>
    <s v="28th February,2020"/>
    <d v="2020-02-28T00:00:00"/>
    <s v="Kimnyango Daniel"/>
    <s v="Male"/>
    <s v="4882166"/>
    <s v="254722518212"/>
    <s v="2.55E+11"/>
    <s v=""/>
    <s v="2.55E+11"/>
    <n v="35.135111999999999"/>
    <n v="0.1729"/>
    <s v="Nandi"/>
    <s v="Nandi Central"/>
    <s v="Kipture"/>
    <s v="Kimaam"/>
    <x v="2"/>
    <s v="John Bett"/>
    <s v="John Bett"/>
    <s v="727402779"/>
    <s v="Informal Business"/>
    <s v="MKD"/>
  </r>
  <r>
    <s v="VPA6"/>
    <s v="KE-NAK-2003-27381"/>
    <x v="1"/>
    <s v=""/>
    <s v="28th January,2020"/>
    <d v="2020-01-28T00:00:00"/>
    <s v="5th March,2020"/>
    <d v="2020-03-05T00:00:00"/>
    <s v="Benard Wambogo"/>
    <s v="Male"/>
    <s v="29704860"/>
    <s v="254720942464"/>
    <s v="2.55E+11"/>
    <s v=""/>
    <s v="723666289"/>
    <n v="36.103074999999997"/>
    <n v="-0.26397500000000002"/>
    <s v="Nakuru"/>
    <s v="Bahati"/>
    <s v="Bahati"/>
    <s v="Mchangaa"/>
    <x v="3"/>
    <s v="Anthony Ndungu Kamau"/>
    <s v="Anthony Ndungu"/>
    <s v="254722878722"/>
    <s v="Informal Business"/>
    <s v="MKD"/>
  </r>
  <r>
    <s v="VPA6"/>
    <s v="KE-MUR-2003-27167"/>
    <x v="1"/>
    <s v=""/>
    <s v="7th February,2020"/>
    <d v="2020-02-07T00:00:00"/>
    <s v="6th March,2020"/>
    <d v="2020-03-06T00:00:00"/>
    <s v="Mugai Sarah Wanjiku"/>
    <s v="Female"/>
    <s v="99999"/>
    <s v="708440329"/>
    <s v="25470844032"/>
    <s v=""/>
    <s v="2.55E+11"/>
    <n v="36.893158"/>
    <n v="-0.86737699999999995"/>
    <s v="Murang'a"/>
    <s v="Kandara"/>
    <s v="Kigoro"/>
    <s v="Gaithece"/>
    <x v="2"/>
    <s v="Nixon Kariuki Gaichuru"/>
    <s v="Nixon Kariuki Gaichuru"/>
    <s v="254712255629"/>
    <s v="Informal Business"/>
    <s v="KENBIM"/>
  </r>
  <r>
    <s v="VPA6"/>
    <s v="KE-MUR-2002-27168"/>
    <x v="1"/>
    <s v=""/>
    <s v="3rd January,2020"/>
    <d v="2020-01-03T00:00:00"/>
    <s v="15th February,2020"/>
    <d v="2020-02-15T00:00:00"/>
    <s v="Mburu Joseph Thiga"/>
    <s v="Male"/>
    <s v="5154987"/>
    <s v="254700787862"/>
    <s v="2.55E+11"/>
    <s v=""/>
    <s v="2.55E+11"/>
    <n v="36.918570000000003"/>
    <n v="-0.87624599999999997"/>
    <s v="Murang'a"/>
    <s v="Gatanga"/>
    <s v="Kigoro"/>
    <s v="Mungumo-Ini"/>
    <x v="2"/>
    <s v="Nixon Kariuki Gaichuru"/>
    <s v="Nixon kariuki"/>
    <s v="254712255629"/>
    <s v="Informal Business"/>
    <s v="KENBIM"/>
  </r>
  <r>
    <s v="VPA6"/>
    <s v="KE-MUR-2001-26778"/>
    <x v="1"/>
    <s v=""/>
    <s v="30th November,2019"/>
    <d v="2019-11-30T00:00:00"/>
    <s v="9th January,2020"/>
    <d v="2020-01-09T00:00:00"/>
    <s v="Maina Elizabeth Njoki"/>
    <s v="Female"/>
    <s v="99999"/>
    <s v="254713552898"/>
    <s v="2.55E+11"/>
    <s v=""/>
    <s v="2.55E+11"/>
    <n v="37.091662999999997"/>
    <n v="-0.64249900000000004"/>
    <s v="Murang'a"/>
    <s v="Mathioya"/>
    <s v="Kenya Njeru"/>
    <s v="Gethiafu"/>
    <x v="0"/>
    <s v="Jacob Maina Mwangi"/>
    <s v="Nixon kariuki"/>
    <s v="254727270703"/>
    <s v="Informal Business"/>
    <s v="KENBIM"/>
  </r>
  <r>
    <s v="VPA6"/>
    <s v="KE-KIL-2003-25732"/>
    <x v="0"/>
    <s v="Non Compliant"/>
    <s v="21st January,2020"/>
    <d v="2020-01-21T00:00:00"/>
    <s v="11th March,2020"/>
    <d v="2020-03-11T00:00:00"/>
    <s v="Abdallah Anwar Mansoor"/>
    <s v="Male"/>
    <s v="21477877"/>
    <s v="712425635"/>
    <s v="2.55E+11"/>
    <s v=""/>
    <s v=""/>
    <n v="39.855499999999999"/>
    <n v="-3.7010749999999999"/>
    <s v="Kilifi"/>
    <s v="Bahari"/>
    <s v="Kilifi"/>
    <s v="Takaungu"/>
    <x v="1"/>
    <s v="Samson Sirya"/>
    <s v="Samson Sirya"/>
    <s v="703927321"/>
    <s v="Informal Business"/>
    <s v="KENBIM"/>
  </r>
  <r>
    <s v="VPA6"/>
    <s v="KE-EMB-2002-27774"/>
    <x v="1"/>
    <s v=""/>
    <s v="11th January,2020"/>
    <d v="2020-01-11T00:00:00"/>
    <s v="21st February,2020"/>
    <d v="2020-02-21T00:00:00"/>
    <s v="Wokabi Stanely Kariuki"/>
    <s v="Male"/>
    <s v="269398"/>
    <s v="254722569409"/>
    <s v="2.55E+11"/>
    <s v=""/>
    <s v=""/>
    <n v="37.507418000000001"/>
    <n v="-0.56208499999999995"/>
    <s v="Embu"/>
    <s v="Manyatta"/>
    <s v="Itabua"/>
    <s v="Mwanagiti"/>
    <x v="2"/>
    <s v="Peter Kivuti"/>
    <s v="Peter Kivuti"/>
    <s v=""/>
    <s v="Informal Business"/>
    <s v="MKD"/>
  </r>
  <r>
    <s v="VPA6"/>
    <s v="KE-BOM-2004-24928"/>
    <x v="1"/>
    <s v=""/>
    <s v="25th March,2020"/>
    <d v="2020-03-25T00:00:00"/>
    <s v="30th April,2020"/>
    <d v="2020-04-30T00:00:00"/>
    <s v="Koskei Elijah"/>
    <s v="Male"/>
    <s v="3870357"/>
    <s v="726847648"/>
    <s v="2.55E+11"/>
    <s v=""/>
    <s v="2.55E+11"/>
    <n v="35.204011999999999"/>
    <n v="-0.67018500000000003"/>
    <s v="Bomet"/>
    <s v="Sotik"/>
    <s v="Kapletundo"/>
    <s v="Kapletundo"/>
    <x v="0"/>
    <s v="Philip Kurgat"/>
    <s v="Philip Kurgat"/>
    <s v="726616639"/>
    <s v="Informal Business"/>
    <s v="MKD"/>
  </r>
  <r>
    <s v="VPA6"/>
    <s v="KE-KIR-2002-0"/>
    <x v="0"/>
    <s v="Non Compliant"/>
    <s v="4th January,2020"/>
    <d v="2020-01-04T00:00:00"/>
    <s v="14th February,2020"/>
    <d v="2020-02-14T00:00:00"/>
    <s v="Muchiri Luke Kinyua"/>
    <s v="Male"/>
    <s v="13565374"/>
    <s v="254720688202"/>
    <s v="2.55E+11"/>
    <s v=""/>
    <s v="2.55E+11"/>
    <n v="37.295116999999998"/>
    <n v="-0.52596500000000002"/>
    <s v="Kirinyaga"/>
    <s v="Kerugoya/Kutus"/>
    <s v="Kerugoya"/>
    <s v="Gakoigo"/>
    <x v="0"/>
    <s v="David Chege"/>
    <s v="David Chege Wangui"/>
    <s v=""/>
    <s v="Informal Business"/>
    <s v="MKD"/>
  </r>
  <r>
    <s v="VPA6"/>
    <s v="KE-KIR-2004-27764"/>
    <x v="1"/>
    <s v=""/>
    <s v="4th February,2020"/>
    <d v="2020-02-04T00:00:00"/>
    <s v="1st April,2020"/>
    <d v="2020-04-01T00:00:00"/>
    <s v="Thiaka Grace Wawira"/>
    <s v="Male"/>
    <s v="99999"/>
    <s v="254721800758"/>
    <s v="2.55E+11"/>
    <s v=""/>
    <s v=""/>
    <n v="37.29204"/>
    <n v="-0.52177099999999998"/>
    <s v="Kirinyaga"/>
    <s v="Kerugoya/Kutus"/>
    <s v="Kerugoya"/>
    <s v="Kaitheri"/>
    <x v="2"/>
    <s v="David Chege"/>
    <s v="David Chege Wangui"/>
    <s v=""/>
    <s v="Informal Business"/>
    <s v="MKD"/>
  </r>
  <r>
    <s v="VPA6"/>
    <s v="KE-BUN-2005-27237"/>
    <x v="1"/>
    <s v=""/>
    <s v="15th March,2020"/>
    <d v="2020-03-15T00:00:00"/>
    <s v="4th May,2020"/>
    <d v="2020-05-04T00:00:00"/>
    <s v="Florence Khayanga Kulecho"/>
    <s v="Female"/>
    <s v="1444765"/>
    <s v="254722917939"/>
    <s v="2.55E+11"/>
    <s v=""/>
    <s v=""/>
    <n v="34.888480000000001"/>
    <n v="0.78354800000000002"/>
    <s v="Bungoma"/>
    <s v="Bungoma North"/>
    <s v="Naitiri"/>
    <s v="Lungai"/>
    <x v="3"/>
    <s v="Gillet Lihanda"/>
    <s v="Gillet Savayi Lihanda"/>
    <s v="728998455"/>
    <s v="Informal Business"/>
    <s v="MKD"/>
  </r>
  <r>
    <s v="VPA6"/>
    <s v="KE-BUN-2003-27238"/>
    <x v="1"/>
    <s v=""/>
    <s v="1st February,2020"/>
    <d v="2020-02-01T00:00:00"/>
    <s v="1st March,2020"/>
    <d v="2020-03-01T00:00:00"/>
    <s v="Esther Malomba Makungu"/>
    <s v="Female"/>
    <s v="16002447"/>
    <s v="254721556327"/>
    <s v="2.55E+11"/>
    <s v=""/>
    <s v="2.55E+11"/>
    <n v="34.580047"/>
    <n v="0.55059499999999995"/>
    <s v="Bungoma"/>
    <s v="Kanduyi"/>
    <s v="East Sang'Alo"/>
    <s v="Ranje"/>
    <x v="0"/>
    <s v="Gillet Lihanda"/>
    <s v="Gillet Savayi Lihanda"/>
    <s v="728998455"/>
    <s v="Informal Business"/>
    <s v="MKD"/>
  </r>
  <r>
    <s v="VPA6"/>
    <s v="KE-KIA-2005-28320"/>
    <x v="1"/>
    <s v=""/>
    <s v="17th April,2020"/>
    <d v="2020-04-17T00:00:00"/>
    <s v="8th May,2020"/>
    <d v="2020-05-08T00:00:00"/>
    <s v="Kamau Stephen"/>
    <s v="Male"/>
    <s v="3107443"/>
    <s v="0726814129"/>
    <s v="726814129"/>
    <s v=""/>
    <s v="723745154"/>
    <n v="36.839047000000001"/>
    <n v="-1.054689"/>
    <s v="Kiambu"/>
    <s v="Githunguri"/>
    <s v="Kiratina"/>
    <s v="Kirigu"/>
    <x v="2"/>
    <s v="Joseph Ndua Tatu"/>
    <s v="Joseph Ndua Tatu"/>
    <s v="716374871"/>
    <s v="Informal Business"/>
    <s v="MKD"/>
  </r>
  <r>
    <s v="VPA6"/>
    <s v="KE-UAS-2004-28516"/>
    <x v="1"/>
    <s v=""/>
    <s v="19th January,2020"/>
    <d v="2020-01-19T00:00:00"/>
    <s v="24th April,2020"/>
    <d v="2020-04-24T00:00:00"/>
    <s v="Joan Rotich"/>
    <s v="Female"/>
    <s v="99999"/>
    <s v="720315832"/>
    <s v="254720315832"/>
    <s v=""/>
    <s v=""/>
    <n v="35.301223"/>
    <n v="0.438143"/>
    <s v="Uasin Gishu"/>
    <s v="Kesses"/>
    <s v="Kesses"/>
    <s v="Ancilia"/>
    <x v="1"/>
    <s v="Erickson K Musani"/>
    <s v="Ericson Kibet Musani"/>
    <s v="724601107"/>
    <s v="Informal Business"/>
    <s v="KENBIM"/>
  </r>
  <r>
    <s v="VPA6"/>
    <s v="KE-NAK-2004-27384"/>
    <x v="1"/>
    <s v=""/>
    <s v="14th March,2020"/>
    <d v="2020-03-14T00:00:00"/>
    <s v="12th April,2020"/>
    <d v="2020-04-12T00:00:00"/>
    <s v="Leah Tharau"/>
    <s v="Female"/>
    <s v="25914732"/>
    <s v="254705918076"/>
    <s v="254705918076"/>
    <s v=""/>
    <s v=""/>
    <n v="36.141548"/>
    <n v="-0.20591499999999999"/>
    <s v="Nakuru"/>
    <s v="Bahati"/>
    <s v="Maili Saba"/>
    <s v="Gecha Nyathuna"/>
    <x v="2"/>
    <s v="Simon Kabucho"/>
    <s v="Simon Kabucho"/>
    <s v="726725953"/>
    <s v="Informal Business"/>
    <s v="MKD"/>
  </r>
  <r>
    <s v="VPA6"/>
    <s v="KE-NAK-2003-27385"/>
    <x v="1"/>
    <s v=""/>
    <s v="18th February,2020"/>
    <d v="2020-02-18T00:00:00"/>
    <s v="16th March,2020"/>
    <d v="2020-03-16T00:00:00"/>
    <s v="Francis Njorige"/>
    <s v="Male"/>
    <s v="28342021"/>
    <s v="25472450505"/>
    <s v="254724505056"/>
    <s v=""/>
    <s v="254724718529"/>
    <n v="36.129240000000003"/>
    <n v="-0.177035"/>
    <s v="Nakuru"/>
    <s v="Bahati"/>
    <s v="Maili Kumi"/>
    <s v="Prayer Center"/>
    <x v="2"/>
    <s v="Simon Kabucho"/>
    <s v="Simon Kabucho"/>
    <s v="726725953"/>
    <s v="Informal Business"/>
    <s v="MKD"/>
  </r>
  <r>
    <s v="VPA6"/>
    <s v="KE-KIA-2005-26302"/>
    <x v="0"/>
    <s v="Non Compliant"/>
    <s v="21st May,2020"/>
    <d v="2020-05-21T00:00:00"/>
    <s v="21st May,2020"/>
    <d v="2020-05-21T00:00:00"/>
    <s v="Njane John Kamau"/>
    <s v="Male"/>
    <s v="1683843"/>
    <s v="722622273"/>
    <s v="254722622273"/>
    <s v=""/>
    <s v=""/>
    <n v="36.677247000000001"/>
    <n v="-1.2105030000000001"/>
    <s v="Kiambu"/>
    <s v="Kabete"/>
    <s v="Munguga"/>
    <s v="Kahuho"/>
    <x v="4"/>
    <s v="John Kariuki"/>
    <s v="John Kariuki"/>
    <s v="726657561"/>
    <s v="Informal Business"/>
    <s v="AKUT"/>
  </r>
  <r>
    <s v="VPA6"/>
    <s v="KE-TAI-2005-25737"/>
    <x v="1"/>
    <s v=""/>
    <s v="5th May,2020"/>
    <d v="2020-05-05T00:00:00"/>
    <s v="21st May,2020"/>
    <d v="2020-05-21T00:00:00"/>
    <s v="Mwazilo Philisia Wali"/>
    <s v="Female"/>
    <s v="12345676"/>
    <s v="798520952"/>
    <s v="254798520952"/>
    <s v=""/>
    <s v="254759534691"/>
    <n v="38.372729999999997"/>
    <n v="-3.4143349999999999"/>
    <s v="Taita/Taveta"/>
    <s v="Wundanyi"/>
    <s v="Wundanyi"/>
    <s v="Chome"/>
    <x v="2"/>
    <s v="Silvester M Mwadime"/>
    <s v="Silvester Mwakideu"/>
    <s v="704388582"/>
    <s v="Informal Business"/>
    <s v="KENBIM"/>
  </r>
  <r>
    <s v="VPA6"/>
    <s v="KE-KIA-2004-28321"/>
    <x v="1"/>
    <s v=""/>
    <s v="17th March,2020"/>
    <d v="2020-03-17T00:00:00"/>
    <s v="6th April,2020"/>
    <d v="2020-04-06T00:00:00"/>
    <s v="Wambui James Kimani"/>
    <s v="Male"/>
    <s v="13214688"/>
    <s v="254729021511"/>
    <s v="729021511"/>
    <s v=""/>
    <s v="254726202084"/>
    <n v="36.597791999999998"/>
    <n v="-1.0963609999999999"/>
    <s v="Kiambu"/>
    <s v="Limuru"/>
    <s v="Ndeiya"/>
    <s v="Nduini"/>
    <x v="3"/>
    <s v="Simon Kabucho"/>
    <s v="Simon Kabucho"/>
    <s v="726725953"/>
    <s v="Informal Business"/>
    <s v="MKD"/>
  </r>
  <r>
    <s v="VPA6"/>
    <s v="KE-NYE-2004-27807"/>
    <x v="1"/>
    <s v=""/>
    <s v="20th January,2020"/>
    <d v="2020-01-20T00:00:00"/>
    <s v="1st April,2020"/>
    <d v="2020-04-01T00:00:00"/>
    <s v="Macharia Fredrick Mungai"/>
    <s v="Male"/>
    <s v="99999"/>
    <s v="254721248984"/>
    <s v="254721248984"/>
    <s v=""/>
    <s v=""/>
    <n v="36.86544"/>
    <n v="-0.35056599999999999"/>
    <s v="Nyeri"/>
    <s v="Mathira West"/>
    <s v="Aboni"/>
    <s v="Kiguru"/>
    <x v="2"/>
    <s v="Wambui Gituku"/>
    <s v="null"/>
    <s v=""/>
    <s v="Informal Business"/>
    <s v="MKD"/>
  </r>
  <r>
    <s v="VPA6"/>
    <s v="KE-THA-2005-28490"/>
    <x v="1"/>
    <s v=""/>
    <s v="16th May,2020"/>
    <d v="2020-05-16T00:00:00"/>
    <s v="26th May,2020"/>
    <d v="2020-05-26T00:00:00"/>
    <s v="Kaari Micheni Mary"/>
    <s v="Female"/>
    <s v="22564353"/>
    <s v="254729960440"/>
    <s v="254729960440"/>
    <s v=""/>
    <s v="254714092022"/>
    <n v="37.632852999999997"/>
    <n v="-0.21475"/>
    <s v="Tharaka-Nithi"/>
    <s v="Maara"/>
    <s v="Chogoria"/>
    <s v="Thigaa"/>
    <x v="1"/>
    <s v="Gilbert Mugendi"/>
    <s v="Gilbert  Mugendi"/>
    <s v="720829834"/>
    <s v="Informal Business"/>
    <s v="KENBIM"/>
  </r>
  <r>
    <s v="VPA6"/>
    <s v="KE-THA-2003-28493"/>
    <x v="1"/>
    <s v=""/>
    <s v="12th March,2020"/>
    <d v="2020-03-12T00:00:00"/>
    <s v="26th March,2020"/>
    <d v="2020-03-26T00:00:00"/>
    <s v="Mukami Njagi Jenny"/>
    <s v="Female"/>
    <s v="28456554"/>
    <s v="0721453740"/>
    <s v="721453740"/>
    <s v=""/>
    <s v="721460662"/>
    <n v="37.699756999999998"/>
    <n v="-0.23239199999999999"/>
    <s v="Tharaka-Nithi"/>
    <s v="Maara"/>
    <s v="Chogoria"/>
    <s v="Chaige"/>
    <x v="0"/>
    <s v="Gilbert Mugendi"/>
    <s v="Gilbert  Mugendi"/>
    <s v="720829834"/>
    <s v="Informal Business"/>
    <s v="MKD"/>
  </r>
  <r>
    <s v="VPA6"/>
    <s v="KE-THA-2004-28492"/>
    <x v="1"/>
    <s v=""/>
    <s v="1st March,2020"/>
    <d v="2020-03-01T00:00:00"/>
    <s v="13th April,2020"/>
    <d v="2020-04-13T00:00:00"/>
    <s v="Wanja Kagiri Dorothy"/>
    <s v="Female"/>
    <s v="22345645"/>
    <s v="254727572502"/>
    <s v="727572502"/>
    <s v=""/>
    <s v="254724106043"/>
    <n v="37.623967"/>
    <n v="-0.244563"/>
    <s v="Tharaka-Nithi"/>
    <s v="Maara"/>
    <s v="Chogoria"/>
    <s v="Kieni"/>
    <x v="0"/>
    <s v="Gilbert Mugendi"/>
    <s v="Gilbert  Mugendi"/>
    <s v="730829834"/>
    <s v="Informal Business"/>
    <s v="MKD"/>
  </r>
  <r>
    <s v="VPA6"/>
    <s v="KE-MUR-2003-28353"/>
    <x v="1"/>
    <s v=""/>
    <s v="10th February,2020"/>
    <d v="2020-02-10T00:00:00"/>
    <s v="15th March,2020"/>
    <d v="2020-03-15T00:00:00"/>
    <s v="Kariuki Nancy Nyamburu"/>
    <s v="Female"/>
    <s v="99999"/>
    <s v="0711750906"/>
    <s v="711750906"/>
    <s v=""/>
    <s v="728115863"/>
    <n v="37.035403000000002"/>
    <n v="-0.74763400000000002"/>
    <s v="Murang'a"/>
    <s v="Kahuro"/>
    <s v="Mugoiri"/>
    <s v="Karuru"/>
    <x v="2"/>
    <s v="Gilbert Mwangi Gitau"/>
    <s v="Gilbert Mwangi"/>
    <s v="714125753"/>
    <s v="Informal Business"/>
    <s v="KENBIM"/>
  </r>
  <r>
    <s v="VPA6"/>
    <s v="KE-KER-2005-24944"/>
    <x v="1"/>
    <s v=""/>
    <s v="22nd April,2020"/>
    <d v="2020-04-22T00:00:00"/>
    <s v="25th May,2020"/>
    <d v="2020-05-25T00:00:00"/>
    <s v="Langat Dennis"/>
    <s v="Male"/>
    <s v="22046127"/>
    <s v="0720577721"/>
    <s v="720577721"/>
    <s v=""/>
    <s v="712102940"/>
    <n v="35.115738"/>
    <n v="-0.529339"/>
    <s v="Kericho"/>
    <s v="Bureti"/>
    <s v="Kapkishara"/>
    <s v="Cheboror"/>
    <x v="5"/>
    <s v="Philip Kiget"/>
    <s v="Kiget"/>
    <s v="721577518"/>
    <s v="Informal Business"/>
    <s v="MKD"/>
  </r>
  <r>
    <s v="VPA6"/>
    <s v="KE-KER-2005-24934"/>
    <x v="1"/>
    <s v=""/>
    <s v="5th January,2020"/>
    <d v="2020-01-05T00:00:00"/>
    <s v="5th May,2020"/>
    <d v="2020-05-05T00:00:00"/>
    <s v="Ruttoh David"/>
    <s v="Male"/>
    <s v="9726927"/>
    <s v="0725121130"/>
    <s v="725121130"/>
    <s v=""/>
    <s v=""/>
    <n v="35.392198"/>
    <n v="-0.104669"/>
    <s v="Kericho"/>
    <s v="Kipkelion West"/>
    <s v="Kipteris"/>
    <s v="Kaptuiya"/>
    <x v="7"/>
    <s v="Benjamin Cheruiyot"/>
    <s v=""/>
    <s v=""/>
    <s v="Informal Business"/>
    <s v="MKD"/>
  </r>
  <r>
    <s v="VPA6"/>
    <s v="KE-KER-2004-24932"/>
    <x v="1"/>
    <s v=""/>
    <s v="16th December,2019"/>
    <d v="2019-12-16T00:00:00"/>
    <s v="20th April,2020"/>
    <d v="2020-04-20T00:00:00"/>
    <s v="Chepkorir Lilian"/>
    <s v="Female"/>
    <s v="27928139"/>
    <s v="254715110823"/>
    <s v="254715110823"/>
    <s v=""/>
    <s v=""/>
    <n v="35.388916999999999"/>
    <n v="-0.12386900000000001"/>
    <s v="Kericho"/>
    <s v="Kipkelion West"/>
    <s v="Kipteris"/>
    <s v="Kipteres"/>
    <x v="7"/>
    <s v="Benjamin Cheruiyot"/>
    <s v="null"/>
    <s v=""/>
    <s v="Informal Business"/>
    <s v="MKD"/>
  </r>
  <r>
    <s v="VPA6"/>
    <s v="KE-KAJ-2004-26929"/>
    <x v="1"/>
    <s v=""/>
    <s v="10th March,2020"/>
    <d v="2020-03-10T00:00:00"/>
    <s v="21st April,2020"/>
    <d v="2020-04-21T00:00:00"/>
    <s v="Ndung'u Joseph"/>
    <s v="Male"/>
    <s v="99999"/>
    <s v="254723131392"/>
    <s v="254723131392"/>
    <s v=""/>
    <s v="254711206344"/>
    <n v="37.573507999999997"/>
    <n v="-2.9585880000000002"/>
    <s v="Kajiado"/>
    <s v="Loitokitok"/>
    <s v="Loitoktok"/>
    <s v="Illasit"/>
    <x v="2"/>
    <s v="Peter Kiniu"/>
    <s v="Peter Kiniu"/>
    <s v="724261558"/>
    <s v="Informal Business"/>
    <s v="MKD"/>
  </r>
  <r>
    <s v="VPA6"/>
    <s v="KE-KAJ-2004-26938"/>
    <x v="1"/>
    <s v=""/>
    <s v="20th February,2020"/>
    <d v="2020-02-20T00:00:00"/>
    <s v="5th April,2020"/>
    <d v="2020-04-05T00:00:00"/>
    <s v="Lekake Peter"/>
    <s v="Male"/>
    <s v="99999"/>
    <s v="254715901051"/>
    <s v="254715901051"/>
    <s v=""/>
    <s v="254723604917"/>
    <n v="37.501446999999999"/>
    <n v="-2.9377800000000001"/>
    <s v="Kajiado"/>
    <s v="Loitokitok"/>
    <s v="Loitoktok"/>
    <s v="Forest"/>
    <x v="3"/>
    <s v="Justus Inyasi Makipa"/>
    <s v="Justus Inyasi Makipa"/>
    <s v="726850906"/>
    <s v="Informal Business"/>
    <s v="KENBIM"/>
  </r>
  <r>
    <s v="VPA6"/>
    <s v="KE-KER-2005-24933"/>
    <x v="1"/>
    <s v=""/>
    <s v="23rd July,2019"/>
    <d v="2019-07-23T00:00:00"/>
    <s v="1st May,2020"/>
    <d v="2020-05-01T00:00:00"/>
    <s v="Selim Florence"/>
    <s v="Female"/>
    <s v="4753186"/>
    <s v="0723766902"/>
    <s v="723766902"/>
    <s v=""/>
    <s v=""/>
    <n v="35.382522999999999"/>
    <n v="-0.104841"/>
    <s v="Kericho"/>
    <s v="Kipkelion West"/>
    <s v="Kipteris"/>
    <s v="Korosyot"/>
    <x v="7"/>
    <s v="Benjamin Cheruiyot"/>
    <s v=""/>
    <s v=""/>
    <s v="Informal Business"/>
    <s v="MKD"/>
  </r>
  <r>
    <s v="VPA6"/>
    <s v="KE-KER-2002-24942"/>
    <x v="1"/>
    <s v=""/>
    <s v="24th July,2019"/>
    <d v="2019-07-24T00:00:00"/>
    <s v="13th February,2020"/>
    <d v="2020-02-13T00:00:00"/>
    <s v="Koech Wilkister"/>
    <s v="Female"/>
    <s v="26150639"/>
    <s v="0704224494"/>
    <s v="704224494"/>
    <s v=""/>
    <s v=""/>
    <n v="35.386794000000002"/>
    <n v="-0.142571"/>
    <s v="Kericho"/>
    <s v="Kipkelion West"/>
    <s v="Kipteris"/>
    <s v="Kabngetuny"/>
    <x v="7"/>
    <s v="Josphat Langat"/>
    <s v=""/>
    <s v=""/>
    <s v="Informal Business"/>
    <s v="MKD"/>
  </r>
  <r>
    <s v="VPA6"/>
    <s v="KE-KER-2003-24941"/>
    <x v="1"/>
    <s v=""/>
    <s v="22nd December,2019"/>
    <d v="2019-12-22T00:00:00"/>
    <s v="24th March,2020"/>
    <d v="2020-03-24T00:00:00"/>
    <s v="Too Joyce"/>
    <s v="Female"/>
    <s v="26091629"/>
    <s v="254707587911"/>
    <s v="254707587911"/>
    <s v=""/>
    <s v=""/>
    <n v="35.377768000000003"/>
    <n v="-0.14749300000000001"/>
    <s v="Kericho"/>
    <s v="Kipkelion West"/>
    <s v="Kipteris"/>
    <s v="Tabulukwet"/>
    <x v="7"/>
    <s v="Josphat Langat"/>
    <s v="null"/>
    <s v=""/>
    <s v="Informal Business"/>
    <s v="MKD"/>
  </r>
  <r>
    <s v="VPA6"/>
    <s v="KE-KER-2002-24940"/>
    <x v="1"/>
    <s v=""/>
    <s v="23rd September,2019"/>
    <d v="2019-09-23T00:00:00"/>
    <s v="20th February,2020"/>
    <d v="2020-02-20T00:00:00"/>
    <s v="Kenduiywo Alice Chepkemoi"/>
    <s v="Female"/>
    <s v="7626372"/>
    <s v="0726933275"/>
    <s v="726933275"/>
    <s v=""/>
    <s v=""/>
    <n v="35.388886999999997"/>
    <n v="-0.103073"/>
    <s v="Kericho"/>
    <s v="Kipkelion West"/>
    <s v="Kipteris"/>
    <s v="Kaptuiya"/>
    <x v="7"/>
    <s v="Aron Cheruiyot"/>
    <s v=""/>
    <s v=""/>
    <s v="Informal Business"/>
    <s v="MKD"/>
  </r>
  <r>
    <s v="VPA6"/>
    <s v="KE-KER-2005-24939"/>
    <x v="1"/>
    <s v=""/>
    <s v="24th January,2020"/>
    <d v="2020-01-24T00:00:00"/>
    <s v="24th May,2020"/>
    <d v="2020-05-24T00:00:00"/>
    <s v="Ngeno Caroline Chelangat"/>
    <s v="Female"/>
    <s v="30407101"/>
    <s v="0796199078"/>
    <s v="796199078"/>
    <s v=""/>
    <s v=""/>
    <n v="35.390751000000002"/>
    <n v="-0.104434"/>
    <s v="Kericho"/>
    <s v="Kipkelion West"/>
    <s v="Kipteris"/>
    <s v="Kaptuiya"/>
    <x v="7"/>
    <s v="Benjamin Cheruiyot"/>
    <s v=""/>
    <s v=""/>
    <s v="Informal Business"/>
    <s v="MKD"/>
  </r>
  <r>
    <s v="VPA6"/>
    <s v="KE-MER-2006-28494"/>
    <x v="1"/>
    <s v=""/>
    <s v="23rd May,2020"/>
    <d v="2020-05-23T00:00:00"/>
    <s v="6th June,2020"/>
    <d v="2020-06-06T00:00:00"/>
    <s v="Muthuri Rimberia Isaac"/>
    <s v="Male"/>
    <s v="22345676"/>
    <s v="254722572678"/>
    <s v="2.55E+11"/>
    <s v=""/>
    <s v="2.55E+11"/>
    <n v="37.517541999999999"/>
    <n v="8.2587999999999995E-2"/>
    <s v="Meru"/>
    <s v="Buuri"/>
    <s v="Kibirichia"/>
    <s v="Kimbo"/>
    <x v="0"/>
    <s v="Erick Munene Gitonga"/>
    <s v="Eric Munene"/>
    <s v="728779943"/>
    <s v="Informal Business"/>
    <s v="MKD"/>
  </r>
  <r>
    <s v="VPA6"/>
    <s v="KE-NAK-2003-27386"/>
    <x v="1"/>
    <s v=""/>
    <s v="7th February,2020"/>
    <d v="2020-02-07T00:00:00"/>
    <s v="5th March,2020"/>
    <d v="2020-03-05T00:00:00"/>
    <s v="Isaac Yatich"/>
    <s v="Male"/>
    <s v="2591532"/>
    <s v="254720870462"/>
    <s v="2.55E+11"/>
    <s v=""/>
    <s v=""/>
    <n v="36.015484999999998"/>
    <n v="-0.31494299999999997"/>
    <s v="Nakuru"/>
    <s v="Nakuru Town"/>
    <s v="Kapkures"/>
    <s v="Ngambo"/>
    <x v="0"/>
    <s v="Robert Kiprono Ngetich"/>
    <s v="Robert Ngetich"/>
    <s v="795463313"/>
    <s v="Informal Business"/>
    <s v="MKD"/>
  </r>
  <r>
    <s v="VPA6"/>
    <s v="KE-TRA-2006-25803"/>
    <x v="1"/>
    <s v=""/>
    <s v="10th March,2020"/>
    <d v="2020-03-10T00:00:00"/>
    <s v="15th June,2020"/>
    <d v="2020-06-15T00:00:00"/>
    <s v="Jumba Eric Haradi"/>
    <s v="Male"/>
    <s v="11303831"/>
    <s v="254721670096"/>
    <s v="2.55E+11"/>
    <s v=""/>
    <s v="2.55E+11"/>
    <n v="35.020919999999997"/>
    <n v="1.117316"/>
    <s v="Trans Nzoia"/>
    <s v="Kwanza"/>
    <s v="Kaisagat"/>
    <s v="Kirita"/>
    <x v="1"/>
    <s v="Erickson K Musani"/>
    <s v="Ericson Kibet Musani"/>
    <s v="724601107"/>
    <s v="Informal Business"/>
    <s v="KENBIM"/>
  </r>
  <r>
    <s v="VPA6"/>
    <s v="KE-KAK-2005-27247"/>
    <x v="1"/>
    <s v=""/>
    <s v="2nd May,2020"/>
    <d v="2020-05-02T00:00:00"/>
    <s v="25th May,2020"/>
    <d v="2020-05-25T00:00:00"/>
    <s v="Patrick Wanjala Odunga"/>
    <s v="Male"/>
    <s v="5649268"/>
    <s v="254723124585"/>
    <s v="2.55E+11"/>
    <s v=""/>
    <s v="2.55E+11"/>
    <n v="34.872886999999999"/>
    <n v="0.65803800000000001"/>
    <s v="Kakamega"/>
    <s v="Lugari"/>
    <s v="Lugari"/>
    <s v="Milimani"/>
    <x v="3"/>
    <s v="Gillet Lihanda"/>
    <s v="Gillet Savayi Lihanda"/>
    <s v="728998455"/>
    <s v="Informal Business"/>
    <s v="MKD"/>
  </r>
  <r>
    <s v="VPA6"/>
    <s v="KE-BOM-2003-24926"/>
    <x v="1"/>
    <s v=""/>
    <s v="12th December,2019"/>
    <d v="2019-12-12T00:00:00"/>
    <s v="10th March,2020"/>
    <d v="2020-03-10T00:00:00"/>
    <s v="Rono John Kipngeno"/>
    <s v="Male"/>
    <s v="1723236"/>
    <s v="254727493945"/>
    <s v="2.55E+11"/>
    <s v=""/>
    <s v="2.55E+11"/>
    <n v="35.173740000000002"/>
    <n v="-0.66966099999999995"/>
    <s v="Bomet"/>
    <s v="Sotik"/>
    <s v="Kaplong"/>
    <s v="Kamirai"/>
    <x v="15"/>
    <s v="Philip Kurgat"/>
    <s v="Kurgat"/>
    <s v="726616639"/>
    <s v="Informal Business"/>
    <s v="MKD"/>
  </r>
  <r>
    <s v="VPA6"/>
    <s v="KE-KER-2003-24929"/>
    <x v="1"/>
    <s v=""/>
    <s v="9th January,2020"/>
    <d v="2020-01-09T00:00:00"/>
    <s v="11th March,2020"/>
    <d v="2020-03-11T00:00:00"/>
    <s v="Bosuben Rose Chepngetich"/>
    <s v="Female"/>
    <s v="13035325"/>
    <s v="254768291944"/>
    <s v="2.55E+11"/>
    <s v=""/>
    <s v="2.55E+11"/>
    <n v="35.125857000000003"/>
    <n v="-0.62918099999999999"/>
    <s v="Kericho"/>
    <s v="Bureti"/>
    <s v="Chepwagan"/>
    <s v="Cheribo"/>
    <x v="5"/>
    <s v="Philip Kiget"/>
    <s v="Kiget"/>
    <s v="721577518"/>
    <s v="Informal Business"/>
    <s v="MKD"/>
  </r>
  <r>
    <s v="VPA6"/>
    <s v="KE-NAK-1909-27383"/>
    <x v="1"/>
    <s v=""/>
    <s v="26th January,2019"/>
    <d v="2019-01-26T00:00:00"/>
    <s v="20th September,2019"/>
    <d v="2019-09-20T00:00:00"/>
    <s v="Grace Wanja"/>
    <s v="Male"/>
    <s v="99999"/>
    <s v="254724404740"/>
    <s v="2.55E+11"/>
    <s v=""/>
    <s v="2.55E+11"/>
    <n v="36.150776999999998"/>
    <n v="-0.15375800000000001"/>
    <s v="Nakuru"/>
    <s v="Bahati"/>
    <s v="Bahati"/>
    <s v="Bahati Center"/>
    <x v="1"/>
    <s v="Christopher Njinju Ndungu"/>
    <s v="Christopher Njinju Ndungu"/>
    <s v="714733339"/>
    <s v="Informal Business"/>
    <s v="KENBIM"/>
  </r>
  <r>
    <s v="VPA6"/>
    <s v="KE-NAK-2002-27382"/>
    <x v="2"/>
    <s v="Abandoned"/>
    <s v="7th November,2019"/>
    <d v="2019-11-07T00:00:00"/>
    <s v="15th February,2020"/>
    <d v="2020-02-15T00:00:00"/>
    <s v="Mureithi Boniface"/>
    <s v="Male"/>
    <s v="99999"/>
    <s v="254723702002"/>
    <s v="2.55E+11"/>
    <s v=""/>
    <s v=""/>
    <n v="36.140237999999997"/>
    <n v="-0.15631999999999999"/>
    <s v="Nakuru"/>
    <s v="Bahati"/>
    <s v="Bahati"/>
    <s v="Kamiriri Bahati"/>
    <x v="2"/>
    <s v="Christopher Njinju Ndungu"/>
    <s v="Christopher Njinju Ndungu"/>
    <s v="714733339"/>
    <s v="Informal Business"/>
    <s v="MKD"/>
  </r>
  <r>
    <s v="VPA6"/>
    <s v="KE-BOM-2003-28410"/>
    <x v="1"/>
    <s v=""/>
    <s v="10th February,2020"/>
    <d v="2020-02-10T00:00:00"/>
    <s v="15th March,2020"/>
    <d v="2020-03-15T00:00:00"/>
    <s v="Langat Bernard"/>
    <s v="Male"/>
    <s v="20578257"/>
    <s v="254758931141"/>
    <s v="2.55E+11"/>
    <s v=""/>
    <s v="2.55E+11"/>
    <n v="35.282567"/>
    <n v="-0.62232799999999999"/>
    <s v="Bomet"/>
    <s v="Konoin"/>
    <s v="Saseta"/>
    <s v="Kimari"/>
    <x v="2"/>
    <s v="John Bett"/>
    <s v="John Bett"/>
    <s v="727402779"/>
    <s v="Informal Business"/>
    <s v="MKD"/>
  </r>
  <r>
    <s v="VPA6"/>
    <s v="KE-NYE-2002-29203"/>
    <x v="1"/>
    <s v=""/>
    <s v="1st December,2019"/>
    <d v="2019-12-01T00:00:00"/>
    <s v="17th February,2020"/>
    <d v="2020-02-17T00:00:00"/>
    <s v="Muraguri Jeniffer Nyaguthii"/>
    <s v="Female"/>
    <s v="5565539"/>
    <s v="72356278"/>
    <s v="2.55E+11"/>
    <s v=""/>
    <s v=""/>
    <n v="37.033197000000001"/>
    <n v="-0.111723"/>
    <s v="Nyeri"/>
    <s v="Kieni East"/>
    <s v="Githima"/>
    <s v="Kileleshwa"/>
    <x v="2"/>
    <s v="Wambui Gituku"/>
    <s v="Wambui Gituku"/>
    <s v="710447525"/>
    <s v="Informal Business"/>
    <s v="MKD"/>
  </r>
  <r>
    <s v="VPA6"/>
    <s v="KE-KIA-2002-28319"/>
    <x v="1"/>
    <s v=""/>
    <s v="23rd January,2020"/>
    <d v="2020-01-23T00:00:00"/>
    <s v="8th February,2020"/>
    <d v="2020-02-08T00:00:00"/>
    <s v="Nganga Lucy Thira"/>
    <s v="Female"/>
    <s v="11250797"/>
    <s v="254718423478"/>
    <s v="2.55E+11"/>
    <s v=""/>
    <s v="2.55E+11"/>
    <n v="36.667650999999999"/>
    <n v="-1.195962"/>
    <s v="Kiambu"/>
    <s v="Kabete"/>
    <s v="Muguga"/>
    <s v="Gatwanafu"/>
    <x v="3"/>
    <s v="Timothy Kabue"/>
    <s v="Timothy Kabue"/>
    <s v="716567854"/>
    <s v="Informal Business"/>
    <s v="KENBIM"/>
  </r>
  <r>
    <s v="VPA6"/>
    <s v="KE-KIA-2002-28316"/>
    <x v="1"/>
    <s v=""/>
    <s v="3rd January,2020"/>
    <d v="2020-01-03T00:00:00"/>
    <s v="4th February,2020"/>
    <d v="2020-02-04T00:00:00"/>
    <s v="Mwaura Paul Kamanja"/>
    <s v="Male"/>
    <s v="22287780"/>
    <s v="254720882835"/>
    <s v="2.55E+11"/>
    <s v=""/>
    <s v="2.55E+11"/>
    <n v="36.668228999999997"/>
    <n v="-1.1955789999999999"/>
    <s v="Kiambu"/>
    <s v="Kikuyu"/>
    <s v="Muguga"/>
    <s v="Gatwanabu"/>
    <x v="1"/>
    <s v="Timothy Kabue"/>
    <s v="Timothy Kabue"/>
    <s v="716567854"/>
    <s v="Informal Business"/>
    <s v="KENBIM"/>
  </r>
  <r>
    <s v="VPA6"/>
    <s v="KE-KIA-1912-28824"/>
    <x v="1"/>
    <s v=""/>
    <s v="3rd November,2019"/>
    <d v="2019-11-03T00:00:00"/>
    <s v="18th December,2019"/>
    <d v="2019-12-18T00:00:00"/>
    <s v="Waithera Ann"/>
    <s v="Female"/>
    <s v="99999"/>
    <s v="725996446"/>
    <s v="2.55E+11"/>
    <s v=""/>
    <s v="2.55E+11"/>
    <n v="36.641036999999997"/>
    <n v="-1.204348"/>
    <s v="Kiambu"/>
    <s v="Kikuyu"/>
    <s v="Kikuyu"/>
    <s v="Nguriunditu"/>
    <x v="2"/>
    <s v="Lucas Mbithi Muia"/>
    <s v="Luke Muia"/>
    <s v="706279820"/>
    <s v="Informal Business"/>
    <s v="KENBIM"/>
  </r>
  <r>
    <s v="VPA6"/>
    <s v="KE-KIA-2004-28318"/>
    <x v="1"/>
    <s v=""/>
    <s v="15th March,2020"/>
    <d v="2020-03-15T00:00:00"/>
    <s v="4th April,2020"/>
    <d v="2020-04-04T00:00:00"/>
    <s v="Nginge David Cucu"/>
    <s v="Male"/>
    <s v="3137007"/>
    <s v="254712697427"/>
    <s v="2.55E+11"/>
    <s v=""/>
    <s v=""/>
    <n v="36.842804000000001"/>
    <n v="-1.0840069999999999"/>
    <s v="Kiambu"/>
    <s v="Githunguri"/>
    <s v="Githunguri"/>
    <s v="Miathathia"/>
    <x v="1"/>
    <s v="Joseph Ndua Tatu"/>
    <s v="Joseph Ndua Tatu"/>
    <s v="716374871"/>
    <s v="Informal Business"/>
    <s v="KENBIM"/>
  </r>
  <r>
    <s v="VPA6"/>
    <s v="KE-KIA-2003-28317"/>
    <x v="1"/>
    <s v=""/>
    <s v="22nd February,2020"/>
    <d v="2020-02-22T00:00:00"/>
    <s v="8th March,2020"/>
    <d v="2020-03-08T00:00:00"/>
    <s v="Githui Rose Wambui"/>
    <s v="Female"/>
    <s v="99999"/>
    <s v="254710882794"/>
    <s v="2.55E+11"/>
    <s v=""/>
    <s v=""/>
    <n v="36.872999"/>
    <n v="-1.0829850000000001"/>
    <s v="Kiambu"/>
    <s v="Githunguri"/>
    <s v="Kwamuthai"/>
    <s v="Ginduri"/>
    <x v="2"/>
    <s v="Joseph Ndua Tatu"/>
    <s v="Joseph Ndua Tatu"/>
    <s v="716374871"/>
    <s v="Informal Business"/>
    <s v="KENBIM"/>
  </r>
  <r>
    <s v="VPA6"/>
    <s v="KE-KER-2004-24927"/>
    <x v="1"/>
    <s v=""/>
    <s v="2nd March,2020"/>
    <d v="2020-03-02T00:00:00"/>
    <s v="6th April,2020"/>
    <d v="2020-04-06T00:00:00"/>
    <s v="Chepkwony Emmy"/>
    <s v="Female"/>
    <s v="21030278"/>
    <s v="254796554487"/>
    <s v="2.55E+11"/>
    <s v=""/>
    <s v=""/>
    <n v="35.163854999999998"/>
    <n v="-0.60734699999999997"/>
    <s v="Kericho"/>
    <s v="Bureti"/>
    <s v="Ngesumin"/>
    <s v="Kuresiet"/>
    <x v="0"/>
    <s v="Philip Kurgat"/>
    <s v="Jackson"/>
    <s v="791500677"/>
    <s v="Informal Business"/>
    <s v="MKD"/>
  </r>
  <r>
    <s v="VPA6"/>
    <s v="KE-MUR-2004-28351"/>
    <x v="0"/>
    <s v="Grievance"/>
    <s v="24th March,2020"/>
    <d v="2020-03-24T00:00:00"/>
    <s v="13th April,2020"/>
    <d v="2020-04-13T00:00:00"/>
    <s v="Njuru Hellen Wawira"/>
    <s v="Female"/>
    <s v="99999"/>
    <s v="254790473337"/>
    <s v="2.55E+11"/>
    <s v=""/>
    <s v="2.55E+11"/>
    <n v="36.993091999999997"/>
    <n v="-0.62817199999999995"/>
    <s v="Murang'a"/>
    <s v="Mathioya"/>
    <s v="Keria-Ini"/>
    <s v="Githunguri"/>
    <x v="3"/>
    <s v="Washington Mwangi"/>
    <s v="Washington Mwangi Muinuki"/>
    <s v="725344246"/>
    <s v="Informal Business"/>
    <s v="KENBIM"/>
  </r>
  <r>
    <s v="VPA6"/>
    <s v="KE-MUR-2002-28352"/>
    <x v="1"/>
    <s v=""/>
    <s v="14th January,2020"/>
    <d v="2020-01-14T00:00:00"/>
    <s v="19th February,2020"/>
    <d v="2020-02-19T00:00:00"/>
    <s v="Nguru Joyce Wacera"/>
    <s v="Male"/>
    <s v="01069951"/>
    <s v="254720257333"/>
    <s v=""/>
    <s v=""/>
    <s v=""/>
    <n v="37.226453999999997"/>
    <n v="-0.884884"/>
    <s v="Murang'a"/>
    <s v="Makuyu"/>
    <s v="Makuyu"/>
    <s v="Githima"/>
    <x v="3"/>
    <s v="Washington Mwangi"/>
    <s v="Washington Mwangi"/>
    <s v="725344246"/>
    <s v="Informal Business"/>
    <s v="KENBIM"/>
  </r>
  <r>
    <s v="VPA6"/>
    <s v="KE-KIA-2004-30052"/>
    <x v="1"/>
    <s v=""/>
    <s v="17th April,2020"/>
    <d v="2020-04-17T00:00:00"/>
    <s v="17th April,2020"/>
    <d v="2020-04-17T00:00:00"/>
    <s v="Njuguna Michael Kamau"/>
    <s v="Male"/>
    <s v="4813403"/>
    <s v="724640555"/>
    <s v="254724640555"/>
    <s v=""/>
    <s v="2.55E+11"/>
    <n v="36.963774999999998"/>
    <n v="-0.97803499999999999"/>
    <s v="Kiambu"/>
    <s v="Gatundu North"/>
    <s v="Makwa"/>
    <s v="Makwa"/>
    <x v="2"/>
    <s v="Maurice Kinuthia Wangui"/>
    <s v="Maurice Kinuthia Wangui"/>
    <s v="713376894"/>
    <s v="Informal Business"/>
    <s v="KENBIM"/>
  </r>
  <r>
    <s v="VPA6"/>
    <s v="KE-KIA-2004-30053"/>
    <x v="1"/>
    <s v=""/>
    <s v="17th April,2020"/>
    <d v="2020-04-17T00:00:00"/>
    <s v="17th April,2020"/>
    <d v="2020-04-17T00:00:00"/>
    <s v="Mwangi Joseph Maina"/>
    <s v="Male"/>
    <s v="6037138"/>
    <s v="723905528"/>
    <s v="2.55E+11"/>
    <s v=""/>
    <s v="2.55E+11"/>
    <n v="36.947327000000001"/>
    <n v="-1.016913"/>
    <s v="Kiambu"/>
    <s v="Gatundu North"/>
    <s v="Mangu"/>
    <s v="Mukurwe"/>
    <x v="2"/>
    <s v="Maurice Kinuthia Wangui"/>
    <s v="Maurice Kinuthia Wangui"/>
    <s v="713376894"/>
    <s v="Informal Business"/>
    <s v="KENBIM"/>
  </r>
  <r>
    <s v="VPA6"/>
    <s v="KE-KIA-2004-30055"/>
    <x v="1"/>
    <s v=""/>
    <s v="17th April,2020"/>
    <d v="2020-04-17T00:00:00"/>
    <s v="17th April,2020"/>
    <d v="2020-04-17T00:00:00"/>
    <s v="Mwangi Martin Muchiri"/>
    <s v="Male"/>
    <s v="12530017"/>
    <s v="724534692"/>
    <s v="254724534692"/>
    <s v=""/>
    <s v="2.55E+11"/>
    <n v="36.921095000000001"/>
    <n v="-1.0034050000000001"/>
    <s v="Kiambu"/>
    <s v="Gatundu South"/>
    <s v="Ngeda"/>
    <s v="Wamwangi"/>
    <x v="3"/>
    <s v="Maurice Kinuthia Wangui"/>
    <s v="Maurice Kinuthia Wangui"/>
    <s v="713376894"/>
    <s v="Informal Business"/>
    <s v="KENBIM"/>
  </r>
  <r>
    <s v="VPA6"/>
    <s v="KE-KIR-2004-26770"/>
    <x v="1"/>
    <s v=""/>
    <s v="18th February,2020"/>
    <d v="2020-02-18T00:00:00"/>
    <s v="18th April,2020"/>
    <d v="2020-04-18T00:00:00"/>
    <s v="Theuri Milkah"/>
    <s v="Female"/>
    <s v="99999"/>
    <s v="254721567046"/>
    <s v="2.55E+11"/>
    <s v=""/>
    <s v=""/>
    <n v="37.182538000000001"/>
    <n v="-0.61649399999999999"/>
    <s v="Kirinyaga"/>
    <s v="Sagana"/>
    <s v="Kariti"/>
    <s v="Kiangwashe"/>
    <x v="0"/>
    <s v="Eric Muthii Mugo"/>
    <s v="null"/>
    <s v=""/>
    <s v="Informal Business"/>
    <s v="KENBIM"/>
  </r>
  <r>
    <s v="VPA6"/>
    <s v="KE-KER-2004-24930"/>
    <x v="1"/>
    <s v=""/>
    <s v="16th March,2020"/>
    <d v="2020-03-16T00:00:00"/>
    <s v="22nd April,2020"/>
    <d v="2020-04-22T00:00:00"/>
    <s v="Cheriro Elijah"/>
    <s v="Male"/>
    <s v="2400672"/>
    <s v="254722985098"/>
    <s v="2.55E+11"/>
    <s v=""/>
    <s v="2.55E+11"/>
    <n v="35.108362999999997"/>
    <n v="-0.56040199999999996"/>
    <s v="Kericho"/>
    <s v="Bureti"/>
    <s v="Cheborge"/>
    <s v="Kaborus"/>
    <x v="0"/>
    <s v="Philip Kiget"/>
    <s v="Kiget"/>
    <s v="721577518"/>
    <s v="Informal Business"/>
    <s v="MKD"/>
  </r>
  <r>
    <s v="VPA6"/>
    <s v="KE-UAS-2003-25192"/>
    <x v="1"/>
    <s v=""/>
    <s v="14th January,2020"/>
    <d v="2020-01-14T00:00:00"/>
    <s v="6th March,2020"/>
    <d v="2020-03-06T00:00:00"/>
    <s v="Monicah Wanjiku"/>
    <s v="Female"/>
    <s v="99999"/>
    <s v="254703285376"/>
    <s v="2.55E+11"/>
    <s v=""/>
    <s v=""/>
    <n v="35.321820000000002"/>
    <n v="0.525752"/>
    <s v="Uasin Gishu"/>
    <s v="Moiben"/>
    <s v="Moiben"/>
    <s v="Silas"/>
    <x v="1"/>
    <s v="Lilian Lelei"/>
    <s v="Lilian Lelei"/>
    <s v=""/>
    <s v="Informal Business"/>
    <s v="KENBIM"/>
  </r>
  <r>
    <s v="VPA6"/>
    <s v="KE-KIS-2005-27239"/>
    <x v="1"/>
    <s v=""/>
    <s v="15th February,2020"/>
    <d v="2020-02-15T00:00:00"/>
    <s v="1st May,2020"/>
    <d v="2020-05-01T00:00:00"/>
    <s v="Samuel Nyarango Nyaberi"/>
    <s v="Male"/>
    <s v="23011809"/>
    <s v="254724650508"/>
    <s v="2.55E+11"/>
    <s v=""/>
    <s v="2.55E+11"/>
    <n v="34.778784999999999"/>
    <n v="-0.65958499999999998"/>
    <s v="Kisii"/>
    <s v="Kisii South"/>
    <s v="Township"/>
    <s v="Bouti"/>
    <x v="0"/>
    <s v="George Otwori"/>
    <s v="George Otwori"/>
    <s v="710742379"/>
    <s v="Informal Business"/>
    <s v="MKD"/>
  </r>
  <r>
    <s v="VPA6"/>
    <s v="KE-KIS-2005-27248"/>
    <x v="1"/>
    <s v=""/>
    <s v="10th April,2020"/>
    <d v="2020-04-10T00:00:00"/>
    <s v="1st May,2020"/>
    <d v="2020-05-01T00:00:00"/>
    <s v="Vincent Marube Abusa"/>
    <s v="Male"/>
    <s v="13748324"/>
    <s v="254704664699"/>
    <s v="2.55E+11"/>
    <s v=""/>
    <s v="2.55E+11"/>
    <n v="34.682147999999998"/>
    <n v="-0.67991500000000005"/>
    <s v="Kisii"/>
    <s v="Kisii South"/>
    <s v="Iyabe"/>
    <s v="Nyakiogiro"/>
    <x v="2"/>
    <s v="George Otwori"/>
    <s v="George Otwori"/>
    <s v="710742379"/>
    <s v="Informal Business"/>
    <s v="MKD"/>
  </r>
  <r>
    <s v="VPA6"/>
    <s v="KE-KIS-2005-27249"/>
    <x v="1"/>
    <s v=""/>
    <s v="1st April,2020"/>
    <d v="2020-04-01T00:00:00"/>
    <s v="1st May,2020"/>
    <d v="2020-05-01T00:00:00"/>
    <s v="Samson Ogechi Ragira"/>
    <s v="Male"/>
    <s v="52274640"/>
    <s v="254725342277"/>
    <s v="2.55E+11"/>
    <s v=""/>
    <s v="2.55E+11"/>
    <n v="34.767133000000001"/>
    <n v="-0.68005499999999997"/>
    <s v="Kisii"/>
    <s v="Kisii Central"/>
    <s v="Township"/>
    <s v="Nyanchwa"/>
    <x v="3"/>
    <s v="George Otwori"/>
    <s v="George Otwori"/>
    <s v="710742379"/>
    <s v="Informal Business"/>
    <s v="MKD"/>
  </r>
  <r>
    <s v="VPA6"/>
    <s v="KE-KIS-2005-27250"/>
    <x v="1"/>
    <s v=""/>
    <s v="10th January,2020"/>
    <d v="2020-01-10T00:00:00"/>
    <s v="1st May,2020"/>
    <d v="2020-05-01T00:00:00"/>
    <s v="Dennis Ong'Ono Okenye"/>
    <s v="Male"/>
    <s v="36338353"/>
    <s v="254722124236"/>
    <s v="2.55E+11"/>
    <s v=""/>
    <s v="2.55E+11"/>
    <n v="34.810516999999997"/>
    <n v="-0.70144300000000004"/>
    <s v="Kisii"/>
    <s v="Gucha  South"/>
    <s v="Kegati"/>
    <s v="Vosigisa"/>
    <x v="2"/>
    <s v="George Otwori"/>
    <s v="George Otwori"/>
    <s v="710742379"/>
    <s v="Informal Business"/>
    <s v="MKD"/>
  </r>
  <r>
    <s v="VPA6"/>
    <s v="KE-UAS-2006-28734"/>
    <x v="1"/>
    <s v=""/>
    <s v="21st May,2020"/>
    <d v="2020-05-21T00:00:00"/>
    <s v="22nd June,2020"/>
    <d v="2020-06-22T00:00:00"/>
    <s v="Maiyo Nelly Jemeli"/>
    <s v="Female"/>
    <s v="99999"/>
    <s v="254720347177"/>
    <s v="2.55E+11"/>
    <s v=""/>
    <s v="2.55E+11"/>
    <n v="35.328932000000002"/>
    <n v="0.55571700000000002"/>
    <s v="Uasin Gishu"/>
    <s v="Moiben"/>
    <s v="Moiben"/>
    <s v="Marura"/>
    <x v="1"/>
    <s v="Ambrose Koech"/>
    <s v="Ambrose Koech"/>
    <s v=""/>
    <s v="Informal Business"/>
    <s v="KENBIM"/>
  </r>
  <r>
    <s v="VPA6"/>
    <s v="KE-NYE-2006-29204"/>
    <x v="1"/>
    <s v=""/>
    <s v="12th May,2020"/>
    <d v="2020-05-12T00:00:00"/>
    <s v="6th June,2020"/>
    <d v="2020-06-06T00:00:00"/>
    <s v="Munyiri Leonard Murage"/>
    <s v="Female"/>
    <s v="1832097"/>
    <s v="721295115"/>
    <s v="254721295115"/>
    <s v=""/>
    <s v="254721295115"/>
    <n v="37.046841999999998"/>
    <n v="-0.19927"/>
    <s v="Nyeri"/>
    <s v="Kieni East"/>
    <s v="Ndiriti"/>
    <s v="Kibendera"/>
    <x v="2"/>
    <s v="Wambui Gituku"/>
    <s v="Wambui Gituku"/>
    <s v="710447525"/>
    <s v="Informal Business"/>
    <s v="MKD"/>
  </r>
  <r>
    <s v="VPA6"/>
    <s v="KE-NYE-2006-27803"/>
    <x v="1"/>
    <s v=""/>
    <s v="23rd May,2020"/>
    <d v="2020-05-23T00:00:00"/>
    <s v="6th June,2020"/>
    <d v="2020-06-06T00:00:00"/>
    <s v="Ndirangu Lucia Wanjira"/>
    <s v="Male"/>
    <s v="99999"/>
    <s v="254726229924"/>
    <s v="2.55E+11"/>
    <s v=""/>
    <s v="2.55E+11"/>
    <n v="37.014781999999997"/>
    <n v="-0.22515399999999999"/>
    <s v="Nyeri"/>
    <s v="Kieni East"/>
    <s v="Ndiriti"/>
    <s v="Camel. Hills"/>
    <x v="2"/>
    <s v="Wambui Gituku"/>
    <s v="Wambui Gituku"/>
    <s v="710447525"/>
    <s v="Informal Business"/>
    <s v="MKD"/>
  </r>
  <r>
    <s v="VPA6"/>
    <s v="KE-TAI-2006-25734"/>
    <x v="0"/>
    <s v="Non Compliant"/>
    <s v="10th May,2020"/>
    <d v="2020-05-10T00:00:00"/>
    <s v="18th June,2020"/>
    <d v="2020-06-18T00:00:00"/>
    <s v="Mwachala Michael Mwandwari"/>
    <s v="Male"/>
    <s v="25448144"/>
    <s v="71787895"/>
    <s v="2.55E+11"/>
    <s v=""/>
    <s v=""/>
    <n v="38.310167999999997"/>
    <n v="-3.52447"/>
    <s v="Taita/Taveta"/>
    <s v="Mwatate"/>
    <s v="Mwachabo"/>
    <s v="Mngama"/>
    <x v="2"/>
    <s v="Stephen Nyange"/>
    <s v="Stephen Nyange"/>
    <s v="710865305"/>
    <s v="Informal Business"/>
    <s v="KENBIM"/>
  </r>
  <r>
    <s v="VPA6"/>
    <s v="KE-TAI-2006-25731"/>
    <x v="1"/>
    <s v=""/>
    <s v="20th April,2020"/>
    <d v="2020-04-20T00:00:00"/>
    <s v="18th June,2020"/>
    <d v="2020-06-18T00:00:00"/>
    <s v="Stephen Mwagharo Kiringo"/>
    <s v="Male"/>
    <s v="1067885"/>
    <s v="723519460"/>
    <s v="254723519460"/>
    <s v=""/>
    <s v=""/>
    <n v="38.349167000000001"/>
    <n v="-3.4519929999999999"/>
    <s v="Taita/Taveta"/>
    <s v="Mwatate"/>
    <s v="Chawia"/>
    <s v="Ngambinyi"/>
    <x v="0"/>
    <s v="Stephen Nyange"/>
    <s v="Stephen Nyange"/>
    <s v="710865305"/>
    <s v="Informal Business"/>
    <s v="KENBIM"/>
  </r>
  <r>
    <s v="VPA6"/>
    <s v="KE-KIA-2006-26304"/>
    <x v="1"/>
    <s v=""/>
    <s v="24th June,2020"/>
    <d v="2020-06-24T00:00:00"/>
    <s v="24th June,2020"/>
    <d v="2020-06-24T00:00:00"/>
    <s v="Njeri Valentine"/>
    <s v="Female"/>
    <s v="23962242"/>
    <s v="254721341637"/>
    <s v="2.55E+11"/>
    <s v=""/>
    <s v="2.55E+11"/>
    <n v="36.927695"/>
    <n v="-0.97243500000000005"/>
    <s v="Kiambu"/>
    <s v="Gatundu North"/>
    <s v="Igegania"/>
    <s v="Igegania"/>
    <x v="0"/>
    <s v="Nixon Kariuki Gaichuru"/>
    <s v="Nixon Kariuki Gaichuru"/>
    <s v="712255629"/>
    <s v="Informal Business"/>
    <s v="KENBIM"/>
  </r>
  <r>
    <s v="VPA6"/>
    <s v="KE-MUR-2006-28527"/>
    <x v="1"/>
    <s v=""/>
    <s v="23rd April,2020"/>
    <d v="2020-04-23T00:00:00"/>
    <s v="24th June,2020"/>
    <d v="2020-06-24T00:00:00"/>
    <s v="Wangu Kinyanjui Mary"/>
    <s v="Female"/>
    <s v="5756095"/>
    <s v="254726002006"/>
    <s v="2.55E+11"/>
    <s v=""/>
    <s v=""/>
    <n v="36.873955000000002"/>
    <n v="-0.87804800000000005"/>
    <s v="Murang'a"/>
    <s v="Gatanga"/>
    <s v="Gatura"/>
    <s v="Gatura"/>
    <x v="2"/>
    <s v="Nixon Kariuki Gaichuru"/>
    <s v="Nixon Kariuki Gaichuru"/>
    <s v="712255629"/>
    <s v="Informal Business"/>
    <s v="KENBIM"/>
  </r>
  <r>
    <s v="VPA6"/>
    <s v="KE-KIA-2006-28322"/>
    <x v="1"/>
    <s v=""/>
    <s v="7th June,2020"/>
    <d v="2020-06-07T00:00:00"/>
    <s v="24th June,2020"/>
    <d v="2020-06-24T00:00:00"/>
    <s v="Kamau Esther Wairimu"/>
    <s v="Female"/>
    <s v="99999"/>
    <s v="254789137465"/>
    <s v="2.55E+11"/>
    <s v=""/>
    <s v="2.55E+11"/>
    <n v="36.794108999999999"/>
    <n v="-1.046044"/>
    <s v="Kiambu"/>
    <s v="Githunguri"/>
    <s v="Githunguri"/>
    <s v="Kindiga"/>
    <x v="2"/>
    <s v="Fredrick Gatungu Kago"/>
    <s v="Okinda"/>
    <s v="723741826"/>
    <s v="Informal Business"/>
    <s v="MKD"/>
  </r>
  <r>
    <s v="VPA6"/>
    <s v="KE-UAS-1912-28726"/>
    <x v="0"/>
    <s v="Grievance"/>
    <s v="12th October,2019"/>
    <d v="2019-10-12T00:00:00"/>
    <s v="17th December,2019"/>
    <d v="2019-12-17T00:00:00"/>
    <s v="Limo Simion"/>
    <s v="Male"/>
    <s v="99999"/>
    <s v="254722893818"/>
    <s v="2.55E+11"/>
    <s v=""/>
    <s v=""/>
    <n v="35.025404999999999"/>
    <n v="0.56286999999999998"/>
    <s v="Uasin Gishu"/>
    <s v="Turbo"/>
    <s v="Tabsagoi"/>
    <s v="Cheplaskei"/>
    <x v="1"/>
    <s v="Simion Kimutai Saina"/>
    <s v="Simon Saina"/>
    <s v="713657186"/>
    <s v="Informal Business"/>
    <s v="MKD"/>
  </r>
  <r>
    <s v="VPA6"/>
    <s v="KE-KAJ-2006-29081"/>
    <x v="1"/>
    <s v=""/>
    <s v="1st June,2020"/>
    <d v="2020-06-01T00:00:00"/>
    <s v="14th June,2020"/>
    <d v="2020-06-14T00:00:00"/>
    <s v="Katuku Catherine"/>
    <s v="Female"/>
    <s v="99999"/>
    <s v="254712754109"/>
    <s v="254712754109"/>
    <s v=""/>
    <s v="254111306707"/>
    <n v="37.516542000000001"/>
    <n v="-2.8064469999999999"/>
    <s v="Kajiado"/>
    <s v="Loitokitok"/>
    <s v="Loitokitok"/>
    <s v="Oloile"/>
    <x v="2"/>
    <s v="Peter Kiniu"/>
    <s v="null"/>
    <s v=""/>
    <s v="Informal Business"/>
    <s v="MKD"/>
  </r>
  <r>
    <s v="VPA6"/>
    <s v="KE-KAJ-2006-26937"/>
    <x v="1"/>
    <s v=""/>
    <s v="20th May,2020"/>
    <d v="2020-05-20T00:00:00"/>
    <s v="20th June,2020"/>
    <d v="2020-06-20T00:00:00"/>
    <s v="Leng'ete Kecia"/>
    <s v="Female"/>
    <s v="99999"/>
    <s v="254723460213"/>
    <s v="254723460213"/>
    <s v=""/>
    <s v=""/>
    <n v="37.587336999999998"/>
    <n v="-2.9726900000000001"/>
    <s v="Kajiado"/>
    <s v="Loitokitok"/>
    <s v="Loitokitok"/>
    <s v="Kibo Centre"/>
    <x v="2"/>
    <s v="Peter Kiniu"/>
    <s v="null"/>
    <s v=""/>
    <s v="Informal Business"/>
    <s v="MKD"/>
  </r>
  <r>
    <s v="VPA6"/>
    <s v="KE-MER-2006-28496"/>
    <x v="1"/>
    <s v=""/>
    <s v="4th June,2020"/>
    <d v="2020-06-04T00:00:00"/>
    <s v="26th June,2020"/>
    <d v="2020-06-26T00:00:00"/>
    <s v="Ntinyari Kiugu Joy"/>
    <s v="Female"/>
    <s v="22184869"/>
    <s v="254720616544"/>
    <s v="2.55E+11"/>
    <s v=""/>
    <s v="2.55E+11"/>
    <n v="37.655341999999997"/>
    <n v="4.62E-3"/>
    <s v="Meru"/>
    <s v="Meru Centra"/>
    <s v="Ntakira"/>
    <s v="Muthumbi"/>
    <x v="2"/>
    <s v="Erick Munene Gitonga"/>
    <s v="Eric Munene"/>
    <s v="728779943"/>
    <s v="Informal Business"/>
    <s v="MKD"/>
  </r>
  <r>
    <s v="VPA6"/>
    <s v="KE-UAS-2005-28735"/>
    <x v="1"/>
    <s v=""/>
    <s v="23rd April,2020"/>
    <d v="2020-04-23T00:00:00"/>
    <s v="20th May,2020"/>
    <d v="2020-05-20T00:00:00"/>
    <s v="Anthony Rutto"/>
    <s v="Male"/>
    <s v="99999"/>
    <s v="254734284899"/>
    <s v="2.55E+11"/>
    <s v=""/>
    <s v=""/>
    <n v="35.331515000000003"/>
    <n v="0.57624699999999995"/>
    <s v="Uasin Gishu"/>
    <s v="Moiben"/>
    <s v="Moiben"/>
    <s v="Chemaluk"/>
    <x v="1"/>
    <s v="Luka Kiprop Maiyo"/>
    <s v="Luka Kiprop Maiyo"/>
    <s v="723216036"/>
    <s v="Informal Business"/>
    <s v="KENBIM"/>
  </r>
  <r>
    <s v="VPA6"/>
    <s v="KE-EMB-2006-25406"/>
    <x v="1"/>
    <s v=""/>
    <s v="13th June,2020"/>
    <d v="2020-06-13T00:00:00"/>
    <s v="28th June,2020"/>
    <d v="2020-06-28T00:00:00"/>
    <s v="Njagi Duncan Mwaniki"/>
    <s v="Male"/>
    <s v="99999"/>
    <s v="254727549107"/>
    <s v=""/>
    <s v=""/>
    <s v=""/>
    <n v="37.436034999999997"/>
    <n v="-0.42258200000000001"/>
    <s v="Embu"/>
    <s v="Manyatta"/>
    <s v="Kibugu"/>
    <s v="Githiga"/>
    <x v="2"/>
    <s v="Eric Muthii Mugo"/>
    <s v="Eric Mugo"/>
    <s v="701939398"/>
    <s v="Informal Business"/>
    <s v="KENBIM"/>
  </r>
  <r>
    <s v="VPA6"/>
    <s v="KE-MUR-2006-28356"/>
    <x v="1"/>
    <s v=""/>
    <s v="26th January,2020"/>
    <d v="2020-01-26T00:00:00"/>
    <s v="15th June,2020"/>
    <d v="2020-06-15T00:00:00"/>
    <s v="Mburu Sophia Njeri"/>
    <s v="Female"/>
    <s v="99999"/>
    <s v="254711510561"/>
    <s v="254711510561"/>
    <s v=""/>
    <s v="2.55E+11"/>
    <n v="37.062500999999997"/>
    <n v="-0.85441699999999998"/>
    <s v="Murang'a"/>
    <s v="Kandara"/>
    <s v="Keringu"/>
    <s v="Ndonga"/>
    <x v="3"/>
    <s v="Nixon Kariuki Gaichuru"/>
    <s v="Nixon Kariuki Gaichuru"/>
    <s v="712255629"/>
    <s v="Informal Business"/>
    <s v="KENBIM"/>
  </r>
  <r>
    <s v="VPA6"/>
    <s v="KE-MUR-2006-28355"/>
    <x v="1"/>
    <s v=""/>
    <s v="5th May,2020"/>
    <d v="2020-05-05T00:00:00"/>
    <s v="24th June,2020"/>
    <d v="2020-06-24T00:00:00"/>
    <s v="Kamau Margret Nyambura"/>
    <s v="Female"/>
    <s v="27207137"/>
    <s v="254745037546"/>
    <s v="2.55E+11"/>
    <s v=""/>
    <s v=""/>
    <n v="36.881556000000003"/>
    <n v="-0.86210399999999998"/>
    <s v="Murang'a"/>
    <s v="Gatanga"/>
    <s v="Gatanga"/>
    <s v="Kahunyo"/>
    <x v="3"/>
    <s v="Nixon Kariuki Gaichuru"/>
    <s v="Nixon Kariuki Gaichuru"/>
    <s v="712255629"/>
    <s v="Informal Business"/>
    <s v="KENBIM"/>
  </r>
  <r>
    <s v="VPA6"/>
    <s v="KE-MUR-2005-28354"/>
    <x v="1"/>
    <s v=""/>
    <s v="6th April,2020"/>
    <d v="2020-04-06T00:00:00"/>
    <s v="15th May,2020"/>
    <d v="2020-05-15T00:00:00"/>
    <s v="Mwaura Elizabeth Woki"/>
    <s v="Female"/>
    <s v="25467775"/>
    <s v="254715532282"/>
    <s v="2.55E+11"/>
    <s v=""/>
    <s v="2.55E+11"/>
    <n v="36.900103000000001"/>
    <n v="-0.87805599999999995"/>
    <s v="Murang'a"/>
    <s v="Gatanga"/>
    <s v="Gatanga"/>
    <s v="Keria-Ini"/>
    <x v="2"/>
    <s v="Nixon Kariuki Gaichuru"/>
    <s v="Nixon Kariuki Gaichuru"/>
    <s v="712255629"/>
    <s v="Informal Business"/>
    <s v="KENBIM"/>
  </r>
  <r>
    <s v="VPA6"/>
    <s v="KE-VIH-2001-25831"/>
    <x v="1"/>
    <s v=""/>
    <s v="23rd December,2019"/>
    <d v="2019-12-23T00:00:00"/>
    <s v="15th January,2020"/>
    <d v="2020-01-15T00:00:00"/>
    <s v="Mundia Masara Gordon"/>
    <s v="Male"/>
    <s v="10352813"/>
    <s v="254721238560"/>
    <s v="2.55E+11"/>
    <s v=""/>
    <s v="722879979"/>
    <n v="34.688052999999996"/>
    <n v="2.5273E-2"/>
    <s v="Vihiga"/>
    <s v="Vihiga"/>
    <s v="South Maragoli"/>
    <s v="Vigina"/>
    <x v="2"/>
    <s v="Peter O Ong'ai"/>
    <s v="Peter O Ong'ai"/>
    <s v="718861708"/>
    <s v="Informal Business"/>
    <s v="MKD"/>
  </r>
  <r>
    <s v="VPA6"/>
    <s v="KE-UAS-2006-28742"/>
    <x v="1"/>
    <s v=""/>
    <s v="15th April,2020"/>
    <d v="2020-04-15T00:00:00"/>
    <s v="4th June,2020"/>
    <d v="2020-06-04T00:00:00"/>
    <s v="Anne Misoi"/>
    <s v="Female"/>
    <s v="6864583"/>
    <s v="254722496156"/>
    <s v="2.55E+11"/>
    <s v=""/>
    <s v=""/>
    <n v="35.112929999999999"/>
    <n v="0.59454300000000004"/>
    <s v="Uasin Gishu"/>
    <s v="Turbo"/>
    <s v="Turbo"/>
    <s v="Chebarus"/>
    <x v="1"/>
    <s v="Eliud Langat"/>
    <s v="Eliud Lagat"/>
    <s v="718180367"/>
    <s v="Informal Business"/>
    <s v="KENBIM"/>
  </r>
  <r>
    <s v="VPA6"/>
    <s v="KE-KIA-2007-28325"/>
    <x v="1"/>
    <s v=""/>
    <s v="13th June,2020"/>
    <d v="2020-06-13T00:00:00"/>
    <s v="3rd July,2020"/>
    <d v="2020-07-03T00:00:00"/>
    <s v="Ngigi Lucy Wambui"/>
    <s v="Female"/>
    <s v="99999"/>
    <s v="254720738477"/>
    <s v="2.55E+11"/>
    <s v=""/>
    <s v="2.55E+11"/>
    <n v="36.805987000000002"/>
    <n v="-1.0572809999999999"/>
    <s v="Kiambu"/>
    <s v="Githunguri"/>
    <s v="Githunguri"/>
    <s v="Kamakwa"/>
    <x v="1"/>
    <s v="Nilelynk Innovators"/>
    <s v="Julius Odhiambo"/>
    <s v="723987066"/>
    <s v="Informal Business"/>
    <s v="MKD"/>
  </r>
  <r>
    <s v="VPA6"/>
    <s v="KE-MAK-2006-29077"/>
    <x v="1"/>
    <s v=""/>
    <s v="25th May,2020"/>
    <d v="2020-05-25T00:00:00"/>
    <s v="16th June,2020"/>
    <d v="2020-06-16T00:00:00"/>
    <s v="Wanza Catherine Kinyumu"/>
    <s v="Female"/>
    <s v="99999"/>
    <s v="254716572521"/>
    <s v="254716572521"/>
    <s v=""/>
    <s v=""/>
    <n v="37.558087"/>
    <n v="-1.7872330000000001"/>
    <s v="Makueni"/>
    <s v="Makueni"/>
    <s v="Kilala"/>
    <s v="Iiuni"/>
    <x v="3"/>
    <s v="Januaries Kaloki"/>
    <s v="null"/>
    <s v=""/>
    <s v="Informal Business"/>
    <s v="MKD"/>
  </r>
  <r>
    <s v="VPA6"/>
    <s v="KE-MAK-2006-29079"/>
    <x v="1"/>
    <s v=""/>
    <s v="10th May,2020"/>
    <d v="2020-05-10T00:00:00"/>
    <s v="10th June,2020"/>
    <d v="2020-06-10T00:00:00"/>
    <s v="Mulonzi Josephat Kimeu"/>
    <s v="Male"/>
    <s v="99999"/>
    <s v="254725901852"/>
    <s v="254725901852"/>
    <s v=""/>
    <s v=""/>
    <n v="37.568137"/>
    <n v="-1.5321899999999999"/>
    <s v="Makueni"/>
    <s v="Mbooni"/>
    <s v="Ngoluni"/>
    <s v="Miu"/>
    <x v="0"/>
    <s v="Justus Inyasi Makipa"/>
    <s v="Justus Inyasi Makipa"/>
    <s v="726850906"/>
    <s v="Informal Business"/>
    <s v="KENBIM"/>
  </r>
  <r>
    <s v="VPA6"/>
    <s v="KE-UAS-2008-28741"/>
    <x v="1"/>
    <s v=""/>
    <s v="16th May,2020"/>
    <d v="2020-05-16T00:00:00"/>
    <s v="1st August,2020"/>
    <d v="2020-08-01T00:00:00"/>
    <s v="Anne Lelei"/>
    <s v="Female"/>
    <s v="99999"/>
    <s v="729818364"/>
    <s v="729818364"/>
    <s v=""/>
    <s v=""/>
    <n v="35.293255000000002"/>
    <n v="0.56164000000000003"/>
    <s v="Uasin Gishu"/>
    <s v="Soy"/>
    <s v="Kiplombe"/>
    <s v="Mfalme"/>
    <x v="1"/>
    <s v="Ambrose Koech"/>
    <s v="Ambrose"/>
    <s v="723664529"/>
    <s v="Informal Business"/>
    <s v="KENBIM"/>
  </r>
  <r>
    <s v="VPA6"/>
    <s v="KE-KAJ-2006-28580"/>
    <x v="2"/>
    <s v="Non Compliant"/>
    <s v="30th May,2020"/>
    <d v="2020-05-30T00:00:00"/>
    <s v="23rd June,2020"/>
    <d v="2020-06-23T00:00:00"/>
    <s v="Aseyo John"/>
    <s v="Male"/>
    <s v="99999"/>
    <s v="+254722640593"/>
    <s v="722640593"/>
    <s v=""/>
    <s v="721270622"/>
    <n v="36.960307999999998"/>
    <n v="-1.5008049999999999"/>
    <s v="Kajiado"/>
    <s v="Kajiado East"/>
    <s v="Kitengela"/>
    <s v="Upper Valley Estate"/>
    <x v="0"/>
    <s v="Fexmy EcoFuels"/>
    <s v=""/>
    <s v=""/>
    <s v="Informal Business"/>
    <s v="Other Biodigester Type"/>
  </r>
  <r>
    <s v="VPA6"/>
    <s v="KE-KER-2008-26625"/>
    <x v="1"/>
    <s v=""/>
    <s v="10th June,2020"/>
    <d v="2020-06-10T00:00:00"/>
    <s v="1st August,2020"/>
    <d v="2020-08-01T00:00:00"/>
    <s v="Mitei Elijah Cheruiyot"/>
    <s v="Male"/>
    <s v="10013840"/>
    <s v="+254722886050"/>
    <s v="722886050"/>
    <s v=""/>
    <s v="750479279"/>
    <n v="35.094521"/>
    <n v="-0.50243099999999996"/>
    <s v="Kericho"/>
    <s v="Bureti"/>
    <s v="Roret"/>
    <s v="Monoru"/>
    <x v="0"/>
    <s v="Philip Kiget"/>
    <s v="Kiget"/>
    <s v=""/>
    <s v="Informal Business"/>
    <s v="MKD"/>
  </r>
  <r>
    <s v="VPA6"/>
    <s v="KE-KIA-2008-28578"/>
    <x v="1"/>
    <s v=""/>
    <s v="25th July,2020"/>
    <d v="2020-07-25T00:00:00"/>
    <s v="3rd August,2020"/>
    <d v="2020-08-03T00:00:00"/>
    <s v="Waithera Lucy"/>
    <s v="Female"/>
    <s v="11644960"/>
    <s v="714949540"/>
    <s v="254714949540"/>
    <s v=""/>
    <s v="254783811321"/>
    <n v="36.774585000000002"/>
    <n v="-1.2165269999999999"/>
    <s v="Kiambu"/>
    <s v="Kiambaa"/>
    <s v="Gachie"/>
    <s v="Power"/>
    <x v="0"/>
    <s v="Fexmy EcoFuels"/>
    <s v="null"/>
    <s v=""/>
    <s v="Informal Business"/>
    <s v="Topflame"/>
  </r>
  <r>
    <s v="VPA6"/>
    <s v="KE-NAI-2007-28577"/>
    <x v="0"/>
    <s v="Non Compliant"/>
    <s v="2nd July,2020"/>
    <d v="2020-07-02T00:00:00"/>
    <s v="15th July,2020"/>
    <d v="2020-07-15T00:00:00"/>
    <s v="Mundia Mercy"/>
    <s v="Female"/>
    <s v="99999"/>
    <s v="722869119"/>
    <s v="721859856"/>
    <s v=""/>
    <s v="722869119"/>
    <n v="36.968910999999999"/>
    <n v="-1.273954"/>
    <s v="Nairobi"/>
    <s v="Embakasi East"/>
    <s v="Utawala"/>
    <s v="Utawala"/>
    <x v="0"/>
    <s v="Fexmy EcoFuels"/>
    <s v=""/>
    <s v=""/>
    <s v="Informal Business"/>
    <s v="Other Biodigester Type"/>
  </r>
  <r>
    <s v="VPA6"/>
    <s v="KE-NAK-2008-26601"/>
    <x v="1"/>
    <s v=""/>
    <s v="20th June,2020"/>
    <d v="2020-06-20T00:00:00"/>
    <s v="3rd August,2020"/>
    <d v="2020-08-03T00:00:00"/>
    <s v="David Mathu"/>
    <s v="Male"/>
    <s v="3724481"/>
    <s v="+254720024270"/>
    <s v="727793842"/>
    <s v=""/>
    <s v="720024270"/>
    <n v="36.225957999999999"/>
    <n v="-5.0650000000000001E-2"/>
    <s v="Nakuru"/>
    <s v="Subukia"/>
    <s v="Mathare"/>
    <s v="Buruburu"/>
    <x v="0"/>
    <s v="Simon Kabucho"/>
    <s v="Simon Kabucho"/>
    <s v="726725953"/>
    <s v="Informal Business"/>
    <s v="MKD"/>
  </r>
  <r>
    <s v="VPA6"/>
    <s v="KE-NAK-2008-26600"/>
    <x v="1"/>
    <s v=""/>
    <s v="10th June,2020"/>
    <d v="2020-06-10T00:00:00"/>
    <s v="1st August,2020"/>
    <d v="2020-08-01T00:00:00"/>
    <s v="Joseph Kimotho Njuguna"/>
    <s v="Male"/>
    <s v="99999"/>
    <s v="+254722685535"/>
    <s v="722631641"/>
    <s v=""/>
    <s v="722685535"/>
    <n v="36.185507000000001"/>
    <n v="-5.3175E-2"/>
    <s v="Nakuru"/>
    <s v="Subukia"/>
    <s v="Kabazi"/>
    <s v="Kirengero"/>
    <x v="2"/>
    <s v="Simon Kabucho"/>
    <s v="Simon Kabucho"/>
    <s v="726725953"/>
    <s v="Informal Business"/>
    <s v="MKD"/>
  </r>
  <r>
    <s v="VPA6"/>
    <s v="KE-KER-2008-26629"/>
    <x v="0"/>
    <s v="Under Verification"/>
    <s v="28th May,2020"/>
    <d v="2020-05-28T00:00:00"/>
    <s v="3rd August,2020"/>
    <d v="2020-08-03T00:00:00"/>
    <s v="Langat Hillary"/>
    <s v="Male"/>
    <s v="27926242"/>
    <s v="+254724582429"/>
    <s v="724582429"/>
    <s v=""/>
    <s v=""/>
    <n v="35.298568000000003"/>
    <n v="-0.280665"/>
    <s v="Kericho"/>
    <s v="Ainamoi"/>
    <s v="Poiywek"/>
    <s v="Chebir"/>
    <x v="3"/>
    <s v="Benjamin Kirui"/>
    <s v=""/>
    <s v=""/>
    <s v="Informal Business"/>
    <s v="MKD"/>
  </r>
  <r>
    <s v="VPA6"/>
    <s v="KE-KER-2008-26628"/>
    <x v="1"/>
    <s v=""/>
    <s v="11th June,2020"/>
    <d v="2020-06-11T00:00:00"/>
    <s v="10th August,2020"/>
    <d v="2020-08-10T00:00:00"/>
    <s v="Kemei Kibet"/>
    <s v="Male"/>
    <s v="22640914"/>
    <s v="+254732433441"/>
    <s v="724640641"/>
    <s v=""/>
    <s v="732433441"/>
    <n v="35.269337"/>
    <n v="-0.29578500000000002"/>
    <s v="Kericho"/>
    <s v="Ainamoi"/>
    <s v="Ainamoi"/>
    <s v="Chemorer"/>
    <x v="3"/>
    <s v="Benjamin Kirui"/>
    <s v="Benjamin Kirui"/>
    <s v=""/>
    <s v="Informal Business"/>
    <s v="MKD"/>
  </r>
  <r>
    <s v="VPA6"/>
    <s v="KE-KAJ-2007-29076"/>
    <x v="1"/>
    <s v=""/>
    <s v="15th June,2020"/>
    <d v="2020-06-15T00:00:00"/>
    <s v="15th July,2020"/>
    <d v="2020-07-15T00:00:00"/>
    <s v="Njambi Esther"/>
    <s v="Female"/>
    <s v="99999"/>
    <s v="254727176670"/>
    <s v="254727176670"/>
    <s v=""/>
    <s v=""/>
    <n v="36.671064999999999"/>
    <n v="-1.4541519999999999"/>
    <s v="Kajiado"/>
    <s v="Kajiado North"/>
    <s v="Ngong"/>
    <s v="St.Patrick"/>
    <x v="0"/>
    <s v="Jackson Muia Mutiso"/>
    <s v="Jackson Muia Mutiso"/>
    <s v=""/>
    <s v="Informal Business"/>
    <s v="MKD"/>
  </r>
  <r>
    <s v="VPA6"/>
    <s v="KE-KIA-2008-28528"/>
    <x v="1"/>
    <s v=""/>
    <s v="15th August,2020"/>
    <d v="2020-08-15T00:00:00"/>
    <s v="19th August,2020"/>
    <d v="2020-08-19T00:00:00"/>
    <s v="Ngigi Peter"/>
    <s v="Male"/>
    <s v="10811008"/>
    <s v="+254724503446"/>
    <s v="724229933"/>
    <s v=""/>
    <s v="724503446"/>
    <n v="36.596927000000001"/>
    <n v="-1.0830679999999999"/>
    <s v="Kiambu"/>
    <s v="Limuru"/>
    <s v="Ndiuni"/>
    <s v="Kwa Wanene"/>
    <x v="1"/>
    <s v="Benjamin Kirui"/>
    <s v="Andrew"/>
    <s v="722755141"/>
    <s v="Informal Business"/>
    <s v="KENBIM"/>
  </r>
  <r>
    <s v="VPA6"/>
    <s v="KE-MAK-2007-28714"/>
    <x v="0"/>
    <s v="Grievance"/>
    <s v="16th May,2020"/>
    <d v="2020-05-16T00:00:00"/>
    <s v="16th July,2020"/>
    <d v="2020-07-16T00:00:00"/>
    <s v="Kivuva Edward"/>
    <s v="Male"/>
    <n v="99999"/>
    <s v="713088969"/>
    <s v="713088969"/>
    <s v=""/>
    <s v=""/>
    <n v="37.311414999999997"/>
    <n v="-1.966216"/>
    <s v="Makueni"/>
    <s v="Kilome"/>
    <s v="Mukaa"/>
    <s v="Kalimbini"/>
    <x v="2"/>
    <s v="Januaries Kaloki"/>
    <s v=""/>
    <s v=""/>
    <s v="Informal Business"/>
    <s v="KENBIM"/>
  </r>
  <r>
    <s v="VPA6"/>
    <s v="KE-NAN-2006-28729"/>
    <x v="1"/>
    <s v=""/>
    <s v="20th April,2020"/>
    <d v="2020-04-20T00:00:00"/>
    <s v="18th June,2020"/>
    <d v="2020-06-18T00:00:00"/>
    <s v="Sang Janeth Jepchirchir"/>
    <s v="Female"/>
    <s v="29727856"/>
    <s v="+254792060215"/>
    <s v="792060215"/>
    <s v=""/>
    <s v=""/>
    <n v="35.158389"/>
    <n v="0.33996300000000002"/>
    <s v="Nandi"/>
    <s v="Mosop"/>
    <s v="Itigo"/>
    <s v="Olesoiyet"/>
    <x v="3"/>
    <s v="Kelvin kimutai"/>
    <s v="Kelvin Kimutai"/>
    <s v="707251266"/>
    <s v="Informal Business"/>
    <s v="MKD"/>
  </r>
  <r>
    <s v="VPA6"/>
    <s v="KE-NAN-2002-28728"/>
    <x v="1"/>
    <s v=""/>
    <s v="4th January,2020"/>
    <d v="2020-01-04T00:00:00"/>
    <s v="2nd February,2020"/>
    <d v="2020-02-02T00:00:00"/>
    <s v="Maru Viola"/>
    <s v="Female"/>
    <s v="21678904"/>
    <s v="254726634279"/>
    <s v="254726634279"/>
    <s v=""/>
    <s v=""/>
    <n v="35.162258999999999"/>
    <n v="0.33308599999999999"/>
    <s v="Nandi"/>
    <s v="Mosop"/>
    <s v="Itigo"/>
    <s v="Olesoiyet"/>
    <x v="3"/>
    <s v="Kelvin kimutai"/>
    <s v="Kelvin Kimutai"/>
    <s v="707251266"/>
    <s v="Informal Business"/>
    <s v="MKD"/>
  </r>
  <r>
    <s v="VPA6"/>
    <s v="KE-TAI-2008-29261"/>
    <x v="1"/>
    <s v=""/>
    <s v="3rd August,2020"/>
    <d v="2020-08-03T00:00:00"/>
    <s v="20th August,2020"/>
    <d v="2020-08-20T00:00:00"/>
    <s v="Maghaga Joseph Tole"/>
    <s v="Male"/>
    <s v="14567207"/>
    <s v="722702016"/>
    <s v="722702016"/>
    <s v=""/>
    <s v=""/>
    <n v="38.360171999999999"/>
    <n v="-3.430647"/>
    <s v="Taita/Taveta"/>
    <s v="Mwatate"/>
    <s v="Josa"/>
    <s v="Josa"/>
    <x v="2"/>
    <s v="Colman Maghanga"/>
    <s v=""/>
    <s v=""/>
    <s v="Informal Business"/>
    <s v="KENBIM"/>
  </r>
  <r>
    <s v="VPA6"/>
    <s v="KE-TAI-2008-29260"/>
    <x v="1"/>
    <s v=""/>
    <s v="23rd July,2020"/>
    <d v="2020-07-23T00:00:00"/>
    <s v="17th August,2020"/>
    <d v="2020-08-17T00:00:00"/>
    <s v="Mwashighadi Justin Fundi"/>
    <s v="Male"/>
    <s v="3171480"/>
    <s v="+254728357661"/>
    <s v="728357661"/>
    <s v=""/>
    <s v=""/>
    <n v="38.347341999999998"/>
    <n v="-3.4300120000000001"/>
    <s v="Taita/Taveta"/>
    <s v="Mwatate"/>
    <s v="Mwatate"/>
    <s v="Kidaya"/>
    <x v="3"/>
    <s v="Colman Maghanga"/>
    <s v=""/>
    <s v=""/>
    <s v="Informal Business"/>
    <s v="KENBIM"/>
  </r>
  <r>
    <s v="VPA6"/>
    <s v="KE-TAI-2008-29262"/>
    <x v="1"/>
    <s v=""/>
    <s v="15th July,2020"/>
    <d v="2020-07-15T00:00:00"/>
    <s v="20th August,2020"/>
    <d v="2020-08-20T00:00:00"/>
    <s v="Mwamidi Joseph Maghaga"/>
    <s v="Male"/>
    <s v="9786822"/>
    <s v="+254722907826"/>
    <s v="722907826"/>
    <s v=""/>
    <s v=""/>
    <n v="38.340707999999999"/>
    <n v="-3.4334920000000002"/>
    <s v="Taita/Taveta"/>
    <s v="Mwatate"/>
    <s v="Chawia"/>
    <s v="Fururu"/>
    <x v="3"/>
    <s v="Colman Maghanga"/>
    <s v=""/>
    <s v=""/>
    <s v="Informal Business"/>
    <s v="KENBIM"/>
  </r>
  <r>
    <s v="VPA6"/>
    <s v="KE-UAS-2008-28412"/>
    <x v="1"/>
    <s v=""/>
    <s v="17th July,2020"/>
    <d v="2020-07-17T00:00:00"/>
    <s v="24th August,2020"/>
    <d v="2020-08-24T00:00:00"/>
    <s v="Suge Joyce"/>
    <s v="Female"/>
    <s v="11204986"/>
    <s v="+254723163208"/>
    <s v="720171684"/>
    <s v=""/>
    <s v="723163208"/>
    <n v="35.205669999999998"/>
    <n v="0.80574800000000002"/>
    <s v="Uasin Gishu"/>
    <s v="Moiben"/>
    <s v="Kipsombe"/>
    <s v="Cheplelachbei"/>
    <x v="1"/>
    <s v="John Bett"/>
    <s v="John Bett"/>
    <s v="727402779"/>
    <s v="Informal Business"/>
    <s v="MKD"/>
  </r>
  <r>
    <s v="VPA6"/>
    <s v="KE-MER-2008-28452"/>
    <x v="0"/>
    <s v="Grievance"/>
    <s v="5th August,2020"/>
    <d v="2020-08-05T00:00:00"/>
    <s v="20th August,2020"/>
    <d v="2020-08-20T00:00:00"/>
    <s v="Gitonga Marete Francis"/>
    <s v="Male"/>
    <s v="13834489"/>
    <s v="+254729515986"/>
    <s v="726371767"/>
    <s v=""/>
    <s v="729515986"/>
    <n v="37.630248000000002"/>
    <n v="-7.6668E-2"/>
    <s v="Meru"/>
    <s v="Imenti South"/>
    <s v="Mikumbune"/>
    <s v="Miriene"/>
    <x v="0"/>
    <s v="Erick Munene Gitonga"/>
    <s v="Phineas  Mawira"/>
    <s v="718580557"/>
    <s v="Informal Business"/>
    <s v="MKD"/>
  </r>
  <r>
    <s v="VPA6"/>
    <s v="KE-MUR-2008-28359"/>
    <x v="1"/>
    <s v=""/>
    <s v="1st July,2020"/>
    <d v="2020-07-01T00:00:00"/>
    <s v="25th August,2020"/>
    <d v="2020-08-25T00:00:00"/>
    <s v="Kinina Mercy Wanjiru"/>
    <s v="Male"/>
    <s v="10121890"/>
    <s v="+254722695790"/>
    <s v="724763793"/>
    <s v=""/>
    <s v="722695790"/>
    <n v="36.946506999999997"/>
    <n v="-0.69577900000000004"/>
    <s v="Murang'a"/>
    <s v="Kangema"/>
    <s v="Gakera"/>
    <s v="Kahugu"/>
    <x v="1"/>
    <s v="Washington Mwangi"/>
    <s v="Washington Mwangi Muinuki"/>
    <s v="725344246"/>
    <s v="Informal Business"/>
    <s v="KENBIM"/>
  </r>
  <r>
    <s v="VPA6"/>
    <s v="KE-MUR-2008-28358"/>
    <x v="1"/>
    <s v=""/>
    <s v="3rd July,2020"/>
    <d v="2020-07-03T00:00:00"/>
    <s v="25th August,2020"/>
    <d v="2020-08-25T00:00:00"/>
    <s v="Mathaga Christopher Nganga"/>
    <s v="Male"/>
    <s v="9153368"/>
    <s v="+254795614742"/>
    <s v="720399614"/>
    <s v=""/>
    <s v="795614742"/>
    <n v="36.936290999999997"/>
    <n v="-0.94076199999999999"/>
    <s v="Murang'a"/>
    <s v="Gatanga"/>
    <s v="Gatanga"/>
    <s v="Mabae"/>
    <x v="1"/>
    <s v="Washington Mwangi"/>
    <s v="Washington Mwangi Muinuki"/>
    <s v="725344246"/>
    <s v="Informal Business"/>
    <s v="KENBIM"/>
  </r>
  <r>
    <s v="VPA6"/>
    <s v="KE-MER-2008-28453"/>
    <x v="0"/>
    <s v="Grievance"/>
    <s v="1st August,2020"/>
    <d v="2020-08-01T00:00:00"/>
    <s v="16th August,2020"/>
    <d v="2020-08-16T00:00:00"/>
    <s v="Kinanu Muriuki Purity"/>
    <s v="Female"/>
    <s v="30800095"/>
    <s v="+254726371726"/>
    <s v="714658388"/>
    <s v=""/>
    <s v="726371726"/>
    <n v="37.581271999999998"/>
    <n v="-7.5827000000000006E-2"/>
    <s v="Meru"/>
    <s v="Imenti South"/>
    <s v="Mikumbune"/>
    <s v="Kianjogu"/>
    <x v="0"/>
    <s v="Erick Munene Gitonga"/>
    <s v="Phineas Mawira"/>
    <s v="718580557"/>
    <s v="Informal Business"/>
    <s v="MKD"/>
  </r>
  <r>
    <s v="VPA6"/>
    <s v="KE-KIR-2008-28071"/>
    <x v="1"/>
    <s v=""/>
    <s v="10th July,2020"/>
    <d v="2020-07-10T00:00:00"/>
    <s v="5th August,2020"/>
    <d v="2020-08-05T00:00:00"/>
    <s v="Muchai Wanjiku Alice"/>
    <s v="Female"/>
    <s v="99999"/>
    <s v="+254723428747"/>
    <s v="723428747"/>
    <s v=""/>
    <s v=""/>
    <n v="37.251930999999999"/>
    <n v="-0.48897400000000002"/>
    <s v="Kirinyaga"/>
    <s v="Kerugoya/Kutus"/>
    <s v="Mutira"/>
    <s v="Kiamutuira"/>
    <x v="3"/>
    <s v="Eric Muthii Mugo"/>
    <s v=""/>
    <s v=""/>
    <s v="Informal Business"/>
    <s v="KENBIM"/>
  </r>
  <r>
    <s v="VPA6"/>
    <s v="KE-KER-2008-26627"/>
    <x v="1"/>
    <s v=""/>
    <s v="9th May,2020"/>
    <d v="2020-05-09T00:00:00"/>
    <s v="24th August,2020"/>
    <d v="2020-08-24T00:00:00"/>
    <s v="Siele David"/>
    <s v="Male"/>
    <s v="8603663"/>
    <s v="+254725843115"/>
    <s v="725843115"/>
    <s v=""/>
    <s v=""/>
    <n v="35.216003000000001"/>
    <n v="-0.43186099999999999"/>
    <s v="Kericho"/>
    <s v="Belgut"/>
    <s v="Kipsolu"/>
    <s v="Chebown"/>
    <x v="0"/>
    <s v="Philip Kurgat"/>
    <s v="Phillp Kurgat"/>
    <s v="726616639"/>
    <s v="Informal Business"/>
    <s v="MKD"/>
  </r>
  <r>
    <s v="VPA6"/>
    <s v="KE-MUR-2008-28360"/>
    <x v="1"/>
    <s v=""/>
    <s v="5th July,2020"/>
    <d v="2020-07-05T00:00:00"/>
    <s v="27th August,2020"/>
    <d v="2020-08-27T00:00:00"/>
    <s v="Ngugi Faith Warau"/>
    <s v="Female"/>
    <s v="10849945"/>
    <s v="+254792099636"/>
    <s v="722951705"/>
    <s v=""/>
    <s v="792099636"/>
    <n v="37.030467000000002"/>
    <n v="-0.95648299999999997"/>
    <s v="Murang'a"/>
    <s v="Kandara"/>
    <s v="Ngararia"/>
    <s v="Mumbuine"/>
    <x v="2"/>
    <s v="Nixon Kariuki Gaichuru"/>
    <s v="Nixon Kariuki Gaichuru"/>
    <s v="712255629"/>
    <s v="Informal Business"/>
    <s v="KENBIM"/>
  </r>
  <r>
    <s v="VPA6"/>
    <s v="KE-NAK-2008-26603"/>
    <x v="1"/>
    <s v=""/>
    <s v="23rd July,2020"/>
    <d v="2020-07-23T00:00:00"/>
    <s v="20th August,2020"/>
    <d v="2020-08-20T00:00:00"/>
    <s v="Agnes Samoei"/>
    <s v="Female"/>
    <s v="20819740"/>
    <s v="254715041314"/>
    <s v="2.55E+11"/>
    <s v=""/>
    <s v=""/>
    <n v="36.017626999999997"/>
    <n v="-0.30620000000000003"/>
    <s v="Nakuru"/>
    <s v="Nakuru Town"/>
    <s v="Kapkures"/>
    <s v="Ingobor"/>
    <x v="0"/>
    <s v="Robert Kiprono Ngetich"/>
    <s v="Robert Ngetich"/>
    <s v="795463313"/>
    <s v="Informal Business"/>
    <s v="MKD"/>
  </r>
  <r>
    <s v="VPA6"/>
    <s v="KE-BOM-2005-26624"/>
    <x v="1"/>
    <s v=""/>
    <s v="21st September,2019"/>
    <d v="2019-09-21T00:00:00"/>
    <s v="20th May,2020"/>
    <d v="2020-05-20T00:00:00"/>
    <s v="Chelule Nixon Grace"/>
    <s v="Male"/>
    <s v="27837706"/>
    <s v="254726501491"/>
    <s v="2.55E+11"/>
    <s v=""/>
    <s v="2.55E+11"/>
    <n v="35.133254000000001"/>
    <n v="-0.66779999999999995"/>
    <s v="Bomet"/>
    <s v="Sotik"/>
    <s v="Kaplong"/>
    <s v="Kapcholyo"/>
    <x v="0"/>
    <s v="Denis Kipkirui Tonui"/>
    <s v="Denis"/>
    <s v="708910329"/>
    <s v="Informal Business"/>
    <s v="MKD"/>
  </r>
  <r>
    <s v="VPA6"/>
    <s v="KE-KER-2007-24931"/>
    <x v="1"/>
    <s v=""/>
    <s v="17th December,2019"/>
    <d v="2019-12-17T00:00:00"/>
    <s v="1st July,2020"/>
    <d v="2020-07-01T00:00:00"/>
    <s v="Mutai Joseph"/>
    <s v="Male"/>
    <s v="10886569"/>
    <s v="254720653380"/>
    <s v="2.55E+11"/>
    <s v=""/>
    <s v=""/>
    <n v="35.092342000000002"/>
    <n v="-0.65642"/>
    <s v="Kericho"/>
    <s v="Bureti"/>
    <s v="Cheplanget"/>
    <s v="Lelach"/>
    <x v="3"/>
    <s v="Denis Kipkirui Tonui"/>
    <s v="Denis Tonui"/>
    <s v="708910329"/>
    <s v="Informal Business"/>
    <s v="MKD"/>
  </r>
  <r>
    <s v="VPA6"/>
    <s v="KE-KIL-2007-25738"/>
    <x v="1"/>
    <s v=""/>
    <s v="20th May,2020"/>
    <d v="2020-05-20T00:00:00"/>
    <s v="20th July,2020"/>
    <d v="2020-07-20T00:00:00"/>
    <s v="Makumbi Bonface Mutua"/>
    <s v="Male"/>
    <s v="9207378"/>
    <s v="722870492"/>
    <s v="2.55E+11"/>
    <s v=""/>
    <s v="2.55E+11"/>
    <n v="39.743408000000002"/>
    <n v="-3.9329200000000002"/>
    <s v="Kilifi"/>
    <s v="Bahari"/>
    <s v="Mtwapa"/>
    <s v="Ndonya"/>
    <x v="2"/>
    <s v="Samson sirya"/>
    <s v="Samson Sirya"/>
    <s v="703927381"/>
    <s v="Informal Business"/>
    <s v="KENBIM"/>
  </r>
  <r>
    <s v="VPA6"/>
    <s v="KE-MOM-2007-25742"/>
    <x v="1"/>
    <s v=""/>
    <s v="20th April,2020"/>
    <d v="2020-04-20T00:00:00"/>
    <s v="20th July,2020"/>
    <d v="2020-07-20T00:00:00"/>
    <s v="Mchula Abdullatif Mohammed"/>
    <s v="Male"/>
    <s v="04234567"/>
    <s v="254726615567"/>
    <s v="2.55E+11"/>
    <s v=""/>
    <s v="780605040"/>
    <n v="39.699599999999997"/>
    <n v="-4.0478069999999997"/>
    <s v="Mombasa"/>
    <s v="Kisauni"/>
    <s v="Olienda"/>
    <s v="Olienda"/>
    <x v="4"/>
    <s v="Mwayona ndegwa"/>
    <s v="Mwayaona Ndegwa Ngumbau"/>
    <s v=""/>
    <s v="Informal Business"/>
    <s v="KENBIM"/>
  </r>
  <r>
    <s v="VPA6"/>
    <s v="KE-KIL-2007-29258"/>
    <x v="1"/>
    <s v=""/>
    <s v="10th June,2020"/>
    <d v="2020-06-10T00:00:00"/>
    <s v="21st July,2020"/>
    <d v="2020-07-21T00:00:00"/>
    <s v="Mwaro Yaa Jefwa"/>
    <s v="Male"/>
    <s v="0856345"/>
    <s v="722641156"/>
    <s v=""/>
    <s v=""/>
    <s v=""/>
    <n v="40.010902999999999"/>
    <n v="-3.3159149999999999"/>
    <s v="Kilifi"/>
    <s v="Malindi"/>
    <s v="Gede"/>
    <s v="Magangani"/>
    <x v="3"/>
    <s v="Samson sirya"/>
    <s v="Samson Sirya"/>
    <s v="703927321"/>
    <s v="Informal Business"/>
    <s v="KENBIM"/>
  </r>
  <r>
    <s v="VPA6"/>
    <s v="KE-KIL-2007-29257"/>
    <x v="2"/>
    <s v="Grievance"/>
    <s v="16th June,2020"/>
    <d v="2020-06-16T00:00:00"/>
    <s v="21st July,2020"/>
    <d v="2020-07-21T00:00:00"/>
    <s v="Jefwa Katana Samuel"/>
    <s v="Male"/>
    <s v="0747050"/>
    <s v="727378109"/>
    <s v=""/>
    <s v=""/>
    <s v=""/>
    <n v="40.011448000000001"/>
    <n v="-3.3166169999999999"/>
    <s v="Kilifi"/>
    <s v="Malindi"/>
    <s v="Gede"/>
    <s v="Chafisi"/>
    <x v="3"/>
    <s v="Samson sirya"/>
    <s v="Samson Sirya"/>
    <s v="703927341"/>
    <s v="Informal Business"/>
    <s v="KENBIM"/>
  </r>
  <r>
    <s v="VPA6"/>
    <s v="KE-NYE-2004-27993"/>
    <x v="1"/>
    <s v=""/>
    <s v="21st February,2020"/>
    <d v="2020-02-21T00:00:00"/>
    <s v="1st April,2020"/>
    <d v="2020-04-01T00:00:00"/>
    <s v="Macharia Gilbert"/>
    <s v="Male"/>
    <s v="8649669"/>
    <s v="722789130"/>
    <s v="2.55E+11"/>
    <s v=""/>
    <s v="2.55E+11"/>
    <n v="37.131250000000001"/>
    <n v="-0.63689200000000001"/>
    <s v="Nyeri"/>
    <s v="Mukurweni"/>
    <s v="Mutonga"/>
    <s v="Dibe"/>
    <x v="0"/>
    <s v="Eric Muthii Mugo"/>
    <s v="Eric Mugo"/>
    <s v=""/>
    <s v="Informal Business"/>
    <s v="MKD"/>
  </r>
  <r>
    <s v="VPA6"/>
    <s v="KE-KWA-2007-29259"/>
    <x v="1"/>
    <s v=""/>
    <s v="8th July,2020"/>
    <d v="2020-07-08T00:00:00"/>
    <s v="22nd July,2020"/>
    <d v="2020-07-22T00:00:00"/>
    <s v="Haji Ali Saleh"/>
    <s v="Male"/>
    <s v="28557856"/>
    <s v="254713415161"/>
    <s v="2.55E+11"/>
    <s v=""/>
    <s v="2.55E+11"/>
    <n v="39.535814999999999"/>
    <n v="-4.1909380000000001"/>
    <s v="Kwale"/>
    <s v="Matuga"/>
    <s v="Tiwi"/>
    <s v="Patanani"/>
    <x v="0"/>
    <s v="Mwayona Ndegwa"/>
    <s v="Nicholas Mwaengo"/>
    <s v="710588282"/>
    <s v="Informal Business"/>
    <s v="MKD"/>
  </r>
  <r>
    <s v="VPA6"/>
    <s v="KE-KAJ-2006-29080"/>
    <x v="0"/>
    <s v="Grievance"/>
    <s v="20th May,2020"/>
    <d v="2020-05-20T00:00:00"/>
    <s v="20th June,2020"/>
    <d v="2020-06-20T00:00:00"/>
    <s v="Kimuhu Johnson"/>
    <s v="Male"/>
    <s v="99999"/>
    <s v="254712841488"/>
    <s v="254712841488"/>
    <s v=""/>
    <s v=""/>
    <n v="37.528779999999998"/>
    <n v="-2.782457"/>
    <s v="Kajiado"/>
    <s v="Loitokitok"/>
    <s v="Kimana"/>
    <s v="Baraka Farm"/>
    <x v="1"/>
    <s v="John Chege Nyingi"/>
    <s v="null"/>
    <s v=""/>
    <s v="Informal Business"/>
    <s v="KENBIM"/>
  </r>
  <r>
    <s v="VPA6"/>
    <s v="KE-KAJ-2007-28601"/>
    <x v="1"/>
    <s v=""/>
    <s v="12th July,2020"/>
    <d v="2020-07-12T00:00:00"/>
    <s v="22nd July,2020"/>
    <d v="2020-07-22T00:00:00"/>
    <s v="Ng'etich Purity"/>
    <s v="Female"/>
    <s v="22062816"/>
    <s v="254722921041"/>
    <s v="2.55E+11"/>
    <s v=""/>
    <s v="2.55E+11"/>
    <n v="36.723827"/>
    <n v="-1.4080870000000001"/>
    <s v="Kajiado"/>
    <s v="Kajiado North"/>
    <s v="Olkeri"/>
    <s v="Ole Kisio"/>
    <x v="1"/>
    <s v="Joram Gathogo Mutahi"/>
    <s v=""/>
    <s v=""/>
    <s v="Informal Business"/>
    <s v="KENBIM"/>
  </r>
  <r>
    <s v="VPA6"/>
    <s v="KE-BOM-2007-26623"/>
    <x v="1"/>
    <s v=""/>
    <s v="18th June,2020"/>
    <d v="2020-06-18T00:00:00"/>
    <s v="22nd July,2020"/>
    <d v="2020-07-22T00:00:00"/>
    <s v="Koech Edna"/>
    <s v="Female"/>
    <s v="99999"/>
    <s v="254726979643"/>
    <s v="2.55E+11"/>
    <s v=""/>
    <s v="2.55E+11"/>
    <n v="35.198569999999997"/>
    <n v="-0.67285700000000004"/>
    <s v="Bomet"/>
    <s v="Sotik"/>
    <s v="Kapletundo"/>
    <s v="Kapletundo"/>
    <x v="15"/>
    <s v="Philip Kurgat"/>
    <s v="Kurgat"/>
    <s v=""/>
    <s v="Informal Business"/>
    <s v="MKD"/>
  </r>
  <r>
    <s v="VPA6"/>
    <s v="KE-KER-2007-26626"/>
    <x v="1"/>
    <s v=""/>
    <s v="17th June,2020"/>
    <d v="2020-06-17T00:00:00"/>
    <s v="21st July,2020"/>
    <d v="2020-07-21T00:00:00"/>
    <s v="Langat John"/>
    <s v="Female"/>
    <s v="99999"/>
    <s v="254721544641"/>
    <s v="2.55E+11"/>
    <s v=""/>
    <s v="2.55E+11"/>
    <n v="35.254275"/>
    <n v="-0.36616399999999999"/>
    <s v="Kericho"/>
    <s v="Ainamoi"/>
    <s v="Ainamoi"/>
    <s v="Chepkolon"/>
    <x v="0"/>
    <s v="Philip Kurgat"/>
    <s v="Kurgat"/>
    <s v=""/>
    <s v="Informal Business"/>
    <s v="MKD"/>
  </r>
  <r>
    <s v="VPA6"/>
    <s v="KE-THA-2007-28497"/>
    <x v="1"/>
    <s v=""/>
    <s v="8th July,2020"/>
    <d v="2020-07-08T00:00:00"/>
    <s v="18th July,2020"/>
    <d v="2020-07-18T00:00:00"/>
    <s v="Kawira Njeru Thamaru"/>
    <s v="Female"/>
    <s v="11256934"/>
    <s v="254720616652"/>
    <s v="2.55E+11"/>
    <s v=""/>
    <s v="2.55E+11"/>
    <n v="37.620339999999999"/>
    <n v="-0.24546799999999999"/>
    <s v="Tharaka-Nithi"/>
    <s v="Maara"/>
    <s v="Chogoria"/>
    <s v="Kianjagi"/>
    <x v="2"/>
    <s v="Gilbert Mugendi"/>
    <s v="Gilbert  Mugendi"/>
    <s v="720829834"/>
    <s v="Informal Business"/>
    <s v="MKD"/>
  </r>
  <r>
    <s v="VPA6"/>
    <s v="KE-MUR-2007-28357"/>
    <x v="1"/>
    <s v=""/>
    <s v="2nd June,2020"/>
    <d v="2020-06-02T00:00:00"/>
    <s v="11th July,2020"/>
    <d v="2020-07-11T00:00:00"/>
    <s v="Wanjiku Jennifer Waithera"/>
    <s v="Female"/>
    <s v="14626407"/>
    <s v="254727853832"/>
    <s v="254727853832"/>
    <s v=""/>
    <s v="2.55E+11"/>
    <n v="36.871189000000001"/>
    <n v="-1.310648"/>
    <s v="Murang'a"/>
    <s v="Kahuro"/>
    <s v="Githagara"/>
    <s v="Githagara"/>
    <x v="0"/>
    <s v="Gilbert M Gitau"/>
    <s v="Gilbert Mwangi"/>
    <s v="714125753"/>
    <s v="Informal Business"/>
    <s v="KENBIM"/>
  </r>
  <r>
    <s v="VPA6"/>
    <s v="KE-NAN-2007-28411"/>
    <x v="1"/>
    <s v=""/>
    <s v="6th June,2020"/>
    <d v="2020-06-06T00:00:00"/>
    <s v="25th July,2020"/>
    <d v="2020-07-25T00:00:00"/>
    <s v="Maiyo Hillary"/>
    <s v="Male"/>
    <s v="23658902"/>
    <s v="254726383358"/>
    <s v="2.55E+11"/>
    <s v=""/>
    <s v="2.55E+11"/>
    <n v="35.218913000000001"/>
    <n v="0.16391800000000001"/>
    <s v="Nandi"/>
    <s v="Nandi Hills"/>
    <s v="Chepkunyuk"/>
    <s v="Kogamei"/>
    <x v="1"/>
    <s v="John Bett"/>
    <s v="John Bett"/>
    <s v="727402779"/>
    <s v="Informal Business"/>
    <s v="MKD"/>
  </r>
  <r>
    <s v="VPA6"/>
    <s v="KE-KIA-2008-28324"/>
    <x v="1"/>
    <s v=""/>
    <s v="15th July,2020"/>
    <d v="2020-07-15T00:00:00"/>
    <s v="1st August,2020"/>
    <d v="2020-08-01T00:00:00"/>
    <s v="Kamau Peter Kiarie"/>
    <s v="Male"/>
    <s v="231576"/>
    <s v="+254733298563"/>
    <s v="728110310"/>
    <s v=""/>
    <s v="733298563"/>
    <n v="36.646112000000002"/>
    <n v="-1.2379610000000001"/>
    <s v="Kiambu"/>
    <s v="Kikuyu"/>
    <s v="Ondiri"/>
    <s v="Makeresha"/>
    <x v="1"/>
    <s v="Green Action Network Ltd"/>
    <s v="Ekman Kuria"/>
    <s v="724106811"/>
    <s v="Informal Business"/>
    <s v="MKD"/>
  </r>
  <r>
    <s v="VPA6"/>
    <s v="KE-MOM-2009-29267"/>
    <x v="0"/>
    <s v="Non Compliant"/>
    <s v="20th August,2020"/>
    <d v="2020-08-20T00:00:00"/>
    <s v="20th September,2020"/>
    <d v="2020-09-20T00:00:00"/>
    <s v="Meadime Peter"/>
    <s v="Male"/>
    <s v="34578896"/>
    <s v="727485868"/>
    <s v="2.55E+11"/>
    <s v=""/>
    <s v=""/>
    <n v="39.690533000000002"/>
    <n v="-3.9715419999999999"/>
    <s v="Mombasa"/>
    <s v="kisauni"/>
    <s v="Kisauni"/>
    <s v="Kashani"/>
    <x v="2"/>
    <s v="Nicholas mwaengo"/>
    <s v="Nicholas Mwaengo"/>
    <s v="729326529"/>
    <s v="Informal Business"/>
    <s v="KENBIM"/>
  </r>
  <r>
    <s v="VPA6"/>
    <s v="KE-BOM-2009-26634"/>
    <x v="1"/>
    <s v=""/>
    <s v="8th July,2020"/>
    <d v="2020-07-08T00:00:00"/>
    <s v="19th September,2020"/>
    <d v="2020-09-19T00:00:00"/>
    <s v="Korir Vincent"/>
    <s v="Male"/>
    <s v="10195903"/>
    <s v="254720880171"/>
    <s v="2.55E+11"/>
    <s v=""/>
    <s v="2.55E+11"/>
    <n v="35.156011999999997"/>
    <n v="-0.67671099999999995"/>
    <s v="Bomet"/>
    <s v="Sotik"/>
    <s v="Kaplong"/>
    <s v="Tumbelyon"/>
    <x v="6"/>
    <s v="Philip Kiget"/>
    <s v="Kiget"/>
    <s v=""/>
    <s v="Informal Business"/>
    <s v="AKUT"/>
  </r>
  <r>
    <s v="VPA6"/>
    <s v="KE-BOM-2009-26632"/>
    <x v="0"/>
    <s v="Non Compliant"/>
    <s v="10th March,2020"/>
    <d v="2020-03-10T00:00:00"/>
    <s v="19th September,2020"/>
    <d v="2020-09-19T00:00:00"/>
    <s v="Kirui Peter"/>
    <s v="Male"/>
    <s v="240256405"/>
    <s v="254726720641"/>
    <s v="2.55E+11"/>
    <s v=""/>
    <s v=""/>
    <n v="35.112654999999997"/>
    <n v="-0.84011199999999997"/>
    <s v="Bomet"/>
    <s v="Sotik"/>
    <s v="Ndanai"/>
    <s v="Kagasik"/>
    <x v="0"/>
    <s v="Patrick Kipronoh Mutai"/>
    <s v="Mutai K Patrick"/>
    <s v=""/>
    <s v="Informal Business"/>
    <s v="MKD"/>
  </r>
  <r>
    <s v="VPA6"/>
    <s v="KE-BOM-2009-26635"/>
    <x v="1"/>
    <s v=""/>
    <s v="17th April,2020"/>
    <d v="2020-04-17T00:00:00"/>
    <s v="20th September,2020"/>
    <d v="2020-09-20T00:00:00"/>
    <s v="Ruttoh Richard K"/>
    <s v="Male"/>
    <s v="14439745"/>
    <s v="254722381797"/>
    <s v="2.55E+11"/>
    <s v=""/>
    <s v=""/>
    <n v="35.242494999999998"/>
    <n v="-0.68297699999999995"/>
    <s v="Bomet"/>
    <s v="Konoin"/>
    <s v="Siroin"/>
    <s v="Lelechwet"/>
    <x v="5"/>
    <s v="Denis Kipkirui Tonui"/>
    <s v=""/>
    <s v=""/>
    <s v="Informal Business"/>
    <s v="KENBIM"/>
  </r>
  <r>
    <s v="VPA6"/>
    <s v="KE-BOM-2009-26633"/>
    <x v="1"/>
    <s v=""/>
    <s v="15th June,2020"/>
    <d v="2020-06-15T00:00:00"/>
    <s v="19th September,2020"/>
    <d v="2020-09-19T00:00:00"/>
    <s v="Barchok Winny"/>
    <s v="Female"/>
    <s v="28322117"/>
    <s v="254716126819"/>
    <s v="2.55E+11"/>
    <s v=""/>
    <s v=""/>
    <n v="35.251075"/>
    <n v="-0.69548100000000002"/>
    <s v="Bomet"/>
    <s v="Bomet Central"/>
    <s v="Chesoen"/>
    <s v="Kimenderit"/>
    <x v="5"/>
    <s v="Patrick Kipronoh Mutai"/>
    <s v="null"/>
    <s v=""/>
    <s v="Informal Business"/>
    <s v="MKD"/>
  </r>
  <r>
    <s v="VPA6"/>
    <s v="KE-KWA-2009-29268"/>
    <x v="1"/>
    <s v=""/>
    <s v="2nd July,2020"/>
    <d v="2020-07-02T00:00:00"/>
    <s v="21st September,2020"/>
    <d v="2020-09-21T00:00:00"/>
    <s v="Guni Mbeyu Mtego"/>
    <s v="Female"/>
    <s v="29950687"/>
    <s v="702091215"/>
    <s v="2.55E+11"/>
    <s v=""/>
    <s v=""/>
    <n v="39.222254999999997"/>
    <n v="-4.4951319999999999"/>
    <s v="Kwale"/>
    <s v="Lunga Lunga"/>
    <s v="Dzombo"/>
    <s v="Marenje"/>
    <x v="2"/>
    <s v="Mwayona Ndegwa"/>
    <s v="Mwayaona Ndegwa Ngumbau"/>
    <s v="710588282"/>
    <s v="Informal Business"/>
    <s v="KENBIM"/>
  </r>
  <r>
    <s v="VPA6"/>
    <s v="KE-KIL-2009-29269"/>
    <x v="2"/>
    <s v="Institutional Plant"/>
    <s v="5th September,2020"/>
    <d v="2020-09-05T00:00:00"/>
    <s v="22nd September,2020"/>
    <d v="2020-09-22T00:00:00"/>
    <s v="Mombasa Cement"/>
    <s v="Male"/>
    <s v="3123567"/>
    <s v="254718917504"/>
    <s v="2.55E+11"/>
    <s v=""/>
    <s v=""/>
    <n v="39.842610000000001"/>
    <n v="-3.7408269999999999"/>
    <s v="Kilifi"/>
    <s v="Bahari"/>
    <s v="Takaungu"/>
    <s v="Site"/>
    <x v="16"/>
    <s v="Mwayona ndegwa"/>
    <s v="Mwayaona Ndegwa Ngumbau"/>
    <s v="710588282"/>
    <s v="Informal Business"/>
    <s v="KENBIM"/>
  </r>
  <r>
    <s v="VPA6"/>
    <s v="KE-BOM-2009-28413"/>
    <x v="1"/>
    <s v=""/>
    <s v="9th August,2020"/>
    <d v="2020-08-09T00:00:00"/>
    <s v="11th September,2020"/>
    <d v="2020-09-11T00:00:00"/>
    <s v="Too Wilson"/>
    <s v="Male"/>
    <s v="2415879"/>
    <s v="254725631856"/>
    <s v="2.55E+11"/>
    <s v=""/>
    <s v="2.55E+11"/>
    <n v="35.376562"/>
    <n v="-0.680002"/>
    <s v="Bomet"/>
    <s v="Konoin"/>
    <s v="Ndaraweta"/>
    <s v="Afya"/>
    <x v="0"/>
    <s v="John Bett"/>
    <s v="John Bett"/>
    <s v="727402779"/>
    <s v="Informal Business"/>
    <s v="MKD"/>
  </r>
  <r>
    <s v="VPA6"/>
    <s v="KE-NAN-2009-28730"/>
    <x v="1"/>
    <s v=""/>
    <s v="20th July,2020"/>
    <d v="2020-07-20T00:00:00"/>
    <s v="15th September,2020"/>
    <d v="2020-09-15T00:00:00"/>
    <s v="Sang Sally"/>
    <s v="Female"/>
    <s v="25237697"/>
    <s v="254722423889"/>
    <s v="2.55E+11"/>
    <s v=""/>
    <s v="2.55E+11"/>
    <n v="35.177306000000002"/>
    <n v="9.9570000000000006E-2"/>
    <s v="Nandi"/>
    <s v="Nandi Hills"/>
    <s v="Kaplelmet"/>
    <s v="Ketbarak"/>
    <x v="3"/>
    <s v="Kelvin Kimutai"/>
    <s v="Kelvin Kimutai"/>
    <s v="707251266"/>
    <s v="Informal Business"/>
    <s v="MKD"/>
  </r>
  <r>
    <s v="VPA6"/>
    <s v="KE-KIA-2009-28579"/>
    <x v="0"/>
    <s v="Under Verification"/>
    <s v="26th August,2020"/>
    <d v="2020-08-26T00:00:00"/>
    <s v="12th September,2020"/>
    <d v="2020-09-12T00:00:00"/>
    <s v="Nyambura Esther Kamau"/>
    <s v="Female"/>
    <s v="99999"/>
    <s v="713463011"/>
    <s v="2.55E+11"/>
    <s v=""/>
    <s v="2.55E+11"/>
    <n v="36.766202999999997"/>
    <n v="-1.0684149999999999"/>
    <s v="Kiambu"/>
    <s v="Githunguri"/>
    <s v="Githunguri"/>
    <s v="Thakwa"/>
    <x v="1"/>
    <s v="Fredrick Gatungu Kago"/>
    <s v=""/>
    <s v=""/>
    <s v="Informal Business"/>
    <s v="KENBIM"/>
  </r>
  <r>
    <s v="VPA6"/>
    <s v="KE-KIA-2009-28583"/>
    <x v="1"/>
    <s v=""/>
    <s v="4th September,2020"/>
    <d v="2020-09-04T00:00:00"/>
    <s v="15th September,2020"/>
    <d v="2020-09-15T00:00:00"/>
    <s v="Gatundu Mary Njeri"/>
    <s v="Female"/>
    <s v="479676"/>
    <s v="254722856244"/>
    <s v="2.55E+11"/>
    <s v=""/>
    <s v="2.55E+11"/>
    <n v="37.005417000000001"/>
    <n v="-1.1563209999999999"/>
    <s v="Kiambu"/>
    <s v="Ruiru"/>
    <s v="Kimbo"/>
    <s v="Kumura"/>
    <x v="2"/>
    <s v="John Ndua Tatu"/>
    <s v="Peter Munyeki"/>
    <s v="759257207"/>
    <s v="Informal Business"/>
    <s v="MKD"/>
  </r>
  <r>
    <s v="VPA6"/>
    <s v="KE-KIA-2005-28323"/>
    <x v="0"/>
    <s v="Non Compliant"/>
    <s v="31st March,2020"/>
    <d v="2020-03-31T00:00:00"/>
    <s v="20th May,2020"/>
    <d v="2020-05-20T00:00:00"/>
    <s v="Mungai Patrick Kinyanjui"/>
    <s v="Male"/>
    <s v="99999"/>
    <s v="7225880"/>
    <s v="2.55E+11"/>
    <s v=""/>
    <s v=""/>
    <n v="36.810077999999997"/>
    <n v="-1.1654549999999999"/>
    <s v="Kiambu"/>
    <s v="Kiambu"/>
    <s v="Kiambu"/>
    <s v="Kangoya"/>
    <x v="10"/>
    <s v="Nilelynk Innovators"/>
    <s v="Julius Odhiambo"/>
    <s v="723987066"/>
    <s v="Informal Business"/>
    <s v="MKD"/>
  </r>
  <r>
    <s v="VPA6"/>
    <s v="KE-KIA-2009-28364"/>
    <x v="1"/>
    <s v=""/>
    <s v="8th September,2020"/>
    <d v="2020-09-08T00:00:00"/>
    <s v="28th September,2020"/>
    <d v="2020-09-28T00:00:00"/>
    <s v="Mugachia Daniel Mbugua"/>
    <s v="Male"/>
    <s v="99999"/>
    <s v="254721664407"/>
    <s v="2.55E+11"/>
    <s v=""/>
    <s v="254721664407"/>
    <n v="36.727837000000001"/>
    <n v="-1.2137119999999999"/>
    <s v="Kiambu"/>
    <s v="Kabete"/>
    <s v="Gathiga"/>
    <s v="Ithanga"/>
    <x v="3"/>
    <s v="Nilelynk Innovators"/>
    <s v="Julius Odhiambo"/>
    <s v="723987066"/>
    <s v="Informal Business"/>
    <s v="MKD"/>
  </r>
  <r>
    <s v="VPA6"/>
    <s v="KE-KER-2009-26638"/>
    <x v="1"/>
    <s v=""/>
    <s v="24th August,2020"/>
    <d v="2020-08-24T00:00:00"/>
    <s v="26th September,2020"/>
    <d v="2020-09-26T00:00:00"/>
    <s v="Ngeno Daniel Kipkoech"/>
    <s v="Male"/>
    <s v="10991650"/>
    <s v="254720981167"/>
    <s v="2.55E+11"/>
    <s v=""/>
    <s v="2.55E+11"/>
    <n v="35.090797000000002"/>
    <n v="-0.61485999999999996"/>
    <s v="Kericho"/>
    <s v="Bureti"/>
    <s v="Kipwostuyet"/>
    <s v="Kapkoroisi"/>
    <x v="3"/>
    <s v="Philip Kurgat"/>
    <s v="Kurgat"/>
    <s v=""/>
    <s v="Informal Business"/>
    <s v="MKD"/>
  </r>
  <r>
    <s v="VPA6"/>
    <s v="KE-KER-2004-26640"/>
    <x v="1"/>
    <s v=""/>
    <s v="10th September,2018"/>
    <d v="2018-09-10T00:00:00"/>
    <s v="21st April,2020"/>
    <d v="2020-04-21T00:00:00"/>
    <s v="Muge Edna C"/>
    <s v="Female"/>
    <s v="27659333"/>
    <s v="254719270069"/>
    <s v="2.55E+11"/>
    <s v=""/>
    <s v=""/>
    <n v="35.387431999999997"/>
    <n v="-0.134857"/>
    <s v="Kericho"/>
    <s v="Kipkelion West"/>
    <s v="Kipteris"/>
    <s v="Kabngetuny"/>
    <x v="7"/>
    <s v="Josphat Langat"/>
    <s v="null"/>
    <s v=""/>
    <s v="Informal Business"/>
    <s v="MKD"/>
  </r>
  <r>
    <s v="VPA6"/>
    <s v="KE-KER-2001-26636"/>
    <x v="1"/>
    <s v=""/>
    <s v="20th September,2018"/>
    <d v="2018-09-20T00:00:00"/>
    <s v="24th January,2020"/>
    <d v="2020-01-24T00:00:00"/>
    <s v="Maritim Grace"/>
    <s v="Female"/>
    <s v="99999"/>
    <s v="254708320237"/>
    <s v="2.55E+11"/>
    <s v=""/>
    <s v=""/>
    <n v="35.393048"/>
    <n v="-0.112412"/>
    <s v="Kericho"/>
    <s v="Kipkelion West"/>
    <s v="Kipteris"/>
    <s v="Cheparus"/>
    <x v="3"/>
    <s v="Wesley Kipyegon"/>
    <s v="null"/>
    <s v=""/>
    <s v="Informal Business"/>
    <s v="MKD"/>
  </r>
  <r>
    <s v="VPA6"/>
    <s v="KE-KIA-2009-28582"/>
    <x v="1"/>
    <s v=""/>
    <s v="5th September,2020"/>
    <d v="2020-09-05T00:00:00"/>
    <s v="15th September,2020"/>
    <d v="2020-09-15T00:00:00"/>
    <s v="Kago Fredrick Gathuru"/>
    <s v="Male"/>
    <s v="7544766"/>
    <s v="254724969224"/>
    <s v="2.55E+11"/>
    <s v=""/>
    <s v="2.55E+11"/>
    <n v="36.796205"/>
    <n v="-1.0442450000000001"/>
    <s v="Kiambu"/>
    <s v="Githunguri"/>
    <s v="Githunguri"/>
    <s v="Kindiga"/>
    <x v="2"/>
    <s v="Fredrick Gatungu Kago"/>
    <s v="Edwine Joseph Majale Okinda"/>
    <s v="725335114"/>
    <s v="Informal Business"/>
    <s v="MKD"/>
  </r>
  <r>
    <s v="VPA6"/>
    <s v="KE-KIA-2008-28581"/>
    <x v="1"/>
    <s v=""/>
    <s v="3rd August,2020"/>
    <d v="2020-08-03T00:00:00"/>
    <s v="14th August,2020"/>
    <d v="2020-08-14T00:00:00"/>
    <s v="Thomas Karao Thuku"/>
    <s v="Male"/>
    <s v="99999"/>
    <s v="254722482213"/>
    <s v="2.55E+11"/>
    <s v=""/>
    <s v=""/>
    <n v="36.824720999999997"/>
    <n v="-1.065534"/>
    <s v="Kiambu"/>
    <s v="Githunguri"/>
    <s v="Githunguri"/>
    <s v="Nyakambugi"/>
    <x v="0"/>
    <s v="Fredrick Gatungu Kago"/>
    <s v=""/>
    <s v=""/>
    <s v="Informal Business"/>
    <s v="MKD"/>
  </r>
  <r>
    <s v="VPA6"/>
    <s v="KE-MAK-2008-28584"/>
    <x v="1"/>
    <s v=""/>
    <s v="14th July,2020"/>
    <d v="2020-07-14T00:00:00"/>
    <s v="5th August,2020"/>
    <d v="2020-08-05T00:00:00"/>
    <s v="Mbela Boniface Mutua"/>
    <s v="Male"/>
    <s v="5634457"/>
    <s v="254714809159"/>
    <s v="2.55E+11"/>
    <s v=""/>
    <s v=""/>
    <n v="37.735472000000001"/>
    <n v="-1.887175"/>
    <s v="Makueni"/>
    <s v="Makueni"/>
    <s v="Kathonzweni"/>
    <s v="Kaiyani"/>
    <x v="1"/>
    <s v="John Chege"/>
    <s v="John Chege"/>
    <s v="723321416"/>
    <s v="Informal Business"/>
    <s v="KENBIM"/>
  </r>
  <r>
    <s v="VPA6"/>
    <s v="KE-KER-2008-24943"/>
    <x v="1"/>
    <s v=""/>
    <s v="24th July,2019"/>
    <d v="2019-07-24T00:00:00"/>
    <s v="15th August,2020"/>
    <d v="2020-08-15T00:00:00"/>
    <s v="Sigilai Jane"/>
    <s v="Female"/>
    <s v="7626530"/>
    <s v="254725061008"/>
    <s v="725061008"/>
    <s v=""/>
    <s v=""/>
    <n v="35.404952999999999"/>
    <n v="-0.105253"/>
    <s v="Kericho"/>
    <s v="Kipkelion West"/>
    <s v="Kipteris"/>
    <s v="Ndubusat"/>
    <x v="7"/>
    <s v="Benjamin Cheruiyot"/>
    <s v=""/>
    <s v=""/>
    <s v="Informal Business"/>
    <s v="MKD"/>
  </r>
  <r>
    <s v="VPA6"/>
    <s v="KE-KER-2009-26637"/>
    <x v="1"/>
    <s v=""/>
    <s v="24th August,2018"/>
    <d v="2018-08-24T00:00:00"/>
    <s v="2nd September,2020"/>
    <d v="2020-09-02T00:00:00"/>
    <s v="Kosgei Rosemary Cherotich"/>
    <s v="Female"/>
    <s v="27995008"/>
    <s v="254727407995"/>
    <s v="727407995"/>
    <s v=""/>
    <s v=""/>
    <n v="35.385948999999997"/>
    <n v="-0.10900899999999999"/>
    <s v="Kericho"/>
    <s v="Kipkelion West"/>
    <s v="Kipteris"/>
    <s v="Korosyot"/>
    <x v="7"/>
    <s v="Benjamin Cheruiyot"/>
    <s v="null"/>
    <s v=""/>
    <s v="Informal Business"/>
    <s v="MKD"/>
  </r>
  <r>
    <s v="VPA6"/>
    <s v="KE-KER-2009-24945"/>
    <x v="1"/>
    <s v=""/>
    <s v="20th September,2018"/>
    <d v="2018-09-20T00:00:00"/>
    <s v="24th September,2020"/>
    <d v="2020-09-24T00:00:00"/>
    <s v="Mokwa Teresia Morangi"/>
    <s v="Female"/>
    <s v="4273114"/>
    <s v="254714919752"/>
    <s v="714919752"/>
    <s v=""/>
    <s v=""/>
    <n v="35.391399999999997"/>
    <n v="-0.110221"/>
    <s v="Kericho"/>
    <s v="Kipkelion West"/>
    <s v="Kipteris"/>
    <s v="Kaptuiya"/>
    <x v="7"/>
    <s v="Joyce Tonui"/>
    <s v="null"/>
    <s v=""/>
    <s v="Informal Business"/>
    <s v="MKD"/>
  </r>
  <r>
    <s v="VPA6"/>
    <s v="KE-KER-2009-26641"/>
    <x v="1"/>
    <s v=""/>
    <s v="24th June,2019"/>
    <d v="2019-06-24T00:00:00"/>
    <s v="24th September,2020"/>
    <d v="2020-09-24T00:00:00"/>
    <s v="Koech Irene"/>
    <s v="Female"/>
    <s v="21547307"/>
    <s v="254708319760"/>
    <s v="708319760"/>
    <s v=""/>
    <s v=""/>
    <n v="35.390656"/>
    <n v="-0.11296100000000001"/>
    <s v="Kericho"/>
    <s v="Kipkelion West"/>
    <s v="Kipteris"/>
    <s v="Kaptuiya"/>
    <x v="7"/>
    <s v="Wesley Kipyegon"/>
    <s v=""/>
    <s v=""/>
    <s v="Informal Business"/>
    <s v="MKD"/>
  </r>
  <r>
    <s v="VPA6"/>
    <s v="KE-KER-2009-26630"/>
    <x v="0"/>
    <s v="Non Compliant"/>
    <s v="5th December,2019"/>
    <d v="2019-12-05T00:00:00"/>
    <s v="5th September,2020"/>
    <d v="2020-09-05T00:00:00"/>
    <s v="Chepkwony John Kipkirui"/>
    <s v="Male"/>
    <s v="8021102"/>
    <s v="254720235351"/>
    <s v="720235351"/>
    <s v=""/>
    <s v="720856046"/>
    <n v="35.181378000000002"/>
    <n v="-0.26616200000000001"/>
    <s v="Kericho"/>
    <s v="Sigowet/Soin"/>
    <s v="Katui"/>
    <s v="Baregeiwet"/>
    <x v="5"/>
    <s v="Philip Kiget"/>
    <s v="Philip Kiget"/>
    <s v="721577518"/>
    <s v="Informal Business"/>
    <s v="MKD"/>
  </r>
  <r>
    <s v="VPA6"/>
    <s v="KE-UAS-2007-25895"/>
    <x v="1"/>
    <s v=""/>
    <s v="12th June,2020"/>
    <d v="2020-06-12T00:00:00"/>
    <s v="27th July,2020"/>
    <d v="2020-07-27T00:00:00"/>
    <s v="Kimos Paulina"/>
    <s v="Female"/>
    <s v="99999"/>
    <s v="254711167538"/>
    <s v="711167538"/>
    <s v=""/>
    <s v=""/>
    <n v="35.370750000000001"/>
    <n v="0.544628"/>
    <s v="Uasin Gishu"/>
    <s v="Moiben"/>
    <s v="Moiben"/>
    <s v="Kaptuktuk"/>
    <x v="2"/>
    <s v="Daniel Bartilol"/>
    <s v="Daniel Bartilol"/>
    <s v="724427455"/>
    <s v="Informal Business"/>
    <s v="KENBIM"/>
  </r>
  <r>
    <s v="VPA6"/>
    <s v="KE-UAS-2006-25193"/>
    <x v="1"/>
    <s v=""/>
    <s v="12th February,2020"/>
    <d v="2020-02-12T00:00:00"/>
    <s v="17th June,2020"/>
    <d v="2020-06-17T00:00:00"/>
    <s v="Keitany Moses"/>
    <s v="Male"/>
    <s v="99999"/>
    <s v="254722943195"/>
    <s v="722943195"/>
    <s v=""/>
    <s v=""/>
    <n v="35.423636999999999"/>
    <n v="0.53962299999999996"/>
    <s v="Uasin Gishu"/>
    <s v="Moiben"/>
    <s v="Moiben"/>
    <s v="Kapsosio"/>
    <x v="1"/>
    <s v="Daniel Bartilol"/>
    <s v="Daniel Bartilol"/>
    <s v="724427455"/>
    <s v="Informal Business"/>
    <s v="KENBIM"/>
  </r>
  <r>
    <s v="VPA6"/>
    <s v="KE-UAS-2008-28739"/>
    <x v="1"/>
    <s v=""/>
    <s v="16th June,2020"/>
    <d v="2020-06-16T00:00:00"/>
    <s v="13th August,2020"/>
    <d v="2020-08-13T00:00:00"/>
    <s v="Gladys Mutai"/>
    <s v="Female"/>
    <s v="99999"/>
    <s v="254719231718"/>
    <s v="719231718"/>
    <s v=""/>
    <s v=""/>
    <n v="35.427357000000001"/>
    <n v="0.434473"/>
    <s v="Uasin Gishu"/>
    <s v="Ainabkoi"/>
    <s v="Ainabkoi"/>
    <s v="Kongasis"/>
    <x v="1"/>
    <s v="Daniel Bartilol"/>
    <s v="Daniel Bartilol"/>
    <s v="724427455"/>
    <s v="Informal Business"/>
    <s v="KENBIM"/>
  </r>
  <r>
    <s v="VPA6"/>
    <s v="KE-UAS-2009-28727"/>
    <x v="1"/>
    <s v=""/>
    <s v="17th June,2020"/>
    <d v="2020-06-17T00:00:00"/>
    <s v="14th September,2020"/>
    <d v="2020-09-14T00:00:00"/>
    <s v="Monicah Kipsang"/>
    <s v="Female"/>
    <s v="99999"/>
    <s v="254725871515"/>
    <s v="725871515"/>
    <s v=""/>
    <s v=""/>
    <n v="35.427011999999998"/>
    <n v="0.44495499999999999"/>
    <s v="Uasin Gishu"/>
    <s v="Ainabkoi"/>
    <s v="Ainabkoi"/>
    <s v="Strawbag"/>
    <x v="1"/>
    <s v="Daniel Bartilol"/>
    <s v="Daniel Bartilol"/>
    <s v="724427455"/>
    <s v="Informal Business"/>
    <s v="KENBIM"/>
  </r>
  <r>
    <s v="VPA6"/>
    <s v="KE-UAS-2010-28738"/>
    <x v="1"/>
    <s v=""/>
    <s v="9th July,2020"/>
    <d v="2020-07-09T00:00:00"/>
    <s v="2nd October,2020"/>
    <d v="2020-10-02T00:00:00"/>
    <s v="Rono Consolata"/>
    <s v="Female"/>
    <s v="99999"/>
    <s v="254721933533"/>
    <s v="721933533"/>
    <s v=""/>
    <s v=""/>
    <n v="35.289107000000001"/>
    <n v="0.47879699999999997"/>
    <s v="Uasin Gishu"/>
    <s v="Kesses"/>
    <s v="Kesses"/>
    <s v="Annex-Blossom"/>
    <x v="1"/>
    <s v="Daniel Bartilol"/>
    <s v="Daniel Bartilol"/>
    <s v="724427455"/>
    <s v="Informal Business"/>
    <s v="KENBIM"/>
  </r>
  <r>
    <s v="VPA6"/>
    <s v="KE-UAS-2010-28519"/>
    <x v="1"/>
    <s v=""/>
    <s v="12th July,2020"/>
    <d v="2020-07-12T00:00:00"/>
    <s v="8th October,2020"/>
    <d v="2020-10-08T00:00:00"/>
    <s v="Priscah Mosol"/>
    <s v="Female"/>
    <s v="99999"/>
    <s v="254721558607"/>
    <s v="721558607"/>
    <s v=""/>
    <s v=""/>
    <n v="35.250627999999999"/>
    <n v="0.45921299999999998"/>
    <s v="Uasin Gishu"/>
    <s v="Kapseret"/>
    <s v="Kapseret"/>
    <s v="Judea Gate"/>
    <x v="1"/>
    <s v="Daniel Bartilol"/>
    <s v="Daniel Bartilol"/>
    <s v="724427455"/>
    <s v="Informal Business"/>
    <s v="KENBIM"/>
  </r>
  <r>
    <s v="VPA6"/>
    <s v="KE-MAK-2008-29078"/>
    <x v="1"/>
    <s v=""/>
    <s v="18th June,2020"/>
    <d v="2020-06-18T00:00:00"/>
    <s v="18th August,2020"/>
    <d v="2020-08-18T00:00:00"/>
    <s v="Munyoki Jane Ndinda"/>
    <s v="Female"/>
    <s v="3011245"/>
    <s v="254724950410"/>
    <s v="254724950410"/>
    <s v=""/>
    <s v=""/>
    <n v="37.718293000000003"/>
    <n v="-1.9369080000000001"/>
    <s v="Makueni"/>
    <s v="Makueni"/>
    <s v="Kathonzweni"/>
    <s v="Mwisa"/>
    <x v="2"/>
    <s v="John Chege Nyingi"/>
    <s v="null"/>
    <s v=""/>
    <s v="Informal Business"/>
    <s v="KENBIM"/>
  </r>
  <r>
    <s v="VPA6"/>
    <s v="KE-TAI-2010-25730"/>
    <x v="0"/>
    <s v="Non Compliant"/>
    <s v="5th October,2020"/>
    <d v="2020-10-05T00:00:00"/>
    <s v="13th October,2020"/>
    <d v="2020-10-13T00:00:00"/>
    <s v="Mghanga Prudence Eghwa"/>
    <s v="Female"/>
    <s v="3467886"/>
    <s v="723507999"/>
    <s v="723507599"/>
    <s v=""/>
    <s v=""/>
    <n v="38.362662"/>
    <n v="-3.420115"/>
    <s v="Taita/Taveta"/>
    <s v="Wundanyi"/>
    <s v="Wundanyi"/>
    <s v="Shate"/>
    <x v="7"/>
    <s v="Silvester M Mwadime"/>
    <s v="null"/>
    <s v=""/>
    <s v="Informal Business"/>
    <s v="KENBIM"/>
  </r>
  <r>
    <s v="VPA6"/>
    <s v="KE-KIA-2006-28542"/>
    <x v="1"/>
    <s v=""/>
    <s v="8th May,2020"/>
    <d v="2020-05-08T00:00:00"/>
    <s v="18th June,2020"/>
    <d v="2020-06-18T00:00:00"/>
    <s v="Njuguna Juliah Njeri"/>
    <s v="Female"/>
    <s v="20423300"/>
    <s v="254721321476"/>
    <s v="721321476"/>
    <s v=""/>
    <s v="722123133"/>
    <n v="36.808042"/>
    <n v="-1.011088"/>
    <s v="Kiambu"/>
    <s v="Githunguri"/>
    <s v="Komothai"/>
    <s v="Gathugu"/>
    <x v="1"/>
    <s v="Geoffrey K Gitau"/>
    <s v="Geoffrey Gitau"/>
    <s v="714881763"/>
    <s v="Informal Business"/>
    <s v="KENBIM"/>
  </r>
  <r>
    <s v="VPA6"/>
    <s v="KE-NYA-1911-25897"/>
    <x v="1"/>
    <s v=""/>
    <s v="17th February,2019"/>
    <d v="2019-02-17T00:00:00"/>
    <s v="17th November,2019"/>
    <d v="2019-11-17T00:00:00"/>
    <s v="Paul Magdaline Wanjeri"/>
    <s v="Female"/>
    <s v="481072"/>
    <s v="784500415"/>
    <s v="784500415"/>
    <s v=""/>
    <s v="723886609"/>
    <n v="36.526716999999998"/>
    <n v="-0.62933499999999998"/>
    <s v="Nyandarua"/>
    <s v="North Kinangop"/>
    <s v="Kinangop"/>
    <s v="Matundura"/>
    <x v="1"/>
    <s v="James Njoroge Wainaina"/>
    <s v="James Njoroge Wainaina"/>
    <s v="724760944"/>
    <s v="Informal Business"/>
    <s v="KENBIM"/>
  </r>
  <r>
    <s v="VPA6"/>
    <s v="KE-NYA-2008-25898"/>
    <x v="0"/>
    <s v="Under Verification"/>
    <s v="10th August,2020"/>
    <d v="2020-08-10T00:00:00"/>
    <s v="30th August,2020"/>
    <d v="2020-08-30T00:00:00"/>
    <s v="Mwangi Haruni Kariuki"/>
    <s v="Male"/>
    <s v="913276"/>
    <s v="254710784746"/>
    <s v="710784746"/>
    <s v=""/>
    <s v=""/>
    <n v="36.613106999999999"/>
    <n v="-0.62901499999999999"/>
    <s v="Nyandarua"/>
    <s v="North Kinangop"/>
    <s v="Kinangop"/>
    <s v="Gathaara"/>
    <x v="0"/>
    <s v="James Nyota"/>
    <s v="James Njoroge Wainaina"/>
    <s v="724760944"/>
    <s v="Informal Business"/>
    <s v="KENBIM"/>
  </r>
  <r>
    <s v="VPA6"/>
    <s v="KE-NYA-2007-25900"/>
    <x v="1"/>
    <s v=""/>
    <s v="13th May,2020"/>
    <d v="2020-05-13T00:00:00"/>
    <s v="2nd July,2020"/>
    <d v="2020-07-02T00:00:00"/>
    <s v="Njuguna Priscah Muthoni"/>
    <s v="Female"/>
    <s v="13845637"/>
    <s v="254720488044"/>
    <s v="720488044"/>
    <s v=""/>
    <s v=""/>
    <n v="36.524754999999999"/>
    <n v="-0.63306700000000005"/>
    <s v="Nyandarua"/>
    <s v="North Kinangop"/>
    <s v="Kinangop"/>
    <s v="Matundura"/>
    <x v="2"/>
    <s v="James Nyota"/>
    <s v="James Njoroge Wainaina"/>
    <s v="724760944"/>
    <s v="Informal Business"/>
    <s v="KENBIM"/>
  </r>
  <r>
    <s v="VPA6"/>
    <s v="KE-KIA-2008-28543"/>
    <x v="0"/>
    <s v="Non Compliant"/>
    <s v="3rd August,2020"/>
    <d v="2020-08-03T00:00:00"/>
    <s v="14th August,2020"/>
    <d v="2020-08-14T00:00:00"/>
    <s v="Njoroge David Wakagwe"/>
    <s v="Male"/>
    <s v="10087641"/>
    <s v="254721238270"/>
    <s v="721238270"/>
    <s v=""/>
    <s v="721791951"/>
    <n v="36.831837"/>
    <n v="-1.064697"/>
    <s v="Kiambu"/>
    <s v="Githunguri"/>
    <s v="Komothai"/>
    <s v="Kiambururu"/>
    <x v="1"/>
    <s v="Fexmy EcoFuels"/>
    <s v="Githinji"/>
    <s v=""/>
    <s v="Informal Business"/>
    <s v="KENBIM"/>
  </r>
  <r>
    <s v="VPA6"/>
    <s v="KE-KAJ-2010-28589"/>
    <x v="1"/>
    <s v=""/>
    <s v="25th September,2020"/>
    <d v="2020-09-25T00:00:00"/>
    <s v="1st October,2020"/>
    <d v="2020-10-01T00:00:00"/>
    <s v="Amuti Catherine"/>
    <s v="Female"/>
    <s v="99999"/>
    <s v="720926238"/>
    <s v="720926238"/>
    <s v=""/>
    <s v="723734611"/>
    <n v="36.763528999999998"/>
    <n v="-1.425241"/>
    <s v="Kajiado"/>
    <s v="Kajiado North"/>
    <s v="Ongata Rongai"/>
    <s v="Metro Rangau"/>
    <x v="2"/>
    <s v="Kensam Constructor"/>
    <s v="null"/>
    <s v=""/>
    <s v="Informal Business"/>
    <s v="MKD"/>
  </r>
  <r>
    <s v="VPA6"/>
    <s v="KE-KIA-2010-28532"/>
    <x v="1"/>
    <s v=""/>
    <s v="21st October,2020"/>
    <d v="2020-10-21T00:00:00"/>
    <s v="21st October,2020"/>
    <d v="2020-10-21T00:00:00"/>
    <s v="Ndungu John"/>
    <s v="Male"/>
    <s v="3055362"/>
    <s v="254707366892"/>
    <s v="707366892"/>
    <s v=""/>
    <s v=""/>
    <n v="36.918002999999999"/>
    <n v="-0.96231500000000003"/>
    <s v="Kiambu"/>
    <s v="Gatundu North"/>
    <s v="Kiamwangi"/>
    <s v="Nyamathumbi"/>
    <x v="3"/>
    <s v="Nixon Kariuki Gaichuru"/>
    <s v="Nixon Kariuki Gaichuru"/>
    <s v="712255629"/>
    <s v="Informal Business"/>
    <s v="KENBIM"/>
  </r>
  <r>
    <s v="VPA6"/>
    <s v="KE-UAS-2010-28521"/>
    <x v="1"/>
    <s v=""/>
    <s v="8th August,2020"/>
    <d v="2020-08-08T00:00:00"/>
    <s v="4th October,2020"/>
    <d v="2020-10-04T00:00:00"/>
    <s v="Dianah Kamar"/>
    <s v="Female"/>
    <s v="99999"/>
    <s v="254718123102"/>
    <s v="718123102"/>
    <s v=""/>
    <s v=""/>
    <n v="35.344921999999997"/>
    <n v="0.52320999999999995"/>
    <s v="Uasin Gishu"/>
    <s v="Ainabkoi"/>
    <s v="Ainabkoi"/>
    <s v="Ilula"/>
    <x v="0"/>
    <s v="Ambrose Koech"/>
    <s v="Ambrose Koech"/>
    <s v="723664529"/>
    <s v="Informal Business"/>
    <s v="KENBIM"/>
  </r>
  <r>
    <s v="VPA6"/>
    <s v="KE-KIA-2010-28544"/>
    <x v="0"/>
    <s v="Non Compliant"/>
    <s v="8th October,2020"/>
    <d v="2020-10-08T00:00:00"/>
    <s v="18th October,2020"/>
    <d v="2020-10-18T00:00:00"/>
    <s v="Kinyanjui Lucy"/>
    <s v="Female"/>
    <s v="99999"/>
    <s v="713214730"/>
    <s v="713214730"/>
    <s v=""/>
    <s v="733550462"/>
    <n v="36.812545"/>
    <n v="-1.0537030000000001"/>
    <s v="Kiambu"/>
    <s v="Githunguri"/>
    <s v="Githunguri"/>
    <s v="Riamute"/>
    <x v="0"/>
    <s v="Fredrick Gatungu Kago"/>
    <s v="Okinda"/>
    <s v="723741826"/>
    <s v="Informal Business"/>
    <s v="MKD"/>
  </r>
  <r>
    <s v="VPA6"/>
    <s v="KE-KIA-2010-28545"/>
    <x v="0"/>
    <s v="Under Verification"/>
    <s v="20th September,2020"/>
    <d v="2020-09-20T00:00:00"/>
    <s v="1st October,2020"/>
    <d v="2020-10-01T00:00:00"/>
    <s v="Waweru Lilian Wanjiru"/>
    <s v="Female"/>
    <s v="99999"/>
    <s v="798477882"/>
    <s v="798477882"/>
    <s v=""/>
    <s v=""/>
    <n v="36.823749999999997"/>
    <n v="-1.0659050000000001"/>
    <s v="Kiambu"/>
    <s v="Githunguri"/>
    <s v="Githunguri"/>
    <s v="Riamute"/>
    <x v="0"/>
    <s v="Fredrick Gatungu Kago"/>
    <s v="Okinda"/>
    <s v="723741826"/>
    <s v="Informal Business"/>
    <s v="MKD"/>
  </r>
  <r>
    <s v="VPA6"/>
    <s v="KE-KAJ-2010-28590"/>
    <x v="1"/>
    <s v=""/>
    <s v="1st October,2020"/>
    <d v="2020-10-01T00:00:00"/>
    <s v="14th October,2020"/>
    <d v="2020-10-14T00:00:00"/>
    <s v="Atieno Ruth"/>
    <s v="Female"/>
    <s v="99999"/>
    <s v="722746748"/>
    <s v="722746748"/>
    <s v=""/>
    <s v=""/>
    <n v="36.631748000000002"/>
    <n v="-1.343283"/>
    <s v="Kajiado"/>
    <s v="Kajiado North"/>
    <s v="Kibiko"/>
    <s v="Mbuni Close"/>
    <x v="1"/>
    <s v="Kensam Constructor"/>
    <s v=""/>
    <s v=""/>
    <s v="Informal Business"/>
    <s v="KENBIM"/>
  </r>
  <r>
    <s v="VPA6"/>
    <s v="KE-MER-2009-28458"/>
    <x v="1"/>
    <s v=""/>
    <s v="26th July,2020"/>
    <d v="2020-07-26T00:00:00"/>
    <s v="15th September,2020"/>
    <d v="2020-09-15T00:00:00"/>
    <s v="Kirimi Thuranira John"/>
    <s v="Male"/>
    <s v="13361309"/>
    <s v="254724529534"/>
    <s v="254724529534"/>
    <s v=""/>
    <s v="254729234730"/>
    <n v="37.580981999999999"/>
    <n v="-7.8683000000000003E-2"/>
    <s v="Meru"/>
    <s v="Imenti South"/>
    <s v="Chure"/>
    <s v="Ndagene"/>
    <x v="0"/>
    <s v="Erick Munene Gitonga"/>
    <s v="Phineas Mawira"/>
    <s v=""/>
    <s v="Informal Business"/>
    <s v="MKD"/>
  </r>
  <r>
    <s v="VPA6"/>
    <s v="KE-KAJ-2010-28602"/>
    <x v="1"/>
    <s v=""/>
    <s v="20th October,2020"/>
    <d v="2020-10-20T00:00:00"/>
    <s v="23rd October,2020"/>
    <d v="2020-10-23T00:00:00"/>
    <s v="Leperes Catherine"/>
    <s v="Female"/>
    <s v="28670010"/>
    <s v="254721633351"/>
    <s v="254721633351"/>
    <s v=""/>
    <s v="254785415440"/>
    <n v="36.748072999999998"/>
    <n v="-1.5080180000000001"/>
    <s v="Kajiado"/>
    <s v="Kajiado North"/>
    <s v="Isinya"/>
    <s v="Farmers"/>
    <x v="1"/>
    <s v="Joram Gathogo Mutahi"/>
    <s v="null"/>
    <s v=""/>
    <s v="Informal Business"/>
    <s v="KENBIM"/>
  </r>
  <r>
    <s v="VPA6"/>
    <s v="KE-MER-2010-28459"/>
    <x v="1"/>
    <s v=""/>
    <s v="20th September,2020"/>
    <d v="2020-09-20T00:00:00"/>
    <s v="14th October,2020"/>
    <d v="2020-10-14T00:00:00"/>
    <s v="Mwebia Nkanata Catherine"/>
    <s v="Female"/>
    <s v="09697620"/>
    <s v="254723146503"/>
    <s v="254723146503"/>
    <s v=""/>
    <s v="254721468187"/>
    <n v="37.597192999999997"/>
    <n v="-8.7726999999999999E-2"/>
    <s v="Meru"/>
    <s v="Imenti South"/>
    <s v="Chure"/>
    <s v="Kimachia"/>
    <x v="2"/>
    <s v="Erick Munene Gitonga"/>
    <s v="Phineas Mawira"/>
    <s v=""/>
    <s v="Informal Business"/>
    <s v="MKD"/>
  </r>
  <r>
    <s v="VPA6"/>
    <s v="KE-MER-2010-28460"/>
    <x v="0"/>
    <s v="Grievance"/>
    <s v="11th September,2020"/>
    <d v="2020-09-11T00:00:00"/>
    <s v="5th October,2020"/>
    <d v="2020-10-05T00:00:00"/>
    <s v="Mugambi Arimi Patrick"/>
    <s v="Male"/>
    <s v="2526512"/>
    <s v="254726683142"/>
    <s v="254726683142"/>
    <s v=""/>
    <s v="254729524302"/>
    <n v="37.574012000000003"/>
    <n v="-4.6278E-2"/>
    <s v="Meru"/>
    <s v="Imenti South"/>
    <s v="Kathera"/>
    <s v="Kongone"/>
    <x v="2"/>
    <s v="Erick Munene Gitonga"/>
    <s v="Phineas Mawira"/>
    <s v=""/>
    <s v="Informal Business"/>
    <s v="MKD"/>
  </r>
  <r>
    <s v="VPA6"/>
    <s v="KE-KER-2009-26642"/>
    <x v="1"/>
    <s v=""/>
    <s v="26th July,2020"/>
    <d v="2020-07-26T00:00:00"/>
    <s v="30th September,2020"/>
    <d v="2020-09-30T00:00:00"/>
    <s v="Serem Anthony"/>
    <s v="Male"/>
    <s v="8752590"/>
    <s v="254725230042"/>
    <s v="254725230042"/>
    <s v=""/>
    <s v=""/>
    <n v="35.274481000000002"/>
    <n v="-0.29238900000000001"/>
    <s v="Kericho"/>
    <s v="Ainamoi"/>
    <s v="Ainamoi"/>
    <s v="Ketpyese"/>
    <x v="2"/>
    <s v="Denis Kipkirui Tonui"/>
    <s v="null"/>
    <s v=""/>
    <s v="Informal Business"/>
    <s v="KENBIM"/>
  </r>
  <r>
    <s v="VPA6"/>
    <s v="KE-KIA-2004-28535"/>
    <x v="1"/>
    <s v=""/>
    <s v="3rd April,2020"/>
    <d v="2020-04-03T00:00:00"/>
    <s v="15th April,2020"/>
    <d v="2020-04-15T00:00:00"/>
    <s v="Kangethe Ann Wanjiku"/>
    <s v="Female"/>
    <s v="123456"/>
    <s v="254723748911"/>
    <s v="254723748911"/>
    <s v=""/>
    <s v="254715447684"/>
    <n v="36.666252"/>
    <n v="-1.1966600000000001"/>
    <s v="Kiambu"/>
    <s v="Kabete"/>
    <s v="Muguga"/>
    <s v="Gatuanafu"/>
    <x v="2"/>
    <s v="Timothy Kabue"/>
    <s v="Timothy kabue"/>
    <s v=""/>
    <s v="Informal Business"/>
    <s v="MKD"/>
  </r>
  <r>
    <s v="VPA6"/>
    <s v="KE-KIA-2009-28533"/>
    <x v="0"/>
    <s v="Non Compliant"/>
    <s v="9th September,2020"/>
    <d v="2020-09-09T00:00:00"/>
    <s v="17th September,2020"/>
    <d v="2020-09-17T00:00:00"/>
    <s v="Njuguna Mary Wambui"/>
    <s v="Female"/>
    <s v="2563324"/>
    <s v="254722524286"/>
    <s v="254711163349"/>
    <s v=""/>
    <s v="254722524286"/>
    <n v="36.652272000000004"/>
    <n v="-1.1609430000000001"/>
    <s v="Kiambu"/>
    <s v="Limuru"/>
    <s v="Limuru"/>
    <s v="Gatimu"/>
    <x v="1"/>
    <s v="Timothy Kabue"/>
    <s v="Timothy kabue"/>
    <s v=""/>
    <s v="Informal Business"/>
    <s v="MKD"/>
  </r>
  <r>
    <s v="VPA6"/>
    <s v="KE-MER-2010-28461"/>
    <x v="0"/>
    <s v="Grievance"/>
    <s v="1st October,2020"/>
    <d v="2020-10-01T00:00:00"/>
    <s v="19th October,2020"/>
    <d v="2020-10-19T00:00:00"/>
    <s v="Kaburu Ikiara Japhet"/>
    <s v="Male"/>
    <s v="7743460"/>
    <s v="254721278045"/>
    <s v="254721278045"/>
    <s v=""/>
    <s v="254728779493"/>
    <n v="37.623956999999997"/>
    <n v="-7.1209999999999996E-2"/>
    <s v="Meru"/>
    <s v="Imenti South"/>
    <s v="Mikumbune"/>
    <s v="Gatiguju"/>
    <x v="2"/>
    <s v="Erick Munene Gitonga"/>
    <s v="Phineas Mawira"/>
    <s v=""/>
    <s v="Informal Business"/>
    <s v="MKD"/>
  </r>
  <r>
    <s v="VPA6"/>
    <s v="KE-TAI-2010-27006"/>
    <x v="1"/>
    <s v=""/>
    <s v="24th September,2020"/>
    <d v="2020-09-24T00:00:00"/>
    <s v="28th October,2020"/>
    <d v="2020-10-28T00:00:00"/>
    <s v="Tole Vita Fabian"/>
    <s v="Male"/>
    <s v="263445"/>
    <s v="734342921"/>
    <s v="254734342921"/>
    <s v=""/>
    <s v=""/>
    <n v="38.314985"/>
    <n v="-3.3993169999999999"/>
    <s v="Taita/Taveta"/>
    <s v="Wundanyi"/>
    <s v="Mghange"/>
    <s v="Mata"/>
    <x v="2"/>
    <s v="Carly Mwandigha"/>
    <s v="null"/>
    <s v=""/>
    <s v="Informal Business"/>
    <s v="KENBIM"/>
  </r>
  <r>
    <s v="VPA6"/>
    <s v="KE-MER-2010-28462"/>
    <x v="1"/>
    <s v=""/>
    <s v="7th October,2020"/>
    <d v="2020-10-07T00:00:00"/>
    <s v="31st October,2020"/>
    <d v="2020-10-31T00:00:00"/>
    <s v="Kariuki Muthamia David"/>
    <s v="Male"/>
    <s v="23463186"/>
    <s v="254727429413"/>
    <s v="254727429413"/>
    <s v=""/>
    <s v="254743363013"/>
    <n v="37.601162000000002"/>
    <n v="-9.6028000000000002E-2"/>
    <s v="Meru"/>
    <s v="Imenti South"/>
    <s v="Chure"/>
    <s v="Memwe"/>
    <x v="2"/>
    <s v="Erick Munene Gitonga"/>
    <s v="Phineas Mawira"/>
    <s v=""/>
    <s v="Informal Business"/>
    <s v="MKD"/>
  </r>
  <r>
    <s v="VPA6"/>
    <s v="KE-KER-2011-26172"/>
    <x v="0"/>
    <s v="Non Compliant"/>
    <s v="5th October,2020"/>
    <d v="2020-10-05T00:00:00"/>
    <s v="1st November,2020"/>
    <d v="2020-11-01T00:00:00"/>
    <s v="Koech Richard"/>
    <s v="Male"/>
    <s v="13021510"/>
    <s v="254722727874"/>
    <s v="254722727874"/>
    <s v=""/>
    <s v=""/>
    <n v="35.139747999999997"/>
    <n v="-0.63624199999999997"/>
    <s v="Kericho"/>
    <s v="Bureti"/>
    <s v="Cheplanget"/>
    <s v="Cheplanget"/>
    <x v="0"/>
    <s v="Philip Kurgat"/>
    <s v="Philip Kurgat"/>
    <s v=""/>
    <s v="Informal Business"/>
    <s v="MKD"/>
  </r>
  <r>
    <s v="VPA6"/>
    <s v="KE-BOM-2011-26171"/>
    <x v="1"/>
    <s v=""/>
    <s v="20th September,2020"/>
    <d v="2020-09-20T00:00:00"/>
    <s v="1st November,2020"/>
    <d v="2020-11-01T00:00:00"/>
    <s v="Ngetich Stanley"/>
    <s v="Male"/>
    <s v="21794387"/>
    <s v="254728454074"/>
    <s v="254728454074"/>
    <s v=""/>
    <s v=""/>
    <n v="35.318009000000004"/>
    <n v="-0.78516300000000006"/>
    <s v="Bomet"/>
    <s v="Chepalungu"/>
    <s v="Kabisoge"/>
    <s v="Kapkwen"/>
    <x v="3"/>
    <s v="Philip Kurgat"/>
    <s v="Phillip Kurgat"/>
    <s v=""/>
    <s v="Informal Business"/>
    <s v="MKD"/>
  </r>
  <r>
    <s v="VPA6"/>
    <s v="KE-TAI-2002-27607"/>
    <x v="0"/>
    <s v="Under Verification"/>
    <s v="1st February,2020"/>
    <d v="2020-02-01T00:00:00"/>
    <s v="17th February,2020"/>
    <d v="2020-02-17T00:00:00"/>
    <s v="Maghanga Maghanga Mwandawiro"/>
    <s v="Male"/>
    <s v="14512513"/>
    <s v="254722973581"/>
    <s v="254722973581"/>
    <s v=""/>
    <s v="254722973581"/>
    <n v="38.365772"/>
    <n v="-3.4133770000000001"/>
    <s v="Taita/Taveta"/>
    <s v="Wundanyi"/>
    <s v="Wundanyi"/>
    <s v="Mlawa"/>
    <x v="0"/>
    <s v="Jotham kaluma"/>
    <s v="Jotham kaluma"/>
    <s v=""/>
    <s v="Informal Business"/>
    <s v="MKD"/>
  </r>
  <r>
    <s v="VPA6"/>
    <s v="KE-MAK-2011-27008"/>
    <x v="0"/>
    <s v="Under Verification"/>
    <s v="20th June,2020"/>
    <d v="2020-06-20T00:00:00"/>
    <s v="3rd November,2020"/>
    <d v="2020-11-03T00:00:00"/>
    <s v="Salmon Kivuva"/>
    <s v="Male"/>
    <s v="11052768"/>
    <s v="254716216765"/>
    <s v="254716216765"/>
    <s v=""/>
    <s v="254722854483"/>
    <n v="37.514243"/>
    <n v="-1.849918"/>
    <s v="Makueni"/>
    <s v="Makueni"/>
    <s v="Kalamba"/>
    <s v="Kiliani"/>
    <x v="1"/>
    <s v="Jotham kaluma"/>
    <s v="Jotham kaluma"/>
    <s v=""/>
    <s v="Informal Business"/>
    <s v="KENBIM"/>
  </r>
  <r>
    <s v="VPA6"/>
    <s v="KE-LAI-2011-27273"/>
    <x v="1"/>
    <s v=""/>
    <s v="3rd November,2020"/>
    <d v="2020-11-03T00:00:00"/>
    <s v="3rd November,2020"/>
    <d v="2020-11-03T00:00:00"/>
    <s v="Njoroge Beauty Wanjiru"/>
    <s v="Female"/>
    <s v="99999"/>
    <s v="254723511598"/>
    <s v="254723511598"/>
    <s v=""/>
    <s v="254729367524"/>
    <n v="36.938363000000003"/>
    <n v="-0.11097700000000001"/>
    <s v="Laikipia"/>
    <s v="Laikipia East"/>
    <s v="Tigithi"/>
    <s v="Male"/>
    <x v="2"/>
    <s v="Wambui Gituku"/>
    <s v="Francis nyaga"/>
    <s v=""/>
    <s v="Informal Business"/>
    <s v="MKD"/>
  </r>
  <r>
    <s v="VPA6"/>
    <s v="KE-LAI-2011-27262"/>
    <x v="1"/>
    <s v=""/>
    <s v="4th November,2020"/>
    <d v="2020-11-04T00:00:00"/>
    <s v="4th November,2020"/>
    <d v="2020-11-04T00:00:00"/>
    <s v="Ndirangu Charles Gitonga"/>
    <s v="Male"/>
    <s v="99999"/>
    <s v="254721678706"/>
    <s v="254721678706"/>
    <s v=""/>
    <s v="254728369636"/>
    <n v="36.953408000000003"/>
    <n v="-9.9832000000000004E-2"/>
    <s v="Laikipia"/>
    <s v="Laikipia East"/>
    <s v="Tigithi"/>
    <s v="Male"/>
    <x v="2"/>
    <s v="Wambui Gituku"/>
    <s v="Francis nyaga"/>
    <s v=""/>
    <s v="Informal Business"/>
    <s v="MKD"/>
  </r>
  <r>
    <s v="VPA6"/>
    <s v="KE-LAI-2011-27256"/>
    <x v="1"/>
    <s v=""/>
    <s v="4th November,2020"/>
    <d v="2020-11-04T00:00:00"/>
    <s v="4th November,2020"/>
    <d v="2020-11-04T00:00:00"/>
    <s v="Kamura Peter Kibara"/>
    <s v="Male"/>
    <s v="99999"/>
    <s v="726795797"/>
    <s v="254724163404"/>
    <s v=""/>
    <s v="254757567661"/>
    <n v="36.945197999999998"/>
    <n v="-9.4937999999999995E-2"/>
    <s v="Laikipia"/>
    <s v="Laikipia East"/>
    <s v="Tigithi"/>
    <s v="Male"/>
    <x v="2"/>
    <s v="Wambui Gituku"/>
    <s v="Francis nyaga"/>
    <s v=""/>
    <s v="Informal Business"/>
    <s v="MKD"/>
  </r>
  <r>
    <s v="VPA6"/>
    <s v="KE-LAI-2011-27263"/>
    <x v="1"/>
    <s v=""/>
    <s v="4th November,2020"/>
    <d v="2020-11-04T00:00:00"/>
    <s v="4th November,2020"/>
    <d v="2020-11-04T00:00:00"/>
    <s v="Minjire Daniel Mwatha"/>
    <s v="Male"/>
    <s v="99999"/>
    <s v="254720045154"/>
    <s v="254720045154"/>
    <s v=""/>
    <s v="254729832214"/>
    <n v="36.939579999999999"/>
    <n v="-5.5226999999999998E-2"/>
    <s v="Laikipia"/>
    <s v="Laikipia East"/>
    <s v="Tugithi"/>
    <s v="Weruini"/>
    <x v="3"/>
    <s v="Wambui Gituku"/>
    <s v="Francis nyaga"/>
    <s v=""/>
    <s v="Informal Business"/>
    <s v="MKD"/>
  </r>
  <r>
    <s v="VPA6"/>
    <s v="KE-LAI-2011-27264"/>
    <x v="1"/>
    <s v=""/>
    <s v="4th November,2020"/>
    <d v="2020-11-04T00:00:00"/>
    <s v="4th November,2020"/>
    <d v="2020-11-04T00:00:00"/>
    <s v="Waiganjo Ann Nyawira"/>
    <s v="Female"/>
    <s v="99999"/>
    <s v="254727432301"/>
    <s v="254727432301"/>
    <s v=""/>
    <s v=""/>
    <n v="36.944723000000003"/>
    <n v="-6.0420000000000001E-2"/>
    <s v="Laikipia"/>
    <s v="Laikipia East"/>
    <s v="Tigithi"/>
    <s v="Weruini"/>
    <x v="3"/>
    <s v="Wambui Gituku"/>
    <s v="null"/>
    <s v=""/>
    <s v="Informal Business"/>
    <s v="MKD"/>
  </r>
  <r>
    <s v="VPA6"/>
    <s v="KE-LAI-2011-27265"/>
    <x v="1"/>
    <s v=""/>
    <s v="4th November,2020"/>
    <d v="2020-11-04T00:00:00"/>
    <s v="4th November,2020"/>
    <d v="2020-11-04T00:00:00"/>
    <s v="Njoroge Margaret Wangui"/>
    <s v="Female"/>
    <s v="99999"/>
    <s v="254716883109"/>
    <s v="254716883109"/>
    <s v=""/>
    <s v=""/>
    <n v="36.947831999999998"/>
    <n v="-6.2926999999999997E-2"/>
    <s v="Laikipia"/>
    <s v="Laikipia East"/>
    <s v="Tigithi"/>
    <s v="Tigithi"/>
    <x v="3"/>
    <s v="Wambui Gituku"/>
    <s v="Joseph"/>
    <s v=""/>
    <s v="Informal Business"/>
    <s v="MKD"/>
  </r>
  <r>
    <s v="VPA6"/>
    <s v="KE-LAI-2011-27266"/>
    <x v="1"/>
    <s v=""/>
    <s v="4th November,2020"/>
    <d v="2020-11-04T00:00:00"/>
    <s v="4th November,2020"/>
    <d v="2020-11-04T00:00:00"/>
    <s v="Ngubia Mary Nyangare"/>
    <s v="Female"/>
    <s v="99999"/>
    <s v="254722684064"/>
    <s v="254722684064"/>
    <s v=""/>
    <s v="254722873136"/>
    <n v="36.952162000000001"/>
    <n v="-6.0796999999999997E-2"/>
    <s v="Laikipia"/>
    <s v="Laikipia East"/>
    <s v="Tigithi"/>
    <s v="Matanya"/>
    <x v="2"/>
    <s v="Wambui Gituku"/>
    <s v="Francis nyaga"/>
    <s v=""/>
    <s v="Informal Business"/>
    <s v="MKD"/>
  </r>
  <r>
    <s v="VPA6"/>
    <s v="KE-KIA-2010-28564"/>
    <x v="1"/>
    <s v=""/>
    <s v="11th October,2020"/>
    <d v="2020-10-11T00:00:00"/>
    <s v="27th October,2020"/>
    <d v="2020-10-27T00:00:00"/>
    <s v="Njambi John Kago"/>
    <s v="Male"/>
    <s v="99999"/>
    <s v="254726489588"/>
    <s v="254726489588"/>
    <s v=""/>
    <s v="254721518043"/>
    <n v="36.846409999999999"/>
    <n v="-1.0710649999999999"/>
    <s v="Kiambu"/>
    <s v="Githunguri"/>
    <s v="Ngewa"/>
    <s v="Riakahara"/>
    <x v="3"/>
    <s v="Green Action Network Ltd"/>
    <s v="null"/>
    <s v=""/>
    <s v="Informal Business"/>
    <s v="MKD"/>
  </r>
  <r>
    <s v="VPA6"/>
    <s v="KE-BOM-2009-26259"/>
    <x v="1"/>
    <s v=""/>
    <s v="26th September,2020"/>
    <d v="2020-09-26T00:00:00"/>
    <s v="26th September,2020"/>
    <d v="2020-09-26T00:00:00"/>
    <s v="Kerich Theophilus Kipsang"/>
    <s v="Male"/>
    <s v="23665027"/>
    <s v="720500777"/>
    <s v="254723500777"/>
    <s v=""/>
    <s v="254720828285"/>
    <n v="35.505747"/>
    <n v="-0.79887699999999995"/>
    <s v="Bomet"/>
    <s v="Bomet East"/>
    <s v="Tegat"/>
    <s v="Wasega"/>
    <x v="5"/>
    <s v="Philip kiget"/>
    <s v="Philip kiget"/>
    <s v=""/>
    <s v="Informal Business"/>
    <s v="MKD"/>
  </r>
  <r>
    <s v="VPA6"/>
    <s v="KE-KIA-2006-28565"/>
    <x v="1"/>
    <s v=""/>
    <s v="2nd June,2020"/>
    <d v="2020-06-02T00:00:00"/>
    <s v="15th June,2020"/>
    <d v="2020-06-15T00:00:00"/>
    <s v="Mwaura Margret Muthoni"/>
    <s v="Male"/>
    <s v="0439208"/>
    <s v="254722932265"/>
    <s v="254722932265"/>
    <s v=""/>
    <s v="254710529771"/>
    <n v="36.808998000000003"/>
    <n v="-0.94837700000000003"/>
    <s v="Kiambu"/>
    <s v="Gatundu South"/>
    <s v="Ndarugu"/>
    <s v="Gitwe"/>
    <x v="1"/>
    <s v="Joseph Muchirira Mugo"/>
    <s v="Joseph Muchirira Mugo"/>
    <s v=""/>
    <s v="Informal Business"/>
    <s v="KENBIM"/>
  </r>
  <r>
    <s v="VPA6"/>
    <s v="KE-KIA-2004-28559"/>
    <x v="1"/>
    <s v=""/>
    <s v="20th March,2020"/>
    <d v="2020-03-20T00:00:00"/>
    <s v="4th April,2020"/>
    <d v="2020-04-04T00:00:00"/>
    <s v="Wanjiru Esther"/>
    <s v="Female"/>
    <s v="11337566"/>
    <s v="254704717342"/>
    <s v="254704717342"/>
    <s v=""/>
    <s v="254727948998"/>
    <n v="36.902943"/>
    <n v="-0.97743400000000003"/>
    <s v="Kiambu"/>
    <s v="Gatundu South"/>
    <s v="Uturu"/>
    <s v="Gatei"/>
    <x v="2"/>
    <s v="Joseph Muchirira Mugo"/>
    <s v="null"/>
    <s v=""/>
    <s v="Informal Business"/>
    <s v="KENBIM"/>
  </r>
  <r>
    <s v="VPA6"/>
    <s v="KE-KIA-2008-28560"/>
    <x v="1"/>
    <s v=""/>
    <s v="21st July,2020"/>
    <d v="2020-07-21T00:00:00"/>
    <s v="8th August,2020"/>
    <d v="2020-08-08T00:00:00"/>
    <s v="Kihonge Gabriel Kihuria"/>
    <s v="Male"/>
    <s v="11165875"/>
    <s v="254723930146"/>
    <s v="254723930146"/>
    <s v=""/>
    <s v="254726859782"/>
    <n v="36.927129999999998"/>
    <n v="-1.0100210000000001"/>
    <s v="Kiambu"/>
    <s v="Gatundu South"/>
    <s v="Ituru"/>
    <s v="Kafothi"/>
    <x v="2"/>
    <s v="Joseph Muchirira Mugo"/>
    <s v="null"/>
    <s v=""/>
    <s v="Informal Business"/>
    <s v="KENBIM"/>
  </r>
  <r>
    <s v="VPA6"/>
    <s v="KE-KIA-2010-28561"/>
    <x v="1"/>
    <s v=""/>
    <s v="2nd October,2020"/>
    <d v="2020-10-02T00:00:00"/>
    <s v="26th October,2020"/>
    <d v="2020-10-26T00:00:00"/>
    <s v="Ndirangu Richard Kiarie"/>
    <s v="Male"/>
    <s v="1880217"/>
    <s v="254721814737"/>
    <s v="254721814737"/>
    <s v=""/>
    <s v="254721328050"/>
    <n v="37.111308999999999"/>
    <n v="-1.1777169999999999"/>
    <s v="Kiambu"/>
    <s v="Juja"/>
    <s v="Juja"/>
    <s v="Juja farm"/>
    <x v="2"/>
    <s v="Joseph Muchirira Mugo"/>
    <s v=""/>
    <s v=""/>
    <s v="Informal Business"/>
    <s v="KENBIM"/>
  </r>
  <r>
    <s v="VPA6"/>
    <s v="KE-KIA-2005-28563"/>
    <x v="1"/>
    <s v=""/>
    <s v="1st May,2020"/>
    <d v="2020-05-01T00:00:00"/>
    <s v="16th May,2020"/>
    <d v="2020-05-16T00:00:00"/>
    <s v="Wambui Mary Njeri"/>
    <s v="Female"/>
    <s v="29049524"/>
    <s v="254720081462"/>
    <s v="254720081462"/>
    <s v=""/>
    <s v="254726758688"/>
    <n v="36.813744"/>
    <n v="-1.1088070000000001"/>
    <s v="Kiambu"/>
    <s v="Githunguri"/>
    <s v="Ikinu"/>
    <s v="Thigira"/>
    <x v="1"/>
    <s v="Kensam Constructor"/>
    <s v="Kensam Constructor"/>
    <s v=""/>
    <s v="Informal Business"/>
    <s v="KENBIM"/>
  </r>
  <r>
    <s v="VPA6"/>
    <s v="KE-KIA-2010-28366"/>
    <x v="1"/>
    <s v=""/>
    <s v="20th September,2020"/>
    <d v="2020-09-20T00:00:00"/>
    <s v="8th October,2020"/>
    <d v="2020-10-08T00:00:00"/>
    <s v="Ngige Mary Njeri"/>
    <s v="Female"/>
    <s v="99999"/>
    <s v="254728000879"/>
    <s v="254728000879"/>
    <s v=""/>
    <s v="254726824719"/>
    <n v="36.785018000000001"/>
    <n v="-1.087691"/>
    <s v="Kiambu"/>
    <s v="Githunguri"/>
    <s v="Githunguri"/>
    <s v="Gathanje"/>
    <x v="1"/>
    <s v="Kensam Constructor"/>
    <s v="null"/>
    <s v=""/>
    <s v="Informal Business"/>
    <s v="KENBIM"/>
  </r>
  <r>
    <s v="VPA6"/>
    <s v="KE-KIA-2010-28549"/>
    <x v="1"/>
    <s v=""/>
    <s v="11th October,2020"/>
    <d v="2020-10-11T00:00:00"/>
    <s v="27th October,2020"/>
    <d v="2020-10-27T00:00:00"/>
    <s v="Muchuka Eunice Njeri"/>
    <s v="Female"/>
    <s v="99999"/>
    <s v="254732060652"/>
    <s v="254732060652"/>
    <s v=""/>
    <s v="254728052219"/>
    <n v="36.789271999999997"/>
    <n v="-1.0395030000000001"/>
    <s v="Kiambu"/>
    <s v="Lari"/>
    <s v="Kagwe"/>
    <s v="Mwenjera"/>
    <x v="1"/>
    <s v="Kensam Constructor"/>
    <s v="Kensam Constructor"/>
    <s v=""/>
    <s v="Informal Business"/>
    <s v="AKUT"/>
  </r>
  <r>
    <s v="VPA6"/>
    <s v="KE-KIA-2004-28550"/>
    <x v="1"/>
    <s v=""/>
    <s v="4th April,2020"/>
    <d v="2020-04-04T00:00:00"/>
    <s v="18th April,2020"/>
    <d v="2020-04-18T00:00:00"/>
    <s v="Mwangi Maria Wanjiru"/>
    <s v="Female"/>
    <s v="23382851"/>
    <s v="254720631064"/>
    <s v="254720631064"/>
    <s v=""/>
    <s v="254725578328"/>
    <n v="36.696046000000003"/>
    <n v="-0.99278500000000003"/>
    <s v="Kiambu"/>
    <s v="Lari"/>
    <s v="Kamahindu"/>
    <s v="Gatamaiyu"/>
    <x v="1"/>
    <s v="Kensam Constructor"/>
    <s v="Kensam Constructor"/>
    <s v=""/>
    <s v="Informal Business"/>
    <s v="AKUT"/>
  </r>
  <r>
    <s v="VPA6"/>
    <s v="KE-KIA-2011-28538"/>
    <x v="1"/>
    <s v=""/>
    <s v="6th November,2020"/>
    <d v="2020-11-06T00:00:00"/>
    <s v="16th November,2020"/>
    <d v="2020-11-16T00:00:00"/>
    <s v="Kahare Irura Dominic"/>
    <s v="Male"/>
    <s v="37338136"/>
    <s v="254725793215"/>
    <s v="254725793215"/>
    <s v=""/>
    <s v="254721287744"/>
    <n v="36.822895000000003"/>
    <n v="-0.90710500000000005"/>
    <s v="Kiambu"/>
    <s v="Gatundu North"/>
    <s v="Ndiko"/>
    <s v="Gatina"/>
    <x v="0"/>
    <s v="Nixon Kariuki Gaichuru"/>
    <s v="Nixon  kariuki"/>
    <s v=""/>
    <s v="Informal Business"/>
    <s v="KENBIM"/>
  </r>
  <r>
    <s v="VPA6"/>
    <s v="KE-LAI-2011-27267"/>
    <x v="1"/>
    <s v=""/>
    <s v="16th November,2020"/>
    <d v="2020-11-16T00:00:00"/>
    <s v="16th November,2020"/>
    <d v="2020-11-16T00:00:00"/>
    <s v="Macharia Johnson Maina"/>
    <s v="Male"/>
    <n v="99999"/>
    <s v="254726298586"/>
    <s v="254726298586"/>
    <s v=""/>
    <s v="254727532174"/>
    <n v="36.960881999999998"/>
    <n v="-2.5787999999999998E-2"/>
    <s v="Laikipia"/>
    <s v="Laikipia East"/>
    <s v="Matanya"/>
    <s v="Chuma"/>
    <x v="3"/>
    <s v="Wambui Gituku"/>
    <s v="null"/>
    <s v=""/>
    <s v="Informal Business"/>
    <s v="MKD"/>
  </r>
  <r>
    <s v="VPA6"/>
    <s v="KE-LAI-2011-27268"/>
    <x v="1"/>
    <s v=""/>
    <s v="16th November,2020"/>
    <d v="2020-11-16T00:00:00"/>
    <s v="16th November,2020"/>
    <d v="2020-11-16T00:00:00"/>
    <s v="Maina George Kimani"/>
    <s v="Male"/>
    <s v="99999"/>
    <s v="254720034543"/>
    <s v="254720034543"/>
    <s v=""/>
    <s v="254716539688"/>
    <n v="36.947992999999997"/>
    <n v="-1.6726999999999999E-2"/>
    <s v="Laikipia"/>
    <s v="Laikipia East"/>
    <s v="Matanya"/>
    <s v="Chuma"/>
    <x v="3"/>
    <s v="Wambui Gituku"/>
    <s v="null"/>
    <s v=""/>
    <s v="Informal Business"/>
    <s v="MKD"/>
  </r>
  <r>
    <s v="VPA6"/>
    <s v="KE-KER-2010-28414"/>
    <x v="0"/>
    <s v="Non Compliant"/>
    <s v="3rd July,2020"/>
    <d v="2020-07-03T00:00:00"/>
    <s v="14th October,2020"/>
    <d v="2020-10-14T00:00:00"/>
    <s v="Langat Walter"/>
    <s v="Male"/>
    <s v="13021191"/>
    <s v="254721444135"/>
    <s v="254721444135"/>
    <s v=""/>
    <s v="254723907033"/>
    <n v="35.153489999999998"/>
    <n v="-0.49135699999999999"/>
    <s v="Kericho"/>
    <s v="Bureti"/>
    <s v="Kabartekan"/>
    <s v="Chepisarwet"/>
    <x v="0"/>
    <s v="John bett"/>
    <s v="John bett"/>
    <s v=""/>
    <s v="Informal Business"/>
    <s v="MKD"/>
  </r>
  <r>
    <s v="VPA6"/>
    <s v="KE-KIR-2010-27202"/>
    <x v="1"/>
    <s v=""/>
    <s v="13th September,2020"/>
    <d v="2020-09-13T00:00:00"/>
    <s v="15th October,2020"/>
    <d v="2020-10-15T00:00:00"/>
    <s v="Thagana Alex Mugo"/>
    <s v="Male"/>
    <s v="99999"/>
    <s v="254722456553"/>
    <s v="254722456553"/>
    <s v=""/>
    <s v=""/>
    <n v="37.258358000000001"/>
    <n v="-0.55476300000000001"/>
    <s v="Kirinyaga"/>
    <s v="Kerugoya/Kutus"/>
    <s v="Kanyeki ini"/>
    <s v="Kirimunge"/>
    <x v="2"/>
    <s v="Eric Muthii Mugo"/>
    <s v="null"/>
    <s v=""/>
    <s v="Informal Business"/>
    <s v="KENBIM"/>
  </r>
  <r>
    <s v="VPA6"/>
    <s v="KE-TAI-2011-25197"/>
    <x v="1"/>
    <s v=""/>
    <s v="15th October,2020"/>
    <d v="2020-10-15T00:00:00"/>
    <s v="18th November,2020"/>
    <d v="2020-11-18T00:00:00"/>
    <s v="Mwaluma Granton Mombo"/>
    <s v="Male"/>
    <s v="0157200"/>
    <s v="254718512841"/>
    <s v="254718512841"/>
    <s v=""/>
    <s v=""/>
    <n v="38.354256999999997"/>
    <n v="-3.4131420000000001"/>
    <s v="Taita/Taveta"/>
    <s v="Wundanyi"/>
    <s v="Wundanyi"/>
    <s v="Wasinyi"/>
    <x v="2"/>
    <s v="Nicholas Mwaengo"/>
    <s v="null"/>
    <s v=""/>
    <s v="Informal Business"/>
    <s v="KENBIM"/>
  </r>
  <r>
    <s v="VPA6"/>
    <s v="KE-TAI-2011-25198"/>
    <x v="1"/>
    <s v=""/>
    <s v="18th October,2020"/>
    <d v="2020-10-18T00:00:00"/>
    <s v="18th November,2020"/>
    <d v="2020-11-18T00:00:00"/>
    <s v="Ndingila Abraham Mwakulomba"/>
    <s v="Male"/>
    <s v="096853"/>
    <s v="254725467785"/>
    <s v="254725467785"/>
    <s v=""/>
    <s v=""/>
    <n v="38.359448"/>
    <n v="-3.4121000000000001"/>
    <s v="Taita/Taveta"/>
    <s v="Wundanyi"/>
    <s v="Wundanyi"/>
    <s v="Talaya"/>
    <x v="2"/>
    <s v="Nicholas Mwaengo"/>
    <s v="null"/>
    <s v=""/>
    <s v="Informal Business"/>
    <s v="KENBIM"/>
  </r>
  <r>
    <s v="VPA6"/>
    <s v="KE-TAI-2011-25202"/>
    <x v="1"/>
    <s v=""/>
    <s v="18th October,2020"/>
    <d v="2020-10-18T00:00:00"/>
    <s v="18th November,2020"/>
    <d v="2020-11-18T00:00:00"/>
    <s v="Mwaita Lonice Daftone"/>
    <s v="Female"/>
    <s v="047224"/>
    <s v="254721705068"/>
    <s v="254721705068"/>
    <s v=""/>
    <s v=""/>
    <n v="38.358376999999997"/>
    <n v="-3.4097949999999999"/>
    <s v="Taita/Taveta"/>
    <s v="Wundanyi"/>
    <s v="Wundanyi"/>
    <s v="Talaya"/>
    <x v="2"/>
    <s v="Nicholas Mwaengo"/>
    <s v="null"/>
    <s v=""/>
    <s v="Informal Business"/>
    <s v="KENBIM"/>
  </r>
  <r>
    <s v="VPA6"/>
    <s v="KE-NAK-2008-26608"/>
    <x v="1"/>
    <s v=""/>
    <s v="12th July,2020"/>
    <d v="2020-07-12T00:00:00"/>
    <s v="8th August,2020"/>
    <d v="2020-08-08T00:00:00"/>
    <s v="Muthusi Nduku Rita"/>
    <s v="Female"/>
    <s v="99999"/>
    <s v="254711699144"/>
    <s v="254711699144"/>
    <s v=""/>
    <s v="254722323838"/>
    <n v="36.001421999999998"/>
    <n v="-0.63219000000000003"/>
    <s v="Nakuru"/>
    <s v="Njoro"/>
    <s v="Lami"/>
    <s v="Mwisho wa Lami"/>
    <x v="0"/>
    <s v="James Muchira Mwai"/>
    <s v="Paul Mwai"/>
    <s v=""/>
    <s v="Informal Business"/>
    <s v="KENBIM"/>
  </r>
  <r>
    <s v="VPA6"/>
    <s v="KE-NAN-2011-28740"/>
    <x v="1"/>
    <s v=""/>
    <s v="17th October,2020"/>
    <d v="2020-10-17T00:00:00"/>
    <s v="7th November,2020"/>
    <d v="2020-11-07T00:00:00"/>
    <s v="Kurgat Rebecca"/>
    <s v="Female"/>
    <s v="10030290"/>
    <s v="254720289391"/>
    <s v="254720289391"/>
    <s v=""/>
    <s v=""/>
    <n v="35.151572999999999"/>
    <n v="0.29217599999999999"/>
    <s v="Nandi"/>
    <s v="Mosop"/>
    <s v="Kosirai"/>
    <s v="Kipsimo"/>
    <x v="2"/>
    <s v="Kelvin Kimutai"/>
    <s v="Isaac sang"/>
    <s v=""/>
    <s v="Informal Business"/>
    <s v="MKD"/>
  </r>
  <r>
    <s v="VPA6"/>
    <s v="KE-TAI-2011-25200"/>
    <x v="0"/>
    <s v="Non Compliant"/>
    <s v="8th October,2020"/>
    <d v="2020-10-08T00:00:00"/>
    <s v="18th November,2020"/>
    <d v="2020-11-18T00:00:00"/>
    <s v="Mkongo Franklyn Mriwe"/>
    <s v="Male"/>
    <s v="12549370"/>
    <s v="717992678"/>
    <s v="254717992678"/>
    <s v=""/>
    <s v="254752475666"/>
    <n v="38.349662000000002"/>
    <n v="-3.4515069999999999"/>
    <s v="Taita/Taveta"/>
    <s v="Mwatate"/>
    <s v="Chawia"/>
    <s v="Mtango"/>
    <x v="2"/>
    <s v="Nicholas Mwaengo"/>
    <s v=""/>
    <s v=""/>
    <s v="Informal Business"/>
    <s v="KENBIM"/>
  </r>
  <r>
    <s v="VPA6"/>
    <s v="KE-TAI-2011-25201"/>
    <x v="1"/>
    <s v=""/>
    <s v="12th September,2020"/>
    <d v="2020-09-12T00:00:00"/>
    <s v="18th November,2020"/>
    <d v="2020-11-18T00:00:00"/>
    <s v="Msema Ephraim Julius"/>
    <s v="Male"/>
    <s v="4654857"/>
    <s v="254724063223"/>
    <s v="254724063223"/>
    <s v=""/>
    <s v=""/>
    <n v="38.406438000000001"/>
    <n v="-3.4712399999999999"/>
    <s v="Taita/Taveta"/>
    <s v="Mwatate"/>
    <s v="Mwatate"/>
    <s v="Msisinenyi"/>
    <x v="2"/>
    <s v="Silvester M Mwadime"/>
    <s v="Silvester M Mwadime"/>
    <s v=""/>
    <s v="Informal Business"/>
    <s v="KENBIM"/>
  </r>
  <r>
    <s v="VPA6"/>
    <s v="KE-NAN-2006-28522"/>
    <x v="1"/>
    <s v=""/>
    <s v="10th May,2020"/>
    <d v="2020-05-10T00:00:00"/>
    <s v="8th June,2020"/>
    <d v="2020-06-08T00:00:00"/>
    <s v="Magut Joseph"/>
    <s v="Male"/>
    <s v="5603320"/>
    <s v="728354864"/>
    <s v="254728354864"/>
    <s v=""/>
    <s v=""/>
    <n v="35.232095999999999"/>
    <n v="0.21293300000000001"/>
    <s v="Nandi"/>
    <s v="Nandi Central"/>
    <s v="Kilibwoni"/>
    <s v="Cheplelachbei"/>
    <x v="1"/>
    <s v="Daniel Bartilol"/>
    <s v=""/>
    <s v=""/>
    <s v="Informal Business"/>
    <s v="KENBIM"/>
  </r>
  <r>
    <s v="VPA6"/>
    <s v="KE-KER-2005-26646"/>
    <x v="1"/>
    <s v=""/>
    <s v="22nd October,2018"/>
    <d v="2018-10-22T00:00:00"/>
    <s v="30th May,2020"/>
    <d v="2020-05-30T00:00:00"/>
    <s v="Langat Sarah C"/>
    <s v="Female"/>
    <s v="13306058"/>
    <s v="254712269034"/>
    <s v="254712269034"/>
    <s v=""/>
    <s v=""/>
    <n v="35.391075000000001"/>
    <n v="-0.113858"/>
    <s v="Kericho"/>
    <s v="Kipkelion West"/>
    <s v="Kipteris"/>
    <s v="Kaptuiya"/>
    <x v="7"/>
    <s v="Joyce Tonui"/>
    <s v="Joyce"/>
    <s v=""/>
    <s v="Informal Business"/>
    <s v="MKD"/>
  </r>
  <r>
    <s v="VPA6"/>
    <s v="KE-KIS-2008-25890"/>
    <x v="1"/>
    <s v=""/>
    <s v="1st July,2020"/>
    <d v="2020-07-01T00:00:00"/>
    <s v="1st August,2020"/>
    <d v="2020-08-01T00:00:00"/>
    <s v="Paul Isaboke Momensu"/>
    <s v="Male"/>
    <s v="22233592"/>
    <s v="254723868528"/>
    <s v="254723868528"/>
    <s v=""/>
    <s v="254755550110"/>
    <n v="34.787931999999998"/>
    <n v="-0.66122800000000004"/>
    <s v="Kisii"/>
    <s v="Kisii Central"/>
    <s v="Township"/>
    <s v="Kianyavinge"/>
    <x v="2"/>
    <s v="George Otwori"/>
    <s v="George Otwori"/>
    <s v=""/>
    <s v="Informal Business"/>
    <s v="MKD"/>
  </r>
  <r>
    <s v="VPA6"/>
    <s v="KE-KER-2011-27961"/>
    <x v="1"/>
    <s v=""/>
    <s v="21st August,2019"/>
    <d v="2019-08-21T00:00:00"/>
    <s v="9th November,2020"/>
    <d v="2020-11-09T00:00:00"/>
    <s v="Soy Sarah"/>
    <s v="Female"/>
    <s v="99999"/>
    <s v="254706808273"/>
    <s v="254706808273"/>
    <s v=""/>
    <s v=""/>
    <n v="35.399054"/>
    <n v="-0.102441"/>
    <s v="Kericho"/>
    <s v="Kipkelion West"/>
    <s v="Kipteris"/>
    <s v="Ndubusat"/>
    <x v="7"/>
    <s v="Benjamin Birgen"/>
    <s v=""/>
    <s v=""/>
    <s v="Informal Business"/>
    <s v="MKD"/>
  </r>
  <r>
    <s v="VPA6"/>
    <s v="KE-KER-2005-26648"/>
    <x v="1"/>
    <s v=""/>
    <s v="17th July,2019"/>
    <d v="2019-07-17T00:00:00"/>
    <s v="13th May,2020"/>
    <d v="2020-05-13T00:00:00"/>
    <s v="Ruttoh Zeddy"/>
    <s v="Female"/>
    <s v="12750775"/>
    <s v="254729265605"/>
    <s v="254729265605"/>
    <s v=""/>
    <s v=""/>
    <n v="35.398499999999999"/>
    <n v="-0.11046499999999999"/>
    <s v="Kericho"/>
    <s v="Kipkelion West"/>
    <s v="Kipteris"/>
    <s v="Ndubusat"/>
    <x v="7"/>
    <s v="Aron Cheruiyot"/>
    <s v=""/>
    <s v=""/>
    <s v="Informal Business"/>
    <s v="MKD"/>
  </r>
  <r>
    <s v="VPA6"/>
    <s v="KE-KER-2004-26647"/>
    <x v="1"/>
    <s v=""/>
    <s v="19th August,2019"/>
    <d v="2019-08-19T00:00:00"/>
    <s v="12th April,2020"/>
    <d v="2020-04-12T00:00:00"/>
    <s v="Tonui Christine"/>
    <s v="Female"/>
    <s v="7626477"/>
    <s v="254720000363"/>
    <s v="254720000363"/>
    <s v=""/>
    <s v=""/>
    <n v="35.394514000000001"/>
    <n v="-0.116993"/>
    <s v="Kericho"/>
    <s v="Kipkelion West"/>
    <s v="Kipteris"/>
    <s v="Chebarus"/>
    <x v="7"/>
    <s v="Robert Birgen"/>
    <s v="Robert birgen"/>
    <s v=""/>
    <s v="Informal Business"/>
    <s v="MKD"/>
  </r>
  <r>
    <s v="VPA6"/>
    <s v="KE-KER-2006-26643"/>
    <x v="1"/>
    <s v=""/>
    <s v="15th February,2019"/>
    <d v="2019-02-15T00:00:00"/>
    <s v="24th June,2020"/>
    <d v="2020-06-24T00:00:00"/>
    <s v="Purity Chebet"/>
    <s v="Female"/>
    <s v="99999"/>
    <s v="254702601697"/>
    <s v="254702601697"/>
    <s v=""/>
    <s v=""/>
    <n v="35.393571000000001"/>
    <n v="-0.11511200000000001"/>
    <s v="Kericho"/>
    <s v="Kipkelion West"/>
    <s v="Kipteris"/>
    <s v="Chebarus"/>
    <x v="7"/>
    <s v="Wesley Kipyegon"/>
    <s v="Wesley Kipyegon"/>
    <s v=""/>
    <s v="Informal Business"/>
    <s v="MKD"/>
  </r>
  <r>
    <s v="VPA6"/>
    <s v="KE-KER-2009-26645"/>
    <x v="1"/>
    <s v=""/>
    <s v="20th July,2019"/>
    <d v="2019-07-20T00:00:00"/>
    <s v="30th September,2020"/>
    <d v="2020-09-30T00:00:00"/>
    <s v="Chelangat Nancy"/>
    <s v="Female"/>
    <s v="99999"/>
    <s v="254724162020"/>
    <s v="254724162020"/>
    <s v=""/>
    <s v=""/>
    <n v="35.389263"/>
    <n v="-0.112429"/>
    <s v="Kericho"/>
    <s v="Kipkelion West"/>
    <s v="Kipteris"/>
    <s v="Kaptuiya"/>
    <x v="7"/>
    <s v="Benjamin Cheruiyot"/>
    <s v="Benjamin"/>
    <s v=""/>
    <s v="Informal Business"/>
    <s v="MKD"/>
  </r>
  <r>
    <s v="VPA6"/>
    <s v="KE-KER-2010-26644"/>
    <x v="1"/>
    <s v=""/>
    <s v="21st September,2019"/>
    <d v="2019-09-21T00:00:00"/>
    <s v="10th October,2020"/>
    <d v="2020-10-10T00:00:00"/>
    <s v="Rogony Rusi"/>
    <s v="Female"/>
    <s v="7626393"/>
    <s v="254727452304"/>
    <s v="254727452304"/>
    <s v=""/>
    <s v=""/>
    <n v="35.39443"/>
    <n v="-0.105003"/>
    <s v="Kericho"/>
    <s v="Kipkelion West"/>
    <s v="Kipteris"/>
    <s v="Kaptuiya"/>
    <x v="7"/>
    <s v="Wesley Kipyegon"/>
    <s v="Wesley Kipyegon"/>
    <s v=""/>
    <s v="Informal Business"/>
    <s v="MKD"/>
  </r>
  <r>
    <s v="VPA6"/>
    <s v="KE-KER-2011-27960"/>
    <x v="1"/>
    <s v=""/>
    <s v="22nd April,2019"/>
    <d v="2019-04-22T00:00:00"/>
    <s v="11th November,2020"/>
    <d v="2020-11-11T00:00:00"/>
    <s v="Tonui Sarah"/>
    <s v="Female"/>
    <s v="12750796"/>
    <s v="707368617"/>
    <s v="254707368617"/>
    <s v=""/>
    <s v=""/>
    <n v="35.399132000000002"/>
    <n v="-0.109386"/>
    <s v="Kericho"/>
    <s v="Kipkelion West"/>
    <s v="Kipteris"/>
    <s v="Ndubusat"/>
    <x v="7"/>
    <s v="Benjamin Cheruiyot"/>
    <s v="null"/>
    <s v=""/>
    <s v="Informal Business"/>
    <s v="MKD"/>
  </r>
  <r>
    <s v="VPA6"/>
    <s v="KE-KER-2001-27963"/>
    <x v="1"/>
    <s v=""/>
    <s v="23rd November,2018"/>
    <d v="2018-11-23T00:00:00"/>
    <s v="30th January,2020"/>
    <d v="2020-01-30T00:00:00"/>
    <s v="Kormon Esther C"/>
    <s v="Female"/>
    <s v="7627194"/>
    <s v="254720601174"/>
    <s v="254720601174"/>
    <s v=""/>
    <s v=""/>
    <n v="35.389372000000002"/>
    <n v="-0.165913"/>
    <s v="Kericho"/>
    <s v="Kipkelion West"/>
    <s v="Kipteris"/>
    <s v="Chepkitar"/>
    <x v="7"/>
    <s v="Wesley Kipyegon"/>
    <s v="null"/>
    <s v=""/>
    <s v="Informal Business"/>
    <s v="MKD"/>
  </r>
  <r>
    <s v="VPA6"/>
    <s v="KE-KER-2010-27959"/>
    <x v="1"/>
    <s v=""/>
    <s v="14th October,2019"/>
    <d v="2019-10-14T00:00:00"/>
    <s v="10th October,2020"/>
    <d v="2020-10-10T00:00:00"/>
    <s v="Chesang Naomi"/>
    <s v="Female"/>
    <s v="24662699"/>
    <s v="254706115845"/>
    <s v="254706115845"/>
    <s v=""/>
    <s v=""/>
    <n v="35.387461999999999"/>
    <n v="-0.14254600000000001"/>
    <s v="Kericho"/>
    <s v="Kipkelion West"/>
    <s v="Kipteris"/>
    <s v="Kabngetuny"/>
    <x v="7"/>
    <s v="Benjamin Cheruiyot"/>
    <s v="Benjamin"/>
    <s v=""/>
    <s v="Informal Business"/>
    <s v="MKD"/>
  </r>
  <r>
    <s v="VPA6"/>
    <s v="KE-KER-2008-27962"/>
    <x v="1"/>
    <s v=""/>
    <s v="23rd May,2019"/>
    <d v="2019-05-23T00:00:00"/>
    <s v="30th August,2020"/>
    <d v="2020-08-30T00:00:00"/>
    <s v="Beatrice Seroney"/>
    <s v="Female"/>
    <s v="25467642"/>
    <s v="254726545302"/>
    <s v="254726545302"/>
    <s v=""/>
    <s v=""/>
    <n v="35.389344999999999"/>
    <n v="-0.16531100000000001"/>
    <s v="Kericho"/>
    <s v="Kipkelion West"/>
    <s v="Kipteris"/>
    <s v="Chepkitar"/>
    <x v="7"/>
    <s v="Wesley Kipyegon"/>
    <s v=""/>
    <s v=""/>
    <s v="Informal Business"/>
    <s v="MKD"/>
  </r>
  <r>
    <s v="VPA6"/>
    <s v="KE-KER-2003-27958"/>
    <x v="1"/>
    <s v=""/>
    <s v="22nd October,2019"/>
    <d v="2019-10-22T00:00:00"/>
    <s v="6th March,2020"/>
    <d v="2020-03-06T00:00:00"/>
    <s v="Ruttoh Pauline Cherotich"/>
    <s v="Female"/>
    <s v="13011012"/>
    <s v="254724881978"/>
    <s v="254724881978"/>
    <s v=""/>
    <s v="254723354899"/>
    <n v="35.389212999999998"/>
    <n v="-0.17413200000000001"/>
    <s v="Kericho"/>
    <s v="Kipkelion West"/>
    <s v="Kipteris"/>
    <s v="Chepkitar"/>
    <x v="7"/>
    <s v="Geoffrey Ngeno"/>
    <s v=""/>
    <s v=""/>
    <s v="Informal Business"/>
    <s v="MKD"/>
  </r>
  <r>
    <s v="VPA6"/>
    <s v="KE-KER-2005-27952"/>
    <x v="1"/>
    <s v=""/>
    <s v="24th December,2018"/>
    <d v="2018-12-24T00:00:00"/>
    <s v="8th May,2020"/>
    <d v="2020-05-08T00:00:00"/>
    <s v="Caron Cherotich"/>
    <s v="Female"/>
    <s v="21498675"/>
    <s v="254718831974"/>
    <s v="254718831974"/>
    <s v=""/>
    <s v=""/>
    <n v="35.391781999999999"/>
    <n v="-0.149476"/>
    <s v="Kericho"/>
    <s v="Kipkelion West"/>
    <s v="Kipteris"/>
    <s v="Songonyet"/>
    <x v="7"/>
    <s v="Benjamin Birgen"/>
    <s v=""/>
    <s v=""/>
    <s v="Informal Business"/>
    <s v="MKD"/>
  </r>
  <r>
    <s v="VPA6"/>
    <s v="KE-KER-2008-27953"/>
    <x v="1"/>
    <s v=""/>
    <s v="22nd September,2019"/>
    <d v="2019-09-22T00:00:00"/>
    <s v="12th August,2020"/>
    <d v="2020-08-12T00:00:00"/>
    <s v="Rutto Cherono"/>
    <s v="Female"/>
    <s v="32927767"/>
    <s v="254715812609"/>
    <s v="254715812609"/>
    <s v=""/>
    <s v=""/>
    <n v="35.374079999999999"/>
    <n v="-0.12882099999999999"/>
    <s v="Kericho"/>
    <s v="Kipkelion West"/>
    <s v="Kipteris"/>
    <s v="Magire"/>
    <x v="7"/>
    <s v="Josphat Langat"/>
    <s v="Josphat Langat"/>
    <s v=""/>
    <s v="Informal Business"/>
    <s v="MKD"/>
  </r>
  <r>
    <s v="VPA6"/>
    <s v="KE-KER-2006-27954"/>
    <x v="1"/>
    <s v=""/>
    <s v="22nd September,2019"/>
    <d v="2019-09-22T00:00:00"/>
    <s v="3rd June,2020"/>
    <d v="2020-06-03T00:00:00"/>
    <s v="Keter Jackline"/>
    <s v="Female"/>
    <s v="31510193"/>
    <s v="254715213249"/>
    <s v="254715213249"/>
    <s v=""/>
    <s v=""/>
    <n v="35.376944000000002"/>
    <n v="-0.14025499999999999"/>
    <s v="Kericho"/>
    <s v="Kipkelion West"/>
    <s v="Kipteris"/>
    <s v="Magire"/>
    <x v="7"/>
    <s v="Josphat Langat"/>
    <s v=""/>
    <s v=""/>
    <s v="Informal Business"/>
    <s v="MKD"/>
  </r>
  <r>
    <s v="VPA6"/>
    <s v="KE-KER-2001-27955"/>
    <x v="1"/>
    <s v=""/>
    <s v="23rd April,2019"/>
    <d v="2019-04-23T00:00:00"/>
    <s v="24th January,2020"/>
    <d v="2020-01-24T00:00:00"/>
    <s v="Mibei Stella C"/>
    <s v="Female"/>
    <s v="26855280"/>
    <s v="254713220631"/>
    <s v="254713220631"/>
    <s v=""/>
    <s v=""/>
    <n v="35.381087999999998"/>
    <n v="-0.14371600000000001"/>
    <s v="Kericho"/>
    <s v="Kipkelion West"/>
    <s v="Kipteris"/>
    <s v="Kolonget"/>
    <x v="7"/>
    <s v="Benard Kirui"/>
    <s v="null"/>
    <s v=""/>
    <s v="Informal Business"/>
    <s v="MKD"/>
  </r>
  <r>
    <s v="VPA6"/>
    <s v="KE-KER-2011-27951"/>
    <x v="1"/>
    <s v=""/>
    <s v="10th February,2019"/>
    <d v="2019-02-10T00:00:00"/>
    <s v="15th November,2020"/>
    <d v="2020-11-15T00:00:00"/>
    <s v="Kurgat Lydia"/>
    <s v="Female"/>
    <s v="30395130"/>
    <s v="254717611152"/>
    <s v="254717611152"/>
    <s v=""/>
    <s v=""/>
    <n v="35.380817"/>
    <n v="-0.14718000000000001"/>
    <s v="Kericho"/>
    <s v="Kipkelion West"/>
    <s v="Kipteris"/>
    <s v="Kolonget"/>
    <x v="7"/>
    <s v="Benard Kirui"/>
    <s v="Benard Kirui"/>
    <s v=""/>
    <s v="Informal Business"/>
    <s v="MKD"/>
  </r>
  <r>
    <s v="VPA6"/>
    <s v="KE-KER-2001-27957"/>
    <x v="1"/>
    <s v=""/>
    <s v="23rd March,2019"/>
    <d v="2019-03-23T00:00:00"/>
    <s v="3rd January,2020"/>
    <d v="2020-01-03T00:00:00"/>
    <s v="Too Jackline"/>
    <s v="Female"/>
    <s v="28931333"/>
    <s v="254705939516"/>
    <s v="254705939516"/>
    <s v=""/>
    <s v=""/>
    <n v="35.381045"/>
    <n v="-0.146116"/>
    <s v="Kericho"/>
    <s v="Kipkelion West"/>
    <s v="Kipteris"/>
    <s v="Kolonget"/>
    <x v="7"/>
    <s v="Wesley Kipyegon"/>
    <s v="null"/>
    <s v=""/>
    <s v="Informal Business"/>
    <s v="MKD"/>
  </r>
  <r>
    <s v="VPA6"/>
    <s v="KE-KER-2007-27956"/>
    <x v="0"/>
    <s v="Under Verification"/>
    <s v="23rd August,2019"/>
    <d v="2019-08-23T00:00:00"/>
    <s v="5th July,2020"/>
    <d v="2020-07-05T00:00:00"/>
    <s v="Bett Caroline"/>
    <s v="Female"/>
    <s v="30093857"/>
    <s v="254702545889"/>
    <s v="254702545889"/>
    <s v=""/>
    <s v=""/>
    <n v="35.367130000000003"/>
    <n v="-0.17275299999999999"/>
    <s v="Kericho"/>
    <s v="Kipkelion West"/>
    <s v="Kipteris"/>
    <s v="Koisagat"/>
    <x v="7"/>
    <s v="Benard Kirui"/>
    <s v=""/>
    <s v=""/>
    <s v="Informal Business"/>
    <s v="MKD"/>
  </r>
  <r>
    <s v="VPA6"/>
    <s v="KE-UAS-2007-26471"/>
    <x v="1"/>
    <s v=""/>
    <s v="23rd June,2020"/>
    <d v="2020-06-23T00:00:00"/>
    <s v="27th July,2020"/>
    <d v="2020-07-27T00:00:00"/>
    <s v="Kimitei Alicent"/>
    <s v="Female"/>
    <s v="99999"/>
    <s v="254723670180"/>
    <s v="254723670180"/>
    <s v=""/>
    <s v="254734670180"/>
    <n v="35.331538000000002"/>
    <n v="0.50160000000000005"/>
    <s v="Uasin Gishu"/>
    <s v="Ainabkoi"/>
    <s v="Ainabkoi"/>
    <s v="Kao la Amani-Concord"/>
    <x v="1"/>
    <s v="Luka Kiprop Maiyo"/>
    <s v="Luka kiprop maiyo"/>
    <s v=""/>
    <s v="Informal Business"/>
    <s v="KENBIM"/>
  </r>
  <r>
    <s v="VPA6"/>
    <s v="KE-KIA-2011-28537"/>
    <x v="1"/>
    <s v=""/>
    <s v="8th September,2020"/>
    <d v="2020-09-08T00:00:00"/>
    <s v="25th November,2020"/>
    <d v="2020-11-25T00:00:00"/>
    <s v="Francis Amos Mungai"/>
    <s v="Male"/>
    <s v="9485106"/>
    <s v="254728768766"/>
    <s v="254728768766"/>
    <s v=""/>
    <s v="254724058651"/>
    <n v="36.896112000000002"/>
    <n v="-1.019835"/>
    <s v="Kiambu"/>
    <s v="Gatundu South"/>
    <s v="Gatundu"/>
    <s v="Icaweri"/>
    <x v="1"/>
    <s v="Maurice Kinuthia Wangui"/>
    <s v="Maurice kinuthia"/>
    <s v=""/>
    <s v="Informal Business"/>
    <s v="KENBIM"/>
  </r>
  <r>
    <s v="VPA6"/>
    <s v="KE-KIA-2011-26932"/>
    <x v="1"/>
    <s v=""/>
    <s v="23rd August,2020"/>
    <d v="2020-08-23T00:00:00"/>
    <s v="25th November,2020"/>
    <d v="2020-11-25T00:00:00"/>
    <s v="Njeri Kariuki Hannah"/>
    <s v="Female"/>
    <s v="3055748"/>
    <s v="254720093216"/>
    <s v="254720093216"/>
    <s v=""/>
    <s v=""/>
    <n v="36.857233000000001"/>
    <n v="-0.96923000000000004"/>
    <s v="Kiambu"/>
    <s v="Gatundu South"/>
    <s v="Karinga"/>
    <s v="Ritho"/>
    <x v="1"/>
    <s v="Maurice Kinuthia Wangui"/>
    <s v="Maurice kinuthia"/>
    <s v=""/>
    <s v="Informal Business"/>
    <s v="KENBIM"/>
  </r>
  <r>
    <s v="VPA6"/>
    <s v="KE-KIA-2011-26933"/>
    <x v="1"/>
    <s v=""/>
    <s v="10th October,2020"/>
    <d v="2020-10-10T00:00:00"/>
    <s v="25th November,2020"/>
    <d v="2020-11-25T00:00:00"/>
    <s v="James Kuhonwo"/>
    <s v="Male"/>
    <s v="13413833"/>
    <s v="254727756528"/>
    <s v="254727756528"/>
    <s v=""/>
    <s v=""/>
    <n v="36.847445"/>
    <n v="-0.96179199999999998"/>
    <s v="Kiambu"/>
    <s v="Gatundu South"/>
    <s v="Karinga"/>
    <s v="Kiongera"/>
    <x v="0"/>
    <s v="Maurice Kinuthia Wangui"/>
    <s v="Maurice kinuthia"/>
    <s v=""/>
    <s v="Informal Business"/>
    <s v="KENBIM"/>
  </r>
  <r>
    <s v="VPA6"/>
    <s v="KE-KIA-2011-26934"/>
    <x v="1"/>
    <s v=""/>
    <s v="24th March,2020"/>
    <d v="2020-03-24T00:00:00"/>
    <s v="25th November,2020"/>
    <d v="2020-11-25T00:00:00"/>
    <s v="Waithira Kinyanjui Peris"/>
    <s v="Female"/>
    <s v="27073486"/>
    <s v="254746799495"/>
    <s v="254746799495"/>
    <s v=""/>
    <s v=""/>
    <n v="36.873466999999998"/>
    <n v="-0.96839500000000001"/>
    <s v="Kiambu"/>
    <s v="Gatundu South"/>
    <s v="Ruburi"/>
    <s v="Ruburi"/>
    <x v="1"/>
    <s v="Maurice Kinuthia Wangui"/>
    <s v="Maurice kinuthia"/>
    <s v=""/>
    <s v="Informal Business"/>
    <s v="KENBIM"/>
  </r>
  <r>
    <s v="VPA6"/>
    <s v="KE-KIA-2011-26935"/>
    <x v="1"/>
    <s v=""/>
    <s v="23rd August,2020"/>
    <d v="2020-08-23T00:00:00"/>
    <s v="25th November,2020"/>
    <d v="2020-11-25T00:00:00"/>
    <s v="Wainanina Kingera Lawrence"/>
    <s v="Male"/>
    <s v="252407"/>
    <s v="254716805108"/>
    <s v="254716805108"/>
    <s v=""/>
    <s v=""/>
    <n v="36.850394999999999"/>
    <n v="-0.95387200000000005"/>
    <s v="Kiambu"/>
    <s v="Gatundu South"/>
    <s v="Ruburi"/>
    <s v="Mbogoro"/>
    <x v="1"/>
    <s v="Maurice Kinuthia Wangui"/>
    <s v="Maurice kinuthia"/>
    <s v=""/>
    <s v="Informal Business"/>
    <s v="KENBIM"/>
  </r>
  <r>
    <s v="VPA6"/>
    <s v="KE-KIA-2011-26931"/>
    <x v="1"/>
    <s v=""/>
    <s v="26th September,2020"/>
    <d v="2020-09-26T00:00:00"/>
    <s v="25th November,2020"/>
    <d v="2020-11-25T00:00:00"/>
    <s v="Rose Njeri"/>
    <s v="Female"/>
    <s v="14712831"/>
    <s v="254712347225"/>
    <s v="254712347225"/>
    <s v=""/>
    <s v=""/>
    <n v="36.930132999999998"/>
    <n v="-1.010605"/>
    <s v="Kiambu"/>
    <s v="Gatundu South"/>
    <s v="Wamwangi"/>
    <s v="Wamwangi"/>
    <x v="1"/>
    <s v="Maurice Kinuthia Wangui"/>
    <s v="Maurice kinuthia"/>
    <s v=""/>
    <s v="Informal Business"/>
    <s v="KENBIM"/>
  </r>
  <r>
    <s v="VPA6"/>
    <s v="KE-KIA-2003-28553"/>
    <x v="1"/>
    <s v=""/>
    <s v="25th February,2020"/>
    <d v="2020-02-25T00:00:00"/>
    <s v="23rd March,2020"/>
    <d v="2020-03-23T00:00:00"/>
    <s v="Kabungu Elizabeth Wairimu"/>
    <s v="Female"/>
    <s v="11536651"/>
    <s v="254720223108"/>
    <s v="254720223108"/>
    <s v=""/>
    <s v="254797080906"/>
    <n v="36.692152999999998"/>
    <n v="-1.2037739999999999"/>
    <s v="Kiambu"/>
    <s v="Kikuyu"/>
    <s v="Kabete"/>
    <s v="Ruku"/>
    <x v="2"/>
    <s v="Blue Frame"/>
    <s v="Masinga"/>
    <s v=""/>
    <s v="Informal Business"/>
    <s v="MKD"/>
  </r>
  <r>
    <s v="VPA6"/>
    <s v="KE-KIA-2005-28557"/>
    <x v="1"/>
    <s v=""/>
    <s v="18th April,2020"/>
    <d v="2020-04-18T00:00:00"/>
    <s v="14th May,2020"/>
    <d v="2020-05-14T00:00:00"/>
    <s v="Githinji Ezabella Wamaitha"/>
    <s v="Female"/>
    <s v="11750849"/>
    <s v="254712199534"/>
    <s v="254712199534"/>
    <s v=""/>
    <s v="254722477779"/>
    <n v="36.679817999999997"/>
    <n v="-1.215319"/>
    <s v="Kiambu"/>
    <s v="Kikuyu"/>
    <s v="Muguga"/>
    <s v="Mukawa"/>
    <x v="0"/>
    <s v="Blue Frame"/>
    <s v="Philip"/>
    <s v=""/>
    <s v="Informal Business"/>
    <s v="MKD"/>
  </r>
  <r>
    <s v="VPA6"/>
    <s v="KE-KIA-2009-28558"/>
    <x v="1"/>
    <s v=""/>
    <s v="21st August,2020"/>
    <d v="2020-08-21T00:00:00"/>
    <s v="17th September,2020"/>
    <d v="2020-09-17T00:00:00"/>
    <s v="Wanjiku Serah"/>
    <s v="Female"/>
    <s v="2222"/>
    <s v="254714028324"/>
    <s v="254714028324"/>
    <s v=""/>
    <s v="254785984836"/>
    <n v="36.672840000000001"/>
    <n v="-1.2102120000000001"/>
    <s v="Kiambu"/>
    <s v="Kikuyu"/>
    <s v="Kahuho"/>
    <s v="Kahuho"/>
    <x v="2"/>
    <s v="Blue Frame"/>
    <s v="Philip"/>
    <s v=""/>
    <s v="Informal Business"/>
    <s v="MKD"/>
  </r>
  <r>
    <s v="VPA6"/>
    <s v="KE-KIA-2010-28547"/>
    <x v="1"/>
    <s v=""/>
    <s v="2nd October,2020"/>
    <d v="2020-10-02T00:00:00"/>
    <s v="14th October,2020"/>
    <d v="2020-10-14T00:00:00"/>
    <s v="Waithera Sarah"/>
    <s v="Female"/>
    <s v="99999"/>
    <s v="254712173222"/>
    <s v="254712173222"/>
    <s v=""/>
    <s v="254723207200"/>
    <n v="36.677801000000002"/>
    <n v="-1.187233"/>
    <s v="Kiambu"/>
    <s v="Kikuyu"/>
    <s v="Ruku"/>
    <s v="Kabete gardens"/>
    <x v="0"/>
    <s v="Blue Frame"/>
    <s v="Masinga"/>
    <s v=""/>
    <s v="Informal Business"/>
    <s v="MKD"/>
  </r>
  <r>
    <s v="VPA6"/>
    <s v="KE-KIA-2003-28562"/>
    <x v="1"/>
    <s v=""/>
    <s v="3rd March,2020"/>
    <d v="2020-03-03T00:00:00"/>
    <s v="23rd March,2020"/>
    <d v="2020-03-23T00:00:00"/>
    <s v="Nyambura Virginia"/>
    <s v="Female"/>
    <s v="354221456"/>
    <s v="254727164574"/>
    <s v="254727164574"/>
    <s v=""/>
    <s v=""/>
    <n v="36.689762999999999"/>
    <n v="-1.2020040000000001"/>
    <s v="Kiambu"/>
    <s v="Kikuyu"/>
    <s v="Kabete"/>
    <s v="Ruku"/>
    <x v="0"/>
    <s v="Blue Frame"/>
    <s v="Masinga"/>
    <s v=""/>
    <s v="Informal Business"/>
    <s v="MKD"/>
  </r>
  <r>
    <s v="VPA6"/>
    <s v="KE-KAJ-2011-28591"/>
    <x v="1"/>
    <s v=""/>
    <s v="20th October,2020"/>
    <d v="2020-10-20T00:00:00"/>
    <s v="5th November,2020"/>
    <d v="2020-11-05T00:00:00"/>
    <s v="Kioko Josephat"/>
    <s v="Male"/>
    <n v="99999"/>
    <s v="254727555024"/>
    <s v="254727555024"/>
    <s v=""/>
    <s v="254712233450"/>
    <n v="37.437784999999998"/>
    <n v="-2.8880430000000001"/>
    <s v="Kajiado"/>
    <s v="Loitokitok"/>
    <s v="Loitokitok"/>
    <s v="Bondeni"/>
    <x v="0"/>
    <s v="Peter Kiniu"/>
    <s v="Peter Kiniu"/>
    <s v=""/>
    <s v="Informal Business"/>
    <s v="MKD"/>
  </r>
  <r>
    <s v="VPA6"/>
    <s v="KE-KIA-2011-26946"/>
    <x v="1"/>
    <s v=""/>
    <s v="30th August,2020"/>
    <d v="2020-08-30T00:00:00"/>
    <s v="26th November,2020"/>
    <d v="2020-11-26T00:00:00"/>
    <s v="Ndungu Ibinda Michael"/>
    <s v="Male"/>
    <s v="2301326"/>
    <s v="71396967"/>
    <s v="254713969674"/>
    <s v=""/>
    <s v=""/>
    <n v="36.645403000000002"/>
    <n v="-1.2019029999999999"/>
    <s v="Kiambu"/>
    <s v="Limuru"/>
    <s v="Kikuyu"/>
    <s v="Acre moja"/>
    <x v="0"/>
    <s v="Lucas Mbithi Muia"/>
    <s v=""/>
    <s v=""/>
    <s v="Informal Business"/>
    <s v="KENBIM"/>
  </r>
  <r>
    <s v="VPA6"/>
    <s v="KE-KIA-2011-26927"/>
    <x v="1"/>
    <s v=""/>
    <s v="26th August,2020"/>
    <d v="2020-08-26T00:00:00"/>
    <s v="26th November,2020"/>
    <d v="2020-11-26T00:00:00"/>
    <s v="Nyutu Nganga Stephen"/>
    <s v="Female"/>
    <s v="2301771"/>
    <s v="254722594961"/>
    <s v="254722594961"/>
    <s v=""/>
    <s v="254721248679"/>
    <n v="36.643807000000002"/>
    <n v="-1.2035720000000001"/>
    <s v="Kiambu"/>
    <s v="Kikuyu"/>
    <s v="Kikuyu"/>
    <s v="Acre moja"/>
    <x v="4"/>
    <s v="Lucas Mbithi Muia"/>
    <s v="Lucas muia"/>
    <s v=""/>
    <s v="Informal Business"/>
    <s v="AKUT"/>
  </r>
  <r>
    <s v="VPA6"/>
    <s v="KE-KIA-2011-0"/>
    <x v="0"/>
    <s v="Non Compliant"/>
    <s v="26th November,2020"/>
    <d v="2020-11-26T00:00:00"/>
    <s v="26th November,2020"/>
    <d v="2020-11-26T00:00:00"/>
    <s v="Grace Wangeci"/>
    <s v="Female"/>
    <s v="99999"/>
    <s v="254720787727"/>
    <s v="254720787727"/>
    <s v=""/>
    <s v=""/>
    <n v="36.614649999999997"/>
    <n v="-1.228105"/>
    <s v="Kiambu"/>
    <s v="Kiambu"/>
    <s v="Karai"/>
    <s v="Kanyao"/>
    <x v="2"/>
    <s v="Lucas Mbithi Muia"/>
    <s v="Lucas"/>
    <s v=""/>
    <s v="Informal Business"/>
    <s v="KENBIM"/>
  </r>
  <r>
    <s v="VPA6"/>
    <s v="KE-NAK-2011-26266"/>
    <x v="0"/>
    <s v="Non Compliant"/>
    <s v="20th September,2020"/>
    <d v="2020-09-20T00:00:00"/>
    <s v="27th November,2020"/>
    <d v="2020-11-27T00:00:00"/>
    <s v="Koskei Richard Kiprotich"/>
    <s v="Male"/>
    <s v="12550219"/>
    <s v="254722248757"/>
    <s v="254722248757"/>
    <s v=""/>
    <s v="254711588034"/>
    <n v="35.708697999999998"/>
    <n v="-0.405333"/>
    <s v="Nakuru"/>
    <s v="Kuresoi"/>
    <s v="Kirenget"/>
    <s v="Bararket"/>
    <x v="1"/>
    <s v="Samwel Teres"/>
    <s v="Samwel Teres"/>
    <s v=""/>
    <s v="Informal Business"/>
    <s v="MKD"/>
  </r>
  <r>
    <s v="VPA6"/>
    <s v="KE-MUR-2011-28361"/>
    <x v="1"/>
    <s v=""/>
    <s v="2nd October,2020"/>
    <d v="2020-10-02T00:00:00"/>
    <s v="26th November,2020"/>
    <d v="2020-11-26T00:00:00"/>
    <s v="Gitu Mary Nyambura"/>
    <s v="Female"/>
    <s v="99999"/>
    <s v="254728277397"/>
    <s v="254728277397"/>
    <s v=""/>
    <s v="254728015348"/>
    <n v="36.918810000000001"/>
    <n v="-0.843055"/>
    <s v="Murang'a"/>
    <s v="Kandara"/>
    <s v="Kandara"/>
    <s v="Gitare"/>
    <x v="4"/>
    <s v="Washington Mwangi"/>
    <s v="Washington mwangi"/>
    <s v=""/>
    <s v="Informal Business"/>
    <s v="KENBIM"/>
  </r>
  <r>
    <s v="VPA6"/>
    <s v="KE-MUR-2011-28362"/>
    <x v="1"/>
    <s v=""/>
    <s v="15th October,2020"/>
    <d v="2020-10-15T00:00:00"/>
    <s v="27th November,2020"/>
    <d v="2020-11-27T00:00:00"/>
    <s v="Kinuthia Mary Ruguru"/>
    <s v="Female"/>
    <s v="99999"/>
    <s v="254715714473"/>
    <s v="254715714473"/>
    <s v=""/>
    <s v="254711479848"/>
    <n v="36.963154000000003"/>
    <n v="-0.86677899999999997"/>
    <s v="Murang'a"/>
    <s v="Kandara"/>
    <s v="Kandara"/>
    <s v="Gitare"/>
    <x v="3"/>
    <s v="Washington Mwangi"/>
    <s v="null"/>
    <s v=""/>
    <s v="Informal Business"/>
    <s v="KENBIM"/>
  </r>
  <r>
    <s v="VPA6"/>
    <s v="KE-MUR-2011-28363"/>
    <x v="1"/>
    <s v=""/>
    <s v="5th October,2020"/>
    <d v="2020-10-05T00:00:00"/>
    <s v="27th November,2020"/>
    <d v="2020-11-27T00:00:00"/>
    <s v="Ngige Nancy Wanjiru"/>
    <s v="Female"/>
    <s v="99999"/>
    <s v="710673098"/>
    <s v="254710673098"/>
    <s v=""/>
    <s v="254721153332"/>
    <n v="37.128633000000001"/>
    <n v="-0.96955100000000005"/>
    <s v="Murang'a"/>
    <s v="Makuyu"/>
    <s v="Kabati"/>
    <s v="Mithi"/>
    <x v="3"/>
    <s v="Nixon Kariuki Gaichuru"/>
    <s v="null"/>
    <s v=""/>
    <s v="Informal Business"/>
    <s v="KENBIM"/>
  </r>
  <r>
    <s v="VPA6"/>
    <s v="KE-NAK-2011-26610"/>
    <x v="1"/>
    <s v=""/>
    <s v="27th September,2020"/>
    <d v="2020-09-27T00:00:00"/>
    <s v="27th November,2020"/>
    <d v="2020-11-27T00:00:00"/>
    <s v="Langat Geoffrey K"/>
    <s v="Male"/>
    <s v="20766309"/>
    <s v="254722442922"/>
    <s v="254722442922"/>
    <s v=""/>
    <s v=""/>
    <n v="35.655602999999999"/>
    <n v="-0.57731299999999997"/>
    <s v="Nakuru"/>
    <s v="Kuresoi"/>
    <s v="Cheptuech"/>
    <s v="Irongo"/>
    <x v="2"/>
    <s v="Simon Kabucho"/>
    <s v="Simon kabucho"/>
    <s v=""/>
    <s v="Informal Business"/>
    <s v="MKD"/>
  </r>
  <r>
    <s v="VPA6"/>
    <s v="KE-NAK-2011-26175"/>
    <x v="1"/>
    <s v=""/>
    <s v="6th November,2020"/>
    <d v="2020-11-06T00:00:00"/>
    <s v="30th November,2020"/>
    <d v="2020-11-30T00:00:00"/>
    <s v="Chemusian Magred"/>
    <s v="Female"/>
    <s v="13062671"/>
    <s v="254722492618"/>
    <s v="254722492618"/>
    <s v=""/>
    <s v=""/>
    <n v="35.976379000000001"/>
    <n v="-0.25975300000000001"/>
    <s v="Nakuru"/>
    <s v="Rongai"/>
    <s v="Ngata"/>
    <s v="Chebosebat"/>
    <x v="2"/>
    <s v="Philip Kurgat"/>
    <s v="Philip kurgat"/>
    <s v=""/>
    <s v="Informal Business"/>
    <s v="MKD"/>
  </r>
  <r>
    <s v="VPA6"/>
    <s v="KE-KIA-2008-28548"/>
    <x v="1"/>
    <s v=""/>
    <s v="30th July,2020"/>
    <d v="2020-07-30T00:00:00"/>
    <s v="20th August,2020"/>
    <d v="2020-08-20T00:00:00"/>
    <s v="Kanyari Michael Wanderi"/>
    <s v="Male"/>
    <s v="20694032"/>
    <s v="254729903549"/>
    <s v="254729903549"/>
    <s v=""/>
    <s v="254700267434"/>
    <n v="36.908313999999997"/>
    <n v="-1.0189900000000001"/>
    <s v="Kiambu"/>
    <s v="Gatundu South"/>
    <s v="Genda"/>
    <s v="Kangenga"/>
    <x v="3"/>
    <s v="Geoffrey K Gitau"/>
    <s v=""/>
    <s v=""/>
    <s v="Informal Business"/>
    <s v="KENBIM"/>
  </r>
  <r>
    <s v="VPA6"/>
    <s v="KE-KIA-2007-28546"/>
    <x v="1"/>
    <s v=""/>
    <s v="29th June,2020"/>
    <d v="2020-06-29T00:00:00"/>
    <s v="14th July,2020"/>
    <d v="2020-07-14T00:00:00"/>
    <s v="Kariuki Bernard"/>
    <s v="Male"/>
    <s v="24904039"/>
    <s v="254727264640"/>
    <s v="254727264640"/>
    <s v=""/>
    <s v="254720247347"/>
    <n v="36.902374999999999"/>
    <n v="-0.95136100000000001"/>
    <s v="Kiambu"/>
    <s v="Gatundu North"/>
    <s v="Chania"/>
    <s v="Karafara"/>
    <x v="2"/>
    <s v="Geoffrey K Gitau"/>
    <s v=""/>
    <s v=""/>
    <s v="Informal Business"/>
    <s v="KENBIM"/>
  </r>
  <r>
    <s v="VPA6"/>
    <s v="KE-KIA-2010-28554"/>
    <x v="1"/>
    <s v=""/>
    <s v="1st October,2020"/>
    <d v="2020-10-01T00:00:00"/>
    <s v="18th October,2020"/>
    <d v="2020-10-18T00:00:00"/>
    <s v="Karanja Joyce Wanjira"/>
    <s v="Female"/>
    <s v="13471607"/>
    <s v="254721673901"/>
    <s v="254721673901"/>
    <s v=""/>
    <s v="254727131498"/>
    <n v="36.728105999999997"/>
    <n v="-1.2276279999999999"/>
    <s v="Kiambu"/>
    <s v="Kikuyu"/>
    <s v="Kabete"/>
    <s v="Kibichiku"/>
    <x v="0"/>
    <s v="Blue Frame"/>
    <s v=""/>
    <s v=""/>
    <s v="Informal Business"/>
    <s v="MKD"/>
  </r>
  <r>
    <s v="VPA6"/>
    <s v="KE-NAR-2012-26261"/>
    <x v="1"/>
    <s v=""/>
    <s v="3rd October,2020"/>
    <d v="2020-10-03T00:00:00"/>
    <s v="3rd December,2020"/>
    <d v="2020-12-03T00:00:00"/>
    <s v="KORIR PAUL"/>
    <s v="Male"/>
    <s v="23880057"/>
    <s v="254725214191"/>
    <s v="254725214191"/>
    <s v=""/>
    <s v="254726020489"/>
    <n v="35.504576999999998"/>
    <n v="-0.87060999999999999"/>
    <s v="Narok"/>
    <s v="Narok South"/>
    <s v="Hilmotyok"/>
    <s v="Chekwendo"/>
    <x v="1"/>
    <s v="Samwel Teres"/>
    <s v="Samwel Teres"/>
    <s v=""/>
    <s v="Informal Business"/>
    <s v="MKD"/>
  </r>
  <r>
    <s v="VPA6"/>
    <s v="KE-KAJ-2010-28592"/>
    <x v="1"/>
    <s v=""/>
    <s v="1st October,2020"/>
    <d v="2020-10-01T00:00:00"/>
    <s v="25th October,2020"/>
    <d v="2020-10-25T00:00:00"/>
    <s v="Muiruri Peter"/>
    <s v="Male"/>
    <s v="21921943"/>
    <s v="254722658451"/>
    <s v="254722658451"/>
    <s v=""/>
    <s v=""/>
    <n v="36.690337999999997"/>
    <n v="-1.4197820000000001"/>
    <s v="Kajiado"/>
    <s v="Kajiado North"/>
    <s v="Kiserian"/>
    <s v="Kiserian secondary"/>
    <x v="2"/>
    <s v="Kensam Constructor"/>
    <s v="null"/>
    <s v=""/>
    <s v="Informal Business"/>
    <s v="KENBIM"/>
  </r>
  <r>
    <s v="VPA6"/>
    <s v="KE-KER-2011-26173"/>
    <x v="1"/>
    <s v=""/>
    <s v="1st October,2020"/>
    <d v="2020-10-01T00:00:00"/>
    <s v="27th November,2020"/>
    <d v="2020-11-27T00:00:00"/>
    <s v="Geoffrey Chepkwony"/>
    <s v="Male"/>
    <s v="99999"/>
    <s v="254721714051"/>
    <s v="254721714051"/>
    <s v=""/>
    <s v=""/>
    <n v="35.258507000000002"/>
    <n v="-0.36364099999999999"/>
    <s v="Kericho"/>
    <s v="Ainamoi"/>
    <s v="Chepkolon"/>
    <s v="Kapketyenya"/>
    <x v="15"/>
    <s v="Philip Kurgat"/>
    <s v=""/>
    <s v=""/>
    <s v="Informal Business"/>
    <s v="MKD"/>
  </r>
  <r>
    <s v="VPA6"/>
    <s v="KE-KER-2010-26174"/>
    <x v="1"/>
    <s v=""/>
    <s v="27th August,2020"/>
    <d v="2020-08-27T00:00:00"/>
    <s v="29th October,2020"/>
    <d v="2020-10-29T00:00:00"/>
    <s v="Paul Cheruiyot"/>
    <s v="Male"/>
    <s v="99999"/>
    <s v="254722472253"/>
    <s v="254722472253"/>
    <s v=""/>
    <s v="254712737096"/>
    <n v="35.509404000000004"/>
    <n v="-0.122698"/>
    <s v="Kericho"/>
    <s v="Kipkelion East"/>
    <s v="Kalyet"/>
    <s v="Kalyet"/>
    <x v="0"/>
    <s v="Philip Kurgat"/>
    <s v=""/>
    <s v=""/>
    <s v="Informal Business"/>
    <s v="MKD"/>
  </r>
  <r>
    <s v="VPA6"/>
    <s v="KE-KER-2010-26639"/>
    <x v="1"/>
    <s v=""/>
    <s v="1st August,2020"/>
    <d v="2020-08-01T00:00:00"/>
    <s v="30th October,2020"/>
    <d v="2020-10-30T00:00:00"/>
    <s v="William Tole Kipyegon"/>
    <s v="Male"/>
    <s v="23189903"/>
    <s v="254721275052"/>
    <s v="254721275052"/>
    <s v=""/>
    <s v=""/>
    <n v="35.267215999999998"/>
    <n v="-0.29783799999999999"/>
    <s v="Kericho"/>
    <s v="Ainamoi"/>
    <s v="Ainamoi"/>
    <s v="Chemorir"/>
    <x v="2"/>
    <s v="Denis Kipkirui Tonui"/>
    <s v="Tonui"/>
    <s v=""/>
    <s v="Informal Business"/>
    <s v="MKD"/>
  </r>
  <r>
    <s v="VPA6"/>
    <s v="KE-KAJ-2006-28588"/>
    <x v="1"/>
    <s v=""/>
    <s v="5th June,2020"/>
    <d v="2020-06-05T00:00:00"/>
    <s v="28th June,2020"/>
    <d v="2020-06-28T00:00:00"/>
    <s v="Waweru David"/>
    <s v="Male"/>
    <s v="99999"/>
    <s v="254743815807"/>
    <s v="254743815807"/>
    <s v=""/>
    <s v=""/>
    <n v="36.679206999999998"/>
    <n v="-1.4434070000000001"/>
    <s v="Kajiado"/>
    <s v="Kajiado North"/>
    <s v="Kiserian"/>
    <s v="Olepotholos"/>
    <x v="1"/>
    <s v="Kensam Constructor"/>
    <s v="null"/>
    <s v=""/>
    <s v="Informal Business"/>
    <s v="AKUT"/>
  </r>
  <r>
    <s v="VPA6"/>
    <s v="KE-MUR-2001-26780"/>
    <x v="1"/>
    <s v=""/>
    <s v="2nd December,2019"/>
    <d v="2019-12-02T00:00:00"/>
    <s v="20th January,2020"/>
    <d v="2020-01-20T00:00:00"/>
    <s v="Macharia Phylis Wanjiku"/>
    <s v="Female"/>
    <s v="1990112"/>
    <s v="254727928173"/>
    <s v="254727928173"/>
    <s v=""/>
    <s v="254724668574"/>
    <n v="36.987718999999998"/>
    <n v="-0.78082600000000002"/>
    <s v="Murang'a"/>
    <s v="Kigumo"/>
    <s v="Kingumo"/>
    <s v="Kelela"/>
    <x v="2"/>
    <s v="Francis Kamande"/>
    <s v=""/>
    <s v=""/>
    <s v="Informal Business"/>
    <s v="KENBIM"/>
  </r>
  <r>
    <s v="VPA6"/>
    <s v="KE-TAI-2012-27007"/>
    <x v="2"/>
    <s v="Institutional Plant"/>
    <s v="8th March,2020"/>
    <d v="2020-03-08T00:00:00"/>
    <s v="8th December,2020"/>
    <d v="2020-12-08T00:00:00"/>
    <s v="Church Mrughuwa Catholic"/>
    <s v="Male"/>
    <s v="29501988"/>
    <s v="254743873827"/>
    <s v="254743873827"/>
    <s v=""/>
    <s v=""/>
    <n v="38.299452000000002"/>
    <n v="-3.4341979999999999"/>
    <s v="Taita/Taveta"/>
    <s v="Mwatate"/>
    <s v="Mwatate"/>
    <s v="Mrughuwa"/>
    <x v="2"/>
    <s v="Patrick Zinghani"/>
    <s v="Patrick zighani"/>
    <s v=""/>
    <s v="Informal Business"/>
    <s v="KENBIM"/>
  </r>
  <r>
    <s v="VPA6"/>
    <s v="KE-BOM-2008-26263"/>
    <x v="1"/>
    <s v=""/>
    <s v="15th December,2017"/>
    <d v="2017-12-15T00:00:00"/>
    <s v="8th August,2020"/>
    <d v="2020-08-08T00:00:00"/>
    <s v="Korir Julius Kipronoh"/>
    <s v="Male"/>
    <s v="20630652"/>
    <s v="723013817"/>
    <s v="254723013817"/>
    <s v=""/>
    <s v=""/>
    <n v="35.449387000000002"/>
    <n v="-0.79191500000000004"/>
    <s v="Bomet"/>
    <s v="Bomet East"/>
    <s v="Teget"/>
    <s v="Choronok"/>
    <x v="6"/>
    <s v="Samwel Teres"/>
    <s v="Samwel Teres"/>
    <s v=""/>
    <s v="Informal Business"/>
    <s v="MKD"/>
  </r>
  <r>
    <s v="VPA6"/>
    <s v="KE-KER-2002-27967"/>
    <x v="0"/>
    <s v="Non Compliant"/>
    <s v="6th November,2018"/>
    <d v="2018-11-06T00:00:00"/>
    <s v="28th February,2020"/>
    <d v="2020-02-28T00:00:00"/>
    <s v="Recho Chepkwony Chelangat"/>
    <s v="Female"/>
    <s v="30823417"/>
    <s v="254726882223"/>
    <s v="254726882223"/>
    <s v=""/>
    <s v=""/>
    <n v="35.403247999999998"/>
    <n v="-0.10596999999999999"/>
    <s v="Kericho"/>
    <s v="Kipkelion West"/>
    <s v="Kipteris"/>
    <s v="Ndubusat"/>
    <x v="7"/>
    <s v="Robert Birgen"/>
    <s v="null"/>
    <s v=""/>
    <s v="Informal Business"/>
    <s v="MKD"/>
  </r>
  <r>
    <s v="VPA6"/>
    <s v="KE-KER-2003-27966"/>
    <x v="1"/>
    <s v=""/>
    <s v="7th June,2019"/>
    <d v="2019-06-07T00:00:00"/>
    <s v="25th March,2020"/>
    <d v="2020-03-25T00:00:00"/>
    <s v="Ruth Koskei Chepngetich"/>
    <s v="Female"/>
    <s v="3867335"/>
    <s v="254718843716"/>
    <s v="254718843716"/>
    <s v=""/>
    <s v=""/>
    <n v="35.404902"/>
    <n v="-0.104032"/>
    <s v="Kericho"/>
    <s v="Kipkelion West"/>
    <s v="Kipteris"/>
    <s v="Ndubusat"/>
    <x v="7"/>
    <s v="Geoffrey  Chumba"/>
    <s v="null"/>
    <s v=""/>
    <s v="Informal Business"/>
    <s v="MKD"/>
  </r>
  <r>
    <s v="VPA6"/>
    <s v="KE-NAN-2010-28520"/>
    <x v="1"/>
    <s v=""/>
    <s v="22nd September,2020"/>
    <d v="2020-09-22T00:00:00"/>
    <s v="15th October,2020"/>
    <d v="2020-10-15T00:00:00"/>
    <s v="Yator Janeth"/>
    <s v="Female"/>
    <s v="1367054"/>
    <s v="254713704241"/>
    <s v="254713704241"/>
    <s v=""/>
    <s v=""/>
    <n v="35.179783"/>
    <n v="0.31050499999999998"/>
    <s v="Nandi"/>
    <s v="Mosop"/>
    <s v="Mutwot"/>
    <s v="Kambi fire"/>
    <x v="3"/>
    <s v="Kelvin Kimutai"/>
    <s v="Isaac sang"/>
    <s v=""/>
    <s v="Informal Business"/>
    <s v="MKD"/>
  </r>
  <r>
    <s v="VPA6"/>
    <s v="KE-KAK-2012-25891"/>
    <x v="1"/>
    <s v=""/>
    <s v="25th October,2020"/>
    <d v="2020-10-25T00:00:00"/>
    <s v="9th December,2020"/>
    <d v="2020-12-09T00:00:00"/>
    <s v="Aggrey Luther Opele"/>
    <s v="Male"/>
    <s v="14552177"/>
    <s v="254721799287"/>
    <s v="254721799287"/>
    <s v=""/>
    <s v="254723707243"/>
    <n v="34.887650000000001"/>
    <n v="0.412657"/>
    <s v="Kakamega"/>
    <s v="Kakamega North"/>
    <s v="Lwanda"/>
    <s v="Nguvuli"/>
    <x v="2"/>
    <s v="Gillet Lihanda"/>
    <s v="Gillet Lihanda"/>
    <s v=""/>
    <s v="Informal Business"/>
    <s v="MKD"/>
  </r>
  <r>
    <s v="VPA6"/>
    <s v="KE-KER-2012-27975"/>
    <x v="1"/>
    <s v=""/>
    <s v="12th July,2019"/>
    <d v="2019-07-12T00:00:00"/>
    <s v="5th December,2020"/>
    <d v="2020-12-05T00:00:00"/>
    <s v="Rotich Nancy Chelangat"/>
    <s v="Female"/>
    <s v="15103374"/>
    <s v="254706289068"/>
    <s v="254706289068"/>
    <s v=""/>
    <s v=""/>
    <n v="35.389699"/>
    <n v="-0.11649"/>
    <s v="Kericho"/>
    <s v="Kipkelion West"/>
    <s v="Kipteris"/>
    <s v="Kaptuiya"/>
    <x v="7"/>
    <s v="Geoffrey  Chumba"/>
    <s v="Chumba"/>
    <s v=""/>
    <s v="Informal Business"/>
    <s v="MKD"/>
  </r>
  <r>
    <s v="VPA6"/>
    <s v="KE-KER-2012-27974"/>
    <x v="1"/>
    <s v=""/>
    <s v="7th January,2019"/>
    <d v="2019-01-07T00:00:00"/>
    <s v="5th December,2020"/>
    <d v="2020-12-05T00:00:00"/>
    <s v="Mutai Jane Chepkemoi"/>
    <s v="Female"/>
    <s v="6013855"/>
    <s v="254710197643"/>
    <s v="254710197643"/>
    <s v=""/>
    <s v=""/>
    <n v="35.402940000000001"/>
    <n v="-0.103112"/>
    <s v="Kericho"/>
    <s v="Kipkelion West"/>
    <s v="Kipteris"/>
    <s v="Ndubusat"/>
    <x v="7"/>
    <s v="Benjamin Cheruiyot"/>
    <s v=""/>
    <s v=""/>
    <s v="Informal Business"/>
    <s v="MKD"/>
  </r>
  <r>
    <s v="VPA6"/>
    <s v="KE-KER-2012-26264"/>
    <x v="0"/>
    <s v="Non Compliant"/>
    <s v="4th November,2020"/>
    <d v="2020-11-04T00:00:00"/>
    <s v="11th December,2020"/>
    <d v="2020-12-11T00:00:00"/>
    <s v="Koech Benard Kipngeno"/>
    <s v="Male"/>
    <s v="22573828"/>
    <s v="254720936085"/>
    <s v="254720936085"/>
    <s v=""/>
    <s v="254729259194"/>
    <n v="35.262340000000002"/>
    <n v="-0.36363000000000001"/>
    <s v="Kericho"/>
    <s v="Ainamoi"/>
    <s v="Kipchebon"/>
    <s v="Motobo"/>
    <x v="1"/>
    <s v="Philip Kiget"/>
    <s v="Philip kiget"/>
    <s v=""/>
    <s v="Informal Business"/>
    <s v="KENBIM"/>
  </r>
  <r>
    <s v="VPA6"/>
    <s v="KE-NAK-2011-26609"/>
    <x v="1"/>
    <s v=""/>
    <s v="1st October,2020"/>
    <d v="2020-10-01T00:00:00"/>
    <s v="10th November,2020"/>
    <d v="2020-11-10T00:00:00"/>
    <s v="Kotut Magdaleine"/>
    <s v="Female"/>
    <s v="20247855"/>
    <s v="254721336399"/>
    <s v="254721336399"/>
    <s v=""/>
    <s v="254799015311"/>
    <n v="35.918326999999998"/>
    <n v="-9.5570000000000002E-2"/>
    <s v="Nakuru"/>
    <s v="Rongai"/>
    <s v="Kampi ya Moto"/>
    <s v="Mahinga"/>
    <x v="0"/>
    <s v="Simon Kabucho"/>
    <s v="Simon Kabucho"/>
    <s v=""/>
    <s v="Informal Business"/>
    <s v="MKD"/>
  </r>
  <r>
    <s v="VPA6"/>
    <s v="KE-KIA-2012-26550"/>
    <x v="0"/>
    <s v="Grievance"/>
    <s v="18th November,2020"/>
    <d v="2020-11-18T00:00:00"/>
    <s v="3rd December,2020"/>
    <d v="2020-12-03T00:00:00"/>
    <s v="Kigera Michael"/>
    <s v="Male"/>
    <s v="4928245"/>
    <s v="254720824825"/>
    <s v="254720824825"/>
    <s v=""/>
    <s v="254717419563"/>
    <n v="36.701009999999997"/>
    <n v="-1.0767720000000001"/>
    <s v="Kiambu"/>
    <s v="Kiambaa"/>
    <s v="Githiga"/>
    <s v="Gitiha"/>
    <x v="0"/>
    <s v="Fredrick Gatungu Kago"/>
    <s v=""/>
    <s v=""/>
    <s v="Informal Business"/>
    <s v="MKD"/>
  </r>
  <r>
    <s v="VPA6"/>
    <s v="KE-KAJ-2005-28585"/>
    <x v="2"/>
    <s v="Institutional Plant"/>
    <s v="25th April,2020"/>
    <d v="2020-04-25T00:00:00"/>
    <s v="26th May,2020"/>
    <d v="2020-05-26T00:00:00"/>
    <s v="Yarumal Missionaries"/>
    <s v="Male"/>
    <s v="99999"/>
    <s v="254752624592"/>
    <s v="2547059033391"/>
    <s v=""/>
    <s v="254752624592"/>
    <n v="36.720264999999998"/>
    <n v="-1.426812"/>
    <s v="Kajiado"/>
    <s v="Kajiado North"/>
    <s v="Rimpa"/>
    <s v="Rimpa"/>
    <x v="1"/>
    <s v="Kensam Constructor"/>
    <s v=""/>
    <s v=""/>
    <s v="Informal Business"/>
    <s v="AKUT"/>
  </r>
  <r>
    <s v="VPA6"/>
    <s v="KE-KAJ-2008-28586"/>
    <x v="1"/>
    <s v=""/>
    <s v="1st August,2020"/>
    <d v="2020-08-01T00:00:00"/>
    <s v="26th August,2020"/>
    <d v="2020-08-26T00:00:00"/>
    <s v="Mathenge Eunice"/>
    <s v="Female"/>
    <s v="99999"/>
    <s v="254721989700"/>
    <s v="254721989700"/>
    <s v=""/>
    <s v=""/>
    <n v="36.678012000000003"/>
    <n v="-1.429187"/>
    <s v="Kajiado"/>
    <s v="Kajiado North"/>
    <s v="Kiserian"/>
    <s v="Kiserian"/>
    <x v="1"/>
    <s v="Kensam Constructor"/>
    <s v="null"/>
    <s v=""/>
    <s v="Informal Business"/>
    <s v="KENBIM"/>
  </r>
  <r>
    <s v="VPA6"/>
    <s v="KE-KIA-2012-26940"/>
    <x v="0"/>
    <s v="Non Compliant"/>
    <s v="29th November,2020"/>
    <d v="2020-11-29T00:00:00"/>
    <s v="30th December,2020"/>
    <d v="2020-12-30T00:00:00"/>
    <s v="Nyambura Kagonye Lucy"/>
    <s v="Female"/>
    <s v="13219820"/>
    <s v="725508285"/>
    <s v="254725508285"/>
    <s v=""/>
    <s v="254722381149"/>
    <n v="36.939048"/>
    <n v="-1.0435399999999999"/>
    <s v="Kiambu"/>
    <s v="Gatundu South"/>
    <s v="Genda"/>
    <s v="Kimuyu"/>
    <x v="1"/>
    <s v="Maurice Kinuthia Wangui"/>
    <s v="Maurice kinuthia"/>
    <s v=""/>
    <s v="Informal Business"/>
    <s v="KENBIM"/>
  </r>
  <r>
    <s v="VPA6"/>
    <s v="KE-KIA-2012-26941"/>
    <x v="1"/>
    <s v=""/>
    <s v="10th December,2020"/>
    <d v="2020-12-10T00:00:00"/>
    <s v="30th December,2020"/>
    <d v="2020-12-30T00:00:00"/>
    <s v="Nyambura Njoroge Fidelis"/>
    <s v="Female"/>
    <s v="6258799"/>
    <s v="724473008"/>
    <s v="254724473008"/>
    <s v=""/>
    <s v=""/>
    <n v="36.907741999999999"/>
    <n v="-1.0295700000000001"/>
    <s v="Kiambu"/>
    <s v="Gatundu South"/>
    <s v="Gatundu"/>
    <s v="Ishaweri"/>
    <x v="0"/>
    <s v="Maurice Kinuthia Wangui"/>
    <s v="Maurice kinuthia"/>
    <s v=""/>
    <s v="Informal Business"/>
    <s v="KENBIM"/>
  </r>
  <r>
    <s v="VPA6"/>
    <s v="KE-MUR-2011-26779"/>
    <x v="1"/>
    <s v=""/>
    <s v="5th October,2020"/>
    <d v="2020-10-05T00:00:00"/>
    <s v="10th November,2020"/>
    <d v="2020-11-10T00:00:00"/>
    <s v="Natiri Mark Wanyonyi"/>
    <s v="Male"/>
    <s v="99999"/>
    <s v="254727989155"/>
    <s v="254727989155"/>
    <s v=""/>
    <s v="254736650840"/>
    <n v="37.146720999999999"/>
    <n v="-0.71294400000000002"/>
    <s v="Murang'a"/>
    <s v="Kiharu"/>
    <s v="Muranga"/>
    <s v="County commissioners"/>
    <x v="1"/>
    <s v="Francis Kamande"/>
    <s v="Francis kamande"/>
    <s v=""/>
    <s v="Informal Business"/>
    <s v="KENBIM"/>
  </r>
  <r>
    <s v="VPA6"/>
    <s v="KE-KIA-2101-26546"/>
    <x v="1"/>
    <s v=""/>
    <s v="19th December,2020"/>
    <d v="2020-12-19T00:00:00"/>
    <s v="2nd January,2021"/>
    <d v="2021-01-02T00:00:00"/>
    <s v="Kimani Ruth Nyamwathi"/>
    <s v="Female"/>
    <s v="7240710"/>
    <s v="254790613173"/>
    <s v="254790613173"/>
    <s v=""/>
    <s v="254733389487"/>
    <n v="36.917515000000002"/>
    <n v="-1.0002819999999999"/>
    <s v="Kiambu"/>
    <s v="Gatundu South"/>
    <s v="Ituru"/>
    <s v="Gathiaka"/>
    <x v="2"/>
    <s v="Joseph Muchirira Mugo"/>
    <s v=""/>
    <s v=""/>
    <s v="Informal Business"/>
    <s v="KENBIM"/>
  </r>
  <r>
    <s v="VPA6"/>
    <s v="KE-KIA-2011-28556"/>
    <x v="0"/>
    <s v="Grievance"/>
    <s v="30th April,2020"/>
    <d v="2020-04-30T00:00:00"/>
    <s v="23rd November,2020"/>
    <d v="2020-11-23T00:00:00"/>
    <s v="Kihara Wilfred Mwenda"/>
    <s v="Male"/>
    <s v="13355541"/>
    <s v="254738152739"/>
    <s v="254738152739"/>
    <s v=""/>
    <s v="254700787462"/>
    <n v="36.959752000000002"/>
    <n v="-1.206698"/>
    <s v="Kiambu"/>
    <s v="Ruiru"/>
    <s v="Githurai"/>
    <s v="Kizito"/>
    <x v="2"/>
    <s v="Joseph Muchirira Mugo"/>
    <s v=""/>
    <s v=""/>
    <s v="Informal Business"/>
    <s v="MKD"/>
  </r>
  <r>
    <s v="VPA6"/>
    <s v="KE-NAN-2101-28415"/>
    <x v="0"/>
    <s v="Under Verification"/>
    <s v="18th November,2020"/>
    <d v="2020-11-18T00:00:00"/>
    <s v="10th January,2021"/>
    <d v="2021-01-10T00:00:00"/>
    <s v="Rono Emmily"/>
    <s v="Female"/>
    <s v="20628108"/>
    <s v="712509663"/>
    <s v="254712509663"/>
    <s v=""/>
    <s v="254723458647"/>
    <n v="35.291179999999997"/>
    <n v="7.3660000000000003E-2"/>
    <s v="Nandi"/>
    <s v="Tinderet"/>
    <s v="Kabirer"/>
    <s v="Setek"/>
    <x v="7"/>
    <s v="Gimosong Enterprise Ltd"/>
    <s v="John Bett"/>
    <s v=""/>
    <s v="Informal Business"/>
    <s v="MKD"/>
  </r>
  <r>
    <s v="VPA6"/>
    <s v="KE-BOM-2012-27965"/>
    <x v="1"/>
    <s v=""/>
    <s v="15th November,2020"/>
    <d v="2020-11-15T00:00:00"/>
    <s v="26th December,2020"/>
    <d v="2020-12-26T00:00:00"/>
    <s v="Kirui Daudi"/>
    <s v="Male"/>
    <s v="24456280"/>
    <s v="254723569334"/>
    <s v="254723569334"/>
    <s v=""/>
    <s v=""/>
    <n v="35.367772000000002"/>
    <n v="-0.65855600000000003"/>
    <s v="Bomet"/>
    <s v="Bomet Central"/>
    <s v="Ndarawetta"/>
    <s v="Mogoiywet"/>
    <x v="0"/>
    <s v="Patrick Kipronoh Mutai"/>
    <s v="Mutai Patrick"/>
    <s v=""/>
    <s v="Informal Business"/>
    <s v="MKD"/>
  </r>
  <r>
    <s v="VPA6"/>
    <s v="KE-NAK-2101-27387"/>
    <x v="1"/>
    <s v=""/>
    <s v="7th December,2020"/>
    <d v="2020-12-07T00:00:00"/>
    <s v="17th January,2021"/>
    <d v="2021-01-17T00:00:00"/>
    <s v="Irungu Damaris"/>
    <s v="Male"/>
    <s v="1277527"/>
    <s v="254720414526"/>
    <s v="254720414526"/>
    <s v=""/>
    <s v="254722558861"/>
    <n v="36.127780999999999"/>
    <n v="-0.29708600000000002"/>
    <s v="Nakuru"/>
    <s v="Nakuru Town"/>
    <s v="Free Area"/>
    <s v="Shiners girls"/>
    <x v="0"/>
    <s v="Anthony Ndungu Kamau"/>
    <s v="Anthony Ndungu"/>
    <s v=""/>
    <s v="Informal Business"/>
    <s v="MKD"/>
  </r>
  <r>
    <s v="VPA6"/>
    <s v="KE-NAK-2101-27388"/>
    <x v="1"/>
    <s v=""/>
    <s v="20th November,2020"/>
    <d v="2020-11-20T00:00:00"/>
    <s v="11th January,2021"/>
    <d v="2021-01-11T00:00:00"/>
    <s v="Mwangi Kamau Boniface"/>
    <s v="Male"/>
    <s v="5712072"/>
    <s v="254720125156"/>
    <s v="254720125156"/>
    <s v=""/>
    <s v=""/>
    <n v="36.254800000000003"/>
    <n v="-0.42927999999999999"/>
    <s v="Nakuru"/>
    <s v="Gilgil"/>
    <s v="Elmentaita"/>
    <s v="Elementata center"/>
    <x v="3"/>
    <s v="Anthony Ndungu Kamau"/>
    <s v="Anthony Ndungu"/>
    <s v=""/>
    <s v="Informal Business"/>
    <s v="MKD"/>
  </r>
  <r>
    <s v="VPA6"/>
    <s v="KE-KIR-2011-27203"/>
    <x v="1"/>
    <s v=""/>
    <s v="1st October,2020"/>
    <d v="2020-10-01T00:00:00"/>
    <s v="1st November,2020"/>
    <d v="2020-11-01T00:00:00"/>
    <s v="Gichohi Mwaniki Simon"/>
    <s v="Male"/>
    <s v="0756897"/>
    <s v="254729403638"/>
    <s v="254729403638"/>
    <s v=""/>
    <s v="254734764110"/>
    <n v="37.199824999999997"/>
    <n v="-0.46109899999999998"/>
    <s v="Kirinyaga"/>
    <s v="Kerugoya/Kutus"/>
    <s v="Mwirua"/>
    <s v="Ndiriti"/>
    <x v="0"/>
    <s v="Eric Muthii Mugo"/>
    <s v="Eric mugo"/>
    <s v=""/>
    <s v="Informal Business"/>
    <s v="KENBIM"/>
  </r>
  <r>
    <s v="VPA6"/>
    <s v="KE-KIA-2101-26552"/>
    <x v="1"/>
    <s v=""/>
    <s v="2nd January,2021"/>
    <d v="2021-01-02T00:00:00"/>
    <s v="16th January,2021"/>
    <d v="2021-01-16T00:00:00"/>
    <s v="Nganga Thomas Thuku"/>
    <s v="Male"/>
    <s v="99999"/>
    <s v="254721352339"/>
    <s v="254721352339"/>
    <s v=""/>
    <s v=""/>
    <n v="36.833823000000002"/>
    <n v="-1.0364329999999999"/>
    <s v="Kiambu"/>
    <s v="Githunguri"/>
    <s v="Komothai"/>
    <s v="Kigumo"/>
    <x v="0"/>
    <s v="Fredrick Gatungu Kago"/>
    <s v=""/>
    <s v=""/>
    <s v="Informal Business"/>
    <s v="MKD"/>
  </r>
  <r>
    <s v="VPA6"/>
    <s v="KE-KIR-2101-25398"/>
    <x v="1"/>
    <s v=""/>
    <s v="1st November,2020"/>
    <d v="2020-11-01T00:00:00"/>
    <s v="1st January,2021"/>
    <d v="2021-01-01T00:00:00"/>
    <s v="Njiru Joseph Muchira"/>
    <s v="Male"/>
    <s v="5774357"/>
    <s v="254721688164"/>
    <s v="254721688164"/>
    <s v=""/>
    <s v="254729823131"/>
    <n v="37.285632999999997"/>
    <n v="-0.477738"/>
    <s v="Kirinyaga"/>
    <s v="Kerugoya/Kutus"/>
    <s v="Kerugoya ward"/>
    <s v="Kiandieri"/>
    <x v="2"/>
    <s v="Eric Muthii Mugo"/>
    <s v="Eric muthii mugi"/>
    <s v=""/>
    <s v="Informal Business"/>
    <s v="MKD"/>
  </r>
  <r>
    <s v="VPA6"/>
    <s v="KE-MER-2012-28466"/>
    <x v="0"/>
    <s v="Grievance"/>
    <s v="10th December,2020"/>
    <d v="2020-12-10T00:00:00"/>
    <s v="28th December,2020"/>
    <d v="2020-12-28T00:00:00"/>
    <s v="Ntimbuka Kiambi Jennifer"/>
    <s v="Female"/>
    <s v="3159552"/>
    <s v="254721716482"/>
    <s v="254721716482"/>
    <s v=""/>
    <s v="254722776195"/>
    <n v="37.577886999999997"/>
    <n v="-7.7096999999999999E-2"/>
    <s v="Meru"/>
    <s v="Imenti South"/>
    <s v="Chure"/>
    <s v="Kiamukuro"/>
    <x v="0"/>
    <s v="Erick Munene Gitonga"/>
    <s v="Phineas Mawira"/>
    <s v=""/>
    <s v="Informal Business"/>
    <s v="MKD"/>
  </r>
  <r>
    <s v="VPA6"/>
    <s v="KE-KIA-2010-26551"/>
    <x v="1"/>
    <s v=""/>
    <s v="12th August,2020"/>
    <d v="2020-08-12T00:00:00"/>
    <s v="8th October,2020"/>
    <d v="2020-10-08T00:00:00"/>
    <s v="Mbugua Fredrick"/>
    <s v="Male"/>
    <s v="114462686"/>
    <s v="254725961910"/>
    <s v="254725961910"/>
    <s v=""/>
    <s v="254716531606"/>
    <n v="36.598148000000002"/>
    <n v="-1.1252489999999999"/>
    <s v="Kiambu"/>
    <s v="Limuru"/>
    <s v="Ndeiya"/>
    <s v="Tiekunu"/>
    <x v="3"/>
    <s v="Simon Kabucho"/>
    <s v=""/>
    <s v=""/>
    <s v="Informal Business"/>
    <s v="MKD"/>
  </r>
  <r>
    <s v="VPA6"/>
    <s v="KE-KIA-2009-26553"/>
    <x v="1"/>
    <s v=""/>
    <s v="8th July,2020"/>
    <d v="2020-07-08T00:00:00"/>
    <s v="18th September,2020"/>
    <d v="2020-09-18T00:00:00"/>
    <s v="Kimotho Joseph Mbaya"/>
    <s v="Male"/>
    <s v="5209818"/>
    <s v="254714427244"/>
    <s v="254714427244"/>
    <s v=""/>
    <s v="254704180535"/>
    <n v="36.586416999999997"/>
    <n v="-1.1005240000000001"/>
    <s v="Kiambu"/>
    <s v="Limuru"/>
    <s v="Ndeiya"/>
    <s v="Kamunoru"/>
    <x v="3"/>
    <s v="Simon Kabucho"/>
    <s v=""/>
    <s v=""/>
    <s v="Informal Business"/>
    <s v="MKD"/>
  </r>
  <r>
    <s v="VPA6"/>
    <s v="KE-NAK-2101-27390"/>
    <x v="1"/>
    <s v=""/>
    <s v="3rd November,2020"/>
    <d v="2020-11-03T00:00:00"/>
    <s v="5th January,2021"/>
    <d v="2021-01-05T00:00:00"/>
    <s v="Nyanjui Walter"/>
    <s v="Male"/>
    <s v="21526774"/>
    <s v="254729217014"/>
    <s v="254729217014"/>
    <s v=""/>
    <s v="254727784449"/>
    <n v="36.134452000000003"/>
    <n v="-0.21298500000000001"/>
    <s v="Nakuru"/>
    <s v="Bahati"/>
    <s v="Bahati"/>
    <s v="Maili Saba"/>
    <x v="2"/>
    <s v="Simon Kabucho"/>
    <s v="Simon kabuch"/>
    <s v=""/>
    <s v="Informal Business"/>
    <s v="MKD"/>
  </r>
  <r>
    <s v="VPA6"/>
    <s v="KE-NAK-2101-27422"/>
    <x v="0"/>
    <s v="Non Compliant"/>
    <s v="12th December,2020"/>
    <d v="2020-12-12T00:00:00"/>
    <s v="3rd January,2021"/>
    <d v="2021-01-03T00:00:00"/>
    <s v="Murimi Lucy Nyambura"/>
    <s v="Female"/>
    <s v="27054693"/>
    <s v="254719677845"/>
    <s v="254719677845"/>
    <s v=""/>
    <s v="254111810417"/>
    <n v="36.371195"/>
    <n v="-0.115188"/>
    <s v="Nakuru"/>
    <s v="Subukia"/>
    <s v="Kilima Ngai"/>
    <s v="Kariko"/>
    <x v="2"/>
    <s v="Simon Kabucho"/>
    <s v="Simon kabucho"/>
    <s v=""/>
    <s v="Informal Business"/>
    <s v="MKD"/>
  </r>
  <r>
    <s v="VPA6"/>
    <s v="KE-MER-2012-28467"/>
    <x v="1"/>
    <s v=""/>
    <s v="2nd December,2020"/>
    <d v="2020-12-02T00:00:00"/>
    <s v="15th December,2020"/>
    <d v="2020-12-15T00:00:00"/>
    <s v="Mutugi Murungi Lawrence"/>
    <s v="Male"/>
    <s v="22827527"/>
    <s v="254726277546"/>
    <s v="254726277546"/>
    <s v=""/>
    <s v="254723509708"/>
    <n v="37.606057999999997"/>
    <n v="-8.2900000000000001E-2"/>
    <s v="Meru"/>
    <s v="Imenti South"/>
    <s v="Chure"/>
    <s v="Kiamutuja"/>
    <x v="2"/>
    <s v="Erick Munene Gitonga"/>
    <s v="Phineas Mawira"/>
    <s v=""/>
    <s v="Informal Business"/>
    <s v="MKD"/>
  </r>
  <r>
    <s v="VPA6"/>
    <s v="KE-KAJ-2012-28594"/>
    <x v="1"/>
    <s v=""/>
    <s v="11th November,2020"/>
    <d v="2020-11-11T00:00:00"/>
    <s v="11th December,2020"/>
    <d v="2020-12-11T00:00:00"/>
    <s v="Mumbi Veronica"/>
    <s v="Female"/>
    <s v="99999"/>
    <s v="254723006294"/>
    <s v="254723006294"/>
    <s v=""/>
    <s v="254100151380"/>
    <n v="36.727105000000002"/>
    <n v="-1.4593430000000001"/>
    <s v="Kajiado"/>
    <s v="Kajiado North"/>
    <s v="Kiserian"/>
    <s v="St.Martin"/>
    <x v="0"/>
    <s v="Jackson Muia Mutiso"/>
    <s v=""/>
    <s v=""/>
    <s v="Informal Business"/>
    <s v="MKD"/>
  </r>
  <r>
    <s v="VPA6"/>
    <s v="KE-KAJ-2011-28587"/>
    <x v="1"/>
    <s v=""/>
    <s v="25th October,2020"/>
    <d v="2020-10-25T00:00:00"/>
    <s v="25th November,2020"/>
    <d v="2020-11-25T00:00:00"/>
    <s v="Magutu Gerald"/>
    <s v="Male"/>
    <s v="99999"/>
    <s v="254722746957"/>
    <s v="254722746957"/>
    <s v=""/>
    <s v="254717842517"/>
    <n v="36.666400000000003"/>
    <n v="-1.4844619999999999"/>
    <s v="Kajiado"/>
    <s v="Kajiado North"/>
    <s v="Kiserian"/>
    <s v="Geticha Firm"/>
    <x v="1"/>
    <s v="Nilelynk Innovators"/>
    <s v=""/>
    <s v=""/>
    <s v="Informal Business"/>
    <s v="MKD"/>
  </r>
  <r>
    <s v="VPA6"/>
    <s v="KE-NAK-2101-28676"/>
    <x v="0"/>
    <s v="Non Compliant"/>
    <s v="20th November,2020"/>
    <d v="2020-11-20T00:00:00"/>
    <s v="29th January,2021"/>
    <d v="2021-01-29T00:00:00"/>
    <s v="Rotich Philip"/>
    <s v="Male"/>
    <s v="13034017"/>
    <s v="72380968"/>
    <s v="254723809680"/>
    <s v=""/>
    <s v="254726840706"/>
    <n v="35.554527999999998"/>
    <n v="-0.423267"/>
    <s v="Nakuru"/>
    <s v="Kuresoi"/>
    <s v="Chemaner"/>
    <s v="Banana/ngairubi"/>
    <x v="2"/>
    <s v="Simon Kabucho"/>
    <s v="Simon  kabucho"/>
    <s v=""/>
    <s v="Informal Business"/>
    <s v="MKD"/>
  </r>
  <r>
    <s v="VPA6"/>
    <s v="KE-NAK-2101-28677"/>
    <x v="0"/>
    <s v="Non Compliant"/>
    <s v="28th December,2020"/>
    <d v="2020-12-28T00:00:00"/>
    <s v="30th January,2021"/>
    <d v="2021-01-30T00:00:00"/>
    <s v="Kimotho Mututho Kahuni"/>
    <s v="Male"/>
    <s v="11114850"/>
    <s v="723913528"/>
    <s v="254723913528"/>
    <s v=""/>
    <s v="254721116431"/>
    <n v="36.006109000000002"/>
    <n v="-0.26947199999999999"/>
    <s v="Nakuru"/>
    <s v="Rongai"/>
    <s v="Olive lnn"/>
    <s v="Mecy njeri"/>
    <x v="0"/>
    <s v="Simon Kabucho"/>
    <s v="Simon kabucho"/>
    <s v=""/>
    <s v="Informal Business"/>
    <s v="MKD"/>
  </r>
  <r>
    <s v="VPA6"/>
    <s v="KE-KER-2012-27964"/>
    <x v="1"/>
    <s v=""/>
    <s v="17th November,2019"/>
    <d v="2019-11-17T00:00:00"/>
    <s v="5th December,2020"/>
    <d v="2020-12-05T00:00:00"/>
    <s v="Alice Too Chepkoech"/>
    <s v="Female"/>
    <s v="7626556"/>
    <s v="254707529105"/>
    <s v="254707529105"/>
    <s v=""/>
    <s v=""/>
    <n v="35.383988000000002"/>
    <n v="-0.109039"/>
    <s v="Kericho"/>
    <s v="Kipkelion West"/>
    <s v="Kipteris"/>
    <s v="Kapkoros"/>
    <x v="7"/>
    <s v="Geoffrey Ngeno"/>
    <s v=""/>
    <s v=""/>
    <s v="Informal Business"/>
    <s v="MKD"/>
  </r>
  <r>
    <s v="VPA6"/>
    <s v="KE-KER-2008-26348"/>
    <x v="1"/>
    <s v=""/>
    <s v="23rd January,2019"/>
    <d v="2019-01-23T00:00:00"/>
    <s v="18th August,2020"/>
    <d v="2020-08-18T00:00:00"/>
    <s v="Barno Annah Chelangat"/>
    <s v="Female"/>
    <s v="20070703"/>
    <s v="254705270338"/>
    <s v="254705270338"/>
    <s v=""/>
    <s v=""/>
    <n v="35.391530000000003"/>
    <n v="-0.11539199999999999"/>
    <s v="Kericho"/>
    <s v="Kipkelion West"/>
    <s v="Kipteris"/>
    <s v="Kaptuiya"/>
    <x v="7"/>
    <s v="Wesley Kipyegon"/>
    <s v=""/>
    <s v=""/>
    <s v="Informal Business"/>
    <s v="MKD"/>
  </r>
  <r>
    <s v="VPA6"/>
    <s v="KE-NAN-2102-28416"/>
    <x v="1"/>
    <s v=""/>
    <s v="18th January,2021"/>
    <d v="2021-01-18T00:00:00"/>
    <s v="12th February,2021"/>
    <d v="2021-02-12T00:00:00"/>
    <s v="Kipyego Ann"/>
    <s v="Female"/>
    <s v="1250156"/>
    <s v="254746840416"/>
    <s v="254746840416"/>
    <s v=""/>
    <s v="254715541342"/>
    <n v="35.156143999999998"/>
    <n v="0.28767700000000002"/>
    <s v="Nandi"/>
    <s v="Mosop"/>
    <s v="Kosirai"/>
    <s v="Kipsasuron"/>
    <x v="2"/>
    <s v="Gimosong Enterprise Ltd"/>
    <s v="John Bett"/>
    <s v=""/>
    <s v="Informal Business"/>
    <s v="MKD"/>
  </r>
  <r>
    <s v="VPA6"/>
    <s v="KE-MAC-2102-28606"/>
    <x v="1"/>
    <s v=""/>
    <s v="19th February,2021"/>
    <d v="2021-02-19T00:00:00"/>
    <s v="19th February,2021"/>
    <d v="2021-02-19T00:00:00"/>
    <s v="Somba Thomas"/>
    <s v="Male"/>
    <s v="11646097"/>
    <s v="254722892436"/>
    <s v="254722892436"/>
    <s v=""/>
    <s v="254729463881"/>
    <n v="37.320391999999998"/>
    <n v="-1.462083"/>
    <s v="Machakos"/>
    <s v="Kathiani"/>
    <s v="Kaewa"/>
    <s v="Nzaikoni"/>
    <x v="0"/>
    <s v="Joram Gathogo Mutahi"/>
    <s v="Joram mutahi"/>
    <s v=""/>
    <s v="Informal Business"/>
    <s v="KENBIM"/>
  </r>
  <r>
    <s v="VPA6"/>
    <s v="KE-UAS-2102-26446"/>
    <x v="1"/>
    <s v=""/>
    <s v="5th December,2020"/>
    <d v="2020-12-05T00:00:00"/>
    <s v="20th February,2021"/>
    <d v="2021-02-20T00:00:00"/>
    <s v="Sang Faustine Jeptarus"/>
    <s v="Female"/>
    <s v="99999"/>
    <s v="729712349"/>
    <s v="254729712349"/>
    <s v=""/>
    <s v="254712944387"/>
    <n v="35.110883000000001"/>
    <n v="0.58473200000000003"/>
    <s v="Uasin Gishu"/>
    <s v="Turbo"/>
    <s v="Sugoi"/>
    <s v="Tapsagoi"/>
    <x v="0"/>
    <s v="Luka Kiprop Maiyo"/>
    <s v="Luka kiprop maiyo"/>
    <s v=""/>
    <s v="Informal Business"/>
    <s v="MKD"/>
  </r>
  <r>
    <s v="VPA6"/>
    <s v="KE-KER-2102-26265"/>
    <x v="0"/>
    <s v="Non Compliant"/>
    <s v="15th January,2021"/>
    <d v="2021-01-15T00:00:00"/>
    <s v="20th February,2021"/>
    <d v="2021-02-20T00:00:00"/>
    <s v="Chepkwony David Kipkoech"/>
    <s v="Male"/>
    <s v="20349011"/>
    <s v="254720424973"/>
    <s v="254720424973"/>
    <s v=""/>
    <s v="254754810030"/>
    <n v="35.104698999999997"/>
    <n v="-0.500668"/>
    <s v="Kericho"/>
    <s v="Bureti"/>
    <s v="Tebesonik"/>
    <s v="Chemobei"/>
    <x v="0"/>
    <s v="Philip Kiget"/>
    <s v="Kiget"/>
    <s v=""/>
    <s v="Informal Business"/>
    <s v="MKD"/>
  </r>
  <r>
    <s v="VPA6"/>
    <s v="KE-NAN-2102-26496"/>
    <x v="1"/>
    <s v=""/>
    <s v="10th November,2020"/>
    <d v="2020-11-10T00:00:00"/>
    <s v="18th February,2021"/>
    <d v="2021-02-18T00:00:00"/>
    <s v="Kipruto Conseslus"/>
    <s v="Male"/>
    <s v="29173214"/>
    <s v="704303707"/>
    <s v="254707442657"/>
    <s v=""/>
    <s v="254707160861"/>
    <n v="35.174145000000003"/>
    <n v="0.33277600000000002"/>
    <s v="Nandi"/>
    <s v="Mosop"/>
    <s v="Mutwot"/>
    <s v="Tironin"/>
    <x v="0"/>
    <s v="Kelvin Kimutai"/>
    <s v=""/>
    <s v=""/>
    <s v="Informal Business"/>
    <s v="MKD"/>
  </r>
  <r>
    <s v="VPA6"/>
    <s v="KE-KIA-2102-26943"/>
    <x v="1"/>
    <s v=""/>
    <s v="23rd December,2020"/>
    <d v="2020-12-23T00:00:00"/>
    <s v="23rd February,2021"/>
    <d v="2021-02-23T00:00:00"/>
    <s v="Martha Ndungu Njeri"/>
    <s v="Female"/>
    <s v="3574634"/>
    <s v="254722515466"/>
    <s v="254722515466"/>
    <s v=""/>
    <s v=""/>
    <n v="37.107709999999997"/>
    <n v="-1.122563"/>
    <s v="Kiambu"/>
    <s v="Juja"/>
    <s v="Kimuchu"/>
    <s v="Kimuchu"/>
    <x v="6"/>
    <s v="Fredrick Gatungu Kago"/>
    <s v="Fredrick kago"/>
    <s v=""/>
    <s v="Informal Business"/>
    <s v="KENBIM"/>
  </r>
  <r>
    <s v="VPA6"/>
    <s v="KE-MER-2102-28469"/>
    <x v="1"/>
    <s v=""/>
    <s v="12th February,2021"/>
    <d v="2021-02-12T00:00:00"/>
    <s v="23rd February,2021"/>
    <d v="2021-02-23T00:00:00"/>
    <s v="Kagwiria Mwirigi Regina"/>
    <s v="Female"/>
    <s v="22303643"/>
    <s v="254726084301"/>
    <s v="254726084301"/>
    <s v=""/>
    <s v="254725586876"/>
    <n v="37.642152000000003"/>
    <n v="-7.0313000000000001E-2"/>
    <s v="Meru"/>
    <s v="Imenti South"/>
    <s v="Mikumbune"/>
    <s v="Mwirangara"/>
    <x v="3"/>
    <s v="Erick Munene Gitonga"/>
    <s v="Phineas Mawira"/>
    <s v=""/>
    <s v="Informal Business"/>
    <s v="MKD"/>
  </r>
  <r>
    <s v="VPA6"/>
    <s v="KE-MER-2101-28470"/>
    <x v="1"/>
    <s v=""/>
    <s v="28th December,2020"/>
    <d v="2020-12-28T00:00:00"/>
    <s v="15th January,2021"/>
    <d v="2021-01-15T00:00:00"/>
    <s v="Muriungi Rukaria Silas"/>
    <s v="Male"/>
    <s v="7457827"/>
    <s v="254720033177"/>
    <s v="254720033177"/>
    <s v=""/>
    <s v="254701403262"/>
    <n v="37.648724999999999"/>
    <n v="-7.4251999999999999E-2"/>
    <s v="Meru"/>
    <s v="Imenti South"/>
    <s v="Kigane"/>
    <s v="Munani"/>
    <x v="0"/>
    <s v="Erick Munene Gitonga"/>
    <s v="Phineas Mawira"/>
    <s v=""/>
    <s v="Informal Business"/>
    <s v="MKD"/>
  </r>
  <r>
    <s v="VPA6"/>
    <s v="KE-UAS-2102-26486"/>
    <x v="1"/>
    <s v=""/>
    <s v="23rd October,2020"/>
    <d v="2020-10-23T00:00:00"/>
    <s v="23rd February,2021"/>
    <d v="2021-02-23T00:00:00"/>
    <s v="Cheloti Ruth"/>
    <s v="Female"/>
    <s v="99999"/>
    <s v="254729795841"/>
    <s v="254729795841"/>
    <s v=""/>
    <s v=""/>
    <n v="35.305625999999997"/>
    <n v="0.56356399999999995"/>
    <s v="Uasin Gishu"/>
    <s v="Moiben"/>
    <s v="Moiben"/>
    <s v="Upande road"/>
    <x v="1"/>
    <s v="Ambrose Koech"/>
    <s v="Ambrose koech"/>
    <s v=""/>
    <s v="Informal Business"/>
    <s v="KENBIM"/>
  </r>
  <r>
    <s v="VPA6"/>
    <s v="KE-MER-2101-28471"/>
    <x v="0"/>
    <s v="Grievance"/>
    <s v="10th January,2021"/>
    <d v="2021-01-10T00:00:00"/>
    <s v="30th January,2021"/>
    <d v="2021-01-30T00:00:00"/>
    <s v="Gakii Kinyuru Faith"/>
    <s v="Female"/>
    <s v="8858742"/>
    <s v="254725279342"/>
    <s v="254725279342"/>
    <s v=""/>
    <s v="254723749431"/>
    <n v="37.623421999999998"/>
    <n v="-7.5592999999999994E-2"/>
    <s v="Meru"/>
    <s v="Imenti South"/>
    <s v="Mikumbune"/>
    <s v="Rugomo"/>
    <x v="2"/>
    <s v="Erick Munene Gitonga"/>
    <s v="Phineas Mawira"/>
    <s v=""/>
    <s v="Informal Business"/>
    <s v="MKD"/>
  </r>
  <r>
    <s v="VPA6"/>
    <s v="KE-KIR-2101-27204"/>
    <x v="0"/>
    <s v="Grievance"/>
    <s v="25th November,2020"/>
    <d v="2020-11-25T00:00:00"/>
    <s v="8th January,2021"/>
    <d v="2021-01-08T00:00:00"/>
    <s v="Mwangi Nyaguthii Margaret"/>
    <s v="Female"/>
    <s v="99999"/>
    <s v="254713992930"/>
    <s v="254713992930"/>
    <s v=""/>
    <s v=""/>
    <n v="37.283974999999998"/>
    <n v="-0.48725400000000002"/>
    <s v="Kirinyaga"/>
    <s v="Kerugoya/Kutus"/>
    <s v="Kerugoya"/>
    <s v="Kiandieri"/>
    <x v="3"/>
    <s v="Eric Muthii Mugo"/>
    <s v=""/>
    <s v=""/>
    <s v="Informal Business"/>
    <s v="MKD"/>
  </r>
  <r>
    <s v="VPA6"/>
    <s v="KE-ELG-2102-29307"/>
    <x v="1"/>
    <s v=""/>
    <s v="5th January,2021"/>
    <d v="2021-01-05T00:00:00"/>
    <s v="24th February,2021"/>
    <d v="2021-02-24T00:00:00"/>
    <s v="Sirma Wilson"/>
    <s v="Male"/>
    <s v="0245772"/>
    <s v="254722228296"/>
    <s v="254722228296"/>
    <s v=""/>
    <s v="254732788757"/>
    <n v="35.567667"/>
    <n v="0.205844"/>
    <s v="Elgeyo/Marakwet"/>
    <s v="Keiyo South"/>
    <s v="Maoi"/>
    <s v="Kapsowek"/>
    <x v="4"/>
    <s v="Luka Kiprop Maiyo"/>
    <s v="Luka maiyo"/>
    <s v=""/>
    <s v="Informal Business"/>
    <s v="KENBIM"/>
  </r>
  <r>
    <s v="VPA6"/>
    <s v="KE-KER-2102-26178"/>
    <x v="1"/>
    <s v=""/>
    <s v="27th December,2020"/>
    <d v="2020-12-27T00:00:00"/>
    <s v="15th February,2021"/>
    <d v="2021-02-15T00:00:00"/>
    <s v="Kirui Samuel"/>
    <s v="Male"/>
    <s v="11718050"/>
    <s v="254722345549"/>
    <s v="254722345549"/>
    <s v=""/>
    <s v=""/>
    <n v="35.237327000000001"/>
    <n v="-0.33316800000000002"/>
    <s v="Kericho"/>
    <s v="Belgut"/>
    <s v="Kapsuser"/>
    <s v="Samituk"/>
    <x v="15"/>
    <s v="Philip Kurgat"/>
    <s v="Philip Kurgat"/>
    <s v=""/>
    <s v="Informal Business"/>
    <s v="MKD"/>
  </r>
  <r>
    <s v="VPA6"/>
    <s v="KE-NAN-2009-26497"/>
    <x v="1"/>
    <s v=""/>
    <s v="26th August,2020"/>
    <d v="2020-08-26T00:00:00"/>
    <s v="23rd September,2020"/>
    <d v="2020-09-23T00:00:00"/>
    <s v="Killy Joyce"/>
    <s v="Female"/>
    <s v="7352410"/>
    <s v="254722951606"/>
    <s v="254722951606"/>
    <s v=""/>
    <s v="254722320003"/>
    <n v="35.150595000000003"/>
    <n v="0.33950200000000003"/>
    <s v="Nandi"/>
    <s v="Mosop"/>
    <s v="Itigo"/>
    <s v="Tebeson"/>
    <x v="1"/>
    <s v="Ambrose Koech"/>
    <s v=""/>
    <s v=""/>
    <s v="Informal Business"/>
    <s v="MKD"/>
  </r>
  <r>
    <s v="VPA6"/>
    <s v="KE-NAN-2101-26498"/>
    <x v="1"/>
    <s v=""/>
    <s v="28th November,2020"/>
    <d v="2020-11-28T00:00:00"/>
    <s v="18th January,2021"/>
    <d v="2021-01-18T00:00:00"/>
    <s v="Kosgei Rael"/>
    <s v="Female"/>
    <s v="6665448"/>
    <s v="254729666305"/>
    <s v="254729666305"/>
    <s v=""/>
    <s v="254725882399"/>
    <n v="35.071370000000002"/>
    <n v="0.480126"/>
    <s v="Nandi"/>
    <s v="Mosop"/>
    <s v="Chepnoet"/>
    <s v="Chepnoet"/>
    <x v="0"/>
    <s v="Luka Kiprop Maiyo"/>
    <s v=""/>
    <s v=""/>
    <s v="Informal Business"/>
    <s v="MKD"/>
  </r>
  <r>
    <s v="VPA6"/>
    <s v="KE-KAJ-2102-28595"/>
    <x v="1"/>
    <s v=""/>
    <s v="20th January,2021"/>
    <d v="2021-01-20T00:00:00"/>
    <s v="27th February,2021"/>
    <d v="2021-02-27T00:00:00"/>
    <s v="Ndichu Mbugua"/>
    <s v="Male"/>
    <s v="99999"/>
    <s v="254722868670"/>
    <s v="254722868670"/>
    <s v=""/>
    <s v="254722888363"/>
    <n v="36.657372000000002"/>
    <n v="-1.3743479999999999"/>
    <s v="Kajiado"/>
    <s v="Kajiado North"/>
    <s v="Ngong"/>
    <s v="Bondeni"/>
    <x v="1"/>
    <s v="Nilelynk Innovators"/>
    <s v=""/>
    <s v=""/>
    <s v="Informal Business"/>
    <s v="KENBIM"/>
  </r>
  <r>
    <s v="VPA6"/>
    <s v="KE-KIA-2101-26548"/>
    <x v="1"/>
    <s v=""/>
    <s v="16th December,2020"/>
    <d v="2020-12-16T00:00:00"/>
    <s v="23rd January,2021"/>
    <d v="2021-01-23T00:00:00"/>
    <s v="Karoki Margaret"/>
    <s v="Female"/>
    <s v="5709916"/>
    <s v="254721358628"/>
    <s v="254721358628"/>
    <s v=""/>
    <s v="254708498484"/>
    <n v="36.853893999999997"/>
    <n v="-1.0960920000000001"/>
    <s v="Kiambu"/>
    <s v="Githunguri"/>
    <s v="Ngewa"/>
    <s v="Gishesheni"/>
    <x v="3"/>
    <s v="Geoffrey Ndua Mbugua"/>
    <s v=""/>
    <s v=""/>
    <s v="Informal Business"/>
    <s v="KENBIM"/>
  </r>
  <r>
    <s v="VPA6"/>
    <s v="KE-KIA-2101-26549"/>
    <x v="1"/>
    <s v=""/>
    <s v="21st November,2020"/>
    <d v="2020-11-21T00:00:00"/>
    <s v="8th January,2021"/>
    <d v="2021-01-08T00:00:00"/>
    <s v="Mukami Joseph Waweru"/>
    <s v="Male"/>
    <s v="240116"/>
    <s v="254725303627"/>
    <s v="254725303627"/>
    <s v=""/>
    <s v="254707011798"/>
    <n v="36.850881000000001"/>
    <n v="-1.088406"/>
    <s v="Kiambu"/>
    <s v="Githunguri"/>
    <s v="Ngewa"/>
    <s v="Kambara"/>
    <x v="0"/>
    <s v="Geoffrey Ndua Mbugua"/>
    <s v=""/>
    <s v=""/>
    <s v="Informal Business"/>
    <s v="KENBIM"/>
  </r>
  <r>
    <s v="VPA6"/>
    <s v="KE-KIA-2009-26554"/>
    <x v="1"/>
    <s v=""/>
    <s v="20th August,2020"/>
    <d v="2020-08-20T00:00:00"/>
    <s v="15th September,2020"/>
    <d v="2020-09-15T00:00:00"/>
    <s v="Ndua Nelson"/>
    <s v="Male"/>
    <s v="99999"/>
    <s v="254725782512"/>
    <s v="254725782512"/>
    <s v=""/>
    <s v="254748297818"/>
    <n v="36.876517999999997"/>
    <n v="-1.097307"/>
    <s v="Kiambu"/>
    <s v="Githunguri"/>
    <s v="Ngewa"/>
    <s v="Laini"/>
    <x v="1"/>
    <s v="Geoffrey Ndua Mbugua"/>
    <s v=""/>
    <s v=""/>
    <s v="Informal Business"/>
    <s v="KENBIM"/>
  </r>
  <r>
    <s v="VPA6"/>
    <s v="KE-KIA-2011-26556"/>
    <x v="1"/>
    <s v=""/>
    <s v="1st October,2020"/>
    <d v="2020-10-01T00:00:00"/>
    <s v="23rd November,2020"/>
    <d v="2020-11-23T00:00:00"/>
    <s v="Kamau Josphine Gakenia"/>
    <s v="Female"/>
    <s v="99999"/>
    <s v="254727778666"/>
    <s v="254727778666"/>
    <s v=""/>
    <s v="254784920576"/>
    <n v="36.785105999999999"/>
    <n v="-1.032886"/>
    <s v="Kiambu"/>
    <s v="Lari"/>
    <s v="Kiambururu"/>
    <s v="Kamuchege"/>
    <x v="2"/>
    <s v="Geoffrey Ndua Mbugua"/>
    <s v=""/>
    <s v=""/>
    <s v="Informal Business"/>
    <s v="KENBIM"/>
  </r>
  <r>
    <s v="VPA6"/>
    <s v="KE-KIA-2010-26557"/>
    <x v="1"/>
    <s v=""/>
    <s v="20th September,2020"/>
    <d v="2020-09-20T00:00:00"/>
    <s v="13th October,2020"/>
    <d v="2020-10-13T00:00:00"/>
    <s v="Mbugua Stephen Muciri"/>
    <s v="Male"/>
    <s v="99999"/>
    <s v="254717688031"/>
    <s v="254717688031"/>
    <s v=""/>
    <s v="254710260830"/>
    <n v="36.752654"/>
    <n v="-1.0072190000000001"/>
    <s v="Kiambu"/>
    <s v="Lari"/>
    <s v="Gatamaiyu"/>
    <s v="Wandemi"/>
    <x v="3"/>
    <s v="Geoffrey Ndua Mbugua"/>
    <s v=""/>
    <s v=""/>
    <s v="Informal Business"/>
    <s v="KENBIM"/>
  </r>
  <r>
    <s v="VPA6"/>
    <s v="KE-KIA-2102-26555"/>
    <x v="1"/>
    <s v=""/>
    <s v="10th January,2021"/>
    <d v="2021-01-10T00:00:00"/>
    <s v="18th February,2021"/>
    <d v="2021-02-18T00:00:00"/>
    <s v="Njoroge Hannah"/>
    <s v="Female"/>
    <s v="99999"/>
    <s v="254720300173"/>
    <s v="254720300173"/>
    <s v=""/>
    <s v="254727736824"/>
    <n v="36.783197000000001"/>
    <n v="-1.027244"/>
    <s v="Kiambu"/>
    <s v="Githunguri"/>
    <s v="Kamburu"/>
    <s v="Kamuchege"/>
    <x v="2"/>
    <s v="Geoffrey Ndua Mbugua"/>
    <s v=""/>
    <s v=""/>
    <s v="Informal Business"/>
    <s v="KENBIM"/>
  </r>
  <r>
    <s v="VPA6"/>
    <s v="KE-MER-2103-28472"/>
    <x v="1"/>
    <s v=""/>
    <s v="10th February,2021"/>
    <d v="2021-02-10T00:00:00"/>
    <s v="12th March,2021"/>
    <d v="2021-03-12T00:00:00"/>
    <s v="Kagwiria Mbae Grace"/>
    <s v="Female"/>
    <s v="13813193"/>
    <s v="254716918860"/>
    <s v="254716918860"/>
    <s v=""/>
    <s v="254710410584"/>
    <n v="37.662317000000002"/>
    <n v="-7.7564999999999995E-2"/>
    <s v="Meru"/>
    <s v="Imenti South"/>
    <s v="Kigane"/>
    <s v="Konju"/>
    <x v="2"/>
    <s v="Erick Munene Gitonga"/>
    <s v="Phineas Mawira"/>
    <s v=""/>
    <s v="Informal Business"/>
    <s v="MKD"/>
  </r>
  <r>
    <s v="VPA6"/>
    <s v="KE-KAK-2103-28982"/>
    <x v="0"/>
    <s v="Under Verification"/>
    <s v="15th December,2020"/>
    <d v="2020-12-15T00:00:00"/>
    <s v="12th March,2021"/>
    <d v="2021-03-12T00:00:00"/>
    <s v="Josephat Kwasira Kwasira"/>
    <s v="Male"/>
    <s v="99999"/>
    <s v="254723981964"/>
    <s v="254723981964"/>
    <s v=""/>
    <s v="254722477914"/>
    <n v="34.780571999999999"/>
    <n v="0.20292299999999999"/>
    <s v="Kakamega"/>
    <s v="Shinyalu"/>
    <s v="Khayega"/>
    <s v="Shirulu"/>
    <x v="0"/>
    <s v="Gillet Lihanda"/>
    <s v="Gillet Lihanda"/>
    <s v=""/>
    <s v="Informal Business"/>
    <s v="MKD"/>
  </r>
  <r>
    <s v="VPA6"/>
    <s v="KE-MER-2010-28463"/>
    <x v="0"/>
    <s v="Grievance"/>
    <s v="7th October,2020"/>
    <d v="2020-10-07T00:00:00"/>
    <s v="26th October,2020"/>
    <d v="2020-10-26T00:00:00"/>
    <s v="Kiogora Kirigia Charles"/>
    <s v="Male"/>
    <s v="12886347"/>
    <s v="254706827250"/>
    <s v="254706827250"/>
    <s v=""/>
    <s v="254790314140"/>
    <n v="37.589948"/>
    <n v="-5.0806999999999998E-2"/>
    <s v="Meru"/>
    <s v="Imenti South"/>
    <s v="Kathera"/>
    <s v="Kirumene"/>
    <x v="2"/>
    <s v="Erick Munene Gitonga"/>
    <s v="Phineas Mawira"/>
    <s v=""/>
    <s v="Informal Business"/>
    <s v="MKD"/>
  </r>
  <r>
    <s v="VPA6"/>
    <s v="KE-ELG-2103-25805"/>
    <x v="0"/>
    <s v="Non Compliant"/>
    <s v="13th July,2020"/>
    <d v="2020-07-13T00:00:00"/>
    <s v="15th March,2021"/>
    <d v="2021-03-15T00:00:00"/>
    <s v="Kibor Timothy Kipchumba"/>
    <s v="Male"/>
    <n v="99999"/>
    <s v="254723217684"/>
    <s v="254723217684"/>
    <s v=""/>
    <s v="254729979705"/>
    <n v="35.406297000000002"/>
    <n v="1.019954"/>
    <s v="Elgeyo/Marakwet"/>
    <s v="Marakwet West"/>
    <s v="Koisungur"/>
    <s v="Saram"/>
    <x v="0"/>
    <s v="Luka Kiprop Maiyo"/>
    <s v="Luka kiprop maiyo"/>
    <s v=""/>
    <s v="Informal Business"/>
    <s v="KENBIM"/>
  </r>
  <r>
    <s v="VPA6"/>
    <s v="KE-KIA-2103-26936"/>
    <x v="1"/>
    <s v=""/>
    <s v="16th March,2021"/>
    <d v="2021-03-16T00:00:00"/>
    <s v="16th March,2021"/>
    <d v="2021-03-16T00:00:00"/>
    <s v="Wanjiru Kamau Joyce"/>
    <s v="Female"/>
    <s v="29005828"/>
    <s v="707512522"/>
    <s v="254707512522"/>
    <s v=""/>
    <s v="254701558293"/>
    <n v="36.936902000000003"/>
    <n v="-1.0155650000000001"/>
    <s v="Kiambu"/>
    <s v="Gatundu South"/>
    <s v="Ituru"/>
    <s v="Kamunyu"/>
    <x v="1"/>
    <s v="Joseph Muchirira Mugo"/>
    <s v="Joseph muchirira"/>
    <s v=""/>
    <s v="Informal Business"/>
    <s v="KENBIM"/>
  </r>
  <r>
    <s v="VPA6"/>
    <s v="KE-KER-2102-26177"/>
    <x v="1"/>
    <s v=""/>
    <s v="13th December,2020"/>
    <d v="2020-12-13T00:00:00"/>
    <s v="1st February,2021"/>
    <d v="2021-02-01T00:00:00"/>
    <s v="Keter Japhet"/>
    <s v="Male"/>
    <s v="0866500"/>
    <s v="254720916333"/>
    <s v="254720916333"/>
    <s v=""/>
    <s v=""/>
    <n v="35.102766000000003"/>
    <n v="-0.58242799999999995"/>
    <s v="Kericho"/>
    <s v="Bureti"/>
    <s v="Tebesonik"/>
    <s v="Kimugul"/>
    <x v="1"/>
    <s v="Philip Kurgat"/>
    <s v=""/>
    <s v=""/>
    <s v="Informal Business"/>
    <s v="MKD"/>
  </r>
  <r>
    <s v="VPA6"/>
    <s v="KE-KER-2012-27971"/>
    <x v="1"/>
    <s v=""/>
    <s v="19th December,2018"/>
    <d v="2018-12-19T00:00:00"/>
    <s v="11th December,2020"/>
    <d v="2020-12-11T00:00:00"/>
    <s v="Magut Hellen"/>
    <s v="Female"/>
    <s v="29251850"/>
    <s v="254713377844"/>
    <s v="254713377844"/>
    <s v=""/>
    <s v=""/>
    <n v="35.386712000000003"/>
    <n v="-0.119855"/>
    <s v="Kericho"/>
    <s v="Kipkelion West"/>
    <s v="Kipteris"/>
    <s v="Kapkoros"/>
    <x v="7"/>
    <s v="Wesley Kipyegon"/>
    <s v=""/>
    <s v=""/>
    <s v="Informal Business"/>
    <s v="MKD"/>
  </r>
  <r>
    <s v="VPA6"/>
    <s v="KE-KER-2011-27972"/>
    <x v="1"/>
    <s v=""/>
    <s v="27th May,2020"/>
    <d v="2020-05-27T00:00:00"/>
    <s v="26th November,2020"/>
    <d v="2020-11-26T00:00:00"/>
    <s v="Jane Berenge Chepkemoi"/>
    <s v="Female"/>
    <s v="7653915"/>
    <s v="254714868515"/>
    <s v="254714868515"/>
    <s v=""/>
    <s v=""/>
    <n v="35.395153999999998"/>
    <n v="-0.10888399999999999"/>
    <s v="Kericho"/>
    <s v="Kipkelion West"/>
    <s v="Kipteris"/>
    <s v="Kaptuiya"/>
    <x v="7"/>
    <s v="Benjamin Cheruiyot"/>
    <s v=""/>
    <s v=""/>
    <s v="Informal Business"/>
    <s v="MKD"/>
  </r>
  <r>
    <s v="VPA6"/>
    <s v="KE-KER-2011-26347"/>
    <x v="0"/>
    <s v="Grievance"/>
    <s v="20th January,2019"/>
    <d v="2019-01-20T00:00:00"/>
    <s v="3rd November,2020"/>
    <d v="2020-11-03T00:00:00"/>
    <s v="Ngeno Esther"/>
    <s v="Female"/>
    <s v="3876531"/>
    <s v="254716794383"/>
    <s v="254716794383"/>
    <s v=""/>
    <s v=""/>
    <n v="35.393425000000001"/>
    <n v="-0.108934"/>
    <s v="Kericho"/>
    <s v="Kipkelion West"/>
    <s v="Kipteris"/>
    <s v="Kaptuiya"/>
    <x v="7"/>
    <s v="Joyce Tonui"/>
    <s v=""/>
    <s v=""/>
    <s v="Informal Business"/>
    <s v="MKD"/>
  </r>
  <r>
    <s v="VPA6"/>
    <s v="KE-KER-2006-27969"/>
    <x v="1"/>
    <s v=""/>
    <s v="25th September,2019"/>
    <d v="2019-09-25T00:00:00"/>
    <s v="29th June,2020"/>
    <d v="2020-06-29T00:00:00"/>
    <s v="Faustina Ombaba Matara"/>
    <s v="Female"/>
    <s v="7301618"/>
    <s v="254700675806"/>
    <s v="254700675806"/>
    <s v=""/>
    <s v=""/>
    <n v="35.400005999999998"/>
    <n v="-0.11433599999999999"/>
    <s v="Kericho"/>
    <s v="Kipkelion West"/>
    <s v="Kipteris"/>
    <s v="Nyairobi"/>
    <x v="7"/>
    <s v="Geoffrey  Chumba"/>
    <s v=""/>
    <s v=""/>
    <s v="Informal Business"/>
    <s v="MKD"/>
  </r>
  <r>
    <s v="VPA6"/>
    <s v="KE-KER-2011-27970"/>
    <x v="1"/>
    <s v=""/>
    <s v="22nd January,2019"/>
    <d v="2019-01-22T00:00:00"/>
    <s v="3rd November,2020"/>
    <d v="2020-11-03T00:00:00"/>
    <s v="Bor Justina"/>
    <s v="Female"/>
    <s v="7626884"/>
    <s v="254792441119"/>
    <s v="254792441119"/>
    <s v=""/>
    <s v="254706143459"/>
    <n v="35.384247000000002"/>
    <n v="-0.12857399999999999"/>
    <s v="Kericho"/>
    <s v="Kipkelion West"/>
    <s v="Kipteris"/>
    <s v="Kabngetuny"/>
    <x v="7"/>
    <s v="Josphat Langat"/>
    <s v=""/>
    <s v=""/>
    <s v="Informal Business"/>
    <s v="MKD"/>
  </r>
  <r>
    <s v="VPA6"/>
    <s v="KE-NAI-2103-28541"/>
    <x v="1"/>
    <s v=""/>
    <s v="18th February,2021"/>
    <d v="2021-02-18T00:00:00"/>
    <s v="3rd March,2021"/>
    <d v="2021-03-03T00:00:00"/>
    <s v="Matheka Janeffer Ngina"/>
    <s v="Female"/>
    <s v="13311895"/>
    <s v="254722782436"/>
    <s v="254722782436"/>
    <s v=""/>
    <s v="254727291108"/>
    <n v="37.041643000000001"/>
    <n v="-1.2916099999999999"/>
    <s v="Nairobi"/>
    <s v="Kasarani"/>
    <s v="Kamulu"/>
    <s v="Twin bird b"/>
    <x v="1"/>
    <s v="Timothy Kabue"/>
    <s v="Timothy Kabue"/>
    <s v=""/>
    <s v="Informal Business"/>
    <s v="MKD"/>
  </r>
  <r>
    <s v="VPA6"/>
    <s v="KE-KIA-2102-28540"/>
    <x v="1"/>
    <s v=""/>
    <s v="1st January,2021"/>
    <d v="2021-01-01T00:00:00"/>
    <s v="14th February,2021"/>
    <d v="2021-02-14T00:00:00"/>
    <s v="Ngigi Hannah Gakenia"/>
    <s v="Female"/>
    <s v="99999"/>
    <s v="721692378"/>
    <s v="254721692378"/>
    <s v=""/>
    <s v="254708618671"/>
    <n v="36.844400999999998"/>
    <n v="-1.1611849999999999"/>
    <s v="Kiambu"/>
    <s v="Kiambu"/>
    <s v="Riabai"/>
    <s v="Riabai"/>
    <x v="0"/>
    <s v="John Chege Nyingi"/>
    <s v="John chege"/>
    <s v=""/>
    <s v="Informal Business"/>
    <s v="MKD"/>
  </r>
  <r>
    <s v="VPA6"/>
    <s v="KE-KIR-2102-27206"/>
    <x v="1"/>
    <s v=""/>
    <s v="11th January,2021"/>
    <d v="2021-01-11T00:00:00"/>
    <s v="11th February,2021"/>
    <d v="2021-02-11T00:00:00"/>
    <s v="Muriuki Njagi Andrew"/>
    <s v="Male"/>
    <s v="9303496"/>
    <s v="254721537737"/>
    <s v="254721537737"/>
    <s v=""/>
    <s v="254790960115"/>
    <n v="37.294559"/>
    <n v="-0.45157799999999998"/>
    <s v="Kirinyaga"/>
    <s v="Kerugoya/Kutus"/>
    <s v="Gachigi"/>
    <s v="Kianguenyi"/>
    <x v="0"/>
    <s v="James Muchira Mwai"/>
    <s v=""/>
    <s v=""/>
    <s v="Informal Business"/>
    <s v="MKD"/>
  </r>
  <r>
    <s v="VPA6"/>
    <s v="KE-NAK-2101-27394"/>
    <x v="1"/>
    <s v=""/>
    <s v="13th December,2020"/>
    <d v="2020-12-13T00:00:00"/>
    <s v="10th January,2021"/>
    <d v="2021-01-10T00:00:00"/>
    <s v="Ngere Anthony"/>
    <s v="Male"/>
    <s v="99999"/>
    <s v="254727400651"/>
    <s v="254727400651"/>
    <s v=""/>
    <s v=""/>
    <n v="35.966695999999999"/>
    <n v="-0.27704600000000001"/>
    <s v="Nakuru"/>
    <s v="Njoro"/>
    <s v="Lord Egerton"/>
    <s v="Ogilgei"/>
    <x v="4"/>
    <s v="Nelson Mutai"/>
    <s v="Nelson Mutai"/>
    <s v=""/>
    <s v="Informal Business"/>
    <s v="AKUT"/>
  </r>
  <r>
    <s v="VPA6"/>
    <s v="KE-NYA-2103-27286"/>
    <x v="1"/>
    <s v=""/>
    <s v="22nd January,2021"/>
    <d v="2021-01-22T00:00:00"/>
    <s v="22nd March,2021"/>
    <d v="2021-03-22T00:00:00"/>
    <s v="Guchu Bernard N"/>
    <s v="Male"/>
    <n v="99999"/>
    <s v="254723079500"/>
    <s v="254723079500"/>
    <s v=""/>
    <s v="254729000490"/>
    <n v="36.50788"/>
    <n v="-0.187662"/>
    <s v="Nyandarua"/>
    <s v="Ndaragwa"/>
    <s v="mwihoko"/>
    <s v="karai"/>
    <x v="2"/>
    <s v="James Muchira Mwai"/>
    <s v="James mwai"/>
    <s v=""/>
    <s v="Informal Business"/>
    <s v="MKD"/>
  </r>
  <r>
    <s v="VPA6"/>
    <s v="KE-LAI-2103-27093"/>
    <x v="1"/>
    <s v=""/>
    <s v="15th February,2021"/>
    <d v="2021-02-15T00:00:00"/>
    <s v="22nd March,2021"/>
    <d v="2021-03-22T00:00:00"/>
    <s v="Kiboi Shandrak Nderitu"/>
    <s v="Male"/>
    <n v="99999"/>
    <s v="254722638232"/>
    <s v="254722638232"/>
    <s v=""/>
    <s v="254713659294"/>
    <n v="36.559277000000002"/>
    <n v="-8.7597999999999995E-2"/>
    <s v="Laikipia"/>
    <s v="Laikipia East"/>
    <s v="Ngobit"/>
    <s v="metha"/>
    <x v="0"/>
    <s v="James Muchira Mwai"/>
    <s v="mwai"/>
    <s v=""/>
    <s v="Informal Business"/>
    <s v="MKD"/>
  </r>
  <r>
    <s v="VPA6"/>
    <s v="KE-KAK-2012-28977"/>
    <x v="0"/>
    <s v="Non Compliant"/>
    <s v="15th October,2020"/>
    <d v="2020-10-15T00:00:00"/>
    <s v="17th December,2020"/>
    <d v="2020-12-17T00:00:00"/>
    <s v="Mohamed Wapiria Mukopi"/>
    <s v="Male"/>
    <s v="4241967"/>
    <s v="254712311368"/>
    <s v="254712311368"/>
    <s v=""/>
    <s v="254723593902"/>
    <n v="34.626871999999999"/>
    <n v="0.37933299999999998"/>
    <s v="Kakamega"/>
    <s v="Navakholo"/>
    <s v="Lusumu"/>
    <s v="Butieri"/>
    <x v="3"/>
    <s v="Gillet Lihanda"/>
    <s v="Gillet Lihanda"/>
    <s v=""/>
    <s v="Informal Business"/>
    <s v="MKD"/>
  </r>
  <r>
    <s v="VPA6"/>
    <s v="KE-MER-2102-28473"/>
    <x v="1"/>
    <s v=""/>
    <s v="10th February,2021"/>
    <d v="2021-02-10T00:00:00"/>
    <s v="20th February,2021"/>
    <d v="2021-02-20T00:00:00"/>
    <s v="Njeru Flondah Nkirote"/>
    <s v="Female"/>
    <s v="19754323"/>
    <s v="254720999485"/>
    <s v="254720999485"/>
    <s v=""/>
    <s v="254768761105"/>
    <n v="37.682079999999999"/>
    <n v="-0.18831200000000001"/>
    <s v="Meru"/>
    <s v="Imenti South"/>
    <s v="Gikui"/>
    <s v="Ndariani"/>
    <x v="0"/>
    <s v="Erick Munene Gitonga"/>
    <s v="Phineas Mawira"/>
    <s v=""/>
    <s v="Informal Business"/>
    <s v="MKD"/>
  </r>
  <r>
    <s v="VPA6"/>
    <s v="KE-KIA-2103-26558"/>
    <x v="1"/>
    <s v=""/>
    <s v="8th February,2021"/>
    <d v="2021-02-08T00:00:00"/>
    <s v="18th March,2021"/>
    <d v="2021-03-18T00:00:00"/>
    <s v="Waringa Martin Muhoro"/>
    <s v="Male"/>
    <s v="99999"/>
    <s v="254723880122"/>
    <s v="254723880122"/>
    <s v=""/>
    <s v="254748296077"/>
    <n v="36.681579999999997"/>
    <n v="-1.268295"/>
    <s v="Kiambu"/>
    <s v="Kikuyu"/>
    <s v="Kikuyu"/>
    <s v="Kionguro"/>
    <x v="0"/>
    <s v="Ekman J.K. Karigi"/>
    <s v=""/>
    <s v=""/>
    <s v="Informal Business"/>
    <s v="KENBIM"/>
  </r>
  <r>
    <s v="VPA6"/>
    <s v="KE-NAK-2011-27393"/>
    <x v="1"/>
    <s v=""/>
    <s v="18th October,2020"/>
    <d v="2020-10-18T00:00:00"/>
    <s v="14th November,2020"/>
    <d v="2020-11-14T00:00:00"/>
    <s v="Kihara Viola"/>
    <s v="Male"/>
    <s v="99999"/>
    <s v="254722839909"/>
    <s v="254722839909"/>
    <s v=""/>
    <s v=""/>
    <n v="35.958252000000002"/>
    <n v="-0.238095"/>
    <s v="Nakuru"/>
    <s v="Rongai"/>
    <s v="Sobea"/>
    <s v="Miti moja"/>
    <x v="10"/>
    <s v="Nelson Mutai"/>
    <s v="Nelson Mutai"/>
    <s v=""/>
    <s v="Informal Business"/>
    <s v="AKUT"/>
  </r>
  <r>
    <s v="VPA6"/>
    <s v="KE-KIA-2102-26787"/>
    <x v="0"/>
    <s v="Under Verification"/>
    <s v="20th December,2020"/>
    <d v="2020-12-20T00:00:00"/>
    <s v="8th February,2021"/>
    <d v="2021-02-08T00:00:00"/>
    <s v="Gatumbi Arthur Rubia"/>
    <s v="Male"/>
    <s v="21754698"/>
    <s v="72293881"/>
    <s v="254722938817"/>
    <s v=""/>
    <s v="254722658356"/>
    <n v="36.976861999999997"/>
    <n v="-0.986483"/>
    <s v="Kiambu"/>
    <s v="Gatundu North"/>
    <s v="Chania"/>
    <s v="Galili"/>
    <x v="1"/>
    <s v="Washington Mwangi"/>
    <s v="Washington mwangi"/>
    <s v=""/>
    <s v="Informal Business"/>
    <s v="KENBIM"/>
  </r>
  <r>
    <s v="VPA6"/>
    <s v="KE-EMB-2103-25402"/>
    <x v="0"/>
    <s v="Grievance"/>
    <s v="27th February,2021"/>
    <d v="2021-02-27T00:00:00"/>
    <s v="27th March,2021"/>
    <d v="2021-03-27T00:00:00"/>
    <s v="Njiru Lincoln Muturi"/>
    <s v="Male"/>
    <n v="99999"/>
    <s v="254722745138"/>
    <s v="254722745138"/>
    <s v=""/>
    <s v=""/>
    <n v="37.673262999999999"/>
    <n v="-0.46795700000000001"/>
    <s v="Embu"/>
    <s v="Mbeere South"/>
    <s v="Kyeni south"/>
    <s v="Murari"/>
    <x v="1"/>
    <s v="Eric Muthii Mugo"/>
    <s v="Eric muthii mugo"/>
    <s v=""/>
    <s v="Informal Business"/>
    <s v="KENBIM"/>
  </r>
  <r>
    <s v="VPA6"/>
    <s v="KE-BOM-2103-26182"/>
    <x v="1"/>
    <s v=""/>
    <s v="2nd January,2021"/>
    <d v="2021-01-02T00:00:00"/>
    <s v="31st March,2021"/>
    <d v="2021-03-31T00:00:00"/>
    <s v="Cheruiyot Alfred"/>
    <s v="Male"/>
    <s v="1762143"/>
    <s v="254722287526"/>
    <s v="254722287526"/>
    <s v=""/>
    <s v="254724853117"/>
    <n v="35.232416999999998"/>
    <n v="-0.61119699999999999"/>
    <s v="Bomet"/>
    <s v="Konoin"/>
    <s v="Kaptembwo"/>
    <s v="Kenene"/>
    <x v="15"/>
    <s v="Philip Kurgat"/>
    <s v="Philip Kurgat"/>
    <s v=""/>
    <s v="Informal Business"/>
    <s v="MKD"/>
  </r>
  <r>
    <s v="VPA6"/>
    <s v="KE-KER-2102-26181"/>
    <x v="1"/>
    <s v=""/>
    <s v="4th January,2021"/>
    <d v="2021-01-04T00:00:00"/>
    <s v="10th February,2021"/>
    <d v="2021-02-10T00:00:00"/>
    <s v="Tesot Wilson"/>
    <s v="Male"/>
    <s v="2302821"/>
    <s v="720509414"/>
    <s v="254720509414"/>
    <s v=""/>
    <s v="254725264471"/>
    <n v="35.142600000000002"/>
    <n v="-0.63366800000000001"/>
    <s v="Kericho"/>
    <s v="Bureti"/>
    <s v="Cheplanget"/>
    <s v="Twolyot"/>
    <x v="1"/>
    <s v="Philip Kurgat"/>
    <s v="Phillip Kurgat"/>
    <s v=""/>
    <s v="Informal Business"/>
    <s v="MKD"/>
  </r>
  <r>
    <s v="VPA6"/>
    <s v="KE-KIA-2103-26559"/>
    <x v="0"/>
    <s v="Grievance"/>
    <s v="19th December,2020"/>
    <d v="2020-12-19T00:00:00"/>
    <s v="17th March,2021"/>
    <d v="2021-03-17T00:00:00"/>
    <s v="Kimata Mary Muthoni"/>
    <s v="Female"/>
    <s v="6851966"/>
    <s v="254723297935"/>
    <s v="254723297935"/>
    <s v=""/>
    <s v="254721965682"/>
    <n v="36.802366999999997"/>
    <n v="-0.92770900000000001"/>
    <s v="Kiambu"/>
    <s v="Gatundu South"/>
    <s v="Ndarugo"/>
    <s v="Mutashoya"/>
    <x v="3"/>
    <s v="Joseph Muchirira Mugo"/>
    <s v=""/>
    <s v=""/>
    <s v="Informal Business"/>
    <s v="MKD"/>
  </r>
  <r>
    <s v="VPA6"/>
    <s v="KE-TAI-2104-25213"/>
    <x v="1"/>
    <s v=""/>
    <s v="29th March,2021"/>
    <d v="2021-03-29T00:00:00"/>
    <s v="6th April,2021"/>
    <d v="2021-04-06T00:00:00"/>
    <s v="Mwandoe Damaris"/>
    <s v="Female"/>
    <s v="0134567"/>
    <s v="254726351332"/>
    <s v="254726351332"/>
    <s v=""/>
    <s v=""/>
    <n v="38.353411999999999"/>
    <n v="-3.4503629999999998"/>
    <s v="Taita/Taveta"/>
    <s v="Mwatate"/>
    <s v="Chawia"/>
    <s v="Kidaya ifumbu"/>
    <x v="2"/>
    <s v="Stephen Nyange"/>
    <s v="Stephen nyange"/>
    <s v=""/>
    <s v="Informal Business"/>
    <s v="KENBIM"/>
  </r>
  <r>
    <s v="VPA6"/>
    <s v="KE-MER-2104-28474"/>
    <x v="1"/>
    <s v=""/>
    <s v="24th March,2021"/>
    <d v="2021-03-24T00:00:00"/>
    <s v="6th April,2021"/>
    <d v="2021-04-06T00:00:00"/>
    <s v="Kagwiria Gitonga Nancy"/>
    <s v="Female"/>
    <s v="22093963"/>
    <s v="721926975"/>
    <s v="254721926975"/>
    <s v=""/>
    <s v="254720568095"/>
    <n v="37.618783000000001"/>
    <n v="-2.1793E-2"/>
    <s v="Meru"/>
    <s v="Meru Centra"/>
    <s v="Kithirune"/>
    <s v="Kaguma"/>
    <x v="2"/>
    <s v="Erick Munene Gitonga"/>
    <s v="Phineas Mawira"/>
    <s v=""/>
    <s v="Informal Business"/>
    <s v="MKD"/>
  </r>
  <r>
    <s v="VPA6"/>
    <s v="KE-KIA-2009-26561"/>
    <x v="1"/>
    <s v=""/>
    <s v="7th July,2020"/>
    <d v="2020-07-07T00:00:00"/>
    <s v="18th September,2020"/>
    <d v="2020-09-18T00:00:00"/>
    <s v="Njenga Carol Wangechi"/>
    <s v="Female"/>
    <s v="9574277"/>
    <s v="254723948204"/>
    <s v="254723948204"/>
    <s v=""/>
    <s v="254721840545"/>
    <n v="36.790033000000001"/>
    <n v="-1.0991850000000001"/>
    <s v="Kiambu"/>
    <s v="Githunguri"/>
    <s v="Ikinu"/>
    <s v="Mugumo-ini"/>
    <x v="6"/>
    <s v="Kensam Constructor"/>
    <s v=""/>
    <s v=""/>
    <s v="Informal Business"/>
    <s v="AKUT"/>
  </r>
  <r>
    <s v="VPA6"/>
    <s v="KE-KIA-2103-26560"/>
    <x v="1"/>
    <s v=""/>
    <s v="8th March,2021"/>
    <d v="2021-03-08T00:00:00"/>
    <s v="13th March,2021"/>
    <d v="2021-03-13T00:00:00"/>
    <s v="Mwiruri Esther Ngendo"/>
    <s v="Female"/>
    <n v="99999"/>
    <s v="254727211517"/>
    <s v="254727211517"/>
    <s v=""/>
    <s v="254721437500"/>
    <n v="36.715510999999999"/>
    <n v="-1.0661590000000001"/>
    <s v="Kiambu"/>
    <s v="Kiambaa"/>
    <s v="Githunguri"/>
    <s v="Kambaa"/>
    <x v="1"/>
    <s v="Kensam Constructor"/>
    <s v=""/>
    <s v=""/>
    <s v="Informal Business"/>
    <s v="KENBIM"/>
  </r>
  <r>
    <s v="VPA6"/>
    <s v="KE-KER-2103-26184"/>
    <x v="1"/>
    <s v=""/>
    <s v="25th February,2021"/>
    <d v="2021-02-25T00:00:00"/>
    <s v="20th March,2021"/>
    <d v="2021-03-20T00:00:00"/>
    <s v="Kirui Nicholas"/>
    <s v="Male"/>
    <s v="25079877"/>
    <s v="721172049"/>
    <s v="254721172049"/>
    <s v=""/>
    <s v="254727901148"/>
    <n v="35.134892000000001"/>
    <n v="-0.57971300000000003"/>
    <s v="Kericho"/>
    <s v="Bureti"/>
    <s v="Cheborge"/>
    <s v="Kiptiriri"/>
    <x v="1"/>
    <s v="Philip Kurgat"/>
    <s v="Philiph Kurgat"/>
    <s v=""/>
    <s v="Informal Business"/>
    <s v="MKD"/>
  </r>
  <r>
    <s v="VPA6"/>
    <s v="KE-NAK-2102-26599"/>
    <x v="0"/>
    <s v="Non Compliant"/>
    <s v="1st December,2020"/>
    <d v="2020-12-01T00:00:00"/>
    <s v="7th February,2021"/>
    <d v="2021-02-07T00:00:00"/>
    <s v="Jepkorir Rose"/>
    <s v="Female"/>
    <s v="99999"/>
    <s v="254703491677"/>
    <s v="254703491677"/>
    <s v=""/>
    <s v="254771886975"/>
    <n v="36.038302999999999"/>
    <n v="-0.32817400000000002"/>
    <s v="Nakuru"/>
    <s v="Nakuru Town"/>
    <s v="Kapkures"/>
    <s v="Kiptenden"/>
    <x v="2"/>
    <s v="Robert Kiprono Ngetich"/>
    <s v="Robert Ngetich"/>
    <s v=""/>
    <s v="Informal Business"/>
    <s v="MKD"/>
  </r>
  <r>
    <s v="VPA6"/>
    <s v="KE-BOM-2103-26176"/>
    <x v="1"/>
    <s v=""/>
    <s v="22nd January,2021"/>
    <d v="2021-01-22T00:00:00"/>
    <s v="29th March,2021"/>
    <d v="2021-03-29T00:00:00"/>
    <s v="Rono Hillary"/>
    <s v="Male"/>
    <s v="13172761"/>
    <s v="254724438346"/>
    <s v="254724438346"/>
    <s v=""/>
    <s v="254723393251"/>
    <n v="35.422117999999998"/>
    <n v="-0.72199899999999995"/>
    <s v="Bomet"/>
    <s v="Bomet Central"/>
    <s v="Mugango"/>
    <s v="Masese"/>
    <x v="3"/>
    <s v="Philip Kurgat"/>
    <s v="Kurgat"/>
    <s v=""/>
    <s v="Informal Business"/>
    <s v="MKD"/>
  </r>
  <r>
    <s v="VPA6"/>
    <s v="KE-BOM-2103-26179"/>
    <x v="1"/>
    <s v=""/>
    <s v="20th January,2021"/>
    <d v="2021-01-20T00:00:00"/>
    <s v="29th March,2021"/>
    <d v="2021-03-29T00:00:00"/>
    <s v="Maritim Wesley"/>
    <s v="Male"/>
    <s v="125545100"/>
    <s v="254725532926"/>
    <s v="254725532926"/>
    <s v=""/>
    <s v="0715781837"/>
    <n v="35.449784000000001"/>
    <n v="-0.74432500000000001"/>
    <s v="Bomet"/>
    <s v="Bomet East"/>
    <s v="Kiromwok"/>
    <s v="Choronok"/>
    <x v="3"/>
    <s v="Philip Kurgat"/>
    <s v=""/>
    <s v=""/>
    <s v="Informal Business"/>
    <s v="MKD"/>
  </r>
  <r>
    <s v="VPA6"/>
    <s v="KE-TAI-2104-25214"/>
    <x v="1"/>
    <s v=""/>
    <s v="4th January,2021"/>
    <d v="2021-01-04T00:00:00"/>
    <s v="14th April,2021"/>
    <d v="2021-04-14T00:00:00"/>
    <s v="Noti William Mghanga"/>
    <s v="Male"/>
    <s v="234567"/>
    <s v="254718001800"/>
    <s v="254718001800"/>
    <s v=""/>
    <s v="254722262224"/>
    <n v="38.434018000000002"/>
    <n v="-3.322543"/>
    <s v="Taita/Taveta"/>
    <s v="Voi"/>
    <s v="Wongonyi"/>
    <s v="Mwakilati"/>
    <x v="0"/>
    <s v="Stephen Nyange"/>
    <s v="Stephen nyange"/>
    <s v=""/>
    <s v="Informal Business"/>
    <s v="KENBIM"/>
  </r>
  <r>
    <s v="VPA6"/>
    <s v="KE-TAI-2104-25215"/>
    <x v="1"/>
    <s v=""/>
    <s v="9th February,2021"/>
    <d v="2021-02-09T00:00:00"/>
    <s v="14th April,2021"/>
    <d v="2021-04-14T00:00:00"/>
    <s v="Mwadali Ayub Shaka"/>
    <s v="Male"/>
    <s v="3456677"/>
    <s v="254722747738"/>
    <s v="254722747738"/>
    <s v=""/>
    <s v=""/>
    <n v="38.486604999999997"/>
    <n v="-3.3191799999999998"/>
    <s v="Taita/Taveta"/>
    <s v="Voi"/>
    <s v="Ngolia"/>
    <s v="Ndile"/>
    <x v="3"/>
    <s v="Nicholas Mwaengo"/>
    <s v="Nicholas mwaengo"/>
    <s v=""/>
    <s v="Informal Business"/>
    <s v="KENBIM"/>
  </r>
  <r>
    <s v="VPA6"/>
    <s v="KE-KIR-2101-27205"/>
    <x v="0"/>
    <s v="Grievance"/>
    <s v="20th November,2020"/>
    <d v="2020-11-20T00:00:00"/>
    <s v="1st January,2021"/>
    <d v="2021-01-01T00:00:00"/>
    <s v="Mithamo Muriuki Benson"/>
    <s v="Male"/>
    <s v="3402525"/>
    <s v="254720357014"/>
    <s v="254720357014"/>
    <s v=""/>
    <s v="254728909054"/>
    <n v="37.250855999999999"/>
    <n v="-0.51897099999999996"/>
    <s v="Kirinyaga"/>
    <s v="Kerugoya/Kutus"/>
    <s v="Kanyekiini"/>
    <s v="Mutitu"/>
    <x v="2"/>
    <s v="Eric Muthii Mugo"/>
    <s v="Eric muthii mugo"/>
    <s v=""/>
    <s v="Informal Business"/>
    <s v="MKD"/>
  </r>
  <r>
    <s v="VPA6"/>
    <s v="KE-NYA-2101-28978"/>
    <x v="1"/>
    <s v=""/>
    <s v="12th November,2020"/>
    <d v="2020-11-12T00:00:00"/>
    <s v="1st January,2021"/>
    <d v="2021-01-01T00:00:00"/>
    <s v="Joel Nyambane Atuti"/>
    <s v="Male"/>
    <s v="23927041"/>
    <s v="254703429603"/>
    <s v="254703429603"/>
    <s v=""/>
    <s v="0000000000"/>
    <n v="34.895983000000001"/>
    <n v="-0.62517199999999995"/>
    <s v="Nyamira"/>
    <s v="Manga"/>
    <s v="North Kitutu"/>
    <s v="Nyambogo"/>
    <x v="0"/>
    <s v="George Otwori"/>
    <s v="George Otwori"/>
    <s v=""/>
    <s v="Informal Business"/>
    <s v="MKD"/>
  </r>
  <r>
    <s v="VPA6"/>
    <s v="KE-NAR-2104-26268"/>
    <x v="0"/>
    <s v="Non Compliant"/>
    <s v="5th February,2021"/>
    <d v="2021-02-05T00:00:00"/>
    <s v="20th April,2021"/>
    <d v="2021-04-20T00:00:00"/>
    <s v="Nchoko Zadra Narinoi"/>
    <s v="Female"/>
    <s v="30530453"/>
    <s v="254717734283"/>
    <s v="254717734283"/>
    <s v=""/>
    <s v=""/>
    <n v="35.683163"/>
    <n v="-1.00095"/>
    <s v="Narok"/>
    <s v="Narok South"/>
    <s v="Ololunga"/>
    <s v="Olepolos"/>
    <x v="1"/>
    <s v="Samwel Teres"/>
    <s v="Jeremiah"/>
    <s v=""/>
    <s v="Informal Business"/>
    <s v="KENBIM"/>
  </r>
  <r>
    <s v="VPA6"/>
    <s v="KE-NAR-2104-26258"/>
    <x v="0"/>
    <s v="Non Compliant"/>
    <s v="26th February,2021"/>
    <d v="2021-02-26T00:00:00"/>
    <s v="20th April,2021"/>
    <d v="2021-04-20T00:00:00"/>
    <s v="Sena Saitoti Sarone"/>
    <s v="Female"/>
    <n v="99999"/>
    <s v="254722277528"/>
    <s v="254722277528"/>
    <s v=""/>
    <s v=""/>
    <n v="35.686177000000001"/>
    <n v="-1.0004599999999999"/>
    <s v="Narok"/>
    <s v="Narok South"/>
    <s v="Ololunga"/>
    <s v="Olepolos"/>
    <x v="1"/>
    <s v="Samwel Teres"/>
    <s v="Jeremiah  langat"/>
    <s v=""/>
    <s v="Informal Business"/>
    <s v="KENBIM"/>
  </r>
  <r>
    <s v="VPA6"/>
    <s v="KE-MUR-2006-26785"/>
    <x v="1"/>
    <s v=""/>
    <s v="15th April,2020"/>
    <d v="2020-04-15T00:00:00"/>
    <s v="5th June,2020"/>
    <d v="2020-06-05T00:00:00"/>
    <s v="Njoroge John Githu"/>
    <s v="Male"/>
    <s v="99999"/>
    <s v="254721558091"/>
    <s v="254721558091"/>
    <s v=""/>
    <s v="254722254221"/>
    <n v="37.118254999999998"/>
    <n v="-0.86063599999999996"/>
    <s v="Murang'a"/>
    <s v="Maragua"/>
    <s v="Muthithi"/>
    <s v="Kindugira"/>
    <x v="3"/>
    <s v="Geoffrey Ndua Mbugua"/>
    <s v=""/>
    <s v=""/>
    <s v="Informal Business"/>
    <s v="KENBIM"/>
  </r>
  <r>
    <s v="VPA6"/>
    <s v="KE-MUR-2004-26784"/>
    <x v="1"/>
    <s v=""/>
    <s v="10th March,2020"/>
    <d v="2020-03-10T00:00:00"/>
    <s v="15th April,2020"/>
    <d v="2020-04-15T00:00:00"/>
    <s v="Njoroge Mirriam Mburu"/>
    <s v="Female"/>
    <s v="7568390"/>
    <s v="254722430664"/>
    <s v="254722430664"/>
    <s v=""/>
    <s v="254723572430"/>
    <n v="37.175918000000003"/>
    <n v="-0.82860900000000004"/>
    <s v="Murang'a"/>
    <s v="Maragua"/>
    <s v="Kamahuha"/>
    <s v="Mikuyu"/>
    <x v="1"/>
    <s v="Geoffrey Ndua Mbugua"/>
    <s v=""/>
    <s v=""/>
    <s v="Informal Business"/>
    <s v="KENBIM"/>
  </r>
  <r>
    <s v="VPA6"/>
    <s v="KE-NAR-2104-28417"/>
    <x v="0"/>
    <s v="Under Verification"/>
    <s v="10th March,2021"/>
    <d v="2021-03-10T00:00:00"/>
    <s v="21st April,2021"/>
    <d v="2021-04-21T00:00:00"/>
    <s v="Kerich Paul"/>
    <s v="Male"/>
    <s v="0514354"/>
    <s v="254722868955"/>
    <s v="254722868955"/>
    <s v=""/>
    <s v="254718115590"/>
    <n v="35.170892000000002"/>
    <n v="-1.0236149999999999"/>
    <s v="Narok"/>
    <s v="Transmara East"/>
    <s v="Kapsasian"/>
    <s v="Lelagoin"/>
    <x v="1"/>
    <s v="Gimosong Enterprise Ltd"/>
    <s v="John Bett"/>
    <s v=""/>
    <s v="Informal Business"/>
    <s v="MKD"/>
  </r>
  <r>
    <s v="VPA6"/>
    <s v="KE-TAI-2104-25217"/>
    <x v="1"/>
    <s v=""/>
    <s v="21st February,2021"/>
    <d v="2021-02-21T00:00:00"/>
    <s v="27th April,2021"/>
    <d v="2021-04-27T00:00:00"/>
    <s v="Mwangada Peter Kimoge"/>
    <s v="Male"/>
    <s v="4568656"/>
    <s v="254736319315"/>
    <s v="254736319315"/>
    <s v=""/>
    <s v=""/>
    <n v="38.332172999999997"/>
    <n v="-3.4337249999999999"/>
    <s v="Taita/Taveta"/>
    <s v="Mwatate"/>
    <s v="Bura"/>
    <s v="Ngandenyi"/>
    <x v="2"/>
    <s v="Carly Mwandigha"/>
    <s v="Carly mwadigha"/>
    <s v=""/>
    <s v="Informal Business"/>
    <s v="KENBIM"/>
  </r>
  <r>
    <s v="VPA6"/>
    <s v="KE-BOM-2103-26346"/>
    <x v="1"/>
    <s v=""/>
    <s v="20th January,2021"/>
    <d v="2021-01-20T00:00:00"/>
    <s v="20th March,2021"/>
    <d v="2021-03-20T00:00:00"/>
    <s v="Kiguru Andrew"/>
    <s v="Male"/>
    <s v="99999"/>
    <s v="254723823429"/>
    <s v="254723823429"/>
    <s v=""/>
    <s v=""/>
    <n v="35.116500000000002"/>
    <n v="-0.69125800000000004"/>
    <s v="Bomet"/>
    <s v="Sotik"/>
    <s v="Chemagel"/>
    <s v="Tebeswet"/>
    <x v="0"/>
    <s v="Patrick Kipronoh Mutai"/>
    <s v="Mutai"/>
    <s v=""/>
    <s v="Informal Business"/>
    <s v="MKD"/>
  </r>
  <r>
    <s v="VPA6"/>
    <s v="KE-NAN-2101-28747"/>
    <x v="1"/>
    <s v=""/>
    <s v="20th December,2020"/>
    <d v="2020-12-20T00:00:00"/>
    <s v="17th January,2021"/>
    <d v="2021-01-17T00:00:00"/>
    <s v="Martha Serem"/>
    <s v="Female"/>
    <s v="99999"/>
    <s v="254728771897"/>
    <s v="254728771897"/>
    <s v=""/>
    <s v=""/>
    <n v="35.137031999999998"/>
    <n v="0.52690700000000001"/>
    <s v="Nandi"/>
    <s v="Mosop"/>
    <s v="Mosop"/>
    <s v="Kapsigiryo"/>
    <x v="0"/>
    <s v="George Otwori"/>
    <s v="George otwori"/>
    <s v=""/>
    <s v="Informal Business"/>
    <s v="MKD"/>
  </r>
  <r>
    <s v="VPA6"/>
    <s v="KE-BAR-2104-28418"/>
    <x v="1"/>
    <s v=""/>
    <s v="12th February,2021"/>
    <d v="2021-02-12T00:00:00"/>
    <s v="23rd April,2021"/>
    <d v="2021-04-23T00:00:00"/>
    <s v="Kotut Samwel"/>
    <s v="Male"/>
    <n v="99999"/>
    <s v="254723764200"/>
    <s v="254723764200"/>
    <s v=""/>
    <s v="254722736180"/>
    <n v="35.593167999999999"/>
    <n v="-5.862E-3"/>
    <s v="Baringo"/>
    <s v="Koibatek"/>
    <s v="Mumberes"/>
    <s v="Kamungei"/>
    <x v="0"/>
    <s v="Gimosong Enterprise Ltd"/>
    <s v="John Bett"/>
    <s v=""/>
    <s v="Informal Business"/>
    <s v="MKD"/>
  </r>
  <r>
    <s v="VPA6"/>
    <s v="KE-NAN-2104-28419"/>
    <x v="1"/>
    <s v=""/>
    <s v="21st February,2021"/>
    <d v="2021-02-21T00:00:00"/>
    <s v="27th April,2021"/>
    <d v="2021-04-27T00:00:00"/>
    <s v="Magut Samwel"/>
    <s v="Male"/>
    <s v="5602828"/>
    <s v="254724333344"/>
    <s v="254724333344"/>
    <s v=""/>
    <s v="254780165446"/>
    <n v="35.239607999999997"/>
    <n v="0.218445"/>
    <s v="Nandi"/>
    <s v="Nandi Central"/>
    <s v="Kilibwani"/>
    <s v="Kapnyeperai"/>
    <x v="0"/>
    <s v="Gimosong Enterprise Ltd"/>
    <s v="John Bett"/>
    <s v=""/>
    <s v="Informal Business"/>
    <s v="MKD"/>
  </r>
  <r>
    <s v="VPA6"/>
    <s v="KE-NYE-2102-27999"/>
    <x v="1"/>
    <s v=""/>
    <s v="20th January,2021"/>
    <d v="2021-01-20T00:00:00"/>
    <s v="1st February,2021"/>
    <d v="2021-02-01T00:00:00"/>
    <s v="Ngunjiri Amos Itune"/>
    <s v="Male"/>
    <s v="13726618"/>
    <s v="+254721518963"/>
    <s v="254703141275"/>
    <s v=""/>
    <s v="254721518963"/>
    <n v="37.058777999999997"/>
    <n v="-0.52468700000000001"/>
    <s v="Nyeri"/>
    <s v="Mukurweni"/>
    <s v="Muyu"/>
    <s v="Mbari ya karoe"/>
    <x v="0"/>
    <s v="Kensam Constructor"/>
    <s v="null"/>
    <s v=""/>
    <s v="Informal Business"/>
    <s v="KENBIM"/>
  </r>
  <r>
    <s v="VPA6"/>
    <s v="KE-NAK-2103-27425"/>
    <x v="1"/>
    <s v=""/>
    <s v="28th January,2021"/>
    <d v="2021-01-28T00:00:00"/>
    <s v="10th March,2021"/>
    <d v="2021-03-10T00:00:00"/>
    <s v="Kagendo Kariuki Winfred"/>
    <s v="Female"/>
    <s v="30688378"/>
    <s v="+254721120970"/>
    <s v="254792275983"/>
    <s v=""/>
    <s v="254721120970"/>
    <n v="36.229134999999999"/>
    <n v="3.3570000000000003E-2"/>
    <s v="Nakuru"/>
    <s v="Subukia"/>
    <s v="Subukia"/>
    <s v="Kagumo"/>
    <x v="2"/>
    <s v="Reuben K Kimenyi"/>
    <s v="Reuben Kimenyi"/>
    <s v=""/>
    <s v="Informal Business"/>
    <s v="MKD"/>
  </r>
  <r>
    <s v="VPA6"/>
    <s v="KE-MAC-2105-28597"/>
    <x v="1"/>
    <s v=""/>
    <s v="15th April,2021"/>
    <d v="2021-04-15T00:00:00"/>
    <s v="3rd May,2021"/>
    <d v="2021-05-03T00:00:00"/>
    <s v="Kiilu Salome"/>
    <s v="Female"/>
    <s v="99999"/>
    <s v="+254702308406"/>
    <s v="254722421814"/>
    <s v=""/>
    <s v="254702308406"/>
    <n v="37.181097000000001"/>
    <n v="-1.4952220000000001"/>
    <s v="Machakos"/>
    <s v="Machakos"/>
    <s v="Kathome"/>
    <s v="Kitanga"/>
    <x v="2"/>
    <s v="Gilbert Mwangi Gitau"/>
    <s v=""/>
    <s v=""/>
    <s v="Informal Business"/>
    <s v="KENBIM"/>
  </r>
  <r>
    <s v="VPA6"/>
    <s v="KE-NAN-2105-28420"/>
    <x v="1"/>
    <s v=""/>
    <s v="13th April,2021"/>
    <d v="2021-04-13T00:00:00"/>
    <s v="11th May,2021"/>
    <d v="2021-05-11T00:00:00"/>
    <s v="Maiyo Julius"/>
    <s v="Male"/>
    <s v="14509265"/>
    <s v="+254723089863"/>
    <s v="254725826370"/>
    <s v=""/>
    <s v="254723089863"/>
    <n v="35.215274999999998"/>
    <n v="0.15858"/>
    <s v="Nandi"/>
    <s v="Nandi hills"/>
    <s v="Chepkunyuk"/>
    <s v="Kapchuriai"/>
    <x v="1"/>
    <s v="Gimosong Enterprise Ltd"/>
    <s v="JOHN BETT"/>
    <s v=""/>
    <s v="Informal Business"/>
    <s v="MKD"/>
  </r>
  <r>
    <s v="VPA6"/>
    <s v="KE-KER-2104-26183"/>
    <x v="0"/>
    <s v="Under Verification"/>
    <s v="28th March,2021"/>
    <d v="2021-03-28T00:00:00"/>
    <s v="25th April,2021"/>
    <d v="2021-04-25T00:00:00"/>
    <s v="Chelangat Rosemary"/>
    <s v="Female"/>
    <s v="23193967"/>
    <s v="721957663"/>
    <s v="254728676675"/>
    <s v=""/>
    <s v="254721957663"/>
    <n v="35.320841999999999"/>
    <n v="-0.32858999999999999"/>
    <s v="Kericho"/>
    <s v="Ainamoi"/>
    <s v="Kapsaos"/>
    <s v="Kapkugeruet"/>
    <x v="0"/>
    <s v="Philip Kurgat"/>
    <s v="Philiph"/>
    <s v=""/>
    <s v="Informal Business"/>
    <s v="MKD"/>
  </r>
  <r>
    <s v="VPA6"/>
    <s v="KE-KIR-2105-25411"/>
    <x v="0"/>
    <s v="Grievance"/>
    <s v="1st April,2021"/>
    <d v="2021-04-01T00:00:00"/>
    <s v="17th May,2021"/>
    <d v="2021-05-17T00:00:00"/>
    <s v="Gachaki James Mburu"/>
    <s v="Male"/>
    <s v="3382215"/>
    <s v="+254722473475"/>
    <s v="254722473475"/>
    <s v=""/>
    <s v=""/>
    <n v="37.387278000000002"/>
    <n v="-0.46555999999999997"/>
    <s v="Kirinyaga"/>
    <s v="Kirinyaga East"/>
    <s v="Ngariama"/>
    <s v="Kiamutugu"/>
    <x v="2"/>
    <s v="Kensam Constructor"/>
    <s v="Samuel mbugua"/>
    <s v=""/>
    <s v="Informal Business"/>
    <s v="KENBIM"/>
  </r>
  <r>
    <s v="VPA6"/>
    <s v="KE-UAS-2105-28748"/>
    <x v="1"/>
    <s v=""/>
    <s v="20th February,2021"/>
    <d v="2021-02-20T00:00:00"/>
    <s v="22nd May,2021"/>
    <d v="2021-05-22T00:00:00"/>
    <s v="Evaline Kipruto Jerotich"/>
    <s v="Female"/>
    <s v="99999"/>
    <s v="254727840808"/>
    <s v="254727840808"/>
    <s v=""/>
    <s v=""/>
    <n v="35.376618000000001"/>
    <n v="0.48456199999999999"/>
    <s v="Uasin Gishu"/>
    <s v="Ainabkoi"/>
    <s v="Kaptagat"/>
    <s v="Cheseret"/>
    <x v="1"/>
    <s v="Daniel Bartilol"/>
    <s v="Daniel Bartilol"/>
    <s v=""/>
    <s v="Informal Business"/>
    <s v="KENBIM"/>
  </r>
  <r>
    <s v="VPA6"/>
    <s v="KE-MER-2105-28475"/>
    <x v="1"/>
    <s v=""/>
    <s v="29th April,2021"/>
    <d v="2021-04-29T00:00:00"/>
    <s v="19th May,2021"/>
    <d v="2021-05-19T00:00:00"/>
    <s v="Muriungi Ibari Julius"/>
    <s v="Male"/>
    <s v="23846992"/>
    <s v="254700860094"/>
    <s v="254700860094"/>
    <s v=""/>
    <s v="254725094234"/>
    <n v="37.634365000000003"/>
    <n v="-9.6028000000000002E-2"/>
    <s v="Meru"/>
    <s v="Imenti South"/>
    <s v="Upper chure"/>
    <s v="Nyanya"/>
    <x v="2"/>
    <s v="Erick Munene Gitonga"/>
    <s v="Phineas Mawira"/>
    <s v=""/>
    <s v="Informal Business"/>
    <s v="MKD"/>
  </r>
  <r>
    <s v="VPA6"/>
    <s v="KE-KAJ-2105-29083"/>
    <x v="1"/>
    <s v=""/>
    <s v="25th April,2021"/>
    <d v="2021-04-25T00:00:00"/>
    <s v="10th May,2021"/>
    <d v="2021-05-10T00:00:00"/>
    <s v="Nkurupe Everlyn"/>
    <s v="Female"/>
    <n v="99999"/>
    <s v="254717431498"/>
    <s v="254717431498"/>
    <s v=""/>
    <s v=""/>
    <n v="37.502912000000002"/>
    <n v="-2.9335170000000002"/>
    <s v="Kajiado"/>
    <s v="Loitokitok"/>
    <s v="Loitoktok"/>
    <s v="Forest"/>
    <x v="3"/>
    <s v="Peter Kiniu"/>
    <s v=""/>
    <s v=""/>
    <s v="Informal Business"/>
    <s v="MKD"/>
  </r>
  <r>
    <s v="VPA6"/>
    <s v="KE-KAJ-2105-28721"/>
    <x v="1"/>
    <s v=""/>
    <s v="20th April,2021"/>
    <d v="2021-04-20T00:00:00"/>
    <s v="18th May,2021"/>
    <d v="2021-05-18T00:00:00"/>
    <s v="Ntoyai Paul"/>
    <s v="Male"/>
    <n v="99999"/>
    <s v="254727073311"/>
    <s v="254727073311"/>
    <s v=""/>
    <s v="254722247872"/>
    <n v="37.495708"/>
    <n v="-2.9272529999999999"/>
    <s v="Kajiado"/>
    <s v="Loitokitok"/>
    <s v="Loitoktok"/>
    <s v="Oloolopon"/>
    <x v="0"/>
    <s v="Peter Kiniu"/>
    <s v=""/>
    <s v=""/>
    <s v="Informal Business"/>
    <s v="MKD"/>
  </r>
  <r>
    <s v="VPA6"/>
    <s v="KE-KAJ-2105-29084"/>
    <x v="1"/>
    <s v=""/>
    <s v="5th April,2021"/>
    <d v="2021-04-05T00:00:00"/>
    <s v="5th May,2021"/>
    <d v="2021-05-05T00:00:00"/>
    <s v="Mumo Stellamaris"/>
    <s v="Female"/>
    <n v="99999"/>
    <s v="254724016960"/>
    <s v="254724016960"/>
    <s v=""/>
    <s v=""/>
    <n v="37.501992999999999"/>
    <n v="-2.9157869999999999"/>
    <s v="Kajiado"/>
    <s v="Loitokitok"/>
    <s v="Loitoktok"/>
    <s v="Loitoktok"/>
    <x v="2"/>
    <s v="Peter Kiniu"/>
    <s v=""/>
    <s v=""/>
    <s v="Informal Business"/>
    <s v="KENBIM"/>
  </r>
  <r>
    <s v="VPA6"/>
    <s v="KE-LAI-2105-27270"/>
    <x v="1"/>
    <s v=""/>
    <s v="4th April,2021"/>
    <d v="2021-04-04T00:00:00"/>
    <s v="24th May,2021"/>
    <d v="2021-05-24T00:00:00"/>
    <s v="Maina John Iriga"/>
    <s v="Male"/>
    <n v="99999"/>
    <s v="254711440805"/>
    <s v="254711440805"/>
    <s v=""/>
    <s v="254720442294"/>
    <n v="36.932965000000003"/>
    <n v="-4.1669999999999999E-2"/>
    <s v="Laikipia"/>
    <s v="Laikipia East"/>
    <s v="Tigithi"/>
    <s v="Weruini"/>
    <x v="2"/>
    <s v="Wambui Gituku"/>
    <s v="Francis Nyaga"/>
    <s v=""/>
    <s v="Informal Business"/>
    <s v="MKD"/>
  </r>
  <r>
    <s v="VPA6"/>
    <s v="KE-LAI-2105-27269"/>
    <x v="1"/>
    <s v=""/>
    <s v="4th April,2021"/>
    <d v="2021-04-04T00:00:00"/>
    <s v="24th May,2021"/>
    <d v="2021-05-24T00:00:00"/>
    <s v="Kamau Hilam Kiruiro"/>
    <s v="Male"/>
    <n v="99999"/>
    <s v="254720143320"/>
    <s v="254720143320"/>
    <s v=""/>
    <s v="254722224140"/>
    <n v="36.940460000000002"/>
    <n v="-8.0991999999999995E-2"/>
    <s v="Laikipia"/>
    <s v="Laikipia East"/>
    <s v="Tigithi"/>
    <s v="Thome"/>
    <x v="2"/>
    <s v="Wambui Gituku"/>
    <s v="Francis Nyaga"/>
    <s v=""/>
    <s v="Informal Business"/>
    <s v="MKD"/>
  </r>
  <r>
    <s v="VPA6"/>
    <s v="KE-TAI-2105-25216"/>
    <x v="1"/>
    <s v=""/>
    <s v="22nd May,2021"/>
    <d v="2021-05-22T00:00:00"/>
    <s v="26th May,2021"/>
    <d v="2021-05-26T00:00:00"/>
    <s v="Mwayumba Patrick Mwambi"/>
    <s v="Male"/>
    <s v="234567"/>
    <s v="722797989"/>
    <s v="254722797987"/>
    <s v=""/>
    <s v=""/>
    <n v="38.377752000000001"/>
    <n v="-3.4680680000000002"/>
    <s v="Taita/Taveta"/>
    <s v="Mwatate"/>
    <s v="Mwatate"/>
    <s v="Kipusi"/>
    <x v="2"/>
    <s v="Carly Mwandigha"/>
    <s v="Carly mwadigha"/>
    <s v=""/>
    <s v="Informal Business"/>
    <s v="KENBIM"/>
  </r>
  <r>
    <s v="VPA6"/>
    <s v="KE-MUR-2105-26793"/>
    <x v="1"/>
    <s v=""/>
    <s v="5th April,2021"/>
    <d v="2021-04-05T00:00:00"/>
    <s v="2nd May,2021"/>
    <d v="2021-05-02T00:00:00"/>
    <s v="Ndekei Roseline Muthoni"/>
    <s v="Female"/>
    <s v="3491467"/>
    <s v="254723841469"/>
    <s v="254723841469"/>
    <s v=""/>
    <s v="254702071585"/>
    <n v="37.114370999999998"/>
    <n v="-0.75781399999999999"/>
    <s v="Murang'a"/>
    <s v="Kahuro"/>
    <s v="Mucungucha"/>
    <s v="Thengeini"/>
    <x v="1"/>
    <s v="Geoffrey Ndua Mbugua"/>
    <s v="Geoffrey ndua"/>
    <s v=""/>
    <s v="Informal Business"/>
    <s v="KENBIM"/>
  </r>
  <r>
    <s v="VPA6"/>
    <s v="KE-KIA-2104-29751"/>
    <x v="0"/>
    <s v="Grievance"/>
    <s v="1st April,2021"/>
    <d v="2021-04-01T00:00:00"/>
    <s v="18th April,2021"/>
    <d v="2021-04-18T00:00:00"/>
    <s v="Kuria James"/>
    <s v="Male"/>
    <s v="99999"/>
    <s v="254720848153"/>
    <s v="254720848153"/>
    <s v=""/>
    <s v="254720880390"/>
    <n v="36.778739999999999"/>
    <n v="-1.1819930000000001"/>
    <s v="Kiambu"/>
    <s v="Kiambaa"/>
    <s v="Muchatha"/>
    <s v="Nguruwe"/>
    <x v="1"/>
    <s v="James Kingori Chege"/>
    <s v=""/>
    <s v=""/>
    <s v="Informal Business"/>
    <s v="KENBIM"/>
  </r>
  <r>
    <s v="VPA6"/>
    <s v="KE-KIA-2101-29753"/>
    <x v="0"/>
    <s v="Non Compliant"/>
    <s v="13th November,2020"/>
    <d v="2020-11-13T00:00:00"/>
    <s v="8th January,2021"/>
    <d v="2021-01-08T00:00:00"/>
    <s v="Wambui Ann"/>
    <s v="Female"/>
    <s v="99999"/>
    <s v="71704124"/>
    <s v="254717041124"/>
    <s v=""/>
    <s v="254720050890"/>
    <n v="36.894246000000003"/>
    <n v="-1.0555570000000001"/>
    <s v="Kiambu"/>
    <s v="Githunguri"/>
    <s v="Kiambururu"/>
    <s v="Nembu"/>
    <x v="2"/>
    <s v="James Kingori Chege"/>
    <s v=""/>
    <s v=""/>
    <s v="Informal Business"/>
    <s v="KENBIM"/>
  </r>
  <r>
    <s v="VPA6"/>
    <s v="KE-KIA-2105-29752"/>
    <x v="1"/>
    <s v=""/>
    <s v="25th April,2021"/>
    <d v="2021-04-25T00:00:00"/>
    <s v="4th May,2021"/>
    <d v="2021-05-04T00:00:00"/>
    <s v="Gakumu Wambui Lucy"/>
    <s v="Female"/>
    <s v="9347000"/>
    <s v="254720784273"/>
    <s v="254720784273"/>
    <s v=""/>
    <s v="254711163424"/>
    <n v="36.901094000000001"/>
    <n v="-0.9788"/>
    <s v="Kiambu"/>
    <s v="Gatundu South"/>
    <s v="Ituru"/>
    <s v="Gatei"/>
    <x v="2"/>
    <s v="Joseph Muchirira Mugo"/>
    <s v=""/>
    <s v=""/>
    <s v="Informal Business"/>
    <s v="KENBIM"/>
  </r>
  <r>
    <s v="VPA6"/>
    <s v="KE-KIA-2105-29754"/>
    <x v="1"/>
    <s v=""/>
    <s v="8th May,2021"/>
    <d v="2021-05-08T00:00:00"/>
    <s v="25th May,2021"/>
    <d v="2021-05-25T00:00:00"/>
    <s v="Waweru Irine"/>
    <s v="Female"/>
    <n v="99999"/>
    <s v="254725252106"/>
    <s v="254725252106"/>
    <s v=""/>
    <s v="254721202956"/>
    <n v="36.823318999999998"/>
    <n v="-1.1190100000000001"/>
    <s v="Kiambu"/>
    <s v="Githunguri"/>
    <s v="Ikinu"/>
    <s v="Magoto"/>
    <x v="2"/>
    <s v="Kensam Constructor"/>
    <s v=""/>
    <s v=""/>
    <s v="Informal Business"/>
    <s v="KENBIM"/>
  </r>
  <r>
    <s v="VPA6"/>
    <s v="KE-MER-2106-27057"/>
    <x v="1"/>
    <s v=""/>
    <s v="4th May,2021"/>
    <d v="2021-05-04T00:00:00"/>
    <s v="5th June,2021"/>
    <d v="2021-06-05T00:00:00"/>
    <s v="Ngugi Kirimi Jane"/>
    <s v="Female"/>
    <s v="234543232"/>
    <s v="704128740"/>
    <s v="0704128740"/>
    <s v=""/>
    <s v="0702803447"/>
    <n v="37.586010000000002"/>
    <n v="-5.1505000000000002E-2"/>
    <s v="Meru"/>
    <s v="Imenti South"/>
    <s v="Kathera"/>
    <s v="Kiarango"/>
    <x v="2"/>
    <s v="Erick Munene Gitonga"/>
    <s v="Phineas Mawira"/>
    <s v=""/>
    <s v="Informal Business"/>
    <s v="MKD"/>
  </r>
  <r>
    <s v="VPA6"/>
    <s v="KE-NAN-2106-26499"/>
    <x v="1"/>
    <s v=""/>
    <s v="26th October,2020"/>
    <d v="2020-10-26T00:00:00"/>
    <s v="7th June,2021"/>
    <d v="2021-06-07T00:00:00"/>
    <s v="Taragon Evarylne"/>
    <s v="Female"/>
    <s v="12828987"/>
    <s v="254726211264"/>
    <s v="254726211264"/>
    <s v=""/>
    <s v=""/>
    <n v="35.162108000000003"/>
    <n v="0.143508"/>
    <s v="Nandi"/>
    <s v="Nandi hills"/>
    <s v="Kabirsang"/>
    <s v="Chesuwe"/>
    <x v="2"/>
    <s v="Kelvin Kimutai"/>
    <s v="Isaac sang"/>
    <s v=""/>
    <s v="Informal Business"/>
    <s v="MKD"/>
  </r>
  <r>
    <s v="VPA6"/>
    <s v="KE-KIA-2104-29755"/>
    <x v="1"/>
    <s v=""/>
    <s v="5th April,2021"/>
    <d v="2021-04-05T00:00:00"/>
    <s v="25th April,2021"/>
    <d v="2021-04-25T00:00:00"/>
    <s v="Kibue Beatrice Gathoni"/>
    <s v="Female"/>
    <s v="0988527"/>
    <s v="254721768214"/>
    <s v="254721768214"/>
    <s v=""/>
    <s v="254100243001"/>
    <n v="36.755436000000003"/>
    <n v="-1.0027159999999999"/>
    <s v="Kiambu"/>
    <s v="Lari"/>
    <s v="Gatamaiyu"/>
    <s v="Kinenie"/>
    <x v="2"/>
    <s v="Nixon Kariuki Gaichuru"/>
    <s v=""/>
    <s v=""/>
    <s v="Informal Business"/>
    <s v="KENBIM"/>
  </r>
  <r>
    <s v="VPA6"/>
    <s v="KE-LAI-2104-28201"/>
    <x v="1"/>
    <s v=""/>
    <s v="5th February,2021"/>
    <d v="2021-02-05T00:00:00"/>
    <s v="29th April,2021"/>
    <d v="2021-04-29T00:00:00"/>
    <s v="Michael Philip Kariuki"/>
    <s v="Male"/>
    <n v="99999"/>
    <s v="254710974655"/>
    <s v="254710974655"/>
    <s v=""/>
    <s v=""/>
    <n v="36.410780000000003"/>
    <n v="0.124403"/>
    <s v="Laikipia"/>
    <s v="Nyahururu"/>
    <s v="marmanet"/>
    <s v="Sironi"/>
    <x v="0"/>
    <s v="James Muchira Mwai"/>
    <s v="James mwai"/>
    <s v=""/>
    <s v="Informal Business"/>
    <s v="MKD"/>
  </r>
  <r>
    <s v="VPA6"/>
    <s v="KE-TAI-2106-29757"/>
    <x v="1"/>
    <s v=""/>
    <s v="7th June,2021"/>
    <d v="2021-06-07T00:00:00"/>
    <s v="13th June,2021"/>
    <d v="2021-06-13T00:00:00"/>
    <s v="Woresha Joseph Mwaghome"/>
    <s v="Male"/>
    <s v="14512498"/>
    <s v="729805154"/>
    <s v="254729805155"/>
    <s v=""/>
    <s v=""/>
    <n v="38.346626999999998"/>
    <n v="-3.3830870000000002"/>
    <s v="Taita/Taveta"/>
    <s v="Wundanyi"/>
    <s v="Werugha"/>
    <s v="Mwalekwa"/>
    <x v="2"/>
    <s v="Afrisol Energy Ltd"/>
    <s v="Afrisol energy ltd"/>
    <s v=""/>
    <s v="Informal Business"/>
    <s v="MKD"/>
  </r>
  <r>
    <s v="VPA6"/>
    <s v="KE-TAI-2106-29758"/>
    <x v="0"/>
    <s v="Grievance"/>
    <s v="25th May,2021"/>
    <d v="2021-05-25T00:00:00"/>
    <s v="13th June,2021"/>
    <d v="2021-06-13T00:00:00"/>
    <s v="Mwasi Iveta Shigare"/>
    <s v="Female"/>
    <s v="2854234"/>
    <s v="254726606621"/>
    <s v="254726606621"/>
    <s v=""/>
    <s v="254726447702"/>
    <n v="38.327530000000003"/>
    <n v="-3.37304"/>
    <s v="Taita/Taveta"/>
    <s v="Wundanyi"/>
    <s v="Werugha"/>
    <s v="Msidunyi"/>
    <x v="2"/>
    <s v="Afrisol Energy Ltd"/>
    <s v="Afrisol Energy ltd"/>
    <s v=""/>
    <s v="Informal Business"/>
    <s v="MKD"/>
  </r>
  <r>
    <s v="VPA6"/>
    <s v="KE-TAI-2106-29759"/>
    <x v="0"/>
    <s v="Grievance"/>
    <s v="3rd May,2021"/>
    <d v="2021-05-03T00:00:00"/>
    <s v="13th June,2021"/>
    <d v="2021-06-13T00:00:00"/>
    <s v="Lugho Beatrice Mkakisha"/>
    <s v="Female"/>
    <s v="4678889"/>
    <s v="254721569836"/>
    <s v="254721569836"/>
    <s v=""/>
    <s v="254728320293"/>
    <n v="38.324956999999998"/>
    <n v="-3.383067"/>
    <s v="Taita/Taveta"/>
    <s v="Wundanyi"/>
    <s v="Werugha"/>
    <s v="Mwamusha"/>
    <x v="2"/>
    <s v="Afrisol Energy Ltd"/>
    <s v="Afrisol Energy ltd"/>
    <s v=""/>
    <s v="Informal Business"/>
    <s v="MKD"/>
  </r>
  <r>
    <s v="VPA6"/>
    <s v="KE-UAS-2105-28749"/>
    <x v="1"/>
    <s v=""/>
    <s v="9th May,2021"/>
    <d v="2021-05-09T00:00:00"/>
    <s v="20th May,2021"/>
    <d v="2021-05-20T00:00:00"/>
    <s v="Rose Ngetich J"/>
    <s v="Female"/>
    <n v="99999"/>
    <s v="254722276192"/>
    <s v="254722276192"/>
    <s v=""/>
    <s v=""/>
    <n v="35.296115999999998"/>
    <n v="0.54378099999999996"/>
    <s v="Uasin Gishu"/>
    <s v="Moiben"/>
    <s v="Moiben"/>
    <s v="Rock centre"/>
    <x v="1"/>
    <s v="Luka Kiprop Maiyo"/>
    <s v="Luka maiyo"/>
    <s v=""/>
    <s v="Informal Business"/>
    <s v="KENBIM"/>
  </r>
  <r>
    <s v="VPA6"/>
    <s v="KE-UAS-2106-26482"/>
    <x v="1"/>
    <s v=""/>
    <s v="18th May,2021"/>
    <d v="2021-05-18T00:00:00"/>
    <s v="3rd June,2021"/>
    <d v="2021-06-03T00:00:00"/>
    <s v="Elizabeth Lelei"/>
    <s v="Female"/>
    <s v="99999"/>
    <s v="254722602087"/>
    <s v="254722602087"/>
    <s v=""/>
    <s v=""/>
    <n v="35.297580000000004"/>
    <n v="0.54842999999999997"/>
    <s v="Uasin Gishu"/>
    <s v="Moiben"/>
    <s v="Moiben"/>
    <s v="Sinai"/>
    <x v="1"/>
    <s v="Luka Kiprop Maiyo"/>
    <s v="Luka maiyo"/>
    <s v=""/>
    <s v="Informal Business"/>
    <s v="KENBIM"/>
  </r>
  <r>
    <s v="VPA6"/>
    <s v="KE-UAS-2106-26483"/>
    <x v="1"/>
    <s v=""/>
    <s v="22nd May,2021"/>
    <d v="2021-05-22T00:00:00"/>
    <s v="7th June,2021"/>
    <d v="2021-06-07T00:00:00"/>
    <s v="Naomi Bargoria"/>
    <s v="Female"/>
    <n v="99999"/>
    <s v="726721514"/>
    <s v="254726721514"/>
    <s v=""/>
    <s v="254725881333"/>
    <n v="35.324288000000003"/>
    <n v="0.51693"/>
    <s v="Uasin Gishu"/>
    <s v="Ainabkoi"/>
    <s v="Ainabkoi"/>
    <s v="Ilula"/>
    <x v="1"/>
    <s v="Luka Kiprop Maiyo"/>
    <s v="Luka maiyo"/>
    <s v=""/>
    <s v="Informal Business"/>
    <s v="KENBIM"/>
  </r>
  <r>
    <s v="VPA6"/>
    <s v="KE-KIR-2106-25408"/>
    <x v="1"/>
    <s v=""/>
    <s v="22nd March,2021"/>
    <d v="2021-03-22T00:00:00"/>
    <s v="22nd June,2021"/>
    <d v="2021-06-22T00:00:00"/>
    <s v="Kiara Alfred"/>
    <s v="Male"/>
    <n v="99999"/>
    <s v="254726935173"/>
    <s v="254726935173"/>
    <s v=""/>
    <s v="254722894137"/>
    <n v="37.249696999999998"/>
    <n v="-0.54180899999999999"/>
    <s v="Kirinyaga"/>
    <s v="Kerugoya/Kutus"/>
    <s v="Kanyekini"/>
    <s v="Giatama"/>
    <x v="0"/>
    <s v="Eric Muthii Mugo"/>
    <s v="Eric mugo"/>
    <s v=""/>
    <s v="Informal Business"/>
    <s v="KENBIM"/>
  </r>
  <r>
    <s v="VPA6"/>
    <s v="KE-KAJ-2105-29082"/>
    <x v="1"/>
    <s v=""/>
    <s v="9th April,2021"/>
    <d v="2021-04-09T00:00:00"/>
    <s v="9th May,2021"/>
    <d v="2021-05-09T00:00:00"/>
    <s v="Motong'o Elizabeth"/>
    <s v="Female"/>
    <n v="99999"/>
    <s v="254722238773"/>
    <s v="254722238773"/>
    <s v=""/>
    <s v=""/>
    <n v="36.645981999999997"/>
    <n v="-1.373823"/>
    <s v="Kajiado"/>
    <s v="Kajiado North"/>
    <s v="Ngong"/>
    <s v="Emanyatta"/>
    <x v="2"/>
    <s v="Nilelynk Innovators"/>
    <s v=""/>
    <s v=""/>
    <s v="Informal Business"/>
    <s v="KENBIM"/>
  </r>
  <r>
    <s v="VPA6"/>
    <s v="KE-KAJ-2105-29085"/>
    <x v="1"/>
    <s v=""/>
    <s v="1st May,2021"/>
    <d v="2021-05-01T00:00:00"/>
    <s v="24th May,2021"/>
    <d v="2021-05-24T00:00:00"/>
    <s v="Nyamweya Jairus"/>
    <s v="Male"/>
    <n v="99999"/>
    <s v="254722797057"/>
    <s v="254722797057"/>
    <s v=""/>
    <s v=""/>
    <n v="36.672302000000002"/>
    <n v="-1.357818"/>
    <s v="Kajiado"/>
    <s v="Kajiado North"/>
    <s v="Ngong"/>
    <s v="Oloolua"/>
    <x v="0"/>
    <s v="Nilelynk Innovators"/>
    <s v=""/>
    <s v=""/>
    <s v="Informal Business"/>
    <s v="MKD"/>
  </r>
  <r>
    <s v="VPA6"/>
    <s v="KE-EMB-2107-25410"/>
    <x v="1"/>
    <s v=""/>
    <s v="1st June,2021"/>
    <d v="2021-06-01T00:00:00"/>
    <s v="1st July,2021"/>
    <d v="2021-07-01T00:00:00"/>
    <s v="Ndwiga Esther Wambeti"/>
    <s v="Female"/>
    <n v="99999"/>
    <s v="254713553303"/>
    <s v="254713553303"/>
    <s v=""/>
    <s v=""/>
    <n v="37.464325000000002"/>
    <n v="-0.48632999999999998"/>
    <s v="Embu"/>
    <s v="Manyatta"/>
    <s v="Kiangima"/>
    <s v="Gakwegori"/>
    <x v="2"/>
    <s v="Peter Kivuti"/>
    <s v="Peter kivuti"/>
    <s v=""/>
    <s v="Informal Business"/>
    <s v="MKD"/>
  </r>
  <r>
    <s v="VPA6"/>
    <s v="KE-MAK-2106-29086"/>
    <x v="1"/>
    <s v=""/>
    <s v="1st June,2021"/>
    <d v="2021-06-01T00:00:00"/>
    <s v="10th June,2021"/>
    <d v="2021-06-10T00:00:00"/>
    <s v="Kitundu Kilonzo"/>
    <s v="Male"/>
    <s v="99999"/>
    <s v="254722919182"/>
    <s v="254722919182"/>
    <s v=""/>
    <s v="254796912745"/>
    <n v="37.497022999999999"/>
    <n v="-1.8443229999999999"/>
    <s v="Makueni"/>
    <s v="Kaiti"/>
    <s v="Kalamba"/>
    <s v="Inyoni"/>
    <x v="3"/>
    <s v="Ekman J.K. Karigi"/>
    <s v=""/>
    <s v=""/>
    <s v="Informal Business"/>
    <s v="MKD"/>
  </r>
  <r>
    <s v="VPA6"/>
    <s v="KE-TRA-2107-26448"/>
    <x v="1"/>
    <s v=""/>
    <s v="25th June,2021"/>
    <d v="2021-06-25T00:00:00"/>
    <s v="5th July,2021"/>
    <d v="2021-07-05T00:00:00"/>
    <s v="Wasike Pamela Katoyi"/>
    <s v="Female"/>
    <s v="21676350"/>
    <s v="727127569"/>
    <s v="254727127569"/>
    <s v=""/>
    <s v=""/>
    <n v="35.024863000000003"/>
    <n v="1.0004029999999999"/>
    <s v="Trans Nzoia"/>
    <s v="Trans Nzoia West"/>
    <s v="Milimani"/>
    <s v="Mukhweso"/>
    <x v="1"/>
    <s v="Kennedy Amiani Anzeze"/>
    <s v="Kennedy Amiani Anzeze"/>
    <s v=""/>
    <s v="Informal Business"/>
    <s v="KENBIM"/>
  </r>
  <r>
    <s v="VPA6"/>
    <s v="KE-NYA-2102-27300"/>
    <x v="1"/>
    <s v=""/>
    <s v="3rd October,2020"/>
    <d v="2020-10-03T00:00:00"/>
    <s v="5th February,2021"/>
    <d v="2021-02-05T00:00:00"/>
    <s v="Kamau Nganga"/>
    <s v="Male"/>
    <s v="99999"/>
    <s v="254714392462"/>
    <s v="254714392462"/>
    <s v=""/>
    <s v="254739595202"/>
    <n v="36.230227999999997"/>
    <n v="-0.14149999999999999"/>
    <s v="Nyandarua"/>
    <s v="Ol Joro Orok"/>
    <s v="Gituamba"/>
    <s v="Kihoto"/>
    <x v="2"/>
    <s v="James Muchira Mwai"/>
    <s v="James mwai"/>
    <s v=""/>
    <s v="Informal Business"/>
    <s v="MKD"/>
  </r>
  <r>
    <s v="VPA6"/>
    <s v="KE-NYE-2107-0"/>
    <x v="0"/>
    <s v="Non Compliant"/>
    <s v="17th May,2021"/>
    <d v="2021-05-17T00:00:00"/>
    <s v="6th July,2021"/>
    <d v="2021-07-06T00:00:00"/>
    <s v="Mbogo Joseph Kiragu"/>
    <s v="Male"/>
    <s v="40657057"/>
    <s v="254725501602"/>
    <s v="254725501602"/>
    <s v=""/>
    <s v="254723443647"/>
    <n v="37.045287000000002"/>
    <n v="-0.19340299999999999"/>
    <s v="Nyeri"/>
    <s v="Kieni East"/>
    <s v="Kiamathaga"/>
    <s v="Kahuho"/>
    <x v="2"/>
    <s v="Wambui Gituku"/>
    <s v="Francis Nyaga"/>
    <s v=""/>
    <s v="Informal Business"/>
    <s v="MKD"/>
  </r>
  <r>
    <s v="VPA6"/>
    <s v="KE-KIR-2105-25418"/>
    <x v="1"/>
    <s v=""/>
    <s v="29th April,2021"/>
    <d v="2021-04-29T00:00:00"/>
    <s v="20th May,2021"/>
    <d v="2021-05-20T00:00:00"/>
    <s v="Muchiri Muriuki Benson"/>
    <s v="Male"/>
    <s v="3120376"/>
    <s v="254720446557"/>
    <s v="254720446557"/>
    <s v=""/>
    <s v=""/>
    <n v="37.243585000000003"/>
    <n v="-0.56089999999999995"/>
    <s v="Kirinyaga"/>
    <s v="Sagana"/>
    <s v="Mukure"/>
    <s v="Baricho"/>
    <x v="1"/>
    <s v="Eric Muthii Mugo"/>
    <s v="Eric muthii mugo"/>
    <s v=""/>
    <s v="Informal Business"/>
    <s v="KENBIM"/>
  </r>
  <r>
    <s v="VPA6"/>
    <s v="KE-NAK-2106-27576"/>
    <x v="1"/>
    <s v=""/>
    <s v="7th May,2021"/>
    <d v="2021-05-07T00:00:00"/>
    <s v="18th June,2021"/>
    <d v="2021-06-18T00:00:00"/>
    <s v="Mwangi Nyagah George"/>
    <s v="Male"/>
    <s v="1338963"/>
    <s v="254721303293"/>
    <s v="254721303293"/>
    <s v=""/>
    <s v=""/>
    <n v="36.170743999999999"/>
    <n v="-0.34215699999999999"/>
    <s v="Nakuru"/>
    <s v="Gilgil"/>
    <s v="Pipeline"/>
    <s v="Greensted"/>
    <x v="3"/>
    <s v="James Muchira Mwai"/>
    <s v="James Mwai"/>
    <s v=""/>
    <s v="Informal Business"/>
    <s v="MKD"/>
  </r>
  <r>
    <s v="VPA6"/>
    <s v="KE-NAK-2107-27577"/>
    <x v="1"/>
    <s v=""/>
    <s v="22nd May,2021"/>
    <d v="2021-05-22T00:00:00"/>
    <s v="1st July,2021"/>
    <d v="2021-07-01T00:00:00"/>
    <s v="Kimeli Kebenei David"/>
    <s v="Male"/>
    <s v="33973683"/>
    <s v="254724950561"/>
    <s v="254724950561"/>
    <s v=""/>
    <s v="254713992776"/>
    <n v="36.026342"/>
    <n v="-0.32072000000000001"/>
    <s v="Nakuru"/>
    <s v="Nakuru Town"/>
    <s v="Mogoon"/>
    <s v="Kapnandi"/>
    <x v="0"/>
    <s v="Robert Kiprono Ngetich"/>
    <s v="Robert Ngetich"/>
    <s v=""/>
    <s v="Informal Business"/>
    <s v="MKD"/>
  </r>
  <r>
    <s v="VPA6"/>
    <s v="KE-BOM-2107-28421"/>
    <x v="1"/>
    <s v=""/>
    <s v="30th March,2021"/>
    <d v="2021-03-30T00:00:00"/>
    <s v="13th July,2021"/>
    <d v="2021-07-13T00:00:00"/>
    <s v="Tesot Magdalin"/>
    <s v="Female"/>
    <s v="6024344"/>
    <s v="254724667056"/>
    <s v="254724667056"/>
    <s v=""/>
    <s v="254724213960"/>
    <n v="35.265456999999998"/>
    <n v="-0.57285699999999995"/>
    <s v="Bomet"/>
    <s v="Konoin"/>
    <s v="KAPTIEN"/>
    <s v="KOITALEL"/>
    <x v="1"/>
    <s v="Gimosong Enterprise Ltd"/>
    <s v="JOHN BETT"/>
    <s v=""/>
    <s v="Informal Business"/>
    <s v="MKD"/>
  </r>
  <r>
    <s v="VPA6"/>
    <s v="KE-KIR-2107-25404"/>
    <x v="1"/>
    <s v=""/>
    <s v="1st June,2021"/>
    <d v="2021-06-01T00:00:00"/>
    <s v="13th July,2021"/>
    <d v="2021-07-13T00:00:00"/>
    <s v="Kiige Evan Mwaniki"/>
    <s v="Male"/>
    <s v="2901590"/>
    <s v="254713634693"/>
    <s v="254713634693"/>
    <s v=""/>
    <s v="254710966318"/>
    <n v="37.215262000000003"/>
    <n v="-0.51918500000000001"/>
    <s v="Kirinyaga"/>
    <s v="Sagana"/>
    <s v="Gitako"/>
    <s v="Kiania"/>
    <x v="0"/>
    <s v="Eric Muthii Mugo"/>
    <s v="Eric mugo"/>
    <s v=""/>
    <s v="Informal Business"/>
    <s v="MKD"/>
  </r>
  <r>
    <s v="VPA6"/>
    <s v="KE-TAI-2107-25218"/>
    <x v="1"/>
    <s v=""/>
    <s v="15th June,2021"/>
    <d v="2021-06-15T00:00:00"/>
    <s v="20th July,2021"/>
    <d v="2021-07-20T00:00:00"/>
    <s v="Kombo Fabian Mwanyalo"/>
    <s v="Female"/>
    <s v="045675"/>
    <s v="722955124"/>
    <s v="254724124183"/>
    <s v=""/>
    <s v="254722955124"/>
    <n v="38.286047000000003"/>
    <n v="-3.411343"/>
    <s v="Taita/Taveta"/>
    <s v="Wundanyi"/>
    <s v="Mwanda"/>
    <s v="Mwalashi"/>
    <x v="0"/>
    <s v="Carly Mwandigha"/>
    <s v="Carly mwadigha"/>
    <s v=""/>
    <s v="Informal Business"/>
    <s v="KENBIM"/>
  </r>
  <r>
    <s v="VPA6"/>
    <s v="KE-NYE-2105-28064"/>
    <x v="1"/>
    <s v=""/>
    <s v="15th May,2021"/>
    <d v="2021-05-15T00:00:00"/>
    <s v="30th May,2021"/>
    <d v="2021-05-30T00:00:00"/>
    <s v="Johnson Wakarihu Muriuki"/>
    <s v="Male"/>
    <s v="11774749"/>
    <s v="254721656260"/>
    <s v="254721656260"/>
    <s v=""/>
    <s v="254725822341"/>
    <n v="37.114829999999998"/>
    <n v="-0.49387500000000001"/>
    <s v="Nyeri"/>
    <s v="Mathira East"/>
    <s v="Konyu"/>
    <s v="Gaturiri"/>
    <x v="0"/>
    <s v="Francis Nyaga Muriithi"/>
    <s v="Francis Nyaga"/>
    <s v=""/>
    <s v="Informal Business"/>
    <s v="KENBIM"/>
  </r>
  <r>
    <s v="VPA6"/>
    <s v="KE-NYE-2105-28065"/>
    <x v="1"/>
    <s v=""/>
    <s v="15th May,2021"/>
    <d v="2021-05-15T00:00:00"/>
    <s v="30th May,2021"/>
    <d v="2021-05-30T00:00:00"/>
    <s v="Wakaregu Patrick Maina"/>
    <s v="Male"/>
    <s v="13539659"/>
    <s v="254721651022"/>
    <s v="254721651022"/>
    <s v=""/>
    <s v="254723604152"/>
    <n v="37.114846999999997"/>
    <n v="-0.49406699999999998"/>
    <s v="Nyeri"/>
    <s v="Mathira East"/>
    <s v="Konyu"/>
    <s v="Gaturiri"/>
    <x v="0"/>
    <s v="Francis Nyaga Muriithi"/>
    <s v=""/>
    <s v=""/>
    <s v="Informal Business"/>
    <s v="KENBIM"/>
  </r>
  <r>
    <s v="VPA6"/>
    <s v="KE-MOM-2108-29090"/>
    <x v="1"/>
    <s v=""/>
    <s v="13th July,2021"/>
    <d v="2021-07-13T00:00:00"/>
    <s v="8th August,2021"/>
    <d v="2021-08-08T00:00:00"/>
    <s v="Marcella Karimi"/>
    <s v="Female"/>
    <s v="56674567"/>
    <s v="711242563"/>
    <s v="254711842563"/>
    <s v=""/>
    <s v=""/>
    <n v="39.689186999999997"/>
    <n v="-3.9719350000000002"/>
    <s v="Mombasa"/>
    <s v="kisauni"/>
    <s v="Kashiani"/>
    <s v="Kimbuga"/>
    <x v="2"/>
    <s v="Nicholas Mwaengo"/>
    <s v="Nicholas mwaengo"/>
    <s v=""/>
    <s v="Informal Business"/>
    <s v="KENBIM"/>
  </r>
  <r>
    <s v="VPA6"/>
    <s v="KE-KIL-2108-29091"/>
    <x v="1"/>
    <s v=""/>
    <s v="1st July,2021"/>
    <d v="2021-07-01T00:00:00"/>
    <s v="11th August,2021"/>
    <d v="2021-08-11T00:00:00"/>
    <s v="Mleghwa Otto Mitimingi"/>
    <s v="Male"/>
    <s v="22208498"/>
    <s v="727795121"/>
    <s v="254727795121"/>
    <s v=""/>
    <s v=""/>
    <n v="39.773891999999996"/>
    <n v="-3.938183"/>
    <s v="Kilifi"/>
    <s v="Bahari"/>
    <s v="Mtwapa"/>
    <s v="Ndodo"/>
    <x v="2"/>
    <s v="Nicholas Mwaengo"/>
    <s v="Nicholas mwaengo"/>
    <s v=""/>
    <s v="Informal Business"/>
    <s v="KENBIM"/>
  </r>
  <r>
    <s v="VPA6"/>
    <s v="KE-KER-2108-29806"/>
    <x v="0"/>
    <s v="Non Compliant"/>
    <s v="5th May,2021"/>
    <d v="2021-05-05T00:00:00"/>
    <s v="11th August,2021"/>
    <d v="2021-08-11T00:00:00"/>
    <s v="Rop Emily Chepkirui"/>
    <s v="Female"/>
    <s v="23987862"/>
    <s v="254720856056"/>
    <s v="254720856056"/>
    <s v=""/>
    <s v=""/>
    <n v="35.258282000000001"/>
    <n v="-0.36439700000000003"/>
    <s v="Kericho"/>
    <s v="Ainamoi"/>
    <s v="Motobo"/>
    <s v="Motobo"/>
    <x v="0"/>
    <s v="Philip Kiget"/>
    <s v="Philip kiget"/>
    <s v=""/>
    <s v="Informal Business"/>
    <s v="KENBIM"/>
  </r>
  <r>
    <s v="VPA6"/>
    <s v="KE-KER-2108-29804"/>
    <x v="0"/>
    <s v="Non Compliant"/>
    <s v="2nd June,2021"/>
    <d v="2021-06-02T00:00:00"/>
    <s v="11th August,2021"/>
    <d v="2021-08-11T00:00:00"/>
    <s v="Kenduywo Bety Chelangat"/>
    <s v="Female"/>
    <s v="22091996"/>
    <s v="254720365081"/>
    <s v="254720365081"/>
    <s v=""/>
    <s v=""/>
    <n v="35.228098000000003"/>
    <n v="-0.341503"/>
    <s v="Kericho"/>
    <s v="Belgut"/>
    <s v="Belgut"/>
    <s v="Masarian"/>
    <x v="0"/>
    <s v="Philip Kiget"/>
    <s v="Philip Kiget"/>
    <s v=""/>
    <s v="Informal Business"/>
    <s v="MKD"/>
  </r>
  <r>
    <s v="VPA6"/>
    <s v="KE-KAK-2108-28986"/>
    <x v="1"/>
    <s v=""/>
    <s v="3rd August,2021"/>
    <d v="2021-08-03T00:00:00"/>
    <s v="17th August,2021"/>
    <d v="2021-08-17T00:00:00"/>
    <s v="Zablon Willimisi Anyula"/>
    <s v="Male"/>
    <s v="22478681"/>
    <s v="254724817436"/>
    <s v="254724817436"/>
    <s v=""/>
    <s v="254725936448"/>
    <n v="34.786772999999997"/>
    <n v="0.315023"/>
    <s v="Kakamega"/>
    <s v="Ikolomani"/>
    <s v="Bukhungu"/>
    <s v="Ichina"/>
    <x v="0"/>
    <s v="Gillet Lihanda"/>
    <s v="Gillet Lihanda"/>
    <s v=""/>
    <s v="Informal Business"/>
    <s v="MKD"/>
  </r>
  <r>
    <s v="VPA6"/>
    <s v="KE-BOM-2108-27968"/>
    <x v="1"/>
    <s v=""/>
    <s v="17th May,2021"/>
    <d v="2021-05-17T00:00:00"/>
    <s v="2nd August,2021"/>
    <d v="2021-08-02T00:00:00"/>
    <s v="Nyangelei Caroline"/>
    <s v="Female"/>
    <s v="13009540"/>
    <s v="254718479425"/>
    <s v="254718479425"/>
    <s v=""/>
    <s v=""/>
    <n v="35.408870999999998"/>
    <n v="-0.68303100000000005"/>
    <s v="Bomet"/>
    <s v="Bomet Central"/>
    <s v="Ndaraweta"/>
    <s v="Teganda"/>
    <x v="3"/>
    <s v="Philip Kurgat"/>
    <s v="Kurgat"/>
    <s v=""/>
    <s v="Informal Business"/>
    <s v="MKD"/>
  </r>
  <r>
    <s v="VPA6"/>
    <s v="KE-KER-2107-26185"/>
    <x v="0"/>
    <s v="Under Verification"/>
    <s v="16th May,2021"/>
    <d v="2021-05-16T00:00:00"/>
    <s v="28th July,2021"/>
    <d v="2021-07-28T00:00:00"/>
    <s v="Rugut Fredrick"/>
    <s v="Male"/>
    <s v="26125781"/>
    <s v="254724531613"/>
    <s v="254724531613"/>
    <s v=""/>
    <s v="254727015051"/>
    <n v="35.301808000000001"/>
    <n v="-0.33018599999999998"/>
    <s v="Kericho"/>
    <s v="Ainamoi"/>
    <s v="Kapkugerwet"/>
    <s v="Kapsergon"/>
    <x v="3"/>
    <s v="Philip Kurgat"/>
    <s v="Kurgat"/>
    <s v=""/>
    <s v="Informal Business"/>
    <s v="MKD"/>
  </r>
  <r>
    <s v="VPA6"/>
    <s v="KE-KER-2106-26186"/>
    <x v="1"/>
    <s v=""/>
    <s v="20th March,2021"/>
    <d v="2021-03-20T00:00:00"/>
    <s v="28th June,2021"/>
    <d v="2021-06-28T00:00:00"/>
    <s v="Ngeno Allan"/>
    <s v="Male"/>
    <s v="29216605"/>
    <s v="254715154170"/>
    <s v="254715154170"/>
    <s v=""/>
    <s v="254720147762"/>
    <n v="35.146296"/>
    <n v="-0.61888200000000004"/>
    <s v="Kericho"/>
    <s v="Bureti"/>
    <s v="Chebwagan"/>
    <s v="Kapsogeruk"/>
    <x v="0"/>
    <s v="Philip Kurgat"/>
    <s v="Jackson Chepkwony"/>
    <s v=""/>
    <s v="Informal Business"/>
    <s v="MKD"/>
  </r>
  <r>
    <s v="VPA6"/>
    <s v="KE-EMB-2108-29881"/>
    <x v="1"/>
    <s v=""/>
    <s v="19th July,2021"/>
    <d v="2021-07-19T00:00:00"/>
    <s v="25th August,2021"/>
    <d v="2021-08-25T00:00:00"/>
    <s v="Kamau Christopher Waititu"/>
    <s v="Male"/>
    <s v="0887530"/>
    <s v="254726873005"/>
    <s v="254726873005"/>
    <s v=""/>
    <s v="254721695837"/>
    <n v="37.637498000000001"/>
    <n v="-0.56945299999999999"/>
    <s v="Embu"/>
    <s v="Mbeere North"/>
    <s v="Siakago"/>
    <s v="Mutugu"/>
    <x v="1"/>
    <s v="Collins Odhiambo Ondiek"/>
    <s v="Nobert Oloo"/>
    <s v=""/>
    <s v="Informal Business"/>
    <s v="MKD"/>
  </r>
  <r>
    <s v="VPA6"/>
    <s v="KE-EMB-2108-29882"/>
    <x v="1"/>
    <s v=""/>
    <s v="16th July,2021"/>
    <d v="2021-07-16T00:00:00"/>
    <s v="25th August,2021"/>
    <d v="2021-08-25T00:00:00"/>
    <s v="Kiura John Mwaniki"/>
    <s v="Male"/>
    <s v="0294958"/>
    <s v="254724484090"/>
    <s v="254724484090"/>
    <s v=""/>
    <s v="254795825056"/>
    <n v="37.588236999999999"/>
    <n v="-0.58996000000000004"/>
    <s v="Embu"/>
    <s v="Mbeere North"/>
    <s v="Gitiburi"/>
    <s v="Kamachu"/>
    <x v="2"/>
    <s v="Collins Odhiambo Ondiek"/>
    <s v="Nobert oloo"/>
    <s v=""/>
    <s v="Informal Business"/>
    <s v="MKD"/>
  </r>
  <r>
    <s v="VPA6"/>
    <s v="KE-EMB-2108-29880"/>
    <x v="1"/>
    <s v=""/>
    <s v="8th August,2021"/>
    <d v="2021-08-08T00:00:00"/>
    <s v="25th August,2021"/>
    <d v="2021-08-25T00:00:00"/>
    <s v="Kabuteni Nicholas Munyi"/>
    <s v="Male"/>
    <n v="99999"/>
    <s v="254723862431"/>
    <s v="254723862431"/>
    <s v=""/>
    <s v="254708810332"/>
    <n v="37.681032999999999"/>
    <n v="-0.62658000000000003"/>
    <s v="Embu"/>
    <s v="Mbeere North"/>
    <s v="Muminji"/>
    <s v="Itira"/>
    <x v="2"/>
    <s v="Collins Odhiambo Ondiek"/>
    <s v="Nobert oloo"/>
    <s v=""/>
    <s v="Informal Business"/>
    <s v="MKD"/>
  </r>
  <r>
    <s v="VPA6"/>
    <s v="KE-EMB-2108-29883"/>
    <x v="1"/>
    <s v=""/>
    <s v="25th May,2021"/>
    <d v="2021-05-25T00:00:00"/>
    <s v="25th August,2021"/>
    <d v="2021-08-25T00:00:00"/>
    <s v="Ngugi Njuguna Joseph"/>
    <s v="Male"/>
    <s v="7064911"/>
    <s v="254724866296"/>
    <s v="254724866296"/>
    <s v=""/>
    <s v="254720069689"/>
    <n v="37.594565000000003"/>
    <n v="-0.55028299999999997"/>
    <s v="Embu"/>
    <s v="Mbeere North"/>
    <s v="Riandu"/>
    <s v="Kithigari"/>
    <x v="2"/>
    <s v="Collins Odhiambo Ondiek"/>
    <s v="Nobert Oloo"/>
    <s v=""/>
    <s v="Informal Business"/>
    <s v="MKD"/>
  </r>
  <r>
    <s v="VPA6"/>
    <s v="KE-MAK-2108-29092"/>
    <x v="1"/>
    <s v=""/>
    <s v="19th July,2021"/>
    <d v="2021-07-19T00:00:00"/>
    <s v="25th August,2021"/>
    <d v="2021-08-25T00:00:00"/>
    <s v="Mutuku Josephine Wanza"/>
    <s v="Female"/>
    <s v="7095552"/>
    <s v="254723303612"/>
    <s v="254723303612"/>
    <s v=""/>
    <s v=""/>
    <n v="37.605629999999998"/>
    <n v="-1.7909630000000001"/>
    <s v="Makueni"/>
    <s v="Makueni"/>
    <s v="Wote"/>
    <s v="Ithiani"/>
    <x v="2"/>
    <s v="Januaries Kaloki"/>
    <s v="Januaries kaloki"/>
    <s v=""/>
    <s v="Informal Business"/>
    <s v="KENBIM"/>
  </r>
  <r>
    <s v="VPA6"/>
    <s v="KE-MAK-2108-29089"/>
    <x v="1"/>
    <s v=""/>
    <s v="30th July,2021"/>
    <d v="2021-07-30T00:00:00"/>
    <s v="25th August,2021"/>
    <d v="2021-08-25T00:00:00"/>
    <s v="Matilu Leonard Muthoka"/>
    <s v="Male"/>
    <s v="7409249"/>
    <s v="254722830114"/>
    <s v="254722830114"/>
    <s v=""/>
    <s v=""/>
    <n v="37.434162999999998"/>
    <n v="-1.6893100000000001"/>
    <s v="Makueni"/>
    <s v="Makueni"/>
    <s v="Mbooni west"/>
    <s v="Utwangwa kilengw"/>
    <x v="1"/>
    <s v="Januaries Kaloki"/>
    <s v=""/>
    <s v=""/>
    <s v="Informal Business"/>
    <s v="KENBIM"/>
  </r>
  <r>
    <s v="VPA6"/>
    <s v="KE-MAC-2108-29088"/>
    <x v="1"/>
    <s v=""/>
    <s v="8th July,2021"/>
    <d v="2021-07-08T00:00:00"/>
    <s v="27th August,2021"/>
    <d v="2021-08-27T00:00:00"/>
    <s v="Mutuku Stephen Nzonzi"/>
    <s v="Male"/>
    <s v="31220838"/>
    <s v="254714352657"/>
    <s v="254714352657"/>
    <s v=""/>
    <s v=""/>
    <n v="37.232202000000001"/>
    <n v="-1.577915"/>
    <s v="Machakos"/>
    <s v="Machakos"/>
    <s v="Katheka"/>
    <s v="Vota"/>
    <x v="2"/>
    <s v="Paul K Musyoka"/>
    <s v=""/>
    <s v=""/>
    <s v="Informal Business"/>
    <s v="KENBIM"/>
  </r>
  <r>
    <s v="VPA6"/>
    <s v="KE-EMB-2108-29878"/>
    <x v="1"/>
    <s v=""/>
    <s v="26th July,2021"/>
    <d v="2021-07-26T00:00:00"/>
    <s v="26th August,2021"/>
    <d v="2021-08-26T00:00:00"/>
    <s v="Njeru Joseph Fundi"/>
    <s v="Male"/>
    <s v="27766479"/>
    <s v="254711268488"/>
    <s v="254711268488"/>
    <s v=""/>
    <s v=""/>
    <n v="37.529741999999999"/>
    <n v="-0.50113799999999997"/>
    <s v="Embu"/>
    <s v="Embu North"/>
    <s v="Kithimu"/>
    <s v="Kamuthatha"/>
    <x v="2"/>
    <s v="Collins Odhiambo Ondiek"/>
    <s v=""/>
    <s v=""/>
    <s v="Informal Business"/>
    <s v="MKD"/>
  </r>
  <r>
    <s v="VPA6"/>
    <s v="KE-EMB-2108-29877"/>
    <x v="1"/>
    <s v=""/>
    <s v="19th July,2021"/>
    <d v="2021-07-19T00:00:00"/>
    <s v="26th August,2021"/>
    <d v="2021-08-26T00:00:00"/>
    <s v="Ikindu Benson Ndwiga"/>
    <s v="Male"/>
    <s v="1895454"/>
    <s v="254724567411"/>
    <s v="254724567411"/>
    <s v=""/>
    <s v="254722357589"/>
    <n v="37.539822999999998"/>
    <n v="-0.49820300000000001"/>
    <s v="Embu"/>
    <s v="Embu North"/>
    <s v="Kithimu"/>
    <s v="Iganjage"/>
    <x v="0"/>
    <s v="Collins Odhiambo Ondiek"/>
    <s v="Nobert oloo"/>
    <s v=""/>
    <s v="Informal Business"/>
    <s v="MKD"/>
  </r>
  <r>
    <s v="VPA6"/>
    <s v="KE-EMB-2108-29879"/>
    <x v="0"/>
    <s v="Non Compliant"/>
    <s v="1st August,2021"/>
    <d v="2021-08-01T00:00:00"/>
    <s v="26th August,2021"/>
    <d v="2021-08-26T00:00:00"/>
    <s v="Mugo Gerevasio Muriithi"/>
    <s v="Male"/>
    <n v="99999"/>
    <s v="254725686425"/>
    <s v="254725686425"/>
    <s v=""/>
    <s v=""/>
    <n v="37.531452000000002"/>
    <n v="-0.49341299999999999"/>
    <s v="Embu"/>
    <s v="Manyatta"/>
    <s v="Kithimu"/>
    <s v="Kamuthata"/>
    <x v="2"/>
    <s v="Collins Odhiambo Ondiek"/>
    <s v=""/>
    <s v=""/>
    <s v="Informal Business"/>
    <s v="MKD"/>
  </r>
  <r>
    <s v="VPA6"/>
    <s v="KE-EMB-2108-29876"/>
    <x v="1"/>
    <s v=""/>
    <s v="15th July,2021"/>
    <d v="2021-07-15T00:00:00"/>
    <s v="26th August,2021"/>
    <d v="2021-08-26T00:00:00"/>
    <s v="Mugo Peter Muriithi"/>
    <s v="Male"/>
    <n v="99999"/>
    <s v="254721239184"/>
    <s v="254721239184"/>
    <s v=""/>
    <s v="254726401803"/>
    <n v="37.534931999999998"/>
    <n v="-0.47705500000000001"/>
    <s v="Embu"/>
    <s v="Manyatta"/>
    <s v="Gaturi south"/>
    <s v="Macadamia"/>
    <x v="2"/>
    <s v="Collins Odhiambo Ondiek"/>
    <s v=""/>
    <s v=""/>
    <s v="Informal Business"/>
    <s v="MKD"/>
  </r>
  <r>
    <s v="VPA6"/>
    <s v="KE-EMB-2108-29884"/>
    <x v="1"/>
    <s v=""/>
    <s v="14th August,2021"/>
    <d v="2021-08-14T00:00:00"/>
    <s v="26th August,2021"/>
    <d v="2021-08-26T00:00:00"/>
    <s v="Gitegua Mathias Ngari"/>
    <s v="Male"/>
    <n v="99999"/>
    <s v="254720300529"/>
    <s v="254720300529"/>
    <s v=""/>
    <s v="254726372953"/>
    <n v="37.531306999999998"/>
    <n v="-0.47896499999999997"/>
    <s v="Embu"/>
    <s v="Embu North"/>
    <s v="Gaturi south"/>
    <s v="Ndunduri"/>
    <x v="2"/>
    <s v="Collins Odhiambo Ondiek"/>
    <s v="Nobert oloo"/>
    <s v=""/>
    <s v="Informal Business"/>
    <s v="MKD"/>
  </r>
  <r>
    <s v="VPA6"/>
    <s v="KE-KIA-2107-29098"/>
    <x v="1"/>
    <s v=""/>
    <s v="2nd July,2021"/>
    <d v="2021-07-02T00:00:00"/>
    <s v="14th July,2021"/>
    <d v="2021-07-14T00:00:00"/>
    <s v="Waweru Peter Njoroge"/>
    <s v="Male"/>
    <s v="2305127"/>
    <s v="254722497934"/>
    <s v="254722497934"/>
    <s v=""/>
    <s v="254723963282"/>
    <n v="36.636707000000001"/>
    <n v="-1.188903"/>
    <s v="Kiambu"/>
    <s v="Kikuyu"/>
    <s v="Muguga"/>
    <s v="Thamanda"/>
    <x v="1"/>
    <s v="Timothy Kabue"/>
    <s v="Timothy kabue"/>
    <s v=""/>
    <s v="Informal Business"/>
    <s v="KENBIM"/>
  </r>
  <r>
    <s v="VPA6"/>
    <s v="KE-KER-2108-29807"/>
    <x v="0"/>
    <s v="Non Compliant"/>
    <s v="1st May,2021"/>
    <d v="2021-05-01T00:00:00"/>
    <s v="31st August,2021"/>
    <d v="2021-08-31T00:00:00"/>
    <s v="Mutai Nelson Kibet"/>
    <s v="Male"/>
    <s v="16082992"/>
    <s v="254723700993"/>
    <s v="254723700993"/>
    <s v=""/>
    <s v=""/>
    <n v="35.181365"/>
    <n v="-0.51557799999999998"/>
    <s v="Kericho"/>
    <s v="Bureti"/>
    <s v="Chomosot"/>
    <s v="Kaminjewet"/>
    <x v="0"/>
    <s v="Philip Kiget"/>
    <s v="Philip kiget"/>
    <s v=""/>
    <s v="Informal Business"/>
    <s v="MKD"/>
  </r>
  <r>
    <s v="VPA6"/>
    <s v="KE-MUR-2107-26781"/>
    <x v="1"/>
    <s v=""/>
    <s v="27th May,2021"/>
    <d v="2021-05-27T00:00:00"/>
    <s v="10th July,2021"/>
    <d v="2021-07-10T00:00:00"/>
    <s v="Maina Mary Njeri"/>
    <s v="Female"/>
    <n v="99999"/>
    <s v="254723879893"/>
    <s v="254723879893"/>
    <s v=""/>
    <s v=""/>
    <n v="37.110470999999997"/>
    <n v="-0.96485600000000005"/>
    <s v="Murang'a"/>
    <s v="Makuyu"/>
    <s v="Makuyu"/>
    <s v="Delview estate"/>
    <x v="0"/>
    <s v="Kensam Constructor"/>
    <s v="Kensam"/>
    <s v=""/>
    <s v="Informal Business"/>
    <s v="KENBIM"/>
  </r>
  <r>
    <s v="VPA6"/>
    <s v="KE-NAK-2108-27586"/>
    <x v="1"/>
    <s v=""/>
    <s v="4th July,2021"/>
    <d v="2021-07-04T00:00:00"/>
    <s v="15th August,2021"/>
    <d v="2021-08-15T00:00:00"/>
    <s v="Linah Serem"/>
    <s v="Female"/>
    <s v="2595173"/>
    <s v="254729554784"/>
    <s v="254729554784"/>
    <s v=""/>
    <s v="254725011544"/>
    <n v="36.026330999999999"/>
    <n v="-0.31623699999999999"/>
    <s v="Nakuru"/>
    <s v="Nakuru Town"/>
    <s v="Mogoon"/>
    <s v="Kapnandi"/>
    <x v="0"/>
    <s v="Robert Kiprono Ngetich"/>
    <s v="Robert Ngetich"/>
    <s v=""/>
    <s v="Informal Business"/>
    <s v="MKD"/>
  </r>
  <r>
    <s v="VPA6"/>
    <s v="KE-NAN-2108-0"/>
    <x v="0"/>
    <s v="Non Compliant"/>
    <s v="26th July,2021"/>
    <d v="2021-07-26T00:00:00"/>
    <s v="29th August,2021"/>
    <d v="2021-08-29T00:00:00"/>
    <s v="Rutto Josiah Kipngetich"/>
    <s v="Male"/>
    <s v="24304870"/>
    <s v="72362287"/>
    <s v="254728375302"/>
    <s v=""/>
    <s v=""/>
    <n v="35.075305"/>
    <n v="0.40220499999999998"/>
    <s v="Nandi"/>
    <s v="Mosop"/>
    <s v="Kabiyet"/>
    <s v="Ndulele"/>
    <x v="2"/>
    <s v="Kelvin Kimutai"/>
    <s v=""/>
    <s v=""/>
    <s v="Informal Business"/>
    <s v="MKD"/>
  </r>
  <r>
    <s v="VPA6"/>
    <s v="KE-KIA-2109-29756"/>
    <x v="1"/>
    <s v=""/>
    <s v="1st September,2021"/>
    <d v="2021-09-01T00:00:00"/>
    <s v="18th September,2021"/>
    <d v="2021-09-18T00:00:00"/>
    <s v="Kuria Penninah Njambi"/>
    <s v="Female"/>
    <s v="0951664"/>
    <s v="254721837846"/>
    <s v="254721837846"/>
    <s v=""/>
    <s v="254739914968"/>
    <n v="36.696457000000002"/>
    <n v="-1.2246490000000001"/>
    <s v="Kiambu"/>
    <s v="Kabete"/>
    <s v="Muguga"/>
    <s v="Muthure"/>
    <x v="3"/>
    <s v="Ekman J.K. Karigi"/>
    <s v="Ekman Kuria"/>
    <s v=""/>
    <s v="Informal Business"/>
    <s v="MKD"/>
  </r>
  <r>
    <s v="VPA6"/>
    <s v="KE-TAI-2109-29763"/>
    <x v="0"/>
    <s v="Grievance"/>
    <s v="11th August,2021"/>
    <d v="2021-08-11T00:00:00"/>
    <s v="21st September,2021"/>
    <d v="2021-09-21T00:00:00"/>
    <s v="Mghendi Amon M"/>
    <s v="Male"/>
    <s v="0156842"/>
    <s v="254720794957"/>
    <s v="254720794957"/>
    <s v=""/>
    <s v=""/>
    <n v="38.324804999999998"/>
    <n v="-3.3751120000000001"/>
    <s v="Taita/Taveta"/>
    <s v="Wundanyi"/>
    <s v="Werugha"/>
    <s v="Msindunyi"/>
    <x v="2"/>
    <s v="Afrisol Energy Ltd"/>
    <s v=""/>
    <s v=""/>
    <s v="Informal Business"/>
    <s v="MKD"/>
  </r>
  <r>
    <s v="VPA6"/>
    <s v="KE-KIA-2109-29770"/>
    <x v="1"/>
    <s v=""/>
    <s v="2nd September,2021"/>
    <d v="2021-09-02T00:00:00"/>
    <s v="15th September,2021"/>
    <d v="2021-09-15T00:00:00"/>
    <s v="Nyambura Penninah"/>
    <s v="Female"/>
    <s v="28167359"/>
    <s v="254708877671"/>
    <s v="254708877671"/>
    <s v=""/>
    <s v="254727785752"/>
    <n v="36.966568000000002"/>
    <n v="-0.98373500000000003"/>
    <s v="Kiambu"/>
    <s v="Gatundu North"/>
    <s v="Mangu"/>
    <s v="Gatukuyu"/>
    <x v="2"/>
    <s v="Joseph Muchirira Mugo"/>
    <s v=""/>
    <s v=""/>
    <s v="Informal Business"/>
    <s v="KENBIM"/>
  </r>
  <r>
    <s v="VPA6"/>
    <s v="KE-KIA-2109-29769"/>
    <x v="1"/>
    <s v=""/>
    <s v="25th August,2021"/>
    <d v="2021-08-25T00:00:00"/>
    <s v="9th September,2021"/>
    <d v="2021-09-09T00:00:00"/>
    <s v="Macharia Alice"/>
    <s v="Female"/>
    <s v="99999"/>
    <s v="254724777788"/>
    <s v="254724777788"/>
    <s v=""/>
    <s v="254722516665"/>
    <n v="36.980691999999998"/>
    <n v="-1.1270359999999999"/>
    <s v="Kiambu"/>
    <s v="Juja"/>
    <s v="Juja"/>
    <s v="Toll"/>
    <x v="2"/>
    <s v="Joseph Muchirira Mugo"/>
    <s v=""/>
    <s v=""/>
    <s v="Informal Business"/>
    <s v="KENBIM"/>
  </r>
  <r>
    <s v="VPA6"/>
    <s v="KE-KIA-2107-29768"/>
    <x v="1"/>
    <s v=""/>
    <s v="23rd June,2021"/>
    <d v="2021-06-23T00:00:00"/>
    <s v="18th July,2021"/>
    <d v="2021-07-18T00:00:00"/>
    <s v="Kagurani Joseph Munene"/>
    <s v="Male"/>
    <n v="99999"/>
    <s v="254724320042"/>
    <s v="254724320042"/>
    <s v=""/>
    <s v="254728671697"/>
    <n v="36.788030999999997"/>
    <n v="-1.068719"/>
    <s v="Kiambu"/>
    <s v="Githunguri"/>
    <s v="Githunguri"/>
    <s v="Kairia"/>
    <x v="1"/>
    <s v="Joseph Muchirira Mugo"/>
    <s v=""/>
    <s v=""/>
    <s v="Informal Business"/>
    <s v="AKUT"/>
  </r>
  <r>
    <s v="VPA6"/>
    <s v="KE-EMB-2109-29885"/>
    <x v="1"/>
    <s v=""/>
    <s v="22nd August,2021"/>
    <d v="2021-08-22T00:00:00"/>
    <s v="23rd September,2021"/>
    <d v="2021-09-23T00:00:00"/>
    <s v="Murage Felix Nyaga"/>
    <s v="Male"/>
    <n v="99999"/>
    <s v="254726009598"/>
    <s v="254726009598"/>
    <s v=""/>
    <s v="254719670083"/>
    <n v="37.550947999999998"/>
    <n v="-0.413993"/>
    <s v="Embu"/>
    <s v="Runyenjes"/>
    <s v="Kagaari north"/>
    <s v="Muthege"/>
    <x v="15"/>
    <s v="Collins Odhiambo Ondiek"/>
    <s v="Oloo"/>
    <s v=""/>
    <s v="Informal Business"/>
    <s v="MKD"/>
  </r>
  <r>
    <s v="VPA6"/>
    <s v="KE-EMB-2109-29886"/>
    <x v="0"/>
    <s v="Unreachable"/>
    <s v="23rd September,2021"/>
    <d v="2021-09-23T00:00:00"/>
    <s v="23rd September,2021"/>
    <d v="2021-09-23T00:00:00"/>
    <s v="Ngondi Wamuceke Nelea"/>
    <s v="Female"/>
    <s v="3685344"/>
    <s v="254745741678"/>
    <s v="254745741678"/>
    <s v=""/>
    <s v="254720047938"/>
    <n v="37.486708"/>
    <n v="-0.40407199999999999"/>
    <s v="Embu"/>
    <s v="Runyenjes"/>
    <s v="Gaturi north"/>
    <s v="Gituara"/>
    <x v="2"/>
    <s v="Collins Odhiambo Ondiek"/>
    <s v="Oloo"/>
    <s v=""/>
    <s v="Informal Business"/>
    <s v="MKD"/>
  </r>
  <r>
    <s v="VPA6"/>
    <s v="KE-NYA-2109-31504"/>
    <x v="1"/>
    <s v=""/>
    <s v="21st August,2021"/>
    <d v="2021-08-21T00:00:00"/>
    <s v="23rd September,2021"/>
    <d v="2021-09-23T00:00:00"/>
    <s v="Muhuri Jane Mugure"/>
    <s v="Female"/>
    <n v="99999"/>
    <s v="254703439104"/>
    <s v="254703439104"/>
    <s v=""/>
    <s v="254729627234"/>
    <n v="36.449708000000001"/>
    <n v="8.0397999999999997E-2"/>
    <s v="Nyandarua"/>
    <s v="Ndaragwa"/>
    <s v="Mathingira"/>
    <s v="Ndogino"/>
    <x v="2"/>
    <s v="Afrisol Energy Ltd"/>
    <s v="Amos Nguru"/>
    <s v=""/>
    <s v="Informal Business"/>
    <s v="MKD"/>
  </r>
  <r>
    <s v="VPA6"/>
    <s v="KE-NYA-2109-31503"/>
    <x v="1"/>
    <s v=""/>
    <s v="21st August,2021"/>
    <d v="2021-08-21T00:00:00"/>
    <s v="23rd September,2021"/>
    <d v="2021-09-23T00:00:00"/>
    <s v="Gatheru Cecilia Njambi"/>
    <s v="Female"/>
    <n v="99999"/>
    <s v="254798518813"/>
    <s v="254798518813"/>
    <s v=""/>
    <s v="254726429008"/>
    <n v="36.475679999999997"/>
    <n v="8.8077000000000003E-2"/>
    <s v="Nyandarua"/>
    <s v="Ndaragwa"/>
    <s v="Mathingira"/>
    <s v="Kalamton"/>
    <x v="2"/>
    <s v="Afrisol Energy Ltd"/>
    <s v="Amos Nguru"/>
    <s v=""/>
    <s v="Informal Business"/>
    <s v="MKD"/>
  </r>
  <r>
    <s v="VPA6"/>
    <s v="KE-NYA-2109-31506"/>
    <x v="1"/>
    <s v=""/>
    <s v="20th August,2021"/>
    <d v="2021-08-20T00:00:00"/>
    <s v="23rd September,2021"/>
    <d v="2021-09-23T00:00:00"/>
    <s v="Mwangi Jamleck Maina"/>
    <s v="Female"/>
    <n v="99999"/>
    <s v="725857212"/>
    <s v="254725296340"/>
    <s v=""/>
    <s v="254725857212"/>
    <n v="36.472993000000002"/>
    <n v="4.3725E-2"/>
    <s v="Nyandarua"/>
    <s v="Ndaragwa"/>
    <s v="Leshau pondo"/>
    <s v="Kamukunji"/>
    <x v="2"/>
    <s v="Afrisol Energy Ltd"/>
    <s v="Peter Gatuhi"/>
    <s v=""/>
    <s v="Informal Business"/>
    <s v="MKD"/>
  </r>
  <r>
    <s v="VPA6"/>
    <s v="KE-KIR-2105-26768"/>
    <x v="1"/>
    <s v=""/>
    <s v="30th April,2021"/>
    <d v="2021-04-30T00:00:00"/>
    <s v="20th May,2021"/>
    <d v="2021-05-20T00:00:00"/>
    <s v="Munene Wanjiru Lucy"/>
    <s v="Female"/>
    <s v="3125443"/>
    <s v="254720724256"/>
    <s v="254720724256"/>
    <s v=""/>
    <s v=""/>
    <n v="37.241743999999997"/>
    <n v="-0.51325500000000002"/>
    <s v="Kirinyaga"/>
    <s v="Kerugoya/Kutus"/>
    <s v="Mutira"/>
    <s v="Kiarugu"/>
    <x v="2"/>
    <s v="Eric Muthii Mugo"/>
    <s v="Eric muthii"/>
    <s v=""/>
    <s v="Informal Business"/>
    <s v="MKD"/>
  </r>
  <r>
    <s v="VPA6"/>
    <s v="KE-NAN-2107-28422"/>
    <x v="1"/>
    <s v=""/>
    <s v="4th March,2021"/>
    <d v="2021-03-04T00:00:00"/>
    <s v="28th July,2021"/>
    <d v="2021-07-28T00:00:00"/>
    <s v="Letting Gideon"/>
    <s v="Male"/>
    <s v="0446982"/>
    <s v="722504555"/>
    <s v="254721525825"/>
    <s v=""/>
    <s v="254722504555"/>
    <n v="35.108252"/>
    <n v="0.202182"/>
    <s v="Nandi"/>
    <s v="Nandi Central"/>
    <s v="Kapsabet"/>
    <s v="Kapsabet"/>
    <x v="0"/>
    <s v="Gimosong Enterprise Ltd"/>
    <s v="John Bett"/>
    <s v=""/>
    <s v="Informal Business"/>
    <s v="MKD"/>
  </r>
  <r>
    <s v="VPA6"/>
    <s v="KE-THA-2107-29676"/>
    <x v="1"/>
    <s v=""/>
    <s v="3rd July,2021"/>
    <d v="2021-07-03T00:00:00"/>
    <s v="29th July,2021"/>
    <d v="2021-07-29T00:00:00"/>
    <s v="Arthur Arthur Morris"/>
    <s v="Male"/>
    <s v="22564323"/>
    <s v="724904724"/>
    <s v="254721765878"/>
    <s v=""/>
    <s v="254724904724"/>
    <n v="37.651449999999997"/>
    <n v="-0.31673499999999999"/>
    <s v="Tharaka-Nithi"/>
    <s v="Chuka"/>
    <s v="Ndagani"/>
    <s v="Mucwa"/>
    <x v="1"/>
    <s v="Kennedy Amiani Anzeze"/>
    <s v="Gilbert Mwendwa"/>
    <s v=""/>
    <s v="Informal Business"/>
    <s v="AKUT"/>
  </r>
  <r>
    <s v="VPA6"/>
    <s v="KE-MUR-2106-26782"/>
    <x v="0"/>
    <s v="Under Verification"/>
    <s v="2nd May,2021"/>
    <d v="2021-05-02T00:00:00"/>
    <s v="16th June,2021"/>
    <d v="2021-06-16T00:00:00"/>
    <s v="Gichana Jane Wangui"/>
    <s v="Female"/>
    <s v="5154835"/>
    <s v="723530904"/>
    <s v="254718256143"/>
    <s v=""/>
    <s v="254723530904"/>
    <n v="36.923326000000003"/>
    <n v="-0.87332600000000005"/>
    <s v="Murang'a"/>
    <s v="Gatanga"/>
    <s v="Mukarara"/>
    <s v="Gitiri"/>
    <x v="1"/>
    <s v="Nixon Kariuki Gaichuru"/>
    <s v=""/>
    <s v=""/>
    <s v="Informal Business"/>
    <s v="KENBIM"/>
  </r>
  <r>
    <s v="VPA6"/>
    <s v="KE-MUR-2101-26792"/>
    <x v="1"/>
    <s v=""/>
    <s v="9th December,2020"/>
    <d v="2020-12-09T00:00:00"/>
    <s v="20th January,2021"/>
    <d v="2021-01-20T00:00:00"/>
    <s v="Mbaya Faith Ntinyari"/>
    <s v="Male"/>
    <n v="99999"/>
    <s v="723781067"/>
    <s v="254723781067"/>
    <s v=""/>
    <s v=""/>
    <n v="37.287433999999998"/>
    <n v="-0.95516800000000002"/>
    <s v="Murang'a"/>
    <s v="Makuyu"/>
    <s v="Makuyu"/>
    <s v="Mwahuro"/>
    <x v="0"/>
    <s v="Blue Frame Ltd"/>
    <s v="null"/>
    <s v=""/>
    <s v="Informal Business"/>
    <s v="KENBIM"/>
  </r>
  <r>
    <s v="VPA6"/>
    <s v="KE-MUR-2003-26790"/>
    <x v="0"/>
    <s v="Grievance"/>
    <s v="26th January,2020"/>
    <d v="2020-01-26T00:00:00"/>
    <s v="15th March,2020"/>
    <d v="2020-03-15T00:00:00"/>
    <s v="Mburu James Muiruri"/>
    <s v="Male"/>
    <s v="6697323"/>
    <s v="254721387735"/>
    <s v="254721387735"/>
    <s v=""/>
    <s v="254729687765"/>
    <n v="37.141379999999998"/>
    <n v="-0.88697099999999995"/>
    <s v="Murang'a"/>
    <s v="Maragua"/>
    <s v="Sabasaba"/>
    <s v="Gathuri"/>
    <x v="3"/>
    <s v="Geoffrey Ndua Mbugua"/>
    <s v="Geoffrey ndua"/>
    <s v=""/>
    <s v="Informal Business"/>
    <s v="KENBIM"/>
  </r>
  <r>
    <s v="VPA6"/>
    <s v="KE-KIA-2107-28724"/>
    <x v="0"/>
    <s v="Grievance"/>
    <s v="3rd July,2021"/>
    <d v="2021-07-03T00:00:00"/>
    <s v="14th July,2021"/>
    <d v="2021-07-14T00:00:00"/>
    <s v="Gitau Penninah Mugure"/>
    <s v="Female"/>
    <s v="25994051"/>
    <s v="254792531117"/>
    <s v="254792531117"/>
    <s v=""/>
    <s v=""/>
    <n v="36.626851000000002"/>
    <n v="-1.0674079999999999"/>
    <s v="Kiambu"/>
    <s v="Limuru"/>
    <s v="Limuru"/>
    <s v="Mureng'eti"/>
    <x v="0"/>
    <s v="Geoffrey Ndua Mbugua"/>
    <s v="Geoffrey Ndua Mbugua"/>
    <s v=""/>
    <s v="Informal Business"/>
    <s v="KENBIM"/>
  </r>
  <r>
    <s v="VPA6"/>
    <s v="KE-UAS-2106-26487"/>
    <x v="1"/>
    <s v=""/>
    <s v="1st June,2021"/>
    <d v="2021-06-01T00:00:00"/>
    <s v="27th June,2021"/>
    <d v="2021-06-27T00:00:00"/>
    <s v="Jane Chebii"/>
    <s v="Female"/>
    <n v="99999"/>
    <s v="728322298"/>
    <s v="254728322298"/>
    <s v=""/>
    <s v=""/>
    <n v="35.257161000000004"/>
    <n v="0.42044399999999998"/>
    <s v="Uasin Gishu"/>
    <s v="Kapseret"/>
    <s v="Kapseret"/>
    <s v="D block"/>
    <x v="1"/>
    <s v="Luka Kiprop Maiyo"/>
    <s v="Luka maiyo"/>
    <s v=""/>
    <s v="Informal Business"/>
    <s v="MKD"/>
  </r>
  <r>
    <s v="VPA6"/>
    <s v="KE-MER-2106-27066"/>
    <x v="0"/>
    <s v="Grievance"/>
    <s v="10th May,2021"/>
    <d v="2021-05-10T00:00:00"/>
    <s v="23rd June,2021"/>
    <d v="2021-06-23T00:00:00"/>
    <s v="Muthoni Rutere Feliciana"/>
    <s v="Female"/>
    <s v="0717166"/>
    <s v="720903885"/>
    <s v="254720903885"/>
    <s v=""/>
    <s v="254726822009"/>
    <n v="37.652107000000001"/>
    <n v="-6.7336999999999994E-2"/>
    <s v="Meru"/>
    <s v="Imenti South"/>
    <s v="Kigane"/>
    <s v="Kigane"/>
    <x v="0"/>
    <s v="Erick Munene Gitonga"/>
    <s v="Phineas Mawira"/>
    <s v=""/>
    <s v="Informal Business"/>
    <s v="MKD"/>
  </r>
  <r>
    <s v="VPA6"/>
    <s v="KE-KER-2108-29803"/>
    <x v="0"/>
    <s v="Unreachable"/>
    <s v="12th February,2019"/>
    <d v="2019-02-12T00:00:00"/>
    <s v="6th August,2021"/>
    <d v="2021-08-06T00:00:00"/>
    <s v="Kaptich Beatrice"/>
    <s v="Female"/>
    <s v="11368315"/>
    <s v="+254"/>
    <s v="0720000000"/>
    <s v=""/>
    <s v=""/>
    <n v="35.140113999999997"/>
    <n v="-0.53920599999999996"/>
    <s v="Kericho"/>
    <s v="Bureti"/>
    <s v="Cheboin"/>
    <s v="Cheboin"/>
    <x v="6"/>
    <s v="Philip Kiget"/>
    <s v="Philip kiget"/>
    <s v=""/>
    <s v="Informal Business"/>
    <s v="MKD"/>
  </r>
  <r>
    <s v="VPA6"/>
    <s v="KE-KER-2108-29805"/>
    <x v="0"/>
    <s v="Under Verification"/>
    <s v="11th January,2021"/>
    <d v="2021-01-11T00:00:00"/>
    <s v="6th August,2021"/>
    <d v="2021-08-06T00:00:00"/>
    <s v="Chirchir BRIAROSE Chepkorir"/>
    <s v="Female"/>
    <s v="10887802"/>
    <s v="254722575361"/>
    <s v="254722575361"/>
    <s v=""/>
    <s v=""/>
    <n v="35.133926000000002"/>
    <n v="-0.48959599999999998"/>
    <s v="Kericho"/>
    <s v="Bureti"/>
    <s v="Roret"/>
    <s v="Tulwet"/>
    <x v="1"/>
    <s v="Philip Kiget"/>
    <s v="Philip kiget"/>
    <s v=""/>
    <s v="Informal Business"/>
    <s v="KENBIM"/>
  </r>
  <r>
    <s v="VPA6"/>
    <s v="KE-KIA-2107-29767"/>
    <x v="1"/>
    <s v=""/>
    <s v="21st June,2021"/>
    <d v="2021-06-21T00:00:00"/>
    <s v="9th July,2021"/>
    <d v="2021-07-09T00:00:00"/>
    <s v="Wambui Delfine"/>
    <s v="Female"/>
    <n v="99999"/>
    <s v="254769168812"/>
    <s v="254769168812"/>
    <s v=""/>
    <s v="254717371116"/>
    <n v="36.759003"/>
    <n v="-1.1880200000000001"/>
    <s v="Kiambu"/>
    <s v="Kiambaa"/>
    <s v="Muchatha"/>
    <s v="Gathiri"/>
    <x v="1"/>
    <s v="Peter Mutang'a"/>
    <s v=""/>
    <s v=""/>
    <s v="Informal Business"/>
    <s v="KENBIM"/>
  </r>
  <r>
    <s v="VPA6"/>
    <s v="KE-MUR-2109-26795"/>
    <x v="1"/>
    <s v=""/>
    <s v="27th July,2021"/>
    <d v="2021-07-27T00:00:00"/>
    <s v="17th September,2021"/>
    <d v="2021-09-17T00:00:00"/>
    <s v="Mukuha Joshua Kuria"/>
    <s v="Male"/>
    <s v="11067127"/>
    <s v="254718335929"/>
    <s v="254718335929"/>
    <s v=""/>
    <s v="254740369256"/>
    <n v="36.951501999999998"/>
    <n v="-0.69735199999999997"/>
    <s v="Murang'a"/>
    <s v="Kangema"/>
    <s v="Gakera"/>
    <s v="Kahoho"/>
    <x v="0"/>
    <s v="Washington Mwangi"/>
    <s v="Washington mwangi"/>
    <s v=""/>
    <s v="Informal Business"/>
    <s v="KENBIM"/>
  </r>
  <r>
    <s v="VPA6"/>
    <s v="KE-MUR-2107-26798"/>
    <x v="1"/>
    <s v=""/>
    <s v="29th May,2021"/>
    <d v="2021-05-29T00:00:00"/>
    <s v="19th July,2021"/>
    <d v="2021-07-19T00:00:00"/>
    <s v="Kamuri Gachago"/>
    <s v="Male"/>
    <s v="3588056"/>
    <s v="254722843706"/>
    <s v="254722843706"/>
    <s v=""/>
    <s v="254723368058"/>
    <n v="37.150433999999997"/>
    <n v="-0.72254600000000002"/>
    <s v="Murang'a"/>
    <s v="Kiharu"/>
    <s v="Muranga"/>
    <s v="Muranga town"/>
    <x v="1"/>
    <s v="Washington Mwangi"/>
    <s v="Washington mwangi"/>
    <s v=""/>
    <s v="Informal Business"/>
    <s v="KENBIM"/>
  </r>
  <r>
    <s v="VPA6"/>
    <s v="KE-MUR-2108-26796"/>
    <x v="1"/>
    <s v=""/>
    <s v="10th July,2021"/>
    <d v="2021-07-10T00:00:00"/>
    <s v="12th August,2021"/>
    <d v="2021-08-12T00:00:00"/>
    <s v="Simon Sofia Muthoni"/>
    <s v="Female"/>
    <s v="5601654"/>
    <s v="254722683380"/>
    <s v="254722683380"/>
    <s v=""/>
    <s v=""/>
    <n v="36.948931000000002"/>
    <n v="-0.68173399999999995"/>
    <s v="Murang'a"/>
    <s v="Kangema"/>
    <s v="Kangema"/>
    <s v="Kiairathe"/>
    <x v="3"/>
    <s v="Washington Mwangi"/>
    <s v="Washington mwangi"/>
    <s v=""/>
    <s v="Informal Business"/>
    <s v="KENBIM"/>
  </r>
  <r>
    <s v="VPA6"/>
    <s v="KE-MUR-2103-26797"/>
    <x v="0"/>
    <s v="Unreachable"/>
    <s v="26th February,2021"/>
    <d v="2021-02-26T00:00:00"/>
    <s v="15th March,2021"/>
    <d v="2021-03-15T00:00:00"/>
    <s v="Burugu Rhoda Nduta"/>
    <s v="Female"/>
    <s v="32128764"/>
    <s v="254716877936"/>
    <s v="254716877936"/>
    <s v=""/>
    <s v="254722626921"/>
    <n v="36.951560999999998"/>
    <n v="-0.87798699999999996"/>
    <s v="Murang'a"/>
    <s v="Kandara"/>
    <s v="Kandara"/>
    <s v="Kague"/>
    <x v="1"/>
    <s v="Washington Mwangi"/>
    <s v="Washington mwangi"/>
    <s v=""/>
    <s v="Informal Business"/>
    <s v="KENBIM"/>
  </r>
  <r>
    <s v="VPA6"/>
    <s v="KE-KIA-2106-26799"/>
    <x v="1"/>
    <s v=""/>
    <s v="20th April,2021"/>
    <d v="2021-04-20T00:00:00"/>
    <s v="10th June,2021"/>
    <d v="2021-06-10T00:00:00"/>
    <s v="Mwangi Lucy Njeri"/>
    <s v="Female"/>
    <s v="28080870"/>
    <s v="254713961551"/>
    <s v="254713961551"/>
    <s v=""/>
    <s v="254723178002"/>
    <n v="37.185381999999997"/>
    <n v="-1.0640339999999999"/>
    <s v="Kiambu"/>
    <s v="Thika East"/>
    <s v="Kinganjo"/>
    <s v="Gatwanyanga"/>
    <x v="2"/>
    <s v="Washington Mwangi"/>
    <s v="Washington mwangi"/>
    <s v=""/>
    <s v="Informal Business"/>
    <s v="KENBIM"/>
  </r>
  <r>
    <s v="VPA6"/>
    <s v="KE-MER-2109-29677"/>
    <x v="1"/>
    <s v=""/>
    <s v="20th August,2021"/>
    <d v="2021-08-20T00:00:00"/>
    <s v="14th September,2021"/>
    <d v="2021-09-14T00:00:00"/>
    <s v="Alex Mukami Margret"/>
    <s v="Female"/>
    <s v="28629983"/>
    <s v="254712735641"/>
    <s v="254712735641"/>
    <s v=""/>
    <s v="254707851911"/>
    <n v="37.63212"/>
    <n v="-0.18229799999999999"/>
    <s v="Meru"/>
    <s v="Imenti South"/>
    <s v="Kinoro"/>
    <s v="Nkunene"/>
    <x v="2"/>
    <s v="Erick Munene Gitonga"/>
    <s v="Phineas Mawira"/>
    <s v=""/>
    <s v="Informal Business"/>
    <s v="MKD"/>
  </r>
  <r>
    <s v="VPA6"/>
    <s v="KE-NYA-2110-31505"/>
    <x v="1"/>
    <s v=""/>
    <s v="9th August,2021"/>
    <d v="2021-08-09T00:00:00"/>
    <s v="1st October,2021"/>
    <d v="2021-10-01T00:00:00"/>
    <s v="Maina Jane Wangui"/>
    <s v="Female"/>
    <n v="99999"/>
    <s v="254719747250"/>
    <s v="254719747250"/>
    <s v=""/>
    <s v="254723321260"/>
    <n v="36.561962999999999"/>
    <n v="-0.799813"/>
    <s v="Nyandarua"/>
    <s v="South Kinangop"/>
    <s v="Magumu"/>
    <s v="Kirima"/>
    <x v="2"/>
    <s v="Afrisol Energy Ltd"/>
    <s v=""/>
    <s v=""/>
    <s v="Informal Business"/>
    <s v="MKD"/>
  </r>
  <r>
    <s v="VPA6"/>
    <s v="KE-NYA-2110-31508"/>
    <x v="0"/>
    <s v="Non Compliant"/>
    <s v="2nd August,2021"/>
    <d v="2021-08-02T00:00:00"/>
    <s v="1st October,2021"/>
    <d v="2021-10-01T00:00:00"/>
    <s v="Mburu Susan Wangeci"/>
    <s v="Female"/>
    <n v="99999"/>
    <s v="706543732"/>
    <s v="254706543732"/>
    <s v=""/>
    <s v="254710307023"/>
    <n v="36.560279999999999"/>
    <n v="-0.71371700000000005"/>
    <s v="Nyandarua"/>
    <s v="South Kinangop"/>
    <s v="Githabai"/>
    <s v="Njoma"/>
    <x v="2"/>
    <s v="Afrisol Energy Ltd"/>
    <s v=""/>
    <s v=""/>
    <s v="Informal Business"/>
    <s v="MKD"/>
  </r>
  <r>
    <s v="VPA6"/>
    <s v="KE-NYA-2110-31507"/>
    <x v="1"/>
    <s v=""/>
    <s v="5th August,2021"/>
    <d v="2021-08-05T00:00:00"/>
    <s v="1st October,2021"/>
    <d v="2021-10-01T00:00:00"/>
    <s v="Kimani Samuel Ngoyo"/>
    <s v="Male"/>
    <n v="99999"/>
    <s v="254718900730"/>
    <s v="254718900730"/>
    <s v=""/>
    <s v="254790558233"/>
    <n v="36.591675000000002"/>
    <n v="-0.73387800000000003"/>
    <s v="Nyandarua"/>
    <s v="South Kinangop"/>
    <s v="Githabai"/>
    <s v="Miti-iri"/>
    <x v="2"/>
    <s v="Afrisol Energy Ltd"/>
    <s v=""/>
    <s v=""/>
    <s v="Informal Business"/>
    <s v="MKD"/>
  </r>
  <r>
    <s v="VPA6"/>
    <s v="KE-NAR-2109-29810"/>
    <x v="1"/>
    <s v=""/>
    <s v="22nd June,2021"/>
    <d v="2021-06-22T00:00:00"/>
    <s v="22nd September,2021"/>
    <d v="2021-09-22T00:00:00"/>
    <s v="Kauria Zeddy Lemein"/>
    <s v="Female"/>
    <s v="8548706"/>
    <s v="254722681543"/>
    <s v="254722681543"/>
    <s v=""/>
    <s v=""/>
    <n v="35.694445000000002"/>
    <n v="-0.93109200000000003"/>
    <s v="Narok"/>
    <s v="Narok South"/>
    <s v="Oloshapani"/>
    <s v="Oloshapani"/>
    <x v="17"/>
    <s v="Philip Kiget"/>
    <s v="Philip"/>
    <s v=""/>
    <s v="Informal Business"/>
    <s v="MKD"/>
  </r>
  <r>
    <s v="VPA6"/>
    <s v="KE-KAJ-2106-29667"/>
    <x v="1"/>
    <s v=""/>
    <s v="3rd May,2021"/>
    <d v="2021-05-03T00:00:00"/>
    <s v="14th June,2021"/>
    <d v="2021-06-14T00:00:00"/>
    <s v="Saitoti David"/>
    <s v="Male"/>
    <n v="99999"/>
    <s v="254721412511"/>
    <s v="254721412511"/>
    <s v=""/>
    <s v="254704492335"/>
    <n v="37.499378999999998"/>
    <n v="-2.9369230000000002"/>
    <s v="Kajiado"/>
    <s v="Loitokitok"/>
    <s v="Loitoktok"/>
    <s v="Forest"/>
    <x v="1"/>
    <s v="Justus Inyasi Makipa"/>
    <s v=""/>
    <s v=""/>
    <s v="Informal Business"/>
    <s v="KENBIM"/>
  </r>
  <r>
    <s v="VPA6"/>
    <s v="KE-KAJ-2108-29666"/>
    <x v="1"/>
    <s v=""/>
    <s v="11th August,2021"/>
    <d v="2021-08-11T00:00:00"/>
    <s v="24th August,2021"/>
    <d v="2021-08-24T00:00:00"/>
    <s v="Njeru Mary"/>
    <s v="Female"/>
    <n v="99999"/>
    <s v="254721240790"/>
    <s v="254721240790"/>
    <s v=""/>
    <s v="2541782528326"/>
    <n v="37.497486000000002"/>
    <n v="-2.9230580000000002"/>
    <s v="Kajiado"/>
    <s v="Loitokitok"/>
    <s v="Loitoktok"/>
    <s v="Enkariak-ronkena"/>
    <x v="0"/>
    <s v="Peter Kiniu"/>
    <s v="Peter Kiniu"/>
    <s v=""/>
    <s v="Informal Business"/>
    <s v="MKD"/>
  </r>
  <r>
    <s v="VPA6"/>
    <s v="KE-KAJ-2104-29656"/>
    <x v="1"/>
    <s v=""/>
    <s v="11th October,2020"/>
    <d v="2020-10-11T00:00:00"/>
    <s v="8th April,2021"/>
    <d v="2021-04-08T00:00:00"/>
    <s v="Nyatae Jane Wanjiru"/>
    <s v="Female"/>
    <n v="99999"/>
    <s v="254724755818"/>
    <s v="254724755818"/>
    <s v=""/>
    <s v=""/>
    <n v="37.547823000000001"/>
    <n v="-2.9380030000000001"/>
    <s v="Kajiado"/>
    <s v="Loitokitok"/>
    <s v="Kuku"/>
    <s v="Nkama"/>
    <x v="0"/>
    <s v="Justus Inyasi Makipa"/>
    <s v=""/>
    <s v=""/>
    <s v="Informal Business"/>
    <s v="KENBIM"/>
  </r>
  <r>
    <s v="VPA6"/>
    <s v="KE-KAJ-2107-29652"/>
    <x v="1"/>
    <s v=""/>
    <s v="10th May,2021"/>
    <d v="2021-05-10T00:00:00"/>
    <s v="18th July,2021"/>
    <d v="2021-07-18T00:00:00"/>
    <s v="Maina Albert"/>
    <s v="Male"/>
    <n v="99999"/>
    <s v="254726346333"/>
    <s v="254726346333"/>
    <s v=""/>
    <s v="254727350468"/>
    <n v="37.496884999999999"/>
    <n v="-2.9158810000000002"/>
    <s v="Kajiado"/>
    <s v="Loitokitok"/>
    <s v="Central"/>
    <s v="Enkariak-ronkena"/>
    <x v="2"/>
    <s v="John Chege Nyingi"/>
    <s v=""/>
    <s v=""/>
    <s v="Informal Business"/>
    <s v="KENBIM"/>
  </r>
  <r>
    <s v="VPA6"/>
    <s v="KE-KER-2110-29812"/>
    <x v="1"/>
    <s v=""/>
    <s v="10th October,2020"/>
    <d v="2020-10-10T00:00:00"/>
    <s v="19th October,2021"/>
    <d v="2021-10-19T00:00:00"/>
    <s v="Cheruiyot Janet Chepnetich"/>
    <s v="Female"/>
    <s v="22467066"/>
    <s v="254714029744"/>
    <s v="254714029744"/>
    <s v=""/>
    <s v=""/>
    <n v="35.121293000000001"/>
    <n v="-0.65799700000000005"/>
    <s v="Kericho"/>
    <s v="Bureti"/>
    <s v="Cheplanget"/>
    <s v="Chebinyin"/>
    <x v="1"/>
    <s v="Nemcom Ltd"/>
    <s v="Nehemiah langat"/>
    <s v=""/>
    <s v="Informal Business"/>
    <s v="MKD"/>
  </r>
  <r>
    <s v="VPA6"/>
    <s v="KE-KER-2110-29814"/>
    <x v="0"/>
    <s v="Non Compliant"/>
    <s v="19th October,2021"/>
    <d v="2021-10-19T00:00:00"/>
    <s v="19th October,2021"/>
    <d v="2021-10-19T00:00:00"/>
    <s v="Mutai Hellen Chepkemoi"/>
    <s v="Female"/>
    <s v="21022171"/>
    <s v="254726919436"/>
    <s v="254726919436"/>
    <s v=""/>
    <s v=""/>
    <n v="35.170453000000002"/>
    <n v="-0.67306999999999995"/>
    <s v="Kericho"/>
    <s v="Bureti"/>
    <s v="Kaplong"/>
    <s v="Kamira"/>
    <x v="1"/>
    <s v="Nemcom Ltd"/>
    <s v="Nehemiah Langat"/>
    <s v=""/>
    <s v="Informal Business"/>
    <s v="MKD"/>
  </r>
  <r>
    <s v="VPA6"/>
    <s v="KE-KER-2110-29813"/>
    <x v="1"/>
    <s v=""/>
    <s v="1st December,2020"/>
    <d v="2020-12-01T00:00:00"/>
    <s v="19th October,2021"/>
    <d v="2021-10-19T00:00:00"/>
    <s v="Kiringet Faith Chepkorir"/>
    <s v="Female"/>
    <s v="33963863"/>
    <s v="254798688282"/>
    <s v="254798688282"/>
    <s v=""/>
    <s v=""/>
    <n v="35.134270000000001"/>
    <n v="-0.64631099999999997"/>
    <s v="Kericho"/>
    <s v="Bureti"/>
    <s v="Cheplanget"/>
    <s v="Masubeti"/>
    <x v="1"/>
    <s v="Nemcom Ltd"/>
    <s v="Nehemiah"/>
    <s v=""/>
    <s v="Informal Business"/>
    <s v="MKD"/>
  </r>
  <r>
    <s v="VPA6"/>
    <s v="KE-KER-2110-29811"/>
    <x v="1"/>
    <s v=""/>
    <s v="18th October,2020"/>
    <d v="2020-10-18T00:00:00"/>
    <s v="19th October,2021"/>
    <d v="2021-10-19T00:00:00"/>
    <s v="Bett Michael Kiprotich"/>
    <s v="Male"/>
    <s v="8071401"/>
    <s v="254722293243"/>
    <s v="254722293243"/>
    <s v=""/>
    <s v=""/>
    <n v="35.088189999999997"/>
    <n v="-0.68855299999999997"/>
    <s v="Kericho"/>
    <s v="Bureti"/>
    <s v="Cheplanget"/>
    <s v="Ketitab Tengecha"/>
    <x v="5"/>
    <s v="Nemcom Ltd"/>
    <s v="Nehemiah langat"/>
    <s v=""/>
    <s v="Informal Business"/>
    <s v="MKD"/>
  </r>
  <r>
    <s v="VPA6"/>
    <s v="KE-KIR-2110-29887"/>
    <x v="1"/>
    <s v=""/>
    <s v="27th July,2021"/>
    <d v="2021-07-27T00:00:00"/>
    <s v="27th October,2021"/>
    <d v="2021-10-27T00:00:00"/>
    <s v="Karani Peter Njogu"/>
    <s v="Male"/>
    <n v="99999"/>
    <s v="254722451378"/>
    <s v="254722451378"/>
    <s v=""/>
    <s v="254728670540"/>
    <n v="37.351970000000001"/>
    <n v="-0.48838700000000002"/>
    <s v="Kirinyaga"/>
    <s v="Kirinyaga East"/>
    <s v="Baragwi"/>
    <s v="Kibugu"/>
    <x v="0"/>
    <s v="Erick Munene Gitonga"/>
    <s v="Eric munene"/>
    <s v=""/>
    <s v="Informal Business"/>
    <s v="MKD"/>
  </r>
  <r>
    <s v="VPA6"/>
    <s v="KE-KIL-2110-29762"/>
    <x v="1"/>
    <s v=""/>
    <s v="5th October,2021"/>
    <d v="2021-10-05T00:00:00"/>
    <s v="29th October,2021"/>
    <d v="2021-10-29T00:00:00"/>
    <s v="Mbatia Anne W"/>
    <s v="Female"/>
    <s v="2144052"/>
    <s v="254722652223"/>
    <s v="254722652223"/>
    <s v=""/>
    <s v=""/>
    <n v="39.499797999999998"/>
    <n v="-3.8914550000000001"/>
    <s v="Kilifi"/>
    <s v="Kaloleni"/>
    <s v="Mariakani"/>
    <s v="Kawala"/>
    <x v="1"/>
    <s v="Samson Sirya"/>
    <s v="Samson sirya"/>
    <s v=""/>
    <s v="Informal Business"/>
    <s v="KENBIM"/>
  </r>
  <r>
    <s v="VPA6"/>
    <s v="KE-KIL-2110-29760"/>
    <x v="1"/>
    <s v=""/>
    <s v="12th October,2021"/>
    <d v="2021-10-12T00:00:00"/>
    <s v="29th October,2021"/>
    <d v="2021-10-29T00:00:00"/>
    <s v="Ruwa Masha Kalama"/>
    <s v="Male"/>
    <s v="34567845"/>
    <s v="254721338031"/>
    <s v="254721338031"/>
    <s v=""/>
    <s v="254706421250"/>
    <n v="39.648223000000002"/>
    <n v="-3.7583530000000001"/>
    <s v="Kilifi"/>
    <s v="Kaloleni"/>
    <s v="Chanagande"/>
    <s v="Mikiriani"/>
    <x v="1"/>
    <s v="Samson Sirya"/>
    <s v="Samson sirya"/>
    <s v=""/>
    <s v="Informal Business"/>
    <s v="KENBIM"/>
  </r>
  <r>
    <s v="VPA6"/>
    <s v="KE-KIL-2110-29761"/>
    <x v="1"/>
    <s v=""/>
    <s v="5th October,2021"/>
    <d v="2021-10-05T00:00:00"/>
    <s v="29th October,2021"/>
    <d v="2021-10-29T00:00:00"/>
    <s v="Mtwapa Shariani Elite"/>
    <s v="Female"/>
    <s v="5430765"/>
    <s v="254722660398"/>
    <s v="254722660398"/>
    <s v=""/>
    <s v=""/>
    <n v="39.822462000000002"/>
    <n v="-3.794292"/>
    <s v="Kilifi"/>
    <s v="Bahari"/>
    <s v="Bahari"/>
    <s v="Shariani"/>
    <x v="1"/>
    <s v="Samson Sirya"/>
    <s v="Samson sirya"/>
    <s v=""/>
    <s v="Informal Business"/>
    <s v="KENBIM"/>
  </r>
  <r>
    <s v="VPA6"/>
    <s v="KE-KIL-2110-29766"/>
    <x v="1"/>
    <s v=""/>
    <s v="23rd September,2021"/>
    <d v="2021-09-23T00:00:00"/>
    <s v="29th October,2021"/>
    <d v="2021-10-29T00:00:00"/>
    <s v="Kibe Lucy Mary Njeri"/>
    <s v="Female"/>
    <s v="0456787"/>
    <s v="254722724484"/>
    <s v="254722724484"/>
    <s v=""/>
    <s v=""/>
    <n v="39.743321999999999"/>
    <n v="-3.9277199999999999"/>
    <s v="Kilifi"/>
    <s v="Bahari"/>
    <s v="Shimo la tewa"/>
    <s v="Ndonya"/>
    <x v="2"/>
    <s v="Samson Sirya"/>
    <s v="Samson sirya"/>
    <s v=""/>
    <s v="Informal Business"/>
    <s v="KENBIM"/>
  </r>
  <r>
    <s v="VPA6"/>
    <s v="KE-UAS-2110-26492"/>
    <x v="1"/>
    <s v=""/>
    <s v="2nd September,2021"/>
    <d v="2021-09-02T00:00:00"/>
    <s v="30th October,2021"/>
    <d v="2021-10-30T00:00:00"/>
    <s v="Geoffrey Wechuli"/>
    <s v="Male"/>
    <s v="99999"/>
    <s v="254712888676"/>
    <s v="254712888676"/>
    <s v=""/>
    <s v=""/>
    <n v="35.275146999999997"/>
    <n v="0.45604499999999998"/>
    <s v="Uasin Gishu"/>
    <s v="Kapseret"/>
    <s v="Kapseret"/>
    <s v="Race course"/>
    <x v="0"/>
    <s v="Daniel Bartilol"/>
    <s v="Daniel bartilol"/>
    <s v=""/>
    <s v="Informal Business"/>
    <s v="Modified Camartec Digester"/>
  </r>
  <r>
    <s v="VPA6"/>
    <s v="KE-NYE-2111-30026"/>
    <x v="1"/>
    <s v=""/>
    <s v="20th October,2021"/>
    <d v="2021-10-20T00:00:00"/>
    <s v="1st November,2021"/>
    <d v="2021-11-01T00:00:00"/>
    <s v="Gichuki Simon Mwangi"/>
    <s v="Male"/>
    <s v="14641243"/>
    <s v="254725894527"/>
    <s v="254725894527"/>
    <s v=""/>
    <s v="254721296339"/>
    <n v="36.970934999999997"/>
    <n v="-0.487452"/>
    <s v="Nyeri"/>
    <s v="Tetu"/>
    <s v="Karundu"/>
    <s v="Kiandu"/>
    <x v="1"/>
    <s v="Francis Nyaga Muriithi"/>
    <s v="Francis Nyaga"/>
    <s v=""/>
    <s v="Informal Business"/>
    <s v="KENBIM"/>
  </r>
  <r>
    <s v="VPA6"/>
    <s v="KE-MUR-2109-26800"/>
    <x v="1"/>
    <s v=""/>
    <s v="30th July,2021"/>
    <d v="2021-07-30T00:00:00"/>
    <s v="1st September,2021"/>
    <d v="2021-09-01T00:00:00"/>
    <s v="Ndirima Charles Wanyoike"/>
    <s v="Male"/>
    <n v="99999"/>
    <s v="254724836054"/>
    <s v="254724836054"/>
    <s v=""/>
    <s v="254726973297"/>
    <n v="37.067554000000001"/>
    <n v="-0.83766799999999997"/>
    <s v="Murang'a"/>
    <s v="Kigumo"/>
    <s v="Kigumo"/>
    <s v="Munguini"/>
    <x v="2"/>
    <s v="Nixon Kariuki Gaichuru"/>
    <s v="Nixon kariuki"/>
    <s v=""/>
    <s v="Informal Business"/>
    <s v="KENBIM"/>
  </r>
  <r>
    <s v="VPA6"/>
    <s v="KE-MER-2110-27070"/>
    <x v="0"/>
    <s v="Non Compliant"/>
    <s v="3rd October,2021"/>
    <d v="2021-10-03T00:00:00"/>
    <s v="25th October,2021"/>
    <d v="2021-10-25T00:00:00"/>
    <s v="David Mwaja M"/>
    <s v="Male"/>
    <s v="196754325"/>
    <s v="722419522"/>
    <s v="254722419522"/>
    <s v=""/>
    <s v="254728671742"/>
    <n v="37.678849999999997"/>
    <n v="-4.4967E-2"/>
    <s v="Meru"/>
    <s v="Imenti South"/>
    <s v="Abothuguchi"/>
    <s v="Kando"/>
    <x v="0"/>
    <s v="Erick Munene Gitonga"/>
    <s v="Phineas Mawira"/>
    <s v=""/>
    <s v="Informal Business"/>
    <s v="MKD"/>
  </r>
  <r>
    <s v="VPA6"/>
    <s v="KE-MER-2111-27071"/>
    <x v="1"/>
    <s v=""/>
    <s v="12th October,2021"/>
    <d v="2021-10-12T00:00:00"/>
    <s v="4th November,2021"/>
    <d v="2021-11-04T00:00:00"/>
    <s v="Mukiri Mutwiri Edith"/>
    <s v="Female"/>
    <s v="2529779"/>
    <s v="254721262676"/>
    <s v="254721262676"/>
    <s v=""/>
    <s v="254722654487"/>
    <n v="37.680929999999996"/>
    <n v="-9.1712000000000002E-2"/>
    <s v="Meru"/>
    <s v="Imenti South"/>
    <s v="Kothine"/>
    <s v="Ndagone"/>
    <x v="2"/>
    <s v="Erick Munene Gitonga"/>
    <s v="Phineas Mawira"/>
    <s v=""/>
    <s v="Informal Business"/>
    <s v="MKD"/>
  </r>
  <r>
    <s v="VPA6"/>
    <s v="KE-MER-2110-27069"/>
    <x v="0"/>
    <s v="Grievance"/>
    <s v="20th September,2021"/>
    <d v="2021-09-20T00:00:00"/>
    <s v="15th October,2021"/>
    <d v="2021-10-15T00:00:00"/>
    <s v="John Marete Doreen"/>
    <s v="Female"/>
    <s v="22675433"/>
    <s v="254700180202"/>
    <s v="254700180202"/>
    <s v=""/>
    <s v="254725118625"/>
    <n v="37.630234999999999"/>
    <n v="-7.5758000000000006E-2"/>
    <s v="Meru"/>
    <s v="Imenti South"/>
    <s v="Mikumbune"/>
    <s v="Rugomo"/>
    <x v="0"/>
    <s v="Erick Munene Gitonga"/>
    <s v="Phineas Mawira"/>
    <s v=""/>
    <s v="Informal Business"/>
    <s v="MKD"/>
  </r>
  <r>
    <s v="VPA6"/>
    <s v="KE-KAJ-2110-29664"/>
    <x v="1"/>
    <s v=""/>
    <s v="24th September,2021"/>
    <d v="2021-09-24T00:00:00"/>
    <s v="14th October,2021"/>
    <d v="2021-10-14T00:00:00"/>
    <s v="Frank Lijodi"/>
    <s v="Male"/>
    <n v="99999"/>
    <s v="254753101015"/>
    <s v="254753101015"/>
    <s v=""/>
    <s v="254711203221"/>
    <n v="37.495733999999999"/>
    <n v="-2.9308010000000002"/>
    <s v="Kajiado"/>
    <s v="Loitokitok"/>
    <s v="Loitoktok"/>
    <s v="Oloolopon"/>
    <x v="0"/>
    <s v="Peter Kiniu"/>
    <s v=""/>
    <s v=""/>
    <s v="Informal Business"/>
    <s v="MKD"/>
  </r>
  <r>
    <s v="VPA6"/>
    <s v="KE-LAI-2109-28226"/>
    <x v="1"/>
    <s v=""/>
    <s v="12th August,2021"/>
    <d v="2021-08-12T00:00:00"/>
    <s v="1st September,2021"/>
    <d v="2021-09-01T00:00:00"/>
    <s v=". Jeremiah Gitonga"/>
    <s v="Male"/>
    <n v="99999"/>
    <s v="254701265575"/>
    <s v="254701265575"/>
    <s v=""/>
    <s v=""/>
    <n v="36.592432000000002"/>
    <n v="-0.10124"/>
    <s v="Laikipia"/>
    <s v="Laikipia Central"/>
    <s v="Ngobit"/>
    <s v="Methenya"/>
    <x v="2"/>
    <s v="James Muchira Mwai"/>
    <s v=""/>
    <s v=""/>
    <s v="Informal Business"/>
    <s v="MKD"/>
  </r>
  <r>
    <s v="VPA6"/>
    <s v="KE-KIA-2108-29051"/>
    <x v="1"/>
    <s v=""/>
    <s v="4th August,2021"/>
    <d v="2021-08-04T00:00:00"/>
    <s v="20th August,2021"/>
    <d v="2021-08-20T00:00:00"/>
    <s v="Eli Githiri Njonjo"/>
    <s v="Male"/>
    <n v="99999"/>
    <s v="254722317063"/>
    <s v="254722317063"/>
    <s v=""/>
    <s v=""/>
    <n v="36.642490000000002"/>
    <n v="-1.1650149999999999"/>
    <s v="Kiambu"/>
    <s v="Limuru"/>
    <s v="Limuru"/>
    <s v="Rironi"/>
    <x v="1"/>
    <s v="Timothy Kabue"/>
    <s v="Kabue Timothy"/>
    <s v=""/>
    <s v="Informal Business"/>
    <s v="KENBIM"/>
  </r>
  <r>
    <s v="VPA6"/>
    <s v="KE-KIA-2109-29052"/>
    <x v="1"/>
    <s v=""/>
    <s v="20th August,2021"/>
    <d v="2021-08-20T00:00:00"/>
    <s v="10th September,2021"/>
    <d v="2021-09-10T00:00:00"/>
    <s v="Kimotho William Gitau"/>
    <s v="Male"/>
    <s v="8615018"/>
    <s v="254720123486"/>
    <s v="254720123486"/>
    <s v=""/>
    <s v="254702236406"/>
    <n v="36.650267999999997"/>
    <n v="-1.17363"/>
    <s v="Kiambu"/>
    <s v="Limuru"/>
    <s v="Limuru"/>
    <s v="Mahinga"/>
    <x v="1"/>
    <s v="Timothy Kabue"/>
    <s v="Timothy kabue"/>
    <s v=""/>
    <s v="Informal Business"/>
    <s v="MKD"/>
  </r>
  <r>
    <s v="VPA6"/>
    <s v="KE-TAI-2111-29775"/>
    <x v="1"/>
    <s v=""/>
    <s v="13th October,2021"/>
    <d v="2021-10-13T00:00:00"/>
    <s v="17th November,2021"/>
    <d v="2021-11-17T00:00:00"/>
    <s v="Mwanyindo Wisdom Silas"/>
    <s v="Male"/>
    <s v="0755567"/>
    <s v="254720970883"/>
    <s v="254720970883"/>
    <s v=""/>
    <s v="254725648713"/>
    <n v="38.362499999999997"/>
    <n v="-3.4277380000000002"/>
    <s v="Taita/Taveta"/>
    <s v="Mwatate"/>
    <s v="Mwatate"/>
    <s v="Mghondinyi"/>
    <x v="3"/>
    <s v="Stephen Nyange"/>
    <s v="Stephen nyange"/>
    <s v=""/>
    <s v="Informal Business"/>
    <s v="KENBIM"/>
  </r>
  <r>
    <s v="VPA6"/>
    <s v="KE-THA-2110-29678"/>
    <x v="1"/>
    <s v=""/>
    <s v="10th September,2021"/>
    <d v="2021-09-10T00:00:00"/>
    <s v="1st October,2021"/>
    <d v="2021-10-01T00:00:00"/>
    <s v="Makena Mutegi Mercy"/>
    <s v="Female"/>
    <s v="22564387"/>
    <s v="254720209875"/>
    <s v="254720209875"/>
    <s v=""/>
    <s v="254726816962"/>
    <n v="37.625230000000002"/>
    <n v="-0.219503"/>
    <s v="Tharaka-Nithi"/>
    <s v="Maara"/>
    <s v="Chogoria"/>
    <s v="Kimuchia"/>
    <x v="1"/>
    <s v="Gilbert Mugendi"/>
    <s v="Gilbert Mugendi"/>
    <s v=""/>
    <s v="Informal Business"/>
    <s v="KENBIM"/>
  </r>
  <r>
    <s v="VPA6"/>
    <s v="KE-THA-2110-29679"/>
    <x v="1"/>
    <s v=""/>
    <s v="20th September,2021"/>
    <d v="2021-09-20T00:00:00"/>
    <s v="10th October,2021"/>
    <d v="2021-10-10T00:00:00"/>
    <s v="Gakii Kinyua Jackline"/>
    <s v="Female"/>
    <s v="27632453"/>
    <s v="254725019022"/>
    <s v="254725019022"/>
    <s v=""/>
    <s v="254724839368"/>
    <n v="37.611514999999997"/>
    <n v="-0.235817"/>
    <s v="Tharaka-Nithi"/>
    <s v="Maara"/>
    <s v="Chogoria"/>
    <s v="Girira"/>
    <x v="0"/>
    <s v="Gilbert Mugendi"/>
    <s v="Gilbert Mugendi"/>
    <s v=""/>
    <s v="Informal Business"/>
    <s v="KENBIM"/>
  </r>
  <r>
    <s v="VPA6"/>
    <s v="KE-THA-2109-29681"/>
    <x v="1"/>
    <s v=""/>
    <s v="20th August,2021"/>
    <d v="2021-08-20T00:00:00"/>
    <s v="12th September,2021"/>
    <d v="2021-09-12T00:00:00"/>
    <s v="Nyaga Mbiro Asunta"/>
    <s v="Female"/>
    <s v="2490351"/>
    <s v="254712409543"/>
    <s v="254712409543"/>
    <s v=""/>
    <s v="254714072399"/>
    <n v="37.611313000000003"/>
    <n v="-0.25534000000000001"/>
    <s v="Tharaka-Nithi"/>
    <s v="Maara"/>
    <s v="Chogoria"/>
    <s v="Mugijo"/>
    <x v="2"/>
    <s v="Gilbert Mugendi"/>
    <s v="Gilbert Mugendi"/>
    <s v=""/>
    <s v="Informal Business"/>
    <s v="KENBIM"/>
  </r>
  <r>
    <s v="VPA6"/>
    <s v="KE-THA-2109-29682"/>
    <x v="0"/>
    <s v="Unreachable"/>
    <s v="21st August,2021"/>
    <d v="2021-08-21T00:00:00"/>
    <s v="12th September,2021"/>
    <d v="2021-09-12T00:00:00"/>
    <s v="Nkabuni John Gitonga"/>
    <s v="Male"/>
    <s v="3521223"/>
    <s v="726128085"/>
    <s v="254726128085"/>
    <s v=""/>
    <s v="254726128085"/>
    <n v="37.601987000000001"/>
    <n v="-0.24362700000000001"/>
    <s v="Tharaka-Nithi"/>
    <s v="Chuka"/>
    <s v="Chogoria"/>
    <s v="Mutindwa"/>
    <x v="0"/>
    <s v="Gilbert Mugendi"/>
    <s v="Gilbert Mugendi"/>
    <s v=""/>
    <s v="Informal Business"/>
    <s v="KENBIM"/>
  </r>
  <r>
    <s v="VPA6"/>
    <s v="KE-THA-2109-29683"/>
    <x v="1"/>
    <s v=""/>
    <s v="16th August,2021"/>
    <d v="2021-08-16T00:00:00"/>
    <s v="20th September,2021"/>
    <d v="2021-09-20T00:00:00"/>
    <s v="Gitonga Peter Kiruja"/>
    <s v="Male"/>
    <s v="22456321"/>
    <s v="254721529490"/>
    <s v="254721529490"/>
    <s v=""/>
    <s v="254721741160"/>
    <n v="37.634901999999997"/>
    <n v="-0.21804200000000001"/>
    <s v="Tharaka-Nithi"/>
    <s v="Maara"/>
    <s v="Chogoria"/>
    <s v="Thigaa"/>
    <x v="1"/>
    <s v="Gilbert Mugendi"/>
    <s v="Gilbert Mugendi"/>
    <s v=""/>
    <s v="Informal Business"/>
    <s v="KENBIM"/>
  </r>
  <r>
    <s v="VPA6"/>
    <s v="KE-THA-2110-29680"/>
    <x v="1"/>
    <s v=""/>
    <s v="8th October,2021"/>
    <d v="2021-10-08T00:00:00"/>
    <s v="30th October,2021"/>
    <d v="2021-10-30T00:00:00"/>
    <s v="Mugira Dickson Mbae"/>
    <s v="Male"/>
    <s v="19564354"/>
    <s v="254724478028"/>
    <s v="254724478028"/>
    <s v=""/>
    <s v="254738756289"/>
    <n v="37.603337000000003"/>
    <n v="-0.222937"/>
    <s v="Tharaka-Nithi"/>
    <s v="Maara"/>
    <s v="Chogoria"/>
    <s v="Makuri"/>
    <x v="2"/>
    <s v="Gilbert Mugendi"/>
    <s v="Gilbert Mugendi"/>
    <s v=""/>
    <s v="Informal Business"/>
    <s v="KENBIM"/>
  </r>
  <r>
    <s v="VPA6"/>
    <s v="KE-KIA-2111-30066"/>
    <x v="1"/>
    <s v=""/>
    <s v="23rd November,2021"/>
    <d v="2021-11-23T00:00:00"/>
    <s v="23rd November,2021"/>
    <d v="2021-11-23T00:00:00"/>
    <s v="Gichee John Ndungu"/>
    <s v="Male"/>
    <s v="1020232"/>
    <s v="254797466936"/>
    <s v="254797466936"/>
    <s v=""/>
    <s v=""/>
    <n v="36.899230000000003"/>
    <n v="-1.0225"/>
    <s v="Kiambu"/>
    <s v="Gatundu South"/>
    <s v="Mutomo"/>
    <s v="Ishaweri"/>
    <x v="2"/>
    <s v="Maurice Kinuthia Wangui"/>
    <s v="Maurice kinuthia"/>
    <s v=""/>
    <s v="Informal Business"/>
    <s v="KENBIM"/>
  </r>
  <r>
    <s v="VPA6"/>
    <s v="KE-KIA-2111-30067"/>
    <x v="1"/>
    <s v=""/>
    <s v="3rd August,2020"/>
    <d v="2020-08-03T00:00:00"/>
    <s v="23rd November,2021"/>
    <d v="2021-11-23T00:00:00"/>
    <s v="Nganga George Kiarie"/>
    <s v="Male"/>
    <s v="7545323"/>
    <s v="254725488677"/>
    <s v="254725488677"/>
    <s v=""/>
    <s v="254727136679"/>
    <n v="36.936489999999999"/>
    <n v="-1.037382"/>
    <s v="Kiambu"/>
    <s v="Gatundu South"/>
    <s v="Ngenda"/>
    <s v="Mararo"/>
    <x v="0"/>
    <s v="Maurice Kinuthia Wangui"/>
    <s v="Maurice kinuthia"/>
    <s v=""/>
    <s v="Informal Business"/>
    <s v="KENBIM"/>
  </r>
  <r>
    <s v="VPA6"/>
    <s v="KE-KIA-2111-30068"/>
    <x v="1"/>
    <s v=""/>
    <s v="23rd November,2020"/>
    <d v="2020-11-23T00:00:00"/>
    <s v="23rd November,2021"/>
    <d v="2021-11-23T00:00:00"/>
    <s v="Nganga Benadetta Wanjiku"/>
    <s v="Female"/>
    <s v="315643"/>
    <s v="254713839860"/>
    <s v="254713839860"/>
    <s v=""/>
    <s v=""/>
    <n v="36.909109999999998"/>
    <n v="-0.99426700000000001"/>
    <s v="Kiambu"/>
    <s v="Gatundu South"/>
    <s v="Itiru"/>
    <s v="Githuya"/>
    <x v="2"/>
    <s v="Maurice Kinuthia Wangui"/>
    <s v="Maurice kinuthia"/>
    <s v=""/>
    <s v="Informal Business"/>
    <s v="KENBIM"/>
  </r>
  <r>
    <s v="VPA6"/>
    <s v="KE-KIA-2111-30069"/>
    <x v="1"/>
    <s v=""/>
    <s v="23rd May,2020"/>
    <d v="2020-05-23T00:00:00"/>
    <s v="23rd November,2021"/>
    <d v="2021-11-23T00:00:00"/>
    <s v="Gathiga Dickson Kimani"/>
    <s v="Male"/>
    <s v="7985142"/>
    <s v="254790998491"/>
    <s v="254790998491"/>
    <s v=""/>
    <s v="254729436521"/>
    <n v="36.937682000000002"/>
    <n v="-1.0174300000000001"/>
    <s v="Kiambu"/>
    <s v="Gatundu South"/>
    <s v="Ngenda"/>
    <s v="Kamuyu"/>
    <x v="2"/>
    <s v="Maurice Kinuthia Wangui"/>
    <s v="Maurice kinuthia"/>
    <s v=""/>
    <s v="Informal Business"/>
    <s v="KENBIM"/>
  </r>
  <r>
    <s v="VPA6"/>
    <s v="KE-KIA-2111-30070"/>
    <x v="1"/>
    <s v=""/>
    <s v="23rd July,2020"/>
    <d v="2020-07-23T00:00:00"/>
    <s v="23rd November,2021"/>
    <d v="2021-11-23T00:00:00"/>
    <s v="Kamau Lucy Nduta"/>
    <s v="Female"/>
    <s v="24828446"/>
    <s v="254716814514"/>
    <s v="254716814514"/>
    <s v=""/>
    <s v="254726474988"/>
    <n v="36.936563"/>
    <n v="-1.0163770000000001"/>
    <s v="Kiambu"/>
    <s v="Gatundu South"/>
    <s v="Ngenda"/>
    <s v="Kamunyu"/>
    <x v="1"/>
    <s v="Maurice Kinuthia Wangui"/>
    <s v="Maurice kinuthia"/>
    <s v=""/>
    <s v="Informal Business"/>
    <s v="KENBIM"/>
  </r>
  <r>
    <s v="VPA6"/>
    <s v="KE-KAK-2111-28987"/>
    <x v="1"/>
    <s v=""/>
    <s v="20th September,2021"/>
    <d v="2021-09-20T00:00:00"/>
    <s v="23rd November,2021"/>
    <d v="2021-11-23T00:00:00"/>
    <s v="Kepher Mulinya Mtsoli"/>
    <s v="Male"/>
    <n v="99999"/>
    <s v="254722641200"/>
    <s v="254722641200"/>
    <s v=""/>
    <s v="254721317062"/>
    <n v="34.739938000000002"/>
    <n v="0.14607500000000001"/>
    <s v="Kakamega"/>
    <s v="Kakamega South"/>
    <s v="Ivonda"/>
    <s v="Lusui"/>
    <x v="3"/>
    <s v="Gillet Lihanda"/>
    <s v="Gillet Lihanda"/>
    <s v=""/>
    <s v="Informal Business"/>
    <s v="MKD"/>
  </r>
  <r>
    <s v="VPA6"/>
    <s v="KE-KAK-2110-28988"/>
    <x v="1"/>
    <s v=""/>
    <s v="15th September,2021"/>
    <d v="2021-09-15T00:00:00"/>
    <s v="2nd October,2021"/>
    <d v="2021-10-02T00:00:00"/>
    <s v="Walter Murumbutsa Malenya"/>
    <s v="Male"/>
    <n v="99999"/>
    <s v="254722552463"/>
    <s v="254722552463"/>
    <s v=""/>
    <s v="254721217039"/>
    <n v="34.773932000000002"/>
    <n v="0.32241199999999998"/>
    <s v="Kakamega"/>
    <s v="Lurambi"/>
    <s v="Sheywe"/>
    <s v="Elutali"/>
    <x v="1"/>
    <s v="Gillet Lihanda"/>
    <s v="Gillet Lihanda"/>
    <s v=""/>
    <s v="Informal Business"/>
    <s v="KENBIM"/>
  </r>
  <r>
    <s v="VPA6"/>
    <s v="KE-KER-2111-29809"/>
    <x v="1"/>
    <s v=""/>
    <s v="21st February,2021"/>
    <d v="2021-02-21T00:00:00"/>
    <s v="24th November,2021"/>
    <d v="2021-11-24T00:00:00"/>
    <s v="Tum Mercy Cherono"/>
    <s v="Female"/>
    <s v="13107676"/>
    <s v="254719847910"/>
    <s v="254719847910"/>
    <s v=""/>
    <s v=""/>
    <n v="35.134616999999999"/>
    <n v="-0.63388800000000001"/>
    <s v="Kericho"/>
    <s v="Bureti"/>
    <s v="Cheplangat"/>
    <s v="Singoruet"/>
    <x v="0"/>
    <s v="Philip Kiget"/>
    <s v="Philip kiget"/>
    <s v=""/>
    <s v="Informal Business"/>
    <s v="MKD"/>
  </r>
  <r>
    <s v="VPA6"/>
    <s v="KE-KER-2111-29808"/>
    <x v="1"/>
    <s v=""/>
    <s v="5th February,2021"/>
    <d v="2021-02-05T00:00:00"/>
    <s v="24th November,2021"/>
    <d v="2021-11-24T00:00:00"/>
    <s v="Langat Daniel Kipngeno"/>
    <s v="Male"/>
    <s v="3852125"/>
    <s v="254720057291"/>
    <s v="254720057291"/>
    <s v=""/>
    <s v=""/>
    <n v="35.167952999999997"/>
    <n v="-0.46400000000000002"/>
    <s v="Kericho"/>
    <s v="Belgut"/>
    <s v="Seretet"/>
    <s v="Chekosilen"/>
    <x v="6"/>
    <s v="Philip Kiget"/>
    <s v="Philip kiget"/>
    <s v=""/>
    <s v="Informal Business"/>
    <s v="AKUT"/>
  </r>
  <r>
    <s v="VPA6"/>
    <s v="KE-KIA-2111-30060"/>
    <x v="1"/>
    <s v=""/>
    <s v="26th November,2020"/>
    <d v="2020-11-26T00:00:00"/>
    <s v="26th November,2021"/>
    <d v="2021-11-26T00:00:00"/>
    <s v="Nduguti Peter Kamonde"/>
    <s v="Male"/>
    <s v="8748929"/>
    <s v="254729921185"/>
    <s v="254729921185"/>
    <s v=""/>
    <s v=""/>
    <n v="36.926076999999999"/>
    <n v="-0.94001999999999997"/>
    <s v="Kiambu"/>
    <s v="Gatundu North"/>
    <s v="Makwa"/>
    <s v="Gakui"/>
    <x v="2"/>
    <s v="Maurice Kinuthia Wangui"/>
    <s v="Maurice kinuthia"/>
    <s v=""/>
    <s v="Informal Business"/>
    <s v="KENBIM"/>
  </r>
  <r>
    <s v="VPA6"/>
    <s v="KE-NAN-2105-26504"/>
    <x v="1"/>
    <s v=""/>
    <s v="19th April,2021"/>
    <d v="2021-04-19T00:00:00"/>
    <s v="25th May,2021"/>
    <d v="2021-05-25T00:00:00"/>
    <s v="Barno Grace Jepchirchir"/>
    <s v="Female"/>
    <s v="4007098"/>
    <s v="254711331203"/>
    <s v="254711331203"/>
    <s v=""/>
    <s v=""/>
    <n v="35.189644999999999"/>
    <n v="0.34733199999999997"/>
    <s v="Nandi"/>
    <s v="Mosop"/>
    <s v="Mutwot"/>
    <s v="Kapng'orom"/>
    <x v="2"/>
    <s v="Kelvin Kimutai"/>
    <s v=""/>
    <s v=""/>
    <s v="Informal Business"/>
    <s v="MKD"/>
  </r>
  <r>
    <s v="VPA6"/>
    <s v="KE-KIA-2111-30061"/>
    <x v="1"/>
    <s v=""/>
    <s v="9th September,2020"/>
    <d v="2020-09-09T00:00:00"/>
    <s v="26th November,2021"/>
    <d v="2021-11-26T00:00:00"/>
    <s v="Ngoci Anthony Nganga"/>
    <s v="Male"/>
    <s v="41364469"/>
    <s v="254725744129"/>
    <s v="254725744129"/>
    <s v=""/>
    <s v="254714265863"/>
    <n v="36.9024"/>
    <n v="-0.92666700000000002"/>
    <s v="Kiambu"/>
    <s v="Gatundu North"/>
    <s v="Kamwangi"/>
    <s v="Kagecu"/>
    <x v="2"/>
    <s v="Maurice Kinuthia Wangui"/>
    <s v="Maurice kinuthia"/>
    <s v=""/>
    <s v="Informal Business"/>
    <s v="KENBIM"/>
  </r>
  <r>
    <s v="VPA6"/>
    <s v="KE-TAI-2111-29765"/>
    <x v="1"/>
    <s v=""/>
    <s v="4th September,2021"/>
    <d v="2021-09-04T00:00:00"/>
    <s v="26th November,2021"/>
    <d v="2021-11-26T00:00:00"/>
    <s v="Manambo Juliana Wache"/>
    <s v="Female"/>
    <s v="9983391"/>
    <s v="254729356686"/>
    <s v="254729356686"/>
    <s v=""/>
    <s v=""/>
    <n v="38.351852000000001"/>
    <n v="-3.38916"/>
    <s v="Taita/Taveta"/>
    <s v="Wundanyi"/>
    <s v="Werugha"/>
    <s v="Msagharinyi"/>
    <x v="2"/>
    <s v="Afrisol Energy Ltd"/>
    <s v="Afrisol energy"/>
    <s v=""/>
    <s v="Informal Business"/>
    <s v="MKD"/>
  </r>
  <r>
    <s v="VPA6"/>
    <s v="KE-MUR-2101-28371"/>
    <x v="0"/>
    <s v="Grievance"/>
    <s v="24th November,2020"/>
    <d v="2020-11-24T00:00:00"/>
    <s v="15th January,2021"/>
    <d v="2021-01-15T00:00:00"/>
    <s v="Kimani Julia Muthoni"/>
    <s v="Female"/>
    <s v="21478436"/>
    <s v="254725866160"/>
    <s v="254725866160"/>
    <s v=""/>
    <s v="254724440926"/>
    <n v="36.996617000000001"/>
    <n v="-0.80813699999999999"/>
    <s v="Murang'a"/>
    <s v="Kigumo"/>
    <s v="Muthithi"/>
    <s v="Kilele"/>
    <x v="1"/>
    <s v="Kensam Constructor"/>
    <s v="Kennedy muchiri"/>
    <s v=""/>
    <s v="Informal Business"/>
    <s v="KENBIM"/>
  </r>
  <r>
    <s v="VPA6"/>
    <s v="KE-BOM-2112-29815"/>
    <x v="0"/>
    <s v="Unreachable"/>
    <s v="10th October,2021"/>
    <d v="2021-10-10T00:00:00"/>
    <s v="8th December,2021"/>
    <d v="2021-12-08T00:00:00"/>
    <s v="Korir Judy Chepkoech"/>
    <s v="Female"/>
    <s v="22330104"/>
    <s v="254727278317"/>
    <s v="254727278317"/>
    <s v=""/>
    <s v=""/>
    <n v="35.131590000000003"/>
    <n v="-0.68828299999999998"/>
    <s v="Bomet"/>
    <s v="Sotik"/>
    <s v="Kaplong"/>
    <s v="Kapsimotwo"/>
    <x v="0"/>
    <s v="Nemcom Ltd"/>
    <s v="Nemiah  Langat"/>
    <s v=""/>
    <s v="Informal Business"/>
    <s v="MKD"/>
  </r>
  <r>
    <s v="VPA6"/>
    <s v="KE-KIA-2112-29053"/>
    <x v="1"/>
    <s v=""/>
    <s v="20th November,2021"/>
    <d v="2021-11-20T00:00:00"/>
    <s v="1st December,2021"/>
    <d v="2021-12-01T00:00:00"/>
    <s v="Gatonye Margret Wanjiru"/>
    <s v="Female"/>
    <n v="99999"/>
    <s v="254724537213"/>
    <s v="254724537213"/>
    <s v=""/>
    <s v="254737464096"/>
    <n v="36.660722"/>
    <n v="-1.1911119999999999"/>
    <s v="Kiambu"/>
    <s v="Kabete"/>
    <s v="Muguga"/>
    <s v="Gitangu"/>
    <x v="2"/>
    <s v="Timothy Kabue"/>
    <s v="Timothy kabue"/>
    <s v=""/>
    <s v="Informal Business"/>
    <s v="KENBIM"/>
  </r>
  <r>
    <s v="VPA6"/>
    <s v="KE-MAK-2112-29764"/>
    <x v="1"/>
    <s v=""/>
    <s v="20th October,2021"/>
    <d v="2021-10-20T00:00:00"/>
    <s v="8th December,2021"/>
    <d v="2021-12-08T00:00:00"/>
    <s v="Mwailu Japheth Katumo"/>
    <s v="Male"/>
    <s v="36594786"/>
    <s v="254742360146"/>
    <s v="254742360146"/>
    <s v=""/>
    <s v=""/>
    <n v="37.548777999999999"/>
    <n v="-1.7380819999999999"/>
    <s v="Makueni"/>
    <s v="Kaiti"/>
    <s v="Kaiti"/>
    <s v="Kinyongo"/>
    <x v="2"/>
    <s v="Januaries Kaloki"/>
    <s v="Januaries kaloki"/>
    <s v=""/>
    <s v="Informal Business"/>
    <s v="KENBIM"/>
  </r>
  <r>
    <s v="VPA6"/>
    <s v="KE-KIT-2112-29653"/>
    <x v="1"/>
    <s v=""/>
    <s v="5th April,2021"/>
    <d v="2021-04-05T00:00:00"/>
    <s v="10th December,2021"/>
    <d v="2021-12-10T00:00:00"/>
    <s v="Mwalali Pauline Kikele"/>
    <s v="Male"/>
    <s v="3797718"/>
    <s v="254722634073"/>
    <s v="254722634073"/>
    <s v=""/>
    <s v="2547163711487"/>
    <n v="38.020054999999999"/>
    <n v="-1.329113"/>
    <s v="Kitui"/>
    <s v="Kitui Central"/>
    <s v="Kitui central"/>
    <s v="Kithama"/>
    <x v="2"/>
    <s v="Januaries Kaloki"/>
    <s v="Januaries kaloki"/>
    <s v=""/>
    <s v="Informal Business"/>
    <s v="KENBIM"/>
  </r>
  <r>
    <s v="VPA6"/>
    <s v="KE-KIT-2112-29772"/>
    <x v="0"/>
    <s v="Under Verification"/>
    <s v="8th August,2021"/>
    <d v="2021-08-08T00:00:00"/>
    <s v="10th December,2021"/>
    <d v="2021-12-10T00:00:00"/>
    <s v="Mbeke Grace Gakii"/>
    <s v="Male"/>
    <s v="8635463"/>
    <s v="254781998083"/>
    <s v="254781998083"/>
    <s v=""/>
    <s v="254795727920"/>
    <n v="38.069192999999999"/>
    <n v="-0.81623000000000001"/>
    <s v="Kitui"/>
    <s v="Mwingi Central"/>
    <s v="Waita"/>
    <s v="Mwamboi"/>
    <x v="3"/>
    <s v="Januaries Kaloki"/>
    <s v="Januaries kaloki"/>
    <s v=""/>
    <s v="Informal Business"/>
    <s v="KENBIM"/>
  </r>
  <r>
    <s v="VPA6"/>
    <s v="KE-KIT-2112-29654"/>
    <x v="0"/>
    <s v="Under Verification"/>
    <s v="7th August,2021"/>
    <d v="2021-08-07T00:00:00"/>
    <s v="10th December,2021"/>
    <d v="2021-12-10T00:00:00"/>
    <s v="Mwanthi Sammy Ngui"/>
    <s v="Male"/>
    <s v="7234005"/>
    <s v="254713431372"/>
    <s v="254713431372"/>
    <s v=""/>
    <s v=""/>
    <n v="38.106639999999999"/>
    <n v="-0.98780299999999999"/>
    <s v="Kitui"/>
    <s v="Kitui Central"/>
    <s v="Kitui central"/>
    <s v="Wamuyu"/>
    <x v="2"/>
    <s v="Januaries Kaloki"/>
    <s v="Januaries kaloki"/>
    <s v=""/>
    <s v="Informal Business"/>
    <s v="KENBIM"/>
  </r>
  <r>
    <s v="VPA6"/>
    <s v="KE-KIA-2112-30065"/>
    <x v="2"/>
    <s v="Client has another biodigester but different brand"/>
    <s v="12th January,2021"/>
    <d v="2021-01-12T00:00:00"/>
    <s v="17th December,2021"/>
    <d v="2021-12-17T00:00:00"/>
    <s v="Gitau Sophia Njeri"/>
    <s v="Female"/>
    <s v="3624150"/>
    <s v="254722835587"/>
    <s v="254722835587"/>
    <s v=""/>
    <s v=""/>
    <n v="36.895155000000003"/>
    <n v="-0.92159199999999997"/>
    <s v="Kiambu"/>
    <s v="Gatundu North"/>
    <s v="Mundoro"/>
    <s v="Mundoro"/>
    <x v="1"/>
    <s v="Maurice Kinuthia Wangui"/>
    <s v="Maurice kinuthia"/>
    <s v=""/>
    <s v="Informal Business"/>
    <s v="KENBIM"/>
  </r>
  <r>
    <s v="VPA6"/>
    <s v="KE-KIA-2112-30062"/>
    <x v="1"/>
    <s v=""/>
    <s v="16th April,2021"/>
    <d v="2021-04-16T00:00:00"/>
    <s v="17th December,2021"/>
    <d v="2021-12-17T00:00:00"/>
    <s v="Gitau Edward M"/>
    <s v="Male"/>
    <s v="6715159"/>
    <s v="254720576304"/>
    <s v="254720576304"/>
    <s v=""/>
    <s v=""/>
    <n v="36.895705"/>
    <n v="-0.92181299999999999"/>
    <s v="Kiambu"/>
    <s v="Gatundu North"/>
    <s v="Kamwangi"/>
    <s v="Ngorongo"/>
    <x v="2"/>
    <s v="Maurice Kinuthia Wangui"/>
    <s v="Maurice kinuthia"/>
    <s v=""/>
    <s v="Informal Business"/>
    <s v="KENBIM"/>
  </r>
  <r>
    <s v="VPA6"/>
    <s v="KE-NYE-2112-31512"/>
    <x v="1"/>
    <s v=""/>
    <s v="19th September,2021"/>
    <d v="2021-09-19T00:00:00"/>
    <s v="21st December,2021"/>
    <d v="2021-12-21T00:00:00"/>
    <s v="Munyua Samuel Njogu"/>
    <s v="Male"/>
    <s v="99999"/>
    <s v="254720934516"/>
    <s v="254720934516"/>
    <s v=""/>
    <s v="254710235420"/>
    <n v="37.020648000000001"/>
    <n v="-0.351858"/>
    <s v="Nyeri"/>
    <s v="Kieni East"/>
    <s v="Chaka"/>
    <s v="Nairobi"/>
    <x v="2"/>
    <s v="Afrisol Energy Ltd"/>
    <s v=""/>
    <s v=""/>
    <s v="Informal Business"/>
    <s v="MKD"/>
  </r>
  <r>
    <s v="VPA6"/>
    <s v="KE-NYE-2112-31521"/>
    <x v="0"/>
    <s v="Unreachable"/>
    <s v="20th October,2021"/>
    <d v="2021-10-20T00:00:00"/>
    <s v="21st December,2021"/>
    <d v="2021-12-21T00:00:00"/>
    <s v="Murage John"/>
    <s v="Male"/>
    <s v="99999"/>
    <s v="254724097847"/>
    <s v="254724097847"/>
    <s v=""/>
    <s v=""/>
    <n v="37.023679999999999"/>
    <n v="-0.35381699999999999"/>
    <s v="Nyeri"/>
    <s v="Kieni East"/>
    <s v="Chaka"/>
    <s v="Nairobi"/>
    <x v="2"/>
    <s v="Afrisol Energy Ltd"/>
    <s v=""/>
    <s v=""/>
    <s v="Informal Business"/>
    <s v="MKD"/>
  </r>
  <r>
    <s v="VPA6"/>
    <s v="KE-NYE-2112-31511"/>
    <x v="0"/>
    <s v="Non Compliant"/>
    <s v="21st December,2021"/>
    <d v="2021-12-21T00:00:00"/>
    <s v="21st December,2021"/>
    <d v="2021-12-21T00:00:00"/>
    <s v="Gitonga Margret Wangu"/>
    <s v="Female"/>
    <s v="11253884"/>
    <s v="254723418643"/>
    <s v="254723418643"/>
    <s v=""/>
    <s v="254748811528"/>
    <n v="37.006262999999997"/>
    <n v="-0.109887"/>
    <s v="Nyeri"/>
    <s v="Kieni East"/>
    <s v="Githima"/>
    <s v="Kiboya"/>
    <x v="2"/>
    <s v="Afrisol Energy Ltd"/>
    <s v=""/>
    <s v=""/>
    <s v="Informal Business"/>
    <s v="MKD"/>
  </r>
  <r>
    <s v="VPA6"/>
    <s v="KE-NYE-2112-31520"/>
    <x v="0"/>
    <s v="Under Verification"/>
    <s v="21st December,2021"/>
    <d v="2021-12-21T00:00:00"/>
    <s v="21st December,2021"/>
    <d v="2021-12-21T00:00:00"/>
    <s v="Mwangi Jennifer Wangui"/>
    <s v="Female"/>
    <s v="3590737"/>
    <s v="254722256762"/>
    <s v="254722256762"/>
    <s v=""/>
    <s v="254737622821"/>
    <n v="37.059685000000002"/>
    <n v="-7.123E-3"/>
    <s v="Nyeri"/>
    <s v="Kieni West"/>
    <s v="Gakawa"/>
    <s v="Reli"/>
    <x v="2"/>
    <s v="Afrisol Energy Ltd"/>
    <s v=""/>
    <s v=""/>
    <s v="Informal Business"/>
    <s v="MKD"/>
  </r>
  <r>
    <s v="VPA6"/>
    <s v="KE-NYE-2112-31510"/>
    <x v="0"/>
    <s v="Non Compliant"/>
    <s v="21st December,2021"/>
    <d v="2021-12-21T00:00:00"/>
    <s v="21st December,2021"/>
    <d v="2021-12-21T00:00:00"/>
    <s v="Rukunga Charles Mwiti"/>
    <s v="Male"/>
    <s v="13359543"/>
    <s v="254723561354"/>
    <s v="254723561354"/>
    <s v=""/>
    <s v="254722816866"/>
    <n v="37.087842000000002"/>
    <n v="-3.4445000000000003E-2"/>
    <s v="Nyeri"/>
    <s v="Kieni East"/>
    <s v="Gakawa"/>
    <s v="Kwahuku"/>
    <x v="2"/>
    <s v="Afrisol Energy Ltd"/>
    <s v="Afrisol Energy Ltd"/>
    <s v=""/>
    <s v="Informal Business"/>
    <s v="MKD"/>
  </r>
  <r>
    <s v="VPA6"/>
    <s v="KE-NAK-2201-28678"/>
    <x v="1"/>
    <s v=""/>
    <s v="3rd January,2022"/>
    <d v="2022-01-03T00:00:00"/>
    <s v="3rd January,2022"/>
    <d v="2022-01-03T00:00:00"/>
    <s v="Kigaga Patrick Wachira"/>
    <s v="Male"/>
    <s v="3187982"/>
    <s v="254713344809"/>
    <s v="254713344809"/>
    <s v=""/>
    <s v=""/>
    <n v="36.223585"/>
    <n v="-6.7010000000000004E-3"/>
    <s v="Nakuru"/>
    <s v="Subukia"/>
    <s v="Subukia east"/>
    <s v="Nguba"/>
    <x v="2"/>
    <s v="Simon Kabucho"/>
    <s v="Simon kabucho"/>
    <s v=""/>
    <s v="Informal Business"/>
    <s v="MKD"/>
  </r>
  <r>
    <s v="VPA6"/>
    <s v="KE-NAK-2201-28679"/>
    <x v="0"/>
    <s v="Non Compliant"/>
    <s v="4th January,2022"/>
    <d v="2022-01-04T00:00:00"/>
    <s v="4th January,2022"/>
    <d v="2022-01-04T00:00:00"/>
    <s v="Njenga Jaymes Wamagata"/>
    <s v="Male"/>
    <s v="9127697"/>
    <s v="254724805492"/>
    <s v="254724805492"/>
    <s v=""/>
    <s v="254701232414"/>
    <n v="36.166589999999999"/>
    <n v="-0.20358399999999999"/>
    <s v="Nakuru"/>
    <s v="Bahati"/>
    <s v="Bahati"/>
    <s v="Thayu"/>
    <x v="2"/>
    <s v="Simon Kabucho"/>
    <s v="Simon kabucho"/>
    <s v=""/>
    <s v="Informal Business"/>
    <s v="MKD"/>
  </r>
  <r>
    <s v="VPA6"/>
    <s v="KE-MER-2110-29685"/>
    <x v="1"/>
    <s v=""/>
    <s v="14th October,2021"/>
    <d v="2021-10-14T00:00:00"/>
    <s v="30th October,2021"/>
    <d v="2021-10-30T00:00:00"/>
    <s v="Kinoti Rose Kagwiria"/>
    <s v="Male"/>
    <s v="24381593"/>
    <s v="726974814"/>
    <s v="254726450911"/>
    <s v=""/>
    <s v="254724956812"/>
    <n v="37.393692999999999"/>
    <n v="0.14108799999999999"/>
    <s v="Meru"/>
    <s v="Buuri"/>
    <s v="Kisima"/>
    <s v="Kongogacheke"/>
    <x v="2"/>
    <s v="Jackson Muia Mutiso"/>
    <s v="Jackson Mutiso"/>
    <s v=""/>
    <s v="Informal Business"/>
    <s v="KENBIM"/>
  </r>
  <r>
    <s v="VPA6"/>
    <s v="KE-NYE-2201-30028"/>
    <x v="1"/>
    <s v=""/>
    <s v="23rd December,2021"/>
    <d v="2021-12-23T00:00:00"/>
    <s v="18th January,2022"/>
    <d v="2022-01-18T00:00:00"/>
    <s v="Muriuki Joel Muthui"/>
    <s v="Male"/>
    <s v="8979515"/>
    <s v="254712127928"/>
    <s v="254712127928"/>
    <s v=""/>
    <s v="254726355833"/>
    <n v="37.090685999999998"/>
    <n v="-5.2524000000000001E-2"/>
    <s v="Nyeri"/>
    <s v="Kieni East"/>
    <s v="Gakawa"/>
    <s v="Ngerima"/>
    <x v="3"/>
    <s v="Wambui Gituku"/>
    <s v=""/>
    <s v=""/>
    <s v="Informal Business"/>
    <s v="MKD"/>
  </r>
  <r>
    <s v="VPA6"/>
    <s v="KE-BOM-2201-29817"/>
    <x v="1"/>
    <s v=""/>
    <s v="2nd November,2021"/>
    <d v="2021-11-02T00:00:00"/>
    <s v="20th January,2022"/>
    <d v="2022-01-20T00:00:00"/>
    <s v="Koech Joseph Kibett"/>
    <s v="Male"/>
    <s v="0735115"/>
    <s v="725919473"/>
    <s v="254725919473"/>
    <s v=""/>
    <s v="254748479060"/>
    <n v="35.102457999999999"/>
    <n v="-0.66774199999999995"/>
    <s v="Bomet"/>
    <s v="Sotik"/>
    <s v="Chemagel"/>
    <s v="Nyatembe"/>
    <x v="6"/>
    <s v="Nemcom Ltd"/>
    <s v="Nemcom Lmt"/>
    <s v=""/>
    <s v="Informal Business"/>
    <s v="MKD"/>
  </r>
  <r>
    <s v="VPA6"/>
    <s v="KE-KIS-2111-28993"/>
    <x v="1"/>
    <s v=""/>
    <s v="1st September,2021"/>
    <d v="2021-09-01T00:00:00"/>
    <s v="1st November,2021"/>
    <d v="2021-11-01T00:00:00"/>
    <s v="Ondieki Alex Mataro"/>
    <s v="Male"/>
    <s v="34107758"/>
    <s v="254726336463"/>
    <s v="254726336463"/>
    <s v=""/>
    <s v="254713424179"/>
    <n v="34.739052999999998"/>
    <n v="-0.62058800000000003"/>
    <s v="Kisii"/>
    <s v="Kisii Central"/>
    <s v="Nyakoe"/>
    <s v="Bonyangatani"/>
    <x v="2"/>
    <s v="George Otwori"/>
    <s v="George Otwori"/>
    <s v=""/>
    <s v="Informal Business"/>
    <s v="MKD"/>
  </r>
  <r>
    <s v="VPA6"/>
    <s v="KE-NYE-2201-30040"/>
    <x v="1"/>
    <s v=""/>
    <s v="30th December,2021"/>
    <d v="2021-12-30T00:00:00"/>
    <s v="26th January,2022"/>
    <d v="2022-01-26T00:00:00"/>
    <s v="Munyua Ngatia Moses"/>
    <s v="Male"/>
    <s v="125467"/>
    <s v="254723574830"/>
    <s v="254723574830"/>
    <s v=""/>
    <s v=""/>
    <n v="37.058036999999999"/>
    <n v="-0.53373999999999999"/>
    <s v="Nyeri"/>
    <s v="Kieni East"/>
    <s v="Chaka"/>
    <s v="Nairobi"/>
    <x v="2"/>
    <s v="Mwayona Ndegwa"/>
    <s v="Daniel"/>
    <s v=""/>
    <s v="Informal Business"/>
    <s v="MKD"/>
  </r>
  <r>
    <s v="VPA6"/>
    <s v="KE-KER-2201-26353"/>
    <x v="1"/>
    <s v=""/>
    <s v="19th October,2021"/>
    <d v="2021-10-19T00:00:00"/>
    <s v="27th January,2022"/>
    <d v="2022-01-27T00:00:00"/>
    <s v="Joram Mutai"/>
    <s v="Male"/>
    <s v="29109496"/>
    <s v="254718330164"/>
    <s v="254718330164"/>
    <s v=""/>
    <s v="254710849106"/>
    <n v="35.135860999999998"/>
    <n v="-0.57903099999999996"/>
    <s v="Kericho"/>
    <s v="Bureti"/>
    <s v="Cheborge"/>
    <s v="Kiptiriri"/>
    <x v="1"/>
    <s v="Philip Kurgat"/>
    <s v="Kurgat"/>
    <s v=""/>
    <s v="Informal Business"/>
    <s v="MKD"/>
  </r>
  <r>
    <s v="VPA6"/>
    <s v="KE-KAK-2201-28997"/>
    <x v="1"/>
    <s v=""/>
    <s v="15th December,2021"/>
    <d v="2021-12-15T00:00:00"/>
    <s v="23rd January,2022"/>
    <d v="2022-01-23T00:00:00"/>
    <s v="Shilavula Gregory Andove"/>
    <s v="Male"/>
    <s v="5628556"/>
    <s v="254721839451"/>
    <s v="254721839451"/>
    <s v=""/>
    <s v="254712925669"/>
    <n v="34.638153000000003"/>
    <n v="0.28875499999999998"/>
    <s v="Kakamega"/>
    <s v="Kakamega"/>
    <s v="South Busotsot"/>
    <s v="Shiamboko"/>
    <x v="0"/>
    <s v="Gillet Lihanda"/>
    <s v="Gillet Lihanda"/>
    <s v=""/>
    <s v="Informal Business"/>
    <s v="MKD"/>
  </r>
  <r>
    <s v="VPA6"/>
    <s v="KE-NYE-2201-29890"/>
    <x v="1"/>
    <s v=""/>
    <s v="1st November,2021"/>
    <d v="2021-11-01T00:00:00"/>
    <s v="24th January,2022"/>
    <d v="2022-01-24T00:00:00"/>
    <s v="Kiambo Leah Wambui"/>
    <s v="Male"/>
    <s v="22146471"/>
    <s v="720270273"/>
    <s v="254723326018"/>
    <s v=""/>
    <s v="254720270703"/>
    <n v="37.071224999999998"/>
    <n v="-0.45175999999999999"/>
    <s v="Nyeri"/>
    <s v="Mathira East"/>
    <s v="Kirimukuyy"/>
    <s v="Kiawabigo"/>
    <x v="1"/>
    <s v="Geoffrey Kariuki Gachira"/>
    <s v="Geoffrey kariuki"/>
    <s v=""/>
    <s v="Informal Business"/>
    <s v="MKD"/>
  </r>
  <r>
    <s v="VPA6"/>
    <s v="KE-NYE-2201-29891"/>
    <x v="0"/>
    <s v="Non Compliant"/>
    <s v="1st November,2021"/>
    <d v="2021-11-01T00:00:00"/>
    <s v="24th January,2022"/>
    <d v="2022-01-24T00:00:00"/>
    <s v="Gathoho Gerlad Wanjohi"/>
    <s v="Male"/>
    <s v="10934995"/>
    <s v="725203821"/>
    <s v="254723350780"/>
    <s v=""/>
    <s v="254725203821"/>
    <n v="37.112720000000003"/>
    <n v="-0.52351999999999999"/>
    <s v="Nyeri"/>
    <s v="Mathira East"/>
    <s v="Konyu"/>
    <s v="Mugwanjogu"/>
    <x v="2"/>
    <s v="Geoffrey Kariuki Gachira"/>
    <s v="Geoffrey kariuki"/>
    <s v=""/>
    <s v="Informal Business"/>
    <s v="MKD"/>
  </r>
  <r>
    <s v="VPA6"/>
    <s v="KE-NYE-2201-29892"/>
    <x v="0"/>
    <s v="Non Compliant"/>
    <s v="1st October,2021"/>
    <d v="2021-10-01T00:00:00"/>
    <s v="24th January,2022"/>
    <d v="2022-01-24T00:00:00"/>
    <s v="Muriuki Stephen Maina"/>
    <s v="Male"/>
    <s v="16000279"/>
    <s v="254720706654"/>
    <s v="254720706654"/>
    <s v=""/>
    <s v=""/>
    <n v="37.104962999999998"/>
    <n v="-0.50318700000000005"/>
    <s v="Nyeri"/>
    <s v="Mathira East"/>
    <s v="Konyu"/>
    <s v="Kahara"/>
    <x v="2"/>
    <s v="Geoffrey Kariuki Gachira"/>
    <s v="Geoffrey kariuki"/>
    <s v=""/>
    <s v="Informal Business"/>
    <s v="MKD"/>
  </r>
  <r>
    <s v="VPA6"/>
    <s v="KE-NYA-2201-28224"/>
    <x v="1"/>
    <s v=""/>
    <s v="13th December,2021"/>
    <d v="2021-12-13T00:00:00"/>
    <s v="27th January,2022"/>
    <d v="2022-01-27T00:00:00"/>
    <s v="Karumba Margaret"/>
    <s v="Female"/>
    <s v="99999"/>
    <s v="254721684175"/>
    <s v="254721684175"/>
    <s v=""/>
    <s v=""/>
    <n v="36.377336999999997"/>
    <n v="-3.7302000000000002E-2"/>
    <s v="Nyandarua"/>
    <s v="Ol Joro Orok"/>
    <s v="Gatimu"/>
    <s v="Kianjata/Njunu"/>
    <x v="1"/>
    <s v="James Muchira Mwai"/>
    <s v=""/>
    <s v=""/>
    <s v="Informal Business"/>
    <s v="MKD"/>
  </r>
  <r>
    <s v="VPA6"/>
    <s v="KE-NAN-2112-29702"/>
    <x v="1"/>
    <s v=""/>
    <s v="6th December,2021"/>
    <d v="2021-12-06T00:00:00"/>
    <s v="30th December,2021"/>
    <d v="2021-12-30T00:00:00"/>
    <s v="Rael Magut"/>
    <s v="Female"/>
    <s v="99999"/>
    <s v="722863119"/>
    <s v="0722863119"/>
    <s v=""/>
    <s v=""/>
    <n v="35.174920999999998"/>
    <n v="0.332785"/>
    <s v="Nandi"/>
    <s v="Mosop"/>
    <s v="Mosop"/>
    <s v="Lelmokwo"/>
    <x v="1"/>
    <s v="Daniel Bartilol"/>
    <s v="Daniel Bartilol"/>
    <s v=""/>
    <s v="Informal Business"/>
    <s v="KENBIM"/>
  </r>
  <r>
    <s v="VPA6"/>
    <s v="KE-KIS-2201-28998"/>
    <x v="2"/>
    <s v="Institutional Plant"/>
    <s v="20th November,2021"/>
    <d v="2021-11-20T00:00:00"/>
    <s v="20th January,2022"/>
    <d v="2022-01-20T00:00:00"/>
    <s v="Training center Boya Polytechnic"/>
    <s v="Male"/>
    <s v="33365625"/>
    <s v="+254"/>
    <s v="0726418276"/>
    <s v=""/>
    <s v="0704251622"/>
    <n v="34.950052999999997"/>
    <n v="-0.167077"/>
    <s v="Kisumu"/>
    <s v="Nyando"/>
    <s v="Onjiko Awasi"/>
    <s v="Boya"/>
    <x v="0"/>
    <s v="Laban Okeyo"/>
    <s v="Laban Okeyo"/>
    <s v=""/>
    <s v="Informal Business"/>
    <s v="KENBIM"/>
  </r>
  <r>
    <s v="VPA6"/>
    <s v="KE-KIS-2111-28999"/>
    <x v="1"/>
    <s v=""/>
    <s v="24th October,2021"/>
    <d v="2021-10-24T00:00:00"/>
    <s v="10th November,2021"/>
    <d v="2021-11-10T00:00:00"/>
    <s v="Jimbo William Okuta"/>
    <s v="Male"/>
    <s v="25892541"/>
    <s v="+254"/>
    <s v="0721113904"/>
    <s v=""/>
    <s v=""/>
    <n v="34.964457000000003"/>
    <n v="-0.155225"/>
    <s v="Kisumu"/>
    <s v="Nyando"/>
    <s v="Onjiko"/>
    <s v="Konim"/>
    <x v="2"/>
    <s v="Laban Okeyo"/>
    <s v="Laban Okeyo"/>
    <s v=""/>
    <s v="Informal Business"/>
    <s v="KENBIM"/>
  </r>
  <r>
    <s v="VPA6"/>
    <s v="KE-NYE-2201-29889"/>
    <x v="1"/>
    <s v=""/>
    <s v="1st October,2021"/>
    <d v="2021-10-01T00:00:00"/>
    <s v="24th January,2022"/>
    <d v="2022-01-24T00:00:00"/>
    <s v="Ndegwa Festus Gathogo"/>
    <s v="Male"/>
    <s v="0348558"/>
    <s v="727104085"/>
    <s v="0727104085"/>
    <s v=""/>
    <s v=""/>
    <n v="37.065058000000001"/>
    <n v="-0.43633699999999997"/>
    <s v="Nyeri"/>
    <s v="Mathira West"/>
    <s v="Kirimukuyu"/>
    <s v="Gachuiro"/>
    <x v="2"/>
    <s v="Geoffrey Kariuki Gachira"/>
    <s v="Geoffrey Kariuki"/>
    <s v=""/>
    <s v="Informal Business"/>
    <s v="MKD"/>
  </r>
  <r>
    <s v="VPA6"/>
    <s v="KE-KIA-2201-29660"/>
    <x v="1"/>
    <s v=""/>
    <s v="18th December,2021"/>
    <d v="2021-12-18T00:00:00"/>
    <s v="4th January,2022"/>
    <d v="2022-01-04T00:00:00"/>
    <s v="Githimbo Njoroge Josphat"/>
    <s v="Male"/>
    <s v="0901417"/>
    <s v="+254"/>
    <s v="0720360360"/>
    <s v=""/>
    <s v="0714516064"/>
    <n v="36.930796999999998"/>
    <n v="-0.99132299999999995"/>
    <s v="Kiambu"/>
    <s v="Gatundu North"/>
    <s v="Mangu"/>
    <s v="Mitero"/>
    <x v="1"/>
    <s v="Joseph Muchirira Mugo"/>
    <s v="Joseph Mucirira Mugo"/>
    <s v=""/>
    <s v="Informal Business"/>
    <s v="KENBIM"/>
  </r>
  <r>
    <s v="VPA6"/>
    <s v="KE-KIA-2112-29100"/>
    <x v="1"/>
    <s v=""/>
    <s v="11th December,2021"/>
    <d v="2021-12-11T00:00:00"/>
    <s v="22nd December,2021"/>
    <d v="2021-12-22T00:00:00"/>
    <s v="Gakuru Monicah Mukami"/>
    <s v="Female"/>
    <n v="99999"/>
    <s v="+254"/>
    <s v="0712177698"/>
    <s v=""/>
    <s v="07276410098"/>
    <n v="36.796953000000002"/>
    <n v="-1.05376"/>
    <s v="Kiambu"/>
    <s v="Githunguri"/>
    <s v="Kanjai"/>
    <s v="Kigio"/>
    <x v="2"/>
    <s v="Fredrick Gatungu Kago"/>
    <s v="Fredrick kago"/>
    <s v=""/>
    <s v="Informal Business"/>
    <s v="MKD"/>
  </r>
  <r>
    <s v="VPA6"/>
    <s v="KE-NAK-2112-27362"/>
    <x v="1"/>
    <s v=""/>
    <s v="25th October,2021"/>
    <d v="2021-10-25T00:00:00"/>
    <s v="1st December,2021"/>
    <d v="2021-12-01T00:00:00"/>
    <s v="Janet Rotich"/>
    <s v="Male"/>
    <n v="99999"/>
    <s v="+254"/>
    <s v="0726467853"/>
    <s v=""/>
    <s v=""/>
    <n v="36.006022999999999"/>
    <n v="-0.26933400000000002"/>
    <s v="Nakuru"/>
    <s v="Nakuru Town"/>
    <s v="Kapkures"/>
    <s v="Kigonor"/>
    <x v="2"/>
    <s v="Robert Kiprono Ngetich"/>
    <s v="Robert Ng'etich"/>
    <s v=""/>
    <s v="Informal Business"/>
    <s v="MKD"/>
  </r>
  <r>
    <s v="VPA6"/>
    <s v="KE-KAK-2112-28996"/>
    <x v="1"/>
    <s v=""/>
    <s v="30th November,2021"/>
    <d v="2021-11-30T00:00:00"/>
    <s v="26th December,2021"/>
    <d v="2021-12-26T00:00:00"/>
    <s v="Milimu Agatha Mbalirwa"/>
    <s v="Female"/>
    <s v="9258875"/>
    <s v="722623117"/>
    <s v="0722623117"/>
    <s v=""/>
    <s v="0728354861"/>
    <n v="34.788853000000003"/>
    <n v="0.203288"/>
    <s v="Kakamega"/>
    <s v="Kakamega East"/>
    <s v="Isukha"/>
    <s v="Burimbuli"/>
    <x v="1"/>
    <s v="Gillet Lihanda"/>
    <s v="Gillet Lihanda"/>
    <s v=""/>
    <s v="Informal Business"/>
    <s v="KENBIM"/>
  </r>
  <r>
    <s v="VPA6"/>
    <s v="KE-KIS-2201-28995"/>
    <x v="1"/>
    <s v=""/>
    <s v="20th October,2021"/>
    <d v="2021-10-20T00:00:00"/>
    <s v="20th January,2022"/>
    <d v="2022-01-20T00:00:00"/>
    <s v="Omari Simba Denis"/>
    <s v="Male"/>
    <s v="27603484"/>
    <s v="+254"/>
    <s v="0747001985"/>
    <s v=""/>
    <s v="0714378022"/>
    <n v="34.722532000000001"/>
    <n v="-0.90344500000000005"/>
    <s v="Kisii"/>
    <s v="Kenyenya"/>
    <s v="Nyamecheo"/>
    <s v="Kanyipo"/>
    <x v="2"/>
    <s v="George Otwori"/>
    <s v="George Otwori"/>
    <s v=""/>
    <s v="Informal Business"/>
    <s v="MKD"/>
  </r>
  <r>
    <s v="VPA6"/>
    <s v="KE-MUR-2112-28372"/>
    <x v="1"/>
    <s v=""/>
    <s v="6th November,2021"/>
    <d v="2021-11-06T00:00:00"/>
    <s v="27th December,2021"/>
    <d v="2021-12-27T00:00:00"/>
    <s v="Mwangi Grace Njeri"/>
    <s v="Male"/>
    <n v="99999"/>
    <s v="720336690"/>
    <s v="0720336690"/>
    <s v=""/>
    <s v="0723697431"/>
    <n v="36.816127999999999"/>
    <n v="-0.82566899999999999"/>
    <s v="Murang'a"/>
    <s v="Gatanga"/>
    <s v="Kimandi"/>
    <s v="Kimandi"/>
    <x v="2"/>
    <s v="Nixon Kariuki Gaichuru"/>
    <s v=""/>
    <s v=""/>
    <s v="Informal Business"/>
    <s v="KENBIM"/>
  </r>
  <r>
    <s v="VPA6"/>
    <s v="KE-BOM-2201-26354"/>
    <x v="1"/>
    <s v=""/>
    <s v="23rd November,2021"/>
    <d v="2021-11-23T00:00:00"/>
    <s v="10th January,2022"/>
    <d v="2022-01-10T00:00:00"/>
    <s v="LANGAT ANTHONY"/>
    <s v="Male"/>
    <s v="21900824"/>
    <s v="+254"/>
    <s v="0728364360"/>
    <s v=""/>
    <s v="0717358919"/>
    <n v="35.257615999999999"/>
    <n v="-0.70916999999999997"/>
    <s v="Bomet"/>
    <s v="Bomet Central"/>
    <s v="Chesoen"/>
    <s v="Sagatet"/>
    <x v="0"/>
    <s v="Patrick Kipronoh Mutai"/>
    <s v="Mutai"/>
    <s v=""/>
    <s v="Informal Business"/>
    <s v="MKD"/>
  </r>
  <r>
    <s v="VPA6"/>
    <s v="KE-MER-2201-27074"/>
    <x v="1"/>
    <s v=""/>
    <s v="8th December,2021"/>
    <d v="2021-12-08T00:00:00"/>
    <s v="15th January,2022"/>
    <d v="2022-01-15T00:00:00"/>
    <s v="nyaguthii mwenda Esther"/>
    <s v="Female"/>
    <s v="23009181"/>
    <s v="700276191"/>
    <s v="0700276191"/>
    <s v=""/>
    <s v="0721778582"/>
    <n v="37.597740000000002"/>
    <n v="-8.0390000000000003E-2"/>
    <s v="Meru"/>
    <s v="Imenti South"/>
    <s v="chure"/>
    <s v="kairune"/>
    <x v="2"/>
    <s v="Erick Munene Gitonga"/>
    <s v="Eric Munene"/>
    <s v=""/>
    <s v="Informal Business"/>
    <s v="MKD"/>
  </r>
  <r>
    <s v="VPA6"/>
    <s v="KE-NYE-2202-30029"/>
    <x v="1"/>
    <s v=""/>
    <s v="25th December,2021"/>
    <d v="2021-12-25T00:00:00"/>
    <s v="8th February,2022"/>
    <d v="2022-02-08T00:00:00"/>
    <s v="Muriuki Wilson Mwaniki"/>
    <s v="Male"/>
    <s v="31593691"/>
    <s v="+254"/>
    <s v="0726476065"/>
    <s v=""/>
    <s v="0723705658"/>
    <n v="37.087496999999999"/>
    <n v="-2.5066999999999999E-2"/>
    <s v="Nyeri"/>
    <s v="Kieni East"/>
    <s v="Gakawa"/>
    <s v="Munyaka"/>
    <x v="2"/>
    <s v="Wambui Gituku"/>
    <s v=""/>
    <s v=""/>
    <s v="Informal Business"/>
    <s v="MKD"/>
  </r>
  <r>
    <s v="VPA6"/>
    <s v="KE-NYE-2202-30042"/>
    <x v="1"/>
    <s v=""/>
    <s v="4th January,2022"/>
    <d v="2022-01-04T00:00:00"/>
    <s v="8th February,2022"/>
    <d v="2022-02-08T00:00:00"/>
    <s v="Gitari Lucy Wanjiku"/>
    <s v="Female"/>
    <s v="12496512"/>
    <s v="+254"/>
    <s v="0724572725"/>
    <s v=""/>
    <s v="0729592953"/>
    <n v="37.098092999999999"/>
    <n v="-3.9403000000000001E-2"/>
    <s v="Nyeri"/>
    <s v="Kieni East"/>
    <s v="Gakawa"/>
    <s v="Mwea B"/>
    <x v="2"/>
    <s v="Wambui Gituku"/>
    <s v=""/>
    <s v=""/>
    <s v="Informal Business"/>
    <s v="MKD"/>
  </r>
  <r>
    <s v="VPA6"/>
    <s v="KE-NYE-2202-30041"/>
    <x v="1"/>
    <s v=""/>
    <s v="4th January,2022"/>
    <d v="2022-01-04T00:00:00"/>
    <s v="8th February,2022"/>
    <d v="2022-02-08T00:00:00"/>
    <s v="Njoroge Ezekiel Mwangi"/>
    <s v="Male"/>
    <s v="23895825"/>
    <s v="+254"/>
    <s v="0720972363"/>
    <s v=""/>
    <s v="0722573479"/>
    <n v="37.097327999999997"/>
    <n v="-3.9843000000000003E-2"/>
    <s v="Nyeri"/>
    <s v="Kieni East"/>
    <s v="Gakawa"/>
    <s v="Kwa Mwea"/>
    <x v="2"/>
    <s v="Wambui Gituku"/>
    <s v=""/>
    <s v=""/>
    <s v="Informal Business"/>
    <s v="MKD"/>
  </r>
  <r>
    <s v="VPA6"/>
    <s v="KE-KIS-2108-28994"/>
    <x v="1"/>
    <s v=""/>
    <s v="5th June,2021"/>
    <d v="2021-06-05T00:00:00"/>
    <s v="5th August,2021"/>
    <d v="2021-08-05T00:00:00"/>
    <s v="Juma Jairus EShitubi"/>
    <s v="Male"/>
    <s v="31897055"/>
    <s v="+254"/>
    <s v="0706461397"/>
    <s v=""/>
    <s v="0720940526"/>
    <n v="34.463833000000001"/>
    <n v="-0.124862"/>
    <s v="Kisumu"/>
    <s v="Seme"/>
    <s v="Seme west"/>
    <s v="Kitambo"/>
    <x v="4"/>
    <s v="Laban Okeyo"/>
    <s v="Laban Okeyo"/>
    <s v=""/>
    <s v="Informal Business"/>
    <s v="KENBIM"/>
  </r>
  <r>
    <s v="VPA6"/>
    <s v="KE-MER-2202-27075"/>
    <x v="1"/>
    <s v=""/>
    <s v="17th January,2022"/>
    <d v="2022-01-17T00:00:00"/>
    <s v="2nd February,2022"/>
    <d v="2022-02-02T00:00:00"/>
    <s v="kinyua Murithi Sebastian"/>
    <s v="Male"/>
    <s v="13813872"/>
    <s v="705843312"/>
    <s v="0705843317"/>
    <s v=""/>
    <s v="0717976516"/>
    <n v="37.630192999999998"/>
    <n v="-8.0064999999999997E-2"/>
    <s v="Meru"/>
    <s v="Imenti South"/>
    <s v="mikumbune"/>
    <s v="rugeju"/>
    <x v="2"/>
    <s v="Erick Munene Gitonga"/>
    <s v="Eric Munene"/>
    <s v=""/>
    <s v="Informal Business"/>
    <s v="MKD"/>
  </r>
  <r>
    <s v="VPA6"/>
    <s v="KE-MER-2202-29688"/>
    <x v="1"/>
    <s v=""/>
    <s v="13th January,2022"/>
    <d v="2022-01-13T00:00:00"/>
    <s v="1st February,2022"/>
    <d v="2022-02-01T00:00:00"/>
    <s v="Kaburia James Gikunda"/>
    <s v="Male"/>
    <s v="24708406"/>
    <s v="+254"/>
    <s v="0725292476"/>
    <s v=""/>
    <s v="0719595171"/>
    <n v="37.680247000000001"/>
    <n v="-9.1231999999999994E-2"/>
    <s v="Meru"/>
    <s v="Imenti South"/>
    <s v="kothine"/>
    <s v="ndagone"/>
    <x v="2"/>
    <s v="Erick Munene Gitonga"/>
    <s v="Eric Munene"/>
    <s v=""/>
    <s v="Informal Business"/>
    <s v="MKD"/>
  </r>
  <r>
    <s v="VPA6"/>
    <s v="KE-NYE-2202-30043"/>
    <x v="0"/>
    <s v="Grievance"/>
    <s v="2nd January,2022"/>
    <d v="2022-01-02T00:00:00"/>
    <s v="1st February,2022"/>
    <d v="2022-02-01T00:00:00"/>
    <s v="Mwai Adele Wangare"/>
    <s v="Female"/>
    <n v="99999"/>
    <s v="+254"/>
    <s v="0724029484"/>
    <s v=""/>
    <s v="0751654675"/>
    <n v="36.872881999999997"/>
    <n v="-0.60557000000000005"/>
    <s v="Nyeri"/>
    <s v="Othaya"/>
    <s v="Chinga"/>
    <s v="Muirungi"/>
    <x v="2"/>
    <s v="James Muchira Mwai"/>
    <s v="James Mwangi"/>
    <s v=""/>
    <s v="Informal Business"/>
    <s v="KENBIM"/>
  </r>
  <r>
    <s v="VPA6"/>
    <s v="KE-KAJ-2201-29094"/>
    <x v="1"/>
    <s v=""/>
    <s v="20th December,2021"/>
    <d v="2021-12-20T00:00:00"/>
    <s v="28th January,2022"/>
    <d v="2022-01-28T00:00:00"/>
    <s v="Muigai Geoffrey"/>
    <s v="Male"/>
    <s v="99999"/>
    <s v="+254"/>
    <s v="0707785516"/>
    <s v=""/>
    <s v="0708508324"/>
    <n v="37.523293000000002"/>
    <n v="-2.9055330000000001"/>
    <s v="Kajiado"/>
    <s v="Loitokitok"/>
    <s v="Loitoktok"/>
    <s v="Airstrip"/>
    <x v="2"/>
    <s v="Joseph Muriithi"/>
    <s v="Joseph Muriithi"/>
    <s v=""/>
    <s v="Informal Business"/>
    <s v="KENBIM"/>
  </r>
  <r>
    <s v="VPA6"/>
    <s v="KE-KAJ-2201-29093"/>
    <x v="1"/>
    <s v=""/>
    <s v="1st December,2021"/>
    <d v="2021-12-01T00:00:00"/>
    <s v="2nd January,2022"/>
    <d v="2022-01-02T00:00:00"/>
    <s v="Noombaek Parsanga"/>
    <s v="Male"/>
    <s v="99999"/>
    <s v="+254"/>
    <s v="0721445442"/>
    <s v=""/>
    <s v="0721972223"/>
    <n v="37.491382999999999"/>
    <n v="-2.9169550000000002"/>
    <s v="Kajiado"/>
    <s v="Loitokitok"/>
    <s v="Loitoktok"/>
    <s v="Enkariakrongena"/>
    <x v="1"/>
    <s v="Justus Inyasi Makipa"/>
    <s v=""/>
    <s v=""/>
    <s v="Informal Business"/>
    <s v="KENBIM"/>
  </r>
  <r>
    <s v="VPA6"/>
    <s v="KE-KIA-2201-29054"/>
    <x v="1"/>
    <s v=""/>
    <s v="22nd December,2021"/>
    <d v="2021-12-22T00:00:00"/>
    <s v="17th January,2022"/>
    <d v="2022-01-17T00:00:00"/>
    <s v="Kamau Antony Kibe"/>
    <s v="Male"/>
    <s v="23628919"/>
    <s v="254703914799"/>
    <s v="254703914799"/>
    <s v=""/>
    <s v=""/>
    <n v="36.803592999999999"/>
    <n v="-1.143993"/>
    <s v="Kiambu"/>
    <s v="Kiambu"/>
    <s v="Kiambu"/>
    <s v="Gatitu"/>
    <x v="2"/>
    <s v="Fredrick Gatungu Kago"/>
    <s v="Frederick kago"/>
    <s v=""/>
    <s v="Informal Business"/>
    <s v="MKD"/>
  </r>
  <r>
    <s v="VPA6"/>
    <s v="KE-NYA-2202-28223"/>
    <x v="1"/>
    <s v=""/>
    <s v="17th December,2021"/>
    <d v="2021-12-17T00:00:00"/>
    <s v="1st February,2022"/>
    <d v="2022-02-01T00:00:00"/>
    <s v="Guuru Mwiruri"/>
    <s v="Male"/>
    <n v="99999"/>
    <s v="0724151394"/>
    <s v="0724151394"/>
    <s v=""/>
    <s v="0706622226"/>
    <n v="36.561611999999997"/>
    <n v="-0.53679500000000002"/>
    <s v="Nyandarua"/>
    <s v="Kipipiri"/>
    <s v="Nandras"/>
    <s v="Nandras"/>
    <x v="1"/>
    <s v="Fredrick Gatungu Kago"/>
    <s v=""/>
    <s v=""/>
    <s v="Informal Business"/>
    <s v="KENBIM"/>
  </r>
  <r>
    <s v="VPA6"/>
    <s v="KE-KIA-2201-29658"/>
    <x v="1"/>
    <s v=""/>
    <s v="28th November,2021"/>
    <d v="2021-11-28T00:00:00"/>
    <s v="6th January,2022"/>
    <d v="2022-01-06T00:00:00"/>
    <s v="Wambui Grace Hamphrey"/>
    <s v="Female"/>
    <n v="99999"/>
    <s v="+254"/>
    <s v="0720474347"/>
    <s v=""/>
    <s v="0721411226"/>
    <n v="36.758419000000004"/>
    <n v="-1.2147730000000001"/>
    <s v="Kiambu"/>
    <s v="Kiambaa"/>
    <s v="Gachie"/>
    <s v="Kiharu"/>
    <x v="1"/>
    <s v="Jackson Muia Mutiso"/>
    <s v=""/>
    <s v=""/>
    <s v="Informal Business"/>
    <s v="KENBIM"/>
  </r>
  <r>
    <s v="VPA6"/>
    <s v="KE-KIA-2202-29659"/>
    <x v="1"/>
    <s v=""/>
    <s v="3rd February,2022"/>
    <d v="2022-02-03T00:00:00"/>
    <s v="14th February,2022"/>
    <d v="2022-02-14T00:00:00"/>
    <s v="Matindi Florence"/>
    <s v="Female"/>
    <s v="3834591"/>
    <s v="254701803249"/>
    <s v="254701803249"/>
    <s v=""/>
    <s v="0725895262"/>
    <n v="36.753847999999998"/>
    <n v="-1.2111369999999999"/>
    <s v="Kiambu"/>
    <s v="Kiambaa"/>
    <s v="Gachie"/>
    <s v="Hihara"/>
    <x v="1"/>
    <s v="Jackson Muia Mutiso"/>
    <s v=""/>
    <s v=""/>
    <s v="Informal Business"/>
    <s v="KENBIM"/>
  </r>
  <r>
    <s v="VPA6"/>
    <s v="KE-NYE-2203-30034"/>
    <x v="1"/>
    <s v=""/>
    <s v="28th February,2022"/>
    <d v="2022-02-28T00:00:00"/>
    <s v="8th March,2022"/>
    <d v="2022-03-08T00:00:00"/>
    <s v="Wambugu Moses Ndiritu"/>
    <s v="Male"/>
    <s v="16000273"/>
    <s v="0722390161"/>
    <s v="0722390161"/>
    <s v=""/>
    <s v="0715684037"/>
    <n v="37.096373999999997"/>
    <n v="-3.7580000000000002E-2"/>
    <s v="Nyeri"/>
    <s v="Kieni East"/>
    <s v="Gakawa"/>
    <s v="Kwa huku"/>
    <x v="2"/>
    <s v="Wambui Gituku"/>
    <s v="Wambui Gituku"/>
    <s v=""/>
    <s v="Informal Business"/>
    <s v="MKD"/>
  </r>
  <r>
    <s v="VPA6"/>
    <s v="KE-NYE-2203-30031"/>
    <x v="1"/>
    <s v=""/>
    <s v="29th January,2022"/>
    <d v="2022-01-29T00:00:00"/>
    <s v="7th March,2022"/>
    <d v="2022-03-07T00:00:00"/>
    <s v="Ndegwa Ruth Wanjiru"/>
    <s v="Female"/>
    <s v="3215290"/>
    <s v="722944233"/>
    <s v="0722944233"/>
    <s v=""/>
    <s v="0720566195"/>
    <n v="37.101531999999999"/>
    <n v="-3.5062999999999997E-2"/>
    <s v="Nyeri"/>
    <s v="Kieni East"/>
    <s v="Gakawa"/>
    <s v="Kwa mweya B"/>
    <x v="2"/>
    <s v="Wambui Gituku"/>
    <s v="Wambui Gituku"/>
    <s v=""/>
    <s v="Informal Business"/>
    <s v="MKD"/>
  </r>
  <r>
    <s v="VPA6"/>
    <s v="KE-NYE-2203-30035"/>
    <x v="1"/>
    <s v=""/>
    <s v="15th January,2022"/>
    <d v="2022-01-15T00:00:00"/>
    <s v="8th March,2022"/>
    <d v="2022-03-08T00:00:00"/>
    <s v="Muriuki Duncan Wanjohi"/>
    <s v="Male"/>
    <s v="3282871"/>
    <s v="0723378987"/>
    <s v="0723378987"/>
    <s v=""/>
    <s v=""/>
    <n v="37.083356000000002"/>
    <n v="-2.4500000000000001E-2"/>
    <s v="Nyeri"/>
    <s v="Kieni East"/>
    <s v="Gakawa"/>
    <s v="Munyaka"/>
    <x v="2"/>
    <s v="Wambui Gituku"/>
    <s v="Wambui Gituku"/>
    <s v=""/>
    <s v="Informal Business"/>
    <s v="MKD"/>
  </r>
  <r>
    <s v="VPA6"/>
    <s v="KE-NYE-2203-30033"/>
    <x v="0"/>
    <s v="Grievance"/>
    <s v="8th January,2022"/>
    <d v="2022-01-08T00:00:00"/>
    <s v="8th March,2022"/>
    <d v="2022-03-08T00:00:00"/>
    <s v="Ndirangu Irene Nyathogora"/>
    <s v="Female"/>
    <s v="0978522"/>
    <s v="0721948788"/>
    <s v="0721948788"/>
    <s v=""/>
    <s v="0722475575"/>
    <n v="37.102060000000002"/>
    <n v="-3.4626999999999998E-2"/>
    <s v="Nyeri"/>
    <s v="Kieni East"/>
    <s v="Gakawa"/>
    <s v="Kwa mweya B"/>
    <x v="2"/>
    <s v="Wambui Gituku"/>
    <s v="Wambui Gituku"/>
    <s v=""/>
    <s v="Informal Business"/>
    <s v="MKD"/>
  </r>
  <r>
    <s v="VPA6"/>
    <s v="KE-NYE-2203-30030"/>
    <x v="1"/>
    <s v=""/>
    <s v="7th February,2022"/>
    <d v="2022-02-07T00:00:00"/>
    <s v="7th March,2022"/>
    <d v="2022-03-07T00:00:00"/>
    <s v="Ndumia Benjamin Kingori"/>
    <s v="Male"/>
    <s v="1678692"/>
    <s v="+254"/>
    <s v="0724571896"/>
    <s v=""/>
    <s v="0721259784"/>
    <n v="37.036752"/>
    <n v="-0.123033"/>
    <s v="Nyeri"/>
    <s v="Kieni East"/>
    <s v="Naromoru"/>
    <s v="Kabati"/>
    <x v="1"/>
    <s v="Wambui Gituku"/>
    <s v="Wambui Gituku"/>
    <s v=""/>
    <s v="Informal Business"/>
    <s v="MKD"/>
  </r>
  <r>
    <s v="VPA6"/>
    <s v="KE-NYE-2203-30032"/>
    <x v="1"/>
    <s v=""/>
    <s v="9th January,2022"/>
    <d v="2022-01-09T00:00:00"/>
    <s v="8th March,2022"/>
    <d v="2022-03-08T00:00:00"/>
    <s v="Waweru Jane Wamaitha"/>
    <s v="Female"/>
    <s v="21436589"/>
    <s v="0721613913"/>
    <s v="0721613913"/>
    <s v=""/>
    <s v="0713141843"/>
    <n v="37.103279000000001"/>
    <n v="-3.27E-2"/>
    <s v="Nyeri"/>
    <s v="Kieni East"/>
    <s v="Gakawa"/>
    <s v="Kwa mweya B"/>
    <x v="3"/>
    <s v="Wambui Gituku"/>
    <s v="Wambui Gituku"/>
    <s v=""/>
    <s v="Informal Business"/>
    <s v="MKD"/>
  </r>
  <r>
    <s v="VPA6"/>
    <s v="KE-NYE-2203-30036"/>
    <x v="1"/>
    <s v=""/>
    <s v="27th December,2021"/>
    <d v="2021-12-27T00:00:00"/>
    <s v="14th March,2022"/>
    <d v="2022-03-14T00:00:00"/>
    <s v="Mwaragania Faith Wambui"/>
    <s v="Female"/>
    <s v="10608062"/>
    <s v="0721555575"/>
    <s v="0721555575"/>
    <s v=""/>
    <s v="0724665166"/>
    <n v="37.009642999999997"/>
    <n v="-7.1079000000000003E-2"/>
    <s v="Nyeri"/>
    <s v="Kieni East"/>
    <s v="Gakawa"/>
    <s v="Burugutia"/>
    <x v="3"/>
    <s v="Wambui Gituku"/>
    <s v="Wambui Gituku"/>
    <s v=""/>
    <s v="Informal Business"/>
    <s v="MKD"/>
  </r>
  <r>
    <s v="VPA6"/>
    <s v="KE-TAI-2203-2251"/>
    <x v="1"/>
    <s v=""/>
    <s v="11th February,2022"/>
    <d v="2022-02-11T00:00:00"/>
    <s v="17th March,2022"/>
    <d v="2022-03-17T00:00:00"/>
    <s v="Mwakachola Morris Mwakatini"/>
    <s v="Male"/>
    <s v="34436167"/>
    <s v="+254"/>
    <s v="0722900219"/>
    <s v=""/>
    <s v="0758145359"/>
    <n v="38.326500000000003"/>
    <n v="-3.3946800000000001"/>
    <s v="Taita/Taveta"/>
    <s v="Wundanyi"/>
    <s v="Werugha"/>
    <s v="Mwafunja"/>
    <x v="2"/>
    <s v="Nicholas Mwaengo"/>
    <s v="Nicholas mwaengo"/>
    <s v=""/>
    <s v="Informal Business"/>
    <s v="KENBIM"/>
  </r>
  <r>
    <s v="VPA6"/>
    <s v="KE-BAR-2203-0"/>
    <x v="0"/>
    <s v="Non Compliant"/>
    <s v="20th November,2021"/>
    <d v="2021-11-20T00:00:00"/>
    <s v="23rd March,2022"/>
    <d v="2022-03-23T00:00:00"/>
    <s v="Kipkemboi Grace"/>
    <s v="Female"/>
    <n v="99999"/>
    <s v="+254"/>
    <s v="0722647530"/>
    <s v=""/>
    <s v=""/>
    <n v="35.764071000000001"/>
    <n v="0.50850499999999998"/>
    <s v="Baringo"/>
    <s v="Baringo Central"/>
    <s v="Kapropita"/>
    <s v="Riwo"/>
    <x v="1"/>
    <s v="Robert Kiprono Ngetich"/>
    <s v=""/>
    <s v=""/>
    <s v="Informal Business"/>
    <s v="MKD"/>
  </r>
  <r>
    <s v="VPA6"/>
    <s v="KE-BAR-2203-0"/>
    <x v="0"/>
    <s v="Non Compliant"/>
    <s v="15th November,2021"/>
    <d v="2021-11-15T00:00:00"/>
    <s v="23rd March,2022"/>
    <d v="2022-03-23T00:00:00"/>
    <s v="Limo Solomon"/>
    <s v="Male"/>
    <n v="99999"/>
    <s v="+254"/>
    <s v="0728275194"/>
    <s v=""/>
    <s v=""/>
    <n v="35.764929000000002"/>
    <n v="0.51269299999999995"/>
    <s v="Baringo"/>
    <s v="Baringo Central"/>
    <s v="Kapropita"/>
    <s v="Riwo"/>
    <x v="2"/>
    <s v="Robert Kiprono Ngetich"/>
    <s v=""/>
    <s v=""/>
    <s v="Informal Business"/>
    <s v="MKD"/>
  </r>
  <r>
    <s v="VPA6"/>
    <s v="KE-BAR-2203-0"/>
    <x v="0"/>
    <s v="Non Compliant"/>
    <s v="20th September,2021"/>
    <d v="2021-09-20T00:00:00"/>
    <s v="23rd March,2022"/>
    <d v="2022-03-23T00:00:00"/>
    <s v="Kipkech Sarah"/>
    <s v="Female"/>
    <n v="99999"/>
    <s v="+254"/>
    <s v="0726871389"/>
    <s v=""/>
    <s v=""/>
    <n v="35.770797999999999"/>
    <n v="0.48528399999999999"/>
    <s v="Baringo"/>
    <s v="Baringo Central"/>
    <s v="Kapropita"/>
    <s v="Riwo"/>
    <x v="2"/>
    <s v="Robert Kiprono Ngetich"/>
    <s v=""/>
    <s v=""/>
    <s v="Informal Business"/>
    <s v="MKD"/>
  </r>
  <r>
    <s v="VPA6"/>
    <s v="KE-BAR-2203-0"/>
    <x v="0"/>
    <s v="Non Compliant"/>
    <s v="10th October,2021"/>
    <d v="2021-10-10T00:00:00"/>
    <s v="23rd March,2022"/>
    <d v="2022-03-23T00:00:00"/>
    <s v="Korir Esther"/>
    <s v="Female"/>
    <n v="99999"/>
    <s v="+254"/>
    <s v="0722320386"/>
    <s v=""/>
    <s v=""/>
    <n v="35.767449999999997"/>
    <n v="0.46992600000000001"/>
    <s v="Baringo"/>
    <s v="Baringo Central"/>
    <s v="Kapropita"/>
    <s v="Kapsoo"/>
    <x v="0"/>
    <s v="Robert Kiprono Ngetich"/>
    <s v=""/>
    <s v=""/>
    <s v="Informal Business"/>
    <s v="MKD"/>
  </r>
  <r>
    <s v="VPA6"/>
    <s v="KE-BAR-2203-27709"/>
    <x v="0"/>
    <s v="Non Compliant"/>
    <s v="20th October,2021"/>
    <d v="2021-10-20T00:00:00"/>
    <s v="23rd March,2022"/>
    <d v="2022-03-23T00:00:00"/>
    <s v="Towet Mary"/>
    <s v="Female"/>
    <n v="99999"/>
    <s v="723443330"/>
    <s v="0723443330"/>
    <s v=""/>
    <s v=""/>
    <n v="35.770940000000003"/>
    <n v="0.468588"/>
    <s v="Baringo"/>
    <s v="Baringo Central"/>
    <s v="Riwo"/>
    <s v="Riwo"/>
    <x v="2"/>
    <s v="Robert Kiprono Ngetich"/>
    <s v=""/>
    <s v=""/>
    <s v="Informal Business"/>
    <s v="MKD"/>
  </r>
  <r>
    <s v="VPA6"/>
    <s v="KE-BAR-2203-27718"/>
    <x v="1"/>
    <s v=""/>
    <s v="12th September,2021"/>
    <d v="2021-09-12T00:00:00"/>
    <s v="23rd March,2022"/>
    <d v="2022-03-23T00:00:00"/>
    <s v="Chepyegon Tito Kipter"/>
    <s v="Male"/>
    <n v="99999"/>
    <s v="2547222578447"/>
    <s v="2547222578447"/>
    <s v=""/>
    <s v=""/>
    <n v="35.759438000000003"/>
    <n v="0.48377199999999998"/>
    <s v="Baringo"/>
    <s v="Baringo Central"/>
    <s v="Kabarnet"/>
    <s v="Kapropita"/>
    <x v="1"/>
    <s v="Robert Kiprono Ngetich"/>
    <s v=""/>
    <s v=""/>
    <s v="Informal Business"/>
    <s v="MKD"/>
  </r>
  <r>
    <s v="VPA6"/>
    <s v="KE-BAR-2203-27701"/>
    <x v="1"/>
    <s v=""/>
    <s v="15th October,2021"/>
    <d v="2021-10-15T00:00:00"/>
    <s v="23rd March,2022"/>
    <d v="2022-03-23T00:00:00"/>
    <s v="Cheruiyot Maria"/>
    <s v="Female"/>
    <n v="99999"/>
    <s v="254720532720"/>
    <s v="254720532720"/>
    <s v=""/>
    <s v=""/>
    <n v="35.756436000000001"/>
    <n v="0.48782900000000001"/>
    <s v="Baringo"/>
    <s v="Baringo Central"/>
    <s v="Kapropita"/>
    <s v="Kapropita"/>
    <x v="2"/>
    <s v="Robert Kiprono Ngetich"/>
    <s v=""/>
    <s v=""/>
    <s v="Informal Business"/>
    <s v="MKD"/>
  </r>
  <r>
    <s v="VPA6"/>
    <s v="KE-BAR-2203-27707"/>
    <x v="1"/>
    <s v=""/>
    <s v="18th August,2021"/>
    <d v="2021-08-18T00:00:00"/>
    <s v="23rd March,2022"/>
    <d v="2022-03-23T00:00:00"/>
    <s v="Korir Stanley Kosgei"/>
    <s v="Male"/>
    <n v="99999"/>
    <s v="+254"/>
    <s v="0722410960"/>
    <s v=""/>
    <s v=""/>
    <n v="35.751429000000002"/>
    <n v="0.48455999999999999"/>
    <s v="Baringo"/>
    <s v="Baringo Central"/>
    <s v="Kapropita"/>
    <s v="Chekorongos"/>
    <x v="1"/>
    <s v="Robert Kiprono Ngetich"/>
    <s v=""/>
    <s v=""/>
    <s v="Informal Business"/>
    <s v="MKD"/>
  </r>
  <r>
    <s v="VPA6"/>
    <s v="KE-KAJ-2201-29095"/>
    <x v="1"/>
    <s v=""/>
    <s v="22nd December,2021"/>
    <d v="2021-12-22T00:00:00"/>
    <s v="25th January,2022"/>
    <d v="2022-01-25T00:00:00"/>
    <s v="Njau Samwel Richard"/>
    <s v="Male"/>
    <n v="99999"/>
    <s v="254722281026"/>
    <s v="254722281026"/>
    <s v=""/>
    <s v=""/>
    <n v="36.766333000000003"/>
    <n v="-1.4026449999999999"/>
    <s v="Kajiado"/>
    <s v="Kajiado North"/>
    <s v="Ongata Rongai"/>
    <s v="Bookland"/>
    <x v="0"/>
    <s v="Nilelynk Innovators"/>
    <s v=""/>
    <s v=""/>
    <s v="Informal Business"/>
    <s v="MKD"/>
  </r>
  <r>
    <s v="VPA6"/>
    <s v="KE-TRA-2203-29707"/>
    <x v="1"/>
    <s v=""/>
    <s v="22nd November,2021"/>
    <d v="2021-11-22T00:00:00"/>
    <s v="23rd March,2022"/>
    <d v="2022-03-23T00:00:00"/>
    <s v="Wechuli Florence"/>
    <s v="Female"/>
    <n v="99999"/>
    <s v="+254"/>
    <s v="0729200372"/>
    <s v=""/>
    <s v=""/>
    <n v="35.033915"/>
    <n v="0.96717500000000001"/>
    <s v="Trans Nzoia"/>
    <s v="Kiminini"/>
    <s v="Kiminini"/>
    <s v="Namgoi Kibagenge"/>
    <x v="0"/>
    <s v="Daniel Bartilol"/>
    <s v="Daniel Bartilol"/>
    <s v=""/>
    <s v="Informal Business"/>
    <s v="Modified Camartec Digester"/>
  </r>
  <r>
    <s v="VPA6"/>
    <s v="KE-NYE-2203-30039"/>
    <x v="1"/>
    <s v=""/>
    <s v="15th March,2022"/>
    <d v="2022-03-15T00:00:00"/>
    <s v="31st March,2022"/>
    <d v="2022-03-31T00:00:00"/>
    <s v="Kagwaini Samuel Macharia"/>
    <s v="Male"/>
    <s v="0672301"/>
    <s v="0722243812"/>
    <s v="0722243812"/>
    <s v=""/>
    <s v="0722757605"/>
    <n v="37.099843999999997"/>
    <n v="-3.2041E-2"/>
    <s v="Nyeri"/>
    <s v="Kieni East"/>
    <s v="Gakawa"/>
    <s v="Kwa mweya B"/>
    <x v="2"/>
    <s v="Wambui Gituku"/>
    <s v=""/>
    <s v=""/>
    <s v="Informal Business"/>
    <s v="MKD"/>
  </r>
  <r>
    <s v="VPA6"/>
    <s v="KE-NYE-2203-30037"/>
    <x v="1"/>
    <s v=""/>
    <s v="15th January,2022"/>
    <d v="2022-01-15T00:00:00"/>
    <s v="31st March,2022"/>
    <d v="2022-03-31T00:00:00"/>
    <s v="Gitahi Monica Nyambura"/>
    <s v="Female"/>
    <s v="5963261"/>
    <s v="0720344947"/>
    <s v="0720344947"/>
    <s v=""/>
    <s v="0723761729"/>
    <n v="37.106157000000003"/>
    <n v="-3.8519999999999999E-2"/>
    <s v="Nyeri"/>
    <s v="Kieni East"/>
    <s v="Gakawa"/>
    <s v="Kwa mweya B"/>
    <x v="3"/>
    <s v="Wambui Gituku"/>
    <s v="Wambui Gituku"/>
    <s v=""/>
    <s v="Informal Business"/>
    <s v="MKD"/>
  </r>
  <r>
    <s v="VPA6"/>
    <s v="KE-NYE-2203-30038"/>
    <x v="1"/>
    <s v=""/>
    <s v="28th February,2022"/>
    <d v="2022-02-28T00:00:00"/>
    <s v="31st March,2022"/>
    <d v="2022-03-31T00:00:00"/>
    <s v="Wachira Nderitu"/>
    <s v="Male"/>
    <s v="4538907"/>
    <s v="0720370821"/>
    <s v="0720370821"/>
    <s v=""/>
    <s v="0722632901"/>
    <n v="37.100399000000003"/>
    <n v="-3.2948999999999999E-2"/>
    <s v="Nyeri"/>
    <s v="Kieni East"/>
    <s v="Gakawa"/>
    <s v="Kwa mweya B"/>
    <x v="2"/>
    <s v="Wambui Gituku"/>
    <s v="Wambui Gituku"/>
    <s v=""/>
    <s v="Informal Business"/>
    <s v="MKD"/>
  </r>
  <r>
    <s v="VPA6"/>
    <s v="KE-NYE-2204-30044"/>
    <x v="0"/>
    <s v="Grievance"/>
    <s v="11th February,2022"/>
    <d v="2022-02-11T00:00:00"/>
    <s v="11th April,2022"/>
    <d v="2022-04-11T00:00:00"/>
    <s v="Riri Tabitha Mwari"/>
    <s v="Female"/>
    <s v="12679843"/>
    <s v="+254"/>
    <s v="0740131930"/>
    <s v=""/>
    <s v="0724340520"/>
    <n v="37.090964999999997"/>
    <n v="-4.8397999999999997E-2"/>
    <s v="Nyeri"/>
    <s v="Kieni East"/>
    <s v="Kahurura"/>
    <s v="Ragati"/>
    <x v="2"/>
    <s v="Wambui Gituku"/>
    <s v=""/>
    <s v=""/>
    <s v="Informal Business"/>
    <s v="MKD"/>
  </r>
  <r>
    <s v="VPA6"/>
    <s v="KE-NYE-2204-27271"/>
    <x v="1"/>
    <s v=""/>
    <s v="9th March,2022"/>
    <d v="2022-03-09T00:00:00"/>
    <s v="14th April,2022"/>
    <d v="2022-04-14T00:00:00"/>
    <s v="Kinyua Francis Ndegwa"/>
    <s v="Male"/>
    <s v="187205"/>
    <s v="+254"/>
    <s v="0722630446"/>
    <s v=""/>
    <s v="0721743099"/>
    <n v="37.098019999999998"/>
    <n v="-3.065E-2"/>
    <s v="Nyeri"/>
    <s v="Kieni East"/>
    <s v="Gakawa"/>
    <s v="Kwa huku"/>
    <x v="2"/>
    <s v="Wambui Gituku"/>
    <s v="Wambui Gituku"/>
    <s v=""/>
    <s v="Informal Business"/>
    <s v="MKD"/>
  </r>
  <r>
    <s v="VPA6"/>
    <s v="KE-LAI-2201-30827"/>
    <x v="1"/>
    <s v=""/>
    <s v="22nd October,2021"/>
    <d v="2021-10-22T00:00:00"/>
    <s v="10th January,2022"/>
    <d v="2022-01-10T00:00:00"/>
    <s v="Mukami Gladys"/>
    <s v="Female"/>
    <n v="99999"/>
    <s v="+254"/>
    <s v="0703906111"/>
    <s v=""/>
    <s v="0719152911"/>
    <n v="36.568036999999997"/>
    <n v="-8.4756999999999999E-2"/>
    <s v="Laikipia"/>
    <s v="Laikipia Central"/>
    <s v="Ngobit"/>
    <s v="Metha"/>
    <x v="2"/>
    <s v="Kichemu limited"/>
    <s v=""/>
    <s v=""/>
    <s v="Informal Business"/>
    <s v="MKD"/>
  </r>
  <r>
    <s v="VPA6"/>
    <s v="KE-MER-2203-29690"/>
    <x v="0"/>
    <s v="Unreachable"/>
    <s v="5th March,2022"/>
    <d v="2022-03-05T00:00:00"/>
    <s v="20th March,2022"/>
    <d v="2022-03-20T00:00:00"/>
    <s v="kagwiria Kimathi Mercy"/>
    <s v="Female"/>
    <s v="21706415"/>
    <s v="722388161"/>
    <s v="0722388161"/>
    <s v=""/>
    <s v="0716038612"/>
    <n v="37.567385000000002"/>
    <n v="-7.6050000000000006E-2"/>
    <s v="Meru"/>
    <s v="Imenti South"/>
    <s v="mikumbune"/>
    <s v="muchege"/>
    <x v="2"/>
    <s v="Erick Munene Gitonga"/>
    <s v="Eric Munene"/>
    <s v=""/>
    <s v="Informal Business"/>
    <s v="MKD"/>
  </r>
  <r>
    <s v="VPA6"/>
    <s v="KE-MER-2204-29691"/>
    <x v="1"/>
    <s v=""/>
    <s v="27th March,2022"/>
    <d v="2022-03-27T00:00:00"/>
    <s v="13th April,2022"/>
    <d v="2022-04-13T00:00:00"/>
    <s v="nkonge nkanata Phineas"/>
    <s v="Male"/>
    <s v="7712674"/>
    <s v="+254"/>
    <s v="0723346479"/>
    <s v=""/>
    <s v="0703733981"/>
    <n v="37.587527999999999"/>
    <n v="-7.6467999999999994E-2"/>
    <s v="Meru"/>
    <s v="Imenti South"/>
    <s v="chure"/>
    <s v="ndagene"/>
    <x v="2"/>
    <s v="Erick Munene Gitonga"/>
    <s v="Phineas Mawira"/>
    <s v=""/>
    <s v="Informal Business"/>
    <s v="MKD"/>
  </r>
  <r>
    <s v="VPA6"/>
    <s v="KE-MER-2204-29692"/>
    <x v="1"/>
    <s v=""/>
    <s v="12th April,2022"/>
    <d v="2022-04-12T00:00:00"/>
    <s v="22nd April,2022"/>
    <d v="2022-04-22T00:00:00"/>
    <s v="mwirigi m'arimi Ezekiel"/>
    <s v="Male"/>
    <s v="13812985"/>
    <s v="+254"/>
    <s v="0712617217"/>
    <s v=""/>
    <s v="0728337730"/>
    <n v="37.597002000000003"/>
    <n v="-7.9073000000000004E-2"/>
    <s v="Meru"/>
    <s v="Imenti South"/>
    <s v="chure"/>
    <s v="kairune"/>
    <x v="2"/>
    <s v="Erick Munene Gitonga"/>
    <s v="Phineas Mawira"/>
    <s v=""/>
    <s v="Informal Business"/>
    <s v="MKD"/>
  </r>
  <r>
    <s v="VPA6"/>
    <s v="KE-KAJ-2204-29087"/>
    <x v="1"/>
    <s v=""/>
    <s v="10th March,2022"/>
    <d v="2022-03-10T00:00:00"/>
    <s v="1st April,2022"/>
    <d v="2022-04-01T00:00:00"/>
    <s v="Wanjiru Judy"/>
    <s v="Female"/>
    <n v="99999"/>
    <s v="+254"/>
    <s v="0726507083"/>
    <s v=""/>
    <s v=""/>
    <n v="37.526482999999999"/>
    <n v="-2.825415"/>
    <s v="Kajiado"/>
    <s v="Loitokitok"/>
    <s v="Loitoktok"/>
    <s v="Sabasaba"/>
    <x v="0"/>
    <s v="Peter Kiniu"/>
    <s v=""/>
    <s v=""/>
    <s v="Informal Business"/>
    <s v="MKD"/>
  </r>
  <r>
    <s v="VPA6"/>
    <s v="KE-MAC-2204-28596"/>
    <x v="1"/>
    <s v=""/>
    <s v="10th March,2022"/>
    <d v="2022-03-10T00:00:00"/>
    <s v="9th April,2022"/>
    <d v="2022-04-09T00:00:00"/>
    <s v="Masila Dalmus"/>
    <s v="Male"/>
    <n v="99999"/>
    <s v="+254"/>
    <s v="0723503085"/>
    <s v=""/>
    <s v=""/>
    <n v="37.202593"/>
    <n v="-1.534942"/>
    <s v="Machakos"/>
    <s v="Machakos"/>
    <s v="Machakos"/>
    <s v="Kilima"/>
    <x v="3"/>
    <s v="Januaries Kaloki"/>
    <s v=""/>
    <s v=""/>
    <s v="Informal Business"/>
    <s v="KENBIM"/>
  </r>
  <r>
    <s v="VPA6"/>
    <s v="KE-NYE-2204-27272"/>
    <x v="1"/>
    <s v=""/>
    <s v="5th January,2022"/>
    <d v="2022-01-05T00:00:00"/>
    <s v="25th April,2022"/>
    <d v="2022-04-25T00:00:00"/>
    <s v="Maina Jane Rindi"/>
    <s v="Female"/>
    <s v="9074889"/>
    <s v="+254"/>
    <s v="0725283911"/>
    <s v=""/>
    <s v="0721908727"/>
    <n v="37.106298000000002"/>
    <n v="-4.1985000000000001E-2"/>
    <s v="Nyeri"/>
    <s v="Kieni East"/>
    <s v="Gakawa"/>
    <s v="Kwa mweya B"/>
    <x v="2"/>
    <s v="Wambui Gituku"/>
    <s v="Wambui Gituku"/>
    <s v=""/>
    <s v="Informal Business"/>
    <s v="MKD"/>
  </r>
  <r>
    <s v="VPA6"/>
    <s v="KE-TAI-2204-29663"/>
    <x v="0"/>
    <s v="Non Compliant"/>
    <s v="11th January,2022"/>
    <d v="2022-01-11T00:00:00"/>
    <s v="12th April,2022"/>
    <d v="2022-04-12T00:00:00"/>
    <s v="Mnyika Philip Mwawughanga"/>
    <s v="Male"/>
    <s v="8464787"/>
    <s v="726865376"/>
    <s v="07108638592"/>
    <s v=""/>
    <s v="0726865376"/>
    <n v="38.388309999999997"/>
    <n v="-3.3807870000000002"/>
    <s v="Taita/Taveta"/>
    <s v="Wundanyi"/>
    <s v="Wundanyi"/>
    <s v="Mwalemyi"/>
    <x v="2"/>
    <s v="Afrisol Energy Ltd"/>
    <s v=""/>
    <s v=""/>
    <s v="Informal Business"/>
    <s v="KENBIM"/>
  </r>
  <r>
    <s v="VPA6"/>
    <s v="KE-TAI-2107-31514"/>
    <x v="0"/>
    <s v="Grievance"/>
    <s v="26th June,2021"/>
    <d v="2021-06-26T00:00:00"/>
    <s v="2nd July,2021"/>
    <d v="2021-07-02T00:00:00"/>
    <s v="Mwaraghi Darius Mdawida"/>
    <s v="Male"/>
    <s v="0304566"/>
    <s v="+254"/>
    <s v="0757577165"/>
    <s v=""/>
    <s v=""/>
    <n v="38.356597000000001"/>
    <n v="-3.4329869999999998"/>
    <s v="Taita/Taveta"/>
    <s v="Mwatate"/>
    <s v="Mwatate"/>
    <s v="Josa"/>
    <x v="2"/>
    <s v="Afrisol Energy Ltd"/>
    <s v=""/>
    <s v=""/>
    <s v="Informal Business"/>
    <s v="MKD"/>
  </r>
  <r>
    <s v="VPA6"/>
    <s v="KE-TAI-2111-29774"/>
    <x v="2"/>
    <s v="Institutional Plant"/>
    <s v="17th September,2021"/>
    <d v="2021-09-17T00:00:00"/>
    <s v="17th November,2021"/>
    <d v="2021-11-17T00:00:00"/>
    <s v="Mwatate secondary"/>
    <s v="Male"/>
    <s v="446779"/>
    <s v="724607630"/>
    <s v="0711446786"/>
    <s v=""/>
    <s v=""/>
    <n v="38.378925000000002"/>
    <n v="-3.4710369999999999"/>
    <s v="Taita/Taveta"/>
    <s v="Mwatate"/>
    <s v="Mwatate"/>
    <s v="Msengenyi"/>
    <x v="1"/>
    <s v="Jotham Kaluma"/>
    <s v=""/>
    <s v=""/>
    <s v="Informal Business"/>
    <s v="KENBIM"/>
  </r>
  <r>
    <s v="VPA6"/>
    <s v="KE-EMB-2204-30801"/>
    <x v="0"/>
    <s v="Grievance"/>
    <s v="18th December,2021"/>
    <d v="2021-12-18T00:00:00"/>
    <s v="19th April,2022"/>
    <d v="2022-04-19T00:00:00"/>
    <s v="Irungu Patrick"/>
    <s v="Male"/>
    <n v="99999"/>
    <s v="+254"/>
    <s v="0728240287"/>
    <s v=""/>
    <s v="0738063060"/>
    <n v="37.572724999999998"/>
    <n v="-0.48343999999999998"/>
    <s v="Embu"/>
    <s v="Runyenjes"/>
    <s v="Kagaari south"/>
    <s v="Ngeniari"/>
    <x v="3"/>
    <s v="Simon Kabucho"/>
    <s v="Simon kabucho"/>
    <s v=""/>
    <s v="Informal Business"/>
    <s v="MKD"/>
  </r>
  <r>
    <s v="VPA6"/>
    <s v="KE-EMB-2204-30802"/>
    <x v="0"/>
    <s v="Grievance"/>
    <s v="28th January,2022"/>
    <d v="2022-01-28T00:00:00"/>
    <s v="19th April,2022"/>
    <d v="2022-04-19T00:00:00"/>
    <s v="Njiru James Mbogo"/>
    <s v="Male"/>
    <n v="99999"/>
    <s v="+254"/>
    <s v="0792539945"/>
    <s v=""/>
    <s v="0739561919"/>
    <n v="37.568007000000001"/>
    <n v="-0.46412199999999998"/>
    <s v="Embu"/>
    <s v="Runyenjes"/>
    <s v="Kagaari north"/>
    <s v="Ivari"/>
    <x v="3"/>
    <s v="Simon Kabucho"/>
    <s v="Simon kabucho"/>
    <s v=""/>
    <s v="Informal Business"/>
    <s v="MKD"/>
  </r>
  <r>
    <s v="VPA6"/>
    <s v="KE-EMB-2204-30803"/>
    <x v="0"/>
    <s v="Under Verification"/>
    <s v="1st August,2021"/>
    <d v="2021-08-01T00:00:00"/>
    <s v="19th April,2022"/>
    <d v="2022-04-19T00:00:00"/>
    <s v="Njue Susan Wariime"/>
    <s v="Male"/>
    <n v="99999"/>
    <s v="+254"/>
    <s v="0713513425"/>
    <s v=""/>
    <s v="0798208895"/>
    <n v="37.570635000000003"/>
    <n v="-0.46136199999999999"/>
    <s v="Embu"/>
    <s v="Runyenjes"/>
    <s v="Kagaari south"/>
    <s v="Nthagaiya"/>
    <x v="3"/>
    <s v="Simon Kabucho"/>
    <s v="Simon kabucho"/>
    <s v=""/>
    <s v="Informal Business"/>
    <s v="MKD"/>
  </r>
  <r>
    <s v="VPA6"/>
    <s v="KE-BOM-2204-26370"/>
    <x v="1"/>
    <s v=""/>
    <s v="1st January,2022"/>
    <d v="2022-01-01T00:00:00"/>
    <s v="1st April,2022"/>
    <d v="2022-04-01T00:00:00"/>
    <s v="CHEBET DAISY"/>
    <s v="Female"/>
    <s v="32602868"/>
    <s v="725759080"/>
    <s v="0758639213"/>
    <s v=""/>
    <s v=""/>
    <n v="35.371197000000002"/>
    <n v="-0.66268800000000005"/>
    <s v="Bomet"/>
    <s v="Bomet Central"/>
    <s v="Ndarawetta"/>
    <s v="Chamkokwet"/>
    <x v="3"/>
    <s v="Philip Kurgat"/>
    <s v=""/>
    <s v=""/>
    <s v="Informal Business"/>
    <s v="MKD"/>
  </r>
  <r>
    <s v="VPA6"/>
    <s v="KE-BOM-2205-29826"/>
    <x v="1"/>
    <s v=""/>
    <s v="12th March,2022"/>
    <d v="2022-03-12T00:00:00"/>
    <s v="2nd May,2022"/>
    <d v="2022-05-02T00:00:00"/>
    <s v="Korir Amy Chepkirui"/>
    <s v="Female"/>
    <s v="27046385"/>
    <s v="726351882"/>
    <s v="0726351882"/>
    <s v=""/>
    <s v="0720815877"/>
    <n v="35.460389999999997"/>
    <n v="-0.78338200000000002"/>
    <s v="Bomet"/>
    <s v="Bomet East"/>
    <s v="Tegat"/>
    <s v="Tegat"/>
    <x v="1"/>
    <s v="Philip Kiget"/>
    <s v="Philip kiget"/>
    <s v=""/>
    <s v="Informal Business"/>
    <s v="KENBIM"/>
  </r>
  <r>
    <s v="VPA6"/>
    <s v="KE-MAC-2205-30075"/>
    <x v="1"/>
    <s v=""/>
    <s v="19th April,2022"/>
    <d v="2022-04-19T00:00:00"/>
    <s v="6th May,2022"/>
    <d v="2022-05-06T00:00:00"/>
    <s v="Mwei Dickson Mutinda"/>
    <s v="Male"/>
    <s v="2447591"/>
    <s v="+254"/>
    <s v="0742701013"/>
    <s v=""/>
    <s v="0722672550"/>
    <n v="37.199376999999998"/>
    <n v="-1.618287"/>
    <s v="Machakos"/>
    <s v="Machakos"/>
    <s v="Kimutwa"/>
    <s v="Kwakatheke"/>
    <x v="0"/>
    <s v="Mwayona Ndegwa"/>
    <s v="Mwayona Ndegwa"/>
    <s v=""/>
    <s v="Informal Business"/>
    <s v="MKD"/>
  </r>
  <r>
    <s v="VPA6"/>
    <s v="KE-KIA-2205-30071"/>
    <x v="0"/>
    <s v="Non Compliant"/>
    <s v="18th March,2022"/>
    <d v="2022-03-18T00:00:00"/>
    <s v="10th May,2022"/>
    <d v="2022-05-10T00:00:00"/>
    <s v="Mbugua Lucy Wambui"/>
    <s v="Female"/>
    <s v="13409839"/>
    <s v="+254"/>
    <s v="0724848847"/>
    <s v=""/>
    <s v="0721431295"/>
    <n v="36.777830000000002"/>
    <n v="-0.941388"/>
    <s v="Kiambu"/>
    <s v="Gatundu South"/>
    <s v="Gacharangr"/>
    <s v="Muyuini"/>
    <x v="2"/>
    <s v="Maurice Kinuthia Wangui"/>
    <s v="Maurice Kinuthia"/>
    <s v=""/>
    <s v="Informal Business"/>
    <s v="KENBIM"/>
  </r>
  <r>
    <s v="VPA6"/>
    <s v="KE-NYE-2203-30901"/>
    <x v="1"/>
    <s v=""/>
    <s v="14th February,2022"/>
    <d v="2022-02-14T00:00:00"/>
    <s v="30th March,2022"/>
    <d v="2022-03-30T00:00:00"/>
    <s v="Mwangi Henry Macharia"/>
    <s v="Male"/>
    <s v="154308"/>
    <s v="+254"/>
    <s v="0722817054"/>
    <s v=""/>
    <s v=""/>
    <n v="37.119410999999999"/>
    <n v="-0.20466899999999999"/>
    <s v="Nyeri"/>
    <s v="Kieni East"/>
    <s v="Kaburaini"/>
    <s v="Kaguongo"/>
    <x v="2"/>
    <s v="Wambui Gituku"/>
    <s v=""/>
    <s v=""/>
    <s v="Informal Business"/>
    <s v="KENBIM"/>
  </r>
  <r>
    <s v="VPA6"/>
    <s v="KE-KIA-2205-30074"/>
    <x v="1"/>
    <s v=""/>
    <s v="16th January,2022"/>
    <d v="2022-01-16T00:00:00"/>
    <s v="10th May,2022"/>
    <d v="2022-05-10T00:00:00"/>
    <s v="Nyanjui Veronica Waceke"/>
    <s v="Female"/>
    <n v="99999"/>
    <s v="720811836"/>
    <s v="0720811836"/>
    <s v=""/>
    <s v="0720548001"/>
    <n v="36.904020000000003"/>
    <n v="-1.0218149999999999"/>
    <s v="Kiambu"/>
    <s v="Gatundu South"/>
    <s v="Ngenda"/>
    <s v="Ishaweri"/>
    <x v="1"/>
    <s v="Maurice Kinuthia Wangui"/>
    <s v="Maurice Kinuthia"/>
    <s v=""/>
    <s v="Informal Business"/>
    <s v="KENBIM"/>
  </r>
  <r>
    <s v="VPA6"/>
    <s v="KE-NYE-2205-30905"/>
    <x v="1"/>
    <s v=""/>
    <s v="11th April,2022"/>
    <d v="2022-04-11T00:00:00"/>
    <s v="11th May,2022"/>
    <d v="2022-05-11T00:00:00"/>
    <s v="M'nkanatha Ayub Kathurima"/>
    <s v="Male"/>
    <s v="3245785"/>
    <s v="+254"/>
    <s v="0727529226"/>
    <s v=""/>
    <s v="0723767279"/>
    <n v="37.094532000000001"/>
    <n v="-3.8247000000000003E-2"/>
    <s v="Nyeri"/>
    <s v="Kieni East"/>
    <s v="Gakawa"/>
    <s v="Kwa huku"/>
    <x v="2"/>
    <s v="Wambui Gituku"/>
    <s v=""/>
    <s v=""/>
    <s v="Informal Business"/>
    <s v="MKD"/>
  </r>
  <r>
    <s v="VPA6"/>
    <s v="KE-NYE-2205-30906"/>
    <x v="1"/>
    <s v=""/>
    <s v="11th April,2022"/>
    <d v="2022-04-11T00:00:00"/>
    <s v="11th May,2022"/>
    <d v="2022-05-11T00:00:00"/>
    <s v="Gathiri Judith Kinanu"/>
    <s v="Female"/>
    <s v="16053004"/>
    <s v="+254"/>
    <s v="0723705861"/>
    <s v=""/>
    <s v="0717707498"/>
    <n v="37.087404999999997"/>
    <n v="-3.8917E-2"/>
    <s v="Nyeri"/>
    <s v="Kieni East"/>
    <s v="Gakawa"/>
    <s v="Kwa huku"/>
    <x v="2"/>
    <s v="Wambui Gituku"/>
    <s v=""/>
    <s v=""/>
    <s v="Informal Business"/>
    <s v="MKD"/>
  </r>
  <r>
    <s v="VPA6"/>
    <s v="KE-NYE-2205-30903"/>
    <x v="0"/>
    <s v="Unreachable"/>
    <s v="11th April,2022"/>
    <d v="2022-04-11T00:00:00"/>
    <s v="11th May,2022"/>
    <d v="2022-05-11T00:00:00"/>
    <s v="Mutuirandu Phineus Ndege"/>
    <s v="Male"/>
    <s v="2398571"/>
    <s v="+254"/>
    <s v="0727792166"/>
    <s v=""/>
    <s v="0723008717"/>
    <n v="37.099713999999999"/>
    <n v="-2.9478000000000001E-2"/>
    <s v="Nyeri"/>
    <s v="Kieni East"/>
    <s v="Gakawa"/>
    <s v="Kwa huku"/>
    <x v="3"/>
    <s v="Wambui Gituku"/>
    <s v=""/>
    <s v=""/>
    <s v="Informal Business"/>
    <s v="MKD"/>
  </r>
  <r>
    <s v="VPA6"/>
    <s v="KE-NYE-2205-30907"/>
    <x v="1"/>
    <s v=""/>
    <s v="11th April,2022"/>
    <d v="2022-04-11T00:00:00"/>
    <s v="11th May,2022"/>
    <d v="2022-05-11T00:00:00"/>
    <s v="Kabuyee Jane Murochia"/>
    <s v="Female"/>
    <s v="2365071"/>
    <s v="712015455"/>
    <s v="0712015455"/>
    <s v=""/>
    <s v="0721621563"/>
    <n v="37.086553000000002"/>
    <n v="-3.3750000000000002E-2"/>
    <s v="Nyeri"/>
    <s v="Kieni East"/>
    <s v="Gakawa"/>
    <s v="Kwa huku"/>
    <x v="2"/>
    <s v="Wambui Gituku"/>
    <s v=""/>
    <s v=""/>
    <s v="Informal Business"/>
    <s v="MKD"/>
  </r>
  <r>
    <s v="VPA6"/>
    <s v="KE-NYE-2205-30904"/>
    <x v="1"/>
    <s v=""/>
    <s v="11th April,2022"/>
    <d v="2022-04-11T00:00:00"/>
    <s v="11th May,2022"/>
    <d v="2022-05-11T00:00:00"/>
    <s v="Mbogori Doughlas Mutai"/>
    <s v="Male"/>
    <s v="1876543"/>
    <s v="+254"/>
    <s v="0722458494"/>
    <s v=""/>
    <s v="0722275207"/>
    <n v="37.097234"/>
    <n v="-2.8445999999999999E-2"/>
    <s v="Nyeri"/>
    <s v="Kieni East"/>
    <s v="Gakawa"/>
    <s v="Kwa huku"/>
    <x v="2"/>
    <s v="Wambui Gituku"/>
    <s v=""/>
    <s v=""/>
    <s v="Informal Business"/>
    <s v="MKD"/>
  </r>
  <r>
    <s v="VPA6"/>
    <s v="KE-NYE-2205-30908"/>
    <x v="1"/>
    <s v=""/>
    <s v="11th April,2022"/>
    <d v="2022-04-11T00:00:00"/>
    <s v="11th May,2022"/>
    <d v="2022-05-11T00:00:00"/>
    <s v="Muriungi Rael Gacheri"/>
    <s v="Female"/>
    <s v="2356479"/>
    <s v="722573481"/>
    <s v="0722573481"/>
    <s v=""/>
    <s v="0716505421"/>
    <n v="37.091340000000002"/>
    <n v="-3.3287999999999998E-2"/>
    <s v="Nyeri"/>
    <s v="Kieni East"/>
    <s v="Gakawa"/>
    <s v="Kwa huku"/>
    <x v="2"/>
    <s v="Wambui Gituku"/>
    <s v=""/>
    <s v=""/>
    <s v="Informal Business"/>
    <s v="MKD"/>
  </r>
  <r>
    <s v="VPA6"/>
    <s v="KE-MER-2203-29689"/>
    <x v="0"/>
    <s v="Grievance"/>
    <s v="22nd February,2022"/>
    <d v="2022-02-22T00:00:00"/>
    <s v="15th March,2022"/>
    <d v="2022-03-15T00:00:00"/>
    <s v="Gatobu Mugambi Nicholas"/>
    <s v="Male"/>
    <s v="23081533"/>
    <s v="+254"/>
    <s v="0725509906"/>
    <s v=""/>
    <s v="0712140911"/>
    <n v="37.595132"/>
    <n v="-8.0255000000000007E-2"/>
    <s v="Meru"/>
    <s v="Imenti South"/>
    <s v="chure"/>
    <s v="Kairune"/>
    <x v="0"/>
    <s v="Erick Munene Gitonga"/>
    <s v="Eric Munene"/>
    <s v=""/>
    <s v="Informal Business"/>
    <s v="MKD"/>
  </r>
  <r>
    <s v="VPA6"/>
    <s v="KE-MER-2203-29693"/>
    <x v="1"/>
    <s v=""/>
    <s v="16th February,2022"/>
    <d v="2022-02-16T00:00:00"/>
    <s v="6th March,2022"/>
    <d v="2022-03-06T00:00:00"/>
    <s v="Gacheri Mutai Lucy"/>
    <s v="Female"/>
    <s v="12691053"/>
    <s v="+254"/>
    <s v="0716483429"/>
    <s v=""/>
    <s v="0719152306"/>
    <n v="37.585605000000001"/>
    <n v="-6.3006999999999994E-2"/>
    <s v="Meru"/>
    <s v="Imenti South"/>
    <s v="mikumbune"/>
    <s v="kaunjugi"/>
    <x v="2"/>
    <s v="Erick Munene Gitonga"/>
    <s v="Eric Munene"/>
    <s v=""/>
    <s v="Informal Business"/>
    <s v="MKD"/>
  </r>
  <r>
    <s v="VPA6"/>
    <s v="KE-THA-2203-29694"/>
    <x v="1"/>
    <s v=""/>
    <s v="13th February,2022"/>
    <d v="2022-02-13T00:00:00"/>
    <s v="15th March,2022"/>
    <d v="2022-03-15T00:00:00"/>
    <s v="Murithi Reri Phineas"/>
    <s v="Male"/>
    <s v="19565434"/>
    <s v="+254"/>
    <s v="0720355606"/>
    <s v=""/>
    <s v="0715042964"/>
    <n v="37.611269999999998"/>
    <n v="-0.19736000000000001"/>
    <s v="Tharaka-Nithi"/>
    <s v="Maara"/>
    <s v="chogoria"/>
    <s v="Munore"/>
    <x v="0"/>
    <s v="Erick Munene Gitonga"/>
    <s v="Phineas Mawira"/>
    <s v=""/>
    <s v="Informal Business"/>
    <s v="MKD"/>
  </r>
  <r>
    <s v="VPA6"/>
    <s v="KE-KIA-2204-29665"/>
    <x v="1"/>
    <s v=""/>
    <s v="1st April,2022"/>
    <d v="2022-04-01T00:00:00"/>
    <s v="14th April,2022"/>
    <d v="2022-04-14T00:00:00"/>
    <s v="Gitau Simon M"/>
    <s v="Male"/>
    <s v="12940366"/>
    <s v="+254"/>
    <s v="0723996375"/>
    <s v=""/>
    <s v="0720510936"/>
    <n v="36.791902999999998"/>
    <n v="-1.0452129999999999"/>
    <s v="Kiambu"/>
    <s v="Githunguri"/>
    <s v="Githunguri"/>
    <s v="Githunguri technical"/>
    <x v="0"/>
    <s v="Fredrick Gatungu Kago"/>
    <s v="Okinda"/>
    <s v=""/>
    <s v="Informal Business"/>
    <s v="MKD"/>
  </r>
  <r>
    <s v="VPA6"/>
    <s v="KE-KIA-2205-30073"/>
    <x v="1"/>
    <s v=""/>
    <s v="9th April,2022"/>
    <d v="2022-04-09T00:00:00"/>
    <s v="17th May,2022"/>
    <d v="2022-05-17T00:00:00"/>
    <s v="Gachui Alice Wanjiru"/>
    <s v="Female"/>
    <s v="4923683"/>
    <s v="+254"/>
    <s v="0727117209"/>
    <s v=""/>
    <s v="0722769669"/>
    <n v="36.893165000000003"/>
    <n v="-0.97096199999999999"/>
    <s v="Kiambu"/>
    <s v="Gatundu North"/>
    <s v="Gathaite"/>
    <s v="Gatei"/>
    <x v="2"/>
    <s v="Maurice Kinuthia Wangui"/>
    <s v="Maurice Kinuthia"/>
    <s v=""/>
    <s v="Informal Business"/>
    <s v="KENBIM"/>
  </r>
  <r>
    <s v="VPA6"/>
    <s v="KE-BAR-2205-29526"/>
    <x v="1"/>
    <s v=""/>
    <s v="14th February,2022"/>
    <d v="2022-02-14T00:00:00"/>
    <s v="17th May,2022"/>
    <d v="2022-05-17T00:00:00"/>
    <s v="Kimen Reuben"/>
    <s v="Male"/>
    <s v="36121829"/>
    <s v="+254"/>
    <s v="0725939551"/>
    <s v=""/>
    <s v=""/>
    <n v="35.767465999999999"/>
    <n v="0.471111"/>
    <s v="Baringo"/>
    <s v="Baringo Central"/>
    <s v="Kapropita"/>
    <s v="Kipngemui"/>
    <x v="2"/>
    <s v="Robert Kiprono Ngetich"/>
    <s v=""/>
    <s v=""/>
    <s v="Informal Business"/>
    <s v="MKD"/>
  </r>
  <r>
    <s v="VPA6"/>
    <s v="KE-BAR-2205-29527"/>
    <x v="1"/>
    <s v=""/>
    <s v="7th March,2022"/>
    <d v="2022-03-07T00:00:00"/>
    <s v="17th May,2022"/>
    <d v="2022-05-17T00:00:00"/>
    <s v="Kandagor Hosea K"/>
    <s v="Male"/>
    <n v="99999"/>
    <s v="720495628"/>
    <s v="0720495628"/>
    <s v=""/>
    <s v="0724980628"/>
    <n v="35.744610999999999"/>
    <n v="0.47845399999999999"/>
    <s v="Baringo"/>
    <s v="Baringo Central"/>
    <s v="Kabarnet"/>
    <s v="Cereals"/>
    <x v="0"/>
    <s v="Robert Kiprono Ngetich"/>
    <s v=""/>
    <s v=""/>
    <s v="Informal Business"/>
    <s v="MKD"/>
  </r>
  <r>
    <s v="VPA6"/>
    <s v="KE-NYE-2205-30926"/>
    <x v="1"/>
    <s v=""/>
    <s v="16th April,2022"/>
    <d v="2022-04-16T00:00:00"/>
    <s v="16th May,2022"/>
    <d v="2022-05-16T00:00:00"/>
    <s v="Gitonga Joyce Wanjiku"/>
    <s v="Female"/>
    <s v="3181989"/>
    <s v="+254"/>
    <s v="0721967955"/>
    <s v=""/>
    <s v="0720348870"/>
    <n v="36.873874999999998"/>
    <n v="-0.39947300000000002"/>
    <s v="Nyeri"/>
    <s v="Tetu"/>
    <s v="Muhoya"/>
    <s v="Njoguini"/>
    <x v="2"/>
    <s v="Mt Kenya Renewable energy"/>
    <s v=""/>
    <s v=""/>
    <s v="Informal Business"/>
    <s v="KENBIM"/>
  </r>
  <r>
    <s v="VPA6"/>
    <s v="KE-MUR-2204-30228"/>
    <x v="0"/>
    <s v="Unreachable"/>
    <s v="3rd March,2022"/>
    <d v="2022-03-03T00:00:00"/>
    <s v="15th April,2022"/>
    <d v="2022-04-15T00:00:00"/>
    <s v="0 Damaris Machria"/>
    <s v="Female"/>
    <n v="99999"/>
    <s v="+254"/>
    <s v="0752386497"/>
    <s v=""/>
    <s v="0722388052"/>
    <n v="37.111161000000003"/>
    <n v="-0.95437099999999997"/>
    <s v="Murang'a"/>
    <s v="Makuyu"/>
    <s v="Kimorori"/>
    <s v="Kabati"/>
    <x v="1"/>
    <s v="Maurice Kinuthia Wangui"/>
    <s v="Maurice kinuthia"/>
    <s v=""/>
    <s v="Informal Business"/>
    <s v="KENBIM"/>
  </r>
  <r>
    <s v="VPA6"/>
    <s v="KE-MUR-2203-30226"/>
    <x v="1"/>
    <s v=""/>
    <s v="28th January,2022"/>
    <d v="2022-01-28T00:00:00"/>
    <s v="10th March,2022"/>
    <d v="2022-03-10T00:00:00"/>
    <s v="Kairu Nancy Njoki"/>
    <s v="Female"/>
    <s v="2478910"/>
    <s v="+254"/>
    <s v="0721588166"/>
    <s v=""/>
    <s v="0721785641"/>
    <n v="37.094630000000002"/>
    <n v="-0.73497699999999999"/>
    <s v="Murang'a"/>
    <s v="Kiharu"/>
    <s v="Kiharu"/>
    <s v="Mbili"/>
    <x v="2"/>
    <s v="Nixon Kariuki Gaichuru"/>
    <s v="Nixon kariuki"/>
    <s v=""/>
    <s v="Informal Business"/>
    <s v="KENBIM"/>
  </r>
  <r>
    <s v="VPA6"/>
    <s v="KE-MUR-2111-28373"/>
    <x v="1"/>
    <s v=""/>
    <s v="27th September,2021"/>
    <d v="2021-09-27T00:00:00"/>
    <s v="15th November,2021"/>
    <d v="2021-11-15T00:00:00"/>
    <s v="Karanja Grace Wayua"/>
    <s v="Male"/>
    <n v="99999"/>
    <s v="+254"/>
    <s v="0745033038"/>
    <s v=""/>
    <s v="0705861109"/>
    <n v="37.133192999999999"/>
    <n v="-0.99153800000000003"/>
    <s v="Murang'a"/>
    <s v="Makuyu"/>
    <s v="Kimorori"/>
    <s v="Mithi"/>
    <x v="2"/>
    <s v="Maurice Kinuthia Wangui"/>
    <s v="Maurice kinuthia"/>
    <s v=""/>
    <s v="Informal Business"/>
    <s v="KENBIM"/>
  </r>
  <r>
    <s v="VPA6"/>
    <s v="KE-BAR-2206-29528"/>
    <x v="1"/>
    <s v=""/>
    <s v="10th April,2022"/>
    <d v="2022-04-10T00:00:00"/>
    <s v="22nd June,2022"/>
    <d v="2022-06-22T00:00:00"/>
    <s v="Songol Emmanuel"/>
    <s v="Male"/>
    <n v="99999"/>
    <s v="+254"/>
    <s v="0723687264"/>
    <s v=""/>
    <s v=""/>
    <n v="35.810291999999997"/>
    <n v="0.29905199999999998"/>
    <s v="Baringo"/>
    <s v="Baringo Central"/>
    <s v="Tenges"/>
    <s v="Kaptigen"/>
    <x v="0"/>
    <s v="Joseph Thumbi Kariuki"/>
    <s v="Joseph Thumbi"/>
    <s v=""/>
    <s v="Informal Business"/>
    <s v="MKD"/>
  </r>
  <r>
    <s v="VPA6"/>
    <s v="KE-NYE-2205-30927"/>
    <x v="1"/>
    <s v=""/>
    <s v="15th April,2022"/>
    <d v="2022-04-15T00:00:00"/>
    <s v="25th May,2022"/>
    <d v="2022-05-25T00:00:00"/>
    <s v="Muthega Daniel Mwangi"/>
    <s v="Male"/>
    <s v="3201285"/>
    <s v="+254"/>
    <s v="0726831959"/>
    <s v=""/>
    <s v="0720589290"/>
    <n v="37.071779999999997"/>
    <n v="-0.491782"/>
    <s v="Nyeri"/>
    <s v="Mathira West"/>
    <s v="Tumutumu"/>
    <s v="Kiangoma"/>
    <x v="0"/>
    <s v="Francis Nyaga Muriithi"/>
    <s v=""/>
    <s v=""/>
    <s v="Informal Business"/>
    <s v="MKD"/>
  </r>
  <r>
    <s v="VPA6"/>
    <s v="KE-SIA-2105-29001"/>
    <x v="1"/>
    <s v=""/>
    <s v="20th April,2021"/>
    <d v="2021-04-20T00:00:00"/>
    <s v="25th May,2021"/>
    <d v="2021-05-25T00:00:00"/>
    <s v="Philister Okello Atieno"/>
    <s v="Female"/>
    <s v="11438936"/>
    <s v="+254"/>
    <s v="0720345040"/>
    <s v=""/>
    <s v="0721467750"/>
    <n v="34.164042000000002"/>
    <n v="0.19215299999999999"/>
    <s v="Siaya"/>
    <s v="Ugenya"/>
    <s v="Luhano"/>
    <s v="Muyare"/>
    <x v="2"/>
    <s v="Nicholas Mwaengo"/>
    <s v="Michael Ngele Kitabo"/>
    <s v=""/>
    <s v="Informal Business"/>
    <s v="KENBIM"/>
  </r>
  <r>
    <s v="VPA6"/>
    <s v="KE-NAN-2202-26506"/>
    <x v="0"/>
    <s v="Unreachable"/>
    <s v="15th December,2021"/>
    <d v="2021-12-15T00:00:00"/>
    <s v="22nd February,2022"/>
    <d v="2022-02-22T00:00:00"/>
    <s v="Patrick Togom"/>
    <s v="Male"/>
    <s v="0446790"/>
    <s v="+254"/>
    <s v="0748514538"/>
    <s v=""/>
    <s v=""/>
    <n v="35.133097999999997"/>
    <n v="0.30529600000000001"/>
    <s v="Nandi"/>
    <s v="Mosop"/>
    <s v="Kokwet"/>
    <s v="Chepketei"/>
    <x v="3"/>
    <s v="Kelvin Kimutai"/>
    <s v="Isaac sang"/>
    <s v=""/>
    <s v="Informal Business"/>
    <s v="MKD"/>
  </r>
  <r>
    <s v="VPA6"/>
    <s v="KE-MER-2205-29695"/>
    <x v="1"/>
    <s v=""/>
    <s v="20th April,2022"/>
    <d v="2022-04-20T00:00:00"/>
    <s v="22nd May,2022"/>
    <d v="2022-05-22T00:00:00"/>
    <s v="Kimathi kaburia Douglas"/>
    <s v="Male"/>
    <s v="8871669"/>
    <s v="+254"/>
    <s v="0726807448"/>
    <s v=""/>
    <s v="0729205008"/>
    <n v="37.592841999999997"/>
    <n v="-8.2424999999999998E-2"/>
    <s v="Meru"/>
    <s v="Imenti South"/>
    <s v="chure"/>
    <s v="Giuti"/>
    <x v="2"/>
    <s v="Erick Munene Gitonga"/>
    <s v="Eric Munene"/>
    <s v=""/>
    <s v="Informal Business"/>
    <s v="MKD"/>
  </r>
  <r>
    <s v="VPA6"/>
    <s v="KE-NAK-2204-29055"/>
    <x v="0"/>
    <s v="Grievance"/>
    <s v="20th March,2022"/>
    <d v="2022-03-20T00:00:00"/>
    <s v="2nd April,2022"/>
    <d v="2022-04-02T00:00:00"/>
    <s v="Goko Joseph Muthumbi"/>
    <s v="Male"/>
    <n v="99999"/>
    <s v="+254"/>
    <s v="0722761763"/>
    <s v=""/>
    <s v="0722787857"/>
    <n v="36.538342"/>
    <n v="-0.81881300000000001"/>
    <s v="Nakuru"/>
    <s v="Naivasha"/>
    <s v="Kinungi"/>
    <s v="Munyu"/>
    <x v="2"/>
    <s v="Timothy Kabue"/>
    <s v="Kabue timothy"/>
    <s v=""/>
    <s v="Informal Business"/>
    <s v="MKD"/>
  </r>
  <r>
    <s v="VPA6"/>
    <s v="KE-KER-2206-26357"/>
    <x v="1"/>
    <s v=""/>
    <s v="3rd April,2022"/>
    <d v="2022-04-03T00:00:00"/>
    <s v="1st June,2022"/>
    <d v="2022-06-01T00:00:00"/>
    <s v="CHEPKIRUI ADIJAH"/>
    <s v="Female"/>
    <s v="30677473"/>
    <s v="+254"/>
    <s v="0727372755"/>
    <s v=""/>
    <s v="0721136682"/>
    <n v="35.098301999999997"/>
    <n v="-0.58189500000000005"/>
    <s v="Kericho"/>
    <s v="Bureti"/>
    <s v="Tebesonik"/>
    <s v="Siongi"/>
    <x v="1"/>
    <s v="Philip Kurgat"/>
    <s v="Kurgat"/>
    <s v=""/>
    <s v="Informal Business"/>
    <s v="MKD"/>
  </r>
  <r>
    <s v="VPA6"/>
    <s v="KE-KER-2202-26355"/>
    <x v="1"/>
    <s v=""/>
    <s v="1st December,2021"/>
    <d v="2021-12-01T00:00:00"/>
    <s v="27th February,2022"/>
    <d v="2022-02-27T00:00:00"/>
    <s v="Maritim Chepngetich"/>
    <s v="Female"/>
    <s v="24888718"/>
    <s v="+254"/>
    <s v="0726632163"/>
    <s v=""/>
    <s v="0716235332"/>
    <n v="35.115476999999998"/>
    <n v="-0.58572800000000003"/>
    <s v="Kericho"/>
    <s v="Bureti"/>
    <s v="Cheborge"/>
    <s v="Korongoi"/>
    <x v="1"/>
    <s v="Philip Kurgat"/>
    <s v="Kurgat"/>
    <s v=""/>
    <s v="Informal Business"/>
    <s v="MKD"/>
  </r>
  <r>
    <s v="VPA6"/>
    <s v="KE-KIA-2206-31030"/>
    <x v="1"/>
    <s v=""/>
    <s v="30th April,2022"/>
    <d v="2022-04-30T00:00:00"/>
    <s v="16th June,2022"/>
    <d v="2022-06-16T00:00:00"/>
    <s v="Kimani Daniel Njoronge"/>
    <s v="Male"/>
    <s v="3142463"/>
    <s v="+254"/>
    <s v="0713613515"/>
    <s v=""/>
    <s v="0716529106"/>
    <n v="36.907553"/>
    <n v="-1.0344329999999999"/>
    <s v="Kiambu"/>
    <s v="Gatundu South"/>
    <s v="Kimunyu"/>
    <s v="Kahunguini"/>
    <x v="1"/>
    <s v="Nixon Kariuki Gaichuru"/>
    <s v="Nixon kariuki"/>
    <s v=""/>
    <s v="Informal Business"/>
    <s v="KENBIM"/>
  </r>
  <r>
    <s v="VPA6"/>
    <s v="KE-BUN-2205-29003"/>
    <x v="1"/>
    <s v=""/>
    <s v="15th April,2022"/>
    <d v="2022-04-15T00:00:00"/>
    <s v="25th May,2022"/>
    <d v="2022-05-25T00:00:00"/>
    <s v="Magret Wakhungu Wanjiku"/>
    <s v="Female"/>
    <s v="6517004"/>
    <s v="+254"/>
    <s v="0700315906"/>
    <s v=""/>
    <s v="0748023090"/>
    <n v="34.755575"/>
    <n v="0.71286499999999997"/>
    <s v="Bungoma"/>
    <s v="Webuye East"/>
    <s v="Ndivisi"/>
    <s v="Marinda"/>
    <x v="0"/>
    <s v="Gillet Lihanda"/>
    <s v="Gillet Lihanda"/>
    <s v=""/>
    <s v="Informal Business"/>
    <s v="MKD"/>
  </r>
  <r>
    <s v="VPA6"/>
    <s v="KE-BUN-2201-29004"/>
    <x v="1"/>
    <s v=""/>
    <s v="5th December,2021"/>
    <d v="2021-12-05T00:00:00"/>
    <s v="10th January,2022"/>
    <d v="2022-01-10T00:00:00"/>
    <s v="Elizabeth Gakuo Osidiana"/>
    <s v="Female"/>
    <s v="1165517"/>
    <s v="+254"/>
    <s v="0726627162"/>
    <s v=""/>
    <s v="0733614736"/>
    <n v="34.582630000000002"/>
    <n v="0.59289000000000003"/>
    <s v="Bungoma"/>
    <s v="Bungoma South"/>
    <s v="Namurembe"/>
    <s v="Namunyiri"/>
    <x v="3"/>
    <s v="Gillet Lihanda"/>
    <s v="Gillet Lihanda"/>
    <s v=""/>
    <s v="Informal Business"/>
    <s v="MKD"/>
  </r>
  <r>
    <s v="VPA6"/>
    <s v="KE-VIH-2206-29005"/>
    <x v="1"/>
    <s v=""/>
    <s v="5th June,2022"/>
    <d v="2022-06-05T00:00:00"/>
    <s v="15th June,2022"/>
    <d v="2022-06-15T00:00:00"/>
    <s v="Christine Isutsa Walah"/>
    <s v="Female"/>
    <s v="2217317"/>
    <s v="+254"/>
    <s v="0701249873"/>
    <s v=""/>
    <s v="0722821514"/>
    <n v="34.639983000000001"/>
    <n v="6.9601999999999997E-2"/>
    <s v="Vihiga"/>
    <s v="Emuhaya"/>
    <s v="Echibuli"/>
    <s v="Mwilonje"/>
    <x v="1"/>
    <s v="Kennedy Amiani Anzeze"/>
    <s v="Kennedy Amiani Anzeze"/>
    <s v=""/>
    <s v="Informal Business"/>
    <s v="KENBIM"/>
  </r>
  <r>
    <s v="VPA6"/>
    <s v="KE-KAK-2011-29002"/>
    <x v="1"/>
    <s v=""/>
    <s v="23rd May,2020"/>
    <d v="2020-05-23T00:00:00"/>
    <s v="4th November,2020"/>
    <d v="2020-11-04T00:00:00"/>
    <s v="Julius Lumeamu Shimenga"/>
    <s v="Male"/>
    <s v="0406870"/>
    <s v="+254"/>
    <s v="0721205784"/>
    <s v=""/>
    <s v="0716693699"/>
    <n v="34.685386999999999"/>
    <n v="0.193022"/>
    <s v="Kakamega"/>
    <s v="Kakamega"/>
    <s v="Kakamega South"/>
    <s v="Bushiangala"/>
    <x v="1"/>
    <s v="Laban Okeyo"/>
    <s v="Laban Okeyo"/>
    <s v=""/>
    <s v="Informal Business"/>
    <s v="KENBIM"/>
  </r>
  <r>
    <s v="VPA6"/>
    <s v="KE-KIL-2206-2254"/>
    <x v="2"/>
    <m/>
    <s v="11th March,2022"/>
    <d v="2022-03-11T00:00:00"/>
    <s v="15th June,2022"/>
    <d v="2022-06-15T00:00:00"/>
    <s v="Pwani university Pwani university Pwani university"/>
    <s v="Institutional"/>
    <s v="32868146"/>
    <s v="+254"/>
    <s v="0706612031"/>
    <s v=""/>
    <s v=""/>
    <n v="39.847042000000002"/>
    <n v="-3.6186129999999999"/>
    <s v="Kilifi"/>
    <s v="Bahari"/>
    <s v="Bahari"/>
    <s v="Kibaoni"/>
    <x v="6"/>
    <s v="Afrisol Energy Ltd"/>
    <s v=""/>
    <s v=""/>
    <s v="Informal Business"/>
    <s v="MKD"/>
  </r>
  <r>
    <s v="VPA6"/>
    <s v="KE-UAS-2206-30152"/>
    <x v="1"/>
    <s v=""/>
    <s v="18th February,2022"/>
    <d v="2022-02-18T00:00:00"/>
    <s v="20th June,2022"/>
    <d v="2022-06-20T00:00:00"/>
    <s v="Cornelius Bayas"/>
    <s v="Male"/>
    <n v="99999"/>
    <s v="726608028"/>
    <s v="0726608028"/>
    <s v=""/>
    <s v=""/>
    <n v="35.288587999999997"/>
    <n v="0.58142000000000005"/>
    <s v="Uasin Gishu"/>
    <s v="Soy"/>
    <s v="Soy"/>
    <s v="Growel"/>
    <x v="1"/>
    <s v="Ambrose Koech"/>
    <s v="Ambrose koech"/>
    <s v=""/>
    <s v="Informal Business"/>
    <s v="KENBIM"/>
  </r>
  <r>
    <s v="VPA6"/>
    <s v="KE-UAS-2206-30151"/>
    <x v="0"/>
    <s v="Grievance"/>
    <s v="30th November,2021"/>
    <d v="2021-11-30T00:00:00"/>
    <s v="20th June,2022"/>
    <d v="2022-06-20T00:00:00"/>
    <s v="Paul Tanui Kipkorir"/>
    <s v="Male"/>
    <n v="99999"/>
    <s v="721919104"/>
    <s v="0721919104"/>
    <s v=""/>
    <s v=""/>
    <n v="35.292279999999998"/>
    <n v="0.58455800000000002"/>
    <s v="Uasin Gishu"/>
    <s v="Soy"/>
    <s v="Soy"/>
    <s v="Growel"/>
    <x v="1"/>
    <s v="Ambrose Koech"/>
    <s v="Ambrose Koech"/>
    <s v=""/>
    <s v="Informal Business"/>
    <s v="KENBIM"/>
  </r>
  <r>
    <s v="VPA6"/>
    <s v="KE-BOM-2206-29818"/>
    <x v="1"/>
    <s v=""/>
    <s v="12th April,2022"/>
    <d v="2022-04-12T00:00:00"/>
    <s v="21st June,2022"/>
    <d v="2022-06-21T00:00:00"/>
    <s v="Kirui Sharon Chemutai"/>
    <s v="Female"/>
    <s v="3200308"/>
    <s v="+254"/>
    <s v="0740938486"/>
    <s v=""/>
    <s v=""/>
    <n v="35.443038000000001"/>
    <n v="-0.80288000000000004"/>
    <s v="Bomet"/>
    <s v="Bomet East"/>
    <s v="Kembu"/>
    <s v="Tendwet"/>
    <x v="5"/>
    <s v="Philip Kiget"/>
    <s v="Philip kiget"/>
    <s v=""/>
    <s v="Informal Business"/>
    <s v="MKD"/>
  </r>
  <r>
    <s v="VPA6"/>
    <s v="KE-NAR-2206-29819"/>
    <x v="0"/>
    <s v="Non Compliant"/>
    <s v="21st December,2021"/>
    <d v="2021-12-21T00:00:00"/>
    <s v="20th June,2022"/>
    <d v="2022-06-20T00:00:00"/>
    <s v="Bett Taitus"/>
    <s v="Male"/>
    <n v="99999"/>
    <s v="+254"/>
    <s v="0720994836"/>
    <s v=""/>
    <s v=""/>
    <n v="35.596209999999999"/>
    <n v="-0.85653000000000001"/>
    <s v="Narok"/>
    <s v="Narok South"/>
    <s v="Kimogoro"/>
    <s v="Kimogoro"/>
    <x v="0"/>
    <s v="Philip Kiget"/>
    <s v="Philip kiget"/>
    <s v=""/>
    <s v="Informal Business"/>
    <s v="MKD"/>
  </r>
  <r>
    <s v="VPA6"/>
    <s v="KE-SIA-2202-29007"/>
    <x v="1"/>
    <s v=""/>
    <s v="27th December,2021"/>
    <d v="2021-12-27T00:00:00"/>
    <s v="15th February,2022"/>
    <d v="2022-02-15T00:00:00"/>
    <s v="Morris Oludhe Oyamo"/>
    <s v="Male"/>
    <s v="1169154"/>
    <s v="+254"/>
    <s v="0112287006"/>
    <s v=""/>
    <s v="0741259227"/>
    <n v="34.284435000000002"/>
    <n v="-0.12489"/>
    <s v="Siaya"/>
    <s v="Bondo"/>
    <s v="Bondo Township"/>
    <s v="Dunya"/>
    <x v="1"/>
    <s v="Laban Okeyo"/>
    <s v="Peter Ong'ai"/>
    <s v=""/>
    <s v="Informal Business"/>
    <s v="KENBIM"/>
  </r>
  <r>
    <s v="VPA6"/>
    <s v="KE-KIS-1912-29006"/>
    <x v="1"/>
    <s v=""/>
    <s v="20th October,2019"/>
    <d v="2019-10-20T00:00:00"/>
    <s v="28th December,2019"/>
    <d v="2019-12-28T00:00:00"/>
    <s v="Evans Mayagi Ouko"/>
    <s v="Male"/>
    <n v="99999"/>
    <s v="+254"/>
    <s v="0721310143"/>
    <s v=""/>
    <s v="0740738644"/>
    <n v="34.758167"/>
    <n v="-0.71410799999999997"/>
    <s v="Kisii"/>
    <s v="Kisii Central"/>
    <s v="Masongo"/>
    <s v="Masongo"/>
    <x v="0"/>
    <s v="Thomas Masese Gikona"/>
    <s v="Thomas Masese Gikona"/>
    <s v=""/>
    <s v="Informal Business"/>
    <s v="KENBIM"/>
  </r>
  <r>
    <s v="VPA6"/>
    <s v="KE-NAK-2112-0"/>
    <x v="0"/>
    <s v="Non Compliant"/>
    <s v="27th October,2021"/>
    <d v="2021-10-27T00:00:00"/>
    <s v="1st December,2021"/>
    <d v="2021-12-01T00:00:00"/>
    <s v="Jane Rotich"/>
    <s v="Female"/>
    <s v="2193728"/>
    <s v="795463313"/>
    <s v="0795463313"/>
    <s v=""/>
    <s v=""/>
    <n v="36.015242000000001"/>
    <n v="-0.30506299999999997"/>
    <s v="Nakuru"/>
    <s v="Nakuru Town"/>
    <s v="Ngambo"/>
    <s v="Kapkures"/>
    <x v="0"/>
    <s v="Robert Kiprono Ngetich"/>
    <s v="Robert Ng'etich"/>
    <s v=""/>
    <s v="Informal Business"/>
    <s v="MKD"/>
  </r>
  <r>
    <s v="VPA6"/>
    <s v="KE-KER-2206-26359"/>
    <x v="0"/>
    <s v="Unreachable"/>
    <s v="28th December,2021"/>
    <d v="2021-12-28T00:00:00"/>
    <s v="1st June,2022"/>
    <d v="2022-06-01T00:00:00"/>
    <s v="NGETICH CAROLINE"/>
    <s v="Female"/>
    <s v="22566922"/>
    <s v="+254"/>
    <s v="0712155935"/>
    <s v=""/>
    <s v=""/>
    <n v="35.303432999999998"/>
    <n v="-0.32444800000000001"/>
    <s v="Kericho"/>
    <s v="Ainamoi"/>
    <s v="Kipchimchim"/>
    <s v="Chepnyonyoi"/>
    <x v="0"/>
    <s v="Philip Kurgat"/>
    <s v="Kurgat"/>
    <s v=""/>
    <s v="Informal Business"/>
    <s v="MKD"/>
  </r>
  <r>
    <s v="VPA6"/>
    <s v="KE-KIA-2206-29057"/>
    <x v="1"/>
    <s v=""/>
    <s v="22nd June,2022"/>
    <d v="2022-06-22T00:00:00"/>
    <s v="22nd June,2022"/>
    <d v="2022-06-22T00:00:00"/>
    <s v="Njoroge John Karumbi"/>
    <s v="Male"/>
    <s v="1868690"/>
    <s v="+254"/>
    <s v="0722882367"/>
    <s v=""/>
    <s v="0736882367"/>
    <n v="36.743989999999997"/>
    <n v="-1.2082679999999999"/>
    <s v="Kiambu"/>
    <s v="Kiambaa"/>
    <s v="Kihara"/>
    <s v="Kihara"/>
    <x v="1"/>
    <s v="Jackson Muia Mutiso"/>
    <s v="Jackson mutiso"/>
    <s v=""/>
    <s v="Informal Business"/>
    <s v="KENBIM"/>
  </r>
  <r>
    <s v="VPA6"/>
    <s v="KE-EMB-2206-30804"/>
    <x v="0"/>
    <s v="Non Compliant"/>
    <s v="27th April,2022"/>
    <d v="2022-04-27T00:00:00"/>
    <s v="16th June,2022"/>
    <d v="2022-06-16T00:00:00"/>
    <s v="Kangara Joseph Njeru"/>
    <s v="Male"/>
    <n v="99999"/>
    <s v="72624384"/>
    <s v="0726243847"/>
    <s v=""/>
    <s v=""/>
    <n v="37.494847"/>
    <n v="-0.39432099999999998"/>
    <s v="Embu"/>
    <s v="Runyenjes"/>
    <s v="Kavutiri"/>
    <s v="Kathangari"/>
    <x v="2"/>
    <s v="Peter Kivuti"/>
    <s v="Peter kivuti"/>
    <s v=""/>
    <s v="Informal Business"/>
    <s v="MKD"/>
  </r>
  <r>
    <s v="VPA6"/>
    <s v="KE-BAR-2207-29530"/>
    <x v="1"/>
    <s v=""/>
    <s v="20th May,2022"/>
    <d v="2022-05-20T00:00:00"/>
    <s v="4th July,2022"/>
    <d v="2022-07-04T00:00:00"/>
    <s v="Kosgei Michael"/>
    <s v="Male"/>
    <n v="99999"/>
    <s v="722369655"/>
    <s v="0722369655"/>
    <s v=""/>
    <s v=""/>
    <n v="35.793939999999999"/>
    <n v="-2.0480000000000002E-2"/>
    <s v="Baringo"/>
    <s v="Koibatek"/>
    <s v="Lebolos"/>
    <s v="Lebolos"/>
    <x v="0"/>
    <s v="Robert Kiprono Ngetich"/>
    <s v=""/>
    <s v=""/>
    <s v="Informal Business"/>
    <s v="MKD"/>
  </r>
  <r>
    <s v="VPA6"/>
    <s v="KE-NAK-2204-29779"/>
    <x v="1"/>
    <s v=""/>
    <s v="5th March,2022"/>
    <d v="2022-03-05T00:00:00"/>
    <s v="1st April,2022"/>
    <d v="2022-04-01T00:00:00"/>
    <s v="Maina Mwangi Ananiahs"/>
    <s v="Male"/>
    <s v="31133707"/>
    <s v="+254"/>
    <s v="0717276966"/>
    <s v=""/>
    <s v="0725014906"/>
    <n v="36.157938999999999"/>
    <n v="-0.20530499999999999"/>
    <s v="Nakuru"/>
    <s v="Bahati"/>
    <s v="Kabatini"/>
    <s v="Thayu shopping centre"/>
    <x v="3"/>
    <s v="Simon Kabucho"/>
    <s v="Simon Kabucho"/>
    <s v=""/>
    <s v="Informal Business"/>
    <s v="MKD"/>
  </r>
  <r>
    <s v="VPA6"/>
    <s v="KE-NAK-2204-29778"/>
    <x v="1"/>
    <s v=""/>
    <s v="25th February,2022"/>
    <d v="2022-02-25T00:00:00"/>
    <s v="1st April,2022"/>
    <d v="2022-04-01T00:00:00"/>
    <s v="Joyce Mwangi"/>
    <s v="Female"/>
    <n v="99999"/>
    <s v="+254"/>
    <s v="0700915330"/>
    <s v=""/>
    <s v="0717562919"/>
    <n v="36.154062000000003"/>
    <n v="-0.28106399999999998"/>
    <s v="Nakuru"/>
    <s v="Bahati"/>
    <s v="Bahati"/>
    <s v="Modern estate"/>
    <x v="3"/>
    <s v="Simon Kabucho"/>
    <s v="Simon Kabucho"/>
    <s v=""/>
    <s v="Informal Business"/>
    <s v="MKD"/>
  </r>
  <r>
    <s v="VPA6"/>
    <s v="KE-NAK-2207-29777"/>
    <x v="1"/>
    <s v=""/>
    <s v="16th February,2022"/>
    <d v="2022-02-16T00:00:00"/>
    <s v="7th July,2022"/>
    <d v="2022-07-07T00:00:00"/>
    <s v="James Ngunjiri Wachira"/>
    <s v="Male"/>
    <s v="3206702"/>
    <s v="721636440"/>
    <s v="0722946195"/>
    <s v=""/>
    <s v="0721636440"/>
    <n v="36.171703999999998"/>
    <n v="-0.30499500000000002"/>
    <s v="Nakuru"/>
    <s v="Bahati"/>
    <s v="Lanet"/>
    <s v="Ndege ndimu center"/>
    <x v="3"/>
    <s v="Simon Kabucho"/>
    <s v="Simon Kabucho"/>
    <s v=""/>
    <s v="Informal Business"/>
    <s v="MKD"/>
  </r>
  <r>
    <s v="VPA6"/>
    <s v="KE-NAK-2204-29776"/>
    <x v="1"/>
    <s v=""/>
    <s v="26th February,2022"/>
    <d v="2022-02-26T00:00:00"/>
    <s v="1st April,2022"/>
    <d v="2022-04-01T00:00:00"/>
    <s v="Joyce Onyino Minage"/>
    <s v="Female"/>
    <s v="30495537"/>
    <s v="+254"/>
    <s v="0714581556"/>
    <s v=""/>
    <s v="0717195471"/>
    <n v="36.173392999999997"/>
    <n v="-0.30495299999999997"/>
    <s v="Nakuru"/>
    <s v="Bahati"/>
    <s v="Lanet"/>
    <s v="Ndege ndimu"/>
    <x v="3"/>
    <s v="Simon Kabucho"/>
    <s v="Simon Kabucho"/>
    <s v=""/>
    <s v="Informal Business"/>
    <s v="MKD"/>
  </r>
  <r>
    <s v="VPA6"/>
    <s v="KE-KIA-2206-29657"/>
    <x v="1"/>
    <s v=""/>
    <s v="5th June,2022"/>
    <d v="2022-06-05T00:00:00"/>
    <s v="18th June,2022"/>
    <d v="2022-06-18T00:00:00"/>
    <s v="Ndungi Jane Wambui"/>
    <s v="Female"/>
    <s v="22720526"/>
    <s v="+254"/>
    <s v="0727768046"/>
    <s v=""/>
    <s v="0720476347"/>
    <n v="36.758474999999997"/>
    <n v="-1.21444"/>
    <s v="Kiambu"/>
    <s v="Kiambaa"/>
    <s v="Kiambaa"/>
    <s v="Gachie"/>
    <x v="1"/>
    <s v="Jackson Muia Mutiso"/>
    <s v="null"/>
    <s v=""/>
    <s v="Informal Business"/>
    <s v="KENBIM"/>
  </r>
  <r>
    <s v="VPA6"/>
    <s v="KE-KIA-2206-0"/>
    <x v="0"/>
    <s v="Non Compliant"/>
    <s v="2nd June,2022"/>
    <d v="2022-06-02T00:00:00"/>
    <s v="15th June,2022"/>
    <d v="2022-06-15T00:00:00"/>
    <s v="Mbugua Margaret Njambi"/>
    <s v="Female"/>
    <s v="1910412"/>
    <s v="+254"/>
    <s v="0112867956"/>
    <s v=""/>
    <s v="0703476267"/>
    <n v="36.722135999999999"/>
    <n v="-1.219284"/>
    <s v="Kiambu"/>
    <s v="Kikuyu"/>
    <s v="Kabete"/>
    <s v="Kiahuria"/>
    <x v="1"/>
    <s v="Joseph Muchirira Mugo"/>
    <s v="null"/>
    <s v=""/>
    <s v="Informal Business"/>
    <s v="KENBIM"/>
  </r>
  <r>
    <s v="VPA6"/>
    <s v="KE-MUR-2207-30234"/>
    <x v="1"/>
    <s v=""/>
    <s v="3rd May,2022"/>
    <d v="2022-05-03T00:00:00"/>
    <s v="5th July,2022"/>
    <d v="2022-07-05T00:00:00"/>
    <s v="Kamweru Salome Wanjiku"/>
    <s v="Female"/>
    <n v="99999"/>
    <s v="+254"/>
    <s v="0727797575"/>
    <s v=""/>
    <s v="0716598087"/>
    <n v="37.207799999999999"/>
    <n v="-0.75266500000000003"/>
    <s v="Murang'a"/>
    <s v="Kiharu"/>
    <s v="Kambirwa"/>
    <s v="Gakunya"/>
    <x v="0"/>
    <s v="Nixon Kariuki Gaichuru"/>
    <s v="Nixon kariuki"/>
    <s v=""/>
    <s v="Informal Business"/>
    <s v="KENBIM"/>
  </r>
  <r>
    <s v="VPA6"/>
    <s v="KE-KAJ-2206-30853"/>
    <x v="1"/>
    <s v=""/>
    <s v="25th May,2022"/>
    <d v="2022-05-25T00:00:00"/>
    <s v="25th June,2022"/>
    <d v="2022-06-25T00:00:00"/>
    <s v="Karongo Ann"/>
    <s v="Female"/>
    <n v="99999"/>
    <s v="+254"/>
    <s v="0727248052"/>
    <s v=""/>
    <s v=""/>
    <n v="37.496107000000002"/>
    <n v="-2.9172500000000001"/>
    <s v="Kajiado"/>
    <s v="Loitokitok"/>
    <s v="Koitokitok"/>
    <s v="Enkariak-Ronkena"/>
    <x v="2"/>
    <s v="Peter Kiniu"/>
    <s v="Peter Kiniu"/>
    <s v=""/>
    <s v="Informal Business"/>
    <s v="MKD"/>
  </r>
  <r>
    <s v="VPA6"/>
    <s v="KE-KAJ-2207-30855"/>
    <x v="1"/>
    <s v=""/>
    <s v="15th June,2022"/>
    <d v="2022-06-15T00:00:00"/>
    <s v="15th July,2022"/>
    <d v="2022-07-15T00:00:00"/>
    <s v="Muthoni Rosemary"/>
    <s v="Female"/>
    <n v="99999"/>
    <s v="+254"/>
    <s v="0720161635"/>
    <s v=""/>
    <s v=""/>
    <n v="37.534260000000003"/>
    <n v="-2.8134769999999998"/>
    <s v="Kajiado"/>
    <s v="Loitokitok"/>
    <s v="Kimana"/>
    <s v="Sabasaba"/>
    <x v="1"/>
    <s v="Peter Kiniu"/>
    <s v=""/>
    <s v=""/>
    <s v="Informal Business"/>
    <s v="KENBIM"/>
  </r>
  <r>
    <s v="VPA6"/>
    <s v="KE-BOM-2207-29821"/>
    <x v="1"/>
    <s v=""/>
    <s v="15th May,2022"/>
    <d v="2022-05-15T00:00:00"/>
    <s v="9th July,2022"/>
    <d v="2022-07-09T00:00:00"/>
    <s v="Rotich Vincent"/>
    <s v="Male"/>
    <n v="99999"/>
    <s v="+254"/>
    <s v="0713525993"/>
    <s v=""/>
    <s v="0711748091"/>
    <n v="35.167703000000003"/>
    <n v="-0.740595"/>
    <s v="Bomet"/>
    <s v="Sotik"/>
    <s v="Kiptulwa"/>
    <s v="Sisei"/>
    <x v="5"/>
    <s v="Philip Kiget"/>
    <s v="Kiget philip"/>
    <s v=""/>
    <s v="Informal Business"/>
    <s v="MKD"/>
  </r>
  <r>
    <s v="VPA6"/>
    <s v="KE-NAK-2207-29782"/>
    <x v="1"/>
    <s v=""/>
    <s v="10th May,2022"/>
    <d v="2022-05-10T00:00:00"/>
    <s v="28th July,2022"/>
    <d v="2022-07-28T00:00:00"/>
    <s v="John Njoroge Waititi"/>
    <s v="Male"/>
    <n v="99999"/>
    <s v="724568559"/>
    <s v="0720474570"/>
    <s v=""/>
    <s v="0727885216"/>
    <n v="36.110303999999999"/>
    <n v="-0.22900000000000001"/>
    <s v="Nakuru"/>
    <s v="Bahati"/>
    <s v="Kiamaina"/>
    <s v="Kiamaina- Ola"/>
    <x v="2"/>
    <s v="James Kingori Chege"/>
    <s v="James Kingori"/>
    <s v=""/>
    <s v="Informal Business"/>
    <s v="KENBIM"/>
  </r>
  <r>
    <s v="VPA6"/>
    <s v="KE-NAK-2207-29780"/>
    <x v="1"/>
    <s v=""/>
    <s v="22nd May,2022"/>
    <d v="2022-05-22T00:00:00"/>
    <s v="28th July,2022"/>
    <d v="2022-07-28T00:00:00"/>
    <s v="Wangari Ithebu Jane"/>
    <s v="Female"/>
    <n v="99999"/>
    <s v="704420765"/>
    <s v="0704420765"/>
    <s v=""/>
    <s v="0728770944"/>
    <n v="36.132061"/>
    <n v="-0.20421300000000001"/>
    <s v="Nakuru"/>
    <s v="Bahati"/>
    <s v="Bahati"/>
    <s v="Wendo -lower"/>
    <x v="2"/>
    <s v="James Kingori Chege"/>
    <s v="James Kingori"/>
    <s v=""/>
    <s v="Informal Business"/>
    <s v="KENBIM"/>
  </r>
  <r>
    <s v="VPA6"/>
    <s v="KE-NAK-2207-29781"/>
    <x v="1"/>
    <s v=""/>
    <s v="18th May,2022"/>
    <d v="2022-05-18T00:00:00"/>
    <s v="28th July,2022"/>
    <d v="2022-07-28T00:00:00"/>
    <s v="Charles Muturi Njogu"/>
    <s v="Male"/>
    <n v="99999"/>
    <s v="711409486"/>
    <s v="0711409486"/>
    <s v=""/>
    <s v="0716784339"/>
    <n v="36.131903000000001"/>
    <n v="-0.20314099999999999"/>
    <s v="Nakuru"/>
    <s v="Bahati"/>
    <s v="Kiamaina"/>
    <s v="Wendo lower"/>
    <x v="2"/>
    <s v="James Kingori Chege"/>
    <s v="James Kingori"/>
    <s v=""/>
    <s v="Informal Business"/>
    <s v="KENBIM"/>
  </r>
  <r>
    <s v="VPA6"/>
    <s v="KE-TAI-2107-31515"/>
    <x v="0"/>
    <s v="Grievance"/>
    <s v="4th June,2021"/>
    <d v="2021-06-04T00:00:00"/>
    <s v="2nd July,2021"/>
    <d v="2021-07-02T00:00:00"/>
    <s v="Rauni Johana Kimwaga"/>
    <s v="Male"/>
    <s v="22683376"/>
    <s v="73495308"/>
    <s v="0742243920"/>
    <s v=""/>
    <s v=""/>
    <n v="38.341807000000003"/>
    <n v="-3.4471669999999999"/>
    <s v="Taita/Taveta"/>
    <s v="Mwatate"/>
    <s v="Kidaya"/>
    <s v="Solome"/>
    <x v="2"/>
    <s v="Afrisol Energy Ltd"/>
    <s v=""/>
    <s v=""/>
    <s v="Informal Business"/>
    <s v="MKD"/>
  </r>
  <r>
    <s v="VPA6"/>
    <s v="KE-TAI-2107-31513"/>
    <x v="0"/>
    <s v="Grievance"/>
    <s v="9th June,2021"/>
    <d v="2021-06-09T00:00:00"/>
    <s v="2nd July,2021"/>
    <d v="2021-07-02T00:00:00"/>
    <s v="Mkala Damaris Wakio"/>
    <s v="Female"/>
    <s v="27481144"/>
    <s v="728474804"/>
    <s v="0728474804"/>
    <s v=""/>
    <s v=""/>
    <n v="38.333697000000001"/>
    <n v="-3.4210470000000002"/>
    <s v="Taita/Taveta"/>
    <s v="Mwatate"/>
    <s v="Kidaya"/>
    <s v="Nairobi"/>
    <x v="2"/>
    <s v="Afrisol Energy Ltd"/>
    <s v=""/>
    <s v=""/>
    <s v="Informal Business"/>
    <s v="MKD"/>
  </r>
  <r>
    <s v="VPA6"/>
    <s v="KE-TAI-2207-2270"/>
    <x v="1"/>
    <s v=""/>
    <s v="2nd June,2022"/>
    <d v="2022-06-02T00:00:00"/>
    <s v="9th July,2022"/>
    <d v="2022-07-09T00:00:00"/>
    <s v="Mnjala Naftal Kimori"/>
    <s v="Male"/>
    <s v="21568887"/>
    <s v="114614823"/>
    <s v="0790132462"/>
    <s v=""/>
    <s v=""/>
    <n v="38.327468000000003"/>
    <n v="-3.494523"/>
    <s v="Taita/Taveta"/>
    <s v="Mwatate"/>
    <s v="Bura"/>
    <s v="Zare"/>
    <x v="2"/>
    <s v="Stephen Nyange"/>
    <s v=""/>
    <s v=""/>
    <s v="Informal Business"/>
    <s v="KENBIM"/>
  </r>
  <r>
    <s v="VPA6"/>
    <s v="KE-KIA-2207-29058"/>
    <x v="1"/>
    <s v=""/>
    <s v="20th July,2022"/>
    <d v="2022-07-20T00:00:00"/>
    <s v="28th July,2022"/>
    <d v="2022-07-28T00:00:00"/>
    <s v="Wanjiru Beatrice Wangui"/>
    <s v="Female"/>
    <s v="31147450"/>
    <s v="+254"/>
    <s v="0720204176"/>
    <s v=""/>
    <s v="0724433860"/>
    <n v="36.69511"/>
    <n v="-1.2254229999999999"/>
    <s v="Kiambu"/>
    <s v="Kabete"/>
    <s v="Kabete"/>
    <s v="Munanda"/>
    <x v="2"/>
    <s v="Timothy Kabue"/>
    <s v="Timothy kabue"/>
    <s v=""/>
    <s v="Informal Business"/>
    <s v="MKD"/>
  </r>
  <r>
    <s v="VPA6"/>
    <s v="KE-MER-2208-29697"/>
    <x v="1"/>
    <s v=""/>
    <s v="20th July,2022"/>
    <d v="2022-07-20T00:00:00"/>
    <s v="9th August,2022"/>
    <d v="2022-08-09T00:00:00"/>
    <s v="Kiogora Mwirigi Antony"/>
    <s v="Male"/>
    <s v="23035407"/>
    <s v="+254"/>
    <s v="0720113630"/>
    <s v=""/>
    <s v="0711624968"/>
    <n v="37.584668000000001"/>
    <n v="-7.0934999999999998E-2"/>
    <s v="Meru"/>
    <s v="Imenti South"/>
    <s v="Mikumbune"/>
    <s v="Kianjogu"/>
    <x v="0"/>
    <s v="Erick Munene Gitonga"/>
    <s v="Joshua muthaura"/>
    <s v=""/>
    <s v="Informal Business"/>
    <s v="MKD"/>
  </r>
  <r>
    <s v="VPA6"/>
    <s v="KE-MER-2208-29696"/>
    <x v="1"/>
    <s v=""/>
    <s v="3rd August,2021"/>
    <d v="2021-08-03T00:00:00"/>
    <s v="15th August,2022"/>
    <d v="2022-08-15T00:00:00"/>
    <s v="Gakii Mutwiri Jennifer"/>
    <s v="Female"/>
    <s v="2376689"/>
    <s v="+254"/>
    <s v="0710429094"/>
    <s v=""/>
    <s v="0720817408"/>
    <n v="37.582338"/>
    <n v="-5.4243E-2"/>
    <s v="Meru"/>
    <s v="Imenti South"/>
    <s v="kathera"/>
    <s v="Abonkono"/>
    <x v="2"/>
    <s v="Erick Munene Gitonga"/>
    <s v="Joshua muthaura"/>
    <s v=""/>
    <s v="Informal Business"/>
    <s v="MKD"/>
  </r>
  <r>
    <s v="VPA6"/>
    <s v="KE-KIS-2203-29012"/>
    <x v="1"/>
    <s v=""/>
    <s v="10th February,2022"/>
    <d v="2022-02-10T00:00:00"/>
    <s v="1st March,2022"/>
    <d v="2022-03-01T00:00:00"/>
    <s v="Janet Omagwa Makori"/>
    <s v="Female"/>
    <s v="11037028"/>
    <s v="+254"/>
    <s v="0723539809"/>
    <s v=""/>
    <s v="0725325285"/>
    <n v="34.761000000000003"/>
    <n v="-0.61566699999999996"/>
    <s v="Kisii"/>
    <s v="Kisii Central"/>
    <s v="Bogeka"/>
    <s v="Mariba B"/>
    <x v="0"/>
    <s v="George Otwori"/>
    <s v="George Otwori"/>
    <s v=""/>
    <s v="Informal Business"/>
    <s v="MKD"/>
  </r>
  <r>
    <s v="VPA6"/>
    <s v="KE-KIA-2208-29662"/>
    <x v="1"/>
    <s v=""/>
    <s v="31st July,2022"/>
    <d v="2022-07-31T00:00:00"/>
    <s v="18th August,2022"/>
    <d v="2022-08-18T00:00:00"/>
    <s v="Gathiru Florence Njoki"/>
    <s v="Male"/>
    <n v="99999"/>
    <s v="+254"/>
    <s v="0727262454"/>
    <s v=""/>
    <s v="0727760824"/>
    <n v="36.732843000000003"/>
    <n v="-1.0430429999999999"/>
    <s v="Kiambu"/>
    <s v="Lari"/>
    <s v="Lari"/>
    <s v="Kahaaro"/>
    <x v="3"/>
    <s v="Ekman J.K. Karigi"/>
    <s v="Hilary"/>
    <s v=""/>
    <s v="Informal Business"/>
    <s v="MKD"/>
  </r>
  <r>
    <s v="VPA6"/>
    <s v="KE-KIA-2208-31031"/>
    <x v="1"/>
    <s v=""/>
    <s v="6th July,2022"/>
    <d v="2022-07-06T00:00:00"/>
    <s v="23rd August,2022"/>
    <d v="2022-08-23T00:00:00"/>
    <s v="Hunyu Veronica"/>
    <s v="Female"/>
    <s v="2983130"/>
    <s v="+254"/>
    <s v="0722432464"/>
    <s v=""/>
    <s v=""/>
    <n v="37.008780000000002"/>
    <n v="-1.0256780000000001"/>
    <s v="Kiambu"/>
    <s v="Thika West"/>
    <s v="Karibaribi"/>
    <s v="Karibaribi"/>
    <x v="2"/>
    <s v="Nixon Kariuki Gaichuru"/>
    <s v="Nixon kariuki"/>
    <s v=""/>
    <s v="Informal Business"/>
    <s v="KENBIM"/>
  </r>
  <r>
    <s v="VPA6"/>
    <s v="KE-MIG-2202-29011"/>
    <x v="1"/>
    <s v=""/>
    <s v="30th December,2021"/>
    <d v="2021-12-30T00:00:00"/>
    <s v="1st February,2022"/>
    <d v="2022-02-01T00:00:00"/>
    <s v="Tom Odero Akal"/>
    <s v="Male"/>
    <n v="99999"/>
    <s v="+254"/>
    <s v="0722557627"/>
    <s v=""/>
    <s v="0719549081"/>
    <n v="34.588495000000002"/>
    <n v="-0.75602999999999998"/>
    <s v="Migori"/>
    <s v="Rongo"/>
    <s v="Central Kamagambo"/>
    <s v="Nyakwere"/>
    <x v="1"/>
    <s v="George Otwori"/>
    <s v="George Otwori"/>
    <s v=""/>
    <s v="Informal Business"/>
    <s v="MKD"/>
  </r>
  <r>
    <s v="VPA6"/>
    <s v="KE-KIA-2204-29661"/>
    <x v="0"/>
    <s v="Grievance"/>
    <s v="3rd April,2022"/>
    <d v="2022-04-03T00:00:00"/>
    <s v="18th April,2022"/>
    <d v="2022-04-18T00:00:00"/>
    <s v="Gakuru Henry"/>
    <s v="Male"/>
    <n v="99999"/>
    <s v="+254"/>
    <s v="0720050890"/>
    <s v=""/>
    <s v="0721206267"/>
    <n v="36.939115000000001"/>
    <n v="-1.0991850000000001"/>
    <s v="Kiambu"/>
    <s v="Ruiru"/>
    <s v="Murera"/>
    <s v="Mugutha"/>
    <x v="0"/>
    <s v="James Kingori Chege"/>
    <s v=""/>
    <s v=""/>
    <s v="Informal Business"/>
    <s v="KENBIM"/>
  </r>
  <r>
    <s v="VPA6"/>
    <s v="KE-NAN-2205-26505"/>
    <x v="0"/>
    <s v="Non Compliant"/>
    <s v="11th April,2022"/>
    <d v="2022-04-11T00:00:00"/>
    <s v="11th May,2022"/>
    <d v="2022-05-11T00:00:00"/>
    <s v="Busienei Samuel"/>
    <s v="Male"/>
    <s v="1367087"/>
    <s v="724401450"/>
    <s v="0724401450"/>
    <s v=""/>
    <s v=""/>
    <n v="35.095047999999998"/>
    <n v="0.193109"/>
    <s v="Nandi"/>
    <s v="Nandi Central"/>
    <s v="Kipsigak"/>
    <s v="Kiminda"/>
    <x v="4"/>
    <s v="Kelvin Kimutai"/>
    <s v="James koech"/>
    <s v=""/>
    <s v="Informal Business"/>
    <s v="MKD"/>
  </r>
  <r>
    <s v="VPA6"/>
    <s v="KE-KIS-2208-29013"/>
    <x v="1"/>
    <s v=""/>
    <s v="1st May,2022"/>
    <d v="2022-05-01T00:00:00"/>
    <s v="10th August,2022"/>
    <d v="2022-08-10T00:00:00"/>
    <s v="Lilian Mwamonari Sister"/>
    <s v="Female"/>
    <s v="13819934"/>
    <s v="+254"/>
    <s v="0722346365"/>
    <s v=""/>
    <s v="0722860716"/>
    <n v="34.79515"/>
    <n v="-0.53292799999999996"/>
    <s v="Kisii"/>
    <s v="Marani"/>
    <s v="Marani"/>
    <s v="Rioma"/>
    <x v="0"/>
    <s v="George Otwori"/>
    <s v="George Otwori"/>
    <s v=""/>
    <s v="Informal Business"/>
    <s v="MKD"/>
  </r>
  <r>
    <s v="VPA6"/>
    <s v="KE-MUR-2208-30229"/>
    <x v="1"/>
    <s v=""/>
    <s v="5th July,2022"/>
    <d v="2022-07-05T00:00:00"/>
    <s v="5th August,2022"/>
    <d v="2022-08-05T00:00:00"/>
    <s v="Mahinda Faith Wanjiku"/>
    <s v="Female"/>
    <n v="99999"/>
    <s v="+254"/>
    <s v="0722908759"/>
    <s v=""/>
    <s v="0722965946"/>
    <n v="36.858423999999999"/>
    <n v="-0.81684100000000004"/>
    <s v="Murang'a"/>
    <s v="Kigumo"/>
    <s v="Kangari"/>
    <s v="Micharange"/>
    <x v="0"/>
    <s v="Nixon Kariuki Gaichuru"/>
    <s v="Nixon kariuki"/>
    <s v=""/>
    <s v="Informal Business"/>
    <s v="KENBIM"/>
  </r>
  <r>
    <s v="VPA6"/>
    <s v="KE-NAK-2208-29783"/>
    <x v="0"/>
    <s v="Non Compliant"/>
    <s v="22nd June,2022"/>
    <d v="2022-06-22T00:00:00"/>
    <s v="26th August,2022"/>
    <d v="2022-08-26T00:00:00"/>
    <s v="Emily Koech"/>
    <s v="Female"/>
    <n v="99999"/>
    <s v="710407298"/>
    <s v="0710407298"/>
    <s v=""/>
    <s v=""/>
    <n v="36.014400000000002"/>
    <n v="-0.31669900000000001"/>
    <s v="Nakuru"/>
    <s v="Njoro"/>
    <s v="Ingogobor"/>
    <s v="Ingobor"/>
    <x v="2"/>
    <s v="Simon Kabucho"/>
    <s v="Simon Kabucho"/>
    <s v=""/>
    <s v="Informal Business"/>
    <s v="MKD"/>
  </r>
  <r>
    <s v="VPA6"/>
    <s v="KE-KER-2208-26362"/>
    <x v="1"/>
    <s v=""/>
    <s v="2nd March,2022"/>
    <d v="2022-03-02T00:00:00"/>
    <s v="25th August,2022"/>
    <d v="2022-08-25T00:00:00"/>
    <s v="CHERUIYOT STANLEY"/>
    <s v="Male"/>
    <s v="10887261"/>
    <s v="+254"/>
    <s v="0722304468"/>
    <s v=""/>
    <s v=""/>
    <n v="35.145809999999997"/>
    <n v="-0.58316500000000004"/>
    <s v="Kericho"/>
    <s v="Bureti"/>
    <s v="Cheborge"/>
    <s v="Kamolok"/>
    <x v="0"/>
    <s v="Philip Kurgat"/>
    <s v=""/>
    <s v=""/>
    <s v="Informal Business"/>
    <s v="MKD"/>
  </r>
  <r>
    <s v="VPA6"/>
    <s v="KE-KER-2208-26361"/>
    <x v="1"/>
    <s v=""/>
    <s v="1st May,2022"/>
    <d v="2022-05-01T00:00:00"/>
    <s v="29th August,2022"/>
    <d v="2022-08-29T00:00:00"/>
    <s v="MAINA CHEMUTAI"/>
    <s v="Female"/>
    <s v="0866500"/>
    <s v="+254"/>
    <s v="0723157614"/>
    <s v=""/>
    <s v=""/>
    <n v="35.103025000000002"/>
    <n v="-0.582372"/>
    <s v="Kericho"/>
    <s v="Bureti"/>
    <s v="Cheboin"/>
    <s v="Tebesonik"/>
    <x v="0"/>
    <s v="Philip Kurgat"/>
    <s v=""/>
    <s v=""/>
    <s v="Informal Business"/>
    <s v="MKD"/>
  </r>
  <r>
    <s v="VPA6"/>
    <s v="KE-UAS-2208-26490"/>
    <x v="1"/>
    <s v=""/>
    <s v="16th April,2022"/>
    <d v="2022-04-16T00:00:00"/>
    <s v="23rd August,2022"/>
    <d v="2022-08-23T00:00:00"/>
    <s v="Serem Serem J"/>
    <s v="Female"/>
    <n v="99999"/>
    <s v="+254"/>
    <s v="0724896376"/>
    <s v=""/>
    <s v=""/>
    <n v="35.458174999999997"/>
    <n v="0.46115299999999998"/>
    <s v="Uasin Gishu"/>
    <s v="Ainabkoi"/>
    <s v="Ainabkoi"/>
    <s v="Bombo"/>
    <x v="1"/>
    <s v="Daniel Bartilol"/>
    <s v="Daniel Bartilol"/>
    <s v=""/>
    <s v="Informal Business"/>
    <s v="KENBIM"/>
  </r>
  <r>
    <s v="VPA6"/>
    <s v="KE-UAS-2209-29703"/>
    <x v="1"/>
    <s v=""/>
    <s v="9th May,2022"/>
    <d v="2022-05-09T00:00:00"/>
    <s v="2nd September,2022"/>
    <d v="2022-09-02T00:00:00"/>
    <s v="Barbengi Rose"/>
    <s v="Female"/>
    <n v="99999"/>
    <s v="+254"/>
    <s v="0722978363"/>
    <s v=""/>
    <s v=""/>
    <n v="35.468600000000002"/>
    <n v="0.351937"/>
    <s v="Uasin Gishu"/>
    <s v="Uasin Gishu"/>
    <s v="Ainabkoi"/>
    <s v="Chesogor"/>
    <x v="1"/>
    <s v="Ambrose Koech"/>
    <s v="Ambrose Koech"/>
    <s v=""/>
    <s v="Informal Business"/>
    <s v="KENBIM"/>
  </r>
  <r>
    <s v="VPA6"/>
    <s v="KE-UAS-2208-26489"/>
    <x v="1"/>
    <s v=""/>
    <s v="1st May,2022"/>
    <d v="2022-05-01T00:00:00"/>
    <s v="25th August,2022"/>
    <d v="2022-08-25T00:00:00"/>
    <s v="Asega Daniel"/>
    <s v="Male"/>
    <n v="99999"/>
    <s v="+254"/>
    <s v="0720480467"/>
    <s v=""/>
    <s v="0736134558"/>
    <n v="35.430771999999997"/>
    <n v="0.29924000000000001"/>
    <s v="Uasin Gishu"/>
    <s v="Uasin Gishu"/>
    <s v="Ainabkoi"/>
    <s v="Chelugui"/>
    <x v="1"/>
    <s v="Ambrose Koech"/>
    <s v="Ambrose Koech"/>
    <s v=""/>
    <s v="Informal Business"/>
    <s v="KENBIM"/>
  </r>
  <r>
    <s v="VPA6"/>
    <s v="KE-NYE-2205-30909"/>
    <x v="0"/>
    <s v="Under Verification"/>
    <s v="7th May,2022"/>
    <d v="2022-05-07T00:00:00"/>
    <s v="24th May,2022"/>
    <d v="2022-05-24T00:00:00"/>
    <s v="Kinyua Jane Wanjiru"/>
    <s v="Female"/>
    <s v="28825342"/>
    <s v="+254"/>
    <s v="0710523928"/>
    <s v=""/>
    <s v="0723999492"/>
    <n v="37.026344999999999"/>
    <n v="-5.7452999999999997E-2"/>
    <s v="Nyeri"/>
    <s v="Kieni East"/>
    <s v="Githima"/>
    <s v="Mikumbuni"/>
    <x v="3"/>
    <s v="Wambui Gituku"/>
    <s v=""/>
    <s v=""/>
    <s v="Informal Business"/>
    <s v="MKD"/>
  </r>
  <r>
    <s v="VPA6"/>
    <s v="KE-NYE-2205-30910"/>
    <x v="1"/>
    <s v=""/>
    <s v="10th May,2022"/>
    <d v="2022-05-10T00:00:00"/>
    <s v="26th May,2022"/>
    <d v="2022-05-26T00:00:00"/>
    <s v="Gathoga Paul Njogu"/>
    <s v="Male"/>
    <n v="99999"/>
    <s v="+254"/>
    <s v="0705660485"/>
    <s v=""/>
    <s v="0725568705"/>
    <n v="37.026007999999997"/>
    <n v="-5.7609E-2"/>
    <s v="Nyeri"/>
    <s v="Kieni East"/>
    <s v="Gathima"/>
    <s v="Mikumbuni"/>
    <x v="3"/>
    <s v="Wambui Gituku"/>
    <s v="Wambui Gituku"/>
    <s v=""/>
    <s v="Informal Business"/>
    <s v="MKD"/>
  </r>
  <r>
    <s v="VPA6"/>
    <s v="KE-NAN-2205-26507"/>
    <x v="1"/>
    <s v=""/>
    <s v="21st March,2022"/>
    <d v="2022-03-21T00:00:00"/>
    <s v="6th May,2022"/>
    <d v="2022-05-06T00:00:00"/>
    <s v="Lel Loice Jeruto"/>
    <s v="Female"/>
    <s v="21635788"/>
    <s v="+254"/>
    <s v="0722583075"/>
    <s v=""/>
    <s v="0739391886"/>
    <n v="35.172651999999999"/>
    <n v="0.348327"/>
    <s v="Nandi"/>
    <s v="Mosop"/>
    <s v="Itigo"/>
    <s v="Tabarin"/>
    <x v="1"/>
    <s v="Kelvin Kimutai"/>
    <s v="Isaac sang"/>
    <s v=""/>
    <s v="Informal Business"/>
    <s v="MKD"/>
  </r>
  <r>
    <s v="VPA6"/>
    <s v="KE-BAR-2209-29529"/>
    <x v="1"/>
    <s v=""/>
    <s v="13th May,2022"/>
    <d v="2022-05-13T00:00:00"/>
    <s v="19th September,2022"/>
    <d v="2022-09-19T00:00:00"/>
    <s v="Kipchumba Lennox"/>
    <s v="Male"/>
    <n v="99999"/>
    <s v="+254"/>
    <s v="0723843448"/>
    <s v=""/>
    <s v=""/>
    <n v="35.838538999999997"/>
    <n v="7.986E-3"/>
    <s v="Baringo"/>
    <s v="Koibatek"/>
    <s v="Mandina"/>
    <s v="Mid world"/>
    <x v="1"/>
    <s v="Robert Kiprono Ngetich"/>
    <s v="Robert Ngetich"/>
    <s v=""/>
    <s v="Informal Business"/>
    <s v="MKD"/>
  </r>
  <r>
    <s v="VPA6"/>
    <s v="KE-BAR-2209-29531"/>
    <x v="1"/>
    <s v=""/>
    <s v="10th June,2022"/>
    <d v="2022-06-10T00:00:00"/>
    <s v="19th September,2022"/>
    <d v="2022-09-19T00:00:00"/>
    <s v="Bunei Samuel"/>
    <s v="Male"/>
    <n v="99999"/>
    <s v="+254"/>
    <s v="0722552181"/>
    <s v=""/>
    <s v=""/>
    <n v="35.848742000000001"/>
    <n v="2.3872999999999998E-2"/>
    <s v="Baringo"/>
    <s v="Koibatek"/>
    <s v="Kiplombe"/>
    <s v="Mid world"/>
    <x v="1"/>
    <s v="Robert Kiprono Ngetich"/>
    <s v="Robert Ngetich"/>
    <s v=""/>
    <s v="Informal Business"/>
    <s v="MKD"/>
  </r>
  <r>
    <s v="VPA6"/>
    <s v="KE-BAR-2209-29532"/>
    <x v="1"/>
    <s v=""/>
    <s v="20th June,2022"/>
    <d v="2022-06-20T00:00:00"/>
    <s v="20th September,2022"/>
    <d v="2022-09-20T00:00:00"/>
    <s v="Limo Victor"/>
    <s v="Male"/>
    <n v="99999"/>
    <s v="+254"/>
    <s v="0722614238"/>
    <s v=""/>
    <s v=""/>
    <n v="35.796892999999997"/>
    <n v="0.64799300000000004"/>
    <s v="Baringo"/>
    <s v="Baringo North"/>
    <s v="Kelyo"/>
    <s v="Kaplumbei"/>
    <x v="0"/>
    <s v="Luka Kiprop Maiyo"/>
    <s v="Luka maiyo"/>
    <s v=""/>
    <s v="Informal Business"/>
    <s v="MKD"/>
  </r>
  <r>
    <s v="VPA6"/>
    <s v="KE-KIA-2209-31033"/>
    <x v="1"/>
    <s v=""/>
    <s v="10th August,2022"/>
    <d v="2022-08-10T00:00:00"/>
    <s v="5th September,2022"/>
    <d v="2022-09-05T00:00:00"/>
    <s v="Kimani John Mwaura"/>
    <s v="Male"/>
    <s v="22887075"/>
    <s v="+254"/>
    <s v="0723865307"/>
    <s v=""/>
    <s v="0799262871"/>
    <n v="36.886347999999998"/>
    <n v="-0.97544500000000001"/>
    <s v="Kiambu"/>
    <s v="Gatundu South"/>
    <s v="Ruburi"/>
    <s v="Gikobu"/>
    <x v="1"/>
    <s v="Joseph Muchirira Mugo"/>
    <s v="Joseph mucirira"/>
    <s v=""/>
    <s v="Informal Business"/>
    <s v="KENBIM"/>
  </r>
  <r>
    <s v="VPA6"/>
    <s v="KE-BAR-2209-29533"/>
    <x v="1"/>
    <s v=""/>
    <s v="10th June,2022"/>
    <d v="2022-06-10T00:00:00"/>
    <s v="21st September,2022"/>
    <d v="2022-09-21T00:00:00"/>
    <s v="Kiprono Rael Targok"/>
    <s v="Female"/>
    <n v="99999"/>
    <s v="+254"/>
    <s v="0722589513"/>
    <s v=""/>
    <s v=""/>
    <n v="35.830002999999998"/>
    <n v="0.18979499999999999"/>
    <s v="Baringo"/>
    <s v="Mogotio"/>
    <s v="Cheberen"/>
    <s v="Oinopsos"/>
    <x v="0"/>
    <s v="Robert Kiprono Ngetich"/>
    <s v="Robert Ngetich"/>
    <s v=""/>
    <s v="Informal Business"/>
    <s v="MKD"/>
  </r>
  <r>
    <s v="VPA6"/>
    <s v="KE-KIA-2209-31035"/>
    <x v="1"/>
    <s v=""/>
    <s v="13th August,2022"/>
    <d v="2022-08-13T00:00:00"/>
    <s v="23rd September,2022"/>
    <d v="2022-09-23T00:00:00"/>
    <s v="Mburu Susan Wairimu"/>
    <s v="Female"/>
    <s v="1882461"/>
    <s v="+254"/>
    <s v="0725628291"/>
    <s v=""/>
    <s v="0726065475"/>
    <n v="36.915232000000003"/>
    <n v="-0.95207699999999995"/>
    <s v="Kiambu"/>
    <s v="Kiambu"/>
    <s v="Chania"/>
    <s v="Kairi"/>
    <x v="2"/>
    <s v="Nixon Kariuki Gaichuru"/>
    <s v="Nixon kariuki"/>
    <s v=""/>
    <s v="Informal Business"/>
    <s v="KENBIM"/>
  </r>
  <r>
    <s v="VPA6"/>
    <s v="KE-KIA-2209-31037"/>
    <x v="1"/>
    <s v=""/>
    <s v="5th September,2022"/>
    <d v="2022-09-05T00:00:00"/>
    <s v="23rd September,2022"/>
    <d v="2022-09-23T00:00:00"/>
    <s v="Githiru Gabriel"/>
    <s v="Male"/>
    <s v="22490611"/>
    <s v="+254"/>
    <s v="0722323710"/>
    <s v=""/>
    <s v="0710355108"/>
    <n v="36.930815000000003"/>
    <n v="-1.0347379999999999"/>
    <s v="Kiambu"/>
    <s v="Gatundu North"/>
    <s v="Genda"/>
    <s v="Mararo"/>
    <x v="1"/>
    <s v="Joseph Muchirira Mugo"/>
    <s v="Mucirira"/>
    <s v=""/>
    <s v="Informal Business"/>
    <s v="KENBIM"/>
  </r>
  <r>
    <s v="VPA6"/>
    <s v="KE-NYE-2209-30921"/>
    <x v="1"/>
    <s v=""/>
    <s v="20th July,2022"/>
    <d v="2022-07-20T00:00:00"/>
    <s v="20th September,2022"/>
    <d v="2022-09-20T00:00:00"/>
    <s v="Rechael Waithira"/>
    <s v="Female"/>
    <n v="99999"/>
    <s v="+254"/>
    <s v="0727612238"/>
    <s v=""/>
    <s v=""/>
    <n v="37.026184999999998"/>
    <n v="-5.3852999999999998E-2"/>
    <s v="Nyeri"/>
    <s v="Kieni East"/>
    <s v="Gakawa"/>
    <s v="Kamangura"/>
    <x v="3"/>
    <s v="Wambui Gituku"/>
    <s v=""/>
    <s v=""/>
    <s v="Informal Business"/>
    <s v="MKD"/>
  </r>
  <r>
    <s v="VPA6"/>
    <s v="KE-NYE-2209-30917"/>
    <x v="1"/>
    <s v=""/>
    <s v="10th August,2022"/>
    <d v="2022-08-10T00:00:00"/>
    <s v="20th September,2022"/>
    <d v="2022-09-20T00:00:00"/>
    <s v="Benard Mutahi"/>
    <s v="Male"/>
    <s v="20751815"/>
    <s v="+254"/>
    <s v="0724811516"/>
    <s v=""/>
    <s v=""/>
    <n v="37.025345000000002"/>
    <n v="-5.9216999999999999E-2"/>
    <s v="Nyeri"/>
    <s v="Kieni East"/>
    <s v="Gakawa"/>
    <s v="Kamangura"/>
    <x v="3"/>
    <s v="Wambui Gituku"/>
    <s v=""/>
    <s v=""/>
    <s v="Informal Business"/>
    <s v="MKD"/>
  </r>
  <r>
    <s v="VPA6"/>
    <s v="KE-NYE-2209-30918"/>
    <x v="1"/>
    <s v=""/>
    <s v="20th June,2022"/>
    <d v="2022-06-20T00:00:00"/>
    <s v="20th September,2022"/>
    <d v="2022-09-20T00:00:00"/>
    <s v="Perpetua Igoki"/>
    <s v="Female"/>
    <n v="99999"/>
    <s v="+254"/>
    <s v="0728234687"/>
    <s v=""/>
    <s v=""/>
    <n v="37.023898000000003"/>
    <n v="-5.9277999999999997E-2"/>
    <s v="Nyeri"/>
    <s v="Kieni East"/>
    <s v="Gakawa"/>
    <s v="Kamangura"/>
    <x v="3"/>
    <s v="Wambui Gituku"/>
    <s v=""/>
    <s v=""/>
    <s v="Informal Business"/>
    <s v="MKD"/>
  </r>
  <r>
    <s v="VPA6"/>
    <s v="KE-NYE-2209-30920"/>
    <x v="1"/>
    <s v=""/>
    <s v="17th June,2022"/>
    <d v="2022-06-17T00:00:00"/>
    <s v="20th September,2022"/>
    <d v="2022-09-20T00:00:00"/>
    <s v="Regina Ngugi"/>
    <s v="Female"/>
    <n v="99999"/>
    <s v="+254"/>
    <s v="0720067649"/>
    <s v=""/>
    <s v=""/>
    <n v="37.023715000000003"/>
    <n v="-5.568E-2"/>
    <s v="Nyeri"/>
    <s v="Kieni East"/>
    <s v="Gakawa"/>
    <s v="Kamangura"/>
    <x v="3"/>
    <s v="Wambui Gituku"/>
    <s v=""/>
    <s v=""/>
    <s v="Informal Business"/>
    <s v="MKD"/>
  </r>
  <r>
    <s v="VPA6"/>
    <s v="KE-NYE-2209-30919"/>
    <x v="1"/>
    <s v=""/>
    <s v="17th May,2022"/>
    <d v="2022-05-17T00:00:00"/>
    <s v="20th September,2022"/>
    <d v="2022-09-20T00:00:00"/>
    <s v="Ann Kananu"/>
    <s v="Female"/>
    <s v="1765329"/>
    <s v="+254"/>
    <s v="0710732478"/>
    <s v=""/>
    <s v="0723364655"/>
    <n v="37.020690000000002"/>
    <n v="-5.9602000000000002E-2"/>
    <s v="Nyeri"/>
    <s v="Kieni East"/>
    <s v="Gakawa"/>
    <s v="Kamangura"/>
    <x v="3"/>
    <s v="Wambui Gituku"/>
    <s v=""/>
    <s v=""/>
    <s v="Informal Business"/>
    <s v="MKD"/>
  </r>
  <r>
    <s v="VPA6"/>
    <s v="KE-NYE-2209-30915"/>
    <x v="1"/>
    <s v=""/>
    <s v="17th July,2022"/>
    <d v="2022-07-17T00:00:00"/>
    <s v="20th September,2022"/>
    <d v="2022-09-20T00:00:00"/>
    <s v="Jane Maina Wanjiru"/>
    <s v="Female"/>
    <s v="11287854"/>
    <s v="+254"/>
    <s v="0726500812"/>
    <s v=""/>
    <s v="0705545303"/>
    <n v="37.026846999999997"/>
    <n v="-5.8520000000000003E-2"/>
    <s v="Nyeri"/>
    <s v="Kieni East"/>
    <s v="Gakawa"/>
    <s v="Kamangura"/>
    <x v="3"/>
    <s v="Wambui Gituku"/>
    <s v=""/>
    <s v=""/>
    <s v="Informal Business"/>
    <s v="MKD"/>
  </r>
  <r>
    <s v="VPA6"/>
    <s v="KE-NYE-2209-30914"/>
    <x v="1"/>
    <s v=""/>
    <s v="9th August,2022"/>
    <d v="2022-08-09T00:00:00"/>
    <s v="20th September,2022"/>
    <d v="2022-09-20T00:00:00"/>
    <s v="Susan Waithaka Nyambura"/>
    <s v="Female"/>
    <s v="1789542"/>
    <s v="+254"/>
    <s v="0721944344"/>
    <s v=""/>
    <s v=""/>
    <n v="37.031553000000002"/>
    <n v="-6.5042000000000003E-2"/>
    <s v="Nyeri"/>
    <s v="Kieni East"/>
    <s v="Gakawa"/>
    <s v="Kamangura"/>
    <x v="2"/>
    <s v="Wambui Gituku"/>
    <s v=""/>
    <s v=""/>
    <s v="Informal Business"/>
    <s v="MKD"/>
  </r>
  <r>
    <s v="VPA6"/>
    <s v="KE-NYE-2209-30913"/>
    <x v="1"/>
    <s v=""/>
    <s v="14th May,2022"/>
    <d v="2022-05-14T00:00:00"/>
    <s v="20th September,2022"/>
    <d v="2022-09-20T00:00:00"/>
    <s v="Samson . Muthamia"/>
    <s v="Male"/>
    <s v="4347347"/>
    <s v="+254"/>
    <s v="0720100353"/>
    <s v=""/>
    <s v=""/>
    <n v="37.030315000000002"/>
    <n v="-6.5943000000000002E-2"/>
    <s v="Nyeri"/>
    <s v="Kieni East"/>
    <s v="Gakawa"/>
    <s v="Kamangura"/>
    <x v="3"/>
    <s v="Wambui Gituku"/>
    <s v=""/>
    <s v=""/>
    <s v="Informal Business"/>
    <s v="MKD"/>
  </r>
  <r>
    <s v="VPA6"/>
    <s v="KE-NYE-2209-30916"/>
    <x v="1"/>
    <s v=""/>
    <s v="20th April,2022"/>
    <d v="2022-04-20T00:00:00"/>
    <s v="20th September,2022"/>
    <d v="2022-09-20T00:00:00"/>
    <s v="Jelica Wanja"/>
    <s v="Female"/>
    <n v="99999"/>
    <s v="+254"/>
    <s v="0725476596"/>
    <s v=""/>
    <s v=""/>
    <n v="37.025128000000002"/>
    <n v="-5.7466999999999997E-2"/>
    <s v="Nyeri"/>
    <s v="Kieni East"/>
    <s v="Gakawa"/>
    <s v="Kamangura"/>
    <x v="3"/>
    <s v="Wambui Gituku"/>
    <s v=""/>
    <s v=""/>
    <s v="Informal Business"/>
    <s v="MKD"/>
  </r>
  <r>
    <s v="VPA6"/>
    <s v="KE-KAJ-2208-30858"/>
    <x v="1"/>
    <s v=""/>
    <s v="20th July,2022"/>
    <d v="2022-07-20T00:00:00"/>
    <s v="10th August,2022"/>
    <d v="2022-08-10T00:00:00"/>
    <s v="Nkancha Charles"/>
    <s v="Male"/>
    <n v="99999"/>
    <s v="+254"/>
    <s v="0720312630"/>
    <s v=""/>
    <s v="0723308888"/>
    <n v="37.499735000000001"/>
    <n v="-2.9228900000000002"/>
    <s v="Kajiado"/>
    <s v="Loitokitok"/>
    <s v="Loitoktok"/>
    <s v="Kamukunji"/>
    <x v="2"/>
    <s v="Peter Kiniu"/>
    <s v="Peter Kiniu"/>
    <s v=""/>
    <s v="Informal Business"/>
    <s v="MKD"/>
  </r>
  <r>
    <s v="VPA6"/>
    <s v="KE-KIS-2204-29014"/>
    <x v="1"/>
    <s v=""/>
    <s v="5th March,2022"/>
    <d v="2022-03-05T00:00:00"/>
    <s v="1st April,2022"/>
    <d v="2022-04-01T00:00:00"/>
    <s v="Patrick Barongo Omare"/>
    <s v="Male"/>
    <s v="22651071"/>
    <s v="+254"/>
    <s v="0722169950"/>
    <s v=""/>
    <s v="0700321000"/>
    <n v="34.757522999999999"/>
    <n v="-0.71040700000000001"/>
    <s v="Kisii"/>
    <s v="Kisii Central"/>
    <s v="Masongo"/>
    <s v="Masongo"/>
    <x v="0"/>
    <s v="Thomas Masese Gikona"/>
    <s v="Thomas Masese Gikona"/>
    <s v=""/>
    <s v="Informal Business"/>
    <s v="MKD"/>
  </r>
  <r>
    <s v="VPA6"/>
    <s v="KE-MER-2209-29698"/>
    <x v="1"/>
    <s v=""/>
    <s v="12th August,2022"/>
    <d v="2022-08-12T00:00:00"/>
    <s v="9th September,2022"/>
    <d v="2022-09-09T00:00:00"/>
    <s v="Magambo Mukiri Alice"/>
    <s v="Female"/>
    <s v="23454325"/>
    <s v="+254"/>
    <s v="0712710368"/>
    <s v=""/>
    <s v="0718903249"/>
    <n v="37.579129999999999"/>
    <n v="5.3749999999999996E-3"/>
    <s v="Meru"/>
    <s v="Central Imenti"/>
    <s v="Githongo"/>
    <s v="Gikuuni"/>
    <x v="0"/>
    <s v="Erick Munene Gitonga"/>
    <s v="Joshua muthaura"/>
    <s v=""/>
    <s v="Informal Business"/>
    <s v="MKD"/>
  </r>
  <r>
    <s v="VPA6"/>
    <s v="KE-TRA-2209-26450"/>
    <x v="1"/>
    <s v=""/>
    <s v="12th July,2022"/>
    <d v="2022-07-12T00:00:00"/>
    <s v="23rd September,2022"/>
    <d v="2022-09-23T00:00:00"/>
    <s v="Murashe Loice Nyambura"/>
    <s v="Female"/>
    <s v="27536287"/>
    <s v="+254"/>
    <s v="0712881625"/>
    <s v=""/>
    <s v="0728923652"/>
    <n v="35.084240000000001"/>
    <n v="1.0576970000000001"/>
    <s v="Trans Nzoia"/>
    <s v="Kwanza"/>
    <s v="Sinyerere"/>
    <s v="Mkuyu"/>
    <x v="0"/>
    <s v="Aggrey Itavale"/>
    <s v=""/>
    <s v=""/>
    <s v="Informal Business"/>
    <s v="KENBIM"/>
  </r>
  <r>
    <s v="VPA6"/>
    <s v="KE-TRA-2209-26452"/>
    <x v="1"/>
    <s v=""/>
    <s v="5th July,2022"/>
    <d v="2022-07-05T00:00:00"/>
    <s v="23rd September,2022"/>
    <d v="2022-09-23T00:00:00"/>
    <s v="Onyango Edbert Owino"/>
    <s v="Male"/>
    <s v="13875461"/>
    <s v="+254"/>
    <s v="0721157624"/>
    <s v=""/>
    <s v="0710100491"/>
    <n v="35.031351999999998"/>
    <n v="0.97046299999999996"/>
    <s v="Trans Nzoia"/>
    <s v="Kiminini"/>
    <s v="Waitaluk"/>
    <s v="Namngoi"/>
    <x v="0"/>
    <s v="Aggrey Itavale"/>
    <s v=""/>
    <s v=""/>
    <s v="Informal Business"/>
    <s v="KENBIM"/>
  </r>
  <r>
    <s v="VPA6"/>
    <s v="KE-TRA-2209-26449"/>
    <x v="1"/>
    <s v=""/>
    <s v="17th June,2022"/>
    <d v="2022-06-17T00:00:00"/>
    <s v="23rd September,2022"/>
    <d v="2022-09-23T00:00:00"/>
    <s v="Masimba Henry Angwenyi"/>
    <s v="Male"/>
    <s v="11135517"/>
    <s v="+254"/>
    <s v="0710871778"/>
    <s v=""/>
    <s v="0717616954"/>
    <n v="35.082483000000003"/>
    <n v="1.037647"/>
    <s v="Trans Nzoia"/>
    <s v="Trans Nzoia West"/>
    <s v="Kaplamai"/>
    <s v="Makoi"/>
    <x v="0"/>
    <s v="Aggrey Itavale"/>
    <s v=""/>
    <s v=""/>
    <s v="Informal Business"/>
    <s v="KENBIM"/>
  </r>
  <r>
    <s v="VPA6"/>
    <s v="KE-TRA-2209-26451"/>
    <x v="1"/>
    <s v=""/>
    <s v="20th February,2022"/>
    <d v="2022-02-20T00:00:00"/>
    <s v="23rd September,2022"/>
    <d v="2022-09-23T00:00:00"/>
    <s v="Njehia Martha Wanjiku"/>
    <s v="Female"/>
    <s v="10012546"/>
    <s v="+254"/>
    <s v="0722669906"/>
    <s v=""/>
    <s v="0736169010"/>
    <n v="35.128267999999998"/>
    <n v="1.0254529999999999"/>
    <s v="Trans Nzoia"/>
    <s v="Cherengany"/>
    <s v="Kaplamai"/>
    <s v="Muhuti"/>
    <x v="1"/>
    <s v="Aggrey Itavale"/>
    <s v="Aggrey Itavale"/>
    <s v=""/>
    <s v="Informal Business"/>
    <s v="KENBIM"/>
  </r>
  <r>
    <s v="VPA6"/>
    <s v="KE-NAN-2208-26508"/>
    <x v="1"/>
    <s v=""/>
    <s v="17th May,2022"/>
    <d v="2022-05-17T00:00:00"/>
    <s v="22nd August,2022"/>
    <d v="2022-08-22T00:00:00"/>
    <s v="Kamarey Elizebah"/>
    <s v="Female"/>
    <n v="99999"/>
    <s v="+254"/>
    <s v="0718200326"/>
    <s v=""/>
    <s v=""/>
    <n v="35.170450000000002"/>
    <n v="0.29124499999999998"/>
    <s v="Nandi"/>
    <s v="Mosop"/>
    <s v="Mutwot"/>
    <s v="Mosoriot"/>
    <x v="0"/>
    <s v="Kelvin Kimutai"/>
    <s v="Isaac sang"/>
    <s v=""/>
    <s v="Informal Business"/>
    <s v="MKD"/>
  </r>
  <r>
    <s v="VPA6"/>
    <s v="KE-MAK-2208-31032"/>
    <x v="0"/>
    <s v="Unreachable"/>
    <s v="9th May,2022"/>
    <d v="2022-05-09T00:00:00"/>
    <s v="29th August,2022"/>
    <d v="2022-08-29T00:00:00"/>
    <s v="Muteti Josephine"/>
    <s v="Female"/>
    <s v="9018378"/>
    <s v="+254"/>
    <s v="0720306385"/>
    <s v=""/>
    <s v=""/>
    <n v="37.234797999999998"/>
    <n v="-1.772098"/>
    <s v="Makueni"/>
    <s v="Kilome"/>
    <s v="Kiimakiu"/>
    <s v="Kautandini"/>
    <x v="2"/>
    <s v="Mwayona Ndegwa"/>
    <s v="Mwanyona"/>
    <s v=""/>
    <s v="Informal Business"/>
    <s v="MKD"/>
  </r>
  <r>
    <s v="VPA6"/>
    <s v="KE-MUR-2209-30230"/>
    <x v="1"/>
    <s v=""/>
    <s v="6th August,2022"/>
    <d v="2022-08-06T00:00:00"/>
    <s v="1st September,2022"/>
    <d v="2022-09-01T00:00:00"/>
    <s v="Waweru Elizabeth Waihunyu"/>
    <s v="Female"/>
    <n v="99999"/>
    <s v="+254"/>
    <s v="0713699877"/>
    <s v=""/>
    <s v=""/>
    <n v="36.937781000000001"/>
    <n v="-0.74202900000000005"/>
    <s v="Murang'a"/>
    <s v="Kiharu"/>
    <s v="Kaganda"/>
    <s v="Ndiara"/>
    <x v="0"/>
    <s v="Nixon Kariuki Gaichuru"/>
    <s v="Nixon kariuki"/>
    <s v=""/>
    <s v="Informal Business"/>
    <s v="KENBIM"/>
  </r>
  <r>
    <s v="VPA6"/>
    <s v="KE-KIA-2207-29668"/>
    <x v="1"/>
    <s v=""/>
    <s v="21st June,2022"/>
    <d v="2022-06-21T00:00:00"/>
    <s v="18th July,2022"/>
    <d v="2022-07-18T00:00:00"/>
    <s v="Gakang'a Albert"/>
    <s v="Male"/>
    <s v="22813387"/>
    <s v="+254"/>
    <s v="0722852378"/>
    <s v=""/>
    <s v="0716500748"/>
    <n v="36.940713000000002"/>
    <n v="-0.97027399999999997"/>
    <s v="Kiambu"/>
    <s v="Gatundu North"/>
    <s v="Chania"/>
    <s v="Muiri"/>
    <x v="0"/>
    <s v="Eric Muthii Mugo"/>
    <s v="Erick Murthii Mugo"/>
    <s v=""/>
    <s v="Informal Business"/>
    <s v="MKD"/>
  </r>
  <r>
    <s v="VPA6"/>
    <s v="KE-UAS-2210-30153"/>
    <x v="1"/>
    <s v=""/>
    <s v="3rd August,2022"/>
    <d v="2022-08-03T00:00:00"/>
    <s v="3rd October,2022"/>
    <d v="2022-10-03T00:00:00"/>
    <s v="Kimutai Patrick"/>
    <s v="Male"/>
    <n v="99999"/>
    <s v="+254"/>
    <s v="0721284228"/>
    <s v=""/>
    <s v=""/>
    <n v="35.341470000000001"/>
    <n v="0.47791800000000001"/>
    <s v="Uasin Gishu"/>
    <s v="Ainabkoi"/>
    <s v="Ainabkoi"/>
    <s v="Kipkorgot"/>
    <x v="0"/>
    <s v="Daniel Bartilol"/>
    <s v="Daniel Bartilol"/>
    <s v=""/>
    <s v="Informal Business"/>
    <s v="KENBIM"/>
  </r>
  <r>
    <s v="VPA6"/>
    <s v="KE-UAS-2210-30156"/>
    <x v="1"/>
    <s v=""/>
    <s v="3rd June,2022"/>
    <d v="2022-06-03T00:00:00"/>
    <s v="3rd October,2022"/>
    <d v="2022-10-03T00:00:00"/>
    <s v="Barkoiyet Steve"/>
    <s v="Female"/>
    <n v="99999"/>
    <s v="+254"/>
    <s v="0729340422"/>
    <s v=""/>
    <s v=""/>
    <n v="35.340687000000003"/>
    <n v="0.494172"/>
    <s v="Uasin Gishu"/>
    <s v="Ainabkoi"/>
    <s v="Ainabkoi"/>
    <s v="Kipkorgot"/>
    <x v="0"/>
    <s v="Daniel Bartilol"/>
    <s v="Daniel Bartilol"/>
    <s v=""/>
    <s v="Informal Business"/>
    <s v="KENBIM"/>
  </r>
  <r>
    <s v="VPA6"/>
    <s v="KE-KER-2209-26363"/>
    <x v="1"/>
    <s v=""/>
    <s v="1st June,2022"/>
    <d v="2022-06-01T00:00:00"/>
    <s v="1st September,2022"/>
    <d v="2022-09-01T00:00:00"/>
    <s v="ROTICH PAUL"/>
    <s v="Female"/>
    <s v="20323176"/>
    <s v="+254"/>
    <s v="0704439381"/>
    <s v=""/>
    <s v="0743265880"/>
    <n v="35.106814999999997"/>
    <n v="-0.62016700000000002"/>
    <s v="Kericho"/>
    <s v="Bureti"/>
    <s v="Techoget"/>
    <s v="Senetwet"/>
    <x v="1"/>
    <s v="Philip Kurgat"/>
    <s v=""/>
    <s v=""/>
    <s v="Informal Business"/>
    <s v="MKD"/>
  </r>
  <r>
    <s v="VPA6"/>
    <s v="KE-KER-2209-26358"/>
    <x v="1"/>
    <s v=""/>
    <s v="1st August,2022"/>
    <d v="2022-08-01T00:00:00"/>
    <s v="4th September,2022"/>
    <d v="2022-09-04T00:00:00"/>
    <s v="Rutto Peter"/>
    <s v="Male"/>
    <s v="20126234"/>
    <s v="+254"/>
    <s v="0726101819"/>
    <s v=""/>
    <s v=""/>
    <n v="35.125698"/>
    <n v="-0.60966299999999995"/>
    <s v="Kericho"/>
    <s v="Bureti"/>
    <s v="Techoget"/>
    <s v="Ketengeret"/>
    <x v="0"/>
    <s v="Philip Kurgat"/>
    <s v=""/>
    <s v=""/>
    <s v="Informal Business"/>
    <s v="MKD"/>
  </r>
  <r>
    <s v="VPA6"/>
    <s v="KE-BAR-2210-29534"/>
    <x v="1"/>
    <s v=""/>
    <s v="10th June,2022"/>
    <d v="2022-06-10T00:00:00"/>
    <s v="18th October,2022"/>
    <d v="2022-10-18T00:00:00"/>
    <s v="Keitany Kibet Kibor"/>
    <s v="Male"/>
    <n v="99999"/>
    <s v="+254"/>
    <s v="0720732189"/>
    <s v=""/>
    <s v=""/>
    <n v="35.885863000000001"/>
    <n v="-3.8188E-2"/>
    <s v="Baringo"/>
    <s v="Koibatek"/>
    <s v="Mogotio"/>
    <s v="Kelelwa"/>
    <x v="6"/>
    <s v="Joseph Thumbi Kariuki"/>
    <s v=""/>
    <s v=""/>
    <s v="Informal Business"/>
    <s v="MKD"/>
  </r>
  <r>
    <s v="VPA6"/>
    <s v="KE-NAK-2210-29535"/>
    <x v="1"/>
    <s v=""/>
    <s v="14th July,2022"/>
    <d v="2022-07-14T00:00:00"/>
    <s v="18th October,2022"/>
    <d v="2022-10-18T00:00:00"/>
    <s v="Keitany Jelagat"/>
    <s v="Female"/>
    <n v="99999"/>
    <s v="+254"/>
    <s v="0716330707"/>
    <s v=""/>
    <s v=""/>
    <n v="35.899318000000001"/>
    <n v="-0.1021"/>
    <s v="Nakuru"/>
    <s v="Rongai"/>
    <s v="Rongai"/>
    <s v="Leketyo"/>
    <x v="2"/>
    <s v="Joseph Thumbi Kariuki"/>
    <s v="Joseph thumbi"/>
    <s v=""/>
    <s v="Informal Business"/>
    <s v="MKD"/>
  </r>
  <r>
    <s v="VPA6"/>
    <s v="KE-NAK-2210-29536"/>
    <x v="1"/>
    <s v=""/>
    <s v="9th June,2022"/>
    <d v="2022-06-09T00:00:00"/>
    <s v="18th October,2022"/>
    <d v="2022-10-18T00:00:00"/>
    <s v="Chepkoriri Josephine"/>
    <s v="Female"/>
    <n v="99999"/>
    <s v="+254"/>
    <s v="0725731119"/>
    <s v=""/>
    <s v=""/>
    <n v="35.992704000000003"/>
    <n v="-0.18476400000000001"/>
    <s v="Nakuru"/>
    <s v="Rongai"/>
    <s v="Olrongai"/>
    <s v="Olorongai"/>
    <x v="2"/>
    <s v="Joseph Thumbi Kariuki"/>
    <s v=""/>
    <s v=""/>
    <s v="Informal Business"/>
    <s v="MKD"/>
  </r>
  <r>
    <s v="VPA6"/>
    <s v="KE-KER-2207-26356"/>
    <x v="1"/>
    <s v=""/>
    <s v="6th April,2022"/>
    <d v="2022-04-06T00:00:00"/>
    <s v="2nd July,2022"/>
    <d v="2022-07-02T00:00:00"/>
    <s v="CHERUIYOT SOLOMON"/>
    <s v="Male"/>
    <s v="25221090"/>
    <s v="+254"/>
    <s v="0712183976"/>
    <s v=""/>
    <s v=""/>
    <n v="35.096589999999999"/>
    <n v="-0.66217499999999996"/>
    <s v="Kericho"/>
    <s v="Bureti"/>
    <s v="Cheplanget"/>
    <s v="Silot"/>
    <x v="1"/>
    <s v="Denis Kipkirui Tonui"/>
    <s v="Tonui Denis"/>
    <s v=""/>
    <s v="Informal Business"/>
    <s v="MKD"/>
  </r>
  <r>
    <s v="VPA6"/>
    <s v="KE-NAK-2210-29784"/>
    <x v="1"/>
    <s v=""/>
    <s v="17th August,2022"/>
    <d v="2022-08-17T00:00:00"/>
    <s v="10th October,2022"/>
    <d v="2022-10-10T00:00:00"/>
    <s v="Mary Ngatia Muthoni"/>
    <s v="Female"/>
    <s v="0343295"/>
    <s v="+254"/>
    <s v="0721739048"/>
    <s v=""/>
    <s v=""/>
    <n v="36.138790999999998"/>
    <n v="-0.27452100000000002"/>
    <s v="Nakuru"/>
    <s v="Bahati"/>
    <s v="Kiamunyeki"/>
    <s v="Rohi boys"/>
    <x v="2"/>
    <s v="Peter Mutang'a"/>
    <s v="Peter mutanga"/>
    <s v=""/>
    <s v="Informal Business"/>
    <s v="KENBIM"/>
  </r>
  <r>
    <s v="VPA6"/>
    <s v="KE-NAK-2210-29785"/>
    <x v="0"/>
    <s v="Non Compliant"/>
    <s v="8th August,2022"/>
    <d v="2022-08-08T00:00:00"/>
    <s v="20th October,2022"/>
    <d v="2022-10-20T00:00:00"/>
    <s v="Eric Korir"/>
    <s v="Male"/>
    <s v="6466294"/>
    <s v="720951534"/>
    <s v="0720951534"/>
    <s v=""/>
    <s v="0723003815"/>
    <n v="36.016160999999997"/>
    <n v="-0.304863"/>
    <s v="Nakuru"/>
    <s v="Njoro"/>
    <s v="Mombasa"/>
    <s v="Hillcrest"/>
    <x v="0"/>
    <s v="Robert Kiprono Ngetich"/>
    <s v="Robert Ng'etich"/>
    <s v=""/>
    <s v="Informal Business"/>
    <s v="MKD"/>
  </r>
  <r>
    <s v="VPA6"/>
    <s v="KE-NAK-2210-29786"/>
    <x v="1"/>
    <s v=""/>
    <s v="13th July,2022"/>
    <d v="2022-07-13T00:00:00"/>
    <s v="20th October,2022"/>
    <d v="2022-10-20T00:00:00"/>
    <s v="Richard Bett"/>
    <s v="Male"/>
    <n v="99999"/>
    <s v="+254"/>
    <s v="0716274338"/>
    <s v=""/>
    <s v="0795463313"/>
    <n v="36.045861000000002"/>
    <n v="-0.334233"/>
    <s v="Nakuru"/>
    <s v="Nakuru Town"/>
    <s v="Kiptenen primary"/>
    <s v="Barut"/>
    <x v="0"/>
    <s v="Robert Kiprono Ngetich"/>
    <s v="Robert Ng'etich"/>
    <s v=""/>
    <s v="Informal Business"/>
    <s v="MKD"/>
  </r>
  <r>
    <s v="VPA6"/>
    <s v="KE-NAR-2210-29820"/>
    <x v="1"/>
    <s v=""/>
    <s v="23rd December,2021"/>
    <d v="2021-12-23T00:00:00"/>
    <s v="20th October,2022"/>
    <d v="2022-10-20T00:00:00"/>
    <s v="Maiywa Joel Kiplongei"/>
    <s v="Male"/>
    <s v="009626"/>
    <s v="+254"/>
    <s v="0723805562"/>
    <s v=""/>
    <s v=""/>
    <n v="35.513778000000002"/>
    <n v="-0.88030200000000003"/>
    <s v="Narok"/>
    <s v="Transmara West"/>
    <s v="Ilmotiook"/>
    <s v="Sachagwan"/>
    <x v="1"/>
    <s v="Samwel Teres"/>
    <s v="Samwel Teres"/>
    <s v=""/>
    <s v="Informal Business"/>
    <s v="MKD"/>
  </r>
  <r>
    <s v="VPA6"/>
    <s v="KE-NYE-2210-30807"/>
    <x v="1"/>
    <s v=""/>
    <s v="25th September,2022"/>
    <d v="2022-09-25T00:00:00"/>
    <s v="18th October,2022"/>
    <d v="2022-10-18T00:00:00"/>
    <s v="Gikunda Gideon Muthuri"/>
    <s v="Male"/>
    <s v="24458037"/>
    <s v="+254"/>
    <s v="0720665767"/>
    <s v=""/>
    <s v="0780448943"/>
    <n v="37.099888"/>
    <n v="-1.3368E-2"/>
    <s v="Nyeri"/>
    <s v="Kieni East"/>
    <s v="Gakawa"/>
    <s v="Kwa huku"/>
    <x v="3"/>
    <s v="Wambui Gituku"/>
    <s v=""/>
    <s v=""/>
    <s v="Informal Business"/>
    <s v="MKD"/>
  </r>
  <r>
    <s v="VPA6"/>
    <s v="KE-NYE-2210-30808"/>
    <x v="1"/>
    <s v=""/>
    <s v="18th October,2022"/>
    <d v="2022-10-18T00:00:00"/>
    <s v="18th October,2022"/>
    <d v="2022-10-18T00:00:00"/>
    <s v="Gikunda Rosemary"/>
    <s v="Female"/>
    <s v="773693"/>
    <s v="+254"/>
    <s v="0723314691"/>
    <s v=""/>
    <s v=""/>
    <n v="37.084668999999998"/>
    <n v="-2.4857000000000001E-2"/>
    <s v="Nyeri"/>
    <s v="Kieni East"/>
    <s v="Gakawa"/>
    <s v="Kwa huku"/>
    <x v="2"/>
    <s v="Wambui Gituku"/>
    <s v=""/>
    <s v=""/>
    <s v="Informal Business"/>
    <s v="MKD"/>
  </r>
  <r>
    <s v="VPA6"/>
    <s v="KE-KAJ-2210-30857"/>
    <x v="1"/>
    <s v=""/>
    <s v="10th October,2022"/>
    <d v="2022-10-10T00:00:00"/>
    <s v="15th October,2022"/>
    <d v="2022-10-15T00:00:00"/>
    <s v="Karimi Anthony"/>
    <s v="Male"/>
    <n v="99999"/>
    <s v="+254"/>
    <s v="0722723020"/>
    <s v=""/>
    <s v="0722757142"/>
    <n v="36.941695000000003"/>
    <n v="-1.586997"/>
    <s v="Kajiado"/>
    <s v="Loitokitok"/>
    <s v="Kitengela"/>
    <s v="Korompoi"/>
    <x v="0"/>
    <s v="Peter Kiniu"/>
    <s v=""/>
    <s v=""/>
    <s v="Informal Business"/>
    <s v="MKD"/>
  </r>
  <r>
    <s v="VPA6"/>
    <s v="KE-BOM-2210-29823"/>
    <x v="1"/>
    <s v=""/>
    <s v="8th September,2022"/>
    <d v="2022-09-08T00:00:00"/>
    <s v="21st October,2022"/>
    <d v="2022-10-21T00:00:00"/>
    <s v="Joyce Tuiya"/>
    <s v="Female"/>
    <s v="27234578"/>
    <s v="+254"/>
    <s v="0711532633"/>
    <s v=""/>
    <s v=""/>
    <n v="35.405647999999999"/>
    <n v="-0.725908"/>
    <s v="Bomet"/>
    <s v="Bomet Central"/>
    <s v="Mugango"/>
    <s v="Simotwet"/>
    <x v="2"/>
    <s v="Kosun Agencies"/>
    <s v="Kirui Charles"/>
    <s v=""/>
    <s v="Informal Business"/>
    <s v="FLEXI"/>
  </r>
  <r>
    <s v="VPA6"/>
    <s v="KE-NAN-2210-26509"/>
    <x v="1"/>
    <s v=""/>
    <s v="27th August,2022"/>
    <d v="2022-08-27T00:00:00"/>
    <s v="6th October,2022"/>
    <d v="2022-10-06T00:00:00"/>
    <s v="Mukawale Edward Muhavi"/>
    <s v="Male"/>
    <s v="009982"/>
    <s v="+254"/>
    <s v="0727394602"/>
    <s v=""/>
    <s v="0735603924"/>
    <n v="34.851398000000003"/>
    <n v="0.101232"/>
    <s v="Nandi"/>
    <s v="Aldai"/>
    <s v="Shamaghogho"/>
    <s v="Kamunono"/>
    <x v="1"/>
    <s v="Kelvin Kimutai"/>
    <s v="Isaac sang"/>
    <s v=""/>
    <s v="Informal Business"/>
    <s v="MKD"/>
  </r>
  <r>
    <s v="VPA6"/>
    <s v="KE-KAJ-2210-31048"/>
    <x v="1"/>
    <s v=""/>
    <s v="25th August,2022"/>
    <d v="2022-08-25T00:00:00"/>
    <s v="25th October,2022"/>
    <d v="2022-10-25T00:00:00"/>
    <s v="Njau Kennedy Gitau"/>
    <s v="Male"/>
    <n v="99999"/>
    <s v="+254"/>
    <s v="0720024086"/>
    <s v=""/>
    <s v="0726220871"/>
    <n v="36.75488"/>
    <n v="-1.38733"/>
    <s v="Kajiado"/>
    <s v="Kajiado North"/>
    <s v="Ogata rongai"/>
    <s v="Mayor road"/>
    <x v="2"/>
    <s v="Kosun Agencies"/>
    <s v="Haron"/>
    <s v=""/>
    <s v="Informal Business"/>
    <s v="FLEXI"/>
  </r>
  <r>
    <s v="VPA6"/>
    <s v="KE-KAJ-2210-31047"/>
    <x v="1"/>
    <s v=""/>
    <s v="25th August,2022"/>
    <d v="2022-08-25T00:00:00"/>
    <s v="25th October,2022"/>
    <d v="2022-10-25T00:00:00"/>
    <s v="Elizabeth Karanja"/>
    <s v="Female"/>
    <n v="99999"/>
    <s v="+254"/>
    <s v="0721916020"/>
    <s v=""/>
    <s v="0722837793"/>
    <n v="36.756914999999999"/>
    <n v="-1.386728"/>
    <s v="Kajiado"/>
    <s v="Kajiado North"/>
    <s v="Nkai moronya"/>
    <s v="Mayor road"/>
    <x v="2"/>
    <s v="Kosun Agencies"/>
    <s v="Haron nyatiti"/>
    <s v=""/>
    <s v="Informal Business"/>
    <s v="FLEXI"/>
  </r>
  <r>
    <s v="VPA6"/>
    <s v="KE-KAJ-2210-31049"/>
    <x v="1"/>
    <s v=""/>
    <s v="7th August,2022"/>
    <d v="2022-08-07T00:00:00"/>
    <s v="25th October,2022"/>
    <d v="2022-10-25T00:00:00"/>
    <s v="Njoroge Loise Njoki"/>
    <s v="Female"/>
    <n v="99999"/>
    <s v="+254"/>
    <s v="0721396610"/>
    <s v=""/>
    <s v="0713741629"/>
    <n v="36.755242000000003"/>
    <n v="-1.3885149999999999"/>
    <s v="Kajiado"/>
    <s v="Kajiado North"/>
    <s v="Ogata rongai"/>
    <s v="Mayor road"/>
    <x v="2"/>
    <s v="Kosun Agencies"/>
    <s v="Haron nyatiti"/>
    <s v=""/>
    <s v="Informal Business"/>
    <s v="FLEXI"/>
  </r>
  <r>
    <s v="VPA6"/>
    <s v="KE-KAJ-2210-31050"/>
    <x v="1"/>
    <s v=""/>
    <s v="25th July,2022"/>
    <d v="2022-07-25T00:00:00"/>
    <s v="25th October,2022"/>
    <d v="2022-10-25T00:00:00"/>
    <s v="Sabuni Saida"/>
    <s v="Female"/>
    <n v="99999"/>
    <s v="+254"/>
    <s v="0722528489"/>
    <s v=""/>
    <s v=""/>
    <n v="36.754632000000001"/>
    <n v="-1.3893599999999999"/>
    <s v="Kajiado"/>
    <s v="Kajiado North"/>
    <s v="Ogata rongai"/>
    <s v="Mayor road"/>
    <x v="2"/>
    <s v="Kosun Agencies"/>
    <s v="Haron"/>
    <s v=""/>
    <s v="Informal Business"/>
    <s v="FLEXI"/>
  </r>
  <r>
    <s v="VPA6"/>
    <s v="KE-KAJ-2210-31045"/>
    <x v="1"/>
    <s v=""/>
    <s v="25th August,2022"/>
    <d v="2022-08-25T00:00:00"/>
    <s v="25th October,2022"/>
    <d v="2022-10-25T00:00:00"/>
    <s v="Melonye Grace"/>
    <s v="Female"/>
    <n v="99999"/>
    <s v="+254"/>
    <s v="0722689989"/>
    <s v=""/>
    <s v=""/>
    <n v="36.737338000000001"/>
    <n v="-1.382107"/>
    <s v="Kajiado"/>
    <s v="Kajiado North"/>
    <s v="Ogata rongai"/>
    <s v="Barizi garden area"/>
    <x v="2"/>
    <s v="Kosun Agencies"/>
    <s v="Haron"/>
    <s v=""/>
    <s v="Informal Business"/>
    <s v="FLEXI"/>
  </r>
  <r>
    <s v="VPA6"/>
    <s v="KE-KAJ-2210-31041"/>
    <x v="1"/>
    <s v=""/>
    <s v="21st July,2022"/>
    <d v="2022-07-21T00:00:00"/>
    <s v="25th October,2022"/>
    <d v="2022-10-25T00:00:00"/>
    <s v="Choti Thomas Morara"/>
    <s v="Male"/>
    <n v="99999"/>
    <s v="+254"/>
    <s v="0721590461"/>
    <s v=""/>
    <s v="0726245161"/>
    <n v="36.697605000000003"/>
    <n v="-1.40327"/>
    <s v="Kajiado"/>
    <s v="Kajiado North"/>
    <s v="Nkaimoronya"/>
    <s v="Kamula"/>
    <x v="2"/>
    <s v="Kosun Agencies"/>
    <s v="Haron"/>
    <s v=""/>
    <s v="Informal Business"/>
    <s v="FLEXI"/>
  </r>
  <r>
    <s v="VPA6"/>
    <s v="KE-KIA-2208-29669"/>
    <x v="1"/>
    <s v=""/>
    <s v="25th April,2020"/>
    <d v="2020-04-25T00:00:00"/>
    <s v="4th August,2022"/>
    <d v="2022-08-04T00:00:00"/>
    <s v="Nyambura Scholar"/>
    <s v="Female"/>
    <n v="99999"/>
    <s v="+254"/>
    <s v="0708626413"/>
    <s v=""/>
    <s v="0722975763"/>
    <n v="36.633623"/>
    <n v="-1.068125"/>
    <s v="Kiambu"/>
    <s v="Limuru"/>
    <s v="Limuru"/>
    <s v="Murengeti"/>
    <x v="2"/>
    <s v="Fredrick Gatungu Kago"/>
    <s v="null"/>
    <s v=""/>
    <s v="Informal Business"/>
    <s v="MKD"/>
  </r>
  <r>
    <s v="VPA6"/>
    <s v="KE-MUR-2208-30237"/>
    <x v="1"/>
    <s v=""/>
    <s v="22nd June,2022"/>
    <d v="2022-06-22T00:00:00"/>
    <s v="3rd August,2022"/>
    <d v="2022-08-03T00:00:00"/>
    <s v="Gitonga Kagai John"/>
    <s v="Male"/>
    <n v="99999"/>
    <s v="+254"/>
    <s v="0727821516"/>
    <s v=""/>
    <s v="0719778672"/>
    <n v="36.843093000000003"/>
    <n v="-0.78294799999999998"/>
    <s v="Murang'a"/>
    <s v="Kigumo"/>
    <s v="Kangaro"/>
    <s v="Njauni"/>
    <x v="1"/>
    <s v="Washington Mwangi"/>
    <s v="Washington Mwangi"/>
    <s v=""/>
    <s v="Informal Business"/>
    <s v="KENBIM"/>
  </r>
  <r>
    <s v="VPA6"/>
    <s v="KE-MUR-2206-30231"/>
    <x v="1"/>
    <s v=""/>
    <s v="10th April,2022"/>
    <d v="2022-04-10T00:00:00"/>
    <s v="14th June,2022"/>
    <d v="2022-06-14T00:00:00"/>
    <s v="Mwangi Gabriel Macharia"/>
    <s v="Female"/>
    <n v="99999"/>
    <s v="+254"/>
    <s v="0724538360"/>
    <s v=""/>
    <s v=""/>
    <n v="36.932617"/>
    <n v="-0.82289800000000002"/>
    <s v="Murang'a"/>
    <s v="Kandara"/>
    <s v="Githuma"/>
    <s v="Mukuria"/>
    <x v="18"/>
    <s v="Washington Mwangi"/>
    <s v="Washington Mwangi"/>
    <s v=""/>
    <s v="Informal Business"/>
    <s v="KENBIM"/>
  </r>
  <r>
    <s v="VPA6"/>
    <s v="KE-MUR-2209-30236"/>
    <x v="1"/>
    <s v=""/>
    <s v="5th August,2022"/>
    <d v="2022-08-05T00:00:00"/>
    <s v="13th September,2022"/>
    <d v="2022-09-13T00:00:00"/>
    <s v="Ng'ang'a Mary Wanjiru"/>
    <s v="Female"/>
    <n v="99999"/>
    <s v="+254"/>
    <s v="0784360308"/>
    <s v=""/>
    <s v="0715228082"/>
    <n v="36.898254999999999"/>
    <n v="-0.805871"/>
    <s v="Murang'a"/>
    <s v="Kandara"/>
    <s v="Githumu"/>
    <s v="Gichangine"/>
    <x v="0"/>
    <s v="Washington Mwangi"/>
    <s v="Washington Mwangi"/>
    <s v=""/>
    <s v="Informal Business"/>
    <s v="KENBIM"/>
  </r>
  <r>
    <s v="VPA6"/>
    <s v="KE-MUR-2205-30239"/>
    <x v="1"/>
    <s v=""/>
    <s v="23rd March,2022"/>
    <d v="2022-03-23T00:00:00"/>
    <s v="6th May,2022"/>
    <d v="2022-05-06T00:00:00"/>
    <s v="Muiruri Rose Wanjiku"/>
    <s v="Female"/>
    <s v="13704217"/>
    <s v="+254"/>
    <s v="0718967680"/>
    <s v=""/>
    <s v="0703527471"/>
    <n v="36.897872999999997"/>
    <n v="-0.80574400000000002"/>
    <s v="Murang'a"/>
    <s v="Kandara"/>
    <s v="Kandara"/>
    <s v="Gichangine"/>
    <x v="0"/>
    <s v="Washington Mwangi"/>
    <s v="Washington Mwangi"/>
    <s v=""/>
    <s v="Informal Business"/>
    <s v="KENBIM"/>
  </r>
  <r>
    <s v="VPA6"/>
    <s v="KE-MUR-2210-30233"/>
    <x v="1"/>
    <s v=""/>
    <s v="25th August,2022"/>
    <d v="2022-08-25T00:00:00"/>
    <s v="20th October,2022"/>
    <d v="2022-10-20T00:00:00"/>
    <s v="Gichu William Michino"/>
    <s v="Male"/>
    <n v="99999"/>
    <s v="+254"/>
    <s v="0716923234"/>
    <s v=""/>
    <s v=""/>
    <n v="36.921849999999999"/>
    <n v="-0.82455599999999996"/>
    <s v="Murang'a"/>
    <s v="Kandara"/>
    <s v="Kandara"/>
    <s v="Gitaimbuka"/>
    <x v="1"/>
    <s v="Washington Mwangi"/>
    <s v="Washington Mwangi"/>
    <s v=""/>
    <s v="Informal Business"/>
    <s v="KENBIM"/>
  </r>
  <r>
    <s v="VPA6"/>
    <s v="KE-MUR-2205-30238"/>
    <x v="1"/>
    <s v=""/>
    <s v="20th March,2022"/>
    <d v="2022-03-20T00:00:00"/>
    <s v="10th May,2022"/>
    <d v="2022-05-10T00:00:00"/>
    <s v="Mwangi Cicelia Wanjiku"/>
    <s v="Female"/>
    <n v="99999"/>
    <s v="+254"/>
    <s v="0702966197"/>
    <s v=""/>
    <s v="0722426903"/>
    <n v="36.830084999999997"/>
    <n v="-0.778443"/>
    <s v="Murang'a"/>
    <s v="Kigumo"/>
    <s v="Kangari"/>
    <s v="Gatiani"/>
    <x v="1"/>
    <s v="Washington Mwangi"/>
    <s v="Washington Mwangi"/>
    <s v=""/>
    <s v="Informal Business"/>
    <s v="KENBIM"/>
  </r>
  <r>
    <s v="VPA6"/>
    <s v="KE-MUR-2201-30232"/>
    <x v="1"/>
    <s v=""/>
    <s v="28th November,2021"/>
    <d v="2021-11-28T00:00:00"/>
    <s v="20th January,2022"/>
    <d v="2022-01-20T00:00:00"/>
    <s v="Kagiri Phyllis Muthoni"/>
    <s v="Female"/>
    <n v="99999"/>
    <s v="72576246"/>
    <s v="0725762460"/>
    <s v=""/>
    <s v="0720619996"/>
    <n v="36.916218999999998"/>
    <n v="-0.92039899999999997"/>
    <s v="Murang'a"/>
    <s v="Gatanga"/>
    <s v="Kirwara"/>
    <s v="Rwegetha"/>
    <x v="2"/>
    <s v="Washington Mwangi"/>
    <s v="Washington Mwangi"/>
    <s v=""/>
    <s v="Informal Business"/>
    <s v="KENBIM"/>
  </r>
  <r>
    <s v="VPA6"/>
    <s v="KE-MUR-2209-30235"/>
    <x v="1"/>
    <s v=""/>
    <s v="28th July,2022"/>
    <d v="2022-07-28T00:00:00"/>
    <s v="10th September,2022"/>
    <d v="2022-09-10T00:00:00"/>
    <s v="Njoroge Jane Muthoni"/>
    <s v="Female"/>
    <n v="99999"/>
    <s v="+254"/>
    <s v="0723282690"/>
    <s v=""/>
    <s v=""/>
    <n v="36.858598999999998"/>
    <n v="-0.780505"/>
    <s v="Murang'a"/>
    <s v="Kigumo"/>
    <s v="Kangari"/>
    <s v="Mwarano"/>
    <x v="0"/>
    <s v="Washington Mwangi"/>
    <s v="Washington Mwangi"/>
    <s v=""/>
    <s v="Informal Business"/>
    <s v="KENBIM"/>
  </r>
  <r>
    <s v="VPA6"/>
    <s v="KE-KER-2210-30755"/>
    <x v="0"/>
    <s v="Unreachable"/>
    <s v="12th August,2022"/>
    <d v="2022-08-12T00:00:00"/>
    <s v="24th October,2022"/>
    <d v="2022-10-24T00:00:00"/>
    <s v="Koskey Nancy Chepkemoi"/>
    <s v="Female"/>
    <s v="20426183"/>
    <s v="722248757"/>
    <s v="0711588033"/>
    <s v=""/>
    <s v=""/>
    <n v="35.409018000000003"/>
    <n v="-0.29525699999999999"/>
    <s v="Kericho"/>
    <s v="Kipkelion East"/>
    <s v="Chepseon"/>
    <s v="Kablaboi"/>
    <x v="4"/>
    <s v="Philip Kiget"/>
    <s v="Kiget"/>
    <s v=""/>
    <s v="Informal Business"/>
    <s v="MKD"/>
  </r>
  <r>
    <s v="VPA6"/>
    <s v="KE-KER-2210-30754"/>
    <x v="0"/>
    <s v="Non Compliant"/>
    <s v="10th August,2022"/>
    <d v="2022-08-10T00:00:00"/>
    <s v="24th October,2022"/>
    <d v="2022-10-24T00:00:00"/>
    <s v="Rono Lily"/>
    <s v="Female"/>
    <s v="10886357"/>
    <s v="+254"/>
    <s v="0727345806"/>
    <s v=""/>
    <s v=""/>
    <n v="35.162120000000002"/>
    <n v="-0.53459800000000002"/>
    <s v="Kericho"/>
    <s v="Bureti"/>
    <s v="Kusumek"/>
    <s v="Bargiro"/>
    <x v="1"/>
    <s v="Amos Ndung'u"/>
    <s v=""/>
    <s v=""/>
    <s v="Informal Business"/>
    <s v="MKD"/>
  </r>
  <r>
    <s v="VPA6"/>
    <s v="KE-TRA-2210-25779"/>
    <x v="1"/>
    <s v=""/>
    <s v="20th July,2022"/>
    <d v="2022-07-20T00:00:00"/>
    <s v="27th October,2022"/>
    <d v="2022-10-27T00:00:00"/>
    <s v="Kirui Joel Kipkemoi"/>
    <s v="Male"/>
    <s v="9043888"/>
    <s v="+254"/>
    <s v="0724268056"/>
    <s v=""/>
    <s v="0721390375"/>
    <n v="35.112952"/>
    <n v="1.055186"/>
    <s v="Trans Nzoia"/>
    <s v="Cherengany"/>
    <s v="Sitatungu"/>
    <s v="Orombe"/>
    <x v="1"/>
    <s v="Joseph Thumbi Kariuki"/>
    <s v="Joseph Thumbi kariuki"/>
    <s v=""/>
    <s v="Informal Business"/>
    <s v="MKD"/>
  </r>
  <r>
    <s v="VPA6"/>
    <s v="KE-TRA-2210-25798"/>
    <x v="1"/>
    <s v=""/>
    <s v="3rd July,2022"/>
    <d v="2022-07-03T00:00:00"/>
    <s v="27th October,2022"/>
    <d v="2022-10-27T00:00:00"/>
    <s v="Cheruiyot Moses Kiplangat"/>
    <s v="Male"/>
    <s v="1765318"/>
    <s v="+254"/>
    <s v="0728451158"/>
    <s v=""/>
    <s v="07057717652"/>
    <n v="35.102364999999999"/>
    <n v="1.07833"/>
    <s v="Trans Nzoia"/>
    <s v="Cherengany"/>
    <s v="Sitatunga"/>
    <s v="Chematich"/>
    <x v="1"/>
    <s v="Joseph Thumbi Kariuki"/>
    <s v="Joseph Thumbi"/>
    <s v=""/>
    <s v="Informal Business"/>
    <s v="MKD"/>
  </r>
  <r>
    <s v="VPA6"/>
    <s v="KE-KAJ-2210-31040"/>
    <x v="1"/>
    <s v=""/>
    <s v="20th August,2022"/>
    <d v="2022-08-20T00:00:00"/>
    <s v="25th October,2022"/>
    <d v="2022-10-25T00:00:00"/>
    <s v="Mungare Jared"/>
    <s v="Male"/>
    <n v="99999"/>
    <s v="+254"/>
    <s v="0721165189"/>
    <s v=""/>
    <s v=""/>
    <n v="36.700412999999998"/>
    <n v="-1.4416150000000001"/>
    <s v="Kajiado"/>
    <s v="Kajiado North"/>
    <s v="Kisirian"/>
    <s v="Kwabunyu"/>
    <x v="2"/>
    <s v="Kosun Agencies"/>
    <s v="Charles kirui"/>
    <s v=""/>
    <s v="Informal Business"/>
    <s v="FLEXI"/>
  </r>
  <r>
    <s v="VPA6"/>
    <s v="KE-KAJ-2210-31043"/>
    <x v="1"/>
    <s v=""/>
    <s v="23rd June,2022"/>
    <d v="2022-06-23T00:00:00"/>
    <s v="25th October,2022"/>
    <d v="2022-10-25T00:00:00"/>
    <s v="Warida Mary Edith"/>
    <s v="Female"/>
    <n v="99999"/>
    <s v="+254"/>
    <s v="0722688080"/>
    <s v=""/>
    <s v=""/>
    <n v="36.69755"/>
    <n v="-1.4032849999999999"/>
    <s v="Kajiado"/>
    <s v="Kajiado North"/>
    <s v="Nkaimoronya"/>
    <s v="Kamula"/>
    <x v="2"/>
    <s v="Kosun Agencies"/>
    <s v="Haron"/>
    <s v=""/>
    <s v="Informal Business"/>
    <s v="FLEXI"/>
  </r>
  <r>
    <s v="VPA6"/>
    <s v="KE-MER-2210-30951"/>
    <x v="0"/>
    <s v="Non Compliant"/>
    <s v="11th October,2022"/>
    <d v="2022-10-11T00:00:00"/>
    <s v="28th October,2022"/>
    <d v="2022-10-28T00:00:00"/>
    <s v="Kinoti George Stephen"/>
    <s v="Male"/>
    <s v="5611021"/>
    <s v="727330266"/>
    <s v="0727330266"/>
    <s v=""/>
    <s v="0724371158"/>
    <n v="37.590986999999998"/>
    <n v="-8.2004999999999995E-2"/>
    <s v="Meru"/>
    <s v="Imenti South"/>
    <s v="Chure"/>
    <s v="Giuti"/>
    <x v="2"/>
    <s v="Erick Munene Gitonga"/>
    <s v="Joshua muthaura"/>
    <s v=""/>
    <s v="Informal Business"/>
    <s v="MKD"/>
  </r>
  <r>
    <s v="VPA6"/>
    <s v="KE-MER-2210-29700"/>
    <x v="1"/>
    <s v=""/>
    <s v="16th September,2022"/>
    <d v="2022-09-16T00:00:00"/>
    <s v="5th October,2022"/>
    <d v="2022-10-05T00:00:00"/>
    <s v="Kathure Kinyua Ruth"/>
    <s v="Female"/>
    <s v="22350560"/>
    <s v="+254"/>
    <s v="0724639296"/>
    <s v=""/>
    <s v="0713335478"/>
    <n v="37.581721999999999"/>
    <n v="-7.6418E-2"/>
    <s v="Meru"/>
    <s v="Imenti South"/>
    <s v="Mikumbune"/>
    <s v="Kianjogu"/>
    <x v="0"/>
    <s v="Erick Munene Gitonga"/>
    <s v="Joshua muthaura"/>
    <s v=""/>
    <s v="Informal Business"/>
    <s v="MKD"/>
  </r>
  <r>
    <s v="VPA6"/>
    <s v="KE-LAI-2210-30806"/>
    <x v="1"/>
    <s v=""/>
    <s v="18th October,2022"/>
    <d v="2022-10-18T00:00:00"/>
    <s v="18th October,2022"/>
    <d v="2022-10-18T00:00:00"/>
    <s v="Wangombe Josphine Muthoni"/>
    <s v="Female"/>
    <n v="99999"/>
    <s v="+254"/>
    <s v="0723390300"/>
    <s v=""/>
    <s v="0721947943"/>
    <n v="37.054485"/>
    <n v="2.2890000000000001E-2"/>
    <s v="Laikipia"/>
    <s v="Laikipia East"/>
    <s v="Kilimo"/>
    <s v="Kilimo"/>
    <x v="1"/>
    <s v="Francis Nyaga Muriithi"/>
    <s v="Francis Nyaga mureithi"/>
    <s v=""/>
    <s v="Informal Business"/>
    <s v="MKD"/>
  </r>
  <r>
    <s v="VPA6"/>
    <s v="KE-EMB-2210-30810"/>
    <x v="1"/>
    <s v=""/>
    <s v="22nd May,2022"/>
    <d v="2022-05-22T00:00:00"/>
    <s v="24th October,2022"/>
    <d v="2022-10-24T00:00:00"/>
    <s v="Kiviu Rosemary Wanja"/>
    <s v="Female"/>
    <n v="99999"/>
    <s v="+254"/>
    <s v="0723516488"/>
    <s v=""/>
    <s v=""/>
    <n v="37.479191999999998"/>
    <n v="-0.54256000000000004"/>
    <s v="Embu"/>
    <s v="Manyatta"/>
    <s v="Embu town"/>
    <s v="Mugoya"/>
    <x v="2"/>
    <s v="Eric Muthii Mugo"/>
    <s v="Eric muthii mugo"/>
    <s v=""/>
    <s v="Informal Business"/>
    <s v="MKD"/>
  </r>
  <r>
    <s v="VPA6"/>
    <s v="KE-NYE-2210-30805"/>
    <x v="1"/>
    <s v=""/>
    <s v="27th August,2022"/>
    <d v="2022-08-27T00:00:00"/>
    <s v="31st October,2022"/>
    <d v="2022-10-31T00:00:00"/>
    <s v="Muriuki James Muriithi"/>
    <s v="Male"/>
    <s v="5941594"/>
    <s v="+254"/>
    <s v="0721561032"/>
    <s v=""/>
    <s v="0721583380"/>
    <n v="37.114466999999998"/>
    <n v="-0.49437799999999998"/>
    <s v="Nyeri"/>
    <s v="Mathira East"/>
    <s v="Peter ciira"/>
    <s v="Gaturiri"/>
    <x v="0"/>
    <s v="Francis Nyaga Muriithi"/>
    <s v="Francis Nyaga muriithi"/>
    <s v=""/>
    <s v="Informal Business"/>
    <s v="MKD"/>
  </r>
  <r>
    <s v="VPA6"/>
    <s v="KE-NYE-2210-30911"/>
    <x v="1"/>
    <s v=""/>
    <s v="1st May,2022"/>
    <d v="2022-05-01T00:00:00"/>
    <s v="29th October,2022"/>
    <d v="2022-10-29T00:00:00"/>
    <s v="Mbuthia Lucy Wanduti"/>
    <s v="Female"/>
    <n v="99999"/>
    <s v="+254"/>
    <s v="0722617424"/>
    <s v=""/>
    <s v="0728332913"/>
    <n v="37.08652"/>
    <n v="-2.2946000000000001E-2"/>
    <s v="Nyeri"/>
    <s v="Kieni East"/>
    <s v="Gakawa"/>
    <s v="Munyaka"/>
    <x v="2"/>
    <s v="Wambui Gituku"/>
    <s v=""/>
    <s v=""/>
    <s v="Informal Business"/>
    <s v="MKD"/>
  </r>
  <r>
    <s v="VPA6"/>
    <s v="KE-NYE-2210-30912"/>
    <x v="0"/>
    <s v="Non Compliant"/>
    <s v="2nd February,2022"/>
    <d v="2022-02-02T00:00:00"/>
    <s v="29th October,2022"/>
    <d v="2022-10-29T00:00:00"/>
    <s v="Marete Isaiah Muriungi"/>
    <s v="Male"/>
    <s v="1467413"/>
    <s v="710523928"/>
    <s v="0723910775"/>
    <s v=""/>
    <s v="0724394366"/>
    <n v="37.088847999999999"/>
    <n v="-2.3397999999999999E-2"/>
    <s v="Nyeri"/>
    <s v="Kieni East"/>
    <s v="Gakawa"/>
    <s v="Munyaka"/>
    <x v="3"/>
    <s v="Wambui Gituku"/>
    <s v=""/>
    <s v=""/>
    <s v="Informal Business"/>
    <s v="MKD"/>
  </r>
  <r>
    <s v="VPA6"/>
    <s v="KE-MUR-2204-30243"/>
    <x v="1"/>
    <s v=""/>
    <s v="3rd March,2022"/>
    <d v="2022-03-03T00:00:00"/>
    <s v="15th April,2022"/>
    <d v="2022-04-15T00:00:00"/>
    <s v="Wambote Rose Wanjiku"/>
    <s v="Female"/>
    <n v="99999"/>
    <s v="+254"/>
    <s v="0713260793"/>
    <s v=""/>
    <s v="0725663402"/>
    <n v="36.914149999999999"/>
    <n v="-0.78861599999999998"/>
    <s v="Murang'a"/>
    <s v="Kigumo"/>
    <s v="Mareira"/>
    <s v="Wakefungi"/>
    <x v="3"/>
    <s v="Washington Mwangi"/>
    <s v="Washington Mwangi"/>
    <s v=""/>
    <s v="Informal Business"/>
    <s v="KENBIM"/>
  </r>
  <r>
    <s v="VPA6"/>
    <s v="KE-MUR-2204-30242"/>
    <x v="1"/>
    <s v=""/>
    <s v="25th February,2022"/>
    <d v="2022-02-25T00:00:00"/>
    <s v="20th April,2022"/>
    <d v="2022-04-20T00:00:00"/>
    <s v="Wainaina Jane Wanjiku"/>
    <s v="Male"/>
    <n v="99999"/>
    <s v="+254"/>
    <s v="0722731450"/>
    <s v=""/>
    <s v="0721643291"/>
    <n v="36.958514000000001"/>
    <n v="-0.70147999999999999"/>
    <s v="Murang'a"/>
    <s v="Kangema"/>
    <s v="Kangema"/>
    <s v="Marimera"/>
    <x v="1"/>
    <s v="Washington Mwangi"/>
    <s v="Washington Mwangi"/>
    <s v=""/>
    <s v="Informal Business"/>
    <s v="KENBIM"/>
  </r>
  <r>
    <s v="VPA6"/>
    <s v="KE-MUR-2207-30240"/>
    <x v="1"/>
    <s v=""/>
    <s v="8th June,2022"/>
    <d v="2022-06-08T00:00:00"/>
    <s v="22nd July,2022"/>
    <d v="2022-07-22T00:00:00"/>
    <s v="Ngokonyo Endmad Babu"/>
    <s v="Male"/>
    <n v="99999"/>
    <s v="+254"/>
    <s v="0727337639"/>
    <s v=""/>
    <s v="0799955640"/>
    <n v="37.181590999999997"/>
    <n v="-0.78060099999999999"/>
    <s v="Murang'a"/>
    <s v="Maragua"/>
    <s v="Maragua range"/>
    <s v="Matanya area"/>
    <x v="2"/>
    <s v="Washington Mwangi"/>
    <s v="Washington Mwangi"/>
    <s v=""/>
    <s v="Informal Business"/>
    <s v="KENBIM"/>
  </r>
  <r>
    <s v="VPA6"/>
    <s v="KE-KER-2210-29824"/>
    <x v="1"/>
    <s v=""/>
    <s v="29th May,2022"/>
    <d v="2022-05-29T00:00:00"/>
    <s v="11th October,2022"/>
    <d v="2022-10-11T00:00:00"/>
    <s v="Chepkoech Josphine"/>
    <s v="Female"/>
    <s v="20967639"/>
    <s v="+254"/>
    <s v="0728247523"/>
    <s v=""/>
    <s v="0729422287"/>
    <n v="35.086872"/>
    <n v="-0.48631999999999997"/>
    <s v="Kericho"/>
    <s v="Bureti"/>
    <s v="Kisiara"/>
    <s v="Kaprote"/>
    <x v="1"/>
    <s v="Philip Kurgat"/>
    <s v=""/>
    <s v=""/>
    <s v="Informal Business"/>
    <s v="MKD"/>
  </r>
  <r>
    <s v="VPA6"/>
    <s v="KE-KAJ-2210-30856"/>
    <x v="1"/>
    <s v=""/>
    <s v="15th October,2022"/>
    <d v="2022-10-15T00:00:00"/>
    <s v="29th October,2022"/>
    <d v="2022-10-29T00:00:00"/>
    <s v="Mantina Eunice Njeri"/>
    <s v="Female"/>
    <n v="99999"/>
    <s v="+254"/>
    <s v="0721290120"/>
    <s v=""/>
    <s v="0711793449"/>
    <n v="36.701183"/>
    <n v="-1.529388"/>
    <s v="Kajiado"/>
    <s v="Kajiado West"/>
    <s v="Olchoro onyori"/>
    <s v="Oloirien"/>
    <x v="1"/>
    <s v="Jackson Muia Mutiso"/>
    <s v=""/>
    <s v=""/>
    <s v="Informal Business"/>
    <s v="KENBIM"/>
  </r>
  <r>
    <s v="VPA6"/>
    <s v="KE-UAS-2210-30158"/>
    <x v="1"/>
    <s v=""/>
    <s v="22nd July,2022"/>
    <d v="2022-07-22T00:00:00"/>
    <s v="22nd October,2022"/>
    <d v="2022-10-22T00:00:00"/>
    <s v="Rotich David Koima"/>
    <s v="Male"/>
    <n v="99999"/>
    <s v="+254"/>
    <s v="0721969900"/>
    <s v=""/>
    <s v=""/>
    <n v="35.423456999999999"/>
    <n v="0.53321700000000005"/>
    <s v="Uasin Gishu"/>
    <s v="Moiben"/>
    <s v="Moiben"/>
    <s v="Kapsosio"/>
    <x v="1"/>
    <s v="Daniel Bartilol"/>
    <s v=""/>
    <s v=""/>
    <s v="Informal Business"/>
    <s v="KENBIM"/>
  </r>
  <r>
    <s v="VPA6"/>
    <s v="KE-UAS-2210-30159"/>
    <x v="1"/>
    <s v=""/>
    <s v="17th July,2022"/>
    <d v="2022-07-17T00:00:00"/>
    <s v="1st October,2022"/>
    <d v="2022-10-01T00:00:00"/>
    <s v="Kipkemboi Nicholas"/>
    <s v="Male"/>
    <n v="99999"/>
    <s v="+254"/>
    <s v="0727364622"/>
    <s v=""/>
    <s v=""/>
    <n v="35.378855000000001"/>
    <n v="0.56061000000000005"/>
    <s v="Uasin Gishu"/>
    <s v="Moiben"/>
    <s v="Moiben"/>
    <s v="Kapsoen"/>
    <x v="1"/>
    <s v="Daniel Bartilol"/>
    <s v=""/>
    <s v=""/>
    <s v="Informal Business"/>
    <s v="KENBIM"/>
  </r>
  <r>
    <s v="VPA6"/>
    <s v="KE-NAK-2210-29788"/>
    <x v="1"/>
    <s v=""/>
    <s v="20th July,2022"/>
    <d v="2022-07-20T00:00:00"/>
    <s v="1st October,2022"/>
    <d v="2022-10-01T00:00:00"/>
    <s v="Joseph Kimani Maina"/>
    <s v="Male"/>
    <n v="99999"/>
    <s v="+254"/>
    <s v="0720448074"/>
    <s v=""/>
    <s v=""/>
    <n v="36.152344999999997"/>
    <n v="-0.262988"/>
    <s v="Nakuru"/>
    <s v="Bahati"/>
    <s v="Baraka"/>
    <s v="KAG - BARAKA lanet"/>
    <x v="2"/>
    <s v="Joseph Thumbi Kariuki"/>
    <s v="Joseph thumbi"/>
    <s v=""/>
    <s v="Informal Business"/>
    <s v="MKD"/>
  </r>
  <r>
    <s v="VPA6"/>
    <s v="KE-NAK-2210-29792"/>
    <x v="1"/>
    <s v=""/>
    <s v="12th August,2022"/>
    <d v="2022-08-12T00:00:00"/>
    <s v="1st October,2022"/>
    <d v="2022-10-01T00:00:00"/>
    <s v="James Kihungi Kariuki"/>
    <s v="Male"/>
    <n v="99999"/>
    <s v="+254"/>
    <s v="0710704463"/>
    <s v=""/>
    <s v="0797709016"/>
    <n v="36.174844"/>
    <n v="-0.24340800000000001"/>
    <s v="Nakuru"/>
    <s v="Bahati"/>
    <s v="Muronyo"/>
    <s v="Miti tatu"/>
    <x v="2"/>
    <s v="Joseph Thumbi Kariuki"/>
    <s v="Joseph thumbi"/>
    <s v=""/>
    <s v="Informal Business"/>
    <s v="MKD"/>
  </r>
  <r>
    <s v="VPA6"/>
    <s v="KE-NAK-2210-29790"/>
    <x v="1"/>
    <s v=""/>
    <s v="12th August,2022"/>
    <d v="2022-08-12T00:00:00"/>
    <s v="1st October,2022"/>
    <d v="2022-10-01T00:00:00"/>
    <s v="David Kamande"/>
    <s v="Male"/>
    <s v="1033424"/>
    <s v="+254"/>
    <s v="0720209822"/>
    <s v=""/>
    <s v="0720664560"/>
    <n v="36.205261"/>
    <n v="-0.27634399999999998"/>
    <s v="Nakuru"/>
    <s v="Bahati"/>
    <s v="Danger"/>
    <s v="Menengai hill farm"/>
    <x v="2"/>
    <s v="Fredrick Gatungu Kago"/>
    <s v="Fred Kago"/>
    <s v=""/>
    <s v="Informal Business"/>
    <s v="MKD"/>
  </r>
  <r>
    <s v="VPA6"/>
    <s v="KE-NAK-2210-29791"/>
    <x v="0"/>
    <s v="Grievance"/>
    <s v="16th May,2022"/>
    <d v="2022-05-16T00:00:00"/>
    <s v="1st October,2022"/>
    <d v="2022-10-01T00:00:00"/>
    <s v="Peter Gathecha"/>
    <s v="Male"/>
    <n v="99999"/>
    <s v="+254"/>
    <s v="0722299415"/>
    <s v=""/>
    <s v=""/>
    <n v="36.174864999999997"/>
    <n v="-0.24445500000000001"/>
    <s v="Nakuru"/>
    <s v="Bahati"/>
    <s v="Miti tatu"/>
    <s v="Miti tatu"/>
    <x v="2"/>
    <s v="Joseph Thumbi Kariuki"/>
    <s v="Joseph thumbi"/>
    <s v=""/>
    <s v="Informal Business"/>
    <s v="MKD"/>
  </r>
  <r>
    <s v="VPA6"/>
    <s v="KE-NAK-2210-29789"/>
    <x v="1"/>
    <s v=""/>
    <s v="24th August,2022"/>
    <d v="2022-08-24T00:00:00"/>
    <s v="26th October,2022"/>
    <d v="2022-10-26T00:00:00"/>
    <s v="Stephen Karanja"/>
    <s v="Male"/>
    <n v="99999"/>
    <s v="+254"/>
    <s v="0725630562"/>
    <s v=""/>
    <s v="0710750581"/>
    <n v="36.175291999999999"/>
    <n v="-0.26129200000000002"/>
    <s v="Nakuru"/>
    <s v="Bahati"/>
    <s v="Lanet"/>
    <s v="Kwa murera - tabuga"/>
    <x v="2"/>
    <s v="Simon Kabucho"/>
    <s v="Simon Kabucho"/>
    <s v=""/>
    <s v="Informal Business"/>
    <s v="MKD"/>
  </r>
  <r>
    <s v="VPA6"/>
    <s v="KE-KIR-2210-30809"/>
    <x v="1"/>
    <s v=""/>
    <s v="18th June,2022"/>
    <d v="2022-06-18T00:00:00"/>
    <s v="19th October,2022"/>
    <d v="2022-10-19T00:00:00"/>
    <s v="Njeru Fredrick Muriuki"/>
    <s v="Male"/>
    <s v="11171452"/>
    <s v="+254"/>
    <s v="0723161075"/>
    <s v=""/>
    <s v=""/>
    <n v="37.374557000000003"/>
    <n v="-0.52191500000000002"/>
    <s v="Kirinyaga"/>
    <s v="Kirinyaga East"/>
    <s v="Njukiini"/>
    <s v="Mburi"/>
    <x v="1"/>
    <s v="Eric Muthii Mugo"/>
    <s v="Eric muthii mugo"/>
    <s v=""/>
    <s v="Informal Business"/>
    <s v="MKD"/>
  </r>
  <r>
    <s v="VPA6"/>
    <s v="KE-NYE-2211-0"/>
    <x v="0"/>
    <s v="Non Compliant"/>
    <s v="8th April,2022"/>
    <d v="2022-04-08T00:00:00"/>
    <s v="3rd November,2022"/>
    <d v="2022-11-03T00:00:00"/>
    <s v="Kiugu Japhet Muthuri"/>
    <s v="Male"/>
    <s v="14609764"/>
    <s v="+254"/>
    <s v="0725594169"/>
    <s v=""/>
    <s v="0723660051"/>
    <n v="37.102372000000003"/>
    <n v="-3.4770000000000002E-2"/>
    <s v="Nyeri"/>
    <s v="Kieni East"/>
    <s v="Gakawa"/>
    <s v="Kwa mweya"/>
    <x v="3"/>
    <s v="Wambui Gituku"/>
    <s v=""/>
    <s v=""/>
    <s v="Informal Business"/>
    <s v="MKD"/>
  </r>
  <r>
    <s v="VPA6"/>
    <s v="KE-BOM-2201-26369"/>
    <x v="1"/>
    <s v=""/>
    <s v="8th November,2021"/>
    <d v="2021-11-08T00:00:00"/>
    <s v="10th January,2022"/>
    <d v="2022-01-10T00:00:00"/>
    <s v="Lasoi Joseph K"/>
    <s v="Male"/>
    <s v="7494093"/>
    <s v="+254"/>
    <s v="0720357253"/>
    <s v=""/>
    <s v="0763357253"/>
    <n v="35.375056999999998"/>
    <n v="-0.67722800000000005"/>
    <s v="Bomet"/>
    <s v="Bomet Central"/>
    <s v="Ndaraweta"/>
    <s v="Ngainet"/>
    <x v="0"/>
    <s v="Patrick Kipronoh Mutai"/>
    <s v="Joash"/>
    <s v=""/>
    <s v="Informal Business"/>
    <s v="MKD"/>
  </r>
  <r>
    <s v="VPA6"/>
    <s v="KE-EMB-2211-30812"/>
    <x v="1"/>
    <s v=""/>
    <s v="8th August,2022"/>
    <d v="2022-08-08T00:00:00"/>
    <s v="8th November,2022"/>
    <d v="2022-11-08T00:00:00"/>
    <s v="Njogu Martin Mugo"/>
    <s v="Male"/>
    <n v="99999"/>
    <s v="+254"/>
    <s v="0723877522"/>
    <s v=""/>
    <s v="0722434199"/>
    <n v="37.575290000000003"/>
    <n v="-0.39574799999999999"/>
    <s v="Embu"/>
    <s v="Runyenjes"/>
    <s v="Runyejes"/>
    <s v="Kaithege"/>
    <x v="1"/>
    <s v="Eric Muthii Mugo"/>
    <s v="Eric Mugo"/>
    <s v=""/>
    <s v="Informal Business"/>
    <s v="KENBIM"/>
  </r>
  <r>
    <s v="VPA6"/>
    <s v="KE-MER-2210-29699"/>
    <x v="1"/>
    <s v=""/>
    <s v="2nd October,2022"/>
    <d v="2022-10-02T00:00:00"/>
    <s v="24th October,2022"/>
    <d v="2022-10-24T00:00:00"/>
    <s v="Alex Ngugi Beatrice"/>
    <s v="Female"/>
    <s v="5433466t"/>
    <s v="+254"/>
    <s v="0716543367"/>
    <s v=""/>
    <s v="0723659245"/>
    <n v="37.673029999999997"/>
    <n v="1.1610000000000001E-2"/>
    <s v="Meru"/>
    <s v="Central Imenti"/>
    <s v="Ngonyi"/>
    <s v="Rubutu"/>
    <x v="2"/>
    <s v="Erick Munene Gitonga"/>
    <s v="Joshua muthaura"/>
    <s v=""/>
    <s v="Informal Business"/>
    <s v="MKD"/>
  </r>
  <r>
    <s v="VPA6"/>
    <s v="KE-TAI-2211-2276"/>
    <x v="0"/>
    <s v="Non Compliant"/>
    <s v="15th August,2022"/>
    <d v="2022-08-15T00:00:00"/>
    <s v="17th November,2022"/>
    <d v="2022-11-17T00:00:00"/>
    <s v="Mwale Jane Ndela"/>
    <s v="Female"/>
    <s v="29752358"/>
    <s v="+254"/>
    <s v="0728021721"/>
    <s v=""/>
    <s v=""/>
    <n v="38.375393000000003"/>
    <n v="-3.3772220000000002"/>
    <s v="Taita/Taveta"/>
    <s v="Wundanyi"/>
    <s v="Mbale"/>
    <s v="Sagha"/>
    <x v="2"/>
    <s v="Silvester M Mwadime"/>
    <s v="Silvester mwakideu"/>
    <s v=""/>
    <s v="Informal Business"/>
    <s v="KENBIM"/>
  </r>
  <r>
    <s v="VPA6"/>
    <s v="KE-MAK-2209-30859"/>
    <x v="1"/>
    <s v=""/>
    <s v="5th September,2022"/>
    <d v="2022-09-05T00:00:00"/>
    <s v="28th September,2022"/>
    <d v="2022-09-28T00:00:00"/>
    <s v="Muleli Erick"/>
    <s v="Male"/>
    <n v="99999"/>
    <s v="+254"/>
    <s v="0722851757"/>
    <s v=""/>
    <s v="0722962215"/>
    <n v="37.79365"/>
    <n v="-2.069947"/>
    <s v="Makueni"/>
    <s v="Makueni"/>
    <s v="Makueni"/>
    <s v="Makutano"/>
    <x v="1"/>
    <s v="Jackson Muia Mutiso"/>
    <s v=""/>
    <s v=""/>
    <s v="Informal Business"/>
    <s v="KENBIM"/>
  </r>
  <r>
    <s v="VPA6"/>
    <s v="KE-NYA-2207-30830"/>
    <x v="1"/>
    <s v=""/>
    <s v="24th April,2022"/>
    <d v="2022-04-24T00:00:00"/>
    <s v="12th July,2022"/>
    <d v="2022-07-12T00:00:00"/>
    <s v="Kung'u Robert Kimata"/>
    <s v="Male"/>
    <n v="99999"/>
    <s v="+254"/>
    <s v="0722449440"/>
    <s v=""/>
    <s v=""/>
    <n v="36.423155000000001"/>
    <n v="3.0268E-2"/>
    <s v="Nyandarua"/>
    <s v="Ndaragwa"/>
    <s v="Kiriita"/>
    <s v="Ritaya"/>
    <x v="4"/>
    <s v="Fraha Biotech"/>
    <s v="null"/>
    <s v=""/>
    <s v="Informal Business"/>
    <s v="AKUT"/>
  </r>
  <r>
    <s v="VPA6"/>
    <s v="KE-ELG-2211-30160"/>
    <x v="1"/>
    <s v=""/>
    <s v="23rd October,2022"/>
    <d v="2022-10-23T00:00:00"/>
    <s v="23rd November,2022"/>
    <d v="2022-11-23T00:00:00"/>
    <s v="Gilbert Suter K"/>
    <s v="Male"/>
    <n v="99999"/>
    <s v="+254"/>
    <s v="0723971761"/>
    <s v=""/>
    <s v="0731424816"/>
    <n v="35.488005000000001"/>
    <n v="0.59986700000000004"/>
    <s v="Elgeyo/Marakwet"/>
    <s v="Keiyo North"/>
    <s v="Keiyo North"/>
    <s v="Kapsisi east"/>
    <x v="1"/>
    <s v="Luka Kiprop Maiyo"/>
    <s v=""/>
    <s v=""/>
    <s v="Informal Business"/>
    <s v="KENBIM"/>
  </r>
  <r>
    <s v="VPA6"/>
    <s v="KE-KER-2211-29825"/>
    <x v="1"/>
    <s v=""/>
    <s v="28th December,2021"/>
    <d v="2021-12-28T00:00:00"/>
    <s v="25th November,2022"/>
    <d v="2022-11-25T00:00:00"/>
    <s v="KIPROTICH RUGUT"/>
    <s v="Male"/>
    <s v="22223491"/>
    <s v="+254"/>
    <s v="0726560508"/>
    <s v=""/>
    <s v=""/>
    <n v="35.233227999999997"/>
    <n v="-0.34220800000000001"/>
    <s v="Kericho"/>
    <s v="Belgut"/>
    <s v="Kipkoiyan"/>
    <s v="Masarian"/>
    <x v="1"/>
    <s v="Benjamin Kirui"/>
    <s v=""/>
    <s v=""/>
    <s v="Informal Business"/>
    <s v="MKD"/>
  </r>
  <r>
    <s v="VPA6"/>
    <s v="KE-KER-2206-30753"/>
    <x v="1"/>
    <s v=""/>
    <s v="26th November,2021"/>
    <d v="2021-11-26T00:00:00"/>
    <s v="4th June,2022"/>
    <d v="2022-06-04T00:00:00"/>
    <s v="KIBET JOSEPH BOEN"/>
    <s v="Male"/>
    <s v="21614842"/>
    <s v="+254"/>
    <s v="0722538797"/>
    <s v=""/>
    <s v="0722952075"/>
    <n v="35.234656999999999"/>
    <n v="-0.29787999999999998"/>
    <s v="Kericho"/>
    <s v="Ainamoi"/>
    <s v="Kapsoit"/>
    <s v="Ketitui"/>
    <x v="1"/>
    <s v="Benjamin Kirui"/>
    <s v=""/>
    <s v=""/>
    <s v="Informal Business"/>
    <s v="MKD"/>
  </r>
  <r>
    <s v="VPA6"/>
    <s v="KE-KER-2211-30751"/>
    <x v="1"/>
    <s v=""/>
    <s v="19th September,2022"/>
    <d v="2022-09-19T00:00:00"/>
    <s v="21st November,2022"/>
    <d v="2022-11-21T00:00:00"/>
    <s v="LANGAT GEOFREY"/>
    <s v="Male"/>
    <s v="25337517"/>
    <s v="+254"/>
    <s v="0719355837"/>
    <s v=""/>
    <s v=""/>
    <n v="35.105603000000002"/>
    <n v="-0.60118000000000005"/>
    <s v="Kericho"/>
    <s v="Bureti"/>
    <s v="Kapsogut"/>
    <s v="Sosiot"/>
    <x v="0"/>
    <s v="Philip Kurgat"/>
    <s v="null"/>
    <s v=""/>
    <s v="Informal Business"/>
    <s v="MKD"/>
  </r>
  <r>
    <s v="VPA6"/>
    <s v="KE-KER-2211-26195"/>
    <x v="1"/>
    <s v=""/>
    <s v="15th December,2021"/>
    <d v="2021-12-15T00:00:00"/>
    <s v="1st November,2022"/>
    <d v="2022-11-01T00:00:00"/>
    <s v="TONUI PHILIPH"/>
    <s v="Male"/>
    <s v="20839831"/>
    <s v="+254"/>
    <s v="0721147146"/>
    <s v=""/>
    <s v="0725049823"/>
    <n v="35.259903000000001"/>
    <n v="-0.32833800000000002"/>
    <s v="Kericho"/>
    <s v="Ainamoi"/>
    <s v="Kipchimchim"/>
    <s v="Kipchimchim"/>
    <x v="3"/>
    <s v="Benjamin Kirui"/>
    <s v=""/>
    <s v=""/>
    <s v="Informal Business"/>
    <s v="MKD"/>
  </r>
  <r>
    <s v="VPA6"/>
    <s v="KE-BOM-2201-26368"/>
    <x v="1"/>
    <s v=""/>
    <s v="17th July,2019"/>
    <d v="2019-07-17T00:00:00"/>
    <s v="15th January,2022"/>
    <d v="2022-01-15T00:00:00"/>
    <s v="BETT ROBERT"/>
    <s v="Male"/>
    <s v="23363061"/>
    <s v="+254"/>
    <s v="0720283035"/>
    <s v=""/>
    <s v="0112830135"/>
    <n v="35.134174999999999"/>
    <n v="-0.67774500000000004"/>
    <s v="Bomet"/>
    <s v="Sotik"/>
    <s v="Kaplong"/>
    <s v="Kaplong"/>
    <x v="6"/>
    <s v="Philip Kurgat"/>
    <s v=""/>
    <s v=""/>
    <s v="Informal Business"/>
    <s v="AKUT"/>
  </r>
  <r>
    <s v="VPA6"/>
    <s v="KE-MUR-2211-30248"/>
    <x v="1"/>
    <s v=""/>
    <s v="18th September,2022"/>
    <d v="2022-09-18T00:00:00"/>
    <s v="19th November,2022"/>
    <d v="2022-11-19T00:00:00"/>
    <s v="Wanyoike Philomena Wambui"/>
    <s v="Female"/>
    <n v="99999"/>
    <s v="+254"/>
    <s v="0727441725"/>
    <s v=""/>
    <s v=""/>
    <n v="37.190091000000002"/>
    <n v="-0.88713399999999998"/>
    <s v="Murang'a"/>
    <s v="Makuyu"/>
    <s v="Kimorori"/>
    <s v="Kahigaini"/>
    <x v="3"/>
    <s v="Collins Odhiambo Ondiek"/>
    <s v="Collins Odhiambo"/>
    <s v=""/>
    <s v="Informal Business"/>
    <s v="BlueFlame BioSlurriGaz"/>
  </r>
  <r>
    <s v="VPA6"/>
    <s v="KE-MUR-2211-30245"/>
    <x v="1"/>
    <s v=""/>
    <s v="18th September,2022"/>
    <d v="2022-09-18T00:00:00"/>
    <s v="17th November,2022"/>
    <d v="2022-11-17T00:00:00"/>
    <s v="Njoroge Francis Kamande"/>
    <s v="Male"/>
    <s v="3697538"/>
    <s v="+254"/>
    <s v="0720939835"/>
    <s v=""/>
    <s v="0754990655"/>
    <n v="37.218592000000001"/>
    <n v="-0.88885499999999995"/>
    <s v="Murang'a"/>
    <s v="Makuyu"/>
    <s v="Kimorori"/>
    <s v="Ciombo"/>
    <x v="3"/>
    <s v="Collins Odhiambo Ondiek"/>
    <s v="Collins Odhiambo"/>
    <s v=""/>
    <s v="Informal Business"/>
    <s v="BlueFlame BioSlurriGaz"/>
  </r>
  <r>
    <s v="VPA6"/>
    <s v="KE-MUR-2211-30246"/>
    <x v="1"/>
    <s v=""/>
    <s v="18th September,2022"/>
    <d v="2022-09-18T00:00:00"/>
    <s v="17th November,2022"/>
    <d v="2022-11-17T00:00:00"/>
    <s v="Mwangi Florence Wanjiru"/>
    <s v="Female"/>
    <n v="99999"/>
    <s v="+254"/>
    <s v="0710193043"/>
    <s v=""/>
    <s v=""/>
    <n v="37.219555999999997"/>
    <n v="-0.88367600000000002"/>
    <s v="Murang'a"/>
    <s v="Makuyu"/>
    <s v="Kimorori"/>
    <s v="Ciombo"/>
    <x v="3"/>
    <s v="Collins Odhiambo Ondiek"/>
    <s v="Collins Odhiambo"/>
    <s v=""/>
    <s v="Informal Business"/>
    <s v="BlueFlame BioSlurriGaz"/>
  </r>
  <r>
    <s v="VPA6"/>
    <s v="KE-MUR-2211-30247"/>
    <x v="1"/>
    <s v=""/>
    <s v="18th September,2022"/>
    <d v="2022-09-18T00:00:00"/>
    <s v="17th November,2022"/>
    <d v="2022-11-17T00:00:00"/>
    <s v="Kahutho Grace Nyambura"/>
    <s v="Female"/>
    <s v="1204433"/>
    <s v="+254"/>
    <s v="0712226195"/>
    <s v=""/>
    <s v="0721253752"/>
    <n v="37.225411999999999"/>
    <n v="-0.82088300000000003"/>
    <s v="Murang'a"/>
    <s v="Makuyu"/>
    <s v="Kabiti"/>
    <s v="Kiambamba"/>
    <x v="3"/>
    <s v="Collins Odhiambo Ondiek"/>
    <s v="Collins Odhiambo"/>
    <s v=""/>
    <s v="Informal Business"/>
    <s v="BlueFlame BioSlurriGaz"/>
  </r>
  <r>
    <s v="VPA6"/>
    <s v="KE-MUR-2211-30249"/>
    <x v="1"/>
    <s v=""/>
    <s v="18th September,2022"/>
    <d v="2022-09-18T00:00:00"/>
    <s v="19th November,2022"/>
    <d v="2022-11-19T00:00:00"/>
    <s v="Nganga Veronicah Muthoni"/>
    <s v="Female"/>
    <n v="99999"/>
    <s v="+254"/>
    <s v="0728463037"/>
    <s v=""/>
    <s v=""/>
    <n v="37.196418000000001"/>
    <n v="-0.881498"/>
    <s v="Murang'a"/>
    <s v="Makuyu"/>
    <s v="Makuyu"/>
    <s v="Punda milia"/>
    <x v="3"/>
    <s v="Collins Odhiambo Ondiek"/>
    <s v="Collin's Odhiambo"/>
    <s v=""/>
    <s v="Informal Business"/>
    <s v="BlueFlame BioSlurriGaz"/>
  </r>
  <r>
    <s v="VPA6"/>
    <s v="KE-MUR-2211-30250"/>
    <x v="1"/>
    <s v=""/>
    <s v="9th September,2022"/>
    <d v="2022-09-09T00:00:00"/>
    <s v="17th November,2022"/>
    <d v="2022-11-17T00:00:00"/>
    <s v="Thenge Gladys Wairimu"/>
    <s v="Female"/>
    <n v="99999"/>
    <s v="+254"/>
    <s v="0724446652"/>
    <s v=""/>
    <s v="0706120807"/>
    <n v="37.182510999999998"/>
    <n v="-0.84443500000000005"/>
    <s v="Murang'a"/>
    <s v="Makuyu"/>
    <s v="Sabasaba"/>
    <s v="Kamahuha"/>
    <x v="3"/>
    <s v="Green Soil Enterprises"/>
    <s v="Collins Odhiambo"/>
    <s v=""/>
    <s v="Informal Business"/>
    <s v="BlueFlame BioSlurriGaz"/>
  </r>
  <r>
    <s v="VPA6"/>
    <s v="KE-MUR-2211-30244"/>
    <x v="1"/>
    <s v=""/>
    <s v="13th September,2022"/>
    <d v="2022-09-13T00:00:00"/>
    <s v="17th November,2022"/>
    <d v="2022-11-17T00:00:00"/>
    <s v="Gatunguta Jane Wambui"/>
    <s v="Female"/>
    <s v="11287453"/>
    <s v="+254"/>
    <s v="0722989570"/>
    <s v=""/>
    <s v="0728895477"/>
    <n v="37.194854999999997"/>
    <n v="-0.90412300000000001"/>
    <s v="Murang'a"/>
    <s v="Makuyu"/>
    <s v="Kimorori"/>
    <s v="Makuyu"/>
    <x v="3"/>
    <s v="Green Soil Enterprises"/>
    <s v="Collins odhiambo"/>
    <s v=""/>
    <s v="Informal Business"/>
    <s v="BlueFlame BioSlurriGaz"/>
  </r>
  <r>
    <s v="VPA6"/>
    <s v="KE-MUR-2211-30980"/>
    <x v="1"/>
    <s v=""/>
    <s v="12th October,2022"/>
    <d v="2022-10-12T00:00:00"/>
    <s v="22nd November,2022"/>
    <d v="2022-11-22T00:00:00"/>
    <s v="Ngechu Rachel Wangui"/>
    <s v="Female"/>
    <n v="99999"/>
    <s v="+254"/>
    <s v="0723815747"/>
    <s v=""/>
    <s v="0722339090"/>
    <n v="36.882930999999999"/>
    <n v="-0.81788799999999995"/>
    <s v="Murang'a"/>
    <s v="Kandara"/>
    <s v="Githumu"/>
    <s v="Kerika"/>
    <x v="2"/>
    <s v="Nixon Kariuki Gaichuru"/>
    <s v="Nixon kariuki"/>
    <s v=""/>
    <s v="Informal Business"/>
    <s v="KENBIM"/>
  </r>
  <r>
    <s v="VPA6"/>
    <s v="KE-MUR-2203-30981"/>
    <x v="1"/>
    <s v=""/>
    <s v="6th February,2022"/>
    <d v="2022-02-06T00:00:00"/>
    <s v="18th March,2022"/>
    <d v="2022-03-18T00:00:00"/>
    <s v="Kibobo James Mwangi"/>
    <s v="Male"/>
    <s v="5175981"/>
    <s v="+254"/>
    <s v="0713252628"/>
    <s v=""/>
    <s v="0705103371"/>
    <n v="36.972833999999999"/>
    <n v="-0.89030200000000004"/>
    <s v="Murang'a"/>
    <s v="Kandara"/>
    <s v="Kandara"/>
    <s v="Kirigithu"/>
    <x v="3"/>
    <s v="Washington Mwangi"/>
    <s v="Washington mwangi"/>
    <s v=""/>
    <s v="Informal Business"/>
    <s v="KENBIM"/>
  </r>
  <r>
    <s v="VPA6"/>
    <s v="KE-KER-2212-26187"/>
    <x v="1"/>
    <s v=""/>
    <s v="12th October,2022"/>
    <d v="2022-10-12T00:00:00"/>
    <s v="10th December,2022"/>
    <d v="2022-12-10T00:00:00"/>
    <s v="Rono Denis"/>
    <s v="Male"/>
    <s v="13024424"/>
    <s v="+254"/>
    <s v="0712842142"/>
    <s v=""/>
    <s v=""/>
    <n v="35.103994999999998"/>
    <n v="-0.611012"/>
    <s v="Kericho"/>
    <s v="Bureti"/>
    <s v="Techoget"/>
    <s v="Salanga"/>
    <x v="0"/>
    <s v="Denis Kipkirui Tonui"/>
    <s v=""/>
    <s v=""/>
    <s v="Informal Business"/>
    <s v="MKD"/>
  </r>
  <r>
    <s v="VPA6"/>
    <s v="KE-KIA-2212-31039"/>
    <x v="0"/>
    <s v="Non Compliant"/>
    <s v="4th December,2022"/>
    <d v="2022-12-04T00:00:00"/>
    <s v="17th December,2022"/>
    <d v="2022-12-17T00:00:00"/>
    <s v="Mbugua Gichuru John"/>
    <s v="Male"/>
    <s v="1367940"/>
    <s v="+254"/>
    <s v="0713028539"/>
    <s v=""/>
    <s v="0796126961"/>
    <n v="37.285722999999997"/>
    <n v="-1.0560769999999999"/>
    <s v="Kiambu"/>
    <s v="Thika East"/>
    <s v="Goliba"/>
    <s v="Maguguni"/>
    <x v="3"/>
    <s v="Nixon Kariuki Gaichuru"/>
    <s v="Nixon kariuki"/>
    <s v=""/>
    <s v="Informal Business"/>
    <s v="KENBIM"/>
  </r>
  <r>
    <s v="VPA6"/>
    <s v="KE-NAN-2212-26510"/>
    <x v="0"/>
    <s v="Grievance"/>
    <s v="26th November,2022"/>
    <d v="2022-11-26T00:00:00"/>
    <s v="21st December,2022"/>
    <d v="2022-12-21T00:00:00"/>
    <s v="Biwott John"/>
    <s v="Male"/>
    <s v="1221445"/>
    <s v="+254"/>
    <s v="0729150277"/>
    <s v=""/>
    <s v="0736603776"/>
    <n v="35.045422000000002"/>
    <n v="0.23539299999999999"/>
    <s v="Nandi"/>
    <s v="Nandi Central"/>
    <s v="Kombe"/>
    <s v="Kipchabo"/>
    <x v="3"/>
    <s v="Kelvin Kimutai"/>
    <s v="Isaac sang"/>
    <s v=""/>
    <s v="Informal Business"/>
    <s v="MKD"/>
  </r>
  <r>
    <s v="VPA6"/>
    <s v="KE-NYA-2211-29017"/>
    <x v="1"/>
    <s v=""/>
    <s v="15th August,2022"/>
    <d v="2022-08-15T00:00:00"/>
    <s v="1st November,2022"/>
    <d v="2022-11-01T00:00:00"/>
    <s v="Mogere Nyakundi Nyakundi"/>
    <s v="Male"/>
    <s v="9148851"/>
    <s v="+254"/>
    <s v="0722799566"/>
    <s v=""/>
    <s v="0715783459"/>
    <n v="34.978445000000001"/>
    <n v="-0.80766499999999997"/>
    <s v="Nyamira"/>
    <s v="Masaba North"/>
    <s v="Nyansiongo"/>
    <s v="Keginga"/>
    <x v="19"/>
    <s v="George Otwori"/>
    <s v="George Otwori"/>
    <s v=""/>
    <s v="Informal Business"/>
    <s v="KENBIM"/>
  </r>
  <r>
    <s v="VPA6"/>
    <s v="KE-NYA-2212-29015"/>
    <x v="1"/>
    <s v=""/>
    <s v="1st September,2022"/>
    <d v="2022-09-01T00:00:00"/>
    <s v="1st December,2022"/>
    <d v="2022-12-01T00:00:00"/>
    <s v="Mwambi James Nyamweya"/>
    <s v="Male"/>
    <s v="5825824"/>
    <s v="+254"/>
    <s v="0700485799"/>
    <s v=""/>
    <s v="07574296666"/>
    <n v="34.860497000000002"/>
    <n v="-0.68781800000000004"/>
    <s v="Nyamira"/>
    <s v="Manga"/>
    <s v="Kemera"/>
    <s v="Biburia"/>
    <x v="0"/>
    <s v="George Otwori"/>
    <s v="George Otwori"/>
    <s v=""/>
    <s v="Informal Business"/>
    <s v="MKD"/>
  </r>
  <r>
    <s v="VPA6"/>
    <s v="KE-KIS-2212-29016"/>
    <x v="1"/>
    <s v=""/>
    <s v="10th November,2022"/>
    <d v="2022-11-10T00:00:00"/>
    <s v="15th December,2022"/>
    <d v="2022-12-15T00:00:00"/>
    <s v="Omari Meshack Ogora"/>
    <s v="Male"/>
    <s v="0264350"/>
    <s v="+254"/>
    <s v="0728702410"/>
    <s v=""/>
    <s v="0726964172"/>
    <n v="34.8508"/>
    <n v="-0.72847200000000001"/>
    <s v="Kisii"/>
    <s v="Kisii Central"/>
    <s v="Mirongo"/>
    <s v="Bomwagi"/>
    <x v="0"/>
    <s v="Thomas Masese Gikona"/>
    <s v="Thomas Masese Gikona"/>
    <s v=""/>
    <s v="Informal Business"/>
    <s v="KENBIM"/>
  </r>
  <r>
    <s v="VPA6"/>
    <s v="KE-MUR-2209-30979"/>
    <x v="1"/>
    <s v=""/>
    <s v="22nd July,2022"/>
    <d v="2022-07-22T00:00:00"/>
    <s v="17th September,2022"/>
    <d v="2022-09-17T00:00:00"/>
    <s v="Karuba Patrick Kamweya"/>
    <s v="Male"/>
    <n v="99999"/>
    <s v="+254"/>
    <s v="0716369975"/>
    <s v=""/>
    <s v=""/>
    <n v="36.944547"/>
    <n v="-0.75139699999999998"/>
    <s v="Murang'a"/>
    <s v="Kahuro"/>
    <s v="Mugoiri"/>
    <s v="Kaganda"/>
    <x v="2"/>
    <s v="Fredrick Gatungu Kago"/>
    <s v="Fredrick Kago"/>
    <s v=""/>
    <s v="Informal Business"/>
    <s v="MKD"/>
  </r>
  <r>
    <s v="VPA6"/>
    <s v="KE-MUR-2211-30978"/>
    <x v="1"/>
    <s v=""/>
    <s v="2nd October,2022"/>
    <d v="2022-10-02T00:00:00"/>
    <s v="18th November,2022"/>
    <d v="2022-11-18T00:00:00"/>
    <s v="Nganga Elizabeth Kasyoka"/>
    <s v="Female"/>
    <n v="99999"/>
    <s v="+254"/>
    <s v="0721242322"/>
    <s v=""/>
    <s v=""/>
    <n v="36.932274999999997"/>
    <n v="-0.91242699999999999"/>
    <s v="Murang'a"/>
    <s v="Gatanga"/>
    <s v="Gatanga"/>
    <s v="Gathanji"/>
    <x v="0"/>
    <s v="Washington Mwangi"/>
    <s v="Washington Mwangi"/>
    <s v=""/>
    <s v="Informal Business"/>
    <s v="KENBIM"/>
  </r>
  <r>
    <s v="VPA6"/>
    <s v="KE-KER-2212-30752"/>
    <x v="1"/>
    <s v=""/>
    <s v="18th September,2022"/>
    <d v="2022-09-18T00:00:00"/>
    <s v="20th December,2022"/>
    <d v="2022-12-20T00:00:00"/>
    <s v="CHERUIYOT JOSEPH"/>
    <s v="Male"/>
    <s v="5226938"/>
    <s v="+254"/>
    <s v="0714474374"/>
    <s v=""/>
    <s v=""/>
    <n v="35.090868"/>
    <n v="-0.65439700000000001"/>
    <s v="Kericho"/>
    <s v="Bureti"/>
    <s v="Cheplanget"/>
    <s v="Lelach"/>
    <x v="0"/>
    <s v="Denis Kipkirui Tonui"/>
    <s v=""/>
    <s v=""/>
    <s v="Informal Business"/>
    <s v="MKD"/>
  </r>
  <r>
    <s v="VPA6"/>
    <s v="KE-NAK-2212-29795"/>
    <x v="1"/>
    <s v=""/>
    <s v="6th June,2022"/>
    <d v="2022-06-06T00:00:00"/>
    <s v="18th December,2022"/>
    <d v="2022-12-18T00:00:00"/>
    <s v="Stephen Kirui"/>
    <s v="Female"/>
    <n v="99999"/>
    <s v="+254"/>
    <s v="0724266965"/>
    <s v=""/>
    <s v="0700193642"/>
    <n v="35.677473999999997"/>
    <n v="-0.59725499999999998"/>
    <s v="Nakuru"/>
    <s v="Kuresoi"/>
    <s v="Olenguruone"/>
    <s v="Olenguruone secondary"/>
    <x v="2"/>
    <s v="Robert Kiprono Ngetich"/>
    <s v=""/>
    <s v=""/>
    <s v="Informal Business"/>
    <s v="MKD"/>
  </r>
  <r>
    <s v="VPA6"/>
    <s v="KE-NAK-2212-29794"/>
    <x v="1"/>
    <s v=""/>
    <s v="14th June,2022"/>
    <d v="2022-06-14T00:00:00"/>
    <s v="18th December,2022"/>
    <d v="2022-12-18T00:00:00"/>
    <s v="Ezekiel Rop Kipngeno"/>
    <s v="Male"/>
    <n v="99999"/>
    <s v="+254"/>
    <s v="0727542032"/>
    <s v=""/>
    <s v="0722703237"/>
    <n v="35.646922000000004"/>
    <n v="-0.64671199999999995"/>
    <s v="Nakuru"/>
    <s v="Kuresoi"/>
    <s v="Olenguruone"/>
    <s v="Sigowet"/>
    <x v="2"/>
    <s v="Robert Kiprono Ngetich"/>
    <s v=""/>
    <s v=""/>
    <s v="Informal Business"/>
    <s v="MKD"/>
  </r>
  <r>
    <s v="VPA6"/>
    <s v="KE-NAK-2212-29793"/>
    <x v="1"/>
    <s v=""/>
    <s v="29th March,2022"/>
    <d v="2022-03-29T00:00:00"/>
    <s v="18th December,2022"/>
    <d v="2022-12-18T00:00:00"/>
    <s v="Joel Mibei"/>
    <s v="Male"/>
    <n v="99999"/>
    <s v="+254"/>
    <s v="0741334162"/>
    <s v=""/>
    <s v=""/>
    <n v="35.704208000000001"/>
    <n v="-0.55853900000000001"/>
    <s v="Nakuru"/>
    <s v="Kuresoi"/>
    <s v="Amalo"/>
    <s v="Amalo"/>
    <x v="0"/>
    <s v="Robert Kiprono Ngetich"/>
    <s v=""/>
    <s v=""/>
    <s v="Informal Business"/>
    <s v="MKD"/>
  </r>
  <r>
    <s v="VPA6"/>
    <s v="KE-TAI-2301-2272"/>
    <x v="2"/>
    <s v="Institutional Plant"/>
    <s v="5th October,2022"/>
    <d v="2022-10-05T00:00:00"/>
    <s v="10th January,2023"/>
    <d v="2023-01-10T00:00:00"/>
    <s v="Timbila high school Timbila high school Timbila high school"/>
    <s v="Female"/>
    <s v="1045577"/>
    <s v="722798040"/>
    <s v="0722798040"/>
    <s v=""/>
    <s v=""/>
    <n v="37.716538"/>
    <n v="-3.39"/>
    <s v="Taita/Taveta"/>
    <s v="Taveta"/>
    <s v="Timbila"/>
    <s v="Timbila"/>
    <x v="14"/>
    <s v="Carly Mwandigha"/>
    <s v=""/>
    <s v=""/>
    <s v="Informal Business"/>
    <s v="KENBIM"/>
  </r>
  <r>
    <s v="VPA6"/>
    <s v="KE-NYA-2211-30831"/>
    <x v="1"/>
    <s v=""/>
    <s v="11th October,2022"/>
    <d v="2022-10-11T00:00:00"/>
    <s v="1st November,2022"/>
    <d v="2022-11-01T00:00:00"/>
    <s v="Dickson Bundi K"/>
    <s v="Male"/>
    <n v="99999"/>
    <s v="+254"/>
    <s v="0721656423"/>
    <s v=""/>
    <s v="0721656421"/>
    <n v="36.388843000000001"/>
    <n v="-5.2019999999999997E-2"/>
    <s v="Nyandarua"/>
    <s v="Ol Joro Orok"/>
    <s v="Gatimu"/>
    <s v="Kangūū"/>
    <x v="2"/>
    <s v="Fredrick Gatungu Kago"/>
    <s v=""/>
    <s v=""/>
    <s v="Informal Business"/>
    <s v="KENBIM"/>
  </r>
  <r>
    <s v="VPA6"/>
    <s v="KE-KAJ-2212-30861"/>
    <x v="1"/>
    <s v=""/>
    <s v="10th December,2022"/>
    <d v="2022-12-10T00:00:00"/>
    <s v="21st December,2022"/>
    <d v="2022-12-21T00:00:00"/>
    <s v="Muloko Kongolo"/>
    <s v="Male"/>
    <n v="99999"/>
    <s v="+254"/>
    <s v="0722749158"/>
    <s v=""/>
    <s v=""/>
    <n v="36.849518000000003"/>
    <n v="-1.8094399999999999"/>
    <s v="Kajiado"/>
    <s v="Kajiado Central"/>
    <s v="Kajiado"/>
    <s v="Natembeya"/>
    <x v="2"/>
    <s v="Kensam Constructor"/>
    <s v="null"/>
    <s v=""/>
    <s v="Informal Business"/>
    <s v="KENBIM"/>
  </r>
  <r>
    <s v="VPA6"/>
    <s v="KE-NYE-2301-30045"/>
    <x v="1"/>
    <s v=""/>
    <s v="19th November,2022"/>
    <d v="2022-11-19T00:00:00"/>
    <s v="4th January,2023"/>
    <d v="2023-01-04T00:00:00"/>
    <s v="Gathogo Peter Kariuki"/>
    <s v="Male"/>
    <s v="19876326"/>
    <s v="+254"/>
    <s v="0722565926"/>
    <s v=""/>
    <s v="0727587378"/>
    <n v="37.099817000000002"/>
    <n v="-0.52312199999999998"/>
    <s v="Nyeri"/>
    <s v="Mathira East"/>
    <s v="Konyu"/>
    <s v="Muhururu"/>
    <x v="2"/>
    <s v="Rural &amp; Urban Alternative Energy"/>
    <s v="Wambui gituku"/>
    <s v=""/>
    <s v="Informal Business"/>
    <s v="MKD"/>
  </r>
  <r>
    <s v="VPA6"/>
    <s v="KE-NAN-2212-29018"/>
    <x v="1"/>
    <s v=""/>
    <s v="30th October,2022"/>
    <d v="2022-10-30T00:00:00"/>
    <s v="27th December,2022"/>
    <d v="2022-12-27T00:00:00"/>
    <s v="Vilembwa Washington Mahila"/>
    <s v="Male"/>
    <s v="2302686"/>
    <s v="+254"/>
    <s v="0719516649"/>
    <s v=""/>
    <s v="0726986858"/>
    <n v="34.889769999999999"/>
    <n v="0.129497"/>
    <s v="Nandi"/>
    <s v="Aldai"/>
    <s v="N"/>
    <s v="Musasa"/>
    <x v="1"/>
    <s v="Gillet Lihanda"/>
    <s v="Gillet Lihanda"/>
    <s v=""/>
    <s v="Informal Business"/>
    <s v="MKD"/>
  </r>
  <r>
    <s v="VPA6"/>
    <s v="KE-NAK-2301-29537"/>
    <x v="1"/>
    <s v=""/>
    <s v="10th December,2022"/>
    <d v="2022-12-10T00:00:00"/>
    <s v="23rd January,2023"/>
    <d v="2023-01-23T00:00:00"/>
    <s v="Chelimo Cheptoo"/>
    <s v="Male"/>
    <n v="99999"/>
    <s v="+254"/>
    <s v="0725324862"/>
    <s v=""/>
    <s v=""/>
    <n v="35.974621999999997"/>
    <n v="6.4015000000000002E-2"/>
    <s v="Nakuru"/>
    <s v="Rongai"/>
    <s v="Mogotio"/>
    <s v="Mugunyone"/>
    <x v="2"/>
    <s v="Robert Kiprono Ngetich"/>
    <s v="Robert ngetich"/>
    <s v=""/>
    <s v="Informal Business"/>
    <s v="MKD"/>
  </r>
  <r>
    <s v="VPA6"/>
    <s v="KE-KAJ-2312-30863"/>
    <x v="1"/>
    <s v=""/>
    <s v="10th December,2022"/>
    <d v="2022-12-10T00:00:00"/>
    <s v="23rd December,2023"/>
    <d v="2023-12-23T00:00:00"/>
    <s v="Muriu Jedidah"/>
    <s v="Female"/>
    <n v="99999"/>
    <s v="+254"/>
    <s v="0722734573"/>
    <s v=""/>
    <s v=""/>
    <n v="36.723219999999998"/>
    <n v="-1.4633400000000001"/>
    <s v="Kajiado"/>
    <s v="Kajiado North"/>
    <s v="Kiserian"/>
    <s v="Olooltepes"/>
    <x v="2"/>
    <s v="Kensam Constructor"/>
    <s v=""/>
    <s v=""/>
    <s v="Informal Business"/>
    <s v="KENBIM"/>
  </r>
  <r>
    <s v="VPA6"/>
    <s v="KE-KAJ-2211-30864"/>
    <x v="1"/>
    <s v=""/>
    <s v="25th September,2022"/>
    <d v="2022-09-25T00:00:00"/>
    <s v="25th November,2022"/>
    <d v="2022-11-25T00:00:00"/>
    <s v="Kamau Edwin"/>
    <s v="Male"/>
    <n v="99999"/>
    <s v="+254"/>
    <s v="0714056300"/>
    <s v=""/>
    <s v=""/>
    <n v="36.920560000000002"/>
    <n v="-1.5367219999999999"/>
    <s v="Kajiado"/>
    <s v="Kajiado Central"/>
    <s v="Kitengela"/>
    <s v="Acacia"/>
    <x v="4"/>
    <s v="Kensam Constructor"/>
    <s v=""/>
    <s v=""/>
    <s v="Informal Business"/>
    <s v="AKUT"/>
  </r>
  <r>
    <s v="VPA6"/>
    <s v="KE-NAR-2301-29827"/>
    <x v="0"/>
    <s v="Under Verification"/>
    <s v="28th November,2022"/>
    <d v="2022-11-28T00:00:00"/>
    <s v="21st January,2023"/>
    <d v="2023-01-21T00:00:00"/>
    <s v="Tangus Winny Cherono"/>
    <s v="Female"/>
    <s v="20190234"/>
    <s v="+254"/>
    <s v="0728648457"/>
    <s v=""/>
    <s v=""/>
    <n v="35.497672000000001"/>
    <n v="-0.88076699999999997"/>
    <s v="Narok"/>
    <s v="Transmara West"/>
    <s v="Ilmotiook"/>
    <s v="Lelechuet"/>
    <x v="0"/>
    <s v="Samwel Teres"/>
    <s v="Teres Samwel"/>
    <s v=""/>
    <s v="Informal Business"/>
    <s v="MKD"/>
  </r>
  <r>
    <s v="VPA6"/>
    <s v="KE-KIR-2302-30814"/>
    <x v="1"/>
    <s v=""/>
    <s v="1st November,2022"/>
    <d v="2022-11-01T00:00:00"/>
    <s v="3rd February,2023"/>
    <d v="2023-02-03T00:00:00"/>
    <s v="Mwangi Charles Muriithi"/>
    <s v="Male"/>
    <s v="6448230"/>
    <s v="+254"/>
    <s v="0721252442"/>
    <s v=""/>
    <s v="0721935935"/>
    <n v="37.228180000000002"/>
    <n v="-0.50051699999999999"/>
    <s v="Kirinyaga"/>
    <s v="Kirinyaga"/>
    <s v="Kagumo"/>
    <s v="Mukonyo"/>
    <x v="1"/>
    <s v="Eric Muthii Mugo"/>
    <s v="Eric mugo"/>
    <s v=""/>
    <s v="Informal Business"/>
    <s v="MKD"/>
  </r>
  <r>
    <s v="VPA6"/>
    <s v="KE-NYE-2210-30811"/>
    <x v="0"/>
    <s v="Non Compliant"/>
    <s v="22nd September,2022"/>
    <d v="2022-09-22T00:00:00"/>
    <s v="3rd October,2022"/>
    <d v="2022-10-03T00:00:00"/>
    <s v="Mwai Joel Mathenge"/>
    <s v="Male"/>
    <s v="2909486"/>
    <s v="+254"/>
    <s v="0720724300"/>
    <s v=""/>
    <s v=""/>
    <n v="37.194198"/>
    <n v="-0.42839500000000003"/>
    <s v="Nyeri"/>
    <s v="Mathira East"/>
    <s v="Iriaini"/>
    <s v="Mbogo"/>
    <x v="0"/>
    <s v="Eric Muthii Mugo"/>
    <s v="Eric muthii mugo"/>
    <s v=""/>
    <s v="Informal Business"/>
    <s v="KENBIM"/>
  </r>
  <r>
    <s v="VPA6"/>
    <s v="KE-KER-2301-26192"/>
    <x v="1"/>
    <s v=""/>
    <s v="6th November,2022"/>
    <d v="2022-11-06T00:00:00"/>
    <s v="28th January,2023"/>
    <d v="2023-01-28T00:00:00"/>
    <s v="RONOH GIDEON"/>
    <s v="Male"/>
    <s v="24215644"/>
    <s v="+254"/>
    <s v="0727234859"/>
    <s v=""/>
    <s v="0700100121"/>
    <n v="35.152152999999998"/>
    <n v="-0.41073700000000002"/>
    <s v="Kericho"/>
    <s v="Belgut"/>
    <s v="Kabianga"/>
    <s v="Barmei"/>
    <x v="1"/>
    <s v="Philip Kurgat"/>
    <s v=""/>
    <s v=""/>
    <s v="Informal Business"/>
    <s v="MKD"/>
  </r>
  <r>
    <s v="VPA6"/>
    <s v="KE-MUR-2302-30977"/>
    <x v="1"/>
    <s v=""/>
    <s v="6th January,2023"/>
    <d v="2023-01-06T00:00:00"/>
    <s v="2nd February,2023"/>
    <d v="2023-02-02T00:00:00"/>
    <s v="Warwathe Eliud Mwangi"/>
    <s v="Male"/>
    <n v="99999"/>
    <s v="+254"/>
    <s v="0727003974"/>
    <s v=""/>
    <s v="0725269681"/>
    <n v="36.890087000000001"/>
    <n v="-0.85704800000000003"/>
    <s v="Murang'a"/>
    <s v="Gatanga"/>
    <s v="Gatanga"/>
    <s v="Kigoro- sub"/>
    <x v="0"/>
    <s v="Nixon Kariuki Gaichuru"/>
    <s v="Nixon kariuki"/>
    <s v=""/>
    <s v="Informal Business"/>
    <s v="KENBIM"/>
  </r>
  <r>
    <s v="VPA6"/>
    <s v="KE-MER-2301-29406"/>
    <x v="1"/>
    <s v=""/>
    <s v="8th January,2023"/>
    <d v="2023-01-08T00:00:00"/>
    <s v="23rd January,2023"/>
    <d v="2023-01-23T00:00:00"/>
    <s v="John Tabitha Makena"/>
    <s v="Female"/>
    <s v="4576926"/>
    <s v="+254"/>
    <s v="0727281093"/>
    <s v=""/>
    <s v="0724015958"/>
    <n v="37.594738"/>
    <n v="-7.9543000000000003E-2"/>
    <s v="Meru"/>
    <s v="Imenti South"/>
    <s v="Chure"/>
    <s v="Kairune"/>
    <x v="2"/>
    <s v="Erick Munene Gitonga"/>
    <s v="Joshua muthaura"/>
    <s v=""/>
    <s v="Informal Business"/>
    <s v="MKD"/>
  </r>
  <r>
    <s v="VPA6"/>
    <s v="KE-MER-2211-29405"/>
    <x v="0"/>
    <s v="Non Compliant"/>
    <s v="11th October,2022"/>
    <d v="2022-10-11T00:00:00"/>
    <s v="30th November,2022"/>
    <d v="2022-11-30T00:00:00"/>
    <s v="Daniel Gerrishon Gitonga"/>
    <s v="Male"/>
    <s v="2369259"/>
    <s v="720830307"/>
    <s v="0720830307"/>
    <s v=""/>
    <s v="0724936997"/>
    <n v="37.653562999999998"/>
    <n v="-7.9052999999999998E-2"/>
    <s v="Meru"/>
    <s v="Imenti South"/>
    <s v="Kigane"/>
    <s v="Ntimayakiiga"/>
    <x v="2"/>
    <s v="Erick Munene Gitonga"/>
    <s v="Joshua Muthaura"/>
    <s v=""/>
    <s v="Informal Business"/>
    <s v="MKD"/>
  </r>
  <r>
    <s v="VPA6"/>
    <s v="KE-KER-2302-26189"/>
    <x v="1"/>
    <s v=""/>
    <s v="15th December,2022"/>
    <d v="2022-12-15T00:00:00"/>
    <s v="20th February,2023"/>
    <d v="2023-02-20T00:00:00"/>
    <s v="Ngeno Kiprono"/>
    <s v="Male"/>
    <s v="31037674"/>
    <s v="+254"/>
    <s v="0702545341"/>
    <s v=""/>
    <s v=""/>
    <n v="35.097352000000001"/>
    <n v="-0.66265799999999997"/>
    <s v="Kericho"/>
    <s v="Bureti"/>
    <s v="Cheplanget"/>
    <s v="Ketit ab Tengecha"/>
    <x v="1"/>
    <s v="Nemcom Ltd"/>
    <s v="Langat Nehemiah"/>
    <s v=""/>
    <s v="Informal Business"/>
    <s v="MKD"/>
  </r>
  <r>
    <s v="VPA6"/>
    <s v="KE-KIA-2208-29671"/>
    <x v="1"/>
    <s v=""/>
    <s v="14th July,2022"/>
    <d v="2022-07-14T00:00:00"/>
    <s v="9th August,2022"/>
    <d v="2022-08-09T00:00:00"/>
    <s v="Kimani Hannah Wambui"/>
    <s v="Female"/>
    <s v="10344100"/>
    <s v="+254"/>
    <s v="0724469353"/>
    <s v=""/>
    <s v=""/>
    <n v="36.786980999999997"/>
    <n v="-1.0676699999999999"/>
    <s v="Kiambu"/>
    <s v="Githunguri"/>
    <s v="Githunguri"/>
    <s v="Kairia"/>
    <x v="0"/>
    <s v="Fredrick Gatungu Kago"/>
    <s v=""/>
    <s v=""/>
    <s v="Informal Business"/>
    <s v="Topflame"/>
  </r>
  <r>
    <s v="VPA6"/>
    <s v="KE-KIA-2301-29670"/>
    <x v="1"/>
    <s v=""/>
    <s v="19th December,2022"/>
    <d v="2022-12-19T00:00:00"/>
    <s v="14th January,2023"/>
    <d v="2023-01-14T00:00:00"/>
    <s v="Kinyanjui Jane Muthoni"/>
    <s v="Female"/>
    <s v="4308728"/>
    <s v="+254"/>
    <s v="0723630996"/>
    <s v=""/>
    <s v="0723945489"/>
    <n v="36.796905000000002"/>
    <n v="-1.0213319999999999"/>
    <s v="Kiambu"/>
    <s v="Githunguri"/>
    <s v="Komothai"/>
    <s v="Gathuruine"/>
    <x v="0"/>
    <s v="Fredrick Gatungu Kago"/>
    <s v=""/>
    <s v=""/>
    <s v="Informal Business"/>
    <s v="KENBIM"/>
  </r>
  <r>
    <s v="VPA6"/>
    <s v="KE-BAR-2310-29538"/>
    <x v="0"/>
    <s v="Non Compliant"/>
    <s v="20th December,2022"/>
    <d v="2022-12-20T00:00:00"/>
    <s v="30th October,2023"/>
    <d v="2023-10-30T00:00:00"/>
    <s v="Kibon Roseline"/>
    <s v="Female"/>
    <n v="99999"/>
    <s v="+254"/>
    <s v="0725391872"/>
    <s v=""/>
    <s v=""/>
    <n v="35.808174999999999"/>
    <n v="0.32397799999999999"/>
    <s v="Baringo"/>
    <s v="Mogotio"/>
    <s v="Cheberen"/>
    <s v="Cheberen"/>
    <x v="2"/>
    <s v="Robert Kiprono Ngetich"/>
    <s v="Robert Ngetich"/>
    <s v=""/>
    <s v="Informal Business"/>
    <s v="MKD"/>
  </r>
  <r>
    <s v="VPA6"/>
    <s v="KE-BOM-2302-29830"/>
    <x v="1"/>
    <s v=""/>
    <s v="10th December,2022"/>
    <d v="2022-12-10T00:00:00"/>
    <s v="27th February,2023"/>
    <d v="2023-02-27T00:00:00"/>
    <s v="Langat Willy Kipkirui"/>
    <s v="Male"/>
    <s v="0724397162"/>
    <s v="+254"/>
    <s v="0710851989"/>
    <s v=""/>
    <s v=""/>
    <n v="35.468434999999999"/>
    <n v="-0.78659800000000002"/>
    <s v="Bomet"/>
    <s v="Bomet East"/>
    <s v="Merigi"/>
    <s v="Matarmat"/>
    <x v="0"/>
    <s v="Joseph Tonui"/>
    <s v="Joseph Tonui"/>
    <s v=""/>
    <s v="Informal Business"/>
    <s v="MKD"/>
  </r>
  <r>
    <s v="VPA6"/>
    <s v="KE-MAK-2302-30866"/>
    <x v="1"/>
    <s v=""/>
    <s v="10th February,2023"/>
    <d v="2023-02-10T00:00:00"/>
    <s v="27th February,2023"/>
    <d v="2023-02-27T00:00:00"/>
    <s v="Muteti Cosmas"/>
    <s v="Male"/>
    <n v="99999"/>
    <s v="+254"/>
    <s v="0710109960"/>
    <s v=""/>
    <s v="0745619487"/>
    <n v="37.725647000000002"/>
    <n v="-1.9091"/>
    <s v="Makueni"/>
    <s v="Makueni"/>
    <s v="Wote"/>
    <s v="Kathonzweni"/>
    <x v="3"/>
    <s v="Januaries Kaloki"/>
    <s v=""/>
    <s v=""/>
    <s v="Informal Business"/>
    <s v="MKD"/>
  </r>
  <r>
    <s v="VPA6"/>
    <s v="KE-MER-2301-29408"/>
    <x v="1"/>
    <s v=""/>
    <s v="24th December,2022"/>
    <d v="2022-12-24T00:00:00"/>
    <s v="10th January,2023"/>
    <d v="2023-01-10T00:00:00"/>
    <s v="Mbae Mutuma Godfrey"/>
    <s v="Male"/>
    <s v="26479584"/>
    <s v="+254"/>
    <s v="0728827199"/>
    <s v=""/>
    <s v="0742529578"/>
    <n v="37.648848000000001"/>
    <n v="-8.9459999999999998E-2"/>
    <s v="Meru"/>
    <s v="Imenti South"/>
    <s v="Igoki"/>
    <s v="makiithi"/>
    <x v="0"/>
    <s v="Erick Munene Gitonga"/>
    <s v="Joshua muthaura"/>
    <s v=""/>
    <s v="Informal Business"/>
    <s v="MKD"/>
  </r>
  <r>
    <s v="VPA6"/>
    <s v="KE-MER-2301-29407"/>
    <x v="1"/>
    <s v=""/>
    <s v="7th January,2023"/>
    <d v="2023-01-07T00:00:00"/>
    <s v="25th January,2023"/>
    <d v="2023-01-25T00:00:00"/>
    <s v="Nguantai Kagwiria Mercy"/>
    <s v="Female"/>
    <s v="23665807"/>
    <s v="+254"/>
    <s v="0720238208"/>
    <s v=""/>
    <s v="0726435841"/>
    <n v="37.645968000000003"/>
    <n v="-5.7395000000000002E-2"/>
    <s v="Meru"/>
    <s v="Imenti South"/>
    <s v="Kathera"/>
    <s v="Kathiano"/>
    <x v="0"/>
    <s v="Erick Munene Gitonga"/>
    <s v="Joshua muthaura"/>
    <s v=""/>
    <s v="Informal Business"/>
    <s v="MKD"/>
  </r>
  <r>
    <s v="VPA6"/>
    <s v="KE-KAK-2302-30161"/>
    <x v="0"/>
    <s v="Non Compliant"/>
    <s v="12th October,2022"/>
    <d v="2022-10-12T00:00:00"/>
    <s v="14th February,2023"/>
    <d v="2023-02-14T00:00:00"/>
    <s v="Miriam Moturi Kerubo"/>
    <s v="Female"/>
    <n v="99999"/>
    <s v="711820984"/>
    <s v="0711820984"/>
    <s v=""/>
    <s v=""/>
    <n v="35.217078999999998"/>
    <n v="0.98038899999999995"/>
    <s v="Kakamega"/>
    <s v="Likuyani"/>
    <s v="Likuyani"/>
    <s v="Imbinga"/>
    <x v="2"/>
    <s v="Emmanuel Kitui"/>
    <s v=""/>
    <s v=""/>
    <s v="Informal Business"/>
    <s v="MKD"/>
  </r>
  <r>
    <s v="VPA6"/>
    <s v="KE-KIL-2303-29992"/>
    <x v="1"/>
    <s v=""/>
    <s v="1st November,2022"/>
    <d v="2022-11-01T00:00:00"/>
    <s v="7th March,2023"/>
    <d v="2023-03-07T00:00:00"/>
    <s v="Wanajibu agro ltd Wanajibu agro ltd Wanajibu agro ltd"/>
    <s v="Male"/>
    <s v="34221055"/>
    <s v="+254"/>
    <s v="0704042807"/>
    <s v=""/>
    <s v=""/>
    <n v="39.77608"/>
    <n v="-3.8168150000000001"/>
    <s v="Kilifi"/>
    <s v="Bahari"/>
    <s v="Vipingo"/>
    <s v="Vipigo rigde"/>
    <x v="4"/>
    <s v="Samson Sirya"/>
    <s v=""/>
    <s v=""/>
    <s v="Informal Business"/>
    <s v="KENBIM"/>
  </r>
  <r>
    <s v="VPA6"/>
    <s v="KE-MOM-2303-30634"/>
    <x v="0"/>
    <s v="Non Compliant"/>
    <s v="4th December,2022"/>
    <d v="2022-12-04T00:00:00"/>
    <s v="5th March,2023"/>
    <d v="2023-03-05T00:00:00"/>
    <s v="Taraj Twabel Mohamed"/>
    <s v="Male"/>
    <s v="2002344"/>
    <s v="738954960"/>
    <s v="0738954960"/>
    <s v=""/>
    <s v=""/>
    <n v="39.668568"/>
    <n v="-4.0434419999999998"/>
    <s v="Mombasa"/>
    <s v="kisauni"/>
    <s v="Kisauni"/>
    <s v="Tudor"/>
    <x v="1"/>
    <s v="Samson Sirya"/>
    <s v=""/>
    <s v=""/>
    <s v="Informal Business"/>
    <s v="KENBIM"/>
  </r>
  <r>
    <s v="VPA6"/>
    <s v="KE-KIL-2303-30635"/>
    <x v="0"/>
    <s v="Non Compliant"/>
    <s v="3rd November,2022"/>
    <d v="2022-11-03T00:00:00"/>
    <s v="7th March,2023"/>
    <d v="2023-03-07T00:00:00"/>
    <s v="Jafer Ali Farisi"/>
    <s v="Male"/>
    <s v="41092959"/>
    <s v="769173923"/>
    <s v="0769173923"/>
    <s v=""/>
    <s v=""/>
    <n v="39.836824999999997"/>
    <n v="-3.6958950000000002"/>
    <s v="Kilifi"/>
    <s v="Bahari"/>
    <s v="Mavueni"/>
    <s v="Vijiweni"/>
    <x v="4"/>
    <s v="Samson Sirya"/>
    <s v=""/>
    <s v=""/>
    <s v="Informal Business"/>
    <s v="KENBIM"/>
  </r>
  <r>
    <s v="VPA6"/>
    <s v="KE-KIL-2303-29987"/>
    <x v="1"/>
    <s v=""/>
    <s v="2nd November,2022"/>
    <d v="2022-11-02T00:00:00"/>
    <s v="7th March,2023"/>
    <d v="2023-03-07T00:00:00"/>
    <s v="Kitumbui Berly Furaha"/>
    <s v="Male"/>
    <s v="23377062"/>
    <s v="+254"/>
    <s v="0784333159"/>
    <s v=""/>
    <s v=""/>
    <n v="39.615582000000003"/>
    <n v="-3.8880349999999999"/>
    <s v="Kilifi"/>
    <s v="Rabai"/>
    <s v="Kilifi"/>
    <s v="Kwajuwaje"/>
    <x v="2"/>
    <s v="Samson Sirya"/>
    <s v=""/>
    <s v=""/>
    <s v="Informal Business"/>
    <s v="KENBIM"/>
  </r>
  <r>
    <s v="VPA6"/>
    <s v="KE-MOM-2303-29996"/>
    <x v="1"/>
    <s v=""/>
    <s v="3rd November,2022"/>
    <d v="2022-11-03T00:00:00"/>
    <s v="7th March,2023"/>
    <d v="2023-03-07T00:00:00"/>
    <s v="Likada Consolata Atieno"/>
    <s v="Female"/>
    <s v="3145040"/>
    <s v="+254"/>
    <s v="0722440885"/>
    <s v=""/>
    <s v=""/>
    <n v="39.718299999999999"/>
    <n v="-3.964925"/>
    <s v="Mombasa"/>
    <s v="kisauni"/>
    <s v="Kisauni"/>
    <s v="Manjaoni"/>
    <x v="2"/>
    <s v="Samson Sirya"/>
    <s v=""/>
    <s v=""/>
    <s v="Informal Business"/>
    <s v="KENBIM"/>
  </r>
  <r>
    <s v="VPA6"/>
    <s v="KE-ELG-2303-29539"/>
    <x v="0"/>
    <s v="Grievance"/>
    <s v="4th December,2022"/>
    <d v="2022-12-04T00:00:00"/>
    <s v="7th March,2023"/>
    <d v="2023-03-07T00:00:00"/>
    <s v="Chemirmir Esther"/>
    <s v="Female"/>
    <n v="99999"/>
    <s v="+254"/>
    <s v="0747019021"/>
    <s v=""/>
    <s v=""/>
    <n v="35.555055000000003"/>
    <n v="0.54473499999999997"/>
    <s v="Elgeyo/Marakwet"/>
    <s v="Keiyo South"/>
    <s v="Soy"/>
    <s v="Biretwo"/>
    <x v="1"/>
    <s v="Luka Kiprop Maiyo"/>
    <s v="Luka maiyo"/>
    <s v=""/>
    <s v="Informal Business"/>
    <s v="MKD"/>
  </r>
  <r>
    <s v="VPA6"/>
    <s v="KE-LAI-2303-30815"/>
    <x v="1"/>
    <s v=""/>
    <s v="7th February,2023"/>
    <d v="2023-02-07T00:00:00"/>
    <s v="8th March,2023"/>
    <d v="2023-03-08T00:00:00"/>
    <s v="Muriuki Duncan Wanjohi"/>
    <s v="Male"/>
    <s v="1322276"/>
    <s v="+254"/>
    <s v="0720220953"/>
    <s v=""/>
    <s v=""/>
    <n v="37.092080000000003"/>
    <n v="2.8237999999999999E-2"/>
    <s v="Laikipia"/>
    <s v="Laikipia East"/>
    <s v="Nanyuki"/>
    <s v="Milimani"/>
    <x v="2"/>
    <s v="Francis Nyaga Muriithi"/>
    <s v="Francis Nyaga Mureithi"/>
    <s v=""/>
    <s v="Informal Business"/>
    <s v="MKD"/>
  </r>
  <r>
    <s v="VPA6"/>
    <s v="KE-NYA-2211-29020"/>
    <x v="1"/>
    <s v=""/>
    <s v="10th August,2022"/>
    <d v="2022-08-10T00:00:00"/>
    <s v="20th November,2022"/>
    <d v="2022-11-20T00:00:00"/>
    <s v="Andrew Atandi Atandi"/>
    <s v="Male"/>
    <s v="1081788"/>
    <s v="+254"/>
    <s v="0723232339"/>
    <s v=""/>
    <s v="0717540350"/>
    <n v="34.966895000000001"/>
    <n v="-0.80880799999999997"/>
    <s v="Nyamira"/>
    <s v="Borabu"/>
    <s v="Nyansiongo"/>
    <s v="Keginga 2"/>
    <x v="0"/>
    <s v="Thomas Masese Gikona"/>
    <s v="Thomas Masese Gikona"/>
    <s v=""/>
    <s v="Informal Business"/>
    <s v="KENBIM"/>
  </r>
  <r>
    <s v="VPA6"/>
    <s v="KE-KIA-2211-29675"/>
    <x v="0"/>
    <s v="Grievance"/>
    <s v="15th July,2022"/>
    <d v="2022-07-15T00:00:00"/>
    <s v="15th November,2022"/>
    <d v="2022-11-15T00:00:00"/>
    <s v="Njau Joyce Wanjiru"/>
    <s v="Female"/>
    <n v="99999"/>
    <s v="+254"/>
    <s v="0728735903"/>
    <s v=""/>
    <s v="0711465755"/>
    <n v="36.847586"/>
    <n v="-1.0720620000000001"/>
    <s v="Kiambu"/>
    <s v="Githunguri"/>
    <s v="Komothai"/>
    <s v="Riakahara"/>
    <x v="0"/>
    <s v="EKMAN JONAH KURIA"/>
    <s v="Henry"/>
    <s v=""/>
    <s v="Informal Business"/>
    <s v="KENBIM"/>
  </r>
  <r>
    <s v="VPA6"/>
    <s v="KE-NYE-2212-30329"/>
    <x v="0"/>
    <s v="Unreachable"/>
    <s v="5th November,2022"/>
    <d v="2022-11-05T00:00:00"/>
    <s v="15th December,2022"/>
    <d v="2022-12-15T00:00:00"/>
    <s v="Kanake James Gathecha"/>
    <s v="Male"/>
    <n v="99999"/>
    <s v="+254"/>
    <s v="0723233384"/>
    <s v=""/>
    <s v=""/>
    <n v="37.055647"/>
    <n v="-0.532995"/>
    <s v="Nyeri"/>
    <s v="Mukurweini"/>
    <s v="Muhito"/>
    <s v="Kaheti"/>
    <x v="0"/>
    <s v="Francis Nyaga Muriithi"/>
    <s v=""/>
    <s v=""/>
    <s v="Informal Business"/>
    <s v="MKD"/>
  </r>
  <r>
    <s v="VPA6"/>
    <s v="KE-NYE-2303-30817"/>
    <x v="1"/>
    <s v=""/>
    <s v="16th December,2022"/>
    <d v="2022-12-16T00:00:00"/>
    <s v="18th March,2023"/>
    <d v="2023-03-18T00:00:00"/>
    <s v="Mwaniki Simon Mwangi"/>
    <s v="Male"/>
    <s v="10325538"/>
    <s v="+254"/>
    <s v="0726547918"/>
    <s v=""/>
    <s v=""/>
    <n v="36.881397"/>
    <n v="-0.576017"/>
    <s v="Nyeri"/>
    <s v="Othaya"/>
    <s v="Chinga"/>
    <s v="Kariko"/>
    <x v="2"/>
    <s v="Eric Muthii Mugo"/>
    <s v="Eric mugo"/>
    <s v=""/>
    <s v="Informal Business"/>
    <s v="KENBIM"/>
  </r>
  <r>
    <s v="VPA6"/>
    <s v="KE-KIA-2303-30376"/>
    <x v="0"/>
    <s v="ABC plants"/>
    <s v="9th March,2023"/>
    <d v="2023-03-09T00:00:00"/>
    <s v="20th March,2023"/>
    <d v="2023-03-20T00:00:00"/>
    <s v="Kimani Ngure Patrick"/>
    <s v="Male"/>
    <n v="99999"/>
    <s v="+254"/>
    <s v="0728001419"/>
    <s v=""/>
    <s v=""/>
    <n v="36.780098000000002"/>
    <n v="-1.0745800000000001"/>
    <s v="Kiambu"/>
    <s v="Githunguri"/>
    <s v="Kiaiiria"/>
    <s v="Kiaiiria"/>
    <x v="1"/>
    <s v="John Murira"/>
    <s v="John murira"/>
    <s v=""/>
    <s v="Informal Business"/>
    <s v="KENBIM"/>
  </r>
  <r>
    <s v="VPA6"/>
    <s v="KE-KIA-2303-83432542-00002"/>
    <x v="0"/>
    <s v="ABC plants"/>
    <s v="16th March,2023"/>
    <d v="2023-03-16T00:00:00"/>
    <s v="20th March,2023"/>
    <d v="2023-03-20T00:00:00"/>
    <s v="Kangona WANGARI Lucy"/>
    <s v="Female"/>
    <n v="99999"/>
    <s v="+254"/>
    <s v="0722870014"/>
    <s v=""/>
    <s v=""/>
    <n v="36.756295000000001"/>
    <n v="-0.92066199999999998"/>
    <s v="Kiambu"/>
    <s v="Gatundu South"/>
    <s v="Ndarugu"/>
    <s v="Kirangi"/>
    <x v="0"/>
    <s v="John Murira"/>
    <s v="John murira"/>
    <s v=""/>
    <s v="Informal Business"/>
    <s v="KENBIM"/>
  </r>
  <r>
    <s v="VPA6"/>
    <s v="KE-NYA-2303-83432642-00001"/>
    <x v="0"/>
    <s v="ABC plants"/>
    <s v="10th January,2023"/>
    <d v="2023-01-10T00:00:00"/>
    <s v="27th March,2023"/>
    <d v="2023-03-27T00:00:00"/>
    <s v="Njuguna Margret Muthoni"/>
    <s v="Female"/>
    <s v="10267368"/>
    <s v="+254"/>
    <s v="0725815420"/>
    <s v=""/>
    <s v="0106470374"/>
    <n v="36.429394000000002"/>
    <n v="3.735E-3"/>
    <s v="Nyandarua"/>
    <s v="Ndaragwa"/>
    <s v="Kiriita"/>
    <s v="Mairo-Inya"/>
    <x v="7"/>
    <s v="Fraha Biotech"/>
    <s v="Antony Maina"/>
    <s v=""/>
    <s v="Informal Business"/>
    <s v="MKD"/>
  </r>
  <r>
    <s v="VPA6"/>
    <s v="KE-MER-2303-30962"/>
    <x v="1"/>
    <s v=""/>
    <s v="15th February,2023"/>
    <d v="2023-02-15T00:00:00"/>
    <s v="2nd March,2023"/>
    <d v="2023-03-02T00:00:00"/>
    <s v="Muriungi Kiende Margrate"/>
    <s v="Male"/>
    <s v="22692410"/>
    <s v="+254"/>
    <s v="0729516113"/>
    <s v=""/>
    <s v="0710397545"/>
    <n v="37.587400000000002"/>
    <n v="-6.5507999999999997E-2"/>
    <s v="Meru"/>
    <s v="Imenti South"/>
    <s v="Mikumbune"/>
    <s v="Kaujugi"/>
    <x v="2"/>
    <s v="Erick Munene Gitonga"/>
    <s v="Joshua muthaura"/>
    <s v=""/>
    <s v="Informal Business"/>
    <s v="MKD"/>
  </r>
  <r>
    <s v="VPA6"/>
    <s v="KE-MER-2302-30953"/>
    <x v="0"/>
    <s v="Grievance"/>
    <s v="11th January,2023"/>
    <d v="2023-01-11T00:00:00"/>
    <s v="23rd February,2023"/>
    <d v="2023-02-23T00:00:00"/>
    <s v="Rithaa Kirimi Jeremy"/>
    <s v="Male"/>
    <s v="2445662"/>
    <s v="+254"/>
    <s v="0722626010"/>
    <s v=""/>
    <s v="0721344203"/>
    <n v="37.679467000000002"/>
    <n v="-0.16015299999999999"/>
    <s v="Meru"/>
    <s v="South Imenti"/>
    <s v="Miruriri"/>
    <s v="Kathigu"/>
    <x v="0"/>
    <s v="Erick Munene Gitonga"/>
    <s v="Joshua muthaura"/>
    <s v=""/>
    <s v="Informal Business"/>
    <s v="MKD"/>
  </r>
  <r>
    <s v="VPA6"/>
    <s v="KE-MER-2303-29414"/>
    <x v="1"/>
    <s v=""/>
    <s v="4th March,2023"/>
    <d v="2023-03-04T00:00:00"/>
    <s v="23rd March,2023"/>
    <d v="2023-03-23T00:00:00"/>
    <s v="Kimathi Stella Mugito"/>
    <s v="Female"/>
    <s v="23698256"/>
    <s v="+254"/>
    <s v="0700681745"/>
    <s v=""/>
    <s v="07231130678"/>
    <n v="37.698090000000001"/>
    <n v="-9.5677999999999999E-2"/>
    <s v="Meru"/>
    <s v="Imenti South"/>
    <s v="Koothine"/>
    <s v="Gitinda"/>
    <x v="2"/>
    <s v="Erick Munene Gitonga"/>
    <s v="Joshua Muthaura"/>
    <s v=""/>
    <s v="Informal Business"/>
    <s v="MKD"/>
  </r>
  <r>
    <s v="VPA6"/>
    <s v="KE-BOM-2303-30760"/>
    <x v="1"/>
    <s v=""/>
    <s v="12th December,2022"/>
    <d v="2022-12-12T00:00:00"/>
    <s v="29th March,2023"/>
    <d v="2023-03-29T00:00:00"/>
    <s v="Langat Samwel Kiporos"/>
    <s v="Male"/>
    <n v="99999"/>
    <s v="+254"/>
    <s v="0727069142"/>
    <s v=""/>
    <s v="0713870005"/>
    <n v="35.407237000000002"/>
    <n v="-0.78251300000000001"/>
    <s v="Bomet"/>
    <s v="Bomet East"/>
    <s v="Merigi"/>
    <s v="Matarmat"/>
    <x v="0"/>
    <s v="Samwel Teres"/>
    <s v="Samwel Teres"/>
    <s v=""/>
    <s v="Informal Business"/>
    <s v="MKD"/>
  </r>
  <r>
    <s v="VPA6"/>
    <s v="KE-UAS-2303-29710"/>
    <x v="1"/>
    <s v=""/>
    <s v="14th December,2022"/>
    <d v="2022-12-14T00:00:00"/>
    <s v="14th March,2023"/>
    <d v="2023-03-14T00:00:00"/>
    <s v="Stephen Mutai"/>
    <s v="Male"/>
    <n v="99999"/>
    <s v="+254"/>
    <s v="0723580963"/>
    <s v=""/>
    <s v=""/>
    <n v="35.337310000000002"/>
    <n v="0.565608"/>
    <s v="Uasin Gishu"/>
    <s v="Moiben"/>
    <s v="Moiben"/>
    <s v="Chemaluk"/>
    <x v="1"/>
    <s v="Ambrose Koech"/>
    <s v=""/>
    <s v=""/>
    <s v="Informal Business"/>
    <s v="KENBIM"/>
  </r>
  <r>
    <s v="VPA6"/>
    <s v="KE-UAS-2303-29709"/>
    <x v="1"/>
    <s v=""/>
    <s v="15th February,2023"/>
    <d v="2023-02-15T00:00:00"/>
    <s v="15th March,2023"/>
    <d v="2023-03-15T00:00:00"/>
    <s v="Joyce Tanui"/>
    <s v="Female"/>
    <n v="99999"/>
    <s v="+254"/>
    <s v="0720400841"/>
    <s v=""/>
    <s v=""/>
    <n v="35.320954999999998"/>
    <n v="0.54422199999999998"/>
    <s v="Uasin Gishu"/>
    <s v="Moiben"/>
    <s v="Moiben"/>
    <s v="Baraka-Berur"/>
    <x v="0"/>
    <s v="Luka Kiprop Maiyo"/>
    <s v=""/>
    <s v=""/>
    <s v="Informal Business"/>
    <s v="KENBIM"/>
  </r>
  <r>
    <s v="VPA6"/>
    <s v="KE-UAS-2303-29712/23"/>
    <x v="0"/>
    <s v="Unreachable"/>
    <s v="28th January,2023"/>
    <d v="2023-01-28T00:00:00"/>
    <s v="30th March,2023"/>
    <d v="2023-03-30T00:00:00"/>
    <s v="Kimalel ."/>
    <s v="Female"/>
    <n v="99999"/>
    <s v="+254"/>
    <s v="0721207185"/>
    <s v=""/>
    <s v=""/>
    <n v="35.143957"/>
    <n v="0.62682000000000004"/>
    <s v="Uasin Gishu"/>
    <s v="Turbo"/>
    <s v="Turbo"/>
    <s v="Sambut"/>
    <x v="20"/>
    <s v="Ambrose Koech"/>
    <s v="Ambrose Koech"/>
    <s v=""/>
    <s v="Informal Business"/>
    <s v="KENBIM"/>
  </r>
  <r>
    <s v="VPA6"/>
    <s v="KE-NYA-2302-29021"/>
    <x v="1"/>
    <s v=""/>
    <s v="25th October,2022"/>
    <d v="2022-10-25T00:00:00"/>
    <s v="15th February,2023"/>
    <d v="2023-02-15T00:00:00"/>
    <s v="Benson Sironga Sironga"/>
    <s v="Male"/>
    <s v="20554984"/>
    <s v="+254"/>
    <s v="0721891807"/>
    <s v=""/>
    <s v="0724068919"/>
    <n v="34.959412999999998"/>
    <n v="-0.78324499999999997"/>
    <s v="Nyamira"/>
    <s v="Kitutu Masaba"/>
    <s v="Kitutu Masaba"/>
    <s v="Nyabiemba"/>
    <x v="4"/>
    <s v="George Otwori"/>
    <s v="George Otwori"/>
    <s v=""/>
    <s v="Informal Business"/>
    <s v="MKD"/>
  </r>
  <r>
    <s v="VPA6"/>
    <s v="KE-KIA-2303-29059"/>
    <x v="1"/>
    <s v=""/>
    <s v="28th February,2023"/>
    <d v="2023-02-28T00:00:00"/>
    <s v="10th March,2023"/>
    <d v="2023-03-10T00:00:00"/>
    <s v="Miringu George Gakuru"/>
    <s v="Male"/>
    <s v="3048921"/>
    <s v="+254"/>
    <s v="0727693574"/>
    <s v=""/>
    <s v="0736469826"/>
    <n v="36.718820000000001"/>
    <n v="-1.199495"/>
    <s v="Kiambu"/>
    <s v="Githunguri"/>
    <s v="Mariigi"/>
    <s v="Mbari ya igi"/>
    <x v="0"/>
    <s v="Timothy Kabue"/>
    <s v="Timothy kabue"/>
    <s v=""/>
    <s v="Informal Business"/>
    <s v="MKD"/>
  </r>
  <r>
    <s v="VPA6"/>
    <s v="KE-BAR-2304-29542"/>
    <x v="0"/>
    <s v="ABC plants"/>
    <s v="30th November,2022"/>
    <d v="2022-11-30T00:00:00"/>
    <s v="3rd April,2023"/>
    <d v="2023-04-03T00:00:00"/>
    <s v="Kiplimo Duncan"/>
    <s v="Male"/>
    <n v="99999"/>
    <s v="+254"/>
    <s v="0717339811"/>
    <s v=""/>
    <s v=""/>
    <n v="35.808788"/>
    <n v="0.307697"/>
    <s v="Baringo"/>
    <s v="Baringo Central"/>
    <s v="Tenges"/>
    <s v="Kaptigen"/>
    <x v="2"/>
    <s v="Robert Kiprono Ngetich"/>
    <s v=""/>
    <s v=""/>
    <s v="Informal Business"/>
    <s v="MKD"/>
  </r>
  <r>
    <s v="VPA6"/>
    <s v="KE-BAR-2304-29540"/>
    <x v="0"/>
    <s v="ABC plants"/>
    <s v="8th November,2022"/>
    <d v="2022-11-08T00:00:00"/>
    <s v="3rd April,2023"/>
    <d v="2023-04-03T00:00:00"/>
    <s v="Kandie Sammy"/>
    <s v="Male"/>
    <n v="99999"/>
    <s v="+254"/>
    <s v="0722943382"/>
    <s v=""/>
    <s v=""/>
    <n v="35.806882000000002"/>
    <n v="0.252442"/>
    <s v="Baringo"/>
    <s v="Mogotio"/>
    <s v="Kimngorom"/>
    <s v="Tian"/>
    <x v="2"/>
    <s v="Robert Kiprono Ngetich"/>
    <s v=""/>
    <s v=""/>
    <s v="Informal Business"/>
    <s v="MKD"/>
  </r>
  <r>
    <s v="VPA6"/>
    <s v="KE-BAR-2304-29541"/>
    <x v="0"/>
    <s v="ABC plants"/>
    <s v="30th November,2022"/>
    <d v="2022-11-30T00:00:00"/>
    <s v="3rd April,2023"/>
    <d v="2023-04-03T00:00:00"/>
    <s v="Chepkilot Benjamin"/>
    <s v="Male"/>
    <n v="99999"/>
    <s v="+254"/>
    <s v="0722461706"/>
    <s v=""/>
    <s v=""/>
    <n v="35.811416999999999"/>
    <n v="0.27812300000000001"/>
    <s v="Baringo"/>
    <s v="Baringo Central"/>
    <s v="Tenges"/>
    <s v="Booster"/>
    <x v="2"/>
    <s v="Robert Kiprono Ngetich"/>
    <s v=""/>
    <s v=""/>
    <s v="Informal Business"/>
    <s v="MKD"/>
  </r>
  <r>
    <s v="VPA6"/>
    <s v="KE-BAR-2304-29543"/>
    <x v="0"/>
    <s v="ABC plants"/>
    <s v="3rd November,2022"/>
    <d v="2022-11-03T00:00:00"/>
    <s v="4th April,2023"/>
    <d v="2023-04-04T00:00:00"/>
    <s v="Ndege Leonard"/>
    <s v="Male"/>
    <n v="99999"/>
    <s v="+254"/>
    <s v="0721317985"/>
    <s v=""/>
    <s v=""/>
    <n v="35.795872000000003"/>
    <n v="0.35123300000000002"/>
    <s v="Baringo"/>
    <s v="Baringo Central"/>
    <s v="Sacho"/>
    <s v="Sigowo"/>
    <x v="2"/>
    <s v="Robert Kiprono Ngetich"/>
    <s v=""/>
    <s v=""/>
    <s v="Informal Business"/>
    <s v="MKD"/>
  </r>
  <r>
    <s v="VPA6"/>
    <s v="KE-BAR-2304-29544"/>
    <x v="0"/>
    <s v="ABC plants"/>
    <s v="20th November,2022"/>
    <d v="2022-11-20T00:00:00"/>
    <s v="4th April,2023"/>
    <d v="2023-04-04T00:00:00"/>
    <s v="Chirchir Wilson"/>
    <s v="Male"/>
    <n v="99999"/>
    <s v="+254"/>
    <s v="0728530997"/>
    <s v=""/>
    <s v=""/>
    <n v="35.799751999999998"/>
    <n v="0.31315700000000002"/>
    <s v="Baringo"/>
    <s v="Baringo Central"/>
    <s v="Tenges"/>
    <s v="Kipsolian"/>
    <x v="2"/>
    <s v="Robert Kiprono Ngetich"/>
    <s v=""/>
    <s v=""/>
    <s v="Informal Business"/>
    <s v="MKD"/>
  </r>
  <r>
    <s v="VPA6"/>
    <s v="KE-MER-2304-30954"/>
    <x v="1"/>
    <s v=""/>
    <s v="16th March,2023"/>
    <d v="2023-03-16T00:00:00"/>
    <s v="5th April,2023"/>
    <d v="2023-04-05T00:00:00"/>
    <s v="Mathew Mburugu Daniel"/>
    <s v="Male"/>
    <s v="4477218"/>
    <s v="+254"/>
    <s v="0721933022"/>
    <s v=""/>
    <s v="0720257267"/>
    <n v="37.690362"/>
    <n v="-9.3966999999999995E-2"/>
    <s v="Meru"/>
    <s v="South Imenti"/>
    <s v="Kothine"/>
    <s v="Omone"/>
    <x v="2"/>
    <s v="Erick Munene Gitonga"/>
    <s v="Joshua muthaura"/>
    <s v=""/>
    <s v="Informal Business"/>
    <s v="MKD"/>
  </r>
  <r>
    <s v="VPA6"/>
    <s v="KE-NYA-2304-83432642-00002"/>
    <x v="0"/>
    <s v="ABC plants"/>
    <s v="10th March,2023"/>
    <d v="2023-03-10T00:00:00"/>
    <s v="7th April,2023"/>
    <d v="2023-04-07T00:00:00"/>
    <s v="Waweru John Njari"/>
    <s v="Male"/>
    <s v="5771505"/>
    <s v="+254"/>
    <s v="0729991266"/>
    <s v=""/>
    <s v="0716267608"/>
    <n v="36.527698000000001"/>
    <n v="-0.478796"/>
    <s v="Nyandarua"/>
    <s v="Kipipiri"/>
    <s v="Githioro"/>
    <s v="Githioro"/>
    <x v="3"/>
    <s v="Fraha Biotech"/>
    <s v="Antony Maina"/>
    <s v=""/>
    <s v="Informal Business"/>
    <s v="MKD"/>
  </r>
  <r>
    <s v="VPA6"/>
    <s v="KE-LAI-2304-83432642-00003"/>
    <x v="0"/>
    <s v="ABC plants"/>
    <s v="1st February,2023"/>
    <d v="2023-02-01T00:00:00"/>
    <s v="18th April,2023"/>
    <d v="2023-04-18T00:00:00"/>
    <s v="Wathuta Wanjohi Wanjohi"/>
    <s v="Male"/>
    <s v="3178985"/>
    <s v="+254"/>
    <s v="0710370520"/>
    <s v=""/>
    <s v="0724525106"/>
    <n v="36.315213"/>
    <n v="4.6587000000000003E-2"/>
    <s v="Laikipia"/>
    <s v="Laikipia West"/>
    <s v="Igwamiti"/>
    <s v="Lusogwa"/>
    <x v="2"/>
    <s v="Fraha Biotech"/>
    <s v="Francis Kinyanjui"/>
    <s v=""/>
    <s v="Informal Business"/>
    <s v="MKD"/>
  </r>
  <r>
    <s v="VPA6"/>
    <s v="KE-KIA-2207-29726"/>
    <x v="1"/>
    <s v=""/>
    <s v="3rd July,2022"/>
    <d v="2022-07-03T00:00:00"/>
    <s v="18th July,2022"/>
    <d v="2022-07-18T00:00:00"/>
    <s v="Kangethe Grace Wanjiru"/>
    <s v="Female"/>
    <n v="99999"/>
    <s v="+254"/>
    <s v="0701200490"/>
    <s v=""/>
    <s v="0712136469"/>
    <n v="36.879232999999999"/>
    <n v="-1.102902"/>
    <s v="Kiambu"/>
    <s v="Githunguri"/>
    <s v="Ngewa"/>
    <s v="Kwamikal"/>
    <x v="0"/>
    <s v="Geoffrey Ndua Mbugua"/>
    <s v="Geoffrey Ndua Mbugua"/>
    <s v=""/>
    <s v="Informal Business"/>
    <s v="KENBIM"/>
  </r>
  <r>
    <s v="VPA6"/>
    <s v="KE-KIA-2303-29728"/>
    <x v="1"/>
    <s v=""/>
    <s v="15th February,2023"/>
    <d v="2023-02-15T00:00:00"/>
    <s v="4th March,2023"/>
    <d v="2023-03-04T00:00:00"/>
    <s v="Mugwanja Solomon Waweru"/>
    <s v="Male"/>
    <n v="99999"/>
    <s v="+254"/>
    <s v="0724476879"/>
    <s v=""/>
    <s v="0759969552"/>
    <n v="36.841566999999998"/>
    <n v="-1.095629"/>
    <s v="Kiambu"/>
    <s v="Githunguri"/>
    <s v="Ngewa"/>
    <s v="Mitahato"/>
    <x v="1"/>
    <s v="Geoffrey Ndua Mbugua"/>
    <s v="Geoffrey Ndua Mbugua"/>
    <s v=""/>
    <s v="Informal Business"/>
    <s v="KENBIM"/>
  </r>
  <r>
    <s v="VPA6"/>
    <s v="KE-KIA-2303-29727"/>
    <x v="1"/>
    <s v=""/>
    <s v="13th February,2023"/>
    <d v="2023-02-13T00:00:00"/>
    <s v="22nd March,2023"/>
    <d v="2023-03-22T00:00:00"/>
    <s v="Muthoni Faith"/>
    <s v="Female"/>
    <s v="9860360"/>
    <s v="+254"/>
    <s v="0711653977"/>
    <s v=""/>
    <s v="0722826931"/>
    <n v="36.864570999999998"/>
    <n v="-1.1066670000000001"/>
    <s v="Kiambu"/>
    <s v="Githunguri"/>
    <s v="Ngewa"/>
    <s v="Ngenia"/>
    <x v="0"/>
    <s v="Geoffrey Ndua Mbugua"/>
    <s v="Geoffrey Ndua Mbugua"/>
    <s v=""/>
    <s v="Informal Business"/>
    <s v="KENBIM"/>
  </r>
  <r>
    <s v="VPA6"/>
    <s v="KE-KIA-2302-29673"/>
    <x v="1"/>
    <s v=""/>
    <s v="15th January,2023"/>
    <d v="2023-01-15T00:00:00"/>
    <s v="19th February,2023"/>
    <d v="2023-02-19T00:00:00"/>
    <s v="Njoroge Amos Ndegwa"/>
    <s v="Male"/>
    <n v="99999"/>
    <s v="+254"/>
    <s v="0726286067"/>
    <s v=""/>
    <s v="0727484232"/>
    <n v="36.804276999999999"/>
    <n v="-1.040678"/>
    <s v="Kiambu"/>
    <s v="Lari"/>
    <s v="Kamuchege"/>
    <s v="Kigio"/>
    <x v="0"/>
    <s v="Geoffrey Ndua Mbugua"/>
    <s v="Geoffrey Ndua Mbugua"/>
    <s v=""/>
    <s v="Informal Business"/>
    <s v="KENBIM"/>
  </r>
  <r>
    <s v="VPA6"/>
    <s v="KE-KIA-2206-29674"/>
    <x v="1"/>
    <s v=""/>
    <s v="10th June,2022"/>
    <d v="2022-06-10T00:00:00"/>
    <s v="15th June,2022"/>
    <d v="2022-06-15T00:00:00"/>
    <s v="Mugo Kariuki"/>
    <s v="Male"/>
    <n v="99999"/>
    <s v="+254"/>
    <s v="0727816499"/>
    <s v=""/>
    <s v=""/>
    <n v="36.786403"/>
    <n v="-1.0316959999999999"/>
    <s v="Kiambu"/>
    <s v="Githunguri"/>
    <s v="Kamuchege"/>
    <s v="Kamuchege"/>
    <x v="0"/>
    <s v="Geoffrey Ndua Mbugua"/>
    <s v="Geoffrey Ndua Mbugua"/>
    <s v=""/>
    <s v="Informal Business"/>
    <s v="KENBIM"/>
  </r>
  <r>
    <s v="VPA6"/>
    <s v="KE-KIA-2302-29672"/>
    <x v="0"/>
    <s v="Grievance"/>
    <s v="19th January,2023"/>
    <d v="2023-01-19T00:00:00"/>
    <s v="14th February,2023"/>
    <d v="2023-02-14T00:00:00"/>
    <s v="Murugi Mary"/>
    <s v="Female"/>
    <n v="99999"/>
    <s v="+254"/>
    <s v="0713886916"/>
    <s v=""/>
    <s v=""/>
    <n v="36.807513999999998"/>
    <n v="-1.092252"/>
    <s v="Kiambu"/>
    <s v="Githunguri"/>
    <s v="Kairia"/>
    <s v="Ikoria"/>
    <x v="3"/>
    <s v="Nilelynk Innovators"/>
    <s v=""/>
    <s v=""/>
    <s v="Informal Business"/>
    <s v="KENBIM"/>
  </r>
  <r>
    <s v="VPA6"/>
    <s v="KE-NYE-2305-83432642-00004"/>
    <x v="0"/>
    <s v="ABC plants"/>
    <s v="10th April,2023"/>
    <d v="2023-04-10T00:00:00"/>
    <s v="1st May,2023"/>
    <d v="2023-05-01T00:00:00"/>
    <s v="Nderitu Charles Guandaru"/>
    <s v="Male"/>
    <s v="0349222"/>
    <s v="+254"/>
    <s v="0723657775"/>
    <s v=""/>
    <s v="0724380792"/>
    <n v="36.944870999999999"/>
    <n v="-0.48816300000000001"/>
    <s v="Nyeri"/>
    <s v="Tetu"/>
    <s v="Wamagana"/>
    <s v="Mbaa- Ini"/>
    <x v="3"/>
    <s v="Fraha Biotech"/>
    <s v="John Kinyanjui"/>
    <s v=""/>
    <s v="Informal Business"/>
    <s v="MKD"/>
  </r>
  <r>
    <s v="VPA6"/>
    <s v="KE-MUR-2301-30982"/>
    <x v="1"/>
    <s v=""/>
    <s v="6th December,2022"/>
    <d v="2022-12-06T00:00:00"/>
    <s v="17th January,2023"/>
    <d v="2023-01-17T00:00:00"/>
    <s v="Ngugi Jecinta Wairimu"/>
    <s v="Female"/>
    <s v="11333573"/>
    <s v="+254"/>
    <s v="0728214995"/>
    <s v=""/>
    <s v=""/>
    <n v="36.909647999999997"/>
    <n v="-0.908609"/>
    <s v="Murang'a"/>
    <s v="Gatanga"/>
    <s v="Kirwara"/>
    <s v="Rwengetha"/>
    <x v="1"/>
    <s v="Washington Mwangi"/>
    <s v="Washington Managi"/>
    <s v=""/>
    <s v="Informal Business"/>
    <s v="KENBIM"/>
  </r>
  <r>
    <s v="VPA6"/>
    <s v="KE-MUR-2302-30983"/>
    <x v="0"/>
    <s v="Unreachable"/>
    <s v="17th December,2022"/>
    <d v="2022-12-17T00:00:00"/>
    <s v="15th February,2023"/>
    <d v="2023-02-15T00:00:00"/>
    <s v="Kimonjo Richard Thuo"/>
    <s v="Male"/>
    <n v="99999"/>
    <s v="+254"/>
    <s v="0723830804"/>
    <s v=""/>
    <s v=""/>
    <n v="37.065345000000001"/>
    <n v="-0.64898500000000003"/>
    <s v="Murang'a"/>
    <s v="Kiharu"/>
    <s v="Kiharu"/>
    <s v="Gakuyu"/>
    <x v="0"/>
    <s v="Francis Nyaga Muriithi"/>
    <s v="Francis Nyaga"/>
    <s v=""/>
    <s v="Informal Business"/>
    <s v="KENBIM"/>
  </r>
  <r>
    <s v="VPA6"/>
    <s v="KE-MUR-2304-30987"/>
    <x v="1"/>
    <s v=""/>
    <s v="3rd March,2023"/>
    <d v="2023-03-03T00:00:00"/>
    <s v="20th April,2023"/>
    <d v="2023-04-20T00:00:00"/>
    <s v="Kamau Daniel Thiongo"/>
    <s v="Male"/>
    <s v="10452909"/>
    <s v="+254"/>
    <s v="0712656213"/>
    <s v=""/>
    <s v="0718045719"/>
    <n v="37.175153999999999"/>
    <n v="-0.77392099999999997"/>
    <s v="Murang'a"/>
    <s v="Maragua"/>
    <s v="Maragua"/>
    <s v="Kamuiru"/>
    <x v="1"/>
    <s v="Washington Mwangi"/>
    <s v="Washington mwangi"/>
    <s v=""/>
    <s v="Informal Business"/>
    <s v="KENBIM"/>
  </r>
  <r>
    <s v="VPA6"/>
    <s v="KE-MUR-2301-30984"/>
    <x v="1"/>
    <s v=""/>
    <s v="19th November,2022"/>
    <d v="2022-11-19T00:00:00"/>
    <s v="28th January,2023"/>
    <d v="2023-01-28T00:00:00"/>
    <s v="Ndugire Nelson Maina"/>
    <s v="Male"/>
    <n v="99999"/>
    <s v="+254"/>
    <s v="0721919084"/>
    <s v=""/>
    <s v=""/>
    <n v="37.060419000000003"/>
    <n v="-0.64816700000000005"/>
    <s v="Murang'a"/>
    <s v="Kiharu"/>
    <s v="Mugeka"/>
    <s v="Mukurwe wa nyanga thanga"/>
    <x v="0"/>
    <s v="Francis Nyaga Muriithi"/>
    <s v="Francis nyaga"/>
    <s v=""/>
    <s v="Informal Business"/>
    <s v="KENBIM"/>
  </r>
  <r>
    <s v="VPA6"/>
    <s v="KE-NYE-2301-30985"/>
    <x v="1"/>
    <s v=""/>
    <s v="16th November,2022"/>
    <d v="2022-11-16T00:00:00"/>
    <s v="28th January,2023"/>
    <d v="2023-01-28T00:00:00"/>
    <s v="Muringe Mercy Mwenjeri"/>
    <s v="Female"/>
    <n v="99999"/>
    <s v="+254"/>
    <s v="0725158568"/>
    <s v=""/>
    <s v="0723301121"/>
    <n v="36.892496000000001"/>
    <n v="-0.60631400000000002"/>
    <s v="Nyeri"/>
    <s v="Othaya"/>
    <s v="Gathera"/>
    <s v="Guruthuru"/>
    <x v="3"/>
    <s v="Washington Mwangi"/>
    <s v="Washington Mwangi"/>
    <s v=""/>
    <s v="Informal Business"/>
    <s v="KENBIM"/>
  </r>
  <r>
    <s v="VPA6"/>
    <s v="KE-NYA-2305-28221"/>
    <x v="0"/>
    <s v="Unreachable"/>
    <s v="1st April,2023"/>
    <d v="2023-04-01T00:00:00"/>
    <s v="10th May,2023"/>
    <d v="2023-05-10T00:00:00"/>
    <s v="Mas Waweru"/>
    <s v="Male"/>
    <n v="99999"/>
    <s v="+254"/>
    <s v="0733610086"/>
    <s v=""/>
    <s v="0722894480"/>
    <n v="36.412604999999999"/>
    <n v="-0.19314200000000001"/>
    <s v="Nyandarua"/>
    <s v="Ol Kalou"/>
    <s v="Rurii"/>
    <s v="Puma springs"/>
    <x v="0"/>
    <s v="James Muchira Mwai"/>
    <s v=""/>
    <s v=""/>
    <s v="Informal Business"/>
    <s v="MKD"/>
  </r>
  <r>
    <s v="VPA6"/>
    <s v="KE-KIS-2112-30134"/>
    <x v="0"/>
    <s v="Non Compliant"/>
    <s v="25th November,2021"/>
    <d v="2021-11-25T00:00:00"/>
    <s v="20th December,2021"/>
    <d v="2021-12-20T00:00:00"/>
    <s v="Anna Kebati Kemuma"/>
    <s v="Female"/>
    <s v="1159776"/>
    <s v="+254"/>
    <s v="0729738587"/>
    <s v=""/>
    <s v="0739506856"/>
    <n v="34.754497999999998"/>
    <n v="-0.87763199999999997"/>
    <s v="Kisii"/>
    <s v="Bomachoge Borabu"/>
    <s v="Bomachoge Borabu"/>
    <s v="Nyamiobo"/>
    <x v="0"/>
    <s v="Gillet Lihanda"/>
    <s v="Gillet Lihanda"/>
    <s v=""/>
    <s v="Informal Business"/>
    <s v="MKD"/>
  </r>
  <r>
    <s v="VPA6"/>
    <s v="KE-KAJ-2303-30862"/>
    <x v="1"/>
    <s v=""/>
    <s v="20th January,2023"/>
    <d v="2023-01-20T00:00:00"/>
    <s v="25th March,2023"/>
    <d v="2023-03-25T00:00:00"/>
    <s v="Jackline Melio"/>
    <s v="Female"/>
    <n v="99999"/>
    <s v="+254"/>
    <s v="0712699819"/>
    <s v=""/>
    <s v=""/>
    <n v="37.471344999999999"/>
    <n v="-2.8969100000000001"/>
    <s v="Kajiado"/>
    <s v="kajiado South"/>
    <s v="loitokitok"/>
    <s v="Njoro"/>
    <x v="0"/>
    <s v="Isaiya Moran"/>
    <s v=""/>
    <s v=""/>
    <s v="Informal Business"/>
    <s v="KENBIM"/>
  </r>
  <r>
    <s v="VPA6"/>
    <s v="KE-MER-2305-30955"/>
    <x v="1"/>
    <s v=""/>
    <s v="13th May,2023"/>
    <d v="2023-05-13T00:00:00"/>
    <s v="29th May,2023"/>
    <d v="2023-05-29T00:00:00"/>
    <s v="Mberia Mbaabu Henery"/>
    <s v="Male"/>
    <s v="9702923"/>
    <s v="+254"/>
    <s v="0724792510"/>
    <s v=""/>
    <s v="0746310395"/>
    <n v="37.580570000000002"/>
    <n v="-4.8340000000000001E-2"/>
    <s v="Meru"/>
    <s v="South Imenti"/>
    <s v="Kathera"/>
    <s v="Karimbene"/>
    <x v="2"/>
    <s v="Erick Munene Gitonga"/>
    <s v="Joshua muthaura"/>
    <s v=""/>
    <s v="Informal Business"/>
    <s v="MKD"/>
  </r>
  <r>
    <s v="VPA6"/>
    <s v="KE-KER-2305-26188"/>
    <x v="1"/>
    <s v=""/>
    <s v="6th March,2023"/>
    <d v="2023-03-06T00:00:00"/>
    <s v="2nd May,2023"/>
    <d v="2023-05-02T00:00:00"/>
    <s v="KOROS KENNETH"/>
    <s v="Male"/>
    <s v="26797438"/>
    <s v="+254"/>
    <s v="0726403860"/>
    <s v=""/>
    <s v=""/>
    <n v="35.143273000000001"/>
    <n v="-0.40035500000000002"/>
    <s v="Kericho"/>
    <s v="Belgut"/>
    <s v="Kaborok"/>
    <s v="Chemumbe"/>
    <x v="1"/>
    <s v="Philip Kurgat"/>
    <s v=""/>
    <s v=""/>
    <s v="Informal Business"/>
    <s v="MKD"/>
  </r>
  <r>
    <s v="VPA6"/>
    <s v="KE-NYE-2306-83431270-00001"/>
    <x v="0"/>
    <s v="ABC plants"/>
    <s v="15th May,2023"/>
    <d v="2023-05-15T00:00:00"/>
    <s v="15th June,2023"/>
    <d v="2023-06-15T00:00:00"/>
    <s v="Waigwa Beatrice Muthoni"/>
    <s v="Female"/>
    <s v="21983285"/>
    <s v="+254"/>
    <s v="0710798422"/>
    <s v=""/>
    <s v="0725313906"/>
    <n v="36.993586999999998"/>
    <n v="-0.46953"/>
    <s v="Nyeri"/>
    <s v="Tetu"/>
    <s v="Aguthi-Gaaki"/>
    <s v="Mutathi- Ini"/>
    <x v="2"/>
    <s v="Byestar International Limited"/>
    <s v="Simon kuira"/>
    <s v=""/>
    <s v="Informal Business"/>
    <s v="MKD"/>
  </r>
  <r>
    <s v="VPA6"/>
    <s v="KE-KIL-2306-30631"/>
    <x v="1"/>
    <s v=""/>
    <s v="9th May,2023"/>
    <d v="2023-05-09T00:00:00"/>
    <s v="15th June,2023"/>
    <d v="2023-06-15T00:00:00"/>
    <s v="Oseko Ketha Nyambane"/>
    <s v="Male"/>
    <s v="38890803"/>
    <s v="+254"/>
    <s v="0742066876"/>
    <s v=""/>
    <s v=""/>
    <n v="39.758650000000003"/>
    <n v="-3.9352870000000002"/>
    <s v="Kilifi"/>
    <s v="Kilifi South"/>
    <s v="Kilifi south"/>
    <s v="Kopa"/>
    <x v="4"/>
    <s v="Samson Sirya"/>
    <s v=""/>
    <s v=""/>
    <s v="Informal Business"/>
    <s v="KENBIM"/>
  </r>
  <r>
    <s v="VPA6"/>
    <s v="KE-NAK-2306-30136"/>
    <x v="1"/>
    <s v=""/>
    <s v="12th May,2023"/>
    <d v="2023-05-12T00:00:00"/>
    <s v="17th June,2023"/>
    <d v="2023-06-17T00:00:00"/>
    <s v="Veronica Mbugua Njoki"/>
    <s v="Female"/>
    <s v="3095156"/>
    <s v="+254"/>
    <s v="0720759632"/>
    <s v=""/>
    <s v="0738710175"/>
    <n v="36.120697"/>
    <n v="-0.27941199999999999"/>
    <s v="Nakuru"/>
    <s v="Bahati"/>
    <s v="Bahati"/>
    <s v="Teachers"/>
    <x v="2"/>
    <s v="Peter Mutang'a"/>
    <s v="Peter mutanga"/>
    <s v=""/>
    <s v="Informal Business"/>
    <s v="MKD"/>
  </r>
  <r>
    <s v="VPA6"/>
    <s v="KE-BOM-2301-26190"/>
    <x v="1"/>
    <s v=""/>
    <s v="24th December,2020"/>
    <d v="2020-12-24T00:00:00"/>
    <s v="18th January,2023"/>
    <d v="2023-01-18T00:00:00"/>
    <s v="HENRY BELSOI SOY"/>
    <s v="Male"/>
    <s v="5452250"/>
    <s v="+254"/>
    <s v="07226770617"/>
    <s v=""/>
    <s v=""/>
    <n v="35.310429999999997"/>
    <n v="-0.66078000000000003"/>
    <s v="Bomet"/>
    <s v="Bomet Central"/>
    <s v="Chesoen"/>
    <s v="Kapkoros"/>
    <x v="6"/>
    <s v="Philip Kurgat"/>
    <s v="Leonard Koech"/>
    <s v=""/>
    <s v="Informal Business"/>
    <s v="MKD"/>
  </r>
  <r>
    <s v="VPA6"/>
    <s v="KE-NYE-2301-30335"/>
    <x v="1"/>
    <s v=""/>
    <s v="16th December,2022"/>
    <d v="2022-12-16T00:00:00"/>
    <s v="11th January,2023"/>
    <d v="2023-01-11T00:00:00"/>
    <s v="Marikio Stephen Githinji"/>
    <s v="Male"/>
    <s v="29650976"/>
    <s v="+254"/>
    <s v="0721706173"/>
    <s v=""/>
    <s v="0721278151"/>
    <n v="36.886982000000003"/>
    <n v="-0.60322200000000004"/>
    <s v="Nyeri"/>
    <s v="Othaya"/>
    <s v="Chinga south west"/>
    <s v="Muirungi"/>
    <x v="1"/>
    <s v="Washington Mwangi"/>
    <s v=""/>
    <s v=""/>
    <s v="Informal Business"/>
    <s v="MKD"/>
  </r>
  <r>
    <s v="VPA6"/>
    <s v="KE-MER-2306-29421"/>
    <x v="0"/>
    <s v="Non Compliant"/>
    <s v="14th June,2023"/>
    <d v="2023-06-14T00:00:00"/>
    <s v="24th June,2023"/>
    <d v="2023-06-24T00:00:00"/>
    <s v="Kiogora Valerian Jepkosgei"/>
    <s v="Female"/>
    <s v="27479602"/>
    <s v="732077288"/>
    <s v="0732077288"/>
    <s v=""/>
    <s v="0725531118"/>
    <n v="37.632944999999999"/>
    <n v="-5.6008000000000002E-2"/>
    <s v="Meru"/>
    <s v="Imenti South"/>
    <s v="Nkuene"/>
    <s v="Karaa"/>
    <x v="0"/>
    <s v="Erick Munene Gitonga"/>
    <s v="Joshua Muthaura"/>
    <s v=""/>
    <s v="Informal Business"/>
    <s v="MKD"/>
  </r>
  <r>
    <s v="VPA6"/>
    <s v="KE-NYA-2305-26191"/>
    <x v="0"/>
    <s v="Grievance"/>
    <s v="22nd February,2023"/>
    <d v="2023-02-22T00:00:00"/>
    <s v="5th May,2023"/>
    <d v="2023-05-05T00:00:00"/>
    <s v="NYABUTI WALTER"/>
    <s v="Male"/>
    <s v="4112747"/>
    <s v="+254"/>
    <s v="0711651961"/>
    <s v=""/>
    <s v=""/>
    <n v="35.046399999999998"/>
    <n v="-0.66522199999999998"/>
    <s v="Nyamira"/>
    <s v="Borabu"/>
    <s v="Mekenene"/>
    <s v="Eronge"/>
    <x v="0"/>
    <s v="Denis Kipkirui Tonui"/>
    <s v=""/>
    <s v=""/>
    <s v="Informal Business"/>
    <s v="MKD"/>
  </r>
  <r>
    <s v="VPA6"/>
    <s v="KE-NYA-2306-83432642-00005"/>
    <x v="0"/>
    <s v="ABC plants"/>
    <s v="11th April,2023"/>
    <d v="2023-04-11T00:00:00"/>
    <s v="28th June,2023"/>
    <d v="2023-06-28T00:00:00"/>
    <s v="Thenya Jerioth Mukami"/>
    <s v="Female"/>
    <s v="0802858"/>
    <s v="+254"/>
    <s v="0721802265"/>
    <s v=""/>
    <s v="0748404923"/>
    <n v="36.304467000000002"/>
    <n v="-1.6861999999999999E-2"/>
    <s v="Nyandarua"/>
    <s v="Ol Joro Orok"/>
    <s v="Gathanji"/>
    <s v="Gathanji"/>
    <x v="2"/>
    <s v="Fraha Biotech"/>
    <s v="Antony Maina"/>
    <s v=""/>
    <s v="Informal Business"/>
    <s v="MKD"/>
  </r>
  <r>
    <s v="VPA6"/>
    <s v="KE-MER-2306-29422"/>
    <x v="1"/>
    <s v=""/>
    <s v="15th May,2023"/>
    <d v="2023-05-15T00:00:00"/>
    <s v="11th June,2023"/>
    <d v="2023-06-11T00:00:00"/>
    <s v="Murithi Kithinji Douglas"/>
    <s v="Male"/>
    <s v="29365937"/>
    <s v="+254"/>
    <s v="0716078035"/>
    <s v=""/>
    <s v="0729546520"/>
    <n v="37.609282999999998"/>
    <n v="-8.1619999999999998E-2"/>
    <s v="Meru"/>
    <s v="South Imenti"/>
    <s v="Chure"/>
    <s v="Ntugua"/>
    <x v="2"/>
    <s v="Erick Munene Gitonga"/>
    <s v="Eric munene"/>
    <s v=""/>
    <s v="Informal Business"/>
    <s v="MKD"/>
  </r>
  <r>
    <s v="VPA6"/>
    <s v="KE-MER-2307-29423"/>
    <x v="1"/>
    <s v=""/>
    <s v="20th June,2023"/>
    <d v="2023-06-20T00:00:00"/>
    <s v="1st July,2023"/>
    <d v="2023-07-01T00:00:00"/>
    <s v="Nkonge Mwenda Gilbert"/>
    <s v="Male"/>
    <s v="20907249"/>
    <s v="+254"/>
    <s v="0735668310"/>
    <s v=""/>
    <s v="0755818603"/>
    <n v="37.622219999999999"/>
    <n v="-5.8326999999999997E-2"/>
    <s v="Meru"/>
    <s v="South Imenti"/>
    <s v="Kathera"/>
    <s v="Kithiiru"/>
    <x v="2"/>
    <s v="Erick Munene Gitonga"/>
    <s v="Joshua muthaura"/>
    <s v=""/>
    <s v="Informal Business"/>
    <s v="MKD"/>
  </r>
  <r>
    <s v="VPA6"/>
    <s v="KE-NAK-2306-83432537-00003"/>
    <x v="0"/>
    <s v="ABC plants"/>
    <s v="1st June,2023"/>
    <d v="2023-06-01T00:00:00"/>
    <s v="15th June,2023"/>
    <d v="2023-06-15T00:00:00"/>
    <s v="Margarate Waceke"/>
    <s v="Female"/>
    <n v="99999"/>
    <s v="+254"/>
    <s v="0725276032"/>
    <s v=""/>
    <s v=""/>
    <n v="36.217993"/>
    <n v="-1.0511E-2"/>
    <s v="Nakuru"/>
    <s v="Subukia"/>
    <s v="Subukia"/>
    <s v="Munanda"/>
    <x v="2"/>
    <s v="Robert Kiprono Ngetich"/>
    <s v="Robert ngetich"/>
    <s v=""/>
    <s v="Informal Business"/>
    <s v="MKD"/>
  </r>
  <r>
    <s v="VPA6"/>
    <s v="KE-NAK-2306-83432537-00004"/>
    <x v="0"/>
    <s v="ABC plants"/>
    <s v="1st June,2023"/>
    <d v="2023-06-01T00:00:00"/>
    <s v="15th June,2023"/>
    <d v="2023-06-15T00:00:00"/>
    <s v="Hannah Thuo Wangari"/>
    <s v="Male"/>
    <s v="4664313"/>
    <s v="+254"/>
    <s v="0725278075"/>
    <s v=""/>
    <s v="0712352057"/>
    <n v="36.221840999999998"/>
    <n v="-3.0876000000000001E-2"/>
    <s v="Nakuru"/>
    <s v="Subukia"/>
    <s v="Subukia"/>
    <s v="Tetu"/>
    <x v="2"/>
    <s v="Robert Kiprono Ngetich"/>
    <s v="Robert"/>
    <s v=""/>
    <s v="Informal Business"/>
    <s v="MKD"/>
  </r>
  <r>
    <s v="VPA6"/>
    <s v="KE-NAK-2306-83432537-00001"/>
    <x v="0"/>
    <s v="ABC plants"/>
    <s v="22nd May,2023"/>
    <d v="2023-05-22T00:00:00"/>
    <s v="15th June,2023"/>
    <d v="2023-06-15T00:00:00"/>
    <s v="Susan Kabachia Wanjiru"/>
    <s v="Female"/>
    <s v="7887358"/>
    <s v="+254"/>
    <s v="0722508469"/>
    <s v=""/>
    <s v="0705827137"/>
    <n v="35.848734"/>
    <n v="-0.14002899999999999"/>
    <s v="Nakuru"/>
    <s v="Rongai"/>
    <s v="Visoi"/>
    <s v="Boito"/>
    <x v="2"/>
    <s v="Robert Kiprono Ngetich"/>
    <s v="Robert ngetich"/>
    <s v=""/>
    <s v="Informal Business"/>
    <s v="MKD"/>
  </r>
  <r>
    <s v="VPA6"/>
    <s v="KE-NAK-2306-83432537-00002"/>
    <x v="0"/>
    <s v="ABC plants"/>
    <s v="1st June,2023"/>
    <d v="2023-06-01T00:00:00"/>
    <s v="15th June,2023"/>
    <d v="2023-06-15T00:00:00"/>
    <s v="Jane Korir Bii"/>
    <s v="Female"/>
    <s v="10990799"/>
    <s v="+254"/>
    <s v="0727659485"/>
    <s v=""/>
    <s v="0722605944"/>
    <n v="35.841999000000001"/>
    <n v="-0.15634999999999999"/>
    <s v="Nakuru"/>
    <s v="Rongai"/>
    <s v="Visoi"/>
    <s v="Boito"/>
    <x v="2"/>
    <s v="Robert Kiprono Ngetich"/>
    <s v="Robert ngetich"/>
    <s v=""/>
    <s v="Informal Business"/>
    <s v="MKD"/>
  </r>
  <r>
    <s v="VPA6"/>
    <s v="KE-UAS-2307-29714"/>
    <x v="1"/>
    <s v=""/>
    <s v="5th May,2023"/>
    <d v="2023-05-05T00:00:00"/>
    <s v="5th July,2023"/>
    <d v="2023-07-05T00:00:00"/>
    <s v="Tecla Kosgei Jepkorir"/>
    <s v="Female"/>
    <n v="99999"/>
    <s v="+254"/>
    <s v="0715158742"/>
    <s v=""/>
    <s v=""/>
    <n v="35.341625000000001"/>
    <n v="0.47836699999999999"/>
    <s v="Uasin Gishu"/>
    <s v="Ainabkoi"/>
    <s v="Ainabkoi"/>
    <s v="Kipkorgot"/>
    <x v="0"/>
    <s v="Daniel Bartilol"/>
    <s v=""/>
    <s v=""/>
    <s v="Informal Business"/>
    <s v="KENBIM"/>
  </r>
  <r>
    <s v="VPA6"/>
    <s v="KE-NAN-2301-26512"/>
    <x v="0"/>
    <s v="Non Compliant"/>
    <s v="12th December,2022"/>
    <d v="2022-12-12T00:00:00"/>
    <s v="14th January,2023"/>
    <d v="2023-01-14T00:00:00"/>
    <s v="Yego Leah"/>
    <s v="Female"/>
    <s v="5601016"/>
    <s v="+254"/>
    <s v="0725077645"/>
    <s v=""/>
    <s v="0735624817"/>
    <n v="35.151425000000003"/>
    <n v="0.157887"/>
    <s v="Nandi"/>
    <s v="Nandi hills"/>
    <s v="Kipsigak"/>
    <s v="Kamanang"/>
    <x v="0"/>
    <s v="Job K Soimo"/>
    <s v=""/>
    <s v=""/>
    <s v="Informal Business"/>
    <s v="MKD"/>
  </r>
  <r>
    <s v="VPA6"/>
    <s v="KE-KIA-2307-30057"/>
    <x v="1"/>
    <s v=""/>
    <s v="20th May,2023"/>
    <d v="2023-05-20T00:00:00"/>
    <s v="18th July,2023"/>
    <d v="2023-07-18T00:00:00"/>
    <s v="Kiarie Kamau George"/>
    <s v="Male"/>
    <s v="1328366"/>
    <s v="+254"/>
    <s v="0713197489"/>
    <s v=""/>
    <s v="0113270097"/>
    <n v="36.868468"/>
    <n v="-0.96599800000000002"/>
    <s v="Kiambu"/>
    <s v="Gatundu South"/>
    <s v="Ndarungo"/>
    <s v="Ruburi"/>
    <x v="1"/>
    <s v="Maurice Kinuthia Wangui"/>
    <s v="Maurice Kinuthia"/>
    <s v=""/>
    <s v="Informal Business"/>
    <s v="KENBIM"/>
  </r>
  <r>
    <s v="VPA6"/>
    <s v="KE-KIA-2307-31038"/>
    <x v="1"/>
    <s v=""/>
    <s v="18th November,2022"/>
    <d v="2022-11-18T00:00:00"/>
    <s v="18th July,2023"/>
    <d v="2023-07-18T00:00:00"/>
    <s v="Karanja Teresiah Wambui"/>
    <s v="Female"/>
    <s v="24808231"/>
    <s v="+254"/>
    <s v="0796494001"/>
    <s v=""/>
    <s v="0792781331"/>
    <n v="36.873750000000001"/>
    <n v="-0.96819500000000003"/>
    <s v="Kiambu"/>
    <s v="Gatundu South"/>
    <s v="Ndarungo"/>
    <s v="Ruburi"/>
    <x v="2"/>
    <s v="Maurice Kinuthia Wangui"/>
    <s v="Maurice Kinuthia"/>
    <s v=""/>
    <s v="Informal Business"/>
    <s v="KENBIM"/>
  </r>
  <r>
    <s v="VPA6"/>
    <s v="KE-KIA-2307-30063"/>
    <x v="1"/>
    <s v=""/>
    <s v="9th May,2023"/>
    <d v="2023-05-09T00:00:00"/>
    <s v="18th July,2023"/>
    <d v="2023-07-18T00:00:00"/>
    <s v="Kamau Dorcas Wanjiru"/>
    <s v="Female"/>
    <s v="22270602"/>
    <s v="707739266"/>
    <s v="0707739266"/>
    <s v=""/>
    <s v="0716257091"/>
    <n v="36.870747000000001"/>
    <n v="-0.96323199999999998"/>
    <s v="Kiambu"/>
    <s v="Gatundu South"/>
    <s v="Ndarungo"/>
    <s v="Ruburi"/>
    <x v="2"/>
    <s v="Maurice Kinuthia Wangui"/>
    <s v="Maurice Kinuthia"/>
    <s v=""/>
    <s v="Informal Business"/>
    <s v="KENBIM"/>
  </r>
  <r>
    <s v="VPA6"/>
    <s v="KE-KIR-2307-30818"/>
    <x v="1"/>
    <s v=""/>
    <s v="17th May,2023"/>
    <d v="2023-05-17T00:00:00"/>
    <s v="18th July,2023"/>
    <d v="2023-07-18T00:00:00"/>
    <s v="Kamaru Timothy Ngari"/>
    <s v="Male"/>
    <s v="22849662"/>
    <s v="+254"/>
    <s v="0713842616"/>
    <s v=""/>
    <s v="0728381614"/>
    <n v="37.342945"/>
    <n v="-0.50829800000000003"/>
    <s v="Kirinyaga"/>
    <s v="Gichugu"/>
    <s v="Baragwi"/>
    <s v="Muchungwa"/>
    <x v="2"/>
    <s v="Philip Muchendu chege"/>
    <s v="Philip muchendu"/>
    <s v=""/>
    <s v="Informal Business"/>
    <s v="MKD"/>
  </r>
  <r>
    <s v="VPA6"/>
    <s v="KE-KIR-2307-30816"/>
    <x v="1"/>
    <s v=""/>
    <s v="16th May,2023"/>
    <d v="2023-05-16T00:00:00"/>
    <s v="18th July,2023"/>
    <d v="2023-07-18T00:00:00"/>
    <s v="Kooro Peter Kariuki"/>
    <s v="Male"/>
    <s v="11217158"/>
    <s v="+254"/>
    <s v="0720762488"/>
    <s v=""/>
    <s v="0721484017"/>
    <n v="37.366025"/>
    <n v="-0.49543100000000001"/>
    <s v="Kirinyaga"/>
    <s v="Gichugu"/>
    <s v="Baragwi"/>
    <s v="Mutitu"/>
    <x v="0"/>
    <s v="Philip Muchendu chege"/>
    <s v="Philip muchendu"/>
    <s v=""/>
    <s v="Informal Business"/>
    <s v="MKD"/>
  </r>
  <r>
    <s v="VPA6"/>
    <s v="KE-EMB-2307-30819"/>
    <x v="1"/>
    <s v=""/>
    <s v="16th April,2023"/>
    <d v="2023-04-16T00:00:00"/>
    <s v="18th July,2023"/>
    <d v="2023-07-18T00:00:00"/>
    <s v="Karanga Jane"/>
    <s v="Male"/>
    <s v="0268496"/>
    <s v="+254"/>
    <s v="0723728834"/>
    <s v=""/>
    <s v=""/>
    <n v="37.439619999999998"/>
    <n v="-0.45738200000000001"/>
    <s v="Embu"/>
    <s v="Manyatta"/>
    <s v="Kibugu"/>
    <s v="Kianguchu"/>
    <x v="3"/>
    <s v="Eric Muthii Mugo"/>
    <s v="Eric mugo"/>
    <s v=""/>
    <s v="Informal Business"/>
    <s v="MKD"/>
  </r>
  <r>
    <s v="VPA6"/>
    <s v="KE-NAN-2301-26511"/>
    <x v="1"/>
    <s v=""/>
    <s v="12th November,2022"/>
    <d v="2022-11-12T00:00:00"/>
    <s v="24th January,2023"/>
    <d v="2023-01-24T00:00:00"/>
    <s v="Yego Philomena"/>
    <s v="Female"/>
    <s v="0772154"/>
    <s v="+254"/>
    <s v="0713256413"/>
    <s v=""/>
    <s v=""/>
    <n v="35.178344000000003"/>
    <n v="0.13925999999999999"/>
    <s v="Nandi"/>
    <s v="Nandi hills"/>
    <s v="Kipsebwo"/>
    <s v="Kalel"/>
    <x v="0"/>
    <s v="Job K Soimo"/>
    <s v=""/>
    <s v=""/>
    <s v="Informal Business"/>
    <s v="MKD"/>
  </r>
  <r>
    <s v="VPA6"/>
    <s v="KE-BAR-2307-29550"/>
    <x v="1"/>
    <s v=""/>
    <s v="10th May,2023"/>
    <d v="2023-05-10T00:00:00"/>
    <s v="20th July,2023"/>
    <d v="2023-07-20T00:00:00"/>
    <s v="Buigut Rosina"/>
    <s v="Female"/>
    <n v="99999"/>
    <s v="+254"/>
    <s v="0718383855"/>
    <s v=""/>
    <s v=""/>
    <n v="35.769289999999998"/>
    <n v="0.47628700000000002"/>
    <s v="Baringo"/>
    <s v="Baringo Central"/>
    <s v="Kapropita"/>
    <s v="Kapropita"/>
    <x v="1"/>
    <s v="Francis Nyaga Muriithi"/>
    <s v=""/>
    <s v=""/>
    <s v="Informal Business"/>
    <s v="MKD"/>
  </r>
  <r>
    <s v="VPA6"/>
    <s v="KE-BAR-2307-29545"/>
    <x v="1"/>
    <s v=""/>
    <s v="10th May,2023"/>
    <d v="2023-05-10T00:00:00"/>
    <s v="19th July,2023"/>
    <d v="2023-07-19T00:00:00"/>
    <s v="Rugut Leah"/>
    <s v="Female"/>
    <s v="1070522"/>
    <s v="+254"/>
    <s v="0727347084"/>
    <s v=""/>
    <s v=""/>
    <n v="35.786647000000002"/>
    <n v="0.372222"/>
    <s v="Baringo"/>
    <s v="Baringo Central"/>
    <s v="Sacho"/>
    <s v="Kiptagich"/>
    <x v="0"/>
    <s v="Luka Kiprop Maiyo"/>
    <s v=""/>
    <s v=""/>
    <s v="Informal Business"/>
    <s v="MKD"/>
  </r>
  <r>
    <s v="VPA6"/>
    <s v="KE-KIA-2307-29733"/>
    <x v="1"/>
    <s v=""/>
    <s v="29th June,2023"/>
    <d v="2023-06-29T00:00:00"/>
    <s v="4th July,2023"/>
    <d v="2023-07-04T00:00:00"/>
    <s v="Mumbi Mary"/>
    <s v="Female"/>
    <s v="23291720"/>
    <s v="+254"/>
    <s v="0711728906"/>
    <s v=""/>
    <s v="0723740773"/>
    <n v="36.759914000000002"/>
    <n v="-1.0496829999999999"/>
    <s v="Kiambu"/>
    <s v="Githunguri"/>
    <s v="Githunguri"/>
    <s v="Kahunera"/>
    <x v="0"/>
    <s v="Fredrick Gatungu Kago"/>
    <s v="Mutuku"/>
    <s v=""/>
    <s v="Informal Business"/>
    <s v="MKD"/>
  </r>
  <r>
    <s v="VPA6"/>
    <s v="KE-KIA-2305-29734"/>
    <x v="1"/>
    <s v=""/>
    <s v="5th May,2023"/>
    <d v="2023-05-05T00:00:00"/>
    <s v="24th May,2023"/>
    <d v="2023-05-24T00:00:00"/>
    <s v="Gachang'i Loice Kimondo"/>
    <s v="Female"/>
    <n v="99999"/>
    <s v="+254"/>
    <s v="0722333713"/>
    <s v=""/>
    <s v=""/>
    <n v="36.746938"/>
    <n v="-1.0745990000000001"/>
    <s v="Kiambu"/>
    <s v="Githunguri"/>
    <s v="Matuguta"/>
    <s v="Mungu"/>
    <x v="0"/>
    <s v="Fredrick Gatungu Kago"/>
    <s v="Mutuku"/>
    <s v=""/>
    <s v="Informal Business"/>
    <s v="MKD"/>
  </r>
  <r>
    <s v="VPA6"/>
    <s v="KE-KIA-2305-29732"/>
    <x v="0"/>
    <s v="Grievance"/>
    <s v="3rd May,2023"/>
    <d v="2023-05-03T00:00:00"/>
    <s v="14th May,2023"/>
    <d v="2023-05-14T00:00:00"/>
    <s v="Kuria John"/>
    <s v="Male"/>
    <n v="99999"/>
    <s v="+254"/>
    <s v="0715189699"/>
    <s v=""/>
    <s v=""/>
    <n v="36.773988000000003"/>
    <n v="-1.0752029999999999"/>
    <s v="Kiambu"/>
    <s v="Githunguri"/>
    <s v="Githunguri"/>
    <s v="Thuthureki"/>
    <x v="0"/>
    <s v="Fredrick Gatungu Kago"/>
    <s v="Githenji"/>
    <s v=""/>
    <s v="Informal Business"/>
    <s v="Topflame"/>
  </r>
  <r>
    <s v="VPA6"/>
    <s v="KE-KIR-2307-30820"/>
    <x v="0"/>
    <s v="Grievance"/>
    <s v="22nd May,2023"/>
    <d v="2023-05-22T00:00:00"/>
    <s v="22nd July,2023"/>
    <d v="2023-07-22T00:00:00"/>
    <s v="Njikari Antony Mwangi"/>
    <s v="Male"/>
    <s v="24371220"/>
    <s v="+254"/>
    <s v="0720533579"/>
    <s v=""/>
    <s v=""/>
    <n v="37.226940999999997"/>
    <n v="-0.55461700000000003"/>
    <s v="Kirinyaga"/>
    <s v="Ndia"/>
    <s v="Mukure"/>
    <s v="Mbogoini"/>
    <x v="2"/>
    <s v="Kensam Constructor"/>
    <s v="Samuel mbugua"/>
    <s v=""/>
    <s v="Informal Business"/>
    <s v="KENBIM"/>
  </r>
  <r>
    <s v="VPA6"/>
    <s v="KE-KER-2307-30762"/>
    <x v="1"/>
    <s v=""/>
    <s v="15th April,2023"/>
    <d v="2023-04-15T00:00:00"/>
    <s v="22nd July,2023"/>
    <d v="2023-07-22T00:00:00"/>
    <s v="Cherono Rose Cherono"/>
    <s v="Female"/>
    <s v="22048387"/>
    <s v="+254"/>
    <s v="0722493435"/>
    <s v=""/>
    <s v=""/>
    <n v="35.085791999999998"/>
    <n v="-0.36851200000000001"/>
    <s v="Kericho"/>
    <s v="Sigowet/Soin"/>
    <s v="Iraa"/>
    <s v="Koiyat"/>
    <x v="5"/>
    <s v="Patrick Kipronoh Mutai"/>
    <s v="Aron"/>
    <s v=""/>
    <s v="Informal Business"/>
    <s v="MKD"/>
  </r>
  <r>
    <s v="VPA6"/>
    <s v="KE-HOM-2307-83431270-00005"/>
    <x v="0"/>
    <s v="ABC plants"/>
    <s v="8th July,2023"/>
    <d v="2023-07-08T00:00:00"/>
    <s v="24th July,2023"/>
    <d v="2023-07-24T00:00:00"/>
    <s v="Otieno Vincent"/>
    <s v="Male"/>
    <s v="8997744"/>
    <s v="+254"/>
    <s v="0723070750"/>
    <s v=""/>
    <s v="0720777165"/>
    <n v="34.500038000000004"/>
    <n v="-0.62436000000000003"/>
    <s v="Homa Bay"/>
    <s v="Homa Bay Town"/>
    <s v="Homa Bay East"/>
    <s v="Kanyach/Kachar"/>
    <x v="1"/>
    <s v="Byestar International Limited"/>
    <s v="John"/>
    <s v=""/>
    <s v="Informal Business"/>
    <s v="KENBIM"/>
  </r>
  <r>
    <s v="VPA6"/>
    <s v="KE-NYA-2307-83432642-00006"/>
    <x v="0"/>
    <s v="ABC plants"/>
    <s v="21st July,2023"/>
    <d v="2023-07-21T00:00:00"/>
    <s v="31st July,2023"/>
    <d v="2023-07-31T00:00:00"/>
    <s v="Mwaura David Gaceru"/>
    <s v="Male"/>
    <s v="2019403"/>
    <s v="+254"/>
    <s v="0724101825"/>
    <s v=""/>
    <s v="0724111614"/>
    <n v="36.426797000000001"/>
    <n v="2.1228E-2"/>
    <s v="Nyandarua"/>
    <s v="Ndaragwa"/>
    <s v="Kiriita"/>
    <s v="Mairo-Inya"/>
    <x v="2"/>
    <s v="Fraha Biotech"/>
    <s v="John Kinyanjui"/>
    <s v=""/>
    <s v="Informal Business"/>
    <s v="MKD"/>
  </r>
  <r>
    <s v="VPA6"/>
    <s v="KE-LAI-2302-28202"/>
    <x v="1"/>
    <s v=""/>
    <s v="2nd January,2023"/>
    <d v="2023-01-02T00:00:00"/>
    <s v="1st February,2023"/>
    <d v="2023-02-01T00:00:00"/>
    <s v="Murimi Cecilia Wanjiru"/>
    <s v="Female"/>
    <n v="99999"/>
    <s v="+254"/>
    <s v="0727143126"/>
    <s v=""/>
    <s v=""/>
    <n v="36.594248"/>
    <n v="-7.9055E-2"/>
    <s v="Laikipia"/>
    <s v="Laikipia East"/>
    <s v="Ngobiy"/>
    <s v="Mwihiko"/>
    <x v="2"/>
    <s v="James Muchira Mwai"/>
    <s v=""/>
    <s v=""/>
    <s v="Informal Business"/>
    <s v="MKD"/>
  </r>
  <r>
    <s v="VPA6"/>
    <s v="KE-MUR-2305-30989"/>
    <x v="0"/>
    <s v="Grievance"/>
    <s v="4th April,2023"/>
    <d v="2023-04-04T00:00:00"/>
    <s v="16th May,2023"/>
    <d v="2023-05-16T00:00:00"/>
    <s v="Kuria Joseph Njunguna"/>
    <s v="Male"/>
    <n v="99999"/>
    <s v="+254"/>
    <s v="0723344784"/>
    <s v=""/>
    <s v=""/>
    <n v="37.256791999999997"/>
    <n v="-0.78920100000000004"/>
    <s v="Murang'a"/>
    <s v="Maragwa"/>
    <s v="Muranga south"/>
    <s v="Kiamba"/>
    <x v="3"/>
    <s v="Nixon Kariuki Gaichuru"/>
    <s v="Nixon kariuki"/>
    <s v=""/>
    <s v="Informal Business"/>
    <s v="KENBIM"/>
  </r>
  <r>
    <s v="VPA6"/>
    <s v="KE-VIH-2307-30130"/>
    <x v="1"/>
    <s v=""/>
    <s v="5th February,2023"/>
    <d v="2023-02-05T00:00:00"/>
    <s v="5th July,2023"/>
    <d v="2023-07-05T00:00:00"/>
    <s v="Patrick Ambayi Mutonje"/>
    <s v="Male"/>
    <n v="99999"/>
    <s v="+254"/>
    <s v="0115470766"/>
    <s v=""/>
    <s v="0115470766"/>
    <n v="34.712032999999998"/>
    <n v="0.11071"/>
    <s v="Vihiga"/>
    <s v="Sabatia"/>
    <s v="Sabatia"/>
    <s v="Wange"/>
    <x v="2"/>
    <s v="Gillet Lihanda"/>
    <s v="Gillet Lihanda"/>
    <s v=""/>
    <s v="Informal Business"/>
    <s v="MKD"/>
  </r>
  <r>
    <s v="VPA6"/>
    <s v="KE-KAK-2307-30131"/>
    <x v="1"/>
    <s v=""/>
    <s v="5th June,2023"/>
    <d v="2023-06-05T00:00:00"/>
    <s v="3rd July,2023"/>
    <d v="2023-07-03T00:00:00"/>
    <s v="Linet Anjili Kanaga"/>
    <s v="Female"/>
    <s v="22578392"/>
    <s v="+254"/>
    <s v="0724883203"/>
    <s v=""/>
    <s v="0742932216"/>
    <n v="34.870331999999998"/>
    <n v="0.38061499999999998"/>
    <s v="Kakamega"/>
    <s v="Malava"/>
    <s v="Lunyelelia"/>
    <s v="Fuvale"/>
    <x v="2"/>
    <s v="Gillet Lihanda"/>
    <s v="Gillet Lihanda"/>
    <s v=""/>
    <s v="Informal Business"/>
    <s v="MKD"/>
  </r>
  <r>
    <s v="VPA6"/>
    <s v="KE-KER-2305-26349"/>
    <x v="1"/>
    <s v=""/>
    <s v="26th January,2023"/>
    <d v="2023-01-26T00:00:00"/>
    <s v="30th May,2023"/>
    <d v="2023-05-30T00:00:00"/>
    <s v="Langat Emily"/>
    <s v="Female"/>
    <s v="12828806"/>
    <s v="+254"/>
    <s v="0722370483"/>
    <s v=""/>
    <s v=""/>
    <n v="35.226280000000003"/>
    <n v="-0.32065500000000002"/>
    <s v="Kericho"/>
    <s v="Ainamoi"/>
    <s v="Kapsoit"/>
    <s v="Kaboswa"/>
    <x v="3"/>
    <s v="Benjamin Kirui"/>
    <s v=""/>
    <s v=""/>
    <s v="Informal Business"/>
    <s v="MKD"/>
  </r>
  <r>
    <s v="VPA6"/>
    <s v="KE-UAS-2207-29719"/>
    <x v="1"/>
    <s v=""/>
    <s v="12th June,2022"/>
    <d v="2022-06-12T00:00:00"/>
    <s v="28th July,2022"/>
    <d v="2022-07-28T00:00:00"/>
    <s v="Truphena Chepseba"/>
    <s v="Female"/>
    <n v="99999"/>
    <s v="+254"/>
    <s v="0722831872"/>
    <s v=""/>
    <s v=""/>
    <n v="35.465367999999998"/>
    <n v="0.51469200000000004"/>
    <s v="Uasin Gishu"/>
    <s v="Moiben"/>
    <s v="Moiben"/>
    <s v="Kapkukta"/>
    <x v="0"/>
    <s v="Matthew Kemboi"/>
    <s v=""/>
    <s v=""/>
    <s v="Informal Business"/>
    <s v="KENBIM"/>
  </r>
  <r>
    <s v="VPA6"/>
    <s v="KE-TRA-2303-29722"/>
    <x v="1"/>
    <s v=""/>
    <s v="16th February,2023"/>
    <d v="2023-02-16T00:00:00"/>
    <s v="17th March,2023"/>
    <d v="2023-03-17T00:00:00"/>
    <s v="Gladys Kirwa"/>
    <s v="Female"/>
    <s v="25072293"/>
    <s v="+254"/>
    <s v="0703318189"/>
    <s v=""/>
    <s v=""/>
    <n v="35.171398000000003"/>
    <n v="0.936168"/>
    <s v="Trans Nzoia"/>
    <s v="Cherangany"/>
    <s v="Cherangany"/>
    <s v="Murguiwo"/>
    <x v="0"/>
    <s v="Daniel Bartilol"/>
    <s v=""/>
    <s v=""/>
    <s v="Informal Business"/>
    <s v="KENBIM"/>
  </r>
  <r>
    <s v="VPA6"/>
    <s v="KE-UAS-2207-29720"/>
    <x v="1"/>
    <s v=""/>
    <s v="12th July,2022"/>
    <d v="2022-07-12T00:00:00"/>
    <s v="25th July,2022"/>
    <d v="2022-07-25T00:00:00"/>
    <s v="Hosea Chebiego"/>
    <s v="Male"/>
    <n v="99999"/>
    <s v="+254"/>
    <s v="0723500110"/>
    <s v=""/>
    <s v=""/>
    <n v="35.451475000000002"/>
    <n v="0.53712700000000002"/>
    <s v="Uasin Gishu"/>
    <s v="Moiben"/>
    <s v="Moiben"/>
    <s v="Kuinet"/>
    <x v="0"/>
    <s v="Matthew Kemboi"/>
    <s v=""/>
    <s v=""/>
    <s v="Informal Business"/>
    <s v="KENBIM"/>
  </r>
  <r>
    <s v="VPA6"/>
    <s v="KE-UAS-2307-29708"/>
    <x v="1"/>
    <s v=""/>
    <s v="5th May,2023"/>
    <d v="2023-05-05T00:00:00"/>
    <s v="8th July,2023"/>
    <d v="2023-07-08T00:00:00"/>
    <s v="Nobert Musonye"/>
    <s v="Male"/>
    <s v="13207733"/>
    <s v="721731781"/>
    <s v="0721731781"/>
    <s v=""/>
    <s v=""/>
    <n v="35.328685"/>
    <n v="0.55562500000000004"/>
    <s v="Uasin Gishu"/>
    <s v="Moiben"/>
    <s v="Kimumu"/>
    <s v="Marura"/>
    <x v="6"/>
    <s v="Ambrose Koech"/>
    <s v=""/>
    <s v=""/>
    <s v="Informal Business"/>
    <s v="KENBIM"/>
  </r>
  <r>
    <s v="VPA6"/>
    <s v="KE-UAS-2207-29713"/>
    <x v="1"/>
    <s v=""/>
    <s v="12th May,2022"/>
    <d v="2022-05-12T00:00:00"/>
    <s v="25th July,2022"/>
    <d v="2022-07-25T00:00:00"/>
    <s v="Jonah Cheruiyot Kipruto"/>
    <s v="Male"/>
    <n v="99999"/>
    <s v="+254"/>
    <s v="0721405657"/>
    <s v=""/>
    <s v=""/>
    <n v="35.456789999999998"/>
    <n v="0.53041799999999995"/>
    <s v="Uasin Gishu"/>
    <s v="Moiben"/>
    <s v="Moiben"/>
    <s v="Kimore"/>
    <x v="0"/>
    <s v="Matthew Kemboi"/>
    <s v=""/>
    <s v=""/>
    <s v="Informal Business"/>
    <s v="KENBIM"/>
  </r>
  <r>
    <s v="VPA6"/>
    <s v="KE-UAS-2307-29718"/>
    <x v="1"/>
    <s v=""/>
    <s v="27th April,2023"/>
    <d v="2023-04-27T00:00:00"/>
    <s v="28th July,2023"/>
    <d v="2023-07-28T00:00:00"/>
    <s v="Anne Kosgey"/>
    <s v="Female"/>
    <n v="99999"/>
    <s v="+254"/>
    <s v="0725767068"/>
    <s v=""/>
    <s v=""/>
    <n v="35.425840000000001"/>
    <n v="0.53004799999999996"/>
    <s v="Uasin Gishu"/>
    <s v="Moiben"/>
    <s v="Moiben"/>
    <s v="Kapsosio"/>
    <x v="1"/>
    <s v="Matthew Kemboi"/>
    <s v=""/>
    <s v=""/>
    <s v="Informal Business"/>
    <s v="KENBIM"/>
  </r>
  <r>
    <s v="VPA6"/>
    <s v="KE-NYE-2308-00001"/>
    <x v="0"/>
    <s v="ABC plants"/>
    <s v="21st June,2023"/>
    <d v="2023-06-21T00:00:00"/>
    <s v="11th August,2023"/>
    <d v="2023-08-11T00:00:00"/>
    <s v="Githui James"/>
    <s v="Male"/>
    <s v="8978432"/>
    <s v="+254"/>
    <s v="0724390884"/>
    <s v=""/>
    <s v="0727119821"/>
    <n v="37.133063"/>
    <n v="-0.51174399999999998"/>
    <s v="Nyeri"/>
    <s v="Mathira East"/>
    <s v="Konyu"/>
    <s v="Kianjogu"/>
    <x v="2"/>
    <s v="Rural &amp; Urban Alternative Energy"/>
    <s v="Charles Githaiga"/>
    <s v=""/>
    <s v="Informal Business"/>
    <s v="MKD"/>
  </r>
  <r>
    <s v="VPA6"/>
    <s v="KE-TAI-2308-30637"/>
    <x v="0"/>
    <s v="Non Compliant"/>
    <s v="2nd July,2023"/>
    <d v="2023-07-02T00:00:00"/>
    <s v="15th August,2023"/>
    <d v="2023-08-15T00:00:00"/>
    <s v="Kenyatta George Albert"/>
    <s v="Male"/>
    <s v="9786673"/>
    <s v="114897472"/>
    <s v="0114897472"/>
    <s v=""/>
    <s v=""/>
    <n v="37.676456999999999"/>
    <n v="-3.391737"/>
    <s v="Taita/Taveta"/>
    <s v="Taveta"/>
    <s v="Bomeni"/>
    <s v="Mjini"/>
    <x v="1"/>
    <s v="Jotham Kaluma"/>
    <s v=""/>
    <s v=""/>
    <s v="Informal Business"/>
    <s v="KENBIM"/>
  </r>
  <r>
    <s v="VPA6"/>
    <s v="KE-TAI-2308-30639"/>
    <x v="1"/>
    <s v=""/>
    <s v="16th July,2023"/>
    <d v="2023-07-16T00:00:00"/>
    <s v="15th August,2023"/>
    <d v="2023-08-15T00:00:00"/>
    <s v="Thumbi Edward Tom"/>
    <s v="Male"/>
    <s v="2145679"/>
    <s v="+254"/>
    <s v="0795864610"/>
    <s v=""/>
    <s v="0702552363"/>
    <n v="37.675325000000001"/>
    <n v="-3.4056099999999998"/>
    <s v="Taita/Taveta"/>
    <s v="Taveta"/>
    <s v="Bomeni"/>
    <s v="Mjini kmtc"/>
    <x v="1"/>
    <s v="Jotham Kaluma"/>
    <s v=""/>
    <s v=""/>
    <s v="Informal Business"/>
    <s v="KENBIM"/>
  </r>
  <r>
    <s v="VPA6"/>
    <s v="KE-BAR-2308-29546"/>
    <x v="1"/>
    <s v=""/>
    <s v="10th July,2023"/>
    <d v="2023-07-10T00:00:00"/>
    <s v="21st August,2023"/>
    <d v="2023-08-21T00:00:00"/>
    <s v="Chepsat Lorna Cherono"/>
    <s v="Female"/>
    <s v="22312859"/>
    <s v="+254"/>
    <s v="0712567052"/>
    <s v=""/>
    <s v=""/>
    <n v="35.765656999999997"/>
    <n v="0.47710200000000003"/>
    <s v="Baringo"/>
    <s v="Baringo Central"/>
    <s v="Kapropita"/>
    <s v="Ketraco"/>
    <x v="1"/>
    <s v="Francis Nyaga Muriithi"/>
    <s v=""/>
    <s v=""/>
    <s v="Informal Business"/>
    <s v="MKD"/>
  </r>
  <r>
    <s v="VPA6"/>
    <s v="KE-LAI-2308-83432540-00004"/>
    <x v="0"/>
    <s v="ABC plants"/>
    <s v="14th July,2023"/>
    <d v="2023-07-14T00:00:00"/>
    <s v="21st August,2023"/>
    <d v="2023-08-21T00:00:00"/>
    <s v="Kaboyo Jane Mwihaki"/>
    <s v="Female"/>
    <s v="5548743"/>
    <s v="+254"/>
    <s v="0721908743"/>
    <s v=""/>
    <s v="0721436217"/>
    <n v="37.088155999999998"/>
    <n v="7.3239999999999998E-3"/>
    <s v="Laikipia"/>
    <s v="Laikipia East"/>
    <s v="Nanyuki"/>
    <s v="Likii"/>
    <x v="3"/>
    <s v="Wambui Gituku"/>
    <s v="Michael Munene"/>
    <s v=""/>
    <s v="Informal Business"/>
    <s v="MKD"/>
  </r>
  <r>
    <s v="VPA6"/>
    <s v="KE-NYE-2308-83432540-00003"/>
    <x v="0"/>
    <s v="ABC plants"/>
    <s v="15th July,2023"/>
    <d v="2023-07-15T00:00:00"/>
    <s v="21st August,2023"/>
    <d v="2023-08-21T00:00:00"/>
    <s v="Kahiga Margaret Wangari"/>
    <s v="Female"/>
    <s v="5496174"/>
    <s v="+254"/>
    <s v="0731737070"/>
    <s v=""/>
    <s v="0721724071"/>
    <n v="37.044662000000002"/>
    <n v="-3.5249999999999997E-2"/>
    <s v="Nyeri"/>
    <s v="Kieni"/>
    <s v="Gakawa"/>
    <s v="Gathiuru"/>
    <x v="2"/>
    <s v="Wambui Gituku"/>
    <s v="Michael Munene"/>
    <s v=""/>
    <s v="Informal Business"/>
    <s v="MKD"/>
  </r>
  <r>
    <s v="VPA6"/>
    <s v="KE-BAR-2308-29547"/>
    <x v="1"/>
    <s v=""/>
    <s v="20th June,2023"/>
    <d v="2023-06-20T00:00:00"/>
    <s v="21st August,2023"/>
    <d v="2023-08-21T00:00:00"/>
    <s v="Stephen Sylvester Kipkoech"/>
    <s v="Male"/>
    <s v="27297961"/>
    <s v="+254"/>
    <s v="0724515852"/>
    <s v=""/>
    <s v=""/>
    <n v="35.75056"/>
    <n v="0.48758000000000001"/>
    <s v="Baringo"/>
    <s v="Baringo Central"/>
    <s v="Mosop"/>
    <s v="Chepkorongos/Benin"/>
    <x v="1"/>
    <s v="Francis Nyaga Muriithi"/>
    <s v=""/>
    <s v=""/>
    <s v="Informal Business"/>
    <s v="MKD"/>
  </r>
  <r>
    <s v="VPA6"/>
    <s v="KE-TAI-2308-30638"/>
    <x v="1"/>
    <s v=""/>
    <s v="22nd January,2023"/>
    <d v="2023-01-22T00:00:00"/>
    <s v="22nd August,2023"/>
    <d v="2023-08-22T00:00:00"/>
    <s v="Jones Mwaruma Mwaruma"/>
    <s v="Female"/>
    <s v="10396898"/>
    <s v="+254"/>
    <s v="0700080740"/>
    <s v=""/>
    <s v=""/>
    <n v="38.335607000000003"/>
    <n v="-3.3936579999999998"/>
    <s v="Taita/Taveta"/>
    <s v="Wundanyi"/>
    <s v="Wundanyi"/>
    <s v="Kighala"/>
    <x v="6"/>
    <s v="Jotham Kaluma"/>
    <s v=""/>
    <s v=""/>
    <s v="Informal Business"/>
    <s v="KENBIM"/>
  </r>
  <r>
    <s v="VPA6"/>
    <s v="KE-NYA-2308-83432642-00007"/>
    <x v="0"/>
    <s v="ABC plants"/>
    <s v="30th April,2023"/>
    <d v="2023-04-30T00:00:00"/>
    <s v="27th August,2023"/>
    <d v="2023-08-27T00:00:00"/>
    <s v="Kamau Kelvin Kariuki"/>
    <s v="Male"/>
    <s v="25265416"/>
    <s v="+254"/>
    <s v="0716229978"/>
    <s v=""/>
    <s v="0762590125"/>
    <n v="36.372002000000002"/>
    <n v="-0.26728099999999999"/>
    <s v="Nyandarua"/>
    <s v="Ol Kalou"/>
    <s v="Karau"/>
    <s v="Munyeki"/>
    <x v="4"/>
    <s v="Fraha Biotech"/>
    <s v="John Kinyanjui"/>
    <s v=""/>
    <s v="Informal Business"/>
    <s v="AKUT"/>
  </r>
  <r>
    <s v="VPA6"/>
    <s v="KE-LAI-2308-83432642-00008"/>
    <x v="0"/>
    <s v="ABC plants"/>
    <s v="5th July,2023"/>
    <d v="2023-07-05T00:00:00"/>
    <s v="14th August,2023"/>
    <d v="2023-08-14T00:00:00"/>
    <s v="Mutahi Julius Maina"/>
    <s v="Male"/>
    <s v="0033967"/>
    <s v="+254"/>
    <s v="0721872830"/>
    <s v=""/>
    <s v="0726765742"/>
    <n v="36.271070000000002"/>
    <n v="3.6051E-2"/>
    <s v="Laikipia"/>
    <s v="Laikipia West"/>
    <s v="Igwamiti"/>
    <s v="Shamanei"/>
    <x v="2"/>
    <s v="Fraha Biotech"/>
    <s v="John Kinyanjui"/>
    <s v=""/>
    <s v="Informal Business"/>
    <s v="MKD"/>
  </r>
  <r>
    <s v="VPA6"/>
    <s v="KE-BAR-2309-29548"/>
    <x v="1"/>
    <s v=""/>
    <s v="30th June,2023"/>
    <d v="2023-06-30T00:00:00"/>
    <s v="3rd September,2023"/>
    <d v="2023-09-03T00:00:00"/>
    <s v="Kandie Christopher"/>
    <s v="Male"/>
    <s v="3147127"/>
    <s v="+254"/>
    <s v="0721949690"/>
    <s v=""/>
    <s v=""/>
    <n v="35.728969999999997"/>
    <n v="0.50063000000000002"/>
    <s v="Baringo"/>
    <s v="Baringo Central"/>
    <s v="Kabarnet"/>
    <s v="Katimbor"/>
    <x v="2"/>
    <s v="Francis Nyaga Muriithi"/>
    <s v=""/>
    <s v=""/>
    <s v="Informal Business"/>
    <s v="MKD"/>
  </r>
  <r>
    <s v="VPA6"/>
    <s v="KE-KER-2301-26194"/>
    <x v="1"/>
    <s v=""/>
    <s v="19th November,2022"/>
    <d v="2022-11-19T00:00:00"/>
    <s v="24th January,2023"/>
    <d v="2023-01-24T00:00:00"/>
    <s v="KiRUI LUCY"/>
    <s v="Female"/>
    <s v="11368590"/>
    <s v="+254"/>
    <s v="0722965955"/>
    <s v=""/>
    <s v=""/>
    <n v="35.261777000000002"/>
    <n v="-0.37234499999999998"/>
    <s v="Kericho"/>
    <s v="Ainamoi"/>
    <s v="Kipchebor"/>
    <s v="Chepkolon"/>
    <x v="0"/>
    <s v="Philip Kurgat"/>
    <s v=""/>
    <s v=""/>
    <s v="Informal Business"/>
    <s v="MKD"/>
  </r>
  <r>
    <s v="VPA6"/>
    <s v="KE-KER-2308-26193"/>
    <x v="0"/>
    <s v="Unreachable"/>
    <s v="20th July,2022"/>
    <d v="2022-07-20T00:00:00"/>
    <s v="24th August,2023"/>
    <d v="2023-08-24T00:00:00"/>
    <s v="KETER FLORIDA"/>
    <s v="Female"/>
    <s v="24129960"/>
    <s v="+254"/>
    <s v="0720556491"/>
    <s v=""/>
    <s v=""/>
    <n v="35.180548000000002"/>
    <n v="-0.54281800000000002"/>
    <s v="Kericho"/>
    <s v="Bureti"/>
    <s v="Litein"/>
    <s v="Chemosot"/>
    <x v="15"/>
    <s v="Philip Kurgat"/>
    <s v=""/>
    <s v=""/>
    <s v="Informal Business"/>
    <s v="MKD"/>
  </r>
  <r>
    <s v="VPA6"/>
    <s v="KE-KER-2308-29838"/>
    <x v="1"/>
    <s v=""/>
    <s v="16th November,2022"/>
    <d v="2022-11-16T00:00:00"/>
    <s v="8th August,2023"/>
    <d v="2023-08-08T00:00:00"/>
    <s v="Rotich Emily"/>
    <s v="Female"/>
    <s v="11299802"/>
    <s v="+254"/>
    <s v="0724708696"/>
    <s v=""/>
    <s v=""/>
    <n v="35.290280000000003"/>
    <n v="-0.34377000000000002"/>
    <s v="Kericho"/>
    <s v="Ainamoi"/>
    <s v="Townshipkclr"/>
    <s v="Keongo"/>
    <x v="0"/>
    <s v="Philip Kurgat"/>
    <s v=""/>
    <s v=""/>
    <s v="Informal Business"/>
    <s v="MKD"/>
  </r>
  <r>
    <s v="VPA6"/>
    <s v="KE-KIL-2309-30627"/>
    <x v="1"/>
    <s v=""/>
    <s v="6th August,2023"/>
    <d v="2023-08-06T00:00:00"/>
    <s v="8th September,2023"/>
    <d v="2023-09-08T00:00:00"/>
    <s v="Kalama Patience Pola"/>
    <s v="Female"/>
    <s v="5396964"/>
    <s v="+254"/>
    <s v="0706612962"/>
    <s v=""/>
    <s v=""/>
    <n v="39.641027999999999"/>
    <n v="-3.8173949999999999"/>
    <s v="Kilifi"/>
    <s v="Kaloleni"/>
    <s v="Kaloleni"/>
    <s v="Mwandaza"/>
    <x v="2"/>
    <s v="Samson Sirya"/>
    <s v=""/>
    <s v=""/>
    <s v="Informal Business"/>
    <s v="KENBIM"/>
  </r>
  <r>
    <s v="VPA6"/>
    <s v="KE-BOM-2309-30764"/>
    <x v="1"/>
    <s v=""/>
    <s v="9th June,2023"/>
    <d v="2023-06-09T00:00:00"/>
    <s v="11th September,2023"/>
    <d v="2023-09-11T00:00:00"/>
    <s v="Miting Wesly"/>
    <s v="Male"/>
    <s v="21332445"/>
    <s v="+254"/>
    <s v="0720581970"/>
    <s v=""/>
    <s v=""/>
    <n v="35.359214000000001"/>
    <n v="-0.69471400000000005"/>
    <s v="Bomet"/>
    <s v="Bomet Central"/>
    <s v="Ndarawetta"/>
    <s v="Mogindo"/>
    <x v="5"/>
    <s v="Denis Kipkirui Tonui"/>
    <s v=""/>
    <s v=""/>
    <s v="Informal Business"/>
    <s v="MKD"/>
  </r>
  <r>
    <s v="VPA6"/>
    <s v="KE-KIA-2308-29735"/>
    <x v="1"/>
    <s v=""/>
    <s v="20th July,2023"/>
    <d v="2023-07-20T00:00:00"/>
    <s v="13th August,2023"/>
    <d v="2023-08-13T00:00:00"/>
    <s v="Nene Hannah"/>
    <s v="Female"/>
    <n v="99999"/>
    <s v="+254"/>
    <s v="0721309306"/>
    <s v=""/>
    <s v="0722733733"/>
    <n v="36.756155"/>
    <n v="-1.0487759999999999"/>
    <s v="Kiambu"/>
    <s v="Githunguri"/>
    <s v="Githunguri"/>
    <s v="Ruiru Dam"/>
    <x v="3"/>
    <s v="Fredrick Gatungu Kago"/>
    <s v=""/>
    <s v=""/>
    <s v="Informal Business"/>
    <s v="MKD"/>
  </r>
  <r>
    <s v="VPA6"/>
    <s v="KE-KIA-2309-31046"/>
    <x v="1"/>
    <s v=""/>
    <s v="4th September,2022"/>
    <d v="2022-09-04T00:00:00"/>
    <s v="15th September,2023"/>
    <d v="2023-09-15T00:00:00"/>
    <s v="Kuria Naomi Mumbi"/>
    <s v="Female"/>
    <s v="10030567"/>
    <s v="+254"/>
    <s v="0721657883"/>
    <s v=""/>
    <s v="0712770302"/>
    <n v="36.774977999999997"/>
    <n v="-0.96764499999999998"/>
    <s v="Kiambu"/>
    <s v="Gatundu South"/>
    <s v="Mundoro"/>
    <s v="Kianyoni"/>
    <x v="1"/>
    <s v="Maurice Kinuthia Wangui"/>
    <s v="Maurice Kinuthia"/>
    <s v=""/>
    <s v="Informal Business"/>
    <s v="KENBIM"/>
  </r>
  <r>
    <s v="VPA6"/>
    <s v="KE-KIA-2309-31036"/>
    <x v="1"/>
    <s v=""/>
    <s v="5th July,2022"/>
    <d v="2022-07-05T00:00:00"/>
    <s v="15th September,2023"/>
    <d v="2023-09-15T00:00:00"/>
    <s v="Kinuthia Paul Mwangi"/>
    <s v="Male"/>
    <s v="8706591"/>
    <s v="+254"/>
    <s v="0725528363"/>
    <s v=""/>
    <s v="0728241348"/>
    <n v="36.801299999999998"/>
    <n v="-0.97914800000000002"/>
    <s v="Kiambu"/>
    <s v="Gatundu South"/>
    <s v="Mundoro"/>
    <s v="Ndundu"/>
    <x v="1"/>
    <s v="Maurice Kinuthia Wangui"/>
    <s v="Maurice Kinuthia"/>
    <s v=""/>
    <s v="Informal Business"/>
    <s v="KENBIM"/>
  </r>
  <r>
    <s v="VPA6"/>
    <s v="KE-NYE-2309-83432120-00001"/>
    <x v="0"/>
    <s v="ABC plants"/>
    <s v="24th August,2023"/>
    <d v="2023-08-24T00:00:00"/>
    <s v="22nd September,2023"/>
    <d v="2023-09-22T00:00:00"/>
    <s v="Christopher Mwangi Gatebe"/>
    <s v="Male"/>
    <s v="6831110"/>
    <s v="+254"/>
    <s v="0720366885"/>
    <s v=""/>
    <s v="0783587822"/>
    <n v="36.890655000000002"/>
    <n v="-0.463702"/>
    <s v="Nyeri"/>
    <s v="Tetu"/>
    <s v="Dedan Kimathi"/>
    <s v="Karaihu"/>
    <x v="21"/>
    <s v="JKUAT Industrial Park Limited"/>
    <s v="Francis Kabue"/>
    <s v=""/>
    <s v="Informal Business"/>
    <s v="Rehau"/>
  </r>
  <r>
    <s v="VPA6"/>
    <s v="KE-MER-2306-29425"/>
    <x v="1"/>
    <s v=""/>
    <s v="15th June,2023"/>
    <d v="2023-06-15T00:00:00"/>
    <s v="25th June,2023"/>
    <d v="2023-06-25T00:00:00"/>
    <s v="Arimi James Mutwiri"/>
    <s v="Male"/>
    <s v="10380883"/>
    <s v="+254"/>
    <s v="0733372265"/>
    <s v=""/>
    <s v="0727425598"/>
    <n v="37.633817999999998"/>
    <n v="-5.5601999999999999E-2"/>
    <s v="Meru"/>
    <s v="South Imenti"/>
    <s v="Kathera"/>
    <s v="Gichocho"/>
    <x v="2"/>
    <s v="Joseph Mbariu"/>
    <s v="Joshua Muthaura"/>
    <s v=""/>
    <s v="Informal Business"/>
    <s v="KENBIM"/>
  </r>
  <r>
    <s v="VPA6"/>
    <s v="KE-MER-2306-25597"/>
    <x v="1"/>
    <s v=""/>
    <s v="8th June,2023"/>
    <d v="2023-06-08T00:00:00"/>
    <s v="20th June,2023"/>
    <d v="2023-06-20T00:00:00"/>
    <s v="Ntaragwi Rael Nkirote"/>
    <s v="Female"/>
    <s v="9697549"/>
    <s v="+254"/>
    <s v="0717971110"/>
    <s v=""/>
    <s v="0731205867"/>
    <n v="37.634887999999997"/>
    <n v="-5.3942999999999998E-2"/>
    <s v="Meru"/>
    <s v="South Imenti"/>
    <s v="Kathera"/>
    <s v="Gichocho"/>
    <x v="2"/>
    <s v="Joseph Mbariu"/>
    <s v="Joshua Muthaura"/>
    <s v=""/>
    <s v="Informal Business"/>
    <s v="KENBIM"/>
  </r>
  <r>
    <s v="VPA6"/>
    <s v="KE-NAR-2309-29839"/>
    <x v="0"/>
    <s v="Unreachable"/>
    <s v="18th February,2023"/>
    <d v="2023-02-18T00:00:00"/>
    <s v="18th September,2023"/>
    <d v="2023-09-18T00:00:00"/>
    <s v="Birgon Richard"/>
    <s v="Female"/>
    <s v="25208087"/>
    <s v="+254"/>
    <s v="0725114506"/>
    <s v=""/>
    <s v=""/>
    <n v="35.428147000000003"/>
    <n v="-0.94320300000000001"/>
    <s v="Narok"/>
    <s v="Narok West"/>
    <s v="Muulottt"/>
    <s v="Mulot"/>
    <x v="6"/>
    <s v="Joseph Thumbi Kariuki"/>
    <s v="Kariuki"/>
    <s v=""/>
    <s v="Informal Business"/>
    <s v="MKD"/>
  </r>
  <r>
    <s v="VPA6"/>
    <s v="KE-MER-2308-83432529-00001"/>
    <x v="0"/>
    <s v="ABC plants"/>
    <s v="2nd July,2023"/>
    <d v="2023-07-02T00:00:00"/>
    <s v="5th August,2023"/>
    <d v="2023-08-05T00:00:00"/>
    <s v="Maingi Mutuma Seth"/>
    <s v="Male"/>
    <s v="11324249"/>
    <s v="+254"/>
    <s v="0720616510"/>
    <s v=""/>
    <s v="0725239231"/>
    <n v="37.685082999999999"/>
    <n v="5.4830999999999998E-2"/>
    <s v="Meru"/>
    <s v="North Imenti"/>
    <s v="Nyaki West"/>
    <s v="Njoka"/>
    <x v="0"/>
    <s v="Murume Inc Co Ltd"/>
    <s v="Njagi"/>
    <s v=""/>
    <s v="Informal Business"/>
    <s v="MKD"/>
  </r>
  <r>
    <s v="VPA6"/>
    <s v="KE-MER-2308-83432529-00002"/>
    <x v="0"/>
    <s v="ABC plants"/>
    <s v="7th July,2023"/>
    <d v="2023-07-07T00:00:00"/>
    <s v="5th August,2023"/>
    <d v="2023-08-05T00:00:00"/>
    <s v="Kiburih Peter Peter"/>
    <s v="Male"/>
    <n v="99999"/>
    <s v="+254"/>
    <s v="0722933083"/>
    <s v=""/>
    <s v=""/>
    <n v="37.710948999999999"/>
    <n v="6.3614000000000004E-2"/>
    <s v="Meru"/>
    <s v="North Imenti"/>
    <s v="Nyaki West"/>
    <s v="Njoka"/>
    <x v="0"/>
    <s v="Murume Inc Co Ltd"/>
    <s v="Gideon"/>
    <s v=""/>
    <s v="Informal Business"/>
    <s v="MKD"/>
  </r>
  <r>
    <s v="VPA6"/>
    <s v="KE-NYE-2308-83432540-00005"/>
    <x v="0"/>
    <s v="ABC plants"/>
    <s v="15th July,2023"/>
    <d v="2023-07-15T00:00:00"/>
    <s v="11th August,2023"/>
    <d v="2023-08-11T00:00:00"/>
    <s v="Kinyua James Maina"/>
    <s v="Male"/>
    <s v="21988500"/>
    <s v="+254"/>
    <s v="0723591484"/>
    <s v=""/>
    <s v="0722975712"/>
    <n v="37.152884"/>
    <n v="-0.50583"/>
    <s v="Nyeri"/>
    <s v="Mathira"/>
    <s v="Iriaini"/>
    <s v="Gatundu"/>
    <x v="0"/>
    <s v="Wambui Gituku"/>
    <s v="Charles Nyaga"/>
    <s v=""/>
    <s v="Informal Business"/>
    <s v="MKD"/>
  </r>
  <r>
    <s v="VPA6"/>
    <s v="KE-LAI-2303-28205"/>
    <x v="1"/>
    <s v=""/>
    <s v="28th January,2023"/>
    <d v="2023-01-28T00:00:00"/>
    <s v="10th March,2023"/>
    <d v="2023-03-10T00:00:00"/>
    <s v="Macharia Jane Njeri"/>
    <s v="Female"/>
    <s v="13100005"/>
    <s v="+254"/>
    <s v="0727499920"/>
    <s v=""/>
    <s v="0105241972"/>
    <n v="36.599708"/>
    <n v="-6.9008E-2"/>
    <s v="Laikipia"/>
    <s v="Laikipia East"/>
    <s v="Wiyumirerie"/>
    <s v="Makongo"/>
    <x v="2"/>
    <s v="James Muchira Mwai"/>
    <s v=""/>
    <s v=""/>
    <s v="Informal Business"/>
    <s v="MKD"/>
  </r>
  <r>
    <s v="VPA6"/>
    <s v="KE-BUN-2301-83432541-00002"/>
    <x v="0"/>
    <s v="ABC plants"/>
    <s v="1st January,2023"/>
    <d v="2023-01-01T00:00:00"/>
    <s v="19th January,2023"/>
    <d v="2023-01-19T00:00:00"/>
    <s v="Kilwake Ann Myelele"/>
    <s v="Female"/>
    <s v="44444444"/>
    <s v="+254"/>
    <s v="0726961813"/>
    <s v=""/>
    <s v="0714554289"/>
    <n v="34.753166"/>
    <n v="0.70366200000000001"/>
    <s v="Bungoma"/>
    <s v="Webuye East"/>
    <s v="Mihuu"/>
    <s v="Magemo"/>
    <x v="1"/>
    <s v="JOASH OMUNGO"/>
    <s v="Ken Nabwaya"/>
    <s v=""/>
    <s v="Informal Business"/>
    <s v="AKUT"/>
  </r>
  <r>
    <s v="VPA6"/>
    <s v="KE-BUN-2307-83432541-00004"/>
    <x v="0"/>
    <s v="ABC plants"/>
    <s v="2nd June,2023"/>
    <d v="2023-06-02T00:00:00"/>
    <s v="2nd July,2023"/>
    <d v="2023-07-02T00:00:00"/>
    <s v="Nawiri Leonard Okendo"/>
    <s v="Male"/>
    <s v="20000000"/>
    <s v="+254"/>
    <s v="0722687389"/>
    <s v=""/>
    <s v="0738800113"/>
    <n v="34.695394"/>
    <n v="0.61146900000000004"/>
    <s v="Bungoma"/>
    <s v="Webuye West"/>
    <s v="Bokoli"/>
    <s v="Matisi"/>
    <x v="1"/>
    <s v="JOASH OMUNGO"/>
    <s v="Ken Nabwaya"/>
    <s v=""/>
    <s v="Informal Business"/>
    <s v="MKD"/>
  </r>
  <r>
    <s v="VPA6"/>
    <s v="KE-BUN-2308-83432541-00001"/>
    <x v="0"/>
    <s v="ABC plants"/>
    <s v="10th August,2023"/>
    <d v="2023-08-10T00:00:00"/>
    <s v="15th August,2023"/>
    <d v="2023-08-15T00:00:00"/>
    <s v="Wanjala Stephen Chikan"/>
    <s v="Male"/>
    <s v="5453710"/>
    <s v="+254"/>
    <s v="0721551139"/>
    <s v=""/>
    <s v="0111546333"/>
    <n v="34.844892999999999"/>
    <n v="0.71065599999999995"/>
    <s v="Bungoma"/>
    <s v="Tongaren"/>
    <s v="Mbakalo"/>
    <s v="Kibisi"/>
    <x v="6"/>
    <s v="JOASH OMUNGO"/>
    <s v="Ken Nabwaya"/>
    <s v=""/>
    <s v="Informal Business"/>
    <s v="AKUT"/>
  </r>
  <r>
    <s v="VPA6"/>
    <s v="KE-BUN-2301-83432541-00003"/>
    <x v="0"/>
    <s v="ABC plants"/>
    <s v="2nd April,2023"/>
    <d v="2023-04-02T00:00:00"/>
    <s v="19th January,2023"/>
    <d v="2023-01-19T00:00:00"/>
    <s v="Simali Justus Naliakho"/>
    <s v="Male"/>
    <s v="7908437"/>
    <s v="+254"/>
    <s v="0714400675"/>
    <s v=""/>
    <s v="0731555218"/>
    <n v="34.748784999999998"/>
    <n v="0.667682"/>
    <s v="Bungoma"/>
    <s v="Webuye West"/>
    <s v="Misikhu"/>
    <s v="Misikhu"/>
    <x v="2"/>
    <s v="JOASH OMUNGO"/>
    <s v="Ken Nabwaya/Joash Omungo"/>
    <s v=""/>
    <s v="Informal Business"/>
    <s v="AKUT"/>
  </r>
  <r>
    <s v="VPA6"/>
    <s v="KE-NYE-2310-83432540-00006"/>
    <x v="0"/>
    <s v="ABC plants"/>
    <s v="2nd August,2023"/>
    <d v="2023-08-02T00:00:00"/>
    <s v="3rd October,2023"/>
    <d v="2023-10-03T00:00:00"/>
    <s v="Murungaru Lucy Muchiru"/>
    <s v="Female"/>
    <s v="6834892"/>
    <s v="+254"/>
    <s v="0722925057"/>
    <s v=""/>
    <s v="0721637205"/>
    <n v="37.076532"/>
    <n v="-0.26979900000000001"/>
    <s v="Nyeri"/>
    <s v="Kieni"/>
    <s v="Kabaru"/>
    <s v="Munyu"/>
    <x v="2"/>
    <s v="Wambui Gituku"/>
    <s v="Charles Githaiga Muriithi"/>
    <s v=""/>
    <s v="Informal Business"/>
    <s v="MKD"/>
  </r>
  <r>
    <s v="VPA6"/>
    <s v="KE-KIR-2310-28059"/>
    <x v="1"/>
    <s v=""/>
    <s v="1st September,2023"/>
    <d v="2023-09-01T00:00:00"/>
    <s v="4th October,2023"/>
    <d v="2023-10-04T00:00:00"/>
    <s v="Kariuki Mathu Eliud"/>
    <s v="Male"/>
    <s v="7665225"/>
    <s v="+254"/>
    <s v="0723738732"/>
    <s v=""/>
    <s v=""/>
    <n v="37.409211999999997"/>
    <n v="-0.53751199999999999"/>
    <s v="Kirinyaga"/>
    <s v="Gichugu"/>
    <s v="Njukiini"/>
    <s v="Kanjuu"/>
    <x v="1"/>
    <s v="Eric Muthii Mugo"/>
    <s v="Eric muthii mugo"/>
    <s v=""/>
    <s v="Informal Business"/>
    <s v="MKD"/>
  </r>
  <r>
    <s v="VPA6"/>
    <s v="KE-KIR-2310-28060"/>
    <x v="1"/>
    <s v=""/>
    <s v="3rd May,2023"/>
    <d v="2023-05-03T00:00:00"/>
    <s v="4th October,2023"/>
    <d v="2023-10-04T00:00:00"/>
    <s v="Ephraim Mutugi G D"/>
    <s v="Male"/>
    <s v="3124478"/>
    <s v="+254"/>
    <s v="0722902120"/>
    <s v=""/>
    <s v="0725770935"/>
    <n v="37.470953999999999"/>
    <n v="-0.71116299999999999"/>
    <s v="Kirinyaga"/>
    <s v="Mwea"/>
    <s v="Ndondiruku"/>
    <s v="Mikura"/>
    <x v="0"/>
    <s v="Edwine J M Okinda"/>
    <s v="Edwin Jm Okinda"/>
    <s v=""/>
    <s v="Informal Business"/>
    <s v="MKD"/>
  </r>
  <r>
    <s v="VPA6"/>
    <s v="KE-MUR-2309-30995"/>
    <x v="1"/>
    <s v=""/>
    <s v="23rd August,2023"/>
    <d v="2023-08-23T00:00:00"/>
    <s v="26th September,2023"/>
    <d v="2023-09-26T00:00:00"/>
    <s v="Njunguna Caroline Njeri"/>
    <s v="Female"/>
    <n v="99999"/>
    <s v="+254"/>
    <s v="0707727542"/>
    <s v=""/>
    <s v="0729039240"/>
    <n v="36.871214000000002"/>
    <n v="-0.81533900000000004"/>
    <s v="Murang'a"/>
    <s v="Kandara"/>
    <s v="Kandara"/>
    <s v="Kiganjo"/>
    <x v="1"/>
    <s v="Nixon Kariuki Gaichuru"/>
    <s v="Nixon kariuki"/>
    <s v=""/>
    <s v="Informal Business"/>
    <s v="KENBIM"/>
  </r>
  <r>
    <s v="VPA6"/>
    <s v="KE-MUR-2310-30993"/>
    <x v="1"/>
    <s v=""/>
    <s v="4th September,2023"/>
    <d v="2023-09-04T00:00:00"/>
    <s v="3rd October,2023"/>
    <d v="2023-10-03T00:00:00"/>
    <s v="Muchina Susan Wanjiku"/>
    <s v="Female"/>
    <n v="99999"/>
    <s v="+254"/>
    <s v="0729387627"/>
    <s v=""/>
    <s v=""/>
    <n v="36.90504"/>
    <n v="-0.860904"/>
    <s v="Murang'a"/>
    <s v="Gatanga"/>
    <s v="Ndunyu chenge"/>
    <s v="Kigoro"/>
    <x v="2"/>
    <s v="Nixon Kariuki Gaichuru"/>
    <s v="Nixon kariuki"/>
    <s v=""/>
    <s v="Informal Business"/>
    <s v="KENBIM"/>
  </r>
  <r>
    <s v="VPA6"/>
    <s v="KE-MUR-2308-30990"/>
    <x v="0"/>
    <s v="Grievance"/>
    <s v="5th July,2023"/>
    <d v="2023-07-05T00:00:00"/>
    <s v="10th August,2023"/>
    <d v="2023-08-10T00:00:00"/>
    <s v="Njunge Esther Wairimu"/>
    <s v="Female"/>
    <n v="99999"/>
    <s v="+254"/>
    <s v="0723630216"/>
    <s v=""/>
    <s v=""/>
    <n v="37.103622000000001"/>
    <n v="-0.73885999999999996"/>
    <s v="Murang'a"/>
    <s v="Kiharu"/>
    <s v="Marangi"/>
    <s v="Ndikwe"/>
    <x v="1"/>
    <s v="Nixon Kariuki Gaichuru"/>
    <s v="Nixon kariuki"/>
    <s v=""/>
    <s v="Informal Business"/>
    <s v="KENBIM"/>
  </r>
  <r>
    <s v="VPA6"/>
    <s v="KE-MUR-2310-30994"/>
    <x v="1"/>
    <s v=""/>
    <s v="4th September,2023"/>
    <d v="2023-09-04T00:00:00"/>
    <s v="2nd October,2023"/>
    <d v="2023-10-02T00:00:00"/>
    <s v="Kamau James Kabeu"/>
    <s v="Male"/>
    <n v="99999"/>
    <s v="+254"/>
    <s v="0722380389"/>
    <s v=""/>
    <s v="0729607009"/>
    <n v="36.907319000000001"/>
    <n v="-0.86438300000000001"/>
    <s v="Murang'a"/>
    <s v="Gatanga"/>
    <s v="Mukarara"/>
    <s v="Ndunyu chege"/>
    <x v="0"/>
    <s v="Nixon Kariuki Gaichuru"/>
    <s v="Nixon kariuki"/>
    <s v=""/>
    <s v="Informal Business"/>
    <s v="KENBIM"/>
  </r>
  <r>
    <s v="VPA6"/>
    <s v="KE-MUR-2303-30992"/>
    <x v="1"/>
    <s v=""/>
    <s v="5th February,2023"/>
    <d v="2023-02-05T00:00:00"/>
    <s v="15th March,2023"/>
    <d v="2023-03-15T00:00:00"/>
    <s v="Muchoki John Maringa"/>
    <s v="Male"/>
    <n v="99999"/>
    <s v="+254"/>
    <s v="0721117421"/>
    <s v=""/>
    <s v="0703958632"/>
    <n v="37.053123999999997"/>
    <n v="-0.77611600000000003"/>
    <s v="Murang'a"/>
    <s v="Kiharu"/>
    <s v="Gitunge"/>
    <s v="Warungara"/>
    <x v="1"/>
    <s v="Maurice Kinuthia Wangui"/>
    <s v="Maurice kinuthia"/>
    <s v=""/>
    <s v="Informal Business"/>
    <s v="KENBIM"/>
  </r>
  <r>
    <s v="VPA6"/>
    <s v="KE-MUR-2309-30991"/>
    <x v="1"/>
    <s v=""/>
    <s v="5th August,2023"/>
    <d v="2023-08-05T00:00:00"/>
    <s v="25th September,2023"/>
    <d v="2023-09-25T00:00:00"/>
    <s v="Njunguna Kezia Njeri"/>
    <s v="Male"/>
    <n v="99999"/>
    <s v="+254"/>
    <s v="0729486826"/>
    <s v=""/>
    <s v="0712542891"/>
    <n v="37.006928000000002"/>
    <n v="-0.63470099999999996"/>
    <s v="Murang'a"/>
    <s v="Mathioya"/>
    <s v="Kahuro"/>
    <s v="Ndutumi"/>
    <x v="1"/>
    <s v="Maurice Kinuthia Wangui"/>
    <s v="Maurice kinuthia"/>
    <s v=""/>
    <s v="Informal Business"/>
    <s v="KENBIM"/>
  </r>
  <r>
    <s v="VPA6"/>
    <s v="KE-MUR-2308-30988"/>
    <x v="1"/>
    <s v=""/>
    <s v="6th July,2023"/>
    <d v="2023-07-06T00:00:00"/>
    <s v="10th August,2023"/>
    <d v="2023-08-10T00:00:00"/>
    <s v="Njunguna George Kinyua"/>
    <s v="Male"/>
    <n v="99999"/>
    <s v="+254"/>
    <s v="0721347518"/>
    <s v=""/>
    <s v=""/>
    <n v="37.092776000000001"/>
    <n v="-0.73234100000000002"/>
    <s v="Murang'a"/>
    <s v="Kiharu"/>
    <s v="Marangi"/>
    <s v="Kiwambeu"/>
    <x v="1"/>
    <s v="Nixon Kariuki Gaichuru"/>
    <s v="Nixon kariuki"/>
    <s v=""/>
    <s v="Informal Business"/>
    <s v="KENBIM"/>
  </r>
  <r>
    <s v="VPA6"/>
    <s v="KE-MUR-2310-30996"/>
    <x v="1"/>
    <s v=""/>
    <s v="16th September,2023"/>
    <d v="2023-09-16T00:00:00"/>
    <s v="3rd October,2023"/>
    <d v="2023-10-03T00:00:00"/>
    <s v="Ndungu Virginia Wairimu"/>
    <s v="Female"/>
    <n v="99999"/>
    <s v="+254"/>
    <s v="0721738961"/>
    <s v=""/>
    <s v="0748659796"/>
    <n v="37.032349000000004"/>
    <n v="-0.90868300000000002"/>
    <s v="Murang'a"/>
    <s v="Kandara"/>
    <s v="Kandara"/>
    <s v="Muruka"/>
    <x v="0"/>
    <s v="Edwine J M Okinda"/>
    <s v="Edwine JM Okinda"/>
    <s v=""/>
    <s v="Informal Business"/>
    <s v="KENBIM"/>
  </r>
  <r>
    <s v="VPA6"/>
    <s v="KE-UAS-2301-30163"/>
    <x v="1"/>
    <s v=""/>
    <s v="21st September,2022"/>
    <d v="2022-09-21T00:00:00"/>
    <s v="16th January,2023"/>
    <d v="2023-01-16T00:00:00"/>
    <s v="Ruth Sawe"/>
    <s v="Female"/>
    <n v="99999"/>
    <s v="+254"/>
    <s v="0721700161"/>
    <s v=""/>
    <s v=""/>
    <n v="35.534142000000003"/>
    <n v="0.38393300000000002"/>
    <s v="Uasin Gishu"/>
    <s v="Ainabkoi"/>
    <s v="ainabkoi"/>
    <s v="Chepkorio Centre"/>
    <x v="0"/>
    <s v="Matthew Kemboi"/>
    <s v=""/>
    <s v=""/>
    <s v="Informal Business"/>
    <s v="KENBIM"/>
  </r>
  <r>
    <s v="VPA6"/>
    <s v="KE-UAS-2305-29723"/>
    <x v="1"/>
    <s v=""/>
    <s v="21st September,2022"/>
    <d v="2022-09-21T00:00:00"/>
    <s v="14th May,2023"/>
    <d v="2023-05-14T00:00:00"/>
    <s v="Luka Kimaiyo"/>
    <s v="Male"/>
    <n v="99999"/>
    <s v="+254"/>
    <s v="0721243435"/>
    <s v=""/>
    <s v=""/>
    <n v="35.458827999999997"/>
    <n v="0.41125499999999998"/>
    <s v="Uasin Gishu"/>
    <s v="Ainabkoi"/>
    <s v="Ainabkoi"/>
    <s v="Cheptigit"/>
    <x v="0"/>
    <s v="Matthew Kemboi"/>
    <s v=""/>
    <s v=""/>
    <s v="Informal Business"/>
    <s v="KENBIM"/>
  </r>
  <r>
    <s v="VPA6"/>
    <s v="KE-UAS-2301-29717"/>
    <x v="1"/>
    <s v=""/>
    <s v="22nd August,2022"/>
    <d v="2022-08-22T00:00:00"/>
    <s v="12th January,2023"/>
    <d v="2023-01-12T00:00:00"/>
    <s v="Valentine Kemei"/>
    <s v="Female"/>
    <n v="99999"/>
    <s v="+254"/>
    <s v="0708703370"/>
    <s v=""/>
    <s v=""/>
    <n v="35.459637999999998"/>
    <n v="0.49040299999999998"/>
    <s v="Uasin Gishu"/>
    <s v="Ainabkoi"/>
    <s v="Ainabkoi"/>
    <s v="Kapchesorom"/>
    <x v="0"/>
    <s v="Matthew Kemboi"/>
    <s v=""/>
    <s v=""/>
    <s v="Informal Business"/>
    <s v="KENBIM"/>
  </r>
  <r>
    <s v="VPA6"/>
    <s v="KE-UAS-2302-29716"/>
    <x v="1"/>
    <s v=""/>
    <s v="25th June,2022"/>
    <d v="2022-06-25T00:00:00"/>
    <s v="27th February,2023"/>
    <d v="2023-02-27T00:00:00"/>
    <s v="Sammy Mutai"/>
    <s v="Male"/>
    <n v="99999"/>
    <s v="+254"/>
    <s v="0722627676"/>
    <s v=""/>
    <s v=""/>
    <n v="35.432746999999999"/>
    <n v="0.43992700000000001"/>
    <s v="Uasin Gishu"/>
    <s v="Ainabkoi"/>
    <s v="Ainabkoi"/>
    <s v="Strawbag"/>
    <x v="0"/>
    <s v="Matthew Kemboi"/>
    <s v=""/>
    <s v=""/>
    <s v="Informal Business"/>
    <s v="MKD"/>
  </r>
  <r>
    <s v="VPA6"/>
    <s v="KE-UAS-2211-30162"/>
    <x v="1"/>
    <s v=""/>
    <s v="21st July,2022"/>
    <d v="2022-07-21T00:00:00"/>
    <s v="18th November,2022"/>
    <d v="2022-11-18T00:00:00"/>
    <s v="Lilian Kimeli"/>
    <s v="Female"/>
    <n v="99999"/>
    <s v="+254"/>
    <s v="0707243560"/>
    <s v=""/>
    <s v=""/>
    <n v="35.492992999999998"/>
    <n v="0.37548999999999999"/>
    <s v="Uasin Gishu"/>
    <s v="Ainabkoi"/>
    <s v="Ainabkoi"/>
    <s v="Koibarak Flax"/>
    <x v="0"/>
    <s v="Matthew Kemboi"/>
    <s v=""/>
    <s v=""/>
    <s v="Informal Business"/>
    <s v="KENBIM"/>
  </r>
  <r>
    <s v="VPA6"/>
    <s v="KE-UAS-2304-29725"/>
    <x v="1"/>
    <s v=""/>
    <s v="20th July,2022"/>
    <d v="2022-07-20T00:00:00"/>
    <s v="21st April,2023"/>
    <d v="2023-04-21T00:00:00"/>
    <s v="Ben Cheburet"/>
    <s v="Male"/>
    <n v="99999"/>
    <s v="+254"/>
    <s v="0725343326"/>
    <s v=""/>
    <s v=""/>
    <n v="35.466748000000003"/>
    <n v="0.41528500000000002"/>
    <s v="Uasin Gishu"/>
    <s v="Ainabkoi"/>
    <s v="Ainabkoi"/>
    <s v="Job centre"/>
    <x v="0"/>
    <s v="Matthew Kemboi"/>
    <s v=""/>
    <s v=""/>
    <s v="Informal Business"/>
    <s v="KENBIM"/>
  </r>
  <r>
    <s v="VPA6"/>
    <s v="KE-UAS-2309-29724"/>
    <x v="1"/>
    <s v=""/>
    <s v="21st September,2022"/>
    <d v="2022-09-21T00:00:00"/>
    <s v="20th September,2023"/>
    <d v="2023-09-20T00:00:00"/>
    <s v="Peter Kimeli"/>
    <s v="Male"/>
    <n v="99999"/>
    <s v="+254"/>
    <s v="0720146522"/>
    <s v=""/>
    <s v=""/>
    <n v="35.474854999999998"/>
    <n v="0.43348300000000001"/>
    <s v="Uasin Gishu"/>
    <s v="Ainabkoi"/>
    <s v="Ainabkoi"/>
    <s v="Kandie Farm"/>
    <x v="0"/>
    <s v="Matthew Kemboi"/>
    <s v=""/>
    <s v=""/>
    <s v="Informal Business"/>
    <s v="KENBIM"/>
  </r>
  <r>
    <s v="VPA6"/>
    <s v="KE-KER-2309-30766"/>
    <x v="1"/>
    <s v=""/>
    <s v="13th July,2023"/>
    <d v="2023-07-13T00:00:00"/>
    <s v="16th September,2023"/>
    <d v="2023-09-16T00:00:00"/>
    <s v="RONO HILLARY"/>
    <s v="Male"/>
    <s v="23679551"/>
    <s v="+254"/>
    <s v="0727412341"/>
    <s v=""/>
    <s v="0727341791"/>
    <n v="35.145257999999998"/>
    <n v="-0.63966000000000001"/>
    <s v="Kericho"/>
    <s v="Bureti"/>
    <s v="Cheplanget"/>
    <s v="Chesanga"/>
    <x v="5"/>
    <s v="Denis Kipkirui Tonui"/>
    <s v=""/>
    <s v=""/>
    <s v="Informal Business"/>
    <s v="MKD"/>
  </r>
  <r>
    <s v="VPA6"/>
    <s v="KE-BOM-2308-29834"/>
    <x v="1"/>
    <s v=""/>
    <s v="26th February,2023"/>
    <d v="2023-02-26T00:00:00"/>
    <s v="30th August,2023"/>
    <d v="2023-08-30T00:00:00"/>
    <s v="CHEPKEMOI QUEENCY"/>
    <s v="Female"/>
    <n v="99999"/>
    <s v="+254"/>
    <s v="0723154318"/>
    <s v=""/>
    <s v=""/>
    <n v="35.262503000000002"/>
    <n v="-0.52581500000000003"/>
    <s v="Bomet"/>
    <s v="Konoin"/>
    <s v="Saosa"/>
    <s v="Emitiet"/>
    <x v="1"/>
    <s v="Philip Kurgat"/>
    <s v=""/>
    <s v=""/>
    <s v="Informal Business"/>
    <s v="MKD"/>
  </r>
  <r>
    <s v="VPA6"/>
    <s v="KE-KER-2309-29837"/>
    <x v="1"/>
    <s v=""/>
    <s v="19th June,2023"/>
    <d v="2023-06-19T00:00:00"/>
    <s v="28th September,2023"/>
    <d v="2023-09-28T00:00:00"/>
    <s v="Kirui Peter"/>
    <s v="Male"/>
    <s v="13668628"/>
    <s v="+254"/>
    <s v="0790759009"/>
    <s v=""/>
    <s v=""/>
    <n v="35.162779999999998"/>
    <n v="-0.60341800000000001"/>
    <s v="Kericho"/>
    <s v="Bureti"/>
    <s v="Ngesumin"/>
    <s v="Chemusyu"/>
    <x v="1"/>
    <s v="Philip Kurgat"/>
    <s v=""/>
    <s v=""/>
    <s v="Informal Business"/>
    <s v="MKD"/>
  </r>
  <r>
    <s v="VPA6"/>
    <s v="KE-KIA-2310-83432539-00005"/>
    <x v="0"/>
    <s v="ABC plants"/>
    <s v="20th June,2023"/>
    <d v="2023-06-20T00:00:00"/>
    <s v="16th October,2023"/>
    <d v="2023-10-16T00:00:00"/>
    <s v="Kaboro Joel Nganga"/>
    <s v="Male"/>
    <s v="20147728"/>
    <s v="+254"/>
    <s v="0719858574"/>
    <s v=""/>
    <s v="0739466463"/>
    <n v="36.775281"/>
    <n v="-1.1534310000000001"/>
    <s v="Kiambu"/>
    <s v="Kiambaa"/>
    <s v="Cianda"/>
    <s v="Kawaida"/>
    <x v="2"/>
    <s v="Charles Ngure"/>
    <s v="Moses Mwangi"/>
    <s v=""/>
    <s v="Informal Business"/>
    <s v="KENBIM"/>
  </r>
  <r>
    <s v="VPA6"/>
    <s v="KE-KIA-2212-29736"/>
    <x v="0"/>
    <s v="Unreachable"/>
    <s v="15th November,2022"/>
    <d v="2022-11-15T00:00:00"/>
    <s v="18th December,2022"/>
    <d v="2022-12-18T00:00:00"/>
    <s v="Mwangi Joseph Macharia"/>
    <s v="Male"/>
    <s v="096911"/>
    <s v="+254"/>
    <s v="0713177779"/>
    <s v=""/>
    <s v="0729616411"/>
    <n v="36.918685000000004"/>
    <n v="-0.93912499999999999"/>
    <s v="Kiambu"/>
    <s v="Gatundu North"/>
    <s v="Makwa"/>
    <s v="Gagui"/>
    <x v="0"/>
    <s v="Edwine J M Okinda"/>
    <s v="Edwin Okinda"/>
    <s v=""/>
    <s v="Informal Business"/>
    <s v="MKD"/>
  </r>
  <r>
    <s v="VPA6"/>
    <s v="KE-BAR-2310-29501"/>
    <x v="1"/>
    <s v=""/>
    <s v="10th August,2023"/>
    <d v="2023-08-10T00:00:00"/>
    <s v="20th October,2023"/>
    <d v="2023-10-20T00:00:00"/>
    <s v="Koskei Isaac Chemoiywo"/>
    <s v="Male"/>
    <s v="4548086"/>
    <s v="+254"/>
    <s v="0726692712"/>
    <s v=""/>
    <s v=""/>
    <n v="35.768535"/>
    <n v="0.481595"/>
    <s v="Baringo"/>
    <s v="Baringo Central"/>
    <s v="Kapropita"/>
    <s v="Kiptorokwo"/>
    <x v="2"/>
    <s v="Francis Nyaga Muriithi"/>
    <s v=""/>
    <s v=""/>
    <s v="Informal Business"/>
    <s v="MKD"/>
  </r>
  <r>
    <s v="VPA6"/>
    <s v="KE-KIL-2310-30626"/>
    <x v="1"/>
    <s v=""/>
    <s v="12th September,2023"/>
    <d v="2023-09-12T00:00:00"/>
    <s v="19th October,2023"/>
    <d v="2023-10-19T00:00:00"/>
    <s v="Abdallah Hamisi Hare"/>
    <s v="Male"/>
    <s v="11265137"/>
    <s v="+254"/>
    <s v="0720683501"/>
    <s v=""/>
    <s v=""/>
    <n v="39.993842999999998"/>
    <n v="-3.3439869999999998"/>
    <s v="Kilifi"/>
    <s v="Malindi"/>
    <s v="Gede"/>
    <s v="Dabaso"/>
    <x v="1"/>
    <s v="Nicholas Mwaengo"/>
    <s v=""/>
    <s v=""/>
    <s v="Informal Business"/>
    <s v="KENBIM"/>
  </r>
  <r>
    <s v="VPA6"/>
    <s v="KE-KIL-2310-30628"/>
    <x v="0"/>
    <s v="Non Compliant"/>
    <s v="26th August,2023"/>
    <d v="2023-08-26T00:00:00"/>
    <s v="19th October,2023"/>
    <d v="2023-10-19T00:00:00"/>
    <s v="Thoya Zawadi John"/>
    <s v="Male"/>
    <s v="11264780330"/>
    <s v="+254"/>
    <s v="0704876330"/>
    <s v=""/>
    <s v=""/>
    <n v="40.059852999999997"/>
    <n v="-3.2464179999999998"/>
    <s v="Kilifi"/>
    <s v="Magarini"/>
    <s v="Ganda"/>
    <s v="Milimani"/>
    <x v="1"/>
    <s v="Nicholas Mwaengo"/>
    <s v=""/>
    <s v=""/>
    <s v="Informal Business"/>
    <s v="KENBIM"/>
  </r>
  <r>
    <s v="VPA6"/>
    <s v="KE-KIA-2310-83432539-00006"/>
    <x v="0"/>
    <s v="ABC plants"/>
    <s v="17th July,2022"/>
    <d v="2022-07-17T00:00:00"/>
    <s v="25th October,2023"/>
    <d v="2023-10-25T00:00:00"/>
    <s v="Muritu Harry Njoroge"/>
    <s v="Male"/>
    <s v="22278113"/>
    <s v="+254"/>
    <s v="0723640633"/>
    <s v=""/>
    <s v="0725939341"/>
    <n v="36.649887999999997"/>
    <n v="-1.2634719999999999"/>
    <s v="Kiambu"/>
    <s v="Kikuyu"/>
    <s v="Karai"/>
    <s v="Gikambura"/>
    <x v="2"/>
    <s v="Charles Ngure"/>
    <s v="Moses Kuria"/>
    <s v=""/>
    <s v="Informal Business"/>
    <s v="KENBIM"/>
  </r>
  <r>
    <s v="VPA6"/>
    <s v="KE-LAI-2302-28207"/>
    <x v="0"/>
    <s v="Non Compliant"/>
    <s v="24th November,2022"/>
    <d v="2022-11-24T00:00:00"/>
    <s v="3rd February,2023"/>
    <d v="2023-02-03T00:00:00"/>
    <s v="Kariuki David Wambugu"/>
    <s v="Male"/>
    <n v="99999"/>
    <s v="+254"/>
    <s v="0728469237"/>
    <s v=""/>
    <s v="0104469237"/>
    <n v="36.567593000000002"/>
    <n v="-8.2360000000000003E-2"/>
    <s v="Laikipia"/>
    <s v="Laikipia East"/>
    <s v="Ngobit"/>
    <s v="Mutara"/>
    <x v="2"/>
    <s v="James Muchira Mwai"/>
    <s v=""/>
    <s v=""/>
    <s v="Informal Business"/>
    <s v="MKD"/>
  </r>
  <r>
    <s v="VPA6"/>
    <s v="KE-LAI-2304-28203"/>
    <x v="1"/>
    <s v=""/>
    <s v="23rd February,2023"/>
    <d v="2023-02-23T00:00:00"/>
    <s v="4th April,2023"/>
    <d v="2023-04-04T00:00:00"/>
    <s v="Jane Muraya"/>
    <s v="Female"/>
    <n v="99999"/>
    <s v="+254"/>
    <s v="0705241972"/>
    <s v=""/>
    <s v=""/>
    <n v="36.582172"/>
    <n v="-7.7625E-2"/>
    <s v="Laikipia"/>
    <s v="Laikipia East"/>
    <s v="Ngobit"/>
    <s v="Suguroi"/>
    <x v="2"/>
    <s v="James Muchira Mwai"/>
    <s v="James Mwai"/>
    <s v=""/>
    <s v="Informal Business"/>
    <s v="MKD"/>
  </r>
  <r>
    <s v="VPA6"/>
    <s v="KE-LAI-2304-28206"/>
    <x v="1"/>
    <s v=""/>
    <s v="24th January,2023"/>
    <d v="2023-01-24T00:00:00"/>
    <s v="2nd April,2023"/>
    <d v="2023-04-02T00:00:00"/>
    <s v="Mary Mburu Wambui"/>
    <s v="Female"/>
    <s v="29157792"/>
    <s v="+254"/>
    <s v="0716386361"/>
    <s v=""/>
    <s v=""/>
    <n v="36.567962999999999"/>
    <n v="-8.8977000000000001E-2"/>
    <s v="Laikipia"/>
    <s v="Laikipia East"/>
    <s v="Ngobit"/>
    <s v="Metha"/>
    <x v="2"/>
    <s v="James Muchira Mwai"/>
    <s v=""/>
    <s v=""/>
    <s v="Informal Business"/>
    <s v="MKD"/>
  </r>
  <r>
    <s v="VPA6"/>
    <s v="KE-KIR-2310-28062"/>
    <x v="1"/>
    <s v=""/>
    <s v="1st June,2023"/>
    <d v="2023-06-01T00:00:00"/>
    <s v="27th October,2023"/>
    <d v="2023-10-27T00:00:00"/>
    <s v="Cecily Denis Chomba"/>
    <s v="Male"/>
    <s v="20417564"/>
    <s v="+254"/>
    <s v="0757787641"/>
    <s v=""/>
    <s v="0723916436"/>
    <n v="37.362786"/>
    <n v="-0.48265799999999998"/>
    <s v="Kirinyaga"/>
    <s v="Gichugu"/>
    <s v="Kianyaga"/>
    <s v="Gitie"/>
    <x v="0"/>
    <s v="Eric Muthii Mugo"/>
    <s v="Eric muthii mugo"/>
    <s v=""/>
    <s v="Informal Business"/>
    <s v="MKD"/>
  </r>
  <r>
    <s v="VPA6"/>
    <s v="KE-TRA-2310-25797"/>
    <x v="0"/>
    <s v="Unreachable"/>
    <s v="18th July,2023"/>
    <d v="2023-07-18T00:00:00"/>
    <s v="26th October,2023"/>
    <d v="2023-10-26T00:00:00"/>
    <s v="Wamoto Christine Nafula"/>
    <s v="Female"/>
    <s v="9999484"/>
    <s v="+254"/>
    <s v="0728621100"/>
    <s v=""/>
    <s v=""/>
    <n v="34.926406999999998"/>
    <n v="0.89544500000000005"/>
    <s v="Trans Nzoia"/>
    <s v="Kiminini"/>
    <s v="Kiminini"/>
    <s v="Masaba A"/>
    <x v="1"/>
    <s v="Edwine J M Okinda"/>
    <s v="Edwin Okinda"/>
    <s v=""/>
    <s v="Informal Business"/>
    <s v="MKD"/>
  </r>
  <r>
    <s v="VPA6"/>
    <s v="KE-MUR-2302-30998"/>
    <x v="0"/>
    <s v="Grievance"/>
    <s v="3rd December,2022"/>
    <d v="2022-12-03T00:00:00"/>
    <s v="20th February,2023"/>
    <d v="2023-02-20T00:00:00"/>
    <s v="Mwaura Samuel Guchu"/>
    <s v="Male"/>
    <n v="99999"/>
    <s v="+254"/>
    <s v="0726311594"/>
    <s v=""/>
    <s v="0727026654"/>
    <n v="37.286473999999998"/>
    <n v="-0.95687900000000004"/>
    <s v="Murang'a"/>
    <s v="Maragwa"/>
    <s v="Kiremeri"/>
    <s v="Mwahura"/>
    <x v="2"/>
    <s v="Edwine J M Okinda"/>
    <s v="Edwine JM okinda"/>
    <s v=""/>
    <s v="Informal Business"/>
    <s v="KENBIM"/>
  </r>
  <r>
    <s v="VPA6"/>
    <s v="KE-MUR-2310-83432539-00007"/>
    <x v="0"/>
    <s v="ABC plants"/>
    <s v="28th January,2023"/>
    <d v="2023-01-28T00:00:00"/>
    <s v="31st October,2023"/>
    <d v="2023-10-31T00:00:00"/>
    <s v="Murigi Emily Wambui"/>
    <s v="Female"/>
    <s v="8568834"/>
    <s v="+254"/>
    <s v="0718776369"/>
    <s v=""/>
    <s v=""/>
    <n v="37.097071"/>
    <n v="-0.94017399999999995"/>
    <s v="Murang'a"/>
    <s v="Kandara"/>
    <s v="Kagundu-Ini"/>
    <s v="Kabati"/>
    <x v="2"/>
    <s v="Charles Ngure"/>
    <s v="Moses Mwangi"/>
    <s v=""/>
    <s v="Informal Business"/>
    <s v="KENBIM"/>
  </r>
  <r>
    <s v="VPA6"/>
    <s v="KE-ELG-2302-30175"/>
    <x v="1"/>
    <s v=""/>
    <s v="26th May,2022"/>
    <d v="2022-05-26T00:00:00"/>
    <s v="27th February,2023"/>
    <d v="2023-02-27T00:00:00"/>
    <s v="Picoty Cisoyko"/>
    <s v="Female"/>
    <n v="99999"/>
    <s v="+254"/>
    <s v="0720367317"/>
    <s v=""/>
    <s v=""/>
    <n v="35.577022999999997"/>
    <n v="0.41322999999999999"/>
    <s v="Elgeyo/Marakwet"/>
    <s v="Keiyo South"/>
    <s v="Keiyo south"/>
    <s v="Chemargach"/>
    <x v="0"/>
    <s v="Matthew Kemboi"/>
    <s v=""/>
    <s v=""/>
    <s v="Informal Business"/>
    <s v="KENBIM"/>
  </r>
  <r>
    <s v="VPA6"/>
    <s v="KE-ELG-2310-30164"/>
    <x v="0"/>
    <s v="Unreachable"/>
    <s v="26th October,2022"/>
    <d v="2022-10-26T00:00:00"/>
    <s v="26th October,2023"/>
    <d v="2023-10-26T00:00:00"/>
    <s v="Jenifer Kandie"/>
    <s v="Female"/>
    <n v="99999"/>
    <s v="+254"/>
    <s v="0729610256"/>
    <s v=""/>
    <s v=""/>
    <n v="35.562575000000002"/>
    <n v="0.40417999999999998"/>
    <s v="Elgeyo/Marakwet"/>
    <s v="Keiyo South"/>
    <s v="Keiyo South"/>
    <s v="Chepsamo"/>
    <x v="0"/>
    <s v="Matthew Kemboi"/>
    <s v=""/>
    <s v=""/>
    <s v="Informal Business"/>
    <s v="KENBIM"/>
  </r>
  <r>
    <s v="VPA6"/>
    <s v="KE-ELG-2303-30174/23"/>
    <x v="0"/>
    <s v="Unreachable"/>
    <s v="27th August,2022"/>
    <d v="2022-08-27T00:00:00"/>
    <s v="16th March,2023"/>
    <d v="2023-03-16T00:00:00"/>
    <s v="Silas Kiptarus"/>
    <s v="Male"/>
    <n v="99999"/>
    <s v="+254"/>
    <s v="0727258458"/>
    <s v=""/>
    <s v=""/>
    <n v="35.559122000000002"/>
    <n v="0.44502999999999998"/>
    <s v="Elgeyo/Marakwet"/>
    <s v="Keiyo South"/>
    <s v="Keiyo south"/>
    <s v="Kaptarkok"/>
    <x v="0"/>
    <s v="Matthew Kemboi"/>
    <s v=""/>
    <s v=""/>
    <s v="Informal Business"/>
    <s v="KENBIM"/>
  </r>
  <r>
    <s v="VPA6"/>
    <s v="KE-VIH-2311-30210"/>
    <x v="1"/>
    <s v=""/>
    <s v="25th August,2023"/>
    <d v="2023-08-25T00:00:00"/>
    <s v="1st November,2023"/>
    <d v="2023-11-01T00:00:00"/>
    <s v="Gladys Wanjiru Otenda"/>
    <s v="Female"/>
    <s v="22011518"/>
    <s v="+254"/>
    <s v="0725686768"/>
    <s v=""/>
    <s v="0722347497"/>
    <n v="34.586222999999997"/>
    <n v="1.7774999999999999E-2"/>
    <s v="Vihiga"/>
    <s v="Luanda"/>
    <s v="Mwivona"/>
    <s v="Ebubi Emuchuru"/>
    <x v="2"/>
    <s v="Gillet Lihanda"/>
    <s v="Gillet Lihanda"/>
    <s v=""/>
    <s v="Informal Business"/>
    <s v="KENBIM"/>
  </r>
  <r>
    <s v="VPA6"/>
    <s v="KE-KAK-2207-30209"/>
    <x v="0"/>
    <s v="Unreachable"/>
    <s v="1st July,2022"/>
    <d v="2022-07-01T00:00:00"/>
    <s v="10th July,2022"/>
    <d v="2022-07-10T00:00:00"/>
    <s v="Christine Assumpta Khaoma"/>
    <s v="Female"/>
    <s v="20728915"/>
    <s v="+254"/>
    <s v="0722419373"/>
    <s v=""/>
    <s v="0722368716"/>
    <n v="34.617510000000003"/>
    <n v="0.19764000000000001"/>
    <s v="Kakamega"/>
    <s v="Lurambi"/>
    <s v="Butsotso South"/>
    <s v="Matioli"/>
    <x v="2"/>
    <s v="Edwine J M Okinda"/>
    <s v="Edwin J M Okinda"/>
    <s v=""/>
    <s v="Informal Business"/>
    <s v="KENBIM"/>
  </r>
  <r>
    <s v="VPA6"/>
    <s v="KE-BOM-2310-29833"/>
    <x v="1"/>
    <s v=""/>
    <s v="21st August,2023"/>
    <d v="2023-08-21T00:00:00"/>
    <s v="25th October,2023"/>
    <d v="2023-10-25T00:00:00"/>
    <s v="MENJO ESTHER"/>
    <s v="Female"/>
    <s v="4746394"/>
    <s v="+254"/>
    <s v="0712665638"/>
    <s v=""/>
    <s v=""/>
    <n v="35.428147000000003"/>
    <n v="-0.72362700000000002"/>
    <s v="Bomet"/>
    <s v="Bomet Central"/>
    <s v="Mugango"/>
    <s v="Masese"/>
    <x v="3"/>
    <s v="Philip Kurgat"/>
    <s v=""/>
    <s v=""/>
    <s v="Informal Business"/>
    <s v="MKD"/>
  </r>
  <r>
    <s v="VPA6"/>
    <s v="KE-NYE-2311-83432120-00002"/>
    <x v="0"/>
    <s v="ABC plants"/>
    <s v="28th October,2023"/>
    <d v="2023-10-28T00:00:00"/>
    <s v="22nd November,2023"/>
    <d v="2023-11-22T00:00:00"/>
    <s v="Ndegwa Lydia Nyokabi"/>
    <s v="Female"/>
    <s v="3372983"/>
    <s v="+254"/>
    <s v="0715532294"/>
    <s v=""/>
    <s v="0701782028"/>
    <n v="37.065288000000002"/>
    <n v="-0.41616300000000001"/>
    <s v="Nyeri"/>
    <s v="Mathira"/>
    <s v="Ruguru"/>
    <s v="Karuthi"/>
    <x v="21"/>
    <s v="JKUAT Industrial Park Limited"/>
    <s v="Emanuel Mvoni"/>
    <s v=""/>
    <s v="Informal Business"/>
    <s v="Rehau"/>
  </r>
  <r>
    <s v="VPA6"/>
    <s v="KE-MAC-2304-30869"/>
    <x v="1"/>
    <s v=""/>
    <s v="25th March,2023"/>
    <d v="2023-03-25T00:00:00"/>
    <s v="25th April,2023"/>
    <d v="2023-04-25T00:00:00"/>
    <s v="Charo Peter"/>
    <s v="Male"/>
    <n v="99999"/>
    <s v="+254"/>
    <s v="0722741898"/>
    <s v=""/>
    <s v=""/>
    <n v="37.227131999999997"/>
    <n v="-1.2725900000000001"/>
    <s v="Machakos"/>
    <s v="Kangundo"/>
    <s v="Matungulu"/>
    <s v="Makongeni"/>
    <x v="0"/>
    <s v="Joram Gathogo Mutahi"/>
    <s v=""/>
    <s v=""/>
    <s v="Informal Business"/>
    <s v="MKD"/>
  </r>
  <r>
    <s v="VPA6"/>
    <s v="KE-MAC-2308-30868"/>
    <x v="1"/>
    <s v=""/>
    <s v="28th May,2023"/>
    <d v="2023-05-28T00:00:00"/>
    <s v="28th August,2023"/>
    <d v="2023-08-28T00:00:00"/>
    <s v="Katiku Joseph"/>
    <s v="Male"/>
    <n v="99999"/>
    <s v="+254"/>
    <s v="0729441168"/>
    <s v=""/>
    <s v=""/>
    <n v="37.239037000000003"/>
    <n v="-1.184048"/>
    <s v="Machakos"/>
    <s v="Matungulu"/>
    <s v="Koma"/>
    <s v="Katulye"/>
    <x v="3"/>
    <s v="Joram Gathogo Mutahi"/>
    <s v=""/>
    <s v=""/>
    <s v="Informal Business"/>
    <s v="MKD"/>
  </r>
  <r>
    <s v="VPA6"/>
    <s v="KE-NAN-2311-26518"/>
    <x v="1"/>
    <s v=""/>
    <s v="15th September,2023"/>
    <d v="2023-09-15T00:00:00"/>
    <s v="22nd November,2023"/>
    <d v="2023-11-22T00:00:00"/>
    <s v="Lelei Jonah Kipkorir"/>
    <s v="Male"/>
    <s v="22601296"/>
    <s v="+254"/>
    <s v="0723385885"/>
    <s v=""/>
    <s v=""/>
    <n v="35.175207999999998"/>
    <n v="8.1197000000000005E-2"/>
    <s v="Nandi"/>
    <s v="Nandi hills"/>
    <s v="Kaplelmet"/>
    <s v="Malot"/>
    <x v="3"/>
    <s v="Job K Soimo"/>
    <s v=""/>
    <s v=""/>
    <s v="Informal Business"/>
    <s v="MKD"/>
  </r>
  <r>
    <s v="VPA6"/>
    <s v="KE-NYA-2310-30202"/>
    <x v="1"/>
    <s v=""/>
    <s v="10th September,2023"/>
    <d v="2023-09-10T00:00:00"/>
    <s v="30th October,2023"/>
    <d v="2023-10-30T00:00:00"/>
    <s v="James Gichana Onchuru"/>
    <s v="Male"/>
    <s v="6935085"/>
    <s v="+254"/>
    <s v="0721958576"/>
    <s v=""/>
    <s v="0726937272"/>
    <n v="34.924413000000001"/>
    <n v="-0.65894799999999998"/>
    <s v="Nyamira"/>
    <s v="West Mugirango"/>
    <s v="Bosamaro Chache"/>
    <s v="Sirate"/>
    <x v="3"/>
    <s v="Joel N Moigare"/>
    <s v="Joel Moigare"/>
    <s v=""/>
    <s v="Informal Business"/>
    <s v="MKD"/>
  </r>
  <r>
    <s v="VPA6"/>
    <s v="KE-NYA-2310-30201"/>
    <x v="1"/>
    <s v=""/>
    <s v="9th September,2023"/>
    <d v="2023-09-09T00:00:00"/>
    <s v="25th October,2023"/>
    <d v="2023-10-25T00:00:00"/>
    <s v="Levi Menge Nyakang'o"/>
    <s v="Male"/>
    <s v="27557118"/>
    <s v="+254"/>
    <s v="0791711170"/>
    <s v=""/>
    <s v="0728113855"/>
    <n v="34.930292000000001"/>
    <n v="-0.55536300000000005"/>
    <s v="Nyamira"/>
    <s v="West Mugirango"/>
    <s v="Township"/>
    <s v="Bundo"/>
    <x v="0"/>
    <s v="Joel N Moigare"/>
    <s v="Joel Moigare"/>
    <s v=""/>
    <s v="Informal Business"/>
    <s v="MKD"/>
  </r>
  <r>
    <s v="VPA6"/>
    <s v="KE-KER-2310-83431270-00008"/>
    <x v="0"/>
    <s v="ABC plants"/>
    <s v="8th October,2023"/>
    <d v="2023-10-08T00:00:00"/>
    <s v="29th October,2023"/>
    <d v="2023-10-29T00:00:00"/>
    <s v="Bii Peter Kipngeno"/>
    <s v="Male"/>
    <s v="13106923"/>
    <s v="+254"/>
    <s v="0721826088"/>
    <s v=""/>
    <s v="0720282159"/>
    <n v="35.238025999999998"/>
    <n v="-0.33512700000000001"/>
    <s v="Kericho"/>
    <s v="Belgut"/>
    <s v="Kapsuser"/>
    <s v="Borborwet"/>
    <x v="13"/>
    <s v="Byestar International Limited"/>
    <s v="Phanuel"/>
    <s v=""/>
    <s v="Informal Business"/>
    <s v="KENBIM"/>
  </r>
  <r>
    <s v="VPA6"/>
    <s v="KE-NYA-2312-83432642-00009"/>
    <x v="0"/>
    <s v="ABC plants"/>
    <s v="2nd October,2023"/>
    <d v="2023-10-02T00:00:00"/>
    <s v="6th December,2023"/>
    <d v="2023-12-06T00:00:00"/>
    <s v="Moigo Joseph Wanjohi"/>
    <s v="Male"/>
    <s v="0341006"/>
    <s v="+254"/>
    <s v="0720457200"/>
    <s v=""/>
    <s v="0720338917"/>
    <n v="36.366711000000002"/>
    <n v="-3.166E-3"/>
    <s v="Nyandarua"/>
    <s v="Ol Joro Orok"/>
    <s v="Gatimu"/>
    <s v="Gatimu"/>
    <x v="2"/>
    <s v="Fraha Biotech"/>
    <s v="Joseph Kiguongo"/>
    <s v=""/>
    <s v="Informal Business"/>
    <s v="MKD"/>
  </r>
  <r>
    <s v="VPA6"/>
    <s v="KE-KIA-2310-29737"/>
    <x v="1"/>
    <s v=""/>
    <s v="15th September,2023"/>
    <d v="2023-09-15T00:00:00"/>
    <s v="6th October,2023"/>
    <d v="2023-10-06T00:00:00"/>
    <s v="Mbugua John Karanja"/>
    <s v="Male"/>
    <n v="99999"/>
    <s v="+254"/>
    <s v="0724431245"/>
    <s v=""/>
    <s v="0741612996"/>
    <n v="36.757328999999999"/>
    <n v="-1.049641"/>
    <s v="Kiambu"/>
    <s v="Githunguri"/>
    <s v="Githunguri"/>
    <s v="Ruiru Dam"/>
    <x v="0"/>
    <s v="Fredrick Gatungu Kago"/>
    <s v=""/>
    <s v=""/>
    <s v="Informal Business"/>
    <s v="MKD"/>
  </r>
  <r>
    <s v="VPA6"/>
    <s v="KE-NYA-2311-30204"/>
    <x v="0"/>
    <s v="Non Compliant"/>
    <s v="15th September,2023"/>
    <d v="2023-09-15T00:00:00"/>
    <s v="20th November,2023"/>
    <d v="2023-11-20T00:00:00"/>
    <s v="Isaack Okerio Ndubi"/>
    <s v="Male"/>
    <s v="21929222"/>
    <s v="+254"/>
    <s v="0724935495"/>
    <s v=""/>
    <s v="0722906420"/>
    <n v="34.982892999999997"/>
    <n v="-0.56998199999999999"/>
    <s v="Nyamira"/>
    <s v="North Mugirango"/>
    <s v="Ekerenyo"/>
    <s v="Etengereirie"/>
    <x v="2"/>
    <s v="George Otwori"/>
    <s v="George Otwori"/>
    <s v=""/>
    <s v="Informal Business"/>
    <s v="MKD"/>
  </r>
  <r>
    <s v="VPA6"/>
    <s v="KE-KIS-2310-30203"/>
    <x v="1"/>
    <s v=""/>
    <s v="10th August,2023"/>
    <d v="2023-08-10T00:00:00"/>
    <s v="15th October,2023"/>
    <d v="2023-10-15T00:00:00"/>
    <s v="Jebitah Ngoge Omare"/>
    <s v="Male"/>
    <s v="3839879"/>
    <s v="+254"/>
    <s v="0705789388"/>
    <s v=""/>
    <s v="0712819554"/>
    <n v="34.718843"/>
    <n v="-0.58228000000000002"/>
    <s v="Kisii"/>
    <s v="Kitutu Chache South"/>
    <s v="Mosocho"/>
    <s v="Matieko"/>
    <x v="1"/>
    <s v="George Otwori"/>
    <s v="George Otwori"/>
    <s v=""/>
    <s v="Informal Business"/>
    <s v="MKD"/>
  </r>
  <r>
    <s v="VPA6"/>
    <s v="KE-MER-2311-30957"/>
    <x v="1"/>
    <s v=""/>
    <s v="1st November,2023"/>
    <d v="2023-11-01T00:00:00"/>
    <s v="20th November,2023"/>
    <d v="2023-11-20T00:00:00"/>
    <s v="Mwiti Ann Gatwiri"/>
    <s v="Female"/>
    <s v="22473531"/>
    <s v="+254"/>
    <s v="0703210306"/>
    <s v=""/>
    <s v="0727545681"/>
    <n v="37.666094999999999"/>
    <n v="-8.3915000000000003E-2"/>
    <s v="Meru"/>
    <s v="South Imenti"/>
    <s v="Mikumbune"/>
    <s v="Mugumone"/>
    <x v="2"/>
    <s v="Erick Munene Gitonga"/>
    <s v="Joshua Muthaura"/>
    <s v=""/>
    <s v="Informal Business"/>
    <s v="MKD"/>
  </r>
  <r>
    <s v="VPA6"/>
    <s v="KE-KAK-2312-30205"/>
    <x v="1"/>
    <s v=""/>
    <s v="10th December,2023"/>
    <d v="2023-12-10T00:00:00"/>
    <s v="12th December,2023"/>
    <d v="2023-12-12T00:00:00"/>
    <s v="Jacinta Makhtsa Makhtsa"/>
    <s v="Female"/>
    <s v="790772"/>
    <s v="+254"/>
    <s v="0722365580"/>
    <s v=""/>
    <s v="0722365580"/>
    <n v="34.830745"/>
    <n v="0.34149200000000002"/>
    <s v="Kakamega"/>
    <s v="Shinyalu"/>
    <s v="Lubao"/>
    <s v="Bukhaywa"/>
    <x v="2"/>
    <s v="Gillet Lihanda"/>
    <s v="Gillet Lihanda"/>
    <s v=""/>
    <s v="Informal Business"/>
    <s v="MKD"/>
  </r>
  <r>
    <s v="VPA6"/>
    <s v="KE-KIA-2312-31028"/>
    <x v="1"/>
    <s v=""/>
    <s v="21st December,2023"/>
    <d v="2023-12-21T00:00:00"/>
    <s v="21st December,2023"/>
    <d v="2023-12-21T00:00:00"/>
    <s v="Gitau Anthony Ndugu"/>
    <s v="Male"/>
    <n v="99999"/>
    <s v="+254"/>
    <s v="0729743262"/>
    <s v=""/>
    <s v="0723900536"/>
    <n v="36.942822999999997"/>
    <n v="-0.97090200000000004"/>
    <s v="Kiambu"/>
    <s v="Gatundu North"/>
    <s v="Muiri"/>
    <s v="Muri Mombasa raha"/>
    <x v="0"/>
    <s v="Eric Muthii Mugo"/>
    <s v="Eric mugo"/>
    <s v=""/>
    <s v="Informal Business"/>
    <s v="MKD"/>
  </r>
  <r>
    <s v="VPA6"/>
    <s v="KE-KIA-2302-29738"/>
    <x v="1"/>
    <s v=""/>
    <s v="8th February,2023"/>
    <d v="2023-02-08T00:00:00"/>
    <s v="24th February,2023"/>
    <d v="2023-02-24T00:00:00"/>
    <s v="Ng'ang'a James"/>
    <s v="Male"/>
    <n v="99999"/>
    <s v="+254"/>
    <s v="0727092444"/>
    <s v=""/>
    <s v=""/>
    <n v="37.163995999999997"/>
    <n v="-1.104651"/>
    <s v="Kiambu"/>
    <s v="Thika East"/>
    <s v="Gatuanyaga"/>
    <s v="Munyu"/>
    <x v="2"/>
    <s v="Edwine J M Okinda"/>
    <s v=""/>
    <s v=""/>
    <s v="Informal Business"/>
    <s v="MKD"/>
  </r>
  <r>
    <s v="VPA6"/>
    <s v="KE-KAJ-2309-30870"/>
    <x v="0"/>
    <s v="Non Compliant"/>
    <s v="16th August,2023"/>
    <d v="2023-08-16T00:00:00"/>
    <s v="17th September,2023"/>
    <d v="2023-09-17T00:00:00"/>
    <s v="Hapoya Benson"/>
    <s v="Male"/>
    <n v="99999"/>
    <s v="+254"/>
    <s v="0723691626"/>
    <s v=""/>
    <s v=""/>
    <n v="36.633172000000002"/>
    <n v="-1.3346100000000001"/>
    <s v="Kajiado"/>
    <s v="Kajiado North"/>
    <s v="Ngong"/>
    <s v="Kibiko B-Comboni"/>
    <x v="2"/>
    <s v="Nilelynk Innovators"/>
    <s v=""/>
    <s v=""/>
    <s v="Informal Business"/>
    <s v="MKD"/>
  </r>
  <r>
    <s v="VPA6"/>
    <s v="KE-MUR-2312-28607"/>
    <x v="1"/>
    <s v=""/>
    <s v="29th March,2024"/>
    <d v="2024-03-29T00:00:00"/>
    <s v="30th December,2023"/>
    <d v="2023-12-30T00:00:00"/>
    <s v="Wanjiku Monica Wangari"/>
    <s v="Female"/>
    <s v="22596273"/>
    <s v="+254"/>
    <s v="0716281815"/>
    <s v=""/>
    <s v="0724960508"/>
    <n v="37.161534000000003"/>
    <n v="-1.0462320000000001"/>
    <s v="Murang'a"/>
    <s v="Gatanga"/>
    <s v="Gatanga"/>
    <s v="Mwanawikio"/>
    <x v="1"/>
    <s v="Joram Gathogo Mutahi"/>
    <s v="Joram gathogo"/>
    <s v=""/>
    <s v="Informal Business"/>
    <s v="KENBIM"/>
  </r>
  <r>
    <s v="VPA6"/>
    <s v="KE-MUR-2312-28608"/>
    <x v="1"/>
    <s v=""/>
    <s v="20th December,2023"/>
    <d v="2023-12-20T00:00:00"/>
    <s v="23rd December,2023"/>
    <d v="2023-12-23T00:00:00"/>
    <s v="Kagia John Mungai"/>
    <s v="Male"/>
    <s v="1457312"/>
    <s v="+254"/>
    <s v="0724782362"/>
    <s v=""/>
    <s v="0715206243"/>
    <n v="37.151822000000003"/>
    <n v="-1.0463659999999999"/>
    <s v="Murang'a"/>
    <s v="Kandara"/>
    <s v="Gatanga"/>
    <s v="Tala"/>
    <x v="1"/>
    <s v="Joram Gathogo Mutahi"/>
    <s v="Joram mutahi"/>
    <s v=""/>
    <s v="Informal Business"/>
    <s v="KENBIM"/>
  </r>
  <r>
    <s v="VPA6"/>
    <s v="KE-BOM-2312-29836"/>
    <x v="1"/>
    <s v=""/>
    <s v="7th September,2023"/>
    <d v="2023-09-07T00:00:00"/>
    <s v="19th December,2023"/>
    <d v="2023-12-19T00:00:00"/>
    <s v="KOECH LEONARD"/>
    <s v="Male"/>
    <s v="22905372"/>
    <s v="+254"/>
    <s v="0718570297"/>
    <s v=""/>
    <s v=""/>
    <n v="35.378520000000002"/>
    <n v="-0.66873800000000005"/>
    <s v="Bomet"/>
    <s v="Bomet Central"/>
    <s v="Ndarawetta"/>
    <s v="Mogoiywet"/>
    <x v="0"/>
    <s v="Philip Kurgat"/>
    <s v="Kurgat"/>
    <s v=""/>
    <s v="Informal Business"/>
    <s v="MKD"/>
  </r>
  <r>
    <s v="VPA6"/>
    <s v="KE-KIL-2401-30629"/>
    <x v="0"/>
    <s v="Under Verification"/>
    <s v="6th December,2024"/>
    <d v="2024-12-06T00:00:00"/>
    <s v="15th January,2024"/>
    <d v="2024-01-15T00:00:00"/>
    <s v="Juhudi window hopes and dreams Juhudi window and hopes and dreams Juhudi window hopes and dreams"/>
    <s v="Female"/>
    <s v="12084101"/>
    <s v="+254"/>
    <s v="0113576567"/>
    <s v=""/>
    <s v="0713266334"/>
    <n v="39.948777"/>
    <n v="-3.3920919999999999"/>
    <s v="Kilifi"/>
    <s v="Kilifi North"/>
    <s v="Matsagoni"/>
    <s v="Chabuko b"/>
    <x v="1"/>
    <s v="Nicholas Mwaengo"/>
    <s v=""/>
    <s v=""/>
    <s v="Informal Business"/>
    <s v="KENBIM"/>
  </r>
  <r>
    <s v="VPA6"/>
    <s v="KE-KER-2401-29841"/>
    <x v="0"/>
    <s v="Under Verification"/>
    <s v="20th August,2023"/>
    <d v="2023-08-20T00:00:00"/>
    <s v="13th January,2024"/>
    <d v="2024-01-13T00:00:00"/>
    <s v="Mutai Richard Kipngetich"/>
    <s v="Male"/>
    <s v="10771849"/>
    <s v="+254"/>
    <s v="0720643937"/>
    <s v=""/>
    <s v=""/>
    <n v="35.172876000000002"/>
    <n v="-0.42648599999999998"/>
    <s v="Kericho"/>
    <s v="Belgut"/>
    <s v="Seretet"/>
    <s v="Kesagetiet"/>
    <x v="5"/>
    <s v="Denis Kipkirui Tonui"/>
    <s v="Denis"/>
    <s v=""/>
    <s v="Informal Business"/>
    <s v="MKD"/>
  </r>
  <r>
    <s v="VPA6"/>
    <s v="KE-KER-2312-29840"/>
    <x v="0"/>
    <s v="Under Verification"/>
    <s v="26th October,2023"/>
    <d v="2023-10-26T00:00:00"/>
    <s v="26th December,2023"/>
    <d v="2023-12-26T00:00:00"/>
    <s v="Koech Rosemary Chepkemoi"/>
    <s v="Female"/>
    <s v="1763294"/>
    <s v="+254"/>
    <s v="0722644814"/>
    <s v=""/>
    <s v=""/>
    <n v="35.585788999999998"/>
    <n v="-0.16479199999999999"/>
    <s v="Kericho"/>
    <s v="Kipkelion East"/>
    <s v="Kipsirichet"/>
    <s v="Kabarak"/>
    <x v="0"/>
    <s v="Denis Kipkirui Tonui"/>
    <s v="Dennis Tonui"/>
    <s v=""/>
    <s v="Informal Business"/>
    <s v="MKD"/>
  </r>
  <r>
    <s v="VPA6"/>
    <s v="KE-BAR-2401-29549"/>
    <x v="0"/>
    <s v="Under Verification"/>
    <s v="16th September,2023"/>
    <d v="2023-09-16T00:00:00"/>
    <s v="31st January,2024"/>
    <d v="2024-01-31T00:00:00"/>
    <s v="Cheptarus Julius C"/>
    <s v="Male"/>
    <s v="0338440"/>
    <s v="+254"/>
    <s v="0716676453"/>
    <s v=""/>
    <s v=""/>
    <n v="35.816298000000003"/>
    <n v="0.63702000000000003"/>
    <s v="Baringo"/>
    <s v="Baringo North"/>
    <s v="Kabartonjo"/>
    <s v="Kapchepkor"/>
    <x v="1"/>
    <s v="Francis Nyaga Muriithi"/>
    <s v=""/>
    <s v=""/>
    <s v="Informal Business"/>
    <s v="MKD"/>
  </r>
  <r>
    <s v="VPA6"/>
    <s v="KE-NAI-2308-29739"/>
    <x v="0"/>
    <s v="Under Verification"/>
    <s v="5th May,2021"/>
    <d v="2021-05-05T00:00:00"/>
    <s v="18th August,2023"/>
    <d v="2023-08-18T00:00:00"/>
    <s v="Warachi David Njuguna"/>
    <s v="Male"/>
    <s v="8173521"/>
    <s v="+254"/>
    <s v="0733894023"/>
    <s v=""/>
    <s v="00834179928"/>
    <n v="37.096355000000003"/>
    <n v="-1.323615"/>
    <s v="Nairobi"/>
    <s v="Embakasi South"/>
    <s v="Joska"/>
    <s v="Joska"/>
    <x v="0"/>
    <s v="Joseph Muchirira Mugo"/>
    <s v=""/>
    <s v=""/>
    <s v="Informal Business"/>
    <s v="KENBIM"/>
  </r>
  <r>
    <s v="VPA6"/>
    <s v="KE-TAI-2502-30648"/>
    <x v="0"/>
    <s v="Under Verification"/>
    <s v="30th December,2023"/>
    <d v="2023-12-30T00:00:00"/>
    <s v="8th February,2024"/>
    <d v="2024-02-08T00:00:00"/>
    <s v="Chorongo Pamphil Wamwandu"/>
    <s v="Male"/>
    <s v="30703617"/>
    <s v="+254"/>
    <s v="0725042130"/>
    <s v=""/>
    <s v=""/>
    <n v="38.285291999999998"/>
    <n v="-3.4132199999999999"/>
    <s v="Taita/Taveta"/>
    <s v="Wundanyi"/>
    <s v="Wundanyi"/>
    <s v="Mwalashe"/>
    <x v="2"/>
    <s v="Carly Mwandigha"/>
    <s v=""/>
    <s v=""/>
    <s v="Informal Business"/>
    <s v="KENBIM"/>
  </r>
  <r>
    <s v="VPA6"/>
    <s v="KE-KER-2402-83431270-00009"/>
    <x v="0"/>
    <s v="ABC plants"/>
    <s v="19th January,2024"/>
    <d v="2024-01-19T00:00:00"/>
    <s v="22nd February,2024"/>
    <d v="2024-02-22T00:00:00"/>
    <s v="Keter Daniel Kibii"/>
    <s v="Male"/>
    <s v="7492456"/>
    <s v="+254"/>
    <s v="0725838270"/>
    <s v=""/>
    <s v="0710702047"/>
    <n v="35.188226"/>
    <n v="7.7381000000000005E-2"/>
    <s v="Kericho"/>
    <s v="Ainamoi"/>
    <s v="Kipchimchim"/>
    <s v="Kipchimchim"/>
    <x v="1"/>
    <s v="Byestar International Limited"/>
    <s v="Oscar"/>
    <s v=""/>
    <s v="Informal Business"/>
    <s v="KENBIM"/>
  </r>
  <r>
    <s v="VPA6"/>
    <s v="KE-NYA-2311-27280"/>
    <x v="0"/>
    <s v="Under Verification"/>
    <s v="13th October,2023"/>
    <d v="2023-10-13T00:00:00"/>
    <s v="1st November,2023"/>
    <d v="2023-11-01T00:00:00"/>
    <s v="Wacera Moses Mwangi"/>
    <s v="Male"/>
    <n v="99999"/>
    <s v="+254"/>
    <s v="0715570144"/>
    <s v=""/>
    <s v="0720044218"/>
    <n v="36.583947000000002"/>
    <n v="-0.118612"/>
    <s v="Nyandarua"/>
    <s v="Ndaragwa"/>
    <s v="Kiriogo"/>
    <s v="Kiandongoro"/>
    <x v="0"/>
    <s v="James Muchira Mwai"/>
    <s v=""/>
    <s v=""/>
    <s v="Informal Business"/>
    <s v="MKD"/>
  </r>
  <r>
    <s v="VPA6"/>
    <s v="KE-UAS-2401-30176"/>
    <x v="0"/>
    <s v="Under Verification"/>
    <s v="9th November,2023"/>
    <d v="2023-11-09T00:00:00"/>
    <s v="9th January,2024"/>
    <d v="2024-01-09T00:00:00"/>
    <s v="Perez Tarus"/>
    <s v="Female"/>
    <s v="13809075"/>
    <s v="+254"/>
    <s v="0724648635"/>
    <s v=""/>
    <s v=""/>
    <n v="35.334614999999999"/>
    <n v="0.47139700000000001"/>
    <s v="Uasin Gishu"/>
    <s v="Kesses"/>
    <s v="Kesses"/>
    <s v="Saroiyot"/>
    <x v="1"/>
    <s v="Luka Kiprop Maiyo"/>
    <s v=""/>
    <s v=""/>
    <s v="Informal Business"/>
    <s v="KENBIM"/>
  </r>
  <r>
    <s v="VPA6"/>
    <s v="KE-NAK-2402-29505"/>
    <x v="0"/>
    <s v="Under Verification"/>
    <s v="3rd November,2024"/>
    <d v="2024-11-03T00:00:00"/>
    <s v="29th February,2024"/>
    <d v="2024-02-29T00:00:00"/>
    <s v="Sigilia Gladys"/>
    <s v="Female"/>
    <n v="99999"/>
    <s v="+254"/>
    <s v="0715909381"/>
    <s v=""/>
    <s v=""/>
    <n v="35.964052000000002"/>
    <n v="-0.48880699999999999"/>
    <s v="Nakuru"/>
    <s v="Njoro"/>
    <s v="Mauche"/>
    <s v="Kapkembu"/>
    <x v="2"/>
    <s v="Samwel Teres"/>
    <s v=""/>
    <s v=""/>
    <s v="Informal Business"/>
    <s v="MKD"/>
  </r>
  <r>
    <s v="VPA6"/>
    <s v="KE-NAK-2403-29504"/>
    <x v="0"/>
    <s v="Under Verification"/>
    <s v="29th November,2024"/>
    <d v="2024-11-29T00:00:00"/>
    <s v="2nd March,2024"/>
    <d v="2024-03-02T00:00:00"/>
    <s v="Cheruiyot Richard"/>
    <s v="Male"/>
    <n v="99999"/>
    <s v="+254"/>
    <s v="0726961192"/>
    <s v=""/>
    <s v=""/>
    <n v="35.951152999999998"/>
    <n v="-0.48320200000000002"/>
    <s v="Nakuru"/>
    <s v="Njoro"/>
    <s v="Mauche"/>
    <s v="Kapkembu"/>
    <x v="2"/>
    <s v="Samwel Teres"/>
    <s v=""/>
    <s v=""/>
    <s v="Informal Business"/>
    <s v="MKD"/>
  </r>
  <r>
    <s v="VPA6"/>
    <s v="KE-NAK-2403-29503"/>
    <x v="0"/>
    <s v="Under Verification"/>
    <s v="4th October,2023"/>
    <d v="2023-10-04T00:00:00"/>
    <s v="4th March,2024"/>
    <d v="2024-03-04T00:00:00"/>
    <s v="Kogo Isaac"/>
    <s v="Male"/>
    <n v="99999"/>
    <s v="+254"/>
    <s v="0721697882"/>
    <s v=""/>
    <s v=""/>
    <n v="35.960453000000001"/>
    <n v="-0.48203200000000002"/>
    <s v="Nakuru"/>
    <s v="Njoro"/>
    <s v="Mauche"/>
    <s v="Kapkembu"/>
    <x v="2"/>
    <s v="Samwel Teres"/>
    <s v=""/>
    <s v=""/>
    <s v="Informal Business"/>
    <s v="MKD"/>
  </r>
  <r>
    <s v="VPA6"/>
    <s v="KE-NAK-2403-29502"/>
    <x v="0"/>
    <s v="Under Verification"/>
    <s v="4th November,2023"/>
    <d v="2023-11-04T00:00:00"/>
    <s v="3rd March,2024"/>
    <d v="2024-03-03T00:00:00"/>
    <s v="Chepkwony Esther"/>
    <s v="Female"/>
    <s v="7131250"/>
    <s v="+254"/>
    <s v="07102258517"/>
    <s v=""/>
    <s v=""/>
    <n v="35.959158000000002"/>
    <n v="-0.482373"/>
    <s v="Nakuru"/>
    <s v="Njoro"/>
    <s v="Mauche"/>
    <s v="Kapkembu"/>
    <x v="2"/>
    <s v="Samwel Teres"/>
    <s v="Samuel teres"/>
    <s v=""/>
    <s v="Informal Business"/>
    <s v="MKD"/>
  </r>
  <r>
    <s v="VPA6"/>
    <s v="KE-MER-2311-83432529-00005"/>
    <x v="0"/>
    <s v="ABC plants"/>
    <s v="25th October,2023"/>
    <d v="2023-10-25T00:00:00"/>
    <s v="14th November,2023"/>
    <d v="2023-11-14T00:00:00"/>
    <s v="Konoti Simon"/>
    <s v="Male"/>
    <s v="11609119"/>
    <s v="+254"/>
    <s v="0702314733"/>
    <s v=""/>
    <s v="0708997829"/>
    <n v="37.625653999999997"/>
    <n v="-3.4349999999999999E-2"/>
    <s v="Meru"/>
    <s v="South Imenti"/>
    <s v="Nkuene"/>
    <s v="Ukuu"/>
    <x v="0"/>
    <s v="Murume Inc Co Ltd"/>
    <s v="Phineous Kimathi"/>
    <s v=""/>
    <s v="Informal Business"/>
    <s v="MKD"/>
  </r>
  <r>
    <s v="VPA6"/>
    <s v="KE-MER-2403-83432529-00003"/>
    <x v="0"/>
    <s v="ABC plants"/>
    <s v="8th October,2023"/>
    <d v="2023-10-08T00:00:00"/>
    <s v="7th March,2024"/>
    <d v="2024-03-07T00:00:00"/>
    <s v="M'Rimberia Florence Kanyua"/>
    <s v="Female"/>
    <s v="2373215"/>
    <s v="+254"/>
    <s v="0702163068"/>
    <s v=""/>
    <s v="0706038977"/>
    <n v="37.588591999999998"/>
    <n v="-2.9017000000000001E-2"/>
    <s v="Meru"/>
    <s v="South Imenti"/>
    <s v="Nkuene"/>
    <s v="Uruku"/>
    <x v="0"/>
    <s v="Murume Inc Co Ltd"/>
    <s v="Phineous Kimathi"/>
    <s v=""/>
    <s v="Informal Business"/>
    <s v="MKD"/>
  </r>
  <r>
    <s v="VPA6"/>
    <s v="KE-MER-2311-83432529-00004"/>
    <x v="0"/>
    <s v="ABC plants"/>
    <s v="25th October,2023"/>
    <d v="2023-10-25T00:00:00"/>
    <s v="14th November,2023"/>
    <d v="2023-11-14T00:00:00"/>
    <s v="Murangiri Kester"/>
    <s v="Male"/>
    <s v="28159644"/>
    <s v="+254"/>
    <s v="0710646802"/>
    <s v=""/>
    <s v="0741642634"/>
    <n v="37.625245999999997"/>
    <n v="-3.5719000000000001E-2"/>
    <s v="Meru"/>
    <s v="South Imenti"/>
    <s v="Nkuene"/>
    <s v="Ukuu"/>
    <x v="0"/>
    <s v="Murume Inc Co Ltd"/>
    <s v="Phineous Kimathi"/>
    <s v=""/>
    <s v="Informal Business"/>
    <s v="MKD"/>
  </r>
  <r>
    <s v="VPA6"/>
    <s v="KE-MER-2304-83432529-00006"/>
    <x v="0"/>
    <s v="ABC plants"/>
    <s v="5th February,2023"/>
    <d v="2023-02-05T00:00:00"/>
    <s v="5th April,2023"/>
    <d v="2023-04-05T00:00:00"/>
    <s v="Kananu Ruteere Jane"/>
    <s v="Female"/>
    <s v="8699942"/>
    <s v="+254"/>
    <s v="0720982952"/>
    <s v=""/>
    <s v="0734350814"/>
    <n v="37.590072999999997"/>
    <n v="-3.9875000000000001E-2"/>
    <s v="Meru"/>
    <s v="South Imenti"/>
    <s v="Nkuene"/>
    <s v="Uruku"/>
    <x v="0"/>
    <s v="Murume Inc Co Ltd"/>
    <s v="Phineous Kimathi"/>
    <s v=""/>
    <s v="Informal Business"/>
    <s v="MKD"/>
  </r>
  <r>
    <s v="VPA6"/>
    <s v="KE-MUR-2403-83432539-00010"/>
    <x v="0"/>
    <s v="ABC plants"/>
    <s v="7th February,2024"/>
    <d v="2024-02-07T00:00:00"/>
    <s v="12th March,2024"/>
    <d v="2024-03-12T00:00:00"/>
    <s v="Muiruri James Nganga"/>
    <s v="Male"/>
    <s v="24525696"/>
    <s v="+254"/>
    <s v="0724892507"/>
    <s v=""/>
    <s v=""/>
    <n v="37.115645000000001"/>
    <n v="-0.97382100000000005"/>
    <s v="Murang'a"/>
    <s v="Maragwa"/>
    <s v="Kimorori/ Wempa"/>
    <s v="Kimorori"/>
    <x v="0"/>
    <s v="Charles Ngure"/>
    <s v="Moses Mwangi"/>
    <s v=""/>
    <s v="Informal Business"/>
    <s v="KENBIM"/>
  </r>
  <r>
    <s v="VPA6"/>
    <s v="KE-MUR-2403-83432539-00009"/>
    <x v="0"/>
    <s v="ABC plants"/>
    <s v="17th January,2024"/>
    <d v="2024-01-17T00:00:00"/>
    <s v="12th March,2024"/>
    <d v="2024-03-12T00:00:00"/>
    <s v="Wairimu Ziporah"/>
    <s v="Female"/>
    <s v="1202312"/>
    <s v="+254"/>
    <s v="0795438977"/>
    <s v=""/>
    <s v=""/>
    <n v="37.048923000000002"/>
    <n v="-0.67635400000000001"/>
    <s v="Murang'a"/>
    <s v="Kiharu"/>
    <s v="Gaturi"/>
    <s v="Gathuki-Ini"/>
    <x v="3"/>
    <s v="Charles Ngure"/>
    <s v="Moses Mwangi"/>
    <s v=""/>
    <s v="Informal Business"/>
    <s v="KENBIM"/>
  </r>
  <r>
    <s v="VPA6"/>
    <s v="KE-MUR-2403-83432539-00000012"/>
    <x v="0"/>
    <s v="ABC plants"/>
    <s v="20th December,2023"/>
    <d v="2023-12-20T00:00:00"/>
    <s v="13th March,2024"/>
    <d v="2024-03-13T00:00:00"/>
    <s v="Miirii Michael Mbau"/>
    <s v="Male"/>
    <s v="22203353"/>
    <s v="+254"/>
    <s v="0724542498"/>
    <s v=""/>
    <s v=""/>
    <n v="36.897618000000001"/>
    <n v="-0.81923100000000004"/>
    <s v="Murang'a"/>
    <s v="Kandara"/>
    <s v="Ruchu"/>
    <s v="Githumu"/>
    <x v="0"/>
    <s v="Charles Ngure"/>
    <s v="Samuel Mweha"/>
    <s v=""/>
    <s v="Informal Business"/>
    <s v="KENBIM"/>
  </r>
  <r>
    <s v="VPA6"/>
    <s v="KE-MUR-2403-83432539-00000011"/>
    <x v="0"/>
    <s v="ABC plants"/>
    <s v="9th January,2024"/>
    <d v="2024-01-09T00:00:00"/>
    <s v="13th March,2024"/>
    <d v="2024-03-13T00:00:00"/>
    <s v="Kariuki Margaret W"/>
    <s v="Female"/>
    <s v="3654378"/>
    <s v="+254"/>
    <s v="0752637626"/>
    <s v=""/>
    <s v=""/>
    <n v="37.005834"/>
    <n v="-0.91053399999999995"/>
    <s v="Murang'a"/>
    <s v="Kandara"/>
    <s v="Ithiru"/>
    <s v="Gakarara"/>
    <x v="3"/>
    <s v="Charles Ngure"/>
    <s v="Moses Mwangi"/>
    <s v=""/>
    <s v="Informal Business"/>
    <s v="KENBIM"/>
  </r>
  <r>
    <s v="VPA6"/>
    <s v="KE-NYE-2311-30341"/>
    <x v="0"/>
    <s v="Under Verification"/>
    <s v="12th October,2024"/>
    <d v="2024-10-12T00:00:00"/>
    <s v="30th November,2023"/>
    <d v="2023-11-30T00:00:00"/>
    <s v="Nderitu Lucy Wairimu"/>
    <s v="Female"/>
    <s v="13100964"/>
    <s v="+254"/>
    <s v="0726568523"/>
    <s v=""/>
    <s v="0721263877"/>
    <n v="37.026988000000003"/>
    <n v="-0.49609199999999998"/>
    <s v="Nyeri"/>
    <s v="Tetu"/>
    <s v="Aguthi"/>
    <s v="Gititu"/>
    <x v="1"/>
    <s v="Francis Nyaga Muriithi"/>
    <s v=""/>
    <s v=""/>
    <s v="Informal Business"/>
    <s v="MKD"/>
  </r>
  <r>
    <s v="VPA6"/>
    <s v="KE-NYE-2312-30342"/>
    <x v="0"/>
    <s v="Under Verification"/>
    <s v="4th November,2023"/>
    <d v="2023-11-04T00:00:00"/>
    <s v="18th December,2023"/>
    <d v="2023-12-18T00:00:00"/>
    <s v="Gitonga Muriithi"/>
    <s v="Male"/>
    <s v="20919517"/>
    <s v="+254"/>
    <s v="0722301414"/>
    <s v=""/>
    <s v="0710136335"/>
    <n v="37.025807"/>
    <n v="-0.497587"/>
    <s v="Nyeri"/>
    <s v="Tetu"/>
    <s v="Aguthi"/>
    <s v="Kiriko"/>
    <x v="1"/>
    <s v="Francis Nyaga Muriithi"/>
    <s v=""/>
    <s v=""/>
    <s v="Informal Business"/>
    <s v="MKD"/>
  </r>
  <r>
    <s v="VPA6"/>
    <s v="KE-MUR-2403-83432539-00000013"/>
    <x v="0"/>
    <s v="ABC plants"/>
    <s v="2nd February,2024"/>
    <d v="2024-02-02T00:00:00"/>
    <s v="21st March,2024"/>
    <d v="2024-03-21T00:00:00"/>
    <s v="Kariu Sarah Wangui"/>
    <s v="Female"/>
    <s v="23913152"/>
    <s v="+254"/>
    <s v="0719305564"/>
    <s v=""/>
    <s v=""/>
    <n v="36.861060000000002"/>
    <n v="-0.78437500000000004"/>
    <s v="Murang'a"/>
    <s v="Kigumo"/>
    <s v="Kangari"/>
    <s v="Kangari"/>
    <x v="1"/>
    <s v="Charles Ngure"/>
    <s v="Moses Mwangi"/>
    <s v=""/>
    <s v="Informal Business"/>
    <s v="KENBIM"/>
  </r>
  <r>
    <s v="VPA6"/>
    <s v="KE-KAJ-2401-30872"/>
    <x v="0"/>
    <s v="Under Verification"/>
    <s v="20th December,2024"/>
    <d v="2024-12-20T00:00:00"/>
    <s v="30th January,2024"/>
    <d v="2024-01-30T00:00:00"/>
    <s v="Wangari Jane"/>
    <s v="Female"/>
    <n v="99999"/>
    <s v="+254"/>
    <s v="0723307494"/>
    <s v=""/>
    <s v=""/>
    <n v="37.541584999999998"/>
    <n v="-2.9375270000000002"/>
    <s v="Kajiado"/>
    <s v="kajiado South"/>
    <s v="Loitokitok"/>
    <s v="Upper Nkama"/>
    <x v="0"/>
    <s v="Peter Kiniu"/>
    <s v=""/>
    <s v=""/>
    <s v="Informal Business"/>
    <s v="MKD"/>
  </r>
  <r>
    <s v="VPA6"/>
    <s v="KE-TRA-2403-26454"/>
    <x v="0"/>
    <s v="Under Verification"/>
    <s v="10th February,2024"/>
    <d v="2024-02-10T00:00:00"/>
    <s v="30th March,2024"/>
    <d v="2024-03-30T00:00:00"/>
    <s v="Wangusi Samson Palia"/>
    <s v="Male"/>
    <s v="7031570"/>
    <s v="+254"/>
    <s v="0722838769"/>
    <s v=""/>
    <s v="0727538578"/>
    <n v="35.144494999999999"/>
    <n v="1.035353"/>
    <s v="Trans Nzoia"/>
    <s v="Cherangany"/>
    <s v="Sitatunga"/>
    <s v="Ngorera"/>
    <x v="4"/>
    <s v="Aggrey Itavale"/>
    <s v="Aggrey Itavale"/>
    <s v=""/>
    <s v="Informal Business"/>
    <s v="MKD"/>
  </r>
  <r>
    <s v="VPA6"/>
    <s v="KE-BAR-2403-29506"/>
    <x v="0"/>
    <s v="Under Verification"/>
    <s v="10th February,2024"/>
    <d v="2024-02-10T00:00:00"/>
    <s v="16th March,2024"/>
    <d v="2024-03-16T00:00:00"/>
    <s v="Bett Ben K"/>
    <s v="Male"/>
    <n v="99999"/>
    <s v="+254"/>
    <s v="0723037557"/>
    <s v=""/>
    <s v=""/>
    <n v="35.77628"/>
    <n v="6.7305000000000004E-2"/>
    <s v="Baringo"/>
    <s v="Eldama Ravine"/>
    <s v="Toniok"/>
    <s v="Toniok"/>
    <x v="4"/>
    <s v="Francis Nyaga Muriithi"/>
    <s v=""/>
    <s v=""/>
    <s v="Informal Business"/>
    <s v="MKD"/>
  </r>
  <r>
    <s v="VPA6"/>
    <s v="KE-MAC-2404-30221"/>
    <x v="0"/>
    <s v="Under Verification"/>
    <s v="15th March,2024"/>
    <d v="2024-03-15T00:00:00"/>
    <s v="2nd April,2024"/>
    <d v="2024-04-02T00:00:00"/>
    <s v="Nthiwa Teresiah Mweni"/>
    <s v="Female"/>
    <s v="10175744"/>
    <s v="+254"/>
    <s v="0724654274"/>
    <s v=""/>
    <s v="0788106688"/>
    <n v="37.187348"/>
    <n v="-1.5607329999999999"/>
    <s v="Machakos"/>
    <s v="Kathiani"/>
    <s v="Kathome"/>
    <s v="Kyunguni"/>
    <x v="1"/>
    <s v="Mwayona Ndegwa"/>
    <s v="Mwanyona ndegwa"/>
    <s v=""/>
    <s v="Informal Business"/>
    <s v="KENBIM"/>
  </r>
  <r>
    <s v="VPA6"/>
    <s v="KE-MUR-2404-31476"/>
    <x v="0"/>
    <s v="Under Verification"/>
    <s v="13th February,2024"/>
    <d v="2024-02-13T00:00:00"/>
    <s v="5th April,2024"/>
    <d v="2024-04-05T00:00:00"/>
    <s v="Njoroge Grace Wairimu"/>
    <s v="Female"/>
    <n v="99999"/>
    <s v="+254"/>
    <s v="0726999627"/>
    <s v=""/>
    <s v=""/>
    <n v="36.798065000000001"/>
    <n v="-0.83032600000000001"/>
    <s v="Murang'a"/>
    <s v="Gatanga"/>
    <s v="Gatura"/>
    <s v="Karagi"/>
    <x v="1"/>
    <s v="Nixon Kariuki Gaichuru"/>
    <s v=""/>
    <s v=""/>
    <s v="Informal Business"/>
    <s v="KENBIM"/>
  </r>
  <r>
    <s v="VPA6"/>
    <s v="KE-MAC-1612-17383"/>
    <x v="0"/>
    <s v="Unreachable"/>
    <s v="20th December,2016"/>
    <d v="2016-12-20T00:00:00"/>
    <s v="30th December,2016"/>
    <d v="2016-12-30T00:00:00"/>
    <s v="Alfred Kitolo"/>
    <s v="Male"/>
    <s v="35718173"/>
    <s v="734828402"/>
    <s v="2.55E+11"/>
    <s v=""/>
    <s v=""/>
    <n v="37.413462000000003"/>
    <n v="-1.4866889999999999"/>
    <s v="Machakos"/>
    <s v="Mwala"/>
    <s v="Kyethei"/>
    <s v="Mikuyuni"/>
    <x v="3"/>
    <s v="Biogas International Limited"/>
    <s v="Biogas International"/>
    <s v=""/>
    <s v="Medium Size Business"/>
    <s v="FLEXI"/>
  </r>
  <r>
    <s v="VPA6"/>
    <s v="KE-KIT-1612-17393"/>
    <x v="1"/>
    <s v=""/>
    <s v="12th October,2016"/>
    <d v="2016-10-12T00:00:00"/>
    <s v="1st December,2016"/>
    <d v="2016-12-01T00:00:00"/>
    <s v="Augustine Mutua Mutuvi"/>
    <s v="Male"/>
    <s v="273824"/>
    <s v="72650860"/>
    <s v="2.55E+11"/>
    <s v=""/>
    <s v=""/>
    <n v="38.009779999999999"/>
    <n v="-1.817788"/>
    <s v="Kitui"/>
    <s v="Lower Yatta"/>
    <s v="Kanyangi"/>
    <s v="Kyuani"/>
    <x v="3"/>
    <s v="Biogas International Limited"/>
    <s v="Biogas International"/>
    <s v=""/>
    <s v="Medium Size Business"/>
    <s v="FLEXI"/>
  </r>
  <r>
    <s v="VPA6"/>
    <s v="KE-KIT-1702-17429"/>
    <x v="1"/>
    <s v=""/>
    <s v="13th December,2016"/>
    <d v="2016-12-13T00:00:00"/>
    <s v="1st February,2017"/>
    <d v="2017-02-01T00:00:00"/>
    <s v="Gideon Mutisya Ngambi"/>
    <s v="Male"/>
    <s v="360292"/>
    <s v="721654826"/>
    <s v="2.55E+11"/>
    <s v=""/>
    <s v="2.55E+11"/>
    <n v="37.868684999999999"/>
    <n v="-1.6191979999999999"/>
    <s v="Kitui"/>
    <s v="Lower Yatta"/>
    <s v="Kwavoza"/>
    <s v="Kamanyi"/>
    <x v="3"/>
    <s v="Biogas International Limited"/>
    <s v="Biogas International"/>
    <s v=""/>
    <s v="Medium Size Business"/>
    <s v="FLEXI"/>
  </r>
  <r>
    <s v="VPA6"/>
    <s v="KE-KIT-1702-17448"/>
    <x v="0"/>
    <s v="Grievance"/>
    <s v="13th December,2016"/>
    <d v="2016-12-13T00:00:00"/>
    <s v="1st February,2017"/>
    <d v="2017-02-01T00:00:00"/>
    <s v="Japheth Kula Mulewa"/>
    <s v="Male"/>
    <s v="99999"/>
    <s v="722292061"/>
    <s v="2.55E+11"/>
    <s v=""/>
    <s v="2.55E+11"/>
    <n v="37.861871999999998"/>
    <n v="-1.4910920000000001"/>
    <s v="Kitui"/>
    <s v="Lower Yatta"/>
    <s v="Yatta"/>
    <s v="Maungu"/>
    <x v="3"/>
    <s v="Biogas International Limited"/>
    <s v="Biogas International"/>
    <s v=""/>
    <s v="Medium Size Business"/>
    <s v="FLEXI"/>
  </r>
  <r>
    <s v="VPA6"/>
    <s v="KE-KIT-1702-17450"/>
    <x v="1"/>
    <s v=""/>
    <s v="13th December,2016"/>
    <d v="2016-12-13T00:00:00"/>
    <s v="1st February,2017"/>
    <d v="2017-02-01T00:00:00"/>
    <s v="Jenniffer Kavenge Mutinda"/>
    <s v="Female"/>
    <s v="10829910"/>
    <s v="720429266"/>
    <s v="2.55E+11"/>
    <s v=""/>
    <s v="2.55E+11"/>
    <n v="37.874189999999999"/>
    <n v="-1.620493"/>
    <s v="Kitui"/>
    <s v="Lower Yatta"/>
    <s v="Yatta  Kwavonza"/>
    <s v="Kamwanyi"/>
    <x v="3"/>
    <s v="Biogas International Limited"/>
    <s v="Biogas International"/>
    <s v=""/>
    <s v="Medium Size Business"/>
    <s v="FLEXI"/>
  </r>
  <r>
    <s v="VPA6"/>
    <s v="KE-KIT-1612-17455"/>
    <x v="0"/>
    <s v="Unreachable"/>
    <s v="12th October,2016"/>
    <d v="2016-10-12T00:00:00"/>
    <s v="1st December,2016"/>
    <d v="2016-12-01T00:00:00"/>
    <s v="John Munyoli Nyamai"/>
    <s v="Female"/>
    <s v="11050368"/>
    <s v="+254710779596"/>
    <s v="2.55E+11"/>
    <s v=""/>
    <s v="2.55E+11"/>
    <m/>
    <m/>
    <s v="Kitui"/>
    <s v="Lower Yatta"/>
    <s v="Kanyangi"/>
    <s v="Syomuza"/>
    <x v="3"/>
    <s v="Biogas International Limited"/>
    <s v="Biogas International"/>
    <s v=""/>
    <s v="Medium Size Business"/>
    <s v="FLEXI"/>
  </r>
  <r>
    <s v="VPA6"/>
    <s v="KE-KIT-1612-17462"/>
    <x v="0"/>
    <s v="Unreachable"/>
    <s v="12th October,2016"/>
    <d v="2016-10-12T00:00:00"/>
    <s v="1st December,2016"/>
    <d v="2016-12-01T00:00:00"/>
    <s v="Joseph Kivului Kisove"/>
    <s v="Male"/>
    <s v="31845096"/>
    <s v="+254706336631"/>
    <s v="2.55E+11"/>
    <s v=""/>
    <s v="2.55E+11"/>
    <m/>
    <m/>
    <s v="Kitui"/>
    <s v="Kirui Rural"/>
    <s v="Kanyangi"/>
    <s v=""/>
    <x v="3"/>
    <s v="Biogas International Limited"/>
    <s v=""/>
    <s v=""/>
    <s v="Medium Size Business"/>
    <s v="FLEXI"/>
  </r>
  <r>
    <s v="VPA6"/>
    <s v="KE-KIT-1702-17463"/>
    <x v="1"/>
    <s v=""/>
    <s v="13th December,2016"/>
    <d v="2016-12-13T00:00:00"/>
    <s v="1st February,2017"/>
    <d v="2017-02-01T00:00:00"/>
    <s v="Joseph Kyando Njia"/>
    <s v="Male"/>
    <s v="11520453"/>
    <s v="72700406"/>
    <s v="2.55E+11"/>
    <s v=""/>
    <s v="2.55E+11"/>
    <n v="37.877397000000002"/>
    <n v="-1.56853"/>
    <s v="Kitui"/>
    <s v="Lower Yatta"/>
    <s v="Yatta  Kwavonza"/>
    <s v="Kawongo Nthengu"/>
    <x v="3"/>
    <s v="Biogas International Limited"/>
    <s v="Biogas International"/>
    <s v=""/>
    <s v="Medium Size Business"/>
    <s v="FLEXI"/>
  </r>
  <r>
    <s v="VPA6"/>
    <s v="KE-KIT-1703-17467"/>
    <x v="0"/>
    <s v="Unreachable"/>
    <s v="28th January,2017"/>
    <d v="2017-01-28T00:00:00"/>
    <s v="19th March,2017"/>
    <d v="2017-03-19T00:00:00"/>
    <s v="Josephat Mwengi King'oto"/>
    <s v="Male"/>
    <s v="1906009"/>
    <s v="+254724738791"/>
    <s v="2.55E+11"/>
    <s v=""/>
    <s v="2.55E+11"/>
    <m/>
    <m/>
    <s v="Kitui"/>
    <s v="Kwavenza"/>
    <s v="Kawengo"/>
    <s v="Nzeve"/>
    <x v="3"/>
    <s v="Biogas International Limited"/>
    <s v="Biogas International"/>
    <s v=""/>
    <s v="Medium Size Business"/>
    <s v="FLEXI"/>
  </r>
  <r>
    <s v="VPA6"/>
    <s v="KE-KIT-1701-17468"/>
    <x v="0"/>
    <s v="Non Compliant"/>
    <s v="21st November,2016"/>
    <d v="2016-11-21T00:00:00"/>
    <s v="10th January,2017"/>
    <d v="2017-01-10T00:00:00"/>
    <s v="Joshua Mutua Maingi"/>
    <s v="Male"/>
    <s v="8744197"/>
    <s v="72183226"/>
    <s v="2.55E+11"/>
    <s v=""/>
    <s v=""/>
    <n v="38.033856999999998"/>
    <n v="-1.871982"/>
    <s v="Kitui"/>
    <s v="Lower Yatta"/>
    <s v="Kanyangi"/>
    <s v="Nguuni"/>
    <x v="3"/>
    <s v="Biogas International Limited"/>
    <s v=""/>
    <s v=""/>
    <s v="Medium Size Business"/>
    <s v="FLEXI"/>
  </r>
  <r>
    <s v="VPA6"/>
    <s v="KE-BOM-1702-17470"/>
    <x v="1"/>
    <s v=""/>
    <s v="13th December,2016"/>
    <d v="2016-12-13T00:00:00"/>
    <s v="1st February,2017"/>
    <d v="2017-02-01T00:00:00"/>
    <s v="Joyce Chelangat Maritim"/>
    <s v="Female"/>
    <s v="9308723"/>
    <s v="0722567196"/>
    <s v="2.55E+11"/>
    <s v=""/>
    <s v="2.55E+11"/>
    <n v="35.248693000000003"/>
    <n v="-0.90376699999999999"/>
    <s v="Bomet"/>
    <s v="Chepalungu"/>
    <s v="Siongiroi"/>
    <s v="Chematundy"/>
    <x v="3"/>
    <s v="Biogas International Limited"/>
    <s v="Biogas International"/>
    <s v=""/>
    <s v="Medium Size Business"/>
    <s v="FLEXI"/>
  </r>
  <r>
    <s v="VPA6"/>
    <s v="KE-NYE-1610-17478"/>
    <x v="1"/>
    <s v=""/>
    <s v="12th August,2016"/>
    <d v="2016-08-12T00:00:00"/>
    <s v="1st October,2016"/>
    <d v="2016-10-01T00:00:00"/>
    <s v="Lydiah Nyakuai Mwangi"/>
    <s v="Female"/>
    <s v="22308768"/>
    <s v="724628752"/>
    <s v="2.55E+11"/>
    <s v=""/>
    <s v="2.55E+11"/>
    <n v="37.051065000000001"/>
    <n v="-0.27290799999999998"/>
    <s v="Nyeri"/>
    <s v="Kieni East"/>
    <s v="Nyeri"/>
    <s v="Lusoi"/>
    <x v="3"/>
    <s v="Biogas International Limited"/>
    <s v="Biogas International"/>
    <s v=""/>
    <s v="Medium Size Business"/>
    <s v="FLEXI"/>
  </r>
  <r>
    <s v="VPA6"/>
    <s v="KE-KIA-1612-17487"/>
    <x v="0"/>
    <s v="Unreachable"/>
    <s v="12th October,2016"/>
    <d v="2016-10-12T00:00:00"/>
    <s v="1st December,2016"/>
    <d v="2016-12-01T00:00:00"/>
    <s v="Martha Wambui"/>
    <s v="Female"/>
    <s v="25946495"/>
    <s v="+254726652605"/>
    <s v="2.55E+11"/>
    <s v=""/>
    <s v=""/>
    <m/>
    <m/>
    <s v="Kiambu"/>
    <s v="Githunguri"/>
    <s v="Kangema"/>
    <s v="Kangema"/>
    <x v="3"/>
    <s v="Biogas International Limited"/>
    <s v="Biogas International"/>
    <s v=""/>
    <s v="Medium Size Business"/>
    <s v="FLEXI"/>
  </r>
  <r>
    <s v="VPA6"/>
    <s v="KE-KIT-1702-17520"/>
    <x v="1"/>
    <s v=""/>
    <s v="13th December,2016"/>
    <d v="2016-12-13T00:00:00"/>
    <s v="1st February,2017"/>
    <d v="2017-02-01T00:00:00"/>
    <s v="Richard Mwalu Muithya"/>
    <s v="Male"/>
    <s v="99999"/>
    <s v="72134715"/>
    <s v="2.55E+11"/>
    <s v=""/>
    <s v="2.55E+11"/>
    <n v="37.860272000000002"/>
    <n v="-1.550665"/>
    <s v="Kitui"/>
    <s v="Lower Yatta"/>
    <s v="Yatta  Kwavonza"/>
    <s v="Kathome"/>
    <x v="3"/>
    <s v="Biogas International Limited"/>
    <s v="Biogas International"/>
    <s v=""/>
    <s v="Medium Size Business"/>
    <s v="FLEXI"/>
  </r>
  <r>
    <s v="VPA6"/>
    <s v="KE-NYE-1612-17392"/>
    <x v="1"/>
    <s v=""/>
    <s v="11th November,2016"/>
    <d v="2016-11-11T00:00:00"/>
    <s v="31st December,2016"/>
    <d v="2016-12-31T00:00:00"/>
    <s v="Apraim Munyua Guara"/>
    <s v="Male"/>
    <s v="6829325"/>
    <s v="721407960"/>
    <s v="2.55E+11"/>
    <s v=""/>
    <s v="2.55E+11"/>
    <n v="37.12509"/>
    <n v="-0.28871799999999997"/>
    <s v="Nyeri"/>
    <s v="Kieni East"/>
    <s v="Kimahuri"/>
    <s v="Gatagati"/>
    <x v="22"/>
    <s v="Biogas International Limited"/>
    <s v="Biogas International"/>
    <s v=""/>
    <s v="Medium Size Business"/>
    <s v="FLEXI"/>
  </r>
  <r>
    <s v="VPA6"/>
    <s v="KE-MAK-1612-17394"/>
    <x v="1"/>
    <s v=""/>
    <s v="12th October,2016"/>
    <d v="2016-10-12T00:00:00"/>
    <s v="1st December,2016"/>
    <d v="2016-12-01T00:00:00"/>
    <s v="Beatah Ndunge Nzove"/>
    <s v="Female"/>
    <s v="5762578"/>
    <s v="726760818"/>
    <s v="2.55E+11"/>
    <s v=""/>
    <s v="2.55E+11"/>
    <n v="37.581764999999997"/>
    <n v="-1.796948"/>
    <s v="Makueni"/>
    <s v="Makueni"/>
    <s v="Wote"/>
    <s v="Maliani"/>
    <x v="22"/>
    <s v="Biogas International Limited"/>
    <s v="Biogas International"/>
    <s v=""/>
    <s v="Medium Size Business"/>
    <s v="FLEXI"/>
  </r>
  <r>
    <s v="VPA6"/>
    <s v="KE-NYE-1612-17401"/>
    <x v="1"/>
    <s v=""/>
    <s v="12th October,2016"/>
    <d v="2016-10-12T00:00:00"/>
    <s v="1st December,2016"/>
    <d v="2016-12-01T00:00:00"/>
    <s v="Dickson Githaiga Wambugu"/>
    <s v="Male"/>
    <s v="12476118"/>
    <s v="714762797"/>
    <s v="2.55E+11"/>
    <s v=""/>
    <s v="2.55E+11"/>
    <n v="37.052574999999997"/>
    <n v="-0.28707700000000003"/>
    <s v="Nyeri"/>
    <s v="Kieni East"/>
    <s v="Thegu River"/>
    <s v="Lusoi"/>
    <x v="22"/>
    <s v="Biogas International Limited"/>
    <s v=""/>
    <s v=""/>
    <s v="Medium Size Business"/>
    <s v="FLEXI"/>
  </r>
  <r>
    <s v="VPA6"/>
    <s v="KE-KIT-1702-17428"/>
    <x v="1"/>
    <s v=""/>
    <s v="13th December,2016"/>
    <d v="2016-12-13T00:00:00"/>
    <s v="1st February,2017"/>
    <d v="2017-02-01T00:00:00"/>
    <s v="Gideon Mulaya Mulei"/>
    <s v="Male"/>
    <s v="10679289"/>
    <s v="726426634"/>
    <s v="2.55E+11"/>
    <s v=""/>
    <s v="2.55E+11"/>
    <n v="37.875618000000003"/>
    <n v="-1.6273599999999999"/>
    <s v="Kitui"/>
    <s v="Lower Yatta"/>
    <s v="Kwavoza"/>
    <s v="Kamanyi"/>
    <x v="22"/>
    <s v="Biogas International Limited"/>
    <s v="Biogas International"/>
    <s v=""/>
    <s v="Medium Size Business"/>
    <s v="FLEXI"/>
  </r>
  <r>
    <s v="VPA6"/>
    <s v="KE-KAJ-1701-17446"/>
    <x v="1"/>
    <s v=""/>
    <s v="7th January,2017"/>
    <d v="2017-01-07T00:00:00"/>
    <s v="23rd January,2017"/>
    <d v="2017-01-23T00:00:00"/>
    <s v="Janet Mercy Chepkorir Rop"/>
    <s v="Female"/>
    <s v="14579356"/>
    <s v="722856151"/>
    <s v=""/>
    <s v=""/>
    <s v=""/>
    <n v="36.946330000000003"/>
    <n v="-1.5517019999999999"/>
    <s v="Kajiado"/>
    <s v="Kajiado Central"/>
    <s v="Kajiado"/>
    <s v="Kajiado"/>
    <x v="22"/>
    <s v="Biogas International Limited"/>
    <s v="Biogas International"/>
    <s v=""/>
    <s v="Medium Size Business"/>
    <s v="FLEXI"/>
  </r>
  <r>
    <s v="VPA6"/>
    <s v="KE-NAN-1701-17460"/>
    <x v="1"/>
    <s v=""/>
    <s v="12th November,2016"/>
    <d v="2016-11-12T00:00:00"/>
    <s v="1st January,2017"/>
    <d v="2017-01-01T00:00:00"/>
    <s v="Joseph Chepsiror Saina"/>
    <s v="Male"/>
    <s v="3257581"/>
    <s v="715418080"/>
    <s v="2.55E+11"/>
    <s v=""/>
    <s v=""/>
    <n v="35.168331999999999"/>
    <n v="0.31877699999999998"/>
    <s v="Nandi"/>
    <s v="Nandi Central"/>
    <s v="Kimunda"/>
    <s v="Kapkorio"/>
    <x v="22"/>
    <s v="Biogas International Limited"/>
    <s v=""/>
    <s v=""/>
    <s v="Medium Size Business"/>
    <s v="FLEXI"/>
  </r>
  <r>
    <s v="VPA6"/>
    <s v="KE-MAC-1604-17471"/>
    <x v="0"/>
    <s v="Unreachable"/>
    <s v="12th February,2016"/>
    <d v="2016-02-12T00:00:00"/>
    <s v="2nd April,2016"/>
    <d v="2016-04-02T00:00:00"/>
    <s v="Joyce Nyamai"/>
    <s v="Female"/>
    <s v="12445076"/>
    <s v="272416330"/>
    <s v=""/>
    <s v=""/>
    <s v=""/>
    <m/>
    <m/>
    <s v="Machakos"/>
    <s v="Mishakani"/>
    <s v="Machakos Town"/>
    <s v=""/>
    <x v="22"/>
    <s v="Biogas International Limited"/>
    <s v="Biogas International"/>
    <s v=""/>
    <s v="Medium Size Business"/>
    <s v="FLEXI"/>
  </r>
  <r>
    <s v="VPA6"/>
    <s v="KE-KIT-1702-17472"/>
    <x v="1"/>
    <s v=""/>
    <s v="13th December,2016"/>
    <d v="2016-12-13T00:00:00"/>
    <s v="1st February,2017"/>
    <d v="2017-02-01T00:00:00"/>
    <s v="Judy Linau Nzamoza"/>
    <s v="Female"/>
    <s v="25516797"/>
    <s v="729549542"/>
    <s v="2.55E+11"/>
    <s v=""/>
    <s v="2.55E+11"/>
    <n v="37.867759999999997"/>
    <n v="-1.6044579999999999"/>
    <s v="Kitui"/>
    <s v="Lower Yatta"/>
    <s v="Yatta  Kwavonza"/>
    <s v="Kawongo Nthengu"/>
    <x v="22"/>
    <s v="Biogas International Limited"/>
    <s v="Biogas International"/>
    <s v=""/>
    <s v="Medium Size Business"/>
    <s v="FLEXI"/>
  </r>
  <r>
    <s v="VPA6"/>
    <s v="KE-KER-1610-17495"/>
    <x v="1"/>
    <s v=""/>
    <s v="23rd August,2016"/>
    <d v="2016-08-23T00:00:00"/>
    <s v="12th October,2016"/>
    <d v="2016-10-12T00:00:00"/>
    <s v="Mrs Joyce Tuimising"/>
    <s v="Female"/>
    <s v="99999"/>
    <s v="703302718"/>
    <s v=""/>
    <s v=""/>
    <s v=""/>
    <n v="35.157102999999999"/>
    <n v="-0.38961299999999999"/>
    <s v="Kericho"/>
    <s v="Kipkelion West"/>
    <s v="Sosiot"/>
    <s v="Kaboror"/>
    <x v="22"/>
    <s v="Biogas International Limited"/>
    <s v="Biogas International"/>
    <s v=""/>
    <s v="Medium Size Business"/>
    <s v="FLEXI"/>
  </r>
  <r>
    <s v="VPA6"/>
    <s v="KE-KIS-1612-17525"/>
    <x v="0"/>
    <s v="Unreachable"/>
    <s v="11th November,2016"/>
    <d v="2016-11-11T00:00:00"/>
    <s v="31st December,2016"/>
    <d v="2016-12-31T00:00:00"/>
    <s v="Roy Parcel"/>
    <s v="Male"/>
    <s v="99999"/>
    <s v="+254713696130"/>
    <s v="2.55E+11"/>
    <s v=""/>
    <s v=""/>
    <m/>
    <m/>
    <s v="Kisumu"/>
    <s v=""/>
    <s v=""/>
    <s v=""/>
    <x v="23"/>
    <s v="Kentainers Limited"/>
    <s v="Kenya Biotechnology"/>
    <s v=""/>
    <s v="Medium Size Business"/>
    <s v="BlueFlame BioSlurriGaz"/>
  </r>
  <r>
    <s v="VPA6"/>
    <s v="KE-KAJ-1607-17515"/>
    <x v="1"/>
    <s v=""/>
    <s v="12th May,2016"/>
    <d v="2016-05-12T00:00:00"/>
    <s v="1st July,2016"/>
    <d v="2016-07-01T00:00:00"/>
    <s v="Rahin Kanyi"/>
    <s v="Male"/>
    <s v="99999"/>
    <s v="734559779"/>
    <s v="2.55E+11"/>
    <s v=""/>
    <s v=""/>
    <n v="36.720081999999998"/>
    <n v="-1.3947769999999999"/>
    <s v="Kajiado"/>
    <s v="Kajiado East"/>
    <s v="Olkeri"/>
    <s v="Olkeri"/>
    <x v="24"/>
    <s v="Kentainers Limited"/>
    <s v="Kentainers Limited"/>
    <s v=""/>
    <s v="Medium Size Business"/>
    <s v="BlueFlame BioSlurriGaz"/>
  </r>
  <r>
    <s v="VPA6"/>
    <s v="KE-MAC-1712-17519"/>
    <x v="0"/>
    <s v="Unreachable"/>
    <s v="12th October,2017"/>
    <d v="2017-10-12T00:00:00"/>
    <s v="1st December,2017"/>
    <d v="2017-12-01T00:00:00"/>
    <s v="Reuben Kyalo"/>
    <s v="Male"/>
    <s v="99999"/>
    <s v="721818915"/>
    <s v=""/>
    <s v=""/>
    <s v=""/>
    <m/>
    <m/>
    <s v="Machakos"/>
    <s v=""/>
    <s v="Mau Hills"/>
    <s v="Savana Diaries"/>
    <x v="24"/>
    <s v="Kentainers Limited"/>
    <s v="Kentainers Limited"/>
    <s v=""/>
    <s v="Medium Size Business"/>
    <s v="BlueFlame BioSlurriGaz"/>
  </r>
  <r>
    <s v="VPA6"/>
    <s v="KE-MUR-1701-17530"/>
    <x v="1"/>
    <s v=""/>
    <s v="12th November,2016"/>
    <d v="2016-11-12T00:00:00"/>
    <s v="1st January,2017"/>
    <d v="2017-01-01T00:00:00"/>
    <s v="Samuel Maina Kamau"/>
    <s v="Male"/>
    <s v="99999"/>
    <s v="+254723347954"/>
    <s v="2.55E+11"/>
    <s v=""/>
    <s v=""/>
    <n v="37.125933000000003"/>
    <n v="-0.96131699999999998"/>
    <s v="Murang'a"/>
    <s v="Kandara"/>
    <s v="Githanje"/>
    <s v=""/>
    <x v="24"/>
    <s v="Kentainers Limited"/>
    <s v="Kentainers Limited"/>
    <s v=""/>
    <s v="Medium Size Business"/>
    <s v="BlueFlame BioSlurriGaz"/>
  </r>
  <r>
    <s v="VPA6"/>
    <s v="KE-KIS-1612-17537"/>
    <x v="1"/>
    <s v=""/>
    <s v="12th October,2016"/>
    <d v="2016-10-12T00:00:00"/>
    <s v="1st December,2016"/>
    <d v="2016-12-01T00:00:00"/>
    <s v="Slyvester Olwenya"/>
    <s v="Male"/>
    <s v="99999"/>
    <s v="710602278"/>
    <s v="2.55E+11"/>
    <s v=""/>
    <s v=""/>
    <n v="35.183695"/>
    <n v="-0.131188"/>
    <s v="Kisumu"/>
    <s v="Muhoroni"/>
    <s v="Muhoroni"/>
    <s v=""/>
    <x v="24"/>
    <s v="Kentainers Limited"/>
    <s v="Kentainers Limited"/>
    <s v=""/>
    <s v="Medium Size Business"/>
    <s v="BlueFlame BioSlurriGaz"/>
  </r>
  <r>
    <s v="VPA6"/>
    <s v="KE-NAK-1609-16611"/>
    <x v="0"/>
    <s v="Unreachable"/>
    <s v="13th July,2016"/>
    <d v="2016-07-13T00:00:00"/>
    <s v="1st September,2016"/>
    <d v="2016-09-01T00:00:00"/>
    <s v="Godfrey Wachira"/>
    <s v="Male"/>
    <s v="25960103"/>
    <s v="717163532"/>
    <s v=""/>
    <s v=""/>
    <s v=""/>
    <m/>
    <m/>
    <s v="Nakuru"/>
    <s v="Nakuru Town"/>
    <s v=""/>
    <s v=""/>
    <x v="3"/>
    <s v="Biogas International Limited"/>
    <s v=""/>
    <s v=""/>
    <s v="Medium Size Business"/>
    <s v="FLEXI"/>
  </r>
  <r>
    <s v="VPA6"/>
    <s v="KE-KIL-1609-16624"/>
    <x v="0"/>
    <s v="Grievance"/>
    <s v="13th July,2016"/>
    <d v="2016-07-13T00:00:00"/>
    <s v="1st September,2016"/>
    <d v="2016-09-01T00:00:00"/>
    <s v="Salina Juma"/>
    <s v="Male"/>
    <s v="99999"/>
    <s v="727955281"/>
    <s v=""/>
    <s v=""/>
    <s v=""/>
    <n v="39.631760999999997"/>
    <n v="-3.8709180000000001"/>
    <s v="Kilifi"/>
    <s v="Kaloleni"/>
    <s v="Makobeni"/>
    <s v=""/>
    <x v="3"/>
    <s v="Biogas International Limited"/>
    <s v=""/>
    <s v=""/>
    <s v="Medium Size Business"/>
    <s v="FLEXI"/>
  </r>
  <r>
    <s v="VPA6"/>
    <s v="KE-KIL-1608-16640"/>
    <x v="0"/>
    <s v="Grievance"/>
    <s v="29th June,2016"/>
    <d v="2016-06-29T00:00:00"/>
    <s v="18th August,2016"/>
    <d v="2016-08-18T00:00:00"/>
    <s v="Margaret Chizi"/>
    <s v="Female"/>
    <s v="2162887"/>
    <s v="723239905"/>
    <s v=""/>
    <s v=""/>
    <s v=""/>
    <n v="39.669553000000001"/>
    <n v="-3.8601049999999999"/>
    <s v="Kilifi"/>
    <s v="Rabai"/>
    <s v="Makobeni"/>
    <s v=""/>
    <x v="3"/>
    <s v="Biogas International Limited"/>
    <s v=""/>
    <s v=""/>
    <s v="Medium Size Business"/>
    <s v="FLEXI"/>
  </r>
  <r>
    <s v="VPA6"/>
    <s v="KE-NYE-1608-16449"/>
    <x v="1"/>
    <s v=""/>
    <s v="12th June,2016"/>
    <d v="2016-06-12T00:00:00"/>
    <s v="1st August,2016"/>
    <d v="2016-08-01T00:00:00"/>
    <s v="Susan Wanjiku Kaburu"/>
    <s v="Female"/>
    <s v="99999"/>
    <s v="722789842"/>
    <s v=""/>
    <s v=""/>
    <s v=""/>
    <n v="37.095177"/>
    <n v="-0.30698799999999998"/>
    <s v="Nyeri"/>
    <s v="Kieni East"/>
    <s v="Kabaru"/>
    <s v="Ndathi"/>
    <x v="22"/>
    <s v="Biogas International Limited"/>
    <s v=""/>
    <s v=""/>
    <s v="Medium Size Business"/>
    <s v="FLEXI"/>
  </r>
  <r>
    <s v="VPA6"/>
    <s v="KE-NYA-1608-16605"/>
    <x v="0"/>
    <s v="Unreachable"/>
    <s v="25th June,2016"/>
    <d v="2016-06-25T00:00:00"/>
    <s v="14th August,2016"/>
    <d v="2016-08-14T00:00:00"/>
    <s v="Betty Nderitu"/>
    <s v="Female"/>
    <s v="99999"/>
    <s v="704196691"/>
    <s v=""/>
    <s v=""/>
    <s v=""/>
    <n v="36.24483"/>
    <n v="-0.25803500000000001"/>
    <s v="Nyandarua"/>
    <s v="Ol Kalou"/>
    <s v=""/>
    <s v=""/>
    <x v="3"/>
    <s v="Biogas International Limited"/>
    <s v=""/>
    <s v=""/>
    <s v="Medium Size Business"/>
    <s v="FLEXI"/>
  </r>
  <r>
    <s v="VPA6"/>
    <s v="KE-MAC-1603-16606"/>
    <x v="0"/>
    <s v="Unreachable"/>
    <s v="11th January,2016"/>
    <d v="2016-01-11T00:00:00"/>
    <s v="1st March,2016"/>
    <d v="2016-03-01T00:00:00"/>
    <s v="Bibiana Mwanzia"/>
    <s v="Female"/>
    <s v="6270301"/>
    <s v="710844046"/>
    <s v=""/>
    <s v=""/>
    <s v=""/>
    <m/>
    <m/>
    <s v="Machakos"/>
    <s v=""/>
    <s v=""/>
    <s v=""/>
    <x v="3"/>
    <s v="Biogas International Limited"/>
    <s v=""/>
    <s v=""/>
    <s v="Medium Size Business"/>
    <s v="FLEXI"/>
  </r>
  <r>
    <s v="VPA6"/>
    <s v="KE-KAJ-1608-16607"/>
    <x v="0"/>
    <s v="Unreachable"/>
    <s v="12th June,2016"/>
    <d v="2016-06-12T00:00:00"/>
    <s v="1st August,2016"/>
    <d v="2016-08-01T00:00:00"/>
    <s v="Bilha Gitonga"/>
    <s v="Female"/>
    <s v="99999"/>
    <s v="722863241"/>
    <s v=""/>
    <s v=""/>
    <s v=""/>
    <m/>
    <m/>
    <s v="Kajiado"/>
    <s v="Ngong"/>
    <s v="Kahara"/>
    <s v=""/>
    <x v="3"/>
    <s v="Biogas International Limited"/>
    <s v=""/>
    <s v=""/>
    <s v="Medium Size Business"/>
    <s v="FLEXI"/>
  </r>
  <r>
    <s v="VPA6"/>
    <s v="KE-NYE-1607-16613"/>
    <x v="1"/>
    <s v=""/>
    <s v="12th May,2016"/>
    <d v="2016-05-12T00:00:00"/>
    <s v="1st July,2016"/>
    <d v="2016-07-01T00:00:00"/>
    <s v="Eunice Wairimu Gateru"/>
    <s v="Female"/>
    <s v="99999"/>
    <s v="726283850"/>
    <s v=""/>
    <s v=""/>
    <s v=""/>
    <n v="37.086008"/>
    <n v="-0.30944500000000003"/>
    <s v="Nyeri"/>
    <s v="Kieni East"/>
    <s v="Mbiriri"/>
    <s v="Ndathi"/>
    <x v="3"/>
    <s v="Biogas International Limited"/>
    <s v=""/>
    <s v=""/>
    <s v="Medium Size Business"/>
    <s v="FLEXI"/>
  </r>
  <r>
    <s v="VPA6"/>
    <s v="KE-NAI-1602-16618"/>
    <x v="2"/>
    <s v="Demolished"/>
    <s v="13th December,2015"/>
    <d v="2015-12-13T00:00:00"/>
    <s v="1st February,2016"/>
    <d v="2016-02-01T00:00:00"/>
    <s v="Charles Mbugua Gitau"/>
    <s v="Male"/>
    <s v="99999"/>
    <s v="715531964"/>
    <s v=""/>
    <s v=""/>
    <s v=""/>
    <n v="36.745987"/>
    <n v="-1.295196"/>
    <s v="Nairobi"/>
    <s v="Dagoretti South"/>
    <s v="Riruta"/>
    <s v=""/>
    <x v="3"/>
    <s v="Biogas International Limited"/>
    <s v=""/>
    <s v=""/>
    <s v="Medium Size Business"/>
    <s v="FLEXI"/>
  </r>
  <r>
    <s v="VPA6"/>
    <s v="KE-KAJ-1605-16619"/>
    <x v="1"/>
    <s v=""/>
    <s v="12th March,2016"/>
    <d v="2016-03-12T00:00:00"/>
    <s v="1st May,2016"/>
    <d v="2016-05-01T00:00:00"/>
    <s v="Andrew Amadi"/>
    <s v="Male"/>
    <s v="26875476"/>
    <s v="721159337"/>
    <s v=""/>
    <s v=""/>
    <s v=""/>
    <n v="36.780504999999998"/>
    <n v="-1.388938"/>
    <s v="Kajiado"/>
    <s v="Kajiado North"/>
    <s v="Rongai"/>
    <s v=""/>
    <x v="3"/>
    <s v="Biogas International Limited"/>
    <s v=""/>
    <s v=""/>
    <s v="Medium Size Business"/>
    <s v="FLEXI"/>
  </r>
  <r>
    <s v="VPA6"/>
    <s v="KE-NYE-1607-16620"/>
    <x v="1"/>
    <s v=""/>
    <s v="12th May,2016"/>
    <d v="2016-05-12T00:00:00"/>
    <s v="1st July,2016"/>
    <d v="2016-07-01T00:00:00"/>
    <s v="Agnes Wangechi Kamunya"/>
    <s v="Female"/>
    <s v="99999"/>
    <s v="714127686"/>
    <s v=""/>
    <s v=""/>
    <s v=""/>
    <n v="37.110106999999999"/>
    <n v="-0.31602999999999998"/>
    <s v="Nyeri"/>
    <s v="Kieni East"/>
    <s v="Kabaru"/>
    <s v="Ndathi"/>
    <x v="3"/>
    <s v="Biogas International Limited"/>
    <s v=""/>
    <s v=""/>
    <s v="Medium Size Business"/>
    <s v="FLEXI"/>
  </r>
  <r>
    <s v="VPA6"/>
    <s v="KE-KIA-1606-16625"/>
    <x v="0"/>
    <s v="Non Compliant"/>
    <s v="12th April,2016"/>
    <d v="2016-04-12T00:00:00"/>
    <s v="1st June,2016"/>
    <d v="2016-06-01T00:00:00"/>
    <s v="Rosemary Wanjiru Wanjiku"/>
    <s v="Female"/>
    <s v="25538509"/>
    <s v="722319033"/>
    <s v=""/>
    <s v=""/>
    <s v=""/>
    <n v="36.748952000000003"/>
    <n v="-1.238127"/>
    <s v="Kiambu"/>
    <s v="Kabete"/>
    <s v="Lower Kabete"/>
    <s v=""/>
    <x v="3"/>
    <s v="Biogas International Limited"/>
    <s v=""/>
    <s v=""/>
    <s v="Medium Size Business"/>
    <s v="FLEXI"/>
  </r>
  <r>
    <s v="VPA6"/>
    <s v="KE-NYA-1605-16626"/>
    <x v="0"/>
    <s v="Unreachable"/>
    <s v="12th March,2016"/>
    <d v="2016-03-12T00:00:00"/>
    <s v="1st May,2016"/>
    <d v="2016-05-01T00:00:00"/>
    <s v="James Ngotho"/>
    <s v="Male"/>
    <s v="99999"/>
    <s v="721616334"/>
    <s v=""/>
    <s v=""/>
    <s v=""/>
    <n v="36.245753000000001"/>
    <n v="-0.25995699999999999"/>
    <s v="Nyandarua"/>
    <s v="Ol Kalou"/>
    <s v=""/>
    <s v=""/>
    <x v="3"/>
    <s v="Biogas International Limited"/>
    <s v=""/>
    <s v=""/>
    <s v="Medium Size Business"/>
    <s v="FLEXI"/>
  </r>
  <r>
    <s v="VPA6"/>
    <s v="KE-NAI-1606-16630"/>
    <x v="0"/>
    <s v="Unreachable"/>
    <s v="12th April,2016"/>
    <d v="2016-04-12T00:00:00"/>
    <s v="1st June,2016"/>
    <d v="2016-06-01T00:00:00"/>
    <s v="Kezaih N Wangeshi"/>
    <s v="Female"/>
    <s v="99999"/>
    <s v="722436192"/>
    <s v=""/>
    <s v=""/>
    <s v=""/>
    <n v="37.011310000000002"/>
    <n v="-1.2793190000000001"/>
    <s v="Nairobi"/>
    <s v="Embakasi"/>
    <s v="Ruai"/>
    <s v=""/>
    <x v="3"/>
    <s v="Biogas International Limited"/>
    <s v=""/>
    <s v=""/>
    <s v="Medium Size Business"/>
    <s v="FLEXI"/>
  </r>
  <r>
    <s v="VPA6"/>
    <s v="KE-NAN-1607-16631"/>
    <x v="1"/>
    <s v=""/>
    <s v="12th May,2016"/>
    <d v="2016-05-12T00:00:00"/>
    <s v="1st July,2016"/>
    <d v="2016-07-01T00:00:00"/>
    <s v="Rhoda J Lelei"/>
    <s v="Female"/>
    <s v="99999"/>
    <s v="715512632"/>
    <s v=""/>
    <s v=""/>
    <s v=""/>
    <n v="35.135030999999998"/>
    <n v="0.19922100000000001"/>
    <s v="Nandi"/>
    <s v="Nandi Central"/>
    <s v="Kapsabet"/>
    <s v="Kapsabet Town"/>
    <x v="3"/>
    <s v="Biogas International Limited"/>
    <s v=""/>
    <s v=""/>
    <s v="Medium Size Business"/>
    <s v="FLEXI"/>
  </r>
  <r>
    <s v="VPA6"/>
    <s v="KE-NYA-1608-16632"/>
    <x v="2"/>
    <s v="Hostile Client"/>
    <s v="12th June,2016"/>
    <d v="2016-06-12T00:00:00"/>
    <s v="1st August,2016"/>
    <d v="2016-08-01T00:00:00"/>
    <s v="John Watema"/>
    <s v="Male"/>
    <s v="99999"/>
    <s v="721629983"/>
    <s v=""/>
    <s v=""/>
    <s v=""/>
    <m/>
    <m/>
    <s v="Nyandarua"/>
    <s v="Ndaragwa"/>
    <s v="Shamata"/>
    <s v=""/>
    <x v="3"/>
    <s v="Biogas International Limited"/>
    <s v=""/>
    <s v=""/>
    <s v="Medium Size Business"/>
    <s v="FLEXI"/>
  </r>
  <r>
    <s v="VPA6"/>
    <s v="KE-MAC-1607-16635"/>
    <x v="0"/>
    <s v="Unreachable"/>
    <s v="12th May,2016"/>
    <d v="2016-05-12T00:00:00"/>
    <s v="1st July,2016"/>
    <d v="2016-07-01T00:00:00"/>
    <s v="Samuel Maithya"/>
    <s v="Male"/>
    <s v="99999"/>
    <s v="722486824"/>
    <s v=""/>
    <s v=""/>
    <s v=""/>
    <n v="37.444254999999998"/>
    <n v="-1.852759"/>
    <s v="Machakos"/>
    <s v="Makueni"/>
    <s v="Ilima"/>
    <s v="Kyamuoso"/>
    <x v="3"/>
    <s v="Biogas International Limited"/>
    <s v=""/>
    <s v=""/>
    <s v="Medium Size Business"/>
    <s v="FLEXI"/>
  </r>
  <r>
    <s v="VPA6"/>
    <s v="KE-MOM-1612-16636"/>
    <x v="0"/>
    <s v="Grievance"/>
    <s v="11th November,2016"/>
    <d v="2016-11-11T00:00:00"/>
    <s v="31st December,2016"/>
    <d v="2016-12-31T00:00:00"/>
    <s v="Rebecca"/>
    <s v="Female"/>
    <s v="2031614"/>
    <s v="722745512"/>
    <s v=""/>
    <s v=""/>
    <s v=""/>
    <n v="39.699866999999998"/>
    <n v="-4.0361560000000001"/>
    <s v="Mombasa"/>
    <s v="Kisauni"/>
    <s v=""/>
    <s v=""/>
    <x v="3"/>
    <s v="Biogas International Limited"/>
    <s v=""/>
    <s v=""/>
    <s v="Medium Size Business"/>
    <s v="FLEXI"/>
  </r>
  <r>
    <s v="VPA6"/>
    <s v="KE-NAK-1604-16639"/>
    <x v="1"/>
    <s v=""/>
    <s v="11th February,2016"/>
    <d v="2016-02-11T00:00:00"/>
    <s v="1st April,2016"/>
    <d v="2016-04-01T00:00:00"/>
    <s v="Njiiri"/>
    <s v="Male"/>
    <s v="99999"/>
    <s v="722340879"/>
    <s v=""/>
    <s v=""/>
    <s v=""/>
    <n v="35.937469999999998"/>
    <n v="-0.33756199999999997"/>
    <s v="Nakuru"/>
    <s v="Njoro"/>
    <s v="Njoro"/>
    <s v=""/>
    <x v="3"/>
    <s v="Biogas International Limited"/>
    <s v=""/>
    <s v=""/>
    <s v="Medium Size Business"/>
    <s v="FLEXI"/>
  </r>
  <r>
    <s v="VPA6"/>
    <s v="KE-NYE-1607-16641"/>
    <x v="1"/>
    <s v=""/>
    <s v="12th May,2016"/>
    <d v="2016-05-12T00:00:00"/>
    <s v="1st July,2016"/>
    <d v="2016-07-01T00:00:00"/>
    <s v="Millicent Wanjiru"/>
    <s v="Female"/>
    <s v="99999"/>
    <s v="704040110"/>
    <s v=""/>
    <s v=""/>
    <s v=""/>
    <n v="37.094880000000003"/>
    <n v="-0.30453200000000002"/>
    <s v="Nyeri"/>
    <s v="Kieni East"/>
    <s v="Mathaka"/>
    <s v="Kimahuri"/>
    <x v="3"/>
    <s v="Biogas International Limited"/>
    <s v=""/>
    <s v=""/>
    <s v="Medium Size Business"/>
    <s v="FLEXI"/>
  </r>
  <r>
    <s v="VPA6"/>
    <s v="KE-MER-1603-16644"/>
    <x v="1"/>
    <s v=""/>
    <s v="13th January,2016"/>
    <d v="2016-01-13T00:00:00"/>
    <s v="3rd March,2016"/>
    <d v="2016-03-03T00:00:00"/>
    <s v="Mwiti Manyara"/>
    <s v="Male"/>
    <s v="99999"/>
    <s v="722747629"/>
    <s v=""/>
    <s v=""/>
    <s v=""/>
    <n v="37.640683000000003"/>
    <n v="4.9068000000000001E-2"/>
    <s v="Meru"/>
    <s v="Imenti North"/>
    <s v=""/>
    <s v=""/>
    <x v="3"/>
    <s v="Biogas International Limited"/>
    <s v=""/>
    <s v=""/>
    <s v="Medium Size Business"/>
    <s v="FLEXI"/>
  </r>
  <r>
    <s v="VPA6"/>
    <s v="KE-MUR-1606-16645"/>
    <x v="1"/>
    <s v=""/>
    <s v="24th April,2016"/>
    <d v="2016-04-24T00:00:00"/>
    <s v="13th June,2016"/>
    <d v="2016-06-13T00:00:00"/>
    <s v="John Ngugi"/>
    <s v="Male"/>
    <s v="24236050"/>
    <s v="729360302"/>
    <s v=""/>
    <s v=""/>
    <s v=""/>
    <n v="37.065967000000001"/>
    <n v="-0.77365700000000004"/>
    <s v="Murang'a"/>
    <s v="Maragua"/>
    <s v="Maragua"/>
    <s v=""/>
    <x v="3"/>
    <s v="Biogas International Limited"/>
    <s v=""/>
    <s v=""/>
    <s v="Medium Size Business"/>
    <s v="FLEXI"/>
  </r>
  <r>
    <s v="VPA6"/>
    <s v="KE-KIL-1608-16648"/>
    <x v="2"/>
    <s v="Grievance"/>
    <s v="12th June,2016"/>
    <d v="2016-06-12T00:00:00"/>
    <s v="1st August,2016"/>
    <d v="2016-08-01T00:00:00"/>
    <s v="Gibson Kembo"/>
    <s v="Male"/>
    <s v="99999"/>
    <s v="716076227"/>
    <s v=""/>
    <s v=""/>
    <s v=""/>
    <n v="39.659610000000001"/>
    <n v="-3.862895"/>
    <s v="Kilifi"/>
    <s v="Rabai"/>
    <s v="Makobeni"/>
    <s v=""/>
    <x v="3"/>
    <s v="Biogas International Limited"/>
    <s v=""/>
    <s v=""/>
    <s v="Medium Size Business"/>
    <s v="FLEXI"/>
  </r>
  <r>
    <s v="VPA6"/>
    <s v="KE-TUR-1605-16447"/>
    <x v="0"/>
    <s v="Unreachable"/>
    <s v="12th March,2016"/>
    <d v="2016-03-12T00:00:00"/>
    <s v="1st May,2016"/>
    <d v="2016-05-01T00:00:00"/>
    <s v="Susan Naima"/>
    <s v="Female"/>
    <s v="99999"/>
    <s v="711208538"/>
    <s v=""/>
    <s v=""/>
    <s v=""/>
    <m/>
    <m/>
    <s v="Turkana"/>
    <s v="Turkana North"/>
    <s v="Kakuma"/>
    <s v="Kakuma"/>
    <x v="3"/>
    <s v="Biogas International Limited"/>
    <s v=""/>
    <s v=""/>
    <s v="Medium Size Business"/>
    <s v="FLEXI"/>
  </r>
  <r>
    <s v="VPA6"/>
    <s v="KE-KAJ-1604-16448"/>
    <x v="1"/>
    <s v=""/>
    <s v="11th February,2016"/>
    <d v="2016-02-11T00:00:00"/>
    <s v="1st April,2016"/>
    <d v="2016-04-01T00:00:00"/>
    <s v="Virginia Nyambura Gitau"/>
    <s v="Female"/>
    <s v="99999"/>
    <s v="712422526"/>
    <s v=""/>
    <s v=""/>
    <s v=""/>
    <n v="36.781100000000002"/>
    <n v="-1.408647"/>
    <s v="Kajiado"/>
    <s v="Kajiado North"/>
    <s v="Ongata Rongai"/>
    <s v="Ongata Rongai"/>
    <x v="22"/>
    <s v="Biogas International Limited"/>
    <s v=""/>
    <s v=""/>
    <s v="Medium Size Business"/>
    <s v="FLEXI"/>
  </r>
  <r>
    <s v="VPA6"/>
    <s v="KE-MAK-1602-16604"/>
    <x v="0"/>
    <s v="Unreachable"/>
    <s v="13th December,2015"/>
    <d v="2015-12-13T00:00:00"/>
    <s v="1st February,2016"/>
    <d v="2016-02-01T00:00:00"/>
    <s v="Benjamin"/>
    <s v="Male"/>
    <s v="99999"/>
    <s v="720539266"/>
    <s v=""/>
    <s v=""/>
    <s v=""/>
    <m/>
    <m/>
    <s v="Makueni"/>
    <s v="Kibwezi"/>
    <s v="Ithumba"/>
    <s v=""/>
    <x v="22"/>
    <s v="Biogas International Limited"/>
    <s v=""/>
    <s v=""/>
    <s v="Medium Size Business"/>
    <s v="FLEXI"/>
  </r>
  <r>
    <s v="VPA6"/>
    <s v="KE-MAC-1607-16608"/>
    <x v="0"/>
    <s v="Unreachable"/>
    <s v="12th May,2016"/>
    <d v="2016-05-12T00:00:00"/>
    <s v="1st July,2016"/>
    <d v="2016-07-01T00:00:00"/>
    <s v="Margaret Kisyanga"/>
    <s v="Female"/>
    <s v="14470448"/>
    <s v="729727498"/>
    <s v=""/>
    <s v=""/>
    <s v=""/>
    <m/>
    <m/>
    <s v="Machakos"/>
    <s v="Kathiani"/>
    <s v=""/>
    <s v=""/>
    <x v="22"/>
    <s v="Biogas International Limited"/>
    <s v=""/>
    <s v=""/>
    <s v="Medium Size Business"/>
    <s v="FLEXI"/>
  </r>
  <r>
    <s v="VPA6"/>
    <s v="KE-UAS-1512-16610"/>
    <x v="2"/>
    <s v="Demolished"/>
    <s v="11th November,2015"/>
    <d v="2015-11-11T00:00:00"/>
    <s v="31st December,2015"/>
    <d v="2015-12-31T00:00:00"/>
    <s v="Henry Koros"/>
    <s v="Male"/>
    <s v="99999"/>
    <s v="721217873"/>
    <s v=""/>
    <s v=""/>
    <s v=""/>
    <n v="35.277355999999997"/>
    <n v="0.51531899999999997"/>
    <s v="Uasin Gishu"/>
    <s v="Soy"/>
    <s v="Moisbridge"/>
    <s v="Moisbridge"/>
    <x v="22"/>
    <s v="Biogas International Limited"/>
    <s v=""/>
    <s v=""/>
    <s v="Medium Size Business"/>
    <s v="FLEXI"/>
  </r>
  <r>
    <s v="VPA6"/>
    <s v="KE-BOM-1608-16612"/>
    <x v="1"/>
    <s v=""/>
    <s v="23rd June,2016"/>
    <d v="2016-06-23T00:00:00"/>
    <s v="12th August,2016"/>
    <d v="2016-08-12T00:00:00"/>
    <s v="Francis Kapketwoy"/>
    <s v="Male"/>
    <s v="736249"/>
    <s v="723207818"/>
    <s v=""/>
    <s v=""/>
    <s v=""/>
    <n v="35.242593999999997"/>
    <n v="-0.89778999999999998"/>
    <s v="Bomet"/>
    <s v="Chepalungu"/>
    <s v="Siongiroi"/>
    <s v="Kipsuter"/>
    <x v="22"/>
    <s v="Biogas International Limited"/>
    <s v=""/>
    <s v=""/>
    <s v="Medium Size Business"/>
    <s v="FLEXI"/>
  </r>
  <r>
    <s v="VPA6"/>
    <s v="KE-KAJ-1603-16614"/>
    <x v="1"/>
    <s v=""/>
    <s v="11th January,2016"/>
    <d v="2016-01-11T00:00:00"/>
    <s v="1st March,2016"/>
    <d v="2016-03-01T00:00:00"/>
    <s v="Ezekiel Koisinget"/>
    <s v="Male"/>
    <s v="99999"/>
    <s v="726822130"/>
    <s v=""/>
    <s v=""/>
    <s v=""/>
    <n v="36.904246999999998"/>
    <n v="-1.5399929999999999"/>
    <s v="Kajiado"/>
    <s v="Kajiado Central"/>
    <s v="Enkasiti"/>
    <s v="Kitenkela"/>
    <x v="22"/>
    <s v="Biogas International Limited"/>
    <s v=""/>
    <s v=""/>
    <s v="Medium Size Business"/>
    <s v="FLEXI"/>
  </r>
  <r>
    <s v="VPA6"/>
    <s v="KE-NAK-1612-16617"/>
    <x v="1"/>
    <s v=""/>
    <s v="11th November,2016"/>
    <d v="2016-11-11T00:00:00"/>
    <s v="31st December,2016"/>
    <d v="2016-12-31T00:00:00"/>
    <s v="Charles Ndungu"/>
    <s v="Male"/>
    <s v="99999"/>
    <s v="720913020"/>
    <s v=""/>
    <s v=""/>
    <s v=""/>
    <n v="36.134681"/>
    <n v="-0.187862"/>
    <s v="Nakuru"/>
    <s v="Bahati"/>
    <s v="Bahati"/>
    <s v="Bahati"/>
    <x v="3"/>
    <s v="Biogas International Limited"/>
    <s v=""/>
    <s v=""/>
    <s v="Medium Size Business"/>
    <s v="FLEXI"/>
  </r>
  <r>
    <s v="VPA6"/>
    <s v="KE-KAJ-1610-16621"/>
    <x v="1"/>
    <s v=""/>
    <s v="12th August,2016"/>
    <d v="2016-08-12T00:00:00"/>
    <s v="1st October,2016"/>
    <d v="2016-10-01T00:00:00"/>
    <s v="John Ibai Njoroge"/>
    <s v="Male"/>
    <s v="22661880"/>
    <s v="723837205"/>
    <s v=""/>
    <s v=""/>
    <s v=""/>
    <n v="36.958931999999997"/>
    <n v="-1.4811000000000001"/>
    <s v="Kajiado"/>
    <s v="Kajiado Central"/>
    <s v="Kitengela"/>
    <s v="Kitengela"/>
    <x v="22"/>
    <s v="Biogas International Limited"/>
    <s v=""/>
    <s v=""/>
    <s v="Medium Size Business"/>
    <s v="FLEXI"/>
  </r>
  <r>
    <s v="VPA6"/>
    <s v="KE-BOM-1609-16623"/>
    <x v="1"/>
    <s v=""/>
    <s v="13th July,2016"/>
    <d v="2016-07-13T00:00:00"/>
    <s v="1st September,2016"/>
    <d v="2016-09-01T00:00:00"/>
    <s v="Richard Soy"/>
    <s v="Male"/>
    <s v="99999"/>
    <s v="723829716"/>
    <s v=""/>
    <s v=""/>
    <s v=""/>
    <n v="35.197671999999997"/>
    <n v="-0.85153500000000004"/>
    <s v="Bomet"/>
    <s v="Chepalungu"/>
    <s v="Kong'asis"/>
    <s v="Kabema"/>
    <x v="22"/>
    <s v="Biogas International Limited"/>
    <s v=""/>
    <s v=""/>
    <s v="Medium Size Business"/>
    <s v="FLEXI"/>
  </r>
  <r>
    <s v="VPA6"/>
    <s v="KE-BUN-1604-16627"/>
    <x v="1"/>
    <s v=""/>
    <s v="11th February,2016"/>
    <d v="2016-02-11T00:00:00"/>
    <s v="1st April,2016"/>
    <d v="2016-04-01T00:00:00"/>
    <s v="Jeremiah Ngolo"/>
    <s v="Male"/>
    <s v="3813232"/>
    <s v="722202866"/>
    <s v=""/>
    <s v=""/>
    <s v=""/>
    <n v="34.550522999999998"/>
    <n v="0.50385800000000003"/>
    <s v="Bungoma"/>
    <s v="Kanduyi"/>
    <s v="Kitandoi"/>
    <s v="Namasanda"/>
    <x v="3"/>
    <s v="Biogas International Limited"/>
    <s v=""/>
    <s v=""/>
    <s v="Medium Size Business"/>
    <s v="FLEXI"/>
  </r>
  <r>
    <s v="VPA6"/>
    <s v="KE-NYE-1608-16633"/>
    <x v="0"/>
    <s v="Unreachable"/>
    <s v="12th June,2016"/>
    <d v="2016-06-12T00:00:00"/>
    <s v="1st August,2016"/>
    <d v="2016-08-01T00:00:00"/>
    <s v="Samuel Maregwa Gechini"/>
    <s v="Male"/>
    <s v="99999"/>
    <s v="720704446"/>
    <s v=""/>
    <s v=""/>
    <s v=""/>
    <n v="37.137253000000001"/>
    <n v="-0.48353800000000002"/>
    <s v="Nyeri"/>
    <s v="Mathira East"/>
    <s v=""/>
    <s v=""/>
    <x v="3"/>
    <s v="Biogas International Limited"/>
    <s v=""/>
    <s v=""/>
    <s v="Medium Size Business"/>
    <s v="FLEXI"/>
  </r>
  <r>
    <s v="VPA6"/>
    <s v="KE-NYE-1607-16634"/>
    <x v="1"/>
    <s v=""/>
    <s v="12th May,2016"/>
    <d v="2016-05-12T00:00:00"/>
    <s v="1st July,2016"/>
    <d v="2016-07-01T00:00:00"/>
    <s v="Jane Wangari Ndungu"/>
    <s v="Female"/>
    <s v="99999"/>
    <s v="712633956"/>
    <s v=""/>
    <s v=""/>
    <s v=""/>
    <n v="37.112414999999999"/>
    <n v="-0.30224499999999999"/>
    <s v="Nyeri"/>
    <s v="Kieni East"/>
    <s v="Kabaru"/>
    <s v="Ndathi"/>
    <x v="3"/>
    <s v="Biogas International Limited"/>
    <s v=""/>
    <s v=""/>
    <s v="Medium Size Business"/>
    <s v="FLEXI"/>
  </r>
  <r>
    <s v="VPA6"/>
    <s v="KE-KIA-1608-16637"/>
    <x v="1"/>
    <s v=""/>
    <s v="12th June,2016"/>
    <d v="2016-06-12T00:00:00"/>
    <s v="1st August,2016"/>
    <d v="2016-08-01T00:00:00"/>
    <s v="Peter Nganga"/>
    <s v="Male"/>
    <s v="99999"/>
    <s v="726691688"/>
    <s v=""/>
    <s v=""/>
    <s v=""/>
    <n v="36.727915000000003"/>
    <n v="-0.968615"/>
    <s v="Kiambu"/>
    <s v="Lari"/>
    <s v="Nyanduma"/>
    <s v="Nyanduma"/>
    <x v="7"/>
    <s v="Biogas International Limited"/>
    <s v=""/>
    <s v=""/>
    <s v="Medium Size Business"/>
    <s v="FLEXI"/>
  </r>
  <r>
    <s v="VPA6"/>
    <s v="KE-NAI-1601-16642"/>
    <x v="1"/>
    <s v=""/>
    <s v="21st November,2015"/>
    <d v="2015-11-21T00:00:00"/>
    <s v="10th January,2016"/>
    <d v="2016-01-10T00:00:00"/>
    <s v="Sister Mary"/>
    <s v="Female"/>
    <s v="99999"/>
    <s v="720890217"/>
    <s v=""/>
    <s v=""/>
    <s v=""/>
    <n v="36.702964999999999"/>
    <n v="-1.307485"/>
    <s v="Nairobi"/>
    <s v="Langata"/>
    <s v="Karen"/>
    <s v=""/>
    <x v="22"/>
    <s v="Biogas International Limited"/>
    <s v=""/>
    <s v=""/>
    <s v="Medium Size Business"/>
    <s v="FLEXI"/>
  </r>
  <r>
    <s v="VPA6"/>
    <s v="KE-NYA-1606-16643"/>
    <x v="2"/>
    <s v="Hostile Client"/>
    <s v="17th April,2016"/>
    <d v="2016-04-17T00:00:00"/>
    <s v="6th June,2016"/>
    <d v="2016-06-06T00:00:00"/>
    <s v="Miriam Wangechi Gituku"/>
    <s v="Female"/>
    <s v="11652831"/>
    <s v="710447525"/>
    <s v=""/>
    <s v=""/>
    <s v=""/>
    <m/>
    <m/>
    <s v="Nyandarua"/>
    <s v="Nanyuki"/>
    <s v=""/>
    <s v=""/>
    <x v="22"/>
    <s v="Biogas International Limited"/>
    <s v=""/>
    <s v=""/>
    <s v="Medium Size Business"/>
    <s v="FLEXI"/>
  </r>
  <r>
    <s v="VPA6"/>
    <s v="KE-EMB-1603-16646"/>
    <x v="0"/>
    <s v="Non Compliant"/>
    <s v="11th January,2016"/>
    <d v="2016-01-11T00:00:00"/>
    <s v="1st March,2016"/>
    <d v="2016-03-01T00:00:00"/>
    <s v="Joseph Ireri"/>
    <s v="Male"/>
    <s v="99999"/>
    <s v="725686334"/>
    <s v=""/>
    <s v=""/>
    <s v=""/>
    <n v="37.519278999999997"/>
    <n v="-0.60371600000000003"/>
    <s v="Embu"/>
    <s v="Mbeere South"/>
    <s v="Mbeti South"/>
    <s v="Gachoka"/>
    <x v="22"/>
    <s v="Biogas International Limited"/>
    <s v=""/>
    <s v=""/>
    <s v="Medium Size Business"/>
    <s v="FLEXI"/>
  </r>
  <r>
    <s v="VPA6"/>
    <s v="KE-NYA-1608-16647"/>
    <x v="1"/>
    <s v=""/>
    <s v="17th June,2016"/>
    <d v="2016-06-17T00:00:00"/>
    <s v="6th August,2016"/>
    <d v="2016-08-06T00:00:00"/>
    <s v="Joshua Muraya"/>
    <s v="Male"/>
    <s v="99999"/>
    <s v="722348505"/>
    <s v=""/>
    <s v=""/>
    <s v=""/>
    <n v="36.534362999999999"/>
    <n v="-0.13286000000000001"/>
    <s v="Nyandarua"/>
    <s v="Ndaragwa"/>
    <s v="Shamata"/>
    <s v="Pesi"/>
    <x v="7"/>
    <s v="Biogas International Limited"/>
    <s v=""/>
    <s v=""/>
    <s v="Medium Size Business"/>
    <s v="FLEXI"/>
  </r>
  <r>
    <s v="VPA6"/>
    <s v="KE-NAI-1603-16650"/>
    <x v="2"/>
    <s v="Institutional Plant"/>
    <s v="30th January,2016"/>
    <d v="2016-01-30T00:00:00"/>
    <s v="20th March,2016"/>
    <d v="2016-03-20T00:00:00"/>
    <s v="Khahemba Bernard"/>
    <s v="Male"/>
    <s v="23056006"/>
    <s v="733571125"/>
    <s v=""/>
    <s v=""/>
    <s v=""/>
    <n v="36.732503000000001"/>
    <n v="-1.3377889999999999"/>
    <s v="Nairobi"/>
    <s v="Langata"/>
    <s v=""/>
    <s v=""/>
    <x v="22"/>
    <s v="Biogas International Limited"/>
    <s v="Biogas International"/>
    <s v=""/>
    <s v="Medium Size Business"/>
    <s v="FLEXI"/>
  </r>
  <r>
    <s v="VPA6"/>
    <s v="KE-KIA-1612-16768"/>
    <x v="0"/>
    <s v="Unreachable"/>
    <s v="11th November,2016"/>
    <d v="2016-11-11T00:00:00"/>
    <s v="31st December,2016"/>
    <d v="2016-12-31T00:00:00"/>
    <s v="Mariah Mugure"/>
    <s v="Female"/>
    <s v="99999"/>
    <s v="722423542"/>
    <s v=""/>
    <s v=""/>
    <s v=""/>
    <m/>
    <m/>
    <s v="Kiambu"/>
    <s v="Limuru"/>
    <s v=""/>
    <s v=""/>
    <x v="3"/>
    <s v="Biogas International Limited"/>
    <s v="Biogas International"/>
    <s v=""/>
    <s v="Medium Size Business"/>
    <s v="FLEXI"/>
  </r>
  <r>
    <s v="VPA6"/>
    <s v="KE-BOM-1512-16789"/>
    <x v="1"/>
    <s v=""/>
    <s v="11th November,2015"/>
    <d v="2015-11-11T00:00:00"/>
    <s v="31st December,2015"/>
    <d v="2015-12-31T00:00:00"/>
    <s v="Geofrey Kipngeno"/>
    <s v="Male"/>
    <s v="99999"/>
    <s v="727963912"/>
    <s v=""/>
    <s v=""/>
    <s v=""/>
    <n v="35.265096999999997"/>
    <n v="-0.96826100000000004"/>
    <s v="Bomet"/>
    <s v="Chepalungu"/>
    <s v="Kaboson"/>
    <s v="Kaboson"/>
    <x v="3"/>
    <s v="Biogas International Limited"/>
    <s v="Biogas International"/>
    <s v=""/>
    <s v="Medium Size Business"/>
    <s v="FLEXI"/>
  </r>
  <r>
    <s v="VPA6"/>
    <s v="KE-NAI-1612-16797"/>
    <x v="2"/>
    <s v="Demolished"/>
    <s v="11th November,2016"/>
    <d v="2016-11-11T00:00:00"/>
    <s v="31st December,2016"/>
    <d v="2016-12-31T00:00:00"/>
    <s v="Stephen Mutumbi"/>
    <s v="Male"/>
    <s v="99999"/>
    <s v="722721680"/>
    <s v=""/>
    <s v=""/>
    <s v=""/>
    <n v="36.735833"/>
    <n v="-1.348889"/>
    <s v="Nairobi"/>
    <s v="Langata"/>
    <s v=""/>
    <s v=""/>
    <x v="3"/>
    <s v="Biogas International Limited"/>
    <s v=""/>
    <s v=""/>
    <s v="Medium Size Business"/>
    <s v="FLEXI"/>
  </r>
  <r>
    <s v="VPA6"/>
    <s v="KE-MAK-1512-16798"/>
    <x v="1"/>
    <s v=""/>
    <s v="11th November,2015"/>
    <d v="2015-11-11T00:00:00"/>
    <s v="31st December,2015"/>
    <d v="2015-12-31T00:00:00"/>
    <s v="Selestine Musyoka"/>
    <s v="Male"/>
    <s v="99999"/>
    <s v="72273738"/>
    <s v=""/>
    <s v=""/>
    <s v=""/>
    <n v="37.171573000000002"/>
    <n v="-1.854365"/>
    <s v="Makueni"/>
    <s v="Kilome"/>
    <s v="Salama"/>
    <s v=""/>
    <x v="3"/>
    <s v="Biogas International Limited"/>
    <s v=""/>
    <s v=""/>
    <s v="Medium Size Business"/>
    <s v="FLEXI"/>
  </r>
  <r>
    <s v="VPA6"/>
    <s v="KE-HOM-1603-16800"/>
    <x v="1"/>
    <s v=""/>
    <s v="10th March,2016"/>
    <d v="2016-03-10T00:00:00"/>
    <s v="20th March,2016"/>
    <d v="2016-03-20T00:00:00"/>
    <s v="Hilda Abade"/>
    <s v="Female"/>
    <s v="3492805"/>
    <s v="720851648"/>
    <s v=""/>
    <s v=""/>
    <s v=""/>
    <n v="34.214457000000003"/>
    <n v="-0.44139499999999998"/>
    <s v="Homa Bay"/>
    <s v="Mbita"/>
    <s v="Kasgunga"/>
    <s v="Kasuunga"/>
    <x v="3"/>
    <s v="Biogas International Limited"/>
    <s v="Biogas International"/>
    <s v=""/>
    <s v="Medium Size Business"/>
    <s v="FLEXI"/>
  </r>
  <r>
    <s v="VPA6"/>
    <s v="KE-KAJ-1611-16801"/>
    <x v="1"/>
    <s v=""/>
    <s v="12th September,2016"/>
    <d v="2016-09-12T00:00:00"/>
    <s v="1st November,2016"/>
    <d v="2016-11-01T00:00:00"/>
    <s v="Jackson Sanko"/>
    <s v="Male"/>
    <s v="1062281"/>
    <s v="720984982"/>
    <s v=""/>
    <s v=""/>
    <s v=""/>
    <n v="36.696252000000001"/>
    <n v="-1.4898100000000001"/>
    <s v="Kajiado"/>
    <s v="Kajiado North"/>
    <s v="Kiserian"/>
    <s v="Kipeto"/>
    <x v="3"/>
    <s v="Biogas International Limited"/>
    <s v=""/>
    <s v=""/>
    <s v="Medium Size Business"/>
    <s v="FLEXI"/>
  </r>
  <r>
    <s v="VPA6"/>
    <s v="KE-KAJ-1609-16819"/>
    <x v="1"/>
    <s v=""/>
    <s v="11th November,2015"/>
    <d v="2015-11-11T00:00:00"/>
    <s v="1st September,2016"/>
    <d v="2016-09-01T00:00:00"/>
    <s v="Betty Onyango"/>
    <s v="Female"/>
    <s v="11222728"/>
    <s v="711424319"/>
    <s v=""/>
    <s v=""/>
    <s v=""/>
    <n v="36.718220000000002"/>
    <n v="-1.4132119999999999"/>
    <s v="Kajiado"/>
    <s v="Kajiado North"/>
    <s v="Olkeri"/>
    <s v="Lemelepo"/>
    <x v="3"/>
    <s v="Biogas International Limited"/>
    <s v="Biogas International"/>
    <s v=""/>
    <s v="Medium Size Business"/>
    <s v="FLEXI"/>
  </r>
  <r>
    <s v="VPA6"/>
    <s v="KE-MER-1612-16821"/>
    <x v="0"/>
    <s v="Unreachable"/>
    <s v="11th November,2016"/>
    <d v="2016-11-11T00:00:00"/>
    <s v="31st December,2016"/>
    <d v="2016-12-31T00:00:00"/>
    <s v="Christine ( Meru Demo Site)"/>
    <s v="Female"/>
    <s v="99999"/>
    <s v="710941548"/>
    <s v=""/>
    <s v=""/>
    <s v=""/>
    <m/>
    <m/>
    <s v="Meru"/>
    <s v=""/>
    <s v=""/>
    <s v=""/>
    <x v="3"/>
    <s v="Biogas International Limited"/>
    <s v="Biogas International"/>
    <s v=""/>
    <s v="Medium Size Business"/>
    <s v="FLEXI"/>
  </r>
  <r>
    <s v="VPA6"/>
    <s v="KE-KIA-1611-16832"/>
    <x v="0"/>
    <s v="Hostile Client"/>
    <s v="1st October,2016"/>
    <d v="2016-10-01T00:00:00"/>
    <s v="20th November,2016"/>
    <d v="2016-11-20T00:00:00"/>
    <s v="Rudolf Mwangi"/>
    <s v="Male"/>
    <s v="99999"/>
    <s v="721576347"/>
    <s v=""/>
    <s v=""/>
    <s v=""/>
    <m/>
    <m/>
    <s v="Kiambu"/>
    <s v="Thika Town"/>
    <s v="Makongeni"/>
    <s v=""/>
    <x v="3"/>
    <s v="Biogas International Limited"/>
    <s v="Biogas International"/>
    <s v=""/>
    <s v="Medium Size Business"/>
    <s v="FLEXI"/>
  </r>
  <r>
    <s v="VPA6"/>
    <s v="KE-BUS-1610-16837"/>
    <x v="2"/>
    <s v="Demolished"/>
    <s v="12th August,2016"/>
    <d v="2016-08-12T00:00:00"/>
    <s v="1st October,2016"/>
    <d v="2016-10-01T00:00:00"/>
    <s v="Diana Olega"/>
    <s v="Female"/>
    <s v="99999"/>
    <s v="725425455"/>
    <s v=""/>
    <s v=""/>
    <s v=""/>
    <n v="34.087141000000003"/>
    <n v="0.244479"/>
    <s v="Busia"/>
    <s v="Samia"/>
    <s v=""/>
    <s v=""/>
    <x v="3"/>
    <s v="Biogas International Limited"/>
    <s v="Biogas International"/>
    <s v=""/>
    <s v="Medium Size Business"/>
    <s v="FLEXI"/>
  </r>
  <r>
    <s v="VPA6"/>
    <s v="KE-KIS-1610-16845"/>
    <x v="1"/>
    <s v=""/>
    <s v="12th August,2016"/>
    <d v="2016-08-12T00:00:00"/>
    <s v="1st October,2016"/>
    <d v="2016-10-01T00:00:00"/>
    <s v="Mama Fibi Ochola"/>
    <s v="Female"/>
    <s v="8974393"/>
    <s v="728358555"/>
    <s v=""/>
    <s v=""/>
    <s v=""/>
    <n v="34.928536999999999"/>
    <n v="-0.37363499999999999"/>
    <s v="Kisumu"/>
    <s v="Nyakach"/>
    <s v=""/>
    <s v="Kawere"/>
    <x v="3"/>
    <s v="Biogas International Limited"/>
    <s v="Biogas International"/>
    <s v=""/>
    <s v="Medium Size Business"/>
    <s v="FLEXI"/>
  </r>
  <r>
    <s v="VPA6"/>
    <s v="KE-KIA-1712-16846"/>
    <x v="0"/>
    <s v="Grievance"/>
    <s v="11th November,2017"/>
    <d v="2017-11-11T00:00:00"/>
    <s v="31st December,2017"/>
    <d v="2017-12-31T00:00:00"/>
    <s v="Margaret Gathoni"/>
    <s v="Female"/>
    <s v="33453711"/>
    <s v="720323138"/>
    <s v=""/>
    <s v=""/>
    <s v=""/>
    <n v="36.632010000000001"/>
    <n v="-1.00796"/>
    <s v="Kiambu"/>
    <s v="Lari"/>
    <s v="Kirenga"/>
    <s v="Kirenga"/>
    <x v="3"/>
    <s v="Biogas International Limited"/>
    <s v="Biogas International"/>
    <s v=""/>
    <s v="Medium Size Business"/>
    <s v="FLEXI"/>
  </r>
  <r>
    <s v="VPA6"/>
    <s v="KE-MER-1512-17018"/>
    <x v="0"/>
    <s v="Hostile Client"/>
    <s v="11th November,2015"/>
    <d v="2015-11-11T00:00:00"/>
    <s v="31st December,2015"/>
    <d v="2015-12-31T00:00:00"/>
    <s v="Eric Muthomi Kinyua"/>
    <s v="Male"/>
    <s v="24821617"/>
    <s v="720493482"/>
    <s v=""/>
    <s v=""/>
    <s v=""/>
    <n v="37.586951999999997"/>
    <n v="-7.6981999999999995E-2"/>
    <s v="Meru"/>
    <s v="Imenti South"/>
    <s v="Abogeta West"/>
    <s v="Upper chure"/>
    <x v="3"/>
    <s v="Biogas International Limited"/>
    <s v="Biogas International"/>
    <s v=""/>
    <s v="Medium Size Business"/>
    <s v="FLEXI"/>
  </r>
  <r>
    <s v="VPA6"/>
    <s v="KE-MUR-1611-17022"/>
    <x v="1"/>
    <s v=""/>
    <s v="12th September,2016"/>
    <d v="2016-09-12T00:00:00"/>
    <s v="1st November,2016"/>
    <d v="2016-11-01T00:00:00"/>
    <s v="Maina Lucy Wanjiru"/>
    <s v="Female"/>
    <s v="99999"/>
    <s v="73914842"/>
    <s v=""/>
    <s v=""/>
    <s v=""/>
    <n v="36.992992000000001"/>
    <n v="-0.658022"/>
    <s v="Murang'a"/>
    <s v="Mathioya"/>
    <s v="Gitungi"/>
    <s v="Karunge"/>
    <x v="3"/>
    <s v="Biogas International Limited"/>
    <s v="Biogas International"/>
    <s v=""/>
    <s v="Medium Size Business"/>
    <s v="FLEXI"/>
  </r>
  <r>
    <s v="VPA6"/>
    <s v="KE-NYE-1612-16629"/>
    <x v="2"/>
    <s v="Hostile Client"/>
    <s v="11th November,2016"/>
    <d v="2016-11-11T00:00:00"/>
    <s v="31st December,2016"/>
    <d v="2016-12-31T00:00:00"/>
    <s v="Joyce Wamae"/>
    <s v="Female"/>
    <s v="99999"/>
    <s v="721427267"/>
    <s v=""/>
    <s v=""/>
    <s v=""/>
    <m/>
    <m/>
    <s v="Nyeri"/>
    <s v=""/>
    <s v=""/>
    <s v=""/>
    <x v="22"/>
    <s v="Biogas International Limited"/>
    <s v=""/>
    <s v=""/>
    <s v="Medium Size Business"/>
    <s v="FLEXI"/>
  </r>
  <r>
    <s v="VPA6"/>
    <s v="KE-MIG-1610-16784"/>
    <x v="1"/>
    <s v=""/>
    <s v="12th August,2016"/>
    <d v="2016-08-12T00:00:00"/>
    <s v="1st October,2016"/>
    <d v="2016-10-01T00:00:00"/>
    <s v="Robert Masanga"/>
    <s v="Male"/>
    <s v="11631686"/>
    <s v="722433859"/>
    <s v=""/>
    <s v=""/>
    <s v=""/>
    <n v="34.304741999999997"/>
    <n v="-1.1199170000000001"/>
    <s v="Migori"/>
    <s v="Migori"/>
    <s v="Suba West"/>
    <s v=""/>
    <x v="22"/>
    <s v="Biogas International Limited"/>
    <s v="Biogas International"/>
    <s v=""/>
    <s v="Medium Size Business"/>
    <s v="FLEXI"/>
  </r>
  <r>
    <s v="VPA6"/>
    <s v="KE-LAI-1611-16787"/>
    <x v="1"/>
    <s v=""/>
    <s v="12th September,2016"/>
    <d v="2016-09-12T00:00:00"/>
    <s v="1st November,2016"/>
    <d v="2016-11-01T00:00:00"/>
    <s v="Samuel Kahiga"/>
    <s v="Male"/>
    <s v="11514886"/>
    <s v="723016745"/>
    <s v=""/>
    <s v=""/>
    <s v=""/>
    <n v="36.700713"/>
    <n v="-0.13540199999999999"/>
    <s v="Laikipia"/>
    <s v="Laikipia Central"/>
    <s v=""/>
    <s v=""/>
    <x v="22"/>
    <s v="Biogas International Limited"/>
    <s v=""/>
    <s v=""/>
    <s v="Medium Size Business"/>
    <s v="FLEXI"/>
  </r>
  <r>
    <s v="VPA6"/>
    <s v="KE-BUS-1512-16788"/>
    <x v="1"/>
    <s v=""/>
    <s v="11th November,2015"/>
    <d v="2015-11-11T00:00:00"/>
    <s v="31st December,2015"/>
    <d v="2015-12-31T00:00:00"/>
    <s v="George Abuya"/>
    <s v="Male"/>
    <s v="9898869"/>
    <s v="722520194"/>
    <s v=""/>
    <s v=""/>
    <s v=""/>
    <n v="34.198041000000003"/>
    <n v="0.40465099999999998"/>
    <s v="Busia"/>
    <s v="Nambale"/>
    <s v="Busibwabo"/>
    <s v="Nakhakina"/>
    <x v="22"/>
    <s v="Biogas International Limited"/>
    <s v=""/>
    <s v=""/>
    <s v="Medium Size Business"/>
    <s v="FLEXI"/>
  </r>
  <r>
    <s v="VPA6"/>
    <s v="KE-KIA-1610-16806"/>
    <x v="1"/>
    <s v=""/>
    <s v="12th August,2016"/>
    <d v="2016-08-12T00:00:00"/>
    <s v="1st October,2016"/>
    <d v="2016-10-01T00:00:00"/>
    <s v="Fridah Kithuku"/>
    <s v="Female"/>
    <s v="99999"/>
    <s v="722823295"/>
    <s v=""/>
    <s v=""/>
    <s v=""/>
    <n v="36.894122000000003"/>
    <n v="-1.043188"/>
    <s v="Kiambu"/>
    <s v="Gatundu South"/>
    <s v="Ngenda"/>
    <s v="Ngenda"/>
    <x v="22"/>
    <s v="Biogas International Limited"/>
    <s v="Biogas International"/>
    <s v=""/>
    <s v="Medium Size Business"/>
    <s v="FLEXI"/>
  </r>
  <r>
    <s v="VPA6"/>
    <s v="KE-KIS-1610-16809"/>
    <x v="0"/>
    <s v="Unreachable"/>
    <s v="12th August,2016"/>
    <d v="2016-08-12T00:00:00"/>
    <s v="1st October,2016"/>
    <d v="2016-10-01T00:00:00"/>
    <s v="Mitch Mctough"/>
    <s v="Male"/>
    <s v="99999"/>
    <s v="773938005"/>
    <s v=""/>
    <s v=""/>
    <s v=""/>
    <m/>
    <m/>
    <s v="Kisumu"/>
    <s v=""/>
    <s v=""/>
    <s v=""/>
    <x v="22"/>
    <s v="Biogas International Limited"/>
    <s v="Biogas International"/>
    <s v=""/>
    <s v="Medium Size Business"/>
    <s v="FLEXI"/>
  </r>
  <r>
    <s v="VPA6"/>
    <s v="KE-SAM-1610-16816"/>
    <x v="0"/>
    <s v="Unreachable"/>
    <s v="12th August,2016"/>
    <d v="2016-08-12T00:00:00"/>
    <s v="1st October,2016"/>
    <d v="2016-10-01T00:00:00"/>
    <s v="Jeff"/>
    <s v="Male"/>
    <s v="99999"/>
    <s v="728419701"/>
    <s v=""/>
    <s v=""/>
    <s v=""/>
    <m/>
    <m/>
    <s v="Samburu"/>
    <s v=""/>
    <s v="Koor"/>
    <s v=""/>
    <x v="22"/>
    <s v="Biogas International Limited"/>
    <s v="Biogas International"/>
    <s v=""/>
    <s v="Medium Size Business"/>
    <s v="FLEXI"/>
  </r>
  <r>
    <s v="VPA6"/>
    <s v="KE-MAC-1612-16824"/>
    <x v="0"/>
    <s v="Unreachable"/>
    <s v="11th November,2016"/>
    <d v="2016-11-11T00:00:00"/>
    <s v="31st December,2016"/>
    <d v="2016-12-31T00:00:00"/>
    <s v="Catherine"/>
    <s v="Female"/>
    <s v="6140088"/>
    <s v="721235723"/>
    <s v=""/>
    <s v=""/>
    <s v=""/>
    <m/>
    <m/>
    <s v="Machakos"/>
    <s v=""/>
    <s v=""/>
    <s v=""/>
    <x v="22"/>
    <s v="Biogas International Limited"/>
    <s v="Biogas International"/>
    <s v=""/>
    <s v="Medium Size Business"/>
    <s v="FLEXI"/>
  </r>
  <r>
    <s v="VPA6"/>
    <s v="KE-NAI-1612-16836"/>
    <x v="0"/>
    <s v="Unreachable"/>
    <s v="26th October,2016"/>
    <d v="2016-10-26T00:00:00"/>
    <s v="15th December,2016"/>
    <d v="2016-12-15T00:00:00"/>
    <s v="David Waigwa"/>
    <s v="Male"/>
    <s v="99999"/>
    <s v="777492923"/>
    <s v=""/>
    <s v=""/>
    <s v=""/>
    <m/>
    <m/>
    <s v="Nairobi"/>
    <s v="Langata"/>
    <s v=""/>
    <s v=""/>
    <x v="22"/>
    <s v="Biogas International Limited"/>
    <s v="Biogas International"/>
    <s v=""/>
    <s v="Medium Size Business"/>
    <s v="FLEXI"/>
  </r>
  <r>
    <s v="VPA6"/>
    <s v="KE-EMB-1512-16844"/>
    <x v="1"/>
    <s v=""/>
    <s v="21st November,2015"/>
    <d v="2015-11-21T00:00:00"/>
    <s v="31st December,2015"/>
    <d v="2015-12-31T00:00:00"/>
    <s v="Leatus Ndigwa"/>
    <s v="Male"/>
    <s v="99999"/>
    <s v="726812348"/>
    <s v=""/>
    <s v=""/>
    <s v=""/>
    <n v="37.580469000000001"/>
    <n v="-0.394957"/>
    <s v="Embu"/>
    <s v="Runyenjes"/>
    <s v="Kyeni North"/>
    <s v="mufu-kiangungi"/>
    <x v="22"/>
    <s v="Biogas International Limited"/>
    <s v="Biogas International"/>
    <s v=""/>
    <s v="Medium Size Business"/>
    <s v="FLEXI"/>
  </r>
  <r>
    <s v="VPA6"/>
    <s v="KE-LAI-1610-16847"/>
    <x v="0"/>
    <s v="Unreachable"/>
    <s v="12th August,2016"/>
    <d v="2016-08-12T00:00:00"/>
    <s v="1st October,2016"/>
    <d v="2016-10-01T00:00:00"/>
    <s v="Brown"/>
    <s v="Male"/>
    <s v="99999"/>
    <s v="773508693"/>
    <s v=""/>
    <s v=""/>
    <s v=""/>
    <m/>
    <m/>
    <s v="Laikipia"/>
    <s v="Laikipia East"/>
    <s v="Nanyuki"/>
    <s v="Nanyuki"/>
    <x v="22"/>
    <s v="Biogas International Limited"/>
    <s v="Biogas International"/>
    <s v=""/>
    <s v="Medium Size Business"/>
    <s v="FLEXI"/>
  </r>
  <r>
    <s v="VPA6"/>
    <s v="KE-KIS-1607-16848"/>
    <x v="0"/>
    <s v="Unreachable"/>
    <s v="12th May,2016"/>
    <d v="2016-05-12T00:00:00"/>
    <s v="1st July,2016"/>
    <d v="2016-07-01T00:00:00"/>
    <s v="Janet Okeno"/>
    <s v="Female"/>
    <s v="33196238"/>
    <s v="722342080"/>
    <s v=""/>
    <s v=""/>
    <s v=""/>
    <m/>
    <m/>
    <s v="Kisumu"/>
    <s v=""/>
    <s v=""/>
    <s v=""/>
    <x v="22"/>
    <s v="Biogas International Limited"/>
    <s v=""/>
    <s v=""/>
    <s v="Medium Size Business"/>
    <s v="FLEXI"/>
  </r>
  <r>
    <s v="VPA6"/>
    <s v="KE-WES-1611-17019"/>
    <x v="1"/>
    <s v=""/>
    <s v="12th September,2016"/>
    <d v="2016-09-12T00:00:00"/>
    <s v="1st November,2016"/>
    <d v="2016-11-01T00:00:00"/>
    <s v="James Uhuru Lochomoruk"/>
    <s v="Male"/>
    <s v="36818113"/>
    <s v="710309660"/>
    <s v=""/>
    <s v=""/>
    <s v=""/>
    <n v="35.309313000000003"/>
    <n v="1.136987"/>
    <s v="West Pokot"/>
    <s v="South Pokot"/>
    <s v="Lelan"/>
    <s v="Purkut"/>
    <x v="22"/>
    <s v="Biogas International Limited"/>
    <s v="Biogas International"/>
    <s v=""/>
    <s v="Medium Size Business"/>
    <s v="FLEXI"/>
  </r>
  <r>
    <s v="VPA6"/>
    <s v="KE-WES-1612-17020"/>
    <x v="0"/>
    <s v="Unreachable"/>
    <s v="29th October,2016"/>
    <d v="2016-10-29T00:00:00"/>
    <s v="18th December,2016"/>
    <d v="2016-12-18T00:00:00"/>
    <s v="P Kemoi Keneth Lomaipong"/>
    <s v="Male"/>
    <s v="277423"/>
    <s v="718371748"/>
    <s v=""/>
    <s v=""/>
    <s v=""/>
    <n v="35.348148000000002"/>
    <n v="1.1280220000000001"/>
    <s v="West Pokot"/>
    <s v="Pokot South"/>
    <s v="Lelan"/>
    <s v="Kapsait"/>
    <x v="22"/>
    <s v="Biogas International Limited"/>
    <s v="Biogas International"/>
    <s v=""/>
    <s v="Medium Size Business"/>
    <s v="FLEXI"/>
  </r>
  <r>
    <s v="VPA6"/>
    <s v="KE-ELG-1612-17021"/>
    <x v="1"/>
    <s v=""/>
    <s v="12th October,2016"/>
    <d v="2016-10-12T00:00:00"/>
    <s v="1st December,2016"/>
    <d v="2016-12-01T00:00:00"/>
    <s v="Kiplagat Suter"/>
    <s v="Male"/>
    <s v="27684331"/>
    <s v="711723802"/>
    <s v=""/>
    <s v=""/>
    <s v=""/>
    <n v="35.392569999999999"/>
    <n v="1.1376850000000001"/>
    <s v="Elgeyo/Marakwet"/>
    <s v="Marakwet West"/>
    <s v="Lelan"/>
    <s v="Kapsait"/>
    <x v="22"/>
    <s v="Biogas International Limited"/>
    <s v="Biogas International"/>
    <s v=""/>
    <s v="Medium Size Business"/>
    <s v="FLEXI"/>
  </r>
  <r>
    <s v="VPA6"/>
    <s v="KE-MUR-1610-17023"/>
    <x v="1"/>
    <s v=""/>
    <s v="12th August,2016"/>
    <d v="2016-08-12T00:00:00"/>
    <s v="1st October,2016"/>
    <d v="2016-10-01T00:00:00"/>
    <s v="Nancy Njeri Njoroge"/>
    <s v="Male"/>
    <s v="12665244"/>
    <s v="728887499"/>
    <s v=""/>
    <s v=""/>
    <s v=""/>
    <n v="37.074312999999997"/>
    <n v="-0.77630900000000003"/>
    <s v="Murang'a"/>
    <s v="Maragua"/>
    <s v="Kahuro"/>
    <s v="Mugoiri"/>
    <x v="22"/>
    <s v="Biogas International Limited"/>
    <s v="Biogas International"/>
    <s v=""/>
    <s v="Medium Size Business"/>
    <s v="FLEXI"/>
  </r>
  <r>
    <s v="VPA6"/>
    <s v="KE-NAN-1611-17025"/>
    <x v="0"/>
    <s v="Non Compliant"/>
    <s v="12th September,2016"/>
    <d v="2016-09-12T00:00:00"/>
    <s v="1st November,2016"/>
    <d v="2016-11-01T00:00:00"/>
    <s v="Susan Kibirech"/>
    <s v="Female"/>
    <s v="22927436"/>
    <s v="729289190"/>
    <s v=""/>
    <s v=""/>
    <s v=""/>
    <n v="35.112921999999998"/>
    <n v="0.17444299999999999"/>
    <s v="Nandi"/>
    <s v="Nandi Central"/>
    <s v="Kapsabet"/>
    <s v=""/>
    <x v="22"/>
    <s v="Biogas International Limited"/>
    <s v="Biogas International"/>
    <s v=""/>
    <s v="Medium Size Business"/>
    <s v="FLEXI"/>
  </r>
  <r>
    <s v="VPA6"/>
    <s v="KE-WES-1612-17026"/>
    <x v="1"/>
    <s v=""/>
    <s v="12th October,2016"/>
    <d v="2016-10-12T00:00:00"/>
    <s v="1st December,2016"/>
    <d v="2016-12-01T00:00:00"/>
    <s v="Alphonce Kambe Lotilink"/>
    <s v="Male"/>
    <s v="8722837"/>
    <s v="725429370"/>
    <s v=""/>
    <s v=""/>
    <s v=""/>
    <n v="35.326144999999997"/>
    <n v="1.14567"/>
    <s v="West Pokot"/>
    <s v="South Pokot"/>
    <s v="Lelan"/>
    <s v="Kapenguria"/>
    <x v="22"/>
    <s v="Biogas International Limited"/>
    <s v="Biogas International"/>
    <s v=""/>
    <s v="Medium Size Business"/>
    <s v="FLEXI"/>
  </r>
  <r>
    <s v="VPA6"/>
    <s v="KE-MUR-1701-17027"/>
    <x v="0"/>
    <s v="Grievance"/>
    <s v="21st November,2016"/>
    <d v="2016-11-21T00:00:00"/>
    <s v="10th January,2017"/>
    <d v="2017-01-10T00:00:00"/>
    <s v="Hezekiah Waweru Njenga"/>
    <s v="Male"/>
    <s v="10168507"/>
    <s v="721230372"/>
    <s v=""/>
    <s v=""/>
    <s v=""/>
    <n v="36.840004"/>
    <n v="-0.86764200000000002"/>
    <s v="Murang'a"/>
    <s v="Gatanga"/>
    <s v="Kariara"/>
    <s v="Ithanji"/>
    <x v="22"/>
    <s v="Biogas International Limited"/>
    <s v="Biogas International"/>
    <s v=""/>
    <s v="Medium Size Business"/>
    <s v="FLEXI"/>
  </r>
  <r>
    <s v="VPA6"/>
    <s v="KE-WES-1612-17028"/>
    <x v="1"/>
    <s v=""/>
    <s v="12th October,2016"/>
    <d v="2016-10-12T00:00:00"/>
    <s v="1st December,2016"/>
    <d v="2016-12-01T00:00:00"/>
    <s v="Benson Lingatuket"/>
    <s v="Male"/>
    <s v="11280085"/>
    <s v="719196355"/>
    <s v=""/>
    <s v=""/>
    <s v=""/>
    <n v="35.348061999999999"/>
    <n v="1.1282129999999999"/>
    <s v="West Pokot"/>
    <s v="South Pokot"/>
    <s v="Lelan"/>
    <s v="Kabichbich"/>
    <x v="22"/>
    <s v="Biogas International Limited"/>
    <s v="Biogas International"/>
    <s v=""/>
    <s v="Medium Size Business"/>
    <s v="FLEXI"/>
  </r>
  <r>
    <s v="VPA6"/>
    <s v="KE-UAS-1612-17320"/>
    <x v="2"/>
    <s v="Demolished"/>
    <s v="11th November,2016"/>
    <d v="2016-11-11T00:00:00"/>
    <s v="31st December,2016"/>
    <d v="2016-12-31T00:00:00"/>
    <s v="Elphanus Kipleting Kemei"/>
    <s v="Female"/>
    <s v="99999"/>
    <s v="722777960"/>
    <s v=""/>
    <s v=""/>
    <s v=""/>
    <n v="35.256307999999997"/>
    <n v="0.46316800000000002"/>
    <s v="Uasin Gishu"/>
    <s v="Kapseret"/>
    <s v="Racecourse"/>
    <s v="Racecourse"/>
    <x v="25"/>
    <s v="Kentainers Limited"/>
    <s v="Kentainers Limited"/>
    <s v=""/>
    <s v="Medium Size Business"/>
    <s v="BlueFlame BioSlurriGaz"/>
  </r>
  <r>
    <s v="VPA6"/>
    <s v="KE-UAS-1612-17327"/>
    <x v="1"/>
    <s v=""/>
    <s v="12th October,2016"/>
    <d v="2016-10-12T00:00:00"/>
    <s v="1st December,2016"/>
    <d v="2016-12-01T00:00:00"/>
    <s v="Fridah Kimaiyo"/>
    <s v="Female"/>
    <s v="99999"/>
    <s v="722405542"/>
    <s v=""/>
    <s v=""/>
    <s v=""/>
    <n v="35.241647999999998"/>
    <n v="0.72557499999999997"/>
    <s v="Uasin Gishu"/>
    <s v="Soy"/>
    <s v="Soy"/>
    <s v="Soy"/>
    <x v="23"/>
    <s v="Kentainers Limited"/>
    <s v="Kentainers Limited"/>
    <s v=""/>
    <s v="Medium Size Business"/>
    <s v="BlueFlame BioSlurriGaz"/>
  </r>
  <r>
    <s v="VPA6"/>
    <s v="KE-MAC-1602-17333"/>
    <x v="0"/>
    <s v="Non Compliant"/>
    <s v="13th December,2015"/>
    <d v="2015-12-13T00:00:00"/>
    <s v="1st February,2016"/>
    <d v="2016-02-01T00:00:00"/>
    <s v="Muraguri Irene"/>
    <s v="Female"/>
    <s v="99999"/>
    <s v="722902448"/>
    <s v=""/>
    <s v=""/>
    <s v=""/>
    <n v="36.93356"/>
    <n v="-1.3733029999999999"/>
    <s v="Machakos"/>
    <s v="Machakos"/>
    <s v="Syokimau"/>
    <s v="Katani Road"/>
    <x v="23"/>
    <s v="Kentainers Limited"/>
    <s v="Kentainers Limited"/>
    <s v=""/>
    <s v="Medium Size Business"/>
    <s v="BlueFlame BioSlurriGaz"/>
  </r>
  <r>
    <s v="VPA6"/>
    <s v="KE-KIA-1607-17334"/>
    <x v="0"/>
    <s v="Unreachable"/>
    <s v="17th May,2016"/>
    <d v="2016-05-17T00:00:00"/>
    <s v="6th July,2016"/>
    <d v="2016-07-06T00:00:00"/>
    <s v="Irene Wanja"/>
    <s v="Female"/>
    <s v="99999"/>
    <s v="724625263"/>
    <s v=""/>
    <s v=""/>
    <s v=""/>
    <m/>
    <m/>
    <s v="Kiambu"/>
    <s v="Githunguri"/>
    <s v="Githunguri"/>
    <s v="Mikinbi"/>
    <x v="23"/>
    <s v="Kentainers Limited"/>
    <s v="Kenya Biotechnology"/>
    <s v=""/>
    <s v="Medium Size Business"/>
    <s v="BlueFlame BioSlurriGaz"/>
  </r>
  <r>
    <s v="VPA6"/>
    <s v="KE-NYA-1606-17359"/>
    <x v="0"/>
    <s v="Unreachable"/>
    <s v="15th April,2016"/>
    <d v="2016-04-15T00:00:00"/>
    <s v="4th June,2016"/>
    <d v="2016-06-04T00:00:00"/>
    <s v="Matheka Mwalili Noah"/>
    <s v="Male"/>
    <s v="4440712"/>
    <s v="722251874"/>
    <s v=""/>
    <s v=""/>
    <s v=""/>
    <m/>
    <m/>
    <s v="Nyandarua"/>
    <s v="Kipipiri"/>
    <s v=""/>
    <s v="Mumui"/>
    <x v="23"/>
    <s v="Kentainers Limited"/>
    <s v="Kentainers Limited"/>
    <s v=""/>
    <s v="Medium Size Business"/>
    <s v="BlueFlame BioSlurriGaz"/>
  </r>
  <r>
    <s v="VPA6"/>
    <s v="KE-NYA-1609-17372"/>
    <x v="1"/>
    <s v=""/>
    <s v="13th July,2016"/>
    <d v="2016-07-13T00:00:00"/>
    <s v="1st September,2016"/>
    <d v="2016-09-01T00:00:00"/>
    <s v="Patrick Muchemi"/>
    <s v="Male"/>
    <s v="99999"/>
    <s v="763819919"/>
    <s v=""/>
    <s v=""/>
    <s v=""/>
    <n v="36.401552000000002"/>
    <n v="3.7977999999999998E-2"/>
    <s v="Nyandarua"/>
    <s v="Ndaragwa"/>
    <s v=""/>
    <s v="Kirita"/>
    <x v="23"/>
    <s v="Kentainers Limited"/>
    <s v="Kentainers Limited"/>
    <s v=""/>
    <s v="Medium Size Business"/>
    <s v="BlueFlame BioSlurriGaz"/>
  </r>
  <r>
    <s v="VPA6"/>
    <s v="KE-KIA-1610-17377"/>
    <x v="0"/>
    <s v="Non Compliant"/>
    <s v="12th August,2016"/>
    <d v="2016-08-12T00:00:00"/>
    <s v="1st October,2016"/>
    <d v="2016-10-01T00:00:00"/>
    <s v="Peter Mukiri Maina"/>
    <s v="Male"/>
    <s v="99999"/>
    <s v="712691769"/>
    <s v=""/>
    <s v=""/>
    <s v=""/>
    <n v="36.712972000000001"/>
    <n v="-1.1951270000000001"/>
    <s v="Kiambu"/>
    <s v="Kabete"/>
    <s v="Kirangari"/>
    <s v="Gikuni"/>
    <x v="23"/>
    <s v="Kentainers Limited"/>
    <s v="Kentainers Limited"/>
    <s v=""/>
    <s v="Medium Size Business"/>
    <s v="BlueFlame BioSlurriGaz"/>
  </r>
  <r>
    <s v="VPA6"/>
    <s v="KE-THA-1512-17380"/>
    <x v="2"/>
    <s v="Institutional Plant"/>
    <s v="11th November,2015"/>
    <d v="2015-11-11T00:00:00"/>
    <s v="31st December,2015"/>
    <d v="2015-12-31T00:00:00"/>
    <s v="Plan International (Gatunga Boys Sec School)"/>
    <s v="Institutional"/>
    <s v="99999"/>
    <s v="722610914"/>
    <s v=""/>
    <s v=""/>
    <s v=""/>
    <n v="37.989958999999999"/>
    <n v="-9.1277999999999998E-2"/>
    <s v="Tharaka-Nithi"/>
    <s v="Tharaka North"/>
    <s v="Gatue Division"/>
    <s v="Marimanti"/>
    <x v="23"/>
    <s v="Kentainers Limited"/>
    <s v="Kentainers Limited"/>
    <s v=""/>
    <s v="Medium Size Business"/>
    <s v="BlueFlame BioSlurriGaz"/>
  </r>
  <r>
    <s v="VPA6"/>
    <s v="KE-BOM-1612-17308"/>
    <x v="1"/>
    <s v=""/>
    <s v="12th October,2016"/>
    <d v="2016-10-12T00:00:00"/>
    <s v="1st December,2016"/>
    <d v="2016-12-01T00:00:00"/>
    <s v="Andrea Kimutai Ruto"/>
    <s v="Male"/>
    <s v="99999"/>
    <s v="707760797"/>
    <s v=""/>
    <s v=""/>
    <s v=""/>
    <n v="35.225472000000003"/>
    <n v="-0.74534199999999995"/>
    <s v="Bomet"/>
    <s v="Sotik"/>
    <s v="Kipsonoi"/>
    <s v="Chebole"/>
    <x v="24"/>
    <s v="Kentainers Limited"/>
    <s v="Kentainers Limited"/>
    <s v=""/>
    <s v="Medium Size Business"/>
    <s v="BlueFlame BioSlurriGaz"/>
  </r>
  <r>
    <s v="VPA6"/>
    <s v="KE-KAK-1801-17309"/>
    <x v="0"/>
    <s v="Unreachable"/>
    <s v="1st December,2017"/>
    <d v="2017-12-01T00:00:00"/>
    <s v="20th January,2018"/>
    <d v="2018-01-20T00:00:00"/>
    <s v="Beatrice Ngina Buyella"/>
    <s v="Female"/>
    <s v="99999"/>
    <s v="724693025"/>
    <s v=""/>
    <s v=""/>
    <s v=""/>
    <m/>
    <m/>
    <s v="Kakamega"/>
    <s v="Likuyani"/>
    <s v="Likuyani"/>
    <s v="Kongoni"/>
    <x v="24"/>
    <s v="Kentainers Limited"/>
    <s v="Kentainers Limited"/>
    <s v=""/>
    <s v="Medium Size Business"/>
    <s v="BlueFlame BioSlurriGaz"/>
  </r>
  <r>
    <s v="VPA6"/>
    <s v="KE-NAK-1801-17310"/>
    <x v="2"/>
    <s v="Demolished"/>
    <s v="1st December,2017"/>
    <d v="2017-12-01T00:00:00"/>
    <s v="20th January,2018"/>
    <d v="2018-01-20T00:00:00"/>
    <s v="Betty Buyela/Christopher Kalonzo"/>
    <s v="Female"/>
    <s v="99999"/>
    <s v="722288182"/>
    <s v=""/>
    <s v=""/>
    <s v=""/>
    <m/>
    <m/>
    <s v="Nakuru"/>
    <s v="Naivasha"/>
    <s v=""/>
    <s v="Kongoni"/>
    <x v="24"/>
    <s v="Kentainers Limited"/>
    <s v="Kentainers Limited"/>
    <s v=""/>
    <s v="Medium Size Business"/>
    <s v="BlueFlame BioSlurriGaz"/>
  </r>
  <r>
    <s v="VPA6"/>
    <s v="KE-KIA-1607-17313"/>
    <x v="1"/>
    <s v=""/>
    <s v="12th May,2016"/>
    <d v="2016-05-12T00:00:00"/>
    <s v="1st July,2016"/>
    <d v="2016-07-01T00:00:00"/>
    <s v="Charles K Komothia"/>
    <s v="Male"/>
    <s v="99999"/>
    <s v="722720766"/>
    <s v=""/>
    <s v=""/>
    <s v=""/>
    <n v="36.790084999999998"/>
    <n v="-1.051229"/>
    <s v="Kiambu"/>
    <s v="Githunguri"/>
    <s v="Githunguri"/>
    <s v="Kanjai"/>
    <x v="24"/>
    <s v="Kentainers Limited"/>
    <s v="Kentainers Limited"/>
    <s v=""/>
    <s v="Medium Size Business"/>
    <s v="BlueFlame BioSlurriGaz"/>
  </r>
  <r>
    <s v="VPA6"/>
    <s v="KE-NAI-1612-17318"/>
    <x v="0"/>
    <s v="Grievance"/>
    <s v="12th October,2016"/>
    <d v="2016-10-12T00:00:00"/>
    <s v="1st December,2016"/>
    <d v="2016-12-01T00:00:00"/>
    <s v="Deftec - Dod Embakasi Garrison"/>
    <s v="Male"/>
    <s v="99999"/>
    <s v="724327768"/>
    <s v=""/>
    <s v=""/>
    <s v=""/>
    <n v="36.925217000000004"/>
    <n v="-1.3145519999999999"/>
    <s v="Nairobi"/>
    <s v="Embakasi"/>
    <s v="Embakasi"/>
    <s v=""/>
    <x v="24"/>
    <s v="Kentainers Limited"/>
    <s v="Kentainers Limited"/>
    <s v=""/>
    <s v="Medium Size Business"/>
    <s v="BlueFlame BioSlurriGaz"/>
  </r>
  <r>
    <s v="VPA6"/>
    <s v="KE-NAI-1602-17321"/>
    <x v="1"/>
    <s v=""/>
    <s v="7th January,2016"/>
    <d v="2016-01-07T00:00:00"/>
    <s v="26th February,2016"/>
    <d v="2016-02-26T00:00:00"/>
    <s v="Eng. Kimani"/>
    <s v="Male"/>
    <s v="99999"/>
    <s v="722936411"/>
    <s v=""/>
    <s v=""/>
    <s v=""/>
    <n v="36.863902000000003"/>
    <n v="-1.236335"/>
    <s v="Nairobi"/>
    <s v="Roysambu"/>
    <s v="Roaster"/>
    <s v=""/>
    <x v="24"/>
    <s v="Kentainers Limited"/>
    <s v="Kentainers Limited"/>
    <s v=""/>
    <s v="Medium Size Business"/>
    <s v="BlueFlame BioSlurriGaz"/>
  </r>
  <r>
    <s v="VPA6"/>
    <s v="KE-KAK-1801-17323"/>
    <x v="0"/>
    <s v="Hostile Client"/>
    <s v="1st December,2017"/>
    <d v="2017-12-01T00:00:00"/>
    <s v="20th January,2018"/>
    <d v="2018-01-20T00:00:00"/>
    <s v="F. Ombaka"/>
    <s v="Male"/>
    <s v="99999"/>
    <s v="722293936"/>
    <s v=""/>
    <s v=""/>
    <s v=""/>
    <n v="34.478903000000003"/>
    <n v="0.33513999999999999"/>
    <s v="Kakamega"/>
    <s v="Mumias"/>
    <s v=""/>
    <s v="Nabongo"/>
    <x v="24"/>
    <s v="Kentainers Limited"/>
    <s v="Kentainers Limited"/>
    <s v=""/>
    <s v="Medium Size Business"/>
    <s v="BlueFlame BioSlurriGaz"/>
  </r>
  <r>
    <s v="VPA6"/>
    <s v="KE-KIA-1612-17325"/>
    <x v="0"/>
    <s v="Grievance"/>
    <s v="12th October,2016"/>
    <d v="2016-10-12T00:00:00"/>
    <s v="1st December,2016"/>
    <d v="2016-12-01T00:00:00"/>
    <s v="Francis Muhoro Baiya"/>
    <s v="Male"/>
    <s v="616286"/>
    <s v="723219620"/>
    <s v=""/>
    <s v=""/>
    <s v=""/>
    <n v="36.724569000000002"/>
    <n v="-1.0840369999999999"/>
    <s v="Kiambu"/>
    <s v="Githunguri"/>
    <s v="Githiga"/>
    <s v="Githiga"/>
    <x v="24"/>
    <s v="Kentainers Limited"/>
    <s v="Kentainers Limited"/>
    <s v=""/>
    <s v="Medium Size Business"/>
    <s v="BlueFlame BioSlurriGaz"/>
  </r>
  <r>
    <s v="VPA6"/>
    <s v="KE-KIS-1612-17328"/>
    <x v="0"/>
    <s v="Unreachable"/>
    <s v="11th November,2016"/>
    <d v="2016-11-11T00:00:00"/>
    <s v="31st December,2016"/>
    <d v="2016-12-31T00:00:00"/>
    <s v="Friends Of G10"/>
    <s v="Male"/>
    <s v="99999"/>
    <s v="722617702"/>
    <s v=""/>
    <s v=""/>
    <s v=""/>
    <m/>
    <m/>
    <s v="Kisumu"/>
    <s v=""/>
    <s v=""/>
    <s v="Got Nanga"/>
    <x v="24"/>
    <s v="Kentainers Limited"/>
    <s v="Kentainers Limited"/>
    <s v=""/>
    <s v="Medium Size Business"/>
    <s v="BlueFlame BioSlurriGaz"/>
  </r>
  <r>
    <s v="VPA6"/>
    <s v="KE-KIS-1612-17329"/>
    <x v="0"/>
    <s v="Unreachable"/>
    <s v="12th October,2016"/>
    <d v="2016-10-12T00:00:00"/>
    <s v="1st December,2016"/>
    <d v="2016-12-01T00:00:00"/>
    <s v="Geneva International (Prof. Nyambati)"/>
    <s v="Male"/>
    <s v="99999"/>
    <s v="721106744"/>
    <s v=""/>
    <s v=""/>
    <s v=""/>
    <n v="34.721133999999999"/>
    <n v="-0.68341600000000002"/>
    <s v="Kisii"/>
    <s v="Bonchari"/>
    <s v="Bomorenda"/>
    <s v="Bonyaoro"/>
    <x v="24"/>
    <s v="Kentainers Limited"/>
    <s v="Kentainers Limited"/>
    <s v=""/>
    <s v="Medium Size Business"/>
    <s v="BlueFlame BioSlurriGaz"/>
  </r>
  <r>
    <s v="VPA6"/>
    <s v="KE-NAI-1602-17330"/>
    <x v="1"/>
    <s v=""/>
    <s v="13th December,2015"/>
    <d v="2015-12-13T00:00:00"/>
    <s v="1st February,2016"/>
    <d v="2016-02-01T00:00:00"/>
    <s v="Grace Wanjiku"/>
    <s v="Female"/>
    <s v="99999"/>
    <s v="722630533"/>
    <s v=""/>
    <s v=""/>
    <s v=""/>
    <n v="37.007165999999998"/>
    <n v="-1.2778910000000001"/>
    <s v="Nairobi"/>
    <s v="Embakasi"/>
    <s v="Ruai"/>
    <s v=""/>
    <x v="24"/>
    <s v="Kentainers Limited"/>
    <s v="Kentainers Limited"/>
    <s v=""/>
    <s v="Medium Size Business"/>
    <s v="BlueFlame BioSlurriGaz"/>
  </r>
  <r>
    <s v="VPA6"/>
    <s v="KE-LAI-1612-17331"/>
    <x v="0"/>
    <s v="Unreachable"/>
    <s v="12th October,2016"/>
    <d v="2016-10-12T00:00:00"/>
    <s v="1st December,2016"/>
    <d v="2016-12-01T00:00:00"/>
    <s v="Hellen Oron"/>
    <s v="Female"/>
    <s v="99999"/>
    <s v="720172079"/>
    <s v=""/>
    <s v=""/>
    <s v=""/>
    <m/>
    <m/>
    <s v="Laikipia"/>
    <s v=""/>
    <s v=""/>
    <s v="Seger Ranch"/>
    <x v="24"/>
    <s v="Kentainers Limited"/>
    <s v="Kentainers Limited"/>
    <s v=""/>
    <s v="Medium Size Business"/>
    <s v="BlueFlame BioSlurriGaz"/>
  </r>
  <r>
    <s v="VPA6"/>
    <s v="KE-KIL-1601-17332"/>
    <x v="1"/>
    <s v=""/>
    <s v="21st November,2015"/>
    <d v="2015-11-21T00:00:00"/>
    <s v="10th January,2016"/>
    <d v="2016-01-10T00:00:00"/>
    <s v="Imani Childrens Home - Opudo"/>
    <s v="Male"/>
    <s v="99999"/>
    <s v="724242922"/>
    <s v="724242922"/>
    <s v=""/>
    <s v=""/>
    <n v="40.044088000000002"/>
    <n v="-3.2736420000000002"/>
    <s v="Kilifi"/>
    <s v="Malindi"/>
    <s v="Dabaso"/>
    <s v="Mkenge"/>
    <x v="24"/>
    <s v="Kentainers Limited"/>
    <s v="Kentainers Limited"/>
    <s v=""/>
    <s v="Medium Size Business"/>
    <s v="BlueFlame BioSlurriGaz"/>
  </r>
  <r>
    <s v="VPA6"/>
    <s v="KE-NAK-1601-17338"/>
    <x v="1"/>
    <s v=""/>
    <s v="21st November,2015"/>
    <d v="2015-11-21T00:00:00"/>
    <s v="10th January,2016"/>
    <d v="2016-01-10T00:00:00"/>
    <s v="Joram/James Muchiri"/>
    <s v="Male"/>
    <s v="99999"/>
    <s v="720547928"/>
    <s v=""/>
    <s v=""/>
    <s v=""/>
    <n v="36.150956999999998"/>
    <n v="-0.33075700000000002"/>
    <s v="Nakuru"/>
    <s v="Gilgil"/>
    <s v="Eburu"/>
    <s v="Barnabas"/>
    <x v="24"/>
    <s v="Kentainers Limited"/>
    <s v="Kentainers Limited"/>
    <s v=""/>
    <s v="Medium Size Business"/>
    <s v="BlueFlame BioSlurriGaz"/>
  </r>
  <r>
    <s v="VPA6"/>
    <s v="KE-EMB-1612-17340"/>
    <x v="1"/>
    <s v=""/>
    <s v="12th October,2016"/>
    <d v="2016-10-12T00:00:00"/>
    <s v="1st December,2016"/>
    <d v="2016-12-01T00:00:00"/>
    <s v="Josiah Njeru"/>
    <s v="Male"/>
    <s v="99999"/>
    <s v="728760208"/>
    <s v=""/>
    <s v=""/>
    <s v=""/>
    <n v="37.50047"/>
    <n v="-0.48150999999999999"/>
    <s v="Embu"/>
    <s v="Embu West"/>
    <s v="Gaturi South"/>
    <s v="Gatunduri"/>
    <x v="24"/>
    <s v="Kentainers Limited"/>
    <s v="Kentainers Limited"/>
    <s v=""/>
    <s v="Medium Size Business"/>
    <s v="BlueFlame BioSlurriGaz"/>
  </r>
  <r>
    <s v="VPA6"/>
    <s v="KE-KIA-1604-17341"/>
    <x v="0"/>
    <s v="Non Compliant"/>
    <s v="8th March,2016"/>
    <d v="2016-03-08T00:00:00"/>
    <s v="27th April,2016"/>
    <d v="2016-04-27T00:00:00"/>
    <s v="Joyce Wambui Nyingi"/>
    <s v="Female"/>
    <s v="99999"/>
    <s v="729311061"/>
    <s v=""/>
    <s v=""/>
    <s v=""/>
    <n v="36.880389999999998"/>
    <n v="-1.17039"/>
    <s v="Kiambu"/>
    <s v="Kiambu"/>
    <s v="Kamiti Corner"/>
    <s v="Mugumo-Ini"/>
    <x v="24"/>
    <s v="Kentainers Limited"/>
    <s v="Kenya Biotechnology"/>
    <s v=""/>
    <s v="Medium Size Business"/>
    <s v="BlueFlame BioSlurriGaz"/>
  </r>
  <r>
    <s v="VPA6"/>
    <s v="KE-KIA-1612-17342"/>
    <x v="0"/>
    <s v="Unreachable"/>
    <s v="11th November,2016"/>
    <d v="2016-11-11T00:00:00"/>
    <s v="31st December,2016"/>
    <d v="2016-12-31T00:00:00"/>
    <s v="Julius Mwangi/Susan Njeri"/>
    <s v="Male"/>
    <s v="99999"/>
    <s v="714314563"/>
    <s v=""/>
    <s v=""/>
    <s v=""/>
    <m/>
    <m/>
    <s v="Kiambu"/>
    <s v="Limuru"/>
    <s v="Ngecha"/>
    <s v=""/>
    <x v="24"/>
    <s v="Kentainers Limited"/>
    <s v="Kentainers Limited"/>
    <s v=""/>
    <s v="Medium Size Business"/>
    <s v="BlueFlame BioSlurriGaz"/>
  </r>
  <r>
    <s v="VPA6"/>
    <s v="KE-SIA-1801-17343"/>
    <x v="0"/>
    <s v="Non Compliant"/>
    <s v="1st December,2017"/>
    <d v="2017-12-01T00:00:00"/>
    <s v="20th January,2018"/>
    <d v="2018-01-20T00:00:00"/>
    <s v="Kelion Osiemo Wasonga"/>
    <s v="Male"/>
    <s v="99999"/>
    <s v="722230456"/>
    <s v="722230456"/>
    <s v=""/>
    <s v=""/>
    <n v="34.498437000000003"/>
    <n v="0.107003"/>
    <s v="Siaya"/>
    <s v="Gem"/>
    <s v="Yala Township"/>
    <s v="Sauri"/>
    <x v="24"/>
    <s v="Kentainers Limited"/>
    <s v="Kenya Biotechnology"/>
    <s v=""/>
    <s v="Medium Size Business"/>
    <s v="BlueFlame BioSlurriGaz"/>
  </r>
  <r>
    <s v="VPA6"/>
    <s v="KE-KIS-1604-17345"/>
    <x v="1"/>
    <s v=""/>
    <s v="11th February,2016"/>
    <d v="2016-02-11T00:00:00"/>
    <s v="1st April,2016"/>
    <d v="2016-04-01T00:00:00"/>
    <s v="Kevin Otieno"/>
    <s v="Male"/>
    <s v="99999"/>
    <s v="719364450"/>
    <s v=""/>
    <s v=""/>
    <s v=""/>
    <n v="34.827043000000003"/>
    <n v="-7.8475000000000003E-2"/>
    <s v="Kisumu"/>
    <s v="Kisumu East"/>
    <s v="Kamrongo"/>
    <s v=""/>
    <x v="24"/>
    <s v="Kentainers Limited"/>
    <s v="Kentainers Limited"/>
    <s v=""/>
    <s v="Medium Size Business"/>
    <s v="BlueFlame BioSlurriGaz"/>
  </r>
  <r>
    <s v="VPA6"/>
    <s v="KE-BAR-1709-17347"/>
    <x v="1"/>
    <s v=""/>
    <s v="13th July,2017"/>
    <d v="2017-07-13T00:00:00"/>
    <s v="1st September,2017"/>
    <d v="2017-09-01T00:00:00"/>
    <s v="Lawrence Kabasis"/>
    <s v="Male"/>
    <s v="99999"/>
    <s v="722911296"/>
    <s v=""/>
    <s v=""/>
    <s v=""/>
    <n v="35.797637999999999"/>
    <n v="0.42551499999999998"/>
    <s v="Baringo"/>
    <s v="Baringo Central"/>
    <s v="Timboia"/>
    <s v="Sacho"/>
    <x v="24"/>
    <s v="Kentainers Limited"/>
    <s v="Kentainers Limited"/>
    <s v=""/>
    <s v="Medium Size Business"/>
    <s v="BlueFlame BioSlurriGaz"/>
  </r>
  <r>
    <s v="VPA6"/>
    <s v="KE-BAR-1709-17348"/>
    <x v="1"/>
    <s v=""/>
    <s v="13th July,2017"/>
    <d v="2017-07-13T00:00:00"/>
    <s v="1st September,2017"/>
    <d v="2017-09-01T00:00:00"/>
    <s v="Lawrence Kibett"/>
    <s v="Male"/>
    <s v="99999"/>
    <s v="722589320"/>
    <s v=""/>
    <s v=""/>
    <s v=""/>
    <n v="35.797705000000001"/>
    <n v="0.425537"/>
    <s v="Baringo"/>
    <s v="Baringo Central"/>
    <s v=""/>
    <s v="Timboywa"/>
    <x v="24"/>
    <s v="Kentainers Limited"/>
    <s v="Kentainers Limited"/>
    <s v=""/>
    <s v="Medium Size Business"/>
    <s v="BlueFlame BioSlurriGaz"/>
  </r>
  <r>
    <s v="VPA6"/>
    <s v="KE-EMB-1602-17349"/>
    <x v="1"/>
    <s v=""/>
    <s v="13th December,2015"/>
    <d v="2015-12-13T00:00:00"/>
    <s v="1st February,2016"/>
    <d v="2016-02-01T00:00:00"/>
    <s v="Leah Ndegi"/>
    <s v="Female"/>
    <s v="99999"/>
    <s v="711977785"/>
    <s v=""/>
    <s v=""/>
    <s v=""/>
    <n v="37.490543000000002"/>
    <n v="-0.38902700000000001"/>
    <s v="Embu"/>
    <s v="Embu North"/>
    <s v="Ruguru"/>
    <s v="Ruare"/>
    <x v="24"/>
    <s v="Kentainers Limited"/>
    <s v="Kenya Biotechnology"/>
    <s v=""/>
    <s v="Medium Size Business"/>
    <s v="BlueFlame BioSlurriGaz"/>
  </r>
  <r>
    <s v="VPA6"/>
    <s v="KE-NAR-1607-17356"/>
    <x v="1"/>
    <s v=""/>
    <s v="12th May,2016"/>
    <d v="2016-05-12T00:00:00"/>
    <s v="1st July,2016"/>
    <d v="2016-07-01T00:00:00"/>
    <s v="Mary Namerae"/>
    <s v="Female"/>
    <s v="99999"/>
    <s v="727289284"/>
    <s v=""/>
    <s v=""/>
    <s v=""/>
    <n v="36.172198000000002"/>
    <n v="-1.000796"/>
    <s v="Narok"/>
    <s v="Narok North"/>
    <s v="Keekonyokie"/>
    <s v="Keekonyokie"/>
    <x v="24"/>
    <s v="Kentainers Limited"/>
    <s v="Kentainers Limited"/>
    <s v=""/>
    <s v="Medium Size Business"/>
    <s v="BlueFlame BioSlurriGaz"/>
  </r>
  <r>
    <s v="VPA6"/>
    <s v="KE-NYA-1612-17362"/>
    <x v="1"/>
    <s v=""/>
    <s v="12th October,2016"/>
    <d v="2016-10-12T00:00:00"/>
    <s v="1st December,2016"/>
    <d v="2016-12-01T00:00:00"/>
    <s v="Michael Ngugi Mwangi"/>
    <s v="Male"/>
    <s v="99999"/>
    <s v="722472113"/>
    <s v=""/>
    <s v=""/>
    <s v=""/>
    <n v="36.568621999999998"/>
    <n v="-0.64642699999999997"/>
    <s v="Nyandarua"/>
    <s v="North Kinangop"/>
    <s v="Kahuru"/>
    <s v="Gwathukia"/>
    <x v="24"/>
    <s v="Kentainers Limited"/>
    <s v="Kentainers Limited"/>
    <s v=""/>
    <s v="Medium Size Business"/>
    <s v="BlueFlame BioSlurriGaz"/>
  </r>
  <r>
    <s v="VPA6"/>
    <s v="KE-EMB-1612-17365"/>
    <x v="0"/>
    <s v="Unreachable"/>
    <s v="12th October,2016"/>
    <d v="2016-10-12T00:00:00"/>
    <s v="1st December,2016"/>
    <d v="2016-12-01T00:00:00"/>
    <s v="Morris Njagi Njeru"/>
    <s v="Male"/>
    <s v="99999"/>
    <s v="729944730"/>
    <s v=""/>
    <s v=""/>
    <s v=""/>
    <m/>
    <m/>
    <s v="Embu"/>
    <s v="Manyatta"/>
    <s v="Kiriari"/>
    <s v="Mikinbi"/>
    <x v="24"/>
    <s v="Kentainers Limited"/>
    <s v="Kenya Biotechnology"/>
    <s v=""/>
    <s v="Medium Size Business"/>
    <s v="BlueFlame BioSlurriGaz"/>
  </r>
  <r>
    <s v="VPA6"/>
    <s v="KE-MAC-1612-17366"/>
    <x v="0"/>
    <s v="Unreachable"/>
    <s v="11th November,2016"/>
    <d v="2016-11-11T00:00:00"/>
    <s v="31st December,2016"/>
    <d v="2016-12-31T00:00:00"/>
    <s v="Moses Kamolo"/>
    <s v="Male"/>
    <s v="99999"/>
    <s v="721951084"/>
    <s v=""/>
    <s v=""/>
    <s v=""/>
    <m/>
    <m/>
    <s v="Machakos"/>
    <s v=""/>
    <s v="Ishamba"/>
    <s v="Malili"/>
    <x v="24"/>
    <s v="Kentainers Limited"/>
    <s v="Kentainers Limited"/>
    <s v=""/>
    <s v="Medium Size Business"/>
    <s v="BlueFlame BioSlurriGaz"/>
  </r>
  <r>
    <s v="VPA6"/>
    <s v="KE-KIR-1608-17367"/>
    <x v="1"/>
    <s v=""/>
    <s v="12th June,2016"/>
    <d v="2016-06-12T00:00:00"/>
    <s v="1st August,2016"/>
    <d v="2016-08-01T00:00:00"/>
    <s v="Mr Nyaga Njogu"/>
    <s v="Male"/>
    <s v="99999"/>
    <s v="737024854"/>
    <s v=""/>
    <s v=""/>
    <s v=""/>
    <n v="37.370122000000002"/>
    <n v="-0.60381899999999999"/>
    <s v="Kirinyaga"/>
    <s v="Kerugoya/Kutus"/>
    <s v="Kibibe"/>
    <s v="Muminako"/>
    <x v="24"/>
    <s v="Kentainers Limited"/>
    <s v="Kentainers Limited"/>
    <s v=""/>
    <s v="Medium Size Business"/>
    <s v="BlueFlame BioSlurriGaz"/>
  </r>
  <r>
    <s v="VPA6"/>
    <s v="KE-EMB-1801-17368"/>
    <x v="1"/>
    <s v=""/>
    <s v="1st December,2017"/>
    <d v="2017-12-01T00:00:00"/>
    <s v="20th January,2018"/>
    <d v="2018-01-20T00:00:00"/>
    <s v="Nehemia Nyaga Njiku"/>
    <s v="Female"/>
    <s v="3520725"/>
    <s v="725213121"/>
    <s v=""/>
    <s v=""/>
    <s v=""/>
    <n v="37.482320000000001"/>
    <n v="-0.36971700000000002"/>
    <s v="Embu"/>
    <s v="Embu North"/>
    <s v="Ruguru ngandori"/>
    <s v="Mukuria"/>
    <x v="26"/>
    <s v="Kentainers Limited"/>
    <s v="Kentainers Limited"/>
    <s v=""/>
    <s v="Medium Size Business"/>
    <s v="BlueFlame BioSlurriGaz"/>
  </r>
  <r>
    <s v="VPA6"/>
    <s v="KE-NYE-1601-17369"/>
    <x v="0"/>
    <s v="Unreachable"/>
    <s v="23rd November,2015"/>
    <d v="2015-11-23T00:00:00"/>
    <s v="12th January,2016"/>
    <d v="2016-01-12T00:00:00"/>
    <s v="Nelly Petronilla Masiko"/>
    <s v="Male"/>
    <s v="23251887"/>
    <s v="722632971"/>
    <s v=""/>
    <s v=""/>
    <s v=""/>
    <n v="36.940083000000001"/>
    <n v="-0.33718700000000001"/>
    <s v="Nyeri"/>
    <s v="Kieni West"/>
    <s v="Likuyani"/>
    <s v="Seregeya"/>
    <x v="24"/>
    <s v="Kentainers Limited"/>
    <s v="Kentainers Limited"/>
    <s v=""/>
    <s v="Medium Size Business"/>
    <s v="BlueFlame BioSlurriGaz"/>
  </r>
  <r>
    <s v="VPA6"/>
    <s v="KE-NAI-1702-17374"/>
    <x v="1"/>
    <s v=""/>
    <s v="13th December,2016"/>
    <d v="2016-12-13T00:00:00"/>
    <s v="1st February,2017"/>
    <d v="2017-02-01T00:00:00"/>
    <s v="Paul Ochilo"/>
    <s v="Male"/>
    <s v="99999"/>
    <s v="729365293"/>
    <s v=""/>
    <s v=""/>
    <s v=""/>
    <n v="36.923628000000001"/>
    <n v="-1.4663459999999999"/>
    <s v="Nairobi"/>
    <s v="Dagoretti North"/>
    <s v="Kitengela"/>
    <s v=""/>
    <x v="24"/>
    <s v="Kentainers Limited"/>
    <s v="Kentainers Limited"/>
    <s v=""/>
    <s v="Medium Size Business"/>
    <s v="BlueFlame BioSlurriGaz"/>
  </r>
  <r>
    <s v="VPA6"/>
    <s v="KE-NYE-1512-17375"/>
    <x v="1"/>
    <s v=""/>
    <s v="11th November,2015"/>
    <d v="2015-11-11T00:00:00"/>
    <s v="31st December,2015"/>
    <d v="2015-12-31T00:00:00"/>
    <s v="Peter Kimari Muthara"/>
    <s v="Male"/>
    <s v="99999"/>
    <s v="721397737"/>
    <s v=""/>
    <s v=""/>
    <s v=""/>
    <n v="37.113152999999997"/>
    <n v="-0.58513700000000002"/>
    <s v="Nyeri"/>
    <s v="Mukurwe-Ini"/>
    <s v="Mukurweini"/>
    <s v="Karundu"/>
    <x v="24"/>
    <s v="Kentainers Limited"/>
    <s v="Kentainers Limited"/>
    <s v=""/>
    <s v="Medium Size Business"/>
    <s v="BlueFlame BioSlurriGaz"/>
  </r>
  <r>
    <s v="VPA6"/>
    <s v="KE-NYE-1606-17376"/>
    <x v="0"/>
    <s v="Hostile Client"/>
    <s v="12th April,2016"/>
    <d v="2016-04-12T00:00:00"/>
    <s v="1st June,2016"/>
    <d v="2016-06-01T00:00:00"/>
    <s v="Peter Maina"/>
    <s v="Male"/>
    <s v="99999"/>
    <s v="720599626"/>
    <s v=""/>
    <s v=""/>
    <s v=""/>
    <m/>
    <m/>
    <s v="Nyeri"/>
    <s v="Nyeri Town"/>
    <s v="Ruring'u"/>
    <s v="Chorongi"/>
    <x v="24"/>
    <s v="Kentainers Limited"/>
    <s v="Kentainers Limited"/>
    <s v=""/>
    <s v="Medium Size Business"/>
    <s v="BlueFlame BioSlurriGaz"/>
  </r>
  <r>
    <s v="VPA6"/>
    <s v="KE-KIA-1512-17379"/>
    <x v="0"/>
    <s v="Non Compliant"/>
    <s v="11th November,2015"/>
    <d v="2015-11-11T00:00:00"/>
    <s v="31st December,2015"/>
    <d v="2015-12-31T00:00:00"/>
    <s v="Peter Nyoro"/>
    <s v="Male"/>
    <s v="99999"/>
    <s v="722835974"/>
    <s v=""/>
    <s v=""/>
    <s v=""/>
    <n v="36.639986999999998"/>
    <n v="-1.0495319999999999"/>
    <s v="Kiambu"/>
    <s v="Lari"/>
    <s v="Uplands"/>
    <s v="Lari"/>
    <x v="24"/>
    <s v="Kentainers Limited"/>
    <s v="Kentainers Limited"/>
    <s v=""/>
    <s v="Medium Size Business"/>
    <s v="BlueFlame BioSlurriGaz"/>
  </r>
  <r>
    <s v="VPA6"/>
    <s v="KE-NAI-1605-17381"/>
    <x v="1"/>
    <s v=""/>
    <s v="25th March,2016"/>
    <d v="2016-03-25T00:00:00"/>
    <s v="14th May,2016"/>
    <d v="2016-05-14T00:00:00"/>
    <s v="Pollen Limited"/>
    <s v="Male"/>
    <s v="99999"/>
    <s v="721399972"/>
    <s v=""/>
    <s v=""/>
    <s v=""/>
    <n v="36.914698000000001"/>
    <n v="-1.144045"/>
    <s v="Nairobi"/>
    <s v="Kasarani"/>
    <s v="Ruiru"/>
    <s v=""/>
    <x v="24"/>
    <s v="Kentainers Limited"/>
    <s v="Kentainers Limited"/>
    <s v=""/>
    <s v="Medium Size Business"/>
    <s v="BlueFlame BioSlurriGaz"/>
  </r>
  <r>
    <s v="VPA6"/>
    <s v="KE-KIA-1704-27941"/>
    <x v="1"/>
    <s v=""/>
    <s v="19th March,2017"/>
    <d v="2017-03-19T00:00:00"/>
    <s v="5th April,2017"/>
    <d v="2017-04-05T00:00:00"/>
    <s v="Muchogia Lucy Wanjiru"/>
    <s v="Female"/>
    <s v="21653335"/>
    <s v="726643750"/>
    <s v="726643750"/>
    <s v=""/>
    <s v="711720427"/>
    <n v="36.618336999999997"/>
    <n v="-1.1875880000000001"/>
    <s v="Kiambu"/>
    <s v="Limuru"/>
    <s v="Kerwa"/>
    <s v="Kanyanjara"/>
    <x v="22"/>
    <s v="Biogas International Limited"/>
    <s v="James Musyoka"/>
    <s v="715836763"/>
    <s v="Medium Size Business"/>
    <s v="FLEXI"/>
  </r>
  <r>
    <s v="VPA6"/>
    <s v="KE-TRA-1611-17024"/>
    <x v="1"/>
    <s v=""/>
    <s v="12th September,2016"/>
    <d v="2016-09-12T00:00:00"/>
    <s v="1st November,2016"/>
    <d v="2016-11-01T00:00:00"/>
    <s v="Musa Majimbo Andiema"/>
    <s v="Male"/>
    <s v="11581607"/>
    <s v="722648160"/>
    <s v="722648160"/>
    <s v=""/>
    <s v=""/>
    <n v="34.827848000000003"/>
    <n v="1.0247029999999999"/>
    <s v="Trans Nzoia"/>
    <s v="Endebbes"/>
    <s v="Endebbes"/>
    <s v="Cheptantan"/>
    <x v="3"/>
    <s v="Biogas International Limited"/>
    <s v=""/>
    <s v=""/>
    <s v="Medium Size Business"/>
    <s v="FLEXI"/>
  </r>
  <r>
    <s v="VPA6"/>
    <s v="KE-KAJ-1607-16615"/>
    <x v="2"/>
    <s v="Demolished"/>
    <s v="12th May,2016"/>
    <d v="2016-05-12T00:00:00"/>
    <s v="1st July,2016"/>
    <d v="2016-07-01T00:00:00"/>
    <s v="Eunice Wamwere Njoroge"/>
    <s v="Female"/>
    <s v="99999"/>
    <s v="728722409"/>
    <s v="728722409"/>
    <s v=""/>
    <s v=""/>
    <n v="36.767392000000001"/>
    <n v="-1.401888"/>
    <s v="Kajiado"/>
    <s v="Kajiado North"/>
    <s v="Kajiado"/>
    <s v="Hellena"/>
    <x v="22"/>
    <s v="Biogas International Limited"/>
    <s v=""/>
    <s v=""/>
    <s v="Medium Size Business"/>
    <s v="FLEXI"/>
  </r>
  <r>
    <s v="VPA6"/>
    <s v="KE-KAJ-1712-27942"/>
    <x v="1"/>
    <s v=""/>
    <s v="11th November,2017"/>
    <d v="2017-11-11T00:00:00"/>
    <s v="31st December,2017"/>
    <d v="2017-12-31T00:00:00"/>
    <s v="Kimani Esther Nduta"/>
    <s v="Female"/>
    <s v="12537902"/>
    <s v="715755511"/>
    <s v="715755511"/>
    <s v=""/>
    <s v="729774048"/>
    <n v="36.692047000000002"/>
    <n v="-1.357693"/>
    <s v="Kajiado"/>
    <s v="Kajiado North"/>
    <s v="Kajiado North"/>
    <s v="Kianungu"/>
    <x v="3"/>
    <s v="Biogas International Limited"/>
    <s v="James Musyoka"/>
    <s v="715836763"/>
    <s v="Medium Size Business"/>
    <s v="FLEXI"/>
  </r>
  <r>
    <s v="VPA6"/>
    <s v="KE-TRA-1604-16609"/>
    <x v="1"/>
    <s v=""/>
    <s v="18th March,2016"/>
    <d v="2016-03-18T00:00:00"/>
    <s v="15th April,2016"/>
    <d v="2016-04-15T00:00:00"/>
    <s v="Irene Omukata"/>
    <s v="Female"/>
    <s v="99999"/>
    <s v="721261466"/>
    <s v="721261466"/>
    <s v=""/>
    <s v=""/>
    <n v="34.943897999999997"/>
    <n v="0.93324399999999996"/>
    <s v="Trans Nzoia"/>
    <s v="Kiminini"/>
    <s v="Nabiswa"/>
    <s v="Kiungani"/>
    <x v="22"/>
    <s v="Biogas International Limited"/>
    <s v=""/>
    <s v="722700530"/>
    <s v="Medium Size Business"/>
    <s v="FLEXI"/>
  </r>
  <r>
    <s v="VPA6"/>
    <s v="KE-MUR-1705-22008"/>
    <x v="0"/>
    <s v="Unreachable"/>
    <s v="12th March,2017"/>
    <d v="2017-03-12T00:00:00"/>
    <s v="1st May,2017"/>
    <d v="2017-05-01T00:00:00"/>
    <s v="Lucy Munanu"/>
    <s v="Male"/>
    <s v="12445676"/>
    <s v="723123457"/>
    <s v="723123457"/>
    <s v=""/>
    <s v="723456789"/>
    <n v="37.096941000000001"/>
    <n v="-1.0430410000000001"/>
    <s v="Murang'a"/>
    <s v="Gatanga"/>
    <s v="Thika"/>
    <s v="Thika"/>
    <x v="22"/>
    <s v="Biogas International Limited"/>
    <s v="Julius Onyango"/>
    <s v="711227754"/>
    <s v="Medium Size Business"/>
    <s v="FLEXI"/>
  </r>
  <r>
    <s v="VPA6"/>
    <s v="KE-KAJ-1512-16815"/>
    <x v="0"/>
    <s v="Hostile Client"/>
    <s v="11th November,2015"/>
    <d v="2015-11-11T00:00:00"/>
    <s v="31st December,2015"/>
    <d v="2015-12-31T00:00:00"/>
    <s v="Kirui John"/>
    <s v="Male"/>
    <s v="99999"/>
    <s v="720705024"/>
    <s v="720705024"/>
    <s v=""/>
    <s v=""/>
    <n v="36.715625000000003"/>
    <n v="-1.4129780000000001"/>
    <s v="Kajiado"/>
    <s v="Kajiado North"/>
    <s v="Nkoroi"/>
    <s v="Rongai"/>
    <x v="3"/>
    <s v="Biogas International Limited"/>
    <s v="Biogas International"/>
    <s v=""/>
    <s v="Medium Size Business"/>
    <s v="FLEXI"/>
  </r>
  <r>
    <s v="VPA6"/>
    <s v="KE-NYE-1606-23149"/>
    <x v="1"/>
    <s v=""/>
    <s v="23rd April,2016"/>
    <d v="2016-04-23T00:00:00"/>
    <s v="12th June,2016"/>
    <d v="2016-06-12T00:00:00"/>
    <s v="Karangi Josphat Muchangi"/>
    <s v="Male"/>
    <s v="6418910"/>
    <s v="726831238"/>
    <s v="2.55E+11"/>
    <s v=""/>
    <s v="2.55E+11"/>
    <n v="37.167900000000003"/>
    <n v="-0.50697000000000003"/>
    <s v="Nyeri"/>
    <s v="Mathira West"/>
    <s v="Gatundu"/>
    <s v="Kangocho"/>
    <x v="0"/>
    <s v="Takamoto Biogas"/>
    <s v="Benson  Otieno"/>
    <s v=""/>
    <s v="Medium Size Business"/>
    <s v="Topflame"/>
  </r>
  <r>
    <s v="VPA6"/>
    <s v="KE-KIR-1605-23137"/>
    <x v="1"/>
    <s v=""/>
    <s v="12th March,2016"/>
    <d v="2016-03-12T00:00:00"/>
    <s v="1st May,2016"/>
    <d v="2016-05-01T00:00:00"/>
    <s v="Gichungi Joseph Kinyua"/>
    <s v="Male"/>
    <s v="99999"/>
    <s v="722352455"/>
    <s v="2.55E+11"/>
    <s v=""/>
    <s v="2.55E+11"/>
    <n v="37.237906000000002"/>
    <n v="-0.46071899999999999"/>
    <s v="Kirinyaga"/>
    <s v="Kirinyaga Central"/>
    <s v="Kirinyaga Central"/>
    <s v="Karaini"/>
    <x v="0"/>
    <s v="Takamoto Biogas"/>
    <s v="Benson  Otieno"/>
    <s v=""/>
    <s v="Medium Size Business"/>
    <s v="Topflame"/>
  </r>
  <r>
    <s v="VPA6"/>
    <s v="KE-NYE-1610-23132"/>
    <x v="0"/>
    <s v="Hostile Client"/>
    <s v="12th August,2016"/>
    <d v="2016-08-12T00:00:00"/>
    <s v="1st October,2016"/>
    <d v="2016-10-01T00:00:00"/>
    <s v="Kuria Nicholas Ngatia"/>
    <s v="Male"/>
    <s v="1039184"/>
    <s v="+254722904189"/>
    <s v="2.55E+11"/>
    <s v=""/>
    <s v="2.55E+11"/>
    <n v="36.923217999999999"/>
    <n v="-0.37507200000000002"/>
    <s v="Nyeri"/>
    <s v="Kieni East"/>
    <s v="Mweiga"/>
    <s v="Gathambara"/>
    <x v="0"/>
    <s v="Takamoto Biogas"/>
    <s v="Benson  Otieno"/>
    <s v=""/>
    <s v="Medium Size Business"/>
    <s v="Topflame"/>
  </r>
  <r>
    <s v="VPA6"/>
    <s v="KE-NYE-1612-23133"/>
    <x v="1"/>
    <s v=""/>
    <s v="12th October,2016"/>
    <d v="2016-10-12T00:00:00"/>
    <s v="1st December,2016"/>
    <d v="2016-12-01T00:00:00"/>
    <s v="Murage Joseph Gichuki"/>
    <s v="Male"/>
    <s v="1831319"/>
    <s v="720421401"/>
    <s v="2.55E+11"/>
    <s v=""/>
    <s v=""/>
    <n v="36.873370000000001"/>
    <n v="-0.44651000000000002"/>
    <s v="Nyeri"/>
    <s v="Tetu"/>
    <s v="Huhoini"/>
    <s v="Icagaciri"/>
    <x v="0"/>
    <s v="Takamoto Biogas"/>
    <s v="Benson  Otieno"/>
    <s v=""/>
    <s v="Medium Size Business"/>
    <s v="Topflame"/>
  </r>
  <r>
    <s v="VPA6"/>
    <s v="KE-MER-1706-23146"/>
    <x v="1"/>
    <s v=""/>
    <s v="1st May,2017"/>
    <d v="2017-05-01T00:00:00"/>
    <s v="14th June,2017"/>
    <d v="2017-06-14T00:00:00"/>
    <s v="Mwirichia Gerishon Gikunda"/>
    <s v="Male"/>
    <s v="2516768"/>
    <s v="713951760"/>
    <s v="2.55E+11"/>
    <s v=""/>
    <s v="2.55E+11"/>
    <n v="37.530068"/>
    <n v="9.3299999999999994E-2"/>
    <s v="Meru"/>
    <s v="Buuri"/>
    <s v="Kiamiogo"/>
    <s v="Kaangia"/>
    <x v="0"/>
    <s v="Takamoto Biogas"/>
    <s v="Paul Mbugua"/>
    <s v="725641906"/>
    <s v="Medium Size Business"/>
    <s v="Topflame"/>
  </r>
  <r>
    <s v="VPA6"/>
    <s v="KE-MER-1701-23144"/>
    <x v="1"/>
    <s v=""/>
    <s v="12th November,2016"/>
    <d v="2016-11-12T00:00:00"/>
    <s v="1st January,2017"/>
    <d v="2017-01-01T00:00:00"/>
    <s v="Gikunda Geoffrey Mwirigi"/>
    <s v="Female"/>
    <s v="13553941"/>
    <s v="726281182"/>
    <s v="2.55E+11"/>
    <s v=""/>
    <s v="2.55E+11"/>
    <n v="37.530360000000002"/>
    <n v="9.3651999999999999E-2"/>
    <s v="Meru"/>
    <s v="Buuri"/>
    <s v="Kiamiogo"/>
    <s v="Kaangia"/>
    <x v="0"/>
    <s v="Takamoto Biogas"/>
    <s v="Paul Mbugua"/>
    <s v="725641906"/>
    <s v="Medium Size Business"/>
    <s v="Topflame"/>
  </r>
  <r>
    <s v="VPA6"/>
    <s v="KE-MER-1705-23142"/>
    <x v="1"/>
    <s v=""/>
    <s v="12th March,2017"/>
    <d v="2017-03-12T00:00:00"/>
    <s v="1st May,2017"/>
    <d v="2017-05-01T00:00:00"/>
    <s v="Gikunda George Kinoti"/>
    <s v="Female"/>
    <s v="21840687"/>
    <s v="717423427"/>
    <s v="2.55E+11"/>
    <s v=""/>
    <s v="2.55E+11"/>
    <n v="37.530436999999999"/>
    <n v="9.3271999999999994E-2"/>
    <s v="Meru"/>
    <s v="Buuri"/>
    <s v="Kiamiogo"/>
    <s v="Kaangia"/>
    <x v="0"/>
    <s v="Takamoto Biogas"/>
    <s v="Paul Mbugua"/>
    <s v="725641906"/>
    <s v="Medium Size Business"/>
    <s v="Topflame"/>
  </r>
  <r>
    <s v="VPA6"/>
    <s v="KE-MER-1606-23140"/>
    <x v="1"/>
    <s v=""/>
    <s v="7th January,2016"/>
    <d v="2016-01-07T00:00:00"/>
    <s v="1st June,2016"/>
    <d v="2016-06-01T00:00:00"/>
    <s v="Kirera Christopher Mworia"/>
    <s v="Male"/>
    <s v="2516383"/>
    <s v="720437209"/>
    <s v="2.55E+11"/>
    <s v=""/>
    <s v="2.55E+11"/>
    <n v="37.527169999999998"/>
    <n v="9.3036999999999995E-2"/>
    <s v="Meru"/>
    <s v="Buuri"/>
    <s v="Kiamiogo"/>
    <s v="Kaangia"/>
    <x v="0"/>
    <s v="Takamoto Biogas"/>
    <s v="Paul Mbugua"/>
    <s v="725641906"/>
    <s v="Medium Size Business"/>
    <s v="Topflame"/>
  </r>
  <r>
    <s v="VPA6"/>
    <s v="KE-MER-1610-23138"/>
    <x v="1"/>
    <s v=""/>
    <s v="12th August,2016"/>
    <d v="2016-08-12T00:00:00"/>
    <s v="1st October,2016"/>
    <d v="2016-10-01T00:00:00"/>
    <s v="Ruthiri Joshua Ikiara"/>
    <s v="Male"/>
    <s v="16000469"/>
    <s v="720258134"/>
    <s v="2.55E+11"/>
    <s v=""/>
    <s v="2.55E+11"/>
    <n v="37.503022000000001"/>
    <n v="0.13019500000000001"/>
    <s v="Meru"/>
    <s v="Buuri"/>
    <s v="Kiamiogo"/>
    <s v="Karanene"/>
    <x v="0"/>
    <s v="Takamoto Biogas"/>
    <s v="Gabriel"/>
    <s v="713807256"/>
    <s v="Medium Size Business"/>
    <s v="Topflame"/>
  </r>
  <r>
    <s v="VPA6"/>
    <s v="KE-MER-1601-23139"/>
    <x v="2"/>
    <s v="Demolished"/>
    <s v="13th November,2015"/>
    <d v="2015-11-13T00:00:00"/>
    <s v="2nd January,2016"/>
    <d v="2016-01-02T00:00:00"/>
    <s v="Thuranira Aruyaru Thiane"/>
    <s v="Male"/>
    <s v="2516906"/>
    <s v="733587232"/>
    <s v="2.55E+11"/>
    <s v=""/>
    <s v="2.55E+11"/>
    <n v="37.751584999999999"/>
    <n v="0.15939999999999999"/>
    <s v="Meru"/>
    <s v="Tigania West"/>
    <s v="Kianjai"/>
    <s v="Amatu"/>
    <x v="0"/>
    <s v="Takamoto Biogas"/>
    <s v="Takamoto Biogas"/>
    <s v="786547129"/>
    <s v="Medium Size Business"/>
    <s v="Topflame"/>
  </r>
  <r>
    <s v="VPA6"/>
    <s v="KE-MER-1608-23141"/>
    <x v="1"/>
    <s v=""/>
    <s v="12th June,2016"/>
    <d v="2016-06-12T00:00:00"/>
    <s v="1st August,2016"/>
    <d v="2016-08-01T00:00:00"/>
    <s v="Kiugu John Mburugu"/>
    <s v="Male"/>
    <s v="7670777"/>
    <s v="725561831"/>
    <s v="2.55E+11"/>
    <s v=""/>
    <s v="2.55E+11"/>
    <n v="37.565686999999997"/>
    <n v="-0.12107999999999999"/>
    <s v="Meru"/>
    <s v="Imenti South"/>
    <s v="Kithangari"/>
    <s v="Gokumu"/>
    <x v="0"/>
    <s v="Takamoto Biogas"/>
    <s v="Paul Mbugua"/>
    <s v="725641906"/>
    <s v="Medium Size Business"/>
    <s v="Topflame"/>
  </r>
  <r>
    <s v="VPA6"/>
    <s v="KE-MER-1612-23127"/>
    <x v="1"/>
    <s v=""/>
    <s v="12th October,2016"/>
    <d v="2016-10-12T00:00:00"/>
    <s v="1st December,2016"/>
    <d v="2016-12-01T00:00:00"/>
    <s v="Ngarunyi Japhet Gikunda"/>
    <s v="Male"/>
    <s v="1091177"/>
    <s v="721238428"/>
    <s v="2.55E+11"/>
    <s v=""/>
    <s v="2.55E+11"/>
    <n v="37.579172999999997"/>
    <n v="-0.124667"/>
    <s v="Meru"/>
    <s v="Imenti South"/>
    <s v="Kithangari"/>
    <s v="Nyomba Ya Mbiti"/>
    <x v="0"/>
    <s v="Takamoto Biogas"/>
    <s v="Paul Mbugua"/>
    <s v="725641906"/>
    <s v="Medium Size Business"/>
    <s v="Topflame"/>
  </r>
  <r>
    <s v="VPA6"/>
    <s v="KE-MER-1702-23145"/>
    <x v="1"/>
    <s v=""/>
    <s v="13th December,2016"/>
    <d v="2016-12-13T00:00:00"/>
    <s v="1st February,2017"/>
    <d v="2017-02-01T00:00:00"/>
    <s v="Mburugu Hannington Mbaabu"/>
    <s v="Male"/>
    <s v="2523051"/>
    <s v="726895290"/>
    <s v="2.55E+11"/>
    <s v=""/>
    <s v="2.55E+11"/>
    <n v="37.583314999999999"/>
    <n v="-0.12673799999999999"/>
    <s v="Meru"/>
    <s v="Imenti South"/>
    <s v="Kiungone"/>
    <s v="Nyomba Ya Mbiti"/>
    <x v="0"/>
    <s v="Takamoto Biogas"/>
    <s v="Paul Mbugua"/>
    <s v="725641906"/>
    <s v="Medium Size Business"/>
    <s v="Topflame"/>
  </r>
  <r>
    <s v="VPA6"/>
    <s v="KE-MER-1612-23143"/>
    <x v="2"/>
    <s v="Abandoned"/>
    <s v="1st November,2016"/>
    <d v="2016-11-01T00:00:00"/>
    <s v="1st December,2016"/>
    <d v="2016-12-01T00:00:00"/>
    <s v="Ringera Henry Munene"/>
    <s v="Male"/>
    <s v="7465469"/>
    <s v="724523051"/>
    <s v="724523051"/>
    <s v=""/>
    <s v=""/>
    <n v="37.586978000000002"/>
    <n v="-7.7017000000000002E-2"/>
    <s v="Meru"/>
    <s v="Buuri"/>
    <s v="Kibirichia"/>
    <s v="Nchoro"/>
    <x v="0"/>
    <s v="Takamoto Biogas"/>
    <s v="Paul Mbugua"/>
    <s v="725641906"/>
    <s v="Medium Size Business"/>
    <s v="Topflame"/>
  </r>
  <r>
    <s v="VPA6"/>
    <s v="KE-EMB-1707-23136"/>
    <x v="0"/>
    <s v="Unreachable"/>
    <s v="1st July,2017"/>
    <d v="2017-07-01T00:00:00"/>
    <s v="22nd July,2017"/>
    <d v="2017-07-22T00:00:00"/>
    <s v="Kariuki Victoria Muthoni"/>
    <s v="Female"/>
    <s v="34546972"/>
    <s v="+254702857022"/>
    <s v="2.55E+11"/>
    <s v=""/>
    <s v="2.55E+11"/>
    <n v="37.474131999999997"/>
    <n v="-0.47713699999999998"/>
    <s v="Embu"/>
    <s v="Manyatta"/>
    <s v="Mbeti North"/>
    <s v="Kiangima"/>
    <x v="0"/>
    <s v="Takamoto Biogas"/>
    <s v="Nderitu"/>
    <s v="787552346"/>
    <s v="Medium Size Business"/>
    <s v="Topflame"/>
  </r>
  <r>
    <s v="VPA6"/>
    <s v="KE-EMB-1610-23135"/>
    <x v="0"/>
    <s v="Unreachable"/>
    <s v="30th September,2016"/>
    <d v="2016-09-30T00:00:00"/>
    <s v="7th October,2016"/>
    <d v="2016-10-07T00:00:00"/>
    <s v="Ndwiga Nicasio Murimi"/>
    <s v="Male"/>
    <s v="25592961"/>
    <s v="+254711190062"/>
    <s v="2.55E+11"/>
    <s v=""/>
    <s v="2.55E+12"/>
    <n v="37.514505"/>
    <n v="-0.36614799999999997"/>
    <s v="Embu"/>
    <s v="Runyenjes"/>
    <s v="Kagaari North"/>
    <s v="Iriari"/>
    <x v="0"/>
    <s v="Takamoto Biogas"/>
    <s v="Nderitu"/>
    <s v="738689788"/>
    <s v="Medium Size Business"/>
    <s v="Topflame"/>
  </r>
  <r>
    <s v="VPA6"/>
    <s v="KE-NYE-1610-23148"/>
    <x v="1"/>
    <s v=""/>
    <s v="12th August,2016"/>
    <d v="2016-08-12T00:00:00"/>
    <s v="1st October,2016"/>
    <d v="2016-10-01T00:00:00"/>
    <s v="Mumbura Jesse Wachira"/>
    <s v="Male"/>
    <s v="1882468"/>
    <s v="725424517"/>
    <s v="2.55E+11"/>
    <s v=""/>
    <s v="2.55E+11"/>
    <n v="36.915067000000001"/>
    <n v="-0.47055799999999998"/>
    <s v="Nyeri"/>
    <s v="Tetu"/>
    <s v="Karundu"/>
    <s v="Wamagana"/>
    <x v="0"/>
    <s v="Takamoto Biogas"/>
    <s v="Benson  Otieno"/>
    <s v=""/>
    <s v="Medium Size Business"/>
    <s v="Topflame"/>
  </r>
  <r>
    <s v="VPA6"/>
    <s v="KE-MUR-1701-23154"/>
    <x v="0"/>
    <s v="Hostile Client"/>
    <s v="22nd December,2016"/>
    <d v="2016-12-22T00:00:00"/>
    <s v="11th January,2017"/>
    <d v="2017-01-11T00:00:00"/>
    <s v="Maina Johnson"/>
    <s v="Male"/>
    <s v="2131467"/>
    <s v="720702022"/>
    <s v="720702022"/>
    <s v=""/>
    <s v=""/>
    <n v="36.807980000000001"/>
    <n v="-0.85506300000000002"/>
    <s v="Murang'a"/>
    <s v="Gatanga"/>
    <s v="Kariara"/>
    <s v="Kiarutara"/>
    <x v="1"/>
    <s v="Takamoto Biogas"/>
    <s v=""/>
    <s v=""/>
    <s v="Medium Size Business"/>
    <s v="Topflame"/>
  </r>
  <r>
    <s v="VPA6"/>
    <s v="KE-MUR-1707-23153"/>
    <x v="1"/>
    <s v=""/>
    <s v="18th May,2017"/>
    <d v="2017-05-18T00:00:00"/>
    <s v="7th July,2017"/>
    <d v="2017-07-07T00:00:00"/>
    <s v="Macharia Jane Wanjiku"/>
    <s v="Female"/>
    <s v="10433008"/>
    <s v="728765621"/>
    <s v="2.55E+11"/>
    <s v=""/>
    <s v=""/>
    <n v="36.940576"/>
    <n v="-0.66509600000000002"/>
    <s v="Murang'a"/>
    <s v="Kangema"/>
    <s v="Rwathia"/>
    <s v="Kenya Njeru"/>
    <x v="1"/>
    <s v="Takamoto Biogas"/>
    <s v=""/>
    <s v=""/>
    <s v="Medium Size Business"/>
    <s v="Topflame"/>
  </r>
  <r>
    <s v="VPA6"/>
    <s v="KE-MUR-1707-23152"/>
    <x v="1"/>
    <s v=""/>
    <s v="12th May,2017"/>
    <d v="2017-05-12T00:00:00"/>
    <s v="1st July,2017"/>
    <d v="2017-07-01T00:00:00"/>
    <s v="Muthoga Jane Wanjiru"/>
    <s v="Female"/>
    <s v="5143585"/>
    <s v="721665139"/>
    <s v="2.55E+11"/>
    <s v=""/>
    <s v=""/>
    <n v="36.921737999999998"/>
    <n v="-0.65449299999999999"/>
    <s v="Murang'a"/>
    <s v="Kangema"/>
    <s v="Rwathia"/>
    <s v="Kayu"/>
    <x v="1"/>
    <s v="Takamoto Biogas"/>
    <s v=""/>
    <s v=""/>
    <s v="Medium Size Business"/>
    <s v="Topflame"/>
  </r>
  <r>
    <s v="VPA6"/>
    <s v="KE-NYE-1703-23151"/>
    <x v="1"/>
    <s v=""/>
    <s v="10th January,2017"/>
    <d v="2017-01-10T00:00:00"/>
    <s v="1st March,2017"/>
    <d v="2017-03-01T00:00:00"/>
    <s v="Waititu Richard"/>
    <s v="Male"/>
    <s v="976282"/>
    <s v="722400382"/>
    <s v="2.55E+11"/>
    <s v=""/>
    <s v=""/>
    <n v="36.955568"/>
    <n v="-0.58877999999999997"/>
    <s v="Nyeri"/>
    <s v="Othaya"/>
    <s v="Jinga South"/>
    <s v="Kaanwe"/>
    <x v="1"/>
    <s v="Takamoto Biogas"/>
    <s v=""/>
    <s v=""/>
    <s v="Medium Size Business"/>
    <s v="Topflame"/>
  </r>
  <r>
    <s v="VPA6"/>
    <s v="KE-EMB-1712-22006"/>
    <x v="1"/>
    <s v=""/>
    <s v="11th November,2017"/>
    <d v="2017-11-11T00:00:00"/>
    <s v="31st December,2017"/>
    <d v="2017-12-31T00:00:00"/>
    <s v="Kariithi Lucy Wawira"/>
    <s v="Female"/>
    <s v="25192554"/>
    <s v="721820296"/>
    <s v="2.55E+11"/>
    <s v=""/>
    <s v="2.55E+11"/>
    <n v="37.476779000000001"/>
    <n v="-0.51787000000000005"/>
    <s v="Embu"/>
    <s v="Manyatta"/>
    <s v="Embu West"/>
    <s v="Gatituri"/>
    <x v="27"/>
    <s v="Biogas International Limited"/>
    <s v="James Musyoka"/>
    <s v="254715836763"/>
    <s v="Medium Size Business"/>
    <s v="FLEXI"/>
  </r>
  <r>
    <s v="VPA6"/>
    <s v="KE-NYA-1705-0"/>
    <x v="0"/>
    <s v="Under Verification"/>
    <s v="24th May,2017"/>
    <d v="2017-05-24T00:00:00"/>
    <s v="24th May,2017"/>
    <d v="2017-05-24T00:00:00"/>
    <s v="Ndirangu Catherine Nyaruai"/>
    <s v="Female"/>
    <s v="11566730"/>
    <s v="0722891650"/>
    <s v="722891650"/>
    <s v=""/>
    <s v="719430982"/>
    <n v="36.640645999999997"/>
    <n v="-1.6811E-2"/>
    <s v="Nyandarua"/>
    <s v="Ndaragwa"/>
    <s v="Ndaragwa"/>
    <s v="Suguroi"/>
    <x v="2"/>
    <s v="Funtex Designs"/>
    <s v=""/>
    <s v=""/>
    <s v="Medium Size Business"/>
    <s v="MKD"/>
  </r>
  <r>
    <s v="VPA6"/>
    <s v="KE-MER-1707-22007"/>
    <x v="1"/>
    <s v=""/>
    <s v="12th May,2017"/>
    <d v="2017-05-12T00:00:00"/>
    <s v="1st July,2017"/>
    <d v="2017-07-01T00:00:00"/>
    <s v="Japhet Muchiri Nkonge"/>
    <s v="Male"/>
    <s v="4269514"/>
    <s v="720348690"/>
    <s v="2.55E+11"/>
    <s v=""/>
    <s v="2.55E+11"/>
    <n v="37.393573000000004"/>
    <n v="0.14274200000000001"/>
    <s v="Meru"/>
    <s v="Buuri"/>
    <s v="Kisima"/>
    <s v="Kongokacheke"/>
    <x v="27"/>
    <s v="Biogas International Limited"/>
    <s v="Julius Onyango"/>
    <s v="254711227754"/>
    <s v="Medium Size Business"/>
    <s v="FLEXI"/>
  </r>
  <r>
    <s v="VPA6"/>
    <s v="KE-KIL-1705-21981"/>
    <x v="1"/>
    <s v=""/>
    <s v="12th March,2017"/>
    <d v="2017-03-12T00:00:00"/>
    <s v="1st May,2017"/>
    <d v="2017-05-01T00:00:00"/>
    <s v="Katuri Operator Pastor Amon Joshua"/>
    <s v="Male"/>
    <s v="12345678"/>
    <s v="722411379"/>
    <s v="2.55E+11"/>
    <s v=""/>
    <s v="2.55E+11"/>
    <n v="39.725070000000002"/>
    <n v="-3.9377810000000002"/>
    <s v="Kilifi"/>
    <s v="Bahari"/>
    <s v="Kilifi South"/>
    <s v="Mto Mondoni"/>
    <x v="3"/>
    <s v="Biogas International Limited"/>
    <s v=""/>
    <s v=""/>
    <s v="Medium Size Business"/>
    <s v="FLEXI"/>
  </r>
  <r>
    <s v="VPA6"/>
    <s v="KE-MAK-1707-21978"/>
    <x v="1"/>
    <s v=""/>
    <s v="12th May,2017"/>
    <d v="2017-05-12T00:00:00"/>
    <s v="1st July,2017"/>
    <d v="2017-07-01T00:00:00"/>
    <s v="Vincent Mutuku"/>
    <s v="Male"/>
    <s v="700859"/>
    <s v="722717281"/>
    <s v="2.55E+11"/>
    <s v=""/>
    <s v="2.55E+11"/>
    <n v="37.332900000000002"/>
    <n v="-1.982775"/>
    <s v="Makueni"/>
    <s v="Makueni"/>
    <s v="Kiou"/>
    <s v="Karimbini"/>
    <x v="3"/>
    <s v="Biogas International Limited"/>
    <s v="Robert Wanjiku"/>
    <s v="254717606741"/>
    <s v="Medium Size Business"/>
    <s v="FLEXI"/>
  </r>
  <r>
    <s v="VPA6"/>
    <s v="KE-NYE-1709-21983"/>
    <x v="1"/>
    <s v=""/>
    <s v="13th July,2017"/>
    <d v="2017-07-13T00:00:00"/>
    <s v="1st September,2017"/>
    <d v="2017-09-01T00:00:00"/>
    <s v="Stephen Ndungu Waweru"/>
    <s v="Male"/>
    <s v="23234184"/>
    <s v="723584850"/>
    <s v="2.55E+11"/>
    <s v=""/>
    <s v="2.55E+11"/>
    <n v="37.169474999999998"/>
    <n v="-0.44320199999999998"/>
    <s v="Nyeri"/>
    <s v="Mathira West"/>
    <s v="Mathira East"/>
    <s v="Kariki"/>
    <x v="27"/>
    <s v="Biogas International Limited"/>
    <s v="Biogas International"/>
    <s v="254722700530"/>
    <s v="Medium Size Business"/>
    <s v="FLEXI"/>
  </r>
  <r>
    <s v="VPA6"/>
    <s v="KE-KIA-1709-21976"/>
    <x v="1"/>
    <s v=""/>
    <s v="16th July,2017"/>
    <d v="2017-07-16T00:00:00"/>
    <s v="4th September,2017"/>
    <d v="2017-09-04T00:00:00"/>
    <s v="Chege Margaret Mwihaki"/>
    <s v="Female"/>
    <s v="7706338"/>
    <s v="722734219"/>
    <s v="2.55E+11"/>
    <s v=""/>
    <s v="2.55E+11"/>
    <n v="36.687080000000002"/>
    <n v="-1.2423679999999999"/>
    <s v="Kiambu"/>
    <s v="Kikuyu"/>
    <s v="Kinoo"/>
    <s v="Gaitumbi"/>
    <x v="3"/>
    <s v="Biogas International Limited"/>
    <s v="Julius Onyango"/>
    <s v="711227754"/>
    <s v="Medium Size Business"/>
    <s v="FLEXI"/>
  </r>
  <r>
    <s v="VPA6"/>
    <s v="KE-KER-1705-21985"/>
    <x v="1"/>
    <s v=""/>
    <s v="29th March,2017"/>
    <d v="2017-03-29T00:00:00"/>
    <s v="18th May,2017"/>
    <d v="2017-05-18T00:00:00"/>
    <s v="Gitau Kang'Ethe Eliud"/>
    <s v="Male"/>
    <s v="10934182"/>
    <s v="720668067"/>
    <s v="720668067"/>
    <s v=""/>
    <s v="716476606"/>
    <n v="35.470342000000002"/>
    <n v="-1.9016999999999999E-2"/>
    <s v="Kericho"/>
    <s v="Kipkelion East"/>
    <s v="Londiani"/>
    <s v="Mugumoini"/>
    <x v="3"/>
    <s v="Biogas International Limited"/>
    <s v="Thairu George"/>
    <s v="715290735"/>
    <s v="Medium Size Business"/>
    <s v="FLEXI"/>
  </r>
  <r>
    <s v="VPA6"/>
    <s v="KE-NAN-1706-21988"/>
    <x v="1"/>
    <s v=""/>
    <s v="12th April,2017"/>
    <d v="2017-04-12T00:00:00"/>
    <s v="1st June,2017"/>
    <d v="2017-06-01T00:00:00"/>
    <s v="Shivo Tom"/>
    <s v="Male"/>
    <s v="10863742"/>
    <s v="722730071"/>
    <s v="2.55E+11"/>
    <s v=""/>
    <s v=""/>
    <n v="35.016590999999998"/>
    <n v="0.20089099999999999"/>
    <s v="Nandi"/>
    <s v="Nandi Central"/>
    <s v="Kiptuiya"/>
    <s v="Chemgonjwa"/>
    <x v="0"/>
    <s v="Biogas International Limited"/>
    <s v="Thairu George"/>
    <s v="254715290735"/>
    <s v="Medium Size Business"/>
    <s v="FLEXI"/>
  </r>
  <r>
    <s v="VPA6"/>
    <s v="KE-KIA-1612-21989"/>
    <x v="1"/>
    <s v=""/>
    <s v="12th October,2016"/>
    <d v="2016-10-12T00:00:00"/>
    <s v="1st December,2016"/>
    <d v="2016-12-01T00:00:00"/>
    <s v="Mbarina Antony Muraithi"/>
    <s v="Male"/>
    <s v="12474380"/>
    <s v="723118128"/>
    <s v="2.55E+11"/>
    <s v=""/>
    <s v="2.55E+11"/>
    <n v="37.225324999999998"/>
    <n v="-1.0385930000000001"/>
    <s v="Kiambu"/>
    <s v="Thika East"/>
    <s v="Thika"/>
    <s v="Kimimi"/>
    <x v="0"/>
    <s v="Biogas International Limited"/>
    <s v="George Thairu"/>
    <s v="254715290735"/>
    <s v="Medium Size Business"/>
    <s v="FLEXI"/>
  </r>
  <r>
    <s v="VPA6"/>
    <s v="KE-MER-1705-21982"/>
    <x v="2"/>
    <s v="Abandoned"/>
    <s v="12th March,2017"/>
    <d v="2017-03-12T00:00:00"/>
    <s v="1st May,2017"/>
    <d v="2017-05-01T00:00:00"/>
    <s v="Oranyo Joshua Oriko"/>
    <s v="Male"/>
    <s v="1515594"/>
    <s v="722221272"/>
    <s v="722221272"/>
    <s v=""/>
    <s v="729675279"/>
    <n v="34.455185"/>
    <n v="-1.0496799999999999"/>
    <s v="Meru"/>
    <s v="Tigania West"/>
    <s v="Kakrao North"/>
    <s v="Nyikendu"/>
    <x v="3"/>
    <s v="Biogas International Limited"/>
    <s v="Zadock"/>
    <s v="720562659"/>
    <s v="Medium Size Business"/>
    <s v="FLEXI"/>
  </r>
  <r>
    <s v="VPA6"/>
    <s v="KE-KIA-1702-21987"/>
    <x v="1"/>
    <s v=""/>
    <s v="13th December,2016"/>
    <d v="2016-12-13T00:00:00"/>
    <s v="1st February,2017"/>
    <d v="2017-02-01T00:00:00"/>
    <s v="Wathika Jane Wangui"/>
    <s v="Male"/>
    <s v="213999273"/>
    <s v="723059502"/>
    <s v="2.55E+11"/>
    <s v=""/>
    <s v="2.55E+11"/>
    <n v="36.702683"/>
    <n v="-1.025952"/>
    <s v="Kiambu"/>
    <s v="Lari"/>
    <s v="Githunguri"/>
    <s v="Muirungi"/>
    <x v="27"/>
    <s v="Biogas International Limited"/>
    <s v="Robert Wanjiku"/>
    <s v="254717606741"/>
    <s v="Medium Size Business"/>
    <s v="FLEXI"/>
  </r>
  <r>
    <s v="VPA6"/>
    <s v="KE-KIA-1705-21996"/>
    <x v="1"/>
    <s v=""/>
    <s v="15th January,2017"/>
    <d v="2017-01-15T00:00:00"/>
    <s v="11th May,2017"/>
    <d v="2017-05-11T00:00:00"/>
    <s v="Azuri Health Jackson"/>
    <s v="Male"/>
    <s v="99999"/>
    <s v="717950877"/>
    <s v="2.55E+11"/>
    <s v=""/>
    <s v="2.55E+11"/>
    <n v="37.096617000000002"/>
    <n v="-1.042878"/>
    <s v="Kiambu"/>
    <s v="Thika Town"/>
    <s v="Thika"/>
    <s v="Thika"/>
    <x v="5"/>
    <s v="Biogas International Limited"/>
    <s v="George Thairu"/>
    <s v="715290735"/>
    <s v="Medium Size Business"/>
    <s v="FLEXI"/>
  </r>
  <r>
    <s v="VPA6"/>
    <s v="KE-KIA-1710-21998"/>
    <x v="1"/>
    <s v=""/>
    <s v="4th September,2017"/>
    <d v="2017-09-04T00:00:00"/>
    <s v="24th October,2017"/>
    <d v="2017-10-24T00:00:00"/>
    <s v="Wanjiru Mary Warira"/>
    <s v="Female"/>
    <s v="25928230"/>
    <s v="710827532"/>
    <s v="2.55E+11"/>
    <s v=""/>
    <s v="2.55E+11"/>
    <n v="36.600951999999999"/>
    <n v="-1.2695799999999999"/>
    <s v="Kiambu"/>
    <s v="Kikuyu"/>
    <s v="Karai"/>
    <s v="Nachu"/>
    <x v="25"/>
    <s v="Biogas International Limited"/>
    <s v="George Thairu"/>
    <s v="254715290735"/>
    <s v="Medium Size Business"/>
    <s v="FLEXI"/>
  </r>
  <r>
    <s v="VPA6"/>
    <s v="KE-VIH-1706-22017"/>
    <x v="1"/>
    <s v=""/>
    <s v="12th April,2017"/>
    <d v="2017-04-12T00:00:00"/>
    <s v="1st June,2017"/>
    <d v="2017-06-01T00:00:00"/>
    <s v="Linet Mwondi Kigamwa"/>
    <s v="Female"/>
    <s v="9988578"/>
    <s v="796171250"/>
    <s v="2.55E+11"/>
    <s v=""/>
    <s v="2.55E+11"/>
    <n v="34.710901999999997"/>
    <n v="5.0173000000000002E-2"/>
    <s v="Vihiga"/>
    <s v="Vihiga"/>
    <s v="Kidudu"/>
    <s v="Kidudu"/>
    <x v="25"/>
    <s v="Biogas International Limited"/>
    <s v="Robert Wanjiku"/>
    <s v="254717606741"/>
    <s v="Medium Size Business"/>
    <s v="FLEXI"/>
  </r>
  <r>
    <s v="VPA6"/>
    <s v="KE-KIA-1707-22024"/>
    <x v="0"/>
    <s v="Non Compliant"/>
    <s v="12th May,2017"/>
    <d v="2017-05-12T00:00:00"/>
    <s v="1st July,2017"/>
    <d v="2017-07-01T00:00:00"/>
    <s v="Moses Ngetho Ngugi"/>
    <s v="Male"/>
    <s v="353092"/>
    <s v="720311854"/>
    <s v="2.55E+11"/>
    <s v=""/>
    <s v="2.55E+11"/>
    <n v="36.976337000000001"/>
    <n v="-1.1592750000000001"/>
    <s v="Kiambu"/>
    <s v="Ruiru"/>
    <s v="Ruiru"/>
    <s v="Kiihota"/>
    <x v="3"/>
    <s v="Biogas International Limited"/>
    <s v=""/>
    <s v=""/>
    <s v="Medium Size Business"/>
    <s v="FLEXI"/>
  </r>
  <r>
    <s v="VPA6"/>
    <s v="KE-KIT-1709-21991"/>
    <x v="1"/>
    <s v=""/>
    <s v="13th July,2017"/>
    <d v="2017-07-13T00:00:00"/>
    <s v="1st September,2017"/>
    <d v="2017-09-01T00:00:00"/>
    <s v="Mary Kathini"/>
    <s v="Female"/>
    <s v="11859076"/>
    <s v="716527480"/>
    <s v="716527490"/>
    <s v=""/>
    <s v=""/>
    <n v="37.876641999999997"/>
    <n v="-1.6280030000000001"/>
    <s v="Kitui"/>
    <s v="Lower Yatta"/>
    <s v="Lower Yatta"/>
    <s v="Kamanyi"/>
    <x v="3"/>
    <s v="Biogas International Limited"/>
    <s v=""/>
    <s v=""/>
    <s v="Medium Size Business"/>
    <s v="FLEXI"/>
  </r>
  <r>
    <s v="VPA6"/>
    <s v="KE-KIT-1705-21993"/>
    <x v="1"/>
    <s v=""/>
    <s v="12th March,2017"/>
    <d v="2017-03-12T00:00:00"/>
    <s v="1st May,2017"/>
    <d v="2017-05-01T00:00:00"/>
    <s v="Agnes Munyao Kaselili"/>
    <s v="Female"/>
    <s v="20462264"/>
    <s v="718985682"/>
    <s v="2.55E+11"/>
    <s v=""/>
    <s v="2.55E+11"/>
    <n v="37.84722"/>
    <n v="-1.5415479999999999"/>
    <s v="Kitui"/>
    <s v="Lower Yatta"/>
    <s v="Lower Yatta"/>
    <s v="Kathekani"/>
    <x v="3"/>
    <s v="Biogas International Limited"/>
    <s v="Robert Wanjiku"/>
    <s v="717606741"/>
    <s v="Medium Size Business"/>
    <s v="FLEXI"/>
  </r>
  <r>
    <s v="VPA6"/>
    <s v="KE-KIT-1706-21995"/>
    <x v="1"/>
    <s v=""/>
    <s v="12th April,2017"/>
    <d v="2017-04-12T00:00:00"/>
    <s v="1st June,2017"/>
    <d v="2017-06-01T00:00:00"/>
    <s v="Kabwere Thyaku"/>
    <s v="Male"/>
    <s v="25158947"/>
    <s v="713345043"/>
    <s v="713345043"/>
    <s v=""/>
    <s v="713714540"/>
    <n v="37.861956999999997"/>
    <n v="-1.563153"/>
    <s v="Kitui"/>
    <s v="Lower Yatta"/>
    <s v="Kitui Rural"/>
    <s v="Kathome"/>
    <x v="27"/>
    <s v="Biogas International Limited"/>
    <s v="Robert Wanjiku"/>
    <s v="717606741"/>
    <s v="Medium Size Business"/>
    <s v="FLEXI"/>
  </r>
  <r>
    <s v="VPA6"/>
    <s v="KE-KIT-1706-21994"/>
    <x v="1"/>
    <s v=""/>
    <s v="12th April,2017"/>
    <d v="2017-04-12T00:00:00"/>
    <s v="1st June,2017"/>
    <d v="2017-06-01T00:00:00"/>
    <s v="Muasya Elijah Gideon"/>
    <s v="Male"/>
    <s v="29943230"/>
    <s v="727057901"/>
    <s v="2.55E+11"/>
    <s v=""/>
    <s v="2.55E+11"/>
    <n v="37.873862000000003"/>
    <n v="-1.594767"/>
    <s v="Kitui"/>
    <s v="Lower Yatta"/>
    <s v="Lower Yatta"/>
    <s v="Lawongo"/>
    <x v="27"/>
    <s v="Biogas International Limited"/>
    <s v="James Musyoka"/>
    <s v="254715836763"/>
    <s v="Medium Size Business"/>
    <s v="FLEXI"/>
  </r>
  <r>
    <s v="VPA6"/>
    <s v="KE-KIA-1601-22025"/>
    <x v="1"/>
    <s v=""/>
    <s v="26th November,2015"/>
    <d v="2015-11-26T00:00:00"/>
    <s v="15th January,2016"/>
    <d v="2016-01-15T00:00:00"/>
    <s v="Njaci Gitau Emmanuel"/>
    <s v="Male"/>
    <s v="22165192"/>
    <s v="722103519"/>
    <s v="2.55E+11"/>
    <s v=""/>
    <s v="2.55E+11"/>
    <n v="36.877274999999997"/>
    <n v="-1.1685030000000001"/>
    <s v="Kiambu"/>
    <s v="Kiambu"/>
    <s v="Kamiti Corner"/>
    <s v="Mugumo"/>
    <x v="0"/>
    <s v="Biogas International Limited"/>
    <s v="Thairu George"/>
    <s v="254715290735"/>
    <s v="Medium Size Business"/>
    <s v="FLEXI"/>
  </r>
  <r>
    <s v="VPA6"/>
    <s v="KE-MIG-1705-22016"/>
    <x v="1"/>
    <s v=""/>
    <s v="12th March,2017"/>
    <d v="2017-03-12T00:00:00"/>
    <s v="1st May,2017"/>
    <d v="2017-05-01T00:00:00"/>
    <s v="Ongugo Denis Ogwang"/>
    <s v="Female"/>
    <s v="20212978"/>
    <s v="729392359"/>
    <s v="2.55E+11"/>
    <s v=""/>
    <s v="2.55E+11"/>
    <n v="34.128796999999999"/>
    <n v="-1.0335650000000001"/>
    <s v="Migori"/>
    <s v="Nyatike"/>
    <s v="Muhuru"/>
    <s v="Ebiruga"/>
    <x v="1"/>
    <s v="Biogas International Limited"/>
    <s v="Zadock"/>
    <s v="720562659"/>
    <s v="Medium Size Business"/>
    <s v="FLEXI"/>
  </r>
  <r>
    <s v="VPA6"/>
    <s v="KE-NAI-1706-22032"/>
    <x v="1"/>
    <s v=""/>
    <s v="17th April,2017"/>
    <d v="2017-04-17T00:00:00"/>
    <s v="6th June,2017"/>
    <d v="2017-06-06T00:00:00"/>
    <s v="Phelister Kamau Wanjiku"/>
    <s v="Female"/>
    <s v="11705710"/>
    <s v="708559575"/>
    <s v="2.55E+11"/>
    <s v=""/>
    <s v="2.55E+11"/>
    <n v="36.698269000000003"/>
    <n v="-1.295091"/>
    <s v="Nairobi"/>
    <s v="Dagoretti South"/>
    <s v="Mutuini"/>
    <s v="Mutuini"/>
    <x v="27"/>
    <s v="Biogas International Limited"/>
    <s v=""/>
    <s v=""/>
    <s v="Medium Size Business"/>
    <s v="FLEXI"/>
  </r>
  <r>
    <s v="VPA6"/>
    <s v="KE-NAI-1706-22031"/>
    <x v="1"/>
    <s v=""/>
    <s v="17th April,2017"/>
    <d v="2017-04-17T00:00:00"/>
    <s v="6th June,2017"/>
    <d v="2017-06-06T00:00:00"/>
    <s v="Paul Muthee Mbutha"/>
    <s v="Male"/>
    <s v="10551545"/>
    <s v="795191848"/>
    <s v="2.55E+11"/>
    <s v=""/>
    <s v=""/>
    <n v="36.698279999999997"/>
    <n v="-1.2972710000000001"/>
    <s v="Nairobi"/>
    <s v="Dagoretti South"/>
    <s v="Mutuini"/>
    <s v="Mutuini"/>
    <x v="27"/>
    <s v="Biogas International Limited"/>
    <s v="Robert Wanjiku"/>
    <s v="717606741"/>
    <s v="Medium Size Business"/>
    <s v="FLEXI"/>
  </r>
  <r>
    <s v="VPA6"/>
    <s v="KE-NAI-1512-22030"/>
    <x v="1"/>
    <s v=""/>
    <s v="11th November,2015"/>
    <d v="2015-11-11T00:00:00"/>
    <s v="31st December,2015"/>
    <d v="2015-12-31T00:00:00"/>
    <s v="Margaret Gitau Wanjiku"/>
    <s v="Female"/>
    <s v="29113577"/>
    <s v="703100322"/>
    <s v="2.55E+11"/>
    <s v=""/>
    <s v="2.55E+11"/>
    <n v="36.700121000000003"/>
    <n v="-1.297188"/>
    <s v="Nairobi"/>
    <s v="Dagoretti South"/>
    <s v="Mutuini"/>
    <s v="Mutuini"/>
    <x v="27"/>
    <s v="Biogas International Limited"/>
    <s v="Robert Wanjiku"/>
    <s v="717606741"/>
    <s v="Medium Size Business"/>
    <s v="FLEXI"/>
  </r>
  <r>
    <s v="VPA6"/>
    <s v="KE-MIG-1708-22015"/>
    <x v="1"/>
    <s v=""/>
    <s v="12th June,2017"/>
    <d v="2017-06-12T00:00:00"/>
    <s v="1st August,2017"/>
    <d v="2017-08-01T00:00:00"/>
    <s v="Ogada Orondo Simon"/>
    <s v="Female"/>
    <s v="746174"/>
    <s v="721325422"/>
    <s v="2.55E+11"/>
    <s v=""/>
    <s v="2.55E+11"/>
    <n v="34.11647"/>
    <n v="-1.0357080000000001"/>
    <s v="Migori"/>
    <s v="Nyatike"/>
    <s v="Nyankondo"/>
    <s v="Nyakondo"/>
    <x v="22"/>
    <s v="Biogas International Limited"/>
    <s v="Julius Onyango"/>
    <s v="254711227754"/>
    <s v="Medium Size Business"/>
    <s v="FLEXI"/>
  </r>
  <r>
    <s v="VPA6"/>
    <s v="KE-BUS-1705-22023"/>
    <x v="1"/>
    <s v=""/>
    <s v="12th March,2017"/>
    <d v="2017-03-12T00:00:00"/>
    <s v="1st May,2017"/>
    <d v="2017-05-01T00:00:00"/>
    <s v="Shiundu George Khakhubi"/>
    <s v="Male"/>
    <s v="27505152"/>
    <s v="726116976"/>
    <s v="2.55E+11"/>
    <s v=""/>
    <s v="2.55E+11"/>
    <n v="34.216138000000001"/>
    <n v="0.31282700000000002"/>
    <s v="Busia"/>
    <s v="Butula"/>
    <s v="Bujumba"/>
    <s v="Burinda"/>
    <x v="27"/>
    <s v="Biogas International Limited"/>
    <s v="Julius Onyango"/>
    <s v="254711227754"/>
    <s v="Medium Size Business"/>
    <s v="FLEXI"/>
  </r>
  <r>
    <s v="VPA6"/>
    <s v="KE-NAK-1708-22034"/>
    <x v="1"/>
    <s v=""/>
    <s v="12th June,2017"/>
    <d v="2017-06-12T00:00:00"/>
    <s v="1st August,2017"/>
    <d v="2017-08-01T00:00:00"/>
    <s v="Nyakio Lake Kanio"/>
    <s v="Female"/>
    <s v="20096328"/>
    <s v="713482144"/>
    <s v="713482144"/>
    <s v=""/>
    <s v="717754733"/>
    <n v="36.480651999999999"/>
    <n v="-0.73960000000000004"/>
    <s v="Nakuru"/>
    <s v="Naivasha"/>
    <s v="Kayole"/>
    <s v="Malaro"/>
    <x v="3"/>
    <s v="Biogas International Limited"/>
    <s v="Robert Wanjiku"/>
    <s v="717606741"/>
    <s v="Medium Size Business"/>
    <s v="FLEXI"/>
  </r>
  <r>
    <s v="VPA6"/>
    <s v="KE-MAC-1712-22028"/>
    <x v="0"/>
    <s v="Unreachable"/>
    <s v="11th November,2017"/>
    <d v="2017-11-11T00:00:00"/>
    <s v="31st December,2017"/>
    <d v="2017-12-31T00:00:00"/>
    <s v="Gakuo Ann Wambui"/>
    <s v="Female"/>
    <s v="11371736"/>
    <s v="720002523"/>
    <s v="720002523"/>
    <s v=""/>
    <s v="706927939"/>
    <n v="36.975568000000003"/>
    <n v="-1.353621"/>
    <s v="Machakos"/>
    <s v="Machakos"/>
    <s v="Mavoko"/>
    <s v="Katani"/>
    <x v="3"/>
    <s v="Biogas International Limited"/>
    <s v="James Musyoka"/>
    <s v="715836763"/>
    <s v="Medium Size Business"/>
    <s v="FLEXI"/>
  </r>
  <r>
    <s v="VPA6"/>
    <s v="KE-BUN-1712-22037"/>
    <x v="1"/>
    <s v=""/>
    <s v="11th November,2017"/>
    <d v="2017-11-11T00:00:00"/>
    <s v="31st December,2017"/>
    <d v="2017-12-31T00:00:00"/>
    <s v="Wekesa Anicetus Wafula"/>
    <s v="Male"/>
    <s v="127592"/>
    <s v="711293207"/>
    <s v="2.55E+11"/>
    <s v=""/>
    <s v="2.55E+11"/>
    <n v="34.594048999999998"/>
    <n v="0.57897600000000005"/>
    <s v="Bungoma"/>
    <s v="Kanduyi"/>
    <s v="Bukembe West"/>
    <s v="Tobolia"/>
    <x v="3"/>
    <s v="Biogas International Limited"/>
    <s v="Zadock"/>
    <s v="720562659"/>
    <s v="Medium Size Business"/>
    <s v="FLEXI"/>
  </r>
  <r>
    <s v="VPA6"/>
    <s v="KE-KIA-1706-22044"/>
    <x v="1"/>
    <s v=""/>
    <s v="10th May,2017"/>
    <d v="2017-05-10T00:00:00"/>
    <s v="29th June,2017"/>
    <d v="2017-06-29T00:00:00"/>
    <s v="Njuku Jeffrey Gatonye"/>
    <s v="Male"/>
    <s v="13527768"/>
    <s v="721359556"/>
    <s v="721359556"/>
    <s v=""/>
    <s v="719568246"/>
    <n v="36.650559999999999"/>
    <n v="-1.2047950000000001"/>
    <s v="Kiambu"/>
    <s v="Kikuyu"/>
    <s v="Kabete"/>
    <s v="Kiambaa"/>
    <x v="27"/>
    <s v="Biogas International Limited"/>
    <s v="Frederick Kago"/>
    <s v="715836763"/>
    <s v="Medium Size Business"/>
    <s v="FLEXI"/>
  </r>
  <r>
    <s v="VPA6"/>
    <s v="KE-KIA-1707-22047"/>
    <x v="1"/>
    <s v=""/>
    <s v="5th June,2017"/>
    <d v="2017-06-05T00:00:00"/>
    <s v="25th July,2017"/>
    <d v="2017-07-25T00:00:00"/>
    <s v="Njiru Joyce Wanjiru"/>
    <s v="Female"/>
    <s v="3108642"/>
    <s v="728448372"/>
    <s v="2.55E+11"/>
    <s v=""/>
    <s v="2.55E+11"/>
    <n v="36.673014000000002"/>
    <n v="-1.2405109999999999"/>
    <s v="Kiambu"/>
    <s v="Kikuyu"/>
    <s v="Kikuyu"/>
    <s v="Gitaru"/>
    <x v="3"/>
    <s v="Biogas International Limited"/>
    <s v="James Musyoka"/>
    <s v="715836763"/>
    <s v="Medium Size Business"/>
    <s v="FLEXI"/>
  </r>
  <r>
    <s v="VPA6"/>
    <s v="KE-UAS-1707-22053"/>
    <x v="1"/>
    <s v=""/>
    <s v="14th July,2017"/>
    <d v="2017-07-14T00:00:00"/>
    <s v="17th July,2017"/>
    <d v="2017-07-17T00:00:00"/>
    <s v="Rutto Beatrice Jelimo"/>
    <s v="Female"/>
    <s v="22205950"/>
    <s v="725133092"/>
    <s v="725133092"/>
    <s v=""/>
    <s v="799372296"/>
    <n v="35.340045000000003"/>
    <n v="0.50587499999999996"/>
    <s v="Uasin Gishu"/>
    <s v="Moiben"/>
    <s v="Kapsoiya"/>
    <s v="Malakuwan"/>
    <x v="22"/>
    <s v="Biogas International Limited"/>
    <s v="Julius Onyango"/>
    <s v="711227754"/>
    <s v="Medium Size Business"/>
    <s v="FLEXI"/>
  </r>
  <r>
    <s v="VPA6"/>
    <s v="KE-BAR-1707-22050"/>
    <x v="1"/>
    <s v=""/>
    <s v="13th July,2017"/>
    <d v="2017-07-13T00:00:00"/>
    <s v="17th July,2017"/>
    <d v="2017-07-17T00:00:00"/>
    <s v="Kurui James James"/>
    <s v="Male"/>
    <s v="69495"/>
    <s v="722666735"/>
    <s v="722666735"/>
    <s v=""/>
    <s v="722802590"/>
    <n v="35.761805000000003"/>
    <n v="0.49688500000000002"/>
    <s v="Baringo"/>
    <s v="Baringo Central"/>
    <s v="Kapropita"/>
    <s v="Tilelon"/>
    <x v="22"/>
    <s v="Biogas International Limited"/>
    <s v="Julius Onyango"/>
    <s v="711227754"/>
    <s v="Medium Size Business"/>
    <s v="FLEXI"/>
  </r>
  <r>
    <s v="VPA6"/>
    <s v="KE-NAK-1707-22049"/>
    <x v="1"/>
    <s v=""/>
    <s v="22nd May,2017"/>
    <d v="2017-05-22T00:00:00"/>
    <s v="11th July,2017"/>
    <d v="2017-07-11T00:00:00"/>
    <s v="Munene Phenhas Njuguna"/>
    <s v="Male"/>
    <s v="27977570"/>
    <s v="71455377"/>
    <s v="2.55E+11"/>
    <s v=""/>
    <s v="2.55E+11"/>
    <n v="36.061788"/>
    <n v="-0.27226299999999998"/>
    <s v="Nakuru"/>
    <s v="Nakuru Town"/>
    <s v="Nakuru Town"/>
    <s v="Millimani Showground"/>
    <x v="25"/>
    <s v="Biogas International Limited"/>
    <s v="Julius Onyango"/>
    <s v="711227754"/>
    <s v="Medium Size Business"/>
    <s v="FLEXI"/>
  </r>
  <r>
    <s v="VPA6"/>
    <s v="KE-KER-1707-22021"/>
    <x v="0"/>
    <s v="Non Compliant"/>
    <s v="24th May,2017"/>
    <d v="2017-05-24T00:00:00"/>
    <s v="13th July,2017"/>
    <d v="2017-07-13T00:00:00"/>
    <s v="Bill Eunice Chepkemoi"/>
    <s v="Male"/>
    <s v="11078462"/>
    <s v="711556875"/>
    <s v="2.55E+11"/>
    <s v=""/>
    <s v="2.55E+11"/>
    <n v="35.217748"/>
    <n v="-0.32917200000000002"/>
    <s v="Kericho"/>
    <s v="Belgut"/>
    <s v="Borborwet"/>
    <s v="Kiboitu"/>
    <x v="27"/>
    <s v="Biogas International Limited"/>
    <s v="Julius Onyango"/>
    <s v="711227754"/>
    <s v="Medium Size Business"/>
    <s v="FLEXI"/>
  </r>
  <r>
    <s v="VPA6"/>
    <s v="KE-KER-1707-22020"/>
    <x v="1"/>
    <s v=""/>
    <s v="6th July,2017"/>
    <d v="2017-07-06T00:00:00"/>
    <s v="13th July,2017"/>
    <d v="2017-07-13T00:00:00"/>
    <s v="Koech Lorna Chepkemoi"/>
    <s v="Male"/>
    <s v="13008130"/>
    <s v="721295051"/>
    <s v="721295051"/>
    <s v=""/>
    <s v="722933636"/>
    <n v="35.290148000000002"/>
    <n v="-0.33692800000000001"/>
    <s v="Kericho"/>
    <s v="Ainamoi"/>
    <s v="Township"/>
    <s v="Sumeyon"/>
    <x v="22"/>
    <s v="Biogas International Limited"/>
    <s v="Julius"/>
    <s v="711227754"/>
    <s v="Medium Size Business"/>
    <s v="FLEXI"/>
  </r>
  <r>
    <s v="VPA6"/>
    <s v="KE-KER-1707-22019"/>
    <x v="0"/>
    <s v="Unreachable"/>
    <s v="18th May,2017"/>
    <d v="2017-05-18T00:00:00"/>
    <s v="7th July,2017"/>
    <d v="2017-07-07T00:00:00"/>
    <s v="Setey Josephine Chepkoech"/>
    <s v="Male"/>
    <s v="8071611"/>
    <s v="721621911"/>
    <s v="2.55E+11"/>
    <s v=""/>
    <s v=""/>
    <n v="35.170096999999998"/>
    <n v="-0.482651"/>
    <s v="Kericho"/>
    <s v="Bureti"/>
    <s v="Kipterich"/>
    <s v="Chimosi"/>
    <x v="27"/>
    <s v="Biogas International Limited"/>
    <s v="Julius Onyango"/>
    <s v="7112227754"/>
    <s v="Medium Size Business"/>
    <s v="FLEXI"/>
  </r>
  <r>
    <s v="VPA6"/>
    <s v="KE-KER-1707-22018"/>
    <x v="1"/>
    <s v=""/>
    <s v="19th May,2017"/>
    <d v="2017-05-19T00:00:00"/>
    <s v="8th July,2017"/>
    <d v="2017-07-08T00:00:00"/>
    <s v="Susy Susy Langat"/>
    <s v="Male"/>
    <s v="851955"/>
    <s v="721298201"/>
    <s v="2.55E+11"/>
    <s v=""/>
    <s v="2.55E+11"/>
    <n v="35.170577000000002"/>
    <n v="-0.35215800000000003"/>
    <s v="Kericho"/>
    <s v="Belgut"/>
    <s v="Waldai"/>
    <s v="Kiptaldal"/>
    <x v="27"/>
    <s v="Biogas International Limited"/>
    <s v="Julius Onyango"/>
    <s v="711227754"/>
    <s v="Medium Size Business"/>
    <s v="FLEXI"/>
  </r>
  <r>
    <s v="VPA6"/>
    <s v="KE-KER-1707-22022"/>
    <x v="1"/>
    <s v=""/>
    <s v="19th May,2017"/>
    <d v="2017-05-19T00:00:00"/>
    <s v="8th July,2017"/>
    <d v="2017-07-08T00:00:00"/>
    <s v="Towett Sally"/>
    <s v="Female"/>
    <s v="2358058"/>
    <s v="722705454"/>
    <s v="2.55E+11"/>
    <s v=""/>
    <s v=""/>
    <n v="35.199995000000001"/>
    <n v="-0.31912000000000001"/>
    <s v="Kericho"/>
    <s v="Belgut"/>
    <s v="Belgut"/>
    <s v="Machorwa"/>
    <x v="27"/>
    <s v="Biogas International Limited"/>
    <s v="Julius Onyango"/>
    <s v="711227754"/>
    <s v="Medium Size Business"/>
    <s v="FLEXI"/>
  </r>
  <r>
    <s v="VPA6"/>
    <s v="KE-KER-1707-22041"/>
    <x v="0"/>
    <s v="Grievance"/>
    <s v="18th May,2017"/>
    <d v="2017-05-18T00:00:00"/>
    <s v="7th July,2017"/>
    <d v="2017-07-07T00:00:00"/>
    <s v="Esther Chelangat Kosgey"/>
    <s v="Female"/>
    <s v="1799507"/>
    <s v="720815532"/>
    <s v="2.55E+11"/>
    <s v=""/>
    <s v="2.55E+11"/>
    <n v="35.392637999999998"/>
    <n v="-0.11687699999999999"/>
    <s v="Kericho"/>
    <s v="Kipkelion West"/>
    <s v="Kipteress"/>
    <s v="Kaptuya"/>
    <x v="25"/>
    <s v="Biogas International Limited"/>
    <s v="Robert Wanjiku"/>
    <s v="717606741"/>
    <s v="Medium Size Business"/>
    <s v="FLEXI"/>
  </r>
  <r>
    <s v="VPA6"/>
    <s v="KE-KER-1707-22042"/>
    <x v="1"/>
    <s v=""/>
    <s v="12th May,2017"/>
    <d v="2017-05-12T00:00:00"/>
    <s v="1st July,2017"/>
    <d v="2017-07-01T00:00:00"/>
    <s v="Langa'T Roselyn Bii"/>
    <s v="Female"/>
    <s v="10013210"/>
    <s v="707654970"/>
    <s v="2.55E+11"/>
    <s v=""/>
    <s v="2.55E+11"/>
    <n v="35.403461"/>
    <n v="-0.105019"/>
    <s v="Kericho"/>
    <s v="Kipkelion West"/>
    <s v="Chepkechei"/>
    <s v="Ndubusat"/>
    <x v="25"/>
    <s v="Biogas International Limited"/>
    <s v="Robert Wanjiku"/>
    <s v="717606741"/>
    <s v="Medium Size Business"/>
    <s v="FLEXI"/>
  </r>
  <r>
    <s v="VPA6"/>
    <s v="KE-KIR-1706-22040"/>
    <x v="0"/>
    <s v="Grievance"/>
    <s v="11th May,2017"/>
    <d v="2017-05-11T00:00:00"/>
    <s v="30th June,2017"/>
    <d v="2017-06-30T00:00:00"/>
    <s v="James Gitogo Gachoki"/>
    <s v="Male"/>
    <s v="809538"/>
    <s v="724162700"/>
    <s v="2.55E+11"/>
    <s v=""/>
    <s v="2.55E+11"/>
    <n v="37.326517000000003"/>
    <n v="-0.53314399999999995"/>
    <s v="Kirinyaga"/>
    <s v="Kirinyaga Central"/>
    <s v="Kabare"/>
    <s v="Kiamiciri"/>
    <x v="27"/>
    <s v="Biogas International Limited"/>
    <s v="Robert Wanjiku"/>
    <s v="717606741"/>
    <s v="Medium Size Business"/>
    <s v="FLEXI"/>
  </r>
  <r>
    <s v="VPA6"/>
    <s v="KE-KIR-1706-22043"/>
    <x v="1"/>
    <s v=""/>
    <s v="10th May,2017"/>
    <d v="2017-05-10T00:00:00"/>
    <s v="29th June,2017"/>
    <d v="2017-06-29T00:00:00"/>
    <s v="Allbert Ngari Kathiga"/>
    <s v="Male"/>
    <s v="12544842"/>
    <s v="712205578"/>
    <s v="2.55E+11"/>
    <s v=""/>
    <s v="2.55E+11"/>
    <n v="37.365895000000002"/>
    <n v="-0.485786"/>
    <s v="Kirinyaga"/>
    <s v="Kirinyaga East"/>
    <s v="Jokiani North"/>
    <s v="Kariko"/>
    <x v="27"/>
    <s v="Biogas International Limited"/>
    <s v="Robert Wanjiku"/>
    <s v="717606741"/>
    <s v="Medium Size Business"/>
    <s v="FLEXI"/>
  </r>
  <r>
    <s v="VPA6"/>
    <s v="KE-KIR-1707-22039"/>
    <x v="1"/>
    <s v=""/>
    <s v="12th May,2017"/>
    <d v="2017-05-12T00:00:00"/>
    <s v="1st July,2017"/>
    <d v="2017-07-01T00:00:00"/>
    <s v="Hellen Wajuki Nyaga"/>
    <s v="Female"/>
    <s v="10796863"/>
    <s v="720968777"/>
    <s v="2.55E+11"/>
    <s v=""/>
    <s v="2.55E+11"/>
    <n v="37.379511000000001"/>
    <n v="-0.53949800000000003"/>
    <s v="Kirinyaga"/>
    <s v="Kirinyaga East"/>
    <s v="Njukiini"/>
    <s v="Gachatha"/>
    <x v="27"/>
    <s v="Biogas International Limited"/>
    <s v="Robert Wanjiku"/>
    <s v="717606741"/>
    <s v="Medium Size Business"/>
    <s v="FLEXI"/>
  </r>
  <r>
    <s v="VPA6"/>
    <s v="KE-KER-1708-22048"/>
    <x v="1"/>
    <s v=""/>
    <s v="16th June,2017"/>
    <d v="2017-06-16T00:00:00"/>
    <s v="5th August,2017"/>
    <d v="2017-08-05T00:00:00"/>
    <s v="Christine Rop Rop"/>
    <s v="Female"/>
    <s v="9232296"/>
    <s v="727924883"/>
    <s v="2.55E+11"/>
    <s v=""/>
    <s v="2.55E+11"/>
    <n v="35.392057999999999"/>
    <n v="-0.13864399999999999"/>
    <s v="Kericho"/>
    <s v="Kipkelion West"/>
    <s v="Kipteress"/>
    <s v="Saba"/>
    <x v="25"/>
    <s v="Biogas International Limited"/>
    <s v="Robert Wanjiku"/>
    <s v="717606741"/>
    <s v="Medium Size Business"/>
    <s v="FLEXI"/>
  </r>
  <r>
    <s v="VPA6"/>
    <s v="KE-MER-1707-22052"/>
    <x v="1"/>
    <s v=""/>
    <s v="24th May,2017"/>
    <d v="2017-05-24T00:00:00"/>
    <s v="13th July,2017"/>
    <d v="2017-07-13T00:00:00"/>
    <s v="Kevin Mureithi Mwenda"/>
    <s v="Male"/>
    <s v="24282047"/>
    <s v="722307885"/>
    <s v="2.55E+11"/>
    <s v=""/>
    <s v="2.55E+11"/>
    <n v="37.597503000000003"/>
    <n v="-4.6772000000000001E-2"/>
    <s v="Meru"/>
    <s v="Meru Central"/>
    <s v="Uruku"/>
    <s v="Gikumbo"/>
    <x v="27"/>
    <s v="Biogas International Limited"/>
    <s v="Robert Wanjiku"/>
    <s v="717606741"/>
    <s v="Medium Size Business"/>
    <s v="FLEXI"/>
  </r>
  <r>
    <s v="VPA6"/>
    <s v="KE-THA-1706-22051"/>
    <x v="1"/>
    <s v=""/>
    <s v="12th April,2017"/>
    <d v="2017-04-12T00:00:00"/>
    <s v="1st June,2017"/>
    <d v="2017-06-01T00:00:00"/>
    <s v="Alexander Itunga Ngai"/>
    <s v="Male"/>
    <s v="16042404"/>
    <s v="723705645"/>
    <s v="2.55E+11"/>
    <s v=""/>
    <s v="2.55E+11"/>
    <n v="37.633251999999999"/>
    <n v="-0.35903299999999999"/>
    <s v="Tharaka-Nithi"/>
    <s v="Chuka"/>
    <s v="Muonge"/>
    <s v="Kilamani"/>
    <x v="27"/>
    <s v="Biogas International Limited"/>
    <s v="Robert Wanjiku"/>
    <s v="717606741"/>
    <s v="Medium Size Business"/>
    <s v="FLEXI"/>
  </r>
  <r>
    <s v="VPA6"/>
    <s v="KE-KAJ-1706-22035"/>
    <x v="1"/>
    <s v=""/>
    <s v="2nd May,2017"/>
    <d v="2017-05-02T00:00:00"/>
    <s v="21st June,2017"/>
    <d v="2017-06-21T00:00:00"/>
    <s v="Steven Chege Gichia"/>
    <s v="Male"/>
    <s v="11803434"/>
    <s v="722327882"/>
    <s v="2.55E+11"/>
    <s v=""/>
    <s v="2.55E+11"/>
    <n v="36.673085"/>
    <n v="-1.3799630000000001"/>
    <s v="Kajiado"/>
    <s v="Kajiado North"/>
    <s v="Matasia"/>
    <s v="Matasia"/>
    <x v="27"/>
    <s v="Biogas International Limited"/>
    <s v="Robert Wanjiku"/>
    <s v="717606741"/>
    <s v="Medium Size Business"/>
    <s v="FLEXI"/>
  </r>
  <r>
    <s v="VPA6"/>
    <s v="KE-SIA-1709-22058"/>
    <x v="1"/>
    <s v=""/>
    <s v="13th July,2017"/>
    <d v="2017-07-13T00:00:00"/>
    <s v="1st September,2017"/>
    <d v="2017-09-01T00:00:00"/>
    <s v="Ouma Simon Peter"/>
    <s v="Male"/>
    <s v="1121207"/>
    <s v="728551331"/>
    <s v="2.55E+11"/>
    <s v=""/>
    <s v="2.55E+11"/>
    <n v="34.333702000000002"/>
    <n v="0.152918"/>
    <s v="Siaya"/>
    <s v="Ugunja"/>
    <s v="South Ugenya"/>
    <s v="Rang'Ala"/>
    <x v="3"/>
    <s v="Biogas International Limited"/>
    <s v="Julius Onyango"/>
    <s v="711227754"/>
    <s v="Medium Size Business"/>
    <s v="FLEXI"/>
  </r>
  <r>
    <s v="VPA6"/>
    <s v="KE-KER-1708-22057"/>
    <x v="1"/>
    <s v=""/>
    <s v="16th June,2017"/>
    <d v="2017-06-16T00:00:00"/>
    <s v="5th August,2017"/>
    <d v="2017-08-05T00:00:00"/>
    <s v="Edna Sonoya Cherotich"/>
    <s v="Female"/>
    <s v="8287237"/>
    <s v="714217307"/>
    <s v="714217307"/>
    <s v=""/>
    <s v=""/>
    <n v="35.391511999999999"/>
    <n v="-0.12817200000000001"/>
    <s v="Kericho"/>
    <s v="Kipkelion West"/>
    <s v="Kipteris"/>
    <s v="Kimuguru"/>
    <x v="3"/>
    <s v="Biogas International Limited"/>
    <s v="Robert Wanjiku"/>
    <s v="717606741"/>
    <s v="Medium Size Business"/>
    <s v="FLEXI"/>
  </r>
  <r>
    <s v="VPA6"/>
    <s v="KE-UAS-1707-22075"/>
    <x v="1"/>
    <s v=""/>
    <s v="12th May,2017"/>
    <d v="2017-05-12T00:00:00"/>
    <s v="1st July,2017"/>
    <d v="2017-07-01T00:00:00"/>
    <s v="Likami Mwachi Felix"/>
    <s v="Male"/>
    <s v="25179892"/>
    <s v="726095307"/>
    <s v="726095307"/>
    <s v=""/>
    <s v="722838969"/>
    <n v="35.210687999999998"/>
    <n v="0.58310700000000004"/>
    <s v="Uasin Gishu"/>
    <s v="Turbo"/>
    <s v="Mareba"/>
    <s v="Barini"/>
    <x v="22"/>
    <s v="Biogas International Limited"/>
    <s v="Julius Onyango"/>
    <s v="711227754"/>
    <s v="Medium Size Business"/>
    <s v="FLEXI"/>
  </r>
  <r>
    <s v="VPA6"/>
    <s v="KE-KAJ-1709-22045"/>
    <x v="1"/>
    <s v=""/>
    <s v="13th July,2017"/>
    <d v="2017-07-13T00:00:00"/>
    <s v="1st September,2017"/>
    <d v="2017-09-01T00:00:00"/>
    <s v="Osero Samson Kerandi"/>
    <s v="Male"/>
    <s v="3332777"/>
    <s v="722714101"/>
    <s v="2.55E+11"/>
    <s v=""/>
    <s v=""/>
    <n v="36.748277000000002"/>
    <n v="-1.5051669999999999"/>
    <s v="Kajiado"/>
    <s v="Kajiado North"/>
    <s v="Keekonyokie"/>
    <s v="Kipeto"/>
    <x v="27"/>
    <s v="Biogas International Limited"/>
    <s v="Julius Onyango"/>
    <s v="254711227754"/>
    <s v="Medium Size Business"/>
    <s v="FLEXI"/>
  </r>
  <r>
    <s v="VPA6"/>
    <s v="KE-KIR-1708-22061"/>
    <x v="1"/>
    <s v=""/>
    <s v="12th June,2017"/>
    <d v="2017-06-12T00:00:00"/>
    <s v="1st August,2017"/>
    <d v="2017-08-01T00:00:00"/>
    <s v="Charity Nyaga Wanjiku"/>
    <s v="Female"/>
    <s v="6448456"/>
    <s v="729328776"/>
    <s v="2.55E+11"/>
    <s v=""/>
    <s v=""/>
    <n v="37.375290999999997"/>
    <n v="-0.51715299999999997"/>
    <s v="Kirinyaga"/>
    <s v="Kirinyaga East"/>
    <s v="Njukiini"/>
    <s v="Mburi"/>
    <x v="27"/>
    <s v="Biogas International Limited"/>
    <s v="Robert Wanjiku"/>
    <s v="717606741"/>
    <s v="Medium Size Business"/>
    <s v="FLEXI"/>
  </r>
  <r>
    <s v="VPA6"/>
    <s v="KE-KIA-1709-23215"/>
    <x v="1"/>
    <s v=""/>
    <s v="13th July,2017"/>
    <d v="2017-07-13T00:00:00"/>
    <s v="1st September,2017"/>
    <d v="2017-09-01T00:00:00"/>
    <s v="Njoroge Mzee"/>
    <s v="Male"/>
    <s v="3659944"/>
    <s v="722641677"/>
    <s v="2.55E+11"/>
    <s v=""/>
    <s v=""/>
    <n v="36.692971999999997"/>
    <n v="-1.204135"/>
    <s v="Kiambu"/>
    <s v="Kabete"/>
    <s v="Kabete"/>
    <s v="Ruku"/>
    <x v="2"/>
    <s v="Takamoto Biogas"/>
    <s v="Willy Kauni"/>
    <s v="254726841650"/>
    <s v="Medium Size Business"/>
    <s v="Modified Camartec Digester"/>
  </r>
  <r>
    <s v="VPA6"/>
    <s v="KE-KAJ-1512-22607"/>
    <x v="1"/>
    <s v=""/>
    <s v="11th November,2015"/>
    <d v="2015-11-11T00:00:00"/>
    <s v="31st December,2015"/>
    <d v="2015-12-31T00:00:00"/>
    <s v="Kagunda John Mbugua"/>
    <s v="Male"/>
    <s v="6257785"/>
    <s v="722866424"/>
    <s v="2.55E+11"/>
    <s v=""/>
    <s v=""/>
    <n v="37.509186999999997"/>
    <n v="-2.9259629999999999"/>
    <s v="Kajiado"/>
    <s v="Loitokitok"/>
    <s v="Kuku"/>
    <s v="Kuku"/>
    <x v="2"/>
    <s v="Mespt"/>
    <s v="Justus Inyasi Makipa"/>
    <s v=""/>
    <s v="Medium Size Business"/>
    <s v="KENBIM"/>
  </r>
  <r>
    <s v="VPA6"/>
    <s v="KE-KAJ-1710-22608"/>
    <x v="1"/>
    <s v=""/>
    <s v="12th August,2017"/>
    <d v="2017-08-12T00:00:00"/>
    <s v="1st October,2017"/>
    <d v="2017-10-01T00:00:00"/>
    <s v="Muthaisu Serah Mueni"/>
    <s v="Female"/>
    <s v="13610449"/>
    <s v="72424125"/>
    <s v="724241259"/>
    <s v=""/>
    <s v=""/>
    <n v="37.463419999999999"/>
    <n v="-2.9220950000000001"/>
    <s v="Kajiado"/>
    <s v="Kajiado North"/>
    <s v="Kiserian"/>
    <s v="Olchoro"/>
    <x v="2"/>
    <s v="Mespt"/>
    <s v="Justus Inyasi Makipa"/>
    <s v=""/>
    <s v="Medium Size Business"/>
    <s v="KENBIM"/>
  </r>
  <r>
    <s v="VPA6"/>
    <s v="KE-KAJ-1604-22598"/>
    <x v="1"/>
    <s v=""/>
    <s v="13th February,2016"/>
    <d v="2016-02-13T00:00:00"/>
    <s v="3rd April,2016"/>
    <d v="2016-04-03T00:00:00"/>
    <s v="Koipatat Nelly Koiyet"/>
    <s v="Female"/>
    <s v="99999"/>
    <s v="723333068"/>
    <s v="2.55E+11"/>
    <s v=""/>
    <s v=""/>
    <n v="37.509892000000001"/>
    <n v="-2.94496"/>
    <s v="Kajiado"/>
    <s v="Loitokitok"/>
    <s v="Kuku"/>
    <s v="Mountain"/>
    <x v="1"/>
    <s v="Mespt"/>
    <s v="Shadrack Kuria"/>
    <s v=""/>
    <s v="Medium Size Business"/>
    <s v="KENBIM"/>
  </r>
  <r>
    <s v="VPA6"/>
    <s v="KE-KAJ-1704-22600"/>
    <x v="1"/>
    <s v=""/>
    <s v="10th February,2017"/>
    <d v="2017-02-10T00:00:00"/>
    <s v="1st April,2017"/>
    <d v="2017-04-01T00:00:00"/>
    <s v="Mungai Joseph Kimani"/>
    <s v="Male"/>
    <s v="1752206"/>
    <s v="723150750"/>
    <s v="2.55E+11"/>
    <s v=""/>
    <s v=""/>
    <n v="37.551136999999997"/>
    <n v="-2.939317"/>
    <s v="Kajiado"/>
    <s v="Loitokitok"/>
    <s v="Kajiado"/>
    <s v="Ngama"/>
    <x v="2"/>
    <s v="Mespt"/>
    <s v="Justus Inyasi Makipa"/>
    <s v=""/>
    <s v="Medium Size Business"/>
    <s v="KENBIM"/>
  </r>
  <r>
    <s v="VPA6"/>
    <s v="KE-KWA-1612-22565"/>
    <x v="0"/>
    <s v="Unreachable"/>
    <s v="11th November,2016"/>
    <d v="2016-11-11T00:00:00"/>
    <s v="31st December,2016"/>
    <d v="2016-12-31T00:00:00"/>
    <s v="Hassan Hussein Omar"/>
    <s v="Male"/>
    <s v="5413191"/>
    <s v="733455861"/>
    <s v="733455861"/>
    <s v=""/>
    <s v=""/>
    <n v="39.629479000000003"/>
    <n v="-4.1277080000000002"/>
    <s v="Kwale"/>
    <s v="Msambweni"/>
    <s v="Mswambweni"/>
    <s v="Liembeni"/>
    <x v="2"/>
    <s v="Mespt"/>
    <s v="Jotham Kaluma"/>
    <s v="705394440"/>
    <s v="Medium Size Business"/>
    <s v="KENBIM"/>
  </r>
  <r>
    <s v="VPA6"/>
    <s v="KE-KAJ-1712-22597"/>
    <x v="1"/>
    <s v=""/>
    <s v="11th November,2017"/>
    <d v="2017-11-11T00:00:00"/>
    <s v="31st December,2017"/>
    <d v="2017-12-31T00:00:00"/>
    <s v="Kibe James"/>
    <s v="Male"/>
    <s v="495768"/>
    <s v="72705603"/>
    <s v="2.55E+11"/>
    <s v=""/>
    <s v=""/>
    <n v="37.492640000000002"/>
    <n v="-2.9062380000000001"/>
    <s v="Kajiado"/>
    <s v="Loitokitok"/>
    <s v="Loitoktok"/>
    <s v="Ngarongena"/>
    <x v="2"/>
    <s v="Mespt"/>
    <s v="Isaiya Moran"/>
    <s v=""/>
    <s v="Medium Size Business"/>
    <s v="KENBIM"/>
  </r>
  <r>
    <s v="VPA6"/>
    <s v="KE-KIA-1706-23183"/>
    <x v="1"/>
    <s v=""/>
    <s v="12th April,2017"/>
    <d v="2017-04-12T00:00:00"/>
    <s v="1st June,2017"/>
    <d v="2017-06-01T00:00:00"/>
    <s v="Iraya Pauline Gathoni"/>
    <s v="Female"/>
    <s v="562560"/>
    <s v="723784909"/>
    <s v="2.55E+11"/>
    <s v=""/>
    <s v=""/>
    <n v="36.802253"/>
    <n v="-1.104627"/>
    <s v="Kiambu"/>
    <s v="Githunguri"/>
    <s v="Ikinu"/>
    <s v="Mukindori"/>
    <x v="0"/>
    <s v="Takamoto Biogas"/>
    <s v="Takamoto Biogas"/>
    <s v=""/>
    <s v="Medium Size Business"/>
    <s v="Topflame"/>
  </r>
  <r>
    <s v="VPA6"/>
    <s v="KE-KIA-1610-23189"/>
    <x v="0"/>
    <s v="Non Compliant"/>
    <s v="12th August,2016"/>
    <d v="2016-08-12T00:00:00"/>
    <s v="1st October,2016"/>
    <d v="2016-10-01T00:00:00"/>
    <s v="Njeri Paul Thiogo"/>
    <s v="Male"/>
    <s v="22295232"/>
    <s v="723869472"/>
    <s v="2.55E+11"/>
    <s v=""/>
    <s v=""/>
    <n v="36.721657"/>
    <n v="-1.0681039999999999"/>
    <s v="Kiambu"/>
    <s v="Githunguri"/>
    <s v="Githinga"/>
    <s v="Gichagi"/>
    <x v="0"/>
    <s v="Takamoto Biogas"/>
    <s v=""/>
    <s v=""/>
    <s v="Medium Size Business"/>
    <s v="Topflame"/>
  </r>
  <r>
    <s v="VPA6"/>
    <s v="KE-KIA-1701-23187"/>
    <x v="1"/>
    <s v=""/>
    <s v="23rd December,2016"/>
    <d v="2016-12-23T00:00:00"/>
    <s v="23rd January,2017"/>
    <d v="2017-01-23T00:00:00"/>
    <s v="Njuguna Patrick"/>
    <s v="Male"/>
    <s v="3048413"/>
    <s v="723482814"/>
    <s v="2.55E+11"/>
    <s v=""/>
    <s v=""/>
    <n v="36.826898"/>
    <n v="-1.080795"/>
    <s v="Kiambu"/>
    <s v="Githunguri"/>
    <s v="Ngewa"/>
    <s v="Kairii"/>
    <x v="0"/>
    <s v="Takamoto Biogas"/>
    <s v=""/>
    <s v=""/>
    <s v="Medium Size Business"/>
    <s v="Topflame"/>
  </r>
  <r>
    <s v="VPA6"/>
    <s v="KE-KIA-1710-23185"/>
    <x v="1"/>
    <s v=""/>
    <s v="12th August,2017"/>
    <d v="2017-08-12T00:00:00"/>
    <s v="1st October,2017"/>
    <d v="2017-10-01T00:00:00"/>
    <s v="Muya Mary"/>
    <s v="Male"/>
    <s v="4438286"/>
    <s v="703346427"/>
    <s v="2.55E+11"/>
    <s v=""/>
    <s v=""/>
    <n v="36.720042999999997"/>
    <n v="-1.065625"/>
    <s v="Kiambu"/>
    <s v="Kiambaa"/>
    <s v="Kambaa"/>
    <s v="Kambaa"/>
    <x v="0"/>
    <s v="Takamoto Biogas"/>
    <s v=""/>
    <s v=""/>
    <s v="Medium Size Business"/>
    <s v="Topflame"/>
  </r>
  <r>
    <s v="VPA6"/>
    <s v="KE-KIA-1612-23192"/>
    <x v="1"/>
    <s v=""/>
    <s v="30th October,2015"/>
    <d v="2015-10-30T00:00:00"/>
    <s v="23rd December,2016"/>
    <d v="2016-12-23T00:00:00"/>
    <s v="Njeri Monicah"/>
    <s v="Female"/>
    <s v="10975338"/>
    <s v="726703311"/>
    <s v="2.55E+11"/>
    <s v=""/>
    <s v=""/>
    <n v="36.817661999999999"/>
    <n v="-1.066951"/>
    <s v="Kiambu"/>
    <s v="Githunguri"/>
    <s v="Ngewa"/>
    <s v="Kwandoga"/>
    <x v="0"/>
    <s v="Takamoto Biogas"/>
    <s v=""/>
    <s v=""/>
    <s v="Medium Size Business"/>
    <s v="Topflame"/>
  </r>
  <r>
    <s v="VPA6"/>
    <s v="KE-KIA-1709-23186"/>
    <x v="1"/>
    <s v=""/>
    <s v="13th July,2017"/>
    <d v="2017-07-13T00:00:00"/>
    <s v="1st September,2017"/>
    <d v="2017-09-01T00:00:00"/>
    <s v="Muhia Stephen Mwangi"/>
    <s v="Male"/>
    <s v="1837608"/>
    <s v="721409255"/>
    <s v="2.55E+11"/>
    <s v=""/>
    <s v=""/>
    <n v="36.853504000000001"/>
    <n v="-1.066281"/>
    <s v="Kiambu"/>
    <s v="Githunguri"/>
    <s v="Komothai"/>
    <s v="Mbariyaigi"/>
    <x v="0"/>
    <s v="Takamoto Biogas"/>
    <s v=""/>
    <s v=""/>
    <s v="Medium Size Business"/>
    <s v="Topflame"/>
  </r>
  <r>
    <s v="VPA6"/>
    <s v="KE-KIL-1710-22577"/>
    <x v="1"/>
    <s v=""/>
    <s v="12th August,2017"/>
    <d v="2017-08-12T00:00:00"/>
    <s v="1st October,2017"/>
    <d v="2017-10-01T00:00:00"/>
    <s v="Chege Nashaon K"/>
    <s v="Male"/>
    <s v="2142029"/>
    <s v="708539915"/>
    <s v="708539915"/>
    <s v=""/>
    <s v=""/>
    <n v="39.785964"/>
    <n v="-3.8840780000000001"/>
    <s v="Kilifi"/>
    <s v="Bahari"/>
    <s v="Bahari"/>
    <s v="Kianii"/>
    <x v="0"/>
    <s v="Mespt"/>
    <s v="Samson Sirya"/>
    <s v="703297321"/>
    <s v="Medium Size Business"/>
    <s v="KENBIM"/>
  </r>
  <r>
    <s v="VPA6"/>
    <s v="KE-KIA-1611-23188"/>
    <x v="1"/>
    <s v=""/>
    <s v="12th September,2016"/>
    <d v="2016-09-12T00:00:00"/>
    <s v="1st November,2016"/>
    <d v="2016-11-01T00:00:00"/>
    <s v="Karuri Mary Wanjira"/>
    <s v="Female"/>
    <s v="2547385860"/>
    <s v="725450092"/>
    <s v="2.55E+11"/>
    <s v=""/>
    <s v=""/>
    <n v="36.813668"/>
    <n v="-1.0586850000000001"/>
    <s v="Kiambu"/>
    <s v="Githunguri"/>
    <s v="Githunguri"/>
    <s v="Riamute"/>
    <x v="0"/>
    <s v="Takamoto Biogas"/>
    <s v=""/>
    <s v=""/>
    <s v="Medium Size Business"/>
    <s v="Topflame"/>
  </r>
  <r>
    <s v="VPA6"/>
    <s v="KE-KIA-1703-23181"/>
    <x v="1"/>
    <s v=""/>
    <s v="10th January,2017"/>
    <d v="2017-01-10T00:00:00"/>
    <s v="1st March,2017"/>
    <d v="2017-03-01T00:00:00"/>
    <s v="Wanyanga Wallace"/>
    <s v="Male"/>
    <s v="25504543"/>
    <s v="720432328"/>
    <s v="2.55E+11"/>
    <s v=""/>
    <s v=""/>
    <n v="36.855293000000003"/>
    <n v="-1.080325"/>
    <s v="Kiambu"/>
    <s v="Githunguri"/>
    <s v="Ngewa"/>
    <s v="Nyanga"/>
    <x v="0"/>
    <s v="Takamoto Biogas"/>
    <s v=""/>
    <s v=""/>
    <s v="Medium Size Business"/>
    <s v="Topflame"/>
  </r>
  <r>
    <s v="VPA6"/>
    <s v="KE-KIA-1705-23184"/>
    <x v="1"/>
    <s v=""/>
    <s v="5th May,2016"/>
    <d v="2016-05-05T00:00:00"/>
    <s v="19th May,2017"/>
    <d v="2017-05-19T00:00:00"/>
    <s v="Ng'Ang'A Michael"/>
    <s v="Male"/>
    <s v="11408987"/>
    <s v="710556420"/>
    <s v="2.55E+11"/>
    <s v=""/>
    <s v=""/>
    <n v="36.807136999999997"/>
    <n v="-1.0763750000000001"/>
    <s v="Kiambu"/>
    <s v="Githunguri"/>
    <s v="Ngewa"/>
    <s v="Kianjogu"/>
    <x v="0"/>
    <s v="Takamoto Biogas"/>
    <s v=""/>
    <s v=""/>
    <s v="Medium Size Business"/>
    <s v="Topflame"/>
  </r>
  <r>
    <s v="VPA6"/>
    <s v="KE-KIA-1712-23190"/>
    <x v="1"/>
    <s v=""/>
    <s v="11th November,2017"/>
    <d v="2017-11-11T00:00:00"/>
    <s v="31st December,2017"/>
    <d v="2017-12-31T00:00:00"/>
    <s v="Maina Paul"/>
    <s v="Male"/>
    <s v="22401183"/>
    <s v="724719418"/>
    <s v="724719418"/>
    <s v=""/>
    <s v=""/>
    <n v="36.996372999999998"/>
    <n v="-1.137983"/>
    <s v="Kiambu"/>
    <s v="Ruiru"/>
    <s v="Toll"/>
    <s v="Ebeneza"/>
    <x v="0"/>
    <s v="Takamoto Biogas"/>
    <s v=""/>
    <s v=""/>
    <s v="Medium Size Business"/>
    <s v="BlueFlame BioSlurriGaz"/>
  </r>
  <r>
    <s v="VPA6"/>
    <s v="KE-NYE-1610-23131"/>
    <x v="1"/>
    <s v=""/>
    <s v="12th August,2016"/>
    <d v="2016-08-12T00:00:00"/>
    <s v="1st October,2016"/>
    <d v="2016-10-01T00:00:00"/>
    <s v="Gathingi Obandia Muchori"/>
    <s v="Male"/>
    <s v="2314197"/>
    <s v="722511420"/>
    <s v="2.55E+11"/>
    <s v=""/>
    <s v=""/>
    <n v="36.95035"/>
    <n v="-0.59269300000000003"/>
    <s v="Nyeri"/>
    <s v="Othaya"/>
    <s v="Chinga"/>
    <s v="Mairuini"/>
    <x v="0"/>
    <s v="Takamoto Biogas"/>
    <s v="Benson  Otieno"/>
    <s v=""/>
    <s v="Medium Size Business"/>
    <s v="Topflame"/>
  </r>
  <r>
    <s v="VPA6"/>
    <s v="KE-NYE-1610-23130"/>
    <x v="1"/>
    <s v=""/>
    <s v="12th August,2016"/>
    <d v="2016-08-12T00:00:00"/>
    <s v="1st October,2016"/>
    <d v="2016-10-01T00:00:00"/>
    <s v="Gathingi Isaac Iganjo"/>
    <s v="Male"/>
    <s v="1835819"/>
    <s v="727805008"/>
    <s v="2.55E+11"/>
    <s v=""/>
    <s v="2.55E+11"/>
    <n v="36.949663000000001"/>
    <n v="-0.59326299999999998"/>
    <s v="Nyeri"/>
    <s v="Othaya"/>
    <s v="Chinga"/>
    <s v="Mairuini"/>
    <x v="0"/>
    <s v="Takamoto Biogas"/>
    <s v="Benson  Otieno"/>
    <s v=""/>
    <s v="Medium Size Business"/>
    <s v="Topflame"/>
  </r>
  <r>
    <s v="VPA6"/>
    <s v="KE-NYE-1610-23134"/>
    <x v="1"/>
    <s v=""/>
    <s v="12th August,2016"/>
    <d v="2016-08-12T00:00:00"/>
    <s v="1st October,2016"/>
    <d v="2016-10-01T00:00:00"/>
    <s v="Wambugu Solomon Muthoga"/>
    <s v="Male"/>
    <s v="3283843"/>
    <s v="721780741"/>
    <s v="2.55E+11"/>
    <s v=""/>
    <s v=""/>
    <n v="36.950502"/>
    <n v="-0.59104699999999999"/>
    <s v="Nyeri"/>
    <s v="Othaya"/>
    <s v="Chinga"/>
    <s v="Mairuini"/>
    <x v="0"/>
    <s v="Takamoto Biogas"/>
    <s v="Benson  Otieno"/>
    <s v=""/>
    <s v="Medium Size Business"/>
    <s v="Topflame"/>
  </r>
  <r>
    <s v="VPA6"/>
    <s v="KE-NYE-1706-23150"/>
    <x v="1"/>
    <s v=""/>
    <s v="12th April,2017"/>
    <d v="2017-04-12T00:00:00"/>
    <s v="1st June,2017"/>
    <d v="2017-06-01T00:00:00"/>
    <s v="Githinji Steven Gacheru"/>
    <s v="Male"/>
    <s v="25172708"/>
    <s v="720018105"/>
    <s v="720018105"/>
    <s v=""/>
    <s v="712473942"/>
    <n v="36.926920000000003"/>
    <n v="-0.59508799999999995"/>
    <s v="Nyeri"/>
    <s v="Othaya"/>
    <s v="Chinga"/>
    <s v="Kahutiri"/>
    <x v="0"/>
    <s v="Takamoto Biogas"/>
    <s v="Benson  Otieno"/>
    <s v=""/>
    <s v="Medium Size Business"/>
    <s v="Topflame"/>
  </r>
  <r>
    <s v="VPA6"/>
    <s v="KE-NAN-1608-23147"/>
    <x v="0"/>
    <s v="Non Compliant"/>
    <s v="12th June,2016"/>
    <d v="2016-06-12T00:00:00"/>
    <s v="1st August,2016"/>
    <d v="2016-08-01T00:00:00"/>
    <s v="Rael Jemisik"/>
    <s v="Female"/>
    <s v="449461"/>
    <s v="725554986"/>
    <s v="2.55E+11"/>
    <s v=""/>
    <s v=""/>
    <n v="35.212366000000003"/>
    <n v="0.30174200000000001"/>
    <s v="Nandi"/>
    <s v="Mosop"/>
    <s v="Ngechek"/>
    <s v="Kapcheluch"/>
    <x v="28"/>
    <s v="Takamoto Biogas"/>
    <s v="Takamoto Biogas"/>
    <s v=""/>
    <s v="Medium Size Business"/>
    <s v="Topflame"/>
  </r>
  <r>
    <s v="VPA6"/>
    <s v="KE-NYA-1704-20176"/>
    <x v="1"/>
    <s v=""/>
    <s v="4th March,2017"/>
    <d v="2017-03-04T00:00:00"/>
    <s v="23rd April,2017"/>
    <d v="2017-04-23T00:00:00"/>
    <s v="Nunga Editor Nunga"/>
    <s v="Female"/>
    <s v="25005575"/>
    <s v="723999734"/>
    <s v="723999734"/>
    <s v=""/>
    <s v=""/>
    <n v="36.407128"/>
    <n v="1.2057999999999999E-2"/>
    <s v="Nyandarua"/>
    <s v="Ndaragwa"/>
    <s v="Mairo Inya"/>
    <s v="Baari"/>
    <x v="0"/>
    <s v="Kentainers Limited"/>
    <s v=""/>
    <s v=""/>
    <s v="Medium Size Business"/>
    <s v="BlueFlame BioSlurriGaz"/>
  </r>
  <r>
    <s v="VPA6"/>
    <s v="KE-KIA-1709-23165"/>
    <x v="1"/>
    <s v=""/>
    <s v="13th July,2017"/>
    <d v="2017-07-13T00:00:00"/>
    <s v="1st September,2017"/>
    <d v="2017-09-01T00:00:00"/>
    <s v="Muroki Jane"/>
    <s v="Female"/>
    <s v="7485681"/>
    <s v="723329828"/>
    <s v="2.55E+11"/>
    <s v=""/>
    <s v=""/>
    <n v="36.804813000000003"/>
    <n v="-1.1133850000000001"/>
    <s v="Kiambu"/>
    <s v="Githunguri"/>
    <s v="Ikinu"/>
    <s v="Ngemwa"/>
    <x v="0"/>
    <s v="Takamoto Biogas"/>
    <s v=""/>
    <s v=""/>
    <s v="Medium Size Business"/>
    <s v="Topflame"/>
  </r>
  <r>
    <s v="VPA6"/>
    <s v="KE-KIA-1610-23166"/>
    <x v="1"/>
    <s v=""/>
    <s v="12th August,2016"/>
    <d v="2016-08-12T00:00:00"/>
    <s v="1st October,2016"/>
    <d v="2016-10-01T00:00:00"/>
    <s v="Kanyoige Joseph Murigi"/>
    <s v="Male"/>
    <s v="3048714"/>
    <s v="727008704"/>
    <s v="2.55E+11"/>
    <s v=""/>
    <s v="2.55E+11"/>
    <n v="36.781128000000002"/>
    <n v="-0.98169700000000004"/>
    <s v="Kiambu"/>
    <s v="Githunguri"/>
    <s v="Komothai"/>
    <s v="Gachogocho"/>
    <x v="1"/>
    <s v="Takamoto Biogas"/>
    <s v=""/>
    <s v=""/>
    <s v="Medium Size Business"/>
    <s v="Topflame"/>
  </r>
  <r>
    <s v="VPA6"/>
    <s v="KE-KIA-1712-23156"/>
    <x v="1"/>
    <s v=""/>
    <s v="12th October,2017"/>
    <d v="2017-10-12T00:00:00"/>
    <s v="1st December,2017"/>
    <d v="2017-12-01T00:00:00"/>
    <s v="Muturi Josphat"/>
    <s v="Male"/>
    <s v="2148156"/>
    <s v="720666878"/>
    <s v="720666878"/>
    <s v=""/>
    <s v="727075076"/>
    <n v="36.746493000000001"/>
    <n v="-1.0746819999999999"/>
    <s v="Kiambu"/>
    <s v="Githunguri"/>
    <s v="Githinga"/>
    <s v="Matuguta"/>
    <x v="1"/>
    <s v="Takamoto Biogas"/>
    <s v=""/>
    <s v=""/>
    <s v="Medium Size Business"/>
    <s v="Topflame"/>
  </r>
  <r>
    <s v="VPA6"/>
    <s v="KE-KIA-1712-23155"/>
    <x v="1"/>
    <s v=""/>
    <s v="11th November,2017"/>
    <d v="2017-11-11T00:00:00"/>
    <s v="31st December,2017"/>
    <d v="2017-12-31T00:00:00"/>
    <s v="Ng'Ang'A Jane Nugari"/>
    <s v="Male"/>
    <s v="99999"/>
    <s v="723983867"/>
    <s v="723983867"/>
    <s v=""/>
    <s v=""/>
    <n v="36.759230000000002"/>
    <n v="-1.0547070000000001"/>
    <s v="Kiambu"/>
    <s v="Githunguri"/>
    <s v="Githunguri"/>
    <s v="Kahunira"/>
    <x v="2"/>
    <s v="Takamoto Biogas"/>
    <s v=""/>
    <s v=""/>
    <s v="Medium Size Business"/>
    <s v="BlueFlame BioSlurriGaz"/>
  </r>
  <r>
    <s v="VPA6"/>
    <s v="KE-KIA-1612-23158"/>
    <x v="1"/>
    <s v=""/>
    <s v="11th November,2016"/>
    <d v="2016-11-11T00:00:00"/>
    <s v="31st December,2016"/>
    <d v="2016-12-31T00:00:00"/>
    <s v="Ndungu Hannah"/>
    <s v="Female"/>
    <s v="12523882"/>
    <s v="726927397"/>
    <s v="2.55E+11"/>
    <s v=""/>
    <s v=""/>
    <n v="36.829586999999997"/>
    <n v="-1.0703940000000001"/>
    <s v="Kiambu"/>
    <s v="Githunguri"/>
    <s v="Ngewa"/>
    <s v="Muguti"/>
    <x v="0"/>
    <s v="Takamoto Biogas"/>
    <s v=""/>
    <s v=""/>
    <s v="Medium Size Business"/>
    <s v="Topflame"/>
  </r>
  <r>
    <s v="VPA6"/>
    <s v="KE-KIA-1707-23169"/>
    <x v="1"/>
    <s v=""/>
    <s v="12th May,2017"/>
    <d v="2017-05-12T00:00:00"/>
    <s v="1st July,2017"/>
    <d v="2017-07-01T00:00:00"/>
    <s v="Karimeri John Njoroge"/>
    <s v="Male"/>
    <s v="4310082"/>
    <s v="720950314"/>
    <s v="2.55E+11"/>
    <s v=""/>
    <s v="2.55E+11"/>
    <n v="36.813544999999998"/>
    <n v="-1.0588770000000001"/>
    <s v="Kiambu"/>
    <s v="Githunguri"/>
    <s v="Githunguri"/>
    <s v="Riamute"/>
    <x v="0"/>
    <s v="Takamoto Biogas"/>
    <s v=""/>
    <s v=""/>
    <s v="Medium Size Business"/>
    <s v="Topflame"/>
  </r>
  <r>
    <s v="VPA6"/>
    <s v="KE-KIA-1703-23168"/>
    <x v="1"/>
    <s v=""/>
    <s v="1st February,2017"/>
    <d v="2017-02-01T00:00:00"/>
    <s v="23rd March,2017"/>
    <d v="2017-03-23T00:00:00"/>
    <s v="Thuku Hannah Nduta"/>
    <s v="Female"/>
    <s v="13215486"/>
    <s v="724202569"/>
    <s v="2.55E+11"/>
    <s v=""/>
    <s v=""/>
    <n v="36.820369999999997"/>
    <n v="-1.0633779999999999"/>
    <s v="Kiambu"/>
    <s v="Githunguri"/>
    <s v="Githunguri"/>
    <s v="Riamute"/>
    <x v="0"/>
    <s v="Takamoto Biogas"/>
    <s v=""/>
    <s v=""/>
    <s v="Medium Size Business"/>
    <s v="Topflame"/>
  </r>
  <r>
    <s v="VPA6"/>
    <s v="KE-KIA-1710-23157"/>
    <x v="1"/>
    <s v=""/>
    <s v="12th August,2017"/>
    <d v="2017-08-12T00:00:00"/>
    <s v="1st October,2017"/>
    <d v="2017-10-01T00:00:00"/>
    <s v="Kagethe John Karanja"/>
    <s v="Male"/>
    <s v="8574182"/>
    <s v="724570705"/>
    <s v="2.55E+11"/>
    <s v=""/>
    <s v=""/>
    <n v="36.841835000000003"/>
    <n v="-1.072937"/>
    <s v="Kiambu"/>
    <s v="Githunguri"/>
    <s v="Komothai"/>
    <s v="Kifucho"/>
    <x v="0"/>
    <s v="Takamoto Biogas"/>
    <s v=""/>
    <s v=""/>
    <s v="Medium Size Business"/>
    <s v="BlueFlame BioSlurriGaz"/>
  </r>
  <r>
    <s v="VPA6"/>
    <s v="KE-KIA-1706-23167"/>
    <x v="1"/>
    <s v=""/>
    <s v="12th April,2017"/>
    <d v="2017-04-12T00:00:00"/>
    <s v="1st June,2017"/>
    <d v="2017-06-01T00:00:00"/>
    <s v="Kamau Joseph Mburu"/>
    <s v="Male"/>
    <s v="10255594"/>
    <s v="728684621"/>
    <s v="2.55E+11"/>
    <s v=""/>
    <s v="2.55E+11"/>
    <n v="36.76981"/>
    <n v="-1.0459940000000001"/>
    <s v="Kiambu"/>
    <s v="Githunguri"/>
    <s v="Githunguri"/>
    <s v="Ngochi"/>
    <x v="0"/>
    <s v="Takamoto Biogas"/>
    <s v="Takamoto Biogas"/>
    <s v=""/>
    <s v="Medium Size Business"/>
    <s v="Topflame"/>
  </r>
  <r>
    <s v="VPA6"/>
    <s v="KE-KIS-1707-23200"/>
    <x v="1"/>
    <s v=""/>
    <s v="12th May,2017"/>
    <d v="2017-05-12T00:00:00"/>
    <s v="1st July,2017"/>
    <d v="2017-07-01T00:00:00"/>
    <s v="Omia Rose"/>
    <s v="Female"/>
    <s v="22964698"/>
    <s v="722536096"/>
    <s v="2.55E+11"/>
    <s v=""/>
    <s v="2.55E+11"/>
    <n v="35.049705000000003"/>
    <n v="-0.16439000000000001"/>
    <s v="Kisumu"/>
    <s v="Nyando"/>
    <s v="Awasi"/>
    <s v="Bondo Kachola"/>
    <x v="2"/>
    <s v="Takamoto biogas"/>
    <s v="Takamoto Biogas"/>
    <s v="254738689788"/>
    <s v="Medium Size Business"/>
    <s v="Modified Camartec Digester"/>
  </r>
  <r>
    <s v="VPA6"/>
    <s v="KE-KIA-1610-23193"/>
    <x v="0"/>
    <s v="Non Compliant"/>
    <s v="12th August,2016"/>
    <d v="2016-08-12T00:00:00"/>
    <s v="1st October,2016"/>
    <d v="2016-10-01T00:00:00"/>
    <s v="Waweru John Mburu"/>
    <s v="Male"/>
    <s v="21339863"/>
    <s v="720892281"/>
    <s v="2.55E+11"/>
    <s v=""/>
    <s v=""/>
    <n v="36.797172000000003"/>
    <n v="-1.037002"/>
    <s v="Kiambu"/>
    <s v="Githunguri"/>
    <s v="Kamuchege"/>
    <s v="Kingio"/>
    <x v="0"/>
    <s v="Takamoto Biogas"/>
    <s v=""/>
    <s v=""/>
    <s v="Medium Size Business"/>
    <s v="Topflame"/>
  </r>
  <r>
    <s v="VPA6"/>
    <s v="KE-KIS-1610-23198"/>
    <x v="1"/>
    <s v=""/>
    <s v="12th August,2016"/>
    <d v="2016-08-12T00:00:00"/>
    <s v="1st October,2016"/>
    <d v="2016-10-01T00:00:00"/>
    <s v="Nyansera Lilian"/>
    <s v="Female"/>
    <s v="24298165"/>
    <s v="724737401"/>
    <s v="724737401"/>
    <s v=""/>
    <s v=""/>
    <n v="34.723799999999997"/>
    <n v="-0.66613500000000003"/>
    <s v="Kisii"/>
    <s v="Kisii South"/>
    <s v="Wanjare"/>
    <s v="Bumwanda"/>
    <x v="0"/>
    <s v="Takamoto Biogas"/>
    <s v="Benson  Otieno"/>
    <s v="738689788"/>
    <s v="Medium Size Business"/>
    <s v="Topflame"/>
  </r>
  <r>
    <s v="VPA6"/>
    <s v="KE-KAK-1707-23128"/>
    <x v="1"/>
    <s v=""/>
    <s v="1st June,2017"/>
    <d v="2017-06-01T00:00:00"/>
    <s v="21st July,2017"/>
    <d v="2017-07-21T00:00:00"/>
    <s v="Owuor Alfred Ogwang"/>
    <s v="Male"/>
    <s v="13468512"/>
    <s v="722955997"/>
    <s v="2.55E+11"/>
    <s v=""/>
    <s v="2.55E+11"/>
    <n v="34.594299999999997"/>
    <n v="0.11605500000000001"/>
    <s v="Kakamega"/>
    <s v="Khwisero"/>
    <s v="Kusa Central"/>
    <s v="Ebukambuli"/>
    <x v="0"/>
    <s v="Takamoto Biogas"/>
    <s v="Takamoto Biogas"/>
    <s v="254738689788"/>
    <s v="Medium Size Business"/>
    <s v="Topflame"/>
  </r>
  <r>
    <s v="VPA6"/>
    <s v="KE-TAI-1710-22572"/>
    <x v="1"/>
    <s v=""/>
    <s v="12th August,2017"/>
    <d v="2017-08-12T00:00:00"/>
    <s v="1st October,2017"/>
    <d v="2017-10-01T00:00:00"/>
    <s v="Mnyika Kollen Mgirima"/>
    <s v="Female"/>
    <s v="6742368"/>
    <s v="712746387"/>
    <s v="2.55E+11"/>
    <s v=""/>
    <s v=""/>
    <n v="38.389398"/>
    <n v="-3.386377"/>
    <s v="Taita/Taveta"/>
    <s v="Wundanyi"/>
    <s v="Mbale"/>
    <s v="Mvita"/>
    <x v="2"/>
    <s v="Mespt"/>
    <s v="Jotham Kaluma"/>
    <s v="2547055364440"/>
    <s v="Medium Size Business"/>
    <s v="KENBIM"/>
  </r>
  <r>
    <s v="VPA6"/>
    <s v="KE-TAI-1710-22556"/>
    <x v="1"/>
    <s v=""/>
    <s v="12th August,2017"/>
    <d v="2017-08-12T00:00:00"/>
    <s v="1st October,2017"/>
    <d v="2017-10-01T00:00:00"/>
    <s v="Mghaga Duncan Mwatela"/>
    <s v="Male"/>
    <s v="155929"/>
    <s v="726360355"/>
    <s v="2.55E+11"/>
    <s v=""/>
    <s v="2.55E+11"/>
    <n v="38.352518000000003"/>
    <n v="-3.4151889999999998"/>
    <s v="Taita/Taveta"/>
    <s v="Wundanyi"/>
    <s v="Wundanyi"/>
    <s v="Wasinyi"/>
    <x v="2"/>
    <s v="Mespt"/>
    <s v=""/>
    <s v=""/>
    <s v="Medium Size Business"/>
    <s v="KENBIM"/>
  </r>
  <r>
    <s v="VPA6"/>
    <s v="KE-TAI-1707-22612"/>
    <x v="1"/>
    <s v=""/>
    <s v="12th May,2017"/>
    <d v="2017-05-12T00:00:00"/>
    <s v="1st July,2017"/>
    <d v="2017-07-01T00:00:00"/>
    <s v="Mwaluma Mwaluma Mwaghogho"/>
    <s v="Male"/>
    <s v="103959404"/>
    <s v="728912805"/>
    <s v="2.55E+11"/>
    <s v=""/>
    <s v=""/>
    <n v="38.566214000000002"/>
    <n v="-3.4120539999999999"/>
    <s v="Taita/Taveta"/>
    <s v="Voi"/>
    <s v="Voi"/>
    <s v="Majengo"/>
    <x v="2"/>
    <s v="Mespt"/>
    <s v=""/>
    <s v=""/>
    <s v="Medium Size Business"/>
    <s v="KENBIM"/>
  </r>
  <r>
    <s v="VPA6"/>
    <s v="KE-KIA-1712-23182"/>
    <x v="0"/>
    <s v="Unreachable"/>
    <s v="11th November,2017"/>
    <d v="2017-11-11T00:00:00"/>
    <s v="31st December,2017"/>
    <d v="2017-12-31T00:00:00"/>
    <s v="Ndotono John Mwangi"/>
    <s v="Male"/>
    <s v="5704808"/>
    <s v="254724958383"/>
    <s v="2.55E+11"/>
    <s v=""/>
    <s v=""/>
    <n v="36.818375000000003"/>
    <n v="-0.98989700000000003"/>
    <s v="Kiambu"/>
    <s v="Gatundu South"/>
    <s v="Gatitu"/>
    <s v="Gaturiamaru"/>
    <x v="0"/>
    <s v="Takamoto Biogas"/>
    <s v=""/>
    <s v=""/>
    <s v="Medium Size Business"/>
    <s v="Topflame"/>
  </r>
  <r>
    <s v="VPA6"/>
    <s v="KE-MAC-1710-23177"/>
    <x v="1"/>
    <s v=""/>
    <s v="12th August,2017"/>
    <d v="2017-08-12T00:00:00"/>
    <s v="1st October,2017"/>
    <d v="2017-10-01T00:00:00"/>
    <s v="Nyamweya Martin"/>
    <s v="Male"/>
    <s v="21482245"/>
    <s v="713436270"/>
    <s v="2.55E+11"/>
    <s v=""/>
    <s v=""/>
    <n v="37.122549999999997"/>
    <n v="-1.272902"/>
    <s v="Machakos"/>
    <s v="Kathiani"/>
    <s v="Kamulu"/>
    <s v="Kware"/>
    <x v="0"/>
    <s v="Takamoto Biogas"/>
    <s v="Takamoto Biogas"/>
    <s v="254738689788"/>
    <s v="Medium Size Business"/>
    <s v="Topflame"/>
  </r>
  <r>
    <s v="VPA6"/>
    <s v="KE-NAI-1612-23171"/>
    <x v="1"/>
    <s v=""/>
    <s v="12th October,2016"/>
    <d v="2016-10-12T00:00:00"/>
    <s v="1st December,2016"/>
    <d v="2016-12-01T00:00:00"/>
    <s v="Simiyu Millicent"/>
    <s v="Female"/>
    <s v="27393377"/>
    <s v="710266700"/>
    <s v="2.55E+11"/>
    <s v=""/>
    <s v=""/>
    <n v="36.959282000000002"/>
    <n v="-1.2572399999999999"/>
    <s v="Nairobi"/>
    <s v="Njiru"/>
    <s v="Ruai"/>
    <s v="Buruburu Farm"/>
    <x v="3"/>
    <s v="Takamoto Biogas"/>
    <s v="James Nganga"/>
    <s v="254725713467"/>
    <s v="Medium Size Business"/>
    <s v="Topflame"/>
  </r>
  <r>
    <s v="VPA6"/>
    <s v="KE-MAC-1702-23178"/>
    <x v="1"/>
    <s v=""/>
    <s v="13th December,2016"/>
    <d v="2016-12-13T00:00:00"/>
    <s v="1st February,2017"/>
    <d v="2017-02-01T00:00:00"/>
    <s v="Kioko Robert"/>
    <s v="Male"/>
    <s v="12711115"/>
    <s v="721705516"/>
    <s v="2.55E+11"/>
    <s v=""/>
    <s v=""/>
    <n v="37.190640000000002"/>
    <n v="-1.45652"/>
    <s v="Machakos"/>
    <s v="Machakos"/>
    <s v="Mavoko"/>
    <s v="Mua"/>
    <x v="0"/>
    <s v="Takamoto Biogas"/>
    <s v="James Nganga"/>
    <s v="254725713467"/>
    <s v="Medium Size Business"/>
    <s v="Topflame"/>
  </r>
  <r>
    <s v="VPA6"/>
    <s v="KE-NAK-1610-23176"/>
    <x v="1"/>
    <s v=""/>
    <s v="12th August,2016"/>
    <d v="2016-08-12T00:00:00"/>
    <s v="1st October,2016"/>
    <d v="2016-10-01T00:00:00"/>
    <s v="James Githinji"/>
    <s v="Male"/>
    <s v="21395776"/>
    <s v="714946318"/>
    <s v="2.55E+11"/>
    <s v=""/>
    <s v=""/>
    <n v="35.703657"/>
    <n v="-0.55149999999999999"/>
    <s v="Nakuru"/>
    <s v="Molo"/>
    <s v="Molo"/>
    <s v="Tombo"/>
    <x v="2"/>
    <s v="Takamoto Biogas"/>
    <s v="James Nganga"/>
    <s v=""/>
    <s v="Medium Size Business"/>
    <s v="Topflame"/>
  </r>
  <r>
    <s v="VPA6"/>
    <s v="KE-KIL-1710-22552"/>
    <x v="1"/>
    <s v=""/>
    <s v="12th August,2017"/>
    <d v="2017-08-12T00:00:00"/>
    <s v="1st October,2017"/>
    <d v="2017-10-01T00:00:00"/>
    <s v="Musau Benson Muthani"/>
    <s v="Male"/>
    <s v="99999"/>
    <s v="722755746"/>
    <s v="2.55E+11"/>
    <s v=""/>
    <s v=""/>
    <n v="39.782971000000003"/>
    <n v="-3.883248"/>
    <s v="Kilifi"/>
    <s v="Bahari"/>
    <s v="Kikambala"/>
    <s v="Kikambala"/>
    <x v="2"/>
    <s v="Mespt"/>
    <s v="Samson Sirya"/>
    <s v="254703297321"/>
    <s v="Medium Size Business"/>
    <s v="KENBIM"/>
  </r>
  <r>
    <s v="VPA6"/>
    <s v="KE-KIL-1612-22563"/>
    <x v="1"/>
    <s v=""/>
    <s v="11th November,2016"/>
    <d v="2016-11-11T00:00:00"/>
    <s v="31st December,2016"/>
    <d v="2016-12-31T00:00:00"/>
    <s v="Mngori Geoffrey Wolder"/>
    <s v="Male"/>
    <s v="1123122"/>
    <s v="722796197"/>
    <s v="2.55E+11"/>
    <s v=""/>
    <s v=""/>
    <n v="39.775190000000002"/>
    <n v="-3.8834789999999999"/>
    <s v="Kilifi"/>
    <s v="Bahari"/>
    <s v="Kikambala"/>
    <s v="Kikambala"/>
    <x v="1"/>
    <s v="Mespt"/>
    <s v="Samson Sirya"/>
    <s v="254703927321"/>
    <s v="Medium Size Business"/>
    <s v="KENBIM"/>
  </r>
  <r>
    <s v="VPA6"/>
    <s v="KE-KIL-1710-22571"/>
    <x v="1"/>
    <s v=""/>
    <s v="12th August,2017"/>
    <d v="2017-08-12T00:00:00"/>
    <s v="1st October,2017"/>
    <d v="2017-10-01T00:00:00"/>
    <s v="Mwangala Johnston Chigongo"/>
    <s v="Male"/>
    <s v="2140884"/>
    <s v="722460624"/>
    <s v="722460624"/>
    <s v=""/>
    <s v=""/>
    <n v="39.770992"/>
    <n v="-3.8954710000000001"/>
    <s v="Kilifi"/>
    <s v="Bahari"/>
    <s v="Kikambala"/>
    <s v="Kikambala"/>
    <x v="3"/>
    <s v="Mespt"/>
    <s v="Samson Sirya"/>
    <s v="703927321"/>
    <s v="Medium Size Business"/>
    <s v="KENBIM"/>
  </r>
  <r>
    <s v="VPA6"/>
    <s v="KE-KIL-1606-22574"/>
    <x v="1"/>
    <s v=""/>
    <s v="12th April,2016"/>
    <d v="2016-04-12T00:00:00"/>
    <s v="1st June,2016"/>
    <d v="2016-06-01T00:00:00"/>
    <s v="Kamau Mercy Marselina"/>
    <s v="Female"/>
    <s v="84570051"/>
    <s v="720130805"/>
    <s v="2.55E+11"/>
    <s v=""/>
    <s v=""/>
    <n v="39.733944999999999"/>
    <n v="-3.9137369999999998"/>
    <s v="Kilifi"/>
    <s v="Bahari"/>
    <s v="Kilifi"/>
    <s v="Mtepeni"/>
    <x v="1"/>
    <s v="Mespt"/>
    <s v="Samson Sirya"/>
    <s v="254703297321"/>
    <s v="Medium Size Business"/>
    <s v="KENBIM"/>
  </r>
  <r>
    <s v="VPA6"/>
    <s v="KE-MAC-1611-23180"/>
    <x v="1"/>
    <s v=""/>
    <s v="12th September,2016"/>
    <d v="2016-09-12T00:00:00"/>
    <s v="1st November,2016"/>
    <d v="2016-11-01T00:00:00"/>
    <s v="Mua Nicholas Mativo"/>
    <s v="Male"/>
    <s v="7404861"/>
    <s v="722917083"/>
    <s v="2.55E+11"/>
    <s v=""/>
    <s v=""/>
    <n v="37.218688"/>
    <n v="-1.4278729999999999"/>
    <s v="Machakos"/>
    <s v="Machakos"/>
    <s v="Mua"/>
    <s v="Kaloleni"/>
    <x v="0"/>
    <s v="Takamoto Biogas"/>
    <s v="James Nganga"/>
    <s v="254725713467"/>
    <s v="Medium Size Business"/>
    <s v="Topflame"/>
  </r>
  <r>
    <s v="VPA6"/>
    <s v="KE-MAC-1612-23199"/>
    <x v="2"/>
    <s v="Demolished"/>
    <s v="12th October,2016"/>
    <d v="2016-10-12T00:00:00"/>
    <s v="1st December,2016"/>
    <d v="2016-12-01T00:00:00"/>
    <s v="Wambua Petronillar Mueni"/>
    <s v="Female"/>
    <s v="21078890"/>
    <s v="723788056"/>
    <s v="2.55E+11"/>
    <s v=""/>
    <s v=""/>
    <n v="37.204433000000002"/>
    <n v="-1.4327319999999999"/>
    <s v="Machakos"/>
    <s v="Machakos"/>
    <s v="Mutituni"/>
    <s v="Mua"/>
    <x v="0"/>
    <s v="Takamoto Biogas"/>
    <s v="James Nganga"/>
    <s v="254725713467"/>
    <s v="Medium Size Business"/>
    <s v="Topflame"/>
  </r>
  <r>
    <s v="VPA6"/>
    <s v="KE-NAK-1705-23175"/>
    <x v="1"/>
    <s v=""/>
    <s v="4th April,2017"/>
    <d v="2017-04-04T00:00:00"/>
    <s v="6th May,2017"/>
    <d v="2017-05-06T00:00:00"/>
    <s v="Gakuru Wilfred Nganga"/>
    <s v="Male"/>
    <s v="21568140"/>
    <s v="71834842"/>
    <s v="2.55E+11"/>
    <s v=""/>
    <s v=""/>
    <n v="36.123961999999999"/>
    <n v="-0.23319000000000001"/>
    <s v="Nakuru"/>
    <s v="Bahati"/>
    <s v="Bahati"/>
    <s v="Maili Sita"/>
    <x v="2"/>
    <s v="Takamoto Biogas"/>
    <s v="James Nganga"/>
    <s v=""/>
    <s v="Medium Size Business"/>
    <s v="Topflame"/>
  </r>
  <r>
    <s v="VPA6"/>
    <s v="KE-KER-1612-23201"/>
    <x v="1"/>
    <s v=""/>
    <s v="11th November,2016"/>
    <d v="2016-11-11T00:00:00"/>
    <s v="31st December,2016"/>
    <d v="2016-12-31T00:00:00"/>
    <s v="Koskey Geoffry Kipkorir"/>
    <s v="Male"/>
    <s v="24244517"/>
    <s v="721434322"/>
    <s v="2.55E+11"/>
    <s v=""/>
    <s v=""/>
    <n v="35.201819999999998"/>
    <n v="-0.32906000000000002"/>
    <s v="Kericho"/>
    <s v="Belgut"/>
    <s v="Waldai"/>
    <s v="Kaptoiti"/>
    <x v="0"/>
    <s v="Takamoto Biogas"/>
    <s v="Takamoto Biogas"/>
    <s v="254728570658"/>
    <s v="Medium Size Business"/>
    <s v="Topflame"/>
  </r>
  <r>
    <s v="VPA6"/>
    <s v="KE-KER-1710-23195"/>
    <x v="0"/>
    <s v="Under Verification"/>
    <s v="9th April,2016"/>
    <d v="2016-04-09T00:00:00"/>
    <s v="9th October,2017"/>
    <d v="2017-10-09T00:00:00"/>
    <s v="Ronoh Nancy Chepkoech"/>
    <s v="Female"/>
    <s v="99999"/>
    <s v="0722691291"/>
    <s v="722691291"/>
    <s v=""/>
    <s v=""/>
    <n v="35.181010000000001"/>
    <n v="-0.39150000000000001"/>
    <s v="Kericho"/>
    <s v="Belgut"/>
    <s v="Kaborok"/>
    <s v="Kaborok"/>
    <x v="2"/>
    <s v="Takamoto Biogas"/>
    <s v="Gilbert"/>
    <s v="728570658"/>
    <s v="Medium Size Business"/>
    <s v="Topflame"/>
  </r>
  <r>
    <s v="VPA6"/>
    <s v="KE-KWA-1612-22579"/>
    <x v="1"/>
    <s v=""/>
    <s v="11th November,2016"/>
    <d v="2016-11-11T00:00:00"/>
    <s v="31st December,2016"/>
    <d v="2016-12-31T00:00:00"/>
    <s v="Diyo Patrick Njole"/>
    <s v="Male"/>
    <s v="6733021"/>
    <s v="722589428"/>
    <s v="722589428"/>
    <s v=""/>
    <s v=""/>
    <n v="39.210880000000003"/>
    <n v="-4.4973700000000001"/>
    <s v="Kwale"/>
    <s v="Lunga Lunga"/>
    <s v="Dzombo"/>
    <s v="Dunguni"/>
    <x v="0"/>
    <s v="Mespt"/>
    <s v="Muyaona Ndegwa"/>
    <s v="710588282"/>
    <s v="Medium Size Business"/>
    <s v="KENBIM"/>
  </r>
  <r>
    <s v="VPA6"/>
    <s v="KE-KWA-1712-22550"/>
    <x v="1"/>
    <s v=""/>
    <s v="12th October,2017"/>
    <d v="2017-10-12T00:00:00"/>
    <s v="1st December,2017"/>
    <d v="2017-12-01T00:00:00"/>
    <s v="Itidua Alexander John"/>
    <s v="Male"/>
    <s v="13628060"/>
    <s v="727929343"/>
    <s v="727929343"/>
    <s v=""/>
    <s v=""/>
    <n v="39.176845"/>
    <n v="-4.5813740000000003"/>
    <s v="Kwale"/>
    <s v="Lunga Lunga"/>
    <s v="Vanga"/>
    <s v="Mwana Mamba"/>
    <x v="2"/>
    <s v="Mespt"/>
    <s v="Unyao Degwa"/>
    <s v="710588282"/>
    <s v="Medium Size Business"/>
    <s v="KENBIM"/>
  </r>
  <r>
    <s v="VPA6"/>
    <s v="KE-TAI-1710-22562"/>
    <x v="1"/>
    <s v=""/>
    <s v="12th August,2017"/>
    <d v="2017-08-12T00:00:00"/>
    <s v="1st October,2017"/>
    <d v="2017-10-01T00:00:00"/>
    <s v="Tingi Wali Florence"/>
    <s v="Male"/>
    <s v="28236333"/>
    <s v="72623755"/>
    <s v="713037304"/>
    <s v=""/>
    <s v=""/>
    <n v="38.316592"/>
    <n v="-3.4956619999999998"/>
    <s v="Taita/Taveta"/>
    <s v="Mwatate"/>
    <s v="Bura"/>
    <s v="Vilbenyi"/>
    <x v="2"/>
    <s v="Mespt"/>
    <s v="Higin Chorongo"/>
    <s v="710865305"/>
    <s v="Medium Size Business"/>
    <s v="KENBIM"/>
  </r>
  <r>
    <s v="VPA6"/>
    <s v="KE-UAS-1705-23174"/>
    <x v="1"/>
    <s v=""/>
    <s v="12th March,2017"/>
    <d v="2017-03-12T00:00:00"/>
    <s v="1st May,2017"/>
    <d v="2017-05-01T00:00:00"/>
    <s v="Kipchircchir David"/>
    <s v="Male"/>
    <s v="20403020"/>
    <s v="726135402"/>
    <s v="2.55E+11"/>
    <s v=""/>
    <s v=""/>
    <n v="35.525542000000002"/>
    <n v="0.19028999999999999"/>
    <s v="Uasin Gishu"/>
    <s v="Ainabkoi"/>
    <s v="Ainapkoi"/>
    <s v="Ndanai"/>
    <x v="0"/>
    <s v="Takamoto Biogas"/>
    <s v=""/>
    <s v=""/>
    <s v="Medium Size Business"/>
    <s v="Topflame"/>
  </r>
  <r>
    <s v="VPA6"/>
    <s v="KE-ELG-1706-23197"/>
    <x v="1"/>
    <s v=""/>
    <s v="1st June,2017"/>
    <d v="2017-06-01T00:00:00"/>
    <s v="20th June,2017"/>
    <d v="2017-06-20T00:00:00"/>
    <s v="Kiptoo William"/>
    <s v="Male"/>
    <s v="13069860"/>
    <s v="722347880"/>
    <s v="2.55E+11"/>
    <s v=""/>
    <s v="2.55E+11"/>
    <n v="35.511485"/>
    <n v="0.73309299999999999"/>
    <s v="Elgeyo/Marakwet"/>
    <s v="Keiyo North"/>
    <s v="Kapchemutwo"/>
    <s v="Bugar"/>
    <x v="0"/>
    <s v="Takamoto Biogas"/>
    <s v=""/>
    <s v=""/>
    <s v="Medium Size Business"/>
    <s v="Topflame"/>
  </r>
  <r>
    <s v="VPA6"/>
    <s v="KE-KAJ-1611-22596"/>
    <x v="1"/>
    <s v=""/>
    <s v="12th September,2016"/>
    <d v="2016-09-12T00:00:00"/>
    <s v="1st November,2016"/>
    <d v="2016-11-01T00:00:00"/>
    <s v="Masangira Regina Nairesiae"/>
    <s v="Female"/>
    <s v="13085082"/>
    <s v="723322354"/>
    <s v="723322354"/>
    <s v=""/>
    <s v=""/>
    <n v="37.475892000000002"/>
    <n v="-2.9114819999999999"/>
    <s v="Kajiado"/>
    <s v="Loitokitok"/>
    <s v="Kajiado"/>
    <s v="Inkaria-Ronkena"/>
    <x v="2"/>
    <s v="Mespt"/>
    <s v="Justus Inyasi Makipa"/>
    <s v=""/>
    <s v="Medium Size Business"/>
    <s v="KENBIM"/>
  </r>
  <r>
    <s v="VPA6"/>
    <s v="KE-KAJ-1612-22593"/>
    <x v="1"/>
    <s v=""/>
    <s v="11th November,2016"/>
    <d v="2016-11-11T00:00:00"/>
    <s v="31st December,2016"/>
    <d v="2016-12-31T00:00:00"/>
    <s v="Mueni Serah"/>
    <s v="Female"/>
    <s v="23901059"/>
    <s v="719568317"/>
    <s v="719568317"/>
    <s v=""/>
    <s v=""/>
    <n v="37.585101999999999"/>
    <n v="-2.9648400000000001"/>
    <s v="Kajiado"/>
    <s v="Loitokitok"/>
    <s v="Loitoktok"/>
    <s v="Rombo"/>
    <x v="2"/>
    <s v="Mespt"/>
    <s v="Michael Gitau"/>
    <s v=""/>
    <s v="Medium Size Business"/>
    <s v="KENBIM"/>
  </r>
  <r>
    <s v="VPA6"/>
    <s v="KE-KAJ-1710-22592"/>
    <x v="1"/>
    <s v=""/>
    <s v="17th July,2017"/>
    <d v="2017-07-17T00:00:00"/>
    <s v="21st October,2017"/>
    <d v="2017-10-21T00:00:00"/>
    <s v="Ole Lolkinyien Geoffrey Soikan"/>
    <s v="Male"/>
    <s v="499547"/>
    <s v="702045815"/>
    <s v="2.55E+11"/>
    <s v=""/>
    <s v=""/>
    <n v="37.581499999999998"/>
    <n v="-2.951622"/>
    <s v="Kajiado"/>
    <s v="Loitokitok"/>
    <s v="Loitoktok"/>
    <s v="Ilasit"/>
    <x v="0"/>
    <s v="Mespt"/>
    <s v="Peter Mbithi Kiniu"/>
    <s v=""/>
    <s v="Medium Size Business"/>
    <s v="KENBIM"/>
  </r>
  <r>
    <s v="VPA6"/>
    <s v="KE-KAJ-1710-23196"/>
    <x v="1"/>
    <s v=""/>
    <s v="15th August,2017"/>
    <d v="2017-08-15T00:00:00"/>
    <s v="4th October,2017"/>
    <d v="2017-10-04T00:00:00"/>
    <s v="Rono Kennedy"/>
    <s v="Male"/>
    <s v="27358970"/>
    <s v="721229900"/>
    <s v="721229900"/>
    <s v=""/>
    <s v=""/>
    <n v="36.612184999999997"/>
    <n v="-1.941017"/>
    <s v="Kajiado"/>
    <s v="Kajiado North"/>
    <s v="Kajiado"/>
    <s v="Forty Six"/>
    <x v="2"/>
    <s v="Takamoto Biogas"/>
    <s v="James Nganga"/>
    <s v="725713346"/>
    <s v="Medium Size Business"/>
    <s v="Topflame"/>
  </r>
  <r>
    <s v="VPA6"/>
    <s v="KE-KAJ-1612-22594"/>
    <x v="1"/>
    <s v=""/>
    <s v="12th December,2016"/>
    <d v="2016-12-12T00:00:00"/>
    <s v="22nd December,2016"/>
    <d v="2016-12-22T00:00:00"/>
    <s v="Kinyanjui Ndegwa"/>
    <s v="Male"/>
    <s v="1328904"/>
    <s v="792834564"/>
    <s v="792834564"/>
    <s v=""/>
    <s v=""/>
    <n v="37.585535"/>
    <n v="-2.9668450000000002"/>
    <s v="Kajiado"/>
    <s v="Loitokitok"/>
    <s v="Loitoktok"/>
    <s v="Entarara"/>
    <x v="0"/>
    <s v="Mespt"/>
    <s v="John Chege"/>
    <s v=""/>
    <s v="Medium Size Business"/>
    <s v="KENBIM"/>
  </r>
  <r>
    <s v="VPA6"/>
    <s v="KE-KAJ-1712-22603"/>
    <x v="1"/>
    <s v=""/>
    <s v="12th October,2017"/>
    <d v="2017-10-12T00:00:00"/>
    <s v="1st December,2017"/>
    <d v="2017-12-01T00:00:00"/>
    <s v="Ndambuki Benjamin Muindi"/>
    <s v="Male"/>
    <s v="99999"/>
    <s v="722537636"/>
    <s v="723353371"/>
    <s v=""/>
    <s v=""/>
    <n v="37.708241999999998"/>
    <n v="-3.1969029999999998"/>
    <s v="Kajiado"/>
    <s v="Loitokitok"/>
    <s v="Rombo"/>
    <s v="Rombo"/>
    <x v="1"/>
    <s v="Mespt"/>
    <s v="John Chege"/>
    <s v=""/>
    <s v="Medium Size Business"/>
    <s v="KENBIM"/>
  </r>
  <r>
    <s v="VPA6"/>
    <s v="KE-KAJ-1710-22602"/>
    <x v="1"/>
    <s v=""/>
    <s v="12th August,2016"/>
    <d v="2016-08-12T00:00:00"/>
    <s v="1st October,2017"/>
    <d v="2017-10-01T00:00:00"/>
    <s v="Ng'ang'a Paul Kamau"/>
    <s v="Male"/>
    <s v="25814280"/>
    <s v="724544770"/>
    <s v="70724544770"/>
    <s v=""/>
    <s v=""/>
    <n v="37.722717000000003"/>
    <n v="-3.0579869999999998"/>
    <s v="Kajiado"/>
    <s v="Loitokitok"/>
    <s v="Ntarara"/>
    <s v="Entarara"/>
    <x v="1"/>
    <s v="Mespt"/>
    <s v="Peter Kiniu"/>
    <s v=""/>
    <s v="Medium Size Business"/>
    <s v="KENBIM"/>
  </r>
  <r>
    <s v="VPA6"/>
    <s v="KE-KAJ-1701-22604"/>
    <x v="0"/>
    <s v="Grievance"/>
    <s v="8th December,2016"/>
    <d v="2016-12-08T00:00:00"/>
    <s v="27th January,2017"/>
    <d v="2017-01-27T00:00:00"/>
    <s v="Malet Faustin Mwaura"/>
    <s v="Male"/>
    <s v="16120653"/>
    <s v="722923057"/>
    <s v="2.55E+11"/>
    <s v=""/>
    <s v=""/>
    <n v="37.715634999999999"/>
    <n v="-3.0662150000000001"/>
    <s v="Kajiado"/>
    <s v="Loitokitok"/>
    <s v="Kajiado"/>
    <s v="Rombo"/>
    <x v="1"/>
    <s v="Mespt"/>
    <s v="Peter Mbithi Kiniu"/>
    <s v=""/>
    <s v="Medium Size Business"/>
    <s v="KENBIM"/>
  </r>
  <r>
    <s v="VPA6"/>
    <s v="KE-KAJ-1512-22599"/>
    <x v="1"/>
    <s v=""/>
    <s v="11th November,2015"/>
    <d v="2015-11-11T00:00:00"/>
    <s v="31st December,2015"/>
    <d v="2015-12-31T00:00:00"/>
    <s v="Kamete Legete Ole"/>
    <s v="Male"/>
    <s v="10402807"/>
    <s v="720892592"/>
    <s v="720892592"/>
    <s v=""/>
    <s v=""/>
    <n v="37.624772999999998"/>
    <n v="-2.9778280000000001"/>
    <s v="Kajiado"/>
    <s v="Loitokitok"/>
    <s v="Kajiado"/>
    <s v="Ntararaa"/>
    <x v="0"/>
    <s v="Mespt"/>
    <s v="John Chege"/>
    <s v=""/>
    <s v="Medium Size Business"/>
    <s v="KENBIM"/>
  </r>
  <r>
    <s v="VPA6"/>
    <s v="KE-KAJ-1706-22525"/>
    <x v="1"/>
    <s v=""/>
    <s v="12th April,2017"/>
    <d v="2017-04-12T00:00:00"/>
    <s v="1st June,2017"/>
    <d v="2017-06-01T00:00:00"/>
    <s v="Nurwa Joseph Ngugi"/>
    <s v="Male"/>
    <s v="497475"/>
    <s v="725373070"/>
    <s v="2.55E+11"/>
    <s v=""/>
    <s v=""/>
    <n v="37.535643"/>
    <n v="-2.9658579999999999"/>
    <s v="Kajiado"/>
    <s v="Loitokitok"/>
    <s v="Loitoktok"/>
    <s v="Entarara"/>
    <x v="3"/>
    <s v="Mespt"/>
    <s v="Michael Gitau"/>
    <s v=""/>
    <s v="Medium Size Business"/>
    <s v="KENBIM"/>
  </r>
  <r>
    <s v="VPA6"/>
    <s v="KE-KER-1710-23194"/>
    <x v="1"/>
    <s v=""/>
    <s v="30th October,2016"/>
    <d v="2016-10-30T00:00:00"/>
    <s v="30th October,2017"/>
    <d v="2017-10-30T00:00:00"/>
    <s v="Murei Patrick Kiplangat"/>
    <s v="Male"/>
    <s v="1770797"/>
    <s v="717564744"/>
    <s v="2.55E+11"/>
    <s v=""/>
    <s v=""/>
    <n v="35.569947999999997"/>
    <n v="-0.124945"/>
    <s v="Kericho"/>
    <s v="Kipkelion East"/>
    <s v="Londiani"/>
    <s v="Kaptich"/>
    <x v="2"/>
    <s v="Takamoto Biogas"/>
    <s v="Benson  Otieno"/>
    <s v="254700000000"/>
    <s v="Medium Size Business"/>
    <s v="Topflame"/>
  </r>
  <r>
    <s v="VPA6"/>
    <s v="KE-KAJ-1712-22507"/>
    <x v="1"/>
    <s v=""/>
    <s v="12th October,2017"/>
    <d v="2017-10-12T00:00:00"/>
    <s v="1st December,2017"/>
    <d v="2017-12-01T00:00:00"/>
    <s v="Mueni Agnes Kisila"/>
    <s v="Female"/>
    <s v="6051649"/>
    <s v="725932193"/>
    <s v="725932153"/>
    <s v=""/>
    <s v=""/>
    <n v="37.499755"/>
    <n v="-2.9243399999999999"/>
    <s v="Kajiado"/>
    <s v="Loitokitok"/>
    <s v="Kajiado"/>
    <s v="Kuku"/>
    <x v="1"/>
    <s v="Mespt"/>
    <s v="Peter Mbithi Kiniu"/>
    <s v=""/>
    <s v="Medium Size Business"/>
    <s v="KENBIM"/>
  </r>
  <r>
    <s v="VPA6"/>
    <s v="KE-KAJ-1711-22527"/>
    <x v="1"/>
    <s v=""/>
    <s v="12th September,2017"/>
    <d v="2017-09-12T00:00:00"/>
    <s v="1st November,2017"/>
    <d v="2017-11-01T00:00:00"/>
    <s v="Mukuria Julius Kamwanga"/>
    <s v="Male"/>
    <s v="5647004"/>
    <s v="72480653"/>
    <s v="724806532"/>
    <s v=""/>
    <s v=""/>
    <n v="37.568066999999999"/>
    <n v="-2.9428869999999998"/>
    <s v="Kajiado"/>
    <s v="Loitokitok"/>
    <s v="Kajiado"/>
    <s v="Oloolopon"/>
    <x v="2"/>
    <s v="Mespt"/>
    <s v="Justus Inyasi Makipa"/>
    <s v=""/>
    <s v="Medium Size Business"/>
    <s v="KENBIM"/>
  </r>
  <r>
    <s v="VPA6"/>
    <s v="KE-KAJ-1711-22543"/>
    <x v="1"/>
    <s v=""/>
    <s v="9th December,2016"/>
    <d v="2016-12-09T00:00:00"/>
    <s v="1st November,2017"/>
    <d v="2017-11-01T00:00:00"/>
    <s v="Partimo Saruni"/>
    <s v="Male"/>
    <s v="34263693"/>
    <s v="727688661"/>
    <s v="7201787122"/>
    <s v=""/>
    <s v=""/>
    <n v="37.509467000000001"/>
    <n v="-2.913338"/>
    <s v="Kajiado"/>
    <s v="Loitokitok"/>
    <s v="Loitoktok"/>
    <s v="Kuku"/>
    <x v="1"/>
    <s v="Mespt"/>
    <s v="John Chege"/>
    <s v=""/>
    <s v="Medium Size Business"/>
    <s v="KENBIM"/>
  </r>
  <r>
    <s v="VPA6"/>
    <s v="KE-KAJ-1704-23207"/>
    <x v="1"/>
    <s v=""/>
    <s v="10th February,2017"/>
    <d v="2017-02-10T00:00:00"/>
    <s v="1st April,2017"/>
    <d v="2017-04-01T00:00:00"/>
    <s v="Maleno/Wuala Elizabeth/Dickson Kilusu"/>
    <s v="Male"/>
    <s v="30634131"/>
    <s v="722743601"/>
    <s v="722743601"/>
    <s v=""/>
    <s v=""/>
    <n v="36.655707"/>
    <n v="-1.4134"/>
    <s v="Kajiado"/>
    <s v="Kajiado North"/>
    <s v="Kiserian"/>
    <s v="Kiserian"/>
    <x v="0"/>
    <s v="Takamoto Biogas"/>
    <s v="James Nganga"/>
    <s v="725713467"/>
    <s v="Medium Size Business"/>
    <s v="Topflame"/>
  </r>
  <r>
    <s v="VPA6"/>
    <s v="KE-KIA-1712-23204"/>
    <x v="1"/>
    <s v=""/>
    <s v="11th November,2017"/>
    <d v="2017-11-11T00:00:00"/>
    <s v="31st December,2017"/>
    <d v="2017-12-31T00:00:00"/>
    <s v="Gitau Sophia Njeri"/>
    <s v="Female"/>
    <s v="4817826"/>
    <s v="722835587"/>
    <s v="2.55E+11"/>
    <s v=""/>
    <s v=""/>
    <n v="36.895173"/>
    <n v="-0.92147999999999997"/>
    <s v="Kiambu"/>
    <s v="Gatundu North"/>
    <s v="Gitwamba"/>
    <s v="Ngorongo"/>
    <x v="0"/>
    <s v="Takamoto Biogas"/>
    <s v=""/>
    <s v=""/>
    <s v="Medium Size Business"/>
    <s v="Topflame"/>
  </r>
  <r>
    <s v="VPA6"/>
    <s v="KE-KIA-1611-23203"/>
    <x v="1"/>
    <s v=""/>
    <s v="12th September,2016"/>
    <d v="2016-09-12T00:00:00"/>
    <s v="1st November,2016"/>
    <d v="2016-11-01T00:00:00"/>
    <s v="Rimi Patrick"/>
    <s v="Male"/>
    <s v="12527597"/>
    <s v="720279146"/>
    <s v="2.55E+11"/>
    <s v=""/>
    <s v=""/>
    <n v="36.626393"/>
    <n v="-1.030697"/>
    <s v="Kiambu"/>
    <s v="Limuru"/>
    <s v="Lari"/>
    <s v="Mathore"/>
    <x v="0"/>
    <s v="Takamoto Biogas"/>
    <s v=""/>
    <s v=""/>
    <s v="Medium Size Business"/>
    <s v="Topflame"/>
  </r>
  <r>
    <s v="VPA6"/>
    <s v="KE-MAC-1612-22559"/>
    <x v="0"/>
    <s v="Unreachable"/>
    <s v="12th October,2016"/>
    <d v="2016-10-12T00:00:00"/>
    <s v="1st December,2016"/>
    <d v="2016-12-01T00:00:00"/>
    <s v="Mati Emmaculate Mukede"/>
    <s v="Female"/>
    <s v="2293061"/>
    <s v="254713268160"/>
    <s v="2.55E+11"/>
    <s v=""/>
    <s v=""/>
    <n v="37.325549000000002"/>
    <n v="-1.40594"/>
    <s v="Machakos"/>
    <s v="Kathiani"/>
    <s v="Kathiani"/>
    <s v="Mkuhuni"/>
    <x v="22"/>
    <s v="Mespt"/>
    <s v="Job K Soimo"/>
    <s v="254724281137"/>
    <s v="Medium Size Business"/>
    <s v="KENBIM"/>
  </r>
  <r>
    <s v="VPA6"/>
    <s v="KE-KIA-1710-22094"/>
    <x v="1"/>
    <s v=""/>
    <s v="12th August,2017"/>
    <d v="2017-08-12T00:00:00"/>
    <s v="1st October,2017"/>
    <d v="2017-10-01T00:00:00"/>
    <s v="Kenneth Gatundu Mungai"/>
    <s v="Male"/>
    <s v="28205294"/>
    <s v="713157659"/>
    <s v="2.55E+11"/>
    <s v=""/>
    <s v="2.55E+11"/>
    <n v="36.645870000000002"/>
    <n v="-1.1692670000000001"/>
    <s v="Kiambu"/>
    <s v="Limuru"/>
    <s v="Kagia"/>
    <s v="Kagia"/>
    <x v="3"/>
    <s v="Biogas International Limited"/>
    <s v="Robert Wanjiku"/>
    <s v="254717606741"/>
    <s v="Medium Size Business"/>
    <s v="FLEXI"/>
  </r>
  <r>
    <s v="VPA6"/>
    <s v="KE-MAC-1710-22095"/>
    <x v="1"/>
    <s v=""/>
    <s v="12th August,2017"/>
    <d v="2017-08-12T00:00:00"/>
    <s v="1st October,2017"/>
    <d v="2017-10-01T00:00:00"/>
    <s v="Julius Kieti"/>
    <s v="Male"/>
    <s v="11362236"/>
    <s v="728078834"/>
    <s v="2.55E+11"/>
    <s v=""/>
    <s v=""/>
    <n v="37.184902999999998"/>
    <n v="-1.5605100000000001"/>
    <s v="Machakos"/>
    <s v="Machakos"/>
    <s v="Kathome"/>
    <s v="Kathome"/>
    <x v="3"/>
    <s v="Biogas International Limited"/>
    <s v="Robert Wanjiku"/>
    <s v="254717606741"/>
    <s v="Medium Size Business"/>
    <s v="FLEXI"/>
  </r>
  <r>
    <s v="VPA6"/>
    <s v="KE-NYA-1703-23206"/>
    <x v="1"/>
    <s v=""/>
    <s v="10th January,2017"/>
    <d v="2017-01-10T00:00:00"/>
    <s v="1st March,2017"/>
    <d v="2017-03-01T00:00:00"/>
    <s v="Kanyoi Wilson"/>
    <s v="Male"/>
    <s v="989739"/>
    <s v="723996343"/>
    <s v="2.55E+11"/>
    <s v=""/>
    <s v=""/>
    <n v="36.558684999999997"/>
    <n v="-0.59769799999999995"/>
    <s v="Nyandarua"/>
    <s v="North Kinangop"/>
    <s v="Kahuru"/>
    <s v="Manyatta"/>
    <x v="3"/>
    <s v="Takamoto Biogas"/>
    <s v=""/>
    <s v=""/>
    <s v="Medium Size Business"/>
    <s v="Topflame"/>
  </r>
  <r>
    <s v="VPA6"/>
    <s v="KE-KIA-1712-23205"/>
    <x v="1"/>
    <s v=""/>
    <s v="11th November,2017"/>
    <d v="2017-11-11T00:00:00"/>
    <s v="31st December,2017"/>
    <d v="2017-12-31T00:00:00"/>
    <s v="Mwaura Hellen"/>
    <s v="Female"/>
    <s v="985567"/>
    <s v="722657199"/>
    <s v="2.55E+11"/>
    <s v=""/>
    <s v=""/>
    <n v="36.822088000000001"/>
    <n v="-1.1610750000000001"/>
    <s v="Kiambu"/>
    <s v="Kiambu"/>
    <s v="Kiambu"/>
    <s v="Mwandus"/>
    <x v="0"/>
    <s v="Takamoto Biogas"/>
    <s v=""/>
    <s v=""/>
    <s v="Medium Size Business"/>
    <s v="Topflame"/>
  </r>
  <r>
    <s v="VPA6"/>
    <s v="KE-KIA-1708-23202"/>
    <x v="1"/>
    <s v=""/>
    <s v="12th June,2017"/>
    <d v="2017-06-12T00:00:00"/>
    <s v="1st August,2017"/>
    <d v="2017-08-01T00:00:00"/>
    <s v="Njuguna Charles Kirumba"/>
    <s v="Male"/>
    <s v="11880411"/>
    <s v="720321718"/>
    <s v="2.55E+11"/>
    <s v=""/>
    <s v=""/>
    <n v="36.765604000000003"/>
    <n v="-1.1559699999999999"/>
    <s v="Kiambu"/>
    <s v="Kiambaa"/>
    <s v="Kaspat"/>
    <s v="Kirihinya"/>
    <x v="0"/>
    <s v="Takamoto Biogas"/>
    <s v=""/>
    <s v=""/>
    <s v="Medium Size Business"/>
    <s v="Topflame"/>
  </r>
  <r>
    <s v="VPA6"/>
    <s v="KE-KIA-1710-23208"/>
    <x v="1"/>
    <s v=""/>
    <s v="12th August,2017"/>
    <d v="2017-08-12T00:00:00"/>
    <s v="1st October,2017"/>
    <d v="2017-10-01T00:00:00"/>
    <s v="Kibe John"/>
    <s v="Male"/>
    <s v="21904847"/>
    <s v="723788871"/>
    <s v="2.55E+11"/>
    <s v=""/>
    <s v=""/>
    <n v="36.805748999999999"/>
    <n v="-1.065131"/>
    <s v="Kiambu"/>
    <s v="Githunguri"/>
    <s v="Kanjai"/>
    <s v="Kigio"/>
    <x v="0"/>
    <s v="Takamoto Biogas"/>
    <s v=""/>
    <s v=""/>
    <s v="Medium Size Business"/>
    <s v="Topflame"/>
  </r>
  <r>
    <s v="VPA6"/>
    <s v="KE-KIA-1709-23211"/>
    <x v="1"/>
    <s v=""/>
    <s v="3rd August,2017"/>
    <d v="2017-08-03T00:00:00"/>
    <s v="22nd September,2017"/>
    <d v="2017-09-22T00:00:00"/>
    <s v="Kiogo Augustine"/>
    <s v="Male"/>
    <s v="22840413"/>
    <s v="726837266"/>
    <s v="2.55E+11"/>
    <s v=""/>
    <s v=""/>
    <n v="36.654440999999998"/>
    <n v="-1.2235609999999999"/>
    <s v="Kiambu"/>
    <s v="Kikuyu"/>
    <s v="Nderi"/>
    <s v="Nderi"/>
    <x v="0"/>
    <s v="Takamoto Biogas"/>
    <s v=""/>
    <s v=""/>
    <s v="Medium Size Business"/>
    <s v="Topflame"/>
  </r>
  <r>
    <s v="VPA6"/>
    <s v="KE-MUR-1709-23210"/>
    <x v="1"/>
    <s v=""/>
    <s v="10th August,2017"/>
    <d v="2017-08-10T00:00:00"/>
    <s v="29th September,2017"/>
    <d v="2017-09-29T00:00:00"/>
    <s v="Maina Andrew"/>
    <s v="Male"/>
    <s v="21580379"/>
    <s v="721383323"/>
    <s v="2.55E+11"/>
    <s v=""/>
    <s v=""/>
    <n v="36.972645999999997"/>
    <n v="-0.80756899999999998"/>
    <s v="Murang'a"/>
    <s v="Kigumo"/>
    <s v="Kigumo"/>
    <s v="Marumi"/>
    <x v="0"/>
    <s v="Takamoto Biogas"/>
    <s v=""/>
    <s v=""/>
    <s v="Medium Size Business"/>
    <s v="Topflame"/>
  </r>
  <r>
    <s v="VPA6"/>
    <s v="KE-NYE-1708-23209"/>
    <x v="1"/>
    <s v=""/>
    <s v="1st August,2017"/>
    <d v="2017-08-01T00:00:00"/>
    <s v="21st August,2017"/>
    <d v="2017-08-21T00:00:00"/>
    <s v="Wambaki Frashia Wairimu"/>
    <s v="Female"/>
    <s v="1076231"/>
    <s v="729167212"/>
    <s v="729167212"/>
    <s v=""/>
    <s v=""/>
    <n v="36.951642999999997"/>
    <n v="-0.57039200000000001"/>
    <s v="Nyeri"/>
    <s v="Othaya"/>
    <s v="Karima"/>
    <s v="Kihugiru"/>
    <x v="0"/>
    <s v="Takamoto Biogas"/>
    <s v=""/>
    <s v=""/>
    <s v="Medium Size Business"/>
    <s v="Topflame"/>
  </r>
  <r>
    <s v="VPA6"/>
    <s v="KE-KIR-1706-23212"/>
    <x v="1"/>
    <s v=""/>
    <s v="11th May,2017"/>
    <d v="2017-05-11T00:00:00"/>
    <s v="30th June,2017"/>
    <d v="2017-06-30T00:00:00"/>
    <s v="Kariri Edward Mwangi"/>
    <s v="Male"/>
    <s v="10864787"/>
    <s v="72157635"/>
    <s v="2.55E+11"/>
    <s v=""/>
    <s v=""/>
    <n v="37.335261000000003"/>
    <n v="-0.47981299999999999"/>
    <s v="Kirinyaga"/>
    <s v="Kirinyaga Central"/>
    <s v="Baragwa"/>
    <s v="Kiandai"/>
    <x v="0"/>
    <s v="Takamoto Biogas"/>
    <s v=""/>
    <s v=""/>
    <s v="Medium Size Business"/>
    <s v="Topflame"/>
  </r>
  <r>
    <s v="VPA6"/>
    <s v="KE-KIA-1711-23214"/>
    <x v="1"/>
    <s v=""/>
    <s v="29th September,2017"/>
    <d v="2017-09-29T00:00:00"/>
    <s v="18th November,2017"/>
    <d v="2017-11-18T00:00:00"/>
    <s v="Mwangi Hannah"/>
    <s v="Female"/>
    <s v="99999"/>
    <s v="725313002"/>
    <s v="2.55E+11"/>
    <s v=""/>
    <s v=""/>
    <n v="36.818683"/>
    <n v="-0.98148800000000003"/>
    <s v="Kiambu"/>
    <s v="Gatundu South"/>
    <s v="Kiganjo"/>
    <s v="Kamiritia"/>
    <x v="0"/>
    <s v="Takamoto Biogas"/>
    <s v=""/>
    <s v=""/>
    <s v="Medium Size Business"/>
    <s v="Topflame"/>
  </r>
  <r>
    <s v="VPA6"/>
    <s v="KE-KIA-1704-23173"/>
    <x v="1"/>
    <s v=""/>
    <s v="18th February,2017"/>
    <d v="2017-02-18T00:00:00"/>
    <s v="9th April,2017"/>
    <d v="2017-04-09T00:00:00"/>
    <s v="Mathenge Ephraim"/>
    <s v="Male"/>
    <s v="22843071"/>
    <s v="722784259"/>
    <s v="2.55E+11"/>
    <s v=""/>
    <s v=""/>
    <n v="36.990026999999998"/>
    <n v="-1.125297"/>
    <s v="Kiambu"/>
    <s v="Ruiru"/>
    <s v="Mugutha"/>
    <s v="Murera"/>
    <x v="0"/>
    <s v="Takamoto Biogas"/>
    <s v=""/>
    <s v=""/>
    <s v="Medium Size Business"/>
    <s v="Topflame"/>
  </r>
  <r>
    <s v="VPA6"/>
    <s v="KE-MUR-1705-23172"/>
    <x v="0"/>
    <s v="Non Compliant"/>
    <s v="21st March,2017"/>
    <d v="2017-03-21T00:00:00"/>
    <s v="10th May,2017"/>
    <d v="2017-05-10T00:00:00"/>
    <s v="Kamau Michael"/>
    <s v="Male"/>
    <s v="22202752"/>
    <s v="722298492"/>
    <s v="2.55E+11"/>
    <s v=""/>
    <s v=""/>
    <n v="37.135210000000001"/>
    <n v="-0.96432799999999996"/>
    <s v="Murang'a"/>
    <s v="Maragua"/>
    <s v="Kimorori"/>
    <s v="Kimorori"/>
    <x v="0"/>
    <s v="Takamoto Biogas"/>
    <s v=""/>
    <s v=""/>
    <s v="Medium Size Business"/>
    <s v="Topflame"/>
  </r>
  <r>
    <s v="VPA6"/>
    <s v="KE-MAC-1708-23087"/>
    <x v="1"/>
    <s v=""/>
    <s v="12th June,2017"/>
    <d v="2017-06-12T00:00:00"/>
    <s v="1st August,2017"/>
    <d v="2017-08-01T00:00:00"/>
    <s v="Nzioka Ruth Mumbua"/>
    <s v="Female"/>
    <s v="22034371"/>
    <s v="724029413"/>
    <s v="734690326"/>
    <s v=""/>
    <s v="724029415"/>
    <n v="36.986772000000002"/>
    <n v="-1.4331719999999999"/>
    <s v="Machakos"/>
    <s v="Athi River"/>
    <s v="Jamcity"/>
    <s v="River Park"/>
    <x v="7"/>
    <s v="Amiran Kenya Ltd"/>
    <s v="Joram Gathogo Mutahi"/>
    <s v="738371662"/>
    <s v="Medium Size Business"/>
    <s v="Home Biogas"/>
  </r>
  <r>
    <s v="VPA6"/>
    <s v="KE-MAC-1711-23088"/>
    <x v="1"/>
    <s v=""/>
    <s v="12th September,2017"/>
    <d v="2017-09-12T00:00:00"/>
    <s v="1st November,2017"/>
    <d v="2017-11-01T00:00:00"/>
    <s v="Waitiki Ester Wambui"/>
    <s v="Female"/>
    <s v="10880154"/>
    <s v="721235223"/>
    <s v="721235223"/>
    <s v=""/>
    <s v=""/>
    <n v="36.962609999999998"/>
    <n v="-1.4217169999999999"/>
    <s v="Machakos"/>
    <s v="Machakos"/>
    <s v="Mlolongo"/>
    <s v="Sabaki"/>
    <x v="7"/>
    <s v="Amiran Kenya Ltd"/>
    <s v="Joram Gathogo Mutahi"/>
    <s v="738371662"/>
    <s v="Medium Size Business"/>
    <s v="Home Biogas"/>
  </r>
  <r>
    <s v="VPA6"/>
    <s v="KE-NAI-1712-23091"/>
    <x v="1"/>
    <s v=""/>
    <s v="12th October,2017"/>
    <d v="2017-10-12T00:00:00"/>
    <s v="1st December,2017"/>
    <d v="2017-12-01T00:00:00"/>
    <s v="Matega Michael"/>
    <s v="Male"/>
    <s v="964438"/>
    <s v="722351750"/>
    <s v="722351750"/>
    <s v=""/>
    <s v="721696047"/>
    <n v="37.045166999999999"/>
    <n v="-1.2976970000000001"/>
    <s v="Nairobi"/>
    <s v="Kasarani"/>
    <s v="Kamulu"/>
    <s v="Green View"/>
    <x v="7"/>
    <s v="Amiran Kenya Ltd"/>
    <s v="Fagaden Enterprises"/>
    <s v="721959188"/>
    <s v="Medium Size Business"/>
    <s v="Home Biogas"/>
  </r>
  <r>
    <s v="VPA6"/>
    <s v="KE-KIA-1712-27940"/>
    <x v="1"/>
    <s v=""/>
    <s v="3rd November,2017"/>
    <d v="2017-11-03T00:00:00"/>
    <s v="23rd December,2017"/>
    <d v="2017-12-23T00:00:00"/>
    <s v="Njuguna Grace Nyambura"/>
    <s v="Female"/>
    <s v="977892"/>
    <s v="793866561"/>
    <s v="724784954"/>
    <s v=""/>
    <s v="722147897"/>
    <n v="36.996479999999998"/>
    <n v="-1.0214369999999999"/>
    <s v="Kiambu"/>
    <s v="Thika Town"/>
    <s v="Thika"/>
    <s v="Karibaribi"/>
    <x v="7"/>
    <s v="Amiran Kenya Ltd"/>
    <s v="Fagaden Enterprises"/>
    <s v="721959188"/>
    <s v="Medium Size Business"/>
    <s v="Home Biogas"/>
  </r>
  <r>
    <s v="VPA6"/>
    <s v="KE-MAK-1802-22106"/>
    <x v="1"/>
    <s v=""/>
    <s v="13th December,2017"/>
    <d v="2017-12-13T00:00:00"/>
    <s v="1st February,2018"/>
    <d v="2018-02-01T00:00:00"/>
    <s v="Joash Mutua"/>
    <s v="Male"/>
    <s v="22542071"/>
    <s v="703394399"/>
    <s v="703394399"/>
    <s v=""/>
    <s v="708734316"/>
    <n v="37.542378999999997"/>
    <n v="-2.0046520000000001"/>
    <s v="Makueni"/>
    <s v="Makueni"/>
    <s v="Nzaowi"/>
    <s v="Maatha"/>
    <x v="22"/>
    <s v="Biogas International Limited"/>
    <s v="Robert Wanjiku"/>
    <s v="717606741"/>
    <s v="Medium Size Business"/>
    <s v="FLEXI"/>
  </r>
  <r>
    <s v="VPA6"/>
    <s v="KE-ELG-1801-20575"/>
    <x v="1"/>
    <s v=""/>
    <s v="12th January,2018"/>
    <d v="2018-01-12T00:00:00"/>
    <s v="24th January,2018"/>
    <d v="2018-01-24T00:00:00"/>
    <s v="Mitei Francis Mitei"/>
    <s v="Male"/>
    <s v="21455097"/>
    <s v="723434967"/>
    <s v="723434967"/>
    <s v=""/>
    <s v="712880874"/>
    <n v="35.382292999999997"/>
    <n v="1.129912"/>
    <s v="Elgeyo/Marakwet"/>
    <s v="Marakwet West"/>
    <s v="Marakwet West"/>
    <s v="Kapsait"/>
    <x v="22"/>
    <s v="Biogas International Limited"/>
    <s v="James Musyoka"/>
    <s v="715836763"/>
    <s v="Medium Size Business"/>
    <s v="FLEXI"/>
  </r>
  <r>
    <s v="VPA6"/>
    <s v="KE-KIL-1802-27891"/>
    <x v="1"/>
    <s v=""/>
    <s v="13th December,2017"/>
    <d v="2017-12-13T00:00:00"/>
    <s v="1st February,2018"/>
    <d v="2018-02-01T00:00:00"/>
    <s v="Susan Sonje (Plant1)"/>
    <s v="Female"/>
    <s v="5383184"/>
    <s v="721278856"/>
    <s v="721278856"/>
    <s v=""/>
    <s v="731690682"/>
    <n v="40.011887999999999"/>
    <n v="-3.3224330000000002"/>
    <s v="Kilifi"/>
    <s v="Arabuko Sokoke Forest"/>
    <s v="Gede"/>
    <s v="Cha Fisi"/>
    <x v="3"/>
    <s v="Biogas International Limited"/>
    <s v="Robert Wanjiku"/>
    <s v="717606741"/>
    <s v="Medium Size Business"/>
    <s v="FLEXI"/>
  </r>
  <r>
    <s v="VPA6"/>
    <s v="KE-KIR-1801-27892"/>
    <x v="1"/>
    <s v=""/>
    <s v="11th December,2017"/>
    <d v="2017-12-11T00:00:00"/>
    <s v="30th January,2018"/>
    <d v="2018-01-30T00:00:00"/>
    <s v="John Gichobi Gichobi"/>
    <s v="Male"/>
    <s v="9186800"/>
    <s v="72624868"/>
    <s v="726248687"/>
    <s v=""/>
    <s v=""/>
    <n v="37.374167"/>
    <n v="-0.57242099999999996"/>
    <s v="Kirinyaga"/>
    <s v="Kerugoya/Kutus"/>
    <s v="Nyagati"/>
    <s v="Kiramara"/>
    <x v="3"/>
    <s v="Biogas International Limited"/>
    <s v="Robert Wanjiku"/>
    <s v=""/>
    <s v="Medium Size Business"/>
    <s v="FLEXI"/>
  </r>
  <r>
    <s v="VPA6"/>
    <s v="KE-KIS-1802-27893"/>
    <x v="1"/>
    <s v=""/>
    <s v="20th December,2017"/>
    <d v="2017-12-20T00:00:00"/>
    <s v="8th February,2018"/>
    <d v="2018-02-08T00:00:00"/>
    <s v="Oresi Mathew Oreso"/>
    <s v="Male"/>
    <s v="13467488"/>
    <s v="717846926"/>
    <s v="717846926"/>
    <s v=""/>
    <s v="795395873"/>
    <n v="34.897649999999999"/>
    <n v="-0.37028699999999998"/>
    <s v="Kisumu"/>
    <s v="Nyakach"/>
    <s v="South West"/>
    <s v="Nyamarimba"/>
    <x v="3"/>
    <s v="Biogas International Limited"/>
    <s v="Zadock"/>
    <s v="720562659"/>
    <s v="Medium Size Business"/>
    <s v="FLEXI"/>
  </r>
  <r>
    <s v="VPA6"/>
    <s v="KE-UAS-1802-230891"/>
    <x v="1"/>
    <s v=""/>
    <s v="19th December,2017"/>
    <d v="2017-12-19T00:00:00"/>
    <s v="7th February,2018"/>
    <d v="2018-02-07T00:00:00"/>
    <s v="Osiemo Justice John"/>
    <s v="Male"/>
    <s v="1446041"/>
    <s v="720433330"/>
    <s v="720433330"/>
    <s v=""/>
    <s v="722141044"/>
    <n v="35.167816999999999"/>
    <n v="0.58935000000000004"/>
    <s v="Uasin Gishu"/>
    <s v="Turbo"/>
    <s v="Turbo"/>
    <s v="Muguyuet"/>
    <x v="7"/>
    <s v="Amiran Kenya Ltd"/>
    <s v="Fagaden Enterprises"/>
    <s v="799496732"/>
    <s v="Medium Size Business"/>
    <s v="Home Biogas"/>
  </r>
  <r>
    <s v="VPA6"/>
    <s v="KE-KAJ-1802-27894"/>
    <x v="1"/>
    <s v=""/>
    <s v="13th October,2016"/>
    <d v="2016-10-13T00:00:00"/>
    <s v="13th February,2018"/>
    <d v="2018-02-13T00:00:00"/>
    <s v="Michael Tony"/>
    <s v="Male"/>
    <s v="99999"/>
    <s v="722750437"/>
    <s v="722750437"/>
    <s v=""/>
    <s v="718484236"/>
    <n v="36.689681999999998"/>
    <n v="-1.404407"/>
    <s v="Kajiado"/>
    <s v="Kajiado North"/>
    <s v="Matasai"/>
    <s v="Matasai"/>
    <x v="22"/>
    <s v="Biogas International Limited"/>
    <s v="Robert Wanjiku"/>
    <s v="717606741"/>
    <s v="Medium Size Business"/>
    <s v="FLEXI"/>
  </r>
  <r>
    <s v="VPA6"/>
    <s v="KE-NAI-1801-27927"/>
    <x v="2"/>
    <s v="Institutional Plant"/>
    <s v="12th November,2017"/>
    <d v="2017-11-12T00:00:00"/>
    <s v="1st January,2018"/>
    <d v="2018-01-01T00:00:00"/>
    <s v="Flexi Technology Biogas-Plant2"/>
    <s v="Male"/>
    <s v="99999"/>
    <s v="722700530"/>
    <s v="722700530"/>
    <s v=""/>
    <s v="705921611"/>
    <n v="36.688800000000001"/>
    <n v="-1.324875"/>
    <s v="Nairobi"/>
    <s v="Langata"/>
    <s v="Langata"/>
    <s v="Mwitu"/>
    <x v="27"/>
    <s v="Biogas International Limited"/>
    <s v="Tony Malila"/>
    <s v="718484236"/>
    <s v="Medium Size Business"/>
    <s v="FLEXI"/>
  </r>
  <r>
    <s v="VPA6"/>
    <s v="KE-NAI-1801-27946"/>
    <x v="1"/>
    <s v=""/>
    <s v="12th December,2017"/>
    <d v="2017-12-12T00:00:00"/>
    <s v="31st January,2018"/>
    <d v="2018-01-31T00:00:00"/>
    <s v="Flexi Technology Biogas-Plant 1"/>
    <s v="Male"/>
    <s v="32951711"/>
    <s v="705921611"/>
    <s v="722700530"/>
    <s v=""/>
    <s v=""/>
    <n v="36.687795000000001"/>
    <n v="-1.3236870000000001"/>
    <s v="Nairobi"/>
    <s v="Langata"/>
    <s v="Langata"/>
    <s v="Mwitu"/>
    <x v="25"/>
    <s v="Biogas International Limited"/>
    <s v="Seremba Patrck"/>
    <s v="784475352"/>
    <s v="Medium Size Business"/>
    <s v="FLEXI"/>
  </r>
  <r>
    <s v="VPA6"/>
    <s v="KE-KIA-1801-27938"/>
    <x v="1"/>
    <s v=""/>
    <s v="12th November,2017"/>
    <d v="2017-11-12T00:00:00"/>
    <s v="1st January,2018"/>
    <d v="2018-01-01T00:00:00"/>
    <s v="Njuguna Felistas Waithera"/>
    <s v="Female"/>
    <s v="3359231"/>
    <s v="723284548"/>
    <s v="723284548"/>
    <s v=""/>
    <s v="713828976"/>
    <n v="36.839111000000003"/>
    <n v="-1.2054050000000001"/>
    <s v="Kiambu"/>
    <s v="Kiambu"/>
    <s v="Thindigua"/>
    <s v="Simon Kaniu Lane"/>
    <x v="7"/>
    <s v="Amiran Kenya Ltd"/>
    <s v="Fagaden Enterprises"/>
    <s v="721959188"/>
    <s v="Medium Size Business"/>
    <s v="Home Biogas"/>
  </r>
  <r>
    <s v="VPA6"/>
    <s v="KE-TAI-1802-22132"/>
    <x v="1"/>
    <s v=""/>
    <s v="13th December,2017"/>
    <d v="2017-12-13T00:00:00"/>
    <s v="1st February,2018"/>
    <d v="2018-02-01T00:00:00"/>
    <s v="Charles Kilonzi"/>
    <s v="Male"/>
    <s v="11310979"/>
    <s v="722998174"/>
    <s v="722998174"/>
    <s v=""/>
    <s v=""/>
    <n v="38.373483999999998"/>
    <n v="-3.3426930000000001"/>
    <s v="Taita/Taveta"/>
    <s v="Wundanyi"/>
    <s v="Wumingu"/>
    <s v="Riwa"/>
    <x v="7"/>
    <s v="Biogas International Limited"/>
    <s v="Robert Wanjiku"/>
    <s v="717606741"/>
    <s v="Medium Size Business"/>
    <s v="FLEXI"/>
  </r>
  <r>
    <s v="VPA6"/>
    <s v="KE-TAI-1801-22134"/>
    <x v="1"/>
    <s v=""/>
    <s v="12th November,2017"/>
    <d v="2017-11-12T00:00:00"/>
    <s v="1st January,2018"/>
    <d v="2018-01-01T00:00:00"/>
    <s v="Sylvvester Mwadime Mwakideu"/>
    <s v="Male"/>
    <s v="5470573"/>
    <s v="704388582"/>
    <s v="704388582"/>
    <s v=""/>
    <s v=""/>
    <n v="38.372880000000002"/>
    <n v="-3.4142540000000001"/>
    <s v="Taita/Taveta"/>
    <s v="Wundanyi"/>
    <s v="Shigharo"/>
    <s v="Chome"/>
    <x v="22"/>
    <s v="Biogas International Limited"/>
    <s v="Robert Wanjiku"/>
    <s v="717606741"/>
    <s v="Medium Size Business"/>
    <s v="FLEXI"/>
  </r>
  <r>
    <s v="VPA6"/>
    <s v="KE-MAC-1802-2030892"/>
    <x v="0"/>
    <s v="Unreachable"/>
    <s v="8th January,2018"/>
    <d v="2018-01-08T00:00:00"/>
    <s v="27th February,2018"/>
    <d v="2018-02-27T00:00:00"/>
    <s v="Maluti Tabitha Nduku"/>
    <s v="Female"/>
    <s v="1816095"/>
    <s v="718122787"/>
    <s v="718122787"/>
    <s v=""/>
    <s v="714651448"/>
    <n v="37.436630000000001"/>
    <n v="-1.3362830000000001"/>
    <s v="Machakos"/>
    <s v="Mwala"/>
    <s v="Kyamwaki"/>
    <s v="Kyamwaki"/>
    <x v="7"/>
    <s v="Amiran Kenya Ltd"/>
    <s v="Fagaden Enterprises"/>
    <s v="799496732"/>
    <s v="Medium Size Business"/>
    <s v="Home Biogas"/>
  </r>
  <r>
    <s v="VPA6"/>
    <s v="KE-NAI-1609-22140"/>
    <x v="1"/>
    <s v=""/>
    <s v="7th August,2016"/>
    <d v="2016-08-07T00:00:00"/>
    <s v="26th September,2016"/>
    <d v="2016-09-26T00:00:00"/>
    <s v="Mugo Meshack Mwangi"/>
    <s v="Male"/>
    <s v="2332234"/>
    <s v="721615108"/>
    <s v="721615108"/>
    <s v=""/>
    <s v="722953837"/>
    <n v="37.010942999999997"/>
    <n v="-1.2782640000000001"/>
    <s v="Nairobi"/>
    <s v="Kasarani"/>
    <s v="Kasani"/>
    <s v="Canaan"/>
    <x v="22"/>
    <s v="Biogas International Limited"/>
    <s v="James Musyoka"/>
    <s v="715836763"/>
    <s v="Medium Size Business"/>
    <s v="FLEXI"/>
  </r>
  <r>
    <s v="VPA6"/>
    <s v="KE-KIA-1711-22266"/>
    <x v="1"/>
    <s v=""/>
    <s v="12th September,2017"/>
    <d v="2017-09-12T00:00:00"/>
    <s v="1st November,2017"/>
    <d v="2017-11-01T00:00:00"/>
    <s v="Ngugi Simeon Kimani"/>
    <s v="Male"/>
    <s v="1192043"/>
    <s v="705144565"/>
    <s v="705144565"/>
    <s v=""/>
    <s v="799757563"/>
    <n v="36.744219000000001"/>
    <n v="-1.06341"/>
    <s v="Kiambu"/>
    <s v="Githunguri"/>
    <s v="Githunguri"/>
    <s v="Gitwe"/>
    <x v="0"/>
    <s v="Takamoto Biogas"/>
    <s v="Frederick Kago"/>
    <s v="714836386"/>
    <s v="Medium Size Business"/>
    <s v="Topflame"/>
  </r>
  <r>
    <s v="VPA6"/>
    <s v="KE-KIA-1801-22263"/>
    <x v="1"/>
    <s v=""/>
    <s v="12th November,2017"/>
    <d v="2017-11-12T00:00:00"/>
    <s v="1st January,2018"/>
    <d v="2018-01-01T00:00:00"/>
    <s v="Njambi Joyce Njambi"/>
    <s v="Female"/>
    <s v="14514671"/>
    <s v="713683530"/>
    <s v="713683530"/>
    <s v=""/>
    <s v="727965990"/>
    <n v="36.779831000000001"/>
    <n v="-1.0323199999999999"/>
    <s v="Kiambu"/>
    <s v="Lari"/>
    <s v="Kamuchege"/>
    <s v="Karinga"/>
    <x v="0"/>
    <s v="Takamoto Biogas"/>
    <s v="Frederick Kago"/>
    <s v="714836386"/>
    <s v="Medium Size Business"/>
    <s v="Topflame"/>
  </r>
  <r>
    <s v="VPA6"/>
    <s v="KE-KIA-1803-22260"/>
    <x v="1"/>
    <s v=""/>
    <s v="23rd January,2018"/>
    <d v="2018-01-23T00:00:00"/>
    <s v="14th March,2018"/>
    <d v="2018-03-14T00:00:00"/>
    <s v="Muniu Peter Kariru"/>
    <s v="Male"/>
    <s v="11055239"/>
    <s v="711139893"/>
    <s v="711139893"/>
    <s v=""/>
    <s v="716601116"/>
    <n v="36.752763000000002"/>
    <n v="-0.97007500000000002"/>
    <s v="Kiambu"/>
    <s v="Lari"/>
    <s v="Nyanduma"/>
    <s v="Kariguine"/>
    <x v="0"/>
    <s v="Takamoto Biogas"/>
    <s v="Frederick Kago"/>
    <s v="714836386"/>
    <s v="Medium Size Business"/>
    <s v="Topflame"/>
  </r>
  <r>
    <s v="VPA6"/>
    <s v="KE-KIA-1801-22261"/>
    <x v="1"/>
    <s v=""/>
    <s v="12th November,2017"/>
    <d v="2017-11-12T00:00:00"/>
    <s v="1st January,2018"/>
    <d v="2018-01-01T00:00:00"/>
    <s v="Mbugi Francis Kinuthia"/>
    <s v="Male"/>
    <s v="3088620"/>
    <s v="721617519"/>
    <s v="721617519"/>
    <s v=""/>
    <s v="716151303"/>
    <n v="36.752602000000003"/>
    <n v="-0.97085699999999997"/>
    <s v="Kiambu"/>
    <s v="Lari"/>
    <s v="Nyanduma"/>
    <s v="Kariguine"/>
    <x v="0"/>
    <s v="Takamoto Biogas"/>
    <s v="Frederick Kago"/>
    <s v="714836386"/>
    <s v="Medium Size Business"/>
    <s v="Topflame"/>
  </r>
  <r>
    <s v="VPA6"/>
    <s v="KE-KIR-1712-22265"/>
    <x v="1"/>
    <s v=""/>
    <s v="29th October,2017"/>
    <d v="2017-10-29T00:00:00"/>
    <s v="18th December,2017"/>
    <d v="2017-12-18T00:00:00"/>
    <s v="Muriuki Edwin Munyari"/>
    <s v="Male"/>
    <s v="8514169"/>
    <s v="722484267"/>
    <s v="722484267"/>
    <s v=""/>
    <s v="724904068"/>
    <n v="37.330990999999997"/>
    <n v="-0.52024099999999995"/>
    <s v="Kirinyaga"/>
    <s v="Kirinyaga East"/>
    <s v="Kabare"/>
    <s v="Karia"/>
    <x v="0"/>
    <s v="Takamoto Biogas"/>
    <s v="Gabriel Mburu"/>
    <s v="786547129"/>
    <s v="Medium Size Business"/>
    <s v="Topflame"/>
  </r>
  <r>
    <s v="VPA6"/>
    <s v="KE-KAK-1802-22141"/>
    <x v="1"/>
    <s v=""/>
    <s v="13th December,2017"/>
    <d v="2017-12-13T00:00:00"/>
    <s v="1st February,2018"/>
    <d v="2018-02-01T00:00:00"/>
    <s v="Oluoch Jimmy Mkabana"/>
    <s v="Female"/>
    <s v="27685450"/>
    <s v="719153119"/>
    <s v="719153119"/>
    <s v=""/>
    <s v="722639705"/>
    <n v="35.095239999999997"/>
    <n v="0.65395499999999995"/>
    <s v="Kakamega"/>
    <s v="Likuyani"/>
    <s v="Kilimani"/>
    <s v="Seregea"/>
    <x v="3"/>
    <s v="Biogas International Limited"/>
    <s v="Zadock"/>
    <s v="720562659"/>
    <s v="Medium Size Business"/>
    <s v="FLEXI"/>
  </r>
  <r>
    <s v="VPA6"/>
    <s v="KE-THA-1802-22276"/>
    <x v="1"/>
    <s v=""/>
    <s v="1st January,2018"/>
    <d v="2018-01-01T00:00:00"/>
    <s v="20th February,2018"/>
    <d v="2018-02-20T00:00:00"/>
    <s v="Njue Eldard Riungu"/>
    <s v="Male"/>
    <s v="1728574"/>
    <s v="721468579"/>
    <s v="721468579"/>
    <s v=""/>
    <s v="728000239"/>
    <n v="37.621071999999998"/>
    <n v="-0.29293999999999998"/>
    <s v="Tharaka-Nithi"/>
    <s v="Maara"/>
    <s v="Mitheru"/>
    <s v="Giampampo"/>
    <x v="0"/>
    <s v="Takamoto Biogas"/>
    <s v="Fredrick"/>
    <s v="786547129"/>
    <s v="Medium Size Business"/>
    <s v="Topflame"/>
  </r>
  <r>
    <s v="VPA6"/>
    <s v="KE-MER-1803-22275"/>
    <x v="1"/>
    <s v=""/>
    <s v="14th January,2018"/>
    <d v="2018-01-14T00:00:00"/>
    <s v="5th March,2018"/>
    <d v="2018-03-05T00:00:00"/>
    <s v="Rukaria Julius Kirimi"/>
    <s v="Male"/>
    <s v="7411301"/>
    <s v="720201777"/>
    <s v="720201777"/>
    <s v=""/>
    <s v="724928069"/>
    <n v="37.569721000000001"/>
    <n v="-0.101225"/>
    <s v="Meru"/>
    <s v="Imenti South"/>
    <s v="Chure"/>
    <s v="Menwe"/>
    <x v="0"/>
    <s v="Takamoto Biogas"/>
    <s v="Gabriel Mburu"/>
    <s v="786547129"/>
    <s v="Medium Size Business"/>
    <s v="Topflame"/>
  </r>
  <r>
    <s v="VPA6"/>
    <s v="KE-MER-1803-22253"/>
    <x v="1"/>
    <s v=""/>
    <s v="10th January,2018"/>
    <d v="2018-01-10T00:00:00"/>
    <s v="1st March,2018"/>
    <d v="2018-03-01T00:00:00"/>
    <s v="Karaja Albert Gikunda"/>
    <s v="Male"/>
    <s v="7714248"/>
    <s v="727524168"/>
    <s v="727524168"/>
    <s v=""/>
    <s v="720285591"/>
    <n v="37.569239000000003"/>
    <n v="-0.12521699999999999"/>
    <s v="Meru"/>
    <s v="Imenti South"/>
    <s v="Kithangari"/>
    <s v="Murungurune"/>
    <x v="0"/>
    <s v="Takamoto Biogas"/>
    <s v="Fredrick"/>
    <s v="786547129"/>
    <s v="Medium Size Business"/>
    <s v="Topflame"/>
  </r>
  <r>
    <s v="VPA6"/>
    <s v="KE-KIA-1802-22274"/>
    <x v="1"/>
    <s v=""/>
    <s v="18th December,2017"/>
    <d v="2017-12-18T00:00:00"/>
    <s v="6th February,2018"/>
    <d v="2018-02-06T00:00:00"/>
    <s v="Gathenge Joseph Mutharia"/>
    <s v="Male"/>
    <s v="112222"/>
    <s v="722772815"/>
    <s v="722772815"/>
    <s v=""/>
    <s v="723239953"/>
    <n v="36.887663000000003"/>
    <n v="-1.04583"/>
    <s v="Kiambu"/>
    <s v="Gatundu South"/>
    <s v="Kiganjo"/>
    <s v="Kiriko"/>
    <x v="0"/>
    <s v="Takamoto Biogas"/>
    <s v="Frederick Kago"/>
    <s v="714836386"/>
    <s v="Medium Size Business"/>
    <s v="Topflame"/>
  </r>
  <r>
    <s v="VPA6"/>
    <s v="KE-KIR-1801-22272"/>
    <x v="1"/>
    <s v=""/>
    <s v="12th December,2017"/>
    <d v="2017-12-12T00:00:00"/>
    <s v="31st January,2018"/>
    <d v="2018-01-31T00:00:00"/>
    <s v="Bernard Benson Muriuki"/>
    <s v="Male"/>
    <s v="9302673"/>
    <s v="721229501"/>
    <s v="721229501"/>
    <s v=""/>
    <s v="796567143"/>
    <n v="37.308411999999997"/>
    <n v="-0.48269800000000002"/>
    <s v="Kirinyaga"/>
    <s v="Kirinyaga East"/>
    <s v="Kabare"/>
    <s v="Ithare"/>
    <x v="0"/>
    <s v="Takamoto Biogas"/>
    <s v="Gabriel Mburu"/>
    <s v="786547129"/>
    <s v="Medium Size Business"/>
    <s v="Topflame"/>
  </r>
  <r>
    <s v="VPA6"/>
    <s v="KE-KIA-1801-22258"/>
    <x v="1"/>
    <s v=""/>
    <s v="12th November,2017"/>
    <d v="2017-11-12T00:00:00"/>
    <s v="1st January,2018"/>
    <d v="2018-01-01T00:00:00"/>
    <s v="Mwaura Priscilah Wangui"/>
    <s v="Female"/>
    <s v="21558750"/>
    <s v="741782297"/>
    <s v="727074978"/>
    <s v=""/>
    <s v="741782297"/>
    <n v="36.768996999999999"/>
    <n v="-0.93823500000000004"/>
    <s v="Kiambu"/>
    <s v="Gatundu South"/>
    <s v="Ndarugo"/>
    <s v="Munyuini"/>
    <x v="0"/>
    <s v="Takamoto Biogas"/>
    <s v="Frederick Kago"/>
    <s v="714836386"/>
    <s v="Medium Size Business"/>
    <s v="Topflame"/>
  </r>
  <r>
    <s v="VPA6"/>
    <s v="KE-KIA-1803-22277"/>
    <x v="1"/>
    <s v=""/>
    <s v="10th January,2018"/>
    <d v="2018-01-10T00:00:00"/>
    <s v="1st March,2018"/>
    <d v="2018-03-01T00:00:00"/>
    <s v="Gatu Alice Njuguna"/>
    <s v="Female"/>
    <s v="13532572"/>
    <s v="721850115"/>
    <s v="721850115"/>
    <s v=""/>
    <s v="718463613"/>
    <n v="36.768402999999999"/>
    <n v="-0.93827300000000002"/>
    <s v="Kiambu"/>
    <s v="Gatundu South"/>
    <s v="Munyuini"/>
    <s v="Gacharage"/>
    <x v="0"/>
    <s v="Takamoto Biogas"/>
    <s v="Frederick Kago"/>
    <s v="714836386"/>
    <s v="Medium Size Business"/>
    <s v="Topflame"/>
  </r>
  <r>
    <s v="VPA6"/>
    <s v="KE-LAI-1710-22247"/>
    <x v="2"/>
    <s v="Abandoned"/>
    <s v="12th August,2017"/>
    <d v="2017-08-12T00:00:00"/>
    <s v="1st October,2017"/>
    <d v="2017-10-01T00:00:00"/>
    <s v="Gakunju Ruth Wanjiku"/>
    <s v="Female"/>
    <s v="7347458"/>
    <s v="736689788"/>
    <s v="711312652"/>
    <s v=""/>
    <s v="712072741"/>
    <n v="36.581144000000002"/>
    <n v="-3.0065999999999999E-2"/>
    <s v="Laikipia"/>
    <s v="Laikipia Central"/>
    <s v="Wiumiririe"/>
    <s v="Mutara"/>
    <x v="2"/>
    <s v="Takamoto Biogas"/>
    <s v="Gabriel Mburu"/>
    <s v="786547129"/>
    <s v="Medium Size Business"/>
    <s v="Topflame"/>
  </r>
  <r>
    <s v="VPA6"/>
    <s v="KE-KIA-1802-22259"/>
    <x v="1"/>
    <s v=""/>
    <s v="13th December,2017"/>
    <d v="2017-12-13T00:00:00"/>
    <s v="1st February,2018"/>
    <d v="2018-02-01T00:00:00"/>
    <s v="Njuguna George Njuguna"/>
    <s v="Male"/>
    <s v="99999"/>
    <s v="723740773"/>
    <s v="723740773"/>
    <s v=""/>
    <s v=""/>
    <n v="36.765779999999999"/>
    <n v="-1.059639"/>
    <s v="Kiambu"/>
    <s v="Githunguri"/>
    <s v="Githunguri"/>
    <s v="Kamburu"/>
    <x v="0"/>
    <s v="Takamoto Biogas"/>
    <s v="Frederick Kago"/>
    <s v="714836386"/>
    <s v="Medium Size Business"/>
    <s v="Topflame"/>
  </r>
  <r>
    <s v="VPA6"/>
    <s v="KE-KIA-1801-22269"/>
    <x v="1"/>
    <s v=""/>
    <s v="24th November,2017"/>
    <d v="2017-11-24T00:00:00"/>
    <s v="13th January,2018"/>
    <d v="2018-01-13T00:00:00"/>
    <s v="Njeri Esther Wambui"/>
    <s v="Female"/>
    <s v="14595219"/>
    <s v="727816003"/>
    <s v="727816003"/>
    <s v=""/>
    <s v="720281714"/>
    <n v="36.666533000000001"/>
    <n v="-1.1548480000000001"/>
    <s v="Kiambu"/>
    <s v="Limuru"/>
    <s v="Limuru"/>
    <s v="Kabuku"/>
    <x v="0"/>
    <s v="Takamoto Biogas"/>
    <s v="Frederick Kago"/>
    <s v="714836386"/>
    <s v="Medium Size Business"/>
    <s v="Topflame"/>
  </r>
  <r>
    <s v="VPA6"/>
    <s v="KE-KIA-1801-22251"/>
    <x v="1"/>
    <s v=""/>
    <s v="25th November,2017"/>
    <d v="2017-11-25T00:00:00"/>
    <s v="14th January,2018"/>
    <d v="2018-01-14T00:00:00"/>
    <s v="Mathela Joyce Matheka"/>
    <s v="Female"/>
    <s v="14429833"/>
    <s v="725050140"/>
    <s v="725050140"/>
    <s v=""/>
    <s v=""/>
    <n v="36.656771999999997"/>
    <n v="-1.2804120000000001"/>
    <s v="Kiambu"/>
    <s v="Kikuyu"/>
    <s v="Gikambura"/>
    <s v="Karie"/>
    <x v="0"/>
    <s v="Takamoto Biogas"/>
    <s v="Frederick Kago"/>
    <s v="714836386"/>
    <s v="Medium Size Business"/>
    <s v="Topflame"/>
  </r>
  <r>
    <s v="VPA6"/>
    <s v="KE-KIA-1801-22248"/>
    <x v="0"/>
    <s v="Grievance"/>
    <s v="25th November,2017"/>
    <d v="2017-11-25T00:00:00"/>
    <s v="14th January,2018"/>
    <d v="2018-01-14T00:00:00"/>
    <s v="Wainaina Hellen Wambui"/>
    <s v="Female"/>
    <s v="2309180"/>
    <s v="720119229"/>
    <s v="720119229"/>
    <s v=""/>
    <s v="732262818"/>
    <n v="36.654437999999999"/>
    <n v="-1.2802500000000001"/>
    <s v="Kiambu"/>
    <s v="Kikuyu"/>
    <s v="Gikambura"/>
    <s v="Gikambura"/>
    <x v="0"/>
    <s v="Takamoto Biogas"/>
    <s v="Frederick Kago"/>
    <s v="714836386"/>
    <s v="Medium Size Business"/>
    <s v="Topflame"/>
  </r>
  <r>
    <s v="VPA6"/>
    <s v="KE-MUR-1802-21873"/>
    <x v="1"/>
    <s v=""/>
    <s v="13th December,2017"/>
    <d v="2017-12-13T00:00:00"/>
    <s v="1st February,2018"/>
    <d v="2018-02-01T00:00:00"/>
    <s v="Irungu Charles Murege"/>
    <s v="Male"/>
    <s v="99999"/>
    <s v="725227329"/>
    <s v="725227329"/>
    <s v=""/>
    <s v="725837665"/>
    <n v="36.998564000000002"/>
    <n v="-0.67326600000000003"/>
    <s v="Murang'a"/>
    <s v="Kangema"/>
    <s v="Muguru"/>
    <s v="Ithiegeni"/>
    <x v="0"/>
    <s v="Takamoto Biogas"/>
    <s v="Jimmy Maina"/>
    <s v="786547129"/>
    <s v="Medium Size Business"/>
    <s v="Topflame"/>
  </r>
  <r>
    <s v="VPA6"/>
    <s v="KE-KIA-1803-22267"/>
    <x v="1"/>
    <s v=""/>
    <s v="29th January,2018"/>
    <d v="2018-01-29T00:00:00"/>
    <s v="20th March,2018"/>
    <d v="2018-03-20T00:00:00"/>
    <s v="Kimani Samuel Kimani"/>
    <s v="Male"/>
    <s v="4308873"/>
    <s v="722428395"/>
    <s v="722428395"/>
    <s v=""/>
    <s v="716909926"/>
    <n v="36.724355000000003"/>
    <n v="-0.98722200000000004"/>
    <s v="Kiambu"/>
    <s v="Kiambu"/>
    <s v="Gachoire"/>
    <s v="Gachoire"/>
    <x v="0"/>
    <s v="Takamoto Biogas"/>
    <s v="Frederick Kago"/>
    <s v="714836386"/>
    <s v="Medium Size Business"/>
    <s v="Topflame"/>
  </r>
  <r>
    <s v="VPA6"/>
    <s v="KE-KIA-1801-22256"/>
    <x v="1"/>
    <s v=""/>
    <s v="12th November,2017"/>
    <d v="2017-11-12T00:00:00"/>
    <s v="1st January,2018"/>
    <d v="2018-01-01T00:00:00"/>
    <s v="Kihanya Benson Ndungu"/>
    <s v="Male"/>
    <s v="1815947"/>
    <s v="723874870"/>
    <s v="723874870"/>
    <s v=""/>
    <s v="731388492"/>
    <n v="36.763084999999997"/>
    <n v="-0.99865700000000002"/>
    <s v="Kiambu"/>
    <s v="Lari"/>
    <s v="Nyanduma"/>
    <s v="Karatina"/>
    <x v="0"/>
    <s v="Takamoto Biogas"/>
    <s v="Frederick Kago"/>
    <s v="714836386"/>
    <s v="Medium Size Business"/>
    <s v="Topflame"/>
  </r>
  <r>
    <s v="VPA6"/>
    <s v="KE-NAK-1803-22139"/>
    <x v="1"/>
    <s v=""/>
    <s v="2nd March,2018"/>
    <d v="2018-03-02T00:00:00"/>
    <s v="9th March,2018"/>
    <d v="2018-03-09T00:00:00"/>
    <s v="Dandelion Africa"/>
    <s v="Male"/>
    <s v="21514855"/>
    <s v="720844383"/>
    <s v="720844383"/>
    <s v=""/>
    <s v=""/>
    <n v="35.971963000000002"/>
    <n v="-6.4256999999999995E-2"/>
    <s v="Nakuru"/>
    <s v="Rongai"/>
    <s v="Kambi Ya Moto"/>
    <s v="Sarambe"/>
    <x v="22"/>
    <s v="Biogas International Limited"/>
    <s v="Robert Wanjiku"/>
    <s v="717606741"/>
    <s v="Medium Size Business"/>
    <s v="FLEXI"/>
  </r>
  <r>
    <s v="VPA6"/>
    <s v="KE-MIG-1802-22137"/>
    <x v="0"/>
    <s v="Unreachable"/>
    <s v="13th December,2017"/>
    <d v="2017-12-13T00:00:00"/>
    <s v="1st February,2018"/>
    <d v="2018-02-01T00:00:00"/>
    <s v="Nganyi Rael Anyango"/>
    <s v="Female"/>
    <s v="22703252"/>
    <s v="712659465"/>
    <s v="712659465"/>
    <s v=""/>
    <s v="702591156"/>
    <n v="34.242148"/>
    <n v="-0.81127899999999997"/>
    <s v="Migori"/>
    <s v="Nyatike"/>
    <s v="Karungu South"/>
    <s v="Ungoe"/>
    <x v="22"/>
    <s v="Biogas International Limited"/>
    <s v="Zadock"/>
    <s v="720562659"/>
    <s v="Medium Size Business"/>
    <s v="FLEXI"/>
  </r>
  <r>
    <s v="VPA6"/>
    <s v="KE-KIA-1804-23557"/>
    <x v="1"/>
    <s v=""/>
    <s v="6th April,2018"/>
    <d v="2018-04-06T00:00:00"/>
    <s v="9th April,2018"/>
    <d v="2018-04-09T00:00:00"/>
    <s v="Katanja Joseph Thara"/>
    <s v="Male"/>
    <s v="12525449"/>
    <s v="721574299"/>
    <s v="721574299"/>
    <s v=""/>
    <s v="722878255"/>
    <n v="36.744953000000002"/>
    <n v="-1.1606730000000001"/>
    <s v="Kiambu"/>
    <s v="Kiambaa"/>
    <s v="Kiambaa"/>
    <s v="Raini"/>
    <x v="7"/>
    <s v="Amiran Kenya Ltd"/>
    <s v="Fagaden Enterprises"/>
    <s v="799496732"/>
    <s v="Medium Size Business"/>
    <s v="Home Biogas"/>
  </r>
  <r>
    <s v="VPA6"/>
    <s v="KE-KIA-1609-27884"/>
    <x v="1"/>
    <s v=""/>
    <s v="1st September,2016"/>
    <d v="2016-09-01T00:00:00"/>
    <s v="14th September,2016"/>
    <d v="2016-09-14T00:00:00"/>
    <s v="Muchiri John Maina"/>
    <s v="Male"/>
    <s v="7878155"/>
    <s v="719873406"/>
    <s v="719873406"/>
    <s v=""/>
    <s v="722234291"/>
    <n v="36.845486999999999"/>
    <n v="-1.2038279999999999"/>
    <s v="Kiambu"/>
    <s v="Kiambu"/>
    <s v="Thindigua"/>
    <s v="Gg"/>
    <x v="0"/>
    <s v="Takamoto Biogas"/>
    <s v="Frederick Kago"/>
    <s v="714836386"/>
    <s v="Medium Size Business"/>
    <s v="Topflame"/>
  </r>
  <r>
    <s v="VPA6"/>
    <s v="KE-KIA-1706-27890"/>
    <x v="1"/>
    <s v=""/>
    <s v="1st June,2017"/>
    <d v="2017-06-01T00:00:00"/>
    <s v="14th June,2017"/>
    <d v="2017-06-14T00:00:00"/>
    <s v="Mwangi Margret Njeri"/>
    <s v="Female"/>
    <s v="6880805"/>
    <s v="714998795"/>
    <s v="714998795"/>
    <s v=""/>
    <s v=""/>
    <n v="36.744819"/>
    <n v="-1.003417"/>
    <s v="Kiambu"/>
    <s v="Kiambu"/>
    <s v="Komothai"/>
    <s v="Gume"/>
    <x v="0"/>
    <s v="Takamoto Biogas"/>
    <s v="Frederick Kago"/>
    <s v="714836386"/>
    <s v="Medium Size Business"/>
    <s v="Topflame"/>
  </r>
  <r>
    <s v="VPA6"/>
    <s v="KE-NAI-1804-230893"/>
    <x v="1"/>
    <s v=""/>
    <s v="3rd March,2018"/>
    <d v="2018-03-03T00:00:00"/>
    <s v="11th April,2018"/>
    <d v="2018-04-11T00:00:00"/>
    <s v="Njoroge David"/>
    <s v="Male"/>
    <s v="11309697"/>
    <s v="727444535"/>
    <s v="727444535"/>
    <s v=""/>
    <s v="722523047"/>
    <n v="36.981957999999999"/>
    <n v="-1.264103"/>
    <s v="Nairobi"/>
    <s v="Kasarani"/>
    <s v="Muhuri Muchiri"/>
    <s v="Rwai"/>
    <x v="7"/>
    <s v="Amiran Kenya Ltd"/>
    <s v="Fagaden Enterprises"/>
    <s v="799496732"/>
    <s v="Medium Size Business"/>
    <s v="Home Biogas"/>
  </r>
  <r>
    <s v="VPA6"/>
    <s v="KE-KIA-1702-22000"/>
    <x v="0"/>
    <s v="Unreachable"/>
    <s v="14th February,2017"/>
    <d v="2017-02-14T00:00:00"/>
    <s v="21st February,2017"/>
    <d v="2017-02-21T00:00:00"/>
    <s v="Kahura Hannah Njeri"/>
    <s v="Female"/>
    <s v="22913900"/>
    <s v="720080525"/>
    <s v="720080525"/>
    <s v=""/>
    <s v=""/>
    <n v="36.662466999999999"/>
    <n v="-1.185797"/>
    <s v="Kiambu"/>
    <s v="Limuru"/>
    <s v="Limuru"/>
    <s v="Ngecha"/>
    <x v="0"/>
    <s v="Takamoto Biogas"/>
    <s v="Frederick Kago"/>
    <s v="714836386"/>
    <s v="Medium Size Business"/>
    <s v="Topflame"/>
  </r>
  <r>
    <s v="VPA6"/>
    <s v="KE-VIH-1804-22143"/>
    <x v="1"/>
    <s v=""/>
    <s v="7th March,2018"/>
    <d v="2018-03-07T00:00:00"/>
    <s v="26th April,2018"/>
    <d v="2018-04-26T00:00:00"/>
    <s v="Kidamba John Oyengo"/>
    <s v="Male"/>
    <s v="22905723"/>
    <s v="722777246"/>
    <s v="722777246"/>
    <s v=""/>
    <s v="713618510"/>
    <n v="34.731490000000001"/>
    <n v="-1.758E-3"/>
    <s v="Vihiga"/>
    <s v="Hamisi"/>
    <s v="Jepkoyai"/>
    <s v="Sossian"/>
    <x v="7"/>
    <s v="Biogas International Limited"/>
    <s v="Zadock"/>
    <s v="720562659"/>
    <s v="Medium Size Business"/>
    <s v="FLEXI"/>
  </r>
  <r>
    <s v="VPA6"/>
    <s v="KE-NAI-1804-26562"/>
    <x v="1"/>
    <s v=""/>
    <s v="19th April,2018"/>
    <d v="2018-04-19T00:00:00"/>
    <s v="19th April,2018"/>
    <d v="2018-04-19T00:00:00"/>
    <s v="Malde Atish Shashikant"/>
    <s v="Male"/>
    <s v="136252"/>
    <s v="722340060"/>
    <s v="723340060"/>
    <s v=""/>
    <s v="733956745"/>
    <n v="36.805382999999999"/>
    <n v="-1.2574399999999999"/>
    <s v="Nairobi"/>
    <s v="Westlands"/>
    <s v="Westlands"/>
    <s v="Westgate"/>
    <x v="7"/>
    <s v="Amiran Kenya Ltd"/>
    <s v="Fagaden Enterprises"/>
    <s v="79949496732"/>
    <s v="Medium Size Business"/>
    <s v="Home Biogas"/>
  </r>
  <r>
    <s v="VPA6"/>
    <s v="KE-NYE-1710-23721"/>
    <x v="1"/>
    <s v=""/>
    <s v="20th September,2017"/>
    <d v="2017-09-20T00:00:00"/>
    <s v="15th October,2017"/>
    <d v="2017-10-15T00:00:00"/>
    <s v="Gatonye Peter Wahome"/>
    <s v="Male"/>
    <s v="99999"/>
    <s v="722800743"/>
    <s v="722800743"/>
    <s v=""/>
    <s v=""/>
    <n v="37.058053000000001"/>
    <n v="-0.53350699999999995"/>
    <s v="Nyeri"/>
    <s v="Nyeri Town"/>
    <s v="Ruring'U"/>
    <s v="Gatitu"/>
    <x v="2"/>
    <s v="Kentainers Limited"/>
    <s v="Kentainers Limited"/>
    <s v="720519098"/>
    <s v="Medium Size Business"/>
    <s v="BlueFlame BioSlurriGaz"/>
  </r>
  <r>
    <s v="VPA6"/>
    <s v="KE-KAJ-1804-22150"/>
    <x v="1"/>
    <s v=""/>
    <s v="2nd March,2018"/>
    <d v="2018-03-02T00:00:00"/>
    <s v="21st April,2018"/>
    <d v="2018-04-21T00:00:00"/>
    <s v="Kamau Victoria Kamau"/>
    <s v="Female"/>
    <s v="99999"/>
    <s v="718650924"/>
    <s v="718650924"/>
    <s v=""/>
    <s v="0"/>
    <n v="36.942990000000002"/>
    <n v="-1.63079"/>
    <s v="Kajiado"/>
    <s v="Isinya"/>
    <s v="Kajiado North"/>
    <s v="Hawa"/>
    <x v="22"/>
    <s v="Biogas International Limited"/>
    <s v="James Musyoka"/>
    <s v="715836763"/>
    <s v="Medium Size Business"/>
    <s v="FLEXI"/>
  </r>
  <r>
    <s v="VPA6"/>
    <s v="KE-KAJ-1804-27939"/>
    <x v="1"/>
    <s v=""/>
    <s v="10th April,2018"/>
    <d v="2018-04-10T00:00:00"/>
    <s v="23rd April,2018"/>
    <d v="2018-04-23T00:00:00"/>
    <s v="Muringa David"/>
    <s v="Male"/>
    <s v="9830532"/>
    <s v="723479619"/>
    <s v="723479619"/>
    <s v=""/>
    <s v="721977624"/>
    <n v="36.695140000000002"/>
    <n v="-1.467042"/>
    <s v="Kajiado"/>
    <s v="Kajiado West"/>
    <s v="Kiserian"/>
    <s v="Naromoru"/>
    <x v="7"/>
    <s v="Amiran Kenya Ltd"/>
    <s v="Fagaden Enterprises"/>
    <s v="799496732"/>
    <s v="Medium Size Business"/>
    <s v="Home Biogas"/>
  </r>
  <r>
    <s v="VPA6"/>
    <s v="KE-KIA-1711-23719"/>
    <x v="1"/>
    <s v=""/>
    <s v="10th October,2017"/>
    <d v="2017-10-10T00:00:00"/>
    <s v="29th November,2017"/>
    <d v="2017-11-29T00:00:00"/>
    <s v="Njoronge Teressia Wangoi"/>
    <s v="Female"/>
    <s v="63789342"/>
    <s v="721209547"/>
    <s v="721209547"/>
    <s v=""/>
    <s v="722574326"/>
    <n v="36.633012000000001"/>
    <n v="-1.0957870000000001"/>
    <s v="Kiambu"/>
    <s v="Limuru"/>
    <s v="Kumuru"/>
    <s v="Manguo"/>
    <x v="23"/>
    <s v="Kentainers Limited"/>
    <s v="Collins"/>
    <s v="710372728"/>
    <s v="Medium Size Business"/>
    <s v="BlueFlame BioSlurriGaz"/>
  </r>
  <r>
    <s v="VPA6"/>
    <s v="KE-KIA-1802-22255"/>
    <x v="1"/>
    <s v=""/>
    <s v="13th December,2017"/>
    <d v="2017-12-13T00:00:00"/>
    <s v="1st February,2018"/>
    <d v="2018-02-01T00:00:00"/>
    <s v="Karanja Samuel Paul"/>
    <s v="Male"/>
    <s v="4848917"/>
    <s v="718934288"/>
    <s v="718934288"/>
    <s v=""/>
    <s v=""/>
    <n v="36.851754"/>
    <n v="-0.92740500000000003"/>
    <s v="Kiambu"/>
    <s v="Gatundu North"/>
    <s v="Kanyoni"/>
    <s v="Mubaoine"/>
    <x v="0"/>
    <s v="Takamoto Biogas"/>
    <s v="Frederick Kago"/>
    <s v="714836386"/>
    <s v="Medium Size Business"/>
    <s v="Topflame"/>
  </r>
  <r>
    <s v="VPA6"/>
    <s v="KE-NAK-1712-22243"/>
    <x v="0"/>
    <s v="Unreachable"/>
    <s v="12th October,2017"/>
    <d v="2017-10-12T00:00:00"/>
    <s v="1st December,2017"/>
    <d v="2017-12-01T00:00:00"/>
    <s v="Manitese Manitese Manitese"/>
    <s v="Male"/>
    <s v="11715439"/>
    <s v="708695777"/>
    <s v="708695777"/>
    <s v=""/>
    <s v="713402737"/>
    <n v="35.765424000000003"/>
    <n v="-0.27992400000000001"/>
    <s v="Nakuru"/>
    <s v="Molo"/>
    <s v="Elburgon"/>
    <s v="Kasarani"/>
    <x v="0"/>
    <s v="Takamoto Biogas"/>
    <s v="James"/>
    <s v="786547129"/>
    <s v="Medium Size Business"/>
    <s v="Topflame"/>
  </r>
  <r>
    <s v="VPA6"/>
    <s v="KE-NAK-1803-22262"/>
    <x v="1"/>
    <s v=""/>
    <s v="10th January,2018"/>
    <d v="2018-01-10T00:00:00"/>
    <s v="1st March,2018"/>
    <d v="2018-03-01T00:00:00"/>
    <s v="Bunyoli Madaleine Vugutsa"/>
    <s v="Female"/>
    <s v="7868793"/>
    <s v="720683661"/>
    <s v="720683661"/>
    <s v=""/>
    <s v="703700083"/>
    <n v="36.026781999999997"/>
    <n v="-0.25748300000000002"/>
    <s v="Nakuru"/>
    <s v="Rongai"/>
    <s v="Rongai"/>
    <s v="Kiamunyi"/>
    <x v="0"/>
    <s v="Takamoto Biogas"/>
    <s v="James"/>
    <s v="786547129"/>
    <s v="Medium Size Business"/>
    <s v="Topflame"/>
  </r>
  <r>
    <s v="VPA6"/>
    <s v="KE-KER-1801-27926"/>
    <x v="1"/>
    <s v=""/>
    <s v="12th November,2017"/>
    <d v="2017-11-12T00:00:00"/>
    <s v="1st January,2018"/>
    <d v="2018-01-01T00:00:00"/>
    <s v="Kiplang'At Micheal Koech"/>
    <s v="Male"/>
    <s v="21489343"/>
    <s v="722930681"/>
    <s v="722930681"/>
    <s v=""/>
    <s v="728547871"/>
    <n v="35.253582999999999"/>
    <n v="-0.36450500000000002"/>
    <s v="Kericho"/>
    <s v="Ainamoi"/>
    <s v="Ainamoi"/>
    <s v="Chepkolon"/>
    <x v="0"/>
    <s v="Takamoto Biogas"/>
    <s v="James"/>
    <s v="786547129"/>
    <s v="Medium Size Business"/>
    <s v="Topflame"/>
  </r>
  <r>
    <s v="VPA6"/>
    <s v="KE-EMB-1803-22145"/>
    <x v="1"/>
    <s v=""/>
    <s v="2nd February,2018"/>
    <d v="2018-02-02T00:00:00"/>
    <s v="24th March,2018"/>
    <d v="2018-03-24T00:00:00"/>
    <s v="Rachael Waema"/>
    <s v="Female"/>
    <s v="99999"/>
    <s v="722323628"/>
    <s v="722323628"/>
    <s v=""/>
    <s v="764523628"/>
    <n v="37.504325000000001"/>
    <n v="-0.53142900000000004"/>
    <s v="Embu"/>
    <s v="Embu North"/>
    <s v="Itabua"/>
    <s v="Itabua"/>
    <x v="7"/>
    <s v="Biogas International Limited"/>
    <s v="Robert Wanjiku"/>
    <s v="717606741"/>
    <s v="Medium Size Business"/>
    <s v="FLEXI"/>
  </r>
  <r>
    <s v="VPA6"/>
    <s v="KE-UAS-1711-22252"/>
    <x v="1"/>
    <s v=""/>
    <s v="27th September,2017"/>
    <d v="2017-09-27T00:00:00"/>
    <s v="16th November,2017"/>
    <d v="2017-11-16T00:00:00"/>
    <s v="Kenneth Kimitei Kenneth"/>
    <s v="Male"/>
    <s v="27339479"/>
    <s v="725662140"/>
    <s v="725662140"/>
    <s v=""/>
    <s v="723762592"/>
    <n v="35.324033"/>
    <n v="0.57148200000000005"/>
    <s v="Uasin Gishu"/>
    <s v="Moiben"/>
    <s v="Sergoit"/>
    <s v="Chemaluk"/>
    <x v="3"/>
    <s v="Takamoto Biogas"/>
    <s v="James"/>
    <s v="786547129"/>
    <s v="Medium Size Business"/>
    <s v="Topflame"/>
  </r>
  <r>
    <s v="VPA6"/>
    <s v="KE-NAK-1804-22246"/>
    <x v="0"/>
    <s v="Unreachable"/>
    <s v="12th February,2018"/>
    <d v="2018-02-12T00:00:00"/>
    <s v="3rd April,2018"/>
    <d v="2018-04-03T00:00:00"/>
    <s v="Auma Wilfred Auma"/>
    <s v="Male"/>
    <s v="10469412"/>
    <s v="722927239"/>
    <s v="722927239"/>
    <s v=""/>
    <s v="722927239"/>
    <n v="36.341271999999996"/>
    <n v="-0.41604200000000002"/>
    <s v="Nakuru"/>
    <s v="Gilgil"/>
    <s v="Karunga"/>
    <s v="Kahuho"/>
    <x v="0"/>
    <s v="Takamoto Biogas"/>
    <s v="James"/>
    <s v="786547129"/>
    <s v="Medium Size Business"/>
    <s v="Topflame"/>
  </r>
  <r>
    <s v="VPA6"/>
    <s v="KE-KAJ-1804-22147"/>
    <x v="1"/>
    <s v=""/>
    <s v="10th February,2018"/>
    <d v="2018-02-10T00:00:00"/>
    <s v="1st April,2018"/>
    <d v="2018-04-01T00:00:00"/>
    <s v="Penina Pashile Esianoi"/>
    <s v="Female"/>
    <s v="22661874"/>
    <s v="707965132"/>
    <s v="707965132"/>
    <s v=""/>
    <s v=""/>
    <n v="36.847383000000001"/>
    <n v="-1.8361479999999999"/>
    <s v="Kajiado"/>
    <s v="Kajiado Central"/>
    <s v="Sajironi"/>
    <s v="Eiti"/>
    <x v="7"/>
    <s v="Biogas International Limited"/>
    <s v=""/>
    <s v=""/>
    <s v="Medium Size Business"/>
    <s v="FLEXI"/>
  </r>
  <r>
    <s v="VPA6"/>
    <s v="KE-HOM-1803-22142"/>
    <x v="1"/>
    <s v=""/>
    <s v="10th January,2018"/>
    <d v="2018-01-10T00:00:00"/>
    <s v="1st March,2018"/>
    <d v="2018-03-01T00:00:00"/>
    <s v="Ouma Meshark Onyango"/>
    <s v="Male"/>
    <s v="30884588"/>
    <s v="722308830"/>
    <s v="722308830"/>
    <s v=""/>
    <s v="722731892"/>
    <n v="34.822409999999998"/>
    <n v="-0.457673"/>
    <s v="Homa Bay"/>
    <s v="Rachuonyo South"/>
    <s v="Kakelo"/>
    <s v="Katieno"/>
    <x v="3"/>
    <s v="Biogas International Limited"/>
    <s v="Zadock"/>
    <s v="720562659"/>
    <s v="Medium Size Business"/>
    <s v="FLEXI"/>
  </r>
  <r>
    <s v="VPA6"/>
    <s v="KE-KIA-1803-22146"/>
    <x v="1"/>
    <s v=""/>
    <s v="7th February,2018"/>
    <d v="2018-02-07T00:00:00"/>
    <s v="29th March,2018"/>
    <d v="2018-03-29T00:00:00"/>
    <s v="Joseph Gitau"/>
    <s v="Male"/>
    <s v="2262678"/>
    <s v="722571820"/>
    <s v="722571820"/>
    <s v=""/>
    <s v=""/>
    <n v="36.813231999999999"/>
    <n v="-1.154477"/>
    <s v="Kiambu"/>
    <s v="Kiambu"/>
    <s v="Animaaa"/>
    <s v="Kamiti"/>
    <x v="22"/>
    <s v="Biogas International Limited"/>
    <s v=""/>
    <s v=""/>
    <s v="Medium Size Business"/>
    <s v="FLEXI"/>
  </r>
  <r>
    <s v="VPA6"/>
    <s v="KE-KIA-1706-27887"/>
    <x v="1"/>
    <s v=""/>
    <s v="23rd May,2017"/>
    <d v="2017-05-23T00:00:00"/>
    <s v="20th June,2017"/>
    <d v="2017-06-20T00:00:00"/>
    <s v="Njatha Ndungu Paul"/>
    <s v="Female"/>
    <s v="36941552"/>
    <s v="714488722"/>
    <s v="721241771"/>
    <s v=""/>
    <s v="717807583"/>
    <n v="36.805005999999999"/>
    <n v="-1.040295"/>
    <s v="Kiambu"/>
    <s v="Githunguri"/>
    <s v="Kanjae"/>
    <s v="Miiri"/>
    <x v="0"/>
    <s v="Takamoto Biogas"/>
    <s v="Frederick Kago"/>
    <s v="714836386"/>
    <s v="Medium Size Business"/>
    <s v="Topflame"/>
  </r>
  <r>
    <s v="VPA6"/>
    <s v="KE-KIA-1604-27888"/>
    <x v="1"/>
    <s v=""/>
    <s v="11th February,2016"/>
    <d v="2016-02-11T00:00:00"/>
    <s v="1st April,2016"/>
    <d v="2016-04-01T00:00:00"/>
    <s v="Nduchu Lucy Wamwitha"/>
    <s v="Female"/>
    <s v="99999"/>
    <s v="707262309"/>
    <s v="707262309"/>
    <s v=""/>
    <s v=""/>
    <n v="36.870255999999998"/>
    <n v="-1.0985510000000001"/>
    <s v="Kiambu"/>
    <s v="Githunguri"/>
    <s v="Ngewa"/>
    <s v="Raini"/>
    <x v="0"/>
    <s v="Takamoto Biogas"/>
    <s v="Frederick Ndungu"/>
    <s v="714836386"/>
    <s v="Medium Size Business"/>
    <s v="Topflame"/>
  </r>
  <r>
    <s v="VPA6"/>
    <s v="KE-KIA-1705-22001"/>
    <x v="1"/>
    <s v=""/>
    <s v="26th March,2017"/>
    <d v="2017-03-26T00:00:00"/>
    <s v="15th May,2017"/>
    <d v="2017-05-15T00:00:00"/>
    <s v="Njuguna Hannah Waithera"/>
    <s v="Female"/>
    <s v="22324068"/>
    <s v="703870914"/>
    <s v="703870914"/>
    <s v=""/>
    <s v=""/>
    <n v="36.769525999999999"/>
    <n v="-1.061321"/>
    <s v="Kiambu"/>
    <s v="Githunguri"/>
    <s v="Githunguri"/>
    <s v="Thakwa"/>
    <x v="0"/>
    <s v="Takamoto Biogas"/>
    <s v="Frederick Kago"/>
    <s v="714836386"/>
    <s v="Medium Size Business"/>
    <s v="Topflame"/>
  </r>
  <r>
    <s v="VPA6"/>
    <s v="KE-KIA-1701-22046"/>
    <x v="1"/>
    <s v=""/>
    <s v="21st November,2016"/>
    <d v="2016-11-21T00:00:00"/>
    <s v="10th January,2017"/>
    <d v="2017-01-10T00:00:00"/>
    <s v="Kamia Lucy Njeri"/>
    <s v="Female"/>
    <s v="11445071"/>
    <s v="715459808"/>
    <s v="715459808"/>
    <s v=""/>
    <s v=""/>
    <n v="36.741576999999999"/>
    <n v="-1.0985990000000001"/>
    <s v="Kiambu"/>
    <s v="Githunguri"/>
    <s v="Githiga"/>
    <s v="Gatitu"/>
    <x v="0"/>
    <s v="Takamoto Biogas"/>
    <s v="Frederick Kago"/>
    <s v="714836386"/>
    <s v="Medium Size Business"/>
    <s v="Topflame"/>
  </r>
  <r>
    <s v="VPA6"/>
    <s v="KE-KIA-1705-27885"/>
    <x v="1"/>
    <s v=""/>
    <s v="26th March,2017"/>
    <d v="2017-03-26T00:00:00"/>
    <s v="15th May,2017"/>
    <d v="2017-05-15T00:00:00"/>
    <s v="Mihio Joseph Kinuthia"/>
    <s v="Male"/>
    <s v="99999"/>
    <s v="724972310"/>
    <s v="724972310"/>
    <s v=""/>
    <s v=""/>
    <n v="36.806227"/>
    <n v="-1.0637540000000001"/>
    <s v="Kiambu"/>
    <s v="Githunguri"/>
    <s v="Kanjahi"/>
    <s v="Kanjahi"/>
    <x v="0"/>
    <s v="Takamoto Biogas"/>
    <s v="Frederick Kago"/>
    <s v="714836386"/>
    <s v="Medium Size Business"/>
    <s v="Topflame"/>
  </r>
  <r>
    <s v="VPA6"/>
    <s v="KE-KIA-1705-22009"/>
    <x v="1"/>
    <s v=""/>
    <s v="20th April,2017"/>
    <d v="2017-04-20T00:00:00"/>
    <s v="3rd May,2017"/>
    <d v="2017-05-03T00:00:00"/>
    <s v="Gitau Jane Wamuyu"/>
    <s v="Female"/>
    <s v="3687328"/>
    <s v="715301714"/>
    <s v="715301714"/>
    <s v=""/>
    <s v="725890892"/>
    <n v="36.831504000000002"/>
    <n v="-1.0775380000000001"/>
    <s v="Kiambu"/>
    <s v="Githunguri"/>
    <s v="Githunguri"/>
    <s v="Nyaga"/>
    <x v="0"/>
    <s v="Takamoto Biogas"/>
    <s v="Frederick Kago"/>
    <s v="714386386"/>
    <s v="Medium Size Business"/>
    <s v="Topflame"/>
  </r>
  <r>
    <s v="VPA6"/>
    <s v="KE-KIA-1704-27886"/>
    <x v="1"/>
    <s v=""/>
    <s v="3rd March,2017"/>
    <d v="2017-03-03T00:00:00"/>
    <s v="25th April,2017"/>
    <d v="2017-04-25T00:00:00"/>
    <s v="Githenji Mary Njeri"/>
    <s v="Female"/>
    <s v="11788706"/>
    <s v="725376476"/>
    <s v="725376476"/>
    <s v=""/>
    <s v="729842233"/>
    <n v="36.848644"/>
    <n v="-1.0775220000000001"/>
    <s v="Kiambu"/>
    <s v="Githunguri"/>
    <s v="Ngewa"/>
    <s v="Kangengo"/>
    <x v="0"/>
    <s v="Takamoto Biogas"/>
    <s v="Frederick Ndungu"/>
    <s v="724836386"/>
    <s v="Medium Size Business"/>
    <s v="Topflame"/>
  </r>
  <r>
    <s v="VPA6"/>
    <s v="KE-KIA-1611-27889"/>
    <x v="1"/>
    <s v=""/>
    <s v="8th November,2016"/>
    <d v="2016-11-08T00:00:00"/>
    <s v="22nd November,2016"/>
    <d v="2016-11-22T00:00:00"/>
    <s v="Wairimu Lydia Njoroge"/>
    <s v="Female"/>
    <s v="5713456"/>
    <s v="790268961"/>
    <s v="790268961"/>
    <s v=""/>
    <s v="765784386"/>
    <n v="36.796703999999998"/>
    <n v="-1.1017490000000001"/>
    <s v="Kiambu"/>
    <s v="Githunguri"/>
    <s v="Githunguri"/>
    <s v="Ikinu"/>
    <x v="0"/>
    <s v="Takamoto Biogas"/>
    <s v="Frederick Kago"/>
    <s v="714836386"/>
    <s v="Medium Size Business"/>
    <s v="Topflame"/>
  </r>
  <r>
    <s v="VPA6"/>
    <s v="KE-KAJ-1705-22026"/>
    <x v="1"/>
    <s v=""/>
    <s v="12th March,2017"/>
    <d v="2017-03-12T00:00:00"/>
    <s v="1st May,2017"/>
    <d v="2017-05-01T00:00:00"/>
    <s v="Nthiga Patrick Munyi"/>
    <s v="Male"/>
    <s v="8291587"/>
    <s v="254721214007"/>
    <s v="2.55E+11"/>
    <s v=""/>
    <s v=""/>
    <n v="36.674948000000001"/>
    <n v="-1.4459169999999999"/>
    <s v="Kajiado"/>
    <s v="Kajiado North"/>
    <s v="Kajiado North"/>
    <s v="Kunde Road"/>
    <x v="27"/>
    <s v="Biogas International Limited"/>
    <s v="Biogas International"/>
    <s v="254722700530"/>
    <s v="Medium Size Business"/>
    <s v="FLEXI"/>
  </r>
  <r>
    <s v="VPA6"/>
    <s v="KE-NAI-1804-26563"/>
    <x v="1"/>
    <s v=""/>
    <s v="1st March,2018"/>
    <d v="2018-03-01T00:00:00"/>
    <s v="20th April,2018"/>
    <d v="2018-04-20T00:00:00"/>
    <s v="Biogas International Flexi Biogas"/>
    <s v="Male"/>
    <s v="99999"/>
    <s v="705921611"/>
    <s v="712345678"/>
    <s v=""/>
    <s v="712345678"/>
    <n v="36.687911"/>
    <n v="-1.323779"/>
    <s v="Nairobi"/>
    <s v="Kibra"/>
    <s v="Karen"/>
    <s v="Karen"/>
    <x v="27"/>
    <s v="Biogas International Limited"/>
    <s v="Tony Malila"/>
    <s v="712345678"/>
    <s v="Medium Size Business"/>
    <s v="FLEXI"/>
  </r>
  <r>
    <s v="VPA6"/>
    <s v="KE-MAK-1804-22151"/>
    <x v="1"/>
    <s v=""/>
    <s v="8th March,2018"/>
    <d v="2018-03-08T00:00:00"/>
    <s v="27th April,2018"/>
    <d v="2018-04-27T00:00:00"/>
    <s v="Kyonda Martina Kyonda"/>
    <s v="Female"/>
    <s v="3020545"/>
    <s v="723418519"/>
    <s v="723418519"/>
    <s v=""/>
    <s v="727007763"/>
    <n v="37.759977999999997"/>
    <n v="-1.9353750000000001"/>
    <s v="Makueni"/>
    <s v="Makueni"/>
    <s v="Makueni"/>
    <s v="Syatu"/>
    <x v="3"/>
    <s v="Biogas International Limited"/>
    <s v="Biogas International"/>
    <s v="715836763"/>
    <s v="Medium Size Business"/>
    <s v="FLEXI"/>
  </r>
  <r>
    <s v="VPA6"/>
    <s v="KE-NYE-1611-16628"/>
    <x v="1"/>
    <s v=""/>
    <s v="3rd October,2016"/>
    <d v="2016-10-03T00:00:00"/>
    <s v="22nd November,2016"/>
    <d v="2016-11-22T00:00:00"/>
    <s v="Joan Njagi"/>
    <s v="Female"/>
    <s v="1107583"/>
    <s v="722502781"/>
    <s v="722502781"/>
    <s v=""/>
    <s v=""/>
    <n v="37.122011999999998"/>
    <n v="-0.281835"/>
    <s v="Nyeri"/>
    <s v="Kieni East"/>
    <s v="Kimahuri"/>
    <s v="Kairi"/>
    <x v="3"/>
    <s v="Biogas International Limited"/>
    <s v="Ndimar Renewable Energy"/>
    <s v="705921611"/>
    <s v="Medium Size Business"/>
    <s v="FLEXI"/>
  </r>
  <r>
    <s v="VPA6"/>
    <s v="KE-MAK-1804-0"/>
    <x v="0"/>
    <s v="Unreachable"/>
    <s v="30th April,2018"/>
    <d v="2018-04-30T00:00:00"/>
    <s v="30th April,2018"/>
    <d v="2018-04-30T00:00:00"/>
    <s v="Mulee Mutie Mutie"/>
    <s v="Male"/>
    <s v="3767845"/>
    <s v="0722510552"/>
    <s v="722510552"/>
    <s v=""/>
    <s v="713735243"/>
    <n v="37.198932999999997"/>
    <n v="-1.8156669999999999"/>
    <s v="Makueni"/>
    <s v="Makueni"/>
    <s v="Kamaku"/>
    <s v="Kamaku"/>
    <x v="7"/>
    <s v="Amiran Kenya ltd"/>
    <s v="Fagaden Enterprises"/>
    <s v="799496732"/>
    <s v="Medium Size Business"/>
    <s v="Home Biogas"/>
  </r>
  <r>
    <s v="VPA6"/>
    <s v="KE-KAJ-1611-22601"/>
    <x v="1"/>
    <s v=""/>
    <s v="12th September,2016"/>
    <d v="2016-09-12T00:00:00"/>
    <s v="1st November,2016"/>
    <d v="2016-11-01T00:00:00"/>
    <s v="Nalokitoo Oirishia Ole"/>
    <s v="Male"/>
    <s v="23929536"/>
    <s v="254726321821"/>
    <s v="2.55E+11"/>
    <s v=""/>
    <s v=""/>
    <n v="37.468477"/>
    <n v="-2.7518579999999999"/>
    <s v="Kajiado"/>
    <s v="Loitokitok"/>
    <s v="Loitoktok"/>
    <s v="Sinet"/>
    <x v="2"/>
    <s v="Mespt"/>
    <s v="Joseph Muriithi"/>
    <s v=""/>
    <s v="Medium Size Business"/>
    <s v="KENBIM"/>
  </r>
  <r>
    <s v="VPA6"/>
    <s v="KE-NAK-1805-27392"/>
    <x v="1"/>
    <s v=""/>
    <s v="11th May,2018"/>
    <d v="2018-05-11T00:00:00"/>
    <s v="11th May,2018"/>
    <d v="2018-05-11T00:00:00"/>
    <s v="Wiedman Ann Wanjiru"/>
    <s v="Female"/>
    <s v="8576229"/>
    <s v="724039897"/>
    <s v="781035661"/>
    <s v=""/>
    <s v="703238426"/>
    <n v="36.200767999999997"/>
    <n v="-0.267092"/>
    <s v="Nakuru"/>
    <s v="Bahati"/>
    <s v="Bahati"/>
    <s v="Dodori"/>
    <x v="7"/>
    <s v="Amiran Kenya Ltd"/>
    <s v="Fagaden Enterprises"/>
    <s v="799496732"/>
    <s v="Medium Size Business"/>
    <s v="Home Biogas"/>
  </r>
  <r>
    <s v="VPA6"/>
    <s v="KE-NAI-1805-230895"/>
    <x v="1"/>
    <s v=""/>
    <s v="25th March,2018"/>
    <d v="2018-03-25T00:00:00"/>
    <s v="14th May,2018"/>
    <d v="2018-05-14T00:00:00"/>
    <s v="Wanjira Alice"/>
    <s v="Female"/>
    <s v="11749948"/>
    <s v="725213912"/>
    <s v="725213912"/>
    <s v=""/>
    <s v="729379090"/>
    <n v="36.959010999999997"/>
    <n v="-1.2759499999999999"/>
    <s v="Nairobi"/>
    <s v="Embakasi"/>
    <s v="Utawala"/>
    <s v="Kwa Chief"/>
    <x v="7"/>
    <s v="Amiran Kenya Ltd"/>
    <s v="Fagaden Enterprises"/>
    <s v="799496732"/>
    <s v="Medium Size Business"/>
    <s v="Home Biogas"/>
  </r>
  <r>
    <s v="VPA6"/>
    <s v="KE-MUR-1712-27865"/>
    <x v="2"/>
    <s v="Hostile Client"/>
    <s v="24th November,2017"/>
    <d v="2017-11-24T00:00:00"/>
    <s v="5th December,2017"/>
    <d v="2017-12-05T00:00:00"/>
    <s v="Margret O Nganga"/>
    <s v="Female"/>
    <s v="245987"/>
    <s v="728905327"/>
    <s v="728905327"/>
    <s v=""/>
    <s v=""/>
    <n v="36.892544999999998"/>
    <n v="-0.822905"/>
    <s v="Murang'a"/>
    <s v="Kigumo"/>
    <s v="Kangari"/>
    <s v="Githumu"/>
    <x v="7"/>
    <s v="Amiran Kenya Ltd"/>
    <s v="Hamkam"/>
    <s v=""/>
    <s v="Medium Size Business"/>
    <s v="Home Biogas"/>
  </r>
  <r>
    <s v="VPA6"/>
    <s v="KE-THA-1806-22154"/>
    <x v="1"/>
    <s v=""/>
    <s v="17th April,2018"/>
    <d v="2018-04-17T00:00:00"/>
    <s v="6th June,2018"/>
    <d v="2018-06-06T00:00:00"/>
    <s v="Peter Mbaya"/>
    <s v="Male"/>
    <s v="99999"/>
    <s v="722345064"/>
    <s v="724398835"/>
    <s v=""/>
    <s v="729676667"/>
    <n v="37.682450000000003"/>
    <n v="-0.22295200000000001"/>
    <s v="Tharaka-Nithi"/>
    <s v="Maara"/>
    <s v="Iruma"/>
    <s v="Igathi"/>
    <x v="7"/>
    <s v="Biogas International Limited"/>
    <s v=""/>
    <s v=""/>
    <s v="Medium Size Business"/>
    <s v="FLEXI"/>
  </r>
  <r>
    <s v="VPA6"/>
    <s v="KE-NYE-1806-22155"/>
    <x v="1"/>
    <s v=""/>
    <s v="18th April,2018"/>
    <d v="2018-04-18T00:00:00"/>
    <s v="7th June,2018"/>
    <d v="2018-06-07T00:00:00"/>
    <s v="Maina James M"/>
    <s v="Male"/>
    <s v="12766498"/>
    <s v="717020178"/>
    <s v="717020178"/>
    <s v=""/>
    <s v=""/>
    <n v="37.139921999999999"/>
    <n v="-0.50667300000000004"/>
    <s v="Nyeri"/>
    <s v="Mathira East"/>
    <s v="Iriani"/>
    <s v="Ndaroini"/>
    <x v="27"/>
    <s v="Biogas International Limited"/>
    <s v="Robert Wanjiku"/>
    <s v="717606741"/>
    <s v="Medium Size Business"/>
    <s v="FLEXI"/>
  </r>
  <r>
    <s v="VPA6"/>
    <s v="KE-MAK-1806-23898"/>
    <x v="1"/>
    <s v=""/>
    <s v="15th April,2018"/>
    <d v="2018-04-15T00:00:00"/>
    <s v="4th June,2018"/>
    <d v="2018-06-04T00:00:00"/>
    <s v="Mcntre Gary"/>
    <s v="Male"/>
    <s v="99999"/>
    <s v="710733215"/>
    <s v="706218292"/>
    <s v=""/>
    <s v=""/>
    <n v="38.133690000000001"/>
    <n v="-2.6537579999999998"/>
    <s v="Makueni"/>
    <s v="Makueni"/>
    <s v="Mtito"/>
    <s v="Kithokoi"/>
    <x v="7"/>
    <s v="Amiran Kenya Ltd"/>
    <s v="Fagaden Enterprises"/>
    <s v="799496732"/>
    <s v="Medium Size Business"/>
    <s v="Home Biogas"/>
  </r>
  <r>
    <s v="VPA6"/>
    <s v="KE-HOM-1806-230899"/>
    <x v="1"/>
    <s v=""/>
    <s v="10th May,2018"/>
    <d v="2018-05-10T00:00:00"/>
    <s v="29th June,2018"/>
    <d v="2018-06-29T00:00:00"/>
    <s v="Omenda Rose"/>
    <s v="Female"/>
    <s v="409493"/>
    <s v="729547369"/>
    <s v="729547369"/>
    <s v=""/>
    <s v="710239373"/>
    <n v="34.750974999999997"/>
    <n v="-0.47654299999999999"/>
    <s v="Homa Bay"/>
    <s v="Rachuonyo South"/>
    <s v="North Kamagak"/>
    <s v="Kagak"/>
    <x v="7"/>
    <s v="Amiran Kenya Ltd"/>
    <s v="Fagaden Enterprises"/>
    <s v="799496732"/>
    <s v="Medium Size Business"/>
    <s v="Home Biogas"/>
  </r>
  <r>
    <s v="VPA6"/>
    <s v="KE-HOM-1806-230900"/>
    <x v="1"/>
    <s v=""/>
    <s v="10th May,2018"/>
    <d v="2018-05-10T00:00:00"/>
    <s v="29th June,2018"/>
    <d v="2018-06-29T00:00:00"/>
    <s v="Odhiambo Gilbert"/>
    <s v="Male"/>
    <s v="25753501"/>
    <s v="724960327"/>
    <s v="724960327"/>
    <s v=""/>
    <s v="796558285"/>
    <n v="34.359633000000002"/>
    <n v="-0.72750800000000004"/>
    <s v="Homa Bay"/>
    <s v="Ndhiwa"/>
    <s v="Kanyamwa"/>
    <s v="Kosewe"/>
    <x v="7"/>
    <s v="Amiran Kenya Ltd"/>
    <s v="Fagaden Enterprises"/>
    <s v="799496738"/>
    <s v="Medium Size Business"/>
    <s v="Home Biogas"/>
  </r>
  <r>
    <s v="VPA6"/>
    <s v="KE-MUR-1810-22111"/>
    <x v="1"/>
    <s v=""/>
    <s v="28th August,2018"/>
    <d v="2018-08-28T00:00:00"/>
    <s v="17th October,2018"/>
    <d v="2018-10-17T00:00:00"/>
    <s v="John Mungai"/>
    <s v="Male"/>
    <s v="8841928"/>
    <s v="720207235"/>
    <s v="720207235"/>
    <s v=""/>
    <s v=""/>
    <n v="37.143737000000002"/>
    <n v="-0.76063700000000001"/>
    <s v="Murang'a"/>
    <s v="Kiharu"/>
    <s v="Biri"/>
    <s v="Gachero"/>
    <x v="22"/>
    <s v="Biogas International Limited"/>
    <s v="Robert Wanjiku"/>
    <s v="717606741"/>
    <s v="Medium Size Business"/>
    <s v="FLEXI"/>
  </r>
  <r>
    <s v="VPA6"/>
    <s v="KE-KIA-1807-230902"/>
    <x v="0"/>
    <s v="Non Compliant"/>
    <s v="9th July,2018"/>
    <d v="2018-07-09T00:00:00"/>
    <s v="9th July,2018"/>
    <d v="2018-07-09T00:00:00"/>
    <s v="Mbugua Ndegwa Ndegwa"/>
    <s v="Male"/>
    <s v="6419229"/>
    <s v="0720251900"/>
    <s v="720251900"/>
    <s v=""/>
    <s v="726785513"/>
    <n v="36.719593000000003"/>
    <n v="-1.23506"/>
    <s v="Kiambu"/>
    <s v="Kabete"/>
    <s v="Kabete"/>
    <s v="Wabuga"/>
    <x v="7"/>
    <s v="Amiran Kenya ltd"/>
    <s v="Fagaden Enterprises"/>
    <s v="799496732"/>
    <s v="Medium Size Business"/>
    <s v="Home Biogas"/>
  </r>
  <r>
    <s v="VPA6"/>
    <s v="KE-KIA-1807-230903"/>
    <x v="0"/>
    <s v="Unreachable"/>
    <s v="20th May,2018"/>
    <d v="2018-05-20T00:00:00"/>
    <s v="9th July,2018"/>
    <d v="2018-07-09T00:00:00"/>
    <s v="Mbugua Edward Ndegwa"/>
    <s v="Male"/>
    <s v="6414229"/>
    <s v="720251909"/>
    <s v="720251909"/>
    <s v=""/>
    <s v="726785513"/>
    <n v="36.719529999999999"/>
    <n v="-1.2350380000000001"/>
    <s v="Kiambu"/>
    <s v="Kabete"/>
    <s v="Kabete"/>
    <s v="Wabuga"/>
    <x v="7"/>
    <s v="Amiran Kenya Ltd"/>
    <s v="Fagaden Enterprises"/>
    <s v="799496732"/>
    <s v="Medium Size Business"/>
    <s v="Home Biogas"/>
  </r>
  <r>
    <s v="VPA6"/>
    <s v="KE-KIA-1807-230904"/>
    <x v="0"/>
    <s v="Unreachable"/>
    <s v="22nd May,2018"/>
    <d v="2018-05-22T00:00:00"/>
    <s v="11th July,2018"/>
    <d v="2018-07-11T00:00:00"/>
    <s v="Kibati Esther Eregah"/>
    <s v="Female"/>
    <s v="99999"/>
    <s v="726519812"/>
    <s v="726519812"/>
    <s v=""/>
    <s v=""/>
    <n v="37.14658"/>
    <n v="-1.0641119999999999"/>
    <s v="Kiambu"/>
    <s v="Juja"/>
    <s v="Komo"/>
    <s v="Landless"/>
    <x v="7"/>
    <s v="Amiran Kenya Ltd"/>
    <s v="Fagaden Enterprises"/>
    <s v="799496742"/>
    <s v="Medium Size Business"/>
    <s v="Home Biogas"/>
  </r>
  <r>
    <s v="VPA6"/>
    <s v="KE-MUR-1807-22168"/>
    <x v="2"/>
    <s v="Institutional Plant"/>
    <s v="21st May,2018"/>
    <d v="2018-05-21T00:00:00"/>
    <s v="10th July,2018"/>
    <d v="2018-07-10T00:00:00"/>
    <s v="Protecting Life Movement Trust"/>
    <s v="Male"/>
    <s v="13558776"/>
    <s v="721376742"/>
    <s v="721376742"/>
    <s v=""/>
    <s v=""/>
    <n v="37.053075"/>
    <n v="-0.83432899999999999"/>
    <s v="Murang'a"/>
    <s v="Kigumo"/>
    <s v="Muthithi"/>
    <s v="Njora"/>
    <x v="22"/>
    <s v="Biogas International Limited"/>
    <s v="Robert Wanjiku"/>
    <s v="717606741"/>
    <s v="Medium Size Business"/>
    <s v="FLEXI"/>
  </r>
  <r>
    <s v="VPA6"/>
    <s v="KE-KIT-1807-22175"/>
    <x v="0"/>
    <s v="Unreachable"/>
    <s v="25th May,2018"/>
    <d v="2018-05-25T00:00:00"/>
    <s v="14th July,2018"/>
    <d v="2018-07-14T00:00:00"/>
    <s v="Nzii Antony Nzii"/>
    <s v="Male"/>
    <s v="99999"/>
    <s v="722315850"/>
    <s v="722315850"/>
    <s v=""/>
    <s v="714606766"/>
    <n v="37.955652999999998"/>
    <n v="-1.177332"/>
    <s v="Kitui"/>
    <s v="Kitui West"/>
    <s v="Mutonguni"/>
    <s v="Kaimu"/>
    <x v="22"/>
    <s v="Biogas International Limited"/>
    <s v="James Musyoka"/>
    <s v="719860811"/>
    <s v="Medium Size Business"/>
    <s v="FLEXI"/>
  </r>
  <r>
    <s v="VPA6"/>
    <s v="KE-KAJ-1806-23216"/>
    <x v="1"/>
    <s v=""/>
    <s v="5th June,2018"/>
    <d v="2018-06-05T00:00:00"/>
    <s v="13th June,2018"/>
    <d v="2018-06-13T00:00:00"/>
    <s v="Gichuhi Samwel"/>
    <s v="Male"/>
    <s v="21146841"/>
    <s v="721393512"/>
    <s v="721393512"/>
    <s v=""/>
    <s v="721862605"/>
    <n v="36.688720000000004"/>
    <n v="-1.3823300000000001"/>
    <s v="Kajiado"/>
    <s v="Kajiado North"/>
    <s v="Olkeri"/>
    <s v="Matasai"/>
    <x v="0"/>
    <s v="Takamoto Biogas"/>
    <s v="Takamoto Biogas"/>
    <s v="738689788"/>
    <s v="Medium Size Business"/>
    <s v="Topflame"/>
  </r>
  <r>
    <s v="VPA6"/>
    <s v="KE-NAK-1805-23227"/>
    <x v="1"/>
    <s v=""/>
    <s v="19th March,2018"/>
    <d v="2018-03-19T00:00:00"/>
    <s v="25th May,2018"/>
    <d v="2018-05-25T00:00:00"/>
    <s v="Muthoni Gitonga Ann"/>
    <s v="Female"/>
    <s v="25010546"/>
    <s v="254722456370"/>
    <s v="722456370"/>
    <s v=""/>
    <s v=""/>
    <n v="36.144077000000003"/>
    <n v="-0.28528700000000001"/>
    <s v="Nakuru"/>
    <s v="Bahati"/>
    <s v="Kiamunyeki"/>
    <s v="Kiamunyeki"/>
    <x v="0"/>
    <s v="Takamoto Biogas"/>
    <s v="null"/>
    <s v="738689789"/>
    <s v="Medium Size Business"/>
    <s v="Topflame"/>
  </r>
  <r>
    <s v="VPA6"/>
    <s v="KE-NAK-1807-22174"/>
    <x v="1"/>
    <s v=""/>
    <s v="28th May,2018"/>
    <d v="2018-05-28T00:00:00"/>
    <s v="17th July,2018"/>
    <d v="2018-07-17T00:00:00"/>
    <s v="Moses Gathua"/>
    <s v="Male"/>
    <s v="8289377"/>
    <s v="727449494"/>
    <s v="727449494"/>
    <s v=""/>
    <s v=""/>
    <n v="36.167301999999999"/>
    <n v="-0.303313"/>
    <s v="Nakuru"/>
    <s v="Bahati"/>
    <s v="Meroreni"/>
    <s v="Ndege"/>
    <x v="7"/>
    <s v="Biogas International Limited"/>
    <s v="Robert Wanjiku"/>
    <s v="717606741"/>
    <s v="Medium Size Business"/>
    <s v="FLEXI"/>
  </r>
  <r>
    <s v="VPA6"/>
    <s v="KE-TAI-1712-22130"/>
    <x v="1"/>
    <s v=""/>
    <s v="11th November,2017"/>
    <d v="2017-11-11T00:00:00"/>
    <s v="31st December,2017"/>
    <d v="2017-12-31T00:00:00"/>
    <s v="Ngare Ngare Charles"/>
    <s v="Male"/>
    <s v="32682635"/>
    <s v="719257918"/>
    <s v="719257918"/>
    <s v=""/>
    <s v="796067389"/>
    <n v="37.681213"/>
    <n v="-3.3831820000000001"/>
    <s v="Taita/Taveta"/>
    <s v="Taveta"/>
    <s v="Ngarengashi"/>
    <s v="Langatta"/>
    <x v="27"/>
    <s v="Biogas International Limited"/>
    <s v="Julius Onyango"/>
    <s v="71122700530"/>
    <s v="Medium Size Business"/>
    <s v="FLEXI"/>
  </r>
  <r>
    <s v="VPA6"/>
    <s v="KE-MUR-1804-22144"/>
    <x v="1"/>
    <s v=""/>
    <s v="10th February,2018"/>
    <d v="2018-02-10T00:00:00"/>
    <s v="1st April,2018"/>
    <d v="2018-04-01T00:00:00"/>
    <s v="Mwaura Beatrice Muirigo"/>
    <s v="Female"/>
    <s v="99999"/>
    <s v="720698891"/>
    <s v="720698891"/>
    <s v=""/>
    <s v="734423043"/>
    <n v="36.872332"/>
    <n v="-0.87444699999999997"/>
    <s v="Murang'a"/>
    <s v="Gatanga"/>
    <s v="Kariara"/>
    <s v="Gatuiku"/>
    <x v="3"/>
    <s v="Biogas International Limited"/>
    <s v="Julius Onyango"/>
    <s v="711227754"/>
    <s v="Medium Size Business"/>
    <s v="FLEXI"/>
  </r>
  <r>
    <s v="VPA6"/>
    <s v="KE-KIT-1806-22156"/>
    <x v="0"/>
    <s v="Unreachable"/>
    <s v="12th April,2018"/>
    <d v="2018-04-12T00:00:00"/>
    <s v="1st June,2018"/>
    <d v="2018-06-01T00:00:00"/>
    <s v="Ngotho Elizabeth Elizabeth"/>
    <s v="Male"/>
    <s v="99999"/>
    <s v="711635406"/>
    <s v="711634406"/>
    <s v=""/>
    <s v="711635406"/>
    <n v="37.883054999999999"/>
    <n v="-1.304484"/>
    <s v="Kitui"/>
    <s v="Kitui West"/>
    <s v="Ooooo"/>
    <s v="Ooooo"/>
    <x v="13"/>
    <s v="Biogas International Limited"/>
    <s v="Julius Onyango"/>
    <s v="9711227754"/>
    <s v="Medium Size Business"/>
    <s v="FLEXI"/>
  </r>
  <r>
    <s v="VPA6"/>
    <s v="KE-NAK-1807-22171"/>
    <x v="0"/>
    <s v="Unreachable"/>
    <s v="28th May,2018"/>
    <d v="2018-05-28T00:00:00"/>
    <s v="17th July,2018"/>
    <d v="2018-07-17T00:00:00"/>
    <s v="Daniel Gathui"/>
    <s v="Male"/>
    <s v="10086672"/>
    <s v="72195689"/>
    <s v="721956898"/>
    <s v=""/>
    <s v=""/>
    <n v="36.127920000000003"/>
    <n v="-0.27807300000000001"/>
    <s v="Nakuru"/>
    <s v="Bahati"/>
    <s v="Lanet"/>
    <s v="Kiratina"/>
    <x v="7"/>
    <s v="Biogas International Limited"/>
    <s v="Robert Wanjiku"/>
    <s v="717606741"/>
    <s v="Medium Size Business"/>
    <s v="FLEXI"/>
  </r>
  <r>
    <s v="VPA6"/>
    <s v="KE-NAK-1807-22170"/>
    <x v="0"/>
    <s v="Unreachable"/>
    <s v="29th May,2018"/>
    <d v="2018-05-29T00:00:00"/>
    <s v="18th July,2018"/>
    <d v="2018-07-18T00:00:00"/>
    <s v="Jason Thiongo Kigotho"/>
    <s v="Male"/>
    <s v="930000"/>
    <s v="729094050"/>
    <s v="729094050"/>
    <s v=""/>
    <s v=""/>
    <n v="36.134010000000004"/>
    <n v="-0.18226500000000001"/>
    <s v="Nakuru"/>
    <s v="Bahati"/>
    <s v="Karunga"/>
    <s v="St Monica"/>
    <x v="7"/>
    <s v="Biogas International Limited"/>
    <s v="Robert Wanjiku"/>
    <s v="717606741"/>
    <s v="Medium Size Business"/>
    <s v="FLEXI"/>
  </r>
  <r>
    <s v="VPA6"/>
    <s v="KE-NAK-1807-22173"/>
    <x v="1"/>
    <s v=""/>
    <s v="31st May,2018"/>
    <d v="2018-05-31T00:00:00"/>
    <s v="20th July,2018"/>
    <d v="2018-07-20T00:00:00"/>
    <s v="John Kaara Kimani"/>
    <s v="Male"/>
    <s v="99999"/>
    <s v="720713327"/>
    <s v="720713327"/>
    <s v=""/>
    <s v=""/>
    <n v="36.190848000000003"/>
    <n v="-6.4877000000000004E-2"/>
    <s v="Nakuru"/>
    <s v="Subukia"/>
    <s v="Kabazi"/>
    <s v="Maombi"/>
    <x v="7"/>
    <s v="Biogas International Limited"/>
    <s v="Robert Wanjiku"/>
    <s v="717606741"/>
    <s v="Medium Size Business"/>
    <s v="FLEXI"/>
  </r>
  <r>
    <s v="VPA6"/>
    <s v="KE-NAK-1807-22172"/>
    <x v="1"/>
    <s v=""/>
    <s v="1st June,2018"/>
    <d v="2018-06-01T00:00:00"/>
    <s v="21st July,2018"/>
    <d v="2018-07-21T00:00:00"/>
    <s v="Daniel Towett Tubon"/>
    <s v="Male"/>
    <s v="99999"/>
    <s v="721291043"/>
    <s v="721291043"/>
    <s v=""/>
    <s v="711890651"/>
    <n v="36.030076999999999"/>
    <n v="-0.34249299999999999"/>
    <s v="Nakuru"/>
    <s v="Nakuru Town"/>
    <s v="Kapkures"/>
    <s v="Laruet"/>
    <x v="7"/>
    <s v="Biogas International Limited"/>
    <s v="Robert Wanjiku"/>
    <s v="717606741"/>
    <s v="Medium Size Business"/>
    <s v="FLEXI"/>
  </r>
  <r>
    <s v="VPA6"/>
    <s v="KE-SIA-1812-26148"/>
    <x v="1"/>
    <s v=""/>
    <s v="28th December,2018"/>
    <d v="2018-12-28T00:00:00"/>
    <s v="28th December,2018"/>
    <d v="2018-12-28T00:00:00"/>
    <s v="Orwa Henry Otieno"/>
    <s v="Male"/>
    <s v="323860"/>
    <s v="0722456719"/>
    <s v="722456719"/>
    <s v=""/>
    <s v=""/>
    <n v="34.415320999999999"/>
    <n v="-6.0102999999999997E-2"/>
    <s v="Siaya"/>
    <s v="Gem"/>
    <s v="South West Gem"/>
    <s v="Got Ogwang"/>
    <x v="22"/>
    <s v="Biogas International Limited"/>
    <s v="Zadock"/>
    <s v="720562659"/>
    <s v="Medium Size Business"/>
    <s v="FLEXI"/>
  </r>
  <r>
    <s v="VPA6"/>
    <s v="KE-HOM-1812-25258"/>
    <x v="0"/>
    <s v="Non Compliant"/>
    <s v="22nd December,2018"/>
    <d v="2018-12-22T00:00:00"/>
    <s v="22nd December,2018"/>
    <d v="2018-12-22T00:00:00"/>
    <s v="Otuo Peter Onyango"/>
    <s v="Male"/>
    <s v="190426"/>
    <s v="0723086842"/>
    <s v="723086842"/>
    <s v=""/>
    <s v="722497664"/>
    <n v="34.520505999999997"/>
    <n v="-0.63419099999999995"/>
    <s v="Homa Bay"/>
    <s v="Homabay"/>
    <s v="East Kanyada"/>
    <s v="Kogwang"/>
    <x v="22"/>
    <s v="Biogas International Limited"/>
    <s v="Zadock"/>
    <s v="720562659"/>
    <s v="Medium Size Business"/>
    <s v="FLEXI"/>
  </r>
  <r>
    <s v="VPA6"/>
    <s v="KE-KIS-1812-25255"/>
    <x v="0"/>
    <s v="Non Compliant"/>
    <s v="9th November,2018"/>
    <d v="2018-11-09T00:00:00"/>
    <s v="29th December,2018"/>
    <d v="2018-12-29T00:00:00"/>
    <s v="Okuta Magret Oketch"/>
    <s v="Female"/>
    <s v="34932039"/>
    <s v="720065472"/>
    <s v="720065472"/>
    <s v=""/>
    <s v="701859181"/>
    <n v="34.735647"/>
    <n v="-0.143069"/>
    <s v="Kisumu"/>
    <s v="Kisumu Central"/>
    <s v="Kolwa West"/>
    <s v="Dunga"/>
    <x v="3"/>
    <s v="Biogas International Limited"/>
    <s v="Zadock"/>
    <s v="720562659"/>
    <s v="Medium Size Business"/>
    <s v="FLEXI"/>
  </r>
  <r>
    <s v="VPA6"/>
    <s v="KE-KIS-1812-25253"/>
    <x v="2"/>
    <s v="Abandoned"/>
    <s v="9th November,2018"/>
    <d v="2018-11-09T00:00:00"/>
    <s v="29th December,2018"/>
    <d v="2018-12-29T00:00:00"/>
    <s v="Ogada Millicent Atieno"/>
    <s v="Female"/>
    <s v="26321961"/>
    <s v="711728260"/>
    <s v="711728260"/>
    <s v=""/>
    <s v="713065352"/>
    <n v="34.738911000000002"/>
    <n v="-0.142182"/>
    <s v="Kisumu"/>
    <s v="Kisumu Central"/>
    <s v="Kolwa West"/>
    <s v="Dunga"/>
    <x v="3"/>
    <s v="Biogas International Limited"/>
    <s v="Zadock"/>
    <s v="720562659"/>
    <s v="Medium Size Business"/>
    <s v="FLEXI"/>
  </r>
  <r>
    <s v="VPA6"/>
    <s v="KE-KIS-1812-25251"/>
    <x v="1"/>
    <s v=""/>
    <s v="9th November,2018"/>
    <d v="2018-11-09T00:00:00"/>
    <s v="29th December,2018"/>
    <d v="2018-12-29T00:00:00"/>
    <s v="Ochieng Rebecca Achieng"/>
    <s v="Female"/>
    <s v="26765239"/>
    <s v="708671625"/>
    <s v="708671625"/>
    <s v=""/>
    <s v="754843996"/>
    <n v="34.737912999999999"/>
    <n v="-0.142398"/>
    <s v="Kisumu"/>
    <s v="Kisumu Central"/>
    <s v="Kolwa West"/>
    <s v="Dunga"/>
    <x v="3"/>
    <s v="Biogas International Limited"/>
    <s v="Zadock"/>
    <s v="720562659"/>
    <s v="Medium Size Business"/>
    <s v="FLEXI"/>
  </r>
  <r>
    <s v="VPA6"/>
    <s v="KE-KIS-1901-25252"/>
    <x v="1"/>
    <s v=""/>
    <s v="2nd January,2019"/>
    <d v="2019-01-02T00:00:00"/>
    <s v="2nd January,2019"/>
    <d v="2019-01-02T00:00:00"/>
    <s v="Okwaro Godfrey Arodi"/>
    <s v="Male"/>
    <s v="12505074"/>
    <s v="0728347617"/>
    <s v="728347617"/>
    <s v=""/>
    <s v="712505074"/>
    <n v="34.736772999999999"/>
    <n v="-0.143174"/>
    <s v="Kisumu"/>
    <s v="Kisumu Central"/>
    <s v="Kolwa"/>
    <s v="Dunga"/>
    <x v="3"/>
    <s v="Biogas International Limited"/>
    <s v="Zadock"/>
    <s v="720562659"/>
    <s v="Medium Size Business"/>
    <s v="FLEXI"/>
  </r>
  <r>
    <s v="VPA6"/>
    <s v="KE-KIS-1901-25266"/>
    <x v="1"/>
    <s v=""/>
    <s v="13th November,2018"/>
    <d v="2018-11-13T00:00:00"/>
    <s v="2nd January,2019"/>
    <d v="2019-01-02T00:00:00"/>
    <s v="Khamusali Francis Lumula"/>
    <s v="Male"/>
    <s v="34815646"/>
    <s v="703451006"/>
    <s v="703451006"/>
    <s v=""/>
    <s v="795414004"/>
    <n v="34.735247000000001"/>
    <n v="-0.14311299999999999"/>
    <s v="Kisumu"/>
    <s v="Kisumu Central"/>
    <s v="Nalenda B"/>
    <s v="Dunga"/>
    <x v="3"/>
    <s v="Biogas International Limited"/>
    <s v="Zadock"/>
    <s v="720562659"/>
    <s v="Medium Size Business"/>
    <s v="FLEXI"/>
  </r>
  <r>
    <s v="VPA6"/>
    <s v="KE-MUR-1802-27930"/>
    <x v="1"/>
    <s v=""/>
    <s v="15th January,2018"/>
    <d v="2018-01-15T00:00:00"/>
    <s v="27th February,2018"/>
    <d v="2018-02-27T00:00:00"/>
    <s v="Grace Maina"/>
    <s v="Female"/>
    <s v="99999"/>
    <s v="720081381"/>
    <s v="720081381"/>
    <s v=""/>
    <s v="720081382"/>
    <n v="37.079649000000003"/>
    <n v="-0.75675199999999998"/>
    <s v="Murang'a"/>
    <s v="Kahuro"/>
    <s v="Kahuro"/>
    <s v="Kiria"/>
    <x v="7"/>
    <s v="Takamoto Biogas"/>
    <s v="Takamoto Biogas"/>
    <s v="738689788"/>
    <s v="Medium Size Business"/>
    <s v="Topflame"/>
  </r>
  <r>
    <s v="VPA6"/>
    <s v="KE-MUR-1802-23226"/>
    <x v="1"/>
    <s v=""/>
    <s v="24th January,2018"/>
    <d v="2018-01-24T00:00:00"/>
    <s v="16th February,2018"/>
    <d v="2018-02-16T00:00:00"/>
    <s v="Stephen Ndolo"/>
    <s v="Male"/>
    <s v="99999"/>
    <s v="721236258"/>
    <s v="721236258"/>
    <s v=""/>
    <s v="721236258"/>
    <n v="37.247594999999997"/>
    <n v="-0.77397300000000002"/>
    <s v="Murang'a"/>
    <s v="Kiharu"/>
    <s v="Mbiri"/>
    <s v="Kanorero"/>
    <x v="0"/>
    <s v="Takamoto Biogas"/>
    <s v="Takamoto Biogas"/>
    <s v="733689788"/>
    <s v="Medium Size Business"/>
    <s v="Topflame"/>
  </r>
  <r>
    <s v="VPA6"/>
    <s v="KE-KIS-1807-22179"/>
    <x v="0"/>
    <s v="Non Compliant"/>
    <s v="24th July,2018"/>
    <d v="2018-07-24T00:00:00"/>
    <s v="30th July,2018"/>
    <d v="2018-07-30T00:00:00"/>
    <s v="Akinyi Mary Joan"/>
    <s v="Male"/>
    <s v="29517333"/>
    <s v="0717709981"/>
    <s v="717709981"/>
    <s v=""/>
    <s v="723542939"/>
    <n v="34.735145000000003"/>
    <n v="-0.14408000000000001"/>
    <s v="Kisumu"/>
    <s v="Ndunga Beach"/>
    <s v="Oooo"/>
    <s v="Oooo"/>
    <x v="3"/>
    <s v="Biogas International Limited"/>
    <s v="Julius"/>
    <s v="711227754"/>
    <s v="Medium Size Business"/>
    <s v="FLEXI"/>
  </r>
  <r>
    <s v="VPA6"/>
    <s v="KE-KIS-1807-22278"/>
    <x v="1"/>
    <s v=""/>
    <s v="4th June,2018"/>
    <d v="2018-06-04T00:00:00"/>
    <s v="24th July,2018"/>
    <d v="2018-07-24T00:00:00"/>
    <s v="Agola Damarice Ayiemba"/>
    <s v="Female"/>
    <s v="99999"/>
    <s v="702083460"/>
    <s v="702083460"/>
    <s v=""/>
    <s v="716804407"/>
    <n v="34.734932000000001"/>
    <n v="-0.14188799999999999"/>
    <s v="Kisumu"/>
    <s v="Kisumu West"/>
    <s v="Ooooooo"/>
    <s v="Oooo"/>
    <x v="3"/>
    <s v="Biogas International Limited"/>
    <s v="Julius Onyango"/>
    <s v="711227754"/>
    <s v="Medium Size Business"/>
    <s v="FLEXI"/>
  </r>
  <r>
    <s v="VPA6"/>
    <s v="KE-KIS-1807-22176"/>
    <x v="1"/>
    <s v=""/>
    <s v="24th July,2018"/>
    <d v="2018-07-24T00:00:00"/>
    <s v="30th July,2018"/>
    <d v="2018-07-30T00:00:00"/>
    <s v="Ondiek Pamela Akoth"/>
    <s v="Male"/>
    <s v="6164906"/>
    <s v="727296822"/>
    <s v="727296822"/>
    <s v=""/>
    <s v="799784965"/>
    <n v="34.735840000000003"/>
    <n v="-0.14152799999999999"/>
    <s v="Kisumu"/>
    <s v="Ndunga Beach"/>
    <s v="Oooo"/>
    <s v="Oooo"/>
    <x v="3"/>
    <s v="Biogas International Limited"/>
    <s v="Julius Onyango"/>
    <s v="711228754"/>
    <s v="Medium Size Business"/>
    <s v="FLEXI"/>
  </r>
  <r>
    <s v="VPA6"/>
    <s v="KE-KIS-1807-22177"/>
    <x v="1"/>
    <s v=""/>
    <s v="24th July,2018"/>
    <d v="2018-07-24T00:00:00"/>
    <s v="30th July,2018"/>
    <d v="2018-07-30T00:00:00"/>
    <s v="Didi Adhiambo Mary"/>
    <s v="Male"/>
    <s v="9099467"/>
    <s v="719519006"/>
    <s v="719519006"/>
    <s v=""/>
    <s v="751341902"/>
    <n v="34.738014999999997"/>
    <n v="-0.14040800000000001"/>
    <s v="Kisumu"/>
    <s v="Ndunga Beach"/>
    <s v="Oooo"/>
    <s v="Ooooo"/>
    <x v="3"/>
    <s v="Biogas International Limited"/>
    <s v="Julius Onyango"/>
    <s v="711227754"/>
    <s v="Medium Size Business"/>
    <s v="FLEXI"/>
  </r>
  <r>
    <s v="VPA6"/>
    <s v="KE-KIA-1807-23224"/>
    <x v="1"/>
    <s v=""/>
    <s v="10th July,2018"/>
    <d v="2018-07-10T00:00:00"/>
    <s v="26th July,2018"/>
    <d v="2018-07-26T00:00:00"/>
    <s v="Wango Margret Wangare"/>
    <s v="Female"/>
    <s v="29576037"/>
    <s v="724848222"/>
    <s v="724848222"/>
    <s v=""/>
    <s v="718162152"/>
    <n v="36.714424000000001"/>
    <n v="-1.17574"/>
    <s v="Kiambu"/>
    <s v="Limuru"/>
    <s v="Githunguri"/>
    <s v="Mungo"/>
    <x v="0"/>
    <s v="Takamoto Biogas"/>
    <s v="Frederick Kago"/>
    <s v="714836386"/>
    <s v="Medium Size Business"/>
    <s v="Topflame"/>
  </r>
  <r>
    <s v="VPA6"/>
    <s v="KE-KIA-1806-23223"/>
    <x v="1"/>
    <s v=""/>
    <s v="20th April,2018"/>
    <d v="2018-04-20T00:00:00"/>
    <s v="9th June,2018"/>
    <d v="2018-06-09T00:00:00"/>
    <s v="Wango Cephas Ndungu"/>
    <s v="Male"/>
    <s v="3119926"/>
    <s v="721376683"/>
    <s v="721376683"/>
    <s v=""/>
    <s v="745549303"/>
    <n v="36.711114000000002"/>
    <n v="-1.0694159999999999"/>
    <s v="Kiambu"/>
    <s v="Githunguri"/>
    <s v="Githunguri"/>
    <s v="Gathangari"/>
    <x v="4"/>
    <s v="Takamoto Biogas"/>
    <s v="Frederick Kago"/>
    <s v="714836386"/>
    <s v="Medium Size Business"/>
    <s v="AKUT"/>
  </r>
  <r>
    <s v="VPA6"/>
    <s v="KE-KIA-1807-23218"/>
    <x v="1"/>
    <s v=""/>
    <s v="6th June,2018"/>
    <d v="2018-06-06T00:00:00"/>
    <s v="26th July,2018"/>
    <d v="2018-07-26T00:00:00"/>
    <s v="Nyori Paul Njuguna"/>
    <s v="Male"/>
    <s v="10254633"/>
    <s v="723896436"/>
    <s v="723896436"/>
    <s v=""/>
    <s v="711324283"/>
    <n v="36.720517000000001"/>
    <n v="-1.0329470000000001"/>
    <s v="Kiambu"/>
    <s v="Lari"/>
    <s v="Lari"/>
    <s v="Kagaa"/>
    <x v="1"/>
    <s v="Takamoto Biogas"/>
    <s v="James"/>
    <s v="714836386"/>
    <s v="Medium Size Business"/>
    <s v="KENBIM"/>
  </r>
  <r>
    <s v="VPA6"/>
    <s v="KE-KIA-1805-23217"/>
    <x v="1"/>
    <s v=""/>
    <s v="6th April,2018"/>
    <d v="2018-04-06T00:00:00"/>
    <s v="26th May,2018"/>
    <d v="2018-05-26T00:00:00"/>
    <s v="Kamau Josphat Nganga"/>
    <s v="Male"/>
    <s v="3077206"/>
    <s v="725782265"/>
    <s v="725782265"/>
    <s v=""/>
    <s v="731234074"/>
    <n v="36.794350999999999"/>
    <n v="-1.0461640000000001"/>
    <s v="Kiambu"/>
    <s v="Githunguri"/>
    <s v="Githunguri"/>
    <s v="Kindiga"/>
    <x v="0"/>
    <s v="Takamoto Biogas"/>
    <s v="Frederick Kago"/>
    <s v="714836386"/>
    <s v="Medium Size Business"/>
    <s v="Topflame"/>
  </r>
  <r>
    <s v="VPA6"/>
    <s v="KE-KIA-1806-23220"/>
    <x v="1"/>
    <s v=""/>
    <s v="4th May,2018"/>
    <d v="2018-05-04T00:00:00"/>
    <s v="23rd June,2018"/>
    <d v="2018-06-23T00:00:00"/>
    <s v="Mwaura David Kariru"/>
    <s v="Male"/>
    <s v="11154638"/>
    <s v="723765738"/>
    <s v="723765738"/>
    <s v=""/>
    <s v="713297312"/>
    <n v="36.790193000000002"/>
    <n v="-1.062012"/>
    <s v="Kiambu"/>
    <s v="Githunguri"/>
    <s v="Githunguri"/>
    <s v="Kiriko"/>
    <x v="1"/>
    <s v="Takamoto Biogas"/>
    <s v="Frederick Kago"/>
    <s v="714836386"/>
    <s v="Medium Size Business"/>
    <s v="KENBIM"/>
  </r>
  <r>
    <s v="VPA6"/>
    <s v="KE-KIA-1802-23219"/>
    <x v="0"/>
    <s v="Unreachable"/>
    <s v="4th January,2018"/>
    <d v="2018-01-04T00:00:00"/>
    <s v="23rd February,2018"/>
    <d v="2018-02-23T00:00:00"/>
    <s v="Kanuthia Kellen Nyambura"/>
    <s v="Female"/>
    <s v="4848583"/>
    <s v="722313539"/>
    <s v="722313539"/>
    <s v=""/>
    <s v=""/>
    <n v="36.683756000000002"/>
    <n v="-1.190515"/>
    <s v="Kiambu"/>
    <s v="Kabete"/>
    <s v="Kabete"/>
    <s v="Nyathuna"/>
    <x v="0"/>
    <s v="Takamoto Biogas"/>
    <s v="Frederick Kago"/>
    <s v="714836386"/>
    <s v="Medium Size Business"/>
    <s v="Topflame"/>
  </r>
  <r>
    <s v="VPA6"/>
    <s v="KE-KIA-1802-23225"/>
    <x v="1"/>
    <s v=""/>
    <s v="21st December,2017"/>
    <d v="2017-12-21T00:00:00"/>
    <s v="9th February,2018"/>
    <d v="2018-02-09T00:00:00"/>
    <s v="Ngige Peter Wahome"/>
    <s v="Male"/>
    <s v="3621351"/>
    <s v="720264920"/>
    <s v="725584188"/>
    <s v=""/>
    <s v="720264920"/>
    <n v="36.668052000000003"/>
    <n v="-1.2024429999999999"/>
    <s v="Kiambu"/>
    <s v="Kabete"/>
    <s v="Kabete"/>
    <s v="Kahuho"/>
    <x v="0"/>
    <s v="Takamoto Biogas"/>
    <s v="Frederick Kago"/>
    <s v="714836386"/>
    <s v="Medium Size Business"/>
    <s v="Topflame"/>
  </r>
  <r>
    <s v="VPA6"/>
    <s v="KE-NYA-1708-23752"/>
    <x v="2"/>
    <s v="Institutional Plant"/>
    <s v="1st July,2017"/>
    <d v="2017-07-01T00:00:00"/>
    <s v="1st August,2017"/>
    <d v="2017-08-01T00:00:00"/>
    <s v="Our Lady Of Mount Carmel Monastery Carmelites Sisters Carmelites Sisters"/>
    <s v="Female"/>
    <s v="99999"/>
    <s v="0721599244"/>
    <s v="721599244"/>
    <s v=""/>
    <s v=""/>
    <n v="34.809787999999998"/>
    <n v="-0.64940699999999996"/>
    <s v="Nyamira"/>
    <s v="Manga"/>
    <s v="Esava"/>
    <s v="Manga"/>
    <x v="24"/>
    <s v="Kentainers Limited"/>
    <s v="Collins"/>
    <s v="0700000000"/>
    <s v="Medium Size Business"/>
    <s v="BlueFlame BioSlurriGaz"/>
  </r>
  <r>
    <s v="VPA6"/>
    <s v="KE-KAJ-1807-23730"/>
    <x v="1"/>
    <s v=""/>
    <s v="22nd June,2018"/>
    <d v="2018-06-22T00:00:00"/>
    <s v="7th July,2018"/>
    <d v="2018-07-07T00:00:00"/>
    <s v="Wamboi Winnie"/>
    <s v="Female"/>
    <s v="21059271"/>
    <s v="721333385"/>
    <s v="721333385"/>
    <s v=""/>
    <s v=""/>
    <n v="36.649957999999998"/>
    <n v="-1.3507800000000001"/>
    <s v="Kajiado"/>
    <s v="Kajiado North"/>
    <s v="Ngong"/>
    <s v="Ngere Road"/>
    <x v="24"/>
    <s v="Kentainers Limited"/>
    <s v="Kentainers Limited"/>
    <s v="722795619"/>
    <s v="Medium Size Business"/>
    <s v="BlueFlame BioSlurriGaz"/>
  </r>
  <r>
    <s v="VPA6"/>
    <s v="KE-KIA-1808-24105"/>
    <x v="1"/>
    <s v=""/>
    <s v="28th June,2018"/>
    <d v="2018-06-28T00:00:00"/>
    <s v="17th August,2018"/>
    <d v="2018-08-17T00:00:00"/>
    <s v="Gatumuta Hellen Gatumuta"/>
    <s v="Female"/>
    <s v="99999"/>
    <s v="713400953"/>
    <s v="722734219"/>
    <s v=""/>
    <s v=""/>
    <n v="36.677657000000004"/>
    <n v="-1.242443"/>
    <s v="Kiambu"/>
    <s v="Kikuyu"/>
    <s v="Kikuyu"/>
    <s v="Rungiri"/>
    <x v="22"/>
    <s v="Biogas International Limited"/>
    <s v="James Musyoka"/>
    <s v="715836763"/>
    <s v="Medium Size Business"/>
    <s v="FLEXI"/>
  </r>
  <r>
    <s v="VPA6"/>
    <s v="KE-MAC-1808-23560"/>
    <x v="0"/>
    <s v="Non Compliant"/>
    <s v="17th August,2018"/>
    <d v="2018-08-17T00:00:00"/>
    <s v="17th August,2018"/>
    <d v="2018-08-17T00:00:00"/>
    <s v="Muindi Damaris"/>
    <s v="Female"/>
    <s v="13423230"/>
    <s v="710789023"/>
    <s v="710789023"/>
    <s v=""/>
    <s v="7107760318"/>
    <n v="37.294552000000003"/>
    <n v="-1.2691669999999999"/>
    <s v="Machakos"/>
    <s v="Matungulu"/>
    <s v="Nguluni"/>
    <s v="Tala"/>
    <x v="7"/>
    <s v="Amiran kenya ltd"/>
    <s v="Fagaden Enterprises"/>
    <s v="799496732"/>
    <s v="Medium Size Business"/>
    <s v="Home Biogas"/>
  </r>
  <r>
    <s v="VPA6"/>
    <s v="KE-EMB-1809-24108"/>
    <x v="0"/>
    <s v="Non Compliant"/>
    <s v="18th August,2018"/>
    <d v="2018-08-18T00:00:00"/>
    <s v="17th September,2018"/>
    <d v="2018-09-17T00:00:00"/>
    <s v="Njiru John Njiru"/>
    <s v="Male"/>
    <s v="13263421"/>
    <s v="719506782"/>
    <s v="719506782"/>
    <s v=""/>
    <s v="729304986"/>
    <n v="37.466168000000003"/>
    <n v="-0.52937599999999996"/>
    <s v="Embu"/>
    <s v="Embu North"/>
    <s v="Embu North"/>
    <s v="Kamiu"/>
    <x v="22"/>
    <s v="Biogas International Limited"/>
    <s v="James Musyoka"/>
    <s v="715836763"/>
    <s v="Medium Size Business"/>
    <s v="FLEXI"/>
  </r>
  <r>
    <s v="VPA6"/>
    <s v="KE-BAR-1704-21986"/>
    <x v="1"/>
    <s v=""/>
    <s v="17th March,2017"/>
    <d v="2017-03-17T00:00:00"/>
    <s v="20th April,2017"/>
    <d v="2017-04-20T00:00:00"/>
    <s v="Bartonjo Monica"/>
    <s v="Female"/>
    <s v="9778681"/>
    <s v="722446494"/>
    <s v="722446494"/>
    <s v=""/>
    <s v=""/>
    <n v="35.74812"/>
    <n v="2.6887999999999999E-2"/>
    <s v="Baringo"/>
    <s v="Koibatek"/>
    <s v="Perkerra"/>
    <s v="Mochongoi"/>
    <x v="22"/>
    <s v="Biogas International Limited"/>
    <s v=""/>
    <s v=""/>
    <s v="Medium Size Business"/>
    <s v="FLEXI"/>
  </r>
  <r>
    <s v="VPA6"/>
    <s v="KE-MUR-1803-23749"/>
    <x v="1"/>
    <s v=""/>
    <s v="1st March,2018"/>
    <d v="2018-03-01T00:00:00"/>
    <s v="15th March,2018"/>
    <d v="2018-03-15T00:00:00"/>
    <s v="Kamande Lucas"/>
    <s v="Male"/>
    <s v="99999"/>
    <s v="735577051"/>
    <s v="735577051"/>
    <s v=""/>
    <s v=""/>
    <n v="36.961202"/>
    <n v="-0.94529399999999997"/>
    <s v="Murang'a"/>
    <s v="Gatanga"/>
    <s v="Gatunyu"/>
    <s v="Kikwuara"/>
    <x v="24"/>
    <s v="Kentainers Limited"/>
    <s v="Onyanyo"/>
    <s v="710372728"/>
    <s v="Medium Size Business"/>
    <s v="BlueFlame BioSlurriGaz"/>
  </r>
  <r>
    <s v="VPA6"/>
    <s v="KE-KIT-1808-24087"/>
    <x v="1"/>
    <s v=""/>
    <s v="1st July,2018"/>
    <d v="2018-07-01T00:00:00"/>
    <s v="20th August,2018"/>
    <d v="2018-08-20T00:00:00"/>
    <s v="Mutinda Silas Sillah"/>
    <s v="Male"/>
    <s v="1736598"/>
    <s v="727266089"/>
    <s v="727266089"/>
    <s v=""/>
    <s v="710141217"/>
    <n v="37.870956999999997"/>
    <n v="-1.542602"/>
    <s v="Kitui"/>
    <s v="Lower Yatta"/>
    <s v="Kwongo"/>
    <s v="Kyambusya"/>
    <x v="2"/>
    <s v="Biogas International Limited"/>
    <s v="Robert Wanjiku"/>
    <s v="717606741"/>
    <s v="Medium Size Business"/>
    <s v="FLEXI"/>
  </r>
  <r>
    <s v="VPA6"/>
    <s v="KE-KIT-1808-24085"/>
    <x v="2"/>
    <s v="Abandoned"/>
    <s v="29th January,2017"/>
    <d v="2017-01-29T00:00:00"/>
    <s v="20th August,2018"/>
    <d v="2018-08-20T00:00:00"/>
    <s v="Mutua Alfred Mwalimu"/>
    <s v="Male"/>
    <s v="25650707"/>
    <s v="723140455"/>
    <s v="723140455"/>
    <s v=""/>
    <s v="712557389"/>
    <n v="37.860211999999997"/>
    <n v="-1.496375"/>
    <s v="Kitui"/>
    <s v="Lower Yatta"/>
    <s v="Lower Yatta"/>
    <s v="Ikubulutuni Maungu"/>
    <x v="3"/>
    <s v="Biogas International Limited"/>
    <s v="Robert Wanjiku"/>
    <s v="717606741"/>
    <s v="Medium Size Business"/>
    <s v="FLEXI"/>
  </r>
  <r>
    <s v="VPA6"/>
    <s v="KE-KIT-1808-24089"/>
    <x v="1"/>
    <s v=""/>
    <s v="1st July,2018"/>
    <d v="2018-07-01T00:00:00"/>
    <s v="20th August,2018"/>
    <d v="2018-08-20T00:00:00"/>
    <s v="Kaviti David Kaviti"/>
    <s v="Male"/>
    <s v="10878364"/>
    <s v="722294808"/>
    <s v="722294808"/>
    <s v=""/>
    <s v=""/>
    <n v="37.853887"/>
    <n v="-1.5355270000000001"/>
    <s v="Kitui"/>
    <s v="Lower Yatta"/>
    <s v="Lower Yatta"/>
    <s v="Kyambusya"/>
    <x v="3"/>
    <s v="Biogas International Limited"/>
    <s v="Robert Wanjiku"/>
    <s v="717606741"/>
    <s v="Medium Size Business"/>
    <s v="FLEXI"/>
  </r>
  <r>
    <s v="VPA6"/>
    <s v="KE-KIT-1808-24088"/>
    <x v="1"/>
    <s v=""/>
    <s v="20th August,2018"/>
    <d v="2018-08-20T00:00:00"/>
    <s v="20th August,2018"/>
    <d v="2018-08-20T00:00:00"/>
    <s v="Kasoa Esther Katumo"/>
    <s v="Female"/>
    <s v="13506839"/>
    <s v="723536435"/>
    <s v="723536435"/>
    <s v=""/>
    <s v="723172193"/>
    <n v="37.864359999999998"/>
    <n v="-1.54068"/>
    <s v="Kitui"/>
    <s v="Lower Yatta"/>
    <s v="Lower Yatta"/>
    <s v="Kyabusya"/>
    <x v="3"/>
    <s v="Biogas International Limited"/>
    <s v="Robert"/>
    <s v="717606741"/>
    <s v="Medium Size Business"/>
    <s v="FLEXI"/>
  </r>
  <r>
    <s v="VPA6"/>
    <s v="KE-KWA-1604-22080"/>
    <x v="1"/>
    <s v=""/>
    <s v="23rd February,2016"/>
    <d v="2016-02-23T00:00:00"/>
    <s v="21st April,2016"/>
    <d v="2016-04-21T00:00:00"/>
    <s v="Wambua John"/>
    <s v="Male"/>
    <s v="23410771"/>
    <s v="722564011"/>
    <s v="722564011"/>
    <s v=""/>
    <s v=""/>
    <n v="39.50564"/>
    <n v="-4.4048980000000002"/>
    <s v="Kwale"/>
    <s v="Msambweni"/>
    <s v="Mswabweni"/>
    <s v="Bumamani"/>
    <x v="22"/>
    <s v="Biogas International Limited"/>
    <s v=""/>
    <s v=""/>
    <s v="Medium Size Business"/>
    <s v="FLEXI"/>
  </r>
  <r>
    <s v="VPA6"/>
    <s v="KE-KIL-1605-21979"/>
    <x v="1"/>
    <s v=""/>
    <s v="5th April,2016"/>
    <d v="2016-04-05T00:00:00"/>
    <s v="21st May,2016"/>
    <d v="2016-05-21T00:00:00"/>
    <s v="Eco World Watamu Eco World Watamu Eco World Watamu"/>
    <s v="Male"/>
    <s v="99999"/>
    <s v="721275818"/>
    <s v="721275818"/>
    <s v=""/>
    <s v=""/>
    <n v="39.996001"/>
    <n v="-3.3455620000000001"/>
    <s v="Kilifi"/>
    <s v="Arabuko Sokoke Forest"/>
    <s v="Watamu"/>
    <s v="Dabaso"/>
    <x v="3"/>
    <s v="Biogas International Limited"/>
    <s v="Biogas International"/>
    <s v=""/>
    <s v="Medium Size Business"/>
    <s v="FLEXI"/>
  </r>
  <r>
    <s v="VPA6"/>
    <s v="KE-KAJ-1809-24109"/>
    <x v="1"/>
    <s v=""/>
    <s v="25th August,2018"/>
    <d v="2018-08-25T00:00:00"/>
    <s v="5th September,2018"/>
    <d v="2018-09-05T00:00:00"/>
    <s v="Omenta Bernard Morara"/>
    <s v="Male"/>
    <s v="1654746"/>
    <s v="728168844"/>
    <s v="728168844"/>
    <s v=""/>
    <s v="722782616"/>
    <n v="36.790472999999999"/>
    <n v="-1.4833270000000001"/>
    <s v="Kajiado"/>
    <s v="Kajiado East"/>
    <s v="Orosirikon Sholinke"/>
    <s v="Sholinke"/>
    <x v="22"/>
    <s v="Biogas International Limited"/>
    <s v="Robert Wanjiku"/>
    <s v="717606741"/>
    <s v="Medium Size Business"/>
    <s v="FLEXI"/>
  </r>
  <r>
    <s v="VPA6"/>
    <s v="KE-KAJ-1807-23732"/>
    <x v="2"/>
    <s v="Institutional Plant"/>
    <s v="7th July,2018"/>
    <d v="2018-07-07T00:00:00"/>
    <s v="22nd July,2018"/>
    <d v="2018-07-22T00:00:00"/>
    <s v="Academy Acacia"/>
    <s v="Institutional"/>
    <s v="14566325"/>
    <s v="722525404"/>
    <s v="722525404"/>
    <s v=""/>
    <s v=""/>
    <n v="36.922499999999999"/>
    <n v="-1.5252079999999999"/>
    <s v="Kajiado"/>
    <s v="Kajiado Central"/>
    <s v="Kitengela"/>
    <s v="Acacia Academy"/>
    <x v="24"/>
    <s v="Kentainers Limited"/>
    <s v="Kentainers Limited"/>
    <s v="722795619"/>
    <s v="Medium Size Business"/>
    <s v="BlueFlame BioSlurriGaz"/>
  </r>
  <r>
    <s v="VPA6"/>
    <s v="KE-MAK-1808-23561"/>
    <x v="0"/>
    <s v="Unreachable"/>
    <s v="12th July,2018"/>
    <d v="2018-07-12T00:00:00"/>
    <s v="31st August,2018"/>
    <d v="2018-08-31T00:00:00"/>
    <s v="Misyoka Michael"/>
    <s v="Male"/>
    <s v="11269798"/>
    <s v="725784982"/>
    <s v="725784982"/>
    <s v=""/>
    <s v="726207771"/>
    <n v="38.156748"/>
    <n v="-2.5227499999999998"/>
    <s v="Makueni"/>
    <s v="Kibwezi East"/>
    <s v="Kambu"/>
    <s v="Mbotela"/>
    <x v="7"/>
    <s v="Amiran Kenya Ltd"/>
    <s v="Fagaden Enterprises"/>
    <s v="799496732"/>
    <s v="Medium Size Business"/>
    <s v="Home Biogas"/>
  </r>
  <r>
    <s v="VPA6"/>
    <s v="KE-NYA-1808-23092"/>
    <x v="1"/>
    <s v=""/>
    <s v="31st August,2018"/>
    <d v="2018-08-31T00:00:00"/>
    <s v="31st August,2018"/>
    <d v="2018-08-31T00:00:00"/>
    <s v="Kinyanjui Joseph Chege"/>
    <s v="Male"/>
    <s v="4855139"/>
    <s v="0724352966"/>
    <s v="724352966"/>
    <s v=""/>
    <s v="7007209151"/>
    <n v="36.581802000000003"/>
    <n v="-0.57500700000000005"/>
    <s v="Nyandarua"/>
    <s v="North Kinangop"/>
    <s v="Kitili"/>
    <s v="Kili"/>
    <x v="7"/>
    <s v="Amiran Kenya Ltd"/>
    <s v="Fagaden Enterprises"/>
    <s v="799496732"/>
    <s v="Medium Size Business"/>
    <s v="Home Biogas"/>
  </r>
  <r>
    <s v="VPA6"/>
    <s v="KE-NYE-1809-230894"/>
    <x v="0"/>
    <s v="Unreachable"/>
    <s v="14th July,2018"/>
    <d v="2018-07-14T00:00:00"/>
    <s v="2nd September,2018"/>
    <d v="2018-09-02T00:00:00"/>
    <s v="Wanyiri Mercy"/>
    <s v="Female"/>
    <s v="3219151"/>
    <s v="722976783"/>
    <s v="722976783"/>
    <s v=""/>
    <s v="724276801"/>
    <n v="37.066702999999997"/>
    <n v="-0.40256799999999998"/>
    <s v="Nyeri"/>
    <s v="Mathira West"/>
    <s v="Ngorano"/>
    <s v="Gitathi"/>
    <x v="7"/>
    <s v="Amiran Kenya Ltd"/>
    <s v="Fagaden Enterprises"/>
    <s v="799496732"/>
    <s v="Medium Size Business"/>
    <s v="Home Biogas"/>
  </r>
  <r>
    <s v="VPA6"/>
    <s v="KE-BOM-1805-23727"/>
    <x v="1"/>
    <s v=""/>
    <s v="10th April,2018"/>
    <d v="2018-04-10T00:00:00"/>
    <s v="30th May,2018"/>
    <d v="2018-05-30T00:00:00"/>
    <s v="Sang Ken Kibet"/>
    <s v="Male"/>
    <s v="99999"/>
    <s v="720652930"/>
    <s v="720652930"/>
    <s v=""/>
    <s v=""/>
    <n v="35.238954"/>
    <n v="-0.70778399999999997"/>
    <s v="Bomet"/>
    <s v="Sotik"/>
    <s v="Kipsonoi"/>
    <s v="Kipketii"/>
    <x v="24"/>
    <s v="Kentainers Limited"/>
    <s v="Collins"/>
    <s v="776140881"/>
    <s v="Medium Size Business"/>
    <s v="BlueFlame BioSlurriGaz"/>
  </r>
  <r>
    <s v="VPA6"/>
    <s v="KE-KIS-1803-23753"/>
    <x v="0"/>
    <s v="Non Compliant"/>
    <s v="17th March,2018"/>
    <d v="2018-03-17T00:00:00"/>
    <s v="20th March,2018"/>
    <d v="2018-03-20T00:00:00"/>
    <s v="Dudi Adanja Lawrence"/>
    <s v="Male"/>
    <s v="2602192"/>
    <s v="0722701031"/>
    <s v="722701031"/>
    <s v=""/>
    <s v="723806267"/>
    <n v="35.205289999999998"/>
    <n v="-0.162797"/>
    <s v="Kisumu"/>
    <s v="Muhoroni"/>
    <s v="Muhoroni"/>
    <s v="St Cecilia"/>
    <x v="23"/>
    <s v="Kentainers Limited"/>
    <s v="Kentainers Limited"/>
    <s v="787566426"/>
    <s v="Medium Size Business"/>
    <s v="BlueFlame BioSlurriGaz"/>
  </r>
  <r>
    <s v="VPA6"/>
    <s v="KE-NAI-1703-24079"/>
    <x v="1"/>
    <s v=""/>
    <s v="25th February,2017"/>
    <d v="2017-02-25T00:00:00"/>
    <s v="6th March,2017"/>
    <d v="2017-03-06T00:00:00"/>
    <s v="Mwenesi Bilha Mukekani"/>
    <s v="Female"/>
    <s v="99999"/>
    <s v="722737403"/>
    <s v="722737403"/>
    <s v=""/>
    <s v="773547249"/>
    <n v="36.800418999999998"/>
    <n v="-1.304182"/>
    <s v="Nairobi"/>
    <s v="Dagoretti"/>
    <s v="Mimosa Ngong Road"/>
    <s v="Mbaruk  Road"/>
    <x v="3"/>
    <s v="Biogas International Limited"/>
    <s v=""/>
    <s v=""/>
    <s v="Medium Size Business"/>
    <s v="FLEXI"/>
  </r>
  <r>
    <s v="VPA6"/>
    <s v="KE-KIS-1809-23096"/>
    <x v="1"/>
    <s v=""/>
    <s v="27th July,2018"/>
    <d v="2018-07-27T00:00:00"/>
    <s v="15th September,2018"/>
    <d v="2018-09-15T00:00:00"/>
    <s v="Otieno Athing"/>
    <s v="Male"/>
    <s v="12505257"/>
    <s v="726352526"/>
    <s v="726352526"/>
    <s v=""/>
    <s v="7350928484"/>
    <n v="34.893996999999999"/>
    <n v="-0.14499300000000001"/>
    <s v="Kisumu"/>
    <s v="Kisumu East"/>
    <s v="Kochieng"/>
    <s v="Mbega"/>
    <x v="7"/>
    <s v="Amiran Kenya Ltd"/>
    <s v="Fagaden Enterprises"/>
    <s v="799496732"/>
    <s v="Medium Size Business"/>
    <s v="Home Biogas"/>
  </r>
  <r>
    <s v="VPA6"/>
    <s v="KE-NAI-1809-23095"/>
    <x v="1"/>
    <s v=""/>
    <s v="24th July,2018"/>
    <d v="2018-07-24T00:00:00"/>
    <s v="12th September,2018"/>
    <d v="2018-09-12T00:00:00"/>
    <s v="Kirigo Alfred"/>
    <s v="Male"/>
    <s v="22792576"/>
    <s v="722442694"/>
    <s v="722442694"/>
    <s v=""/>
    <s v="706728937"/>
    <n v="37.045122999999997"/>
    <n v="-1.297715"/>
    <s v="Nairobi"/>
    <s v="Embakasi East"/>
    <s v="Kamulu"/>
    <s v="Kamulu Echo Farm"/>
    <x v="7"/>
    <s v="Amiran Kenya Ltd"/>
    <s v="Fagaden Enterprises"/>
    <s v="799496732"/>
    <s v="Medium Size Business"/>
    <s v="Home Biogas"/>
  </r>
  <r>
    <s v="VPA6"/>
    <s v="KE-BAR-1809-KE000"/>
    <x v="0"/>
    <s v="Under Verification"/>
    <s v="11th September,2018"/>
    <d v="2018-09-11T00:00:00"/>
    <s v="11th September,2018"/>
    <d v="2018-09-11T00:00:00"/>
    <s v="Onyango Paul Omondi"/>
    <s v="Male"/>
    <s v="99999"/>
    <s v="0788639233"/>
    <s v="788639233"/>
    <s v=""/>
    <s v="722222222"/>
    <n v="36.913504000000003"/>
    <n v="-1.3131649999999999"/>
    <s v="Baringo"/>
    <s v="Marigat"/>
    <s v=""/>
    <s v=""/>
    <x v="3"/>
    <s v="Funtex Designs"/>
    <s v="Joseph"/>
    <s v="729966378"/>
    <s v="Medium Size Business"/>
    <s v="BlueFlame BioSlurriGaz"/>
  </r>
  <r>
    <s v="VPA6"/>
    <s v="KE-THA-1710-22077"/>
    <x v="1"/>
    <s v=""/>
    <s v="2nd October,2017"/>
    <d v="2017-10-02T00:00:00"/>
    <s v="16th October,2017"/>
    <d v="2017-10-16T00:00:00"/>
    <s v="Gichunge Paul Kathuni"/>
    <s v="Male"/>
    <s v="4452974"/>
    <s v="725177540"/>
    <s v="725177540"/>
    <s v=""/>
    <s v="717513063"/>
    <n v="37.632697999999998"/>
    <n v="-0.36416300000000001"/>
    <s v="Tharaka-Nithi"/>
    <s v="Chuka"/>
    <s v="Mwonge"/>
    <s v="Mwanga"/>
    <x v="3"/>
    <s v="Biogas International Limited"/>
    <s v="Robert Wanjiku"/>
    <s v="717606741"/>
    <s v="Medium Size Business"/>
    <s v="FLEXI"/>
  </r>
  <r>
    <s v="VPA6"/>
    <s v="KE-MER-1702-22073"/>
    <x v="1"/>
    <s v=""/>
    <s v="17th December,2016"/>
    <d v="2016-12-17T00:00:00"/>
    <s v="5th February,2017"/>
    <d v="2017-02-05T00:00:00"/>
    <s v="Thuranira Sabella Kagendo"/>
    <s v="Female"/>
    <s v="2368026"/>
    <s v="713712342"/>
    <s v="713712342"/>
    <s v=""/>
    <s v="728382883"/>
    <n v="37.618425000000002"/>
    <n v="-6.2780000000000002E-2"/>
    <s v="Meru"/>
    <s v="Imenti South"/>
    <s v="Nkuene"/>
    <s v="Kiandu"/>
    <x v="3"/>
    <s v="Biogas International Limited"/>
    <s v="Josphat Chege"/>
    <s v="722700530"/>
    <s v="Medium Size Business"/>
    <s v="FLEXI"/>
  </r>
  <r>
    <s v="VPA6"/>
    <s v="KE-MAC-1809-23097"/>
    <x v="1"/>
    <s v=""/>
    <s v="7th August,2018"/>
    <d v="2018-08-07T00:00:00"/>
    <s v="26th September,2018"/>
    <d v="2018-09-26T00:00:00"/>
    <s v="Murema Ibrahim"/>
    <s v="Male"/>
    <s v="9370650"/>
    <s v="720424245"/>
    <s v="720424245"/>
    <s v=""/>
    <s v="722280682"/>
    <n v="36.951335"/>
    <n v="-1.3528800000000001"/>
    <s v="Machakos"/>
    <s v="Athi River"/>
    <s v="Syokimau"/>
    <s v="Syokimau"/>
    <x v="7"/>
    <s v="Amiran Kenya Ltd"/>
    <s v="Fagaden Enterprises"/>
    <s v="799496732"/>
    <s v="Medium Size Business"/>
    <s v="Home Biogas"/>
  </r>
  <r>
    <s v="VPA6"/>
    <s v="KE-KIA-1809-23221"/>
    <x v="0"/>
    <s v="Unreachable"/>
    <s v="6th August,2018"/>
    <d v="2018-08-06T00:00:00"/>
    <s v="25th September,2018"/>
    <d v="2018-09-25T00:00:00"/>
    <s v="Kamau Simon Mburu"/>
    <s v="Male"/>
    <s v="33628832"/>
    <s v="718162152"/>
    <s v="718162152"/>
    <s v=""/>
    <s v="702176253"/>
    <n v="36.653464"/>
    <n v="-1.3590629999999999"/>
    <s v="Kiambu"/>
    <s v="Githunguri"/>
    <s v="Githunguri"/>
    <s v="Ikinu"/>
    <x v="0"/>
    <s v="Takamoto Biogas"/>
    <s v="James"/>
    <s v="790702355"/>
    <s v="Medium Size Business"/>
    <s v="Topflame"/>
  </r>
  <r>
    <s v="VPA6"/>
    <s v="KE-MAC-1809-24118"/>
    <x v="1"/>
    <s v=""/>
    <s v="6th August,2018"/>
    <d v="2018-08-06T00:00:00"/>
    <s v="25th September,2018"/>
    <d v="2018-09-25T00:00:00"/>
    <s v="Abachi Patrick Patrick"/>
    <s v="Male"/>
    <s v="23159424"/>
    <s v="723040538"/>
    <s v="723040538"/>
    <s v=""/>
    <s v="705955424"/>
    <n v="37.044460000000001"/>
    <n v="-1.3998630000000001"/>
    <s v="Machakos"/>
    <s v="Athi River"/>
    <s v="Athi River"/>
    <s v="Kinanie"/>
    <x v="22"/>
    <s v="Biogas International Limited"/>
    <s v="James Musyoka"/>
    <s v="715836763"/>
    <s v="Medium Size Business"/>
    <s v="FLEXI"/>
  </r>
  <r>
    <s v="VPA6"/>
    <s v="KE-KIA-1809-27897"/>
    <x v="1"/>
    <s v=""/>
    <s v="8th August,2018"/>
    <d v="2018-08-08T00:00:00"/>
    <s v="27th September,2018"/>
    <d v="2018-09-27T00:00:00"/>
    <s v="Waithaka Simon Ndegwa"/>
    <s v="Male"/>
    <s v="11217260"/>
    <s v="722682564"/>
    <s v="722682564"/>
    <s v=""/>
    <s v="724826866"/>
    <n v="36.995139999999999"/>
    <n v="-1.076827"/>
    <s v="Kiambu"/>
    <s v="Juja"/>
    <s v="Juja"/>
    <s v="Milimani"/>
    <x v="7"/>
    <s v="Amiran Kenya Ltd"/>
    <s v="Fagaden Enterprises"/>
    <s v="799496732"/>
    <s v="Medium Size Business"/>
    <s v="Home Biogas"/>
  </r>
  <r>
    <s v="VPA6"/>
    <s v="KE-KIA-1809-27898"/>
    <x v="1"/>
    <s v=""/>
    <s v="8th August,2018"/>
    <d v="2018-08-08T00:00:00"/>
    <s v="27th September,2018"/>
    <d v="2018-09-27T00:00:00"/>
    <s v="Kinyua Peris"/>
    <s v="Female"/>
    <s v="24133903"/>
    <s v="712425183"/>
    <s v="712425183"/>
    <s v=""/>
    <s v="722854792"/>
    <n v="36.841503000000003"/>
    <n v="-1.2285980000000001"/>
    <s v="Kiambu"/>
    <s v="Kiambu"/>
    <s v="Kiambu"/>
    <s v="Ridgeway Springs"/>
    <x v="7"/>
    <s v="Amiran Kenya Ltd"/>
    <s v="Fagaden Enterprises"/>
    <s v="799496732"/>
    <s v="Medium Size Business"/>
    <s v="Home Biogas"/>
  </r>
  <r>
    <s v="VPA6"/>
    <s v="KE-NAI-1809-6436345"/>
    <x v="0"/>
    <s v="Under Verification"/>
    <s v="21st September,2018"/>
    <d v="2018-09-21T00:00:00"/>
    <s v="21st September,2018"/>
    <d v="2018-09-21T00:00:00"/>
    <s v="Ojwang Otieno Ken"/>
    <s v="Male"/>
    <s v="3643255"/>
    <s v="0754328756"/>
    <s v="754328756"/>
    <s v=""/>
    <s v="732657643"/>
    <n v="36.914166999999999"/>
    <n v="-1.311957"/>
    <s v="Nairobi"/>
    <s v="Embakasi East"/>
    <s v="Embakasi Village"/>
    <s v="Nyayo"/>
    <x v="3"/>
    <s v="Kentainers Limited"/>
    <s v="Collince"/>
    <s v="710372728"/>
    <s v="Medium Size Business"/>
    <s v="BlueFlame BioSlurriGaz"/>
  </r>
  <r>
    <s v="VPA6"/>
    <s v="KE-MAK-1809-23758"/>
    <x v="1"/>
    <s v=""/>
    <s v="8th August,2018"/>
    <d v="2018-08-08T00:00:00"/>
    <s v="27th September,2018"/>
    <d v="2018-09-27T00:00:00"/>
    <s v="Muange Jones Muli"/>
    <s v="Male"/>
    <s v="312104"/>
    <s v="713324262"/>
    <s v="713324262"/>
    <s v=""/>
    <s v="714598927"/>
    <n v="37.419162"/>
    <n v="-1.6532199999999999"/>
    <s v="Makueni"/>
    <s v="Mbooni"/>
    <s v="Mbooni"/>
    <s v="Ndueni"/>
    <x v="3"/>
    <s v="Kentainers Limited"/>
    <s v="Collins"/>
    <s v="710372728"/>
    <s v="Medium Size Business"/>
    <s v="BlueFlame BioSlurriGaz"/>
  </r>
  <r>
    <s v="VPA6"/>
    <s v="KE-MAK-1809-23760"/>
    <x v="0"/>
    <s v="Unreachable"/>
    <s v="8th August,2018"/>
    <d v="2018-08-08T00:00:00"/>
    <s v="27th September,2018"/>
    <d v="2018-09-27T00:00:00"/>
    <s v="Iluve Josephine Kavuu"/>
    <s v="Female"/>
    <s v="9317253"/>
    <s v="70764834"/>
    <s v="707648348"/>
    <s v=""/>
    <s v="721127488"/>
    <n v="37.429367999999997"/>
    <n v="-1.674015"/>
    <s v="Makueni"/>
    <s v="Mbooni"/>
    <s v="Kyuu"/>
    <s v="Mutea"/>
    <x v="3"/>
    <s v="Kentainers Limited"/>
    <s v="Collins"/>
    <s v="710372728"/>
    <s v="Medium Size Business"/>
    <s v="BlueFlame BioSlurriGaz"/>
  </r>
  <r>
    <s v="VPA6"/>
    <s v="KE-NAI-1809-23741"/>
    <x v="1"/>
    <s v=""/>
    <s v="5th August,2018"/>
    <d v="2018-08-05T00:00:00"/>
    <s v="24th September,2018"/>
    <d v="2018-09-24T00:00:00"/>
    <s v="Ronoh Joseph Kipkoech"/>
    <s v="Male"/>
    <s v="21743812"/>
    <s v="727173480"/>
    <s v="727173480"/>
    <s v=""/>
    <s v="721387683"/>
    <n v="36.961606000000003"/>
    <n v="-1.2659180000000001"/>
    <s v="Nairobi"/>
    <s v="Embakasi East"/>
    <s v="Njiru"/>
    <s v="Mihango"/>
    <x v="3"/>
    <s v="Kentainers Limited"/>
    <s v="Collins"/>
    <s v="710372728"/>
    <s v="Medium Size Business"/>
    <s v="BlueFlame BioSlurriGaz"/>
  </r>
  <r>
    <s v="VPA6"/>
    <s v="KE-MAK-1809-23757"/>
    <x v="1"/>
    <s v=""/>
    <s v="8th August,2018"/>
    <d v="2018-08-08T00:00:00"/>
    <s v="27th September,2018"/>
    <d v="2018-09-27T00:00:00"/>
    <s v="Masila George Mutuku"/>
    <s v="Male"/>
    <s v="20499129"/>
    <s v="721251896"/>
    <s v="721251896"/>
    <s v=""/>
    <s v="724959693"/>
    <n v="37.457630000000002"/>
    <n v="-1.657505"/>
    <s v="Makueni"/>
    <s v="Mbooni"/>
    <s v="Mbooni"/>
    <s v="Mutito"/>
    <x v="3"/>
    <s v="Kentainers Limited"/>
    <s v="Collins"/>
    <s v="710372728"/>
    <s v="Medium Size Business"/>
    <s v="BlueFlame BioSlurriGaz"/>
  </r>
  <r>
    <s v="VPA6"/>
    <s v="KE-MAK-1809-23761"/>
    <x v="1"/>
    <s v=""/>
    <s v="8th August,2018"/>
    <d v="2018-08-08T00:00:00"/>
    <s v="27th September,2018"/>
    <d v="2018-09-27T00:00:00"/>
    <s v="Katiwa Esther Minoo"/>
    <s v="Female"/>
    <s v="2560559"/>
    <s v="729672886"/>
    <s v="729672886"/>
    <s v=""/>
    <s v="710976699"/>
    <n v="37.414766999999998"/>
    <n v="-1.682938"/>
    <s v="Makueni"/>
    <s v="Mbooni"/>
    <s v="Kyuu"/>
    <s v="Thathaini"/>
    <x v="3"/>
    <s v="Kentainers Limited"/>
    <s v="Collins"/>
    <s v="710372728"/>
    <s v="Medium Size Business"/>
    <s v="BlueFlame BioSlurriGaz"/>
  </r>
  <r>
    <s v="VPA6"/>
    <s v="KE-KIA-1809-24114"/>
    <x v="1"/>
    <s v=""/>
    <s v="8th August,2018"/>
    <d v="2018-08-08T00:00:00"/>
    <s v="27th September,2018"/>
    <d v="2018-09-27T00:00:00"/>
    <s v="Gatambu George Mbugua"/>
    <s v="Male"/>
    <s v="99999"/>
    <s v="713263503"/>
    <s v="713263503"/>
    <s v=""/>
    <s v="702229661"/>
    <n v="36.820248999999997"/>
    <n v="-1.155826"/>
    <s v="Kiambu"/>
    <s v="Kiambu"/>
    <s v="Kiambu"/>
    <s v="Karunga"/>
    <x v="22"/>
    <s v="Biogas International Limited"/>
    <s v="James Musyoka"/>
    <s v="715836763"/>
    <s v="Medium Size Business"/>
    <s v="FLEXI"/>
  </r>
  <r>
    <s v="VPA6"/>
    <s v="KE-KIA-1809-24112"/>
    <x v="1"/>
    <s v=""/>
    <s v="9th August,2018"/>
    <d v="2018-08-09T00:00:00"/>
    <s v="28th September,2018"/>
    <d v="2018-09-28T00:00:00"/>
    <s v="Waithaka Teresia Wanjiku"/>
    <s v="Female"/>
    <s v="99999"/>
    <s v="715119075"/>
    <s v="715119075"/>
    <s v=""/>
    <s v="717515166"/>
    <n v="36.813231999999999"/>
    <n v="-1.1545460000000001"/>
    <s v="Kiambu"/>
    <s v="Kiambu"/>
    <s v="Kiambu"/>
    <s v="Karunga"/>
    <x v="22"/>
    <s v="Biogas International Limited"/>
    <s v="James Musyoka"/>
    <s v="715836763"/>
    <s v="Medium Size Business"/>
    <s v="FLEXI"/>
  </r>
  <r>
    <s v="VPA6"/>
    <s v="KE-KIA-1810-24116"/>
    <x v="1"/>
    <s v=""/>
    <s v="12th August,2018"/>
    <d v="2018-08-12T00:00:00"/>
    <s v="1st October,2018"/>
    <d v="2018-10-01T00:00:00"/>
    <s v="Karanja David Kigotho"/>
    <s v="Male"/>
    <s v="99999"/>
    <s v="710258432"/>
    <s v="710258432"/>
    <s v=""/>
    <s v="712787118"/>
    <n v="36.855842000000003"/>
    <n v="-1.035283"/>
    <s v="Kiambu"/>
    <s v="Gatundu South"/>
    <s v="Gatundu South"/>
    <s v="Kigaa"/>
    <x v="22"/>
    <s v="Biogas International Limited"/>
    <s v="James Musyoka"/>
    <s v="715836763"/>
    <s v="Medium Size Business"/>
    <s v="FLEXI"/>
  </r>
  <r>
    <s v="VPA6"/>
    <s v="KE-KAK-1805-23740"/>
    <x v="1"/>
    <s v=""/>
    <s v="20th May,2018"/>
    <d v="2018-05-20T00:00:00"/>
    <s v="30th May,2018"/>
    <d v="2018-05-30T00:00:00"/>
    <s v="Wilberforce Keya Ilavuna"/>
    <s v="Male"/>
    <s v="1115110"/>
    <s v="742712162"/>
    <s v="742712162"/>
    <s v=""/>
    <s v="718217249"/>
    <n v="34.9512"/>
    <n v="0.73907500000000004"/>
    <s v="Kakamega"/>
    <s v="Lugari"/>
    <s v="Mahutuma"/>
    <s v="Kisangura"/>
    <x v="3"/>
    <s v="Kentainers Limited"/>
    <s v="Kentainers Limited"/>
    <s v="729966378"/>
    <s v="Medium Size Business"/>
    <s v="BlueFlame BioSlurriGaz"/>
  </r>
  <r>
    <s v="VPA6"/>
    <s v="KE-KAK-1805-23739"/>
    <x v="1"/>
    <s v=""/>
    <s v="1st April,2018"/>
    <d v="2018-04-01T00:00:00"/>
    <s v="20th May,2018"/>
    <d v="2018-05-20T00:00:00"/>
    <s v="Musa Omukami Namayi"/>
    <s v="Male"/>
    <s v="24481743"/>
    <s v="0722463817"/>
    <s v="722463817"/>
    <s v=""/>
    <s v="719717443"/>
    <n v="34.915855000000001"/>
    <n v="0.59936199999999995"/>
    <s v="Kakamega"/>
    <s v="Lugari"/>
    <s v="Chekalin"/>
    <s v="Mulimani A"/>
    <x v="3"/>
    <s v="Kentainers Limited"/>
    <s v="Kentainers Limited"/>
    <s v="729966378"/>
    <s v="Medium Size Business"/>
    <s v="BlueFlame BioSlurriGaz"/>
  </r>
  <r>
    <s v="VPA6"/>
    <s v="KE-KIA-1808-27929"/>
    <x v="1"/>
    <s v=""/>
    <s v="12th July,2018"/>
    <d v="2018-07-12T00:00:00"/>
    <s v="31st August,2018"/>
    <d v="2018-08-31T00:00:00"/>
    <s v="Mburu Simon Mburu"/>
    <s v="Male"/>
    <s v="13032395"/>
    <s v="702280148"/>
    <s v="702280148"/>
    <s v=""/>
    <s v=""/>
    <n v="36.771078000000003"/>
    <n v="-1.0490969999999999"/>
    <s v="Kiambu"/>
    <s v="Githunguri"/>
    <s v="Githunguri"/>
    <s v="Ngochi"/>
    <x v="0"/>
    <s v="Takamoto Biogas"/>
    <s v="Frederick Kago"/>
    <s v="714836386"/>
    <s v="Medium Size Business"/>
    <s v="Topflame"/>
  </r>
  <r>
    <s v="VPA6"/>
    <s v="KE-KIA-1810-24115"/>
    <x v="1"/>
    <s v=""/>
    <s v="13th August,2018"/>
    <d v="2018-08-13T00:00:00"/>
    <s v="2nd October,2018"/>
    <d v="2018-10-02T00:00:00"/>
    <s v="Kinuthia Francis Waturu"/>
    <s v="Male"/>
    <s v="99999"/>
    <s v="724043077"/>
    <s v="724043077"/>
    <s v=""/>
    <s v="727766225"/>
    <n v="36.85877"/>
    <n v="-1.0331079999999999"/>
    <s v="Kiambu"/>
    <s v="Gatundu South"/>
    <s v="Gatundu South"/>
    <s v="Kiguthi"/>
    <x v="22"/>
    <s v="Biogas International Limited"/>
    <s v="James Musyoka"/>
    <s v="715836763"/>
    <s v="Medium Size Business"/>
    <s v="FLEXI"/>
  </r>
  <r>
    <s v="VPA6"/>
    <s v="KE-KIA-1810-0"/>
    <x v="0"/>
    <s v="Under Verification"/>
    <s v="3rd October,2018"/>
    <d v="2018-10-03T00:00:00"/>
    <s v="3rd October,2018"/>
    <d v="2018-10-03T00:00:00"/>
    <s v="Kamau James Njoroge"/>
    <s v="Male"/>
    <s v="35623386"/>
    <s v="0718162152"/>
    <s v="718162152"/>
    <s v=""/>
    <s v="702176253"/>
    <n v="36.776659000000002"/>
    <n v="-1.0577380000000001"/>
    <s v="Kiambu"/>
    <s v="Githunguri"/>
    <s v="Githunguri"/>
    <s v="Githunguri"/>
    <x v="0"/>
    <s v="Takamoto Biogas"/>
    <s v="Fredrick"/>
    <s v="790702355"/>
    <s v="Medium Size Business"/>
    <s v="Topflame"/>
  </r>
  <r>
    <s v="VPA6"/>
    <s v="KE-KIA-1810-24113"/>
    <x v="1"/>
    <s v=""/>
    <s v="14th August,2018"/>
    <d v="2018-08-14T00:00:00"/>
    <s v="3rd October,2018"/>
    <d v="2018-10-03T00:00:00"/>
    <s v="Gatheca Jacinta Mukami"/>
    <s v="Female"/>
    <s v="99999"/>
    <s v="723979423"/>
    <s v="723979423"/>
    <s v=""/>
    <s v="714807486"/>
    <n v="36.858167999999999"/>
    <n v="-1.01555"/>
    <s v="Kiambu"/>
    <s v="Gatundu South"/>
    <s v="Gatundu South"/>
    <s v="Thaara"/>
    <x v="22"/>
    <s v="Biogas International Limited"/>
    <s v="James Musyoka"/>
    <s v="715836763"/>
    <s v="Medium Size Business"/>
    <s v="FLEXI"/>
  </r>
  <r>
    <s v="VPA6"/>
    <s v="KE-BUN-1808-23742"/>
    <x v="0"/>
    <s v="Hostile Client"/>
    <s v="1st July,2018"/>
    <d v="2018-07-01T00:00:00"/>
    <s v="1st August,2018"/>
    <d v="2018-08-01T00:00:00"/>
    <s v="Moses Wahungu Wahungu"/>
    <s v="Male"/>
    <s v="27406828"/>
    <s v="706254702"/>
    <s v="706254702"/>
    <s v=""/>
    <s v="711823028"/>
    <n v="34.590052999999997"/>
    <n v="0.53432800000000003"/>
    <s v="Bungoma"/>
    <s v="Kanduyi"/>
    <s v="Musikoma"/>
    <s v="Siaga"/>
    <x v="3"/>
    <s v="Kentainers Limited"/>
    <s v="Kentainers Limited"/>
    <s v="729966378"/>
    <s v="Medium Size Business"/>
    <s v="BlueFlame BioSlurriGaz"/>
  </r>
  <r>
    <s v="VPA6"/>
    <s v="KE-BUN-1807-0"/>
    <x v="0"/>
    <s v="Under Verification"/>
    <s v="1st June,2018"/>
    <d v="2018-06-01T00:00:00"/>
    <s v="1st July,2018"/>
    <d v="2018-07-01T00:00:00"/>
    <s v="James Nyaundi Mongera"/>
    <s v="Male"/>
    <s v="1640703"/>
    <s v="0700000000"/>
    <s v="700000000"/>
    <s v=""/>
    <s v="726161207"/>
    <n v="34.971487000000003"/>
    <n v="0.78542800000000002"/>
    <s v="Bungoma"/>
    <s v="Bungoma North"/>
    <s v="Tongarene"/>
    <s v="Sinoko"/>
    <x v="3"/>
    <s v="Kentainers Limited"/>
    <s v="Kentainers Limited"/>
    <s v="729966378"/>
    <s v="Medium Size Business"/>
    <s v="BlueFlame BioSlurriGaz"/>
  </r>
  <r>
    <s v="VPA6"/>
    <s v="KE-NAK-1810-24122"/>
    <x v="0"/>
    <s v="Non Compliant"/>
    <s v="5th October,2018"/>
    <d v="2018-10-05T00:00:00"/>
    <s v="5th October,2018"/>
    <d v="2018-10-05T00:00:00"/>
    <s v="Norah Mukuna"/>
    <s v="Female"/>
    <s v="23787950"/>
    <s v="70020327"/>
    <s v="700203277"/>
    <s v=""/>
    <s v=""/>
    <n v="35.961056999999997"/>
    <n v="-0.30949199999999999"/>
    <s v="Nakuru"/>
    <s v="Njoro"/>
    <s v="Ogilgei"/>
    <s v="Kerma"/>
    <x v="7"/>
    <s v="Biogas International Limited"/>
    <s v="Robert"/>
    <s v="717606741"/>
    <s v="Medium Size Business"/>
    <s v="FLEXI"/>
  </r>
  <r>
    <s v="VPA6"/>
    <s v="KE-KIT-1810-21992"/>
    <x v="1"/>
    <s v=""/>
    <s v="15th August,2018"/>
    <d v="2018-08-15T00:00:00"/>
    <s v="4th October,2018"/>
    <d v="2018-10-04T00:00:00"/>
    <s v="Nzioki Kanini Kanini"/>
    <s v="Female"/>
    <s v="4416212"/>
    <s v="710401068"/>
    <s v="710401068"/>
    <s v=""/>
    <s v=""/>
    <n v="37.883065000000002"/>
    <n v="-1.4871319999999999"/>
    <s v="Kitui"/>
    <s v="Lower Yatta"/>
    <s v="Ndunguni"/>
    <s v="Ndunguni"/>
    <x v="3"/>
    <s v="Biogas International Limited"/>
    <s v="Robert Wanjiku"/>
    <s v="718484236"/>
    <s v="Medium Size Business"/>
    <s v="FLEXI"/>
  </r>
  <r>
    <s v="VPA6"/>
    <s v="KE-KIT-1810-31027"/>
    <x v="0"/>
    <s v="Unreachable"/>
    <s v="15th August,2018"/>
    <d v="2018-08-15T00:00:00"/>
    <s v="4th October,2018"/>
    <d v="2018-10-04T00:00:00"/>
    <s v="Muli Mary Kayumbi"/>
    <s v="Female"/>
    <s v="99999"/>
    <s v="728031653"/>
    <s v="728031653"/>
    <s v=""/>
    <s v=""/>
    <n v="37.861567000000001"/>
    <n v="-1.4978070000000001"/>
    <s v="Kitui"/>
    <s v="Lower Yatta"/>
    <s v="Lower Yatta"/>
    <s v="Ndunguni"/>
    <x v="3"/>
    <s v="Biogas International Limited"/>
    <s v="James Musyoka"/>
    <s v="718484236"/>
    <s v="Medium Size Business"/>
    <s v="FLEXI"/>
  </r>
  <r>
    <s v="VPA6"/>
    <s v="KE-KAJ-1810-23256"/>
    <x v="1"/>
    <s v=""/>
    <s v="17th August,2018"/>
    <d v="2018-08-17T00:00:00"/>
    <s v="6th October,2018"/>
    <d v="2018-10-06T00:00:00"/>
    <s v="Ikinda Harrison Mwirigi"/>
    <s v="Male"/>
    <s v="99999"/>
    <s v="717738641"/>
    <s v="2.55E+11"/>
    <s v=""/>
    <s v="2.55E+11"/>
    <n v="36.636116999999999"/>
    <n v="-1.3458429999999999"/>
    <s v="Kajiado"/>
    <s v="Kajiado West"/>
    <s v="Kibiko"/>
    <s v="Kibiko"/>
    <x v="0"/>
    <s v="Takamoto Biogas"/>
    <s v="Nyagah Dickson"/>
    <s v="254723677318"/>
    <s v="Medium Size Business"/>
    <s v="Topflame"/>
  </r>
  <r>
    <s v="VPA6"/>
    <s v="KE-KIA-1804-23250"/>
    <x v="1"/>
    <s v=""/>
    <s v="14th February,2018"/>
    <d v="2018-02-14T00:00:00"/>
    <s v="5th April,2018"/>
    <d v="2018-04-05T00:00:00"/>
    <s v="Kagwe Ruthmary Wangui"/>
    <s v="Female"/>
    <s v="6246387"/>
    <s v="720494248"/>
    <s v="720494248"/>
    <s v=""/>
    <s v="721467708"/>
    <n v="36.727961000000001"/>
    <n v="-1.036405"/>
    <s v="Kiambu"/>
    <s v="Lari"/>
    <s v="Lari"/>
    <s v="Rung'Uri"/>
    <x v="0"/>
    <s v="Takamoto Biogas"/>
    <s v="James Nganga"/>
    <s v="725713467"/>
    <s v="Medium Size Business"/>
    <s v="Topflame"/>
  </r>
  <r>
    <s v="VPA6"/>
    <s v="KE-KIA-1808-23236"/>
    <x v="1"/>
    <s v=""/>
    <s v="8th July,2018"/>
    <d v="2018-07-08T00:00:00"/>
    <s v="27th August,2018"/>
    <d v="2018-08-27T00:00:00"/>
    <s v="Warari Peter Warari"/>
    <s v="Male"/>
    <s v="8844724"/>
    <s v="722271520"/>
    <s v="722271520"/>
    <s v=""/>
    <s v=""/>
    <n v="36.599769999999999"/>
    <n v="-1.1266350000000001"/>
    <s v="Kiambu"/>
    <s v="Limuru"/>
    <s v="Limuru"/>
    <s v="Ndeiya"/>
    <x v="0"/>
    <s v="Takamoto Biogas"/>
    <s v="Frederick Kago"/>
    <s v="714836386"/>
    <s v="Medium Size Business"/>
    <s v="Topflame"/>
  </r>
  <r>
    <s v="VPA6"/>
    <s v="KE-KIA-1801-23258"/>
    <x v="1"/>
    <s v=""/>
    <s v="15th November,2017"/>
    <d v="2017-11-15T00:00:00"/>
    <s v="4th January,2018"/>
    <d v="2018-01-04T00:00:00"/>
    <s v="Mberi Jacqueline Wairimu"/>
    <s v="Female"/>
    <s v="28253249"/>
    <s v="710879343"/>
    <s v="710879343"/>
    <s v=""/>
    <s v=""/>
    <n v="36.760500999999998"/>
    <n v="-1.055874"/>
    <s v="Kiambu"/>
    <s v="Githunguri"/>
    <s v="Githunguri"/>
    <s v="Kahunira"/>
    <x v="0"/>
    <s v="Takamoto Biogas"/>
    <s v="Frederick Kago"/>
    <s v="714836386"/>
    <s v="Medium Size Business"/>
    <s v="KENBIM"/>
  </r>
  <r>
    <s v="VPA6"/>
    <s v="KE-KIA-1810-23247"/>
    <x v="1"/>
    <s v=""/>
    <s v="19th August,2018"/>
    <d v="2018-08-19T00:00:00"/>
    <s v="8th October,2018"/>
    <d v="2018-10-08T00:00:00"/>
    <s v="Njuguna Joseph Muchai"/>
    <s v="Male"/>
    <s v="7253085"/>
    <s v="727311756"/>
    <s v="727311756"/>
    <s v=""/>
    <s v="725705191"/>
    <n v="36.807032999999997"/>
    <n v="-1.1451340000000001"/>
    <s v="Kiambu"/>
    <s v="Kiambu"/>
    <s v="Ndumberi"/>
    <s v="Ndumberi"/>
    <x v="0"/>
    <s v="Takamoto Biogas"/>
    <s v="Frederick Kago"/>
    <s v="714836386"/>
    <s v="Medium Size Business"/>
    <s v="Topflame"/>
  </r>
  <r>
    <s v="VPA6"/>
    <s v="KE-KAK-1810-23260"/>
    <x v="1"/>
    <s v=""/>
    <s v="20th August,2018"/>
    <d v="2018-08-20T00:00:00"/>
    <s v="9th October,2018"/>
    <d v="2018-10-09T00:00:00"/>
    <s v="Kakamega County"/>
    <s v="Male"/>
    <s v="4149112"/>
    <s v="726157874"/>
    <s v="726157874"/>
    <s v=""/>
    <s v="729697457"/>
    <n v="34.621001999999997"/>
    <n v="0.22367300000000001"/>
    <s v="Kakamega"/>
    <s v="Lurambi"/>
    <s v="Lurambi"/>
    <s v="Bukura"/>
    <x v="0"/>
    <s v="Takamoto Biogas"/>
    <s v="James Nganga"/>
    <s v="725713467"/>
    <s v="Medium Size Business"/>
    <s v="Topflame"/>
  </r>
  <r>
    <s v="VPA6"/>
    <s v="KE-NAK-1810-24121"/>
    <x v="0"/>
    <s v="Non Compliant"/>
    <s v="9th October,2018"/>
    <d v="2018-10-09T00:00:00"/>
    <s v="9th October,2018"/>
    <d v="2018-10-09T00:00:00"/>
    <s v="Julius Ngeno"/>
    <s v="Male"/>
    <s v="21771956"/>
    <s v="0729810886"/>
    <s v="729810886"/>
    <s v=""/>
    <s v="783043153"/>
    <n v="35.617834000000002"/>
    <n v="-0.62304499999999996"/>
    <s v="Nakuru"/>
    <s v="Kuresoi"/>
    <s v="Emitik"/>
    <s v="Seger"/>
    <x v="7"/>
    <s v="Biogas international limited"/>
    <s v="Robert"/>
    <s v="717606741"/>
    <s v="Medium Size Business"/>
    <s v="FLEXI"/>
  </r>
  <r>
    <s v="VPA6"/>
    <s v="KE-KAJ-1809-23100"/>
    <x v="1"/>
    <s v=""/>
    <s v="9th August,2018"/>
    <d v="2018-08-09T00:00:00"/>
    <s v="28th September,2018"/>
    <d v="2018-09-28T00:00:00"/>
    <s v="Okalebo Faith"/>
    <s v="Female"/>
    <s v="13069282"/>
    <s v="737434204"/>
    <s v="737434204"/>
    <s v=""/>
    <s v="726070379"/>
    <n v="36.665849999999999"/>
    <n v="-1.365923"/>
    <s v="Kajiado"/>
    <s v="Kajiado East"/>
    <s v="Ngong"/>
    <s v="Seketo"/>
    <x v="7"/>
    <s v="Amiran Kenya Ltd"/>
    <s v="Fagaden Enterprises"/>
    <s v="799496732"/>
    <s v="Medium Size Business"/>
    <s v="Home Biogas"/>
  </r>
  <r>
    <s v="VPA6"/>
    <s v="KE-NYE-1810-230001"/>
    <x v="1"/>
    <s v=""/>
    <s v="13th August,2018"/>
    <d v="2018-08-13T00:00:00"/>
    <s v="2nd October,2018"/>
    <d v="2018-10-02T00:00:00"/>
    <s v="Gachagua Richard Thairu"/>
    <s v="Male"/>
    <s v="5924207"/>
    <s v="722769647"/>
    <s v="722769647"/>
    <s v=""/>
    <s v="7033344324"/>
    <n v="37.111967999999997"/>
    <n v="-0.46706700000000001"/>
    <s v="Nyeri"/>
    <s v="Mathira West"/>
    <s v="Mathaithi"/>
    <s v="Mathaithi"/>
    <x v="7"/>
    <s v="Amiran Kenya Ltd"/>
    <s v="Fagaden Enterprises"/>
    <s v="799496732"/>
    <s v="Medium Size Business"/>
    <s v="Home Biogas"/>
  </r>
  <r>
    <s v="VPA6"/>
    <s v="KE-KIA-1808-23249"/>
    <x v="1"/>
    <s v=""/>
    <s v="10th July,2018"/>
    <d v="2018-07-10T00:00:00"/>
    <s v="29th August,2018"/>
    <d v="2018-08-29T00:00:00"/>
    <s v="Kiragu Veronica Wahu"/>
    <s v="Female"/>
    <s v="3098144"/>
    <s v="710352695"/>
    <s v="710352695"/>
    <s v=""/>
    <s v="720616320"/>
    <n v="36.832932999999997"/>
    <n v="-1.0473870000000001"/>
    <s v="Kiambu"/>
    <s v="Githunguri"/>
    <s v="Githunguri"/>
    <s v="Kindiga"/>
    <x v="0"/>
    <s v="Takamoto Biogas"/>
    <s v="Fredrick"/>
    <s v="714836386"/>
    <s v="Medium Size Business"/>
    <s v="Topflame"/>
  </r>
  <r>
    <s v="VPA6"/>
    <s v="KE-NYE-1810-23261"/>
    <x v="1"/>
    <s v=""/>
    <s v="20th August,2018"/>
    <d v="2018-08-20T00:00:00"/>
    <s v="9th October,2018"/>
    <d v="2018-10-09T00:00:00"/>
    <s v="Chege Martha Muthoni"/>
    <s v="Female"/>
    <s v="11593277"/>
    <s v="72145705"/>
    <s v="721457057"/>
    <s v=""/>
    <s v="722484528"/>
    <n v="36.929679999999998"/>
    <n v="-0.46509200000000001"/>
    <s v="Nyeri"/>
    <s v="Nyeri Town"/>
    <s v="Kianjogu"/>
    <s v="Kagwathi"/>
    <x v="0"/>
    <s v="Takamoto Biogas"/>
    <s v="James Nganga"/>
    <s v="725713467"/>
    <s v="Medium Size Business"/>
    <s v="Topflame"/>
  </r>
  <r>
    <s v="VPA6"/>
    <s v="KE-KIA-1807-22237"/>
    <x v="1"/>
    <s v=""/>
    <s v="31st May,2018"/>
    <d v="2018-05-31T00:00:00"/>
    <s v="20th July,2018"/>
    <d v="2018-07-20T00:00:00"/>
    <s v="Gichuhi Serah Wanjiru"/>
    <s v="Female"/>
    <s v="23290749"/>
    <s v="724731876"/>
    <s v="724731876"/>
    <s v=""/>
    <s v="722639969"/>
    <n v="36.878920999999998"/>
    <n v="-1.094266"/>
    <s v="Kiambu"/>
    <s v="Githunguri"/>
    <s v="Githunguri"/>
    <s v="Raini"/>
    <x v="0"/>
    <s v="Takamoto Biogas"/>
    <s v="James"/>
    <s v="790702355"/>
    <s v="Medium Size Business"/>
    <s v="Topflame"/>
  </r>
  <r>
    <s v="VPA6"/>
    <s v="KE-KIA-1809-23241"/>
    <x v="1"/>
    <s v=""/>
    <s v="1st August,2018"/>
    <d v="2018-08-01T00:00:00"/>
    <s v="20th September,2018"/>
    <d v="2018-09-20T00:00:00"/>
    <s v="Mutugi Jane Muthoni"/>
    <s v="Female"/>
    <s v="10176299"/>
    <s v="725396205"/>
    <s v="725396205"/>
    <s v=""/>
    <s v="717121794"/>
    <n v="36.870266000000001"/>
    <n v="-1.098562"/>
    <s v="Kiambu"/>
    <s v="Githunguri"/>
    <s v="Githunguri"/>
    <s v="Ngewa"/>
    <x v="0"/>
    <s v="Takamoto Biogas"/>
    <s v="James"/>
    <s v="790702355"/>
    <s v="Medium Size Business"/>
    <s v="Topflame"/>
  </r>
  <r>
    <s v="VPA6"/>
    <s v="KE-KAK-1810-27900"/>
    <x v="1"/>
    <s v=""/>
    <s v="11th September,2018"/>
    <d v="2018-09-11T00:00:00"/>
    <s v="14th October,2018"/>
    <d v="2018-10-14T00:00:00"/>
    <s v="Mmbehi Priscillah Mwanuli"/>
    <s v="Female"/>
    <s v="5448079"/>
    <s v="702949336"/>
    <s v="702949336"/>
    <s v=""/>
    <s v="791958548"/>
    <n v="34.754058000000001"/>
    <n v="0.26359500000000002"/>
    <s v="Kakamega"/>
    <s v="Lurambi"/>
    <s v="Buhungu"/>
    <s v="Matende"/>
    <x v="7"/>
    <s v="Amiran Kenya Ltd"/>
    <s v="Simon Musali"/>
    <s v="706021436"/>
    <s v="Medium Size Business"/>
    <s v="Home Biogas"/>
  </r>
  <r>
    <s v="VPA6"/>
    <s v="KE-BUN-1810-027745"/>
    <x v="1"/>
    <s v=""/>
    <s v="19th September,2018"/>
    <d v="2018-09-19T00:00:00"/>
    <s v="15th October,2018"/>
    <d v="2018-10-15T00:00:00"/>
    <s v="Bwami Titus"/>
    <s v="Male"/>
    <s v="99999"/>
    <s v="715270074"/>
    <s v="715270074"/>
    <s v=""/>
    <s v="729412171"/>
    <n v="34.708334999999998"/>
    <n v="0.74800699999999998"/>
    <s v="Bungoma"/>
    <s v="Kimilili"/>
    <s v="Kimilili"/>
    <s v="Bituyu"/>
    <x v="7"/>
    <s v="Amiran Kenya Ltd"/>
    <s v="Simon Musali"/>
    <s v="706021436"/>
    <s v="Medium Size Business"/>
    <s v="Home Biogas"/>
  </r>
  <r>
    <s v="VPA6"/>
    <s v="KE-KIA-1809-23234"/>
    <x v="1"/>
    <s v=""/>
    <s v="22nd July,2018"/>
    <d v="2018-07-22T00:00:00"/>
    <s v="10th September,2018"/>
    <d v="2018-09-10T00:00:00"/>
    <s v="Mumbi Anastasia"/>
    <s v="Female"/>
    <s v="24036685"/>
    <s v="0702445757"/>
    <s v="702445757"/>
    <s v=""/>
    <s v=""/>
    <n v="36.845737"/>
    <n v="-0.98190500000000003"/>
    <s v="Kiambu"/>
    <s v="Gatundu South"/>
    <s v="Gatundu"/>
    <s v="Mutaraho"/>
    <x v="4"/>
    <s v="Takamoto Biogas"/>
    <s v="Mbuthia"/>
    <s v="726883926"/>
    <s v="Medium Size Business"/>
    <s v="KENBIM"/>
  </r>
  <r>
    <s v="VPA6"/>
    <s v="KE-KAK-1807-23743"/>
    <x v="1"/>
    <s v=""/>
    <s v="20th June,2018"/>
    <d v="2018-06-20T00:00:00"/>
    <s v="24th July,2018"/>
    <d v="2018-07-24T00:00:00"/>
    <s v="Peter Misango Misango"/>
    <s v="Male"/>
    <s v="30455995"/>
    <s v="722757665"/>
    <s v="722757665"/>
    <s v=""/>
    <s v="700720648"/>
    <n v="34.679253000000003"/>
    <n v="0.132942"/>
    <s v="Kakamega"/>
    <s v="Khwisero"/>
    <s v="Kisa East"/>
    <s v="Munjiti"/>
    <x v="24"/>
    <s v="Kentainers Limited"/>
    <s v="Kentainers Limited"/>
    <s v="729966378"/>
    <s v="Medium Size Business"/>
    <s v="BlueFlame BioSlurriGaz"/>
  </r>
  <r>
    <s v="VPA6"/>
    <s v="KE-KIA-1810-22110"/>
    <x v="1"/>
    <s v=""/>
    <s v="27th August,2018"/>
    <d v="2018-08-27T00:00:00"/>
    <s v="16th October,2018"/>
    <d v="2018-10-16T00:00:00"/>
    <s v="Mbucho John Mbucho"/>
    <s v="Male"/>
    <s v="3429626"/>
    <s v="711936843"/>
    <s v="711936843"/>
    <s v=""/>
    <s v="721600509"/>
    <n v="36.827036999999997"/>
    <n v="-0.96385699999999996"/>
    <s v="Kiambu"/>
    <s v="Gatundu South"/>
    <s v="Gatundu"/>
    <s v="Gitwe"/>
    <x v="22"/>
    <s v="Biogas International Limited"/>
    <s v="James Musyoka"/>
    <s v="715836763"/>
    <s v="Medium Size Business"/>
    <s v="FLEXI"/>
  </r>
  <r>
    <s v="VPA6"/>
    <s v="KE-SIA-1810-23264"/>
    <x v="1"/>
    <s v=""/>
    <s v="15th October,2018"/>
    <d v="2018-10-15T00:00:00"/>
    <s v="16th October,2018"/>
    <d v="2018-10-16T00:00:00"/>
    <s v="Nyiera Joseph Oyugi"/>
    <s v="Male"/>
    <s v="3450381"/>
    <s v="729204855"/>
    <s v="729204855"/>
    <s v=""/>
    <s v="722521955"/>
    <n v="36.776659000000002"/>
    <n v="-1.0577540000000001"/>
    <s v="Siaya"/>
    <s v="Bondo"/>
    <s v="Bondo"/>
    <s v="Ugenya"/>
    <x v="0"/>
    <s v="Takamoto Biogas"/>
    <s v="James Nganga"/>
    <s v="725713467"/>
    <s v="Medium Size Business"/>
    <s v="Topflame"/>
  </r>
  <r>
    <s v="VPA6"/>
    <s v="KE-SIA-1806-23232"/>
    <x v="2"/>
    <s v="Demolished"/>
    <s v="26th May,2018"/>
    <d v="2018-05-26T00:00:00"/>
    <s v="28th June,2018"/>
    <d v="2018-06-28T00:00:00"/>
    <s v="Odur Michael Odur"/>
    <s v="Male"/>
    <s v="13786386"/>
    <s v="711597088"/>
    <s v="711597088"/>
    <s v=""/>
    <s v=""/>
    <n v="34.328643"/>
    <n v="-9.2007000000000005E-2"/>
    <s v="Siaya"/>
    <s v="Bondo"/>
    <s v="Bondo"/>
    <s v="Kogelo"/>
    <x v="0"/>
    <s v="Takamoto Biogas"/>
    <s v="James Nganga"/>
    <s v="725713467"/>
    <s v="Medium Size Business"/>
    <s v="Topflame"/>
  </r>
  <r>
    <s v="VPA6"/>
    <s v="KE-BUN-1810-27746"/>
    <x v="1"/>
    <s v=""/>
    <s v="14th September,2018"/>
    <d v="2018-09-14T00:00:00"/>
    <s v="17th October,2018"/>
    <d v="2018-10-17T00:00:00"/>
    <s v="Audreyrhoda Wanaswa Mulongo"/>
    <s v="Female"/>
    <s v="99999"/>
    <s v="702400251"/>
    <s v="702400251"/>
    <s v=""/>
    <s v="725907171"/>
    <n v="34.69699"/>
    <n v="0.62288399999999999"/>
    <s v="Bungoma"/>
    <s v="Webuye West"/>
    <s v="Miendo"/>
    <s v="Lutaso"/>
    <x v="7"/>
    <s v="Amiran Kenya Ltd"/>
    <s v="Simon Musali"/>
    <s v="706021436"/>
    <s v="Medium Size Business"/>
    <s v="Home Biogas"/>
  </r>
  <r>
    <s v="VPA6"/>
    <s v="KE-BUN-1810-027747"/>
    <x v="0"/>
    <s v="Never Worked"/>
    <s v="8th September,2018"/>
    <d v="2018-09-08T00:00:00"/>
    <s v="17th October,2018"/>
    <d v="2018-10-17T00:00:00"/>
    <s v="Kavogoyi Violet"/>
    <s v="Female"/>
    <s v="20649112"/>
    <s v="0702686311"/>
    <s v="702686311"/>
    <s v=""/>
    <s v="781088549"/>
    <n v="34.761015999999998"/>
    <n v="0.65112999999999999"/>
    <s v="Bungoma"/>
    <s v="Webuye East"/>
    <s v="Chetambe"/>
    <s v="Ndumbu"/>
    <x v="7"/>
    <s v="Amiran kenya ltd"/>
    <s v="Simon Musali"/>
    <s v="706021436"/>
    <s v="Medium Size Business"/>
    <s v="Home Biogas"/>
  </r>
  <r>
    <s v="VPA6"/>
    <s v="KE-KIA-1809-23299"/>
    <x v="1"/>
    <s v=""/>
    <s v="26th July,2018"/>
    <d v="2018-07-26T00:00:00"/>
    <s v="14th September,2018"/>
    <d v="2018-09-14T00:00:00"/>
    <s v="Muchiri Stephen"/>
    <s v="Male"/>
    <s v="7571957"/>
    <s v="722453904"/>
    <s v="722453904"/>
    <s v=""/>
    <s v=""/>
    <n v="37.093383000000003"/>
    <n v="-1.041785"/>
    <s v="Kiambu"/>
    <s v="Thika East"/>
    <s v="Thika East"/>
    <s v="Thika"/>
    <x v="0"/>
    <s v="Takamoto Biogas"/>
    <s v="Fredrick"/>
    <s v="714836386"/>
    <s v="Medium Size Business"/>
    <s v="Topflame"/>
  </r>
  <r>
    <s v="VPA6"/>
    <s v="KE-KIA-1810-23262"/>
    <x v="1"/>
    <s v=""/>
    <s v="28th August,2018"/>
    <d v="2018-08-28T00:00:00"/>
    <s v="17th October,2018"/>
    <d v="2018-10-17T00:00:00"/>
    <s v="Chege Paul"/>
    <s v="Male"/>
    <s v="10974293"/>
    <s v="722675401"/>
    <s v="722675401"/>
    <s v=""/>
    <s v="710554968"/>
    <n v="36.782651999999999"/>
    <n v="-0.953712"/>
    <s v="Kiambu"/>
    <s v="Gatundu South"/>
    <s v="Gatundu South"/>
    <s v="Iriguini"/>
    <x v="0"/>
    <s v="Takamoto Biogas"/>
    <s v="Githinji"/>
    <s v="708864959"/>
    <s v="Medium Size Business"/>
    <s v="Topflame"/>
  </r>
  <r>
    <s v="VPA6"/>
    <s v="KE-KIA-1810-23259"/>
    <x v="1"/>
    <s v=""/>
    <s v="29th August,2018"/>
    <d v="2018-08-29T00:00:00"/>
    <s v="18th October,2018"/>
    <d v="2018-10-18T00:00:00"/>
    <s v="Jane Gathere Njerii"/>
    <s v="Female"/>
    <s v="1192365"/>
    <s v="723675524"/>
    <s v="723675524"/>
    <s v=""/>
    <s v="725174525"/>
    <n v="36.808442999999997"/>
    <n v="-1.1367910000000001"/>
    <s v="Kiambu"/>
    <s v="Kiambu"/>
    <s v="Ting'Ang'A"/>
    <s v="Ting'Ang'A"/>
    <x v="0"/>
    <s v="Takamoto Biogas"/>
    <s v="Frederick Kago"/>
    <s v="714836386"/>
    <s v="Medium Size Business"/>
    <s v="Topflame"/>
  </r>
  <r>
    <s v="VPA6"/>
    <s v="KE-KIA-1810-23255"/>
    <x v="1"/>
    <s v=""/>
    <s v="12th August,2018"/>
    <d v="2018-08-12T00:00:00"/>
    <s v="1st October,2018"/>
    <d v="2018-10-01T00:00:00"/>
    <s v="Kago Fredrick Gatung'U"/>
    <s v="Male"/>
    <s v="31635026"/>
    <s v="714836386"/>
    <s v="714836386"/>
    <s v=""/>
    <s v="727242927"/>
    <n v="36.779057999999999"/>
    <n v="-1.056333"/>
    <s v="Kiambu"/>
    <s v="Githunguri"/>
    <s v="Githunguri"/>
    <s v="Ngochii"/>
    <x v="0"/>
    <s v="Takamoto Biogas"/>
    <s v="Frederick Kago"/>
    <s v="714836386"/>
    <s v="Medium Size Business"/>
    <s v="Topflame"/>
  </r>
  <r>
    <s v="VPA6"/>
    <s v="KE-KIA-1810-23265"/>
    <x v="1"/>
    <s v=""/>
    <s v="30th August,2018"/>
    <d v="2018-08-30T00:00:00"/>
    <s v="19th October,2018"/>
    <d v="2018-10-19T00:00:00"/>
    <s v="Gathumbi Gichuhi"/>
    <s v="Male"/>
    <s v="4931769"/>
    <s v="723636114"/>
    <s v="723636114"/>
    <s v=""/>
    <s v="713456266"/>
    <n v="36.771107999999998"/>
    <n v="-1.0492570000000001"/>
    <s v="Kiambu"/>
    <s v="Githunguri"/>
    <s v="Githunguri"/>
    <s v="Ngochii"/>
    <x v="0"/>
    <s v="Takamoto Biogas"/>
    <s v="Frederick Kago"/>
    <s v="714836386"/>
    <s v="Medium Size Business"/>
    <s v="Topflame"/>
  </r>
  <r>
    <s v="VPA6"/>
    <s v="KE-KIA-1807-23251"/>
    <x v="0"/>
    <s v="Unreachable"/>
    <s v="27th May,2018"/>
    <d v="2018-05-27T00:00:00"/>
    <s v="16th July,2018"/>
    <d v="2018-07-16T00:00:00"/>
    <s v="Kiragu Cyrus"/>
    <s v="Male"/>
    <s v="23254599"/>
    <s v="723145395"/>
    <s v="723145395"/>
    <s v=""/>
    <s v=""/>
    <n v="36.664807000000003"/>
    <n v="-1.248521"/>
    <s v="Kiambu"/>
    <s v="Kikuyu"/>
    <s v="Kikuyu"/>
    <s v="Mayaihii"/>
    <x v="0"/>
    <s v="Takamoto Biogas"/>
    <s v="Fredrick"/>
    <s v="714836386"/>
    <s v="Medium Size Business"/>
    <s v="Topflame"/>
  </r>
  <r>
    <s v="VPA6"/>
    <s v="KE-KIA-1808-23238"/>
    <x v="1"/>
    <s v=""/>
    <s v="11th July,2018"/>
    <d v="2018-07-11T00:00:00"/>
    <s v="30th August,2018"/>
    <d v="2018-08-30T00:00:00"/>
    <s v="Kamotho Milka Wanjiru"/>
    <s v="Female"/>
    <s v="22841397"/>
    <s v="716351122"/>
    <s v="716351122"/>
    <s v=""/>
    <s v="716069822"/>
    <n v="36.764220000000002"/>
    <n v="-1.0627740000000001"/>
    <s v="Kiambu"/>
    <s v="Githunguri"/>
    <s v="Githunguri"/>
    <s v="Gitiha"/>
    <x v="0"/>
    <s v="Takamoto Biogas"/>
    <s v="James"/>
    <s v="725713467"/>
    <s v="Medium Size Business"/>
    <s v="Topflame"/>
  </r>
  <r>
    <s v="VPA6"/>
    <s v="KE-NAK-1810-22112"/>
    <x v="1"/>
    <s v=""/>
    <s v="30th August,2018"/>
    <d v="2018-08-30T00:00:00"/>
    <s v="19th October,2018"/>
    <d v="2018-10-19T00:00:00"/>
    <s v="Sang David Arap"/>
    <s v="Male"/>
    <s v="326981"/>
    <s v="254700088287"/>
    <s v="724502415"/>
    <s v=""/>
    <s v="700088287"/>
    <n v="35.851877000000002"/>
    <n v="-0.131827"/>
    <s v="Nakuru"/>
    <s v="Rongai"/>
    <s v="Rongai"/>
    <s v="Ngesumin"/>
    <x v="2"/>
    <s v="Biogas International Limited"/>
    <s v="James Musyoka"/>
    <s v="715836763"/>
    <s v="Medium Size Business"/>
    <s v="FLEXI"/>
  </r>
  <r>
    <s v="VPA6"/>
    <s v="KE-MUR-1810-23003"/>
    <x v="1"/>
    <s v=""/>
    <s v="20th October,2018"/>
    <d v="2018-10-20T00:00:00"/>
    <s v="20th October,2018"/>
    <d v="2018-10-20T00:00:00"/>
    <s v="Mureithi Geoffrey Gachugu"/>
    <s v="Male"/>
    <s v="7564077"/>
    <s v="721358718"/>
    <s v="721358677"/>
    <s v=""/>
    <s v="721358718"/>
    <n v="36.968808000000003"/>
    <n v="-0.70177800000000001"/>
    <s v="Murang'a"/>
    <s v="Kiharu"/>
    <s v="Wangu"/>
    <s v="Gitweku"/>
    <x v="7"/>
    <s v="Amiran Kenya ltd"/>
    <s v="Fagaden Enterprises"/>
    <s v="799496732"/>
    <s v="Medium Size Business"/>
    <s v="Home Biogas"/>
  </r>
  <r>
    <s v="VPA6"/>
    <s v="KE-NYA-1810-23246"/>
    <x v="1"/>
    <s v=""/>
    <s v="31st August,2018"/>
    <d v="2018-08-31T00:00:00"/>
    <s v="20th October,2018"/>
    <d v="2018-10-20T00:00:00"/>
    <s v="Kinyanjui Stephen Ngotho"/>
    <s v="Male"/>
    <s v="20427245"/>
    <s v="724310707"/>
    <s v="724310707"/>
    <s v=""/>
    <s v=""/>
    <n v="36.448650000000001"/>
    <n v="-0.300008"/>
    <s v="Nyandarua"/>
    <s v="Kipipiri"/>
    <s v="Malewa"/>
    <s v="Kiburuti"/>
    <x v="0"/>
    <s v="Takamoto Biogas"/>
    <s v="James"/>
    <s v="735822461"/>
    <s v="Medium Size Business"/>
    <s v="Topflame"/>
  </r>
  <r>
    <s v="VPA6"/>
    <s v="KE-KIA-1810-23248"/>
    <x v="1"/>
    <s v=""/>
    <s v="22nd October,2018"/>
    <d v="2018-10-22T00:00:00"/>
    <s v="22nd October,2018"/>
    <d v="2018-10-22T00:00:00"/>
    <s v="Waithera Debra"/>
    <s v="Female"/>
    <s v="27852441"/>
    <s v="0710250615"/>
    <s v="710250615"/>
    <s v=""/>
    <s v=""/>
    <n v="36.774712000000001"/>
    <n v="-1.22061"/>
    <s v="Kiambu"/>
    <s v="Kiambu"/>
    <s v="Kihara"/>
    <s v="Kihara"/>
    <x v="2"/>
    <s v="Takamoto Biogas"/>
    <s v="Freddy"/>
    <s v="714836386"/>
    <s v="Medium Size Business"/>
    <s v="KENBIM"/>
  </r>
  <r>
    <s v="VPA6"/>
    <s v="KE-KIA-1810-024670"/>
    <x v="1"/>
    <s v=""/>
    <s v="2nd September,2018"/>
    <d v="2018-09-02T00:00:00"/>
    <s v="22nd October,2018"/>
    <d v="2018-10-22T00:00:00"/>
    <s v="Kagunyi Grace Wangari"/>
    <s v="Female"/>
    <s v="99999"/>
    <s v="727121294"/>
    <s v="727121294"/>
    <s v=""/>
    <s v="705514527"/>
    <n v="36.771794"/>
    <n v="-1.0429170000000001"/>
    <s v="Kiambu"/>
    <s v="Githunguri"/>
    <s v="Githunguri"/>
    <s v="Ngochii"/>
    <x v="0"/>
    <s v="Takamoto Biogas"/>
    <s v="Frederick Kago"/>
    <s v="714836386"/>
    <s v="Medium Size Business"/>
    <s v="Topflame"/>
  </r>
  <r>
    <s v="VPA6"/>
    <s v="KE-NAI-1810-23243"/>
    <x v="1"/>
    <s v=""/>
    <s v="4th September,2018"/>
    <d v="2018-09-04T00:00:00"/>
    <s v="24th October,2018"/>
    <d v="2018-10-24T00:00:00"/>
    <s v="Asamba Paul Paul"/>
    <s v="Male"/>
    <s v="99999"/>
    <s v="720959384"/>
    <s v="2.55E+11"/>
    <s v=""/>
    <s v=""/>
    <n v="36.749814000000001"/>
    <n v="-1.3626799999999999"/>
    <s v="Nairobi"/>
    <s v="Langata"/>
    <s v="Karen"/>
    <s v="Karen"/>
    <x v="4"/>
    <s v="Takamoto Biogas"/>
    <s v="Mbuthia"/>
    <s v="254735822461"/>
    <s v="Medium Size Business"/>
    <s v="KENBIM"/>
  </r>
  <r>
    <s v="VPA6"/>
    <s v="KE-KIS-1810-27748"/>
    <x v="0"/>
    <s v="Unreachable"/>
    <s v="9th October,2018"/>
    <d v="2018-10-09T00:00:00"/>
    <s v="23rd October,2018"/>
    <d v="2018-10-23T00:00:00"/>
    <s v="Onyango Tobias"/>
    <s v="Male"/>
    <s v="12593541"/>
    <s v="0724606479"/>
    <s v="724606479"/>
    <s v=""/>
    <s v="721681015"/>
    <n v="34.745494000000001"/>
    <n v="-6.7544999999999994E-2"/>
    <s v="Kisumu"/>
    <s v="Kisumu West"/>
    <s v="Kanyamega"/>
    <s v="Wasiema"/>
    <x v="7"/>
    <s v="Amiran Kenya Ltd"/>
    <s v="Simon Musali"/>
    <s v="706021436"/>
    <s v="Medium Size Business"/>
    <s v="Home Biogas"/>
  </r>
  <r>
    <s v="VPA6"/>
    <s v="KE-MUR-1810-23004"/>
    <x v="1"/>
    <s v=""/>
    <s v="2nd September,2018"/>
    <d v="2018-09-02T00:00:00"/>
    <s v="22nd October,2018"/>
    <d v="2018-10-22T00:00:00"/>
    <s v="Ochieng Tom"/>
    <s v="Male"/>
    <s v="99999"/>
    <s v="723904006"/>
    <s v="723904006"/>
    <s v=""/>
    <s v="722783594"/>
    <n v="37.059404000000001"/>
    <n v="-1.0242599999999999"/>
    <s v="Murang'a"/>
    <s v="Gatanga"/>
    <s v="Gatanga"/>
    <s v="Gathabara"/>
    <x v="7"/>
    <s v="Amiran Kenya Ltd"/>
    <s v="Fagaden Enterprises"/>
    <s v="799496732"/>
    <s v="Medium Size Business"/>
    <s v="Home Biogas"/>
  </r>
  <r>
    <s v="VPA6"/>
    <s v="KE-MUR-1810-024690"/>
    <x v="1"/>
    <s v=""/>
    <s v="6th September,2018"/>
    <d v="2018-09-06T00:00:00"/>
    <s v="26th October,2018"/>
    <d v="2018-10-26T00:00:00"/>
    <s v="Kamau Joel Chege"/>
    <s v="Male"/>
    <s v="2041721"/>
    <s v="721204361"/>
    <s v="2.55E+11"/>
    <s v=""/>
    <s v=""/>
    <n v="36.908707"/>
    <n v="-0.81533299999999997"/>
    <s v="Murang'a"/>
    <s v="Kandara"/>
    <s v="Ruchu"/>
    <s v="Ikuma"/>
    <x v="0"/>
    <s v="Takamoto Biogas"/>
    <s v="Frederick Kago"/>
    <s v="254738689788"/>
    <s v="Medium Size Business"/>
    <s v="Topflame"/>
  </r>
  <r>
    <s v="VPA6"/>
    <s v="KE-KIA-1810-024632"/>
    <x v="1"/>
    <s v=""/>
    <s v="6th September,2018"/>
    <d v="2018-09-06T00:00:00"/>
    <s v="26th October,2018"/>
    <d v="2018-10-26T00:00:00"/>
    <s v="Muriithi Charles"/>
    <s v="Male"/>
    <s v="23252689"/>
    <s v="721592490"/>
    <s v="721592490"/>
    <s v=""/>
    <s v="711450170"/>
    <n v="37.012560000000001"/>
    <n v="-1.1372469999999999"/>
    <s v="Kiambu"/>
    <s v="Juja"/>
    <s v="Juja"/>
    <s v="Mugai-Inn"/>
    <x v="0"/>
    <s v="Takamoto Biogas"/>
    <s v="Frederick Kago"/>
    <s v="714836386"/>
    <s v="Medium Size Business"/>
    <s v="Topflame"/>
  </r>
  <r>
    <s v="VPA6"/>
    <s v="KE-MUR-1810-024675"/>
    <x v="1"/>
    <s v=""/>
    <s v="6th September,2018"/>
    <d v="2018-09-06T00:00:00"/>
    <s v="26th October,2018"/>
    <d v="2018-10-26T00:00:00"/>
    <s v="Ndegwa John Njoroge"/>
    <s v="Male"/>
    <s v="5148150"/>
    <s v="720983604"/>
    <s v="2.55E+11"/>
    <s v=""/>
    <s v=""/>
    <n v="37.069885999999997"/>
    <n v="-0.92823199999999995"/>
    <s v="Murang'a"/>
    <s v="Kandara"/>
    <s v="Muruka"/>
    <s v="Gatumbo"/>
    <x v="0"/>
    <s v="Takamoto Biogas"/>
    <s v="James"/>
    <s v="254738689788"/>
    <s v="Medium Size Business"/>
    <s v="Topflame"/>
  </r>
  <r>
    <s v="VPA6"/>
    <s v="KE-MUR-1810-024676"/>
    <x v="0"/>
    <s v="Non Compliant"/>
    <s v="26th October,2018"/>
    <d v="2018-10-26T00:00:00"/>
    <s v="26th October,2018"/>
    <d v="2018-10-26T00:00:00"/>
    <s v="Gichira Kennedy Mwangi"/>
    <s v="Male"/>
    <s v="20813511"/>
    <s v="0720531766"/>
    <s v="720531766"/>
    <s v=""/>
    <s v=""/>
    <n v="37.113120000000002"/>
    <n v="-0.70393499999999998"/>
    <s v="Murang'a"/>
    <s v="Kiharu"/>
    <s v="Kiharu"/>
    <s v="Nyakahura"/>
    <x v="0"/>
    <s v="Takamoto Biogas"/>
    <s v="James"/>
    <s v="738689788"/>
    <s v="Medium Size Business"/>
    <s v="Topflame"/>
  </r>
  <r>
    <s v="VPA6"/>
    <s v="KE-MUR-1810-024679"/>
    <x v="0"/>
    <s v="Unreachable"/>
    <s v="7th September,2018"/>
    <d v="2018-09-07T00:00:00"/>
    <s v="27th October,2018"/>
    <d v="2018-10-27T00:00:00"/>
    <s v="Komo Stephen Ndoro"/>
    <s v="Male"/>
    <s v="9018648"/>
    <s v="721236258"/>
    <s v="721236258"/>
    <s v=""/>
    <s v=""/>
    <n v="37.113667999999997"/>
    <n v="-0.96063900000000002"/>
    <s v="Murang'a"/>
    <s v="Kiharu"/>
    <s v="Gikindu"/>
    <s v="Kahiro"/>
    <x v="0"/>
    <s v="Takamoto Biogas"/>
    <s v="James"/>
    <s v="738689788"/>
    <s v="Medium Size Business"/>
    <s v="Topflame"/>
  </r>
  <r>
    <s v="VPA6"/>
    <s v="KE-NYE-1810-024630"/>
    <x v="1"/>
    <s v=""/>
    <s v="27th October,2018"/>
    <d v="2018-10-27T00:00:00"/>
    <s v="27th October,2018"/>
    <d v="2018-10-27T00:00:00"/>
    <s v="Wahome Salome W"/>
    <s v="Female"/>
    <s v="99999"/>
    <s v="254723735144"/>
    <s v="2.55E+11"/>
    <s v=""/>
    <s v=""/>
    <n v="36.891263000000002"/>
    <n v="-0.41176800000000002"/>
    <s v="Nyeri"/>
    <s v="Tetu"/>
    <s v="Huhoini"/>
    <s v="Kirurumi"/>
    <x v="0"/>
    <s v="Takamoto Biogas"/>
    <s v="Mburu"/>
    <s v="254738689788"/>
    <s v="Medium Size Business"/>
    <s v="Topflame"/>
  </r>
  <r>
    <s v="VPA6"/>
    <s v="KE-KIR-1810-024684"/>
    <x v="1"/>
    <s v=""/>
    <s v="7th September,2018"/>
    <d v="2018-09-07T00:00:00"/>
    <s v="27th October,2018"/>
    <d v="2018-10-27T00:00:00"/>
    <s v="Wachira Geoffrey W"/>
    <s v="Male"/>
    <s v="3409668"/>
    <s v="722424589"/>
    <s v="722896301"/>
    <s v=""/>
    <s v=""/>
    <n v="37.282234000000003"/>
    <n v="-0.45494899999999999"/>
    <s v="Kirinyaga"/>
    <s v="Kerugoya/Kutus"/>
    <s v="Inoi"/>
    <s v="Mugwandi"/>
    <x v="0"/>
    <s v="Takamoto Biogas"/>
    <s v="James"/>
    <s v="738639788"/>
    <s v="Medium Size Business"/>
    <s v="Topflame"/>
  </r>
  <r>
    <s v="VPA6"/>
    <s v="KE-THA-1810-024631"/>
    <x v="1"/>
    <s v=""/>
    <s v="8th September,2018"/>
    <d v="2018-09-08T00:00:00"/>
    <s v="28th October,2018"/>
    <d v="2018-10-28T00:00:00"/>
    <s v="Wanja Betty Wanja"/>
    <s v="Female"/>
    <s v="22678656"/>
    <s v="725566388"/>
    <s v="725566388"/>
    <s v=""/>
    <s v=""/>
    <n v="37.653021000000003"/>
    <n v="-0.27375699999999997"/>
    <s v="Tharaka-Nithi"/>
    <s v="Maara"/>
    <s v="Muthambi"/>
    <s v="Kauni"/>
    <x v="0"/>
    <s v="Takamoto Biogas"/>
    <s v="Nyagah Dickson"/>
    <s v="738689788"/>
    <s v="Medium Size Business"/>
    <s v="Topflame"/>
  </r>
  <r>
    <s v="VPA6"/>
    <s v="KE-MAC-1811-024646"/>
    <x v="0"/>
    <s v="Unreachable"/>
    <s v="12th September,2018"/>
    <d v="2018-09-12T00:00:00"/>
    <s v="1st November,2018"/>
    <d v="2018-11-01T00:00:00"/>
    <s v="Mwau Philis Mwongeli"/>
    <s v="Female"/>
    <s v="299773"/>
    <s v="735968014"/>
    <s v="735968014"/>
    <s v=""/>
    <s v=""/>
    <n v="37.204785999999999"/>
    <n v="-1.436599"/>
    <s v="Machakos"/>
    <s v="Machakos"/>
    <s v="Mua"/>
    <s v="Kyasila"/>
    <x v="0"/>
    <s v="Takamoto Biogas"/>
    <s v="Takamoto Biogas"/>
    <s v="738689788"/>
    <s v="Medium Size Business"/>
    <s v="KENBIM"/>
  </r>
  <r>
    <s v="VPA6"/>
    <s v="KE-KAJ-1811-024685"/>
    <x v="2"/>
    <s v="Abandoned"/>
    <s v="13th September,2018"/>
    <d v="2018-09-13T00:00:00"/>
    <s v="2nd November,2018"/>
    <d v="2018-11-02T00:00:00"/>
    <s v="Gichuki Antony Mwangi"/>
    <s v="Male"/>
    <s v="4830407"/>
    <s v="722321232"/>
    <s v="722321232"/>
    <s v=""/>
    <s v=""/>
    <n v="36.668259999999997"/>
    <n v="-1.326692"/>
    <s v="Kajiado"/>
    <s v="Kajiado North"/>
    <s v="Embul Bul"/>
    <s v="Kerarapon"/>
    <x v="0"/>
    <s v="Takamoto Biogas"/>
    <s v="Takamoto Biogas"/>
    <s v="738689788"/>
    <s v="Medium Size Business"/>
    <s v="Topflame"/>
  </r>
  <r>
    <s v="VPA6"/>
    <s v="KE-MER-1809-024633"/>
    <x v="1"/>
    <s v=""/>
    <s v="7th September,2018"/>
    <d v="2018-09-07T00:00:00"/>
    <s v="25th September,2018"/>
    <d v="2018-09-25T00:00:00"/>
    <s v="Murithi Dorothy Nkirote"/>
    <s v="Female"/>
    <s v="8881325"/>
    <s v="714721414"/>
    <s v="714721414"/>
    <s v=""/>
    <s v="731953270"/>
    <n v="37.664319999999996"/>
    <n v="-0.10037699999999999"/>
    <s v="Meru"/>
    <s v="Imenti South"/>
    <s v="Igoki"/>
    <s v="Mathangarine"/>
    <x v="2"/>
    <s v="Takamoto Biogas"/>
    <s v="David Gituma"/>
    <s v="728084891"/>
    <s v="Medium Size Business"/>
    <s v="Topflame"/>
  </r>
  <r>
    <s v="VPA6"/>
    <s v="KE-KIA-1811-024651"/>
    <x v="1"/>
    <s v=""/>
    <s v="18th September,2018"/>
    <d v="2018-09-18T00:00:00"/>
    <s v="7th November,2018"/>
    <d v="2018-11-07T00:00:00"/>
    <s v="Irungu Mary Nyanguthia"/>
    <s v="Female"/>
    <s v="995797"/>
    <s v="728661548"/>
    <s v="2.55E+11"/>
    <s v=""/>
    <s v="2.55E+11"/>
    <n v="37.358021999999998"/>
    <n v="-1.0998870000000001"/>
    <s v="Kiambu"/>
    <s v="Thika East"/>
    <s v="Ngoliba"/>
    <s v="Kantabu"/>
    <x v="3"/>
    <s v="Takamoto Biogas"/>
    <s v="James Nganga"/>
    <s v="254725713467"/>
    <s v="Medium Size Business"/>
    <s v="KENBIM"/>
  </r>
  <r>
    <s v="VPA6"/>
    <s v="KE-KIA-1810-024693"/>
    <x v="1"/>
    <s v=""/>
    <s v="6th September,2018"/>
    <d v="2018-09-06T00:00:00"/>
    <s v="26th October,2018"/>
    <d v="2018-10-26T00:00:00"/>
    <s v="Mutahi Paul Ikaru"/>
    <s v="Male"/>
    <s v="10810517"/>
    <s v="721298641"/>
    <s v="721298641"/>
    <s v=""/>
    <s v="739492573"/>
    <n v="37.025351999999998"/>
    <n v="-1.1101080000000001"/>
    <s v="Kiambu"/>
    <s v="Juja"/>
    <s v="Juja"/>
    <s v="Elimak"/>
    <x v="0"/>
    <s v="Takamoto Biogas"/>
    <s v="Frederick Kago"/>
    <s v="714836386"/>
    <s v="Medium Size Business"/>
    <s v="Topflame"/>
  </r>
  <r>
    <s v="VPA6"/>
    <s v="KE-NYA-1811-024694"/>
    <x v="1"/>
    <s v=""/>
    <s v="22nd October,2018"/>
    <d v="2018-10-22T00:00:00"/>
    <s v="8th November,2018"/>
    <d v="2018-11-08T00:00:00"/>
    <s v="Mwangi Paul Waweru"/>
    <s v="Male"/>
    <s v="22109886"/>
    <s v="723799359"/>
    <s v="723799359"/>
    <s v=""/>
    <s v=""/>
    <n v="36.660235"/>
    <n v="-0.69466700000000003"/>
    <s v="Nyandarua"/>
    <s v="South Kinangop"/>
    <s v="Njambini"/>
    <s v="Holy Aork"/>
    <x v="0"/>
    <s v="Takamoto Biogas"/>
    <s v="Frederick Kago"/>
    <s v="714836386"/>
    <s v="Medium Size Business"/>
    <s v="Topflame"/>
  </r>
  <r>
    <s v="VPA6"/>
    <s v="KE-BUN-1810-25342"/>
    <x v="1"/>
    <s v=""/>
    <s v="1st May,2018"/>
    <d v="2018-05-01T00:00:00"/>
    <s v="1st October,2018"/>
    <d v="2018-10-01T00:00:00"/>
    <s v="Branda Rasmus Mung'Onye"/>
    <s v="Male"/>
    <s v="2091738"/>
    <s v="727610846"/>
    <s v="727610846"/>
    <s v=""/>
    <s v="714732228"/>
    <n v="35.032381000000001"/>
    <n v="0.77359199999999995"/>
    <s v="Bungoma"/>
    <s v="Bungoma North"/>
    <s v="Soysambu"/>
    <s v="Narat"/>
    <x v="3"/>
    <s v="Kentainers Limited"/>
    <s v="Kentainers Limited"/>
    <s v="729966378"/>
    <s v="Medium Size Business"/>
    <s v="BlueFlame BioSlurriGaz"/>
  </r>
  <r>
    <s v="VPA6"/>
    <s v="KE-KAK-1806-25341"/>
    <x v="1"/>
    <s v=""/>
    <s v="1st May,2018"/>
    <d v="2018-05-01T00:00:00"/>
    <s v="1st June,2018"/>
    <d v="2018-06-01T00:00:00"/>
    <s v="Japheth Mokire Khamusini"/>
    <s v="Male"/>
    <s v="12998104"/>
    <s v="0706678069"/>
    <s v="706678069"/>
    <s v=""/>
    <s v="726713545"/>
    <n v="35.071902999999999"/>
    <n v="0.80389699999999997"/>
    <s v="Kakamega"/>
    <s v="Likuyani"/>
    <s v="Nzoia"/>
    <s v="Nyorotis"/>
    <x v="3"/>
    <s v="Kentainers Limited"/>
    <s v="Kentainers Limited"/>
    <s v="729966378"/>
    <s v="Medium Size Business"/>
    <s v="BlueFlame BioSlurriGaz"/>
  </r>
  <r>
    <s v="VPA6"/>
    <s v="KE-KAK-1804-25340"/>
    <x v="1"/>
    <s v=""/>
    <s v="15th April,2018"/>
    <d v="2018-04-15T00:00:00"/>
    <s v="25th April,2018"/>
    <d v="2018-04-25T00:00:00"/>
    <s v="Julius Akhuyo Ollinga"/>
    <s v="Male"/>
    <s v="1804682"/>
    <s v="0722981007"/>
    <s v="722981007"/>
    <s v=""/>
    <s v="796376732"/>
    <n v="35.121344999999998"/>
    <n v="0.80236700000000005"/>
    <s v="Kakamega"/>
    <s v="Likuyani"/>
    <s v="Kongoni"/>
    <s v="Luyekhe"/>
    <x v="23"/>
    <s v="Kentainers Limited"/>
    <s v="Kentainers Limited"/>
    <s v="729966378"/>
    <s v="Medium Size Business"/>
    <s v="BlueFlame BioSlurriGaz"/>
  </r>
  <r>
    <s v="VPA6"/>
    <s v="KE-KIA-1811-024654"/>
    <x v="1"/>
    <s v=""/>
    <s v="3rd October,2018"/>
    <d v="2018-10-03T00:00:00"/>
    <s v="22nd November,2018"/>
    <d v="2018-11-22T00:00:00"/>
    <s v="Kinyanjui Michael Gitiha"/>
    <s v="Male"/>
    <s v="6049200"/>
    <s v="725354390"/>
    <s v="725354390"/>
    <s v=""/>
    <s v=""/>
    <n v="36.887225999999998"/>
    <n v="-0.96252800000000005"/>
    <s v="Kiambu"/>
    <s v="Gatundu South"/>
    <s v="Gatundu"/>
    <s v="Gikure"/>
    <x v="3"/>
    <s v="Takamoto Biogas"/>
    <s v="Martin Njoroge"/>
    <s v=""/>
    <s v="Medium Size Business"/>
    <s v="KENBIM"/>
  </r>
  <r>
    <s v="VPA6"/>
    <s v="KE-KIA-1811-024673"/>
    <x v="1"/>
    <s v=""/>
    <s v="9th November,2018"/>
    <d v="2018-11-09T00:00:00"/>
    <s v="23rd November,2018"/>
    <d v="2018-11-23T00:00:00"/>
    <s v="Ndungu Samuel Gitimu"/>
    <s v="Male"/>
    <s v="5698287"/>
    <s v="729855753"/>
    <s v="729855753"/>
    <s v=""/>
    <s v="724488410"/>
    <n v="36.703919999999997"/>
    <n v="-1.0629029999999999"/>
    <s v="Kiambu"/>
    <s v="Lari"/>
    <s v="Kagaa"/>
    <s v="Kagaa"/>
    <x v="0"/>
    <s v="Takamoto Biogas"/>
    <s v="Frederick Kago"/>
    <s v="714836386"/>
    <s v="Medium Size Business"/>
    <s v="Topflame"/>
  </r>
  <r>
    <s v="VPA6"/>
    <s v="KE-KAK-1806-25343"/>
    <x v="1"/>
    <s v=""/>
    <s v="1st May,2018"/>
    <d v="2018-05-01T00:00:00"/>
    <s v="1st June,2018"/>
    <d v="2018-06-01T00:00:00"/>
    <s v="Mary Mwangi Wamboi"/>
    <s v="Female"/>
    <s v="23634006"/>
    <s v="719665762"/>
    <s v="719665762"/>
    <s v=""/>
    <s v="721302569"/>
    <n v="35.033257999999996"/>
    <n v="0.63399799999999995"/>
    <s v="Kakamega"/>
    <s v="Lugari"/>
    <s v="Mwamba"/>
    <s v="Spring Park"/>
    <x v="3"/>
    <s v="Kentainers Limited"/>
    <s v="Joseph Ong'ai"/>
    <s v="729966378"/>
    <s v="Medium Size Business"/>
    <s v="BlueFlame BioSlurriGaz"/>
  </r>
  <r>
    <s v="VPA6"/>
    <s v="KE-KAK-1809-25344"/>
    <x v="1"/>
    <s v=""/>
    <s v="1st April,2018"/>
    <d v="2018-04-01T00:00:00"/>
    <s v="1st September,2018"/>
    <d v="2018-09-01T00:00:00"/>
    <s v="Nancy Lusambo Wafula"/>
    <s v="Female"/>
    <s v="22215040"/>
    <s v="715526171"/>
    <s v="715526171"/>
    <s v=""/>
    <s v="799687022"/>
    <n v="34.803806999999999"/>
    <n v="0.56360200000000005"/>
    <s v="Kakamega"/>
    <s v="Matete"/>
    <s v="Chevaywa"/>
    <s v="Matete"/>
    <x v="3"/>
    <s v="Kentainers Limited"/>
    <s v="Joseph Ong'ai"/>
    <s v="729966378"/>
    <s v="Medium Size Business"/>
    <s v="BlueFlame BioSlurriGaz"/>
  </r>
  <r>
    <s v="VPA6"/>
    <s v="KE-KIA-1811-024619"/>
    <x v="0"/>
    <s v="Grievance"/>
    <s v="8th November,2018"/>
    <d v="2018-11-08T00:00:00"/>
    <s v="27th November,2018"/>
    <d v="2018-11-27T00:00:00"/>
    <s v="Muchiri Hannah Nyokabi"/>
    <s v="Female"/>
    <s v="354876"/>
    <s v="725550244"/>
    <s v="2.55E+11"/>
    <s v=""/>
    <s v=""/>
    <n v="36.769893000000003"/>
    <n v="-1.0462089999999999"/>
    <s v="Kiambu"/>
    <s v="Githunguri"/>
    <s v="Githunguri"/>
    <s v="Ngochii"/>
    <x v="0"/>
    <s v="Takamoto Biogas"/>
    <s v="Frederick Kago"/>
    <s v="254714836386"/>
    <s v="Medium Size Business"/>
    <s v="Topflame"/>
  </r>
  <r>
    <s v="VPA6"/>
    <s v="KE-KIR-1811-25247"/>
    <x v="1"/>
    <s v=""/>
    <s v="8th October,2018"/>
    <d v="2018-10-08T00:00:00"/>
    <s v="27th November,2018"/>
    <d v="2018-11-27T00:00:00"/>
    <s v="Muriithi Martha Muriithi"/>
    <s v="Female"/>
    <s v="9302943"/>
    <s v="73467783"/>
    <s v="734677838"/>
    <s v=""/>
    <s v="722325615"/>
    <n v="37.233398000000001"/>
    <n v="-0.64070499999999997"/>
    <s v="Kirinyaga"/>
    <s v="Sagana"/>
    <s v="Kirinyaga"/>
    <s v="Githumbu"/>
    <x v="3"/>
    <s v="Biogas International Limited"/>
    <s v="James Musyoka"/>
    <s v="715836763"/>
    <s v="Medium Size Business"/>
    <s v="FLEXI"/>
  </r>
  <r>
    <s v="VPA6"/>
    <s v="KE-NAK-1811-027749"/>
    <x v="0"/>
    <s v="Non Compliant"/>
    <s v="8th October,2018"/>
    <d v="2018-10-08T00:00:00"/>
    <s v="30th November,2018"/>
    <d v="2018-11-30T00:00:00"/>
    <s v="Kungu Julia"/>
    <s v="Female"/>
    <s v="7171766"/>
    <s v="727130714"/>
    <s v="727130714"/>
    <s v=""/>
    <s v=""/>
    <n v="36.006141"/>
    <n v="-0.26944400000000002"/>
    <s v="Nakuru"/>
    <s v="Rongai"/>
    <s v="Kiamunyi"/>
    <s v="Eden"/>
    <x v="7"/>
    <s v="Amiran Kenya Ltd"/>
    <s v="Simon Musali"/>
    <s v="706021436"/>
    <s v="Medium Size Business"/>
    <s v="Home Biogas"/>
  </r>
  <r>
    <s v="VPA6"/>
    <s v="KE-KIR-1812-23271"/>
    <x v="1"/>
    <s v=""/>
    <s v="17th October,2018"/>
    <d v="2018-10-17T00:00:00"/>
    <s v="6th December,2018"/>
    <d v="2018-12-06T00:00:00"/>
    <s v="Mugera Mugera Michael"/>
    <s v="Male"/>
    <s v="10192789"/>
    <s v="722424589"/>
    <s v="722424589"/>
    <s v=""/>
    <s v=""/>
    <n v="37.372543"/>
    <n v="-0.61184400000000005"/>
    <s v="Kirinyaga"/>
    <s v="Kerugoya/Kutus"/>
    <s v="Nyangati"/>
    <s v="Kimbimbi"/>
    <x v="0"/>
    <s v="Takamoto Biogas"/>
    <s v="Nyagah Dickson"/>
    <s v="738689788"/>
    <s v="Medium Size Business"/>
    <s v="Topflame"/>
  </r>
  <r>
    <s v="VPA6"/>
    <s v="KE-KIR-1812-23270"/>
    <x v="1"/>
    <s v=""/>
    <s v="17th October,2018"/>
    <d v="2018-10-17T00:00:00"/>
    <s v="6th December,2018"/>
    <d v="2018-12-06T00:00:00"/>
    <s v="Njuki Njuki Florah"/>
    <s v="Female"/>
    <s v="10161575"/>
    <s v="722899562"/>
    <s v="722292810"/>
    <s v=""/>
    <s v=""/>
    <n v="37.372494000000003"/>
    <n v="-0.61184700000000003"/>
    <s v="Kirinyaga"/>
    <s v="Kerugoya/Kutus"/>
    <s v="Nyangati"/>
    <s v="Kimbimbi"/>
    <x v="0"/>
    <s v="Takamoto Biogas"/>
    <s v="Takamoto Biogas"/>
    <s v="738689788"/>
    <s v="Medium Size Business"/>
    <s v="Topflame"/>
  </r>
  <r>
    <s v="VPA6"/>
    <s v="KE-MUR-1812-024655"/>
    <x v="2"/>
    <s v="Abandoned"/>
    <s v="17th October,2018"/>
    <d v="2018-10-17T00:00:00"/>
    <s v="6th December,2018"/>
    <d v="2018-12-06T00:00:00"/>
    <s v="Ngunjiri David Mwangi"/>
    <s v="Male"/>
    <s v="99999"/>
    <s v="726835534"/>
    <s v="726835534"/>
    <s v=""/>
    <s v=""/>
    <n v="37.037441999999999"/>
    <n v="-0.82591300000000001"/>
    <s v="Murang'a"/>
    <s v="Kigumo"/>
    <s v="Kigumo"/>
    <s v="Mutunguru"/>
    <x v="0"/>
    <s v="Takamoto Biogas"/>
    <s v="Njenga"/>
    <s v="728331639"/>
    <s v="Medium Size Business"/>
    <s v="KENBIM"/>
  </r>
  <r>
    <s v="VPA6"/>
    <s v="KE-MOM-1812-25822"/>
    <x v="0"/>
    <s v="Under Verification"/>
    <s v="14th December,2018"/>
    <d v="2018-12-14T00:00:00"/>
    <s v="14th December,2018"/>
    <d v="2018-12-14T00:00:00"/>
    <s v="Mwashighadi Boniface Granton"/>
    <s v="Male"/>
    <s v="10235800"/>
    <s v="717382758"/>
    <s v="717382758"/>
    <s v=""/>
    <s v="725965018"/>
    <n v="39.702402999999997"/>
    <n v="-3.9682379999999999"/>
    <s v="Mombasa"/>
    <s v="kisauni"/>
    <s v="Bamburi"/>
    <s v="Kashani"/>
    <x v="23"/>
    <s v="Kentainers Limited"/>
    <s v="Collins"/>
    <s v="710372728"/>
    <s v="Medium Size Business"/>
    <s v="BlueFlame BioSlurriGaz"/>
  </r>
  <r>
    <s v="VPA6"/>
    <s v="KE-NYA-1812-26146"/>
    <x v="1"/>
    <s v=""/>
    <s v="20th December,2018"/>
    <d v="2018-12-20T00:00:00"/>
    <s v="20th December,2018"/>
    <d v="2018-12-20T00:00:00"/>
    <s v="James Wanjiru Kariuki"/>
    <s v="Male"/>
    <s v="93735417"/>
    <s v="720718543"/>
    <s v="720718543"/>
    <s v=""/>
    <s v="727896844"/>
    <n v="36.386507999999999"/>
    <n v="-7.4982999999999994E-2"/>
    <s v="Nyandarua"/>
    <s v="Ol Joro Orok"/>
    <s v="Gatumbilo"/>
    <s v="Gatumbilo"/>
    <x v="7"/>
    <s v="Biogas International Limited"/>
    <s v="Robert"/>
    <s v="717606741"/>
    <s v="Medium Size Business"/>
    <s v="FLEXI"/>
  </r>
  <r>
    <s v="VPA6"/>
    <s v="KE-KIA-1812-26149"/>
    <x v="1"/>
    <s v=""/>
    <s v="2nd November,2018"/>
    <d v="2018-11-02T00:00:00"/>
    <s v="22nd December,2018"/>
    <d v="2018-12-22T00:00:00"/>
    <s v="Antony Njoroge Muigai"/>
    <s v="Male"/>
    <s v="99999"/>
    <s v="720794192"/>
    <s v="720794192"/>
    <s v=""/>
    <s v=""/>
    <n v="36.692898"/>
    <n v="-1.2270829999999999"/>
    <s v="Kiambu"/>
    <s v="Kikuyu"/>
    <s v="Lower Kabete"/>
    <s v="Muthure"/>
    <x v="22"/>
    <s v="Biogas International Limited"/>
    <s v="James Musyoka"/>
    <s v="715836763"/>
    <s v="Medium Size Business"/>
    <s v="FLEXI"/>
  </r>
  <r>
    <s v="VPA6"/>
    <s v="KE-KAK-1811-25833"/>
    <x v="1"/>
    <s v=""/>
    <s v="1st November,2018"/>
    <d v="2018-11-01T00:00:00"/>
    <s v="10th November,2018"/>
    <d v="2018-11-10T00:00:00"/>
    <s v="Antony Mutete Mutete"/>
    <s v="Female"/>
    <s v="7936395"/>
    <s v="727353842"/>
    <s v="727353842"/>
    <s v=""/>
    <s v="720582375"/>
    <n v="35.07452"/>
    <n v="0.86047399999999996"/>
    <s v="Kakamega"/>
    <s v="Likuyani"/>
    <s v="Sinoko"/>
    <s v="Mwiba"/>
    <x v="24"/>
    <s v="Kentainers Limited"/>
    <s v="Joseph Ong'ai"/>
    <s v="729966378"/>
    <s v="Medium Size Business"/>
    <s v="BlueFlame BioSlurriGaz"/>
  </r>
  <r>
    <s v="VPA6"/>
    <s v="KE-KIS-1901-25268"/>
    <x v="2"/>
    <s v="Decommissioned"/>
    <s v="9th January,2019"/>
    <d v="2019-01-09T00:00:00"/>
    <s v="15th January,2019"/>
    <d v="2019-01-15T00:00:00"/>
    <s v="Ouka Torika Bukua"/>
    <s v="Female"/>
    <s v="774835"/>
    <s v="702186546"/>
    <s v="702186546"/>
    <s v=""/>
    <s v="718416100"/>
    <n v="34.735373000000003"/>
    <n v="-0.14238700000000001"/>
    <s v="Kisumu"/>
    <s v="Kisumu Central"/>
    <s v="Kolwa West"/>
    <s v="Dunga"/>
    <x v="3"/>
    <s v="Biogas International Limited"/>
    <s v="Zadock"/>
    <s v="720562659"/>
    <s v="Medium Size Business"/>
    <s v="FLEXI"/>
  </r>
  <r>
    <s v="VPA6"/>
    <s v="KE-KIS-1901-25254"/>
    <x v="1"/>
    <s v=""/>
    <s v="9th January,2019"/>
    <d v="2019-01-09T00:00:00"/>
    <s v="15th January,2019"/>
    <d v="2019-01-15T00:00:00"/>
    <s v="Toya Nicholus Oginga"/>
    <s v="Male"/>
    <s v="6610673"/>
    <s v="729418156"/>
    <s v="729418156"/>
    <s v=""/>
    <s v="753091289"/>
    <n v="34.737938"/>
    <n v="-0.142647"/>
    <s v="Kisumu"/>
    <s v="Kisumu Central"/>
    <s v="Kolwa West"/>
    <s v="Dunga"/>
    <x v="3"/>
    <s v="Biogas International Limited"/>
    <s v="Zadock"/>
    <s v="722700530"/>
    <s v="Medium Size Business"/>
    <s v="FLEXI"/>
  </r>
  <r>
    <s v="VPA6"/>
    <s v="KE-ELG-1901-024621"/>
    <x v="1"/>
    <s v=""/>
    <s v="20th November,2018"/>
    <d v="2018-11-20T00:00:00"/>
    <s v="9th January,2019"/>
    <d v="2019-01-09T00:00:00"/>
    <s v="Cheruiyot Jane Jepkosgei"/>
    <s v="Female"/>
    <s v="8770910"/>
    <s v="726616470"/>
    <s v="726616470"/>
    <s v=""/>
    <s v="710833017"/>
    <n v="35.477547999999999"/>
    <n v="0.66385499999999997"/>
    <s v="Elgeyo/Marakwet"/>
    <s v="Keiyo North"/>
    <s v="Irong"/>
    <s v="Chesitek"/>
    <x v="0"/>
    <s v="Takamoto Biogas"/>
    <s v="James Nganga  Njoroge"/>
    <s v="725713467"/>
    <s v="Medium Size Business"/>
    <s v="Topflame"/>
  </r>
  <r>
    <s v="VPA6"/>
    <s v="KE-KIA-1901-024623"/>
    <x v="1"/>
    <s v=""/>
    <s v="27th November,2018"/>
    <d v="2018-11-27T00:00:00"/>
    <s v="2nd January,2019"/>
    <d v="2019-01-02T00:00:00"/>
    <s v="Kaniu James Kamau"/>
    <s v="Male"/>
    <s v="99999"/>
    <s v="0722568038"/>
    <s v="722568038"/>
    <s v=""/>
    <s v="722629093"/>
    <n v="36.690297999999999"/>
    <n v="-1.0195620000000001"/>
    <s v="Kiambu"/>
    <s v="Lari"/>
    <s v="Kamburu"/>
    <s v="Matimbie"/>
    <x v="1"/>
    <s v="Takamoto Biogas"/>
    <s v="James Nganga  Njoroge"/>
    <s v="725713467"/>
    <s v="Medium Size Business"/>
    <s v="KENBIM"/>
  </r>
  <r>
    <s v="VPA6"/>
    <s v="KE-KIA-1901-024622"/>
    <x v="1"/>
    <s v=""/>
    <s v="21st December,2018"/>
    <d v="2018-12-21T00:00:00"/>
    <s v="3rd January,2019"/>
    <d v="2019-01-03T00:00:00"/>
    <s v="Mburu Solomon Mwaura"/>
    <s v="Male"/>
    <s v="99999"/>
    <s v="723781999"/>
    <s v="723781999"/>
    <s v=""/>
    <s v="725755710"/>
    <n v="36.788997999999999"/>
    <n v="-1.05948"/>
    <s v="Kiambu"/>
    <s v="Githunguri"/>
    <s v="Githunguri"/>
    <s v="Kiriko"/>
    <x v="0"/>
    <s v="Takamoto Biogas"/>
    <s v="James Nganga  Njoroge"/>
    <s v="725713467"/>
    <s v="Medium Size Business"/>
    <s v="Topflame"/>
  </r>
  <r>
    <s v="VPA6"/>
    <s v="KE-KIA-1901-024627"/>
    <x v="1"/>
    <s v=""/>
    <s v="14th December,2018"/>
    <d v="2018-12-14T00:00:00"/>
    <s v="3rd January,2019"/>
    <d v="2019-01-03T00:00:00"/>
    <s v="Gichiri Patrick Ndungu"/>
    <s v="Male"/>
    <s v="10998815"/>
    <s v="723525174"/>
    <s v="723525174"/>
    <s v=""/>
    <s v="719218514"/>
    <n v="36.828913999999997"/>
    <n v="-1.0707500000000001"/>
    <s v="Kiambu"/>
    <s v="Githunguri"/>
    <s v="Ngewa"/>
    <s v="Miguta"/>
    <x v="0"/>
    <s v="Takamoto Biogas"/>
    <s v=""/>
    <s v=""/>
    <s v="Medium Size Business"/>
    <s v="Topflame"/>
  </r>
  <r>
    <s v="VPA6"/>
    <s v="KE-MUR-1901-024626"/>
    <x v="1"/>
    <s v=""/>
    <s v="5th January,2019"/>
    <d v="2019-01-05T00:00:00"/>
    <s v="15th January,2019"/>
    <d v="2019-01-15T00:00:00"/>
    <s v="Mwangi David Kibe"/>
    <s v="Male"/>
    <s v="24626"/>
    <s v="72245246"/>
    <s v="722452476"/>
    <s v=""/>
    <s v="721291280"/>
    <n v="36.955733000000002"/>
    <n v="-0.610425"/>
    <s v="Murang'a"/>
    <s v="Mathioya"/>
    <s v="Mathioya"/>
    <s v="Ithiranja"/>
    <x v="0"/>
    <s v="Takamoto Biogas"/>
    <s v=""/>
    <s v=""/>
    <s v="Medium Size Business"/>
    <s v="Topflame"/>
  </r>
  <r>
    <s v="VPA6"/>
    <s v="KE-KIA-1901-024628"/>
    <x v="0"/>
    <s v="Abandoned"/>
    <s v="14th December,2018"/>
    <d v="2018-12-14T00:00:00"/>
    <s v="24th January,2019"/>
    <d v="2019-01-24T00:00:00"/>
    <s v="Njuguna Samuel Kere"/>
    <s v="Male"/>
    <s v="6883594"/>
    <s v="796797144"/>
    <s v="796797144"/>
    <s v=""/>
    <s v="724271784"/>
    <n v="36.810198999999997"/>
    <n v="-1.138296"/>
    <s v="Kiambu"/>
    <s v="Githunguri"/>
    <s v="Tinganga"/>
    <s v="Ngaita B"/>
    <x v="0"/>
    <s v="Takamoto Biogas"/>
    <s v="James Nganga  Njoroge"/>
    <s v="725713467"/>
    <s v="Medium Size Business"/>
    <s v="Topflame"/>
  </r>
  <r>
    <s v="VPA6"/>
    <s v="KE-KAJ-1901-25827"/>
    <x v="1"/>
    <s v=""/>
    <s v="24th November,2018"/>
    <d v="2018-11-24T00:00:00"/>
    <s v="13th January,2019"/>
    <d v="2019-01-13T00:00:00"/>
    <s v="Dawo George Odongo"/>
    <s v="Male"/>
    <s v="11650097"/>
    <s v="722205221"/>
    <s v="722205221"/>
    <s v=""/>
    <s v="721482147"/>
    <n v="36.701743"/>
    <n v="-1.404738"/>
    <s v="Kajiado"/>
    <s v="Kajiado North"/>
    <s v="Rongai"/>
    <s v="Mwangaza"/>
    <x v="3"/>
    <s v="Kentainers Limited"/>
    <s v="Collins"/>
    <s v="710372728"/>
    <s v="Medium Size Business"/>
    <s v="BlueFlame BioSlurriGaz"/>
  </r>
  <r>
    <s v="VPA6"/>
    <s v="KE-MAC-1901-25828"/>
    <x v="1"/>
    <s v=""/>
    <s v="28th November,2018"/>
    <d v="2018-11-28T00:00:00"/>
    <s v="17th January,2019"/>
    <d v="2019-01-17T00:00:00"/>
    <s v="Munyi Dorothy Mukami"/>
    <s v="Female"/>
    <s v="12578050"/>
    <s v="722812307"/>
    <s v="722812307"/>
    <s v=""/>
    <s v="725925495"/>
    <n v="37.046506999999998"/>
    <n v="-1.2822020000000001"/>
    <s v="Machakos"/>
    <s v="Kangundo"/>
    <s v="Kamulu"/>
    <s v="Kipawa"/>
    <x v="3"/>
    <s v="Kentainers Limited"/>
    <s v="Collins"/>
    <s v="710372728"/>
    <s v="Medium Size Business"/>
    <s v="BlueFlame BioSlurriGaz"/>
  </r>
  <r>
    <s v="VPA6"/>
    <s v="KE-KAJ-1901-25826"/>
    <x v="1"/>
    <s v=""/>
    <s v="24th November,2018"/>
    <d v="2018-11-24T00:00:00"/>
    <s v="13th January,2019"/>
    <d v="2019-01-13T00:00:00"/>
    <s v="Muindi James Karanja"/>
    <s v="Male"/>
    <s v="1350199"/>
    <s v="722323476"/>
    <s v="722323476"/>
    <s v=""/>
    <s v=""/>
    <n v="36.744165000000002"/>
    <n v="-1.4119600000000001"/>
    <s v="Kajiado"/>
    <s v="Kajiado North"/>
    <s v="Rongai"/>
    <s v="Kandisi"/>
    <x v="3"/>
    <s v="Kentainers Limited"/>
    <s v="Collins"/>
    <s v="710372728"/>
    <s v="Medium Size Business"/>
    <s v="BlueFlame BioSlurriGaz"/>
  </r>
  <r>
    <s v="VPA6"/>
    <s v="KE-KAJ-1901-25249"/>
    <x v="1"/>
    <s v=""/>
    <s v="15th November,2018"/>
    <d v="2018-11-15T00:00:00"/>
    <s v="4th January,2019"/>
    <d v="2019-01-04T00:00:00"/>
    <s v="Joseph Kinyanjui"/>
    <s v="Male"/>
    <s v="99999"/>
    <s v="719763383"/>
    <s v="719763383"/>
    <s v=""/>
    <s v=""/>
    <n v="36.696601999999999"/>
    <n v="-1.4323030000000001"/>
    <s v="Kajiado"/>
    <s v="Kajiado North"/>
    <s v="Kiserian"/>
    <s v="Gati Ikuru"/>
    <x v="7"/>
    <s v="Biogas International Limited"/>
    <s v=""/>
    <s v=""/>
    <s v="Medium Size Business"/>
    <s v="FLEXI"/>
  </r>
  <r>
    <s v="VPA6"/>
    <s v="KE-NAI-1901-26167"/>
    <x v="1"/>
    <s v=""/>
    <s v="9th January,2019"/>
    <d v="2019-01-09T00:00:00"/>
    <s v="9th January,2019"/>
    <d v="2019-01-09T00:00:00"/>
    <s v="Tabitha Murigu"/>
    <s v="Female"/>
    <s v="99999"/>
    <s v="703888037"/>
    <s v="703888037"/>
    <s v=""/>
    <s v=""/>
    <n v="37.057265000000001"/>
    <n v="-1.279917"/>
    <s v="Nairobi"/>
    <s v="Embakasi East"/>
    <s v="Kamulu"/>
    <s v="Kingori"/>
    <x v="7"/>
    <s v="Biogas International Limited"/>
    <s v="Robert"/>
    <s v="717606741"/>
    <s v="Medium Size Business"/>
    <s v="FLEXI"/>
  </r>
  <r>
    <s v="VPA6"/>
    <s v="KE-KAJ-1906-26168"/>
    <x v="1"/>
    <s v=""/>
    <s v="30th January,2019"/>
    <d v="2019-01-30T00:00:00"/>
    <s v="30th June,2019"/>
    <d v="2019-06-30T00:00:00"/>
    <s v="Timothy Kores"/>
    <s v="Male"/>
    <s v="99999"/>
    <s v="0722297904"/>
    <s v="722297904"/>
    <s v=""/>
    <s v=""/>
    <n v="36.821288000000003"/>
    <n v="-2.1389279999999999"/>
    <s v="Kajiado"/>
    <s v="Kajiado Central"/>
    <s v="Lele"/>
    <s v="Lele"/>
    <x v="7"/>
    <s v="Biogas International Limited"/>
    <s v=""/>
    <s v=""/>
    <s v="Medium Size Business"/>
    <s v="FLEXI"/>
  </r>
  <r>
    <s v="VPA6"/>
    <s v="KE-KAJ-1901-23731"/>
    <x v="2"/>
    <s v="Institutional Plant"/>
    <s v="15th January,2019"/>
    <d v="2019-01-15T00:00:00"/>
    <s v="20th January,2019"/>
    <d v="2019-01-20T00:00:00"/>
    <s v="Academy Crest Acacia"/>
    <s v="Institutional"/>
    <s v="4346256"/>
    <s v="722525404"/>
    <s v="722525404"/>
    <s v=""/>
    <s v="746966867"/>
    <n v="36.922454999999999"/>
    <n v="-1.5251319999999999"/>
    <s v="Kajiado"/>
    <s v="Kajiado Central"/>
    <s v="Isinya"/>
    <s v="Acacia"/>
    <x v="3"/>
    <s v="Kentainers Limited"/>
    <s v="Collins"/>
    <s v="710372728"/>
    <s v="Medium Size Business"/>
    <s v="BlueFlame BioSlurriGaz"/>
  </r>
  <r>
    <s v="VPA6"/>
    <s v="KE-MAK-1901-25836"/>
    <x v="1"/>
    <s v=""/>
    <s v="3rd December,2018"/>
    <d v="2018-12-03T00:00:00"/>
    <s v="22nd January,2019"/>
    <d v="2019-01-22T00:00:00"/>
    <s v="Musyoka Charles Kitonyi"/>
    <s v="Male"/>
    <s v="25994455"/>
    <s v="721884127"/>
    <s v="721884127"/>
    <s v=""/>
    <s v=""/>
    <n v="37.931959999999997"/>
    <n v="-2.0817779999999999"/>
    <s v="Makueni"/>
    <s v="Makueni"/>
    <s v="Kitise"/>
    <s v="Mwania"/>
    <x v="3"/>
    <s v="Kentainers Limited"/>
    <s v="Collins"/>
    <s v="710372728"/>
    <s v="Medium Size Business"/>
    <s v="BlueFlame BioSlurriGaz"/>
  </r>
  <r>
    <s v="VPA6"/>
    <s v="KE-MAK-1901-25835"/>
    <x v="0"/>
    <s v="Under Verification"/>
    <s v="25th January,2019"/>
    <d v="2019-01-25T00:00:00"/>
    <s v="25th January,2019"/>
    <d v="2019-01-25T00:00:00"/>
    <s v="Kimeu Kimeu Eunice"/>
    <s v="Female"/>
    <s v="20546543"/>
    <s v="0727789251"/>
    <s v="727789251"/>
    <s v=""/>
    <s v="721655251"/>
    <n v="37.569147000000001"/>
    <n v="-1.531433"/>
    <s v="Makueni"/>
    <s v="Mbooni"/>
    <s v="Miu  Town"/>
    <s v="Miu"/>
    <x v="3"/>
    <s v="Kentainers Limited"/>
    <s v="Collince"/>
    <s v="710372728"/>
    <s v="Medium Size Business"/>
    <s v="BlueFlame BioSlurriGaz"/>
  </r>
  <r>
    <s v="VPA6"/>
    <s v="KE-NAK-1811-024470"/>
    <x v="0"/>
    <s v="Non Compliant"/>
    <s v="10th October,2018"/>
    <d v="2018-10-10T00:00:00"/>
    <s v="24th November,2018"/>
    <d v="2018-11-24T00:00:00"/>
    <s v="Mungai Benson Wariomba"/>
    <s v="Male"/>
    <s v="21700362"/>
    <s v="720458737"/>
    <s v="720458737"/>
    <s v=""/>
    <s v="723310736"/>
    <n v="36.544893000000002"/>
    <n v="-1.049725"/>
    <s v="Nakuru"/>
    <s v="Naivasha"/>
    <s v="Mai Mahiu"/>
    <s v="Nyakinyua"/>
    <x v="1"/>
    <s v="Takamoto Biogas"/>
    <s v="Takamoto Biogas"/>
    <s v="738689788"/>
    <s v="Medium Size Business"/>
    <s v="AKUT"/>
  </r>
  <r>
    <s v="VPA6"/>
    <s v="KE-MER-1902-28006"/>
    <x v="1"/>
    <s v=""/>
    <s v="3rd January,2019"/>
    <d v="2019-01-03T00:00:00"/>
    <s v="22nd February,2019"/>
    <d v="2019-02-22T00:00:00"/>
    <s v="Nereah Nkuene"/>
    <s v="Female"/>
    <s v="7729939"/>
    <s v="724398627"/>
    <s v="724398627"/>
    <s v=""/>
    <s v="737358319"/>
    <n v="37.63194"/>
    <n v="-5.5888E-2"/>
    <s v="Meru"/>
    <s v="Imenti South"/>
    <s v="Kathera"/>
    <s v="Kiraaa"/>
    <x v="7"/>
    <s v="Biogas International Limited"/>
    <s v="Null"/>
    <s v=""/>
    <s v="Medium Size Business"/>
    <s v="FLEXI"/>
  </r>
  <r>
    <s v="VPA6"/>
    <s v="KE-NAK-1901-024625"/>
    <x v="0"/>
    <s v="Under Verification"/>
    <s v="17th January,2019"/>
    <d v="2019-01-17T00:00:00"/>
    <s v="17th January,2019"/>
    <d v="2019-01-17T00:00:00"/>
    <s v="Cdc Kanaan Kaanan"/>
    <s v="Male"/>
    <s v="25434961"/>
    <s v="0726926417"/>
    <s v="726926417"/>
    <s v=""/>
    <s v="701785789"/>
    <n v="36.550217000000004"/>
    <n v="-1.0198970000000001"/>
    <s v="Nakuru"/>
    <s v="Naivasha"/>
    <s v="Naivasha"/>
    <s v="Namuncha"/>
    <x v="0"/>
    <s v="Takamoto Biogas"/>
    <s v="Peter"/>
    <s v="708864959"/>
    <s v="Medium Size Business"/>
    <s v="AKUT"/>
  </r>
  <r>
    <s v="VPA6"/>
    <s v="KE-NAN-1902-27556"/>
    <x v="1"/>
    <s v=""/>
    <s v="19th December,2018"/>
    <d v="2018-12-19T00:00:00"/>
    <s v="26th February,2019"/>
    <d v="2019-02-26T00:00:00"/>
    <s v="Serem Mark Kiplangat"/>
    <s v="Male"/>
    <s v="1798537"/>
    <s v="713061877"/>
    <s v="713061877"/>
    <s v=""/>
    <s v="725822364"/>
    <n v="34.869171000000001"/>
    <n v="7.5250999999999998E-2"/>
    <s v="Nandi"/>
    <s v="Aldai"/>
    <s v="Kapkures"/>
    <s v="Kapchebuchek"/>
    <x v="0"/>
    <s v="Takamoto Biogas"/>
    <s v="Peter Githinji"/>
    <s v="708864959"/>
    <s v="Medium Size Business"/>
    <s v="MKD"/>
  </r>
  <r>
    <s v="VPA6"/>
    <s v="KE-NAN-1902-27560"/>
    <x v="1"/>
    <s v=""/>
    <s v="24th December,2018"/>
    <d v="2018-12-24T00:00:00"/>
    <s v="26th February,2019"/>
    <d v="2019-02-26T00:00:00"/>
    <s v="Tum David Cheriot"/>
    <s v="Male"/>
    <s v="11506174"/>
    <s v="721111256"/>
    <s v="721111256"/>
    <s v=""/>
    <s v="712454394"/>
    <n v="35.162111000000003"/>
    <n v="0.30992700000000001"/>
    <s v="Nandi"/>
    <s v="Mosop"/>
    <s v="Musoriot"/>
    <s v="Musoriot"/>
    <x v="3"/>
    <s v="Takamoto Biogas"/>
    <s v="Peter Githinji"/>
    <s v="708864959"/>
    <s v="Medium Size Business"/>
    <s v="MKD"/>
  </r>
  <r>
    <s v="VPA6"/>
    <s v="KE-KER-1902-27557"/>
    <x v="1"/>
    <s v=""/>
    <s v="17th November,2018"/>
    <d v="2018-11-17T00:00:00"/>
    <s v="28th February,2019"/>
    <d v="2019-02-28T00:00:00"/>
    <s v="Terer Charles Kimutai"/>
    <s v="Male"/>
    <s v="2024179"/>
    <s v="254720331043"/>
    <s v="2.55E+11"/>
    <s v=""/>
    <s v="2.55E+11"/>
    <n v="35.209522999999997"/>
    <n v="-0.446855"/>
    <s v="Kericho"/>
    <s v="Belgut"/>
    <s v="Kipsolu"/>
    <s v="Ainapkoi"/>
    <x v="4"/>
    <s v="Takamoto Biogas"/>
    <s v="Peter"/>
    <s v="708864959"/>
    <s v="Medium Size Business"/>
    <s v="KENBIM"/>
  </r>
  <r>
    <s v="VPA6"/>
    <s v="KE-KAJ-1903-27558"/>
    <x v="1"/>
    <s v=""/>
    <s v="4th January,2019"/>
    <d v="2019-01-04T00:00:00"/>
    <s v="4th March,2019"/>
    <d v="2019-03-04T00:00:00"/>
    <s v="Karuri Eric Wamae"/>
    <s v="Female"/>
    <s v="111111"/>
    <s v="0722211121"/>
    <s v="722211121"/>
    <s v=""/>
    <s v="714140291"/>
    <n v="36.760908000000001"/>
    <n v="-1.4073340000000001"/>
    <s v="Kajiado"/>
    <s v="Kajiado East"/>
    <s v="Rongai"/>
    <s v="Oletepes"/>
    <x v="2"/>
    <s v="Takamoto Biogas"/>
    <s v="Null"/>
    <s v=""/>
    <s v="Medium Size Business"/>
    <s v="Topflame"/>
  </r>
  <r>
    <s v="VPA6"/>
    <s v="KE-KIA-1901-25906"/>
    <x v="1"/>
    <s v=""/>
    <s v="14th January,2019"/>
    <d v="2019-01-14T00:00:00"/>
    <s v="28th January,2019"/>
    <d v="2019-01-28T00:00:00"/>
    <s v="Figl Rachael Mumbi"/>
    <s v="Female"/>
    <s v="9925271"/>
    <s v="0724591643"/>
    <s v="724591643"/>
    <s v=""/>
    <s v="729367274"/>
    <n v="36.588977999999997"/>
    <n v="-1.1748829999999999"/>
    <s v="Kiambu"/>
    <s v="Limuru"/>
    <s v="Ndeiya"/>
    <s v="Githarane"/>
    <x v="0"/>
    <s v="Takamoto Biogas"/>
    <s v="Null"/>
    <s v=""/>
    <s v="Medium Size Business"/>
    <s v="Topflame"/>
  </r>
  <r>
    <s v="VPA6"/>
    <s v="KE-UAS-1903-28010"/>
    <x v="1"/>
    <s v=""/>
    <s v="7th March,2019"/>
    <d v="2019-03-07T00:00:00"/>
    <s v="7th March,2019"/>
    <d v="2019-03-07T00:00:00"/>
    <s v="David Cheruiyot"/>
    <s v="Male"/>
    <s v="99999"/>
    <s v="721947262"/>
    <s v="2.55E+11"/>
    <s v=""/>
    <s v="2.55E+11"/>
    <n v="35.341531000000003"/>
    <n v="0.30545699999999998"/>
    <s v="Uasin Gishu"/>
    <s v="Kesses"/>
    <s v=""/>
    <s v=""/>
    <x v="22"/>
    <s v="Biogas International Limited"/>
    <s v="Julius"/>
    <s v="711227754"/>
    <s v="Medium Size Business"/>
    <s v="FLEXI"/>
  </r>
  <r>
    <s v="VPA6"/>
    <s v="KE-UAS-1903-28015"/>
    <x v="0"/>
    <s v="Non Compliant"/>
    <s v="8th March,2019"/>
    <d v="2019-03-08T00:00:00"/>
    <s v="8th March,2019"/>
    <d v="2019-03-08T00:00:00"/>
    <s v="Kirwa Busieney Claude"/>
    <s v="Male"/>
    <s v="52282200"/>
    <s v="0701242795"/>
    <s v="701242795"/>
    <s v=""/>
    <s v="791483485"/>
    <n v="35.315587000000001"/>
    <n v="0.61867399999999995"/>
    <s v="Uasin Gishu"/>
    <s v="Moiben"/>
    <s v="Ooo"/>
    <s v="Ooo"/>
    <x v="22"/>
    <s v="Biogas International Limited"/>
    <s v="Julius Onyango"/>
    <s v="7112227754"/>
    <s v="Medium Size Business"/>
    <s v="FLEXI"/>
  </r>
  <r>
    <s v="VPA6"/>
    <s v="KE-MUR-1903-27562"/>
    <x v="1"/>
    <s v=""/>
    <s v="8th March,2019"/>
    <d v="2019-03-08T00:00:00"/>
    <s v="8th March,2019"/>
    <d v="2019-03-08T00:00:00"/>
    <s v="Gachanja Mary Njeri"/>
    <s v="Female"/>
    <s v="1902425"/>
    <s v="254725116138"/>
    <s v="2.55E+11"/>
    <s v=""/>
    <s v="2.55E+11"/>
    <n v="37.073397999999997"/>
    <n v="-0.87999799999999995"/>
    <s v="Murang'a"/>
    <s v="Kandara"/>
    <s v="Gaichanjuru"/>
    <s v="Rokui"/>
    <x v="3"/>
    <s v="Takamoto Biogas"/>
    <s v="James Nganga"/>
    <s v="725713467"/>
    <s v="Medium Size Business"/>
    <s v="MKD"/>
  </r>
  <r>
    <s v="VPA6"/>
    <s v="KE-KAJ-1812-27564"/>
    <x v="1"/>
    <s v=""/>
    <s v="12th December,2018"/>
    <d v="2018-12-12T00:00:00"/>
    <s v="31st December,2018"/>
    <d v="2018-12-31T00:00:00"/>
    <s v="Tonkei Jastus Koin"/>
    <s v="Male"/>
    <s v="3929276"/>
    <s v="0722425676"/>
    <s v="722425676"/>
    <s v=""/>
    <s v="727982190"/>
    <n v="37.083024999999999"/>
    <n v="-1.7351129999999999"/>
    <s v="Kajiado"/>
    <s v="Isinya"/>
    <s v="Ilpolosat"/>
    <s v="Konza"/>
    <x v="2"/>
    <s v="Takamoto Biogas"/>
    <s v="Takamoto Biogas"/>
    <s v=""/>
    <s v="Medium Size Business"/>
    <s v="Topflame"/>
  </r>
  <r>
    <s v="VPA6"/>
    <s v="KE-MAK-1902-27563"/>
    <x v="2"/>
    <s v="Non Compliant"/>
    <s v="10th February,2019"/>
    <d v="2019-02-10T00:00:00"/>
    <s v="28th February,2019"/>
    <d v="2019-02-28T00:00:00"/>
    <s v="Mutangiri David Muthoka"/>
    <s v="Male"/>
    <s v="974085"/>
    <s v="0711671815"/>
    <s v="711671815"/>
    <s v=""/>
    <s v="714090630"/>
    <n v="37.222476999999998"/>
    <n v="-1.780192"/>
    <s v="Makueni"/>
    <s v="Kilome"/>
    <s v="Kalanzoni"/>
    <s v="Kwandeke"/>
    <x v="29"/>
    <s v="Takamoto Biogas"/>
    <s v="Takamoto Biogas"/>
    <s v="738689788"/>
    <s v="Medium Size Business"/>
    <s v="AKUT"/>
  </r>
  <r>
    <s v="VPA6"/>
    <s v="KE-KIS-1903-28009"/>
    <x v="2"/>
    <s v="Abandoned"/>
    <s v="19th March,2019"/>
    <d v="2019-03-19T00:00:00"/>
    <s v="19th March,2019"/>
    <d v="2019-03-19T00:00:00"/>
    <s v="Owino Karen Auma"/>
    <s v="Female"/>
    <s v="28168736"/>
    <s v="719284609"/>
    <s v="713747249"/>
    <s v=""/>
    <s v="719284609"/>
    <n v="34.734422000000002"/>
    <n v="-0.14416000000000001"/>
    <s v="Kisumu"/>
    <s v="Kisumu Central"/>
    <s v="West Kolwa"/>
    <s v="Dunga"/>
    <x v="3"/>
    <s v="Biogas International Limited"/>
    <s v="Zadock"/>
    <s v="720562659"/>
    <s v="Medium Size Business"/>
    <s v="FLEXI"/>
  </r>
  <r>
    <s v="VPA6"/>
    <s v="KE-KIS-1903-26159"/>
    <x v="1"/>
    <s v=""/>
    <s v="8th March,2019"/>
    <d v="2019-03-08T00:00:00"/>
    <s v="19th March,2019"/>
    <d v="2019-03-19T00:00:00"/>
    <s v="Naone Peres Akoth"/>
    <s v="Female"/>
    <s v="2631456"/>
    <s v="254703727119"/>
    <s v="2.55E+11"/>
    <s v=""/>
    <s v=""/>
    <n v="34.734172000000001"/>
    <n v="-0.143619"/>
    <s v="Kisumu"/>
    <s v="Kisumu Central"/>
    <s v="Kolwa West"/>
    <s v="Dunga"/>
    <x v="3"/>
    <s v="Biogas International Limited"/>
    <s v="Zadock"/>
    <s v="720562659"/>
    <s v="Medium Size Business"/>
    <s v="FLEXI"/>
  </r>
  <r>
    <s v="VPA6"/>
    <s v="KE-KIS-1903-26153"/>
    <x v="1"/>
    <s v=""/>
    <s v="5th March,2019"/>
    <d v="2019-03-05T00:00:00"/>
    <s v="19th March,2019"/>
    <d v="2019-03-19T00:00:00"/>
    <s v="Idii Teresa Achieng"/>
    <s v="Female"/>
    <s v="34607421"/>
    <s v="741606839"/>
    <s v="2.55E+11"/>
    <s v=""/>
    <s v="2.55E+11"/>
    <n v="34.733457999999999"/>
    <n v="-0.14197000000000001"/>
    <s v="Kisumu"/>
    <s v="Kisumu Central"/>
    <s v="Kolwa West"/>
    <s v="Dunga"/>
    <x v="3"/>
    <s v="Biogas International Limited"/>
    <s v="Zadock"/>
    <s v="720562659"/>
    <s v="Medium Size Business"/>
    <s v="FLEXI"/>
  </r>
  <r>
    <s v="VPA6"/>
    <s v="KE-MAC-1903-027750"/>
    <x v="0"/>
    <s v="Non Compliant"/>
    <s v="18th February,2019"/>
    <d v="2019-02-18T00:00:00"/>
    <s v="22nd March,2019"/>
    <d v="2019-03-22T00:00:00"/>
    <s v="Kamau David"/>
    <s v="Male"/>
    <s v="99999"/>
    <s v="0713164900"/>
    <s v="713164900"/>
    <s v=""/>
    <s v="706602149"/>
    <n v="36.963678000000002"/>
    <n v="-1.352382"/>
    <s v="Machakos"/>
    <s v="Machakos"/>
    <s v="Mlolongo"/>
    <s v="Syokimau"/>
    <x v="7"/>
    <s v="Amiran Kenya Ltd"/>
    <s v="Simon Musali"/>
    <s v="706021436"/>
    <s v="Medium Size Business"/>
    <s v="Home Biogas"/>
  </r>
  <r>
    <s v="VPA6"/>
    <s v="KE-KAJ-1903-027751"/>
    <x v="1"/>
    <s v=""/>
    <s v="25th February,2019"/>
    <d v="2019-02-25T00:00:00"/>
    <s v="22nd March,2019"/>
    <d v="2019-03-22T00:00:00"/>
    <s v="Brydges Centre"/>
    <s v="Male"/>
    <s v="27775784"/>
    <s v="712236133"/>
    <s v="712236133"/>
    <s v=""/>
    <s v=""/>
    <n v="36.862468"/>
    <n v="-1.660728"/>
    <s v="Kajiado"/>
    <s v="Kajiado East"/>
    <s v="Isinya"/>
    <s v="Kisaju"/>
    <x v="7"/>
    <s v="Amiran Kenya Ltd"/>
    <s v="Simon Musali"/>
    <s v="706021436"/>
    <s v="Medium Size Business"/>
    <s v="Home Biogas"/>
  </r>
  <r>
    <s v="VPA6"/>
    <s v="KE-ELG-1903-27567"/>
    <x v="1"/>
    <s v=""/>
    <s v="19th March,2019"/>
    <d v="2019-03-19T00:00:00"/>
    <s v="19th March,2019"/>
    <d v="2019-03-19T00:00:00"/>
    <s v="Chemursoi Safina Jepkorir"/>
    <s v="Female"/>
    <s v="11030"/>
    <s v="0710436727"/>
    <s v="710436727"/>
    <s v=""/>
    <s v="725343160"/>
    <n v="35.475957000000001"/>
    <n v="0.66694799999999999"/>
    <s v="Elgeyo/Marakwet"/>
    <s v="Keiyo North"/>
    <s v="Kiptabus"/>
    <s v="Chesitek"/>
    <x v="0"/>
    <s v="Takamoto Biogas"/>
    <s v="James Nganga  Njoroge"/>
    <s v="725713467"/>
    <s v="Medium Size Business"/>
    <s v="Topflame"/>
  </r>
  <r>
    <s v="VPA6"/>
    <s v="KE-KIS-1903-25250"/>
    <x v="1"/>
    <s v=""/>
    <s v="28th February,2019"/>
    <d v="2019-02-28T00:00:00"/>
    <s v="22nd March,2019"/>
    <d v="2019-03-22T00:00:00"/>
    <s v="Oganga George Otieno"/>
    <s v="Male"/>
    <s v="3630081"/>
    <s v="726711964"/>
    <s v="2.55E+11"/>
    <s v=""/>
    <s v="2.55E+11"/>
    <n v="34.737782000000003"/>
    <n v="-0.14216699999999999"/>
    <s v="Kisumu"/>
    <s v="Kisumu Central"/>
    <s v="Kolwa West"/>
    <s v="Dunga"/>
    <x v="3"/>
    <s v="Biogas International Limited"/>
    <s v="Zadock"/>
    <s v="720562659"/>
    <s v="Medium Size Business"/>
    <s v="FLEXI"/>
  </r>
  <r>
    <s v="VPA6"/>
    <s v="KE-KIS-1903-26162"/>
    <x v="1"/>
    <s v=""/>
    <s v="25th February,2019"/>
    <d v="2019-02-25T00:00:00"/>
    <s v="22nd March,2019"/>
    <d v="2019-03-22T00:00:00"/>
    <s v="Otieno Martina Akoth"/>
    <s v="Female"/>
    <s v="2630290"/>
    <s v="728074451"/>
    <s v="2.55E+11"/>
    <s v=""/>
    <s v=""/>
    <n v="34.738990000000001"/>
    <n v="-0.141545"/>
    <s v="Kisumu"/>
    <s v="Kisumu Central"/>
    <s v="Kolwa West"/>
    <s v="Dunga"/>
    <x v="3"/>
    <s v="Biogas International Limited"/>
    <s v="Zadock"/>
    <s v="720562659"/>
    <s v="Medium Size Business"/>
    <s v="FLEXI"/>
  </r>
  <r>
    <s v="VPA6"/>
    <s v="KE-KIS-1903-28002"/>
    <x v="2"/>
    <s v="Decommissioned"/>
    <s v="28th February,2019"/>
    <d v="2019-02-28T00:00:00"/>
    <s v="22nd March,2019"/>
    <d v="2019-03-22T00:00:00"/>
    <s v="Omoke Christine Ogwel"/>
    <s v="Female"/>
    <s v="6460464"/>
    <s v="729980636"/>
    <s v="729980636"/>
    <s v=""/>
    <s v="726645373"/>
    <n v="34.73912"/>
    <n v="-0.14167199999999999"/>
    <s v="Kisumu"/>
    <s v="Kisumu Central"/>
    <s v="Kolwa West"/>
    <s v="Dunga"/>
    <x v="3"/>
    <s v="Biogas International Limited"/>
    <s v="Zadock"/>
    <s v="720562659"/>
    <s v="Medium Size Business"/>
    <s v="FLEXI"/>
  </r>
  <r>
    <s v="VPA6"/>
    <s v="KE-KIS-1903-26160"/>
    <x v="1"/>
    <s v=""/>
    <s v="11th March,2019"/>
    <d v="2019-03-11T00:00:00"/>
    <s v="22nd March,2019"/>
    <d v="2019-03-22T00:00:00"/>
    <s v="Obuya Judith Atieno"/>
    <s v="Female"/>
    <s v="14549682"/>
    <s v="701069713"/>
    <s v="2.55E+11"/>
    <s v=""/>
    <s v="2.55E+11"/>
    <n v="34.739955000000002"/>
    <n v="-0.14072000000000001"/>
    <s v="Kisumu"/>
    <s v="Kisumu Central"/>
    <s v="Kolwa West"/>
    <s v="Dunga"/>
    <x v="3"/>
    <s v="Biogas International Limited"/>
    <s v="Zadock"/>
    <s v="720562659"/>
    <s v="Medium Size Business"/>
    <s v="FLEXI"/>
  </r>
  <r>
    <s v="VPA6"/>
    <s v="KE-KIS-1903-26170"/>
    <x v="0"/>
    <s v="Under Verification"/>
    <s v="10th March,2019"/>
    <d v="2019-03-10T00:00:00"/>
    <s v="22nd March,2019"/>
    <d v="2019-03-22T00:00:00"/>
    <s v="Wagare Magret Juma"/>
    <s v="Female"/>
    <s v="1544010"/>
    <s v="718701131"/>
    <s v="718701131"/>
    <s v=""/>
    <s v=""/>
    <n v="34.736674999999998"/>
    <n v="-0.14346800000000001"/>
    <s v="Kisumu"/>
    <s v="Kisumu Central"/>
    <s v="Kolwa West"/>
    <s v="Dunga"/>
    <x v="3"/>
    <s v="Biogas International Limited"/>
    <s v="Zadock"/>
    <s v="720562659"/>
    <s v="Medium Size Business"/>
    <s v="FLEXI"/>
  </r>
  <r>
    <s v="VPA6"/>
    <s v="KE-KIS-1903-26166"/>
    <x v="1"/>
    <s v=""/>
    <s v="11th March,2019"/>
    <d v="2019-03-11T00:00:00"/>
    <s v="22nd March,2019"/>
    <d v="2019-03-22T00:00:00"/>
    <s v="Nakhukwa Kelvixs Ochieng"/>
    <s v="Male"/>
    <s v="13231007"/>
    <s v="725483855"/>
    <s v="2.55E+11"/>
    <s v=""/>
    <s v="2.55E+11"/>
    <n v="34.733564999999999"/>
    <n v="-0.143232"/>
    <s v="Kisumu"/>
    <s v="Kisumu Central"/>
    <s v="Kolwa West"/>
    <s v="Dunga"/>
    <x v="3"/>
    <s v="Biogas International Limited"/>
    <s v="Zadock"/>
    <s v="720562659"/>
    <s v="Medium Size Business"/>
    <s v="FLEXI"/>
  </r>
  <r>
    <s v="VPA6"/>
    <s v="KE-NAK-1903-27568"/>
    <x v="1"/>
    <s v=""/>
    <s v="23rd March,2019"/>
    <d v="2019-03-23T00:00:00"/>
    <s v="23rd March,2019"/>
    <d v="2019-03-23T00:00:00"/>
    <s v="Ngigi Peter Maina"/>
    <s v="Male"/>
    <s v="11827322"/>
    <s v="254721598624"/>
    <s v="2.55E+11"/>
    <s v=""/>
    <s v="2.55E+11"/>
    <n v="35.987164999999997"/>
    <n v="-0.46367700000000001"/>
    <s v="Nakuru"/>
    <s v="Njoro"/>
    <s v="Kihingo"/>
    <s v="Munanda"/>
    <x v="0"/>
    <s v="Takamoto Biogas"/>
    <s v="James Nganga"/>
    <s v="725713467"/>
    <s v="Medium Size Business"/>
    <s v="Topflame"/>
  </r>
  <r>
    <s v="VPA6"/>
    <s v="KE-NAK-1903-27575"/>
    <x v="1"/>
    <s v=""/>
    <s v="23rd March,2019"/>
    <d v="2019-03-23T00:00:00"/>
    <s v="23rd March,2019"/>
    <d v="2019-03-23T00:00:00"/>
    <s v="Njambi Benson Gatara"/>
    <s v="Male"/>
    <s v="2195836"/>
    <s v="254725803115"/>
    <s v="2.55E+11"/>
    <s v=""/>
    <s v="2.55E+11"/>
    <n v="35.717441999999998"/>
    <n v="-0.25942500000000002"/>
    <s v="Nakuru"/>
    <s v="Molo"/>
    <s v="Molo"/>
    <s v="Moto"/>
    <x v="0"/>
    <s v="Takamoto Biogas"/>
    <s v="James Nganga  Njoroge"/>
    <s v="725713467"/>
    <s v="Medium Size Business"/>
    <s v="Topflame"/>
  </r>
  <r>
    <s v="VPA6"/>
    <s v="KE-KIA-1903-27570"/>
    <x v="1"/>
    <s v=""/>
    <s v="25th March,2019"/>
    <d v="2019-03-25T00:00:00"/>
    <s v="25th March,2019"/>
    <d v="2019-03-25T00:00:00"/>
    <s v="Kihungu Jeremiah Njenga"/>
    <s v="Male"/>
    <s v="22058395"/>
    <s v="727246149"/>
    <s v="727246149"/>
    <s v=""/>
    <s v="710322789"/>
    <n v="36.605808000000003"/>
    <n v="-1.1517379999999999"/>
    <s v="Kiambu"/>
    <s v="Limuru"/>
    <s v="Ndeiya"/>
    <s v="Mirithu"/>
    <x v="2"/>
    <s v="Takamoto Biogas"/>
    <s v="Stephen  Kinyua Kimani"/>
    <s v="729179001"/>
    <s v="Medium Size Business"/>
    <s v="MKD"/>
  </r>
  <r>
    <s v="VPA6"/>
    <s v="KE-KIA-1903-027752"/>
    <x v="1"/>
    <s v=""/>
    <s v="10th January,2019"/>
    <d v="2019-01-10T00:00:00"/>
    <s v="26th March,2019"/>
    <d v="2019-03-26T00:00:00"/>
    <s v="Boro George Owen"/>
    <s v="Male"/>
    <s v="6712609"/>
    <s v="254721816608"/>
    <s v="2.55E+11"/>
    <s v=""/>
    <s v=""/>
    <n v="36.760554999999997"/>
    <n v="-1.09219"/>
    <s v="Kiambu"/>
    <s v="Githunguri"/>
    <s v="Githiga"/>
    <s v="Gathaithi"/>
    <x v="7"/>
    <s v="Amiran Kenya Ltd"/>
    <s v="Simon Musali"/>
    <s v="706021436"/>
    <s v="Medium Size Business"/>
    <s v="Home Biogas"/>
  </r>
  <r>
    <s v="VPA6"/>
    <s v="KE-KIA-1903-027753"/>
    <x v="1"/>
    <s v=""/>
    <s v="3rd March,2019"/>
    <d v="2019-03-03T00:00:00"/>
    <s v="26th March,2019"/>
    <d v="2019-03-26T00:00:00"/>
    <s v="Njenga Peter Kinyanjui"/>
    <s v="Male"/>
    <s v="11390424"/>
    <s v="254723772044"/>
    <s v="2.55E+11"/>
    <s v=""/>
    <s v=""/>
    <n v="36.760644999999997"/>
    <n v="-1.109443"/>
    <s v="Kiambu"/>
    <s v="Githunguri"/>
    <s v="Ikinu"/>
    <s v="Gachirichiri"/>
    <x v="7"/>
    <s v="Amiran Kenya Ltd"/>
    <s v="Simon Musali"/>
    <s v="706021436"/>
    <s v="Medium Size Business"/>
    <s v="Home Biogas"/>
  </r>
  <r>
    <s v="VPA6"/>
    <s v="KE-KIA-1903-027754"/>
    <x v="1"/>
    <s v=""/>
    <s v="8th March,2019"/>
    <d v="2019-03-08T00:00:00"/>
    <s v="26th March,2019"/>
    <d v="2019-03-26T00:00:00"/>
    <s v="Lukio Firanjah Makaya"/>
    <s v="Male"/>
    <s v="99999"/>
    <s v="254720771509"/>
    <s v="2.55E+11"/>
    <s v=""/>
    <s v=""/>
    <n v="36.855252999999998"/>
    <n v="-1.190453"/>
    <s v="Kiambu"/>
    <s v="Kiambu"/>
    <s v="Kiambu"/>
    <s v="Golden Palm"/>
    <x v="7"/>
    <s v="Amiran Kenya ltd"/>
    <s v="Simon Musali"/>
    <s v="706021436"/>
    <s v="Medium Size Business"/>
    <s v="Home Biogas"/>
  </r>
  <r>
    <s v="VPA6"/>
    <s v="KE-KIS-1903-28003"/>
    <x v="1"/>
    <s v=""/>
    <s v="20th March,2019"/>
    <d v="2019-03-20T00:00:00"/>
    <s v="27th March,2019"/>
    <d v="2019-03-27T00:00:00"/>
    <s v="Omoke Samwel Ouma"/>
    <s v="Male"/>
    <s v="32054075"/>
    <s v="708325474"/>
    <s v="2.55E+11"/>
    <s v=""/>
    <s v="2.55E+11"/>
    <n v="34.734769999999997"/>
    <n v="-0.14266300000000001"/>
    <s v="Kisumu"/>
    <s v="Kisumu Central"/>
    <s v="Kolwa West"/>
    <s v="Dunga"/>
    <x v="3"/>
    <s v="Biogas International Limited"/>
    <s v="Zadock"/>
    <s v="720562659"/>
    <s v="Medium Size Business"/>
    <s v="FLEXI"/>
  </r>
  <r>
    <s v="VPA6"/>
    <s v="KE-KIS-1903-25267"/>
    <x v="1"/>
    <s v=""/>
    <s v="18th March,2019"/>
    <d v="2019-03-18T00:00:00"/>
    <s v="27th March,2019"/>
    <d v="2019-03-27T00:00:00"/>
    <s v="Yusuf Zamaladi Kafuko"/>
    <s v="Female"/>
    <s v="7502179"/>
    <s v="0719691865"/>
    <s v="719691865"/>
    <s v=""/>
    <s v="732013835"/>
    <n v="34.735213999999999"/>
    <n v="-0.14224200000000001"/>
    <s v="Kisumu"/>
    <s v="Kisumu Central"/>
    <s v="Kolwa West"/>
    <s v="Dunga"/>
    <x v="3"/>
    <s v="Biogas International Limited"/>
    <s v="Zadock"/>
    <s v="720562659"/>
    <s v="Medium Size Business"/>
    <s v="FLEXI"/>
  </r>
  <r>
    <s v="VPA6"/>
    <s v="KE-KIS-1903-26151"/>
    <x v="1"/>
    <s v=""/>
    <s v="20th March,2019"/>
    <d v="2019-03-20T00:00:00"/>
    <s v="27th March,2019"/>
    <d v="2019-03-27T00:00:00"/>
    <s v="Ally Rehema Achieng"/>
    <s v="Female"/>
    <s v="6056850"/>
    <s v="254701088362"/>
    <s v="2.55E+11"/>
    <s v=""/>
    <s v="2.55E+11"/>
    <n v="34.736173999999998"/>
    <n v="-0.14407600000000001"/>
    <s v="Kisumu"/>
    <s v="Kisumu Central"/>
    <s v="Kolwa West"/>
    <s v="Dunga"/>
    <x v="22"/>
    <s v="Biogas International Limited"/>
    <s v="Zadock"/>
    <s v="720562659"/>
    <s v="Medium Size Business"/>
    <s v="FLEXI"/>
  </r>
  <r>
    <s v="VPA6"/>
    <s v="KE-KIS-1903-25261"/>
    <x v="1"/>
    <s v=""/>
    <s v="21st March,2019"/>
    <d v="2019-03-21T00:00:00"/>
    <s v="27th March,2019"/>
    <d v="2019-03-27T00:00:00"/>
    <s v="Oruko Sebius Ochieng"/>
    <s v="Male"/>
    <s v="10251354"/>
    <s v="725587481"/>
    <s v="2.55E+11"/>
    <s v=""/>
    <s v="2.55E+11"/>
    <n v="34.736060000000002"/>
    <n v="-0.143368"/>
    <s v="Kisumu"/>
    <s v="Kisumu Central"/>
    <s v="Kolwa West"/>
    <s v="Dunga"/>
    <x v="3"/>
    <s v="Biogas International Limited"/>
    <s v="Zadock"/>
    <s v="720562659"/>
    <s v="Medium Size Business"/>
    <s v="FLEXI"/>
  </r>
  <r>
    <s v="VPA6"/>
    <s v="KE-KIA-1903-027755"/>
    <x v="1"/>
    <s v=""/>
    <s v="11th March,2019"/>
    <d v="2019-03-11T00:00:00"/>
    <s v="28th March,2019"/>
    <d v="2019-03-28T00:00:00"/>
    <s v="Wanjiku Cecilia"/>
    <s v="Male"/>
    <s v="11143805"/>
    <s v="0720591016"/>
    <s v="720591016"/>
    <s v=""/>
    <s v=""/>
    <n v="36.710335000000001"/>
    <n v="-1.1945479999999999"/>
    <s v="Kiambu"/>
    <s v="Kiambu"/>
    <s v="Nyathuna"/>
    <s v="Mukui"/>
    <x v="7"/>
    <s v="Amiran Kenya Ltd"/>
    <s v="Simon Musali"/>
    <s v="706021536"/>
    <s v="Medium Size Business"/>
    <s v="Home Biogas"/>
  </r>
  <r>
    <s v="VPA6"/>
    <s v="KE-KIA-1903-027756"/>
    <x v="1"/>
    <s v=""/>
    <s v="13th March,2019"/>
    <d v="2019-03-13T00:00:00"/>
    <s v="28th March,2019"/>
    <d v="2019-03-28T00:00:00"/>
    <s v="Karanja Lawrence Ndung'U"/>
    <s v="Male"/>
    <s v="7279979"/>
    <s v="0722211700"/>
    <s v="722211700"/>
    <s v=""/>
    <s v=""/>
    <n v="36.658830000000002"/>
    <n v="-1.257735"/>
    <s v="Kiambu"/>
    <s v="Kikuyu"/>
    <s v="Karai"/>
    <s v="Mai-I-Hii"/>
    <x v="7"/>
    <s v="Amiran Kenya Ltd"/>
    <s v="Simon Musali"/>
    <s v="706021436"/>
    <s v="Medium Size Business"/>
    <s v="Home Biogas"/>
  </r>
  <r>
    <s v="VPA6"/>
    <s v="KE-KIA-1903-027757"/>
    <x v="0"/>
    <s v="Grievance"/>
    <s v="13th March,2019"/>
    <d v="2019-03-13T00:00:00"/>
    <s v="28th March,2019"/>
    <d v="2019-03-28T00:00:00"/>
    <s v="Kamau Joseph Kimani"/>
    <s v="Male"/>
    <s v="5192601"/>
    <s v="254721553458"/>
    <s v="2.55E+11"/>
    <s v=""/>
    <s v=""/>
    <n v="36.693572000000003"/>
    <n v="-1.2576780000000001"/>
    <s v="Kiambu"/>
    <s v="Kikuyu"/>
    <s v="Kinoo"/>
    <s v="Kinoo"/>
    <x v="7"/>
    <s v="Amiran Kenya Ltd"/>
    <s v="Simon Musali"/>
    <s v="706021436"/>
    <s v="Medium Size Business"/>
    <s v="Home Biogas"/>
  </r>
  <r>
    <s v="VPA6"/>
    <s v="KE-KIS-1903-28011"/>
    <x v="1"/>
    <s v=""/>
    <s v="23rd March,2019"/>
    <d v="2019-03-23T00:00:00"/>
    <s v="27th March,2019"/>
    <d v="2019-03-27T00:00:00"/>
    <s v="Oketch Linda Akoth"/>
    <s v="Female"/>
    <s v="28952581"/>
    <s v="254718701054"/>
    <s v="2.55E+11"/>
    <s v=""/>
    <s v="2.55E+11"/>
    <n v="34.735393999999999"/>
    <n v="-0.14144300000000001"/>
    <s v="Kisumu"/>
    <s v="Kisumu Central"/>
    <s v="Kolwa West"/>
    <s v="Dunga"/>
    <x v="3"/>
    <s v="Biogas International Limited"/>
    <s v="Zadock"/>
    <s v="720562659"/>
    <s v="Medium Size Business"/>
    <s v="FLEXI"/>
  </r>
  <r>
    <s v="VPA6"/>
    <s v="KE-KIS-1903-25256"/>
    <x v="1"/>
    <s v=""/>
    <s v="22nd March,2019"/>
    <d v="2019-03-22T00:00:00"/>
    <s v="28th March,2019"/>
    <d v="2019-03-28T00:00:00"/>
    <s v="Magai Elizabeth Kadogi"/>
    <s v="Female"/>
    <s v="25512634"/>
    <s v="718700682"/>
    <s v="2.55E+11"/>
    <s v=""/>
    <s v=""/>
    <n v="34.736491999999998"/>
    <n v="-0.14141799999999999"/>
    <s v="Kisumu"/>
    <s v="Kisumu Central"/>
    <s v="Kolwa West"/>
    <s v="Dunga"/>
    <x v="3"/>
    <s v="Biogas International Limited"/>
    <s v="Zadock"/>
    <s v="720562659"/>
    <s v="Medium Size Business"/>
    <s v="FLEXI"/>
  </r>
  <r>
    <s v="VPA6"/>
    <s v="KE-KIS-1903-26165"/>
    <x v="1"/>
    <s v=""/>
    <s v="23rd March,2019"/>
    <d v="2019-03-23T00:00:00"/>
    <s v="28th March,2019"/>
    <d v="2019-03-28T00:00:00"/>
    <s v="Atendo Domnic Oduor"/>
    <s v="Male"/>
    <s v="13464076"/>
    <s v="254723727618"/>
    <s v="2.55E+11"/>
    <s v=""/>
    <s v="2.55E+11"/>
    <n v="34.739347000000002"/>
    <n v="-0.141126"/>
    <s v="Kisumu"/>
    <s v="Kisumu Central"/>
    <s v="Kolwa West"/>
    <s v="Dunga"/>
    <x v="22"/>
    <s v="Biogas International Limited"/>
    <s v="Zadock"/>
    <s v="720562659"/>
    <s v="Medium Size Business"/>
    <s v="FLEXI"/>
  </r>
  <r>
    <s v="VPA6"/>
    <s v="KE-KIS-1903-26163"/>
    <x v="2"/>
    <s v="Decommissioned"/>
    <s v="20th March,2019"/>
    <d v="2019-03-20T00:00:00"/>
    <s v="28th March,2019"/>
    <d v="2019-03-28T00:00:00"/>
    <s v="Ondiek Martha Adhiambo"/>
    <s v="Female"/>
    <s v="26266366"/>
    <s v="714315565"/>
    <s v="714315565"/>
    <s v=""/>
    <s v="713565250"/>
    <n v="34.733871999999998"/>
    <n v="-0.141733"/>
    <s v="Kisumu"/>
    <s v="Kisumu Central"/>
    <s v="Kolwa West"/>
    <s v="Dunga"/>
    <x v="3"/>
    <s v="Biogas International Limited"/>
    <s v="Zadock"/>
    <s v="720562659"/>
    <s v="Medium Size Business"/>
    <s v="FLEXI"/>
  </r>
  <r>
    <s v="VPA6"/>
    <s v="KE-KIA-1903-027758"/>
    <x v="1"/>
    <s v=""/>
    <s v="12th March,2019"/>
    <d v="2019-03-12T00:00:00"/>
    <s v="29th March,2019"/>
    <d v="2019-03-29T00:00:00"/>
    <s v="Wanjiru Cecilia"/>
    <s v="Male"/>
    <s v="4918397"/>
    <s v="0723134525"/>
    <s v="723134525"/>
    <s v=""/>
    <s v=""/>
    <n v="36.882488000000002"/>
    <n v="-1.0301530000000001"/>
    <s v="Kiambu"/>
    <s v="Gatundu South"/>
    <s v="Kiamwangi"/>
    <s v="Ngindure"/>
    <x v="7"/>
    <s v="Amiran Kenya Ltd"/>
    <s v="Simon Musali"/>
    <s v="706021436"/>
    <s v="Medium Size Business"/>
    <s v="Home Biogas"/>
  </r>
  <r>
    <s v="VPA6"/>
    <s v="KE-KIS-1903-26164"/>
    <x v="1"/>
    <s v=""/>
    <s v="20th March,2019"/>
    <d v="2019-03-20T00:00:00"/>
    <s v="29th March,2019"/>
    <d v="2019-03-29T00:00:00"/>
    <s v="Ongowe Maurice Ochieng"/>
    <s v="Male"/>
    <s v="2636359"/>
    <s v="0723884024"/>
    <s v="723884024"/>
    <s v=""/>
    <s v="719454049"/>
    <n v="34.734596000000003"/>
    <n v="-0.14280499999999999"/>
    <s v="Kisumu"/>
    <s v="Kisumu Central"/>
    <s v="Kolwa West"/>
    <s v="Dunga"/>
    <x v="3"/>
    <s v="Biogas International Limited"/>
    <s v="Zadock"/>
    <s v="720562659"/>
    <s v="Medium Size Business"/>
    <s v="FLEXI"/>
  </r>
  <r>
    <s v="VPA6"/>
    <s v="KE-KIS-1903-26155"/>
    <x v="1"/>
    <s v=""/>
    <s v="20th March,2019"/>
    <d v="2019-03-20T00:00:00"/>
    <s v="29th March,2019"/>
    <d v="2019-03-29T00:00:00"/>
    <s v="Bita Anjeline Atieno"/>
    <s v="Female"/>
    <s v="29354533"/>
    <s v="0797845223"/>
    <s v="797845223"/>
    <s v=""/>
    <s v="700216562"/>
    <n v="34.732339000000003"/>
    <n v="-0.14214599999999999"/>
    <s v="Kisumu"/>
    <s v="Kisumu Central"/>
    <s v="Kolwa West"/>
    <s v="Dunga"/>
    <x v="3"/>
    <s v="Biogas International Limited"/>
    <s v="Zadock"/>
    <s v="720562659"/>
    <s v="Medium Size Business"/>
    <s v="FLEXI"/>
  </r>
  <r>
    <s v="VPA6"/>
    <s v="KE-KIS-1903-28013"/>
    <x v="1"/>
    <s v=""/>
    <s v="24th March,2019"/>
    <d v="2019-03-24T00:00:00"/>
    <s v="29th March,2019"/>
    <d v="2019-03-29T00:00:00"/>
    <s v="Obura Caroline Atieno"/>
    <s v="Female"/>
    <s v="30724119"/>
    <s v="254704109372"/>
    <s v="2.55E+11"/>
    <s v=""/>
    <s v="2.55E+11"/>
    <n v="34.735124999999996"/>
    <n v="-0.14025499999999999"/>
    <s v="Kisumu"/>
    <s v="Kisumu Central"/>
    <s v="Kolwa West"/>
    <s v="Dunga"/>
    <x v="3"/>
    <s v="Biogas International Limited"/>
    <s v="Zadock"/>
    <s v="720562659"/>
    <s v="Medium Size Business"/>
    <s v="FLEXI"/>
  </r>
  <r>
    <s v="VPA6"/>
    <s v="KE-KIS-1903-26150"/>
    <x v="1"/>
    <s v=""/>
    <s v="24th March,2019"/>
    <d v="2019-03-24T00:00:00"/>
    <s v="29th March,2019"/>
    <d v="2019-03-29T00:00:00"/>
    <s v="Obilo Veronica Auma"/>
    <s v="Female"/>
    <s v="2631050"/>
    <s v="254722770897"/>
    <s v="2.55E+11"/>
    <s v=""/>
    <s v="2.55E+11"/>
    <n v="34.735852000000001"/>
    <n v="-0.140102"/>
    <s v="Kisumu"/>
    <s v="Kisumu Central"/>
    <s v="Kolwa West"/>
    <s v="Dunga"/>
    <x v="3"/>
    <s v="Biogas International Limited"/>
    <s v="Zadock"/>
    <s v="720562659"/>
    <s v="Medium Size Business"/>
    <s v="FLEXI"/>
  </r>
  <r>
    <s v="VPA6"/>
    <s v="KE-KIA-1903-027759"/>
    <x v="1"/>
    <s v=""/>
    <s v="12th March,2019"/>
    <d v="2019-03-12T00:00:00"/>
    <s v="29th March,2019"/>
    <d v="2019-03-29T00:00:00"/>
    <s v="Kiraka Joseph Memia"/>
    <s v="Male"/>
    <s v="524829"/>
    <s v="0714709579"/>
    <s v="714709579"/>
    <s v=""/>
    <s v=""/>
    <n v="36.864617000000003"/>
    <n v="-1.023155"/>
    <s v="Kiambu"/>
    <s v="Gatundu South"/>
    <s v="Kiamwangi"/>
    <s v="Thaara"/>
    <x v="7"/>
    <s v="Amiran Kenya Ltd"/>
    <s v="Simon Musali"/>
    <s v="706021436"/>
    <s v="Medium Size Business"/>
    <s v="Home Biogas"/>
  </r>
  <r>
    <s v="VPA6"/>
    <s v="KE-KIA-1904-027760"/>
    <x v="1"/>
    <s v=""/>
    <s v="8th March,2019"/>
    <d v="2019-03-08T00:00:00"/>
    <s v="2nd April,2019"/>
    <d v="2019-04-02T00:00:00"/>
    <s v="Gichara Anne Wambui"/>
    <s v="Female"/>
    <s v="353054"/>
    <s v="254706746889"/>
    <s v="2.55E+11"/>
    <s v=""/>
    <s v=""/>
    <n v="36.899510999999997"/>
    <n v="-1.31097"/>
    <s v="Kiambu"/>
    <s v="Githunguri"/>
    <s v="Ikinu"/>
    <s v="Ngemwa"/>
    <x v="7"/>
    <s v="Amiran Kenya Ltd"/>
    <s v="Simon Musali"/>
    <s v="706021436"/>
    <s v="Medium Size Business"/>
    <s v="Home Biogas"/>
  </r>
  <r>
    <s v="VPA6"/>
    <s v="KE-KIA-1904-027761"/>
    <x v="1"/>
    <s v=""/>
    <s v="8th March,2019"/>
    <d v="2019-03-08T00:00:00"/>
    <s v="2nd April,2019"/>
    <d v="2019-04-02T00:00:00"/>
    <s v="Njeri Mary"/>
    <s v="Female"/>
    <s v="28570206"/>
    <s v="720281955"/>
    <s v="720281955"/>
    <s v=""/>
    <s v=""/>
    <n v="36.738432000000003"/>
    <n v="-1.0582549999999999"/>
    <s v="Kiambu"/>
    <s v="Githunguri"/>
    <s v="Githiga"/>
    <s v="Kambaa"/>
    <x v="7"/>
    <s v="Amiran Kenya Ltd"/>
    <s v="Simon Musali"/>
    <s v="706021436"/>
    <s v="Medium Size Business"/>
    <s v="Home Biogas"/>
  </r>
  <r>
    <s v="VPA6"/>
    <s v="KE-KIA-1904-027762"/>
    <x v="1"/>
    <s v=""/>
    <s v="18th March,2019"/>
    <d v="2019-03-18T00:00:00"/>
    <s v="3rd April,2019"/>
    <d v="2019-04-03T00:00:00"/>
    <s v="Wambui Mary"/>
    <s v="Male"/>
    <s v="5208852"/>
    <s v="0722223677"/>
    <s v="722223677"/>
    <s v=""/>
    <s v=""/>
    <n v="36.625135"/>
    <n v="-1.0739479999999999"/>
    <s v="Kiambu"/>
    <s v="Limuru"/>
    <s v="Limuru"/>
    <s v="Galaliga"/>
    <x v="7"/>
    <s v="Amiran Kenya Ltd"/>
    <s v="Simon Musali"/>
    <s v="706021436"/>
    <s v="Medium Size Business"/>
    <s v="Home Biogas"/>
  </r>
  <r>
    <s v="VPA6"/>
    <s v="KE-KIS-1903-28005"/>
    <x v="1"/>
    <s v=""/>
    <s v="25th March,2019"/>
    <d v="2019-03-25T00:00:00"/>
    <s v="30th March,2019"/>
    <d v="2019-03-30T00:00:00"/>
    <s v="Ogendo Esther Atieno"/>
    <s v="Female"/>
    <s v="16049202"/>
    <s v="734941268"/>
    <s v="2.55E+12"/>
    <s v=""/>
    <s v="2.55E+11"/>
    <n v="34.735193000000002"/>
    <n v="-0.141513"/>
    <s v="Kisumu"/>
    <s v="Kisumu Central"/>
    <s v="Kolwa West"/>
    <s v="Dunga"/>
    <x v="3"/>
    <s v="Biogas International Limited"/>
    <s v="Zadock"/>
    <s v="720562659"/>
    <s v="Medium Size Business"/>
    <s v="FLEXI"/>
  </r>
  <r>
    <s v="VPA6"/>
    <s v="KE-KIS-1903-26157"/>
    <x v="1"/>
    <s v=""/>
    <s v="23rd March,2019"/>
    <d v="2019-03-23T00:00:00"/>
    <s v="30th March,2019"/>
    <d v="2019-03-30T00:00:00"/>
    <s v="Masawa Margaret Adhiambo"/>
    <s v="Female"/>
    <s v="2316622"/>
    <s v="254704109372"/>
    <s v="2.55E+11"/>
    <s v=""/>
    <s v="2.55E+11"/>
    <n v="34.735343"/>
    <n v="-0.140352"/>
    <s v="Kisumu"/>
    <s v="Kisumu Central"/>
    <s v="Kolwa West"/>
    <s v="Dunga"/>
    <x v="3"/>
    <s v="Biogas International Limited"/>
    <s v="Zadock"/>
    <s v="720562659"/>
    <s v="Medium Size Business"/>
    <s v="FLEXI"/>
  </r>
  <r>
    <s v="VPA6"/>
    <s v="KE-KIS-1903-28008"/>
    <x v="0"/>
    <s v="Unreachable"/>
    <s v="23rd March,2019"/>
    <d v="2019-03-23T00:00:00"/>
    <s v="30th March,2019"/>
    <d v="2019-03-30T00:00:00"/>
    <s v="Agolla Pamella Akinyi"/>
    <s v="Female"/>
    <s v="30646941"/>
    <s v="795822051"/>
    <s v="795822051"/>
    <s v=""/>
    <s v="746216326"/>
    <n v="34.735917999999998"/>
    <n v="-0.14258199999999999"/>
    <s v="Kisumu"/>
    <s v="Kisumu Central"/>
    <s v="Kolwa West"/>
    <s v="Dunga"/>
    <x v="3"/>
    <s v="Biogas International Limited"/>
    <s v="Zadock"/>
    <s v="722700530"/>
    <s v="Medium Size Business"/>
    <s v="FLEXI"/>
  </r>
  <r>
    <s v="VPA6"/>
    <s v="KE-KIS-1904-28016"/>
    <x v="1"/>
    <s v=""/>
    <s v="26th March,2019"/>
    <d v="2019-03-26T00:00:00"/>
    <s v="1st April,2019"/>
    <d v="2019-04-01T00:00:00"/>
    <s v="Wando Vitalis Otieno"/>
    <s v="Male"/>
    <s v="3645062"/>
    <s v="0702186513"/>
    <s v="702186513"/>
    <s v=""/>
    <s v="706365849"/>
    <n v="34.735644000000001"/>
    <n v="-0.13992499999999999"/>
    <s v="Kisumu"/>
    <s v="Kisumu Central"/>
    <s v="Kolwa West"/>
    <s v="Dunga"/>
    <x v="3"/>
    <s v="Biogas International Limited"/>
    <s v="Zadock"/>
    <s v="720562659"/>
    <s v="Medium Size Business"/>
    <s v="FLEXI"/>
  </r>
  <r>
    <s v="VPA6"/>
    <s v="KE-KIS-1904-28017"/>
    <x v="1"/>
    <s v=""/>
    <s v="24th March,2019"/>
    <d v="2019-03-24T00:00:00"/>
    <s v="1st April,2019"/>
    <d v="2019-04-01T00:00:00"/>
    <s v="Nyumba Regina Auma"/>
    <s v="Female"/>
    <s v="2636567"/>
    <s v="0718700655"/>
    <s v="718700655"/>
    <s v=""/>
    <s v="712440377"/>
    <n v="34.737937000000002"/>
    <n v="-0.14177500000000001"/>
    <s v="Kisumu"/>
    <s v="Kisumu Central"/>
    <s v="Kolwa West"/>
    <s v="Dunga"/>
    <x v="3"/>
    <s v="Biogas International Limited"/>
    <s v="Zadock"/>
    <s v="720562659"/>
    <s v="Medium Size Business"/>
    <s v="FLEXI"/>
  </r>
  <r>
    <s v="VPA6"/>
    <s v="KE-KIS-1904-28012"/>
    <x v="1"/>
    <s v=""/>
    <s v="28th March,2019"/>
    <d v="2019-03-28T00:00:00"/>
    <s v="3rd April,2019"/>
    <d v="2019-04-03T00:00:00"/>
    <s v="Jera Maurice Oyango"/>
    <s v="Male"/>
    <s v="2636055"/>
    <s v="0706222502"/>
    <s v="706222502"/>
    <s v=""/>
    <s v="754166458"/>
    <n v="34.736483"/>
    <n v="-0.14010900000000001"/>
    <s v="Kisumu"/>
    <s v="Kisumu Central"/>
    <s v="Kolwa West"/>
    <s v="Dunga"/>
    <x v="3"/>
    <s v="Biogas International Limited"/>
    <s v="Zadock"/>
    <s v="720562659"/>
    <s v="Medium Size Business"/>
    <s v="FLEXI"/>
  </r>
  <r>
    <s v="VPA6"/>
    <s v="KE-KIS-1904-28014"/>
    <x v="1"/>
    <s v=""/>
    <s v="28th March,2019"/>
    <d v="2019-03-28T00:00:00"/>
    <s v="4th April,2019"/>
    <d v="2019-04-04T00:00:00"/>
    <s v="Okoth Alfred Angira"/>
    <s v="Male"/>
    <s v="22999472"/>
    <s v="0796077778"/>
    <s v="796077778"/>
    <s v=""/>
    <s v="711751978"/>
    <n v="34.734552999999998"/>
    <n v="-0.14310600000000001"/>
    <s v="Kisumu"/>
    <s v="Kisumu Central"/>
    <s v="Kolwa West"/>
    <s v="Dunga"/>
    <x v="3"/>
    <s v="Biogas International Limited"/>
    <s v="Zadock"/>
    <s v="720562659"/>
    <s v="Medium Size Business"/>
    <s v="FLEXI"/>
  </r>
  <r>
    <s v="VPA6"/>
    <s v="KE-KIA-1904-28722"/>
    <x v="1"/>
    <s v=""/>
    <s v="19th March,2019"/>
    <d v="2019-03-19T00:00:00"/>
    <s v="5th April,2019"/>
    <d v="2019-04-05T00:00:00"/>
    <s v="Isige June"/>
    <s v="Female"/>
    <s v="22816865"/>
    <s v="0780338894"/>
    <s v="780338894"/>
    <s v=""/>
    <s v=""/>
    <n v="37.000194999999998"/>
    <n v="-1.0897950000000001"/>
    <s v="Kiambu"/>
    <s v="Juja"/>
    <s v="Juja"/>
    <s v="Mirimaini"/>
    <x v="7"/>
    <s v="Amiran Kenya Ltd"/>
    <s v="Simon Musali"/>
    <s v="706021436"/>
    <s v="Medium Size Business"/>
    <s v="Home Biogas"/>
  </r>
  <r>
    <s v="VPA6"/>
    <s v="KE-NAK-1904-027765"/>
    <x v="1"/>
    <s v=""/>
    <s v="22nd March,2019"/>
    <d v="2019-03-22T00:00:00"/>
    <s v="8th April,2019"/>
    <d v="2019-04-08T00:00:00"/>
    <s v="Orora Gerrad Nyakundi"/>
    <s v="Female"/>
    <s v="21950605"/>
    <s v="0713502403"/>
    <s v="713502403"/>
    <s v=""/>
    <s v=""/>
    <n v="36.204690999999997"/>
    <n v="-0.35017599999999999"/>
    <s v="Nakuru"/>
    <s v="Gilgil"/>
    <s v="Baruku"/>
    <s v="Baruku"/>
    <x v="7"/>
    <s v="Amiran Kenya Ltd"/>
    <s v="Simon Musali"/>
    <s v="706021436"/>
    <s v="Medium Size Business"/>
    <s v="Home Biogas"/>
  </r>
  <r>
    <s v="VPA6"/>
    <s v="KE-KIS-1904-28018"/>
    <x v="1"/>
    <s v=""/>
    <s v="29th March,2019"/>
    <d v="2019-03-29T00:00:00"/>
    <s v="4th April,2019"/>
    <d v="2019-04-04T00:00:00"/>
    <s v="Kahumbu Domnic Wanjihia"/>
    <s v="Male"/>
    <s v="8343151"/>
    <s v="0724316992"/>
    <s v="724316992"/>
    <s v=""/>
    <s v="722700530"/>
    <n v="34.735242"/>
    <n v="-0.140957"/>
    <s v="Kisumu"/>
    <s v="Kisumu Central"/>
    <s v="Kolwa West"/>
    <s v="Dunga"/>
    <x v="22"/>
    <s v="Biogas International Limited"/>
    <s v="Zadock"/>
    <s v="720562659"/>
    <s v="Medium Size Business"/>
    <s v="FLEXI"/>
  </r>
  <r>
    <s v="VPA6"/>
    <s v="KE-NAI-1904-027766"/>
    <x v="1"/>
    <s v=""/>
    <s v="6th March,2019"/>
    <d v="2019-03-06T00:00:00"/>
    <s v="10th April,2019"/>
    <d v="2019-04-10T00:00:00"/>
    <s v="Njoroge Lucy Njeri"/>
    <s v="Female"/>
    <s v="6712912"/>
    <s v="0797650459"/>
    <s v="797650459"/>
    <s v=""/>
    <s v=""/>
    <n v="36.835239999999999"/>
    <n v="-1.2700480000000001"/>
    <s v="Nairobi"/>
    <s v="Starehe"/>
    <s v="Starehe"/>
    <s v="Pangani"/>
    <x v="7"/>
    <s v="Amiran Kenya Ltd"/>
    <s v="Simon Musali"/>
    <s v="706021436"/>
    <s v="Medium Size Business"/>
    <s v="Home Biogas"/>
  </r>
  <r>
    <s v="VPA6"/>
    <s v="KE-KIA-1904-27569"/>
    <x v="1"/>
    <s v=""/>
    <s v="9th April,2019"/>
    <d v="2019-04-09T00:00:00"/>
    <s v="9th April,2019"/>
    <d v="2019-04-09T00:00:00"/>
    <s v="Njenga James Kihumba"/>
    <s v="Male"/>
    <s v="1818104"/>
    <s v="0799189540"/>
    <s v="799189540"/>
    <s v=""/>
    <s v="713908050"/>
    <n v="36.678624999999997"/>
    <n v="-1.0636829999999999"/>
    <s v="Kiambu"/>
    <s v="Githunguri"/>
    <s v="Githiga"/>
    <s v="Gitiha"/>
    <x v="2"/>
    <s v="Takamoto Biogas"/>
    <s v="James Nganga  Njoroge"/>
    <s v="725713467"/>
    <s v="Medium Size Business"/>
    <s v="MKD"/>
  </r>
  <r>
    <s v="VPA6"/>
    <s v="KE-NYE-1904-28096"/>
    <x v="1"/>
    <s v=""/>
    <s v="7th February,2019"/>
    <d v="2019-02-07T00:00:00"/>
    <s v="5th April,2019"/>
    <d v="2019-04-05T00:00:00"/>
    <s v="Mwangi Leonard Gathirua"/>
    <s v="Male"/>
    <s v="24097511"/>
    <s v="723849981"/>
    <s v="723849981"/>
    <s v=""/>
    <s v="763849981"/>
    <n v="36.988528000000002"/>
    <n v="-0.54037299999999999"/>
    <s v="Nyeri"/>
    <s v="Othaya"/>
    <s v="Othaya South"/>
    <s v="Kagumo"/>
    <x v="0"/>
    <s v="Takamoto Biogas"/>
    <s v="Takamoto Biogas"/>
    <s v="738689788"/>
    <s v="Medium Size Business"/>
    <s v="Topflame"/>
  </r>
  <r>
    <s v="VPA6"/>
    <s v="KE-NYE-1903-0"/>
    <x v="0"/>
    <s v="Non Compliant"/>
    <s v="28th January,2019"/>
    <d v="2019-01-28T00:00:00"/>
    <s v="19th March,2019"/>
    <d v="2019-03-19T00:00:00"/>
    <s v="Wanjugu Ann Naomi"/>
    <s v="Female"/>
    <s v="13491320"/>
    <s v="724470240"/>
    <s v="724470240"/>
    <s v=""/>
    <s v="703429883"/>
    <n v="36.955212000000003"/>
    <n v="-0.57372000000000001"/>
    <s v="Nyeri"/>
    <s v="Othaya"/>
    <s v="Kagongo"/>
    <s v="Kagongo"/>
    <x v="0"/>
    <s v="Takamoto Biogas"/>
    <s v="Takamoto Biogas"/>
    <s v="738689788"/>
    <s v="Medium Size Business"/>
    <s v="Topflame"/>
  </r>
  <r>
    <s v="VPA6"/>
    <s v="KE-KIS-1904-26156"/>
    <x v="1"/>
    <s v=""/>
    <s v="2nd April,2019"/>
    <d v="2019-04-02T00:00:00"/>
    <s v="10th April,2019"/>
    <d v="2019-04-10T00:00:00"/>
    <s v="Oyugi Loice Magak"/>
    <s v="Female"/>
    <s v="8912114"/>
    <s v="722833688"/>
    <s v="722833688"/>
    <s v=""/>
    <s v="715974857"/>
    <n v="34.732832999999999"/>
    <n v="-0.14211799999999999"/>
    <s v="Kisumu"/>
    <s v="Kisumu Central"/>
    <s v="Kolwa West"/>
    <s v="Dunga"/>
    <x v="3"/>
    <s v="Biogas International Limited"/>
    <s v="Zadock"/>
    <s v="720562659"/>
    <s v="Medium Size Business"/>
    <s v="FLEXI"/>
  </r>
  <r>
    <s v="VPA6"/>
    <s v="KE-KIS-1904-25270"/>
    <x v="1"/>
    <s v=""/>
    <s v="3rd April,2019"/>
    <d v="2019-04-03T00:00:00"/>
    <s v="10th April,2019"/>
    <d v="2019-04-10T00:00:00"/>
    <s v="Omoke Anjeline Apiyo"/>
    <s v="Female"/>
    <s v="6164603"/>
    <s v="711846302"/>
    <s v="711846302"/>
    <s v=""/>
    <s v="708325474"/>
    <n v="34.734740000000002"/>
    <n v="-0.142428"/>
    <s v="Kisumu"/>
    <s v="Kisumu Central"/>
    <s v="Kolwa West"/>
    <s v="Dunga"/>
    <x v="3"/>
    <s v="Biogas International Limited"/>
    <s v="Zadock"/>
    <s v="720562659"/>
    <s v="Medium Size Business"/>
    <s v="FLEXI"/>
  </r>
  <r>
    <s v="VPA6"/>
    <s v="KE-KIA-1904-28093"/>
    <x v="1"/>
    <s v=""/>
    <s v="2nd April,2019"/>
    <d v="2019-04-02T00:00:00"/>
    <s v="15th April,2019"/>
    <d v="2019-04-15T00:00:00"/>
    <s v="Waweru Purity Wangari"/>
    <s v="Female"/>
    <s v="24098880"/>
    <s v="254729501083"/>
    <s v="2.55E+11"/>
    <s v=""/>
    <s v="2.55E+11"/>
    <n v="36.836886999999997"/>
    <n v="-0.95069800000000004"/>
    <s v="Kiambu"/>
    <s v="Gatundu South"/>
    <s v="Ndarugo"/>
    <s v="Mbaruini"/>
    <x v="0"/>
    <s v="Takamoto Biogas"/>
    <s v="Takamoto Biogas"/>
    <s v=""/>
    <s v="Medium Size Business"/>
    <s v="Topflame"/>
  </r>
  <r>
    <s v="VPA6"/>
    <s v="KE-NAI-1902-25839"/>
    <x v="1"/>
    <s v=""/>
    <s v="10th February,2019"/>
    <d v="2019-02-10T00:00:00"/>
    <s v="10th February,2019"/>
    <d v="2019-02-10T00:00:00"/>
    <s v="Gachoki Samwel Kangoe"/>
    <s v="Male"/>
    <s v="10160060"/>
    <s v="726719996"/>
    <s v="726719996"/>
    <s v=""/>
    <s v="701732280"/>
    <n v="37.075012000000001"/>
    <n v="-1.2543869999999999"/>
    <s v="Nairobi"/>
    <s v="Kasarani"/>
    <s v="Kingori"/>
    <s v="Emba Ranching"/>
    <x v="3"/>
    <s v="Kentainers Limited"/>
    <s v="Collins"/>
    <s v="710372728"/>
    <s v="Medium Size Business"/>
    <s v="BlueFlame BioSlurriGaz"/>
  </r>
  <r>
    <s v="VPA6"/>
    <s v="KE-MAK-1904-26650"/>
    <x v="0"/>
    <s v="Non Compliant"/>
    <s v="26th April,2019"/>
    <d v="2019-04-26T00:00:00"/>
    <s v="26th April,2019"/>
    <d v="2019-04-26T00:00:00"/>
    <s v="Mutuku Christopher Mulwa"/>
    <s v="Male"/>
    <s v="2989948"/>
    <s v="27930649"/>
    <s v="727930649"/>
    <s v=""/>
    <s v="727236751"/>
    <n v="37.478986999999996"/>
    <n v="-1.6917519999999999"/>
    <s v="Makueni"/>
    <s v="Mbooni"/>
    <s v="Mbooni West"/>
    <s v="Kiume"/>
    <x v="22"/>
    <s v="Biogas International Limited"/>
    <s v="James Musyoka"/>
    <s v="715836763"/>
    <s v="Medium Size Business"/>
    <s v="FLEXI"/>
  </r>
  <r>
    <s v="VPA6"/>
    <s v="KE-KIA-1904-27565"/>
    <x v="1"/>
    <s v=""/>
    <s v="15th March,2019"/>
    <d v="2019-03-15T00:00:00"/>
    <s v="1st April,2019"/>
    <d v="2019-04-01T00:00:00"/>
    <s v="Wandie Margaret Waithera"/>
    <s v="Female"/>
    <s v="99999"/>
    <s v="725550307"/>
    <s v="2.55E+11"/>
    <s v=""/>
    <s v=""/>
    <n v="36.798912999999999"/>
    <n v="-1.149735"/>
    <s v="Kiambu"/>
    <s v="Kiambu"/>
    <s v="Kiambu"/>
    <s v="Kabae"/>
    <x v="0"/>
    <s v="Takamoto Biogas"/>
    <s v="Takamoto Biogas"/>
    <s v="738689788"/>
    <s v="Medium Size Business"/>
    <s v="MKD"/>
  </r>
  <r>
    <s v="VPA6"/>
    <s v="KE-KIA-1904-27571"/>
    <x v="1"/>
    <s v=""/>
    <s v="19th April,2019"/>
    <d v="2019-04-19T00:00:00"/>
    <s v="27th April,2019"/>
    <d v="2019-04-27T00:00:00"/>
    <s v="Kaguni David Kageni"/>
    <s v="Male"/>
    <s v="347727"/>
    <s v="254704465515"/>
    <s v="2.55E+11"/>
    <s v=""/>
    <s v="2.55E+11"/>
    <n v="36.874636000000002"/>
    <n v="-1.096236"/>
    <s v="Kiambu"/>
    <s v="Githunguri"/>
    <s v="Ngewa"/>
    <s v="Kwamaiko"/>
    <x v="0"/>
    <s v="Takamoto Biogas"/>
    <s v="Takamoto Biogas"/>
    <s v=""/>
    <s v="Medium Size Business"/>
    <s v="Topflame"/>
  </r>
  <r>
    <s v="VPA6"/>
    <s v="KE-KIA-1905-027767"/>
    <x v="1"/>
    <s v=""/>
    <s v="11th March,2019"/>
    <d v="2019-03-11T00:00:00"/>
    <s v="10th May,2019"/>
    <d v="2019-05-10T00:00:00"/>
    <s v="Wambui Ann"/>
    <s v="Female"/>
    <s v="99999"/>
    <s v="254723499904"/>
    <s v="2.55E+11"/>
    <s v=""/>
    <s v=""/>
    <n v="36.694330000000001"/>
    <n v="-1.2244630000000001"/>
    <s v="Kiambu"/>
    <s v="Kabete"/>
    <s v="Gitaru"/>
    <s v="King'Eero"/>
    <x v="7"/>
    <s v="Amiran Kenya Ltd"/>
    <s v="Michael Munuve"/>
    <s v="705862690"/>
    <s v="Medium Size Business"/>
    <s v="Home Biogas"/>
  </r>
  <r>
    <s v="VPA6"/>
    <s v="KE-KIS-1905-26651"/>
    <x v="1"/>
    <s v=""/>
    <s v="29th April,2019"/>
    <d v="2019-04-29T00:00:00"/>
    <s v="5th May,2019"/>
    <d v="2019-05-05T00:00:00"/>
    <s v="Demba Emmanuel Nobert"/>
    <s v="Male"/>
    <s v="25363910"/>
    <s v="254710528545"/>
    <s v="2.55E+11"/>
    <s v=""/>
    <s v="2.55E+11"/>
    <n v="34.691108999999997"/>
    <n v="-8.7277999999999994E-2"/>
    <s v="Kisumu"/>
    <s v="Kisumu West"/>
    <s v="Central Kisumu"/>
    <s v="Kodao"/>
    <x v="22"/>
    <s v="Biogas International Limited"/>
    <s v="Zadock"/>
    <s v="720562659"/>
    <s v="Medium Size Business"/>
    <s v="FLEXI"/>
  </r>
  <r>
    <s v="VPA6"/>
    <s v="KE-KWA-1904-26658"/>
    <x v="1"/>
    <s v=""/>
    <s v="6th April,2019"/>
    <d v="2019-04-06T00:00:00"/>
    <s v="15th April,2019"/>
    <d v="2019-04-15T00:00:00"/>
    <s v="Kingoo Wanza Michael"/>
    <s v="Male"/>
    <s v="12902527"/>
    <s v="254723879201"/>
    <s v="2.55E+11"/>
    <s v=""/>
    <s v="2.55E+11"/>
    <n v="39.490831999999997"/>
    <n v="-4.2701370000000001"/>
    <s v="Kwale"/>
    <s v="Matuga"/>
    <s v="Majimboni"/>
    <s v="Mbegani"/>
    <x v="3"/>
    <s v="Biogas International Limited"/>
    <s v="Julius Onyango"/>
    <s v="711227754"/>
    <s v="Medium Size Business"/>
    <s v="FLEXI"/>
  </r>
  <r>
    <s v="VPA6"/>
    <s v="KE-KWA-1904-26655"/>
    <x v="1"/>
    <s v=""/>
    <s v="4th April,2019"/>
    <d v="2019-04-04T00:00:00"/>
    <s v="18th April,2019"/>
    <d v="2019-04-18T00:00:00"/>
    <s v="Khashy Mwakuchengwa Mwinyi"/>
    <s v="Female"/>
    <s v="21153083"/>
    <s v="254707431880"/>
    <s v="2.55E+11"/>
    <s v=""/>
    <s v="2.55E+12"/>
    <n v="39.496251999999998"/>
    <n v="-4.2717929999999997"/>
    <s v="Kwale"/>
    <s v="Matuga"/>
    <s v="Tsimba"/>
    <s v="Mbegani"/>
    <x v="3"/>
    <s v="Biogas International Limited"/>
    <s v="Julius Onyango"/>
    <s v="711227754"/>
    <s v="Medium Size Business"/>
    <s v="FLEXI"/>
  </r>
  <r>
    <s v="VPA6"/>
    <s v="KE-KWA-1905-0"/>
    <x v="0"/>
    <s v="Non Compliant"/>
    <s v="17th April,2019"/>
    <d v="2019-04-17T00:00:00"/>
    <s v="1st May,2019"/>
    <d v="2019-05-01T00:00:00"/>
    <s v="Nyasi Juma Tsuma"/>
    <s v="Male"/>
    <s v="7064509"/>
    <s v="705159114"/>
    <s v="2.55E+11"/>
    <s v=""/>
    <s v="2.55E+12"/>
    <n v="39.504843999999999"/>
    <n v="-4.2648250000000001"/>
    <s v="Kwale"/>
    <s v="Matuga"/>
    <s v="Mazimalume"/>
    <s v="Mbegani"/>
    <x v="3"/>
    <s v="Biogas International Limited"/>
    <s v="Julius Onyango"/>
    <s v="711227754"/>
    <s v="Medium Size Business"/>
    <s v="FLEXI"/>
  </r>
  <r>
    <s v="VPA6"/>
    <s v="KE-KWA-1905-28023"/>
    <x v="1"/>
    <s v=""/>
    <s v="20th April,2019"/>
    <d v="2019-04-20T00:00:00"/>
    <s v="3rd May,2019"/>
    <d v="2019-05-03T00:00:00"/>
    <s v="Nassir Salim Shehe"/>
    <s v="Female"/>
    <s v="8619983"/>
    <s v="254790507567"/>
    <s v="2.55E+11"/>
    <s v=""/>
    <s v="2.55E+11"/>
    <n v="39.491081999999999"/>
    <n v="-4.2681019999999998"/>
    <s v="Kwale"/>
    <s v="Matuga"/>
    <s v="Musamweni"/>
    <s v="Mbegani"/>
    <x v="3"/>
    <s v="Biogas International Limited"/>
    <s v="Julius Onyango"/>
    <s v="711227754"/>
    <s v="Medium Size Business"/>
    <s v="FLEXI"/>
  </r>
  <r>
    <s v="VPA6"/>
    <s v="KE-KWA-1905-26653"/>
    <x v="1"/>
    <s v=""/>
    <s v="18th April,2019"/>
    <d v="2019-04-18T00:00:00"/>
    <s v="1st May,2019"/>
    <d v="2019-05-01T00:00:00"/>
    <s v="Gambrari Mwatime Ngoa"/>
    <s v="Female"/>
    <s v="20398141"/>
    <s v="254705752122"/>
    <s v="2.55E+11"/>
    <s v=""/>
    <s v="2.55E+11"/>
    <n v="39.486379999999997"/>
    <n v="-4.2577420000000004"/>
    <s v="Kwale"/>
    <s v="Matuga"/>
    <s v="Tsimba"/>
    <s v="Mbegani"/>
    <x v="3"/>
    <s v="Biogas International Limited"/>
    <s v="Julius Onyango"/>
    <s v="711227754"/>
    <s v="Medium Size Business"/>
    <s v="FLEXI"/>
  </r>
  <r>
    <s v="VPA6"/>
    <s v="KE-KWA-1905-28022"/>
    <x v="1"/>
    <s v=""/>
    <s v="18th April,2019"/>
    <d v="2019-04-18T00:00:00"/>
    <s v="1st May,2019"/>
    <d v="2019-05-01T00:00:00"/>
    <s v="Amotoi Amotoi Mildred"/>
    <s v="Male"/>
    <s v="20407983"/>
    <s v="254726887622"/>
    <s v="2.55E+11"/>
    <s v=""/>
    <s v="2.55E+11"/>
    <n v="39.493299999999998"/>
    <n v="-4.27196"/>
    <s v="Kwale"/>
    <s v="Matuga"/>
    <s v="Tsimba"/>
    <s v="Mbegani"/>
    <x v="3"/>
    <s v="Biogas International Limited"/>
    <s v="Julius Onyango"/>
    <s v="711227754"/>
    <s v="Medium Size Business"/>
    <s v="FLEXI"/>
  </r>
  <r>
    <s v="VPA6"/>
    <s v="KE-KWA-1805-28025"/>
    <x v="1"/>
    <s v=""/>
    <s v="14th March,2018"/>
    <d v="2018-03-14T00:00:00"/>
    <s v="3rd May,2018"/>
    <d v="2018-05-03T00:00:00"/>
    <s v="Mary Mwikali"/>
    <s v="Male"/>
    <s v="21153062"/>
    <s v="254718672076"/>
    <s v="2.55E+11"/>
    <s v=""/>
    <s v="2.55E+11"/>
    <n v="39.490358000000001"/>
    <n v="-4.2654750000000003"/>
    <s v="Kwale"/>
    <s v="Matuga"/>
    <s v="Tsimba"/>
    <s v="Mbegani"/>
    <x v="3"/>
    <s v="Biogas International Limited"/>
    <s v="Julius Onyango"/>
    <s v="711227754"/>
    <s v="Medium Size Business"/>
    <s v="FLEXI"/>
  </r>
  <r>
    <s v="VPA6"/>
    <s v="KE-NAK-1905-26666"/>
    <x v="1"/>
    <s v=""/>
    <s v="25th May,2019"/>
    <d v="2019-05-25T00:00:00"/>
    <s v="25th May,2019"/>
    <d v="2019-05-25T00:00:00"/>
    <s v="Virginia Ndung'u Wanjiku"/>
    <s v="Female"/>
    <s v="2186390"/>
    <s v="254721992973"/>
    <s v="2.55E+11"/>
    <s v=""/>
    <s v="2.55E+11"/>
    <n v="35.844323000000003"/>
    <n v="-0.28781499999999999"/>
    <s v="Nakuru"/>
    <s v="Molo"/>
    <s v="Molo"/>
    <s v="Aremi"/>
    <x v="3"/>
    <s v="Biogas International Limited"/>
    <s v="George"/>
    <s v="715290735"/>
    <s v="Medium Size Business"/>
    <s v="FLEXI"/>
  </r>
  <r>
    <s v="VPA6"/>
    <s v="KE-NAK-1905-26649"/>
    <x v="0"/>
    <s v="Grievance"/>
    <s v="25th May,2019"/>
    <d v="2019-05-25T00:00:00"/>
    <s v="25th May,2019"/>
    <d v="2019-05-25T00:00:00"/>
    <s v="Jane Macharia Wangui"/>
    <s v="Female"/>
    <s v="899723"/>
    <s v="254718969135"/>
    <s v="2.55E+11"/>
    <s v=""/>
    <s v=""/>
    <n v="35.844284000000002"/>
    <n v="-0.28717199999999998"/>
    <s v="Nakuru"/>
    <s v="Molo"/>
    <s v="Molo"/>
    <s v="Aremi"/>
    <x v="3"/>
    <s v="Biogas International Limited"/>
    <s v="George"/>
    <s v="715290735"/>
    <s v="Medium Size Business"/>
    <s v="FLEXI"/>
  </r>
  <r>
    <s v="VPA6"/>
    <s v="KE-KWA-1906-26665"/>
    <x v="1"/>
    <s v=""/>
    <s v="26th May,2019"/>
    <d v="2019-05-26T00:00:00"/>
    <s v="20th June,2019"/>
    <d v="2019-06-20T00:00:00"/>
    <s v="Kafuna Iris Atiamuga"/>
    <s v="Female"/>
    <s v="23497479"/>
    <s v="711347444"/>
    <s v="711347444"/>
    <s v=""/>
    <s v="759759247"/>
    <n v="39.270873000000002"/>
    <n v="-3.7911769999999998"/>
    <s v="Kwale"/>
    <s v="Kinango"/>
    <s v="Samburu"/>
    <s v="Chomoni"/>
    <x v="22"/>
    <s v="Biogas International Limited"/>
    <s v="James Musyoka"/>
    <s v="719860811"/>
    <s v="Medium Size Business"/>
    <s v="FLEXI"/>
  </r>
  <r>
    <s v="VPA6"/>
    <s v="KE-KWA-1904-28019"/>
    <x v="1"/>
    <s v=""/>
    <s v="16th April,2019"/>
    <d v="2019-04-16T00:00:00"/>
    <s v="30th April,2019"/>
    <d v="2019-04-30T00:00:00"/>
    <s v="Obari Hendirika Makhokha"/>
    <s v="Female"/>
    <s v="206842"/>
    <s v="254700801189"/>
    <s v="2.55E+11"/>
    <s v=""/>
    <s v="2.55E+11"/>
    <n v="39.497148000000003"/>
    <n v="-4.2636070000000004"/>
    <s v="Kwale"/>
    <s v="Matuga"/>
    <s v="Mazimalume"/>
    <s v="Mbegani"/>
    <x v="3"/>
    <s v="Biogas International Limited"/>
    <s v="Julius Onyango"/>
    <s v="711227754"/>
    <s v="Medium Size Business"/>
    <s v="FLEXI"/>
  </r>
  <r>
    <s v="VPA6"/>
    <s v="KE-NAK-1906-26668"/>
    <x v="1"/>
    <s v=""/>
    <s v="7th June,2019"/>
    <d v="2019-06-07T00:00:00"/>
    <s v="14th June,2019"/>
    <d v="2019-06-14T00:00:00"/>
    <s v="Gicharu Kenneth Macharia"/>
    <s v="Male"/>
    <s v="27712481"/>
    <s v="723153365"/>
    <s v="723153365"/>
    <s v=""/>
    <s v="707181153"/>
    <n v="36.58634"/>
    <n v="-0.96204999999999996"/>
    <s v="Nakuru"/>
    <s v="Naivasha"/>
    <s v="Kijabe"/>
    <s v="Kererwa"/>
    <x v="3"/>
    <s v="Biogas International Limited"/>
    <s v="Julius Onyango/Robert Wanjiku"/>
    <s v="711227754"/>
    <s v="Medium Size Business"/>
    <s v="FLEXI"/>
  </r>
  <r>
    <s v="VPA6"/>
    <s v="KE-NAK-1905-26707"/>
    <x v="1"/>
    <s v=""/>
    <s v="23rd May,2019"/>
    <d v="2019-05-23T00:00:00"/>
    <s v="23rd May,2019"/>
    <d v="2019-05-23T00:00:00"/>
    <s v="Samuel Miugo Nderitu"/>
    <s v="Male"/>
    <s v="2173891"/>
    <s v="254704428209"/>
    <s v="2.55E+11"/>
    <s v=""/>
    <s v="2.55E+11"/>
    <n v="35.686101999999998"/>
    <n v="-0.29818699999999998"/>
    <s v="Nakuru"/>
    <s v="Molo"/>
    <s v="Sirikwa"/>
    <s v="Ngenia"/>
    <x v="0"/>
    <s v="Takamoto Biogas"/>
    <s v="James Nganga"/>
    <s v="725713467"/>
    <s v="Medium Size Business"/>
    <s v="Topflame"/>
  </r>
  <r>
    <s v="VPA6"/>
    <s v="KE-NAK-1905-26708"/>
    <x v="1"/>
    <s v=""/>
    <s v="24th May,2019"/>
    <d v="2019-05-24T00:00:00"/>
    <s v="24th May,2019"/>
    <d v="2019-05-24T00:00:00"/>
    <s v="Samoya Mary Emenza"/>
    <s v="Female"/>
    <s v="3565237"/>
    <s v="0748187865"/>
    <s v="748187865"/>
    <s v=""/>
    <s v="718103947"/>
    <n v="35.776783000000002"/>
    <n v="-0.27929799999999999"/>
    <s v="Nakuru"/>
    <s v="Molo"/>
    <s v="Mitoni"/>
    <s v="Mitoni"/>
    <x v="0"/>
    <s v="Takamoto Biogas"/>
    <s v="James Nganga"/>
    <s v="725713467"/>
    <s v="Medium Size Business"/>
    <s v="Topflame"/>
  </r>
  <r>
    <s v="VPA6"/>
    <s v="KE-KAJ-1906-26675"/>
    <x v="1"/>
    <s v=""/>
    <s v="18th June,2019"/>
    <d v="2019-06-18T00:00:00"/>
    <s v="28th June,2019"/>
    <d v="2019-06-28T00:00:00"/>
    <s v="Daniel Solio Leshao"/>
    <s v="Male"/>
    <s v="22859190"/>
    <s v="0722310013"/>
    <s v="722310013"/>
    <s v=""/>
    <s v="795186697"/>
    <n v="36.805439"/>
    <n v="-1.809196"/>
    <s v="Kajiado"/>
    <s v="Kajiado Central"/>
    <s v="Kajiado Central"/>
    <s v="Kiwanjani"/>
    <x v="22"/>
    <s v="Biogas International Limited"/>
    <s v="James Musyoka"/>
    <s v="715836763"/>
    <s v="Medium Size Business"/>
    <s v="FLEXI"/>
  </r>
  <r>
    <s v="VPA6"/>
    <s v="KE-KIS-1901-25263"/>
    <x v="1"/>
    <s v=""/>
    <s v="16th January,2019"/>
    <d v="2019-01-16T00:00:00"/>
    <s v="24th January,2019"/>
    <d v="2019-01-24T00:00:00"/>
    <s v="Guya Florence Mboga"/>
    <s v="Female"/>
    <s v="6165394"/>
    <s v="0717544302"/>
    <s v="717544302"/>
    <s v=""/>
    <s v="720307393"/>
    <n v="34.735908000000002"/>
    <n v="-0.14383299999999999"/>
    <s v="Kisumu"/>
    <s v="Kisumu Central"/>
    <s v="Kolwa West"/>
    <s v="Dunga"/>
    <x v="3"/>
    <s v="Biogas International Limited"/>
    <s v="Zadock"/>
    <s v="720562659"/>
    <s v="Medium Size Business"/>
    <s v="FLEXI"/>
  </r>
  <r>
    <s v="VPA6"/>
    <s v="KE-EMB-1906-27180"/>
    <x v="1"/>
    <s v=""/>
    <s v="13th May,2019"/>
    <d v="2019-05-13T00:00:00"/>
    <s v="27th June,2019"/>
    <d v="2019-06-27T00:00:00"/>
    <s v="Christopher Njeru"/>
    <s v="Male"/>
    <s v="23635810"/>
    <s v="254726436595"/>
    <s v="2.55E+11"/>
    <s v=""/>
    <s v=""/>
    <n v="37.500002000000002"/>
    <n v="-0.364147"/>
    <s v="Embu"/>
    <s v="Runyenjes"/>
    <s v="Runyenjes"/>
    <s v="Mugui"/>
    <x v="7"/>
    <s v="Amiran Kenya Ltd"/>
    <s v="Simon Musali"/>
    <s v="706021436"/>
    <s v="Medium Size Business"/>
    <s v="Home Biogas"/>
  </r>
  <r>
    <s v="VPA6"/>
    <s v="KE-KIA-1907-28818"/>
    <x v="1"/>
    <s v=""/>
    <s v="29th June,2019"/>
    <d v="2019-06-29T00:00:00"/>
    <s v="5th July,2019"/>
    <d v="2019-07-05T00:00:00"/>
    <s v="Kamatu Albert"/>
    <s v="Male"/>
    <s v="20014598"/>
    <s v="254702299615"/>
    <s v="2.55E+11"/>
    <s v=""/>
    <s v="2.55E+11"/>
    <n v="36.980221999999998"/>
    <n v="-1.155143"/>
    <s v="Kiambu"/>
    <s v="Ruiru"/>
    <s v="Kwihota"/>
    <s v="Kwihota"/>
    <x v="7"/>
    <s v="Amiran Kenya Ltd"/>
    <s v="Michael Munuve"/>
    <s v="705862690"/>
    <s v="Medium Size Business"/>
    <s v="Home Biogas"/>
  </r>
  <r>
    <s v="VPA6"/>
    <s v="KE-KAJ-1907-26684"/>
    <x v="1"/>
    <s v=""/>
    <s v="5th July,2019"/>
    <d v="2019-07-05T00:00:00"/>
    <s v="15th July,2019"/>
    <d v="2019-07-15T00:00:00"/>
    <s v="Monyangi Pamella Ndege"/>
    <s v="Female"/>
    <s v="13291571"/>
    <s v="0720196526"/>
    <s v="720196526"/>
    <s v=""/>
    <s v="718638127"/>
    <n v="36.672370999999998"/>
    <n v="-1.3555219999999999"/>
    <s v="Kajiado"/>
    <s v="Kajiado North"/>
    <s v="Kajiado North"/>
    <s v="Oloolua"/>
    <x v="22"/>
    <s v="Biogas International Limited"/>
    <s v="James Musyoka"/>
    <s v="715836763"/>
    <s v="Medium Size Business"/>
    <s v="FLEXI"/>
  </r>
  <r>
    <s v="VPA6"/>
    <s v="KE-NAK-1907-26677"/>
    <x v="1"/>
    <s v=""/>
    <s v="28th June,2019"/>
    <d v="2019-06-28T00:00:00"/>
    <s v="6th July,2019"/>
    <d v="2019-07-06T00:00:00"/>
    <s v="Jane Kerebi"/>
    <s v="Female"/>
    <s v="7095710"/>
    <s v="254717257579"/>
    <s v="2.55E+11"/>
    <s v=""/>
    <s v=""/>
    <n v="36.161560000000001"/>
    <n v="-0.32976699999999998"/>
    <s v="Nakuru"/>
    <s v="Gilgil"/>
    <s v="Baroko"/>
    <s v="Umash"/>
    <x v="3"/>
    <s v="Biogas International Limited"/>
    <s v="Robert"/>
    <s v="717606741"/>
    <s v="Medium Size Business"/>
    <s v="FLEXI"/>
  </r>
  <r>
    <s v="VPA6"/>
    <s v="KE-KWA-1906-26656"/>
    <x v="1"/>
    <s v=""/>
    <s v="5th May,2019"/>
    <d v="2019-05-05T00:00:00"/>
    <s v="17th June,2019"/>
    <d v="2019-06-17T00:00:00"/>
    <s v="Tabitha Mtungi Peter"/>
    <s v="Female"/>
    <s v="2713859"/>
    <s v="254720709847"/>
    <s v="2.55E+11"/>
    <s v=""/>
    <s v=""/>
    <n v="39.489533000000002"/>
    <n v="-4.2713450000000002"/>
    <s v="Kwale"/>
    <s v="Matuga"/>
    <s v="Matunga"/>
    <s v="Mbegani"/>
    <x v="7"/>
    <s v="Biogas International Limited"/>
    <s v="Julius"/>
    <s v="711227754"/>
    <s v="Medium Size Business"/>
    <s v="FLEXI"/>
  </r>
  <r>
    <s v="VPA6"/>
    <s v="KE-KWA-1906-26657"/>
    <x v="1"/>
    <s v=""/>
    <s v="5th May,2019"/>
    <d v="2019-05-05T00:00:00"/>
    <s v="17th June,2019"/>
    <d v="2019-06-17T00:00:00"/>
    <s v="Ali Kidzeli"/>
    <s v="Male"/>
    <s v="14605912"/>
    <s v="254791038467"/>
    <s v="2.55E+11"/>
    <s v=""/>
    <s v=""/>
    <n v="39.489778000000001"/>
    <n v="-4.2702200000000001"/>
    <s v="Kwale"/>
    <s v="Matuga"/>
    <s v="Matunga"/>
    <s v="Mbegani"/>
    <x v="7"/>
    <s v="Biogas International Limited"/>
    <s v="Null"/>
    <s v=""/>
    <s v="Medium Size Business"/>
    <s v="FLEXI"/>
  </r>
  <r>
    <s v="VPA6"/>
    <s v="KE-KWA-1906-26663"/>
    <x v="1"/>
    <s v=""/>
    <s v="17th May,2019"/>
    <d v="2019-05-17T00:00:00"/>
    <s v="17th June,2019"/>
    <d v="2019-06-17T00:00:00"/>
    <s v="Samuel Ndei"/>
    <s v="Male"/>
    <s v="25470604343"/>
    <s v="726121075"/>
    <s v="2.55E+11"/>
    <s v=""/>
    <s v=""/>
    <n v="39.494877000000002"/>
    <n v="-4.2635800000000001"/>
    <s v="Kwale"/>
    <s v="Msambweni"/>
    <s v="Matuga"/>
    <s v="Mbegani"/>
    <x v="7"/>
    <s v="Biogas International Limited"/>
    <s v="Julius"/>
    <s v=""/>
    <s v="Medium Size Business"/>
    <s v="FLEXI"/>
  </r>
  <r>
    <s v="VPA6"/>
    <s v="KE-KWA-1906-26652"/>
    <x v="0"/>
    <s v="Grievance"/>
    <s v="5th May,2019"/>
    <d v="2019-05-05T00:00:00"/>
    <s v="17th June,2019"/>
    <d v="2019-06-17T00:00:00"/>
    <s v="Mose Ndego"/>
    <s v="Female"/>
    <s v="8427629"/>
    <s v="254719648797"/>
    <s v="2.55E+11"/>
    <s v=""/>
    <s v=""/>
    <n v="39.490361999999998"/>
    <n v="-4.2617219999999998"/>
    <s v="Kwale"/>
    <s v="Matuga"/>
    <s v="Matuga"/>
    <s v="Mbegani"/>
    <x v="7"/>
    <s v="Biogas International Limited"/>
    <s v="Null"/>
    <s v=""/>
    <s v="Medium Size Business"/>
    <s v="FLEXI"/>
  </r>
  <r>
    <s v="VPA6"/>
    <s v="KE-KWA-1906-26659"/>
    <x v="1"/>
    <s v=""/>
    <s v="4th May,2019"/>
    <d v="2019-05-04T00:00:00"/>
    <s v="17th June,2019"/>
    <d v="2019-06-17T00:00:00"/>
    <s v="Simon Ndarerwa"/>
    <s v="Male"/>
    <s v="12852527"/>
    <s v="254725860119"/>
    <s v="2.55E+11"/>
    <s v=""/>
    <s v=""/>
    <n v="39.491064999999999"/>
    <n v="-4.2609269999999997"/>
    <s v="Kwale"/>
    <s v="Matuga"/>
    <s v="Matuga"/>
    <s v="Mbegani"/>
    <x v="7"/>
    <s v="Biogas International Limited"/>
    <s v="Null"/>
    <s v=""/>
    <s v="Medium Size Business"/>
    <s v="FLEXI"/>
  </r>
  <r>
    <s v="VPA6"/>
    <s v="KE-KWA-1906-26673"/>
    <x v="0"/>
    <s v="Grievance"/>
    <s v="18th June,2019"/>
    <d v="2019-06-18T00:00:00"/>
    <s v="28th June,2019"/>
    <d v="2019-06-28T00:00:00"/>
    <s v="Daniel Makanga Tsuma"/>
    <s v="Male"/>
    <s v="25479466"/>
    <s v="254725998433"/>
    <s v="2.55E+11"/>
    <s v=""/>
    <s v=""/>
    <n v="39.492851999999999"/>
    <n v="-4.2634299999999996"/>
    <s v="Kwale"/>
    <s v="Matuga"/>
    <s v="Matuga"/>
    <s v="Mbegani"/>
    <x v="7"/>
    <s v="Biogas International Limited"/>
    <s v="Null"/>
    <s v=""/>
    <s v="Medium Size Business"/>
    <s v="FLEXI"/>
  </r>
  <r>
    <s v="VPA6"/>
    <s v="KE-KWA-1906-26672"/>
    <x v="1"/>
    <s v=""/>
    <s v="17th June,2019"/>
    <d v="2019-06-17T00:00:00"/>
    <s v="25th June,2019"/>
    <d v="2019-06-25T00:00:00"/>
    <s v="Joseph Mutukutu"/>
    <s v="Male"/>
    <s v="2225631"/>
    <s v="254720736409"/>
    <s v="2.55E+11"/>
    <s v=""/>
    <s v=""/>
    <n v="39.492555000000003"/>
    <n v="-4.2624050000000002"/>
    <s v="Kwale"/>
    <s v="Matuga"/>
    <s v="Matuga"/>
    <s v="Mbegani"/>
    <x v="7"/>
    <s v="Biogas International Limited"/>
    <s v="Robert"/>
    <s v="717606741"/>
    <s v="Medium Size Business"/>
    <s v="FLEXI"/>
  </r>
  <r>
    <s v="VPA6"/>
    <s v="KE-KWA-1906-26671"/>
    <x v="0"/>
    <s v="Grievance"/>
    <s v="18th June,2019"/>
    <d v="2019-06-18T00:00:00"/>
    <s v="26th June,2019"/>
    <d v="2019-06-26T00:00:00"/>
    <s v="Judith Alili"/>
    <s v="Female"/>
    <s v="14529258"/>
    <s v="25471855356"/>
    <s v="2.55E+11"/>
    <s v=""/>
    <s v=""/>
    <n v="39.491672999999999"/>
    <n v="-4.2610099999999997"/>
    <s v="Kwale"/>
    <s v="Matuga"/>
    <s v="Matuga"/>
    <s v="Mbegani"/>
    <x v="7"/>
    <s v="Biogas International Limited"/>
    <s v="Robert"/>
    <s v="717606741"/>
    <s v="Medium Size Business"/>
    <s v="FLEXI"/>
  </r>
  <r>
    <s v="VPA6"/>
    <s v="KE-KWA-1906-26662"/>
    <x v="2"/>
    <s v="Abandoned"/>
    <s v="18th May,2019"/>
    <d v="2019-05-18T00:00:00"/>
    <s v="26th June,2019"/>
    <d v="2019-06-26T00:00:00"/>
    <s v="Asha Pojo Omar"/>
    <s v="Male"/>
    <s v="12903306"/>
    <s v="70407757"/>
    <s v="2.55E+11"/>
    <s v=""/>
    <s v=""/>
    <n v="39.490648"/>
    <n v="-4.2535780000000001"/>
    <s v="Kwale"/>
    <s v="Matuga"/>
    <s v="Matuga"/>
    <s v="Mbegani"/>
    <x v="22"/>
    <s v="Biogas International Limited"/>
    <s v="Null"/>
    <s v=""/>
    <s v="Medium Size Business"/>
    <s v="FLEXI"/>
  </r>
  <r>
    <s v="VPA6"/>
    <s v="KE-KWA-1906-26660"/>
    <x v="1"/>
    <s v=""/>
    <s v="18th May,2019"/>
    <d v="2019-05-18T00:00:00"/>
    <s v="18th June,2019"/>
    <d v="2019-06-18T00:00:00"/>
    <s v="Mesalimu Mwaraha"/>
    <s v="Male"/>
    <s v="13408527"/>
    <s v="254707542742"/>
    <s v="2.55E+11"/>
    <s v=""/>
    <s v=""/>
    <n v="39.485422999999997"/>
    <n v="-4.259773"/>
    <s v="Kwale"/>
    <s v="Matuga"/>
    <s v="Matuga"/>
    <s v="Mbegani"/>
    <x v="7"/>
    <s v="Biogas International Limited"/>
    <s v="Null"/>
    <s v=""/>
    <s v="Medium Size Business"/>
    <s v="FLEXI"/>
  </r>
  <r>
    <s v="VPA6"/>
    <s v="KE-KWA-1906-26669"/>
    <x v="1"/>
    <s v=""/>
    <s v="18th June,2019"/>
    <d v="2019-06-18T00:00:00"/>
    <s v="28th June,2019"/>
    <d v="2019-06-28T00:00:00"/>
    <s v="Hamadi Saidi"/>
    <s v="Female"/>
    <s v="12852437"/>
    <s v="254718229439"/>
    <s v="2.55E+11"/>
    <s v=""/>
    <s v=""/>
    <n v="39.491199999999999"/>
    <n v="-4.2606469999999996"/>
    <s v="Kwale"/>
    <s v="Matuga"/>
    <s v="Matuga"/>
    <s v="Mbegani"/>
    <x v="7"/>
    <s v="Biogas International Limited"/>
    <s v="Null"/>
    <s v=""/>
    <s v="Medium Size Business"/>
    <s v="FLEXI"/>
  </r>
  <r>
    <s v="VPA6"/>
    <s v="KE-KWA-1906-26670"/>
    <x v="1"/>
    <s v=""/>
    <s v="18th June,2019"/>
    <d v="2019-06-18T00:00:00"/>
    <s v="29th June,2019"/>
    <d v="2019-06-29T00:00:00"/>
    <s v="Saidi Wato"/>
    <s v="Male"/>
    <s v="24601120"/>
    <s v="723146280"/>
    <s v="2.55E+11"/>
    <s v=""/>
    <s v=""/>
    <n v="39.493144999999998"/>
    <n v="-4.2720630000000002"/>
    <s v="Kwale"/>
    <s v="Msambweni"/>
    <s v="Matuga"/>
    <s v="Mbegani"/>
    <x v="7"/>
    <s v="Biogas International Limited"/>
    <s v="Null"/>
    <s v=""/>
    <s v="Medium Size Business"/>
    <s v="FLEXI"/>
  </r>
  <r>
    <s v="VPA6"/>
    <s v="KE-KWA-1906-26661"/>
    <x v="0"/>
    <s v="Grievance"/>
    <s v="18th May,2019"/>
    <d v="2019-05-18T00:00:00"/>
    <s v="18th June,2019"/>
    <d v="2019-06-18T00:00:00"/>
    <s v="Ndoro Ndarerwa"/>
    <s v="Male"/>
    <s v="6092142"/>
    <s v="254727143570"/>
    <s v="2.55E+11"/>
    <s v=""/>
    <s v=""/>
    <n v="39.504165"/>
    <n v="-4.2648700000000002"/>
    <s v="Kwale"/>
    <s v="Matuga"/>
    <s v="Matuga"/>
    <s v="Mbegani"/>
    <x v="7"/>
    <s v="Biogas International Limited"/>
    <s v="Null"/>
    <s v=""/>
    <s v="Medium Size Business"/>
    <s v="FLEXI"/>
  </r>
  <r>
    <s v="VPA6"/>
    <s v="KE-KWA-1906-26654"/>
    <x v="2"/>
    <s v="Grievance"/>
    <s v="19th May,2019"/>
    <d v="2019-05-19T00:00:00"/>
    <s v="19th June,2019"/>
    <d v="2019-06-19T00:00:00"/>
    <s v="Masudi Mwanzije"/>
    <s v="Male"/>
    <s v="20194721"/>
    <s v="739321143"/>
    <s v="2.55E+11"/>
    <s v=""/>
    <s v=""/>
    <n v="39.49306"/>
    <n v="-4.2722230000000003"/>
    <s v="Kwale"/>
    <s v="Msambweni"/>
    <s v="Matuga"/>
    <s v="Mbegani"/>
    <x v="7"/>
    <s v="Biogas International Limited"/>
    <s v="Null"/>
    <s v=""/>
    <s v="Medium Size Business"/>
    <s v="FLEXI"/>
  </r>
  <r>
    <s v="VPA6"/>
    <s v="KE-KWA-1906-26664"/>
    <x v="0"/>
    <s v="Non Compliant"/>
    <s v="19th May,2019"/>
    <d v="2019-05-19T00:00:00"/>
    <s v="19th June,2019"/>
    <d v="2019-06-19T00:00:00"/>
    <s v="Samuel Mwero"/>
    <s v="Male"/>
    <s v="12901093"/>
    <s v="725321709"/>
    <s v="2.55E+11"/>
    <s v=""/>
    <s v=""/>
    <n v="39.504246999999999"/>
    <n v="-4.2648000000000001"/>
    <s v="Kwale"/>
    <s v="Msambweni"/>
    <s v="Matuga"/>
    <s v="Mbegani"/>
    <x v="7"/>
    <s v="Biogas International Limited"/>
    <s v="Null"/>
    <s v=""/>
    <s v="Medium Size Business"/>
    <s v="FLEXI"/>
  </r>
  <r>
    <s v="VPA6"/>
    <s v="KE-NAK-1907-26678"/>
    <x v="2"/>
    <s v="Client has another biodigester but different brand"/>
    <s v="29th June,2019"/>
    <d v="2019-06-29T00:00:00"/>
    <s v="6th July,2019"/>
    <d v="2019-07-06T00:00:00"/>
    <s v="Tharau Leah"/>
    <s v="Female"/>
    <s v="25914732"/>
    <s v="705918076"/>
    <s v="705918076"/>
    <s v=""/>
    <s v=""/>
    <n v="36.141382"/>
    <n v="-0.205875"/>
    <s v="Nakuru"/>
    <s v="Bahati"/>
    <s v="Kabatini"/>
    <s v="Ngecha"/>
    <x v="3"/>
    <s v="Biogas International Limited"/>
    <s v="Null"/>
    <s v=""/>
    <s v="Medium Size Business"/>
    <s v="FLEXI"/>
  </r>
  <r>
    <s v="VPA6"/>
    <s v="KE-NAK-1907-26679"/>
    <x v="1"/>
    <s v=""/>
    <s v="2nd July,2019"/>
    <d v="2019-07-02T00:00:00"/>
    <s v="10th July,2019"/>
    <d v="2019-07-10T00:00:00"/>
    <s v="Wambaire Rose"/>
    <s v="Female"/>
    <s v="1332369"/>
    <s v="720654470"/>
    <s v="720654470"/>
    <s v=""/>
    <s v=""/>
    <n v="36.158102"/>
    <n v="-0.194217"/>
    <s v="Nakuru"/>
    <s v="Bahati"/>
    <s v="Thayu"/>
    <s v="Thayu"/>
    <x v="3"/>
    <s v="Biogas International Limited"/>
    <s v="Null"/>
    <s v=""/>
    <s v="Medium Size Business"/>
    <s v="FLEXI"/>
  </r>
  <r>
    <s v="VPA6"/>
    <s v="KE-NAK-1911-26682"/>
    <x v="1"/>
    <s v=""/>
    <s v="3rd July,2019"/>
    <d v="2019-07-03T00:00:00"/>
    <s v="7th November,2019"/>
    <d v="2019-11-07T00:00:00"/>
    <s v="Mburu Pauline Nyambura"/>
    <s v="Female"/>
    <s v="11071902"/>
    <s v="71151162"/>
    <s v="711511622"/>
    <s v=""/>
    <s v=""/>
    <n v="36.174239999999998"/>
    <n v="-0.25289099999999998"/>
    <s v="Nakuru"/>
    <s v="Bahati"/>
    <s v="Bahati"/>
    <s v="Giachonge"/>
    <x v="22"/>
    <s v="Biogas International Limited"/>
    <s v="Null"/>
    <s v=""/>
    <s v="Medium Size Business"/>
    <s v="FLEXI"/>
  </r>
  <r>
    <s v="VPA6"/>
    <s v="KE-NAK-1907-26681"/>
    <x v="0"/>
    <s v="Non Compliant"/>
    <s v="4th July,2019"/>
    <d v="2019-07-04T00:00:00"/>
    <s v="12th July,2019"/>
    <d v="2019-07-12T00:00:00"/>
    <s v="Mengich Catherine"/>
    <s v="Female"/>
    <s v="99999"/>
    <s v="711799377"/>
    <s v="711799377"/>
    <s v=""/>
    <s v="726973343"/>
    <n v="36.031818999999999"/>
    <n v="-0.320017"/>
    <s v="Nakuru"/>
    <s v="Nakuru Town"/>
    <s v="Kapkures"/>
    <s v="Kapkures"/>
    <x v="22"/>
    <s v="Biogas International Limited"/>
    <s v="Null"/>
    <s v=""/>
    <s v="Medium Size Business"/>
    <s v="FLEXI"/>
  </r>
  <r>
    <s v="VPA6"/>
    <s v="KE-NAK-1907-26680"/>
    <x v="1"/>
    <s v=""/>
    <s v="5th July,2019"/>
    <d v="2019-07-05T00:00:00"/>
    <s v="12th July,2019"/>
    <d v="2019-07-12T00:00:00"/>
    <s v="Edna Mutai C"/>
    <s v="Female"/>
    <s v="20292665"/>
    <s v="72664714"/>
    <s v="726647144"/>
    <s v=""/>
    <s v="722633616"/>
    <n v="35.695827000000001"/>
    <n v="-0.58121800000000001"/>
    <s v="Nakuru"/>
    <s v="Kuresoi"/>
    <s v="Amalo"/>
    <s v="Kimugul"/>
    <x v="22"/>
    <s v="Biogas International Limited"/>
    <s v="Null"/>
    <s v=""/>
    <s v="Medium Size Business"/>
    <s v="FLEXI"/>
  </r>
  <r>
    <s v="VPA6"/>
    <s v="KE-KIA-1907-27182"/>
    <x v="1"/>
    <s v=""/>
    <s v="20th June,2019"/>
    <d v="2019-06-20T00:00:00"/>
    <s v="10th July,2019"/>
    <d v="2019-07-10T00:00:00"/>
    <s v="Leonard Wainaina"/>
    <s v="Male"/>
    <s v="99999"/>
    <s v="254702926282"/>
    <s v="2.55E+11"/>
    <s v=""/>
    <s v=""/>
    <n v="36.725382000000003"/>
    <n v="-1.21597"/>
    <s v="Kiambu"/>
    <s v="Kiambu"/>
    <s v="Gathiga"/>
    <s v="Kibiku"/>
    <x v="7"/>
    <s v="Amiran Kenya Ltd"/>
    <s v="Simon Musali"/>
    <s v="706021436"/>
    <s v="Medium Size Business"/>
    <s v="Home Biogas"/>
  </r>
  <r>
    <s v="VPA6"/>
    <s v="KE-NAI-1907-27763"/>
    <x v="1"/>
    <s v=""/>
    <s v="15th June,2019"/>
    <d v="2019-06-15T00:00:00"/>
    <s v="10th July,2019"/>
    <d v="2019-07-10T00:00:00"/>
    <s v="Cohen Yaron"/>
    <s v="Male"/>
    <s v="99999"/>
    <s v="254715511164"/>
    <s v="2.55E+11"/>
    <s v=""/>
    <s v=""/>
    <n v="36.782538000000002"/>
    <n v="-1.2945169999999999"/>
    <s v="Nairobi"/>
    <s v="Dagoretti North"/>
    <s v="Kilimani"/>
    <s v="Kilimani"/>
    <x v="7"/>
    <s v="Amiran Kenya Ltd"/>
    <s v="Simon Musali"/>
    <s v="706021436"/>
    <s v="Medium Size Business"/>
    <s v="Home Biogas"/>
  </r>
  <r>
    <s v="VPA6"/>
    <s v="KE-KAJ-1907-27183"/>
    <x v="1"/>
    <s v=""/>
    <s v="19th June,2019"/>
    <d v="2019-06-19T00:00:00"/>
    <s v="11th July,2019"/>
    <d v="2019-07-11T00:00:00"/>
    <s v="Isabella Njoroge"/>
    <s v="Female"/>
    <s v="259165"/>
    <s v="0723799397"/>
    <s v="723799397"/>
    <s v=""/>
    <s v=""/>
    <n v="36.668104999999997"/>
    <n v="-1.348487"/>
    <s v="Kajiado"/>
    <s v="Kajiado North"/>
    <s v="Ololua"/>
    <s v="Olepolos"/>
    <x v="7"/>
    <s v="Amiran Kenya Ltd"/>
    <s v="Simon Musali"/>
    <s v="706021436"/>
    <s v="Medium Size Business"/>
    <s v="Home Biogas"/>
  </r>
  <r>
    <s v="VPA6"/>
    <s v="KE-NAR-1907-26687"/>
    <x v="0"/>
    <s v="Non Compliant"/>
    <s v="11th July,2019"/>
    <d v="2019-07-11T00:00:00"/>
    <s v="19th July,2019"/>
    <d v="2019-07-19T00:00:00"/>
    <s v="Koileken John"/>
    <s v="Male"/>
    <s v="99999"/>
    <s v="0727121467"/>
    <s v="727121467"/>
    <s v=""/>
    <s v="728363512"/>
    <n v="35.887520000000002"/>
    <n v="-0.87879499999999999"/>
    <s v="Narok"/>
    <s v="Narok North"/>
    <s v="Enabelbelr"/>
    <s v="Erorkitok"/>
    <x v="22"/>
    <s v="Biogas International Limited"/>
    <s v=""/>
    <s v=""/>
    <s v="Medium Size Business"/>
    <s v="FLEXI"/>
  </r>
  <r>
    <s v="VPA6"/>
    <s v="KE-SIA-1907-26686"/>
    <x v="0"/>
    <s v="Non Compliant"/>
    <s v="12th July,2019"/>
    <d v="2019-07-12T00:00:00"/>
    <s v="19th July,2019"/>
    <d v="2019-07-19T00:00:00"/>
    <s v="Owiti Alice Achieng"/>
    <s v="Female"/>
    <s v="4699674"/>
    <s v="0710130874"/>
    <s v="710130874"/>
    <s v=""/>
    <s v="704093192"/>
    <n v="34.285556999999997"/>
    <n v="0.142204"/>
    <s v="Siaya"/>
    <s v="Siaya"/>
    <s v="Central"/>
    <s v="Magwar"/>
    <x v="3"/>
    <s v="Biogas International Limited"/>
    <s v="Zadock"/>
    <s v="720562659"/>
    <s v="Medium Size Business"/>
    <s v="FLEXI"/>
  </r>
  <r>
    <s v="VPA6"/>
    <s v="KE-MIG-1907-26683"/>
    <x v="1"/>
    <s v=""/>
    <s v="5th July,2019"/>
    <d v="2019-07-05T00:00:00"/>
    <s v="12th July,2019"/>
    <d v="2019-07-12T00:00:00"/>
    <s v="Lukalo Beatrice Afandi"/>
    <s v="Female"/>
    <s v="569767"/>
    <s v="0720821273"/>
    <s v="720821273"/>
    <s v=""/>
    <s v="706291527"/>
    <n v="34.421213000000002"/>
    <n v="-1.0084150000000001"/>
    <s v="Migori"/>
    <s v="Migori"/>
    <s v="Anjego"/>
    <s v="Eko"/>
    <x v="22"/>
    <s v="Biogas International Limited"/>
    <s v="Zadock"/>
    <s v="720562659"/>
    <s v="Medium Size Business"/>
    <s v="FLEXI"/>
  </r>
  <r>
    <s v="VPA6"/>
    <s v="KE-TRA-1907-26688"/>
    <x v="1"/>
    <s v=""/>
    <s v="19th July,2019"/>
    <d v="2019-07-19T00:00:00"/>
    <s v="19th July,2019"/>
    <d v="2019-07-19T00:00:00"/>
    <s v="Mbugua Douglas Giathi"/>
    <s v="Male"/>
    <s v="1865445"/>
    <s v="0727633127"/>
    <s v="727633127"/>
    <s v=""/>
    <s v="711209412"/>
    <n v="35.013334"/>
    <n v="1.000583"/>
    <s v="Trans Nzoia"/>
    <s v="Kiminini"/>
    <s v="Milimani"/>
    <s v="Milimani"/>
    <x v="22"/>
    <s v="Biogas International Limited"/>
    <s v="Zadock"/>
    <s v="720562659"/>
    <s v="Medium Size Business"/>
    <s v="FLEXI"/>
  </r>
  <r>
    <s v="VPA6"/>
    <s v="KE-KIS-1907-26685"/>
    <x v="0"/>
    <s v="Under Verification"/>
    <s v="20th July,2019"/>
    <d v="2019-07-20T00:00:00"/>
    <s v="28th July,2019"/>
    <d v="2019-07-28T00:00:00"/>
    <s v="Knoepfle Manfred Wilhelm."/>
    <s v="Male"/>
    <s v="25171615"/>
    <s v="752297227"/>
    <s v="777196827"/>
    <s v=""/>
    <s v="752297227"/>
    <n v="34.848210000000002"/>
    <n v="-8.7722999999999995E-2"/>
    <s v="Kisumu"/>
    <s v="Kisumu East"/>
    <s v="Kisumu East"/>
    <s v="Masawa"/>
    <x v="22"/>
    <s v="Biogas International Limited"/>
    <s v="Zadock"/>
    <s v="720562659"/>
    <s v="Medium Size Business"/>
    <s v="FLEXI"/>
  </r>
  <r>
    <s v="VPA6"/>
    <s v="KE-KIA-1907-26706"/>
    <x v="1"/>
    <s v=""/>
    <s v="1st July,2019"/>
    <d v="2019-07-01T00:00:00"/>
    <s v="1st July,2019"/>
    <d v="2019-07-01T00:00:00"/>
    <s v="Kimani Martha Wanjiku"/>
    <s v="Female"/>
    <s v="24979737"/>
    <s v="0705350981"/>
    <s v="705350981"/>
    <s v=""/>
    <s v=""/>
    <n v="36.623486999999997"/>
    <n v="-1.1850970000000001"/>
    <s v="Kiambu"/>
    <s v="Kikuyu"/>
    <s v="Kikuyu"/>
    <s v="Kanduma"/>
    <x v="0"/>
    <s v="Takamoto Biogas"/>
    <s v="James Nganga"/>
    <s v="725713467"/>
    <s v="Medium Size Business"/>
    <s v="Topflame"/>
  </r>
  <r>
    <s v="VPA6"/>
    <s v="KE-KIA-1907-25908"/>
    <x v="1"/>
    <s v=""/>
    <s v="15th July,2019"/>
    <d v="2019-07-15T00:00:00"/>
    <s v="15th July,2019"/>
    <d v="2019-07-15T00:00:00"/>
    <s v="Njoroge Peter Murigi"/>
    <s v="Male"/>
    <s v="10255175"/>
    <s v="0729961097"/>
    <s v="729961097"/>
    <s v=""/>
    <s v="711565051"/>
    <n v="36.833087999999996"/>
    <n v="-0.82940400000000003"/>
    <s v="Kiambu"/>
    <s v="Gatundu South"/>
    <s v="Ndarugu"/>
    <s v="Karinga"/>
    <x v="0"/>
    <s v="Takamoto Biogas"/>
    <s v="James Nganga  Njoroge"/>
    <s v="725713467"/>
    <s v="Medium Size Business"/>
    <s v="Topflame"/>
  </r>
  <r>
    <s v="VPA6"/>
    <s v="KE-KAJ-1907-26710"/>
    <x v="0"/>
    <s v="Non Compliant"/>
    <s v="28th June,2019"/>
    <d v="2019-06-28T00:00:00"/>
    <s v="18th July,2019"/>
    <d v="2019-07-18T00:00:00"/>
    <s v="Sendema Lenku"/>
    <s v="Female"/>
    <s v="30126066"/>
    <s v="712094182"/>
    <s v="712094182"/>
    <s v=""/>
    <s v=""/>
    <n v="37.128929999999997"/>
    <n v="-2.3890479999999998"/>
    <s v="Kajiado"/>
    <s v="Kajiado South"/>
    <s v="Lenkism"/>
    <s v="Oloelale"/>
    <x v="0"/>
    <s v="Takamoto Biogas"/>
    <s v="Takamoto Biogas"/>
    <s v=""/>
    <s v="Medium Size Business"/>
    <s v="Topflame"/>
  </r>
  <r>
    <s v="VPA6"/>
    <s v="KE-KAJ-1907-26709"/>
    <x v="0"/>
    <s v="Under Verification"/>
    <s v="28th June,2019"/>
    <d v="2019-06-28T00:00:00"/>
    <s v="17th July,2019"/>
    <d v="2019-07-17T00:00:00"/>
    <s v="Dalai Saiyanga"/>
    <s v="Male"/>
    <s v="99999"/>
    <s v="0708178010"/>
    <s v="708178010"/>
    <s v=""/>
    <s v=""/>
    <n v="37.204878000000001"/>
    <n v="-2.4190230000000001"/>
    <s v="Kajiado"/>
    <s v="Kajiado South"/>
    <s v="Loitoktok"/>
    <s v="Lenkism"/>
    <x v="0"/>
    <s v="Takamoto Biogas"/>
    <s v="Takamoto Biogas"/>
    <s v=""/>
    <s v="Medium Size Business"/>
    <s v="Topflame"/>
  </r>
  <r>
    <s v="VPA6"/>
    <s v="KE-NAK-1908-26689"/>
    <x v="1"/>
    <s v=""/>
    <s v="25th July,2019"/>
    <d v="2019-07-25T00:00:00"/>
    <s v="5th August,2019"/>
    <d v="2019-08-05T00:00:00"/>
    <s v="Kishoyan Simon Orket"/>
    <s v="Male"/>
    <s v="2329970"/>
    <s v="0720627662"/>
    <s v="720627662"/>
    <s v=""/>
    <s v="722335399"/>
    <n v="35.928348"/>
    <n v="-0.227517"/>
    <s v="Nakuru"/>
    <s v="Rongai"/>
    <s v="Rongai"/>
    <s v="Kakakinga"/>
    <x v="3"/>
    <s v="Biogas International Limited"/>
    <s v="James Musyoka"/>
    <s v="715836763"/>
    <s v="Medium Size Business"/>
    <s v="FLEXI"/>
  </r>
  <r>
    <s v="VPA6"/>
    <s v="KE-EMB-1907-27184"/>
    <x v="0"/>
    <s v="Non Compliant"/>
    <s v="14th June,2019"/>
    <d v="2019-06-14T00:00:00"/>
    <s v="25th July,2019"/>
    <d v="2019-07-25T00:00:00"/>
    <s v="Norman Nguu"/>
    <s v="Male"/>
    <s v="99999"/>
    <s v="0723058752"/>
    <s v="723058752"/>
    <s v=""/>
    <s v=""/>
    <n v="37.487310999999998"/>
    <n v="-0.37446000000000002"/>
    <s v="Embu"/>
    <s v="Embu North"/>
    <s v="Kagaari"/>
    <s v="Kagaari"/>
    <x v="7"/>
    <s v="Amiran Kenya Ltd"/>
    <s v="Simon Musali"/>
    <s v="706021436"/>
    <s v="Medium Size Business"/>
    <s v="Home Biogas"/>
  </r>
  <r>
    <s v="VPA6"/>
    <s v="KE-EMB-1907-27185"/>
    <x v="1"/>
    <s v=""/>
    <s v="9th June,2019"/>
    <d v="2019-06-09T00:00:00"/>
    <s v="25th July,2019"/>
    <d v="2019-07-25T00:00:00"/>
    <s v="Ernest Fundi"/>
    <s v="Male"/>
    <s v="99999"/>
    <s v="711677204"/>
    <s v="2.55E+11"/>
    <s v=""/>
    <s v=""/>
    <n v="37.548622999999999"/>
    <n v="-0.38233899999999998"/>
    <s v="Embu"/>
    <s v="Runyenjes"/>
    <s v="Kanja"/>
    <s v="Kanja"/>
    <x v="7"/>
    <s v="Amiran Kenya Ltd"/>
    <s v="Simon Musali"/>
    <s v="706021436"/>
    <s v="Medium Size Business"/>
    <s v="Home Biogas"/>
  </r>
  <r>
    <s v="VPA6"/>
    <s v="KE-MER-1907-27186"/>
    <x v="0"/>
    <s v="Unreachable"/>
    <s v="13th June,2019"/>
    <d v="2019-06-13T00:00:00"/>
    <s v="25th July,2019"/>
    <d v="2019-07-25T00:00:00"/>
    <s v="Florance Kaluyo"/>
    <s v="Female"/>
    <s v="12616497"/>
    <s v="721765716"/>
    <s v="721765716"/>
    <s v=""/>
    <s v=""/>
    <n v="37.587000000000003"/>
    <n v="-7.6981999999999995E-2"/>
    <s v="Meru"/>
    <s v="Tigania West"/>
    <s v="Tigania"/>
    <s v="Tigania"/>
    <x v="7"/>
    <s v="Amiran Kenya Ltd"/>
    <s v="Simon Musali"/>
    <s v="706021436"/>
    <s v="Medium Size Business"/>
    <s v="Home Biogas"/>
  </r>
  <r>
    <s v="VPA6"/>
    <s v="KE-NYA-1905-26711"/>
    <x v="2"/>
    <s v="Non Compliant"/>
    <s v="27th February,2019"/>
    <d v="2019-02-27T00:00:00"/>
    <s v="26th May,2019"/>
    <d v="2019-05-26T00:00:00"/>
    <s v="Gatana Daniel Njihia"/>
    <s v="Male"/>
    <s v="99999"/>
    <s v="254704724010"/>
    <s v="2.55E+11"/>
    <s v=""/>
    <s v="2.55E+11"/>
    <n v="36.470843000000002"/>
    <n v="-0.283665"/>
    <s v="Nyandarua"/>
    <s v="Ol Kalou"/>
    <s v="Olkarou"/>
    <s v="Roba"/>
    <x v="29"/>
    <s v="Takamoto Biogas"/>
    <s v="Takamoto Biogas"/>
    <s v=""/>
    <s v="Medium Size Business"/>
    <s v="AKUT"/>
  </r>
  <r>
    <s v="VPA6"/>
    <s v="KE-KIS-1907-28001"/>
    <x v="0"/>
    <s v="Non Compliant"/>
    <s v="21st July,2019"/>
    <d v="2019-07-21T00:00:00"/>
    <s v="25th July,2019"/>
    <d v="2019-07-25T00:00:00"/>
    <s v="Okiri Enock Owuor"/>
    <s v="Male"/>
    <s v="29274737"/>
    <s v="707783959"/>
    <s v="707783959"/>
    <s v=""/>
    <s v="796091292"/>
    <n v="34.735239999999997"/>
    <n v="-0.143153"/>
    <s v="Kisumu"/>
    <s v="Kisumu Central"/>
    <s v="Nyalenda B"/>
    <s v="Dunga"/>
    <x v="3"/>
    <s v="Biogas International Limited"/>
    <s v="Zadock"/>
    <s v="720562659"/>
    <s v="Medium Size Business"/>
    <s v="FLEXI"/>
  </r>
  <r>
    <s v="VPA6"/>
    <s v="KE-KIS-1901-25264"/>
    <x v="1"/>
    <s v=""/>
    <s v="11th January,2019"/>
    <d v="2019-01-11T00:00:00"/>
    <s v="20th January,2019"/>
    <d v="2019-01-20T00:00:00"/>
    <s v="Agolla Joshua Ochieng"/>
    <s v="Male"/>
    <s v="26772112"/>
    <s v="0706733924"/>
    <s v="706733924"/>
    <s v=""/>
    <s v="752734433"/>
    <n v="34.735950000000003"/>
    <n v="-0.14263000000000001"/>
    <s v="Kisumu"/>
    <s v="Kisumu Central"/>
    <s v="Kolwa West"/>
    <s v="Dunga"/>
    <x v="3"/>
    <s v="Biogas International Limited"/>
    <s v="Zadock"/>
    <s v="720562659"/>
    <s v="Medium Size Business"/>
    <s v="FLEXI"/>
  </r>
  <r>
    <s v="VPA6"/>
    <s v="KE-BUN-1908-26702"/>
    <x v="1"/>
    <s v=""/>
    <s v="17th July,2019"/>
    <d v="2019-07-17T00:00:00"/>
    <s v="3rd August,2019"/>
    <d v="2019-08-03T00:00:00"/>
    <s v="Wamukota Mackline"/>
    <s v="Male"/>
    <s v="20085671"/>
    <s v="0718072087"/>
    <s v="718072087"/>
    <s v=""/>
    <s v=""/>
    <n v="34.577641999999997"/>
    <n v="0.733348"/>
    <s v="Bungoma"/>
    <s v="Bungoma West"/>
    <s v="Chwele"/>
    <s v="Chwele"/>
    <x v="4"/>
    <s v="Takamoto Biogas"/>
    <s v="Takamoto Biogas"/>
    <s v=""/>
    <s v="Medium Size Business"/>
    <s v="MKD"/>
  </r>
  <r>
    <s v="VPA6"/>
    <s v="KE-KAJ-1908-26704"/>
    <x v="2"/>
    <s v="Demolished"/>
    <s v="14th July,2019"/>
    <d v="2019-07-14T00:00:00"/>
    <s v="8th August,2019"/>
    <d v="2019-08-08T00:00:00"/>
    <s v="Kinaiya Geoffrey Meitaron"/>
    <s v="Male"/>
    <s v="99999"/>
    <s v="722838059"/>
    <s v="722838059"/>
    <s v=""/>
    <s v=""/>
    <n v="36.852079000000003"/>
    <n v="-1.8166359999999999"/>
    <s v="Kajiado"/>
    <s v="Kajiado East"/>
    <s v="Isinya"/>
    <s v="Ormerrui"/>
    <x v="0"/>
    <s v="Takamoto Biogas"/>
    <s v="James"/>
    <s v=""/>
    <s v="Medium Size Business"/>
    <s v="Topflame"/>
  </r>
  <r>
    <s v="VPA6"/>
    <s v="KE-KIA-1908-27187"/>
    <x v="1"/>
    <s v=""/>
    <s v="17th July,2019"/>
    <d v="2019-07-17T00:00:00"/>
    <s v="20th August,2019"/>
    <d v="2019-08-20T00:00:00"/>
    <s v="Gituku Jedida Wakonyo"/>
    <s v="Female"/>
    <s v="11705186"/>
    <s v="254723117752"/>
    <s v="2.55E+11"/>
    <s v=""/>
    <s v=""/>
    <n v="36.770802000000003"/>
    <n v="-1.09738"/>
    <s v="Kiambu"/>
    <s v="Kiambu"/>
    <s v="Ikinu"/>
    <s v="Gathaithi"/>
    <x v="2"/>
    <s v="Amiran Kenya Ltd"/>
    <s v="Michael Munuve"/>
    <s v="705862690"/>
    <s v="Medium Size Business"/>
    <s v="Home Biogas"/>
  </r>
  <r>
    <s v="VPA6"/>
    <s v="KE-KIA-1908-27188"/>
    <x v="0"/>
    <s v="Non Compliant"/>
    <s v="7th August,2019"/>
    <d v="2019-08-07T00:00:00"/>
    <s v="20th August,2019"/>
    <d v="2019-08-20T00:00:00"/>
    <s v="Gachoka Lucy Mwende"/>
    <s v="Female"/>
    <s v="4300232"/>
    <s v="254711707546"/>
    <s v="2.55E+11"/>
    <s v=""/>
    <s v=""/>
    <n v="36.876305000000002"/>
    <n v="-1.0277080000000001"/>
    <s v="Kiambu"/>
    <s v="Gatundu South"/>
    <s v="Kiamwangi"/>
    <s v="Gituamba"/>
    <x v="7"/>
    <s v="Amiran Kenya Ltd"/>
    <s v="Michael Munuve"/>
    <s v="705862690"/>
    <s v="Medium Size Business"/>
    <s v="Home Biogas"/>
  </r>
  <r>
    <s v="VPA6"/>
    <s v="KE-EMB-1909-27192"/>
    <x v="1"/>
    <s v=""/>
    <s v="8th August,2019"/>
    <d v="2019-08-08T00:00:00"/>
    <s v="25th September,2019"/>
    <d v="2019-09-25T00:00:00"/>
    <s v="Kibui Mergery Njura"/>
    <s v="Female"/>
    <s v="11211006"/>
    <s v="0720898873"/>
    <s v="720898873"/>
    <s v=""/>
    <s v=""/>
    <n v="37.530831999999997"/>
    <n v="-0.37446800000000002"/>
    <s v="Embu"/>
    <s v="Runyenjes"/>
    <s v="Runyenjes"/>
    <s v="Runyenjes"/>
    <x v="7"/>
    <s v="Amiran Kenya Ltd"/>
    <s v="Simon Musali"/>
    <s v="706021436"/>
    <s v="Medium Size Business"/>
    <s v="Home Biogas"/>
  </r>
  <r>
    <s v="VPA6"/>
    <s v="KE-NYA-1909-26721"/>
    <x v="1"/>
    <s v=""/>
    <s v="18th September,2019"/>
    <d v="2019-09-18T00:00:00"/>
    <s v="18th September,2019"/>
    <d v="2019-09-18T00:00:00"/>
    <s v="Karanja Sarah Mwende"/>
    <s v="Female"/>
    <s v="99999"/>
    <s v="254715622387"/>
    <s v="2.55E+11"/>
    <s v=""/>
    <s v="2.55E+11"/>
    <n v="36.248311999999999"/>
    <n v="-0.34036300000000003"/>
    <s v="Nyandarua"/>
    <s v="Ol Kalou"/>
    <s v="Ngorika"/>
    <s v="Chamuka"/>
    <x v="0"/>
    <s v="Takamoto Biogas"/>
    <s v="James Nganga  Njoroge"/>
    <s v="725713476"/>
    <s v="Medium Size Business"/>
    <s v="Topflame"/>
  </r>
  <r>
    <s v="VPA6"/>
    <s v="KE-NAK-1909-26722"/>
    <x v="1"/>
    <s v=""/>
    <s v="5th September,2019"/>
    <d v="2019-09-05T00:00:00"/>
    <s v="5th September,2019"/>
    <d v="2019-09-05T00:00:00"/>
    <s v="Kamau Joseph Muragu"/>
    <s v="Male"/>
    <s v="7082143"/>
    <s v="0718980919"/>
    <s v="718980919"/>
    <s v=""/>
    <s v="722959817"/>
    <n v="35.724094999999998"/>
    <n v="-0.24995500000000001"/>
    <s v="Nakuru"/>
    <s v="Molo"/>
    <s v="Molo"/>
    <s v="Mutirithia"/>
    <x v="0"/>
    <s v="Takamoto Biogas"/>
    <s v="James Nganga  Njoroge"/>
    <s v="725713476"/>
    <s v="Medium Size Business"/>
    <s v="Topflame"/>
  </r>
  <r>
    <s v="VPA6"/>
    <s v="KE-UAS-1909-26725"/>
    <x v="2"/>
    <s v="Abandoned"/>
    <s v="19th September,2019"/>
    <d v="2019-09-19T00:00:00"/>
    <s v="19th September,2019"/>
    <d v="2019-09-19T00:00:00"/>
    <s v="Kipyego France Chemwoka"/>
    <s v="Male"/>
    <s v="99999"/>
    <s v="0721857684"/>
    <s v="721857684"/>
    <s v=""/>
    <s v="762205420"/>
    <n v="35.287100000000002"/>
    <n v="0.80906699999999998"/>
    <s v="Uasin Gishu"/>
    <s v="Soy"/>
    <s v="Koisagat"/>
    <s v="Nyalimbei"/>
    <x v="0"/>
    <s v="Takamoto Biogas"/>
    <s v="James Nganga  Njoroge"/>
    <s v="725713467"/>
    <s v="Medium Size Business"/>
    <s v="Topflame"/>
  </r>
  <r>
    <s v="VPA6"/>
    <s v="KE-ELG-1909-26724"/>
    <x v="1"/>
    <s v=""/>
    <s v="5th September,2019"/>
    <d v="2019-09-05T00:00:00"/>
    <s v="5th September,2019"/>
    <d v="2019-09-05T00:00:00"/>
    <s v="Koima Timothy Kosgei"/>
    <s v="Male"/>
    <s v="69127"/>
    <s v="254720332361"/>
    <s v="2.55E+11"/>
    <s v=""/>
    <s v="2.55E+11"/>
    <n v="35.484428000000001"/>
    <n v="0.56624200000000002"/>
    <s v="Elgeyo/Marakwet"/>
    <s v="Keiyo North"/>
    <s v="Mutei"/>
    <s v="Kapteren"/>
    <x v="0"/>
    <s v="Takamoto Biogas"/>
    <s v="James Nganga  Njoroge"/>
    <s v="725713467"/>
    <s v="Medium Size Business"/>
    <s v="Topflame"/>
  </r>
  <r>
    <s v="VPA6"/>
    <s v="KE-ELG-1909-26715"/>
    <x v="1"/>
    <s v=""/>
    <s v="12th September,2019"/>
    <d v="2019-09-12T00:00:00"/>
    <s v="12th September,2019"/>
    <d v="2019-09-12T00:00:00"/>
    <s v="Kiplagat Paul Kipronoh"/>
    <s v="Male"/>
    <s v="12678259"/>
    <s v="254722365707"/>
    <s v="2.55E+11"/>
    <s v=""/>
    <s v="2.55E+11"/>
    <n v="35.506006999999997"/>
    <n v="0.65438700000000005"/>
    <s v="Elgeyo/Marakwet"/>
    <s v="Keiyo North"/>
    <s v="Kamari"/>
    <s v="Kamari"/>
    <x v="0"/>
    <s v="Takamoto Biogas"/>
    <s v="James Nganga  Njoroge"/>
    <s v="726713467"/>
    <s v="Medium Size Business"/>
    <s v="Topflame"/>
  </r>
  <r>
    <s v="VPA6"/>
    <s v="KE-KIA-1908-0"/>
    <x v="0"/>
    <s v="Under Verification"/>
    <s v="26th August,2019"/>
    <d v="2019-08-26T00:00:00"/>
    <s v="26th August,2019"/>
    <d v="2019-08-26T00:00:00"/>
    <s v="Njoroge James Nganga"/>
    <s v="Male"/>
    <s v="13216769"/>
    <s v="0725714467"/>
    <s v="725714467"/>
    <s v=""/>
    <s v="786102465"/>
    <n v="36.774783999999997"/>
    <n v="-1.05837"/>
    <s v="Kiambu"/>
    <s v="Gatundu South"/>
    <s v="Kanjao"/>
    <s v="Miiro"/>
    <x v="0"/>
    <s v="Takamoto Biogas"/>
    <s v="James"/>
    <s v="725713467"/>
    <s v="Medium Size Business"/>
    <s v="Topflame"/>
  </r>
  <r>
    <s v="VPA6"/>
    <s v="KE-KIA-1908-26703"/>
    <x v="1"/>
    <s v=""/>
    <s v="27th August,2019"/>
    <d v="2019-08-27T00:00:00"/>
    <s v="27th August,2019"/>
    <d v="2019-08-27T00:00:00"/>
    <s v="Kamau Margaret Wambui"/>
    <s v="Female"/>
    <s v="99999"/>
    <s v="254700870407"/>
    <s v="2.55E+11"/>
    <s v=""/>
    <s v=""/>
    <n v="36.839486000000001"/>
    <n v="-0.95390699999999995"/>
    <s v="Kiambu"/>
    <s v="Gatundu South"/>
    <s v="Darugo"/>
    <s v="Gasagatha"/>
    <x v="2"/>
    <s v="Takamoto Biogas"/>
    <s v="Peter"/>
    <s v="738414961"/>
    <s v="Medium Size Business"/>
    <s v="KENBIM"/>
  </r>
  <r>
    <s v="VPA6"/>
    <s v="KE-KIA-1907-26717"/>
    <x v="0"/>
    <s v="Non Compliant"/>
    <s v="5th July,2019"/>
    <d v="2019-07-05T00:00:00"/>
    <s v="31st July,2019"/>
    <d v="2019-07-31T00:00:00"/>
    <s v="Nganga George Mwangi"/>
    <s v="Male"/>
    <s v="13510985"/>
    <s v="254721701854"/>
    <s v="2.55E+11"/>
    <s v=""/>
    <s v="2.55E+11"/>
    <n v="36.946488000000002"/>
    <n v="-1.2117960000000001"/>
    <s v="Kiambu"/>
    <s v="Ruiru"/>
    <s v="Githurai"/>
    <s v="Mwihoko"/>
    <x v="0"/>
    <s v="Takamoto Biogas"/>
    <s v="Peter"/>
    <s v="738414961"/>
    <s v="Medium Size Business"/>
    <s v="KENBIM"/>
  </r>
  <r>
    <s v="VPA6"/>
    <s v="KE-KIA-1908-27189"/>
    <x v="1"/>
    <s v=""/>
    <s v="26th July,2019"/>
    <d v="2019-07-26T00:00:00"/>
    <s v="28th August,2019"/>
    <d v="2019-08-28T00:00:00"/>
    <s v="Godfrey Gatuati"/>
    <s v="Male"/>
    <s v="99999"/>
    <s v="720354449"/>
    <s v="2.55E+11"/>
    <s v=""/>
    <s v=""/>
    <n v="36.762560000000001"/>
    <n v="-1.10026"/>
    <s v="Kiambu"/>
    <s v="Githunguri"/>
    <s v="Ikinu"/>
    <s v="Gathaithi"/>
    <x v="7"/>
    <s v="Amiran Kenya Ltd"/>
    <s v="Simon Musali"/>
    <s v="706021436"/>
    <s v="Medium Size Business"/>
    <s v="Home Biogas"/>
  </r>
  <r>
    <s v="VPA6"/>
    <s v="KE-KIA-1908-27190"/>
    <x v="0"/>
    <s v="Abandoned"/>
    <s v="9th August,2019"/>
    <d v="2019-08-09T00:00:00"/>
    <s v="28th August,2019"/>
    <d v="2019-08-28T00:00:00"/>
    <s v="Njoroge Joseph Kariuki"/>
    <s v="Male"/>
    <s v="99999"/>
    <s v="728386724"/>
    <s v="2.55E+11"/>
    <s v=""/>
    <s v=""/>
    <n v="36.761859999999999"/>
    <n v="-1.099758"/>
    <s v="Kiambu"/>
    <s v="Githunguri"/>
    <s v="Githunguri"/>
    <s v="Gathaithi"/>
    <x v="7"/>
    <s v="Amiran Kenya Ltd"/>
    <s v="Michael Munuve"/>
    <s v="705862690"/>
    <s v="Medium Size Business"/>
    <s v="Home Biogas"/>
  </r>
  <r>
    <s v="VPA6"/>
    <s v="KE-KIA-1908-27191"/>
    <x v="1"/>
    <s v=""/>
    <s v="25th July,2019"/>
    <d v="2019-07-25T00:00:00"/>
    <s v="28th August,2019"/>
    <d v="2019-08-28T00:00:00"/>
    <s v="Waruguru Jacinta"/>
    <s v="Male"/>
    <s v="99999"/>
    <s v="721311751"/>
    <s v="2.55E+11"/>
    <s v=""/>
    <s v=""/>
    <n v="36.760159000000002"/>
    <n v="-1.098338"/>
    <s v="Kiambu"/>
    <s v="Githunguri"/>
    <s v="Githunguri"/>
    <s v="Gathaithi"/>
    <x v="7"/>
    <s v="Amiran Kenya Ltd"/>
    <s v="Michael Munuve"/>
    <s v="705862690"/>
    <s v="Medium Size Business"/>
    <s v="Home Biogas"/>
  </r>
  <r>
    <s v="VPA6"/>
    <s v="KE-LAI-1908-27490"/>
    <x v="1"/>
    <s v=""/>
    <s v="30th August,2019"/>
    <d v="2019-08-30T00:00:00"/>
    <s v="30th August,2019"/>
    <d v="2019-08-30T00:00:00"/>
    <s v="Mururu Ephantus Peter"/>
    <s v="Male"/>
    <s v="16008973"/>
    <s v="723355808"/>
    <s v="723355808"/>
    <s v=""/>
    <s v="724416388"/>
    <n v="37.210445"/>
    <n v="9.5399999999999999E-2"/>
    <s v="Laikipia"/>
    <s v="Laikipia East"/>
    <s v="Ethi"/>
    <s v="Mia Moja"/>
    <x v="2"/>
    <s v="Amiran Kenya Ltd"/>
    <s v="Fagaden Enterprises"/>
    <s v="721959188"/>
    <s v="Medium Size Business"/>
    <s v="MKD"/>
  </r>
  <r>
    <s v="VPA6"/>
    <s v="KE-KAJ-1908-26714"/>
    <x v="1"/>
    <s v=""/>
    <s v="15th August,2019"/>
    <d v="2019-08-15T00:00:00"/>
    <s v="15th August,2019"/>
    <d v="2019-08-15T00:00:00"/>
    <s v="Olegei Samante Eric"/>
    <s v="Female"/>
    <s v="1P@QAA"/>
    <s v="0743783081"/>
    <s v="743783081"/>
    <s v=""/>
    <s v="726769601"/>
    <n v="37.214526999999997"/>
    <n v="-2.4041779999999999"/>
    <s v="Kajiado"/>
    <s v="Kajiado South"/>
    <s v="Lengsim"/>
    <s v="Olepolos"/>
    <x v="0"/>
    <s v="Takamoto Biogas"/>
    <s v="James Nganga  Njoroge"/>
    <s v="725713467"/>
    <s v="Medium Size Business"/>
    <s v="Topflame"/>
  </r>
  <r>
    <s v="VPA6"/>
    <s v="KE-MUR-1908-26712"/>
    <x v="1"/>
    <s v=""/>
    <s v="8th August,2019"/>
    <d v="2019-08-08T00:00:00"/>
    <s v="8th August,2019"/>
    <d v="2019-08-08T00:00:00"/>
    <s v="Irungu Roise Muthoni"/>
    <s v="Female"/>
    <s v="7283826"/>
    <s v="254727372780"/>
    <s v="2.55E+11"/>
    <s v=""/>
    <s v="2.55E+11"/>
    <n v="37.106648"/>
    <n v="-0.93307200000000001"/>
    <s v="Murang'a"/>
    <s v="Kandara"/>
    <s v="Kandara"/>
    <s v="Kabati"/>
    <x v="0"/>
    <s v="Takamoto Biogas"/>
    <s v="James Nganga  Njoroge"/>
    <s v="254725713467"/>
    <s v="Medium Size Business"/>
    <s v="Topflame"/>
  </r>
  <r>
    <s v="VPA6"/>
    <s v="KE-KIA-1908-26713"/>
    <x v="1"/>
    <s v=""/>
    <s v="20th August,2019"/>
    <d v="2019-08-20T00:00:00"/>
    <s v="20th August,2019"/>
    <d v="2019-08-20T00:00:00"/>
    <s v="Ngugi Peter Ndungu"/>
    <s v="Male"/>
    <s v="99999"/>
    <s v="254724381967"/>
    <s v="724381967"/>
    <s v=""/>
    <s v="726779564"/>
    <n v="36.815207000000001"/>
    <n v="-0.92286699999999999"/>
    <s v="Kiambu"/>
    <s v="Gatundu North"/>
    <s v="Githobokoni"/>
    <s v="Muthunguchi"/>
    <x v="0"/>
    <s v="Takamoto Biogas"/>
    <s v="James Nganga  Njoroge"/>
    <s v="725713467"/>
    <s v="Medium Size Business"/>
    <s v="Topflame"/>
  </r>
  <r>
    <s v="VPA6"/>
    <s v="KE-MAC-1909-26695"/>
    <x v="1"/>
    <s v=""/>
    <s v="5th September,2019"/>
    <d v="2019-09-05T00:00:00"/>
    <s v="15th September,2019"/>
    <d v="2019-09-15T00:00:00"/>
    <s v="Manene Charity Nkatha"/>
    <s v="Female"/>
    <s v="7714300"/>
    <s v="0722998786"/>
    <s v="722998786"/>
    <s v=""/>
    <s v="716651588"/>
    <n v="37.188763000000002"/>
    <n v="-1.127335"/>
    <s v="Machakos"/>
    <s v="Matungulu"/>
    <s v="Matungulu"/>
    <s v="Uamani"/>
    <x v="22"/>
    <s v="Biogas International Limited"/>
    <s v="James Musyoka"/>
    <s v=""/>
    <s v="Medium Size Business"/>
    <s v="FLEXI"/>
  </r>
  <r>
    <s v="VPA6"/>
    <s v="KE-HOM-1908-26691"/>
    <x v="1"/>
    <s v=""/>
    <s v="8th August,2019"/>
    <d v="2019-08-08T00:00:00"/>
    <s v="22nd August,2019"/>
    <d v="2019-08-22T00:00:00"/>
    <s v="Okite Patrick William"/>
    <s v="Male"/>
    <s v="2702054"/>
    <s v="0722268025"/>
    <s v="722268025"/>
    <s v=""/>
    <s v="706687776"/>
    <n v="34.398113000000002"/>
    <n v="-0.79449700000000001"/>
    <s v="Homa Bay"/>
    <s v="Ndhiwa"/>
    <s v="Koguta"/>
    <s v="Ondati"/>
    <x v="22"/>
    <s v="Biogas International Limited"/>
    <s v="Zadock"/>
    <s v="720562659"/>
    <s v="Medium Size Business"/>
    <s v="FLEXI"/>
  </r>
  <r>
    <s v="VPA6"/>
    <s v="KE-UAS-1908-26692"/>
    <x v="1"/>
    <s v=""/>
    <s v="19th August,2019"/>
    <d v="2019-08-19T00:00:00"/>
    <s v="26th August,2019"/>
    <d v="2019-08-26T00:00:00"/>
    <s v="Korir Teresa Nyambura"/>
    <s v="Female"/>
    <s v="10876225"/>
    <s v="0722383742"/>
    <s v="722383742"/>
    <s v=""/>
    <s v="722472832"/>
    <n v="35.245783000000003"/>
    <n v="0.45616600000000002"/>
    <s v="Uasin Gishu"/>
    <s v="Kapseret"/>
    <s v="Kapseret"/>
    <s v="Lamywet"/>
    <x v="3"/>
    <s v="Biogas International Limited"/>
    <s v="Zadock"/>
    <s v="720562659"/>
    <s v="Medium Size Business"/>
    <s v="FLEXI"/>
  </r>
  <r>
    <s v="VPA6"/>
    <s v="KE-KIA-1909-26701"/>
    <x v="1"/>
    <s v=""/>
    <s v="20th August,2019"/>
    <d v="2019-08-20T00:00:00"/>
    <s v="11th September,2019"/>
    <d v="2019-09-11T00:00:00"/>
    <s v="Njuguna Augustine Mburu"/>
    <s v="Male"/>
    <s v="4922759"/>
    <s v="727461434"/>
    <s v="727461434"/>
    <s v=""/>
    <s v="787841337"/>
    <n v="36.881436999999998"/>
    <n v="-0.95551200000000003"/>
    <s v="Kiambu"/>
    <s v="Gatundu North"/>
    <s v="Gatundu North"/>
    <s v="Gatei"/>
    <x v="3"/>
    <s v="Takamoto Biogas"/>
    <s v="Peter"/>
    <s v="738414961"/>
    <s v="Medium Size Business"/>
    <s v="MKD"/>
  </r>
  <r>
    <s v="VPA6"/>
    <s v="KE-KIS-1909-26696"/>
    <x v="1"/>
    <s v=""/>
    <s v="14th September,2019"/>
    <d v="2019-09-14T00:00:00"/>
    <s v="21st September,2019"/>
    <d v="2019-09-21T00:00:00"/>
    <s v="Otieno Isaac Othiambo"/>
    <s v="Male"/>
    <s v="11300034"/>
    <s v="0722455075"/>
    <s v="722455075"/>
    <s v=""/>
    <s v="720729345"/>
    <n v="34.803780000000003"/>
    <n v="-0.129438"/>
    <s v="Kisumu"/>
    <s v="Kisumu East"/>
    <s v="Kalua Central"/>
    <s v="Ofunyu"/>
    <x v="22"/>
    <s v="Biogas International Limited"/>
    <s v="Robert"/>
    <s v="717606741"/>
    <s v="Medium Size Business"/>
    <s v="FLEXI"/>
  </r>
  <r>
    <s v="VPA6"/>
    <s v="KE-KIS-1909-26694"/>
    <x v="1"/>
    <s v=""/>
    <s v="18th September,2019"/>
    <d v="2019-09-18T00:00:00"/>
    <s v="26th September,2019"/>
    <d v="2019-09-26T00:00:00"/>
    <s v="Odhiambo Rosemary"/>
    <s v="Female"/>
    <s v="27509352"/>
    <s v="254728588559"/>
    <s v="2.55E+11"/>
    <s v=""/>
    <s v="2.55E+11"/>
    <n v="34.706910000000001"/>
    <n v="-3.6040999999999997E-2"/>
    <s v="Kisumu"/>
    <s v="Kisumu West"/>
    <s v="Nyahera"/>
    <s v="Kandalo"/>
    <x v="3"/>
    <s v="Biogas International Limited"/>
    <s v="Null"/>
    <s v=""/>
    <s v="Medium Size Business"/>
    <s v="FLEXI"/>
  </r>
  <r>
    <s v="VPA6"/>
    <s v="KE-KAJ-1909-26720"/>
    <x v="2"/>
    <s v="Institutional Plant"/>
    <s v="10th September,2019"/>
    <d v="2019-09-10T00:00:00"/>
    <s v="20th September,2019"/>
    <d v="2019-09-20T00:00:00"/>
    <s v="Rockfield Rockfield Rockfield"/>
    <s v="Institutional"/>
    <s v="99999"/>
    <s v="0722363386"/>
    <s v="722363386"/>
    <s v=""/>
    <s v="791470600"/>
    <n v="36.775385"/>
    <n v="-1.4582619999999999"/>
    <s v="Kajiado"/>
    <s v="Isinya"/>
    <s v="Kiserian"/>
    <s v="Lankau"/>
    <x v="6"/>
    <s v="Takamoto Biogas"/>
    <s v="Takamoto Biogas"/>
    <s v=""/>
    <s v="Medium Size Business"/>
    <s v="KENBIM"/>
  </r>
  <r>
    <s v="VPA6"/>
    <s v="KE-KIA-1909-26723"/>
    <x v="1"/>
    <s v=""/>
    <s v="9th September,2019"/>
    <d v="2019-09-09T00:00:00"/>
    <s v="23rd September,2019"/>
    <d v="2019-09-23T00:00:00"/>
    <s v="Kiangai Joyce Kigio"/>
    <s v="Female"/>
    <s v="11881827"/>
    <s v="254715152813"/>
    <s v="2.55E+11"/>
    <s v=""/>
    <s v=""/>
    <n v="36.769190000000002"/>
    <n v="-1.0458019999999999"/>
    <s v="Kiambu"/>
    <s v="Githunguri"/>
    <s v="Githunguri"/>
    <s v="Ngochi"/>
    <x v="0"/>
    <s v="Takamoto Biogas"/>
    <s v="James"/>
    <s v="725713467"/>
    <s v="Medium Size Business"/>
    <s v="Topflame"/>
  </r>
  <r>
    <s v="VPA6"/>
    <s v="KE-NAI-1910-26698"/>
    <x v="1"/>
    <s v=""/>
    <s v="2nd October,2019"/>
    <d v="2019-10-02T00:00:00"/>
    <s v="12th October,2019"/>
    <d v="2019-10-12T00:00:00"/>
    <s v="Sudra Nicholas Maciej"/>
    <s v="Male"/>
    <s v="99999"/>
    <s v="78193988"/>
    <s v="2.55E+11"/>
    <s v=""/>
    <s v="2.55E+11"/>
    <n v="36.764277999999997"/>
    <n v="-1.2328300000000001"/>
    <s v="Nairobi"/>
    <s v="Westlands"/>
    <s v="Westlands"/>
    <s v="Kitusuru"/>
    <x v="22"/>
    <s v="Biogas International Limited"/>
    <s v="James Musyoka"/>
    <s v="9715836763"/>
    <s v="Medium Size Business"/>
    <s v="FLEXI"/>
  </r>
  <r>
    <s v="VPA6"/>
    <s v="KE-BUN-1910-26697"/>
    <x v="0"/>
    <s v="Non Compliant"/>
    <s v="24th September,2019"/>
    <d v="2019-09-24T00:00:00"/>
    <s v="2nd October,2019"/>
    <d v="2019-10-02T00:00:00"/>
    <s v="Dennis Anyembe Amukoa"/>
    <s v="Male"/>
    <s v="99999"/>
    <s v="728981353"/>
    <s v="728981353"/>
    <s v=""/>
    <s v="700216101"/>
    <n v="34.573689999999999"/>
    <n v="0.55975799999999998"/>
    <s v="Bungoma"/>
    <s v="Bungoma South"/>
    <s v="Ranje"/>
    <s v="Ranje"/>
    <x v="22"/>
    <s v="Biogas International Limited"/>
    <s v=""/>
    <s v=""/>
    <s v="Medium Size Business"/>
    <s v="FLEXI"/>
  </r>
  <r>
    <s v="VPA6"/>
    <s v="KE-KIA-1910-27193"/>
    <x v="1"/>
    <s v=""/>
    <s v="15th September,2019"/>
    <d v="2019-09-15T00:00:00"/>
    <s v="9th October,2019"/>
    <d v="2019-10-09T00:00:00"/>
    <s v="Kihara Peter"/>
    <s v="Male"/>
    <s v="5465798"/>
    <s v="0720770748"/>
    <s v="720770748"/>
    <s v=""/>
    <s v="720770748"/>
    <n v="36.767082000000002"/>
    <n v="-1.096392"/>
    <s v="Kiambu"/>
    <s v="Kiambu"/>
    <s v="Githunguri"/>
    <s v="Gathaithi"/>
    <x v="7"/>
    <s v="Amiran Kenya Ltd"/>
    <s v="Simon Musali"/>
    <s v="706021436"/>
    <s v="Medium Size Business"/>
    <s v="Home Biogas"/>
  </r>
  <r>
    <s v="VPA6"/>
    <s v="KE-KIA-1910-27194"/>
    <x v="1"/>
    <s v=""/>
    <s v="24th September,2019"/>
    <d v="2019-09-24T00:00:00"/>
    <s v="9th October,2019"/>
    <d v="2019-10-09T00:00:00"/>
    <s v="Kungu Rose"/>
    <s v="Female"/>
    <s v="11802991"/>
    <s v="722812521"/>
    <s v="722812521"/>
    <s v=""/>
    <s v="720534364"/>
    <n v="36.764577000000003"/>
    <n v="-1.093529"/>
    <s v="Kiambu"/>
    <s v="Githunguri"/>
    <s v="Ikinu"/>
    <s v="Gathaithi"/>
    <x v="7"/>
    <s v="Amiran Kenya Ltd"/>
    <s v="Michael Munuve"/>
    <s v="705862690"/>
    <s v="Medium Size Business"/>
    <s v="Home Biogas"/>
  </r>
  <r>
    <s v="VPA6"/>
    <s v="KE-KWA-1910-26693"/>
    <x v="2"/>
    <s v="Institutional Plant"/>
    <s v="20th September,2019"/>
    <d v="2019-09-20T00:00:00"/>
    <s v="2nd October,2019"/>
    <d v="2019-10-02T00:00:00"/>
    <s v="Kenya Service Forest"/>
    <s v="Male"/>
    <s v="20651354"/>
    <s v="254718065079"/>
    <s v="2.55E+11"/>
    <s v=""/>
    <s v="2.55E+11"/>
    <n v="39.477496000000002"/>
    <n v="-4.408118"/>
    <s v="Kwale"/>
    <s v="Msambweni"/>
    <s v="Kinondo"/>
    <s v="Vioni"/>
    <x v="3"/>
    <s v="Biogas International Limited"/>
    <s v="Julius"/>
    <s v="711227754"/>
    <s v="Medium Size Business"/>
    <s v="FLEXI"/>
  </r>
  <r>
    <s v="VPA6"/>
    <s v="KE-KIL-1910-26699"/>
    <x v="0"/>
    <s v="Non Compliant"/>
    <s v="11th October,2019"/>
    <d v="2019-10-11T00:00:00"/>
    <s v="25th October,2019"/>
    <d v="2019-10-25T00:00:00"/>
    <s v="Barnes Alistair James"/>
    <s v="Male"/>
    <s v="10122102"/>
    <s v="0716788469"/>
    <s v="716788469"/>
    <s v=""/>
    <s v="707668600"/>
    <n v="39.867316000000002"/>
    <n v="-3.6241919999999999"/>
    <s v="Kilifi"/>
    <s v="Bahari"/>
    <s v="Bahari"/>
    <s v="Plantation"/>
    <x v="22"/>
    <s v="Biogas International Limited"/>
    <s v="Julius"/>
    <s v="711227754"/>
    <s v="Medium Size Business"/>
    <s v="FLEXI"/>
  </r>
  <r>
    <s v="VPA6"/>
    <s v="KE-KIA-1910-26583"/>
    <x v="1"/>
    <s v=""/>
    <s v="8th October,2019"/>
    <d v="2019-10-08T00:00:00"/>
    <s v="8th October,2019"/>
    <d v="2019-10-08T00:00:00"/>
    <s v="Njuguna Nancy Nduta"/>
    <s v="Female"/>
    <s v="3589031"/>
    <s v="+254721521840"/>
    <s v="2.55E+11"/>
    <s v=""/>
    <s v="2.55E+11"/>
    <n v="36.844794999999998"/>
    <n v="-0.97249799999999997"/>
    <s v="Kiambu"/>
    <s v="Gatundu South"/>
    <s v="Ngenda"/>
    <s v="Gikure"/>
    <x v="0"/>
    <s v="Takamoto Biogas"/>
    <s v="James Nganga  Njoroge"/>
    <s v="+254725713467"/>
    <s v="Medium Size Business"/>
    <s v="Topflame"/>
  </r>
  <r>
    <s v="VPA6"/>
    <s v="KE-KIA-1910-26587"/>
    <x v="1"/>
    <s v=""/>
    <s v="11th October,2019"/>
    <d v="2019-10-11T00:00:00"/>
    <s v="11th October,2019"/>
    <d v="2019-10-11T00:00:00"/>
    <s v="Mungai Elizabeth Wambui"/>
    <s v="Female"/>
    <s v="7544264"/>
    <s v="+254715894121"/>
    <s v="2.55E+11"/>
    <s v=""/>
    <s v="2.55E+11"/>
    <n v="36.825789999999998"/>
    <n v="-1.1586380000000001"/>
    <s v="Kiambu"/>
    <s v="Kiambu"/>
    <s v="Ndumeri"/>
    <s v="Githima"/>
    <x v="0"/>
    <s v="Takamoto Biogas"/>
    <s v="James Nganga  Njoroge"/>
    <s v="+254725713467"/>
    <s v="Medium Size Business"/>
    <s v="Topflame"/>
  </r>
  <r>
    <s v="VPA6"/>
    <s v="KE-KAJ-1910-26700"/>
    <x v="1"/>
    <s v=""/>
    <s v="14th October,2019"/>
    <d v="2019-10-14T00:00:00"/>
    <s v="24th October,2019"/>
    <d v="2019-10-24T00:00:00"/>
    <s v="Mugasia Ann Afandi"/>
    <s v="Female"/>
    <s v="26545665"/>
    <s v="725665181"/>
    <s v="2.55E+11"/>
    <s v=""/>
    <s v="2.55E+11"/>
    <n v="36.701540000000001"/>
    <n v="-1.410345"/>
    <s v="Kajiado"/>
    <s v="Kajiado North"/>
    <s v="Kajiado North"/>
    <s v="Oloosurutia"/>
    <x v="22"/>
    <s v="Biogas International Limited"/>
    <s v="James Musyoka"/>
    <s v="+254715836763"/>
    <s v="Medium Size Business"/>
    <s v="FLEXI"/>
  </r>
  <r>
    <s v="VPA6"/>
    <s v="KE-KIA-1910-27196"/>
    <x v="1"/>
    <s v=""/>
    <s v="25th October,2019"/>
    <d v="2019-10-25T00:00:00"/>
    <s v="29th October,2019"/>
    <d v="2019-10-29T00:00:00"/>
    <s v="Mburu Martin"/>
    <s v="Male"/>
    <s v="99999"/>
    <s v="722748403"/>
    <s v="2.55E+11"/>
    <s v=""/>
    <s v=""/>
    <n v="36.877937000000003"/>
    <n v="-1.1846829999999999"/>
    <s v="Kiambu"/>
    <s v="Kiambu"/>
    <s v="Kiamumbi"/>
    <s v="Kiamumbi"/>
    <x v="7"/>
    <s v="Amiran Kenya Ltd"/>
    <s v="Michael Munuve"/>
    <s v="254705862690"/>
    <s v="Medium Size Business"/>
    <s v="Home Biogas"/>
  </r>
  <r>
    <s v="VPA6"/>
    <s v="KE-KIA-1910-27903"/>
    <x v="1"/>
    <s v=""/>
    <s v="17th October,2019"/>
    <d v="2019-10-17T00:00:00"/>
    <s v="24th October,2019"/>
    <d v="2019-10-24T00:00:00"/>
    <s v="Kimani Evanson"/>
    <s v="Male"/>
    <s v="21932593"/>
    <s v="254722236602"/>
    <s v="2.55E+11"/>
    <s v=""/>
    <s v="2.55E+11"/>
    <n v="36.630518000000002"/>
    <n v="-1.293804"/>
    <s v="Kiambu"/>
    <s v="Kikuyu"/>
    <s v="Ruthigiti"/>
    <s v="Karie"/>
    <x v="22"/>
    <s v="Biogas International Limited"/>
    <s v="Null"/>
    <s v=""/>
    <s v="Medium Size Business"/>
    <s v="FLEXI"/>
  </r>
  <r>
    <s v="VPA6"/>
    <s v="KE-NAK-1909-26595"/>
    <x v="1"/>
    <s v=""/>
    <s v="23rd July,2019"/>
    <d v="2019-07-23T00:00:00"/>
    <s v="11th September,2019"/>
    <d v="2019-09-11T00:00:00"/>
    <s v="Gitiha John Kinyua"/>
    <s v="Male"/>
    <s v="2460163"/>
    <s v="254727570542"/>
    <s v="2.55E+11"/>
    <s v=""/>
    <s v="2.55E+11"/>
    <n v="36.468608000000003"/>
    <n v="-0.70074999999999998"/>
    <s v="Nakuru"/>
    <s v="Naivasha"/>
    <s v="Naivasha"/>
    <s v="Nyodia"/>
    <x v="0"/>
    <s v="Takamoto Biogas"/>
    <s v="Takamoto Biogas"/>
    <s v=""/>
    <s v="Medium Size Business"/>
    <s v="Topflame"/>
  </r>
  <r>
    <s v="VPA6"/>
    <s v="KE-KIA-1911-27197"/>
    <x v="1"/>
    <s v=""/>
    <s v="26th August,2019"/>
    <d v="2019-08-26T00:00:00"/>
    <s v="12th November,2019"/>
    <d v="2019-11-12T00:00:00"/>
    <s v="Mwaura Simon Chege"/>
    <s v="Male"/>
    <s v="3110261"/>
    <s v="254721987210"/>
    <s v="2.55E+11"/>
    <s v=""/>
    <s v="2.55E+11"/>
    <n v="36.766632999999999"/>
    <n v="-1.09602"/>
    <s v="Kiambu"/>
    <s v="Kiambu"/>
    <s v="Ikinu"/>
    <s v="Gathaithi"/>
    <x v="7"/>
    <s v="Amiran Kenya Ltd"/>
    <s v="Michael Munuve"/>
    <s v="254705862690"/>
    <s v="Medium Size Business"/>
    <s v="Home Biogas"/>
  </r>
  <r>
    <s v="VPA6"/>
    <s v="KE-NAK-1911-28827"/>
    <x v="0"/>
    <s v="Non Compliant"/>
    <s v="12th November,2019"/>
    <d v="2019-11-12T00:00:00"/>
    <s v="17th November,2019"/>
    <d v="2019-11-17T00:00:00"/>
    <s v="Nathan Kirui"/>
    <s v="Male"/>
    <s v="99999"/>
    <s v="715664425"/>
    <s v="2.55E+11"/>
    <s v=""/>
    <s v=""/>
    <n v="36.008904000000001"/>
    <n v="-0.2697"/>
    <s v="Nakuru"/>
    <s v="Rongai"/>
    <s v="Ngata"/>
    <s v="Ngata"/>
    <x v="3"/>
    <s v="Biogas International Limited"/>
    <s v="Robert"/>
    <s v="254717606741"/>
    <s v="Medium Size Business"/>
    <s v="FLEXI"/>
  </r>
  <r>
    <s v="VPA6"/>
    <s v="KE-KAK-1911-28826"/>
    <x v="1"/>
    <s v=""/>
    <s v="20th October,2019"/>
    <d v="2019-10-20T00:00:00"/>
    <s v="13th November,2019"/>
    <d v="2019-11-13T00:00:00"/>
    <s v="Mary Maheli"/>
    <s v="Female"/>
    <s v="4376368"/>
    <s v="254724082605"/>
    <s v="2.55E+11"/>
    <s v=""/>
    <s v="2.55E+11"/>
    <n v="34.767356999999997"/>
    <n v="0.29219099999999998"/>
    <s v="Kakamega"/>
    <s v="Lurambi"/>
    <s v="Lulambi"/>
    <s v="Mwihomo"/>
    <x v="22"/>
    <s v="Biogas International Limited"/>
    <s v="Robert"/>
    <s v="254717606741"/>
    <s v="Medium Size Business"/>
    <s v="FLEXI"/>
  </r>
  <r>
    <s v="VPA6"/>
    <s v="KE-KIA-1910-28820"/>
    <x v="1"/>
    <s v=""/>
    <s v="20th October,2019"/>
    <d v="2019-10-20T00:00:00"/>
    <s v="24th October,2019"/>
    <d v="2019-10-24T00:00:00"/>
    <s v="Githinji Ruth Wanjiru"/>
    <s v="Female"/>
    <s v="6289277"/>
    <s v="720486083"/>
    <s v="2.55E+11"/>
    <s v=""/>
    <s v="2.55E+11"/>
    <n v="36.671990999999998"/>
    <n v="-1.1586609999999999"/>
    <s v="Kiambu"/>
    <s v="Limuru"/>
    <s v="Gecha"/>
    <s v="Kabuku"/>
    <x v="22"/>
    <s v="Biogas International Limited"/>
    <s v="Null"/>
    <s v=""/>
    <s v="Medium Size Business"/>
    <s v="FLEXI"/>
  </r>
  <r>
    <s v="VPA6"/>
    <s v="KE-KIA-1911-27195"/>
    <x v="1"/>
    <s v=""/>
    <s v="23rd October,2019"/>
    <d v="2019-10-23T00:00:00"/>
    <s v="20th November,2019"/>
    <d v="2019-11-20T00:00:00"/>
    <s v="Chege Teresia Njeri"/>
    <s v="Female"/>
    <s v="99999"/>
    <s v="727496225"/>
    <s v="2.55E+11"/>
    <s v=""/>
    <s v="2.55E+11"/>
    <n v="36.766503"/>
    <n v="-1.0963769999999999"/>
    <s v="Kiambu"/>
    <s v="Githunguri"/>
    <s v="Ikinu"/>
    <s v="Waratho"/>
    <x v="7"/>
    <s v="Amiran Kenya Ltd"/>
    <s v="Michael Munuve"/>
    <s v="254705862690"/>
    <s v="Medium Size Business"/>
    <s v="Home Biogas"/>
  </r>
  <r>
    <s v="VPA6"/>
    <s v="KE-KIA-1911-27198"/>
    <x v="1"/>
    <s v=""/>
    <s v="23rd October,2019"/>
    <d v="2019-10-23T00:00:00"/>
    <s v="20th November,2019"/>
    <d v="2019-11-20T00:00:00"/>
    <s v="Hannah Kamau Wangari"/>
    <s v="Female"/>
    <s v="5706697"/>
    <s v="720604829"/>
    <s v="2.55E+11"/>
    <s v=""/>
    <s v="2.55E+11"/>
    <n v="36.784567000000003"/>
    <n v="-1.104927"/>
    <s v="Kiambu"/>
    <s v="Githunguri"/>
    <s v="Ikinu"/>
    <s v="Njiru"/>
    <x v="7"/>
    <s v="Amiran Kenya Ltd"/>
    <s v="Simon"/>
    <s v="254706021436"/>
    <s v="Medium Size Business"/>
    <s v="Home Biogas"/>
  </r>
  <r>
    <s v="VPA6"/>
    <s v="KE-KIA-1911-27199"/>
    <x v="1"/>
    <s v=""/>
    <s v="23rd October,2019"/>
    <d v="2019-10-23T00:00:00"/>
    <s v="20th November,2019"/>
    <d v="2019-11-20T00:00:00"/>
    <s v="Muturi Peter Gachie"/>
    <s v="Male"/>
    <s v="4854130"/>
    <s v="721990306"/>
    <s v="2.55E+11"/>
    <s v=""/>
    <s v="2.55E+11"/>
    <n v="36.773366000000003"/>
    <n v="-1.102036"/>
    <s v="Kiambu"/>
    <s v="Kiambu"/>
    <s v="Githunguri"/>
    <s v="Gathaithi"/>
    <x v="7"/>
    <s v="Amiran Kenya Ltd"/>
    <s v="Simon Musali"/>
    <s v="254706021436"/>
    <s v="Medium Size Business"/>
    <s v="Home Biogas"/>
  </r>
  <r>
    <s v="VPA6"/>
    <s v="KE-MAC-1912-28829"/>
    <x v="1"/>
    <s v=""/>
    <s v="21st November,2019"/>
    <d v="2019-11-21T00:00:00"/>
    <s v="1st December,2019"/>
    <d v="2019-12-01T00:00:00"/>
    <s v="Mutia Janice Mathei"/>
    <s v="Female"/>
    <s v="99999"/>
    <s v="722319360"/>
    <s v="2.55E+11"/>
    <s v=""/>
    <s v="2.55E+11"/>
    <n v="37.119492999999999"/>
    <n v="-1.31473"/>
    <s v="Machakos"/>
    <s v="Matungulu"/>
    <s v="Athi River"/>
    <s v="Joska"/>
    <x v="22"/>
    <s v="Biogas International Limited"/>
    <s v="James Musyoka"/>
    <s v="254715836763"/>
    <s v="Medium Size Business"/>
    <s v="FLEXI"/>
  </r>
  <r>
    <s v="VPA6"/>
    <s v="KE-LAI-1909-26584"/>
    <x v="1"/>
    <s v=""/>
    <s v="14th September,2019"/>
    <d v="2019-09-14T00:00:00"/>
    <s v="14th September,2019"/>
    <d v="2019-09-14T00:00:00"/>
    <s v="Waikwa Dancan Munuhe"/>
    <s v="Male"/>
    <s v="3281092"/>
    <s v="254722428894"/>
    <s v="2.55E+11"/>
    <s v=""/>
    <s v="2.55E+11"/>
    <n v="37.184803000000002"/>
    <n v="8.0907000000000007E-2"/>
    <s v="Laikipia"/>
    <s v="Laikipia North"/>
    <s v="Ethi"/>
    <s v="Magutu"/>
    <x v="0"/>
    <s v="Takamoto Biogas"/>
    <s v="James Nganga"/>
    <s v="254725713467"/>
    <s v="Medium Size Business"/>
    <s v="Topflame"/>
  </r>
  <r>
    <s v="VPA6"/>
    <s v="KE-NAK-1911-26573"/>
    <x v="1"/>
    <s v=""/>
    <s v="5th November,2019"/>
    <d v="2019-11-05T00:00:00"/>
    <s v="5th November,2019"/>
    <d v="2019-11-05T00:00:00"/>
    <s v="John Wachira"/>
    <s v="Male"/>
    <s v="11717414"/>
    <s v="254721930498"/>
    <s v="2.55E+11"/>
    <s v=""/>
    <s v=""/>
    <n v="35.724133000000002"/>
    <n v="-0.31609700000000002"/>
    <s v="Nakuru"/>
    <s v="Molo"/>
    <s v="Molo"/>
    <s v="Nandira"/>
    <x v="0"/>
    <s v="Takamoto Biogas"/>
    <s v="James Nganga  Njoroge"/>
    <s v="254725713467"/>
    <s v="Medium Size Business"/>
    <s v="Topflame"/>
  </r>
  <r>
    <s v="VPA6"/>
    <s v="KE-NAK-1911-26572"/>
    <x v="1"/>
    <s v=""/>
    <s v="5th November,2019"/>
    <d v="2019-11-05T00:00:00"/>
    <s v="5th November,2019"/>
    <d v="2019-11-05T00:00:00"/>
    <s v="John Mutwara Mworia"/>
    <s v="Male"/>
    <s v="24412650"/>
    <s v="727103049"/>
    <s v="2.55E+11"/>
    <s v=""/>
    <s v=""/>
    <n v="35.990144999999998"/>
    <n v="-0.44131199999999998"/>
    <s v="Nakuru"/>
    <s v="Njoro"/>
    <s v="Kihingo"/>
    <s v="Mutiume"/>
    <x v="0"/>
    <s v="Takamoto Biogas"/>
    <s v="James Nganga  Njoroge"/>
    <s v="254725713467"/>
    <s v="Medium Size Business"/>
    <s v="Topflame"/>
  </r>
  <r>
    <s v="VPA6"/>
    <s v="KE-KWA-1911-26581"/>
    <x v="1"/>
    <s v=""/>
    <s v="9th November,2019"/>
    <d v="2019-11-09T00:00:00"/>
    <s v="9th November,2019"/>
    <d v="2019-11-09T00:00:00"/>
    <s v="Kariuki Elizabeth Wanjiru"/>
    <s v="Female"/>
    <s v="3913854"/>
    <s v="254718529811"/>
    <s v="2.55E+11"/>
    <s v=""/>
    <s v="2.55E+11"/>
    <n v="39.132606000000003"/>
    <n v="-4.4825179999999998"/>
    <s v="Kwale"/>
    <s v="Lunga Lunga"/>
    <s v="Lunga Lunga"/>
    <s v="Mabibili"/>
    <x v="0"/>
    <s v="Takamoto Biogas"/>
    <s v="James Nganga  Njoroge"/>
    <s v="254725713467"/>
    <s v="Medium Size Business"/>
    <s v="Topflame"/>
  </r>
  <r>
    <s v="VPA6"/>
    <s v="KE-KIA-1911-26577"/>
    <x v="1"/>
    <s v=""/>
    <s v="13th November,2019"/>
    <d v="2019-11-13T00:00:00"/>
    <s v="13th November,2019"/>
    <d v="2019-11-13T00:00:00"/>
    <s v="Kiarie Zachary Nguwa"/>
    <s v="Male"/>
    <s v="99999"/>
    <s v="254728294491"/>
    <s v="2.55E+11"/>
    <s v=""/>
    <s v="2.55E+11"/>
    <n v="37.082856"/>
    <n v="-1.170941"/>
    <s v="Kiambu"/>
    <s v="Juja"/>
    <s v="Ruiru"/>
    <s v="Gikumari"/>
    <x v="0"/>
    <s v="Takamoto Biogas"/>
    <s v="James Nganga  Njoroge"/>
    <s v="254725713467"/>
    <s v="Medium Size Business"/>
    <s v="Topflame"/>
  </r>
  <r>
    <s v="VPA6"/>
    <s v="KE-MUR-1911-26592"/>
    <x v="0"/>
    <s v="Under Verification"/>
    <s v="7th October,2019"/>
    <d v="2019-10-07T00:00:00"/>
    <s v="15th November,2019"/>
    <d v="2019-11-15T00:00:00"/>
    <s v="Karaithi Joseph"/>
    <s v="Male"/>
    <s v="3450629"/>
    <s v="254797915322"/>
    <s v="2.55E+11"/>
    <s v=""/>
    <s v=""/>
    <n v="36.993271"/>
    <n v="-0.61077400000000004"/>
    <s v="Murang'a"/>
    <s v="Mathioya"/>
    <s v="Mathioya"/>
    <s v="Kariko"/>
    <x v="0"/>
    <s v="Takamoto Biogas"/>
    <s v="Peter"/>
    <s v=""/>
    <s v="Medium Size Business"/>
    <s v="KENBIM"/>
  </r>
  <r>
    <s v="VPA6"/>
    <s v="KE-NYA-1911-28828"/>
    <x v="1"/>
    <s v=""/>
    <s v="20th November,2019"/>
    <d v="2019-11-20T00:00:00"/>
    <s v="27th November,2019"/>
    <d v="2019-11-27T00:00:00"/>
    <s v="David Nganga"/>
    <s v="Male"/>
    <s v="99999"/>
    <s v="724750082"/>
    <s v="2.55E+11"/>
    <s v=""/>
    <s v="2.55E+11"/>
    <n v="36.565175000000004"/>
    <n v="-0.83267500000000005"/>
    <s v="Nyandarua"/>
    <s v="South Kinangop"/>
    <s v="Kenyatta Road"/>
    <s v="Kwa Kanyua"/>
    <x v="22"/>
    <s v="Biogas International Limited"/>
    <s v="Robert"/>
    <s v="254717606741"/>
    <s v="Medium Size Business"/>
    <s v="FLEXI"/>
  </r>
  <r>
    <s v="VPA6"/>
    <s v="KE-KIA-1911-27645"/>
    <x v="0"/>
    <s v="Non Compliant"/>
    <s v="23rd November,2019"/>
    <d v="2019-11-23T00:00:00"/>
    <s v="28th November,2019"/>
    <d v="2019-11-28T00:00:00"/>
    <s v="Kariuki Joseph Karatu"/>
    <s v="Male"/>
    <s v="5706246"/>
    <s v="722608417"/>
    <s v="2.55E+11"/>
    <s v=""/>
    <s v=""/>
    <n v="36.733828000000003"/>
    <n v="-1.0783579999999999"/>
    <s v="Kiambu"/>
    <s v="Githunguri"/>
    <s v="Githunguri"/>
    <s v="Matuguta"/>
    <x v="1"/>
    <s v="Takamoto Biogas"/>
    <s v="null"/>
    <s v=""/>
    <s v="Medium Size Business"/>
    <s v="AKUT"/>
  </r>
  <r>
    <s v="VPA6"/>
    <s v="KE-SIA-1912-28830"/>
    <x v="1"/>
    <s v=""/>
    <s v="18th September,2019"/>
    <d v="2019-09-18T00:00:00"/>
    <s v="7th December,2019"/>
    <d v="2019-12-07T00:00:00"/>
    <s v="Steven Oriaro"/>
    <s v="Male"/>
    <s v="99999"/>
    <s v="254727543934"/>
    <s v="2.55E+11"/>
    <s v=""/>
    <s v=""/>
    <n v="34.195318"/>
    <n v="8.208E-3"/>
    <s v="Siaya"/>
    <s v="Siaya"/>
    <s v="Central Alego"/>
    <s v="Kamlang"/>
    <x v="22"/>
    <s v="Biogas International Limited"/>
    <s v="Robert"/>
    <s v="254717606741"/>
    <s v="Medium Size Business"/>
    <s v="FLEXI"/>
  </r>
  <r>
    <s v="VPA6"/>
    <s v="KE-BOM-1912-26574"/>
    <x v="1"/>
    <s v=""/>
    <s v="26th November,2019"/>
    <d v="2019-11-26T00:00:00"/>
    <s v="24th December,2019"/>
    <d v="2019-12-24T00:00:00"/>
    <s v="Kipngeno Charles Mutai"/>
    <s v="Male"/>
    <s v="99999"/>
    <s v="720171404"/>
    <s v="2.55E+11"/>
    <s v=""/>
    <s v="2.55E+11"/>
    <n v="35.371386999999999"/>
    <n v="-0.76327999999999996"/>
    <s v="Bomet"/>
    <s v="Bomet Central"/>
    <s v="Siribwet"/>
    <s v="Kapsebet"/>
    <x v="6"/>
    <s v="Takamoto Biogas"/>
    <s v="Takamoto Biogas"/>
    <s v="254738689788"/>
    <s v="Medium Size Business"/>
    <s v="KENBIM"/>
  </r>
  <r>
    <s v="VPA6"/>
    <s v="KE-KIA-1911-26576"/>
    <x v="0"/>
    <s v="Non Compliant"/>
    <s v="27th November,2019"/>
    <d v="2019-11-27T00:00:00"/>
    <s v="27th November,2019"/>
    <d v="2019-11-27T00:00:00"/>
    <s v="Kimani Pauline Njeri"/>
    <s v="Female"/>
    <s v="10975241"/>
    <s v="254701269618"/>
    <s v="2.55E+11"/>
    <s v=""/>
    <s v="2.55E+11"/>
    <n v="36.784664999999997"/>
    <n v="-1.060845"/>
    <s v="Kiambu"/>
    <s v="Githunguri"/>
    <s v="Githunguri"/>
    <s v="Kiriko"/>
    <x v="0"/>
    <s v="Takamoto Biogas"/>
    <s v="James Nganga  Njoroge"/>
    <s v="254725713467"/>
    <s v="Medium Size Business"/>
    <s v="Topflame"/>
  </r>
  <r>
    <s v="VPA6"/>
    <s v="KE-MUR-1912-26578"/>
    <x v="1"/>
    <s v=""/>
    <s v="3rd December,2019"/>
    <d v="2019-12-03T00:00:00"/>
    <s v="3rd December,2019"/>
    <d v="2019-12-03T00:00:00"/>
    <s v="Kamuyu Charles Kahiro"/>
    <s v="Male"/>
    <s v="22351793"/>
    <s v="254798252180"/>
    <s v="2.55E+11"/>
    <s v=""/>
    <s v="2.55E+11"/>
    <n v="37.104080000000003"/>
    <n v="-0.66314499999999998"/>
    <s v="Murang'a"/>
    <s v="Kiharu"/>
    <s v="Njoguini"/>
    <s v="Njoguini"/>
    <x v="0"/>
    <s v="Amiran Kenya Ltd"/>
    <s v="James Nganga"/>
    <s v="254725713467"/>
    <s v="Medium Size Business"/>
    <s v="Topflame"/>
  </r>
  <r>
    <s v="VPA6"/>
    <s v="KE-NYE-2001-28834"/>
    <x v="0"/>
    <s v="Non Compliant"/>
    <s v="7th January,2020"/>
    <d v="2020-01-07T00:00:00"/>
    <s v="17th January,2020"/>
    <d v="2020-01-17T00:00:00"/>
    <s v="Thairu Joyce Wanjiru"/>
    <s v="Female"/>
    <s v="99999"/>
    <s v="254722290938"/>
    <s v="2.55E+11"/>
    <s v=""/>
    <s v="2.55E+11"/>
    <n v="36.901902"/>
    <n v="-0.49667699999999998"/>
    <s v="Nyeri"/>
    <s v="Tetu"/>
    <s v="Thegenge"/>
    <s v="Kagioini"/>
    <x v="3"/>
    <s v="Biogas International Limited"/>
    <s v="James Musyoka"/>
    <s v="254715836763"/>
    <s v="Medium Size Business"/>
    <s v="FLEXI"/>
  </r>
  <r>
    <s v="VPA6"/>
    <s v="KE-BOM-2001-26575"/>
    <x v="1"/>
    <s v=""/>
    <s v="25th October,2019"/>
    <d v="2019-10-25T00:00:00"/>
    <s v="4th January,2020"/>
    <d v="2020-01-04T00:00:00"/>
    <s v="Bett Reuben"/>
    <s v="Male"/>
    <s v="99999"/>
    <s v="254728396569"/>
    <s v="2.55E+11"/>
    <s v=""/>
    <s v="2.55E+11"/>
    <n v="35.389502"/>
    <n v="-0.66476199999999996"/>
    <s v="Bomet"/>
    <s v="Bomet Central"/>
    <s v="Terganda"/>
    <s v="Sogoiyet"/>
    <x v="0"/>
    <s v="Takamoto Biogas"/>
    <s v="Takamoto Biogas"/>
    <s v=""/>
    <s v="Medium Size Business"/>
    <s v="KENBIM"/>
  </r>
  <r>
    <s v="VPA6"/>
    <s v="KE-KIA-2001-26589"/>
    <x v="0"/>
    <s v="Non Compliant"/>
    <s v="16th January,2020"/>
    <d v="2020-01-16T00:00:00"/>
    <s v="27th January,2020"/>
    <d v="2020-01-27T00:00:00"/>
    <s v="Gitau John Ngigi"/>
    <s v="Male"/>
    <s v="99999"/>
    <s v="711476654"/>
    <s v="711476654"/>
    <s v=""/>
    <s v="719540326"/>
    <n v="36.81897"/>
    <n v="-1.1141719999999999"/>
    <s v="Kiambu"/>
    <s v="Githunguri"/>
    <s v="Ikinu"/>
    <s v="Maigotha"/>
    <x v="0"/>
    <s v="Takamoto Biogas"/>
    <s v=""/>
    <s v=""/>
    <s v="Medium Size Business"/>
    <s v="KENBIM"/>
  </r>
  <r>
    <s v="VPA6"/>
    <s v="KE-KIA-2001-28651"/>
    <x v="1"/>
    <s v=""/>
    <s v="18th December,2019"/>
    <d v="2019-12-18T00:00:00"/>
    <s v="29th January,2020"/>
    <d v="2020-01-29T00:00:00"/>
    <s v="Kibia Ann"/>
    <s v="Female"/>
    <s v="20338467"/>
    <s v="723692155"/>
    <s v="2.55E+11"/>
    <s v=""/>
    <s v="720434087"/>
    <n v="37.050826000000001"/>
    <n v="-1.0352239999999999"/>
    <s v="Kiambu"/>
    <s v="Thika East"/>
    <s v="Jomoko"/>
    <s v="Ngoingwa"/>
    <x v="30"/>
    <s v="Amiran Kenya Ltd"/>
    <s v="Simon Musali"/>
    <s v="706021436"/>
    <s v="Medium Size Business"/>
    <s v="Home Biogas"/>
  </r>
  <r>
    <s v="VPA6"/>
    <s v="KE-KIA-2001-28652"/>
    <x v="1"/>
    <s v=""/>
    <s v="6th December,2019"/>
    <d v="2019-12-06T00:00:00"/>
    <s v="30th January,2020"/>
    <d v="2020-01-30T00:00:00"/>
    <s v="Muchiri John"/>
    <s v="Male"/>
    <s v="22278430"/>
    <s v="724214551"/>
    <s v="2.55E+11"/>
    <s v=""/>
    <s v="715256300"/>
    <n v="36.846808000000003"/>
    <n v="-1.2049879999999999"/>
    <s v="Kiambu"/>
    <s v="Kiambu"/>
    <s v="Kiambaa"/>
    <s v="Thindigua"/>
    <x v="7"/>
    <s v="Amiran Kenya Ltd"/>
    <s v="Michael Munuve"/>
    <s v="705862690"/>
    <s v="Medium Size Business"/>
    <s v="Home Biogas"/>
  </r>
  <r>
    <s v="VPA6"/>
    <s v="KE-KIA-2001-28653"/>
    <x v="1"/>
    <s v=""/>
    <s v="11th December,2019"/>
    <d v="2019-12-11T00:00:00"/>
    <s v="30th January,2020"/>
    <d v="2020-01-30T00:00:00"/>
    <s v="Kamau Christopher"/>
    <s v="Male"/>
    <s v="99999"/>
    <s v="711179700"/>
    <s v=""/>
    <s v=""/>
    <s v=""/>
    <n v="36.818007999999999"/>
    <n v="-1.137977"/>
    <s v="Kiambu"/>
    <s v="Kiambu"/>
    <s v="Kiambaa"/>
    <s v="Ting'Ang'A"/>
    <x v="30"/>
    <s v="Amiran Kenya Ltd"/>
    <s v="Michael Munuve"/>
    <s v="705862690"/>
    <s v="Medium Size Business"/>
    <s v="Home Biogas"/>
  </r>
  <r>
    <s v="VPA6"/>
    <s v="KE-KIR-2001-28835"/>
    <x v="0"/>
    <s v="Under Verification"/>
    <s v="17th January,2020"/>
    <d v="2020-01-17T00:00:00"/>
    <s v="26th January,2020"/>
    <d v="2020-01-26T00:00:00"/>
    <s v="Rachel Muchira"/>
    <s v="Female"/>
    <s v="99999"/>
    <s v="254711620750"/>
    <s v="2.55E+11"/>
    <s v=""/>
    <s v="2.55E+11"/>
    <n v="37.278449999999999"/>
    <n v="-0.42091400000000001"/>
    <s v="Kirinyaga"/>
    <s v="Kirinyaga East"/>
    <s v="Kabale"/>
    <s v="Nyagithosi"/>
    <x v="22"/>
    <s v="Biogas International Limited"/>
    <s v="Robert"/>
    <s v="717606741"/>
    <s v="Medium Size Business"/>
    <s v="FLEXI"/>
  </r>
  <r>
    <s v="VPA6"/>
    <s v="KE-MUR-2002-28836"/>
    <x v="1"/>
    <s v=""/>
    <s v="30th January,2020"/>
    <d v="2020-01-30T00:00:00"/>
    <s v="8th February,2020"/>
    <d v="2020-02-08T00:00:00"/>
    <s v="Francis Ngugi"/>
    <s v="Male"/>
    <s v="99999"/>
    <s v="724898420"/>
    <s v="254724898420"/>
    <s v=""/>
    <s v="254723007759"/>
    <n v="36.962828999999999"/>
    <n v="-0.93486999999999998"/>
    <s v="Murang'a"/>
    <s v="Gatanga"/>
    <s v="Gatanga"/>
    <s v="Gatanga"/>
    <x v="22"/>
    <s v="Biogas International Limited"/>
    <s v="Robert"/>
    <s v="717606741"/>
    <s v="Medium Size Business"/>
    <s v="FLEXI"/>
  </r>
  <r>
    <s v="VPA6"/>
    <s v="KE-SAM-2002-28846"/>
    <x v="1"/>
    <s v=""/>
    <s v="11th February,2020"/>
    <d v="2020-02-11T00:00:00"/>
    <s v="21st February,2020"/>
    <d v="2020-02-21T00:00:00"/>
    <s v="Reuben Lekaldero"/>
    <s v="Male"/>
    <s v="861513"/>
    <s v="715739406"/>
    <s v="2.55E+11"/>
    <s v=""/>
    <s v="2.55E+11"/>
    <n v="37.334617999999999"/>
    <n v="0.97534200000000004"/>
    <s v="Samburu"/>
    <s v="Samburu East"/>
    <s v="Samburu East"/>
    <s v="Milimani"/>
    <x v="3"/>
    <s v="Biogas International Limited"/>
    <s v="James Musyoka"/>
    <s v="715836763"/>
    <s v="Medium Size Business"/>
    <s v="FLEXI"/>
  </r>
  <r>
    <s v="VPA6"/>
    <s v="KE-SAM-2002-28838"/>
    <x v="0"/>
    <s v="Under Verification"/>
    <s v="11th February,2020"/>
    <d v="2020-02-11T00:00:00"/>
    <s v="21st February,2020"/>
    <d v="2020-02-21T00:00:00"/>
    <s v="Lekupano Benson Fredy"/>
    <s v="Male"/>
    <s v="12452633"/>
    <s v="254713153006"/>
    <s v="2.55E+11"/>
    <s v=""/>
    <s v="2.55E+11"/>
    <n v="37.327468000000003"/>
    <n v="0.98753400000000002"/>
    <s v="Samburu"/>
    <s v="Samburu East"/>
    <s v="Samburu East"/>
    <s v="Mnanda"/>
    <x v="3"/>
    <s v="Biogas International Limited"/>
    <s v="Robert Wanjiku"/>
    <s v="717606741"/>
    <s v="Medium Size Business"/>
    <s v="FLEXI"/>
  </r>
  <r>
    <s v="VPA6"/>
    <s v="KE-SAM-2002-28843"/>
    <x v="0"/>
    <s v="Non Compliant"/>
    <s v="12th February,2020"/>
    <d v="2020-02-12T00:00:00"/>
    <s v="20th February,2020"/>
    <d v="2020-02-20T00:00:00"/>
    <s v="Joseph Leparie"/>
    <s v="Male"/>
    <s v="291341"/>
    <s v="254728259351"/>
    <s v="2.55E+11"/>
    <s v=""/>
    <s v=""/>
    <n v="37.309936999999998"/>
    <n v="0.97337799999999997"/>
    <s v="Samburu"/>
    <s v="Samburu East"/>
    <s v="Matakwani"/>
    <s v="Matakwani"/>
    <x v="3"/>
    <s v="Biogas International Limited"/>
    <s v="Robert"/>
    <s v="717606741"/>
    <s v="Medium Size Business"/>
    <s v="FLEXI"/>
  </r>
  <r>
    <s v="VPA6"/>
    <s v="KE-SAM-2002-28841"/>
    <x v="0"/>
    <s v="Under Verification"/>
    <s v="12th February,2020"/>
    <d v="2020-02-12T00:00:00"/>
    <s v="22nd February,2020"/>
    <d v="2020-02-22T00:00:00"/>
    <s v="Lokorukoru Esther Sianoi"/>
    <s v="Female"/>
    <s v="28909177"/>
    <s v="254796005234"/>
    <s v="2.55E+11"/>
    <s v=""/>
    <s v="2.55E+11"/>
    <n v="37.332397"/>
    <n v="0.99234999999999995"/>
    <s v="Samburu"/>
    <s v="Samburu East"/>
    <s v="Samburu East"/>
    <s v="Ntepes"/>
    <x v="3"/>
    <s v="Biogas International Limited"/>
    <s v="James Musyoka"/>
    <s v="715836763"/>
    <s v="Medium Size Business"/>
    <s v="FLEXI"/>
  </r>
  <r>
    <s v="VPA6"/>
    <s v="KE-SAM-2002-28842"/>
    <x v="0"/>
    <s v="Non Compliant"/>
    <s v="13th February,2020"/>
    <d v="2020-02-13T00:00:00"/>
    <s v="23rd February,2020"/>
    <d v="2020-02-23T00:00:00"/>
    <s v="Lekonte Roseline Lejawe"/>
    <s v="Female"/>
    <s v="13044669"/>
    <s v="254792725768"/>
    <s v="2.55E+11"/>
    <s v=""/>
    <s v="703193991"/>
    <n v="37.309035000000002"/>
    <n v="0.97456699999999996"/>
    <s v="Samburu"/>
    <s v="Samburu East"/>
    <s v="Samburu East"/>
    <s v="Matakwani"/>
    <x v="3"/>
    <s v="Biogas International Limited"/>
    <s v="James Musyoka"/>
    <s v="254715836763"/>
    <s v="Medium Size Business"/>
    <s v="FLEXI"/>
  </r>
  <r>
    <s v="VPA6"/>
    <s v="KE-SAM-2002-28847"/>
    <x v="0"/>
    <s v="Under Verification"/>
    <s v="13th February,2020"/>
    <d v="2020-02-13T00:00:00"/>
    <s v="20th February,2020"/>
    <d v="2020-02-20T00:00:00"/>
    <s v="Philip Taba"/>
    <s v="Male"/>
    <s v="99999"/>
    <s v="254705900070"/>
    <s v="2.55E+11"/>
    <s v=""/>
    <s v=""/>
    <n v="37.322619000000003"/>
    <n v="0.98407199999999995"/>
    <s v="Samburu"/>
    <s v="Samburu East"/>
    <s v="Wamba"/>
    <s v="Wamba"/>
    <x v="3"/>
    <s v="Biogas International Limited"/>
    <s v=""/>
    <s v=""/>
    <s v="Medium Size Business"/>
    <s v="FLEXI"/>
  </r>
  <r>
    <s v="VPA6"/>
    <s v="KE-SAM-2002-28845"/>
    <x v="0"/>
    <s v="Non Compliant"/>
    <s v="14th February,2020"/>
    <d v="2020-02-14T00:00:00"/>
    <s v="24th February,2020"/>
    <d v="2020-02-24T00:00:00"/>
    <s v="Lenkokwai Philip Lenkokwai"/>
    <s v="Male"/>
    <s v="25072416"/>
    <s v="254710578383"/>
    <s v="2.55E+11"/>
    <s v=""/>
    <s v="714809382"/>
    <n v="37.326777"/>
    <n v="1.002658"/>
    <s v="Samburu"/>
    <s v="Samburu East"/>
    <s v="Samburu East"/>
    <s v="Lentanai"/>
    <x v="3"/>
    <s v="Biogas International Limited"/>
    <s v="James Musyoka"/>
    <s v="254715836763"/>
    <s v="Medium Size Business"/>
    <s v="FLEXI"/>
  </r>
  <r>
    <s v="VPA6"/>
    <s v="KE-SAM-2002-28840"/>
    <x v="0"/>
    <s v="Non Compliant"/>
    <s v="14th February,2020"/>
    <d v="2020-02-14T00:00:00"/>
    <s v="24th February,2020"/>
    <d v="2020-02-24T00:00:00"/>
    <s v="Lenegwesi Charity Ntelai"/>
    <s v="Female"/>
    <s v="29121897"/>
    <s v="254711667155"/>
    <s v="2.55E+11"/>
    <s v=""/>
    <s v="2.55E+11"/>
    <n v="37.335081000000002"/>
    <n v="0.99116400000000004"/>
    <s v="Samburu"/>
    <s v="Samburu East"/>
    <s v="Samburu East"/>
    <s v="Ntepes"/>
    <x v="3"/>
    <s v="Biogas International Limited"/>
    <s v="Robert Wanjiku"/>
    <s v="717606741"/>
    <s v="Medium Size Business"/>
    <s v="FLEXI"/>
  </r>
  <r>
    <s v="VPA6"/>
    <s v="KE-SAM-2002-28844"/>
    <x v="0"/>
    <s v="Under Verification"/>
    <s v="15th February,2020"/>
    <d v="2020-02-15T00:00:00"/>
    <s v="22nd February,2020"/>
    <d v="2020-02-22T00:00:00"/>
    <s v="Veronica Lokia"/>
    <s v="Female"/>
    <s v="99999"/>
    <s v="254721768902"/>
    <s v="2.55E+11"/>
    <s v=""/>
    <s v="2.55E+11"/>
    <n v="37.656129999999997"/>
    <n v="0.71735400000000005"/>
    <s v="Samburu"/>
    <s v="Samburu East"/>
    <s v="Wasp East"/>
    <s v="Larusoro"/>
    <x v="3"/>
    <s v="Biogas International Limited"/>
    <s v=""/>
    <s v=""/>
    <s v="Medium Size Business"/>
    <s v="FLEXI"/>
  </r>
  <r>
    <s v="VPA6"/>
    <s v="KE-SAM-2002-28839"/>
    <x v="0"/>
    <s v="Non Compliant"/>
    <s v="15th February,2020"/>
    <d v="2020-02-15T00:00:00"/>
    <s v="22nd February,2020"/>
    <d v="2020-02-22T00:00:00"/>
    <s v="George Malaluan"/>
    <s v="Male"/>
    <s v="4186037"/>
    <s v="254700883774"/>
    <s v="2.55E+11"/>
    <s v=""/>
    <s v="721552531"/>
    <n v="37.656616"/>
    <n v="0.64800999999999997"/>
    <s v="Samburu"/>
    <s v="Samburu East"/>
    <s v="Waso East"/>
    <s v="Ldergesi"/>
    <x v="3"/>
    <s v="Biogas International Limited"/>
    <s v="James"/>
    <s v="715836763"/>
    <s v="Medium Size Business"/>
    <s v="FLEXI"/>
  </r>
  <r>
    <s v="VPA6"/>
    <s v="KE-SAM-2002-28848"/>
    <x v="0"/>
    <s v="Non Compliant"/>
    <s v="16th February,2020"/>
    <d v="2020-02-16T00:00:00"/>
    <s v="26th February,2020"/>
    <d v="2020-02-26T00:00:00"/>
    <s v="Lolosoli Tom Sampero"/>
    <s v="Male"/>
    <s v="99999"/>
    <s v="254721333524"/>
    <s v="2.55E+11"/>
    <s v=""/>
    <s v="2.55E+11"/>
    <n v="37.655687"/>
    <n v="0.63144199999999995"/>
    <s v="Samburu"/>
    <s v="Samburu East"/>
    <s v="Samburu East"/>
    <s v="Umoja"/>
    <x v="3"/>
    <s v="Biogas International Limited"/>
    <s v="James Musyoka"/>
    <s v="254715836763"/>
    <s v="Medium Size Business"/>
    <s v="FLEXI"/>
  </r>
  <r>
    <s v="VPA6"/>
    <s v="KE-SAM-2002-28856"/>
    <x v="0"/>
    <s v="Non Compliant"/>
    <s v="16th February,2020"/>
    <d v="2020-02-16T00:00:00"/>
    <s v="23rd February,2020"/>
    <d v="2020-02-23T00:00:00"/>
    <s v="John Emuria"/>
    <s v="Male"/>
    <s v="99999"/>
    <s v="254712643425"/>
    <s v="2.55E+11"/>
    <s v=""/>
    <s v=""/>
    <n v="37.668461999999998"/>
    <n v="0.64378500000000005"/>
    <s v="Samburu"/>
    <s v="Samburu East"/>
    <s v="Archers"/>
    <s v="Archers"/>
    <x v="3"/>
    <s v="Biogas International Limited"/>
    <s v="Robert"/>
    <s v="717606741"/>
    <s v="Medium Size Business"/>
    <s v="FLEXI"/>
  </r>
  <r>
    <s v="VPA6"/>
    <s v="KE-SAM-2002-28852"/>
    <x v="0"/>
    <s v="Under Verification"/>
    <s v="17th February,2020"/>
    <d v="2020-02-17T00:00:00"/>
    <s v="27th February,2020"/>
    <d v="2020-02-27T00:00:00"/>
    <s v="Lolosoli Rebecca Samaria"/>
    <s v="Female"/>
    <s v="290832"/>
    <s v="254721659717"/>
    <s v="2.55E+11"/>
    <s v=""/>
    <s v="2.55E+11"/>
    <n v="37.660415999999998"/>
    <n v="0.63138799999999995"/>
    <s v="Samburu"/>
    <s v="Samburu East"/>
    <s v="Samburu East"/>
    <s v="Umoja"/>
    <x v="3"/>
    <s v="Biogas International Limited"/>
    <s v="James Musyoka"/>
    <s v="715836763"/>
    <s v="Medium Size Business"/>
    <s v="FLEXI"/>
  </r>
  <r>
    <s v="VPA6"/>
    <s v="KE-SAM-2002-28850"/>
    <x v="0"/>
    <s v="Non Compliant"/>
    <s v="17th February,2020"/>
    <d v="2020-02-17T00:00:00"/>
    <s v="24th February,2020"/>
    <d v="2020-02-24T00:00:00"/>
    <s v="Catherine Lekanta"/>
    <s v="Female"/>
    <s v="99999"/>
    <s v="254703435507"/>
    <s v="2.55E+11"/>
    <s v=""/>
    <s v="2.55E+11"/>
    <n v="37.656332999999997"/>
    <n v="0.65160300000000004"/>
    <s v="Samburu"/>
    <s v="Samburu East"/>
    <s v="Archers  Post"/>
    <s v="Ldergesi"/>
    <x v="3"/>
    <s v="Biogas International Limited"/>
    <s v="Robert"/>
    <s v="717606741"/>
    <s v="Medium Size Business"/>
    <s v="FLEXI"/>
  </r>
  <r>
    <s v="VPA6"/>
    <s v="KE-ISI-2002-28853"/>
    <x v="0"/>
    <s v="Under Verification"/>
    <s v="18th February,2020"/>
    <d v="2020-02-18T00:00:00"/>
    <s v="28th February,2020"/>
    <d v="2020-02-28T00:00:00"/>
    <s v="Ekwam Antanas Alamach"/>
    <s v="Female"/>
    <s v="99999"/>
    <s v="254720581921"/>
    <s v="2.55E+11"/>
    <s v=""/>
    <s v="2.55E+11"/>
    <n v="37.671118999999997"/>
    <n v="0.54875200000000002"/>
    <s v="Isiolo"/>
    <s v="Isiolo"/>
    <s v="Isiolo"/>
    <s v="Manyatta Zebra"/>
    <x v="3"/>
    <s v="Biogas International Limited"/>
    <s v="James Musyoka"/>
    <s v="254715836763"/>
    <s v="Medium Size Business"/>
    <s v="FLEXI"/>
  </r>
  <r>
    <s v="VPA6"/>
    <s v="KE-SAM-2002-28849"/>
    <x v="0"/>
    <s v="Under Verification"/>
    <s v="18th February,2020"/>
    <d v="2020-02-18T00:00:00"/>
    <s v="27th February,2020"/>
    <d v="2020-02-27T00:00:00"/>
    <s v="Nickson Emuria"/>
    <s v="Male"/>
    <s v="99999"/>
    <s v="254707356654"/>
    <s v="2.55E+11"/>
    <s v=""/>
    <s v="2.55E+11"/>
    <n v="37.560563000000002"/>
    <n v="0.77015999999999996"/>
    <s v="Samburu"/>
    <s v="Samburu East"/>
    <s v="Lelata"/>
    <s v="Karama"/>
    <x v="7"/>
    <s v="Biogas International Limited"/>
    <s v="Robert"/>
    <s v="717606741"/>
    <s v="Medium Size Business"/>
    <s v="FLEXI"/>
  </r>
  <r>
    <s v="VPA6"/>
    <s v="KE-SAM-2002-28851"/>
    <x v="0"/>
    <s v="Under Verification"/>
    <s v="19th February,2020"/>
    <d v="2020-02-19T00:00:00"/>
    <s v="27th February,2020"/>
    <d v="2020-02-27T00:00:00"/>
    <s v="Erupe Lobuni"/>
    <s v="Male"/>
    <s v="20925747"/>
    <s v="254721222366"/>
    <s v="2.55E+11"/>
    <s v=""/>
    <s v="2.55E+11"/>
    <n v="37.666007999999998"/>
    <n v="0.54157599999999995"/>
    <s v="Samburu"/>
    <s v="Samburu East"/>
    <s v="Wesr"/>
    <s v="Gotu"/>
    <x v="3"/>
    <s v="Biogas International Limited"/>
    <s v="Robert"/>
    <s v="254717606741"/>
    <s v="Medium Size Business"/>
    <s v="FLEXI"/>
  </r>
  <r>
    <s v="VPA6"/>
    <s v="KE-ISI-2002-28854"/>
    <x v="0"/>
    <s v="Under Verification"/>
    <s v="19th February,2020"/>
    <d v="2020-02-19T00:00:00"/>
    <s v="29th February,2020"/>
    <d v="2020-02-29T00:00:00"/>
    <s v="Eiria Julius Loriuw"/>
    <s v="Male"/>
    <s v="25097312"/>
    <s v="254710147909"/>
    <s v="2.55E+11"/>
    <s v=""/>
    <s v="2.55E+11"/>
    <n v="37.613078999999999"/>
    <n v="0.48457699999999998"/>
    <s v="Isiolo"/>
    <s v="Isiolo"/>
    <s v="Isiolo"/>
    <s v="Attan"/>
    <x v="3"/>
    <s v="Biogas International Limited"/>
    <s v="James Musyoka"/>
    <s v="254715836763"/>
    <s v="Medium Size Business"/>
    <s v="FLEXI"/>
  </r>
  <r>
    <s v="VPA6"/>
    <s v="KE-ISI-2002-28857"/>
    <x v="0"/>
    <s v="Under Verification"/>
    <s v="20th February,2020"/>
    <d v="2020-02-20T00:00:00"/>
    <s v="29th February,2020"/>
    <d v="2020-02-29T00:00:00"/>
    <s v="Lokwang Angelina Namoe"/>
    <s v="Female"/>
    <s v="26656291"/>
    <s v="254707928752"/>
    <s v="2.55E+11"/>
    <s v=""/>
    <s v="2.55E+11"/>
    <n v="37.602569000000003"/>
    <n v="0.429786"/>
    <s v="Isiolo"/>
    <s v="Isiolo"/>
    <s v="Isiolo"/>
    <s v="Kiwanja"/>
    <x v="3"/>
    <s v="Biogas International Limited"/>
    <s v="James Musyoka"/>
    <s v="254715836763"/>
    <s v="Medium Size Business"/>
    <s v="FLEXI"/>
  </r>
  <r>
    <s v="VPA6"/>
    <s v="KE-ISI-2002-28855"/>
    <x v="0"/>
    <s v="Non Compliant"/>
    <s v="20th February,2020"/>
    <d v="2020-02-20T00:00:00"/>
    <s v="27th February,2020"/>
    <d v="2020-02-27T00:00:00"/>
    <s v="Abdirahman Yarrow Mohammed"/>
    <s v="Male"/>
    <s v="6411400"/>
    <s v="254723267179"/>
    <s v="2.55E+11"/>
    <s v=""/>
    <s v="2.55E+11"/>
    <n v="38.077449000000001"/>
    <n v="0.77783000000000002"/>
    <s v="Isiolo"/>
    <s v="Isiolo"/>
    <s v="Gotu"/>
    <s v="Boji/Dera"/>
    <x v="7"/>
    <s v="Biogas International Limited"/>
    <s v=""/>
    <s v=""/>
    <s v="Medium Size Business"/>
    <s v="FLEXI"/>
  </r>
  <r>
    <s v="VPA6"/>
    <s v="KE-ISI-2002-28862"/>
    <x v="0"/>
    <s v="Under Verification"/>
    <s v="17th December,2019"/>
    <d v="2019-12-17T00:00:00"/>
    <s v="5th February,2020"/>
    <d v="2020-02-05T00:00:00"/>
    <s v="Lucy Lalampa"/>
    <s v="Female"/>
    <s v="99999"/>
    <s v="254728270977"/>
    <s v="2.55E+11"/>
    <s v=""/>
    <s v="2.55E+11"/>
    <n v="36.984122999999997"/>
    <n v="0.62176299999999995"/>
    <s v="Isiolo"/>
    <s v="Isiolo"/>
    <s v="Oldonyiro"/>
    <s v="Kambi Soko"/>
    <x v="7"/>
    <s v="Biogas International Limited"/>
    <s v="Wanjiku"/>
    <s v="717606741"/>
    <s v="Medium Size Business"/>
    <s v="FLEXI"/>
  </r>
  <r>
    <s v="VPA6"/>
    <s v="KE-MUR-2002-28870"/>
    <x v="1"/>
    <s v=""/>
    <s v="20th February,2020"/>
    <d v="2020-02-20T00:00:00"/>
    <s v="20th February,2020"/>
    <d v="2020-02-20T00:00:00"/>
    <s v="Mwai Timothy Kariuki"/>
    <s v="Male"/>
    <s v="20265330"/>
    <s v="735733538"/>
    <s v="2.55E+11"/>
    <s v=""/>
    <s v="2.55E+11"/>
    <n v="37.168463000000003"/>
    <n v="-0.98610299999999995"/>
    <s v="Murang'a"/>
    <s v="Makuyu"/>
    <s v="Gikono"/>
    <s v="Gikono"/>
    <x v="3"/>
    <s v="Biogas International Limited"/>
    <s v="Julius"/>
    <s v="254711237754"/>
    <s v="Medium Size Business"/>
    <s v="FLEXI"/>
  </r>
  <r>
    <s v="VPA6"/>
    <s v="KE-ISI-2003-28867"/>
    <x v="0"/>
    <s v="Non Compliant"/>
    <s v="26th February,2020"/>
    <d v="2020-02-26T00:00:00"/>
    <s v="6th March,2020"/>
    <d v="2020-03-06T00:00:00"/>
    <s v="Lerosion Moite Emily"/>
    <s v="Female"/>
    <s v="22722201"/>
    <s v="254721841849"/>
    <s v="2.55E+11"/>
    <s v=""/>
    <s v="2.55E+11"/>
    <n v="36.978757999999999"/>
    <n v="0.61765499999999995"/>
    <s v="Isiolo"/>
    <s v="Isiolo"/>
    <s v="Isiolo"/>
    <s v="Oldonyiro"/>
    <x v="3"/>
    <s v="Biogas International Limited"/>
    <s v="James Musyoka"/>
    <s v="254715836763"/>
    <s v="Medium Size Business"/>
    <s v="FLEXI"/>
  </r>
  <r>
    <s v="VPA6"/>
    <s v="KE-ISI-2003-28860"/>
    <x v="0"/>
    <s v="Non Compliant"/>
    <s v="27th February,2020"/>
    <d v="2020-02-27T00:00:00"/>
    <s v="13th March,2020"/>
    <d v="2020-03-13T00:00:00"/>
    <s v="Lesokoyo Nicholas Loitiptip"/>
    <s v="Male"/>
    <s v="4199656"/>
    <s v="254726757365"/>
    <s v="2.55E+11"/>
    <s v=""/>
    <s v="2.55E+11"/>
    <n v="36.980260999999999"/>
    <n v="0.629054"/>
    <s v="Isiolo"/>
    <s v="Isiolo"/>
    <s v="Isiolo"/>
    <s v="Loruko"/>
    <x v="3"/>
    <s v="Biogas International Limited"/>
    <s v="James Musyoka"/>
    <s v="715836763"/>
    <s v="Medium Size Business"/>
    <s v="FLEXI"/>
  </r>
  <r>
    <s v="VPA6"/>
    <s v="KE-ISI-2002-28865"/>
    <x v="0"/>
    <s v="Under Verification"/>
    <s v="19th December,2019"/>
    <d v="2019-12-19T00:00:00"/>
    <s v="7th February,2020"/>
    <d v="2020-02-07T00:00:00"/>
    <s v="Francis Lekula"/>
    <s v="Male"/>
    <s v="99999"/>
    <s v="254727976315"/>
    <s v="2.55E+11"/>
    <s v=""/>
    <s v="2.55E+11"/>
    <n v="36.987892000000002"/>
    <n v="0.62095999999999996"/>
    <s v="Isiolo"/>
    <s v="Isiolo"/>
    <s v="Oldonyiro"/>
    <s v="Oldonyiro"/>
    <x v="3"/>
    <s v="Biogas International Limited"/>
    <s v="Robert"/>
    <s v="717606741"/>
    <s v="Medium Size Business"/>
    <s v="FLEXI"/>
  </r>
  <r>
    <s v="VPA6"/>
    <s v="KE-ISI-2003-28863"/>
    <x v="0"/>
    <s v="Non Compliant"/>
    <s v="28th February,2020"/>
    <d v="2020-02-28T00:00:00"/>
    <s v="9th March,2020"/>
    <d v="2020-03-09T00:00:00"/>
    <s v="Leteel Julius Raita"/>
    <s v="Male"/>
    <s v="20741079"/>
    <s v="254720584709"/>
    <s v="2.55E+11"/>
    <s v=""/>
    <s v="2.55E+11"/>
    <n v="36.97025"/>
    <n v="0.61242099999999999"/>
    <s v="Isiolo"/>
    <s v="Isiolo"/>
    <s v="Isiolo"/>
    <s v="Matundai"/>
    <x v="3"/>
    <s v="Biogas International Limited"/>
    <s v="James Musyoka"/>
    <s v="715836763"/>
    <s v="Medium Size Business"/>
    <s v="FLEXI"/>
  </r>
  <r>
    <s v="VPA6"/>
    <s v="KE-ISI-2002-28861"/>
    <x v="0"/>
    <s v="Under Verification"/>
    <s v="17th December,2019"/>
    <d v="2019-12-17T00:00:00"/>
    <s v="5th February,2020"/>
    <d v="2020-02-05T00:00:00"/>
    <s v="Jeremiah Lekorerere"/>
    <s v="Male"/>
    <s v="99999"/>
    <s v="254728752496"/>
    <s v="2.55E+11"/>
    <s v=""/>
    <s v="2.55E+11"/>
    <n v="36.994653"/>
    <n v="0.61247499999999999"/>
    <s v="Isiolo"/>
    <s v="Isiolo"/>
    <s v="Oldonyiro"/>
    <s v="Oldonyiro"/>
    <x v="3"/>
    <s v="Biogas International Limited"/>
    <s v="Robert"/>
    <s v="717606741"/>
    <s v="Medium Size Business"/>
    <s v="FLEXI"/>
  </r>
  <r>
    <s v="VPA6"/>
    <s v="KE-ISI-2002-28866"/>
    <x v="0"/>
    <s v="Non Compliant"/>
    <s v="19th December,2019"/>
    <d v="2019-12-19T00:00:00"/>
    <s v="7th February,2020"/>
    <d v="2020-02-07T00:00:00"/>
    <s v="Elias Lemois"/>
    <s v="Male"/>
    <s v="99999"/>
    <s v="254727048960"/>
    <s v="2.55E+11"/>
    <s v=""/>
    <s v="2.55E+12"/>
    <n v="36.971223999999999"/>
    <n v="0.61422699999999997"/>
    <s v="Isiolo"/>
    <s v="Isiolo"/>
    <s v="Oldonyiro"/>
    <s v="Oldonyiro"/>
    <x v="3"/>
    <s v="Biogas International Limited"/>
    <s v="Robert"/>
    <s v="717606741"/>
    <s v="Medium Size Business"/>
    <s v="FLEXI"/>
  </r>
  <r>
    <s v="VPA6"/>
    <s v="KE-ISI-2003-28864"/>
    <x v="0"/>
    <s v="Non Compliant"/>
    <s v="29th February,2020"/>
    <d v="2020-02-29T00:00:00"/>
    <s v="10th March,2020"/>
    <d v="2020-03-10T00:00:00"/>
    <s v="Lekalkul Nanairo Jeniffer"/>
    <s v="Female"/>
    <s v="99999"/>
    <s v="254726819583"/>
    <s v="2.55E+11"/>
    <s v=""/>
    <s v="2.55E+11"/>
    <n v="36.944329000000003"/>
    <n v="0.60612299999999997"/>
    <s v="Isiolo"/>
    <s v="Isiolo"/>
    <s v="Isiolo"/>
    <s v="Lekiji"/>
    <x v="3"/>
    <s v="Biogas International Limited"/>
    <s v="James Musyoka"/>
    <s v="715836763"/>
    <s v="Medium Size Business"/>
    <s v="FLEXI"/>
  </r>
  <r>
    <s v="VPA6"/>
    <s v="KE-BUN-2001-28833"/>
    <x v="0"/>
    <s v="Non Compliant"/>
    <s v="27th December,2019"/>
    <d v="2019-12-27T00:00:00"/>
    <s v="4th January,2020"/>
    <d v="2020-01-04T00:00:00"/>
    <s v="Masibo James Toili"/>
    <s v="Male"/>
    <s v="7977291"/>
    <s v="254722788343"/>
    <s v="2.55E+11"/>
    <s v=""/>
    <s v="2.55E+11"/>
    <n v="34.967013999999999"/>
    <n v="0.85716700000000001"/>
    <s v="Bungoma"/>
    <s v="Kimilili"/>
    <s v="Ndalu"/>
    <s v="Mapera"/>
    <x v="22"/>
    <s v="Biogas International Limited"/>
    <s v="Zadock"/>
    <s v="720562659"/>
    <s v="Medium Size Business"/>
    <s v="FLEXI"/>
  </r>
  <r>
    <s v="VPA6"/>
    <s v="KE-KIS-2001-28832"/>
    <x v="0"/>
    <s v="Non Compliant"/>
    <s v="29th December,2019"/>
    <d v="2019-12-29T00:00:00"/>
    <s v="4th January,2020"/>
    <d v="2020-01-04T00:00:00"/>
    <s v="Anditi James Angawa"/>
    <s v="Male"/>
    <s v="10842033"/>
    <s v="254724126844"/>
    <s v="2.55E+11"/>
    <s v=""/>
    <s v="2.55E+11"/>
    <n v="34.942191000000001"/>
    <n v="-0.17568300000000001"/>
    <s v="Kisumu"/>
    <s v="Nyando"/>
    <s v="Kochogo"/>
    <s v="Karajoro"/>
    <x v="22"/>
    <s v="Biogas International Limited"/>
    <s v="Zadock"/>
    <s v="720562659"/>
    <s v="Medium Size Business"/>
    <s v="FLEXI"/>
  </r>
  <r>
    <s v="VPA6"/>
    <s v="KE-KAJ-2003-28831"/>
    <x v="1"/>
    <s v=""/>
    <s v="18th December,2019"/>
    <d v="2019-12-18T00:00:00"/>
    <s v="4th March,2020"/>
    <d v="2020-03-04T00:00:00"/>
    <s v="Samuel Miruka"/>
    <s v="Male"/>
    <s v="99999"/>
    <s v="708345342"/>
    <s v="2.55E+11"/>
    <s v=""/>
    <s v="2.55E+11"/>
    <n v="36.935723000000003"/>
    <n v="-1.4594750000000001"/>
    <s v="Kajiado"/>
    <s v="Kajiado East"/>
    <s v="Kitengela"/>
    <s v="Kitengela"/>
    <x v="22"/>
    <s v="Biogas International Limited"/>
    <s v="Robert"/>
    <s v="717606741"/>
    <s v="Medium Size Business"/>
    <s v="FLEXI"/>
  </r>
  <r>
    <s v="VPA6"/>
    <s v="KE-KIS-2003-28868"/>
    <x v="0"/>
    <s v="Non Compliant"/>
    <s v="5th March,2020"/>
    <d v="2020-03-05T00:00:00"/>
    <s v="12th March,2020"/>
    <d v="2020-03-12T00:00:00"/>
    <s v="Rao Elizphan James"/>
    <s v="Male"/>
    <s v="13467515"/>
    <s v="254722282858"/>
    <s v="2.55E+11"/>
    <s v=""/>
    <s v="2.55E+11"/>
    <n v="35.237017000000002"/>
    <n v="-0.12909699999999999"/>
    <s v="Kisumu"/>
    <s v="Muhoroni"/>
    <s v="Muhoroni East"/>
    <s v="Ruke"/>
    <x v="22"/>
    <s v="Biogas International Limited"/>
    <s v="Zadock"/>
    <s v="254720562659"/>
    <s v="Medium Size Business"/>
    <s v="FLEXI"/>
  </r>
  <r>
    <s v="VPA6"/>
    <s v="KE-NYA-2003-28869"/>
    <x v="1"/>
    <s v=""/>
    <s v="11th March,2020"/>
    <d v="2020-03-11T00:00:00"/>
    <s v="20th March,2020"/>
    <d v="2020-03-20T00:00:00"/>
    <s v="Margaret Mbugi Wanjiru"/>
    <s v="Female"/>
    <s v="99999"/>
    <s v="712848764"/>
    <s v="2.55E+11"/>
    <s v=""/>
    <s v="2.55E+11"/>
    <n v="36.266956999999998"/>
    <n v="-0.101302"/>
    <s v="Nyandarua"/>
    <s v="Ol Joro Orok"/>
    <s v="Ngano"/>
    <s v="Ngano"/>
    <x v="22"/>
    <s v="Biogas International Limited"/>
    <s v="Robert"/>
    <s v="717606741"/>
    <s v="Medium Size Business"/>
    <s v="FLEXI"/>
  </r>
  <r>
    <s v="VPA6"/>
    <s v="KE-KIA-2005-0815"/>
    <x v="0"/>
    <s v="Non Compliant"/>
    <s v="5th March,2020"/>
    <d v="2020-03-05T00:00:00"/>
    <s v="22nd May,2020"/>
    <d v="2020-05-22T00:00:00"/>
    <s v="Githongo Henry Githuku"/>
    <s v="Male"/>
    <s v="4922338"/>
    <s v="714078897"/>
    <s v="714078897"/>
    <s v=""/>
    <s v=""/>
    <n v="36.885730000000002"/>
    <n v="-1.0355859999999999"/>
    <s v="Kiambu"/>
    <s v="Gatundu South"/>
    <s v="Ngenda"/>
    <s v="Gathage"/>
    <x v="3"/>
    <s v="Amiran Kenya Ltd"/>
    <s v="Michael Munuve"/>
    <s v="705862690"/>
    <s v="Medium Size Business"/>
    <s v="Home Biogas"/>
  </r>
  <r>
    <s v="VPA6"/>
    <s v="KE-KIA-2005-0814"/>
    <x v="0"/>
    <s v="Non Compliant"/>
    <s v="21st May,2020"/>
    <d v="2020-05-21T00:00:00"/>
    <s v="30th May,2020"/>
    <d v="2020-05-30T00:00:00"/>
    <s v="Maina Mwangi"/>
    <s v="Male"/>
    <s v="0439037"/>
    <s v="254722610870"/>
    <s v="254722610870"/>
    <s v=""/>
    <s v=""/>
    <n v="37.048076999999999"/>
    <n v="-1.036265"/>
    <s v="Kiambu"/>
    <s v="Kiambu"/>
    <s v="Thika West"/>
    <s v="Ngoingwa"/>
    <x v="7"/>
    <s v="Amiran Kenya Ltd"/>
    <s v="Michael Munuve"/>
    <s v="705862690"/>
    <s v="Medium Size Business"/>
    <s v="Home Biogas"/>
  </r>
  <r>
    <s v="VPA6"/>
    <s v="KE-MAC-2006-30072"/>
    <x v="0"/>
    <s v="Under Verification"/>
    <s v="6th June,2020"/>
    <d v="2020-06-06T00:00:00"/>
    <s v="16th June,2020"/>
    <d v="2020-06-16T00:00:00"/>
    <s v="Kingori Stephen Maina"/>
    <s v="Male"/>
    <s v="6454944"/>
    <s v="722786598"/>
    <s v="2.55E+11"/>
    <s v=""/>
    <s v="2.55E+11"/>
    <n v="37.125660000000003"/>
    <n v="-1.293237"/>
    <s v="Machakos"/>
    <s v="Matungulu"/>
    <s v="Baraka"/>
    <s v="Quarry"/>
    <x v="22"/>
    <s v="Biogas International Limited"/>
    <s v="Julius Onyango"/>
    <s v="711227754"/>
    <s v="Medium Size Business"/>
    <s v="FLEXI"/>
  </r>
  <r>
    <s v="VPA6"/>
    <s v="KE-MER-2002-26588"/>
    <x v="0"/>
    <s v="Non Compliant"/>
    <s v="20th January,2020"/>
    <d v="2020-01-20T00:00:00"/>
    <s v="6th February,2020"/>
    <d v="2020-02-06T00:00:00"/>
    <s v="Kigunda Charity"/>
    <s v="Female"/>
    <s v="9432480"/>
    <s v="254712756200"/>
    <s v="2.55E+11"/>
    <s v=""/>
    <s v=""/>
    <n v="37.798450000000003"/>
    <n v="-1.5518000000000001E-2"/>
    <s v="Meru"/>
    <s v="Meru Centra"/>
    <s v="Meru"/>
    <s v="Gusia"/>
    <x v="0"/>
    <s v="Takamoto Biogas"/>
    <s v=""/>
    <s v=""/>
    <s v="Medium Size Business"/>
    <s v="Topflame"/>
  </r>
  <r>
    <s v="VPA6"/>
    <s v="KE-KAJ-2003-28654"/>
    <x v="1"/>
    <s v=""/>
    <s v="4th March,2020"/>
    <d v="2020-03-04T00:00:00"/>
    <s v="14th March,2020"/>
    <d v="2020-03-14T00:00:00"/>
    <s v="Ireri Boniface Ngari"/>
    <s v="Male"/>
    <s v="9291182"/>
    <s v="254725347734"/>
    <s v="254725347734"/>
    <s v=""/>
    <s v=""/>
    <n v="36.735647999999998"/>
    <n v="-1.3997489999999999"/>
    <s v="Kajiado"/>
    <s v="Kajiado East"/>
    <s v="Ongata Rongai"/>
    <s v="Leiser Hill"/>
    <x v="30"/>
    <s v="Amiran Kenya Ltd"/>
    <s v="Michael Munuve"/>
    <s v="705862690"/>
    <s v="Medium Size Business"/>
    <s v="Home Biogas"/>
  </r>
  <r>
    <s v="VPA6"/>
    <s v="KE-NAR-2003-28872"/>
    <x v="0"/>
    <s v="Non Compliant"/>
    <s v="18th March,2020"/>
    <d v="2020-03-18T00:00:00"/>
    <s v="26th March,2020"/>
    <d v="2020-03-26T00:00:00"/>
    <s v="Kirrokor Nelson"/>
    <s v="Male"/>
    <s v="22930087"/>
    <s v="254721349260"/>
    <s v="2.55E+11"/>
    <s v=""/>
    <s v="2.55E+11"/>
    <n v="35.390523999999999"/>
    <n v="-1.447263"/>
    <s v="Narok"/>
    <s v="Narok South"/>
    <s v="Nkoilale"/>
    <s v="Nkoilale"/>
    <x v="22"/>
    <s v="Biogas International Limited"/>
    <s v="Robert"/>
    <s v="717606741"/>
    <s v="Medium Size Business"/>
    <s v="FLEXI"/>
  </r>
  <r>
    <s v="VPA6"/>
    <s v="KE-KIA-2003-30051"/>
    <x v="0"/>
    <s v="Non Compliant"/>
    <s v="14th March,2020"/>
    <d v="2020-03-14T00:00:00"/>
    <s v="18th March,2020"/>
    <d v="2020-03-18T00:00:00"/>
    <s v="Wamanya Andrew"/>
    <s v="Male"/>
    <s v="24780622"/>
    <s v="723020914"/>
    <s v=""/>
    <s v=""/>
    <s v=""/>
    <n v="37.144686999999998"/>
    <n v="-1.061043"/>
    <s v="Kiambu"/>
    <s v="Thika East"/>
    <s v="Thika"/>
    <s v="Happy Valley"/>
    <x v="3"/>
    <s v="Amiran Kenya Ltd"/>
    <s v="Michael Munuve"/>
    <s v="254705862690"/>
    <s v="Medium Size Business"/>
    <s v="Home Biogas"/>
  </r>
  <r>
    <s v="VPA6"/>
    <s v="KE-NYE-2002-28379"/>
    <x v="1"/>
    <s v=""/>
    <s v="15th January,2020"/>
    <d v="2020-01-15T00:00:00"/>
    <s v="13th February,2020"/>
    <d v="2020-02-13T00:00:00"/>
    <s v="Gitahi Esther Wangui"/>
    <s v="Female"/>
    <s v="3179324"/>
    <s v="722815179"/>
    <s v="2.55E+11"/>
    <s v=""/>
    <s v=""/>
    <n v="37.043187000000003"/>
    <n v="-0.183527"/>
    <s v="Nyeri"/>
    <s v="Kieni East"/>
    <s v="Kieni"/>
    <s v="Blueline"/>
    <x v="4"/>
    <s v="Takamoto Biogas"/>
    <s v="null"/>
    <s v=""/>
    <s v="Medium Size Business"/>
    <s v="AKUT"/>
  </r>
  <r>
    <s v="VPA6"/>
    <s v="KE-NAK-2003-28381"/>
    <x v="0"/>
    <s v="Under Verification"/>
    <s v="20th February,2020"/>
    <d v="2020-02-20T00:00:00"/>
    <s v="13th March,2020"/>
    <d v="2020-03-13T00:00:00"/>
    <s v="Samuel Muiruri"/>
    <s v="Male"/>
    <s v="34097247"/>
    <s v="254717636050"/>
    <s v="2.55E+11"/>
    <s v=""/>
    <s v=""/>
    <n v="36.549508000000003"/>
    <n v="-0.84113899999999997"/>
    <s v="Nakuru"/>
    <s v="Naivasha"/>
    <s v="Naivasha"/>
    <s v="Murera"/>
    <x v="0"/>
    <s v="Takamoto Biogas"/>
    <s v=""/>
    <s v=""/>
    <s v="Medium Size Business"/>
    <s v="MKD"/>
  </r>
  <r>
    <s v="VPA6"/>
    <s v="KE-KIA-2003-28380"/>
    <x v="1"/>
    <s v=""/>
    <s v="12th March,2020"/>
    <d v="2020-03-12T00:00:00"/>
    <s v="27th March,2020"/>
    <d v="2020-03-27T00:00:00"/>
    <s v="Macharia Patrick"/>
    <s v="Male"/>
    <s v="23802818"/>
    <s v="725683622"/>
    <s v="2.55E+11"/>
    <s v=""/>
    <s v=""/>
    <n v="36.918680000000002"/>
    <n v="-0.93938200000000005"/>
    <s v="Kiambu"/>
    <s v="Gatundu North"/>
    <s v="Chania"/>
    <s v="Gakui"/>
    <x v="3"/>
    <s v="Takamoto Biogas"/>
    <s v="Takamoto"/>
    <s v=""/>
    <s v="Medium Size Business"/>
    <s v="MKD"/>
  </r>
  <r>
    <s v="VPA6"/>
    <s v="KE-KIA-2003-28389"/>
    <x v="0"/>
    <s v="Non Compliant"/>
    <s v="18th January,2020"/>
    <d v="2020-01-18T00:00:00"/>
    <s v="21st March,2020"/>
    <d v="2020-03-21T00:00:00"/>
    <s v="Mburu Amos Mwaniki"/>
    <s v="Male"/>
    <s v="37796073"/>
    <s v="254722609516"/>
    <s v="2.55E+11"/>
    <s v=""/>
    <s v=""/>
    <n v="36.656447999999997"/>
    <n v="-1.2059820000000001"/>
    <s v="Kiambu"/>
    <s v="Kikuyu"/>
    <s v="Kikuyu"/>
    <s v="Ngurionditu - Utafiti School"/>
    <x v="4"/>
    <s v="Takamoto Biogas"/>
    <s v="Takamoto Biogas"/>
    <s v="738414961"/>
    <s v="Medium Size Business"/>
    <s v="AKUT"/>
  </r>
  <r>
    <s v="VPA6"/>
    <s v="KE-NAK-2001-28382"/>
    <x v="1"/>
    <s v=""/>
    <s v="9th January,2020"/>
    <d v="2020-01-09T00:00:00"/>
    <s v="15th January,2020"/>
    <d v="2020-01-15T00:00:00"/>
    <s v="Matoke Caleb"/>
    <s v="Male"/>
    <s v="1610430"/>
    <s v="254727457900"/>
    <s v=""/>
    <s v=""/>
    <s v=""/>
    <n v="35.623885000000001"/>
    <n v="-0.31612800000000002"/>
    <s v="Nakuru"/>
    <s v="Kuresoi"/>
    <s v="Tulwet"/>
    <s v="Temoyetta"/>
    <x v="3"/>
    <s v="Takamoto Biogas"/>
    <s v="Takamoto"/>
    <s v=""/>
    <s v="Medium Size Business"/>
    <s v="MKD"/>
  </r>
  <r>
    <s v="VPA6"/>
    <s v="KE-KAJ-2003-28393"/>
    <x v="2"/>
    <s v="Institutional Plant"/>
    <s v="26th March,2020"/>
    <d v="2020-03-26T00:00:00"/>
    <s v="26th March,2020"/>
    <d v="2020-03-26T00:00:00"/>
    <s v="One Horizon One Horizon One Horizion"/>
    <s v="Male"/>
    <s v="99999"/>
    <s v="254717568565"/>
    <s v="2.55E+11"/>
    <s v=""/>
    <s v="2.55E+11"/>
    <n v="36.646572999999997"/>
    <n v="-1.464075"/>
    <s v="Kajiado"/>
    <s v="Kajiado West"/>
    <s v="Lobariak"/>
    <s v="Oldayati"/>
    <x v="0"/>
    <s v="Takamoto Biogas"/>
    <s v="James Nganga"/>
    <s v="725713467"/>
    <s v="Medium Size Business"/>
    <s v="Topflame"/>
  </r>
  <r>
    <s v="VPA6"/>
    <s v="KE-NAK-2003-28392"/>
    <x v="0"/>
    <s v="Non Compliant"/>
    <s v="27th March,2020"/>
    <d v="2020-03-27T00:00:00"/>
    <s v="27th March,2020"/>
    <d v="2020-03-27T00:00:00"/>
    <s v="Timothy Kahuria Muraguri"/>
    <s v="Male"/>
    <s v="23123017"/>
    <s v="254726239027"/>
    <s v="254726239027"/>
    <s v=""/>
    <s v=""/>
    <n v="35.969180000000001"/>
    <n v="-0.144903"/>
    <s v="Nakuru"/>
    <s v="Nakuru Town"/>
    <s v="Rongai"/>
    <s v="Rafiki"/>
    <x v="0"/>
    <s v="Takamoto Biogas"/>
    <s v="James Nganga"/>
    <s v="725713467"/>
    <s v="Medium Size Business"/>
    <s v="Topflame"/>
  </r>
  <r>
    <s v="VPA6"/>
    <s v="KE-KIA-2007-28655"/>
    <x v="2"/>
    <s v="Institutional Plant"/>
    <s v="18th June,2020"/>
    <d v="2020-06-18T00:00:00"/>
    <s v="1st July,2020"/>
    <d v="2020-07-01T00:00:00"/>
    <s v="Zabibu Centre (Plant1)"/>
    <s v="Institutional"/>
    <s v="99999"/>
    <s v="254722707492"/>
    <s v="2.55E+11"/>
    <s v=""/>
    <s v=""/>
    <n v="36.974387"/>
    <n v="-1.1393580000000001"/>
    <s v="Kiambu"/>
    <s v="Ruiru"/>
    <s v="Ruiru"/>
    <s v="Kimbo"/>
    <x v="2"/>
    <s v="Amiran Kenya Ltd"/>
    <s v="Michael Munuve"/>
    <s v="705862690"/>
    <s v="Medium Size Business"/>
    <s v="Home Biogas"/>
  </r>
  <r>
    <s v="VPA6"/>
    <s v="KE-KIA-2007-28656"/>
    <x v="2"/>
    <s v="Institutional Plant"/>
    <s v="12th May,2020"/>
    <d v="2020-05-12T00:00:00"/>
    <s v="1st July,2020"/>
    <d v="2020-07-01T00:00:00"/>
    <s v="Zabibu Centre (Plant2)"/>
    <s v="Institutional"/>
    <s v="99999"/>
    <s v="254722707492"/>
    <s v="2.55E+11"/>
    <s v=""/>
    <s v=""/>
    <n v="36.974288000000001"/>
    <n v="-1.1394500000000001"/>
    <s v="Kiambu"/>
    <s v="Kiambu"/>
    <s v="Ruiru"/>
    <s v="Kimbo"/>
    <x v="2"/>
    <s v="Amiran Kenya Ltd"/>
    <s v="Michael Munuve"/>
    <s v="705862690"/>
    <s v="Medium Size Business"/>
    <s v="Home Biogas"/>
  </r>
  <r>
    <s v="VPA6"/>
    <s v="KE-MUR-2006-12345"/>
    <x v="0"/>
    <s v="Non Compliant"/>
    <s v="12th June,2020"/>
    <d v="2020-06-12T00:00:00"/>
    <s v="12th June,2020"/>
    <d v="2020-06-12T00:00:00"/>
    <s v="John Monye"/>
    <s v="Male"/>
    <s v="99999"/>
    <s v="+254715577489"/>
    <s v="715577489"/>
    <s v=""/>
    <s v=""/>
    <n v="36.914046999999997"/>
    <n v="-0.78063099999999996"/>
    <s v="Murang'a"/>
    <s v="Kigumo"/>
    <s v="Kigumo"/>
    <s v="Ng'Etho"/>
    <x v="30"/>
    <s v="Amiran Kenya Ltd"/>
    <s v="Simon"/>
    <s v="706021436"/>
    <s v="Medium Size Business"/>
    <s v="Home Biogas"/>
  </r>
  <r>
    <s v="VPA6"/>
    <s v="KE-KIA-2007-28657"/>
    <x v="2"/>
    <s v="Institutional Plant"/>
    <s v="18th June,2020"/>
    <d v="2020-06-18T00:00:00"/>
    <s v="1st July,2020"/>
    <d v="2020-07-01T00:00:00"/>
    <s v="Zabibu Centre (Plant3)"/>
    <s v="Institutional"/>
    <s v="99999"/>
    <s v="254722707492"/>
    <s v="2.55E+11"/>
    <s v=""/>
    <s v=""/>
    <n v="36.974417000000003"/>
    <n v="-1.1395090000000001"/>
    <s v="Kiambu"/>
    <s v="Ruiru"/>
    <s v="Ruiru"/>
    <s v="Kimbo"/>
    <x v="2"/>
    <s v="Amiran Kenya Ltd"/>
    <s v="Simon"/>
    <s v="706021436"/>
    <s v="Medium Size Business"/>
    <s v="Home Biogas"/>
  </r>
  <r>
    <s v="VPA6"/>
    <s v="KE-NAI-2007-28658"/>
    <x v="1"/>
    <s v=""/>
    <s v="18th June,2020"/>
    <d v="2020-06-18T00:00:00"/>
    <s v="3rd July,2020"/>
    <d v="2020-07-03T00:00:00"/>
    <s v="Musa Halima"/>
    <s v="Female"/>
    <s v="13880558"/>
    <s v="254722788652"/>
    <s v="2.55E+11"/>
    <s v=""/>
    <s v=""/>
    <n v="36.906227000000001"/>
    <n v="-1.3031269999999999"/>
    <s v="Nairobi"/>
    <s v="Embakasi"/>
    <s v="Embakasi"/>
    <s v="Tasia"/>
    <x v="2"/>
    <s v="Amiran Kenya Ltd"/>
    <s v="Michael Munuve"/>
    <s v="705762690"/>
    <s v="Medium Size Business"/>
    <s v="Home Biogas"/>
  </r>
  <r>
    <s v="VPA6"/>
    <s v="KE-KAJ-2006-28877"/>
    <x v="1"/>
    <s v=""/>
    <s v="12th June,2020"/>
    <d v="2020-06-12T00:00:00"/>
    <s v="26th June,2020"/>
    <d v="2020-06-26T00:00:00"/>
    <s v="Kipkorir John"/>
    <s v="Male"/>
    <s v="69855"/>
    <s v="710970272"/>
    <s v="2.55E+11"/>
    <s v=""/>
    <s v="2.55E+11"/>
    <n v="36.730662000000002"/>
    <n v="-1.5059629999999999"/>
    <s v="Kajiado"/>
    <s v="Isinya"/>
    <s v="Isinya"/>
    <s v="Farmers"/>
    <x v="22"/>
    <s v="Biogas International Limited"/>
    <s v="Julius Misango"/>
    <s v="711227754"/>
    <s v="Medium Size Business"/>
    <s v="FLEXI"/>
  </r>
  <r>
    <s v="VPA6"/>
    <s v="KE-LAI-2007-0000"/>
    <x v="2"/>
    <s v="Institutional Plant"/>
    <s v="4th July,2020"/>
    <d v="2020-07-04T00:00:00"/>
    <s v="14th July,2020"/>
    <d v="2020-07-14T00:00:00"/>
    <s v="Twara Group Women"/>
    <s v="Female"/>
    <s v="99999"/>
    <s v="254727845123"/>
    <s v="2.55E+11"/>
    <s v=""/>
    <s v=""/>
    <n v="37.083731"/>
    <n v="0.36102000000000001"/>
    <s v="Laikipia"/>
    <s v="Laikipia North"/>
    <s v="Twara"/>
    <s v="Twara"/>
    <x v="7"/>
    <s v="Biogas International Limited"/>
    <s v="George"/>
    <s v="717606741"/>
    <s v="Medium Size Business"/>
    <s v="FLEXI"/>
  </r>
  <r>
    <s v="VPA6"/>
    <s v="KE-NYE-2007-28882"/>
    <x v="0"/>
    <s v="Non Compliant"/>
    <s v="5th July,2020"/>
    <d v="2020-07-05T00:00:00"/>
    <s v="5th July,2020"/>
    <d v="2020-07-05T00:00:00"/>
    <s v="Elizabeth Mathenge"/>
    <s v="Female"/>
    <s v="99999"/>
    <s v="254720273632"/>
    <s v="2.55E+11"/>
    <s v=""/>
    <s v="2.55E+11"/>
    <n v="36.711320999999998"/>
    <n v="-0.13803000000000001"/>
    <s v="Nyeri"/>
    <s v="Kieni West"/>
    <s v="Mugunda"/>
    <s v="Nairutia"/>
    <x v="22"/>
    <s v="Biogas International Limited"/>
    <s v="Robert"/>
    <s v="717606741"/>
    <s v="Medium Size Business"/>
    <s v="FLEXI"/>
  </r>
  <r>
    <s v="VPA6"/>
    <s v="KE-TAI-2007-28871"/>
    <x v="2"/>
    <s v="Grievance"/>
    <s v="10th July,2020"/>
    <d v="2020-07-10T00:00:00"/>
    <s v="19th July,2020"/>
    <d v="2020-07-19T00:00:00"/>
    <s v="Livingstone Mwaighacho"/>
    <s v="Male"/>
    <s v="99999"/>
    <s v="724397002"/>
    <s v="2.55E+11"/>
    <s v=""/>
    <s v="2.55E+11"/>
    <n v="38.361604999999997"/>
    <n v="-3.341132"/>
    <s v="Taita/Taveta"/>
    <s v="Wundanyi"/>
    <s v="Wumingu"/>
    <s v="Mwamenyi"/>
    <x v="22"/>
    <s v="Biogas International Limited"/>
    <s v="Robert"/>
    <s v="717606741"/>
    <s v="Medium Size Business"/>
    <s v="FLEXI"/>
  </r>
  <r>
    <s v="VPA6"/>
    <s v="KE-NYE-2007-28885"/>
    <x v="0"/>
    <s v="Non Compliant"/>
    <s v="10th July,2020"/>
    <d v="2020-07-10T00:00:00"/>
    <s v="20th July,2020"/>
    <d v="2020-07-20T00:00:00"/>
    <s v="Maina Rose Wamuyu"/>
    <s v="Female"/>
    <s v="5510977"/>
    <s v="254721280057"/>
    <s v="2.55E+11"/>
    <s v=""/>
    <s v="2.55E+11"/>
    <n v="37.078975999999997"/>
    <n v="-0.37692799999999999"/>
    <s v="Nyeri"/>
    <s v="Mathira West"/>
    <s v="Mathira West"/>
    <s v="Kiamariga"/>
    <x v="22"/>
    <s v="Biogas International Limited"/>
    <s v="James Musyoka"/>
    <s v="715836763"/>
    <s v="Medium Size Business"/>
    <s v="FLEXI"/>
  </r>
  <r>
    <s v="VPA6"/>
    <s v="KE-KIA-2007-0816"/>
    <x v="0"/>
    <s v="Non Compliant"/>
    <s v="24th June,2020"/>
    <d v="2020-06-24T00:00:00"/>
    <s v="15th July,2020"/>
    <d v="2020-07-15T00:00:00"/>
    <s v="Osman Shaban"/>
    <s v="Male"/>
    <s v="99999"/>
    <s v="254798382014"/>
    <s v=""/>
    <s v=""/>
    <s v=""/>
    <n v="36.825519999999997"/>
    <n v="-1.1802840000000001"/>
    <s v="Kiambu"/>
    <s v="Kiambu"/>
    <s v="Thindigua"/>
    <s v="Eden Ville"/>
    <x v="7"/>
    <s v="Amiran Kenya Ltd"/>
    <s v="Michael Munuve"/>
    <s v="705862690"/>
    <s v="Medium Size Business"/>
    <s v="Home Biogas"/>
  </r>
  <r>
    <s v="VPA6"/>
    <s v="KE-KIA-2007-0817"/>
    <x v="0"/>
    <s v="Non Compliant"/>
    <s v="9th July,2020"/>
    <d v="2020-07-09T00:00:00"/>
    <s v="16th July,2020"/>
    <d v="2020-07-16T00:00:00"/>
    <s v="Wambui Margaret"/>
    <s v="Female"/>
    <s v="99999"/>
    <s v="722346623"/>
    <s v="2.55E+11"/>
    <s v=""/>
    <s v=""/>
    <n v="36.874299000000001"/>
    <n v="-1.025147"/>
    <s v="Kiambu"/>
    <s v="Gatundu North"/>
    <s v="Gatundu"/>
    <s v="Kiamwangi"/>
    <x v="7"/>
    <s v="Amiran Kenya Ltd"/>
    <s v="Michael Munuve"/>
    <s v="705862690"/>
    <s v="Medium Size Business"/>
    <s v="Home Biogas"/>
  </r>
  <r>
    <s v="VPA6"/>
    <s v="KE-LAI-2008-28891"/>
    <x v="0"/>
    <s v="Under Verification"/>
    <s v="3rd August,2020"/>
    <d v="2020-08-03T00:00:00"/>
    <s v="15th August,2020"/>
    <d v="2020-08-15T00:00:00"/>
    <s v="Naatum Women"/>
    <s v="Institutional"/>
    <s v="99999"/>
    <s v="254727845123"/>
    <s v="254727845123"/>
    <s v=""/>
    <s v="254701704780"/>
    <n v="37.097558999999997"/>
    <n v="0.42617100000000002"/>
    <s v="Laikipia"/>
    <s v="Laikipia North"/>
    <s v="Morupusi"/>
    <s v="Morupusi"/>
    <x v="3"/>
    <s v="Biogas International Limited"/>
    <s v="Robert"/>
    <s v="717606741"/>
    <s v="Medium Size Business"/>
    <s v="FLEXI"/>
  </r>
  <r>
    <s v="VPA6"/>
    <s v="KE-LAI-2008-28890"/>
    <x v="0"/>
    <s v="Under Verification"/>
    <s v="1st August,2020"/>
    <d v="2020-08-01T00:00:00"/>
    <s v="13th August,2020"/>
    <d v="2020-08-13T00:00:00"/>
    <s v="Ilpolei Twara"/>
    <s v="Male"/>
    <s v="99999"/>
    <s v="254727145123"/>
    <s v="254727145123"/>
    <s v=""/>
    <s v="254724267742"/>
    <n v="37.085365000000003"/>
    <n v="0.36368699999999998"/>
    <s v="Laikipia"/>
    <s v="Laikipia North"/>
    <s v="Mugodo"/>
    <s v="Ilpolei"/>
    <x v="3"/>
    <s v="Biogas International Limited"/>
    <s v="Robert"/>
    <s v="717606741"/>
    <s v="Medium Size Business"/>
    <s v="FLEXI"/>
  </r>
  <r>
    <s v="VPA6"/>
    <s v="KE-NYA-2008-28889"/>
    <x v="1"/>
    <s v=""/>
    <s v="30th July,2020"/>
    <d v="2020-07-30T00:00:00"/>
    <s v="14th August,2020"/>
    <d v="2020-08-14T00:00:00"/>
    <s v="Mary Maina Mumbi"/>
    <s v="Female"/>
    <s v="99999"/>
    <s v="254737343863"/>
    <s v="254720103079"/>
    <s v=""/>
    <s v="254737343863"/>
    <n v="36.376976999999997"/>
    <n v="-0.31709199999999998"/>
    <s v="Nyandarua"/>
    <s v="Ol Kalou"/>
    <s v="Kaibaga"/>
    <s v="Teachers"/>
    <x v="3"/>
    <s v="Biogas International Limited"/>
    <s v="Robert"/>
    <s v="717606741"/>
    <s v="Medium Size Business"/>
    <s v="FLEXI"/>
  </r>
  <r>
    <s v="VPA6"/>
    <s v="KE-MAK-2008-28893"/>
    <x v="0"/>
    <s v="Non Compliant"/>
    <s v="12th August,2020"/>
    <d v="2020-08-12T00:00:00"/>
    <s v="20th August,2020"/>
    <d v="2020-08-20T00:00:00"/>
    <s v="Kimeu Marcelline Mwongeli"/>
    <s v="Female"/>
    <s v="984461"/>
    <s v="724056288"/>
    <s v="724056288"/>
    <s v=""/>
    <s v="713789492"/>
    <n v="37.463766999999997"/>
    <n v="-1.6374569999999999"/>
    <s v="Makueni"/>
    <s v="Mbooni"/>
    <s v="Mbooni"/>
    <s v="Ngalikya"/>
    <x v="22"/>
    <s v="Biogas International Limited"/>
    <s v="James Musyoka"/>
    <s v="715836763"/>
    <s v="Medium Size Business"/>
    <s v="FLEXI"/>
  </r>
  <r>
    <s v="VPA6"/>
    <s v="KE-NYA-2008-28895"/>
    <x v="1"/>
    <s v=""/>
    <s v="18th August,2020"/>
    <d v="2020-08-18T00:00:00"/>
    <s v="28th August,2020"/>
    <d v="2020-08-28T00:00:00"/>
    <s v="Samuel Theuri Wachira"/>
    <s v="Male"/>
    <s v="99999"/>
    <s v="722896129"/>
    <s v="2.55E+11"/>
    <s v=""/>
    <s v="2.55E+11"/>
    <n v="36.565987"/>
    <n v="-0.84052499999999997"/>
    <s v="Nyandarua"/>
    <s v="North Kinangop"/>
    <s v="Kanyawa"/>
    <s v="Karadi"/>
    <x v="22"/>
    <s v="Biogas International Limited"/>
    <s v=""/>
    <s v=""/>
    <s v="Medium Size Business"/>
    <s v="FLEXI"/>
  </r>
  <r>
    <s v="VPA6"/>
    <s v="KE-NAI-2009-28897"/>
    <x v="1"/>
    <s v=""/>
    <s v="7th September,2020"/>
    <d v="2020-09-07T00:00:00"/>
    <s v="14th September,2020"/>
    <d v="2020-09-14T00:00:00"/>
    <s v="Regina Kamitha"/>
    <s v="Female"/>
    <s v="99999"/>
    <s v="717274517"/>
    <s v="2.55E+11"/>
    <s v=""/>
    <s v="2.55E+11"/>
    <n v="36.691789"/>
    <n v="-1.293361"/>
    <s v="Nairobi"/>
    <s v="Dagoretti"/>
    <s v="Mutuini"/>
    <s v="Mutuini"/>
    <x v="22"/>
    <s v="Biogas International Limited"/>
    <s v="Robert"/>
    <s v="717606741"/>
    <s v="Medium Size Business"/>
    <s v="FLEXI"/>
  </r>
  <r>
    <s v="VPA6"/>
    <s v="KE-KAJ-2007-28884"/>
    <x v="1"/>
    <s v=""/>
    <s v="8th July,2020"/>
    <d v="2020-07-08T00:00:00"/>
    <s v="22nd July,2020"/>
    <d v="2020-07-22T00:00:00"/>
    <s v="Orenyo Richard Okeno"/>
    <s v="Male"/>
    <s v="99999"/>
    <s v="254722660384"/>
    <s v="254722660384"/>
    <s v=""/>
    <s v="254722660384"/>
    <n v="36.639040000000001"/>
    <n v="-1.3547400000000001"/>
    <s v="Kajiado"/>
    <s v="Kajiado West"/>
    <s v="Ngong"/>
    <s v="Kibiko"/>
    <x v="22"/>
    <s v="Biogas International Limited"/>
    <s v="Julius"/>
    <s v="711227754"/>
    <s v="Medium Size Business"/>
    <s v="FLEXI"/>
  </r>
  <r>
    <s v="VPA6"/>
    <s v="KE-KAJ-2007-28886"/>
    <x v="1"/>
    <s v=""/>
    <s v="15th July,2020"/>
    <d v="2020-07-15T00:00:00"/>
    <s v="27th July,2020"/>
    <d v="2020-07-27T00:00:00"/>
    <s v="Able Nyakundi Nyukundi"/>
    <s v="Male"/>
    <s v="99999"/>
    <s v="254723082890"/>
    <s v=""/>
    <s v=""/>
    <s v="254723082890"/>
    <n v="36.774341"/>
    <n v="-1.403413"/>
    <s v="Kajiado"/>
    <s v="Kajiado North"/>
    <s v="Rongai"/>
    <s v="Rongai"/>
    <x v="22"/>
    <s v="Biogas International Limited"/>
    <s v="Juius"/>
    <s v="711227754"/>
    <s v="Medium Size Business"/>
    <s v="FLEXI"/>
  </r>
  <r>
    <s v="VPA6"/>
    <s v="KE-LAI-2009-28898"/>
    <x v="1"/>
    <s v=""/>
    <s v="15th September,2020"/>
    <d v="2020-09-15T00:00:00"/>
    <s v="25th September,2020"/>
    <d v="2020-09-25T00:00:00"/>
    <s v="Ichura John Irungu"/>
    <s v="Male"/>
    <s v="99999"/>
    <s v="722304679"/>
    <s v="2.55E+11"/>
    <s v=""/>
    <s v="2.55E+11"/>
    <n v="36.324558000000003"/>
    <n v="4.99E-2"/>
    <s v="Laikipia"/>
    <s v="Nyahururu"/>
    <s v="Igwamiti"/>
    <s v="Losogwa"/>
    <x v="22"/>
    <s v="Biogas International Limited"/>
    <s v="Julius Onyango"/>
    <s v="711227754"/>
    <s v="Medium Size Business"/>
    <s v="FLEXI"/>
  </r>
  <r>
    <s v="VPA6"/>
    <s v="KE-KAJ-2007-28887"/>
    <x v="1"/>
    <s v=""/>
    <s v="21st July,2020"/>
    <d v="2020-07-21T00:00:00"/>
    <s v="28th July,2020"/>
    <d v="2020-07-28T00:00:00"/>
    <s v="James Salaash"/>
    <s v="Male"/>
    <s v="99999"/>
    <s v="722333180"/>
    <s v=""/>
    <s v=""/>
    <s v=""/>
    <n v="36.808481999999998"/>
    <n v="-1.8505400000000001"/>
    <s v="Kajiado"/>
    <s v="Kajiado Central"/>
    <s v="Seuli"/>
    <s v="Seuli"/>
    <x v="22"/>
    <s v="Biogas International Limited"/>
    <s v="Robert"/>
    <s v="717606741"/>
    <s v="Medium Size Business"/>
    <s v="FLEXI"/>
  </r>
  <r>
    <s v="VPA6"/>
    <s v="KE-HOM-2003-28873"/>
    <x v="0"/>
    <s v="Non Compliant"/>
    <s v="20th March,2020"/>
    <d v="2020-03-20T00:00:00"/>
    <s v="27th March,2020"/>
    <d v="2020-03-27T00:00:00"/>
    <s v="Kunyada Enock Peter"/>
    <s v="Male"/>
    <s v="Ma248301"/>
    <s v="254721361051"/>
    <s v="2.55E+11"/>
    <s v=""/>
    <s v="2.55E+11"/>
    <n v="34.765096"/>
    <n v="-0.41937400000000002"/>
    <s v="Homa Bay"/>
    <s v="Rachuonyo South"/>
    <s v="Kokwanyo"/>
    <s v="Nyawango"/>
    <x v="22"/>
    <s v="Biogas International Limited"/>
    <s v="Zadock"/>
    <s v="717606741"/>
    <s v="Medium Size Business"/>
    <s v="FLEXI"/>
  </r>
  <r>
    <s v="VPA6"/>
    <s v="KE-TRA-2007-28879"/>
    <x v="1"/>
    <s v=""/>
    <s v="28th June,2020"/>
    <d v="2020-06-28T00:00:00"/>
    <s v="12th July,2020"/>
    <d v="2020-07-12T00:00:00"/>
    <s v="Osodo Marisa Vushia"/>
    <s v="Female"/>
    <s v="36539265"/>
    <s v="254726238922"/>
    <s v="2.55E+11"/>
    <s v=""/>
    <s v="254726238922"/>
    <n v="35.067656999999997"/>
    <n v="1.113742"/>
    <s v="Trans Nzoia"/>
    <s v="Kwanza"/>
    <s v="Kaisagat"/>
    <s v="Kipsoen"/>
    <x v="22"/>
    <s v="Biogas International Limited"/>
    <s v="Zadock"/>
    <s v="720562659"/>
    <s v="Medium Size Business"/>
    <s v="FLEXI"/>
  </r>
  <r>
    <s v="VPA6"/>
    <s v="KE-NAR-2007-28880"/>
    <x v="0"/>
    <s v="Non Compliant"/>
    <s v="29th June,2020"/>
    <d v="2020-06-29T00:00:00"/>
    <s v="13th July,2020"/>
    <d v="2020-07-13T00:00:00"/>
    <s v="Sang Cyrus Bet"/>
    <s v="Male"/>
    <s v="27147164"/>
    <s v="254702193167"/>
    <s v="2.55E+11"/>
    <s v=""/>
    <s v="2.55E+11"/>
    <n v="35.133000000000003"/>
    <n v="-0.99958400000000003"/>
    <s v="Narok"/>
    <s v="Transmara East"/>
    <s v="Kapsasian"/>
    <s v="Mamboleo"/>
    <x v="22"/>
    <s v="Biogas International Limited"/>
    <s v="Zadock"/>
    <s v="720562659"/>
    <s v="Medium Size Business"/>
    <s v="FLEXI"/>
  </r>
  <r>
    <s v="VPA6"/>
    <s v="KE-BUS-2007-28881"/>
    <x v="0"/>
    <s v="Non Compliant"/>
    <s v="2nd July,2020"/>
    <d v="2020-07-02T00:00:00"/>
    <s v="23rd July,2020"/>
    <d v="2020-07-23T00:00:00"/>
    <s v="Shiundu Felix Okanga"/>
    <s v="Male"/>
    <s v="21809822"/>
    <s v="722984866"/>
    <s v="2.55E+11"/>
    <s v=""/>
    <s v="2.55E+11"/>
    <n v="34.188001999999997"/>
    <n v="0.449743"/>
    <s v="Busia"/>
    <s v="Busia"/>
    <s v="Matayos"/>
    <s v="Bukalama"/>
    <x v="22"/>
    <s v="Biogas International Limited"/>
    <s v="Zadock"/>
    <s v="9720562659"/>
    <s v="Medium Size Business"/>
    <s v="FLEXI"/>
  </r>
  <r>
    <s v="VPA6"/>
    <s v="KE-MIG-2008-28892"/>
    <x v="0"/>
    <s v="Non Compliant"/>
    <s v="9th August,2020"/>
    <d v="2020-08-09T00:00:00"/>
    <s v="26th August,2020"/>
    <d v="2020-08-26T00:00:00"/>
    <s v="Otieno Edwin Odhiambo"/>
    <s v="Male"/>
    <s v="30251063"/>
    <s v="254725663635"/>
    <s v="725663635"/>
    <s v=""/>
    <s v="706459198"/>
    <n v="34.605800000000002"/>
    <n v="-0.78005000000000002"/>
    <s v="Migori"/>
    <s v="Rongo"/>
    <s v="Kamagambo"/>
    <s v="Kosodo"/>
    <x v="22"/>
    <s v="Biogas International Limited"/>
    <s v="Zadock"/>
    <s v="720562659"/>
    <s v="Medium Size Business"/>
    <s v="FLEXI"/>
  </r>
  <r>
    <s v="VPA6"/>
    <s v="KE-MIG-2008-28894"/>
    <x v="0"/>
    <s v="Non Compliant"/>
    <s v="11th August,2020"/>
    <d v="2020-08-11T00:00:00"/>
    <s v="21st August,2020"/>
    <d v="2020-08-21T00:00:00"/>
    <s v="Otina Caren Akoth"/>
    <s v="Female"/>
    <s v="11799314"/>
    <s v="254726651955"/>
    <s v="726651955"/>
    <s v=""/>
    <s v="720296542"/>
    <n v="34.542073000000002"/>
    <n v="-1.061906"/>
    <s v="Migori"/>
    <s v="Migori"/>
    <s v="Godjope"/>
    <s v="Kamuga Nyaduong"/>
    <x v="22"/>
    <s v="Biogas International Limited"/>
    <s v="Zadock"/>
    <s v="720562659"/>
    <s v="Medium Size Business"/>
    <s v="FLEXI"/>
  </r>
  <r>
    <s v="VPA6"/>
    <s v="KE-UAS-2009-28896"/>
    <x v="0"/>
    <s v="Non Compliant"/>
    <s v="26th August,2020"/>
    <d v="2020-08-26T00:00:00"/>
    <s v="3rd September,2020"/>
    <d v="2020-09-03T00:00:00"/>
    <s v="Kipkeu Michael Limo"/>
    <s v="Male"/>
    <s v="5228015"/>
    <s v="254722648972"/>
    <s v="722648972"/>
    <s v=""/>
    <s v="722261152"/>
    <n v="35.317112999999999"/>
    <n v="0.81662199999999996"/>
    <s v="Uasin Gishu"/>
    <s v="Soy"/>
    <s v="Soy"/>
    <s v="Kipsigak"/>
    <x v="22"/>
    <s v="Biogas International Limited"/>
    <s v="Zadock"/>
    <s v="720562659"/>
    <s v="Medium Size Business"/>
    <s v="FLEXI"/>
  </r>
  <r>
    <s v="VPA6"/>
    <s v="KE-UAS-2008-28888"/>
    <x v="1"/>
    <s v=""/>
    <s v="28th July,2020"/>
    <d v="2020-07-28T00:00:00"/>
    <s v="8th August,2020"/>
    <d v="2020-08-08T00:00:00"/>
    <s v="Bartuiyot Erick Choge"/>
    <s v="Male"/>
    <s v="99999"/>
    <s v="254722995652"/>
    <s v="254722995652"/>
    <s v=""/>
    <s v="254721294600"/>
    <n v="35.377892000000003"/>
    <n v="0.28257399999999999"/>
    <s v="Uasin Gishu"/>
    <s v="Ainabkoi"/>
    <s v="Kapkoi"/>
    <s v="Kapkoi"/>
    <x v="22"/>
    <s v="Biogas International Limited"/>
    <s v="Zadock"/>
    <s v="720562659"/>
    <s v="Medium Size Business"/>
    <s v="FLEXI"/>
  </r>
  <r>
    <s v="VPA6"/>
    <s v="KE-NYA-2010-28899"/>
    <x v="1"/>
    <s v=""/>
    <s v="15th October,2020"/>
    <d v="2020-10-15T00:00:00"/>
    <s v="20th October,2020"/>
    <d v="2020-10-20T00:00:00"/>
    <s v="Kinyanjui John Mukunga"/>
    <s v="Male"/>
    <s v="9143843"/>
    <s v="729996789"/>
    <s v="729996789"/>
    <s v=""/>
    <s v="727510781"/>
    <n v="36.235143000000001"/>
    <n v="-0.301898"/>
    <s v="Nyandarua"/>
    <s v="Ol Kalou"/>
    <s v="Ngorika"/>
    <s v="Ngorika"/>
    <x v="22"/>
    <s v="Biogas International Limited"/>
    <s v="Zadock"/>
    <s v="720562659"/>
    <s v="Medium Size Business"/>
    <s v="FLEXI"/>
  </r>
  <r>
    <s v="VPA6"/>
    <s v="KE-SAM-2010-28967"/>
    <x v="1"/>
    <s v=""/>
    <s v="12th September,2020"/>
    <d v="2020-09-12T00:00:00"/>
    <s v="15th October,2020"/>
    <d v="2020-10-15T00:00:00"/>
    <s v="Lenaipa Lenaipa Timothy"/>
    <s v="Male"/>
    <s v="24243908"/>
    <s v="254734873520"/>
    <s v="254734873520"/>
    <s v=""/>
    <s v="254720264877"/>
    <n v="37.308371999999999"/>
    <n v="1.017395"/>
    <s v="Samburu"/>
    <s v="Samburu East"/>
    <s v="Wamba"/>
    <s v="Golgoltim"/>
    <x v="3"/>
    <s v="Biogas International Limited"/>
    <s v="Robert Wanjiku"/>
    <s v=""/>
    <s v="Medium Size Business"/>
    <s v="FLEXI"/>
  </r>
  <r>
    <s v="VPA6"/>
    <s v="KE-SAM-2012-28953"/>
    <x v="0"/>
    <s v="Non Compliant"/>
    <s v="18th September,2020"/>
    <d v="2020-09-18T00:00:00"/>
    <s v="6th December,2020"/>
    <d v="2020-12-06T00:00:00"/>
    <s v="Bernard Letinina Nelson"/>
    <s v="Male"/>
    <s v="28205169"/>
    <s v="254723080819"/>
    <s v="254723080819"/>
    <s v=""/>
    <s v="254792228235"/>
    <n v="37.329006999999997"/>
    <n v="0.99073699999999998"/>
    <s v="Samburu"/>
    <s v="Samburu East"/>
    <s v="Wamba"/>
    <s v="Ntepes"/>
    <x v="3"/>
    <s v="Biogas International Limited"/>
    <s v="Robert Wanjiku"/>
    <s v=""/>
    <s v="Medium Size Business"/>
    <s v="FLEXI"/>
  </r>
  <r>
    <s v="VPA6"/>
    <s v="KE-SAM-2010-28975"/>
    <x v="1"/>
    <s v=""/>
    <s v="18th September,2020"/>
    <d v="2020-09-18T00:00:00"/>
    <s v="18th October,2020"/>
    <d v="2020-10-18T00:00:00"/>
    <s v="Lenakiyo Lenakiyo Joseph"/>
    <s v="Male"/>
    <s v="1375979"/>
    <s v="254722831964"/>
    <s v="254722831964"/>
    <s v=""/>
    <s v="254768133331"/>
    <n v="37.327357999999997"/>
    <n v="0.99155700000000002"/>
    <s v="Samburu"/>
    <s v="Samburu East"/>
    <s v="Wamba"/>
    <s v="Ntepes"/>
    <x v="3"/>
    <s v="Biogas International Limited"/>
    <s v="James Musyoka"/>
    <s v=""/>
    <s v="Medium Size Business"/>
    <s v="FLEXI"/>
  </r>
  <r>
    <s v="VPA6"/>
    <s v="KE-SAM-2010-28910"/>
    <x v="1"/>
    <s v=""/>
    <s v="24th September,2020"/>
    <d v="2020-09-24T00:00:00"/>
    <s v="8th October,2020"/>
    <d v="2020-10-08T00:00:00"/>
    <s v="Patrine Lento Jacinta"/>
    <s v="Female"/>
    <s v="8732848"/>
    <s v="254712739283"/>
    <s v="254712739283"/>
    <s v=""/>
    <s v="254719239194"/>
    <n v="37.314942000000002"/>
    <n v="0.98051200000000005"/>
    <s v="Samburu"/>
    <s v="Samburu East"/>
    <s v="Wamba"/>
    <s v="Embakasi"/>
    <x v="3"/>
    <s v="Biogas International Limited"/>
    <s v="Robert Wanjiku"/>
    <s v=""/>
    <s v="Medium Size Business"/>
    <s v="FLEXI"/>
  </r>
  <r>
    <s v="VPA6"/>
    <s v="KE-SAM-2012-28974"/>
    <x v="1"/>
    <s v=""/>
    <s v="5th November,2020"/>
    <d v="2020-11-05T00:00:00"/>
    <s v="5th December,2020"/>
    <d v="2020-12-05T00:00:00"/>
    <s v="Lemarikias Lemarikias Benjamin"/>
    <s v="Male"/>
    <s v="20034094"/>
    <s v="254722328664"/>
    <s v="254722328664"/>
    <s v=""/>
    <s v="254727679279"/>
    <n v="37.326481999999999"/>
    <n v="0.99174200000000001"/>
    <s v="Samburu"/>
    <s v="Samburu East"/>
    <s v="Wamba"/>
    <s v="Ntepes"/>
    <x v="3"/>
    <s v="Biogas International Limited"/>
    <s v="James Musyoka"/>
    <s v=""/>
    <s v="Medium Size Business"/>
    <s v="FLEXI"/>
  </r>
  <r>
    <s v="VPA6"/>
    <s v="KE-SAM-2011-28973"/>
    <x v="1"/>
    <s v=""/>
    <s v="11th September,2020"/>
    <d v="2020-09-11T00:00:00"/>
    <s v="11th November,2020"/>
    <d v="2020-11-11T00:00:00"/>
    <s v="London Lolngojine Jonah"/>
    <s v="Male"/>
    <s v="8132877"/>
    <s v="254727963300"/>
    <s v="254727963300"/>
    <s v=""/>
    <s v="254720109557"/>
    <n v="37.324911999999998"/>
    <n v="0.99068699999999998"/>
    <s v="Samburu"/>
    <s v="Samburu East"/>
    <s v="Wamba"/>
    <s v="Sordo"/>
    <x v="3"/>
    <s v="Biogas International Limited"/>
    <s v="James Musyoka"/>
    <s v=""/>
    <s v="Medium Size Business"/>
    <s v="FLEXI"/>
  </r>
  <r>
    <s v="VPA6"/>
    <s v="KE-SAM-2012-28972"/>
    <x v="1"/>
    <s v=""/>
    <s v="6th November,2020"/>
    <d v="2020-11-06T00:00:00"/>
    <s v="5th December,2020"/>
    <d v="2020-12-05T00:00:00"/>
    <s v="Kanaan Leshongoro Samuel"/>
    <s v="Male"/>
    <s v="21713877"/>
    <s v="254717230253"/>
    <s v="254717230253"/>
    <s v=""/>
    <s v="254742936009"/>
    <n v="37.320165000000003"/>
    <n v="0.99660199999999999"/>
    <s v="Samburu"/>
    <s v="Samburu East"/>
    <s v="Wamba"/>
    <s v="Sordo"/>
    <x v="3"/>
    <s v="Biogas International Limited"/>
    <s v="Robert Wanjiku"/>
    <s v=""/>
    <s v="Medium Size Business"/>
    <s v="FLEXI"/>
  </r>
  <r>
    <s v="VPA6"/>
    <s v="KE-SAM-2010-28966"/>
    <x v="1"/>
    <s v=""/>
    <s v="12th September,2020"/>
    <d v="2020-09-12T00:00:00"/>
    <s v="16th October,2020"/>
    <d v="2020-10-16T00:00:00"/>
    <s v="Lenaipa Lenaipa Solomon"/>
    <s v="Male"/>
    <s v="13046181"/>
    <s v="254728521848"/>
    <s v="254728521848"/>
    <s v=""/>
    <s v="254700883522"/>
    <n v="37.308754999999998"/>
    <n v="1.016678"/>
    <s v="Samburu"/>
    <s v="Samburu East"/>
    <s v="Wamba"/>
    <s v="Golgoltim"/>
    <x v="3"/>
    <s v="Biogas International Limited"/>
    <s v="Robert wanjiku"/>
    <s v=""/>
    <s v="Medium Size Business"/>
    <s v="FLEXI"/>
  </r>
  <r>
    <s v="VPA6"/>
    <s v="KE-SAM-2010-28968"/>
    <x v="0"/>
    <s v="Under Verification"/>
    <s v="12th September,2020"/>
    <d v="2020-09-12T00:00:00"/>
    <s v="18th October,2020"/>
    <d v="2020-10-18T00:00:00"/>
    <s v="Lenaipa Lenaipa Christopher"/>
    <s v="Male"/>
    <s v="33460623"/>
    <s v="254729797473"/>
    <s v="254729797473"/>
    <s v=""/>
    <s v="254792971239"/>
    <n v="37.307938"/>
    <n v="1.0140420000000001"/>
    <s v="Samburu"/>
    <s v="Samburu East"/>
    <s v="Wamba"/>
    <s v="Golgoltim"/>
    <x v="3"/>
    <s v="Biogas International Limited"/>
    <s v="Robert wanjiku"/>
    <s v=""/>
    <s v="Medium Size Business"/>
    <s v="FLEXI"/>
  </r>
  <r>
    <s v="VPA6"/>
    <s v="KE-SAM-2011-28969"/>
    <x v="0"/>
    <s v="Under Verification"/>
    <s v="12th October,2020"/>
    <d v="2020-10-12T00:00:00"/>
    <s v="25th November,2020"/>
    <d v="2020-11-25T00:00:00"/>
    <s v="Lolgonjine Lolgonjine Joseph"/>
    <s v="Male"/>
    <s v="24459713"/>
    <s v="254722983979"/>
    <s v="254722983979"/>
    <s v=""/>
    <s v="254717287343"/>
    <n v="37.324506999999997"/>
    <n v="1.0158849999999999"/>
    <s v="Samburu"/>
    <s v="Samburu East"/>
    <s v="Wamba"/>
    <s v="Golgoltim"/>
    <x v="3"/>
    <s v="Biogas International Limited"/>
    <s v="Robert Wanjiku"/>
    <s v=""/>
    <s v="Medium Size Business"/>
    <s v="FLEXI"/>
  </r>
  <r>
    <s v="VPA6"/>
    <s v="KE-SAM-2010-28964"/>
    <x v="1"/>
    <s v=""/>
    <s v="24th September,2020"/>
    <d v="2020-09-24T00:00:00"/>
    <s v="15th October,2020"/>
    <d v="2020-10-15T00:00:00"/>
    <s v="Napeiyok Napeiyok Catherine"/>
    <s v="Male"/>
    <s v="1374599"/>
    <s v="254723944298"/>
    <s v="254723944298"/>
    <s v=""/>
    <s v="254708661727"/>
    <n v="37.313656999999999"/>
    <n v="0.98180500000000004"/>
    <s v="Samburu"/>
    <s v="Samburu East"/>
    <s v="Wamba"/>
    <s v="Embakasi"/>
    <x v="3"/>
    <s v="Biogas International Limited"/>
    <s v="James Musyoka"/>
    <s v=""/>
    <s v="Medium Size Business"/>
    <s v="FLEXI"/>
  </r>
  <r>
    <s v="VPA6"/>
    <s v="KE-SAM-2012-28970"/>
    <x v="0"/>
    <s v="Under Verification"/>
    <s v="8th November,2020"/>
    <d v="2020-11-08T00:00:00"/>
    <s v="5th December,2020"/>
    <d v="2020-12-05T00:00:00"/>
    <s v="Lenanyoike Lenanyoike Phillip"/>
    <s v="Male"/>
    <s v="99999"/>
    <s v="254714944892"/>
    <s v="254714944892"/>
    <s v=""/>
    <s v="254701414764"/>
    <n v="37.317996999999998"/>
    <n v="0.99844200000000005"/>
    <s v="Samburu"/>
    <s v="Samburu East"/>
    <s v="Wamba"/>
    <s v="Sordo"/>
    <x v="3"/>
    <s v="Biogas International Limited"/>
    <s v="Robert Wanjiku"/>
    <s v=""/>
    <s v="Medium Size Business"/>
    <s v="FLEXI"/>
  </r>
  <r>
    <s v="VPA6"/>
    <s v="KE-SAM-2012-28971"/>
    <x v="1"/>
    <s v=""/>
    <s v="7th November,2020"/>
    <d v="2020-11-07T00:00:00"/>
    <s v="5th December,2020"/>
    <d v="2020-12-05T00:00:00"/>
    <s v="Lenamarker Matasi Silas"/>
    <s v="Male"/>
    <s v="99999"/>
    <s v="254724321819"/>
    <s v="254724321819"/>
    <s v=""/>
    <s v="254799493549"/>
    <n v="37.317720000000001"/>
    <n v="0.99790500000000004"/>
    <s v="Samburu"/>
    <s v="Samburu East"/>
    <s v="Wamba"/>
    <s v="Sordo"/>
    <x v="3"/>
    <s v="Biogas International Limited"/>
    <s v="James Musyoka"/>
    <s v=""/>
    <s v="Medium Size Business"/>
    <s v="FLEXI"/>
  </r>
  <r>
    <s v="VPA6"/>
    <s v="KE-SAM-2012-28965"/>
    <x v="1"/>
    <s v=""/>
    <s v="4th November,2020"/>
    <d v="2020-11-04T00:00:00"/>
    <s v="10th December,2020"/>
    <d v="2020-12-10T00:00:00"/>
    <s v="Enzi Lesepe Dorcas"/>
    <s v="Female"/>
    <s v="23011253"/>
    <s v="254720087849"/>
    <s v="254720087849"/>
    <s v=""/>
    <s v="254700592855"/>
    <n v="37.313287000000003"/>
    <n v="0.98266799999999999"/>
    <s v="Samburu"/>
    <s v="Samburu East"/>
    <s v="Wamba"/>
    <s v="Embakasi"/>
    <x v="3"/>
    <s v="Biogas International Limited"/>
    <s v="James Musyoka"/>
    <s v=""/>
    <s v="Medium Size Business"/>
    <s v="FLEXI"/>
  </r>
  <r>
    <s v="VPA6"/>
    <s v="KE-SAM-2012-28963"/>
    <x v="1"/>
    <s v=""/>
    <s v="6th November,2020"/>
    <d v="2020-11-06T00:00:00"/>
    <s v="12th December,2020"/>
    <d v="2020-12-12T00:00:00"/>
    <s v="Lepuyapui Donald Purale"/>
    <s v="Male"/>
    <s v="7965828"/>
    <s v="254729510061"/>
    <s v="254729510061"/>
    <s v=""/>
    <s v="254792972502"/>
    <n v="37.313678000000003"/>
    <n v="0.98087299999999999"/>
    <s v="Samburu"/>
    <s v="Samburu East"/>
    <s v="Wamba"/>
    <s v="Embakasi"/>
    <x v="3"/>
    <s v="Biogas International Limited"/>
    <s v="Robert"/>
    <s v=""/>
    <s v="Medium Size Business"/>
    <s v="FLEXI"/>
  </r>
  <r>
    <s v="VPA6"/>
    <s v="KE-SAM-2012-28962"/>
    <x v="1"/>
    <s v=""/>
    <s v="4th November,2020"/>
    <d v="2020-11-04T00:00:00"/>
    <s v="4th December,2020"/>
    <d v="2020-12-04T00:00:00"/>
    <s v="Lepeenoi Lepeenoi John"/>
    <s v="Male"/>
    <s v="23274392"/>
    <s v="254721666138"/>
    <s v="254721666138"/>
    <s v=""/>
    <s v="254713561240"/>
    <n v="37.313246999999997"/>
    <n v="0.98082800000000003"/>
    <s v="Samburu"/>
    <s v="Samburu East"/>
    <s v="Wamba"/>
    <s v="Embakasi"/>
    <x v="3"/>
    <s v="Biogas International Limited"/>
    <s v="James Musyoka"/>
    <s v=""/>
    <s v="Medium Size Business"/>
    <s v="FLEXI"/>
  </r>
  <r>
    <s v="VPA6"/>
    <s v="KE-SAM-2012-28961"/>
    <x v="1"/>
    <s v=""/>
    <s v="5th November,2020"/>
    <d v="2020-11-05T00:00:00"/>
    <s v="4th December,2020"/>
    <d v="2020-12-04T00:00:00"/>
    <s v="Leorto Charity Scolastica"/>
    <s v="Male"/>
    <s v="23774201"/>
    <s v="254724040508"/>
    <s v="254724040508"/>
    <s v=""/>
    <s v="254726413897"/>
    <n v="37.313299999999998"/>
    <n v="0.98031999999999997"/>
    <s v="Samburu"/>
    <s v="Samburu East"/>
    <s v="Wamba"/>
    <s v="Embakasi"/>
    <x v="3"/>
    <s v="Biogas International Limited"/>
    <s v="Robert"/>
    <s v=""/>
    <s v="Medium Size Business"/>
    <s v="FLEXI"/>
  </r>
  <r>
    <s v="VPA6"/>
    <s v="KE-SAM-2012-28960"/>
    <x v="1"/>
    <s v=""/>
    <s v="6th November,2020"/>
    <d v="2020-11-06T00:00:00"/>
    <s v="6th December,2020"/>
    <d v="2020-12-06T00:00:00"/>
    <s v="Ayanae Rose Agnes"/>
    <s v="Female"/>
    <s v="11542525"/>
    <s v="254728520820"/>
    <s v="254728520820"/>
    <s v=""/>
    <s v="254796844549"/>
    <n v="37.312508000000001"/>
    <n v="0.97938800000000004"/>
    <s v="Samburu"/>
    <s v="Samburu East"/>
    <s v="Wamba"/>
    <s v="Embakasi"/>
    <x v="3"/>
    <s v="Biogas International Limited"/>
    <s v="James Musyoka"/>
    <s v=""/>
    <s v="Medium Size Business"/>
    <s v="FLEXI"/>
  </r>
  <r>
    <s v="VPA6"/>
    <s v="KE-SAM-2009-28959"/>
    <x v="1"/>
    <s v=""/>
    <s v="12th September,2020"/>
    <d v="2020-09-12T00:00:00"/>
    <s v="28th September,2020"/>
    <d v="2020-09-28T00:00:00"/>
    <s v="Leitore Philip Lesailas"/>
    <s v="Male"/>
    <s v="20783815"/>
    <s v="254708700702"/>
    <s v="254708700702"/>
    <s v=""/>
    <s v="254720284802"/>
    <n v="37.314245"/>
    <n v="0.97795699999999997"/>
    <s v="Samburu"/>
    <s v="Samburu East"/>
    <s v="Wamba"/>
    <s v="Embakasi"/>
    <x v="3"/>
    <s v="Biogas International Limited"/>
    <s v="Robert"/>
    <s v=""/>
    <s v="Medium Size Business"/>
    <s v="FLEXI"/>
  </r>
  <r>
    <s v="VPA6"/>
    <s v="KE-SAM-2012-28958"/>
    <x v="1"/>
    <s v=""/>
    <s v="13th September,2020"/>
    <d v="2020-09-13T00:00:00"/>
    <s v="6th December,2020"/>
    <d v="2020-12-06T00:00:00"/>
    <s v="Lenaituriae Leanaituriae Samson"/>
    <s v="Male"/>
    <s v="23929207"/>
    <s v="254726865145"/>
    <s v="254726865145"/>
    <s v=""/>
    <s v="254716260058"/>
    <n v="37.314233000000002"/>
    <n v="0.97724200000000006"/>
    <s v="Samburu"/>
    <s v="Samburu East"/>
    <s v="Wamba"/>
    <s v="Embakasi"/>
    <x v="3"/>
    <s v="Biogas International Limited"/>
    <s v="Robert"/>
    <s v=""/>
    <s v="Medium Size Business"/>
    <s v="FLEXI"/>
  </r>
  <r>
    <s v="VPA6"/>
    <s v="KE-SAM-2012-28957"/>
    <x v="1"/>
    <s v=""/>
    <s v="3rd November,2020"/>
    <d v="2020-11-03T00:00:00"/>
    <s v="3rd December,2020"/>
    <d v="2020-12-03T00:00:00"/>
    <s v="Lenaitiriaj Lenaitiriaj Priscilla"/>
    <s v="Female"/>
    <s v="20778059"/>
    <s v="254716365130"/>
    <s v="254716365130"/>
    <s v=""/>
    <s v="254726615985"/>
    <n v="37.303258"/>
    <n v="0.96327700000000005"/>
    <s v="Samburu"/>
    <s v="Samburu East"/>
    <s v="Wamba"/>
    <s v="Ndalambo"/>
    <x v="3"/>
    <s v="Biogas International Limited"/>
    <s v="Robert Wanjiku"/>
    <s v=""/>
    <s v="Medium Size Business"/>
    <s v="FLEXI"/>
  </r>
  <r>
    <s v="VPA6"/>
    <s v="KE-SAM-2012-28954"/>
    <x v="1"/>
    <s v=""/>
    <s v="6th October,2020"/>
    <d v="2020-10-06T00:00:00"/>
    <s v="2nd December,2020"/>
    <d v="2020-12-02T00:00:00"/>
    <s v="Stephen Stephen Letiwa"/>
    <s v="Male"/>
    <s v="25950228"/>
    <s v="254703715847"/>
    <s v="254703715847"/>
    <s v=""/>
    <s v="254114477859"/>
    <n v="37.302461999999998"/>
    <n v="0.96386700000000003"/>
    <s v="Samburu"/>
    <s v="Samburu East"/>
    <s v="Wamba east"/>
    <s v="Ndarambo"/>
    <x v="3"/>
    <s v="Biogas International Limited"/>
    <s v="Robert"/>
    <s v=""/>
    <s v="Medium Size Business"/>
    <s v="FLEXI"/>
  </r>
  <r>
    <s v="VPA6"/>
    <s v="KE-SAM-2010-28955"/>
    <x v="1"/>
    <s v=""/>
    <s v="16th September,2020"/>
    <d v="2020-09-16T00:00:00"/>
    <s v="3rd October,2020"/>
    <d v="2020-10-03T00:00:00"/>
    <s v="Letiwa Letiwa Maria"/>
    <s v="Female"/>
    <s v="3440297"/>
    <s v="254708132212"/>
    <s v="254708132212"/>
    <s v=""/>
    <s v="254726774753"/>
    <n v="37.301785000000002"/>
    <n v="0.96369499999999997"/>
    <s v="Samburu"/>
    <s v="Samburu East"/>
    <s v="Wamba east"/>
    <s v="Ndalambo"/>
    <x v="3"/>
    <s v="Biogas International Limited"/>
    <s v="Robert Wanjiku"/>
    <s v=""/>
    <s v="Medium Size Business"/>
    <s v="FLEXI"/>
  </r>
  <r>
    <s v="VPA6"/>
    <s v="KE-SAM-2010-28901"/>
    <x v="1"/>
    <s v=""/>
    <s v="17th September,2020"/>
    <d v="2020-09-17T00:00:00"/>
    <s v="17th October,2020"/>
    <d v="2020-10-17T00:00:00"/>
    <s v="Maina Lengiriraa Jonathan"/>
    <s v="Male"/>
    <s v="25650048"/>
    <s v="254725312597"/>
    <s v="254725312597"/>
    <s v=""/>
    <s v="254791912876"/>
    <n v="37.336444999999998"/>
    <n v="0.98761500000000002"/>
    <s v="Samburu"/>
    <s v="Samburu East"/>
    <s v="Wamba"/>
    <s v="Ntepes"/>
    <x v="3"/>
    <s v="Biogas International Limited"/>
    <s v="James Musyoka"/>
    <s v=""/>
    <s v="Medium Size Business"/>
    <s v="FLEXI"/>
  </r>
  <r>
    <s v="VPA6"/>
    <s v="KE-SAM-2011-28902"/>
    <x v="1"/>
    <s v=""/>
    <s v="17th September,2020"/>
    <d v="2020-09-17T00:00:00"/>
    <s v="17th November,2020"/>
    <d v="2020-11-17T00:00:00"/>
    <s v="Lekonirai Ltangusi Alex"/>
    <s v="Male"/>
    <s v="21659963"/>
    <s v="254712748262"/>
    <s v="254712748262"/>
    <s v=""/>
    <s v="254776189053"/>
    <n v="37.337688"/>
    <n v="0.99002699999999999"/>
    <s v="Samburu"/>
    <s v="Samburu East"/>
    <s v="Wamba"/>
    <s v="Ntepes"/>
    <x v="3"/>
    <s v="Biogas International Limited"/>
    <s v="Robert Wanjiku"/>
    <s v=""/>
    <s v="Medium Size Business"/>
    <s v="FLEXI"/>
  </r>
  <r>
    <s v="VPA6"/>
    <s v="KE-SAM-2011-28951"/>
    <x v="0"/>
    <s v="Non Compliant"/>
    <s v="4th September,2020"/>
    <d v="2020-09-04T00:00:00"/>
    <s v="24th November,2020"/>
    <d v="2020-11-24T00:00:00"/>
    <s v="Elebare Nandani Joseph"/>
    <s v="Male"/>
    <s v="38955160"/>
    <s v="254711482548"/>
    <s v="254711482548"/>
    <s v=""/>
    <s v="254791668258"/>
    <n v="37.666677999999997"/>
    <n v="0.64496299999999995"/>
    <s v="Samburu"/>
    <s v="Samburu East"/>
    <s v="Archer's Post"/>
    <s v="Huruma"/>
    <x v="3"/>
    <s v="Biogas International Limited"/>
    <s v="Robert Wanjiku"/>
    <s v=""/>
    <s v="Medium Size Business"/>
    <s v="FLEXI"/>
  </r>
  <r>
    <s v="VPA6"/>
    <s v="KE-SAM-2012-28903"/>
    <x v="1"/>
    <s v=""/>
    <s v="10th November,2020"/>
    <d v="2020-11-10T00:00:00"/>
    <s v="10th December,2020"/>
    <d v="2020-12-10T00:00:00"/>
    <s v="Simon Lengonyekie Silas"/>
    <s v="Male"/>
    <s v="8732398"/>
    <s v="254792674920"/>
    <s v="254792674920"/>
    <s v=""/>
    <s v="254700428515"/>
    <n v="37.327865000000003"/>
    <n v="0.97848500000000005"/>
    <s v="Samburu"/>
    <s v="Samburu East"/>
    <s v="Wamba"/>
    <s v="Wamba"/>
    <x v="3"/>
    <s v="Biogas International Limited"/>
    <s v="James Musyoka"/>
    <s v=""/>
    <s v="Medium Size Business"/>
    <s v="FLEXI"/>
  </r>
  <r>
    <s v="VPA6"/>
    <s v="KE-SAM-2011-28905"/>
    <x v="1"/>
    <s v=""/>
    <s v="5th October,2020"/>
    <d v="2020-10-05T00:00:00"/>
    <s v="5th November,2020"/>
    <d v="2020-11-05T00:00:00"/>
    <s v="Lesupuko Josphat Simon"/>
    <s v="Male"/>
    <s v="99999"/>
    <s v="254728236868"/>
    <s v="254728236868"/>
    <s v=""/>
    <s v="254768132196"/>
    <n v="37.322163000000003"/>
    <n v="0.98354799999999998"/>
    <s v="Samburu"/>
    <s v="Samburu East"/>
    <s v="Wamba"/>
    <s v="Treetop"/>
    <x v="3"/>
    <s v="Biogas International Limited"/>
    <s v="James Musyoka"/>
    <s v=""/>
    <s v="Medium Size Business"/>
    <s v="FLEXI"/>
  </r>
  <r>
    <s v="VPA6"/>
    <s v="KE-SAM-2010-28904"/>
    <x v="1"/>
    <s v=""/>
    <s v="14th September,2020"/>
    <d v="2020-09-14T00:00:00"/>
    <s v="14th October,2020"/>
    <d v="2020-10-14T00:00:00"/>
    <s v="Lekiale Naipanoi Juliette"/>
    <s v="Female"/>
    <s v="0861672"/>
    <s v="254712726546"/>
    <s v="254712726546"/>
    <s v=""/>
    <s v="254720293443"/>
    <n v="37.322673000000002"/>
    <n v="0.98361699999999996"/>
    <s v="Samburu"/>
    <s v="Samburu East"/>
    <s v="Wamba"/>
    <s v="Treetop"/>
    <x v="3"/>
    <s v="Biogas International Limited"/>
    <s v="Robert Wanjiku"/>
    <s v=""/>
    <s v="Medium Size Business"/>
    <s v="FLEXI"/>
  </r>
  <r>
    <s v="VPA6"/>
    <s v="KE-SAM-2012-28906"/>
    <x v="1"/>
    <s v=""/>
    <s v="2nd November,2020"/>
    <d v="2020-11-02T00:00:00"/>
    <s v="2nd December,2020"/>
    <d v="2020-12-02T00:00:00"/>
    <s v="Lepartobiko Lepartobiko Mannaseh"/>
    <s v="Male"/>
    <s v="24837247"/>
    <s v="254729835542"/>
    <s v="254729835542"/>
    <s v=""/>
    <s v="254708087399"/>
    <n v="37.322147999999999"/>
    <n v="0.98599000000000003"/>
    <s v="Samburu"/>
    <s v="Samburu East"/>
    <s v="Wamba"/>
    <s v="Treetop"/>
    <x v="3"/>
    <s v="Biogas International Limited"/>
    <s v="Robert Wanjiku"/>
    <s v=""/>
    <s v="Medium Size Business"/>
    <s v="FLEXI"/>
  </r>
  <r>
    <s v="VPA6"/>
    <s v="KE-SAM-2010-28908"/>
    <x v="0"/>
    <s v="Under Verification"/>
    <s v="21st September,2020"/>
    <d v="2020-09-21T00:00:00"/>
    <s v="21st October,2020"/>
    <d v="2020-10-21T00:00:00"/>
    <s v="Doini Lerosion Andrea"/>
    <s v="Female"/>
    <s v="99999"/>
    <s v="254742207378"/>
    <s v="254742207378"/>
    <s v=""/>
    <s v="254728457702"/>
    <n v="37.320047000000002"/>
    <n v="0.98505699999999996"/>
    <s v="Samburu"/>
    <s v="Samburu East"/>
    <s v="Wamba"/>
    <s v="Treetop"/>
    <x v="3"/>
    <s v="Biogas International Limited"/>
    <s v="Robert Wanjiku"/>
    <s v=""/>
    <s v="Medium Size Business"/>
    <s v="FLEXI"/>
  </r>
  <r>
    <s v="VPA6"/>
    <s v="KE-SAM-2012-28911"/>
    <x v="1"/>
    <s v=""/>
    <s v="1st November,2020"/>
    <d v="2020-11-01T00:00:00"/>
    <s v="1st December,2020"/>
    <d v="2020-12-01T00:00:00"/>
    <s v="Lentoijoni Lentoijoni Jackson"/>
    <s v="Male"/>
    <s v="23838540"/>
    <s v="254725027387"/>
    <s v="254725027387"/>
    <s v=""/>
    <s v="254719124598"/>
    <n v="37.297142000000001"/>
    <n v="0.96372800000000003"/>
    <s v="Samburu"/>
    <s v="Samburu East"/>
    <s v="Wamba"/>
    <s v="Ndalambo"/>
    <x v="3"/>
    <s v="Biogas International Limited"/>
    <s v="James Musyoka"/>
    <s v=""/>
    <s v="Medium Size Business"/>
    <s v="FLEXI"/>
  </r>
  <r>
    <s v="VPA6"/>
    <s v="KE-SAM-2010-28912"/>
    <x v="1"/>
    <s v=""/>
    <s v="21st September,2020"/>
    <d v="2020-09-21T00:00:00"/>
    <s v="7th October,2020"/>
    <d v="2020-10-07T00:00:00"/>
    <s v="Loise Leseato Anne"/>
    <s v="Female"/>
    <s v="24459785"/>
    <s v="254710868881"/>
    <s v="254710868881"/>
    <s v=""/>
    <s v="254722228650"/>
    <n v="37.310572000000001"/>
    <n v="0.96654799999999996"/>
    <s v="Samburu"/>
    <s v="Samburu East"/>
    <s v="Wamba"/>
    <s v="Dubai"/>
    <x v="3"/>
    <s v="Biogas International Limited"/>
    <s v="James Musyoka"/>
    <s v=""/>
    <s v="Medium Size Business"/>
    <s v="FLEXI"/>
  </r>
  <r>
    <s v="VPA6"/>
    <s v="KE-SAM-2010-28913"/>
    <x v="1"/>
    <s v=""/>
    <s v="13th September,2020"/>
    <d v="2020-09-13T00:00:00"/>
    <s v="1st October,2020"/>
    <d v="2020-10-01T00:00:00"/>
    <s v="Isaiah Letira Tom"/>
    <s v="Male"/>
    <s v="20714746"/>
    <s v="254721288448"/>
    <s v="254721288448"/>
    <s v=""/>
    <s v="254713126310"/>
    <n v="37.311472999999999"/>
    <n v="0.97464300000000004"/>
    <s v="Samburu"/>
    <s v="Samburu East"/>
    <s v="Wamba"/>
    <s v="Embakasi"/>
    <x v="3"/>
    <s v="Biogas International Limited"/>
    <s v="James Musyoka"/>
    <s v=""/>
    <s v="Medium Size Business"/>
    <s v="FLEXI"/>
  </r>
  <r>
    <s v="VPA6"/>
    <s v="KE-SAM-2010-28914"/>
    <x v="1"/>
    <s v=""/>
    <s v="8th October,2020"/>
    <d v="2020-10-08T00:00:00"/>
    <s v="26th October,2020"/>
    <d v="2020-10-26T00:00:00"/>
    <s v="Monica Lolokuru Pamela"/>
    <s v="Female"/>
    <s v="24803719"/>
    <s v="254727646797"/>
    <s v="254727646797"/>
    <s v=""/>
    <s v="254700458038"/>
    <n v="37.312474999999999"/>
    <n v="0.97908700000000004"/>
    <s v="Samburu"/>
    <s v="Samburu East"/>
    <s v="Wamba"/>
    <s v="Embakasi"/>
    <x v="3"/>
    <s v="Biogas International Limited"/>
    <s v="Robert Wanjiku"/>
    <s v=""/>
    <s v="Medium Size Business"/>
    <s v="FLEXI"/>
  </r>
  <r>
    <s v="VPA6"/>
    <s v="KE-SAM-2010-28915"/>
    <x v="1"/>
    <s v=""/>
    <s v="12th September,2020"/>
    <d v="2020-09-12T00:00:00"/>
    <s v="12th October,2020"/>
    <d v="2020-10-12T00:00:00"/>
    <s v="Maina Muniu Paul"/>
    <s v="Male"/>
    <s v="99999"/>
    <s v="254720291811"/>
    <s v="254720291811"/>
    <s v=""/>
    <s v="254707885730"/>
    <n v="37.317995000000003"/>
    <n v="0.97650499999999996"/>
    <s v="Samburu"/>
    <s v="Samburu East"/>
    <s v="Wamba"/>
    <s v="Wamba town"/>
    <x v="3"/>
    <s v="Biogas International Limited"/>
    <s v="James Musyoka"/>
    <s v=""/>
    <s v="Medium Size Business"/>
    <s v="FLEXI"/>
  </r>
  <r>
    <s v="VPA6"/>
    <s v="KE-SAM-2010-28909"/>
    <x v="1"/>
    <s v=""/>
    <s v="23rd September,2020"/>
    <d v="2020-09-23T00:00:00"/>
    <s v="6th October,2020"/>
    <d v="2020-10-06T00:00:00"/>
    <s v="St.Theresa's Girls Secondary School St.Theresa's Girls Secondary School St.Theresa's Girls Secondary School"/>
    <s v="Male"/>
    <s v="13048735"/>
    <s v="254705707775"/>
    <s v="254705707775"/>
    <s v=""/>
    <s v="254720464117"/>
    <n v="37.319091999999998"/>
    <n v="0.98178699999999997"/>
    <s v="Samburu"/>
    <s v="Samburu East"/>
    <s v="Wamba"/>
    <s v="Treetop"/>
    <x v="3"/>
    <s v="Biogas International Limited"/>
    <s v="Robert Wanjiku"/>
    <s v=""/>
    <s v="Medium Size Business"/>
    <s v="FLEXI"/>
  </r>
  <r>
    <s v="VPA6"/>
    <s v="KE-SAM-2010-28924"/>
    <x v="1"/>
    <s v=""/>
    <s v="11th September,2020"/>
    <d v="2020-09-11T00:00:00"/>
    <s v="28th October,2020"/>
    <d v="2020-10-28T00:00:00"/>
    <s v="Saayo Letaapo Titus"/>
    <s v="Male"/>
    <s v="10938655"/>
    <s v="254726300956"/>
    <s v="254726300956"/>
    <s v=""/>
    <s v="254728668507"/>
    <n v="37.326194999999998"/>
    <n v="0.99163800000000002"/>
    <s v="Samburu"/>
    <s v="Samburu East"/>
    <s v="Wamba"/>
    <s v="Sordo"/>
    <x v="3"/>
    <s v="Biogas International Limited"/>
    <s v="James Musyoka"/>
    <s v=""/>
    <s v="Medium Size Business"/>
    <s v="FLEXI"/>
  </r>
  <r>
    <s v="VPA6"/>
    <s v="KE-SAM-2010-28920"/>
    <x v="0"/>
    <s v="Non Compliant"/>
    <s v="21st September,2020"/>
    <d v="2020-09-21T00:00:00"/>
    <s v="6th October,2020"/>
    <d v="2020-10-06T00:00:00"/>
    <s v="Lekiale Lekiale Bosco"/>
    <s v="Male"/>
    <s v="20029808"/>
    <s v="254728516181"/>
    <s v="254728516181"/>
    <s v=""/>
    <s v="254723482228"/>
    <n v="37.328834999999998"/>
    <n v="0.98460700000000001"/>
    <s v="Samburu"/>
    <s v="Samburu East"/>
    <s v="Wamba"/>
    <s v="Ken"/>
    <x v="3"/>
    <s v="Biogas International Limited"/>
    <s v="James Musyoka"/>
    <s v=""/>
    <s v="Medium Size Business"/>
    <s v="FLEXI"/>
  </r>
  <r>
    <s v="VPA6"/>
    <s v="KE-SAM-2009-28919"/>
    <x v="0"/>
    <s v="Under Verification"/>
    <s v="9th September,2020"/>
    <d v="2020-09-09T00:00:00"/>
    <s v="23rd September,2020"/>
    <d v="2020-09-23T00:00:00"/>
    <s v="Lkaitan Lkaitan Augostine"/>
    <s v="Male"/>
    <s v="99999"/>
    <s v="254720591952"/>
    <s v="254720591952"/>
    <s v=""/>
    <s v="254726680058"/>
    <n v="37.322527999999998"/>
    <n v="0.98224"/>
    <s v="Samburu"/>
    <s v="Samburu East"/>
    <s v="Wamba"/>
    <s v="Treetop"/>
    <x v="3"/>
    <s v="Biogas International Limited"/>
    <s v="James Musyoka"/>
    <s v=""/>
    <s v="Medium Size Business"/>
    <s v="FLEXI"/>
  </r>
  <r>
    <s v="VPA6"/>
    <s v="KE-SAM-2010-28917"/>
    <x v="1"/>
    <s v=""/>
    <s v="14th September,2020"/>
    <d v="2020-09-14T00:00:00"/>
    <s v="8th October,2020"/>
    <d v="2020-10-08T00:00:00"/>
    <s v="Longonyek Longonyek Julius"/>
    <s v="Male"/>
    <s v="23876545"/>
    <s v="254728516457"/>
    <s v="254728516457"/>
    <s v=""/>
    <s v="254723738933"/>
    <n v="37.305520000000001"/>
    <n v="0.97711000000000003"/>
    <s v="Samburu"/>
    <s v="Samburu East"/>
    <s v="Wamba"/>
    <s v="Lororo"/>
    <x v="3"/>
    <s v="Biogas International Limited"/>
    <s v="Robert Wanjiku"/>
    <s v=""/>
    <s v="Medium Size Business"/>
    <s v="FLEXI"/>
  </r>
  <r>
    <s v="VPA6"/>
    <s v="KE-SAM-2010-28918"/>
    <x v="1"/>
    <s v=""/>
    <s v="22nd September,2020"/>
    <d v="2020-09-22T00:00:00"/>
    <s v="6th October,2020"/>
    <d v="2020-10-06T00:00:00"/>
    <s v="Hosea Lalampaa Jispon"/>
    <s v="Male"/>
    <s v="12452634"/>
    <s v="254728102672"/>
    <s v="254728102672"/>
    <s v=""/>
    <s v="254742428929"/>
    <n v="37.321776999999997"/>
    <n v="0.97145000000000004"/>
    <s v="Samburu"/>
    <s v="Samburu East"/>
    <s v="Wamba"/>
    <s v="Jerusalem"/>
    <x v="3"/>
    <s v="Biogas International Limited"/>
    <s v="James Musyoka"/>
    <s v=""/>
    <s v="Medium Size Business"/>
    <s v="FLEXI"/>
  </r>
  <r>
    <s v="VPA6"/>
    <s v="KE-SAM-2010-28923"/>
    <x v="1"/>
    <s v=""/>
    <s v="9th September,2020"/>
    <d v="2020-09-09T00:00:00"/>
    <s v="6th October,2020"/>
    <d v="2020-10-06T00:00:00"/>
    <s v="Nteyian Lekonirai Jane"/>
    <s v="Female"/>
    <s v="22776311"/>
    <s v="254728868435"/>
    <s v="254728868435"/>
    <s v=""/>
    <s v="254712099975"/>
    <n v="37.337587999999997"/>
    <n v="0.99234"/>
    <s v="Samburu"/>
    <s v="Samburu East"/>
    <s v="Wamba"/>
    <s v="Ntepes"/>
    <x v="3"/>
    <s v="Biogas International Limited"/>
    <s v="Robert Wanjiku"/>
    <s v=""/>
    <s v="Medium Size Business"/>
    <s v="FLEXI"/>
  </r>
  <r>
    <s v="VPA6"/>
    <s v="KE-SAM-2010-28921"/>
    <x v="1"/>
    <s v=""/>
    <s v="8th September,2020"/>
    <d v="2020-09-08T00:00:00"/>
    <s v="22nd October,2020"/>
    <d v="2020-10-22T00:00:00"/>
    <s v="Lenkupae Lenkupae Francis"/>
    <s v="Male"/>
    <s v="12871391"/>
    <s v="254723568429"/>
    <s v="254723568429"/>
    <s v=""/>
    <s v="254111644035"/>
    <n v="37.312579999999997"/>
    <n v="0.980097"/>
    <s v="Samburu"/>
    <s v="Samburu East"/>
    <s v="Wamba"/>
    <s v="Embakasi"/>
    <x v="3"/>
    <s v="Biogas International Limited"/>
    <s v="James Musyoka"/>
    <s v=""/>
    <s v="Medium Size Business"/>
    <s v="FLEXI"/>
  </r>
  <r>
    <s v="VPA6"/>
    <s v="KE-ISI-2011-28925"/>
    <x v="1"/>
    <s v=""/>
    <s v="17th October,2020"/>
    <d v="2020-10-17T00:00:00"/>
    <s v="5th November,2020"/>
    <d v="2020-11-05T00:00:00"/>
    <s v="Naheio Naheio Paul"/>
    <s v="Male"/>
    <s v="12875050"/>
    <s v="254726138137"/>
    <s v="254726138137"/>
    <s v=""/>
    <s v="254701317608"/>
    <n v="36.985897000000001"/>
    <n v="0.62466999999999995"/>
    <s v="Isiolo"/>
    <s v="Isiolo"/>
    <s v="Oldonyiro"/>
    <s v="Oldonyiro town"/>
    <x v="3"/>
    <s v="Biogas International Limited"/>
    <s v="Robert Wanjiku"/>
    <s v=""/>
    <s v="Medium Size Business"/>
    <s v="FLEXI"/>
  </r>
  <r>
    <s v="VPA6"/>
    <s v="KE-ISI-2011-29477"/>
    <x v="1"/>
    <s v=""/>
    <s v="1st November,2020"/>
    <d v="2020-11-01T00:00:00"/>
    <s v="1st November,2020"/>
    <d v="2020-11-01T00:00:00"/>
    <s v="Paris Lekerimui Elijah"/>
    <s v="Male"/>
    <s v="24841840"/>
    <s v="254726087091"/>
    <s v="254726087091"/>
    <s v=""/>
    <s v="254700485264"/>
    <n v="36.964976999999998"/>
    <n v="0.61134299999999997"/>
    <s v="Isiolo"/>
    <s v="Isiolo"/>
    <s v="Oldonyiro"/>
    <s v="Matundai"/>
    <x v="3"/>
    <s v="Biogas International Limited"/>
    <s v="James Musyoka"/>
    <s v=""/>
    <s v="Medium Size Business"/>
    <s v="FLEXI"/>
  </r>
  <r>
    <s v="VPA6"/>
    <s v="KE-SAM-2001-29500"/>
    <x v="0"/>
    <s v="Non Compliant"/>
    <s v="9th December,2019"/>
    <d v="2019-12-09T00:00:00"/>
    <s v="28th January,2020"/>
    <d v="2020-01-28T00:00:00"/>
    <s v="Leuria Daniel Lbebiyo"/>
    <s v="Male"/>
    <s v="32240045"/>
    <s v="254794534736"/>
    <s v="254794534736"/>
    <s v=""/>
    <s v="254112599263"/>
    <n v="37.651848000000001"/>
    <n v="0.63783299999999998"/>
    <s v="Samburu"/>
    <s v="Samburu East"/>
    <s v="Archers post"/>
    <s v="Lorubae"/>
    <x v="3"/>
    <s v="Biogas International Limited"/>
    <s v="James Musyoka"/>
    <s v=""/>
    <s v="Medium Size Business"/>
    <s v="FLEXI"/>
  </r>
  <r>
    <s v="VPA6"/>
    <s v="KE-SAM-2010-28922"/>
    <x v="1"/>
    <s v=""/>
    <s v="25th September,2020"/>
    <d v="2020-09-25T00:00:00"/>
    <s v="11th October,2020"/>
    <d v="2020-10-11T00:00:00"/>
    <s v="Kalekia Karekia Jenerica"/>
    <s v="Female"/>
    <s v="21022815"/>
    <s v="254716492015"/>
    <s v="254716492015"/>
    <s v=""/>
    <s v="254726637535"/>
    <n v="37.314627999999999"/>
    <n v="0.97808499999999998"/>
    <s v="Samburu"/>
    <s v="Samburu East"/>
    <s v="Wamba"/>
    <s v="Embakasi"/>
    <x v="3"/>
    <s v="Biogas International Limited"/>
    <s v="Robert Wanjiku"/>
    <s v=""/>
    <s v="Medium Size Business"/>
    <s v="FLEXI"/>
  </r>
  <r>
    <s v="VPA6"/>
    <s v="KE-ISI-2011-29478"/>
    <x v="1"/>
    <s v=""/>
    <s v="18th October,2020"/>
    <d v="2020-10-18T00:00:00"/>
    <s v="3rd November,2020"/>
    <d v="2020-11-03T00:00:00"/>
    <s v="Itlas Itlas Leona"/>
    <s v="Male"/>
    <s v="20261313"/>
    <s v="254724074615"/>
    <s v="254724074615"/>
    <s v=""/>
    <s v="254790059188"/>
    <n v="36.993088"/>
    <n v="0.60370299999999999"/>
    <s v="Isiolo"/>
    <s v="Isiolo"/>
    <s v="Oldonyiro"/>
    <s v="Raap"/>
    <x v="3"/>
    <s v="Biogas International Limited"/>
    <s v="Robert Wanjiku"/>
    <s v=""/>
    <s v="Medium Size Business"/>
    <s v="FLEXI"/>
  </r>
  <r>
    <s v="VPA6"/>
    <s v="KE-ISI-2011-29479"/>
    <x v="0"/>
    <s v="Under Verification"/>
    <s v="23rd October,2020"/>
    <d v="2020-10-23T00:00:00"/>
    <s v="8th November,2020"/>
    <d v="2020-11-08T00:00:00"/>
    <s v="Lenangoisa Lenangoisa Ipararian"/>
    <s v="Male"/>
    <s v="243922346"/>
    <s v="254725036679"/>
    <s v="254725036679"/>
    <s v=""/>
    <s v="254742920078"/>
    <n v="37.004390000000001"/>
    <n v="0.56257299999999999"/>
    <s v="Isiolo"/>
    <s v="Isiolo"/>
    <s v="Oldonyiro"/>
    <s v="Parkurku"/>
    <x v="3"/>
    <s v="Biogas International Limited"/>
    <s v="Robert Wanjiku"/>
    <s v=""/>
    <s v="Medium Size Business"/>
    <s v="FLEXI"/>
  </r>
  <r>
    <s v="VPA6"/>
    <s v="KE-ISI-2011-29480"/>
    <x v="0"/>
    <s v="Under Verification"/>
    <s v="23rd October,2020"/>
    <d v="2020-10-23T00:00:00"/>
    <s v="8th November,2020"/>
    <d v="2020-11-08T00:00:00"/>
    <s v="Lemantile Lemantile Lobsah"/>
    <s v="Male"/>
    <s v="8052183"/>
    <s v="254724018610"/>
    <s v="254724018610"/>
    <s v=""/>
    <s v="254725177116"/>
    <n v="36.999045000000002"/>
    <n v="0.57220199999999999"/>
    <s v="Isiolo"/>
    <s v="Isiolo"/>
    <s v="Oldonyiro"/>
    <s v="Purkurku"/>
    <x v="3"/>
    <s v="Biogas International Limited"/>
    <s v="James Musyoka"/>
    <s v=""/>
    <s v="Medium Size Business"/>
    <s v="FLEXI"/>
  </r>
  <r>
    <s v="VPA6"/>
    <s v="KE-ISI-2011-29481"/>
    <x v="1"/>
    <s v=""/>
    <s v="18th October,2020"/>
    <d v="2020-10-18T00:00:00"/>
    <s v="12th November,2020"/>
    <d v="2020-11-12T00:00:00"/>
    <s v="Peter Lemasulani Mairiria"/>
    <s v="Male"/>
    <s v="12542975"/>
    <s v="254724953482"/>
    <s v="254724953482"/>
    <s v=""/>
    <s v="254707785055"/>
    <n v="36.988548000000002"/>
    <n v="0.60700799999999999"/>
    <s v="Isiolo"/>
    <s v="Isiolo"/>
    <s v="Oldonyiro"/>
    <s v="Raap"/>
    <x v="3"/>
    <s v="Biogas International Limited"/>
    <s v="Robert wanjiku"/>
    <s v=""/>
    <s v="Medium Size Business"/>
    <s v="FLEXI"/>
  </r>
  <r>
    <s v="VPA6"/>
    <s v="KE-ISI-2011-29476"/>
    <x v="0"/>
    <s v="Non Compliant"/>
    <s v="19th October,2020"/>
    <d v="2020-10-19T00:00:00"/>
    <s v="4th November,2020"/>
    <d v="2020-11-04T00:00:00"/>
    <s v="Lolchuragi Lolchuragi Nicholas"/>
    <s v="Male"/>
    <s v="28282321"/>
    <s v="254727996787"/>
    <s v="254727996787"/>
    <s v=""/>
    <s v="254719170466"/>
    <n v="36.965026999999999"/>
    <n v="0.61246699999999998"/>
    <s v="Isiolo"/>
    <s v="Isiolo"/>
    <s v="Oldonyiro"/>
    <s v="Matundai"/>
    <x v="3"/>
    <s v="Biogas International Limited"/>
    <s v="James Musyoka"/>
    <s v=""/>
    <s v="Medium Size Business"/>
    <s v="FLEXI"/>
  </r>
  <r>
    <s v="VPA6"/>
    <s v="KE-ISI-2011-29482"/>
    <x v="0"/>
    <s v="Under Verification"/>
    <s v="16th October,2020"/>
    <d v="2020-10-16T00:00:00"/>
    <s v="2nd November,2020"/>
    <d v="2020-11-02T00:00:00"/>
    <s v="Sedeyo Leparmarai Paul"/>
    <s v="Male"/>
    <s v="22228860"/>
    <s v="254700720585"/>
    <s v="254700720585"/>
    <s v=""/>
    <s v="254768499083"/>
    <n v="36.99015"/>
    <n v="0.61409000000000002"/>
    <s v="Isiolo"/>
    <s v="Isiolo"/>
    <s v="Oldonyiro"/>
    <s v="Raap"/>
    <x v="3"/>
    <s v="Biogas International Limited"/>
    <s v="James Musyoka"/>
    <s v=""/>
    <s v="Medium Size Business"/>
    <s v="FLEXI"/>
  </r>
  <r>
    <s v="VPA6"/>
    <s v="KE-ISI-2011-29484"/>
    <x v="1"/>
    <s v=""/>
    <s v="26th October,2020"/>
    <d v="2020-10-26T00:00:00"/>
    <s v="15th November,2020"/>
    <d v="2020-11-15T00:00:00"/>
    <s v="Lomiri Lepalo Francis"/>
    <s v="Male"/>
    <s v="30319843"/>
    <s v="254705731280"/>
    <s v="254705731280"/>
    <s v=""/>
    <s v="254768808399"/>
    <n v="36.985014999999997"/>
    <n v="0.62387199999999998"/>
    <s v="Isiolo"/>
    <s v="Isiolo"/>
    <s v="Oldonyiro"/>
    <s v="Oldonyiro town"/>
    <x v="3"/>
    <s v="Biogas International Limited"/>
    <s v="Robert Wanjiku"/>
    <s v=""/>
    <s v="Medium Size Business"/>
    <s v="FLEXI"/>
  </r>
  <r>
    <s v="VPA6"/>
    <s v="KE-ISI-2011-29487"/>
    <x v="1"/>
    <s v=""/>
    <s v="20th October,2020"/>
    <d v="2020-10-20T00:00:00"/>
    <s v="12th November,2020"/>
    <d v="2020-11-12T00:00:00"/>
    <s v="Wario Wario Cyril"/>
    <s v="Male"/>
    <s v="9432095"/>
    <s v="254724389875"/>
    <s v="254724389875"/>
    <s v=""/>
    <s v="254717212170"/>
    <n v="36.987344999999998"/>
    <n v="0.62535499999999999"/>
    <s v="Isiolo"/>
    <s v="Isiolo"/>
    <s v="Oldonyiro"/>
    <s v="Oldonyiro town"/>
    <x v="3"/>
    <s v="Biogas International Limited"/>
    <s v="James Musyoka"/>
    <s v=""/>
    <s v="Medium Size Business"/>
    <s v="FLEXI"/>
  </r>
  <r>
    <s v="VPA6"/>
    <s v="KE-ISI-2011-29485"/>
    <x v="0"/>
    <s v="Under Verification"/>
    <s v="20th October,2020"/>
    <d v="2020-10-20T00:00:00"/>
    <s v="15th November,2020"/>
    <d v="2020-11-15T00:00:00"/>
    <s v="Lokitoe Lokitoe Thomas"/>
    <s v="Male"/>
    <s v="11274383"/>
    <s v="254721285954"/>
    <s v="254721285954"/>
    <s v=""/>
    <s v="254714313045"/>
    <n v="36.976891999999999"/>
    <n v="0.62109300000000001"/>
    <s v="Isiolo"/>
    <s v="Isiolo"/>
    <s v="Oldonyiro"/>
    <s v="Matundai"/>
    <x v="3"/>
    <s v="Biogas International Limited"/>
    <s v="Robert Wanjiku"/>
    <s v=""/>
    <s v="Medium Size Business"/>
    <s v="FLEXI"/>
  </r>
  <r>
    <s v="VPA6"/>
    <s v="KE-ISI-2011-29486"/>
    <x v="1"/>
    <s v=""/>
    <s v="24th October,2020"/>
    <d v="2020-10-24T00:00:00"/>
    <s v="22nd November,2020"/>
    <d v="2020-11-22T00:00:00"/>
    <s v="Moika Moika Peter"/>
    <s v="Male"/>
    <s v="24326985"/>
    <s v="254726882342"/>
    <s v="254726882342"/>
    <s v=""/>
    <s v="254726809001"/>
    <n v="36.967086999999999"/>
    <n v="0.61560999999999999"/>
    <s v="Isiolo"/>
    <s v="Isiolo"/>
    <s v="Oldonyiro"/>
    <s v="Matundai"/>
    <x v="3"/>
    <s v="Biogas International Limited"/>
    <s v="Robert Wanjiku"/>
    <s v=""/>
    <s v="Medium Size Business"/>
    <s v="FLEXI"/>
  </r>
  <r>
    <s v="VPA6"/>
    <s v="KE-ISI-2011-29483"/>
    <x v="0"/>
    <s v="Under Verification"/>
    <s v="24th October,2020"/>
    <d v="2020-10-24T00:00:00"/>
    <s v="10th November,2020"/>
    <d v="2020-11-10T00:00:00"/>
    <s v="Imoni Lenanyoike John"/>
    <s v="Male"/>
    <s v="27150411"/>
    <s v="254717730110"/>
    <s v="254717730110"/>
    <s v=""/>
    <s v="254715381250"/>
    <n v="36.985013000000002"/>
    <n v="0.62296700000000005"/>
    <s v="Isiolo"/>
    <s v="Isiolo"/>
    <s v="Oldonyiro"/>
    <s v="Oldonyiro town"/>
    <x v="3"/>
    <s v="Biogas International Limited"/>
    <s v="James Musyoka"/>
    <s v=""/>
    <s v="Medium Size Business"/>
    <s v="FLEXI"/>
  </r>
  <r>
    <s v="VPA6"/>
    <s v="KE-SAM-2010-29493"/>
    <x v="1"/>
    <s v=""/>
    <s v="28th September,2020"/>
    <d v="2020-09-28T00:00:00"/>
    <s v="15th October,2020"/>
    <d v="2020-10-15T00:00:00"/>
    <s v="Letoiye Letoyie Rose"/>
    <s v="Male"/>
    <s v="3046488"/>
    <s v="254720920742"/>
    <s v="254720920742"/>
    <s v=""/>
    <s v="254721938409"/>
    <n v="37.659574999999997"/>
    <n v="0.64300999999999997"/>
    <s v="Samburu"/>
    <s v="Samburu East"/>
    <s v="Archers post"/>
    <s v="Jerusalem"/>
    <x v="3"/>
    <s v="Biogas International Limited"/>
    <s v="Robert Wanjiku"/>
    <s v=""/>
    <s v="Medium Size Business"/>
    <s v="FLEXI"/>
  </r>
  <r>
    <s v="VPA6"/>
    <s v="KE-SAM-2010-29494"/>
    <x v="1"/>
    <s v=""/>
    <s v="28th September,2020"/>
    <d v="2020-09-28T00:00:00"/>
    <s v="15th October,2020"/>
    <d v="2020-10-15T00:00:00"/>
    <s v="Ntoiles Rose Letoiye"/>
    <s v="Male"/>
    <s v="21875149"/>
    <s v="254720920742"/>
    <s v="254720920742"/>
    <s v=""/>
    <s v="254703953979"/>
    <n v="37.680280000000003"/>
    <n v="0.64105199999999996"/>
    <s v="Samburu"/>
    <s v="Samburu East"/>
    <s v="Archers post"/>
    <s v="Machine Ngiro"/>
    <x v="3"/>
    <s v="Biogas International Limited"/>
    <s v="James Musyoka"/>
    <s v=""/>
    <s v="Medium Size Business"/>
    <s v="FLEXI"/>
  </r>
  <r>
    <s v="VPA6"/>
    <s v="KE-SAM-2011-29496"/>
    <x v="1"/>
    <s v=""/>
    <s v="30th September,2020"/>
    <d v="2020-09-30T00:00:00"/>
    <s v="1st November,2020"/>
    <d v="2020-11-01T00:00:00"/>
    <s v="Lepirei Lepirei Isaya"/>
    <s v="Male"/>
    <s v="99999"/>
    <s v="254721285954"/>
    <s v="254721285954"/>
    <s v=""/>
    <s v="254723210229"/>
    <n v="37.667921999999997"/>
    <n v="0.64587300000000003"/>
    <s v="Samburu"/>
    <s v="Samburu East"/>
    <s v="Archers post"/>
    <s v="Huruma"/>
    <x v="3"/>
    <s v="Biogas International Limited"/>
    <s v="James Musyoka"/>
    <s v=""/>
    <s v="Medium Size Business"/>
    <s v="FLEXI"/>
  </r>
  <r>
    <s v="VPA6"/>
    <s v="KE-SAM-2010-29488"/>
    <x v="1"/>
    <s v=""/>
    <s v="30th September,2020"/>
    <d v="2020-09-30T00:00:00"/>
    <s v="15th October,2020"/>
    <d v="2020-10-15T00:00:00"/>
    <s v="Lenayasa Abdumajid Headman"/>
    <s v="Male"/>
    <s v="30005849"/>
    <s v="254702806459"/>
    <s v="254702806459"/>
    <s v=""/>
    <s v="254724952955"/>
    <n v="37.658405000000002"/>
    <n v="0.64049800000000001"/>
    <s v="Samburu"/>
    <s v="Samburu East"/>
    <s v="Archer's post"/>
    <s v="Lorubae"/>
    <x v="3"/>
    <s v="Biogas International Limited"/>
    <s v="Robert Wanjiku"/>
    <s v=""/>
    <s v="Medium Size Business"/>
    <s v="FLEXI"/>
  </r>
  <r>
    <s v="VPA6"/>
    <s v="KE-SAM-2001-29489"/>
    <x v="1"/>
    <s v=""/>
    <s v="26th November,2019"/>
    <d v="2019-11-26T00:00:00"/>
    <s v="15th January,2020"/>
    <d v="2020-01-15T00:00:00"/>
    <s v="Letura Letura Memusi"/>
    <s v="Male"/>
    <s v="34563241"/>
    <s v="254724952935"/>
    <s v="254724952935"/>
    <s v=""/>
    <s v="254770711525"/>
    <n v="37.658560000000001"/>
    <n v="0.63903299999999996"/>
    <s v="Samburu"/>
    <s v="Samburu East"/>
    <s v="Archer's post"/>
    <s v="Lorubei"/>
    <x v="3"/>
    <s v="Biogas International Limited"/>
    <s v="Robert Wanjiku"/>
    <s v=""/>
    <s v="Medium Size Business"/>
    <s v="FLEXI"/>
  </r>
  <r>
    <s v="VPA6"/>
    <s v="KE-SAM-2011-29491"/>
    <x v="1"/>
    <s v=""/>
    <s v="27th October,2020"/>
    <d v="2020-10-27T00:00:00"/>
    <s v="15th November,2020"/>
    <d v="2020-11-15T00:00:00"/>
    <s v="Lesanjir Pluis Licaitons"/>
    <s v="Male"/>
    <s v="37072977"/>
    <s v="254707378153"/>
    <s v="254707378153"/>
    <s v=""/>
    <s v="254791183274"/>
    <n v="37.658104999999999"/>
    <n v="0.63259699999999996"/>
    <s v="Samburu"/>
    <s v="Samburu East"/>
    <s v="Archers post"/>
    <s v="Lorubae"/>
    <x v="3"/>
    <s v="Biogas International Limited"/>
    <s v="Robert Wanjiku"/>
    <s v=""/>
    <s v="Medium Size Business"/>
    <s v="FLEXI"/>
  </r>
  <r>
    <s v="VPA6"/>
    <s v="KE-SAM-2011-29492"/>
    <x v="1"/>
    <s v=""/>
    <s v="26th October,2020"/>
    <d v="2020-10-26T00:00:00"/>
    <s v="10th November,2020"/>
    <d v="2020-11-10T00:00:00"/>
    <s v="Gabriel Gabriel Lendrop"/>
    <s v="Male"/>
    <s v="37878822"/>
    <s v="254719702813"/>
    <s v="254719702813"/>
    <s v=""/>
    <s v="254794762444"/>
    <n v="37.660772999999999"/>
    <n v="0.63792800000000005"/>
    <s v="Samburu"/>
    <s v="Samburu East"/>
    <s v="Arches post"/>
    <s v="Town"/>
    <x v="3"/>
    <s v="Biogas International Limited"/>
    <s v="Robert wanjiku"/>
    <s v=""/>
    <s v="Medium Size Business"/>
    <s v="FLEXI"/>
  </r>
  <r>
    <s v="VPA6"/>
    <s v="KE-SAM-2011-29490"/>
    <x v="1"/>
    <s v=""/>
    <s v="27th October,2020"/>
    <d v="2020-10-27T00:00:00"/>
    <s v="16th November,2020"/>
    <d v="2020-11-16T00:00:00"/>
    <s v="Lengima Lengima Nicoleta"/>
    <s v="Male"/>
    <s v="35368085"/>
    <s v="254727642743"/>
    <s v="254727642743"/>
    <s v=""/>
    <s v="254742118829"/>
    <n v="37.654817000000001"/>
    <n v="0.63761199999999996"/>
    <s v="Samburu"/>
    <s v="Samburu East"/>
    <s v="Archers post"/>
    <s v="Lorubae"/>
    <x v="3"/>
    <s v="Biogas International Limited"/>
    <s v="James Musyoka"/>
    <s v=""/>
    <s v="Medium Size Business"/>
    <s v="FLEXI"/>
  </r>
  <r>
    <s v="VPA6"/>
    <s v="KE-SAM-2011-29497"/>
    <x v="1"/>
    <s v=""/>
    <s v="3rd October,2020"/>
    <d v="2020-10-03T00:00:00"/>
    <s v="28th November,2020"/>
    <d v="2020-11-28T00:00:00"/>
    <s v="Leportingat Joseph Raindi"/>
    <s v="Male"/>
    <s v="11455188"/>
    <s v="254720406391"/>
    <s v="254720406391"/>
    <s v=""/>
    <s v="254719280857"/>
    <n v="37.668165000000002"/>
    <n v="0.64532199999999995"/>
    <s v="Samburu"/>
    <s v="Samburu East"/>
    <s v="Archers post"/>
    <s v="Huruma"/>
    <x v="3"/>
    <s v="Biogas International Limited"/>
    <s v="James Musyoka"/>
    <s v=""/>
    <s v="Medium Size Business"/>
    <s v="FLEXI"/>
  </r>
  <r>
    <s v="VPA6"/>
    <s v="KE-SAM-2010-29495"/>
    <x v="0"/>
    <s v="Under Verification"/>
    <s v="29th September,2020"/>
    <d v="2020-09-29T00:00:00"/>
    <s v="20th October,2020"/>
    <d v="2020-10-20T00:00:00"/>
    <s v="Leperei Isaya Lodunga"/>
    <s v="Male"/>
    <s v="99999"/>
    <s v="254721288954"/>
    <s v="254721288954"/>
    <s v=""/>
    <s v="254723210229"/>
    <n v="37.683278000000001"/>
    <n v="0.64468800000000004"/>
    <s v="Samburu"/>
    <s v="Samburu East"/>
    <s v="Archers post"/>
    <s v="Machine ngiro"/>
    <x v="3"/>
    <s v="Biogas International Limited"/>
    <s v="James Musyoka"/>
    <s v=""/>
    <s v="Medium Size Business"/>
    <s v="FLEXI"/>
  </r>
  <r>
    <s v="VPA6"/>
    <s v="KE-SAM-2010-29498"/>
    <x v="0"/>
    <s v="Under Verification"/>
    <s v="1st October,2020"/>
    <d v="2020-10-01T00:00:00"/>
    <s v="15th October,2020"/>
    <d v="2020-10-15T00:00:00"/>
    <s v="Lemeleyon David Lekoomet"/>
    <s v="Male"/>
    <s v="9052898"/>
    <s v="254721178886"/>
    <s v="254721178886"/>
    <s v=""/>
    <s v="254723427338"/>
    <n v="37.664715000000001"/>
    <n v="0.65088299999999999"/>
    <s v="Samburu"/>
    <s v="Samburu East"/>
    <s v="Archers post"/>
    <s v="Kula Mawe"/>
    <x v="3"/>
    <s v="Biogas International Limited"/>
    <s v="Robert Wanjiku"/>
    <s v=""/>
    <s v="Medium Size Business"/>
    <s v="FLEXI"/>
  </r>
  <r>
    <s v="VPA6"/>
    <s v="KE-SAM-2012-29499"/>
    <x v="1"/>
    <s v=""/>
    <s v="7th October,2020"/>
    <d v="2020-10-07T00:00:00"/>
    <s v="15th December,2020"/>
    <d v="2020-12-15T00:00:00"/>
    <s v="Lelemoyok Lelemoyok John"/>
    <s v="Male"/>
    <s v="35368362"/>
    <s v="254703995758"/>
    <s v="254703995758"/>
    <s v=""/>
    <s v="254798792828"/>
    <n v="37.638356999999999"/>
    <n v="0.70755999999999997"/>
    <s v="Samburu"/>
    <s v="Samburu East"/>
    <s v="Lelasoro"/>
    <s v="Lelasoro"/>
    <x v="3"/>
    <s v="Biogas International Limited"/>
    <s v="Robert Wanjiku"/>
    <s v=""/>
    <s v="Medium Size Business"/>
    <s v="FLEXI"/>
  </r>
  <r>
    <s v="VPA6"/>
    <s v="KE-SAM-2010-29451"/>
    <x v="1"/>
    <s v=""/>
    <s v="2nd October,2020"/>
    <d v="2020-10-02T00:00:00"/>
    <s v="20th October,2020"/>
    <d v="2020-10-20T00:00:00"/>
    <s v="Lekutas Lekutas Andrew"/>
    <s v="Male"/>
    <s v="20175522"/>
    <s v="254799634435"/>
    <s v="254799634435"/>
    <s v=""/>
    <s v="254795806148"/>
    <n v="37.643684999999998"/>
    <n v="0.62988500000000003"/>
    <s v="Samburu"/>
    <s v="Samburu East"/>
    <s v="Archers post"/>
    <s v="Lorubae"/>
    <x v="3"/>
    <s v="Biogas International Limited"/>
    <s v="James Musyoka"/>
    <s v=""/>
    <s v="Medium Size Business"/>
    <s v="FLEXI"/>
  </r>
  <r>
    <s v="VPA6"/>
    <s v="KE-SAM-2011-29452"/>
    <x v="0"/>
    <s v="Under Verification"/>
    <s v="29th September,2020"/>
    <d v="2020-09-29T00:00:00"/>
    <s v="20th November,2020"/>
    <d v="2020-11-20T00:00:00"/>
    <s v="Ikampian Ikampian Leterewa"/>
    <s v="Male"/>
    <s v="31564785"/>
    <s v="254797058828"/>
    <s v="254797058828"/>
    <s v=""/>
    <s v="254711484038"/>
    <n v="37.644604999999999"/>
    <n v="0.64952200000000004"/>
    <s v="Samburu"/>
    <s v="Samburu East"/>
    <s v="Archers post"/>
    <s v="Lorubei"/>
    <x v="3"/>
    <s v="Biogas International Limited"/>
    <s v="Robert Wanjiku"/>
    <s v=""/>
    <s v="Medium Size Business"/>
    <s v="FLEXI"/>
  </r>
  <r>
    <s v="VPA6"/>
    <s v="KE-SAM-2011-29453"/>
    <x v="1"/>
    <s v=""/>
    <s v="30th October,2020"/>
    <d v="2020-10-30T00:00:00"/>
    <s v="16th November,2020"/>
    <d v="2020-11-16T00:00:00"/>
    <s v="Riungu Obed Mwenda"/>
    <s v="Male"/>
    <s v="23802503"/>
    <s v="254724529629"/>
    <s v="254724529629"/>
    <s v=""/>
    <s v="254722425535"/>
    <n v="37.660164999999999"/>
    <n v="0.63978999999999997"/>
    <s v="Samburu"/>
    <s v="Samburu East"/>
    <s v="Archers post"/>
    <s v="Kk"/>
    <x v="3"/>
    <s v="Biogas International Limited"/>
    <s v="Robert Wanjiku"/>
    <s v=""/>
    <s v="Medium Size Business"/>
    <s v="FLEXI"/>
  </r>
  <r>
    <s v="VPA6"/>
    <s v="KE-MAC-2012-26196"/>
    <x v="0"/>
    <s v="Non Compliant"/>
    <s v="8th December,2020"/>
    <d v="2020-12-08T00:00:00"/>
    <s v="20th December,2020"/>
    <d v="2020-12-20T00:00:00"/>
    <s v="Titus maangi"/>
    <s v="Male"/>
    <s v="99999"/>
    <s v="726226496"/>
    <s v="254726226496"/>
    <s v=""/>
    <s v="254723427697"/>
    <n v="37.593452999999997"/>
    <n v="-1.17611"/>
    <s v="Machakos"/>
    <s v="Yatta"/>
    <s v="matuu"/>
    <s v="kiyanzavi"/>
    <x v="3"/>
    <s v="Biogas International Limited"/>
    <s v="Robert"/>
    <s v=""/>
    <s v="Medium Size Business"/>
    <s v="FLEXI"/>
  </r>
  <r>
    <s v="VPA6"/>
    <s v="KE-TRA-2102-26206"/>
    <x v="1"/>
    <s v=""/>
    <s v="20th December,2020"/>
    <d v="2020-12-20T00:00:00"/>
    <s v="8th February,2021"/>
    <d v="2021-02-08T00:00:00"/>
    <s v="Pauline Kiburu"/>
    <s v="Female"/>
    <s v="99999"/>
    <s v="720391122"/>
    <s v="254720391122"/>
    <s v=""/>
    <s v="254720707179"/>
    <n v="35.057232999999997"/>
    <n v="1.020408"/>
    <s v="Trans Nzoia"/>
    <s v="Trans Nzoia West"/>
    <s v="cheragany"/>
    <s v="naisabu"/>
    <x v="22"/>
    <s v="Biogas International Limited"/>
    <s v="Robert"/>
    <s v=""/>
    <s v="Medium Size Business"/>
    <s v="FLEXI"/>
  </r>
  <r>
    <s v="VPA6"/>
    <s v="KE-BUS-2103-26207"/>
    <x v="0"/>
    <s v="Non Compliant"/>
    <s v="2nd March,2021"/>
    <d v="2021-03-02T00:00:00"/>
    <s v="15th March,2021"/>
    <d v="2021-03-15T00:00:00"/>
    <s v="Trufena Baraza"/>
    <s v="Female"/>
    <s v="99999"/>
    <s v="714175116"/>
    <s v="254714175116"/>
    <s v=""/>
    <s v=""/>
    <n v="34.152746999999998"/>
    <n v="0.43992999999999999"/>
    <s v="Busia"/>
    <s v="Busia"/>
    <s v="Busia"/>
    <s v="Busia"/>
    <x v="22"/>
    <s v="Biogas International Limited"/>
    <s v=""/>
    <s v=""/>
    <s v="Medium Size Business"/>
    <s v="FLEXI"/>
  </r>
  <r>
    <s v="VPA6"/>
    <s v="KE-SIA-2104-26208"/>
    <x v="0"/>
    <s v="Non Compliant"/>
    <s v="2nd April,2021"/>
    <d v="2021-04-02T00:00:00"/>
    <s v="2nd April,2021"/>
    <d v="2021-04-02T00:00:00"/>
    <s v="Otieno Raggot Thomas"/>
    <s v="Male"/>
    <s v="13491480"/>
    <s v="707182966"/>
    <s v="254707182966"/>
    <s v=""/>
    <s v="254706464444"/>
    <n v="34.372827999999998"/>
    <n v="-6.4240000000000005E-2"/>
    <s v="Siaya"/>
    <s v="Bondo"/>
    <s v="Ndori"/>
    <s v="Nyabenge"/>
    <x v="3"/>
    <s v="Biogas International Limited"/>
    <s v="Daniel Owino Odhiambo"/>
    <s v=""/>
    <s v="Medium Size Business"/>
    <s v="FLEXI"/>
  </r>
  <r>
    <s v="VPA6"/>
    <s v="KE-MAC-2104-26209"/>
    <x v="0"/>
    <s v="Non Compliant"/>
    <s v="3rd April,2021"/>
    <d v="2021-04-03T00:00:00"/>
    <s v="10th April,2021"/>
    <d v="2021-04-10T00:00:00"/>
    <s v="Makau Rheon Kyalo"/>
    <s v="Male"/>
    <s v="21"/>
    <s v="254720439398"/>
    <s v="254720439398"/>
    <s v=""/>
    <s v="254793567016"/>
    <n v="37.21425"/>
    <n v="-1.5415620000000001"/>
    <s v="Machakos"/>
    <s v="Machakos"/>
    <s v="Machakos"/>
    <s v="Katelembo"/>
    <x v="22"/>
    <s v="Biogas International Limited"/>
    <s v="James Musyoka"/>
    <s v=""/>
    <s v="Medium Size Business"/>
    <s v="FLEXI"/>
  </r>
  <r>
    <s v="VPA6"/>
    <s v="KE-NYA-2104-26210"/>
    <x v="1"/>
    <s v=""/>
    <s v="18th February,2021"/>
    <d v="2021-02-18T00:00:00"/>
    <s v="9th April,2021"/>
    <d v="2021-04-09T00:00:00"/>
    <s v="Joram Kamau Macharia"/>
    <s v="Male"/>
    <n v="99999"/>
    <s v="723112534"/>
    <s v="254723112534"/>
    <s v=""/>
    <s v="254735612895"/>
    <n v="36.392130000000002"/>
    <n v="-0.26480199999999998"/>
    <s v="Nyandarua"/>
    <s v="Ol Kalou"/>
    <s v="olkalao"/>
    <s v="muthaiga"/>
    <x v="3"/>
    <s v="Biogas International Limited"/>
    <s v="Robert"/>
    <s v=""/>
    <s v="Medium Size Business"/>
    <s v="FLEXI"/>
  </r>
  <r>
    <s v="VPA6"/>
    <s v="KE-KIA-2105-26211"/>
    <x v="0"/>
    <s v="Non Compliant"/>
    <s v="5th May,2021"/>
    <d v="2021-05-05T00:00:00"/>
    <s v="15th May,2021"/>
    <d v="2021-05-15T00:00:00"/>
    <s v="Mugambi John Mugambi"/>
    <s v="Male"/>
    <n v="99999"/>
    <s v="+254722687118"/>
    <s v="254721433783"/>
    <s v=""/>
    <s v="254722687118"/>
    <n v="36.642702"/>
    <n v="-1.232745"/>
    <s v="Kiambu"/>
    <s v="Kikuyu"/>
    <s v="Kikuyu"/>
    <s v="Rumwe"/>
    <x v="22"/>
    <s v="Biogas International Limited"/>
    <s v="James musyoka"/>
    <s v=""/>
    <s v="Medium Size Business"/>
    <s v="FLEXI"/>
  </r>
  <r>
    <s v="VPA6"/>
    <s v="KE-MOM-2105-26377"/>
    <x v="0"/>
    <s v="Non Compliant"/>
    <s v="13th May,2021"/>
    <d v="2021-05-13T00:00:00"/>
    <s v="26th May,2021"/>
    <d v="2021-05-26T00:00:00"/>
    <s v="technical university mombasa"/>
    <s v="Male"/>
    <s v="99999"/>
    <s v="72495537"/>
    <s v="+254724955377"/>
    <s v=""/>
    <s v=""/>
    <n v="39.667492000000003"/>
    <n v="-4.0369570000000001"/>
    <s v="Mombasa"/>
    <s v="Mvita"/>
    <s v="Tudor"/>
    <s v="Tudor"/>
    <x v="22"/>
    <s v="Biogas International Limited"/>
    <s v="Robert"/>
    <s v=""/>
    <s v="Medium Size Business"/>
    <s v="FLEXI"/>
  </r>
  <r>
    <s v="VPA6"/>
    <s v="KE-TAN-2105-26374"/>
    <x v="0"/>
    <s v="Non Compliant"/>
    <s v="15th May,2021"/>
    <d v="2021-05-15T00:00:00"/>
    <s v="26th May,2021"/>
    <d v="2021-05-26T00:00:00"/>
    <s v="Saidi Lakole"/>
    <s v="Male"/>
    <s v="40375261"/>
    <s v="70233364"/>
    <s v="254705232566"/>
    <s v=""/>
    <s v="254702339464"/>
    <n v="40.283307000000001"/>
    <n v="-2.509083"/>
    <s v="Tana River"/>
    <s v="Tana Delta"/>
    <s v="chala"/>
    <s v="semikalo"/>
    <x v="3"/>
    <s v="Biogas International Limited"/>
    <s v="Robert"/>
    <s v=""/>
    <s v="Medium Size Business"/>
    <s v="FLEXI"/>
  </r>
  <r>
    <s v="VPA6"/>
    <s v="KE-TAN-2105-26216"/>
    <x v="0"/>
    <s v="Grievance"/>
    <s v="15th May,2021"/>
    <d v="2021-05-15T00:00:00"/>
    <s v="30th May,2021"/>
    <d v="2021-05-30T00:00:00"/>
    <s v="Matoto Omar Said"/>
    <s v="Male"/>
    <s v="20973533"/>
    <s v="710638912"/>
    <s v="254710638912"/>
    <s v=""/>
    <s v="254741092807"/>
    <n v="40.284170000000003"/>
    <n v="-2.507288"/>
    <s v="Tana River"/>
    <s v="Tana Delta"/>
    <s v="Tana Delta"/>
    <s v="Semikaro"/>
    <x v="3"/>
    <s v="Biogas International Limited"/>
    <s v="James Musyoka"/>
    <s v=""/>
    <s v="Medium Size Business"/>
    <s v="FLEXI"/>
  </r>
  <r>
    <s v="VPA6"/>
    <s v="KE-TAN-2105-26218"/>
    <x v="0"/>
    <s v="Non Compliant"/>
    <s v="16th May,2021"/>
    <d v="2021-05-16T00:00:00"/>
    <s v="30th May,2021"/>
    <d v="2021-05-30T00:00:00"/>
    <s v="Abae Omari Wayu"/>
    <s v="Male"/>
    <s v="24327198"/>
    <s v="708918187"/>
    <s v="254712185274"/>
    <s v=""/>
    <s v="254708918187"/>
    <n v="40.283808000000001"/>
    <n v="-2.5070619999999999"/>
    <s v="Tana River"/>
    <s v="Tana Delta"/>
    <s v="Tana Delta"/>
    <s v="Semikaro"/>
    <x v="3"/>
    <s v="Biogas International Limited"/>
    <s v="James Musyoka"/>
    <s v=""/>
    <s v="Medium Size Business"/>
    <s v="FLEXI"/>
  </r>
  <r>
    <s v="VPA6"/>
    <s v="KE-BOM-2105-26269"/>
    <x v="0"/>
    <s v="Non Compliant"/>
    <s v="12th October,2019"/>
    <d v="2019-10-12T00:00:00"/>
    <s v="18th May,2021"/>
    <d v="2021-05-18T00:00:00"/>
    <s v="Chebusit Samwel Kiprotich"/>
    <s v="Male"/>
    <s v="0462439"/>
    <s v="+254729978660"/>
    <s v="254729978660"/>
    <s v=""/>
    <s v=""/>
    <n v="35.383051999999999"/>
    <n v="-0.77527699999999999"/>
    <s v="Bomet"/>
    <s v="Bomet East"/>
    <s v="Merigi"/>
    <s v="Moburo"/>
    <x v="0"/>
    <s v="Takamoto Biogas"/>
    <s v="Takamoto"/>
    <s v=""/>
    <s v="Medium Size Business"/>
    <s v="KENBIM"/>
  </r>
  <r>
    <s v="VPA6"/>
    <s v="KE-TAN-2105-26373"/>
    <x v="0"/>
    <s v="Non Compliant"/>
    <s v="16th May,2021"/>
    <d v="2021-05-16T00:00:00"/>
    <s v="28th May,2021"/>
    <d v="2021-05-28T00:00:00"/>
    <s v="Ali Mohammed"/>
    <s v="Male"/>
    <s v="24934013"/>
    <s v="746969637"/>
    <s v="254746969637"/>
    <s v=""/>
    <s v="254708756450"/>
    <n v="40.284108000000003"/>
    <n v="-2.5046650000000001"/>
    <s v="Tana River"/>
    <s v="Tana Delta"/>
    <s v="Chala"/>
    <s v="Semikalo"/>
    <x v="3"/>
    <s v="Biogas International Limited"/>
    <s v=""/>
    <s v=""/>
    <s v="Medium Size Business"/>
    <s v="FLEXI"/>
  </r>
  <r>
    <s v="VPA6"/>
    <s v="KE-TAN-2105-26213"/>
    <x v="0"/>
    <s v="Non Compliant"/>
    <s v="17th May,2021"/>
    <d v="2021-05-17T00:00:00"/>
    <s v="27th May,2021"/>
    <d v="2021-05-27T00:00:00"/>
    <s v="Mwanaharusi Ghamasuru"/>
    <s v="Female"/>
    <s v="24220434"/>
    <s v="729663783"/>
    <s v="254748480690"/>
    <s v=""/>
    <s v="254729663783"/>
    <n v="40.283557999999999"/>
    <n v="-2.5068429999999999"/>
    <s v="Tana River"/>
    <s v="Tana Delta"/>
    <s v="Chala"/>
    <s v="Semikalo"/>
    <x v="3"/>
    <s v="Biogas International Limited"/>
    <s v="Robert"/>
    <s v=""/>
    <s v="Medium Size Business"/>
    <s v="FLEXI"/>
  </r>
  <r>
    <s v="VPA6"/>
    <s v="KE-TAN-2105-26375"/>
    <x v="0"/>
    <s v="Non Compliant"/>
    <s v="18th May,2021"/>
    <d v="2021-05-18T00:00:00"/>
    <s v="28th May,2021"/>
    <d v="2021-05-28T00:00:00"/>
    <s v="Mwana Idi Awadhi"/>
    <s v="Male"/>
    <s v="5354465"/>
    <s v="759231258"/>
    <s v="254724239830"/>
    <s v=""/>
    <s v="254759231258"/>
    <n v="40.2836"/>
    <n v="-2.5072450000000002"/>
    <s v="Tana River"/>
    <s v="Tana Delta"/>
    <s v="chala"/>
    <s v="semikalo"/>
    <x v="3"/>
    <s v="Biogas International Limited"/>
    <s v=""/>
    <s v=""/>
    <s v="Medium Size Business"/>
    <s v="FLEXI"/>
  </r>
  <r>
    <s v="VPA6"/>
    <s v="KE-TAN-2105-26215"/>
    <x v="0"/>
    <s v="Grievance"/>
    <s v="19th May,2021"/>
    <d v="2021-05-19T00:00:00"/>
    <s v="27th May,2021"/>
    <d v="2021-05-27T00:00:00"/>
    <s v="Mohammed Hiribae Kalota"/>
    <s v="Male"/>
    <s v="24162119"/>
    <s v="715648246"/>
    <s v="254715648246"/>
    <s v=""/>
    <s v="254724162519"/>
    <n v="40.283895000000001"/>
    <n v="-2.505817"/>
    <s v="Tana River"/>
    <s v="Tana Delta"/>
    <s v="Chara"/>
    <s v="senikaro"/>
    <x v="3"/>
    <s v="Biogas International Limited"/>
    <s v=""/>
    <s v=""/>
    <s v="Medium Size Business"/>
    <s v="FLEXI"/>
  </r>
  <r>
    <s v="VPA6"/>
    <s v="KE-TAN-2105-26219"/>
    <x v="0"/>
    <s v="Non Compliant"/>
    <s v="21st May,2021"/>
    <d v="2021-05-21T00:00:00"/>
    <s v="29th May,2021"/>
    <d v="2021-05-29T00:00:00"/>
    <s v="Ali Abdallah Hiribae"/>
    <s v="Male"/>
    <s v="25392954"/>
    <s v="774695565"/>
    <s v="254712917039"/>
    <s v=""/>
    <s v="254799741668"/>
    <n v="40.272503"/>
    <n v="-2.508308"/>
    <s v="Tana River"/>
    <s v="Tana Delta"/>
    <s v="chara"/>
    <s v="nduru"/>
    <x v="3"/>
    <s v="Biogas International Limited"/>
    <s v=""/>
    <s v=""/>
    <s v="Medium Size Business"/>
    <s v="FLEXI"/>
  </r>
  <r>
    <s v="VPA6"/>
    <s v="KE-TAN-2106-26383"/>
    <x v="0"/>
    <s v="Non Compliant"/>
    <s v="21st May,2021"/>
    <d v="2021-05-21T00:00:00"/>
    <s v="3rd June,2021"/>
    <d v="2021-06-03T00:00:00"/>
    <s v="Hiribae Iliasa Abdalla"/>
    <s v="Male"/>
    <s v="8064279"/>
    <s v="706828080"/>
    <s v="254706828080"/>
    <s v=""/>
    <s v="254799741632"/>
    <n v="40.272722999999999"/>
    <n v="-2.5084979999999999"/>
    <s v="Tana River"/>
    <s v="Tana Delta"/>
    <s v="Tana Delta"/>
    <s v="Nduru"/>
    <x v="3"/>
    <s v="Biogas International Limited"/>
    <s v="James Musyoka"/>
    <s v=""/>
    <s v="Medium Size Business"/>
    <s v="FLEXI"/>
  </r>
  <r>
    <s v="VPA6"/>
    <s v="KE-TAN-2106-26378"/>
    <x v="0"/>
    <s v="Non Compliant"/>
    <s v="22nd May,2021"/>
    <d v="2021-05-22T00:00:00"/>
    <s v="5th June,2021"/>
    <d v="2021-06-05T00:00:00"/>
    <s v="Yussuf Said Abae"/>
    <s v="Male"/>
    <s v="1272986"/>
    <s v="799741671"/>
    <s v="254799741671"/>
    <s v=""/>
    <s v="254710773360"/>
    <n v="40.272758000000003"/>
    <n v="-2.5090430000000001"/>
    <s v="Tana River"/>
    <s v="Tana Delta"/>
    <s v="Tana Delta"/>
    <s v="Nduru"/>
    <x v="3"/>
    <s v="Biogas International Limited"/>
    <s v="James Musyoka"/>
    <s v=""/>
    <s v="Medium Size Business"/>
    <s v="FLEXI"/>
  </r>
  <r>
    <s v="VPA6"/>
    <s v="KE-TAN-2105-26385"/>
    <x v="0"/>
    <s v="Non Compliant"/>
    <s v="20th May,2021"/>
    <d v="2021-05-20T00:00:00"/>
    <s v="29th May,2021"/>
    <d v="2021-05-29T00:00:00"/>
    <s v="morowa Hiribae majid"/>
    <s v="Male"/>
    <s v="2253247"/>
    <s v="729170356"/>
    <s v="254729749878"/>
    <s v=""/>
    <s v="254728748371"/>
    <n v="40.272689999999997"/>
    <n v="-2.5080300000000002"/>
    <s v="Tana River"/>
    <s v="Tana Delta"/>
    <s v="chara"/>
    <s v="nduru"/>
    <x v="3"/>
    <s v="Biogas International Limited"/>
    <s v=""/>
    <s v=""/>
    <s v="Medium Size Business"/>
    <s v="FLEXI"/>
  </r>
  <r>
    <s v="VPA6"/>
    <s v="KE-TAN-2105-26389"/>
    <x v="0"/>
    <s v="Non Compliant"/>
    <s v="22nd May,2021"/>
    <d v="2021-05-22T00:00:00"/>
    <s v="30th May,2021"/>
    <d v="2021-05-30T00:00:00"/>
    <s v="Mohammed wario G"/>
    <s v="Male"/>
    <s v="33537318"/>
    <s v="720985217"/>
    <s v="254720985217"/>
    <s v=""/>
    <s v="254745956252"/>
    <n v="40.271765000000002"/>
    <n v="-2.512038"/>
    <s v="Tana River"/>
    <s v="Tana Delta"/>
    <s v="chara"/>
    <s v="nduru"/>
    <x v="3"/>
    <s v="Biogas International Limited"/>
    <s v=""/>
    <s v=""/>
    <s v="Medium Size Business"/>
    <s v="FLEXI"/>
  </r>
  <r>
    <s v="VPA6"/>
    <s v="KE-TAN-2106-26382"/>
    <x v="0"/>
    <s v="Non Compliant"/>
    <s v="23rd May,2021"/>
    <d v="2021-05-23T00:00:00"/>
    <s v="6th June,2021"/>
    <d v="2021-06-06T00:00:00"/>
    <s v="Gayoye Ali Garse"/>
    <s v="Male"/>
    <s v="39475168"/>
    <s v="718889908"/>
    <s v="254757835559"/>
    <s v=""/>
    <s v="254718889908"/>
    <n v="40.273437000000001"/>
    <n v="-2.509325"/>
    <s v="Tana River"/>
    <s v="Tana Delta"/>
    <s v="Tana Delta"/>
    <s v="Nduru"/>
    <x v="3"/>
    <s v="Biogas International Limited"/>
    <s v="James Musyoka"/>
    <s v=""/>
    <s v="Medium Size Business"/>
    <s v="FLEXI"/>
  </r>
  <r>
    <s v="VPA6"/>
    <s v="KE-TAN-2105-26381"/>
    <x v="0"/>
    <s v="Non Compliant"/>
    <s v="23rd May,2021"/>
    <d v="2021-05-23T00:00:00"/>
    <s v="30th May,2021"/>
    <d v="2021-05-30T00:00:00"/>
    <s v="lawia dhidha hakofa"/>
    <s v="Female"/>
    <s v="1379109"/>
    <s v="790139268"/>
    <s v="254790139268"/>
    <s v=""/>
    <s v="254743995235"/>
    <n v="40.272331999999999"/>
    <n v="-2.5088020000000002"/>
    <s v="Tana River"/>
    <s v="Tana Delta"/>
    <s v="chara"/>
    <s v="nduru"/>
    <x v="3"/>
    <s v="Biogas International Limited"/>
    <s v=""/>
    <s v=""/>
    <s v="Medium Size Business"/>
    <s v="FLEXI"/>
  </r>
  <r>
    <s v="VPA6"/>
    <s v="KE-TAN-2105-26390"/>
    <x v="0"/>
    <s v="Non Compliant"/>
    <s v="13th March,2021"/>
    <d v="2021-03-13T00:00:00"/>
    <s v="2nd May,2021"/>
    <d v="2021-05-02T00:00:00"/>
    <s v="Abio Gayoye"/>
    <s v="Male"/>
    <s v="34567876"/>
    <s v="71569361"/>
    <s v="254115693615"/>
    <s v=""/>
    <s v="254796519241"/>
    <n v="40.272993"/>
    <n v="-2.507603"/>
    <s v="Tana River"/>
    <s v="Tana Delta"/>
    <s v="chara"/>
    <s v="Nduru"/>
    <x v="3"/>
    <s v="Biogas International Limited"/>
    <s v=""/>
    <s v=""/>
    <s v="Medium Size Business"/>
    <s v="FLEXI"/>
  </r>
  <r>
    <s v="VPA6"/>
    <s v="KE-TAN-2106-26384"/>
    <x v="0"/>
    <s v="Grievance"/>
    <s v="24th May,2021"/>
    <d v="2021-05-24T00:00:00"/>
    <s v="6th June,2021"/>
    <d v="2021-06-06T00:00:00"/>
    <s v="Oddo Dhadho Omar"/>
    <s v="Male"/>
    <s v="25514345"/>
    <s v="714372950"/>
    <s v="254714372950"/>
    <s v=""/>
    <s v="254791174637"/>
    <n v="40.272599999999997"/>
    <n v="-2.5091770000000002"/>
    <s v="Tana River"/>
    <s v="Tana Delta"/>
    <s v="Tana Delta"/>
    <s v="Nduru"/>
    <x v="3"/>
    <s v="Biogas International Limited"/>
    <s v="James Musyoka"/>
    <s v=""/>
    <s v="Medium Size Business"/>
    <s v="FLEXI"/>
  </r>
  <r>
    <s v="VPA6"/>
    <s v="KE-TAN-2106-26387"/>
    <x v="0"/>
    <s v="Non Compliant"/>
    <s v="25th May,2021"/>
    <d v="2021-05-25T00:00:00"/>
    <s v="8th June,2021"/>
    <d v="2021-06-08T00:00:00"/>
    <s v="Omar Mohammed Jaicha"/>
    <s v="Male"/>
    <s v="3456123"/>
    <s v="714092870"/>
    <s v="254714052236"/>
    <s v=""/>
    <s v="254727702844"/>
    <n v="40.272295"/>
    <n v="-2.5087519999999999"/>
    <s v="Tana River"/>
    <s v="Tana Delta"/>
    <s v="Tana Delta"/>
    <s v="Nduru"/>
    <x v="3"/>
    <s v="Biogas International Limited"/>
    <s v="James Musyoka"/>
    <s v=""/>
    <s v="Medium Size Business"/>
    <s v="FLEXI"/>
  </r>
  <r>
    <s v="VPA6"/>
    <s v="KE-TAN-2106-26220"/>
    <x v="0"/>
    <s v="Non Compliant"/>
    <s v="26th May,2021"/>
    <d v="2021-05-26T00:00:00"/>
    <s v="10th June,2021"/>
    <d v="2021-06-10T00:00:00"/>
    <s v="Mukenge Hassan Dende"/>
    <s v="Male"/>
    <s v="33572782"/>
    <s v="725399851"/>
    <s v="254715935892"/>
    <s v=""/>
    <s v="254718647579"/>
    <n v="40.272623000000003"/>
    <n v="-2.5091600000000001"/>
    <s v="Tana River"/>
    <s v="Tana Delta"/>
    <s v="Tana Delta"/>
    <s v="Nduru"/>
    <x v="3"/>
    <s v="Biogas International Limited"/>
    <s v="James musyoka"/>
    <s v=""/>
    <s v="Medium Size Business"/>
    <s v="FLEXI"/>
  </r>
  <r>
    <s v="VPA6"/>
    <s v="KE-TAN-2105-26380"/>
    <x v="0"/>
    <s v="Non Compliant"/>
    <s v="13th March,2021"/>
    <d v="2021-03-13T00:00:00"/>
    <s v="2nd May,2021"/>
    <d v="2021-05-02T00:00:00"/>
    <s v="Mohammed Dida Dadi"/>
    <s v="Male"/>
    <s v="5354449"/>
    <s v="726740168"/>
    <s v="254726740168"/>
    <s v=""/>
    <s v="254792737185"/>
    <n v="40.272607000000001"/>
    <n v="-2.511857"/>
    <s v="Tana River"/>
    <s v="Tana Delta"/>
    <s v="chara"/>
    <s v="nduru"/>
    <x v="3"/>
    <s v="Biogas International Limited"/>
    <s v=""/>
    <s v=""/>
    <s v="Medium Size Business"/>
    <s v="FLEXI"/>
  </r>
  <r>
    <s v="VPA6"/>
    <s v="KE-TAN-2105-26371"/>
    <x v="0"/>
    <s v="Non Compliant"/>
    <s v="15th March,2021"/>
    <d v="2021-03-15T00:00:00"/>
    <s v="4th May,2021"/>
    <d v="2021-05-04T00:00:00"/>
    <s v="Ramadhan Maryam"/>
    <s v="Female"/>
    <s v="2355666"/>
    <s v="718454995"/>
    <s v="254718454995"/>
    <s v=""/>
    <s v="254768268518"/>
    <n v="40.271766999999997"/>
    <n v="-2.5120529999999999"/>
    <s v="Tana River"/>
    <s v="Tana Delta"/>
    <s v="chara"/>
    <s v="nduru"/>
    <x v="3"/>
    <s v="Biogas International Limited"/>
    <s v=""/>
    <s v=""/>
    <s v="Medium Size Business"/>
    <s v="FLEXI"/>
  </r>
  <r>
    <s v="VPA6"/>
    <s v="KE-TAN-2105-26372"/>
    <x v="0"/>
    <s v="Non Compliant"/>
    <s v="16th March,2021"/>
    <d v="2021-03-16T00:00:00"/>
    <s v="5th May,2021"/>
    <d v="2021-05-05T00:00:00"/>
    <s v="Esha Dhadho"/>
    <s v="Female"/>
    <s v="35294656"/>
    <s v="701493567"/>
    <s v="254701493567"/>
    <s v=""/>
    <s v="254790176961"/>
    <n v="40.272728000000001"/>
    <n v="-2.509233"/>
    <s v="Tana River"/>
    <s v="Tana Delta"/>
    <s v="chara"/>
    <s v="nduru"/>
    <x v="3"/>
    <s v="Biogas International Limited"/>
    <s v=""/>
    <s v=""/>
    <s v="Medium Size Business"/>
    <s v="FLEXI"/>
  </r>
  <r>
    <s v="VPA6"/>
    <s v="KE-TAN-2105-26386"/>
    <x v="0"/>
    <s v="Non Compliant"/>
    <s v="8th March,2021"/>
    <d v="2021-03-08T00:00:00"/>
    <s v="7th May,2021"/>
    <d v="2021-05-07T00:00:00"/>
    <s v="Isaeck Ware Bakero"/>
    <s v="Male"/>
    <s v="33601650"/>
    <s v="700557239"/>
    <s v="254700572363"/>
    <s v=""/>
    <s v="254799679730"/>
    <n v="40.272722999999999"/>
    <n v="-2.5093169999999998"/>
    <s v="Tana River"/>
    <s v="Tana Delta"/>
    <s v="chara"/>
    <s v="nduru"/>
    <x v="3"/>
    <s v="Biogas International Limited"/>
    <s v=""/>
    <s v=""/>
    <s v="Medium Size Business"/>
    <s v="FLEXI"/>
  </r>
  <r>
    <s v="VPA6"/>
    <s v="KE-TAN-2105-26399"/>
    <x v="0"/>
    <s v="Grievance"/>
    <s v="19th March,2021"/>
    <d v="2021-03-19T00:00:00"/>
    <s v="8th May,2021"/>
    <d v="2021-05-08T00:00:00"/>
    <s v="Mwanajuma Hiribae Habwoka"/>
    <s v="Female"/>
    <s v="245677756"/>
    <s v="254712539560"/>
    <s v="254712539560"/>
    <s v=""/>
    <s v="254723532230"/>
    <n v="40.287573000000002"/>
    <n v="-2.5092620000000001"/>
    <s v="Tana River"/>
    <s v="Tana Delta"/>
    <s v="chara"/>
    <s v="chamwanamuma"/>
    <x v="3"/>
    <s v="Biogas International Limited"/>
    <s v=""/>
    <s v=""/>
    <s v="Medium Size Business"/>
    <s v="FLEXI"/>
  </r>
  <r>
    <s v="VPA6"/>
    <s v="KE-TAN-2105-26398"/>
    <x v="0"/>
    <s v="Non Compliant"/>
    <s v="20th March,2021"/>
    <d v="2021-03-20T00:00:00"/>
    <s v="9th May,2021"/>
    <d v="2021-05-09T00:00:00"/>
    <s v="Diramo Maro Diramo"/>
    <s v="Female"/>
    <s v="12730299"/>
    <s v="724645364"/>
    <s v="254724645364"/>
    <s v=""/>
    <s v="254711916022"/>
    <n v="40.283985000000001"/>
    <n v="-2.5055130000000001"/>
    <s v="Tana River"/>
    <s v="Tana Delta"/>
    <s v="chara"/>
    <s v="semikalo"/>
    <x v="3"/>
    <s v="Biogas International Limited"/>
    <s v=""/>
    <s v=""/>
    <s v="Medium Size Business"/>
    <s v="FLEXI"/>
  </r>
  <r>
    <s v="VPA6"/>
    <s v="KE-TAN-2105-26395"/>
    <x v="0"/>
    <s v="Non Compliant"/>
    <s v="21st March,2021"/>
    <d v="2021-03-21T00:00:00"/>
    <s v="10th May,2021"/>
    <d v="2021-05-10T00:00:00"/>
    <s v="Abae Jillo Nkindu"/>
    <s v="Female"/>
    <s v="2234665"/>
    <s v="702828635"/>
    <s v="254702848635"/>
    <s v=""/>
    <s v="254795046429"/>
    <n v="40.283782000000002"/>
    <n v="-2.5060920000000002"/>
    <s v="Tana River"/>
    <s v="Tana Delta"/>
    <s v="chara"/>
    <s v="semikaro"/>
    <x v="3"/>
    <s v="Biogas International Limited"/>
    <s v=""/>
    <s v=""/>
    <s v="Medium Size Business"/>
    <s v="FLEXI"/>
  </r>
  <r>
    <s v="VPA6"/>
    <s v="KE-TAN-2105-26397"/>
    <x v="0"/>
    <s v="Non Compliant"/>
    <s v="18th March,2021"/>
    <d v="2021-03-18T00:00:00"/>
    <s v="7th May,2021"/>
    <d v="2021-05-07T00:00:00"/>
    <s v="Said Rhova Mohammed"/>
    <s v="Male"/>
    <s v="56457865"/>
    <s v="727847236"/>
    <s v="254727847252"/>
    <s v=""/>
    <s v="254759211134"/>
    <n v="40.284143"/>
    <n v="-2.5069849999999998"/>
    <s v="Tana River"/>
    <s v="Tana Delta"/>
    <s v="chara"/>
    <s v="semikalo"/>
    <x v="3"/>
    <s v="Biogas International Limited"/>
    <s v=""/>
    <s v=""/>
    <s v="Medium Size Business"/>
    <s v="FLEXI"/>
  </r>
  <r>
    <s v="VPA6"/>
    <s v="KE-TAN-2105-26396"/>
    <x v="1"/>
    <s v=""/>
    <s v="20th March,2021"/>
    <d v="2021-03-20T00:00:00"/>
    <s v="9th May,2021"/>
    <d v="2021-05-09T00:00:00"/>
    <s v="mwenyesa kombo"/>
    <s v="Female"/>
    <s v="21412512"/>
    <s v="728939588"/>
    <s v="254728939588"/>
    <s v=""/>
    <s v="254706537925"/>
    <n v="40.283372"/>
    <n v="-2.507552"/>
    <s v="Tana River"/>
    <s v="Tana Delta"/>
    <s v="chara"/>
    <s v="semikaro"/>
    <x v="3"/>
    <s v="Biogas International Limited"/>
    <s v=""/>
    <s v=""/>
    <s v="Medium Size Business"/>
    <s v="FLEXI"/>
  </r>
  <r>
    <s v="VPA6"/>
    <s v="KE-TAN-2105-26394"/>
    <x v="0"/>
    <s v="Non Compliant"/>
    <s v="20th March,2021"/>
    <d v="2021-03-20T00:00:00"/>
    <s v="9th May,2021"/>
    <d v="2021-05-09T00:00:00"/>
    <s v="Bute Bashora"/>
    <s v="Female"/>
    <s v="26553963"/>
    <s v="717439435"/>
    <s v="254714394980"/>
    <s v=""/>
    <s v="254759858458"/>
    <n v="40.284331999999999"/>
    <n v="-2.5058479999999999"/>
    <s v="Tana River"/>
    <s v="Tana Delta"/>
    <s v="chara"/>
    <s v="semikaro"/>
    <x v="3"/>
    <s v="Biogas International Limited"/>
    <s v=""/>
    <s v=""/>
    <s v="Medium Size Business"/>
    <s v="FLEXI"/>
  </r>
  <r>
    <s v="VPA6"/>
    <s v="KE-TAN-2106-26379"/>
    <x v="0"/>
    <s v="Non Compliant"/>
    <s v="1st June,2021"/>
    <d v="2021-06-01T00:00:00"/>
    <s v="9th June,2021"/>
    <d v="2021-06-09T00:00:00"/>
    <s v="Salim babiyo hiribae"/>
    <s v="Male"/>
    <s v="4598567"/>
    <s v="722987525"/>
    <s v="254722987525"/>
    <s v=""/>
    <s v="254799206262"/>
    <n v="40.271877000000003"/>
    <n v="-2.508705"/>
    <s v="Tana River"/>
    <s v="Tana Delta"/>
    <s v="chara"/>
    <s v="nduru"/>
    <x v="3"/>
    <s v="Biogas International Limited"/>
    <s v=""/>
    <s v=""/>
    <s v="Medium Size Business"/>
    <s v="FLEXI"/>
  </r>
  <r>
    <s v="VPA6"/>
    <s v="KE-TAN-2106-26393"/>
    <x v="0"/>
    <s v="Non Compliant"/>
    <s v="1st June,2021"/>
    <d v="2021-06-01T00:00:00"/>
    <s v="1st June,2021"/>
    <d v="2021-06-01T00:00:00"/>
    <s v="komolo Godhana"/>
    <s v="Male"/>
    <s v="3916294"/>
    <s v="725398889"/>
    <s v="254710599143"/>
    <s v=""/>
    <s v="254758880148"/>
    <n v="40.272657000000002"/>
    <n v="-2.5080249999999999"/>
    <s v="Tana River"/>
    <s v="Tana Delta"/>
    <s v="chara"/>
    <s v="nduru"/>
    <x v="3"/>
    <s v="Biogas International Limited"/>
    <s v=""/>
    <s v=""/>
    <s v="Medium Size Business"/>
    <s v="FLEXI"/>
  </r>
  <r>
    <s v="VPA6"/>
    <s v="KE-TAN-2106-26392"/>
    <x v="0"/>
    <s v="Non Compliant"/>
    <s v="2nd June,2021"/>
    <d v="2021-06-02T00:00:00"/>
    <s v="12th June,2021"/>
    <d v="2021-06-12T00:00:00"/>
    <s v="Said Kofu Hassan"/>
    <s v="Male"/>
    <n v="99999"/>
    <s v="724242054"/>
    <s v="254724242054"/>
    <s v=""/>
    <s v="254732521311"/>
    <n v="40.172840000000001"/>
    <n v="-2.4419300000000002"/>
    <s v="Tana River"/>
    <s v="Tana Delta"/>
    <s v="Chara"/>
    <s v="Tarasaa"/>
    <x v="3"/>
    <s v="Biogas International Limited"/>
    <s v=""/>
    <s v=""/>
    <s v="Medium Size Business"/>
    <s v="FLEXI"/>
  </r>
  <r>
    <s v="VPA6"/>
    <s v="KE-TAN-2106-26401"/>
    <x v="0"/>
    <s v="Under Verification"/>
    <s v="3rd June,2021"/>
    <d v="2021-06-03T00:00:00"/>
    <s v="11th June,2021"/>
    <d v="2021-06-11T00:00:00"/>
    <s v="Barisa omar Mohammed"/>
    <s v="Male"/>
    <s v="23455665"/>
    <s v="254701714524"/>
    <s v="254701714524"/>
    <s v=""/>
    <s v="254703974605"/>
    <n v="40.324818999999998"/>
    <n v="-2.52068"/>
    <s v="Tana River"/>
    <s v="Tana Delta"/>
    <s v="chara"/>
    <s v="shirikisho"/>
    <x v="3"/>
    <s v="Biogas International Limited"/>
    <s v=""/>
    <s v=""/>
    <s v="Medium Size Business"/>
    <s v="FLEXI"/>
  </r>
  <r>
    <s v="VPA6"/>
    <s v="KE-KAJ-2106-25113"/>
    <x v="1"/>
    <s v=""/>
    <s v="7th June,2021"/>
    <d v="2021-06-07T00:00:00"/>
    <s v="17th June,2021"/>
    <d v="2021-06-17T00:00:00"/>
    <s v="Rapasi Zedekiah Letion"/>
    <s v="Male"/>
    <n v="99999"/>
    <s v="722599015"/>
    <s v="254722599015"/>
    <s v=""/>
    <s v="254726033387"/>
    <n v="36.688088999999998"/>
    <n v="-1.3779920000000001"/>
    <s v="Kajiado"/>
    <s v="Kajiado North"/>
    <s v="Kajiado North"/>
    <s v="Olkeri"/>
    <x v="22"/>
    <s v="Biogas International Limited"/>
    <s v="James Musyoka"/>
    <s v=""/>
    <s v="Medium Size Business"/>
    <s v="FLEXI"/>
  </r>
  <r>
    <s v="VPA6"/>
    <s v="KE-SAM-2106-27030"/>
    <x v="0"/>
    <s v="Non Compliant"/>
    <s v="16th June,2021"/>
    <d v="2021-06-16T00:00:00"/>
    <s v="26th June,2021"/>
    <d v="2021-06-26T00:00:00"/>
    <s v="Lenduda Joseph Mureibie"/>
    <s v="Male"/>
    <s v="99999"/>
    <s v="254725015030"/>
    <s v="254725015030"/>
    <s v=""/>
    <s v="254706256634"/>
    <n v="36.847895000000001"/>
    <n v="0.78472799999999998"/>
    <s v="Samburu"/>
    <s v="Samburu Central"/>
    <s v="Samburu Central"/>
    <s v="Kelele"/>
    <x v="3"/>
    <s v="Biogas International Limited"/>
    <s v="James"/>
    <s v=""/>
    <s v="Medium Size Business"/>
    <s v="FLEXI"/>
  </r>
  <r>
    <s v="VPA6"/>
    <s v="KE-SAM-2106-26416"/>
    <x v="0"/>
    <s v="Non Compliant"/>
    <s v="17th June,2021"/>
    <d v="2021-06-17T00:00:00"/>
    <s v="27th June,2021"/>
    <d v="2021-06-27T00:00:00"/>
    <s v="Lesiripa Maliki Lengala"/>
    <s v="Male"/>
    <s v="99999"/>
    <s v="254716105114"/>
    <s v="254716105114"/>
    <s v=""/>
    <s v="254700341157"/>
    <n v="36.859442999999999"/>
    <n v="0.75492000000000004"/>
    <s v="Samburu"/>
    <s v="Samburu Central"/>
    <s v="Samburu Central"/>
    <s v="Luaibii"/>
    <x v="3"/>
    <s v="Biogas International Limited"/>
    <s v="James Musyoka"/>
    <s v=""/>
    <s v="Medium Size Business"/>
    <s v="FLEXI"/>
  </r>
  <r>
    <s v="VPA6"/>
    <s v="KE-SAM-2106-25102"/>
    <x v="0"/>
    <s v="Non Compliant"/>
    <s v="16th June,2021"/>
    <d v="2021-06-16T00:00:00"/>
    <s v="26th June,2021"/>
    <d v="2021-06-26T00:00:00"/>
    <s v="Harrison lenduda"/>
    <s v="Male"/>
    <s v="99999"/>
    <s v="254700121204"/>
    <s v="254700121204"/>
    <s v=""/>
    <s v="254757142281"/>
    <n v="36.864646999999998"/>
    <n v="0.76950499999999999"/>
    <s v="Samburu"/>
    <s v="Samburu Central"/>
    <s v="kirimon"/>
    <s v="kelele"/>
    <x v="7"/>
    <s v="Biogas International Limited"/>
    <s v=""/>
    <s v=""/>
    <s v="Medium Size Business"/>
    <s v="FLEXI"/>
  </r>
  <r>
    <s v="VPA6"/>
    <s v="KE-SAM-2106-27038"/>
    <x v="0"/>
    <s v="Under Verification"/>
    <s v="17th June,2021"/>
    <d v="2021-06-17T00:00:00"/>
    <s v="27th June,2021"/>
    <d v="2021-06-27T00:00:00"/>
    <s v="Pati lodopapit"/>
    <s v="Male"/>
    <s v="99999"/>
    <s v="254703131536"/>
    <s v="254703131536"/>
    <s v=""/>
    <s v="254769765197"/>
    <n v="36.857802999999997"/>
    <n v="0.75403399999999998"/>
    <s v="Samburu"/>
    <s v="Samburu Central"/>
    <s v="kirimon"/>
    <s v="luai"/>
    <x v="7"/>
    <s v="Biogas International Limited"/>
    <s v=""/>
    <s v=""/>
    <s v="Medium Size Business"/>
    <s v="FLEXI"/>
  </r>
  <r>
    <s v="VPA6"/>
    <s v="KE-SAM-2106-26409"/>
    <x v="0"/>
    <s v="Unreachable"/>
    <s v="18th June,2021"/>
    <d v="2021-06-18T00:00:00"/>
    <s v="28th June,2021"/>
    <d v="2021-06-28T00:00:00"/>
    <s v="Lekaiseiyie Josphat Monto"/>
    <s v="Male"/>
    <s v="99999"/>
    <s v="254710334500"/>
    <s v="254710334500"/>
    <s v=""/>
    <s v="254798870433"/>
    <n v="36.868814999999998"/>
    <n v="0.74675199999999997"/>
    <s v="Samburu"/>
    <s v="Samburu Central"/>
    <s v="Samburu Central"/>
    <s v="Luai A"/>
    <x v="3"/>
    <s v="Biogas International Limited"/>
    <s v="James Musyoka"/>
    <s v=""/>
    <s v="Medium Size Business"/>
    <s v="FLEXI"/>
  </r>
  <r>
    <s v="VPA6"/>
    <s v="KE-SAM-2106-25104"/>
    <x v="0"/>
    <s v="Under Verification"/>
    <s v="19th June,2021"/>
    <d v="2021-06-19T00:00:00"/>
    <s v="29th June,2021"/>
    <d v="2021-06-29T00:00:00"/>
    <s v="Lengoluoni Steve Mutengi"/>
    <s v="Male"/>
    <s v="99999"/>
    <s v="254728091741"/>
    <s v="254728091741"/>
    <s v=""/>
    <s v="254724361729"/>
    <n v="36.881587000000003"/>
    <n v="0.74555000000000005"/>
    <s v="Samburu"/>
    <s v="Samburu Central"/>
    <s v="Samburu Central"/>
    <s v="Urban area"/>
    <x v="3"/>
    <s v="Biogas International Limited"/>
    <s v="James Musyoka"/>
    <s v=""/>
    <s v="Medium Size Business"/>
    <s v="FLEXI"/>
  </r>
  <r>
    <s v="VPA6"/>
    <s v="KE-SAM-2106-26420"/>
    <x v="0"/>
    <s v="Non Compliant"/>
    <s v="20th June,2021"/>
    <d v="2021-06-20T00:00:00"/>
    <s v="30th June,2021"/>
    <d v="2021-06-30T00:00:00"/>
    <s v="Lesori Sultan Lesori"/>
    <s v="Male"/>
    <s v="99999"/>
    <s v="254705172440"/>
    <s v="254705172440"/>
    <s v=""/>
    <s v="254703987282"/>
    <n v="36.855727000000002"/>
    <n v="0.77874200000000005"/>
    <s v="Samburu"/>
    <s v="Samburu Central"/>
    <s v="Samburu Central"/>
    <s v="Kelele"/>
    <x v="3"/>
    <s v="Biogas International Limited"/>
    <s v="James musyoka"/>
    <s v=""/>
    <s v="Medium Size Business"/>
    <s v="FLEXI"/>
  </r>
  <r>
    <s v="VPA6"/>
    <s v="KE-SAM-2107-27050"/>
    <x v="0"/>
    <s v="Unreachable"/>
    <s v="21st June,2021"/>
    <d v="2021-06-21T00:00:00"/>
    <s v="1st July,2021"/>
    <d v="2021-07-01T00:00:00"/>
    <s v="Letarasi Lenduda Lenduda"/>
    <s v="Male"/>
    <s v="99999"/>
    <s v="254713998010"/>
    <s v="254713998010"/>
    <s v=""/>
    <s v="254796437465"/>
    <n v="36.849671999999998"/>
    <n v="0.78293500000000005"/>
    <s v="Samburu"/>
    <s v="Samburu Central"/>
    <s v="Samburu Central"/>
    <s v="Kelele"/>
    <x v="3"/>
    <s v="Biogas International Limited"/>
    <s v="James Musyoka"/>
    <s v=""/>
    <s v="Medium Size Business"/>
    <s v="FLEXI"/>
  </r>
  <r>
    <s v="VPA6"/>
    <s v="KE-SAM-2107-25103"/>
    <x v="0"/>
    <s v="Non Compliant"/>
    <s v="22nd June,2021"/>
    <d v="2021-06-22T00:00:00"/>
    <s v="2nd July,2021"/>
    <d v="2021-07-02T00:00:00"/>
    <s v="Lepina Simon Lepina"/>
    <s v="Male"/>
    <s v="99999"/>
    <s v="254718182089"/>
    <s v="254718182089"/>
    <s v=""/>
    <s v="254740558095"/>
    <n v="36.889246999999997"/>
    <n v="0.789663"/>
    <s v="Samburu"/>
    <s v="Samburu East"/>
    <s v="Samburu East"/>
    <s v="Sengei"/>
    <x v="3"/>
    <s v="Biogas International Limited"/>
    <s v="James Musyoka"/>
    <s v=""/>
    <s v="Medium Size Business"/>
    <s v="FLEXI"/>
  </r>
  <r>
    <s v="VPA6"/>
    <s v="KE-SAM-2106-26419"/>
    <x v="0"/>
    <s v="Non Compliant"/>
    <s v="18th June,2021"/>
    <d v="2021-06-18T00:00:00"/>
    <s v="28th June,2021"/>
    <d v="2021-06-28T00:00:00"/>
    <s v="joyce kipaloi"/>
    <s v="Female"/>
    <s v="99999"/>
    <s v="254726314498"/>
    <s v="254726314498"/>
    <s v=""/>
    <s v="254743903539"/>
    <n v="36.864694999999998"/>
    <n v="0.753193"/>
    <s v="Samburu"/>
    <s v="Samburu Central"/>
    <s v="kirimon"/>
    <s v="luai B"/>
    <x v="7"/>
    <s v="Biogas International Limited"/>
    <s v=""/>
    <s v=""/>
    <s v="Medium Size Business"/>
    <s v="FLEXI"/>
  </r>
  <r>
    <s v="VPA6"/>
    <s v="KE-SAM-2106-27026"/>
    <x v="0"/>
    <s v="Non Compliant"/>
    <s v="19th June,2021"/>
    <d v="2021-06-19T00:00:00"/>
    <s v="29th June,2021"/>
    <d v="2021-06-29T00:00:00"/>
    <s v="Catherine Riungu"/>
    <s v="Female"/>
    <s v="99999"/>
    <s v="254728761854"/>
    <s v="254728761854"/>
    <s v=""/>
    <s v="254726685368"/>
    <n v="36.879308999999999"/>
    <n v="0.741981"/>
    <s v="Samburu"/>
    <s v="Samburu Central"/>
    <s v="kirimon"/>
    <s v="kirimon"/>
    <x v="7"/>
    <s v="Biogas International Limited"/>
    <s v=""/>
    <s v=""/>
    <s v="Medium Size Business"/>
    <s v="FLEXI"/>
  </r>
  <r>
    <s v="VPA6"/>
    <s v="KE-SAM-2106-26418"/>
    <x v="0"/>
    <s v="Non Compliant"/>
    <s v="20th June,2021"/>
    <d v="2021-06-20T00:00:00"/>
    <s v="30th June,2021"/>
    <d v="2021-06-30T00:00:00"/>
    <s v="jane lempirdany"/>
    <s v="Female"/>
    <s v="99999"/>
    <s v="254724358422"/>
    <s v="254724358422"/>
    <s v=""/>
    <s v="254743346729"/>
    <n v="36.865008000000003"/>
    <n v="0.752108"/>
    <s v="Samburu"/>
    <s v="Samburu Central"/>
    <s v="kirimon"/>
    <s v="luai"/>
    <x v="7"/>
    <s v="Biogas International Limited"/>
    <s v=""/>
    <s v=""/>
    <s v="Medium Size Business"/>
    <s v="FLEXI"/>
  </r>
  <r>
    <s v="VPA6"/>
    <s v="KE-SAM-2106-27031"/>
    <x v="0"/>
    <s v="Under Verification"/>
    <s v="12th April,2021"/>
    <d v="2021-04-12T00:00:00"/>
    <s v="1st June,2021"/>
    <d v="2021-06-01T00:00:00"/>
    <s v="Agnes Lesrima"/>
    <s v="Female"/>
    <s v="99999"/>
    <s v="254713352000"/>
    <s v="254713352000"/>
    <s v=""/>
    <s v="254111480200"/>
    <n v="36.897007000000002"/>
    <n v="0.79899699999999996"/>
    <s v="Samburu"/>
    <s v="Samburu Central"/>
    <s v="kirimon"/>
    <s v="suraanduru"/>
    <x v="7"/>
    <s v="Biogas International Limited"/>
    <s v=""/>
    <s v=""/>
    <s v="Medium Size Business"/>
    <s v="FLEXI"/>
  </r>
  <r>
    <s v="VPA6"/>
    <s v="KE-SAM-2106-26403"/>
    <x v="0"/>
    <s v="Under Verification"/>
    <s v="13th April,2021"/>
    <d v="2021-04-13T00:00:00"/>
    <s v="2nd June,2021"/>
    <d v="2021-06-02T00:00:00"/>
    <s v="Dorris lengolooni"/>
    <s v="Female"/>
    <s v="99999"/>
    <s v="254713967667"/>
    <s v="254713967667"/>
    <s v=""/>
    <s v="254713352000"/>
    <n v="36.900714000000001"/>
    <n v="0.78700400000000004"/>
    <s v="Samburu"/>
    <s v="Samburu Central"/>
    <s v="kirimon"/>
    <s v="suraanduru"/>
    <x v="7"/>
    <s v="Biogas International Limited"/>
    <s v=""/>
    <s v=""/>
    <s v="Medium Size Business"/>
    <s v="FLEXI"/>
  </r>
  <r>
    <s v="VPA6"/>
    <s v="KE-SAM-2107-26402"/>
    <x v="0"/>
    <s v="Non Compliant"/>
    <s v="24th June,2021"/>
    <d v="2021-06-24T00:00:00"/>
    <s v="4th July,2021"/>
    <d v="2021-07-04T00:00:00"/>
    <s v="Lelesara Moses Kimpeko"/>
    <s v="Male"/>
    <s v="99999"/>
    <s v="254721687780"/>
    <s v="254721687780"/>
    <s v=""/>
    <s v="254713729976"/>
    <n v="36.872475000000001"/>
    <n v="0.75772300000000004"/>
    <s v="Samburu"/>
    <s v="Samburu East"/>
    <s v="Samburu Central"/>
    <s v="Luai"/>
    <x v="3"/>
    <s v="Biogas International Limited"/>
    <s v="James musyoka"/>
    <s v=""/>
    <s v="Medium Size Business"/>
    <s v="FLEXI"/>
  </r>
  <r>
    <s v="VPA6"/>
    <s v="KE-SAM-2106-27041"/>
    <x v="0"/>
    <s v="Non Compliant"/>
    <s v="15th April,2021"/>
    <d v="2021-04-15T00:00:00"/>
    <s v="4th June,2021"/>
    <d v="2021-06-04T00:00:00"/>
    <s v="Catherine lenduda"/>
    <s v="Female"/>
    <s v="99999"/>
    <s v="254704344752"/>
    <s v="254704344752"/>
    <s v=""/>
    <s v="254720987797"/>
    <n v="36.871614999999998"/>
    <n v="0.76180199999999998"/>
    <s v="Samburu"/>
    <s v="Samburu Central"/>
    <s v="kirimon"/>
    <s v="kirimon"/>
    <x v="7"/>
    <s v="Biogas International Limited"/>
    <s v=""/>
    <s v=""/>
    <s v="Medium Size Business"/>
    <s v="FLEXI"/>
  </r>
  <r>
    <s v="VPA6"/>
    <s v="KE-SAM-2107-27035"/>
    <x v="0"/>
    <s v="Non Compliant"/>
    <s v="25th June,2021"/>
    <d v="2021-06-25T00:00:00"/>
    <s v="15th July,2021"/>
    <d v="2021-07-15T00:00:00"/>
    <s v="Lekolol Michael Deula"/>
    <s v="Male"/>
    <s v="99999"/>
    <s v="254720998090"/>
    <s v="254720998090"/>
    <s v=""/>
    <s v="254792448709"/>
    <n v="36.860737999999998"/>
    <n v="0.75072300000000003"/>
    <s v="Samburu"/>
    <s v="Samburu Central"/>
    <s v="Samburu Central"/>
    <s v="Luai"/>
    <x v="3"/>
    <s v="Biogas International Limited"/>
    <s v="James Musyoka"/>
    <s v=""/>
    <s v="Medium Size Business"/>
    <s v="FLEXI"/>
  </r>
  <r>
    <s v="VPA6"/>
    <s v="KE-SAM-2107-27032"/>
    <x v="0"/>
    <s v="Under Verification"/>
    <s v="26th June,2021"/>
    <d v="2021-06-26T00:00:00"/>
    <s v="6th July,2021"/>
    <d v="2021-07-06T00:00:00"/>
    <s v="Langala Joseph Jamedi"/>
    <s v="Male"/>
    <s v="99999"/>
    <s v="254713265488"/>
    <s v="254713265488"/>
    <s v=""/>
    <s v="254740394183"/>
    <n v="36.851520000000001"/>
    <n v="0.77381699999999998"/>
    <s v="Samburu"/>
    <s v="Samburu Central"/>
    <s v="Samburu Central"/>
    <s v="Kelele"/>
    <x v="3"/>
    <s v="Biogas International Limited"/>
    <s v="James Musyoka"/>
    <s v=""/>
    <s v="Medium Size Business"/>
    <s v="FLEXI"/>
  </r>
  <r>
    <s v="VPA6"/>
    <s v="KE-SAM-2106-27028"/>
    <x v="0"/>
    <s v="Under Verification"/>
    <s v="16th April,2021"/>
    <d v="2021-04-16T00:00:00"/>
    <s v="5th June,2021"/>
    <d v="2021-06-05T00:00:00"/>
    <s v="leseketeti Brian saruni"/>
    <s v="Male"/>
    <s v="99999"/>
    <s v="254708118530"/>
    <s v="254708118530"/>
    <s v=""/>
    <s v="254723783161"/>
    <n v="36.873950000000001"/>
    <n v="0.76447299999999996"/>
    <s v="Samburu"/>
    <s v="Samburu Central"/>
    <s v="kirimon"/>
    <s v="kirimon"/>
    <x v="7"/>
    <s v="Biogas International Limited"/>
    <s v=""/>
    <s v=""/>
    <s v="Medium Size Business"/>
    <s v="FLEXI"/>
  </r>
  <r>
    <s v="VPA6"/>
    <s v="KE-SAM-2106-27040"/>
    <x v="0"/>
    <s v="Under Verification"/>
    <s v="17th April,2021"/>
    <d v="2021-04-17T00:00:00"/>
    <s v="6th June,2021"/>
    <d v="2021-06-06T00:00:00"/>
    <s v="Joseph lenduda"/>
    <s v="Male"/>
    <s v="99999"/>
    <s v="254727721469"/>
    <s v="254727721469"/>
    <s v=""/>
    <s v="254769656054"/>
    <n v="36.900863999999999"/>
    <n v="0.75877899999999998"/>
    <s v="Samburu"/>
    <s v="Samburu Central"/>
    <s v="kirimon"/>
    <s v="suraanduru"/>
    <x v="7"/>
    <s v="Biogas International Limited"/>
    <s v=""/>
    <s v=""/>
    <s v="Medium Size Business"/>
    <s v="FLEXI"/>
  </r>
  <r>
    <s v="VPA6"/>
    <s v="KE-SAM-2107-27045"/>
    <x v="0"/>
    <s v="Non Compliant"/>
    <s v="27th June,2021"/>
    <d v="2021-06-27T00:00:00"/>
    <s v="7th July,2021"/>
    <d v="2021-07-07T00:00:00"/>
    <s v="Leseketeti Ledeyo Leseketeti"/>
    <s v="Male"/>
    <s v="99999"/>
    <s v="254720903066"/>
    <s v="254720903066"/>
    <s v=""/>
    <s v="254712980784"/>
    <n v="36.893053000000002"/>
    <n v="0.75117199999999995"/>
    <s v="Samburu"/>
    <s v="Samburu Central"/>
    <s v="Samburu Central"/>
    <s v="Lounoi"/>
    <x v="3"/>
    <s v="Biogas International Limited"/>
    <s v="James Musyoka"/>
    <s v=""/>
    <s v="Medium Size Business"/>
    <s v="FLEXI"/>
  </r>
  <r>
    <s v="VPA6"/>
    <s v="KE-SAM-2106-26404"/>
    <x v="0"/>
    <s v="Non Compliant"/>
    <s v="18th April,2021"/>
    <d v="2021-04-18T00:00:00"/>
    <s v="7th June,2021"/>
    <d v="2021-06-07T00:00:00"/>
    <s v="christine lengala"/>
    <s v="Female"/>
    <s v="99999"/>
    <s v="254713747697"/>
    <s v="254713747697"/>
    <s v=""/>
    <s v="254721591172"/>
    <n v="36.863047000000002"/>
    <n v="0.75550399999999995"/>
    <s v="Samburu"/>
    <s v="Samburu Central"/>
    <s v="kirimon"/>
    <s v="kirimon"/>
    <x v="7"/>
    <s v="Biogas International Limited"/>
    <s v=""/>
    <s v=""/>
    <s v="Medium Size Business"/>
    <s v="FLEXI"/>
  </r>
  <r>
    <s v="VPA6"/>
    <s v="KE-SAM-2107-27043"/>
    <x v="0"/>
    <s v="Under Verification"/>
    <s v="28th June,2021"/>
    <d v="2021-06-28T00:00:00"/>
    <s v="9th July,2021"/>
    <d v="2021-07-09T00:00:00"/>
    <s v="Lepidany Cyrus Lobengula"/>
    <s v="Male"/>
    <s v="99999"/>
    <s v="254702931577"/>
    <s v="254702931577"/>
    <s v=""/>
    <s v="254724465897"/>
    <n v="36.884990000000002"/>
    <n v="0.73990299999999998"/>
    <s v="Samburu"/>
    <s v="Samburu Central"/>
    <s v="Samburu Central"/>
    <s v="Urban area"/>
    <x v="3"/>
    <s v="Biogas International Limited"/>
    <s v="James Musyoka"/>
    <s v=""/>
    <s v="Medium Size Business"/>
    <s v="FLEXI"/>
  </r>
  <r>
    <s v="VPA6"/>
    <s v="KE-SAM-2107-27048"/>
    <x v="0"/>
    <s v="Non Compliant"/>
    <s v="29th June,2021"/>
    <d v="2021-06-29T00:00:00"/>
    <s v="10th July,2021"/>
    <d v="2021-07-10T00:00:00"/>
    <s v="Lempaute Ltarasan Lempaute"/>
    <s v="Male"/>
    <s v="99999"/>
    <s v="254112780645"/>
    <s v="254112780645"/>
    <s v=""/>
    <s v="254706518492"/>
    <n v="36.882199999999997"/>
    <n v="0.75303200000000003"/>
    <s v="Samburu"/>
    <s v="Samburu Central"/>
    <s v="Samburu Central"/>
    <s v="Lounoi"/>
    <x v="3"/>
    <s v="Biogas International Limited"/>
    <s v="James Musyoka"/>
    <s v=""/>
    <s v="Medium Size Business"/>
    <s v="FLEXI"/>
  </r>
  <r>
    <s v="VPA6"/>
    <s v="KE-SAM-2106-26415"/>
    <x v="0"/>
    <s v="Under Verification"/>
    <s v="19th April,2021"/>
    <d v="2021-04-19T00:00:00"/>
    <s v="8th June,2021"/>
    <d v="2021-06-08T00:00:00"/>
    <s v="Silas Lobengula"/>
    <s v="Male"/>
    <s v="99999"/>
    <s v="254702931577"/>
    <s v="254702931577"/>
    <s v=""/>
    <s v="254768983326"/>
    <n v="36.884720000000002"/>
    <n v="0.73964799999999997"/>
    <s v="Samburu"/>
    <s v="Samburu Central"/>
    <s v="kirimon"/>
    <s v="kirimon"/>
    <x v="7"/>
    <s v="Biogas International Limited"/>
    <s v=""/>
    <s v=""/>
    <s v="Medium Size Business"/>
    <s v="FLEXI"/>
  </r>
  <r>
    <s v="VPA6"/>
    <s v="KE-SAM-2106-27029"/>
    <x v="0"/>
    <s v="Under Verification"/>
    <s v="20th April,2021"/>
    <d v="2021-04-20T00:00:00"/>
    <s v="9th June,2021"/>
    <d v="2021-06-09T00:00:00"/>
    <s v="Isaiah lemiruni kaduru"/>
    <s v="Male"/>
    <s v="99999"/>
    <s v="254720705978"/>
    <s v="254720705978"/>
    <s v=""/>
    <s v="254715747793"/>
    <n v="36.904228000000003"/>
    <n v="0.77464599999999995"/>
    <s v="Samburu"/>
    <s v="Samburu Central"/>
    <s v="kirimon"/>
    <s v="suraanduru"/>
    <x v="7"/>
    <s v="Biogas International Limited"/>
    <s v=""/>
    <s v=""/>
    <s v="Medium Size Business"/>
    <s v="FLEXI"/>
  </r>
  <r>
    <s v="VPA6"/>
    <s v="KE-BOM-2108-29802"/>
    <x v="0"/>
    <s v="Non Compliant"/>
    <s v="11th December,2020"/>
    <d v="2020-12-11T00:00:00"/>
    <s v="5th August,2021"/>
    <d v="2021-08-05T00:00:00"/>
    <s v="Rotich Richard Kipkorir"/>
    <s v="Male"/>
    <s v="12553734"/>
    <s v="720665685"/>
    <s v="254720665685"/>
    <s v=""/>
    <s v=""/>
    <n v="35.370702999999999"/>
    <n v="-0.76207999999999998"/>
    <s v="Bomet"/>
    <s v="Bomet Central"/>
    <s v="Silibwet"/>
    <s v="Kapsebet"/>
    <x v="2"/>
    <s v="Takamoto Biogas"/>
    <s v="Apolo Okinda"/>
    <s v=""/>
    <s v="Medium Size Business"/>
    <s v="KENBIM"/>
  </r>
  <r>
    <s v="VPA6"/>
    <s v="KE-SAM-2107-26408"/>
    <x v="0"/>
    <s v="Under Verification"/>
    <s v="30th June,2021"/>
    <d v="2021-06-30T00:00:00"/>
    <s v="15th July,2021"/>
    <d v="2021-07-15T00:00:00"/>
    <s v="Lelesara Catherine Chumpaan"/>
    <s v="Female"/>
    <s v="99999"/>
    <s v="254793001639"/>
    <s v="254793001639"/>
    <s v=""/>
    <s v="254741169203"/>
    <n v="36.959777000000003"/>
    <n v="0.76864200000000005"/>
    <s v="Samburu"/>
    <s v="Samburu Central"/>
    <s v="Samburu Central"/>
    <s v="Mugur"/>
    <x v="3"/>
    <s v="Biogas International Limited"/>
    <s v="James Musyoka"/>
    <s v=""/>
    <s v="Medium Size Business"/>
    <s v="FLEXI"/>
  </r>
  <r>
    <s v="VPA6"/>
    <s v="KE-SAM-2107-27027"/>
    <x v="0"/>
    <s v="Non Compliant"/>
    <s v="1st July,2021"/>
    <d v="2021-07-01T00:00:00"/>
    <s v="14th July,2021"/>
    <d v="2021-07-14T00:00:00"/>
    <s v="Lekushula John Ltumoki"/>
    <s v="Male"/>
    <s v="99999"/>
    <s v="254725111018"/>
    <s v="254725111018"/>
    <s v=""/>
    <s v="254704100979"/>
    <n v="36.796182999999999"/>
    <n v="0.70236799999999999"/>
    <s v="Samburu"/>
    <s v="Samburu Central"/>
    <s v="Samburu Central"/>
    <s v="KMC"/>
    <x v="3"/>
    <s v="Biogas International Limited"/>
    <s v="James Musyoka"/>
    <s v=""/>
    <s v="Medium Size Business"/>
    <s v="FLEXI"/>
  </r>
  <r>
    <s v="VPA6"/>
    <s v="KE-SAM-2107-26413"/>
    <x v="0"/>
    <s v="Unreachable"/>
    <s v="3rd July,2021"/>
    <d v="2021-07-03T00:00:00"/>
    <s v="15th July,2021"/>
    <d v="2021-07-15T00:00:00"/>
    <s v="Lodukiok Kinapu Lodukiok"/>
    <s v="Male"/>
    <s v="99999"/>
    <s v="254710842499"/>
    <s v="254710842499"/>
    <s v=""/>
    <s v="254702255685"/>
    <n v="36.584162999999997"/>
    <n v="0.91784500000000002"/>
    <s v="Samburu"/>
    <s v="Samburu East"/>
    <s v="Samburu East"/>
    <s v="Sunoni"/>
    <x v="3"/>
    <s v="Biogas International Limited"/>
    <s v="James Musyoka"/>
    <s v=""/>
    <s v="Medium Size Business"/>
    <s v="FLEXI"/>
  </r>
  <r>
    <s v="VPA6"/>
    <s v="KE-SAM-2107-27033"/>
    <x v="0"/>
    <s v="Non Compliant"/>
    <s v="4th July,2021"/>
    <d v="2021-07-04T00:00:00"/>
    <s v="16th July,2021"/>
    <d v="2021-07-16T00:00:00"/>
    <s v="Leakono Francis Sabaya"/>
    <s v="Male"/>
    <s v="99999"/>
    <s v="254727637266"/>
    <s v="254727637266"/>
    <s v=""/>
    <s v="254796850980"/>
    <n v="36.574841999999997"/>
    <n v="0.93728500000000003"/>
    <s v="Samburu"/>
    <s v="Samburu East"/>
    <s v="Samburu East"/>
    <s v="Rangau"/>
    <x v="3"/>
    <s v="Biogas International Limited"/>
    <s v="James Musyoka"/>
    <s v=""/>
    <s v="Medium Size Business"/>
    <s v="FLEXI"/>
  </r>
  <r>
    <s v="VPA6"/>
    <s v="KE-SAM-2107-25106"/>
    <x v="0"/>
    <s v="Non Compliant"/>
    <s v="9th July,2021"/>
    <d v="2021-07-09T00:00:00"/>
    <s v="23rd July,2021"/>
    <d v="2021-07-23T00:00:00"/>
    <s v="Ljarau Jackson Leteroi"/>
    <s v="Male"/>
    <s v="99999"/>
    <s v="254727273405"/>
    <s v="254727273405"/>
    <s v=""/>
    <s v="254705081702"/>
    <n v="36.542050000000003"/>
    <n v="0.86724699999999999"/>
    <s v="Samburu"/>
    <s v="Samburu Central"/>
    <s v="Samburu Central"/>
    <s v="Longewan"/>
    <x v="3"/>
    <s v="Biogas International Limited"/>
    <s v="James Musyoka"/>
    <s v=""/>
    <s v="Medium Size Business"/>
    <s v="FLEXI"/>
  </r>
  <r>
    <s v="VPA6"/>
    <s v="KE-SAM-2107-26405"/>
    <x v="0"/>
    <s v="Non Compliant"/>
    <s v="5th July,2021"/>
    <d v="2021-07-05T00:00:00"/>
    <s v="18th July,2021"/>
    <d v="2021-07-18T00:00:00"/>
    <s v="Lenaruti Moses Amy"/>
    <s v="Male"/>
    <s v="99999"/>
    <s v="254701132873"/>
    <s v="254701132873"/>
    <s v=""/>
    <s v="254704421593"/>
    <n v="36.653592000000003"/>
    <n v="0.96537300000000004"/>
    <s v="Samburu"/>
    <s v="Samburu Central"/>
    <s v="Samburu Central"/>
    <s v="Kitobor"/>
    <x v="3"/>
    <s v="Biogas International Limited"/>
    <s v="James Musyoka"/>
    <s v=""/>
    <s v="Medium Size Business"/>
    <s v="FLEXI"/>
  </r>
  <r>
    <s v="VPA6"/>
    <s v="KE-SAM-2107-26406"/>
    <x v="0"/>
    <s v="Non Compliant"/>
    <s v="6th July,2021"/>
    <d v="2021-07-06T00:00:00"/>
    <s v="20th July,2021"/>
    <d v="2021-07-20T00:00:00"/>
    <s v="Roindi Philip Lolmodooni"/>
    <s v="Male"/>
    <s v="99999"/>
    <s v="254722830746"/>
    <s v="254722830746"/>
    <s v=""/>
    <s v="254727432256"/>
    <n v="36.613388"/>
    <n v="0.95562199999999997"/>
    <s v="Samburu"/>
    <s v="Samburu Central"/>
    <s v="Samburu Central"/>
    <s v="Ntaduarai"/>
    <x v="3"/>
    <s v="Biogas International Limited"/>
    <s v="James Musyoka"/>
    <s v=""/>
    <s v="Medium Size Business"/>
    <s v="FLEXI"/>
  </r>
  <r>
    <s v="VPA6"/>
    <s v="KE-SAM-2107-25105"/>
    <x v="0"/>
    <s v="Unreachable"/>
    <s v="7th July,2021"/>
    <d v="2021-07-07T00:00:00"/>
    <s v="20th July,2021"/>
    <d v="2021-07-20T00:00:00"/>
    <s v="Ledonyo Jeneri Lengwana"/>
    <s v="Male"/>
    <s v="99999"/>
    <s v="254728902282"/>
    <s v="254728902282"/>
    <s v=""/>
    <s v="254716482205"/>
    <n v="36.542487999999999"/>
    <n v="0.85488299999999995"/>
    <s v="Samburu"/>
    <s v="Samburu Central"/>
    <s v="Samburu Central"/>
    <s v="Longewan"/>
    <x v="3"/>
    <s v="Biogas International Limited"/>
    <s v="James Musyoka"/>
    <s v=""/>
    <s v="Medium Size Business"/>
    <s v="FLEXI"/>
  </r>
  <r>
    <s v="VPA6"/>
    <s v="KE-SAM-2107-25107"/>
    <x v="0"/>
    <s v="Non Compliant"/>
    <s v="8th July,2021"/>
    <d v="2021-07-08T00:00:00"/>
    <s v="22nd July,2021"/>
    <d v="2021-07-22T00:00:00"/>
    <s v="Lemiranit Saidimu Lemiranit"/>
    <s v="Male"/>
    <s v="99999"/>
    <s v="254705543775"/>
    <s v="254705543775"/>
    <s v=""/>
    <s v="254703920557"/>
    <n v="36.552742000000002"/>
    <n v="0.85781700000000005"/>
    <s v="Samburu"/>
    <s v="Samburu Central"/>
    <s v="Samburu Central"/>
    <s v="Longewan"/>
    <x v="3"/>
    <s v="Biogas International Limited"/>
    <s v="James Musyoka"/>
    <s v=""/>
    <s v="Medium Size Business"/>
    <s v="FLEXI"/>
  </r>
  <r>
    <s v="VPA6"/>
    <s v="KE-SAM-2107-27047"/>
    <x v="0"/>
    <s v="Non Compliant"/>
    <s v="10th July,2021"/>
    <d v="2021-07-10T00:00:00"/>
    <s v="23rd July,2021"/>
    <d v="2021-07-23T00:00:00"/>
    <s v="Kisapei Kai Kisapei"/>
    <s v="Male"/>
    <s v="99999"/>
    <s v="254701780820"/>
    <s v="254701780820"/>
    <s v=""/>
    <s v="254790337106"/>
    <n v="36.544240000000002"/>
    <n v="0.84851299999999996"/>
    <s v="Samburu"/>
    <s v="Samburu Central"/>
    <s v="Samburu East"/>
    <s v="Ramurk"/>
    <x v="3"/>
    <s v="Biogas International Limited"/>
    <s v="James Musyoka"/>
    <s v=""/>
    <s v="Medium Size Business"/>
    <s v="FLEXI"/>
  </r>
  <r>
    <s v="VPA6"/>
    <s v="KE-SAM-2107-26411"/>
    <x v="0"/>
    <s v="Non Compliant"/>
    <s v="11th July,2021"/>
    <d v="2021-07-11T00:00:00"/>
    <s v="24th July,2021"/>
    <d v="2021-07-24T00:00:00"/>
    <s v="Dola Francis Leakono"/>
    <s v="Male"/>
    <s v="99999"/>
    <s v="254717697429"/>
    <s v="254717697429"/>
    <s v=""/>
    <s v="254792972128"/>
    <n v="36.638207000000001"/>
    <n v="0.862205"/>
    <s v="Samburu"/>
    <s v="Samburu Central"/>
    <s v="Samburu Central"/>
    <s v="Lmari"/>
    <x v="3"/>
    <s v="Biogas International Limited"/>
    <s v="James Musyoka"/>
    <s v=""/>
    <s v="Medium Size Business"/>
    <s v="FLEXI"/>
  </r>
  <r>
    <s v="VPA6"/>
    <s v="KE-BAR-2107-25098"/>
    <x v="0"/>
    <s v="Non Compliant"/>
    <s v="14th July,2021"/>
    <d v="2021-07-14T00:00:00"/>
    <s v="27th July,2021"/>
    <d v="2021-07-27T00:00:00"/>
    <s v="Sanduku Peter Kisur"/>
    <s v="Male"/>
    <s v="99999"/>
    <s v="254727743907"/>
    <s v="254727743907"/>
    <s v=""/>
    <s v="254796168641"/>
    <n v="36.482056999999998"/>
    <n v="0.84154700000000005"/>
    <s v="Baringo"/>
    <s v="Baringo Central"/>
    <s v="Baringo central"/>
    <s v="Cherelsosoin"/>
    <x v="3"/>
    <s v="Biogas International Limited"/>
    <s v="James Musyoka"/>
    <s v=""/>
    <s v="Medium Size Business"/>
    <s v="FLEXI"/>
  </r>
  <r>
    <s v="VPA6"/>
    <s v="KE-BAR-2107-27049"/>
    <x v="0"/>
    <s v="Non Compliant"/>
    <s v="12th July,2021"/>
    <d v="2021-07-12T00:00:00"/>
    <s v="25th July,2021"/>
    <d v="2021-07-25T00:00:00"/>
    <s v="Abure Joel Kipturu"/>
    <s v="Male"/>
    <s v="99999"/>
    <s v="254621692664"/>
    <s v="254621692664"/>
    <s v=""/>
    <s v="254719859484"/>
    <n v="36.468587999999997"/>
    <n v="0.84219200000000005"/>
    <s v="Baringo"/>
    <s v="Baringo Central"/>
    <s v="Baringo central"/>
    <s v="Kiptaru"/>
    <x v="3"/>
    <s v="Biogas International Limited"/>
    <s v="James Musyoka"/>
    <s v=""/>
    <s v="Medium Size Business"/>
    <s v="FLEXI"/>
  </r>
  <r>
    <s v="VPA6"/>
    <s v="KE-BAR-2107-25097"/>
    <x v="0"/>
    <s v="Non Compliant"/>
    <s v="13th July,2021"/>
    <d v="2021-07-13T00:00:00"/>
    <s v="26th July,2021"/>
    <d v="2021-07-26T00:00:00"/>
    <s v="Amoni Isaac Nambair"/>
    <s v="Male"/>
    <s v="99999"/>
    <s v="254722442269"/>
    <s v="254722442269"/>
    <s v=""/>
    <s v="254711579777"/>
    <n v="36.479618000000002"/>
    <n v="0.84055000000000002"/>
    <s v="Baringo"/>
    <s v="Baringo Central"/>
    <s v="Baringo central"/>
    <s v="Cherel"/>
    <x v="3"/>
    <s v="Biogas International Limited"/>
    <s v="James Musyoka"/>
    <s v=""/>
    <s v="Medium Size Business"/>
    <s v="FLEXI"/>
  </r>
  <r>
    <s v="VPA6"/>
    <s v="KE-SAM-2107-25111"/>
    <x v="0"/>
    <s v="Non Compliant"/>
    <s v="15th July,2021"/>
    <d v="2021-07-15T00:00:00"/>
    <s v="28th July,2021"/>
    <d v="2021-07-28T00:00:00"/>
    <s v="Machan Paul Lolmodooni"/>
    <s v="Male"/>
    <s v="99999"/>
    <s v="254711321697"/>
    <s v="254711321697"/>
    <s v=""/>
    <s v="254712744530"/>
    <n v="36.604861999999997"/>
    <n v="0.96113700000000002"/>
    <s v="Samburu"/>
    <s v="Samburu Central"/>
    <s v="Samburu Central"/>
    <s v="Ntaduarai"/>
    <x v="3"/>
    <s v="Biogas International Limited"/>
    <s v="James Musyoka"/>
    <s v=""/>
    <s v="Medium Size Business"/>
    <s v="FLEXI"/>
  </r>
  <r>
    <s v="VPA6"/>
    <s v="KE-SAM-2107-25108"/>
    <x v="0"/>
    <s v="Non Compliant"/>
    <s v="16th July,2021"/>
    <d v="2021-07-16T00:00:00"/>
    <s v="28th July,2021"/>
    <d v="2021-07-28T00:00:00"/>
    <s v="Lesirima Hellen Samarin"/>
    <s v="Female"/>
    <s v="99999"/>
    <s v="254722817806"/>
    <s v="254722817806"/>
    <s v=""/>
    <s v="254718448794"/>
    <n v="36.567748000000002"/>
    <n v="1.006672"/>
    <s v="Samburu"/>
    <s v="Samburu Central"/>
    <s v="Samburu Central"/>
    <s v="Loosuk"/>
    <x v="3"/>
    <s v="Biogas International Limited"/>
    <s v="James Musyoka"/>
    <s v=""/>
    <s v="Medium Size Business"/>
    <s v="FLEXI"/>
  </r>
  <r>
    <s v="VPA6"/>
    <s v="KE-SAM-2107-27036"/>
    <x v="0"/>
    <s v="Non Compliant"/>
    <s v="17th July,2021"/>
    <d v="2021-07-17T00:00:00"/>
    <s v="30th July,2021"/>
    <d v="2021-07-30T00:00:00"/>
    <s v="Loosenge Paul Kilamoi"/>
    <s v="Male"/>
    <s v="99999"/>
    <s v="254113408256"/>
    <s v="254113408256"/>
    <s v=""/>
    <s v="254746859221"/>
    <n v="36.577897999999998"/>
    <n v="0.91558700000000004"/>
    <s v="Samburu"/>
    <s v="Samburu Central"/>
    <s v="Samburu Central"/>
    <s v="Lpiira"/>
    <x v="3"/>
    <s v="Biogas International Limited"/>
    <s v="James Musyoka"/>
    <s v=""/>
    <s v="Medium Size Business"/>
    <s v="FLEXI"/>
  </r>
  <r>
    <s v="VPA6"/>
    <s v="KE-NAR-2108-25117"/>
    <x v="0"/>
    <s v="Non Compliant"/>
    <s v="5th August,2021"/>
    <d v="2021-08-05T00:00:00"/>
    <s v="15th August,2021"/>
    <d v="2021-08-15T00:00:00"/>
    <s v="Mara Water Users River"/>
    <s v="Male"/>
    <n v="99999"/>
    <s v="254722570311"/>
    <s v="254722570311"/>
    <s v=""/>
    <s v="254723074586"/>
    <n v="35.424759999999999"/>
    <n v="-0.944218"/>
    <s v="Narok"/>
    <s v="Narok South"/>
    <s v="Narok South"/>
    <s v="Sunset"/>
    <x v="22"/>
    <s v="Biogas International Limited"/>
    <s v="James Musyoka"/>
    <s v=""/>
    <s v="Medium Size Business"/>
    <s v="FLEXI"/>
  </r>
  <r>
    <s v="VPA6"/>
    <s v="KE-KIA-2108-25116"/>
    <x v="0"/>
    <s v="Non Compliant"/>
    <s v="2nd August,2021"/>
    <d v="2021-08-02T00:00:00"/>
    <s v="12th August,2021"/>
    <d v="2021-08-12T00:00:00"/>
    <s v="Ochieng Francis Xavier"/>
    <s v="Male"/>
    <n v="99999"/>
    <s v="254714693299"/>
    <s v="254714693299"/>
    <s v=""/>
    <s v="254714693301"/>
    <n v="37.011510000000001"/>
    <n v="-1.0935729999999999"/>
    <s v="Kiambu"/>
    <s v="Juja"/>
    <s v="Juja"/>
    <s v="Jkuat"/>
    <x v="3"/>
    <s v="Biogas International Limited"/>
    <s v="James Musyoka"/>
    <s v=""/>
    <s v="Medium Size Business"/>
    <s v="FLEXI"/>
  </r>
  <r>
    <s v="VPA6"/>
    <s v="KE-KAJ-2110-29579"/>
    <x v="1"/>
    <s v=""/>
    <s v="16th October,2021"/>
    <d v="2021-10-16T00:00:00"/>
    <s v="30th October,2021"/>
    <d v="2021-10-30T00:00:00"/>
    <s v="Pauline Ronkoine Sopilal"/>
    <s v="Female"/>
    <n v="99999"/>
    <s v="723834771"/>
    <s v="254723834771"/>
    <s v=""/>
    <s v="254701598083"/>
    <n v="36.994441999999999"/>
    <n v="-1.739452"/>
    <s v="Kajiado"/>
    <s v="Kajiado East"/>
    <s v="Kajiado East"/>
    <s v="Emapariswai"/>
    <x v="22"/>
    <s v="Biogas International Limited"/>
    <s v="James Musyoka"/>
    <s v=""/>
    <s v="Medium Size Business"/>
    <s v="FLEXI"/>
  </r>
  <r>
    <s v="VPA6"/>
    <s v="KE-SAM-2106-27034"/>
    <x v="0"/>
    <s v="Under Verification"/>
    <s v="30th June,2021"/>
    <d v="2021-06-30T00:00:00"/>
    <s v="30th June,2021"/>
    <d v="2021-06-30T00:00:00"/>
    <s v="irene lengolooni"/>
    <s v="Female"/>
    <s v="99999"/>
    <s v="254721379639"/>
    <s v="254721379639"/>
    <s v=""/>
    <s v="254720719175"/>
    <n v="36.903202999999998"/>
    <n v="0.80578300000000003"/>
    <s v="Samburu"/>
    <s v="Samburu Central"/>
    <s v="kirimon"/>
    <s v="suraanduru"/>
    <x v="7"/>
    <s v="Biogas International Limited"/>
    <s v=""/>
    <s v=""/>
    <s v="Medium Size Business"/>
    <s v="FLEXI"/>
  </r>
  <r>
    <s v="VPA6"/>
    <s v="KE-SAM-2107-26410"/>
    <x v="0"/>
    <s v="Non Compliant"/>
    <s v="3rd July,2021"/>
    <d v="2021-07-03T00:00:00"/>
    <s v="13th July,2021"/>
    <d v="2021-07-13T00:00:00"/>
    <s v="leadise lpenaiyanae"/>
    <s v="Male"/>
    <s v="99999"/>
    <s v="254729848065"/>
    <s v="254729848065"/>
    <s v=""/>
    <s v="254718821685"/>
    <n v="36.599677999999997"/>
    <n v="0.94656600000000002"/>
    <s v="Samburu"/>
    <s v="Samburu Central"/>
    <s v="suguta  marmar"/>
    <s v="lolmolok"/>
    <x v="7"/>
    <s v="Biogas International Limited"/>
    <s v=""/>
    <s v=""/>
    <s v="Medium Size Business"/>
    <s v="FLEXI"/>
  </r>
  <r>
    <s v="VPA6"/>
    <s v="KE-SAM-2107-26407"/>
    <x v="0"/>
    <s v="Non Compliant"/>
    <s v="5th July,2021"/>
    <d v="2021-07-05T00:00:00"/>
    <s v="15th July,2021"/>
    <d v="2021-07-15T00:00:00"/>
    <s v="Naomi lejunrut"/>
    <s v="Female"/>
    <s v="99999"/>
    <s v="254726237584"/>
    <s v="254726237584"/>
    <s v=""/>
    <s v="254712111344"/>
    <n v="36.660666999999997"/>
    <n v="0.94974800000000004"/>
    <s v="Samburu"/>
    <s v="Samburu Central"/>
    <s v="suguta mar mar"/>
    <s v="rankau"/>
    <x v="7"/>
    <s v="Biogas International Limited"/>
    <s v=""/>
    <s v=""/>
    <s v="Medium Size Business"/>
    <s v="FLEXI"/>
  </r>
  <r>
    <s v="VPA6"/>
    <s v="KE-SAM-2107-26414"/>
    <x v="0"/>
    <s v="Unreachable"/>
    <s v="6th July,2021"/>
    <d v="2021-07-06T00:00:00"/>
    <s v="16th July,2021"/>
    <d v="2021-07-16T00:00:00"/>
    <s v="Amos lekirenyei"/>
    <s v="Male"/>
    <s v="99999"/>
    <s v="254710380000"/>
    <s v="254710380000"/>
    <s v=""/>
    <s v="254706535297"/>
    <n v="36.657974000000003"/>
    <n v="0.91803199999999996"/>
    <s v="Samburu"/>
    <s v="Samburu Central"/>
    <s v="suguta marmar"/>
    <s v="lolgese"/>
    <x v="7"/>
    <s v="Biogas International Limited"/>
    <s v=""/>
    <s v=""/>
    <s v="Medium Size Business"/>
    <s v="FLEXI"/>
  </r>
  <r>
    <s v="VPA6"/>
    <s v="KE-SAM-2107-27039"/>
    <x v="0"/>
    <s v="Under Verification"/>
    <s v="4th July,2021"/>
    <d v="2021-07-04T00:00:00"/>
    <s v="15th July,2021"/>
    <d v="2021-07-15T00:00:00"/>
    <s v="Wilson leadise"/>
    <s v="Male"/>
    <s v="99999"/>
    <s v="254728937336"/>
    <s v="254728937336"/>
    <s v=""/>
    <s v="254722446586"/>
    <n v="36.587387"/>
    <n v="0.94011"/>
    <s v="Samburu"/>
    <s v="Samburu Central"/>
    <s v="suguta marmar"/>
    <s v="lolmolok"/>
    <x v="7"/>
    <s v="Biogas International Limited"/>
    <s v=""/>
    <s v=""/>
    <s v="Medium Size Business"/>
    <s v="FLEXI"/>
  </r>
  <r>
    <s v="VPA6"/>
    <s v="KE-SAM-2107-27046"/>
    <x v="0"/>
    <s v="Non Compliant"/>
    <s v="7th July,2021"/>
    <d v="2021-07-07T00:00:00"/>
    <s v="17th July,2021"/>
    <d v="2021-07-17T00:00:00"/>
    <s v="cecilia lesien"/>
    <s v="Female"/>
    <s v="99999"/>
    <s v="254721472925"/>
    <s v="254721472925"/>
    <s v=""/>
    <s v="254718409786"/>
    <n v="36.542301999999999"/>
    <n v="0.85817900000000003"/>
    <s v="Samburu"/>
    <s v="Samburu Central"/>
    <s v="suguta  marmar"/>
    <s v="longewan"/>
    <x v="7"/>
    <s v="Biogas International Limited"/>
    <s v=""/>
    <s v=""/>
    <s v="Medium Size Business"/>
    <s v="FLEXI"/>
  </r>
  <r>
    <s v="VPA6"/>
    <s v="KE-SAM-2107-27042"/>
    <x v="0"/>
    <s v="Non Compliant"/>
    <s v="8th July,2021"/>
    <d v="2021-07-08T00:00:00"/>
    <s v="18th July,2021"/>
    <d v="2021-07-18T00:00:00"/>
    <s v="Agnes lemuna"/>
    <s v="Female"/>
    <s v="99999"/>
    <s v="254714486743"/>
    <s v="254714486743"/>
    <s v=""/>
    <s v="254711408315"/>
    <n v="36.548977999999998"/>
    <n v="0.86294800000000005"/>
    <s v="Samburu"/>
    <s v="Samburu Central"/>
    <s v="suguta mar mar"/>
    <s v="longewan"/>
    <x v="7"/>
    <s v="Biogas International Limited"/>
    <s v=""/>
    <s v=""/>
    <s v="Medium Size Business"/>
    <s v="FLEXI"/>
  </r>
  <r>
    <s v="VPA6"/>
    <s v="KE-SAM-2107-25109"/>
    <x v="0"/>
    <s v="Non Compliant"/>
    <s v="9th July,2021"/>
    <d v="2021-07-09T00:00:00"/>
    <s v="19th July,2021"/>
    <d v="2021-07-19T00:00:00"/>
    <s v="Raita lekipukel"/>
    <s v="Female"/>
    <s v="99999"/>
    <s v="254799632381"/>
    <s v="254799632381"/>
    <s v=""/>
    <s v="254725407970"/>
    <n v="36.542386"/>
    <n v="0.85784800000000005"/>
    <s v="Samburu"/>
    <s v="Samburu Central"/>
    <s v="Amaiya"/>
    <s v="longewan"/>
    <x v="7"/>
    <s v="Biogas International Limited"/>
    <s v=""/>
    <s v=""/>
    <s v="Medium Size Business"/>
    <s v="FLEXI"/>
  </r>
  <r>
    <s v="VPA6"/>
    <s v="KE-SAM-2107-26412"/>
    <x v="0"/>
    <s v="Under Verification"/>
    <s v="10th July,2021"/>
    <d v="2021-07-10T00:00:00"/>
    <s v="20th July,2021"/>
    <d v="2021-07-20T00:00:00"/>
    <s v="Benjamin lengapiani"/>
    <s v="Male"/>
    <s v="99999"/>
    <s v="254728099406"/>
    <s v="254728099406"/>
    <s v=""/>
    <s v="254710481229"/>
    <n v="36.543855000000001"/>
    <n v="0.85004900000000005"/>
    <s v="Samburu"/>
    <s v="Samburu Central"/>
    <s v="amaiya"/>
    <s v="longewan"/>
    <x v="7"/>
    <s v="Biogas International Limited"/>
    <s v=""/>
    <s v=""/>
    <s v="Medium Size Business"/>
    <s v="FLEXI"/>
  </r>
  <r>
    <s v="VPA6"/>
    <s v="KE-SAM-2107-26417"/>
    <x v="0"/>
    <s v="Non Compliant"/>
    <s v="11th July,2021"/>
    <d v="2021-07-11T00:00:00"/>
    <s v="21st July,2021"/>
    <d v="2021-07-21T00:00:00"/>
    <s v="Kipatia lekarkar"/>
    <s v="Male"/>
    <s v="99999"/>
    <s v="254720620750"/>
    <s v="254720620750"/>
    <s v=""/>
    <s v="254742930042"/>
    <n v="36.558290999999997"/>
    <n v="0.85814699999999999"/>
    <s v="Samburu"/>
    <s v="Samburu Central"/>
    <s v="sugata marmar"/>
    <s v="longewan"/>
    <x v="7"/>
    <s v="Biogas International Limited"/>
    <s v=""/>
    <s v=""/>
    <s v="Medium Size Business"/>
    <s v="FLEXI"/>
  </r>
  <r>
    <s v="VPA6"/>
    <s v="KE-BAR-2107-25101"/>
    <x v="0"/>
    <s v="Unreachable"/>
    <s v="12th July,2021"/>
    <d v="2021-07-12T00:00:00"/>
    <s v="23rd July,2021"/>
    <d v="2021-07-23T00:00:00"/>
    <s v="silas Tiyos"/>
    <s v="Male"/>
    <s v="99999"/>
    <s v="254799781468"/>
    <s v="254799781468"/>
    <s v=""/>
    <s v="254703693561"/>
    <n v="36.471077999999999"/>
    <n v="0.84591799999999995"/>
    <s v="Baringo"/>
    <s v="East Pokot"/>
    <s v="amaiya"/>
    <s v="kiptar"/>
    <x v="7"/>
    <s v="Biogas International Limited"/>
    <s v=""/>
    <s v=""/>
    <s v="Medium Size Business"/>
    <s v="FLEXI"/>
  </r>
  <r>
    <s v="VPA6"/>
    <s v="KE-BAR-2107-25110"/>
    <x v="0"/>
    <s v="Non Compliant"/>
    <s v="13th July,2021"/>
    <d v="2021-07-13T00:00:00"/>
    <s v="23rd July,2021"/>
    <d v="2021-07-23T00:00:00"/>
    <s v="Christine Loremoi"/>
    <s v="Female"/>
    <s v="99999"/>
    <s v="254705312242"/>
    <s v="254705312242"/>
    <s v=""/>
    <s v="254721905790"/>
    <n v="36.481005000000003"/>
    <n v="0.84129399999999999"/>
    <s v="Baringo"/>
    <s v="East Pokot"/>
    <s v="Amaiya"/>
    <s v="amaiya"/>
    <x v="7"/>
    <s v="Biogas International Limited"/>
    <s v=""/>
    <s v=""/>
    <s v="Medium Size Business"/>
    <s v="FLEXI"/>
  </r>
  <r>
    <s v="VPA6"/>
    <s v="KE-SAM-2107-25099"/>
    <x v="0"/>
    <s v="Non Compliant"/>
    <s v="14th July,2021"/>
    <d v="2021-07-14T00:00:00"/>
    <s v="24th July,2021"/>
    <d v="2021-07-24T00:00:00"/>
    <s v="Ngoiman lemoti"/>
    <s v="Male"/>
    <s v="99999"/>
    <s v="254715303436"/>
    <s v="254715303436"/>
    <s v=""/>
    <s v="254723083929"/>
    <n v="36.542693999999997"/>
    <n v="0.85465400000000002"/>
    <s v="Samburu"/>
    <s v="Samburu Central"/>
    <s v="Amaiya"/>
    <s v="longewan"/>
    <x v="7"/>
    <s v="Biogas International Limited"/>
    <s v=""/>
    <s v=""/>
    <s v="Medium Size Business"/>
    <s v="FLEXI"/>
  </r>
  <r>
    <s v="VPA6"/>
    <s v="KE-SAM-2107-25100"/>
    <x v="0"/>
    <s v="Non Compliant"/>
    <s v="15th July,2021"/>
    <d v="2021-07-15T00:00:00"/>
    <s v="25th July,2021"/>
    <d v="2021-07-25T00:00:00"/>
    <s v="James lelmegit"/>
    <s v="Male"/>
    <s v="99999"/>
    <s v="254726064932"/>
    <s v="254726064932"/>
    <s v=""/>
    <s v="254742212010"/>
    <n v="36.541803999999999"/>
    <n v="0.86518399999999995"/>
    <s v="Samburu"/>
    <s v="Samburu Central"/>
    <s v="suguta mar mar"/>
    <s v="longewan"/>
    <x v="7"/>
    <s v="Biogas International Limited"/>
    <s v=""/>
    <s v=""/>
    <s v="Medium Size Business"/>
    <s v="FLEXI"/>
  </r>
  <r>
    <s v="VPA6"/>
    <s v="KE-SAM-2107-25112"/>
    <x v="0"/>
    <s v="Non Compliant"/>
    <s v="16th July,2021"/>
    <d v="2021-07-16T00:00:00"/>
    <s v="26th July,2021"/>
    <d v="2021-07-26T00:00:00"/>
    <s v="jonah londungokiak"/>
    <s v="Male"/>
    <s v="99999"/>
    <s v="254710769532"/>
    <s v="254710769532"/>
    <s v=""/>
    <s v="254717622081"/>
    <n v="36.593935999999999"/>
    <n v="0.93485499999999999"/>
    <s v="Samburu"/>
    <s v="Samburu Central"/>
    <s v="suguta mar mar"/>
    <s v="lolmolok"/>
    <x v="7"/>
    <s v="Biogas International Limited"/>
    <s v=""/>
    <s v=""/>
    <s v="Medium Size Business"/>
    <s v="FLEXI"/>
  </r>
  <r>
    <s v="VPA6"/>
    <s v="KE-KWA-2107-25115"/>
    <x v="0"/>
    <s v="Grievance"/>
    <s v="23rd May,2021"/>
    <d v="2021-05-23T00:00:00"/>
    <s v="12th July,2021"/>
    <d v="2021-07-12T00:00:00"/>
    <s v="Rahab Gitau waruguru"/>
    <s v="Female"/>
    <s v="99999"/>
    <s v="729209892"/>
    <s v="254713879727"/>
    <s v=""/>
    <s v="254729209892"/>
    <n v="39.575040000000001"/>
    <n v="-4.3056219999999996"/>
    <s v="Kwale"/>
    <s v="Msambweni"/>
    <s v="ukunda"/>
    <s v="maweni B(ushago)"/>
    <x v="7"/>
    <s v="Biogas International Limited"/>
    <s v=""/>
    <s v=""/>
    <s v="Medium Size Business"/>
    <s v="FLEXI"/>
  </r>
  <r>
    <s v="VPA6"/>
    <s v="KE-KIA-2110-29580"/>
    <x v="1"/>
    <s v=""/>
    <s v="15th October,2021"/>
    <d v="2021-10-15T00:00:00"/>
    <s v="25th October,2021"/>
    <d v="2021-10-25T00:00:00"/>
    <s v="Hannah Maina Njeri"/>
    <s v="Female"/>
    <n v="99999"/>
    <s v="254729883644"/>
    <s v="254729883644"/>
    <s v=""/>
    <s v="254725507139"/>
    <n v="36.874988999999999"/>
    <n v="-1.183689"/>
    <s v="Kiambu"/>
    <s v="Kiambu"/>
    <s v="kiamumbi"/>
    <s v="kiamumbi"/>
    <x v="22"/>
    <s v="Biogas International Limited"/>
    <s v=""/>
    <s v=""/>
    <s v="Medium Size Business"/>
    <s v="FLEXI"/>
  </r>
  <r>
    <s v="VPA6"/>
    <s v="KE-NYA-2109-29577"/>
    <x v="0"/>
    <s v="Under Verification"/>
    <s v="16th September,2021"/>
    <d v="2021-09-16T00:00:00"/>
    <s v="16th September,2021"/>
    <d v="2021-09-16T00:00:00"/>
    <s v="peter Thambo"/>
    <s v="Male"/>
    <s v="99999"/>
    <s v="254713536094"/>
    <s v="254713536094"/>
    <s v=""/>
    <s v="254721896778"/>
    <n v="36.239572000000003"/>
    <n v="-0.31140800000000002"/>
    <s v="Nyandarua"/>
    <s v="Ol Kalou"/>
    <s v="Ngorika"/>
    <s v="ngorika"/>
    <x v="22"/>
    <s v="Biogas International Limited"/>
    <s v=""/>
    <s v=""/>
    <s v="Medium Size Business"/>
    <s v="FLEXI"/>
  </r>
  <r>
    <s v="VPA6"/>
    <s v="KE-TAI-2111-29578"/>
    <x v="2"/>
    <s v="Institutional Plant"/>
    <s v="23rd October,2021"/>
    <d v="2021-10-23T00:00:00"/>
    <s v="2nd November,2021"/>
    <d v="2021-11-02T00:00:00"/>
    <s v="green village Green Village"/>
    <s v="Institutional"/>
    <s v="1198524578"/>
    <s v="254798524578"/>
    <s v="254798524578"/>
    <s v=""/>
    <s v=""/>
    <n v="38.427022000000001"/>
    <n v="-3.2917200000000002"/>
    <s v="Taita/Taveta"/>
    <s v="Voi"/>
    <s v="Ghazi"/>
    <s v="mwakajo"/>
    <x v="1"/>
    <s v="Biogas International Limited"/>
    <s v=""/>
    <s v=""/>
    <s v="Medium Size Business"/>
    <s v="FLEXI"/>
  </r>
  <r>
    <s v="VPA6"/>
    <s v="KE-NAK-2111-29583"/>
    <x v="0"/>
    <s v="Under Verification"/>
    <s v="9th November,2021"/>
    <d v="2021-11-09T00:00:00"/>
    <s v="20th November,2021"/>
    <d v="2021-11-20T00:00:00"/>
    <s v="john albano mwangi"/>
    <s v="Male"/>
    <s v="99999"/>
    <s v="254729439705"/>
    <s v="254729439705"/>
    <s v=""/>
    <s v="254725504760"/>
    <n v="36.296633"/>
    <n v="-0.49040899999999998"/>
    <s v="Nakuru"/>
    <s v="Gilgil"/>
    <s v="kikopey"/>
    <s v="kikopey"/>
    <x v="3"/>
    <s v="Biogas International Limited"/>
    <s v=""/>
    <s v=""/>
    <s v="Medium Size Business"/>
    <s v="FLEXI"/>
  </r>
  <r>
    <s v="VPA6"/>
    <s v="KE-KAJ-2112-29587"/>
    <x v="1"/>
    <s v=""/>
    <s v="23rd November,2021"/>
    <d v="2021-11-23T00:00:00"/>
    <s v="3rd December,2021"/>
    <d v="2021-12-03T00:00:00"/>
    <s v="Kuria Charles Gichingiri"/>
    <s v="Male"/>
    <s v="99999"/>
    <s v="774310747"/>
    <s v="254774310747"/>
    <s v=""/>
    <s v="254758454145"/>
    <n v="36.757443000000002"/>
    <n v="-1.4009780000000001"/>
    <s v="Kajiado"/>
    <s v="Kajiado North"/>
    <s v="Ongata Rongai"/>
    <s v="4th Avenue"/>
    <x v="22"/>
    <s v="Biogas International Limited"/>
    <s v="James Musyoka"/>
    <s v=""/>
    <s v="Medium Size Business"/>
    <s v="FLEXI"/>
  </r>
  <r>
    <s v="VPA6"/>
    <s v="KE-EMB-2111-29582"/>
    <x v="2"/>
    <s v="Grievance"/>
    <s v="29th October,2021"/>
    <d v="2021-10-29T00:00:00"/>
    <s v="10th November,2021"/>
    <d v="2021-11-10T00:00:00"/>
    <s v="Nguru Anne Wambui"/>
    <s v="Female"/>
    <s v="99999"/>
    <s v="254729847334"/>
    <s v="254729847334"/>
    <s v=""/>
    <s v="254729847334"/>
    <n v="37.651997000000001"/>
    <n v="-0.68145999999999995"/>
    <s v="Embu"/>
    <s v="Mbeere South"/>
    <s v="Mbeere South"/>
    <s v="Kavondore"/>
    <x v="22"/>
    <s v="Biogas International Limited"/>
    <s v="James Musyoka"/>
    <s v=""/>
    <s v="Medium Size Business"/>
    <s v="FLEXI"/>
  </r>
  <r>
    <s v="VPA6"/>
    <s v="KE-KAK-2111-29584"/>
    <x v="0"/>
    <s v="Non Compliant"/>
    <s v="12th November,2021"/>
    <d v="2021-11-12T00:00:00"/>
    <s v="22nd November,2021"/>
    <d v="2021-11-22T00:00:00"/>
    <s v="Alexina Mwisheni"/>
    <s v="Female"/>
    <s v="24979523"/>
    <s v="254715351279"/>
    <s v="254715351279"/>
    <s v=""/>
    <s v="254722573561"/>
    <n v="34.829206999999997"/>
    <n v="0.33335399999999998"/>
    <s v="Kakamega"/>
    <s v="Kakamega East"/>
    <s v="kambiri"/>
    <s v="shikhungula"/>
    <x v="22"/>
    <s v="Biogas International Limited"/>
    <s v=""/>
    <s v=""/>
    <s v="Medium Size Business"/>
    <s v="FLEXI"/>
  </r>
  <r>
    <s v="VPA6"/>
    <s v="KE-BUN-2111-29585"/>
    <x v="0"/>
    <s v="Under Verification"/>
    <s v="18th November,2021"/>
    <d v="2021-11-18T00:00:00"/>
    <s v="28th November,2021"/>
    <d v="2021-11-28T00:00:00"/>
    <s v="Bridget Murunga"/>
    <s v="Female"/>
    <s v="99999"/>
    <s v="254723275357"/>
    <s v="254723275357"/>
    <s v=""/>
    <s v="254114283104"/>
    <n v="34.947408000000003"/>
    <n v="0.82445500000000005"/>
    <s v="Bungoma"/>
    <s v="Kimilili"/>
    <s v="Togaleni"/>
    <s v="mbirira"/>
    <x v="3"/>
    <s v="Biogas International Limited"/>
    <s v=""/>
    <s v=""/>
    <s v="Medium Size Business"/>
    <s v="FLEXI"/>
  </r>
  <r>
    <s v="VPA6"/>
    <s v="KE-TRA-2111-29581"/>
    <x v="1"/>
    <s v=""/>
    <s v="19th November,2021"/>
    <d v="2021-11-19T00:00:00"/>
    <s v="29th November,2021"/>
    <d v="2021-11-29T00:00:00"/>
    <s v="John Omuduki"/>
    <s v="Male"/>
    <n v="99999"/>
    <s v="722744696"/>
    <s v="254722744696"/>
    <s v=""/>
    <s v="254732744696"/>
    <n v="35.110284999999998"/>
    <n v="0.96009299999999997"/>
    <s v="Trans Nzoia"/>
    <s v="Cherengany"/>
    <s v="Kaplamai"/>
    <s v="Botwa"/>
    <x v="22"/>
    <s v="Biogas International Limited"/>
    <s v=""/>
    <s v=""/>
    <s v="Medium Size Business"/>
    <s v="FLEXI"/>
  </r>
  <r>
    <s v="VPA6"/>
    <s v="KE-NYA-2112-29586"/>
    <x v="0"/>
    <s v="Non Compliant"/>
    <s v="23rd November,2021"/>
    <d v="2021-11-23T00:00:00"/>
    <s v="3rd December,2021"/>
    <d v="2021-12-03T00:00:00"/>
    <s v="joseph Kabata Ndichu"/>
    <s v="Male"/>
    <s v="99999"/>
    <s v="254711301820"/>
    <s v="254711301820"/>
    <s v=""/>
    <s v="254721253276"/>
    <n v="36.561279999999996"/>
    <n v="-0.51567600000000002"/>
    <s v="Nyandarua"/>
    <s v="North Kinangop"/>
    <s v="ndonyo njeru"/>
    <s v="Mkongi"/>
    <x v="22"/>
    <s v="Biogas International Limited"/>
    <s v=""/>
    <s v=""/>
    <s v="Medium Size Business"/>
    <s v="FLEXI"/>
  </r>
  <r>
    <s v="VPA6"/>
    <s v="KE-MUR-2112-29589"/>
    <x v="0"/>
    <s v="Non Compliant"/>
    <s v="27th November,2021"/>
    <d v="2021-11-27T00:00:00"/>
    <s v="10th December,2021"/>
    <d v="2021-12-10T00:00:00"/>
    <s v="David Kiiru Maina"/>
    <s v="Male"/>
    <s v="99999"/>
    <s v="254721282156"/>
    <s v="254721282156"/>
    <s v=""/>
    <s v="254707527510"/>
    <n v="37.009768999999999"/>
    <n v="-0.59325499999999998"/>
    <s v="Murang'a"/>
    <s v="Mathioya"/>
    <s v="Gathunya"/>
    <s v="kamune"/>
    <x v="22"/>
    <s v="Biogas International Limited"/>
    <s v=""/>
    <s v=""/>
    <s v="Medium Size Business"/>
    <s v="FLEXI"/>
  </r>
  <r>
    <s v="VPA6"/>
    <s v="KE-MAC-2112-29591"/>
    <x v="0"/>
    <s v="Non Compliant"/>
    <s v="7th December,2021"/>
    <d v="2021-12-07T00:00:00"/>
    <s v="17th December,2021"/>
    <d v="2021-12-17T00:00:00"/>
    <s v="David Nyandoro Nyambaso"/>
    <s v="Male"/>
    <s v="99999"/>
    <s v="254721603863"/>
    <s v="254721603863"/>
    <s v=""/>
    <s v="254723820338"/>
    <n v="36.965327000000002"/>
    <n v="-1.373893"/>
    <s v="Machakos"/>
    <s v="Athi River"/>
    <s v="syokimau"/>
    <s v="syokimau"/>
    <x v="22"/>
    <s v="Biogas International Limited"/>
    <s v=""/>
    <s v=""/>
    <s v="Medium Size Business"/>
    <s v="FLEXI"/>
  </r>
  <r>
    <s v="VPA6"/>
    <s v="KE-BOM-2108-29801"/>
    <x v="1"/>
    <s v=""/>
    <s v="6th May,2021"/>
    <d v="2021-05-06T00:00:00"/>
    <s v="5th August,2021"/>
    <d v="2021-08-05T00:00:00"/>
    <s v="Ngetich Edward Kiprotich"/>
    <s v="Male"/>
    <s v="24062619"/>
    <s v="+254"/>
    <s v="0729598331"/>
    <s v=""/>
    <s v=""/>
    <n v="35.343024999999997"/>
    <n v="-0.77296600000000004"/>
    <s v="Bomet"/>
    <s v="Bomet Central"/>
    <s v="Silibwet township"/>
    <s v="Njerian"/>
    <x v="2"/>
    <s v="Takamoto Biogas"/>
    <s v="Apolo"/>
    <s v=""/>
    <s v="Medium Size Business"/>
    <s v="KENBIM"/>
  </r>
  <r>
    <s v="VPA6"/>
    <s v="KE-KAK-2309-83431269-00250"/>
    <x v="0"/>
    <s v="ABC plants"/>
    <s v="8th September,2023"/>
    <d v="2023-09-08T00:00:00"/>
    <s v="8th September,2023"/>
    <d v="2023-09-08T00:00:00"/>
    <s v="Shavola Julius Alvise"/>
    <s v="Male"/>
    <s v="10801180"/>
    <s v="+254"/>
    <s v="0722916941"/>
    <s v=""/>
    <s v="0726161465"/>
    <n v="34.767001"/>
    <n v="0.14577000000000001"/>
    <s v="Kakamega"/>
    <s v="Ikolomani"/>
    <s v="Idakho East"/>
    <s v="Ivonda"/>
    <x v="22"/>
    <s v="Biogas International Limited"/>
    <s v="Richard kagasi"/>
    <s v=""/>
    <s v="Medium Size Business"/>
    <s v="FLEXI"/>
  </r>
  <r>
    <s v="VPA6"/>
    <s v="KE-NAR-2311-83431269-00201"/>
    <x v="0"/>
    <s v="ABC plants"/>
    <s v="17th November,2023"/>
    <d v="2023-11-17T00:00:00"/>
    <s v="28th November,2023"/>
    <d v="2023-11-28T00:00:00"/>
    <s v="Nkonina William Muli"/>
    <s v="Male"/>
    <n v="99999"/>
    <s v="+254"/>
    <s v="0720971344"/>
    <s v=""/>
    <s v="0717081341"/>
    <n v="35.075437000000001"/>
    <n v="-1.251708"/>
    <s v="Narok"/>
    <s v="Narok North"/>
    <s v="Narok Town"/>
    <s v="Narok Town"/>
    <x v="2"/>
    <s v="Biogas International Limited"/>
    <s v="James musyoka"/>
    <s v=""/>
    <s v="Medium Size Business"/>
    <s v="FLEXI"/>
  </r>
  <r>
    <s v="VPA6"/>
    <s v="KE-KIS-1601-17384"/>
    <x v="1"/>
    <s v=""/>
    <s v="12th November,2015"/>
    <d v="2015-11-12T00:00:00"/>
    <s v="1st January,2016"/>
    <d v="2016-01-01T00:00:00"/>
    <s v="Alfred Oseko Mokaya"/>
    <s v="Male"/>
    <s v="9772943"/>
    <s v="723311577"/>
    <s v="2.55E+11"/>
    <s v=""/>
    <s v="2.55E+11"/>
    <n v="34.825181999999998"/>
    <n v="-0.60774499999999998"/>
    <s v="Kisii"/>
    <s v="Marani"/>
    <s v="Sensi"/>
    <s v=""/>
    <x v="3"/>
    <s v="Nyansancha Biogas"/>
    <s v="Samuel Manyuna Otiso"/>
    <s v=""/>
    <s v="Micro Business"/>
    <s v="KENBIM"/>
  </r>
  <r>
    <s v="VPA6"/>
    <s v="KE-KIR-1701-17396"/>
    <x v="1"/>
    <s v=""/>
    <s v="6th December,2016"/>
    <d v="2016-12-06T00:00:00"/>
    <s v="25th January,2017"/>
    <d v="2017-01-25T00:00:00"/>
    <s v="Benson Evans Gathigo"/>
    <s v="Male"/>
    <s v="346789"/>
    <s v="722707461"/>
    <s v="2.55E+11"/>
    <s v=""/>
    <s v=""/>
    <n v="37.224640000000001"/>
    <n v="-0.57899100000000003"/>
    <s v="Kirinyaga"/>
    <s v="Kirinyaga"/>
    <s v="Kagio"/>
    <s v="Mau Tharui"/>
    <x v="3"/>
    <s v="Andcol Enterprises"/>
    <s v="Andcol  Enterprises"/>
    <s v=""/>
    <s v="Micro Business"/>
    <s v="KENBIM"/>
  </r>
  <r>
    <s v="VPA6"/>
    <s v="KE-NYA-1610-17437"/>
    <x v="1"/>
    <s v=""/>
    <s v="9th September,2016"/>
    <d v="2016-09-09T00:00:00"/>
    <s v="5th October,2016"/>
    <d v="2016-10-05T00:00:00"/>
    <s v="Ibrahim Ngigi Kahihu"/>
    <s v="Male"/>
    <s v="99999"/>
    <s v="177321338"/>
    <s v=""/>
    <s v=""/>
    <s v=""/>
    <n v="36.484681999999999"/>
    <n v="-0.17181299999999999"/>
    <s v="Nyandarua"/>
    <s v="Ndaragwa"/>
    <s v="Wagukira"/>
    <s v="Wagukira"/>
    <x v="3"/>
    <s v="Kichemu limited"/>
    <s v="Kichemu Limited"/>
    <s v=""/>
    <s v="Micro Business"/>
    <s v="MKD"/>
  </r>
  <r>
    <s v="VPA6"/>
    <s v="KE-KIA-1612-17481"/>
    <x v="1"/>
    <s v=""/>
    <s v="12th October,2016"/>
    <d v="2016-10-12T00:00:00"/>
    <s v="1st December,2016"/>
    <d v="2016-12-01T00:00:00"/>
    <s v="Margaret Njambi Mburu"/>
    <s v="Female"/>
    <s v="3073674"/>
    <s v="712350885"/>
    <s v="2.55E+11"/>
    <s v=""/>
    <s v=""/>
    <n v="36.622480000000003"/>
    <n v="-1.133337"/>
    <s v="Kiambu"/>
    <s v="Limuru"/>
    <s v="Tharuni"/>
    <s v="Tharuni"/>
    <x v="3"/>
    <s v="Kenbi Enterprises"/>
    <s v="Kenbi Enterpises"/>
    <s v=""/>
    <s v="Micro Business"/>
    <s v="KENBIM"/>
  </r>
  <r>
    <s v="VPA6"/>
    <s v="KE-NYA-1702-17492"/>
    <x v="1"/>
    <s v=""/>
    <s v="13th December,2016"/>
    <d v="2016-12-13T00:00:00"/>
    <s v="1st February,2017"/>
    <d v="2017-02-01T00:00:00"/>
    <s v="Michael Kamau Wainaina"/>
    <s v="Male"/>
    <s v="271528"/>
    <s v="723078997"/>
    <s v="2.55E+11"/>
    <s v=""/>
    <s v=""/>
    <n v="36.511560000000003"/>
    <n v="-0.20278199999999999"/>
    <s v="Nyandarua"/>
    <s v="Ndaragwa"/>
    <s v="Samata"/>
    <s v="Cannary"/>
    <x v="3"/>
    <s v="Kichemu limited"/>
    <s v="Kichemu Limited"/>
    <s v=""/>
    <s v="Micro Business"/>
    <s v="MKD"/>
  </r>
  <r>
    <s v="VPA6"/>
    <s v="KE-MUR-1712-17494"/>
    <x v="1"/>
    <s v=""/>
    <s v="12th October,2017"/>
    <d v="2017-10-12T00:00:00"/>
    <s v="1st December,2017"/>
    <d v="2017-12-01T00:00:00"/>
    <s v="Monicah Wambui Mwangi"/>
    <s v="Female"/>
    <s v="23970931"/>
    <s v="722498007"/>
    <s v=""/>
    <s v=""/>
    <s v=""/>
    <n v="36.989024999999998"/>
    <n v="-0.63453700000000002"/>
    <s v="Murang'a"/>
    <s v="Mathioya"/>
    <s v="Gitugi"/>
    <s v="Gutu"/>
    <x v="3"/>
    <s v="HAMKAM"/>
    <s v="Hamkam"/>
    <s v=""/>
    <s v="Micro Business"/>
    <s v="KENBIM"/>
  </r>
  <r>
    <s v="VPA6"/>
    <s v="KE-MER-1701-17504"/>
    <x v="1"/>
    <s v=""/>
    <s v="12th November,2016"/>
    <d v="2016-11-12T00:00:00"/>
    <s v="1st January,2017"/>
    <d v="2017-01-01T00:00:00"/>
    <s v="Ntuara Harriet"/>
    <s v="Female"/>
    <s v="24307260"/>
    <s v="721237694"/>
    <s v="2.55E+11"/>
    <s v=""/>
    <s v=""/>
    <n v="37.669460000000001"/>
    <n v="-0.101698"/>
    <s v="Meru"/>
    <s v="Imenti South"/>
    <s v="Abogeta East"/>
    <s v="Mwichii"/>
    <x v="3"/>
    <s v="Likunga Company Limited"/>
    <s v="Likunga Company Limited"/>
    <s v=""/>
    <s v="Micro Business"/>
    <s v="KENBIM"/>
  </r>
  <r>
    <s v="VPA6"/>
    <s v="KE-MUR-1701-17541"/>
    <x v="1"/>
    <s v=""/>
    <s v="12th November,2016"/>
    <d v="2016-11-12T00:00:00"/>
    <s v="1st January,2017"/>
    <d v="2017-01-01T00:00:00"/>
    <s v="Stephen Kogi"/>
    <s v="Male"/>
    <s v="3242101"/>
    <s v="720302576"/>
    <s v="2.55E+11"/>
    <s v=""/>
    <s v=""/>
    <n v="36.905313"/>
    <n v="-0.69230100000000006"/>
    <s v="Murang'a"/>
    <s v="Kangema"/>
    <s v="Kanyanga"/>
    <s v="Kangima"/>
    <x v="3"/>
    <s v="Andcol Enterprises"/>
    <s v="Andcol  Enterprises"/>
    <s v=""/>
    <s v="Micro Business"/>
    <s v="KENBIM"/>
  </r>
  <r>
    <s v="VPA6"/>
    <s v="KE-NAK-1702-17391"/>
    <x v="1"/>
    <s v=""/>
    <s v="13th December,2016"/>
    <d v="2016-12-13T00:00:00"/>
    <s v="1st February,2017"/>
    <d v="2017-02-01T00:00:00"/>
    <s v="Anne Ngima Muriu"/>
    <s v="Female"/>
    <s v="1011914"/>
    <s v="722392070"/>
    <s v="2.55E+11"/>
    <s v=""/>
    <s v=""/>
    <n v="36.146250000000002"/>
    <n v="-0.31525300000000001"/>
    <s v="Nakuru"/>
    <s v="Nakuru Town"/>
    <s v="Lanet"/>
    <s v=""/>
    <x v="2"/>
    <s v="Samjubiotec Enterprises"/>
    <s v="Samjubiotec Enterprises"/>
    <s v=""/>
    <s v="Micro Business"/>
    <s v="KENBIM"/>
  </r>
  <r>
    <s v="VPA6"/>
    <s v="KE-MUR-1701-17395"/>
    <x v="1"/>
    <s v=""/>
    <s v="12th November,2016"/>
    <d v="2016-11-12T00:00:00"/>
    <s v="1st January,2017"/>
    <d v="2017-01-01T00:00:00"/>
    <s v="Beatrice Nyokabi"/>
    <s v="Female"/>
    <s v="23723428"/>
    <s v="726512201"/>
    <s v="2.55E+11"/>
    <s v=""/>
    <s v=""/>
    <n v="37.036437999999997"/>
    <n v="-0.96461300000000005"/>
    <s v="Murang'a"/>
    <s v="Maragua"/>
    <s v="Ngararia"/>
    <s v="Kaha"/>
    <x v="2"/>
    <s v="Fagaden Enterprises"/>
    <s v="Fagaden Enterprises"/>
    <s v=""/>
    <s v="Micro Business"/>
    <s v="MKD"/>
  </r>
  <r>
    <s v="VPA6"/>
    <s v="KE-NYA-1611-17399"/>
    <x v="1"/>
    <s v=""/>
    <s v="12th September,2016"/>
    <d v="2016-09-12T00:00:00"/>
    <s v="1st November,2016"/>
    <d v="2016-11-01T00:00:00"/>
    <s v="Daniel Wachira Gatamu"/>
    <s v="Male"/>
    <s v="12101515"/>
    <s v="720145566"/>
    <s v="2.55E+11"/>
    <s v=""/>
    <s v=""/>
    <n v="36.546652999999999"/>
    <n v="-0.139658"/>
    <s v="Nyandarua"/>
    <s v="Ndaragwa"/>
    <s v="Samata"/>
    <s v="Kangocho"/>
    <x v="2"/>
    <s v="Kichemu limited"/>
    <s v="Kichemu Limited"/>
    <s v=""/>
    <s v="Micro Business"/>
    <s v="MKD"/>
  </r>
  <r>
    <s v="VPA6"/>
    <s v="KE-MUR-1609-17402"/>
    <x v="1"/>
    <s v=""/>
    <s v="13th July,2016"/>
    <d v="2016-07-13T00:00:00"/>
    <s v="1st September,2016"/>
    <d v="2016-09-01T00:00:00"/>
    <s v="Dickson Kibe Muritu"/>
    <s v="Male"/>
    <s v="22617707"/>
    <s v="792824930"/>
    <s v="2.55E+11"/>
    <s v=""/>
    <s v="2.55E+11"/>
    <n v="36.938101000000003"/>
    <n v="-0.72340599999999999"/>
    <s v="Murang'a"/>
    <s v="Kahuro"/>
    <s v="Their"/>
    <s v="Murarandia"/>
    <x v="2"/>
    <s v="HAMKAM"/>
    <s v="Hamkam"/>
    <s v=""/>
    <s v="Micro Business"/>
    <s v="MKD"/>
  </r>
  <r>
    <s v="VPA6"/>
    <s v="KE-NYA-1611-17405"/>
    <x v="1"/>
    <s v=""/>
    <s v="12th September,2016"/>
    <d v="2016-09-12T00:00:00"/>
    <s v="1st November,2016"/>
    <d v="2016-11-01T00:00:00"/>
    <s v="Elinja Muriithi Njeru"/>
    <s v="Male"/>
    <s v="8206278"/>
    <s v="723702885"/>
    <s v="2.55E+11"/>
    <s v=""/>
    <s v=""/>
    <n v="36.382697"/>
    <n v="1.9952000000000001E-2"/>
    <s v="Nyandarua"/>
    <s v="Ol Kalou"/>
    <s v="Pondo"/>
    <s v="Pondo"/>
    <x v="2"/>
    <s v="Kichemu limited"/>
    <s v="Kichemu Limited"/>
    <s v=""/>
    <s v="Micro Business"/>
    <s v="MKD"/>
  </r>
  <r>
    <s v="VPA6"/>
    <s v="KE-EMB-1611-17408"/>
    <x v="1"/>
    <s v=""/>
    <s v="21st September,2016"/>
    <d v="2016-09-21T00:00:00"/>
    <s v="10th November,2016"/>
    <d v="2016-11-10T00:00:00"/>
    <s v="Ephantus Njagi"/>
    <s v="Male"/>
    <s v="10855046"/>
    <s v="723824825"/>
    <s v="2.55E+11"/>
    <s v=""/>
    <s v=""/>
    <n v="37.482742000000002"/>
    <n v="-0.43891000000000002"/>
    <s v="Embu"/>
    <s v="Manyatta"/>
    <s v="Manyatta"/>
    <s v="Ngimari"/>
    <x v="2"/>
    <s v="Eastern Bioteck"/>
    <s v="Eastern Bioteck"/>
    <s v=""/>
    <s v="Micro Business"/>
    <s v="KENBIM"/>
  </r>
  <r>
    <s v="VPA6"/>
    <s v="KE-MER-1612-17417"/>
    <x v="1"/>
    <s v=""/>
    <s v="13th August,2016"/>
    <d v="2016-08-13T00:00:00"/>
    <s v="10th December,2016"/>
    <d v="2016-12-10T00:00:00"/>
    <s v="Francis Kithinji"/>
    <s v="Male"/>
    <s v="12113437"/>
    <s v="721891715"/>
    <s v="2.55E+11"/>
    <s v=""/>
    <s v=""/>
    <n v="37.618201999999997"/>
    <n v="-0.13938800000000001"/>
    <s v="Meru"/>
    <s v="Imenti South"/>
    <s v="Igoji West"/>
    <s v="Mugae"/>
    <x v="2"/>
    <s v="Likunga Company Limited"/>
    <s v="Likunga Company Limited"/>
    <s v=""/>
    <s v="Micro Business"/>
    <s v="MKD"/>
  </r>
  <r>
    <s v="VPA6"/>
    <s v="KE-NYA-1609-17419"/>
    <x v="0"/>
    <s v="Grievance"/>
    <s v="10th September,2016"/>
    <d v="2016-09-10T00:00:00"/>
    <s v="20th September,2016"/>
    <d v="2016-09-20T00:00:00"/>
    <s v="Francis Muthuma Njunguna"/>
    <s v="Male"/>
    <s v="551348"/>
    <s v="728578426"/>
    <s v="2.55E+11"/>
    <s v=""/>
    <s v=""/>
    <n v="36.490965000000003"/>
    <n v="-0.17719199999999999"/>
    <s v="Nyandarua"/>
    <s v="Ndaragwa"/>
    <s v="Samata"/>
    <s v="Samata"/>
    <x v="2"/>
    <s v="Kichemu limited"/>
    <s v="Kichemu Limited"/>
    <s v=""/>
    <s v="Micro Business"/>
    <s v="MKD"/>
  </r>
  <r>
    <s v="VPA6"/>
    <s v="KE-SIA-1701-17420"/>
    <x v="1"/>
    <s v=""/>
    <s v="12th November,2016"/>
    <d v="2016-11-12T00:00:00"/>
    <s v="1st January,2017"/>
    <d v="2017-01-01T00:00:00"/>
    <s v="Francisca Apiyo Oluoch"/>
    <s v="Female"/>
    <s v="3967556"/>
    <s v="722232835"/>
    <s v="2.55E+11"/>
    <s v=""/>
    <s v=""/>
    <n v="34.342886999999997"/>
    <n v="2.0722999999999998E-2"/>
    <s v="Siaya"/>
    <s v="Siaya"/>
    <s v="Alego"/>
    <s v="Pap Nyadier"/>
    <x v="2"/>
    <s v="Nyansancha Biogas"/>
    <s v="Samuel Manyuna Otiso"/>
    <s v=""/>
    <s v="Micro Business"/>
    <s v="KENBIM"/>
  </r>
  <r>
    <s v="VPA6"/>
    <s v="KE-KIA-1608-17424"/>
    <x v="0"/>
    <s v="Non Compliant"/>
    <s v="12th June,2016"/>
    <d v="2016-06-12T00:00:00"/>
    <s v="1st August,2016"/>
    <d v="2016-08-01T00:00:00"/>
    <s v="Geoffrey Mungai Nganga"/>
    <s v="Male"/>
    <s v="122105482"/>
    <s v="701801105"/>
    <s v="2.55E+11"/>
    <s v=""/>
    <s v="2.55E+11"/>
    <n v="36.720120000000001"/>
    <n v="-1.085467"/>
    <s v="Kiambu"/>
    <s v="Githunguri"/>
    <s v="Githiga"/>
    <s v="Gathi"/>
    <x v="2"/>
    <s v="HAMKAM"/>
    <s v="Hamkam"/>
    <s v=""/>
    <s v="Micro Business"/>
    <s v="KENBIM"/>
  </r>
  <r>
    <s v="VPA6"/>
    <s v="KE-NYA-1701-17426"/>
    <x v="0"/>
    <s v="Unreachable"/>
    <s v="12th November,2016"/>
    <d v="2016-11-12T00:00:00"/>
    <s v="1st January,2017"/>
    <d v="2017-01-01T00:00:00"/>
    <s v="George Maiwa Gitonga"/>
    <s v="Male"/>
    <s v="5750479"/>
    <s v="+254723996274"/>
    <s v="2.55E+11"/>
    <s v=""/>
    <s v=""/>
    <m/>
    <m/>
    <s v="Nyandarua"/>
    <s v="Ndaragwa"/>
    <s v="Central"/>
    <s v="Kahuthia"/>
    <x v="2"/>
    <s v="Kichemu limited"/>
    <s v="Kichemu Limited"/>
    <s v=""/>
    <s v="Micro Business"/>
    <s v="MKD"/>
  </r>
  <r>
    <s v="VPA6"/>
    <s v="KE-NYA-1712-17430"/>
    <x v="1"/>
    <s v=""/>
    <s v="11th November,2017"/>
    <d v="2017-11-11T00:00:00"/>
    <s v="31st December,2017"/>
    <d v="2017-12-31T00:00:00"/>
    <s v="Godfrey Maina Gachuri"/>
    <s v="Male"/>
    <s v="3199249"/>
    <s v="724102998"/>
    <s v="2.55E+11"/>
    <s v=""/>
    <s v=""/>
    <n v="36.548319999999997"/>
    <n v="-0.14585000000000001"/>
    <s v="Nyandarua"/>
    <s v="Ndaragwa"/>
    <s v="Samata"/>
    <s v="Kangocho"/>
    <x v="2"/>
    <s v="Kichemu limited"/>
    <s v="Kichemu Limited"/>
    <s v=""/>
    <s v="Micro Business"/>
    <s v="MKD"/>
  </r>
  <r>
    <s v="VPA6"/>
    <s v="KE-NYA-1611-17433"/>
    <x v="1"/>
    <s v=""/>
    <s v="12th September,2016"/>
    <d v="2016-09-12T00:00:00"/>
    <s v="1st November,2016"/>
    <d v="2016-11-01T00:00:00"/>
    <s v="Grace Wanjiru Gathigi"/>
    <s v="Female"/>
    <s v="2244899"/>
    <s v="720342806"/>
    <s v="2.55E+11"/>
    <s v=""/>
    <s v=""/>
    <n v="36.573210000000003"/>
    <n v="-2.0088000000000002E-2"/>
    <s v="Nyandarua"/>
    <s v="Ndaragwa"/>
    <s v="Ngamini"/>
    <s v="Ngamini"/>
    <x v="2"/>
    <s v="Kichemu limited"/>
    <s v="Kichemu Limited"/>
    <s v=""/>
    <s v="Micro Business"/>
    <s v="MKD"/>
  </r>
  <r>
    <s v="VPA6"/>
    <s v="KE-NAN-1701-17436"/>
    <x v="1"/>
    <s v=""/>
    <s v="12th November,2016"/>
    <d v="2016-11-12T00:00:00"/>
    <s v="1st January,2017"/>
    <d v="2017-01-01T00:00:00"/>
    <s v="Hezron Kiptoo Mutai"/>
    <s v="Male"/>
    <s v="22733100"/>
    <s v="720341933"/>
    <s v="2.55E+11"/>
    <s v=""/>
    <s v=""/>
    <n v="35.073782999999999"/>
    <n v="0.20808699999999999"/>
    <s v="Nandi"/>
    <s v="Nandi Central"/>
    <s v="Chepmundu Kapngetony"/>
    <s v="Kamurkus"/>
    <x v="2"/>
    <s v="Abiud Limited"/>
    <s v="Abiud Limited"/>
    <s v=""/>
    <s v="Micro Business"/>
    <s v="AKUT"/>
  </r>
  <r>
    <s v="VPA6"/>
    <s v="KE-MER-1702-17438"/>
    <x v="1"/>
    <s v=""/>
    <s v="13th December,2016"/>
    <d v="2016-12-13T00:00:00"/>
    <s v="1st February,2017"/>
    <d v="2017-02-01T00:00:00"/>
    <s v="Irene Karimi Kimathi"/>
    <s v="Female"/>
    <s v="4531039"/>
    <s v="720720102"/>
    <s v="2.55E+11"/>
    <s v=""/>
    <s v=""/>
    <n v="37.621146000000003"/>
    <n v="1.8959E-2"/>
    <s v="Meru"/>
    <s v="Imenti North"/>
    <s v="Ntima West"/>
    <s v="Kajurene"/>
    <x v="2"/>
    <s v="Likunga Company Limited"/>
    <s v="Likunga Company Limited"/>
    <s v=""/>
    <s v="Micro Business"/>
    <s v="KENBIM"/>
  </r>
  <r>
    <s v="VPA6"/>
    <s v="KE-UAS-1702-17440"/>
    <x v="0"/>
    <s v="Grievance"/>
    <s v="13th December,2016"/>
    <d v="2016-12-13T00:00:00"/>
    <s v="1st February,2017"/>
    <d v="2017-02-01T00:00:00"/>
    <s v="Isaac Kipkirui Korir"/>
    <s v="Male"/>
    <s v="5452348"/>
    <s v="722490168"/>
    <s v="2.55E+11"/>
    <s v=""/>
    <s v="2.55E+11"/>
    <n v="35.235672000000001"/>
    <n v="0.44739200000000001"/>
    <s v="Uasin Gishu"/>
    <s v="Kapseret"/>
    <s v="Kapseret simat"/>
    <s v="Wales"/>
    <x v="2"/>
    <s v="Abiud Limited"/>
    <s v="Abiud Limited"/>
    <s v=""/>
    <s v="Micro Business"/>
    <s v="AKUT"/>
  </r>
  <r>
    <s v="VPA6"/>
    <s v="KE-NAK-1702-17442"/>
    <x v="1"/>
    <s v=""/>
    <s v="13th December,2016"/>
    <d v="2016-12-13T00:00:00"/>
    <s v="1st February,2017"/>
    <d v="2017-02-01T00:00:00"/>
    <s v="James Mwami Mwaura"/>
    <s v="Male"/>
    <s v="2335842"/>
    <s v="710267159"/>
    <s v="2.55E+11"/>
    <s v=""/>
    <s v="2.55E+11"/>
    <n v="36.173217999999999"/>
    <n v="-0.155553"/>
    <s v="Nakuru"/>
    <s v="Bahati"/>
    <s v="Bahati"/>
    <s v="Khanuia"/>
    <x v="2"/>
    <s v="Samjubiotec Enterprises"/>
    <s v="Samjubiotec Enterprises"/>
    <s v=""/>
    <s v="Micro Business"/>
    <s v="KENBIM"/>
  </r>
  <r>
    <s v="VPA6"/>
    <s v="KE-UAS-1612-17451"/>
    <x v="1"/>
    <s v=""/>
    <s v="12th October,2016"/>
    <d v="2016-10-12T00:00:00"/>
    <s v="1st December,2016"/>
    <d v="2016-12-01T00:00:00"/>
    <s v="Joan Biwott"/>
    <s v="Female"/>
    <s v="12030444"/>
    <s v="725461290"/>
    <s v="2.55E+11"/>
    <s v=""/>
    <s v=""/>
    <n v="35.218426999999998"/>
    <n v="0.57957199999999998"/>
    <s v="Uasin Gishu"/>
    <s v="Turbo"/>
    <s v="Eldoret"/>
    <s v="Mailu Nne"/>
    <x v="2"/>
    <s v="Ndimar Renewable Energy"/>
    <s v="Ndimar Renewable Energy"/>
    <s v=""/>
    <s v="Micro Business"/>
    <s v="KENBIM"/>
  </r>
  <r>
    <s v="VPA6"/>
    <s v="KE-MUR-1608-17457"/>
    <x v="1"/>
    <s v=""/>
    <s v="12th June,2016"/>
    <d v="2016-06-12T00:00:00"/>
    <s v="1st August,2016"/>
    <d v="2016-08-01T00:00:00"/>
    <s v="John Muuhu Muuga"/>
    <s v="Male"/>
    <s v="985710"/>
    <s v="723575187"/>
    <s v="2.55E+11"/>
    <s v=""/>
    <s v="2.55E+11"/>
    <n v="36.938493000000001"/>
    <n v="-0.72364099999999998"/>
    <s v="Murang'a"/>
    <s v="Kahuro"/>
    <s v="Their"/>
    <s v="Murandia"/>
    <x v="2"/>
    <s v="HAMKAM"/>
    <s v=""/>
    <s v=""/>
    <s v="Micro Business"/>
    <s v="MKD"/>
  </r>
  <r>
    <s v="VPA6"/>
    <s v="KE-LAI-1610-17464"/>
    <x v="1"/>
    <s v=""/>
    <s v="12th August,2016"/>
    <d v="2016-08-12T00:00:00"/>
    <s v="1st October,2016"/>
    <d v="2016-10-01T00:00:00"/>
    <s v="Joseph Maina Githaiga"/>
    <s v="Male"/>
    <s v="5773689"/>
    <s v="711348714"/>
    <s v="2.55E+11"/>
    <s v=""/>
    <s v=""/>
    <n v="36.376668000000002"/>
    <n v="0.173842"/>
    <s v="Laikipia"/>
    <s v="Laikipia  West"/>
    <s v="Marmanet"/>
    <s v="Muthaiga"/>
    <x v="2"/>
    <s v="Kichemu limited"/>
    <s v="Kichemu Limited"/>
    <s v=""/>
    <s v="Micro Business"/>
    <s v="MKD"/>
  </r>
  <r>
    <s v="VPA6"/>
    <s v="KE-NYA-1612-17475"/>
    <x v="1"/>
    <s v=""/>
    <s v="12th October,2016"/>
    <d v="2016-10-12T00:00:00"/>
    <s v="1st December,2016"/>
    <d v="2016-12-01T00:00:00"/>
    <s v="Leah Nyawira Wangai"/>
    <s v="Female"/>
    <s v="11678565"/>
    <s v="723515122"/>
    <s v="2.55E+11"/>
    <s v=""/>
    <s v=""/>
    <n v="36.540463000000003"/>
    <n v="-0.14174800000000001"/>
    <s v="Nyandarua"/>
    <s v="Ndaragwa"/>
    <s v="Kangocho"/>
    <s v="Kangocho"/>
    <x v="2"/>
    <s v="Kichemu limited"/>
    <s v="Kichemu Limited"/>
    <s v=""/>
    <s v="Micro Business"/>
    <s v="MKD"/>
  </r>
  <r>
    <s v="VPA6"/>
    <s v="KE-NAK-1612-17476"/>
    <x v="1"/>
    <s v=""/>
    <s v="26th October,2016"/>
    <d v="2016-10-26T00:00:00"/>
    <s v="15th December,2016"/>
    <d v="2016-12-15T00:00:00"/>
    <s v="Lucy Wairimu Kariuki"/>
    <s v="Female"/>
    <s v="220358"/>
    <s v="723150894"/>
    <s v="2.55E+11"/>
    <s v=""/>
    <s v="2.55E+11"/>
    <n v="36.163065000000003"/>
    <n v="-0.156415"/>
    <s v="Nakuru"/>
    <s v="Bahati"/>
    <s v="Bahati"/>
    <s v="Iski"/>
    <x v="2"/>
    <s v="Samjubiotec Enterprises"/>
    <s v="Samjubiotec Enterprises"/>
    <s v=""/>
    <s v="Micro Business"/>
    <s v="KENBIM"/>
  </r>
  <r>
    <s v="VPA6"/>
    <s v="KE-NYA-1608-17477"/>
    <x v="1"/>
    <s v=""/>
    <s v="12th June,2016"/>
    <d v="2016-06-12T00:00:00"/>
    <s v="1st August,2016"/>
    <d v="2016-08-01T00:00:00"/>
    <s v="Lucy Wanjiku Theuri"/>
    <s v="Female"/>
    <s v="614328"/>
    <s v="724397308"/>
    <s v="2.55E+11"/>
    <s v=""/>
    <s v=""/>
    <n v="36.493602000000003"/>
    <n v="9.8561999999999997E-2"/>
    <s v="Nyandarua"/>
    <s v="Ndaragwa"/>
    <s v="Kalampton"/>
    <s v="Kalampton"/>
    <x v="2"/>
    <s v="Kichemu limited"/>
    <s v="Kichemu Limited"/>
    <s v=""/>
    <s v="Micro Business"/>
    <s v="MKD"/>
  </r>
  <r>
    <s v="VPA6"/>
    <s v="KE-MER-1702-17480"/>
    <x v="1"/>
    <s v=""/>
    <s v="13th December,2016"/>
    <d v="2016-12-13T00:00:00"/>
    <s v="1st February,2017"/>
    <d v="2017-02-01T00:00:00"/>
    <s v="Marceller Kiambi"/>
    <s v="Female"/>
    <s v="4482820"/>
    <s v="721951631"/>
    <s v="2.55E+11"/>
    <s v=""/>
    <s v=""/>
    <n v="37.641165000000001"/>
    <n v="-1.6382000000000001E-2"/>
    <s v="Meru"/>
    <s v="Meru Centra"/>
    <s v="Abogeta West"/>
    <s v="Mariene"/>
    <x v="2"/>
    <s v="Likunga Company Limited"/>
    <s v="Likunga Company Limited"/>
    <s v=""/>
    <s v="Micro Business"/>
    <s v="MKD"/>
  </r>
  <r>
    <s v="VPA6"/>
    <s v="KE-NYA-1611-17485"/>
    <x v="1"/>
    <s v=""/>
    <s v="12th September,2016"/>
    <d v="2016-09-12T00:00:00"/>
    <s v="1st November,2016"/>
    <d v="2016-11-01T00:00:00"/>
    <s v="Mariam Wangui Mburu"/>
    <s v="Female"/>
    <s v="11613086"/>
    <s v="727767052"/>
    <s v="2.55E+11"/>
    <s v=""/>
    <s v=""/>
    <n v="36.520705"/>
    <n v="-0.20030700000000001"/>
    <s v="Nyandarua"/>
    <s v="Ndaragwa"/>
    <s v="Samata"/>
    <s v="Karandi"/>
    <x v="2"/>
    <s v="Kichemu limited"/>
    <s v="Kichemu Limited"/>
    <s v=""/>
    <s v="Micro Business"/>
    <s v="MKD"/>
  </r>
  <r>
    <s v="VPA6"/>
    <s v="KE-NAN-1702-17490"/>
    <x v="1"/>
    <s v=""/>
    <s v="13th December,2016"/>
    <d v="2016-12-13T00:00:00"/>
    <s v="1st February,2017"/>
    <d v="2017-02-01T00:00:00"/>
    <s v="Matayo Kirwa"/>
    <s v="Male"/>
    <s v="21223399"/>
    <s v="728402641"/>
    <s v="2.55E+11"/>
    <s v=""/>
    <s v=""/>
    <n v="35.069772"/>
    <n v="0.20450699999999999"/>
    <s v="Nandi"/>
    <s v="Nandi Central"/>
    <s v="Chepmundu Kapngetony"/>
    <s v="Kipsinede"/>
    <x v="2"/>
    <s v="Abiud Limited"/>
    <s v="Abiud Limited"/>
    <s v=""/>
    <s v="Micro Business"/>
    <s v="AKUT"/>
  </r>
  <r>
    <s v="VPA6"/>
    <s v="KE-NAK-1701-17498"/>
    <x v="1"/>
    <s v=""/>
    <s v="12th November,2016"/>
    <d v="2016-11-12T00:00:00"/>
    <s v="1st January,2017"/>
    <d v="2017-01-01T00:00:00"/>
    <s v="Nahashon Huri Kimemia"/>
    <s v="Male"/>
    <s v="2339562"/>
    <s v="710804919"/>
    <s v="2.55E+11"/>
    <s v=""/>
    <s v=""/>
    <n v="36.190282000000003"/>
    <n v="-3.2738000000000003E-2"/>
    <s v="Nakuru"/>
    <s v="Subukia"/>
    <s v="Munanda"/>
    <s v="Munanda"/>
    <x v="2"/>
    <s v="Kichemu limited"/>
    <s v="Kichemu Limited"/>
    <s v=""/>
    <s v="Micro Business"/>
    <s v="MKD"/>
  </r>
  <r>
    <s v="VPA6"/>
    <s v="KE-NYA-1609-17499"/>
    <x v="1"/>
    <s v=""/>
    <s v="22nd July,2016"/>
    <d v="2016-07-22T00:00:00"/>
    <s v="10th September,2016"/>
    <d v="2016-09-10T00:00:00"/>
    <s v="Nathan Njoroge"/>
    <s v="Male"/>
    <s v="99999"/>
    <s v="726296826"/>
    <s v=""/>
    <s v=""/>
    <s v=""/>
    <n v="36.220011999999997"/>
    <n v="-0.13617799999999999"/>
    <s v="Nyandarua"/>
    <s v="Ol Kalou"/>
    <s v="Gituamba"/>
    <s v="Kiongo"/>
    <x v="2"/>
    <s v="Kichemu limited"/>
    <s v="Kichemu Limited"/>
    <s v=""/>
    <s v="Micro Business"/>
    <s v="MKD"/>
  </r>
  <r>
    <s v="VPA6"/>
    <s v="KE-NYA-1612-17501"/>
    <x v="1"/>
    <s v=""/>
    <s v="12th October,2016"/>
    <d v="2016-10-12T00:00:00"/>
    <s v="1st December,2016"/>
    <d v="2016-12-01T00:00:00"/>
    <s v="Ngariu Peter Kuria"/>
    <s v="Male"/>
    <s v="3506287"/>
    <s v="726736084"/>
    <s v="2.55E+11"/>
    <s v=""/>
    <s v=""/>
    <n v="36.490744999999997"/>
    <n v="0.10066"/>
    <s v="Nyandarua"/>
    <s v="Ndaragwa"/>
    <s v="Leshau"/>
    <s v="Leshau"/>
    <x v="2"/>
    <s v="Kichemu limited"/>
    <s v="Kichemu Limited"/>
    <s v=""/>
    <s v="Micro Business"/>
    <s v="MKD"/>
  </r>
  <r>
    <s v="VPA6"/>
    <s v="KE-NYA-1611-17505"/>
    <x v="1"/>
    <s v=""/>
    <s v="12th September,2016"/>
    <d v="2016-09-12T00:00:00"/>
    <s v="1st November,2016"/>
    <d v="2016-11-01T00:00:00"/>
    <s v="Patrick Ndirangu Macharia"/>
    <s v="Male"/>
    <s v="20421808"/>
    <s v="711408932"/>
    <s v="2.55E+11"/>
    <s v=""/>
    <s v=""/>
    <n v="36.547060000000002"/>
    <n v="-0.144982"/>
    <s v="Nyandarua"/>
    <s v="Ndaragwa"/>
    <s v="Samata"/>
    <s v="Kangocho"/>
    <x v="2"/>
    <s v="Kichemu limited"/>
    <s v="Kichemu Limited"/>
    <s v=""/>
    <s v="Micro Business"/>
    <s v="MKD"/>
  </r>
  <r>
    <s v="VPA6"/>
    <s v="KE-NYA-1701-17510"/>
    <x v="1"/>
    <s v=""/>
    <s v="12th November,2016"/>
    <d v="2016-11-12T00:00:00"/>
    <s v="1st January,2017"/>
    <d v="2017-01-01T00:00:00"/>
    <s v="Peter Gacheru Muniu"/>
    <s v="Male"/>
    <s v="2213671"/>
    <s v="722521270"/>
    <s v="2.55E+11"/>
    <s v=""/>
    <s v=""/>
    <n v="36.507792999999999"/>
    <n v="-0.207957"/>
    <s v="Nyandarua"/>
    <s v="Ndaragwa"/>
    <s v="Samata"/>
    <s v="Camry"/>
    <x v="2"/>
    <s v="Kichemu limited"/>
    <s v="Kichemu Limited"/>
    <s v=""/>
    <s v="Micro Business"/>
    <s v="MKD"/>
  </r>
  <r>
    <s v="VPA6"/>
    <s v="KE-NAN-1612-17527"/>
    <x v="1"/>
    <s v=""/>
    <s v="11th November,2016"/>
    <d v="2016-11-11T00:00:00"/>
    <s v="31st December,2016"/>
    <d v="2016-12-31T00:00:00"/>
    <s v="Sammy Kipkorir Chebor"/>
    <s v="Male"/>
    <s v="21723538"/>
    <s v="720849568"/>
    <s v="2.55E+11"/>
    <s v=""/>
    <s v=""/>
    <n v="35.136502"/>
    <n v="0.19504199999999999"/>
    <s v="Nandi"/>
    <s v="Nandi Central"/>
    <s v="Kilibwoni"/>
    <s v="Irimis"/>
    <x v="2"/>
    <s v="Abiud Limited"/>
    <s v="Abiud Limited"/>
    <s v=""/>
    <s v="Micro Business"/>
    <s v="AKUT"/>
  </r>
  <r>
    <s v="VPA6"/>
    <s v="KE-NYA-1701-17536"/>
    <x v="1"/>
    <s v=""/>
    <s v="12th November,2016"/>
    <d v="2016-11-12T00:00:00"/>
    <s v="1st January,2017"/>
    <d v="2017-01-01T00:00:00"/>
    <s v="Silas Mbuthia Mukuru"/>
    <s v="Male"/>
    <s v="2315774"/>
    <s v="734570173"/>
    <s v="2.55E+11"/>
    <s v=""/>
    <s v=""/>
    <n v="36.468902"/>
    <n v="-0.41801700000000003"/>
    <s v="Nyandarua"/>
    <s v="Kipipiri"/>
    <s v="Mihabati"/>
    <s v="Miharati Matini"/>
    <x v="2"/>
    <s v="Kichemu limited"/>
    <s v="Kichemu Limited"/>
    <s v=""/>
    <s v="Micro Business"/>
    <s v="MKD"/>
  </r>
  <r>
    <s v="VPA6"/>
    <s v="KE-NAK-1702-17543"/>
    <x v="1"/>
    <s v=""/>
    <s v="13th December,2016"/>
    <d v="2016-12-13T00:00:00"/>
    <s v="1st February,2017"/>
    <d v="2017-02-01T00:00:00"/>
    <s v="Stephen Ndegwa Kungu"/>
    <s v="Male"/>
    <s v="264105"/>
    <s v="721527444"/>
    <s v="2.55E+11"/>
    <s v=""/>
    <s v="2.55E+11"/>
    <n v="36.130395"/>
    <n v="-0.15900300000000001"/>
    <s v="Nakuru"/>
    <s v="Bahati"/>
    <s v="Bahati"/>
    <s v="Kamia"/>
    <x v="2"/>
    <s v="Samjubiotec Enterprises"/>
    <s v="Samjubiotec Enterprises"/>
    <s v=""/>
    <s v="Micro Business"/>
    <s v="KENBIM"/>
  </r>
  <r>
    <s v="VPA6"/>
    <s v="KE-EMB-1701-17386"/>
    <x v="0"/>
    <s v="Unreachable"/>
    <s v="12th November,2016"/>
    <d v="2016-11-12T00:00:00"/>
    <s v="1st January,2017"/>
    <d v="2017-01-01T00:00:00"/>
    <s v="Alice Njau"/>
    <s v="Male"/>
    <s v="21871517"/>
    <s v="+254702952309"/>
    <s v="2.55E+11"/>
    <s v=""/>
    <s v=""/>
    <m/>
    <m/>
    <s v="Embu"/>
    <s v="Runyenjes"/>
    <s v="Kangari North"/>
    <s v="Kangari North"/>
    <x v="0"/>
    <s v="Eastern Bioteck"/>
    <s v="Eastern Bioteck"/>
    <s v=""/>
    <s v="Micro Business"/>
    <s v="KENBIM"/>
  </r>
  <r>
    <s v="VPA6"/>
    <s v="KE-EMB-1702-17406"/>
    <x v="1"/>
    <s v=""/>
    <s v="13th December,2016"/>
    <d v="2016-12-13T00:00:00"/>
    <s v="1st February,2017"/>
    <d v="2017-02-01T00:00:00"/>
    <s v="Emilio Munene Kamuger"/>
    <s v="Male"/>
    <s v="28215201"/>
    <s v="711356566"/>
    <s v="2.55E+11"/>
    <s v=""/>
    <s v=""/>
    <n v="37.529136999999999"/>
    <n v="-0.42719400000000002"/>
    <s v="Embu"/>
    <s v="Runyenjes"/>
    <s v="Kamugeri"/>
    <s v="Kiajokoma"/>
    <x v="0"/>
    <s v="Eastern Bioteck"/>
    <s v="Eastern Bioteck"/>
    <s v=""/>
    <s v="Micro Business"/>
    <s v="KENBIM"/>
  </r>
  <r>
    <s v="VPA6"/>
    <s v="KE-NYA-1610-17407"/>
    <x v="1"/>
    <s v=""/>
    <s v="2nd October,2016"/>
    <d v="2016-10-02T00:00:00"/>
    <s v="12th October,2016"/>
    <d v="2016-10-12T00:00:00"/>
    <s v="Ephantus Ngigi"/>
    <s v="Male"/>
    <s v="693640"/>
    <s v="722615958"/>
    <s v="2.55E+11"/>
    <s v=""/>
    <s v=""/>
    <n v="36.497833"/>
    <n v="-0.19572800000000001"/>
    <s v="Nyandarua"/>
    <s v="Ndaragwa"/>
    <s v="Samata"/>
    <s v="Samata"/>
    <x v="0"/>
    <s v="Kichemu limited"/>
    <s v="Kichemu Limited"/>
    <s v=""/>
    <s v="Micro Business"/>
    <s v="MKD"/>
  </r>
  <r>
    <s v="VPA6"/>
    <s v="KE-MER-1612-17413"/>
    <x v="1"/>
    <s v=""/>
    <s v="20th November,2016"/>
    <d v="2016-11-20T00:00:00"/>
    <s v="15th December,2016"/>
    <d v="2016-12-15T00:00:00"/>
    <s v="Festus Kinoti"/>
    <s v="Male"/>
    <s v="11982551"/>
    <s v="724622180"/>
    <s v="2.55E+11"/>
    <s v=""/>
    <s v="724622180"/>
    <n v="37.657888"/>
    <n v="2.6141999999999999E-2"/>
    <s v="Meru"/>
    <s v="Imenti South"/>
    <s v="Ntima"/>
    <s v="Giku"/>
    <x v="0"/>
    <s v="Likunga Company Limited"/>
    <s v="Likunga Company Limited"/>
    <s v=""/>
    <s v="Micro Business"/>
    <s v="MKD"/>
  </r>
  <r>
    <s v="VPA6"/>
    <s v="KE-MUR-1701-17422"/>
    <x v="1"/>
    <s v=""/>
    <s v="12th November,2016"/>
    <d v="2016-11-12T00:00:00"/>
    <s v="1st January,2017"/>
    <d v="2017-01-01T00:00:00"/>
    <s v="Gathumbi John Gikuni"/>
    <s v="Male"/>
    <s v="22036570"/>
    <s v="714430184"/>
    <s v="2.55E+11"/>
    <s v=""/>
    <s v="2.55E+11"/>
    <n v="36.834428000000003"/>
    <n v="-0.78716399999999997"/>
    <s v="Murang'a"/>
    <s v="Kigumo"/>
    <s v="Gatha-Ini"/>
    <s v="Gatha-Ini"/>
    <x v="0"/>
    <s v="Kenbi Enterprises"/>
    <s v="Kenbi Enterpises"/>
    <s v=""/>
    <s v="Micro Business"/>
    <s v="KENBIM"/>
  </r>
  <r>
    <s v="VPA6"/>
    <s v="KE-NYA-1612-17445"/>
    <x v="1"/>
    <s v=""/>
    <s v="3rd November,2016"/>
    <d v="2016-11-03T00:00:00"/>
    <s v="23rd December,2016"/>
    <d v="2016-12-23T00:00:00"/>
    <s v="Jane Wangui Githinji"/>
    <s v="Female"/>
    <s v="1076764"/>
    <s v="727125393"/>
    <s v="2.55E+11"/>
    <s v=""/>
    <s v=""/>
    <n v="36.600034000000001"/>
    <n v="4.8690000000000001E-3"/>
    <s v="Nyandarua"/>
    <s v="Ndaragwa"/>
    <s v="Subego"/>
    <s v="Subego"/>
    <x v="0"/>
    <s v="Kichemu limited"/>
    <s v="Joseph Thumbi"/>
    <s v=""/>
    <s v="Micro Business"/>
    <s v="MKD"/>
  </r>
  <r>
    <s v="VPA6"/>
    <s v="KE-NYA-1601-17447"/>
    <x v="1"/>
    <s v=""/>
    <s v="12th November,2015"/>
    <d v="2015-11-12T00:00:00"/>
    <s v="1st January,2016"/>
    <d v="2016-01-01T00:00:00"/>
    <s v="Janet Nduta Komu"/>
    <s v="Female"/>
    <s v="1234057"/>
    <s v="711348749"/>
    <s v="2.55E+11"/>
    <s v=""/>
    <s v=""/>
    <n v="36.376646999999998"/>
    <n v="1.6247000000000001E-2"/>
    <s v="Nyandarua"/>
    <s v="Ol Joro Orok"/>
    <s v="Gatimu"/>
    <s v="Gatimu"/>
    <x v="0"/>
    <s v="Kichemu limited"/>
    <s v="Kichemu Limited"/>
    <s v=""/>
    <s v="Micro Business"/>
    <s v="MKD"/>
  </r>
  <r>
    <s v="VPA6"/>
    <s v="KE-MER-1701-17449"/>
    <x v="1"/>
    <s v=""/>
    <s v="11th December,2016"/>
    <d v="2016-12-11T00:00:00"/>
    <s v="10th January,2017"/>
    <d v="2017-01-10T00:00:00"/>
    <s v="Jason Maingi"/>
    <s v="Male"/>
    <s v="2155534"/>
    <s v="722877024"/>
    <s v="2.55E+11"/>
    <s v=""/>
    <s v=""/>
    <n v="37.623063999999999"/>
    <n v="2.2814000000000001E-2"/>
    <s v="Meru"/>
    <s v="Imenti South"/>
    <s v="Ntima"/>
    <s v="Nthu"/>
    <x v="0"/>
    <s v="Likunga Company Limited"/>
    <s v="Likunga Company Limited"/>
    <s v=""/>
    <s v="Micro Business"/>
    <s v="MKD"/>
  </r>
  <r>
    <s v="VPA6"/>
    <s v="KE-NYA-1612-17454"/>
    <x v="0"/>
    <s v="Non Compliant"/>
    <s v="12th October,2016"/>
    <d v="2016-10-12T00:00:00"/>
    <s v="1st December,2016"/>
    <d v="2016-12-01T00:00:00"/>
    <s v="John Githithi Mwangi"/>
    <s v="Male"/>
    <s v="10881089"/>
    <s v="721252661"/>
    <s v="2.55E+11"/>
    <s v=""/>
    <s v=""/>
    <n v="36.488795000000003"/>
    <n v="-0.162915"/>
    <s v="Nyandarua"/>
    <s v="Ndaragwa"/>
    <s v="Samata"/>
    <s v="Warikira"/>
    <x v="0"/>
    <s v="Kichemu limited"/>
    <s v="Wanjau"/>
    <s v=""/>
    <s v="Micro Business"/>
    <s v="MKD"/>
  </r>
  <r>
    <s v="VPA6"/>
    <s v="KE-MUR-1612-17466"/>
    <x v="1"/>
    <s v=""/>
    <s v="11th November,2016"/>
    <d v="2016-11-11T00:00:00"/>
    <s v="31st December,2016"/>
    <d v="2016-12-31T00:00:00"/>
    <s v="Josephat Kamuri Wanyoike"/>
    <s v="Male"/>
    <s v="26553069"/>
    <s v="722371901"/>
    <s v="2.55E+11"/>
    <s v=""/>
    <s v="2.55E+11"/>
    <n v="37.165008"/>
    <n v="-0.83295699999999995"/>
    <s v="Murang'a"/>
    <s v="Maragua"/>
    <s v="Samar"/>
    <s v="Sama"/>
    <x v="0"/>
    <s v="Kenbi Enterprises"/>
    <s v="Kenbi Enterpises"/>
    <s v=""/>
    <s v="Micro Business"/>
    <s v="KENBIM"/>
  </r>
  <r>
    <s v="VPA6"/>
    <s v="KE-NYA-1701-17482"/>
    <x v="1"/>
    <s v=""/>
    <s v="12th November,2016"/>
    <d v="2016-11-12T00:00:00"/>
    <s v="1st January,2017"/>
    <d v="2017-01-01T00:00:00"/>
    <s v="Margaret Nyambura Kihara"/>
    <s v="Female"/>
    <s v="99999"/>
    <s v="722907375"/>
    <s v="2.55E+11"/>
    <s v=""/>
    <s v="2.55E+11"/>
    <n v="36.474829999999997"/>
    <n v="1.8596999999999999E-2"/>
    <s v="Nyandarua"/>
    <s v="Ndaragwa"/>
    <s v="Kiriita"/>
    <s v="Kahembe"/>
    <x v="0"/>
    <s v="Kichemu limited"/>
    <s v="Kichemu Limited"/>
    <s v=""/>
    <s v="Micro Business"/>
    <s v="MKD"/>
  </r>
  <r>
    <s v="VPA6"/>
    <s v="KE-THA-1609-17502"/>
    <x v="1"/>
    <s v=""/>
    <s v="13th July,2016"/>
    <d v="2016-07-13T00:00:00"/>
    <s v="1st September,2016"/>
    <d v="2016-09-01T00:00:00"/>
    <s v="Nimrod Mutegi"/>
    <s v="Male"/>
    <s v="412378"/>
    <s v="720734022"/>
    <s v="2.55E+11"/>
    <s v=""/>
    <s v=""/>
    <n v="37.659303999999999"/>
    <n v="-0.22092600000000001"/>
    <s v="Tharaka-Nithi"/>
    <s v="Maara"/>
    <s v="Chogoria"/>
    <s v="Kiraro"/>
    <x v="0"/>
    <s v="Likunga Company Limited"/>
    <s v="Likunga Company Limited"/>
    <s v=""/>
    <s v="Micro Business"/>
    <s v="KENBIM"/>
  </r>
  <r>
    <s v="VPA6"/>
    <s v="KE-NYA-1611-17506"/>
    <x v="1"/>
    <s v=""/>
    <s v="12th September,2016"/>
    <d v="2016-09-12T00:00:00"/>
    <s v="1st November,2016"/>
    <d v="2016-11-01T00:00:00"/>
    <s v="Paul Karanja Wainaina"/>
    <s v="Male"/>
    <s v="6353986"/>
    <s v="725586182"/>
    <s v="2.55E+11"/>
    <s v=""/>
    <s v=""/>
    <n v="36.578436000000004"/>
    <n v="-1.6086E-2"/>
    <s v="Nyandarua"/>
    <s v="Ndaragwa"/>
    <s v="Ngamia"/>
    <s v="Ngamia"/>
    <x v="0"/>
    <s v="Kichemu limited"/>
    <s v="Kichemu Limited"/>
    <s v=""/>
    <s v="Micro Business"/>
    <s v="MKD"/>
  </r>
  <r>
    <s v="VPA6"/>
    <s v="KE-MUR-1612-17518"/>
    <x v="1"/>
    <s v=""/>
    <s v="12th October,2016"/>
    <d v="2016-10-12T00:00:00"/>
    <s v="1st December,2016"/>
    <d v="2016-12-01T00:00:00"/>
    <s v="Regina Wanjiku Muigai"/>
    <s v="Female"/>
    <s v="898854"/>
    <s v="733683142"/>
    <s v="2.55E+11"/>
    <s v=""/>
    <s v="2.55E+11"/>
    <n v="36.833547000000003"/>
    <n v="-0.78779699999999997"/>
    <s v="Murang'a"/>
    <s v="Kigumo"/>
    <s v="Gatha-Ini"/>
    <s v="Kangai"/>
    <x v="0"/>
    <s v="Kenbi Enterprises"/>
    <s v="Kenbi Enterpises"/>
    <s v=""/>
    <s v="Micro Business"/>
    <s v="KENBIM"/>
  </r>
  <r>
    <s v="VPA6"/>
    <s v="KE-NAI-1712-17534"/>
    <x v="1"/>
    <s v=""/>
    <s v="11th November,2017"/>
    <d v="2017-11-11T00:00:00"/>
    <s v="31st December,2017"/>
    <d v="2017-12-31T00:00:00"/>
    <s v="Sarah W Waweru"/>
    <s v="Female"/>
    <s v="3105209"/>
    <s v="733554335"/>
    <s v="2.55E+11"/>
    <s v=""/>
    <s v="2.55E+11"/>
    <n v="37.011997000000001"/>
    <n v="-1.280659"/>
    <s v="Nairobi"/>
    <s v="Kasarani"/>
    <s v="Ruai"/>
    <s v="Block10"/>
    <x v="0"/>
    <s v="Andcol Enterprises"/>
    <s v="Andcol  Enterprises"/>
    <s v=""/>
    <s v="Micro Business"/>
    <s v="KENBIM"/>
  </r>
  <r>
    <s v="VPA6"/>
    <s v="KE-UAS-1612-17390"/>
    <x v="1"/>
    <s v=""/>
    <s v="12th October,2016"/>
    <d v="2016-10-12T00:00:00"/>
    <s v="1st December,2016"/>
    <d v="2016-12-01T00:00:00"/>
    <s v="Anne Cherotich"/>
    <s v="Female"/>
    <s v="14420306"/>
    <s v="726330286"/>
    <s v="2.55E+11"/>
    <s v=""/>
    <s v=""/>
    <n v="35.259444999999999"/>
    <n v="0.45332299999999998"/>
    <s v="Uasin Gishu"/>
    <s v="Kapseret"/>
    <s v="Chinese"/>
    <s v="Eldoret"/>
    <x v="1"/>
    <s v="Ndimar Renewable Energy"/>
    <s v="Ndimar Renewable Energy"/>
    <s v=""/>
    <s v="Micro Business"/>
    <s v="KENBIM"/>
  </r>
  <r>
    <s v="VPA6"/>
    <s v="KE-BUS-1701-17414"/>
    <x v="0"/>
    <s v="Hostile Client"/>
    <s v="12th November,2016"/>
    <d v="2016-11-12T00:00:00"/>
    <s v="1st January,2017"/>
    <d v="2017-01-01T00:00:00"/>
    <s v="Florencio Adenya Okwonkwon"/>
    <s v="Female"/>
    <s v="4234864"/>
    <s v="+254713341149"/>
    <s v="2.55E+11"/>
    <s v=""/>
    <s v=""/>
    <m/>
    <m/>
    <s v="Busia"/>
    <s v="Nambale"/>
    <s v="Musokoto"/>
    <s v="Mutatsi"/>
    <x v="1"/>
    <s v="Kenbi Enterprises"/>
    <s v="Kenbi Enterpises"/>
    <s v=""/>
    <s v="Micro Business"/>
    <s v="KENBIM"/>
  </r>
  <r>
    <s v="VPA6"/>
    <s v="KE-KIA-1611-17432"/>
    <x v="1"/>
    <s v=""/>
    <s v="12th September,2016"/>
    <d v="2016-09-12T00:00:00"/>
    <s v="1st November,2016"/>
    <d v="2016-11-01T00:00:00"/>
    <s v="Gorreti Wambui Kamwende"/>
    <s v="Female"/>
    <s v="11055663"/>
    <s v="+254721679182"/>
    <s v="2.55E+11"/>
    <s v=""/>
    <s v=""/>
    <n v="36.811936000000003"/>
    <n v="-1.1301289999999999"/>
    <s v="Kiambu"/>
    <s v="Kiambaa"/>
    <s v="Ndumberi"/>
    <s v="Tingatinga"/>
    <x v="1"/>
    <s v="Felikam Biogas Services"/>
    <s v=""/>
    <s v=""/>
    <s v="Micro Business"/>
    <s v="KENBIM"/>
  </r>
  <r>
    <s v="VPA6"/>
    <s v="KE-NAN-1702-17488"/>
    <x v="1"/>
    <s v=""/>
    <s v="13th December,2016"/>
    <d v="2016-12-13T00:00:00"/>
    <s v="1st February,2017"/>
    <d v="2017-02-01T00:00:00"/>
    <s v="Mary Chepngetich Koech"/>
    <s v="Female"/>
    <s v="23525662"/>
    <s v="717901699"/>
    <s v="2.55E+11"/>
    <s v=""/>
    <s v=""/>
    <n v="35.133645000000001"/>
    <n v="0.194577"/>
    <s v="Nandi"/>
    <s v="Nandi Central"/>
    <s v="Kilibwoni"/>
    <s v="Irimis"/>
    <x v="1"/>
    <s v="Abiud Limited"/>
    <s v="Abiud Limited"/>
    <s v=""/>
    <s v="Micro Business"/>
    <s v="AKUT"/>
  </r>
  <r>
    <s v="VPA6"/>
    <s v="KE-KIS-1712-17493"/>
    <x v="1"/>
    <s v=""/>
    <s v="11th November,2017"/>
    <d v="2017-11-11T00:00:00"/>
    <s v="31st December,2017"/>
    <d v="2017-12-31T00:00:00"/>
    <s v="Moline Nyanturie Karori"/>
    <s v="Female"/>
    <s v="2775703"/>
    <s v="705476368"/>
    <s v="2.55E+11"/>
    <s v=""/>
    <s v=""/>
    <n v="34.757171999999997"/>
    <n v="-0.69202699999999995"/>
    <s v="Kisii"/>
    <s v="Kisii Central"/>
    <s v="Kisii"/>
    <s v=""/>
    <x v="1"/>
    <s v="Nyansancha Biogas"/>
    <s v="Samuel Manyuna Otiso"/>
    <s v=""/>
    <s v="Micro Business"/>
    <s v="KENBIM"/>
  </r>
  <r>
    <s v="VPA6"/>
    <s v="KE-NYE-1608-17544"/>
    <x v="1"/>
    <s v=""/>
    <s v="12th June,2016"/>
    <d v="2016-06-12T00:00:00"/>
    <s v="1st August,2016"/>
    <d v="2016-08-01T00:00:00"/>
    <s v="Symon Gichugu Gathuki"/>
    <s v="Male"/>
    <s v="3233969"/>
    <s v="721217614"/>
    <s v="2.55E+11"/>
    <s v=""/>
    <s v=""/>
    <n v="36.900523"/>
    <n v="-0.37851800000000002"/>
    <s v="Nyeri"/>
    <s v="Kieni West"/>
    <s v="Mweiga"/>
    <s v="Rurera Ini"/>
    <x v="1"/>
    <s v="Zackmar Biotec Ltd"/>
    <s v="Zackmar Biotec Ltd"/>
    <s v=""/>
    <s v="Micro Business"/>
    <s v="KENBIM"/>
  </r>
  <r>
    <s v="VPA6"/>
    <s v="KE-MUR-1601-17397"/>
    <x v="1"/>
    <s v=""/>
    <s v="28th November,2015"/>
    <d v="2015-11-28T00:00:00"/>
    <s v="17th January,2016"/>
    <d v="2016-01-17T00:00:00"/>
    <s v="Charles Maina Kamau"/>
    <s v="Male"/>
    <s v="12668417"/>
    <s v="727627060"/>
    <s v="2.55E+11"/>
    <s v=""/>
    <s v=""/>
    <n v="37.350285"/>
    <n v="-1.0166869999999999"/>
    <s v="Murang'a"/>
    <s v="Gatanga"/>
    <s v="Ngelelya"/>
    <s v="Mugumo"/>
    <x v="4"/>
    <s v="Andcol Enterprises"/>
    <s v="Andcol  Enterprises"/>
    <s v=""/>
    <s v="Micro Business"/>
    <s v="KENBIM"/>
  </r>
  <r>
    <s v="VPA6"/>
    <s v="KE-NAK-1701-17508"/>
    <x v="1"/>
    <s v=""/>
    <s v="6th December,2016"/>
    <d v="2016-12-06T00:00:00"/>
    <s v="4th January,2017"/>
    <d v="2017-01-04T00:00:00"/>
    <s v="Paul Njoroge Njuguna"/>
    <s v="Male"/>
    <s v="292149"/>
    <s v="722853716"/>
    <s v="2.55E+11"/>
    <s v=""/>
    <s v="2.55E+11"/>
    <n v="36.040215000000003"/>
    <n v="-0.120245"/>
    <s v="Nakuru"/>
    <s v="Bahati"/>
    <s v="Barita"/>
    <s v="Ime"/>
    <x v="6"/>
    <s v="Ndimar Renewable Energy"/>
    <s v="Ndimar Renewable Energy"/>
    <s v=""/>
    <s v="Micro Business"/>
    <s v="KENBIM"/>
  </r>
  <r>
    <s v="VPA6"/>
    <s v="KE-NYA-1701-17479"/>
    <x v="1"/>
    <s v=""/>
    <s v="12th November,2016"/>
    <d v="2016-11-12T00:00:00"/>
    <s v="1st January,2017"/>
    <d v="2017-01-01T00:00:00"/>
    <s v="Manwa Osebe Jackline"/>
    <s v="Female"/>
    <s v="7708767"/>
    <s v="728008731"/>
    <s v="2.55E+11"/>
    <s v=""/>
    <s v=""/>
    <n v="35.026417000000002"/>
    <n v="-0.75216700000000003"/>
    <s v="Nyamira"/>
    <s v="Borabu"/>
    <s v="Nyansiongo"/>
    <s v="Riyei"/>
    <x v="1"/>
    <s v="Nyansancha Biogas"/>
    <s v="Samuel Manyuna Otiso"/>
    <s v=""/>
    <s v="Micro Business"/>
    <s v="KENBIM"/>
  </r>
  <r>
    <s v="VPA6"/>
    <s v="KE-KIA-1606-16268"/>
    <x v="1"/>
    <s v=""/>
    <s v="12th April,2016"/>
    <d v="2016-04-12T00:00:00"/>
    <s v="1st June,2016"/>
    <d v="2016-06-01T00:00:00"/>
    <s v="James Mbuthia"/>
    <s v="Male"/>
    <s v="22721107"/>
    <s v="728483783"/>
    <s v=""/>
    <s v=""/>
    <s v=""/>
    <n v="36.738894999999999"/>
    <n v="-1.169832"/>
    <s v="Kiambu"/>
    <s v="Kiambaa"/>
    <s v="Banana"/>
    <s v="Njiku"/>
    <x v="7"/>
    <s v="Biotechno &amp; Services"/>
    <s v=""/>
    <s v=""/>
    <s v="Micro Business"/>
    <s v="MKD"/>
  </r>
  <r>
    <s v="VPA6"/>
    <s v="KE-KIA-1512-16269"/>
    <x v="1"/>
    <s v=""/>
    <s v="11th November,2015"/>
    <d v="2015-11-11T00:00:00"/>
    <s v="31st December,2015"/>
    <d v="2015-12-31T00:00:00"/>
    <s v="Peter Njuguna Njenga"/>
    <s v="Male"/>
    <s v="23770711"/>
    <s v="722607858"/>
    <s v=""/>
    <s v=""/>
    <s v=""/>
    <n v="36.636367"/>
    <n v="-1.118133"/>
    <s v="Kiambu"/>
    <s v="Limuru"/>
    <s v="Kamirithu"/>
    <s v="Kamandura"/>
    <x v="7"/>
    <s v="Biotechno &amp; Services"/>
    <s v=""/>
    <s v=""/>
    <s v="Micro Business"/>
    <s v="MKD"/>
  </r>
  <r>
    <s v="VPA6"/>
    <s v="KE-VIH-1607-16270"/>
    <x v="1"/>
    <s v=""/>
    <s v="12th May,2016"/>
    <d v="2016-05-12T00:00:00"/>
    <s v="1st July,2016"/>
    <d v="2016-07-01T00:00:00"/>
    <s v="Violet Nyongore Kirundu"/>
    <s v="Female"/>
    <s v="21721107"/>
    <s v="720759301"/>
    <s v=""/>
    <s v=""/>
    <s v=""/>
    <n v="34.727670000000003"/>
    <n v="5.7537999999999999E-2"/>
    <s v="Vihiga"/>
    <s v="Vihiga"/>
    <s v="Central Maragoli"/>
    <s v="Ikumba"/>
    <x v="7"/>
    <s v="Biotechno &amp; Services"/>
    <s v=""/>
    <s v=""/>
    <s v="Micro Business"/>
    <s v="MKD"/>
  </r>
  <r>
    <s v="VPA6"/>
    <s v="KE-KIA-1610-16702"/>
    <x v="1"/>
    <s v=""/>
    <s v="12th August,2016"/>
    <d v="2016-08-12T00:00:00"/>
    <s v="1st October,2016"/>
    <d v="2016-10-01T00:00:00"/>
    <s v="Cecilia Wangare Kariuki"/>
    <s v="Female"/>
    <s v="99999"/>
    <s v="718747170"/>
    <s v=""/>
    <s v=""/>
    <s v=""/>
    <n v="36.831797999999999"/>
    <n v="-1.163017"/>
    <s v="Kiambu"/>
    <s v="Kiambu"/>
    <s v="Municipal"/>
    <s v="Kihingo"/>
    <x v="7"/>
    <s v="Biotechno &amp; Services"/>
    <s v=""/>
    <s v=""/>
    <s v="Micro Business"/>
    <s v="KENBIM"/>
  </r>
  <r>
    <s v="VPA6"/>
    <s v="KE-MUR-1612-15976"/>
    <x v="1"/>
    <s v=""/>
    <s v="11th November,2016"/>
    <d v="2016-11-11T00:00:00"/>
    <s v="31st December,2016"/>
    <d v="2016-12-31T00:00:00"/>
    <s v="Laban Mwangi"/>
    <s v="Male"/>
    <s v="6399327"/>
    <s v="723470917"/>
    <s v=""/>
    <s v=""/>
    <s v=""/>
    <n v="36.932628000000001"/>
    <n v="-0.81443500000000002"/>
    <s v="Murang'a"/>
    <s v="Kigumo"/>
    <s v="Kibage"/>
    <s v="Gachaki"/>
    <x v="3"/>
    <s v="HAMKAM"/>
    <s v="Hamkam"/>
    <s v=""/>
    <s v="Micro Business"/>
    <s v="KENBIM"/>
  </r>
  <r>
    <s v="VPA6"/>
    <s v="KE-MER-1512-15986"/>
    <x v="1"/>
    <s v=""/>
    <s v="11th November,2015"/>
    <d v="2015-11-11T00:00:00"/>
    <s v="31st December,2015"/>
    <d v="2015-12-31T00:00:00"/>
    <s v="Benson Munene Muura"/>
    <s v="Male"/>
    <s v="2355821"/>
    <s v="724883321"/>
    <s v=""/>
    <s v=""/>
    <s v=""/>
    <n v="37.633805000000002"/>
    <n v="-1.6202999999999999E-2"/>
    <s v="Meru"/>
    <s v="Meru Centra"/>
    <s v="Abothuguchi Central"/>
    <s v="Mariene"/>
    <x v="3"/>
    <s v="Likunga Company Limited"/>
    <s v="Likunga Company Limited"/>
    <s v=""/>
    <s v="Micro Business"/>
    <s v="KENBIM"/>
  </r>
  <r>
    <s v="VPA6"/>
    <s v="KE-KIR-1605-16017"/>
    <x v="1"/>
    <s v=""/>
    <s v="12th March,2016"/>
    <d v="2016-03-12T00:00:00"/>
    <s v="1st May,2016"/>
    <d v="2016-05-01T00:00:00"/>
    <s v="Elizabeth Mueke Gichini"/>
    <s v="Female"/>
    <s v="6143654"/>
    <s v="727810859"/>
    <s v=""/>
    <s v=""/>
    <s v=""/>
    <n v="37.253193000000003"/>
    <n v="-0.50204199999999999"/>
    <s v="Kirinyaga"/>
    <s v="Kerugoya/Kutus"/>
    <s v="Mutira"/>
    <s v="Kamutwira"/>
    <x v="3"/>
    <s v="Kenbi Enterprises"/>
    <s v="Kenbi Enterpises"/>
    <s v=""/>
    <s v="Micro Business"/>
    <s v="KENBIM"/>
  </r>
  <r>
    <s v="VPA6"/>
    <s v="KE-MUR-1604-16019"/>
    <x v="1"/>
    <s v=""/>
    <s v="11th February,2016"/>
    <d v="2016-02-11T00:00:00"/>
    <s v="1st April,2016"/>
    <d v="2016-04-01T00:00:00"/>
    <s v="Bilhah Nyambura Mugo"/>
    <s v="Female"/>
    <s v="3569867"/>
    <s v="723798929"/>
    <s v=""/>
    <s v=""/>
    <s v=""/>
    <n v="36.972901999999998"/>
    <n v="-0.70741399999999999"/>
    <s v="Murang'a"/>
    <s v="Kangema"/>
    <s v="Wangu"/>
    <s v="Kamacharia/Karwinu"/>
    <x v="3"/>
    <s v="Kenbi Enterprises"/>
    <s v="Kenbi Enterpises"/>
    <s v=""/>
    <s v="Micro Business"/>
    <s v="KENBIM"/>
  </r>
  <r>
    <s v="VPA6"/>
    <s v="KE-KIA-1604-16020"/>
    <x v="1"/>
    <s v=""/>
    <s v="11th February,2016"/>
    <d v="2016-02-11T00:00:00"/>
    <s v="1st April,2016"/>
    <d v="2016-04-01T00:00:00"/>
    <s v="Julius Ndungo"/>
    <s v="Male"/>
    <s v="2044216"/>
    <s v="722769426"/>
    <s v=""/>
    <s v=""/>
    <s v=""/>
    <n v="36.993766999999998"/>
    <n v="-1.1139079999999999"/>
    <s v="Kiambu"/>
    <s v="Juja"/>
    <s v="Ruiru"/>
    <s v="Kuboma"/>
    <x v="3"/>
    <s v="Kenbi Enterprises"/>
    <s v="Kenbi Enterpises"/>
    <s v=""/>
    <s v="Micro Business"/>
    <s v="KENBIM"/>
  </r>
  <r>
    <s v="VPA6"/>
    <s v="KE-MER-1603-16133"/>
    <x v="1"/>
    <s v=""/>
    <s v="11th January,2016"/>
    <d v="2016-01-11T00:00:00"/>
    <s v="1st March,2016"/>
    <d v="2016-03-01T00:00:00"/>
    <s v="Kinyua Ikiara"/>
    <s v="Male"/>
    <s v="99999"/>
    <s v="722698998"/>
    <s v=""/>
    <s v=""/>
    <s v=""/>
    <n v="37.567239000000001"/>
    <n v="-3.3451000000000002E-2"/>
    <s v="Meru"/>
    <s v="Imenti South"/>
    <s v="Nkuene"/>
    <s v="Nkogwe"/>
    <x v="3"/>
    <s v="Likunga Company Limited"/>
    <s v=""/>
    <s v=""/>
    <s v="Micro Business"/>
    <s v="KENBIM"/>
  </r>
  <r>
    <s v="VPA6"/>
    <s v="KE-MUR-1606-16213"/>
    <x v="1"/>
    <s v=""/>
    <s v="12th April,2016"/>
    <d v="2016-04-12T00:00:00"/>
    <s v="1st June,2016"/>
    <d v="2016-06-01T00:00:00"/>
    <s v="Paul Macharia Mbaka"/>
    <s v="Male"/>
    <s v="1989136"/>
    <s v="720600740"/>
    <s v=""/>
    <s v=""/>
    <s v=""/>
    <n v="36.885209000000003"/>
    <n v="-0.80492799999999998"/>
    <s v="Murang'a"/>
    <s v="Kandara"/>
    <s v="Githumu"/>
    <s v="Kiangari"/>
    <x v="3"/>
    <s v="HAMKAM"/>
    <s v="Hamkam"/>
    <s v=""/>
    <s v="Micro Business"/>
    <s v="KENBIM"/>
  </r>
  <r>
    <s v="VPA6"/>
    <s v="KE-MER-1602-16263"/>
    <x v="1"/>
    <s v=""/>
    <s v="15th November,2015"/>
    <d v="2015-11-15T00:00:00"/>
    <s v="19th February,2016"/>
    <d v="2016-02-19T00:00:00"/>
    <s v="Emilio Gatu Njue"/>
    <s v="Male"/>
    <s v="10371271"/>
    <s v="705447823"/>
    <s v=""/>
    <s v=""/>
    <s v=""/>
    <n v="37.936895"/>
    <n v="0.16802"/>
    <s v="Meru"/>
    <s v="Igembe South"/>
    <s v="Athi"/>
    <s v="Kigandeni"/>
    <x v="3"/>
    <s v="Andcol Enterprises"/>
    <s v=""/>
    <s v=""/>
    <s v="Micro Business"/>
    <s v="MKD"/>
  </r>
  <r>
    <s v="VPA6"/>
    <s v="KE-MER-1601-16264"/>
    <x v="1"/>
    <s v=""/>
    <s v="21st November,2015"/>
    <d v="2015-11-21T00:00:00"/>
    <s v="10th January,2016"/>
    <d v="2016-01-10T00:00:00"/>
    <s v="Lucy Meme"/>
    <s v="Female"/>
    <s v="10924140"/>
    <s v="721920765"/>
    <s v=""/>
    <s v=""/>
    <s v=""/>
    <n v="37.906554"/>
    <n v="0.21721199999999999"/>
    <s v="Meru"/>
    <s v="Igembe South"/>
    <s v="Muudani"/>
    <s v="Center"/>
    <x v="3"/>
    <s v="Andcol Enterprises"/>
    <s v=""/>
    <s v=""/>
    <s v="Micro Business"/>
    <s v="KENBIM"/>
  </r>
  <r>
    <s v="VPA6"/>
    <s v="KE-MER-1601-16265"/>
    <x v="1"/>
    <s v=""/>
    <s v="12th November,2015"/>
    <d v="2015-11-12T00:00:00"/>
    <s v="1st January,2016"/>
    <d v="2016-01-01T00:00:00"/>
    <s v="Peter Ntarabu"/>
    <s v="Male"/>
    <s v="25652471"/>
    <s v="721692611"/>
    <s v=""/>
    <s v=""/>
    <s v=""/>
    <n v="37.916421999999997"/>
    <n v="0.15214800000000001"/>
    <s v="Meru"/>
    <s v="Igembe South"/>
    <s v="Njeme"/>
    <s v="Gaiti"/>
    <x v="3"/>
    <s v="Andcol Enterprises"/>
    <s v=""/>
    <s v=""/>
    <s v="Micro Business"/>
    <s v="MKD"/>
  </r>
  <r>
    <s v="VPA6"/>
    <s v="KE-MUR-1607-16302"/>
    <x v="1"/>
    <s v=""/>
    <s v="12th May,2016"/>
    <d v="2016-05-12T00:00:00"/>
    <s v="1st July,2016"/>
    <d v="2016-07-01T00:00:00"/>
    <s v="Julius Kiuru Ngugi"/>
    <s v="Male"/>
    <s v="13274517"/>
    <s v="718547663"/>
    <s v=""/>
    <s v=""/>
    <s v=""/>
    <n v="36.937167000000002"/>
    <n v="-0.84641699999999997"/>
    <s v="Murang'a"/>
    <s v="Kandara"/>
    <s v="Kiharu"/>
    <s v="Mukangu"/>
    <x v="3"/>
    <s v="HAMKAM"/>
    <s v=""/>
    <s v=""/>
    <s v="Micro Business"/>
    <s v="KENBIM"/>
  </r>
  <r>
    <s v="VPA6"/>
    <s v="KE-KIA-1606-16316"/>
    <x v="1"/>
    <s v=""/>
    <s v="12th April,2016"/>
    <d v="2016-04-12T00:00:00"/>
    <s v="1st June,2016"/>
    <d v="2016-06-01T00:00:00"/>
    <s v="Mumina Mutua"/>
    <s v="Male"/>
    <s v="99999"/>
    <s v="720389301"/>
    <s v=""/>
    <s v=""/>
    <s v=""/>
    <n v="37.144190000000002"/>
    <n v="-1.0674619999999999"/>
    <s v="Kiambu"/>
    <s v="Thika East"/>
    <s v="Kamenu"/>
    <s v="Landless"/>
    <x v="3"/>
    <s v="Andcol Enterprises"/>
    <s v=""/>
    <s v=""/>
    <s v="Micro Business"/>
    <s v="MKD"/>
  </r>
  <r>
    <s v="VPA6"/>
    <s v="KE-KIA-1604-16317"/>
    <x v="1"/>
    <s v=""/>
    <s v="11th February,2016"/>
    <d v="2016-02-11T00:00:00"/>
    <s v="1st April,2016"/>
    <d v="2016-04-01T00:00:00"/>
    <s v="George Kamai"/>
    <s v="Male"/>
    <s v="99999"/>
    <s v="72548561"/>
    <s v=""/>
    <s v=""/>
    <s v=""/>
    <n v="37.145755000000001"/>
    <n v="-1.073977"/>
    <s v="Kiambu"/>
    <s v="Thika East"/>
    <s v="Kamenu"/>
    <s v="Happy Valley"/>
    <x v="3"/>
    <s v="Andcol Enterprises"/>
    <s v=""/>
    <s v=""/>
    <s v="Micro Business"/>
    <s v="KENBIM"/>
  </r>
  <r>
    <s v="VPA6"/>
    <s v="KE-NAK-1606-16341"/>
    <x v="1"/>
    <s v=""/>
    <s v="12th April,2016"/>
    <d v="2016-04-12T00:00:00"/>
    <s v="1st June,2016"/>
    <d v="2016-06-01T00:00:00"/>
    <s v="Daniel Ndungu Nganga"/>
    <s v="Male"/>
    <s v="1032314"/>
    <s v="727146047"/>
    <s v=""/>
    <s v=""/>
    <s v=""/>
    <n v="36.167327999999998"/>
    <n v="-8.2632999999999998E-2"/>
    <s v="Nakuru"/>
    <s v="Subukia"/>
    <s v="Kabazi"/>
    <s v="Kihoto"/>
    <x v="3"/>
    <s v="Andcol Enterprises"/>
    <s v=""/>
    <s v=""/>
    <s v="Micro Business"/>
    <s v="MKD"/>
  </r>
  <r>
    <s v="VPA6"/>
    <s v="KE-NAK-1606-16488"/>
    <x v="0"/>
    <s v="Non Compliant"/>
    <s v="12th April,2016"/>
    <d v="2016-04-12T00:00:00"/>
    <s v="1st June,2016"/>
    <d v="2016-06-01T00:00:00"/>
    <s v="Susan Mumbi"/>
    <s v="Female"/>
    <s v="8173642"/>
    <s v="710508333"/>
    <s v=""/>
    <s v=""/>
    <s v=""/>
    <n v="36.167543000000002"/>
    <n v="-0.27187"/>
    <s v="Nakuru"/>
    <s v="Bahati"/>
    <s v="Lanet"/>
    <s v=""/>
    <x v="3"/>
    <s v="Kichemu limited"/>
    <s v=""/>
    <s v=""/>
    <s v="Micro Business"/>
    <s v="KENBIM"/>
  </r>
  <r>
    <s v="VPA6"/>
    <s v="KE-NAK-1605-16491"/>
    <x v="1"/>
    <s v=""/>
    <s v="12th March,2016"/>
    <d v="2016-03-12T00:00:00"/>
    <s v="1st May,2016"/>
    <d v="2016-05-01T00:00:00"/>
    <s v="Monica Kanyingi"/>
    <s v="Female"/>
    <s v="2325509"/>
    <s v="710514479"/>
    <s v=""/>
    <s v=""/>
    <s v=""/>
    <n v="36.120852999999997"/>
    <n v="-0.177317"/>
    <s v="Nakuru"/>
    <s v="Nakuru North"/>
    <s v="Maili Kumi"/>
    <s v=""/>
    <x v="3"/>
    <s v="Kichemu limited"/>
    <s v=""/>
    <s v=""/>
    <s v="Micro Business"/>
    <s v="KENBIM"/>
  </r>
  <r>
    <s v="VPA6"/>
    <s v="KE-NAK-1607-16516"/>
    <x v="1"/>
    <s v=""/>
    <s v="12th May,2016"/>
    <d v="2016-05-12T00:00:00"/>
    <s v="1st July,2016"/>
    <d v="2016-07-01T00:00:00"/>
    <s v="Ephantus M Wanduri"/>
    <s v="Male"/>
    <s v="1392181"/>
    <s v="710508333"/>
    <s v=""/>
    <s v=""/>
    <s v=""/>
    <n v="36.167667000000002"/>
    <n v="-0.27200299999999999"/>
    <s v="Nakuru"/>
    <s v="Bahati"/>
    <s v="Umoja"/>
    <s v=""/>
    <x v="3"/>
    <s v="Kichemu limited"/>
    <s v=""/>
    <s v=""/>
    <s v="Micro Business"/>
    <s v="KENBIM"/>
  </r>
  <r>
    <s v="VPA6"/>
    <s v="KE-MUR-1610-16652"/>
    <x v="1"/>
    <s v=""/>
    <s v="12th August,2016"/>
    <d v="2016-08-12T00:00:00"/>
    <s v="1st October,2016"/>
    <d v="2016-10-01T00:00:00"/>
    <s v="Joseph Kiruri"/>
    <s v="Male"/>
    <s v="3402065"/>
    <s v="721923306"/>
    <s v=""/>
    <s v=""/>
    <s v=""/>
    <n v="37.032874999999997"/>
    <n v="-0.94709200000000004"/>
    <s v="Murang'a"/>
    <s v="Kandara"/>
    <s v=""/>
    <s v=""/>
    <x v="3"/>
    <s v="Cides Ltd"/>
    <s v=""/>
    <s v=""/>
    <s v="Micro Business"/>
    <s v="KENBIM"/>
  </r>
  <r>
    <s v="VPA6"/>
    <s v="KE-NYE-1607-16654"/>
    <x v="1"/>
    <s v=""/>
    <s v="12th May,2016"/>
    <d v="2016-05-12T00:00:00"/>
    <s v="1st July,2016"/>
    <d v="2016-07-01T00:00:00"/>
    <s v="Lily Ngendo Maina"/>
    <s v="Female"/>
    <s v="3189601"/>
    <s v="719655350"/>
    <s v=""/>
    <s v=""/>
    <s v=""/>
    <n v="37.112687000000001"/>
    <n v="-0.44401499999999999"/>
    <s v="Nyeri"/>
    <s v="Mathira West"/>
    <s v="Taiga"/>
    <s v="Karatina"/>
    <x v="3"/>
    <s v="Cides Ltd"/>
    <s v=""/>
    <s v=""/>
    <s v="Micro Business"/>
    <s v="KENBIM"/>
  </r>
  <r>
    <s v="VPA6"/>
    <s v="KE-MUR-1605-16672"/>
    <x v="1"/>
    <s v=""/>
    <s v="1st March,2016"/>
    <d v="2016-03-01T00:00:00"/>
    <s v="1st May,2016"/>
    <d v="2016-05-01T00:00:00"/>
    <s v="Daniel Mbugua"/>
    <s v="Male"/>
    <s v="498849"/>
    <s v="722856232"/>
    <s v=""/>
    <s v=""/>
    <s v=""/>
    <n v="36.995480000000001"/>
    <n v="-0.92380399999999996"/>
    <s v="Murang'a"/>
    <s v="Gatanga"/>
    <s v="Kihumbu"/>
    <s v="Nyaga"/>
    <x v="3"/>
    <s v="Andcol Enterprises"/>
    <s v="Norbert Ogwel"/>
    <s v=""/>
    <s v="Micro Business"/>
    <s v="KENBIM"/>
  </r>
  <r>
    <s v="VPA6"/>
    <s v="KE-KIA-1612-16674"/>
    <x v="2"/>
    <s v="Abandoned"/>
    <s v="1st November,2016"/>
    <d v="2016-11-01T00:00:00"/>
    <s v="21st December,2016"/>
    <d v="2016-12-21T00:00:00"/>
    <s v="Martin Muhoho"/>
    <s v="Male"/>
    <s v="22416761"/>
    <s v="722445028"/>
    <s v=""/>
    <s v=""/>
    <s v=""/>
    <m/>
    <m/>
    <s v="Kiambu"/>
    <s v="Thika East"/>
    <s v="Kamenu"/>
    <s v="Landless"/>
    <x v="3"/>
    <s v="Andcol Enterprises"/>
    <s v="Norbert Ogwel"/>
    <s v=""/>
    <s v="Micro Business"/>
    <s v="KENBIM"/>
  </r>
  <r>
    <s v="VPA6"/>
    <s v="KE-MUR-1612-16675"/>
    <x v="1"/>
    <s v=""/>
    <s v="11th November,2016"/>
    <d v="2016-11-11T00:00:00"/>
    <s v="31st December,2016"/>
    <d v="2016-12-31T00:00:00"/>
    <s v="Stephen Saba Njoroge"/>
    <s v="Male"/>
    <s v="1143724"/>
    <s v="722250529"/>
    <s v=""/>
    <s v=""/>
    <s v=""/>
    <n v="36.998876000000003"/>
    <n v="-0.92824200000000001"/>
    <s v="Murang'a"/>
    <s v="Gatanga"/>
    <s v="Kihumbu"/>
    <s v="Nyaga"/>
    <x v="3"/>
    <s v="Andcol Enterprises"/>
    <s v="Norbert Ogwel"/>
    <s v=""/>
    <s v="Micro Business"/>
    <s v="MKD"/>
  </r>
  <r>
    <s v="VPA6"/>
    <s v="KE-VIH-1604-16704"/>
    <x v="1"/>
    <s v=""/>
    <s v="2nd March,2016"/>
    <d v="2016-03-02T00:00:00"/>
    <s v="21st April,2016"/>
    <d v="2016-04-21T00:00:00"/>
    <s v="Donald Chevai Chwea"/>
    <s v="Male"/>
    <s v="99999"/>
    <s v="723510447"/>
    <s v=""/>
    <s v=""/>
    <s v=""/>
    <n v="34.706397000000003"/>
    <n v="5.1317000000000002E-2"/>
    <s v="Vihiga"/>
    <s v="Vihiga"/>
    <s v="Vihinga"/>
    <s v="Kidudu"/>
    <x v="3"/>
    <s v="Biotechno &amp; Services"/>
    <s v="Biotechno &amp; Services"/>
    <s v=""/>
    <s v="Micro Business"/>
    <s v="KENBIM"/>
  </r>
  <r>
    <s v="VPA6"/>
    <s v="KE-MER-1610-16717"/>
    <x v="0"/>
    <s v="Grievance"/>
    <s v="12th August,2016"/>
    <d v="2016-08-12T00:00:00"/>
    <s v="1st October,2016"/>
    <d v="2016-10-01T00:00:00"/>
    <s v="Ann Mwari Mbaru"/>
    <s v="Female"/>
    <s v="8870596"/>
    <s v="717666607"/>
    <s v=""/>
    <s v=""/>
    <s v=""/>
    <n v="37.635497000000001"/>
    <n v="-6.3439999999999996E-2"/>
    <s v="Meru"/>
    <s v="Imenti South"/>
    <s v="Nkubu"/>
    <s v="Nkuene"/>
    <x v="3"/>
    <s v="Zackmar Biotec Ltd"/>
    <s v=""/>
    <s v=""/>
    <s v="Micro Business"/>
    <s v="KENBIM"/>
  </r>
  <r>
    <s v="VPA6"/>
    <s v="KE-MUR-1604-16747"/>
    <x v="1"/>
    <s v=""/>
    <s v="11th February,2016"/>
    <d v="2016-02-11T00:00:00"/>
    <s v="1st April,2016"/>
    <d v="2016-04-01T00:00:00"/>
    <s v="Loise Nyina Njoroge"/>
    <s v="Female"/>
    <s v="13460727"/>
    <s v="720460389"/>
    <s v=""/>
    <s v=""/>
    <s v=""/>
    <n v="37.175780000000003"/>
    <n v="-0.95930400000000005"/>
    <s v="Murang'a"/>
    <s v="Makuyu"/>
    <s v="Maragua"/>
    <s v="Kangangu"/>
    <x v="3"/>
    <s v="Kenbi Enterprises"/>
    <s v=""/>
    <s v=""/>
    <s v="Micro Business"/>
    <s v="MKD"/>
  </r>
  <r>
    <s v="VPA6"/>
    <s v="KE-MUR-1607-16749"/>
    <x v="1"/>
    <s v=""/>
    <s v="12th May,2016"/>
    <d v="2016-05-12T00:00:00"/>
    <s v="1st July,2016"/>
    <d v="2016-07-01T00:00:00"/>
    <s v="Wilson Wamai Kahumba"/>
    <s v="Male"/>
    <s v="23894851"/>
    <s v="720085244"/>
    <s v=""/>
    <s v=""/>
    <s v=""/>
    <n v="36.919573"/>
    <n v="-0.60865599999999997"/>
    <s v="Murang'a"/>
    <s v="Kangema"/>
    <s v="Kireaini"/>
    <s v=""/>
    <x v="3"/>
    <s v="Kenbi Enterprises"/>
    <s v="Kenbi Enterpises"/>
    <s v=""/>
    <s v="Micro Business"/>
    <s v="MKD"/>
  </r>
  <r>
    <s v="VPA6"/>
    <s v="KE-LAI-1603-16926"/>
    <x v="1"/>
    <s v=""/>
    <s v="11th January,2016"/>
    <d v="2016-01-11T00:00:00"/>
    <s v="1st March,2016"/>
    <d v="2016-03-01T00:00:00"/>
    <s v="Gerald Mwangi"/>
    <s v="Male"/>
    <s v="4132417"/>
    <s v="722300791"/>
    <s v=""/>
    <s v=""/>
    <s v=""/>
    <n v="36.332217999999997"/>
    <n v="4.9377999999999998E-2"/>
    <s v="Laikipia"/>
    <s v="Nyahururu"/>
    <s v="G.Co"/>
    <s v=""/>
    <x v="3"/>
    <s v="Kichemu limited"/>
    <s v=""/>
    <s v=""/>
    <s v="Micro Business"/>
    <s v="KENBIM"/>
  </r>
  <r>
    <s v="VPA6"/>
    <s v="KE-NYA-1611-16975"/>
    <x v="0"/>
    <s v="Grievance"/>
    <s v="12th September,2016"/>
    <d v="2016-09-12T00:00:00"/>
    <s v="1st November,2016"/>
    <d v="2016-11-01T00:00:00"/>
    <s v="Alice Wanjiku Wangondu"/>
    <s v="Female"/>
    <s v="11613952"/>
    <s v="733511328"/>
    <s v="723328561"/>
    <s v=""/>
    <s v=""/>
    <n v="36.442042000000001"/>
    <n v="-7.5816999999999996E-2"/>
    <s v="Nyandarua"/>
    <s v="Ndaragwa"/>
    <s v="Ndaragwa Central"/>
    <s v=""/>
    <x v="3"/>
    <s v="Sakaki Natural Renewable Energy Center"/>
    <s v="Sakaki Natural Renewable Energy Center"/>
    <s v=""/>
    <s v="Micro Business"/>
    <s v="MKD"/>
  </r>
  <r>
    <s v="VPA6"/>
    <s v="KE-NYA-1609-16985"/>
    <x v="1"/>
    <s v=""/>
    <s v="13th July,2016"/>
    <d v="2016-07-13T00:00:00"/>
    <s v="1st September,2016"/>
    <d v="2016-09-01T00:00:00"/>
    <s v="Josephat Nugwi K"/>
    <s v="Male"/>
    <s v="5769252"/>
    <s v="709931108"/>
    <s v=""/>
    <s v=""/>
    <s v=""/>
    <n v="36.445546999999998"/>
    <n v="-6.0360999999999998E-2"/>
    <s v="Nyandarua"/>
    <s v="Ndaragwa"/>
    <s v="Meili Kumi"/>
    <s v=""/>
    <x v="3"/>
    <s v="Sakaki Natural Renewable Energy Center"/>
    <s v="Sakaki Natural Renewable Energy Center"/>
    <s v=""/>
    <s v="Micro Business"/>
    <s v="MKD"/>
  </r>
  <r>
    <s v="VPA6"/>
    <s v="KE-NYE-1607-15973"/>
    <x v="1"/>
    <s v=""/>
    <s v="12th May,2016"/>
    <d v="2016-05-12T00:00:00"/>
    <s v="1st July,2016"/>
    <d v="2016-07-01T00:00:00"/>
    <s v="James Gacheche Waweru"/>
    <s v="Male"/>
    <s v="3214940"/>
    <s v="721290618"/>
    <s v=""/>
    <s v=""/>
    <s v=""/>
    <n v="37.123593"/>
    <n v="-0.279775"/>
    <s v="Nyeri"/>
    <s v="Kieni East"/>
    <s v="Kabaru"/>
    <s v="Kairi"/>
    <x v="2"/>
    <s v="Mt Kenya Renewable Energy"/>
    <s v="Mt Kenya Renewable Energy"/>
    <s v=""/>
    <s v="Micro Business"/>
    <s v="KENBIM"/>
  </r>
  <r>
    <s v="VPA6"/>
    <s v="KE-MER-1603-15985"/>
    <x v="1"/>
    <s v=""/>
    <s v="11th January,2016"/>
    <d v="2016-01-11T00:00:00"/>
    <s v="1st March,2016"/>
    <d v="2016-03-01T00:00:00"/>
    <s v="Kibiti Lintari"/>
    <s v="Male"/>
    <s v="99999"/>
    <s v="721316759"/>
    <s v=""/>
    <s v=""/>
    <s v=""/>
    <n v="37.942050999999999"/>
    <n v="0.220689"/>
    <s v="Meru"/>
    <s v="Igembe South"/>
    <s v="Maua"/>
    <s v="Antubochiu"/>
    <x v="2"/>
    <s v="Likunga Company Limited"/>
    <s v="N/A"/>
    <s v=""/>
    <s v="Micro Business"/>
    <s v="KENBIM"/>
  </r>
  <r>
    <s v="VPA6"/>
    <s v="KE-THA-1602-15987"/>
    <x v="1"/>
    <s v=""/>
    <s v="13th December,2015"/>
    <d v="2015-12-13T00:00:00"/>
    <s v="1st February,2016"/>
    <d v="2016-02-01T00:00:00"/>
    <s v="Frankline Ngaruthi"/>
    <s v="Male"/>
    <s v="2215468"/>
    <s v="720243686"/>
    <s v=""/>
    <s v=""/>
    <s v=""/>
    <n v="37.655388000000002"/>
    <n v="-0.22553899999999999"/>
    <s v="Tharaka-Nithi"/>
    <s v="Maara"/>
    <s v="Chogoria"/>
    <s v="Kieganguru"/>
    <x v="2"/>
    <s v="Likunga Company Limited"/>
    <s v="Likunga Company Limited"/>
    <s v=""/>
    <s v="Micro Business"/>
    <s v="KENBIM"/>
  </r>
  <r>
    <s v="VPA6"/>
    <s v="KE-NYE-1603-16018"/>
    <x v="1"/>
    <s v=""/>
    <s v="11th January,2016"/>
    <d v="2016-01-11T00:00:00"/>
    <s v="1st March,2016"/>
    <d v="2016-03-01T00:00:00"/>
    <s v="Peter Nduguya Kanyi"/>
    <s v="Male"/>
    <s v="11777749"/>
    <s v="710106462"/>
    <s v=""/>
    <s v=""/>
    <s v=""/>
    <n v="36.727643999999998"/>
    <n v="-0.23965800000000001"/>
    <s v="Nyeri"/>
    <s v="Kieni West"/>
    <s v="Gatarakwa"/>
    <s v="Embaringo"/>
    <x v="2"/>
    <s v="Kenbi Enterprises"/>
    <s v="Kenbi Enterpises"/>
    <s v=""/>
    <s v="Micro Business"/>
    <s v="KENBIM"/>
  </r>
  <r>
    <s v="VPA6"/>
    <s v="KE-TRA-1605-16030"/>
    <x v="1"/>
    <s v=""/>
    <s v="1st April,2016"/>
    <d v="2016-04-01T00:00:00"/>
    <s v="21st May,2016"/>
    <d v="2016-05-21T00:00:00"/>
    <s v="Richard Juma Obongo"/>
    <s v="Male"/>
    <s v="8586235"/>
    <s v="722450086"/>
    <s v="2.55E+11"/>
    <s v=""/>
    <s v=""/>
    <n v="35.063949999999998"/>
    <n v="1.06951"/>
    <s v="Trans Nzoia"/>
    <s v="Trans Nzoia East"/>
    <s v="Sitatunga"/>
    <s v="Taito"/>
    <x v="2"/>
    <s v="Pafasi Enterprise"/>
    <s v=""/>
    <s v=""/>
    <s v="Micro Business"/>
    <s v="KENBIM"/>
  </r>
  <r>
    <s v="VPA6"/>
    <s v="KE-UAS-1606-16037"/>
    <x v="1"/>
    <s v=""/>
    <s v="12th April,2016"/>
    <d v="2016-04-12T00:00:00"/>
    <s v="1st June,2016"/>
    <d v="2016-06-01T00:00:00"/>
    <s v="Stephen Kimurto"/>
    <s v="Male"/>
    <s v="17429422"/>
    <s v="722689664"/>
    <s v=""/>
    <s v=""/>
    <s v=""/>
    <n v="35.355348999999997"/>
    <n v="0.47485100000000002"/>
    <s v="Uasin Gishu"/>
    <s v="Ainabkoi"/>
    <s v="Kipkorgot"/>
    <s v="Kipsinede"/>
    <x v="2"/>
    <s v="Ndimar Renewable Energy"/>
    <s v=""/>
    <s v=""/>
    <s v="Micro Business"/>
    <s v="KENBIM"/>
  </r>
  <r>
    <s v="VPA6"/>
    <s v="KE-THA-1604-16043"/>
    <x v="1"/>
    <s v=""/>
    <s v="2nd March,2016"/>
    <d v="2016-03-02T00:00:00"/>
    <s v="21st April,2016"/>
    <d v="2016-04-21T00:00:00"/>
    <s v="Nicholas Mbuko"/>
    <s v="Male"/>
    <s v="28564212"/>
    <s v="720638432"/>
    <s v="2.55E+11"/>
    <s v=""/>
    <s v=""/>
    <n v="37.675744999999999"/>
    <n v="-0.36824000000000001"/>
    <s v="Tharaka-Nithi"/>
    <s v="Chuka"/>
    <s v="Mugwe"/>
    <s v="Chera"/>
    <x v="2"/>
    <s v="Igwemas General Digester Ltd"/>
    <s v=""/>
    <s v=""/>
    <s v="Micro Business"/>
    <s v="MKD"/>
  </r>
  <r>
    <s v="VPA6"/>
    <s v="KE-NYA-1605-16085"/>
    <x v="1"/>
    <s v=""/>
    <s v="12th March,2016"/>
    <d v="2016-03-12T00:00:00"/>
    <s v="1st May,2016"/>
    <d v="2016-05-01T00:00:00"/>
    <s v="Duke Mogare Manani"/>
    <s v="Male"/>
    <s v="13341317"/>
    <s v="721931663"/>
    <s v="2.55E+11"/>
    <s v=""/>
    <s v=""/>
    <n v="35.016137999999998"/>
    <n v="-0.74017200000000005"/>
    <s v="Nyamira"/>
    <s v="Borabu"/>
    <s v="Nyansiongo"/>
    <s v="Matutu"/>
    <x v="2"/>
    <s v="Nyansancha Biogas"/>
    <s v=""/>
    <s v=""/>
    <s v="Micro Business"/>
    <s v="KENBIM"/>
  </r>
  <r>
    <s v="VPA6"/>
    <s v="KE-TRA-1605-16092"/>
    <x v="1"/>
    <s v=""/>
    <s v="17th March,2016"/>
    <d v="2016-03-17T00:00:00"/>
    <s v="6th May,2016"/>
    <d v="2016-05-06T00:00:00"/>
    <s v="Jared Babu Makori"/>
    <s v="Male"/>
    <s v="13147003"/>
    <s v="726461067"/>
    <s v="2.55E+11"/>
    <s v=""/>
    <s v=""/>
    <n v="35.213568000000002"/>
    <n v="1.002656"/>
    <s v="Trans Nzoia"/>
    <s v="Trans Nzoia East"/>
    <s v="Kachibora"/>
    <s v="Kabul"/>
    <x v="2"/>
    <s v="Pafasi Enterprise"/>
    <s v=""/>
    <s v=""/>
    <s v="Micro Business"/>
    <s v="KENBIM"/>
  </r>
  <r>
    <s v="VPA6"/>
    <s v="KE-MER-1604-16129"/>
    <x v="1"/>
    <s v=""/>
    <s v="11th February,2016"/>
    <d v="2016-02-11T00:00:00"/>
    <s v="1st April,2016"/>
    <d v="2016-04-01T00:00:00"/>
    <s v="Elias Murungi"/>
    <s v="Male"/>
    <s v="775617"/>
    <s v="727773028"/>
    <s v=""/>
    <s v=""/>
    <s v=""/>
    <n v="37.620944999999999"/>
    <n v="-0.15293499999999999"/>
    <s v="Meru"/>
    <s v="Imenti South"/>
    <s v="Igoji West"/>
    <s v="Mugae"/>
    <x v="2"/>
    <s v="Likunga Company Limited"/>
    <s v=""/>
    <s v=""/>
    <s v="Micro Business"/>
    <s v="KENBIM"/>
  </r>
  <r>
    <s v="VPA6"/>
    <s v="KE-MER-1605-16131"/>
    <x v="1"/>
    <s v=""/>
    <s v="12th March,2016"/>
    <d v="2016-03-12T00:00:00"/>
    <s v="1st May,2016"/>
    <d v="2016-05-01T00:00:00"/>
    <s v="Jennifer Ndege"/>
    <s v="Female"/>
    <s v="14221156"/>
    <s v="717705155"/>
    <s v=""/>
    <s v=""/>
    <s v=""/>
    <n v="37.621613000000004"/>
    <n v="-0.152948"/>
    <s v="Meru"/>
    <s v="Imenti South"/>
    <s v="Igoji West"/>
    <s v="Mugae"/>
    <x v="2"/>
    <s v="Likunga Company Limited"/>
    <s v=""/>
    <s v=""/>
    <s v="Micro Business"/>
    <s v="KENBIM"/>
  </r>
  <r>
    <s v="VPA6"/>
    <s v="KE-MER-1602-16132"/>
    <x v="1"/>
    <s v=""/>
    <s v="13th December,2015"/>
    <d v="2015-12-13T00:00:00"/>
    <s v="1st February,2016"/>
    <d v="2016-02-01T00:00:00"/>
    <s v="John Mugambi"/>
    <s v="Male"/>
    <s v="224788"/>
    <s v="722429268"/>
    <s v=""/>
    <s v=""/>
    <s v=""/>
    <n v="37.657893000000001"/>
    <n v="6.3199999999999997E-4"/>
    <s v="Meru"/>
    <s v="Imenti North"/>
    <s v="Abothuguchi Central"/>
    <s v="Mugambone"/>
    <x v="2"/>
    <s v="Likunga Company Limited"/>
    <s v=""/>
    <s v=""/>
    <s v="Micro Business"/>
    <s v="KENBIM"/>
  </r>
  <r>
    <s v="VPA6"/>
    <s v="KE-MUR-1606-16207"/>
    <x v="1"/>
    <s v=""/>
    <s v="12th April,2016"/>
    <d v="2016-04-12T00:00:00"/>
    <s v="1st June,2016"/>
    <d v="2016-06-01T00:00:00"/>
    <s v="Prisila Wangui Ndegwa"/>
    <s v="Female"/>
    <s v="5982350"/>
    <s v="721760269"/>
    <s v=""/>
    <s v=""/>
    <s v=""/>
    <n v="36.934676000000003"/>
    <n v="-0.84372400000000003"/>
    <s v="Murang'a"/>
    <s v="Kandara"/>
    <s v=""/>
    <s v="Mukangu"/>
    <x v="2"/>
    <s v="HAMKAM"/>
    <s v="Hamkam"/>
    <s v=""/>
    <s v="Micro Business"/>
    <s v="KENBIM"/>
  </r>
  <r>
    <s v="VPA6"/>
    <s v="KE-EMB-1603-16208"/>
    <x v="0"/>
    <s v="Unreachable"/>
    <s v="21st January,2016"/>
    <d v="2016-01-21T00:00:00"/>
    <s v="11th March,2016"/>
    <d v="2016-03-11T00:00:00"/>
    <s v="Dickson Njeru"/>
    <s v="Male"/>
    <s v="267029"/>
    <s v="735945629"/>
    <s v="2.55E+11"/>
    <s v=""/>
    <s v=""/>
    <n v="37.486052999999998"/>
    <n v="-0.36726999999999999"/>
    <s v="Embu"/>
    <s v="Manyatta"/>
    <s v="Manyatta"/>
    <s v="Mukangu"/>
    <x v="2"/>
    <s v="Sakaki Natural Renewable Energy Center"/>
    <s v=""/>
    <s v=""/>
    <s v="Micro Business"/>
    <s v="KENBIM"/>
  </r>
  <r>
    <s v="VPA6"/>
    <s v="KE-EMB-1602-16215"/>
    <x v="1"/>
    <s v=""/>
    <s v="13th December,2015"/>
    <d v="2015-12-13T00:00:00"/>
    <s v="1st February,2016"/>
    <d v="2016-02-01T00:00:00"/>
    <s v="Charles K Nyaga"/>
    <s v="Male"/>
    <s v="3524450"/>
    <s v="721286712"/>
    <s v="2.55E+11"/>
    <s v=""/>
    <s v=""/>
    <n v="37.458646999999999"/>
    <n v="-0.38750299999999999"/>
    <s v="Embu"/>
    <s v="Manyatta"/>
    <s v="Manyatta"/>
    <s v="Mukongano"/>
    <x v="2"/>
    <s v="Sakaki Natural Renewable Energy Center"/>
    <s v="Sakaki Natural Renewable Energy Center"/>
    <s v="254723421759"/>
    <s v="Micro Business"/>
    <s v="KENBIM"/>
  </r>
  <r>
    <s v="VPA6"/>
    <s v="KE-EMB-1605-16216"/>
    <x v="0"/>
    <s v="Unreachable"/>
    <s v="12th March,2016"/>
    <d v="2016-03-12T00:00:00"/>
    <s v="1st May,2016"/>
    <d v="2016-05-01T00:00:00"/>
    <s v="Charles Muriithi Njinju"/>
    <s v="Male"/>
    <s v="4400838"/>
    <s v="254722899562"/>
    <s v="2.55E+11"/>
    <s v=""/>
    <s v=""/>
    <m/>
    <m/>
    <s v="EMbu"/>
    <s v=""/>
    <s v=""/>
    <s v=""/>
    <x v="2"/>
    <s v="Sakaki Natural Renewable Energy Center"/>
    <s v="Sakaki Natural Renewable Energy Center"/>
    <s v="254723421759"/>
    <s v="Micro Business"/>
    <s v="KENBIM"/>
  </r>
  <r>
    <s v="VPA6"/>
    <s v="KE-EMB-1604-16217"/>
    <x v="0"/>
    <s v="Grievance"/>
    <s v="11th February,2016"/>
    <d v="2016-02-11T00:00:00"/>
    <s v="1st April,2016"/>
    <d v="2016-04-01T00:00:00"/>
    <s v="Venancio Ndwiga Njue"/>
    <s v="Male"/>
    <s v="1298912"/>
    <s v="711247479"/>
    <s v="2.55E+11"/>
    <s v=""/>
    <s v=""/>
    <n v="37.574506"/>
    <n v="-0.38276100000000002"/>
    <s v="Embu"/>
    <s v="Runyenjes"/>
    <s v="Kyeni North"/>
    <s v="Kiangengi"/>
    <x v="2"/>
    <s v="Sakaki Natural Renewable Energy Center"/>
    <s v="Sakaki Natural Renewable Energy Center"/>
    <s v="254723421759"/>
    <s v="Micro Business"/>
    <s v="KENBIM"/>
  </r>
  <r>
    <s v="VPA6"/>
    <s v="KE-EMB-1603-16218"/>
    <x v="1"/>
    <s v=""/>
    <s v="11th January,2016"/>
    <d v="2016-01-11T00:00:00"/>
    <s v="1st March,2016"/>
    <d v="2016-03-01T00:00:00"/>
    <s v="Phylis Njeru"/>
    <s v="Male"/>
    <s v="11151689"/>
    <s v="716507017"/>
    <s v="2.55E+11"/>
    <s v=""/>
    <s v=""/>
    <n v="37.494985999999997"/>
    <n v="-0.43362200000000001"/>
    <s v="Embu"/>
    <s v="Manyatta"/>
    <s v="Manyatta"/>
    <s v="Mucegori"/>
    <x v="2"/>
    <s v="Sakaki Natural Renewable Energy Center"/>
    <s v="Sakaki Natural Renewable Energy Center"/>
    <s v="254723421759"/>
    <s v="Micro Business"/>
    <s v="MKD"/>
  </r>
  <r>
    <s v="VPA6"/>
    <s v="KE-MER-1605-16219"/>
    <x v="1"/>
    <s v=""/>
    <s v="12th March,2016"/>
    <d v="2016-03-12T00:00:00"/>
    <s v="1st May,2016"/>
    <d v="2016-05-01T00:00:00"/>
    <s v="Siphira Kagendo Njuki"/>
    <s v="Female"/>
    <s v="9215962"/>
    <s v="726120931"/>
    <s v=""/>
    <s v=""/>
    <s v=""/>
    <n v="37.622861"/>
    <n v="-0.18221200000000001"/>
    <s v="Meru"/>
    <s v="Imenti South"/>
    <s v="Igoji West"/>
    <s v="Gitumbi"/>
    <x v="2"/>
    <s v="Likunga Company Limited"/>
    <s v=""/>
    <s v=""/>
    <s v="Micro Business"/>
    <s v="MKD"/>
  </r>
  <r>
    <s v="VPA6"/>
    <s v="KE-NAK-1606-16229"/>
    <x v="1"/>
    <s v=""/>
    <s v="12th April,2016"/>
    <d v="2016-04-12T00:00:00"/>
    <s v="1st June,2016"/>
    <d v="2016-06-01T00:00:00"/>
    <s v="Ann Wagachu Macharia"/>
    <s v="Female"/>
    <s v="8028679"/>
    <s v="704476009"/>
    <s v=""/>
    <s v=""/>
    <s v=""/>
    <n v="36.078187"/>
    <n v="-0.29968800000000001"/>
    <s v="Nakuru"/>
    <s v="Bahati"/>
    <s v="Kiamaina"/>
    <s v="Kirathimo"/>
    <x v="2"/>
    <s v="Samjubiotec Enterprises"/>
    <s v=""/>
    <s v=""/>
    <s v="Micro Business"/>
    <s v="KENBIM"/>
  </r>
  <r>
    <s v="VPA6"/>
    <s v="KE-MUR-1605-16230"/>
    <x v="1"/>
    <s v=""/>
    <s v="12th March,2016"/>
    <d v="2016-03-12T00:00:00"/>
    <s v="1st May,2016"/>
    <d v="2016-05-01T00:00:00"/>
    <s v="Peter Mungai"/>
    <s v="Male"/>
    <s v="7185932"/>
    <s v="721480360"/>
    <s v=""/>
    <s v=""/>
    <s v=""/>
    <n v="37.157370999999998"/>
    <n v="-0.90392799999999995"/>
    <s v="Murang'a"/>
    <s v="Makuyu"/>
    <s v="Kenol"/>
    <s v="Kimorori"/>
    <x v="2"/>
    <s v="Samjubiotec Enterprises"/>
    <s v=""/>
    <s v=""/>
    <s v="Micro Business"/>
    <s v="KENBIM"/>
  </r>
  <r>
    <s v="VPA6"/>
    <s v="KE-NAK-1603-16232"/>
    <x v="1"/>
    <s v=""/>
    <s v="11th January,2016"/>
    <d v="2016-01-11T00:00:00"/>
    <s v="1st March,2016"/>
    <d v="2016-03-01T00:00:00"/>
    <s v="James Njenga Waweru"/>
    <s v="Male"/>
    <s v="4538862"/>
    <s v="722504870"/>
    <s v=""/>
    <s v=""/>
    <s v=""/>
    <n v="36.110218000000003"/>
    <n v="-0.22603799999999999"/>
    <s v="Nakuru"/>
    <s v="Bahati"/>
    <s v="Kiamaina"/>
    <s v="Kirima"/>
    <x v="2"/>
    <s v="Samjubiotec Enterprises"/>
    <s v=""/>
    <s v=""/>
    <s v="Micro Business"/>
    <s v="KENBIM"/>
  </r>
  <r>
    <s v="VPA6"/>
    <s v="KE-KIA-1606-16234"/>
    <x v="0"/>
    <s v="Unreachable"/>
    <s v="12th April,2016"/>
    <d v="2016-04-12T00:00:00"/>
    <s v="1st June,2016"/>
    <d v="2016-06-01T00:00:00"/>
    <s v="Lilian Nyambura Gituere"/>
    <s v="Female"/>
    <s v="28101155"/>
    <s v="726311961"/>
    <s v=""/>
    <s v=""/>
    <s v=""/>
    <n v="36.65954"/>
    <n v="-1.2101949999999999"/>
    <s v="Kiambu"/>
    <s v="Kikuyu"/>
    <s v="Muguga"/>
    <s v="Zambezi"/>
    <x v="2"/>
    <s v="Samjubiotec Enterprises"/>
    <s v=""/>
    <s v=""/>
    <s v="Micro Business"/>
    <s v="KENBIM"/>
  </r>
  <r>
    <s v="VPA6"/>
    <s v="KE-EMB-1603-16279"/>
    <x v="1"/>
    <s v=""/>
    <s v="11th January,2016"/>
    <d v="2016-01-11T00:00:00"/>
    <s v="1st March,2016"/>
    <d v="2016-03-01T00:00:00"/>
    <s v="Patrick Ndwiga"/>
    <s v="Male"/>
    <s v="10797485"/>
    <s v="710729983"/>
    <s v=""/>
    <s v=""/>
    <s v=""/>
    <n v="37.515115000000002"/>
    <n v="-0.39967900000000001"/>
    <s v="Embu"/>
    <s v="Runyenjes"/>
    <s v="Kagaari North"/>
    <s v="Kianjokoma"/>
    <x v="2"/>
    <s v="Eastern Bioteck"/>
    <s v=""/>
    <s v=""/>
    <s v="Micro Business"/>
    <s v="KENBIM"/>
  </r>
  <r>
    <s v="VPA6"/>
    <s v="KE-EMB-1603-16281"/>
    <x v="1"/>
    <s v=""/>
    <s v="11th January,2016"/>
    <d v="2016-01-11T00:00:00"/>
    <s v="1st March,2016"/>
    <d v="2016-03-01T00:00:00"/>
    <s v="Jonathan Gakuya"/>
    <s v="Male"/>
    <s v="99999"/>
    <s v="720277720"/>
    <s v=""/>
    <s v=""/>
    <s v=""/>
    <n v="37.545121000000002"/>
    <n v="-0.44185000000000002"/>
    <s v="Embu"/>
    <s v="Runyenjes"/>
    <s v="Runyenjes"/>
    <s v="Ndari"/>
    <x v="2"/>
    <s v="Eastern Bioteck"/>
    <s v=""/>
    <s v=""/>
    <s v="Micro Business"/>
    <s v="KENBIM"/>
  </r>
  <r>
    <s v="VPA6"/>
    <s v="KE-KIR-1606-16285"/>
    <x v="0"/>
    <s v="Unreachable"/>
    <s v="12th April,2016"/>
    <d v="2016-04-12T00:00:00"/>
    <s v="1st June,2016"/>
    <d v="2016-06-01T00:00:00"/>
    <s v="Jane Wanjiku Karuthi"/>
    <s v="Female"/>
    <s v="99999"/>
    <s v="722671131"/>
    <s v=""/>
    <s v=""/>
    <s v=""/>
    <n v="37.403005"/>
    <n v="-0.55602700000000005"/>
    <s v="Kirinyaga"/>
    <s v="Mwea"/>
    <s v="Murinduko"/>
    <s v="Kamunyange"/>
    <x v="2"/>
    <s v="Eastern Bioteck"/>
    <s v=""/>
    <s v=""/>
    <s v="Micro Business"/>
    <s v="KENBIM"/>
  </r>
  <r>
    <s v="VPA6"/>
    <s v="KE-KIA-1606-16293"/>
    <x v="1"/>
    <s v=""/>
    <s v="12th April,2016"/>
    <d v="2016-04-12T00:00:00"/>
    <s v="1st June,2016"/>
    <d v="2016-06-01T00:00:00"/>
    <s v="Hannah Wambui Macharia"/>
    <s v="Female"/>
    <s v="9019975"/>
    <s v="726946033"/>
    <s v=""/>
    <s v=""/>
    <s v=""/>
    <n v="36.822291999999997"/>
    <n v="-1.1276569999999999"/>
    <s v="Kiambu"/>
    <s v="Kiambu"/>
    <s v="Nyautu"/>
    <s v="Nyautu"/>
    <x v="2"/>
    <s v="Felikam Biogas Services"/>
    <s v=""/>
    <s v=""/>
    <s v="Micro Business"/>
    <s v="KENBIM"/>
  </r>
  <r>
    <s v="VPA6"/>
    <s v="KE-KIA-1606-16300"/>
    <x v="1"/>
    <s v=""/>
    <s v="12th April,2016"/>
    <d v="2016-04-12T00:00:00"/>
    <s v="1st June,2016"/>
    <d v="2016-06-01T00:00:00"/>
    <s v="John Kabaru Mwangi"/>
    <s v="Male"/>
    <s v="28465144"/>
    <s v="722589775"/>
    <s v=""/>
    <s v=""/>
    <s v=""/>
    <n v="36.995579999999997"/>
    <n v="-1.0163930000000001"/>
    <s v="Kiambu"/>
    <s v="Thika Town"/>
    <s v="Thika Town"/>
    <s v="Karibaribi"/>
    <x v="2"/>
    <s v="Fagaden Enterprises"/>
    <s v=""/>
    <s v=""/>
    <s v="Micro Business"/>
    <s v="MKD"/>
  </r>
  <r>
    <s v="VPA6"/>
    <s v="KE-NYE-1606-16301"/>
    <x v="0"/>
    <s v="Grievance"/>
    <s v="12th April,2016"/>
    <d v="2016-04-12T00:00:00"/>
    <s v="1st June,2016"/>
    <d v="2016-06-01T00:00:00"/>
    <s v="David Wachira Kiara"/>
    <s v="Male"/>
    <s v="4438700"/>
    <s v="721336744"/>
    <s v=""/>
    <s v=""/>
    <s v=""/>
    <n v="37.135649999999998"/>
    <n v="-0.46770299999999998"/>
    <s v="Nyeri"/>
    <s v="Mathira East"/>
    <s v="Karatina Town"/>
    <s v="Cheru"/>
    <x v="2"/>
    <s v="Fagaden Enterprises"/>
    <s v=""/>
    <s v=""/>
    <s v="Micro Business"/>
    <s v="KENBIM"/>
  </r>
  <r>
    <s v="VPA6"/>
    <s v="KE-KIA-1602-16304"/>
    <x v="1"/>
    <s v=""/>
    <s v="13th December,2015"/>
    <d v="2015-12-13T00:00:00"/>
    <s v="1st February,2016"/>
    <d v="2016-02-01T00:00:00"/>
    <s v="Joel Kamau"/>
    <s v="Male"/>
    <s v="8615041"/>
    <s v="723343710"/>
    <s v=""/>
    <s v=""/>
    <s v=""/>
    <n v="37.153399999999998"/>
    <n v="-1.065148"/>
    <s v="Kiambu"/>
    <s v="Thika East"/>
    <s v=""/>
    <s v="Igamagabo"/>
    <x v="2"/>
    <s v="Bio Esline Company Ltd"/>
    <s v=""/>
    <s v=""/>
    <s v="Micro Business"/>
    <s v="KENBIM"/>
  </r>
  <r>
    <s v="VPA6"/>
    <s v="KE-KIA-1602-16305"/>
    <x v="1"/>
    <s v=""/>
    <s v="13th December,2015"/>
    <d v="2015-12-13T00:00:00"/>
    <s v="1st February,2016"/>
    <d v="2016-02-01T00:00:00"/>
    <s v="Patrick M Maina"/>
    <s v="Male"/>
    <s v="20969085"/>
    <s v="722439631"/>
    <s v=""/>
    <s v=""/>
    <s v=""/>
    <n v="37.165283000000002"/>
    <n v="-1.046603"/>
    <s v="Kiambu"/>
    <s v="Thika East"/>
    <s v=""/>
    <s v="Mkana Kii"/>
    <x v="2"/>
    <s v="Bio Esline Company Ltd"/>
    <s v=""/>
    <s v=""/>
    <s v="Micro Business"/>
    <s v="KENBIM"/>
  </r>
  <r>
    <s v="VPA6"/>
    <s v="KE-MER-1606-16306"/>
    <x v="1"/>
    <s v=""/>
    <s v="1st May,2016"/>
    <d v="2016-05-01T00:00:00"/>
    <s v="20th June,2016"/>
    <d v="2016-06-20T00:00:00"/>
    <s v="Charles Mwangi"/>
    <s v="Male"/>
    <s v="9097801"/>
    <s v="721244326"/>
    <s v=""/>
    <s v=""/>
    <s v=""/>
    <n v="37.657643"/>
    <n v="-5.7827999999999997E-2"/>
    <s v="Meru"/>
    <s v="Imenti South"/>
    <s v="Nkubu"/>
    <s v="Uruku"/>
    <x v="2"/>
    <s v="Bio Esline Company Ltd"/>
    <s v=""/>
    <s v=""/>
    <s v="Micro Business"/>
    <s v="KENBIM"/>
  </r>
  <r>
    <s v="VPA6"/>
    <s v="KE-MER-1605-16314"/>
    <x v="1"/>
    <s v=""/>
    <s v="12th March,2016"/>
    <d v="2016-03-12T00:00:00"/>
    <s v="1st May,2016"/>
    <d v="2016-05-01T00:00:00"/>
    <s v="John Miriti"/>
    <s v="Male"/>
    <s v="99999"/>
    <s v="726162634"/>
    <s v=""/>
    <s v=""/>
    <s v=""/>
    <n v="37.949750999999999"/>
    <n v="0.21263299999999999"/>
    <s v="Meru"/>
    <s v="Igembe South"/>
    <s v="Antubudi"/>
    <s v="Antubudi"/>
    <x v="2"/>
    <s v="Andcol Enterprises"/>
    <s v=""/>
    <s v=""/>
    <s v="Micro Business"/>
    <s v="KENBIM"/>
  </r>
  <r>
    <s v="VPA6"/>
    <s v="KE-MUR-1605-16315"/>
    <x v="1"/>
    <s v=""/>
    <s v="12th March,2016"/>
    <d v="2016-03-12T00:00:00"/>
    <s v="1st May,2016"/>
    <d v="2016-05-01T00:00:00"/>
    <s v="Francis Macharia Kangethe"/>
    <s v="Male"/>
    <s v="99999"/>
    <s v="721811345"/>
    <s v=""/>
    <s v=""/>
    <s v=""/>
    <n v="36.990951000000003"/>
    <n v="-0.92101299999999997"/>
    <s v="Murang'a"/>
    <s v="Gatanga"/>
    <s v="Nyaga"/>
    <s v="Kihumbuini"/>
    <x v="2"/>
    <s v="Andcol Enterprises"/>
    <s v=""/>
    <s v=""/>
    <s v="Micro Business"/>
    <s v="KENBIM"/>
  </r>
  <r>
    <s v="VPA6"/>
    <s v="KE-MER-1601-16320"/>
    <x v="1"/>
    <s v=""/>
    <s v="21st November,2015"/>
    <d v="2015-11-21T00:00:00"/>
    <s v="10th January,2016"/>
    <d v="2016-01-10T00:00:00"/>
    <s v="Dominic Mwaki Kendi"/>
    <s v="Female"/>
    <s v="2360659"/>
    <s v="724544008"/>
    <s v=""/>
    <s v=""/>
    <s v=""/>
    <n v="37.673994999999998"/>
    <n v="-5.4292E-2"/>
    <s v="Meru"/>
    <s v="Imenti South"/>
    <s v=""/>
    <s v="Karandane"/>
    <x v="2"/>
    <s v="Bio Esline Company Ltd"/>
    <s v=""/>
    <s v=""/>
    <s v="Micro Business"/>
    <s v="KENBIM"/>
  </r>
  <r>
    <s v="VPA6"/>
    <s v="KE-MER-1602-16321"/>
    <x v="1"/>
    <s v=""/>
    <s v="13th December,2015"/>
    <d v="2015-12-13T00:00:00"/>
    <s v="1st February,2016"/>
    <d v="2016-02-01T00:00:00"/>
    <s v="Daniel Mbaya"/>
    <s v="Male"/>
    <s v="2524855"/>
    <s v="720088436"/>
    <s v=""/>
    <s v=""/>
    <s v=""/>
    <n v="37.502589999999998"/>
    <n v="9.5485E-2"/>
    <s v="Meru"/>
    <s v="Buuri"/>
    <s v="Kibirichia"/>
    <s v="Kibirichia"/>
    <x v="2"/>
    <s v="Bio Esline Company Ltd"/>
    <s v=""/>
    <s v=""/>
    <s v="Micro Business"/>
    <s v="KENBIM"/>
  </r>
  <r>
    <s v="VPA6"/>
    <s v="KE-MER-1602-16322"/>
    <x v="1"/>
    <s v=""/>
    <s v="13th December,2015"/>
    <d v="2015-12-13T00:00:00"/>
    <s v="1st February,2016"/>
    <d v="2016-02-01T00:00:00"/>
    <s v="Hariet Mwagera"/>
    <s v="Male"/>
    <s v="13181773"/>
    <s v="701689709"/>
    <s v=""/>
    <s v=""/>
    <s v=""/>
    <n v="37.663809999999998"/>
    <n v="-4.4652999999999998E-2"/>
    <s v="Meru"/>
    <s v="Imenti South"/>
    <s v=""/>
    <s v="Ngumoli"/>
    <x v="2"/>
    <s v="Bio Esline Company Ltd"/>
    <s v=""/>
    <s v=""/>
    <s v="Micro Business"/>
    <s v="KENBIM"/>
  </r>
  <r>
    <s v="VPA6"/>
    <s v="KE-EMB-1604-16323"/>
    <x v="0"/>
    <s v="Grievance"/>
    <s v="11th February,2016"/>
    <d v="2016-02-11T00:00:00"/>
    <s v="1st April,2016"/>
    <d v="2016-04-01T00:00:00"/>
    <s v="Dancun Kariuki"/>
    <s v="Male"/>
    <s v="346840"/>
    <s v="720776843"/>
    <s v=""/>
    <s v=""/>
    <s v=""/>
    <n v="37.685141000000002"/>
    <n v="-0.48309600000000003"/>
    <s v="Embu"/>
    <s v="Embu North"/>
    <s v="Kyeni South"/>
    <s v="Kasafari"/>
    <x v="2"/>
    <s v="Bio Esline Company Ltd"/>
    <s v=""/>
    <s v=""/>
    <s v="Micro Business"/>
    <s v="KENBIM"/>
  </r>
  <r>
    <s v="VPA6"/>
    <s v="KE-EMB-1605-16324"/>
    <x v="1"/>
    <s v=""/>
    <s v="12th March,2016"/>
    <d v="2016-03-12T00:00:00"/>
    <s v="1st May,2016"/>
    <d v="2016-05-01T00:00:00"/>
    <s v="Sebastian Mbaka Muigai"/>
    <s v="Male"/>
    <s v="561754"/>
    <s v="712317587"/>
    <s v=""/>
    <s v=""/>
    <s v=""/>
    <n v="37.666970999999997"/>
    <n v="-0.47425600000000001"/>
    <s v="Embu"/>
    <s v="Embu East"/>
    <s v=""/>
    <s v="Karurumo"/>
    <x v="2"/>
    <s v="Bio Esline Company Ltd"/>
    <s v=""/>
    <s v=""/>
    <s v="Micro Business"/>
    <s v="KENBIM"/>
  </r>
  <r>
    <s v="VPA6"/>
    <s v="KE-EMB-1605-16325"/>
    <x v="1"/>
    <s v=""/>
    <s v="12th March,2016"/>
    <d v="2016-03-12T00:00:00"/>
    <s v="1st May,2016"/>
    <d v="2016-05-01T00:00:00"/>
    <s v="Lincon Njeru"/>
    <s v="Male"/>
    <s v="2907022"/>
    <s v="723650242"/>
    <s v=""/>
    <s v=""/>
    <s v=""/>
    <n v="37.698206999999996"/>
    <n v="-0.46346900000000002"/>
    <s v="Embu"/>
    <s v="Mbeere North"/>
    <s v=""/>
    <s v="Kiambusho"/>
    <x v="2"/>
    <s v="Bio Esline Company Ltd"/>
    <s v=""/>
    <s v=""/>
    <s v="Micro Business"/>
    <s v="KENBIM"/>
  </r>
  <r>
    <s v="VPA6"/>
    <s v="KE-EMB-1602-16326"/>
    <x v="1"/>
    <s v=""/>
    <s v="13th December,2015"/>
    <d v="2015-12-13T00:00:00"/>
    <s v="1st February,2016"/>
    <d v="2016-02-01T00:00:00"/>
    <s v="Evans Njeru Kichoni"/>
    <s v="Male"/>
    <s v="3708861"/>
    <s v="724645383"/>
    <s v=""/>
    <s v=""/>
    <s v=""/>
    <n v="37.635016999999998"/>
    <n v="-0.430674"/>
    <s v="Embu"/>
    <s v="Mbeere North"/>
    <s v="Kyeni South"/>
    <s v="Gathunguri"/>
    <x v="2"/>
    <s v="Bio Esline Company Ltd"/>
    <s v=""/>
    <s v=""/>
    <s v="Micro Business"/>
    <s v="KENBIM"/>
  </r>
  <r>
    <s v="VPA6"/>
    <s v="KE-EMB-1604-16327"/>
    <x v="1"/>
    <s v=""/>
    <s v="11th February,2016"/>
    <d v="2016-02-11T00:00:00"/>
    <s v="1st April,2016"/>
    <d v="2016-04-01T00:00:00"/>
    <s v="Peter Munjai Nyaga"/>
    <s v="Male"/>
    <s v="5746636"/>
    <s v="720860560"/>
    <s v=""/>
    <s v=""/>
    <s v=""/>
    <n v="37.702258"/>
    <n v="-0.473798"/>
    <s v="Embu"/>
    <s v="Mbeere North"/>
    <s v="Evurore"/>
    <s v="Ngura"/>
    <x v="2"/>
    <s v="Bio Esline Company Ltd"/>
    <s v=""/>
    <s v=""/>
    <s v="Micro Business"/>
    <s v="KENBIM"/>
  </r>
  <r>
    <s v="VPA6"/>
    <s v="KE-KIA-1604-16355"/>
    <x v="1"/>
    <s v=""/>
    <s v="11th February,2016"/>
    <d v="2016-02-11T00:00:00"/>
    <s v="1st April,2016"/>
    <d v="2016-04-01T00:00:00"/>
    <s v="Simon Kinyanjui Thiongo"/>
    <s v="Male"/>
    <s v="7279841"/>
    <s v="726546423"/>
    <s v=""/>
    <s v=""/>
    <s v=""/>
    <n v="37.003278000000002"/>
    <n v="-1.02024"/>
    <s v="Kiambu"/>
    <s v="Thika Town"/>
    <s v="Karibai"/>
    <s v="Karibaribi"/>
    <x v="2"/>
    <s v="Fagaden Enterprises"/>
    <s v=""/>
    <s v=""/>
    <s v="Micro Business"/>
    <s v="KENBIM"/>
  </r>
  <r>
    <s v="VPA6"/>
    <s v="KE-MUR-1603-16364"/>
    <x v="1"/>
    <s v=""/>
    <s v="2nd February,2016"/>
    <d v="2016-02-02T00:00:00"/>
    <s v="23rd March,2016"/>
    <d v="2016-03-23T00:00:00"/>
    <s v="Benjamin Mwema Kariuki"/>
    <s v="Male"/>
    <s v="799220"/>
    <s v="712043396"/>
    <s v=""/>
    <s v=""/>
    <s v=""/>
    <n v="36.965997000000002"/>
    <n v="-0.96817399999999998"/>
    <s v="Murang'a"/>
    <s v="Gatanga"/>
    <s v="Mugumoini"/>
    <s v="Giatatu"/>
    <x v="2"/>
    <s v="Fagaden Enterprises"/>
    <s v=""/>
    <s v=""/>
    <s v="Micro Business"/>
    <s v="MKD"/>
  </r>
  <r>
    <s v="VPA6"/>
    <s v="KE-MER-1609-16390"/>
    <x v="1"/>
    <s v=""/>
    <s v="13th July,2016"/>
    <d v="2016-07-13T00:00:00"/>
    <s v="1st September,2016"/>
    <d v="2016-09-01T00:00:00"/>
    <s v="Esther Mwebia"/>
    <s v="Female"/>
    <s v="20556422"/>
    <s v="720710374"/>
    <s v=""/>
    <s v=""/>
    <s v=""/>
    <n v="37.648631999999999"/>
    <n v="-4.1928E-2"/>
    <s v="Meru"/>
    <s v="Imenti South"/>
    <s v="Nkuene"/>
    <s v="Thia"/>
    <x v="2"/>
    <s v="Likunga Company Limited"/>
    <s v=""/>
    <s v=""/>
    <s v="Micro Business"/>
    <s v="KENBIM"/>
  </r>
  <r>
    <s v="VPA6"/>
    <s v="KE-THA-1609-16394"/>
    <x v="1"/>
    <s v=""/>
    <s v="13th July,2016"/>
    <d v="2016-07-13T00:00:00"/>
    <s v="1st September,2016"/>
    <d v="2016-09-01T00:00:00"/>
    <s v="George Kaburu Gilbert"/>
    <s v="Male"/>
    <s v="20544432"/>
    <s v="727861100"/>
    <s v=""/>
    <s v=""/>
    <s v=""/>
    <n v="37.641565"/>
    <n v="-0.24102199999999999"/>
    <s v="Tharaka-Nithi"/>
    <s v="Maara"/>
    <s v="Chogoria"/>
    <s v="Weru"/>
    <x v="2"/>
    <s v="Likunga Company Limited"/>
    <s v=""/>
    <s v=""/>
    <s v="Micro Business"/>
    <s v="KENBIM"/>
  </r>
  <r>
    <s v="VPA6"/>
    <s v="KE-KIS-1602-16395"/>
    <x v="1"/>
    <s v=""/>
    <s v="13th December,2015"/>
    <d v="2015-12-13T00:00:00"/>
    <s v="1st February,2016"/>
    <d v="2016-02-01T00:00:00"/>
    <s v="Elijah O Getugi"/>
    <s v="Male"/>
    <s v="2616229"/>
    <s v="729244610"/>
    <s v=""/>
    <s v=""/>
    <s v=""/>
    <n v="34.755355000000002"/>
    <n v="-0.69097699999999995"/>
    <s v="Kisii"/>
    <s v="Kisii Central"/>
    <s v="Kisii Central"/>
    <s v="Nyansancha"/>
    <x v="2"/>
    <s v="Nyansancha Biogas"/>
    <s v=""/>
    <s v=""/>
    <s v="Micro Business"/>
    <s v="KENBIM"/>
  </r>
  <r>
    <s v="VPA6"/>
    <s v="KE-KIA-1606-16399"/>
    <x v="1"/>
    <s v=""/>
    <s v="12th April,2016"/>
    <d v="2016-04-12T00:00:00"/>
    <s v="1st June,2016"/>
    <d v="2016-06-01T00:00:00"/>
    <s v="Regina Nduta Murira"/>
    <s v="Male"/>
    <s v="99999"/>
    <s v="721418180"/>
    <s v="720358340"/>
    <s v=""/>
    <s v=""/>
    <n v="36.945402000000001"/>
    <n v="-1.0551900000000001"/>
    <s v="Kiambu"/>
    <s v="Gatundu South"/>
    <s v="Ngenda"/>
    <s v="Kimunyu"/>
    <x v="2"/>
    <s v="Fagaden Enterprises"/>
    <s v=""/>
    <s v=""/>
    <s v="Micro Business"/>
    <s v="KENBIM"/>
  </r>
  <r>
    <s v="VPA6"/>
    <s v="KE-KIA-1603-16402"/>
    <x v="1"/>
    <s v=""/>
    <s v="11th January,2016"/>
    <d v="2016-01-11T00:00:00"/>
    <s v="1st March,2016"/>
    <d v="2016-03-01T00:00:00"/>
    <s v="Lydia Wanjiru Njoroge"/>
    <s v="Female"/>
    <s v="6258509"/>
    <s v="711367453"/>
    <s v=""/>
    <s v=""/>
    <s v=""/>
    <n v="36.993602000000003"/>
    <n v="-1.0207999999999999"/>
    <s v="Kiambu"/>
    <s v="Thika Town"/>
    <s v="Karibaribi"/>
    <s v="Karibaribi"/>
    <x v="2"/>
    <s v="Fagaden Enterprises"/>
    <s v=""/>
    <s v=""/>
    <s v="Micro Business"/>
    <s v="KENBIM"/>
  </r>
  <r>
    <s v="VPA6"/>
    <s v="KE-THA-1607-16411"/>
    <x v="1"/>
    <s v=""/>
    <s v="12th May,2016"/>
    <d v="2016-05-12T00:00:00"/>
    <s v="1st July,2016"/>
    <d v="2016-07-01T00:00:00"/>
    <s v="Frankline James Mugambi"/>
    <s v="Male"/>
    <s v="25070502"/>
    <s v="724506997"/>
    <s v=""/>
    <s v=""/>
    <s v=""/>
    <n v="37.659762999999998"/>
    <n v="-0.332482"/>
    <s v="Tharaka-Nithi"/>
    <s v="Chuka"/>
    <s v="Ndagani"/>
    <s v="Iriani"/>
    <x v="2"/>
    <s v="Igwemas General Digester Ltd"/>
    <s v=""/>
    <s v=""/>
    <s v="Micro Business"/>
    <s v="KENBIM"/>
  </r>
  <r>
    <s v="VPA6"/>
    <s v="KE-MUR-1608-16419"/>
    <x v="1"/>
    <s v=""/>
    <s v="12th June,2016"/>
    <d v="2016-06-12T00:00:00"/>
    <s v="1st August,2016"/>
    <d v="2016-08-01T00:00:00"/>
    <s v="Paul Mwangi Munene"/>
    <s v="Male"/>
    <s v="10488165"/>
    <s v="726351093"/>
    <s v=""/>
    <s v=""/>
    <s v=""/>
    <n v="37.184472"/>
    <n v="-0.83422300000000005"/>
    <s v="Murang'a"/>
    <s v="Maragua"/>
    <s v="Kamahuha"/>
    <s v="Rurii"/>
    <x v="2"/>
    <s v="Fagaden Enterprises"/>
    <s v=""/>
    <s v=""/>
    <s v="Micro Business"/>
    <s v="MKD"/>
  </r>
  <r>
    <s v="VPA6"/>
    <s v="KE-MUR-1607-16420"/>
    <x v="1"/>
    <s v=""/>
    <s v="19th May,2016"/>
    <d v="2016-05-19T00:00:00"/>
    <s v="8th July,2016"/>
    <d v="2016-07-08T00:00:00"/>
    <s v="Milka Wangui Gatua"/>
    <s v="Female"/>
    <s v="21956593"/>
    <s v="727759083"/>
    <s v=""/>
    <s v=""/>
    <s v=""/>
    <n v="36.892938999999998"/>
    <n v="-0.89455600000000002"/>
    <s v="Murang'a"/>
    <s v="Maragua"/>
    <s v="Chomo"/>
    <s v="Chomo"/>
    <x v="2"/>
    <s v="Fagaden Enterprises"/>
    <s v=""/>
    <s v=""/>
    <s v="Micro Business"/>
    <s v="MKD"/>
  </r>
  <r>
    <s v="VPA6"/>
    <s v="KE-NAK-1606-16481"/>
    <x v="1"/>
    <s v=""/>
    <s v="12th April,2016"/>
    <d v="2016-04-12T00:00:00"/>
    <s v="1st June,2016"/>
    <d v="2016-06-01T00:00:00"/>
    <s v="Loise Mburu"/>
    <s v="Female"/>
    <s v="8289841"/>
    <s v="723791556"/>
    <s v=""/>
    <s v=""/>
    <s v=""/>
    <n v="36.185558"/>
    <n v="-0.34236699999999998"/>
    <s v="Nakuru"/>
    <s v="Nakuru North"/>
    <s v="Maili Kumi"/>
    <s v="Kiungururia"/>
    <x v="2"/>
    <s v="Kichemu limited"/>
    <s v=""/>
    <s v=""/>
    <s v="Micro Business"/>
    <s v="KENBIM"/>
  </r>
  <r>
    <s v="VPA6"/>
    <s v="KE-NAK-1608-16482"/>
    <x v="0"/>
    <s v="Unreachable"/>
    <s v="12th June,2016"/>
    <d v="2016-06-12T00:00:00"/>
    <s v="1st August,2016"/>
    <d v="2016-08-01T00:00:00"/>
    <s v="Eddah Mukami"/>
    <s v="Female"/>
    <s v="25022150"/>
    <s v="725620706"/>
    <s v=""/>
    <s v=""/>
    <s v=""/>
    <n v="36.006022999999999"/>
    <n v="-0.26933600000000002"/>
    <s v="Nakuru"/>
    <s v="Subukia"/>
    <s v="Munanda"/>
    <s v=""/>
    <x v="2"/>
    <s v="Kichemu limited"/>
    <s v=""/>
    <s v=""/>
    <s v="Micro Business"/>
    <s v="MKD"/>
  </r>
  <r>
    <s v="VPA6"/>
    <s v="KE-NAK-1607-16483"/>
    <x v="1"/>
    <s v=""/>
    <s v="12th May,2016"/>
    <d v="2016-05-12T00:00:00"/>
    <s v="1st July,2016"/>
    <d v="2016-07-01T00:00:00"/>
    <s v="Teresa Njeri"/>
    <s v="Female"/>
    <s v="6842453"/>
    <s v="724174191"/>
    <s v=""/>
    <s v=""/>
    <s v=""/>
    <n v="36.173957000000001"/>
    <n v="-6.2167E-2"/>
    <s v="Nakuru"/>
    <s v="Subukia"/>
    <s v="Kabazi"/>
    <s v="Maobi"/>
    <x v="2"/>
    <s v="Kichemu limited"/>
    <s v=""/>
    <s v=""/>
    <s v="Micro Business"/>
    <s v="KENBIM"/>
  </r>
  <r>
    <s v="VPA6"/>
    <s v="KE-NYA-1608-16492"/>
    <x v="0"/>
    <s v="Unreachable"/>
    <s v="1st July,2016"/>
    <d v="2016-07-01T00:00:00"/>
    <s v="20th August,2016"/>
    <d v="2016-08-20T00:00:00"/>
    <s v="Joshua Waithaka Wairegi"/>
    <s v="Male"/>
    <s v="20153321"/>
    <s v="717019960"/>
    <s v=""/>
    <s v=""/>
    <s v=""/>
    <m/>
    <m/>
    <s v="Nyandarua"/>
    <s v="Mirangine"/>
    <s v="Kwanjwiri"/>
    <s v="Kagaa"/>
    <x v="2"/>
    <s v="Kichemu limited"/>
    <s v=""/>
    <s v=""/>
    <s v="Micro Business"/>
    <s v="KENBIM"/>
  </r>
  <r>
    <s v="VPA6"/>
    <s v="KE-LAI-1607-16506"/>
    <x v="1"/>
    <s v=""/>
    <s v="12th May,2016"/>
    <d v="2016-05-12T00:00:00"/>
    <s v="1st July,2016"/>
    <d v="2016-07-01T00:00:00"/>
    <s v="Charles Mwangi Kamau"/>
    <s v="Male"/>
    <s v="14415843"/>
    <s v="735912411"/>
    <s v=""/>
    <s v=""/>
    <s v=""/>
    <n v="36.677857000000003"/>
    <n v="-4.1221000000000001E-2"/>
    <s v="Laikipia"/>
    <s v="Laikipia Central"/>
    <s v="Munyaka"/>
    <s v="Imenti"/>
    <x v="2"/>
    <s v="Ndimar Renewable Energy"/>
    <s v=""/>
    <s v=""/>
    <s v="Micro Business"/>
    <s v="KENBIM"/>
  </r>
  <r>
    <s v="VPA6"/>
    <s v="KE-NYA-1609-16513"/>
    <x v="1"/>
    <s v=""/>
    <s v="13th July,2016"/>
    <d v="2016-07-13T00:00:00"/>
    <s v="1st September,2016"/>
    <d v="2016-09-01T00:00:00"/>
    <s v="George Ndungu Waweru"/>
    <s v="Male"/>
    <s v="2968288"/>
    <s v="734195645"/>
    <s v=""/>
    <s v=""/>
    <s v=""/>
    <n v="36.550905999999998"/>
    <n v="-5.6146000000000001E-2"/>
    <s v="Nyandarua"/>
    <s v="Ndaragwa"/>
    <s v="Ngamini"/>
    <s v="Thigio"/>
    <x v="2"/>
    <s v="Kichemu limited"/>
    <s v=""/>
    <s v=""/>
    <s v="Micro Business"/>
    <s v="MKD"/>
  </r>
  <r>
    <s v="VPA6"/>
    <s v="KE-NAK-1607-16515"/>
    <x v="1"/>
    <s v=""/>
    <s v="12th May,2016"/>
    <d v="2016-05-12T00:00:00"/>
    <s v="1st July,2016"/>
    <d v="2016-07-01T00:00:00"/>
    <s v="Margaret K Wanjugu"/>
    <s v="Female"/>
    <s v="11174409"/>
    <s v="711657913"/>
    <s v=""/>
    <s v=""/>
    <s v=""/>
    <n v="36.165812000000003"/>
    <n v="-0.27943499999999999"/>
    <s v="Nakuru"/>
    <s v="Nakuru North"/>
    <s v="Umoja"/>
    <s v="Umoja1"/>
    <x v="2"/>
    <s v="Kichemu limited"/>
    <s v=""/>
    <s v=""/>
    <s v="Micro Business"/>
    <s v="KENBIM"/>
  </r>
  <r>
    <s v="VPA6"/>
    <s v="KE-NAN-1607-16524"/>
    <x v="1"/>
    <s v=""/>
    <s v="12th May,2016"/>
    <d v="2016-05-12T00:00:00"/>
    <s v="1st July,2016"/>
    <d v="2016-07-01T00:00:00"/>
    <s v="Kipchumba Koech"/>
    <s v="Male"/>
    <s v="13363549"/>
    <s v="725224660"/>
    <s v=""/>
    <s v=""/>
    <s v=""/>
    <n v="35.125169999999997"/>
    <n v="0.207623"/>
    <s v="Nandi"/>
    <s v="Nandi Central"/>
    <s v="Kapsabet"/>
    <s v="Kiptoros"/>
    <x v="2"/>
    <s v="Abiud Limited"/>
    <s v=""/>
    <s v=""/>
    <s v="Micro Business"/>
    <s v="AKUT"/>
  </r>
  <r>
    <s v="VPA6"/>
    <s v="KE-NAN-1607-16526"/>
    <x v="1"/>
    <s v=""/>
    <s v="12th May,2016"/>
    <d v="2016-05-12T00:00:00"/>
    <s v="1st July,2016"/>
    <d v="2016-07-01T00:00:00"/>
    <s v="Nicholas Kipkirui Ngeno"/>
    <s v="Male"/>
    <s v="14508923"/>
    <s v="728617593"/>
    <s v=""/>
    <s v=""/>
    <s v=""/>
    <n v="35.138680000000001"/>
    <n v="0.20521300000000001"/>
    <s v="Nandi"/>
    <s v="Nandi Central"/>
    <s v="Kilibwoni"/>
    <s v="Kaptumoo"/>
    <x v="2"/>
    <s v="Abiud Limited"/>
    <s v=""/>
    <s v=""/>
    <s v="Micro Business"/>
    <s v="AKUT"/>
  </r>
  <r>
    <s v="VPA6"/>
    <s v="KE-NAN-1607-16528"/>
    <x v="1"/>
    <s v=""/>
    <s v="12th May,2016"/>
    <d v="2016-05-12T00:00:00"/>
    <s v="1st July,2016"/>
    <d v="2016-07-01T00:00:00"/>
    <s v="Francis Kiprotich Chirchir"/>
    <s v="Male"/>
    <s v="12469042"/>
    <s v="729810766"/>
    <s v=""/>
    <s v=""/>
    <s v=""/>
    <n v="35.071232000000002"/>
    <n v="0.21706300000000001"/>
    <s v="Nandi"/>
    <s v="Nandi Central"/>
    <s v="Chemundu"/>
    <s v="Ngenymesut"/>
    <x v="2"/>
    <s v="Abiud Limited"/>
    <s v=""/>
    <s v=""/>
    <s v="Micro Business"/>
    <s v="AKUT"/>
  </r>
  <r>
    <s v="VPA6"/>
    <s v="KE-NAN-1608-16529"/>
    <x v="1"/>
    <s v=""/>
    <s v="12th June,2016"/>
    <d v="2016-06-12T00:00:00"/>
    <s v="1st August,2016"/>
    <d v="2016-08-01T00:00:00"/>
    <s v="Leah Jeptoo Ngotie"/>
    <s v="Female"/>
    <s v="6861898"/>
    <s v="723538296"/>
    <s v=""/>
    <s v=""/>
    <s v=""/>
    <n v="35.102533000000001"/>
    <n v="0.346275"/>
    <s v="Nandi"/>
    <s v="Mosop"/>
    <s v="Kamoiywo"/>
    <s v="Kabuson"/>
    <x v="2"/>
    <s v="Abiud Limited"/>
    <s v=""/>
    <s v=""/>
    <s v="Micro Business"/>
    <s v="AKUT"/>
  </r>
  <r>
    <s v="VPA6"/>
    <s v="KE-NAN-1607-16530"/>
    <x v="1"/>
    <s v=""/>
    <s v="12th May,2016"/>
    <d v="2016-05-12T00:00:00"/>
    <s v="1st July,2016"/>
    <d v="2016-07-01T00:00:00"/>
    <s v="Gideon Kiprotich Maritim"/>
    <s v="Male"/>
    <s v="22211526"/>
    <s v="720430276"/>
    <s v=""/>
    <s v=""/>
    <s v=""/>
    <n v="35.172452999999997"/>
    <n v="0.182118"/>
    <s v="Nandi"/>
    <s v="Nandi Central"/>
    <s v="Kilibwoni"/>
    <s v=""/>
    <x v="2"/>
    <s v="Abiud Limited"/>
    <s v=""/>
    <s v=""/>
    <s v="Micro Business"/>
    <s v="AKUT"/>
  </r>
  <r>
    <s v="VPA6"/>
    <s v="KE-NAN-1606-16531"/>
    <x v="1"/>
    <s v=""/>
    <s v="12th April,2016"/>
    <d v="2016-04-12T00:00:00"/>
    <s v="1st June,2016"/>
    <d v="2016-06-01T00:00:00"/>
    <s v="Nelly Chepngetich"/>
    <s v="Female"/>
    <s v="28814266"/>
    <s v="719795987"/>
    <s v=""/>
    <s v=""/>
    <s v=""/>
    <n v="35.063510000000001"/>
    <n v="0.20716799999999999"/>
    <s v="Nandi"/>
    <s v="Nandi Central"/>
    <s v="Chemundu"/>
    <s v="Kipsimendo"/>
    <x v="2"/>
    <s v="Abiud Limited"/>
    <s v=""/>
    <s v=""/>
    <s v="Micro Business"/>
    <s v="AKUT"/>
  </r>
  <r>
    <s v="VPA6"/>
    <s v="KE-NAN-1606-16532"/>
    <x v="1"/>
    <s v=""/>
    <s v="12th April,2016"/>
    <d v="2016-04-12T00:00:00"/>
    <s v="1st June,2016"/>
    <d v="2016-06-01T00:00:00"/>
    <s v="Ben Kiplagat Maritim"/>
    <s v="Male"/>
    <s v="21520952"/>
    <s v="722281932"/>
    <s v=""/>
    <s v=""/>
    <s v=""/>
    <n v="35.067346999999998"/>
    <n v="0.20744699999999999"/>
    <s v="Nandi"/>
    <s v="Nandi Central"/>
    <s v=""/>
    <s v="Kipsinende"/>
    <x v="2"/>
    <s v="Abiud Limited"/>
    <s v=""/>
    <s v=""/>
    <s v="Micro Business"/>
    <s v="AKUT"/>
  </r>
  <r>
    <s v="VPA6"/>
    <s v="KE-NAN-1601-16534"/>
    <x v="1"/>
    <s v=""/>
    <s v="12th November,2015"/>
    <d v="2015-11-12T00:00:00"/>
    <s v="1st January,2016"/>
    <d v="2016-01-01T00:00:00"/>
    <s v="Richard Tuwei"/>
    <s v="Male"/>
    <s v="11605290"/>
    <s v="713920028"/>
    <s v=""/>
    <s v=""/>
    <s v=""/>
    <n v="35.082597999999997"/>
    <n v="0.21498"/>
    <s v="Nandi"/>
    <s v="Nandi Central"/>
    <s v="Kapngetuny"/>
    <s v="Cheplengu"/>
    <x v="2"/>
    <s v="Abiud Limited"/>
    <s v=""/>
    <s v=""/>
    <s v="Micro Business"/>
    <s v="AKUT"/>
  </r>
  <r>
    <s v="VPA6"/>
    <s v="KE-NAN-1612-16535"/>
    <x v="1"/>
    <s v=""/>
    <s v="11th November,2016"/>
    <d v="2016-11-11T00:00:00"/>
    <s v="31st December,2016"/>
    <d v="2016-12-31T00:00:00"/>
    <s v="Henry Keino"/>
    <s v="Male"/>
    <s v="7160229"/>
    <s v="720654382"/>
    <s v=""/>
    <s v=""/>
    <s v=""/>
    <n v="35.109008000000003"/>
    <n v="0.19617999999999999"/>
    <s v="Nandi"/>
    <s v="Nandi Central"/>
    <s v="Kilibwani"/>
    <s v="Irimis"/>
    <x v="2"/>
    <s v="Abiud Limited"/>
    <s v=""/>
    <s v=""/>
    <s v="Micro Business"/>
    <s v="AKUT"/>
  </r>
  <r>
    <s v="VPA6"/>
    <s v="KE-NAN-1609-16536"/>
    <x v="1"/>
    <s v=""/>
    <s v="13th July,2016"/>
    <d v="2016-07-13T00:00:00"/>
    <s v="1st September,2016"/>
    <d v="2016-09-01T00:00:00"/>
    <s v="Lucy Jelagat"/>
    <s v="Female"/>
    <s v="25823474"/>
    <s v="727833916"/>
    <s v=""/>
    <s v=""/>
    <s v=""/>
    <n v="35.068114999999999"/>
    <n v="0.206068"/>
    <s v="Nandi"/>
    <s v="Nandi Central"/>
    <s v=""/>
    <s v="Kipsinende"/>
    <x v="2"/>
    <s v="Abiud Limited"/>
    <s v=""/>
    <s v=""/>
    <s v="Micro Business"/>
    <s v="AKUT"/>
  </r>
  <r>
    <s v="VPA6"/>
    <s v="KE-NAN-1607-16537"/>
    <x v="1"/>
    <s v=""/>
    <s v="12th May,2016"/>
    <d v="2016-05-12T00:00:00"/>
    <s v="1st July,2016"/>
    <d v="2016-07-01T00:00:00"/>
    <s v="Elizabeth Chepchirchir Rotich"/>
    <s v="Female"/>
    <s v="20296120"/>
    <s v="726490674"/>
    <s v=""/>
    <s v=""/>
    <s v=""/>
    <n v="35.067594999999997"/>
    <n v="0.20572499999999999"/>
    <s v="Nandi"/>
    <s v="Nandi Central"/>
    <s v="Kangetuny"/>
    <s v="Chemudu"/>
    <x v="2"/>
    <s v="Abiud Limited"/>
    <s v=""/>
    <s v=""/>
    <s v="Micro Business"/>
    <s v="AKUT"/>
  </r>
  <r>
    <s v="VPA6"/>
    <s v="KE-KIA-1607-16577"/>
    <x v="1"/>
    <s v=""/>
    <s v="12th May,2016"/>
    <d v="2016-05-12T00:00:00"/>
    <s v="1st July,2016"/>
    <d v="2016-07-01T00:00:00"/>
    <s v="George Karani Waititu"/>
    <s v="Male"/>
    <s v="3366642"/>
    <s v="727988453"/>
    <s v=""/>
    <s v=""/>
    <s v=""/>
    <n v="36.959440000000001"/>
    <n v="-0.99154500000000001"/>
    <s v="Kiambu"/>
    <s v="Gatundu North"/>
    <s v="Mangu"/>
    <s v="Gaitara"/>
    <x v="2"/>
    <s v="Fagaden Enterprises"/>
    <s v=""/>
    <s v=""/>
    <s v="Micro Business"/>
    <s v="MKD"/>
  </r>
  <r>
    <s v="VPA6"/>
    <s v="KE-MUR-1608-16587"/>
    <x v="1"/>
    <s v=""/>
    <s v="12th June,2016"/>
    <d v="2016-06-12T00:00:00"/>
    <s v="1st August,2016"/>
    <d v="2016-08-01T00:00:00"/>
    <s v="Edward Kihu Gathura"/>
    <s v="Male"/>
    <s v="3346350"/>
    <s v="727402224"/>
    <s v=""/>
    <s v=""/>
    <s v=""/>
    <n v="36.910668999999999"/>
    <n v="-0.82084000000000001"/>
    <s v="Murang'a"/>
    <s v="Kandara"/>
    <s v=""/>
    <s v="Iriani"/>
    <x v="2"/>
    <s v="HAMKAM"/>
    <s v=""/>
    <s v=""/>
    <s v="Micro Business"/>
    <s v="KENBIM"/>
  </r>
  <r>
    <s v="VPA6"/>
    <s v="KE-NAK-1608-16595"/>
    <x v="1"/>
    <s v=""/>
    <s v="12th June,2016"/>
    <d v="2016-06-12T00:00:00"/>
    <s v="1st August,2016"/>
    <d v="2016-08-01T00:00:00"/>
    <s v="Teresia Wangari N"/>
    <s v="Female"/>
    <s v="22327852"/>
    <s v="702949834"/>
    <s v=""/>
    <s v=""/>
    <s v=""/>
    <n v="36.204245"/>
    <n v="-2.9551999999999998E-2"/>
    <s v="Nakuru"/>
    <s v="Nakuru North"/>
    <s v="Subukia"/>
    <s v="Subukia"/>
    <x v="2"/>
    <s v="Kichemu limited"/>
    <s v=""/>
    <s v=""/>
    <s v="Micro Business"/>
    <s v="MKD"/>
  </r>
  <r>
    <s v="VPA6"/>
    <s v="KE-MUR-1608-16655"/>
    <x v="1"/>
    <s v=""/>
    <s v="12th June,2016"/>
    <d v="2016-06-12T00:00:00"/>
    <s v="1st August,2016"/>
    <d v="2016-08-01T00:00:00"/>
    <s v="Agnes Njoki Ndungu"/>
    <s v="Female"/>
    <s v="12991531"/>
    <s v="722362808"/>
    <s v=""/>
    <s v=""/>
    <s v=""/>
    <n v="36.996381999999997"/>
    <n v="-0.91089799999999999"/>
    <s v="Murang'a"/>
    <s v="Kandara"/>
    <s v="Kariko"/>
    <s v=""/>
    <x v="2"/>
    <s v="Cides Ltd"/>
    <s v=""/>
    <s v=""/>
    <s v="Micro Business"/>
    <s v="KENBIM"/>
  </r>
  <r>
    <s v="VPA6"/>
    <s v="KE-MER-1605-16656"/>
    <x v="1"/>
    <s v=""/>
    <s v="12th March,2016"/>
    <d v="2016-03-12T00:00:00"/>
    <s v="1st May,2016"/>
    <d v="2016-05-01T00:00:00"/>
    <s v="Jackson Majau"/>
    <s v="Male"/>
    <s v="13179825"/>
    <s v="721906667"/>
    <s v=""/>
    <s v=""/>
    <s v=""/>
    <n v="37.298433000000003"/>
    <n v="6.1624999999999999E-2"/>
    <s v="Meru"/>
    <s v="Buuri"/>
    <s v="Timau"/>
    <s v="Ngushishi"/>
    <x v="2"/>
    <s v="Cides Ltd"/>
    <s v="Cides Ltd"/>
    <s v=""/>
    <s v="Micro Business"/>
    <s v="KENBIM"/>
  </r>
  <r>
    <s v="VPA6"/>
    <s v="KE-NYE-1607-16658"/>
    <x v="1"/>
    <s v=""/>
    <s v="12th May,2016"/>
    <d v="2016-05-12T00:00:00"/>
    <s v="1st July,2016"/>
    <d v="2016-07-01T00:00:00"/>
    <s v="Jane Wambui Kinyua"/>
    <s v="Female"/>
    <s v="30817895"/>
    <s v="710826673"/>
    <s v=""/>
    <s v=""/>
    <s v=""/>
    <n v="37.105890000000002"/>
    <n v="-0.43356"/>
    <s v="Nyeri"/>
    <s v="Mathira West"/>
    <s v="Karatina"/>
    <s v="Kiawarigi"/>
    <x v="2"/>
    <s v="Cides Ltd"/>
    <s v=""/>
    <s v=""/>
    <s v="Micro Business"/>
    <s v="KENBIM"/>
  </r>
  <r>
    <s v="VPA6"/>
    <s v="KE-NYE-1608-16659"/>
    <x v="1"/>
    <s v=""/>
    <s v="12th June,2016"/>
    <d v="2016-06-12T00:00:00"/>
    <s v="1st August,2016"/>
    <d v="2016-08-01T00:00:00"/>
    <s v="Jecinta Wangari Kioni"/>
    <s v="Male"/>
    <s v="805600"/>
    <s v="700136534"/>
    <s v=""/>
    <s v=""/>
    <s v=""/>
    <n v="37.102879999999999"/>
    <n v="-0.44003500000000001"/>
    <s v="Nyeri"/>
    <s v="Mathira West"/>
    <s v="Karatina"/>
    <s v="Icuga"/>
    <x v="2"/>
    <s v="Cides Ltd"/>
    <s v=""/>
    <s v=""/>
    <s v="Micro Business"/>
    <s v="KENBIM"/>
  </r>
  <r>
    <s v="VPA6"/>
    <s v="KE-NYE-1606-16663"/>
    <x v="1"/>
    <s v=""/>
    <s v="12th April,2016"/>
    <d v="2016-04-12T00:00:00"/>
    <s v="1st June,2016"/>
    <d v="2016-06-01T00:00:00"/>
    <s v="Lydiah Waruguru Muriuki"/>
    <s v="Female"/>
    <s v="9323557"/>
    <s v="712281353"/>
    <s v=""/>
    <s v=""/>
    <s v=""/>
    <n v="37.109076999999999"/>
    <n v="-0.443693"/>
    <s v="Nyeri"/>
    <s v="Mathira West"/>
    <s v="Karatina"/>
    <s v="Kiawarigi"/>
    <x v="2"/>
    <s v="Cides Ltd"/>
    <s v=""/>
    <s v=""/>
    <s v="Micro Business"/>
    <s v="KENBIM"/>
  </r>
  <r>
    <s v="VPA6"/>
    <s v="KE-NYE-1606-16665"/>
    <x v="1"/>
    <s v=""/>
    <s v="12th April,2016"/>
    <d v="2016-04-12T00:00:00"/>
    <s v="1st June,2016"/>
    <d v="2016-06-01T00:00:00"/>
    <s v="Joseph Kariuki Munene"/>
    <s v="Male"/>
    <s v="638721"/>
    <s v="722694751"/>
    <s v=""/>
    <s v=""/>
    <s v=""/>
    <n v="37.104452999999999"/>
    <n v="-0.440388"/>
    <s v="Nyeri"/>
    <s v="Mathira West"/>
    <s v="Karatina"/>
    <s v="Icuga"/>
    <x v="2"/>
    <s v="Cides Ltd"/>
    <s v="Cides Ltd"/>
    <s v=""/>
    <s v="Micro Business"/>
    <s v="KENBIM"/>
  </r>
  <r>
    <s v="VPA6"/>
    <s v="KE-NYE-1609-16666"/>
    <x v="1"/>
    <s v=""/>
    <s v="13th July,2016"/>
    <d v="2016-07-13T00:00:00"/>
    <s v="1st September,2016"/>
    <d v="2016-09-01T00:00:00"/>
    <s v="Nancy Wandia Kamweti"/>
    <s v="Female"/>
    <s v="5549006"/>
    <s v="729565963"/>
    <s v=""/>
    <s v=""/>
    <s v=""/>
    <n v="37.101731999999998"/>
    <n v="-0.44174000000000002"/>
    <s v="Nyeri"/>
    <s v="Mathira East"/>
    <s v="Karatina"/>
    <s v="Icuga"/>
    <x v="2"/>
    <s v="Cides Ltd"/>
    <s v=""/>
    <s v=""/>
    <s v="Micro Business"/>
    <s v="KENBIM"/>
  </r>
  <r>
    <s v="VPA6"/>
    <s v="KE-NYE-1608-16670"/>
    <x v="1"/>
    <s v=""/>
    <s v="12th June,2016"/>
    <d v="2016-06-12T00:00:00"/>
    <s v="1st August,2016"/>
    <d v="2016-08-01T00:00:00"/>
    <s v="Gathithi Kamondo Zachary"/>
    <s v="Male"/>
    <s v="5564062"/>
    <s v="721621329"/>
    <s v=""/>
    <s v=""/>
    <s v=""/>
    <n v="37.110377"/>
    <n v="-0.437662"/>
    <s v="Nyeri"/>
    <s v="Mathira West"/>
    <s v="Karatina"/>
    <s v="Kiawarigi"/>
    <x v="2"/>
    <s v="Cides Ltd"/>
    <s v=""/>
    <s v=""/>
    <s v="Micro Business"/>
    <s v="KENBIM"/>
  </r>
  <r>
    <s v="VPA6"/>
    <s v="KE-MUR-1609-16676"/>
    <x v="1"/>
    <s v=""/>
    <s v="13th July,2016"/>
    <d v="2016-07-13T00:00:00"/>
    <s v="1st September,2016"/>
    <d v="2016-09-01T00:00:00"/>
    <s v="Stephen Kamau"/>
    <s v="Male"/>
    <s v="10429112"/>
    <s v="723442738"/>
    <s v=""/>
    <s v=""/>
    <s v=""/>
    <n v="37.001961000000001"/>
    <n v="-0.936477"/>
    <s v="Murang'a"/>
    <s v="Gatanga"/>
    <s v="Kihumbu"/>
    <s v="Nyaga"/>
    <x v="2"/>
    <s v="Andcol Enterprises"/>
    <s v="Norbert Ogwel"/>
    <s v=""/>
    <s v="Micro Business"/>
    <s v="KENBIM"/>
  </r>
  <r>
    <s v="VPA6"/>
    <s v="KE-KIA-1612-16697"/>
    <x v="1"/>
    <s v=""/>
    <s v="11th November,2016"/>
    <d v="2016-11-11T00:00:00"/>
    <s v="31st December,2016"/>
    <d v="2016-12-31T00:00:00"/>
    <s v="James Mwai"/>
    <s v="Female"/>
    <s v="22770711"/>
    <s v="713730703"/>
    <s v=""/>
    <s v=""/>
    <s v=""/>
    <n v="36.657023000000002"/>
    <n v="-1.0993649999999999"/>
    <s v="Kiambu"/>
    <s v="Limuru"/>
    <s v="Mamboroki"/>
    <s v="Mabrouke"/>
    <x v="2"/>
    <s v="Biotechno &amp; Services"/>
    <s v="Biotechno &amp; Services"/>
    <s v=""/>
    <s v="Micro Business"/>
    <s v="KENBIM"/>
  </r>
  <r>
    <s v="VPA6"/>
    <s v="KE-KAJ-1609-16703"/>
    <x v="1"/>
    <s v=""/>
    <s v="4th September,2016"/>
    <d v="2016-09-04T00:00:00"/>
    <s v="15th September,2016"/>
    <d v="2016-09-15T00:00:00"/>
    <s v="Sophia Ndunge Gichuhi"/>
    <s v="Female"/>
    <s v="99999"/>
    <s v="703932330"/>
    <s v=""/>
    <s v=""/>
    <s v=""/>
    <n v="36.958817000000003"/>
    <n v="-1.5228569999999999"/>
    <s v="Kajiado"/>
    <s v="Kajiado East"/>
    <s v="Kitengela"/>
    <s v="Muigai"/>
    <x v="2"/>
    <s v="Biotechno &amp; Services"/>
    <s v="Biotechno &amp; Services"/>
    <s v=""/>
    <s v="Micro Business"/>
    <s v="KENBIM"/>
  </r>
  <r>
    <s v="VPA6"/>
    <s v="KE-KIA-1612-16709"/>
    <x v="1"/>
    <s v=""/>
    <s v="11th November,2016"/>
    <d v="2016-11-11T00:00:00"/>
    <s v="31st December,2016"/>
    <d v="2016-12-31T00:00:00"/>
    <s v="Moses Kimani Kahiu"/>
    <s v="Male"/>
    <s v="23111007"/>
    <s v="702686962"/>
    <s v=""/>
    <s v=""/>
    <s v=""/>
    <n v="36.619812000000003"/>
    <n v="-1.2334780000000001"/>
    <s v="Kiambu"/>
    <s v="Kikuyu"/>
    <s v="Kahehe"/>
    <s v="Renguti"/>
    <x v="2"/>
    <s v="Biotechno &amp; Services"/>
    <s v="Biotechno &amp; Services"/>
    <s v=""/>
    <s v="Micro Business"/>
    <s v="KENBIM"/>
  </r>
  <r>
    <s v="VPA6"/>
    <s v="KE-KIA-1601-16710"/>
    <x v="1"/>
    <s v=""/>
    <s v="21st November,2015"/>
    <d v="2015-11-21T00:00:00"/>
    <s v="10th January,2016"/>
    <d v="2016-01-10T00:00:00"/>
    <s v="Lucas Mwiru Njoroge"/>
    <s v="Male"/>
    <s v="99999"/>
    <s v="712046058"/>
    <s v=""/>
    <s v=""/>
    <s v=""/>
    <n v="36.792712999999999"/>
    <n v="-0.96282999999999996"/>
    <s v="Kiambu"/>
    <s v="Gatundu South"/>
    <s v="Kaimwangi"/>
    <s v="Ndundu"/>
    <x v="2"/>
    <s v="Biotechno &amp; Services"/>
    <s v=""/>
    <s v=""/>
    <s v="Micro Business"/>
    <s v="KENBIM"/>
  </r>
  <r>
    <s v="VPA6"/>
    <s v="KE-MER-1610-16715"/>
    <x v="1"/>
    <s v=""/>
    <s v="12th August,2016"/>
    <d v="2016-08-12T00:00:00"/>
    <s v="1st October,2016"/>
    <d v="2016-10-01T00:00:00"/>
    <s v="Nelson Muthomi"/>
    <s v="Male"/>
    <s v="2209533"/>
    <s v="721516183"/>
    <s v=""/>
    <s v=""/>
    <s v=""/>
    <n v="37.681021999999999"/>
    <n v="-0.11289200000000001"/>
    <s v="Meru"/>
    <s v="Imenti South"/>
    <s v="Nkubu"/>
    <s v="Abogeta"/>
    <x v="2"/>
    <s v="Zackmar Biotec Ltd"/>
    <s v=""/>
    <s v=""/>
    <s v="Micro Business"/>
    <s v="KENBIM"/>
  </r>
  <r>
    <s v="VPA6"/>
    <s v="KE-MER-1610-16716"/>
    <x v="1"/>
    <s v=""/>
    <s v="12th August,2016"/>
    <d v="2016-08-12T00:00:00"/>
    <s v="1st October,2016"/>
    <d v="2016-10-01T00:00:00"/>
    <s v="Linus Mworia"/>
    <s v="Male"/>
    <s v="252887"/>
    <s v="725080429"/>
    <s v=""/>
    <s v=""/>
    <s v=""/>
    <n v="37.672522000000001"/>
    <n v="-7.3887999999999995E-2"/>
    <s v="Meru"/>
    <s v="Imenti South"/>
    <s v="Nkubu"/>
    <s v="Nkuene"/>
    <x v="2"/>
    <s v="Zackmar Biotec Ltd"/>
    <s v=""/>
    <s v=""/>
    <s v="Micro Business"/>
    <s v="KENBIM"/>
  </r>
  <r>
    <s v="VPA6"/>
    <s v="KE-MER-1608-16720"/>
    <x v="1"/>
    <s v=""/>
    <s v="12th June,2016"/>
    <d v="2016-06-12T00:00:00"/>
    <s v="1st August,2016"/>
    <d v="2016-08-01T00:00:00"/>
    <s v="Stephen Kaume Akwalu"/>
    <s v="Male"/>
    <s v="92110922"/>
    <s v="722922881"/>
    <s v=""/>
    <s v=""/>
    <s v=""/>
    <n v="37.630336"/>
    <n v="5.1450000000000003E-2"/>
    <s v="Meru"/>
    <s v="Imenti North"/>
    <s v="Nyaki W"/>
    <s v="Kigure"/>
    <x v="2"/>
    <s v="Zackmar Biotec Ltd"/>
    <s v="Zackmar Biotec Ltd"/>
    <s v=""/>
    <s v="Micro Business"/>
    <s v="KENBIM"/>
  </r>
  <r>
    <s v="VPA6"/>
    <s v="KE-MUR-1610-16731"/>
    <x v="1"/>
    <s v=""/>
    <s v="12th August,2016"/>
    <d v="2016-08-12T00:00:00"/>
    <s v="1st October,2016"/>
    <d v="2016-10-01T00:00:00"/>
    <s v="Benedict Kuria Mwangi"/>
    <s v="Female"/>
    <s v="3671186"/>
    <s v="720840599"/>
    <s v=""/>
    <s v=""/>
    <s v=""/>
    <n v="37.306573"/>
    <n v="-0.93975900000000001"/>
    <s v="Murang'a"/>
    <s v="Maragua"/>
    <s v="Ithanga"/>
    <s v="Kirathani"/>
    <x v="2"/>
    <s v="Fagaden Enterprises"/>
    <s v="Fagaden Enterprises"/>
    <s v=""/>
    <s v="Micro Business"/>
    <s v="MKD"/>
  </r>
  <r>
    <s v="VPA6"/>
    <s v="KE-KIA-1610-16733"/>
    <x v="1"/>
    <s v=""/>
    <s v="12th August,2016"/>
    <d v="2016-08-12T00:00:00"/>
    <s v="1st October,2016"/>
    <d v="2016-10-01T00:00:00"/>
    <s v="Julius Kariuki Wambui"/>
    <s v="Male"/>
    <s v="21977161"/>
    <s v="720471440"/>
    <s v=""/>
    <s v=""/>
    <s v=""/>
    <n v="37.108519999999999"/>
    <n v="-1.0874330000000001"/>
    <s v="Kiambu"/>
    <s v="Thika East"/>
    <s v="Kamenu"/>
    <s v="Muthaiga"/>
    <x v="2"/>
    <s v="Fagaden Enterprises"/>
    <s v="Fagaden Enterprises"/>
    <s v=""/>
    <s v="Micro Business"/>
    <s v="MKD"/>
  </r>
  <r>
    <s v="VPA6"/>
    <s v="KE-NAK-1610-16739"/>
    <x v="1"/>
    <s v=""/>
    <s v="12th August,2016"/>
    <d v="2016-08-12T00:00:00"/>
    <s v="1st October,2016"/>
    <d v="2016-10-01T00:00:00"/>
    <s v="Stephen Kamau Mwangi"/>
    <s v="Male"/>
    <s v="8642537"/>
    <s v="721337451"/>
    <s v=""/>
    <s v=""/>
    <s v=""/>
    <n v="36.166200000000003"/>
    <n v="-0.15487500000000001"/>
    <s v="Nakuru"/>
    <s v="Bahati"/>
    <s v="Bahati"/>
    <s v="Murangini"/>
    <x v="2"/>
    <s v="Samjubiotec Enterprises"/>
    <s v=""/>
    <s v=""/>
    <s v="Micro Business"/>
    <s v="KENBIM"/>
  </r>
  <r>
    <s v="VPA6"/>
    <s v="KE-MUR-1609-16740"/>
    <x v="1"/>
    <s v=""/>
    <s v="13th July,2016"/>
    <d v="2016-07-13T00:00:00"/>
    <s v="1st September,2016"/>
    <d v="2016-09-01T00:00:00"/>
    <s v="David Muchori Kaboga"/>
    <s v="Male"/>
    <s v="235661"/>
    <s v="721274194"/>
    <s v="2.55E+11"/>
    <s v=""/>
    <s v="2.55E+11"/>
    <n v="37.160282000000002"/>
    <n v="-0.90535299999999996"/>
    <s v="Murang'a"/>
    <s v="Makuyu"/>
    <s v="Kimoron"/>
    <s v="Ithangira"/>
    <x v="2"/>
    <s v="Samjubiotec Enterprises"/>
    <s v="Samjubiotec Enterprises"/>
    <s v=""/>
    <s v="Micro Business"/>
    <s v="KENBIM"/>
  </r>
  <r>
    <s v="VPA6"/>
    <s v="KE-NAN-1609-16743"/>
    <x v="1"/>
    <s v=""/>
    <s v="13th July,2016"/>
    <d v="2016-07-13T00:00:00"/>
    <s v="1st September,2016"/>
    <d v="2016-09-01T00:00:00"/>
    <s v="Jeremiah Kipyego"/>
    <s v="Male"/>
    <s v="99999"/>
    <s v="722587054"/>
    <s v=""/>
    <s v=""/>
    <s v=""/>
    <n v="35.156013000000002"/>
    <n v="0.42715399999999998"/>
    <s v="Nandi"/>
    <s v="Mosop"/>
    <s v="Eldoret"/>
    <s v="Sigot"/>
    <x v="2"/>
    <s v="Ndimar Renewable Energy"/>
    <s v=""/>
    <s v=""/>
    <s v="Micro Business"/>
    <s v="KENBIM"/>
  </r>
  <r>
    <s v="VPA6"/>
    <s v="KE-MUR-1611-16748"/>
    <x v="1"/>
    <s v=""/>
    <s v="12th September,2016"/>
    <d v="2016-09-12T00:00:00"/>
    <s v="1st November,2016"/>
    <d v="2016-11-01T00:00:00"/>
    <s v="Susan Wanjiru Mwariri"/>
    <s v="Female"/>
    <s v="20223774"/>
    <s v="733850444"/>
    <s v=""/>
    <s v=""/>
    <s v=""/>
    <n v="36.891449999999999"/>
    <n v="-0.897254"/>
    <s v="Murang'a"/>
    <s v="Gatanga"/>
    <s v="Kirwara"/>
    <s v="Chomo"/>
    <x v="2"/>
    <s v="Kenbi Enterprises"/>
    <s v="Kenbi Enterpises"/>
    <s v=""/>
    <s v="Micro Business"/>
    <s v="KENBIM"/>
  </r>
  <r>
    <s v="VPA6"/>
    <s v="KE-KIA-1609-16852"/>
    <x v="0"/>
    <s v="Hostile Client"/>
    <s v="13th July,2016"/>
    <d v="2016-07-13T00:00:00"/>
    <s v="1st September,2016"/>
    <d v="2016-09-01T00:00:00"/>
    <s v="Hiram Mburu Njoroge"/>
    <s v="Male"/>
    <s v="26886146"/>
    <s v="722915186"/>
    <s v=""/>
    <s v=""/>
    <s v=""/>
    <m/>
    <m/>
    <s v="Kiambu"/>
    <s v=""/>
    <s v="Mcharo"/>
    <s v=""/>
    <x v="2"/>
    <s v="Bio Esline Company Ltd"/>
    <s v="Bioesline Company Ltd"/>
    <s v=""/>
    <s v="Micro Business"/>
    <s v="KENBIM"/>
  </r>
  <r>
    <s v="VPA6"/>
    <s v="KE-KIR-1610-16854"/>
    <x v="1"/>
    <s v=""/>
    <s v="12th August,2016"/>
    <d v="2016-08-12T00:00:00"/>
    <s v="1st October,2016"/>
    <d v="2016-10-01T00:00:00"/>
    <s v="Gitari Murigi"/>
    <s v="Male"/>
    <s v="565113"/>
    <s v="732412878"/>
    <s v=""/>
    <s v=""/>
    <s v=""/>
    <n v="37.243102999999998"/>
    <n v="-0.55253600000000003"/>
    <s v="Kirinyaga"/>
    <s v="Kirinyaga"/>
    <s v="Baicho"/>
    <s v=""/>
    <x v="2"/>
    <s v="Bio Esline Company Ltd"/>
    <s v=""/>
    <s v=""/>
    <s v="Micro Business"/>
    <s v="KENBIM"/>
  </r>
  <r>
    <s v="VPA6"/>
    <s v="KE-MUR-1611-16856"/>
    <x v="1"/>
    <s v=""/>
    <s v="12th September,2016"/>
    <d v="2016-09-12T00:00:00"/>
    <s v="1st November,2016"/>
    <d v="2016-11-01T00:00:00"/>
    <s v="Daniel Nganga"/>
    <s v="Male"/>
    <s v="23635108"/>
    <s v="725812949"/>
    <s v=""/>
    <s v=""/>
    <s v=""/>
    <n v="37.175547999999999"/>
    <n v="-0.81724200000000002"/>
    <s v="Murang'a"/>
    <s v="Maragua"/>
    <s v="Maragua"/>
    <s v="Kamahuha"/>
    <x v="2"/>
    <s v="Fagaden Enterprises"/>
    <s v="Fagaden Enterprises"/>
    <s v=""/>
    <s v="Micro Business"/>
    <s v="MKD"/>
  </r>
  <r>
    <s v="VPA6"/>
    <s v="KE-KIA-1612-16858"/>
    <x v="0"/>
    <s v="Grievance"/>
    <s v="11th November,2016"/>
    <d v="2016-11-11T00:00:00"/>
    <s v="31st December,2016"/>
    <d v="2016-12-31T00:00:00"/>
    <s v="Ayub Thuku Itotia"/>
    <s v="Male"/>
    <s v="20588329"/>
    <s v="721543640"/>
    <s v=""/>
    <s v=""/>
    <s v=""/>
    <n v="37.152028000000001"/>
    <n v="-1.0641529999999999"/>
    <s v="Kiambu"/>
    <s v="Thika East"/>
    <s v="Kamagabo"/>
    <s v="Happy Valley Estate"/>
    <x v="2"/>
    <s v="Bio Esline Company Ltd"/>
    <s v="Bioesline Company Ltd"/>
    <s v=""/>
    <s v="Micro Business"/>
    <s v="KENBIM"/>
  </r>
  <r>
    <s v="VPA6"/>
    <s v="KE-KIA-1603-16859"/>
    <x v="1"/>
    <s v=""/>
    <s v="22nd January,2016"/>
    <d v="2016-01-22T00:00:00"/>
    <s v="12th March,2016"/>
    <d v="2016-03-12T00:00:00"/>
    <s v="John Chege Kanjiri"/>
    <s v="Male"/>
    <s v="4918688"/>
    <s v="764581461"/>
    <s v=""/>
    <s v=""/>
    <s v=""/>
    <n v="36.95384"/>
    <n v="-1.135732"/>
    <s v="Kiambu"/>
    <s v="Ruiru"/>
    <s v="Mugutha"/>
    <s v=""/>
    <x v="2"/>
    <s v="Bio Esline Company Ltd"/>
    <s v="Bioesline Company Ltd"/>
    <s v=""/>
    <s v="Micro Business"/>
    <s v="KENBIM"/>
  </r>
  <r>
    <s v="VPA6"/>
    <s v="KE-KIA-1608-16862"/>
    <x v="0"/>
    <s v="Unreachable"/>
    <s v="12th June,2016"/>
    <d v="2016-06-12T00:00:00"/>
    <s v="1st August,2016"/>
    <d v="2016-08-01T00:00:00"/>
    <s v="Daniel Mburu Kamau"/>
    <s v="Male"/>
    <s v="30290910"/>
    <s v="729638536"/>
    <s v=""/>
    <s v=""/>
    <s v=""/>
    <m/>
    <m/>
    <s v="Kiambu"/>
    <s v="Githunguri"/>
    <s v="Komothai"/>
    <s v="Kigumo"/>
    <x v="2"/>
    <s v="Fagaden Enterprises"/>
    <s v="Fagaden Enterprises"/>
    <s v=""/>
    <s v="Micro Business"/>
    <s v="KENBIM"/>
  </r>
  <r>
    <s v="VPA6"/>
    <s v="KE-THA-1610-16865"/>
    <x v="1"/>
    <s v=""/>
    <s v="12th August,2016"/>
    <d v="2016-08-12T00:00:00"/>
    <s v="1st October,2016"/>
    <d v="2016-10-01T00:00:00"/>
    <s v="Micheni Bernard"/>
    <s v="Male"/>
    <s v="1000274"/>
    <s v="722373728"/>
    <s v=""/>
    <s v=""/>
    <s v=""/>
    <n v="37.651829999999997"/>
    <n v="-0.31257499999999999"/>
    <s v="Tharaka-Nithi"/>
    <s v="Chuka"/>
    <s v="Karingani"/>
    <s v="Muga"/>
    <x v="2"/>
    <s v="Likunga Company Limited"/>
    <s v="Likunga Company Limited"/>
    <s v=""/>
    <s v="Micro Business"/>
    <s v="KENBIM"/>
  </r>
  <r>
    <s v="VPA6"/>
    <s v="KE-THA-1610-16866"/>
    <x v="1"/>
    <s v=""/>
    <s v="12th August,2016"/>
    <d v="2016-08-12T00:00:00"/>
    <s v="1st October,2016"/>
    <d v="2016-10-01T00:00:00"/>
    <s v="Muriithi Bosco"/>
    <s v="Male"/>
    <s v="12218134"/>
    <s v="721653918"/>
    <s v=""/>
    <s v=""/>
    <s v=""/>
    <n v="37.622965999999998"/>
    <n v="-0.35324299999999997"/>
    <s v="Tharaka-Nithi"/>
    <s v="Chuka"/>
    <s v="Masumoni"/>
    <s v="Chuka"/>
    <x v="2"/>
    <s v="Likunga Company Limited"/>
    <s v="Likunga Company Limited"/>
    <s v=""/>
    <s v="Micro Business"/>
    <s v="KENBIM"/>
  </r>
  <r>
    <s v="VPA6"/>
    <s v="KE-LAI-1609-16923"/>
    <x v="1"/>
    <s v=""/>
    <s v="1st August,2016"/>
    <d v="2016-08-01T00:00:00"/>
    <s v="20th September,2016"/>
    <d v="2016-09-20T00:00:00"/>
    <s v="Florence Njoki Gagia"/>
    <s v="Female"/>
    <s v="1341010"/>
    <s v="727839133"/>
    <s v=""/>
    <s v=""/>
    <s v=""/>
    <n v="36.346336999999998"/>
    <n v="0.26509700000000003"/>
    <s v="Laikipia"/>
    <s v="Laikipia  West"/>
    <s v="Mutanga"/>
    <s v="Mastone"/>
    <x v="2"/>
    <s v="Kichemu limited"/>
    <s v=""/>
    <s v=""/>
    <s v="Micro Business"/>
    <s v="MKD"/>
  </r>
  <r>
    <s v="VPA6"/>
    <s v="KE-NAK-1607-16928"/>
    <x v="1"/>
    <s v=""/>
    <s v="12th May,2016"/>
    <d v="2016-05-12T00:00:00"/>
    <s v="1st July,2016"/>
    <d v="2016-07-01T00:00:00"/>
    <s v="Kimani Njenga"/>
    <s v="Male"/>
    <s v="2310497"/>
    <s v="721764969"/>
    <s v=""/>
    <s v=""/>
    <s v=""/>
    <n v="36.173302999999997"/>
    <n v="-0.238485"/>
    <s v="Nakuru"/>
    <s v="Nakuru North"/>
    <s v="Wanyororo"/>
    <s v=""/>
    <x v="2"/>
    <s v="Kichemu limited"/>
    <s v=""/>
    <s v=""/>
    <s v="Micro Business"/>
    <s v="KENBIM"/>
  </r>
  <r>
    <s v="VPA6"/>
    <s v="KE-NAK-1605-16936"/>
    <x v="1"/>
    <s v=""/>
    <s v="12th March,2016"/>
    <d v="2016-03-12T00:00:00"/>
    <s v="1st May,2016"/>
    <d v="2016-05-01T00:00:00"/>
    <s v="Stephen Kironji Waihi"/>
    <s v="Male"/>
    <s v="14402500"/>
    <s v="721567222"/>
    <s v=""/>
    <s v=""/>
    <s v=""/>
    <n v="36.163473000000003"/>
    <n v="-6.275E-2"/>
    <s v="Nakuru"/>
    <s v="Nakuru North"/>
    <s v="Munanda"/>
    <s v="Kabazi Makara"/>
    <x v="2"/>
    <s v="Kichemu limited"/>
    <s v=""/>
    <s v=""/>
    <s v="Micro Business"/>
    <s v="KENBIM"/>
  </r>
  <r>
    <s v="VPA6"/>
    <s v="KE-KIA-1601-16940"/>
    <x v="1"/>
    <s v=""/>
    <s v="12th November,2015"/>
    <d v="2015-11-12T00:00:00"/>
    <s v="1st January,2016"/>
    <d v="2016-01-01T00:00:00"/>
    <s v="Philomena Njoki Kariuki"/>
    <s v="Female"/>
    <s v="357778"/>
    <s v="714095738"/>
    <s v=""/>
    <s v=""/>
    <s v=""/>
    <n v="36.796201000000003"/>
    <n v="-1.145642"/>
    <s v="Kiambu"/>
    <s v="Kiambaa"/>
    <s v="Ndumberi"/>
    <s v="Gatiru"/>
    <x v="2"/>
    <s v="Felikam Biogas Services"/>
    <s v="Felikam Biogas Services"/>
    <s v=""/>
    <s v="Micro Business"/>
    <s v="KENBIM"/>
  </r>
  <r>
    <s v="VPA6"/>
    <s v="KE-KIA-1612-16941"/>
    <x v="1"/>
    <s v=""/>
    <s v="18th October,2016"/>
    <d v="2016-10-18T00:00:00"/>
    <s v="7th December,2016"/>
    <d v="2016-12-07T00:00:00"/>
    <s v="Marion Njeri Njuri"/>
    <s v="Female"/>
    <s v="34576896"/>
    <s v="713624130"/>
    <s v=""/>
    <s v=""/>
    <s v=""/>
    <n v="36.821139000000002"/>
    <n v="-1.1427689999999999"/>
    <s v="Kiambu"/>
    <s v="Kiambaa"/>
    <s v="Ndumberi"/>
    <s v="Ngatia"/>
    <x v="2"/>
    <s v="Felikam Biogas Services"/>
    <s v="Felikam Biogas Services"/>
    <s v=""/>
    <s v="Micro Business"/>
    <s v="KENBIM"/>
  </r>
  <r>
    <s v="VPA6"/>
    <s v="KE-EMB-1612-16943"/>
    <x v="0"/>
    <s v="Unreachable"/>
    <s v="10th November,2016"/>
    <d v="2016-11-10T00:00:00"/>
    <s v="30th December,2016"/>
    <d v="2016-12-30T00:00:00"/>
    <s v="Charles Nyaga"/>
    <s v="Male"/>
    <s v="9284802"/>
    <s v="727230371"/>
    <s v=""/>
    <s v=""/>
    <s v=""/>
    <n v="37.476553000000003"/>
    <n v="-0.46850700000000001"/>
    <s v="Embu"/>
    <s v="Manyatta"/>
    <s v="Manyatta"/>
    <s v="Kirigi"/>
    <x v="2"/>
    <s v="Sakaki Natural Renewable Energy Center"/>
    <s v="Sakaki Natural Renewable Energy Center"/>
    <s v=""/>
    <s v="Micro Business"/>
    <s v="MKD"/>
  </r>
  <r>
    <s v="VPA6"/>
    <s v="KE-MUR-1611-16945"/>
    <x v="1"/>
    <s v=""/>
    <s v="12th September,2016"/>
    <d v="2016-09-12T00:00:00"/>
    <s v="1st November,2016"/>
    <d v="2016-11-01T00:00:00"/>
    <s v="Joel Kiavii Kamau"/>
    <s v="Male"/>
    <s v="22900521"/>
    <s v="771269272"/>
    <s v=""/>
    <s v=""/>
    <s v=""/>
    <n v="36.901432999999997"/>
    <n v="-0.78510000000000002"/>
    <s v="Murang'a"/>
    <s v="Kigumo"/>
    <s v="Kangari"/>
    <s v="Ikumbi"/>
    <x v="2"/>
    <s v="HAMKAM"/>
    <s v="Hamkam"/>
    <s v=""/>
    <s v="Micro Business"/>
    <s v="KENBIM"/>
  </r>
  <r>
    <s v="VPA6"/>
    <s v="KE-MUR-1611-16946"/>
    <x v="1"/>
    <s v=""/>
    <s v="12th September,2016"/>
    <d v="2016-09-12T00:00:00"/>
    <s v="1st November,2016"/>
    <d v="2016-11-01T00:00:00"/>
    <s v="Joel Kibe"/>
    <s v="Male"/>
    <s v="22140092"/>
    <s v="736183206"/>
    <s v=""/>
    <s v=""/>
    <s v=""/>
    <n v="36.916854000000001"/>
    <n v="-0.80546099999999998"/>
    <s v="Murang'a"/>
    <s v="Kigumo"/>
    <s v="Irima"/>
    <s v=""/>
    <x v="2"/>
    <s v="HAMKAM"/>
    <s v="Hamkam"/>
    <s v=""/>
    <s v="Micro Business"/>
    <s v="KENBIM"/>
  </r>
  <r>
    <s v="VPA6"/>
    <s v="KE-KIA-1612-16948"/>
    <x v="0"/>
    <s v="Unreachable"/>
    <s v="12th October,2016"/>
    <d v="2016-10-12T00:00:00"/>
    <s v="1st December,2016"/>
    <d v="2016-12-01T00:00:00"/>
    <s v="Philip Nyanjui Muturi"/>
    <s v="Male"/>
    <s v="6792791"/>
    <s v="707566076"/>
    <s v=""/>
    <s v=""/>
    <s v=""/>
    <m/>
    <m/>
    <s v="Kiambu"/>
    <s v="Thika Town"/>
    <s v="Gituru"/>
    <s v="Kiruga"/>
    <x v="2"/>
    <s v="HAMKAM"/>
    <s v="Hamkam"/>
    <s v=""/>
    <s v="Micro Business"/>
    <s v="KENBIM"/>
  </r>
  <r>
    <s v="VPA6"/>
    <s v="KE-NYA-1612-16949"/>
    <x v="1"/>
    <s v=""/>
    <s v="12th October,2016"/>
    <d v="2016-10-12T00:00:00"/>
    <s v="1st December,2016"/>
    <d v="2016-12-01T00:00:00"/>
    <s v="Maitai Mary Wairimu"/>
    <s v="Female"/>
    <s v="4669881"/>
    <s v="727826548"/>
    <s v=""/>
    <s v=""/>
    <s v=""/>
    <n v="36.440275999999997"/>
    <n v="-6.2600000000000003E-2"/>
    <s v="Nyandarua"/>
    <s v="Ndaragwa"/>
    <s v="Ndaragwa Central"/>
    <s v="Mairo Kumi"/>
    <x v="2"/>
    <s v="Sakaki Natural Renewable Energy Center"/>
    <s v="Sakaki Natural Renewable Energy Center"/>
    <s v=""/>
    <s v="Micro Business"/>
    <s v="MKD"/>
  </r>
  <r>
    <s v="VPA6"/>
    <s v="KE-MER-1609-16950"/>
    <x v="1"/>
    <s v=""/>
    <s v="18th July,2016"/>
    <d v="2016-07-18T00:00:00"/>
    <s v="6th September,2016"/>
    <d v="2016-09-06T00:00:00"/>
    <s v="David Kimathi"/>
    <s v="Male"/>
    <s v="13181806"/>
    <s v="714546472"/>
    <s v=""/>
    <s v=""/>
    <s v=""/>
    <n v="37.624288"/>
    <n v="-0.19689799999999999"/>
    <s v="Meru"/>
    <s v="Imenti South"/>
    <s v="Maara"/>
    <s v="Mbeti"/>
    <x v="2"/>
    <s v="Cides Ltd"/>
    <s v="Cides Ltd"/>
    <s v=""/>
    <s v="Micro Business"/>
    <s v="KENBIM"/>
  </r>
  <r>
    <s v="VPA6"/>
    <s v="KE-THA-1607-16952"/>
    <x v="1"/>
    <s v=""/>
    <s v="26th May,2016"/>
    <d v="2016-05-26T00:00:00"/>
    <s v="15th July,2016"/>
    <d v="2016-07-15T00:00:00"/>
    <s v="Tabitha Maingi"/>
    <s v="Female"/>
    <s v="99999"/>
    <s v="701174822"/>
    <s v=""/>
    <s v=""/>
    <s v=""/>
    <n v="37.610132999999998"/>
    <n v="-0.19835700000000001"/>
    <s v="Tharaka-Nithi"/>
    <s v="Maara"/>
    <s v="Maara"/>
    <s v="Mbogori"/>
    <x v="2"/>
    <s v="Cides Ltd"/>
    <s v="Cides Ltd"/>
    <s v=""/>
    <s v="Micro Business"/>
    <s v="KENBIM"/>
  </r>
  <r>
    <s v="VPA6"/>
    <s v="KE-MUR-1611-16953"/>
    <x v="1"/>
    <s v=""/>
    <s v="12th September,2016"/>
    <d v="2016-09-12T00:00:00"/>
    <s v="1st November,2016"/>
    <d v="2016-11-01T00:00:00"/>
    <s v="Rose Wanja Mathu"/>
    <s v="Female"/>
    <s v="3329741"/>
    <s v="722904646"/>
    <s v=""/>
    <s v=""/>
    <s v=""/>
    <n v="37.001483"/>
    <n v="-0.92167500000000002"/>
    <s v="Murang'a"/>
    <s v="Kandara"/>
    <s v="Kandara"/>
    <s v="Kaharo"/>
    <x v="2"/>
    <s v="Cides Ltd"/>
    <s v="Cides Ltd"/>
    <s v=""/>
    <s v="Micro Business"/>
    <s v="KENBIM"/>
  </r>
  <r>
    <s v="VPA6"/>
    <s v="KE-MER-1601-16954"/>
    <x v="1"/>
    <s v=""/>
    <s v="12th November,2015"/>
    <d v="2015-11-12T00:00:00"/>
    <s v="1st January,2016"/>
    <d v="2016-01-01T00:00:00"/>
    <s v="Phineas Bundi"/>
    <s v="Male"/>
    <s v="11694508"/>
    <s v="720916233"/>
    <s v=""/>
    <s v=""/>
    <s v=""/>
    <n v="37.627679999999998"/>
    <n v="-0.19544800000000001"/>
    <s v="Meru"/>
    <s v="Imenti South"/>
    <s v="Maara"/>
    <s v="Mbogori"/>
    <x v="2"/>
    <s v="Cides Ltd"/>
    <s v="Cides Ltd"/>
    <s v=""/>
    <s v="Micro Business"/>
    <s v="KENBIM"/>
  </r>
  <r>
    <s v="VPA6"/>
    <s v="KE-MER-1701-16955"/>
    <x v="1"/>
    <s v=""/>
    <s v="12th November,2016"/>
    <d v="2016-11-12T00:00:00"/>
    <s v="1st January,2017"/>
    <d v="2017-01-01T00:00:00"/>
    <s v="Njeru Mutunga"/>
    <s v="Male"/>
    <s v="5098147"/>
    <s v="728919567"/>
    <s v=""/>
    <s v=""/>
    <s v=""/>
    <n v="37.627025000000003"/>
    <n v="-0.193968"/>
    <s v="Meru"/>
    <s v="Imenti South"/>
    <s v="Chogoria"/>
    <s v="Mbeti"/>
    <x v="2"/>
    <s v="Cides Ltd"/>
    <s v="Cides Ltd"/>
    <s v=""/>
    <s v="Micro Business"/>
    <s v="KENBIM"/>
  </r>
  <r>
    <s v="VPA6"/>
    <s v="KE-THA-1607-16957"/>
    <x v="1"/>
    <s v=""/>
    <s v="12th May,2016"/>
    <d v="2016-05-12T00:00:00"/>
    <s v="1st July,2016"/>
    <d v="2016-07-01T00:00:00"/>
    <s v="Kellen Muthoni Marangu"/>
    <s v="Female"/>
    <s v="21538884"/>
    <s v="739760559"/>
    <s v=""/>
    <s v=""/>
    <s v=""/>
    <n v="37.611792000000001"/>
    <n v="-0.19733500000000001"/>
    <s v="Tharaka-Nithi"/>
    <s v="Maara"/>
    <s v="Chogoria"/>
    <s v="Mbogori"/>
    <x v="2"/>
    <s v="Cides Ltd"/>
    <s v="Cides Ltd"/>
    <s v=""/>
    <s v="Micro Business"/>
    <s v="KENBIM"/>
  </r>
  <r>
    <s v="VPA6"/>
    <s v="KE-MER-1607-16959"/>
    <x v="1"/>
    <s v=""/>
    <s v="12th May,2016"/>
    <d v="2016-05-12T00:00:00"/>
    <s v="1st July,2016"/>
    <d v="2016-07-01T00:00:00"/>
    <s v="Jamleck Murumia"/>
    <s v="Male"/>
    <s v="7011801"/>
    <s v="720994799"/>
    <s v=""/>
    <s v=""/>
    <s v=""/>
    <n v="37.625242999999998"/>
    <n v="-0.19686000000000001"/>
    <s v="Meru"/>
    <s v="Imenti South"/>
    <s v="Maara"/>
    <s v="Mbeti"/>
    <x v="2"/>
    <s v="Cides Ltd"/>
    <s v="Cides Ltd"/>
    <s v=""/>
    <s v="Micro Business"/>
    <s v="KENBIM"/>
  </r>
  <r>
    <s v="VPA6"/>
    <s v="KE-THA-1608-16960"/>
    <x v="1"/>
    <s v=""/>
    <s v="12th June,2016"/>
    <d v="2016-06-12T00:00:00"/>
    <s v="1st August,2016"/>
    <d v="2016-08-01T00:00:00"/>
    <s v="Hellen Muthoni"/>
    <s v="Female"/>
    <s v="7459697"/>
    <s v="736477088"/>
    <s v=""/>
    <s v=""/>
    <s v=""/>
    <n v="37.609656999999999"/>
    <n v="-0.19900799999999999"/>
    <s v="Tharaka-Nithi"/>
    <s v="Maara"/>
    <s v="Maara"/>
    <s v="Mbogori"/>
    <x v="2"/>
    <s v="Cides Ltd"/>
    <s v="Cides Ltd"/>
    <s v=""/>
    <s v="Micro Business"/>
    <s v="KENBIM"/>
  </r>
  <r>
    <s v="VPA6"/>
    <s v="KE-MER-1609-16961"/>
    <x v="1"/>
    <s v=""/>
    <s v="20th July,2016"/>
    <d v="2016-07-20T00:00:00"/>
    <s v="8th September,2016"/>
    <d v="2016-09-08T00:00:00"/>
    <s v="Fredrick Mugambi"/>
    <s v="Male"/>
    <s v="7461475"/>
    <s v="705521446"/>
    <s v=""/>
    <s v=""/>
    <s v=""/>
    <n v="37.611336999999999"/>
    <n v="-0.199738"/>
    <s v="Meru"/>
    <s v="Imenti South"/>
    <s v="Maara"/>
    <s v="Mbeti"/>
    <x v="2"/>
    <s v="Cides Ltd"/>
    <s v="Cides Ltd"/>
    <s v=""/>
    <s v="Micro Business"/>
    <s v="KENBIM"/>
  </r>
  <r>
    <s v="VPA6"/>
    <s v="KE-THA-1607-16962"/>
    <x v="1"/>
    <s v=""/>
    <s v="12th May,2016"/>
    <d v="2016-05-12T00:00:00"/>
    <s v="1st July,2016"/>
    <d v="2016-07-01T00:00:00"/>
    <s v="Edwin Gitonga"/>
    <s v="Male"/>
    <s v="3505442"/>
    <s v="70552862"/>
    <s v=""/>
    <s v=""/>
    <s v=""/>
    <n v="37.606372"/>
    <n v="-0.19906199999999999"/>
    <s v="Tharaka-Nithi"/>
    <s v="Maara"/>
    <s v="Chogoria"/>
    <s v="Mbogori"/>
    <x v="2"/>
    <s v="Cides Ltd"/>
    <s v="Cides Ltd"/>
    <s v=""/>
    <s v="Micro Business"/>
    <s v="KENBIM"/>
  </r>
  <r>
    <s v="VPA6"/>
    <s v="KE-MER-1607-16963"/>
    <x v="1"/>
    <s v=""/>
    <s v="12th May,2016"/>
    <d v="2016-05-12T00:00:00"/>
    <s v="1st July,2016"/>
    <d v="2016-07-01T00:00:00"/>
    <s v="Douglas Kinyua"/>
    <s v="Male"/>
    <s v="4492167"/>
    <s v="718458766"/>
    <s v=""/>
    <s v=""/>
    <s v=""/>
    <n v="37.622143000000001"/>
    <n v="-0.200123"/>
    <s v="Meru"/>
    <s v="Imenti South"/>
    <s v="Chogoria"/>
    <s v="Mbeti"/>
    <x v="2"/>
    <s v="Cides Ltd"/>
    <s v="Cides Ltd"/>
    <s v=""/>
    <s v="Micro Business"/>
    <s v="KENBIM"/>
  </r>
  <r>
    <s v="VPA6"/>
    <s v="KE-THA-1602-16964"/>
    <x v="0"/>
    <s v="Grievance"/>
    <s v="13th December,2015"/>
    <d v="2015-12-13T00:00:00"/>
    <s v="1st February,2016"/>
    <d v="2016-02-01T00:00:00"/>
    <s v="Faith Karimi"/>
    <s v="Female"/>
    <s v="8075239"/>
    <s v="715203358"/>
    <s v=""/>
    <s v=""/>
    <s v=""/>
    <n v="37.609050000000003"/>
    <n v="-0.19870699999999999"/>
    <s v="Tharaka-Nithi"/>
    <s v="Maara"/>
    <s v="Maara"/>
    <s v="Mbogori"/>
    <x v="2"/>
    <s v="Cides Ltd"/>
    <s v="Cides Ltd"/>
    <s v=""/>
    <s v="Micro Business"/>
    <s v="KENBIM"/>
  </r>
  <r>
    <s v="VPA6"/>
    <s v="KE-MER-1609-16966"/>
    <x v="1"/>
    <s v=""/>
    <s v="22nd July,2016"/>
    <d v="2016-07-22T00:00:00"/>
    <s v="10th September,2016"/>
    <d v="2016-09-10T00:00:00"/>
    <s v="Derrick Kiria"/>
    <s v="Male"/>
    <s v="2494208"/>
    <s v="711224332"/>
    <s v=""/>
    <s v=""/>
    <s v=""/>
    <n v="37.62574"/>
    <n v="-0.19645299999999999"/>
    <s v="Meru"/>
    <s v="Imenti South"/>
    <s v="Igoji West"/>
    <s v="Karia"/>
    <x v="2"/>
    <s v="Cides Ltd"/>
    <s v="Cides Ltd"/>
    <s v=""/>
    <s v="Micro Business"/>
    <s v="KENBIM"/>
  </r>
  <r>
    <s v="VPA6"/>
    <s v="KE-NYA-1604-16974"/>
    <x v="1"/>
    <s v=""/>
    <s v="11th February,2016"/>
    <d v="2016-02-11T00:00:00"/>
    <s v="1st April,2016"/>
    <d v="2016-04-01T00:00:00"/>
    <s v="Ann Njeri Ndiritu"/>
    <s v="Female"/>
    <s v="5769283"/>
    <s v="72042393"/>
    <s v=""/>
    <s v=""/>
    <s v=""/>
    <n v="36.439593000000002"/>
    <n v="-6.2375E-2"/>
    <s v="Nyandarua"/>
    <s v="Ndaragwa"/>
    <s v="Ndaragwa"/>
    <s v=""/>
    <x v="2"/>
    <s v="Sakaki Natural Renewable Energy Center"/>
    <s v="Sakaki Natural Renewable Energy Center"/>
    <s v=""/>
    <s v="Micro Business"/>
    <s v="MKD"/>
  </r>
  <r>
    <s v="VPA6"/>
    <s v="KE-NYA-1611-16976"/>
    <x v="1"/>
    <s v=""/>
    <s v="12th September,2016"/>
    <d v="2016-09-12T00:00:00"/>
    <s v="1st November,2016"/>
    <d v="2016-11-01T00:00:00"/>
    <s v="Milliam Wanjiru Kamangu"/>
    <s v="Female"/>
    <s v="10244613"/>
    <s v="727674275"/>
    <s v=""/>
    <s v=""/>
    <s v=""/>
    <n v="36.441530999999998"/>
    <n v="-7.4856000000000006E-2"/>
    <s v="Nyandarua"/>
    <s v="Ndaragwa"/>
    <s v="Ndaragwa Central"/>
    <s v=""/>
    <x v="2"/>
    <s v="Sakaki Natural Renewable Energy Center"/>
    <s v="Sakaki Natural Renewable Energy Center"/>
    <s v=""/>
    <s v="Micro Business"/>
    <s v="MKD"/>
  </r>
  <r>
    <s v="VPA6"/>
    <s v="KE-NYA-1608-16977"/>
    <x v="1"/>
    <s v=""/>
    <s v="12th June,2016"/>
    <d v="2016-06-12T00:00:00"/>
    <s v="1st August,2016"/>
    <d v="2016-08-01T00:00:00"/>
    <s v="Francis Munene Gachui"/>
    <s v="Male"/>
    <s v="4243035"/>
    <s v="724758380"/>
    <s v=""/>
    <s v=""/>
    <s v=""/>
    <n v="36.446204000000002"/>
    <n v="-7.2928999999999994E-2"/>
    <s v="Nyandarua"/>
    <s v="Ndaragwa"/>
    <s v="Maili Kumi"/>
    <s v=""/>
    <x v="2"/>
    <s v="Sakaki Natural Renewable Energy Center"/>
    <s v="Sakaki Natural Renewable Energy Center"/>
    <s v=""/>
    <s v="Micro Business"/>
    <s v="MKD"/>
  </r>
  <r>
    <s v="VPA6"/>
    <s v="KE-NYE-1601-16979"/>
    <x v="0"/>
    <s v="Unreachable"/>
    <s v="4th December,2015"/>
    <d v="2015-12-04T00:00:00"/>
    <s v="23rd January,2016"/>
    <d v="2016-01-23T00:00:00"/>
    <s v="Michel Waigwa Gatheita"/>
    <s v="Male"/>
    <s v="1856723"/>
    <s v="723533494"/>
    <s v=""/>
    <s v=""/>
    <s v=""/>
    <m/>
    <m/>
    <s v="Nyeri"/>
    <s v="Nyeri"/>
    <s v=""/>
    <s v=""/>
    <x v="2"/>
    <s v="Sakaki Natural Renewable Energy Center"/>
    <s v="Sakaki Natural Renewable Energy Center"/>
    <s v=""/>
    <s v="Micro Business"/>
    <s v="MKD"/>
  </r>
  <r>
    <s v="VPA6"/>
    <s v="KE-NYA-1611-16981"/>
    <x v="1"/>
    <s v=""/>
    <s v="29th September,2016"/>
    <d v="2016-09-29T00:00:00"/>
    <s v="18th November,2016"/>
    <d v="2016-11-18T00:00:00"/>
    <s v="Lucy Thigi Gitahi"/>
    <s v="Male"/>
    <s v="20208120"/>
    <s v="724768589"/>
    <s v=""/>
    <s v=""/>
    <s v=""/>
    <n v="36.446458"/>
    <n v="-7.6738000000000001E-2"/>
    <s v="Nyandarua"/>
    <s v="Ndaragwa"/>
    <s v="Nyahururu"/>
    <s v="Mailu Kumi"/>
    <x v="2"/>
    <s v="Sakaki Natural Renewable Energy Center"/>
    <s v="Sakaki Natural Renewable Energy Center"/>
    <s v=""/>
    <s v="Micro Business"/>
    <s v="MKD"/>
  </r>
  <r>
    <s v="VPA6"/>
    <s v="KE-NYE-1611-16982"/>
    <x v="2"/>
    <s v="Abandoned"/>
    <s v="5th October,2016"/>
    <d v="2016-10-05T00:00:00"/>
    <s v="24th November,2016"/>
    <d v="2016-11-24T00:00:00"/>
    <s v="Madison Mwangi Mwaniki"/>
    <s v="Male"/>
    <s v="20106018"/>
    <s v="723518619"/>
    <s v=""/>
    <s v=""/>
    <s v=""/>
    <n v="37.086151999999998"/>
    <n v="0.55898999999999999"/>
    <s v="Nyeri"/>
    <s v="Mukurweni"/>
    <s v="Ruai"/>
    <s v="Njewe"/>
    <x v="0"/>
    <s v="Sakaki Natural Renewable Energy Center"/>
    <s v="Sakaki Natural Renewable Energy Center"/>
    <s v=""/>
    <s v="Micro Business"/>
    <s v="MKD"/>
  </r>
  <r>
    <s v="VPA6"/>
    <s v="KE-NYE-1609-16984"/>
    <x v="1"/>
    <s v=""/>
    <s v="13th July,2016"/>
    <d v="2016-07-13T00:00:00"/>
    <s v="1st September,2016"/>
    <d v="2016-09-01T00:00:00"/>
    <s v="Beatrice Muthoni Mehugu"/>
    <s v="Female"/>
    <s v="22822881"/>
    <s v="724473840"/>
    <s v=""/>
    <s v=""/>
    <s v=""/>
    <n v="37.003132999999998"/>
    <n v="-0.48642000000000002"/>
    <s v="Nyeri"/>
    <s v="Tetu"/>
    <s v="Gichuru"/>
    <s v=""/>
    <x v="2"/>
    <s v="Sakaki Natural Renewable Energy Center"/>
    <s v="Sakaki Natural Renewable Energy Center"/>
    <s v=""/>
    <s v="Micro Business"/>
    <s v="MKD"/>
  </r>
  <r>
    <s v="VPA6"/>
    <s v="KE-EMB-1611-16986"/>
    <x v="1"/>
    <s v=""/>
    <s v="8th July,2016"/>
    <d v="2016-07-08T00:00:00"/>
    <s v="24th November,2016"/>
    <d v="2016-11-24T00:00:00"/>
    <s v="Jane Muthoni Njoka"/>
    <s v="Female"/>
    <s v="99999"/>
    <s v="795132972"/>
    <s v=""/>
    <s v=""/>
    <s v=""/>
    <n v="37.462744999999998"/>
    <n v="-0.53193199999999996"/>
    <s v="Embu"/>
    <s v="Manyatta"/>
    <s v="Kirimarii"/>
    <s v="Bluevalley"/>
    <x v="2"/>
    <s v="Eastern Bioteck"/>
    <s v="Eastern Bioteck"/>
    <s v=""/>
    <s v="Micro Business"/>
    <s v="KENBIM"/>
  </r>
  <r>
    <s v="VPA6"/>
    <s v="KE-EMB-1609-16987"/>
    <x v="1"/>
    <s v=""/>
    <s v="13th July,2016"/>
    <d v="2016-07-13T00:00:00"/>
    <s v="1st September,2016"/>
    <d v="2016-09-01T00:00:00"/>
    <s v="Jackline Wairimu Karinyu"/>
    <s v="Female"/>
    <s v="20648817"/>
    <s v="70530127"/>
    <s v=""/>
    <s v=""/>
    <s v=""/>
    <n v="37.500720999999999"/>
    <n v="-0.40235599999999999"/>
    <s v="Embu"/>
    <s v="Runyenjes"/>
    <s v="Kiajokoma"/>
    <s v="Kiriru"/>
    <x v="2"/>
    <s v="Eastern Bioteck"/>
    <s v="Eastern Bioteck"/>
    <s v=""/>
    <s v="Micro Business"/>
    <s v="KENBIM"/>
  </r>
  <r>
    <s v="VPA6"/>
    <s v="KE-EMB-1612-16990"/>
    <x v="0"/>
    <s v="Unreachable"/>
    <s v="12th October,2016"/>
    <d v="2016-10-12T00:00:00"/>
    <s v="1st December,2016"/>
    <d v="2016-12-01T00:00:00"/>
    <s v="Samuel Kariuki Nyaga"/>
    <s v="Male"/>
    <s v="10058031"/>
    <s v="721589789"/>
    <s v=""/>
    <s v=""/>
    <s v=""/>
    <m/>
    <m/>
    <s v="Embu"/>
    <s v="Runyenjes"/>
    <s v="Kiagoku"/>
    <s v="Kiojok"/>
    <x v="2"/>
    <s v="Eastern Bioteck"/>
    <s v="Eastern Bioteck"/>
    <s v=""/>
    <s v="Micro Business"/>
    <s v="KENBIM"/>
  </r>
  <r>
    <s v="VPA6"/>
    <s v="KE-EMB-1612-16991"/>
    <x v="1"/>
    <s v=""/>
    <s v="12th October,2016"/>
    <d v="2016-10-12T00:00:00"/>
    <s v="1st December,2016"/>
    <d v="2016-12-01T00:00:00"/>
    <s v="Nelson Njiiru Gilbert"/>
    <s v="Male"/>
    <s v="3304620"/>
    <s v="735791201"/>
    <s v=""/>
    <s v=""/>
    <s v=""/>
    <n v="37.457144999999997"/>
    <n v="-0.38333099999999998"/>
    <s v="Embu"/>
    <s v="Manyatta"/>
    <s v="Ginda"/>
    <s v="Kiandiri"/>
    <x v="2"/>
    <s v="Eastern Bioteck"/>
    <s v="Eastern Bioteck"/>
    <s v=""/>
    <s v="Micro Business"/>
    <s v="KENBIM"/>
  </r>
  <r>
    <s v="VPA6"/>
    <s v="KE-EMB-1611-16992"/>
    <x v="0"/>
    <s v="Unreachable"/>
    <s v="12th September,2016"/>
    <d v="2016-09-12T00:00:00"/>
    <s v="1st November,2016"/>
    <d v="2016-11-01T00:00:00"/>
    <s v="Roseline Njoki Muturi"/>
    <s v="Female"/>
    <s v="21163526"/>
    <s v="711986931"/>
    <s v=""/>
    <s v=""/>
    <s v=""/>
    <m/>
    <m/>
    <s v="Embu"/>
    <s v="Manyatta"/>
    <s v="Kwage"/>
    <s v="Kithego"/>
    <x v="2"/>
    <s v="Eastern Bioteck"/>
    <s v="Eastern Bioteck"/>
    <s v=""/>
    <s v="Micro Business"/>
    <s v="KENBIM"/>
  </r>
  <r>
    <s v="VPA6"/>
    <s v="KE-EMB-1612-29888"/>
    <x v="1"/>
    <s v=""/>
    <s v="12th October,2016"/>
    <d v="2016-10-12T00:00:00"/>
    <s v="1st December,2016"/>
    <d v="2016-12-01T00:00:00"/>
    <s v="John Kariuki"/>
    <s v="Male"/>
    <s v="99999"/>
    <s v="722649803"/>
    <s v=""/>
    <s v=""/>
    <s v=""/>
    <n v="37.451101999999999"/>
    <n v="-0.37545200000000001"/>
    <s v="Embu"/>
    <s v="Embu North"/>
    <s v="Mbuvuri"/>
    <s v="Kiarie"/>
    <x v="2"/>
    <s v="Eastern Bioteck"/>
    <s v="Eastern Bioteck"/>
    <s v=""/>
    <s v="Micro Business"/>
    <s v="KENBIM"/>
  </r>
  <r>
    <s v="VPA6"/>
    <s v="KE-EMB-1607-17014"/>
    <x v="1"/>
    <s v=""/>
    <s v="12th May,2016"/>
    <d v="2016-05-12T00:00:00"/>
    <s v="1st July,2016"/>
    <d v="2016-07-01T00:00:00"/>
    <s v="Eusephia Mukami Nyaga"/>
    <s v="Female"/>
    <s v="22652088"/>
    <s v="722230450"/>
    <s v=""/>
    <s v=""/>
    <s v=""/>
    <n v="37.555612000000004"/>
    <n v="-0.46684900000000001"/>
    <s v="Embu"/>
    <s v="Runyenjes"/>
    <s v="Kagethia"/>
    <s v="Kawanjara"/>
    <x v="2"/>
    <s v="Eastern Bioteck"/>
    <s v="Eastern Bioteck"/>
    <s v=""/>
    <s v="Micro Business"/>
    <s v="KENBIM"/>
  </r>
  <r>
    <s v="VPA6"/>
    <s v="KE-EMB-1611-17015"/>
    <x v="1"/>
    <s v=""/>
    <s v="12th September,2016"/>
    <d v="2016-09-12T00:00:00"/>
    <s v="1st November,2016"/>
    <d v="2016-11-01T00:00:00"/>
    <s v="Nelson Muthuri Nyage"/>
    <s v="Male"/>
    <s v="11020964"/>
    <s v="715692736"/>
    <s v=""/>
    <s v=""/>
    <s v=""/>
    <n v="37.485574999999997"/>
    <n v="-0.42324699999999998"/>
    <s v="Embu"/>
    <s v="Manyatta"/>
    <s v="Ganduri"/>
    <s v="Kianjuki"/>
    <x v="2"/>
    <s v="Eastern Bioteck"/>
    <s v="Eastern Bioteck"/>
    <s v=""/>
    <s v="Micro Business"/>
    <s v="KENBIM"/>
  </r>
  <r>
    <s v="VPA6"/>
    <s v="KE-EMB-1609-17016"/>
    <x v="1"/>
    <s v=""/>
    <s v="1st July,2016"/>
    <d v="2016-07-01T00:00:00"/>
    <s v="1st September,2016"/>
    <d v="2016-09-01T00:00:00"/>
    <s v="Dorothy Wanjiru Muriki"/>
    <s v="Female"/>
    <s v="11683841"/>
    <s v="710817389"/>
    <s v=""/>
    <s v=""/>
    <s v=""/>
    <n v="37.494146999999998"/>
    <n v="-0.39417999999999997"/>
    <s v="Embu"/>
    <s v="Manyatta"/>
    <s v="Kaagari"/>
    <s v=""/>
    <x v="2"/>
    <s v="Eastern Bioteck"/>
    <s v="Eastern Bioteck"/>
    <s v=""/>
    <s v="Micro Business"/>
    <s v="KENBIM"/>
  </r>
  <r>
    <s v="VPA6"/>
    <s v="KE-EMB-1612-17017"/>
    <x v="1"/>
    <s v=""/>
    <s v="11th November,2016"/>
    <d v="2016-11-11T00:00:00"/>
    <s v="31st December,2016"/>
    <d v="2016-12-31T00:00:00"/>
    <s v="Peris Wanyaga Ndwiga"/>
    <s v="Female"/>
    <s v="13337926"/>
    <s v="733838396"/>
    <s v=""/>
    <s v=""/>
    <s v=""/>
    <n v="37.451191000000001"/>
    <n v="-0.37545499999999998"/>
    <s v="Embu"/>
    <s v="Manyatta"/>
    <s v="Nganda"/>
    <s v="Rutune"/>
    <x v="2"/>
    <s v="Eastern Bioteck"/>
    <s v="Eastern Bioteck"/>
    <s v=""/>
    <s v="Micro Business"/>
    <s v="KENBIM"/>
  </r>
  <r>
    <s v="VPA6"/>
    <s v="KE-NAN-1608-17046"/>
    <x v="1"/>
    <s v=""/>
    <s v="12th June,2016"/>
    <d v="2016-06-12T00:00:00"/>
    <s v="1st August,2016"/>
    <d v="2016-08-01T00:00:00"/>
    <s v="Rose Jepchumba Njenga"/>
    <s v="Female"/>
    <s v="5596351"/>
    <s v="728812607"/>
    <s v=""/>
    <s v=""/>
    <s v=""/>
    <n v="35.078941999999998"/>
    <n v="0.19675999999999999"/>
    <s v="Nandi"/>
    <s v="Nandi Central"/>
    <s v="Kapsabet"/>
    <s v="Komobo"/>
    <x v="2"/>
    <s v="Abiud Limited"/>
    <s v="Abiud Limited"/>
    <s v=""/>
    <s v="Micro Business"/>
    <s v="AKUT"/>
  </r>
  <r>
    <s v="VPA6"/>
    <s v="KE-NAN-1612-17053"/>
    <x v="1"/>
    <s v=""/>
    <s v="3rd November,2016"/>
    <d v="2016-11-03T00:00:00"/>
    <s v="23rd December,2016"/>
    <d v="2016-12-23T00:00:00"/>
    <s v="Julius Kipruto"/>
    <s v="Male"/>
    <s v="112961483"/>
    <s v="719540861"/>
    <s v=""/>
    <s v=""/>
    <s v=""/>
    <n v="35.070737000000001"/>
    <n v="0.210035"/>
    <s v="Nandi"/>
    <s v="Nandi Central"/>
    <s v="Kabsabet"/>
    <s v="Kapmurkuiyes"/>
    <x v="2"/>
    <s v="Abiud Limited"/>
    <s v="Abiud Limited"/>
    <s v=""/>
    <s v="Micro Business"/>
    <s v="AKUT"/>
  </r>
  <r>
    <s v="VPA6"/>
    <s v="KE-NAN-1701-17054"/>
    <x v="1"/>
    <s v=""/>
    <s v="12th November,2016"/>
    <d v="2016-11-12T00:00:00"/>
    <s v="1st January,2017"/>
    <d v="2017-01-01T00:00:00"/>
    <s v="Joseph Tanui"/>
    <s v="Male"/>
    <s v="11605394"/>
    <s v="723927697"/>
    <s v=""/>
    <s v=""/>
    <s v=""/>
    <n v="35.135783000000004"/>
    <n v="0.197827"/>
    <s v="Nandi"/>
    <s v="Nandi Central"/>
    <s v="Kabsabet"/>
    <s v="Irimis"/>
    <x v="2"/>
    <s v="Abiud Limited"/>
    <s v="Abiud Limited"/>
    <s v=""/>
    <s v="Micro Business"/>
    <s v="AKUT"/>
  </r>
  <r>
    <s v="VPA6"/>
    <s v="KE-KIR-1607-17084"/>
    <x v="1"/>
    <s v=""/>
    <s v="12th May,2016"/>
    <d v="2016-05-12T00:00:00"/>
    <s v="1st July,2016"/>
    <d v="2016-07-01T00:00:00"/>
    <s v="Edward Nyaga Thaba"/>
    <s v="Male"/>
    <s v="351217"/>
    <s v="712070468"/>
    <s v=""/>
    <s v=""/>
    <s v=""/>
    <n v="37.438436000000003"/>
    <n v="-0.55862100000000003"/>
    <s v="Kirinyaga"/>
    <s v="Kirinyaga East"/>
    <s v="Mwea"/>
    <s v=""/>
    <x v="2"/>
    <s v="Sakaki Natural Renewable Energy Center"/>
    <s v=""/>
    <s v=""/>
    <s v="Micro Business"/>
    <s v="MKD"/>
  </r>
  <r>
    <s v="VPA6"/>
    <s v="KE-KIR-1602-17085"/>
    <x v="0"/>
    <s v="Unreachable"/>
    <s v="13th December,2015"/>
    <d v="2015-12-13T00:00:00"/>
    <s v="1st February,2016"/>
    <d v="2016-02-01T00:00:00"/>
    <s v="Joseph Njagi Agostino"/>
    <s v="Male"/>
    <s v="6224703"/>
    <s v="710333727"/>
    <s v=""/>
    <s v=""/>
    <s v=""/>
    <n v="37.436453"/>
    <n v="-0.54438699999999995"/>
    <s v="Kirinyaga"/>
    <s v="Mwea"/>
    <s v="Murinduko"/>
    <s v="Mugamba-Ciura"/>
    <x v="2"/>
    <s v="Sakaki Natural Renewable Energy Center"/>
    <s v=""/>
    <s v=""/>
    <s v="Micro Business"/>
    <s v="MKD"/>
  </r>
  <r>
    <s v="VPA6"/>
    <s v="KE-KIR-1609-17087"/>
    <x v="1"/>
    <s v=""/>
    <s v="13th July,2016"/>
    <d v="2016-07-13T00:00:00"/>
    <s v="1st September,2016"/>
    <d v="2016-09-01T00:00:00"/>
    <s v="Simon Njunguna"/>
    <s v="Male"/>
    <s v="99999"/>
    <s v="720587052"/>
    <s v=""/>
    <s v=""/>
    <s v=""/>
    <n v="37.409754"/>
    <n v="-0.469717"/>
    <s v="Kirinyaga"/>
    <s v="Kirinyaga East"/>
    <s v="Isimbo"/>
    <s v=""/>
    <x v="2"/>
    <s v="Sakaki Natural Renewable Energy Center"/>
    <s v=""/>
    <s v=""/>
    <s v="Micro Business"/>
    <s v="MKD"/>
  </r>
  <r>
    <s v="VPA6"/>
    <s v="KE-THA-1603-15954"/>
    <x v="1"/>
    <s v=""/>
    <s v="27th January,2016"/>
    <d v="2016-01-27T00:00:00"/>
    <s v="17th March,2016"/>
    <d v="2016-03-17T00:00:00"/>
    <s v="Justus Nthiri Mbungu"/>
    <s v="Male"/>
    <s v="5087219"/>
    <s v="724710692"/>
    <s v=""/>
    <s v=""/>
    <s v=""/>
    <n v="37.676005000000004"/>
    <n v="-0.38283499999999998"/>
    <s v="Tharaka-Nithi"/>
    <s v="Chuka"/>
    <s v="Magumoni"/>
    <s v="Rwezamugwe"/>
    <x v="0"/>
    <s v="Igwemas General Digester Ltd"/>
    <s v="Igwemas General Digester Ltd"/>
    <s v=""/>
    <s v="Micro Business"/>
    <s v="KENBIM"/>
  </r>
  <r>
    <s v="VPA6"/>
    <s v="KE-KIA-1605-15959"/>
    <x v="1"/>
    <s v=""/>
    <s v="12th March,2016"/>
    <d v="2016-03-12T00:00:00"/>
    <s v="1st May,2016"/>
    <d v="2016-05-01T00:00:00"/>
    <s v="Peter Chege Kiuna"/>
    <s v="Male"/>
    <s v="22108055"/>
    <s v="726159995"/>
    <s v=""/>
    <s v=""/>
    <s v=""/>
    <n v="36.590110000000003"/>
    <n v="-1.2213769999999999"/>
    <s v="Kiambu"/>
    <s v="Limuru"/>
    <s v="Ndeiya"/>
    <s v="Gitutha"/>
    <x v="0"/>
    <s v="Biotechno &amp; Services"/>
    <s v="Biotechno &amp; Services"/>
    <s v=""/>
    <s v="Micro Business"/>
    <s v="KENBIM"/>
  </r>
  <r>
    <s v="VPA6"/>
    <s v="KE-KIA-1601-15960"/>
    <x v="1"/>
    <s v=""/>
    <s v="12th November,2015"/>
    <d v="2015-11-12T00:00:00"/>
    <s v="1st January,2016"/>
    <d v="2016-01-01T00:00:00"/>
    <s v="Paul Mugwa"/>
    <s v="Male"/>
    <s v="2048666"/>
    <s v="722416468"/>
    <s v=""/>
    <s v=""/>
    <s v=""/>
    <n v="36.615549999999999"/>
    <n v="-1.1498200000000001"/>
    <s v="Kiambu"/>
    <s v="Limuru"/>
    <s v="Mutarakwa"/>
    <s v="Tharuni"/>
    <x v="0"/>
    <s v="Biotechno &amp; Services"/>
    <s v="Biotechno &amp; Services"/>
    <s v=""/>
    <s v="Micro Business"/>
    <s v="KENBIM"/>
  </r>
  <r>
    <s v="VPA6"/>
    <s v="KE-KIA-1603-15961"/>
    <x v="1"/>
    <s v=""/>
    <s v="11th January,2016"/>
    <d v="2016-01-11T00:00:00"/>
    <s v="1st March,2016"/>
    <d v="2016-03-01T00:00:00"/>
    <s v="Christine Mn Ndiki"/>
    <s v="Female"/>
    <s v="3087558"/>
    <s v="733908206"/>
    <s v=""/>
    <s v=""/>
    <s v=""/>
    <n v="36.590204999999997"/>
    <n v="-1.212715"/>
    <s v="Kiambu"/>
    <s v="Limuru"/>
    <s v="Thigio"/>
    <s v="Gitutha"/>
    <x v="0"/>
    <s v="Biotechno &amp; Services"/>
    <s v="Biotechno &amp; Services"/>
    <s v=""/>
    <s v="Micro Business"/>
    <s v="KENBIM"/>
  </r>
  <r>
    <s v="VPA6"/>
    <s v="KE-MER-1602-15983"/>
    <x v="1"/>
    <s v=""/>
    <s v="13th December,2015"/>
    <d v="2015-12-13T00:00:00"/>
    <s v="1st February,2016"/>
    <d v="2016-02-01T00:00:00"/>
    <s v="Erastus Mwongera"/>
    <s v="Male"/>
    <s v="23330725"/>
    <s v="723265174"/>
    <s v=""/>
    <s v=""/>
    <s v=""/>
    <n v="37.554662"/>
    <n v="-2.1229999999999999E-2"/>
    <s v="Meru"/>
    <s v="Meru Centra"/>
    <s v="Kithirune West"/>
    <s v="Kioru"/>
    <x v="0"/>
    <s v="Likunga Company Limited"/>
    <s v="Likunga Company Limited"/>
    <s v=""/>
    <s v="Micro Business"/>
    <s v="KENBIM"/>
  </r>
  <r>
    <s v="VPA6"/>
    <s v="KE-KAK-1604-16032"/>
    <x v="1"/>
    <s v=""/>
    <s v="11th February,2016"/>
    <d v="2016-02-11T00:00:00"/>
    <s v="1st April,2016"/>
    <d v="2016-04-01T00:00:00"/>
    <s v="Richard Angimba Matsalia"/>
    <s v="Male"/>
    <s v="673501"/>
    <s v="722880696"/>
    <s v="2.55E+11"/>
    <s v=""/>
    <s v=""/>
    <n v="35.055242999999997"/>
    <n v="0.80749499999999996"/>
    <s v="Kakamega"/>
    <s v="Likuyani"/>
    <s v="Nzoia"/>
    <s v="Vinyenya"/>
    <x v="0"/>
    <s v="Pafasi Enterprise"/>
    <s v=""/>
    <s v=""/>
    <s v="Micro Business"/>
    <s v="KENBIM"/>
  </r>
  <r>
    <s v="VPA6"/>
    <s v="KE-EMB-1604-16036"/>
    <x v="1"/>
    <s v=""/>
    <s v="11th February,2016"/>
    <d v="2016-02-11T00:00:00"/>
    <s v="1st April,2016"/>
    <d v="2016-04-01T00:00:00"/>
    <s v="Nyaga Nderi"/>
    <s v="Male"/>
    <s v="6123445"/>
    <s v="718328390"/>
    <s v="2.55E+11"/>
    <s v=""/>
    <s v=""/>
    <n v="37.535896999999999"/>
    <n v="-0.47830699999999998"/>
    <s v="Embu"/>
    <s v="Runyenjes"/>
    <s v="Ena"/>
    <s v="Rukira"/>
    <x v="0"/>
    <s v="Ndimar Renewable Energy"/>
    <s v=""/>
    <s v=""/>
    <s v="Micro Business"/>
    <s v="KENBIM"/>
  </r>
  <r>
    <s v="VPA6"/>
    <s v="KE-THA-1604-16042"/>
    <x v="1"/>
    <s v=""/>
    <s v="11th February,2016"/>
    <d v="2016-02-11T00:00:00"/>
    <s v="1st April,2016"/>
    <d v="2016-04-01T00:00:00"/>
    <s v="Augustino Gitonga"/>
    <s v="Male"/>
    <s v="5087225"/>
    <s v="726225915"/>
    <s v="2.55E+11"/>
    <s v=""/>
    <s v=""/>
    <n v="37.678216999999997"/>
    <n v="-0.36760500000000002"/>
    <s v="Tharaka-Nithi"/>
    <s v="Chuka"/>
    <s v="Mugwe"/>
    <s v="Makeuni"/>
    <x v="0"/>
    <s v="Igwemas General Digester Ltd"/>
    <s v=""/>
    <s v=""/>
    <s v="Micro Business"/>
    <s v="MKD"/>
  </r>
  <r>
    <s v="VPA6"/>
    <s v="KE-KIA-1605-16044"/>
    <x v="1"/>
    <s v=""/>
    <s v="11th April,2016"/>
    <d v="2016-04-11T00:00:00"/>
    <s v="31st May,2016"/>
    <d v="2016-05-31T00:00:00"/>
    <s v="Andrew M Kuria"/>
    <s v="Male"/>
    <s v="5151882"/>
    <s v="711220968"/>
    <s v="2.55E+11"/>
    <s v=""/>
    <s v=""/>
    <n v="36.843915000000003"/>
    <n v="-0.95547800000000005"/>
    <s v="Kiambu"/>
    <s v="Gatundu South"/>
    <s v="Ndarugo"/>
    <s v="Karinga"/>
    <x v="0"/>
    <s v="Igwemas General Digester Ltd"/>
    <s v=""/>
    <s v=""/>
    <s v="Micro Business"/>
    <s v="MKD"/>
  </r>
  <r>
    <s v="VPA6"/>
    <s v="KE-THA-1604-16045"/>
    <x v="1"/>
    <s v=""/>
    <s v="11th February,2016"/>
    <d v="2016-02-11T00:00:00"/>
    <s v="1st April,2016"/>
    <d v="2016-04-01T00:00:00"/>
    <s v="Mathius B Mbabu"/>
    <s v="Male"/>
    <s v="347563"/>
    <s v="721974823"/>
    <s v="2.55E+11"/>
    <s v=""/>
    <s v=""/>
    <n v="37.676589999999997"/>
    <n v="-0.37484499999999998"/>
    <s v="Tharaka-Nithi"/>
    <s v="Chuka"/>
    <s v="Muwe"/>
    <s v="Kamweru"/>
    <x v="0"/>
    <s v="Igwemas General Digester Ltd"/>
    <s v=""/>
    <s v=""/>
    <s v="Micro Business"/>
    <s v="MKD"/>
  </r>
  <r>
    <s v="VPA6"/>
    <s v="KE-EMB-1601-16205"/>
    <x v="0"/>
    <s v="Non Compliant"/>
    <s v="12th November,2015"/>
    <d v="2015-11-12T00:00:00"/>
    <s v="1st January,2016"/>
    <d v="2016-01-01T00:00:00"/>
    <s v="Jesee Muriithi Njue"/>
    <s v="Male"/>
    <s v="13573003"/>
    <s v="720954045"/>
    <s v="2.55E+11"/>
    <s v=""/>
    <s v=""/>
    <n v="37.546149"/>
    <n v="-0.50620100000000001"/>
    <s v="Embu"/>
    <s v="Mbeere North"/>
    <s v="Kithimu"/>
    <s v="Kithimu"/>
    <x v="0"/>
    <s v="Sakaki Natural Renewable Energy Center"/>
    <s v="Sakaki Natural Renewable Energy Center"/>
    <s v="254723421759"/>
    <s v="Micro Business"/>
    <s v="KENBIM"/>
  </r>
  <r>
    <s v="VPA6"/>
    <s v="KE-KIA-1604-16261"/>
    <x v="1"/>
    <s v=""/>
    <s v="11th February,2016"/>
    <d v="2016-02-11T00:00:00"/>
    <s v="1st April,2016"/>
    <d v="2016-04-01T00:00:00"/>
    <s v="Kiarii Ngugi"/>
    <s v="Male"/>
    <s v="5209581"/>
    <s v="736945759"/>
    <s v=""/>
    <s v=""/>
    <s v=""/>
    <n v="36.589872"/>
    <n v="-1.2253970000000001"/>
    <s v="Kiambu"/>
    <s v="Limuru"/>
    <s v="Ndeiya"/>
    <s v="Gitutha"/>
    <x v="0"/>
    <s v="Biotechno &amp; Services"/>
    <s v=""/>
    <s v=""/>
    <s v="Micro Business"/>
    <s v="KENBIM"/>
  </r>
  <r>
    <s v="VPA6"/>
    <s v="KE-KIA-1606-16267"/>
    <x v="1"/>
    <s v=""/>
    <s v="12th April,2016"/>
    <d v="2016-04-12T00:00:00"/>
    <s v="1st June,2016"/>
    <d v="2016-06-01T00:00:00"/>
    <s v="Mungai Muhia"/>
    <s v="Male"/>
    <s v="13398077"/>
    <s v="722255537"/>
    <s v=""/>
    <s v=""/>
    <s v=""/>
    <n v="36.601444999999998"/>
    <n v="-1.1671800000000001"/>
    <s v="Kiambu"/>
    <s v="Limuru"/>
    <s v="Makutano"/>
    <s v="Kagoya"/>
    <x v="0"/>
    <s v="Biotechno &amp; Services"/>
    <s v=""/>
    <s v=""/>
    <s v="Micro Business"/>
    <s v="MKD"/>
  </r>
  <r>
    <s v="VPA6"/>
    <s v="KE-BUS-1606-16271"/>
    <x v="1"/>
    <s v=""/>
    <s v="1st May,2016"/>
    <d v="2016-05-01T00:00:00"/>
    <s v="20th June,2016"/>
    <d v="2016-06-20T00:00:00"/>
    <s v="Alex Emukene"/>
    <s v="Male"/>
    <s v="1823743"/>
    <s v="712241424"/>
    <s v=""/>
    <s v=""/>
    <s v=""/>
    <n v="34.362645999999998"/>
    <n v="0.75532600000000005"/>
    <s v="Busia"/>
    <s v="Teso North"/>
    <s v="Ang'urai North"/>
    <s v="Moding"/>
    <x v="0"/>
    <s v="Biotechno &amp; Services"/>
    <s v=""/>
    <s v=""/>
    <s v="Micro Business"/>
    <s v="MKD"/>
  </r>
  <r>
    <s v="VPA6"/>
    <s v="KE-THA-1606-16278"/>
    <x v="1"/>
    <s v=""/>
    <s v="12th April,2016"/>
    <d v="2016-04-12T00:00:00"/>
    <s v="1st June,2016"/>
    <d v="2016-06-01T00:00:00"/>
    <s v="Willys Mutembei"/>
    <s v="Male"/>
    <s v="1014936"/>
    <s v="726138003"/>
    <s v=""/>
    <s v=""/>
    <s v=""/>
    <n v="37.693176999999999"/>
    <n v="-0.222553"/>
    <s v="Tharaka-Nithi"/>
    <s v="Maara"/>
    <s v="Mwimbi"/>
    <s v="Maara"/>
    <x v="0"/>
    <s v="Igwemas General Digester Ltd"/>
    <s v=""/>
    <s v=""/>
    <s v="Micro Business"/>
    <s v="MKD"/>
  </r>
  <r>
    <s v="VPA6"/>
    <s v="KE-KIA-1602-16294"/>
    <x v="0"/>
    <s v="Grievance"/>
    <s v="13th December,2015"/>
    <d v="2015-12-13T00:00:00"/>
    <s v="1st February,2016"/>
    <d v="2016-02-01T00:00:00"/>
    <s v="George Nganga Njoroge"/>
    <s v="Male"/>
    <s v="12944266"/>
    <s v="712159702"/>
    <s v=""/>
    <s v=""/>
    <s v=""/>
    <n v="36.810042000000003"/>
    <n v="-1.1339360000000001"/>
    <s v="Kiambu"/>
    <s v="Kiambu"/>
    <s v="Kiambu"/>
    <s v="Ting'ang'a"/>
    <x v="0"/>
    <s v="Felikam Biogas Services"/>
    <s v=""/>
    <s v=""/>
    <s v="Micro Business"/>
    <s v="KENBIM"/>
  </r>
  <r>
    <s v="VPA6"/>
    <s v="KE-KIA-1606-16295"/>
    <x v="1"/>
    <s v=""/>
    <s v="12th April,2016"/>
    <d v="2016-04-12T00:00:00"/>
    <s v="1st June,2016"/>
    <d v="2016-06-01T00:00:00"/>
    <s v="Sophia Ndinda Kariuki"/>
    <s v="Female"/>
    <s v="895091"/>
    <s v="723945858"/>
    <s v=""/>
    <s v=""/>
    <s v=""/>
    <n v="36.813932000000001"/>
    <n v="-1.1303030000000001"/>
    <s v="Kiambu"/>
    <s v="Kiambu"/>
    <s v="Ting'Ang'A"/>
    <s v="Tinganga"/>
    <x v="0"/>
    <s v="Felikam Biogas Services"/>
    <s v=""/>
    <s v=""/>
    <s v="Micro Business"/>
    <s v="KENBIM"/>
  </r>
  <r>
    <s v="VPA6"/>
    <s v="KE-MER-1605-16391"/>
    <x v="1"/>
    <s v=""/>
    <s v="12th March,2016"/>
    <d v="2016-03-12T00:00:00"/>
    <s v="1st May,2016"/>
    <d v="2016-05-01T00:00:00"/>
    <s v="Caroline Kiende Ringera"/>
    <s v="Female"/>
    <s v="2207416"/>
    <s v="720336038"/>
    <s v=""/>
    <s v=""/>
    <s v=""/>
    <n v="37.558584000000003"/>
    <n v="-1.7106E-2"/>
    <s v="Meru"/>
    <s v="Meru Central"/>
    <s v="Kithirune"/>
    <s v="Murugi"/>
    <x v="0"/>
    <s v="Likunga Company Limited"/>
    <s v=""/>
    <s v=""/>
    <s v="Micro Business"/>
    <s v="KENBIM"/>
  </r>
  <r>
    <s v="VPA6"/>
    <s v="KE-TRA-1605-16393"/>
    <x v="1"/>
    <s v=""/>
    <s v="12th March,2016"/>
    <d v="2016-03-12T00:00:00"/>
    <s v="1st May,2016"/>
    <d v="2016-05-01T00:00:00"/>
    <s v="Sam Edung Riona"/>
    <s v="Male"/>
    <s v="7871163"/>
    <s v="702606086"/>
    <s v=""/>
    <s v=""/>
    <s v=""/>
    <n v="35.071190000000001"/>
    <n v="1.088789"/>
    <s v="Trans Nzoia"/>
    <s v="Trans Nzoia East"/>
    <s v="Sitatunga"/>
    <s v="Shauri Moyo"/>
    <x v="0"/>
    <s v="Pafasi Enterprise"/>
    <s v="Pafasi  Enterprise"/>
    <s v=""/>
    <s v="Micro Business"/>
    <s v="KENBIM"/>
  </r>
  <r>
    <s v="VPA6"/>
    <s v="KE-KIR-1607-16396"/>
    <x v="0"/>
    <s v="Unreachable"/>
    <s v="12th May,2016"/>
    <d v="2016-05-12T00:00:00"/>
    <s v="1st July,2016"/>
    <d v="2016-07-01T00:00:00"/>
    <s v="John Muthike"/>
    <s v="Male"/>
    <s v="6071746"/>
    <s v="770923920"/>
    <s v=""/>
    <s v=""/>
    <s v=""/>
    <m/>
    <m/>
    <s v="Kirinyaga"/>
    <s v="Gichugu"/>
    <s v="Njakini"/>
    <s v="Mariki"/>
    <x v="0"/>
    <s v="Eastern Bioteck"/>
    <s v=""/>
    <s v=""/>
    <s v="Micro Business"/>
    <s v="KENBIM"/>
  </r>
  <r>
    <s v="VPA6"/>
    <s v="KE-NYA-1611-16480"/>
    <x v="0"/>
    <s v="Non Compliant"/>
    <s v="12th September,2016"/>
    <d v="2016-09-12T00:00:00"/>
    <s v="1st November,2016"/>
    <d v="2016-11-01T00:00:00"/>
    <s v="Francis Mburu Kabaria"/>
    <s v="Male"/>
    <s v="21889363"/>
    <s v="722464260"/>
    <s v=""/>
    <s v=""/>
    <s v=""/>
    <m/>
    <m/>
    <s v="Nyandarua"/>
    <s v="Ndaragwa"/>
    <s v="Ngamini"/>
    <s v=""/>
    <x v="0"/>
    <s v="Kichemu limited"/>
    <s v=""/>
    <s v=""/>
    <s v="Micro Business"/>
    <s v="MKD"/>
  </r>
  <r>
    <s v="VPA6"/>
    <s v="KE-NAK-1607-16489"/>
    <x v="1"/>
    <s v=""/>
    <s v="5th June,2016"/>
    <d v="2016-06-05T00:00:00"/>
    <s v="25th July,2016"/>
    <d v="2016-07-25T00:00:00"/>
    <s v="Margaret Wanjiku Gaitho"/>
    <s v="Female"/>
    <s v="8636719"/>
    <s v="724740328"/>
    <s v=""/>
    <s v=""/>
    <s v=""/>
    <n v="36.174905000000003"/>
    <n v="-6.2222E-2"/>
    <s v="Nakuru"/>
    <s v="Subukia"/>
    <s v="Munanda"/>
    <s v=""/>
    <x v="0"/>
    <s v="Kichemu limited"/>
    <s v=""/>
    <s v=""/>
    <s v="Micro Business"/>
    <s v="MKD"/>
  </r>
  <r>
    <s v="VPA6"/>
    <s v="KE-NAK-1604-16594"/>
    <x v="1"/>
    <s v=""/>
    <s v="11th February,2016"/>
    <d v="2016-02-11T00:00:00"/>
    <s v="1st April,2016"/>
    <d v="2016-04-01T00:00:00"/>
    <s v="Jacob Cheboi"/>
    <s v="Male"/>
    <s v="11847674"/>
    <s v="720982880"/>
    <s v=""/>
    <s v=""/>
    <s v=""/>
    <n v="35.820689999999999"/>
    <n v="-0.32159300000000002"/>
    <s v="Nakuru"/>
    <s v="Molo"/>
    <s v="Elburgon"/>
    <s v="Elburgon"/>
    <x v="0"/>
    <s v="Kichemu limited"/>
    <s v=""/>
    <s v=""/>
    <s v="Micro Business"/>
    <s v="KENBIM"/>
  </r>
  <r>
    <s v="VPA6"/>
    <s v="KE-NAK-1701-16737"/>
    <x v="0"/>
    <s v="Unreachable"/>
    <s v="12th November,2016"/>
    <d v="2016-11-12T00:00:00"/>
    <s v="1st January,2017"/>
    <d v="2017-01-01T00:00:00"/>
    <s v="James Kibocha Karanja"/>
    <s v="Male"/>
    <s v="576859"/>
    <s v="+254727484839"/>
    <s v="2.55E+11"/>
    <s v=""/>
    <s v=""/>
    <m/>
    <m/>
    <s v="Nakuru"/>
    <s v="Bahati"/>
    <s v="Lanet"/>
    <s v="Baraka"/>
    <x v="0"/>
    <s v="Samjubiotec Enterprises"/>
    <s v="Samjubiotec Enterprises"/>
    <s v=""/>
    <s v="Micro Business"/>
    <s v="KENBIM"/>
  </r>
  <r>
    <s v="VPA6"/>
    <s v="KE-THA-1603-16745"/>
    <x v="1"/>
    <s v=""/>
    <s v="11th January,2016"/>
    <d v="2016-01-11T00:00:00"/>
    <s v="1st March,2016"/>
    <d v="2016-03-01T00:00:00"/>
    <s v="Rose Gakii Michewi"/>
    <s v="Female"/>
    <s v="4482968"/>
    <s v="720774376"/>
    <s v=""/>
    <s v=""/>
    <s v=""/>
    <n v="37.644452000000001"/>
    <n v="-0.34631000000000001"/>
    <s v="Tharaka-Nithi"/>
    <s v="Chuka"/>
    <s v="Mugwe"/>
    <s v="Kiereni"/>
    <x v="0"/>
    <s v="Igwemas General Digester Ltd"/>
    <s v=""/>
    <s v=""/>
    <s v="Micro Business"/>
    <s v="MKD"/>
  </r>
  <r>
    <s v="VPA6"/>
    <s v="KE-MER-1608-16864"/>
    <x v="1"/>
    <s v=""/>
    <s v="12th June,2016"/>
    <d v="2016-06-12T00:00:00"/>
    <s v="1st August,2016"/>
    <d v="2016-08-01T00:00:00"/>
    <s v="Kamathi Ruth Ikolu"/>
    <s v="Male"/>
    <s v="20796120"/>
    <s v="725513797"/>
    <s v=""/>
    <s v=""/>
    <s v=""/>
    <n v="37.623497999999998"/>
    <n v="2.1832000000000001E-2"/>
    <s v="Meru"/>
    <s v="Imenti Central"/>
    <s v="Kaingima"/>
    <s v=""/>
    <x v="0"/>
    <s v="Likunga Company Limited"/>
    <s v="Likunga Company Limited"/>
    <s v=""/>
    <s v="Micro Business"/>
    <s v="KENBIM"/>
  </r>
  <r>
    <s v="VPA6"/>
    <s v="KE-LAI-1609-16935"/>
    <x v="1"/>
    <s v=""/>
    <s v="1st August,2016"/>
    <d v="2016-08-01T00:00:00"/>
    <s v="20th September,2016"/>
    <d v="2016-09-20T00:00:00"/>
    <s v="Pauline Muriithi"/>
    <s v="Female"/>
    <s v="13321306"/>
    <s v="716423519"/>
    <s v=""/>
    <s v=""/>
    <s v=""/>
    <n v="36.705236999999997"/>
    <n v="-3.5452999999999998E-2"/>
    <s v="Laikipia"/>
    <s v="Laikipia Central"/>
    <s v="Ngobit"/>
    <s v="Munyaka"/>
    <x v="0"/>
    <s v="Kichemu limited"/>
    <s v=""/>
    <s v=""/>
    <s v="Micro Business"/>
    <s v="MKD"/>
  </r>
  <r>
    <s v="VPA6"/>
    <s v="KE-THA-1610-16951"/>
    <x v="1"/>
    <s v=""/>
    <s v="12th August,2016"/>
    <d v="2016-08-12T00:00:00"/>
    <s v="1st October,2016"/>
    <d v="2016-10-01T00:00:00"/>
    <s v="Boore Burini"/>
    <s v="Male"/>
    <s v="312345"/>
    <s v="723100228"/>
    <s v=""/>
    <s v=""/>
    <s v=""/>
    <n v="37.609177000000003"/>
    <n v="-0.197792"/>
    <s v="Tharaka-Nithi"/>
    <s v="Maara"/>
    <s v="Maara"/>
    <s v="Mbogori"/>
    <x v="0"/>
    <s v="Cides Ltd"/>
    <s v="Cides Ltd"/>
    <s v=""/>
    <s v="Micro Business"/>
    <s v="KENBIM"/>
  </r>
  <r>
    <s v="VPA6"/>
    <s v="KE-THA-1609-16956"/>
    <x v="1"/>
    <s v=""/>
    <s v="13th July,2016"/>
    <d v="2016-07-13T00:00:00"/>
    <s v="1st September,2016"/>
    <d v="2016-09-01T00:00:00"/>
    <s v="Michemi Ngarumi"/>
    <s v="Male"/>
    <s v="13181843"/>
    <s v="729960440"/>
    <s v=""/>
    <s v=""/>
    <s v=""/>
    <n v="37.597732000000001"/>
    <n v="-0.20568800000000001"/>
    <s v="Tharaka-Nithi"/>
    <s v="Maara"/>
    <s v="Chogoria"/>
    <s v="Mbogori"/>
    <x v="0"/>
    <s v="Cides Ltd"/>
    <s v="Cides Ltd"/>
    <s v=""/>
    <s v="Micro Business"/>
    <s v="KENBIM"/>
  </r>
  <r>
    <s v="VPA6"/>
    <s v="KE-KIA-1612-16958"/>
    <x v="1"/>
    <s v=""/>
    <s v="21st October,2016"/>
    <d v="2016-10-21T00:00:00"/>
    <s v="10th December,2016"/>
    <d v="2016-12-10T00:00:00"/>
    <s v="John Kinyanjui Njenga"/>
    <s v="Male"/>
    <s v="4879126"/>
    <s v="721622292"/>
    <s v=""/>
    <s v=""/>
    <s v=""/>
    <n v="36.765369999999997"/>
    <n v="-0.95075200000000004"/>
    <s v="Kiambu"/>
    <s v="Gatundu South"/>
    <s v="Kiganjo"/>
    <s v="Munduro"/>
    <x v="0"/>
    <s v="Cides Ltd"/>
    <s v="Cides Ltd"/>
    <s v=""/>
    <s v="Micro Business"/>
    <s v="KENBIM"/>
  </r>
  <r>
    <s v="VPA6"/>
    <s v="KE-THA-1610-16965"/>
    <x v="1"/>
    <s v=""/>
    <s v="12th August,2016"/>
    <d v="2016-08-12T00:00:00"/>
    <s v="1st October,2016"/>
    <d v="2016-10-01T00:00:00"/>
    <s v="Evans Mugendi"/>
    <s v="Male"/>
    <s v="13872614"/>
    <s v="727983913"/>
    <s v=""/>
    <s v=""/>
    <s v=""/>
    <n v="37.607197999999997"/>
    <n v="-0.201683"/>
    <s v="Tharaka-Nithi"/>
    <s v="Maara"/>
    <s v="Maara"/>
    <s v="Mbogori"/>
    <x v="0"/>
    <s v="Cides Ltd"/>
    <s v="Cides Ltd"/>
    <s v=""/>
    <s v="Micro Business"/>
    <s v="KENBIM"/>
  </r>
  <r>
    <s v="VPA6"/>
    <s v="KE-NYE-1609-16980"/>
    <x v="1"/>
    <s v=""/>
    <s v="13th July,2016"/>
    <d v="2016-07-13T00:00:00"/>
    <s v="1st September,2016"/>
    <d v="2016-09-01T00:00:00"/>
    <s v="Julius Gitero Kaboyo"/>
    <s v="Female"/>
    <s v="27578690"/>
    <s v="722746120"/>
    <s v=""/>
    <s v=""/>
    <s v=""/>
    <n v="37.063332000000003"/>
    <n v="-0.56549000000000005"/>
    <s v="Nyeri"/>
    <s v="Mukurweni"/>
    <s v="Mwihito"/>
    <s v="Kiangonga"/>
    <x v="0"/>
    <s v="Sakaki Natural Renewable Energy Center"/>
    <s v="Sakaki Natural Renewable Energy Center"/>
    <s v=""/>
    <s v="Micro Business"/>
    <s v="MKD"/>
  </r>
  <r>
    <s v="VPA6"/>
    <s v="KE-NYE-1612-16983"/>
    <x v="1"/>
    <s v=""/>
    <s v="25th October,2016"/>
    <d v="2016-10-25T00:00:00"/>
    <s v="14th December,2016"/>
    <d v="2016-12-14T00:00:00"/>
    <s v="David Nduhiu Wanjiri"/>
    <s v="Male"/>
    <s v="3199879"/>
    <s v="723221767"/>
    <s v=""/>
    <s v=""/>
    <s v=""/>
    <n v="37.057642999999999"/>
    <n v="-0.55345500000000003"/>
    <s v="Nyeri"/>
    <s v="Mukurweni"/>
    <s v="Mukurweini"/>
    <s v="Ngoru"/>
    <x v="0"/>
    <s v="Sakaki Natural Renewable Energy Center"/>
    <s v="Sakaki Natural Renewable Energy Center"/>
    <s v=""/>
    <s v="Micro Business"/>
    <s v="MKD"/>
  </r>
  <r>
    <s v="VPA6"/>
    <s v="KE-KIA-1602-17056"/>
    <x v="1"/>
    <s v=""/>
    <s v="13th December,2015"/>
    <d v="2015-12-13T00:00:00"/>
    <s v="1st February,2016"/>
    <d v="2016-02-01T00:00:00"/>
    <s v="Naomi Mukuhi Kagia"/>
    <s v="Female"/>
    <s v="10974568"/>
    <s v="726033868"/>
    <s v=""/>
    <s v=""/>
    <s v=""/>
    <n v="36.683793999999999"/>
    <n v="-1.248391"/>
    <s v="Kiambu"/>
    <s v="Kabete"/>
    <s v="Kinoo"/>
    <s v="Muthiga"/>
    <x v="0"/>
    <s v="Felikam Biogas Services"/>
    <s v="Felikam Biogas Services"/>
    <s v=""/>
    <s v="Micro Business"/>
    <s v="KENBIM"/>
  </r>
  <r>
    <s v="VPA6"/>
    <s v="KE-NYE-1607-17070"/>
    <x v="1"/>
    <s v=""/>
    <s v="12th May,2016"/>
    <d v="2016-05-12T00:00:00"/>
    <s v="1st July,2016"/>
    <d v="2016-07-01T00:00:00"/>
    <s v="Elizabeth Wangu Njunguna"/>
    <s v="Female"/>
    <s v="3184996"/>
    <s v="727589284"/>
    <s v=""/>
    <s v=""/>
    <s v=""/>
    <n v="37.133907000000001"/>
    <n v="-0.47892200000000001"/>
    <s v="Nyeri"/>
    <s v="Mathira East"/>
    <s v="Teru"/>
    <s v="Chero"/>
    <x v="0"/>
    <s v="Mt Kenya Renewable Energy"/>
    <s v=""/>
    <s v=""/>
    <s v="Micro Business"/>
    <s v="KENBIM"/>
  </r>
  <r>
    <s v="VPA6"/>
    <s v="KE-LAI-1602-15974"/>
    <x v="1"/>
    <s v=""/>
    <s v="13th December,2015"/>
    <d v="2015-12-13T00:00:00"/>
    <s v="1st February,2016"/>
    <d v="2016-02-01T00:00:00"/>
    <s v="Gladys Mirigo Gichine"/>
    <s v="Female"/>
    <s v="7668630"/>
    <s v="726052495"/>
    <s v=""/>
    <s v=""/>
    <s v=""/>
    <n v="36.700054000000002"/>
    <n v="-0.105757"/>
    <s v="Laikipia"/>
    <s v="Laikipia East"/>
    <s v="Ngombeti"/>
    <s v="Rutunguru"/>
    <x v="1"/>
    <s v="Mt Kenya Renewable Energy"/>
    <s v="Mt Kenya Renewable Energy"/>
    <s v=""/>
    <s v="Micro Business"/>
    <s v="KENBIM"/>
  </r>
  <r>
    <s v="VPA6"/>
    <s v="KE-MUR-1604-15975"/>
    <x v="0"/>
    <s v="Unreachable"/>
    <s v="11th February,2016"/>
    <d v="2016-02-11T00:00:00"/>
    <s v="1st April,2016"/>
    <d v="2016-04-01T00:00:00"/>
    <s v="John Gakuya Kinyua"/>
    <s v="Male"/>
    <s v="1776320"/>
    <s v="721250857"/>
    <s v=""/>
    <s v=""/>
    <s v=""/>
    <n v="36.79121"/>
    <n v="-1.288338"/>
    <s v="Murang'a"/>
    <s v="Kigumo"/>
    <s v="Makomboki"/>
    <s v="Makomboki"/>
    <x v="1"/>
    <s v="HAMKAM"/>
    <s v="Hamkam"/>
    <s v=""/>
    <s v="Micro Business"/>
    <s v="KENBIM"/>
  </r>
  <r>
    <s v="VPA6"/>
    <s v="KE-KIA-1601-15977"/>
    <x v="0"/>
    <s v="Unreachable"/>
    <s v="12th November,2015"/>
    <d v="2015-11-12T00:00:00"/>
    <s v="1st January,2016"/>
    <d v="2016-01-01T00:00:00"/>
    <s v="Michael Okoth"/>
    <s v="Male"/>
    <s v="31604522"/>
    <s v="725545796"/>
    <s v=""/>
    <s v=""/>
    <s v=""/>
    <m/>
    <m/>
    <s v="Kiambu"/>
    <s v="Thika Town"/>
    <s v="Kiganjo"/>
    <s v="Makongeni"/>
    <x v="1"/>
    <s v="HAMKAM"/>
    <s v="Hamkam"/>
    <s v=""/>
    <s v="Micro Business"/>
    <s v="KENBIM"/>
  </r>
  <r>
    <s v="VPA6"/>
    <s v="KE-TRA-1602-16031"/>
    <x v="1"/>
    <s v=""/>
    <s v="13th December,2015"/>
    <d v="2015-12-13T00:00:00"/>
    <s v="1st February,2016"/>
    <d v="2016-02-01T00:00:00"/>
    <s v="Priscillah C Rutto"/>
    <s v="Female"/>
    <s v="8319347"/>
    <s v="722586655"/>
    <s v="2.55E+11"/>
    <s v=""/>
    <s v=""/>
    <n v="35.127132000000003"/>
    <n v="0.99692000000000003"/>
    <s v="Trans Nzoia"/>
    <s v="Cherengany"/>
    <s v="Motosiet"/>
    <s v="Mateket"/>
    <x v="1"/>
    <s v="Pafasi Enterprise"/>
    <s v=""/>
    <s v=""/>
    <s v="Micro Business"/>
    <s v="KENBIM"/>
  </r>
  <r>
    <s v="VPA6"/>
    <s v="KE-KIR-1603-16034"/>
    <x v="0"/>
    <s v="Unreachable"/>
    <s v="11th January,2016"/>
    <d v="2016-01-11T00:00:00"/>
    <s v="1st March,2016"/>
    <d v="2016-03-01T00:00:00"/>
    <s v="Paul Ngari"/>
    <s v="Male"/>
    <s v="22143405"/>
    <s v="254720326405"/>
    <s v="2.55E+11"/>
    <s v=""/>
    <s v=""/>
    <m/>
    <m/>
    <s v="Kirinyaga"/>
    <s v="Ndia"/>
    <s v="Ndia"/>
    <s v="Thunguri"/>
    <x v="1"/>
    <s v="Ndimar Renewable Energy"/>
    <s v=""/>
    <s v=""/>
    <s v="Micro Business"/>
    <s v="KENBIM"/>
  </r>
  <r>
    <s v="VPA6"/>
    <s v="KE-KIA-1602-16035"/>
    <x v="1"/>
    <s v=""/>
    <s v="13th December,2015"/>
    <d v="2015-12-13T00:00:00"/>
    <s v="1st February,2016"/>
    <d v="2016-02-01T00:00:00"/>
    <s v="Humphrey Maina"/>
    <s v="Male"/>
    <s v="51212636"/>
    <s v="722980732"/>
    <s v="2.55E+11"/>
    <s v=""/>
    <s v=""/>
    <n v="36.965857999999997"/>
    <n v="-1.015415"/>
    <s v="Kiambu"/>
    <s v="Gatundu North"/>
    <s v="Mutomo"/>
    <s v="Mangu"/>
    <x v="1"/>
    <s v="Ndimar Renewable Energy"/>
    <s v=""/>
    <s v=""/>
    <s v="Micro Business"/>
    <s v="KENBIM"/>
  </r>
  <r>
    <s v="VPA6"/>
    <s v="KE-EMB-1605-16212"/>
    <x v="1"/>
    <s v=""/>
    <s v="12th March,2016"/>
    <d v="2016-03-12T00:00:00"/>
    <s v="1st May,2016"/>
    <d v="2016-05-01T00:00:00"/>
    <s v="John Ireri Nyaga"/>
    <s v="Male"/>
    <s v="1838624"/>
    <s v="721444653"/>
    <s v="2.55E+11"/>
    <s v=""/>
    <s v=""/>
    <n v="37.568978000000001"/>
    <n v="-0.37362200000000001"/>
    <s v="Embu"/>
    <s v="Runyenjes"/>
    <s v="Kyeni North"/>
    <s v="Kiangungi"/>
    <x v="1"/>
    <s v="Sakaki Natural Renewable Energy Center"/>
    <s v="Sakaki Natural Renewable Energy Center"/>
    <s v="254723421759"/>
    <s v="Micro Business"/>
    <s v="KENBIM"/>
  </r>
  <r>
    <s v="VPA6"/>
    <s v="KE-KIR-1603-16233"/>
    <x v="1"/>
    <s v=""/>
    <s v="11th January,2016"/>
    <d v="2016-01-11T00:00:00"/>
    <s v="1st March,2016"/>
    <d v="2016-03-01T00:00:00"/>
    <s v="Purity Wanjiru Njeru"/>
    <s v="Female"/>
    <s v="11501281"/>
    <s v="723327108"/>
    <s v=""/>
    <s v=""/>
    <s v=""/>
    <n v="37.424812000000003"/>
    <n v="-0.45480300000000001"/>
    <s v="Kirinyaga"/>
    <s v="Kirinyaga East"/>
    <s v="Ngariama"/>
    <s v="Kathunguri"/>
    <x v="1"/>
    <s v="Samjubiotec Enterprises"/>
    <s v=""/>
    <s v=""/>
    <s v="Micro Business"/>
    <s v="Modified Camartec Digester"/>
  </r>
  <r>
    <s v="VPA6"/>
    <s v="KE-NAN-1605-16243"/>
    <x v="1"/>
    <s v=""/>
    <s v="12th March,2016"/>
    <d v="2016-03-12T00:00:00"/>
    <s v="1st May,2016"/>
    <d v="2016-05-01T00:00:00"/>
    <s v="Julius K Rotich"/>
    <s v="Male"/>
    <s v="99999"/>
    <s v="734188888"/>
    <s v=""/>
    <s v=""/>
    <s v=""/>
    <n v="35.174641999999999"/>
    <n v="0.34942800000000002"/>
    <s v="Nandi"/>
    <s v="Mosop"/>
    <s v="Lemokurongochok"/>
    <s v="Kapngetich"/>
    <x v="1"/>
    <s v="Abiud Limited"/>
    <s v=""/>
    <s v=""/>
    <s v="Micro Business"/>
    <s v="AKUT"/>
  </r>
  <r>
    <s v="VPA6"/>
    <s v="KE-UAS-1609-16260"/>
    <x v="0"/>
    <s v="Unreachable"/>
    <s v="13th July,2016"/>
    <d v="2016-07-13T00:00:00"/>
    <s v="1st September,2016"/>
    <d v="2016-09-01T00:00:00"/>
    <s v="Helen Choge"/>
    <s v="Female"/>
    <s v="99999"/>
    <s v="710245357"/>
    <s v=""/>
    <s v=""/>
    <s v=""/>
    <m/>
    <m/>
    <s v="Uasin Gishu"/>
    <s v="Mossoriati"/>
    <s v="Simat"/>
    <s v="Lemook"/>
    <x v="1"/>
    <s v="Biotechno &amp; Services"/>
    <s v="Biotechno &amp; Services"/>
    <s v=""/>
    <s v="Micro Business"/>
    <s v="KENBIM"/>
  </r>
  <r>
    <s v="VPA6"/>
    <s v="KE-KIA-1601-16299"/>
    <x v="1"/>
    <s v=""/>
    <s v="21st November,2015"/>
    <d v="2015-11-21T00:00:00"/>
    <s v="10th January,2016"/>
    <d v="2016-01-10T00:00:00"/>
    <s v="Dennis Waruingi Kimani"/>
    <s v="Male"/>
    <s v="99999"/>
    <s v="724990130"/>
    <s v=""/>
    <s v=""/>
    <s v=""/>
    <n v="36.741509999999998"/>
    <n v="-1.1704239999999999"/>
    <s v="Kiambu"/>
    <s v="Kiambaa"/>
    <s v="Karuri"/>
    <s v="Banana"/>
    <x v="1"/>
    <s v="Felikam Biogas Services"/>
    <s v=""/>
    <s v=""/>
    <s v="Micro Business"/>
    <s v="KENBIM"/>
  </r>
  <r>
    <s v="VPA6"/>
    <s v="KE-KIS-1611-16500"/>
    <x v="1"/>
    <s v=""/>
    <s v="12th September,2016"/>
    <d v="2016-09-12T00:00:00"/>
    <s v="1st November,2016"/>
    <d v="2016-11-01T00:00:00"/>
    <s v="Richard Mogendi"/>
    <s v="Male"/>
    <s v="21909088"/>
    <s v="713121169"/>
    <s v=""/>
    <s v=""/>
    <s v=""/>
    <n v="34.718304000000003"/>
    <n v="-0.81817700000000004"/>
    <s v="Kisii"/>
    <s v="Kisii Central"/>
    <s v="Boochi Tendere"/>
    <s v="Mananasi"/>
    <x v="1"/>
    <s v="Nyansancha Biogas"/>
    <s v=""/>
    <s v=""/>
    <s v="Micro Business"/>
    <s v="KENBIM"/>
  </r>
  <r>
    <s v="VPA6"/>
    <s v="KE-KIS-1608-16501"/>
    <x v="1"/>
    <s v=""/>
    <s v="12th June,2016"/>
    <d v="2016-06-12T00:00:00"/>
    <s v="1st August,2016"/>
    <d v="2016-08-01T00:00:00"/>
    <s v="Peter Ogoti Mandi"/>
    <s v="Male"/>
    <s v="13341394"/>
    <s v="726425881"/>
    <s v=""/>
    <s v=""/>
    <s v=""/>
    <n v="34.755512000000003"/>
    <n v="-0.68720800000000004"/>
    <s v="Kisii"/>
    <s v="Kiogoro"/>
    <s v="Kisii Central"/>
    <s v="Mwamonda"/>
    <x v="1"/>
    <s v="Nyansancha Biogas"/>
    <s v=""/>
    <s v=""/>
    <s v="Micro Business"/>
    <s v="KENBIM"/>
  </r>
  <r>
    <s v="VPA6"/>
    <s v="KE-KIA-1606-16507"/>
    <x v="1"/>
    <s v=""/>
    <s v="12th April,2016"/>
    <d v="2016-04-12T00:00:00"/>
    <s v="1st June,2016"/>
    <d v="2016-06-01T00:00:00"/>
    <s v="Samuel Waithaka Mwangi"/>
    <s v="Male"/>
    <s v="3068128"/>
    <s v="721273524"/>
    <s v=""/>
    <s v=""/>
    <s v=""/>
    <n v="36.651288999999998"/>
    <n v="-0.997479"/>
    <s v="Kiambu"/>
    <s v="Lari"/>
    <s v="Kabaa"/>
    <s v="Kabaa"/>
    <x v="1"/>
    <s v="Ndimar Renewable Energy"/>
    <s v=""/>
    <s v=""/>
    <s v="Micro Business"/>
    <s v="KENBIM"/>
  </r>
  <r>
    <s v="VPA6"/>
    <s v="KE-NAN-1607-16527"/>
    <x v="1"/>
    <s v=""/>
    <s v="12th May,2016"/>
    <d v="2016-05-12T00:00:00"/>
    <s v="1st July,2016"/>
    <d v="2016-07-01T00:00:00"/>
    <s v="William Kipkazi Tanui"/>
    <s v="Male"/>
    <s v="10181803"/>
    <s v="715183749"/>
    <s v=""/>
    <s v=""/>
    <s v=""/>
    <n v="35.074348000000001"/>
    <n v="0.208457"/>
    <s v="Nandi"/>
    <s v="Nandi Central"/>
    <s v="Chemudu"/>
    <s v=""/>
    <x v="1"/>
    <s v="Abiud Limited"/>
    <s v=""/>
    <s v=""/>
    <s v="Micro Business"/>
    <s v="AKUT"/>
  </r>
  <r>
    <s v="VPA6"/>
    <s v="KE-KIA-1609-16653"/>
    <x v="1"/>
    <s v=""/>
    <s v="13th July,2016"/>
    <d v="2016-07-13T00:00:00"/>
    <s v="1st September,2016"/>
    <d v="2016-09-01T00:00:00"/>
    <s v="Peter Muteria Kuria"/>
    <s v="Male"/>
    <s v="13259415"/>
    <s v="722811457"/>
    <s v=""/>
    <s v=""/>
    <s v=""/>
    <n v="36.670690999999998"/>
    <n v="-1.2815380000000001"/>
    <s v="Kiambu"/>
    <s v="Kikuyu"/>
    <s v="Thogoto"/>
    <s v="Thogoto"/>
    <x v="1"/>
    <s v="Cides Ltd"/>
    <s v=""/>
    <s v=""/>
    <s v="Micro Business"/>
    <s v="KENBIM"/>
  </r>
  <r>
    <s v="VPA6"/>
    <s v="KE-NYE-1612-16662"/>
    <x v="1"/>
    <s v=""/>
    <s v="11th November,2016"/>
    <d v="2016-11-11T00:00:00"/>
    <s v="31st December,2016"/>
    <d v="2016-12-31T00:00:00"/>
    <s v="Francis Nderi Gachau"/>
    <s v="Male"/>
    <s v="3373217"/>
    <s v="720927265"/>
    <s v=""/>
    <s v=""/>
    <s v=""/>
    <n v="37.107357999999998"/>
    <n v="-0.436363"/>
    <s v="Nyeri"/>
    <s v="Mathira West"/>
    <s v="Karatina"/>
    <s v="Kiawarigi"/>
    <x v="1"/>
    <s v="Cides Ltd"/>
    <s v="Cides Ltd"/>
    <s v=""/>
    <s v="Micro Business"/>
    <s v="KENBIM"/>
  </r>
  <r>
    <s v="VPA6"/>
    <s v="KE-MAK-1608-16667"/>
    <x v="0"/>
    <s v="Unreachable"/>
    <s v="12th June,2016"/>
    <d v="2016-06-12T00:00:00"/>
    <s v="1st August,2016"/>
    <d v="2016-08-01T00:00:00"/>
    <s v="Agnes Nyamu Jeremiah"/>
    <s v="Female"/>
    <s v="655921"/>
    <s v="734596101"/>
    <s v=""/>
    <s v=""/>
    <s v=""/>
    <m/>
    <m/>
    <s v="Makueni"/>
    <s v="Kathiani"/>
    <s v=""/>
    <s v=""/>
    <x v="1"/>
    <s v="Cides Ltd"/>
    <s v=""/>
    <s v=""/>
    <s v="Micro Business"/>
    <s v="KENBIM"/>
  </r>
  <r>
    <s v="VPA6"/>
    <s v="KE-NYE-1605-16668"/>
    <x v="1"/>
    <s v=""/>
    <s v="12th March,2016"/>
    <d v="2016-03-12T00:00:00"/>
    <s v="1st May,2016"/>
    <d v="2016-05-01T00:00:00"/>
    <s v="Joyce Nyambura Thuita"/>
    <s v="Female"/>
    <s v="10654318"/>
    <s v="721997672"/>
    <s v=""/>
    <s v=""/>
    <s v=""/>
    <n v="37.103797999999998"/>
    <n v="-0.441077"/>
    <s v="Nyeri"/>
    <s v="Mathira West"/>
    <s v="Karatina"/>
    <s v="Kiawarigi"/>
    <x v="2"/>
    <s v="Cides Ltd"/>
    <s v=""/>
    <s v=""/>
    <s v="Micro Business"/>
    <s v="KENBIM"/>
  </r>
  <r>
    <s v="VPA6"/>
    <s v="KE-KIA-1609-16707"/>
    <x v="1"/>
    <s v=""/>
    <s v="13th July,2016"/>
    <d v="2016-07-13T00:00:00"/>
    <s v="1st September,2016"/>
    <d v="2016-09-01T00:00:00"/>
    <s v="David Waweru Kagai"/>
    <s v="Male"/>
    <s v="99999"/>
    <s v="703762326"/>
    <s v=""/>
    <s v=""/>
    <s v=""/>
    <n v="36.633589999999998"/>
    <n v="-1.1131869999999999"/>
    <s v="Kiambu"/>
    <s v="Limuru"/>
    <s v="Kamirithu"/>
    <s v="Kamirithu"/>
    <x v="1"/>
    <s v="Biotechno &amp; Services"/>
    <s v="Biotechno &amp; Services"/>
    <s v=""/>
    <s v="Micro Business"/>
    <s v="KENBIM"/>
  </r>
  <r>
    <s v="VPA6"/>
    <s v="KE-NAK-1608-16738"/>
    <x v="1"/>
    <s v=""/>
    <s v="12th June,2016"/>
    <d v="2016-06-12T00:00:00"/>
    <s v="1st August,2016"/>
    <d v="2016-08-01T00:00:00"/>
    <s v="Teresia Njoki Kiarie"/>
    <s v="Female"/>
    <s v="10934020"/>
    <s v="723918768"/>
    <s v=""/>
    <s v=""/>
    <s v=""/>
    <n v="36.150312999999997"/>
    <n v="-0.19722500000000001"/>
    <s v="Nakuru"/>
    <s v="Bahati"/>
    <s v="Kabatini"/>
    <s v="Thayu"/>
    <x v="1"/>
    <s v="Samjubiotec Enterprises"/>
    <s v=""/>
    <s v=""/>
    <s v="Micro Business"/>
    <s v="KENBIM"/>
  </r>
  <r>
    <s v="VPA6"/>
    <s v="KE-MAC-1610-16853"/>
    <x v="0"/>
    <s v="Unreachable"/>
    <s v="12th August,2016"/>
    <d v="2016-08-12T00:00:00"/>
    <s v="1st October,2016"/>
    <d v="2016-10-01T00:00:00"/>
    <s v="John Wambua"/>
    <s v="Male"/>
    <s v="9670070"/>
    <s v="701773299"/>
    <s v=""/>
    <s v=""/>
    <s v=""/>
    <m/>
    <m/>
    <s v="Machakos"/>
    <s v="Mavoko"/>
    <s v="Lukenya"/>
    <s v="Lukenya"/>
    <x v="1"/>
    <s v="Bio Esline Company Ltd"/>
    <s v=""/>
    <s v=""/>
    <s v="Micro Business"/>
    <s v="MKD"/>
  </r>
  <r>
    <s v="VPA6"/>
    <s v="KE-NYE-1609-16924"/>
    <x v="1"/>
    <s v=""/>
    <s v="1st August,2016"/>
    <d v="2016-08-01T00:00:00"/>
    <s v="20th September,2016"/>
    <d v="2016-09-20T00:00:00"/>
    <s v="Elizabeth Nyangari Kareithi"/>
    <s v="Female"/>
    <s v="99999"/>
    <s v="725908006"/>
    <s v=""/>
    <s v=""/>
    <s v=""/>
    <n v="36.744458000000002"/>
    <n v="-0.113888"/>
    <s v="Nyeri"/>
    <s v="Kieni West"/>
    <s v="Nairutia"/>
    <s v="Kariguini"/>
    <x v="1"/>
    <s v="Kichemu limited"/>
    <s v=""/>
    <s v=""/>
    <s v="Micro Business"/>
    <s v="MKD"/>
  </r>
  <r>
    <s v="VPA6"/>
    <s v="KE-NYE-1606-16927"/>
    <x v="2"/>
    <s v="Hostile Client"/>
    <s v="12th April,2016"/>
    <d v="2016-04-12T00:00:00"/>
    <s v="1st June,2016"/>
    <d v="2016-06-01T00:00:00"/>
    <s v="Thumbi Mwangi"/>
    <s v="Male"/>
    <s v="21906114"/>
    <s v="721797008"/>
    <s v=""/>
    <s v=""/>
    <s v=""/>
    <m/>
    <m/>
    <s v="Nyeri"/>
    <s v="Muturangora"/>
    <s v="Mweiga"/>
    <s v=""/>
    <x v="1"/>
    <s v="Kichemu limited"/>
    <s v=""/>
    <s v=""/>
    <s v="Micro Business"/>
    <s v="KENBIM"/>
  </r>
  <r>
    <s v="VPA6"/>
    <s v="KE-TRA-1602-16932"/>
    <x v="1"/>
    <s v=""/>
    <s v="13th December,2015"/>
    <d v="2015-12-13T00:00:00"/>
    <s v="1st February,2016"/>
    <d v="2016-02-01T00:00:00"/>
    <s v="Isaac Baraga Wekesa"/>
    <s v="Male"/>
    <s v="9994719"/>
    <s v="722359682"/>
    <s v=""/>
    <s v=""/>
    <s v=""/>
    <n v="34.927914000000001"/>
    <n v="0.92058499999999999"/>
    <s v="Trans Nzoia"/>
    <s v="Kiminini"/>
    <s v="Nabiswa"/>
    <s v="Bondeni"/>
    <x v="1"/>
    <s v="Pafasi Enterprise"/>
    <s v=""/>
    <s v=""/>
    <s v="Micro Business"/>
    <s v="KENBIM"/>
  </r>
  <r>
    <s v="VPA6"/>
    <s v="KE-NYE-1608-16942"/>
    <x v="1"/>
    <s v=""/>
    <s v="12th June,2016"/>
    <d v="2016-06-12T00:00:00"/>
    <s v="1st August,2016"/>
    <d v="2016-08-01T00:00:00"/>
    <s v="Joseph Maina Mwangi"/>
    <s v="Male"/>
    <s v="3159257"/>
    <s v="722767921"/>
    <s v=""/>
    <s v=""/>
    <s v=""/>
    <n v="37.138294999999999"/>
    <n v="-0.46918300000000002"/>
    <s v="Nyeri"/>
    <s v="Mathira East"/>
    <s v="Kimwangi"/>
    <s v="Cheru"/>
    <x v="1"/>
    <s v="Mt Kenya Renewable Energy"/>
    <s v="Mt Kenya Renewable Energy"/>
    <s v=""/>
    <s v="Micro Business"/>
    <s v="KENBIM"/>
  </r>
  <r>
    <s v="VPA6"/>
    <s v="KE-EMB-1612-16988"/>
    <x v="1"/>
    <s v=""/>
    <s v="12th October,2016"/>
    <d v="2016-10-12T00:00:00"/>
    <s v="1st December,2016"/>
    <d v="2016-12-01T00:00:00"/>
    <s v="Isaak Njue Itugura"/>
    <s v="Male"/>
    <s v="10460759"/>
    <s v="724980251"/>
    <s v=""/>
    <s v=""/>
    <s v=""/>
    <n v="37.609544"/>
    <n v="-0.457285"/>
    <s v="Embu"/>
    <s v="Manyatta"/>
    <s v="Gatiri South"/>
    <s v="Gichechi"/>
    <x v="1"/>
    <s v="Eastern Bioteck"/>
    <s v="Eastern Bioteck"/>
    <s v=""/>
    <s v="Micro Business"/>
    <s v="KENBIM"/>
  </r>
  <r>
    <s v="VPA6"/>
    <s v="KE-VIH-1612-17044"/>
    <x v="1"/>
    <s v=""/>
    <s v="11th November,2016"/>
    <d v="2016-11-11T00:00:00"/>
    <s v="31st December,2016"/>
    <d v="2016-12-31T00:00:00"/>
    <s v="Cleophus Livatti"/>
    <s v="Male"/>
    <s v="2551307"/>
    <s v="725514552"/>
    <s v=""/>
    <s v=""/>
    <s v=""/>
    <n v="34.725682999999997"/>
    <n v="5.5829999999999998E-2"/>
    <s v="Vihiga"/>
    <s v="Vihiga"/>
    <s v="Livatti"/>
    <s v="Livatti"/>
    <x v="1"/>
    <s v="Biotechno &amp; Services"/>
    <s v="Biotechno &amp; Services"/>
    <s v=""/>
    <s v="Micro Business"/>
    <s v="KENBIM"/>
  </r>
  <r>
    <s v="VPA6"/>
    <s v="KE-NAN-1612-17051"/>
    <x v="1"/>
    <s v=""/>
    <s v="12th October,2016"/>
    <d v="2016-10-12T00:00:00"/>
    <s v="1st December,2016"/>
    <d v="2016-12-01T00:00:00"/>
    <s v="Joseph Kiptoo Kibet"/>
    <s v="Male"/>
    <s v="20241300"/>
    <s v="727682095"/>
    <s v=""/>
    <s v=""/>
    <s v=""/>
    <n v="35.274307"/>
    <n v="5.5566999999999998E-2"/>
    <s v="Nandi"/>
    <s v="Tinderet"/>
    <s v="Eldoret"/>
    <s v=""/>
    <x v="1"/>
    <s v="Abiud Limited"/>
    <s v="Abiud Limited"/>
    <s v=""/>
    <s v="Micro Business"/>
    <s v="AKUT"/>
  </r>
  <r>
    <s v="VPA6"/>
    <s v="KE-NYE-1608-17068"/>
    <x v="1"/>
    <s v=""/>
    <s v="12th June,2016"/>
    <d v="2016-06-12T00:00:00"/>
    <s v="1st August,2016"/>
    <d v="2016-08-01T00:00:00"/>
    <s v="Agata Gathigia Wangware"/>
    <s v="Male"/>
    <s v="2930763"/>
    <s v="720825769"/>
    <s v=""/>
    <s v=""/>
    <s v=""/>
    <n v="37.137872999999999"/>
    <n v="-0.46936499999999998"/>
    <s v="Nyeri"/>
    <s v="Mathira East"/>
    <s v="Iriani"/>
    <s v="Cheru"/>
    <x v="1"/>
    <s v="Mt Kenya Renewable Energy"/>
    <s v=""/>
    <s v=""/>
    <s v="Micro Business"/>
    <s v="KENBIM"/>
  </r>
  <r>
    <s v="VPA6"/>
    <s v="KE-MER-1609-17071"/>
    <x v="1"/>
    <s v=""/>
    <s v="13th July,2016"/>
    <d v="2016-07-13T00:00:00"/>
    <s v="1st September,2016"/>
    <d v="2016-09-01T00:00:00"/>
    <s v="Fredrick Mutahi Gathogo"/>
    <s v="Male"/>
    <s v="289089"/>
    <s v="720847973"/>
    <s v=""/>
    <s v=""/>
    <s v=""/>
    <n v="37.119033000000002"/>
    <n v="3.9135000000000003E-2"/>
    <s v="Meru"/>
    <s v="Buuri"/>
    <s v="Nanyuki"/>
    <s v="Gatheri"/>
    <x v="1"/>
    <s v="Mt Kenya Renewable Energy"/>
    <s v=""/>
    <s v=""/>
    <s v="Micro Business"/>
    <s v="KENBIM"/>
  </r>
  <r>
    <s v="VPA6"/>
    <s v="KE-NYE-1606-17074"/>
    <x v="1"/>
    <s v=""/>
    <s v="12th April,2016"/>
    <d v="2016-04-12T00:00:00"/>
    <s v="1st June,2016"/>
    <d v="2016-06-01T00:00:00"/>
    <s v="George Mwangi Maina"/>
    <s v="Male"/>
    <s v="25008534"/>
    <s v="724656153"/>
    <s v=""/>
    <s v=""/>
    <s v=""/>
    <n v="37.028593000000001"/>
    <n v="-6.5695000000000003E-2"/>
    <s v="Nyeri"/>
    <s v="Kieni East"/>
    <s v="Naromoru"/>
    <s v="Gathiuru"/>
    <x v="1"/>
    <s v="Mt Kenya Renewable Energy"/>
    <s v=""/>
    <s v=""/>
    <s v="Micro Business"/>
    <s v="KENBIM"/>
  </r>
  <r>
    <s v="VPA6"/>
    <s v="KE-NAI-1606-17075"/>
    <x v="1"/>
    <s v=""/>
    <s v="12th April,2016"/>
    <d v="2016-04-12T00:00:00"/>
    <s v="1st June,2016"/>
    <d v="2016-06-01T00:00:00"/>
    <s v="Euphurus Kariuki Kogi"/>
    <s v="Male"/>
    <s v="7237854"/>
    <s v="716517070"/>
    <s v=""/>
    <s v=""/>
    <s v=""/>
    <n v="36.931409000000002"/>
    <n v="-1.2065030000000001"/>
    <s v="Nairobi"/>
    <s v="Roysambu"/>
    <s v="Githurai"/>
    <s v="Githurai"/>
    <x v="1"/>
    <s v="Felikam Biogas Services"/>
    <s v=""/>
    <s v=""/>
    <s v="Micro Business"/>
    <s v="KENBIM"/>
  </r>
  <r>
    <s v="VPA6"/>
    <s v="KE-NYE-1612-17076"/>
    <x v="1"/>
    <s v=""/>
    <s v="12th October,2016"/>
    <d v="2016-10-12T00:00:00"/>
    <s v="1st December,2016"/>
    <d v="2016-12-01T00:00:00"/>
    <s v="Hutchison Wanjohi Githinji"/>
    <s v="Male"/>
    <s v="1074224"/>
    <s v="720806944"/>
    <s v=""/>
    <s v=""/>
    <s v=""/>
    <n v="36.884439999999998"/>
    <n v="-0.54775200000000002"/>
    <s v="Nyeri"/>
    <s v="Othaya"/>
    <s v="Waitora"/>
    <s v="Iria-Ini"/>
    <x v="1"/>
    <s v="Mt Kenya Renewable Energy"/>
    <s v=""/>
    <s v=""/>
    <s v="Micro Business"/>
    <s v="KENBIM"/>
  </r>
  <r>
    <s v="VPA6"/>
    <s v="KE-KIA-1609-17077"/>
    <x v="1"/>
    <s v=""/>
    <s v="13th July,2016"/>
    <d v="2016-07-13T00:00:00"/>
    <s v="1st September,2016"/>
    <d v="2016-09-01T00:00:00"/>
    <s v="James Kiarie Mwaura"/>
    <s v="Male"/>
    <s v="1198005"/>
    <s v="728544853"/>
    <s v=""/>
    <s v=""/>
    <s v=""/>
    <n v="36.851877000000002"/>
    <n v="-1.0373300000000001"/>
    <s v="Kiambu"/>
    <s v="Gatundu South"/>
    <s v="Thegi"/>
    <s v="Nembu"/>
    <x v="1"/>
    <s v="Felikam Biogas Services"/>
    <s v=""/>
    <s v=""/>
    <s v="Micro Business"/>
    <s v="KENBIM"/>
  </r>
  <r>
    <s v="VPA6"/>
    <s v="KE-KIA-1607-17078"/>
    <x v="1"/>
    <s v=""/>
    <s v="12th May,2016"/>
    <d v="2016-05-12T00:00:00"/>
    <s v="1st July,2016"/>
    <d v="2016-07-01T00:00:00"/>
    <s v="Jane Wanjiku Ruchu"/>
    <s v="Female"/>
    <s v="4511825"/>
    <s v="721967944"/>
    <s v=""/>
    <s v=""/>
    <s v=""/>
    <n v="36.816428000000002"/>
    <n v="-1.1298239999999999"/>
    <s v="Kiambu"/>
    <s v="Kiambaa"/>
    <s v="Ndumberi"/>
    <s v="Tinganga"/>
    <x v="1"/>
    <s v="Felikam Biogas Services"/>
    <s v=""/>
    <s v=""/>
    <s v="Micro Business"/>
    <s v="KENBIM"/>
  </r>
  <r>
    <s v="VPA6"/>
    <s v="KE-KIA-1608-17079"/>
    <x v="1"/>
    <s v=""/>
    <s v="12th June,2016"/>
    <d v="2016-06-12T00:00:00"/>
    <s v="1st August,2016"/>
    <d v="2016-08-01T00:00:00"/>
    <s v="Joseph Muchina Njenga"/>
    <s v="Male"/>
    <s v="8779440"/>
    <s v="721855886"/>
    <s v=""/>
    <s v=""/>
    <s v=""/>
    <n v="36.820180000000001"/>
    <n v="-1.1321950000000001"/>
    <s v="Kiambu"/>
    <s v="Kiambaa"/>
    <s v="Ting'Ang'A"/>
    <s v="Kagongo"/>
    <x v="1"/>
    <s v="Felikam Biogas Services"/>
    <s v=""/>
    <s v=""/>
    <s v="Micro Business"/>
    <s v="KENBIM"/>
  </r>
  <r>
    <s v="VPA6"/>
    <s v="KE-MAR-1607-17080"/>
    <x v="0"/>
    <s v="Unreachable"/>
    <s v="12th May,2016"/>
    <d v="2016-05-12T00:00:00"/>
    <s v="1st July,2016"/>
    <d v="2016-07-01T00:00:00"/>
    <s v="Joseph Dommann Henry"/>
    <s v="Male"/>
    <s v="244595"/>
    <s v="717766145"/>
    <s v=""/>
    <s v=""/>
    <s v=""/>
    <m/>
    <m/>
    <s v="Marsabit"/>
    <s v="Marsabit Town"/>
    <s v=""/>
    <s v=""/>
    <x v="1"/>
    <s v="Mt Kenya Renewable Energy"/>
    <s v=""/>
    <s v=""/>
    <s v="Micro Business"/>
    <s v="KENBIM"/>
  </r>
  <r>
    <s v="VPA6"/>
    <s v="KE-EMB-1608-17083"/>
    <x v="1"/>
    <s v=""/>
    <s v="12th June,2016"/>
    <d v="2016-06-12T00:00:00"/>
    <s v="1st August,2016"/>
    <d v="2016-08-01T00:00:00"/>
    <s v="Dionisia Ireri"/>
    <s v="Female"/>
    <s v="21755821"/>
    <s v="725382299"/>
    <s v=""/>
    <s v=""/>
    <s v=""/>
    <n v="37.547068000000003"/>
    <n v="-0.40697299999999997"/>
    <s v="Embu"/>
    <s v="Runyenjes"/>
    <s v="Kagaari"/>
    <s v="Kagaari"/>
    <x v="1"/>
    <s v="Sakaki Natural Renewable Energy Center"/>
    <s v=""/>
    <s v=""/>
    <s v="Micro Business"/>
    <s v="KENBIM"/>
  </r>
  <r>
    <s v="VPA6"/>
    <s v="KE-NYE-1512-15972"/>
    <x v="1"/>
    <s v=""/>
    <s v="11th November,2015"/>
    <d v="2015-11-11T00:00:00"/>
    <s v="31st December,2015"/>
    <d v="2015-12-31T00:00:00"/>
    <s v="Samuel Waweru"/>
    <s v="Male"/>
    <s v="999360"/>
    <s v="725146060"/>
    <s v=""/>
    <s v=""/>
    <s v=""/>
    <n v="37.131667"/>
    <n v="-0.47839999999999999"/>
    <s v="Nyeri"/>
    <s v="Mathira West"/>
    <s v="Karatina"/>
    <s v="Karatina"/>
    <x v="4"/>
    <s v="Mt Kenya Renewable Energy"/>
    <s v="Mt Kenya Renewable Energy"/>
    <s v=""/>
    <s v="Micro Business"/>
    <s v="AKUT"/>
  </r>
  <r>
    <s v="VPA6"/>
    <s v="KE-KIS-1603-16082"/>
    <x v="0"/>
    <s v="Non Compliant"/>
    <s v="11th January,2016"/>
    <d v="2016-01-11T00:00:00"/>
    <s v="1st March,2016"/>
    <d v="2016-03-01T00:00:00"/>
    <s v="Peter Oeri Obwoge"/>
    <s v="Male"/>
    <s v="1506585"/>
    <s v="736267098"/>
    <s v="2.55E+11"/>
    <s v=""/>
    <s v=""/>
    <n v="34.734659999999998"/>
    <n v="-0.678427"/>
    <s v="Kisii"/>
    <s v="Kisii South"/>
    <s v="Bogiakumu"/>
    <s v="Mosando"/>
    <x v="4"/>
    <s v="Nyansancha Biogas"/>
    <s v=""/>
    <s v=""/>
    <s v="Micro Business"/>
    <s v="KENBIM"/>
  </r>
  <r>
    <s v="VPA6"/>
    <s v="KE-NAK-1608-16541"/>
    <x v="1"/>
    <s v=""/>
    <s v="2nd July,2016"/>
    <d v="2016-07-02T00:00:00"/>
    <s v="21st August,2016"/>
    <d v="2016-08-21T00:00:00"/>
    <s v="Anthony Wanjau"/>
    <s v="Male"/>
    <s v="99999"/>
    <s v="721492720"/>
    <s v=""/>
    <s v=""/>
    <s v=""/>
    <n v="36.151404999999997"/>
    <n v="-0.20826"/>
    <s v="Nakuru"/>
    <s v="Bahati"/>
    <s v="Kabatini"/>
    <s v="Kabatini"/>
    <x v="4"/>
    <s v="Kichemu limited"/>
    <s v=""/>
    <s v=""/>
    <s v="Micro Business"/>
    <s v="KENBIM"/>
  </r>
  <r>
    <s v="VPA6"/>
    <s v="KE-LAI-1604-17082"/>
    <x v="1"/>
    <s v=""/>
    <s v="11th February,2016"/>
    <d v="2016-02-11T00:00:00"/>
    <s v="1st April,2016"/>
    <d v="2016-04-01T00:00:00"/>
    <s v="Loise Wacera Kiratu"/>
    <s v="Female"/>
    <s v="21627833"/>
    <s v="724659494"/>
    <s v=""/>
    <s v=""/>
    <s v=""/>
    <n v="37.193795000000001"/>
    <n v="5.8175999999999999E-2"/>
    <s v="Laikipia"/>
    <s v="Laikipia East"/>
    <s v="Sirimon"/>
    <s v="Nanyuki"/>
    <x v="4"/>
    <s v="Mt Kenya Renewable Energy"/>
    <s v=""/>
    <s v=""/>
    <s v="Micro Business"/>
    <s v="AKUT"/>
  </r>
  <r>
    <s v="VPA6"/>
    <s v="KE-NAR-1606-16490"/>
    <x v="0"/>
    <s v="Unreachable"/>
    <s v="12th April,2016"/>
    <d v="2016-04-12T00:00:00"/>
    <s v="1st June,2016"/>
    <d v="2016-06-01T00:00:00"/>
    <s v="Ruth Naipanoi Shangiriaki"/>
    <s v="Female"/>
    <s v="1022178"/>
    <s v="722247800"/>
    <s v=""/>
    <s v=""/>
    <s v=""/>
    <m/>
    <m/>
    <s v="Narok"/>
    <s v="Yawei"/>
    <s v="Isagiri"/>
    <s v=""/>
    <x v="6"/>
    <s v="Kichemu limited"/>
    <s v=""/>
    <s v=""/>
    <s v="Micro Business"/>
    <s v="MKD"/>
  </r>
  <r>
    <s v="VPA6"/>
    <s v="KE-NYE-1607-16596"/>
    <x v="1"/>
    <s v=""/>
    <s v="12th May,2016"/>
    <d v="2016-05-12T00:00:00"/>
    <s v="1st July,2016"/>
    <d v="2016-07-01T00:00:00"/>
    <s v="John Mwangi"/>
    <s v="Male"/>
    <s v="3421357"/>
    <s v="721797008"/>
    <s v=""/>
    <s v=""/>
    <s v=""/>
    <n v="36.848880000000001"/>
    <n v="-0.30734699999999998"/>
    <s v="Nyeri"/>
    <s v="Kieni West"/>
    <s v="Mukuru"/>
    <s v="Mwiyogo"/>
    <x v="6"/>
    <s v="Kichemu limited"/>
    <s v=""/>
    <s v=""/>
    <s v="Micro Business"/>
    <s v="KENBIM"/>
  </r>
  <r>
    <s v="VPA6"/>
    <s v="KE-KIA-1610-17086"/>
    <x v="1"/>
    <s v=""/>
    <s v="12th August,2016"/>
    <d v="2016-08-12T00:00:00"/>
    <s v="1st October,2016"/>
    <d v="2016-10-01T00:00:00"/>
    <s v="Kariuki Fm"/>
    <s v="Male"/>
    <s v="21344445"/>
    <s v="72364545"/>
    <s v=""/>
    <s v=""/>
    <s v=""/>
    <n v="37.070338"/>
    <n v="-1.1465399999999999"/>
    <s v="Kiambu"/>
    <s v="Juja"/>
    <s v="Salama"/>
    <s v="Kiambu"/>
    <x v="6"/>
    <s v="Sakaki Natural Renewable Energy Center"/>
    <s v=""/>
    <s v=""/>
    <s v="Micro Business"/>
    <s v="AKUT"/>
  </r>
  <r>
    <s v="VPA6"/>
    <s v="KE-NAK-1601-16231"/>
    <x v="2"/>
    <s v="Abandoned"/>
    <s v="21st November,2015"/>
    <d v="2015-11-21T00:00:00"/>
    <s v="10th January,2016"/>
    <d v="2016-01-10T00:00:00"/>
    <s v="Joseph Kongo Gitau"/>
    <s v="Male"/>
    <s v="20675041"/>
    <s v="724618721"/>
    <s v=""/>
    <s v=""/>
    <s v=""/>
    <n v="36.178137"/>
    <n v="-0.302867"/>
    <s v="Nakuru"/>
    <s v="Bahati"/>
    <s v="Lanet"/>
    <s v="Ndege"/>
    <x v="13"/>
    <s v="Samjubiotec Enterprises"/>
    <s v=""/>
    <s v=""/>
    <s v="Micro Business"/>
    <s v="Modified Camartec Digester"/>
  </r>
  <r>
    <s v="VPA6"/>
    <s v="KE-NAN-1610-16742"/>
    <x v="0"/>
    <s v="Grievance"/>
    <s v="12th August,2016"/>
    <d v="2016-08-12T00:00:00"/>
    <s v="1st October,2016"/>
    <d v="2016-10-01T00:00:00"/>
    <s v="Edward Bitok"/>
    <s v="Male"/>
    <s v="16140233"/>
    <s v="722803772"/>
    <s v=""/>
    <s v=""/>
    <s v=""/>
    <n v="35.155881000000001"/>
    <n v="0.42096"/>
    <s v="Nandi"/>
    <s v="Mosop"/>
    <s v="Eldoret"/>
    <s v="Sigot"/>
    <x v="14"/>
    <s v="Ndimar Renewable Energy"/>
    <s v=""/>
    <s v=""/>
    <s v="Micro Business"/>
    <s v="KENBIM"/>
  </r>
  <r>
    <s v="VPA6"/>
    <s v="KE-MER-1609-16734"/>
    <x v="1"/>
    <s v=""/>
    <s v="13th July,2016"/>
    <d v="2016-07-13T00:00:00"/>
    <s v="1st September,2016"/>
    <d v="2016-09-01T00:00:00"/>
    <s v="Pastoral Gitoro"/>
    <s v="Male"/>
    <s v="12888608"/>
    <s v="722381973"/>
    <s v=""/>
    <s v=""/>
    <s v=""/>
    <n v="37.638154999999998"/>
    <n v="6.0652999999999999E-2"/>
    <s v="Meru"/>
    <s v="Imenti North"/>
    <s v="Nyariki"/>
    <s v="Gitoro"/>
    <x v="2"/>
    <s v="Zackmar Biotec Ltd"/>
    <s v=""/>
    <s v=""/>
    <s v="Micro Business"/>
    <s v="KENBIM"/>
  </r>
  <r>
    <s v="VPA6"/>
    <s v="KE-KAJ-1512-15958"/>
    <x v="0"/>
    <s v="Hostile Client"/>
    <s v="11th November,2015"/>
    <d v="2015-11-11T00:00:00"/>
    <s v="31st December,2015"/>
    <d v="2015-12-31T00:00:00"/>
    <s v="Mary Gevarse Obara"/>
    <s v="Female"/>
    <s v="9928646"/>
    <s v="724293438"/>
    <s v="724293438"/>
    <s v=""/>
    <s v=""/>
    <n v="36.681285000000003"/>
    <n v="-1.390137"/>
    <s v="Kajiado"/>
    <s v="Kajiado North"/>
    <s v="Oljoro Onyore"/>
    <s v="Oljoro Onyore"/>
    <x v="0"/>
    <s v="Biotechno &amp; Services"/>
    <s v="Biotechno &amp; Services"/>
    <s v=""/>
    <s v="Micro Business"/>
    <s v="KENBIM"/>
  </r>
  <r>
    <s v="VPA6"/>
    <s v="KE-NYE-1612-17623"/>
    <x v="1"/>
    <s v=""/>
    <s v="11th November,2016"/>
    <d v="2016-11-11T00:00:00"/>
    <s v="31st December,2016"/>
    <d v="2016-12-31T00:00:00"/>
    <s v="Jesse Wahome"/>
    <s v="Male"/>
    <s v="22065705"/>
    <s v="720838087"/>
    <s v="2.55E+11"/>
    <s v=""/>
    <s v=""/>
    <n v="37.058062999999997"/>
    <n v="-0.53348300000000004"/>
    <s v="Nyeri"/>
    <s v="Tetu"/>
    <s v="Tetu"/>
    <s v="Gathuti"/>
    <x v="7"/>
    <s v="Mt Kenya Renewable Energy"/>
    <s v="Kanyi"/>
    <s v="721810720"/>
    <s v="Micro Business"/>
    <s v="KENBIM"/>
  </r>
  <r>
    <s v="VPA6"/>
    <s v="KE-KAJ-1610-16673"/>
    <x v="1"/>
    <s v=""/>
    <s v="7th September,2016"/>
    <d v="2016-09-07T00:00:00"/>
    <s v="2nd October,2016"/>
    <d v="2016-10-02T00:00:00"/>
    <s v="Nyareki James"/>
    <s v="Male"/>
    <s v="99999"/>
    <s v="720330003"/>
    <s v="720330003"/>
    <s v=""/>
    <s v=""/>
    <n v="36.675303"/>
    <n v="-1.3957520000000001"/>
    <s v="Kajiado"/>
    <s v="Kajiado North"/>
    <s v="Kajiado"/>
    <s v="Green Wood Estate"/>
    <x v="0"/>
    <s v="Andcol Enterprises"/>
    <s v=""/>
    <s v=""/>
    <s v="Micro Business"/>
    <s v="KENBIM"/>
  </r>
  <r>
    <s v="VPA6"/>
    <s v="KE-NYE-1612-14340"/>
    <x v="1"/>
    <s v=""/>
    <s v="11th November,2016"/>
    <d v="2016-11-11T00:00:00"/>
    <s v="31st December,2016"/>
    <d v="2016-12-31T00:00:00"/>
    <s v="Evans Wachira Gitimu"/>
    <s v="Male"/>
    <s v="3214173"/>
    <s v="721555268"/>
    <s v="721555268"/>
    <s v=""/>
    <s v=""/>
    <n v="37.067843000000003"/>
    <n v="-0.18585199999999999"/>
    <s v="Nyeri"/>
    <s v="Kieni East"/>
    <s v="Naromoru"/>
    <s v="Manyatta"/>
    <x v="0"/>
    <s v="Mt Kenya Renewable Energy"/>
    <s v="Mt Kenya Renewable Energy"/>
    <s v=""/>
    <s v="Micro Business"/>
    <s v="KENBIM"/>
  </r>
  <r>
    <s v="VPA6"/>
    <s v="KE-MER-1512-15619"/>
    <x v="1"/>
    <s v=""/>
    <s v="11th November,2015"/>
    <d v="2015-11-11T00:00:00"/>
    <s v="31st December,2015"/>
    <d v="2015-12-31T00:00:00"/>
    <s v="Rose Wachira"/>
    <s v="Female"/>
    <s v="99999"/>
    <s v="721474957"/>
    <s v="721474957"/>
    <s v=""/>
    <s v=""/>
    <n v="37.132520999999997"/>
    <n v="-1.1322E-2"/>
    <s v="Meru"/>
    <s v="Buuri"/>
    <s v="Katheri"/>
    <s v="Kangaita"/>
    <x v="0"/>
    <s v="Mt Kenya Renewable Energy"/>
    <s v="Mt Kenya Renewable Energy"/>
    <s v=""/>
    <s v="Micro Business"/>
    <s v="KENBIM"/>
  </r>
  <r>
    <s v="VPA6"/>
    <s v="KE-MER-1612-14597"/>
    <x v="2"/>
    <s v="Demolished"/>
    <s v="11th November,2016"/>
    <d v="2016-11-11T00:00:00"/>
    <s v="31st December,2016"/>
    <d v="2016-12-31T00:00:00"/>
    <s v="Jackson Kaunga"/>
    <s v="Male"/>
    <s v="1094721"/>
    <s v="727859672"/>
    <s v="727859672"/>
    <s v=""/>
    <s v=""/>
    <n v="37.914743000000001"/>
    <n v="0.223133"/>
    <s v="Meru"/>
    <s v="Igembe South"/>
    <s v="Igembe South"/>
    <s v="Kirima"/>
    <x v="1"/>
    <s v="Andcol Enterprises"/>
    <s v="Andcol  Enterprises"/>
    <s v=""/>
    <s v="Micro Business"/>
    <s v="KENBIM"/>
  </r>
  <r>
    <s v="VPA6"/>
    <s v="KE-THA-1611-21127"/>
    <x v="1"/>
    <s v=""/>
    <s v="12th September,2016"/>
    <d v="2016-09-12T00:00:00"/>
    <s v="1st November,2016"/>
    <d v="2016-11-01T00:00:00"/>
    <s v="Barini Charles Musungu"/>
    <s v="Male"/>
    <s v="2462913"/>
    <s v="700574848"/>
    <s v="2.55E+11"/>
    <s v=""/>
    <s v="2.55E+11"/>
    <n v="37.594777000000001"/>
    <n v="-0.26530500000000001"/>
    <s v="Tharaka-Nithi"/>
    <s v="Maara"/>
    <s v="Murugi West"/>
    <s v="Kirigi"/>
    <x v="2"/>
    <s v="Sakaki Natural Renewable Energy Center"/>
    <s v=""/>
    <s v=""/>
    <s v="Micro Business"/>
    <s v="MKD"/>
  </r>
  <r>
    <s v="VPA6"/>
    <s v="KE-THA-1701-21135"/>
    <x v="1"/>
    <s v=""/>
    <s v="12th November,2016"/>
    <d v="2016-11-12T00:00:00"/>
    <s v="1st January,2017"/>
    <d v="2017-01-01T00:00:00"/>
    <s v="Mugambi Mike Mugambi"/>
    <s v="Male"/>
    <s v="11257641"/>
    <s v="726375786"/>
    <s v="2.55E+11"/>
    <s v=""/>
    <s v="2.55E+11"/>
    <n v="37.599784999999997"/>
    <n v="-0.26583800000000002"/>
    <s v="Tharaka-Nithi"/>
    <s v="Maara"/>
    <s v="Murugi West"/>
    <s v="Kirigi"/>
    <x v="0"/>
    <s v="Sakaki Natural Renewable Energy Center"/>
    <s v=""/>
    <s v=""/>
    <s v="Micro Business"/>
    <s v="MKD"/>
  </r>
  <r>
    <s v="VPA6"/>
    <s v="KE-THA-1612-21130"/>
    <x v="1"/>
    <s v=""/>
    <s v="10th November,2016"/>
    <d v="2016-11-10T00:00:00"/>
    <s v="30th December,2016"/>
    <d v="2016-12-30T00:00:00"/>
    <s v="Ndiga Eustac Cheni"/>
    <s v="Male"/>
    <s v="3215455"/>
    <s v="711538683"/>
    <s v="2.55E+11"/>
    <s v=""/>
    <s v="2.55E+11"/>
    <n v="37.597543000000002"/>
    <n v="-0.26384000000000002"/>
    <s v="Tharaka-Nithi"/>
    <s v="Maara"/>
    <s v="Murigi West"/>
    <s v="Kirigi"/>
    <x v="0"/>
    <s v="Sakaki Natural Renewable Energy Center"/>
    <s v=""/>
    <s v=""/>
    <s v="Micro Business"/>
    <s v="MKD"/>
  </r>
  <r>
    <s v="VPA6"/>
    <s v="KE-EMB-1702-21131"/>
    <x v="1"/>
    <s v=""/>
    <s v="14th December,2016"/>
    <d v="2016-12-14T00:00:00"/>
    <s v="2nd February,2017"/>
    <d v="2017-02-02T00:00:00"/>
    <s v="Njeru Mary Wambura"/>
    <s v="Female"/>
    <s v="721129"/>
    <s v="737833546"/>
    <s v="2.55E+11"/>
    <s v=""/>
    <s v="2.55E+11"/>
    <n v="37.543005999999998"/>
    <n v="-0.40077000000000002"/>
    <s v="Embu"/>
    <s v="Runyenjes"/>
    <s v="Kagaari North"/>
    <s v="Mukuuri"/>
    <x v="2"/>
    <s v="Sakaki Natural Renewable Energy Center"/>
    <s v=""/>
    <s v=""/>
    <s v="Micro Business"/>
    <s v="MKD"/>
  </r>
  <r>
    <s v="VPA6"/>
    <s v="KE-EMB-1702-21139"/>
    <x v="1"/>
    <s v=""/>
    <s v="13th December,2016"/>
    <d v="2016-12-13T00:00:00"/>
    <s v="1st February,2017"/>
    <d v="2017-02-01T00:00:00"/>
    <s v="Njagi Selesio Kinyua"/>
    <s v="Male"/>
    <s v="16024974"/>
    <s v="726010315"/>
    <s v="2.55E+11"/>
    <s v=""/>
    <s v="2.55E+11"/>
    <n v="37.447007999999997"/>
    <n v="-0.41692099999999999"/>
    <s v="Embu"/>
    <s v="Manyatta"/>
    <s v="Nginda"/>
    <s v="Nguviu"/>
    <x v="2"/>
    <s v="Sakaki Natural Renewable Energy Center"/>
    <s v=""/>
    <s v=""/>
    <s v="Micro Business"/>
    <s v="MKD"/>
  </r>
  <r>
    <s v="VPA6"/>
    <s v="KE-EMB-1702-21128"/>
    <x v="1"/>
    <s v=""/>
    <s v="13th December,2016"/>
    <d v="2016-12-13T00:00:00"/>
    <s v="1st February,2017"/>
    <d v="2017-02-01T00:00:00"/>
    <s v="Benson Elious Mwaniki"/>
    <s v="Male"/>
    <s v="237843"/>
    <s v="711401721"/>
    <s v="2.55E+11"/>
    <s v=""/>
    <s v="735933622"/>
    <n v="37.548757000000002"/>
    <n v="-0.378965"/>
    <s v="Embu"/>
    <s v="Runyenjes"/>
    <s v="Kyeni North"/>
    <s v="Rukuriri"/>
    <x v="2"/>
    <s v="Sakaki Natural Renewable Energy Center"/>
    <s v=""/>
    <s v=""/>
    <s v="Micro Business"/>
    <s v="MKD"/>
  </r>
  <r>
    <s v="VPA6"/>
    <s v="KE-NYE-1701-21134"/>
    <x v="1"/>
    <s v=""/>
    <s v="12th November,2016"/>
    <d v="2016-11-12T00:00:00"/>
    <s v="1st January,2017"/>
    <d v="2017-01-01T00:00:00"/>
    <s v="Karuri Daniel Mwangi"/>
    <s v="Male"/>
    <s v="24874748"/>
    <s v="721119555"/>
    <s v="2.55E+11"/>
    <s v=""/>
    <s v="2.55E+11"/>
    <n v="37.123731999999997"/>
    <n v="-0.56519200000000003"/>
    <s v="Nyeri"/>
    <s v="Mukurweni"/>
    <s v="Thangathi"/>
    <s v="Thangathi"/>
    <x v="3"/>
    <s v="Sakaki Natural Renewable Energy Center"/>
    <s v=""/>
    <s v=""/>
    <s v="Micro Business"/>
    <s v="MKD"/>
  </r>
  <r>
    <s v="VPA6"/>
    <s v="KE-KIR-1702-21133"/>
    <x v="1"/>
    <s v=""/>
    <s v="13th December,2016"/>
    <d v="2016-12-13T00:00:00"/>
    <s v="1st February,2017"/>
    <d v="2017-02-01T00:00:00"/>
    <s v="Githinji Jamlick Njagi"/>
    <s v="Male"/>
    <s v="2911244"/>
    <s v="726326673"/>
    <s v="726326673"/>
    <s v=""/>
    <s v="728246610"/>
    <n v="37.433999"/>
    <n v="-0.53534000000000004"/>
    <s v="Kirinyaga"/>
    <s v="Kirinyaga East"/>
    <s v="Njukiini"/>
    <s v="Kiambui"/>
    <x v="2"/>
    <s v="Sakaki Natural Renewable Energy Center"/>
    <s v=""/>
    <s v=""/>
    <s v="Micro Business"/>
    <s v="MKD"/>
  </r>
  <r>
    <s v="VPA6"/>
    <s v="KE-EMB-1702-21129"/>
    <x v="1"/>
    <s v=""/>
    <s v="13th December,2016"/>
    <d v="2016-12-13T00:00:00"/>
    <s v="1st February,2017"/>
    <d v="2017-02-01T00:00:00"/>
    <s v="Muriuki Jane Wawira"/>
    <s v="Female"/>
    <s v="21481471"/>
    <s v="721992560"/>
    <s v="2.55E+11"/>
    <s v=""/>
    <s v="708886979"/>
    <n v="37.546228999999997"/>
    <n v="-0.39872400000000002"/>
    <s v="Embu"/>
    <s v="Runyenjes"/>
    <s v="Kagaari"/>
    <s v="Mukuri"/>
    <x v="2"/>
    <s v="Sakaki Natural Renewable Energy Center"/>
    <s v=""/>
    <s v=""/>
    <s v="Micro Business"/>
    <s v="MKD"/>
  </r>
  <r>
    <s v="VPA6"/>
    <s v="KE-NYE-1703-21132"/>
    <x v="1"/>
    <s v=""/>
    <s v="10th January,2017"/>
    <d v="2017-01-10T00:00:00"/>
    <s v="1st March,2017"/>
    <d v="2017-03-01T00:00:00"/>
    <s v="Waithaka Ephuntus Mugambi"/>
    <s v="Male"/>
    <s v="1079890"/>
    <s v="724143937"/>
    <s v="2.55E+11"/>
    <s v=""/>
    <s v="2.55E+11"/>
    <n v="36.962792"/>
    <n v="-0.53982799999999997"/>
    <s v="Nyeri"/>
    <s v="Othaya"/>
    <s v="Karima"/>
    <s v="Gatugi"/>
    <x v="0"/>
    <s v="Sakaki Natural Renewable Energy Center"/>
    <s v=""/>
    <s v=""/>
    <s v="Micro Business"/>
    <s v="MKD"/>
  </r>
  <r>
    <s v="VPA6"/>
    <s v="KE-KIR-1703-21137"/>
    <x v="1"/>
    <s v=""/>
    <s v="10th January,2017"/>
    <d v="2017-01-10T00:00:00"/>
    <s v="1st March,2017"/>
    <d v="2017-03-01T00:00:00"/>
    <s v="Mutisya Lisper Njoki"/>
    <s v="Female"/>
    <s v="10640690"/>
    <s v="713496760"/>
    <s v="2.55E+11"/>
    <s v=""/>
    <s v="2.55E+11"/>
    <n v="37.440823000000002"/>
    <n v="-0.53787099999999999"/>
    <s v="Kirinyaga"/>
    <s v="Kirinyaga East"/>
    <s v="Njukiini"/>
    <s v="Kiaumbui"/>
    <x v="2"/>
    <s v="Sakaki Natural Renewable Energy Center"/>
    <s v=""/>
    <s v=""/>
    <s v="Micro Business"/>
    <s v="MKD"/>
  </r>
  <r>
    <s v="VPA6"/>
    <s v="KE-NYE-1703-21136"/>
    <x v="1"/>
    <s v=""/>
    <s v="10th January,2017"/>
    <d v="2017-01-10T00:00:00"/>
    <s v="1st March,2017"/>
    <d v="2017-03-01T00:00:00"/>
    <s v="Muriithi Purity Wangui"/>
    <s v="Female"/>
    <s v="11033646"/>
    <s v="712726051"/>
    <s v="2.55E+11"/>
    <s v=""/>
    <s v="2.55E+11"/>
    <n v="37.014102000000001"/>
    <n v="-0.48727999999999999"/>
    <s v="Nyeri"/>
    <s v="Tetu"/>
    <s v="Aguthi"/>
    <s v="Kiangaina"/>
    <x v="2"/>
    <s v="Sakaki Natural Renewable Energy Center"/>
    <s v=""/>
    <s v=""/>
    <s v="Micro Business"/>
    <s v="MKD"/>
  </r>
  <r>
    <s v="VPA6"/>
    <s v="KE-MER-1512-14629"/>
    <x v="1"/>
    <s v=""/>
    <s v="11th November,2015"/>
    <d v="2015-11-11T00:00:00"/>
    <s v="31st December,2015"/>
    <d v="2015-12-31T00:00:00"/>
    <s v="James Kirema Simon"/>
    <s v="Male"/>
    <s v="99999"/>
    <s v="727893521"/>
    <s v="727893521"/>
    <s v=""/>
    <s v=""/>
    <n v="37.609408000000002"/>
    <n v="-0.17605799999999999"/>
    <s v="Meru"/>
    <s v="Imenti South"/>
    <s v="Mutunguru"/>
    <s v="Mutunguru"/>
    <x v="3"/>
    <s v="Zackmar Biotec Ltd"/>
    <s v="Zackmar Biotec Ltd"/>
    <s v=""/>
    <s v="Micro Business"/>
    <s v="KENBIM"/>
  </r>
  <r>
    <s v="VPA6"/>
    <s v="KE-MER-1703-17636"/>
    <x v="0"/>
    <s v="Unreachable"/>
    <s v="10th January,2017"/>
    <d v="2017-01-10T00:00:00"/>
    <s v="1st March,2017"/>
    <d v="2017-03-01T00:00:00"/>
    <s v="Kirema Nkanata Mburugu"/>
    <s v="Male"/>
    <s v="9294852"/>
    <s v="722347057"/>
    <s v="2.55E+11"/>
    <s v=""/>
    <s v="2.55E+11"/>
    <n v="37.588008000000002"/>
    <n v="-0.101608"/>
    <s v="Meru"/>
    <s v="Imenti South"/>
    <s v="Upper Lgoki"/>
    <s v="Menwe"/>
    <x v="2"/>
    <s v="Zackmar Biotec Ltd"/>
    <s v="Zackmar Biotec Ltd"/>
    <s v="254723233226"/>
    <s v="Micro Business"/>
    <s v="KENBIM"/>
  </r>
  <r>
    <s v="VPA6"/>
    <s v="KE-MER-1703-21882"/>
    <x v="1"/>
    <s v=""/>
    <s v="10th January,2017"/>
    <d v="2017-01-10T00:00:00"/>
    <s v="1st March,2017"/>
    <d v="2017-03-01T00:00:00"/>
    <s v="Miriti Atonina Karimi"/>
    <s v="Female"/>
    <s v="2515488"/>
    <s v="724682326"/>
    <s v="2.55E+11"/>
    <s v=""/>
    <s v="2.55E+11"/>
    <n v="37.660787999999997"/>
    <n v="-9.5457E-2"/>
    <s v="Meru"/>
    <s v="Imenti South"/>
    <s v="Churi"/>
    <s v="Mwichune"/>
    <x v="3"/>
    <s v="Zackmar Biotec Ltd"/>
    <s v="Zackmar Biotec Ltd"/>
    <s v="723233226"/>
    <s v="Micro Business"/>
    <s v="KENBIM"/>
  </r>
  <r>
    <s v="VPA6"/>
    <s v="KE-MER-1704-21881"/>
    <x v="1"/>
    <s v=""/>
    <s v="10th February,2017"/>
    <d v="2017-02-10T00:00:00"/>
    <s v="1st April,2017"/>
    <d v="2017-04-01T00:00:00"/>
    <s v="Murori Perpetua Kathuraniri"/>
    <s v="Female"/>
    <s v="27686154"/>
    <s v="770832376"/>
    <s v="2.55E+11"/>
    <s v=""/>
    <s v="2.55E+11"/>
    <n v="37.604730000000004"/>
    <n v="-0.12942300000000001"/>
    <s v="Meru"/>
    <s v="Imenti South"/>
    <s v="Kiungune West"/>
    <s v="Chugu"/>
    <x v="3"/>
    <s v="Zackmar Biotec Ltd"/>
    <s v="Zackmar Biotec Ltd"/>
    <s v="723233226"/>
    <s v="Micro Business"/>
    <s v="KENBIM"/>
  </r>
  <r>
    <s v="VPA6"/>
    <s v="KE-MER-1702-17585"/>
    <x v="1"/>
    <s v=""/>
    <s v="26th October,2016"/>
    <d v="2016-10-26T00:00:00"/>
    <s v="11th February,2017"/>
    <d v="2017-02-11T00:00:00"/>
    <s v="Daniel Kithinji M'Ngata"/>
    <s v="Male"/>
    <s v="9232151"/>
    <s v="788143150"/>
    <s v="2.55E+11"/>
    <s v=""/>
    <s v=""/>
    <n v="37.674447999999998"/>
    <n v="-3.3239999999999999E-2"/>
    <s v="Meru"/>
    <s v="Imenti South"/>
    <s v="Kariene"/>
    <s v="Kithagwe"/>
    <x v="2"/>
    <s v="Zackmar Biotec Ltd"/>
    <s v="Zackmar Biotec Ltd"/>
    <s v="2547232333226"/>
    <s v="Micro Business"/>
    <s v="KENBIM"/>
  </r>
  <r>
    <s v="VPA6"/>
    <s v="KE-MER-1701-17630"/>
    <x v="1"/>
    <s v=""/>
    <s v="12th November,2016"/>
    <d v="2016-11-12T00:00:00"/>
    <s v="1st January,2017"/>
    <d v="2017-01-01T00:00:00"/>
    <s v="John Mwenda Mutungu"/>
    <s v="Male"/>
    <s v="8610252"/>
    <s v="722507344"/>
    <s v="2.55E+11"/>
    <s v=""/>
    <s v="2.55E+11"/>
    <n v="37.615082999999998"/>
    <n v="-8.4100000000000008E-3"/>
    <s v="Meru"/>
    <s v="Meru Centra"/>
    <s v="Abothuguchi West"/>
    <s v="Karua"/>
    <x v="3"/>
    <s v="Zackmar Biotec Ltd"/>
    <s v="Zackmar Biotec Ltd"/>
    <s v="254723233226"/>
    <s v="Micro Business"/>
    <s v="KENBIM"/>
  </r>
  <r>
    <s v="VPA6"/>
    <s v="KE-MER-1703-21880"/>
    <x v="1"/>
    <s v=""/>
    <s v="10th January,2017"/>
    <d v="2017-01-10T00:00:00"/>
    <s v="1st March,2017"/>
    <d v="2017-03-01T00:00:00"/>
    <s v="Ikiaara Gilbert Kiogora"/>
    <s v="Male"/>
    <s v="10612981"/>
    <s v="721697801"/>
    <s v="2.55E+11"/>
    <s v=""/>
    <s v="2.55E+11"/>
    <n v="37.571492999999997"/>
    <n v="-0.119712"/>
    <s v="Meru"/>
    <s v="Imenti South"/>
    <s v="Kithangari"/>
    <s v="Gokumu"/>
    <x v="0"/>
    <s v="Zackmar Biotec Ltd"/>
    <s v="Zackmar Biotec Ltd"/>
    <s v="723233226"/>
    <s v="Micro Business"/>
    <s v="MKD"/>
  </r>
  <r>
    <s v="VPA6"/>
    <s v="KE-NYE-1610-16664"/>
    <x v="1"/>
    <s v=""/>
    <s v="12th August,2016"/>
    <d v="2016-08-12T00:00:00"/>
    <s v="1st October,2016"/>
    <d v="2016-10-01T00:00:00"/>
    <s v="Ephraim Maina Kibungu"/>
    <s v="Male"/>
    <s v="71931"/>
    <s v="723784300"/>
    <s v="723784300"/>
    <s v=""/>
    <s v="720960497"/>
    <n v="37.104680000000002"/>
    <n v="-0.44495200000000001"/>
    <s v="Nyeri"/>
    <s v="Mathira West"/>
    <s v="Icuga"/>
    <s v="Kiawarigi"/>
    <x v="0"/>
    <s v="Cides Ltd"/>
    <s v="Peter Mbithi Kiniu"/>
    <s v=""/>
    <s v="Micro Business"/>
    <s v="KENBIM"/>
  </r>
  <r>
    <s v="VPA6"/>
    <s v="KE-THA-1612-14524"/>
    <x v="1"/>
    <s v=""/>
    <s v="11th November,2016"/>
    <d v="2016-11-11T00:00:00"/>
    <s v="31st December,2016"/>
    <d v="2016-12-31T00:00:00"/>
    <s v="Hellen Kinegeni"/>
    <s v="Female"/>
    <s v="12258241"/>
    <s v="722823667"/>
    <s v="722823667"/>
    <s v=""/>
    <s v=""/>
    <n v="37.663058999999997"/>
    <n v="-0.217996"/>
    <s v="Tharaka-Nithi"/>
    <s v="Maara"/>
    <s v="Iruma"/>
    <s v="Keria"/>
    <x v="2"/>
    <s v="Likunga Company Limited"/>
    <s v="Likunga Company Limited"/>
    <s v=""/>
    <s v="Micro Business"/>
    <s v="KENBIM"/>
  </r>
  <r>
    <s v="VPA6"/>
    <s v="KE-NYE-1607-16669"/>
    <x v="1"/>
    <s v=""/>
    <s v="12th May,2016"/>
    <d v="2016-05-12T00:00:00"/>
    <s v="1st July,2016"/>
    <d v="2016-07-01T00:00:00"/>
    <s v="Joseph Chege Ngatia/ Ann Wangui"/>
    <s v="Male"/>
    <s v="712177"/>
    <s v="720969604"/>
    <s v="720969604"/>
    <s v=""/>
    <s v="723921807"/>
    <n v="37.104675"/>
    <n v="-0.435083"/>
    <s v="Nyeri"/>
    <s v="Mathira West"/>
    <s v="Karatina"/>
    <s v="Kiawarigi"/>
    <x v="2"/>
    <s v="Cides Ltd"/>
    <s v=""/>
    <s v=""/>
    <s v="Micro Business"/>
    <s v="MKD"/>
  </r>
  <r>
    <s v="VPA6"/>
    <s v="KE-NYE-1607-16657"/>
    <x v="1"/>
    <s v=""/>
    <s v="11th May,2016"/>
    <d v="2016-05-11T00:00:00"/>
    <s v="7th July,2016"/>
    <d v="2016-07-07T00:00:00"/>
    <s v="Charles Mwangi Gichuru"/>
    <s v="Male"/>
    <s v="2043638"/>
    <s v="728543900"/>
    <s v="728543900"/>
    <s v=""/>
    <s v=""/>
    <n v="37.105595000000001"/>
    <n v="-0.44059300000000001"/>
    <s v="Nyeri"/>
    <s v="Mathira West"/>
    <s v="Icuga"/>
    <s v="Kiawarigi"/>
    <x v="2"/>
    <s v="Cides Ltd"/>
    <s v=""/>
    <s v=""/>
    <s v="Micro Business"/>
    <s v="KENBIM"/>
  </r>
  <r>
    <s v="VPA6"/>
    <s v="KE-NYE-1607-16671"/>
    <x v="1"/>
    <s v=""/>
    <s v="12th May,2016"/>
    <d v="2016-05-12T00:00:00"/>
    <s v="1st July,2016"/>
    <d v="2016-07-01T00:00:00"/>
    <s v="Joseph Waithaka Kimamo"/>
    <s v="Male"/>
    <s v="1410473"/>
    <s v="723334580"/>
    <s v="723334580"/>
    <s v=""/>
    <s v=""/>
    <n v="37.109026999999998"/>
    <n v="-0.44156800000000002"/>
    <s v="Nyeri"/>
    <s v="Mathira West"/>
    <s v="Kiawarigi"/>
    <s v="Kiawarigi"/>
    <x v="2"/>
    <s v="Cides Ltd"/>
    <s v="Fanuel"/>
    <s v="789684226"/>
    <s v="Micro Business"/>
    <s v="KENBIM"/>
  </r>
  <r>
    <s v="VPA6"/>
    <s v="KE-NYE-1605-16661"/>
    <x v="1"/>
    <s v=""/>
    <s v="12th March,2016"/>
    <d v="2016-03-12T00:00:00"/>
    <s v="1st May,2016"/>
    <d v="2016-05-01T00:00:00"/>
    <s v="Hanna Nyambura Muchangi"/>
    <s v="Female"/>
    <s v="3373769"/>
    <s v="724800812"/>
    <s v="724800812"/>
    <s v=""/>
    <s v="722277655"/>
    <n v="37.102423000000002"/>
    <n v="-0.42918699999999999"/>
    <s v="Nyeri"/>
    <s v="Mathira West"/>
    <s v="Icuga"/>
    <s v="Kiawarigi"/>
    <x v="2"/>
    <s v="Cides Ltd"/>
    <s v=""/>
    <s v=""/>
    <s v="Micro Business"/>
    <s v="KENBIM"/>
  </r>
  <r>
    <s v="VPA6"/>
    <s v="KE-NYE-1608-16660"/>
    <x v="1"/>
    <s v=""/>
    <s v="12th June,2016"/>
    <d v="2016-06-12T00:00:00"/>
    <s v="1st August,2016"/>
    <d v="2016-08-01T00:00:00"/>
    <s v="Samuel Wangombe Karingithi"/>
    <s v="Male"/>
    <s v="12969095"/>
    <s v="720597611"/>
    <s v="720597611"/>
    <s v=""/>
    <s v="720941681"/>
    <n v="37.11439"/>
    <n v="-0.44156299999999998"/>
    <s v="Nyeri"/>
    <s v="Mathira West"/>
    <s v="Icuga"/>
    <s v="Gadhobi"/>
    <x v="1"/>
    <s v="Cides Ltd"/>
    <s v=""/>
    <s v=""/>
    <s v="Micro Business"/>
    <s v="KENBIM"/>
  </r>
  <r>
    <s v="VPA6"/>
    <s v="KE-KIA-1612-20888"/>
    <x v="1"/>
    <s v=""/>
    <s v="11th November,2016"/>
    <d v="2016-11-11T00:00:00"/>
    <s v="31st December,2016"/>
    <d v="2016-12-31T00:00:00"/>
    <s v="Kamau Sarah Nleri"/>
    <s v="Female"/>
    <s v="3106777"/>
    <s v="724937677"/>
    <s v="724937677"/>
    <s v=""/>
    <s v="722145206"/>
    <n v="36.847217999999998"/>
    <n v="-1.033657"/>
    <s v="Kiambu"/>
    <s v="Gatundu South"/>
    <s v="Mutati"/>
    <s v="Kigaa"/>
    <x v="2"/>
    <s v="Fagaden Enterprises"/>
    <s v="Fagaden Enterprises"/>
    <s v=""/>
    <s v="Micro Business"/>
    <s v="MKD"/>
  </r>
  <r>
    <s v="VPA6"/>
    <s v="KE-MUR-1706-20890"/>
    <x v="1"/>
    <s v=""/>
    <s v="1st May,2017"/>
    <d v="2017-05-01T00:00:00"/>
    <s v="20th June,2017"/>
    <d v="2017-06-20T00:00:00"/>
    <s v="Mwaura David Ndungu"/>
    <s v="Male"/>
    <s v="3295018"/>
    <s v="722959419"/>
    <s v="2.55E+11"/>
    <s v=""/>
    <s v="2.55E+11"/>
    <n v="36.87003"/>
    <n v="-0.87922199999999995"/>
    <s v="Murang'a"/>
    <s v="Gatanga"/>
    <s v="Gatura"/>
    <s v="Gatuiku"/>
    <x v="2"/>
    <s v="Fagaden Enterprises"/>
    <s v="Fagaden Enterprises"/>
    <s v="721959188"/>
    <s v="Micro Business"/>
    <s v="MKD"/>
  </r>
  <r>
    <s v="VPA6"/>
    <s v="KE-NAK-1708-18584"/>
    <x v="1"/>
    <s v=""/>
    <s v="20th June,2017"/>
    <d v="2017-06-20T00:00:00"/>
    <s v="9th August,2017"/>
    <d v="2017-08-09T00:00:00"/>
    <s v="Ogenche Gilbert Charles"/>
    <s v="Male"/>
    <s v="31658902"/>
    <s v="722859466"/>
    <s v="2.55E+11"/>
    <s v=""/>
    <s v=""/>
    <n v="36.010615000000001"/>
    <n v="-0.26414799999999999"/>
    <s v="Nakuru"/>
    <s v="Rongai"/>
    <s v="Rongai"/>
    <s v="Bridge"/>
    <x v="4"/>
    <s v="Andcol Enterprises"/>
    <s v="Clacano Oduory"/>
    <s v="0"/>
    <s v="Micro Business"/>
    <s v="AKUT"/>
  </r>
  <r>
    <s v="VPA6"/>
    <s v="KE-NYE-1703-20786"/>
    <x v="1"/>
    <s v=""/>
    <s v="10th January,2017"/>
    <d v="2017-01-10T00:00:00"/>
    <s v="1st March,2017"/>
    <d v="2017-03-01T00:00:00"/>
    <s v="Mwaniki Simon Mbote"/>
    <s v="Male"/>
    <s v="3467303"/>
    <s v="716454369"/>
    <s v="2.55E+11"/>
    <s v=""/>
    <s v="2.55E+11"/>
    <n v="37.120998"/>
    <n v="-0.560442"/>
    <s v="Nyeri"/>
    <s v="Mukurweni"/>
    <s v="Mukurweini"/>
    <s v="Ngurweini"/>
    <x v="0"/>
    <s v="Mt Kenya Renewable Energy"/>
    <s v="Allan Gichuru Karugu"/>
    <s v="705604956"/>
    <s v="Micro Business"/>
    <s v="KENBIM"/>
  </r>
  <r>
    <s v="VPA6"/>
    <s v="KE-LAI-1709-21585"/>
    <x v="0"/>
    <s v="Grievance"/>
    <s v="13th July,2017"/>
    <d v="2017-07-13T00:00:00"/>
    <s v="1st September,2017"/>
    <d v="2017-09-01T00:00:00"/>
    <s v="Waturu Peter Mwangi"/>
    <s v="Male"/>
    <s v="12774104"/>
    <s v="722457654"/>
    <s v="2.55E+11"/>
    <s v=""/>
    <s v="2.55E+11"/>
    <n v="36.645705"/>
    <n v="-0.11992700000000001"/>
    <s v="Laikipia"/>
    <s v="Laikipia East"/>
    <s v="Nyambugichi"/>
    <s v="Kiandege"/>
    <x v="0"/>
    <s v="Kichemu limited"/>
    <s v="Michael Chege"/>
    <s v="705914333"/>
    <s v="Micro Business"/>
    <s v="MKD"/>
  </r>
  <r>
    <s v="VPA6"/>
    <s v="KE-KIR-1709-20787"/>
    <x v="1"/>
    <s v=""/>
    <s v="13th July,2017"/>
    <d v="2017-07-13T00:00:00"/>
    <s v="1st September,2017"/>
    <d v="2017-09-01T00:00:00"/>
    <s v="Gachoki James Kariuki"/>
    <s v="Male"/>
    <s v="13334682"/>
    <s v="720236141"/>
    <s v="2.55E+11"/>
    <s v=""/>
    <s v=""/>
    <n v="37.214263000000003"/>
    <n v="-0.538964"/>
    <s v="Kirinyaga"/>
    <s v="Sagana"/>
    <s v="Kirinyaga West"/>
    <s v="Kiburu"/>
    <x v="3"/>
    <s v="Mt Kenya Renewable Energy"/>
    <s v="Allan Gichuru Karugu"/>
    <s v="705604956"/>
    <s v="Micro Business"/>
    <s v="MKD"/>
  </r>
  <r>
    <s v="VPA6"/>
    <s v="KE-LAI-1709-21586"/>
    <x v="1"/>
    <s v=""/>
    <s v="13th July,2017"/>
    <d v="2017-07-13T00:00:00"/>
    <s v="1st September,2017"/>
    <d v="2017-09-01T00:00:00"/>
    <s v="Mbuthia Daniel Nguyo"/>
    <s v="Male"/>
    <s v="99999"/>
    <s v="710982965"/>
    <s v="710982965"/>
    <s v=""/>
    <s v=""/>
    <n v="36.628827999999999"/>
    <n v="-0.103585"/>
    <s v="Laikipia"/>
    <s v="Laikipia East"/>
    <s v="Nyambugichi"/>
    <s v="Nyambugichi"/>
    <x v="2"/>
    <s v="Kichemu limited"/>
    <s v="Michael Chege"/>
    <s v="705914333"/>
    <s v="Micro Business"/>
    <s v="MKD"/>
  </r>
  <r>
    <s v="VPA6"/>
    <s v="KE-KIA-1701-18676"/>
    <x v="1"/>
    <s v=""/>
    <s v="13th November,2016"/>
    <d v="2016-11-13T00:00:00"/>
    <s v="2nd January,2017"/>
    <d v="2017-01-02T00:00:00"/>
    <s v="William Mbai Njuguna"/>
    <s v="Male"/>
    <s v="4327943"/>
    <s v="721256310"/>
    <s v="2.55E+11"/>
    <s v=""/>
    <s v="2.55E+11"/>
    <n v="36.749670000000002"/>
    <n v="-1.190132"/>
    <s v="Kiambu"/>
    <s v="Kiambaa"/>
    <s v="Karuri"/>
    <s v="Tiikaya"/>
    <x v="0"/>
    <s v="Biotechno &amp; Services"/>
    <s v="Calcano Agara"/>
    <s v="704115500"/>
    <s v="Micro Business"/>
    <s v="MKD"/>
  </r>
  <r>
    <s v="VPA6"/>
    <s v="KE-MUR-1704-18576"/>
    <x v="0"/>
    <s v="Unreachable"/>
    <s v="5th March,2017"/>
    <d v="2017-03-05T00:00:00"/>
    <s v="24th April,2017"/>
    <d v="2017-04-24T00:00:00"/>
    <s v="Mugue Mofat Mburu Kamau"/>
    <s v="Male"/>
    <s v="1847743"/>
    <s v="+254737818236"/>
    <s v="2.55E+11"/>
    <s v=""/>
    <s v="2.55E+11"/>
    <n v="36.986077999999999"/>
    <n v="-0.81834700000000005"/>
    <s v="Murang'a"/>
    <s v="Kigumo"/>
    <s v="Kigumo"/>
    <s v="Mathare Ini"/>
    <x v="1"/>
    <s v="Andcol Enterprises"/>
    <s v="Oloo"/>
    <s v="0"/>
    <s v="Micro Business"/>
    <s v="KENBIM"/>
  </r>
  <r>
    <s v="VPA6"/>
    <s v="KE-KIA-1704-18778"/>
    <x v="1"/>
    <s v=""/>
    <s v="10th February,2017"/>
    <d v="2017-02-10T00:00:00"/>
    <s v="1st April,2017"/>
    <d v="2017-04-01T00:00:00"/>
    <s v="Kamau Moses Murithi"/>
    <s v="Male"/>
    <s v="11308803"/>
    <s v="722673476"/>
    <s v="2.55E+11"/>
    <s v=""/>
    <s v="2.55E+11"/>
    <n v="37.142054999999999"/>
    <n v="-1.056935"/>
    <s v="Kiambu"/>
    <s v="Thika East"/>
    <s v="Thika"/>
    <s v="Happy Valley"/>
    <x v="1"/>
    <s v="Cides Ltd"/>
    <s v="Joel"/>
    <s v="0"/>
    <s v="Micro Business"/>
    <s v="KENBIM"/>
  </r>
  <r>
    <s v="VPA6"/>
    <s v="KE-MAK-1712-18776"/>
    <x v="1"/>
    <s v=""/>
    <s v="11th November,2017"/>
    <d v="2017-11-11T00:00:00"/>
    <s v="31st December,2017"/>
    <d v="2017-12-31T00:00:00"/>
    <s v="Munguti Martin Mutisya"/>
    <s v="Male"/>
    <s v="23761317"/>
    <s v="721821811"/>
    <s v="2.55E+11"/>
    <s v=""/>
    <s v=""/>
    <n v="37.860162000000003"/>
    <n v="-2.0511729999999999"/>
    <s v="Makueni"/>
    <s v="Makueni"/>
    <s v="Makueni"/>
    <s v="Ngangani"/>
    <x v="1"/>
    <s v="Cides Ltd"/>
    <s v="Fanuel"/>
    <s v="722655740"/>
    <s v="Micro Business"/>
    <s v="KENBIM"/>
  </r>
  <r>
    <s v="VPA6"/>
    <s v="KE-MAK-1705-18777"/>
    <x v="1"/>
    <s v=""/>
    <s v="12th March,2017"/>
    <d v="2017-03-12T00:00:00"/>
    <s v="1st May,2017"/>
    <d v="2017-05-01T00:00:00"/>
    <s v="Munguti John Mutunga"/>
    <s v="Male"/>
    <s v="99999"/>
    <s v="721874632"/>
    <s v="722456574"/>
    <s v=""/>
    <s v="726234675"/>
    <n v="37.851216999999998"/>
    <n v="-2.0529220000000001"/>
    <s v="Makueni"/>
    <s v="Makueni"/>
    <s v="Kitise"/>
    <s v="Ngangani"/>
    <x v="2"/>
    <s v="Cides Ltd"/>
    <s v="Fanuel"/>
    <s v="734567497"/>
    <s v="Micro Business"/>
    <s v="KENBIM"/>
  </r>
  <r>
    <s v="VPA6"/>
    <s v="KE-NAI-1707-18678"/>
    <x v="1"/>
    <s v=""/>
    <s v="12th May,2017"/>
    <d v="2017-05-12T00:00:00"/>
    <s v="1st July,2017"/>
    <d v="2017-07-01T00:00:00"/>
    <s v="George Gashimo Ge"/>
    <s v="Male"/>
    <s v="22836181"/>
    <s v="722464751"/>
    <s v="722464751"/>
    <s v=""/>
    <s v="7205611118"/>
    <n v="36.913404999999997"/>
    <n v="-1.2181550000000001"/>
    <s v="Nairobi"/>
    <s v="Kasarani"/>
    <s v="Kasarani"/>
    <s v="Mwiringo"/>
    <x v="2"/>
    <s v="Biotechno &amp; Services"/>
    <s v="Biotechno &amp; Services"/>
    <s v="720561118"/>
    <s v="Micro Business"/>
    <s v="Modified Camartec Digester"/>
  </r>
  <r>
    <s v="VPA6"/>
    <s v="KE-NYA-1611-21577"/>
    <x v="1"/>
    <s v=""/>
    <s v="12th September,2016"/>
    <d v="2016-09-12T00:00:00"/>
    <s v="1st November,2016"/>
    <d v="2016-11-01T00:00:00"/>
    <s v="Gathigi Daniel Kimani"/>
    <s v="Male"/>
    <s v="21598185"/>
    <s v="722225985"/>
    <s v="2.55E+11"/>
    <s v=""/>
    <s v="2.55E+11"/>
    <n v="36.57405"/>
    <n v="-2.0763E-2"/>
    <s v="Nyandarua"/>
    <s v="Ndaragwa"/>
    <s v="Kahutha"/>
    <s v="Ngamini"/>
    <x v="2"/>
    <s v="Kichemu limited"/>
    <s v="Michael Chege"/>
    <s v=""/>
    <s v="Micro Business"/>
    <s v="MKD"/>
  </r>
  <r>
    <s v="VPA6"/>
    <s v="KE-NYA-1710-27738"/>
    <x v="1"/>
    <s v=""/>
    <s v="12th August,2017"/>
    <d v="2017-08-12T00:00:00"/>
    <s v="1st October,2017"/>
    <d v="2017-10-01T00:00:00"/>
    <s v="Ndaya Elias Kaguchia"/>
    <s v="Male"/>
    <s v="4676988"/>
    <s v="721927165"/>
    <s v="2.55E+11"/>
    <s v=""/>
    <s v="2.55E+11"/>
    <n v="36.583742999999998"/>
    <n v="-1.4099E-2"/>
    <s v="Nyandarua"/>
    <s v="Ndaragwa"/>
    <s v="Kahutha"/>
    <s v="Ngamini"/>
    <x v="0"/>
    <s v="Kichemu limited"/>
    <s v="Macharia Muchangi"/>
    <s v=""/>
    <s v="Micro Business"/>
    <s v="MKD"/>
  </r>
  <r>
    <s v="VPA6"/>
    <s v="KE-EMB-1701-21476"/>
    <x v="1"/>
    <s v=""/>
    <s v="12th November,2016"/>
    <d v="2016-11-12T00:00:00"/>
    <s v="1st January,2017"/>
    <d v="2017-01-01T00:00:00"/>
    <s v="Iriri Samwel Mureithi"/>
    <s v="Male"/>
    <s v="9063828"/>
    <s v="75783926"/>
    <s v="725783926"/>
    <s v=""/>
    <s v=""/>
    <n v="37.504432999999999"/>
    <n v="-0.38234899999999999"/>
    <s v="Embu"/>
    <s v="Runyenjes"/>
    <s v="Runyenjes"/>
    <s v="Kagarie North"/>
    <x v="1"/>
    <s v="Eastern Bioteck"/>
    <s v=""/>
    <s v=""/>
    <s v="Micro Business"/>
    <s v="KENBIM"/>
  </r>
  <r>
    <s v="VPA6"/>
    <s v="KE-EMB-1706-21478"/>
    <x v="1"/>
    <s v=""/>
    <s v="12th April,2017"/>
    <d v="2017-04-12T00:00:00"/>
    <s v="1st June,2017"/>
    <d v="2017-06-01T00:00:00"/>
    <s v="Njeru Nyaga E"/>
    <s v="Male"/>
    <s v="884042"/>
    <s v="725508732"/>
    <s v="2.55E+11"/>
    <s v=""/>
    <s v="2.55E+11"/>
    <n v="37.496054999999998"/>
    <n v="-0.42357499999999998"/>
    <s v="Embu"/>
    <s v="Runyenjes"/>
    <s v="Runyenjes"/>
    <s v="Kavutiri"/>
    <x v="3"/>
    <s v="Eastern Bioteck"/>
    <s v="Linus Muchangi"/>
    <s v="731538580"/>
    <s v="Micro Business"/>
    <s v="KENBIM"/>
  </r>
  <r>
    <s v="VPA6"/>
    <s v="KE-EMB-1702-21477"/>
    <x v="1"/>
    <s v=""/>
    <s v="13th December,2016"/>
    <d v="2016-12-13T00:00:00"/>
    <s v="1st February,2017"/>
    <d v="2017-02-01T00:00:00"/>
    <s v="Kiunjuri John Mwangi"/>
    <s v="Male"/>
    <s v="3374828"/>
    <s v="711358325"/>
    <s v="2.55E+11"/>
    <s v=""/>
    <s v=""/>
    <n v="37.478109000000003"/>
    <n v="-0.42681000000000002"/>
    <s v="Embu"/>
    <s v="Manyatta"/>
    <s v="Manyatta"/>
    <s v="Kairuri"/>
    <x v="3"/>
    <s v="Eastern Bioteck"/>
    <s v="Linus Muchangi"/>
    <s v="731538580"/>
    <s v="Micro Business"/>
    <s v="KENBIM"/>
  </r>
  <r>
    <s v="VPA6"/>
    <s v="KE-NYA-1610-16544"/>
    <x v="1"/>
    <s v=""/>
    <s v="12th August,2016"/>
    <d v="2016-08-12T00:00:00"/>
    <s v="1st October,2016"/>
    <d v="2016-10-01T00:00:00"/>
    <s v="Samuel Wanjau Muriuki"/>
    <s v="Male"/>
    <s v="99999"/>
    <s v="725895640"/>
    <s v="725895640"/>
    <s v=""/>
    <s v=""/>
    <n v="36.446669"/>
    <n v="9.4453999999999996E-2"/>
    <s v="Nyandarua"/>
    <s v="Ndaragwa"/>
    <s v="Leshau"/>
    <s v="Kiahiti"/>
    <x v="2"/>
    <s v="Kichemu limited"/>
    <s v=""/>
    <s v=""/>
    <s v="Micro Business"/>
    <s v="MKD"/>
  </r>
  <r>
    <s v="VPA6"/>
    <s v="KE-NYE-1601-14486"/>
    <x v="1"/>
    <s v=""/>
    <s v="14th November,2015"/>
    <d v="2015-11-14T00:00:00"/>
    <s v="3rd January,2016"/>
    <d v="2016-01-03T00:00:00"/>
    <s v="Gm Gitoto"/>
    <s v="Male"/>
    <s v="7994725"/>
    <s v="724207010"/>
    <s v="724207010"/>
    <s v=""/>
    <s v=""/>
    <n v="37.147646999999999"/>
    <n v="-0.47483199999999998"/>
    <s v="Nyeri"/>
    <s v="Mathira East"/>
    <s v="Iria-Ini"/>
    <s v="Kahachu"/>
    <x v="2"/>
    <s v="Fagaden Enterprises"/>
    <s v="Fagaden Enterprises"/>
    <s v="721959188"/>
    <s v="Micro Business"/>
    <s v="KENBIM"/>
  </r>
  <r>
    <s v="VPA6"/>
    <s v="KE-KIA-1702-18679"/>
    <x v="1"/>
    <s v=""/>
    <s v="13th December,2016"/>
    <d v="2016-12-13T00:00:00"/>
    <s v="1st February,2017"/>
    <d v="2017-02-01T00:00:00"/>
    <s v="Kiogora Kiogora Lidya"/>
    <s v="Female"/>
    <s v="10899465"/>
    <s v="714693314"/>
    <s v="2.55E+11"/>
    <s v=""/>
    <s v="2.55E+11"/>
    <n v="37.145552000000002"/>
    <n v="-1.0546899999999999"/>
    <s v="Kiambu"/>
    <s v="Thika Town"/>
    <s v="Thika West"/>
    <s v="Happy Valley"/>
    <x v="2"/>
    <s v="Cides Ltd"/>
    <s v="Joel"/>
    <s v="722688564"/>
    <s v="Micro Business"/>
    <s v="KENBIM"/>
  </r>
  <r>
    <s v="VPA6"/>
    <s v="KE-KIA-1705-18809"/>
    <x v="1"/>
    <s v=""/>
    <s v="12th March,2017"/>
    <d v="2017-03-12T00:00:00"/>
    <s v="1st May,2017"/>
    <d v="2017-05-01T00:00:00"/>
    <s v="Njoroge Regina Wangui"/>
    <s v="Female"/>
    <s v="99999"/>
    <s v="716389560"/>
    <s v="716389560"/>
    <s v=""/>
    <s v="725243967"/>
    <n v="36.805551999999999"/>
    <n v="-0.86831800000000003"/>
    <s v="Kiambu"/>
    <s v="Gatundu North"/>
    <s v="Mataara"/>
    <s v="Mataara"/>
    <x v="3"/>
    <s v="Cides Ltd"/>
    <s v="Joel"/>
    <s v="722688564"/>
    <s v="Micro Business"/>
    <s v="KENBIM"/>
  </r>
  <r>
    <s v="VPA6"/>
    <s v="KE-MUR-1702-20915"/>
    <x v="1"/>
    <s v=""/>
    <s v="11th January,2017"/>
    <d v="2017-01-11T00:00:00"/>
    <s v="2nd February,2017"/>
    <d v="2017-02-02T00:00:00"/>
    <s v="Gatuhi Josephat Ndungu"/>
    <s v="Male"/>
    <s v="32986009"/>
    <s v="720014354"/>
    <s v="720014354"/>
    <s v=""/>
    <s v="720205802"/>
    <n v="37.006554999999999"/>
    <n v="-0.85957600000000001"/>
    <s v="Murang'a"/>
    <s v="Kandara"/>
    <s v="Kagunduini"/>
    <s v="Karuhiu"/>
    <x v="2"/>
    <s v="Fagaden Enterprises"/>
    <s v="Fagaden Enterprises"/>
    <s v="721959188"/>
    <s v="Micro Business"/>
    <s v="MKD"/>
  </r>
  <r>
    <s v="VPA6"/>
    <s v="KE-NYE-1702-20792"/>
    <x v="1"/>
    <s v=""/>
    <s v="13th December,2016"/>
    <d v="2016-12-13T00:00:00"/>
    <s v="1st February,2017"/>
    <d v="2017-02-01T00:00:00"/>
    <s v="Njuki Simon Wachira"/>
    <s v="Male"/>
    <s v="1191686"/>
    <s v="722376952"/>
    <s v="2.55E+11"/>
    <s v=""/>
    <s v="2.55E+11"/>
    <n v="37.100425000000001"/>
    <n v="-0.29276799999999997"/>
    <s v="Nyeri"/>
    <s v="Kieni East"/>
    <s v="Kieni  East"/>
    <s v="Mitero"/>
    <x v="1"/>
    <s v="Mt Kenya Renewable Energy"/>
    <s v="Allan Gichuru Karugu"/>
    <s v="726322851"/>
    <s v="Micro Business"/>
    <s v="KENBIM"/>
  </r>
  <r>
    <s v="VPA6"/>
    <s v="KE-NAK-1705-21488"/>
    <x v="0"/>
    <s v="Unreachable"/>
    <s v="12th March,2017"/>
    <d v="2017-03-12T00:00:00"/>
    <s v="1st May,2017"/>
    <d v="2017-05-01T00:00:00"/>
    <s v="Win Jahn Kamau"/>
    <s v="Female"/>
    <s v="45632167"/>
    <s v="754365678"/>
    <s v="754365678"/>
    <s v=""/>
    <s v=""/>
    <n v="36.720568"/>
    <n v="-0.152425"/>
    <s v="Nakuru"/>
    <s v="Subukia"/>
    <s v="Subukia"/>
    <s v="Wei"/>
    <x v="3"/>
    <s v="Eastern Bioteck"/>
    <s v="Reuben Kariuki Kimenyi"/>
    <s v="721120970"/>
    <s v="Micro Business"/>
    <s v="MKD"/>
  </r>
  <r>
    <s v="VPA6"/>
    <s v="KE-LAI-1701-21580"/>
    <x v="1"/>
    <s v=""/>
    <s v="1st December,2016"/>
    <d v="2016-12-01T00:00:00"/>
    <s v="20th January,2017"/>
    <d v="2017-01-20T00:00:00"/>
    <s v="Ndongo Esther Njambi"/>
    <s v="Female"/>
    <s v="11032214"/>
    <s v="712046449"/>
    <s v="2.55E+11"/>
    <s v=""/>
    <s v=""/>
    <n v="36.687806999999999"/>
    <n v="-0.13347899999999999"/>
    <s v="Laikipia"/>
    <s v="Laikipia East"/>
    <s v="Ngobit"/>
    <s v="Rwai"/>
    <x v="0"/>
    <s v="Kichemu limited"/>
    <s v="Macharia Muchangi"/>
    <s v=""/>
    <s v="Micro Business"/>
    <s v="MKD"/>
  </r>
  <r>
    <s v="VPA6"/>
    <s v="KE-MUR-1512-15949"/>
    <x v="1"/>
    <s v=""/>
    <s v="11th November,2015"/>
    <d v="2015-11-11T00:00:00"/>
    <s v="31st December,2015"/>
    <d v="2015-12-31T00:00:00"/>
    <s v="Samuel Muritu Mwangi"/>
    <s v="Male"/>
    <s v="7197307"/>
    <s v="721663410"/>
    <s v="721663410"/>
    <s v=""/>
    <s v=""/>
    <n v="37.175418000000001"/>
    <n v="-0.81630499999999995"/>
    <s v="Murang'a"/>
    <s v="Maragua"/>
    <s v="Kamahuha"/>
    <s v="Nyongo"/>
    <x v="2"/>
    <s v="Fagaden Enterprises"/>
    <s v="Fagaden Enterprises"/>
    <s v="721959188"/>
    <s v="Micro Business"/>
    <s v="KENBIM"/>
  </r>
  <r>
    <s v="VPA6"/>
    <s v="KE-NAN-1706-17410"/>
    <x v="1"/>
    <s v=""/>
    <s v="12th April,2017"/>
    <d v="2017-04-12T00:00:00"/>
    <s v="1st June,2017"/>
    <d v="2017-06-01T00:00:00"/>
    <s v="Eunice Chepngetich"/>
    <s v="Female"/>
    <s v="3445409"/>
    <s v="716645889"/>
    <s v="716645889"/>
    <s v=""/>
    <s v=""/>
    <n v="35.137970000000003"/>
    <n v="0.19314200000000001"/>
    <s v="Nandi"/>
    <s v="Nandi Central"/>
    <s v="Kipture"/>
    <s v="Irimis"/>
    <x v="2"/>
    <s v="Abiud Limited"/>
    <s v=""/>
    <s v=""/>
    <s v="Micro Business"/>
    <s v="AKUT"/>
  </r>
  <r>
    <s v="VPA6"/>
    <s v="KE-NYA-1611-17548"/>
    <x v="1"/>
    <s v=""/>
    <s v="12th September,2016"/>
    <d v="2016-09-12T00:00:00"/>
    <s v="1st November,2016"/>
    <d v="2016-11-01T00:00:00"/>
    <s v="Watson Maina Mwaigi"/>
    <s v="Male"/>
    <s v="1120621"/>
    <s v="722338277"/>
    <s v="2.55E+11"/>
    <s v=""/>
    <s v=""/>
    <n v="36.485543"/>
    <n v="-0.17085"/>
    <s v="Nyandarua"/>
    <s v="Ndaragwa"/>
    <s v="Shamata"/>
    <s v="Warukira"/>
    <x v="0"/>
    <s v="Kichemu limited"/>
    <s v="Kichemu Limited"/>
    <s v="727002750"/>
    <s v="Micro Business"/>
    <s v="MKD"/>
  </r>
  <r>
    <s v="VPA6"/>
    <s v="KE-NYA-1612-17540"/>
    <x v="1"/>
    <s v=""/>
    <s v="12th October,2016"/>
    <d v="2016-10-12T00:00:00"/>
    <s v="1st December,2016"/>
    <d v="2016-12-01T00:00:00"/>
    <s v="Stephen Gacheche Karoni"/>
    <s v="Male"/>
    <s v="2885697"/>
    <s v="720732847"/>
    <s v="2.55E+11"/>
    <s v=""/>
    <s v=""/>
    <n v="36.553576999999997"/>
    <n v="-0.14276"/>
    <s v="Nyandarua"/>
    <s v="Ndaragwa"/>
    <s v="Shamata"/>
    <s v="Pesi"/>
    <x v="2"/>
    <s v="Kichemu limited"/>
    <s v="Wanjau"/>
    <s v="712795629"/>
    <s v="Micro Business"/>
    <s v="MKD"/>
  </r>
  <r>
    <s v="VPA6"/>
    <s v="KE-MER-1705-21898"/>
    <x v="1"/>
    <s v=""/>
    <s v="3rd April,2017"/>
    <d v="2017-04-03T00:00:00"/>
    <s v="23rd May,2017"/>
    <d v="2017-05-23T00:00:00"/>
    <s v="Kathia Bosco Mutai"/>
    <s v="Male"/>
    <s v="22692354"/>
    <s v="703379382"/>
    <s v="2.55E+11"/>
    <s v=""/>
    <s v="2.55E+11"/>
    <n v="37.679997999999998"/>
    <n v="-0.11416800000000001"/>
    <s v="Meru"/>
    <s v="Imenti South"/>
    <s v="Imenti  South"/>
    <s v="Runtuntu"/>
    <x v="2"/>
    <s v="Zackmar Biotec Ltd"/>
    <s v="Zackmar Biotec Ltd"/>
    <s v="723233226"/>
    <s v="Micro Business"/>
    <s v="MKD"/>
  </r>
  <r>
    <s v="VPA6"/>
    <s v="KE-MUR-1609-16732"/>
    <x v="1"/>
    <s v=""/>
    <s v="13th July,2016"/>
    <d v="2016-07-13T00:00:00"/>
    <s v="1st September,2016"/>
    <d v="2016-09-01T00:00:00"/>
    <s v="Jamleck Muthua"/>
    <s v="Male"/>
    <s v="3357892"/>
    <s v="720855410"/>
    <s v="720855510"/>
    <s v=""/>
    <s v=""/>
    <n v="37.141131999999999"/>
    <n v="-0.83642499999999997"/>
    <s v="Murang'a"/>
    <s v="Maragua"/>
    <s v="Wairuri"/>
    <s v="Sama"/>
    <x v="2"/>
    <s v="Fagaden Enterprises"/>
    <s v="Fagaden Enterprises"/>
    <s v=""/>
    <s v="Micro Business"/>
    <s v="MKD"/>
  </r>
  <r>
    <s v="VPA6"/>
    <s v="KE-NAN-1612-17052"/>
    <x v="2"/>
    <s v="Demolished"/>
    <s v="12th October,2016"/>
    <d v="2016-10-12T00:00:00"/>
    <s v="1st December,2016"/>
    <d v="2016-12-01T00:00:00"/>
    <s v="Paul Tuwei"/>
    <s v="Male"/>
    <s v="5600831"/>
    <s v="720702570"/>
    <s v="720702570"/>
    <s v=""/>
    <s v=""/>
    <n v="35.1357"/>
    <n v="0.19914999999999999"/>
    <s v="Nandi"/>
    <s v="Nandi Central"/>
    <s v="Kipture"/>
    <s v="Irimis"/>
    <x v="2"/>
    <s v="Abiud Limited"/>
    <s v=""/>
    <s v=""/>
    <s v="Micro Business"/>
    <s v="AKUT"/>
  </r>
  <r>
    <s v="VPA6"/>
    <s v="KE-MUR-1607-16400"/>
    <x v="1"/>
    <s v=""/>
    <s v="12th May,2016"/>
    <d v="2016-05-12T00:00:00"/>
    <s v="1st July,2016"/>
    <d v="2016-07-01T00:00:00"/>
    <s v="Jane Njoki Irungu"/>
    <s v="Female"/>
    <s v="26924824"/>
    <s v="724592450"/>
    <s v="724592450"/>
    <s v=""/>
    <s v=""/>
    <n v="37.185094999999997"/>
    <n v="-0.84637799999999996"/>
    <s v="Murang'a"/>
    <s v="Muranga South"/>
    <s v="Kamahuha"/>
    <s v="Nyati"/>
    <x v="2"/>
    <s v="Fagaden Enterprises"/>
    <s v="Fagaden Enterprises"/>
    <s v=""/>
    <s v="Micro Business"/>
    <s v="MKD"/>
  </r>
  <r>
    <s v="VPA6"/>
    <s v="KE-KIA-1512-15329"/>
    <x v="1"/>
    <s v=""/>
    <s v="11th November,2015"/>
    <d v="2015-11-11T00:00:00"/>
    <s v="31st December,2015"/>
    <d v="2015-12-31T00:00:00"/>
    <s v="Nehemia Kamau"/>
    <s v="Male"/>
    <s v="22424041"/>
    <s v="723167121"/>
    <s v="723167121"/>
    <s v=""/>
    <s v=""/>
    <n v="37.142547999999998"/>
    <n v="-1.053685"/>
    <s v="Kiambu"/>
    <s v="Thika East"/>
    <s v="Kamemo"/>
    <s v="Happy Valley"/>
    <x v="0"/>
    <s v="Andcol Enterprises"/>
    <s v="Andcol  Enterprises"/>
    <s v=""/>
    <s v="Micro Business"/>
    <s v="Modified Camartec Digester"/>
  </r>
  <r>
    <s v="VPA6"/>
    <s v="KE-NYA-1609-16540"/>
    <x v="1"/>
    <s v=""/>
    <s v="13th July,2016"/>
    <d v="2016-07-13T00:00:00"/>
    <s v="1st September,2016"/>
    <d v="2016-09-01T00:00:00"/>
    <s v="Samuel Mbugua Maina"/>
    <s v="Male"/>
    <s v="5975516"/>
    <s v="724649634"/>
    <s v="724649634"/>
    <s v=""/>
    <s v=""/>
    <n v="36.571644999999997"/>
    <n v="-1.8988999999999999E-2"/>
    <s v="Nyandarua"/>
    <s v="Ndaragwa"/>
    <s v="Kahutha"/>
    <s v="Ngamini"/>
    <x v="2"/>
    <s v="Kichemu limited"/>
    <s v="Kichemu Limited"/>
    <s v="727002750"/>
    <s v="Micro Business"/>
    <s v="MKD"/>
  </r>
  <r>
    <s v="VPA6"/>
    <s v="KE-NYE-1512-15531"/>
    <x v="1"/>
    <s v=""/>
    <s v="9th November,2015"/>
    <d v="2015-11-09T00:00:00"/>
    <s v="29th December,2015"/>
    <d v="2015-12-29T00:00:00"/>
    <s v="Philip Nginga Macharia"/>
    <s v="Male"/>
    <s v="1074342"/>
    <s v="723629649"/>
    <s v="723629649"/>
    <s v=""/>
    <s v="715519321"/>
    <n v="36.877073000000003"/>
    <n v="-0.56513800000000003"/>
    <s v="Nyeri"/>
    <s v="Othaya"/>
    <s v="Iria-Ini"/>
    <s v="Kihuri"/>
    <x v="0"/>
    <s v="Mt Kenya Renewable Energy"/>
    <s v="Mt Kenya Renewable Energy"/>
    <s v="726322851"/>
    <s v="Micro Business"/>
    <s v="KENBIM"/>
  </r>
  <r>
    <s v="VPA6"/>
    <s v="KE-MUR-1605-16211"/>
    <x v="1"/>
    <s v=""/>
    <s v="12th March,2016"/>
    <d v="2016-03-12T00:00:00"/>
    <s v="1st May,2016"/>
    <d v="2016-05-01T00:00:00"/>
    <s v="Stanely Njoroge"/>
    <s v="Male"/>
    <s v="27161783"/>
    <s v="704097358"/>
    <s v="704097358"/>
    <s v=""/>
    <s v=""/>
    <n v="36.916361999999999"/>
    <n v="-0.82170200000000004"/>
    <s v="Murang'a"/>
    <s v="Kandara"/>
    <s v="Ruchu"/>
    <s v="Kianwe"/>
    <x v="1"/>
    <s v="HAMKAM"/>
    <s v="Hamkam"/>
    <s v="727905327"/>
    <s v="Micro Business"/>
    <s v="MKD"/>
  </r>
  <r>
    <s v="VPA6"/>
    <s v="KE-MER-1705-21877"/>
    <x v="1"/>
    <s v=""/>
    <s v="12th March,2017"/>
    <d v="2017-03-12T00:00:00"/>
    <s v="1st May,2017"/>
    <d v="2017-05-01T00:00:00"/>
    <s v="Gatari Geoffrey Ringera"/>
    <s v="Male"/>
    <s v="10142894"/>
    <s v="720495752"/>
    <s v="2.55E+11"/>
    <s v=""/>
    <s v="2.55E+11"/>
    <n v="37.665793000000001"/>
    <n v="0.119197"/>
    <s v="Meru"/>
    <s v="Imenti North"/>
    <s v="Themba"/>
    <s v="Kithoka"/>
    <x v="2"/>
    <s v="Zackmar Biotec Ltd"/>
    <s v="Zackmar Biotec Ltd"/>
    <s v="723233227"/>
    <s v="Micro Business"/>
    <s v="KENBIM"/>
  </r>
  <r>
    <s v="VPA6"/>
    <s v="KE-NYA-1612-21079"/>
    <x v="1"/>
    <s v=""/>
    <s v="11th November,2016"/>
    <d v="2016-11-11T00:00:00"/>
    <s v="31st December,2016"/>
    <d v="2016-12-31T00:00:00"/>
    <s v="Macharia Wilson Mwangi"/>
    <s v="Male"/>
    <s v="1191007"/>
    <s v="722560521"/>
    <s v="2.55E+11"/>
    <s v=""/>
    <s v="2.55E+11"/>
    <n v="36.448411"/>
    <n v="-7.8005000000000005E-2"/>
    <s v="Nyandarua"/>
    <s v="Ndaragwa"/>
    <s v="Muruai"/>
    <s v="Mairo Ikumi"/>
    <x v="2"/>
    <s v="Sakaki Natural Renewable Energy Center"/>
    <s v=""/>
    <s v=""/>
    <s v="Micro Business"/>
    <s v="MKD"/>
  </r>
  <r>
    <s v="VPA6"/>
    <s v="KE-EMB-1705-21080"/>
    <x v="1"/>
    <s v=""/>
    <s v="12th March,2017"/>
    <d v="2017-03-12T00:00:00"/>
    <s v="1st May,2017"/>
    <d v="2017-05-01T00:00:00"/>
    <s v="Njeru Sanuel M"/>
    <s v="Male"/>
    <s v="3521621"/>
    <s v="711302845"/>
    <s v="2.55E+11"/>
    <s v=""/>
    <s v="2.55E+11"/>
    <n v="37.494022999999999"/>
    <n v="-0.54521399999999998"/>
    <s v="Embu"/>
    <s v="Embu North"/>
    <s v="Mbeti"/>
    <s v="Ithara"/>
    <x v="2"/>
    <s v="Sakaki Natural Renewable Energy Center"/>
    <s v=""/>
    <s v=""/>
    <s v="Micro Business"/>
    <s v="MKD"/>
  </r>
  <r>
    <s v="VPA6"/>
    <s v="KE-EMB-1704-21081"/>
    <x v="1"/>
    <s v=""/>
    <s v="10th February,2017"/>
    <d v="2017-02-10T00:00:00"/>
    <s v="1st April,2017"/>
    <d v="2017-04-01T00:00:00"/>
    <s v="Njagi Silus Ndugu"/>
    <s v="Male"/>
    <s v="1306380"/>
    <s v="724854704"/>
    <s v="2.55E+11"/>
    <s v=""/>
    <s v="2.55E+11"/>
    <n v="37.493727999999997"/>
    <n v="-0.54564900000000005"/>
    <s v="Embu"/>
    <s v="Embu North"/>
    <s v="Beti"/>
    <s v="Ithara"/>
    <x v="2"/>
    <s v="Sakaki Natural Renewable Energy Center"/>
    <s v=""/>
    <s v=""/>
    <s v="Micro Business"/>
    <s v="MKD"/>
  </r>
  <r>
    <s v="VPA6"/>
    <s v="KE-EMB-1704-21082"/>
    <x v="1"/>
    <s v=""/>
    <s v="10th February,2017"/>
    <d v="2017-02-10T00:00:00"/>
    <s v="1st April,2017"/>
    <d v="2017-04-01T00:00:00"/>
    <s v="Wahome Walter Kamau"/>
    <s v="Male"/>
    <s v="4719548"/>
    <s v="71061640"/>
    <s v="2.55E+11"/>
    <s v=""/>
    <s v="2.55E+11"/>
    <n v="37.552878999999997"/>
    <n v="-0.40555099999999999"/>
    <s v="Embu"/>
    <s v="Runyenjes"/>
    <s v="Kaagari"/>
    <s v="Gogo"/>
    <x v="2"/>
    <s v="Sakaki Natural Renewable Energy Center"/>
    <s v=""/>
    <s v=""/>
    <s v="Micro Business"/>
    <s v="MKD"/>
  </r>
  <r>
    <s v="VPA6"/>
    <s v="KE-NYE-1703-21083"/>
    <x v="1"/>
    <s v=""/>
    <s v="10th January,2017"/>
    <d v="2017-01-10T00:00:00"/>
    <s v="1st March,2017"/>
    <d v="2017-03-01T00:00:00"/>
    <s v="Kamau Peter Mwangi"/>
    <s v="Male"/>
    <s v="7441046"/>
    <s v="723437619"/>
    <s v="2.55E+11"/>
    <s v=""/>
    <s v="2.55E+11"/>
    <n v="37.138976999999997"/>
    <n v="-0.61787999999999998"/>
    <s v="Nyeri"/>
    <s v="Mukurweni"/>
    <s v="Rutune"/>
    <s v="Ngamwa"/>
    <x v="2"/>
    <s v="Sakaki Natural Renewable Energy Center"/>
    <s v=""/>
    <s v=""/>
    <s v="Micro Business"/>
    <s v="MKD"/>
  </r>
  <r>
    <s v="VPA6"/>
    <s v="KE-NYE-1703-21084"/>
    <x v="1"/>
    <s v=""/>
    <s v="10th January,2017"/>
    <d v="2017-01-10T00:00:00"/>
    <s v="1st March,2017"/>
    <d v="2017-03-01T00:00:00"/>
    <s v="Njogu Lucy Wanjiru"/>
    <s v="Female"/>
    <s v="99999"/>
    <s v="720501496"/>
    <s v="720501496"/>
    <s v=""/>
    <s v="720683702"/>
    <n v="37.064126999999999"/>
    <n v="-0.53192200000000001"/>
    <s v="Nyeri"/>
    <s v="Mukurweni"/>
    <s v="Muyu"/>
    <s v="Kaheti"/>
    <x v="3"/>
    <s v="Sakaki Natural Renewable Energy Center"/>
    <s v=""/>
    <s v=""/>
    <s v="Micro Business"/>
    <s v="MKD"/>
  </r>
  <r>
    <s v="VPA6"/>
    <s v="KE-NYE-1701-21085"/>
    <x v="1"/>
    <s v=""/>
    <s v="12th November,2016"/>
    <d v="2016-11-12T00:00:00"/>
    <s v="1st January,2017"/>
    <d v="2017-01-01T00:00:00"/>
    <s v="Karuiru Charles Kariithi"/>
    <s v="Male"/>
    <s v="4091582"/>
    <s v="727359179"/>
    <s v="2.55E+11"/>
    <s v=""/>
    <s v="2.55E+11"/>
    <n v="37.146867999999998"/>
    <n v="-0.47641800000000001"/>
    <s v="Nyeri"/>
    <s v="Kieni East"/>
    <s v="Iriaini"/>
    <s v="Kiamwangi"/>
    <x v="0"/>
    <s v="Sakaki Natural Renewable Energy Center"/>
    <s v=""/>
    <s v=""/>
    <s v="Micro Business"/>
    <s v="MKD"/>
  </r>
  <r>
    <s v="VPA6"/>
    <s v="KE-EMB-1712-21126"/>
    <x v="1"/>
    <s v=""/>
    <s v="11th November,2017"/>
    <d v="2017-11-11T00:00:00"/>
    <s v="31st December,2017"/>
    <d v="2017-12-31T00:00:00"/>
    <s v="Abel Alice Gatavi"/>
    <s v="Female"/>
    <s v="717419"/>
    <s v="720329852"/>
    <s v="2.55E+11"/>
    <s v=""/>
    <s v="2.55E+11"/>
    <n v="37.583365000000001"/>
    <n v="-0.45100800000000002"/>
    <s v="Embu"/>
    <s v="Runyenjes"/>
    <s v="Runyenjes"/>
    <s v="Mbogori"/>
    <x v="1"/>
    <s v="Sakaki Natural Renewable Energy Center"/>
    <s v=""/>
    <s v=""/>
    <s v="Micro Business"/>
    <s v="KENBIM"/>
  </r>
  <r>
    <s v="VPA6"/>
    <s v="KE-NYA-1608-21078"/>
    <x v="1"/>
    <s v=""/>
    <s v="12th June,2016"/>
    <d v="2016-06-12T00:00:00"/>
    <s v="1st August,2016"/>
    <d v="2016-08-01T00:00:00"/>
    <s v="Githinji Jackson Wanyeki"/>
    <s v="Male"/>
    <s v="998377"/>
    <s v="720277148"/>
    <s v="2.55E+11"/>
    <s v=""/>
    <s v=""/>
    <n v="36.453088999999999"/>
    <n v="-6.2045000000000003E-2"/>
    <s v="Nyandarua"/>
    <s v="Ndaragwa"/>
    <s v="Muruai"/>
    <s v="Mairo Ikumi"/>
    <x v="2"/>
    <s v="Sakaki Natural Renewable Energy Center"/>
    <s v=""/>
    <s v=""/>
    <s v="Micro Business"/>
    <s v="MKD"/>
  </r>
  <r>
    <s v="VPA6"/>
    <s v="KE-MUR-1705-21076"/>
    <x v="1"/>
    <s v=""/>
    <s v="12th March,2017"/>
    <d v="2017-03-12T00:00:00"/>
    <s v="1st May,2017"/>
    <d v="2017-05-01T00:00:00"/>
    <s v="Mwangi Benard Kamore"/>
    <s v="Male"/>
    <s v="4507754"/>
    <s v="728027851"/>
    <s v="2.55E+11"/>
    <s v=""/>
    <s v="2.55E+11"/>
    <n v="37.049495999999998"/>
    <n v="-0.67174900000000004"/>
    <s v="Murang'a"/>
    <s v="Mathioya"/>
    <s v="Gakoe"/>
    <s v="Kiuu"/>
    <x v="0"/>
    <s v="Sakaki Natural Renewable Energy Center"/>
    <s v=""/>
    <s v=""/>
    <s v="Micro Business"/>
    <s v="MKD"/>
  </r>
  <r>
    <s v="VPA6"/>
    <s v="KE-NYE-1705-21077"/>
    <x v="1"/>
    <s v=""/>
    <s v="12th March,2017"/>
    <d v="2017-03-12T00:00:00"/>
    <s v="1st May,2017"/>
    <d v="2017-05-01T00:00:00"/>
    <s v="Matara Venancio Gichui"/>
    <s v="Male"/>
    <s v="41328598"/>
    <s v="722964409"/>
    <s v="2.55E+11"/>
    <s v=""/>
    <s v="2.55E+11"/>
    <n v="36.931407999999998"/>
    <n v="-0.48309299999999999"/>
    <s v="Nyeri"/>
    <s v="Tetu"/>
    <s v="Baaini"/>
    <s v="Githure"/>
    <x v="3"/>
    <s v="Sakaki Natural Renewable Energy Center"/>
    <s v=""/>
    <s v=""/>
    <s v="Micro Business"/>
    <s v="MKD"/>
  </r>
  <r>
    <s v="VPA6"/>
    <s v="KE-THA-1703-19577"/>
    <x v="1"/>
    <s v=""/>
    <s v="10th January,2017"/>
    <d v="2017-01-10T00:00:00"/>
    <s v="1st March,2017"/>
    <d v="2017-03-01T00:00:00"/>
    <s v="Kanyua Njagi Jane"/>
    <s v="Female"/>
    <s v="23776591"/>
    <s v="713872369"/>
    <s v="2.55E+11"/>
    <s v=""/>
    <s v="2.55E+11"/>
    <n v="37.669528"/>
    <n v="-0.26130599999999998"/>
    <s v="Tharaka-Nithi"/>
    <s v="Maara"/>
    <s v="Murugi East"/>
    <s v="Munga"/>
    <x v="3"/>
    <s v="Likunga Company Limited"/>
    <s v="Likunga Company Limited"/>
    <s v="720280964"/>
    <s v="Micro Business"/>
    <s v="KENBIM"/>
  </r>
  <r>
    <s v="VPA6"/>
    <s v="KE-THA-1705-19576"/>
    <x v="1"/>
    <s v=""/>
    <s v="12th March,2017"/>
    <d v="2017-03-12T00:00:00"/>
    <s v="1st May,2017"/>
    <d v="2017-05-01T00:00:00"/>
    <s v="Npengu Nicholas Kaburu"/>
    <s v="Male"/>
    <s v="21568827"/>
    <s v="722406581"/>
    <s v="2.55E+11"/>
    <s v=""/>
    <s v="2.55E+11"/>
    <n v="37.603346999999999"/>
    <n v="-0.19922999999999999"/>
    <s v="Tharaka-Nithi"/>
    <s v="Maara"/>
    <s v="Gianchuku"/>
    <s v="Mbogori"/>
    <x v="0"/>
    <s v="Likunga Company Limited"/>
    <s v="Kimathi Karukwa"/>
    <s v="723839189"/>
    <s v="Micro Business"/>
    <s v="KENBIM"/>
  </r>
  <r>
    <s v="VPA6"/>
    <s v="KE-NYA-1704-18476"/>
    <x v="1"/>
    <s v=""/>
    <s v="10th February,2017"/>
    <d v="2017-02-10T00:00:00"/>
    <s v="1st April,2017"/>
    <d v="2017-04-01T00:00:00"/>
    <s v="Magonya David"/>
    <s v="Male"/>
    <s v="22936557"/>
    <s v="721897247"/>
    <s v="721897247"/>
    <s v=""/>
    <s v=""/>
    <n v="34.924112000000001"/>
    <n v="-0.56098700000000001"/>
    <s v="Nyamira"/>
    <s v="Nyamira South"/>
    <s v="Nyamira"/>
    <s v="Nyaigwa"/>
    <x v="2"/>
    <s v="Abiud Limited"/>
    <s v=""/>
    <s v=""/>
    <s v="Micro Business"/>
    <s v="AKUT"/>
  </r>
  <r>
    <s v="VPA6"/>
    <s v="KE-UAS-1703-27744"/>
    <x v="1"/>
    <s v=""/>
    <s v="10th January,2017"/>
    <d v="2017-01-10T00:00:00"/>
    <s v="1st March,2017"/>
    <d v="2017-03-01T00:00:00"/>
    <s v="Kemei Alphonsus Kipkemboi"/>
    <s v="Male"/>
    <s v="29159379"/>
    <s v="729290208"/>
    <s v="2.55E+11"/>
    <s v=""/>
    <s v=""/>
    <n v="35.232799999999997"/>
    <n v="0.45005000000000001"/>
    <s v="Uasin Gishu"/>
    <s v="Kapseret"/>
    <s v="Kapseret"/>
    <s v="Wales Drive"/>
    <x v="2"/>
    <s v="Abiud Limited"/>
    <s v=""/>
    <s v=""/>
    <s v="Micro Business"/>
    <s v="AKUT"/>
  </r>
  <r>
    <s v="VPA6"/>
    <s v="KE-KIA-1608-18596"/>
    <x v="1"/>
    <s v=""/>
    <s v="12th June,2016"/>
    <d v="2016-06-12T00:00:00"/>
    <s v="1st August,2016"/>
    <d v="2016-08-01T00:00:00"/>
    <s v="Kinuthia John Ngugi"/>
    <s v="Male"/>
    <s v="4294414"/>
    <s v="71863295"/>
    <s v="2.55E+11"/>
    <s v=""/>
    <s v=""/>
    <n v="36.696564000000002"/>
    <n v="-1.242731"/>
    <s v="Kiambu"/>
    <s v="Kabete"/>
    <s v="Kabete"/>
    <s v="Kanyariri"/>
    <x v="2"/>
    <s v="Andcol Enterprises"/>
    <s v=""/>
    <s v=""/>
    <s v="Micro Business"/>
    <s v="KENBIM"/>
  </r>
  <r>
    <s v="VPA6"/>
    <s v="KE-EMB-1704-18578"/>
    <x v="1"/>
    <s v=""/>
    <s v="6th March,2017"/>
    <d v="2017-03-06T00:00:00"/>
    <s v="25th April,2017"/>
    <d v="2017-04-25T00:00:00"/>
    <s v="Josephat Ndwiga Ndwiga"/>
    <s v="Male"/>
    <s v="11043765"/>
    <s v="732041536"/>
    <s v="2.55E+11"/>
    <s v=""/>
    <s v=""/>
    <n v="37.548952999999997"/>
    <n v="-0.57651200000000002"/>
    <s v="Embu"/>
    <s v="Mbeere South"/>
    <s v="Mbere"/>
    <s v="Kimuringa"/>
    <x v="2"/>
    <s v="Andcol Enterprises"/>
    <s v="Zakary"/>
    <s v="700000000"/>
    <s v="Micro Business"/>
    <s v="KENBIM"/>
  </r>
  <r>
    <s v="VPA6"/>
    <s v="KE-TRA-1703-21677"/>
    <x v="1"/>
    <s v=""/>
    <s v="28th February,2017"/>
    <d v="2017-02-28T00:00:00"/>
    <s v="24th March,2017"/>
    <d v="2017-03-24T00:00:00"/>
    <s v="Waiguru Felister Njoki"/>
    <s v="Female"/>
    <s v="9821723"/>
    <s v="72526048"/>
    <s v="2.55E+11"/>
    <s v=""/>
    <s v=""/>
    <n v="35.090718000000003"/>
    <n v="0.91317999999999999"/>
    <s v="Trans Nzoia"/>
    <s v="Trans Nzoia West"/>
    <s v="Waitaluk"/>
    <s v="Simatwet"/>
    <x v="17"/>
    <s v="Pafasi Enterprise"/>
    <s v="Pafasi  Enterprise"/>
    <s v="712956699"/>
    <s v="Micro Business"/>
    <s v="Modified Camartec Digester"/>
  </r>
  <r>
    <s v="VPA6"/>
    <s v="KE-KIA-1703-20677"/>
    <x v="1"/>
    <s v=""/>
    <s v="13th January,2017"/>
    <d v="2017-01-13T00:00:00"/>
    <s v="4th March,2017"/>
    <d v="2017-03-04T00:00:00"/>
    <s v="Ndegwa John Maina"/>
    <s v="Male"/>
    <s v="958975"/>
    <s v="713824898"/>
    <s v="2.55E+11"/>
    <s v=""/>
    <s v=""/>
    <n v="36.936190000000003"/>
    <n v="-1.207192"/>
    <s v="Kiambu"/>
    <s v="Ruiru"/>
    <s v="Ruiru"/>
    <s v="Murera Coffee"/>
    <x v="2"/>
    <s v="Bio Esline Company Ltd"/>
    <s v="Bioesline Company Ltd"/>
    <s v="723784968"/>
    <s v="Micro Business"/>
    <s v="KENBIM"/>
  </r>
  <r>
    <s v="VPA6"/>
    <s v="KE-KIA-1702-20676"/>
    <x v="1"/>
    <s v=""/>
    <s v="29th December,2016"/>
    <d v="2016-12-29T00:00:00"/>
    <s v="17th February,2017"/>
    <d v="2017-02-17T00:00:00"/>
    <s v="Githaiga Joseph G"/>
    <s v="Male"/>
    <s v="8779635"/>
    <s v="711921646"/>
    <s v="2.55E+11"/>
    <s v=""/>
    <s v=""/>
    <n v="36.931592000000002"/>
    <n v="-1.2187520000000001"/>
    <s v="Kiambu"/>
    <s v="Ruiru"/>
    <s v="Ku"/>
    <s v="Tembo"/>
    <x v="3"/>
    <s v="Bio Esline Company Ltd"/>
    <s v="Bioesline Company Ltd"/>
    <s v="723784968"/>
    <s v="Micro Business"/>
    <s v="KENBIM"/>
  </r>
  <r>
    <s v="VPA6"/>
    <s v="KE-NAN-1703-27732"/>
    <x v="1"/>
    <s v=""/>
    <s v="10th January,2017"/>
    <d v="2017-01-10T00:00:00"/>
    <s v="1st March,2017"/>
    <d v="2017-03-01T00:00:00"/>
    <s v="Magut Isaac"/>
    <s v="Male"/>
    <s v="4567826"/>
    <s v="722388717"/>
    <s v="2.55E+11"/>
    <s v=""/>
    <s v=""/>
    <n v="35.108345"/>
    <n v="0.208902"/>
    <s v="Nandi"/>
    <s v="Nandi Central"/>
    <s v="Kapngetuny"/>
    <s v="Kabutie"/>
    <x v="2"/>
    <s v="Ndimar Renewable Energy"/>
    <s v="Ndimar Renewable Energy"/>
    <s v="722797711"/>
    <s v="Micro Business"/>
    <s v="MKD"/>
  </r>
  <r>
    <s v="VPA6"/>
    <s v="KE-NAK-1706-21604"/>
    <x v="1"/>
    <s v=""/>
    <s v="12th April,2017"/>
    <d v="2017-04-12T00:00:00"/>
    <s v="1st June,2017"/>
    <d v="2017-06-01T00:00:00"/>
    <s v="Koril Esther C"/>
    <s v="Female"/>
    <s v="2489127"/>
    <s v="254722335283"/>
    <s v="2.55E+11"/>
    <s v=""/>
    <s v="2.55E+11"/>
    <n v="36.088050000000003"/>
    <n v="-0.134573"/>
    <s v="Nakuru"/>
    <s v="Bahati"/>
    <s v="Bahati"/>
    <s v="Kituru"/>
    <x v="2"/>
    <s v="Kichemu limited"/>
    <s v="Null"/>
    <s v=""/>
    <s v="Micro Business"/>
    <s v="MKD"/>
  </r>
  <r>
    <s v="VPA6"/>
    <s v="KE-NAK-1704-21581"/>
    <x v="1"/>
    <s v=""/>
    <s v="10th February,2017"/>
    <d v="2017-02-10T00:00:00"/>
    <s v="1st April,2017"/>
    <d v="2017-04-01T00:00:00"/>
    <s v="Mitei Peter Cheruyot"/>
    <s v="Male"/>
    <s v="5496869"/>
    <s v="722897927"/>
    <s v="2.55E+11"/>
    <s v=""/>
    <s v="2.55E+11"/>
    <n v="36.090048000000003"/>
    <n v="-0.13635"/>
    <s v="Nakuru"/>
    <s v="Nakuru North"/>
    <s v="Solai"/>
    <s v="Kituru"/>
    <x v="2"/>
    <s v="Kichemu limited"/>
    <s v="Wanjau"/>
    <s v=""/>
    <s v="Micro Business"/>
    <s v="MKD"/>
  </r>
  <r>
    <s v="VPA6"/>
    <s v="KE-MUR-1610-16736"/>
    <x v="1"/>
    <s v=""/>
    <s v="12th August,2016"/>
    <d v="2016-08-12T00:00:00"/>
    <s v="1st October,2016"/>
    <d v="2016-10-01T00:00:00"/>
    <s v="George Wambugu Kamau"/>
    <s v="Male"/>
    <s v="22478149"/>
    <s v="71027226"/>
    <s v="710433130"/>
    <s v=""/>
    <s v=""/>
    <n v="37.035080000000001"/>
    <n v="-0.80683800000000006"/>
    <s v="Murang'a"/>
    <s v="Maragua"/>
    <s v="Muthithi"/>
    <s v="Ngaburi"/>
    <x v="2"/>
    <s v="Fagaden Enterprises"/>
    <s v="Fagaden Enterprises"/>
    <s v=""/>
    <s v="Micro Business"/>
    <s v="MKD"/>
  </r>
  <r>
    <s v="VPA6"/>
    <s v="KE-NAN-1706-18477"/>
    <x v="1"/>
    <s v=""/>
    <s v="12th April,2017"/>
    <d v="2017-04-12T00:00:00"/>
    <s v="1st June,2017"/>
    <d v="2017-06-01T00:00:00"/>
    <s v="Murgor Daniel K"/>
    <s v="Male"/>
    <s v="23416848"/>
    <s v="723263461"/>
    <s v="2.55E+11"/>
    <s v=""/>
    <s v=""/>
    <n v="35.124547999999997"/>
    <n v="0.19221199999999999"/>
    <s v="Nandi"/>
    <s v="Nandi Central"/>
    <s v="Emgwen"/>
    <s v="Singorwa"/>
    <x v="2"/>
    <s v="Abiud Limited"/>
    <s v=""/>
    <s v=""/>
    <s v="Micro Business"/>
    <s v="AKUT"/>
  </r>
  <r>
    <s v="VPA6"/>
    <s v="KE-MER-1705-18579"/>
    <x v="1"/>
    <s v=""/>
    <s v="22nd March,2017"/>
    <d v="2017-03-22T00:00:00"/>
    <s v="11th May,2017"/>
    <d v="2017-05-11T00:00:00"/>
    <s v="Kahumbuthu Alphazard Chambari"/>
    <s v="Male"/>
    <s v="13175339"/>
    <s v="721230660"/>
    <s v="721230660"/>
    <s v=""/>
    <s v=""/>
    <n v="37.616683000000002"/>
    <n v="-0.19559000000000001"/>
    <s v="Meru"/>
    <s v="Imenti South"/>
    <s v="Igoji"/>
    <s v="Kiagua"/>
    <x v="2"/>
    <s v="Andcol Enterprises"/>
    <s v="Lucas Muia"/>
    <s v="706279820"/>
    <s v="Micro Business"/>
    <s v="KENBIM"/>
  </r>
  <r>
    <s v="VPA6"/>
    <s v="KE-THA-1704-18580"/>
    <x v="1"/>
    <s v=""/>
    <s v="28th February,2017"/>
    <d v="2017-02-28T00:00:00"/>
    <s v="19th April,2017"/>
    <d v="2017-04-19T00:00:00"/>
    <s v="Miiru Jacob Muriungi"/>
    <s v="Male"/>
    <s v="313091"/>
    <s v="724152439"/>
    <s v="2.55E+11"/>
    <s v=""/>
    <s v="2.55E+11"/>
    <n v="37.610821000000001"/>
    <n v="-0.201825"/>
    <s v="Tharaka-Nithi"/>
    <s v="Maara"/>
    <s v="Chogoria"/>
    <s v="Mbogori"/>
    <x v="2"/>
    <s v="Andcol Enterprises"/>
    <s v="Lucas Muia"/>
    <s v="706279820"/>
    <s v="Micro Business"/>
    <s v="KENBIM"/>
  </r>
  <r>
    <s v="VPA6"/>
    <s v="KE-MER-1701-19376"/>
    <x v="2"/>
    <s v="Demolished"/>
    <s v="12th November,2016"/>
    <d v="2016-11-12T00:00:00"/>
    <s v="16th January,2017"/>
    <d v="2017-01-16T00:00:00"/>
    <s v="Rugiri Lawrence Mungiria"/>
    <s v="Male"/>
    <s v="2398897"/>
    <s v="+254702974753"/>
    <s v="2.55E+11"/>
    <s v=""/>
    <s v="2.55E+11"/>
    <n v="37.667954999999999"/>
    <n v="-7.0876999999999996E-2"/>
    <s v="Meru"/>
    <s v="Imenti South"/>
    <s v="Kathera"/>
    <s v="Taita"/>
    <x v="0"/>
    <s v="HAMKAM"/>
    <s v="Hamkam"/>
    <s v="728905327"/>
    <s v="Micro Business"/>
    <s v="KENBIM"/>
  </r>
  <r>
    <s v="VPA6"/>
    <s v="KE-NAK-1705-18581"/>
    <x v="1"/>
    <s v=""/>
    <s v="26th March,2017"/>
    <d v="2017-03-26T00:00:00"/>
    <s v="15th May,2017"/>
    <d v="2017-05-15T00:00:00"/>
    <s v="Teresia Wambui Mukiri"/>
    <s v="Female"/>
    <s v="3456872"/>
    <s v="710113921"/>
    <s v="2.55E+11"/>
    <s v=""/>
    <s v=""/>
    <n v="35.854858"/>
    <n v="-0.21246499999999999"/>
    <s v="Nakuru"/>
    <s v="Rongai"/>
    <s v="Salgaa"/>
    <s v="Moyaset"/>
    <x v="4"/>
    <s v="Andcol Enterprises"/>
    <s v="Luka Kiprop Maiyo"/>
    <s v="706279820"/>
    <s v="Micro Business"/>
    <s v="KENBIM"/>
  </r>
  <r>
    <s v="VPA6"/>
    <s v="KE-MUR-1701-19377"/>
    <x v="2"/>
    <s v="Declined to sign Certificate"/>
    <s v="12th November,2016"/>
    <d v="2016-11-12T00:00:00"/>
    <s v="1st January,2017"/>
    <d v="2017-01-01T00:00:00"/>
    <s v="Nduti Josphat Mwangi"/>
    <s v="Male"/>
    <s v="360389"/>
    <s v="722492586"/>
    <s v="2.55E+11"/>
    <s v=""/>
    <s v="2.55E+11"/>
    <n v="36.887878000000001"/>
    <n v="-0.80563499999999999"/>
    <s v="Murang'a"/>
    <s v="Kandara"/>
    <s v="Githumu"/>
    <s v="Nduti"/>
    <x v="2"/>
    <s v="HAMKAM"/>
    <s v="Hamkam"/>
    <s v="728905327"/>
    <s v="Micro Business"/>
    <s v="KENBIM"/>
  </r>
  <r>
    <s v="VPA6"/>
    <s v="KE-NAN-1706-18582"/>
    <x v="1"/>
    <s v=""/>
    <s v="10th May,2017"/>
    <d v="2017-05-10T00:00:00"/>
    <s v="29th June,2017"/>
    <d v="2017-06-29T00:00:00"/>
    <s v="Kirwa Thomas Kiplimo"/>
    <s v="Male"/>
    <s v="5584000"/>
    <s v="725338141"/>
    <s v="2.55E+11"/>
    <s v=""/>
    <s v="2.55E+11"/>
    <n v="35.192084999999999"/>
    <n v="0.199515"/>
    <s v="Nandi"/>
    <s v="Nandi Central"/>
    <s v="Arwos"/>
    <s v="Arwos"/>
    <x v="3"/>
    <s v="Andcol Enterprises"/>
    <s v="Lucas Muia"/>
    <s v="706279820"/>
    <s v="Micro Business"/>
    <s v="KENBIM"/>
  </r>
  <r>
    <s v="VPA6"/>
    <s v="KE-NAN-1708-19978"/>
    <x v="1"/>
    <s v=""/>
    <s v="23rd June,2017"/>
    <d v="2017-06-23T00:00:00"/>
    <s v="12th August,2017"/>
    <d v="2017-08-12T00:00:00"/>
    <s v="Grace Jeptoo"/>
    <s v="Female"/>
    <s v="3259718"/>
    <s v="700617978"/>
    <s v="2.55E+11"/>
    <s v=""/>
    <s v="2.55E+11"/>
    <n v="35.17024"/>
    <n v="0.34648000000000001"/>
    <s v="Nandi"/>
    <s v="Mosop"/>
    <s v="Itigo"/>
    <s v="Tamboiyo"/>
    <x v="2"/>
    <s v="Ndimar Renewable Energy"/>
    <s v="Ndimar Renewable Energy"/>
    <s v="722797711"/>
    <s v="Micro Business"/>
    <s v="KENBIM"/>
  </r>
  <r>
    <s v="VPA6"/>
    <s v="KE-KIA-1706-27062"/>
    <x v="1"/>
    <s v=""/>
    <s v="24th April,2017"/>
    <d v="2017-04-24T00:00:00"/>
    <s v="13th June,2017"/>
    <d v="2017-06-13T00:00:00"/>
    <s v="Paul Kariuki Wainaina"/>
    <s v="Male"/>
    <s v="552941"/>
    <s v="724431196"/>
    <s v="2.55E+11"/>
    <s v=""/>
    <s v="2.55E+11"/>
    <n v="36.846367999999998"/>
    <n v="-1.1601319999999999"/>
    <s v="Kiambu"/>
    <s v="Kiambu"/>
    <s v="Riabai"/>
    <s v="Riabai"/>
    <x v="0"/>
    <s v="Felikam Biogas Services"/>
    <s v="Felikam Biogas Services"/>
    <s v="721439263"/>
    <s v="Micro Business"/>
    <s v="MKD"/>
  </r>
  <r>
    <s v="VPA6"/>
    <s v="KE-KIA-1706-27733"/>
    <x v="1"/>
    <s v=""/>
    <s v="12th April,2017"/>
    <d v="2017-04-12T00:00:00"/>
    <s v="1st June,2017"/>
    <d v="2017-06-01T00:00:00"/>
    <s v="Mwangi Purity Mugechi"/>
    <s v="Female"/>
    <s v="23393763"/>
    <s v="722958091"/>
    <s v="722958091"/>
    <s v=""/>
    <s v="764958091"/>
    <n v="36.654423999999999"/>
    <n v="-1.2021299999999999"/>
    <s v="Kiambu"/>
    <s v="Kabete"/>
    <s v="Muguga"/>
    <s v="Kamuguga"/>
    <x v="3"/>
    <s v="Kenbi Enterprises"/>
    <s v="Luke"/>
    <s v=""/>
    <s v="Micro Business"/>
    <s v="KENBIM"/>
  </r>
  <r>
    <s v="VPA6"/>
    <s v="KE-MUR-1707-20876"/>
    <x v="1"/>
    <s v=""/>
    <s v="7th June,2017"/>
    <d v="2017-06-07T00:00:00"/>
    <s v="27th July,2017"/>
    <d v="2017-07-27T00:00:00"/>
    <s v="Mugo Gladys Njambi"/>
    <s v="Female"/>
    <s v="3682814"/>
    <s v="725481946"/>
    <s v="2.55E+11"/>
    <s v=""/>
    <s v="2.55E+11"/>
    <n v="36.929594999999999"/>
    <n v="-0.93429700000000004"/>
    <s v="Murang'a"/>
    <s v="Maragua"/>
    <s v="Mabanda"/>
    <s v="Mabae"/>
    <x v="2"/>
    <s v="Fagaden Enterprises"/>
    <s v="Fagaden Enterprises"/>
    <s v="721959188"/>
    <s v="Micro Business"/>
    <s v="MKD"/>
  </r>
  <r>
    <s v="VPA6"/>
    <s v="KE-NAN-1702-17592"/>
    <x v="1"/>
    <s v=""/>
    <s v="3rd January,2017"/>
    <d v="2017-01-03T00:00:00"/>
    <s v="10th February,2017"/>
    <d v="2017-02-10T00:00:00"/>
    <s v="David Natui"/>
    <s v="Male"/>
    <s v="26008830"/>
    <s v="72399297"/>
    <s v="2.55E+11"/>
    <s v=""/>
    <s v="2.55E+11"/>
    <n v="35.207093"/>
    <n v="0.204295"/>
    <s v="Nandi"/>
    <s v="Nandi Central"/>
    <s v="Arwos"/>
    <s v="Kimolwo"/>
    <x v="3"/>
    <s v="Andcol Enterprises"/>
    <s v="Lucas Muia"/>
    <s v="706279820"/>
    <s v="Micro Business"/>
    <s v="KENBIM"/>
  </r>
  <r>
    <s v="VPA6"/>
    <s v="KE-MUR-1706-27734"/>
    <x v="2"/>
    <s v="Hostile Client"/>
    <s v="12th April,2017"/>
    <d v="2017-04-12T00:00:00"/>
    <s v="1st June,2017"/>
    <d v="2017-06-01T00:00:00"/>
    <s v="Muiru Hssbon"/>
    <s v="Male"/>
    <s v="99999"/>
    <s v="722443776"/>
    <s v="722443776"/>
    <s v=""/>
    <s v=""/>
    <n v="37.076042000000001"/>
    <n v="-0.77879500000000002"/>
    <s v="Murang'a"/>
    <s v="Kiharu"/>
    <s v="Mugoiri"/>
    <s v="Kamaguta"/>
    <x v="3"/>
    <s v="Kenbi Enterprises"/>
    <s v="Moses"/>
    <s v=""/>
    <s v="Micro Business"/>
    <s v="KENBIM"/>
  </r>
  <r>
    <s v="VPA6"/>
    <s v="KE-MUR-1612-20089"/>
    <x v="1"/>
    <s v=""/>
    <s v="11th November,2016"/>
    <d v="2016-11-11T00:00:00"/>
    <s v="31st December,2016"/>
    <d v="2016-12-31T00:00:00"/>
    <s v="Ezekiel Esther Waithera"/>
    <s v="Female"/>
    <s v="2004856"/>
    <s v="719644388"/>
    <s v="719644388"/>
    <s v=""/>
    <s v=""/>
    <n v="37.062303999999997"/>
    <n v="-0.75660099999999997"/>
    <s v="Murang'a"/>
    <s v="Kahuro"/>
    <s v="Kiria"/>
    <s v="Kagumo"/>
    <x v="2"/>
    <s v="Kenbi Enterprises"/>
    <s v="Moses"/>
    <s v=""/>
    <s v="Micro Business"/>
    <s v="KENBIM"/>
  </r>
  <r>
    <s v="VPA6"/>
    <s v="KE-NYE-1610-14731"/>
    <x v="1"/>
    <s v=""/>
    <s v="11th September,2016"/>
    <d v="2016-09-11T00:00:00"/>
    <s v="31st October,2016"/>
    <d v="2016-10-31T00:00:00"/>
    <s v="John B Kaguru"/>
    <s v="Male"/>
    <s v="99999"/>
    <s v="726663651"/>
    <s v="726663651"/>
    <s v=""/>
    <s v=""/>
    <n v="36.902079999999998"/>
    <n v="-0.55060799999999999"/>
    <s v="Nyeri"/>
    <s v="Othaya"/>
    <s v="Ihuririo"/>
    <s v="Waihara"/>
    <x v="0"/>
    <s v="Mt Kenya Renewable Energy"/>
    <s v="Mt Kenya Renewable Energy"/>
    <s v="726322851"/>
    <s v="Micro Business"/>
    <s v="KENBIM"/>
  </r>
  <r>
    <s v="VPA6"/>
    <s v="KE-THA-1708-21777"/>
    <x v="1"/>
    <s v=""/>
    <s v="29th June,2017"/>
    <d v="2017-06-29T00:00:00"/>
    <s v="18th August,2017"/>
    <d v="2017-08-18T00:00:00"/>
    <s v="Kenya David Njeru"/>
    <s v="Male"/>
    <s v="21619219"/>
    <s v="700424373"/>
    <s v="2.55E+11"/>
    <s v=""/>
    <s v=""/>
    <n v="37.664724999999997"/>
    <n v="-0.383913"/>
    <s v="Tharaka-Nithi"/>
    <s v="Chuka"/>
    <s v="Kabuboni"/>
    <s v="Ithio"/>
    <x v="2"/>
    <s v="Igwemas General Digester Ltd"/>
    <s v="Samuel Kirimi"/>
    <s v="740874862"/>
    <s v="Micro Business"/>
    <s v="Modified Camartec Digester"/>
  </r>
  <r>
    <s v="VPA6"/>
    <s v="KE-MUR-1706-20078"/>
    <x v="1"/>
    <s v=""/>
    <s v="11th May,2017"/>
    <d v="2017-05-11T00:00:00"/>
    <s v="30th June,2017"/>
    <d v="2017-06-30T00:00:00"/>
    <s v="Mwangi Mary Wanjiru"/>
    <s v="Female"/>
    <s v="3091118"/>
    <s v="724601862"/>
    <s v="2.55E+11"/>
    <s v=""/>
    <s v=""/>
    <n v="37.076203"/>
    <n v="-0.77867900000000001"/>
    <s v="Murang'a"/>
    <s v="Maragua"/>
    <s v="Mugoiri"/>
    <s v="Kamaguta"/>
    <x v="3"/>
    <s v="Kenbi Enterprises"/>
    <s v="Moses"/>
    <s v=""/>
    <s v="Micro Business"/>
    <s v="KENBIM"/>
  </r>
  <r>
    <s v="VPA6"/>
    <s v="KE-KIA-1706-200080"/>
    <x v="1"/>
    <s v=""/>
    <s v="12th April,2017"/>
    <d v="2017-04-12T00:00:00"/>
    <s v="1st June,2017"/>
    <d v="2017-06-01T00:00:00"/>
    <s v="Kaggia Johnson Kariuki"/>
    <s v="Male"/>
    <s v="3883044"/>
    <s v="714191926"/>
    <s v="2.55E+11"/>
    <s v=""/>
    <s v=""/>
    <n v="36.903241999999999"/>
    <n v="-1.0480780000000001"/>
    <s v="Kiambu"/>
    <s v="Gatundu South"/>
    <s v="Kiamwangi"/>
    <s v="Gituamba"/>
    <x v="2"/>
    <s v="Kenbi Enterprises"/>
    <s v="Fanuel"/>
    <s v=""/>
    <s v="Micro Business"/>
    <s v="KENBIM"/>
  </r>
  <r>
    <s v="VPA6"/>
    <s v="KE-THA-1707-21828"/>
    <x v="1"/>
    <s v=""/>
    <s v="12th May,2017"/>
    <d v="2017-05-12T00:00:00"/>
    <s v="1st July,2017"/>
    <d v="2017-07-01T00:00:00"/>
    <s v="Mugo Severino Gitari"/>
    <s v="Male"/>
    <s v="34391641"/>
    <s v="725626072"/>
    <s v="2.55E+11"/>
    <s v=""/>
    <s v="2.55E+11"/>
    <n v="37.658769999999997"/>
    <n v="-0.37482700000000002"/>
    <s v="Tharaka-Nithi"/>
    <s v="Chuka"/>
    <s v="Kabuboni"/>
    <s v="Kanyakini"/>
    <x v="2"/>
    <s v="Igwemas General Digester Ltd"/>
    <s v="Samuel Kirimi"/>
    <s v="740754837"/>
    <s v="Micro Business"/>
    <s v="Modified Camartec Digester"/>
  </r>
  <r>
    <s v="VPA6"/>
    <s v="KE-THA-1707-21827"/>
    <x v="1"/>
    <s v=""/>
    <s v="12th May,2017"/>
    <d v="2017-05-12T00:00:00"/>
    <s v="1st July,2017"/>
    <d v="2017-07-01T00:00:00"/>
    <s v="Ndeke Justin Mwiti"/>
    <s v="Male"/>
    <s v="2431598"/>
    <s v="726007458"/>
    <s v="2.55E+11"/>
    <s v=""/>
    <s v="2.55E+11"/>
    <n v="37.656354"/>
    <n v="-0.37423699999999999"/>
    <s v="Tharaka-Nithi"/>
    <s v="Chuka"/>
    <s v="Kanyakini"/>
    <s v="Mbukoni"/>
    <x v="2"/>
    <s v="Igwemas General Digester Ltd"/>
    <s v="Samuel Kirimi"/>
    <s v="740754837"/>
    <s v="Micro Business"/>
    <s v="Modified Camartec Digester"/>
  </r>
  <r>
    <s v="VPA6"/>
    <s v="KE-KIA-1707-20762"/>
    <x v="0"/>
    <s v="Under Verification"/>
    <s v="21st June,2017"/>
    <d v="2017-06-21T00:00:00"/>
    <s v="1st July,2017"/>
    <d v="2017-07-01T00:00:00"/>
    <s v="Kamau Allan Kiama"/>
    <s v="Male"/>
    <s v="24440732"/>
    <s v="0721653986"/>
    <s v="721653986"/>
    <s v=""/>
    <s v="723987654"/>
    <n v="37.072042000000003"/>
    <n v="-1.0416030000000001"/>
    <s v="Kiambu"/>
    <s v="Githunguri"/>
    <s v="Githunguri"/>
    <s v="Kambaa"/>
    <x v="3"/>
    <s v="Mt Kenya Renewable Energy"/>
    <s v="John"/>
    <s v="710621896"/>
    <s v="Micro Business"/>
    <s v="MKD"/>
  </r>
  <r>
    <s v="VPA6"/>
    <s v="KE-KIA-1706-20779"/>
    <x v="0"/>
    <s v="Unreachable"/>
    <s v="25th April,2017"/>
    <d v="2017-04-25T00:00:00"/>
    <s v="14th June,2017"/>
    <d v="2017-06-14T00:00:00"/>
    <s v="Manga Virginia Wambui"/>
    <s v="Female"/>
    <s v="23423055"/>
    <s v="+254722987243"/>
    <s v="2.55E+11"/>
    <s v=""/>
    <s v="2.55E+11"/>
    <n v="36.655822000000001"/>
    <n v="-1.1916180000000001"/>
    <s v="Kiambu"/>
    <s v="Limuru"/>
    <s v="Limuru"/>
    <s v="Kiambaa"/>
    <x v="1"/>
    <s v="Mt Kenya Renewable Energy"/>
    <s v="Allan Gichuru Karugu"/>
    <s v="705604956"/>
    <s v="Micro Business"/>
    <s v="KENBIM"/>
  </r>
  <r>
    <s v="VPA6"/>
    <s v="KE-EMB-1704-21480"/>
    <x v="1"/>
    <s v=""/>
    <s v="17th March,2017"/>
    <d v="2017-03-17T00:00:00"/>
    <s v="17th April,2017"/>
    <d v="2017-04-17T00:00:00"/>
    <s v="Munyi Moses Munyi"/>
    <s v="Male"/>
    <s v="16020923"/>
    <s v="733395607"/>
    <s v="2.55E+11"/>
    <s v=""/>
    <s v=""/>
    <n v="37.513817000000003"/>
    <n v="-0.41421200000000002"/>
    <s v="Embu"/>
    <s v="Runyenjes"/>
    <s v="Kiajokoma"/>
    <s v="Kibogi"/>
    <x v="0"/>
    <s v="Eastern Bioteck"/>
    <s v="Linus Muchangi"/>
    <s v="731538580"/>
    <s v="Micro Business"/>
    <s v="KENBIM"/>
  </r>
  <r>
    <s v="VPA6"/>
    <s v="KE-NYA-1612-17389"/>
    <x v="1"/>
    <s v=""/>
    <s v="12th October,2016"/>
    <d v="2016-10-12T00:00:00"/>
    <s v="1st December,2016"/>
    <d v="2016-12-01T00:00:00"/>
    <s v="Ann Muthoni Mwenda"/>
    <s v="Female"/>
    <s v="12949648"/>
    <s v="721752571"/>
    <s v="2.55E+11"/>
    <s v=""/>
    <s v=""/>
    <n v="36.455350000000003"/>
    <n v="1.6240000000000001E-2"/>
    <s v="Nyandarua"/>
    <s v="Ndaragwa"/>
    <s v="Leshau"/>
    <s v="Kahembe"/>
    <x v="2"/>
    <s v="Kichemu limited"/>
    <s v="Kichemu Limited"/>
    <s v=""/>
    <s v="Micro Business"/>
    <s v="MKD"/>
  </r>
  <r>
    <s v="VPA6"/>
    <s v="KE-KIR-1706-18583"/>
    <x v="1"/>
    <s v=""/>
    <s v="17th April,2017"/>
    <d v="2017-04-17T00:00:00"/>
    <s v="6th June,2017"/>
    <d v="2017-06-06T00:00:00"/>
    <s v="Gachigi Lucas Ndungu"/>
    <s v="Male"/>
    <s v="22519159"/>
    <s v="701627328"/>
    <s v="2.55E+11"/>
    <s v=""/>
    <s v="2.55E+11"/>
    <n v="37.416061999999997"/>
    <n v="-0.60183699999999996"/>
    <s v="Kirinyaga"/>
    <s v="Kirinyaga East"/>
    <s v="Kamunyange"/>
    <s v="Kajiji"/>
    <x v="6"/>
    <s v="Andcol Enterprises"/>
    <s v="Lucas Muia"/>
    <s v="706279820"/>
    <s v="Micro Business"/>
    <s v="AKUT"/>
  </r>
  <r>
    <s v="VPA6"/>
    <s v="KE-MER-1706-21800"/>
    <x v="1"/>
    <s v=""/>
    <s v="9th May,2017"/>
    <d v="2017-05-09T00:00:00"/>
    <s v="28th June,2017"/>
    <d v="2017-06-28T00:00:00"/>
    <s v="Mwithimbu Henry Kirema"/>
    <s v="Male"/>
    <s v="2372031"/>
    <s v="721325650"/>
    <s v="2.55E+11"/>
    <s v=""/>
    <s v="2.55E+11"/>
    <n v="37.582555999999997"/>
    <n v="-5.765E-2"/>
    <s v="Meru"/>
    <s v="Imenti South"/>
    <s v="Kathera"/>
    <s v="Maringene"/>
    <x v="2"/>
    <s v="Igwemas General Digester Ltd"/>
    <s v="Samuel Kirimi"/>
    <s v="740754837"/>
    <s v="Micro Business"/>
    <s v="Modified Camartec Digester"/>
  </r>
  <r>
    <s v="VPA6"/>
    <s v="KE-MUR-1704-20081"/>
    <x v="1"/>
    <s v=""/>
    <s v="26th February,2017"/>
    <d v="2017-02-26T00:00:00"/>
    <s v="17th April,2017"/>
    <d v="2017-04-17T00:00:00"/>
    <s v="Esban Norman Gitau"/>
    <s v="Male"/>
    <s v="897078"/>
    <s v="721269422"/>
    <s v="2.55E+11"/>
    <s v=""/>
    <s v=""/>
    <n v="37.003999999999998"/>
    <n v="-0.85898799999999997"/>
    <s v="Murang'a"/>
    <s v="Kandara"/>
    <s v="Kandara"/>
    <s v="Karuhiu"/>
    <x v="3"/>
    <s v="Kenbi Enterprises"/>
    <s v="Luke"/>
    <s v=""/>
    <s v="Micro Business"/>
    <s v="MKD"/>
  </r>
  <r>
    <s v="VPA6"/>
    <s v="KE-TRA-1611-21678"/>
    <x v="0"/>
    <s v="Hostile Client"/>
    <s v="11th October,2016"/>
    <d v="2016-10-11T00:00:00"/>
    <s v="30th November,2016"/>
    <d v="2016-11-30T00:00:00"/>
    <s v="Wekoye Stephen Ngome"/>
    <s v="Male"/>
    <s v="778124"/>
    <s v="+254722853316"/>
    <s v="2.55E+11"/>
    <s v=""/>
    <s v="2.55E+11"/>
    <n v="35.248202999999997"/>
    <n v="0.99424299999999999"/>
    <s v="Trans Nzoia"/>
    <s v="Trans Nzoia East"/>
    <s v="Sowerwa"/>
    <s v="Tombili"/>
    <x v="1"/>
    <s v="Pafasi Enterprise"/>
    <s v="Pafasi  Enterprise"/>
    <s v="712956699"/>
    <s v="Micro Business"/>
    <s v="MKD"/>
  </r>
  <r>
    <s v="VPA6"/>
    <s v="KE-NYE-1704-20082"/>
    <x v="1"/>
    <s v=""/>
    <s v="1st March,2017"/>
    <d v="2017-03-01T00:00:00"/>
    <s v="20th April,2017"/>
    <d v="2017-04-20T00:00:00"/>
    <s v="Mwangi John"/>
    <s v="Male"/>
    <s v="1808934"/>
    <s v="722649630"/>
    <s v="2.55E+11"/>
    <s v=""/>
    <s v=""/>
    <n v="36.721888999999997"/>
    <n v="-0.26077"/>
    <s v="Nyeri"/>
    <s v="Kieni West"/>
    <s v="Gatarakwa"/>
    <s v="Embaringo"/>
    <x v="3"/>
    <s v="Kenbi Enterprises"/>
    <s v="Moses"/>
    <s v=""/>
    <s v="Micro Business"/>
    <s v="KENBIM"/>
  </r>
  <r>
    <s v="VPA6"/>
    <s v="KE-NAK-1704-21276"/>
    <x v="1"/>
    <s v=""/>
    <s v="5th March,2017"/>
    <d v="2017-03-05T00:00:00"/>
    <s v="24th April,2017"/>
    <d v="2017-04-24T00:00:00"/>
    <s v="Mutahi Wamuyu Salome"/>
    <s v="Female"/>
    <s v="402355"/>
    <s v="729561896"/>
    <s v="2.55E+11"/>
    <s v=""/>
    <s v=""/>
    <n v="36.176667999999999"/>
    <n v="-0.26850299999999999"/>
    <s v="Nakuru"/>
    <s v="Bahati"/>
    <s v="Gathioro"/>
    <s v="Taboga"/>
    <x v="2"/>
    <s v="Samjubiotec Enterprises"/>
    <s v="Samjubiotec Enterprises"/>
    <s v="725884727"/>
    <s v="Micro Business"/>
    <s v="KENBIM"/>
  </r>
  <r>
    <s v="VPA6"/>
    <s v="KE-THA-1706-21801"/>
    <x v="1"/>
    <s v=""/>
    <s v="9th May,2017"/>
    <d v="2017-05-09T00:00:00"/>
    <s v="28th June,2017"/>
    <d v="2017-06-28T00:00:00"/>
    <s v="Njeru John"/>
    <s v="Male"/>
    <s v="11058709"/>
    <s v="719157020"/>
    <s v="2.55E+11"/>
    <s v=""/>
    <s v="2.55E+11"/>
    <n v="37.661352000000001"/>
    <n v="-0.381575"/>
    <s v="Tharaka-Nithi"/>
    <s v="Chuka"/>
    <s v="Kabuboni"/>
    <s v="Mbukoni"/>
    <x v="2"/>
    <s v="Igwemas General Digester Ltd"/>
    <s v="Samuel Kirimi"/>
    <s v="740754837"/>
    <s v="Micro Business"/>
    <s v="Modified Camartec Digester"/>
  </r>
  <r>
    <s v="VPA6"/>
    <s v="KE-UAS-1802-20679"/>
    <x v="1"/>
    <s v=""/>
    <s v="13th December,2017"/>
    <d v="2017-12-13T00:00:00"/>
    <s v="1st February,2018"/>
    <d v="2018-02-01T00:00:00"/>
    <s v="Charagat Helen Helen"/>
    <s v="Female"/>
    <s v="99999"/>
    <s v="721389882"/>
    <s v="721389882"/>
    <s v=""/>
    <s v="723790231"/>
    <n v="35.191161999999998"/>
    <n v="0.40389799999999998"/>
    <s v="Uasin Gishu"/>
    <s v="Kapseret"/>
    <s v="Kapkaren"/>
    <s v="Kapkaren"/>
    <x v="4"/>
    <s v="Bio Esline Company Ltd"/>
    <s v="James"/>
    <s v=""/>
    <s v="Micro Business"/>
    <s v="Modified Camartec Digester"/>
  </r>
  <r>
    <s v="VPA6"/>
    <s v="KE-THA-1705-21802"/>
    <x v="1"/>
    <s v=""/>
    <s v="16th March,2017"/>
    <d v="2017-03-16T00:00:00"/>
    <s v="5th May,2017"/>
    <d v="2017-05-05T00:00:00"/>
    <s v="Mati Lucyline Jerri"/>
    <s v="Female"/>
    <s v="2383870"/>
    <s v="728681159"/>
    <s v="2.55E+11"/>
    <s v=""/>
    <s v="2.55E+11"/>
    <n v="37.642826999999997"/>
    <n v="-0.37252999999999997"/>
    <s v="Tharaka-Nithi"/>
    <s v="Chuka"/>
    <s v="Mwonge"/>
    <s v="Kiadogo"/>
    <x v="2"/>
    <s v="Igwemas General Digester Ltd"/>
    <s v="Samuel Kirimi"/>
    <s v="740754837"/>
    <s v="Micro Business"/>
    <s v="Modified Camartec Digester"/>
  </r>
  <r>
    <s v="VPA6"/>
    <s v="KE-THA-1705-21803"/>
    <x v="1"/>
    <s v=""/>
    <s v="16th March,2017"/>
    <d v="2017-03-16T00:00:00"/>
    <s v="5th May,2017"/>
    <d v="2017-05-05T00:00:00"/>
    <s v="Murithi Evanston Gitonga"/>
    <s v="Male"/>
    <s v="36885190"/>
    <s v="721345432"/>
    <s v="2.55E+11"/>
    <s v=""/>
    <s v=""/>
    <n v="37.643383999999998"/>
    <n v="-0.37174499999999999"/>
    <s v="Tharaka-Nithi"/>
    <s v="Chuka"/>
    <s v="Mwonge"/>
    <s v="Kangumo"/>
    <x v="2"/>
    <s v="Igwemas General Digester Ltd"/>
    <s v="George Gitonga"/>
    <s v="741851168"/>
    <s v="Micro Business"/>
    <s v="Modified Camartec Digester"/>
  </r>
  <r>
    <s v="VPA6"/>
    <s v="KE-NAK-1703-21277"/>
    <x v="1"/>
    <s v=""/>
    <s v="12th January,2017"/>
    <d v="2017-01-12T00:00:00"/>
    <s v="3rd March,2017"/>
    <d v="2017-03-03T00:00:00"/>
    <s v="Njenga Jane Njeri"/>
    <s v="Female"/>
    <s v="5194175"/>
    <s v="715379309"/>
    <s v="2.55E+11"/>
    <s v=""/>
    <s v=""/>
    <n v="36.134419999999999"/>
    <n v="-0.2215"/>
    <s v="Nakuru"/>
    <s v="Bahati"/>
    <s v="Kabatini"/>
    <s v="Nyathona"/>
    <x v="1"/>
    <s v="Samjubiotec Enterprises"/>
    <s v="Samjubiotec Enterprises"/>
    <s v="725884727"/>
    <s v="Micro Business"/>
    <s v="Modified Camartec Digester"/>
  </r>
  <r>
    <s v="VPA6"/>
    <s v="KE-THA-1701-21826"/>
    <x v="1"/>
    <s v=""/>
    <s v="11th December,2016"/>
    <d v="2016-12-11T00:00:00"/>
    <s v="30th January,2017"/>
    <d v="2017-01-30T00:00:00"/>
    <s v="Naivasha Frankline Murithi"/>
    <s v="Male"/>
    <s v="26188363"/>
    <s v="723960155"/>
    <s v="2.55E+11"/>
    <s v=""/>
    <s v="2.55E+11"/>
    <n v="37.636926000000003"/>
    <n v="-0.23633499999999999"/>
    <s v="Tharaka-Nithi"/>
    <s v="Maara"/>
    <s v="Murungi"/>
    <s v="Shumaita"/>
    <x v="1"/>
    <s v="Igwemas General Digester Ltd"/>
    <s v="Samuel Kirimi"/>
    <s v="740754837"/>
    <s v="Micro Business"/>
    <s v="KENBIM"/>
  </r>
  <r>
    <s v="VPA6"/>
    <s v="KE-MUR-1712-20877"/>
    <x v="1"/>
    <s v=""/>
    <s v="11th November,2017"/>
    <d v="2017-11-11T00:00:00"/>
    <s v="31st December,2017"/>
    <d v="2017-12-31T00:00:00"/>
    <s v="Mwangi John Kamau"/>
    <s v="Male"/>
    <s v="2024856"/>
    <s v="70613164"/>
    <s v="2.55E+11"/>
    <s v=""/>
    <s v="2.55E+11"/>
    <n v="36.940933999999999"/>
    <n v="-0.94330700000000001"/>
    <s v="Murang'a"/>
    <s v="Maragua"/>
    <s v="Gatanga"/>
    <s v="Mabae"/>
    <x v="2"/>
    <s v="Fagaden Enterprises"/>
    <s v="Fagaden Enterprises"/>
    <s v="721959288"/>
    <s v="Micro Business"/>
    <s v="MKD"/>
  </r>
  <r>
    <s v="VPA6"/>
    <s v="KE-MUR-1601-20878"/>
    <x v="1"/>
    <s v=""/>
    <s v="27th November,2015"/>
    <d v="2015-11-27T00:00:00"/>
    <s v="16th January,2016"/>
    <d v="2016-01-16T00:00:00"/>
    <s v="Marua Simon Muiruri"/>
    <s v="Male"/>
    <s v="3682940"/>
    <s v="729738534"/>
    <s v="729738534"/>
    <s v=""/>
    <s v="716182663"/>
    <n v="36.931319999999999"/>
    <n v="-0.92639499999999997"/>
    <s v="Murang'a"/>
    <s v="Maragua"/>
    <s v="Kirwara"/>
    <s v="Ndiara Kagiri"/>
    <x v="3"/>
    <s v="Fagaden Enterprises"/>
    <s v="Fagaden Enterprises"/>
    <s v="721959188"/>
    <s v="Micro Business"/>
    <s v="MKD"/>
  </r>
  <r>
    <s v="VPA6"/>
    <s v="KE-KIA-1703-20379"/>
    <x v="1"/>
    <s v=""/>
    <s v="25th January,2017"/>
    <d v="2017-01-25T00:00:00"/>
    <s v="16th March,2017"/>
    <d v="2017-03-16T00:00:00"/>
    <s v="Tabitha Kariuki Wanjiru"/>
    <s v="Female"/>
    <s v="13030106"/>
    <s v="725602009"/>
    <s v="2.55E+11"/>
    <s v=""/>
    <s v=""/>
    <n v="36.718052"/>
    <n v="-1.0466150000000001"/>
    <s v="Kiambu"/>
    <s v="Lari"/>
    <s v="Githunguri"/>
    <s v="Iriani"/>
    <x v="1"/>
    <s v="Felikam Biogas Services"/>
    <s v="Felikam Biogas Services"/>
    <s v="721439273"/>
    <s v="Micro Business"/>
    <s v="KENBIM"/>
  </r>
  <r>
    <s v="VPA6"/>
    <s v="KE-KIR-1707-20680"/>
    <x v="0"/>
    <s v="Hostile Client"/>
    <s v="12th May,2017"/>
    <d v="2017-05-12T00:00:00"/>
    <s v="1st July,2017"/>
    <d v="2017-07-01T00:00:00"/>
    <s v="Chila Livingstone S"/>
    <s v="Male"/>
    <s v="254574"/>
    <s v="+254725871234"/>
    <s v="2.55E+11"/>
    <s v=""/>
    <s v=""/>
    <n v="37.200163000000003"/>
    <n v="-0.603657"/>
    <s v="Kirinyaga"/>
    <s v="Ndia"/>
    <s v="Sagana"/>
    <s v="Kigwachi"/>
    <x v="1"/>
    <s v="Bio Esline Company Ltd"/>
    <s v="Oloo"/>
    <s v=""/>
    <s v="Micro Business"/>
    <s v="KENBIM"/>
  </r>
  <r>
    <s v="VPA6"/>
    <s v="KE-KIA-1707-20077"/>
    <x v="1"/>
    <s v=""/>
    <s v="7th January,2017"/>
    <d v="2017-01-07T00:00:00"/>
    <s v="21st July,2017"/>
    <d v="2017-07-21T00:00:00"/>
    <s v="Kimani Mary Ngoiri"/>
    <s v="Female"/>
    <s v="16121607"/>
    <s v="729937205"/>
    <s v="2.55E+11"/>
    <s v=""/>
    <s v=""/>
    <n v="36.639049999999997"/>
    <n v="-1.2920929999999999"/>
    <s v="Kiambu"/>
    <s v="Kikuyu"/>
    <s v="Kinoo"/>
    <s v="Gikambura"/>
    <x v="2"/>
    <s v="Kenbi Enterprises"/>
    <s v="Michael"/>
    <s v=""/>
    <s v="Micro Business"/>
    <s v="KENBIM"/>
  </r>
  <r>
    <s v="VPA6"/>
    <s v="KE-MUR-1706-20879"/>
    <x v="1"/>
    <s v=""/>
    <s v="4th May,2017"/>
    <d v="2017-05-04T00:00:00"/>
    <s v="23rd June,2017"/>
    <d v="2017-06-23T00:00:00"/>
    <s v="Mwangi Mary Magiri"/>
    <s v="Female"/>
    <s v="5158539"/>
    <s v="710372495"/>
    <s v="2.55E+11"/>
    <s v=""/>
    <s v="2.55E+11"/>
    <n v="37.005108999999997"/>
    <n v="-0.85971600000000004"/>
    <s v="Murang'a"/>
    <s v="Maragua"/>
    <s v="Kagunduini"/>
    <s v="Karuhiu"/>
    <x v="2"/>
    <s v="Fagaden Enterprises"/>
    <s v="Fagaden Enterprises"/>
    <s v="721959188"/>
    <s v="Micro Business"/>
    <s v="MKD"/>
  </r>
  <r>
    <s v="VPA6"/>
    <s v="KE-NYE-1704-21583"/>
    <x v="1"/>
    <s v=""/>
    <s v="13th November,2016"/>
    <d v="2016-11-13T00:00:00"/>
    <s v="20th April,2017"/>
    <d v="2017-04-20T00:00:00"/>
    <s v="Kahama Alice Wangu"/>
    <s v="Female"/>
    <s v="8494236"/>
    <s v="722696302"/>
    <s v="2.55E+11"/>
    <s v=""/>
    <s v=""/>
    <n v="36.802222999999998"/>
    <n v="-0.25411"/>
    <s v="Nyeri"/>
    <s v="Kieni West"/>
    <s v="Muiga"/>
    <s v="Kiaragana"/>
    <x v="2"/>
    <s v="Kichemu limited"/>
    <s v=""/>
    <s v=""/>
    <s v="Micro Business"/>
    <s v="MKD"/>
  </r>
  <r>
    <s v="VPA6"/>
    <s v="KE-KIA-1512-14750"/>
    <x v="1"/>
    <s v=""/>
    <s v="11th November,2015"/>
    <d v="2015-11-11T00:00:00"/>
    <s v="31st December,2015"/>
    <d v="2015-12-31T00:00:00"/>
    <s v="John Karanja Kabogo"/>
    <s v="Male"/>
    <s v="99999"/>
    <s v="722256090"/>
    <s v="722256090"/>
    <s v=""/>
    <s v=""/>
    <n v="36.939807000000002"/>
    <n v="-1.0000500000000001"/>
    <s v="Kiambu"/>
    <s v="Gatundu North"/>
    <s v="Mangu"/>
    <s v="Mitero"/>
    <x v="3"/>
    <s v="Fagaden Enterprises"/>
    <s v="Fagaden Enterprises"/>
    <s v=""/>
    <s v="Micro Business"/>
    <s v="KENBIM"/>
  </r>
  <r>
    <s v="VPA6"/>
    <s v="KE-NYE-1706-21086"/>
    <x v="1"/>
    <s v=""/>
    <s v="2nd May,2017"/>
    <d v="2017-05-02T00:00:00"/>
    <s v="21st June,2017"/>
    <d v="2017-06-21T00:00:00"/>
    <s v="Ngera Karinga Charles"/>
    <s v="Male"/>
    <s v="27563248"/>
    <s v="722440732"/>
    <s v="2.55E+11"/>
    <s v=""/>
    <s v="2.55E+11"/>
    <n v="37.023453000000003"/>
    <n v="-0.54231799999999997"/>
    <s v="Nyeri"/>
    <s v="Mukurweni"/>
    <s v="Ruthanje"/>
    <s v="Kiawamururu"/>
    <x v="3"/>
    <s v="Sakaki Natural Renewable Energy Center"/>
    <s v=""/>
    <s v=""/>
    <s v="Micro Business"/>
    <s v="MKD"/>
  </r>
  <r>
    <s v="VPA6"/>
    <s v="KE-EMB-1705-21092"/>
    <x v="1"/>
    <s v=""/>
    <s v="2nd April,2017"/>
    <d v="2017-04-02T00:00:00"/>
    <s v="22nd May,2017"/>
    <d v="2017-05-22T00:00:00"/>
    <s v="Naman Naman Njeru"/>
    <s v="Male"/>
    <s v="31754560"/>
    <s v="727822708"/>
    <s v="2.55E+11"/>
    <s v=""/>
    <s v="2.55E+11"/>
    <n v="37.552649000000002"/>
    <n v="-0.42219600000000002"/>
    <s v="Embu"/>
    <s v="Runyenjes"/>
    <s v="Kagaari North"/>
    <s v="Muthege"/>
    <x v="2"/>
    <s v="Sakaki Natural Renewable Energy Center"/>
    <s v=""/>
    <s v=""/>
    <s v="Micro Business"/>
    <s v="MKD"/>
  </r>
  <r>
    <s v="VPA6"/>
    <s v="KE-EMB-1706-21093"/>
    <x v="0"/>
    <s v="Grievance"/>
    <s v="16th April,2017"/>
    <d v="2017-04-16T00:00:00"/>
    <s v="5th June,2017"/>
    <d v="2017-06-05T00:00:00"/>
    <s v="Njiru Japhat Njagi"/>
    <s v="Male"/>
    <s v="3306248"/>
    <s v="718512960"/>
    <s v="2.55E+11"/>
    <s v=""/>
    <s v="2.55E+11"/>
    <n v="37.548448999999998"/>
    <n v="-0.40800900000000001"/>
    <s v="Embu"/>
    <s v="Runyenjes"/>
    <s v="Mukuurine"/>
    <s v="Mukuuri"/>
    <x v="2"/>
    <s v="Sakaki Natural Renewable Energy Center"/>
    <s v=""/>
    <s v=""/>
    <s v="Micro Business"/>
    <s v="MKD"/>
  </r>
  <r>
    <s v="VPA6"/>
    <s v="KE-EMB-1707-21094"/>
    <x v="0"/>
    <s v="Grievance"/>
    <s v="12th May,2017"/>
    <d v="2017-05-12T00:00:00"/>
    <s v="1st July,2017"/>
    <d v="2017-07-01T00:00:00"/>
    <s v="Njiru Joseph Mwaniki"/>
    <s v="Male"/>
    <s v="721970"/>
    <s v="721659359"/>
    <s v="2.55E+11"/>
    <s v=""/>
    <s v="2.55E+11"/>
    <n v="37.547524000000003"/>
    <n v="-0.41113100000000002"/>
    <s v="Embu"/>
    <s v="Runyenjes"/>
    <s v="Kagaari"/>
    <s v="Mukuuri"/>
    <x v="2"/>
    <s v="Sakaki Natural Renewable Energy Center"/>
    <s v=""/>
    <s v=""/>
    <s v="Micro Business"/>
    <s v="MKD"/>
  </r>
  <r>
    <s v="VPA6"/>
    <s v="KE-EMB-1705-21095"/>
    <x v="1"/>
    <s v=""/>
    <s v="31st March,2017"/>
    <d v="2017-03-31T00:00:00"/>
    <s v="20th May,2017"/>
    <d v="2017-05-20T00:00:00"/>
    <s v="Rutere Alice Muthanje"/>
    <s v="Female"/>
    <s v="3307878"/>
    <s v="719525872"/>
    <s v="2.55E+11"/>
    <s v=""/>
    <s v="2.55E+11"/>
    <n v="37.544562999999997"/>
    <n v="-0.40658100000000003"/>
    <s v="Embu"/>
    <s v="Runyenjes"/>
    <s v="Kagaari"/>
    <s v="Mukuuri"/>
    <x v="2"/>
    <s v="Sakaki Natural Renewable Energy Center"/>
    <s v=""/>
    <s v=""/>
    <s v="Micro Business"/>
    <s v="MKD"/>
  </r>
  <r>
    <s v="VPA6"/>
    <s v="KE-EMB-1705-21096"/>
    <x v="1"/>
    <s v=""/>
    <s v="26th March,2017"/>
    <d v="2017-03-26T00:00:00"/>
    <s v="15th May,2017"/>
    <d v="2017-05-15T00:00:00"/>
    <s v="Njiru Sisily Ruguru"/>
    <s v="Female"/>
    <s v="7034896"/>
    <s v="725992414"/>
    <s v="2.55E+11"/>
    <s v=""/>
    <s v="2.55E+11"/>
    <n v="37.551163000000003"/>
    <n v="-0.40787200000000001"/>
    <s v="Embu"/>
    <s v="Runyenjes"/>
    <s v="Kagaari"/>
    <s v="Mukuuri"/>
    <x v="2"/>
    <s v="Sakaki Natural Renewable Energy Center"/>
    <s v=""/>
    <s v=""/>
    <s v="Micro Business"/>
    <s v="MKD"/>
  </r>
  <r>
    <s v="VPA6"/>
    <s v="KE-EMB-1705-21097"/>
    <x v="0"/>
    <s v="Grievance"/>
    <s v="31st March,2017"/>
    <d v="2017-03-31T00:00:00"/>
    <s v="20th May,2017"/>
    <d v="2017-05-20T00:00:00"/>
    <s v="Kathari Joseph Dwiga"/>
    <s v="Male"/>
    <s v="10223433"/>
    <s v="723548237"/>
    <s v="2.55E+11"/>
    <s v=""/>
    <s v="2.55E+11"/>
    <n v="37.549185999999999"/>
    <n v="-0.40886099999999997"/>
    <s v="Embu"/>
    <s v="Runyenjes"/>
    <s v="Kagaari"/>
    <s v="Mukuuri"/>
    <x v="2"/>
    <s v="Sakaki Natural Renewable Energy Center"/>
    <s v=""/>
    <s v=""/>
    <s v="Micro Business"/>
    <s v="MKD"/>
  </r>
  <r>
    <s v="VPA6"/>
    <s v="KE-EMB-1705-21098"/>
    <x v="1"/>
    <s v=""/>
    <s v="31st March,2017"/>
    <d v="2017-03-31T00:00:00"/>
    <s v="20th May,2017"/>
    <d v="2017-05-20T00:00:00"/>
    <s v="Njiru Silvester Njeru"/>
    <s v="Male"/>
    <s v="10058760"/>
    <s v="727368077"/>
    <s v="2.55E+11"/>
    <s v=""/>
    <s v="2.55E+11"/>
    <n v="37.540433"/>
    <n v="-0.39929799999999999"/>
    <s v="Embu"/>
    <s v="Runyenjes"/>
    <s v="Kagaari"/>
    <s v="Mukuuri"/>
    <x v="2"/>
    <s v="Sakaki Natural Renewable Energy Center"/>
    <s v=""/>
    <s v=""/>
    <s v="Micro Business"/>
    <s v="MKD"/>
  </r>
  <r>
    <s v="VPA6"/>
    <s v="KE-KIR-1706-21100"/>
    <x v="1"/>
    <s v=""/>
    <s v="1st May,2017"/>
    <d v="2017-05-01T00:00:00"/>
    <s v="20th June,2017"/>
    <d v="2017-06-20T00:00:00"/>
    <s v="Gateri Wilson Kariuki"/>
    <s v="Male"/>
    <s v="21953981"/>
    <s v="720430827"/>
    <s v="2.55E+11"/>
    <s v=""/>
    <s v="2.55E+11"/>
    <n v="37.419370999999998"/>
    <n v="-0.54593999999999998"/>
    <s v="Kirinyaga"/>
    <s v="Kirinyaga East"/>
    <s v="Njukiini"/>
    <s v="Githaraini"/>
    <x v="4"/>
    <s v="Sakaki Natural Renewable Energy Center"/>
    <s v=""/>
    <s v=""/>
    <s v="Micro Business"/>
    <s v="AKUT"/>
  </r>
  <r>
    <s v="VPA6"/>
    <s v="KE-KIR-1702-21102"/>
    <x v="1"/>
    <s v=""/>
    <s v="14th December,2016"/>
    <d v="2016-12-14T00:00:00"/>
    <s v="2nd February,2017"/>
    <d v="2017-02-02T00:00:00"/>
    <s v="Njagi Linus Kariuki"/>
    <s v="Male"/>
    <s v="21916697"/>
    <s v="722790547"/>
    <s v="2.55E+11"/>
    <s v=""/>
    <s v="2.55E+11"/>
    <n v="37.420724"/>
    <n v="-0.52715100000000004"/>
    <s v="Kirinyaga"/>
    <s v="Kirinyaga East"/>
    <s v="Njukiini"/>
    <s v="Githaraini"/>
    <x v="2"/>
    <s v="Sakaki Natural Renewable Energy Center"/>
    <s v=""/>
    <s v=""/>
    <s v="Micro Business"/>
    <s v="MKD"/>
  </r>
  <r>
    <s v="VPA6"/>
    <s v="KE-KIR-1705-21101"/>
    <x v="1"/>
    <s v=""/>
    <s v="5th April,2017"/>
    <d v="2017-04-05T00:00:00"/>
    <s v="25th May,2017"/>
    <d v="2017-05-25T00:00:00"/>
    <s v="Muraya John Gichu"/>
    <s v="Male"/>
    <s v="28991663"/>
    <s v="722672886"/>
    <s v="2.55E+11"/>
    <s v=""/>
    <s v="2.55E+11"/>
    <n v="37.440351"/>
    <n v="-0.54671199999999998"/>
    <s v="Kirinyaga"/>
    <s v="Kirinyaga East"/>
    <s v="Murinduko"/>
    <s v="Karuangi"/>
    <x v="2"/>
    <s v="Sakaki Natural Renewable Energy Center"/>
    <s v=""/>
    <s v=""/>
    <s v="Micro Business"/>
    <s v="MKD"/>
  </r>
  <r>
    <s v="VPA6"/>
    <s v="KE-EMB-1707-21089"/>
    <x v="1"/>
    <s v=""/>
    <s v="5th June,2017"/>
    <d v="2017-06-05T00:00:00"/>
    <s v="25th July,2017"/>
    <d v="2017-07-25T00:00:00"/>
    <s v="N Jane Muthanje"/>
    <s v="Female"/>
    <s v="1092664"/>
    <s v="720231898"/>
    <s v="2.55E+11"/>
    <s v=""/>
    <s v="2.55E+11"/>
    <n v="37.535772000000001"/>
    <n v="-0.44187300000000002"/>
    <s v="Embu"/>
    <s v="Runyenjes"/>
    <s v="Makengi"/>
    <s v="Kevote"/>
    <x v="0"/>
    <s v="Sakaki Natural Renewable Energy Center"/>
    <s v=""/>
    <s v=""/>
    <s v="Micro Business"/>
    <s v="MKD"/>
  </r>
  <r>
    <s v="VPA6"/>
    <s v="KE-MER-1706-21888"/>
    <x v="1"/>
    <s v=""/>
    <s v="30th April,2017"/>
    <d v="2017-04-30T00:00:00"/>
    <s v="19th June,2017"/>
    <d v="2017-06-19T00:00:00"/>
    <s v="Magaju Sails Joseph"/>
    <s v="Male"/>
    <s v="5773644"/>
    <s v="712319405"/>
    <s v="2.55E+11"/>
    <s v=""/>
    <s v="2.55E+11"/>
    <n v="37.602812"/>
    <n v="-7.0296999999999998E-2"/>
    <s v="Meru"/>
    <s v="Imenti South"/>
    <s v="Upper Mikumbune"/>
    <s v="Kiunju"/>
    <x v="3"/>
    <s v="Zackmar Biotec Ltd"/>
    <s v="Zackmar Biotec Ltd"/>
    <s v="723233226"/>
    <s v="Micro Business"/>
    <s v="KENBIM"/>
  </r>
  <r>
    <s v="VPA6"/>
    <s v="KE-KIA-1512-14759"/>
    <x v="1"/>
    <s v=""/>
    <s v="11th November,2015"/>
    <d v="2015-11-11T00:00:00"/>
    <s v="31st December,2015"/>
    <d v="2015-12-31T00:00:00"/>
    <s v="John Kinyanjui Muchai"/>
    <s v="Male"/>
    <s v="99999"/>
    <s v="721681445"/>
    <s v="721681445"/>
    <s v=""/>
    <s v=""/>
    <n v="36.783230000000003"/>
    <n v="-1.1637919999999999"/>
    <s v="Kiambu"/>
    <s v="Limuru"/>
    <s v="Kiambu"/>
    <s v="Kanunga"/>
    <x v="3"/>
    <s v="Biotechno &amp; Services"/>
    <s v=""/>
    <s v=""/>
    <s v="Micro Business"/>
    <s v="KENBIM"/>
  </r>
  <r>
    <s v="VPA6"/>
    <s v="KE-KIR-1704-20777"/>
    <x v="1"/>
    <s v=""/>
    <s v="8th March,2017"/>
    <d v="2017-03-08T00:00:00"/>
    <s v="27th April,2017"/>
    <d v="2017-04-27T00:00:00"/>
    <s v="Gachua Anne Mary Wangui"/>
    <s v="Female"/>
    <s v="1912538"/>
    <s v="724630284"/>
    <s v="2.55E+11"/>
    <s v=""/>
    <s v=""/>
    <n v="37.186751999999998"/>
    <n v="-0.49734499999999998"/>
    <s v="Kirinyaga"/>
    <s v="Sagana"/>
    <s v="Kirinyaga West"/>
    <s v="Kiano"/>
    <x v="0"/>
    <s v="Mt Kenya Renewable Energy"/>
    <s v="Mt Kenya Renewable Energy"/>
    <s v="726322851"/>
    <s v="Micro Business"/>
    <s v="KENBIM"/>
  </r>
  <r>
    <s v="VPA6"/>
    <s v="KE-KIR-1701-20681"/>
    <x v="1"/>
    <s v=""/>
    <s v="12th November,2016"/>
    <d v="2016-11-12T00:00:00"/>
    <s v="1st January,2017"/>
    <d v="2017-01-01T00:00:00"/>
    <s v="Maina James Clet"/>
    <s v="Male"/>
    <s v="99999"/>
    <s v="721591022"/>
    <s v="2.55E+11"/>
    <s v=""/>
    <s v="2.55E+11"/>
    <n v="37.206220000000002"/>
    <n v="-0.59487699999999999"/>
    <s v="Kirinyaga"/>
    <s v="Sagana"/>
    <s v="Ndia"/>
    <s v="Riamuga"/>
    <x v="2"/>
    <s v="Bio Esline Company Ltd"/>
    <s v="Oloo"/>
    <s v="711469114"/>
    <s v="Micro Business"/>
    <s v="KENBIM"/>
  </r>
  <r>
    <s v="VPA6"/>
    <s v="KE-MER-1701-21805"/>
    <x v="1"/>
    <s v=""/>
    <s v="19th November,2016"/>
    <d v="2016-11-19T00:00:00"/>
    <s v="8th January,2017"/>
    <d v="2017-01-08T00:00:00"/>
    <s v="M'Amburi Damiano Muthaura"/>
    <s v="Male"/>
    <s v="8870319"/>
    <s v="727570114"/>
    <s v="727570114"/>
    <s v=""/>
    <s v="707460103"/>
    <n v="37.684330000000003"/>
    <n v="-6.6692000000000001E-2"/>
    <s v="Meru"/>
    <s v="Imenti South"/>
    <s v="Kithunguri"/>
    <s v="Muguru"/>
    <x v="3"/>
    <s v="Igwemas General Digester Ltd"/>
    <s v="George Gitonga"/>
    <s v="741293570"/>
    <s v="Micro Business"/>
    <s v="MKD"/>
  </r>
  <r>
    <s v="VPA6"/>
    <s v="KE-THA-1707-19578"/>
    <x v="1"/>
    <s v=""/>
    <s v="17th May,2017"/>
    <d v="2017-05-17T00:00:00"/>
    <s v="6th July,2017"/>
    <d v="2017-07-06T00:00:00"/>
    <s v="Gitonga Mbabu Tyres"/>
    <s v="Male"/>
    <s v="27872500"/>
    <s v="71815705"/>
    <s v="2.55E+11"/>
    <s v=""/>
    <s v="2.55E+11"/>
    <n v="37.617724000000003"/>
    <n v="-0.237123"/>
    <s v="Tharaka-Nithi"/>
    <s v="Maara"/>
    <s v="Chogoria"/>
    <s v="Mugaani"/>
    <x v="2"/>
    <s v="Likunga Company Limited"/>
    <s v="Anderson Tuva"/>
    <s v="797594055"/>
    <s v="Micro Business"/>
    <s v="MKD"/>
  </r>
  <r>
    <s v="VPA6"/>
    <s v="KE-THA-1708-19579"/>
    <x v="1"/>
    <s v=""/>
    <s v="17th June,2017"/>
    <d v="2017-06-17T00:00:00"/>
    <s v="6th August,2017"/>
    <d v="2017-08-06T00:00:00"/>
    <s v="Jotham John Kamundi"/>
    <s v="Male"/>
    <s v="11026069"/>
    <s v="728122407"/>
    <s v="2.55E+11"/>
    <s v=""/>
    <s v="2.55E+11"/>
    <n v="37.607126999999998"/>
    <n v="-0.23555200000000001"/>
    <s v="Tharaka-Nithi"/>
    <s v="Maara"/>
    <s v="Chogoria"/>
    <s v="Girira"/>
    <x v="2"/>
    <s v="Likunga Company Limited"/>
    <s v="Eliatha Njagi"/>
    <s v="718644238"/>
    <s v="Micro Business"/>
    <s v="MKD"/>
  </r>
  <r>
    <s v="VPA6"/>
    <s v="KE-THA-1708-19580"/>
    <x v="1"/>
    <s v=""/>
    <s v="12th June,2016"/>
    <d v="2016-06-12T00:00:00"/>
    <s v="1st August,2017"/>
    <d v="2017-08-01T00:00:00"/>
    <s v="Ashford Ntiba Micheni"/>
    <s v="Male"/>
    <s v="5099887"/>
    <s v="710465157"/>
    <s v="2.55E+11"/>
    <s v=""/>
    <s v="2.55E+11"/>
    <n v="37.618564999999997"/>
    <n v="-0.23055600000000001"/>
    <s v="Tharaka-Nithi"/>
    <s v="Maara"/>
    <s v="Chogoria"/>
    <s v="Ikaani"/>
    <x v="2"/>
    <s v="Likunga Company Limited"/>
    <s v="Anderson Tuva"/>
    <s v="254738923711"/>
    <s v="Micro Business"/>
    <s v="MKD"/>
  </r>
  <r>
    <s v="VPA6"/>
    <s v="KE-MER-1707-21890"/>
    <x v="1"/>
    <s v=""/>
    <s v="18th May,2017"/>
    <d v="2017-05-18T00:00:00"/>
    <s v="7th July,2017"/>
    <d v="2017-07-07T00:00:00"/>
    <s v="Mungiria James Mwita"/>
    <s v="Male"/>
    <s v="20855993"/>
    <s v="726757490"/>
    <s v="2.55E+11"/>
    <s v=""/>
    <s v="2.55E+11"/>
    <n v="37.676304000000002"/>
    <n v="-7.8876000000000002E-2"/>
    <s v="Meru"/>
    <s v="Imenti South"/>
    <s v="Mikumbune"/>
    <s v="Miaguene"/>
    <x v="2"/>
    <s v="Zackmar Biotec Ltd"/>
    <s v="Zackmar Biotec Ltd"/>
    <s v="723233226"/>
    <s v="Micro Business"/>
    <s v="KENBIM"/>
  </r>
  <r>
    <s v="VPA6"/>
    <s v="KE-MER-1606-16392"/>
    <x v="1"/>
    <s v=""/>
    <s v="12th April,2016"/>
    <d v="2016-04-12T00:00:00"/>
    <s v="1st June,2016"/>
    <d v="2016-06-01T00:00:00"/>
    <s v="Samuel Muriungi Kibui"/>
    <s v="Female"/>
    <s v="9215461"/>
    <s v="722848962"/>
    <s v="722848962"/>
    <s v=""/>
    <s v="738830996"/>
    <n v="37.555162000000003"/>
    <n v="-2.1062000000000001E-2"/>
    <s v="Meru"/>
    <s v="Meru Central"/>
    <s v="Kithirune"/>
    <s v="Kagoji"/>
    <x v="0"/>
    <s v="Likunga Company Limited"/>
    <s v="Likunga Company Limited"/>
    <s v="720280964"/>
    <s v="Micro Business"/>
    <s v="KENBIM"/>
  </r>
  <r>
    <s v="VPA6"/>
    <s v="KE-THA-1707-19581"/>
    <x v="1"/>
    <s v=""/>
    <s v="12th May,2017"/>
    <d v="2017-05-12T00:00:00"/>
    <s v="1st July,2017"/>
    <d v="2017-07-01T00:00:00"/>
    <s v="Muthoni Njeru Dionisio"/>
    <s v="Male"/>
    <s v="28852656"/>
    <s v="728582602"/>
    <s v="728582602"/>
    <s v=""/>
    <s v="717760896"/>
    <n v="37.649315000000001"/>
    <n v="-0.36887900000000001"/>
    <s v="Tharaka-Nithi"/>
    <s v="Chuka"/>
    <s v="Mwonge"/>
    <s v="Ikuu"/>
    <x v="3"/>
    <s v="Likunga Company Limited"/>
    <s v="Likunga Company Limited"/>
    <s v="720280964"/>
    <s v="Micro Business"/>
    <s v="KENBIM"/>
  </r>
  <r>
    <s v="VPA6"/>
    <s v="KE-MUR-1708-20893"/>
    <x v="0"/>
    <s v="Unreachable"/>
    <s v="12th June,2017"/>
    <d v="2017-06-12T00:00:00"/>
    <s v="1st August,2017"/>
    <d v="2017-08-01T00:00:00"/>
    <s v="Gathuki Johnson Mambo"/>
    <s v="Male"/>
    <s v="8569390"/>
    <s v="707340559"/>
    <s v="2.55E+11"/>
    <s v=""/>
    <s v="2.55E+11"/>
    <n v="37.003582999999999"/>
    <n v="-0.59981499999999999"/>
    <s v="Murang'a"/>
    <s v="Mathioya"/>
    <s v="Gathunya"/>
    <s v="Mahiaini"/>
    <x v="2"/>
    <s v="Fagaden Enterprises"/>
    <s v="Fagaden Enterprises"/>
    <s v="721959188"/>
    <s v="Micro Business"/>
    <s v="MKD"/>
  </r>
  <r>
    <s v="VPA6"/>
    <s v="KE-KIR-1708-20788"/>
    <x v="1"/>
    <s v=""/>
    <s v="12th June,2017"/>
    <d v="2017-06-12T00:00:00"/>
    <s v="1st August,2017"/>
    <d v="2017-08-01T00:00:00"/>
    <s v="Kaguma Peter Chomba"/>
    <s v="Male"/>
    <s v="23149946"/>
    <s v="721920504"/>
    <s v="2.55E+11"/>
    <s v=""/>
    <s v="2.55E+11"/>
    <n v="37.222352000000001"/>
    <n v="-0.57730700000000001"/>
    <s v="Kirinyaga"/>
    <s v="Ndia"/>
    <s v="Ndia"/>
    <s v="Gathugu"/>
    <x v="3"/>
    <s v="Mt Kenya Renewable Energy"/>
    <s v="Allan Gichuru Karugu"/>
    <s v="705604956"/>
    <s v="Micro Business"/>
    <s v="MKD"/>
  </r>
  <r>
    <s v="VPA6"/>
    <s v="KE-MUR-1708-20895"/>
    <x v="1"/>
    <s v=""/>
    <s v="12th June,2017"/>
    <d v="2017-06-12T00:00:00"/>
    <s v="1st August,2017"/>
    <d v="2017-08-01T00:00:00"/>
    <s v="Wanjau Peter Maina"/>
    <s v="Male"/>
    <s v="3606347"/>
    <s v="724360780"/>
    <s v="2.55E+11"/>
    <s v=""/>
    <s v="2.55E+11"/>
    <n v="36.922654999999999"/>
    <n v="-0.63479699999999994"/>
    <s v="Murang'a"/>
    <s v="Maragua"/>
    <s v="Gatunguru"/>
    <s v="Gikoe"/>
    <x v="2"/>
    <s v="Fagaden Enterprises"/>
    <s v="Fagaden Enterprises"/>
    <s v="721959188"/>
    <s v="Micro Business"/>
    <s v="MKD"/>
  </r>
  <r>
    <s v="VPA6"/>
    <s v="KE-NYE-1708-20896"/>
    <x v="1"/>
    <s v=""/>
    <s v="12th June,2017"/>
    <d v="2017-06-12T00:00:00"/>
    <s v="1st August,2017"/>
    <d v="2017-08-01T00:00:00"/>
    <s v="Kibugu Peter Mathenge"/>
    <s v="Male"/>
    <s v="3207821"/>
    <s v="722461037"/>
    <s v="2.55E+11"/>
    <s v=""/>
    <s v="2.55E+11"/>
    <n v="36.947552000000002"/>
    <n v="-0.48039300000000001"/>
    <s v="Nyeri"/>
    <s v="Tetu"/>
    <s v="Wamagana"/>
    <s v="Kariguini"/>
    <x v="2"/>
    <s v="Fagaden Enterprises"/>
    <s v="Fagaden Enterprises"/>
    <s v=""/>
    <s v="Micro Business"/>
    <s v="MKD"/>
  </r>
  <r>
    <s v="VPA6"/>
    <s v="KE-NYA-1711-21589"/>
    <x v="1"/>
    <s v=""/>
    <s v="12th September,2017"/>
    <d v="2017-09-12T00:00:00"/>
    <s v="1st November,2017"/>
    <d v="2017-11-01T00:00:00"/>
    <s v="Njiru Peter Njoroge"/>
    <s v="Male"/>
    <s v="24411916"/>
    <s v="722863460"/>
    <s v="2.55E+11"/>
    <s v=""/>
    <s v="2.55E+11"/>
    <n v="36.505521999999999"/>
    <n v="-0.16309499999999999"/>
    <s v="Nyandarua"/>
    <s v="Ndaragwa"/>
    <s v="Shamata"/>
    <s v="Mungetho"/>
    <x v="2"/>
    <s v="Kichemu limited"/>
    <s v="Peter"/>
    <s v=""/>
    <s v="Micro Business"/>
    <s v="MKD"/>
  </r>
  <r>
    <s v="VPA6"/>
    <s v="KE-NYA-1701-21590"/>
    <x v="1"/>
    <s v=""/>
    <s v="12th November,2016"/>
    <d v="2016-11-12T00:00:00"/>
    <s v="1st January,2017"/>
    <d v="2017-01-01T00:00:00"/>
    <s v="Waititu Jecinta Kariuko"/>
    <s v="Female"/>
    <s v="616741"/>
    <s v="725599209"/>
    <s v="2.55E+11"/>
    <s v=""/>
    <s v=""/>
    <n v="36.492967"/>
    <n v="-0.17923"/>
    <s v="Nyandarua"/>
    <s v="Ndaragwa"/>
    <s v="Shamata"/>
    <s v="Shamata"/>
    <x v="2"/>
    <s v="Kichemu limited"/>
    <s v="Peter"/>
    <s v=""/>
    <s v="Micro Business"/>
    <s v="MKD"/>
  </r>
  <r>
    <s v="VPA6"/>
    <s v="KE-NYA-1712-21599"/>
    <x v="1"/>
    <s v=""/>
    <s v="11th November,2017"/>
    <d v="2017-11-11T00:00:00"/>
    <s v="31st December,2017"/>
    <d v="2017-12-31T00:00:00"/>
    <s v="Gitungo Lucy Wamaitha"/>
    <s v="Female"/>
    <s v="99999"/>
    <s v="722384276"/>
    <s v="2.55E+11"/>
    <s v=""/>
    <s v=""/>
    <n v="36.483939999999997"/>
    <n v="-0.16675799999999999"/>
    <s v="Nyandarua"/>
    <s v="Ndaragwa"/>
    <s v="Shamata"/>
    <s v="Warukira"/>
    <x v="2"/>
    <s v="Kichemu limited"/>
    <s v="Wanjau"/>
    <s v=""/>
    <s v="Micro Business"/>
    <s v="MKD"/>
  </r>
  <r>
    <s v="VPA6"/>
    <s v="KE-THA-1708-19586"/>
    <x v="1"/>
    <s v=""/>
    <s v="12th June,2017"/>
    <d v="2017-06-12T00:00:00"/>
    <s v="1st August,2017"/>
    <d v="2017-08-01T00:00:00"/>
    <s v="Kimathi Mbaka Jaspher"/>
    <s v="Male"/>
    <s v="22868368"/>
    <s v="724747324"/>
    <s v="724747324"/>
    <s v=""/>
    <s v="725062986"/>
    <n v="37.652369"/>
    <n v="-0.31417"/>
    <s v="Tharaka-Nithi"/>
    <s v="Chuka"/>
    <s v="Kiangondu"/>
    <s v="Mucwa"/>
    <x v="2"/>
    <s v="Likunga Company Limited"/>
    <s v="Eliatha Njagi"/>
    <s v="718644238"/>
    <s v="Micro Business"/>
    <s v="KENBIM"/>
  </r>
  <r>
    <s v="VPA6"/>
    <s v="KE-MER-1709-21887"/>
    <x v="1"/>
    <s v=""/>
    <s v="13th July,2017"/>
    <d v="2017-07-13T00:00:00"/>
    <s v="1st September,2017"/>
    <d v="2017-09-01T00:00:00"/>
    <s v="Geoffroy John Kaburu"/>
    <s v="Male"/>
    <s v="2364440"/>
    <s v="720547413"/>
    <s v="2.55E+11"/>
    <s v=""/>
    <s v="2.55E+11"/>
    <n v="37.619464000000001"/>
    <n v="-7.3886999999999994E-2"/>
    <s v="Meru"/>
    <s v="Imenti South"/>
    <s v="Mikumbune"/>
    <s v="Giakama"/>
    <x v="3"/>
    <s v="Zackmar Biotec Ltd"/>
    <s v="Erick Munene"/>
    <s v="728779943"/>
    <s v="Micro Business"/>
    <s v="MKD"/>
  </r>
  <r>
    <s v="VPA6"/>
    <s v="KE-NYE-1708-20789"/>
    <x v="1"/>
    <s v=""/>
    <s v="12th June,2017"/>
    <d v="2017-06-12T00:00:00"/>
    <s v="1st August,2017"/>
    <d v="2017-08-01T00:00:00"/>
    <s v="Kinyua Margaret Wanjiku"/>
    <s v="Female"/>
    <s v="10088128"/>
    <s v="722633137"/>
    <s v="2.55E+11"/>
    <s v=""/>
    <s v="2.55E+11"/>
    <n v="36.995581999999999"/>
    <n v="-0.472113"/>
    <s v="Nyeri"/>
    <s v="Tetu"/>
    <s v="Tetu"/>
    <s v="Mutathini"/>
    <x v="0"/>
    <s v="Mt Kenya Renewable Energy"/>
    <s v="Mt Kenya Renewable Energy"/>
    <s v="726322851"/>
    <s v="Micro Business"/>
    <s v="KENBIM"/>
  </r>
  <r>
    <s v="VPA6"/>
    <s v="KE-MER-1709-21895"/>
    <x v="0"/>
    <s v="Grievance"/>
    <s v="13th July,2017"/>
    <d v="2017-07-13T00:00:00"/>
    <s v="1st September,2017"/>
    <d v="2017-09-01T00:00:00"/>
    <s v="Nkanata Silas Gitonga"/>
    <s v="Male"/>
    <s v="4470500"/>
    <s v="718879269"/>
    <s v="2.55E+11"/>
    <s v=""/>
    <s v="2.55E+11"/>
    <n v="37.614837000000001"/>
    <n v="-7.0419999999999996E-2"/>
    <s v="Meru"/>
    <s v="Imenti South"/>
    <s v="Mikumbune"/>
    <s v="Mitarune"/>
    <x v="3"/>
    <s v="Zackmar Biotec Ltd"/>
    <s v="Erick Munene"/>
    <s v="728779943"/>
    <s v="Micro Business"/>
    <s v="MKD"/>
  </r>
  <r>
    <s v="VPA6"/>
    <s v="KE-MER-1709-21892"/>
    <x v="1"/>
    <s v=""/>
    <s v="14th August,2017"/>
    <d v="2017-08-14T00:00:00"/>
    <s v="20th September,2017"/>
    <d v="2017-09-20T00:00:00"/>
    <s v="Kwiriga Josphat Mwiti"/>
    <s v="Male"/>
    <s v="9214787"/>
    <s v="721435401"/>
    <s v="2.55E+11"/>
    <s v=""/>
    <s v=""/>
    <n v="37.6738"/>
    <n v="-8.4322999999999995E-2"/>
    <s v="Meru"/>
    <s v="Imenti South"/>
    <s v="Mikumbune"/>
    <s v="Kiigene"/>
    <x v="2"/>
    <s v="Zackmar Biotec Ltd"/>
    <s v="Erick Munene"/>
    <s v="728779943"/>
    <s v="Micro Business"/>
    <s v="MKD"/>
  </r>
  <r>
    <s v="VPA6"/>
    <s v="KE-MER-1708-21891"/>
    <x v="1"/>
    <s v=""/>
    <s v="12th June,2017"/>
    <d v="2017-06-12T00:00:00"/>
    <s v="1st August,2017"/>
    <d v="2017-08-01T00:00:00"/>
    <s v="Kwiriga Elias Mwebia"/>
    <s v="Male"/>
    <s v="11325764"/>
    <s v="713110992"/>
    <s v="2.55E+11"/>
    <s v=""/>
    <s v="2.55E+11"/>
    <n v="37.674104999999997"/>
    <n v="-8.4489999999999996E-2"/>
    <s v="Meru"/>
    <s v="Imenti South"/>
    <s v="Mikumbune"/>
    <s v="Kiigene"/>
    <x v="2"/>
    <s v="Zackmar Biotec Ltd"/>
    <s v="Erick Munene"/>
    <s v="728779943"/>
    <s v="Micro Business"/>
    <s v="MKD"/>
  </r>
  <r>
    <s v="VPA6"/>
    <s v="KE-MER-1710-21893"/>
    <x v="1"/>
    <s v=""/>
    <s v="12th August,2017"/>
    <d v="2017-08-12T00:00:00"/>
    <s v="1st October,2017"/>
    <d v="2017-10-01T00:00:00"/>
    <s v="Kirimbarimba David Mbaabu"/>
    <s v="Male"/>
    <s v="7453640"/>
    <s v="720917826"/>
    <s v="2.55E+11"/>
    <s v=""/>
    <s v=""/>
    <n v="37.632542000000001"/>
    <n v="-7.8669000000000003E-2"/>
    <s v="Meru"/>
    <s v="Imenti South"/>
    <s v="Mikumbune"/>
    <s v="Miriene"/>
    <x v="2"/>
    <s v="Zackmar Biotec Ltd"/>
    <s v="Eric Murithi"/>
    <s v="728779943"/>
    <s v="Micro Business"/>
    <s v="MKD"/>
  </r>
  <r>
    <s v="VPA6"/>
    <s v="KE-MER-1707-19582"/>
    <x v="1"/>
    <s v=""/>
    <s v="12th May,2017"/>
    <d v="2017-05-12T00:00:00"/>
    <s v="1st July,2017"/>
    <d v="2017-07-01T00:00:00"/>
    <s v="Gichara Samuel Mutabari"/>
    <s v="Male"/>
    <s v="21196332"/>
    <s v="723768061"/>
    <s v="723768061"/>
    <s v=""/>
    <s v="732934849"/>
    <n v="37.760323999999997"/>
    <n v="0.16311"/>
    <s v="Meru"/>
    <s v="Tigania West"/>
    <s v="Kianjai"/>
    <s v="Laithichii"/>
    <x v="7"/>
    <s v="Likunga Company Limited"/>
    <s v="Anderson Tuva"/>
    <s v="738923711"/>
    <s v="Micro Business"/>
    <s v="KENBIM"/>
  </r>
  <r>
    <s v="VPA6"/>
    <s v="KE-MER-1707-19583"/>
    <x v="0"/>
    <s v="Unreachable"/>
    <s v="4th April,2017"/>
    <d v="2017-04-04T00:00:00"/>
    <s v="9th July,2017"/>
    <d v="2017-07-09T00:00:00"/>
    <s v="Mutuma Thiringi Nathan"/>
    <s v="Male"/>
    <s v="22867511"/>
    <s v="254723931300"/>
    <s v="2.55E+11"/>
    <s v=""/>
    <s v="2.55E+11"/>
    <n v="37.739204999999998"/>
    <n v="0.16619800000000001"/>
    <s v="Meru"/>
    <s v="Tigania West"/>
    <s v="Kianjai"/>
    <s v="Kileleene"/>
    <x v="6"/>
    <s v="Likunga Company Limited"/>
    <s v="Anderson Tuva"/>
    <s v="254738923711"/>
    <s v="Micro Business"/>
    <s v="KENBIM"/>
  </r>
  <r>
    <s v="VPA6"/>
    <s v="KE-MER-1512-15527"/>
    <x v="1"/>
    <s v=""/>
    <s v="17th November,2015"/>
    <d v="2015-11-17T00:00:00"/>
    <s v="17th December,2015"/>
    <d v="2015-12-17T00:00:00"/>
    <s v="Phillip Kiruki"/>
    <s v="Male"/>
    <s v="16003397"/>
    <s v="729851224"/>
    <s v="729851224"/>
    <s v=""/>
    <s v="736025225"/>
    <n v="37.635420000000003"/>
    <n v="6.8929000000000004E-2"/>
    <s v="Meru"/>
    <s v="Imenti North"/>
    <s v="Njeki West"/>
    <s v="Kambakia"/>
    <x v="6"/>
    <s v="Likunga Company Limited"/>
    <s v="Likunga Company Limited"/>
    <s v="720280964"/>
    <s v="Micro Business"/>
    <s v="KENBIM"/>
  </r>
  <r>
    <s v="VPA6"/>
    <s v="KE-KIA-1705-20682"/>
    <x v="0"/>
    <s v="Unreachable"/>
    <s v="18th March,2017"/>
    <d v="2017-03-18T00:00:00"/>
    <s v="7th May,2017"/>
    <d v="2017-05-07T00:00:00"/>
    <s v="Lawlence Muthumbi Mwangi"/>
    <s v="Male"/>
    <s v="30015561"/>
    <s v="+254723839863"/>
    <s v="2.55E+11"/>
    <s v=""/>
    <s v="2.55E+11"/>
    <n v="37.166713000000001"/>
    <n v="-1.105342"/>
    <s v="Kiambu"/>
    <s v="Thika West"/>
    <s v="Kiambu"/>
    <s v="Munyu"/>
    <x v="4"/>
    <s v="Bio Esline Company Ltd"/>
    <s v=""/>
    <s v=""/>
    <s v="Micro Business"/>
    <s v="Modified Camartec Digester"/>
  </r>
  <r>
    <s v="VPA6"/>
    <s v="KE-KIR-1708-20780"/>
    <x v="1"/>
    <s v=""/>
    <s v="17th June,2017"/>
    <d v="2017-06-17T00:00:00"/>
    <s v="6th August,2017"/>
    <d v="2017-08-06T00:00:00"/>
    <s v="Ngari Rahab Wakanyei"/>
    <s v="Female"/>
    <s v="756639"/>
    <s v="725558719"/>
    <s v="2.55E+11"/>
    <s v=""/>
    <s v="2.55E+11"/>
    <n v="37.234807000000004"/>
    <n v="-0.54932099999999995"/>
    <s v="Kirinyaga"/>
    <s v="Sagana"/>
    <s v="Ndia"/>
    <s v="Gituamba"/>
    <x v="3"/>
    <s v="Mt Kenya Renewable Energy"/>
    <s v="Allan Gichuru Karugu"/>
    <s v="705604956"/>
    <s v="Micro Business"/>
    <s v="MKD"/>
  </r>
  <r>
    <s v="VPA6"/>
    <s v="KE-TRA-1708-21679"/>
    <x v="1"/>
    <s v=""/>
    <s v="27th June,2017"/>
    <d v="2017-06-27T00:00:00"/>
    <s v="16th August,2017"/>
    <d v="2017-08-16T00:00:00"/>
    <s v="Gichuki Peter Mungongi"/>
    <s v="Male"/>
    <s v="11364738"/>
    <s v="722322428"/>
    <s v="722322428"/>
    <s v=""/>
    <s v="724062953"/>
    <n v="35.197330999999998"/>
    <n v="1.0671310000000001"/>
    <s v="Trans Nzoia"/>
    <s v="Cherengany"/>
    <s v="Suwerwa"/>
    <s v="Makutano"/>
    <x v="0"/>
    <s v="Pafasi Enterprise"/>
    <s v="Pafasi  Enterprise"/>
    <s v="712956699"/>
    <s v="Micro Business"/>
    <s v="MKD"/>
  </r>
  <r>
    <s v="VPA6"/>
    <s v="KE-BUN-1512-27729"/>
    <x v="1"/>
    <s v=""/>
    <s v="11th November,2015"/>
    <d v="2015-11-11T00:00:00"/>
    <s v="31st December,2015"/>
    <d v="2015-12-31T00:00:00"/>
    <s v="Wanyonyi Geoffrey Wanyama"/>
    <s v="Male"/>
    <s v="21454607"/>
    <s v="724781889"/>
    <s v="2.55E+11"/>
    <s v=""/>
    <s v="2.55E+11"/>
    <n v="34.765689999999999"/>
    <n v="0.60862099999999997"/>
    <s v="Bungoma"/>
    <s v="Webuye West"/>
    <s v="Webuye West"/>
    <s v="Webuye Sa"/>
    <x v="1"/>
    <s v="Biotechno &amp; Services"/>
    <s v="Kennedy Makokha"/>
    <s v="254720561118"/>
    <s v="Micro Business"/>
    <s v="KENBIM"/>
  </r>
  <r>
    <s v="VPA6"/>
    <s v="KE-BUN-1612-18680"/>
    <x v="1"/>
    <s v=""/>
    <s v="11th November,2016"/>
    <d v="2016-11-11T00:00:00"/>
    <s v="31st December,2016"/>
    <d v="2016-12-31T00:00:00"/>
    <s v="Wengesa Crestabel Namulanda"/>
    <s v="Female"/>
    <s v="23721107"/>
    <s v="704481835"/>
    <s v="2.55E+11"/>
    <s v=""/>
    <s v=""/>
    <n v="34.744666000000002"/>
    <n v="0.59311800000000003"/>
    <s v="Bungoma"/>
    <s v="Webuye East"/>
    <s v="Maraka"/>
    <s v="Maraka"/>
    <x v="1"/>
    <s v="Biotechno &amp; Services"/>
    <s v="Kennedy Makokha"/>
    <s v="254720561118"/>
    <s v="Micro Business"/>
    <s v="KENBIM"/>
  </r>
  <r>
    <s v="VPA6"/>
    <s v="KE-BUN-1706-18681"/>
    <x v="1"/>
    <s v=""/>
    <s v="12th April,2017"/>
    <d v="2017-04-12T00:00:00"/>
    <s v="1st June,2017"/>
    <d v="2017-06-01T00:00:00"/>
    <s v="Nabanga Violet Nafula"/>
    <s v="Female"/>
    <s v="20595141"/>
    <s v="715322980"/>
    <s v="715322980"/>
    <s v=""/>
    <s v=""/>
    <n v="34.747525000000003"/>
    <n v="0.58829900000000002"/>
    <s v="Bungoma"/>
    <s v="Webuye East"/>
    <s v="Muchi"/>
    <s v="Nang'Oto B"/>
    <x v="1"/>
    <s v="Biotechno &amp; Services"/>
    <s v="Kennedy Makokha"/>
    <s v="720561118"/>
    <s v="Micro Business"/>
    <s v="Modified Camartec Digester"/>
  </r>
  <r>
    <s v="VPA6"/>
    <s v="KE-BUN-1608-18682"/>
    <x v="1"/>
    <s v=""/>
    <s v="12th June,2016"/>
    <d v="2016-06-12T00:00:00"/>
    <s v="1st August,2016"/>
    <d v="2016-08-01T00:00:00"/>
    <s v="Nabachecha Harrison Kundu"/>
    <s v="Male"/>
    <s v="26663521"/>
    <s v="729444469"/>
    <s v="2.55E+11"/>
    <s v=""/>
    <s v="2.55E+11"/>
    <n v="34.755360000000003"/>
    <n v="0.58507500000000001"/>
    <s v="Bungoma"/>
    <s v="Webuye East"/>
    <s v="Maraka"/>
    <s v="Muchi"/>
    <x v="1"/>
    <s v="Biotechno &amp; Services"/>
    <s v="Kennedy Makokha"/>
    <s v="254720561118"/>
    <s v="Micro Business"/>
    <s v="Modified Camartec Digester"/>
  </r>
  <r>
    <s v="VPA6"/>
    <s v="KE-BUN-1708-18683"/>
    <x v="2"/>
    <s v="Abandoned"/>
    <s v="17th March,2017"/>
    <d v="2017-03-17T00:00:00"/>
    <s v="17th August,2017"/>
    <d v="2017-08-17T00:00:00"/>
    <s v="Violet Namisini V"/>
    <s v="Female"/>
    <s v="2076958"/>
    <s v="710385063"/>
    <s v="710385063"/>
    <s v=""/>
    <s v=""/>
    <n v="34.764643999999997"/>
    <n v="0.58885500000000002"/>
    <s v="Bungoma"/>
    <s v="Webuye East"/>
    <s v="Maraka"/>
    <s v="Maraka"/>
    <x v="1"/>
    <s v="Biotechno &amp; Services"/>
    <s v="Kennedy Makokha"/>
    <s v="720561118"/>
    <s v="Micro Business"/>
    <s v="Modified Camartec Digester"/>
  </r>
  <r>
    <s v="VPA6"/>
    <s v="KE-NAN-1707-18479"/>
    <x v="1"/>
    <s v=""/>
    <s v="28th January,2017"/>
    <d v="2017-01-28T00:00:00"/>
    <s v="20th July,2017"/>
    <d v="2017-07-20T00:00:00"/>
    <s v="Lagat Jane Jepngeno"/>
    <s v="Female"/>
    <s v="4444675"/>
    <s v="720777945"/>
    <s v="2.55E+11"/>
    <s v=""/>
    <s v=""/>
    <n v="35.071415000000002"/>
    <n v="0.21155499999999999"/>
    <s v="Nandi"/>
    <s v="Nandi Central"/>
    <s v="Chesumei"/>
    <s v="Kapmurkuiywo"/>
    <x v="2"/>
    <s v="Abiud Limited"/>
    <s v="Abiud Limited"/>
    <s v="254724094711"/>
    <s v="Micro Business"/>
    <s v="AKUT"/>
  </r>
  <r>
    <s v="VPA6"/>
    <s v="KE-KIA-1708-18478"/>
    <x v="1"/>
    <s v=""/>
    <s v="16th June,2017"/>
    <d v="2017-06-16T00:00:00"/>
    <s v="5th August,2017"/>
    <d v="2017-08-05T00:00:00"/>
    <s v="Musa Godfrey Gitonga"/>
    <s v="Male"/>
    <s v="7446584"/>
    <s v="722507621"/>
    <s v="2.55E+11"/>
    <s v=""/>
    <s v="2.55E+11"/>
    <n v="37.139094999999998"/>
    <n v="-1.05511"/>
    <s v="Kiambu"/>
    <s v="Thika East"/>
    <s v="Thika Town"/>
    <s v="Happy Valley"/>
    <x v="2"/>
    <s v="Abiud Limited"/>
    <s v=""/>
    <s v=""/>
    <s v="Micro Business"/>
    <s v="AKUT"/>
  </r>
  <r>
    <s v="VPA6"/>
    <s v="KE-NAN-1708-18480"/>
    <x v="1"/>
    <s v=""/>
    <s v="5th July,2017"/>
    <d v="2017-07-05T00:00:00"/>
    <s v="24th August,2017"/>
    <d v="2017-08-24T00:00:00"/>
    <s v="Sawe Simion Kipsongok"/>
    <s v="Male"/>
    <s v="568196"/>
    <s v="725736696"/>
    <s v="2.55E+11"/>
    <s v=""/>
    <s v=""/>
    <n v="35.063234999999999"/>
    <n v="0.21601000000000001"/>
    <s v="Nandi"/>
    <s v="Nandi Central"/>
    <s v="Chesumei"/>
    <s v="Ngenymesut"/>
    <x v="1"/>
    <s v="Abiud Limited"/>
    <s v=""/>
    <s v=""/>
    <s v="Micro Business"/>
    <s v="AKUT"/>
  </r>
  <r>
    <s v="VPA6"/>
    <s v="KE-MER-1712-21900"/>
    <x v="1"/>
    <s v=""/>
    <s v="11th November,2017"/>
    <d v="2017-11-11T00:00:00"/>
    <s v="31st December,2017"/>
    <d v="2017-12-31T00:00:00"/>
    <s v="Mwiti Martin Mwiti"/>
    <s v="Male"/>
    <s v="2826519"/>
    <s v="729284613"/>
    <s v="729284613"/>
    <s v=""/>
    <s v="705023234"/>
    <n v="37.672787999999997"/>
    <n v="-7.9992999999999995E-2"/>
    <s v="Meru"/>
    <s v="Imenti South"/>
    <s v="Mikumbune"/>
    <s v="Kigene"/>
    <x v="3"/>
    <s v="Zackmar Biotec Ltd"/>
    <s v="Zackmar Biotec Ltd"/>
    <s v="723233226"/>
    <s v="Micro Business"/>
    <s v="MKD"/>
  </r>
  <r>
    <s v="VPA6"/>
    <s v="KE-THA-1708-19588"/>
    <x v="1"/>
    <s v=""/>
    <s v="17th June,2017"/>
    <d v="2017-06-17T00:00:00"/>
    <s v="6th August,2017"/>
    <d v="2017-08-06T00:00:00"/>
    <s v="Nkonge Njeru Eric"/>
    <s v="Male"/>
    <s v="21589002"/>
    <s v="720516989"/>
    <s v="2.55E+11"/>
    <s v=""/>
    <s v="2.55E+11"/>
    <n v="37.603734000000003"/>
    <n v="-0.23180600000000001"/>
    <s v="Tharaka-Nithi"/>
    <s v="Maara"/>
    <s v="Chogoria"/>
    <s v="Girira"/>
    <x v="2"/>
    <s v="Likunga Company Limited"/>
    <s v="Eliatha Njagi"/>
    <s v="718644238"/>
    <s v="Micro Business"/>
    <s v="MKD"/>
  </r>
  <r>
    <s v="VPA6"/>
    <s v="KE-MUR-1708-21088"/>
    <x v="1"/>
    <s v=""/>
    <s v="18th June,2017"/>
    <d v="2017-06-18T00:00:00"/>
    <s v="7th August,2017"/>
    <d v="2017-08-07T00:00:00"/>
    <s v="Kariuki Gibson Mararo"/>
    <s v="Male"/>
    <s v="2274628"/>
    <s v="729919972"/>
    <s v="2.55E+11"/>
    <s v=""/>
    <s v="2.55E+11"/>
    <n v="37.003439"/>
    <n v="-0.60148999999999997"/>
    <s v="Murang'a"/>
    <s v="Mathioya"/>
    <s v="Kamune"/>
    <s v="Ngamba"/>
    <x v="2"/>
    <s v="Sakaki Natural Renewable Energy Center"/>
    <s v=""/>
    <s v=""/>
    <s v="Micro Business"/>
    <s v="MKD"/>
  </r>
  <r>
    <s v="VPA6"/>
    <s v="KE-NYE-1708-21106"/>
    <x v="1"/>
    <s v=""/>
    <s v="18th June,2017"/>
    <d v="2017-06-18T00:00:00"/>
    <s v="7th August,2017"/>
    <d v="2017-08-07T00:00:00"/>
    <s v="Maina Frola Wanjiku"/>
    <s v="Female"/>
    <s v="3614133"/>
    <s v="728484180"/>
    <s v="2.55E+11"/>
    <s v=""/>
    <s v="2.55E+11"/>
    <n v="37.126125000000002"/>
    <n v="-0.55913000000000002"/>
    <s v="Nyeri"/>
    <s v="Mukurweni"/>
    <s v="Thangathi"/>
    <s v="Gakima"/>
    <x v="3"/>
    <s v="Sakaki Natural Renewable Energy Center"/>
    <s v=""/>
    <s v=""/>
    <s v="Micro Business"/>
    <s v="MKD"/>
  </r>
  <r>
    <s v="VPA6"/>
    <s v="KE-KIR-1707-21107"/>
    <x v="1"/>
    <s v=""/>
    <s v="12th May,2017"/>
    <d v="2017-05-12T00:00:00"/>
    <s v="1st July,2017"/>
    <d v="2017-07-01T00:00:00"/>
    <s v="Muruga Albert Muchira"/>
    <s v="Male"/>
    <s v="9410864"/>
    <s v="715663227"/>
    <s v="2.55E+11"/>
    <s v=""/>
    <s v="2.55E+11"/>
    <n v="37.443263999999999"/>
    <n v="-0.53379600000000005"/>
    <s v="Kirinyaga"/>
    <s v="Kirinyaga East"/>
    <s v="Njukiini"/>
    <s v="Kiaubui"/>
    <x v="2"/>
    <s v="Sakaki Natural Renewable Energy Center"/>
    <s v=""/>
    <s v=""/>
    <s v="Micro Business"/>
    <s v="MKD"/>
  </r>
  <r>
    <s v="VPA6"/>
    <s v="KE-KIR-1708-27737"/>
    <x v="1"/>
    <s v=""/>
    <s v="21st July,2017"/>
    <d v="2017-07-21T00:00:00"/>
    <s v="21st August,2017"/>
    <d v="2017-08-21T00:00:00"/>
    <s v="Githinji Violet Michere"/>
    <s v="Female"/>
    <s v="254858"/>
    <s v="721310711"/>
    <s v="721310711"/>
    <s v=""/>
    <s v="728250956"/>
    <n v="37.444471"/>
    <n v="-0.540269"/>
    <s v="Kirinyaga"/>
    <s v="Kirinyaga East"/>
    <s v="Njukiini"/>
    <s v="Kiaubui"/>
    <x v="2"/>
    <s v="Sakaki Natural Renewable Energy Center"/>
    <s v=""/>
    <s v=""/>
    <s v="Micro Business"/>
    <s v="MKD"/>
  </r>
  <r>
    <s v="VPA6"/>
    <s v="KE-KIR-1703-21111"/>
    <x v="1"/>
    <s v=""/>
    <s v="10th January,2017"/>
    <d v="2017-01-10T00:00:00"/>
    <s v="1st March,2017"/>
    <d v="2017-03-01T00:00:00"/>
    <s v="Kithome Andrew Wairegi"/>
    <s v="Male"/>
    <s v="99999"/>
    <s v="710549068"/>
    <s v="710519068"/>
    <s v=""/>
    <s v="720267196"/>
    <n v="37.444823999999997"/>
    <n v="-0.53770600000000002"/>
    <s v="Kirinyaga"/>
    <s v="Kirinyaga East"/>
    <s v="Njukiini"/>
    <s v="Kiambui"/>
    <x v="2"/>
    <s v="Sakaki Natural Renewable Energy Center"/>
    <s v=""/>
    <s v=""/>
    <s v="Micro Business"/>
    <s v="MKD"/>
  </r>
  <r>
    <s v="VPA6"/>
    <s v="KE-KIR-1708-21090"/>
    <x v="1"/>
    <s v=""/>
    <s v="12th June,2017"/>
    <d v="2017-06-12T00:00:00"/>
    <s v="1st August,2017"/>
    <d v="2017-08-01T00:00:00"/>
    <s v="Gititu Virginia Wangui"/>
    <s v="Female"/>
    <s v="22436386"/>
    <s v="764651538"/>
    <s v="764651538"/>
    <s v=""/>
    <s v="716877383"/>
    <n v="37.252465999999998"/>
    <n v="-0.54011799999999999"/>
    <s v="Kirinyaga"/>
    <s v="Kerugoya/Kutus"/>
    <s v="Kanyekiini"/>
    <s v="Kiriti"/>
    <x v="0"/>
    <s v="Sakaki Natural Renewable Energy Center"/>
    <s v=""/>
    <s v=""/>
    <s v="Micro Business"/>
    <s v="MKD"/>
  </r>
  <r>
    <s v="VPA6"/>
    <s v="KE-MER-1708-19587"/>
    <x v="1"/>
    <s v=""/>
    <s v="12th June,2017"/>
    <d v="2017-06-12T00:00:00"/>
    <s v="1st August,2017"/>
    <d v="2017-08-01T00:00:00"/>
    <s v="Kamande Esther Muthoni"/>
    <s v="Female"/>
    <s v="24588201"/>
    <s v="723939069"/>
    <s v="723939069"/>
    <s v=""/>
    <s v="723818846"/>
    <n v="37.941043000000001"/>
    <n v="0.31730599999999998"/>
    <s v="Meru"/>
    <s v="Igembe North"/>
    <s v="Ntunene"/>
    <s v="Ntobuine"/>
    <x v="2"/>
    <s v="Likunga Company Limited"/>
    <s v="Tuva"/>
    <s v=""/>
    <s v="Micro Business"/>
    <s v="KENBIM"/>
  </r>
  <r>
    <s v="VPA6"/>
    <s v="KE-KIA-1706-20882"/>
    <x v="1"/>
    <s v=""/>
    <s v="12th April,2017"/>
    <d v="2017-04-12T00:00:00"/>
    <s v="1st June,2017"/>
    <d v="2017-06-01T00:00:00"/>
    <s v="Muchai Davies Mburu"/>
    <s v="Male"/>
    <s v="974316"/>
    <s v="721727080"/>
    <s v="2.55E+11"/>
    <s v=""/>
    <s v="2.55E+11"/>
    <n v="36.839601999999999"/>
    <n v="-1.024923"/>
    <s v="Kiambu"/>
    <s v="Gatundu South"/>
    <s v="Kiamwangi"/>
    <s v="Kiamworia"/>
    <x v="2"/>
    <s v="Fagaden Enterprises"/>
    <s v="Fagaden Enterprises"/>
    <s v="721959188"/>
    <s v="Micro Business"/>
    <s v="MKD"/>
  </r>
  <r>
    <s v="VPA6"/>
    <s v="KE-KIA-1712-27736"/>
    <x v="1"/>
    <s v=""/>
    <s v="11th November,2017"/>
    <d v="2017-11-11T00:00:00"/>
    <s v="31st December,2017"/>
    <d v="2017-12-31T00:00:00"/>
    <s v="Mbugua Mumbi"/>
    <s v="Female"/>
    <s v="3106949"/>
    <s v="707011192"/>
    <s v="2.55E+11"/>
    <s v=""/>
    <s v="2.55E+11"/>
    <n v="36.840184999999998"/>
    <n v="-1.0261130000000001"/>
    <s v="Kiambu"/>
    <s v="Gatundu South"/>
    <s v="Kigongo"/>
    <s v="Kawandagu"/>
    <x v="2"/>
    <s v="Fagaden Enterprises"/>
    <s v="Fagaden Enterprises"/>
    <s v="721959188"/>
    <s v="Micro Business"/>
    <s v="MKD"/>
  </r>
  <r>
    <s v="VPA6"/>
    <s v="KE-MER-1710-21808"/>
    <x v="1"/>
    <s v=""/>
    <s v="30th August,2017"/>
    <d v="2017-08-30T00:00:00"/>
    <s v="19th October,2017"/>
    <d v="2017-10-19T00:00:00"/>
    <s v="Inoti David Gitonga"/>
    <s v="Male"/>
    <s v="11059716"/>
    <s v="742681946"/>
    <s v="742681946"/>
    <s v=""/>
    <s v="715299117"/>
    <n v="37.651673000000002"/>
    <n v="-6.4020999999999995E-2"/>
    <s v="Meru"/>
    <s v="Imenti South"/>
    <s v="Nkuene"/>
    <s v="Kithiru"/>
    <x v="3"/>
    <s v="Igwemas General Digester Ltd"/>
    <s v="George Gitonga"/>
    <s v="7412935570"/>
    <s v="Micro Business"/>
    <s v="MKD"/>
  </r>
  <r>
    <s v="VPA6"/>
    <s v="KE-THA-1710-21481"/>
    <x v="1"/>
    <s v=""/>
    <s v="12th August,2017"/>
    <d v="2017-08-12T00:00:00"/>
    <s v="1st October,2017"/>
    <d v="2017-10-01T00:00:00"/>
    <s v="Charoge Iren Mutege"/>
    <s v="Female"/>
    <s v="99999"/>
    <s v="712368617"/>
    <s v="712368617"/>
    <s v=""/>
    <s v=""/>
    <n v="37.660603000000002"/>
    <n v="-0.37169799999999997"/>
    <s v="Tharaka-Nithi"/>
    <s v="Chuka"/>
    <s v="Kabuboni"/>
    <s v="Gachuri"/>
    <x v="2"/>
    <s v="Eastern Bioteck"/>
    <s v="Iinus Muchagi"/>
    <s v="731538580"/>
    <s v="Micro Business"/>
    <s v="MKD"/>
  </r>
  <r>
    <s v="VPA6"/>
    <s v="KE-THA-1707-21482"/>
    <x v="1"/>
    <s v=""/>
    <s v="12th May,2017"/>
    <d v="2017-05-12T00:00:00"/>
    <s v="1st July,2017"/>
    <d v="2017-07-01T00:00:00"/>
    <s v="Njau Elias Nkonge"/>
    <s v="Male"/>
    <s v="2463764"/>
    <s v="711552800"/>
    <s v="2.55E+11"/>
    <s v=""/>
    <s v=""/>
    <n v="37.603040999999997"/>
    <n v="-0.23153099999999999"/>
    <s v="Tharaka-Nithi"/>
    <s v="Maara"/>
    <s v="Chogoria"/>
    <s v="Girira"/>
    <x v="2"/>
    <s v="Eastern Bioteck"/>
    <s v="Linus Muchangi"/>
    <s v="254731538580"/>
    <s v="Micro Business"/>
    <s v="MKD"/>
  </r>
  <r>
    <s v="VPA6"/>
    <s v="KE-THA-1710-21483"/>
    <x v="1"/>
    <s v=""/>
    <s v="31st August,2017"/>
    <d v="2017-08-31T00:00:00"/>
    <s v="20th October,2017"/>
    <d v="2017-10-20T00:00:00"/>
    <s v="Ariwa Zabelio Muchuku"/>
    <s v="Male"/>
    <s v="235508"/>
    <s v="729573076"/>
    <s v="729573076"/>
    <s v=""/>
    <s v=""/>
    <n v="37.629061999999998"/>
    <n v="-0.23531099999999999"/>
    <s v="Tharaka-Nithi"/>
    <s v="Maara"/>
    <s v="Weru"/>
    <s v="Wiru"/>
    <x v="2"/>
    <s v="Eastern Bioteck"/>
    <s v="Linus Muchangi"/>
    <s v="731538580"/>
    <s v="Micro Business"/>
    <s v="MKD"/>
  </r>
  <r>
    <s v="VPA6"/>
    <s v="KE-THA-1712-21484"/>
    <x v="1"/>
    <s v=""/>
    <s v="11th November,2017"/>
    <d v="2017-11-11T00:00:00"/>
    <s v="31st December,2017"/>
    <d v="2017-12-31T00:00:00"/>
    <s v="Rocha Benson Kinyua"/>
    <s v="Male"/>
    <s v="4433856"/>
    <s v="726334456"/>
    <s v="2.55E+11"/>
    <s v=""/>
    <s v="2.55E+11"/>
    <n v="37.632153000000002"/>
    <n v="-0.23311299999999999"/>
    <s v="Tharaka-Nithi"/>
    <s v="Maara"/>
    <s v="Chogoria"/>
    <s v="Kanyue"/>
    <x v="2"/>
    <s v="Eastern Bioteck"/>
    <s v="Linus Muchangi"/>
    <s v="254731538580"/>
    <s v="Micro Business"/>
    <s v="MKD"/>
  </r>
  <r>
    <s v="VPA6"/>
    <s v="KE-MER-1801-21825"/>
    <x v="1"/>
    <s v=""/>
    <s v="12th November,2017"/>
    <d v="2017-11-12T00:00:00"/>
    <s v="1st January,2018"/>
    <d v="2018-01-01T00:00:00"/>
    <s v="Kirujah David Gikunda"/>
    <s v="Male"/>
    <s v="13355821"/>
    <s v="72213782"/>
    <s v="726137822"/>
    <s v=""/>
    <s v="701463958"/>
    <n v="37.672894999999997"/>
    <n v="-8.6263000000000006E-2"/>
    <s v="Meru"/>
    <s v="Imenti South"/>
    <s v="Nkuene"/>
    <s v="Nugu"/>
    <x v="2"/>
    <s v="Igwemas General Digester Ltd"/>
    <s v="George Gitonga"/>
    <s v="741293570"/>
    <s v="Micro Business"/>
    <s v="MKD"/>
  </r>
  <r>
    <s v="VPA6"/>
    <s v="KE-KIR-1708-20782"/>
    <x v="1"/>
    <s v=""/>
    <s v="12th June,2017"/>
    <d v="2017-06-12T00:00:00"/>
    <s v="1st August,2017"/>
    <d v="2017-08-01T00:00:00"/>
    <s v="Gakuna Antony Muriuki"/>
    <s v="Male"/>
    <s v="13241401"/>
    <s v="723855234"/>
    <s v="2.55E+11"/>
    <s v=""/>
    <s v="2.55E+11"/>
    <n v="37.213368000000003"/>
    <n v="-0.51905699999999999"/>
    <s v="Kirinyaga"/>
    <s v="Kirinyaga West"/>
    <s v="Kirinyaga West"/>
    <s v="Riakiania"/>
    <x v="3"/>
    <s v="Mt Kenya Renewable Energy"/>
    <s v="Allan Gichuru Karugu"/>
    <s v="705604956"/>
    <s v="Micro Business"/>
    <s v="MKD"/>
  </r>
  <r>
    <s v="VPA6"/>
    <s v="KE-KIR-1707-20791"/>
    <x v="1"/>
    <s v=""/>
    <s v="12th June,2017"/>
    <d v="2017-06-12T00:00:00"/>
    <s v="1st July,2017"/>
    <d v="2017-07-01T00:00:00"/>
    <s v="Kibue John Murithi"/>
    <s v="Male"/>
    <s v="755369"/>
    <s v="721563903"/>
    <s v="2.55E+11"/>
    <s v=""/>
    <s v=""/>
    <n v="37.226846999999999"/>
    <n v="-0.52581500000000003"/>
    <s v="Kirinyaga"/>
    <s v="Sagana"/>
    <s v="Ndia"/>
    <s v="Getuya"/>
    <x v="3"/>
    <s v="Mt Kenya Renewable Energy"/>
    <s v="Allan Gichuru Karugu"/>
    <s v="705604956"/>
    <s v="Micro Business"/>
    <s v="MKD"/>
  </r>
  <r>
    <s v="VPA6"/>
    <s v="KE-KIR-1708-20783"/>
    <x v="1"/>
    <s v=""/>
    <s v="12th June,2017"/>
    <d v="2017-06-12T00:00:00"/>
    <s v="1st August,2017"/>
    <d v="2017-08-01T00:00:00"/>
    <s v="Patrick Njiraini Elijah"/>
    <s v="Male"/>
    <s v="11289245"/>
    <s v="720165741"/>
    <s v="2.55E+11"/>
    <s v=""/>
    <s v="2.55E+11"/>
    <n v="37.228071"/>
    <n v="-0.54040500000000002"/>
    <s v="Kirinyaga"/>
    <s v="Sagana"/>
    <s v="Kirinyaga West"/>
    <s v="Gituaba"/>
    <x v="3"/>
    <s v="Mt Kenya Renewable Energy"/>
    <s v="Allan Gichuru Karugu"/>
    <s v="705604956"/>
    <s v="Micro Business"/>
    <s v="MKD"/>
  </r>
  <r>
    <s v="VPA6"/>
    <s v="KE-KIR-1709-20784"/>
    <x v="1"/>
    <s v=""/>
    <s v="13th July,2017"/>
    <d v="2017-07-13T00:00:00"/>
    <s v="1st September,2017"/>
    <d v="2017-09-01T00:00:00"/>
    <s v="Mwangi Michael Murithi"/>
    <s v="Male"/>
    <s v="230778"/>
    <s v="721564609"/>
    <s v="2.55E+11"/>
    <s v=""/>
    <s v="2.55E+11"/>
    <n v="37.201120000000003"/>
    <n v="-0.54296299999999997"/>
    <s v="Kirinyaga"/>
    <s v="Kirinyaga West"/>
    <s v="Kirinyaga West"/>
    <s v="Kiburu"/>
    <x v="2"/>
    <s v="Mt Kenya Renewable Energy"/>
    <s v="Allan Gichuru Karugu"/>
    <s v="705604956"/>
    <s v="Micro Business"/>
    <s v="MKD"/>
  </r>
  <r>
    <s v="VPA6"/>
    <s v="KE-KIR-1708-20785"/>
    <x v="1"/>
    <s v=""/>
    <s v="12th June,2017"/>
    <d v="2017-06-12T00:00:00"/>
    <s v="1st August,2017"/>
    <d v="2017-08-01T00:00:00"/>
    <s v="Munyangia Geofry Kinyua"/>
    <s v="Male"/>
    <s v="20266251"/>
    <s v="722434101"/>
    <s v="2.55E+11"/>
    <s v=""/>
    <s v=""/>
    <n v="37.217928000000001"/>
    <n v="-0.49698700000000001"/>
    <s v="Kirinyaga"/>
    <s v="Kirinyaga West"/>
    <s v="Kirinyaga West"/>
    <s v="Kabonge"/>
    <x v="2"/>
    <s v="Mt Kenya Renewable Energy"/>
    <s v="Allan Gichuru Karugu"/>
    <s v="705604956"/>
    <s v="Micro Business"/>
    <s v="MKD"/>
  </r>
  <r>
    <s v="VPA6"/>
    <s v="KE-MUR-1709-20885"/>
    <x v="1"/>
    <s v=""/>
    <s v="13th July,2017"/>
    <d v="2017-07-13T00:00:00"/>
    <s v="1st September,2017"/>
    <d v="2017-09-01T00:00:00"/>
    <s v="Ngugi Josephat Warorua"/>
    <s v="Male"/>
    <s v="99999"/>
    <s v="72323838"/>
    <s v="2.55E+11"/>
    <s v=""/>
    <s v="2.55E+11"/>
    <n v="36.928027"/>
    <n v="-0.93075399999999997"/>
    <s v="Murang'a"/>
    <s v="Maragua"/>
    <s v="Gatanga"/>
    <s v="Mabae"/>
    <x v="2"/>
    <s v="Fagaden Enterprises"/>
    <s v="Fagaden Enterprises"/>
    <s v="721959188"/>
    <s v="Micro Business"/>
    <s v="MKD"/>
  </r>
  <r>
    <s v="VPA6"/>
    <s v="KE-NYE-1708-20912"/>
    <x v="1"/>
    <s v=""/>
    <s v="12th June,2017"/>
    <d v="2017-06-12T00:00:00"/>
    <s v="1st August,2017"/>
    <d v="2017-08-01T00:00:00"/>
    <s v="Machira Antony Muriuki"/>
    <s v="Male"/>
    <s v="30902074"/>
    <s v="727167829"/>
    <s v="2.55E+11"/>
    <s v=""/>
    <s v="2.55E+11"/>
    <n v="37.118476999999999"/>
    <n v="-0.47545199999999999"/>
    <s v="Nyeri"/>
    <s v="Mathira East"/>
    <s v="Konyu"/>
    <s v="Mathaithi"/>
    <x v="2"/>
    <s v="Fagaden Enterprises"/>
    <s v="Fagaden Enterprises"/>
    <s v="254721959188"/>
    <s v="Micro Business"/>
    <s v="MKD"/>
  </r>
  <r>
    <s v="VPA6"/>
    <s v="KE-UAS-1710-21682"/>
    <x v="1"/>
    <s v=""/>
    <s v="31st August,2017"/>
    <d v="2017-08-31T00:00:00"/>
    <s v="20th October,2017"/>
    <d v="2017-10-20T00:00:00"/>
    <s v="Kurgat Jonh Kiptui"/>
    <s v="Male"/>
    <s v="7395377"/>
    <s v="720656787"/>
    <s v="2.55E+11"/>
    <s v=""/>
    <s v="2.55E+11"/>
    <n v="35.523342"/>
    <n v="0.17982699999999999"/>
    <s v="Uasin Gishu"/>
    <s v="Ainabkoi"/>
    <s v="Ainapkoi"/>
    <s v="Ndanai"/>
    <x v="0"/>
    <s v="Pafasi Enterprise"/>
    <s v="Pafasi  Enterprise"/>
    <s v="254712956699"/>
    <s v="Micro Business"/>
    <s v="MKD"/>
  </r>
  <r>
    <s v="VPA6"/>
    <s v="KE-NYE-1709-20886"/>
    <x v="1"/>
    <s v=""/>
    <s v="13th July,2017"/>
    <d v="2017-07-13T00:00:00"/>
    <s v="1st September,2017"/>
    <d v="2017-09-01T00:00:00"/>
    <s v="Njogu David Kamau"/>
    <s v="Male"/>
    <s v="11679502"/>
    <s v="721326330"/>
    <s v="2.55E+11"/>
    <s v=""/>
    <s v="2.55E+11"/>
    <n v="37.111493000000003"/>
    <n v="-0.47486699999999998"/>
    <s v="Nyeri"/>
    <s v="Mathira East"/>
    <s v="Konyuhaithi"/>
    <s v="Mathaithi"/>
    <x v="2"/>
    <s v="Fagaden Enterprises"/>
    <s v="Fagaden Enterprises"/>
    <s v="721959188"/>
    <s v="Micro Business"/>
    <s v="MKD"/>
  </r>
  <r>
    <s v="VPA6"/>
    <s v="KE-NYE-1709-20883"/>
    <x v="1"/>
    <s v=""/>
    <s v="13th July,2017"/>
    <d v="2017-07-13T00:00:00"/>
    <s v="1st September,2017"/>
    <d v="2017-09-01T00:00:00"/>
    <s v="Wahome Charles Mwangi"/>
    <s v="Male"/>
    <s v="759521"/>
    <s v="725589851"/>
    <s v="2.55E+11"/>
    <s v=""/>
    <s v="2.55E+11"/>
    <n v="37.116168000000002"/>
    <n v="-0.47717799999999999"/>
    <s v="Nyeri"/>
    <s v="Mathira East"/>
    <s v="Peter Chiira"/>
    <s v="Mathaithi"/>
    <x v="2"/>
    <s v="Fagaden Enterprises"/>
    <s v="Fagaden Enterprises"/>
    <s v="721959188"/>
    <s v="Micro Business"/>
    <s v="MKD"/>
  </r>
  <r>
    <s v="VPA6"/>
    <s v="KE-NYE-1708-20887"/>
    <x v="1"/>
    <s v=""/>
    <s v="12th June,2017"/>
    <d v="2017-06-12T00:00:00"/>
    <s v="1st August,2017"/>
    <d v="2017-08-01T00:00:00"/>
    <s v="Mwangi Stephene Weru"/>
    <s v="Male"/>
    <s v="7039249"/>
    <s v="725972992"/>
    <s v="2.55E+11"/>
    <s v=""/>
    <s v="2.55E+11"/>
    <n v="37.118547"/>
    <n v="-0.47653800000000002"/>
    <s v="Nyeri"/>
    <s v="Mathira East"/>
    <s v="Peter Chiira"/>
    <s v="Mathaithi"/>
    <x v="2"/>
    <s v="Fagaden Enterprises"/>
    <s v="Fagaden Enterprises"/>
    <s v="721959188"/>
    <s v="Micro Business"/>
    <s v="MKD"/>
  </r>
  <r>
    <s v="VPA6"/>
    <s v="KE-NYE-1709-20897"/>
    <x v="1"/>
    <s v=""/>
    <s v="13th July,2017"/>
    <d v="2017-07-13T00:00:00"/>
    <s v="1st September,2017"/>
    <d v="2017-09-01T00:00:00"/>
    <s v="Gichohi James Mwangi"/>
    <s v="Male"/>
    <s v="6334353"/>
    <s v="721232979"/>
    <s v="721232979"/>
    <s v=""/>
    <s v="2.55E+12"/>
    <n v="37.126199999999997"/>
    <n v="-0.47123799999999999"/>
    <s v="Nyeri"/>
    <s v="Mathira East"/>
    <s v="Ragat"/>
    <s v="Ragati"/>
    <x v="2"/>
    <s v="Fagaden Enterprises"/>
    <s v="Fagaden Enterprises"/>
    <s v="721959188"/>
    <s v="Micro Business"/>
    <s v="MKD"/>
  </r>
  <r>
    <s v="VPA6"/>
    <s v="KE-EMB-1708-20899"/>
    <x v="1"/>
    <s v=""/>
    <s v="12th June,2017"/>
    <d v="2017-06-12T00:00:00"/>
    <s v="1st August,2017"/>
    <d v="2017-08-01T00:00:00"/>
    <s v="Muthoni Frida Joyce"/>
    <s v="Female"/>
    <s v="20981346"/>
    <s v="72230575"/>
    <s v="2.55E+11"/>
    <s v=""/>
    <s v="2.55E+11"/>
    <n v="37.477141000000003"/>
    <n v="-0.54350900000000002"/>
    <s v="Embu"/>
    <s v="Embu West"/>
    <s v="Manyatta"/>
    <s v="Mugoya"/>
    <x v="2"/>
    <s v="Fagaden Enterprises"/>
    <s v="Fagaden Enterprises"/>
    <s v="721959188"/>
    <s v="Micro Business"/>
    <s v="MKD"/>
  </r>
  <r>
    <s v="VPA6"/>
    <s v="KE-MUR-1606-16214"/>
    <x v="1"/>
    <s v=""/>
    <s v="12th April,2016"/>
    <d v="2016-04-12T00:00:00"/>
    <s v="1st June,2016"/>
    <d v="2016-06-01T00:00:00"/>
    <s v="Samuel Njoroge Mwangi"/>
    <s v="Male"/>
    <s v="20407279"/>
    <s v="726953013"/>
    <s v="726953013"/>
    <s v=""/>
    <s v=""/>
    <n v="36.914200000000001"/>
    <n v="-0.82021200000000005"/>
    <s v="Murang'a"/>
    <s v="Kandara"/>
    <s v="Ruchu"/>
    <s v="Kianwe"/>
    <x v="3"/>
    <s v="HAMKAM"/>
    <s v="Hamkam"/>
    <s v=""/>
    <s v="Micro Business"/>
    <s v="KENBIM"/>
  </r>
  <r>
    <s v="VPA6"/>
    <s v="KE-KIR-1709-20790"/>
    <x v="1"/>
    <s v=""/>
    <s v="13th July,2017"/>
    <d v="2017-07-13T00:00:00"/>
    <s v="1st September,2017"/>
    <d v="2017-09-01T00:00:00"/>
    <s v="Wanyiri Daniel Wanjau"/>
    <s v="Male"/>
    <s v="36481901"/>
    <s v="712658765"/>
    <s v="2.55E+11"/>
    <s v=""/>
    <s v=""/>
    <n v="37.189121999999998"/>
    <n v="-0.45800000000000002"/>
    <s v="Kirinyaga"/>
    <s v="Ndia"/>
    <s v="Ndia"/>
    <s v="Kiangombe"/>
    <x v="1"/>
    <s v="Mt Kenya Renewable Energy"/>
    <s v="Mt Kenya Renewable Energy"/>
    <s v="726322851"/>
    <s v="Micro Business"/>
    <s v="KENBIM"/>
  </r>
  <r>
    <s v="VPA6"/>
    <s v="KE-KIA-1709-20900"/>
    <x v="0"/>
    <s v="Hostile Client"/>
    <s v="13th July,2017"/>
    <d v="2017-07-13T00:00:00"/>
    <s v="1st September,2017"/>
    <d v="2017-09-01T00:00:00"/>
    <s v="Kanyi Mary Wambui"/>
    <s v="Female"/>
    <s v="5760002"/>
    <s v="705216636"/>
    <s v="2.55E+11"/>
    <s v=""/>
    <s v="2.55E+11"/>
    <n v="36.839351999999998"/>
    <n v="-1.0242819999999999"/>
    <s v="Kiambu"/>
    <s v="Gatundu South"/>
    <s v="Kiamworia"/>
    <s v="Kigaa"/>
    <x v="2"/>
    <s v="Fagaden Enterprises"/>
    <s v="Fagaden Enterprises"/>
    <s v="721959188"/>
    <s v="Micro Business"/>
    <s v="MKD"/>
  </r>
  <r>
    <s v="VPA6"/>
    <s v="KE-KIA-1709-20901"/>
    <x v="0"/>
    <s v="Grievance"/>
    <s v="29th July,2017"/>
    <d v="2017-07-29T00:00:00"/>
    <s v="17th September,2017"/>
    <d v="2017-09-17T00:00:00"/>
    <s v="Gakere Dominic Mbuthia"/>
    <s v="Male"/>
    <s v="8188301"/>
    <s v="716810812"/>
    <s v="2.55E+11"/>
    <s v=""/>
    <s v=""/>
    <n v="36.874034999999999"/>
    <n v="-1.0184470000000001"/>
    <s v="Kiambu"/>
    <s v="Gatundu South"/>
    <s v="Kiganjo"/>
    <s v="Kahenia"/>
    <x v="2"/>
    <s v="Fagaden Enterprises"/>
    <s v="Fagaden Enterprises"/>
    <s v="721959188"/>
    <s v="Micro Business"/>
    <s v="MKD"/>
  </r>
  <r>
    <s v="VPA6"/>
    <s v="KE-NYE-1708-21087"/>
    <x v="1"/>
    <s v=""/>
    <s v="12th June,2017"/>
    <d v="2017-06-12T00:00:00"/>
    <s v="1st August,2017"/>
    <d v="2017-08-01T00:00:00"/>
    <s v="Ndirangu David Gathua"/>
    <s v="Male"/>
    <s v="4811678"/>
    <s v="728617762"/>
    <s v="2.55E+11"/>
    <s v=""/>
    <s v="2.55E+11"/>
    <n v="37.021588000000001"/>
    <n v="-0.55704699999999996"/>
    <s v="Nyeri"/>
    <s v="Mukurweni"/>
    <s v="Gakindu"/>
    <s v="Gatunduini"/>
    <x v="3"/>
    <s v="Sakaki Natural Renewable Energy Center"/>
    <s v=""/>
    <s v=""/>
    <s v="Micro Business"/>
    <s v="MKD"/>
  </r>
  <r>
    <s v="VPA6"/>
    <s v="KE-NYE-1709-21110"/>
    <x v="0"/>
    <s v="Hostile Client"/>
    <s v="26th July,2017"/>
    <d v="2017-07-26T00:00:00"/>
    <s v="14th September,2017"/>
    <d v="2017-09-14T00:00:00"/>
    <s v="Chege Stephen Muriuki"/>
    <s v="Male"/>
    <s v="14627553"/>
    <s v="723221855"/>
    <s v="2.55E+11"/>
    <s v=""/>
    <s v="2.55E+11"/>
    <n v="37.150058000000001"/>
    <n v="-0.500857"/>
    <s v="Nyeri"/>
    <s v="Mathira East"/>
    <s v="Iriaini"/>
    <s v="Mwanda"/>
    <x v="2"/>
    <s v="Sakaki Natural Renewable Energy Center"/>
    <s v=""/>
    <s v=""/>
    <s v="Micro Business"/>
    <s v="MKD"/>
  </r>
  <r>
    <s v="VPA6"/>
    <s v="KE-EMB-1709-21113"/>
    <x v="1"/>
    <s v=""/>
    <s v="13th July,2017"/>
    <d v="2017-07-13T00:00:00"/>
    <s v="1st September,2017"/>
    <d v="2017-09-01T00:00:00"/>
    <s v="Ndwiga Regina Njoki"/>
    <s v="Female"/>
    <s v="33385738"/>
    <s v="726251534"/>
    <s v="2.55E+11"/>
    <s v=""/>
    <s v="2.55E+11"/>
    <n v="37.498353999999999"/>
    <n v="-0.43652800000000003"/>
    <s v="Embu"/>
    <s v="Embu East"/>
    <s v="Gaturi North"/>
    <s v="Kiaviti"/>
    <x v="2"/>
    <s v="Sakaki Natural Renewable Energy Center"/>
    <s v=""/>
    <s v=""/>
    <s v="Micro Business"/>
    <s v="MKD"/>
  </r>
  <r>
    <s v="VPA6"/>
    <s v="KE-KIR-1709-21118"/>
    <x v="1"/>
    <s v=""/>
    <s v="13th July,2017"/>
    <d v="2017-07-13T00:00:00"/>
    <s v="1st September,2017"/>
    <d v="2017-09-01T00:00:00"/>
    <s v="Muchira George Maina"/>
    <s v="Male"/>
    <s v="1865709"/>
    <s v="71843312"/>
    <s v="2.55E+11"/>
    <s v=""/>
    <s v="2.55E+11"/>
    <n v="37.238331000000002"/>
    <n v="-0.46753699999999998"/>
    <s v="Kirinyaga"/>
    <s v="Kerugoya/Kutus"/>
    <s v="Mutira"/>
    <s v="Kagumo"/>
    <x v="2"/>
    <s v="Sakaki Natural Renewable Energy Center"/>
    <s v=""/>
    <s v=""/>
    <s v="Micro Business"/>
    <s v="MKD"/>
  </r>
  <r>
    <s v="VPA6"/>
    <s v="KE-NYE-1709-21120"/>
    <x v="1"/>
    <s v=""/>
    <s v="13th July,2017"/>
    <d v="2017-07-13T00:00:00"/>
    <s v="1st September,2017"/>
    <d v="2017-09-01T00:00:00"/>
    <s v="Gatonga Jackson Francis"/>
    <s v="Male"/>
    <s v="4643358"/>
    <s v="722620350"/>
    <s v="2.55E+11"/>
    <s v=""/>
    <s v="2.55E+11"/>
    <n v="37.087465000000002"/>
    <n v="-0.57522700000000004"/>
    <s v="Nyeri"/>
    <s v="Mukurweni"/>
    <s v="Igana"/>
    <s v="Karundu"/>
    <x v="0"/>
    <s v="Sakaki Natural Renewable Energy Center"/>
    <s v=""/>
    <s v=""/>
    <s v="Micro Business"/>
    <s v="MKD"/>
  </r>
  <r>
    <s v="VPA6"/>
    <s v="KE-KIA-1707-20892"/>
    <x v="1"/>
    <s v=""/>
    <s v="3rd June,2017"/>
    <d v="2017-06-03T00:00:00"/>
    <s v="23rd July,2017"/>
    <d v="2017-07-23T00:00:00"/>
    <s v="Muchina David Kamau"/>
    <s v="Male"/>
    <s v="3119484"/>
    <s v="707027759"/>
    <s v="2.55E+11"/>
    <s v=""/>
    <s v=""/>
    <n v="36.870780000000003"/>
    <n v="-1.0158830000000001"/>
    <s v="Kiambu"/>
    <s v="Gatundu South"/>
    <s v="Kiamwangi"/>
    <s v="Kahenia"/>
    <x v="2"/>
    <s v="Fagaden Enterprises"/>
    <s v="Fagaden Enterprises"/>
    <s v="721959188"/>
    <s v="Micro Business"/>
    <s v="MKD"/>
  </r>
  <r>
    <s v="VPA6"/>
    <s v="KE-MER-1709-21809"/>
    <x v="1"/>
    <s v=""/>
    <s v="6th August,2017"/>
    <d v="2017-08-06T00:00:00"/>
    <s v="25th September,2017"/>
    <d v="2017-09-25T00:00:00"/>
    <s v="Kariaa Geoffrey Kimathi"/>
    <s v="Male"/>
    <s v="28002709"/>
    <s v="72263556"/>
    <s v="722631906"/>
    <s v=""/>
    <s v="711497537"/>
    <n v="37.650733000000002"/>
    <n v="-0.107637"/>
    <s v="Meru"/>
    <s v="Imenti South"/>
    <s v="Kithangari"/>
    <s v="Kierera"/>
    <x v="0"/>
    <s v="Igwemas General Digester Ltd"/>
    <s v="Samuel Maruga"/>
    <s v="740754837"/>
    <s v="Micro Business"/>
    <s v="Modified Camartec Digester"/>
  </r>
  <r>
    <s v="VPA6"/>
    <s v="KE-LAI-1707-21600"/>
    <x v="1"/>
    <s v=""/>
    <s v="12th May,2017"/>
    <d v="2017-05-12T00:00:00"/>
    <s v="1st July,2017"/>
    <d v="2017-07-01T00:00:00"/>
    <s v="Wanjuki Annah Ngunju"/>
    <s v="Female"/>
    <s v="24482500"/>
    <s v="721749475"/>
    <s v="2.55E+11"/>
    <s v=""/>
    <s v=""/>
    <n v="36.643779000000002"/>
    <n v="-9.1022000000000006E-2"/>
    <s v="Laikipia"/>
    <s v="Laikipia East"/>
    <s v="Nyambugisi"/>
    <s v="Nyabugisi"/>
    <x v="0"/>
    <s v="Kichemu limited"/>
    <s v="David Chege Wangui"/>
    <s v=""/>
    <s v="Micro Business"/>
    <s v="MKD"/>
  </r>
  <r>
    <s v="VPA6"/>
    <s v="KE-BAR-1709-21601"/>
    <x v="1"/>
    <s v=""/>
    <s v="13th July,2017"/>
    <d v="2017-07-13T00:00:00"/>
    <s v="1st September,2017"/>
    <d v="2017-09-01T00:00:00"/>
    <s v="Labat Esther Jeruto"/>
    <s v="Female"/>
    <s v="10745604"/>
    <s v="727959191"/>
    <s v="727959191"/>
    <s v=""/>
    <s v=""/>
    <n v="35.557445999999999"/>
    <n v="5.5079999999999999E-3"/>
    <s v="Baringo"/>
    <s v="Koibatek"/>
    <s v="Mumberes"/>
    <s v="Emgwen"/>
    <x v="0"/>
    <s v="Kichemu limited"/>
    <s v="Wanjau"/>
    <s v=""/>
    <s v="Micro Business"/>
    <s v="MKD"/>
  </r>
  <r>
    <s v="VPA6"/>
    <s v="KE-THA-1707-21810"/>
    <x v="1"/>
    <s v=""/>
    <s v="12th May,2017"/>
    <d v="2017-05-12T00:00:00"/>
    <s v="1st July,2017"/>
    <d v="2017-07-01T00:00:00"/>
    <s v="Nyamu Eurita Wanja"/>
    <s v="Female"/>
    <s v="10716784"/>
    <s v="711370272"/>
    <s v="2.55E+11"/>
    <s v=""/>
    <s v=""/>
    <n v="37.664791999999998"/>
    <n v="-0.37874200000000002"/>
    <s v="Tharaka-Nithi"/>
    <s v="Chuka"/>
    <s v="Kabuboni"/>
    <s v="Mpukoni"/>
    <x v="2"/>
    <s v="Igwemas General Digester Ltd"/>
    <s v="George Gitonga"/>
    <s v="741293570"/>
    <s v="Micro Business"/>
    <s v="Modified Camartec Digester"/>
  </r>
  <r>
    <s v="VPA6"/>
    <s v="KE-THA-1703-21811"/>
    <x v="1"/>
    <s v=""/>
    <s v="10th January,2017"/>
    <d v="2017-01-10T00:00:00"/>
    <s v="1st March,2017"/>
    <d v="2017-03-01T00:00:00"/>
    <s v="Maoki Linus Mukuru"/>
    <s v="Male"/>
    <s v="2384419"/>
    <s v="717049034"/>
    <s v="717049034"/>
    <s v=""/>
    <s v="702813354"/>
    <n v="37.665982"/>
    <n v="-0.36546200000000001"/>
    <s v="Tharaka-Nithi"/>
    <s v="Chuka"/>
    <s v="Kabuboni"/>
    <s v="Kagaani"/>
    <x v="2"/>
    <s v="Igwemas General Digester Ltd"/>
    <s v="Samuel Kirimi"/>
    <s v="740754837"/>
    <s v="Micro Business"/>
    <s v="Modified Camartec Digester"/>
  </r>
  <r>
    <s v="VPA6"/>
    <s v="KE-NYE-1709-20898"/>
    <x v="1"/>
    <s v=""/>
    <s v="13th July,2017"/>
    <d v="2017-07-13T00:00:00"/>
    <s v="1st September,2017"/>
    <d v="2017-09-01T00:00:00"/>
    <s v="Nduchi Francis Kabui"/>
    <s v="Male"/>
    <s v="11565375"/>
    <s v="724984743"/>
    <s v="2.55E+11"/>
    <s v=""/>
    <s v="2.55E+11"/>
    <n v="37.116570000000003"/>
    <n v="-0.47384300000000001"/>
    <s v="Nyeri"/>
    <s v="Mathira East"/>
    <s v="Martita East"/>
    <s v="Mathaithi"/>
    <x v="2"/>
    <s v="Fagaden Enterprises"/>
    <s v="Fagaden Enterprises"/>
    <s v="721959188"/>
    <s v="Micro Business"/>
    <s v="MKD"/>
  </r>
  <r>
    <s v="VPA6"/>
    <s v="KE-NYE-1709-20902"/>
    <x v="1"/>
    <s v=""/>
    <s v="1st August,2017"/>
    <d v="2017-08-01T00:00:00"/>
    <s v="20th September,2017"/>
    <d v="2017-09-20T00:00:00"/>
    <s v="Nduchi Dickson Karoki"/>
    <s v="Male"/>
    <s v="11802446"/>
    <s v="727106913"/>
    <s v="2.55E+11"/>
    <s v=""/>
    <s v="2.55E+11"/>
    <n v="37.116782000000001"/>
    <n v="-0.47384500000000002"/>
    <s v="Nyeri"/>
    <s v="Mathira East"/>
    <s v="Mathira East"/>
    <s v="Mathaithi"/>
    <x v="2"/>
    <s v="Fagaden Enterprises"/>
    <s v="Fagaden Enterprises"/>
    <s v="721959188"/>
    <s v="Micro Business"/>
    <s v="MKD"/>
  </r>
  <r>
    <s v="VPA6"/>
    <s v="KE-NYE-1709-20903"/>
    <x v="1"/>
    <s v=""/>
    <s v="13th July,2017"/>
    <d v="2017-07-13T00:00:00"/>
    <s v="1st September,2017"/>
    <d v="2017-09-01T00:00:00"/>
    <s v="Njogu Ann Wanja"/>
    <s v="Female"/>
    <s v="76894"/>
    <s v="725311925"/>
    <s v="2.55E+11"/>
    <s v=""/>
    <s v="2.55E+11"/>
    <n v="37.114862000000002"/>
    <n v="-0.47811199999999998"/>
    <s v="Nyeri"/>
    <s v="Mathira East"/>
    <s v="Konyu"/>
    <s v="Mathaithi"/>
    <x v="2"/>
    <s v="Fagaden Enterprises"/>
    <s v="Fagaden Enterprises"/>
    <s v="722959188"/>
    <s v="Micro Business"/>
    <s v="MKD"/>
  </r>
  <r>
    <s v="VPA6"/>
    <s v="KE-NYE-1709-20905"/>
    <x v="1"/>
    <s v=""/>
    <s v="13th July,2017"/>
    <d v="2017-07-13T00:00:00"/>
    <s v="1st September,2017"/>
    <d v="2017-09-01T00:00:00"/>
    <s v="Karanja Mercy Wambui"/>
    <s v="Female"/>
    <s v="761686"/>
    <s v="713711447"/>
    <s v="2.55E+11"/>
    <s v=""/>
    <s v="2.55E+11"/>
    <n v="37.107782"/>
    <n v="-0.472163"/>
    <s v="Nyeri"/>
    <s v="Mathira East"/>
    <s v="Peter  Chiira"/>
    <s v="Mathaithi"/>
    <x v="2"/>
    <s v="Fagaden Enterprises"/>
    <s v="Fagaden Enterprises"/>
    <s v="721959188"/>
    <s v="Micro Business"/>
    <s v="MKD"/>
  </r>
  <r>
    <s v="VPA6"/>
    <s v="KE-BAR-1708-21591"/>
    <x v="1"/>
    <s v=""/>
    <s v="12th June,2017"/>
    <d v="2017-06-12T00:00:00"/>
    <s v="1st August,2017"/>
    <d v="2017-08-01T00:00:00"/>
    <s v="Kipkech Jane Cheptilal"/>
    <s v="Female"/>
    <s v="36646513"/>
    <s v="720802160"/>
    <s v="2.55E+11"/>
    <s v=""/>
    <s v=""/>
    <n v="35.750058000000003"/>
    <n v="1.1998E-2"/>
    <s v="Baringo"/>
    <s v="Koibatek"/>
    <s v="Perkerra"/>
    <s v="Mochongoi"/>
    <x v="2"/>
    <s v="Kichemu limited"/>
    <s v=""/>
    <s v=""/>
    <s v="Micro Business"/>
    <s v="MKD"/>
  </r>
  <r>
    <s v="VPA6"/>
    <s v="KE-EMB-1709-18586"/>
    <x v="0"/>
    <s v="Unreachable"/>
    <s v="5th September,2017"/>
    <d v="2017-09-05T00:00:00"/>
    <s v="29th September,2017"/>
    <d v="2017-09-29T00:00:00"/>
    <s v="Fundi Edwin Michael"/>
    <s v="Male"/>
    <s v="23819455"/>
    <s v="+254723854323"/>
    <s v="2.55E+11"/>
    <s v=""/>
    <s v=""/>
    <n v="37.455123"/>
    <n v="-0.53928500000000001"/>
    <s v="Embu"/>
    <s v="Embu East"/>
    <s v="Kimangaru"/>
    <s v="Ithata"/>
    <x v="4"/>
    <s v="Andcol Enterprises"/>
    <s v=""/>
    <s v=""/>
    <s v="Micro Business"/>
    <s v="AKUT"/>
  </r>
  <r>
    <s v="VPA6"/>
    <s v="KE-NYE-1709-20906"/>
    <x v="1"/>
    <s v=""/>
    <s v="13th July,2017"/>
    <d v="2017-07-13T00:00:00"/>
    <s v="1st September,2017"/>
    <d v="2017-09-01T00:00:00"/>
    <s v="Maina Ann Nyawira"/>
    <s v="Female"/>
    <s v="23840925"/>
    <s v="725522122"/>
    <s v="2.55E+11"/>
    <s v=""/>
    <s v="2.55E+11"/>
    <n v="37.115431999999998"/>
    <n v="-0.47113500000000003"/>
    <s v="Nyeri"/>
    <s v="Mathira East"/>
    <s v="Baricho"/>
    <s v="Mathaithi"/>
    <x v="2"/>
    <s v="Fagaden Enterprises"/>
    <s v="Fagaden Enterprises"/>
    <s v="254721959188"/>
    <s v="Micro Business"/>
    <s v="MKD"/>
  </r>
  <r>
    <s v="VPA6"/>
    <s v="KE-SIA-1705-18691"/>
    <x v="1"/>
    <s v=""/>
    <s v="12th March,2017"/>
    <d v="2017-03-12T00:00:00"/>
    <s v="1st May,2017"/>
    <d v="2017-05-01T00:00:00"/>
    <s v="Odindo Ellijah Okiya"/>
    <s v="Male"/>
    <s v="99999"/>
    <s v="725106805"/>
    <s v="2.55E+11"/>
    <s v=""/>
    <s v=""/>
    <n v="34.180959999999999"/>
    <n v="-2.9413000000000002E-2"/>
    <s v="Siaya"/>
    <s v="Rarienda"/>
    <s v="Othach"/>
    <s v="Aduwa"/>
    <x v="2"/>
    <s v="Biotechno &amp; Services"/>
    <s v="Biotechno &amp; Services"/>
    <s v="254720561118"/>
    <s v="Micro Business"/>
    <s v="Modified Camartec Digester"/>
  </r>
  <r>
    <s v="VPA6"/>
    <s v="KE-NYE-1710-20907"/>
    <x v="1"/>
    <s v=""/>
    <s v="12th August,2017"/>
    <d v="2017-08-12T00:00:00"/>
    <s v="1st October,2017"/>
    <d v="2017-10-01T00:00:00"/>
    <s v="Kagema Millicent Ngima"/>
    <s v="Female"/>
    <s v="3374266"/>
    <s v="722890049"/>
    <s v="2.55E+11"/>
    <s v=""/>
    <s v="722888093"/>
    <n v="37.114832"/>
    <n v="-0.477937"/>
    <s v="Nyeri"/>
    <s v="Mathira East"/>
    <s v="Peter  Chiira"/>
    <s v="Mathaithi"/>
    <x v="2"/>
    <s v="Fagaden Enterprises"/>
    <s v="Fagaden Enterprises"/>
    <s v="254721959188"/>
    <s v="Micro Business"/>
    <s v="MKD"/>
  </r>
  <r>
    <s v="VPA6"/>
    <s v="KE-NYE-1709-20908"/>
    <x v="1"/>
    <s v=""/>
    <s v="13th July,2017"/>
    <d v="2017-07-13T00:00:00"/>
    <s v="1st September,2017"/>
    <d v="2017-09-01T00:00:00"/>
    <s v="Gathiga Joseph Wachira"/>
    <s v="Male"/>
    <s v="512342"/>
    <s v="721429397"/>
    <s v="2.55E+11"/>
    <s v=""/>
    <s v="2.55E+11"/>
    <n v="37.109287000000002"/>
    <n v="-0.47571799999999997"/>
    <s v="Nyeri"/>
    <s v="Mathira East"/>
    <s v="Peter Chiira"/>
    <s v="Mathaithi"/>
    <x v="2"/>
    <s v="Fagaden Enterprises"/>
    <s v="Fagaden Enterprises"/>
    <s v="254721959188"/>
    <s v="Micro Business"/>
    <s v="MKD"/>
  </r>
  <r>
    <s v="VPA6"/>
    <s v="KE-KIS-1704-21178"/>
    <x v="0"/>
    <s v="Unreachable"/>
    <s v="4th March,2017"/>
    <d v="2017-03-04T00:00:00"/>
    <s v="23rd April,2017"/>
    <d v="2017-04-23T00:00:00"/>
    <s v="Nyamogoba Phanuel Nyamwaro"/>
    <s v="Male"/>
    <s v="99999"/>
    <s v="729097041"/>
    <s v="729097041"/>
    <s v=""/>
    <s v=""/>
    <n v="34.740695000000002"/>
    <n v="-0.66230999999999995"/>
    <s v="Kisii"/>
    <s v="Kisii Central"/>
    <s v="Kiogoro"/>
    <s v="Kamagwa"/>
    <x v="1"/>
    <s v="Nyansancha Biogas"/>
    <s v="Samuel Otiso"/>
    <s v=""/>
    <s v="Micro Business"/>
    <s v="KENBIM"/>
  </r>
  <r>
    <s v="VPA6"/>
    <s v="KE-KIS-1705-21180"/>
    <x v="1"/>
    <s v=""/>
    <s v="12th March,2017"/>
    <d v="2017-03-12T00:00:00"/>
    <s v="1st May,2017"/>
    <d v="2017-05-01T00:00:00"/>
    <s v="Nyachoke Petronila Nyanchama"/>
    <s v="Female"/>
    <s v="9970173"/>
    <s v="721245987"/>
    <s v="2.55E+11"/>
    <s v=""/>
    <s v="2.55E+11"/>
    <n v="34.753880000000002"/>
    <n v="-0.61928000000000005"/>
    <s v="Kisii"/>
    <s v="Marani"/>
    <s v="Nyatieko"/>
    <s v="Masakara"/>
    <x v="0"/>
    <s v="Nyansancha Biogas"/>
    <s v="Samuel Manyuna Otiso"/>
    <s v="254723433295"/>
    <s v="Micro Business"/>
    <s v="KENBIM"/>
  </r>
  <r>
    <s v="VPA6"/>
    <s v="KE-NYA-1610-21602"/>
    <x v="0"/>
    <s v="Unreachable"/>
    <s v="12th August,2016"/>
    <d v="2016-08-12T00:00:00"/>
    <s v="1st October,2016"/>
    <d v="2016-10-01T00:00:00"/>
    <s v="Wangai Leah Nyawira"/>
    <s v="Female"/>
    <s v="99999"/>
    <s v="798762676"/>
    <s v="2.55E+11"/>
    <s v=""/>
    <s v=""/>
    <n v="36.540390000000002"/>
    <n v="-0.14188999999999999"/>
    <s v="Nyandarua"/>
    <s v="Ndaragwa"/>
    <s v="Shamata"/>
    <s v="Pesi"/>
    <x v="2"/>
    <s v="Kichemu limited"/>
    <s v="Macharia Muchangi"/>
    <s v=""/>
    <s v="Micro Business"/>
    <s v="MKD"/>
  </r>
  <r>
    <s v="VPA6"/>
    <s v="KE-NAK-1710-18587"/>
    <x v="0"/>
    <s v="Unreachable"/>
    <s v="12th August,2017"/>
    <d v="2017-08-12T00:00:00"/>
    <s v="1st October,2017"/>
    <d v="2017-10-01T00:00:00"/>
    <s v="Kisumba Patric Kisumba"/>
    <s v="Male"/>
    <s v="33437890"/>
    <s v="254727356060"/>
    <s v="2.55E+11"/>
    <s v=""/>
    <s v="2.55E+11"/>
    <n v="36.511163000000003"/>
    <n v="-0.62155800000000005"/>
    <s v="Nakuru"/>
    <s v="Naivasha"/>
    <s v="Mununga"/>
    <s v="Kwa Ben"/>
    <x v="2"/>
    <s v="Andcol Enterprises"/>
    <s v=""/>
    <s v=""/>
    <s v="Micro Business"/>
    <s v="KENBIM"/>
  </r>
  <r>
    <s v="VPA6"/>
    <s v="KE-KAK-1709-18688"/>
    <x v="1"/>
    <s v=""/>
    <s v="13th July,2017"/>
    <d v="2017-07-13T00:00:00"/>
    <s v="1st September,2017"/>
    <d v="2017-09-01T00:00:00"/>
    <s v="Mana Charles"/>
    <s v="Male"/>
    <s v="21721087"/>
    <s v="721673643"/>
    <s v="2.55E+11"/>
    <s v=""/>
    <s v=""/>
    <n v="34.488413000000001"/>
    <n v="0.34650999999999998"/>
    <s v="Kakamega"/>
    <s v="Mumias"/>
    <s v="Mumias Township"/>
    <s v="Buchinga"/>
    <x v="2"/>
    <s v="Biotechno &amp; Services"/>
    <s v="Biotechno &amp; Services"/>
    <s v="254720561118"/>
    <s v="Micro Business"/>
    <s v="KENBIM"/>
  </r>
  <r>
    <s v="VPA6"/>
    <s v="KE-NYE-1709-20909"/>
    <x v="1"/>
    <s v=""/>
    <s v="13th July,2017"/>
    <d v="2017-07-13T00:00:00"/>
    <s v="1st September,2017"/>
    <d v="2017-09-01T00:00:00"/>
    <s v="Itheru David Karuku"/>
    <s v="Male"/>
    <s v="7038145"/>
    <s v="722476917"/>
    <s v="2.55E+11"/>
    <s v=""/>
    <s v="2.55E+11"/>
    <n v="37.108842000000003"/>
    <n v="-0.47597800000000001"/>
    <s v="Nyeri"/>
    <s v="Mathira East"/>
    <s v="Konyu"/>
    <s v="Mathaithi"/>
    <x v="2"/>
    <s v="Fagaden Enterprises"/>
    <s v="Fagaden Enterprises"/>
    <s v="254721959188"/>
    <s v="Micro Business"/>
    <s v="MKD"/>
  </r>
  <r>
    <s v="VPA6"/>
    <s v="KE-KIA-1708-20380"/>
    <x v="1"/>
    <s v=""/>
    <s v="12th June,2017"/>
    <d v="2017-06-12T00:00:00"/>
    <s v="1st August,2017"/>
    <d v="2017-08-01T00:00:00"/>
    <s v="Manguru Edward N"/>
    <s v="Male"/>
    <s v="20544448"/>
    <s v="714760077"/>
    <s v="2.55E+11"/>
    <s v=""/>
    <s v=""/>
    <n v="36.817079999999997"/>
    <n v="-1.1334770000000001"/>
    <s v="Kiambu"/>
    <s v="Kiambaa"/>
    <s v="Kimbaa"/>
    <s v="Tinganga"/>
    <x v="2"/>
    <s v="Felikam Biogas Services"/>
    <s v="Felikam Biogas Services"/>
    <s v="254721439273"/>
    <s v="Micro Business"/>
    <s v="MKD"/>
  </r>
  <r>
    <s v="VPA6"/>
    <s v="KE-KIA-1708-20381"/>
    <x v="0"/>
    <s v="Unreachable"/>
    <s v="12th June,2017"/>
    <d v="2017-06-12T00:00:00"/>
    <s v="1st August,2017"/>
    <d v="2017-08-01T00:00:00"/>
    <s v="Kamithi Margret"/>
    <s v="Female"/>
    <s v="1243464"/>
    <s v="254722821922"/>
    <s v="2.55E+11"/>
    <s v=""/>
    <s v=""/>
    <n v="36.840367999999998"/>
    <n v="-1.194062"/>
    <s v="Kiambu"/>
    <s v="Kiambu"/>
    <s v="Kiambu"/>
    <s v="Thindigwa"/>
    <x v="1"/>
    <s v="Felikam Biogas Services"/>
    <s v=""/>
    <s v=""/>
    <s v="Micro Business"/>
    <s v="MKD"/>
  </r>
  <r>
    <s v="VPA6"/>
    <s v="KE-KIA-1711-20384"/>
    <x v="1"/>
    <s v=""/>
    <s v="5th September,2017"/>
    <d v="2017-09-05T00:00:00"/>
    <s v="1st November,2017"/>
    <d v="2017-11-01T00:00:00"/>
    <s v="Kinge Peter Muita"/>
    <s v="Male"/>
    <s v="99999"/>
    <s v="722252418"/>
    <s v="722252418"/>
    <s v=""/>
    <s v=""/>
    <n v="36.830914999999997"/>
    <n v="-1.1645209999999999"/>
    <s v="Kiambu"/>
    <s v="Githunguri"/>
    <s v="Kiambu"/>
    <s v="Kihingo"/>
    <x v="0"/>
    <s v="Felikam Biogas Services"/>
    <s v="Felikam Biogas Services"/>
    <s v=""/>
    <s v="Micro Business"/>
    <s v="MKD"/>
  </r>
  <r>
    <s v="VPA6"/>
    <s v="KE-KIA-1709-20383"/>
    <x v="1"/>
    <s v=""/>
    <s v="13th July,2017"/>
    <d v="2017-07-13T00:00:00"/>
    <s v="1st September,2017"/>
    <d v="2017-09-01T00:00:00"/>
    <s v="Muchafa Joseph Mburu"/>
    <s v="Male"/>
    <s v="33078498"/>
    <s v="725160542"/>
    <s v="2.55E+11"/>
    <s v=""/>
    <s v=""/>
    <n v="36.829718999999997"/>
    <n v="-1.15774"/>
    <s v="Kiambu"/>
    <s v="Kiambaa"/>
    <s v="Kiambaa"/>
    <s v="Kihingo"/>
    <x v="0"/>
    <s v="Felikam Biogas Services"/>
    <s v="Felikam Biogas Services"/>
    <s v="254721439273"/>
    <s v="Micro Business"/>
    <s v="MKD"/>
  </r>
  <r>
    <s v="VPA6"/>
    <s v="KE-KIA-1710-18590"/>
    <x v="1"/>
    <s v=""/>
    <s v="12th August,2017"/>
    <d v="2017-08-12T00:00:00"/>
    <s v="1st October,2017"/>
    <d v="2017-10-01T00:00:00"/>
    <s v="Wacira John Wacira"/>
    <s v="Male"/>
    <s v="99999"/>
    <s v="710639086"/>
    <s v="2.55E+11"/>
    <s v=""/>
    <s v="2.55E+11"/>
    <n v="37.146842999999997"/>
    <n v="-1.0782369999999999"/>
    <s v="Kiambu"/>
    <s v="Thika East"/>
    <s v="Thika East"/>
    <s v="Landless"/>
    <x v="3"/>
    <s v="Andcol Enterprises"/>
    <s v="Norbert Ogwel"/>
    <s v=""/>
    <s v="Micro Business"/>
    <s v="MKD"/>
  </r>
  <r>
    <s v="VPA6"/>
    <s v="KE-MUR-1707-20084"/>
    <x v="1"/>
    <s v=""/>
    <s v="12th May,2017"/>
    <d v="2017-05-12T00:00:00"/>
    <s v="1st July,2017"/>
    <d v="2017-07-01T00:00:00"/>
    <s v="Githinji Muturi"/>
    <s v="Male"/>
    <s v="6594319"/>
    <s v="713908631"/>
    <s v="2.55E+11"/>
    <s v=""/>
    <s v=""/>
    <n v="37.058833"/>
    <n v="-1.0047299999999999"/>
    <s v="Murang'a"/>
    <s v="Gatanga"/>
    <s v="Mugumoini"/>
    <s v="Golf View"/>
    <x v="3"/>
    <s v="Kenbi Enterprises"/>
    <s v="Fanuel"/>
    <s v=""/>
    <s v="Micro Business"/>
    <s v="MKD"/>
  </r>
  <r>
    <s v="VPA6"/>
    <s v="KE-EMB-1709-21105"/>
    <x v="0"/>
    <s v="Unreachable"/>
    <s v="13th July,2017"/>
    <d v="2017-07-13T00:00:00"/>
    <s v="1st September,2017"/>
    <d v="2017-09-01T00:00:00"/>
    <s v="Njeru Plisila Gatumwa"/>
    <s v="Female"/>
    <s v="8067111"/>
    <s v="733854323"/>
    <s v="2.55E+11"/>
    <s v=""/>
    <s v="2.55E+11"/>
    <n v="37.546900000000001"/>
    <n v="-0.39155499999999999"/>
    <s v="Embu"/>
    <s v="Embu East"/>
    <s v="Kagaari"/>
    <s v="Damunge"/>
    <x v="0"/>
    <s v="Sakaki Natural Renewable Energy Center"/>
    <s v=""/>
    <s v=""/>
    <s v="Micro Business"/>
    <s v="MKD"/>
  </r>
  <r>
    <s v="VPA6"/>
    <s v="KE-KIR-1710-21124"/>
    <x v="1"/>
    <s v=""/>
    <s v="12th August,2017"/>
    <d v="2017-08-12T00:00:00"/>
    <s v="1st October,2017"/>
    <d v="2017-10-01T00:00:00"/>
    <s v="Minano Susan Wambura"/>
    <s v="Female"/>
    <s v="232328"/>
    <s v="721212802"/>
    <s v="2.55E+11"/>
    <s v=""/>
    <s v=""/>
    <n v="37.411816000000002"/>
    <n v="-0.55018999999999996"/>
    <s v="Kirinyaga"/>
    <s v="Kirinyaga East"/>
    <s v="Njukiini"/>
    <s v="Maarikiini"/>
    <x v="0"/>
    <s v="Sakaki Natural Renewable Energy Center"/>
    <s v=""/>
    <s v=""/>
    <s v="Micro Business"/>
    <s v="MKD"/>
  </r>
  <r>
    <s v="VPA6"/>
    <s v="KE-KIA-1710-21117"/>
    <x v="1"/>
    <s v=""/>
    <s v="15th August,2017"/>
    <d v="2017-08-15T00:00:00"/>
    <s v="4th October,2017"/>
    <d v="2017-10-04T00:00:00"/>
    <s v="Njogu Peter Kimani"/>
    <s v="Male"/>
    <s v="21332387"/>
    <s v="721628211"/>
    <s v="2.55E+11"/>
    <s v=""/>
    <s v="2.55E+11"/>
    <n v="36.654130000000002"/>
    <n v="-1.280878"/>
    <s v="Kiambu"/>
    <s v="Kikuyu"/>
    <s v="Kikuyu"/>
    <s v="Thogoto"/>
    <x v="0"/>
    <s v="Sakaki Natural Renewable Energy Center"/>
    <s v=""/>
    <s v=""/>
    <s v="Micro Business"/>
    <s v="MKD"/>
  </r>
  <r>
    <s v="VPA6"/>
    <s v="KE-NAN-1710-18481"/>
    <x v="1"/>
    <s v=""/>
    <s v="14th August,2017"/>
    <d v="2017-08-14T00:00:00"/>
    <s v="3rd October,2017"/>
    <d v="2017-10-03T00:00:00"/>
    <s v="Limo Gabriel"/>
    <s v="Male"/>
    <s v="99999"/>
    <s v="720537136"/>
    <s v="720537136"/>
    <s v=""/>
    <s v=""/>
    <n v="35.071137"/>
    <n v="0.17627000000000001"/>
    <s v="Nandi"/>
    <s v="Nandi Central"/>
    <s v="Kamobo"/>
    <s v="Kapkisengin"/>
    <x v="2"/>
    <s v="Abiud Limited"/>
    <s v="Abiud Limited"/>
    <s v="724094711"/>
    <s v="Micro Business"/>
    <s v="AKUT"/>
  </r>
  <r>
    <s v="VPA6"/>
    <s v="KE-NAN-1708-18485"/>
    <x v="1"/>
    <s v=""/>
    <s v="10th April,2017"/>
    <d v="2017-04-10T00:00:00"/>
    <s v="4th August,2017"/>
    <d v="2017-08-04T00:00:00"/>
    <s v="Tele Clementina"/>
    <s v="Female"/>
    <s v="99999"/>
    <s v="724290390"/>
    <s v="724290390"/>
    <s v=""/>
    <s v=""/>
    <n v="35.013097999999999"/>
    <n v="0.42204199999999997"/>
    <s v="Nandi"/>
    <s v="Mosop"/>
    <s v="Kaiboi"/>
    <s v="Koisolik"/>
    <x v="2"/>
    <s v="Abiud Limited"/>
    <s v="Abiud Limited"/>
    <s v="724094711"/>
    <s v="Micro Business"/>
    <s v="AKUT"/>
  </r>
  <r>
    <s v="VPA6"/>
    <s v="KE-NAN-1709-19976"/>
    <x v="1"/>
    <s v=""/>
    <s v="2nd September,2017"/>
    <d v="2017-09-02T00:00:00"/>
    <s v="9th September,2017"/>
    <d v="2017-09-09T00:00:00"/>
    <s v="Suge Baruk"/>
    <s v="Male"/>
    <s v="99999"/>
    <s v="722840692"/>
    <s v="2.55E+11"/>
    <s v=""/>
    <s v=""/>
    <n v="35.141603000000003"/>
    <n v="0.431587"/>
    <s v="Nandi"/>
    <s v="Nandi Central"/>
    <s v="Sigot"/>
    <s v="Sigot"/>
    <x v="2"/>
    <s v="Ndimar Renewable Energy"/>
    <s v="Ndimar Renewable Energy"/>
    <s v="254722797711"/>
    <s v="Micro Business"/>
    <s v="KENBIM"/>
  </r>
  <r>
    <s v="VPA6"/>
    <s v="KE-THA-1709-21812"/>
    <x v="1"/>
    <s v=""/>
    <s v="13th July,2017"/>
    <d v="2017-07-13T00:00:00"/>
    <s v="1st September,2017"/>
    <d v="2017-09-01T00:00:00"/>
    <s v="Kaburu Mary Jane"/>
    <s v="Female"/>
    <s v="4695788"/>
    <s v="728260461"/>
    <s v="728260461"/>
    <s v=""/>
    <s v="708160503"/>
    <n v="37.728186999999998"/>
    <n v="-0.28129799999999999"/>
    <s v="Tharaka-Nithi"/>
    <s v="Maara"/>
    <s v="Muthambi"/>
    <s v="Kanjiambaki"/>
    <x v="0"/>
    <s v="Igwemas General Digester Ltd"/>
    <s v="Bornface Kimathi"/>
    <s v="799575394"/>
    <s v="Micro Business"/>
    <s v="MKD"/>
  </r>
  <r>
    <s v="VPA6"/>
    <s v="KE-THA-1710-21896"/>
    <x v="1"/>
    <s v=""/>
    <s v="12th August,2017"/>
    <d v="2017-08-12T00:00:00"/>
    <s v="1st October,2017"/>
    <d v="2017-10-01T00:00:00"/>
    <s v="Mutegi Jackline Mugai"/>
    <s v="Female"/>
    <s v="5095243"/>
    <s v="722358157"/>
    <s v="2.55E+11"/>
    <s v=""/>
    <s v="704833441"/>
    <n v="37.645243000000001"/>
    <n v="-0.254278"/>
    <s v="Tharaka-Nithi"/>
    <s v="Maara"/>
    <s v="Murugi"/>
    <s v="Kathiru"/>
    <x v="2"/>
    <s v="Zackmar Biotec Ltd"/>
    <s v="Henry Mutwiri"/>
    <s v="254713823049"/>
    <s v="Micro Business"/>
    <s v="MKD"/>
  </r>
  <r>
    <s v="VPA6"/>
    <s v="KE-MER-1708-21897"/>
    <x v="0"/>
    <s v="Grievance"/>
    <s v="12th June,2017"/>
    <d v="2017-06-12T00:00:00"/>
    <s v="1st August,2017"/>
    <d v="2017-08-01T00:00:00"/>
    <s v="Ikiara Patrick Mutwiri"/>
    <s v="Male"/>
    <s v="627526"/>
    <s v="723212385"/>
    <s v="2.55E+11"/>
    <s v=""/>
    <s v="2.55E+11"/>
    <n v="37.62914"/>
    <n v="-6.0517000000000001E-2"/>
    <s v="Meru"/>
    <s v="Imenti South"/>
    <s v="Kathera"/>
    <s v="Ntemwene"/>
    <x v="2"/>
    <s v="Zackmar Biotec Ltd"/>
    <s v="Erick Munene"/>
    <s v="254728779943"/>
    <s v="Micro Business"/>
    <s v="MKD"/>
  </r>
  <r>
    <s v="VPA6"/>
    <s v="KE-UAS-1710-18482"/>
    <x v="1"/>
    <s v=""/>
    <s v="10th January,2017"/>
    <d v="2017-01-10T00:00:00"/>
    <s v="14th October,2017"/>
    <d v="2017-10-14T00:00:00"/>
    <s v="Chumba Ronald Kipkoech"/>
    <s v="Male"/>
    <s v="27757184"/>
    <s v="725049279"/>
    <s v="2.55E+11"/>
    <s v=""/>
    <s v=""/>
    <n v="35.242620000000002"/>
    <n v="0.45926699999999998"/>
    <s v="Uasin Gishu"/>
    <s v="Kapseret"/>
    <s v="Kapseret"/>
    <s v="Greenland"/>
    <x v="4"/>
    <s v="Abiud Limited"/>
    <s v=""/>
    <s v=""/>
    <s v="Micro Business"/>
    <s v="AKUT"/>
  </r>
  <r>
    <s v="VPA6"/>
    <s v="KE-EMB-1708-21485"/>
    <x v="1"/>
    <s v=""/>
    <s v="12th June,2017"/>
    <d v="2017-06-12T00:00:00"/>
    <s v="1st August,2017"/>
    <d v="2017-08-01T00:00:00"/>
    <s v="Njagi Rechal Karimi"/>
    <s v="Female"/>
    <s v="13573913"/>
    <s v="726355384"/>
    <s v="2.55E+11"/>
    <s v=""/>
    <s v="719189192"/>
    <n v="37.488162000000003"/>
    <n v="-0.40711999999999998"/>
    <s v="Embu"/>
    <s v="Runyenjes"/>
    <s v="Kabutiri"/>
    <s v="Gituara"/>
    <x v="2"/>
    <s v="Eastern Bioteck"/>
    <s v="Eastern Bioteck"/>
    <s v="254724714221"/>
    <s v="Micro Business"/>
    <s v="KENBIM"/>
  </r>
  <r>
    <s v="VPA6"/>
    <s v="KE-MUR-1709-19378"/>
    <x v="0"/>
    <s v="Unreachable"/>
    <s v="13th July,2017"/>
    <d v="2017-07-13T00:00:00"/>
    <s v="1st September,2017"/>
    <d v="2017-09-01T00:00:00"/>
    <s v="Maina John Kabue"/>
    <s v="Male"/>
    <s v="7571523"/>
    <s v="72237335"/>
    <s v="2.55E+11"/>
    <s v=""/>
    <s v="2.55E+11"/>
    <n v="37.005018"/>
    <n v="-0.76188199999999995"/>
    <s v="Murang'a"/>
    <s v="Kahuro"/>
    <s v="Githagara"/>
    <s v="Mirichu"/>
    <x v="0"/>
    <s v="HAMKAM"/>
    <s v="Hamkam"/>
    <s v=""/>
    <s v="Micro Business"/>
    <s v="MKD"/>
  </r>
  <r>
    <s v="VPA6"/>
    <s v="KE-EMB-1708-21489"/>
    <x v="1"/>
    <s v=""/>
    <s v="12th June,2017"/>
    <d v="2017-06-12T00:00:00"/>
    <s v="1st August,2017"/>
    <d v="2017-08-01T00:00:00"/>
    <s v="Ndogo Jim Muturi"/>
    <s v="Male"/>
    <s v="37391883"/>
    <s v="717063310"/>
    <s v="2.55E+11"/>
    <s v=""/>
    <s v="2.55E+11"/>
    <n v="37.477783000000002"/>
    <n v="-0.44983899999999999"/>
    <s v="Embu"/>
    <s v="Manyatta"/>
    <s v="Kanduri"/>
    <s v="Materu"/>
    <x v="1"/>
    <s v="Eastern Bioteck"/>
    <s v="Linus Muchangi"/>
    <s v="254731538580"/>
    <s v="Micro Business"/>
    <s v="KENBIM"/>
  </r>
  <r>
    <s v="VPA6"/>
    <s v="KE-EMB-1612-21486"/>
    <x v="1"/>
    <s v=""/>
    <s v="11th November,2016"/>
    <d v="2016-11-11T00:00:00"/>
    <s v="31st December,2016"/>
    <d v="2016-12-31T00:00:00"/>
    <s v="Nyaga Salome Wambui"/>
    <s v="Female"/>
    <s v="13871716"/>
    <s v="728339323"/>
    <s v="2.55E+11"/>
    <s v=""/>
    <s v=""/>
    <n v="37.477787999999997"/>
    <n v="-0.43523499999999998"/>
    <s v="Embu"/>
    <s v="Manyatta"/>
    <s v="Gadore"/>
    <s v="Kigari"/>
    <x v="3"/>
    <s v="Eastern Bioteck"/>
    <s v="Linus Muchangi"/>
    <s v="254731538580"/>
    <s v="Micro Business"/>
    <s v="KENBIM"/>
  </r>
  <r>
    <s v="VPA6"/>
    <s v="KE-KIR-1710-21487"/>
    <x v="1"/>
    <s v=""/>
    <s v="28th August,2017"/>
    <d v="2017-08-28T00:00:00"/>
    <s v="17th October,2017"/>
    <d v="2017-10-17T00:00:00"/>
    <s v="Waweru Jona Kamau"/>
    <s v="Male"/>
    <s v="1175818"/>
    <s v="722767613"/>
    <s v="722767613"/>
    <s v=""/>
    <s v=""/>
    <n v="37.424323000000001"/>
    <n v="-0.55330900000000005"/>
    <s v="Kirinyaga"/>
    <s v="Kirinyaga East"/>
    <s v="Mugambaciura"/>
    <s v="Ichangi"/>
    <x v="2"/>
    <s v="Eastern Bioteck"/>
    <s v="Eastern Bioteck"/>
    <s v="724714221"/>
    <s v="Micro Business"/>
    <s v="KENBIM"/>
  </r>
  <r>
    <s v="VPA6"/>
    <s v="KE-KIA-1710-20911"/>
    <x v="1"/>
    <s v=""/>
    <s v="12th August,2017"/>
    <d v="2017-08-12T00:00:00"/>
    <s v="1st October,2017"/>
    <d v="2017-10-01T00:00:00"/>
    <s v="Waweru Stephen Kariuki"/>
    <s v="Male"/>
    <s v="10874429"/>
    <s v="711773165"/>
    <s v="2.55E+11"/>
    <s v=""/>
    <s v="2.55E+11"/>
    <n v="37.109544999999997"/>
    <n v="-1.0874779999999999"/>
    <s v="Kiambu"/>
    <s v="Thika East"/>
    <s v="Kamenu"/>
    <s v="Muthaiga"/>
    <x v="2"/>
    <s v="Fagaden Enterprises"/>
    <s v="Fagaden Enterprises"/>
    <s v="254721959188"/>
    <s v="Micro Business"/>
    <s v="MKD"/>
  </r>
  <r>
    <s v="VPA6"/>
    <s v="KE-KIA-1710-18684"/>
    <x v="1"/>
    <s v=""/>
    <s v="18th September,2017"/>
    <d v="2017-09-18T00:00:00"/>
    <s v="18th October,2017"/>
    <d v="2017-10-18T00:00:00"/>
    <s v="James Njega Thuku"/>
    <s v="Male"/>
    <s v="24649056"/>
    <s v="723659854"/>
    <s v="723659854"/>
    <s v=""/>
    <s v=""/>
    <n v="36.736485000000002"/>
    <n v="-1.1698519999999999"/>
    <s v="Kiambu"/>
    <s v="Kiambaa"/>
    <s v="Karoli"/>
    <s v="Njiku"/>
    <x v="0"/>
    <s v="Biotechno &amp; Services"/>
    <s v="John"/>
    <s v="713032193"/>
    <s v="Micro Business"/>
    <s v="KENBIM"/>
  </r>
  <r>
    <s v="VPA6"/>
    <s v="KE-BAR-1711-27739"/>
    <x v="1"/>
    <s v=""/>
    <s v="12th September,2017"/>
    <d v="2017-09-12T00:00:00"/>
    <s v="1st November,2017"/>
    <d v="2017-11-01T00:00:00"/>
    <s v="Kotut Grace"/>
    <s v="Female"/>
    <s v="484415"/>
    <s v="702126751"/>
    <s v="702126751"/>
    <s v=""/>
    <s v=""/>
    <n v="35.755111999999997"/>
    <n v="2.7574999999999999E-2"/>
    <s v="Baringo"/>
    <s v="Koibatek"/>
    <s v="Ravine"/>
    <s v="Mochongoi"/>
    <x v="0"/>
    <s v="Kichemu limited"/>
    <s v=""/>
    <s v=""/>
    <s v="Micro Business"/>
    <s v="MKD"/>
  </r>
  <r>
    <s v="VPA6"/>
    <s v="KE-NAK-1708-21592"/>
    <x v="1"/>
    <s v=""/>
    <s v="12th June,2017"/>
    <d v="2017-06-12T00:00:00"/>
    <s v="1st August,2017"/>
    <d v="2017-08-01T00:00:00"/>
    <s v="Kugwa Amos Mwangi"/>
    <s v="Male"/>
    <s v="13489351"/>
    <s v="712412527"/>
    <s v="712412527"/>
    <s v=""/>
    <s v="715593933"/>
    <n v="36.166958000000001"/>
    <n v="-0.27132200000000001"/>
    <s v="Nakuru"/>
    <s v="Nakuru North"/>
    <s v="Lanet"/>
    <s v="Umoja 2"/>
    <x v="2"/>
    <s v="Kichemu limited"/>
    <s v="Wanjau"/>
    <s v=""/>
    <s v="Micro Business"/>
    <s v="MKD"/>
  </r>
  <r>
    <s v="VPA6"/>
    <s v="KE-MUR-1712-20881"/>
    <x v="1"/>
    <s v=""/>
    <s v="11th November,2017"/>
    <d v="2017-11-11T00:00:00"/>
    <s v="31st December,2017"/>
    <d v="2017-12-31T00:00:00"/>
    <s v="Mwaura Samuel Ndungu"/>
    <s v="Male"/>
    <s v="11251022"/>
    <s v="708799757"/>
    <s v="708799757"/>
    <s v=""/>
    <s v="703468947"/>
    <n v="37.009031999999998"/>
    <n v="-0.85660899999999995"/>
    <s v="Murang'a"/>
    <s v="Maragua"/>
    <s v="Gaichanjiru"/>
    <s v="Karuhiu"/>
    <x v="2"/>
    <s v="Fagaden Enterprises"/>
    <s v="Fagaden Enterprises"/>
    <s v="721959188"/>
    <s v="Micro Business"/>
    <s v="MKD"/>
  </r>
  <r>
    <s v="VPA6"/>
    <s v="KE-MER-1709-21813"/>
    <x v="0"/>
    <s v="Grievance"/>
    <s v="13th July,2017"/>
    <d v="2017-07-13T00:00:00"/>
    <s v="1st September,2017"/>
    <d v="2017-09-01T00:00:00"/>
    <s v="Meme Phineas Mutuma"/>
    <s v="Male"/>
    <s v="22068415"/>
    <s v="727153152"/>
    <s v="2.55E+11"/>
    <s v=""/>
    <s v=""/>
    <n v="37.590690000000002"/>
    <n v="-7.5900999999999996E-2"/>
    <s v="Meru"/>
    <s v="Imenti South"/>
    <s v="Mikumbune"/>
    <s v="Tharu"/>
    <x v="0"/>
    <s v="Igwemas General Digester Ltd"/>
    <s v="Samuel Kirimi"/>
    <s v="254740754837"/>
    <s v="Micro Business"/>
    <s v="MKD"/>
  </r>
  <r>
    <s v="VPA6"/>
    <s v="KE-KIA-1710-20086"/>
    <x v="1"/>
    <s v=""/>
    <s v="12th August,2017"/>
    <d v="2017-08-12T00:00:00"/>
    <s v="1st October,2017"/>
    <d v="2017-10-01T00:00:00"/>
    <s v="Kiumbi Duncan Gikuma"/>
    <s v="Male"/>
    <s v="24442166"/>
    <s v="722820056"/>
    <s v="2.55E+11"/>
    <s v=""/>
    <s v=""/>
    <n v="37.098078000000001"/>
    <n v="-1.1797329999999999"/>
    <s v="Kiambu"/>
    <s v="Juja"/>
    <s v="Kalimoni"/>
    <s v="Juja Farm"/>
    <x v="15"/>
    <s v="Kenbi Enterprises"/>
    <s v=""/>
    <s v=""/>
    <s v="Micro Business"/>
    <s v="AKUT"/>
  </r>
  <r>
    <s v="VPA6"/>
    <s v="KE-NYE-1611-20683"/>
    <x v="0"/>
    <s v="Unreachable"/>
    <s v="12th September,2016"/>
    <d v="2016-09-12T00:00:00"/>
    <s v="1st November,2016"/>
    <d v="2016-11-01T00:00:00"/>
    <s v="Mburu Joseph Wainaina"/>
    <s v="Male"/>
    <s v="2534853"/>
    <s v="721245553"/>
    <s v="2.55E+11"/>
    <s v=""/>
    <s v=""/>
    <n v="37.049275000000002"/>
    <n v="-0.18251300000000001"/>
    <s v="Nyeri"/>
    <s v="Kieni East"/>
    <s v="Naromoru"/>
    <s v="Blue Line"/>
    <x v="2"/>
    <s v="Bio Esline Company Ltd"/>
    <s v=""/>
    <s v=""/>
    <s v="Micro Business"/>
    <s v="KENBIM"/>
  </r>
  <r>
    <s v="VPA6"/>
    <s v="KE-NYE-1701-20684"/>
    <x v="0"/>
    <s v="Unreachable"/>
    <s v="12th November,2016"/>
    <d v="2016-11-12T00:00:00"/>
    <s v="1st January,2017"/>
    <d v="2017-01-01T00:00:00"/>
    <s v="Maina Daniel Mwangi"/>
    <s v="Male"/>
    <s v="234595556"/>
    <s v="722615520"/>
    <s v="2.55E+11"/>
    <s v=""/>
    <s v=""/>
    <n v="37.045479999999998"/>
    <n v="-0.201235"/>
    <s v="Nyeri"/>
    <s v="Kieni East"/>
    <s v="Blueline"/>
    <s v="Kafedera"/>
    <x v="2"/>
    <s v="Bio Esline Company Ltd"/>
    <s v="o"/>
    <s v=""/>
    <s v="Micro Business"/>
    <s v="KENBIM"/>
  </r>
  <r>
    <s v="VPA6"/>
    <s v="KE-NYE-1705-20686"/>
    <x v="0"/>
    <s v="Unreachable"/>
    <s v="12th March,2017"/>
    <d v="2017-03-12T00:00:00"/>
    <s v="1st May,2017"/>
    <d v="2017-05-01T00:00:00"/>
    <s v="Nguthi Cristopher Mwangi"/>
    <s v="Male"/>
    <s v="3227559"/>
    <s v="723858394"/>
    <s v="2.55E+11"/>
    <s v=""/>
    <s v="2.55E+11"/>
    <n v="37.051690000000001"/>
    <n v="-0.18163199999999999"/>
    <s v="Nyeri"/>
    <s v="Kieni East"/>
    <s v="Naromoru"/>
    <s v="Aguthi"/>
    <x v="2"/>
    <s v="Bio Esline Company Ltd"/>
    <s v=""/>
    <s v=""/>
    <s v="Micro Business"/>
    <s v="KENBIM"/>
  </r>
  <r>
    <s v="VPA6"/>
    <s v="KE-MER-1707-21815"/>
    <x v="1"/>
    <s v=""/>
    <s v="12th May,2017"/>
    <d v="2017-05-12T00:00:00"/>
    <s v="1st July,2017"/>
    <d v="2017-07-01T00:00:00"/>
    <s v="Leonard Fanniel Mwiti"/>
    <s v="Male"/>
    <s v="21821538"/>
    <s v="721306492"/>
    <s v="2.55E+11"/>
    <s v=""/>
    <s v="2.55E+11"/>
    <n v="37.606189999999998"/>
    <n v="-7.4441999999999994E-2"/>
    <s v="Meru"/>
    <s v="Imenti South"/>
    <s v="Mikumbune"/>
    <s v="Kithiru"/>
    <x v="2"/>
    <s v="Igwemas General Digester Ltd"/>
    <s v="Samuel Kirimi"/>
    <s v="254740754837"/>
    <s v="Micro Business"/>
    <s v="MKD"/>
  </r>
  <r>
    <s v="VPA6"/>
    <s v="KE-MER-1711-21817"/>
    <x v="1"/>
    <s v=""/>
    <s v="13th September,2017"/>
    <d v="2017-09-13T00:00:00"/>
    <s v="2nd November,2017"/>
    <d v="2017-11-02T00:00:00"/>
    <s v="Kithinji Timothy Mwirigi"/>
    <s v="Male"/>
    <s v="13175167"/>
    <s v="725036633"/>
    <s v="2.55E+11"/>
    <s v=""/>
    <s v=""/>
    <n v="37.679290000000002"/>
    <n v="-6.9472000000000006E-2"/>
    <s v="Meru"/>
    <s v="Imenti South"/>
    <s v="Mituguu"/>
    <s v="Muguru"/>
    <x v="2"/>
    <s v="Igwemas General Digester Ltd"/>
    <s v="Erick Munene"/>
    <s v="254728779943"/>
    <s v="Micro Business"/>
    <s v="MKD"/>
  </r>
  <r>
    <s v="VPA6"/>
    <s v="KE-NYE-1706-20685"/>
    <x v="0"/>
    <s v="Unreachable"/>
    <s v="1st May,2017"/>
    <d v="2017-05-01T00:00:00"/>
    <s v="20th June,2017"/>
    <d v="2017-06-20T00:00:00"/>
    <s v="Nyokabi Winrose"/>
    <s v="Female"/>
    <s v="12523690"/>
    <s v="722887395"/>
    <s v="2.55E+11"/>
    <s v=""/>
    <s v="2.55E+11"/>
    <n v="37.044846999999997"/>
    <n v="-0.18027499999999999"/>
    <s v="Nyeri"/>
    <s v="Kieni East"/>
    <s v="Naromoru"/>
    <s v="Blue Line"/>
    <x v="4"/>
    <s v="Bio Esline Company Ltd"/>
    <s v=""/>
    <s v=""/>
    <s v="Micro Business"/>
    <s v="Modified Camartec Digester"/>
  </r>
  <r>
    <s v="VPA6"/>
    <s v="KE-NYE-1702-20687"/>
    <x v="0"/>
    <s v="Unreachable"/>
    <s v="13th December,2016"/>
    <d v="2016-12-13T00:00:00"/>
    <s v="1st February,2017"/>
    <d v="2017-02-01T00:00:00"/>
    <s v="Wangombe Charse"/>
    <s v="Male"/>
    <s v="32456319"/>
    <s v="724827571"/>
    <s v="2.55E+11"/>
    <s v=""/>
    <s v="2.55E+11"/>
    <n v="37.044725"/>
    <n v="-0.18295"/>
    <s v="Nyeri"/>
    <s v="Kieni East"/>
    <s v="Naromoru"/>
    <s v="Ndiriti"/>
    <x v="2"/>
    <s v="Bio Esline Company Ltd"/>
    <s v=""/>
    <s v=""/>
    <s v="Micro Business"/>
    <s v="KENBIM"/>
  </r>
  <r>
    <s v="VPA6"/>
    <s v="KE-KIR-1707-18781"/>
    <x v="1"/>
    <s v=""/>
    <s v="12th May,2017"/>
    <d v="2017-05-12T00:00:00"/>
    <s v="1st July,2017"/>
    <d v="2017-07-01T00:00:00"/>
    <s v="Wanderi Ephraim Murage"/>
    <s v="Female"/>
    <s v="3210223"/>
    <s v="722371834"/>
    <s v="2.55E+11"/>
    <s v=""/>
    <s v="2.55E+11"/>
    <n v="37.203220999999999"/>
    <n v="-0.43524099999999999"/>
    <s v="Kirinyaga"/>
    <s v="Kirinyaga"/>
    <s v="Mukire"/>
    <s v="Muragara"/>
    <x v="2"/>
    <s v="Cides Ltd"/>
    <s v="Cides Ltd"/>
    <s v=""/>
    <s v="Micro Business"/>
    <s v="KENBIM"/>
  </r>
  <r>
    <s v="VPA6"/>
    <s v="KE-NYE-1707-18782"/>
    <x v="1"/>
    <s v=""/>
    <s v="23rd May,2017"/>
    <d v="2017-05-23T00:00:00"/>
    <s v="12th July,2017"/>
    <d v="2017-07-12T00:00:00"/>
    <s v="Wahome Harrison Kimotho"/>
    <s v="Female"/>
    <s v="252737378"/>
    <s v="726427212"/>
    <s v="726427212"/>
    <s v=""/>
    <s v="729263631"/>
    <n v="37.183411999999997"/>
    <n v="-0.43773299999999998"/>
    <s v="Nyeri"/>
    <s v="Mathira East"/>
    <s v="Chehe"/>
    <s v="Kiaruhiu"/>
    <x v="1"/>
    <s v="Cides Ltd"/>
    <s v="Cides Ltd"/>
    <s v="722688564"/>
    <s v="Micro Business"/>
    <s v="KENBIM"/>
  </r>
  <r>
    <s v="VPA6"/>
    <s v="KE-MUR-1709-18783"/>
    <x v="1"/>
    <s v=""/>
    <s v="13th July,2017"/>
    <d v="2017-07-13T00:00:00"/>
    <s v="1st September,2017"/>
    <d v="2017-09-01T00:00:00"/>
    <s v="Ngugi Benson Mwaura"/>
    <s v="Male"/>
    <s v="5161764"/>
    <s v="721330423"/>
    <s v="2.55E+11"/>
    <s v=""/>
    <s v="2.55E+11"/>
    <n v="36.961610999999998"/>
    <n v="-0.84611899999999995"/>
    <s v="Murang'a"/>
    <s v="Kandara"/>
    <s v="Kibage"/>
    <s v="Ruona"/>
    <x v="3"/>
    <s v="Cides Ltd"/>
    <s v="Cides Ltd"/>
    <s v="254722688564"/>
    <s v="Micro Business"/>
    <s v="KENBIM"/>
  </r>
  <r>
    <s v="VPA6"/>
    <s v="KE-MUR-1712-18784"/>
    <x v="1"/>
    <s v=""/>
    <s v="11th November,2017"/>
    <d v="2017-11-11T00:00:00"/>
    <s v="31st December,2017"/>
    <d v="2017-12-31T00:00:00"/>
    <s v="Njoroge Benson Kiarie"/>
    <s v="Male"/>
    <s v="2010485"/>
    <s v="724763883"/>
    <s v="724763883"/>
    <s v=""/>
    <s v="723767759"/>
    <n v="36.863452000000002"/>
    <n v="-0.86878"/>
    <s v="Murang'a"/>
    <s v="Gatanga"/>
    <s v="Kirwara"/>
    <s v="Mmugumoini"/>
    <x v="2"/>
    <s v="Cides Ltd"/>
    <s v="Cides Ltd"/>
    <s v=""/>
    <s v="Micro Business"/>
    <s v="KENBIM"/>
  </r>
  <r>
    <s v="VPA6"/>
    <s v="KE-MUR-1710-18785"/>
    <x v="1"/>
    <s v=""/>
    <s v="12th August,2017"/>
    <d v="2017-08-12T00:00:00"/>
    <s v="1st October,2017"/>
    <d v="2017-10-01T00:00:00"/>
    <s v="Mwaura John Wainaina"/>
    <s v="Male"/>
    <s v="11545093"/>
    <s v="721264424"/>
    <s v="2.55E+11"/>
    <s v=""/>
    <s v="2.55E+11"/>
    <n v="36.871012999999998"/>
    <n v="-0.87171699999999996"/>
    <s v="Murang'a"/>
    <s v="Gatanga"/>
    <s v="Kirwara"/>
    <s v="Mugumoini"/>
    <x v="2"/>
    <s v="Cides Ltd"/>
    <s v=""/>
    <s v="254722688564"/>
    <s v="Micro Business"/>
    <s v="KENBIM"/>
  </r>
  <r>
    <s v="VPA6"/>
    <s v="KE-KIR-1711-18591"/>
    <x v="1"/>
    <s v=""/>
    <s v="12th September,2017"/>
    <d v="2017-09-12T00:00:00"/>
    <s v="1st November,2017"/>
    <d v="2017-11-01T00:00:00"/>
    <s v="Mugo Zabron"/>
    <s v="Male"/>
    <s v="3733126"/>
    <s v="254722803065"/>
    <s v="2.55E+11"/>
    <s v=""/>
    <s v=""/>
    <n v="37.216990000000003"/>
    <n v="-0.59013400000000005"/>
    <s v="Kirinyaga"/>
    <s v="Sagana"/>
    <s v="Mwirua"/>
    <s v="Karima"/>
    <x v="1"/>
    <s v="Andcol Enterprises"/>
    <s v=""/>
    <s v=""/>
    <s v="Micro Business"/>
    <s v="KENBIM"/>
  </r>
  <r>
    <s v="VPA6"/>
    <s v="KE-MUR-1711-18798"/>
    <x v="1"/>
    <s v=""/>
    <s v="12th September,2017"/>
    <d v="2017-09-12T00:00:00"/>
    <s v="1st November,2017"/>
    <d v="2017-11-01T00:00:00"/>
    <s v="Ayub Rufus Muigai"/>
    <s v="Male"/>
    <s v="618837"/>
    <s v="722838783"/>
    <s v="722838783"/>
    <s v=""/>
    <s v="726650953"/>
    <n v="36.879105000000003"/>
    <n v="-0.88214700000000001"/>
    <s v="Murang'a"/>
    <s v="Gatanga"/>
    <s v="Kariara"/>
    <s v="Kiritu"/>
    <x v="2"/>
    <s v="Cides Ltd"/>
    <s v="Cides Ltd"/>
    <s v=""/>
    <s v="Micro Business"/>
    <s v="KENBIM"/>
  </r>
  <r>
    <s v="VPA6"/>
    <s v="KE-MUR-1710-18797"/>
    <x v="1"/>
    <s v=""/>
    <s v="12th August,2017"/>
    <d v="2017-08-12T00:00:00"/>
    <s v="1st October,2017"/>
    <d v="2017-10-01T00:00:00"/>
    <s v="Nguyai Milkah Wanjiru"/>
    <s v="Female"/>
    <s v="2010990"/>
    <s v="724248928"/>
    <s v="2.55E+11"/>
    <s v=""/>
    <s v="2.55E+11"/>
    <n v="36.877051999999999"/>
    <n v="-0.881517"/>
    <s v="Murang'a"/>
    <s v="Gatanga"/>
    <s v="Kariara"/>
    <s v="Kiritu"/>
    <x v="2"/>
    <s v="Cides Ltd"/>
    <s v="Cides Ltd"/>
    <s v=""/>
    <s v="Micro Business"/>
    <s v="KENBIM"/>
  </r>
  <r>
    <s v="VPA6"/>
    <s v="KE-MUR-1712-18796"/>
    <x v="1"/>
    <s v=""/>
    <s v="12th October,2017"/>
    <d v="2017-10-12T00:00:00"/>
    <s v="1st December,2017"/>
    <d v="2017-12-01T00:00:00"/>
    <s v="Kinuthia Hellen Wanjiku"/>
    <s v="Female"/>
    <s v="2046689"/>
    <s v="714892114"/>
    <s v="714892114"/>
    <s v=""/>
    <s v="722857308"/>
    <n v="36.877974999999999"/>
    <n v="-0.88081699999999996"/>
    <s v="Murang'a"/>
    <s v="Gatanga"/>
    <s v="Kariara"/>
    <s v="Kiritu"/>
    <x v="2"/>
    <s v="Cides Ltd"/>
    <s v="Cides Ltd"/>
    <s v=""/>
    <s v="Micro Business"/>
    <s v="KENBIM"/>
  </r>
  <r>
    <s v="VPA6"/>
    <s v="KE-MUR-1709-18795"/>
    <x v="1"/>
    <s v=""/>
    <s v="13th July,2017"/>
    <d v="2017-07-13T00:00:00"/>
    <s v="1st September,2017"/>
    <d v="2017-09-01T00:00:00"/>
    <s v="Mwangi Samson Maina"/>
    <s v="Male"/>
    <s v="399680"/>
    <s v="722408966"/>
    <s v="2.55E+11"/>
    <s v=""/>
    <s v="2.55E+11"/>
    <n v="36.879967000000001"/>
    <n v="-0.87931199999999998"/>
    <s v="Murang'a"/>
    <s v="Gatanga"/>
    <s v="Kariara"/>
    <s v="Kiritu"/>
    <x v="2"/>
    <s v="Cides Ltd"/>
    <s v="Cides Ltd"/>
    <s v="254722688564"/>
    <s v="Micro Business"/>
    <s v="KENBIM"/>
  </r>
  <r>
    <s v="VPA6"/>
    <s v="KE-MUR-1710-18791"/>
    <x v="1"/>
    <s v=""/>
    <s v="22nd August,2017"/>
    <d v="2017-08-22T00:00:00"/>
    <s v="5th October,2017"/>
    <d v="2017-10-05T00:00:00"/>
    <s v="Kahora Jeremiah Mwaura"/>
    <s v="Female"/>
    <s v="12759367"/>
    <s v="72361463"/>
    <s v="723614634"/>
    <s v=""/>
    <s v="712114589"/>
    <n v="36.873677000000001"/>
    <n v="-0.87673000000000001"/>
    <s v="Murang'a"/>
    <s v="Gatanga"/>
    <s v="Kariara"/>
    <s v="Mugumoini"/>
    <x v="2"/>
    <s v="Cides Ltd"/>
    <s v="Mwangi"/>
    <s v=""/>
    <s v="Micro Business"/>
    <s v="KENBIM"/>
  </r>
  <r>
    <s v="VPA6"/>
    <s v="KE-MUR-1710-18788"/>
    <x v="1"/>
    <s v=""/>
    <s v="25th August,2017"/>
    <d v="2017-08-25T00:00:00"/>
    <s v="25th October,2017"/>
    <d v="2017-10-25T00:00:00"/>
    <s v="Kahora Samuel"/>
    <s v="Female"/>
    <s v="2011411"/>
    <s v="700402365"/>
    <s v="700402365"/>
    <s v=""/>
    <s v=""/>
    <n v="36.872590000000002"/>
    <n v="-0.87511799999999995"/>
    <s v="Murang'a"/>
    <s v="Gatanga"/>
    <s v="Kariara"/>
    <s v="Mugumoini"/>
    <x v="2"/>
    <s v="Cides Ltd"/>
    <s v="Jaseph Kuria"/>
    <s v=""/>
    <s v="Micro Business"/>
    <s v="KENBIM"/>
  </r>
  <r>
    <s v="VPA6"/>
    <s v="KE-MUR-1710-18787"/>
    <x v="1"/>
    <s v=""/>
    <s v="12th August,2017"/>
    <d v="2017-08-12T00:00:00"/>
    <s v="1st October,2017"/>
    <d v="2017-10-01T00:00:00"/>
    <s v="Muthunga Francis"/>
    <s v="Male"/>
    <s v="1587727"/>
    <s v="720724473"/>
    <s v="2.55E+11"/>
    <s v=""/>
    <s v="2.55E+11"/>
    <n v="36.872231999999997"/>
    <n v="-0.87295500000000004"/>
    <s v="Murang'a"/>
    <s v="Gatanga"/>
    <s v="Kariara"/>
    <s v="Mugumoini"/>
    <x v="2"/>
    <s v="Cides Ltd"/>
    <s v=""/>
    <s v=""/>
    <s v="Micro Business"/>
    <s v="KENBIM"/>
  </r>
  <r>
    <s v="VPA6"/>
    <s v="KE-MUR-1710-18790"/>
    <x v="1"/>
    <s v=""/>
    <s v="12th August,2017"/>
    <d v="2017-08-12T00:00:00"/>
    <s v="1st October,2017"/>
    <d v="2017-10-01T00:00:00"/>
    <s v="Gathitu Mary Njeri"/>
    <s v="Female"/>
    <s v="3206916"/>
    <s v="72070345"/>
    <s v="2.55E+11"/>
    <s v=""/>
    <s v="2.55E+11"/>
    <n v="36.873207000000001"/>
    <n v="-0.875892"/>
    <s v="Murang'a"/>
    <s v="Gatanga"/>
    <s v="Kariara"/>
    <s v="Mugumoini"/>
    <x v="2"/>
    <s v="Cides Ltd"/>
    <s v="Cides Ltd"/>
    <s v=""/>
    <s v="Micro Business"/>
    <s v="KENBIM"/>
  </r>
  <r>
    <s v="VPA6"/>
    <s v="KE-MUR-1710-18794"/>
    <x v="1"/>
    <s v=""/>
    <s v="18th August,2017"/>
    <d v="2017-08-18T00:00:00"/>
    <s v="10th October,2017"/>
    <d v="2017-10-10T00:00:00"/>
    <s v="Kinuthia John Kuria"/>
    <s v="Male"/>
    <s v="563333"/>
    <s v="722567845"/>
    <s v="2.55E+11"/>
    <s v=""/>
    <s v="2.55E+11"/>
    <n v="36.874493000000001"/>
    <n v="-0.87659799999999999"/>
    <s v="Murang'a"/>
    <s v="Gatanga"/>
    <s v="Kariara"/>
    <s v="Mugumoini"/>
    <x v="2"/>
    <s v="Cides Ltd"/>
    <s v=""/>
    <s v=""/>
    <s v="Micro Business"/>
    <s v="KENBIM"/>
  </r>
  <r>
    <s v="VPA6"/>
    <s v="KE-MUR-1709-18792"/>
    <x v="1"/>
    <s v=""/>
    <s v="13th July,2017"/>
    <d v="2017-07-13T00:00:00"/>
    <s v="1st September,2017"/>
    <d v="2017-09-01T00:00:00"/>
    <s v="Mwaura Julius Maina"/>
    <s v="Female"/>
    <s v="2010091"/>
    <s v="722176456"/>
    <s v="2.55E+11"/>
    <s v=""/>
    <s v="2.55E+11"/>
    <n v="36.874144999999999"/>
    <n v="-0.875803"/>
    <s v="Murang'a"/>
    <s v="Gatanga"/>
    <s v="Kariara"/>
    <s v="Mugumoini"/>
    <x v="2"/>
    <s v="Cides Ltd"/>
    <s v=""/>
    <s v=""/>
    <s v="Micro Business"/>
    <s v="KENBIM"/>
  </r>
  <r>
    <s v="VPA6"/>
    <s v="KE-MUR-1711-18793"/>
    <x v="1"/>
    <s v=""/>
    <s v="12th September,2017"/>
    <d v="2017-09-12T00:00:00"/>
    <s v="1st November,2017"/>
    <d v="2017-11-01T00:00:00"/>
    <s v="Kinuthia Peter Ngugi"/>
    <s v="Male"/>
    <s v="24838425"/>
    <s v="721602173"/>
    <s v="2.55E+11"/>
    <s v=""/>
    <s v="721569291"/>
    <n v="36.874757000000002"/>
    <n v="-0.87638499999999997"/>
    <s v="Murang'a"/>
    <s v="Gatanga"/>
    <s v="Kariara"/>
    <s v="Mugumoini"/>
    <x v="2"/>
    <s v="Cides Ltd"/>
    <s v=""/>
    <s v=""/>
    <s v="Micro Business"/>
    <s v="KENBIM"/>
  </r>
  <r>
    <s v="VPA6"/>
    <s v="KE-MUR-1709-18789"/>
    <x v="0"/>
    <s v="Grievance"/>
    <s v="13th July,2017"/>
    <d v="2017-07-13T00:00:00"/>
    <s v="1st September,2017"/>
    <d v="2017-09-01T00:00:00"/>
    <s v="Mwaura Samuel Kagochi"/>
    <s v="Female"/>
    <s v="911535"/>
    <s v="725580723"/>
    <s v="2.55E+11"/>
    <s v=""/>
    <s v="2.55E+11"/>
    <n v="36.872632000000003"/>
    <n v="-0.87509300000000001"/>
    <s v="Murang'a"/>
    <s v="Gatanga"/>
    <s v="Kariara"/>
    <s v="Mugumoini"/>
    <x v="0"/>
    <s v="Cides Ltd"/>
    <s v="Cides Ltd"/>
    <s v=""/>
    <s v="Micro Business"/>
    <s v="KENBIM"/>
  </r>
  <r>
    <s v="VPA6"/>
    <s v="KE-MUR-1709-18786"/>
    <x v="1"/>
    <s v=""/>
    <s v="13th July,2017"/>
    <d v="2017-07-13T00:00:00"/>
    <s v="1st September,2017"/>
    <d v="2017-09-01T00:00:00"/>
    <s v="Karanja Tabitha Wangari"/>
    <s v="Female"/>
    <s v="2010448"/>
    <s v="728029577"/>
    <s v="2.55E+11"/>
    <s v=""/>
    <s v=""/>
    <n v="36.870998"/>
    <n v="-0.87365000000000004"/>
    <s v="Murang'a"/>
    <s v="Kandara"/>
    <s v="Kariara"/>
    <s v="Mugumoini"/>
    <x v="2"/>
    <s v="Cides Ltd"/>
    <s v="Cides Ltd"/>
    <s v="254722688564"/>
    <s v="Micro Business"/>
    <s v="KENBIM"/>
  </r>
  <r>
    <s v="VPA6"/>
    <s v="KE-KIA-1707-20088"/>
    <x v="1"/>
    <s v=""/>
    <s v="12th May,2017"/>
    <d v="2017-05-12T00:00:00"/>
    <s v="1st July,2017"/>
    <d v="2017-07-01T00:00:00"/>
    <s v="Nyanjui Lawrence Kimani"/>
    <s v="Male"/>
    <s v="10254586"/>
    <s v="72196354"/>
    <s v="2.55E+11"/>
    <s v=""/>
    <s v=""/>
    <n v="36.664203000000001"/>
    <n v="-1.2247950000000001"/>
    <s v="Kiambu"/>
    <s v="Kikuyu"/>
    <s v="Sigona"/>
    <s v="Zambezi"/>
    <x v="0"/>
    <s v="Kenbi Enterprises"/>
    <s v="Michael"/>
    <s v=""/>
    <s v="Micro Business"/>
    <s v="KENBIM"/>
  </r>
  <r>
    <s v="VPA6"/>
    <s v="KE-UAS-1710-18483"/>
    <x v="1"/>
    <s v=""/>
    <s v="12th August,2017"/>
    <d v="2017-08-12T00:00:00"/>
    <s v="1st October,2017"/>
    <d v="2017-10-01T00:00:00"/>
    <s v="Rotich Paul Kimutai"/>
    <s v="Male"/>
    <s v="100150"/>
    <s v="722690442"/>
    <s v="2.55E+11"/>
    <s v=""/>
    <s v=""/>
    <n v="35.242747999999999"/>
    <n v="0.45968300000000001"/>
    <s v="Uasin Gishu"/>
    <s v="Kapseret"/>
    <s v="Kapseret"/>
    <s v="Kokwotai"/>
    <x v="2"/>
    <s v="Abiud Limited"/>
    <s v=""/>
    <s v=""/>
    <s v="Micro Business"/>
    <s v="AKUT"/>
  </r>
  <r>
    <s v="VPA6"/>
    <s v="KE-KIA-1709-18595"/>
    <x v="0"/>
    <s v="Unreachable"/>
    <s v="13th July,2017"/>
    <d v="2017-07-13T00:00:00"/>
    <s v="1st September,2017"/>
    <d v="2017-09-01T00:00:00"/>
    <s v="Joronge Andrew Andrew"/>
    <s v="Male"/>
    <s v="12567856"/>
    <s v="254791668360"/>
    <s v="2.55E+11"/>
    <s v=""/>
    <s v="720598450"/>
    <n v="36.823272000000003"/>
    <n v="-1.2803519999999999"/>
    <s v="Kiambu"/>
    <s v="Kiambaa"/>
    <s v="Kiabaa"/>
    <s v="Ectre Moja"/>
    <x v="2"/>
    <s v="Andcol Enterprises"/>
    <s v="Luka Kiprop Maiyo"/>
    <s v="254706279820"/>
    <s v="Micro Business"/>
    <s v="KENBIM"/>
  </r>
  <r>
    <s v="VPA6"/>
    <s v="KE-NYE-1711-18799"/>
    <x v="1"/>
    <s v=""/>
    <s v="12th September,2017"/>
    <d v="2017-09-12T00:00:00"/>
    <s v="1st November,2017"/>
    <d v="2017-11-01T00:00:00"/>
    <s v="KingOri Francis Mwangi"/>
    <s v="Male"/>
    <s v="25141226"/>
    <s v="741284873"/>
    <s v="741284873"/>
    <s v=""/>
    <s v="720768249"/>
    <n v="36.873427"/>
    <n v="-0.49761300000000003"/>
    <s v="Nyeri"/>
    <s v="Othaya"/>
    <s v="Munyange"/>
    <s v="Ngura"/>
    <x v="3"/>
    <s v="Cides Ltd"/>
    <s v="Luka Kiprop Maiyo"/>
    <s v="706279820"/>
    <s v="Micro Business"/>
    <s v="KENBIM"/>
  </r>
  <r>
    <s v="VPA6"/>
    <s v="KE-THA-1710-19591"/>
    <x v="1"/>
    <s v=""/>
    <s v="12th August,2017"/>
    <d v="2017-08-12T00:00:00"/>
    <s v="1st October,2017"/>
    <d v="2017-10-01T00:00:00"/>
    <s v="Njeru Fredrick Munene"/>
    <s v="Male"/>
    <s v="13356689"/>
    <s v="722552691"/>
    <s v="2.55E+11"/>
    <s v=""/>
    <s v=""/>
    <n v="37.612929000000001"/>
    <n v="-0.26775500000000002"/>
    <s v="Tharaka-Nithi"/>
    <s v="Maara"/>
    <s v="Muthambi"/>
    <s v="Mwatha"/>
    <x v="2"/>
    <s v="Likunga Company Limited"/>
    <s v="Ian Mbae"/>
    <s v="254713265654"/>
    <s v="Micro Business"/>
    <s v="KENBIM"/>
  </r>
  <r>
    <s v="VPA6"/>
    <s v="KE-MER-1712-21819"/>
    <x v="1"/>
    <s v=""/>
    <s v="12th October,2017"/>
    <d v="2017-10-12T00:00:00"/>
    <s v="1st December,2017"/>
    <d v="2017-12-01T00:00:00"/>
    <s v="Kanata Rosemary Kawiria"/>
    <s v="Female"/>
    <s v="11399964"/>
    <s v="740342311"/>
    <s v="740342311"/>
    <s v=""/>
    <s v="736286280"/>
    <n v="37.574635999999998"/>
    <n v="-2.2922000000000001E-2"/>
    <s v="Meru"/>
    <s v="Meru Centra"/>
    <s v="Kithirune"/>
    <s v="Kioru"/>
    <x v="2"/>
    <s v="Igwemas General Digester Ltd"/>
    <s v="Erick Munene"/>
    <s v="728779943"/>
    <s v="Micro Business"/>
    <s v="MKD"/>
  </r>
  <r>
    <s v="VPA6"/>
    <s v="KE-MER-1710-27740"/>
    <x v="1"/>
    <s v=""/>
    <s v="11th September,2017"/>
    <d v="2017-09-11T00:00:00"/>
    <s v="31st October,2017"/>
    <d v="2017-10-31T00:00:00"/>
    <s v="Mutungi Francis Kaburu"/>
    <s v="Male"/>
    <s v="4452975"/>
    <s v="710375283"/>
    <s v="2.55E+11"/>
    <s v=""/>
    <s v="2.55E+11"/>
    <n v="37.660927000000001"/>
    <n v="2.9235000000000001E-2"/>
    <s v="Meru"/>
    <s v="Imenti North"/>
    <s v="Ntima"/>
    <s v="Ntabiru"/>
    <x v="2"/>
    <s v="Igwemas General Digester Ltd"/>
    <s v="George Gitonga"/>
    <s v="254741293570"/>
    <s v="Micro Business"/>
    <s v="Modified Camartec Digester"/>
  </r>
  <r>
    <s v="VPA6"/>
    <s v="KE-KIA-1712-18687"/>
    <x v="1"/>
    <s v=""/>
    <s v="15th October,2017"/>
    <d v="2017-10-15T00:00:00"/>
    <s v="4th December,2017"/>
    <d v="2017-12-04T00:00:00"/>
    <s v="Kariuki George Gitau"/>
    <s v="Male"/>
    <s v="22314924"/>
    <s v="733372277"/>
    <s v="733372277"/>
    <s v=""/>
    <s v="726931307"/>
    <n v="36.591810000000002"/>
    <n v="-1.1553880000000001"/>
    <s v="Kiambu"/>
    <s v="Limuru"/>
    <s v="Ndeiya"/>
    <s v="Makutano"/>
    <x v="3"/>
    <s v="Biotechno &amp; Services"/>
    <s v="Biotechno &amp; Services"/>
    <s v="720561118"/>
    <s v="Micro Business"/>
    <s v="Modified Camartec Digester"/>
  </r>
  <r>
    <s v="VPA6"/>
    <s v="KE-KIA-1707-18685"/>
    <x v="1"/>
    <s v=""/>
    <s v="12th May,2017"/>
    <d v="2017-05-12T00:00:00"/>
    <s v="1st July,2017"/>
    <d v="2017-07-01T00:00:00"/>
    <s v="Kiuni Alex Kihika"/>
    <s v="Male"/>
    <s v="24169510"/>
    <s v="723763617"/>
    <s v="2.55E+11"/>
    <s v=""/>
    <s v="2.55E+11"/>
    <n v="36.63015"/>
    <n v="-1.098322"/>
    <s v="Kiambu"/>
    <s v="Limuru"/>
    <s v="Limuru"/>
    <s v="Bibirion"/>
    <x v="0"/>
    <s v="Biotechno &amp; Services"/>
    <s v="Biotechno &amp; Services"/>
    <s v="254720561118"/>
    <s v="Micro Business"/>
    <s v="Modified Camartec Digester"/>
  </r>
  <r>
    <s v="VPA6"/>
    <s v="KE-KIA-1705-18689"/>
    <x v="1"/>
    <s v=""/>
    <s v="12th March,2017"/>
    <d v="2017-03-12T00:00:00"/>
    <s v="1st May,2017"/>
    <d v="2017-05-01T00:00:00"/>
    <s v="Kiarie Sylvia Wanjiku"/>
    <s v="Male"/>
    <s v="32701749"/>
    <s v="701012204"/>
    <s v="2.55E+11"/>
    <s v=""/>
    <s v=""/>
    <n v="36.807572999999998"/>
    <n v="-1.1346320000000001"/>
    <s v="Kiambu"/>
    <s v="Limuru"/>
    <s v="Ting'Ang'A"/>
    <s v="Gaita"/>
    <x v="3"/>
    <s v="Biotechno &amp; Services"/>
    <s v="Biotechno &amp; Services"/>
    <s v="254720561118"/>
    <s v="Micro Business"/>
    <s v="Modified Camartec Digester"/>
  </r>
  <r>
    <s v="VPA6"/>
    <s v="KE-MER-1709-27741"/>
    <x v="1"/>
    <s v=""/>
    <s v="13th July,2017"/>
    <d v="2017-07-13T00:00:00"/>
    <s v="1st September,2017"/>
    <d v="2017-09-01T00:00:00"/>
    <s v="Imanyara John Kirimi"/>
    <s v="Male"/>
    <s v="21460827"/>
    <s v="724406627"/>
    <s v="2.55E+11"/>
    <s v=""/>
    <s v=""/>
    <n v="37.563743000000002"/>
    <n v="-0.11916"/>
    <s v="Meru"/>
    <s v="Imenti South"/>
    <s v="Kithangari"/>
    <s v="Murungurune"/>
    <x v="0"/>
    <s v="Igwemas General Digester Ltd"/>
    <s v="Igwemas General Digester Ltd"/>
    <s v="254724104697"/>
    <s v="Micro Business"/>
    <s v="MKD"/>
  </r>
  <r>
    <s v="VPA6"/>
    <s v="KE-KIA-1710-18686"/>
    <x v="0"/>
    <s v="Unreachable"/>
    <s v="17th August,2017"/>
    <d v="2017-08-17T00:00:00"/>
    <s v="6th October,2017"/>
    <d v="2017-10-06T00:00:00"/>
    <s v="Githuka Alice Alice"/>
    <s v="Female"/>
    <s v="1356789"/>
    <s v="723688118"/>
    <s v="723688118"/>
    <s v=""/>
    <s v="723688119"/>
    <n v="36.801152999999999"/>
    <n v="-1.174817"/>
    <s v="Kiambu"/>
    <s v="Kiambaa"/>
    <s v="Kiambaa"/>
    <s v="Turitu"/>
    <x v="2"/>
    <s v="Biotechno &amp; Services"/>
    <s v="Biotechno &amp; Services"/>
    <s v="720561118"/>
    <s v="Micro Business"/>
    <s v="Modified Camartec Digester"/>
  </r>
  <r>
    <s v="VPA6"/>
    <s v="KE-NAI-1712-18690"/>
    <x v="1"/>
    <s v=""/>
    <s v="12th October,2017"/>
    <d v="2017-10-12T00:00:00"/>
    <s v="1st December,2017"/>
    <d v="2017-12-01T00:00:00"/>
    <s v="Kimani K Laurence"/>
    <s v="Male"/>
    <s v="22487632"/>
    <s v="733313309"/>
    <s v="2.55E+11"/>
    <s v=""/>
    <s v="2.55E+11"/>
    <n v="36.722777000000001"/>
    <n v="-1.2535799999999999"/>
    <s v="Nairobi"/>
    <s v="Dagoretti"/>
    <s v="Dagoretti"/>
    <s v="Ndumboine"/>
    <x v="2"/>
    <s v="Biotechno &amp; Services"/>
    <s v="Biotechno &amp; Services"/>
    <s v="254732762699"/>
    <s v="Micro Business"/>
    <s v="Modified Camartec Digester"/>
  </r>
  <r>
    <s v="VPA6"/>
    <s v="KE-KIA-1710-18800"/>
    <x v="1"/>
    <s v=""/>
    <s v="12th August,2017"/>
    <d v="2017-08-12T00:00:00"/>
    <s v="1st October,2017"/>
    <d v="2017-10-01T00:00:00"/>
    <s v="Mungai Peter Kamenwa"/>
    <s v="Male"/>
    <s v="3101431"/>
    <s v="723160107"/>
    <s v="2.55E+11"/>
    <s v=""/>
    <s v="2.55E+11"/>
    <n v="36.714424000000001"/>
    <n v="-1.206286"/>
    <s v="Kiambu"/>
    <s v="Kabete"/>
    <s v="Gathiga"/>
    <s v="Kibiku"/>
    <x v="3"/>
    <s v="Cides Ltd"/>
    <s v="Cides Ltd"/>
    <s v=""/>
    <s v="Micro Business"/>
    <s v="KENBIM"/>
  </r>
  <r>
    <s v="VPA6"/>
    <s v="KE-EMB-1710-20688"/>
    <x v="1"/>
    <s v=""/>
    <s v="12th August,2017"/>
    <d v="2017-08-12T00:00:00"/>
    <s v="1st October,2017"/>
    <d v="2017-10-01T00:00:00"/>
    <s v="Peter Muriuki Njeru"/>
    <s v="Male"/>
    <s v="3708335"/>
    <s v="723511747"/>
    <s v="2.55E+11"/>
    <s v=""/>
    <s v="2.55E+11"/>
    <n v="37.628017"/>
    <n v="-0.42696000000000001"/>
    <s v="Embu"/>
    <s v="Embu East"/>
    <s v="Karurumo"/>
    <s v="Kiaboa"/>
    <x v="3"/>
    <s v="Bio Esline Company Ltd"/>
    <s v=""/>
    <s v=""/>
    <s v="Micro Business"/>
    <s v="KENBIM"/>
  </r>
  <r>
    <s v="VPA6"/>
    <s v="KE-EMB-1611-20689"/>
    <x v="1"/>
    <s v=""/>
    <s v="12th September,2016"/>
    <d v="2016-09-12T00:00:00"/>
    <s v="1st November,2016"/>
    <d v="2016-11-01T00:00:00"/>
    <s v="Cyprian Kuviuva"/>
    <s v="Male"/>
    <s v="3709414"/>
    <s v="725318905"/>
    <s v="2.55E+11"/>
    <s v=""/>
    <s v="2.55E+11"/>
    <n v="37.627420000000001"/>
    <n v="-0.42632999999999999"/>
    <s v="Embu"/>
    <s v="Embu East"/>
    <s v="Karurumo"/>
    <s v="Kathunguri"/>
    <x v="2"/>
    <s v="Bio Esline Company Ltd"/>
    <s v=""/>
    <s v=""/>
    <s v="Micro Business"/>
    <s v="KENBIM"/>
  </r>
  <r>
    <s v="VPA6"/>
    <s v="KE-MUR-1711-18801"/>
    <x v="1"/>
    <s v=""/>
    <s v="12th September,2017"/>
    <d v="2017-09-12T00:00:00"/>
    <s v="1st November,2017"/>
    <d v="2017-11-01T00:00:00"/>
    <s v="Ngugi Ann Wangari"/>
    <s v="Male"/>
    <s v="32360074"/>
    <s v="721643109"/>
    <s v="2.55E+11"/>
    <s v=""/>
    <s v=""/>
    <n v="36.963901"/>
    <n v="-0.84631599999999996"/>
    <s v="Murang'a"/>
    <s v="Kandara"/>
    <s v="Ruchu"/>
    <s v="Ruona"/>
    <x v="2"/>
    <s v="Cides Ltd"/>
    <s v=""/>
    <s v=""/>
    <s v="Micro Business"/>
    <s v="KENBIM"/>
  </r>
  <r>
    <s v="VPA6"/>
    <s v="KE-MUR-1712-18802"/>
    <x v="1"/>
    <s v=""/>
    <s v="12th October,2017"/>
    <d v="2017-10-12T00:00:00"/>
    <s v="1st December,2017"/>
    <d v="2017-12-01T00:00:00"/>
    <s v="Karaka Margaret Waringa"/>
    <s v="Female"/>
    <s v="35608385"/>
    <s v="723471029"/>
    <s v="723471029"/>
    <s v=""/>
    <s v=""/>
    <n v="36.963771999999999"/>
    <n v="-0.84599000000000002"/>
    <s v="Murang'a"/>
    <s v="Kandara"/>
    <s v="Ruchu"/>
    <s v="Ruona"/>
    <x v="3"/>
    <s v="Cides Ltd"/>
    <s v=""/>
    <s v=""/>
    <s v="Micro Business"/>
    <s v="KENBIM"/>
  </r>
  <r>
    <s v="VPA6"/>
    <s v="KE-MUR-1709-18803"/>
    <x v="1"/>
    <s v=""/>
    <s v="13th July,2017"/>
    <d v="2017-07-13T00:00:00"/>
    <s v="1st September,2017"/>
    <d v="2017-09-01T00:00:00"/>
    <s v="Maina Henry Muhuri"/>
    <s v="Male"/>
    <s v="4842324"/>
    <s v="721535202"/>
    <s v="2.55E+11"/>
    <s v=""/>
    <s v="2.55E+11"/>
    <n v="36.957856"/>
    <n v="-0.83688700000000005"/>
    <s v="Murang'a"/>
    <s v="Kandara"/>
    <s v="Ruchu"/>
    <s v="Ruona"/>
    <x v="0"/>
    <s v="Cides Ltd"/>
    <s v=""/>
    <s v=""/>
    <s v="Micro Business"/>
    <s v="KENBIM"/>
  </r>
  <r>
    <s v="VPA6"/>
    <s v="KE-MUR-1708-18805"/>
    <x v="1"/>
    <s v=""/>
    <s v="12th June,2017"/>
    <d v="2017-06-12T00:00:00"/>
    <s v="1st August,2017"/>
    <d v="2017-08-01T00:00:00"/>
    <s v="Macharia John Ndungu"/>
    <s v="Male"/>
    <s v="4342366"/>
    <s v="704318051"/>
    <s v="2.55E+11"/>
    <s v=""/>
    <s v=""/>
    <n v="36.960875000000001"/>
    <n v="-0.84344699999999995"/>
    <s v="Murang'a"/>
    <s v="Kandara"/>
    <s v="Ruchu"/>
    <s v="Ruona"/>
    <x v="3"/>
    <s v="Cides Ltd"/>
    <s v=""/>
    <s v=""/>
    <s v="Micro Business"/>
    <s v="KENBIM"/>
  </r>
  <r>
    <s v="VPA6"/>
    <s v="KE-MUR-1710-18806"/>
    <x v="0"/>
    <s v="Non Compliant"/>
    <s v="12th August,2017"/>
    <d v="2017-08-12T00:00:00"/>
    <s v="1st October,2017"/>
    <d v="2017-10-01T00:00:00"/>
    <s v="Maina Mary Waithira"/>
    <s v="Female"/>
    <s v="3654923"/>
    <s v="729265914"/>
    <s v="2.55E+11"/>
    <s v=""/>
    <s v=""/>
    <n v="36.963045000000001"/>
    <n v="-0.84481399999999995"/>
    <s v="Murang'a"/>
    <s v="Kandara"/>
    <s v="Ruona"/>
    <s v="Kibage"/>
    <x v="3"/>
    <s v="Cides Ltd"/>
    <s v=""/>
    <s v=""/>
    <s v="Micro Business"/>
    <s v="KENBIM"/>
  </r>
  <r>
    <s v="VPA6"/>
    <s v="KE-MUR-1711-18807"/>
    <x v="1"/>
    <s v=""/>
    <s v="12th September,2017"/>
    <d v="2017-09-12T00:00:00"/>
    <s v="1st November,2017"/>
    <d v="2017-11-01T00:00:00"/>
    <s v="Kahiga Gathirwa Samuel"/>
    <s v="Male"/>
    <s v="7336343"/>
    <s v="720964593"/>
    <s v="2.55E+11"/>
    <s v=""/>
    <s v="2.55E+11"/>
    <n v="36.964868000000003"/>
    <n v="-0.84891099999999997"/>
    <s v="Murang'a"/>
    <s v="Kandara"/>
    <s v="Ruchu"/>
    <s v="Ruona"/>
    <x v="2"/>
    <s v="Cides Ltd"/>
    <s v=""/>
    <s v=""/>
    <s v="Micro Business"/>
    <s v="KENBIM"/>
  </r>
  <r>
    <s v="VPA6"/>
    <s v="KE-MUR-1711-18808"/>
    <x v="1"/>
    <s v=""/>
    <s v="12th September,2017"/>
    <d v="2017-09-12T00:00:00"/>
    <s v="1st November,2017"/>
    <d v="2017-11-01T00:00:00"/>
    <s v="Ngunjiri Anastasia Kabura"/>
    <s v="Female"/>
    <s v="28407843"/>
    <s v="726284320"/>
    <s v="2.55E+11"/>
    <s v=""/>
    <s v="2.55E+11"/>
    <n v="36.962164999999999"/>
    <n v="-0.84070800000000001"/>
    <s v="Murang'a"/>
    <s v="Kandara"/>
    <s v="Ruchu"/>
    <s v="Ruona"/>
    <x v="2"/>
    <s v="Cides Ltd"/>
    <s v=""/>
    <s v=""/>
    <s v="Micro Business"/>
    <s v="KENBIM"/>
  </r>
  <r>
    <s v="VPA6"/>
    <s v="KE-MUR-1801-19379"/>
    <x v="0"/>
    <s v="Grievance"/>
    <s v="12th November,2017"/>
    <d v="2017-11-12T00:00:00"/>
    <s v="1st January,2018"/>
    <d v="2018-01-01T00:00:00"/>
    <s v="Nganga Margaret Muthoni"/>
    <s v="Female"/>
    <s v="1416500"/>
    <s v="727835931"/>
    <s v="727835931"/>
    <s v=""/>
    <s v="723056497"/>
    <n v="36.892510000000001"/>
    <n v="-0.82286300000000001"/>
    <s v="Murang'a"/>
    <s v="Kandara"/>
    <s v="Githumu"/>
    <s v="Muigariua"/>
    <x v="7"/>
    <s v="HAMKAM"/>
    <s v="Hamkam"/>
    <s v="728905327"/>
    <s v="Micro Business"/>
    <s v="Home Biogas"/>
  </r>
  <r>
    <s v="VPA6"/>
    <s v="KE-MER-1703-20690"/>
    <x v="1"/>
    <s v=""/>
    <s v="8th February,2017"/>
    <d v="2017-02-08T00:00:00"/>
    <s v="30th March,2017"/>
    <d v="2017-03-30T00:00:00"/>
    <s v="Mbukia Francis Kinyua"/>
    <s v="Male"/>
    <s v="2387329"/>
    <s v="723212231"/>
    <s v="2.55E+11"/>
    <s v=""/>
    <s v="2.55E+11"/>
    <n v="37.658405000000002"/>
    <n v="-4.7012999999999999E-2"/>
    <s v="Meru"/>
    <s v="Imenti South"/>
    <s v="Ngobu"/>
    <s v="Kiria"/>
    <x v="2"/>
    <s v="Bio Esline Company Ltd"/>
    <s v=""/>
    <s v=""/>
    <s v="Micro Business"/>
    <s v="KENBIM"/>
  </r>
  <r>
    <s v="VPA6"/>
    <s v="KE-MER-1710-20691"/>
    <x v="1"/>
    <s v=""/>
    <s v="13th August,2017"/>
    <d v="2017-08-13T00:00:00"/>
    <s v="2nd October,2017"/>
    <d v="2017-10-02T00:00:00"/>
    <s v="Marimi Simon Kuantai"/>
    <s v="Male"/>
    <s v="2387228"/>
    <s v="725686055"/>
    <s v="2.55E+11"/>
    <s v=""/>
    <s v=""/>
    <n v="37.65522"/>
    <n v="-4.7162000000000003E-2"/>
    <s v="Meru"/>
    <s v="Imenti South"/>
    <s v="Ngobu"/>
    <s v="Kiri"/>
    <x v="2"/>
    <s v="Bio Esline Company Ltd"/>
    <s v=""/>
    <s v=""/>
    <s v="Micro Business"/>
    <s v="KENBIM"/>
  </r>
  <r>
    <s v="VPA6"/>
    <s v="KE-ELG-1712-21683"/>
    <x v="1"/>
    <s v=""/>
    <s v="12th October,2017"/>
    <d v="2017-10-12T00:00:00"/>
    <s v="1st December,2017"/>
    <d v="2017-12-01T00:00:00"/>
    <s v="Kiplagat Cosmus Cherop"/>
    <s v="Male"/>
    <s v="5294068"/>
    <s v="72225869"/>
    <s v="2.55E+11"/>
    <s v=""/>
    <s v="2.55E+11"/>
    <n v="35.473272999999999"/>
    <n v="0.68963700000000006"/>
    <s v="Elgeyo/Marakwet"/>
    <s v="Keiyo North"/>
    <s v="Kamariny"/>
    <s v="Kapkessum"/>
    <x v="0"/>
    <s v="Pafasi Enterprise"/>
    <s v="Pafasi  Enterprise"/>
    <s v="254712956699"/>
    <s v="Micro Business"/>
    <s v="MKD"/>
  </r>
  <r>
    <s v="VPA6"/>
    <s v="KE-UAS-1703-18484"/>
    <x v="1"/>
    <s v=""/>
    <s v="20th January,2017"/>
    <d v="2017-01-20T00:00:00"/>
    <s v="11th March,2017"/>
    <d v="2017-03-11T00:00:00"/>
    <s v="Kosgei Wycliffe Kipkurui"/>
    <s v="Male"/>
    <s v="22676152"/>
    <s v="723758638"/>
    <s v="2.55E+11"/>
    <s v=""/>
    <s v=""/>
    <n v="35.214292"/>
    <n v="0.40767199999999998"/>
    <s v="Uasin Gishu"/>
    <s v="Kapseret"/>
    <s v="Simat Kapseret"/>
    <s v="Airport"/>
    <x v="4"/>
    <s v="Abiud Limited"/>
    <s v=""/>
    <s v=""/>
    <s v="Micro Business"/>
    <s v="AKUT"/>
  </r>
  <r>
    <s v="VPA6"/>
    <s v="KE-MAC-1702-20692"/>
    <x v="0"/>
    <s v="Unreachable"/>
    <s v="13th December,2016"/>
    <d v="2016-12-13T00:00:00"/>
    <s v="1st February,2017"/>
    <d v="2017-02-01T00:00:00"/>
    <s v="Muia Onesmus"/>
    <s v="Male"/>
    <s v="12540174"/>
    <s v="254726797297"/>
    <s v="2.55E+11"/>
    <s v=""/>
    <s v="2.55E+11"/>
    <n v="37.106135000000002"/>
    <n v="-1.522713"/>
    <s v="Machakos"/>
    <s v="Athi River"/>
    <s v="Machakos"/>
    <s v="Lukenya"/>
    <x v="2"/>
    <s v="Bio Esline Company Ltd"/>
    <s v=""/>
    <s v=""/>
    <s v="Micro Business"/>
    <s v="KENBIM"/>
  </r>
  <r>
    <s v="VPA6"/>
    <s v="KE-EMB-1703-21125"/>
    <x v="1"/>
    <s v=""/>
    <s v="26th January,2017"/>
    <d v="2017-01-26T00:00:00"/>
    <s v="17th March,2017"/>
    <d v="2017-03-17T00:00:00"/>
    <s v="Wambui Shalin"/>
    <s v="Female"/>
    <s v="14410203"/>
    <s v="703684800"/>
    <s v="703684800"/>
    <s v=""/>
    <s v="711599357"/>
    <n v="37.635361000000003"/>
    <n v="-0.458731"/>
    <s v="Embu"/>
    <s v="Embu East"/>
    <s v="Karurumo"/>
    <s v="Karurumo"/>
    <x v="2"/>
    <s v="Sakaki Natural Renewable Energy Center"/>
    <s v=""/>
    <s v=""/>
    <s v="Micro Business"/>
    <s v="MKD"/>
  </r>
  <r>
    <s v="VPA6"/>
    <s v="KE-NYE-1710-21115"/>
    <x v="1"/>
    <s v=""/>
    <s v="4th September,2017"/>
    <d v="2017-09-04T00:00:00"/>
    <s v="24th October,2017"/>
    <d v="2017-10-24T00:00:00"/>
    <s v="Macharia Magret Wangui"/>
    <s v="Female"/>
    <s v="282843"/>
    <s v="721399941"/>
    <s v="2.55E+11"/>
    <s v=""/>
    <s v=""/>
    <n v="37.149540000000002"/>
    <n v="-0.50152799999999997"/>
    <s v="Nyeri"/>
    <s v="Mathira West"/>
    <s v="Kiaguthu"/>
    <s v="Kangocho"/>
    <x v="2"/>
    <s v="Sakaki Natural Renewable Energy Center"/>
    <s v=""/>
    <s v=""/>
    <s v="Micro Business"/>
    <s v="MKD"/>
  </r>
  <r>
    <s v="VPA6"/>
    <s v="KE-EMB-1709-21122"/>
    <x v="1"/>
    <s v=""/>
    <s v="13th July,2017"/>
    <d v="2017-07-13T00:00:00"/>
    <s v="1st September,2017"/>
    <d v="2017-09-01T00:00:00"/>
    <s v="Kiarago Herbert Ndwiga"/>
    <s v="Male"/>
    <s v="441092"/>
    <s v="71409615"/>
    <s v="2.55E+11"/>
    <s v=""/>
    <s v="2.55E+11"/>
    <n v="37.497145000000003"/>
    <n v="-0.40476499999999999"/>
    <s v="Embu"/>
    <s v="Runyenjes"/>
    <s v="Gaturi North"/>
    <s v="Kiriru"/>
    <x v="0"/>
    <s v="Sakaki Natural Renewable Energy Center"/>
    <s v=""/>
    <s v=""/>
    <s v="Micro Business"/>
    <s v="MKD"/>
  </r>
  <r>
    <s v="VPA6"/>
    <s v="KE-NYE-1709-21119"/>
    <x v="1"/>
    <s v=""/>
    <s v="13th July,2017"/>
    <d v="2017-07-13T00:00:00"/>
    <s v="1st September,2017"/>
    <d v="2017-09-01T00:00:00"/>
    <s v="Maina Lucy Wangui"/>
    <s v="Female"/>
    <s v="13885033"/>
    <s v="723537699"/>
    <s v="724614693"/>
    <s v=""/>
    <s v="723537699"/>
    <n v="37.059829999999998"/>
    <n v="-0.56159499999999996"/>
    <s v="Nyeri"/>
    <s v="Mukurweni"/>
    <s v="Mohito"/>
    <s v="Kiroro"/>
    <x v="0"/>
    <s v="Sakaki Natural Renewable Energy Center"/>
    <s v=""/>
    <s v=""/>
    <s v="Micro Business"/>
    <s v="MKD"/>
  </r>
  <r>
    <s v="VPA6"/>
    <s v="KE-EMB-1709-21114"/>
    <x v="1"/>
    <s v=""/>
    <s v="13th July,2017"/>
    <d v="2017-07-13T00:00:00"/>
    <s v="1st September,2017"/>
    <d v="2017-09-01T00:00:00"/>
    <s v="Benson Gladys Muthanje"/>
    <s v="Female"/>
    <s v="3307777"/>
    <s v="716020939"/>
    <s v="2.55E+11"/>
    <s v=""/>
    <s v="2.55E+11"/>
    <n v="37.562469999999998"/>
    <n v="-0.37321500000000002"/>
    <s v="Embu"/>
    <s v="Embu East"/>
    <s v="Kyeni North"/>
    <s v="Mururiri"/>
    <x v="2"/>
    <s v="Sakaki Natural Renewable Energy Center"/>
    <s v=""/>
    <s v=""/>
    <s v="Micro Business"/>
    <s v="MKD"/>
  </r>
  <r>
    <s v="VPA6"/>
    <s v="KE-EMB-1706-21099"/>
    <x v="1"/>
    <s v=""/>
    <s v="18th April,2017"/>
    <d v="2017-04-18T00:00:00"/>
    <s v="7th June,2017"/>
    <d v="2017-06-07T00:00:00"/>
    <s v="Njeru Peter Fundi"/>
    <s v="Male"/>
    <s v="9819981"/>
    <s v="723854323"/>
    <s v="2.55E+11"/>
    <s v=""/>
    <s v="723852254"/>
    <n v="37.544777000000003"/>
    <n v="-0.40654299999999999"/>
    <s v="Embu"/>
    <s v="Runyenjes"/>
    <s v="Kagaari North"/>
    <s v="Mukuuri"/>
    <x v="2"/>
    <s v="Sakaki Natural Renewable Energy Center"/>
    <s v=""/>
    <s v=""/>
    <s v="Micro Business"/>
    <s v="MKD"/>
  </r>
  <r>
    <s v="VPA6"/>
    <s v="KE-NAK-1712-21596"/>
    <x v="1"/>
    <s v=""/>
    <s v="12th October,2017"/>
    <d v="2017-10-12T00:00:00"/>
    <s v="1st December,2017"/>
    <d v="2017-12-01T00:00:00"/>
    <s v="Kiptoo June Jepngetich"/>
    <s v="Female"/>
    <s v="99999"/>
    <s v="725220049"/>
    <s v="2.55E+11"/>
    <s v=""/>
    <s v=""/>
    <n v="35.912295"/>
    <n v="-9.1706999999999997E-2"/>
    <s v="Nakuru"/>
    <s v="Rongai"/>
    <s v="Kampi Moto"/>
    <s v="Mahinga"/>
    <x v="0"/>
    <s v="Kichemu limited"/>
    <s v="David Chege Wangui"/>
    <s v=""/>
    <s v="Micro Business"/>
    <s v="MKD"/>
  </r>
  <r>
    <s v="VPA6"/>
    <s v="KE-NYE-1712-20913"/>
    <x v="1"/>
    <s v=""/>
    <s v="21st October,2017"/>
    <d v="2017-10-21T00:00:00"/>
    <s v="10th December,2017"/>
    <d v="2017-12-10T00:00:00"/>
    <s v="Karuri Ann Wangechi"/>
    <s v="Female"/>
    <s v="353041"/>
    <s v="720851905"/>
    <s v="2.55E+11"/>
    <s v=""/>
    <s v=""/>
    <n v="37.103807000000003"/>
    <n v="-0.47108699999999998"/>
    <s v="Nyeri"/>
    <s v="Mathira East"/>
    <s v="Peter Chiira"/>
    <s v="Kiamaina"/>
    <x v="2"/>
    <s v="Fagaden Enterprises"/>
    <s v="Fagaden Enterprises"/>
    <s v="254721959188"/>
    <s v="Micro Business"/>
    <s v="MKD"/>
  </r>
  <r>
    <s v="VPA6"/>
    <s v="KE-KIR-1712-18592"/>
    <x v="0"/>
    <s v="Unreachable"/>
    <s v="24th October,2017"/>
    <d v="2017-10-24T00:00:00"/>
    <s v="13th December,2017"/>
    <d v="2017-12-13T00:00:00"/>
    <s v="Mwaura Michael"/>
    <s v="Male"/>
    <s v="99999"/>
    <s v="720938222"/>
    <s v="720938222"/>
    <s v=""/>
    <s v=""/>
    <n v="37.385227"/>
    <n v="-0.68091800000000002"/>
    <s v="Kirinyaga"/>
    <s v="Kirinyaga East"/>
    <s v="Wanguru"/>
    <s v="Mukimaini"/>
    <x v="0"/>
    <s v="Andcol Enterprises"/>
    <s v=""/>
    <s v=""/>
    <s v="Micro Business"/>
    <s v="KENBIM"/>
  </r>
  <r>
    <s v="VPA6"/>
    <s v="KE-BAR-1711-21598"/>
    <x v="1"/>
    <s v=""/>
    <s v="12th September,2017"/>
    <d v="2017-09-12T00:00:00"/>
    <s v="1st November,2017"/>
    <d v="2017-11-01T00:00:00"/>
    <s v="Cheboi Rose"/>
    <s v="Female"/>
    <s v="10377447"/>
    <s v="723584099"/>
    <s v="723584099"/>
    <s v=""/>
    <s v=""/>
    <n v="35.768479999999997"/>
    <n v="2.1752000000000001E-2"/>
    <s v="Baringo"/>
    <s v="Koibatek"/>
    <s v="Sabatia"/>
    <s v="Emgwen"/>
    <x v="2"/>
    <s v="Kichemu limited"/>
    <s v="Null"/>
    <s v=""/>
    <s v="Micro Business"/>
    <s v="MKD"/>
  </r>
  <r>
    <s v="VPA6"/>
    <s v="KE-NAK-1712-0"/>
    <x v="2"/>
    <s v="Abandoned"/>
    <s v="18th October,2017"/>
    <d v="2017-10-18T00:00:00"/>
    <s v="7th December,2017"/>
    <d v="2017-12-07T00:00:00"/>
    <s v="Lesonet John"/>
    <s v="Male"/>
    <s v="99999"/>
    <s v="727537290"/>
    <s v="727537290"/>
    <s v=""/>
    <s v=""/>
    <n v="35.912170000000003"/>
    <n v="-9.1749999999999998E-2"/>
    <s v="Nakuru"/>
    <s v="Rongai"/>
    <s v="Kampi Moto"/>
    <s v="Mainga"/>
    <x v="0"/>
    <s v="Kichemu limited"/>
    <s v=""/>
    <s v=""/>
    <s v="Micro Business"/>
    <s v="MKD"/>
  </r>
  <r>
    <s v="VPA6"/>
    <s v="KE-MER-1712-21822"/>
    <x v="1"/>
    <s v=""/>
    <s v="12th October,2017"/>
    <d v="2017-10-12T00:00:00"/>
    <s v="1st December,2017"/>
    <d v="2017-12-01T00:00:00"/>
    <s v="Nkanata Philiy Mbabu"/>
    <s v="Male"/>
    <s v="99999"/>
    <s v="725663725"/>
    <s v="725663725"/>
    <s v=""/>
    <s v="710401386"/>
    <n v="37.617905"/>
    <n v="-6.7107E-2"/>
    <s v="Meru"/>
    <s v="Imenti South"/>
    <s v="Mikumbune"/>
    <s v="Mitarune"/>
    <x v="3"/>
    <s v="Igwemas General Digester Ltd"/>
    <s v="Samuel Kirimi"/>
    <s v="740754837"/>
    <s v="Micro Business"/>
    <s v="Modified Camartec Digester"/>
  </r>
  <r>
    <s v="VPA6"/>
    <s v="KE-MER-1712-21824"/>
    <x v="1"/>
    <s v=""/>
    <s v="12th October,2017"/>
    <d v="2017-10-12T00:00:00"/>
    <s v="1st December,2017"/>
    <d v="2017-12-01T00:00:00"/>
    <s v="Mirungu Wilson Mworia"/>
    <s v="Male"/>
    <s v="36971049"/>
    <s v="713148133"/>
    <s v="713148133"/>
    <s v=""/>
    <s v="763296608"/>
    <n v="37.655079999999998"/>
    <n v="3.0079999999999999E-2"/>
    <s v="Meru"/>
    <s v="Imenti North"/>
    <s v="Ntakira"/>
    <s v="Kanguru"/>
    <x v="2"/>
    <s v="Igwemas General Digester Ltd"/>
    <s v="Erick Munene"/>
    <s v="728779943"/>
    <s v="Micro Business"/>
    <s v="MKD"/>
  </r>
  <r>
    <s v="VPA6"/>
    <s v="KE-MUR-1712-20914"/>
    <x v="1"/>
    <s v=""/>
    <s v="12th October,2017"/>
    <d v="2017-10-12T00:00:00"/>
    <s v="1st December,2017"/>
    <d v="2017-12-01T00:00:00"/>
    <s v="Kamande Lucy Wanjiku"/>
    <s v="Female"/>
    <s v="9267966"/>
    <s v="712056312"/>
    <s v="712056312"/>
    <s v=""/>
    <s v="727117233"/>
    <n v="36.941665"/>
    <n v="-0.93817600000000001"/>
    <s v="Murang'a"/>
    <s v="Maragua"/>
    <s v="Kirwara"/>
    <s v="Kigumo"/>
    <x v="2"/>
    <s v="Fagaden Enterprises"/>
    <s v="Fagaden Enterprises"/>
    <s v="721959188"/>
    <s v="Micro Business"/>
    <s v="MKD"/>
  </r>
  <r>
    <s v="VPA6"/>
    <s v="KE-KIA-1712-18593"/>
    <x v="0"/>
    <s v="Unreachable"/>
    <s v="23rd October,2017"/>
    <d v="2017-10-23T00:00:00"/>
    <s v="12th December,2017"/>
    <d v="2017-12-12T00:00:00"/>
    <s v="Muiru Harrison"/>
    <s v="Male"/>
    <s v="256777890"/>
    <s v="724281783"/>
    <s v="724281783"/>
    <s v=""/>
    <s v=""/>
    <n v="36.684429999999999"/>
    <n v="-1.2446280000000001"/>
    <s v="Kiambu"/>
    <s v="Kikuyu"/>
    <s v="Kikuyu"/>
    <s v="Gaitumbi"/>
    <x v="3"/>
    <s v="Andcol Enterprises"/>
    <s v=""/>
    <s v=""/>
    <s v="Micro Business"/>
    <s v="MKD"/>
  </r>
  <r>
    <s v="VPA6"/>
    <s v="KE-MUR-1801-19380"/>
    <x v="0"/>
    <s v="Unreachable"/>
    <s v="12th November,2017"/>
    <d v="2017-11-12T00:00:00"/>
    <s v="1st January,2018"/>
    <d v="2018-01-01T00:00:00"/>
    <s v="Kamau David Kinyanjui"/>
    <s v="Female"/>
    <s v="99999"/>
    <s v="722451030"/>
    <s v="724297794"/>
    <s v=""/>
    <s v="722451030"/>
    <n v="36.983159000000001"/>
    <n v="-0.87232399999999999"/>
    <s v="Murang'a"/>
    <s v="Kandara"/>
    <s v="Kandara"/>
    <s v="Githuya"/>
    <x v="2"/>
    <s v="HAMKAM"/>
    <s v="Hamkam"/>
    <s v="728905327"/>
    <s v="Micro Business"/>
    <s v="KENBIM"/>
  </r>
  <r>
    <s v="VPA6"/>
    <s v="KE-KIA-1711-20910"/>
    <x v="1"/>
    <s v=""/>
    <s v="12th September,2017"/>
    <d v="2017-09-12T00:00:00"/>
    <s v="1st November,2017"/>
    <d v="2017-11-01T00:00:00"/>
    <s v="Ngugi Ngugi Karanja"/>
    <s v="Male"/>
    <s v="747800"/>
    <s v="722236372"/>
    <s v="722236372"/>
    <s v=""/>
    <s v="3141414967"/>
    <n v="36.878864999999998"/>
    <n v="-1.171924"/>
    <s v="Kiambu"/>
    <s v="Kiambu"/>
    <s v="Kiambu"/>
    <s v="Kiamumbi"/>
    <x v="2"/>
    <s v="Fagaden Enterprises"/>
    <s v="Fagaden Enterprises"/>
    <s v="721959188"/>
    <s v="Micro Business"/>
    <s v="MKD"/>
  </r>
  <r>
    <s v="VPA6"/>
    <s v="KE-KIA-1801-20090"/>
    <x v="0"/>
    <s v="Unreachable"/>
    <s v="3rd January,2018"/>
    <d v="2018-01-03T00:00:00"/>
    <s v="30th January,2018"/>
    <d v="2018-01-30T00:00:00"/>
    <s v="Ndungu Anna Nyamwinga"/>
    <s v="Male"/>
    <s v="986215"/>
    <s v="722357051"/>
    <s v="722357051"/>
    <s v=""/>
    <s v=""/>
    <n v="36.646365000000003"/>
    <n v="-1.2549049999999999"/>
    <s v="Kiambu"/>
    <s v="Kikuyu"/>
    <s v="Kenya"/>
    <s v="Kenya"/>
    <x v="3"/>
    <s v="Kenbi Enterprises"/>
    <s v="Luke"/>
    <s v=""/>
    <s v="Micro Business"/>
    <s v="Modified Camartec Digester"/>
  </r>
  <r>
    <s v="VPA6"/>
    <s v="KE-NAK-1801-27880"/>
    <x v="0"/>
    <s v="Unreachable"/>
    <s v="12th November,2017"/>
    <d v="2017-11-12T00:00:00"/>
    <s v="1st January,2018"/>
    <d v="2018-01-01T00:00:00"/>
    <s v="Kamau Hannah Nyambura"/>
    <s v="Female"/>
    <s v="22442223"/>
    <s v="708653529"/>
    <s v="708653529"/>
    <s v=""/>
    <s v="714745366"/>
    <n v="36.195037999999997"/>
    <n v="-3.4181999999999997E-2"/>
    <s v="Nakuru"/>
    <s v="Nakuru North"/>
    <s v="Munanda"/>
    <s v="Munanda"/>
    <x v="2"/>
    <s v="Kichemu limited"/>
    <s v="Wanjau"/>
    <s v=""/>
    <s v="Micro Business"/>
    <s v="MKD"/>
  </r>
  <r>
    <s v="VPA6"/>
    <s v="KE-NAK-1801-27881"/>
    <x v="1"/>
    <s v=""/>
    <s v="12th November,2017"/>
    <d v="2017-11-12T00:00:00"/>
    <s v="1st January,2018"/>
    <d v="2018-01-01T00:00:00"/>
    <s v="Catherine U Amdany"/>
    <s v="Female"/>
    <s v="22672007"/>
    <s v="720964876"/>
    <s v="720964876"/>
    <s v=""/>
    <s v="725496082"/>
    <n v="35.968032999999998"/>
    <n v="-0.148143"/>
    <s v="Nakuru"/>
    <s v="Rongai"/>
    <s v="Kambi Ya Moto"/>
    <s v="Rafiki"/>
    <x v="0"/>
    <s v="Kichemu limited"/>
    <s v=""/>
    <s v=""/>
    <s v="Micro Business"/>
    <s v="MKD"/>
  </r>
  <r>
    <s v="VPA6"/>
    <s v="KE-NAK-1712-27882"/>
    <x v="1"/>
    <s v=""/>
    <s v="12th October,2017"/>
    <d v="2017-10-12T00:00:00"/>
    <s v="1st December,2017"/>
    <d v="2017-12-01T00:00:00"/>
    <s v="Kimtai Rachael J"/>
    <s v="Female"/>
    <s v="910055"/>
    <s v="254722786334"/>
    <s v="722786334"/>
    <s v=""/>
    <s v=""/>
    <n v="35.968730000000001"/>
    <n v="-0.14857000000000001"/>
    <s v="Nakuru"/>
    <s v="Rongai"/>
    <s v="Rongai"/>
    <s v="Rafiki"/>
    <x v="0"/>
    <s v="Kichemu limited"/>
    <s v="null"/>
    <s v=""/>
    <s v="Micro Business"/>
    <s v="MKD"/>
  </r>
  <r>
    <s v="VPA6"/>
    <s v="KE-THA-1801-19381"/>
    <x v="1"/>
    <s v=""/>
    <s v="12th November,2017"/>
    <d v="2017-11-12T00:00:00"/>
    <s v="1st January,2018"/>
    <d v="2018-01-01T00:00:00"/>
    <s v="Barine Japhet Kibara"/>
    <s v="Male"/>
    <s v="99999"/>
    <s v="725636865"/>
    <s v="735439861"/>
    <s v=""/>
    <s v="725636865"/>
    <n v="37.605837000000001"/>
    <n v="-0.25941399999999998"/>
    <s v="Tharaka-Nithi"/>
    <s v="Maara"/>
    <s v="Murugi"/>
    <s v="Gatharaki"/>
    <x v="2"/>
    <s v="HAMKAM"/>
    <s v="Hamkam"/>
    <s v="728905327"/>
    <s v="Micro Business"/>
    <s v="KENBIM"/>
  </r>
  <r>
    <s v="VPA6"/>
    <s v="KE-NAK-1801-21603"/>
    <x v="1"/>
    <s v=""/>
    <s v="12th November,2017"/>
    <d v="2017-11-12T00:00:00"/>
    <s v="1st January,2018"/>
    <d v="2018-01-01T00:00:00"/>
    <s v="Cheboi Safaniah Komi"/>
    <s v="Male"/>
    <s v="856811"/>
    <s v="721220049"/>
    <s v="721220049"/>
    <s v=""/>
    <s v="723225971"/>
    <n v="35.703676999999999"/>
    <n v="-0.55145200000000005"/>
    <s v="Nakuru"/>
    <s v="Kuresoi"/>
    <s v="Kiptagich"/>
    <s v="Cheptuech"/>
    <x v="2"/>
    <s v="Kichemu limited"/>
    <s v=""/>
    <s v=""/>
    <s v="Micro Business"/>
    <s v="MKD"/>
  </r>
  <r>
    <s v="VPA6"/>
    <s v="KE-KER-1712-27920"/>
    <x v="1"/>
    <s v=""/>
    <s v="12th October,2017"/>
    <d v="2017-10-12T00:00:00"/>
    <s v="1st December,2017"/>
    <d v="2017-12-01T00:00:00"/>
    <s v="Kirubi Ndavid N"/>
    <s v="Male"/>
    <s v="9777316"/>
    <s v="724880621"/>
    <s v="724880621"/>
    <s v=""/>
    <s v="737870623"/>
    <n v="35.593085000000002"/>
    <n v="-0.10632"/>
    <s v="Kericho"/>
    <s v="Kipkelion East"/>
    <s v="Masita"/>
    <s v="Yetu Farm"/>
    <x v="2"/>
    <s v="Kichemu limited"/>
    <s v=""/>
    <s v=""/>
    <s v="Micro Business"/>
    <s v="MKD"/>
  </r>
  <r>
    <s v="VPA6"/>
    <s v="KE-KIA-1709-28821"/>
    <x v="1"/>
    <s v=""/>
    <s v="13th July,2017"/>
    <d v="2017-07-13T00:00:00"/>
    <s v="1st September,2017"/>
    <d v="2017-09-01T00:00:00"/>
    <s v="Luka Lydia Njambi"/>
    <s v="Female"/>
    <s v="4313496"/>
    <s v="722939675"/>
    <s v="722939675"/>
    <s v=""/>
    <s v=""/>
    <n v="36.645353"/>
    <n v="-1.2013780000000001"/>
    <s v="Kiambu"/>
    <s v="Kikuyu"/>
    <s v="Singona"/>
    <s v="Thamanda"/>
    <x v="1"/>
    <s v="Andcol Enterprises"/>
    <s v="Lukas"/>
    <s v="706279820"/>
    <s v="Micro Business"/>
    <s v="KENBIM"/>
  </r>
  <r>
    <s v="VPA6"/>
    <s v="KE-TRA-1801-21684"/>
    <x v="1"/>
    <s v=""/>
    <s v="11th November,2017"/>
    <d v="2017-11-11T00:00:00"/>
    <s v="1st January,2018"/>
    <d v="2018-01-01T00:00:00"/>
    <s v="Basweti Evans Abenga"/>
    <s v="Male"/>
    <s v="406753"/>
    <s v="726500077"/>
    <s v="726500077"/>
    <s v=""/>
    <s v="706043833"/>
    <n v="34.991168000000002"/>
    <n v="0.89702599999999999"/>
    <s v="Trans Nzoia"/>
    <s v="Kiminini"/>
    <s v="Kiminini"/>
    <s v="Bigtree"/>
    <x v="0"/>
    <s v="Pafasi Enterprise"/>
    <s v="Pafasi  Enterprise"/>
    <s v="712956699"/>
    <s v="Micro Business"/>
    <s v="MKD"/>
  </r>
  <r>
    <s v="VPA6"/>
    <s v="KE-EMB-1801-27914"/>
    <x v="0"/>
    <s v="Non Compliant"/>
    <s v="30th November,2017"/>
    <d v="2017-11-30T00:00:00"/>
    <s v="6th January,2018"/>
    <d v="2018-01-06T00:00:00"/>
    <s v="Njoka Mary Njura"/>
    <s v="Female"/>
    <s v="99999"/>
    <s v="705949395"/>
    <s v="705949395"/>
    <s v=""/>
    <s v="727024859"/>
    <n v="37.543292000000001"/>
    <n v="-0.39269700000000002"/>
    <s v="Embu"/>
    <s v="Runyenjes"/>
    <s v="Kagaari"/>
    <s v="Ngarike"/>
    <x v="2"/>
    <s v="Sakaki Natural Renewable Energy Center"/>
    <s v=""/>
    <s v=""/>
    <s v="Micro Business"/>
    <s v="MKD"/>
  </r>
  <r>
    <s v="VPA6"/>
    <s v="KE-THA-1711-27875"/>
    <x v="1"/>
    <s v=""/>
    <s v="26th October,2017"/>
    <d v="2017-10-26T00:00:00"/>
    <s v="1st November,2017"/>
    <d v="2017-11-01T00:00:00"/>
    <s v="M'Nyiri Frankloyd Gitonga"/>
    <s v="Male"/>
    <s v="1355323"/>
    <s v="724626143"/>
    <s v="724626143"/>
    <s v=""/>
    <s v="723776487"/>
    <n v="37.604702000000003"/>
    <n v="-0.269787"/>
    <s v="Tharaka-Nithi"/>
    <s v="Maara"/>
    <s v="Murugi"/>
    <s v="Kirigi"/>
    <x v="1"/>
    <s v="Sakaki Natural Renewable Energy Center"/>
    <s v=""/>
    <s v=""/>
    <s v="Micro Business"/>
    <s v="MKD"/>
  </r>
  <r>
    <s v="VPA6"/>
    <s v="KE-NYA-1712-27282"/>
    <x v="1"/>
    <s v=""/>
    <s v="8th November,2017"/>
    <d v="2017-11-08T00:00:00"/>
    <s v="8th December,2017"/>
    <d v="2017-12-08T00:00:00"/>
    <s v="Wanjohi Veronica Metumi"/>
    <s v="Female"/>
    <s v="10488290"/>
    <s v="711869472"/>
    <s v="711869472"/>
    <s v=""/>
    <s v="729755226"/>
    <n v="36.544187000000001"/>
    <n v="-0.12812999999999999"/>
    <s v="Nyandarua"/>
    <s v="Ndaragwa"/>
    <s v="Ndaragwa"/>
    <s v="Pessi"/>
    <x v="1"/>
    <s v="Sakaki Natural Renewable Energy Center"/>
    <s v=""/>
    <s v=""/>
    <s v="Micro Business"/>
    <s v="MKD"/>
  </r>
  <r>
    <s v="VPA6"/>
    <s v="KE-KIR-1801-21123"/>
    <x v="0"/>
    <s v="Unreachable"/>
    <s v="19th October,2017"/>
    <d v="2017-10-19T00:00:00"/>
    <s v="3rd January,2018"/>
    <d v="2018-01-03T00:00:00"/>
    <s v="Njeru Stephen Muchira"/>
    <s v="Male"/>
    <s v="11381324"/>
    <s v="724583327"/>
    <s v="724583327"/>
    <s v=""/>
    <s v="708810931"/>
    <n v="37.421532999999997"/>
    <n v="-0.54008"/>
    <s v="Kirinyaga"/>
    <s v="Kirinyaga East"/>
    <s v="Njukiini"/>
    <s v="Githaraini"/>
    <x v="0"/>
    <s v="Sakaki Natural Renewable Energy Center"/>
    <s v=""/>
    <s v=""/>
    <s v="Micro Business"/>
    <s v="MKD"/>
  </r>
  <r>
    <s v="VPA6"/>
    <s v="KE-KIA-1711-27869"/>
    <x v="1"/>
    <s v=""/>
    <s v="12th January,2017"/>
    <d v="2017-01-12T00:00:00"/>
    <s v="17th November,2017"/>
    <d v="2017-11-17T00:00:00"/>
    <s v="Michael Michael Mburu"/>
    <s v="Male"/>
    <s v="895824"/>
    <s v="722639291"/>
    <s v="722639291"/>
    <s v=""/>
    <s v="722639291"/>
    <n v="36.817272000000003"/>
    <n v="-1.126382"/>
    <s v="Kiambu"/>
    <s v="Kiambu"/>
    <s v="Githunguri"/>
    <s v="Ting'Ang'A"/>
    <x v="2"/>
    <s v="Felikam Biogas Services"/>
    <s v="Joseph Mbugua"/>
    <s v="724608147"/>
    <s v="Micro Business"/>
    <s v="MKD"/>
  </r>
  <r>
    <s v="VPA6"/>
    <s v="KE-MER-1801-27866"/>
    <x v="1"/>
    <s v=""/>
    <s v="21st December,2017"/>
    <d v="2017-12-21T00:00:00"/>
    <s v="23rd January,2018"/>
    <d v="2018-01-23T00:00:00"/>
    <s v="Kanyua Muchuka Jennifer"/>
    <s v="Female"/>
    <s v="8859881"/>
    <s v="710489681"/>
    <s v="710489681"/>
    <s v=""/>
    <s v="726515541"/>
    <n v="37.555897000000002"/>
    <n v="-1.5657000000000001E-2"/>
    <s v="Meru"/>
    <s v="Meru Centra"/>
    <s v="Kithirune"/>
    <s v="Muurugi"/>
    <x v="3"/>
    <s v="Likunga Company Limited"/>
    <s v="Julius Mwiraria"/>
    <s v="789567119"/>
    <s v="Micro Business"/>
    <s v="KENBIM"/>
  </r>
  <r>
    <s v="VPA6"/>
    <s v="KE-THA-1801-19593"/>
    <x v="1"/>
    <s v=""/>
    <s v="5th January,2018"/>
    <d v="2018-01-05T00:00:00"/>
    <s v="24th January,2018"/>
    <d v="2018-01-24T00:00:00"/>
    <s v="Muruja Jackson Mbae"/>
    <s v="Male"/>
    <s v="1002427"/>
    <s v="726687441"/>
    <s v="726687441"/>
    <s v=""/>
    <s v="733691933"/>
    <n v="37.673845999999998"/>
    <n v="-0.25088100000000002"/>
    <s v="Tharaka-Nithi"/>
    <s v="Maara"/>
    <s v="Ganga"/>
    <s v="Kianjogu"/>
    <x v="2"/>
    <s v="Likunga Company Limited"/>
    <s v="Njagi Eliatha"/>
    <s v="718644238"/>
    <s v="Micro Business"/>
    <s v="KENBIM"/>
  </r>
  <r>
    <s v="VPA6"/>
    <s v="KE-THA-1801-19594"/>
    <x v="1"/>
    <s v=""/>
    <s v="1st December,2017"/>
    <d v="2017-12-01T00:00:00"/>
    <s v="20th January,2018"/>
    <d v="2018-01-20T00:00:00"/>
    <s v="Mwenda Japheth Irvine"/>
    <s v="Male"/>
    <s v="2463208"/>
    <s v="718971889"/>
    <s v="718971889"/>
    <s v=""/>
    <s v=""/>
    <n v="37.622329999999998"/>
    <n v="-0.22803799999999999"/>
    <s v="Tharaka-Nithi"/>
    <s v="Maara"/>
    <s v="Chogoria"/>
    <s v="Kithiru"/>
    <x v="3"/>
    <s v="Likunga Company Limited"/>
    <s v="Tuva"/>
    <s v="738923711"/>
    <s v="Micro Business"/>
    <s v="MKD"/>
  </r>
  <r>
    <s v="VPA6"/>
    <s v="KE-MER-1801-19595"/>
    <x v="1"/>
    <s v=""/>
    <s v="15th December,2017"/>
    <d v="2017-12-15T00:00:00"/>
    <s v="24th January,2018"/>
    <d v="2018-01-24T00:00:00"/>
    <s v="Mworia Murwithania Japhet"/>
    <s v="Male"/>
    <s v="8305043"/>
    <s v="720545686"/>
    <s v="720545686"/>
    <s v=""/>
    <s v="735715657"/>
    <n v="37.569648000000001"/>
    <n v="1.9321999999999999E-2"/>
    <s v="Meru"/>
    <s v="Meru Central"/>
    <s v="Katheri"/>
    <s v="Kiruanyi"/>
    <x v="3"/>
    <s v="Likunga Company Limited"/>
    <s v="Julius Mwiraria"/>
    <s v="789567119"/>
    <s v="Micro Business"/>
    <s v="KENBIM"/>
  </r>
  <r>
    <s v="VPA6"/>
    <s v="KE-MER-1802-21875"/>
    <x v="1"/>
    <s v=""/>
    <s v="13th December,2017"/>
    <d v="2017-12-13T00:00:00"/>
    <s v="1st February,2018"/>
    <d v="2018-02-01T00:00:00"/>
    <s v="Miriti Eustace Mwiti"/>
    <s v="Male"/>
    <s v="2368517"/>
    <s v="729313501"/>
    <s v="729313501"/>
    <s v=""/>
    <s v="702483341"/>
    <n v="37.646723000000001"/>
    <n v="-9.3695000000000001E-2"/>
    <s v="Meru"/>
    <s v="Imenti South"/>
    <s v="Igoki"/>
    <s v="Kierera"/>
    <x v="2"/>
    <s v="Igwemas General Digester Ltd"/>
    <s v="Boniface Wainaina"/>
    <s v="740754837"/>
    <s v="Micro Business"/>
    <s v="MKD"/>
  </r>
  <r>
    <s v="VPA6"/>
    <s v="KE-MER-1710-21814"/>
    <x v="0"/>
    <s v="Grievance"/>
    <s v="24th August,2017"/>
    <d v="2017-08-24T00:00:00"/>
    <s v="15th October,2017"/>
    <d v="2017-10-15T00:00:00"/>
    <s v="Titus Lucy Tirindi"/>
    <s v="Female"/>
    <s v="7712038"/>
    <s v="714108010"/>
    <s v="714108010"/>
    <s v=""/>
    <s v="727153152"/>
    <n v="37.590376999999997"/>
    <n v="-7.5837000000000002E-2"/>
    <s v="Meru"/>
    <s v="Imenti South"/>
    <s v="Mikumbune"/>
    <s v="Tharu"/>
    <x v="3"/>
    <s v="Igwemas General Digester Ltd"/>
    <s v="Samuel Kirimi"/>
    <s v="740754837"/>
    <s v="Micro Business"/>
    <s v="MKD"/>
  </r>
  <r>
    <s v="VPA6"/>
    <s v="KE-NYE-1801-29225"/>
    <x v="1"/>
    <s v=""/>
    <s v="12th November,2017"/>
    <d v="2017-11-12T00:00:00"/>
    <s v="1st January,2018"/>
    <d v="2018-01-01T00:00:00"/>
    <s v="Ndiritu Isaac Kimaru"/>
    <s v="Male"/>
    <s v="99999"/>
    <s v="721999366"/>
    <s v="721999366"/>
    <s v=""/>
    <s v="716810688"/>
    <n v="36.769173000000002"/>
    <n v="-0.31812200000000002"/>
    <s v="Nyeri"/>
    <s v="Kieni West"/>
    <s v="Endarasha"/>
    <s v="Piura"/>
    <x v="2"/>
    <s v="Sakaki Natural Renewable Energy Center"/>
    <s v=""/>
    <s v=""/>
    <s v="Micro Business"/>
    <s v="MKD"/>
  </r>
  <r>
    <s v="VPA6"/>
    <s v="KE-KIA-1801-27868"/>
    <x v="1"/>
    <s v=""/>
    <s v="27th December,2017"/>
    <d v="2017-12-27T00:00:00"/>
    <s v="2nd January,2018"/>
    <d v="2018-01-02T00:00:00"/>
    <s v="Ndegwa Jonathan"/>
    <s v="Male"/>
    <s v="32390547"/>
    <s v="713824898"/>
    <s v="713824898"/>
    <s v=""/>
    <s v=""/>
    <n v="36.936034999999997"/>
    <n v="-1.207058"/>
    <s v="Kiambu"/>
    <s v="Ruiru"/>
    <s v="Ki"/>
    <s v="Kimbo"/>
    <x v="2"/>
    <s v="Bio Esline Company Ltd"/>
    <s v=""/>
    <s v=""/>
    <s v="Micro Business"/>
    <s v="KENBIM"/>
  </r>
  <r>
    <s v="VPA6"/>
    <s v="KE-NYE-1801-27871"/>
    <x v="0"/>
    <s v="Grievance"/>
    <s v="11th November,2017"/>
    <d v="2017-11-11T00:00:00"/>
    <s v="30th January,2018"/>
    <d v="2018-01-30T00:00:00"/>
    <s v="Nakweya Elisabeth Wamaitha"/>
    <s v="Female"/>
    <s v="3614923"/>
    <s v="722886009"/>
    <s v="722886009"/>
    <s v=""/>
    <s v=""/>
    <n v="37.094507999999998"/>
    <n v="-0.58546799999999999"/>
    <s v="Nyeri"/>
    <s v="Mukurweni"/>
    <s v="Mukurweini"/>
    <s v="Giathugu"/>
    <x v="0"/>
    <s v="Mt Kenya Renewable Energy"/>
    <s v="Mt Kenya Renewable Energy"/>
    <s v="726322851"/>
    <s v="Micro Business"/>
    <s v="MKD"/>
  </r>
  <r>
    <s v="VPA6"/>
    <s v="KE-NYE-1801-27872"/>
    <x v="1"/>
    <s v=""/>
    <s v="11th December,2017"/>
    <d v="2017-12-11T00:00:00"/>
    <s v="30th January,2018"/>
    <d v="2018-01-30T00:00:00"/>
    <s v="Kago Salome Wairimu"/>
    <s v="Female"/>
    <s v="5506792"/>
    <s v="721220580"/>
    <s v="721220580"/>
    <s v=""/>
    <s v=""/>
    <n v="37.081135000000003"/>
    <n v="-0.57289699999999999"/>
    <s v="Nyeri"/>
    <s v="Mukurweni"/>
    <s v="Mukurweini East"/>
    <s v="Gathea"/>
    <x v="0"/>
    <s v="Mt Kenya Renewable Energy"/>
    <s v="Mt Kenya Renewable Energy"/>
    <s v="726322851"/>
    <s v="Micro Business"/>
    <s v="KENBIM"/>
  </r>
  <r>
    <s v="VPA6"/>
    <s v="KE-NYE-1803-27873"/>
    <x v="1"/>
    <s v=""/>
    <s v="18th July,2017"/>
    <d v="2017-07-18T00:00:00"/>
    <s v="2nd March,2018"/>
    <d v="2018-03-02T00:00:00"/>
    <s v="Kamangu Grace Nyambura"/>
    <s v="Female"/>
    <s v="11286403"/>
    <s v="723890553"/>
    <s v="723890553"/>
    <s v=""/>
    <s v="720802947"/>
    <n v="37.054319999999997"/>
    <n v="-0.534918"/>
    <s v="Nyeri"/>
    <s v="Mukurweni"/>
    <s v="Mukurweini"/>
    <s v="Kaheti"/>
    <x v="2"/>
    <s v="Mt Kenya Renewable Energy"/>
    <s v="John Kamangu"/>
    <s v="723890553"/>
    <s v="Micro Business"/>
    <s v="MKD"/>
  </r>
  <r>
    <s v="VPA6"/>
    <s v="KE-NYE-1802-20793"/>
    <x v="0"/>
    <s v="Grievance"/>
    <s v="3rd July,2017"/>
    <d v="2017-07-03T00:00:00"/>
    <s v="3rd February,2018"/>
    <d v="2018-02-03T00:00:00"/>
    <s v="Ndirangu Ferishina Warigia"/>
    <s v="Female"/>
    <s v="9088600"/>
    <s v="721267894"/>
    <s v="710642386"/>
    <s v=""/>
    <s v=""/>
    <n v="36.895847000000003"/>
    <n v="-0.48985800000000002"/>
    <s v="Nyeri"/>
    <s v="Tetu"/>
    <s v="Wamagana"/>
    <s v="Dugamano"/>
    <x v="0"/>
    <s v="Mt Kenya Renewable Energy"/>
    <s v="Simon Ndirangu Waigwa"/>
    <s v="723857609"/>
    <s v="Micro Business"/>
    <s v="KENBIM"/>
  </r>
  <r>
    <s v="VPA6"/>
    <s v="KE-NAK-1802-21605"/>
    <x v="1"/>
    <s v=""/>
    <s v="4th January,2018"/>
    <d v="2018-01-04T00:00:00"/>
    <s v="23rd February,2018"/>
    <d v="2018-02-23T00:00:00"/>
    <s v="Thuku Ruth Wambui"/>
    <s v="Female"/>
    <s v="27324518"/>
    <s v="726809853"/>
    <s v="726809853"/>
    <s v=""/>
    <s v="711933617"/>
    <n v="36.176557000000003"/>
    <n v="-0.28055999999999998"/>
    <s v="Nakuru"/>
    <s v="Nakuru North"/>
    <s v="Bahati"/>
    <s v="Lanet"/>
    <x v="0"/>
    <s v="Kichemu limited"/>
    <s v=""/>
    <s v=""/>
    <s v="Micro Business"/>
    <s v="MKD"/>
  </r>
  <r>
    <s v="VPA6"/>
    <s v="KE-NAK-1803-27919"/>
    <x v="1"/>
    <s v=""/>
    <s v="17th January,2018"/>
    <d v="2018-01-17T00:00:00"/>
    <s v="8th March,2018"/>
    <d v="2018-03-08T00:00:00"/>
    <s v="Wamucii Lear Kariuki"/>
    <s v="Female"/>
    <s v="99999"/>
    <s v="734678973"/>
    <s v="734678973"/>
    <s v=""/>
    <s v="712052730"/>
    <n v="36.232425999999997"/>
    <n v="-4.0918999999999997E-2"/>
    <s v="Nakuru"/>
    <s v="Subukia"/>
    <s v="Subukia"/>
    <s v="Tetu"/>
    <x v="0"/>
    <s v="Kichemu limited"/>
    <s v="Chege"/>
    <s v=""/>
    <s v="Micro Business"/>
    <s v="MKD"/>
  </r>
  <r>
    <s v="VPA6"/>
    <s v="KE-BAR-1712-27702"/>
    <x v="1"/>
    <s v=""/>
    <s v="12th October,2017"/>
    <d v="2017-10-12T00:00:00"/>
    <s v="1st December,2017"/>
    <d v="2017-12-01T00:00:00"/>
    <s v="Kuttol Brenda Jerotich"/>
    <s v="Female"/>
    <s v="2405442"/>
    <s v="724291944"/>
    <s v="724291944"/>
    <s v=""/>
    <s v="721770483"/>
    <n v="35.759981000000003"/>
    <n v="7.5249999999999996E-3"/>
    <s v="Baringo"/>
    <s v="Koibatek"/>
    <s v="Solian"/>
    <s v="Emkwen"/>
    <x v="2"/>
    <s v="Kichemu limited"/>
    <s v="Null"/>
    <s v=""/>
    <s v="Micro Business"/>
    <s v="MKD"/>
  </r>
  <r>
    <s v="VPA6"/>
    <s v="KE-MUR-1802-27874"/>
    <x v="1"/>
    <s v=""/>
    <s v="14th December,2017"/>
    <d v="2017-12-14T00:00:00"/>
    <s v="1st February,2018"/>
    <d v="2018-02-01T00:00:00"/>
    <s v="Waiyaki Peter Gatharau"/>
    <s v="Male"/>
    <s v="25806463"/>
    <s v="710254450"/>
    <s v="710254450"/>
    <s v=""/>
    <s v="721798433"/>
    <n v="36.926214000000002"/>
    <n v="-0.63781600000000005"/>
    <s v="Murang'a"/>
    <s v="Mathioya"/>
    <s v="Njumbi"/>
    <s v="Gikoe"/>
    <x v="2"/>
    <s v="Fagaden Enterprises"/>
    <s v="Fagaden Enterprises"/>
    <s v="721059188"/>
    <s v="Micro Business"/>
    <s v="MKD"/>
  </r>
  <r>
    <s v="VPA6"/>
    <s v="KE-MUR-1802-27862"/>
    <x v="1"/>
    <s v=""/>
    <s v="15th January,2018"/>
    <d v="2018-01-15T00:00:00"/>
    <s v="6th February,2018"/>
    <d v="2018-02-06T00:00:00"/>
    <s v="Muraguri Nicholas"/>
    <s v="Male"/>
    <s v="99999"/>
    <s v="722796987"/>
    <s v="722796987"/>
    <s v=""/>
    <s v=""/>
    <n v="36.995914999999997"/>
    <n v="-0.60981799999999997"/>
    <s v="Murang'a"/>
    <s v="Mathioya"/>
    <s v="Kamacharia"/>
    <s v="Kahore"/>
    <x v="3"/>
    <s v="Andcol Enterprises"/>
    <s v="Null"/>
    <s v=""/>
    <s v="Micro Business"/>
    <s v="KENBIM"/>
  </r>
  <r>
    <s v="VPA6"/>
    <s v="KE-KIA-1803-27912"/>
    <x v="1"/>
    <s v=""/>
    <s v="26th January,2018"/>
    <d v="2018-01-26T00:00:00"/>
    <s v="5th March,2018"/>
    <d v="2018-03-05T00:00:00"/>
    <s v="Gathairu Samuel Rua"/>
    <s v="Male"/>
    <s v="99999"/>
    <s v="721444526"/>
    <s v="721444526"/>
    <s v=""/>
    <s v="722736790"/>
    <n v="36.874048999999999"/>
    <n v="-1.17021"/>
    <s v="Kiambu"/>
    <s v="Kiambu"/>
    <s v="Githunguri"/>
    <s v="Gitamaiyu"/>
    <x v="0"/>
    <s v="Felikam Biogas Services"/>
    <s v="Felikam Biogas Services"/>
    <s v="721439373"/>
    <s v="Micro Business"/>
    <s v="MKD"/>
  </r>
  <r>
    <s v="VPA6"/>
    <s v="KE-MUR-1802-28374"/>
    <x v="0"/>
    <s v="Unreachable"/>
    <s v="22nd December,2017"/>
    <d v="2017-12-22T00:00:00"/>
    <s v="10th February,2018"/>
    <d v="2018-02-10T00:00:00"/>
    <s v="Mwangi Samuel Ndungu"/>
    <s v="Male"/>
    <s v="23242401"/>
    <s v="722405771"/>
    <s v="722405771"/>
    <s v=""/>
    <s v="725639138"/>
    <n v="36.971131999999997"/>
    <n v="-0.85450700000000002"/>
    <s v="Murang'a"/>
    <s v="Kandara"/>
    <s v="Ithiru"/>
    <s v="Githuya"/>
    <x v="2"/>
    <s v="Cides Ltd"/>
    <s v="Cides Ltd"/>
    <s v=""/>
    <s v="Micro Business"/>
    <s v="KENBIM"/>
  </r>
  <r>
    <s v="VPA6"/>
    <s v="KE-MUR-1802-18811"/>
    <x v="1"/>
    <s v=""/>
    <s v="15th December,2017"/>
    <d v="2017-12-15T00:00:00"/>
    <s v="3rd February,2018"/>
    <d v="2018-02-03T00:00:00"/>
    <s v="Njoroge Mary Wamaitha"/>
    <s v="Female"/>
    <s v="35678990"/>
    <s v="722487813"/>
    <s v="722487813"/>
    <s v=""/>
    <s v="718815289"/>
    <n v="36.966937999999999"/>
    <n v="-0.84980699999999998"/>
    <s v="Murang'a"/>
    <s v="Kandara"/>
    <s v="Ithiru"/>
    <s v="Githuya"/>
    <x v="2"/>
    <s v="Cides Ltd"/>
    <s v="Cides Ltd"/>
    <s v=""/>
    <s v="Micro Business"/>
    <s v="KENBIM"/>
  </r>
  <r>
    <s v="VPA6"/>
    <s v="KE-MUR-1801-28369"/>
    <x v="0"/>
    <s v="Unreachable"/>
    <s v="12th November,2017"/>
    <d v="2017-11-12T00:00:00"/>
    <s v="1st January,2018"/>
    <d v="2018-01-01T00:00:00"/>
    <s v="Mwangi Peter Kariuki"/>
    <s v="Male"/>
    <s v="21695286"/>
    <s v="721384667"/>
    <s v="721384667"/>
    <s v=""/>
    <s v="718234546"/>
    <n v="36.953341999999999"/>
    <n v="-0.83743800000000002"/>
    <s v="Murang'a"/>
    <s v="Kandara"/>
    <s v="Ruchu"/>
    <s v="Kibage"/>
    <x v="0"/>
    <s v="Cides Ltd"/>
    <s v="Cides Ltd"/>
    <s v=""/>
    <s v="Micro Business"/>
    <s v="KENBIM"/>
  </r>
  <r>
    <s v="VPA6"/>
    <s v="KE-MUR-1802-18810"/>
    <x v="1"/>
    <s v=""/>
    <s v="17th December,2017"/>
    <d v="2017-12-17T00:00:00"/>
    <s v="5th February,2018"/>
    <d v="2018-02-05T00:00:00"/>
    <s v="Mwangi Veronica Nyambura"/>
    <s v="Female"/>
    <s v="778889999"/>
    <s v="725639138"/>
    <s v="725639138"/>
    <s v=""/>
    <s v="720241290"/>
    <n v="36.970993999999997"/>
    <n v="-0.85460800000000003"/>
    <s v="Murang'a"/>
    <s v="Kandara"/>
    <s v="Ithiru"/>
    <s v="Githuya"/>
    <x v="0"/>
    <s v="Cides Ltd"/>
    <s v="Cides Ltd"/>
    <s v=""/>
    <s v="Micro Business"/>
    <s v="KENBIM"/>
  </r>
  <r>
    <s v="VPA6"/>
    <s v="KE-NYE-1807-20795"/>
    <x v="1"/>
    <s v=""/>
    <s v="12th May,2018"/>
    <d v="2018-05-12T00:00:00"/>
    <s v="1st July,2018"/>
    <d v="2018-07-01T00:00:00"/>
    <s v="Chalres Mwangi Mbogo"/>
    <s v="Male"/>
    <s v="1217066"/>
    <s v="727523565"/>
    <s v="727523565"/>
    <s v=""/>
    <s v="7704523565"/>
    <n v="36.904242000000004"/>
    <n v="-0.44048300000000001"/>
    <s v="Nyeri"/>
    <s v="Nyeri Town"/>
    <s v="Nyeri"/>
    <s v="Munungaini"/>
    <x v="0"/>
    <s v="Mt Kenya Renewable Energy"/>
    <s v="Mt Kenya Renewable Energy"/>
    <s v="726322851"/>
    <s v="Micro Business"/>
    <s v="MKD"/>
  </r>
  <r>
    <s v="VPA6"/>
    <s v="KE-NYE-1802-20796"/>
    <x v="1"/>
    <s v=""/>
    <s v="12th August,2017"/>
    <d v="2017-08-12T00:00:00"/>
    <s v="12th February,2018"/>
    <d v="2018-02-12T00:00:00"/>
    <s v="Murithi Stephen Wachira"/>
    <s v="Male"/>
    <s v="13884210"/>
    <s v="721219409"/>
    <s v="721219409"/>
    <s v=""/>
    <s v="722140855"/>
    <n v="36.910787999999997"/>
    <n v="-0.44423299999999999"/>
    <s v="Nyeri"/>
    <s v="Nyeri Town"/>
    <s v="Kamakwa"/>
    <s v="Tetu"/>
    <x v="0"/>
    <s v="Mt Kenya Renewable Energy"/>
    <s v="Mt Kenya Renewable Energy"/>
    <s v="726322851"/>
    <s v="Micro Business"/>
    <s v="MKD"/>
  </r>
  <r>
    <s v="VPA6"/>
    <s v="KE-KIA-1802-21833"/>
    <x v="1"/>
    <s v=""/>
    <s v="13th December,2017"/>
    <d v="2017-12-13T00:00:00"/>
    <s v="1st February,2018"/>
    <d v="2018-02-01T00:00:00"/>
    <s v="Muniu David Ngethe"/>
    <s v="Male"/>
    <s v="99999"/>
    <s v="735603772"/>
    <s v="735603772"/>
    <s v=""/>
    <s v="721685697"/>
    <n v="36.805653"/>
    <n v="-1.0115730000000001"/>
    <s v="Kiambu"/>
    <s v="Githunguri"/>
    <s v="Githunguri"/>
    <s v="Gathungu"/>
    <x v="2"/>
    <s v="Igwemas General Digester Ltd"/>
    <s v="Samuel Kirimi"/>
    <s v="740754837"/>
    <s v="Micro Business"/>
    <s v="MKD"/>
  </r>
  <r>
    <s v="VPA6"/>
    <s v="KE-THA-1707-21832"/>
    <x v="1"/>
    <s v=""/>
    <s v="12th May,2017"/>
    <d v="2017-05-12T00:00:00"/>
    <s v="1st July,2017"/>
    <d v="2017-07-01T00:00:00"/>
    <s v="Rece Mati Justin"/>
    <s v="Male"/>
    <s v="23524471"/>
    <s v="729305351"/>
    <s v="729305351"/>
    <s v=""/>
    <s v="718434068"/>
    <n v="37.658371000000002"/>
    <n v="-0.37252200000000002"/>
    <s v="Tharaka-Nithi"/>
    <s v="Chuka"/>
    <s v="Mwonge"/>
    <s v="Kachuri"/>
    <x v="2"/>
    <s v="Igwemas General Digester Ltd"/>
    <s v="Samuel Kirimi"/>
    <s v="740754837"/>
    <s v="Micro Business"/>
    <s v="MKD"/>
  </r>
  <r>
    <s v="VPA6"/>
    <s v="KE-THA-1707-21804"/>
    <x v="1"/>
    <s v=""/>
    <s v="5th June,2017"/>
    <d v="2017-06-05T00:00:00"/>
    <s v="1st July,2017"/>
    <d v="2017-07-01T00:00:00"/>
    <s v="Nkune Lilian Karengi"/>
    <s v="Female"/>
    <s v="11399054"/>
    <s v="733442099"/>
    <s v="733442099"/>
    <s v=""/>
    <s v="710992123"/>
    <n v="37.656792000000003"/>
    <n v="-0.36945299999999998"/>
    <s v="Tharaka-Nithi"/>
    <s v="Chuka"/>
    <s v="Mwonge"/>
    <s v="Thunfuri"/>
    <x v="2"/>
    <s v="Igwemas General Digester Ltd"/>
    <s v="George Gitonga"/>
    <s v="741293570"/>
    <s v="Micro Business"/>
    <s v="MKD"/>
  </r>
  <r>
    <s v="VPA6"/>
    <s v="KE-THA-1709-21831"/>
    <x v="1"/>
    <s v=""/>
    <s v="13th July,2017"/>
    <d v="2017-07-13T00:00:00"/>
    <s v="1st September,2017"/>
    <d v="2017-09-01T00:00:00"/>
    <s v="Gatari Mary Mary Kangai"/>
    <s v="Female"/>
    <s v="13617803"/>
    <s v="722645895"/>
    <s v="722645895"/>
    <s v=""/>
    <s v="720263710"/>
    <n v="37.637971999999998"/>
    <n v="-0.36876900000000001"/>
    <s v="Tharaka-Nithi"/>
    <s v="Chuka"/>
    <s v="Mwonge"/>
    <s v="Mwonge"/>
    <x v="2"/>
    <s v="Igwemas General Digester Ltd"/>
    <s v="Samuel Kirimi"/>
    <s v="740754837"/>
    <s v="Micro Business"/>
    <s v="MKD"/>
  </r>
  <r>
    <s v="VPA6"/>
    <s v="KE-NYE-1802-0"/>
    <x v="0"/>
    <s v="Non Compliant"/>
    <s v="30th December,2017"/>
    <d v="2017-12-30T00:00:00"/>
    <s v="18th February,2018"/>
    <d v="2018-02-18T00:00:00"/>
    <s v="Wanjeri Susan W"/>
    <s v="Female"/>
    <s v="99999"/>
    <s v="722582288"/>
    <s v="722582288"/>
    <s v=""/>
    <s v=""/>
    <n v="37.103257999999997"/>
    <n v="-0.48127300000000001"/>
    <s v="Nyeri"/>
    <s v="Mathira East"/>
    <s v="Mathaithi"/>
    <s v="Kiambura"/>
    <x v="1"/>
    <s v="Fagaden Enterprises"/>
    <s v="Fagaden Enterprises"/>
    <s v="721959188"/>
    <s v="Micro Business"/>
    <s v="KENBIM"/>
  </r>
  <r>
    <s v="VPA6"/>
    <s v="KE-KIA-1802-18692"/>
    <x v="1"/>
    <s v=""/>
    <s v="19th January,2018"/>
    <d v="2018-01-19T00:00:00"/>
    <s v="19th February,2018"/>
    <d v="2018-02-19T00:00:00"/>
    <s v="Kimani Laurence K"/>
    <s v="Male"/>
    <s v="22487633"/>
    <s v="723084487"/>
    <s v="720561118"/>
    <s v=""/>
    <s v="720561118"/>
    <n v="36.845472000000001"/>
    <n v="-1.0577449999999999"/>
    <s v="Kiambu"/>
    <s v="Kiambu"/>
    <s v="Municipality"/>
    <s v="Kiringiti"/>
    <x v="1"/>
    <s v="Biotechno &amp; Services"/>
    <s v="Mourice Mbai"/>
    <s v="722623368"/>
    <s v="Micro Business"/>
    <s v="Modified Camartec Digester"/>
  </r>
  <r>
    <s v="VPA6"/>
    <s v="KE-MER-1712-21835"/>
    <x v="1"/>
    <s v=""/>
    <s v="12th October,2017"/>
    <d v="2017-10-12T00:00:00"/>
    <s v="1st December,2017"/>
    <d v="2017-12-01T00:00:00"/>
    <s v="Kiruja Benjamin Mwiti"/>
    <s v="Male"/>
    <s v="9294858"/>
    <s v="726635627"/>
    <s v="726635627"/>
    <s v=""/>
    <s v="713104381"/>
    <n v="37.672603000000002"/>
    <n v="-8.5842000000000002E-2"/>
    <s v="Meru"/>
    <s v="Imenti South"/>
    <s v="Nkuene"/>
    <s v="Kiigene"/>
    <x v="3"/>
    <s v="Igwemas General Digester Ltd"/>
    <s v="Samuel Kirimi"/>
    <s v="740754837"/>
    <s v="Micro Business"/>
    <s v="MKD"/>
  </r>
  <r>
    <s v="VPA6"/>
    <s v="KE-TRA-1802-21685"/>
    <x v="1"/>
    <s v=""/>
    <s v="10th January,2017"/>
    <d v="2017-01-10T00:00:00"/>
    <s v="25th February,2018"/>
    <d v="2018-02-25T00:00:00"/>
    <s v="Kirui Philemon 0"/>
    <s v="Male"/>
    <s v="99999"/>
    <s v="722326687"/>
    <s v="722326687"/>
    <s v=""/>
    <s v="726589483"/>
    <n v="35.061627999999999"/>
    <n v="0.91639300000000001"/>
    <s v="Trans Nzoia"/>
    <s v="Kiminini"/>
    <s v="Kiminini"/>
    <s v="Lolkeringet"/>
    <x v="2"/>
    <s v="Pafasi Enterprise"/>
    <s v="Pafasi  Enterprise"/>
    <s v="712956699"/>
    <s v="Micro Business"/>
    <s v="MKD"/>
  </r>
  <r>
    <s v="VPA6"/>
    <s v="KE-MER-1802-19600"/>
    <x v="1"/>
    <s v=""/>
    <s v="7th February,2018"/>
    <d v="2018-02-07T00:00:00"/>
    <s v="21st February,2018"/>
    <d v="2018-02-21T00:00:00"/>
    <s v="Mwirigi Hidha Gacheri"/>
    <s v="Female"/>
    <s v="9046800"/>
    <s v="73467974"/>
    <s v="734679744"/>
    <s v=""/>
    <s v="724478362"/>
    <n v="37.581792999999998"/>
    <n v="-5.9949000000000002E-2"/>
    <s v="Meru"/>
    <s v="Imenti South"/>
    <s v="Kathera"/>
    <s v="Maringene"/>
    <x v="2"/>
    <s v="Likunga Company Limited"/>
    <s v="Julius Mwiraria"/>
    <s v="789567119"/>
    <s v="Micro Business"/>
    <s v="MKD"/>
  </r>
  <r>
    <s v="VPA6"/>
    <s v="KE-BAR-1710-21606"/>
    <x v="0"/>
    <s v="Unreachable"/>
    <s v="13th August,2017"/>
    <d v="2017-08-13T00:00:00"/>
    <s v="16th October,2017"/>
    <d v="2017-10-16T00:00:00"/>
    <s v="Sabu Salangat Florence"/>
    <s v="Female"/>
    <s v="100307"/>
    <s v="712134717"/>
    <s v="712134717"/>
    <s v=""/>
    <s v="727608757"/>
    <n v="35.569687999999999"/>
    <n v="1.5178000000000001E-2"/>
    <s v="Baringo"/>
    <s v="Koibatek"/>
    <s v="Lelkel"/>
    <s v="Legkel"/>
    <x v="0"/>
    <s v="Kichemu limited"/>
    <s v=""/>
    <s v=""/>
    <s v="Micro Business"/>
    <s v="MKD"/>
  </r>
  <r>
    <s v="VPA6"/>
    <s v="KE-NAK-1801-21607"/>
    <x v="0"/>
    <s v="Grievance"/>
    <s v="12th November,2017"/>
    <d v="2017-11-12T00:00:00"/>
    <s v="1st January,2018"/>
    <d v="2018-01-01T00:00:00"/>
    <s v="Bett Chepkemoi Janet"/>
    <s v="Female"/>
    <s v="2756114"/>
    <s v="711886741"/>
    <s v="711886741"/>
    <s v=""/>
    <s v="721209710"/>
    <n v="35.616785"/>
    <n v="-0.57130999999999998"/>
    <s v="Nakuru"/>
    <s v="Kuresoi"/>
    <s v="Olunguruoni"/>
    <s v="Kitagich"/>
    <x v="0"/>
    <s v="Kichemu limited"/>
    <s v=""/>
    <s v=""/>
    <s v="Micro Business"/>
    <s v="MKD"/>
  </r>
  <r>
    <s v="VPA6"/>
    <s v="KE-MER-1802-19601"/>
    <x v="1"/>
    <s v=""/>
    <s v="27th January,2018"/>
    <d v="2018-01-27T00:00:00"/>
    <s v="28th February,2018"/>
    <d v="2018-02-28T00:00:00"/>
    <s v="Mbui Douglas Mwiti"/>
    <s v="Male"/>
    <s v="13249332"/>
    <s v="725604155"/>
    <s v="725604155"/>
    <s v=""/>
    <s v="714991150"/>
    <n v="37.578038999999997"/>
    <n v="-0.17283699999999999"/>
    <s v="Meru"/>
    <s v="Imenti South"/>
    <s v="Kiangua"/>
    <s v="Kithira"/>
    <x v="3"/>
    <s v="Likunga Company Limited"/>
    <s v=""/>
    <s v=""/>
    <s v="Micro Business"/>
    <s v="KENBIM"/>
  </r>
  <r>
    <s v="VPA6"/>
    <s v="KE-EMB-1803-19602"/>
    <x v="1"/>
    <s v=""/>
    <s v="15th January,2018"/>
    <d v="2018-01-15T00:00:00"/>
    <s v="1st March,2018"/>
    <d v="2018-03-01T00:00:00"/>
    <s v="Nyaga Muthoni Jane"/>
    <s v="Female"/>
    <s v="99999"/>
    <s v="721622456"/>
    <s v="721622456"/>
    <s v=""/>
    <s v="733131519"/>
    <n v="37.620665000000002"/>
    <n v="-0.72695600000000005"/>
    <s v="Embu"/>
    <s v="Mbeere South"/>
    <s v="Mavuria"/>
    <s v="Rugogwe"/>
    <x v="2"/>
    <s v="Likunga Company Limited"/>
    <s v="Njagi Eliatha"/>
    <s v="718644238"/>
    <s v="Micro Business"/>
    <s v="MKD"/>
  </r>
  <r>
    <s v="VPA6"/>
    <s v="KE-THA-1803-19603"/>
    <x v="1"/>
    <s v=""/>
    <s v="17th January,2018"/>
    <d v="2018-01-17T00:00:00"/>
    <s v="1st March,2018"/>
    <d v="2018-03-01T00:00:00"/>
    <s v="Karimi Mutembei Mofferty"/>
    <s v="Female"/>
    <s v="12731007"/>
    <s v="712010458"/>
    <s v="712010458"/>
    <s v=""/>
    <s v="725825930"/>
    <n v="37.613235000000003"/>
    <n v="-0.272648"/>
    <s v="Tharaka-Nithi"/>
    <s v="Maara"/>
    <s v="Muthambi"/>
    <s v="Itintu"/>
    <x v="3"/>
    <s v="Likunga Company Limited"/>
    <s v="Njagi Eliatha"/>
    <s v="718644238"/>
    <s v="Micro Business"/>
    <s v="KENBIM"/>
  </r>
  <r>
    <s v="VPA6"/>
    <s v="KE-KAK-1803-18699"/>
    <x v="1"/>
    <s v=""/>
    <s v="16th January,2018"/>
    <d v="2018-01-16T00:00:00"/>
    <s v="7th March,2018"/>
    <d v="2018-03-07T00:00:00"/>
    <s v="Samuel Nanjira Murunga"/>
    <s v="Male"/>
    <s v="6309374"/>
    <s v="722612193"/>
    <s v="722612193"/>
    <s v=""/>
    <s v=""/>
    <n v="34.505853000000002"/>
    <n v="0.23657500000000001"/>
    <s v="Kakamega"/>
    <s v="Butere"/>
    <s v="Mutomo"/>
    <s v="Mutomo"/>
    <x v="0"/>
    <s v="Biotechno &amp; Services"/>
    <s v="Dancan Gideon Mateba"/>
    <s v="731099533"/>
    <s v="Micro Business"/>
    <s v="KENBIM"/>
  </r>
  <r>
    <s v="VPA6"/>
    <s v="KE-BAR-1803-21608"/>
    <x v="0"/>
    <s v="Unreachable"/>
    <s v="10th January,2018"/>
    <d v="2018-01-10T00:00:00"/>
    <s v="1st March,2018"/>
    <d v="2018-03-01T00:00:00"/>
    <s v="Tanui Nancy J"/>
    <s v="Female"/>
    <s v="20844798"/>
    <s v="21930985"/>
    <s v="721930985"/>
    <s v=""/>
    <s v="722342018"/>
    <n v="35.757832999999998"/>
    <n v="1.3816999999999999E-2"/>
    <s v="Baringo"/>
    <s v="Koibatek"/>
    <s v="Koibatek"/>
    <s v="Emkwen"/>
    <x v="0"/>
    <s v="Kichemu limited"/>
    <s v=""/>
    <s v=""/>
    <s v="Micro Business"/>
    <s v="MKD"/>
  </r>
  <r>
    <s v="VPA6"/>
    <s v="KE-EMB-1805-27918"/>
    <x v="1"/>
    <s v=""/>
    <s v="12th March,2018"/>
    <d v="2018-03-12T00:00:00"/>
    <s v="1st May,2018"/>
    <d v="2018-05-01T00:00:00"/>
    <s v="Njururi Njuki Robert"/>
    <s v="Male"/>
    <s v="20236128"/>
    <s v="727268756"/>
    <s v="707620149"/>
    <s v=""/>
    <s v="715796632"/>
    <n v="37.450690999999999"/>
    <n v="-0.379911"/>
    <s v="Embu"/>
    <s v="Manyatta"/>
    <s v="Mbuvori"/>
    <s v="Kiaweru"/>
    <x v="2"/>
    <s v="Eastern Bioteck"/>
    <s v="Sospeter Maina"/>
    <s v="731538580"/>
    <s v="Micro Business"/>
    <s v="MKD"/>
  </r>
  <r>
    <s v="VPA6"/>
    <s v="KE-EMB-1812-21493"/>
    <x v="1"/>
    <s v=""/>
    <s v="1st November,2018"/>
    <d v="2018-11-01T00:00:00"/>
    <s v="5th December,2018"/>
    <d v="2018-12-05T00:00:00"/>
    <s v="Alex Mukundi Godfrey"/>
    <s v="Male"/>
    <s v="99999"/>
    <s v="725978802"/>
    <s v="2.55E+11"/>
    <s v=""/>
    <s v=""/>
    <n v="37.441845000000001"/>
    <n v="-0.36661899999999997"/>
    <s v="Embu"/>
    <s v="Manyatta"/>
    <s v="Buvori"/>
    <s v="Kiungu"/>
    <x v="2"/>
    <s v="Eastern Bioteck"/>
    <s v="Sospeter Maina"/>
    <s v=""/>
    <s v="Micro Business"/>
    <s v="MKD"/>
  </r>
  <r>
    <s v="VPA6"/>
    <s v="KE-EMB-1806-21495"/>
    <x v="1"/>
    <s v=""/>
    <s v="12th April,2018"/>
    <d v="2018-04-12T00:00:00"/>
    <s v="1st June,2018"/>
    <d v="2018-06-01T00:00:00"/>
    <s v="Njeru Nganga"/>
    <s v="Male"/>
    <s v="3515626"/>
    <s v="724526110"/>
    <s v="724526110"/>
    <s v=""/>
    <s v="727493077"/>
    <n v="37.480465000000002"/>
    <n v="-0.36551299999999998"/>
    <s v="Embu"/>
    <s v="Manyatta"/>
    <s v="Kithuguriri"/>
    <s v="Mukuria"/>
    <x v="0"/>
    <s v="Eastern Bioteck"/>
    <s v="Sospeter Maina"/>
    <s v=""/>
    <s v="Micro Business"/>
    <s v="MKD"/>
  </r>
  <r>
    <s v="VPA6"/>
    <s v="KE-EMB-1812-21496"/>
    <x v="1"/>
    <s v=""/>
    <s v="9th November,2018"/>
    <d v="2018-11-09T00:00:00"/>
    <s v="5th December,2018"/>
    <d v="2018-12-05T00:00:00"/>
    <s v="Njeru Kiriri Matthew"/>
    <s v="Male"/>
    <s v="99999"/>
    <s v="728232751"/>
    <s v="2.55E+11"/>
    <s v=""/>
    <s v=""/>
    <n v="37.499008000000003"/>
    <n v="-0.37651499999999999"/>
    <s v="Embu"/>
    <s v="Runyenjes"/>
    <s v="Kagari North"/>
    <s v="Thigingi"/>
    <x v="2"/>
    <s v="Eastern Bioteck"/>
    <s v="Sospeter Maina"/>
    <s v=""/>
    <s v="Micro Business"/>
    <s v="MKD"/>
  </r>
  <r>
    <s v="VPA6"/>
    <s v="KE-KIA-1802-18814"/>
    <x v="1"/>
    <s v=""/>
    <s v="5th January,2018"/>
    <d v="2018-01-05T00:00:00"/>
    <s v="6th February,2018"/>
    <d v="2018-02-06T00:00:00"/>
    <s v="Lahama Mwangi Peter"/>
    <s v="Male"/>
    <s v="99999"/>
    <s v="722825527"/>
    <s v="722825527"/>
    <s v=""/>
    <s v=""/>
    <n v="36.697505"/>
    <n v="-1.19815"/>
    <s v="Kiambu"/>
    <s v="Kikuyu"/>
    <s v="Wangige"/>
    <s v="Gikuni"/>
    <x v="2"/>
    <s v="Cides Ltd"/>
    <s v=""/>
    <s v=""/>
    <s v="Micro Business"/>
    <s v="KENBIM"/>
  </r>
  <r>
    <s v="VPA6"/>
    <s v="KE-KIA-1802-18816"/>
    <x v="1"/>
    <s v=""/>
    <s v="15th January,2018"/>
    <d v="2018-01-15T00:00:00"/>
    <s v="15th February,2018"/>
    <d v="2018-02-15T00:00:00"/>
    <s v="Boyce Harries"/>
    <s v="Male"/>
    <s v="245789"/>
    <s v="722204836"/>
    <s v="722204836"/>
    <s v=""/>
    <s v=""/>
    <n v="37.026257999999999"/>
    <n v="-1.0276730000000001"/>
    <s v="Kiambu"/>
    <s v="Thika Town"/>
    <s v="Thika Town"/>
    <s v="Karibaribi"/>
    <x v="1"/>
    <s v="Cides Ltd"/>
    <s v=""/>
    <s v=""/>
    <s v="Micro Business"/>
    <s v="KENBIM"/>
  </r>
  <r>
    <s v="VPA6"/>
    <s v="KE-KIA-1802-18813"/>
    <x v="1"/>
    <s v=""/>
    <s v="3rd January,2018"/>
    <d v="2018-01-03T00:00:00"/>
    <s v="10th February,2018"/>
    <d v="2018-02-10T00:00:00"/>
    <s v="Njoroge Janeffer Njeri"/>
    <s v="Female"/>
    <s v="5907725"/>
    <s v="714514802"/>
    <s v="714514802"/>
    <s v=""/>
    <s v=""/>
    <n v="36.746600999999998"/>
    <n v="-1.159019"/>
    <s v="Kiambu"/>
    <s v="Kiambaa"/>
    <s v="Kiambaa"/>
    <s v="Kimuga"/>
    <x v="2"/>
    <s v="Cides Ltd"/>
    <s v=""/>
    <s v=""/>
    <s v="Micro Business"/>
    <s v="KENBIM"/>
  </r>
  <r>
    <s v="VPA6"/>
    <s v="KE-KIA-1803-27870"/>
    <x v="1"/>
    <s v=""/>
    <s v="12th February,2018"/>
    <d v="2018-02-12T00:00:00"/>
    <s v="1st March,2018"/>
    <d v="2018-03-01T00:00:00"/>
    <s v="Kaiyanga Rachel Muihaki"/>
    <s v="Male"/>
    <s v="9167972"/>
    <s v="713128984"/>
    <s v="713128984"/>
    <s v=""/>
    <s v="724110681"/>
    <n v="36.766826999999999"/>
    <n v="-1.0832870000000001"/>
    <s v="Kiambu"/>
    <s v="Githunguri"/>
    <s v="Githunguri"/>
    <s v="Gathanji"/>
    <x v="2"/>
    <s v="Felikam Biogas Services"/>
    <s v="Felikam Biogas Services"/>
    <s v="721439273"/>
    <s v="Micro Business"/>
    <s v="KENBIM"/>
  </r>
  <r>
    <s v="VPA6"/>
    <s v="KE-KIR-1802-27878"/>
    <x v="1"/>
    <s v=""/>
    <s v="5th February,2018"/>
    <d v="2018-02-05T00:00:00"/>
    <s v="20th February,2018"/>
    <d v="2018-02-20T00:00:00"/>
    <s v="Muriuki Stephen Wanjohi"/>
    <s v="Male"/>
    <s v="6050422"/>
    <s v="725703869"/>
    <s v="725703869"/>
    <s v=""/>
    <s v="724262477"/>
    <n v="37.226094000000003"/>
    <n v="-0.51877799999999996"/>
    <s v="Kirinyaga"/>
    <s v="Sagana"/>
    <s v="Mwerua"/>
    <s v="Gituya"/>
    <x v="2"/>
    <s v="Sakaki Natural Renewable Energy Center"/>
    <s v="Null"/>
    <s v=""/>
    <s v="Micro Business"/>
    <s v="MKD"/>
  </r>
  <r>
    <s v="VPA6"/>
    <s v="KE-EMB-1803-27877"/>
    <x v="1"/>
    <s v=""/>
    <s v="27th January,2018"/>
    <d v="2018-01-27T00:00:00"/>
    <s v="7th March,2018"/>
    <d v="2018-03-07T00:00:00"/>
    <s v="Ngoroi Caundesia Wanja"/>
    <s v="Female"/>
    <s v="10797934"/>
    <s v="70829822"/>
    <s v="708029822"/>
    <s v=""/>
    <s v="712938392"/>
    <n v="37.525174999999997"/>
    <n v="-0.37040400000000001"/>
    <s v="Embu"/>
    <s v="Runyenjes"/>
    <s v="Kagaari"/>
    <s v="Kibugua"/>
    <x v="4"/>
    <s v="Sakaki Natural Renewable Energy Center"/>
    <s v="Null"/>
    <s v=""/>
    <s v="Micro Business"/>
    <s v="KENBIM"/>
  </r>
  <r>
    <s v="VPA6"/>
    <s v="KE-EMB-1803-27876"/>
    <x v="1"/>
    <s v=""/>
    <s v="26th January,2018"/>
    <d v="2018-01-26T00:00:00"/>
    <s v="7th March,2018"/>
    <d v="2018-03-07T00:00:00"/>
    <s v="Njiru Frolence Wanja"/>
    <s v="Female"/>
    <s v="14409952"/>
    <s v="723299499"/>
    <s v="723299499"/>
    <s v=""/>
    <s v="721390307"/>
    <n v="37.572896999999998"/>
    <n v="-0.37421199999999999"/>
    <s v="Embu"/>
    <s v="Runyenjes"/>
    <s v="Kyeni"/>
    <s v="Kiangungi"/>
    <x v="1"/>
    <s v="Sakaki Natural Renewable Energy Center"/>
    <s v=""/>
    <s v=""/>
    <s v="Micro Business"/>
    <s v="MKD"/>
  </r>
  <r>
    <s v="VPA6"/>
    <s v="KE-NYE-1802-27879"/>
    <x v="1"/>
    <s v=""/>
    <s v="7th January,2018"/>
    <d v="2018-01-07T00:00:00"/>
    <s v="22nd February,2018"/>
    <d v="2018-02-22T00:00:00"/>
    <s v="Waweru Abros Kingori"/>
    <s v="Male"/>
    <s v="25123247"/>
    <s v="722565351"/>
    <s v="722565351"/>
    <s v=""/>
    <s v="723263693"/>
    <n v="36.773542999999997"/>
    <n v="-0.28332200000000002"/>
    <s v="Nyeri"/>
    <s v="Kieni West"/>
    <s v="Endarasha"/>
    <s v="Watuka"/>
    <x v="2"/>
    <s v="Sakaki Natural Renewable Energy Center"/>
    <s v="Null"/>
    <s v=""/>
    <s v="Micro Business"/>
    <s v="MKD"/>
  </r>
  <r>
    <s v="VPA6"/>
    <s v="KE-NYE-1802-29224"/>
    <x v="1"/>
    <s v=""/>
    <s v="8th February,2018"/>
    <d v="2018-02-08T00:00:00"/>
    <s v="21st February,2018"/>
    <d v="2018-02-21T00:00:00"/>
    <s v="Ndirangu Joel Karanja"/>
    <s v="Male"/>
    <s v="3220434"/>
    <s v="725167334"/>
    <s v="725167334"/>
    <s v=""/>
    <s v="727013256"/>
    <n v="36.803004999999999"/>
    <n v="-0.31350699999999998"/>
    <s v="Nyeri"/>
    <s v="Kieni West"/>
    <s v="Endarasha"/>
    <s v="Watuka"/>
    <x v="2"/>
    <s v="Sakaki Natural Renewable Energy Center"/>
    <s v=""/>
    <s v=""/>
    <s v="Micro Business"/>
    <s v="MKD"/>
  </r>
  <r>
    <s v="VPA6"/>
    <s v="KE-NYE-1802-27913"/>
    <x v="1"/>
    <s v=""/>
    <s v="8th January,2018"/>
    <d v="2018-01-08T00:00:00"/>
    <s v="4th February,2018"/>
    <d v="2018-02-04T00:00:00"/>
    <s v="Ndungu Benard Maina"/>
    <s v="Male"/>
    <s v="10242577"/>
    <s v="721598022"/>
    <s v="721598022"/>
    <s v=""/>
    <s v="721590732"/>
    <n v="36.803567999999999"/>
    <n v="-0.26023099999999999"/>
    <s v="Nyeri"/>
    <s v="Kieni West"/>
    <s v="Kabati"/>
    <s v="Gitegi"/>
    <x v="2"/>
    <s v="Sakaki Natural Renewable Energy Center"/>
    <s v="Null"/>
    <s v=""/>
    <s v="Micro Business"/>
    <s v="MKD"/>
  </r>
  <r>
    <s v="VPA6"/>
    <s v="KE-HOM-1803-186701"/>
    <x v="1"/>
    <s v=""/>
    <s v="22nd January,2018"/>
    <d v="2018-01-22T00:00:00"/>
    <s v="13th March,2018"/>
    <d v="2018-03-13T00:00:00"/>
    <s v="Jacob Ongow Otieno"/>
    <s v="Male"/>
    <s v="9814704"/>
    <s v="717599931"/>
    <s v="717599931"/>
    <s v=""/>
    <s v="733876839"/>
    <n v="34.450037999999999"/>
    <n v="-0.526698"/>
    <s v="Homa Bay"/>
    <s v="Homabay"/>
    <s v="Arujo"/>
    <s v="Shauri Yako"/>
    <x v="4"/>
    <s v="Biotechno &amp; Services"/>
    <s v="Biotechno &amp; Services"/>
    <s v="720561118"/>
    <s v="Micro Business"/>
    <s v="Modified Camartec Digester"/>
  </r>
  <r>
    <s v="VPA6"/>
    <s v="KE-BAR-1803-21609"/>
    <x v="1"/>
    <s v=""/>
    <s v="10th January,2018"/>
    <d v="2018-01-10T00:00:00"/>
    <s v="1st March,2018"/>
    <d v="2018-03-01T00:00:00"/>
    <s v="Lairi Kangugu"/>
    <s v="Female"/>
    <s v="11662588"/>
    <s v="722589245"/>
    <s v="722589245"/>
    <s v=""/>
    <s v=""/>
    <n v="35.749893"/>
    <n v="-3.993E-3"/>
    <s v="Baringo"/>
    <s v="Koibatek"/>
    <s v="Koibatek"/>
    <s v="Solian"/>
    <x v="2"/>
    <s v="Kichemu limited"/>
    <s v=""/>
    <s v=""/>
    <s v="Micro Business"/>
    <s v="MKD"/>
  </r>
  <r>
    <s v="VPA6"/>
    <s v="KE-NYE-1802-18497"/>
    <x v="1"/>
    <s v=""/>
    <s v="12th January,2018"/>
    <d v="2018-01-12T00:00:00"/>
    <s v="6th February,2018"/>
    <d v="2018-02-06T00:00:00"/>
    <s v="Chals Maringa Kaharili"/>
    <s v="Male"/>
    <s v="99999"/>
    <s v="722876054"/>
    <s v="722876054"/>
    <s v=""/>
    <s v="722668464"/>
    <n v="37.087992999999997"/>
    <n v="-0.37414799999999998"/>
    <s v="Nyeri"/>
    <s v="Kieni East"/>
    <s v="Hombe"/>
    <s v="Kiambi"/>
    <x v="2"/>
    <s v="Andcol Enterprises"/>
    <s v="Lukas"/>
    <s v="706279820"/>
    <s v="Micro Business"/>
    <s v="KENBIM"/>
  </r>
  <r>
    <s v="VPA6"/>
    <s v="KE-NYE-1802-18496"/>
    <x v="1"/>
    <s v=""/>
    <s v="15th February,2018"/>
    <d v="2018-02-15T00:00:00"/>
    <s v="26th February,2018"/>
    <d v="2018-02-26T00:00:00"/>
    <s v="Wachira Partrick Mureithi"/>
    <s v="Male"/>
    <s v="3187016"/>
    <s v="704361465"/>
    <s v="704361465"/>
    <s v=""/>
    <s v=""/>
    <n v="37.073082999999997"/>
    <n v="-0.436778"/>
    <s v="Nyeri"/>
    <s v="Mathira East"/>
    <s v="Mathura East"/>
    <s v="Ruthagati"/>
    <x v="2"/>
    <s v="Andcol Enterprises"/>
    <s v="Lukas"/>
    <s v=""/>
    <s v="Micro Business"/>
    <s v="KENBIM"/>
  </r>
  <r>
    <s v="VPA6"/>
    <s v="KE-MER-1803-21837"/>
    <x v="1"/>
    <s v=""/>
    <s v="10th January,2018"/>
    <d v="2018-01-10T00:00:00"/>
    <s v="1st March,2018"/>
    <d v="2018-03-01T00:00:00"/>
    <s v="Kinoti Harun Mutai"/>
    <s v="Male"/>
    <s v="23773902"/>
    <s v="712141465"/>
    <s v="712141465"/>
    <s v=""/>
    <s v="732252049"/>
    <n v="37.580058000000001"/>
    <n v="2.5642999999999999E-2"/>
    <s v="Meru"/>
    <s v="Meru Central"/>
    <s v="Katheri"/>
    <s v="Muthangene"/>
    <x v="3"/>
    <s v="Igwemas General Digester Ltd"/>
    <s v="Samuel Kirimi"/>
    <s v="740754837"/>
    <s v="Micro Business"/>
    <s v="MKD"/>
  </r>
  <r>
    <s v="VPA6"/>
    <s v="KE-VIH-1802-18694"/>
    <x v="1"/>
    <s v=""/>
    <s v="13th December,2017"/>
    <d v="2017-12-13T00:00:00"/>
    <s v="1st February,2018"/>
    <d v="2018-02-01T00:00:00"/>
    <s v="Ronald Muhando Ovamba"/>
    <s v="Male"/>
    <s v="38914"/>
    <s v="721359388"/>
    <s v="721359388"/>
    <s v=""/>
    <s v="789866758"/>
    <n v="34.709859999999999"/>
    <n v="5.2214999999999998E-2"/>
    <s v="Vihiga"/>
    <s v="Vihiga"/>
    <s v="Kindundu"/>
    <s v="Kindundu"/>
    <x v="3"/>
    <s v="Biotechno &amp; Services"/>
    <s v="Isaac Odamba"/>
    <s v="717663613"/>
    <s v="Micro Business"/>
    <s v="KENBIM"/>
  </r>
  <r>
    <s v="VPA6"/>
    <s v="KE-VIH-1803-18693"/>
    <x v="1"/>
    <s v=""/>
    <s v="4th March,2018"/>
    <d v="2018-03-04T00:00:00"/>
    <s v="5th March,2018"/>
    <d v="2018-03-05T00:00:00"/>
    <s v="John Lukamo Indakisa"/>
    <s v="Male"/>
    <s v="10011014"/>
    <s v="722890467"/>
    <s v="722890467"/>
    <s v=""/>
    <s v="722264805"/>
    <n v="34.707099999999997"/>
    <n v="5.3809999999999997E-2"/>
    <s v="Vihiga"/>
    <s v="Vihiga"/>
    <s v="Kindundu"/>
    <s v="Kindundu"/>
    <x v="3"/>
    <s v="Biotechno &amp; Services"/>
    <s v="Isaac Odamba"/>
    <s v="717663613"/>
    <s v="Micro Business"/>
    <s v="KENBIM"/>
  </r>
  <r>
    <s v="VPA6"/>
    <s v="KE-MUR-1802-18815"/>
    <x v="0"/>
    <s v="Unreachable"/>
    <s v="13th December,2017"/>
    <d v="2017-12-13T00:00:00"/>
    <s v="1st February,2018"/>
    <d v="2018-02-01T00:00:00"/>
    <s v="Irugu Mwangi"/>
    <s v="Male"/>
    <s v="99999"/>
    <s v="722523969"/>
    <s v="722523969"/>
    <s v=""/>
    <s v=""/>
    <n v="37.141213"/>
    <n v="-0.825048"/>
    <s v="Murang'a"/>
    <s v="Maragua"/>
    <s v="Maragua"/>
    <s v="Samary"/>
    <x v="1"/>
    <s v="Cides Ltd"/>
    <s v=""/>
    <s v=""/>
    <s v="Micro Business"/>
    <s v="KENBIM"/>
  </r>
  <r>
    <s v="VPA6"/>
    <s v="KE-KAK-1804-18695"/>
    <x v="1"/>
    <s v=""/>
    <s v="10th February,2018"/>
    <d v="2018-02-10T00:00:00"/>
    <s v="1st April,2018"/>
    <d v="2018-04-01T00:00:00"/>
    <s v="Pius Wakuche Shiundu"/>
    <s v="Male"/>
    <s v="258723"/>
    <s v="722600002"/>
    <s v="722600002"/>
    <s v=""/>
    <s v=""/>
    <n v="34.722948000000002"/>
    <n v="0.27938299999999999"/>
    <s v="Kakamega"/>
    <s v="Kakamega"/>
    <s v="Shikoti"/>
    <s v="Ekonyoro"/>
    <x v="2"/>
    <s v="Biotechno &amp; Services"/>
    <s v="Dancan Gideon Mateba"/>
    <s v="731099533"/>
    <s v="Micro Business"/>
    <s v="KENBIM"/>
  </r>
  <r>
    <s v="VPA6"/>
    <s v="KE-KIR-1712-18898"/>
    <x v="1"/>
    <s v=""/>
    <s v="11th November,2017"/>
    <d v="2017-11-11T00:00:00"/>
    <s v="31st December,2017"/>
    <d v="2017-12-31T00:00:00"/>
    <s v="Githae Michael"/>
    <s v="Male"/>
    <s v="99999"/>
    <s v="722514471"/>
    <s v="722514471"/>
    <s v=""/>
    <s v=""/>
    <n v="37.241864999999997"/>
    <n v="-0.54294799999999999"/>
    <s v="Kirinyaga"/>
    <s v="Sagana"/>
    <s v="Baricho"/>
    <s v="Baricho"/>
    <x v="6"/>
    <s v="Andcol Enterprises"/>
    <s v="Lukas"/>
    <s v="706279820"/>
    <s v="Micro Business"/>
    <s v="KENBIM"/>
  </r>
  <r>
    <s v="VPA6"/>
    <s v="KE-KAK-1707-18697"/>
    <x v="1"/>
    <s v=""/>
    <s v="12th May,2017"/>
    <d v="2017-05-12T00:00:00"/>
    <s v="1st July,2017"/>
    <d v="2017-07-01T00:00:00"/>
    <s v="Charles Shindano M"/>
    <s v="Male"/>
    <s v="936348"/>
    <s v="720740782"/>
    <s v="720740782"/>
    <s v=""/>
    <s v="704761467"/>
    <n v="34.800130000000003"/>
    <n v="0.44974999999999998"/>
    <s v="Kakamega"/>
    <s v="Malava"/>
    <s v="Shirugu"/>
    <s v="Malekha"/>
    <x v="3"/>
    <s v="Biotechno &amp; Services"/>
    <s v="Dancan Gideon Mateba"/>
    <s v="731099533"/>
    <s v="Micro Business"/>
    <s v="KENBIM"/>
  </r>
  <r>
    <s v="VPA6"/>
    <s v="KE-KAK-1803-18696"/>
    <x v="1"/>
    <s v=""/>
    <s v="15th January,2018"/>
    <d v="2018-01-15T00:00:00"/>
    <s v="6th March,2018"/>
    <d v="2018-03-06T00:00:00"/>
    <s v="John Chitala M"/>
    <s v="Male"/>
    <s v="8972881"/>
    <s v="722830069"/>
    <s v="722830069"/>
    <s v=""/>
    <s v=""/>
    <n v="34.787452999999999"/>
    <n v="0.46614499999999998"/>
    <s v="Kakamega"/>
    <s v="Kakamega North"/>
    <s v="Shirugu"/>
    <s v="Shirugu North"/>
    <x v="0"/>
    <s v="Biotechno &amp; Services"/>
    <s v="Dancan Gideon Mateba"/>
    <s v="731099533"/>
    <s v="Micro Business"/>
    <s v="KENBIM"/>
  </r>
  <r>
    <s v="VPA6"/>
    <s v="KE-NYA-1710-19677"/>
    <x v="1"/>
    <s v=""/>
    <s v="31st August,2017"/>
    <d v="2017-08-31T00:00:00"/>
    <s v="20th October,2017"/>
    <d v="2017-10-20T00:00:00"/>
    <s v="Kennedy Moko Mokua"/>
    <s v="Male"/>
    <s v="11037037"/>
    <s v="731035630"/>
    <s v="731035630"/>
    <s v=""/>
    <s v=""/>
    <n v="35.009250000000002"/>
    <n v="-0.58659499999999998"/>
    <s v="Nyamira"/>
    <s v="Nyamira North"/>
    <s v="Itibo"/>
    <s v="Kenyoro"/>
    <x v="2"/>
    <s v="Perjo Biogas Co Ltd"/>
    <s v="Joel Nyambane Moigare"/>
    <s v="710208102"/>
    <s v="Micro Business"/>
    <s v="KENBIM"/>
  </r>
  <r>
    <s v="VPA6"/>
    <s v="KE-KAK-1803-18698"/>
    <x v="0"/>
    <s v="Unreachable"/>
    <s v="15th January,2018"/>
    <d v="2018-01-15T00:00:00"/>
    <s v="6th March,2018"/>
    <d v="2018-03-06T00:00:00"/>
    <s v="Erick Shibabo Efuna"/>
    <s v="Male"/>
    <s v="22250407"/>
    <s v="714045382"/>
    <s v="714045382"/>
    <s v=""/>
    <s v="775818158"/>
    <n v="34.793906999999997"/>
    <n v="0.37499199999999999"/>
    <s v="Kakamega"/>
    <s v="Malava"/>
    <s v="Shamoni"/>
    <s v="Shanda"/>
    <x v="7"/>
    <s v="Biotechno &amp; Services"/>
    <s v="Dancan Gideon Mateba"/>
    <s v="731099533"/>
    <s v="Micro Business"/>
    <s v="KENBIM"/>
  </r>
  <r>
    <s v="VPA6"/>
    <s v="KE-MER-1804-19604"/>
    <x v="1"/>
    <s v=""/>
    <s v="9th March,2018"/>
    <d v="2018-03-09T00:00:00"/>
    <s v="8th April,2018"/>
    <d v="2018-04-08T00:00:00"/>
    <s v="Murungi Julius Micubu"/>
    <s v="Male"/>
    <s v="23334801"/>
    <s v="71785201"/>
    <s v="721785201"/>
    <s v=""/>
    <s v="719614209"/>
    <n v="37.983505999999998"/>
    <n v="0.38422000000000001"/>
    <s v="Meru"/>
    <s v="Igembe North"/>
    <s v="Kabachi"/>
    <s v="Mutuati"/>
    <x v="2"/>
    <s v="Likunga Company Limited"/>
    <s v="Jonah Mwiti"/>
    <s v="717394804"/>
    <s v="Micro Business"/>
    <s v="MKD"/>
  </r>
  <r>
    <s v="VPA6"/>
    <s v="KE-BUN-1804-18703"/>
    <x v="0"/>
    <s v="Hostile Client"/>
    <s v="10th February,2018"/>
    <d v="2018-02-10T00:00:00"/>
    <s v="1st April,2018"/>
    <d v="2018-04-01T00:00:00"/>
    <s v="Munyendo Ronald Munyendo"/>
    <s v="Male"/>
    <s v="28354151"/>
    <s v="721634102"/>
    <s v="721634102"/>
    <s v=""/>
    <s v="724482023"/>
    <n v="35.064542000000003"/>
    <n v="0.76840600000000003"/>
    <s v="Bungoma"/>
    <s v="Bungoma North"/>
    <s v="Mitua"/>
    <s v="Midodo"/>
    <x v="1"/>
    <s v="Biotechno &amp; Services"/>
    <s v="Biotechno &amp; Services"/>
    <s v="720561118"/>
    <s v="Micro Business"/>
    <s v="KENBIM"/>
  </r>
  <r>
    <s v="VPA6"/>
    <s v="KE-LAI-1803-21612"/>
    <x v="1"/>
    <s v=""/>
    <s v="17th January,2018"/>
    <d v="2018-01-17T00:00:00"/>
    <s v="14th March,2018"/>
    <d v="2018-03-14T00:00:00"/>
    <s v="Nganga Njuria Wanjiru"/>
    <s v="Female"/>
    <s v="99999"/>
    <s v="720892849"/>
    <s v="720892849"/>
    <s v=""/>
    <s v="721895937"/>
    <n v="36.597724999999997"/>
    <n v="-7.2055999999999995E-2"/>
    <s v="Laikipia"/>
    <s v="Laikipia East"/>
    <s v="Laikipia East"/>
    <s v="Chukurui 1"/>
    <x v="2"/>
    <s v="Kichemu limited"/>
    <s v="Wanjau"/>
    <s v=""/>
    <s v="Micro Business"/>
    <s v="MKD"/>
  </r>
  <r>
    <s v="VPA6"/>
    <s v="KE-NYE-1804-20797"/>
    <x v="1"/>
    <s v=""/>
    <s v="21st December,2017"/>
    <d v="2017-12-21T00:00:00"/>
    <s v="11th April,2018"/>
    <d v="2018-04-11T00:00:00"/>
    <s v="Mutahi Mwangi"/>
    <s v="Male"/>
    <s v="99999"/>
    <s v="72458316"/>
    <s v="724583160"/>
    <s v=""/>
    <s v=""/>
    <n v="37.109025000000003"/>
    <n v="-0.60780999999999996"/>
    <s v="Nyeri"/>
    <s v="Mukurweni"/>
    <s v="Giathugu"/>
    <s v="Mweru"/>
    <x v="2"/>
    <s v="Mt Kenya Renewable Energy"/>
    <s v="Mt Kenya Renewable Energy"/>
    <s v="726322851"/>
    <s v="Micro Business"/>
    <s v="MKD"/>
  </r>
  <r>
    <s v="VPA6"/>
    <s v="KE-EMB-1804-23607"/>
    <x v="1"/>
    <s v=""/>
    <s v="11th March,2018"/>
    <d v="2018-03-11T00:00:00"/>
    <s v="11th April,2018"/>
    <d v="2018-04-11T00:00:00"/>
    <s v="Njue Ignatius Njagi"/>
    <s v="Male"/>
    <s v="435960"/>
    <s v="721606205"/>
    <s v="721606205"/>
    <s v=""/>
    <s v="727382583"/>
    <n v="37.497383999999997"/>
    <n v="-0.40216499999999999"/>
    <s v="Embu"/>
    <s v="Manyatta"/>
    <s v="Gaturi"/>
    <s v="Kiamiruru"/>
    <x v="2"/>
    <s v="Sakaki Natural Renewable Energy Center"/>
    <s v="Null"/>
    <s v=""/>
    <s v="Micro Business"/>
    <s v="MKD"/>
  </r>
  <r>
    <s v="VPA6"/>
    <s v="KE-NYA-1708-21181"/>
    <x v="1"/>
    <s v=""/>
    <s v="6th July,2017"/>
    <d v="2017-07-06T00:00:00"/>
    <s v="25th August,2017"/>
    <d v="2017-08-25T00:00:00"/>
    <s v="Onkoba N.A Job"/>
    <s v="Male"/>
    <s v="2188036"/>
    <s v="717702116"/>
    <s v="717702116"/>
    <s v=""/>
    <s v=""/>
    <n v="35.049278000000001"/>
    <n v="-0.69608499999999995"/>
    <s v="Nyamira"/>
    <s v="Borabu"/>
    <s v="Mwongori"/>
    <s v="Maziwa"/>
    <x v="0"/>
    <s v="Nyansancha Biogas"/>
    <s v="Samuel Otiso"/>
    <s v="723433295"/>
    <s v="Micro Business"/>
    <s v="MKD"/>
  </r>
  <r>
    <s v="VPA6"/>
    <s v="KE-NYA-1803-21182"/>
    <x v="1"/>
    <s v=""/>
    <s v="17th January,2018"/>
    <d v="2018-01-17T00:00:00"/>
    <s v="8th March,2018"/>
    <d v="2018-03-08T00:00:00"/>
    <s v="Asiago Peter"/>
    <s v="Male"/>
    <s v="8772907"/>
    <s v="733722745"/>
    <s v="733722745"/>
    <s v=""/>
    <s v=""/>
    <n v="35.051450000000003"/>
    <n v="-0.69623999999999997"/>
    <s v="Nyamira"/>
    <s v="Borabu"/>
    <s v="Mwongori"/>
    <s v="Maziwa"/>
    <x v="0"/>
    <s v="Nyansancha Biogas"/>
    <s v="Samuel Otiso"/>
    <s v=""/>
    <s v="Micro Business"/>
    <s v="MKD"/>
  </r>
  <r>
    <s v="VPA6"/>
    <s v="KE-NYA-1804-21183"/>
    <x v="1"/>
    <s v=""/>
    <s v="23rd February,2018"/>
    <d v="2018-02-23T00:00:00"/>
    <s v="14th April,2018"/>
    <d v="2018-04-14T00:00:00"/>
    <s v="Orina Nyaboke Jacklyn"/>
    <s v="Female"/>
    <s v="13570698"/>
    <s v="725927686"/>
    <s v="725927686"/>
    <s v=""/>
    <s v=""/>
    <n v="35.049325000000003"/>
    <n v="-0.66562699999999997"/>
    <s v="Nyamira"/>
    <s v="Borabu"/>
    <s v="Mogusii"/>
    <s v="Mogusii"/>
    <x v="0"/>
    <s v="Nyansancha Biogas"/>
    <s v="Samuel Otiso"/>
    <s v="723433295"/>
    <s v="Micro Business"/>
    <s v="MKD"/>
  </r>
  <r>
    <s v="VPA6"/>
    <s v="KE-KIS-1801-21185"/>
    <x v="1"/>
    <s v=""/>
    <s v="24th November,2017"/>
    <d v="2017-11-24T00:00:00"/>
    <s v="13th January,2018"/>
    <d v="2018-01-13T00:00:00"/>
    <s v="Alice Bikeri"/>
    <s v="Female"/>
    <s v="99999"/>
    <s v="714923862"/>
    <s v="714923862"/>
    <s v=""/>
    <s v=""/>
    <n v="34.729934999999998"/>
    <n v="-0.82290700000000006"/>
    <s v="Kisii"/>
    <s v="Gucha"/>
    <s v="Ogembo"/>
    <s v="Omoringamu"/>
    <x v="0"/>
    <s v="Nyansancha Biogas"/>
    <s v="Samuel Otiso"/>
    <s v="723433295"/>
    <s v="Micro Business"/>
    <s v="MKD"/>
  </r>
  <r>
    <s v="VPA6"/>
    <s v="KE-KIS-1712-21186"/>
    <x v="1"/>
    <s v=""/>
    <s v="21st October,2017"/>
    <d v="2017-10-21T00:00:00"/>
    <s v="10th December,2017"/>
    <d v="2017-12-10T00:00:00"/>
    <s v="Hosea Seme Nyakundi"/>
    <s v="Male"/>
    <s v="99999"/>
    <s v="724861490"/>
    <s v="724861490"/>
    <s v=""/>
    <s v=""/>
    <n v="34.802812000000003"/>
    <n v="-0.57229300000000005"/>
    <s v="Kisii"/>
    <s v="Marani"/>
    <s v="Mwamonari"/>
    <s v="Sasuri"/>
    <x v="0"/>
    <s v="Nyansancha Biogas"/>
    <s v="Samuel Otiso"/>
    <s v="723433295"/>
    <s v="Micro Business"/>
    <s v="MKD"/>
  </r>
  <r>
    <s v="VPA6"/>
    <s v="KE-MER-1804-21842"/>
    <x v="1"/>
    <s v=""/>
    <s v="27th February,2018"/>
    <d v="2018-02-27T00:00:00"/>
    <s v="18th April,2018"/>
    <d v="2018-04-18T00:00:00"/>
    <s v="Kaara Wangari Grace"/>
    <s v="Female"/>
    <s v="7729829"/>
    <s v="721487133"/>
    <s v="721487133"/>
    <s v=""/>
    <s v="722487486"/>
    <n v="37.583125000000003"/>
    <n v="-5.4646E-2"/>
    <s v="Meru"/>
    <s v="Imenti South"/>
    <s v="Kathera"/>
    <s v="Muchichune"/>
    <x v="3"/>
    <s v="Igwemas General Digester Ltd"/>
    <s v="Samuel Kirimi"/>
    <s v="793022614"/>
    <s v="Micro Business"/>
    <s v="Modified Camartec Digester"/>
  </r>
  <r>
    <s v="VPA6"/>
    <s v="KE-MUR-1804-19383"/>
    <x v="1"/>
    <s v=""/>
    <s v="10th February,2018"/>
    <d v="2018-02-10T00:00:00"/>
    <s v="1st April,2018"/>
    <d v="2018-04-01T00:00:00"/>
    <s v="Mwangi Francis"/>
    <s v="Female"/>
    <s v="9152312"/>
    <s v="722785604"/>
    <s v="722785604"/>
    <s v=""/>
    <s v="722785604"/>
    <n v="36.895840999999997"/>
    <n v="-0.79549199999999998"/>
    <s v="Murang'a"/>
    <s v="Kigumo"/>
    <s v="Kigumo"/>
    <s v="Irima"/>
    <x v="2"/>
    <s v="HAMKAM"/>
    <s v="Hamkam"/>
    <s v="728905327"/>
    <s v="Micro Business"/>
    <s v="KENBIM"/>
  </r>
  <r>
    <s v="VPA6"/>
    <s v="KE-MER-1804-21874"/>
    <x v="1"/>
    <s v=""/>
    <s v="1st March,2018"/>
    <d v="2018-03-01T00:00:00"/>
    <s v="20th April,2018"/>
    <d v="2018-04-20T00:00:00"/>
    <s v="Ariithi Cheran Kineng'Eni"/>
    <s v="Male"/>
    <s v="7758022"/>
    <s v="721212657"/>
    <s v="721212657"/>
    <s v=""/>
    <s v="725363543"/>
    <n v="37.669409999999999"/>
    <n v="-8.5836999999999997E-2"/>
    <s v="Meru"/>
    <s v="Imenti South"/>
    <s v="Nkuene"/>
    <s v="Nugu"/>
    <x v="2"/>
    <s v="Igwemas General Digester Ltd"/>
    <s v="Samuel Kirimi"/>
    <s v="793022614"/>
    <s v="Micro Business"/>
    <s v="Modified Camartec Digester"/>
  </r>
  <r>
    <s v="VPA6"/>
    <s v="KE-MER-1709-27883"/>
    <x v="1"/>
    <s v=""/>
    <s v="13th July,2017"/>
    <d v="2017-07-13T00:00:00"/>
    <s v="1st September,2017"/>
    <d v="2017-09-01T00:00:00"/>
    <s v="Kimathi Marcy Nkatha"/>
    <s v="Female"/>
    <s v="24573014"/>
    <s v="723477024"/>
    <s v="723477024"/>
    <s v=""/>
    <s v=""/>
    <n v="37.586412000000003"/>
    <n v="6.9083000000000006E-2"/>
    <s v="Meru"/>
    <s v="Buuri"/>
    <s v="Gitimene"/>
    <s v="Muchaka"/>
    <x v="2"/>
    <s v="Igwemas General Digester Ltd"/>
    <s v="Bornface Kimathi"/>
    <s v="799575394"/>
    <s v="Micro Business"/>
    <s v="MKD"/>
  </r>
  <r>
    <s v="VPA6"/>
    <s v="KE-KER-1803-21610"/>
    <x v="0"/>
    <s v="Unreachable"/>
    <s v="10th January,2018"/>
    <d v="2018-01-10T00:00:00"/>
    <s v="1st March,2018"/>
    <d v="2018-03-01T00:00:00"/>
    <s v="Ndegwa Julia Mukami"/>
    <s v="Female"/>
    <s v="26657635"/>
    <s v="708305929"/>
    <s v="708305929"/>
    <s v=""/>
    <s v="713822912"/>
    <n v="35.510683"/>
    <n v="-1.6032999999999999E-2"/>
    <s v="Kericho"/>
    <s v="Kipkelion East"/>
    <s v="Karima"/>
    <s v="Karimi"/>
    <x v="22"/>
    <s v="Kichemu limited"/>
    <s v=""/>
    <s v=""/>
    <s v="Micro Business"/>
    <s v="MKD"/>
  </r>
  <r>
    <s v="VPA6"/>
    <s v="KE-NAR-1803-21278"/>
    <x v="0"/>
    <s v="Non Compliant"/>
    <s v="10th March,2018"/>
    <d v="2018-03-10T00:00:00"/>
    <s v="24th March,2018"/>
    <d v="2018-03-24T00:00:00"/>
    <s v="Koikai Benson Memusi"/>
    <s v="Male"/>
    <s v="2294171"/>
    <s v="0722743980"/>
    <s v="722743980"/>
    <s v=""/>
    <s v="722248392"/>
    <n v="35.896901999999997"/>
    <n v="-0.75232500000000002"/>
    <s v="Narok"/>
    <s v="Narok North"/>
    <s v="Narok North"/>
    <s v="Olokirikirai"/>
    <x v="4"/>
    <s v="Samjubiotec Enterprises"/>
    <s v="Samuel Juma"/>
    <s v="725884727"/>
    <s v="Micro Business"/>
    <s v="Modified Camartec Digester"/>
  </r>
  <r>
    <s v="VPA6"/>
    <s v="KE-BAR-1803-27922"/>
    <x v="1"/>
    <s v=""/>
    <s v="2nd February,2018"/>
    <d v="2018-02-02T00:00:00"/>
    <s v="24th March,2018"/>
    <d v="2018-03-24T00:00:00"/>
    <s v="L Chepkemoi Aiyabei"/>
    <s v="Female"/>
    <s v="10744713"/>
    <s v="712128195"/>
    <s v="712128195"/>
    <s v=""/>
    <s v="713362882"/>
    <n v="35.575187999999997"/>
    <n v="4.5284999999999999E-2"/>
    <s v="Baringo"/>
    <s v="Koibatek"/>
    <s v="Koibatek"/>
    <s v="Kapseliboi"/>
    <x v="2"/>
    <s v="Kichemu limited"/>
    <s v="Null"/>
    <s v=""/>
    <s v="Micro Business"/>
    <s v="MKD"/>
  </r>
  <r>
    <s v="VPA6"/>
    <s v="KE-EMB-1803-21497"/>
    <x v="1"/>
    <s v=""/>
    <s v="2nd March,2018"/>
    <d v="2018-03-02T00:00:00"/>
    <s v="28th March,2018"/>
    <d v="2018-03-28T00:00:00"/>
    <s v="Ndogo Annmercy"/>
    <s v="Female"/>
    <s v="1003154"/>
    <s v="723916731"/>
    <s v="723916731"/>
    <s v=""/>
    <s v=""/>
    <n v="37.482353000000003"/>
    <n v="-0.444465"/>
    <s v="Embu"/>
    <s v="Manyatta"/>
    <s v="Ngandori"/>
    <s v="Matiru"/>
    <x v="1"/>
    <s v="Eastern Bioteck"/>
    <s v="Sospeter Maina"/>
    <s v="731538580"/>
    <s v="Micro Business"/>
    <s v="MKD"/>
  </r>
  <r>
    <s v="VPA6"/>
    <s v="KE-THA-1804-21839"/>
    <x v="1"/>
    <s v=""/>
    <s v="11th February,2018"/>
    <d v="2018-02-11T00:00:00"/>
    <s v="2nd April,2018"/>
    <d v="2018-04-02T00:00:00"/>
    <s v="Kiambi Hillary Karimi"/>
    <s v="Female"/>
    <s v="448300"/>
    <s v="720481419"/>
    <s v="720481449"/>
    <s v=""/>
    <s v="722607758"/>
    <n v="37.646003999999998"/>
    <n v="-0.23753299999999999"/>
    <s v="Tharaka-Nithi"/>
    <s v="Maara"/>
    <s v="Murungi"/>
    <s v="Wiru"/>
    <x v="2"/>
    <s v="Igwemas General Digester Ltd"/>
    <s v="Samuel Kirimi"/>
    <s v="748202414"/>
    <s v="Micro Business"/>
    <s v="MKD"/>
  </r>
  <r>
    <s v="VPA6"/>
    <s v="KE-MER-1804-21840"/>
    <x v="1"/>
    <s v=""/>
    <s v="15th February,2018"/>
    <d v="2018-02-15T00:00:00"/>
    <s v="5th April,2018"/>
    <d v="2018-04-05T00:00:00"/>
    <s v="Kirimi Magret Ndegi"/>
    <s v="Female"/>
    <s v="9678931"/>
    <s v="727502595"/>
    <s v="727502595"/>
    <s v=""/>
    <s v="721992805"/>
    <n v="37.679808000000001"/>
    <n v="-9.1994999999999993E-2"/>
    <s v="Meru"/>
    <s v="Imenti South"/>
    <s v="Kiigene"/>
    <s v="Ndagone"/>
    <x v="0"/>
    <s v="Igwemas General Digester Ltd"/>
    <s v="Igwemas General Digester Ltd"/>
    <s v="724104697"/>
    <s v="Micro Business"/>
    <s v="MKD"/>
  </r>
  <r>
    <s v="VPA6"/>
    <s v="KE-KIR-1804-23608"/>
    <x v="1"/>
    <s v=""/>
    <s v="16th March,2018"/>
    <d v="2018-03-16T00:00:00"/>
    <s v="23rd April,2018"/>
    <d v="2018-04-23T00:00:00"/>
    <s v="Njarui James Muriuki"/>
    <s v="Male"/>
    <s v="2919547"/>
    <s v="720847808"/>
    <s v="720847808"/>
    <s v=""/>
    <s v="706402677"/>
    <n v="37.329422000000001"/>
    <n v="-0.56137199999999998"/>
    <s v="Kirinyaga"/>
    <s v="Kirinyaga East"/>
    <s v="Kabare"/>
    <s v="Kanjarara"/>
    <x v="2"/>
    <s v="Sakaki Natural Renewable Energy Center"/>
    <s v="Null"/>
    <s v=""/>
    <s v="Micro Business"/>
    <s v="MKD"/>
  </r>
  <r>
    <s v="VPA6"/>
    <s v="KE-KIR-1804-27931"/>
    <x v="1"/>
    <s v=""/>
    <s v="15th March,2018"/>
    <d v="2018-03-15T00:00:00"/>
    <s v="23rd April,2018"/>
    <d v="2018-04-23T00:00:00"/>
    <s v="Karigu Henry Mithamo"/>
    <s v="Male"/>
    <s v="3386373"/>
    <s v="722357227"/>
    <s v="722357227"/>
    <s v=""/>
    <s v="711926901"/>
    <n v="37.243124999999999"/>
    <n v="-0.50245300000000004"/>
    <s v="Kirinyaga"/>
    <s v="Kerugoya/Kutus"/>
    <s v="Mutira"/>
    <s v="Kamuiru"/>
    <x v="0"/>
    <s v="Sakaki Natural Renewable Energy Center"/>
    <s v="Null"/>
    <s v=""/>
    <s v="Micro Business"/>
    <s v="MKD"/>
  </r>
  <r>
    <s v="VPA6"/>
    <s v="KE-KIS-1802-21187"/>
    <x v="1"/>
    <s v=""/>
    <s v="5th January,2018"/>
    <d v="2018-01-05T00:00:00"/>
    <s v="5th February,2018"/>
    <d v="2018-02-05T00:00:00"/>
    <s v="Ombachi Lenard Ndemo"/>
    <s v="Male"/>
    <s v="99999"/>
    <s v="733958990"/>
    <s v="733958990"/>
    <s v=""/>
    <s v="733754660"/>
    <n v="34.801716999999996"/>
    <n v="-0.70343999999999995"/>
    <s v="Kisii"/>
    <s v="Kisii Central"/>
    <s v="Kegati"/>
    <s v="Welcome"/>
    <x v="2"/>
    <s v="Nyansancha Biogas"/>
    <s v="Samuel Otiso"/>
    <s v="723433295"/>
    <s v="Micro Business"/>
    <s v="MKD"/>
  </r>
  <r>
    <s v="VPA6"/>
    <s v="KE-MER-1804-19605"/>
    <x v="1"/>
    <s v=""/>
    <s v="7th March,2018"/>
    <d v="2018-03-07T00:00:00"/>
    <s v="9th April,2018"/>
    <d v="2018-04-09T00:00:00"/>
    <s v="Kainda Kanathi Ruth"/>
    <s v="Female"/>
    <s v="22800431"/>
    <s v="711720403"/>
    <s v="711720403"/>
    <s v=""/>
    <s v="724634759"/>
    <n v="37.876916999999999"/>
    <n v="0.274982"/>
    <s v="Meru"/>
    <s v="Igembe North"/>
    <s v="Kangeta"/>
    <s v="Kiugi"/>
    <x v="2"/>
    <s v="Likunga Company Limited"/>
    <s v="Julius Mwiraria"/>
    <s v="713007798"/>
    <s v="Micro Business"/>
    <s v="KENBIM"/>
  </r>
  <r>
    <s v="VPA6"/>
    <s v="KE-MER-1804-19606"/>
    <x v="1"/>
    <s v=""/>
    <s v="19th February,2018"/>
    <d v="2018-02-19T00:00:00"/>
    <s v="11th April,2018"/>
    <d v="2018-04-11T00:00:00"/>
    <s v="Janet Kathuni Gitonga"/>
    <s v="Female"/>
    <s v="2300846"/>
    <s v="719290204"/>
    <s v="719290204"/>
    <s v=""/>
    <s v="707157301"/>
    <n v="37.614885999999998"/>
    <n v="-4.6968999999999997E-2"/>
    <s v="Meru"/>
    <s v="Imenti South"/>
    <s v="Uruku"/>
    <s v="Kirima"/>
    <x v="7"/>
    <s v="Likunga Company Limited"/>
    <s v="Kimathi Karukwa"/>
    <s v="723839187"/>
    <s v="Micro Business"/>
    <s v="KENBIM"/>
  </r>
  <r>
    <s v="VPA6"/>
    <s v="KE-MER-1804-19607"/>
    <x v="1"/>
    <s v=""/>
    <s v="20th February,2018"/>
    <d v="2018-02-20T00:00:00"/>
    <s v="11th April,2018"/>
    <d v="2018-04-11T00:00:00"/>
    <s v="Ngugi Mbaabu Mercy"/>
    <s v="Female"/>
    <s v="13813434"/>
    <s v="721176217"/>
    <s v="721176219"/>
    <s v=""/>
    <s v="726726796"/>
    <n v="37.605431000000003"/>
    <n v="-2.8534E-2"/>
    <s v="Meru"/>
    <s v="Meru Central"/>
    <s v="Kithirune"/>
    <s v="Gakuri"/>
    <x v="3"/>
    <s v="Likunga Company Limited"/>
    <s v="Kimathi Karukwa"/>
    <s v="723839189"/>
    <s v="Micro Business"/>
    <s v="KENBIM"/>
  </r>
  <r>
    <s v="VPA6"/>
    <s v="KE-MER-1804-19608"/>
    <x v="1"/>
    <s v=""/>
    <s v="5th March,2018"/>
    <d v="2018-03-05T00:00:00"/>
    <s v="12th April,2018"/>
    <d v="2018-04-12T00:00:00"/>
    <s v="Mbaabu Kiugu Francis"/>
    <s v="Male"/>
    <s v="8885527"/>
    <s v="721176219"/>
    <s v="721695864"/>
    <s v=""/>
    <s v="733442837"/>
    <n v="37.559041000000001"/>
    <n v="-1.5886999999999998E-2"/>
    <s v="Meru"/>
    <s v="Imenti South"/>
    <s v="Kithirune"/>
    <s v="Kibucho"/>
    <x v="2"/>
    <s v="Likunga Company Limited"/>
    <s v="Julius Mwiraria"/>
    <s v="713007798"/>
    <s v="Micro Business"/>
    <s v="KENBIM"/>
  </r>
  <r>
    <s v="VPA6"/>
    <s v="KE-KIA-1804-18499"/>
    <x v="1"/>
    <s v=""/>
    <s v="7th April,2018"/>
    <d v="2018-04-07T00:00:00"/>
    <s v="15th April,2018"/>
    <d v="2018-04-15T00:00:00"/>
    <s v="Ikame Muigai"/>
    <s v="Male"/>
    <s v="25943046"/>
    <s v="721409933"/>
    <s v="721409933"/>
    <s v=""/>
    <s v="722596001"/>
    <n v="37.148266999999997"/>
    <n v="-1.07555"/>
    <s v="Kiambu"/>
    <s v="Thika West"/>
    <s v="Gatuanyaga"/>
    <s v="Landless"/>
    <x v="1"/>
    <s v="Andcol Enterprises"/>
    <s v="Null"/>
    <s v=""/>
    <s v="Micro Business"/>
    <s v="AKUT"/>
  </r>
  <r>
    <s v="VPA6"/>
    <s v="KE-KIA-1602-16698"/>
    <x v="1"/>
    <s v=""/>
    <s v="13th December,2015"/>
    <d v="2015-12-13T00:00:00"/>
    <s v="1st February,2016"/>
    <d v="2016-02-01T00:00:00"/>
    <s v="Francis Mungai Maingi"/>
    <s v="Male"/>
    <s v="26409630"/>
    <s v="723285319"/>
    <s v="723285319"/>
    <s v=""/>
    <s v="701783315"/>
    <n v="36.613477000000003"/>
    <n v="-1.2359420000000001"/>
    <s v="Kiambu"/>
    <s v="Kikuyu"/>
    <s v="Karai"/>
    <s v="Kaheho"/>
    <x v="7"/>
    <s v="Biotechno &amp; Services"/>
    <s v=""/>
    <s v=""/>
    <s v="Micro Business"/>
    <s v="KENBIM"/>
  </r>
  <r>
    <s v="VPA6"/>
    <s v="KE-KIA-1605-16939"/>
    <x v="1"/>
    <s v=""/>
    <s v="12th March,2016"/>
    <d v="2016-03-12T00:00:00"/>
    <s v="1st May,2016"/>
    <d v="2016-05-01T00:00:00"/>
    <s v="Kimani Waite"/>
    <s v="Female"/>
    <s v="7252438"/>
    <s v="717763491"/>
    <s v="717763491"/>
    <s v=""/>
    <s v="723975622"/>
    <n v="36.815330000000003"/>
    <n v="-1.151735"/>
    <s v="Kiambu"/>
    <s v="Kiambu"/>
    <s v="Ndemberi"/>
    <s v="Kilingoini"/>
    <x v="2"/>
    <s v="Felikam Biogas Services"/>
    <s v="Felikam Biogas Services"/>
    <s v="721439273"/>
    <s v="Micro Business"/>
    <s v="KENBIM"/>
  </r>
  <r>
    <s v="VPA6"/>
    <s v="KE-KIA-1606-16296"/>
    <x v="1"/>
    <s v=""/>
    <s v="12th April,2016"/>
    <d v="2016-04-12T00:00:00"/>
    <s v="1st June,2016"/>
    <d v="2016-06-01T00:00:00"/>
    <s v="Alice Njoki Kagwe"/>
    <s v="Female"/>
    <s v="8648169"/>
    <s v="733498528"/>
    <s v="733498528"/>
    <s v=""/>
    <s v=""/>
    <n v="36.797449999999998"/>
    <n v="-1.146258"/>
    <s v="Kiambu"/>
    <s v="Kiambu"/>
    <s v="Ndumberi"/>
    <s v="Gatitu"/>
    <x v="1"/>
    <s v="Felikam Biogas Services"/>
    <s v="Felikam Biogas Services"/>
    <s v="721439273"/>
    <s v="Micro Business"/>
    <s v="MKD"/>
  </r>
  <r>
    <s v="VPA6"/>
    <s v="KE-KIR-1801-20478"/>
    <x v="1"/>
    <s v=""/>
    <s v="21st December,2017"/>
    <d v="2017-12-21T00:00:00"/>
    <s v="9th January,2018"/>
    <d v="2018-01-09T00:00:00"/>
    <s v="Kibuchi Harrison"/>
    <s v="Male"/>
    <s v="12977582"/>
    <s v="723659634"/>
    <s v="723659634"/>
    <s v=""/>
    <s v=""/>
    <n v="37.222188000000003"/>
    <n v="-0.51059399999999999"/>
    <s v="Kirinyaga"/>
    <s v="Kerugoya/Kutus"/>
    <s v="Mukure"/>
    <s v="Mwangathia"/>
    <x v="2"/>
    <s v="Sakaki Natural Renewable Energy Center"/>
    <s v="Sakaki Natural Renewable Energy Center"/>
    <s v="723421756"/>
    <s v="Micro Business"/>
    <s v="MKD"/>
  </r>
  <r>
    <s v="VPA6"/>
    <s v="KE-THA-1805-21844"/>
    <x v="1"/>
    <s v=""/>
    <s v="24th March,2018"/>
    <d v="2018-03-24T00:00:00"/>
    <s v="10th May,2018"/>
    <d v="2018-05-10T00:00:00"/>
    <s v="Muturuchiu Nancy Kathambi"/>
    <s v="Female"/>
    <s v="9215088"/>
    <s v="720535797"/>
    <s v="720535797"/>
    <s v=""/>
    <s v="728369150"/>
    <n v="37.674438000000002"/>
    <n v="-0.36135200000000001"/>
    <s v="Tharaka-Nithi"/>
    <s v="Chuka"/>
    <s v="Muiru"/>
    <s v="Kibingo"/>
    <x v="0"/>
    <s v="Igwemas General Digester Ltd"/>
    <s v="Samuel Kirimi"/>
    <s v="793022614"/>
    <s v="Micro Business"/>
    <s v="MKD"/>
  </r>
  <r>
    <s v="VPA6"/>
    <s v="KE-NAK-1805-21611"/>
    <x v="1"/>
    <s v=""/>
    <s v="15th April,2018"/>
    <d v="2018-04-15T00:00:00"/>
    <s v="15th May,2018"/>
    <d v="2018-05-15T00:00:00"/>
    <s v="Chadrack Ndungu Kariuki"/>
    <s v="Male"/>
    <s v="13131611"/>
    <s v="712052730"/>
    <s v="712052730"/>
    <s v=""/>
    <s v="734678973"/>
    <n v="36.232277000000003"/>
    <n v="-4.1156999999999999E-2"/>
    <s v="Nakuru"/>
    <s v="Subukia"/>
    <s v="Subukia"/>
    <s v="Moro"/>
    <x v="2"/>
    <s v="Kichemu limited"/>
    <s v=""/>
    <s v=""/>
    <s v="Micro Business"/>
    <s v="MKD"/>
  </r>
  <r>
    <s v="VPA6"/>
    <s v="KE-MUR-1805-20798"/>
    <x v="1"/>
    <s v=""/>
    <s v="7th March,2018"/>
    <d v="2018-03-07T00:00:00"/>
    <s v="30th May,2018"/>
    <d v="2018-05-30T00:00:00"/>
    <s v="Maina Joyce Muringo"/>
    <s v="Female"/>
    <s v="16097056"/>
    <s v="721966388"/>
    <s v="721966388"/>
    <s v=""/>
    <s v="714877715"/>
    <n v="37.142243000000001"/>
    <n v="-0.65504899999999999"/>
    <s v="Murang'a"/>
    <s v="Kiharu"/>
    <s v="Kiharu"/>
    <s v="Kigetuini"/>
    <x v="2"/>
    <s v="Mt Kenya Renewable Energy"/>
    <s v="Mt Kenya Renewable Energy"/>
    <s v="726322851"/>
    <s v="Micro Business"/>
    <s v="KENBIM"/>
  </r>
  <r>
    <s v="VPA6"/>
    <s v="KE-BAR-1805-21613"/>
    <x v="0"/>
    <s v="Unreachable"/>
    <s v="11th April,2018"/>
    <d v="2018-04-11T00:00:00"/>
    <s v="31st May,2018"/>
    <d v="2018-05-31T00:00:00"/>
    <s v="Kipruto Sarah"/>
    <s v="Female"/>
    <s v="20080435"/>
    <s v="28396707"/>
    <s v="728396707"/>
    <s v=""/>
    <s v="722310142"/>
    <n v="35.809035000000002"/>
    <n v="1.9574999999999999E-2"/>
    <s v="Baringo"/>
    <s v="Koibatek"/>
    <s v="Sabatia"/>
    <s v="Ngorobich"/>
    <x v="0"/>
    <s v="Kichemu limited"/>
    <s v="Kimenyi  Stephen"/>
    <s v="7270022750"/>
    <s v="Micro Business"/>
    <s v="MKD"/>
  </r>
  <r>
    <s v="VPA6"/>
    <s v="KE-LAI-1806-21615"/>
    <x v="1"/>
    <s v=""/>
    <s v="19th April,2018"/>
    <d v="2018-04-19T00:00:00"/>
    <s v="8th June,2018"/>
    <d v="2018-06-08T00:00:00"/>
    <s v="Gichungo John Mwangi"/>
    <s v="Male"/>
    <s v="4343747"/>
    <s v="721973254"/>
    <s v="721278994"/>
    <s v=""/>
    <s v="721973254"/>
    <n v="36.387155"/>
    <n v="0.132295"/>
    <s v="Laikipia"/>
    <s v="Laikipia  West"/>
    <s v=""/>
    <s v="Siloni"/>
    <x v="0"/>
    <s v="Kichemu limited"/>
    <s v="Nyaga"/>
    <s v=""/>
    <s v="Micro Business"/>
    <s v="MKD"/>
  </r>
  <r>
    <s v="VPA6"/>
    <s v="KE-NYA-1804-21193"/>
    <x v="1"/>
    <s v=""/>
    <s v="26th March,2018"/>
    <d v="2018-03-26T00:00:00"/>
    <s v="25th April,2018"/>
    <d v="2018-04-25T00:00:00"/>
    <s v="Jemima Ondomu"/>
    <s v="Male"/>
    <s v="1646707"/>
    <s v="722126793"/>
    <s v="722126793"/>
    <s v=""/>
    <s v=""/>
    <n v="35.057225000000003"/>
    <n v="-0.78037999999999996"/>
    <s v="Nyamira"/>
    <s v="Borabu"/>
    <s v="Ensakia"/>
    <s v="Nderema"/>
    <x v="0"/>
    <s v="Nyansancha Biogas"/>
    <s v="Samuel Otiso"/>
    <s v="723433295"/>
    <s v="Micro Business"/>
    <s v="MKD"/>
  </r>
  <r>
    <s v="VPA6"/>
    <s v="KE-NYA-1806-21194"/>
    <x v="1"/>
    <s v=""/>
    <s v="23rd May,2018"/>
    <d v="2018-05-23T00:00:00"/>
    <s v="5th June,2018"/>
    <d v="2018-06-05T00:00:00"/>
    <s v="Nyangeri Javkline"/>
    <s v="Female"/>
    <s v="21880363"/>
    <s v="724473080"/>
    <s v="724473080"/>
    <s v=""/>
    <s v=""/>
    <n v="35.048609999999996"/>
    <n v="-0.69684199999999996"/>
    <s v="Nyamira"/>
    <s v="Borabu"/>
    <s v="Mekenene"/>
    <s v="Maziwa"/>
    <x v="2"/>
    <s v="Nyansancha Biogas"/>
    <s v="Samuel Otiso"/>
    <s v="723433295"/>
    <s v="Micro Business"/>
    <s v="MKD"/>
  </r>
  <r>
    <s v="VPA6"/>
    <s v="KE-TRA-1806-19679"/>
    <x v="1"/>
    <s v=""/>
    <s v="28th May,2018"/>
    <d v="2018-05-28T00:00:00"/>
    <s v="8th June,2018"/>
    <d v="2018-06-08T00:00:00"/>
    <s v="Stanley Ambasa Ambasa"/>
    <s v="Male"/>
    <s v="8591152"/>
    <s v="716297939"/>
    <s v="716297939"/>
    <s v=""/>
    <s v="715580364"/>
    <n v="35.051912000000002"/>
    <n v="1.0134129999999999"/>
    <s v="Trans Nzoia"/>
    <s v="Kiminini"/>
    <s v="Naisambu"/>
    <s v="Naisambu"/>
    <x v="0"/>
    <s v="Perjo Biogas Co Ltd"/>
    <s v="Joel Nyambane Moigare"/>
    <s v="710208102"/>
    <s v="Micro Business"/>
    <s v="MKD"/>
  </r>
  <r>
    <s v="VPA6"/>
    <s v="KE-MER-1806-21845"/>
    <x v="0"/>
    <s v="Grievance"/>
    <s v="16th May,2018"/>
    <d v="2018-05-16T00:00:00"/>
    <s v="12th June,2018"/>
    <d v="2018-06-12T00:00:00"/>
    <s v="Kinoti Gulbert Mbijiwe"/>
    <s v="Male"/>
    <s v="8870100"/>
    <s v="724760772"/>
    <s v="724760772"/>
    <s v=""/>
    <s v="724236767"/>
    <n v="37.672438"/>
    <n v="-8.3907999999999996E-2"/>
    <s v="Meru"/>
    <s v="Imenti South"/>
    <s v="Kingane"/>
    <s v="Kigene"/>
    <x v="3"/>
    <s v="Igwemas General Digester Ltd"/>
    <s v="Eric Munene"/>
    <s v="728779943"/>
    <s v="Micro Business"/>
    <s v="MKD"/>
  </r>
  <r>
    <s v="VPA6"/>
    <s v="KE-NYA-1806-19680"/>
    <x v="1"/>
    <s v=""/>
    <s v="26th April,2018"/>
    <d v="2018-04-26T00:00:00"/>
    <s v="15th June,2018"/>
    <d v="2018-06-15T00:00:00"/>
    <s v="Oteke Charles Mogire"/>
    <s v="Male"/>
    <s v="27918281"/>
    <s v="720603109"/>
    <s v="720603109"/>
    <s v=""/>
    <s v="790587853"/>
    <n v="34.930382000000002"/>
    <n v="-0.70873299999999995"/>
    <s v="Nyamira"/>
    <s v="Borabu"/>
    <s v="Borabu"/>
    <s v="Bogeka"/>
    <x v="2"/>
    <s v="Perjo Biogas Co Ltd"/>
    <s v="Joel Nyambane Moigare"/>
    <s v="710208102"/>
    <s v="Micro Business"/>
    <s v="MKD"/>
  </r>
  <r>
    <s v="VPA6"/>
    <s v="KE-KIR-1805-23611"/>
    <x v="1"/>
    <s v=""/>
    <s v="21st March,2018"/>
    <d v="2018-03-21T00:00:00"/>
    <s v="25th May,2018"/>
    <d v="2018-05-25T00:00:00"/>
    <s v="Kariuki Jessee Mbugi"/>
    <s v="Male"/>
    <s v="754310"/>
    <s v="721549044"/>
    <s v="721549044"/>
    <s v=""/>
    <s v="724206965"/>
    <n v="37.272978999999999"/>
    <n v="-0.56729099999999999"/>
    <s v="Kirinyaga"/>
    <s v="Kerugoya/Kutus"/>
    <s v="Kanyekini"/>
    <s v="Kianjege"/>
    <x v="2"/>
    <s v="Sakaki Natural Renewable Energy Center"/>
    <s v="Null"/>
    <s v=""/>
    <s v="Micro Business"/>
    <s v="MKD"/>
  </r>
  <r>
    <s v="VPA6"/>
    <s v="KE-NYE-1806-23613"/>
    <x v="0"/>
    <s v="Unreachable"/>
    <s v="21st May,2018"/>
    <d v="2018-05-21T00:00:00"/>
    <s v="15th June,2018"/>
    <d v="2018-06-15T00:00:00"/>
    <s v="Mugaruro Phylis Wangechi"/>
    <s v="Female"/>
    <s v="4608686"/>
    <s v="725589650"/>
    <s v="722524713"/>
    <s v=""/>
    <s v=""/>
    <n v="36.977699999999999"/>
    <n v="-0.494898"/>
    <s v="Nyeri"/>
    <s v="Tetu"/>
    <s v="Kieni East"/>
    <s v="Kiandu"/>
    <x v="1"/>
    <s v="Sakaki Natural Renewable Energy Center"/>
    <s v="Null"/>
    <s v=""/>
    <s v="Micro Business"/>
    <s v="MKD"/>
  </r>
  <r>
    <s v="VPA6"/>
    <s v="KE-KIS-1806-19681"/>
    <x v="1"/>
    <s v=""/>
    <s v="28th April,2018"/>
    <d v="2018-04-28T00:00:00"/>
    <s v="17th June,2018"/>
    <d v="2018-06-17T00:00:00"/>
    <s v="Onyuoki Daniel Nyariki"/>
    <s v="Male"/>
    <s v="21633243"/>
    <s v="727447528"/>
    <s v="727447528"/>
    <s v=""/>
    <s v="791806581"/>
    <n v="34.742826999999998"/>
    <n v="-0.66585700000000003"/>
    <s v="Kisii"/>
    <s v="Kisii Central"/>
    <s v="Bomwanda"/>
    <s v="Gesonso"/>
    <x v="2"/>
    <s v="Perjo Biogas Co Ltd"/>
    <s v="Joel Nyambane Moigare"/>
    <s v="710208102"/>
    <s v="Micro Business"/>
    <s v="KENBIM"/>
  </r>
  <r>
    <s v="VPA6"/>
    <s v="KE-NAK-1806-21280"/>
    <x v="1"/>
    <s v=""/>
    <s v="20th May,2018"/>
    <d v="2018-05-20T00:00:00"/>
    <s v="10th June,2018"/>
    <d v="2018-06-10T00:00:00"/>
    <s v="Muchiri Joseph Kiama"/>
    <s v="Male"/>
    <s v="11287021"/>
    <s v="722895781"/>
    <s v="722895781"/>
    <s v=""/>
    <s v="721453975"/>
    <n v="36.127136999999998"/>
    <n v="-0.28360800000000003"/>
    <s v="Nakuru"/>
    <s v="Nakuru North"/>
    <s v="Kiratina"/>
    <s v="Jaction"/>
    <x v="0"/>
    <s v="Samjubiotec Enterprises"/>
    <s v="Samuel Juma"/>
    <s v="725884727"/>
    <s v="Micro Business"/>
    <s v="MKD"/>
  </r>
  <r>
    <s v="VPA6"/>
    <s v="KE-MER-1806-19609"/>
    <x v="1"/>
    <s v=""/>
    <s v="19th May,2018"/>
    <d v="2018-05-19T00:00:00"/>
    <s v="19th June,2018"/>
    <d v="2018-06-19T00:00:00"/>
    <s v="Kareche Eunice Mutua"/>
    <s v="Female"/>
    <s v="11862371"/>
    <s v="727688674"/>
    <s v="727688674"/>
    <s v=""/>
    <s v="726067164"/>
    <n v="37.578595"/>
    <n v="-2.9992999999999999E-2"/>
    <s v="Meru"/>
    <s v="Imenti South"/>
    <s v="Uruku"/>
    <s v="Kasarani"/>
    <x v="2"/>
    <s v="Likunga Company Limited"/>
    <s v="Julius Mwiraria"/>
    <s v="713007798"/>
    <s v="Micro Business"/>
    <s v="KENBIM"/>
  </r>
  <r>
    <s v="VPA6"/>
    <s v="KE-KIR-1806-20799"/>
    <x v="1"/>
    <s v=""/>
    <s v="17th May,2018"/>
    <d v="2018-05-17T00:00:00"/>
    <s v="20th June,2018"/>
    <d v="2018-06-20T00:00:00"/>
    <s v="Muthii Mary Waruguru"/>
    <s v="Female"/>
    <s v="3387221"/>
    <s v="717671198"/>
    <s v="717671198"/>
    <s v=""/>
    <s v=""/>
    <n v="37.234400999999998"/>
    <n v="-0.49599500000000002"/>
    <s v="Kirinyaga"/>
    <s v="Kerugoya/Kutus"/>
    <s v=""/>
    <s v="Kagumo"/>
    <x v="0"/>
    <s v="Mt Kenya Renewable Energy"/>
    <s v="Allan Gichuru Karugu"/>
    <s v="705604956"/>
    <s v="Micro Business"/>
    <s v="MKD"/>
  </r>
  <r>
    <s v="VPA6"/>
    <s v="KE-BAR-1806-21614"/>
    <x v="1"/>
    <s v=""/>
    <s v="16th May,2018"/>
    <d v="2018-05-16T00:00:00"/>
    <s v="20th June,2018"/>
    <d v="2018-06-20T00:00:00"/>
    <s v="Kiptui Willy Lactano"/>
    <s v="Male"/>
    <s v="6630115"/>
    <s v="723142851"/>
    <s v="723142851"/>
    <s v=""/>
    <s v="715321022"/>
    <n v="35.788899999999998"/>
    <n v="6.4707000000000001E-2"/>
    <s v="Baringo"/>
    <s v="Koibatek"/>
    <s v="Eleda Maravin"/>
    <s v="Ftc"/>
    <x v="2"/>
    <s v="Kichemu limited"/>
    <s v="Null"/>
    <s v=""/>
    <s v="Micro Business"/>
    <s v="MKD"/>
  </r>
  <r>
    <s v="VPA6"/>
    <s v="KE-MER-1806-19610"/>
    <x v="1"/>
    <s v=""/>
    <s v="7th April,2018"/>
    <d v="2018-04-07T00:00:00"/>
    <s v="21st June,2018"/>
    <d v="2018-06-21T00:00:00"/>
    <s v="Charity George Kinyuru"/>
    <s v="Female"/>
    <s v="21642201"/>
    <s v="7270589"/>
    <s v="721270589"/>
    <s v=""/>
    <s v=""/>
    <n v="37.572670000000002"/>
    <n v="-7.7837000000000003E-2"/>
    <s v="Meru"/>
    <s v="Imenti South"/>
    <s v="Chure"/>
    <s v="Kianjogu"/>
    <x v="0"/>
    <s v="Likunga Company Limited"/>
    <s v="Gideon"/>
    <s v="736642656"/>
    <s v="Micro Business"/>
    <s v="KENBIM"/>
  </r>
  <r>
    <s v="VPA6"/>
    <s v="KE-KIA-1804-21281"/>
    <x v="1"/>
    <s v=""/>
    <s v="7th April,2018"/>
    <d v="2018-04-07T00:00:00"/>
    <s v="19th April,2018"/>
    <d v="2018-04-19T00:00:00"/>
    <s v="Gathoni Susan Wanjiru"/>
    <s v="Female"/>
    <s v="21940836"/>
    <s v="714299829"/>
    <s v="714299829"/>
    <s v=""/>
    <s v="723889311"/>
    <n v="36.787615000000002"/>
    <n v="-1.0921590000000001"/>
    <s v="Kiambu"/>
    <s v="Githunguri"/>
    <s v="Kiaria"/>
    <s v="Gitei"/>
    <x v="2"/>
    <s v="Samjubiotec Enterprises"/>
    <s v="Samuel Mwangi Juma"/>
    <s v="725884727"/>
    <s v="Micro Business"/>
    <s v="KENBIM"/>
  </r>
  <r>
    <s v="VPA6"/>
    <s v="KE-NAN-1805-0"/>
    <x v="0"/>
    <s v="Non Compliant"/>
    <s v="7th March,2018"/>
    <d v="2018-03-07T00:00:00"/>
    <s v="16th May,2018"/>
    <d v="2018-05-16T00:00:00"/>
    <s v="Tenai Matayo Kiplimo"/>
    <s v="Male"/>
    <s v="24313272"/>
    <s v="0724502580"/>
    <s v="724502580"/>
    <s v=""/>
    <s v=""/>
    <n v="35.080098"/>
    <n v="0.202127"/>
    <s v="Nandi"/>
    <s v="Nandi Central"/>
    <s v="Nandi Central"/>
    <s v="Kisaget"/>
    <x v="2"/>
    <s v="Abiud Limited"/>
    <s v=""/>
    <s v=""/>
    <s v="Micro Business"/>
    <s v="AKUT"/>
  </r>
  <r>
    <s v="VPA6"/>
    <s v="KE-KIR-1806-21282"/>
    <x v="1"/>
    <s v=""/>
    <s v="11th May,2018"/>
    <d v="2018-05-11T00:00:00"/>
    <s v="30th June,2018"/>
    <d v="2018-06-30T00:00:00"/>
    <s v="Kimani Rhoda Njeri"/>
    <s v="Female"/>
    <s v="99999"/>
    <s v="711177232"/>
    <s v="711177232"/>
    <s v=""/>
    <s v=""/>
    <n v="37.410020000000003"/>
    <n v="-0.443415"/>
    <s v="Kirinyaga"/>
    <s v="Kirinyaga East"/>
    <s v="Ngariama"/>
    <s v="Githure"/>
    <x v="2"/>
    <s v="Samjubiotec Enterprises"/>
    <s v="Samuel Mwangi Juma"/>
    <s v="725884727"/>
    <s v="Micro Business"/>
    <s v="MKD"/>
  </r>
  <r>
    <s v="VPA6"/>
    <s v="KE-NYE-1805-19985"/>
    <x v="1"/>
    <s v=""/>
    <s v="15th April,2018"/>
    <d v="2018-04-15T00:00:00"/>
    <s v="5th May,2018"/>
    <d v="2018-05-05T00:00:00"/>
    <s v="Mathaiya John Kabila"/>
    <s v="Male"/>
    <s v="99999"/>
    <s v="729801205"/>
    <s v="729801205"/>
    <s v=""/>
    <s v=""/>
    <n v="37.105057000000002"/>
    <n v="-0.49064799999999997"/>
    <s v="Nyeri"/>
    <s v="Mathira East"/>
    <s v="Konyu"/>
    <s v="Githima"/>
    <x v="2"/>
    <s v="Ndimar Renewable Energy"/>
    <s v="Ndimar Renewable Energy"/>
    <s v="722797711"/>
    <s v="Micro Business"/>
    <s v="KENBIM"/>
  </r>
  <r>
    <s v="VPA6"/>
    <s v="KE-KIA-1806-20386"/>
    <x v="1"/>
    <s v=""/>
    <s v="11th May,2018"/>
    <d v="2018-05-11T00:00:00"/>
    <s v="30th June,2018"/>
    <d v="2018-06-30T00:00:00"/>
    <s v="Karanja Joseph Kingitho"/>
    <s v="Male"/>
    <s v="7320753"/>
    <s v="710154182"/>
    <s v="710154182"/>
    <s v=""/>
    <s v="719761195"/>
    <n v="36.796004000000003"/>
    <n v="-1.1455070000000001"/>
    <s v="Kiambu"/>
    <s v="Kiambu"/>
    <s v="Ndumberi"/>
    <s v="Muhathi"/>
    <x v="2"/>
    <s v="Felikam Biogas Services"/>
    <s v="Felikam Biogas Services"/>
    <s v="721439273"/>
    <s v="Micro Business"/>
    <s v="MKD"/>
  </r>
  <r>
    <s v="VPA6"/>
    <s v="KE-NYE-1801-19984"/>
    <x v="1"/>
    <s v=""/>
    <s v="20th December,2017"/>
    <d v="2017-12-20T00:00:00"/>
    <s v="14th January,2018"/>
    <d v="2018-01-14T00:00:00"/>
    <s v="Kinyua Alfred Mwangi"/>
    <s v="Male"/>
    <s v="99999"/>
    <s v="722303716"/>
    <s v="722303716"/>
    <s v=""/>
    <s v=""/>
    <n v="37.106613000000003"/>
    <n v="-0.48720200000000002"/>
    <s v="Nyeri"/>
    <s v="Mathira West"/>
    <s v="Konyo"/>
    <s v="Githima"/>
    <x v="2"/>
    <s v="Ndimar Renewable Energy"/>
    <s v="Ndimar Renewable Energy"/>
    <s v="722797711"/>
    <s v="Micro Business"/>
    <s v="KENBIM"/>
  </r>
  <r>
    <s v="VPA6"/>
    <s v="KE-KIS-1806-21195"/>
    <x v="1"/>
    <s v=""/>
    <s v="7th May,2018"/>
    <d v="2018-05-07T00:00:00"/>
    <s v="1st June,2018"/>
    <d v="2018-06-01T00:00:00"/>
    <s v="Tabaka Mission Hospital"/>
    <s v="Male"/>
    <s v="24068106"/>
    <s v="721361953"/>
    <s v="721361953"/>
    <s v=""/>
    <s v=""/>
    <n v="34.667029999999997"/>
    <n v="-0.74889499999999998"/>
    <s v="Kisii"/>
    <s v="Kisii South"/>
    <s v="Masige West"/>
    <s v="Nyachenge"/>
    <x v="1"/>
    <s v="Nyansancha Biogas"/>
    <s v="Samuel Otiso"/>
    <s v="723433295"/>
    <s v="Micro Business"/>
    <s v="MKD"/>
  </r>
  <r>
    <s v="VPA6"/>
    <s v="KE-KIS-1807-19678"/>
    <x v="1"/>
    <s v=""/>
    <s v="3rd July,2018"/>
    <d v="2018-07-03T00:00:00"/>
    <s v="3rd July,2018"/>
    <d v="2018-07-03T00:00:00"/>
    <s v="Robert Bogonko Ndemo"/>
    <s v="Male"/>
    <s v="22233358"/>
    <s v="71831675"/>
    <s v="718316758"/>
    <s v=""/>
    <s v="725704762"/>
    <n v="34.864212999999999"/>
    <n v="-0.59109800000000001"/>
    <s v="Kisii"/>
    <s v="Marani"/>
    <s v="Ngenyi"/>
    <s v="Gesangero"/>
    <x v="2"/>
    <s v="Perjo Biogas Co Ltd"/>
    <s v="Joel Nyambane Moigare"/>
    <s v="710208102"/>
    <s v="Micro Business"/>
    <s v="KENBIM"/>
  </r>
  <r>
    <s v="VPA6"/>
    <s v="KE-NYE-1802-19983"/>
    <x v="1"/>
    <s v=""/>
    <s v="18th January,2018"/>
    <d v="2018-01-18T00:00:00"/>
    <s v="12th February,2018"/>
    <d v="2018-02-12T00:00:00"/>
    <s v="Mwaniki Peter"/>
    <s v="Male"/>
    <s v="99999"/>
    <s v="722443683"/>
    <s v="722443983"/>
    <s v=""/>
    <s v=""/>
    <n v="37.182262999999999"/>
    <n v="-0.46987200000000001"/>
    <s v="Nyeri"/>
    <s v="Kieni East"/>
    <s v="Ndima"/>
    <s v="Kiangai"/>
    <x v="2"/>
    <s v="Ndimar Renewable Energy"/>
    <s v="Ndimar Renewable Energy"/>
    <s v="722797711"/>
    <s v="Micro Business"/>
    <s v="KENBIM"/>
  </r>
  <r>
    <s v="VPA6"/>
    <s v="KE-LAI-1807-21196"/>
    <x v="1"/>
    <s v=""/>
    <s v="7th June,2018"/>
    <d v="2018-06-07T00:00:00"/>
    <s v="2nd July,2018"/>
    <d v="2018-07-02T00:00:00"/>
    <s v="Ritho John Kawhai"/>
    <s v="Male"/>
    <s v="1830045"/>
    <s v="729219731"/>
    <s v="729219731"/>
    <s v=""/>
    <s v=""/>
    <n v="36.439988"/>
    <n v="9.239E-2"/>
    <s v="Laikipia"/>
    <s v="Nyahururu"/>
    <s v="Mahianyu"/>
    <s v="Mahianyu"/>
    <x v="2"/>
    <s v="Nyansancha Biogas"/>
    <s v="Samuel Otiso"/>
    <s v="723433295"/>
    <s v="Micro Business"/>
    <s v="MKD"/>
  </r>
  <r>
    <s v="VPA6"/>
    <s v="KE-MAC-1807-19611"/>
    <x v="1"/>
    <s v=""/>
    <s v="18th June,2018"/>
    <d v="2018-06-18T00:00:00"/>
    <s v="5th July,2018"/>
    <d v="2018-07-05T00:00:00"/>
    <s v="Munene Ndubi James"/>
    <s v="Male"/>
    <s v="21553389"/>
    <s v="724597673"/>
    <s v="724597673"/>
    <s v=""/>
    <s v="724597673"/>
    <n v="37.139847000000003"/>
    <n v="-1.293005"/>
    <s v="Machakos"/>
    <s v="Kangundo"/>
    <s v="Malaa"/>
    <s v="Mitatini"/>
    <x v="1"/>
    <s v="Likunga Company Limited"/>
    <s v="Njagi Eliatha"/>
    <s v="718644238"/>
    <s v="Micro Business"/>
    <s v="KENBIM"/>
  </r>
  <r>
    <s v="VPA6"/>
    <s v="KE-HOM-1807-21197"/>
    <x v="1"/>
    <s v=""/>
    <s v="17th May,2018"/>
    <d v="2018-05-17T00:00:00"/>
    <s v="6th July,2018"/>
    <d v="2018-07-06T00:00:00"/>
    <s v="Mboga David Nyagwoka"/>
    <s v="Female"/>
    <s v="5834699"/>
    <s v="722562150"/>
    <s v="722562150"/>
    <s v=""/>
    <s v="725147061"/>
    <n v="34.888733000000002"/>
    <n v="-0.47692200000000001"/>
    <s v="Homa Bay"/>
    <s v="Rachuonyo South"/>
    <s v=""/>
    <s v="Nyasora"/>
    <x v="2"/>
    <s v="Nyansancha Biogas"/>
    <s v="Samuel Otiso"/>
    <s v="823433295"/>
    <s v="Micro Business"/>
    <s v="Modified Camartec Digester"/>
  </r>
  <r>
    <s v="VPA6"/>
    <s v="KE-BAR-1807-21616"/>
    <x v="1"/>
    <s v=""/>
    <s v="20th May,2018"/>
    <d v="2018-05-20T00:00:00"/>
    <s v="9th July,2018"/>
    <d v="2018-07-09T00:00:00"/>
    <s v="Salam Brain"/>
    <s v="Male"/>
    <s v="2576341"/>
    <s v="721539809"/>
    <s v="721539809"/>
    <s v=""/>
    <s v="725839555"/>
    <n v="35.850465999999997"/>
    <n v="1.9296000000000001E-2"/>
    <s v="Baringo"/>
    <s v="Koibatek"/>
    <s v="Ravine"/>
    <s v="Kiptoim"/>
    <x v="2"/>
    <s v="Kichemu limited"/>
    <s v="Wanjau"/>
    <s v=""/>
    <s v="Micro Business"/>
    <s v="MKD"/>
  </r>
  <r>
    <s v="VPA6"/>
    <s v="KE-BAR-1807-0"/>
    <x v="0"/>
    <s v="Unreachable"/>
    <s v="20th May,2018"/>
    <d v="2018-05-20T00:00:00"/>
    <s v="9th July,2018"/>
    <d v="2018-07-09T00:00:00"/>
    <s v="Lydia Tuigong Tuigong"/>
    <s v="Female"/>
    <s v="6541538"/>
    <s v="23897444"/>
    <s v="723897444"/>
    <s v=""/>
    <s v=""/>
    <n v="35.759222999999999"/>
    <n v="1.3597E-2"/>
    <s v="Baringo"/>
    <s v="Baringo North"/>
    <s v="Baringo North"/>
    <s v="Emkwen"/>
    <x v="0"/>
    <s v="Kichemu limited"/>
    <s v="Null"/>
    <s v=""/>
    <s v="Micro Business"/>
    <s v="MKD"/>
  </r>
  <r>
    <s v="VPA6"/>
    <s v="KE-THA-1807-19612"/>
    <x v="1"/>
    <s v=""/>
    <s v="16th June,2018"/>
    <d v="2018-06-16T00:00:00"/>
    <s v="9th July,2018"/>
    <d v="2018-07-09T00:00:00"/>
    <s v="Thambu Benard Marangu"/>
    <s v="Male"/>
    <s v="12647380"/>
    <s v="728226185"/>
    <s v="728226185"/>
    <s v=""/>
    <s v="720830572"/>
    <n v="37.667957000000001"/>
    <n v="-0.25048900000000002"/>
    <s v="Tharaka-Nithi"/>
    <s v="Maara"/>
    <s v="Chogoria"/>
    <s v="Kiamaogo"/>
    <x v="2"/>
    <s v="Likunga Company Limited"/>
    <s v="Julius Mwiraria"/>
    <s v="713007798"/>
    <s v="Micro Business"/>
    <s v="KENBIM"/>
  </r>
  <r>
    <s v="VPA6"/>
    <s v="KE-THA-1807-19613"/>
    <x v="1"/>
    <s v=""/>
    <s v="5th June,2018"/>
    <d v="2018-06-05T00:00:00"/>
    <s v="9th July,2018"/>
    <d v="2018-07-09T00:00:00"/>
    <s v="Rucha Japhet Miriti"/>
    <s v="Male"/>
    <s v="99999"/>
    <s v="764668495"/>
    <s v="764668495"/>
    <s v=""/>
    <s v="720288529"/>
    <n v="37.651502000000001"/>
    <n v="-0.25577"/>
    <s v="Tharaka-Nithi"/>
    <s v="Maara"/>
    <s v="Muurugi East"/>
    <s v="Kathie 2"/>
    <x v="2"/>
    <s v="Likunga Company Limited"/>
    <s v="Njagi Eliatha"/>
    <s v="718644238"/>
    <s v="Micro Business"/>
    <s v="KENBIM"/>
  </r>
  <r>
    <s v="VPA6"/>
    <s v="KE-NAR-1806-21283"/>
    <x v="0"/>
    <s v="Unreachable"/>
    <s v="19th May,2018"/>
    <d v="2018-05-19T00:00:00"/>
    <s v="2nd June,2018"/>
    <d v="2018-06-02T00:00:00"/>
    <s v="Francis Olenchige Olenchige"/>
    <s v="Male"/>
    <s v="25459108"/>
    <s v="722288992"/>
    <s v="722288992"/>
    <s v=""/>
    <s v=""/>
    <n v="35.892131999999997"/>
    <n v="-0.74932299999999996"/>
    <s v="Narok"/>
    <s v="Narok North"/>
    <s v="Narok North"/>
    <s v="Olokirikirai"/>
    <x v="4"/>
    <s v="Samjubiotec Enterprises"/>
    <s v="Samuel Mwangi Juma"/>
    <s v="725884727"/>
    <s v="Micro Business"/>
    <s v="Modified Camartec Digester"/>
  </r>
  <r>
    <s v="VPA6"/>
    <s v="KE-MER-1807-21846"/>
    <x v="0"/>
    <s v="Grievance"/>
    <s v="28th May,2018"/>
    <d v="2018-05-28T00:00:00"/>
    <s v="17th July,2018"/>
    <d v="2018-07-17T00:00:00"/>
    <s v="Regina Gatimbu Mwari"/>
    <s v="Female"/>
    <s v="24693662"/>
    <s v="725566555"/>
    <s v="729260496"/>
    <s v=""/>
    <s v="722662164"/>
    <n v="37.662337000000001"/>
    <n v="-6.0847999999999999E-2"/>
    <s v="Meru"/>
    <s v="Imenti South"/>
    <s v="Nkuene"/>
    <s v="Nkubu"/>
    <x v="3"/>
    <s v="Igwemas General Digester Ltd"/>
    <s v="Samuel Kirimi"/>
    <s v="793022614"/>
    <s v="Micro Business"/>
    <s v="MKD"/>
  </r>
  <r>
    <s v="VPA6"/>
    <s v="KE-BUN-1807-21618"/>
    <x v="1"/>
    <s v=""/>
    <s v="26th May,2018"/>
    <d v="2018-05-26T00:00:00"/>
    <s v="15th July,2018"/>
    <d v="2018-07-15T00:00:00"/>
    <s v="Wanyonyi Ezibellah"/>
    <s v="Female"/>
    <s v="10858125"/>
    <s v="721546459"/>
    <s v="721546459"/>
    <s v=""/>
    <s v="722476711"/>
    <n v="34.938102999999998"/>
    <n v="0.85425700000000004"/>
    <s v="Bungoma"/>
    <s v="Bungoma North"/>
    <s v="Kiminini"/>
    <s v="Tabani"/>
    <x v="2"/>
    <s v="Kichemu limited"/>
    <s v=""/>
    <s v=""/>
    <s v="Micro Business"/>
    <s v="MKD"/>
  </r>
  <r>
    <s v="VPA6"/>
    <s v="KE-MER-1801-21829"/>
    <x v="1"/>
    <s v=""/>
    <s v="15th December,2017"/>
    <d v="2017-12-15T00:00:00"/>
    <s v="10th January,2018"/>
    <d v="2018-01-10T00:00:00"/>
    <s v="Arithi Mbaabu Gilbert"/>
    <s v="Male"/>
    <s v="7715233"/>
    <s v="726354904"/>
    <s v="726354904"/>
    <s v=""/>
    <s v="735359535"/>
    <n v="37.613731999999999"/>
    <n v="-7.3506000000000002E-2"/>
    <s v="Meru"/>
    <s v="Imenti South"/>
    <s v="Mikumbune"/>
    <s v="Kioru"/>
    <x v="2"/>
    <s v="Igwemas General Digester Ltd"/>
    <s v="Eric Munene"/>
    <s v="728779943"/>
    <s v="Micro Business"/>
    <s v="MKD"/>
  </r>
  <r>
    <s v="VPA6"/>
    <s v="KE-NYE-1812-26296"/>
    <x v="1"/>
    <s v=""/>
    <s v="24th October,2018"/>
    <d v="2018-10-24T00:00:00"/>
    <s v="13th December,2018"/>
    <d v="2018-12-13T00:00:00"/>
    <s v="Warui Patrick"/>
    <s v="Male"/>
    <s v="6447343"/>
    <s v="723624095"/>
    <s v="721575524"/>
    <s v=""/>
    <s v="720366433"/>
    <n v="37.037934999999997"/>
    <n v="-0.54737000000000002"/>
    <s v="Nyeri"/>
    <s v="Mukurweni"/>
    <s v="Muheto"/>
    <s v="Wamutitu"/>
    <x v="1"/>
    <s v="Andcol Enterprises"/>
    <s v="Eric"/>
    <s v=""/>
    <s v="Micro Business"/>
    <s v="KENBIM"/>
  </r>
  <r>
    <s v="VPA6"/>
    <s v="KE-EMB-1811-26890"/>
    <x v="1"/>
    <s v=""/>
    <s v="20th September,2018"/>
    <d v="2018-09-20T00:00:00"/>
    <s v="20th November,2018"/>
    <d v="2018-11-20T00:00:00"/>
    <s v="Njiru Njoki Irene"/>
    <s v="Female"/>
    <s v="99999"/>
    <s v="702552726"/>
    <s v="702552726"/>
    <s v=""/>
    <s v=""/>
    <n v="37.489140999999996"/>
    <n v="-0.43890699999999999"/>
    <s v="Embu"/>
    <s v="Manyatta"/>
    <s v="Gaturi North"/>
    <s v="Gaikiro"/>
    <x v="2"/>
    <s v="Eastern Bioteck"/>
    <s v="Sospeter Maina"/>
    <s v=""/>
    <s v="Micro Business"/>
    <s v="MKD"/>
  </r>
  <r>
    <s v="VPA6"/>
    <s v="KE-NYA-1807-19683"/>
    <x v="1"/>
    <s v=""/>
    <s v="3rd June,2018"/>
    <d v="2018-06-03T00:00:00"/>
    <s v="23rd July,2018"/>
    <d v="2018-07-23T00:00:00"/>
    <s v="Rose Gichana Kerubo"/>
    <s v="Female"/>
    <s v="12812532"/>
    <s v="728074390"/>
    <s v="728074390"/>
    <s v=""/>
    <s v="755177681"/>
    <n v="34.844254999999997"/>
    <n v="-0.60528999999999999"/>
    <s v="Nyamira"/>
    <s v="Manga"/>
    <s v="Sengera"/>
    <s v="Nyaisa"/>
    <x v="2"/>
    <s v="Perjo Biogas Co Ltd"/>
    <s v="Joel Nyambane Moigare"/>
    <s v="710208102"/>
    <s v="Micro Business"/>
    <s v="MKD"/>
  </r>
  <r>
    <s v="VPA6"/>
    <s v="KE-MER-1807-23968"/>
    <x v="1"/>
    <s v=""/>
    <s v="28th June,2018"/>
    <d v="2018-06-28T00:00:00"/>
    <s v="23rd July,2018"/>
    <d v="2018-07-23T00:00:00"/>
    <s v="Nkanata Nkoroi Geoffrey"/>
    <s v="Male"/>
    <s v="1908647"/>
    <s v="710544599"/>
    <s v="710544599"/>
    <s v=""/>
    <s v="724056927"/>
    <n v="37.584394000000003"/>
    <n v="-2.7077E-2"/>
    <s v="Meru"/>
    <s v="Imenti South"/>
    <s v="Uruko"/>
    <s v="Kiamaiga"/>
    <x v="3"/>
    <s v="Igwemas General Digester Ltd"/>
    <s v="Murithi Poul"/>
    <s v="791853948"/>
    <s v="Micro Business"/>
    <s v="MKD"/>
  </r>
  <r>
    <s v="VPA6"/>
    <s v="KE-NAI-1807-18704"/>
    <x v="1"/>
    <s v=""/>
    <s v="25th June,2018"/>
    <d v="2018-06-25T00:00:00"/>
    <s v="25th July,2018"/>
    <d v="2018-07-25T00:00:00"/>
    <s v="Nancy Washera Nderindu"/>
    <s v="Female"/>
    <s v="23806944"/>
    <s v="713493291"/>
    <s v="713493291"/>
    <s v=""/>
    <s v="736950937"/>
    <n v="36.907159999999998"/>
    <n v="-1.1851739999999999"/>
    <s v="Nairobi"/>
    <s v="Roysambu"/>
    <s v="Kahawa West"/>
    <s v="Kamiti"/>
    <x v="0"/>
    <s v="Biotechno &amp; Services"/>
    <s v="John Augustine Marunga"/>
    <s v="713032193"/>
    <s v="Micro Business"/>
    <s v="KENBIM"/>
  </r>
  <r>
    <s v="VPA6"/>
    <s v="KE-MER-1807-23969"/>
    <x v="1"/>
    <s v=""/>
    <s v="5th June,2018"/>
    <d v="2018-06-05T00:00:00"/>
    <s v="25th July,2018"/>
    <d v="2018-07-25T00:00:00"/>
    <s v="Kimi Jim John"/>
    <s v="Male"/>
    <s v="22087675"/>
    <s v="725636868"/>
    <s v="728865874"/>
    <s v=""/>
    <s v="723828551"/>
    <n v="37.653827999999997"/>
    <n v="-9.0130000000000002E-2"/>
    <s v="Meru"/>
    <s v="Imenti South"/>
    <s v="Mwichuone"/>
    <s v="Gaturi"/>
    <x v="3"/>
    <s v="Igwemas General Digester Ltd"/>
    <s v="Eric Munene"/>
    <s v="728779943"/>
    <s v="Micro Business"/>
    <s v="MKD"/>
  </r>
  <r>
    <s v="VPA6"/>
    <s v="KE-KIA-1806-18705"/>
    <x v="1"/>
    <s v=""/>
    <s v="7th May,2018"/>
    <d v="2018-05-07T00:00:00"/>
    <s v="26th June,2018"/>
    <d v="2018-06-26T00:00:00"/>
    <s v="Josphat Njau Mbugua"/>
    <s v="Male"/>
    <s v="20175100"/>
    <s v="721595481"/>
    <s v="721595481"/>
    <s v=""/>
    <s v="725017704"/>
    <n v="36.727528999999997"/>
    <n v="-1.1484399999999999"/>
    <s v="Kiambu"/>
    <s v="Kiambaa"/>
    <s v="Kalori"/>
    <s v="Njiku"/>
    <x v="3"/>
    <s v="Biotechno &amp; Services"/>
    <s v="John Augustine Marunga"/>
    <s v="713032193"/>
    <s v="Micro Business"/>
    <s v="MKD"/>
  </r>
  <r>
    <s v="VPA6"/>
    <s v="KE-MER-1807-21816"/>
    <x v="1"/>
    <s v=""/>
    <s v="6th June,2018"/>
    <d v="2018-06-06T00:00:00"/>
    <s v="26th July,2018"/>
    <d v="2018-07-26T00:00:00"/>
    <s v="Mbaya Gakii Purity"/>
    <s v="Female"/>
    <s v="24567890"/>
    <s v="724389814"/>
    <s v="724389814"/>
    <s v=""/>
    <s v="729710730"/>
    <n v="37.586635000000001"/>
    <n v="-0.108475"/>
    <s v="Meru"/>
    <s v="Imenti South"/>
    <s v="Nchuri"/>
    <s v="Mungumone"/>
    <x v="3"/>
    <s v="Igwemas General Digester Ltd"/>
    <s v="Eric Munene"/>
    <s v="728779943"/>
    <s v="Micro Business"/>
    <s v="MKD"/>
  </r>
  <r>
    <s v="VPA6"/>
    <s v="KE-NAK-1807-27923"/>
    <x v="1"/>
    <s v=""/>
    <s v="7th June,2018"/>
    <d v="2018-06-07T00:00:00"/>
    <s v="27th July,2018"/>
    <d v="2018-07-27T00:00:00"/>
    <s v="Chelagat Michael"/>
    <s v="Male"/>
    <s v="23564343"/>
    <s v="254704378955"/>
    <s v="724240248"/>
    <s v=""/>
    <s v="704378955"/>
    <n v="35.970298"/>
    <n v="-0.14732000000000001"/>
    <s v="Nakuru"/>
    <s v="Rongai"/>
    <s v="Rongai"/>
    <s v="Rafiki"/>
    <x v="1"/>
    <s v="Kichemu limited"/>
    <s v="null"/>
    <s v=""/>
    <s v="Micro Business"/>
    <s v="MKD"/>
  </r>
  <r>
    <s v="VPA6"/>
    <s v="KE-EMB-1807-23617"/>
    <x v="1"/>
    <s v=""/>
    <s v="28th June,2018"/>
    <d v="2018-06-28T00:00:00"/>
    <s v="28th July,2018"/>
    <d v="2018-07-28T00:00:00"/>
    <s v="Muthenya Erasmus Kithinji"/>
    <s v="Male"/>
    <s v="22026639"/>
    <s v="729725936"/>
    <s v="729725936"/>
    <s v=""/>
    <s v="725849836"/>
    <n v="37.636620000000001"/>
    <n v="-0.40615800000000002"/>
    <s v="Embu"/>
    <s v="Runyenjes"/>
    <s v="Kieni East"/>
    <s v="Gititu"/>
    <x v="2"/>
    <s v="Sakaki Natural Renewable Energy Center"/>
    <s v="Null"/>
    <s v=""/>
    <s v="Micro Business"/>
    <s v="MKD"/>
  </r>
  <r>
    <s v="VPA6"/>
    <s v="KE-MER-1807-19614"/>
    <x v="1"/>
    <s v=""/>
    <s v="29th June,2018"/>
    <d v="2018-06-29T00:00:00"/>
    <s v="31st July,2018"/>
    <d v="2018-07-31T00:00:00"/>
    <s v="Mwenda Kithure Joseph"/>
    <s v="Male"/>
    <s v="21743251"/>
    <s v="727482699"/>
    <s v="727482699"/>
    <s v=""/>
    <s v=""/>
    <n v="37.591752"/>
    <n v="-6.4365000000000006E-2"/>
    <s v="Meru"/>
    <s v="Imenti South"/>
    <s v="Mikumbune"/>
    <s v="Kigarine"/>
    <x v="2"/>
    <s v="Likunga Company Limited"/>
    <s v="Julius Mwiraria"/>
    <s v="713007798"/>
    <s v="Micro Business"/>
    <s v="KENBIM"/>
  </r>
  <r>
    <s v="VPA6"/>
    <s v="KE-NYA-1808-19684"/>
    <x v="1"/>
    <s v=""/>
    <s v="20th June,2018"/>
    <d v="2018-06-20T00:00:00"/>
    <s v="1st August,2018"/>
    <d v="2018-08-01T00:00:00"/>
    <s v="Ayienda Julius"/>
    <s v="Male"/>
    <s v="36364930"/>
    <s v="792787198"/>
    <s v="792787197"/>
    <s v=""/>
    <s v="702436368"/>
    <n v="34.902099999999997"/>
    <n v="-0.68826299999999996"/>
    <s v="Nyamira"/>
    <s v="Masaba North"/>
    <s v="Masaba North"/>
    <s v="Kegogi"/>
    <x v="2"/>
    <s v="Perjo Biogas Co Ltd"/>
    <s v="Joel Nyambane Moigare"/>
    <s v="710208102"/>
    <s v="Micro Business"/>
    <s v="MKD"/>
  </r>
  <r>
    <s v="VPA6"/>
    <s v="KE-KIA-1808-18706"/>
    <x v="1"/>
    <s v=""/>
    <s v="29th June,2018"/>
    <d v="2018-06-29T00:00:00"/>
    <s v="1st August,2018"/>
    <d v="2018-08-01T00:00:00"/>
    <s v="Easter Mburu Wangeci"/>
    <s v="Female"/>
    <s v="5208363"/>
    <s v="720845909"/>
    <s v="720845909"/>
    <s v=""/>
    <s v="728820353"/>
    <n v="36.616836999999997"/>
    <n v="-1.162153"/>
    <s v="Kiambu"/>
    <s v="Limuru"/>
    <s v="Wakang'Uthi"/>
    <s v="Wakang'Uthi"/>
    <x v="3"/>
    <s v="Biotechno &amp; Services"/>
    <s v="Biotechno &amp; Services"/>
    <s v="720561118"/>
    <s v="Micro Business"/>
    <s v="KENBIM"/>
  </r>
  <r>
    <s v="VPA6"/>
    <s v="KE-MAC-1808-19615"/>
    <x v="1"/>
    <s v=""/>
    <s v="15th June,2018"/>
    <d v="2018-06-15T00:00:00"/>
    <s v="1st August,2018"/>
    <d v="2018-08-01T00:00:00"/>
    <s v="Mutuambugu Stephen Murithi"/>
    <s v="Male"/>
    <s v="986471"/>
    <s v="722330859"/>
    <s v="722330859"/>
    <s v=""/>
    <s v="722907026"/>
    <n v="37.204574999999998"/>
    <n v="-1.2942149999999999"/>
    <s v="Machakos"/>
    <s v="Matungulu"/>
    <s v="Koma Hill"/>
    <s v="Ivyani"/>
    <x v="2"/>
    <s v="Likunga Company Limited"/>
    <s v="Njagi Eliatha"/>
    <s v="718644238"/>
    <s v="Micro Business"/>
    <s v="KENBIM"/>
  </r>
  <r>
    <s v="VPA6"/>
    <s v="KE-LAI-1612-13895"/>
    <x v="0"/>
    <s v="Unreachable"/>
    <s v="11th November,2016"/>
    <d v="2016-11-11T00:00:00"/>
    <s v="31st December,2016"/>
    <d v="2016-12-31T00:00:00"/>
    <s v="Agnes Wamuyu"/>
    <s v="Female"/>
    <s v="13132118"/>
    <s v="725583534"/>
    <s v="725583534"/>
    <s v=""/>
    <s v=""/>
    <n v="37.068095"/>
    <n v="5.1237999999999999E-2"/>
    <s v="Laikipia"/>
    <s v="Laikipia East"/>
    <s v="Nanyuki"/>
    <s v="Nkando"/>
    <x v="0"/>
    <s v="Mt Kenya Renewable Energy"/>
    <s v=""/>
    <s v=""/>
    <s v="Micro Business"/>
    <s v="KENBIM"/>
  </r>
  <r>
    <s v="VPA6"/>
    <s v="KE-UAS-1612-14148"/>
    <x v="1"/>
    <s v=""/>
    <s v="11th November,2016"/>
    <d v="2016-11-11T00:00:00"/>
    <s v="31st December,2016"/>
    <d v="2016-12-31T00:00:00"/>
    <s v="Daniel Rotich"/>
    <s v="Male"/>
    <s v="99999"/>
    <s v="721262752"/>
    <s v="721262725"/>
    <s v=""/>
    <s v=""/>
    <n v="35.241275000000002"/>
    <n v="0.44953799999999999"/>
    <s v="Uasin Gishu"/>
    <s v="Kesses"/>
    <s v="Chepkattet"/>
    <s v="Chepkatet"/>
    <x v="14"/>
    <s v="Abiud Limited"/>
    <s v=""/>
    <s v=""/>
    <s v="Micro Business"/>
    <s v="AKUT"/>
  </r>
  <r>
    <s v="VPA6"/>
    <s v="KE-KIA-1512-14459"/>
    <x v="1"/>
    <s v=""/>
    <s v="11th November,2015"/>
    <d v="2015-11-11T00:00:00"/>
    <s v="31st December,2015"/>
    <d v="2015-12-31T00:00:00"/>
    <s v="George Njoroge Ndungu"/>
    <s v="Male"/>
    <s v="99999"/>
    <s v="715046755"/>
    <s v="715046755"/>
    <s v=""/>
    <s v=""/>
    <n v="36.586357"/>
    <n v="-1.170917"/>
    <s v="Kiambu"/>
    <s v="Limuru"/>
    <s v="Thigio"/>
    <s v="Nderu"/>
    <x v="2"/>
    <s v="Biotechno &amp; Services"/>
    <s v="Biotechno &amp; Services"/>
    <s v=""/>
    <s v="Micro Business"/>
    <s v="KENBIM"/>
  </r>
  <r>
    <s v="VPA6"/>
    <s v="KE-KIA-1612-14744"/>
    <x v="1"/>
    <s v=""/>
    <s v="11th November,2016"/>
    <d v="2016-11-11T00:00:00"/>
    <s v="31st December,2016"/>
    <d v="2016-12-31T00:00:00"/>
    <s v="John K Kimani"/>
    <s v="Male"/>
    <s v="99999"/>
    <s v="722929302"/>
    <s v="722929302"/>
    <s v=""/>
    <s v=""/>
    <n v="36.601197999999997"/>
    <n v="-1.2441720000000001"/>
    <s v="Kiambu"/>
    <s v="Kikuyu"/>
    <s v="Nachu"/>
    <s v=""/>
    <x v="3"/>
    <s v="Biotechno &amp; Services"/>
    <s v="Biotechno &amp; Services"/>
    <s v=""/>
    <s v="Micro Business"/>
    <s v="KENBIM"/>
  </r>
  <r>
    <s v="VPA6"/>
    <s v="KE-MUR-1612-14828"/>
    <x v="0"/>
    <s v="Unreachable"/>
    <s v="11th November,2016"/>
    <d v="2016-11-11T00:00:00"/>
    <s v="31st December,2016"/>
    <d v="2016-12-31T00:00:00"/>
    <s v="Joseph Karanja Njoroge"/>
    <s v="Male"/>
    <s v="99999"/>
    <s v="703796828"/>
    <s v="703796828"/>
    <s v="711686088"/>
    <s v=""/>
    <m/>
    <m/>
    <s v="Murang'a"/>
    <s v="Gatanga"/>
    <s v="Gatunguru B"/>
    <s v=""/>
    <x v="3"/>
    <s v="Fagaden Enterprises"/>
    <s v=""/>
    <s v=""/>
    <s v="Micro Business"/>
    <s v="KENBIM"/>
  </r>
  <r>
    <s v="VPA6"/>
    <s v="KE-EMB-1512-14917"/>
    <x v="1"/>
    <s v=""/>
    <s v="11th November,2015"/>
    <d v="2015-11-11T00:00:00"/>
    <s v="31st December,2015"/>
    <d v="2015-12-31T00:00:00"/>
    <s v="Josphine Mutisya"/>
    <s v="Female"/>
    <s v="99999"/>
    <s v="717738986"/>
    <s v="717738986"/>
    <s v=""/>
    <s v=""/>
    <n v="37.528368999999998"/>
    <n v="-0.417877"/>
    <s v="Embu"/>
    <s v="Runyenjes"/>
    <s v="Kamugeri"/>
    <s v="Kagaari"/>
    <x v="0"/>
    <s v="Eastern Bioteck"/>
    <s v="Eastern Bioteck"/>
    <s v=""/>
    <s v="Micro Business"/>
    <s v="KENBIM"/>
  </r>
  <r>
    <s v="VPA6"/>
    <s v="KE-EMB-1612-15047"/>
    <x v="1"/>
    <s v=""/>
    <s v="11th November,2016"/>
    <d v="2016-11-11T00:00:00"/>
    <s v="31st December,2016"/>
    <d v="2016-12-31T00:00:00"/>
    <s v="Lita Mwontune"/>
    <s v="Female"/>
    <s v="99999"/>
    <s v="721882047"/>
    <s v="721882047"/>
    <s v=""/>
    <s v=""/>
    <n v="37.506762999999999"/>
    <n v="-0.39883999999999997"/>
    <s v="Embu"/>
    <s v="Runyenjes"/>
    <s v="Kagaari North"/>
    <s v="Kianjokoma"/>
    <x v="2"/>
    <s v="Eastern Bioteck"/>
    <s v="Eastern Bioteck"/>
    <s v=""/>
    <s v="Micro Business"/>
    <s v="KENBIM"/>
  </r>
  <r>
    <s v="VPA6"/>
    <s v="KE-KIA-1512-15505"/>
    <x v="1"/>
    <s v=""/>
    <s v="11th November,2015"/>
    <d v="2015-11-11T00:00:00"/>
    <s v="31st December,2015"/>
    <d v="2015-12-31T00:00:00"/>
    <s v="Peter Njoroge"/>
    <s v="Male"/>
    <s v="30695486"/>
    <s v="703649465"/>
    <s v="703649465"/>
    <s v=""/>
    <s v=""/>
    <n v="36.601467999999997"/>
    <n v="-1.2447619999999999"/>
    <s v="Kiambu"/>
    <s v="Kikuyu"/>
    <s v="Rusegetti"/>
    <s v=""/>
    <x v="3"/>
    <s v="Biotechno &amp; Services"/>
    <s v="Biotechno &amp; Services"/>
    <s v=""/>
    <s v="Micro Business"/>
    <s v="KENBIM"/>
  </r>
  <r>
    <s v="VPA6"/>
    <s v="KE-NYE-1612-17562"/>
    <x v="1"/>
    <s v=""/>
    <s v="7th October,2016"/>
    <d v="2016-10-07T00:00:00"/>
    <s v="20th December,2016"/>
    <d v="2016-12-20T00:00:00"/>
    <s v="Peter Mwangi Pewa"/>
    <s v="Male"/>
    <s v="1764715"/>
    <s v="722852795"/>
    <s v="2.55E+11"/>
    <s v=""/>
    <s v=""/>
    <n v="37.047220000000003"/>
    <n v="-0.58177299999999998"/>
    <s v="Nyeri"/>
    <s v="Mukurweni"/>
    <s v="Kiharo"/>
    <s v=""/>
    <x v="1"/>
    <s v="Mt Kenya Renewable Energy"/>
    <s v=""/>
    <s v=""/>
    <s v="Micro Business"/>
    <s v="KENBIM"/>
  </r>
  <r>
    <s v="VPA6"/>
    <s v="KE-NAK-1701-17563"/>
    <x v="1"/>
    <s v=""/>
    <s v="12th November,2016"/>
    <d v="2016-11-12T00:00:00"/>
    <s v="1st January,2017"/>
    <d v="2017-01-01T00:00:00"/>
    <s v="Nelly Wangui Ngwinyi"/>
    <s v="Female"/>
    <s v="9934653"/>
    <s v="721563142"/>
    <s v="2.55E+11"/>
    <s v="721748104"/>
    <s v=""/>
    <n v="36.161726999999999"/>
    <n v="-0.15498799999999999"/>
    <s v="Nakuru"/>
    <s v="Bahati"/>
    <s v="Chania"/>
    <s v=""/>
    <x v="2"/>
    <s v="Samjubiotec Enterprises"/>
    <s v=""/>
    <s v=""/>
    <s v="Micro Business"/>
    <s v="KENBIM"/>
  </r>
  <r>
    <s v="VPA6"/>
    <s v="KE-KIA-1702-17576"/>
    <x v="0"/>
    <s v="Unreachable"/>
    <s v="2nd January,2017"/>
    <d v="2017-01-02T00:00:00"/>
    <s v="21st February,2017"/>
    <d v="2017-02-21T00:00:00"/>
    <s v="Bethuel Kiplangat Lelgo"/>
    <s v="Male"/>
    <s v="2718375"/>
    <s v="254717013627"/>
    <s v="2.55E+11"/>
    <s v="723552648"/>
    <s v=""/>
    <m/>
    <m/>
    <s v="Kiambu"/>
    <s v="Githunguri"/>
    <s v="Githioro"/>
    <s v=""/>
    <x v="14"/>
    <s v="Samjubiotec Enterprises"/>
    <s v=""/>
    <s v=""/>
    <s v="Micro Business"/>
    <s v="Modified Camartec Digester"/>
  </r>
  <r>
    <s v="VPA6"/>
    <s v="KE-NYE-1512-17578"/>
    <x v="0"/>
    <s v="Hostile Client"/>
    <s v="11th November,2015"/>
    <d v="2015-11-11T00:00:00"/>
    <s v="31st December,2015"/>
    <d v="2015-12-31T00:00:00"/>
    <s v="Charles Githaiga"/>
    <s v="Male"/>
    <s v="21246541"/>
    <s v="+254722997776"/>
    <s v="2.55E+11"/>
    <s v=""/>
    <s v=""/>
    <m/>
    <m/>
    <s v="Nyeri"/>
    <s v="Mukurwe-Ini"/>
    <s v="Ichamara"/>
    <s v=""/>
    <x v="0"/>
    <s v="Mt Kenya Renewable Energy"/>
    <s v=""/>
    <s v=""/>
    <s v="Micro Business"/>
    <s v="KENBIM"/>
  </r>
  <r>
    <s v="VPA6"/>
    <s v="KE-NYE-1703-17588"/>
    <x v="0"/>
    <s v="Hostile Client"/>
    <s v="10th January,2017"/>
    <d v="2017-01-10T00:00:00"/>
    <s v="1st March,2017"/>
    <d v="2017-03-01T00:00:00"/>
    <s v="David Gacheru"/>
    <s v="Male"/>
    <s v="99999"/>
    <s v="+254722612622"/>
    <s v="2.55E+11"/>
    <s v=""/>
    <s v=""/>
    <m/>
    <m/>
    <s v="Nyeri"/>
    <s v="Mukurwe-Ini"/>
    <s v="Ichamara"/>
    <s v=""/>
    <x v="2"/>
    <s v="Mt Kenya Renewable Energy"/>
    <s v=""/>
    <s v=""/>
    <s v="Micro Business"/>
    <s v="KENBIM"/>
  </r>
  <r>
    <s v="VPA6"/>
    <s v="KE-MUR-1612-17600"/>
    <x v="1"/>
    <s v=""/>
    <s v="7th December,2016"/>
    <d v="2016-12-07T00:00:00"/>
    <s v="20th December,2016"/>
    <d v="2016-12-20T00:00:00"/>
    <s v="Evlyn Wangare"/>
    <s v="Female"/>
    <s v="1042411"/>
    <s v="712623710"/>
    <s v="2.55E+11"/>
    <s v=""/>
    <s v=""/>
    <n v="36.979802999999997"/>
    <n v="-0.94910399999999995"/>
    <s v="Murang'a"/>
    <s v="Gatanga"/>
    <s v="Thika"/>
    <s v=""/>
    <x v="2"/>
    <s v="Andcol Enterprises"/>
    <s v=""/>
    <s v=""/>
    <s v="Micro Business"/>
    <s v="KENBIM"/>
  </r>
  <r>
    <s v="VPA6"/>
    <s v="KE-NYE-1703-17601"/>
    <x v="1"/>
    <s v=""/>
    <s v="10th January,2017"/>
    <d v="2017-01-10T00:00:00"/>
    <s v="1st March,2017"/>
    <d v="2017-03-01T00:00:00"/>
    <s v="Felix Karanja Karuthi"/>
    <s v="Male"/>
    <s v="1943219"/>
    <s v="721299326"/>
    <s v="2.55E+11"/>
    <s v=""/>
    <s v=""/>
    <n v="37.016182999999998"/>
    <n v="-0.54852999999999996"/>
    <s v="Nyeri"/>
    <s v="Mukurweni"/>
    <s v="Kanunga"/>
    <s v=""/>
    <x v="0"/>
    <s v="Mt Kenya Renewable Energy"/>
    <s v=""/>
    <s v=""/>
    <s v="Micro Business"/>
    <s v="KENBIM"/>
  </r>
  <r>
    <s v="VPA6"/>
    <s v="KE-NYE-1703-17607"/>
    <x v="1"/>
    <s v=""/>
    <s v="10th January,2017"/>
    <d v="2017-01-10T00:00:00"/>
    <s v="1st March,2017"/>
    <d v="2017-03-01T00:00:00"/>
    <s v="Geofrey Macharia Maina"/>
    <s v="Male"/>
    <s v="20554140"/>
    <s v="722319401"/>
    <s v="2.55E+11"/>
    <s v=""/>
    <s v=""/>
    <n v="37.069144999999999"/>
    <n v="-0.57199699999999998"/>
    <s v="Nyeri"/>
    <s v="Mukurweni"/>
    <s v="Kiamgoma"/>
    <s v="Mihuti"/>
    <x v="1"/>
    <s v="Mt Kenya Renewable Energy"/>
    <s v=""/>
    <s v=""/>
    <s v="Micro Business"/>
    <s v="KENBIM"/>
  </r>
  <r>
    <s v="VPA6"/>
    <s v="KE-MER-1701-17608"/>
    <x v="1"/>
    <s v=""/>
    <s v="12th November,2016"/>
    <d v="2016-11-12T00:00:00"/>
    <s v="1st January,2017"/>
    <d v="2017-01-01T00:00:00"/>
    <s v="Gichuru Beatrice Iguki"/>
    <s v="Female"/>
    <s v="14413322"/>
    <s v="723845956"/>
    <s v="2.55E+11"/>
    <s v=""/>
    <s v=""/>
    <n v="37.639313000000001"/>
    <n v="-8.2013000000000003E-2"/>
    <s v="Meru"/>
    <s v="Imenti South"/>
    <s v="Gaatia"/>
    <s v=""/>
    <x v="0"/>
    <s v="Igwemas General Digester Ltd"/>
    <s v=""/>
    <s v=""/>
    <s v="Micro Business"/>
    <s v="MKD"/>
  </r>
  <r>
    <s v="VPA6"/>
    <s v="KE-KIA-1701-17610"/>
    <x v="0"/>
    <s v="Unreachable"/>
    <s v="12th November,2016"/>
    <d v="2016-11-12T00:00:00"/>
    <s v="1st January,2017"/>
    <d v="2017-01-01T00:00:00"/>
    <s v="Harison Thuo Kirugu"/>
    <s v="Male"/>
    <s v="840412"/>
    <s v="+254722767344"/>
    <s v="2.55E+11"/>
    <s v=""/>
    <s v=""/>
    <m/>
    <m/>
    <s v="Kiambu"/>
    <s v="Thika East"/>
    <s v="Lndl"/>
    <s v=""/>
    <x v="3"/>
    <s v="Andcol Enterprises"/>
    <s v=""/>
    <s v=""/>
    <s v="Micro Business"/>
    <s v="KENBIM"/>
  </r>
  <r>
    <s v="VPA6"/>
    <s v="KE-NYE-1703-17611"/>
    <x v="1"/>
    <s v=""/>
    <s v="10th January,2017"/>
    <d v="2017-01-10T00:00:00"/>
    <s v="1st March,2017"/>
    <d v="2017-03-01T00:00:00"/>
    <s v="James Gachango"/>
    <s v="Male"/>
    <s v="19341174"/>
    <s v="716528535"/>
    <s v="2.55E+11"/>
    <s v=""/>
    <s v=""/>
    <n v="37.123068000000004"/>
    <n v="-0.55508800000000003"/>
    <s v="Nyeri"/>
    <s v="Mukurweni"/>
    <s v="Kiangondu"/>
    <s v="Kiharo"/>
    <x v="1"/>
    <s v="Mt Kenya Renewable Energy"/>
    <s v=""/>
    <s v=""/>
    <s v="Micro Business"/>
    <s v="KENBIM"/>
  </r>
  <r>
    <s v="VPA6"/>
    <s v="KE-NYE-1703-17612"/>
    <x v="1"/>
    <s v=""/>
    <s v="10th January,2017"/>
    <d v="2017-01-10T00:00:00"/>
    <s v="1st March,2017"/>
    <d v="2017-03-01T00:00:00"/>
    <s v="James Gathanwa"/>
    <s v="Male"/>
    <s v="22001231"/>
    <s v="713596682"/>
    <s v="2.55E+11"/>
    <s v=""/>
    <s v=""/>
    <n v="37.039982000000002"/>
    <n v="-0.56334300000000004"/>
    <s v="Nyeri"/>
    <s v="Mukurweni"/>
    <s v="Mukurweini"/>
    <s v=""/>
    <x v="1"/>
    <s v="Mt Kenya Renewable Energy"/>
    <s v=""/>
    <s v=""/>
    <s v="Micro Business"/>
    <s v="KENBIM"/>
  </r>
  <r>
    <s v="VPA6"/>
    <s v="KE-KIA-1610-17615"/>
    <x v="1"/>
    <s v=""/>
    <s v="12th August,2016"/>
    <d v="2016-08-12T00:00:00"/>
    <s v="1st October,2016"/>
    <d v="2016-10-01T00:00:00"/>
    <s v="James Kigo Kinuthia"/>
    <s v="Male"/>
    <s v="8822350"/>
    <s v="721777448"/>
    <s v="2.55E+11"/>
    <s v=""/>
    <s v=""/>
    <n v="36.928418000000001"/>
    <n v="-0.99771500000000002"/>
    <s v="Kiambu"/>
    <s v="Gatundu North"/>
    <s v="Kaango"/>
    <s v="Mukurwe"/>
    <x v="3"/>
    <s v="Igwemas General Digester Ltd"/>
    <s v=""/>
    <s v=""/>
    <s v="Micro Business"/>
    <s v="KENBIM"/>
  </r>
  <r>
    <s v="VPA6"/>
    <s v="KE-NYE-1612-17645"/>
    <x v="0"/>
    <s v="Unreachable"/>
    <s v="11th November,2016"/>
    <d v="2016-11-11T00:00:00"/>
    <s v="31st December,2016"/>
    <d v="2016-12-31T00:00:00"/>
    <s v="Muniki Muruga"/>
    <s v="Male"/>
    <s v="26194921"/>
    <s v="+254723313257"/>
    <s v="2.55E+11"/>
    <s v=""/>
    <s v=""/>
    <m/>
    <m/>
    <s v="Nyeri"/>
    <s v="Tetu"/>
    <s v="Kiamutiga"/>
    <s v=""/>
    <x v="1"/>
    <s v="Mt Kenya Renewable Energy"/>
    <s v=""/>
    <s v=""/>
    <s v="Micro Business"/>
    <s v="KENBIM"/>
  </r>
  <r>
    <s v="VPA6"/>
    <s v="KE-MUR-1702-17646"/>
    <x v="1"/>
    <s v=""/>
    <s v="27th December,2016"/>
    <d v="2016-12-27T00:00:00"/>
    <s v="15th February,2017"/>
    <d v="2017-02-15T00:00:00"/>
    <s v="Peter Ndururi"/>
    <s v="Male"/>
    <s v="42241"/>
    <s v="720129468"/>
    <s v="2.55E+11"/>
    <s v=""/>
    <s v=""/>
    <n v="36.815083999999999"/>
    <n v="-0.84086000000000005"/>
    <s v="Murang'a"/>
    <s v="Gatanga"/>
    <s v="Gatura"/>
    <s v=""/>
    <x v="6"/>
    <s v="Andcol Enterprises"/>
    <s v=""/>
    <s v=""/>
    <s v="Micro Business"/>
    <s v="AKUT"/>
  </r>
  <r>
    <s v="VPA6"/>
    <s v="KE-SIA-1702-17649"/>
    <x v="1"/>
    <s v=""/>
    <s v="13th December,2016"/>
    <d v="2016-12-13T00:00:00"/>
    <s v="1st February,2017"/>
    <d v="2017-02-01T00:00:00"/>
    <s v="Protus Otieno"/>
    <s v="Male"/>
    <s v="4427301"/>
    <s v="737867774"/>
    <s v="2.55E+11"/>
    <s v=""/>
    <s v=""/>
    <n v="34.535758000000001"/>
    <n v="9.3170000000000006E-3"/>
    <s v="Siaya"/>
    <s v="Bondo"/>
    <s v="Kego"/>
    <s v="Ramula"/>
    <x v="2"/>
    <s v="Andcol Enterprises"/>
    <s v=""/>
    <s v=""/>
    <s v="Micro Business"/>
    <s v="KENBIM"/>
  </r>
  <r>
    <s v="VPA6"/>
    <s v="KE-NYE-1701-17653"/>
    <x v="1"/>
    <s v=""/>
    <s v="12th November,2016"/>
    <d v="2016-11-12T00:00:00"/>
    <s v="1st January,2017"/>
    <d v="2017-01-01T00:00:00"/>
    <s v="Peter Karuge Ngutiti"/>
    <s v="Male"/>
    <s v="1943108"/>
    <s v="726097835"/>
    <s v="2.55E+11"/>
    <s v=""/>
    <s v=""/>
    <n v="37.012934999999999"/>
    <n v="-0.558813"/>
    <s v="Nyeri"/>
    <s v="Mukurweni"/>
    <s v="Gakindu"/>
    <s v=""/>
    <x v="1"/>
    <s v="Mt Kenya Renewable Energy"/>
    <s v=""/>
    <s v=""/>
    <s v="Micro Business"/>
    <s v="KENBIM"/>
  </r>
  <r>
    <s v="VPA6"/>
    <s v="KE-BUS-1702-18597"/>
    <x v="1"/>
    <s v=""/>
    <s v="1st December,2016"/>
    <d v="2016-12-01T00:00:00"/>
    <s v="20th February,2017"/>
    <d v="2017-02-20T00:00:00"/>
    <s v="Vincent Obisa Wanyama"/>
    <s v="Male"/>
    <s v="99999"/>
    <s v="721793103"/>
    <s v="721793103"/>
    <s v=""/>
    <s v=""/>
    <n v="34.129641999999997"/>
    <n v="0.31908700000000001"/>
    <s v="Busia"/>
    <s v="Busia"/>
    <s v="Busulere"/>
    <s v="Ludacho"/>
    <x v="1"/>
    <s v="Andcol Enterprises"/>
    <s v=""/>
    <s v=""/>
    <s v="Micro Business"/>
    <s v="KENBIM"/>
  </r>
  <r>
    <s v="VPA6"/>
    <s v="KE-MER-1703-19592"/>
    <x v="1"/>
    <s v=""/>
    <s v="10th January,2017"/>
    <d v="2017-01-10T00:00:00"/>
    <s v="1st March,2017"/>
    <d v="2017-03-01T00:00:00"/>
    <s v="Silas Kiburi"/>
    <s v="Male"/>
    <s v="2539472"/>
    <s v="729516543"/>
    <s v="2.55E+11"/>
    <s v="729516543"/>
    <s v=""/>
    <n v="37.623137"/>
    <n v="-0.17787600000000001"/>
    <s v="Meru"/>
    <s v="Imenti South"/>
    <s v="Kiithwa"/>
    <s v=""/>
    <x v="2"/>
    <s v="Likunga Company Limited"/>
    <s v=""/>
    <s v=""/>
    <s v="Micro Business"/>
    <s v="KENBIM"/>
  </r>
  <r>
    <s v="VPA6"/>
    <s v="KE-KIR-1606-20481"/>
    <x v="0"/>
    <s v="Unreachable"/>
    <s v="12th April,2016"/>
    <d v="2016-04-12T00:00:00"/>
    <s v="1st June,2016"/>
    <d v="2016-06-01T00:00:00"/>
    <s v="James Karuri Kiarago"/>
    <s v="Male"/>
    <s v="99999"/>
    <s v="722883321"/>
    <s v="722883321"/>
    <s v=""/>
    <s v=""/>
    <n v="37.406007000000002"/>
    <n v="-0.551732"/>
    <s v="Kirinyaga"/>
    <s v="Kirinyaga East"/>
    <s v="Nyangati"/>
    <s v="Kangu"/>
    <x v="2"/>
    <s v="Eastern Bioteck"/>
    <s v=""/>
    <s v=""/>
    <s v="Micro Business"/>
    <s v="KENBIM"/>
  </r>
  <r>
    <s v="VPA6"/>
    <s v="KE-NYE-1512-20794"/>
    <x v="1"/>
    <s v=""/>
    <s v="11th November,2015"/>
    <d v="2015-11-11T00:00:00"/>
    <s v="31st December,2015"/>
    <d v="2015-12-31T00:00:00"/>
    <s v="Samson Githua"/>
    <s v="Male"/>
    <s v="99999"/>
    <s v="722299505"/>
    <s v="2.55E+11"/>
    <s v=""/>
    <s v=""/>
    <n v="36.895454999999998"/>
    <n v="-0.491365"/>
    <s v="Nyeri"/>
    <s v="Tetu"/>
    <s v="Gathuthi"/>
    <s v="Ndugamano"/>
    <x v="1"/>
    <s v="Mt Kenya Renewable Energy"/>
    <s v=""/>
    <s v=""/>
    <s v="Micro Business"/>
    <s v="KENBIM"/>
  </r>
  <r>
    <s v="VPA6"/>
    <s v="KE-MER-1809-23700"/>
    <x v="1"/>
    <s v=""/>
    <s v="3rd August,2018"/>
    <d v="2018-08-03T00:00:00"/>
    <s v="12th September,2018"/>
    <d v="2018-09-12T00:00:00"/>
    <s v="Mbaya Kathurima Lawrence"/>
    <s v="Male"/>
    <s v="22768978"/>
    <s v="722748619"/>
    <s v="722748619"/>
    <s v=""/>
    <s v="729368867"/>
    <n v="37.553263000000001"/>
    <n v="0.116478"/>
    <s v="Meru"/>
    <s v="Buuri"/>
    <s v="Ntungi"/>
    <s v="Ibii"/>
    <x v="3"/>
    <s v="Igwemas General Digester Ltd"/>
    <s v="Murithi Paul"/>
    <s v="791853946"/>
    <s v="Micro Business"/>
    <s v="MKD"/>
  </r>
  <r>
    <s v="VPA6"/>
    <s v="KE-LAI-1808-21617"/>
    <x v="1"/>
    <s v=""/>
    <s v="19th June,2018"/>
    <d v="2018-06-19T00:00:00"/>
    <s v="8th August,2018"/>
    <d v="2018-08-08T00:00:00"/>
    <s v="Mwangi Miriam Njeri"/>
    <s v="Female"/>
    <s v="24945005"/>
    <s v="714142030"/>
    <s v="714142030"/>
    <s v=""/>
    <s v="711538604"/>
    <n v="36.597242000000001"/>
    <n v="-7.4329000000000006E-2"/>
    <s v="Laikipia"/>
    <s v="Laikipia Central"/>
    <s v="Ngobit"/>
    <s v="Thukurui 2"/>
    <x v="0"/>
    <s v="Kichemu limited"/>
    <s v="Null"/>
    <s v=""/>
    <s v="Micro Business"/>
    <s v="MKD"/>
  </r>
  <r>
    <s v="VPA6"/>
    <s v="KE-NAK-1808-0"/>
    <x v="0"/>
    <s v="Unreachable"/>
    <s v="27th June,2018"/>
    <d v="2018-06-27T00:00:00"/>
    <s v="16th August,2018"/>
    <d v="2018-08-16T00:00:00"/>
    <s v="Koech Oliviar"/>
    <s v="Female"/>
    <s v="10014584"/>
    <s v="710761243"/>
    <s v="710761243"/>
    <s v=""/>
    <s v=""/>
    <n v="35.649797999999997"/>
    <n v="-0.57195200000000002"/>
    <s v="Nakuru"/>
    <s v="Kuresoi"/>
    <s v="Kirusoi"/>
    <s v="Irungu"/>
    <x v="2"/>
    <s v="Kichemu limited"/>
    <s v=""/>
    <s v=""/>
    <s v="Micro Business"/>
    <s v="MKD"/>
  </r>
  <r>
    <s v="VPA6"/>
    <s v="KE-NAK-1808-27945"/>
    <x v="0"/>
    <s v="Unreachable"/>
    <s v="16th July,2018"/>
    <d v="2018-07-16T00:00:00"/>
    <s v="16th August,2018"/>
    <d v="2018-08-16T00:00:00"/>
    <s v="Mbai Peter Njau"/>
    <s v="Male"/>
    <s v="2742078"/>
    <s v="72530060"/>
    <s v="725300606"/>
    <s v=""/>
    <s v=""/>
    <n v="36.119506999999999"/>
    <n v="-0.227099"/>
    <s v="Nakuru"/>
    <s v="Bahati"/>
    <s v="Kabatini"/>
    <s v="Nyathuna"/>
    <x v="4"/>
    <s v="Samjubiotec Enterprises"/>
    <s v="Samuel Mwangi Juma"/>
    <s v="725884727"/>
    <s v="Micro Business"/>
    <s v="Modified Camartec Digester"/>
  </r>
  <r>
    <s v="VPA6"/>
    <s v="KE-MUR-1808-19386"/>
    <x v="1"/>
    <s v=""/>
    <s v="20th July,2018"/>
    <d v="2018-07-20T00:00:00"/>
    <s v="13th August,2018"/>
    <d v="2018-08-13T00:00:00"/>
    <s v="Kariuki Mathew Kainuri"/>
    <s v="Male"/>
    <s v="22838666"/>
    <s v="722225711"/>
    <s v="722225711"/>
    <s v=""/>
    <s v="724561187"/>
    <n v="36.978569"/>
    <n v="-0.87066200000000005"/>
    <s v="Murang'a"/>
    <s v="Kandara"/>
    <s v="Githuya"/>
    <s v="Githuya"/>
    <x v="2"/>
    <s v="HAMKAM"/>
    <s v="Hamkam"/>
    <s v="728905327"/>
    <s v="Micro Business"/>
    <s v="KENBIM"/>
  </r>
  <r>
    <s v="VPA6"/>
    <s v="KE-MER-1808-23701"/>
    <x v="1"/>
    <s v=""/>
    <s v="1st July,2018"/>
    <d v="2018-07-01T00:00:00"/>
    <s v="20th August,2018"/>
    <d v="2018-08-20T00:00:00"/>
    <s v="Kathure Murithi Ann"/>
    <s v="Male"/>
    <s v="25237825"/>
    <s v="700399541"/>
    <s v="700399541"/>
    <s v=""/>
    <s v="7200399541"/>
    <n v="37.582138"/>
    <n v="-7.3899999999999993E-2"/>
    <s v="Meru"/>
    <s v="Imenti South"/>
    <s v="Mikumbune"/>
    <s v="Ngira"/>
    <x v="0"/>
    <s v="Igwemas General Digester Ltd"/>
    <s v="Samuel Kirimi"/>
    <s v="793022614"/>
    <s v="Micro Business"/>
    <s v="MKD"/>
  </r>
  <r>
    <s v="VPA6"/>
    <s v="KE-MER-1808-19616"/>
    <x v="1"/>
    <s v=""/>
    <s v="18th July,2018"/>
    <d v="2018-07-18T00:00:00"/>
    <s v="21st August,2018"/>
    <d v="2018-08-21T00:00:00"/>
    <s v="Kaburu Mwiandi Eustace"/>
    <s v="Male"/>
    <s v="28279424"/>
    <s v="727236627"/>
    <s v="727236627"/>
    <s v=""/>
    <s v="726619808"/>
    <n v="37.603369999999998"/>
    <n v="-0.176123"/>
    <s v="Meru"/>
    <s v="Imenti South"/>
    <s v="Kinoro"/>
    <s v="Mutunguru"/>
    <x v="2"/>
    <s v="Likunga Company Limited"/>
    <s v="Julius Mwiraria"/>
    <s v="713007798"/>
    <s v="Micro Business"/>
    <s v="KENBIM"/>
  </r>
  <r>
    <s v="VPA6"/>
    <s v="KE-TRA-1808-17569"/>
    <x v="1"/>
    <s v=""/>
    <s v="15th July,2018"/>
    <d v="2018-07-15T00:00:00"/>
    <s v="13th August,2018"/>
    <d v="2018-08-13T00:00:00"/>
    <s v="Nyongesa Rose"/>
    <s v="Female"/>
    <s v="99999"/>
    <s v="722939156"/>
    <s v="722939156"/>
    <s v=""/>
    <s v=""/>
    <n v="34.939937999999998"/>
    <n v="0.90745200000000004"/>
    <s v="Trans Nzoia"/>
    <s v="Kiminini"/>
    <s v="Wekhonye"/>
    <s v="Wehoye"/>
    <x v="2"/>
    <s v="Ndimar Renewable Energy"/>
    <s v="Ndimar Renewable Energy"/>
    <s v="722797711"/>
    <s v="Micro Business"/>
    <s v="KENBIM"/>
  </r>
  <r>
    <s v="VPA6"/>
    <s v="KE-THA-1808-19617"/>
    <x v="1"/>
    <s v=""/>
    <s v="28th July,2018"/>
    <d v="2018-07-28T00:00:00"/>
    <s v="21st August,2018"/>
    <d v="2018-08-21T00:00:00"/>
    <s v="Kimandi Mbae Kenneth"/>
    <s v="Male"/>
    <s v="12406500"/>
    <s v="721225686"/>
    <s v="721225686"/>
    <s v=""/>
    <s v="717598776"/>
    <n v="37.61186"/>
    <n v="-0.26485999999999998"/>
    <s v="Tharaka-Nithi"/>
    <s v="Maara"/>
    <s v="Murugi West"/>
    <s v="Kalewa"/>
    <x v="2"/>
    <s v="Likunga Company Limited"/>
    <s v="Jonah Kirimi"/>
    <s v="717394804"/>
    <s v="Micro Business"/>
    <s v="KENBIM"/>
  </r>
  <r>
    <s v="VPA6"/>
    <s v="KE-MER-1808-23702"/>
    <x v="1"/>
    <s v=""/>
    <s v="2nd August,2018"/>
    <d v="2018-08-02T00:00:00"/>
    <s v="24th August,2018"/>
    <d v="2018-08-24T00:00:00"/>
    <s v="Kungania Ngiri Naom"/>
    <s v="Female"/>
    <s v="6684508"/>
    <s v="724834575"/>
    <s v="724834575"/>
    <s v=""/>
    <s v="7351858561"/>
    <n v="37.624563000000002"/>
    <n v="-7.2977E-2"/>
    <s v="Meru"/>
    <s v="Imenti South"/>
    <s v="Mikumbune"/>
    <s v="Mikumbune"/>
    <x v="3"/>
    <s v="Igwemas General Digester Ltd"/>
    <s v="Timothy  Murithi"/>
    <s v="719853946"/>
    <s v="Micro Business"/>
    <s v="MKD"/>
  </r>
  <r>
    <s v="VPA6"/>
    <s v="KE-NYA-1808-21619"/>
    <x v="1"/>
    <s v=""/>
    <s v="8th July,2018"/>
    <d v="2018-07-08T00:00:00"/>
    <s v="27th August,2018"/>
    <d v="2018-08-27T00:00:00"/>
    <s v="Maina Elinjah Mwangi"/>
    <s v="Male"/>
    <s v="2035627"/>
    <s v="710887873"/>
    <s v="710887873"/>
    <s v=""/>
    <s v="723078998"/>
    <n v="36.517001999999998"/>
    <n v="-2.3266999999999999E-2"/>
    <s v="Nyandarua"/>
    <s v="Ndaragwa"/>
    <s v="Ndaragwa"/>
    <s v="Muricho 4"/>
    <x v="2"/>
    <s v="Kichemu limited"/>
    <s v="Null"/>
    <s v=""/>
    <s v="Micro Business"/>
    <s v="MKD"/>
  </r>
  <r>
    <s v="VPA6"/>
    <s v="KE-NAK-1808-21620"/>
    <x v="1"/>
    <s v=""/>
    <s v="9th July,2018"/>
    <d v="2018-07-09T00:00:00"/>
    <s v="28th August,2018"/>
    <d v="2018-08-28T00:00:00"/>
    <s v="Pricilar Mwangi W"/>
    <s v="Male"/>
    <s v="8290243"/>
    <s v="722045631"/>
    <s v="722645631"/>
    <s v=""/>
    <s v="722896664"/>
    <n v="36.006422999999998"/>
    <n v="-0.15528"/>
    <s v="Nakuru"/>
    <s v="Rongai"/>
    <s v="Rongai"/>
    <s v="Olorongai"/>
    <x v="0"/>
    <s v="Kichemu limited"/>
    <s v=""/>
    <s v=""/>
    <s v="Micro Business"/>
    <s v="MKD"/>
  </r>
  <r>
    <s v="VPA6"/>
    <s v="KE-UAS-1805-27911"/>
    <x v="1"/>
    <s v=""/>
    <s v="31st March,2018"/>
    <d v="2018-03-31T00:00:00"/>
    <s v="1st May,2018"/>
    <d v="2018-05-01T00:00:00"/>
    <s v="Jonathan Too Cheruiyot"/>
    <s v="Male"/>
    <s v="30470514"/>
    <s v="721223630"/>
    <s v="721223630"/>
    <s v=""/>
    <s v=""/>
    <n v="35.090142999999998"/>
    <n v="0.61624999999999996"/>
    <s v="Uasin Gishu"/>
    <s v="Turbo"/>
    <s v="Sugoi"/>
    <s v="Waitaluk"/>
    <x v="2"/>
    <s v="Ndimar Renewable Energy"/>
    <s v="Ndimar Renewable Energy"/>
    <s v="722797711"/>
    <s v="Micro Business"/>
    <s v="KENBIM"/>
  </r>
  <r>
    <s v="VPA6"/>
    <s v="KE-BAR-1809-21621"/>
    <x v="1"/>
    <s v=""/>
    <s v="7th July,2018"/>
    <d v="2018-07-07T00:00:00"/>
    <s v="1st September,2018"/>
    <d v="2018-09-01T00:00:00"/>
    <s v="Limo Henry K"/>
    <s v="Male"/>
    <s v="4546140"/>
    <s v="727692631"/>
    <s v="727692631"/>
    <s v=""/>
    <s v="726621295"/>
    <n v="35.741109999999999"/>
    <n v="4.8300999999999997E-2"/>
    <s v="Baringo"/>
    <s v="Koibatek"/>
    <s v="Ravine"/>
    <s v="Kamelilo"/>
    <x v="0"/>
    <s v="Kichemu limited"/>
    <s v=""/>
    <s v=""/>
    <s v="Micro Business"/>
    <s v="KENBIM"/>
  </r>
  <r>
    <s v="VPA6"/>
    <s v="KE-MER-1809-19382"/>
    <x v="1"/>
    <s v=""/>
    <s v="1st August,2018"/>
    <d v="2018-08-01T00:00:00"/>
    <s v="1st September,2018"/>
    <d v="2018-09-01T00:00:00"/>
    <s v="Kabururu Francis Kiogora"/>
    <s v="Female"/>
    <s v="22832707"/>
    <s v="72190442"/>
    <s v="721904423"/>
    <s v=""/>
    <s v="721904423"/>
    <n v="37.601239999999997"/>
    <n v="4.4597999999999999E-2"/>
    <s v="Meru"/>
    <s v="Imenti North"/>
    <s v="Buuri"/>
    <s v="Kibui"/>
    <x v="1"/>
    <s v="HAMKAM"/>
    <s v="Hamkam"/>
    <s v="728905327"/>
    <s v="Micro Business"/>
    <s v="KENBIM"/>
  </r>
  <r>
    <s v="VPA6"/>
    <s v="KE-MER-1809-63972"/>
    <x v="1"/>
    <s v=""/>
    <s v="15th July,2018"/>
    <d v="2018-07-15T00:00:00"/>
    <s v="3rd September,2018"/>
    <d v="2018-09-03T00:00:00"/>
    <s v="M'Mwitari Muthamia Zachary"/>
    <s v="Male"/>
    <s v="8871484"/>
    <s v="727631546"/>
    <s v="727631546"/>
    <s v=""/>
    <s v="729335716"/>
    <n v="37.675964999999998"/>
    <n v="-0.11203200000000001"/>
    <s v="Meru"/>
    <s v="Imenti South"/>
    <s v="Ruakithangari"/>
    <s v="Ntharene"/>
    <x v="1"/>
    <s v="Igwemas General Digester Ltd"/>
    <s v="Samuel Kirimi"/>
    <s v="793022614"/>
    <s v="Micro Business"/>
    <s v="KENBIM"/>
  </r>
  <r>
    <s v="VPA6"/>
    <s v="KE-NYA-1809-19685"/>
    <x v="1"/>
    <s v=""/>
    <s v="10th July,2018"/>
    <d v="2018-07-10T00:00:00"/>
    <s v="4th September,2018"/>
    <d v="2018-09-04T00:00:00"/>
    <s v="Kerina Zablon Momanyi"/>
    <s v="Male"/>
    <s v="22007153"/>
    <s v="711429592"/>
    <s v="711429592"/>
    <s v=""/>
    <s v="703389424"/>
    <n v="34.959462000000002"/>
    <n v="-0.73204000000000002"/>
    <s v="Nyamira"/>
    <s v="Masaba North"/>
    <s v="Mochewa"/>
    <s v="Geta"/>
    <x v="2"/>
    <s v="Perjo Biogas Co Ltd"/>
    <s v="Joel Nyambane Moigare"/>
    <s v="710208102"/>
    <s v="Micro Business"/>
    <s v="MKD"/>
  </r>
  <r>
    <s v="VPA6"/>
    <s v="KE-NYA-1809-19686"/>
    <x v="0"/>
    <s v="Unreachable"/>
    <s v="7th July,2018"/>
    <d v="2018-07-07T00:00:00"/>
    <s v="4th September,2018"/>
    <d v="2018-09-04T00:00:00"/>
    <s v="Ndege Mondester Moraa"/>
    <s v="Female"/>
    <s v="12794141"/>
    <s v="710208948"/>
    <s v="710208948"/>
    <s v=""/>
    <s v="713921853"/>
    <n v="34.930402999999998"/>
    <n v="-0.75610500000000003"/>
    <s v="Nyamira"/>
    <s v="Masaba North"/>
    <s v="Keroka Township"/>
    <s v="Mwamosima"/>
    <x v="2"/>
    <s v="Perjo Biogas Co Ltd"/>
    <s v="Joel Nyambane Moigare"/>
    <s v="710208102"/>
    <s v="Micro Business"/>
    <s v="MKD"/>
  </r>
  <r>
    <s v="VPA6"/>
    <s v="KE-EMB-1808-23624"/>
    <x v="1"/>
    <s v=""/>
    <s v="29th July,2018"/>
    <d v="2018-07-29T00:00:00"/>
    <s v="29th August,2018"/>
    <d v="2018-08-29T00:00:00"/>
    <s v="Nyaga Thomas Njiru"/>
    <s v="Male"/>
    <s v="4401523"/>
    <s v="713800149"/>
    <s v="2.55E+11"/>
    <s v=""/>
    <s v="2.55E+11"/>
    <n v="37.472940000000001"/>
    <n v="-0.40722000000000003"/>
    <s v="Embu"/>
    <s v="Manyatta"/>
    <s v="Ruguru"/>
    <s v="Kirigiri"/>
    <x v="0"/>
    <s v="Sakaki Natural Renewable Energy Center"/>
    <s v="Null"/>
    <s v=""/>
    <s v="Micro Business"/>
    <s v="MKD"/>
  </r>
  <r>
    <s v="VPA6"/>
    <s v="KE-NYE-1808-23615"/>
    <x v="1"/>
    <s v=""/>
    <s v="30th July,2018"/>
    <d v="2018-07-30T00:00:00"/>
    <s v="30th August,2018"/>
    <d v="2018-08-30T00:00:00"/>
    <s v="Muiruri Francis Mwaura"/>
    <s v="Male"/>
    <s v="3233586"/>
    <s v="721881688"/>
    <s v="721881688"/>
    <s v=""/>
    <s v="725363394"/>
    <n v="36.928925"/>
    <n v="-0.28828300000000001"/>
    <s v="Nyeri"/>
    <s v="Kieni West"/>
    <s v="Rabura"/>
    <s v="Mahiga"/>
    <x v="1"/>
    <s v="Sakaki Natural Renewable Energy Center"/>
    <s v="Null"/>
    <s v=""/>
    <s v="Micro Business"/>
    <s v="MKD"/>
  </r>
  <r>
    <s v="VPA6"/>
    <s v="KE-NYE-1808-23626"/>
    <x v="1"/>
    <s v=""/>
    <s v="30th July,2018"/>
    <d v="2018-07-30T00:00:00"/>
    <s v="30th August,2018"/>
    <d v="2018-08-30T00:00:00"/>
    <s v="Kingori Godfrey Gikaria"/>
    <s v="Male"/>
    <s v="3300435"/>
    <s v="713634185"/>
    <s v="713634185"/>
    <s v=""/>
    <s v="720966171"/>
    <n v="36.829362000000003"/>
    <n v="-0.24014199999999999"/>
    <s v="Nyeri"/>
    <s v="Kieni West"/>
    <s v="Mwiogo"/>
    <s v="Kabati"/>
    <x v="0"/>
    <s v="Sakaki Natural Renewable Energy Center"/>
    <s v="Null"/>
    <s v=""/>
    <s v="Micro Business"/>
    <s v="MKD"/>
  </r>
  <r>
    <s v="VPA6"/>
    <s v="KE-KIR-1809-23627"/>
    <x v="1"/>
    <s v=""/>
    <s v="28th August,2018"/>
    <d v="2018-08-28T00:00:00"/>
    <s v="6th September,2018"/>
    <d v="2018-09-06T00:00:00"/>
    <s v="Wanjohi Douglas Wachira"/>
    <s v="Male"/>
    <s v="99999"/>
    <s v="721356629"/>
    <s v="721356629"/>
    <s v=""/>
    <s v="725330174"/>
    <n v="37.168666999999999"/>
    <n v="-0.49718499999999999"/>
    <s v="Kirinyaga"/>
    <s v="Sagana"/>
    <s v="Kiini"/>
    <s v="Thunguri"/>
    <x v="3"/>
    <s v="Sakaki Natural Renewable Energy Center"/>
    <s v="Null"/>
    <s v=""/>
    <s v="Micro Business"/>
    <s v="MKD"/>
  </r>
  <r>
    <s v="VPA6"/>
    <s v="KE-NYE-1808-20801"/>
    <x v="0"/>
    <s v="Unreachable"/>
    <s v="18th July,2018"/>
    <d v="2018-07-18T00:00:00"/>
    <s v="18th August,2018"/>
    <d v="2018-08-18T00:00:00"/>
    <s v="Kiboi Wangari Lucy"/>
    <s v="Female"/>
    <s v="11318823"/>
    <s v="728939887"/>
    <s v="728939887"/>
    <s v=""/>
    <s v="712690952"/>
    <n v="36.707087999999999"/>
    <n v="-0.225632"/>
    <s v="Nyeri"/>
    <s v="Kieni West"/>
    <s v="Mugunda"/>
    <s v="Kiambogo"/>
    <x v="4"/>
    <s v="Mt Kenya Renewable Energy"/>
    <s v="Mt Kenya Renewable Energy"/>
    <s v="726322851"/>
    <s v="Micro Business"/>
    <s v="KENBIM"/>
  </r>
  <r>
    <s v="VPA6"/>
    <s v="KE-MER-1809-23873"/>
    <x v="1"/>
    <s v=""/>
    <s v="22nd July,2018"/>
    <d v="2018-07-22T00:00:00"/>
    <s v="10th September,2018"/>
    <d v="2018-09-10T00:00:00"/>
    <s v="Kibue Lucy Waceke"/>
    <s v="Female"/>
    <s v="3110101"/>
    <s v="726912767"/>
    <s v="726912767"/>
    <s v=""/>
    <s v="722287726"/>
    <n v="37.626747000000002"/>
    <n v="-6.7718E-2"/>
    <s v="Meru"/>
    <s v="Imenti South"/>
    <s v="Imenti South"/>
    <s v="Nkwiga"/>
    <x v="3"/>
    <s v="Igwemas General Digester Ltd"/>
    <s v="Eric Munene"/>
    <s v="728779943"/>
    <s v="Micro Business"/>
    <s v="MKD"/>
  </r>
  <r>
    <s v="VPA6"/>
    <s v="KE-MER-1809-23874"/>
    <x v="1"/>
    <s v=""/>
    <s v="30th July,2018"/>
    <d v="2018-07-30T00:00:00"/>
    <s v="10th September,2018"/>
    <d v="2018-09-10T00:00:00"/>
    <s v="Mbaya Catherine Kiende"/>
    <s v="Female"/>
    <s v="24706252"/>
    <s v="723046197"/>
    <s v="723046197"/>
    <s v=""/>
    <s v="727570126"/>
    <n v="37.580193999999999"/>
    <n v="-4.4551E-2"/>
    <s v="Meru"/>
    <s v="Imenti South"/>
    <s v="Kathera"/>
    <s v="Kongone"/>
    <x v="2"/>
    <s v="Igwemas General Digester Ltd"/>
    <s v="Timothy  Murithi"/>
    <s v="791853946"/>
    <s v="Micro Business"/>
    <s v="MKD"/>
  </r>
  <r>
    <s v="VPA6"/>
    <s v="KE-LAI-1809-19621"/>
    <x v="1"/>
    <s v=""/>
    <s v="20th August,2018"/>
    <d v="2018-08-20T00:00:00"/>
    <s v="8th September,2018"/>
    <d v="2018-09-08T00:00:00"/>
    <s v="Kilimo Promoters Biashara"/>
    <s v="Male"/>
    <s v="7759029"/>
    <s v="721559513"/>
    <s v="721559513"/>
    <s v=""/>
    <s v="720557913"/>
    <n v="37.209021999999997"/>
    <n v="8.3487000000000006E-2"/>
    <s v="Laikipia"/>
    <s v="Laikipia North"/>
    <s v="Ngenia"/>
    <s v="Kairigire"/>
    <x v="3"/>
    <s v="Likunga Company Limited"/>
    <s v="Laaria"/>
    <s v="713007798"/>
    <s v="Micro Business"/>
    <s v="MKD"/>
  </r>
  <r>
    <s v="VPA6"/>
    <s v="KE-LAI-1808-27924"/>
    <x v="1"/>
    <s v=""/>
    <s v="6th May,2018"/>
    <d v="2018-05-06T00:00:00"/>
    <s v="10th August,2018"/>
    <d v="2018-08-10T00:00:00"/>
    <s v="Gatoro Hannah Nyambura"/>
    <s v="Female"/>
    <s v="24865574"/>
    <s v="710889385"/>
    <s v="710889385"/>
    <s v=""/>
    <s v="725855873"/>
    <n v="36.592528999999999"/>
    <n v="-6.5125000000000002E-2"/>
    <s v="Laikipia"/>
    <s v="Laikipia East"/>
    <s v="Ngobit"/>
    <s v="Suguroi 1"/>
    <x v="0"/>
    <s v="Kichemu limited"/>
    <s v="Kimenyi  Stephen"/>
    <s v="727002750"/>
    <s v="Micro Business"/>
    <s v="MKD"/>
  </r>
  <r>
    <s v="VPA6"/>
    <s v="KE-KIS-1809-19687"/>
    <x v="0"/>
    <s v="Non Compliant"/>
    <s v="10th July,2018"/>
    <d v="2018-07-10T00:00:00"/>
    <s v="13th September,2018"/>
    <d v="2018-09-13T00:00:00"/>
    <s v="Nyamweya Erick Onkoba"/>
    <s v="Male"/>
    <s v="21814722"/>
    <s v="0722898156"/>
    <s v="722898156"/>
    <s v=""/>
    <s v="725832314"/>
    <n v="34.738464999999998"/>
    <n v="-0.59255599999999997"/>
    <s v="Kisii"/>
    <s v="Kisii Central"/>
    <s v="Bogisero"/>
    <s v="Riverside"/>
    <x v="2"/>
    <s v="Perjo Biogas Co Ltd"/>
    <s v="Joel Nyambane Moigare"/>
    <s v="710207102"/>
    <s v="Micro Business"/>
    <s v="MKD"/>
  </r>
  <r>
    <s v="VPA6"/>
    <s v="KE-KIA-1809-21622"/>
    <x v="0"/>
    <s v="Unreachable"/>
    <s v="10th August,2018"/>
    <d v="2018-08-10T00:00:00"/>
    <s v="14th September,2018"/>
    <d v="2018-09-14T00:00:00"/>
    <s v="Nganga Ebrahim Mungai"/>
    <s v="Male"/>
    <s v="2571333"/>
    <s v="721801617"/>
    <s v="721801617"/>
    <s v=""/>
    <s v="723536995"/>
    <n v="37.006720000000001"/>
    <n v="-1.055628"/>
    <s v="Kiambu"/>
    <s v="Juja"/>
    <s v="Juja"/>
    <s v="Kiaheho"/>
    <x v="2"/>
    <s v="Kichemu limited"/>
    <s v="Null"/>
    <s v=""/>
    <s v="Micro Business"/>
    <s v="MKD"/>
  </r>
  <r>
    <s v="VPA6"/>
    <s v="KE-KIA-1809-21623"/>
    <x v="1"/>
    <s v=""/>
    <s v="26th July,2018"/>
    <d v="2018-07-26T00:00:00"/>
    <s v="14th September,2018"/>
    <d v="2018-09-14T00:00:00"/>
    <s v="Warui James Gachoka"/>
    <s v="Male"/>
    <s v="1836551"/>
    <s v="721801617"/>
    <s v="723133240"/>
    <s v=""/>
    <s v="716685586"/>
    <n v="37.006771999999998"/>
    <n v="-1.0556000000000001"/>
    <s v="Kiambu"/>
    <s v="Juja"/>
    <s v="Juja"/>
    <s v="Kiaheho"/>
    <x v="2"/>
    <s v="Kichemu limited"/>
    <s v="Null"/>
    <s v=""/>
    <s v="Micro Business"/>
    <s v="MKD"/>
  </r>
  <r>
    <s v="VPA6"/>
    <s v="KE-BUN-1809-18707"/>
    <x v="0"/>
    <s v="Hostile Client"/>
    <s v="9th August,2018"/>
    <d v="2018-08-09T00:00:00"/>
    <s v="10th September,2018"/>
    <d v="2018-09-10T00:00:00"/>
    <s v="Marrie Masinde Goreti"/>
    <s v="Male"/>
    <s v="1816179"/>
    <s v="714618297"/>
    <s v="714618297"/>
    <s v=""/>
    <s v="732762699"/>
    <n v="34.723435000000002"/>
    <n v="0.66249199999999997"/>
    <s v="Bungoma"/>
    <s v="Bungoma West"/>
    <s v="Kitunyi"/>
    <s v="Kituni"/>
    <x v="0"/>
    <s v="Biotechno &amp; Services"/>
    <s v="Kennedy Nambwaya"/>
    <s v="732762699"/>
    <s v="Micro Business"/>
    <s v="KENBIM"/>
  </r>
  <r>
    <s v="VPA6"/>
    <s v="KE-KAK-1809-27905"/>
    <x v="1"/>
    <s v=""/>
    <s v="15th July,2018"/>
    <d v="2018-07-15T00:00:00"/>
    <s v="12th September,2018"/>
    <d v="2018-09-12T00:00:00"/>
    <s v="Severio Otokoma Omoro"/>
    <s v="Male"/>
    <s v="99999"/>
    <s v="729494720"/>
    <s v="729494720"/>
    <s v=""/>
    <s v=""/>
    <n v="34.410738000000002"/>
    <n v="0.42429699999999998"/>
    <s v="Kakamega"/>
    <s v="Matungu"/>
    <s v="Koyonzo"/>
    <s v="Bulwani"/>
    <x v="2"/>
    <s v="Biotechno &amp; Services"/>
    <s v="Biotechno &amp; Services"/>
    <s v="720561118"/>
    <s v="Micro Business"/>
    <s v="KENBIM"/>
  </r>
  <r>
    <s v="VPA6"/>
    <s v="KE-VIH-1809-18708"/>
    <x v="1"/>
    <s v=""/>
    <s v="18th August,2018"/>
    <d v="2018-08-18T00:00:00"/>
    <s v="18th September,2018"/>
    <d v="2018-09-18T00:00:00"/>
    <s v="John Mwando Oganda"/>
    <s v="Male"/>
    <s v="1322577"/>
    <s v="733779578"/>
    <s v="733779578"/>
    <s v=""/>
    <s v=""/>
    <n v="34.709705"/>
    <n v="5.0236999999999997E-2"/>
    <s v="Vihiga"/>
    <s v="Vihiga"/>
    <s v="Central Maragoli"/>
    <s v="Kindundu"/>
    <x v="0"/>
    <s v="Biotechno &amp; Services"/>
    <s v="Isaac Odamba"/>
    <s v="798307910"/>
    <s v="Micro Business"/>
    <s v="KENBIM"/>
  </r>
  <r>
    <s v="VPA6"/>
    <s v="KE-VIH-1809-18709"/>
    <x v="1"/>
    <s v=""/>
    <s v="18th August,2018"/>
    <d v="2018-08-18T00:00:00"/>
    <s v="18th September,2018"/>
    <d v="2018-09-18T00:00:00"/>
    <s v="Rose Muhando"/>
    <s v="Female"/>
    <s v="832698"/>
    <s v="722425514"/>
    <s v="722425514"/>
    <s v=""/>
    <s v=""/>
    <n v="34.729272000000002"/>
    <n v="8.6673E-2"/>
    <s v="Vihiga"/>
    <s v="Sabatia"/>
    <s v="Esava North"/>
    <s v="Sibalo"/>
    <x v="0"/>
    <s v="Biotechno &amp; Services"/>
    <s v="Isaac Odamba"/>
    <s v="798307910"/>
    <s v="Micro Business"/>
    <s v="KENBIM"/>
  </r>
  <r>
    <s v="VPA6"/>
    <s v="KE-KIR-1809-20804"/>
    <x v="1"/>
    <s v=""/>
    <s v="19th July,2018"/>
    <d v="2018-07-19T00:00:00"/>
    <s v="19th September,2018"/>
    <d v="2018-09-19T00:00:00"/>
    <s v="Kafage Christopher Kinyua"/>
    <s v="Male"/>
    <s v="23061417"/>
    <s v="708917250"/>
    <s v="708917250"/>
    <s v=""/>
    <s v=""/>
    <n v="37.196323"/>
    <n v="-0.50623300000000004"/>
    <s v="Kirinyaga"/>
    <s v="Sagana"/>
    <s v="Ndia"/>
    <s v="Karuku"/>
    <x v="2"/>
    <s v="Mt Kenya Renewable Energy"/>
    <s v="Mt Kenya Renewable Energy"/>
    <s v="726322851"/>
    <s v="Micro Business"/>
    <s v="MKD"/>
  </r>
  <r>
    <s v="VPA6"/>
    <s v="KE-KIR-1809-20803"/>
    <x v="1"/>
    <s v=""/>
    <s v="17th July,2018"/>
    <d v="2018-07-17T00:00:00"/>
    <s v="19th September,2018"/>
    <d v="2018-09-19T00:00:00"/>
    <s v="Kanegeni Samuel Kamau"/>
    <s v="Male"/>
    <s v="513575"/>
    <s v="723813533"/>
    <s v="723813533"/>
    <s v=""/>
    <s v="727926440"/>
    <n v="37.201476999999997"/>
    <n v="-0.50729800000000003"/>
    <s v="Kirinyaga"/>
    <s v="Sagana"/>
    <s v="Ndia"/>
    <s v="Karuku"/>
    <x v="2"/>
    <s v="Mt Kenya Renewable Energy"/>
    <s v="Allan Gichuru Karugu"/>
    <s v="705604956"/>
    <s v="Micro Business"/>
    <s v="KENBIM"/>
  </r>
  <r>
    <s v="VPA6"/>
    <s v="KE-KIA-1809-18710"/>
    <x v="0"/>
    <s v="Unreachable"/>
    <s v="30th August,2018"/>
    <d v="2018-08-30T00:00:00"/>
    <s v="24th September,2018"/>
    <d v="2018-09-24T00:00:00"/>
    <s v="Joseph Njenga Mungai"/>
    <s v="Male"/>
    <s v="11880530"/>
    <s v="722449884"/>
    <s v="2.55E+11"/>
    <s v=""/>
    <s v="2.55E+11"/>
    <n v="36.590583000000002"/>
    <n v="-1.2241949999999999"/>
    <s v="Kiambu"/>
    <s v="Limuru"/>
    <s v="Ndeiya"/>
    <s v="Ngurubi"/>
    <x v="7"/>
    <s v="Biotechno &amp; Services"/>
    <s v="Newton Lusimbi"/>
    <s v="254726924814"/>
    <s v="Micro Business"/>
    <s v="KENBIM"/>
  </r>
  <r>
    <s v="VPA6"/>
    <s v="KE-KIA-1809-18711"/>
    <x v="1"/>
    <s v=""/>
    <s v="24th August,2018"/>
    <d v="2018-08-24T00:00:00"/>
    <s v="24th September,2018"/>
    <d v="2018-09-24T00:00:00"/>
    <s v="Bernard Muremi Mwaura"/>
    <s v="Male"/>
    <s v="99999"/>
    <s v="729698544"/>
    <s v="729698544"/>
    <s v=""/>
    <s v=""/>
    <n v="36.609909999999999"/>
    <n v="-1.1804950000000001"/>
    <s v="Kiambu"/>
    <s v="Kikuyu"/>
    <s v="Kikuyu"/>
    <s v="Nduma"/>
    <x v="7"/>
    <s v="Biotechno &amp; Services"/>
    <s v="Calicano Agara"/>
    <s v="704115500"/>
    <s v="Micro Business"/>
    <s v="KENBIM"/>
  </r>
  <r>
    <s v="VPA6"/>
    <s v="KE-MER-1809-23876"/>
    <x v="1"/>
    <s v=""/>
    <s v="3rd September,2018"/>
    <d v="2018-09-03T00:00:00"/>
    <s v="25th September,2018"/>
    <d v="2018-09-25T00:00:00"/>
    <s v="Murathe M'Rinkanya Muthaura"/>
    <s v="Male"/>
    <s v="16003074"/>
    <s v="713118732"/>
    <s v="713118732"/>
    <s v=""/>
    <s v=""/>
    <n v="37.589908000000001"/>
    <n v="-2.7741999999999999E-2"/>
    <s v="Meru"/>
    <s v="Imenti South"/>
    <s v="Uruku"/>
    <s v="Ruchoro"/>
    <x v="2"/>
    <s v="Igwemas General Digester Ltd"/>
    <s v="Eric Munene"/>
    <s v="728779843"/>
    <s v="Micro Business"/>
    <s v="MKD"/>
  </r>
  <r>
    <s v="VPA6"/>
    <s v="KE-MUR-1808-19385"/>
    <x v="1"/>
    <s v=""/>
    <s v="27th July,2018"/>
    <d v="2018-07-27T00:00:00"/>
    <s v="27th August,2018"/>
    <d v="2018-08-27T00:00:00"/>
    <s v="Maina Samuel Kagwanja"/>
    <s v="Male"/>
    <s v="99999"/>
    <s v="713585706"/>
    <s v="713585706"/>
    <s v=""/>
    <s v="715674377"/>
    <n v="36.903984999999999"/>
    <n v="-0.65876699999999999"/>
    <s v="Murang'a"/>
    <s v="Kangema"/>
    <s v="Kihoya"/>
    <s v="Mukeuini"/>
    <x v="2"/>
    <s v="HAMKAM"/>
    <s v="Hamkam"/>
    <s v="728905327"/>
    <s v="Micro Business"/>
    <s v="KENBIM"/>
  </r>
  <r>
    <s v="VPA6"/>
    <s v="KE-MER-1809-23875"/>
    <x v="1"/>
    <s v=""/>
    <s v="1st August,2018"/>
    <d v="2018-08-01T00:00:00"/>
    <s v="12th September,2018"/>
    <d v="2018-09-12T00:00:00"/>
    <s v="M'Arithi Joseph Gitonga"/>
    <s v="Male"/>
    <s v="4445272"/>
    <s v="726454514"/>
    <s v="726454514"/>
    <s v=""/>
    <s v=""/>
    <n v="37.678907000000002"/>
    <n v="-1.585E-2"/>
    <s v="Meru"/>
    <s v="Meru Central"/>
    <s v="Gatimbi"/>
    <s v="Ruiga"/>
    <x v="3"/>
    <s v="Igwemas General Digester Ltd"/>
    <s v="Eric Munene"/>
    <s v="728779943"/>
    <s v="Micro Business"/>
    <s v="MKD"/>
  </r>
  <r>
    <s v="VPA6"/>
    <s v="KE-NAN-1809-18486"/>
    <x v="1"/>
    <s v=""/>
    <s v="20th August,2018"/>
    <d v="2018-08-20T00:00:00"/>
    <s v="24th September,2018"/>
    <d v="2018-09-24T00:00:00"/>
    <s v="Kemboi Richard"/>
    <s v="Male"/>
    <s v="99999"/>
    <s v="727698926"/>
    <s v="2.55E+11"/>
    <s v=""/>
    <s v=""/>
    <n v="35.069665999999998"/>
    <n v="3.4782E-2"/>
    <s v="Nandi"/>
    <s v="Aldai"/>
    <s v="Aldai"/>
    <s v="Lelgoi"/>
    <x v="2"/>
    <s v="Abiud limited"/>
    <s v="null"/>
    <s v=""/>
    <s v="Micro Business"/>
    <s v="AKUT"/>
  </r>
  <r>
    <s v="VPA6"/>
    <s v="KE-NYA-1809-21624"/>
    <x v="1"/>
    <s v=""/>
    <s v="9th August,2018"/>
    <d v="2018-08-09T00:00:00"/>
    <s v="28th September,2018"/>
    <d v="2018-09-28T00:00:00"/>
    <s v="Waihumbu Esther Njeri"/>
    <s v="Female"/>
    <s v="31281508"/>
    <s v="726736113"/>
    <s v="726736113"/>
    <s v=""/>
    <s v=""/>
    <n v="36.402135000000001"/>
    <n v="5.0259999999999999E-2"/>
    <s v="Nyandarua"/>
    <s v="Ndaragwa"/>
    <s v="Ndaragwa"/>
    <s v="Kiraita"/>
    <x v="0"/>
    <s v="Kichemu limited"/>
    <s v="Null"/>
    <s v=""/>
    <s v="Micro Business"/>
    <s v="MKD"/>
  </r>
  <r>
    <s v="VPA6"/>
    <s v="KE-KIA-1808-18812"/>
    <x v="0"/>
    <s v="Unreachable"/>
    <s v="5th June,2018"/>
    <d v="2018-06-05T00:00:00"/>
    <s v="7th August,2018"/>
    <d v="2018-08-07T00:00:00"/>
    <s v="Kagai Moses Chege"/>
    <s v="Male"/>
    <s v="4309662"/>
    <s v="721384667"/>
    <s v="717268039"/>
    <s v=""/>
    <s v=""/>
    <n v="36.953401999999997"/>
    <n v="-0.83751100000000001"/>
    <s v="Kiambu"/>
    <s v="Lari"/>
    <s v="Gachoire"/>
    <s v="Chiboni"/>
    <x v="0"/>
    <s v="Cides Ltd"/>
    <s v=""/>
    <s v=""/>
    <s v="Micro Business"/>
    <s v="KENBIM"/>
  </r>
  <r>
    <s v="VPA6"/>
    <s v="KE-KIA-1808-27907"/>
    <x v="1"/>
    <s v=""/>
    <s v="25th June,2018"/>
    <d v="2018-06-25T00:00:00"/>
    <s v="22nd August,2018"/>
    <d v="2018-08-22T00:00:00"/>
    <s v="Kahiga Njenga Kakagu"/>
    <s v="Male"/>
    <s v="4270033"/>
    <s v="727331299"/>
    <s v="727331299"/>
    <s v=""/>
    <s v=""/>
    <n v="36.759250000000002"/>
    <n v="-1.00589"/>
    <s v="Kiambu"/>
    <s v="Lari"/>
    <s v="Nyanduma"/>
    <s v="Kinenie"/>
    <x v="2"/>
    <s v="Cides Ltd"/>
    <s v=""/>
    <s v=""/>
    <s v="Micro Business"/>
    <s v="KENBIM"/>
  </r>
  <r>
    <s v="VPA6"/>
    <s v="KE-KIS-1809-19688"/>
    <x v="1"/>
    <s v=""/>
    <s v="30th June,2018"/>
    <d v="2018-06-30T00:00:00"/>
    <s v="30th September,2018"/>
    <d v="2018-09-30T00:00:00"/>
    <s v="Ayienda Maria Bosibori"/>
    <s v="Female"/>
    <s v="11357913"/>
    <s v="726466663"/>
    <s v="726466663"/>
    <s v=""/>
    <s v="724517046"/>
    <n v="34.769247999999997"/>
    <n v="-0.57354799999999995"/>
    <s v="Kisii"/>
    <s v="Marani"/>
    <s v="Mwakibagen"/>
    <s v="Nyansore"/>
    <x v="2"/>
    <s v="Perjo Biogas Co Ltd"/>
    <s v="Joel Nyambane Moigare"/>
    <s v="710208102"/>
    <s v="Micro Business"/>
    <s v="MKD"/>
  </r>
  <r>
    <s v="VPA6"/>
    <s v="KE-KIS-1809-19689"/>
    <x v="1"/>
    <s v=""/>
    <s v="14th July,2018"/>
    <d v="2018-07-14T00:00:00"/>
    <s v="30th September,2018"/>
    <d v="2018-09-30T00:00:00"/>
    <s v="Bwana Nicholas Ondicho"/>
    <s v="Male"/>
    <s v="36751046"/>
    <s v="722489386"/>
    <s v="722489386"/>
    <s v=""/>
    <s v="722489386"/>
    <n v="34.724052999999998"/>
    <n v="-0.58797500000000003"/>
    <s v="Kisii"/>
    <s v="Marani"/>
    <s v="Bogusero"/>
    <s v="Bosingo"/>
    <x v="1"/>
    <s v="Perjo Biogas Co Ltd"/>
    <s v="Joel Nyambane Moigare"/>
    <s v="710208102"/>
    <s v="Micro Business"/>
    <s v="MKD"/>
  </r>
  <r>
    <s v="VPA6"/>
    <s v="KE-NAK-1809-21284"/>
    <x v="1"/>
    <s v=""/>
    <s v="4th September,2018"/>
    <d v="2018-09-04T00:00:00"/>
    <s v="14th September,2018"/>
    <d v="2018-09-14T00:00:00"/>
    <s v="Kamau Nganga James"/>
    <s v="Male"/>
    <s v="13391885"/>
    <s v="729488080"/>
    <s v="729488080"/>
    <s v=""/>
    <s v=""/>
    <n v="36.118605000000002"/>
    <n v="-0.233432"/>
    <s v="Nakuru"/>
    <s v="Bahati"/>
    <s v="Kabatini"/>
    <s v="Kiamaina"/>
    <x v="2"/>
    <s v="Samjubiotec Enterprises"/>
    <s v="Samuel Mwangi Juma"/>
    <s v="725884727"/>
    <s v="Micro Business"/>
    <s v="KENBIM"/>
  </r>
  <r>
    <s v="VPA6"/>
    <s v="KE-MER-1810-23878"/>
    <x v="1"/>
    <s v=""/>
    <s v="15th August,2018"/>
    <d v="2018-08-15T00:00:00"/>
    <s v="4th October,2018"/>
    <d v="2018-10-04T00:00:00"/>
    <s v="Murira Gatobu Martin"/>
    <s v="Male"/>
    <s v="23367133"/>
    <s v="720817228"/>
    <s v="720817228"/>
    <s v=""/>
    <s v="710349481"/>
    <n v="37.552987000000002"/>
    <n v="0.131387"/>
    <s v="Meru"/>
    <s v="Buuri"/>
    <s v="Muoroga"/>
    <s v="Kiau"/>
    <x v="3"/>
    <s v="Igwemas General Digester Ltd"/>
    <s v="Timothy  Murithi"/>
    <s v="791853946"/>
    <s v="Micro Business"/>
    <s v="MKD"/>
  </r>
  <r>
    <s v="VPA6"/>
    <s v="KE-NYE-1809-23630"/>
    <x v="1"/>
    <s v=""/>
    <s v="6th September,2018"/>
    <d v="2018-09-06T00:00:00"/>
    <s v="18th September,2018"/>
    <d v="2018-09-18T00:00:00"/>
    <s v="Gitonga Peter Njau"/>
    <s v="Male"/>
    <s v="3178948"/>
    <s v="720755323"/>
    <s v="720755323"/>
    <s v=""/>
    <s v="723233059"/>
    <n v="37.062511999999998"/>
    <n v="-0.150505"/>
    <s v="Nyeri"/>
    <s v="Kieni East"/>
    <s v="Kiamathaga"/>
    <s v="Gatune"/>
    <x v="2"/>
    <s v="Sakaki Natural Renewable Energy Center"/>
    <s v=""/>
    <s v=""/>
    <s v="Micro Business"/>
    <s v="MKD"/>
  </r>
  <r>
    <s v="VPA6"/>
    <s v="KE-NYE-1809-23632"/>
    <x v="1"/>
    <s v=""/>
    <s v="8th September,2018"/>
    <d v="2018-09-08T00:00:00"/>
    <s v="18th September,2018"/>
    <d v="2018-09-18T00:00:00"/>
    <s v="Wambugu Jeremiah Kariuki"/>
    <s v="Male"/>
    <s v="99999"/>
    <s v="724966047"/>
    <s v="724966047"/>
    <s v=""/>
    <s v="729905404"/>
    <n v="37.085182000000003"/>
    <n v="-0.54526200000000002"/>
    <s v="Nyeri"/>
    <s v="Mukurweni"/>
    <s v="Ichamara"/>
    <s v="Ichamara"/>
    <x v="2"/>
    <s v="Sakaki Natural Renewable Energy Center"/>
    <s v="Null"/>
    <s v=""/>
    <s v="Micro Business"/>
    <s v="MKD"/>
  </r>
  <r>
    <s v="VPA6"/>
    <s v="KE-NYE-1809-23618"/>
    <x v="2"/>
    <s v="Abandoned"/>
    <s v="20th August,2018"/>
    <d v="2018-08-20T00:00:00"/>
    <s v="18th September,2018"/>
    <d v="2018-09-18T00:00:00"/>
    <s v="Njoroge Francis Njoroge"/>
    <s v="Male"/>
    <s v="99999"/>
    <s v="725790653"/>
    <s v="725790653"/>
    <s v=""/>
    <s v="721617675"/>
    <n v="37.108615"/>
    <n v="-0.55588499999999996"/>
    <s v="Nyeri"/>
    <s v="Mukurweni"/>
    <s v="Ishamara"/>
    <s v="Komondo"/>
    <x v="2"/>
    <s v="Sakaki Natural Renewable Energy Center"/>
    <s v="Null"/>
    <s v=""/>
    <s v="Micro Business"/>
    <s v="MKD"/>
  </r>
  <r>
    <s v="VPA6"/>
    <s v="KE-KIA-1809-23628"/>
    <x v="1"/>
    <s v=""/>
    <s v="22nd August,2018"/>
    <d v="2018-08-22T00:00:00"/>
    <s v="22nd September,2018"/>
    <d v="2018-09-22T00:00:00"/>
    <s v="Kariuki Joyce Njeri"/>
    <s v="Female"/>
    <s v="30244979"/>
    <s v="729443149"/>
    <s v="729443149"/>
    <s v=""/>
    <s v="719183531"/>
    <n v="37.172978000000001"/>
    <n v="-1.0990169999999999"/>
    <s v="Kiambu"/>
    <s v="Thika East"/>
    <s v="Gatuanyaga"/>
    <s v="Magana"/>
    <x v="4"/>
    <s v="Sakaki Natural Renewable Energy Center"/>
    <s v="Null"/>
    <s v=""/>
    <s v="Micro Business"/>
    <s v="AKUT"/>
  </r>
  <r>
    <s v="VPA6"/>
    <s v="KE-KIR-1810-23625"/>
    <x v="1"/>
    <s v=""/>
    <s v="13th September,2018"/>
    <d v="2018-09-13T00:00:00"/>
    <s v="4th October,2018"/>
    <d v="2018-10-04T00:00:00"/>
    <s v="Kinyua Susan Kinyua"/>
    <s v="Female"/>
    <s v="99999"/>
    <s v="721922206"/>
    <s v="721922206"/>
    <s v=""/>
    <s v="721898510"/>
    <n v="37.216231999999998"/>
    <n v="-0.46027200000000001"/>
    <s v="Kirinyaga"/>
    <s v="Kirinyaga"/>
    <s v="Mukure"/>
    <s v="Gathambi"/>
    <x v="0"/>
    <s v="Sakaki Natural Renewable Energy Center"/>
    <s v=""/>
    <s v=""/>
    <s v="Micro Business"/>
    <s v="MKD"/>
  </r>
  <r>
    <s v="VPA6"/>
    <s v="KE-THA-1810-27932"/>
    <x v="1"/>
    <s v=""/>
    <s v="17th August,2018"/>
    <d v="2018-08-17T00:00:00"/>
    <s v="6th October,2018"/>
    <d v="2018-10-06T00:00:00"/>
    <s v="Kirimi Sylvia Kaari"/>
    <s v="Female"/>
    <s v="22618525"/>
    <s v="728446480"/>
    <s v="728446480"/>
    <s v=""/>
    <s v="712957937"/>
    <n v="37.645299999999999"/>
    <n v="-0.23830699999999999"/>
    <s v="Tharaka-Nithi"/>
    <s v="Maara"/>
    <s v="Murungi"/>
    <s v="Wiru"/>
    <x v="2"/>
    <s v="Igwemas General Digester Ltd"/>
    <s v="Samuel Kirimi"/>
    <s v="793022613"/>
    <s v="Micro Business"/>
    <s v="MKD"/>
  </r>
  <r>
    <s v="VPA6"/>
    <s v="KE-NAN-1810-18491"/>
    <x v="1"/>
    <s v=""/>
    <s v="29th March,2018"/>
    <d v="2018-03-29T00:00:00"/>
    <s v="1st October,2018"/>
    <d v="2018-10-01T00:00:00"/>
    <s v="Kosut Jennifer"/>
    <s v="Female"/>
    <s v="99999"/>
    <s v="727958073"/>
    <s v="2.55E+11"/>
    <s v=""/>
    <s v=""/>
    <n v="35.141559000000001"/>
    <n v="0.19567899999999999"/>
    <s v="Nandi"/>
    <s v="Nandi Central"/>
    <s v="Emgwen"/>
    <s v="Kaboen"/>
    <x v="2"/>
    <s v="Abiud limited"/>
    <s v="null"/>
    <s v=""/>
    <s v="Micro Business"/>
    <s v="AKUT"/>
  </r>
  <r>
    <s v="VPA6"/>
    <s v="KE-NAN-1810-18488"/>
    <x v="1"/>
    <s v=""/>
    <s v="31st March,2018"/>
    <d v="2018-03-31T00:00:00"/>
    <s v="1st October,2018"/>
    <d v="2018-10-01T00:00:00"/>
    <s v="Jeruto Florida"/>
    <s v="Female"/>
    <s v="11297047"/>
    <s v="0724707147"/>
    <s v="724707147"/>
    <s v=""/>
    <s v=""/>
    <n v="35.128011999999998"/>
    <n v="0.21130699999999999"/>
    <s v="Nandi"/>
    <s v="Nandi Central"/>
    <s v="Chesumei"/>
    <s v="Kiptoros"/>
    <x v="2"/>
    <s v="Abiud limited"/>
    <s v=""/>
    <s v=""/>
    <s v="Micro Business"/>
    <s v="AKUT"/>
  </r>
  <r>
    <s v="VPA6"/>
    <s v="KE-NAN-1810-18489"/>
    <x v="1"/>
    <s v=""/>
    <s v="2nd September,2018"/>
    <d v="2018-09-02T00:00:00"/>
    <s v="6th October,2018"/>
    <d v="2018-10-06T00:00:00"/>
    <s v="Kipkosgei Leonard"/>
    <s v="Male"/>
    <s v="32381905"/>
    <s v="724094711"/>
    <s v="729724411"/>
    <s v=""/>
    <s v=""/>
    <n v="35.136057999999998"/>
    <n v="0.197933"/>
    <s v="Nandi"/>
    <s v="Nandi Central"/>
    <s v="Emgwen"/>
    <s v="Irimis"/>
    <x v="2"/>
    <s v="Abiud limited"/>
    <s v=""/>
    <s v=""/>
    <s v="Micro Business"/>
    <s v="AKUT"/>
  </r>
  <r>
    <s v="VPA6"/>
    <s v="KE-NAN-1810-18490"/>
    <x v="1"/>
    <s v=""/>
    <s v="10th April,2018"/>
    <d v="2018-04-10T00:00:00"/>
    <s v="1st October,2018"/>
    <d v="2018-10-01T00:00:00"/>
    <s v="Cheptonui Josphine"/>
    <s v="Female"/>
    <s v="99999"/>
    <s v="728813650"/>
    <s v="2.55E+11"/>
    <s v=""/>
    <s v=""/>
    <n v="35.12818"/>
    <n v="0.21227099999999999"/>
    <s v="Nandi"/>
    <s v="Nandi Central"/>
    <s v="Chesumei"/>
    <s v="Kiptoros"/>
    <x v="2"/>
    <s v="Abiud limited"/>
    <s v="null"/>
    <s v=""/>
    <s v="Micro Business"/>
    <s v="AKUT"/>
  </r>
  <r>
    <s v="VPA6"/>
    <s v="KE-MUR-1809-19387"/>
    <x v="1"/>
    <s v=""/>
    <s v="1st September,2018"/>
    <d v="2018-09-01T00:00:00"/>
    <s v="30th September,2018"/>
    <d v="2018-09-30T00:00:00"/>
    <s v="Njuguna Luke Mwangi"/>
    <s v="Male"/>
    <s v="12996298"/>
    <s v="721458023"/>
    <s v="726243399"/>
    <s v=""/>
    <s v="723881684"/>
    <n v="36.827857999999999"/>
    <n v="-0.75410600000000005"/>
    <s v="Murang'a"/>
    <s v="Kigumo"/>
    <s v="Kinyona"/>
    <s v="Kinyona"/>
    <x v="2"/>
    <s v="HAMKAM"/>
    <s v="Hamkam"/>
    <s v="728905337"/>
    <s v="Micro Business"/>
    <s v="KENBIM"/>
  </r>
  <r>
    <s v="VPA6"/>
    <s v="KE-NYA-1809-19690"/>
    <x v="1"/>
    <s v=""/>
    <s v="13th July,2018"/>
    <d v="2018-07-13T00:00:00"/>
    <s v="7th September,2018"/>
    <d v="2018-09-07T00:00:00"/>
    <s v="Momanyi Livingston Nyan'Gau"/>
    <s v="Male"/>
    <s v="8578231"/>
    <s v="729951116"/>
    <s v="729951116"/>
    <s v=""/>
    <s v="706107119"/>
    <n v="34.910482999999999"/>
    <n v="-0.57954799999999995"/>
    <s v="Nyamira"/>
    <s v="Nyamira South"/>
    <s v="Bomabacho"/>
    <s v="Nyabite"/>
    <x v="7"/>
    <s v="Perjo Biogas Co Ltd"/>
    <s v="Joel Nyambane Moigare"/>
    <s v="710208102"/>
    <s v="Micro Business"/>
    <s v="MKD"/>
  </r>
  <r>
    <s v="VPA6"/>
    <s v="KE-NYA-1810-19691"/>
    <x v="1"/>
    <s v=""/>
    <s v="8th July,2018"/>
    <d v="2018-07-08T00:00:00"/>
    <s v="8th October,2018"/>
    <d v="2018-10-08T00:00:00"/>
    <s v="Mingate Ester Moraa"/>
    <s v="Female"/>
    <s v="4136776"/>
    <s v="0713934530"/>
    <s v="713934530"/>
    <s v=""/>
    <s v="713934530"/>
    <n v="34.875320000000002"/>
    <n v="-0.63252299999999995"/>
    <s v="Nyamira"/>
    <s v="Manga"/>
    <s v="Nyakongo"/>
    <s v="Bigogo"/>
    <x v="2"/>
    <s v="Perjo Biogas Co Ltd"/>
    <s v="Joel Nyambane Moigare"/>
    <s v="710208102"/>
    <s v="Micro Business"/>
    <s v="MKD"/>
  </r>
  <r>
    <s v="VPA6"/>
    <s v="KE-NYA-1810-19692"/>
    <x v="1"/>
    <s v=""/>
    <s v="21st August,2018"/>
    <d v="2018-08-21T00:00:00"/>
    <s v="9th October,2018"/>
    <d v="2018-10-09T00:00:00"/>
    <s v="Rira Benard Orengo"/>
    <s v="Male"/>
    <s v="20578916"/>
    <s v="710525193"/>
    <s v="710525193"/>
    <s v=""/>
    <s v="725989614"/>
    <n v="34.918880000000001"/>
    <n v="-0.53242199999999995"/>
    <s v="Nyamira"/>
    <s v="Nyamira South"/>
    <s v="West Mugirango"/>
    <s v="Kemasare"/>
    <x v="2"/>
    <s v="Perjo Biogas Co Ltd"/>
    <s v="Joel Nyambane Moigare"/>
    <s v="710208102"/>
    <s v="Micro Business"/>
    <s v="MKD"/>
  </r>
  <r>
    <s v="VPA6"/>
    <s v="KE-KIA-1810-20387"/>
    <x v="0"/>
    <s v="Grievance"/>
    <s v="30th September,2018"/>
    <d v="2018-09-30T00:00:00"/>
    <s v="24th October,2018"/>
    <d v="2018-10-24T00:00:00"/>
    <s v="Kiarie Carolyne Wanjku"/>
    <s v="Female"/>
    <s v="99999"/>
    <s v="722649172"/>
    <s v="722649172"/>
    <s v=""/>
    <s v="723678194"/>
    <n v="36.813606999999998"/>
    <n v="-1.1335580000000001"/>
    <s v="Kiambu"/>
    <s v="Kiambaa"/>
    <s v="Ndumberi"/>
    <s v="Ting'Ang'A"/>
    <x v="1"/>
    <s v="Felikam Biogas Services"/>
    <s v="Felikam Biogas Services"/>
    <s v="721439273"/>
    <s v="Micro Business"/>
    <s v="KENBIM"/>
  </r>
  <r>
    <s v="VPA6"/>
    <s v="KE-KIA-1810-20917"/>
    <x v="1"/>
    <s v=""/>
    <s v="18th September,2018"/>
    <d v="2018-09-18T00:00:00"/>
    <s v="1st October,2018"/>
    <d v="2018-10-01T00:00:00"/>
    <s v="Chege John Ichangai"/>
    <s v="Male"/>
    <s v="816191"/>
    <s v="723059062"/>
    <s v="723059062"/>
    <s v=""/>
    <s v=""/>
    <n v="36.843183000000003"/>
    <n v="-1.029768"/>
    <s v="Kiambu"/>
    <s v="Gatundu South"/>
    <s v="Mutati"/>
    <s v="Kigaa"/>
    <x v="2"/>
    <s v="Fagaden Enterprises"/>
    <s v=""/>
    <s v=""/>
    <s v="Micro Business"/>
    <s v="MKD"/>
  </r>
  <r>
    <s v="VPA6"/>
    <s v="KE-MUR-1807-26788"/>
    <x v="1"/>
    <s v=""/>
    <s v="4th June,2018"/>
    <d v="2018-06-04T00:00:00"/>
    <s v="10th July,2018"/>
    <d v="2018-07-10T00:00:00"/>
    <s v="Mwangi Esther Wanjiku"/>
    <s v="Male"/>
    <s v="5581867"/>
    <s v="729330864"/>
    <s v="729330864"/>
    <s v=""/>
    <s v=""/>
    <n v="36.851607999999999"/>
    <n v="-0.70001100000000005"/>
    <s v="Murang'a"/>
    <s v="Kangema"/>
    <s v="Gakera"/>
    <s v="Icice"/>
    <x v="3"/>
    <s v="Andcol Enterprises"/>
    <s v="Andcol  Enterprises"/>
    <s v="723020914"/>
    <s v="Micro Business"/>
    <s v="MKD"/>
  </r>
  <r>
    <s v="VPA6"/>
    <s v="KE-MER-1810-23880"/>
    <x v="1"/>
    <s v=""/>
    <s v="25th August,2018"/>
    <d v="2018-08-25T00:00:00"/>
    <s v="14th October,2018"/>
    <d v="2018-10-14T00:00:00"/>
    <s v="Kimathi Jane Kithira"/>
    <s v="Female"/>
    <s v="13399254"/>
    <s v="721899707"/>
    <s v="721899707"/>
    <s v=""/>
    <s v="721985466"/>
    <n v="37.783684999999998"/>
    <n v="2.7307999999999999E-2"/>
    <s v="Meru"/>
    <s v="Imenti South"/>
    <s v="Giaki"/>
    <s v="Ciokiura"/>
    <x v="0"/>
    <s v="Igwemas General Digester Ltd"/>
    <s v="Timothy  Murithi"/>
    <s v="791853946"/>
    <s v="Micro Business"/>
    <s v="MKD"/>
  </r>
  <r>
    <s v="VPA6"/>
    <s v="KE-NYE-1810-18713"/>
    <x v="1"/>
    <s v=""/>
    <s v="15th September,2018"/>
    <d v="2018-09-15T00:00:00"/>
    <s v="15th October,2018"/>
    <d v="2018-10-15T00:00:00"/>
    <s v="Loice Muthoni Mwangi"/>
    <s v="Female"/>
    <s v="5953860"/>
    <s v="721401062"/>
    <s v="721401062"/>
    <s v=""/>
    <s v="736661602"/>
    <n v="37.073537000000002"/>
    <n v="-0.18876000000000001"/>
    <s v="Nyeri"/>
    <s v="Kieni East"/>
    <s v="Kabulaini"/>
    <s v="Ketuke"/>
    <x v="3"/>
    <s v="Biotechno &amp; Services"/>
    <s v="Biotechno &amp; Services"/>
    <s v="720561118"/>
    <s v="Micro Business"/>
    <s v="KENBIM"/>
  </r>
  <r>
    <s v="VPA6"/>
    <s v="KE-MER-1810-23881"/>
    <x v="0"/>
    <s v="Grievance"/>
    <s v="27th August,2018"/>
    <d v="2018-08-27T00:00:00"/>
    <s v="16th October,2018"/>
    <d v="2018-10-16T00:00:00"/>
    <s v="M'Rukaria Muriungi Joel"/>
    <s v="Male"/>
    <s v="12885924"/>
    <s v="700312566"/>
    <s v="700312566"/>
    <s v=""/>
    <s v="715775531"/>
    <n v="37.623896000000002"/>
    <n v="-7.5406000000000001E-2"/>
    <s v="Meru"/>
    <s v="Imenti South"/>
    <s v="Mikumbune"/>
    <s v="Rugomo"/>
    <x v="3"/>
    <s v="Igwemas General Digester Ltd"/>
    <s v="Timothy  Murithi"/>
    <s v="791853946"/>
    <s v="Micro Business"/>
    <s v="MKD"/>
  </r>
  <r>
    <s v="VPA6"/>
    <s v="KE-KIA-1809-024695"/>
    <x v="1"/>
    <s v=""/>
    <s v="16th July,2018"/>
    <d v="2018-07-16T00:00:00"/>
    <s v="4th September,2018"/>
    <d v="2018-09-04T00:00:00"/>
    <s v="Ndungu Samuel"/>
    <s v="Male"/>
    <s v="11594252"/>
    <s v="0724429342"/>
    <s v="724429342"/>
    <s v=""/>
    <s v=""/>
    <n v="36.609126000000003"/>
    <n v="-1.227732"/>
    <s v="Kiambu"/>
    <s v="Kikuyu"/>
    <s v="Karai"/>
    <s v="Raiguti"/>
    <x v="0"/>
    <s v="Andcol Enterprises"/>
    <s v="Andrew Tunui"/>
    <s v="723020914"/>
    <s v="Micro Business"/>
    <s v="KENBIM"/>
  </r>
  <r>
    <s v="VPA6"/>
    <s v="KE-KIR-1805-024703"/>
    <x v="1"/>
    <s v=""/>
    <s v="1st March,2018"/>
    <d v="2018-03-01T00:00:00"/>
    <s v="1st May,2018"/>
    <d v="2018-05-01T00:00:00"/>
    <s v="Miano Mureithi James"/>
    <s v="Male"/>
    <s v="99999"/>
    <s v="721473762"/>
    <s v="721473762"/>
    <s v=""/>
    <s v=""/>
    <n v="37.252423"/>
    <n v="-0.44090699999999999"/>
    <s v="Kirinyaga"/>
    <s v="Kerugoya/Kutus"/>
    <s v="Inoi"/>
    <s v="Block"/>
    <x v="3"/>
    <s v="Andcol Enterprises"/>
    <s v="Andcol  Enterprises"/>
    <s v=""/>
    <s v="Micro Business"/>
    <s v="KENBIM"/>
  </r>
  <r>
    <s v="VPA6"/>
    <s v="KE-MER-1810-23882"/>
    <x v="1"/>
    <s v=""/>
    <s v="31st August,2018"/>
    <d v="2018-08-31T00:00:00"/>
    <s v="20th October,2018"/>
    <d v="2018-10-20T00:00:00"/>
    <s v="Kinyuru Kiburu Zaverio"/>
    <s v="Male"/>
    <s v="4470374"/>
    <s v="792433846"/>
    <s v="792433846"/>
    <s v=""/>
    <s v="715516984"/>
    <n v="37.628067000000001"/>
    <n v="-7.9642000000000004E-2"/>
    <s v="Meru"/>
    <s v="Imenti South"/>
    <s v="Mikumbune"/>
    <s v="Rugomi"/>
    <x v="3"/>
    <s v="Igwemas General Digester Ltd"/>
    <s v="Eric Munene"/>
    <s v="728779943"/>
    <s v="Micro Business"/>
    <s v="MKD"/>
  </r>
  <r>
    <s v="VPA6"/>
    <s v="KE-MIG-1810-27915"/>
    <x v="1"/>
    <s v=""/>
    <s v="18th October,2018"/>
    <d v="2018-10-18T00:00:00"/>
    <s v="22nd October,2018"/>
    <d v="2018-10-22T00:00:00"/>
    <s v="Anginya Tobias Otieno"/>
    <s v="Male"/>
    <s v="4243363"/>
    <s v="722223977"/>
    <s v="722223977"/>
    <s v=""/>
    <s v=""/>
    <n v="34.612667999999999"/>
    <n v="-0.75686699999999996"/>
    <s v="Migori"/>
    <s v="Rongo"/>
    <s v="Koderobara"/>
    <s v="Kanyigombe"/>
    <x v="0"/>
    <s v="Nyansancha Biogas"/>
    <s v="Samuel Otiso"/>
    <s v="723433295"/>
    <s v="Micro Business"/>
    <s v="MKD"/>
  </r>
  <r>
    <s v="VPA6"/>
    <s v="KE-MER-1810-23883"/>
    <x v="1"/>
    <s v=""/>
    <s v="3rd September,2018"/>
    <d v="2018-09-03T00:00:00"/>
    <s v="23rd October,2018"/>
    <d v="2018-10-23T00:00:00"/>
    <s v="Muriungi Mukiri Godfrey"/>
    <s v="Male"/>
    <s v="22567834"/>
    <s v="710568422"/>
    <s v="724559423"/>
    <s v=""/>
    <s v="710568422"/>
    <n v="37.658346999999999"/>
    <n v="-9.1652999999999998E-2"/>
    <s v="Meru"/>
    <s v="Imenti South"/>
    <s v="Mwichiune"/>
    <s v="Rarambu"/>
    <x v="2"/>
    <s v="Igwemas General Digester Ltd"/>
    <s v="Frank Mutuma"/>
    <s v="740766597"/>
    <s v="Micro Business"/>
    <s v="MKD"/>
  </r>
  <r>
    <s v="VPA6"/>
    <s v="KE-KIA-1806-23696"/>
    <x v="1"/>
    <s v=""/>
    <s v="25th April,2018"/>
    <d v="2018-04-25T00:00:00"/>
    <s v="14th June,2018"/>
    <d v="2018-06-14T00:00:00"/>
    <s v="Njenga Agnes Nyambura"/>
    <s v="Female"/>
    <s v="22930715"/>
    <s v="721691938"/>
    <s v="711691938"/>
    <s v=""/>
    <s v=""/>
    <n v="36.683636999999997"/>
    <n v="-1.22837"/>
    <s v="Kiambu"/>
    <s v="Kabete"/>
    <s v="Kanyarere"/>
    <s v="Kwamagu"/>
    <x v="3"/>
    <s v="Andcol Enterprises"/>
    <s v="Andrew Tunui"/>
    <s v="723020914"/>
    <s v="Micro Business"/>
    <s v="MKD"/>
  </r>
  <r>
    <s v="VPA6"/>
    <s v="KE-KIR-1802-23639"/>
    <x v="2"/>
    <s v="Abandoned"/>
    <s v="20th January,2018"/>
    <d v="2018-01-20T00:00:00"/>
    <s v="18th February,2018"/>
    <d v="2018-02-18T00:00:00"/>
    <s v="Gatimu Karimi Joseph"/>
    <s v="Male"/>
    <s v="754288"/>
    <s v="711444359"/>
    <s v="711444359"/>
    <s v=""/>
    <s v=""/>
    <n v="37.254916999999999"/>
    <n v="-0.518536"/>
    <s v="Kirinyaga"/>
    <s v="Kerugoya/Kutus"/>
    <s v="Kanyekini"/>
    <s v="Mutitu"/>
    <x v="2"/>
    <s v="Sakaki Natural Renewable Energy Center"/>
    <s v="Sakaki Natural Renewable Energy Center"/>
    <s v="723421759"/>
    <s v="Micro Business"/>
    <s v="MKD"/>
  </r>
  <r>
    <s v="VPA6"/>
    <s v="KE-KIR-1808-20806"/>
    <x v="1"/>
    <s v=""/>
    <s v="20th July,2018"/>
    <d v="2018-07-20T00:00:00"/>
    <s v="10th August,2018"/>
    <d v="2018-08-10T00:00:00"/>
    <s v="Koigia Gituro Anthony"/>
    <s v="Male"/>
    <s v="5756904"/>
    <s v="723446004"/>
    <s v="723446004"/>
    <s v=""/>
    <s v=""/>
    <n v="37.264755999999998"/>
    <n v="-0.48585699999999998"/>
    <s v="Kirinyaga"/>
    <s v="Kerugoya/Kutus"/>
    <s v="Kerugoya"/>
    <s v="Kiaritha"/>
    <x v="2"/>
    <s v="Mt Kenya Renewable energy"/>
    <s v=""/>
    <s v=""/>
    <s v="Micro Business"/>
    <s v="KENBIM"/>
  </r>
  <r>
    <s v="VPA6"/>
    <s v="KE-KIA-1804-024697"/>
    <x v="1"/>
    <s v=""/>
    <s v="4th March,2018"/>
    <d v="2018-03-04T00:00:00"/>
    <s v="23rd April,2018"/>
    <d v="2018-04-23T00:00:00"/>
    <s v="Mwiruri James Mwangi"/>
    <s v="Male"/>
    <s v="8844954"/>
    <s v="786532553"/>
    <s v="786532553"/>
    <s v=""/>
    <s v=""/>
    <n v="36.885945"/>
    <n v="-0.95057599999999998"/>
    <s v="Kiambu"/>
    <s v="Gatundu North"/>
    <s v="Kithokoni"/>
    <s v="Kanjuku"/>
    <x v="2"/>
    <s v="Andcol Enterprises"/>
    <s v="Andrew Tunui"/>
    <s v="723020914"/>
    <s v="Micro Business"/>
    <s v="KENBIM"/>
  </r>
  <r>
    <s v="VPA6"/>
    <s v="KE-KIA-1810-024698"/>
    <x v="0"/>
    <s v="Under Verification"/>
    <s v="26th October,2018"/>
    <d v="2018-10-26T00:00:00"/>
    <s v="26th October,2018"/>
    <d v="2018-10-26T00:00:00"/>
    <s v="Mwaniki Grace Wanjiru"/>
    <s v="Female"/>
    <s v="23612835"/>
    <s v="0715354037"/>
    <s v="715354037"/>
    <s v=""/>
    <s v="792194026"/>
    <n v="36.884731000000002"/>
    <n v="-0.94961099999999998"/>
    <s v="Kiambu"/>
    <s v="Gatundu North"/>
    <s v="Chania"/>
    <s v="Givai-Ni"/>
    <x v="1"/>
    <s v="Andcol Enterprises"/>
    <s v="Andrew Tunui"/>
    <s v="723020914"/>
    <s v="Micro Business"/>
    <s v="KENBIM"/>
  </r>
  <r>
    <s v="VPA6"/>
    <s v="KE-KIA-1808-24699"/>
    <x v="1"/>
    <s v=""/>
    <s v="11th July,2018"/>
    <d v="2018-07-11T00:00:00"/>
    <s v="14th August,2018"/>
    <d v="2018-08-14T00:00:00"/>
    <s v="Nginge Nancy Wanjiru"/>
    <s v="Female"/>
    <s v="6595138"/>
    <s v="723389671"/>
    <s v="723389671"/>
    <s v=""/>
    <s v=""/>
    <n v="36.895068000000002"/>
    <n v="-0.97392999999999996"/>
    <s v="Kiambu"/>
    <s v="Gatundu North"/>
    <s v="Guthokoni"/>
    <s v="Gathai"/>
    <x v="0"/>
    <s v="Andcol Enterprises"/>
    <s v="Andrew Tunui"/>
    <s v="723020914"/>
    <s v="Micro Business"/>
    <s v="KENBIM"/>
  </r>
  <r>
    <s v="VPA6"/>
    <s v="KE-NYE-1810-18820"/>
    <x v="1"/>
    <s v=""/>
    <s v="4th September,2018"/>
    <d v="2018-09-04T00:00:00"/>
    <s v="24th October,2018"/>
    <d v="2018-10-24T00:00:00"/>
    <s v="Gaiko John"/>
    <s v="Male"/>
    <s v="35562332"/>
    <s v="739020480"/>
    <s v="739020480"/>
    <s v=""/>
    <s v=""/>
    <n v="37.099888"/>
    <n v="-0.43856800000000001"/>
    <s v="Nyeri"/>
    <s v="Mathira West"/>
    <s v="Kiawarigi"/>
    <s v="Icuga"/>
    <x v="0"/>
    <s v="Cides Ltd"/>
    <s v="Null"/>
    <s v=""/>
    <s v="Micro Business"/>
    <s v="KENBIM"/>
  </r>
  <r>
    <s v="VPA6"/>
    <s v="KE-KIR-1808-24704"/>
    <x v="1"/>
    <s v=""/>
    <s v="30th June,2018"/>
    <d v="2018-06-30T00:00:00"/>
    <s v="31st August,2018"/>
    <d v="2018-08-31T00:00:00"/>
    <s v="Kabata Wambui Miriam"/>
    <s v="Male"/>
    <s v="99999"/>
    <s v="714773786"/>
    <s v="714773786"/>
    <s v=""/>
    <s v=""/>
    <n v="37.304856000000001"/>
    <n v="-0.55177699999999996"/>
    <s v="Kirinyaga"/>
    <s v="Kerugoya/Kutus"/>
    <s v="Karia"/>
    <s v="Kianjogu"/>
    <x v="2"/>
    <s v="Andcol Enterprises"/>
    <s v="Null"/>
    <s v=""/>
    <s v="Micro Business"/>
    <s v="KENBIM"/>
  </r>
  <r>
    <s v="VPA6"/>
    <s v="KE-NYE-1810-23631"/>
    <x v="1"/>
    <s v=""/>
    <s v="21st September,2018"/>
    <d v="2018-09-21T00:00:00"/>
    <s v="14th October,2018"/>
    <d v="2018-10-14T00:00:00"/>
    <s v="Mwangi Nancy Mukami"/>
    <s v="Female"/>
    <s v="99999"/>
    <s v="726770299"/>
    <s v="726770299"/>
    <s v=""/>
    <s v="787999761"/>
    <n v="37.144936999999999"/>
    <n v="-0.49727199999999999"/>
    <s v="Nyeri"/>
    <s v="Mathira East"/>
    <s v="Gatundu"/>
    <s v="Mwanda"/>
    <x v="2"/>
    <s v="Sakaki Natural Renewable Energy Center"/>
    <s v=""/>
    <s v=""/>
    <s v="Micro Business"/>
    <s v="MKD"/>
  </r>
  <r>
    <s v="VPA6"/>
    <s v="KE-VIH-1810-23640"/>
    <x v="1"/>
    <s v=""/>
    <s v="8th October,2018"/>
    <d v="2018-10-08T00:00:00"/>
    <s v="31st October,2018"/>
    <d v="2018-10-31T00:00:00"/>
    <s v="Asiligwa Emmy Asiligwa"/>
    <s v="Female"/>
    <s v="99999"/>
    <s v="726377526"/>
    <s v="726377526"/>
    <s v=""/>
    <s v="722623122"/>
    <n v="34.775103000000001"/>
    <n v="0.118175"/>
    <s v="Vihiga"/>
    <s v="Sabatia"/>
    <s v="Mdete"/>
    <s v="Vokoli"/>
    <x v="0"/>
    <s v="Sakaki Natural Renewable Energy Center"/>
    <s v=""/>
    <s v=""/>
    <s v="Micro Business"/>
    <s v="MKD"/>
  </r>
  <r>
    <s v="VPA6"/>
    <s v="KE-KIA-1811-23638"/>
    <x v="1"/>
    <s v=""/>
    <s v="15th October,2018"/>
    <d v="2018-10-15T00:00:00"/>
    <s v="2nd November,2018"/>
    <d v="2018-11-02T00:00:00"/>
    <s v="Wachira Wilson Mutahi"/>
    <s v="Male"/>
    <s v="99999"/>
    <s v="722682564"/>
    <s v="2.55E+11"/>
    <s v=""/>
    <s v="2.55E+11"/>
    <n v="37.017524999999999"/>
    <n v="-1.177948"/>
    <s v="Kiambu"/>
    <s v="Ruiru"/>
    <s v="Gatongora"/>
    <s v="Mutonya"/>
    <x v="2"/>
    <s v="Sakaki Natural Renewable Energy Center"/>
    <s v="Null"/>
    <s v=""/>
    <s v="Micro Business"/>
    <s v="MKD"/>
  </r>
  <r>
    <s v="VPA6"/>
    <s v="KE-MUR-1811-19388"/>
    <x v="1"/>
    <s v=""/>
    <s v="4th November,2018"/>
    <d v="2018-11-04T00:00:00"/>
    <s v="4th November,2018"/>
    <d v="2018-11-04T00:00:00"/>
    <s v="Njenga Geoffrey Mwangi"/>
    <s v="Male"/>
    <s v="30846597"/>
    <s v="0716612298"/>
    <s v="716612298"/>
    <s v=""/>
    <s v="726399408"/>
    <n v="36.882142999999999"/>
    <n v="-0.82636299999999996"/>
    <s v="Murang'a"/>
    <s v="Gatanga"/>
    <s v="Kigoro"/>
    <s v="Kanunga"/>
    <x v="2"/>
    <s v="HAMKAM"/>
    <s v="Hamkam"/>
    <s v="728905327"/>
    <s v="Micro Business"/>
    <s v="KENBIM"/>
  </r>
  <r>
    <s v="VPA6"/>
    <s v="KE-MUR-1811-18821"/>
    <x v="1"/>
    <s v=""/>
    <s v="6th November,2018"/>
    <d v="2018-11-06T00:00:00"/>
    <s v="6th November,2018"/>
    <d v="2018-11-06T00:00:00"/>
    <s v="Karia Ann Wanjiku"/>
    <s v="Female"/>
    <s v="5160235"/>
    <s v="725560692"/>
    <s v="725560692"/>
    <s v=""/>
    <s v=""/>
    <n v="36.952911999999998"/>
    <n v="-0.84031100000000003"/>
    <s v="Murang'a"/>
    <s v="Kandara"/>
    <s v="Ruchu"/>
    <s v="Kibage"/>
    <x v="3"/>
    <s v="CIDES ltd"/>
    <s v="Joseph Kuria"/>
    <s v="722688564"/>
    <s v="Micro Business"/>
    <s v="KENBIM"/>
  </r>
  <r>
    <s v="VPA6"/>
    <s v="KE-NYE-1811-25846"/>
    <x v="1"/>
    <s v=""/>
    <s v="7th September,2018"/>
    <d v="2018-09-07T00:00:00"/>
    <s v="10th November,2018"/>
    <d v="2018-11-10T00:00:00"/>
    <s v="Wanjohi Esther Muthoni"/>
    <s v="Female"/>
    <s v="11261815"/>
    <s v="701630233"/>
    <s v="7228608703"/>
    <s v=""/>
    <s v="701630233"/>
    <n v="36.900880000000001"/>
    <n v="-0.440913"/>
    <s v="Nyeri"/>
    <s v="Nyeri Town"/>
    <s v="Nyeri  Town"/>
    <s v="Kiriara"/>
    <x v="0"/>
    <s v="Mt Kenya Renewable Energy"/>
    <s v="Allan Gichuru Karugu"/>
    <s v="705604956"/>
    <s v="Micro Business"/>
    <s v="KENBIM"/>
  </r>
  <r>
    <s v="VPA6"/>
    <s v="KE-NYE-1811-25847"/>
    <x v="1"/>
    <s v=""/>
    <s v="5th October,2018"/>
    <d v="2018-10-05T00:00:00"/>
    <s v="11th November,2018"/>
    <d v="2018-11-11T00:00:00"/>
    <s v="Mutahi Flacidia Tugi"/>
    <s v="Female"/>
    <s v="11074756"/>
    <s v="720437376"/>
    <s v="720437376"/>
    <s v=""/>
    <s v="727486230"/>
    <n v="37.007446999999999"/>
    <n v="-0.484072"/>
    <s v="Nyeri"/>
    <s v="Tetu"/>
    <s v="Tetu"/>
    <s v="Gichira"/>
    <x v="1"/>
    <s v="Mt Kenya Renewable Energy"/>
    <s v="Allan Gichuru Karugu"/>
    <s v="705604956"/>
    <s v="Micro Business"/>
    <s v="KENBIM"/>
  </r>
  <r>
    <s v="VPA6"/>
    <s v="KE-BAR-1811-1877"/>
    <x v="1"/>
    <s v=""/>
    <s v="8th October,2018"/>
    <d v="2018-10-08T00:00:00"/>
    <s v="12th November,2018"/>
    <d v="2018-11-12T00:00:00"/>
    <s v="Michael Mundui K"/>
    <s v="Male"/>
    <s v="1170328"/>
    <s v="725728179"/>
    <s v="725728179"/>
    <s v=""/>
    <s v=""/>
    <n v="35.824814000000003"/>
    <n v="4.2048000000000002E-2"/>
    <s v="Baringo"/>
    <s v="Koibatek"/>
    <s v="Esageri"/>
    <s v="Esageri"/>
    <x v="2"/>
    <s v="Kichemu limited"/>
    <s v="Null"/>
    <s v=""/>
    <s v="Micro Business"/>
    <s v="MKD"/>
  </r>
  <r>
    <s v="VPA6"/>
    <s v="KE-KIR-1806-24705"/>
    <x v="1"/>
    <s v=""/>
    <s v="1st May,2018"/>
    <d v="2018-05-01T00:00:00"/>
    <s v="1st June,2018"/>
    <d v="2018-06-01T00:00:00"/>
    <s v="Wathuta Wairimu Lucy"/>
    <s v="Female"/>
    <s v="99999"/>
    <s v="723899684"/>
    <s v="720899684"/>
    <s v=""/>
    <s v=""/>
    <n v="37.291493000000003"/>
    <n v="-0.51338499999999998"/>
    <s v="Kirinyaga"/>
    <s v="Kerugoya/Kutus"/>
    <s v="Inoi"/>
    <s v="Kamondo"/>
    <x v="0"/>
    <s v="Andcol Enterprises"/>
    <s v="Andcol  Enterprises"/>
    <s v="723020914"/>
    <s v="Micro Business"/>
    <s v="KENBIM"/>
  </r>
  <r>
    <s v="VPA6"/>
    <s v="KE-MER-1811-25971"/>
    <x v="1"/>
    <s v=""/>
    <s v="25th October,2018"/>
    <d v="2018-10-25T00:00:00"/>
    <s v="17th November,2018"/>
    <d v="2018-11-17T00:00:00"/>
    <s v="Charles Manyara Kobia"/>
    <s v="Male"/>
    <s v="22308761"/>
    <s v="727114538"/>
    <s v="727114538"/>
    <s v=""/>
    <s v="723962436"/>
    <n v="37.734656000000001"/>
    <n v="0.171573"/>
    <s v="Meru"/>
    <s v="Tigania West"/>
    <s v="Kianjai"/>
    <s v="Machaku"/>
    <x v="1"/>
    <s v="Likunga Company Limited"/>
    <s v="Julius Mwiraria"/>
    <s v="713007798"/>
    <s v="Micro Business"/>
    <s v="KENBIM"/>
  </r>
  <r>
    <s v="VPA6"/>
    <s v="KE-MER-1811-25972"/>
    <x v="1"/>
    <s v=""/>
    <s v="30th July,2018"/>
    <d v="2018-07-30T00:00:00"/>
    <s v="17th November,2018"/>
    <d v="2018-11-17T00:00:00"/>
    <s v="Grace Kobia Wacuka"/>
    <s v="Female"/>
    <s v="13539404"/>
    <s v="0723264001"/>
    <s v="723264001"/>
    <s v=""/>
    <s v="722654977"/>
    <n v="37.698332999999998"/>
    <n v="0.19062299999999999"/>
    <s v="Meru"/>
    <s v="Tigania West"/>
    <s v="Mituntu"/>
    <s v="Ntalami"/>
    <x v="3"/>
    <s v="Likunga Company Limited"/>
    <s v="Julius Mwilaria"/>
    <s v="713007798"/>
    <s v="Micro Business"/>
    <s v="KENBIM"/>
  </r>
  <r>
    <s v="VPA6"/>
    <s v="KE-NYE-1811-25848"/>
    <x v="1"/>
    <s v=""/>
    <s v="6th November,2018"/>
    <d v="2018-11-06T00:00:00"/>
    <s v="21st November,2018"/>
    <d v="2018-11-21T00:00:00"/>
    <s v="Muchiri Rosemary Njeri"/>
    <s v="Female"/>
    <s v="13319059"/>
    <s v="720747650"/>
    <s v="720747650"/>
    <s v=""/>
    <s v="720818585"/>
    <n v="36.976590000000002"/>
    <n v="-0.46731499999999998"/>
    <s v="Nyeri"/>
    <s v="Tetu"/>
    <s v="Tetu"/>
    <s v="Thigingi"/>
    <x v="0"/>
    <s v="Mt Kenya Renewable Energy"/>
    <s v="Mt Kenya Renewable Energy"/>
    <s v="726322851"/>
    <s v="Micro Business"/>
    <s v="KENBIM"/>
  </r>
  <r>
    <s v="VPA6"/>
    <s v="KE-NYE-1811-25849"/>
    <x v="1"/>
    <s v=""/>
    <s v="21st May,2018"/>
    <d v="2018-05-21T00:00:00"/>
    <s v="21st November,2018"/>
    <d v="2018-11-21T00:00:00"/>
    <s v="Wachira Winfred Nyaguthi"/>
    <s v="Female"/>
    <s v="20751936"/>
    <s v="720545770"/>
    <s v="720545770"/>
    <s v=""/>
    <s v="780545770"/>
    <n v="36.964072000000002"/>
    <n v="-0.49532500000000002"/>
    <s v="Nyeri"/>
    <s v="Tetu"/>
    <s v="Tetu"/>
    <s v="Kiandu"/>
    <x v="1"/>
    <s v="Mt Kenya Renewable Energy"/>
    <s v="Allan Gichuru Karugu"/>
    <s v="705604956"/>
    <s v="Micro Business"/>
    <s v="KENBIM"/>
  </r>
  <r>
    <s v="VPA6"/>
    <s v="KE-MER-1811-25973"/>
    <x v="1"/>
    <s v=""/>
    <s v="27th September,2018"/>
    <d v="2018-09-27T00:00:00"/>
    <s v="21st November,2018"/>
    <d v="2018-11-21T00:00:00"/>
    <s v="Muchemi Mwangi Misheck"/>
    <s v="Male"/>
    <s v="798177"/>
    <s v="720085076"/>
    <s v="720288260"/>
    <s v=""/>
    <s v="720085076"/>
    <n v="37.670313"/>
    <n v="-9.1947000000000001E-2"/>
    <s v="Meru"/>
    <s v="Imenti South"/>
    <s v="Igoki"/>
    <s v="Mutuatine"/>
    <x v="0"/>
    <s v="Likunga Company Limited"/>
    <s v="Eliatha Njagi"/>
    <s v="718644238"/>
    <s v="Micro Business"/>
    <s v="MKD"/>
  </r>
  <r>
    <s v="VPA6"/>
    <s v="KE-NYE-1811-23633"/>
    <x v="1"/>
    <s v=""/>
    <s v="5th October,2018"/>
    <d v="2018-10-05T00:00:00"/>
    <s v="6th November,2018"/>
    <d v="2018-11-06T00:00:00"/>
    <s v="Gitau Ann Gatitu"/>
    <s v="Female"/>
    <s v="1520198"/>
    <s v="722632103"/>
    <s v="722632103"/>
    <s v=""/>
    <s v="724980508"/>
    <n v="36.981707999999998"/>
    <n v="-0.45339299999999999"/>
    <s v="Nyeri"/>
    <s v="Nyeri Town"/>
    <s v="Munisparity"/>
    <s v="Githaithira"/>
    <x v="2"/>
    <s v="Sakaki Natural Renewable Energy Center"/>
    <s v=""/>
    <s v=""/>
    <s v="Micro Business"/>
    <s v="MKD"/>
  </r>
  <r>
    <s v="VPA6"/>
    <s v="KE-KIR-1811-Wc3501"/>
    <x v="1"/>
    <s v=""/>
    <s v="10th October,2018"/>
    <d v="2018-10-10T00:00:00"/>
    <s v="10th November,2018"/>
    <d v="2018-11-10T00:00:00"/>
    <s v="Karimi Rosemary Karimi"/>
    <s v="Female"/>
    <s v="10953954"/>
    <s v="723794912"/>
    <s v="2.55E+11"/>
    <s v=""/>
    <s v="2.55E+11"/>
    <n v="37.255046999999998"/>
    <n v="-0.63732500000000003"/>
    <s v="Kirinyaga"/>
    <s v="Kirinyaga East"/>
    <s v="Kinyaga"/>
    <s v="Gatarwa"/>
    <x v="2"/>
    <s v="Sakaki Natural Renewable Energy Center"/>
    <s v=""/>
    <s v=""/>
    <s v="Micro Business"/>
    <s v="MKD"/>
  </r>
  <r>
    <s v="VPA6"/>
    <s v="KE-MUR-1811-25147"/>
    <x v="1"/>
    <s v=""/>
    <s v="3rd October,2018"/>
    <d v="2018-10-03T00:00:00"/>
    <s v="24th November,2018"/>
    <d v="2018-11-24T00:00:00"/>
    <s v="Thairu Samuel Kariuki"/>
    <s v="Male"/>
    <s v="1204609"/>
    <s v="726851071"/>
    <s v="726851071"/>
    <s v=""/>
    <s v="727671208"/>
    <n v="36.948051999999997"/>
    <n v="-0.644868"/>
    <s v="Murang'a"/>
    <s v="Mathioya"/>
    <s v="Njumbi"/>
    <s v="Nyakianga"/>
    <x v="0"/>
    <s v="Cides Ltd"/>
    <s v="Cides Ltd"/>
    <s v=""/>
    <s v="Micro Business"/>
    <s v="MKD"/>
  </r>
  <r>
    <s v="VPA6"/>
    <s v="KE-MUR-1811-25148"/>
    <x v="1"/>
    <s v=""/>
    <s v="3rd October,2018"/>
    <d v="2018-10-03T00:00:00"/>
    <s v="24th November,2018"/>
    <d v="2018-11-24T00:00:00"/>
    <s v="Maina Racheal Waithira"/>
    <s v="Female"/>
    <s v="10621790"/>
    <s v="720617020"/>
    <s v="720617020"/>
    <s v=""/>
    <s v=""/>
    <n v="36.943705999999999"/>
    <n v="-0.65213600000000005"/>
    <s v="Murang'a"/>
    <s v="Kangema"/>
    <s v="Rwathia"/>
    <s v="Kenyanjeru"/>
    <x v="3"/>
    <s v="Cides Ltd"/>
    <s v=""/>
    <s v=""/>
    <s v="Micro Business"/>
    <s v="MKD"/>
  </r>
  <r>
    <s v="VPA6"/>
    <s v="KE-MER-1811-25982"/>
    <x v="1"/>
    <s v=""/>
    <s v="21st October,2018"/>
    <d v="2018-10-21T00:00:00"/>
    <s v="19th November,2018"/>
    <d v="2018-11-19T00:00:00"/>
    <s v="Muthuri Margaret Kaguri"/>
    <s v="Female"/>
    <s v="22789193"/>
    <s v="254725762539"/>
    <s v="2.55E+11"/>
    <s v=""/>
    <s v="2.55E+11"/>
    <n v="37.668095000000001"/>
    <n v="-0.104099"/>
    <s v="Meru"/>
    <s v="Imenti South"/>
    <s v="Mikumbune"/>
    <s v="Majerune"/>
    <x v="3"/>
    <s v="Igwemas General Digester Ltd"/>
    <s v="Timothy Murithi"/>
    <s v="254791853946"/>
    <s v="Micro Business"/>
    <s v="MKD"/>
  </r>
  <r>
    <s v="VPA6"/>
    <s v="KE-MER-1811-25974"/>
    <x v="1"/>
    <s v=""/>
    <s v="20th October,2018"/>
    <d v="2018-10-20T00:00:00"/>
    <s v="27th November,2018"/>
    <d v="2018-11-27T00:00:00"/>
    <s v="Williason Mbui Gatobu"/>
    <s v="Male"/>
    <s v="14412838"/>
    <s v="708790107"/>
    <s v="708790107"/>
    <s v=""/>
    <s v="720571825"/>
    <n v="37.572266999999997"/>
    <n v="3.3509999999999998E-3"/>
    <s v="Meru"/>
    <s v="Meru Central"/>
    <s v="Kibaranyeki"/>
    <s v="Kiithe"/>
    <x v="1"/>
    <s v="Likunga Company Limited"/>
    <s v="Julius Mwilaria"/>
    <s v="713007798"/>
    <s v="Micro Business"/>
    <s v="KENBIM"/>
  </r>
  <r>
    <s v="VPA6"/>
    <s v="KE-MER-1811-25975"/>
    <x v="1"/>
    <s v=""/>
    <s v="16th October,2018"/>
    <d v="2018-10-16T00:00:00"/>
    <s v="27th November,2018"/>
    <d v="2018-11-27T00:00:00"/>
    <s v="Wanja Gitonga Jane"/>
    <s v="Female"/>
    <s v="9251593"/>
    <s v="713759847"/>
    <s v="713759847"/>
    <s v=""/>
    <s v="724598131"/>
    <n v="37.563746999999999"/>
    <n v="-1.6161999999999999E-2"/>
    <s v="Meru"/>
    <s v="Meru Central"/>
    <s v="Kithurune"/>
    <s v="Muurugi"/>
    <x v="0"/>
    <s v="Likunga Company Limited"/>
    <s v="Jonah Kirimi"/>
    <s v="717394808"/>
    <s v="Micro Business"/>
    <s v="KENBIM"/>
  </r>
  <r>
    <s v="VPA6"/>
    <s v="KE-NYA-1809-27326"/>
    <x v="1"/>
    <s v=""/>
    <s v="13th August,2018"/>
    <d v="2018-08-13T00:00:00"/>
    <s v="15th September,2018"/>
    <d v="2018-09-15T00:00:00"/>
    <s v="Karia Peter Wanjohi"/>
    <s v="Male"/>
    <s v="2435671"/>
    <s v="716234924"/>
    <s v="716234924"/>
    <s v=""/>
    <s v=""/>
    <n v="36.495801999999998"/>
    <n v="-0.20471800000000001"/>
    <s v="Nyandarua"/>
    <s v="Ndaragwa"/>
    <s v="Ndaragwa"/>
    <s v="Kanary"/>
    <x v="2"/>
    <s v="Kichemu limited"/>
    <s v="Chege"/>
    <s v=""/>
    <s v="Micro Business"/>
    <s v="MKD"/>
  </r>
  <r>
    <s v="VPA6"/>
    <s v="KE-MER-1812-25983"/>
    <x v="1"/>
    <s v=""/>
    <s v="9th November,2018"/>
    <d v="2018-11-09T00:00:00"/>
    <s v="3rd December,2018"/>
    <d v="2018-12-03T00:00:00"/>
    <s v="Kaaria Francis Riungu"/>
    <s v="Male"/>
    <s v="7743590"/>
    <s v="711736584"/>
    <s v="2.55E+11"/>
    <s v=""/>
    <s v=""/>
    <n v="37.616799999999998"/>
    <n v="-7.4995000000000006E-2"/>
    <s v="Meru"/>
    <s v="Imenti South"/>
    <s v="Mikumbune"/>
    <s v="Mikumbune"/>
    <x v="3"/>
    <s v="Igwemas General Digester Ltd"/>
    <s v="Franklin Mutuma"/>
    <s v="254740766597"/>
    <s v="Micro Business"/>
    <s v="MKD"/>
  </r>
  <r>
    <s v="VPA6"/>
    <s v="KE-KIR-1812-024706"/>
    <x v="1"/>
    <s v=""/>
    <s v="15th October,2018"/>
    <d v="2018-10-15T00:00:00"/>
    <s v="4th December,2018"/>
    <d v="2018-12-04T00:00:00"/>
    <s v="Kori Joseph Muriuki"/>
    <s v="Male"/>
    <s v="99999"/>
    <s v="721798298"/>
    <s v="721798298"/>
    <s v=""/>
    <s v=""/>
    <n v="37.343817999999999"/>
    <n v="-0.45219399999999998"/>
    <s v="Kirinyaga"/>
    <s v="Kirinyaga East"/>
    <s v="Kirinyaga East"/>
    <s v="Kagumo"/>
    <x v="2"/>
    <s v="Andcol Enterprises"/>
    <s v="Eric"/>
    <s v=""/>
    <s v="Micro Business"/>
    <s v="MKD"/>
  </r>
  <r>
    <s v="VPA6"/>
    <s v="KE-MER-1811-25984"/>
    <x v="1"/>
    <s v=""/>
    <s v="22nd October,2018"/>
    <d v="2018-10-22T00:00:00"/>
    <s v="25th November,2018"/>
    <d v="2018-11-25T00:00:00"/>
    <s v="Mugira Johnson Muriuki"/>
    <s v="Male"/>
    <s v="10593981"/>
    <s v="710361601"/>
    <s v="710361601"/>
    <s v=""/>
    <s v=""/>
    <n v="37.667098000000003"/>
    <n v="-8.7207999999999994E-2"/>
    <s v="Meru"/>
    <s v="Imenti South"/>
    <s v="Kothine"/>
    <s v="Ndagone"/>
    <x v="2"/>
    <s v="Igwemas General Digester Ltd"/>
    <s v="Franklin Mutuma"/>
    <s v="740766597"/>
    <s v="Micro Business"/>
    <s v="MKD"/>
  </r>
  <r>
    <s v="VPA6"/>
    <s v="KE-THA-1812-25622"/>
    <x v="0"/>
    <s v="Unreachable"/>
    <s v="10th November,2018"/>
    <d v="2018-11-10T00:00:00"/>
    <s v="9th December,2018"/>
    <d v="2018-12-09T00:00:00"/>
    <s v="Musa Edward Micheni"/>
    <s v="Male"/>
    <s v="5086722"/>
    <s v="712402816"/>
    <s v="723106866"/>
    <s v=""/>
    <s v="712402816"/>
    <n v="37.636187999999997"/>
    <n v="-0.36669000000000002"/>
    <s v="Tharaka-Nithi"/>
    <s v="Chuka"/>
    <s v="Mwonge"/>
    <s v="Gikwego"/>
    <x v="2"/>
    <s v="Likunga Company Limited"/>
    <s v="Jonah Kirimi"/>
    <s v="717394804"/>
    <s v="Micro Business"/>
    <s v="MKD"/>
  </r>
  <r>
    <s v="VPA6"/>
    <s v="KE-MUR-1812-26321"/>
    <x v="1"/>
    <s v=""/>
    <s v="21st October,2018"/>
    <d v="2018-10-21T00:00:00"/>
    <s v="10th December,2018"/>
    <d v="2018-12-10T00:00:00"/>
    <s v="Kimemia Naftali K"/>
    <s v="Male"/>
    <s v="1990440"/>
    <s v="721667202"/>
    <s v="721667202"/>
    <s v=""/>
    <s v="729835339"/>
    <n v="36.944867000000002"/>
    <n v="-0.79225599999999996"/>
    <s v="Murang'a"/>
    <s v="Kigumo"/>
    <s v="Mariira"/>
    <s v="Ireguini"/>
    <x v="2"/>
    <s v="HAMKAM"/>
    <s v="Hamkam"/>
    <s v="723905327"/>
    <s v="Micro Business"/>
    <s v="KENBIM"/>
  </r>
  <r>
    <s v="VPA6"/>
    <s v="KE-NYA-1811-1849"/>
    <x v="1"/>
    <s v=""/>
    <s v="1st September,2018"/>
    <d v="2018-09-01T00:00:00"/>
    <s v="5th November,2018"/>
    <d v="2018-11-05T00:00:00"/>
    <s v="Muthee Jane"/>
    <s v="Female"/>
    <s v="5281614"/>
    <s v="723502764"/>
    <s v="723502764"/>
    <s v=""/>
    <s v="722868269"/>
    <n v="36.290909999999997"/>
    <n v="-5.5469999999999998E-3"/>
    <s v="Nyandarua"/>
    <s v="Ol Joro Orok"/>
    <s v="Olunjororoko"/>
    <s v="Gituamba"/>
    <x v="7"/>
    <s v="Kichemu limited"/>
    <s v=""/>
    <s v=""/>
    <s v="Micro Business"/>
    <s v="MKD"/>
  </r>
  <r>
    <s v="VPA6"/>
    <s v="KE-MUR-1810-26886"/>
    <x v="1"/>
    <s v=""/>
    <s v="30th August,2018"/>
    <d v="2018-08-30T00:00:00"/>
    <s v="30th October,2018"/>
    <d v="2018-10-30T00:00:00"/>
    <s v="Thuku Gikingo Onesmus"/>
    <s v="Male"/>
    <s v="99999"/>
    <s v="722628389"/>
    <s v="722628389"/>
    <s v=""/>
    <s v="722942830"/>
    <n v="37.114294000000001"/>
    <n v="-0.66428500000000001"/>
    <s v="Murang'a"/>
    <s v="Kiharu"/>
    <s v="Mugeka"/>
    <s v="Gaitwa"/>
    <x v="2"/>
    <s v="Eastern Bioteck"/>
    <s v="Sospeter Maina"/>
    <s v="724714221"/>
    <s v="Micro Business"/>
    <s v="MKD"/>
  </r>
  <r>
    <s v="VPA6"/>
    <s v="KE-MUR-1811-26887"/>
    <x v="1"/>
    <s v=""/>
    <s v="1st September,2018"/>
    <d v="2018-09-01T00:00:00"/>
    <s v="1st November,2018"/>
    <d v="2018-11-01T00:00:00"/>
    <s v="Rwanderi Kinyua David"/>
    <s v="Male"/>
    <s v="16132462"/>
    <s v="0725376754"/>
    <s v="725376754"/>
    <s v=""/>
    <s v="726311346"/>
    <n v="37.104534999999998"/>
    <n v="-0.66994299999999996"/>
    <s v="Murang'a"/>
    <s v="Kiharu"/>
    <s v="Gaturi"/>
    <s v="Gikaragu"/>
    <x v="2"/>
    <s v="Eastern bioteck"/>
    <s v="Sospeter Maina"/>
    <s v="724714221"/>
    <s v="Micro Business"/>
    <s v="MKD"/>
  </r>
  <r>
    <s v="VPA6"/>
    <s v="KE-MUR-1810-26888"/>
    <x v="1"/>
    <s v=""/>
    <s v="1st September,2018"/>
    <d v="2018-09-01T00:00:00"/>
    <s v="1st October,2018"/>
    <d v="2018-10-01T00:00:00"/>
    <s v="Gachau Njeri Susan"/>
    <s v="Male"/>
    <s v="99999"/>
    <s v="722683080"/>
    <s v="722683080"/>
    <s v=""/>
    <s v=""/>
    <n v="37.118592999999997"/>
    <n v="-0.64865399999999995"/>
    <s v="Murang'a"/>
    <s v="Kiharu"/>
    <s v="Gaturi"/>
    <s v="Kihuro"/>
    <x v="0"/>
    <s v="Eastern Bioteck"/>
    <s v="Sospeter Maina"/>
    <s v="724714221"/>
    <s v="Micro Business"/>
    <s v="MKD"/>
  </r>
  <r>
    <s v="VPA6"/>
    <s v="KE-KIA-1812-25914"/>
    <x v="1"/>
    <s v=""/>
    <s v="28th November,2018"/>
    <d v="2018-11-28T00:00:00"/>
    <s v="7th December,2018"/>
    <d v="2018-12-07T00:00:00"/>
    <s v="Njoroge Florence Nduta"/>
    <s v="Female"/>
    <s v="550929"/>
    <s v="722221997"/>
    <s v="722221997"/>
    <s v=""/>
    <s v=""/>
    <n v="36.828063"/>
    <n v="-1.1560779999999999"/>
    <s v="Kiambu"/>
    <s v="Kiambaa"/>
    <s v="Riabai"/>
    <s v="Kihigo"/>
    <x v="0"/>
    <s v="Felikam Biogas Services"/>
    <s v="Felikam Biogas Services"/>
    <s v="721439273"/>
    <s v="Micro Business"/>
    <s v="MKD"/>
  </r>
  <r>
    <s v="VPA6"/>
    <s v="KE-NYA-1812-25496"/>
    <x v="1"/>
    <s v=""/>
    <s v="12th July,2018"/>
    <d v="2018-07-12T00:00:00"/>
    <s v="12th December,2018"/>
    <d v="2018-12-12T00:00:00"/>
    <s v="Omuya Sebastian Nyan'Gau"/>
    <s v="Male"/>
    <s v="13082095"/>
    <s v="722333929"/>
    <s v="722333929"/>
    <s v=""/>
    <s v="710558832"/>
    <n v="34.843786999999999"/>
    <n v="-0.69921800000000001"/>
    <s v="Nyamira"/>
    <s v="Manga"/>
    <s v="Manga"/>
    <s v="Nyangena"/>
    <x v="1"/>
    <s v="Perjo Biogas Co Ltd"/>
    <s v="Joel Nyambane Moigare"/>
    <s v="710208102"/>
    <s v="Micro Business"/>
    <s v="MKD"/>
  </r>
  <r>
    <s v="VPA6"/>
    <s v="KE-BAR-1812-26090"/>
    <x v="0"/>
    <s v="Non Compliant"/>
    <s v="23rd October,2018"/>
    <d v="2018-10-23T00:00:00"/>
    <s v="12th December,2018"/>
    <d v="2018-12-12T00:00:00"/>
    <s v="Sambu Irine Kiptoo"/>
    <s v="Female"/>
    <s v="11353232"/>
    <s v="722576176"/>
    <s v="722576176"/>
    <s v=""/>
    <s v="721943252"/>
    <n v="35.696303999999998"/>
    <n v="4.7702000000000001E-2"/>
    <s v="Baringo"/>
    <s v="Koibatek"/>
    <s v="Koibatek"/>
    <s v="Moringwo"/>
    <x v="7"/>
    <s v="Kichemu limited"/>
    <s v=""/>
    <s v=""/>
    <s v="Micro Business"/>
    <s v="MKD"/>
  </r>
  <r>
    <s v="VPA6"/>
    <s v="KE-NAK-1811-27395"/>
    <x v="1"/>
    <s v=""/>
    <s v="9th October,2018"/>
    <d v="2018-10-09T00:00:00"/>
    <s v="1st November,2018"/>
    <d v="2018-11-01T00:00:00"/>
    <s v="Nyaga Lucy K"/>
    <s v="Female"/>
    <s v="2303671"/>
    <s v="724802476"/>
    <s v="2.55E+11"/>
    <s v=""/>
    <s v="2.55E+11"/>
    <n v="36.146191000000002"/>
    <n v="-0.35764400000000002"/>
    <s v="Nakuru"/>
    <s v="Nakuru Town"/>
    <s v="Nakuru East"/>
    <s v="Mwariki B"/>
    <x v="2"/>
    <s v="Kichemu limited"/>
    <s v="Null"/>
    <s v=""/>
    <s v="Micro Business"/>
    <s v="MKD"/>
  </r>
  <r>
    <s v="VPA6"/>
    <s v="KE-TRA-1812-24899"/>
    <x v="1"/>
    <s v=""/>
    <s v="16th October,2018"/>
    <d v="2018-10-16T00:00:00"/>
    <s v="5th December,2018"/>
    <d v="2018-12-05T00:00:00"/>
    <s v="Koech Joseph"/>
    <s v="Male"/>
    <s v="5674735"/>
    <s v="716146504"/>
    <s v="716146504"/>
    <s v=""/>
    <s v="724815500"/>
    <n v="35.035814000000002"/>
    <n v="0.96659300000000004"/>
    <s v="Trans Nzoia"/>
    <s v="Kiminini"/>
    <s v="Mabonde"/>
    <s v="Kibagenge"/>
    <x v="0"/>
    <s v="Andcol Enterprises"/>
    <s v=""/>
    <s v=""/>
    <s v="Micro Business"/>
    <s v="KENBIM"/>
  </r>
  <r>
    <s v="VPA6"/>
    <s v="KE-NYA-1812-25497"/>
    <x v="1"/>
    <s v=""/>
    <s v="23rd October,2018"/>
    <d v="2018-10-23T00:00:00"/>
    <s v="16th December,2018"/>
    <d v="2018-12-16T00:00:00"/>
    <s v="Michieka Robinson Bwana"/>
    <s v="Male"/>
    <s v="740966"/>
    <s v="728125803"/>
    <s v="728125803"/>
    <s v=""/>
    <s v="721267316"/>
    <n v="34.990577999999999"/>
    <n v="-0.66281500000000004"/>
    <s v="Nyamira"/>
    <s v="Nyamira South"/>
    <s v="Bosamaro"/>
    <s v="Motagara"/>
    <x v="0"/>
    <s v="Perjo Biogas Co Ltd"/>
    <s v="Joel Nyambane Moigare"/>
    <s v="710208102"/>
    <s v="Micro Business"/>
    <s v="MKD"/>
  </r>
  <r>
    <s v="VPA6"/>
    <s v="KE-NYE-1810-26101"/>
    <x v="1"/>
    <s v=""/>
    <s v="1st October,2018"/>
    <d v="2018-10-01T00:00:00"/>
    <s v="23rd October,2018"/>
    <d v="2018-10-23T00:00:00"/>
    <s v="Warui Gichane Samuel"/>
    <s v="Male"/>
    <s v="31815850"/>
    <s v="722973206"/>
    <s v="722973206"/>
    <s v=""/>
    <s v="722266988"/>
    <n v="36.997793000000001"/>
    <n v="-0.25558500000000001"/>
    <s v="Nyeri"/>
    <s v="Kieni East"/>
    <s v="Lusoi"/>
    <s v="Thung'Ari"/>
    <x v="0"/>
    <s v="Felikam Biogas Services"/>
    <s v="Felikam Biogas Services"/>
    <s v="721439273"/>
    <s v="Micro Business"/>
    <s v="MKD"/>
  </r>
  <r>
    <s v="VPA6"/>
    <s v="KE-NYE-1811-26102"/>
    <x v="1"/>
    <s v=""/>
    <s v="12th October,2018"/>
    <d v="2018-10-12T00:00:00"/>
    <s v="3rd November,2018"/>
    <d v="2018-11-03T00:00:00"/>
    <s v="Wang'Ondu Martin Muthee"/>
    <s v="Male"/>
    <s v="21656248"/>
    <s v="723728324"/>
    <s v="2.55E+11"/>
    <s v=""/>
    <s v="2.55E+11"/>
    <n v="37.022844999999997"/>
    <n v="-0.22861999999999999"/>
    <s v="Nyeri"/>
    <s v="Kieni East"/>
    <s v="Aguthi"/>
    <s v="Gathurangai"/>
    <x v="7"/>
    <s v="Biotechno &amp; Services"/>
    <s v="Dancan Gideon Mateba"/>
    <s v="254720561118"/>
    <s v="Micro Business"/>
    <s v="MKD"/>
  </r>
  <r>
    <s v="VPA6"/>
    <s v="KE-NYE-1812-26103"/>
    <x v="0"/>
    <s v="Grievance"/>
    <s v="28th October,2018"/>
    <d v="2018-10-28T00:00:00"/>
    <s v="17th December,2018"/>
    <d v="2018-12-17T00:00:00"/>
    <s v="Maina Richard Muraguri"/>
    <s v="Male"/>
    <s v="99999"/>
    <s v="254720976318"/>
    <s v="2.55E+11"/>
    <s v=""/>
    <s v="2.55E+11"/>
    <n v="37.113852000000001"/>
    <n v="-0.467165"/>
    <s v="Nyeri"/>
    <s v="Mathira East"/>
    <s v="Mathaithi"/>
    <s v="Karega"/>
    <x v="2"/>
    <s v="Fagaden Enterprises"/>
    <s v="Fagaden Enterprises"/>
    <s v="254721059188"/>
    <s v="Micro Business"/>
    <s v="MKD"/>
  </r>
  <r>
    <s v="VPA6"/>
    <s v="KE-MUR-1805-24904"/>
    <x v="2"/>
    <s v="Institutional Plant"/>
    <s v="10th April,2018"/>
    <d v="2018-04-10T00:00:00"/>
    <s v="20th May,2018"/>
    <d v="2018-05-20T00:00:00"/>
    <s v="Limited Kefa Garden"/>
    <s v="Male"/>
    <s v="99999"/>
    <s v="701408107"/>
    <s v="701408107"/>
    <s v=""/>
    <s v="701408107"/>
    <n v="37.155366000000001"/>
    <n v="-0.92581199999999997"/>
    <s v="Murang'a"/>
    <s v="Makuyu"/>
    <s v="Makuyu"/>
    <s v="Mitiini"/>
    <x v="4"/>
    <s v="Andcol Enterprises"/>
    <s v="Andcol  Enterprises"/>
    <s v="723020914"/>
    <s v="Micro Business"/>
    <s v="KENBIM"/>
  </r>
  <r>
    <s v="VPA6"/>
    <s v="KE-KIA-1812-26021"/>
    <x v="1"/>
    <s v=""/>
    <s v="9th October,2018"/>
    <d v="2018-10-09T00:00:00"/>
    <s v="18th December,2018"/>
    <d v="2018-12-18T00:00:00"/>
    <s v="Philis W Wakarura"/>
    <s v="Female"/>
    <s v="2300792"/>
    <s v="0737817485"/>
    <s v="737817485"/>
    <s v=""/>
    <s v="707909813"/>
    <n v="36.590620000000001"/>
    <n v="-1.2224900000000001"/>
    <s v="Kiambu"/>
    <s v="Limuru"/>
    <s v="Kitutha"/>
    <s v="Kamango"/>
    <x v="7"/>
    <s v="Biotechno &amp; Services"/>
    <s v="John Augustine Marunga"/>
    <s v="731293971"/>
    <s v="Micro Business"/>
    <s v="KENBIM"/>
  </r>
  <r>
    <s v="VPA6"/>
    <s v="KE-NYE-1812-26105"/>
    <x v="1"/>
    <s v=""/>
    <s v="29th October,2018"/>
    <d v="2018-10-29T00:00:00"/>
    <s v="18th December,2018"/>
    <d v="2018-12-18T00:00:00"/>
    <s v="Geoffrey Kariuki Gachira Geoffrey Kariuki"/>
    <s v="Male"/>
    <s v="99999"/>
    <s v="725691809"/>
    <s v="2.55E+11"/>
    <s v=""/>
    <s v="2.55E+11"/>
    <n v="37.107447000000001"/>
    <n v="-0.48243799999999998"/>
    <s v="Nyeri"/>
    <s v="Mathira East"/>
    <s v="Mathira"/>
    <s v="Junction Mukurweini"/>
    <x v="2"/>
    <s v="Fagaden Enterprises"/>
    <s v="Fagaden Enterprises"/>
    <s v="254721959188"/>
    <s v="Micro Business"/>
    <s v="MKD"/>
  </r>
  <r>
    <s v="VPA6"/>
    <s v="KE-KIA-1810-24701"/>
    <x v="1"/>
    <s v=""/>
    <s v="18th September,2018"/>
    <d v="2018-09-18T00:00:00"/>
    <s v="16th October,2018"/>
    <d v="2018-10-16T00:00:00"/>
    <s v="Namalwa Geoffrey Khahemba"/>
    <s v="Male"/>
    <s v="31204893"/>
    <s v="728097045"/>
    <s v="728097045"/>
    <s v=""/>
    <s v=""/>
    <n v="36.636749999999999"/>
    <n v="-1.121459"/>
    <s v="Kiambu"/>
    <s v="Limuru"/>
    <s v="Kamirithu"/>
    <s v="Darambana"/>
    <x v="0"/>
    <s v="Andcol Enterprises"/>
    <s v="Andrew Tunui"/>
    <s v="723020914"/>
    <s v="Micro Business"/>
    <s v="KENBIM"/>
  </r>
  <r>
    <s v="VPA6"/>
    <s v="KE-MER-1812-25994"/>
    <x v="1"/>
    <s v=""/>
    <s v="21st November,2018"/>
    <d v="2018-11-21T00:00:00"/>
    <s v="17th December,2018"/>
    <d v="2018-12-17T00:00:00"/>
    <s v="Kinoti Catherine Gakii"/>
    <s v="Female"/>
    <s v="22084621"/>
    <s v="721287447"/>
    <s v="2.55E+11"/>
    <s v=""/>
    <s v="2.55E+11"/>
    <n v="37.638737999999996"/>
    <n v="-6.9949999999999998E-2"/>
    <s v="Meru"/>
    <s v="Imenti South"/>
    <s v="Kathera"/>
    <s v="Kieru"/>
    <x v="3"/>
    <s v="Igwemas General Digester Ltd"/>
    <s v="Timothy  Murithi"/>
    <s v="254791853946"/>
    <s v="Micro Business"/>
    <s v="MKD"/>
  </r>
  <r>
    <s v="VPA6"/>
    <s v="KE-MER-1812-25995"/>
    <x v="1"/>
    <s v=""/>
    <s v="11th November,2018"/>
    <d v="2018-11-11T00:00:00"/>
    <s v="8th December,2018"/>
    <d v="2018-12-08T00:00:00"/>
    <s v="Mugambi Patrick Mwenda"/>
    <s v="Male"/>
    <s v="2360748"/>
    <s v="254721384422"/>
    <s v="2.55E+11"/>
    <s v=""/>
    <s v="2.55E+11"/>
    <n v="37.648291999999998"/>
    <n v="-7.0638999999999993E-2"/>
    <s v="Meru"/>
    <s v="Imenti South"/>
    <s v="Mikumbune"/>
    <s v="Kigane"/>
    <x v="3"/>
    <s v="Igwemas General Digester Ltd"/>
    <s v="Eric Munene"/>
    <s v="254728779943"/>
    <s v="Micro Business"/>
    <s v="MKD"/>
  </r>
  <r>
    <s v="VPA6"/>
    <s v="KE-NAK-1811-26049"/>
    <x v="1"/>
    <s v=""/>
    <s v="26th March,2018"/>
    <d v="2018-03-26T00:00:00"/>
    <s v="17th November,2018"/>
    <d v="2018-11-17T00:00:00"/>
    <s v="Kimeto Bernard K"/>
    <s v="Male"/>
    <s v="99999"/>
    <s v="0727597748"/>
    <s v="727597748"/>
    <s v=""/>
    <s v=""/>
    <n v="35.654212000000001"/>
    <n v="-0.60475000000000001"/>
    <s v="Nakuru"/>
    <s v="Kuresoi"/>
    <s v="Olenguruoni"/>
    <s v="Ketitui"/>
    <x v="3"/>
    <s v="Kichemu limited"/>
    <s v="Stephen Macharia Kimenyi"/>
    <s v="727002750"/>
    <s v="Micro Business"/>
    <s v="MKD"/>
  </r>
  <r>
    <s v="VPA6"/>
    <s v="KE-KAJ-1809-27792"/>
    <x v="1"/>
    <s v=""/>
    <s v="12th August,2018"/>
    <d v="2018-08-12T00:00:00"/>
    <s v="20th September,2018"/>
    <d v="2018-09-20T00:00:00"/>
    <s v="Makokha Barasa"/>
    <s v="Male"/>
    <s v="99999"/>
    <s v="733963674"/>
    <s v="733963674"/>
    <s v=""/>
    <s v=""/>
    <n v="36.934204999999999"/>
    <n v="-1.460958"/>
    <s v="Kajiado"/>
    <s v="Kajiado East"/>
    <s v="Kitengela"/>
    <s v="Noonkopir"/>
    <x v="4"/>
    <s v="Andcol Enterprises"/>
    <s v="Andcol  Enterprises"/>
    <s v="723020914"/>
    <s v="Micro Business"/>
    <s v="AKUT"/>
  </r>
  <r>
    <s v="VPA6"/>
    <s v="KE-NYE-1812-26104"/>
    <x v="1"/>
    <s v=""/>
    <s v="2nd November,2018"/>
    <d v="2018-11-02T00:00:00"/>
    <s v="22nd December,2018"/>
    <d v="2018-12-22T00:00:00"/>
    <s v="Mugweru Gerald Gachau"/>
    <s v="Male"/>
    <s v="99999"/>
    <s v="703361395"/>
    <s v="2.55E+11"/>
    <s v=""/>
    <s v=""/>
    <n v="37.113118"/>
    <n v="-0.47101799999999999"/>
    <s v="Nyeri"/>
    <s v="Mathira East"/>
    <s v="Barichu"/>
    <s v="Mathaithi"/>
    <x v="2"/>
    <s v="Fagaden Enterprises"/>
    <s v="Fagaden Enterprises"/>
    <s v="254721959188"/>
    <s v="Micro Business"/>
    <s v="MKD"/>
  </r>
  <r>
    <s v="VPA6"/>
    <s v="KE-NYE-1812-260106"/>
    <x v="1"/>
    <s v=""/>
    <s v="2nd November,2018"/>
    <d v="2018-11-02T00:00:00"/>
    <s v="22nd December,2018"/>
    <d v="2018-12-22T00:00:00"/>
    <s v="Gachagua Nderiru Nderitu"/>
    <s v="Male"/>
    <s v="99999"/>
    <s v="720224478"/>
    <s v="2.55E+11"/>
    <s v=""/>
    <s v=""/>
    <n v="37.111987999999997"/>
    <n v="-0.46716299999999999"/>
    <s v="Nyeri"/>
    <s v="Mathira East"/>
    <s v="Barichu"/>
    <s v="Mathaithi"/>
    <x v="2"/>
    <s v="Fagaden Enterprises"/>
    <s v="Fagaden Enterprises"/>
    <s v="254721959188"/>
    <s v="Micro Business"/>
    <s v="MKD"/>
  </r>
  <r>
    <s v="VPA6"/>
    <s v="KE-BUN-1901-24873"/>
    <x v="1"/>
    <s v=""/>
    <s v="20th December,2018"/>
    <d v="2018-12-20T00:00:00"/>
    <s v="15th January,2019"/>
    <d v="2019-01-15T00:00:00"/>
    <s v="Simiyu Stella"/>
    <s v="Male"/>
    <s v="99999"/>
    <s v="0722446124"/>
    <s v="722446124"/>
    <s v=""/>
    <s v=""/>
    <n v="34.946446000000002"/>
    <n v="0.845916"/>
    <s v="Bungoma"/>
    <s v="Bungoma North"/>
    <s v="Tongaren"/>
    <s v="Tabani"/>
    <x v="2"/>
    <s v="Kichemu Limited"/>
    <s v="Stephen Macharia Kimenyi"/>
    <s v="727002750"/>
    <s v="Micro Business"/>
    <s v="MKD"/>
  </r>
  <r>
    <s v="VPA6"/>
    <s v="KE-NYE-1812-26108"/>
    <x v="1"/>
    <s v=""/>
    <s v="4th November,2018"/>
    <d v="2018-11-04T00:00:00"/>
    <s v="24th December,2018"/>
    <d v="2018-12-24T00:00:00"/>
    <s v="Mwithi Anna Wairimu"/>
    <s v="Female"/>
    <s v="12774671"/>
    <s v="713794360"/>
    <s v="701656199"/>
    <s v=""/>
    <s v="713794362"/>
    <n v="37.097543000000002"/>
    <n v="-0.48721999999999999"/>
    <s v="Nyeri"/>
    <s v="Mathira East"/>
    <s v="Kirimukuyu"/>
    <s v="Giaituu"/>
    <x v="2"/>
    <s v="Fagaden Enterprises"/>
    <s v="Fagaden Enterprises"/>
    <s v="721959188"/>
    <s v="Micro Business"/>
    <s v="MKD"/>
  </r>
  <r>
    <s v="VPA6"/>
    <s v="KE-NYE-1812-26112"/>
    <x v="1"/>
    <s v=""/>
    <s v="7th November,2018"/>
    <d v="2018-11-07T00:00:00"/>
    <s v="27th December,2018"/>
    <d v="2018-12-27T00:00:00"/>
    <s v="Njugi Agnes Waguthi"/>
    <s v="Female"/>
    <s v="99999"/>
    <s v="254720723648"/>
    <s v="2.55E+11"/>
    <s v=""/>
    <s v=""/>
    <n v="37.118662"/>
    <n v="-0.48493799999999998"/>
    <s v="Nyeri"/>
    <s v="Mathira East"/>
    <s v="Peter Chiira"/>
    <s v="Kiangurwe"/>
    <x v="2"/>
    <s v="Fagaden Enterprises"/>
    <s v="Fagaden Enterprises"/>
    <s v="254721959188"/>
    <s v="Micro Business"/>
    <s v="MKD"/>
  </r>
  <r>
    <s v="VPA6"/>
    <s v="KE-UAS-1902-24796"/>
    <x v="1"/>
    <s v=""/>
    <s v="25th December,2018"/>
    <d v="2018-12-25T00:00:00"/>
    <s v="11th February,2019"/>
    <d v="2019-02-11T00:00:00"/>
    <s v="Bor Getrude Jeruto"/>
    <s v="Male"/>
    <s v="99999"/>
    <s v="254707405616"/>
    <s v="2.55E+11"/>
    <s v=""/>
    <s v=""/>
    <n v="35.201349999999998"/>
    <n v="0.43032599999999999"/>
    <s v="Uasin Gishu"/>
    <s v="Kapseret"/>
    <s v="Kapsaret"/>
    <s v="St Georges"/>
    <x v="0"/>
    <s v="Ndimar Renewable Energy"/>
    <s v="Ndimar Renewable Energy"/>
    <s v="254722797711"/>
    <s v="Micro Business"/>
    <s v="KENBIM"/>
  </r>
  <r>
    <s v="VPA6"/>
    <s v="KE-UAS-1902-24797"/>
    <x v="1"/>
    <s v=""/>
    <s v="10th December,2018"/>
    <d v="2018-12-10T00:00:00"/>
    <s v="11th February,2019"/>
    <d v="2019-02-11T00:00:00"/>
    <s v="Tarus Gabriel Kipchirchir"/>
    <s v="Male"/>
    <s v="99999"/>
    <s v="722922314"/>
    <s v="722922314"/>
    <s v=""/>
    <s v="721948721"/>
    <n v="35.194696999999998"/>
    <n v="0.50541100000000005"/>
    <s v="Uasin Gishu"/>
    <s v="Kapseret"/>
    <s v="Kapsaret"/>
    <s v="Kabongo"/>
    <x v="2"/>
    <s v="Ndimar Renewable Energy"/>
    <s v="Ndimar Renewable Energy"/>
    <s v="722797711"/>
    <s v="Micro Business"/>
    <s v="MKD"/>
  </r>
  <r>
    <s v="VPA6"/>
    <s v="KE-UAS-1902-24798"/>
    <x v="1"/>
    <s v=""/>
    <s v="10th December,2018"/>
    <d v="2018-12-10T00:00:00"/>
    <s v="11th February,2019"/>
    <d v="2019-02-11T00:00:00"/>
    <s v="Tenai Salome Cherono"/>
    <s v="Female"/>
    <s v="99999"/>
    <s v="254722115805"/>
    <s v="2.55E+11"/>
    <s v=""/>
    <s v="2.55E+11"/>
    <n v="35.258589999999998"/>
    <n v="0.44682300000000003"/>
    <s v="Uasin Gishu"/>
    <s v="Kapseret"/>
    <s v="Kapsaret"/>
    <s v="Kapkechui"/>
    <x v="2"/>
    <s v="Ndimar Renewable Energy"/>
    <s v="Ndimar Renewable Energy"/>
    <s v="254722797711"/>
    <s v="Micro Business"/>
    <s v="MKD"/>
  </r>
  <r>
    <s v="VPA6"/>
    <s v="KE-TRA-1902-24800"/>
    <x v="1"/>
    <s v=""/>
    <s v="10th September,2018"/>
    <d v="2018-09-10T00:00:00"/>
    <s v="11th February,2019"/>
    <d v="2019-02-11T00:00:00"/>
    <s v="Kipkech John Simatwa"/>
    <s v="Male"/>
    <s v="26621005"/>
    <s v="723407917"/>
    <s v="2.55E+11"/>
    <s v=""/>
    <s v=""/>
    <n v="35.150593999999998"/>
    <n v="0.94567400000000001"/>
    <s v="Trans Nzoia"/>
    <s v="Cherengany"/>
    <s v="Cherangany"/>
    <s v="Kipsingor"/>
    <x v="1"/>
    <s v="Ndimar Renewable Energy"/>
    <s v="Ndimar Renewable Energy"/>
    <s v="722797711"/>
    <s v="Micro Business"/>
    <s v="KENBIM"/>
  </r>
  <r>
    <s v="VPA6"/>
    <s v="KE-UAS-1902-24799"/>
    <x v="1"/>
    <s v=""/>
    <s v="15th December,2018"/>
    <d v="2018-12-15T00:00:00"/>
    <s v="11th February,2019"/>
    <d v="2019-02-11T00:00:00"/>
    <s v="Lagat Gabriel Kosgei"/>
    <s v="Male"/>
    <s v="99999"/>
    <s v="721586472"/>
    <s v="721586472"/>
    <s v=""/>
    <s v=""/>
    <n v="35.298924999999997"/>
    <n v="0.61353199999999997"/>
    <s v="Uasin Gishu"/>
    <s v="Soy"/>
    <s v="Soy"/>
    <s v="Kuinet"/>
    <x v="2"/>
    <s v="Ndimar Renewable Energy"/>
    <s v="Ndimar Renewable Energy"/>
    <s v="722797711"/>
    <s v="Micro Business"/>
    <s v="MKD"/>
  </r>
  <r>
    <s v="VPA6"/>
    <s v="KE-MUR-1902-26894"/>
    <x v="1"/>
    <s v=""/>
    <s v="11th November,2018"/>
    <d v="2018-11-11T00:00:00"/>
    <s v="11th February,2019"/>
    <d v="2019-02-11T00:00:00"/>
    <s v="Wanjiku Julius Maina"/>
    <s v="Male"/>
    <s v="23476779"/>
    <s v="254723664294"/>
    <s v="2.55E+11"/>
    <s v=""/>
    <s v="2.55E+11"/>
    <n v="36.914969999999997"/>
    <n v="-0.71685299999999996"/>
    <s v="Murang'a"/>
    <s v="Mathioya"/>
    <s v="Kiru"/>
    <s v="Migumoini"/>
    <x v="2"/>
    <s v="Sakaki Natural Renewable Energy Center"/>
    <s v="Null"/>
    <s v=""/>
    <s v="Micro Business"/>
    <s v="MKD"/>
  </r>
  <r>
    <s v="VPA6"/>
    <s v="KE-MUR-1902-26893"/>
    <x v="1"/>
    <s v=""/>
    <s v="10th November,2018"/>
    <d v="2018-11-10T00:00:00"/>
    <s v="11th February,2019"/>
    <d v="2019-02-11T00:00:00"/>
    <s v="Kareithi David"/>
    <s v="Male"/>
    <s v="99999"/>
    <s v="254721700816"/>
    <s v="2.55E+11"/>
    <s v=""/>
    <s v=""/>
    <n v="36.954946999999997"/>
    <n v="-0.66767399999999999"/>
    <s v="Murang'a"/>
    <s v="Mathioya"/>
    <s v="Mathioya"/>
    <s v="Kagioni"/>
    <x v="2"/>
    <s v="Sakaki Natural Renewable Energy Center"/>
    <s v="Null"/>
    <s v=""/>
    <s v="Micro Business"/>
    <s v="MKD"/>
  </r>
  <r>
    <s v="VPA6"/>
    <s v="KE-MUR-1811-25949"/>
    <x v="1"/>
    <s v=""/>
    <s v="6th October,2018"/>
    <d v="2018-10-06T00:00:00"/>
    <s v="1st November,2018"/>
    <d v="2018-11-01T00:00:00"/>
    <s v="Waweru Gibson Ngige Waweru"/>
    <s v="Male"/>
    <s v="99999"/>
    <s v="723367115"/>
    <s v="723367115"/>
    <s v=""/>
    <s v="711288082"/>
    <n v="37.115000000000002"/>
    <n v="-0.89313799999999999"/>
    <s v="Murang'a"/>
    <s v="Kandara"/>
    <s v="Ngurweini"/>
    <s v="Karugia"/>
    <x v="2"/>
    <s v="Kenbi Enterprises"/>
    <s v="Null"/>
    <s v=""/>
    <s v="Micro Business"/>
    <s v="KENBIM"/>
  </r>
  <r>
    <s v="VPA6"/>
    <s v="KE-KIA-1811-25948"/>
    <x v="1"/>
    <s v=""/>
    <s v="7th October,2018"/>
    <d v="2018-10-07T00:00:00"/>
    <s v="1st November,2018"/>
    <d v="2018-11-01T00:00:00"/>
    <s v="Muhuhu Juliana Waithera"/>
    <s v="Female"/>
    <s v="14403657"/>
    <s v="725793455"/>
    <s v="725793455"/>
    <s v=""/>
    <s v=""/>
    <n v="36.779862000000001"/>
    <n v="-1.158256"/>
    <s v="Kiambu"/>
    <s v="Kiambu"/>
    <s v="Ndumberi"/>
    <s v="Waguthu"/>
    <x v="3"/>
    <s v="Kenbi Enterprises"/>
    <s v="Null"/>
    <s v=""/>
    <s v="Micro Business"/>
    <s v="MKD"/>
  </r>
  <r>
    <s v="VPA6"/>
    <s v="KE-KIA-1810-25947"/>
    <x v="1"/>
    <s v=""/>
    <s v="9th September,2018"/>
    <d v="2018-09-09T00:00:00"/>
    <s v="25th October,2018"/>
    <d v="2018-10-25T00:00:00"/>
    <s v="Njuki Wairimu"/>
    <s v="Female"/>
    <s v="15761795"/>
    <s v="722565995"/>
    <s v="722565995"/>
    <s v=""/>
    <s v=""/>
    <n v="36.824638999999998"/>
    <n v="-1.1489819999999999"/>
    <s v="Kiambu"/>
    <s v="Kiambu"/>
    <s v="Kiambu"/>
    <s v="Riabai"/>
    <x v="1"/>
    <s v="Kenbi Enterprises"/>
    <s v=""/>
    <s v=""/>
    <s v="Micro Business"/>
    <s v="KENBIM"/>
  </r>
  <r>
    <s v="VPA6"/>
    <s v="KE-KIA-1901-25951"/>
    <x v="1"/>
    <s v=""/>
    <s v="1st December,2018"/>
    <d v="2018-12-01T00:00:00"/>
    <s v="5th January,2019"/>
    <d v="2019-01-05T00:00:00"/>
    <s v="Mbitu Joshua Mwangi"/>
    <s v="Male"/>
    <s v="22587832"/>
    <s v="0710431886"/>
    <s v="710431886"/>
    <s v=""/>
    <s v=""/>
    <n v="36.701002000000003"/>
    <n v="-1.2068669999999999"/>
    <s v="Kiambu"/>
    <s v="Kabete"/>
    <s v="Wangige"/>
    <s v="Ruku"/>
    <x v="1"/>
    <s v="Kenbi Enterprises"/>
    <s v=""/>
    <s v=""/>
    <s v="Micro Business"/>
    <s v="AKUT"/>
  </r>
  <r>
    <s v="VPA6"/>
    <s v="KE-KIA-1901-25946"/>
    <x v="2"/>
    <s v="Institutional Plant"/>
    <s v="1st December,2018"/>
    <d v="2018-12-01T00:00:00"/>
    <s v="3rd January,2019"/>
    <d v="2019-01-03T00:00:00"/>
    <s v="Mwangi Simon/Walkpark Hotel Ltd Mugwe"/>
    <s v="Male"/>
    <s v="29925790"/>
    <s v="722423235"/>
    <s v="722423235"/>
    <s v=""/>
    <s v="763850449"/>
    <n v="37.064172999999997"/>
    <n v="-1.0288269999999999"/>
    <s v="Kiambu"/>
    <s v="Thika East"/>
    <s v="Thika Township"/>
    <s v="Thika"/>
    <x v="1"/>
    <s v="Kenbi Enterprises"/>
    <s v=""/>
    <s v=""/>
    <s v="Micro Business"/>
    <s v="AKUT"/>
  </r>
  <r>
    <s v="VPA6"/>
    <s v="KE-KIA-1812-25950"/>
    <x v="1"/>
    <s v=""/>
    <s v="5th November,2018"/>
    <d v="2018-11-05T00:00:00"/>
    <s v="1st December,2018"/>
    <d v="2018-12-01T00:00:00"/>
    <s v="Muinde Festus"/>
    <s v="Male"/>
    <s v="9933965"/>
    <s v="0780331700"/>
    <s v="780331700"/>
    <s v=""/>
    <s v=""/>
    <n v="37.146748000000002"/>
    <n v="-1.061553"/>
    <s v="Kiambu"/>
    <s v="Thika East"/>
    <s v="Kamenu"/>
    <s v="Landless"/>
    <x v="4"/>
    <s v="Kenbi Enterprises"/>
    <s v=""/>
    <s v=""/>
    <s v="Micro Business"/>
    <s v="AKUT"/>
  </r>
  <r>
    <s v="VPA6"/>
    <s v="KE-KIA-1901-26109"/>
    <x v="1"/>
    <s v=""/>
    <s v="19th November,2018"/>
    <d v="2018-11-19T00:00:00"/>
    <s v="8th January,2019"/>
    <d v="2019-01-08T00:00:00"/>
    <s v="Mwangi Stephene Kimemia"/>
    <s v="Male"/>
    <s v="15972918"/>
    <s v="721644015"/>
    <s v="721644015"/>
    <s v=""/>
    <s v="712767411"/>
    <n v="37.196038000000001"/>
    <n v="-1.061223"/>
    <s v="Kiambu"/>
    <s v="Thika East"/>
    <s v="Gatuanyaga"/>
    <s v="Gatuanyaga"/>
    <x v="2"/>
    <s v="Fagaden Enterprises"/>
    <s v="Fagaden Enterprises"/>
    <s v="721959188"/>
    <s v="Micro Business"/>
    <s v="MKD"/>
  </r>
  <r>
    <s v="VPA6"/>
    <s v="KE-KIA-1901-25952"/>
    <x v="1"/>
    <s v=""/>
    <s v="5th December,2018"/>
    <d v="2018-12-05T00:00:00"/>
    <s v="8th January,2019"/>
    <d v="2019-01-08T00:00:00"/>
    <s v="Gitau John"/>
    <s v="Male"/>
    <s v="25235987"/>
    <s v="722988080"/>
    <s v="722988080"/>
    <s v=""/>
    <s v=""/>
    <n v="36.943716999999999"/>
    <n v="-1.0330950000000001"/>
    <s v="Kiambu"/>
    <s v="Gatundu South"/>
    <s v="Mutomo"/>
    <s v="Mukinyi"/>
    <x v="1"/>
    <s v="Kenbi Enterprises"/>
    <s v=""/>
    <s v=""/>
    <s v="Micro Business"/>
    <s v="KENBIM"/>
  </r>
  <r>
    <s v="VPA6"/>
    <s v="KE-NYE-1901-25166"/>
    <x v="1"/>
    <s v=""/>
    <s v="8th December,2018"/>
    <d v="2018-12-08T00:00:00"/>
    <s v="12th January,2019"/>
    <d v="2019-01-12T00:00:00"/>
    <s v="Waithima Charles"/>
    <s v="Male"/>
    <s v="234575687"/>
    <s v="0720779780"/>
    <s v="720779780"/>
    <s v=""/>
    <s v="728128590"/>
    <n v="36.920496999999997"/>
    <n v="-0.52621099999999998"/>
    <s v="Nyeri"/>
    <s v="Othaya"/>
    <s v="Mumu"/>
    <s v="Mwanda"/>
    <x v="2"/>
    <s v="Cides Ltd"/>
    <s v=""/>
    <s v=""/>
    <s v="Micro Business"/>
    <s v="KENBIM"/>
  </r>
  <r>
    <s v="VPA6"/>
    <s v="KE-NYE-1901-25953"/>
    <x v="1"/>
    <s v=""/>
    <s v="9th December,2018"/>
    <d v="2018-12-09T00:00:00"/>
    <s v="14th January,2019"/>
    <d v="2019-01-14T00:00:00"/>
    <s v="Karimi Faith"/>
    <s v="Female"/>
    <s v="29159864"/>
    <s v="720421309"/>
    <s v="720421309"/>
    <s v=""/>
    <s v=""/>
    <n v="36.968164999999999"/>
    <n v="-0.52497700000000003"/>
    <s v="Nyeri"/>
    <s v="Othaya"/>
    <s v="Karima"/>
    <s v="Karathi"/>
    <x v="1"/>
    <s v="Kenbi Enterprises"/>
    <s v=""/>
    <s v=""/>
    <s v="Micro Business"/>
    <s v="AKUT"/>
  </r>
  <r>
    <s v="VPA6"/>
    <s v="KE-NYE-1901-25850"/>
    <x v="1"/>
    <s v=""/>
    <s v="23rd December,2018"/>
    <d v="2018-12-23T00:00:00"/>
    <s v="15th January,2019"/>
    <d v="2019-01-15T00:00:00"/>
    <s v="Ndugi Cecilia Wambui"/>
    <s v="Female"/>
    <s v="1833900"/>
    <s v="720689203"/>
    <s v="720689203"/>
    <s v=""/>
    <s v="721582135"/>
    <n v="37.010587000000001"/>
    <n v="-0.570685"/>
    <s v="Nyeri"/>
    <s v="Mukurweni"/>
    <s v="Gikondi"/>
    <s v="Gathugu"/>
    <x v="0"/>
    <s v="Mt Kenya Renewable Energy"/>
    <s v="Samuel Mbugua"/>
    <s v="726322851"/>
    <s v="Micro Business"/>
    <s v="KENBIM"/>
  </r>
  <r>
    <s v="VPA6"/>
    <s v="KE-KIR-1901-25447"/>
    <x v="1"/>
    <s v=""/>
    <s v="19th December,2018"/>
    <d v="2018-12-19T00:00:00"/>
    <s v="15th January,2019"/>
    <d v="2019-01-15T00:00:00"/>
    <s v="Edward Njiraini Mugo"/>
    <s v="Male"/>
    <s v="99999"/>
    <s v="722680902"/>
    <s v="722680902"/>
    <s v=""/>
    <s v="723884542"/>
    <n v="37.248035999999999"/>
    <n v="-0.42298200000000002"/>
    <s v="Kirinyaga"/>
    <s v="Kerugoya/Kutus"/>
    <s v="Mutira"/>
    <s v="Gatwe"/>
    <x v="0"/>
    <s v="Kichemu limited"/>
    <s v=""/>
    <s v=""/>
    <s v="Micro Business"/>
    <s v="MKD"/>
  </r>
  <r>
    <s v="VPA6"/>
    <s v="KE-KIR-1901-25446"/>
    <x v="1"/>
    <s v=""/>
    <s v="25th November,2018"/>
    <d v="2018-11-25T00:00:00"/>
    <s v="15th January,2019"/>
    <d v="2019-01-15T00:00:00"/>
    <s v="Cecily Ikanya W."/>
    <s v="Female"/>
    <s v="99999"/>
    <s v="713390840"/>
    <s v="713390840"/>
    <s v=""/>
    <s v=""/>
    <n v="37.247725000000003"/>
    <n v="-0.42496"/>
    <s v="Kirinyaga"/>
    <s v="Kerugoya/Kutus"/>
    <s v="Mutira"/>
    <s v="Gatwe"/>
    <x v="2"/>
    <s v="Kichemu limited"/>
    <s v=""/>
    <s v=""/>
    <s v="Micro Business"/>
    <s v="MKD"/>
  </r>
  <r>
    <s v="VPA6"/>
    <s v="KE-KIR-1901-25458"/>
    <x v="1"/>
    <s v=""/>
    <s v="6th December,2018"/>
    <d v="2018-12-06T00:00:00"/>
    <s v="16th January,2019"/>
    <d v="2019-01-16T00:00:00"/>
    <s v="Mugo Esther Wangari"/>
    <s v="Female"/>
    <s v="755424"/>
    <s v="728653897"/>
    <s v="728653897"/>
    <s v=""/>
    <s v="725914383"/>
    <n v="37.260635000000001"/>
    <n v="-0.52348300000000003"/>
    <s v="Kirinyaga"/>
    <s v="Kerugoya/Kutus"/>
    <s v="Kerugoya Kutus"/>
    <s v="Kamitiini"/>
    <x v="2"/>
    <s v="Kichemu limited"/>
    <s v=""/>
    <s v=""/>
    <s v="Micro Business"/>
    <s v="MKD"/>
  </r>
  <r>
    <s v="VPA6"/>
    <s v="KE-NYE-1901-26111"/>
    <x v="1"/>
    <s v=""/>
    <s v="20th November,2018"/>
    <d v="2018-11-20T00:00:00"/>
    <s v="9th January,2019"/>
    <d v="2019-01-09T00:00:00"/>
    <s v="Karugu Peter Kimondo"/>
    <s v="Male"/>
    <s v="12778752"/>
    <s v="724211483"/>
    <s v="724211283"/>
    <s v=""/>
    <s v="723336546"/>
    <n v="37.149132999999999"/>
    <n v="-0.51429199999999997"/>
    <s v="Nyeri"/>
    <s v="Mathira West"/>
    <s v="Gatundu"/>
    <s v="Ndaroini"/>
    <x v="2"/>
    <s v="Fagaden Enterprises"/>
    <s v="Fagaden Enterprises"/>
    <s v="721959188"/>
    <s v="Micro Business"/>
    <s v="MKD"/>
  </r>
  <r>
    <s v="VPA6"/>
    <s v="KE-KIR-1901-25448"/>
    <x v="1"/>
    <s v=""/>
    <s v="22nd November,2018"/>
    <d v="2018-11-22T00:00:00"/>
    <s v="15th January,2019"/>
    <d v="2019-01-15T00:00:00"/>
    <s v="Kinyua Lucy Wamuyu"/>
    <s v="Female"/>
    <s v="99999"/>
    <s v="713556839"/>
    <s v="713556839"/>
    <s v=""/>
    <s v="721529684"/>
    <n v="37.244864999999997"/>
    <n v="-0.42088799999999998"/>
    <s v="Kirinyaga"/>
    <s v="Kerugoya/Kutus"/>
    <s v="Mutira"/>
    <s v="Gatwe"/>
    <x v="2"/>
    <s v="Kichemu limited"/>
    <s v=""/>
    <s v=""/>
    <s v="Micro Business"/>
    <s v="MKD"/>
  </r>
  <r>
    <s v="VPA6"/>
    <s v="KE-KIR-1901-25449"/>
    <x v="1"/>
    <s v=""/>
    <s v="22nd November,2018"/>
    <d v="2018-11-22T00:00:00"/>
    <s v="15th January,2019"/>
    <d v="2019-01-15T00:00:00"/>
    <s v="Kamau Wanjira Jane"/>
    <s v="Female"/>
    <s v="99999"/>
    <s v="717353179"/>
    <s v="717353179"/>
    <s v=""/>
    <s v="727486181"/>
    <n v="37.245683"/>
    <n v="-0.42230699999999999"/>
    <s v="Kirinyaga"/>
    <s v="Kerugoya/Kutus"/>
    <s v="Mutira"/>
    <s v="Gatwe"/>
    <x v="2"/>
    <s v="Kichemu limited"/>
    <s v=""/>
    <s v=""/>
    <s v="Micro Business"/>
    <s v="MKD"/>
  </r>
  <r>
    <s v="VPA6"/>
    <s v="KE-KIR-1901-25450"/>
    <x v="0"/>
    <s v="Grievance"/>
    <s v="22nd November,2018"/>
    <d v="2018-11-22T00:00:00"/>
    <s v="15th January,2019"/>
    <d v="2019-01-15T00:00:00"/>
    <s v="Kinyua Julia Wanjiru"/>
    <s v="Female"/>
    <s v="99999"/>
    <s v="713390839"/>
    <s v="713390839"/>
    <s v=""/>
    <s v="716390481"/>
    <n v="37.238846000000002"/>
    <n v="-0.42767500000000003"/>
    <s v="Kirinyaga"/>
    <s v="Kerugoya/Kutus"/>
    <s v="Mutira"/>
    <s v="Gatwe"/>
    <x v="2"/>
    <s v="Kichemu limited"/>
    <s v=""/>
    <s v=""/>
    <s v="Micro Business"/>
    <s v="MKD"/>
  </r>
  <r>
    <s v="VPA6"/>
    <s v="KE-KIR-1901-25451"/>
    <x v="0"/>
    <s v="Non Compliant"/>
    <s v="22nd November,2018"/>
    <d v="2018-11-22T00:00:00"/>
    <s v="15th January,2019"/>
    <d v="2019-01-15T00:00:00"/>
    <s v="Murithii Cecily Wanjiku"/>
    <s v="Female"/>
    <s v="5757527"/>
    <s v="722749122"/>
    <s v="722749122"/>
    <s v=""/>
    <s v="748632008"/>
    <n v="37.237693"/>
    <n v="-0.42766500000000002"/>
    <s v="Kirinyaga"/>
    <s v="Kerugoya/Kutus"/>
    <s v="Mutira"/>
    <s v="Gatwe"/>
    <x v="2"/>
    <s v="Kichemu limited"/>
    <s v=""/>
    <s v=""/>
    <s v="Micro Business"/>
    <s v="MKD"/>
  </r>
  <r>
    <s v="VPA6"/>
    <s v="KE-KIR-1901-25452"/>
    <x v="1"/>
    <s v=""/>
    <s v="26th November,2018"/>
    <d v="2018-11-26T00:00:00"/>
    <s v="15th January,2019"/>
    <d v="2019-01-15T00:00:00"/>
    <s v="Mugo Jane Karuana"/>
    <s v="Female"/>
    <s v="99999"/>
    <s v="725398712"/>
    <s v="725398712"/>
    <s v=""/>
    <s v="726962931"/>
    <n v="37.238287"/>
    <n v="-0.42986600000000003"/>
    <s v="Kirinyaga"/>
    <s v="Kerugoya/Kutus"/>
    <s v="Mutira"/>
    <s v="Gatwe"/>
    <x v="2"/>
    <s v="Kichemu limited"/>
    <s v=""/>
    <s v=""/>
    <s v="Micro Business"/>
    <s v="MKD"/>
  </r>
  <r>
    <s v="VPA6"/>
    <s v="KE-KIR-1901-25453"/>
    <x v="0"/>
    <s v="Grievance"/>
    <s v="26th November,2018"/>
    <d v="2018-11-26T00:00:00"/>
    <s v="15th January,2019"/>
    <d v="2019-01-15T00:00:00"/>
    <s v="Mwangi Karuana Esther"/>
    <s v="Female"/>
    <s v="5744301"/>
    <s v="712914769"/>
    <s v="712914769"/>
    <s v=""/>
    <s v=""/>
    <n v="37.251579"/>
    <n v="-0.42849500000000001"/>
    <s v="Kirinyaga"/>
    <s v="Kerugoya/Kutus"/>
    <s v="Mutira"/>
    <s v="Kiandaka"/>
    <x v="2"/>
    <s v="Kichemu limited"/>
    <s v=""/>
    <s v=""/>
    <s v="Micro Business"/>
    <s v="MKD"/>
  </r>
  <r>
    <s v="VPA6"/>
    <s v="KE-KIR-1901-25454"/>
    <x v="1"/>
    <s v=""/>
    <s v="31st December,2018"/>
    <d v="2018-12-31T00:00:00"/>
    <s v="15th January,2019"/>
    <d v="2019-01-15T00:00:00"/>
    <s v="Mundia Wagatwe Margaret"/>
    <s v="Female"/>
    <s v="99999"/>
    <s v="721622798"/>
    <s v="721622798"/>
    <s v=""/>
    <s v="722612338"/>
    <n v="37.250590000000003"/>
    <n v="-0.42781400000000003"/>
    <s v="Kirinyaga"/>
    <s v="Kerugoya/Kutus"/>
    <s v="Mutira"/>
    <s v="Kiandaka"/>
    <x v="2"/>
    <s v="Kichemu limited"/>
    <s v=""/>
    <s v=""/>
    <s v="Micro Business"/>
    <s v="MKD"/>
  </r>
  <r>
    <s v="VPA6"/>
    <s v="KE-KIR-1901-25455"/>
    <x v="1"/>
    <s v=""/>
    <s v="20th November,2018"/>
    <d v="2018-11-20T00:00:00"/>
    <s v="15th January,2019"/>
    <d v="2019-01-15T00:00:00"/>
    <s v="Kibuga Nelson Kibara"/>
    <s v="Male"/>
    <s v="3120176"/>
    <s v="721290643"/>
    <s v="721290643"/>
    <s v=""/>
    <s v=""/>
    <n v="37.249398999999997"/>
    <n v="-0.42745300000000003"/>
    <s v="Kirinyaga"/>
    <s v="Kerugoya/Kutus"/>
    <s v="Mutira"/>
    <s v="Kiandaka"/>
    <x v="2"/>
    <s v="Kichemu limited"/>
    <s v=""/>
    <s v=""/>
    <s v="Micro Business"/>
    <s v="MKD"/>
  </r>
  <r>
    <s v="VPA6"/>
    <s v="KE-KIR-1901-25456"/>
    <x v="2"/>
    <s v="Abandoned"/>
    <s v="1st December,2018"/>
    <d v="2018-12-01T00:00:00"/>
    <s v="15th January,2019"/>
    <d v="2019-01-15T00:00:00"/>
    <s v="Kinyua Jecinta Wangithi"/>
    <s v="Female"/>
    <s v="3386036"/>
    <s v="719223676"/>
    <s v="719223676"/>
    <s v=""/>
    <s v=""/>
    <n v="37.246599000000003"/>
    <n v="-0.42789899999999997"/>
    <s v="Kirinyaga"/>
    <s v="Kerugoya/Kutus"/>
    <s v="Mutira"/>
    <s v="Gatwe"/>
    <x v="2"/>
    <s v="Kichemu limited"/>
    <s v=""/>
    <s v=""/>
    <s v="Micro Business"/>
    <s v="MKD"/>
  </r>
  <r>
    <s v="VPA6"/>
    <s v="KE-NYE-1812-26107"/>
    <x v="0"/>
    <s v="Grievance"/>
    <s v="2nd November,2018"/>
    <d v="2018-11-02T00:00:00"/>
    <s v="22nd December,2018"/>
    <d v="2018-12-22T00:00:00"/>
    <s v="Kimondo Janet Nyawira"/>
    <s v="Female"/>
    <s v="99999"/>
    <s v="728124141"/>
    <s v="2.55E+11"/>
    <s v=""/>
    <s v="2.55E+11"/>
    <n v="37.109026999999998"/>
    <n v="-0.47591800000000001"/>
    <s v="Nyeri"/>
    <s v="Mathira West"/>
    <s v="Mathaithi"/>
    <s v="Mathaithi"/>
    <x v="2"/>
    <s v="Fagaden Enterprises"/>
    <s v="Fagaden Enterprises"/>
    <s v="254721959188"/>
    <s v="Micro Business"/>
    <s v="MKD"/>
  </r>
  <r>
    <s v="VPA6"/>
    <s v="KE-MUR-1812-25155"/>
    <x v="1"/>
    <s v=""/>
    <s v="25th October,2018"/>
    <d v="2018-10-25T00:00:00"/>
    <s v="9th December,2018"/>
    <d v="2018-12-09T00:00:00"/>
    <s v="Chege Jackson Njoroge"/>
    <s v="Male"/>
    <s v="13753966"/>
    <s v="725207232"/>
    <s v="725207232"/>
    <s v=""/>
    <s v="721328483"/>
    <n v="37.002057000000001"/>
    <n v="-0.92196699999999998"/>
    <s v="Murang'a"/>
    <s v="Kandara"/>
    <s v="Ngararia"/>
    <s v="Kibereke"/>
    <x v="2"/>
    <s v="Cides Ltd"/>
    <s v=""/>
    <s v=""/>
    <s v="Micro Business"/>
    <s v="KENBIM"/>
  </r>
  <r>
    <s v="VPA6"/>
    <s v="KE-MUR-1812-25152"/>
    <x v="1"/>
    <s v=""/>
    <s v="23rd November,2018"/>
    <d v="2018-11-23T00:00:00"/>
    <s v="9th December,2018"/>
    <d v="2018-12-09T00:00:00"/>
    <s v="Mwangi Joyce Wanjiku"/>
    <s v="Female"/>
    <s v="4890640"/>
    <s v="713690451"/>
    <s v="713690451"/>
    <s v=""/>
    <s v=""/>
    <n v="37.001354999999997"/>
    <n v="-0.92014200000000002"/>
    <s v="Murang'a"/>
    <s v="Kandara"/>
    <s v="Kandara"/>
    <s v="Kaharo"/>
    <x v="3"/>
    <s v="Cides Ltd"/>
    <s v=""/>
    <s v=""/>
    <s v="Micro Business"/>
    <s v="KENBIM"/>
  </r>
  <r>
    <s v="VPA6"/>
    <s v="KE-TRA-1901-25071"/>
    <x v="1"/>
    <s v=""/>
    <s v="11th November,2018"/>
    <d v="2018-11-11T00:00:00"/>
    <s v="24th January,2019"/>
    <d v="2019-01-24T00:00:00"/>
    <s v="Migosi Daniel Oyugi"/>
    <s v="Male"/>
    <s v="5736607"/>
    <s v="72036609"/>
    <s v="720366095"/>
    <s v=""/>
    <s v="720366097"/>
    <n v="35.033489000000003"/>
    <n v="0.97304900000000005"/>
    <s v="Trans Nzoia"/>
    <s v="Kiminini"/>
    <s v="Mabonde"/>
    <s v="Namngoi"/>
    <x v="2"/>
    <s v="Pafasi Enterprise"/>
    <s v="Pafasi  Enterprise"/>
    <s v="712956699"/>
    <s v="Micro Business"/>
    <s v="MKD"/>
  </r>
  <r>
    <s v="VPA6"/>
    <s v="KE-KIA-1901-25459"/>
    <x v="1"/>
    <s v=""/>
    <s v="24th November,2018"/>
    <d v="2018-11-24T00:00:00"/>
    <s v="1st January,2019"/>
    <d v="2019-01-01T00:00:00"/>
    <s v="Wambaki Jane Wangui"/>
    <s v="Female"/>
    <s v="21874612"/>
    <s v="723686815"/>
    <s v="723686815"/>
    <s v=""/>
    <s v="721619310"/>
    <n v="36.957655000000003"/>
    <n v="-0.987155"/>
    <s v="Kiambu"/>
    <s v="Kiambu"/>
    <s v="Gatundu North"/>
    <s v="Gaitara"/>
    <x v="2"/>
    <s v="Kichemu limited"/>
    <s v=""/>
    <s v=""/>
    <s v="Micro Business"/>
    <s v="MKD"/>
  </r>
  <r>
    <s v="VPA6"/>
    <s v="KE-NYE-1901-26110"/>
    <x v="1"/>
    <s v=""/>
    <s v="2nd December,2018"/>
    <d v="2018-12-02T00:00:00"/>
    <s v="21st January,2019"/>
    <d v="2019-01-21T00:00:00"/>
    <s v="Kareri Charity Wangui"/>
    <s v="Female"/>
    <s v="29717164"/>
    <s v="721354778"/>
    <s v="721354778"/>
    <s v=""/>
    <s v=""/>
    <n v="37.155029999999996"/>
    <n v="-0.501637"/>
    <s v="Nyeri"/>
    <s v="Mathira West"/>
    <s v="Karatina"/>
    <s v="Kangocho"/>
    <x v="2"/>
    <s v="Fagaden Enterprises"/>
    <s v="Fagaden Enterprises"/>
    <s v="721959188"/>
    <s v="Micro Business"/>
    <s v="MKD"/>
  </r>
  <r>
    <s v="VPA6"/>
    <s v="KE-NYE-1901-Wc3526"/>
    <x v="1"/>
    <s v=""/>
    <s v="2nd December,2018"/>
    <d v="2018-12-02T00:00:00"/>
    <s v="21st January,2019"/>
    <d v="2019-01-21T00:00:00"/>
    <s v="Kimondo Zephnia Macharia"/>
    <s v="Male"/>
    <s v="29344134"/>
    <s v="722910119"/>
    <s v="722910119"/>
    <s v=""/>
    <s v="716838187"/>
    <n v="37.154662000000002"/>
    <n v="-0.49981799999999998"/>
    <s v="Nyeri"/>
    <s v="Mathira West"/>
    <s v="Kirimara"/>
    <s v="Kangocho"/>
    <x v="2"/>
    <s v="Fagaden Enterprises"/>
    <s v="Fagaden Enterprises"/>
    <s v=""/>
    <s v="Micro Business"/>
    <s v="MKD"/>
  </r>
  <r>
    <s v="VPA6"/>
    <s v="KE-MUR-1901-Wc3528"/>
    <x v="1"/>
    <s v=""/>
    <s v="24th January,2019"/>
    <d v="2019-01-24T00:00:00"/>
    <s v="24th January,2019"/>
    <d v="2019-01-24T00:00:00"/>
    <s v="Kariuki Nnelson Nganga"/>
    <s v="Male"/>
    <s v="1986759"/>
    <s v="0723677911"/>
    <s v="723677911"/>
    <s v=""/>
    <s v="728549070"/>
    <n v="36.995213"/>
    <n v="-0.81306699999999998"/>
    <s v="Murang'a"/>
    <s v="Maragua"/>
    <s v="Kirere"/>
    <s v="Kaimiri"/>
    <x v="2"/>
    <s v="Fagaden Enterprises"/>
    <s v="Fagaden Enterprises"/>
    <s v="721959188"/>
    <s v="Micro Business"/>
    <s v="MKD"/>
  </r>
  <r>
    <s v="VPA6"/>
    <s v="KE-TRA-1901-25072"/>
    <x v="1"/>
    <s v=""/>
    <s v="28th November,2018"/>
    <d v="2018-11-28T00:00:00"/>
    <s v="25th January,2019"/>
    <d v="2019-01-25T00:00:00"/>
    <s v="Simiyu Henry Wanyonyi"/>
    <s v="Male"/>
    <s v="14660089"/>
    <s v="712250487"/>
    <s v="722484797"/>
    <s v=""/>
    <s v="712250487"/>
    <n v="35.122923"/>
    <n v="0.87545799999999996"/>
    <s v="Trans Nzoia"/>
    <s v="Kiminini"/>
    <s v="Kiminini"/>
    <s v="Konoin"/>
    <x v="0"/>
    <s v="Pafasi Enterprise"/>
    <s v="Pafasi  Enterprise"/>
    <s v="712956699"/>
    <s v="Micro Business"/>
    <s v="MKD"/>
  </r>
  <r>
    <s v="VPA6"/>
    <s v="KE-KIA-1812-25157"/>
    <x v="1"/>
    <s v=""/>
    <s v="10th December,2018"/>
    <d v="2018-12-10T00:00:00"/>
    <s v="24th December,2018"/>
    <d v="2018-12-24T00:00:00"/>
    <s v="Njuguna Mises"/>
    <s v="Female"/>
    <s v="23674659"/>
    <s v="738528405"/>
    <s v="738528405"/>
    <s v=""/>
    <s v="738528404"/>
    <n v="36.717410000000001"/>
    <n v="-1.052837"/>
    <s v="Kiambu"/>
    <s v="Githunguri"/>
    <s v="Kambaa"/>
    <s v="Mathanja A"/>
    <x v="2"/>
    <s v="Cides Ltd"/>
    <s v=""/>
    <s v=""/>
    <s v="Micro Business"/>
    <s v="MKD"/>
  </r>
  <r>
    <s v="VPA6"/>
    <s v="KE-KIA-1901-25167"/>
    <x v="1"/>
    <s v=""/>
    <s v="15th December,2018"/>
    <d v="2018-12-15T00:00:00"/>
    <s v="21st January,2019"/>
    <d v="2019-01-21T00:00:00"/>
    <s v="Njabahu Samuel"/>
    <s v="Male"/>
    <s v="4310630"/>
    <s v="715875075"/>
    <s v="715875075"/>
    <s v=""/>
    <s v=""/>
    <n v="36.703949000000001"/>
    <n v="-1.0570440000000001"/>
    <s v="Kiambu"/>
    <s v="Githunguri"/>
    <s v="Ikinu"/>
    <s v="Mathanja B"/>
    <x v="2"/>
    <s v="Cides Ltd"/>
    <s v=""/>
    <s v=""/>
    <s v="Micro Business"/>
    <s v="KENBIM"/>
  </r>
  <r>
    <s v="VPA6"/>
    <s v="KE-KIA-1901-25164"/>
    <x v="1"/>
    <s v=""/>
    <s v="15th November,2018"/>
    <d v="2018-11-15T00:00:00"/>
    <s v="27th January,2019"/>
    <d v="2019-01-27T00:00:00"/>
    <s v="Njoroge Charles Kinuthia"/>
    <s v="Male"/>
    <s v="4308815"/>
    <s v="719881034"/>
    <s v="719881034"/>
    <s v=""/>
    <s v=""/>
    <n v="36.805726999999997"/>
    <n v="-1.011342"/>
    <s v="Kiambu"/>
    <s v="Githunguri"/>
    <s v="Gachoire"/>
    <s v="Githongo"/>
    <x v="2"/>
    <s v="Cides Ltd"/>
    <s v=""/>
    <s v=""/>
    <s v="Micro Business"/>
    <s v="KENBIM"/>
  </r>
  <r>
    <s v="VPA6"/>
    <s v="KE-KIA-1901-25149"/>
    <x v="1"/>
    <s v=""/>
    <s v="26th October,2018"/>
    <d v="2018-10-26T00:00:00"/>
    <s v="27th January,2019"/>
    <d v="2019-01-27T00:00:00"/>
    <s v="Thuo Michael"/>
    <s v="Female"/>
    <s v="14687638"/>
    <s v="728859800"/>
    <s v="728859800"/>
    <s v=""/>
    <s v=""/>
    <n v="36.750973000000002"/>
    <n v="-0.91342000000000001"/>
    <s v="Kiambu"/>
    <s v="Gatundu South"/>
    <s v="Ndarugo"/>
    <s v="Mungere"/>
    <x v="2"/>
    <s v="Cides Ltd"/>
    <s v="Null"/>
    <s v=""/>
    <s v="Micro Business"/>
    <s v="KENBIM"/>
  </r>
  <r>
    <s v="VPA6"/>
    <s v="KE-KIA-1901-25150"/>
    <x v="1"/>
    <s v=""/>
    <s v="22nd November,2018"/>
    <d v="2018-11-22T00:00:00"/>
    <s v="24th January,2019"/>
    <d v="2019-01-24T00:00:00"/>
    <s v="Njoroge Lawrence"/>
    <s v="Male"/>
    <s v="1821150"/>
    <s v="724336664"/>
    <s v="724336664"/>
    <s v=""/>
    <s v=""/>
    <n v="37.056958999999999"/>
    <n v="-1.098913"/>
    <s v="Kiambu"/>
    <s v="Juja"/>
    <s v="Komo"/>
    <s v="Nyacaba"/>
    <x v="3"/>
    <s v="Cides Ltd"/>
    <s v=""/>
    <s v=""/>
    <s v="Micro Business"/>
    <s v="KENBIM"/>
  </r>
  <r>
    <s v="VPA6"/>
    <s v="KE-KIA-1808-28083"/>
    <x v="1"/>
    <s v=""/>
    <s v="24th July,2018"/>
    <d v="2018-07-24T00:00:00"/>
    <s v="26th August,2018"/>
    <d v="2018-08-26T00:00:00"/>
    <s v="Kabuche Mary Muthoni"/>
    <s v="Female"/>
    <s v="229807"/>
    <s v="721274484"/>
    <s v="721274484"/>
    <s v=""/>
    <s v="720337842"/>
    <n v="36.761840999999997"/>
    <n v="-1.0916870000000001"/>
    <s v="Kiambu"/>
    <s v="Githunguri"/>
    <s v="Githiga"/>
    <s v="Gathaithi"/>
    <x v="3"/>
    <s v="Andcol Enterprises"/>
    <s v="Andrew Tunui"/>
    <s v="723020914"/>
    <s v="Micro Business"/>
    <s v="MKD"/>
  </r>
  <r>
    <s v="VPA6"/>
    <s v="KE-KIA-1812-25916"/>
    <x v="1"/>
    <s v=""/>
    <s v="5th November,2018"/>
    <d v="2018-11-05T00:00:00"/>
    <s v="26th December,2018"/>
    <d v="2018-12-26T00:00:00"/>
    <s v="Mimi Hannah Njeri"/>
    <s v="Female"/>
    <s v="99999"/>
    <s v="254713901274"/>
    <s v="2.55E+11"/>
    <s v=""/>
    <s v=""/>
    <n v="36.815703999999997"/>
    <n v="-1.1439589999999999"/>
    <s v="Kiambu"/>
    <s v="Kiambu"/>
    <s v="Ndumberi"/>
    <s v="Ngaita"/>
    <x v="2"/>
    <s v="Felikam Biogas Services"/>
    <s v="Felikam Biogas Services"/>
    <s v="254721439273"/>
    <s v="Micro Business"/>
    <s v="MKD"/>
  </r>
  <r>
    <s v="VPA6"/>
    <s v="KE-KIA-1901-25165"/>
    <x v="1"/>
    <s v=""/>
    <s v="12th November,2018"/>
    <d v="2018-11-12T00:00:00"/>
    <s v="24th January,2019"/>
    <d v="2019-01-24T00:00:00"/>
    <s v="Munyua Kamau"/>
    <s v="Male"/>
    <s v="713195"/>
    <s v="0723564487"/>
    <s v="723564487"/>
    <s v=""/>
    <s v=""/>
    <n v="37.017406999999999"/>
    <n v="-1.0999490000000001"/>
    <s v="Kiambu"/>
    <s v="Juja"/>
    <s v="Juja"/>
    <s v="Mathuri"/>
    <x v="2"/>
    <s v="Cides Ltd"/>
    <s v=""/>
    <s v=""/>
    <s v="Micro Business"/>
    <s v="KENBIM"/>
  </r>
  <r>
    <s v="VPA6"/>
    <s v="KE-MUR-1901-26322"/>
    <x v="0"/>
    <s v="Non Compliant"/>
    <s v="12th December,2018"/>
    <d v="2018-12-12T00:00:00"/>
    <s v="31st January,2019"/>
    <d v="2019-01-31T00:00:00"/>
    <s v="Kiiru Johnson Njau"/>
    <s v="Male"/>
    <s v="23118604"/>
    <s v="723167600"/>
    <s v="723167600"/>
    <s v=""/>
    <s v="729693420"/>
    <n v="36.922879999999999"/>
    <n v="-0.80634499999999998"/>
    <s v="Murang'a"/>
    <s v="Kigumo"/>
    <s v="Kangari"/>
    <s v="Kagumoini"/>
    <x v="2"/>
    <s v="HAMKAM"/>
    <s v="Hamkam"/>
    <s v="728905327"/>
    <s v="Micro Business"/>
    <s v="KENBIM"/>
  </r>
  <r>
    <s v="VPA6"/>
    <s v="KE-NYA-1901-25327"/>
    <x v="1"/>
    <s v=""/>
    <s v="11th December,2018"/>
    <d v="2018-12-11T00:00:00"/>
    <s v="30th January,2019"/>
    <d v="2019-01-30T00:00:00"/>
    <s v="Mokono Daniel Juma"/>
    <s v="Male"/>
    <s v="99999"/>
    <s v="712341656"/>
    <s v="712341656"/>
    <s v=""/>
    <s v="711821054"/>
    <n v="35.048132000000003"/>
    <n v="-0.67028699999999997"/>
    <s v="Nyamira"/>
    <s v="Borabu"/>
    <s v="Borabu"/>
    <s v="Mogusii"/>
    <x v="2"/>
    <s v="Nyansancha Biogas"/>
    <s v="Samuel Manyura Otiso"/>
    <s v="723433295"/>
    <s v="Micro Business"/>
    <s v="MKD"/>
  </r>
  <r>
    <s v="VPA6"/>
    <s v="KE-NAK-1901-25460"/>
    <x v="0"/>
    <s v="Under Verification"/>
    <s v="14th December,2018"/>
    <d v="2018-12-14T00:00:00"/>
    <s v="14th January,2019"/>
    <d v="2019-01-14T00:00:00"/>
    <s v="Mburu Uniter Wanjiku"/>
    <s v="Female"/>
    <s v="344969"/>
    <s v="0722512952"/>
    <s v="722512952"/>
    <s v=""/>
    <s v=""/>
    <n v="36.356237999999998"/>
    <n v="-0.401723"/>
    <s v="Nakuru"/>
    <s v="Gilgil"/>
    <s v="Gilgil"/>
    <s v="Nganoini"/>
    <x v="2"/>
    <s v="Kichemu limited"/>
    <s v=""/>
    <s v=""/>
    <s v="Micro Business"/>
    <s v="MKD"/>
  </r>
  <r>
    <s v="VPA6"/>
    <s v="KE-NAK-1902-25461"/>
    <x v="1"/>
    <s v=""/>
    <s v="12th January,2019"/>
    <d v="2019-01-12T00:00:00"/>
    <s v="1st February,2019"/>
    <d v="2019-02-01T00:00:00"/>
    <s v="Gitau David Kabarai"/>
    <s v="Male"/>
    <s v="9715346"/>
    <s v="720290175"/>
    <s v="720290175"/>
    <s v=""/>
    <s v=""/>
    <n v="36.057757000000002"/>
    <n v="-0.109095"/>
    <s v="Nakuru"/>
    <s v="Nakuru North"/>
    <s v="Nakuru North"/>
    <s v="Mutukanio C"/>
    <x v="2"/>
    <s v="Kichemu limited"/>
    <s v=""/>
    <s v=""/>
    <s v="Micro Business"/>
    <s v="MKD"/>
  </r>
  <r>
    <s v="VPA6"/>
    <s v="KE-KIA-1901-25146"/>
    <x v="1"/>
    <s v=""/>
    <s v="15th November,2018"/>
    <d v="2018-11-15T00:00:00"/>
    <s v="15th January,2019"/>
    <d v="2019-01-15T00:00:00"/>
    <s v="Gathoni Margaret"/>
    <s v="Female"/>
    <s v="5482819"/>
    <s v="725465428"/>
    <s v="725465428"/>
    <s v=""/>
    <s v=""/>
    <n v="36.747217999999997"/>
    <n v="-1.1335869999999999"/>
    <s v="Kiambu"/>
    <s v="Kiambaa"/>
    <s v="Cianda"/>
    <s v="Kimorori"/>
    <x v="4"/>
    <s v="Cides Ltd"/>
    <s v=""/>
    <s v=""/>
    <s v="Micro Business"/>
    <s v="AKUT"/>
  </r>
  <r>
    <s v="VPA6"/>
    <s v="KE-BAR-1902-27671"/>
    <x v="1"/>
    <s v=""/>
    <s v="2nd February,2019"/>
    <d v="2019-02-02T00:00:00"/>
    <s v="2nd February,2019"/>
    <d v="2019-02-02T00:00:00"/>
    <s v="Limo Andrew K"/>
    <s v="Male"/>
    <s v="483457"/>
    <s v="722819655"/>
    <s v="722819655"/>
    <s v=""/>
    <s v=""/>
    <n v="35.773584999999997"/>
    <n v="4.7112000000000001E-2"/>
    <s v="Baringo"/>
    <s v="Koibatek"/>
    <s v="Kaburwao"/>
    <s v="Uzalendo"/>
    <x v="1"/>
    <s v="Kichemu limited"/>
    <s v="Null"/>
    <s v=""/>
    <s v="Micro Business"/>
    <s v="MKD"/>
  </r>
  <r>
    <s v="VPA6"/>
    <s v="KE-UAS-1801-25771"/>
    <x v="1"/>
    <s v=""/>
    <s v="20th November,2017"/>
    <d v="2017-11-20T00:00:00"/>
    <s v="18th January,2018"/>
    <d v="2018-01-18T00:00:00"/>
    <s v="Kapkusum Henry N"/>
    <s v="Male"/>
    <s v="3650873"/>
    <s v="0721400066"/>
    <s v="721400066"/>
    <s v=""/>
    <s v=""/>
    <n v="35.294823000000001"/>
    <n v="0.71799199999999996"/>
    <s v="Uasin Gishu"/>
    <s v="Soy"/>
    <s v="Soy"/>
    <s v="Kaptumbo"/>
    <x v="1"/>
    <s v="Abiud limited"/>
    <s v=""/>
    <s v=""/>
    <s v="Micro Business"/>
    <s v="AKUT"/>
  </r>
  <r>
    <s v="VPA6"/>
    <s v="KE-EMB-1901-26855"/>
    <x v="0"/>
    <s v="Grievance"/>
    <s v="1st January,2019"/>
    <d v="2019-01-01T00:00:00"/>
    <s v="28th January,2019"/>
    <d v="2019-01-28T00:00:00"/>
    <s v="Stephen Njine Njue"/>
    <s v="Male"/>
    <s v="3737451"/>
    <s v="0723361734"/>
    <s v="723361734"/>
    <s v=""/>
    <s v="720929271"/>
    <n v="37.481814"/>
    <n v="-0.42250399999999999"/>
    <s v="Embu"/>
    <s v="Manyatta"/>
    <s v="Kathande"/>
    <s v="Kathande"/>
    <x v="1"/>
    <s v="Eastern Bioteck"/>
    <s v=""/>
    <s v=""/>
    <s v="Micro Business"/>
    <s v="MKD"/>
  </r>
  <r>
    <s v="VPA6"/>
    <s v="KE-KIS-1812-26297"/>
    <x v="1"/>
    <s v=""/>
    <s v="29th October,2018"/>
    <d v="2018-10-29T00:00:00"/>
    <s v="18th December,2018"/>
    <d v="2018-12-18T00:00:00"/>
    <s v="Aluodo Moses"/>
    <s v="Male"/>
    <s v="99999"/>
    <s v="722797706"/>
    <s v="722797706"/>
    <s v=""/>
    <s v=""/>
    <n v="35.070193000000003"/>
    <n v="-0.15229200000000001"/>
    <s v="Kisumu"/>
    <s v="Muhoroni"/>
    <s v="Muhoroni"/>
    <s v="Awasi"/>
    <x v="2"/>
    <s v="Andcol Enterprises"/>
    <s v="Andrew"/>
    <s v=""/>
    <s v="Micro Business"/>
    <s v="KENBIM"/>
  </r>
  <r>
    <s v="VPA6"/>
    <s v="KE-NYE-1812-25154"/>
    <x v="1"/>
    <s v=""/>
    <s v="3rd December,2018"/>
    <d v="2018-12-03T00:00:00"/>
    <s v="31st December,2018"/>
    <d v="2018-12-31T00:00:00"/>
    <s v="Miano Ann Wanjiku"/>
    <s v="Female"/>
    <s v="3233423"/>
    <s v="713326776"/>
    <s v="713326776"/>
    <s v=""/>
    <s v="729500763"/>
    <n v="37.193778000000002"/>
    <n v="-0.42213800000000001"/>
    <s v="Nyeri"/>
    <s v="Mathira East"/>
    <s v="Cheje"/>
    <s v="Giathuku"/>
    <x v="3"/>
    <s v="Cides Ltd"/>
    <s v=""/>
    <s v=""/>
    <s v="Micro Business"/>
    <s v="MKD"/>
  </r>
  <r>
    <s v="VPA6"/>
    <s v="KE-KIA-1812-27555"/>
    <x v="1"/>
    <s v=""/>
    <s v="20th November,2018"/>
    <d v="2018-11-20T00:00:00"/>
    <s v="14th December,2018"/>
    <d v="2018-12-14T00:00:00"/>
    <s v="Chomba Nelson Maina"/>
    <s v="Male"/>
    <s v="1905210"/>
    <s v="721396040"/>
    <s v="721396040"/>
    <s v=""/>
    <s v=""/>
    <n v="36.842278"/>
    <n v="-1.1588320000000001"/>
    <s v="Kiambu"/>
    <s v="Kiambaa"/>
    <s v="Riabai"/>
    <s v="Rabai"/>
    <x v="2"/>
    <s v="Felikam Biogas Services"/>
    <s v="Felikam Biogas Services"/>
    <s v="721439273"/>
    <s v="Micro Business"/>
    <s v="MKD"/>
  </r>
  <r>
    <s v="VPA6"/>
    <s v="KE-KIA-1810-28088"/>
    <x v="1"/>
    <s v=""/>
    <s v="3rd September,2018"/>
    <d v="2018-09-03T00:00:00"/>
    <s v="15th October,2018"/>
    <d v="2018-10-15T00:00:00"/>
    <s v="Richu Charcles Mimi"/>
    <s v="Male"/>
    <s v="356170"/>
    <s v="720889045"/>
    <s v="720889045"/>
    <s v=""/>
    <s v=""/>
    <n v="36.820712999999998"/>
    <n v="-1.138279"/>
    <s v="Kiambu"/>
    <s v="Kiambaa"/>
    <s v="Ndumberi"/>
    <s v="Tinganga"/>
    <x v="0"/>
    <s v="Felikam Biogas Services"/>
    <s v="Felikam Biogas Services"/>
    <s v="721439273"/>
    <s v="Micro Business"/>
    <s v="AKUT"/>
  </r>
  <r>
    <s v="VPA6"/>
    <s v="KE-MUR-1810-27551"/>
    <x v="1"/>
    <s v=""/>
    <s v="29th August,2018"/>
    <d v="2018-08-29T00:00:00"/>
    <s v="18th October,2018"/>
    <d v="2018-10-18T00:00:00"/>
    <s v="Wango Wa Kamau"/>
    <s v="Male"/>
    <s v="27597026"/>
    <s v="0724846420"/>
    <s v="724846420"/>
    <s v=""/>
    <s v="721238496"/>
    <n v="37.029369000000003"/>
    <n v="-0.95160400000000001"/>
    <s v="Murang'a"/>
    <s v="Kandara"/>
    <s v="Ngarari"/>
    <s v="Ngararia"/>
    <x v="8"/>
    <s v="Felikam Biogas Services"/>
    <s v="Felikam Biogas Services"/>
    <s v="721439273"/>
    <s v="Micro Business"/>
    <s v="KENBIM"/>
  </r>
  <r>
    <s v="VPA6"/>
    <s v="KE-KIA-1902-25170"/>
    <x v="1"/>
    <s v=""/>
    <s v="10th January,2019"/>
    <d v="2019-01-10T00:00:00"/>
    <s v="9th February,2019"/>
    <d v="2019-02-09T00:00:00"/>
    <s v="Kahenya John Gichuhi"/>
    <s v="Female"/>
    <s v="99999"/>
    <s v="710339080"/>
    <s v="710339080"/>
    <s v=""/>
    <s v="712333080"/>
    <n v="36.656027000000002"/>
    <n v="-1.2836449999999999"/>
    <s v="Kiambu"/>
    <s v="Kikuyu"/>
    <s v="Thogoto"/>
    <s v="Kiriti"/>
    <x v="2"/>
    <s v="Cides Ltd"/>
    <s v="Null"/>
    <s v=""/>
    <s v="Micro Business"/>
    <s v="MKD"/>
  </r>
  <r>
    <s v="VPA6"/>
    <s v="KE-NYE-1902-26298"/>
    <x v="1"/>
    <s v=""/>
    <s v="18th January,2019"/>
    <d v="2019-01-18T00:00:00"/>
    <s v="10th February,2019"/>
    <d v="2019-02-10T00:00:00"/>
    <s v="Mukinyi Elena"/>
    <s v="Female"/>
    <s v="99999"/>
    <s v="764874462"/>
    <s v="764874462"/>
    <s v=""/>
    <s v="722496485"/>
    <n v="37.157514999999997"/>
    <n v="-0.50898200000000005"/>
    <s v="Nyeri"/>
    <s v="Mathira East"/>
    <s v="Karatina"/>
    <s v="Mwanda"/>
    <x v="1"/>
    <s v="Andcol Enterprises"/>
    <s v=""/>
    <s v=""/>
    <s v="Micro Business"/>
    <s v="KENBIM"/>
  </r>
  <r>
    <s v="VPA6"/>
    <s v="KE-KIR-1901-25465"/>
    <x v="1"/>
    <s v=""/>
    <s v="10th December,2018"/>
    <d v="2018-12-10T00:00:00"/>
    <s v="15th January,2019"/>
    <d v="2019-01-15T00:00:00"/>
    <s v="Bernard Murage Kinyua"/>
    <s v="Male"/>
    <s v="10864810"/>
    <s v="719763232"/>
    <s v="719763232"/>
    <s v=""/>
    <s v=""/>
    <n v="37.214601000000002"/>
    <n v="-0.492033"/>
    <s v="Kirinyaga"/>
    <s v="Kirinyaga"/>
    <s v="Kirinyaga West"/>
    <s v="Kabonge"/>
    <x v="1"/>
    <s v="Kichemu limited"/>
    <s v=""/>
    <s v=""/>
    <s v="Micro Business"/>
    <s v="MKD"/>
  </r>
  <r>
    <s v="VPA6"/>
    <s v="KE-NYE-1902-25851"/>
    <x v="1"/>
    <s v=""/>
    <s v="13th December,2018"/>
    <d v="2018-12-13T00:00:00"/>
    <s v="10th February,2019"/>
    <d v="2019-02-10T00:00:00"/>
    <s v="Mathenge Lydia Wamuyu"/>
    <s v="Female"/>
    <s v="99999"/>
    <s v="254720258377"/>
    <s v="2.55E+11"/>
    <s v=""/>
    <s v=""/>
    <n v="36.886330000000001"/>
    <n v="-0.56654700000000002"/>
    <s v="Nyeri"/>
    <s v="Othaya"/>
    <s v="Othaya"/>
    <s v="Ruruguti"/>
    <x v="0"/>
    <s v="Mt Kenya Renewable Energy"/>
    <s v="Mt Kenya Renewable Energy"/>
    <s v="726322851"/>
    <s v="Micro Business"/>
    <s v="KENBIM"/>
  </r>
  <r>
    <s v="VPA6"/>
    <s v="KE-MER-1902-25671"/>
    <x v="1"/>
    <s v=""/>
    <s v="25th December,2018"/>
    <d v="2018-12-25T00:00:00"/>
    <s v="13th February,2019"/>
    <d v="2019-02-13T00:00:00"/>
    <s v="Kirema Fridah Mukiri"/>
    <s v="Female"/>
    <s v="27567456"/>
    <s v="706534078"/>
    <s v="706534078"/>
    <s v=""/>
    <s v="722389246"/>
    <n v="37.645037000000002"/>
    <n v="-7.7122999999999997E-2"/>
    <s v="Meru"/>
    <s v="Imenti South"/>
    <s v="Kigane"/>
    <s v="Munani"/>
    <x v="2"/>
    <s v="Igwemas General Digester Ltd"/>
    <s v="Eric Munene"/>
    <s v="7045886683"/>
    <s v="Micro Business"/>
    <s v="MKD"/>
  </r>
  <r>
    <s v="VPA6"/>
    <s v="KE-NYE-1902-15576"/>
    <x v="1"/>
    <s v=""/>
    <s v="13th February,2019"/>
    <d v="2019-02-13T00:00:00"/>
    <s v="13th February,2019"/>
    <d v="2019-02-13T00:00:00"/>
    <s v="Nyawira Rose Mary"/>
    <s v="Female"/>
    <s v="11679914"/>
    <s v="0757061383"/>
    <s v="757061383"/>
    <s v=""/>
    <s v="720723648"/>
    <n v="37.118695000000002"/>
    <n v="-0.484433"/>
    <s v="Nyeri"/>
    <s v="Mathira East"/>
    <s v="Baricho"/>
    <s v="Kiangurwe"/>
    <x v="2"/>
    <s v="Fagaden Enterprises"/>
    <s v="Fagaden Enterprises"/>
    <s v="721959188"/>
    <s v="Micro Business"/>
    <s v="MKD"/>
  </r>
  <r>
    <s v="VPA6"/>
    <s v="KE-NYE-1902-25577"/>
    <x v="1"/>
    <s v=""/>
    <s v="13th February,2019"/>
    <d v="2019-02-13T00:00:00"/>
    <s v="13th February,2019"/>
    <d v="2019-02-13T00:00:00"/>
    <s v="Gatungu Francis Gatere"/>
    <s v="Male"/>
    <s v="30425363"/>
    <s v="0723362340"/>
    <s v="723362340"/>
    <s v=""/>
    <s v=""/>
    <n v="37.142752000000002"/>
    <n v="-0.44517699999999999"/>
    <s v="Nyeri"/>
    <s v="Mathira East"/>
    <s v="Ihuagi"/>
    <s v="Ihuagi"/>
    <x v="2"/>
    <s v="Fagaden Enterprises"/>
    <s v="Fagaden Enterprises"/>
    <s v="721959188"/>
    <s v="Micro Business"/>
    <s v="MKD"/>
  </r>
  <r>
    <s v="VPA6"/>
    <s v="KE-NYE-1902-25578"/>
    <x v="1"/>
    <s v=""/>
    <s v="25th December,2018"/>
    <d v="2018-12-25T00:00:00"/>
    <s v="13th February,2019"/>
    <d v="2019-02-13T00:00:00"/>
    <s v="Mwaniki Geoffrey Kinyua"/>
    <s v="Male"/>
    <s v="99999"/>
    <s v="254726528933"/>
    <s v="2.55E+11"/>
    <s v=""/>
    <s v="2.55E+11"/>
    <n v="37.134436999999998"/>
    <n v="-0.44997500000000001"/>
    <s v="Nyeri"/>
    <s v="Mathira East"/>
    <s v="Karura"/>
    <s v="Karura"/>
    <x v="2"/>
    <s v="Fagaden Enterprises"/>
    <s v="Fagaden Enterprises"/>
    <s v="254721959188"/>
    <s v="Micro Business"/>
    <s v="MKD"/>
  </r>
  <r>
    <s v="VPA6"/>
    <s v="KE-NYE-1902-25579"/>
    <x v="1"/>
    <s v=""/>
    <s v="25th December,2018"/>
    <d v="2018-12-25T00:00:00"/>
    <s v="13th February,2019"/>
    <d v="2019-02-13T00:00:00"/>
    <s v="Kuguru Purity Wanjiru"/>
    <s v="Female"/>
    <s v="7111074"/>
    <s v="799780172"/>
    <s v="726629007"/>
    <s v=""/>
    <s v="799780172"/>
    <n v="37.105161000000003"/>
    <n v="-0.459648"/>
    <s v="Nyeri"/>
    <s v="Mathira East"/>
    <s v="Konyu"/>
    <s v="Unjiru"/>
    <x v="2"/>
    <s v="Fagaden Enterprises"/>
    <s v="Fagaden Enterprises"/>
    <s v="721959188"/>
    <s v="Micro Business"/>
    <s v="MKD"/>
  </r>
  <r>
    <s v="VPA6"/>
    <s v="KE-MER-1902-25976"/>
    <x v="1"/>
    <s v=""/>
    <s v="15th January,2019"/>
    <d v="2019-01-15T00:00:00"/>
    <s v="14th February,2019"/>
    <d v="2019-02-14T00:00:00"/>
    <s v="Mutea Samuel Kirema"/>
    <s v="Male"/>
    <s v="13812683"/>
    <s v="722284578"/>
    <s v="722284578"/>
    <s v=""/>
    <s v="706677405"/>
    <n v="37.602825000000003"/>
    <n v="-6.6435999999999995E-2"/>
    <s v="Meru"/>
    <s v="Imenti South"/>
    <s v="Nkuene"/>
    <s v="Bonthoa"/>
    <x v="3"/>
    <s v="Likunga Company Limited"/>
    <s v="Eliatha Njagi"/>
    <s v="718644238"/>
    <s v="Micro Business"/>
    <s v="MKD"/>
  </r>
  <r>
    <s v="VPA6"/>
    <s v="KE-KIA-1902-25977"/>
    <x v="1"/>
    <s v=""/>
    <s v="25th January,2019"/>
    <d v="2019-01-25T00:00:00"/>
    <s v="15th February,2019"/>
    <d v="2019-02-15T00:00:00"/>
    <s v="Kamau Kamanu Francis"/>
    <s v="Male"/>
    <s v="3087218"/>
    <s v="254719693579"/>
    <s v="2.55E+11"/>
    <s v=""/>
    <s v="2.55E+11"/>
    <n v="36.604300000000002"/>
    <n v="-1.160752"/>
    <s v="Kiambu"/>
    <s v="Limuru"/>
    <s v="Nderu"/>
    <s v="Makutano"/>
    <x v="2"/>
    <s v="Likunga Company Limited"/>
    <s v="Eliatha Njagi"/>
    <s v="254718644238"/>
    <s v="Micro Business"/>
    <s v="MKD"/>
  </r>
  <r>
    <s v="VPA6"/>
    <s v="KE-UAS-1901-24875"/>
    <x v="1"/>
    <s v=""/>
    <s v="20th December,2018"/>
    <d v="2018-12-20T00:00:00"/>
    <s v="20th January,2019"/>
    <d v="2019-01-20T00:00:00"/>
    <s v="Mosbei Dismas Kimutai"/>
    <s v="Male"/>
    <s v="99999"/>
    <s v="716388528"/>
    <s v="716388528"/>
    <s v=""/>
    <s v=""/>
    <n v="35.331302000000001"/>
    <n v="0.31635799999999997"/>
    <s v="Uasin Gishu"/>
    <s v="Kesses"/>
    <s v="Kesses"/>
    <s v="Chepkoil"/>
    <x v="2"/>
    <s v="Kichemu limited"/>
    <s v="Stephen Macharia Kimenyi"/>
    <s v="716388528"/>
    <s v="Micro Business"/>
    <s v="MKD"/>
  </r>
  <r>
    <s v="VPA6"/>
    <s v="KE-EMB-1901-26899"/>
    <x v="1"/>
    <s v=""/>
    <s v="10th December,2018"/>
    <d v="2018-12-10T00:00:00"/>
    <s v="16th January,2019"/>
    <d v="2019-01-16T00:00:00"/>
    <s v="Charles Gichohi Maina"/>
    <s v="Male"/>
    <s v="25901048"/>
    <s v="0720001167"/>
    <s v="720001167"/>
    <s v=""/>
    <s v="721357066"/>
    <n v="37.546644999999998"/>
    <n v="-0.54000199999999998"/>
    <s v="Embu"/>
    <s v="Embu West"/>
    <s v="Mbeti North"/>
    <s v="Kimangaru"/>
    <x v="0"/>
    <s v="Sakaki Natural Renewable Energy Center"/>
    <s v=""/>
    <s v=""/>
    <s v="Micro Business"/>
    <s v="MKD"/>
  </r>
  <r>
    <s v="VPA6"/>
    <s v="KE-NAK-1902-26068"/>
    <x v="1"/>
    <s v=""/>
    <s v="10th January,2019"/>
    <d v="2019-01-10T00:00:00"/>
    <s v="22nd February,2019"/>
    <d v="2019-02-22T00:00:00"/>
    <s v="Lempassy Rebecca"/>
    <s v="Female"/>
    <s v="2511924"/>
    <s v="722855322"/>
    <s v="722855322"/>
    <s v=""/>
    <s v=""/>
    <n v="35.992967"/>
    <n v="-0.18503500000000001"/>
    <s v="Nakuru"/>
    <s v="Rongai"/>
    <s v="Rongai"/>
    <s v="Olrongai"/>
    <x v="2"/>
    <s v="Kichemu limited"/>
    <s v="Null"/>
    <s v=""/>
    <s v="Micro Business"/>
    <s v="MKD"/>
  </r>
  <r>
    <s v="VPA6"/>
    <s v="KE-KIA-1902-25692"/>
    <x v="1"/>
    <s v=""/>
    <s v="3rd January,2019"/>
    <d v="2019-01-03T00:00:00"/>
    <s v="22nd February,2019"/>
    <d v="2019-02-22T00:00:00"/>
    <s v="Kabati Esther Wawira"/>
    <s v="Female"/>
    <s v="99999"/>
    <s v="254710261997"/>
    <s v="2.55E+11"/>
    <s v=""/>
    <s v="2.55E+11"/>
    <n v="37.149811999999997"/>
    <n v="-1.0746100000000001"/>
    <s v="Kiambu"/>
    <s v="Thika Town"/>
    <s v="Kamenu"/>
    <s v="Landless"/>
    <x v="0"/>
    <s v="Igwemas General Digester Ltd"/>
    <s v="Eric Munene"/>
    <s v="254728779943"/>
    <s v="Micro Business"/>
    <s v="MKD"/>
  </r>
  <r>
    <s v="VPA6"/>
    <s v="KE-MUR-1902-25581"/>
    <x v="1"/>
    <s v=""/>
    <s v="26th December,2018"/>
    <d v="2018-12-26T00:00:00"/>
    <s v="14th February,2019"/>
    <d v="2019-02-14T00:00:00"/>
    <s v="Kiarii Beatrice Njeri"/>
    <s v="Female"/>
    <s v="2021042"/>
    <s v="721351884"/>
    <s v="721351884"/>
    <s v=""/>
    <s v="721432599"/>
    <n v="36.944361000000001"/>
    <n v="-0.92905300000000002"/>
    <s v="Murang'a"/>
    <s v="Gatanga"/>
    <s v="Kirwara"/>
    <s v="Kirwara"/>
    <x v="2"/>
    <s v="Fagaden Enterprises"/>
    <s v="Fagaden Enterprises"/>
    <s v="721959188"/>
    <s v="Micro Business"/>
    <s v="MKD"/>
  </r>
  <r>
    <s v="VPA6"/>
    <s v="KE-EMB-1901-26898"/>
    <x v="1"/>
    <s v=""/>
    <s v="6th December,2018"/>
    <d v="2018-12-06T00:00:00"/>
    <s v="7th January,2019"/>
    <d v="2019-01-07T00:00:00"/>
    <s v="Stephen Mwangi Wachira"/>
    <s v="Male"/>
    <s v="10848651"/>
    <s v="254724235800"/>
    <s v="2.55E+11"/>
    <s v=""/>
    <s v=""/>
    <n v="37.563651"/>
    <n v="-0.468364"/>
    <s v="Embu"/>
    <s v="Embu East"/>
    <s v="Kagari"/>
    <s v="Kawanjara"/>
    <x v="2"/>
    <s v="Sakaki Natural Renewable Energy Center"/>
    <s v=""/>
    <s v=""/>
    <s v="Micro Business"/>
    <s v="MKD"/>
  </r>
  <r>
    <s v="VPA6"/>
    <s v="KE-EMB-1902-25549"/>
    <x v="0"/>
    <s v="Grievance"/>
    <s v="2nd January,2019"/>
    <d v="2019-01-02T00:00:00"/>
    <s v="21st February,2019"/>
    <d v="2019-02-21T00:00:00"/>
    <s v="Ireri Stanley Adriano"/>
    <s v="Male"/>
    <s v="7644153"/>
    <s v="254722336341"/>
    <s v="2.55E+11"/>
    <s v=""/>
    <s v="2.55E+11"/>
    <n v="37.444772"/>
    <n v="-0.43066500000000002"/>
    <s v="Embu"/>
    <s v="Manyatta"/>
    <s v="Kibugu"/>
    <s v="Nguviu"/>
    <x v="0"/>
    <s v="Sakaki Natural Renewable Energy Center"/>
    <s v=""/>
    <s v=""/>
    <s v="Micro Business"/>
    <s v="MKD"/>
  </r>
  <r>
    <s v="VPA6"/>
    <s v="KE-EMB-1901-26900"/>
    <x v="1"/>
    <s v=""/>
    <s v="27th November,2018"/>
    <d v="2018-11-27T00:00:00"/>
    <s v="16th January,2019"/>
    <d v="2019-01-16T00:00:00"/>
    <s v="Catherine Kinyua Njeri"/>
    <s v="Female"/>
    <s v="22580364"/>
    <s v="254729498920"/>
    <s v="2.55E+11"/>
    <s v=""/>
    <s v="2.55E+11"/>
    <n v="37.438386000000001"/>
    <n v="-0.41609299999999999"/>
    <s v="Embu"/>
    <s v="Manyatta"/>
    <s v="Nguviu"/>
    <s v="Karumiri"/>
    <x v="2"/>
    <s v="Sakaki Natural Renewable Energy Center"/>
    <s v=""/>
    <s v=""/>
    <s v="Micro Business"/>
    <s v="MKD"/>
  </r>
  <r>
    <s v="VPA6"/>
    <s v="KE-EMB-1901-25546"/>
    <x v="1"/>
    <s v=""/>
    <s v="8th December,2018"/>
    <d v="2018-12-08T00:00:00"/>
    <s v="16th January,2019"/>
    <d v="2019-01-16T00:00:00"/>
    <s v="Robinson Walter Ngano"/>
    <s v="Male"/>
    <s v="23932412"/>
    <s v="254728614834"/>
    <s v="2.55E+11"/>
    <s v=""/>
    <s v="2.55E+11"/>
    <n v="37.444836000000002"/>
    <n v="-0.44463799999999998"/>
    <s v="Embu"/>
    <s v="Manyatta"/>
    <s v="Kibugu"/>
    <s v="Kibugu"/>
    <x v="2"/>
    <s v="Sakaki Natural Renewable Energy Center"/>
    <s v=""/>
    <s v=""/>
    <s v="Micro Business"/>
    <s v="MKD"/>
  </r>
  <r>
    <s v="VPA6"/>
    <s v="KE-EMB-1901-25547"/>
    <x v="1"/>
    <s v=""/>
    <s v="27th November,2018"/>
    <d v="2018-11-27T00:00:00"/>
    <s v="16th January,2019"/>
    <d v="2019-01-16T00:00:00"/>
    <s v="Dwiga Kariuki David"/>
    <s v="Male"/>
    <s v="30877027"/>
    <s v="710489467"/>
    <s v="2.55E+11"/>
    <s v=""/>
    <s v="2.55E+11"/>
    <n v="37.431742"/>
    <n v="-0.48244199999999998"/>
    <s v="Embu"/>
    <s v="Embu North"/>
    <s v="Kibugu"/>
    <s v="Ngerwe"/>
    <x v="3"/>
    <s v="Sakaki Natural Renewable Energy Center"/>
    <s v=""/>
    <s v=""/>
    <s v="Micro Business"/>
    <s v="MKD"/>
  </r>
  <r>
    <s v="VPA6"/>
    <s v="KE-KIR-1901-26897"/>
    <x v="1"/>
    <s v=""/>
    <s v="20th December,2018"/>
    <d v="2018-12-20T00:00:00"/>
    <s v="6th January,2019"/>
    <d v="2019-01-06T00:00:00"/>
    <s v="Njomo Wanjiru Jane"/>
    <s v="Female"/>
    <s v="29856489"/>
    <s v="254728229653"/>
    <s v="2.55E+11"/>
    <s v=""/>
    <s v=""/>
    <n v="37.223689"/>
    <n v="-0.55757000000000001"/>
    <s v="Kirinyaga"/>
    <s v="Sagana"/>
    <s v="Mwirua"/>
    <s v="Kianjanga"/>
    <x v="2"/>
    <s v="Sakaki Natural Renewable Energy Center"/>
    <s v=""/>
    <s v=""/>
    <s v="Micro Business"/>
    <s v="MKD"/>
  </r>
  <r>
    <s v="VPA6"/>
    <s v="KE-KIA-1902-24732"/>
    <x v="1"/>
    <s v=""/>
    <s v="27th December,2018"/>
    <d v="2018-12-27T00:00:00"/>
    <s v="24th February,2019"/>
    <d v="2019-02-24T00:00:00"/>
    <s v="Gitau Beth Wanjiru"/>
    <s v="Female"/>
    <s v="99999"/>
    <s v="254727555630"/>
    <s v="2.55E+11"/>
    <s v=""/>
    <s v=""/>
    <n v="36.883868"/>
    <n v="-0.93729799999999996"/>
    <s v="Kiambu"/>
    <s v="Gatundu North"/>
    <s v="Kamwangi"/>
    <s v="Kariua"/>
    <x v="2"/>
    <s v="Cides Ltd"/>
    <s v="Null"/>
    <s v=""/>
    <s v="Micro Business"/>
    <s v="KENBIM"/>
  </r>
  <r>
    <s v="VPA6"/>
    <s v="KE-KIA-1902-24731"/>
    <x v="1"/>
    <s v=""/>
    <s v="20th December,2018"/>
    <d v="2018-12-20T00:00:00"/>
    <s v="24th February,2019"/>
    <d v="2019-02-24T00:00:00"/>
    <s v="Manga Moses Iregi"/>
    <s v="Male"/>
    <s v="6714328"/>
    <s v="720791743"/>
    <s v="720791743"/>
    <s v=""/>
    <s v=""/>
    <n v="36.886457"/>
    <n v="-0.91095300000000001"/>
    <s v="Kiambu"/>
    <s v="Gatundu North"/>
    <s v="Gituamba"/>
    <s v="Igamba"/>
    <x v="2"/>
    <s v="Cides Ltd"/>
    <s v=""/>
    <s v=""/>
    <s v="Micro Business"/>
    <s v="KENBIM"/>
  </r>
  <r>
    <s v="VPA6"/>
    <s v="KE-NYE-1902-25584"/>
    <x v="1"/>
    <s v=""/>
    <s v="6th January,2019"/>
    <d v="2019-01-06T00:00:00"/>
    <s v="25th February,2019"/>
    <d v="2019-02-25T00:00:00"/>
    <s v="Mukaburu Elizabeth Wanjiru"/>
    <s v="Female"/>
    <s v="526881"/>
    <s v="721104415"/>
    <s v="721104415"/>
    <s v=""/>
    <s v="721294288"/>
    <n v="37.112737000000003"/>
    <n v="-0.48419000000000001"/>
    <s v="Nyeri"/>
    <s v="Mathira East"/>
    <s v="Mathaithi"/>
    <s v="Kiandigi"/>
    <x v="2"/>
    <s v="Fagaden Enterprises"/>
    <s v="Fagaden Enterprises"/>
    <s v="721959188"/>
    <s v="Micro Business"/>
    <s v="MKD"/>
  </r>
  <r>
    <s v="VPA6"/>
    <s v="KE-NYE-1902-25580"/>
    <x v="1"/>
    <s v=""/>
    <s v="6th January,2019"/>
    <d v="2019-01-06T00:00:00"/>
    <s v="25th February,2019"/>
    <d v="2019-02-25T00:00:00"/>
    <s v="Mahinda Mary Wanjiru"/>
    <s v="Female"/>
    <s v="1407310"/>
    <s v="724433508"/>
    <s v="724433508"/>
    <s v=""/>
    <s v=""/>
    <n v="37.113157000000001"/>
    <n v="-0.48416700000000001"/>
    <s v="Nyeri"/>
    <s v="Mathira West"/>
    <s v="Mathaithi"/>
    <s v="Kiandigi"/>
    <x v="2"/>
    <s v="Fagaden Enterprises"/>
    <s v="Fagaden Enterprises"/>
    <s v="721959188"/>
    <s v="Micro Business"/>
    <s v="MKD"/>
  </r>
  <r>
    <s v="VPA6"/>
    <s v="KE-NYE-1902-25574"/>
    <x v="0"/>
    <s v="Under Verification"/>
    <s v="25th February,2019"/>
    <d v="2019-02-25T00:00:00"/>
    <s v="25th February,2019"/>
    <d v="2019-02-25T00:00:00"/>
    <s v="Mutonnyi Jane Wamuyu"/>
    <s v="Female"/>
    <s v="27157859"/>
    <s v="0792689042"/>
    <s v="792689042"/>
    <s v=""/>
    <s v="720181774"/>
    <n v="37.113460000000003"/>
    <n v="-0.48441699999999999"/>
    <s v="Nyeri"/>
    <s v="Mathira East"/>
    <s v="Mathira"/>
    <s v="Kiandigi"/>
    <x v="2"/>
    <s v="Fagaden Enterprises"/>
    <s v="Fagaden Enterprises"/>
    <s v="721959188"/>
    <s v="Micro Business"/>
    <s v="MKD"/>
  </r>
  <r>
    <s v="VPA6"/>
    <s v="KE-KIA-1901-26896"/>
    <x v="1"/>
    <s v=""/>
    <s v="19th December,2018"/>
    <d v="2018-12-19T00:00:00"/>
    <s v="3rd January,2019"/>
    <d v="2019-01-03T00:00:00"/>
    <s v="Wangari Pliscilla Wangari"/>
    <s v="Female"/>
    <s v="357057"/>
    <s v="718629624"/>
    <s v="2.55E+11"/>
    <s v=""/>
    <s v="2.55E+11"/>
    <n v="36.804634999999998"/>
    <n v="-1.1631480000000001"/>
    <s v="Kiambu"/>
    <s v="Kiambaa"/>
    <s v="Ndumberi"/>
    <s v="Kiawandumbo"/>
    <x v="0"/>
    <s v="Sakaki Natural Renewable Energy Center"/>
    <s v=""/>
    <s v=""/>
    <s v="Micro Business"/>
    <s v="MKD"/>
  </r>
  <r>
    <s v="VPA6"/>
    <s v="KE-KIS-1902-25328"/>
    <x v="1"/>
    <s v=""/>
    <s v="8th January,2019"/>
    <d v="2019-01-08T00:00:00"/>
    <s v="27th February,2019"/>
    <d v="2019-02-27T00:00:00"/>
    <s v="Onyoni Norah Nyanchage"/>
    <s v="Female"/>
    <s v="300370"/>
    <s v="718217469"/>
    <s v="718217469"/>
    <s v=""/>
    <s v="726340215"/>
    <n v="34.753597999999997"/>
    <n v="-0.69089999999999996"/>
    <s v="Kisii"/>
    <s v="Kisii Central"/>
    <s v="Masongo"/>
    <s v="Nyansancha"/>
    <x v="0"/>
    <s v="Nyansancha Biogas"/>
    <s v="Samuel Manyura Otiso"/>
    <s v="723433295"/>
    <s v="Micro Business"/>
    <s v="MKD"/>
  </r>
  <r>
    <s v="VPA6"/>
    <s v="KE-MUR-1902-25954"/>
    <x v="1"/>
    <s v=""/>
    <s v="15th January,2019"/>
    <d v="2019-01-15T00:00:00"/>
    <s v="27th February,2019"/>
    <d v="2019-02-27T00:00:00"/>
    <s v="Gichui Bernard Wanyoike"/>
    <s v="Male"/>
    <s v="20583078"/>
    <s v="0722570937"/>
    <s v="722570937"/>
    <s v=""/>
    <s v=""/>
    <n v="37.106217999999998"/>
    <n v="-0.891347"/>
    <s v="Murang'a"/>
    <s v="Kandara"/>
    <s v="Ngurweini"/>
    <s v="Mariaini"/>
    <x v="2"/>
    <s v="Kenbi Enterprises"/>
    <s v="Null"/>
    <s v=""/>
    <s v="Micro Business"/>
    <s v="KENBIM"/>
  </r>
  <r>
    <s v="VPA6"/>
    <s v="KE-MUR-1902-25955"/>
    <x v="1"/>
    <s v=""/>
    <s v="18th January,2019"/>
    <d v="2019-01-18T00:00:00"/>
    <s v="27th February,2019"/>
    <d v="2019-02-27T00:00:00"/>
    <s v="Macharia Henry Njau"/>
    <s v="Male"/>
    <s v="99999"/>
    <s v="0714373057"/>
    <s v="714373057"/>
    <s v=""/>
    <s v=""/>
    <n v="37.130589999999998"/>
    <n v="-0.78621300000000005"/>
    <s v="Murang'a"/>
    <s v="Maragua"/>
    <s v="Nginda"/>
    <s v="Nyakagumo"/>
    <x v="0"/>
    <s v="Kenbi Enterprises"/>
    <s v="Null"/>
    <s v=""/>
    <s v="Micro Business"/>
    <s v="KENBIM"/>
  </r>
  <r>
    <s v="VPA6"/>
    <s v="KE-NAK-1902-26058"/>
    <x v="1"/>
    <s v=""/>
    <s v="18th February,2019"/>
    <d v="2019-02-18T00:00:00"/>
    <s v="28th February,2019"/>
    <d v="2019-02-28T00:00:00"/>
    <s v="James Mbugua Ngomi"/>
    <s v="Male"/>
    <s v="2691394"/>
    <s v="254723464362"/>
    <s v="2.55E+11"/>
    <s v=""/>
    <s v="2.55E+11"/>
    <n v="36.132987999999997"/>
    <n v="-0.211732"/>
    <s v="Nakuru"/>
    <s v="Nakuru North"/>
    <s v="Kabatini"/>
    <s v="Nyathuna"/>
    <x v="2"/>
    <s v="Samjubiotec Enterprises"/>
    <s v="Samuel Mwangi Juma"/>
    <s v="725884727"/>
    <s v="Micro Business"/>
    <s v="KENBIM"/>
  </r>
  <r>
    <s v="VPA6"/>
    <s v="KE-NYE-1903-25590"/>
    <x v="1"/>
    <s v=""/>
    <s v="4th March,2019"/>
    <d v="2019-03-04T00:00:00"/>
    <s v="4th March,2019"/>
    <d v="2019-03-04T00:00:00"/>
    <s v="Mwangi Esther Wangechi"/>
    <s v="Female"/>
    <s v="99999"/>
    <s v="254721429487"/>
    <s v="821429487"/>
    <s v=""/>
    <s v=""/>
    <n v="37.112985999999999"/>
    <n v="-0.48463800000000001"/>
    <s v="Nyeri"/>
    <s v="Mathira East"/>
    <s v="Kathaithi"/>
    <s v="Kiandigi"/>
    <x v="2"/>
    <s v="Fagaden Enterprises"/>
    <s v="Fagaden Enterprises"/>
    <s v="721959188"/>
    <s v="Micro Business"/>
    <s v="MKD"/>
  </r>
  <r>
    <s v="VPA6"/>
    <s v="KE-NYE-1903-25575"/>
    <x v="0"/>
    <s v="Grievance"/>
    <s v="4th March,2019"/>
    <d v="2019-03-04T00:00:00"/>
    <s v="4th March,2019"/>
    <d v="2019-03-04T00:00:00"/>
    <s v="Maina Leah Wambui"/>
    <s v="Female"/>
    <s v="99999"/>
    <s v="721894721"/>
    <s v="2.55E+11"/>
    <s v=""/>
    <s v="2.55E+11"/>
    <n v="37.112703000000003"/>
    <n v="-0.46845799999999999"/>
    <s v="Nyeri"/>
    <s v="Mathira East"/>
    <s v="Mathaithi"/>
    <s v="Mathaithi"/>
    <x v="2"/>
    <s v="Fagaden Enterprises"/>
    <s v="Fagaden Enterprises"/>
    <s v="721959188"/>
    <s v="Micro Business"/>
    <s v="MKD"/>
  </r>
  <r>
    <s v="VPA6"/>
    <s v="KE-NYE-1903-25595"/>
    <x v="1"/>
    <s v=""/>
    <s v="4th March,2019"/>
    <d v="2019-03-04T00:00:00"/>
    <s v="4th March,2019"/>
    <d v="2019-03-04T00:00:00"/>
    <s v="Kogu Ephraim Mukua"/>
    <s v="Male"/>
    <s v="99999"/>
    <s v="728630523"/>
    <s v="2.55E+11"/>
    <s v=""/>
    <s v="2.55E+11"/>
    <n v="37.148167999999998"/>
    <n v="-0.47757300000000003"/>
    <s v="Nyeri"/>
    <s v="Mathira East"/>
    <s v="Iriaini"/>
    <s v="Kahachu"/>
    <x v="2"/>
    <s v="Fagaden Enterprises"/>
    <s v="Fagaden Enterprises"/>
    <s v=""/>
    <s v="Micro Business"/>
    <s v="MKD"/>
  </r>
  <r>
    <s v="VPA6"/>
    <s v="KE-NYE-1902-24771"/>
    <x v="1"/>
    <s v=""/>
    <s v="5th January,2019"/>
    <d v="2019-01-05T00:00:00"/>
    <s v="28th February,2019"/>
    <d v="2019-02-28T00:00:00"/>
    <s v="Kahuthu Richard Mwangi"/>
    <s v="Male"/>
    <s v="6549872"/>
    <s v="254712292209"/>
    <s v="2.55E+11"/>
    <s v=""/>
    <s v="2.55E+11"/>
    <n v="37.107306999999999"/>
    <n v="-0.427759"/>
    <s v="Nyeri"/>
    <s v="Mathira West"/>
    <s v="Ruguru"/>
    <s v="Kihuro"/>
    <x v="0"/>
    <s v="Cides Ltd"/>
    <s v="Null"/>
    <s v=""/>
    <s v="Micro Business"/>
    <s v="KENBIM"/>
  </r>
  <r>
    <s v="VPA6"/>
    <s v="KE-NYE-1902-24772"/>
    <x v="1"/>
    <s v=""/>
    <s v="28th December,2018"/>
    <d v="2018-12-28T00:00:00"/>
    <s v="28th February,2019"/>
    <d v="2019-02-28T00:00:00"/>
    <s v="Muraguri Jane Wanjiru"/>
    <s v="Male"/>
    <s v="5482133"/>
    <s v="254723688056"/>
    <s v="2.55E+11"/>
    <s v=""/>
    <s v="2.55E+11"/>
    <n v="37.113514000000002"/>
    <n v="-0.42510300000000001"/>
    <s v="Nyeri"/>
    <s v="Mathira West"/>
    <s v="Ruguru"/>
    <s v="Kihuro"/>
    <x v="1"/>
    <s v="Cides ltd"/>
    <s v="Null"/>
    <s v=""/>
    <s v="Micro Business"/>
    <s v="KENBIM"/>
  </r>
  <r>
    <s v="VPA6"/>
    <s v="KE-NYE-1902-24778"/>
    <x v="1"/>
    <s v=""/>
    <s v="28th December,2018"/>
    <d v="2018-12-28T00:00:00"/>
    <s v="5th February,2019"/>
    <d v="2019-02-05T00:00:00"/>
    <s v="Wachira Purity"/>
    <s v="Female"/>
    <s v="99999"/>
    <s v="711126958"/>
    <s v="711126958"/>
    <s v=""/>
    <s v=""/>
    <n v="37.101092000000001"/>
    <n v="-0.42188999999999999"/>
    <s v="Nyeri"/>
    <s v="Mathira West"/>
    <s v="Itiati"/>
    <s v="Gachuiro"/>
    <x v="2"/>
    <s v="Cides Ltd"/>
    <s v=""/>
    <s v=""/>
    <s v="Micro Business"/>
    <s v="KENBIM"/>
  </r>
  <r>
    <s v="VPA6"/>
    <s v="KE-NYE-1902-24773"/>
    <x v="1"/>
    <s v=""/>
    <s v="25th December,2018"/>
    <d v="2018-12-25T00:00:00"/>
    <s v="28th February,2019"/>
    <d v="2019-02-28T00:00:00"/>
    <s v="Kagwathi Eunice Wanjiku"/>
    <s v="Female"/>
    <s v="99999"/>
    <s v="254729680026"/>
    <s v="2.55E+11"/>
    <s v=""/>
    <s v=""/>
    <n v="37.111725999999997"/>
    <n v="-0.42486499999999999"/>
    <s v="Nyeri"/>
    <s v="Mathira West"/>
    <s v="Mathira"/>
    <s v="Kihuro"/>
    <x v="3"/>
    <s v="Cides Ltd"/>
    <s v="Null"/>
    <s v=""/>
    <s v="Micro Business"/>
    <s v="KENBIM"/>
  </r>
  <r>
    <s v="VPA6"/>
    <s v="KE-NYE-1902-24776"/>
    <x v="1"/>
    <s v=""/>
    <s v="22nd December,2018"/>
    <d v="2018-12-22T00:00:00"/>
    <s v="28th February,2019"/>
    <d v="2019-02-28T00:00:00"/>
    <s v="Kingathia Jackson Muriuki"/>
    <s v="Female"/>
    <s v="23258716"/>
    <s v="254717585679"/>
    <s v="2.55E+11"/>
    <s v=""/>
    <s v="2.55E+11"/>
    <n v="37.106369999999998"/>
    <n v="-0.42590499999999998"/>
    <s v="Nyeri"/>
    <s v="Mathira West"/>
    <s v="Itiati"/>
    <s v="Kihuro"/>
    <x v="2"/>
    <s v="Cides Ltd"/>
    <s v="Null"/>
    <s v=""/>
    <s v="Micro Business"/>
    <s v="KENBIM"/>
  </r>
  <r>
    <s v="VPA6"/>
    <s v="KE-NYE-1902-24774"/>
    <x v="1"/>
    <s v=""/>
    <s v="15th December,2018"/>
    <d v="2018-12-15T00:00:00"/>
    <s v="27th February,2019"/>
    <d v="2019-02-27T00:00:00"/>
    <s v="Githae Jane Wachuka"/>
    <s v="Female"/>
    <s v="9392592"/>
    <s v="0724388235"/>
    <s v="724388235"/>
    <s v=""/>
    <s v=""/>
    <n v="37.109501000000002"/>
    <n v="-0.42375699999999999"/>
    <s v="Nyeri"/>
    <s v="Mathira West"/>
    <s v="Itiati"/>
    <s v="Gaitara"/>
    <x v="2"/>
    <s v="Cides Ltd"/>
    <s v="Null"/>
    <s v=""/>
    <s v="Micro Business"/>
    <s v="KENBIM"/>
  </r>
  <r>
    <s v="VPA6"/>
    <s v="KE-NYE-1902-24775"/>
    <x v="1"/>
    <s v=""/>
    <s v="20th December,2018"/>
    <d v="2018-12-20T00:00:00"/>
    <s v="28th February,2019"/>
    <d v="2019-02-28T00:00:00"/>
    <s v="Karani Mary Wanja"/>
    <s v="Female"/>
    <s v="2165952"/>
    <s v="254728313748"/>
    <s v="2.55E+11"/>
    <s v=""/>
    <s v=""/>
    <n v="37.106676999999998"/>
    <n v="-0.42595499999999997"/>
    <s v="Nyeri"/>
    <s v="Mathira West"/>
    <s v="Itiati"/>
    <s v="Kihuro"/>
    <x v="2"/>
    <s v="Cides Ltd"/>
    <s v="Null"/>
    <s v=""/>
    <s v="Micro Business"/>
    <s v="KENBIM"/>
  </r>
  <r>
    <s v="VPA6"/>
    <s v="KE-NYE-1902-24777"/>
    <x v="1"/>
    <s v=""/>
    <s v="5th December,2018"/>
    <d v="2018-12-05T00:00:00"/>
    <s v="28th February,2019"/>
    <d v="2019-02-28T00:00:00"/>
    <s v="Mwangi James Nguya"/>
    <s v="Male"/>
    <s v="24080495"/>
    <s v="0720233345"/>
    <s v="720233345"/>
    <s v=""/>
    <s v=""/>
    <n v="37.097456000000001"/>
    <n v="-0.41637200000000002"/>
    <s v="Nyeri"/>
    <s v="Mathira West"/>
    <s v="Ruguru"/>
    <s v="Gathuini"/>
    <x v="2"/>
    <s v="Cides Ltd"/>
    <s v="Null"/>
    <s v=""/>
    <s v="Micro Business"/>
    <s v="KENBIM"/>
  </r>
  <r>
    <s v="VPA6"/>
    <s v="KE-THA-1903-25979"/>
    <x v="1"/>
    <s v=""/>
    <s v="25th January,2019"/>
    <d v="2019-01-25T00:00:00"/>
    <s v="5th March,2019"/>
    <d v="2019-03-05T00:00:00"/>
    <s v="Eunisius Rucha Kaburu"/>
    <s v="Male"/>
    <s v="7852065"/>
    <s v="254714858321"/>
    <s v="2.55E+11"/>
    <s v=""/>
    <s v="2.55E+11"/>
    <n v="37.607787999999999"/>
    <n v="-0.22529099999999999"/>
    <s v="Tharaka-Nithi"/>
    <s v="Maara"/>
    <s v="Chogoria"/>
    <s v="Makuri"/>
    <x v="2"/>
    <s v="Likunga company limited"/>
    <s v="Eliatha Njagi"/>
    <s v="718644238"/>
    <s v="Micro Business"/>
    <s v="MKD"/>
  </r>
  <r>
    <s v="VPA6"/>
    <s v="KE-NYE-1903-25593"/>
    <x v="1"/>
    <s v=""/>
    <s v="4th March,2019"/>
    <d v="2019-03-04T00:00:00"/>
    <s v="4th March,2019"/>
    <d v="2019-03-04T00:00:00"/>
    <s v="Maina Maina Njoki"/>
    <s v="Female"/>
    <s v="99999"/>
    <s v="254711287365"/>
    <s v="2.55E+11"/>
    <s v=""/>
    <s v="2.55E+11"/>
    <n v="37.148654999999998"/>
    <n v="-0.48078199999999999"/>
    <s v="Nyeri"/>
    <s v="Mathira East"/>
    <s v="Mathaithi"/>
    <s v="Kahaxhu"/>
    <x v="2"/>
    <s v="Fagaden Enterprises"/>
    <s v="Fagaden Enterprises"/>
    <s v="721959188"/>
    <s v="Micro Business"/>
    <s v="MKD"/>
  </r>
  <r>
    <s v="VPA6"/>
    <s v="KE-KIR-1903-25592"/>
    <x v="0"/>
    <s v="Non Compliant"/>
    <s v="4th March,2019"/>
    <d v="2019-03-04T00:00:00"/>
    <s v="4th March,2019"/>
    <d v="2019-03-04T00:00:00"/>
    <s v="Irungu Pauline Njeri"/>
    <s v="Female"/>
    <s v="27814856"/>
    <s v="0720045302"/>
    <s v="720045302"/>
    <s v=""/>
    <s v="722862823"/>
    <n v="37.190657999999999"/>
    <n v="-0.57444499999999998"/>
    <s v="Kirinyaga"/>
    <s v="Kirinyaga"/>
    <s v="Kiini"/>
    <s v="Kibingoti"/>
    <x v="2"/>
    <s v="Fagaden enterprises"/>
    <s v="Fagaden Enterprises"/>
    <s v="821959188"/>
    <s v="Micro Business"/>
    <s v="MKD"/>
  </r>
  <r>
    <s v="VPA6"/>
    <s v="KE-NYE-1903-25591"/>
    <x v="0"/>
    <s v="Grievance"/>
    <s v="8th March,2019"/>
    <d v="2019-03-08T00:00:00"/>
    <s v="8th March,2019"/>
    <d v="2019-03-08T00:00:00"/>
    <s v="Kanyotu Faith Wanja"/>
    <s v="Female"/>
    <s v="99999"/>
    <s v="254721305362"/>
    <s v="2.55E+11"/>
    <s v=""/>
    <s v="2.55E+11"/>
    <n v="37.113053000000001"/>
    <n v="-0.47924800000000001"/>
    <s v="Nyeri"/>
    <s v="Mathira East"/>
    <s v="Peter Ciira"/>
    <s v="Mathaithi"/>
    <x v="2"/>
    <s v="Fagaden Enterprises"/>
    <s v="Fagaden Enterprises"/>
    <s v="721959188"/>
    <s v="Micro Business"/>
    <s v="MKD"/>
  </r>
  <r>
    <s v="VPA6"/>
    <s v="KE-NYE-1903-24738"/>
    <x v="1"/>
    <s v=""/>
    <s v="25th January,2019"/>
    <d v="2019-01-25T00:00:00"/>
    <s v="6th March,2019"/>
    <d v="2019-03-06T00:00:00"/>
    <s v="Kahuko Grace Wanjiru"/>
    <s v="Female"/>
    <s v="99999"/>
    <s v="254722909512"/>
    <s v="2.55E+11"/>
    <s v=""/>
    <s v=""/>
    <n v="37.055368000000001"/>
    <n v="-0.47783599999999998"/>
    <s v="Nyeri"/>
    <s v="Mathira West"/>
    <s v="Kirimukuyu"/>
    <s v="Mutathini"/>
    <x v="3"/>
    <s v="Cides Ltd"/>
    <s v="Null"/>
    <s v=""/>
    <s v="Micro Business"/>
    <s v="KENBIM"/>
  </r>
  <r>
    <s v="VPA6"/>
    <s v="KE-NYE-1903-24779"/>
    <x v="1"/>
    <s v=""/>
    <s v="22nd January,2019"/>
    <d v="2019-01-22T00:00:00"/>
    <s v="6th March,2019"/>
    <d v="2019-03-06T00:00:00"/>
    <s v="Mwangi Agnes Wanjiru"/>
    <s v="Female"/>
    <s v="99999"/>
    <s v="254721289019"/>
    <s v="2.55E+11"/>
    <s v=""/>
    <s v=""/>
    <n v="37.055864999999997"/>
    <n v="-0.48499900000000001"/>
    <s v="Nyeri"/>
    <s v="Mathira West"/>
    <s v="Kirimukuyu"/>
    <s v="Mutathini"/>
    <x v="2"/>
    <s v="Cides Ltd"/>
    <s v="Null"/>
    <s v=""/>
    <s v="Micro Business"/>
    <s v="KENBIM"/>
  </r>
  <r>
    <s v="VPA6"/>
    <s v="KE-NYE-1903-24781"/>
    <x v="1"/>
    <s v=""/>
    <s v="24th January,2019"/>
    <d v="2019-01-24T00:00:00"/>
    <s v="8th March,2019"/>
    <d v="2019-03-08T00:00:00"/>
    <s v="Murigu Solomon Thirimu"/>
    <s v="Male"/>
    <s v="99999"/>
    <s v="254721257601"/>
    <s v="2.55E+11"/>
    <s v=""/>
    <s v=""/>
    <n v="37.117269999999998"/>
    <n v="-0.407362"/>
    <s v="Nyeri"/>
    <s v="Mathira East"/>
    <s v="Magutu"/>
    <s v="Kiamucheru"/>
    <x v="2"/>
    <s v="Cides Ltd"/>
    <s v="Null"/>
    <s v=""/>
    <s v="Micro Business"/>
    <s v="KENBIM"/>
  </r>
  <r>
    <s v="VPA6"/>
    <s v="KE-UAS-1902-25179"/>
    <x v="1"/>
    <s v=""/>
    <s v="7th November,2018"/>
    <d v="2018-11-07T00:00:00"/>
    <s v="7th February,2019"/>
    <d v="2019-02-07T00:00:00"/>
    <s v="Siror Elijah"/>
    <s v="Male"/>
    <s v="99999"/>
    <s v="254722694258"/>
    <s v="2.55E+11"/>
    <s v=""/>
    <s v=""/>
    <n v="35.392479999999999"/>
    <n v="0.68263200000000002"/>
    <s v="Uasin Gishu"/>
    <s v="Moiben"/>
    <s v="Moiben"/>
    <s v="Tugen Estate"/>
    <x v="0"/>
    <s v="Felikam biogas services"/>
    <s v="Lilian Lelei"/>
    <s v="710494552"/>
    <s v="Micro Business"/>
    <s v="MKD"/>
  </r>
  <r>
    <s v="VPA6"/>
    <s v="KE-MER-1903-25684"/>
    <x v="1"/>
    <s v=""/>
    <s v="9th March,2019"/>
    <d v="2019-03-09T00:00:00"/>
    <s v="9th March,2019"/>
    <d v="2019-03-09T00:00:00"/>
    <s v="Thuranira Peter Murithi"/>
    <s v="Male"/>
    <s v="14412824"/>
    <s v="254726067515"/>
    <s v="2.55E+11"/>
    <s v=""/>
    <s v="2.55E+11"/>
    <n v="37.656343"/>
    <n v="-6.8288000000000001E-2"/>
    <s v="Meru"/>
    <s v="Igembe North"/>
    <s v="Kathera"/>
    <s v="Gaita"/>
    <x v="2"/>
    <s v="Igwemas General Digester Ltd"/>
    <s v="Eric Munene"/>
    <s v="728779943"/>
    <s v="Micro Business"/>
    <s v="MKD"/>
  </r>
  <r>
    <s v="VPA6"/>
    <s v="KE-MUR-1903-24782"/>
    <x v="0"/>
    <s v="Non Compliant"/>
    <s v="3rd January,2019"/>
    <d v="2019-01-03T00:00:00"/>
    <s v="9th March,2019"/>
    <d v="2019-03-09T00:00:00"/>
    <s v="Maina Simon Peter"/>
    <s v="Male"/>
    <s v="1085875"/>
    <s v="254716485828"/>
    <s v="2.55E+11"/>
    <s v=""/>
    <s v=""/>
    <n v="36.990827000000003"/>
    <n v="-0.96594899999999995"/>
    <s v="Murang'a"/>
    <s v="Gatanga"/>
    <s v="Mugumoini"/>
    <s v="Kahurura"/>
    <x v="1"/>
    <s v="Cides Ltd"/>
    <s v="Null"/>
    <s v=""/>
    <s v="Micro Business"/>
    <s v="KENBIM"/>
  </r>
  <r>
    <s v="VPA6"/>
    <s v="KE-NYA-1903-25498"/>
    <x v="1"/>
    <s v=""/>
    <s v="24th December,2018"/>
    <d v="2018-12-24T00:00:00"/>
    <s v="11th March,2019"/>
    <d v="2019-03-11T00:00:00"/>
    <s v="Asande Sospeter Turungi"/>
    <s v="Male"/>
    <s v="11593894"/>
    <s v="254724304937"/>
    <s v="2.55E+11"/>
    <s v=""/>
    <s v="2.55E+11"/>
    <n v="34.993966999999998"/>
    <n v="-0.680118"/>
    <s v="Nyamira"/>
    <s v="Nyamira South"/>
    <s v="Nyamira South"/>
    <s v="Mosobeti"/>
    <x v="2"/>
    <s v="Perjo Biogas Co Ltd"/>
    <s v="Joel Nyambane Moigare"/>
    <s v="710208102"/>
    <s v="Micro Business"/>
    <s v="MKD"/>
  </r>
  <r>
    <s v="VPA6"/>
    <s v="KE-NYA-1903-25499"/>
    <x v="1"/>
    <s v=""/>
    <s v="14th January,2019"/>
    <d v="2019-01-14T00:00:00"/>
    <s v="11th March,2019"/>
    <d v="2019-03-11T00:00:00"/>
    <s v="Ongwana Charles Kimaiga"/>
    <s v="Male"/>
    <s v="3466910"/>
    <s v="254722601805"/>
    <s v="2.55E+11"/>
    <s v=""/>
    <s v="2.55E+11"/>
    <n v="34.903542999999999"/>
    <n v="-0.52942800000000001"/>
    <s v="Nyamira"/>
    <s v="Nyamira South"/>
    <s v="Nyamaiya"/>
    <s v="Getuka"/>
    <x v="0"/>
    <s v="Perjo Biogas Co Ltd"/>
    <s v="Joel Nyambane Moigare"/>
    <s v="710208102"/>
    <s v="Micro Business"/>
    <s v="MKD"/>
  </r>
  <r>
    <s v="VPA6"/>
    <s v="KE-NAR-1903-26299"/>
    <x v="1"/>
    <s v=""/>
    <s v="11th January,2019"/>
    <d v="2019-01-11T00:00:00"/>
    <s v="1st March,2019"/>
    <d v="2019-03-01T00:00:00"/>
    <s v="Kenta Lucy"/>
    <s v="Female"/>
    <s v="99999"/>
    <s v="254757115286"/>
    <s v="2.55E+11"/>
    <s v=""/>
    <s v="2.55E+11"/>
    <n v="35.692798000000003"/>
    <n v="-1.254813"/>
    <s v="Narok"/>
    <s v="Narok South"/>
    <s v="Ewasonyiro"/>
    <s v="Loita"/>
    <x v="2"/>
    <s v="Andcol Enterprises"/>
    <s v="Null"/>
    <s v=""/>
    <s v="Micro Business"/>
    <s v="KENBIM"/>
  </r>
  <r>
    <s v="VPA6"/>
    <s v="KE-TRA-1903-25073"/>
    <x v="1"/>
    <s v=""/>
    <s v="28th January,2019"/>
    <d v="2019-01-28T00:00:00"/>
    <s v="11th March,2019"/>
    <d v="2019-03-11T00:00:00"/>
    <s v="Mudamba Josphat Mulusa"/>
    <s v="Male"/>
    <s v="2064072"/>
    <s v="254722569070"/>
    <s v="2.55E+11"/>
    <s v=""/>
    <s v="2.55E+11"/>
    <n v="34.968946000000003"/>
    <n v="1.0476030000000001"/>
    <s v="Trans Nzoia"/>
    <s v="Kwanza"/>
    <s v="Kapsitwet"/>
    <s v="Kitale Ndogo"/>
    <x v="0"/>
    <s v="Pafasi Enterprise"/>
    <s v="Pafasi  Enterprise"/>
    <s v="712956699"/>
    <s v="Micro Business"/>
    <s v="MKD"/>
  </r>
  <r>
    <s v="VPA6"/>
    <s v="KE-KIA-1903-24723"/>
    <x v="1"/>
    <s v=""/>
    <s v="15th February,2019"/>
    <d v="2019-02-15T00:00:00"/>
    <s v="14th March,2019"/>
    <d v="2019-03-14T00:00:00"/>
    <s v="Ndungu Rose Wanjiru"/>
    <s v="Female"/>
    <s v="99999"/>
    <s v="254722161055"/>
    <s v="2.55E+11"/>
    <s v=""/>
    <s v="2.55E+11"/>
    <n v="36.727497999999997"/>
    <n v="-1.0852889999999999"/>
    <s v="Kiambu"/>
    <s v="Githunguri"/>
    <s v="Githiga"/>
    <s v="Kiamachani"/>
    <x v="2"/>
    <s v="Cides Ltd"/>
    <s v="Null"/>
    <s v=""/>
    <s v="Micro Business"/>
    <s v="KENBIM"/>
  </r>
  <r>
    <s v="VPA6"/>
    <s v="KE-KIA-1903-24727"/>
    <x v="1"/>
    <s v=""/>
    <s v="2nd February,2019"/>
    <d v="2019-02-02T00:00:00"/>
    <s v="14th March,2019"/>
    <d v="2019-03-14T00:00:00"/>
    <s v="Mburu Jacinta Wanjiku"/>
    <s v="Female"/>
    <s v="3070470"/>
    <s v="254716528076"/>
    <s v="2.55E+11"/>
    <s v=""/>
    <s v="2.55E+11"/>
    <n v="36.624769999999998"/>
    <n v="-1.0189299999999999"/>
    <s v="Kiambu"/>
    <s v="Lari"/>
    <s v="Kirenga"/>
    <s v="Gitobu"/>
    <x v="2"/>
    <s v="Cides Ltd"/>
    <s v="Null"/>
    <s v=""/>
    <s v="Micro Business"/>
    <s v="KENBIM"/>
  </r>
  <r>
    <s v="VPA6"/>
    <s v="KE-MUR-1903-26895"/>
    <x v="1"/>
    <s v=""/>
    <s v="16th November,2018"/>
    <d v="2018-11-16T00:00:00"/>
    <s v="16th March,2019"/>
    <d v="2019-03-16T00:00:00"/>
    <s v="Stanery Kihumba Kihumba"/>
    <s v="Male"/>
    <s v="8583313"/>
    <s v="254722457504"/>
    <s v="2.55E+11"/>
    <s v=""/>
    <s v="2.55E+11"/>
    <n v="36.936109999999999"/>
    <n v="-0.61244600000000005"/>
    <s v="Murang'a"/>
    <s v="Mathioya"/>
    <s v="Kiru"/>
    <s v="Wamikurwe"/>
    <x v="2"/>
    <s v="Sakaki Natural Renewable Energy Center"/>
    <s v="Null"/>
    <s v=""/>
    <s v="Micro Business"/>
    <s v="MKD"/>
  </r>
  <r>
    <s v="VPA6"/>
    <s v="KE-MUR-1903-26892"/>
    <x v="1"/>
    <s v=""/>
    <s v="16th November,2018"/>
    <d v="2018-11-16T00:00:00"/>
    <s v="16th March,2019"/>
    <d v="2019-03-16T00:00:00"/>
    <s v="Edgar M Kariuki"/>
    <s v="Male"/>
    <s v="99999"/>
    <s v="254724583759"/>
    <s v="2.55E+11"/>
    <s v=""/>
    <s v="2.55E+11"/>
    <n v="36.971921000000002"/>
    <n v="-0.617093"/>
    <s v="Murang'a"/>
    <s v="Mathioya"/>
    <s v="Kiru"/>
    <s v="Kagioini"/>
    <x v="0"/>
    <s v="Sakaki Natural Renewable Energy Center"/>
    <s v="Null"/>
    <s v=""/>
    <s v="Micro Business"/>
    <s v="MKD"/>
  </r>
  <r>
    <s v="VPA6"/>
    <s v="KE-NYE-1903-25551"/>
    <x v="1"/>
    <s v=""/>
    <s v="15th November,2018"/>
    <d v="2018-11-15T00:00:00"/>
    <s v="16th March,2019"/>
    <d v="2019-03-16T00:00:00"/>
    <s v="Winstone Wagochi Wagochi"/>
    <s v="Male"/>
    <s v="1825246"/>
    <s v="712827001"/>
    <s v="712827001"/>
    <s v=""/>
    <s v="720121644"/>
    <n v="37.017608000000003"/>
    <n v="-0.53514200000000001"/>
    <s v="Nyeri"/>
    <s v="Tetu"/>
    <s v="Agothi"/>
    <s v="Ithekahuno"/>
    <x v="2"/>
    <s v="Sakaki Natural Renewable Energy Center"/>
    <s v=""/>
    <s v=""/>
    <s v="Micro Business"/>
    <s v="MKD"/>
  </r>
  <r>
    <s v="VPA6"/>
    <s v="KE-MER-1903-25623"/>
    <x v="1"/>
    <s v=""/>
    <s v="14th February,2019"/>
    <d v="2019-02-14T00:00:00"/>
    <s v="15th March,2019"/>
    <d v="2019-03-15T00:00:00"/>
    <s v="Gatobu Murerwa Peter"/>
    <s v="Male"/>
    <s v="24790597"/>
    <s v="254720772005"/>
    <s v="2.55E+11"/>
    <s v=""/>
    <s v="2.55E+11"/>
    <n v="37.600344999999997"/>
    <n v="-7.2212999999999999E-2"/>
    <s v="Meru"/>
    <s v="Imenti South"/>
    <s v="Mikumbune"/>
    <s v="Tharu"/>
    <x v="0"/>
    <s v="Likunga Company Limited"/>
    <s v="Eliatha Njagi"/>
    <s v="718644238"/>
    <s v="Micro Business"/>
    <s v="MKD"/>
  </r>
  <r>
    <s v="VPA6"/>
    <s v="KE-KIA-1902-25920"/>
    <x v="1"/>
    <s v=""/>
    <s v="29th December,2018"/>
    <d v="2018-12-29T00:00:00"/>
    <s v="3rd February,2019"/>
    <d v="2019-02-03T00:00:00"/>
    <s v="Njugi Jesinta Njeri"/>
    <s v="Female"/>
    <s v="51642874"/>
    <s v="254734343416"/>
    <s v="2.55E+11"/>
    <s v=""/>
    <s v=""/>
    <n v="37.020392999999999"/>
    <n v="-1.0840380000000001"/>
    <s v="Kiambu"/>
    <s v="Juja"/>
    <s v="Kiaura"/>
    <s v="Gasharoro"/>
    <x v="0"/>
    <s v="Felikam Biogas Services"/>
    <s v="Felikam Biogas Services"/>
    <s v="254721439273"/>
    <s v="Micro Business"/>
    <s v="KENBIM"/>
  </r>
  <r>
    <s v="VPA6"/>
    <s v="KE-KIA-1810-25918"/>
    <x v="1"/>
    <s v=""/>
    <s v="9th August,2018"/>
    <d v="2018-08-09T00:00:00"/>
    <s v="18th October,2018"/>
    <d v="2018-10-18T00:00:00"/>
    <s v="Nganga Magdalene Wambui"/>
    <s v="Female"/>
    <s v="1852733"/>
    <s v="0721550007"/>
    <s v="721550007"/>
    <s v=""/>
    <s v="775396617"/>
    <n v="37.028193999999999"/>
    <n v="-1.094401"/>
    <s v="Kiambu"/>
    <s v="Juja"/>
    <s v="Juja"/>
    <s v="High Point"/>
    <x v="0"/>
    <s v="Felikam Biogas Services"/>
    <s v="Felikam Biogas Services"/>
    <s v="721439273"/>
    <s v="Micro Business"/>
    <s v="KENBIM"/>
  </r>
  <r>
    <s v="VPA6"/>
    <s v="KE-NYE-1903-25589"/>
    <x v="1"/>
    <s v=""/>
    <s v="16th March,2019"/>
    <d v="2019-03-16T00:00:00"/>
    <s v="16th March,2019"/>
    <d v="2019-03-16T00:00:00"/>
    <s v="Mwatha Daniel Kinyua"/>
    <s v="Male"/>
    <s v="99999"/>
    <s v="254717974848"/>
    <s v="2.55E+11"/>
    <s v=""/>
    <s v="2.55E+11"/>
    <n v="37.108935000000002"/>
    <n v="-0.485263"/>
    <s v="Nyeri"/>
    <s v="Mathira East"/>
    <s v="Peter Ciira"/>
    <s v="Githima"/>
    <x v="2"/>
    <s v="Fagaden Enterprises"/>
    <s v="Fagaden Enterprises"/>
    <s v="721959188"/>
    <s v="Micro Business"/>
    <s v="MKD"/>
  </r>
  <r>
    <s v="VPA6"/>
    <s v="KE-NYE-1903-27476"/>
    <x v="1"/>
    <s v=""/>
    <s v="20th March,2019"/>
    <d v="2019-03-20T00:00:00"/>
    <s v="20th March,2019"/>
    <d v="2019-03-20T00:00:00"/>
    <s v="Muriuki Samuel Maina"/>
    <s v="Male"/>
    <s v="99999"/>
    <s v="724502256"/>
    <s v="724502256"/>
    <s v=""/>
    <s v="703379877"/>
    <n v="37.140267000000001"/>
    <n v="-0.50743799999999994"/>
    <s v="Nyeri"/>
    <s v="Mathira West"/>
    <s v="Gatundu"/>
    <s v="Ndaroini"/>
    <x v="2"/>
    <s v="Fagaden Enterprises"/>
    <s v="Fagaden Enterprises"/>
    <s v="721959188"/>
    <s v="Micro Business"/>
    <s v="MKD"/>
  </r>
  <r>
    <s v="VPA6"/>
    <s v="KE-NYE-1903-25586"/>
    <x v="1"/>
    <s v=""/>
    <s v="16th March,2019"/>
    <d v="2019-03-16T00:00:00"/>
    <s v="16th March,2019"/>
    <d v="2019-03-16T00:00:00"/>
    <s v="Mutero Lawrence Muriithi"/>
    <s v="Female"/>
    <s v="99999"/>
    <s v="254720431086"/>
    <s v="2.55E+11"/>
    <s v=""/>
    <s v="2.55E+11"/>
    <n v="37.111992999999998"/>
    <n v="-0.47002300000000002"/>
    <s v="Nyeri"/>
    <s v="Mathira West"/>
    <s v="Konyu"/>
    <s v="Mathaithi"/>
    <x v="2"/>
    <s v="Fagaden Enterprises"/>
    <s v="Fagaden Enterprises"/>
    <s v="721959188"/>
    <s v="Micro Business"/>
    <s v="MKD"/>
  </r>
  <r>
    <s v="VPA6"/>
    <s v="KE-NYE-1903-27477"/>
    <x v="1"/>
    <s v=""/>
    <s v="20th March,2019"/>
    <d v="2019-03-20T00:00:00"/>
    <s v="20th March,2019"/>
    <d v="2019-03-20T00:00:00"/>
    <s v="Muriuki Gladys Wangari"/>
    <s v="Female"/>
    <s v="99999"/>
    <s v="254712442719"/>
    <s v="2.55E+11"/>
    <s v=""/>
    <s v="2.55E+11"/>
    <n v="37.140141999999997"/>
    <n v="-0.50727299999999997"/>
    <s v="Nyeri"/>
    <s v="Mathira West"/>
    <s v="Gatundu"/>
    <s v="Ndaroini"/>
    <x v="2"/>
    <s v="Fagaden Enterprises"/>
    <s v="Fagaden Enterprises"/>
    <s v="721759188"/>
    <s v="Micro Business"/>
    <s v="MKD"/>
  </r>
  <r>
    <s v="VPA6"/>
    <s v="KE-NYE-1903-27478"/>
    <x v="1"/>
    <s v=""/>
    <s v="20th March,2019"/>
    <d v="2019-03-20T00:00:00"/>
    <s v="20th March,2019"/>
    <d v="2019-03-20T00:00:00"/>
    <s v="Muriithi Purity Wanjira"/>
    <s v="Female"/>
    <s v="99999"/>
    <s v="254728168225"/>
    <s v="2.55E+11"/>
    <s v=""/>
    <s v="2.55E+11"/>
    <n v="37.143383"/>
    <n v="-0.50152799999999997"/>
    <s v="Nyeri"/>
    <s v="Mathira East"/>
    <s v="Kiaguthu"/>
    <s v="Ndaroini"/>
    <x v="2"/>
    <s v="Fagaden enterprises"/>
    <s v="Fagaden Enterprises"/>
    <s v="721959188"/>
    <s v="Micro Business"/>
    <s v="MKD"/>
  </r>
  <r>
    <s v="VPA6"/>
    <s v="KE-MER-1903-25625"/>
    <x v="1"/>
    <s v=""/>
    <s v="25th February,2019"/>
    <d v="2019-02-25T00:00:00"/>
    <s v="20th March,2019"/>
    <d v="2019-03-20T00:00:00"/>
    <s v="Monica Mutonga Maringa"/>
    <s v="Female"/>
    <s v="3458934"/>
    <s v="254701803301"/>
    <s v="2.55E+11"/>
    <s v=""/>
    <s v="2.55E+11"/>
    <n v="37.661755999999997"/>
    <n v="-7.4904999999999999E-2"/>
    <s v="Meru"/>
    <s v="Imenti South"/>
    <s v="Kigane"/>
    <s v="Nguru"/>
    <x v="2"/>
    <s v="Likunga Company Limited"/>
    <s v="Julius Mwilaria"/>
    <s v="713007798"/>
    <s v="Micro Business"/>
    <s v="MKD"/>
  </r>
  <r>
    <s v="VPA6"/>
    <s v="KE-NYE-1903-27479"/>
    <x v="1"/>
    <s v=""/>
    <s v="20th March,2019"/>
    <d v="2019-03-20T00:00:00"/>
    <s v="20th March,2019"/>
    <d v="2019-03-20T00:00:00"/>
    <s v="Kahihu David Magondu"/>
    <s v="Male"/>
    <s v="99999"/>
    <s v="254752595210"/>
    <s v="2.55E+11"/>
    <s v=""/>
    <s v=""/>
    <n v="37.144624999999998"/>
    <n v="-0.50804300000000002"/>
    <s v="Nyeri"/>
    <s v="Mathira East"/>
    <s v="Gatundu"/>
    <s v="Ndaroini"/>
    <x v="2"/>
    <s v="Fagaden Enterprises"/>
    <s v="Fagaden Enterprises"/>
    <s v="721959188"/>
    <s v="Micro Business"/>
    <s v="MKD"/>
  </r>
  <r>
    <s v="VPA6"/>
    <s v="KE-NAK-1903-25463"/>
    <x v="0"/>
    <s v="Grievance"/>
    <s v="10th January,2019"/>
    <d v="2019-01-10T00:00:00"/>
    <s v="23rd March,2019"/>
    <d v="2019-03-23T00:00:00"/>
    <s v="Ngotie Eric K"/>
    <s v="Male"/>
    <s v="2380153"/>
    <s v="254721717873"/>
    <s v="2.55E+11"/>
    <s v=""/>
    <s v="2.55E+11"/>
    <n v="35.940482000000003"/>
    <n v="-0.17350199999999999"/>
    <s v="Nakuru"/>
    <s v="Rongai"/>
    <s v="Lengenet"/>
    <s v="Tumaini"/>
    <x v="0"/>
    <s v="Kichemu limited"/>
    <s v="Null"/>
    <s v=""/>
    <s v="Micro Business"/>
    <s v="MKD"/>
  </r>
  <r>
    <s v="VPA6"/>
    <s v="KE-KIA-1902-25168"/>
    <x v="1"/>
    <s v=""/>
    <s v="20th January,2019"/>
    <d v="2019-01-20T00:00:00"/>
    <s v="24th February,2019"/>
    <d v="2019-02-24T00:00:00"/>
    <s v="Kibunyi Josephat Kinyanjui"/>
    <s v="Male"/>
    <s v="562318974"/>
    <s v="0724314973"/>
    <s v="724314973"/>
    <s v=""/>
    <s v=""/>
    <n v="36.887006"/>
    <n v="-1.012265"/>
    <s v="Kiambu"/>
    <s v="Gatundu South"/>
    <s v="Mutomo"/>
    <s v="Ikuma"/>
    <x v="2"/>
    <s v="Cides Ltd"/>
    <s v="Null"/>
    <s v=""/>
    <s v="Micro Business"/>
    <s v="KENBIM"/>
  </r>
  <r>
    <s v="VPA6"/>
    <s v="KE-MER-1903-25627"/>
    <x v="1"/>
    <s v=""/>
    <s v="23rd February,2019"/>
    <d v="2019-02-23T00:00:00"/>
    <s v="27th March,2019"/>
    <d v="2019-03-27T00:00:00"/>
    <s v="Kimathi Mwirebua Patrick"/>
    <s v="Male"/>
    <s v="9696581"/>
    <s v="254726186653"/>
    <s v="2.55E+11"/>
    <s v=""/>
    <s v="2.55E+11"/>
    <n v="37.587617999999999"/>
    <n v="-7.3491000000000001E-2"/>
    <s v="Meru"/>
    <s v="Imenti South"/>
    <s v="Mikumbune"/>
    <s v="Kiamiriru"/>
    <x v="0"/>
    <s v="Likunga company limited"/>
    <s v="Eliatha Njagi"/>
    <s v="718644238"/>
    <s v="Micro Business"/>
    <s v="MKD"/>
  </r>
  <r>
    <s v="VPA6"/>
    <s v="KE-KIA-1903-27485"/>
    <x v="1"/>
    <s v=""/>
    <s v="27th March,2019"/>
    <d v="2019-03-27T00:00:00"/>
    <s v="27th March,2019"/>
    <d v="2019-03-27T00:00:00"/>
    <s v="Ngoru Agnes Muthoni"/>
    <s v="Female"/>
    <s v="10393744"/>
    <s v="0728745664"/>
    <s v="728745664"/>
    <s v=""/>
    <s v="723563166"/>
    <n v="36.940170000000002"/>
    <n v="-1.045302"/>
    <s v="Kiambu"/>
    <s v="Gatundu North"/>
    <s v="Ngenda"/>
    <s v="Gachoka"/>
    <x v="2"/>
    <s v="Fagaden Enterprises"/>
    <s v="Fagaden Enterprises"/>
    <s v="721959188"/>
    <s v="Micro Business"/>
    <s v="MKD"/>
  </r>
  <r>
    <s v="VPA6"/>
    <s v="KE-KIA-1902-24722"/>
    <x v="1"/>
    <s v=""/>
    <s v="5th January,2019"/>
    <d v="2019-01-05T00:00:00"/>
    <s v="24th February,2019"/>
    <d v="2019-02-24T00:00:00"/>
    <s v="Kamau Peter"/>
    <s v="Male"/>
    <s v="99999"/>
    <s v="0722233818"/>
    <s v="722233818"/>
    <s v=""/>
    <s v="724421162"/>
    <n v="36.770085999999999"/>
    <n v="-1.2063680000000001"/>
    <s v="Kiambu"/>
    <s v="Kiambu"/>
    <s v="Ruaka"/>
    <s v="Gacharage"/>
    <x v="3"/>
    <s v="Cides Ltd"/>
    <s v="Cides Ltd"/>
    <s v=""/>
    <s v="Micro Business"/>
    <s v="KENBIM"/>
  </r>
  <r>
    <s v="VPA6"/>
    <s v="KE-MER-1902-25628"/>
    <x v="1"/>
    <s v=""/>
    <s v="20th February,2019"/>
    <d v="2019-02-20T00:00:00"/>
    <s v="27th February,2019"/>
    <d v="2019-02-27T00:00:00"/>
    <s v="Mbaabu Mbui Nicholas"/>
    <s v="Male"/>
    <s v="8857279"/>
    <s v="726452085"/>
    <s v="726452085"/>
    <s v=""/>
    <s v="729972327"/>
    <n v="37.584491999999997"/>
    <n v="-0.10177799999999999"/>
    <s v="Meru"/>
    <s v="Imenti South"/>
    <s v="Upper Chure"/>
    <s v="Minwe"/>
    <x v="2"/>
    <s v="Likunga Company Limited"/>
    <s v="Jonah Kirimi"/>
    <s v="717394804"/>
    <s v="Micro Business"/>
    <s v="KENBIM"/>
  </r>
  <r>
    <s v="VPA6"/>
    <s v="KE-MER-1903-25629"/>
    <x v="1"/>
    <s v=""/>
    <s v="5th March,2019"/>
    <d v="2019-03-05T00:00:00"/>
    <s v="29th March,2019"/>
    <d v="2019-03-29T00:00:00"/>
    <s v="Mwenda Kairichia Amos"/>
    <s v="Male"/>
    <s v="10795039"/>
    <s v="254720541935"/>
    <s v="2.55E+11"/>
    <s v=""/>
    <s v="2.55E+11"/>
    <n v="37.612737000000003"/>
    <n v="-3.9572000000000003E-2"/>
    <s v="Meru"/>
    <s v="Imenti South"/>
    <s v="Uruku"/>
    <s v="Kiaruji"/>
    <x v="2"/>
    <s v="Likunga Company Limited"/>
    <s v="Julias Mwilaria"/>
    <s v="713007798"/>
    <s v="Micro Business"/>
    <s v="KENBIM"/>
  </r>
  <r>
    <s v="VPA6"/>
    <s v="KE-MER-1903-25604"/>
    <x v="0"/>
    <s v="Grievance"/>
    <s v="4th March,2019"/>
    <d v="2019-03-04T00:00:00"/>
    <s v="25th March,2019"/>
    <d v="2019-03-25T00:00:00"/>
    <s v="Murithi Mbaya Boniface"/>
    <s v="Male"/>
    <s v="23079468"/>
    <s v="254726913007"/>
    <s v="2.55E+11"/>
    <s v=""/>
    <s v="2.55E+11"/>
    <n v="37.586742000000001"/>
    <n v="-7.7001E-2"/>
    <s v="Meru"/>
    <s v="Imenti South"/>
    <s v="Igoki"/>
    <s v="Ndagene"/>
    <x v="0"/>
    <s v="Igwemas General Digester Ltd"/>
    <s v="Eric Munene"/>
    <s v="728779943"/>
    <s v="Micro Business"/>
    <s v="MKD"/>
  </r>
  <r>
    <s v="VPA6"/>
    <s v="KE-MER-1903-25630"/>
    <x v="1"/>
    <s v=""/>
    <s v="25th February,2019"/>
    <d v="2019-02-25T00:00:00"/>
    <s v="30th March,2019"/>
    <d v="2019-03-30T00:00:00"/>
    <s v="Kawiria Kirimi Winfred"/>
    <s v="Female"/>
    <s v="12892686"/>
    <s v="254724596774"/>
    <s v="2.55E+11"/>
    <s v=""/>
    <s v="2.55E+11"/>
    <n v="37.396501999999998"/>
    <n v="0.13294600000000001"/>
    <s v="Meru"/>
    <s v="Buuri"/>
    <s v="Kisima"/>
    <s v="Kaongogacheke"/>
    <x v="2"/>
    <s v="Likunga company limited"/>
    <s v="Julius Mwilaria"/>
    <s v="713007798"/>
    <s v="Micro Business"/>
    <s v="KENBIM"/>
  </r>
  <r>
    <s v="VPA6"/>
    <s v="KE-THA-1903-24780"/>
    <x v="1"/>
    <s v=""/>
    <s v="5th February,2019"/>
    <d v="2019-02-05T00:00:00"/>
    <s v="30th March,2019"/>
    <d v="2019-03-30T00:00:00"/>
    <s v="Mwiti John"/>
    <s v="Male"/>
    <s v="23242382"/>
    <s v="254721227921"/>
    <s v="2.55E+11"/>
    <s v=""/>
    <s v="2.55E+11"/>
    <n v="37.614429999999999"/>
    <n v="-0.27350200000000002"/>
    <s v="Tharaka-Nithi"/>
    <s v="Maara"/>
    <s v="Muthambi"/>
    <s v="Ituntu"/>
    <x v="2"/>
    <s v="Cides Ltd"/>
    <s v="Null"/>
    <s v=""/>
    <s v="Micro Business"/>
    <s v="KENBIM"/>
  </r>
  <r>
    <s v="VPA6"/>
    <s v="KE-NYE-1903-27486"/>
    <x v="0"/>
    <s v="Grievance"/>
    <s v="31st March,2019"/>
    <d v="2019-03-31T00:00:00"/>
    <s v="31st March,2019"/>
    <d v="2019-03-31T00:00:00"/>
    <s v="Wreru Jemima Mumbi"/>
    <s v="Female"/>
    <s v="99999"/>
    <s v="254727327199"/>
    <s v="2.55E+11"/>
    <s v=""/>
    <s v="2.55E+11"/>
    <n v="37.147264"/>
    <n v="-0.50992899999999997"/>
    <s v="Nyeri"/>
    <s v="Mathira East"/>
    <s v="Ndaroini"/>
    <s v="Gatundu"/>
    <x v="2"/>
    <s v="Fagaden Enterprises"/>
    <s v="Fagaden Enterprises"/>
    <s v="721959188"/>
    <s v="Micro Business"/>
    <s v="MKD"/>
  </r>
  <r>
    <s v="VPA6"/>
    <s v="KE-NYE-1903-27487"/>
    <x v="1"/>
    <s v=""/>
    <s v="31st March,2019"/>
    <d v="2019-03-31T00:00:00"/>
    <s v="31st March,2019"/>
    <d v="2019-03-31T00:00:00"/>
    <s v="Kahiro Francis Githinji"/>
    <s v="Male"/>
    <s v="99999"/>
    <s v="254738575627"/>
    <s v="2.55E+11"/>
    <s v=""/>
    <s v=""/>
    <n v="37.148764"/>
    <n v="-0.51619499999999996"/>
    <s v="Nyeri"/>
    <s v="Mathira East"/>
    <s v="Gatundu"/>
    <s v="Gatundu"/>
    <x v="2"/>
    <s v="Fagaden Enterprises"/>
    <s v="Fagaden Enterprises"/>
    <s v="721959188"/>
    <s v="Micro Business"/>
    <s v="MKD"/>
  </r>
  <r>
    <s v="VPA6"/>
    <s v="KE-KIA-1902-28712"/>
    <x v="1"/>
    <s v=""/>
    <s v="31st January,2019"/>
    <d v="2019-01-31T00:00:00"/>
    <s v="2nd February,2019"/>
    <d v="2019-02-02T00:00:00"/>
    <s v="Ndungu Ruth Wambui"/>
    <s v="Female"/>
    <s v="99999"/>
    <s v="724714010"/>
    <s v="724714010"/>
    <s v=""/>
    <s v="722714428"/>
    <n v="36.919705"/>
    <n v="-1.1521189999999999"/>
    <s v="Kiambu"/>
    <s v="Gatundu South"/>
    <s v="Kimunyu"/>
    <s v="Thangari"/>
    <x v="0"/>
    <s v="Cides Ltd"/>
    <s v="Null"/>
    <s v=""/>
    <s v="Micro Business"/>
    <s v="KENBIM"/>
  </r>
  <r>
    <s v="VPA6"/>
    <s v="KE-KIA-1902-24730"/>
    <x v="1"/>
    <s v=""/>
    <s v="3rd January,2019"/>
    <d v="2019-01-03T00:00:00"/>
    <s v="20th February,2019"/>
    <d v="2019-02-20T00:00:00"/>
    <s v="Kimani Mary Wangui"/>
    <s v="Female"/>
    <s v="9924199"/>
    <s v="254724177495"/>
    <s v="2.55E+11"/>
    <s v=""/>
    <s v="712592768"/>
    <n v="36.948180000000001"/>
    <n v="-1.0088140000000001"/>
    <s v="Kiambu"/>
    <s v="Gatundu North"/>
    <s v="Mangu"/>
    <s v="Mukurwe"/>
    <x v="2"/>
    <s v="Cides Ltd"/>
    <s v="Null"/>
    <s v=""/>
    <s v="Micro Business"/>
    <s v="KENBIM"/>
  </r>
  <r>
    <s v="VPA6"/>
    <s v="KE-KIA-1902-24724"/>
    <x v="1"/>
    <s v=""/>
    <s v="31st January,2019"/>
    <d v="2019-01-31T00:00:00"/>
    <s v="25th February,2019"/>
    <d v="2019-02-25T00:00:00"/>
    <s v="Kinyanjui Anne Wangari"/>
    <s v="Female"/>
    <s v="99999"/>
    <s v="254720936430"/>
    <s v="2.55E+11"/>
    <s v=""/>
    <s v="2.55E+11"/>
    <n v="36.949840999999999"/>
    <n v="-0.95486499999999996"/>
    <s v="Kiambu"/>
    <s v="Gatundu North"/>
    <s v="Kamwangi"/>
    <s v="Magumu"/>
    <x v="1"/>
    <s v="Cides Ltd"/>
    <s v="Null"/>
    <s v=""/>
    <s v="Micro Business"/>
    <s v="KENBIM"/>
  </r>
  <r>
    <s v="VPA6"/>
    <s v="KE-NYA-1904-25500"/>
    <x v="1"/>
    <s v=""/>
    <s v="28th December,2018"/>
    <d v="2018-12-28T00:00:00"/>
    <s v="3rd April,2019"/>
    <d v="2019-04-03T00:00:00"/>
    <s v="Josephen Nyabayo Kwamboka"/>
    <s v="Female"/>
    <s v="13526430"/>
    <s v="0708400920"/>
    <s v="708400920"/>
    <s v=""/>
    <s v="729310150"/>
    <n v="34.917994999999998"/>
    <n v="-0.52289699999999995"/>
    <s v="Nyamira"/>
    <s v="Nyamira South"/>
    <s v="West Mogirango"/>
    <s v="Nyamaya"/>
    <x v="3"/>
    <s v="Perjo Biogas Co Ltd"/>
    <s v="Joel Nyambane Moigare"/>
    <s v="710208102"/>
    <s v="Micro Business"/>
    <s v="KENBIM"/>
  </r>
  <r>
    <s v="VPA6"/>
    <s v="KE-MUR-1904-25587"/>
    <x v="1"/>
    <s v=""/>
    <s v="6th April,2019"/>
    <d v="2019-04-06T00:00:00"/>
    <s v="6th April,2019"/>
    <d v="2019-04-06T00:00:00"/>
    <s v="Gichuru David Joshua"/>
    <s v="Male"/>
    <s v="5920700"/>
    <s v="0721264520"/>
    <s v="721264520"/>
    <s v=""/>
    <s v=""/>
    <n v="37.129567000000002"/>
    <n v="-0.87625500000000001"/>
    <s v="Murang'a"/>
    <s v="Maragua"/>
    <s v="Kahumbu"/>
    <s v="Kahuho"/>
    <x v="2"/>
    <s v="Fagaden Enterprises"/>
    <s v="Fagaden Enterprises"/>
    <s v="721959188"/>
    <s v="Micro Business"/>
    <s v="MKD"/>
  </r>
  <r>
    <s v="VPA6"/>
    <s v="KE-NYE-1904-27488"/>
    <x v="1"/>
    <s v=""/>
    <s v="7th April,2019"/>
    <d v="2019-04-07T00:00:00"/>
    <s v="7th April,2019"/>
    <d v="2019-04-07T00:00:00"/>
    <s v="Thitai Ephraim Kabiru"/>
    <s v="Male"/>
    <s v="3374823"/>
    <s v="721797954"/>
    <s v="721797954"/>
    <s v=""/>
    <s v="732066144"/>
    <n v="37.146512000000001"/>
    <n v="-0.43914199999999998"/>
    <s v="Nyeri"/>
    <s v="Mathira East"/>
    <s v="Gathehu"/>
    <s v="Gatambi"/>
    <x v="2"/>
    <s v="Fagaden Enterprises"/>
    <s v="Fagaden Enterprises"/>
    <s v="721959188"/>
    <s v="Micro Business"/>
    <s v="MKD"/>
  </r>
  <r>
    <s v="VPA6"/>
    <s v="KE-NYE-1904-25588"/>
    <x v="1"/>
    <s v=""/>
    <s v="7th April,2019"/>
    <d v="2019-04-07T00:00:00"/>
    <s v="7th April,2019"/>
    <d v="2019-04-07T00:00:00"/>
    <s v="Mukuha Patrick Maina"/>
    <s v="Male"/>
    <s v="434334"/>
    <s v="0711247608"/>
    <s v="711247608"/>
    <s v=""/>
    <s v="721689261"/>
    <n v="37.126942"/>
    <n v="-0.52819300000000002"/>
    <s v="Nyeri"/>
    <s v="Mathira East"/>
    <s v="Mukore"/>
    <s v="Kieni"/>
    <x v="2"/>
    <s v="Fagaden Enterprises"/>
    <s v="Fagaden Enterprises"/>
    <s v="721959188"/>
    <s v="Micro Business"/>
    <s v="MKD"/>
  </r>
  <r>
    <s v="VPA6"/>
    <s v="KE-KIR-1904-26759"/>
    <x v="1"/>
    <s v=""/>
    <s v="29th January,2019"/>
    <d v="2019-01-29T00:00:00"/>
    <s v="6th April,2019"/>
    <d v="2019-04-06T00:00:00"/>
    <s v="Kibuthu Benson Muriithi"/>
    <s v="Male"/>
    <s v="6091855"/>
    <s v="0727359181"/>
    <s v="727359181"/>
    <s v=""/>
    <s v="2.55E+11"/>
    <n v="37.265614999999997"/>
    <n v="-0.527918"/>
    <s v="Kirinyaga"/>
    <s v="Kerugoya/Kutus"/>
    <s v="Kanyekiini"/>
    <s v="Mukinduri"/>
    <x v="2"/>
    <s v="Sakaki Natural Renewable Energy Center"/>
    <s v="Null"/>
    <s v=""/>
    <s v="Micro Business"/>
    <s v="MKD"/>
  </r>
  <r>
    <s v="VPA6"/>
    <s v="KE-KIR-1904-26760"/>
    <x v="1"/>
    <s v=""/>
    <s v="1st March,2019"/>
    <d v="2019-03-01T00:00:00"/>
    <s v="6th April,2019"/>
    <d v="2019-04-06T00:00:00"/>
    <s v="Njoka Francis Muchiri"/>
    <s v="Male"/>
    <s v="2907043"/>
    <s v="0712970178"/>
    <s v="712970178"/>
    <s v=""/>
    <s v="712970175"/>
    <n v="37.235869000000001"/>
    <n v="-0.47118300000000002"/>
    <s v="Kirinyaga"/>
    <s v="Kerugoya/Kutus"/>
    <s v="Mutira"/>
    <s v="Kagumo"/>
    <x v="1"/>
    <s v="Sakaki Natural Renewable Energy Center"/>
    <s v=""/>
    <s v=""/>
    <s v="Micro Business"/>
    <s v="MKD"/>
  </r>
  <r>
    <s v="VPA6"/>
    <s v="KE-KIA-1904-24725"/>
    <x v="1"/>
    <s v=""/>
    <s v="27th February,2019"/>
    <d v="2019-02-27T00:00:00"/>
    <s v="8th April,2019"/>
    <d v="2019-04-08T00:00:00"/>
    <s v="Richu Mwangi David Joseph"/>
    <s v="Male"/>
    <s v="22246110"/>
    <s v="0723467169"/>
    <s v="723467169"/>
    <s v=""/>
    <s v=""/>
    <n v="36.818541000000003"/>
    <n v="-0.89942100000000003"/>
    <s v="Kiambu"/>
    <s v="Gatundu North"/>
    <s v="Gakoe"/>
    <s v="Thweri"/>
    <x v="0"/>
    <s v="Cides Ltd"/>
    <s v=""/>
    <s v=""/>
    <s v="Micro Business"/>
    <s v="KENBIM"/>
  </r>
  <r>
    <s v="VPA6"/>
    <s v="KE-MUR-1904-25957"/>
    <x v="1"/>
    <s v=""/>
    <s v="3rd March,2019"/>
    <d v="2019-03-03T00:00:00"/>
    <s v="6th April,2019"/>
    <d v="2019-04-06T00:00:00"/>
    <s v="Kamau Lucy Angela"/>
    <s v="Female"/>
    <s v="12665647"/>
    <s v="0726151822"/>
    <s v="726151822"/>
    <s v=""/>
    <s v=""/>
    <n v="36.863477000000003"/>
    <n v="-0.78344000000000003"/>
    <s v="Murang'a"/>
    <s v="Kigumo"/>
    <s v="Kangari"/>
    <s v="Kagaita"/>
    <x v="2"/>
    <s v="Kenbi Enterprises"/>
    <s v="Null"/>
    <s v=""/>
    <s v="Micro Business"/>
    <s v="KENBIM"/>
  </r>
  <r>
    <s v="VPA6"/>
    <s v="KE-NAK-1904-26072"/>
    <x v="1"/>
    <s v=""/>
    <s v="17th February,2019"/>
    <d v="2019-02-17T00:00:00"/>
    <s v="8th April,2019"/>
    <d v="2019-04-08T00:00:00"/>
    <s v="Lucy Muiruri Mwangi"/>
    <s v="Male"/>
    <s v="4904755"/>
    <s v="0722833823"/>
    <s v="722833823"/>
    <s v=""/>
    <s v=""/>
    <n v="36.137363000000001"/>
    <n v="-0.15340000000000001"/>
    <s v="Nakuru"/>
    <s v="Bahati"/>
    <s v="Bahati"/>
    <s v="Kameruri"/>
    <x v="1"/>
    <s v="Samjubiotec Enterprises"/>
    <s v="Samuel Mwangi Juma"/>
    <s v="725884727"/>
    <s v="Micro Business"/>
    <s v="KENBIM"/>
  </r>
  <r>
    <s v="VPA6"/>
    <s v="KE-KIR-1903-26862"/>
    <x v="1"/>
    <s v=""/>
    <s v="1st February,2019"/>
    <d v="2019-02-01T00:00:00"/>
    <s v="1st March,2019"/>
    <d v="2019-03-01T00:00:00"/>
    <s v="Mureithi Kabutu Simon"/>
    <s v="Male"/>
    <s v="3403425"/>
    <s v="254727211745"/>
    <s v="2.55E+11"/>
    <s v=""/>
    <s v="2.55E+11"/>
    <n v="37.196674000000002"/>
    <n v="-0.449849"/>
    <s v="Kirinyaga"/>
    <s v="Kirinyaga"/>
    <s v="Mukure"/>
    <s v="Ndiriti"/>
    <x v="1"/>
    <s v="Kichemu limited"/>
    <s v="Stephen Macharia Kimenyi"/>
    <s v=""/>
    <s v="Micro Business"/>
    <s v="MKD"/>
  </r>
  <r>
    <s v="VPA6"/>
    <s v="KE-MER-1904-25624"/>
    <x v="1"/>
    <s v=""/>
    <s v="1st March,2019"/>
    <d v="2019-03-01T00:00:00"/>
    <s v="12th April,2019"/>
    <d v="2019-04-12T00:00:00"/>
    <s v="Laban Kirimania Mugambi"/>
    <s v="Male"/>
    <s v="7465363"/>
    <s v="254711155324"/>
    <s v="2.55E+11"/>
    <s v=""/>
    <s v="2.55E+11"/>
    <n v="37.595762999999998"/>
    <n v="-6.1273000000000001E-2"/>
    <s v="Meru"/>
    <s v="Imenti South"/>
    <s v="Kathera"/>
    <s v="Mwarine"/>
    <x v="3"/>
    <s v="Likunga Company Limited"/>
    <s v="Eliatha Njagi"/>
    <s v="718644238"/>
    <s v="Micro Business"/>
    <s v="MKD"/>
  </r>
  <r>
    <s v="VPA6"/>
    <s v="KE-NYA-1904-25501"/>
    <x v="1"/>
    <s v=""/>
    <s v="30th December,2018"/>
    <d v="2018-12-30T00:00:00"/>
    <s v="15th April,2019"/>
    <d v="2019-04-15T00:00:00"/>
    <s v="Ndege Jackline Boruma"/>
    <s v="Female"/>
    <s v="22598259"/>
    <s v="0710880111"/>
    <s v="710880111"/>
    <s v=""/>
    <s v="727910776"/>
    <n v="34.917867000000001"/>
    <n v="-0.52277799999999996"/>
    <s v="Nyamira"/>
    <s v="Nyamira South"/>
    <s v="West Mugirango"/>
    <s v="Nyamaiya"/>
    <x v="3"/>
    <s v="Perjo Biogas Co Ltd"/>
    <s v="Joel Nyambane Moigare"/>
    <s v="710208102"/>
    <s v="Micro Business"/>
    <s v="MKD"/>
  </r>
  <r>
    <s v="VPA6"/>
    <s v="KE-KIA-1904-24783"/>
    <x v="1"/>
    <s v=""/>
    <s v="28th February,2019"/>
    <d v="2019-02-28T00:00:00"/>
    <s v="12th April,2019"/>
    <d v="2019-04-12T00:00:00"/>
    <s v="Koimburi Joseph"/>
    <s v="Male"/>
    <s v="714828"/>
    <s v="0712965881"/>
    <s v="712965881"/>
    <s v=""/>
    <s v=""/>
    <n v="36.593175000000002"/>
    <n v="-1.179694"/>
    <s v="Kiambu"/>
    <s v="Kiambu"/>
    <s v="Ndeiya"/>
    <s v="Githarane"/>
    <x v="0"/>
    <s v="Cides Ltd"/>
    <s v=""/>
    <s v=""/>
    <s v="Micro Business"/>
    <s v="KENBIM"/>
  </r>
  <r>
    <s v="VPA6"/>
    <s v="KE-KIA-1903-24729"/>
    <x v="1"/>
    <s v=""/>
    <s v="28th February,2019"/>
    <d v="2019-02-28T00:00:00"/>
    <s v="3rd March,2019"/>
    <d v="2019-03-03T00:00:00"/>
    <s v="Munyua Mary Nyambura"/>
    <s v="Female"/>
    <s v="5181267"/>
    <s v="0712903176"/>
    <s v="712903176"/>
    <s v=""/>
    <s v="725454130"/>
    <n v="36.604398000000003"/>
    <n v="-1.209859"/>
    <s v="Kiambu"/>
    <s v="Limuru"/>
    <s v="Ndeiya"/>
    <s v="Ndarakwa"/>
    <x v="2"/>
    <s v="Cides Ltd"/>
    <s v=""/>
    <s v=""/>
    <s v="Micro Business"/>
    <s v="KENBIM"/>
  </r>
  <r>
    <s v="VPA6"/>
    <s v="KE-EMB-1904-25553"/>
    <x v="1"/>
    <s v=""/>
    <s v="22nd March,2019"/>
    <d v="2019-03-22T00:00:00"/>
    <s v="9th April,2019"/>
    <d v="2019-04-09T00:00:00"/>
    <s v="Rispar Gathagana G"/>
    <s v="Female"/>
    <s v="718749"/>
    <s v="0721985508"/>
    <s v="721985508"/>
    <s v=""/>
    <s v="721433260"/>
    <n v="37.596207999999997"/>
    <n v="-0.45039000000000001"/>
    <s v="Embu"/>
    <s v="Embu East"/>
    <s v="Runyenyes Central"/>
    <s v="Kathera"/>
    <x v="2"/>
    <s v="Sakaki Natural Renewable Energy Center"/>
    <s v=""/>
    <s v=""/>
    <s v="Micro Business"/>
    <s v="MKD"/>
  </r>
  <r>
    <s v="VPA6"/>
    <s v="KE-EMB-1904-25552"/>
    <x v="1"/>
    <s v=""/>
    <s v="8th November,2018"/>
    <d v="2018-11-08T00:00:00"/>
    <s v="9th April,2019"/>
    <d v="2019-04-09T00:00:00"/>
    <s v="Ndwiga Joseph Mbogo"/>
    <s v="Male"/>
    <s v="99999"/>
    <s v="0713088564"/>
    <s v="713088564"/>
    <s v=""/>
    <s v="787445329"/>
    <n v="37.443567000000002"/>
    <n v="-0.44529200000000002"/>
    <s v="Embu"/>
    <s v="Manyatta"/>
    <s v="Kibugu"/>
    <s v="Kiangucu"/>
    <x v="0"/>
    <s v="Sakaki Natural Renewable Energy Center"/>
    <s v=""/>
    <s v=""/>
    <s v="Micro Business"/>
    <s v="MKD"/>
  </r>
  <r>
    <s v="VPA6"/>
    <s v="KE-KIA-1812-25757"/>
    <x v="1"/>
    <s v=""/>
    <s v="15th October,2018"/>
    <d v="2018-10-15T00:00:00"/>
    <s v="18th December,2018"/>
    <d v="2018-12-18T00:00:00"/>
    <s v="Kamande Monicah Muthoni"/>
    <s v="Female"/>
    <s v="21202502"/>
    <s v="0721912646"/>
    <s v="721912646"/>
    <s v=""/>
    <s v="722868130"/>
    <n v="36.823861000000001"/>
    <n v="-1.158801"/>
    <s v="Kiambu"/>
    <s v="Kiambu"/>
    <s v="Rambai"/>
    <s v="Kiigo"/>
    <x v="0"/>
    <s v="Felikam Biogas Services"/>
    <s v="Felikam Biogas Services"/>
    <s v="721439273"/>
    <s v="Micro Business"/>
    <s v="KENBIM"/>
  </r>
  <r>
    <s v="VPA6"/>
    <s v="KE-KIA-1904-25585"/>
    <x v="1"/>
    <s v=""/>
    <s v="20th April,2019"/>
    <d v="2019-04-20T00:00:00"/>
    <s v="20th April,2019"/>
    <d v="2019-04-20T00:00:00"/>
    <s v="Muthigani Njoroge"/>
    <s v="Male"/>
    <s v="4694205"/>
    <s v="722336723"/>
    <s v="722336723"/>
    <s v=""/>
    <s v=""/>
    <n v="36.875863000000003"/>
    <n v="-1.1774009999999999"/>
    <s v="Kiambu"/>
    <s v="Kiambu"/>
    <s v="Kiambu"/>
    <s v="Kiukenda"/>
    <x v="2"/>
    <s v="Fagaden Enterprises"/>
    <s v="Fagaden Enterprises"/>
    <s v="721959188"/>
    <s v="Micro Business"/>
    <s v="MKD"/>
  </r>
  <r>
    <s v="VPA6"/>
    <s v="KE-KIA-1904-25759"/>
    <x v="1"/>
    <s v=""/>
    <s v="3rd January,2019"/>
    <d v="2019-01-03T00:00:00"/>
    <s v="11th April,2019"/>
    <d v="2019-04-11T00:00:00"/>
    <s v="Mwaura Thomas Ruhiu"/>
    <s v="Male"/>
    <s v="11250665"/>
    <s v="0720750231"/>
    <s v="720750231"/>
    <s v=""/>
    <s v=""/>
    <n v="36.830427999999998"/>
    <n v="-1.15452"/>
    <s v="Kiambu"/>
    <s v="Kiambu"/>
    <s v="Ndumberi"/>
    <s v="Tinganga"/>
    <x v="0"/>
    <s v="Felikam Biogas Services"/>
    <s v="Felikam Biogas Services"/>
    <s v="721439273"/>
    <s v="Micro Business"/>
    <s v="KENBIM"/>
  </r>
  <r>
    <s v="VPA6"/>
    <s v="KE-NYA-1904-25330"/>
    <x v="1"/>
    <s v=""/>
    <s v="21st April,2019"/>
    <d v="2019-04-21T00:00:00"/>
    <s v="21st April,2019"/>
    <d v="2019-04-21T00:00:00"/>
    <s v="Rasugu Bathsheba Nyaboke"/>
    <s v="Female"/>
    <s v="22494589"/>
    <s v="0710851333"/>
    <s v="710851333"/>
    <s v=""/>
    <s v="714046576"/>
    <n v="35.039445000000001"/>
    <n v="-0.68464000000000003"/>
    <s v="Nyamira"/>
    <s v="Borabu"/>
    <s v="Mekenene"/>
    <s v="Mogumo"/>
    <x v="2"/>
    <s v="Nyansancha Biogas"/>
    <s v="Samuel Manyura Otiso"/>
    <s v="723433295"/>
    <s v="Micro Business"/>
    <s v="MKD"/>
  </r>
  <r>
    <s v="VPA6"/>
    <s v="KE-MUR-1904-25074"/>
    <x v="1"/>
    <s v=""/>
    <s v="24th March,2019"/>
    <d v="2019-03-24T00:00:00"/>
    <s v="24th April,2019"/>
    <d v="2019-04-24T00:00:00"/>
    <s v="Kimondo Julius Kiruhi"/>
    <s v="Male"/>
    <s v="308495"/>
    <s v="254736186554"/>
    <s v="2.55E+11"/>
    <s v=""/>
    <s v="2.55E+11"/>
    <n v="36.966116999999997"/>
    <n v="-0.60179700000000003"/>
    <s v="Murang'a"/>
    <s v="Mathioya"/>
    <s v="Mathioya"/>
    <s v="Karaguriro"/>
    <x v="3"/>
    <s v="Pafasi Enterprise"/>
    <s v="Pafasi  Enterprise"/>
    <s v="712956699"/>
    <s v="Micro Business"/>
    <s v="MKD"/>
  </r>
  <r>
    <s v="VPA6"/>
    <s v="KE-MER-1904-25632"/>
    <x v="0"/>
    <s v="Grievance"/>
    <s v="15th March,2019"/>
    <d v="2019-03-15T00:00:00"/>
    <s v="20th April,2019"/>
    <d v="2019-04-20T00:00:00"/>
    <s v="Gatene Mbaabu Salome"/>
    <s v="Female"/>
    <s v="479948"/>
    <s v="254712337060"/>
    <s v="2.55E+11"/>
    <s v=""/>
    <s v="2.55E+11"/>
    <n v="37.580649999999999"/>
    <n v="-7.7173000000000005E-2"/>
    <s v="Meru"/>
    <s v="Imenti South"/>
    <s v="Chure"/>
    <s v="Dagene"/>
    <x v="2"/>
    <s v="Likunga Company Limited"/>
    <s v="Eliatha Njagi"/>
    <s v="718644238"/>
    <s v="Micro Business"/>
    <s v="MKD"/>
  </r>
  <r>
    <s v="VPA6"/>
    <s v="KE-MER-1904-25631"/>
    <x v="1"/>
    <s v=""/>
    <s v="7th March,2019"/>
    <d v="2019-03-07T00:00:00"/>
    <s v="26th April,2019"/>
    <d v="2019-04-26T00:00:00"/>
    <s v="Zeberio Misheck Kinoti"/>
    <s v="Male"/>
    <s v="8871156"/>
    <s v="254722861255"/>
    <s v="2.55E+11"/>
    <s v=""/>
    <s v="2.55E+11"/>
    <n v="37.640870999999997"/>
    <n v="-8.8815000000000005E-2"/>
    <s v="Meru"/>
    <s v="Imenti South"/>
    <s v="Chure"/>
    <s v="Gaatia"/>
    <x v="2"/>
    <s v="Likunga Company Limited"/>
    <s v="Julius  Mwilaria"/>
    <s v="713007798"/>
    <s v="Micro Business"/>
    <s v="MKD"/>
  </r>
  <r>
    <s v="VPA6"/>
    <s v="KE-MUR-1904-25582"/>
    <x v="1"/>
    <s v=""/>
    <s v="28th April,2019"/>
    <d v="2019-04-28T00:00:00"/>
    <s v="28th April,2019"/>
    <d v="2019-04-28T00:00:00"/>
    <s v="Kangethe Antony Thuo"/>
    <s v="Male"/>
    <s v="10750458"/>
    <s v="254729241230"/>
    <s v="2.55E+11"/>
    <s v=""/>
    <s v=""/>
    <n v="37.010579999999997"/>
    <n v="-0.93423999999999996"/>
    <s v="Murang'a"/>
    <s v="Kandara"/>
    <s v="Ngararia"/>
    <s v="Iriguini"/>
    <x v="2"/>
    <s v="Fagaden Enterprises"/>
    <s v="Fagaden Enterprises"/>
    <s v="721959188"/>
    <s v="Micro Business"/>
    <s v="MKD"/>
  </r>
  <r>
    <s v="VPA6"/>
    <s v="KE-KIS-1904-25331"/>
    <x v="1"/>
    <s v=""/>
    <s v="30th April,2019"/>
    <d v="2019-04-30T00:00:00"/>
    <s v="30th April,2019"/>
    <d v="2019-04-30T00:00:00"/>
    <s v="Ogero Samwel Onkoba"/>
    <s v="Male"/>
    <s v="1608133"/>
    <s v="0722446594"/>
    <s v="722446594"/>
    <s v=""/>
    <s v="720938111"/>
    <n v="34.769773000000001"/>
    <n v="-0.62267700000000004"/>
    <s v="Kisii"/>
    <s v="Kisii Central"/>
    <s v="Gesoni"/>
    <s v="Mwamotoka"/>
    <x v="2"/>
    <s v="Nyansancha Biogas"/>
    <s v="Samuel Manyura Otiso"/>
    <s v="723433295"/>
    <s v="Micro Business"/>
    <s v="MKD"/>
  </r>
  <r>
    <s v="VPA6"/>
    <s v="KE-NYA-1905-25332"/>
    <x v="1"/>
    <s v=""/>
    <s v="15th March,2019"/>
    <d v="2019-03-15T00:00:00"/>
    <s v="1st May,2019"/>
    <d v="2019-05-01T00:00:00"/>
    <s v="Mogaka Jameson Obwagi"/>
    <s v="Male"/>
    <s v="731725"/>
    <s v="0725360061"/>
    <s v="725360061"/>
    <s v=""/>
    <s v="713621280"/>
    <n v="35.04757"/>
    <n v="-0.70334700000000006"/>
    <s v="Nyamira"/>
    <s v="Borabu"/>
    <s v="Borabu"/>
    <s v="Mwongori"/>
    <x v="0"/>
    <s v="Nyansancha Biogas"/>
    <s v="Samuel Manyura Otiso"/>
    <s v="723433295"/>
    <s v="Micro Business"/>
    <s v="MKD"/>
  </r>
  <r>
    <s v="VPA6"/>
    <s v="KE-NAK-1903-25763"/>
    <x v="1"/>
    <s v=""/>
    <s v="2nd February,2019"/>
    <d v="2019-02-02T00:00:00"/>
    <s v="2nd March,2019"/>
    <d v="2019-03-02T00:00:00"/>
    <s v="Mburu Unditah Wanjiku"/>
    <s v="Female"/>
    <s v="22892059"/>
    <s v="254722612952"/>
    <s v="722612952"/>
    <s v=""/>
    <s v=""/>
    <n v="36.356185000000004"/>
    <n v="-0.40174500000000002"/>
    <s v="Nakuru"/>
    <s v="Gilgil"/>
    <s v="Karunga"/>
    <s v="Nganoini"/>
    <x v="2"/>
    <s v="Kichemu limited"/>
    <s v="Kichemu Limited"/>
    <s v="727002750"/>
    <s v="Micro Business"/>
    <s v="MKD"/>
  </r>
  <r>
    <s v="VPA6"/>
    <s v="KE-KIR-1905-26873"/>
    <x v="0"/>
    <s v="Grievance"/>
    <s v="1st April,2019"/>
    <d v="2019-04-01T00:00:00"/>
    <s v="1st May,2019"/>
    <d v="2019-05-01T00:00:00"/>
    <s v="Ngure Maina Dishon"/>
    <s v="Male"/>
    <s v="99999"/>
    <s v="254721419511"/>
    <s v="2.55E+11"/>
    <s v=""/>
    <s v="2.55E+11"/>
    <n v="37.187167000000002"/>
    <n v="-0.53600700000000001"/>
    <s v="Kirinyaga"/>
    <s v="Sagana"/>
    <s v="Kiini"/>
    <s v="Kiangoma"/>
    <x v="0"/>
    <s v="Andcol Enterprises"/>
    <s v="Andcol  Enterprises"/>
    <s v=""/>
    <s v="Micro Business"/>
    <s v="MKD"/>
  </r>
  <r>
    <s v="VPA6"/>
    <s v="KE-KIA-1904-24795"/>
    <x v="1"/>
    <s v=""/>
    <s v="15th March,2019"/>
    <d v="2019-03-15T00:00:00"/>
    <s v="24th April,2019"/>
    <d v="2019-04-24T00:00:00"/>
    <s v="Githio Simon Kariuki"/>
    <s v="Male"/>
    <s v="13532507"/>
    <s v="254710139562"/>
    <s v="2.55E+11"/>
    <s v=""/>
    <s v="2.55E+11"/>
    <n v="36.877257999999998"/>
    <n v="-0.97587199999999996"/>
    <s v="Kiambu"/>
    <s v="Gatundu South"/>
    <s v="Ngenda"/>
    <s v="Kagumoini"/>
    <x v="2"/>
    <s v="Cides Ltd"/>
    <s v="Null"/>
    <s v=""/>
    <s v="Micro Business"/>
    <s v="KENBIM"/>
  </r>
  <r>
    <s v="VPA6"/>
    <s v="KE-KIA-1904-24728"/>
    <x v="1"/>
    <s v=""/>
    <s v="14th March,2019"/>
    <d v="2019-03-14T00:00:00"/>
    <s v="24th April,2019"/>
    <d v="2019-04-24T00:00:00"/>
    <s v="Waithira Margaret"/>
    <s v="Female"/>
    <s v="9325132"/>
    <s v="700162331"/>
    <s v="700162331"/>
    <s v=""/>
    <s v=""/>
    <n v="36.837612999999997"/>
    <n v="-0.95347499999999996"/>
    <s v="Kiambu"/>
    <s v="Gatundu South"/>
    <s v="Rwabura"/>
    <s v="Karinga"/>
    <x v="3"/>
    <s v="Cides Ltd"/>
    <s v="Null"/>
    <s v=""/>
    <s v="Micro Business"/>
    <s v="KENBIM"/>
  </r>
  <r>
    <s v="VPA6"/>
    <s v="KE-NYE-1904-27088"/>
    <x v="1"/>
    <s v=""/>
    <s v="18th March,2019"/>
    <d v="2019-03-18T00:00:00"/>
    <s v="15th April,2019"/>
    <d v="2019-04-15T00:00:00"/>
    <s v="Wambugu Francis Kamau"/>
    <s v="Male"/>
    <s v="31488562"/>
    <s v="254722243917"/>
    <s v="2.55E+11"/>
    <s v=""/>
    <s v=""/>
    <n v="36.986624999999997"/>
    <n v="-0.497618"/>
    <s v="Nyeri"/>
    <s v="Tetu"/>
    <s v="Gaaki"/>
    <s v="Mirichu"/>
    <x v="0"/>
    <s v="Ndimar Renewable Energy"/>
    <s v="Ndimar Renewable Energy"/>
    <s v="722797711"/>
    <s v="Micro Business"/>
    <s v="MKD"/>
  </r>
  <r>
    <s v="VPA6"/>
    <s v="KE-KIA-1904-24734"/>
    <x v="1"/>
    <s v=""/>
    <s v="5th March,2019"/>
    <d v="2019-03-05T00:00:00"/>
    <s v="25th April,2019"/>
    <d v="2019-04-25T00:00:00"/>
    <s v="Wainaina Francis Kingaru"/>
    <s v="Female"/>
    <s v="21769513"/>
    <s v="254711660149"/>
    <s v="2.55E+11"/>
    <s v=""/>
    <s v="2.55E+11"/>
    <n v="36.884115999999999"/>
    <n v="-1.047334"/>
    <s v="Kiambu"/>
    <s v="Gatundu South"/>
    <s v="Mutati"/>
    <s v="Nembu"/>
    <x v="3"/>
    <s v="Cides Ltd"/>
    <s v="Null"/>
    <s v=""/>
    <s v="Micro Business"/>
    <s v="KENBIM"/>
  </r>
  <r>
    <s v="VPA6"/>
    <s v="KE-UAS-1904-24877"/>
    <x v="1"/>
    <s v=""/>
    <s v="14th March,2019"/>
    <d v="2019-03-14T00:00:00"/>
    <s v="2nd April,2019"/>
    <d v="2019-04-02T00:00:00"/>
    <s v="Choge Pamela Chebet"/>
    <s v="Female"/>
    <s v="99999"/>
    <s v="254757846740"/>
    <s v="2.55E+11"/>
    <s v=""/>
    <s v=""/>
    <n v="35.197741999999998"/>
    <n v="0.52161599999999997"/>
    <s v="Uasin Gishu"/>
    <s v="Kapseret"/>
    <s v="Kapsaret"/>
    <s v="Kipkenyo"/>
    <x v="0"/>
    <s v="Ndimar Renewable Energy"/>
    <s v="Ndimar Renewable Energy"/>
    <s v="722797711"/>
    <s v="Micro Business"/>
    <s v="KENBIM"/>
  </r>
  <r>
    <s v="VPA6"/>
    <s v="KE-NYA-1905-25336"/>
    <x v="1"/>
    <s v=""/>
    <s v="8th March,2019"/>
    <d v="2019-03-08T00:00:00"/>
    <s v="12th May,2019"/>
    <d v="2019-05-12T00:00:00"/>
    <s v="Onwong'A Ogembo Richard"/>
    <s v="Male"/>
    <s v="10785454"/>
    <s v="0727902186"/>
    <s v="727902186"/>
    <s v=""/>
    <s v="717312943"/>
    <n v="35.047829999999998"/>
    <n v="-0.72542799999999996"/>
    <s v="Nyamira"/>
    <s v="Borabu"/>
    <s v="Mekenene"/>
    <s v="Matutu"/>
    <x v="0"/>
    <s v="Nyansancha Biogas"/>
    <s v="Samuel Manyura Otiso"/>
    <s v="723433295"/>
    <s v="Micro Business"/>
    <s v="MKD"/>
  </r>
  <r>
    <s v="VPA6"/>
    <s v="KE-KIS-1905-25335"/>
    <x v="1"/>
    <s v=""/>
    <s v="2nd February,2019"/>
    <d v="2019-02-02T00:00:00"/>
    <s v="15th May,2019"/>
    <d v="2019-05-15T00:00:00"/>
    <s v="Kara Martha Bwari"/>
    <s v="Male"/>
    <s v="27544670"/>
    <s v="0702299157"/>
    <s v="702299157"/>
    <s v=""/>
    <s v=""/>
    <n v="34.736821999999997"/>
    <n v="-0.657277"/>
    <s v="Kisii"/>
    <s v="Kisii South"/>
    <s v="Bomwanda"/>
    <s v="Kiaruta"/>
    <x v="0"/>
    <s v="Nyansancha Biogas"/>
    <s v="Samuel Manyura Otiso"/>
    <s v="723433295"/>
    <s v="Micro Business"/>
    <s v="MKD"/>
  </r>
  <r>
    <s v="VPA6"/>
    <s v="KE-NYE-1905-27089"/>
    <x v="1"/>
    <s v=""/>
    <s v="21st April,2019"/>
    <d v="2019-04-21T00:00:00"/>
    <s v="10th May,2019"/>
    <d v="2019-05-10T00:00:00"/>
    <s v="Githiaka Kabue Aloise"/>
    <s v="Male"/>
    <s v="99999"/>
    <s v="254722757584"/>
    <s v="2.55E+11"/>
    <s v=""/>
    <s v=""/>
    <n v="37.041912000000004"/>
    <n v="-0.17633799999999999"/>
    <s v="Nyeri"/>
    <s v="Kieni East"/>
    <s v="Naromoru"/>
    <s v="Lenana"/>
    <x v="2"/>
    <s v="Bio Esline Company Ltd"/>
    <s v="Null"/>
    <s v=""/>
    <s v="Micro Business"/>
    <s v="MKD"/>
  </r>
  <r>
    <s v="VPA6"/>
    <s v="KE-BAR-1905-26080"/>
    <x v="1"/>
    <s v=""/>
    <s v="9th November,2018"/>
    <d v="2018-11-09T00:00:00"/>
    <s v="22nd May,2019"/>
    <d v="2019-05-22T00:00:00"/>
    <s v="Kipsokei Daniel K"/>
    <s v="Male"/>
    <s v="24363137"/>
    <s v="254724328281"/>
    <s v="2.55E+11"/>
    <s v=""/>
    <s v=""/>
    <n v="35.889099999999999"/>
    <n v="0.13591800000000001"/>
    <s v="Baringo"/>
    <s v="Mogotio"/>
    <s v="Emining"/>
    <s v="Emining"/>
    <x v="17"/>
    <s v="Kichemu limited"/>
    <s v="Null"/>
    <s v=""/>
    <s v="Micro Business"/>
    <s v="MKD"/>
  </r>
  <r>
    <s v="VPA6"/>
    <s v="KE-NAI-1904-25554"/>
    <x v="1"/>
    <s v=""/>
    <s v="7th April,2019"/>
    <d v="2019-04-07T00:00:00"/>
    <s v="29th April,2019"/>
    <d v="2019-04-29T00:00:00"/>
    <s v="Partson Nyaga Kirimi"/>
    <s v="Male"/>
    <s v="99999"/>
    <s v="2547228019093"/>
    <s v="2.55E+12"/>
    <s v=""/>
    <s v="2.55E+11"/>
    <n v="36.994487999999997"/>
    <n v="-1.257331"/>
    <s v="Nairobi"/>
    <s v="Njiru"/>
    <s v="Rwai"/>
    <s v="Gatuoro"/>
    <x v="1"/>
    <s v="Sakaki Natural Renewable Energy Center"/>
    <s v="Null"/>
    <s v=""/>
    <s v="Micro Business"/>
    <s v="MKD"/>
  </r>
  <r>
    <s v="VPA6"/>
    <s v="KE-KIR-1905-25555"/>
    <x v="1"/>
    <s v=""/>
    <s v="9th February,2019"/>
    <d v="2019-02-09T00:00:00"/>
    <s v="10th May,2019"/>
    <d v="2019-05-10T00:00:00"/>
    <s v="Mugo Josephine Njeri"/>
    <s v="Female"/>
    <s v="2896838"/>
    <s v="254725012042"/>
    <s v="2.55E+11"/>
    <s v=""/>
    <s v="2.55E+11"/>
    <n v="37.330615999999999"/>
    <n v="-0.49020399999999997"/>
    <s v="Kirinyaga"/>
    <s v="Kirinyaga"/>
    <s v="Rwathai"/>
    <s v="Kiamwathi"/>
    <x v="0"/>
    <s v="Sakaki Natural Renewable Energy Center"/>
    <s v="Null"/>
    <s v=""/>
    <s v="Micro Business"/>
    <s v="MKD"/>
  </r>
  <r>
    <s v="VPA6"/>
    <s v="KE-NYE-1905-25556"/>
    <x v="1"/>
    <s v=""/>
    <s v="10th April,2019"/>
    <d v="2019-04-10T00:00:00"/>
    <s v="10th May,2019"/>
    <d v="2019-05-10T00:00:00"/>
    <s v="Alice Maina Wangui"/>
    <s v="Female"/>
    <s v="232159223"/>
    <s v="254723712491"/>
    <s v="2.55E+11"/>
    <s v=""/>
    <s v="2.55E+11"/>
    <n v="37.112023999999998"/>
    <n v="-0.40047500000000003"/>
    <s v="Nyeri"/>
    <s v="Mathira East"/>
    <s v="Gitunduti"/>
    <s v="Itiati"/>
    <x v="2"/>
    <s v="Sakaki Natural Renewable Energy center"/>
    <s v="Null"/>
    <s v=""/>
    <s v="Micro Business"/>
    <s v="MKD"/>
  </r>
  <r>
    <s v="VPA6"/>
    <s v="KE-EMB-1905-25557"/>
    <x v="1"/>
    <s v=""/>
    <s v="11th April,2019"/>
    <d v="2019-04-11T00:00:00"/>
    <s v="11th May,2019"/>
    <d v="2019-05-11T00:00:00"/>
    <s v="Catherine Munene Njeri"/>
    <s v="Female"/>
    <s v="3795110"/>
    <s v="254726941005"/>
    <s v="2.55E+11"/>
    <s v=""/>
    <s v="2.55E+11"/>
    <n v="37.459498000000004"/>
    <n v="-0.47806300000000002"/>
    <s v="Embu"/>
    <s v="Embu West"/>
    <s v="Beti North"/>
    <s v="Mutunduri"/>
    <x v="0"/>
    <s v="Sakaki Natural Renewable Energy Center"/>
    <s v="Null"/>
    <s v=""/>
    <s v="Micro Business"/>
    <s v="MKD"/>
  </r>
  <r>
    <s v="VPA6"/>
    <s v="KE-EMB-1905-25558"/>
    <x v="1"/>
    <s v=""/>
    <s v="13th April,2019"/>
    <d v="2019-04-13T00:00:00"/>
    <s v="13th May,2019"/>
    <d v="2019-05-13T00:00:00"/>
    <s v="Ngatho Lucy Gathoni"/>
    <s v="Female"/>
    <s v="3393773"/>
    <s v="254720143115"/>
    <s v="2.55E+11"/>
    <s v=""/>
    <s v="2.55E+11"/>
    <n v="37.465473000000003"/>
    <n v="-0.50219000000000003"/>
    <s v="Embu"/>
    <s v="Embu West"/>
    <s v="Mbeti North"/>
    <s v="Givunguro"/>
    <x v="1"/>
    <s v="Sakaki Natural Renewable Energy Center"/>
    <s v="Null"/>
    <s v=""/>
    <s v="Micro Business"/>
    <s v="MKD"/>
  </r>
  <r>
    <s v="VPA6"/>
    <s v="KE-NYE-1905-25852"/>
    <x v="1"/>
    <s v=""/>
    <s v="7th April,2019"/>
    <d v="2019-04-07T00:00:00"/>
    <s v="22nd May,2019"/>
    <d v="2019-05-22T00:00:00"/>
    <s v="Maina Jane Wairimu"/>
    <s v="Female"/>
    <s v="190643"/>
    <s v="254721414294"/>
    <s v="2.55E+11"/>
    <s v=""/>
    <s v="2.55E+11"/>
    <n v="37.054960000000001"/>
    <n v="-0.55604100000000001"/>
    <s v="Nyeri"/>
    <s v="Mathira West"/>
    <s v="Karatina"/>
    <s v="Karogoto"/>
    <x v="1"/>
    <s v="Mt Kenya Renewable Energy"/>
    <s v="Allan Gichuru Karugu"/>
    <s v="705604956"/>
    <s v="Micro Business"/>
    <s v="KENBIM"/>
  </r>
  <r>
    <s v="VPA6"/>
    <s v="KE-NYE-1905-25853"/>
    <x v="1"/>
    <s v=""/>
    <s v="8th April,2019"/>
    <d v="2019-04-08T00:00:00"/>
    <s v="22nd May,2019"/>
    <d v="2019-05-22T00:00:00"/>
    <s v="Muriuki Francis Wachiuri"/>
    <s v="Male"/>
    <s v="5931077"/>
    <s v="254723481962"/>
    <s v="2.55E+11"/>
    <s v=""/>
    <s v=""/>
    <n v="37.110948"/>
    <n v="-0.48332000000000003"/>
    <s v="Nyeri"/>
    <s v="Mathira West"/>
    <s v="Karatina"/>
    <s v="Karogoto"/>
    <x v="1"/>
    <s v="Mt Kenya Renewable Energy"/>
    <s v="Allan Gichuru Karugu"/>
    <s v="705604956"/>
    <s v="Micro Business"/>
    <s v="KENBIM"/>
  </r>
  <r>
    <s v="VPA6"/>
    <s v="KE-NAI-1905-26564"/>
    <x v="1"/>
    <s v=""/>
    <s v="24th April,2019"/>
    <d v="2019-04-24T00:00:00"/>
    <s v="24th May,2019"/>
    <d v="2019-05-24T00:00:00"/>
    <s v="Nemwueri Grace Nyanduko"/>
    <s v="Female"/>
    <s v="99999"/>
    <s v="725289968"/>
    <s v="2.55E+11"/>
    <s v=""/>
    <s v="790791520"/>
    <n v="37.039071"/>
    <n v="-1.2943690000000001"/>
    <s v="Nairobi"/>
    <s v="Kasarani"/>
    <s v="Rwai"/>
    <s v="Drumvaley"/>
    <x v="1"/>
    <s v="Sakaki Natural Renewable Energy Center"/>
    <s v="Null"/>
    <s v=""/>
    <s v="Micro Business"/>
    <s v="MKD"/>
  </r>
  <r>
    <s v="VPA6"/>
    <s v="KE-MUR-1905-27489"/>
    <x v="1"/>
    <s v=""/>
    <s v="7th January,2019"/>
    <d v="2019-01-07T00:00:00"/>
    <s v="21st May,2019"/>
    <d v="2019-05-21T00:00:00"/>
    <s v="Gikungu Joseph Warui"/>
    <s v="Male"/>
    <s v="8516775"/>
    <s v="254724111895"/>
    <s v="2.55E+11"/>
    <s v=""/>
    <s v="2.55E+11"/>
    <n v="36.930478999999998"/>
    <n v="-0.63462200000000002"/>
    <s v="Murang'a"/>
    <s v="Mathioya"/>
    <s v="Njumbi"/>
    <s v="Mungaria"/>
    <x v="2"/>
    <s v="Fagaden Enterprises"/>
    <s v="Fagaden Enterprises"/>
    <s v="721595188"/>
    <s v="Micro Business"/>
    <s v="MKD"/>
  </r>
  <r>
    <s v="VPA6"/>
    <s v="KE-KIS-1905-25334"/>
    <x v="1"/>
    <s v=""/>
    <s v="24th May,2019"/>
    <d v="2019-05-24T00:00:00"/>
    <s v="24th May,2019"/>
    <d v="2019-05-24T00:00:00"/>
    <s v="Mogaka Ruth Bosibori"/>
    <s v="Male"/>
    <s v="22636151"/>
    <s v="254723640611"/>
    <s v="2.55E+11"/>
    <s v=""/>
    <s v=""/>
    <n v="34.935453000000003"/>
    <n v="-0.77426700000000004"/>
    <s v="Kisii"/>
    <s v="Masaba South"/>
    <s v="Masaba South"/>
    <s v="Water"/>
    <x v="3"/>
    <s v="Nyansancha Biogas"/>
    <s v="Samuel Manyura Otiso"/>
    <s v="723433295"/>
    <s v="Micro Business"/>
    <s v="MKD"/>
  </r>
  <r>
    <s v="VPA6"/>
    <s v="KE-MER-1905-25673"/>
    <x v="1"/>
    <s v=""/>
    <s v="24th May,2019"/>
    <d v="2019-05-24T00:00:00"/>
    <s v="24th May,2019"/>
    <d v="2019-05-24T00:00:00"/>
    <s v="Murangiri Eunice Gakii"/>
    <s v="Female"/>
    <s v="28471160"/>
    <s v="254712166559"/>
    <s v="2.55E+11"/>
    <s v=""/>
    <s v="2.55E+11"/>
    <n v="37.551540000000003"/>
    <n v="0.128663"/>
    <s v="Meru"/>
    <s v="Buuri"/>
    <s v="Kibirichia"/>
    <s v="Mboroga"/>
    <x v="2"/>
    <s v="Igwemas General Digester Ltd"/>
    <s v="Poul Murithi"/>
    <s v="791853946"/>
    <s v="Micro Business"/>
    <s v="MKD"/>
  </r>
  <r>
    <s v="VPA6"/>
    <s v="KE-MER-1905-25700"/>
    <x v="1"/>
    <s v=""/>
    <s v="19th April,2019"/>
    <d v="2019-04-19T00:00:00"/>
    <s v="15th May,2019"/>
    <d v="2019-05-15T00:00:00"/>
    <s v="Kanampiu Kinyua Faith"/>
    <s v="Female"/>
    <s v="2463918"/>
    <s v="254722843465"/>
    <s v="2.55E+11"/>
    <s v=""/>
    <s v="2.55E+11"/>
    <n v="37.266658"/>
    <n v="5.1034999999999997E-2"/>
    <s v="Meru"/>
    <s v="Buuri"/>
    <s v="Kiambogo"/>
    <s v="Kiambogo"/>
    <x v="0"/>
    <s v="Likunga Company Limited"/>
    <s v="Elietha Njagi"/>
    <s v="718644238"/>
    <s v="Micro Business"/>
    <s v="MKD"/>
  </r>
  <r>
    <s v="VPA6"/>
    <s v="KE-MER-1905-25702"/>
    <x v="1"/>
    <s v=""/>
    <s v="2nd May,2019"/>
    <d v="2019-05-02T00:00:00"/>
    <s v="22nd May,2019"/>
    <d v="2019-05-22T00:00:00"/>
    <s v="Murungi Francis Gikunda"/>
    <s v="Male"/>
    <s v="21694945"/>
    <s v="254720803214"/>
    <s v="2.55E+11"/>
    <s v=""/>
    <s v="2.55E+11"/>
    <n v="37.586153000000003"/>
    <n v="-7.2278999999999996E-2"/>
    <s v="Meru"/>
    <s v="Imenti South"/>
    <s v="Mikumbune"/>
    <s v="Kiamiriru"/>
    <x v="3"/>
    <s v="Likunga Company Limited"/>
    <s v="Elietha Njagi"/>
    <s v="718644238"/>
    <s v="Micro Business"/>
    <s v="MKD"/>
  </r>
  <r>
    <s v="VPA6"/>
    <s v="KE-MER-1905-25634"/>
    <x v="1"/>
    <s v=""/>
    <s v="9th May,2019"/>
    <d v="2019-05-09T00:00:00"/>
    <s v="28th May,2019"/>
    <d v="2019-05-28T00:00:00"/>
    <s v="Gikunda Lucy Karimi"/>
    <s v="Female"/>
    <s v="20385971"/>
    <s v="254724763679"/>
    <s v="2.55E+11"/>
    <s v=""/>
    <s v="2.55E+11"/>
    <n v="37.584116999999999"/>
    <n v="-4.8607999999999998E-2"/>
    <s v="Meru"/>
    <s v="Imenti South"/>
    <s v="Kathera"/>
    <s v="Kiarago"/>
    <x v="3"/>
    <s v="Likunga Company Limited"/>
    <s v="Eric Munene"/>
    <s v="728779943"/>
    <s v="Micro Business"/>
    <s v="MKD"/>
  </r>
  <r>
    <s v="VPA6"/>
    <s v="KE-MER-1905-25635"/>
    <x v="1"/>
    <s v=""/>
    <s v="26th April,2019"/>
    <d v="2019-04-26T00:00:00"/>
    <s v="28th May,2019"/>
    <d v="2019-05-28T00:00:00"/>
    <s v="Mwiti Penninah Makena"/>
    <s v="Female"/>
    <s v="21845126"/>
    <s v="254712603265"/>
    <s v="2.55E+11"/>
    <s v=""/>
    <s v=""/>
    <n v="37.610717000000001"/>
    <n v="-6.1892999999999997E-2"/>
    <s v="Meru"/>
    <s v="Imenti South"/>
    <s v="Kathera"/>
    <s v="Tai_Maringene"/>
    <x v="2"/>
    <s v="Likunga Company Limited"/>
    <s v="Elietha Njagi"/>
    <s v="718644238"/>
    <s v="Micro Business"/>
    <s v="MKD"/>
  </r>
  <r>
    <s v="VPA6"/>
    <s v="KE-NYE-1905-25560"/>
    <x v="1"/>
    <s v=""/>
    <s v="24th January,2019"/>
    <d v="2019-01-24T00:00:00"/>
    <s v="25th May,2019"/>
    <d v="2019-05-25T00:00:00"/>
    <s v="George Gicheru Kimuri"/>
    <s v="Male"/>
    <s v="3213955"/>
    <s v="+254721894739"/>
    <s v="2.55E+11"/>
    <s v=""/>
    <s v="2.55E+11"/>
    <n v="37.165404000000002"/>
    <n v="-0.40227299999999999"/>
    <s v="Nyeri"/>
    <s v="Mathira East"/>
    <s v="Magutu"/>
    <s v="Kiamuiru"/>
    <x v="0"/>
    <s v="Sakaki Natural Renewable Energy Center"/>
    <s v="Null"/>
    <s v=""/>
    <s v="Micro Business"/>
    <s v="MKD"/>
  </r>
  <r>
    <s v="VPA6"/>
    <s v="KE-EMB-1905-25561"/>
    <x v="1"/>
    <s v=""/>
    <s v="26th April,2019"/>
    <d v="2019-04-26T00:00:00"/>
    <s v="26th May,2019"/>
    <d v="2019-05-26T00:00:00"/>
    <s v="Mugo Winfrend Wachera"/>
    <s v="Female"/>
    <s v="9187034"/>
    <s v="254720838654"/>
    <s v="2.55E+11"/>
    <s v=""/>
    <s v="2.55E+11"/>
    <n v="37.463158"/>
    <n v="-0.48380000000000001"/>
    <s v="Embu"/>
    <s v="Embu West"/>
    <s v="Beti North"/>
    <s v="Mutunduri"/>
    <x v="0"/>
    <s v="Kichemu limited"/>
    <s v="Null"/>
    <s v=""/>
    <s v="Micro Business"/>
    <s v="MKD"/>
  </r>
  <r>
    <s v="VPA6"/>
    <s v="KE-NYE-1905-25562"/>
    <x v="1"/>
    <s v=""/>
    <s v="27th March,2019"/>
    <d v="2019-03-27T00:00:00"/>
    <s v="27th May,2019"/>
    <d v="2019-05-27T00:00:00"/>
    <s v="Mwangi Mwangi Godfrey Mwago Mwago"/>
    <s v="Male"/>
    <s v="28625880"/>
    <s v="+254725180879"/>
    <s v="2.55E+11"/>
    <s v=""/>
    <s v="2.55E+11"/>
    <n v="37.125537999999999"/>
    <n v="-0.50263100000000005"/>
    <s v="Nyeri"/>
    <s v="Kieni East"/>
    <s v="Konyu"/>
    <s v="Kianjogu"/>
    <x v="2"/>
    <s v="Sakaki Natural Renewable Energy Center"/>
    <s v="Null"/>
    <s v=""/>
    <s v="Micro Business"/>
    <s v="MKD"/>
  </r>
  <r>
    <s v="VPA6"/>
    <s v="KE-NYE-1905-25563"/>
    <x v="1"/>
    <s v=""/>
    <s v="27th March,2019"/>
    <d v="2019-03-27T00:00:00"/>
    <s v="27th May,2019"/>
    <d v="2019-05-27T00:00:00"/>
    <s v="Githaiga Benson Karoki"/>
    <s v="Male"/>
    <s v="99999"/>
    <s v="+254711334801"/>
    <s v="711334801"/>
    <s v=""/>
    <s v="714602190"/>
    <n v="37.121158999999999"/>
    <n v="-0.51391299999999995"/>
    <s v="Nyeri"/>
    <s v="Mathira East"/>
    <s v="Konyu"/>
    <s v="Kiamabara"/>
    <x v="2"/>
    <s v="Sakaki Natural Renewable Energy Center"/>
    <s v="Null"/>
    <s v=""/>
    <s v="Micro Business"/>
    <s v="MKD"/>
  </r>
  <r>
    <s v="VPA6"/>
    <s v="KE-NYE-1905-25564"/>
    <x v="1"/>
    <s v=""/>
    <s v="27th March,2019"/>
    <d v="2019-03-27T00:00:00"/>
    <s v="27th May,2019"/>
    <d v="2019-05-27T00:00:00"/>
    <s v="Mwai Jane Wangui"/>
    <s v="Female"/>
    <s v="99999"/>
    <s v="+254719880063"/>
    <s v="2.55E+11"/>
    <s v=""/>
    <s v="2.55E+11"/>
    <n v="37.122306999999999"/>
    <n v="-0.51321499999999998"/>
    <s v="Nyeri"/>
    <s v="Mathira East"/>
    <s v="Konyu"/>
    <s v="Kiamabara"/>
    <x v="2"/>
    <s v="Sakaki Natural Renewable Energy Center"/>
    <s v="Null"/>
    <s v=""/>
    <s v="Micro Business"/>
    <s v="MKD"/>
  </r>
  <r>
    <s v="VPA6"/>
    <s v="KE-NYE-1905-25565"/>
    <x v="1"/>
    <s v=""/>
    <s v="27th March,2019"/>
    <d v="2019-03-27T00:00:00"/>
    <s v="27th May,2019"/>
    <d v="2019-05-27T00:00:00"/>
    <s v="Mwangi Simon Kahuthu"/>
    <s v="Male"/>
    <s v="99999"/>
    <s v="+254723953861"/>
    <s v="2.55E+11"/>
    <s v=""/>
    <s v="2.55E+11"/>
    <n v="37.126595000000002"/>
    <n v="-0.51713299999999995"/>
    <s v="Nyeri"/>
    <s v="Mathira East"/>
    <s v="Konyu"/>
    <s v="Karebu"/>
    <x v="2"/>
    <s v="Sakaki Natural Renewable Energy Center"/>
    <s v="Null"/>
    <s v=""/>
    <s v="Micro Business"/>
    <s v="MKD"/>
  </r>
  <r>
    <s v="VPA6"/>
    <s v="KE-NYE-1905-25566"/>
    <x v="1"/>
    <s v=""/>
    <s v="27th March,2019"/>
    <d v="2019-03-27T00:00:00"/>
    <s v="27th May,2019"/>
    <d v="2019-05-27T00:00:00"/>
    <s v="Mugo Eva Wanjiru"/>
    <s v="Female"/>
    <s v="99999"/>
    <s v="+254724902804"/>
    <s v="2.55E+11"/>
    <s v=""/>
    <s v="2.55E+11"/>
    <n v="37.114131999999998"/>
    <n v="-0.52359699999999998"/>
    <s v="Nyeri"/>
    <s v="Mathira East"/>
    <s v="Konyu"/>
    <s v="Kiamabara"/>
    <x v="2"/>
    <s v="Sakaki Natural Renewable Energy Center"/>
    <s v="Null"/>
    <s v=""/>
    <s v="Micro Business"/>
    <s v="MKD"/>
  </r>
  <r>
    <s v="VPA6"/>
    <s v="KE-NYE-1905-25567"/>
    <x v="1"/>
    <s v=""/>
    <s v="27th March,2019"/>
    <d v="2019-03-27T00:00:00"/>
    <s v="27th May,2019"/>
    <d v="2019-05-27T00:00:00"/>
    <s v="Ngetha James Machira"/>
    <s v="Male"/>
    <s v="99999"/>
    <s v="+254721298485"/>
    <s v="2.55E+11"/>
    <s v=""/>
    <s v="2.55E+11"/>
    <n v="37.111477000000001"/>
    <n v="-0.52742100000000003"/>
    <s v="Nyeri"/>
    <s v="Mathira East"/>
    <s v="Konyu"/>
    <s v="Mungetho"/>
    <x v="2"/>
    <s v="Sakaki Natural Renewable Energy Center"/>
    <s v="Null"/>
    <s v=""/>
    <s v="Micro Business"/>
    <s v="MKD"/>
  </r>
  <r>
    <s v="VPA6"/>
    <s v="KE-NYE-1905-25568"/>
    <x v="1"/>
    <s v=""/>
    <s v="27th March,2019"/>
    <d v="2019-03-27T00:00:00"/>
    <s v="27th May,2019"/>
    <d v="2019-05-27T00:00:00"/>
    <s v="Gaitho Jackson Maina"/>
    <s v="Male"/>
    <s v="99999"/>
    <s v="+254720671888"/>
    <s v="2.55E+11"/>
    <s v=""/>
    <s v="2.55E+11"/>
    <n v="37.112282999999998"/>
    <n v="-0.53976199999999996"/>
    <s v="Nyeri"/>
    <s v="Mathira East"/>
    <s v="Konyu"/>
    <s v="Mahigaini"/>
    <x v="2"/>
    <s v="Sakaki Natural Renewable Energy Center"/>
    <s v="Null"/>
    <s v=""/>
    <s v="Micro Business"/>
    <s v="MKD"/>
  </r>
  <r>
    <s v="VPA6"/>
    <s v="KE-NYE-1905-25570"/>
    <x v="1"/>
    <s v=""/>
    <s v="27th March,2019"/>
    <d v="2019-03-27T00:00:00"/>
    <s v="27th May,2019"/>
    <d v="2019-05-27T00:00:00"/>
    <s v="Muriuki Ruth Wambui"/>
    <s v="Female"/>
    <s v="99999"/>
    <s v="+254715856333"/>
    <s v="2.55E+11"/>
    <s v=""/>
    <s v=""/>
    <n v="37.107844"/>
    <n v="-0.52815000000000001"/>
    <s v="Nyeri"/>
    <s v="Mathira East"/>
    <s v="Konyu"/>
    <s v="Mungetho"/>
    <x v="0"/>
    <s v="Sakaki Natural Renewable Energy Center"/>
    <s v="Null"/>
    <s v=""/>
    <s v="Micro Business"/>
    <s v="MKD"/>
  </r>
  <r>
    <s v="VPA6"/>
    <s v="KE-NYE-1905-25521"/>
    <x v="1"/>
    <s v=""/>
    <s v="27th March,2019"/>
    <d v="2019-03-27T00:00:00"/>
    <s v="27th May,2019"/>
    <d v="2019-05-27T00:00:00"/>
    <s v="Kariuki Mary Wanjiru"/>
    <s v="Female"/>
    <s v="99999"/>
    <s v="+254727606583"/>
    <s v="2.55E+11"/>
    <s v=""/>
    <s v=""/>
    <n v="37.096556"/>
    <n v="-0.53125699999999998"/>
    <s v="Nyeri"/>
    <s v="Mathira East"/>
    <s v="Konyu"/>
    <s v="Gathue"/>
    <x v="2"/>
    <s v="Sakaki Natural Renewable Energy Center"/>
    <s v="Null"/>
    <s v=""/>
    <s v="Micro Business"/>
    <s v="MKD"/>
  </r>
  <r>
    <s v="VPA6"/>
    <s v="KE-NYE-1905-25522"/>
    <x v="1"/>
    <s v=""/>
    <s v="27th March,2019"/>
    <d v="2019-03-27T00:00:00"/>
    <s v="27th May,2019"/>
    <d v="2019-05-27T00:00:00"/>
    <s v="Maina Mary Wanjiru"/>
    <s v="Female"/>
    <s v="99999"/>
    <s v="+254725220916"/>
    <s v="2.55E+11"/>
    <s v=""/>
    <s v="2.55E+11"/>
    <n v="37.093223000000002"/>
    <n v="-0.53245100000000001"/>
    <s v="Nyeri"/>
    <s v="Mathira East"/>
    <s v="Konyu"/>
    <s v="Gathugu"/>
    <x v="2"/>
    <s v="Sakaki Natural Renewable Energy Center"/>
    <s v="Null"/>
    <s v=""/>
    <s v="Micro Business"/>
    <s v="MKD"/>
  </r>
  <r>
    <s v="VPA6"/>
    <s v="KE-NYE-1905-25523"/>
    <x v="1"/>
    <s v=""/>
    <s v="27th March,2019"/>
    <d v="2019-03-27T00:00:00"/>
    <s v="27th May,2019"/>
    <d v="2019-05-27T00:00:00"/>
    <s v="Maina Mary Wangechi"/>
    <s v="Female"/>
    <s v="99999"/>
    <s v="+254722772994"/>
    <s v="2.55E+11"/>
    <s v=""/>
    <s v="2.55E+11"/>
    <n v="37.094236000000002"/>
    <n v="-0.52957299999999996"/>
    <s v="Nyeri"/>
    <s v="Mathira East"/>
    <s v="Konyu"/>
    <s v="Gathugu"/>
    <x v="2"/>
    <s v="Sakaki Natural Renewable Energy Center"/>
    <s v="Null"/>
    <s v=""/>
    <s v="Micro Business"/>
    <s v="MKD"/>
  </r>
  <r>
    <s v="VPA6"/>
    <s v="KE-NYE-1905-25524"/>
    <x v="1"/>
    <s v=""/>
    <s v="28th March,2019"/>
    <d v="2019-03-28T00:00:00"/>
    <s v="28th May,2019"/>
    <d v="2019-05-28T00:00:00"/>
    <s v="Kamaitha Njoroge Geoffrey"/>
    <s v="Male"/>
    <s v="99999"/>
    <s v="+254721576807"/>
    <s v="2.55E+11"/>
    <s v=""/>
    <s v="2.55E+11"/>
    <n v="37.131205000000001"/>
    <n v="-0.48992400000000003"/>
    <s v="Nyeri"/>
    <s v="Mathira East"/>
    <s v="Konyu"/>
    <s v="Karidudu"/>
    <x v="2"/>
    <s v="Sakaki Natural Renewable Energy Center"/>
    <s v="Null"/>
    <s v=""/>
    <s v="Micro Business"/>
    <s v="MKD"/>
  </r>
  <r>
    <s v="VPA6"/>
    <s v="KE-NYE-1905-25525"/>
    <x v="1"/>
    <s v=""/>
    <s v="28th March,2019"/>
    <d v="2019-03-28T00:00:00"/>
    <s v="28th May,2019"/>
    <d v="2019-05-28T00:00:00"/>
    <s v="Mwai Daniel Rurigi"/>
    <s v="Male"/>
    <s v="99999"/>
    <s v="+254727416871"/>
    <s v="2.55E+11"/>
    <s v=""/>
    <s v="2.55E+11"/>
    <n v="37.118085999999998"/>
    <n v="-0.49904700000000002"/>
    <s v="Nyeri"/>
    <s v="Mathira East"/>
    <s v="Konyu"/>
    <s v="Gaturiri"/>
    <x v="2"/>
    <s v="Sakaki Natural Renewable Energy Center"/>
    <s v="Null"/>
    <s v=""/>
    <s v="Micro Business"/>
    <s v="MKD"/>
  </r>
  <r>
    <s v="VPA6"/>
    <s v="KE-NYE-1905-25526"/>
    <x v="1"/>
    <s v=""/>
    <s v="28th March,2019"/>
    <d v="2019-03-28T00:00:00"/>
    <s v="28th May,2019"/>
    <d v="2019-05-28T00:00:00"/>
    <s v="Machira James Maina"/>
    <s v="Male"/>
    <s v="99999"/>
    <s v="+254728236833"/>
    <s v="2.55E+11"/>
    <s v=""/>
    <s v="2.55E+11"/>
    <n v="37.117275999999997"/>
    <n v="-0.50002800000000003"/>
    <s v="Nyeri"/>
    <s v="Mathira East"/>
    <s v="Konyu"/>
    <s v="Gaturiri"/>
    <x v="2"/>
    <s v="Sakaki Natural Renewable Energy Center"/>
    <s v="Null"/>
    <s v=""/>
    <s v="Micro Business"/>
    <s v="MKD"/>
  </r>
  <r>
    <s v="VPA6"/>
    <s v="KE-NYE-1905-25527"/>
    <x v="1"/>
    <s v=""/>
    <s v="28th March,2019"/>
    <d v="2019-03-28T00:00:00"/>
    <s v="28th May,2019"/>
    <d v="2019-05-28T00:00:00"/>
    <s v="Njukia Peter Wachuga"/>
    <s v="Male"/>
    <s v="99999"/>
    <s v="+254728325930"/>
    <s v="2.55E+11"/>
    <s v=""/>
    <s v="2.55E+11"/>
    <n v="37.111846"/>
    <n v="-0.49516900000000003"/>
    <s v="Nyeri"/>
    <s v="Mathira East"/>
    <s v="Konyu"/>
    <s v="Gaturiri"/>
    <x v="2"/>
    <s v="Sakaki Natural Renewable Energy Center"/>
    <s v="Null"/>
    <s v=""/>
    <s v="Micro Business"/>
    <s v="MKD"/>
  </r>
  <r>
    <s v="VPA6"/>
    <s v="KE-NYE-1905-25528"/>
    <x v="1"/>
    <s v=""/>
    <s v="28th March,2019"/>
    <d v="2019-03-28T00:00:00"/>
    <s v="28th May,2019"/>
    <d v="2019-05-28T00:00:00"/>
    <s v="Karumi Grace Wambui"/>
    <s v="Female"/>
    <s v="99999"/>
    <s v="254742124019"/>
    <s v="2.55E+11"/>
    <s v=""/>
    <s v="2.55E+11"/>
    <n v="37.104650999999997"/>
    <n v="-0.49907200000000002"/>
    <s v="Nyeri"/>
    <s v="Mathira East"/>
    <s v="Konyu"/>
    <s v="Githima"/>
    <x v="2"/>
    <s v="Sakaki Natural Renewable Energy Center"/>
    <s v="Null"/>
    <s v=""/>
    <s v="Micro Business"/>
    <s v="MKD"/>
  </r>
  <r>
    <s v="VPA6"/>
    <s v="KE-NYE-1905-25529"/>
    <x v="1"/>
    <s v=""/>
    <s v="28th March,2019"/>
    <d v="2019-03-28T00:00:00"/>
    <s v="28th May,2019"/>
    <d v="2019-05-28T00:00:00"/>
    <s v="Irungu Virginia Wamaitha"/>
    <s v="Female"/>
    <s v="99999"/>
    <s v="+254723764716"/>
    <s v="2.55E+11"/>
    <s v=""/>
    <s v=""/>
    <n v="37.089629000000002"/>
    <n v="-0.52467900000000001"/>
    <s v="Nyeri"/>
    <s v="Mathira East"/>
    <s v="Konyu"/>
    <s v="Gathagana"/>
    <x v="2"/>
    <s v="Sakaki Natural Renewable Energy Center"/>
    <s v="Null"/>
    <s v=""/>
    <s v="Micro Business"/>
    <s v="MKD"/>
  </r>
  <r>
    <s v="VPA6"/>
    <s v="KE-NYE-1905-25531"/>
    <x v="1"/>
    <s v=""/>
    <s v="28th March,2019"/>
    <d v="2019-03-28T00:00:00"/>
    <s v="28th May,2019"/>
    <d v="2019-05-28T00:00:00"/>
    <s v="Karaya Wangui Lucy"/>
    <s v="Female"/>
    <s v="99999"/>
    <s v="+254729629955"/>
    <s v="2.55E+11"/>
    <s v=""/>
    <s v="2.55E+11"/>
    <n v="37.110294000000003"/>
    <n v="-0.44600800000000002"/>
    <s v="Nyeri"/>
    <s v="Mathira West"/>
    <s v="Ichuga"/>
    <s v="Kiawarigi"/>
    <x v="2"/>
    <s v="Sakaki Natural Renewable Energy Center"/>
    <s v="Null"/>
    <s v=""/>
    <s v="Micro Business"/>
    <s v="MKD"/>
  </r>
  <r>
    <s v="VPA6"/>
    <s v="KE-NYE-1905-25532"/>
    <x v="1"/>
    <s v=""/>
    <s v="28th March,2019"/>
    <d v="2019-03-28T00:00:00"/>
    <s v="28th May,2019"/>
    <d v="2019-05-28T00:00:00"/>
    <s v="Meangi Evah W"/>
    <s v="Female"/>
    <s v="99999"/>
    <s v="+254720360746"/>
    <s v="2.55E+11"/>
    <s v=""/>
    <s v="2.55E+11"/>
    <n v="37.133398"/>
    <n v="-0.47770299999999999"/>
    <s v="Nyeri"/>
    <s v="Mathira East"/>
    <s v="Karatina"/>
    <s v="Saigoni"/>
    <x v="2"/>
    <s v="Sakaki Natural Renewable Energy Center"/>
    <s v="Null"/>
    <s v=""/>
    <s v="Micro Business"/>
    <s v="MKD"/>
  </r>
  <r>
    <s v="VPA6"/>
    <s v="KE-NYE-1905-25533"/>
    <x v="1"/>
    <s v=""/>
    <s v="28th March,2019"/>
    <d v="2019-03-28T00:00:00"/>
    <s v="28th May,2019"/>
    <d v="2019-05-28T00:00:00"/>
    <s v="Kiritu Harry Githae"/>
    <s v="Male"/>
    <s v="99999"/>
    <s v="+254721604902"/>
    <s v="2.55E+11"/>
    <s v=""/>
    <s v="2.55E+11"/>
    <n v="37.130127999999999"/>
    <n v="-0.47961799999999999"/>
    <s v="Nyeri"/>
    <s v="Mathira East"/>
    <s v="Karatina"/>
    <s v="Saigoni"/>
    <x v="2"/>
    <s v="Sakaki Natural Renewable Energy Center"/>
    <s v="Null"/>
    <s v=""/>
    <s v="Micro Business"/>
    <s v="MKD"/>
  </r>
  <r>
    <s v="VPA6"/>
    <s v="KE-KIR-1905-25534"/>
    <x v="1"/>
    <s v=""/>
    <s v="28th March,2019"/>
    <d v="2019-03-28T00:00:00"/>
    <s v="28th May,2019"/>
    <d v="2019-05-28T00:00:00"/>
    <s v="Karani James Kinyua"/>
    <s v="Male"/>
    <s v="99999"/>
    <s v="+254725585466"/>
    <s v="2.55E+11"/>
    <s v=""/>
    <s v="2.55E+11"/>
    <n v="37.239702000000001"/>
    <n v="-0.52322100000000005"/>
    <s v="Kirinyaga"/>
    <s v="Kerugoya/Kutus"/>
    <s v="Location"/>
    <s v="Kanugu"/>
    <x v="4"/>
    <s v="Sakaki Natural Renewable Energy Center"/>
    <s v="Null"/>
    <s v=""/>
    <s v="Micro Business"/>
    <s v="AKUT"/>
  </r>
  <r>
    <s v="VPA6"/>
    <s v="KE-NYE-1904-24746"/>
    <x v="1"/>
    <s v=""/>
    <s v="5th March,2019"/>
    <d v="2019-03-05T00:00:00"/>
    <s v="5th April,2019"/>
    <d v="2019-04-05T00:00:00"/>
    <s v="Wanjohi Beatrice Wangu"/>
    <s v="Female"/>
    <s v="7021185"/>
    <s v="254721708503"/>
    <s v="2.55E+11"/>
    <s v=""/>
    <s v=""/>
    <n v="37.107889999999998"/>
    <n v="-0.421767"/>
    <s v="Nyeri"/>
    <s v="Mathira West"/>
    <s v="Ruguru"/>
    <s v="Kihuro"/>
    <x v="2"/>
    <s v="Cides Ltd"/>
    <s v="Null"/>
    <s v=""/>
    <s v="Micro Business"/>
    <s v="KENBIM"/>
  </r>
  <r>
    <s v="VPA6"/>
    <s v="KE-NYE-1904-24748"/>
    <x v="1"/>
    <s v=""/>
    <s v="3rd March,2019"/>
    <d v="2019-03-03T00:00:00"/>
    <s v="5th April,2019"/>
    <d v="2019-04-05T00:00:00"/>
    <s v="Muya Joseph Kariuki"/>
    <s v="Male"/>
    <s v="781529"/>
    <s v="254720600832"/>
    <s v="2.55E+11"/>
    <s v=""/>
    <s v=""/>
    <n v="37.094068"/>
    <n v="-0.42283599999999999"/>
    <s v="Nyeri"/>
    <s v="Mathira West"/>
    <s v="Konyu"/>
    <s v="Gachuiro"/>
    <x v="2"/>
    <s v="Cides Ltd"/>
    <s v="Null"/>
    <s v=""/>
    <s v="Micro Business"/>
    <s v="KENBIM"/>
  </r>
  <r>
    <s v="VPA6"/>
    <s v="KE-NYE-1904-24749"/>
    <x v="1"/>
    <s v=""/>
    <s v="2nd March,2019"/>
    <d v="2019-03-02T00:00:00"/>
    <s v="5th April,2019"/>
    <d v="2019-04-05T00:00:00"/>
    <s v="Njoroge Alice Wanjiru"/>
    <s v="Female"/>
    <s v="5483575"/>
    <s v="254714290414"/>
    <s v="2.55E+11"/>
    <s v=""/>
    <s v=""/>
    <n v="37.087857"/>
    <n v="-0.420599"/>
    <s v="Nyeri"/>
    <s v="Mathira West"/>
    <s v="Ruguru"/>
    <s v="Kiriko"/>
    <x v="2"/>
    <s v="Cides Ltd"/>
    <s v="Null"/>
    <s v=""/>
    <s v="Micro Business"/>
    <s v="KENBIM"/>
  </r>
  <r>
    <s v="VPA6"/>
    <s v="KE-NYE-1904-24747"/>
    <x v="1"/>
    <s v=""/>
    <s v="4th March,2019"/>
    <d v="2019-03-04T00:00:00"/>
    <s v="5th April,2019"/>
    <d v="2019-04-05T00:00:00"/>
    <s v="Macharia George"/>
    <s v="Male"/>
    <s v="4879200"/>
    <s v="254723833986"/>
    <s v="2.55E+11"/>
    <s v=""/>
    <s v=""/>
    <n v="37.104629000000003"/>
    <n v="-0.436865"/>
    <s v="Nyeri"/>
    <s v="Mathira East"/>
    <s v="Icuga"/>
    <s v="Kiawarigi"/>
    <x v="2"/>
    <s v="Cides Ltd"/>
    <s v="Null"/>
    <s v=""/>
    <s v="Micro Business"/>
    <s v="KENBIM"/>
  </r>
  <r>
    <s v="VPA6"/>
    <s v="KE-NYE-1904-24786"/>
    <x v="1"/>
    <s v=""/>
    <s v="2nd March,2019"/>
    <d v="2019-03-02T00:00:00"/>
    <s v="5th April,2019"/>
    <d v="2019-04-05T00:00:00"/>
    <s v="Kamunya Janet Gathigia"/>
    <s v="Female"/>
    <s v="22784569"/>
    <s v="254723489165"/>
    <s v="2.55E+11"/>
    <s v=""/>
    <s v=""/>
    <n v="37.087845999999999"/>
    <n v="-0.34822500000000001"/>
    <s v="Nyeri"/>
    <s v="Mathira West"/>
    <s v="Hombe"/>
    <s v="Mutaga"/>
    <x v="2"/>
    <s v="Cides Ltd"/>
    <s v="Null"/>
    <s v=""/>
    <s v="Micro Business"/>
    <s v="KENBIM"/>
  </r>
  <r>
    <s v="VPA6"/>
    <s v="KE-NYE-1904-24750"/>
    <x v="1"/>
    <s v=""/>
    <s v="3rd March,2019"/>
    <d v="2019-03-03T00:00:00"/>
    <s v="5th April,2019"/>
    <d v="2019-04-05T00:00:00"/>
    <s v="Mbuitu Margaret Wanjiru"/>
    <s v="Female"/>
    <s v="13847230"/>
    <s v="254721515931"/>
    <s v="2.55E+11"/>
    <s v=""/>
    <s v="2.55E+11"/>
    <n v="37.099896999999999"/>
    <n v="-0.41694399999999998"/>
    <s v="Nyeri"/>
    <s v="Mathira West"/>
    <s v="Gathuini"/>
    <s v="Gathuini"/>
    <x v="2"/>
    <s v="Cides Ltd"/>
    <s v="Null"/>
    <s v=""/>
    <s v="Micro Business"/>
    <s v="KENBIM"/>
  </r>
  <r>
    <s v="VPA6"/>
    <s v="KE-NYE-1904-24751"/>
    <x v="1"/>
    <s v=""/>
    <s v="4th March,2019"/>
    <d v="2019-03-04T00:00:00"/>
    <s v="5th April,2019"/>
    <d v="2019-04-05T00:00:00"/>
    <s v="Gichuru Joseph Macharia"/>
    <s v="Male"/>
    <s v="21993948"/>
    <s v="254714020004"/>
    <s v="2.55E+11"/>
    <s v=""/>
    <s v=""/>
    <n v="37.099375000000002"/>
    <n v="-0.41617300000000002"/>
    <s v="Nyeri"/>
    <s v="Mathira West"/>
    <s v="Gsthuini"/>
    <s v="Gathuini"/>
    <x v="2"/>
    <s v="Cides Ltd"/>
    <s v="Null"/>
    <s v=""/>
    <s v="Micro Business"/>
    <s v="KENBIM"/>
  </r>
  <r>
    <s v="VPA6"/>
    <s v="KE-NYE-1905-25856"/>
    <x v="1"/>
    <s v=""/>
    <s v="3rd February,2019"/>
    <d v="2019-02-03T00:00:00"/>
    <s v="5th May,2019"/>
    <d v="2019-05-05T00:00:00"/>
    <s v="Mambo Grace Nyawira"/>
    <s v="Female"/>
    <s v="37036832"/>
    <s v="254722572575"/>
    <s v="2.55E+11"/>
    <s v=""/>
    <s v="2.55E+11"/>
    <n v="37.145209999999999"/>
    <n v="-0.60504199999999997"/>
    <s v="Nyeri"/>
    <s v="Mukurweni"/>
    <s v="Mukurweini"/>
    <s v="Kariara"/>
    <x v="0"/>
    <s v="Mt Kenya Renewable Energy"/>
    <s v="Mt Kenya Renewable Energy"/>
    <s v="726322851"/>
    <s v="Micro Business"/>
    <s v="KENBIM"/>
  </r>
  <r>
    <s v="VPA6"/>
    <s v="KE-NYE-1905-25854"/>
    <x v="1"/>
    <s v=""/>
    <s v="20th February,2019"/>
    <d v="2019-02-20T00:00:00"/>
    <s v="29th May,2019"/>
    <d v="2019-05-29T00:00:00"/>
    <s v="Wanjiku Gilbert Macharia"/>
    <s v="Male"/>
    <s v="27201414"/>
    <s v="254724293105"/>
    <s v="2.55E+11"/>
    <s v=""/>
    <s v="2.55E+11"/>
    <n v="37.137393000000003"/>
    <n v="-0.63316300000000003"/>
    <s v="Nyeri"/>
    <s v="Mukurweni"/>
    <s v="Mukurweini South"/>
    <s v="Kaiini"/>
    <x v="0"/>
    <s v="Mt Kenya Renewable Energy"/>
    <s v="Allan Gichuru Karugu"/>
    <s v="254705604956"/>
    <s v="Micro Business"/>
    <s v="KENBIM"/>
  </r>
  <r>
    <s v="VPA6"/>
    <s v="KE-NYE-1904-24752"/>
    <x v="1"/>
    <s v=""/>
    <s v="8th March,2019"/>
    <d v="2019-03-08T00:00:00"/>
    <s v="5th April,2019"/>
    <d v="2019-04-05T00:00:00"/>
    <s v="Gathaara Jeremiah Maina"/>
    <s v="Female"/>
    <s v="1808571"/>
    <s v="254722917722"/>
    <s v="2.55E+11"/>
    <s v=""/>
    <s v="2.55E+11"/>
    <n v="37.108412999999999"/>
    <n v="-0.40817599999999998"/>
    <s v="Nyeri"/>
    <s v="Mathira West"/>
    <s v="Ruguru"/>
    <s v="Itiati"/>
    <x v="1"/>
    <s v="Cides Ltd"/>
    <s v="Null"/>
    <s v=""/>
    <s v="Micro Business"/>
    <s v="KENBIM"/>
  </r>
  <r>
    <s v="VPA6"/>
    <s v="KE-NYE-1905-27483"/>
    <x v="0"/>
    <s v="Grievance"/>
    <s v="30th May,2019"/>
    <d v="2019-05-30T00:00:00"/>
    <s v="30th May,2019"/>
    <d v="2019-05-30T00:00:00"/>
    <s v="Irungu Michael Muriuki"/>
    <s v="Male"/>
    <s v="2272456"/>
    <s v="254721710995"/>
    <s v="2.55E+11"/>
    <s v=""/>
    <s v="2.55E+11"/>
    <n v="37.120646999999998"/>
    <n v="-0.48167100000000002"/>
    <s v="Nyeri"/>
    <s v="Mathira East"/>
    <s v="Katarina Town"/>
    <s v="Katarina Town"/>
    <x v="2"/>
    <s v="Fagaden Enterprises"/>
    <s v="Fagaden Enterprises"/>
    <s v="721959188"/>
    <s v="Micro Business"/>
    <s v="MKD"/>
  </r>
  <r>
    <s v="VPA6"/>
    <s v="KE-NYE-1906-25857"/>
    <x v="1"/>
    <s v=""/>
    <s v="2nd February,2019"/>
    <d v="2019-02-02T00:00:00"/>
    <s v="2nd June,2019"/>
    <d v="2019-06-02T00:00:00"/>
    <s v="Ndegwa Charles Kabui"/>
    <s v="Male"/>
    <s v="99999"/>
    <s v="0722467599"/>
    <s v="722467599"/>
    <s v=""/>
    <s v=""/>
    <n v="37.039523000000003"/>
    <n v="-0.487012"/>
    <s v="Nyeri"/>
    <s v="Tetu"/>
    <s v="Tetu"/>
    <s v="Mungaria"/>
    <x v="0"/>
    <s v="Mt Kenya Renewable Energy"/>
    <s v="Mt Kenya Renewable Energy"/>
    <s v="726322851"/>
    <s v="Micro Business"/>
    <s v="KENBIM"/>
  </r>
  <r>
    <s v="VPA6"/>
    <s v="KE-MER-1905-25636"/>
    <x v="0"/>
    <s v="Grievance"/>
    <s v="25th April,2019"/>
    <d v="2019-04-25T00:00:00"/>
    <s v="16th May,2019"/>
    <d v="2019-05-16T00:00:00"/>
    <s v="Mutonga Joses Kimathi"/>
    <s v="Male"/>
    <s v="21788665"/>
    <s v="254721304116"/>
    <s v="2.55E+11"/>
    <s v=""/>
    <s v="2.55E+11"/>
    <n v="37.645837"/>
    <n v="-8.5864999999999997E-2"/>
    <s v="Meru"/>
    <s v="Imenti South"/>
    <s v="Upper Chure"/>
    <s v="Gatia"/>
    <x v="0"/>
    <s v="Likunga Company Limited"/>
    <s v="Elietha Njagi"/>
    <s v="718644238"/>
    <s v="Micro Business"/>
    <s v="MKD"/>
  </r>
  <r>
    <s v="VPA6"/>
    <s v="KE-BAR-1906-26088"/>
    <x v="2"/>
    <s v="Institutional Plant"/>
    <s v="7th June,2018"/>
    <d v="2018-06-07T00:00:00"/>
    <s v="7th June,2019"/>
    <d v="2019-06-07T00:00:00"/>
    <s v="Solian Girls High School"/>
    <s v="Institutional"/>
    <s v="10858129"/>
    <s v="0721546459"/>
    <s v="721546459"/>
    <s v=""/>
    <s v="721930985"/>
    <n v="35.758735000000001"/>
    <n v="-1.7359999999999999E-3"/>
    <s v="Baringo"/>
    <s v="Koibatek"/>
    <s v="Kabimoi"/>
    <s v="Solian"/>
    <x v="9"/>
    <s v="Kichemu limited"/>
    <s v=""/>
    <s v=""/>
    <s v="Micro Business"/>
    <s v="MKD"/>
  </r>
  <r>
    <s v="VPA6"/>
    <s v="KE-BAR-1906-26089"/>
    <x v="1"/>
    <s v=""/>
    <s v="3rd February,2019"/>
    <d v="2019-02-03T00:00:00"/>
    <s v="7th June,2019"/>
    <d v="2019-06-07T00:00:00"/>
    <s v="Kerui Julia"/>
    <s v="Female"/>
    <s v="485165"/>
    <s v="+254729161372"/>
    <s v="729161372"/>
    <s v=""/>
    <s v=""/>
    <n v="35.776606000000001"/>
    <n v="1.5354E-2"/>
    <s v="Baringo"/>
    <s v="Koibatek"/>
    <s v="Sabatia"/>
    <s v="Tuiyobei"/>
    <x v="0"/>
    <s v="Kichemu limited"/>
    <s v="Null"/>
    <s v=""/>
    <s v="Micro Business"/>
    <s v="MKD"/>
  </r>
  <r>
    <s v="VPA6"/>
    <s v="KE-EMB-1901-25548"/>
    <x v="1"/>
    <s v=""/>
    <s v="3rd December,2018"/>
    <d v="2018-12-03T00:00:00"/>
    <s v="16th January,2019"/>
    <d v="2019-01-16T00:00:00"/>
    <s v="Patrick Mbogo"/>
    <s v="Male"/>
    <s v="99999"/>
    <s v="0725376835"/>
    <s v="725376835"/>
    <s v=""/>
    <s v=""/>
    <n v="37.436731000000002"/>
    <n v="-0.46467799999999998"/>
    <s v="Embu"/>
    <s v="Embu West"/>
    <s v="Kibugu"/>
    <s v="Ngerwe"/>
    <x v="0"/>
    <s v="Sakaki Natural Renewable Energy Center"/>
    <s v=""/>
    <s v=""/>
    <s v="Micro Business"/>
    <s v="MKD"/>
  </r>
  <r>
    <s v="VPA6"/>
    <s v="KE-NYE-1906-27480"/>
    <x v="1"/>
    <s v=""/>
    <s v="26th May,2019"/>
    <d v="2019-05-26T00:00:00"/>
    <s v="11th June,2019"/>
    <d v="2019-06-11T00:00:00"/>
    <s v="Kanyora James Mwai"/>
    <s v="Male"/>
    <s v="99999"/>
    <s v="0720459293"/>
    <s v="720459293"/>
    <s v=""/>
    <s v="718038351"/>
    <n v="37.100441000000004"/>
    <n v="-0.589584"/>
    <s v="Nyeri"/>
    <s v="Mukurweni"/>
    <s v="Giathugu"/>
    <s v="Rurangi"/>
    <x v="0"/>
    <s v="Fagaden Enterprises"/>
    <s v="Fagaden Enterprises"/>
    <s v="721959188"/>
    <s v="Micro Business"/>
    <s v="MKD"/>
  </r>
  <r>
    <s v="VPA6"/>
    <s v="KE-NYE-1906-25859"/>
    <x v="1"/>
    <s v=""/>
    <s v="1st May,2019"/>
    <d v="2019-05-01T00:00:00"/>
    <s v="14th June,2019"/>
    <d v="2019-06-14T00:00:00"/>
    <s v="Maina Wilfred Kibui"/>
    <s v="Male"/>
    <s v="22862365"/>
    <s v="0721208287"/>
    <s v="721208287"/>
    <s v=""/>
    <s v="720227275"/>
    <n v="36.989953"/>
    <n v="-0.46034000000000003"/>
    <s v="Nyeri"/>
    <s v="Tetu"/>
    <s v="Nyeri"/>
    <s v="Githima"/>
    <x v="1"/>
    <s v="Mt Kenya Renewable Energy"/>
    <s v="Mt Kenya Renewable Energy"/>
    <s v="726322851"/>
    <s v="Micro Business"/>
    <s v="KENBIM"/>
  </r>
  <r>
    <s v="VPA6"/>
    <s v="KE-NYA-1906-25502"/>
    <x v="1"/>
    <s v=""/>
    <s v="15th March,2019"/>
    <d v="2019-03-15T00:00:00"/>
    <s v="21st June,2019"/>
    <d v="2019-06-21T00:00:00"/>
    <s v="Makori Grace Bochaberi"/>
    <s v="Female"/>
    <s v="11037182"/>
    <s v="0714409370"/>
    <s v="714409370"/>
    <s v=""/>
    <s v="729333932"/>
    <n v="34.931310000000003"/>
    <n v="-0.56914699999999996"/>
    <s v="Nyamira"/>
    <s v="Nyamira South"/>
    <s v="Bonyamatuta"/>
    <s v="Sasuri"/>
    <x v="3"/>
    <s v="Perjo Biogas Co Ltd"/>
    <s v="Joel Nyambane Moigare"/>
    <s v="710208102"/>
    <s v="Micro Business"/>
    <s v="KENBIM"/>
  </r>
  <r>
    <s v="VPA6"/>
    <s v="KE-NAN-1803-25660"/>
    <x v="1"/>
    <s v=""/>
    <s v="22nd December,2017"/>
    <d v="2017-12-22T00:00:00"/>
    <s v="21st March,2018"/>
    <d v="2018-03-21T00:00:00"/>
    <s v="Fatuma Salim"/>
    <s v="Female"/>
    <s v="99999"/>
    <s v="0705110102"/>
    <s v="705110102"/>
    <s v=""/>
    <s v=""/>
    <n v="35.079152999999998"/>
    <n v="0.200823"/>
    <s v="Nandi"/>
    <s v="Nandi Central"/>
    <s v="Nandi Central"/>
    <s v="Baraka"/>
    <x v="2"/>
    <s v="Abiud Limited"/>
    <s v="Abiud Limited"/>
    <s v="724094711"/>
    <s v="Micro Business"/>
    <s v="AKUT"/>
  </r>
  <r>
    <s v="VPA6"/>
    <s v="KE-NAN-1901-25662"/>
    <x v="0"/>
    <s v="Grievance"/>
    <s v="21st December,2018"/>
    <d v="2018-12-21T00:00:00"/>
    <s v="17th January,2019"/>
    <d v="2019-01-17T00:00:00"/>
    <s v="Hellen Koech"/>
    <s v="Female"/>
    <s v="99999"/>
    <s v="0710104628"/>
    <s v="710104628"/>
    <s v=""/>
    <s v=""/>
    <n v="35.078572999999999"/>
    <n v="0.17708699999999999"/>
    <s v="Nandi"/>
    <s v="Nandi Central"/>
    <s v="Nandi Central"/>
    <s v="Kapkesengen"/>
    <x v="2"/>
    <s v="Abiud Limited"/>
    <s v="Abiud Limited"/>
    <s v="724094711"/>
    <s v="Micro Business"/>
    <s v="AKUT"/>
  </r>
  <r>
    <s v="VPA6"/>
    <s v="KE-NAN-1902-25656"/>
    <x v="1"/>
    <s v=""/>
    <s v="21st December,2018"/>
    <d v="2018-12-21T00:00:00"/>
    <s v="18th February,2019"/>
    <d v="2019-02-18T00:00:00"/>
    <s v="Beatrice Kipkorir"/>
    <s v="Female"/>
    <s v="99999"/>
    <s v="0717672762"/>
    <s v="717672762"/>
    <s v=""/>
    <s v=""/>
    <n v="35.069085000000001"/>
    <n v="0.190055"/>
    <s v="Nandi"/>
    <s v="Nandi Central"/>
    <s v="Nandi Central"/>
    <s v="Kamobo"/>
    <x v="2"/>
    <s v="Abiud Limited"/>
    <s v="Abiud Limited"/>
    <s v="724094711"/>
    <s v="Micro Business"/>
    <s v="AKUT"/>
  </r>
  <r>
    <s v="VPA6"/>
    <s v="KE-NYE-1906-27158"/>
    <x v="1"/>
    <s v=""/>
    <s v="8th April,2019"/>
    <d v="2019-04-08T00:00:00"/>
    <s v="18th June,2019"/>
    <d v="2019-06-18T00:00:00"/>
    <s v="Mahinda Mary Wairimu"/>
    <s v="Female"/>
    <s v="99999"/>
    <s v="254713701928"/>
    <s v="2.55E+11"/>
    <s v=""/>
    <s v=""/>
    <n v="37.150421999999999"/>
    <n v="-0.51681100000000002"/>
    <s v="Nyeri"/>
    <s v="Mathira East"/>
    <s v="Kirimara"/>
    <s v="Ndaroini"/>
    <x v="2"/>
    <s v="Fagaden Enterprises"/>
    <s v="Fagaden Enterprises"/>
    <s v="721959188"/>
    <s v="Micro Business"/>
    <s v="MKD"/>
  </r>
  <r>
    <s v="VPA6"/>
    <s v="KE-NYE-1906-27160"/>
    <x v="1"/>
    <s v=""/>
    <s v="18th April,2019"/>
    <d v="2019-04-18T00:00:00"/>
    <s v="18th June,2019"/>
    <d v="2019-06-18T00:00:00"/>
    <s v="Warui Anne Wambui"/>
    <s v="Female"/>
    <s v="99999"/>
    <s v="721690378"/>
    <s v="721690378"/>
    <s v=""/>
    <s v=""/>
    <n v="37.153409000000003"/>
    <n v="-0.48212899999999997"/>
    <s v="Nyeri"/>
    <s v="Mathira East"/>
    <s v="Gatura"/>
    <s v="Kamunyaka"/>
    <x v="2"/>
    <s v="Fagaden Enterprises"/>
    <s v="Fagaden Enterprises"/>
    <s v="721959188"/>
    <s v="Micro Business"/>
    <s v="MKD"/>
  </r>
  <r>
    <s v="VPA6"/>
    <s v="KE-NYE-1906-27159"/>
    <x v="1"/>
    <s v=""/>
    <s v="6th April,2019"/>
    <d v="2019-04-06T00:00:00"/>
    <s v="18th June,2019"/>
    <d v="2019-06-18T00:00:00"/>
    <s v="Mahinda Peter Maina"/>
    <s v="Male"/>
    <s v="99999"/>
    <s v="254715498351"/>
    <s v="2.55E+11"/>
    <s v=""/>
    <s v=""/>
    <n v="37.150457000000003"/>
    <n v="-0.51664600000000005"/>
    <s v="Nyeri"/>
    <s v="Mathira East"/>
    <s v="Kirimara"/>
    <s v="Ndaroini"/>
    <x v="2"/>
    <s v="Fagaden Enterprises"/>
    <s v="Peter"/>
    <s v="721959188"/>
    <s v="Micro Business"/>
    <s v="MKD"/>
  </r>
  <r>
    <s v="VPA6"/>
    <s v="KE-NYE-1906-27481"/>
    <x v="1"/>
    <s v=""/>
    <s v="31st May,2019"/>
    <d v="2019-05-31T00:00:00"/>
    <s v="22nd June,2019"/>
    <d v="2019-06-22T00:00:00"/>
    <s v="Njogu Peterson Mutahi"/>
    <s v="Male"/>
    <s v="99999"/>
    <s v="0716310408"/>
    <s v="716310408"/>
    <s v=""/>
    <s v=""/>
    <n v="37.111234000000003"/>
    <n v="-0.47472999999999999"/>
    <s v="Nyeri"/>
    <s v="Mathira East"/>
    <s v="Mathaithi"/>
    <s v="Mathaithi"/>
    <x v="2"/>
    <s v="Fagaden Enterprises"/>
    <s v="Fagaden Enterprises"/>
    <s v=""/>
    <s v="Micro Business"/>
    <s v="MKD"/>
  </r>
  <r>
    <s v="VPA6"/>
    <s v="KE-KIR-1906-27137"/>
    <x v="1"/>
    <s v=""/>
    <s v="24th May,2019"/>
    <d v="2019-05-24T00:00:00"/>
    <s v="24th June,2019"/>
    <d v="2019-06-24T00:00:00"/>
    <s v="David Muriuki Muthigani"/>
    <s v="Male"/>
    <s v="99999"/>
    <s v="0723993514"/>
    <s v="723993514"/>
    <s v=""/>
    <s v=""/>
    <n v="37.194754000000003"/>
    <n v="-0.51796299999999995"/>
    <s v="Kirinyaga"/>
    <s v="Sagana"/>
    <s v="Kihuro"/>
    <s v="Nguguini"/>
    <x v="0"/>
    <s v="Andcol Enterprises"/>
    <s v="Andcol  Enterprises"/>
    <s v=""/>
    <s v="Micro Business"/>
    <s v="KENBIM"/>
  </r>
  <r>
    <s v="VPA6"/>
    <s v="KE-NYA-1906-25503"/>
    <x v="1"/>
    <s v=""/>
    <s v="20th March,2019"/>
    <d v="2019-03-20T00:00:00"/>
    <s v="27th June,2019"/>
    <d v="2019-06-27T00:00:00"/>
    <s v="Bogonko Simon Mocheche"/>
    <s v="Male"/>
    <s v="13329945"/>
    <s v="720057930"/>
    <s v="725309506"/>
    <s v=""/>
    <s v="736105007"/>
    <n v="34.944515000000003"/>
    <n v="-0.597105"/>
    <s v="Nyamira"/>
    <s v="Nyamira"/>
    <s v="Kebirigo"/>
    <s v="Konate"/>
    <x v="0"/>
    <s v="Perjo Biogas Co Ltd"/>
    <s v="Joel Nyambane Moigare"/>
    <s v="710208102"/>
    <s v="Micro Business"/>
    <s v="KENBIM"/>
  </r>
  <r>
    <s v="VPA6"/>
    <s v="KE-MER-1906-25690"/>
    <x v="0"/>
    <s v="Under Verification"/>
    <s v="28th June,2019"/>
    <d v="2019-06-28T00:00:00"/>
    <s v="28th June,2019"/>
    <d v="2019-06-28T00:00:00"/>
    <s v="Thuranira Joseph Kithinji"/>
    <s v="Male"/>
    <s v="7011739"/>
    <s v="07060226871"/>
    <s v="7060226871"/>
    <s v=""/>
    <s v="728438731"/>
    <n v="37.553755000000002"/>
    <n v="0.13353000000000001"/>
    <s v="Meru"/>
    <s v="Buuri"/>
    <s v="Kirua"/>
    <s v="Kiau"/>
    <x v="2"/>
    <s v="Igwemas General Digester Ltd"/>
    <s v="Poul Murithi"/>
    <s v="791853946"/>
    <s v="Micro Business"/>
    <s v="MKD"/>
  </r>
  <r>
    <s v="VPA6"/>
    <s v="KE-NYA-1906-25504"/>
    <x v="1"/>
    <s v=""/>
    <s v="10th March,2019"/>
    <d v="2019-03-10T00:00:00"/>
    <s v="30th June,2019"/>
    <d v="2019-06-30T00:00:00"/>
    <s v="Kimoi Caroline Nyanchama"/>
    <s v="Female"/>
    <s v="27253260"/>
    <s v="0717356351"/>
    <s v="717356351"/>
    <s v=""/>
    <s v="725341224"/>
    <n v="34.977015000000002"/>
    <n v="-0.729522"/>
    <s v="Nyamira"/>
    <s v="Masaba North"/>
    <s v="Nyabiosi"/>
    <s v="Bondeni"/>
    <x v="2"/>
    <s v="Perjo Biogas Co Ltd"/>
    <s v="Joel Nyambane Moigare"/>
    <s v="710208102"/>
    <s v="Micro Business"/>
    <s v="MKD"/>
  </r>
  <r>
    <s v="VPA6"/>
    <s v="KE-KIR-1907-27140"/>
    <x v="1"/>
    <s v=""/>
    <s v="1st June,2019"/>
    <d v="2019-06-01T00:00:00"/>
    <s v="1st July,2019"/>
    <d v="2019-07-01T00:00:00"/>
    <s v="Thairu Ephrahim Muriuki"/>
    <s v="Male"/>
    <s v="14521016"/>
    <s v="0721265349"/>
    <s v="721265349"/>
    <s v=""/>
    <s v="721553653"/>
    <n v="37.369729"/>
    <n v="-0.69284900000000005"/>
    <s v="Kirinyaga"/>
    <s v="Kirinyaga East"/>
    <s v="Wanguru"/>
    <s v="Mwea"/>
    <x v="3"/>
    <s v="Andcol Enterprises"/>
    <s v="Andcol  Enterprises"/>
    <s v="723020914"/>
    <s v="Micro Business"/>
    <s v="KENBIM"/>
  </r>
  <r>
    <s v="VPA6"/>
    <s v="KE-KIA-1906-25753"/>
    <x v="0"/>
    <s v="Grievance"/>
    <s v="30th May,2019"/>
    <d v="2019-05-30T00:00:00"/>
    <s v="26th June,2019"/>
    <d v="2019-06-26T00:00:00"/>
    <s v="Waihumbu Felistas Wambui"/>
    <s v="Female"/>
    <s v="99999"/>
    <s v="254712720721"/>
    <s v="2.55E+11"/>
    <s v=""/>
    <s v="2.55E+11"/>
    <n v="36.807482999999998"/>
    <n v="-1.1366350000000001"/>
    <s v="Kiambu"/>
    <s v="Kiambu"/>
    <s v="Tinganga"/>
    <s v="Ngaita"/>
    <x v="0"/>
    <s v="Felikam Biogas Services"/>
    <s v="Null"/>
    <s v=""/>
    <s v="Micro Business"/>
    <s v="KENBIM"/>
  </r>
  <r>
    <s v="VPA6"/>
    <s v="KE-NAK-1906-27653"/>
    <x v="1"/>
    <s v=""/>
    <s v="24th April,2019"/>
    <d v="2019-04-24T00:00:00"/>
    <s v="15th June,2019"/>
    <d v="2019-06-15T00:00:00"/>
    <s v="John Ngige"/>
    <s v="Male"/>
    <s v="2590134"/>
    <s v="254720380456"/>
    <s v="2.55E+11"/>
    <s v=""/>
    <s v=""/>
    <n v="36.159965"/>
    <n v="-7.3842000000000005E-2"/>
    <s v="Nakuru"/>
    <s v="Subukia"/>
    <s v="Kabazi"/>
    <s v="Kabazi"/>
    <x v="2"/>
    <s v="Kichemu limited"/>
    <s v="Stephen Macharia Kimenyi"/>
    <s v="727002750"/>
    <s v="Micro Business"/>
    <s v="MKD"/>
  </r>
  <r>
    <s v="VPA6"/>
    <s v="KE-NYE-1907-26324"/>
    <x v="0"/>
    <s v="Under Verification"/>
    <s v="5th July,2019"/>
    <d v="2019-07-05T00:00:00"/>
    <s v="5th July,2019"/>
    <d v="2019-07-05T00:00:00"/>
    <s v="Mumbi Ruth Njeri"/>
    <s v="Female"/>
    <s v="1820342"/>
    <s v="0706070996"/>
    <s v="706070996"/>
    <s v=""/>
    <s v="708116536"/>
    <n v="37.145955000000001"/>
    <n v="-0.49546200000000001"/>
    <s v="Nyeri"/>
    <s v="Mathira East"/>
    <s v="Kianjaini"/>
    <s v="Kiaguthu"/>
    <x v="2"/>
    <s v="HAMKAM"/>
    <s v="Hamkam"/>
    <s v="728905327"/>
    <s v="Micro Business"/>
    <s v="KENBIM"/>
  </r>
  <r>
    <s v="VPA6"/>
    <s v="KE-KIR-1907-27147"/>
    <x v="1"/>
    <s v=""/>
    <s v="9th June,2019"/>
    <d v="2019-06-09T00:00:00"/>
    <s v="9th July,2019"/>
    <d v="2019-07-09T00:00:00"/>
    <s v="Njagi Gitari Simon"/>
    <s v="Male"/>
    <s v="99999"/>
    <s v="0722506934"/>
    <s v="722506934"/>
    <s v=""/>
    <s v="722910122"/>
    <n v="37.377113000000001"/>
    <n v="-0.52235500000000001"/>
    <s v="Kirinyaga"/>
    <s v="Kirinyaga East"/>
    <s v="Njukini"/>
    <s v="Mburi"/>
    <x v="2"/>
    <s v="Eastern Bioteck"/>
    <s v="Sospeter Maina"/>
    <s v="731538580"/>
    <s v="Micro Business"/>
    <s v="MKD"/>
  </r>
  <r>
    <s v="VPA6"/>
    <s v="KE-MER-1907-25686"/>
    <x v="1"/>
    <s v=""/>
    <s v="10th July,2019"/>
    <d v="2019-07-10T00:00:00"/>
    <s v="10th July,2019"/>
    <d v="2019-07-10T00:00:00"/>
    <s v="Mukeku Kithure Robert"/>
    <s v="Male"/>
    <s v="21567787"/>
    <s v="254721302387"/>
    <s v="2.55E+11"/>
    <s v=""/>
    <s v="2.55E+11"/>
    <n v="37.552427999999999"/>
    <n v="9.1611999999999999E-2"/>
    <s v="Meru"/>
    <s v="Buuri"/>
    <s v="Kirua"/>
    <s v="Murunguma"/>
    <x v="2"/>
    <s v="Igwemas General Digester Ltd"/>
    <s v="Timothy Murithi"/>
    <s v="791853946"/>
    <s v="Micro Business"/>
    <s v="MKD"/>
  </r>
  <r>
    <s v="VPA6"/>
    <s v="KE-NAK-1906-27654"/>
    <x v="1"/>
    <s v=""/>
    <s v="13th May,2019"/>
    <d v="2019-05-13T00:00:00"/>
    <s v="10th June,2019"/>
    <d v="2019-06-10T00:00:00"/>
    <s v="Jacinta Muthoni Kareithi"/>
    <s v="Female"/>
    <s v="2169425"/>
    <s v="254720372453"/>
    <s v="2.55E+11"/>
    <s v=""/>
    <s v="2.55E+11"/>
    <n v="36.145910000000001"/>
    <n v="-0.35791499999999998"/>
    <s v="Nakuru"/>
    <s v="Nakuru Town"/>
    <s v="Miti Mingi"/>
    <s v="Jacaranda"/>
    <x v="2"/>
    <s v="Kichemu limited"/>
    <s v="Stephen Macharia Kimenyi"/>
    <s v="727002750"/>
    <s v="Micro Business"/>
    <s v="MKD"/>
  </r>
  <r>
    <s v="VPA6"/>
    <s v="KE-KIS-1907-25333"/>
    <x v="1"/>
    <s v=""/>
    <s v="12th July,2019"/>
    <d v="2019-07-12T00:00:00"/>
    <s v="12th July,2019"/>
    <d v="2019-07-12T00:00:00"/>
    <s v="Samwel Margaret Bosibori"/>
    <s v="Male"/>
    <s v="5948407"/>
    <s v="0724056173"/>
    <s v="724056173"/>
    <s v=""/>
    <s v=""/>
    <n v="34.797265000000003"/>
    <n v="-0.71486499999999997"/>
    <s v="Kisii"/>
    <s v="Kisii Central"/>
    <s v="Kisii Central"/>
    <s v="Matibo"/>
    <x v="1"/>
    <s v="Nyansancha Biogas"/>
    <s v="Samuel Manyura Otiso"/>
    <s v="723433295"/>
    <s v="Micro Business"/>
    <s v="MKD"/>
  </r>
  <r>
    <s v="VPA6"/>
    <s v="KE-NAN-1810-25663"/>
    <x v="0"/>
    <s v="Under Verification"/>
    <s v="9th July,2018"/>
    <d v="2018-07-09T00:00:00"/>
    <s v="23rd October,2018"/>
    <d v="2018-10-23T00:00:00"/>
    <s v="Safina Jematia"/>
    <s v="Female"/>
    <s v="99999"/>
    <s v="707232091"/>
    <s v="707232091"/>
    <s v=""/>
    <s v=""/>
    <n v="35.069344000000001"/>
    <n v="0.209949"/>
    <s v="Nandi"/>
    <s v="Mosop"/>
    <s v="Nandi Central"/>
    <s v="Kamurguiywo"/>
    <x v="2"/>
    <s v="Abiud Limited"/>
    <s v="Abiud Limited"/>
    <s v="724094711"/>
    <s v="Micro Business"/>
    <s v="AKUT"/>
  </r>
  <r>
    <s v="VPA6"/>
    <s v="KE-MUR-1907-24946"/>
    <x v="1"/>
    <s v=""/>
    <s v="13th July,2019"/>
    <d v="2019-07-13T00:00:00"/>
    <s v="13th July,2019"/>
    <d v="2019-07-13T00:00:00"/>
    <s v="Githuku Peter Karuiki"/>
    <s v="Male"/>
    <s v="10566909"/>
    <s v="254722309216"/>
    <s v="2.55E+11"/>
    <s v=""/>
    <s v="2.55E+11"/>
    <n v="37.040903"/>
    <n v="-0.95738000000000001"/>
    <s v="Murang'a"/>
    <s v="Kandara"/>
    <s v="Ngararia"/>
    <s v="Waitua"/>
    <x v="2"/>
    <s v="Fagaden Enterprises"/>
    <s v="Fagaden Enterprises"/>
    <s v="721959188"/>
    <s v="Micro Business"/>
    <s v="MKD"/>
  </r>
  <r>
    <s v="VPA6"/>
    <s v="KE-MER-1907-25695"/>
    <x v="1"/>
    <s v=""/>
    <s v="13th July,2019"/>
    <d v="2019-07-13T00:00:00"/>
    <s v="13th July,2019"/>
    <d v="2019-07-13T00:00:00"/>
    <s v="Rukunga Nathama Martha"/>
    <s v="Female"/>
    <s v="19678767"/>
    <s v="254707442701"/>
    <s v="707442701"/>
    <s v=""/>
    <s v="712079103"/>
    <n v="37.809553000000001"/>
    <n v="0.19528799999999999"/>
    <s v="Meru"/>
    <s v="Tigania East"/>
    <s v="Thubuku"/>
    <s v="Antuanuu"/>
    <x v="0"/>
    <s v="Igwemas General Digester Ltd"/>
    <s v="Samuel Kirimi Maruga"/>
    <s v="7930220614"/>
    <s v="Micro Business"/>
    <s v="MKD"/>
  </r>
  <r>
    <s v="VPA6"/>
    <s v="KE-KIA-1906-16182123"/>
    <x v="0"/>
    <s v="Unreachable"/>
    <s v="29th April,2019"/>
    <d v="2019-04-29T00:00:00"/>
    <s v="18th June,2019"/>
    <d v="2019-06-18T00:00:00"/>
    <s v="Thuo Joseph Mwangi"/>
    <s v="Male"/>
    <s v="7442467"/>
    <s v="0721346605"/>
    <s v="721346605"/>
    <s v=""/>
    <s v="721346605"/>
    <n v="37.144461999999997"/>
    <n v="-1.0573220000000001"/>
    <s v="Kiambu"/>
    <s v="Thika East"/>
    <s v="Kamenu"/>
    <s v="Happy Valley"/>
    <x v="7"/>
    <s v="VEP Enterprises"/>
    <s v="Nixon Kariuki Gaichuru"/>
    <s v="712255629"/>
    <s v="Micro Business"/>
    <s v="Home Biogas"/>
  </r>
  <r>
    <s v="VPA6"/>
    <s v="KE-KIA-1904-27626"/>
    <x v="1"/>
    <s v=""/>
    <s v="20th March,2019"/>
    <d v="2019-03-20T00:00:00"/>
    <s v="23rd April,2019"/>
    <d v="2019-04-23T00:00:00"/>
    <s v="Nganga Mary Wanjiru"/>
    <s v="Female"/>
    <s v="9371879"/>
    <s v="0723864433"/>
    <s v="723864433"/>
    <s v=""/>
    <s v="706046202"/>
    <n v="36.620086999999998"/>
    <n v="-1.148469"/>
    <s v="Kiambu"/>
    <s v="Limuru"/>
    <s v="Rironi"/>
    <s v="Kiroe"/>
    <x v="3"/>
    <s v="Bio Esline Company Ltd"/>
    <s v="Null"/>
    <s v=""/>
    <s v="Micro Business"/>
    <s v="KENBIM"/>
  </r>
  <r>
    <s v="VPA6"/>
    <s v="KE-KIA-1812-27628"/>
    <x v="1"/>
    <s v=""/>
    <s v="24th November,2018"/>
    <d v="2018-11-24T00:00:00"/>
    <s v="15th December,2018"/>
    <d v="2018-12-15T00:00:00"/>
    <s v="Ndambiri Mary Waruguru"/>
    <s v="Female"/>
    <s v="5745962"/>
    <s v="0721858939"/>
    <s v="721858939"/>
    <s v=""/>
    <s v=""/>
    <n v="36.945464000000001"/>
    <n v="-1.1074409999999999"/>
    <s v="Kiambu"/>
    <s v="Ruiru"/>
    <s v="Mugutha"/>
    <s v="Kamaye"/>
    <x v="2"/>
    <s v="Bio Esline Company Ltd"/>
    <s v=""/>
    <s v=""/>
    <s v="Micro Business"/>
    <s v="KENBIM"/>
  </r>
  <r>
    <s v="VPA6"/>
    <s v="KE-KIA-1903-27627"/>
    <x v="1"/>
    <s v=""/>
    <s v="12th February,2019"/>
    <d v="2019-02-12T00:00:00"/>
    <s v="18th March,2019"/>
    <d v="2019-03-18T00:00:00"/>
    <s v="Muchungu David Kagaita"/>
    <s v="Male"/>
    <s v="99999"/>
    <s v="254722982979"/>
    <s v="2.55E+11"/>
    <s v=""/>
    <s v="2.55E+11"/>
    <n v="36.962947999999997"/>
    <n v="-1.119985"/>
    <s v="Kiambu"/>
    <s v="Ruiru"/>
    <s v="Kimbo"/>
    <s v="Migutha"/>
    <x v="4"/>
    <s v="Bio Esline Company Ltd"/>
    <s v="Null"/>
    <s v=""/>
    <s v="Micro Business"/>
    <s v="MKD"/>
  </r>
  <r>
    <s v="VPA6"/>
    <s v="KE-NYE-1906-24756"/>
    <x v="1"/>
    <s v=""/>
    <s v="2nd May,2019"/>
    <d v="2019-05-02T00:00:00"/>
    <s v="5th June,2019"/>
    <d v="2019-06-05T00:00:00"/>
    <s v="Muchangi Wilson"/>
    <s v="Male"/>
    <s v="345706"/>
    <s v="254720651194"/>
    <s v="2.55E+11"/>
    <s v=""/>
    <s v="2.55E+11"/>
    <n v="37.11345"/>
    <n v="-0.416213"/>
    <s v="Nyeri"/>
    <s v="Mathira West"/>
    <s v="Ruguru"/>
    <s v="Karia"/>
    <x v="2"/>
    <s v="Cides Ltd"/>
    <s v="Null"/>
    <s v=""/>
    <s v="Micro Business"/>
    <s v="KENBIM"/>
  </r>
  <r>
    <s v="VPA6"/>
    <s v="KE-NYE-1906-24757"/>
    <x v="1"/>
    <s v=""/>
    <s v="2nd May,2019"/>
    <d v="2019-05-02T00:00:00"/>
    <s v="5th June,2019"/>
    <d v="2019-06-05T00:00:00"/>
    <s v="Njagiru Charles Muriuki"/>
    <s v="Male"/>
    <s v="99999"/>
    <s v="254728298571"/>
    <s v="2.55E+11"/>
    <s v=""/>
    <s v=""/>
    <n v="37.126682000000002"/>
    <n v="-0.39180599999999999"/>
    <s v="Nyeri"/>
    <s v="Mathira West"/>
    <s v="Gitunduti"/>
    <s v="Gikowe"/>
    <x v="2"/>
    <s v="Cides Ltd"/>
    <s v="Null"/>
    <s v=""/>
    <s v="Micro Business"/>
    <s v="KENBIM"/>
  </r>
  <r>
    <s v="VPA6"/>
    <s v="KE-NYE-1906-24758"/>
    <x v="1"/>
    <s v=""/>
    <s v="25th May,2019"/>
    <d v="2019-05-25T00:00:00"/>
    <s v="5th June,2019"/>
    <d v="2019-06-05T00:00:00"/>
    <s v="Mumbi Emily"/>
    <s v="Female"/>
    <s v="10967590"/>
    <s v="254726812606"/>
    <s v="2.55E+11"/>
    <s v=""/>
    <s v=""/>
    <n v="37.110135999999997"/>
    <n v="-0.41523100000000002"/>
    <s v="Nyeri"/>
    <s v="Mathira West"/>
    <s v="Ruguru"/>
    <s v="Itiati"/>
    <x v="0"/>
    <s v="Cides Ltd"/>
    <s v="Null"/>
    <s v=""/>
    <s v="Micro Business"/>
    <s v="KENBIM"/>
  </r>
  <r>
    <s v="VPA6"/>
    <s v="KE-NYE-1906-24759"/>
    <x v="1"/>
    <s v=""/>
    <s v="20th April,2019"/>
    <d v="2019-04-20T00:00:00"/>
    <s v="5th June,2019"/>
    <d v="2019-06-05T00:00:00"/>
    <s v="Githaiga Simon"/>
    <s v="Female"/>
    <s v="70138016"/>
    <s v="254711315753"/>
    <s v="2.55E+11"/>
    <s v=""/>
    <s v="2.55E+11"/>
    <n v="37.104545000000002"/>
    <n v="-0.40526699999999999"/>
    <s v="Nyeri"/>
    <s v="Mathira West"/>
    <s v="Ruguru"/>
    <s v="Kigutha"/>
    <x v="1"/>
    <s v="Cides Ltd"/>
    <s v="Null"/>
    <s v=""/>
    <s v="Micro Business"/>
    <s v="KENBIM"/>
  </r>
  <r>
    <s v="VPA6"/>
    <s v="KE-KIA-1906-27629"/>
    <x v="1"/>
    <s v=""/>
    <s v="1st June,2019"/>
    <d v="2019-06-01T00:00:00"/>
    <s v="8th June,2019"/>
    <d v="2019-06-08T00:00:00"/>
    <s v="Mburu Samuel"/>
    <s v="Male"/>
    <s v="99999"/>
    <s v="254720393958"/>
    <s v="2.55E+11"/>
    <s v=""/>
    <s v="2.55E+11"/>
    <n v="36.935552000000001"/>
    <n v="-1.105774"/>
    <s v="Kiambu"/>
    <s v="Ruiru"/>
    <s v="Mugutha"/>
    <s v="Green Rage Estate"/>
    <x v="0"/>
    <s v="Bio Esline Company Ltd"/>
    <s v="Null"/>
    <s v=""/>
    <s v="Micro Business"/>
    <s v="KENBIM"/>
  </r>
  <r>
    <s v="VPA6"/>
    <s v="KE-KIA-1906-24761"/>
    <x v="1"/>
    <s v=""/>
    <s v="2nd May,2019"/>
    <d v="2019-05-02T00:00:00"/>
    <s v="5th June,2019"/>
    <d v="2019-06-05T00:00:00"/>
    <s v="Njau Hannah Nyambura"/>
    <s v="Female"/>
    <s v="99999"/>
    <s v="254722807112"/>
    <s v="2.55E+11"/>
    <s v=""/>
    <s v="2.55E+11"/>
    <n v="36.635952000000003"/>
    <n v="-1.086031"/>
    <s v="Kiambu"/>
    <s v="Limuru"/>
    <s v="Bibirioni"/>
    <s v="Kinyogori"/>
    <x v="0"/>
    <s v="Cides Ltd"/>
    <s v="Null"/>
    <s v=""/>
    <s v="Micro Business"/>
    <s v="KENBIM"/>
  </r>
  <r>
    <s v="VPA6"/>
    <s v="KE-NYE-1906-24764"/>
    <x v="1"/>
    <s v=""/>
    <s v="2nd May,2019"/>
    <d v="2019-05-02T00:00:00"/>
    <s v="5th June,2019"/>
    <d v="2019-06-05T00:00:00"/>
    <s v="Gichuki Lidya Gathoni"/>
    <s v="Female"/>
    <s v="3712518"/>
    <s v="254719779553"/>
    <s v="2.55E+11"/>
    <s v=""/>
    <s v="2.55E+11"/>
    <n v="37.105629999999998"/>
    <n v="-0.42125000000000001"/>
    <s v="Nyeri"/>
    <s v="Mathira West"/>
    <s v="Ruguru"/>
    <s v="Itiati"/>
    <x v="2"/>
    <s v="Cides Ltd"/>
    <s v="Null"/>
    <s v=""/>
    <s v="Micro Business"/>
    <s v="KENBIM"/>
  </r>
  <r>
    <s v="VPA6"/>
    <s v="KE-NYE-1906-24765"/>
    <x v="1"/>
    <s v=""/>
    <s v="2nd May,2019"/>
    <d v="2019-05-02T00:00:00"/>
    <s v="5th June,2019"/>
    <d v="2019-06-05T00:00:00"/>
    <s v="Magondu Joseph Gaitiu"/>
    <s v="Male"/>
    <s v="9322583"/>
    <s v="254721449236"/>
    <s v="2.55E+11"/>
    <s v=""/>
    <s v="2.55E+11"/>
    <n v="37.104252000000002"/>
    <n v="-0.42138300000000001"/>
    <s v="Nyeri"/>
    <s v="Mathira West"/>
    <s v="Ruguru"/>
    <s v="Itiati"/>
    <x v="0"/>
    <s v="Cides Ltd"/>
    <s v="Null"/>
    <s v=""/>
    <s v="Micro Business"/>
    <s v="KENBIM"/>
  </r>
  <r>
    <s v="VPA6"/>
    <s v="KE-NYE-1906-24766"/>
    <x v="1"/>
    <s v=""/>
    <s v="1st May,2019"/>
    <d v="2019-05-01T00:00:00"/>
    <s v="5th June,2019"/>
    <d v="2019-06-05T00:00:00"/>
    <s v="Kigio James Muriuki"/>
    <s v="Male"/>
    <s v="605924"/>
    <s v="254722299127"/>
    <s v="2.55E+11"/>
    <s v=""/>
    <s v=""/>
    <n v="37.098534999999998"/>
    <n v="-0.42458000000000001"/>
    <s v="Nyeri"/>
    <s v="Mathira West"/>
    <s v="Ruguru"/>
    <s v="Gachuiro"/>
    <x v="2"/>
    <s v="Cides Ltd"/>
    <s v="Null"/>
    <s v=""/>
    <s v="Micro Business"/>
    <s v="KENBIM"/>
  </r>
  <r>
    <s v="VPA6"/>
    <s v="KE-NYE-1906-24767"/>
    <x v="0"/>
    <s v="Grievance"/>
    <s v="4th May,2019"/>
    <d v="2019-05-04T00:00:00"/>
    <s v="5th June,2019"/>
    <d v="2019-06-05T00:00:00"/>
    <s v="Wanja Victoria"/>
    <s v="Female"/>
    <s v="99999"/>
    <s v="254727313893"/>
    <s v="2.55E+11"/>
    <s v=""/>
    <s v="2.55E+11"/>
    <n v="37.098512999999997"/>
    <n v="-0.42704700000000001"/>
    <s v="Nyeri"/>
    <s v="Mathira West"/>
    <s v="Ruguru"/>
    <s v="Gachuiro"/>
    <x v="0"/>
    <s v="Cides Ltd"/>
    <s v="Null"/>
    <s v=""/>
    <s v="Micro Business"/>
    <s v="KENBIM"/>
  </r>
  <r>
    <s v="VPA6"/>
    <s v="KE-NYE-1906-24768"/>
    <x v="1"/>
    <s v=""/>
    <s v="3rd May,2019"/>
    <d v="2019-05-03T00:00:00"/>
    <s v="5th June,2019"/>
    <d v="2019-06-05T00:00:00"/>
    <s v="Itote Anastacia"/>
    <s v="Female"/>
    <s v="1083699"/>
    <s v="0722443020"/>
    <s v="722443020"/>
    <s v=""/>
    <s v=""/>
    <n v="37.091248"/>
    <n v="-0.430257"/>
    <s v="Nyeri"/>
    <s v="Mathira West"/>
    <s v="Ruguru"/>
    <s v="Gachuiro"/>
    <x v="0"/>
    <s v="Cides Ltd"/>
    <s v="Null"/>
    <s v=""/>
    <s v="Micro Business"/>
    <s v="KENBIM"/>
  </r>
  <r>
    <s v="VPA6"/>
    <s v="KE-NYE-1906-24769"/>
    <x v="1"/>
    <s v=""/>
    <s v="2nd May,2019"/>
    <d v="2019-05-02T00:00:00"/>
    <s v="5th June,2019"/>
    <d v="2019-06-05T00:00:00"/>
    <s v="Wangu Loise"/>
    <s v="Female"/>
    <s v="13725102"/>
    <s v="254714449035"/>
    <s v="2.55E+11"/>
    <s v=""/>
    <s v="2.55E+11"/>
    <n v="37.086469999999998"/>
    <n v="-0.42118699999999998"/>
    <s v="Nyeri"/>
    <s v="Mathira West"/>
    <s v="Ruguru"/>
    <s v="Gachuiro"/>
    <x v="2"/>
    <s v="Cides Ltd"/>
    <s v="Null"/>
    <s v=""/>
    <s v="Micro Business"/>
    <s v="KENBIM"/>
  </r>
  <r>
    <s v="VPA6"/>
    <s v="KE-MER-1907-25674"/>
    <x v="1"/>
    <s v=""/>
    <s v="17th July,2019"/>
    <d v="2019-07-17T00:00:00"/>
    <s v="17th July,2019"/>
    <d v="2019-07-17T00:00:00"/>
    <s v="Inyingi Jacinta Karuki"/>
    <s v="Female"/>
    <s v="435549"/>
    <s v="729272847"/>
    <s v="729272847"/>
    <s v=""/>
    <s v="721759493"/>
    <n v="37.939618000000003"/>
    <n v="0.36568299999999998"/>
    <s v="Meru"/>
    <s v="Igembe North"/>
    <s v="Antuambui"/>
    <s v="Miuene"/>
    <x v="0"/>
    <s v="Igwemas General Digester Ltd"/>
    <s v="Igwemas General Digester Ltd"/>
    <s v="724104697"/>
    <s v="Micro Business"/>
    <s v="MKD"/>
  </r>
  <r>
    <s v="VPA6"/>
    <s v="KE-KIA-1907-164567889"/>
    <x v="0"/>
    <s v="Unreachable"/>
    <s v="2nd July,2019"/>
    <d v="2019-07-02T00:00:00"/>
    <s v="2nd July,2019"/>
    <d v="2019-07-02T00:00:00"/>
    <s v="Kimani Thuo Joseph"/>
    <s v="Male"/>
    <s v="32456789"/>
    <s v="0712567435"/>
    <s v="712567435"/>
    <s v=""/>
    <s v="712567543"/>
    <n v="37.054287000000002"/>
    <n v="-1.060908"/>
    <s v="Kiambu"/>
    <s v="Thika East"/>
    <s v="Mangu"/>
    <s v="Riwa"/>
    <x v="7"/>
    <s v="VEP Enterprises"/>
    <s v="Nixon Kariuki Gaichuru"/>
    <s v="712456789"/>
    <s v="Micro Business"/>
    <s v="Home Biogas"/>
  </r>
  <r>
    <s v="VPA6"/>
    <s v="KE-KIA-1906-24754"/>
    <x v="1"/>
    <s v=""/>
    <s v="31st May,2019"/>
    <d v="2019-05-31T00:00:00"/>
    <s v="6th June,2019"/>
    <d v="2019-06-06T00:00:00"/>
    <s v="Kiwara Phillip"/>
    <s v="Male"/>
    <s v="9236256"/>
    <s v="711180438"/>
    <s v="711180438"/>
    <s v=""/>
    <s v="711342923"/>
    <n v="36.776800000000001"/>
    <n v="-0.92193499999999995"/>
    <s v="Kiambu"/>
    <s v="Gatundu South"/>
    <s v="Ndarugu"/>
    <s v="Kuri"/>
    <x v="0"/>
    <s v="Cides Ltd"/>
    <s v="Null"/>
    <s v=""/>
    <s v="Micro Business"/>
    <s v="KENBIM"/>
  </r>
  <r>
    <s v="VPA6"/>
    <s v="KE-MER-1907-25599"/>
    <x v="1"/>
    <s v=""/>
    <s v="29th May,2019"/>
    <d v="2019-05-29T00:00:00"/>
    <s v="18th July,2019"/>
    <d v="2019-07-18T00:00:00"/>
    <s v="Ntakira Kinoti Jane"/>
    <s v="Female"/>
    <s v="8870172"/>
    <s v="254725708027"/>
    <s v="2.55E+11"/>
    <s v=""/>
    <s v="2.55E+11"/>
    <n v="37.592216999999998"/>
    <n v="-8.2038E-2"/>
    <s v="Meru"/>
    <s v="Imenti South"/>
    <s v="Upper Chure"/>
    <s v="Giuti"/>
    <x v="3"/>
    <s v="Likunga Company Limited"/>
    <s v="Eric Munene"/>
    <s v="728779943"/>
    <s v="Micro Business"/>
    <s v="MKD"/>
  </r>
  <r>
    <s v="VPA6"/>
    <s v="KE-MER-1907-25600"/>
    <x v="1"/>
    <s v=""/>
    <s v="22nd June,2019"/>
    <d v="2019-06-22T00:00:00"/>
    <s v="18th July,2019"/>
    <d v="2019-07-18T00:00:00"/>
    <s v="Mwari Kirimi Beatrice"/>
    <s v="Female"/>
    <s v="10970042"/>
    <s v="254711950518"/>
    <s v="2.55E+11"/>
    <s v=""/>
    <s v="2.55E+11"/>
    <n v="37.654744000000001"/>
    <n v="-6.4231999999999997E-2"/>
    <s v="Meru"/>
    <s v="Imenti South"/>
    <s v="Kathera"/>
    <s v="Kigumone"/>
    <x v="0"/>
    <s v="Likunga Company Limited"/>
    <s v="Eric Munene"/>
    <s v="728779943"/>
    <s v="Micro Business"/>
    <s v="MKD"/>
  </r>
  <r>
    <s v="VPA6"/>
    <s v="KE-MUR-1906-25535"/>
    <x v="1"/>
    <s v=""/>
    <s v="26th May,2019"/>
    <d v="2019-05-26T00:00:00"/>
    <s v="17th June,2019"/>
    <d v="2019-06-17T00:00:00"/>
    <s v="Mbugua Olipah Mbugua"/>
    <s v="Female"/>
    <s v="99999"/>
    <s v="254724601341"/>
    <s v="2.55E+11"/>
    <s v=""/>
    <s v="2.55E+11"/>
    <n v="36.897688000000002"/>
    <n v="-0.80558799999999997"/>
    <s v="Murang'a"/>
    <s v="Kandara"/>
    <s v="Githumu"/>
    <s v="Gichagini"/>
    <x v="0"/>
    <s v="Sakaki Natural Renewable Energy Center"/>
    <s v="Null"/>
    <s v=""/>
    <s v="Micro Business"/>
    <s v="MKD"/>
  </r>
  <r>
    <s v="VPA6"/>
    <s v="KE-EMB-1906-25536"/>
    <x v="1"/>
    <s v=""/>
    <s v="1st June,2019"/>
    <d v="2019-06-01T00:00:00"/>
    <s v="18th June,2019"/>
    <d v="2019-06-18T00:00:00"/>
    <s v="Namu Irene Gichuku"/>
    <s v="Female"/>
    <s v="3736474"/>
    <s v="254726573783"/>
    <s v="2.55E+11"/>
    <s v=""/>
    <s v="2.55E+11"/>
    <n v="37.630679999999998"/>
    <n v="-0.405588"/>
    <s v="Embu"/>
    <s v="Embu East"/>
    <s v="Ken East"/>
    <s v="Gititu"/>
    <x v="2"/>
    <s v="Sakaki Natural Renewable Energy Center"/>
    <s v="Null"/>
    <s v=""/>
    <s v="Micro Business"/>
    <s v="MKD"/>
  </r>
  <r>
    <s v="VPA6"/>
    <s v="KE-EMB-1906-25537"/>
    <x v="1"/>
    <s v=""/>
    <s v="30th May,2019"/>
    <d v="2019-05-30T00:00:00"/>
    <s v="18th June,2019"/>
    <d v="2019-06-18T00:00:00"/>
    <s v="Muriithi Caroline Wawira"/>
    <s v="Female"/>
    <s v="99999"/>
    <s v="254720547169"/>
    <s v="2.55E+11"/>
    <s v=""/>
    <s v=""/>
    <n v="37.589143999999997"/>
    <n v="-0.43866100000000002"/>
    <s v="Embu"/>
    <s v="Embu East"/>
    <s v="Runyenjes"/>
    <s v="Gichiche"/>
    <x v="2"/>
    <s v="Sakaki Natural Renewable Energy Center"/>
    <s v="Null"/>
    <s v=""/>
    <s v="Micro Business"/>
    <s v="MKD"/>
  </r>
  <r>
    <s v="VPA6"/>
    <s v="KE-EMB-1906-25550"/>
    <x v="1"/>
    <s v=""/>
    <s v="20th February,2019"/>
    <d v="2019-02-20T00:00:00"/>
    <s v="20th June,2019"/>
    <d v="2019-06-20T00:00:00"/>
    <s v="Charles Mwangi Mucangi"/>
    <s v="Male"/>
    <s v="99999"/>
    <s v="254721327879"/>
    <s v="2.55E+11"/>
    <s v=""/>
    <s v="2.55E+11"/>
    <n v="37.518338"/>
    <n v="-0.56024499999999999"/>
    <s v="Embu"/>
    <s v="Embu North"/>
    <s v="Itabua"/>
    <s v="Kambo"/>
    <x v="0"/>
    <s v="Sakaki Natural Renewable Energy Center"/>
    <s v="Null"/>
    <s v=""/>
    <s v="Micro Business"/>
    <s v="MKD"/>
  </r>
  <r>
    <s v="VPA6"/>
    <s v="KE-EMB-1907-25538"/>
    <x v="1"/>
    <s v=""/>
    <s v="11th June,2019"/>
    <d v="2019-06-11T00:00:00"/>
    <s v="8th July,2019"/>
    <d v="2019-07-08T00:00:00"/>
    <s v="Muriithi Johnson Muriithi"/>
    <s v="Male"/>
    <s v="99999"/>
    <s v="254727674246"/>
    <s v="2.55E+11"/>
    <s v=""/>
    <s v="2.55E+11"/>
    <n v="37.589790000000001"/>
    <n v="-0.440772"/>
    <s v="Embu"/>
    <s v="Runyenjes"/>
    <s v="Runyenyes Town"/>
    <s v="Kiamwinga"/>
    <x v="4"/>
    <s v="Sakaki Natural Renewable Energy Center"/>
    <s v="Null"/>
    <s v=""/>
    <s v="Micro Business"/>
    <s v="AKUT"/>
  </r>
  <r>
    <s v="VPA6"/>
    <s v="KE-NYE-1907-25539"/>
    <x v="1"/>
    <s v=""/>
    <s v="9th April,2019"/>
    <d v="2019-04-09T00:00:00"/>
    <s v="9th July,2019"/>
    <d v="2019-07-09T00:00:00"/>
    <s v="Gachuiri Thiga Peter"/>
    <s v="Male"/>
    <s v="1427801"/>
    <s v="254729333543"/>
    <s v="2.55E+11"/>
    <s v=""/>
    <s v="2.55E+11"/>
    <n v="36.928013999999997"/>
    <n v="-0.59191700000000003"/>
    <s v="Nyeri"/>
    <s v="Othaya"/>
    <s v="Chinga"/>
    <s v="Mumbuini"/>
    <x v="1"/>
    <s v="Sakaki Natural Renewable Energy Center"/>
    <s v="Null"/>
    <s v=""/>
    <s v="Micro Business"/>
    <s v="MKD"/>
  </r>
  <r>
    <s v="VPA6"/>
    <s v="KE-NYE-1907-25540"/>
    <x v="1"/>
    <s v=""/>
    <s v="8th June,2019"/>
    <d v="2019-06-08T00:00:00"/>
    <s v="9th July,2019"/>
    <d v="2019-07-09T00:00:00"/>
    <s v="Mutero Margaret Wachuka"/>
    <s v="Female"/>
    <s v="22242949"/>
    <s v="254710124044"/>
    <s v="2.55E+11"/>
    <s v=""/>
    <s v="2.55E+11"/>
    <n v="36.919547999999999"/>
    <n v="-0.59214699999999998"/>
    <s v="Nyeri"/>
    <s v="Othaya"/>
    <s v="Chinga"/>
    <s v="Mumbuini"/>
    <x v="1"/>
    <s v="Sakaki Natural Renewable Energy Center"/>
    <s v="Null"/>
    <s v=""/>
    <s v="Micro Business"/>
    <s v="MKD"/>
  </r>
  <r>
    <s v="VPA6"/>
    <s v="KE-NYE-1907-25541"/>
    <x v="1"/>
    <s v=""/>
    <s v="19th March,2019"/>
    <d v="2019-03-19T00:00:00"/>
    <s v="9th July,2019"/>
    <d v="2019-07-09T00:00:00"/>
    <s v="Kabuu Cecida Wangeci"/>
    <s v="Female"/>
    <s v="99999"/>
    <s v="2540723275344"/>
    <s v="2.54E+12"/>
    <s v=""/>
    <s v="2.55E+11"/>
    <n v="36.917045999999999"/>
    <n v="-0.59003899999999998"/>
    <s v="Nyeri"/>
    <s v="Othaya"/>
    <s v="Chinga"/>
    <s v="Mumbuini"/>
    <x v="1"/>
    <s v="Sakaki Natural Renewable Energy Center"/>
    <s v="Null"/>
    <s v=""/>
    <s v="Micro Business"/>
    <s v="MKD"/>
  </r>
  <r>
    <s v="VPA6"/>
    <s v="KE-NYE-1907-25542"/>
    <x v="1"/>
    <s v=""/>
    <s v="9th May,2019"/>
    <d v="2019-05-09T00:00:00"/>
    <s v="9th July,2019"/>
    <d v="2019-07-09T00:00:00"/>
    <s v="Macharia Elizabeth Waceke"/>
    <s v="Female"/>
    <s v="9381292"/>
    <s v="254723480677"/>
    <s v="2.55E+11"/>
    <s v=""/>
    <s v="2.55E+11"/>
    <n v="36.927667"/>
    <n v="-0.596132"/>
    <s v="Nyeri"/>
    <s v="Othaya"/>
    <s v="Chinga"/>
    <s v="Mumbuini"/>
    <x v="1"/>
    <s v="Sakaki Natural Renewable Energy Center"/>
    <s v="Null"/>
    <s v=""/>
    <s v="Micro Business"/>
    <s v="MKD"/>
  </r>
  <r>
    <s v="VPA6"/>
    <s v="KE-NYE-1907-25543"/>
    <x v="1"/>
    <s v=""/>
    <s v="9th May,2019"/>
    <d v="2019-05-09T00:00:00"/>
    <s v="9th July,2019"/>
    <d v="2019-07-09T00:00:00"/>
    <s v="Njigu Elizabeth Wanjiru"/>
    <s v="Female"/>
    <s v="21843615"/>
    <s v="254721322484"/>
    <s v="2.55E+11"/>
    <s v=""/>
    <s v=""/>
    <n v="36.926813000000003"/>
    <n v="-0.59653800000000001"/>
    <s v="Nyeri"/>
    <s v="Othaya"/>
    <s v="Chinga"/>
    <s v="Mumbuini"/>
    <x v="1"/>
    <s v="Sakaki Natural Renewable Energy Center"/>
    <s v="Null"/>
    <s v=""/>
    <s v="Micro Business"/>
    <s v="MKD"/>
  </r>
  <r>
    <s v="VPA6"/>
    <s v="KE-KIR-1907-25544"/>
    <x v="1"/>
    <s v=""/>
    <s v="11th June,2019"/>
    <d v="2019-06-11T00:00:00"/>
    <s v="11th July,2019"/>
    <d v="2019-07-11T00:00:00"/>
    <s v="Margret Kimenyi Muthoni"/>
    <s v="Female"/>
    <s v="3520335"/>
    <s v="0717554664"/>
    <s v="717554664"/>
    <s v=""/>
    <s v="723421759"/>
    <n v="37.471955999999999"/>
    <n v="-0.70043500000000003"/>
    <s v="Kirinyaga"/>
    <s v="Kirinyaga East"/>
    <s v="South Ngariama"/>
    <s v="Ngomano"/>
    <x v="3"/>
    <s v="Sakaki Natural Renewable Energy Center"/>
    <s v=""/>
    <s v=""/>
    <s v="Micro Business"/>
    <s v="MKD"/>
  </r>
  <r>
    <s v="VPA6"/>
    <s v="KE-NYE-1907-26421"/>
    <x v="1"/>
    <s v=""/>
    <s v="13th June,2019"/>
    <d v="2019-06-13T00:00:00"/>
    <s v="13th July,2019"/>
    <d v="2019-07-13T00:00:00"/>
    <s v="Weru Eusebia Warue"/>
    <s v="Female"/>
    <s v="99999"/>
    <s v="254720146705"/>
    <s v="2.55E+11"/>
    <s v=""/>
    <s v="2.55E+11"/>
    <n v="37.122931999999999"/>
    <n v="-0.45485500000000001"/>
    <s v="Nyeri"/>
    <s v="Mathira East"/>
    <s v="Ragati"/>
    <s v="Mungi"/>
    <x v="2"/>
    <s v="Sakaki Natural Renewable Energy Center"/>
    <s v="Null"/>
    <s v=""/>
    <s v="Micro Business"/>
    <s v="MKD"/>
  </r>
  <r>
    <s v="VPA6"/>
    <s v="KE-NYE-1907-25545"/>
    <x v="1"/>
    <s v=""/>
    <s v="13th June,2019"/>
    <d v="2019-06-13T00:00:00"/>
    <s v="13th July,2019"/>
    <d v="2019-07-13T00:00:00"/>
    <s v="Weru Ephraim Nyamu"/>
    <s v="Male"/>
    <s v="99999"/>
    <s v="254722811572"/>
    <s v="2.55E+11"/>
    <s v=""/>
    <s v="2.55E+11"/>
    <n v="37.12238"/>
    <n v="-0.454432"/>
    <s v="Nyeri"/>
    <s v="Mathira East"/>
    <s v="Ragati"/>
    <s v="Mungi"/>
    <x v="2"/>
    <s v="Sakaki Natural Renewable Energy Center"/>
    <s v="Null"/>
    <s v=""/>
    <s v="Micro Business"/>
    <s v="MKD"/>
  </r>
  <r>
    <s v="VPA6"/>
    <s v="KE-NYE-1907-26422"/>
    <x v="1"/>
    <s v=""/>
    <s v="1st April,2019"/>
    <d v="2019-04-01T00:00:00"/>
    <s v="22nd July,2019"/>
    <d v="2019-07-22T00:00:00"/>
    <s v="Wambugu Grace Wangui"/>
    <s v="Female"/>
    <s v="99999"/>
    <s v="254724008955"/>
    <s v="2.55E+11"/>
    <s v=""/>
    <s v="2.55E+11"/>
    <n v="36.905675000000002"/>
    <n v="-0.59359399999999996"/>
    <s v="Nyeri"/>
    <s v="Othaya"/>
    <s v="Chinga"/>
    <s v="Karembu"/>
    <x v="2"/>
    <s v="Sakaki Natural Renewable Energy Center"/>
    <s v="Null"/>
    <s v=""/>
    <s v="Micro Business"/>
    <s v="MKD"/>
  </r>
  <r>
    <s v="VPA6"/>
    <s v="KE-EMB-1907-26423"/>
    <x v="1"/>
    <s v=""/>
    <s v="9th July,2019"/>
    <d v="2019-07-09T00:00:00"/>
    <s v="24th July,2019"/>
    <d v="2019-07-24T00:00:00"/>
    <s v="Mbogo Banis Wanjiru"/>
    <s v="Female"/>
    <s v="99999"/>
    <s v="254724631507"/>
    <s v="2.55E+11"/>
    <s v=""/>
    <s v="2.55E+11"/>
    <n v="37.431044999999997"/>
    <n v="-0.48278700000000002"/>
    <s v="Embu"/>
    <s v="Manyatta"/>
    <s v="Kibugu"/>
    <s v="Ngerwe"/>
    <x v="0"/>
    <s v="Sakaki Natural Renewable Energy Center"/>
    <s v="Null"/>
    <s v=""/>
    <s v="Micro Business"/>
    <s v="MKD"/>
  </r>
  <r>
    <s v="VPA6"/>
    <s v="KE-NYE-1907-26424"/>
    <x v="1"/>
    <s v=""/>
    <s v="7th July,2019"/>
    <d v="2019-07-07T00:00:00"/>
    <s v="25th July,2019"/>
    <d v="2019-07-25T00:00:00"/>
    <s v="Kiburi Joseph Mwangi"/>
    <s v="Male"/>
    <s v="99999"/>
    <s v="254728676285"/>
    <s v="2.55E+11"/>
    <s v=""/>
    <s v="2.55E+11"/>
    <n v="37.129133000000003"/>
    <n v="-0.51904300000000003"/>
    <s v="Nyeri"/>
    <s v="Mathira East"/>
    <s v="Konyu"/>
    <s v="Kiamabara"/>
    <x v="2"/>
    <s v="Sakaki Natural Renewable Energy Center"/>
    <s v="Null"/>
    <s v=""/>
    <s v="Micro Business"/>
    <s v="MKD"/>
  </r>
  <r>
    <s v="VPA6"/>
    <s v="KE-NYE-1907-26426"/>
    <x v="1"/>
    <s v=""/>
    <s v="21st May,2019"/>
    <d v="2019-05-21T00:00:00"/>
    <s v="25th July,2019"/>
    <d v="2019-07-25T00:00:00"/>
    <s v="Kamau Paul Mwangi"/>
    <s v="Male"/>
    <s v="12781503"/>
    <s v="254720105372"/>
    <s v="2.55E+11"/>
    <s v=""/>
    <s v="2.55E+11"/>
    <n v="36.871721999999998"/>
    <n v="-0.60532200000000003"/>
    <s v="Nyeri"/>
    <s v="Othaya"/>
    <s v="Chinga"/>
    <s v="Muirungi"/>
    <x v="1"/>
    <s v="Sakaki Natural Renewable Energy Center"/>
    <s v="Null"/>
    <s v=""/>
    <s v="Micro Business"/>
    <s v="MKD"/>
  </r>
  <r>
    <s v="VPA6"/>
    <s v="KE-NYE-1907-26427"/>
    <x v="1"/>
    <s v=""/>
    <s v="23rd May,2019"/>
    <d v="2019-05-23T00:00:00"/>
    <s v="25th July,2019"/>
    <d v="2019-07-25T00:00:00"/>
    <s v="Kuria Nancy Wachera"/>
    <s v="Female"/>
    <s v="1833954"/>
    <s v="254720856239"/>
    <s v="2.55E+11"/>
    <s v=""/>
    <s v="2.55E+11"/>
    <n v="36.908943999999998"/>
    <n v="-0.59930099999999997"/>
    <s v="Nyeri"/>
    <s v="Othaya"/>
    <s v="Chinga"/>
    <s v="Gathiriri"/>
    <x v="1"/>
    <s v="Sakaki Natural Renewable Energy Center"/>
    <s v="Null"/>
    <s v=""/>
    <s v="Micro Business"/>
    <s v="MKD"/>
  </r>
  <r>
    <s v="VPA6"/>
    <s v="KE-NYE-1907-26429"/>
    <x v="1"/>
    <s v=""/>
    <s v="5th April,2019"/>
    <d v="2019-04-05T00:00:00"/>
    <s v="25th July,2019"/>
    <d v="2019-07-25T00:00:00"/>
    <s v="Githiga Alice Wangechi"/>
    <s v="Female"/>
    <s v="99999"/>
    <s v="254721655658"/>
    <s v="2.55E+11"/>
    <s v=""/>
    <s v="2.55E+11"/>
    <n v="36.911569999999998"/>
    <n v="-0.59559200000000001"/>
    <s v="Nyeri"/>
    <s v="Othaya"/>
    <s v="Chinga"/>
    <s v="Mumbuini"/>
    <x v="1"/>
    <s v="Sakaki Natural Renewable Energy Center"/>
    <s v="Null"/>
    <s v=""/>
    <s v="Micro Business"/>
    <s v="MKD"/>
  </r>
  <r>
    <s v="VPA6"/>
    <s v="KE-NYE-1907-26430"/>
    <x v="1"/>
    <s v=""/>
    <s v="25th May,2019"/>
    <d v="2019-05-25T00:00:00"/>
    <s v="25th July,2019"/>
    <d v="2019-07-25T00:00:00"/>
    <s v="Kanyingi Mary Nyakairia"/>
    <s v="Female"/>
    <s v="1833297"/>
    <s v="254723853006"/>
    <s v="2.55E+11"/>
    <s v=""/>
    <s v="2.55E+11"/>
    <n v="36.912089000000002"/>
    <n v="-0.59524299999999997"/>
    <s v="Nyeri"/>
    <s v="Othaya"/>
    <s v="Chinga"/>
    <s v="Mumbuini"/>
    <x v="1"/>
    <s v="Sakaki Natural Renewable Energy Center"/>
    <s v="Null"/>
    <s v=""/>
    <s v="Micro Business"/>
    <s v="MKD"/>
  </r>
  <r>
    <s v="VPA6"/>
    <s v="KE-NYE-1907-26431"/>
    <x v="1"/>
    <s v=""/>
    <s v="23rd May,2019"/>
    <d v="2019-05-23T00:00:00"/>
    <s v="25th July,2019"/>
    <d v="2019-07-25T00:00:00"/>
    <s v="Kimondo Silas Kongo"/>
    <s v="Male"/>
    <s v="1833099"/>
    <s v="254720807313"/>
    <s v="2.55E+11"/>
    <s v=""/>
    <s v=""/>
    <n v="36.911281000000002"/>
    <n v="-0.59421299999999999"/>
    <s v="Nyeri"/>
    <s v="Othaya"/>
    <s v="Chinga"/>
    <s v="Mumbuini"/>
    <x v="2"/>
    <s v="Sakaki Natural Renewable Energy Center"/>
    <s v="Null"/>
    <s v=""/>
    <s v="Micro Business"/>
    <s v="MKD"/>
  </r>
  <r>
    <s v="VPA6"/>
    <s v="KE-NYE-1907-26432"/>
    <x v="1"/>
    <s v=""/>
    <s v="17th May,2019"/>
    <d v="2019-05-17T00:00:00"/>
    <s v="25th July,2019"/>
    <d v="2019-07-25T00:00:00"/>
    <s v="Waithaka Margret Wambui"/>
    <s v="Female"/>
    <s v="1831196"/>
    <s v="254712007708"/>
    <s v="2.55E+11"/>
    <s v=""/>
    <s v="2.55E+11"/>
    <n v="36.913831999999999"/>
    <n v="-0.59492599999999995"/>
    <s v="Nyeri"/>
    <s v="Othaya"/>
    <s v="Chinga"/>
    <s v="Mumbuini"/>
    <x v="1"/>
    <s v="Sakaki Natural Renewable Energy Center"/>
    <s v="Null"/>
    <s v=""/>
    <s v="Micro Business"/>
    <s v="MKD"/>
  </r>
  <r>
    <s v="VPA6"/>
    <s v="KE-NYE-1907-26433"/>
    <x v="1"/>
    <s v=""/>
    <s v="25th May,2019"/>
    <d v="2019-05-25T00:00:00"/>
    <s v="25th July,2019"/>
    <d v="2019-07-25T00:00:00"/>
    <s v="Muchiri Sofia W."/>
    <s v="Female"/>
    <s v="1834554"/>
    <s v="254721712672"/>
    <s v="2.55E+11"/>
    <s v=""/>
    <s v=""/>
    <n v="36.914527"/>
    <n v="-0.59184899999999996"/>
    <s v="Nyeri"/>
    <s v="Othaya"/>
    <s v="Chinga"/>
    <s v="Mumbuini"/>
    <x v="1"/>
    <s v="Sakaki Natural Renewable Energy Center"/>
    <s v="Null"/>
    <s v=""/>
    <s v="Micro Business"/>
    <s v="MKD"/>
  </r>
  <r>
    <s v="VPA6"/>
    <s v="KE-MUR-1907-26434"/>
    <x v="1"/>
    <s v=""/>
    <s v="2nd July,2018"/>
    <d v="2018-07-02T00:00:00"/>
    <s v="26th July,2019"/>
    <d v="2019-07-26T00:00:00"/>
    <s v="Ngari Keru Keru"/>
    <s v="Male"/>
    <s v="2042432"/>
    <s v="254721696595"/>
    <s v="2.55E+11"/>
    <s v=""/>
    <s v="2.55E+11"/>
    <n v="36.953865"/>
    <n v="-0.60787899999999995"/>
    <s v="Murang'a"/>
    <s v="Mathioya"/>
    <s v="Kiru"/>
    <s v="Kagongo"/>
    <x v="1"/>
    <s v="Sakaki Natural Renewable Energy Center"/>
    <s v="Null"/>
    <s v=""/>
    <s v="Micro Business"/>
    <s v="MKD"/>
  </r>
  <r>
    <s v="VPA6"/>
    <s v="KE-NYE-1907-26435"/>
    <x v="1"/>
    <s v=""/>
    <s v="26th May,2019"/>
    <d v="2019-05-26T00:00:00"/>
    <s v="26th July,2019"/>
    <d v="2019-07-26T00:00:00"/>
    <s v="Gakuru Francis Kamunya"/>
    <s v="Male"/>
    <s v="10966274"/>
    <s v="254720367989"/>
    <s v="2.55E+11"/>
    <s v=""/>
    <s v="2.55E+11"/>
    <n v="36.939321"/>
    <n v="-0.58920700000000004"/>
    <s v="Nyeri"/>
    <s v="Othaya"/>
    <s v="Chinga"/>
    <s v="Gathanji"/>
    <x v="4"/>
    <s v="Sakaki Natural Renewable Energy Center"/>
    <s v="Null"/>
    <s v=""/>
    <s v="Micro Business"/>
    <s v="MKD"/>
  </r>
  <r>
    <s v="VPA6"/>
    <s v="KE-KIA-1906-27630"/>
    <x v="1"/>
    <s v=""/>
    <s v="24th May,2019"/>
    <d v="2019-05-24T00:00:00"/>
    <s v="14th June,2019"/>
    <d v="2019-06-14T00:00:00"/>
    <s v="Murigi Annastacia Wairimu"/>
    <s v="Female"/>
    <s v="99999"/>
    <s v="254726741449"/>
    <s v="2.55E+11"/>
    <s v=""/>
    <s v="2.55E+11"/>
    <n v="37.057223"/>
    <n v="-1.028993"/>
    <s v="Kiambu"/>
    <s v="Thika East"/>
    <s v="Chania"/>
    <s v="Maporomoko"/>
    <x v="7"/>
    <s v="VEP Enterprises"/>
    <s v="Doris Munene"/>
    <s v="792762486"/>
    <s v="Micro Business"/>
    <s v="Home Biogas"/>
  </r>
  <r>
    <s v="VPA6"/>
    <s v="KE-NYE-1907-25958"/>
    <x v="1"/>
    <s v=""/>
    <s v="12th July,2019"/>
    <d v="2019-07-12T00:00:00"/>
    <s v="29th July,2019"/>
    <d v="2019-07-29T00:00:00"/>
    <s v="Gitonga John Mureithi"/>
    <s v="Male"/>
    <s v="1207964"/>
    <s v="0727241904"/>
    <s v="727241904"/>
    <s v=""/>
    <s v=""/>
    <n v="37.047345"/>
    <n v="-0.48460300000000001"/>
    <s v="Nyeri"/>
    <s v="Nyeri Town"/>
    <s v="Mukaro"/>
    <s v="Kihethu"/>
    <x v="3"/>
    <s v="Kenbi Enterprises"/>
    <s v="Otieno"/>
    <s v=""/>
    <s v="Micro Business"/>
    <s v="KENBIM"/>
  </r>
  <r>
    <s v="VPA6"/>
    <s v="KE-EMB-1903-27145"/>
    <x v="1"/>
    <s v=""/>
    <s v="31st January,2019"/>
    <d v="2019-01-31T00:00:00"/>
    <s v="30th March,2019"/>
    <d v="2019-03-30T00:00:00"/>
    <s v="Michael Elizabeth Wambui"/>
    <s v="Female"/>
    <s v="99999"/>
    <s v="72468556"/>
    <s v="2.55E+11"/>
    <s v=""/>
    <s v="2.55E+11"/>
    <n v="37.651454000000001"/>
    <n v="-0.42813000000000001"/>
    <s v="Embu"/>
    <s v="Runyenjes"/>
    <s v="Kigumo"/>
    <s v="Mukuria"/>
    <x v="2"/>
    <s v="Bio Esline Company Ltd"/>
    <s v="Bioesline Company Ltd"/>
    <s v=""/>
    <s v="Micro Business"/>
    <s v="KENBIM"/>
  </r>
  <r>
    <s v="VPA6"/>
    <s v="KE-EMB-1901-27150"/>
    <x v="1"/>
    <s v=""/>
    <s v="1st September,2018"/>
    <d v="2018-09-01T00:00:00"/>
    <s v="1st January,2019"/>
    <d v="2019-01-01T00:00:00"/>
    <s v="Kagwanja Silvia"/>
    <s v="Female"/>
    <s v="21955956"/>
    <s v="727757745"/>
    <s v="727757745"/>
    <s v=""/>
    <s v="711493980"/>
    <n v="37.620337999999997"/>
    <n v="-0.426037"/>
    <s v="Embu"/>
    <s v="Runyenjes"/>
    <s v="Kyeni South"/>
    <s v="Kegonge"/>
    <x v="4"/>
    <s v="Bio Esline Company Ltd"/>
    <s v="Bioesline Company Ltd"/>
    <s v=""/>
    <s v="Micro Business"/>
    <s v="KENBIM"/>
  </r>
  <r>
    <s v="VPA6"/>
    <s v="KE-EMB-1901-27149"/>
    <x v="1"/>
    <s v=""/>
    <s v="1st October,2018"/>
    <d v="2018-10-01T00:00:00"/>
    <s v="31st January,2019"/>
    <d v="2019-01-31T00:00:00"/>
    <s v="Karanga Catherine Wanja"/>
    <s v="Female"/>
    <s v="10629585"/>
    <s v="0720612678"/>
    <s v="720612678"/>
    <s v=""/>
    <s v="725525101"/>
    <n v="37.560020000000002"/>
    <n v="-0.435697"/>
    <s v="Embu"/>
    <s v="Runyenjes"/>
    <s v="Gikuuri"/>
    <s v="Kairimui"/>
    <x v="2"/>
    <s v="Bio Esline Company Ltd"/>
    <s v="Bioesline Company Ltd"/>
    <s v=""/>
    <s v="Micro Business"/>
    <s v="KENBIM"/>
  </r>
  <r>
    <s v="VPA6"/>
    <s v="KE-NYA-1902-27121"/>
    <x v="2"/>
    <s v="Institutional Plant"/>
    <s v="15th August,2018"/>
    <d v="2018-08-15T00:00:00"/>
    <s v="25th February,2019"/>
    <d v="2019-02-25T00:00:00"/>
    <s v="Nyavoto Farm Farm"/>
    <s v="Institutional"/>
    <s v="13745735"/>
    <s v="0723877796"/>
    <s v="723877796"/>
    <s v=""/>
    <s v=""/>
    <n v="35.022466999999999"/>
    <n v="-0.77556499999999995"/>
    <s v="Nyamira"/>
    <s v="Borabu"/>
    <s v="Borabu"/>
    <s v="Simbauti"/>
    <x v="6"/>
    <s v="Nyansancha Biogas"/>
    <s v="Samuel Manyura Otiso"/>
    <s v="723433295"/>
    <s v="Micro Business"/>
    <s v="MKD"/>
  </r>
  <r>
    <s v="VPA6"/>
    <s v="KE-NAK-1908-27656"/>
    <x v="1"/>
    <s v=""/>
    <s v="19th June,2019"/>
    <d v="2019-06-19T00:00:00"/>
    <s v="1st August,2019"/>
    <d v="2019-08-01T00:00:00"/>
    <s v="Emily Rono"/>
    <s v="Female"/>
    <s v="20656030"/>
    <s v="254711314713"/>
    <s v="2.55E+11"/>
    <s v=""/>
    <s v="2.55E+11"/>
    <n v="35.511724999999998"/>
    <n v="-0.44173699999999999"/>
    <s v="Nakuru"/>
    <s v="Kuresoi"/>
    <s v="Etare"/>
    <s v="Chepkoprot"/>
    <x v="2"/>
    <s v="Kichemu limited"/>
    <s v="Stephen Macharia Kimenyi"/>
    <s v="727002750"/>
    <s v="Micro Business"/>
    <s v="MKD"/>
  </r>
  <r>
    <s v="VPA6"/>
    <s v="KE-NAK-1908-27661"/>
    <x v="1"/>
    <s v=""/>
    <s v="24th June,2019"/>
    <d v="2019-06-24T00:00:00"/>
    <s v="1st August,2019"/>
    <d v="2019-08-01T00:00:00"/>
    <s v="Chelangat Barno Mary"/>
    <s v="Male"/>
    <s v="2365318"/>
    <s v="254701428285"/>
    <s v="2.55E+11"/>
    <s v=""/>
    <s v="2.55E+11"/>
    <n v="35.583872"/>
    <n v="-0.50090000000000001"/>
    <s v="Nakuru"/>
    <s v="Kuresoi"/>
    <s v="Tinet"/>
    <s v="Keringet"/>
    <x v="2"/>
    <s v="Kichemu limited"/>
    <s v="Stephen Macharia Kimenyi"/>
    <s v="727002750"/>
    <s v="Micro Business"/>
    <s v="MKD"/>
  </r>
  <r>
    <s v="VPA6"/>
    <s v="KE-NAK-1908-27660"/>
    <x v="1"/>
    <s v=""/>
    <s v="8th July,2019"/>
    <d v="2019-07-08T00:00:00"/>
    <s v="1st August,2019"/>
    <d v="2019-08-01T00:00:00"/>
    <s v="Charles Korir"/>
    <s v="Male"/>
    <s v="2580163"/>
    <s v="254720604783"/>
    <s v="2.55E+11"/>
    <s v=""/>
    <s v="2.55E+11"/>
    <n v="35.553882999999999"/>
    <n v="-0.50439199999999995"/>
    <s v="Nakuru"/>
    <s v="Kuresoi"/>
    <s v="Tinet"/>
    <s v="Tirigoi"/>
    <x v="2"/>
    <s v="Kichemu limited"/>
    <s v="Stephen Macharia Kimenyi"/>
    <s v="727002750"/>
    <s v="Micro Business"/>
    <s v="MKD"/>
  </r>
  <r>
    <s v="VPA6"/>
    <s v="KE-NAK-1908-27658"/>
    <x v="1"/>
    <s v=""/>
    <s v="12th June,2019"/>
    <d v="2019-06-12T00:00:00"/>
    <s v="1st August,2019"/>
    <d v="2019-08-01T00:00:00"/>
    <s v="Livingstone Tesot"/>
    <s v="Male"/>
    <s v="21652928"/>
    <s v="254758986208"/>
    <s v="2.55E+11"/>
    <s v=""/>
    <s v="2.55E+11"/>
    <n v="35.541600000000003"/>
    <n v="-0.478912"/>
    <s v="Nakuru"/>
    <s v="Kuresoi"/>
    <s v="Tinet"/>
    <s v="Kabongoi"/>
    <x v="2"/>
    <s v="Kichemu limited"/>
    <s v="Stephen Macharia Kimenyi"/>
    <s v="727002750"/>
    <s v="Micro Business"/>
    <s v="MKD"/>
  </r>
  <r>
    <s v="VPA6"/>
    <s v="KE-NAK-1908-27657"/>
    <x v="1"/>
    <s v=""/>
    <s v="12th June,2019"/>
    <d v="2019-06-12T00:00:00"/>
    <s v="1st August,2019"/>
    <d v="2019-08-01T00:00:00"/>
    <s v="Wesley Kirui"/>
    <s v="Male"/>
    <s v="23495395"/>
    <s v="254706670276"/>
    <s v="2.55E+11"/>
    <s v=""/>
    <s v="2.55E+11"/>
    <n v="35.547002999999997"/>
    <n v="-0.43826500000000002"/>
    <s v="Nakuru"/>
    <s v="Kuresoi"/>
    <s v="Tinet"/>
    <s v="Sangawet"/>
    <x v="3"/>
    <s v="Kichemu limited"/>
    <s v="Stephen Macharia Kimenyi"/>
    <s v="727002750"/>
    <s v="Micro Business"/>
    <s v="MKD"/>
  </r>
  <r>
    <s v="VPA6"/>
    <s v="KE-NYA-1908-27122"/>
    <x v="1"/>
    <s v=""/>
    <s v="8th August,2019"/>
    <d v="2019-08-08T00:00:00"/>
    <s v="8th August,2019"/>
    <d v="2019-08-08T00:00:00"/>
    <s v="Nyambariga Zabulon Gichana"/>
    <s v="Male"/>
    <s v="12502291"/>
    <s v="0727917340"/>
    <s v="727917340"/>
    <s v=""/>
    <s v="700769238"/>
    <n v="35.048802999999999"/>
    <n v="-0.66549700000000001"/>
    <s v="Nyamira"/>
    <s v="Borabu"/>
    <s v="Borabu"/>
    <s v="Mogusii"/>
    <x v="0"/>
    <s v="Nyansancha Biogas"/>
    <s v="Samuel Manyura Otiso"/>
    <s v="723433295"/>
    <s v="Micro Business"/>
    <s v="MKD"/>
  </r>
  <r>
    <s v="VPA6"/>
    <s v="KE-EMB-1908-25405"/>
    <x v="1"/>
    <s v=""/>
    <s v="7th July,2019"/>
    <d v="2019-07-07T00:00:00"/>
    <s v="7th August,2019"/>
    <d v="2019-08-07T00:00:00"/>
    <s v="Njagi Grace Watare"/>
    <s v="Female"/>
    <s v="99999"/>
    <s v="722816371"/>
    <s v="2.55E+11"/>
    <s v=""/>
    <s v=""/>
    <n v="37.442340000000002"/>
    <n v="-0.50539500000000004"/>
    <s v="Embu"/>
    <s v="Manyatta"/>
    <s v="Kangaru"/>
    <s v="Njukiri"/>
    <x v="2"/>
    <s v="Eastern Bioteck"/>
    <s v="Sispeter Maina"/>
    <s v=""/>
    <s v="Micro Business"/>
    <s v="MKD"/>
  </r>
  <r>
    <s v="VPA6"/>
    <s v="KE-EMB-1908-26437"/>
    <x v="1"/>
    <s v=""/>
    <s v="29th June,2019"/>
    <d v="2019-06-29T00:00:00"/>
    <s v="12th August,2019"/>
    <d v="2019-08-12T00:00:00"/>
    <s v="Kinyua Eunice Wanjuki"/>
    <s v="Female"/>
    <s v="99999"/>
    <s v="254724884999"/>
    <s v="2.55E+11"/>
    <s v=""/>
    <s v="2.55E+11"/>
    <n v="37.463549"/>
    <n v="-0.43038500000000002"/>
    <s v="Embu"/>
    <s v="Manyatta"/>
    <s v="Ngandori"/>
    <s v="Ngurukiri"/>
    <x v="2"/>
    <s v="Sakaki Natural Renewable Energy Center"/>
    <s v="Null"/>
    <s v=""/>
    <s v="Micro Business"/>
    <s v="MKD"/>
  </r>
  <r>
    <s v="VPA6"/>
    <s v="KE-EMB-1908-26438"/>
    <x v="1"/>
    <s v=""/>
    <s v="12th July,2019"/>
    <d v="2019-07-12T00:00:00"/>
    <s v="12th August,2019"/>
    <d v="2019-08-12T00:00:00"/>
    <s v="Machungu Sebastian Muriithi"/>
    <s v="Male"/>
    <s v="99999"/>
    <s v="254727767368"/>
    <s v="2.55E+11"/>
    <s v=""/>
    <s v="2.55E+11"/>
    <n v="37.434956"/>
    <n v="-0.47252300000000003"/>
    <s v="Embu"/>
    <s v="Manyatta"/>
    <s v="Kibugu"/>
    <s v="Gichoya"/>
    <x v="3"/>
    <s v="Sakaki Natural Renewable Energy Center"/>
    <s v="Null"/>
    <s v=""/>
    <s v="Micro Business"/>
    <s v="MKD"/>
  </r>
  <r>
    <s v="VPA6"/>
    <s v="KE-TRA-1908-24880"/>
    <x v="1"/>
    <s v=""/>
    <s v="19th July,2019"/>
    <d v="2019-07-19T00:00:00"/>
    <s v="11th August,2019"/>
    <d v="2019-08-11T00:00:00"/>
    <s v="Stephen Cheprot Psiwa"/>
    <s v="Male"/>
    <s v="13649640"/>
    <s v="722222367"/>
    <s v="2.55E+11"/>
    <s v=""/>
    <s v="2.55E+11"/>
    <n v="35.081857999999997"/>
    <n v="0.95855199999999996"/>
    <s v="Trans Nzoia"/>
    <s v="Trans Nzoia West"/>
    <s v="Sirende"/>
    <s v="Toro"/>
    <x v="2"/>
    <s v="Pafasi Enterprise"/>
    <s v="Pafasi  Enterprise"/>
    <s v="712956699"/>
    <s v="Micro Business"/>
    <s v="MKD"/>
  </r>
  <r>
    <s v="VPA6"/>
    <s v="KE-MUR-1908-26326"/>
    <x v="1"/>
    <s v=""/>
    <s v="13th August,2019"/>
    <d v="2019-08-13T00:00:00"/>
    <s v="13th August,2019"/>
    <d v="2019-08-13T00:00:00"/>
    <s v="Andrew Edward Kiarii"/>
    <s v="Male"/>
    <s v="796501"/>
    <s v="0727644956"/>
    <s v="727644956"/>
    <s v=""/>
    <s v="722751473"/>
    <n v="36.916122000000001"/>
    <n v="-0.82813000000000003"/>
    <s v="Murang'a"/>
    <s v="Kandara"/>
    <s v="Ruchu"/>
    <s v="Kariko"/>
    <x v="2"/>
    <s v="HAMKAM"/>
    <s v="Hamkam"/>
    <s v="728905327"/>
    <s v="Micro Business"/>
    <s v="KENBIM"/>
  </r>
  <r>
    <s v="VPA6"/>
    <s v="KE-KIA-1908-26818"/>
    <x v="0"/>
    <s v="Grievance"/>
    <s v="15th August,2019"/>
    <d v="2019-08-15T00:00:00"/>
    <s v="15th August,2019"/>
    <d v="2019-08-15T00:00:00"/>
    <s v="Njenga Kiarie Samuel"/>
    <s v="Male"/>
    <s v="9124977"/>
    <s v="0722646196"/>
    <s v="722646196"/>
    <s v=""/>
    <s v="721872432"/>
    <n v="36.734248000000001"/>
    <n v="-1.171203"/>
    <s v="Kiambu"/>
    <s v="Kiambaa"/>
    <s v="Karuri"/>
    <s v="Njiku"/>
    <x v="7"/>
    <s v="Biotechno &amp; Services"/>
    <s v="Joshua"/>
    <s v="720561118"/>
    <s v="Micro Business"/>
    <s v="KENBIM"/>
  </r>
  <r>
    <s v="VPA6"/>
    <s v="KE-KIA-1908-26819"/>
    <x v="0"/>
    <s v="Non Compliant"/>
    <s v="15th August,2019"/>
    <d v="2019-08-15T00:00:00"/>
    <s v="15th August,2019"/>
    <d v="2019-08-15T00:00:00"/>
    <s v="Wandati Mirriam Mugure"/>
    <s v="Female"/>
    <s v="23370924"/>
    <s v="0725780128"/>
    <s v="725780128"/>
    <s v=""/>
    <s v=""/>
    <n v="36.620057000000003"/>
    <n v="-1.10148"/>
    <s v="Kiambu"/>
    <s v="Limuru"/>
    <s v="Limiru"/>
    <s v="Itogothi"/>
    <x v="1"/>
    <s v="Biotechno &amp; Services"/>
    <s v="Biotechno &amp; Services"/>
    <s v="720561118"/>
    <s v="Micro Business"/>
    <s v="KENBIM"/>
  </r>
  <r>
    <s v="VPA6"/>
    <s v="KE-KIA-1908-26820"/>
    <x v="1"/>
    <s v=""/>
    <s v="15th August,2019"/>
    <d v="2019-08-15T00:00:00"/>
    <s v="15th August,2019"/>
    <d v="2019-08-15T00:00:00"/>
    <s v="Mwaniki John Mangara"/>
    <s v="Male"/>
    <s v="5217241"/>
    <s v="0720468942"/>
    <s v="720468942"/>
    <s v=""/>
    <s v=""/>
    <n v="36.597104999999999"/>
    <n v="-1.1686399999999999"/>
    <s v="Kiambu"/>
    <s v="Limuru"/>
    <s v="Ndeya"/>
    <s v="Makutano/Mugetho"/>
    <x v="7"/>
    <s v="Biotechno &amp; Services"/>
    <s v="Biotechno &amp; Services"/>
    <s v="720561118"/>
    <s v="Micro Business"/>
    <s v="KENBIM"/>
  </r>
  <r>
    <s v="VPA6"/>
    <s v="KE-KIA-1908-26821"/>
    <x v="1"/>
    <s v=""/>
    <s v="15th August,2019"/>
    <d v="2019-08-15T00:00:00"/>
    <s v="15th August,2019"/>
    <d v="2019-08-15T00:00:00"/>
    <s v="Kamau Anthony"/>
    <s v="Male"/>
    <s v="25197522"/>
    <s v="254736959959"/>
    <s v="2.55E+11"/>
    <s v=""/>
    <s v="2.55E+11"/>
    <n v="36.667414999999998"/>
    <n v="-1.2068779999999999"/>
    <s v="Kiambu"/>
    <s v="Kikuyu"/>
    <s v="Zambezi"/>
    <s v="Kamungunga"/>
    <x v="7"/>
    <s v="Biotechno &amp; Services"/>
    <s v="Biotechno &amp; Services"/>
    <s v="725561118"/>
    <s v="Micro Business"/>
    <s v="KENBIM"/>
  </r>
  <r>
    <s v="VPA6"/>
    <s v="KE-MUR-1908-25959"/>
    <x v="1"/>
    <s v=""/>
    <s v="16th July,2019"/>
    <d v="2019-07-16T00:00:00"/>
    <s v="16th August,2019"/>
    <d v="2019-08-16T00:00:00"/>
    <s v="Mwangi Isaac Karanja"/>
    <s v="Male"/>
    <s v="99999"/>
    <s v="254726870224"/>
    <s v="2.55E+11"/>
    <s v=""/>
    <s v="2.55E+11"/>
    <n v="36.911391999999999"/>
    <n v="-0.86879300000000004"/>
    <s v="Murang'a"/>
    <s v="Gatanga"/>
    <s v="Kigoro"/>
    <s v="Ndunyu Chege"/>
    <x v="1"/>
    <s v="Kenbi Enterprises"/>
    <s v="Null"/>
    <s v=""/>
    <s v="Micro Business"/>
    <s v="KENBIM"/>
  </r>
  <r>
    <s v="VPA6"/>
    <s v="KE-KIR-1908-26439"/>
    <x v="1"/>
    <s v=""/>
    <s v="22nd June,2019"/>
    <d v="2019-06-22T00:00:00"/>
    <s v="12th August,2019"/>
    <d v="2019-08-12T00:00:00"/>
    <s v="Kahunya Simon Wario"/>
    <s v="Male"/>
    <s v="99999"/>
    <s v="254725270953"/>
    <s v="2.55E+11"/>
    <s v=""/>
    <s v="2.55E+11"/>
    <n v="37.457087999999999"/>
    <n v="-0.55477100000000001"/>
    <s v="Kirinyaga"/>
    <s v="Kirinyaga East"/>
    <s v="Murinduko"/>
    <s v="Gatundu"/>
    <x v="1"/>
    <s v="Sakaki Natural Renewable Energy Center"/>
    <s v="Null"/>
    <s v=""/>
    <s v="Micro Business"/>
    <s v="MKD"/>
  </r>
  <r>
    <s v="VPA6"/>
    <s v="KE-MUR-1908-26440"/>
    <x v="1"/>
    <s v=""/>
    <s v="23rd July,2019"/>
    <d v="2019-07-23T00:00:00"/>
    <s v="13th August,2019"/>
    <d v="2019-08-13T00:00:00"/>
    <s v="Ethan Washington Maina"/>
    <s v="Male"/>
    <s v="99999"/>
    <s v="0722966309"/>
    <s v="722966309"/>
    <s v=""/>
    <s v="720494757"/>
    <n v="36.954855000000002"/>
    <n v="-0.60865800000000003"/>
    <s v="Murang'a"/>
    <s v="Mathioya"/>
    <s v="Kiru"/>
    <s v="Kagongo"/>
    <x v="0"/>
    <s v="Sakaki Natural Renewable Energy Center"/>
    <s v=""/>
    <s v=""/>
    <s v="Micro Business"/>
    <s v="MKD"/>
  </r>
  <r>
    <s v="VPA6"/>
    <s v="KE-NYE-1908-26436"/>
    <x v="1"/>
    <s v=""/>
    <s v="15th July,2019"/>
    <d v="2019-07-15T00:00:00"/>
    <s v="8th August,2019"/>
    <d v="2019-08-08T00:00:00"/>
    <s v="Gachau Henry Muchiri"/>
    <s v="Male"/>
    <s v="10188763"/>
    <s v="0722447629"/>
    <s v="722447629"/>
    <s v=""/>
    <s v="721217395"/>
    <n v="36.936197"/>
    <n v="-0.35153200000000001"/>
    <s v="Nyeri"/>
    <s v="Kieni West"/>
    <s v="Kieni West"/>
    <s v="Mwireri"/>
    <x v="2"/>
    <s v="Sakaki Natural Renewable Energy Center"/>
    <s v="Sakaki Natural Renewable Energy Center"/>
    <s v="723421759"/>
    <s v="Micro Business"/>
    <s v="MKD"/>
  </r>
  <r>
    <s v="VPA6"/>
    <s v="KE-LAI-1909-24948"/>
    <x v="1"/>
    <s v=""/>
    <s v="24th September,2019"/>
    <d v="2019-09-24T00:00:00"/>
    <s v="24th September,2019"/>
    <d v="2019-09-24T00:00:00"/>
    <s v="Maina Jackson Wahome"/>
    <s v="Male"/>
    <s v="864947"/>
    <s v="0722327975"/>
    <s v="722327975"/>
    <s v=""/>
    <s v="716487428"/>
    <n v="37.211370000000002"/>
    <n v="9.3657000000000004E-2"/>
    <s v="Laikipia"/>
    <s v="Laikipia East"/>
    <s v="Ethi"/>
    <s v="Mia Moja"/>
    <x v="2"/>
    <s v="Fagaden Enterprises"/>
    <s v="Fagaden Enterprises"/>
    <s v="721959188"/>
    <s v="Micro Business"/>
    <s v="MKD"/>
  </r>
  <r>
    <s v="VPA6"/>
    <s v="KE-NYE-1909-24950"/>
    <x v="0"/>
    <s v="Under Verification"/>
    <s v="25th September,2019"/>
    <d v="2019-09-25T00:00:00"/>
    <s v="25th September,2019"/>
    <d v="2019-09-25T00:00:00"/>
    <s v="Misno Francis Mbuthia"/>
    <s v="Male"/>
    <s v="3213660"/>
    <s v="0712027517"/>
    <s v="712027517"/>
    <s v=""/>
    <s v="738931897"/>
    <n v="37.144043000000003"/>
    <n v="-0.50836700000000001"/>
    <s v="Nyeri"/>
    <s v="Mathira East"/>
    <s v="Nfaroini"/>
    <s v="Giakatathe"/>
    <x v="2"/>
    <s v="Fagaden Enterprises"/>
    <s v="Fagaden Enterprises"/>
    <s v=""/>
    <s v="Micro Business"/>
    <s v="MKD"/>
  </r>
  <r>
    <s v="VPA6"/>
    <s v="KE-NYE-1909-24951"/>
    <x v="1"/>
    <s v=""/>
    <s v="25th September,2019"/>
    <d v="2019-09-25T00:00:00"/>
    <s v="25th September,2019"/>
    <d v="2019-09-25T00:00:00"/>
    <s v="Mwangi Tresa Wanjiru"/>
    <s v="Female"/>
    <s v="10503338"/>
    <s v="0791847507"/>
    <s v="791847507"/>
    <s v=""/>
    <s v="715462747"/>
    <n v="37.143467999999999"/>
    <n v="-0.50936999999999999"/>
    <s v="Nyeri"/>
    <s v="Nyeri Town"/>
    <s v="Ndaroini"/>
    <s v="Ndaroini"/>
    <x v="2"/>
    <s v="Fagaden Enterprises"/>
    <s v="Fagaden Enterprises"/>
    <s v=""/>
    <s v="Micro Business"/>
    <s v="MKD"/>
  </r>
  <r>
    <s v="VPA6"/>
    <s v="KE-NYE-1909-24952"/>
    <x v="1"/>
    <s v=""/>
    <s v="25th September,2019"/>
    <d v="2019-09-25T00:00:00"/>
    <s v="25th September,2019"/>
    <d v="2019-09-25T00:00:00"/>
    <s v="Mukuha Lydia Wanja"/>
    <s v="Female"/>
    <s v="99999"/>
    <s v="0720700616"/>
    <s v="720700616"/>
    <s v=""/>
    <s v="723770446"/>
    <n v="37.144376999999999"/>
    <n v="-0.50964799999999999"/>
    <s v="Nyeri"/>
    <s v="Mathira East"/>
    <s v="Ndaroini"/>
    <s v="Giakarathe"/>
    <x v="2"/>
    <s v="Fagaden Enterprises"/>
    <s v="Fagaden Enterprises"/>
    <s v=""/>
    <s v="Micro Business"/>
    <s v="MKD"/>
  </r>
  <r>
    <s v="VPA6"/>
    <s v="KE-NAK-1908-27672"/>
    <x v="1"/>
    <s v=""/>
    <s v="26th June,2019"/>
    <d v="2019-06-26T00:00:00"/>
    <s v="7th August,2019"/>
    <d v="2019-08-07T00:00:00"/>
    <s v="Zack Magomere"/>
    <s v="Male"/>
    <s v="2589268"/>
    <s v="254722677975"/>
    <s v="2.55E+11"/>
    <s v=""/>
    <s v=""/>
    <n v="35.966712999999999"/>
    <n v="-0.23708299999999999"/>
    <s v="Nakuru"/>
    <s v="Rongai"/>
    <s v="Sobea"/>
    <s v="Sobea"/>
    <x v="2"/>
    <s v="Samjubiotec Enterprises"/>
    <s v="Samuel Mwangi Juma"/>
    <s v="725884727"/>
    <s v="Micro Business"/>
    <s v="KENBIM"/>
  </r>
  <r>
    <s v="VPA6"/>
    <s v="KE-NYE-1906-26060"/>
    <x v="1"/>
    <s v=""/>
    <s v="18th April,2019"/>
    <d v="2019-04-18T00:00:00"/>
    <s v="27th June,2019"/>
    <d v="2019-06-27T00:00:00"/>
    <s v="Thiga Daniel Waithaka"/>
    <s v="Male"/>
    <s v="6441014"/>
    <s v="0722472973"/>
    <s v="722472973"/>
    <s v=""/>
    <s v=""/>
    <n v="36.89958"/>
    <n v="-0.57960699999999998"/>
    <s v="Nyeri"/>
    <s v="Othaya"/>
    <s v="Othaya"/>
    <s v="Miiri"/>
    <x v="0"/>
    <s v="Samjubiotec Enterprises"/>
    <s v="Samuel Juma"/>
    <s v="725884727"/>
    <s v="Micro Business"/>
    <s v="MKD"/>
  </r>
  <r>
    <s v="VPA6"/>
    <s v="KE-NAK-1903-27663"/>
    <x v="1"/>
    <s v=""/>
    <s v="4th January,2019"/>
    <d v="2019-01-04T00:00:00"/>
    <s v="15th March,2019"/>
    <d v="2019-03-15T00:00:00"/>
    <s v="Kangethe Kanja David"/>
    <s v="Male"/>
    <s v="2185439"/>
    <s v="254720748470"/>
    <s v="2.55E+11"/>
    <s v=""/>
    <s v="2.55E+11"/>
    <n v="35.938904999999998"/>
    <n v="-0.38622800000000002"/>
    <s v="Nakuru"/>
    <s v="Njoro"/>
    <s v="Egerton Wright"/>
    <s v="Njokerio"/>
    <x v="0"/>
    <s v="Bio Esline Company Ltd"/>
    <s v="Bioesline Company Ltd"/>
    <s v="723784968"/>
    <s v="Micro Business"/>
    <s v="KENBIM"/>
  </r>
  <r>
    <s v="VPA6"/>
    <s v="KE-NAK-1906-27667"/>
    <x v="1"/>
    <s v=""/>
    <s v="24th April,2019"/>
    <d v="2019-04-24T00:00:00"/>
    <s v="5th June,2019"/>
    <d v="2019-06-05T00:00:00"/>
    <s v="Christopher Mukuria"/>
    <s v="Male"/>
    <s v="2643629"/>
    <s v="254712721519"/>
    <s v="2.55E+11"/>
    <s v=""/>
    <s v="2.55E+11"/>
    <n v="36.237276999999999"/>
    <n v="-0.25547500000000001"/>
    <s v="Nakuru"/>
    <s v="Bahati"/>
    <s v="Ndudori"/>
    <s v="Ndudori"/>
    <x v="2"/>
    <s v="Samjubiotec Enterprises"/>
    <s v="Samuel Mwangi"/>
    <s v="725884727"/>
    <s v="Micro Business"/>
    <s v="KENBIM"/>
  </r>
  <r>
    <s v="VPA6"/>
    <s v="KE-KIA-1908-27633"/>
    <x v="1"/>
    <s v=""/>
    <s v="18th July,2019"/>
    <d v="2019-07-18T00:00:00"/>
    <s v="1st August,2019"/>
    <d v="2019-08-01T00:00:00"/>
    <s v="Zipporah Muchunu W"/>
    <s v="Female"/>
    <s v="3387167"/>
    <s v="254722591269"/>
    <s v="2.55E+11"/>
    <s v=""/>
    <s v="2.55E+11"/>
    <n v="36.659742999999999"/>
    <n v="-1.2696480000000001"/>
    <s v="Kiambu"/>
    <s v="Kikuyu"/>
    <s v="Kikuyu"/>
    <s v="Mai-Aiihii"/>
    <x v="7"/>
    <s v="VEP Enterprises"/>
    <s v="Doris Munene"/>
    <s v="792762486"/>
    <s v="Micro Business"/>
    <s v="Home Biogas"/>
  </r>
  <r>
    <s v="VPA6"/>
    <s v="KE-KIA-1908-28817"/>
    <x v="0"/>
    <s v="Non Compliant"/>
    <s v="31st August,2019"/>
    <d v="2019-08-31T00:00:00"/>
    <s v="31st August,2019"/>
    <d v="2019-08-31T00:00:00"/>
    <s v="Mbugua Simon"/>
    <s v="Male"/>
    <s v="9325073"/>
    <s v="721556938"/>
    <s v="2.55E+11"/>
    <s v=""/>
    <s v=""/>
    <n v="37.150312"/>
    <n v="-1.06917"/>
    <s v="Kiambu"/>
    <s v="Kikuyu"/>
    <s v="Kamenu"/>
    <s v="Kamagambo"/>
    <x v="3"/>
    <s v="Andcol Enterprises"/>
    <s v="Andcol  Enterprises"/>
    <s v="723020914"/>
    <s v="Micro Business"/>
    <s v="KENBIM"/>
  </r>
  <r>
    <s v="VPA6"/>
    <s v="KE-BAR-1904-26082"/>
    <x v="2"/>
    <s v="Institutional Plant"/>
    <s v="11th February,2019"/>
    <d v="2019-02-11T00:00:00"/>
    <s v="2nd April,2019"/>
    <d v="2019-04-02T00:00:00"/>
    <s v="Kiplagat (Lake Bogoria Spa &amp; Resort) Titus"/>
    <s v="Male"/>
    <n v="99999"/>
    <s v="0726594730"/>
    <s v="726594730"/>
    <s v=""/>
    <s v="783463410"/>
    <n v="36.053719999999998"/>
    <n v="0.35437099999999999"/>
    <s v="Baringo"/>
    <s v="Marigat"/>
    <s v="Loboi"/>
    <s v="Chelaba"/>
    <x v="16"/>
    <s v="Kichemu limited"/>
    <s v=""/>
    <s v=""/>
    <s v="Micro Business"/>
    <s v="MKD"/>
  </r>
  <r>
    <s v="VPA6"/>
    <s v="KE-NAI-1908-24788"/>
    <x v="1"/>
    <s v=""/>
    <s v="15th June,2019"/>
    <d v="2019-06-15T00:00:00"/>
    <s v="17th August,2019"/>
    <d v="2019-08-17T00:00:00"/>
    <s v="Njenga Petronilla"/>
    <s v="Female"/>
    <s v="99999"/>
    <s v="254722897074"/>
    <s v="2.55E+11"/>
    <s v=""/>
    <s v=""/>
    <n v="36.745801999999998"/>
    <n v="-1.2997719999999999"/>
    <s v="Nairobi"/>
    <s v="Dagoretti South"/>
    <s v="Riruta"/>
    <s v="Ngando"/>
    <x v="2"/>
    <s v="Cides Ltd"/>
    <s v="Null"/>
    <s v=""/>
    <s v="Micro Business"/>
    <s v="MKD"/>
  </r>
  <r>
    <s v="VPA6"/>
    <s v="KE-KIA-1908-24742"/>
    <x v="1"/>
    <s v=""/>
    <s v="20th July,2019"/>
    <d v="2019-07-20T00:00:00"/>
    <s v="26th August,2019"/>
    <d v="2019-08-26T00:00:00"/>
    <s v="Muiru Peter Kariuki"/>
    <s v="Male"/>
    <s v="315779"/>
    <s v="254720894154"/>
    <s v="2.55E+11"/>
    <s v=""/>
    <s v=""/>
    <n v="36.762354999999999"/>
    <n v="-0.95499900000000004"/>
    <s v="Kiambu"/>
    <s v="Gatundu North"/>
    <s v="Mundoro"/>
    <s v="Kibera"/>
    <x v="2"/>
    <s v="Cides Ltd"/>
    <s v="Null"/>
    <s v=""/>
    <s v="Micro Business"/>
    <s v="KENBIM"/>
  </r>
  <r>
    <s v="VPA6"/>
    <s v="KE-NAK-1909-25681"/>
    <x v="1"/>
    <s v=""/>
    <s v="9th September,2019"/>
    <d v="2019-09-09T00:00:00"/>
    <s v="9th September,2019"/>
    <d v="2019-09-09T00:00:00"/>
    <s v="Njogu Waithera Alice"/>
    <s v="Female"/>
    <s v="2334711"/>
    <s v="0724795535"/>
    <s v="724795535"/>
    <s v=""/>
    <s v="720147272"/>
    <n v="36.172893000000002"/>
    <n v="-7.9250000000000001E-2"/>
    <s v="Nakuru"/>
    <s v="Subukia"/>
    <s v="Kabazi"/>
    <s v="Kihoto"/>
    <x v="3"/>
    <s v="Igwemas General Digester Ltd"/>
    <s v="Poul Timothy Murithi"/>
    <s v="791853946"/>
    <s v="Micro Business"/>
    <s v="MKD"/>
  </r>
  <r>
    <s v="VPA6"/>
    <s v="KE-NYA-1909-25675"/>
    <x v="1"/>
    <s v=""/>
    <s v="9th September,2019"/>
    <d v="2019-09-09T00:00:00"/>
    <s v="9th September,2019"/>
    <d v="2019-09-09T00:00:00"/>
    <s v="Githinji Simon Muhoro"/>
    <s v="Male"/>
    <s v="13213279"/>
    <s v="254723800847"/>
    <s v="2.55E+11"/>
    <s v=""/>
    <s v="2.55E+11"/>
    <n v="36.557977000000001"/>
    <n v="-0.59720799999999996"/>
    <s v="Nyandarua"/>
    <s v="North Kinangop"/>
    <s v="Engeener"/>
    <s v="Manyata"/>
    <x v="2"/>
    <s v="Igwemas General Digester Ltd"/>
    <s v="Elic  Munene"/>
    <s v="254728779943"/>
    <s v="Micro Business"/>
    <s v="MKD"/>
  </r>
  <r>
    <s v="VPA6"/>
    <s v="KE-MUR-1906-27643"/>
    <x v="1"/>
    <s v=""/>
    <s v="17th May,2019"/>
    <d v="2019-05-17T00:00:00"/>
    <s v="4th June,2019"/>
    <d v="2019-06-04T00:00:00"/>
    <s v="Mwangi Douglas Macharia"/>
    <s v="Male"/>
    <s v="2248585"/>
    <s v="0727962287"/>
    <s v="727962287"/>
    <s v=""/>
    <s v="712733395"/>
    <n v="37.332906999999999"/>
    <n v="-0.99027200000000004"/>
    <s v="Murang'a"/>
    <s v="Gatanga"/>
    <s v="Ithanga"/>
    <s v="Ithanga"/>
    <x v="3"/>
    <s v="Bio Esline Company Ltd"/>
    <s v="Bioesline Company Ltd"/>
    <s v="723784968"/>
    <s v="Micro Business"/>
    <s v="KENBIM"/>
  </r>
  <r>
    <s v="VPA6"/>
    <s v="KE-MUR-1905-27642"/>
    <x v="1"/>
    <s v=""/>
    <s v="3rd May,2019"/>
    <d v="2019-05-03T00:00:00"/>
    <s v="18th May,2019"/>
    <d v="2019-05-18T00:00:00"/>
    <s v="Njathi Charity Wairimu"/>
    <s v="Female"/>
    <s v="32105009"/>
    <s v="0728130631"/>
    <s v="728130631"/>
    <s v=""/>
    <s v=""/>
    <n v="37.313397999999999"/>
    <n v="-0.95854300000000003"/>
    <s v="Murang'a"/>
    <s v="Gatanga"/>
    <s v="Ithanga"/>
    <s v="Mathirika"/>
    <x v="2"/>
    <s v="Bio Esline Company Ltd"/>
    <s v="Bioesline Company Ltd"/>
    <s v="723784968"/>
    <s v="Micro Business"/>
    <s v="KENBIM"/>
  </r>
  <r>
    <s v="VPA6"/>
    <s v="KE-KIA-1909-24790"/>
    <x v="1"/>
    <s v=""/>
    <s v="11th August,2019"/>
    <d v="2019-08-11T00:00:00"/>
    <s v="10th September,2019"/>
    <d v="2019-09-10T00:00:00"/>
    <s v="Wambugu Lawrence"/>
    <s v="Male"/>
    <s v="99999"/>
    <s v="254711732067"/>
    <s v="2.55E+11"/>
    <s v=""/>
    <s v=""/>
    <n v="36.795907"/>
    <n v="-1.114938"/>
    <s v="Kiambu"/>
    <s v="Githunguri"/>
    <s v="Ikinu"/>
    <s v="Waratho"/>
    <x v="1"/>
    <s v="Cides Ltd"/>
    <s v="Null"/>
    <s v=""/>
    <s v="Micro Business"/>
    <s v="KENBIM"/>
  </r>
  <r>
    <s v="VPA6"/>
    <s v="KE-KIR-1909-25416"/>
    <x v="1"/>
    <s v=""/>
    <s v="11th August,2019"/>
    <d v="2019-08-11T00:00:00"/>
    <s v="11th September,2019"/>
    <d v="2019-09-11T00:00:00"/>
    <s v="Mwangi Nancy Nyawira"/>
    <s v="Female"/>
    <s v="23367355"/>
    <s v="710564176"/>
    <s v="710564176"/>
    <s v=""/>
    <s v="797296669"/>
    <n v="37.314056000000001"/>
    <n v="-0.57122700000000004"/>
    <s v="Kirinyaga"/>
    <s v="Kerugoya/Kutus"/>
    <s v="Koroma"/>
    <s v="Ubui"/>
    <x v="31"/>
    <s v="Andcol Enterprises"/>
    <s v="Andcol  Enterprises"/>
    <s v=""/>
    <s v="Micro Business"/>
    <s v="KENBIM"/>
  </r>
  <r>
    <s v="VPA6"/>
    <s v="KE-NAK-1905-26091"/>
    <x v="0"/>
    <s v="Non Compliant"/>
    <s v="6th April,2019"/>
    <d v="2019-04-06T00:00:00"/>
    <s v="1st May,2019"/>
    <d v="2019-05-01T00:00:00"/>
    <s v="Ngetich Gideon"/>
    <s v="Male"/>
    <s v="22965676"/>
    <s v="0799159513"/>
    <s v="799159513"/>
    <s v=""/>
    <s v=""/>
    <n v="35.703634999999998"/>
    <n v="-0.55148699999999995"/>
    <s v="Nakuru"/>
    <s v="Kuresoi"/>
    <s v="Kiptagich"/>
    <s v="Cheptuech"/>
    <x v="2"/>
    <s v="Kichemu limited"/>
    <s v=""/>
    <s v=""/>
    <s v="Micro Business"/>
    <s v="MKD"/>
  </r>
  <r>
    <s v="VPA6"/>
    <s v="KE-KIA-1908-24792"/>
    <x v="1"/>
    <s v=""/>
    <s v="12th July,2019"/>
    <d v="2019-07-12T00:00:00"/>
    <s v="21st August,2019"/>
    <d v="2019-08-21T00:00:00"/>
    <s v="Ndonga Mercy Nyambura"/>
    <s v="Female"/>
    <s v="22707122"/>
    <s v="254726109745"/>
    <s v="2.55E+11"/>
    <s v=""/>
    <s v="2.55E+11"/>
    <n v="36.942132999999998"/>
    <n v="-0.97150599999999998"/>
    <s v="Kiambu"/>
    <s v="Gatundu North"/>
    <s v="Chania"/>
    <s v="Muiri"/>
    <x v="2"/>
    <s v="Cides Ltd"/>
    <s v="Null"/>
    <s v=""/>
    <s v="Micro Business"/>
    <s v="KENBIM"/>
  </r>
  <r>
    <s v="VPA6"/>
    <s v="KE-NYA-1909-27123"/>
    <x v="1"/>
    <s v=""/>
    <s v="12th September,2019"/>
    <d v="2019-09-12T00:00:00"/>
    <s v="12th September,2019"/>
    <d v="2019-09-12T00:00:00"/>
    <s v="Orina Joshua Ratandi"/>
    <s v="Female"/>
    <s v="25153449"/>
    <s v="0723933806"/>
    <s v="723933806"/>
    <s v=""/>
    <s v=""/>
    <n v="35.003647999999998"/>
    <n v="-0.71087"/>
    <s v="Nyamira"/>
    <s v="Borabu"/>
    <s v="Barabu"/>
    <s v="O.Moyo"/>
    <x v="2"/>
    <s v="Nyansancha Biogas"/>
    <s v="Samuel Manyura Otiso"/>
    <s v="723433295"/>
    <s v="Micro Business"/>
    <s v="MKD"/>
  </r>
  <r>
    <s v="VPA6"/>
    <s v="KE-KIA-1908-24791"/>
    <x v="1"/>
    <s v=""/>
    <s v="20th July,2019"/>
    <d v="2019-07-20T00:00:00"/>
    <s v="21st August,2019"/>
    <d v="2019-08-21T00:00:00"/>
    <s v="Kimuhu Samuel Mburu"/>
    <s v="Male"/>
    <s v="13535784"/>
    <s v="254719794320"/>
    <s v="2.55E+11"/>
    <s v=""/>
    <s v=""/>
    <n v="36.980474000000001"/>
    <n v="-0.99592499999999995"/>
    <s v="Kiambu"/>
    <s v="Gatundu North"/>
    <s v="Mangu"/>
    <s v="Mwea Kwa Dk"/>
    <x v="2"/>
    <s v="Cides Ltd"/>
    <s v="Null"/>
    <s v=""/>
    <s v="Micro Business"/>
    <s v="KENBIM"/>
  </r>
  <r>
    <s v="VPA6"/>
    <s v="KE-KAK-1909-25075"/>
    <x v="1"/>
    <s v=""/>
    <s v="14th September,2019"/>
    <d v="2019-09-14T00:00:00"/>
    <s v="14th September,2019"/>
    <d v="2019-09-14T00:00:00"/>
    <s v="Kinyangi Benard Okach"/>
    <s v="Male"/>
    <s v="7277672"/>
    <s v="0722666723"/>
    <s v="722666723"/>
    <s v=""/>
    <s v="722538660"/>
    <n v="35.074607999999998"/>
    <n v="0.63453499999999996"/>
    <s v="Kakamega"/>
    <s v="Likuyani"/>
    <s v="Likuyani"/>
    <s v="Kambi  Mapesa"/>
    <x v="3"/>
    <s v="Pafasi Enterprise"/>
    <s v="Pafasi  Enterprise"/>
    <s v="712956699"/>
    <s v="Micro Business"/>
    <s v="MKD"/>
  </r>
  <r>
    <s v="VPA6"/>
    <s v="KE-UAS-1909-25076"/>
    <x v="1"/>
    <s v=""/>
    <s v="16th September,2019"/>
    <d v="2019-09-16T00:00:00"/>
    <s v="16th September,2019"/>
    <d v="2019-09-16T00:00:00"/>
    <s v="Chemogos John Bore"/>
    <s v="Male"/>
    <s v="99999"/>
    <s v="254705388727"/>
    <s v="2.55E+11"/>
    <s v=""/>
    <s v="2.55E+11"/>
    <n v="35.170777000000001"/>
    <n v="0.87896200000000002"/>
    <s v="Uasin Gishu"/>
    <s v="Soy"/>
    <s v="Soy"/>
    <s v="Chebarus"/>
    <x v="2"/>
    <s v="Pafasi Enterprise"/>
    <s v="Pafasi  Enterprise"/>
    <s v="254712956699"/>
    <s v="Micro Business"/>
    <s v="MKD"/>
  </r>
  <r>
    <s v="VPA6"/>
    <s v="KE-MER-1909-25683"/>
    <x v="1"/>
    <s v=""/>
    <s v="7th August,2019"/>
    <d v="2019-08-07T00:00:00"/>
    <s v="4th September,2019"/>
    <d v="2019-09-04T00:00:00"/>
    <s v="Rukaria Kinyua Silas"/>
    <s v="Male"/>
    <s v="23031322"/>
    <s v="727916878"/>
    <s v="727916878"/>
    <s v=""/>
    <s v="727917053"/>
    <n v="37.623572000000003"/>
    <n v="1.4881999999999999E-2"/>
    <s v="Meru"/>
    <s v="Meru Centra"/>
    <s v="Katheri Central"/>
    <s v="Aboetene"/>
    <x v="3"/>
    <s v="Igwemas General Digester Ltd"/>
    <s v="Timothy Murithi"/>
    <s v="791853946"/>
    <s v="Micro Business"/>
    <s v="MKD"/>
  </r>
  <r>
    <s v="VPA6"/>
    <s v="KE-HOM-1812-27231"/>
    <x v="1"/>
    <s v=""/>
    <s v="1st November,2018"/>
    <d v="2018-11-01T00:00:00"/>
    <s v="1st December,2018"/>
    <d v="2018-12-01T00:00:00"/>
    <s v="Alice Kwach Anyango"/>
    <s v="Female"/>
    <s v="2587873"/>
    <s v="0724044272"/>
    <s v="724044272"/>
    <s v=""/>
    <s v=""/>
    <n v="34.788615"/>
    <n v="-0.530165"/>
    <s v="Homa Bay"/>
    <s v="Homabay"/>
    <s v="Oyugis"/>
    <s v="Omuoso B"/>
    <x v="3"/>
    <s v="Biotechno &amp; Services"/>
    <s v="Biotechno &amp; Services"/>
    <s v="720561118"/>
    <s v="Micro Business"/>
    <s v="MKD"/>
  </r>
  <r>
    <s v="VPA6"/>
    <s v="KE-KIS-1709-27230"/>
    <x v="1"/>
    <s v=""/>
    <s v="28th March,2017"/>
    <d v="2017-03-28T00:00:00"/>
    <s v="1st September,2017"/>
    <d v="2017-09-01T00:00:00"/>
    <s v="Peter Mabea Machuka"/>
    <s v="Male"/>
    <s v="505720"/>
    <s v="0722646327"/>
    <s v="722646327"/>
    <s v=""/>
    <s v="728881998"/>
    <n v="34.831021999999997"/>
    <n v="-0.75697499999999995"/>
    <s v="Kisii"/>
    <s v="Kisii Central"/>
    <s v="Kerera"/>
    <s v="Kerera"/>
    <x v="0"/>
    <s v="Biotechno &amp; Services"/>
    <s v="Kbp Trainees"/>
    <s v="720561118"/>
    <s v="Micro Business"/>
    <s v="MKD"/>
  </r>
  <r>
    <s v="VPA6"/>
    <s v="KE-NYA-1909-27327"/>
    <x v="1"/>
    <s v=""/>
    <s v="21st August,2019"/>
    <d v="2019-08-21T00:00:00"/>
    <s v="9th September,2019"/>
    <d v="2019-09-09T00:00:00"/>
    <s v="Mwangi John Njogu"/>
    <s v="Male"/>
    <s v="99999"/>
    <s v="254725759966"/>
    <s v="2.55E+11"/>
    <s v=""/>
    <s v="2.55E+11"/>
    <n v="36.469994999999997"/>
    <n v="-5.7713E-2"/>
    <s v="Nyandarua"/>
    <s v="Ndaragwa"/>
    <s v="Kanyagia"/>
    <s v="Loko 4"/>
    <x v="0"/>
    <s v="Kichemu limited"/>
    <s v="Kichemu Limited"/>
    <s v="727002750"/>
    <s v="Micro Business"/>
    <s v="MKD"/>
  </r>
  <r>
    <s v="VPA6"/>
    <s v="KE-NYA-1909-27328"/>
    <x v="1"/>
    <s v=""/>
    <s v="18th August,2019"/>
    <d v="2019-08-18T00:00:00"/>
    <s v="5th September,2019"/>
    <d v="2019-09-05T00:00:00"/>
    <s v="Mwoho Fredrik Mwangi"/>
    <s v="Male"/>
    <s v="99999"/>
    <s v="254721342132"/>
    <s v="721342132"/>
    <s v=""/>
    <s v=""/>
    <n v="36.452423000000003"/>
    <n v="5.7103000000000001E-2"/>
    <s v="Nyandarua"/>
    <s v="Ndaragwa"/>
    <s v="Pondo"/>
    <s v="Kware"/>
    <x v="0"/>
    <s v="Kichemu limited"/>
    <s v="Kichemu Limited"/>
    <s v="727002750"/>
    <s v="Micro Business"/>
    <s v="MKD"/>
  </r>
  <r>
    <s v="VPA6"/>
    <s v="KE-NAR-1909-24947"/>
    <x v="1"/>
    <s v=""/>
    <s v="22nd September,2019"/>
    <d v="2019-09-22T00:00:00"/>
    <s v="22nd September,2019"/>
    <d v="2019-09-22T00:00:00"/>
    <s v="Ngeno Alfred Ngeno"/>
    <s v="Male"/>
    <s v="99999"/>
    <s v="0727825053"/>
    <s v="727825053"/>
    <s v=""/>
    <s v="703887921"/>
    <n v="35.085647000000002"/>
    <n v="-0.98746999999999996"/>
    <s v="Narok"/>
    <s v="Transmara East"/>
    <s v="Mokondo"/>
    <s v="Mokondo"/>
    <x v="2"/>
    <s v="Fagaden Enterprises"/>
    <s v="Fagaden Enterprises"/>
    <s v="721959188"/>
    <s v="Micro Business"/>
    <s v="MKD"/>
  </r>
  <r>
    <s v="VPA6"/>
    <s v="KE-KIA-1909-24789"/>
    <x v="1"/>
    <s v=""/>
    <s v="20th July,2019"/>
    <d v="2019-07-20T00:00:00"/>
    <s v="17th September,2019"/>
    <d v="2019-09-17T00:00:00"/>
    <s v="Waweru Grace Muthoni"/>
    <s v="Female"/>
    <s v="20610079"/>
    <s v="254789596928"/>
    <s v="789596928"/>
    <s v=""/>
    <s v="728743459"/>
    <n v="36.929819000000002"/>
    <n v="-0.95886300000000002"/>
    <s v="Kiambu"/>
    <s v="Gatundu North"/>
    <s v="Chania"/>
    <s v="Kairi"/>
    <x v="1"/>
    <s v="Cides Ltd"/>
    <s v="Null"/>
    <s v=""/>
    <s v="Micro Business"/>
    <s v="KENBIM"/>
  </r>
  <r>
    <s v="VPA6"/>
    <s v="KE-KIA-1909-24762"/>
    <x v="1"/>
    <s v=""/>
    <s v="20th August,2019"/>
    <d v="2019-08-20T00:00:00"/>
    <s v="23rd September,2019"/>
    <d v="2019-09-23T00:00:00"/>
    <s v="Gathungu Veronica Wanjiku"/>
    <s v="Female"/>
    <s v="8614430"/>
    <s v="254720101801"/>
    <s v="2.55E+11"/>
    <s v=""/>
    <s v="2.55E+11"/>
    <n v="36.936439999999997"/>
    <n v="-0.98277499999999995"/>
    <s v="Kiambu"/>
    <s v="Gatundu North"/>
    <s v="Chania"/>
    <s v="Igegania"/>
    <x v="2"/>
    <s v="Cides Ltd"/>
    <s v="Null"/>
    <s v=""/>
    <s v="Micro Business"/>
    <s v="KENBIM"/>
  </r>
  <r>
    <s v="VPA6"/>
    <s v="KE-NYE-1910-25860"/>
    <x v="1"/>
    <s v=""/>
    <s v="2nd September,2019"/>
    <d v="2019-09-02T00:00:00"/>
    <s v="1st October,2019"/>
    <d v="2019-10-01T00:00:00"/>
    <s v="Gatundu Johnson Mwangi"/>
    <s v="Male"/>
    <s v="5503531"/>
    <s v="0720979348"/>
    <s v="720979348"/>
    <s v=""/>
    <s v="721813381"/>
    <n v="36.940933000000001"/>
    <n v="-0.55280899999999999"/>
    <s v="Nyeri"/>
    <s v="Othaya"/>
    <s v="Iriaini"/>
    <s v="Kanyange"/>
    <x v="0"/>
    <s v="Mt Kenya Renewable Energy"/>
    <s v="Samuel  Mbugua"/>
    <s v="729308408"/>
    <s v="Micro Business"/>
    <s v="KENBIM"/>
  </r>
  <r>
    <s v="VPA6"/>
    <s v="KE-NYA-1910-25505"/>
    <x v="1"/>
    <s v=""/>
    <s v="11th July,2019"/>
    <d v="2019-07-11T00:00:00"/>
    <s v="13th October,2019"/>
    <d v="2019-10-13T00:00:00"/>
    <s v="Atambo Samuel Momanyi"/>
    <s v="Male"/>
    <s v="5235149"/>
    <s v="254722156931"/>
    <s v="254722156931"/>
    <s v=""/>
    <s v="254796558560"/>
    <n v="34.829323000000002"/>
    <n v="-0.67070700000000005"/>
    <s v="Nyamira"/>
    <s v="Manga"/>
    <s v="Manga"/>
    <s v="Itena"/>
    <x v="2"/>
    <s v="Perjo Biogas Co Ltd"/>
    <s v="Joel Nyambane Moigare"/>
    <s v="710208102"/>
    <s v="Micro Business"/>
    <s v="MKD"/>
  </r>
  <r>
    <s v="VPA6"/>
    <s v="KE-KIA-1908-24745"/>
    <x v="1"/>
    <s v=""/>
    <s v="2nd July,2019"/>
    <d v="2019-07-02T00:00:00"/>
    <s v="5th August,2019"/>
    <d v="2019-08-05T00:00:00"/>
    <s v="Kungu George"/>
    <s v="Male"/>
    <s v="25180729"/>
    <s v="0714573167"/>
    <s v="714573167"/>
    <s v=""/>
    <s v="736458471"/>
    <n v="36.723844999999997"/>
    <n v="-1.021963"/>
    <s v="Kiambu"/>
    <s v="Lari"/>
    <s v="Kamburu"/>
    <s v="Kihenjo"/>
    <x v="2"/>
    <s v="Cides Ltd"/>
    <s v=""/>
    <s v=""/>
    <s v="Micro Business"/>
    <s v="KENBIM"/>
  </r>
  <r>
    <s v="VPA6"/>
    <s v="KE-KIA-1909-25961"/>
    <x v="2"/>
    <s v="Institutional Plant"/>
    <s v="9th September,2019"/>
    <d v="2019-09-09T00:00:00"/>
    <s v="27th September,2019"/>
    <d v="2019-09-27T00:00:00"/>
    <s v="School Gitithia Primary"/>
    <s v="Male"/>
    <s v="99999"/>
    <s v="776775548"/>
    <s v="2.55E+11"/>
    <s v=""/>
    <s v=""/>
    <n v="36.610975000000003"/>
    <n v="-0.94626100000000002"/>
    <s v="Kiambu"/>
    <s v="Lari"/>
    <s v="Lari"/>
    <s v="Kenya"/>
    <x v="0"/>
    <s v="Kenbi Enterprises"/>
    <s v="Null"/>
    <s v=""/>
    <s v="Micro Business"/>
    <s v="KENBIM"/>
  </r>
  <r>
    <s v="VPA6"/>
    <s v="KE-KIA-1910-24743"/>
    <x v="1"/>
    <s v=""/>
    <s v="10th August,2019"/>
    <d v="2019-08-10T00:00:00"/>
    <s v="2nd October,2019"/>
    <d v="2019-10-02T00:00:00"/>
    <s v="Mukara Jane Wambui"/>
    <s v="Female"/>
    <s v="99999"/>
    <s v="254714557118"/>
    <s v="714557118"/>
    <s v=""/>
    <s v="712105990"/>
    <n v="36.740551000000004"/>
    <n v="-0.97059899999999999"/>
    <s v="Kiambu"/>
    <s v="Lari"/>
    <s v="Gatamaiyu"/>
    <s v="Mwenji"/>
    <x v="2"/>
    <s v="Cides Ltd"/>
    <s v="Null"/>
    <s v=""/>
    <s v="Micro Business"/>
    <s v="KENBIM"/>
  </r>
  <r>
    <s v="VPA6"/>
    <s v="KE-MER-1910-25601"/>
    <x v="1"/>
    <s v=""/>
    <s v="25th August,2019"/>
    <d v="2019-08-25T00:00:00"/>
    <s v="2nd October,2019"/>
    <d v="2019-10-02T00:00:00"/>
    <s v="John Nkunga Mawira"/>
    <s v="Male"/>
    <s v="13475853"/>
    <s v="254725650386"/>
    <s v="2.55E+11"/>
    <s v=""/>
    <s v="2.55E+11"/>
    <n v="37.648068000000002"/>
    <n v="-7.3109999999999994E-2"/>
    <s v="Meru"/>
    <s v="Imenti South"/>
    <s v="Mikumbune"/>
    <s v="Kigane"/>
    <x v="2"/>
    <s v="Likunga Company Limited"/>
    <s v="Eliatha Njagi"/>
    <s v="254718644238"/>
    <s v="Micro Business"/>
    <s v="KENBIM"/>
  </r>
  <r>
    <s v="VPA6"/>
    <s v="KE-MER-1910-25602"/>
    <x v="1"/>
    <s v=""/>
    <s v="5th September,2019"/>
    <d v="2019-09-05T00:00:00"/>
    <s v="3rd October,2019"/>
    <d v="2019-10-03T00:00:00"/>
    <s v="Nkanata Kinoti Antony"/>
    <s v="Male"/>
    <s v="21789756"/>
    <s v="718825135"/>
    <s v="2.55E+11"/>
    <s v=""/>
    <s v="2.55E+11"/>
    <n v="37.550964999999998"/>
    <n v="-1.9408000000000002E-2"/>
    <s v="Meru"/>
    <s v="Imenti South"/>
    <s v="Kithurune"/>
    <s v="Muurugi"/>
    <x v="2"/>
    <s v="Likunga Company Limited"/>
    <s v="Julius Mwilaria"/>
    <s v="713007798"/>
    <s v="Micro Business"/>
    <s v="KENBIM"/>
  </r>
  <r>
    <s v="VPA6"/>
    <s v="KE-NYE-1908-26441"/>
    <x v="1"/>
    <s v=""/>
    <s v="4th August,2019"/>
    <d v="2019-08-04T00:00:00"/>
    <s v="27th August,2019"/>
    <d v="2019-08-27T00:00:00"/>
    <s v="Maina Rose Wanjira"/>
    <s v="Female"/>
    <s v="3727077"/>
    <s v="0724292296"/>
    <s v="724292296"/>
    <s v=""/>
    <s v="706873240"/>
    <n v="37.060471"/>
    <n v="-0.42765900000000001"/>
    <s v="Nyeri"/>
    <s v="Mathira West"/>
    <s v="Ngorano"/>
    <s v="Karuugi"/>
    <x v="2"/>
    <s v="Sakaki Natural Renewable Energy Center"/>
    <s v=""/>
    <s v=""/>
    <s v="Micro Business"/>
    <s v="MKD"/>
  </r>
  <r>
    <s v="VPA6"/>
    <s v="KE-NYE-1909-26442"/>
    <x v="1"/>
    <s v=""/>
    <s v="29th August,2019"/>
    <d v="2019-08-29T00:00:00"/>
    <s v="18th September,2019"/>
    <d v="2019-09-18T00:00:00"/>
    <s v="Ngure Paul Mathenge"/>
    <s v="Male"/>
    <s v="11032878"/>
    <s v="0720954667"/>
    <s v="720954667"/>
    <s v=""/>
    <s v="728167772"/>
    <n v="37.081626"/>
    <n v="-0.22913600000000001"/>
    <s v="Nyeri"/>
    <s v="Kieni East"/>
    <s v="Kamburaini"/>
    <s v="Rongai"/>
    <x v="2"/>
    <s v="Sakaki Natural Renewable Energy Center"/>
    <s v=""/>
    <s v=""/>
    <s v="Micro Business"/>
    <s v="MKD"/>
  </r>
  <r>
    <s v="VPA6"/>
    <s v="KE-NYE-1909-26443"/>
    <x v="1"/>
    <s v=""/>
    <s v="21st July,2019"/>
    <d v="2019-07-21T00:00:00"/>
    <s v="21st September,2019"/>
    <d v="2019-09-21T00:00:00"/>
    <s v="Kihumba John Macharia"/>
    <s v="Male"/>
    <s v="99999"/>
    <s v="0725211938"/>
    <s v="725211938"/>
    <s v=""/>
    <s v=""/>
    <n v="36.914017999999999"/>
    <n v="-0.594553"/>
    <s v="Nyeri"/>
    <s v="Othaya"/>
    <s v="Chinga"/>
    <s v="Mumbuini"/>
    <x v="4"/>
    <s v="Sakaki Natural Renewable Energy Center"/>
    <s v=""/>
    <s v=""/>
    <s v="Micro Business"/>
    <s v="AKUT"/>
  </r>
  <r>
    <s v="VPA6"/>
    <s v="KE-MUR-1909-26445"/>
    <x v="1"/>
    <s v=""/>
    <s v="21st August,2019"/>
    <d v="2019-08-21T00:00:00"/>
    <s v="21st September,2019"/>
    <d v="2019-09-21T00:00:00"/>
    <s v="Isac Gakoi Gakoi"/>
    <s v="Male"/>
    <s v="99999"/>
    <s v="0770371429"/>
    <s v="770371429"/>
    <s v=""/>
    <s v="703530311"/>
    <n v="36.824095"/>
    <n v="-0.74265999999999999"/>
    <s v="Murang'a"/>
    <s v="Kigumo"/>
    <s v="Kinyona"/>
    <s v="Boro"/>
    <x v="2"/>
    <s v="Sakaki Natural Renewable Energy Center"/>
    <s v=""/>
    <s v=""/>
    <s v="Micro Business"/>
    <s v="MKD"/>
  </r>
  <r>
    <s v="VPA6"/>
    <s v="KE-KIR-1910-26444"/>
    <x v="0"/>
    <s v="Non Compliant"/>
    <s v="13th August,2019"/>
    <d v="2019-08-13T00:00:00"/>
    <s v="2nd October,2019"/>
    <d v="2019-10-02T00:00:00"/>
    <s v="Njagi Charles Murimi"/>
    <s v="Male"/>
    <s v="99999"/>
    <s v="254784431772"/>
    <s v="2.55E+11"/>
    <s v=""/>
    <s v="2.55E+11"/>
    <n v="37.336297000000002"/>
    <n v="-0.50994200000000001"/>
    <s v="Kirinyaga"/>
    <s v="Kerugoya/Kutus"/>
    <s v="Baragwi"/>
    <s v="Kiangagiro"/>
    <x v="2"/>
    <s v="Sakaki Natural Renewable Energy Center"/>
    <s v="Null"/>
    <s v=""/>
    <s v="Micro Business"/>
    <s v="MKD"/>
  </r>
  <r>
    <s v="VPA6"/>
    <s v="KE-NYE-1910-27976"/>
    <x v="1"/>
    <s v=""/>
    <s v="17th August,2019"/>
    <d v="2019-08-17T00:00:00"/>
    <s v="5th October,2019"/>
    <d v="2019-10-05T00:00:00"/>
    <s v="Gituku Beatrice Muthoni"/>
    <s v="Female"/>
    <s v="99999"/>
    <s v="254712390784"/>
    <s v="2.55E+11"/>
    <s v=""/>
    <s v="787680874"/>
    <n v="37.034537999999998"/>
    <n v="-0.11118500000000001"/>
    <s v="Nyeri"/>
    <s v="Kieni East"/>
    <s v="Gakawa"/>
    <s v="Kiririshua"/>
    <x v="2"/>
    <s v="Sakaki Natural Renewable Energy Center"/>
    <s v="Null"/>
    <s v=""/>
    <s v="Micro Business"/>
    <s v="MKD"/>
  </r>
  <r>
    <s v="VPA6"/>
    <s v="KE-NYE-1910-27977"/>
    <x v="1"/>
    <s v=""/>
    <s v="19th August,2019"/>
    <d v="2019-08-19T00:00:00"/>
    <s v="5th October,2019"/>
    <d v="2019-10-05T00:00:00"/>
    <s v="Mwangi Agnes Mweru"/>
    <s v="Female"/>
    <s v="99999"/>
    <s v="254722638778"/>
    <s v="2.55E+11"/>
    <s v=""/>
    <s v="2.55E+11"/>
    <n v="37.041617000000002"/>
    <n v="-0.20807999999999999"/>
    <s v="Nyeri"/>
    <s v="Kieni East"/>
    <s v="Narumoru"/>
    <s v="Murwa"/>
    <x v="2"/>
    <s v="Sakaki Natural Renewable Energy Center"/>
    <s v="Null"/>
    <s v=""/>
    <s v="Micro Business"/>
    <s v="MKD"/>
  </r>
  <r>
    <s v="VPA6"/>
    <s v="KE-KIA-1910-27646"/>
    <x v="1"/>
    <s v=""/>
    <s v="16th September,2019"/>
    <d v="2019-09-16T00:00:00"/>
    <s v="2nd October,2019"/>
    <d v="2019-10-02T00:00:00"/>
    <s v="Garuye Elizabeth Wanbui"/>
    <s v="Female"/>
    <s v="99999"/>
    <s v="254713630663"/>
    <s v="2.55E+11"/>
    <s v=""/>
    <s v="2.55E+11"/>
    <n v="36.846291999999998"/>
    <n v="-1.111934"/>
    <s v="Kiambu"/>
    <s v="Kiambaa"/>
    <s v="Ikinu"/>
    <s v="Kigami"/>
    <x v="2"/>
    <s v="Felikam Biogas Services"/>
    <s v="Felikam Biogas Services"/>
    <s v="721439273"/>
    <s v="Micro Business"/>
    <s v="KENBIM"/>
  </r>
  <r>
    <s v="VPA6"/>
    <s v="KE-KIA-1910-24770"/>
    <x v="1"/>
    <s v=""/>
    <s v="31st July,2019"/>
    <d v="2019-07-31T00:00:00"/>
    <s v="7th October,2019"/>
    <d v="2019-10-07T00:00:00"/>
    <s v="Nganga Pauline Wambui"/>
    <s v="Female"/>
    <s v="5699555"/>
    <s v="0729339844"/>
    <s v="729339844"/>
    <s v=""/>
    <s v=""/>
    <n v="36.913792000000001"/>
    <n v="-1.032124"/>
    <s v="Kiambu"/>
    <s v="Gatundu South"/>
    <s v="Kimunyu"/>
    <s v="Mutomo"/>
    <x v="2"/>
    <s v="Cides Ltd"/>
    <s v=""/>
    <s v=""/>
    <s v="Micro Business"/>
    <s v="KENBIM"/>
  </r>
  <r>
    <s v="VPA6"/>
    <s v="KE-KIA-1908-24753"/>
    <x v="1"/>
    <s v=""/>
    <s v="10th July,2019"/>
    <d v="2019-07-10T00:00:00"/>
    <s v="15th August,2019"/>
    <d v="2019-08-15T00:00:00"/>
    <s v="Njoroge Patrick Mungai"/>
    <s v="Male"/>
    <s v="3114110"/>
    <s v="254727264414"/>
    <s v="2.55E+11"/>
    <s v=""/>
    <s v=""/>
    <n v="36.778390000000002"/>
    <n v="-0.95994599999999997"/>
    <s v="Kiambu"/>
    <s v="Gatundu South"/>
    <s v="Mundoro"/>
    <s v="Ndundu"/>
    <x v="2"/>
    <s v="Cides Ltd"/>
    <s v="Null"/>
    <s v=""/>
    <s v="Micro Business"/>
    <s v="KENBIM"/>
  </r>
  <r>
    <s v="VPA6"/>
    <s v="KE-VIH-1809-27234"/>
    <x v="1"/>
    <s v=""/>
    <s v="1st July,2018"/>
    <d v="2018-07-01T00:00:00"/>
    <s v="1st September,2018"/>
    <d v="2018-09-01T00:00:00"/>
    <s v="Richard Mukara Amayi"/>
    <s v="Male"/>
    <s v="4739326"/>
    <s v="0710401076"/>
    <s v="710401076"/>
    <s v=""/>
    <s v="710245103"/>
    <n v="34.622687999999997"/>
    <n v="7.8192999999999999E-2"/>
    <s v="Vihiga"/>
    <s v="Emuhaya"/>
    <s v="Emakunda"/>
    <s v="Emabuye"/>
    <x v="0"/>
    <s v="Kennedy Amiani Anzeze"/>
    <s v="Kennedy Amiani Anzeze"/>
    <s v="782430755"/>
    <s v="Micro Business"/>
    <s v="KENBIM"/>
  </r>
  <r>
    <s v="VPA6"/>
    <s v="KE-VIH-1806-27233"/>
    <x v="1"/>
    <s v=""/>
    <s v="1st May,2018"/>
    <d v="2018-05-01T00:00:00"/>
    <s v="1st June,2018"/>
    <d v="2018-06-01T00:00:00"/>
    <s v="Alex Omwela Adala"/>
    <s v="Male"/>
    <s v="6283907"/>
    <s v="0722946023"/>
    <s v="722946023"/>
    <s v=""/>
    <s v="718107406"/>
    <n v="34.660196999999997"/>
    <n v="5.3782999999999997E-2"/>
    <s v="Vihiga"/>
    <s v="Luanda"/>
    <s v="Ebubayi"/>
    <s v="Owandweye"/>
    <x v="1"/>
    <s v="Kennedy Amiani Anzeze"/>
    <s v="Kennedy Amiani Anzeze"/>
    <s v="782430755"/>
    <s v="Micro Business"/>
    <s v="KENBIM"/>
  </r>
  <r>
    <s v="VPA6"/>
    <s v="KE-VIH-1909-27232"/>
    <x v="1"/>
    <s v=""/>
    <s v="1st September,2019"/>
    <d v="2019-09-01T00:00:00"/>
    <s v="1st September,2019"/>
    <d v="2019-09-01T00:00:00"/>
    <s v="Issac Makutwa Sihuli"/>
    <s v="Male"/>
    <s v="24313855"/>
    <s v="0723129686"/>
    <s v="723129686"/>
    <s v=""/>
    <s v="711353963"/>
    <n v="34.625186999999997"/>
    <n v="7.8506999999999993E-2"/>
    <s v="Vihiga"/>
    <s v="Emuhaya"/>
    <s v="Emakunda"/>
    <s v="Ebusuhi"/>
    <x v="1"/>
    <s v="Kennedy Amiani Anzeze"/>
    <s v="Kennedy Amiani Anzeze"/>
    <s v="0700000000"/>
    <s v="Micro Business"/>
    <s v="KENBIM"/>
  </r>
  <r>
    <s v="VPA6"/>
    <s v="KE-KIA-1910-27179"/>
    <x v="1"/>
    <s v=""/>
    <s v="8th October,2019"/>
    <d v="2019-10-08T00:00:00"/>
    <s v="8th October,2019"/>
    <d v="2019-10-08T00:00:00"/>
    <s v="Maina Leah Wanjiru"/>
    <s v="Female"/>
    <s v="99999"/>
    <s v="254724967008"/>
    <s v="2.55E+11"/>
    <s v=""/>
    <s v="2.55E+11"/>
    <n v="37.000351999999999"/>
    <n v="-1.149187"/>
    <s v="Kiambu"/>
    <s v="Kiambu"/>
    <s v="Murera"/>
    <s v="Ruria"/>
    <x v="2"/>
    <s v="Andcol Enterprises"/>
    <s v="Null"/>
    <s v=""/>
    <s v="Micro Business"/>
    <s v="KENBIM"/>
  </r>
  <r>
    <s v="VPA6"/>
    <s v="KE-KIA-1910-25163"/>
    <x v="1"/>
    <s v=""/>
    <s v="4th August,2019"/>
    <d v="2019-08-04T00:00:00"/>
    <s v="8th October,2019"/>
    <d v="2019-10-08T00:00:00"/>
    <s v="Ngugi Agnes Wangui"/>
    <s v="Female"/>
    <s v="99999"/>
    <s v="254700785739"/>
    <s v="2.55E+11"/>
    <s v=""/>
    <s v="2.55E+11"/>
    <n v="36.917059999999999"/>
    <n v="-0.96295299999999995"/>
    <s v="Kiambu"/>
    <s v="Gatundu North"/>
    <s v="Kamwangi"/>
    <s v="Karuri"/>
    <x v="2"/>
    <s v="Cides Ltd"/>
    <s v="Null"/>
    <s v=""/>
    <s v="Micro Business"/>
    <s v="KENBIM"/>
  </r>
  <r>
    <s v="VPA6"/>
    <s v="KE-MER-1909-25714"/>
    <x v="1"/>
    <s v=""/>
    <s v="5th September,2019"/>
    <d v="2019-09-05T00:00:00"/>
    <s v="29th September,2019"/>
    <d v="2019-09-29T00:00:00"/>
    <s v="Mwenda Kinoti Philip"/>
    <s v="Male"/>
    <s v="21567867"/>
    <s v="254721575154"/>
    <s v="2.55E+11"/>
    <s v=""/>
    <s v="2.55E+11"/>
    <n v="37.643009999999997"/>
    <n v="-5.3121000000000002E-2"/>
    <s v="Meru"/>
    <s v="Imenti South"/>
    <s v="Uruku"/>
    <s v="Kagene"/>
    <x v="3"/>
    <s v="Igwemas General Digester Ltd"/>
    <s v="Timothy Murithi"/>
    <s v="254791853946"/>
    <s v="Micro Business"/>
    <s v="MKD"/>
  </r>
  <r>
    <s v="VPA6"/>
    <s v="KE-KIA-1910-24733"/>
    <x v="1"/>
    <s v=""/>
    <s v="20th August,2019"/>
    <d v="2019-08-20T00:00:00"/>
    <s v="9th October,2019"/>
    <d v="2019-10-09T00:00:00"/>
    <s v="Muhindi Ann Njeri"/>
    <s v="Female"/>
    <s v="11148394"/>
    <s v="254714192073"/>
    <s v="2.55E+11"/>
    <s v=""/>
    <s v=""/>
    <n v="36.584144000000002"/>
    <n v="-1.1211139999999999"/>
    <s v="Kiambu"/>
    <s v="Limuru"/>
    <s v="Ndeiya"/>
    <s v="Rwamburi"/>
    <x v="2"/>
    <s v="Cides Ltd"/>
    <s v="Null"/>
    <s v=""/>
    <s v="Micro Business"/>
    <s v="KENBIM"/>
  </r>
  <r>
    <s v="VPA6"/>
    <s v="KE-NYA-1910-25506"/>
    <x v="1"/>
    <s v=""/>
    <s v="29th July,2019"/>
    <d v="2019-07-29T00:00:00"/>
    <s v="9th October,2019"/>
    <d v="2019-10-09T00:00:00"/>
    <s v="Nyakundi Milka N /A"/>
    <s v="Female"/>
    <s v="37221616"/>
    <s v="254702434894"/>
    <s v="254702434894"/>
    <s v=""/>
    <s v="254781837955"/>
    <n v="34.965564999999998"/>
    <n v="-0.59870299999999999"/>
    <s v="Nyamira"/>
    <s v="Nyamira South"/>
    <s v="Viongozi Senta"/>
    <s v="Ibara"/>
    <x v="0"/>
    <s v="Perjo Biogas Co Ltd"/>
    <s v="Joel Nyambane Moigare"/>
    <s v="710208102"/>
    <s v="Micro Business"/>
    <s v="MKD"/>
  </r>
  <r>
    <s v="VPA6"/>
    <s v="KE-KIA-1908-27648"/>
    <x v="1"/>
    <s v=""/>
    <s v="14th August,2019"/>
    <d v="2019-08-14T00:00:00"/>
    <s v="28th August,2019"/>
    <d v="2019-08-28T00:00:00"/>
    <s v="Giseha Mary Nduta"/>
    <s v="Female"/>
    <s v="10044271"/>
    <s v="254707455181"/>
    <s v="2.55E+11"/>
    <s v=""/>
    <s v="2.55E+11"/>
    <n v="36.980392000000002"/>
    <n v="-0.99482099999999996"/>
    <s v="Kiambu"/>
    <s v="Gatundu North"/>
    <s v="Gathukuyu"/>
    <s v="Kwa Dk"/>
    <x v="2"/>
    <s v="Biotechno &amp; Services"/>
    <s v="Null"/>
    <s v=""/>
    <s v="Micro Business"/>
    <s v="KENBIM"/>
  </r>
  <r>
    <s v="VPA6"/>
    <s v="KE-KIA-1910-27647"/>
    <x v="1"/>
    <s v=""/>
    <s v="25th September,2019"/>
    <d v="2019-09-25T00:00:00"/>
    <s v="5th October,2019"/>
    <d v="2019-10-05T00:00:00"/>
    <s v="Gambugo Virginia Gathoni"/>
    <s v="Female"/>
    <s v="13028584"/>
    <s v="254726449334"/>
    <s v="2.55E+11"/>
    <s v=""/>
    <s v="2.55E+11"/>
    <n v="36.98021"/>
    <n v="-0.99619500000000005"/>
    <s v="Kiambu"/>
    <s v="Gatundu North"/>
    <s v="Gathukuyu"/>
    <s v="Mwea"/>
    <x v="3"/>
    <s v="Biotechno &amp; Services"/>
    <s v="Null"/>
    <s v=""/>
    <s v="Micro Business"/>
    <s v="KENBIM"/>
  </r>
  <r>
    <s v="VPA6"/>
    <s v="KE-KIR-1910-25687"/>
    <x v="0"/>
    <s v="Non Compliant"/>
    <s v="11th October,2019"/>
    <d v="2019-10-11T00:00:00"/>
    <s v="11th October,2019"/>
    <d v="2019-10-11T00:00:00"/>
    <s v="Njogu Njoki Irene"/>
    <s v="Female"/>
    <s v="99999"/>
    <s v="701381996"/>
    <s v="2.55E+11"/>
    <s v=""/>
    <s v="2.55E+11"/>
    <n v="37.355170000000001"/>
    <n v="-0.49424000000000001"/>
    <s v="Kirinyaga"/>
    <s v="Kirinyaga East"/>
    <s v="Baragwi"/>
    <s v="Kathugu"/>
    <x v="3"/>
    <s v="Igwemas General Digester Ltd"/>
    <s v="Poul Timothy Murithi"/>
    <s v="791853946"/>
    <s v="Micro Business"/>
    <s v="MKD"/>
  </r>
  <r>
    <s v="VPA6"/>
    <s v="KE-KIA-1910-24744"/>
    <x v="1"/>
    <s v=""/>
    <s v="25th August,2019"/>
    <d v="2019-08-25T00:00:00"/>
    <s v="11th October,2019"/>
    <d v="2019-10-11T00:00:00"/>
    <s v="Njuguna Alice Wanjiku"/>
    <s v="Female"/>
    <s v="98534765"/>
    <s v="254726350193"/>
    <s v="2.55E+11"/>
    <s v=""/>
    <s v=""/>
    <n v="36.672035000000001"/>
    <n v="-1.177451"/>
    <s v="Kiambu"/>
    <s v="Limuru"/>
    <s v="Ngecha"/>
    <s v="Thingati"/>
    <x v="2"/>
    <s v="Cides Ltd"/>
    <s v="Null"/>
    <s v=""/>
    <s v="Micro Business"/>
    <s v="KENBIM"/>
  </r>
  <r>
    <s v="VPA6"/>
    <s v="KE-KIS-1910-25507"/>
    <x v="1"/>
    <s v=""/>
    <s v="6th August,2019"/>
    <d v="2019-08-06T00:00:00"/>
    <s v="13th October,2019"/>
    <d v="2019-10-13T00:00:00"/>
    <s v="Oseko Edwin Ombui"/>
    <s v="Male"/>
    <s v="14534482"/>
    <s v="254796558560"/>
    <s v="796558560"/>
    <s v=""/>
    <s v="754740876"/>
    <n v="34.926720000000003"/>
    <n v="-0.89746300000000001"/>
    <s v="Kisii"/>
    <s v="Kisii Central"/>
    <s v="Geteri"/>
    <s v="Mwagetenga"/>
    <x v="1"/>
    <s v="Perjo Biogas Co Ltd"/>
    <s v="Joel Nyambane Moigare"/>
    <s v="710208102"/>
    <s v="Micro Business"/>
    <s v="MKD"/>
  </r>
  <r>
    <s v="VPA6"/>
    <s v="KE-NYA-1910-25508"/>
    <x v="1"/>
    <s v=""/>
    <s v="27th August,2019"/>
    <d v="2019-08-27T00:00:00"/>
    <s v="13th October,2019"/>
    <d v="2019-10-13T00:00:00"/>
    <s v="Kebaso Azinar Kwamboka"/>
    <s v="Female"/>
    <s v="1337475"/>
    <s v="+254726414959"/>
    <s v="2.55E+11"/>
    <s v=""/>
    <s v="2.55E+11"/>
    <n v="34.835653000000001"/>
    <n v="-0.61334699999999998"/>
    <s v="Nyamira"/>
    <s v="Manga"/>
    <s v="Sengera"/>
    <s v="Manga"/>
    <x v="2"/>
    <s v="Perjo Biogas Co Ltd"/>
    <s v="Joel Nyambane Moigare"/>
    <s v="+254710207102"/>
    <s v="Micro Business"/>
    <s v="MKD"/>
  </r>
  <r>
    <s v="VPA6"/>
    <s v="KE-MUR-1910-25861"/>
    <x v="1"/>
    <s v=""/>
    <s v="19th September,2019"/>
    <d v="2019-09-19T00:00:00"/>
    <s v="14th October,2019"/>
    <d v="2019-10-14T00:00:00"/>
    <s v="Rukungu Philip Gitau"/>
    <s v="Male"/>
    <s v="99999"/>
    <s v="+254721400217"/>
    <s v="2.55E+11"/>
    <s v=""/>
    <s v="2.55E+11"/>
    <n v="37.156702000000003"/>
    <n v="-0.86448000000000003"/>
    <s v="Murang'a"/>
    <s v="Makuyu"/>
    <s v="Managua South"/>
    <s v="Manyatta"/>
    <x v="0"/>
    <s v="Mt Kenya Renewable Energy"/>
    <s v="Allan Gichuru Karugu"/>
    <s v="+254705604956"/>
    <s v="Micro Business"/>
    <s v="KENBIM"/>
  </r>
  <r>
    <s v="VPA6"/>
    <s v="KE-NAI-1910-26327"/>
    <x v="1"/>
    <s v=""/>
    <s v="19th September,2019"/>
    <d v="2019-09-19T00:00:00"/>
    <s v="14th October,2019"/>
    <d v="2019-10-14T00:00:00"/>
    <s v="Githaiga Johnson Muchiri"/>
    <s v="Male"/>
    <s v="99999"/>
    <s v="+254722695909"/>
    <s v="2.55E+11"/>
    <s v=""/>
    <s v="2.55E+11"/>
    <n v="37.035307000000003"/>
    <n v="-1.265031"/>
    <s v="Nairobi"/>
    <s v="Njiru"/>
    <s v="Ruai"/>
    <s v="Gituamba"/>
    <x v="2"/>
    <s v="HAMKAM"/>
    <s v="Hamkam"/>
    <s v="+254728905327"/>
    <s v="Micro Business"/>
    <s v="KENBIM"/>
  </r>
  <r>
    <s v="VPA6"/>
    <s v="KE-NAK-1910-27401"/>
    <x v="1"/>
    <s v=""/>
    <s v="26th August,2019"/>
    <d v="2019-08-26T00:00:00"/>
    <s v="14th October,2019"/>
    <d v="2019-10-14T00:00:00"/>
    <s v="Njuguna Karanja"/>
    <s v="Male"/>
    <s v="4268123"/>
    <s v="+254724528912"/>
    <s v="2.55E+11"/>
    <s v=""/>
    <s v="2.55E+11"/>
    <n v="36.176012"/>
    <n v="-9.1377E-2"/>
    <s v="Nakuru"/>
    <s v="Subukia"/>
    <s v="Kabazi"/>
    <s v="Baraka"/>
    <x v="1"/>
    <s v="Kichemu limited"/>
    <s v="Stephen Macharia Kimenyi"/>
    <s v="+254727002750"/>
    <s v="Micro Business"/>
    <s v="MKD"/>
  </r>
  <r>
    <s v="VPA6"/>
    <s v="KE-NAI-1901-27505"/>
    <x v="1"/>
    <s v=""/>
    <s v="1st January,2019"/>
    <d v="2019-01-01T00:00:00"/>
    <s v="10th January,2019"/>
    <d v="2019-01-10T00:00:00"/>
    <s v="Adagala Florence"/>
    <s v="Female"/>
    <s v="11045963"/>
    <s v="0727778875"/>
    <s v="727778875"/>
    <s v=""/>
    <s v=""/>
    <n v="37.012009999999997"/>
    <n v="-1.2984899999999999"/>
    <s v="Nairobi"/>
    <s v="Embakasi East"/>
    <s v="Embakasi East"/>
    <s v="Lower Manyatta"/>
    <x v="2"/>
    <s v="Kennedy Amiani Anzeze"/>
    <s v="Kennedy Amiani Anzeze"/>
    <s v="720561962"/>
    <s v="Micro Business"/>
    <s v="KENBIM"/>
  </r>
  <r>
    <s v="VPA6"/>
    <s v="KE-KAJ-1904-27863"/>
    <x v="2"/>
    <s v="Abandoned"/>
    <s v="30th March,2019"/>
    <d v="2019-03-30T00:00:00"/>
    <s v="20th April,2019"/>
    <d v="2019-04-20T00:00:00"/>
    <s v="Gacheru Paul Njenga"/>
    <s v="Male"/>
    <s v="99999"/>
    <s v="0715227017"/>
    <s v="715227017"/>
    <s v=""/>
    <s v=""/>
    <n v="36.662909999999997"/>
    <n v="-1.3930979999999999"/>
    <s v="Kajiado"/>
    <s v="Kajiado North"/>
    <s v="Ngong"/>
    <s v="Kisoronya"/>
    <x v="0"/>
    <s v="Kennedy Amiani Anzeze"/>
    <s v="Kennedy Amiani Anzeze"/>
    <s v="720561962"/>
    <s v="Micro Business"/>
    <s v="KENBIM"/>
  </r>
  <r>
    <s v="VPA6"/>
    <s v="KE-NYE-1910-24970"/>
    <x v="2"/>
    <s v="Lack of feedstock"/>
    <s v="25th October,2019"/>
    <d v="2019-10-25T00:00:00"/>
    <s v="25th October,2019"/>
    <d v="2019-10-25T00:00:00"/>
    <s v="Kahuthu Grace Njoki"/>
    <s v="Female"/>
    <s v="13319564"/>
    <s v="729174101"/>
    <s v="2.55E+11"/>
    <s v=""/>
    <s v=""/>
    <n v="37.145009999999999"/>
    <n v="-0.513872"/>
    <s v="Nyeri"/>
    <s v="Mathira East"/>
    <s v="Karatina"/>
    <s v="Ndaroini"/>
    <x v="2"/>
    <s v="Fagaden Enterprises"/>
    <s v="Fagaden Enterprises"/>
    <s v="254721959188"/>
    <s v="Micro Business"/>
    <s v="MKD"/>
  </r>
  <r>
    <s v="VPA6"/>
    <s v="KE-MER-1910-25603"/>
    <x v="1"/>
    <s v=""/>
    <s v="30th September,2019"/>
    <d v="2019-09-30T00:00:00"/>
    <s v="18th October,2019"/>
    <d v="2019-10-18T00:00:00"/>
    <s v="Arithi Moses Kithinji"/>
    <s v="Male"/>
    <s v="9697796"/>
    <s v="254721324916"/>
    <s v="2.55E+11"/>
    <s v=""/>
    <s v="2.55E+11"/>
    <n v="37.637880000000003"/>
    <n v="-6.4485000000000001E-2"/>
    <s v="Meru"/>
    <s v="Imenti South"/>
    <s v="Kathera"/>
    <s v="Ntemwene"/>
    <x v="2"/>
    <s v="Likunga Company Limited"/>
    <s v="Eliatha Njagi"/>
    <s v="254718644238"/>
    <s v="Micro Business"/>
    <s v="MKD"/>
  </r>
  <r>
    <s v="VPA6"/>
    <s v="KE-MER-1910-25718"/>
    <x v="1"/>
    <s v=""/>
    <s v="10th September,2019"/>
    <d v="2019-09-10T00:00:00"/>
    <s v="1st October,2019"/>
    <d v="2019-10-01T00:00:00"/>
    <s v="Muriungi Ndatho Silas"/>
    <s v="Male"/>
    <s v="21456787"/>
    <s v="254724900018"/>
    <s v="2.55E+11"/>
    <s v=""/>
    <s v="2.55E+11"/>
    <n v="37.686553000000004"/>
    <n v="-9.5144999999999993E-2"/>
    <s v="Meru"/>
    <s v="Imenti South"/>
    <s v="Koothine"/>
    <s v="Wonyaine"/>
    <x v="3"/>
    <s v="Igwemas General Digester Ltd"/>
    <s v="Eric Munene"/>
    <s v="745678975"/>
    <s v="Micro Business"/>
    <s v="MKD"/>
  </r>
  <r>
    <s v="VPA6"/>
    <s v="KE-VIH-1808-27241"/>
    <x v="1"/>
    <s v=""/>
    <s v="20th January,2018"/>
    <d v="2018-01-20T00:00:00"/>
    <s v="1st August,2018"/>
    <d v="2018-08-01T00:00:00"/>
    <s v="Joseph Alukutsa Peter"/>
    <s v="Male"/>
    <s v="7969498"/>
    <s v="0724398263"/>
    <s v="724398263"/>
    <s v=""/>
    <s v="711628899"/>
    <n v="34.57282"/>
    <n v="-8.3320000000000009E-3"/>
    <s v="Vihiga"/>
    <s v="Luanda"/>
    <s v="Luanda South"/>
    <s v="Amwavia"/>
    <x v="0"/>
    <s v="Kennedy Amiani Anzeze"/>
    <s v="Kennedy Amiani Anzeze"/>
    <s v="782430755"/>
    <s v="Micro Business"/>
    <s v="KENBIM"/>
  </r>
  <r>
    <s v="VPA6"/>
    <s v="KE-VIH-1812-27240"/>
    <x v="0"/>
    <s v="Under Verification"/>
    <s v="1st June,2018"/>
    <d v="2018-06-01T00:00:00"/>
    <s v="1st December,2018"/>
    <d v="2018-12-01T00:00:00"/>
    <s v="Newton Ambaisi Apwoka"/>
    <s v="Male"/>
    <s v="24575839"/>
    <s v="722248152"/>
    <s v="722248152"/>
    <s v=""/>
    <s v="722165773"/>
    <n v="34.581083"/>
    <n v="4.3362999999999999E-2"/>
    <s v="Vihiga"/>
    <s v="Emuhaya"/>
    <s v="Ipali"/>
    <s v="Ebulinji"/>
    <x v="0"/>
    <s v="Kennedy Amiani Anzeze"/>
    <s v="Kennedy Amiani Anzeze"/>
    <s v="782430755"/>
    <s v="Micro Business"/>
    <s v="KENBIM"/>
  </r>
  <r>
    <s v="VPA6"/>
    <s v="KE-NYA-1910-25509"/>
    <x v="2"/>
    <s v="Abandoned"/>
    <s v="5th September,2019"/>
    <d v="2019-09-05T00:00:00"/>
    <s v="27th October,2019"/>
    <d v="2019-10-27T00:00:00"/>
    <s v="Ombuki Charles Nyariki"/>
    <s v="Male"/>
    <s v="10019461"/>
    <s v="254726830935"/>
    <s v="2.55E+11"/>
    <s v=""/>
    <s v=""/>
    <n v="34.979576999999999"/>
    <n v="-0.77018799999999998"/>
    <s v="Nyamira"/>
    <s v="Borabu"/>
    <s v="Gesima Nyasiongo"/>
    <s v="Ribwago"/>
    <x v="0"/>
    <s v="Perjo Biogas Co Ltd"/>
    <s v="Joel Nyambane Moigare"/>
    <s v="25410208102"/>
    <s v="Micro Business"/>
    <s v="MKD"/>
  </r>
  <r>
    <s v="VPA6"/>
    <s v="KE-KIR-1910-25672"/>
    <x v="1"/>
    <s v=""/>
    <s v="25th September,2019"/>
    <d v="2019-09-25T00:00:00"/>
    <s v="25th October,2019"/>
    <d v="2019-10-25T00:00:00"/>
    <s v="Kabiu Jamleck Mwaniki"/>
    <s v="Male"/>
    <s v="99999"/>
    <s v="722423143"/>
    <s v="2.55E+11"/>
    <s v=""/>
    <s v="2.55E+11"/>
    <n v="37.363348999999999"/>
    <n v="-0.503888"/>
    <s v="Kirinyaga"/>
    <s v="Kirinyaga East"/>
    <s v="Njukiini"/>
    <s v="Mutitu"/>
    <x v="3"/>
    <s v="Igwemas General Digester Ltd"/>
    <s v="Null"/>
    <s v=""/>
    <s v="Micro Business"/>
    <s v="MKD"/>
  </r>
  <r>
    <s v="VPA6"/>
    <s v="KE-KIR-1910-27978"/>
    <x v="0"/>
    <s v="Grievance"/>
    <s v="21st August,2019"/>
    <d v="2019-08-21T00:00:00"/>
    <s v="21st October,2019"/>
    <d v="2019-10-21T00:00:00"/>
    <s v="Muriithi Stephen Mugo"/>
    <s v="Male"/>
    <s v="99999"/>
    <s v="254726583881"/>
    <s v="2.55E+11"/>
    <s v=""/>
    <s v="2.55E+11"/>
    <n v="37.268562000000003"/>
    <n v="-0.51536899999999997"/>
    <s v="Kirinyaga"/>
    <s v="Kirinyaga"/>
    <s v="Kerugoya"/>
    <s v="Mukunduri"/>
    <x v="1"/>
    <s v="Sakaki Natural Renewable Energy Center"/>
    <s v=""/>
    <s v=""/>
    <s v="Micro Business"/>
    <s v="MKD"/>
  </r>
  <r>
    <s v="VPA6"/>
    <s v="KE-NYE-1910-27979"/>
    <x v="1"/>
    <s v=""/>
    <s v="6th October,2019"/>
    <d v="2019-10-06T00:00:00"/>
    <s v="26th October,2019"/>
    <d v="2019-10-26T00:00:00"/>
    <s v="Wagichuhi Peter Wamiti"/>
    <s v="Male"/>
    <s v="99999"/>
    <s v="254720214302"/>
    <s v="2.55E+11"/>
    <s v=""/>
    <s v="721866425"/>
    <n v="36.987637999999997"/>
    <n v="-0.354518"/>
    <s v="Nyeri"/>
    <s v="Kieni West"/>
    <s v="Kamatongu"/>
    <s v="Kimenju"/>
    <x v="0"/>
    <s v="Sakaki Natural Renewable Energy Center"/>
    <s v="Null"/>
    <s v=""/>
    <s v="Micro Business"/>
    <s v="MKD"/>
  </r>
  <r>
    <s v="VPA6"/>
    <s v="KE-NYE-1910-27980"/>
    <x v="1"/>
    <s v=""/>
    <s v="2nd October,2019"/>
    <d v="2019-10-02T00:00:00"/>
    <s v="26th October,2019"/>
    <d v="2019-10-26T00:00:00"/>
    <s v="Francis Wamae Maina"/>
    <s v="Male"/>
    <s v="99999"/>
    <s v="254721894801"/>
    <s v="2.55E+11"/>
    <s v=""/>
    <s v="723369324"/>
    <n v="37.124606999999997"/>
    <n v="-0.26427299999999998"/>
    <s v="Nyeri"/>
    <s v="Kieni East"/>
    <s v="Kirima"/>
    <s v="Gukura"/>
    <x v="2"/>
    <s v="Sakaki Natural Renewable Energy Center"/>
    <s v="Null"/>
    <s v=""/>
    <s v="Micro Business"/>
    <s v="MKD"/>
  </r>
  <r>
    <s v="VPA6"/>
    <s v="KE-BUN-1908-27242"/>
    <x v="1"/>
    <s v=""/>
    <s v="1st May,2019"/>
    <d v="2019-05-01T00:00:00"/>
    <s v="1st August,2019"/>
    <d v="2019-08-01T00:00:00"/>
    <s v="Vincent Komeri Wamalwa"/>
    <s v="Male"/>
    <s v="2060695"/>
    <s v="0726067906"/>
    <s v="726067906"/>
    <s v=""/>
    <s v="701736493"/>
    <n v="34.509650000000001"/>
    <n v="0.55943699999999996"/>
    <s v="Bungoma"/>
    <s v="Bumula"/>
    <s v="South Bukusa"/>
    <s v="Kharakha B"/>
    <x v="0"/>
    <s v="Kennedy Amiani Anzeze"/>
    <s v="Kennedy Amiani Anzeze"/>
    <s v="782430755"/>
    <s v="Micro Business"/>
    <s v="KENBIM"/>
  </r>
  <r>
    <s v="VPA6"/>
    <s v="KE-KIA-1910-26811"/>
    <x v="1"/>
    <s v=""/>
    <s v="2nd September,2019"/>
    <d v="2019-09-02T00:00:00"/>
    <s v="5th October,2019"/>
    <d v="2019-10-05T00:00:00"/>
    <s v="Mburu Peter"/>
    <s v="Male"/>
    <s v="99999"/>
    <s v="254721329282"/>
    <s v="2.55E+11"/>
    <s v=""/>
    <s v=""/>
    <n v="36.604346999999997"/>
    <n v="-1.1971080000000001"/>
    <s v="Kiambu"/>
    <s v="Limuru"/>
    <s v="Ndeiya"/>
    <s v="Mukuru"/>
    <x v="2"/>
    <s v="Cides Ltd"/>
    <s v="Null"/>
    <s v=""/>
    <s v="Micro Business"/>
    <s v="KENBIM"/>
  </r>
  <r>
    <s v="VPA6"/>
    <s v="KE-KIA-1910-24784"/>
    <x v="1"/>
    <s v=""/>
    <s v="16th September,2019"/>
    <d v="2019-09-16T00:00:00"/>
    <s v="17th October,2019"/>
    <d v="2019-10-17T00:00:00"/>
    <s v="Maina Susan Nyambura"/>
    <s v="Female"/>
    <s v="14402474"/>
    <s v="254734701885"/>
    <s v="2.55E+11"/>
    <s v=""/>
    <s v="2.55E+11"/>
    <n v="36.617218000000001"/>
    <n v="-1.0584370000000001"/>
    <s v="Kiambu"/>
    <s v="Lari"/>
    <s v="Lari"/>
    <s v="Gitithia"/>
    <x v="2"/>
    <s v="Cides Ltd"/>
    <s v="Null"/>
    <s v=""/>
    <s v="Micro Business"/>
    <s v="KENBIM"/>
  </r>
  <r>
    <s v="VPA6"/>
    <s v="KE-KIA-1911-28605"/>
    <x v="1"/>
    <s v=""/>
    <s v="10th October,2019"/>
    <d v="2019-10-10T00:00:00"/>
    <s v="5th November,2019"/>
    <d v="2019-11-05T00:00:00"/>
    <s v="Nguturi Francis Njung'E"/>
    <s v="Male"/>
    <s v="1698660"/>
    <s v="254721483259"/>
    <s v="2.55E+11"/>
    <s v=""/>
    <s v=""/>
    <n v="36.600087000000002"/>
    <n v="-1.1609389999999999"/>
    <s v="Kiambu"/>
    <s v="Limuru"/>
    <s v="Ndeiya"/>
    <s v="Kagoiyo"/>
    <x v="2"/>
    <s v="Cides Ltd"/>
    <s v="Null"/>
    <s v=""/>
    <s v="Micro Business"/>
    <s v="KENBIM"/>
  </r>
  <r>
    <s v="VPA6"/>
    <s v="KE-KIA-1911-24785"/>
    <x v="1"/>
    <s v=""/>
    <s v="22nd September,2019"/>
    <d v="2019-09-22T00:00:00"/>
    <s v="5th November,2019"/>
    <d v="2019-11-05T00:00:00"/>
    <s v="Ngumi Anthony"/>
    <s v="Female"/>
    <s v="18562850"/>
    <s v="254722633046"/>
    <s v="2.55E+11"/>
    <s v=""/>
    <s v="2.55E+11"/>
    <n v="36.606610000000003"/>
    <n v="-1.194674"/>
    <s v="Kiambu"/>
    <s v="Limuru"/>
    <s v="Ndeiya"/>
    <s v="Mukuru"/>
    <x v="2"/>
    <s v="Cides Ltd"/>
    <s v="Null"/>
    <s v=""/>
    <s v="Micro Business"/>
    <s v="KENBIM"/>
  </r>
  <r>
    <s v="VPA6"/>
    <s v="KE-KIA-1910-24794"/>
    <x v="0"/>
    <s v="Non Compliant"/>
    <s v="10th August,2019"/>
    <d v="2019-08-10T00:00:00"/>
    <s v="11th October,2019"/>
    <d v="2019-10-11T00:00:00"/>
    <s v="Kamau Jane Wangui"/>
    <s v="Female"/>
    <s v="308260"/>
    <s v="254711976709"/>
    <s v="2.55E+11"/>
    <s v=""/>
    <s v="2.55E+11"/>
    <n v="36.621578999999997"/>
    <n v="-1.131092"/>
    <s v="Kiambu"/>
    <s v="Limuru"/>
    <s v="Kamirithu"/>
    <s v="Tharuni"/>
    <x v="2"/>
    <s v="Cides Ltd"/>
    <s v="Null"/>
    <s v=""/>
    <s v="Micro Business"/>
    <s v="KENBIM"/>
  </r>
  <r>
    <s v="VPA6"/>
    <s v="KE-NAK-1910-25670"/>
    <x v="1"/>
    <s v=""/>
    <s v="29th June,2019"/>
    <d v="2019-06-29T00:00:00"/>
    <s v="15th October,2019"/>
    <d v="2019-10-15T00:00:00"/>
    <s v="Koech Chemutai Bicothy"/>
    <s v="Female"/>
    <s v="23296733"/>
    <s v="0791910477"/>
    <s v="791910477"/>
    <s v=""/>
    <s v="728921247"/>
    <n v="35.481797999999998"/>
    <n v="-0.41136800000000001"/>
    <s v="Nakuru"/>
    <s v="Kuresoi"/>
    <s v="Kuresoi"/>
    <s v="Kipkoris"/>
    <x v="3"/>
    <s v="Ndimar Renewable Energy"/>
    <s v="Ndimar Renewable Energy"/>
    <s v="722797711"/>
    <s v="Micro Business"/>
    <s v="MKD"/>
  </r>
  <r>
    <s v="VPA6"/>
    <s v="KE-NAK-1910-25669"/>
    <x v="1"/>
    <s v=""/>
    <s v="6th June,2019"/>
    <d v="2019-06-06T00:00:00"/>
    <s v="15th October,2019"/>
    <d v="2019-10-15T00:00:00"/>
    <s v="Torongei Joel"/>
    <s v="Male"/>
    <s v="99999"/>
    <s v="0724305182"/>
    <s v="724305182"/>
    <s v=""/>
    <s v="727640524"/>
    <n v="35.479599999999998"/>
    <n v="-0.32512799999999997"/>
    <s v="Nakuru"/>
    <s v="Kuresoi"/>
    <s v="Kuresoi"/>
    <s v="Githima"/>
    <x v="3"/>
    <s v="Ndimar Renewable Energy"/>
    <s v="Ndimar Renewable Energy"/>
    <s v="722797711"/>
    <s v="Micro Business"/>
    <s v="MKD"/>
  </r>
  <r>
    <s v="VPA6"/>
    <s v="KE-KER-1910-25195"/>
    <x v="1"/>
    <s v=""/>
    <s v="5th June,2019"/>
    <d v="2019-06-05T00:00:00"/>
    <s v="15th October,2019"/>
    <d v="2019-10-15T00:00:00"/>
    <s v="Mabwai Richard"/>
    <s v="Female"/>
    <s v="99999"/>
    <s v="0722621942"/>
    <s v="722621942"/>
    <s v=""/>
    <s v="740923521"/>
    <n v="35.467955000000003"/>
    <n v="-0.27939700000000001"/>
    <s v="Kericho"/>
    <s v="Kipkelion East"/>
    <s v="Kuresoi"/>
    <s v="Kiletye"/>
    <x v="3"/>
    <s v="Ndimar Renewable Energy"/>
    <s v="Ndimar Renewable Energy"/>
    <s v="722797711"/>
    <s v="Micro Business"/>
    <s v="MKD"/>
  </r>
  <r>
    <s v="VPA6"/>
    <s v="KE-KER-1910-25194"/>
    <x v="1"/>
    <s v=""/>
    <s v="5th June,2019"/>
    <d v="2019-06-05T00:00:00"/>
    <s v="15th October,2019"/>
    <d v="2019-10-15T00:00:00"/>
    <s v="Limo Benard"/>
    <s v="Male"/>
    <s v="99999"/>
    <s v="0727079737"/>
    <s v="727079737"/>
    <s v=""/>
    <s v="72101221889"/>
    <n v="35.443243000000002"/>
    <n v="-0.28700700000000001"/>
    <s v="Kericho"/>
    <s v="Kipkelion East"/>
    <s v="Kipkelion East"/>
    <s v="Chepsir"/>
    <x v="3"/>
    <s v="Ndimar Renewable Energy"/>
    <s v="Ndimar Renewable Energy"/>
    <s v="722797711"/>
    <s v="Micro Business"/>
    <s v="MKD"/>
  </r>
  <r>
    <s v="VPA6"/>
    <s v="KE-NAK-1904-27405"/>
    <x v="1"/>
    <s v=""/>
    <s v="9th February,2019"/>
    <d v="2019-02-09T00:00:00"/>
    <s v="12th April,2019"/>
    <d v="2019-04-12T00:00:00"/>
    <s v="Emmy Chemutai"/>
    <s v="Female"/>
    <s v="23820302"/>
    <s v="714925668"/>
    <s v="714503538"/>
    <s v=""/>
    <s v=""/>
    <n v="35.656863000000001"/>
    <n v="-0.60379700000000003"/>
    <s v="Nakuru"/>
    <s v="Kuresoi"/>
    <s v="Cheptuech"/>
    <s v="Ketitui"/>
    <x v="3"/>
    <s v="Kichemu limited"/>
    <s v="Stephen Macharia Kimenyi"/>
    <s v="727002750"/>
    <s v="Micro Business"/>
    <s v="MKD"/>
  </r>
  <r>
    <s v="VPA6"/>
    <s v="KE-KIA-1911-26806"/>
    <x v="1"/>
    <s v=""/>
    <s v="2nd October,2019"/>
    <d v="2019-10-02T00:00:00"/>
    <s v="7th November,2019"/>
    <d v="2019-11-07T00:00:00"/>
    <s v="Mwangi Mary"/>
    <s v="Female"/>
    <s v="99999"/>
    <s v="254704536268"/>
    <s v="2.55E+11"/>
    <s v=""/>
    <s v="2.55E+11"/>
    <n v="36.952224999999999"/>
    <n v="-0.99888299999999997"/>
    <s v="Kiambu"/>
    <s v="Gatundu North"/>
    <s v="Mangu"/>
    <s v="Kirai"/>
    <x v="2"/>
    <s v="Cides Ltd"/>
    <s v="Null"/>
    <s v=""/>
    <s v="Micro Business"/>
    <s v="KENBIM"/>
  </r>
  <r>
    <s v="VPA6"/>
    <s v="KE-KIA-1911-24726"/>
    <x v="1"/>
    <s v=""/>
    <s v="15th September,2019"/>
    <d v="2019-09-15T00:00:00"/>
    <s v="11th November,2019"/>
    <d v="2019-11-11T00:00:00"/>
    <s v="Matheri Henry Kimani"/>
    <s v="Male"/>
    <s v="794932"/>
    <s v="722603833"/>
    <s v="720825836"/>
    <s v=""/>
    <s v=""/>
    <n v="36.836829999999999"/>
    <n v="-0.97546500000000003"/>
    <s v="Kiambu"/>
    <s v="Gatundu South"/>
    <s v="Kiganjo"/>
    <s v="Kiawandiga"/>
    <x v="2"/>
    <s v="Cides Ltd"/>
    <s v=""/>
    <s v=""/>
    <s v="Micro Business"/>
    <s v="KENBIM"/>
  </r>
  <r>
    <s v="VPA6"/>
    <s v="KE-KIA-1911-26810"/>
    <x v="1"/>
    <s v=""/>
    <s v="5th October,2019"/>
    <d v="2019-10-05T00:00:00"/>
    <s v="11th November,2019"/>
    <d v="2019-11-11T00:00:00"/>
    <s v="Kungu Peter Gitu"/>
    <s v="Male"/>
    <s v="13221069"/>
    <s v="254704314119"/>
    <s v="2.55E+11"/>
    <s v=""/>
    <s v=""/>
    <n v="36.839430999999998"/>
    <n v="-0.96355500000000005"/>
    <s v="Kiambu"/>
    <s v="Gatundu South"/>
    <s v="Rwabura"/>
    <s v="Kariciungu"/>
    <x v="2"/>
    <s v="Cides Ltd"/>
    <s v="Null"/>
    <s v=""/>
    <s v="Micro Business"/>
    <s v="KENBIM"/>
  </r>
  <r>
    <s v="VPA6"/>
    <s v="KE-KIA-1910-0"/>
    <x v="0"/>
    <s v="Non Compliant"/>
    <s v="15th August,2019"/>
    <d v="2019-08-15T00:00:00"/>
    <s v="27th October,2019"/>
    <d v="2019-10-27T00:00:00"/>
    <s v="Kiundi David Mwaura"/>
    <s v="Male"/>
    <s v="7985493"/>
    <s v="254725046686"/>
    <s v="2.55E+11"/>
    <s v=""/>
    <s v="2.55E+11"/>
    <n v="36.817869000000002"/>
    <n v="-0.95839300000000005"/>
    <s v="Kiambu"/>
    <s v="Limuru"/>
    <s v="Ndarugo"/>
    <s v="Gitugu"/>
    <x v="2"/>
    <s v="Cides Ltd"/>
    <s v="Null"/>
    <s v=""/>
    <s v="Micro Business"/>
    <s v="KENBIM"/>
  </r>
  <r>
    <s v="VPA6"/>
    <s v="KE-KIA-1910-26567"/>
    <x v="1"/>
    <s v=""/>
    <s v="25th August,2019"/>
    <d v="2019-08-25T00:00:00"/>
    <s v="18th October,2019"/>
    <d v="2019-10-18T00:00:00"/>
    <s v="Kibera Joseph Kirite"/>
    <s v="Male"/>
    <s v="3439651"/>
    <s v="713639077"/>
    <s v="2.55E+11"/>
    <s v=""/>
    <s v="2.55E+11"/>
    <n v="36.885784999999998"/>
    <n v="-1.050861"/>
    <s v="Kiambu"/>
    <s v="Gatundu South"/>
    <s v="Mutati"/>
    <s v="Nembu Central"/>
    <x v="0"/>
    <s v="Cides Ltd"/>
    <s v="Null"/>
    <s v=""/>
    <s v="Micro Business"/>
    <s v="KENBIM"/>
  </r>
  <r>
    <s v="VPA6"/>
    <s v="KE-MUR-1911-25962"/>
    <x v="1"/>
    <s v=""/>
    <s v="15th October,2019"/>
    <d v="2019-10-15T00:00:00"/>
    <s v="9th November,2019"/>
    <d v="2019-11-09T00:00:00"/>
    <s v="Kinyanjui Magdalene"/>
    <s v="Male"/>
    <s v="13703996"/>
    <s v="254723789558"/>
    <s v="2.55E+11"/>
    <s v=""/>
    <s v="2.55E+11"/>
    <n v="37.061725000000003"/>
    <n v="-1.031012"/>
    <s v="Murang'a"/>
    <s v="Gatanga"/>
    <s v="Mugumo"/>
    <s v="Mamboromoko"/>
    <x v="0"/>
    <s v="Kenbi Enterprises"/>
    <s v="Moses"/>
    <s v=""/>
    <s v="Micro Business"/>
    <s v="KENBIM"/>
  </r>
  <r>
    <s v="VPA6"/>
    <s v="KE-KIA-1911-24953"/>
    <x v="0"/>
    <s v="Non Compliant"/>
    <s v="13th November,2019"/>
    <d v="2019-11-13T00:00:00"/>
    <s v="13th November,2019"/>
    <d v="2019-11-13T00:00:00"/>
    <s v="Chege Nelson Nelson"/>
    <s v="Male"/>
    <s v="99999"/>
    <s v="720813164"/>
    <s v="2.55E+11"/>
    <s v=""/>
    <s v="2.55E+11"/>
    <n v="37.148687000000002"/>
    <n v="-1.054632"/>
    <s v="Kiambu"/>
    <s v="Thika East"/>
    <s v="Komu"/>
    <s v="Lanless"/>
    <x v="2"/>
    <s v="Fagaden Enterprises"/>
    <s v="Fagaden Enterprises"/>
    <s v="254721959188"/>
    <s v="Micro Business"/>
    <s v="MKD"/>
  </r>
  <r>
    <s v="VPA6"/>
    <s v="KE-KIA-1910-0"/>
    <x v="0"/>
    <s v="Non Compliant"/>
    <s v="25th August,2019"/>
    <d v="2019-08-25T00:00:00"/>
    <s v="18th October,2019"/>
    <d v="2019-10-18T00:00:00"/>
    <s v="Kabi Michael Kiboo"/>
    <s v="Male"/>
    <s v="21422211"/>
    <s v="254724112324"/>
    <s v="2.55E+11"/>
    <s v=""/>
    <s v="2.55E+11"/>
    <n v="36.888632000000001"/>
    <n v="-1.050897"/>
    <s v="Kiambu"/>
    <s v="Gatundu South"/>
    <s v="Mutati"/>
    <s v="Nembu Central"/>
    <x v="0"/>
    <s v="Cides Ltd"/>
    <s v="Null"/>
    <s v=""/>
    <s v="Micro Business"/>
    <s v="KENBIM"/>
  </r>
  <r>
    <s v="VPA6"/>
    <s v="KE-MER-1911-25605"/>
    <x v="0"/>
    <s v="Grievance"/>
    <s v="20th October,2019"/>
    <d v="2019-10-20T00:00:00"/>
    <s v="10th November,2019"/>
    <d v="2019-11-10T00:00:00"/>
    <s v="Kinyua M'Rinkanya Julius"/>
    <s v="Male"/>
    <s v="4470103"/>
    <s v="254720659789"/>
    <s v="2.55E+11"/>
    <s v=""/>
    <s v="2.55E+11"/>
    <n v="37.588000000000001"/>
    <n v="-7.1401999999999993E-2"/>
    <s v="Meru"/>
    <s v="Imenti South"/>
    <s v="Mikumbune"/>
    <s v="Kiamiriru"/>
    <x v="2"/>
    <s v="Likunga Company Limited"/>
    <s v="Eliatha Njagi"/>
    <s v="254718644238"/>
    <s v="Micro Business"/>
    <s v="MKD"/>
  </r>
  <r>
    <s v="VPA6"/>
    <s v="KE-NYE-1905-26866"/>
    <x v="1"/>
    <s v=""/>
    <s v="30th April,2019"/>
    <d v="2019-04-30T00:00:00"/>
    <s v="1st May,2019"/>
    <d v="2019-05-01T00:00:00"/>
    <s v="Ndege Cyrus Nduru"/>
    <s v="Male"/>
    <s v="3374982"/>
    <s v="254723941028"/>
    <s v="2.55E+11"/>
    <s v=""/>
    <s v="2.55E+11"/>
    <n v="37.106982000000002"/>
    <n v="-0.50088900000000003"/>
    <s v="Nyeri"/>
    <s v="Mathira East"/>
    <s v="Peter Ciira"/>
    <s v="Githima"/>
    <x v="0"/>
    <s v="Ndimar Renewable Energy"/>
    <s v="Ndimar Renewable Energy"/>
    <s v="254722797711"/>
    <s v="Micro Business"/>
    <s v="KENBIM"/>
  </r>
  <r>
    <s v="VPA6"/>
    <s v="KE-NYA-1911-27124"/>
    <x v="1"/>
    <s v=""/>
    <s v="22nd November,2019"/>
    <d v="2019-11-22T00:00:00"/>
    <s v="22nd November,2019"/>
    <d v="2019-11-22T00:00:00"/>
    <s v="Achoki Charles Ondari"/>
    <s v="Male"/>
    <s v="304905"/>
    <s v="254723460563"/>
    <s v="2.55E+11"/>
    <s v=""/>
    <s v="2.55E+11"/>
    <n v="35.041176999999998"/>
    <n v="-0.67057199999999995"/>
    <s v="Nyamira"/>
    <s v="Borabu"/>
    <s v="Borabu"/>
    <s v="Mogusii"/>
    <x v="1"/>
    <s v="Nyansancha Biogas"/>
    <s v="Samuel Manyura Otiso"/>
    <s v="254723433295"/>
    <s v="Micro Business"/>
    <s v="MKD"/>
  </r>
  <r>
    <s v="VPA6"/>
    <s v="KE-KAJ-1911-28599"/>
    <x v="1"/>
    <s v=""/>
    <s v="20th September,2019"/>
    <d v="2019-09-20T00:00:00"/>
    <s v="23rd November,2019"/>
    <d v="2019-11-23T00:00:00"/>
    <s v="Njoroge Jane Wairimu"/>
    <s v="Female"/>
    <s v="13261964"/>
    <s v="721841852"/>
    <s v="2.55E+11"/>
    <s v=""/>
    <s v=""/>
    <n v="36.646045000000001"/>
    <n v="-1.3494349999999999"/>
    <s v="Kajiado"/>
    <s v="Kajiado West"/>
    <s v="Ngong"/>
    <s v="Kibiku"/>
    <x v="2"/>
    <s v="Cides Ltd"/>
    <s v="null"/>
    <s v=""/>
    <s v="Micro Business"/>
    <s v="KENBIM"/>
  </r>
  <r>
    <s v="VPA6"/>
    <s v="KE-KIR-1910-25419"/>
    <x v="1"/>
    <s v=""/>
    <s v="4th September,2019"/>
    <d v="2019-09-04T00:00:00"/>
    <s v="20th October,2019"/>
    <d v="2019-10-20T00:00:00"/>
    <s v="Murango Mercy Muthoni"/>
    <s v="Female"/>
    <s v="23674261"/>
    <s v="254720324361"/>
    <s v="2.55E+11"/>
    <s v=""/>
    <s v=""/>
    <n v="37.286999999999999"/>
    <n v="-0.467914"/>
    <s v="Kirinyaga"/>
    <s v="Kerugoya/Kutus"/>
    <s v="Inoi"/>
    <s v="Kiandieri"/>
    <x v="2"/>
    <s v="Cides Ltd"/>
    <s v="null"/>
    <s v=""/>
    <s v="Micro Business"/>
    <s v="KENBIM"/>
  </r>
  <r>
    <s v="VPA6"/>
    <s v="KE-MUR-1910-26808"/>
    <x v="1"/>
    <s v=""/>
    <s v="1st September,2019"/>
    <d v="2019-09-01T00:00:00"/>
    <s v="20th October,2019"/>
    <d v="2019-10-20T00:00:00"/>
    <s v="Gichuhi Bernard Wainaina"/>
    <s v="Male"/>
    <s v="7338703"/>
    <s v="254722989037"/>
    <s v="2.55E+11"/>
    <s v=""/>
    <s v="2.55E+11"/>
    <n v="37.110863000000002"/>
    <n v="-0.96370299999999998"/>
    <s v="Murang'a"/>
    <s v="Maragua"/>
    <s v="Kimorori Wemba"/>
    <s v="Kabati"/>
    <x v="1"/>
    <s v="Cides Ltd"/>
    <s v=""/>
    <s v=""/>
    <s v="Micro Business"/>
    <s v="KENBIM"/>
  </r>
  <r>
    <s v="VPA6"/>
    <s v="KE-MUR-1911-26783"/>
    <x v="1"/>
    <s v=""/>
    <s v="10th September,2019"/>
    <d v="2019-09-10T00:00:00"/>
    <s v="4th November,2019"/>
    <d v="2019-11-04T00:00:00"/>
    <s v="Gitau Davis M"/>
    <s v="Male"/>
    <s v="3733371"/>
    <s v="722881520"/>
    <s v="2.55E+11"/>
    <s v=""/>
    <s v=""/>
    <n v="37.194847000000003"/>
    <n v="-1.033406"/>
    <s v="Murang'a"/>
    <s v="Gatanga"/>
    <s v="Ithanga"/>
    <s v="Ndimu"/>
    <x v="0"/>
    <s v="Cides Ltd"/>
    <s v="Null"/>
    <s v=""/>
    <s v="Micro Business"/>
    <s v="KENBIM"/>
  </r>
  <r>
    <s v="VPA6"/>
    <s v="KE-NYA-1911-25511"/>
    <x v="1"/>
    <s v=""/>
    <s v="30th August,2019"/>
    <d v="2019-08-30T00:00:00"/>
    <s v="28th November,2019"/>
    <d v="2019-11-28T00:00:00"/>
    <s v="Ondieki Gladys Mongina"/>
    <s v="Female"/>
    <s v="11137413"/>
    <s v="254726007771"/>
    <s v="2.55E+11"/>
    <s v=""/>
    <s v="2.55E+11"/>
    <n v="34.920188000000003"/>
    <n v="-0.53453499999999998"/>
    <s v="Nyamira"/>
    <s v="Nyamira"/>
    <s v="West Mogirango"/>
    <s v="Kemasare"/>
    <x v="3"/>
    <s v="Perjo Biogas Co Ltd"/>
    <s v="Joel Nyambane Moigare"/>
    <s v="254710208102"/>
    <s v="Micro Business"/>
    <s v="MKD"/>
  </r>
  <r>
    <s v="VPA6"/>
    <s v="KE-LAI-1910-26807"/>
    <x v="1"/>
    <s v=""/>
    <s v="25th August,2019"/>
    <d v="2019-08-25T00:00:00"/>
    <s v="5th October,2019"/>
    <d v="2019-10-05T00:00:00"/>
    <s v="Gichuru Anna Kabui"/>
    <s v="Female"/>
    <s v="99999"/>
    <s v="254723423289"/>
    <s v="2.55E+11"/>
    <s v=""/>
    <s v=""/>
    <n v="36.676138999999999"/>
    <n v="-0.113168"/>
    <s v="Laikipia"/>
    <s v="Laikipia East"/>
    <s v="Ngobit"/>
    <s v="Kaheho"/>
    <x v="1"/>
    <s v="Cides Ltd"/>
    <s v="Null"/>
    <s v=""/>
    <s v="Micro Business"/>
    <s v="KENBIM"/>
  </r>
  <r>
    <s v="VPA6"/>
    <s v="KE-KIA-1910-26809"/>
    <x v="1"/>
    <s v=""/>
    <s v="25th August,2019"/>
    <d v="2019-08-25T00:00:00"/>
    <s v="5th October,2019"/>
    <d v="2019-10-05T00:00:00"/>
    <s v="Gitau John"/>
    <s v="Male"/>
    <s v="24055321"/>
    <s v="254728728653"/>
    <s v="2.55E+11"/>
    <s v=""/>
    <s v="2.55E+11"/>
    <n v="36.709350999999998"/>
    <n v="-1.04711"/>
    <s v="Kiambu"/>
    <s v="Githunguri"/>
    <s v="Githiga"/>
    <s v="Mathanja B"/>
    <x v="1"/>
    <s v="Cides Ltd"/>
    <s v=""/>
    <s v=""/>
    <s v="Micro Business"/>
    <s v="KENBIM"/>
  </r>
  <r>
    <s v="VPA6"/>
    <s v="KE-ELG-1911-28506"/>
    <x v="1"/>
    <s v=""/>
    <s v="30th October,2019"/>
    <d v="2019-10-30T00:00:00"/>
    <s v="20th November,2019"/>
    <d v="2019-11-20T00:00:00"/>
    <s v="Linah Limo"/>
    <s v="Female"/>
    <s v="99999"/>
    <s v="254723920202"/>
    <s v="2.55E+11"/>
    <s v=""/>
    <s v=""/>
    <n v="35.569991999999999"/>
    <n v="0.35902699999999999"/>
    <s v="Elgeyo/Marakwet"/>
    <s v="Keiyo South"/>
    <s v="Keiyo South"/>
    <s v="Lelboinet"/>
    <x v="1"/>
    <s v="Cides Ltd"/>
    <s v="Lilian Lelei"/>
    <s v="254710494562"/>
    <s v="Micro Business"/>
    <s v="KENBIM"/>
  </r>
  <r>
    <s v="VPA6"/>
    <s v="KE-UAS-1912-26081"/>
    <x v="1"/>
    <s v=""/>
    <s v="14th October,2019"/>
    <d v="2019-10-14T00:00:00"/>
    <s v="2nd December,2019"/>
    <d v="2019-12-02T00:00:00"/>
    <s v="Ronoh Lilian J"/>
    <s v="Female"/>
    <s v="13069869"/>
    <s v="254727109209"/>
    <s v="2.55E+11"/>
    <s v=""/>
    <s v="2.55E+11"/>
    <n v="35.346547000000001"/>
    <n v="0.52150600000000003"/>
    <s v="Uasin Gishu"/>
    <s v="Ainabkoi"/>
    <s v="Kapsoya"/>
    <s v="Chepsiria"/>
    <x v="0"/>
    <s v="Kichemu limited"/>
    <s v=""/>
    <s v=""/>
    <s v="Micro Business"/>
    <s v="MKD"/>
  </r>
  <r>
    <s v="VPA6"/>
    <s v="KE-MUR-1810-24911"/>
    <x v="0"/>
    <s v="Non Compliant"/>
    <s v="18th September,2018"/>
    <d v="2018-09-18T00:00:00"/>
    <s v="25th October,2018"/>
    <d v="2018-10-25T00:00:00"/>
    <s v="Mungai Daniel Kuria"/>
    <s v="Male"/>
    <s v="99999"/>
    <s v="725598439"/>
    <s v="2.55E+11"/>
    <s v=""/>
    <s v=""/>
    <n v="37.045968000000002"/>
    <n v="-0.89679699999999996"/>
    <s v="Murang'a"/>
    <s v="Kandara"/>
    <s v="Gatitu"/>
    <s v="Githama"/>
    <x v="3"/>
    <s v="Eastern Bioteck"/>
    <s v="Sospeter maina"/>
    <s v="254724714221"/>
    <s v="Micro Business"/>
    <s v="MKD"/>
  </r>
  <r>
    <s v="VPA6"/>
    <s v="KE-MUR-1906-27173"/>
    <x v="1"/>
    <s v=""/>
    <s v="26th April,2019"/>
    <d v="2019-04-26T00:00:00"/>
    <s v="15th June,2019"/>
    <d v="2019-06-15T00:00:00"/>
    <s v="Njoroge Mungai"/>
    <s v="Male"/>
    <s v="9197754"/>
    <s v="254724585632"/>
    <s v="2.55E+11"/>
    <s v=""/>
    <s v=""/>
    <n v="37.078980999999999"/>
    <n v="-0.91367399999999999"/>
    <s v="Murang'a"/>
    <s v="Kandara"/>
    <s v="Kandara"/>
    <s v="Kangunduini"/>
    <x v="2"/>
    <s v="Eastern Bioteck"/>
    <s v="Sospeter Maina"/>
    <s v="254724714221"/>
    <s v="Micro Business"/>
    <s v="KENBIM"/>
  </r>
  <r>
    <s v="VPA6"/>
    <s v="KE-EMB-1912-25693"/>
    <x v="0"/>
    <s v="Grievance"/>
    <s v="18th December,2019"/>
    <d v="2019-12-18T00:00:00"/>
    <s v="18th December,2019"/>
    <d v="2019-12-18T00:00:00"/>
    <s v="Rundii Gitiri Rose"/>
    <s v="Female"/>
    <n v="99999"/>
    <s v="254708161130"/>
    <s v="2.55E+11"/>
    <s v=""/>
    <s v="2.55E+11"/>
    <n v="37.540134999999999"/>
    <n v="-0.36913699999999999"/>
    <s v="Embu"/>
    <s v="Embu East"/>
    <s v="Kieni  North"/>
    <s v="Kariari"/>
    <x v="2"/>
    <s v="Igwemas General Digester Ltd"/>
    <s v="Erick Munene"/>
    <s v="254728779943"/>
    <s v="Micro Business"/>
    <s v="MKD"/>
  </r>
  <r>
    <s v="VPA6"/>
    <s v="KE-NYA-2001-25862"/>
    <x v="1"/>
    <s v=""/>
    <s v="30th November,2019"/>
    <d v="2019-11-30T00:00:00"/>
    <s v="5th January,2020"/>
    <d v="2020-01-05T00:00:00"/>
    <s v="Wanderi Margaret Wangui"/>
    <s v="Female"/>
    <s v="99999"/>
    <s v="254721576651"/>
    <s v="2.55E+11"/>
    <s v=""/>
    <s v="2.55E+11"/>
    <n v="36.526541999999999"/>
    <n v="-1.9578000000000002E-2"/>
    <s v="Nyandarua"/>
    <s v="Ndaragwa"/>
    <s v="Nyandarwa North"/>
    <s v="Munada"/>
    <x v="0"/>
    <s v="Mt Kenya Renewable Energy"/>
    <s v="Allam gichuru"/>
    <s v="254705604956"/>
    <s v="Micro Business"/>
    <s v="KENBIM"/>
  </r>
  <r>
    <s v="VPA6"/>
    <s v="KE-NYA-1911-25512"/>
    <x v="1"/>
    <s v=""/>
    <s v="19th August,2019"/>
    <d v="2019-08-19T00:00:00"/>
    <s v="29th November,2019"/>
    <d v="2019-11-29T00:00:00"/>
    <s v="Ondieki Jane Masaki"/>
    <s v="Female"/>
    <s v="13343740"/>
    <s v="254702874887"/>
    <s v="2.55E+11"/>
    <s v=""/>
    <s v="2.55E+11"/>
    <n v="34.963982999999999"/>
    <n v="-0.63259200000000004"/>
    <s v="Nyamira"/>
    <s v="Nyamira"/>
    <s v="Bonyamatuta"/>
    <s v="Nyakeore"/>
    <x v="0"/>
    <s v="Perjo Biogas Co Ltd"/>
    <s v="Joel Nyambane Moigare"/>
    <s v="710208102"/>
    <s v="Micro Business"/>
    <s v="MKD"/>
  </r>
  <r>
    <s v="VPA6"/>
    <s v="KE-TRA-2002-25077"/>
    <x v="1"/>
    <s v=""/>
    <s v="15th February,2020"/>
    <d v="2020-02-15T00:00:00"/>
    <s v="15th February,2020"/>
    <d v="2020-02-15T00:00:00"/>
    <s v="Wekesa Linet Lumonya"/>
    <s v="Female"/>
    <s v="22642406"/>
    <s v="254721586500"/>
    <s v=""/>
    <s v=""/>
    <s v=""/>
    <n v="34.886992999999997"/>
    <n v="0.84023499999999995"/>
    <s v="Trans Nzoia"/>
    <s v="Kiminini"/>
    <s v="Sikhendu"/>
    <s v="Bukwet"/>
    <x v="3"/>
    <s v="Pafasi Enterprise"/>
    <s v="Pafasi  Enterprise"/>
    <s v="712956699"/>
    <s v="Micro Business"/>
    <s v="MKD"/>
  </r>
  <r>
    <s v="VPA6"/>
    <s v="KE-TRA-2002-25078"/>
    <x v="1"/>
    <s v=""/>
    <s v="16th February,2020"/>
    <d v="2020-02-16T00:00:00"/>
    <s v="16th February,2020"/>
    <d v="2020-02-16T00:00:00"/>
    <s v="Kibii Eunice Jeruiyot"/>
    <s v="Female"/>
    <s v="12682232"/>
    <s v="721958804"/>
    <s v="254721958804"/>
    <s v=""/>
    <s v="254714556111"/>
    <n v="35.034547000000003"/>
    <n v="1.0097879999999999"/>
    <s v="Trans Nzoia"/>
    <s v="Trans Nzoia West"/>
    <s v="Kiminini"/>
    <s v="Sinendet"/>
    <x v="4"/>
    <s v="Pafasi Enterprise"/>
    <s v="Pafasi  Enterprise"/>
    <s v="712956699"/>
    <s v="Micro Business"/>
    <s v="AKUT"/>
  </r>
  <r>
    <s v="VPA6"/>
    <s v="KE-BAR-2002-26086"/>
    <x v="1"/>
    <s v=""/>
    <s v="21st December,2019"/>
    <d v="2019-12-21T00:00:00"/>
    <s v="21st February,2020"/>
    <d v="2020-02-21T00:00:00"/>
    <s v="Kaptum Haron"/>
    <s v="Male"/>
    <s v="7898720"/>
    <s v="254721858900"/>
    <s v="2.55E+11"/>
    <s v=""/>
    <s v=""/>
    <n v="35.791840000000001"/>
    <n v="0.64327599999999996"/>
    <s v="Baringo"/>
    <s v="Baringo North"/>
    <s v="Kabartonjo"/>
    <s v="Kapkwang"/>
    <x v="1"/>
    <s v="Kichemu limited"/>
    <s v="null"/>
    <s v=""/>
    <s v="Micro Business"/>
    <s v="MKD"/>
  </r>
  <r>
    <s v="VPA6"/>
    <s v="KE-TRA-2003-25079"/>
    <x v="1"/>
    <s v=""/>
    <s v="12th March,2020"/>
    <d v="2020-03-12T00:00:00"/>
    <s v="12th March,2020"/>
    <d v="2020-03-12T00:00:00"/>
    <s v="Ilole Joseph Khadiakala"/>
    <s v="Male"/>
    <s v="0997465"/>
    <s v="254720580137"/>
    <s v="2.55E+11"/>
    <s v=""/>
    <s v="2.55E+11"/>
    <n v="35.117342999999998"/>
    <n v="1.0211680000000001"/>
    <s v="Trans Nzoia"/>
    <s v="Trans Nzoia East"/>
    <s v="Trans-Nzoia  East"/>
    <s v="Ekatano/ Sibanga"/>
    <x v="2"/>
    <s v="Pafasi Enterprise"/>
    <s v="Pafasi  Enterprise"/>
    <s v="712956699"/>
    <s v="Micro Business"/>
    <s v="MKD"/>
  </r>
  <r>
    <s v="VPA6"/>
    <s v="KE-THA-2004-25682"/>
    <x v="1"/>
    <s v=""/>
    <s v="29th April,2020"/>
    <d v="2020-04-29T00:00:00"/>
    <s v="29th April,2020"/>
    <d v="2020-04-29T00:00:00"/>
    <s v="Simon Stanley Kathuni"/>
    <s v="Male"/>
    <s v="34253456"/>
    <s v="720856586"/>
    <s v=""/>
    <s v=""/>
    <s v="2.55E+11"/>
    <n v="37.640847999999998"/>
    <n v="-0.36977500000000002"/>
    <s v="Tharaka-Nithi"/>
    <s v="Chuka"/>
    <s v="Mwonge"/>
    <s v="Kangumo"/>
    <x v="3"/>
    <s v="Igwemas General Digester Ltd"/>
    <s v="Timothy Murithi"/>
    <s v="791853946"/>
    <s v="Micro Business"/>
    <s v="MKD"/>
  </r>
  <r>
    <s v="VPA6"/>
    <s v="KE-MER-2005-25877"/>
    <x v="1"/>
    <s v=""/>
    <s v="2nd May,2020"/>
    <d v="2020-05-02T00:00:00"/>
    <s v="2nd May,2020"/>
    <d v="2020-05-02T00:00:00"/>
    <s v="Muriuki Kaigongi Zipporah"/>
    <s v="Female"/>
    <s v="2371353"/>
    <s v="254716536491"/>
    <s v="2.55E+11"/>
    <s v=""/>
    <s v="2.55E+11"/>
    <n v="37.589120999999999"/>
    <n v="-6.0910000000000001E-3"/>
    <s v="Meru"/>
    <s v="Meru Centra"/>
    <s v="Kibaranyaki"/>
    <s v="Muri"/>
    <x v="0"/>
    <s v="Igwemas General Digester Ltd"/>
    <s v="Samuel Maruga Kirimi"/>
    <s v="737028484"/>
    <s v="Micro Business"/>
    <s v="MKD"/>
  </r>
  <r>
    <s v="VPA6"/>
    <s v="KE-THA-2005-25689"/>
    <x v="1"/>
    <s v=""/>
    <s v="9th May,2020"/>
    <d v="2020-05-09T00:00:00"/>
    <s v="9th May,2020"/>
    <d v="2020-05-09T00:00:00"/>
    <s v="Mugambi Mutengi Eustace"/>
    <s v="Male"/>
    <s v="194563455"/>
    <s v="254725746566"/>
    <s v=""/>
    <s v=""/>
    <s v="254725746566"/>
    <n v="37.637324999999997"/>
    <n v="-0.324627"/>
    <s v="Tharaka-Nithi"/>
    <s v="Chuka"/>
    <s v="Kiangondu"/>
    <s v="Mbuta"/>
    <x v="0"/>
    <s v="Igwemas General Digester Ltd"/>
    <s v="Poul Murithi"/>
    <s v="791853946"/>
    <s v="Micro Business"/>
    <s v="MKD"/>
  </r>
  <r>
    <s v="VPA6"/>
    <s v="KE-THA-2005-25679"/>
    <x v="1"/>
    <s v=""/>
    <s v="16th May,2020"/>
    <d v="2020-05-16T00:00:00"/>
    <s v="16th May,2020"/>
    <d v="2020-05-16T00:00:00"/>
    <s v="Mugandi Thirika Toy"/>
    <s v="Male"/>
    <s v="24655297"/>
    <s v="721656289"/>
    <s v="254721656287"/>
    <s v=""/>
    <s v="254726694527"/>
    <n v="37.643515000000001"/>
    <n v="-0.37309300000000001"/>
    <s v="Tharaka-Nithi"/>
    <s v="Chuka"/>
    <s v="Mwonge"/>
    <s v="Kathiru"/>
    <x v="2"/>
    <s v="Igwemas General Digester Ltd"/>
    <s v="Poul Murithi"/>
    <s v="791853946"/>
    <s v="Micro Business"/>
    <s v="MKD"/>
  </r>
  <r>
    <s v="VPA6"/>
    <s v="KE-KIA-2005-26301"/>
    <x v="1"/>
    <s v=""/>
    <s v="18th May,2020"/>
    <d v="2020-05-18T00:00:00"/>
    <s v="18th May,2020"/>
    <d v="2020-05-18T00:00:00"/>
    <s v="Kihara Thuku John"/>
    <s v="Male"/>
    <s v="9574894"/>
    <s v="254725630940"/>
    <s v="254725630940"/>
    <s v=""/>
    <s v=""/>
    <n v="37.174860000000002"/>
    <n v="-1.070112"/>
    <s v="Kiambu"/>
    <s v="Thika East"/>
    <s v="Munguga"/>
    <s v="Salama"/>
    <x v="2"/>
    <s v="Andcol Enterprises"/>
    <s v="Andcol  Enterprises"/>
    <s v="723020914"/>
    <s v="Micro Business"/>
    <s v="KENBIM"/>
  </r>
  <r>
    <s v="VPA6"/>
    <s v="KE-KIA-2005-26300"/>
    <x v="1"/>
    <s v=""/>
    <s v="18th May,2020"/>
    <d v="2020-05-18T00:00:00"/>
    <s v="18th May,2020"/>
    <d v="2020-05-18T00:00:00"/>
    <s v="Wamburu Ann Wambui"/>
    <s v="Female"/>
    <s v="25044317"/>
    <s v="254726204313"/>
    <s v="254726204313"/>
    <s v=""/>
    <s v=""/>
    <n v="37.152676999999997"/>
    <n v="-1.074948"/>
    <s v="Kiambu"/>
    <s v="Thika East"/>
    <s v="Makongeni"/>
    <s v="Kamagambo"/>
    <x v="2"/>
    <s v="Andcol Enterprises"/>
    <s v="Andcol  Enterprises"/>
    <s v="723020914"/>
    <s v="Micro Business"/>
    <s v="KENBIM"/>
  </r>
  <r>
    <s v="VPA6"/>
    <s v="KE-NYE-2003-29220"/>
    <x v="1"/>
    <s v=""/>
    <s v="11th January,2020"/>
    <d v="2020-01-11T00:00:00"/>
    <s v="1st March,2020"/>
    <d v="2020-03-01T00:00:00"/>
    <s v="Kariuki Mwariri Francis"/>
    <s v="Male"/>
    <s v="11321680"/>
    <s v="722332636"/>
    <s v="254722332636"/>
    <s v=""/>
    <s v="254722332625"/>
    <n v="37.069453000000003"/>
    <n v="-0.371527"/>
    <s v="Nyeri"/>
    <s v="Mukurweni"/>
    <s v="Mathira West"/>
    <s v="Kagati"/>
    <x v="0"/>
    <s v="Mt Kenya Renewable Energy"/>
    <s v="null"/>
    <s v=""/>
    <s v="Micro Business"/>
    <s v="KENBIM"/>
  </r>
  <r>
    <s v="VPA6"/>
    <s v="KE-NYE-2003-29221"/>
    <x v="1"/>
    <s v=""/>
    <s v="11th January,2020"/>
    <d v="2020-01-11T00:00:00"/>
    <s v="1st March,2020"/>
    <d v="2020-03-01T00:00:00"/>
    <s v="Mbogo Ndirangu James"/>
    <s v="Male"/>
    <s v="1831401"/>
    <s v="721358281"/>
    <s v="254721358281"/>
    <s v=""/>
    <s v="254722643940"/>
    <n v="37.069125"/>
    <n v="-0.37287199999999998"/>
    <s v="Nyeri"/>
    <s v="Mukurweni"/>
    <s v="Mathira West"/>
    <s v="Kagati"/>
    <x v="0"/>
    <s v="Mt Kenya Renewable Energy"/>
    <s v="null"/>
    <s v=""/>
    <s v="Micro Business"/>
    <s v="KENBIM"/>
  </r>
  <r>
    <s v="VPA6"/>
    <s v="KE-KIA-2005-28529"/>
    <x v="0"/>
    <s v="Non Compliant"/>
    <s v="20th February,2020"/>
    <d v="2020-02-20T00:00:00"/>
    <s v="28th May,2020"/>
    <d v="2020-05-28T00:00:00"/>
    <s v="Karanja Ndungu Benard"/>
    <s v="Male"/>
    <s v="14400454"/>
    <s v="0722317119"/>
    <s v="722317119"/>
    <s v=""/>
    <s v=""/>
    <n v="37.057642999999999"/>
    <n v="-1.0287200000000001"/>
    <s v="Kiambu"/>
    <s v="Thika West"/>
    <s v="Chania"/>
    <s v="Maporomoko"/>
    <x v="0"/>
    <s v="VEP Enterprises"/>
    <s v="Nixon Kariuki Gaichuru"/>
    <s v="712255629"/>
    <s v="Micro Business"/>
    <s v="KENBIM"/>
  </r>
  <r>
    <s v="VPA6"/>
    <s v="KE-NYE-2003-27997"/>
    <x v="1"/>
    <s v=""/>
    <s v="11th January,2020"/>
    <d v="2020-01-11T00:00:00"/>
    <s v="1st March,2020"/>
    <d v="2020-03-01T00:00:00"/>
    <s v="Mutahi Muhika David"/>
    <s v="Male"/>
    <s v="5753685"/>
    <s v="254722255828"/>
    <s v="254722255828"/>
    <s v=""/>
    <s v="254722535290"/>
    <n v="37.079631999999997"/>
    <n v="-0.54588700000000001"/>
    <s v="Nyeri"/>
    <s v="Mukurweni"/>
    <s v="Mukurweini"/>
    <s v="Icamara"/>
    <x v="4"/>
    <s v="Mt Kenya Renewable Energy"/>
    <s v="null"/>
    <s v=""/>
    <s v="Micro Business"/>
    <s v="AKUT"/>
  </r>
  <r>
    <s v="VPA6"/>
    <s v="KE-NYE-2003-27994"/>
    <x v="1"/>
    <s v=""/>
    <s v="11th January,2020"/>
    <d v="2020-01-11T00:00:00"/>
    <s v="1st March,2020"/>
    <d v="2020-03-01T00:00:00"/>
    <s v="Maina Mwai Peter"/>
    <s v="Male"/>
    <s v="99999"/>
    <s v="722708626"/>
    <s v="254721374395"/>
    <s v=""/>
    <s v="254711728535"/>
    <n v="37.080176999999999"/>
    <n v="-0.57023000000000001"/>
    <s v="Nyeri"/>
    <s v="Mukurweni"/>
    <s v="Mukurweini"/>
    <s v="Gathea"/>
    <x v="0"/>
    <s v="Mt Kenya Renewable Energy"/>
    <s v="null"/>
    <s v=""/>
    <s v="Micro Business"/>
    <s v="KENBIM"/>
  </r>
  <r>
    <s v="VPA6"/>
    <s v="KE-NYE-2005-27998"/>
    <x v="1"/>
    <s v=""/>
    <s v="22nd March,2020"/>
    <d v="2020-03-22T00:00:00"/>
    <s v="11th May,2020"/>
    <d v="2020-05-11T00:00:00"/>
    <s v="Riitho Kiambo John"/>
    <s v="Male"/>
    <s v="99999"/>
    <s v="254726288777"/>
    <s v="254720014536"/>
    <s v=""/>
    <s v="254726228777"/>
    <n v="37.083345000000001"/>
    <n v="-0.56555800000000001"/>
    <s v="Nyeri"/>
    <s v="Mukurweni"/>
    <s v="Mukurweini"/>
    <s v="Munore"/>
    <x v="6"/>
    <s v="Mt Kenya Renewable Energy"/>
    <s v="null"/>
    <s v=""/>
    <s v="Micro Business"/>
    <s v="AKUT"/>
  </r>
  <r>
    <s v="VPA6"/>
    <s v="KE-BAR-2006-26083"/>
    <x v="1"/>
    <s v=""/>
    <s v="3rd May,2020"/>
    <d v="2020-05-03T00:00:00"/>
    <s v="5th June,2020"/>
    <d v="2020-06-05T00:00:00"/>
    <s v="Jonah Evans Gathu"/>
    <s v="Male"/>
    <s v="20048703"/>
    <s v="254721334948"/>
    <s v="2.55E+11"/>
    <s v=""/>
    <s v="2.55E+11"/>
    <n v="35.545918999999998"/>
    <n v="5.7037999999999998E-2"/>
    <s v="Baringo"/>
    <s v="Koibatek"/>
    <s v="Timboroa"/>
    <s v="Nyakio"/>
    <x v="0"/>
    <s v="Kichemu limited"/>
    <s v="null"/>
    <s v=""/>
    <s v="Micro Business"/>
    <s v="MKD"/>
  </r>
  <r>
    <s v="VPA6"/>
    <s v="KE-KAK-2006-25080"/>
    <x v="0"/>
    <s v="Non Compliant"/>
    <s v="6th June,2020"/>
    <d v="2020-06-06T00:00:00"/>
    <s v="6th June,2020"/>
    <d v="2020-06-06T00:00:00"/>
    <s v="Misoga Beatrice Kedogo"/>
    <s v="Female"/>
    <s v="5280289"/>
    <s v="720230602"/>
    <s v="2.55E+11"/>
    <s v=""/>
    <s v="2.55E+11"/>
    <n v="34.775807999999998"/>
    <n v="0.31168800000000002"/>
    <s v="Kakamega"/>
    <s v="Kakamega East"/>
    <s v="Kakamega"/>
    <s v="Lianungu"/>
    <x v="0"/>
    <s v="Pafasi Enterprise"/>
    <s v="Pafasi  Enterprise"/>
    <s v="712956699"/>
    <s v="Micro Business"/>
    <s v="KENBIM"/>
  </r>
  <r>
    <s v="VPA6"/>
    <s v="KE-EMB-2003-27775"/>
    <x v="1"/>
    <s v=""/>
    <s v="20th February,2020"/>
    <d v="2020-02-20T00:00:00"/>
    <s v="23rd March,2020"/>
    <d v="2020-03-23T00:00:00"/>
    <s v="Munyi Daniel Njue"/>
    <s v="Male"/>
    <s v="99999"/>
    <s v="254723076318"/>
    <s v="254723076318"/>
    <s v=""/>
    <s v=""/>
    <n v="37.499257999999998"/>
    <n v="-0.36448000000000003"/>
    <s v="Embu"/>
    <s v="Runyenjes"/>
    <s v="Kagaari North West"/>
    <s v="Mugui"/>
    <x v="0"/>
    <s v="Igwemas General Digester Ltd"/>
    <s v="Igwemas General Digester Ltd"/>
    <s v=""/>
    <s v="Micro Business"/>
    <s v="MKD"/>
  </r>
  <r>
    <s v="VPA6"/>
    <s v="KE-MER-2004-25676"/>
    <x v="1"/>
    <s v=""/>
    <s v="17th April,2020"/>
    <d v="2020-04-17T00:00:00"/>
    <s v="17th April,2020"/>
    <d v="2020-04-17T00:00:00"/>
    <s v="Igweta Kaaria Joseph"/>
    <s v="Male"/>
    <s v="35423412"/>
    <s v="254720658251"/>
    <s v="2.55E+11"/>
    <s v=""/>
    <s v="2.55E+11"/>
    <n v="37.733763000000003"/>
    <n v="7.0836999999999997E-2"/>
    <s v="Meru"/>
    <s v="Imenti North"/>
    <s v="Rwanyange"/>
    <s v="Kangiju"/>
    <x v="2"/>
    <s v="Igwemas General Digester Ltd"/>
    <s v="Poul Timothy Murithi"/>
    <s v="791853946"/>
    <s v="Micro Business"/>
    <s v="MKD"/>
  </r>
  <r>
    <s v="VPA6"/>
    <s v="KE-THA-2003-28485"/>
    <x v="1"/>
    <s v=""/>
    <s v="10th February,2020"/>
    <d v="2020-02-10T00:00:00"/>
    <s v="10th March,2020"/>
    <d v="2020-03-10T00:00:00"/>
    <s v="Karimi Miriti Hellen"/>
    <s v="Female"/>
    <s v="23456545"/>
    <s v="254720745697"/>
    <s v="2.55E+11"/>
    <s v=""/>
    <s v="2.55E+11"/>
    <n v="37.620955000000002"/>
    <n v="-0.23583299999999999"/>
    <s v="Tharaka-Nithi"/>
    <s v="Maara"/>
    <s v="Chogoria"/>
    <s v="Mugaani"/>
    <x v="2"/>
    <s v="Likunga Company Limited"/>
    <s v="John Kirimi"/>
    <s v="740897232"/>
    <s v="Micro Business"/>
    <s v="MKD"/>
  </r>
  <r>
    <s v="VPA6"/>
    <s v="KE-THA-2003-28486"/>
    <x v="1"/>
    <s v=""/>
    <s v="2nd February,2020"/>
    <d v="2020-02-02T00:00:00"/>
    <s v="15th March,2020"/>
    <d v="2020-03-15T00:00:00"/>
    <s v="Muritani Mathae Justus"/>
    <s v="Male"/>
    <s v="99999"/>
    <s v="254722164051"/>
    <s v="2.55E+11"/>
    <s v=""/>
    <s v="2.55E+11"/>
    <n v="37.618676999999998"/>
    <n v="-0.24861800000000001"/>
    <s v="Tharaka-Nithi"/>
    <s v="Maara"/>
    <s v="Chogoria"/>
    <s v="Kangoji"/>
    <x v="2"/>
    <s v="Likunga Company Limited"/>
    <s v="Julius Mwiriaria"/>
    <s v="713007798"/>
    <s v="Micro Business"/>
    <s v="KENBIM"/>
  </r>
  <r>
    <s v="VPA6"/>
    <s v="KE-THA-2004-28487"/>
    <x v="1"/>
    <s v=""/>
    <s v="25th March,2020"/>
    <d v="2020-03-25T00:00:00"/>
    <s v="5th April,2020"/>
    <d v="2020-04-05T00:00:00"/>
    <s v="Kanyua Marangu Rebecca"/>
    <s v="Female"/>
    <s v="19453456"/>
    <s v="254724933609"/>
    <s v="2.55E+11"/>
    <s v=""/>
    <s v="2.55E+11"/>
    <n v="37.719850000000001"/>
    <n v="-0.28289300000000001"/>
    <s v="Tharaka-Nithi"/>
    <s v="Maara"/>
    <s v="Kandungu"/>
    <s v="Murambani"/>
    <x v="0"/>
    <s v="Likunga Company Limited"/>
    <s v="Julias Mwilaria"/>
    <s v="713007798"/>
    <s v="Micro Business"/>
    <s v="KENBIM"/>
  </r>
  <r>
    <s v="VPA6"/>
    <s v="KE-THA-2003-28488"/>
    <x v="1"/>
    <s v=""/>
    <s v="18th February,2020"/>
    <d v="2020-02-18T00:00:00"/>
    <s v="25th March,2020"/>
    <d v="2020-03-25T00:00:00"/>
    <s v="Mukwanjeru Nyaga Aneta"/>
    <s v="Female"/>
    <s v="19456543"/>
    <s v="254704852900"/>
    <s v="2.55E+11"/>
    <s v=""/>
    <s v="2.55E+11"/>
    <n v="37.678925"/>
    <n v="-0.26819999999999999"/>
    <s v="Tharaka-Nithi"/>
    <s v="Maara"/>
    <s v="Gitinje"/>
    <s v="Rwanderi"/>
    <x v="0"/>
    <s v="Likunga Company Limited"/>
    <s v="Eliatha Njagi"/>
    <s v="718644238"/>
    <s v="Micro Business"/>
    <s v="KENBIM"/>
  </r>
  <r>
    <s v="VPA6"/>
    <s v="KE-THA-2002-24489"/>
    <x v="1"/>
    <s v=""/>
    <s v="4th January,2020"/>
    <d v="2020-01-04T00:00:00"/>
    <s v="28th February,2020"/>
    <d v="2020-02-28T00:00:00"/>
    <s v="Guantai Mwamba Julius"/>
    <s v="Male"/>
    <s v="97655778"/>
    <s v="728078400"/>
    <s v=""/>
    <s v=""/>
    <s v="2547804567345"/>
    <n v="37.664358"/>
    <n v="-0.306475"/>
    <s v="Tharaka-Nithi"/>
    <s v="Chuka"/>
    <s v="Ndagani"/>
    <s v="Keriani"/>
    <x v="0"/>
    <s v="Likunga Company Limited"/>
    <s v="Eliatha Njagi"/>
    <s v="718644238"/>
    <s v="Micro Business"/>
    <s v="KENBIM"/>
  </r>
  <r>
    <s v="VPA6"/>
    <s v="KE-MER-2004-25680"/>
    <x v="1"/>
    <s v=""/>
    <s v="21st April,2020"/>
    <d v="2020-04-21T00:00:00"/>
    <s v="21st April,2020"/>
    <d v="2020-04-21T00:00:00"/>
    <s v="Kirumba Ruteere Mary"/>
    <s v="Female"/>
    <s v="24567655"/>
    <s v="254721638139"/>
    <s v="2.55E+11"/>
    <s v=""/>
    <s v="2.55E+11"/>
    <n v="37.682107000000002"/>
    <n v="-8.3875000000000005E-2"/>
    <s v="Meru"/>
    <s v="Imenti South"/>
    <s v="Ndamene"/>
    <s v="Kiambongo"/>
    <x v="2"/>
    <s v="Igwemas General Digester Ltd"/>
    <s v="Poul Murithi"/>
    <s v="791853846"/>
    <s v="Micro Business"/>
    <s v="MKD"/>
  </r>
  <r>
    <s v="VPA6"/>
    <s v="KE-THA-2006-28495"/>
    <x v="1"/>
    <s v=""/>
    <s v="2nd May,2020"/>
    <d v="2020-05-02T00:00:00"/>
    <s v="1st June,2020"/>
    <d v="2020-06-01T00:00:00"/>
    <s v="Cianyoka Ntwinga Silvester"/>
    <s v="Male"/>
    <s v="1720146"/>
    <s v="254726495657"/>
    <s v="2.55E+11"/>
    <s v=""/>
    <s v="2.55E+11"/>
    <n v="37.660527000000002"/>
    <n v="-0.37015999999999999"/>
    <s v="Tharaka-Nithi"/>
    <s v="Chuka"/>
    <s v="Kabuboni"/>
    <s v="Gaciambeu"/>
    <x v="0"/>
    <s v="Igwemas General Digester Ltd"/>
    <s v="Samuel Kirimi"/>
    <s v="737028484"/>
    <s v="Micro Business"/>
    <s v="MKD"/>
  </r>
  <r>
    <s v="VPA6"/>
    <s v="KE-NYA-2003-25829"/>
    <x v="1"/>
    <s v=""/>
    <s v="20th December,2019"/>
    <d v="2019-12-20T00:00:00"/>
    <s v="26th March,2020"/>
    <d v="2020-03-26T00:00:00"/>
    <s v="Priscillah Obwaya Nyaruri"/>
    <s v="Female"/>
    <s v="5847395"/>
    <s v="254724323785"/>
    <s v="2.55E+11"/>
    <s v=""/>
    <s v="2.55E+11"/>
    <n v="34.843977000000002"/>
    <n v="-0.71076300000000003"/>
    <s v="Nyamira"/>
    <s v="Masaba North"/>
    <s v="Gachuba"/>
    <s v="Gilango"/>
    <x v="1"/>
    <s v="Nyansancha Biogas"/>
    <s v="Samuel Manyura Otiso"/>
    <s v="723433295"/>
    <s v="Micro Business"/>
    <s v="MKD"/>
  </r>
  <r>
    <s v="VPA6"/>
    <s v="KE-KIS-2003-25830"/>
    <x v="1"/>
    <s v=""/>
    <s v="9th December,2019"/>
    <d v="2019-12-09T00:00:00"/>
    <s v="1st March,2020"/>
    <d v="2020-03-01T00:00:00"/>
    <s v="Mary Thomas Nyaboke"/>
    <s v="Female"/>
    <s v="10929746"/>
    <s v="254736563378"/>
    <s v="2.55E+11"/>
    <s v=""/>
    <s v="2.55E+11"/>
    <n v="34.800764999999998"/>
    <n v="-0.719082"/>
    <s v="Kisii"/>
    <s v="Kisii Central"/>
    <s v="Kegati"/>
    <s v="Kabwori"/>
    <x v="0"/>
    <s v="Nyansancha Biogas"/>
    <s v="Samuel Manyura Otiso"/>
    <s v="723433295"/>
    <s v="Micro Business"/>
    <s v="MKD"/>
  </r>
  <r>
    <s v="VPA6"/>
    <s v="KE-EMB-2004-28055"/>
    <x v="1"/>
    <s v=""/>
    <s v="10th March,2020"/>
    <d v="2020-03-10T00:00:00"/>
    <s v="5th April,2020"/>
    <d v="2020-04-05T00:00:00"/>
    <s v="Njeru Mark"/>
    <s v="Male"/>
    <s v="22833351"/>
    <s v="254723662328"/>
    <s v="2.55E+11"/>
    <s v=""/>
    <s v="2.55E+11"/>
    <n v="37.553392000000002"/>
    <n v="-0.47739399999999999"/>
    <s v="Embu"/>
    <s v="Runyenjes"/>
    <s v="Runyenjes"/>
    <s v="Ena"/>
    <x v="0"/>
    <s v="Mt Kenya Renewable Energy"/>
    <s v="Mt Kenya Renewable Energy"/>
    <s v=""/>
    <s v="Micro Business"/>
    <s v="KENBIM"/>
  </r>
  <r>
    <s v="VPA6"/>
    <s v="KE-KIR-2006-28056"/>
    <x v="0"/>
    <s v="Grievance"/>
    <s v="5th June,2020"/>
    <d v="2020-06-05T00:00:00"/>
    <s v="26th June,2020"/>
    <d v="2020-06-26T00:00:00"/>
    <s v="Kamau Wangeci Esther"/>
    <s v="Male"/>
    <s v="99999"/>
    <s v="254724648715"/>
    <s v="254724648715"/>
    <s v=""/>
    <s v="254724648214"/>
    <n v="37.248466999999998"/>
    <n v="-0.48007899999999998"/>
    <s v="Kirinyaga"/>
    <s v="Kerugoya/Kutus"/>
    <s v="Inoi"/>
    <s v="Gakui"/>
    <x v="0"/>
    <s v="Mt Kenya Renewable Energy"/>
    <s v="null"/>
    <s v=""/>
    <s v="Micro Business"/>
    <s v="KENBIM"/>
  </r>
  <r>
    <s v="VPA6"/>
    <s v="KE-KIR-2006-28058"/>
    <x v="0"/>
    <s v="Grievance"/>
    <s v="10th June,2020"/>
    <d v="2020-06-10T00:00:00"/>
    <s v="27th June,2020"/>
    <d v="2020-06-27T00:00:00"/>
    <s v="Muriithi Wamaina Nancy"/>
    <s v="Female"/>
    <s v="99999"/>
    <s v="254726648685"/>
    <s v="2.55E+11"/>
    <s v=""/>
    <s v=""/>
    <n v="37.267192999999999"/>
    <n v="-0.49228"/>
    <s v="Kirinyaga"/>
    <s v="Kerugoya/Kutus"/>
    <s v="Kerugoya"/>
    <s v="Kanyotu Estate"/>
    <x v="2"/>
    <s v="Mt Kenya Renewable Energy"/>
    <s v="null"/>
    <s v=""/>
    <s v="Micro Business"/>
    <s v="KENBIM"/>
  </r>
  <r>
    <s v="VPA6"/>
    <s v="KE-BAR-2007-29302"/>
    <x v="1"/>
    <s v=""/>
    <s v="9th June,2020"/>
    <d v="2020-06-09T00:00:00"/>
    <s v="9th July,2020"/>
    <d v="2020-07-09T00:00:00"/>
    <s v="Rop Philip"/>
    <s v="Male"/>
    <s v="12356785"/>
    <s v="254721475115"/>
    <s v="2.55E+11"/>
    <s v=""/>
    <s v=""/>
    <n v="35.814314000000003"/>
    <n v="-2.8656999999999998E-2"/>
    <s v="Baringo"/>
    <s v="Koibatek"/>
    <s v="Sabatia"/>
    <s v="Naitili"/>
    <x v="0"/>
    <s v="Kichemu limited"/>
    <s v="null"/>
    <s v=""/>
    <s v="Micro Business"/>
    <s v="MKD"/>
  </r>
  <r>
    <s v="VPA6"/>
    <s v="KE-NAK-2007-29303"/>
    <x v="1"/>
    <s v=""/>
    <s v="6th May,2020"/>
    <d v="2020-05-06T00:00:00"/>
    <s v="9th July,2020"/>
    <d v="2020-07-09T00:00:00"/>
    <s v="Wafula Bevalyn"/>
    <s v="Female"/>
    <s v="24623955"/>
    <s v="254724838674"/>
    <s v="2.55E+11"/>
    <s v=""/>
    <s v="2.55E+11"/>
    <n v="35.967925000000001"/>
    <n v="-0.312967"/>
    <s v="Nakuru"/>
    <s v="Njoro"/>
    <s v="Rongai"/>
    <s v="Kerma"/>
    <x v="1"/>
    <s v="Kichemu limited"/>
    <s v=""/>
    <s v=""/>
    <s v="Micro Business"/>
    <s v="MKD"/>
  </r>
  <r>
    <s v="VPA6"/>
    <s v="KE-KIA-2007-26305"/>
    <x v="1"/>
    <s v=""/>
    <s v="23rd June,2020"/>
    <d v="2020-06-23T00:00:00"/>
    <s v="10th July,2020"/>
    <d v="2020-07-10T00:00:00"/>
    <s v="Kiyo Kinuthia Simon"/>
    <s v="Male"/>
    <s v="11183089"/>
    <s v="254723659008"/>
    <s v="2.55E+11"/>
    <s v=""/>
    <s v=""/>
    <n v="36.59686"/>
    <n v="-1.0824780000000001"/>
    <s v="Kiambu"/>
    <s v="Limuru"/>
    <s v="Ndiuni"/>
    <s v="Ndiuni"/>
    <x v="1"/>
    <s v="Andcol Enterprises"/>
    <s v="Andcol  Enterprises"/>
    <s v="723020914"/>
    <s v="Micro Business"/>
    <s v="KENBIM"/>
  </r>
  <r>
    <s v="VPA6"/>
    <s v="KE-KIA-2003-28367"/>
    <x v="1"/>
    <s v=""/>
    <s v="22nd February,2020"/>
    <d v="2020-02-22T00:00:00"/>
    <s v="14th March,2020"/>
    <d v="2020-03-14T00:00:00"/>
    <s v="Kiarie John Mbugua"/>
    <s v="Male"/>
    <s v="5183777"/>
    <s v="254723455644"/>
    <s v="2.55E+11"/>
    <s v=""/>
    <s v="2.55E+11"/>
    <n v="36.576290999999998"/>
    <n v="-1.2014320000000001"/>
    <s v="Kiambu"/>
    <s v="Limuru"/>
    <s v="Ndeiya"/>
    <s v="Kiriri"/>
    <x v="7"/>
    <s v="Biotechno &amp; Services"/>
    <s v="Biotechno &amp; Services"/>
    <s v="720561118"/>
    <s v="Micro Business"/>
    <s v="KENBIM"/>
  </r>
  <r>
    <s v="VPA6"/>
    <s v="KE-KIA-2003-28368"/>
    <x v="1"/>
    <s v=""/>
    <s v="8th February,2020"/>
    <d v="2020-02-08T00:00:00"/>
    <s v="18th March,2020"/>
    <d v="2020-03-18T00:00:00"/>
    <s v="Gitau Patricia Mwihaki"/>
    <s v="Female"/>
    <s v="6054840"/>
    <s v="254723290931"/>
    <s v="2.55E+11"/>
    <s v=""/>
    <s v="2.55E+11"/>
    <n v="36.592033000000001"/>
    <n v="-1.2115659999999999"/>
    <s v="Kiambu"/>
    <s v="Limuru"/>
    <s v="Ndeiya"/>
    <s v="Kiriri"/>
    <x v="7"/>
    <s v="Biotechno &amp; Services"/>
    <s v="Biotechno &amp; Services"/>
    <s v="720561118"/>
    <s v="Micro Business"/>
    <s v="KENBIM"/>
  </r>
  <r>
    <s v="VPA6"/>
    <s v="KE-NAK-2007-26597"/>
    <x v="1"/>
    <s v=""/>
    <s v="27th June,2020"/>
    <d v="2020-06-27T00:00:00"/>
    <s v="11th July,2020"/>
    <d v="2020-07-11T00:00:00"/>
    <s v="Mugo Wacira"/>
    <s v="Male"/>
    <s v="1816686"/>
    <s v="254729265618"/>
    <s v="2.55E+11"/>
    <s v=""/>
    <s v=""/>
    <n v="35.976053"/>
    <n v="-0.34196199999999999"/>
    <s v="Nakuru"/>
    <s v="Njoro"/>
    <s v="Njoro"/>
    <s v="Piave"/>
    <x v="8"/>
    <s v="Samjubiotec Enterprises"/>
    <s v="Samuel Mwangi Juma"/>
    <s v="725884727"/>
    <s v="Micro Business"/>
    <s v="KENBIM"/>
  </r>
  <r>
    <s v="VPA6"/>
    <s v="KE-NYA-2005-25174"/>
    <x v="1"/>
    <s v=""/>
    <s v="30th April,2020"/>
    <d v="2020-04-30T00:00:00"/>
    <s v="15th May,2020"/>
    <d v="2020-05-15T00:00:00"/>
    <s v="Magret Sang'Anyi Sang'Anyi"/>
    <s v="Female"/>
    <s v="9404944"/>
    <s v="+254722813560"/>
    <s v="722805980"/>
    <s v=""/>
    <s v="722813560"/>
    <n v="34.873452"/>
    <n v="-0.65736700000000003"/>
    <s v="Nyamira"/>
    <s v="Manga"/>
    <s v="Tombe"/>
    <s v="Tombe"/>
    <x v="2"/>
    <s v="Perjo Biogas Co Ltd"/>
    <s v="Joel Nyambane Moigare"/>
    <s v="710207102"/>
    <s v="Micro Business"/>
    <s v="MKD"/>
  </r>
  <r>
    <s v="VPA6"/>
    <s v="KE-NYA-2005-25715"/>
    <x v="1"/>
    <s v=""/>
    <s v="15th March,2020"/>
    <d v="2020-03-15T00:00:00"/>
    <s v="18th May,2020"/>
    <d v="2020-05-18T00:00:00"/>
    <s v="Catherine Ontita Nyameino"/>
    <s v="Female"/>
    <s v="8579444"/>
    <s v="+254737803834"/>
    <s v="722803834"/>
    <s v=""/>
    <s v="737803834"/>
    <n v="34.861707000000003"/>
    <n v="-0.65841000000000005"/>
    <s v="Nyamira"/>
    <s v="Manga"/>
    <s v="Kemera"/>
    <s v="Omogua"/>
    <x v="0"/>
    <s v="Perjo Biogas Co Ltd"/>
    <s v="Joel Nyambane Moigare"/>
    <s v="710208102"/>
    <s v="Micro Business"/>
    <s v="MKD"/>
  </r>
  <r>
    <s v="VPA6"/>
    <s v="KE-NYA-2008-25658"/>
    <x v="1"/>
    <s v=""/>
    <s v="20th June,2020"/>
    <d v="2020-06-20T00:00:00"/>
    <s v="10th August,2020"/>
    <d v="2020-08-10T00:00:00"/>
    <s v="Joyce Tiniga Moraa"/>
    <s v="Female"/>
    <s v="23432552"/>
    <s v="+254737820284"/>
    <s v="726911780"/>
    <s v=""/>
    <s v="737820284"/>
    <n v="34.974986999999999"/>
    <n v="-0.496027"/>
    <s v="Nyamira"/>
    <s v="Nyamira North"/>
    <s v="Obwari"/>
    <s v="Bokibaru"/>
    <x v="1"/>
    <s v="Perjo Biogas Co Ltd"/>
    <s v="Joel Nyambane Moigare"/>
    <s v="710208102"/>
    <s v="Micro Business"/>
    <s v="MKD"/>
  </r>
  <r>
    <s v="VPA6"/>
    <s v="KE-NAK-2008-26602"/>
    <x v="1"/>
    <s v=""/>
    <s v="1st August,2020"/>
    <d v="2020-08-01T00:00:00"/>
    <s v="25th August,2020"/>
    <d v="2020-08-25T00:00:00"/>
    <s v="Maina Kamwere John"/>
    <s v="Male"/>
    <s v="99999"/>
    <s v="+254733673741"/>
    <s v="722673741"/>
    <s v=""/>
    <s v="733673741"/>
    <n v="36.060321999999999"/>
    <n v="-0.29895699999999997"/>
    <s v="Nakuru"/>
    <s v="Nakuru Town"/>
    <s v="Nakuru Town"/>
    <s v="Kenlands"/>
    <x v="1"/>
    <s v="Samjubiotec Enterprises"/>
    <s v="Samuel Mwangi Juma"/>
    <s v="725884727"/>
    <s v="Micro Business"/>
    <s v="KENBIM"/>
  </r>
  <r>
    <s v="VPA6"/>
    <s v="KE-NYE-2008-29222"/>
    <x v="1"/>
    <s v=""/>
    <s v="14th August,2020"/>
    <d v="2020-08-14T00:00:00"/>
    <s v="29th August,2020"/>
    <d v="2020-08-29T00:00:00"/>
    <s v="Njine Njogu Silas"/>
    <s v="Male"/>
    <s v="4326933"/>
    <s v="254720796879"/>
    <s v=""/>
    <s v=""/>
    <s v=""/>
    <n v="37.113833"/>
    <n v="-0.52086699999999997"/>
    <s v="Nyeri"/>
    <s v="Mathira East"/>
    <s v="Konyu"/>
    <s v="Kiamabara"/>
    <x v="2"/>
    <s v="Sakaki Natural Renewable Energy Center"/>
    <s v="null"/>
    <s v=""/>
    <s v="Micro Business"/>
    <s v="MKD"/>
  </r>
  <r>
    <s v="VPA6"/>
    <s v="KE-MUR-2009-28536"/>
    <x v="1"/>
    <s v=""/>
    <s v="7th September,2020"/>
    <d v="2020-09-07T00:00:00"/>
    <s v="14th September,2020"/>
    <d v="2020-09-14T00:00:00"/>
    <s v="Kimani Mwangi Alex"/>
    <s v="Male"/>
    <s v="29645843"/>
    <s v="254723022447"/>
    <s v="2.55E+11"/>
    <s v=""/>
    <s v="2.55E+11"/>
    <n v="37.064433000000001"/>
    <n v="-1.011857"/>
    <s v="Murang'a"/>
    <s v="Gatanga"/>
    <s v="Githigiri"/>
    <s v="Golf View"/>
    <x v="0"/>
    <s v="Andcol Enterprises"/>
    <s v="Andcol  Enterprises"/>
    <s v="722755141"/>
    <s v="Micro Business"/>
    <s v="KENBIM"/>
  </r>
  <r>
    <s v="VPA6"/>
    <s v="KE-TRA-2009-25081"/>
    <x v="1"/>
    <s v=""/>
    <s v="18th September,2020"/>
    <d v="2020-09-18T00:00:00"/>
    <s v="18th September,2020"/>
    <d v="2020-09-18T00:00:00"/>
    <s v="Alunga Judith Nyangano"/>
    <s v="Female"/>
    <s v="5778523"/>
    <s v="254722920056"/>
    <s v="2.55E+11"/>
    <s v=""/>
    <s v="2.55E+11"/>
    <n v="34.916358000000002"/>
    <n v="0.89498800000000001"/>
    <s v="Trans Nzoia"/>
    <s v="Kiminini"/>
    <s v="Kiminini"/>
    <s v="Masaba"/>
    <x v="0"/>
    <s v="Pafasi Enterprise"/>
    <s v="Pafasi  Enterprise"/>
    <s v="712956699"/>
    <s v="Micro Business"/>
    <s v="MKD"/>
  </r>
  <r>
    <s v="VPA6"/>
    <s v="KE-KIA-2007-28530"/>
    <x v="0"/>
    <s v="Non Compliant"/>
    <s v="5th July,2020"/>
    <d v="2020-07-05T00:00:00"/>
    <s v="21st July,2020"/>
    <d v="2020-07-21T00:00:00"/>
    <s v="Ngatia Mugo Kinyua"/>
    <s v="Male"/>
    <s v="3229964"/>
    <s v="254726721842"/>
    <s v="254726721842"/>
    <s v=""/>
    <s v=""/>
    <n v="37.142808000000002"/>
    <n v="-1.0538369999999999"/>
    <s v="Kiambu"/>
    <s v="Thika East"/>
    <s v="Landless"/>
    <s v="Happy Valley"/>
    <x v="1"/>
    <s v="Andcol Enterprises"/>
    <s v="Andcol  Enterprises"/>
    <s v="722755141"/>
    <s v="Micro Business"/>
    <s v="KENBIM"/>
  </r>
  <r>
    <s v="VPA6"/>
    <s v="KE-UAS-2007-29304"/>
    <x v="0"/>
    <s v="Under Verification"/>
    <s v="15th June,2020"/>
    <d v="2020-06-15T00:00:00"/>
    <s v="23rd July,2020"/>
    <d v="2020-07-23T00:00:00"/>
    <s v="Kipkemei Anthony"/>
    <s v="Male"/>
    <s v="25323161"/>
    <s v="254724262573"/>
    <s v="2.55E+11"/>
    <s v=""/>
    <s v=""/>
    <n v="35.509962999999999"/>
    <n v="0.127245"/>
    <s v="Uasin Gishu"/>
    <s v="Ainabkoi"/>
    <s v="Ainabkoi"/>
    <s v="Arangai"/>
    <x v="0"/>
    <s v="Kichemu Limited"/>
    <s v=""/>
    <s v=""/>
    <s v="Micro Business"/>
    <s v="MKD"/>
  </r>
  <r>
    <s v="VPA6"/>
    <s v="KE-NYE-2007-28000"/>
    <x v="1"/>
    <s v=""/>
    <s v="2nd June,2020"/>
    <d v="2020-06-02T00:00:00"/>
    <s v="23rd July,2020"/>
    <d v="2020-07-23T00:00:00"/>
    <s v="Gathecha Maina Robert"/>
    <s v="Male"/>
    <s v="99999"/>
    <s v="254722297773"/>
    <s v="254722297773"/>
    <s v=""/>
    <s v="2.55E+11"/>
    <n v="37.109428000000001"/>
    <n v="-0.584592"/>
    <s v="Nyeri"/>
    <s v="Mukurweni"/>
    <s v="Mukurweini"/>
    <s v="Itinii"/>
    <x v="0"/>
    <s v="Sakaki Natural Renewable Energy Center"/>
    <s v="null"/>
    <s v=""/>
    <s v="Micro Business"/>
    <s v="KENBIM"/>
  </r>
  <r>
    <s v="VPA6"/>
    <s v="KE-NAK-2007-26598"/>
    <x v="1"/>
    <s v=""/>
    <s v="22nd May,2020"/>
    <d v="2020-05-22T00:00:00"/>
    <s v="31st July,2020"/>
    <d v="2020-07-31T00:00:00"/>
    <s v="Mary Njambi"/>
    <s v="Female"/>
    <s v="9101514"/>
    <s v="254724100995"/>
    <s v="2.55E+11"/>
    <s v=""/>
    <s v=""/>
    <n v="36.150599999999997"/>
    <n v="-0.32003799999999999"/>
    <s v="Nakuru"/>
    <s v="Nakuru Town"/>
    <s v="Pipeline"/>
    <s v="Pipeline"/>
    <x v="2"/>
    <s v="Samjubiotec Enterprises"/>
    <s v="Samuel Mwangi Juma"/>
    <s v="725884727"/>
    <s v="Micro Business"/>
    <s v="KENBIM"/>
  </r>
  <r>
    <s v="VPA6"/>
    <s v="KE-MER-2007-28498"/>
    <x v="1"/>
    <s v=""/>
    <s v="1st July,2020"/>
    <d v="2020-07-01T00:00:00"/>
    <s v="19th July,2020"/>
    <d v="2020-07-19T00:00:00"/>
    <s v="David Jerinda Mukiri"/>
    <s v="Female"/>
    <s v="10970728"/>
    <s v="+254704009138"/>
    <s v="710969001"/>
    <s v=""/>
    <s v="704009138"/>
    <n v="37.845407999999999"/>
    <n v="1.1303000000000001E-2"/>
    <s v="Meru"/>
    <s v="Imenti North"/>
    <s v="Mbirikene"/>
    <s v="Nkurene"/>
    <x v="2"/>
    <s v="Igwemas General Digester Ltd"/>
    <s v="Samuel Kirimi"/>
    <s v="737028484"/>
    <s v="Micro Business"/>
    <s v="MKD"/>
  </r>
  <r>
    <s v="VPA6"/>
    <s v="KE-MER-2006-28499"/>
    <x v="1"/>
    <s v=""/>
    <s v="29th May,2020"/>
    <d v="2020-05-29T00:00:00"/>
    <s v="25th June,2020"/>
    <d v="2020-06-25T00:00:00"/>
    <s v="Geoffrey Irware Mururu"/>
    <s v="Male"/>
    <s v="2445634"/>
    <s v="+254725649320"/>
    <s v="728159695"/>
    <s v=""/>
    <s v="725649320"/>
    <n v="37.834831999999999"/>
    <n v="7.0779999999999996E-2"/>
    <s v="Meru"/>
    <s v="Tigania East"/>
    <s v="Mikinduri"/>
    <s v="Marega"/>
    <x v="2"/>
    <s v="Igwemas General Digester Ltd"/>
    <s v="Timothy"/>
    <s v="791853946"/>
    <s v="Micro Business"/>
    <s v="MKD"/>
  </r>
  <r>
    <s v="VPA6"/>
    <s v="KE-MER-2007-28500"/>
    <x v="1"/>
    <s v=""/>
    <s v="21st June,2020"/>
    <d v="2020-06-21T00:00:00"/>
    <s v="9th July,2020"/>
    <d v="2020-07-09T00:00:00"/>
    <s v="Gitonga Mwithirwa Henery"/>
    <s v="Male"/>
    <s v="13401333"/>
    <s v="+254722517438"/>
    <s v="724701194"/>
    <s v=""/>
    <s v="722517438"/>
    <n v="37.826242999999998"/>
    <n v="0.2414"/>
    <s v="Meru"/>
    <s v="Tigania East"/>
    <s v="Karama"/>
    <s v="Tabura"/>
    <x v="2"/>
    <s v="Igwemas General Digester Ltd"/>
    <s v="Samuel Kirimi"/>
    <s v="737028484"/>
    <s v="Micro Business"/>
    <s v="MKD"/>
  </r>
  <r>
    <s v="VPA6"/>
    <s v="KE-MER-2007-28451"/>
    <x v="1"/>
    <s v=""/>
    <s v="20th June,2020"/>
    <d v="2020-06-20T00:00:00"/>
    <s v="15th July,2020"/>
    <d v="2020-07-15T00:00:00"/>
    <s v="Mukami Mwenda Annestine"/>
    <s v="Female"/>
    <s v="13617491"/>
    <s v="+254722994933"/>
    <s v="720817862"/>
    <s v=""/>
    <s v="722994933"/>
    <n v="37.741652999999999"/>
    <n v="0.111113"/>
    <s v="Meru"/>
    <s v="Tigania West"/>
    <s v="Kimachia"/>
    <s v="Mwithu"/>
    <x v="0"/>
    <s v="Igwemas General Digester Ltd"/>
    <s v="Timothy Murithi"/>
    <s v="791853946"/>
    <s v="Micro Business"/>
    <s v="MKD"/>
  </r>
  <r>
    <s v="VPA6"/>
    <s v="KE-KIA-2008-28534"/>
    <x v="1"/>
    <s v=""/>
    <s v="17th July,2020"/>
    <d v="2020-07-17T00:00:00"/>
    <s v="1st August,2020"/>
    <d v="2020-08-01T00:00:00"/>
    <s v="Mwai Benson"/>
    <s v="Male"/>
    <s v="11699551"/>
    <s v="254718122056"/>
    <s v="718122056"/>
    <s v=""/>
    <s v="722795857"/>
    <n v="36.883366000000002"/>
    <n v="-1.187308"/>
    <s v="Kiambu"/>
    <s v="Ruiru"/>
    <s v="Kambaa"/>
    <s v="Kiamumbi"/>
    <x v="7"/>
    <s v="Biotechno &amp; Services"/>
    <s v=""/>
    <s v=""/>
    <s v="Micro Business"/>
    <s v="KENBIM"/>
  </r>
  <r>
    <s v="VPA6"/>
    <s v="KE-NAK-2009-27396"/>
    <x v="1"/>
    <s v=""/>
    <s v="1st July,2020"/>
    <d v="2020-07-01T00:00:00"/>
    <s v="28th September,2020"/>
    <d v="2020-09-28T00:00:00"/>
    <s v="Zacheaus Kamau"/>
    <s v="Male"/>
    <s v="99999"/>
    <s v="725836303"/>
    <s v="735256866"/>
    <s v=""/>
    <s v="725836303"/>
    <n v="36.006036999999999"/>
    <n v="-0.26938600000000001"/>
    <s v="Nakuru"/>
    <s v="Bahati"/>
    <s v="Lanet"/>
    <s v="Posta"/>
    <x v="2"/>
    <s v="Samjubiotec Enterprises"/>
    <s v="Samuel Mwangi Juma"/>
    <s v="725884727"/>
    <s v="Micro Business"/>
    <s v="KENBIM"/>
  </r>
  <r>
    <s v="VPA6"/>
    <s v="KE-NAK-2007-26605"/>
    <x v="0"/>
    <s v="Grievance"/>
    <s v="5th June,2020"/>
    <d v="2020-06-05T00:00:00"/>
    <s v="20th July,2020"/>
    <d v="2020-07-20T00:00:00"/>
    <s v="Patricia Kaniu"/>
    <s v="Female"/>
    <s v="99999"/>
    <s v="254713482144"/>
    <s v="713482144"/>
    <s v=""/>
    <s v=""/>
    <n v="36.48068"/>
    <n v="-0.73963299999999998"/>
    <s v="Nakuru"/>
    <s v="Naivasha"/>
    <s v="Naivasha"/>
    <s v="Mararo"/>
    <x v="0"/>
    <s v="Bio Esline Company Ltd"/>
    <s v="Peter Kamau"/>
    <s v="723984968"/>
    <s v="Micro Business"/>
    <s v="KENBIM"/>
  </r>
  <r>
    <s v="VPA6"/>
    <s v="KE-NAK-2010-26607"/>
    <x v="1"/>
    <s v=""/>
    <s v="12th August,2020"/>
    <d v="2020-08-12T00:00:00"/>
    <s v="8th October,2020"/>
    <d v="2020-10-08T00:00:00"/>
    <s v="Karanja Geoffrey"/>
    <s v="Male"/>
    <s v="10578410"/>
    <s v="254723170513"/>
    <s v="723170513"/>
    <s v=""/>
    <s v=""/>
    <n v="36.169293000000003"/>
    <n v="-0.239148"/>
    <s v="Nakuru"/>
    <s v="Bahati"/>
    <s v="Bahati"/>
    <s v="Miti Tatu"/>
    <x v="1"/>
    <s v="Samjubiotec Enterprises"/>
    <s v="Samuel Mwangi"/>
    <s v="725884727"/>
    <s v="Micro Business"/>
    <s v="KENBIM"/>
  </r>
  <r>
    <s v="VPA6"/>
    <s v="KE-THA-2010-28455"/>
    <x v="1"/>
    <s v=""/>
    <s v="10th October,2020"/>
    <d v="2020-10-10T00:00:00"/>
    <s v="20th October,2020"/>
    <d v="2020-10-20T00:00:00"/>
    <s v="Karuru Mugambi Joyce"/>
    <s v="Female"/>
    <s v="22345432"/>
    <s v="254724556722"/>
    <s v="724556722"/>
    <s v=""/>
    <s v="726600767"/>
    <n v="37.635919999999999"/>
    <n v="-0.32537700000000003"/>
    <s v="Tharaka-Nithi"/>
    <s v="Chuka"/>
    <s v="Kiangondu"/>
    <s v="Mbuka"/>
    <x v="2"/>
    <s v="Igwemas General Digester Ltd"/>
    <s v="Timothy Murithi"/>
    <s v="791853946"/>
    <s v="Micro Business"/>
    <s v="MKD"/>
  </r>
  <r>
    <s v="VPA6"/>
    <s v="KE-THA-2010-28454"/>
    <x v="1"/>
    <s v=""/>
    <s v="4th October,2020"/>
    <d v="2020-10-04T00:00:00"/>
    <s v="16th October,2020"/>
    <d v="2020-10-16T00:00:00"/>
    <s v="Gacheri Willson Sarah"/>
    <s v="Female"/>
    <s v="3249582"/>
    <s v="720827722"/>
    <s v="720827722"/>
    <s v=""/>
    <s v="720791557"/>
    <n v="37.655763"/>
    <n v="-0.37328800000000001"/>
    <s v="Tharaka-Nithi"/>
    <s v="Chuka"/>
    <s v="Kabuboni"/>
    <s v="Mpukoni"/>
    <x v="0"/>
    <s v="Igwemas General Digester Ltd"/>
    <s v="Timothy Murithi"/>
    <s v="791853946"/>
    <s v="Micro Business"/>
    <s v="MKD"/>
  </r>
  <r>
    <s v="VPA6"/>
    <s v="KE-NYA-2008-28517"/>
    <x v="1"/>
    <s v=""/>
    <s v="15th July,2020"/>
    <d v="2020-07-15T00:00:00"/>
    <s v="1st August,2020"/>
    <d v="2020-08-01T00:00:00"/>
    <s v="Dancan Mogere Obondi"/>
    <s v="Male"/>
    <s v="303999"/>
    <s v="254728379440"/>
    <s v="728379440"/>
    <s v=""/>
    <s v="734564099"/>
    <n v="34.913220000000003"/>
    <n v="-0.53678000000000003"/>
    <s v="Nyamira"/>
    <s v="Nyamira South"/>
    <s v="West Mogirango"/>
    <s v="Rangenyo"/>
    <x v="3"/>
    <s v="Perjo Biogas Co Ltd"/>
    <s v="Joel Nyambane Moigare"/>
    <s v="710208102"/>
    <s v="Micro Business"/>
    <s v="MKD"/>
  </r>
  <r>
    <s v="VPA6"/>
    <s v="KE-MER-2007-28456"/>
    <x v="1"/>
    <s v=""/>
    <s v="10th June,2020"/>
    <d v="2020-06-10T00:00:00"/>
    <s v="30th July,2020"/>
    <d v="2020-07-30T00:00:00"/>
    <s v="Kinyua Peter Eric"/>
    <s v="Male"/>
    <s v="23247822"/>
    <s v="254700773441"/>
    <s v="254700773441"/>
    <s v=""/>
    <s v="254711640933"/>
    <n v="37.666158000000003"/>
    <n v="3.0488000000000001E-2"/>
    <s v="Meru"/>
    <s v="Imenti North"/>
    <s v="Igoki"/>
    <s v="Muukuru"/>
    <x v="3"/>
    <s v="Igwemas General Digester Ltd"/>
    <s v="Timothy Murithi"/>
    <s v=""/>
    <s v="Micro Business"/>
    <s v="MKD"/>
  </r>
  <r>
    <s v="VPA6"/>
    <s v="KE-BUS-2010-25659"/>
    <x v="1"/>
    <s v=""/>
    <s v="20th September,2020"/>
    <d v="2020-09-20T00:00:00"/>
    <s v="15th October,2020"/>
    <d v="2020-10-15T00:00:00"/>
    <s v="Satrine Agneta Nabwire"/>
    <s v="Female"/>
    <s v="4222355"/>
    <s v="254721910795"/>
    <s v="254721910795"/>
    <s v=""/>
    <s v="254722944564"/>
    <n v="34.138182999999998"/>
    <n v="0.45688200000000001"/>
    <s v="Busia"/>
    <s v="Teso South"/>
    <s v="Angoromo"/>
    <s v="Amerikuay"/>
    <x v="0"/>
    <s v="Kennedy Amiani Anzeze"/>
    <s v="Kennedy Amiani Anzeze"/>
    <s v=""/>
    <s v="Micro Business"/>
    <s v="KENBIM"/>
  </r>
  <r>
    <s v="VPA6"/>
    <s v="KE-BUS-2010-25173"/>
    <x v="1"/>
    <s v=""/>
    <s v="10th November,2019"/>
    <d v="2019-11-10T00:00:00"/>
    <s v="15th October,2020"/>
    <d v="2020-10-15T00:00:00"/>
    <s v="Silvia Aluko"/>
    <s v="Female"/>
    <s v="99999"/>
    <s v="254722473247"/>
    <s v="254722473247"/>
    <s v=""/>
    <s v="254796094662"/>
    <n v="34.136152000000003"/>
    <n v="0.45666299999999999"/>
    <s v="Busia"/>
    <s v="Teso South"/>
    <s v="Angoromo"/>
    <s v="Amerikuay"/>
    <x v="1"/>
    <s v="Kennedy Amiani Anzeze"/>
    <s v="Kennedy Amiani Anzeze"/>
    <s v=""/>
    <s v="Micro Business"/>
    <s v="AKUT"/>
  </r>
  <r>
    <s v="VPA6"/>
    <s v="KE-NYE-2011-27991"/>
    <x v="1"/>
    <s v=""/>
    <s v="9th October,2020"/>
    <d v="2020-10-09T00:00:00"/>
    <s v="28th November,2020"/>
    <d v="2020-11-28T00:00:00"/>
    <s v="Mwangi muriithi Ambrose"/>
    <s v="Male"/>
    <s v="11609903"/>
    <s v="722423814"/>
    <s v="254722423814"/>
    <s v=""/>
    <s v="254721783575"/>
    <n v="37.005223000000001"/>
    <n v="-0.56983200000000001"/>
    <s v="Nyeri"/>
    <s v="Mukurweni"/>
    <s v="Mukurweini Central"/>
    <s v="Gakindu"/>
    <x v="1"/>
    <s v="Mt Kenya Renewable energy"/>
    <s v=""/>
    <s v=""/>
    <s v="Micro Business"/>
    <s v="KENBIM"/>
  </r>
  <r>
    <s v="VPA6"/>
    <s v="KE-NYE-2010-27987"/>
    <x v="1"/>
    <s v=""/>
    <s v="10th September,2020"/>
    <d v="2020-09-10T00:00:00"/>
    <s v="30th October,2020"/>
    <d v="2020-10-30T00:00:00"/>
    <s v="Kiruga Ngunjiri Peter"/>
    <s v="Male"/>
    <s v="20144327"/>
    <s v="721711195"/>
    <s v="254721711195"/>
    <s v=""/>
    <s v="254713332115"/>
    <n v="37.021090000000001"/>
    <n v="-0.50206700000000004"/>
    <s v="Nyeri"/>
    <s v="Tetu"/>
    <s v="Muthinga"/>
    <s v="Gititu"/>
    <x v="1"/>
    <s v="Mt Kenya Renewable energy"/>
    <s v="null"/>
    <s v=""/>
    <s v="Micro Business"/>
    <s v="KENBIM"/>
  </r>
  <r>
    <s v="VPA6"/>
    <s v="KE-NYE-2008-27818"/>
    <x v="1"/>
    <s v=""/>
    <s v="1st August,2020"/>
    <d v="2020-08-01T00:00:00"/>
    <s v="11th August,2020"/>
    <d v="2020-08-11T00:00:00"/>
    <s v="Makomi Mary Muthoni"/>
    <s v="Female"/>
    <s v="99999"/>
    <s v="254721422942"/>
    <s v="254721422942"/>
    <s v=""/>
    <s v="254724960676"/>
    <n v="36.978637999999997"/>
    <n v="-0.46588800000000002"/>
    <s v="Nyeri"/>
    <s v="Nyeri Town"/>
    <s v="Aguthi"/>
    <s v="Mutathini"/>
    <x v="0"/>
    <s v="Mt Kenya Renewable energy"/>
    <s v="null"/>
    <s v=""/>
    <s v="Micro Business"/>
    <s v="KENBIM"/>
  </r>
  <r>
    <s v="VPA6"/>
    <s v="KE-NYE-2008-27989"/>
    <x v="0"/>
    <s v="Non Compliant"/>
    <s v="1st August,2020"/>
    <d v="2020-08-01T00:00:00"/>
    <s v="15th August,2020"/>
    <d v="2020-08-15T00:00:00"/>
    <s v="Ngungi Robert Kibira"/>
    <s v="Male"/>
    <s v="21772059"/>
    <s v="727795888"/>
    <s v="254727795888"/>
    <s v=""/>
    <s v="254727925001"/>
    <n v="37.024557000000001"/>
    <n v="-0.50510999999999995"/>
    <s v="Nyeri"/>
    <s v="Tetu"/>
    <s v="Agothi"/>
    <s v="Gititu"/>
    <x v="0"/>
    <s v="Mt Kenya Renewable energy"/>
    <s v="null"/>
    <s v=""/>
    <s v="Micro Business"/>
    <s v="KENBIM"/>
  </r>
  <r>
    <s v="VPA6"/>
    <s v="KE-NYE-2008-27988"/>
    <x v="1"/>
    <s v=""/>
    <s v="1st August,2020"/>
    <d v="2020-08-01T00:00:00"/>
    <s v="15th August,2020"/>
    <d v="2020-08-15T00:00:00"/>
    <s v="Muchiri Charles Gikunju"/>
    <s v="Male"/>
    <s v="11628177"/>
    <s v="254725136762"/>
    <s v="254725136762"/>
    <s v=""/>
    <s v="254748216641"/>
    <n v="37.043317999999999"/>
    <n v="-0.50953199999999998"/>
    <s v="Nyeri"/>
    <s v="Tetu"/>
    <s v="Agothi"/>
    <s v="Kanyekiini"/>
    <x v="0"/>
    <s v="Mt Kenya Renewable energy"/>
    <s v="null"/>
    <s v=""/>
    <s v="Micro Business"/>
    <s v="KENBIM"/>
  </r>
  <r>
    <s v="VPA6"/>
    <s v="KE-NYE-2008-27996"/>
    <x v="0"/>
    <s v="Non Compliant"/>
    <s v="1st August,2020"/>
    <d v="2020-08-01T00:00:00"/>
    <s v="15th August,2020"/>
    <d v="2020-08-15T00:00:00"/>
    <s v="Kiriga David Wachira"/>
    <s v="Male"/>
    <s v="46567213"/>
    <s v="725899547"/>
    <s v="254725899547"/>
    <s v=""/>
    <s v="254714064527"/>
    <n v="37.004221999999999"/>
    <n v="-0.49082799999999999"/>
    <s v="Nyeri"/>
    <s v="Tetu"/>
    <s v="Agothi"/>
    <s v="Kiriko"/>
    <x v="0"/>
    <s v="Mt Kenya Renewable energy"/>
    <s v="null"/>
    <s v=""/>
    <s v="Micro Business"/>
    <s v="KENBIM"/>
  </r>
  <r>
    <s v="VPA6"/>
    <s v="KE-NYE-2008-27990"/>
    <x v="1"/>
    <s v=""/>
    <s v="15th August,2020"/>
    <d v="2020-08-15T00:00:00"/>
    <s v="15th August,2020"/>
    <d v="2020-08-15T00:00:00"/>
    <s v="Murage James Kariuki"/>
    <s v="Male"/>
    <s v="21848368"/>
    <s v="254724618014"/>
    <s v="254724618014"/>
    <s v=""/>
    <s v="254701491887"/>
    <n v="37.014552999999999"/>
    <n v="-0.48466700000000001"/>
    <s v="Nyeri"/>
    <s v="Tetu"/>
    <s v="Agothi"/>
    <s v="Kiangaina"/>
    <x v="0"/>
    <s v="Mt Kenya Renewable energy"/>
    <s v="null"/>
    <s v=""/>
    <s v="Micro Business"/>
    <s v="KENBIM"/>
  </r>
  <r>
    <s v="VPA6"/>
    <s v="KE-KIR-2012-25397"/>
    <x v="0"/>
    <s v="Grievance"/>
    <s v="1st November,2020"/>
    <d v="2020-11-01T00:00:00"/>
    <s v="7th December,2020"/>
    <d v="2020-12-07T00:00:00"/>
    <s v="Ireri Ostiano Muriuki"/>
    <s v="Male"/>
    <s v="0806512"/>
    <s v="254723766702"/>
    <s v="254723766702"/>
    <s v=""/>
    <s v="254721586346"/>
    <n v="37.347597999999998"/>
    <n v="-0.49887799999999999"/>
    <s v="Kirinyaga"/>
    <s v="Kirinyaga East"/>
    <s v="Baragwi"/>
    <s v="Kibugu"/>
    <x v="0"/>
    <s v="Igwemas General Digester Ltd"/>
    <s v="William igweta"/>
    <s v=""/>
    <s v="Micro Business"/>
    <s v="MKD"/>
  </r>
  <r>
    <s v="VPA6"/>
    <s v="KE-KIL-2012-25196"/>
    <x v="1"/>
    <s v=""/>
    <s v="14th November,2020"/>
    <d v="2020-11-14T00:00:00"/>
    <s v="8th December,2020"/>
    <d v="2020-12-08T00:00:00"/>
    <s v="Ruber Abdul Malik"/>
    <s v="Male"/>
    <s v="20492566"/>
    <s v="254708848002"/>
    <s v="254708848002"/>
    <s v=""/>
    <s v=""/>
    <n v="39.793362999999999"/>
    <n v="-3.8629769999999999"/>
    <s v="Kilifi"/>
    <s v="Bahari"/>
    <s v="Kikambala"/>
    <s v="Msumarini"/>
    <x v="4"/>
    <s v="Andcol Enterprises"/>
    <s v="Andcol enterprise"/>
    <s v=""/>
    <s v="Micro Business"/>
    <s v="KENBIM"/>
  </r>
  <r>
    <s v="VPA6"/>
    <s v="KE-LAI-2007-27257"/>
    <x v="1"/>
    <s v=""/>
    <s v="12th April,2020"/>
    <d v="2020-04-12T00:00:00"/>
    <s v="1st July,2020"/>
    <d v="2020-07-01T00:00:00"/>
    <s v="Wanjoya Geoffrey Waigwa"/>
    <s v="Male"/>
    <s v="99999"/>
    <s v="254722923496"/>
    <s v="254722923496"/>
    <s v=""/>
    <s v="254700132361"/>
    <n v="36.567791999999997"/>
    <n v="-7.1590000000000001E-2"/>
    <s v="Laikipia"/>
    <s v="Laikipia East"/>
    <s v="Lamuria"/>
    <s v="Mutara"/>
    <x v="2"/>
    <s v="Kichemu limited"/>
    <s v="Stephen kimenyi"/>
    <s v=""/>
    <s v="Micro Business"/>
    <s v="MKD"/>
  </r>
  <r>
    <s v="VPA6"/>
    <s v="KE-LAI-2005-27260"/>
    <x v="1"/>
    <s v=""/>
    <s v="13th January,2020"/>
    <d v="2020-01-13T00:00:00"/>
    <s v="15th May,2020"/>
    <d v="2020-05-15T00:00:00"/>
    <s v="Gitonga James Maina"/>
    <s v="Male"/>
    <s v="99999"/>
    <s v="254726820467"/>
    <s v="254726820467"/>
    <s v=""/>
    <s v=""/>
    <n v="36.567385000000002"/>
    <n v="-8.2360000000000003E-2"/>
    <s v="Laikipia"/>
    <s v="Laikipia East"/>
    <s v="Lamuria"/>
    <s v="Metha.miatuini"/>
    <x v="2"/>
    <s v="Kichemu limited"/>
    <s v="Kimenyi"/>
    <s v=""/>
    <s v="Micro Business"/>
    <s v="MKD"/>
  </r>
  <r>
    <s v="VPA6"/>
    <s v="KE-LAI-2004-27258"/>
    <x v="1"/>
    <s v=""/>
    <s v="2nd January,2020"/>
    <d v="2020-01-02T00:00:00"/>
    <s v="1st April,2020"/>
    <d v="2020-04-01T00:00:00"/>
    <s v="Kingori Jane Wanjiru"/>
    <s v="Female"/>
    <s v="99999"/>
    <s v="721485224"/>
    <s v="254710485224"/>
    <s v=""/>
    <s v=""/>
    <n v="36.567467999999998"/>
    <n v="-7.6096999999999998E-2"/>
    <s v="Laikipia"/>
    <s v="Laikipia East"/>
    <s v="Lamuria"/>
    <s v="Gieterero"/>
    <x v="2"/>
    <s v="Kichemu limited"/>
    <s v="null"/>
    <s v=""/>
    <s v="Micro Business"/>
    <s v="MKD"/>
  </r>
  <r>
    <s v="VPA6"/>
    <s v="KE-LAI-2005-27259"/>
    <x v="1"/>
    <s v=""/>
    <s v="1st February,2020"/>
    <d v="2020-02-01T00:00:00"/>
    <s v="1st May,2020"/>
    <d v="2020-05-01T00:00:00"/>
    <s v="Kibe Christopher Ngururi"/>
    <s v="Male"/>
    <s v="99999"/>
    <s v="254728287354"/>
    <s v="254728287354"/>
    <s v=""/>
    <s v=""/>
    <n v="36.564312000000001"/>
    <n v="-8.6019999999999999E-2"/>
    <s v="Laikipia"/>
    <s v="Laikipia East"/>
    <s v="Lamuria"/>
    <s v="Metha"/>
    <x v="2"/>
    <s v="Kichemu limited"/>
    <s v="null"/>
    <s v=""/>
    <s v="Micro Business"/>
    <s v="MKD"/>
  </r>
  <r>
    <s v="VPA6"/>
    <s v="KE-NAI-2012-26928"/>
    <x v="1"/>
    <s v=""/>
    <s v="20th September,2020"/>
    <d v="2020-09-20T00:00:00"/>
    <s v="17th December,2020"/>
    <d v="2020-12-17T00:00:00"/>
    <s v="Njoki Gachia Mary"/>
    <s v="Female"/>
    <n v="99999"/>
    <s v="254721674545"/>
    <s v="254721674545"/>
    <s v=""/>
    <s v="254722616946"/>
    <n v="37.057473000000002"/>
    <n v="-1.263833"/>
    <s v="Nairobi"/>
    <s v="Kasarani"/>
    <s v="Ruai"/>
    <s v="Kingoris"/>
    <x v="1"/>
    <s v="Andcol Enterprises"/>
    <s v="Susan"/>
    <s v=""/>
    <s v="Micro Business"/>
    <s v="KENBIM"/>
  </r>
  <r>
    <s v="VPA6"/>
    <s v="KE-KIR-2012-25399"/>
    <x v="0"/>
    <s v="Grievance"/>
    <s v="15th October,2020"/>
    <d v="2020-10-15T00:00:00"/>
    <s v="15th December,2020"/>
    <d v="2020-12-15T00:00:00"/>
    <s v="Mwaniki Eunice Wanjiru"/>
    <s v="Female"/>
    <s v="21698437"/>
    <s v="254722905379"/>
    <s v="254722905379"/>
    <s v=""/>
    <s v="254712824756"/>
    <n v="37.340622000000003"/>
    <n v="-0.57642199999999999"/>
    <s v="Kirinyaga"/>
    <s v="Kerugoya/Kutus"/>
    <s v="Kabare"/>
    <s v="Ndomba"/>
    <x v="0"/>
    <s v="Igwemas General Digester Ltd"/>
    <s v="William igweta"/>
    <s v=""/>
    <s v="Micro Business"/>
    <s v="MKD"/>
  </r>
  <r>
    <s v="VPA6"/>
    <s v="KE-KAJ-2011-28593"/>
    <x v="1"/>
    <s v=""/>
    <s v="15th August,2020"/>
    <d v="2020-08-15T00:00:00"/>
    <s v="15th November,2020"/>
    <d v="2020-11-15T00:00:00"/>
    <s v="Laden Aden"/>
    <s v="Male"/>
    <s v="99999"/>
    <s v="254711941947"/>
    <s v="254711941947"/>
    <s v=""/>
    <s v=""/>
    <n v="36.932982000000003"/>
    <n v="-1.4596769999999999"/>
    <s v="Kajiado"/>
    <s v="Kajiado East"/>
    <s v="Kitengela"/>
    <s v="Kwasameri"/>
    <x v="4"/>
    <s v="Andcol Enterprises"/>
    <s v=""/>
    <s v=""/>
    <s v="Micro Business"/>
    <s v="KENBIM"/>
  </r>
  <r>
    <s v="VPA6"/>
    <s v="KE-NAK-2011-27389"/>
    <x v="1"/>
    <s v=""/>
    <s v="15th October,2020"/>
    <d v="2020-10-15T00:00:00"/>
    <s v="20th November,2020"/>
    <d v="2020-11-20T00:00:00"/>
    <s v="Elizabeth Wangari"/>
    <s v="Female"/>
    <s v="39191912"/>
    <s v="254720167176"/>
    <s v="254720167176"/>
    <s v=""/>
    <s v="254745733940"/>
    <n v="36.164836999999999"/>
    <n v="-0.18337500000000001"/>
    <s v="Nakuru"/>
    <s v="Bahati"/>
    <s v="Karunga"/>
    <s v="Karunga"/>
    <x v="0"/>
    <s v="Samjubiotec Enterprises"/>
    <s v="Samuel Juma Mwangi"/>
    <s v=""/>
    <s v="Micro Business"/>
    <s v="MKD"/>
  </r>
  <r>
    <s v="VPA6"/>
    <s v="KE-UAS-2101-26477"/>
    <x v="0"/>
    <s v="Grievance"/>
    <s v="12th December,2020"/>
    <d v="2020-12-12T00:00:00"/>
    <s v="3rd January,2021"/>
    <d v="2021-01-03T00:00:00"/>
    <s v="William Kirwa"/>
    <s v="Male"/>
    <s v="99999"/>
    <s v="751994701"/>
    <s v="254751994701"/>
    <s v=""/>
    <s v=""/>
    <n v="35.274602999999999"/>
    <n v="0.42107699999999998"/>
    <s v="Uasin Gishu"/>
    <s v="Kapseret"/>
    <s v="Kapseret"/>
    <s v="Kabongo"/>
    <x v="2"/>
    <s v="Ndimar Renewable Energy"/>
    <s v="Wachira Murimi"/>
    <s v=""/>
    <s v="Micro Business"/>
    <s v="MKD"/>
  </r>
  <r>
    <s v="VPA6"/>
    <s v="KE-UAS-2009-26474"/>
    <x v="1"/>
    <s v=""/>
    <s v="19th August,2020"/>
    <d v="2020-08-19T00:00:00"/>
    <s v="24th September,2020"/>
    <d v="2020-09-24T00:00:00"/>
    <s v="Joshua Koech"/>
    <s v="Male"/>
    <s v="99999"/>
    <s v="254721236399"/>
    <s v="254721236399"/>
    <s v=""/>
    <s v=""/>
    <n v="35.283983999999997"/>
    <n v="0.31057200000000001"/>
    <s v="Uasin Gishu"/>
    <s v="Kesses"/>
    <s v="Kesses"/>
    <s v="Ndoroto"/>
    <x v="2"/>
    <s v="Ndimar Renewable Energy"/>
    <s v="Julius Murimi wachira"/>
    <s v=""/>
    <s v="Micro Business"/>
    <s v="MKD"/>
  </r>
  <r>
    <s v="VPA6"/>
    <s v="KE-UAS-2009-26479"/>
    <x v="1"/>
    <s v=""/>
    <s v="8th September,2020"/>
    <d v="2020-09-08T00:00:00"/>
    <s v="16th September,2020"/>
    <d v="2020-09-16T00:00:00"/>
    <s v="Salina Thuku"/>
    <s v="Female"/>
    <s v="99999"/>
    <s v="254721330287"/>
    <s v="254721330287"/>
    <s v=""/>
    <s v=""/>
    <n v="35.371718000000001"/>
    <n v="0.36438399999999999"/>
    <s v="Uasin Gishu"/>
    <s v="Kesses"/>
    <s v="Kesses"/>
    <s v="Seiyot~sumbeiywet B"/>
    <x v="2"/>
    <s v="Ndimar Renewable Energy"/>
    <s v="Julius Murimi"/>
    <s v=""/>
    <s v="Micro Business"/>
    <s v="MKD"/>
  </r>
  <r>
    <s v="VPA6"/>
    <s v="KE-UAS-2011-26481"/>
    <x v="1"/>
    <s v=""/>
    <s v="10th September,2020"/>
    <d v="2020-09-10T00:00:00"/>
    <s v="19th November,2020"/>
    <d v="2020-11-19T00:00:00"/>
    <s v="Loice Kiriswo"/>
    <s v="Female"/>
    <s v="99999"/>
    <s v="718699998"/>
    <s v="254718699998"/>
    <s v=""/>
    <s v=""/>
    <n v="35.404859000000002"/>
    <n v="0.38492300000000002"/>
    <s v="Uasin Gishu"/>
    <s v="Ainabkoi"/>
    <s v="Ainabkoi"/>
    <s v="Kileges"/>
    <x v="0"/>
    <s v="Ndimar Renewable Energy"/>
    <s v="Julius Murimi"/>
    <s v=""/>
    <s v="Micro Business"/>
    <s v="MKD"/>
  </r>
  <r>
    <s v="VPA6"/>
    <s v="KE-UAS-2011-26480"/>
    <x v="1"/>
    <s v=""/>
    <s v="16th September,2020"/>
    <d v="2020-09-16T00:00:00"/>
    <s v="6th November,2020"/>
    <d v="2020-11-06T00:00:00"/>
    <s v="Eunice Jemutai"/>
    <s v="Female"/>
    <s v="99999"/>
    <s v="254722466597"/>
    <s v="254722466597"/>
    <s v=""/>
    <s v=""/>
    <n v="35.362741"/>
    <n v="0.478267"/>
    <s v="Uasin Gishu"/>
    <s v="Ainabkoi"/>
    <s v="Ainabkoi"/>
    <s v="Ngeleltarit"/>
    <x v="2"/>
    <s v="Ndimar Renewable Energy"/>
    <s v="Julius Murimi"/>
    <s v=""/>
    <s v="Micro Business"/>
    <s v="MKD"/>
  </r>
  <r>
    <s v="VPA6"/>
    <s v="KE-BAR-2101-0"/>
    <x v="0"/>
    <s v="Non Compliant"/>
    <s v="25th September,2020"/>
    <d v="2020-09-25T00:00:00"/>
    <s v="21st January,2021"/>
    <d v="2021-01-21T00:00:00"/>
    <s v="Sokomo Josphine"/>
    <s v="Female"/>
    <n v="99999"/>
    <s v="724442928"/>
    <s v="254722571937"/>
    <s v=""/>
    <s v=""/>
    <n v="35.711370000000002"/>
    <n v="2.8722000000000001E-2"/>
    <s v="Baringo"/>
    <s v="Koibatek"/>
    <s v="Eldama Ravine"/>
    <s v="Kaplelechwo"/>
    <x v="0"/>
    <s v="Kichemu limited"/>
    <s v=""/>
    <s v=""/>
    <s v="Micro Business"/>
    <s v="MKD"/>
  </r>
  <r>
    <s v="VPA6"/>
    <s v="KE-THA-2012-28464"/>
    <x v="1"/>
    <s v=""/>
    <s v="20th November,2020"/>
    <d v="2020-11-20T00:00:00"/>
    <s v="6th December,2020"/>
    <d v="2020-12-06T00:00:00"/>
    <s v="Ndei Aletus Ngai"/>
    <s v="Male"/>
    <s v="19234575"/>
    <s v="254729496037"/>
    <s v="254729496037"/>
    <s v=""/>
    <s v="254711587025"/>
    <n v="37.671902000000003"/>
    <n v="-0.37158799999999997"/>
    <s v="Tharaka-Nithi"/>
    <s v="Chuka"/>
    <s v="Gitareni"/>
    <s v="Miringani"/>
    <x v="0"/>
    <s v="Igwemas General Digester Ltd"/>
    <s v="Timothy Murithi"/>
    <s v=""/>
    <s v="Micro Business"/>
    <s v="MKD"/>
  </r>
  <r>
    <s v="VPA6"/>
    <s v="KE-KIA-2012-25095"/>
    <x v="0"/>
    <s v="Non Compliant"/>
    <s v="20th December,2020"/>
    <d v="2020-12-20T00:00:00"/>
    <s v="30th December,2020"/>
    <d v="2020-12-30T00:00:00"/>
    <s v="Nganga Lilian"/>
    <s v="Female"/>
    <s v="99999"/>
    <s v="722742553"/>
    <s v="254722742553"/>
    <s v=""/>
    <s v=""/>
    <n v="36.661571000000002"/>
    <n v="-1.2802389999999999"/>
    <s v="Kiambu"/>
    <s v="Kikuyu"/>
    <s v="Kikuyu"/>
    <s v="Gikambura"/>
    <x v="4"/>
    <s v="Kennedy Amiani Anzeze"/>
    <s v="Kennedy azenze"/>
    <s v=""/>
    <s v="Micro Business"/>
    <s v="MKD"/>
  </r>
  <r>
    <s v="VPA6"/>
    <s v="KE-UAS-2009-26476"/>
    <x v="1"/>
    <s v=""/>
    <s v="23rd July,2020"/>
    <d v="2020-07-23T00:00:00"/>
    <s v="11th September,2020"/>
    <d v="2020-09-11T00:00:00"/>
    <s v="Milka Kemboi"/>
    <s v="Female"/>
    <s v="99999"/>
    <s v="254723878348"/>
    <s v="254723878348"/>
    <s v=""/>
    <s v=""/>
    <n v="35.213464000000002"/>
    <n v="0.542439"/>
    <s v="Uasin Gishu"/>
    <s v="Kapseret"/>
    <s v="Kapseret"/>
    <s v="Kimosob"/>
    <x v="1"/>
    <s v="Ndimar Renewable Energy"/>
    <s v="Julius Wachira"/>
    <s v=""/>
    <s v="Micro Business"/>
    <s v="KENBIM"/>
  </r>
  <r>
    <s v="VPA6"/>
    <s v="KE-UAS-2007-26478"/>
    <x v="1"/>
    <s v=""/>
    <s v="23rd May,2020"/>
    <d v="2020-05-23T00:00:00"/>
    <s v="7th July,2020"/>
    <d v="2020-07-07T00:00:00"/>
    <s v="Elisha Kirwa Kiprono"/>
    <s v="Male"/>
    <s v="99999"/>
    <s v="254722944535"/>
    <s v="254722944535"/>
    <s v=""/>
    <s v=""/>
    <n v="35.224632"/>
    <n v="0.43371399999999999"/>
    <s v="Uasin Gishu"/>
    <s v="Kapseret"/>
    <s v="Kapseret"/>
    <s v="Inder"/>
    <x v="1"/>
    <s v="Ndimar Renewable Energy"/>
    <s v="Julius Murimi"/>
    <s v=""/>
    <s v="Micro Business"/>
    <s v="MKD"/>
  </r>
  <r>
    <s v="VPA6"/>
    <s v="KE-UAS-2008-26475"/>
    <x v="1"/>
    <s v=""/>
    <s v="24th June,2020"/>
    <d v="2020-06-24T00:00:00"/>
    <s v="24th August,2020"/>
    <d v="2020-08-24T00:00:00"/>
    <s v="Alex Kogo Cheluget"/>
    <s v="Male"/>
    <s v="99999"/>
    <s v="254723936863"/>
    <s v="254723936863"/>
    <s v=""/>
    <s v=""/>
    <n v="35.174008999999998"/>
    <n v="0.48756899999999997"/>
    <s v="Uasin Gishu"/>
    <s v="Kapseret"/>
    <s v="Kapseret"/>
    <s v="Aturei tuiyo"/>
    <x v="2"/>
    <s v="Ndimar Renewable Energy"/>
    <s v="Julius Murimi"/>
    <s v=""/>
    <s v="Micro Business"/>
    <s v="MKD"/>
  </r>
  <r>
    <s v="VPA6"/>
    <s v="KE-MER-2012-28465"/>
    <x v="1"/>
    <s v=""/>
    <s v="1st December,2020"/>
    <d v="2020-12-01T00:00:00"/>
    <s v="15th December,2020"/>
    <d v="2020-12-15T00:00:00"/>
    <s v="Marete Margret Nkinga"/>
    <s v="Female"/>
    <s v="22543221"/>
    <s v="254720173902"/>
    <s v="254720173902"/>
    <s v=""/>
    <s v="254724785113"/>
    <n v="37.582687999999997"/>
    <n v="-0.154752"/>
    <s v="Meru"/>
    <s v="Imenti South"/>
    <s v="Kinoro"/>
    <s v="Kiamweri"/>
    <x v="0"/>
    <s v="Igwemas General Digester Ltd"/>
    <s v="Timothy Murithi"/>
    <s v=""/>
    <s v="Micro Business"/>
    <s v="MKD"/>
  </r>
  <r>
    <s v="VPA6"/>
    <s v="KE-NYE-2101-27992"/>
    <x v="1"/>
    <s v=""/>
    <s v="19th December,2020"/>
    <d v="2020-12-19T00:00:00"/>
    <s v="29th January,2021"/>
    <d v="2021-01-29T00:00:00"/>
    <s v="Githaiga Lucy Wangare"/>
    <s v="Female"/>
    <s v="99999"/>
    <s v="724274071"/>
    <s v="254724274071"/>
    <s v=""/>
    <s v="254724274074"/>
    <n v="37.117826999999998"/>
    <n v="-0.59224200000000005"/>
    <s v="Nyeri"/>
    <s v="Mukurweni"/>
    <s v="Mweru"/>
    <s v="Kangurwe"/>
    <x v="0"/>
    <s v="Sakaki Natural Renewable Energy Center"/>
    <s v=""/>
    <s v=""/>
    <s v="Micro Business"/>
    <s v="MKD"/>
  </r>
  <r>
    <s v="VPA6"/>
    <s v="KE-NYA-2102-27391"/>
    <x v="1"/>
    <s v=""/>
    <s v="11th February,2021"/>
    <d v="2021-02-11T00:00:00"/>
    <s v="11th February,2021"/>
    <d v="2021-02-11T00:00:00"/>
    <s v="Mwaniki Elizabeth Wangui"/>
    <s v="Female"/>
    <s v="11708053"/>
    <s v="710353086"/>
    <s v="254710353086"/>
    <s v=""/>
    <s v=""/>
    <n v="36.567152999999998"/>
    <n v="-0.77368700000000001"/>
    <s v="Nyandarua"/>
    <s v="South Kinangop"/>
    <s v="Magumu"/>
    <s v="Heni"/>
    <x v="3"/>
    <s v="Kichemu limited"/>
    <s v="Chege"/>
    <s v=""/>
    <s v="Micro Business"/>
    <s v="MKD"/>
  </r>
  <r>
    <s v="VPA6"/>
    <s v="KE-KIL-2102-27025"/>
    <x v="2"/>
    <s v="Institutional Plant"/>
    <s v="16th December,2020"/>
    <d v="2020-12-16T00:00:00"/>
    <s v="16th February,2021"/>
    <d v="2021-02-16T00:00:00"/>
    <s v="Pwani University"/>
    <s v="Male"/>
    <s v="30952955"/>
    <s v="254712663278"/>
    <s v="254712663278"/>
    <s v=""/>
    <s v="254754061226"/>
    <n v="39.847188000000003"/>
    <n v="-3.618722"/>
    <s v="Kilifi"/>
    <s v="Bahari"/>
    <s v="Ganze"/>
    <s v="Kibaoni"/>
    <x v="1"/>
    <s v="Andcol Enterprises"/>
    <s v="Andcol enterprises"/>
    <s v=""/>
    <s v="Micro Business"/>
    <s v="KENBIM"/>
  </r>
  <r>
    <s v="VPA6"/>
    <s v="KE-TRA-2102-25082"/>
    <x v="1"/>
    <s v=""/>
    <s v="17th February,2021"/>
    <d v="2021-02-17T00:00:00"/>
    <s v="17th February,2021"/>
    <d v="2021-02-17T00:00:00"/>
    <s v="Humphrey Eliakim Otenyo"/>
    <s v="Male"/>
    <s v="6421161"/>
    <s v="2547258577328"/>
    <s v="2547258577328"/>
    <s v=""/>
    <s v="254733530837"/>
    <n v="35.086362000000001"/>
    <n v="1.0724119999999999"/>
    <s v="Trans Nzoia"/>
    <s v="Trans Nzoia East"/>
    <s v="Sitatunga"/>
    <s v="Sioyi"/>
    <x v="0"/>
    <s v="Pafasi Enterprise"/>
    <s v="Tom apiya agalo"/>
    <s v=""/>
    <s v="Micro Business"/>
    <s v="MKD"/>
  </r>
  <r>
    <s v="VPA6"/>
    <s v="KE-NYA-2101-28981"/>
    <x v="1"/>
    <s v=""/>
    <s v="15th October,2020"/>
    <d v="2020-10-15T00:00:00"/>
    <s v="13th January,2021"/>
    <d v="2021-01-13T00:00:00"/>
    <s v="Orina Nyamwaya Samson"/>
    <s v="Female"/>
    <s v="1159494"/>
    <s v="254726333031"/>
    <s v="254726333031"/>
    <s v=""/>
    <s v="254723288793"/>
    <n v="34.875362000000003"/>
    <n v="-0.70276499999999997"/>
    <s v="Nyamira"/>
    <s v="Masaba North"/>
    <s v="Rigen"/>
    <s v="Boyengwe"/>
    <x v="3"/>
    <s v="Perjo Biogas Co Ltd"/>
    <s v="Joel Moigare"/>
    <s v=""/>
    <s v="Micro Business"/>
    <s v="MKD"/>
  </r>
  <r>
    <s v="VPA6"/>
    <s v="KE-NYA-2011-28980"/>
    <x v="1"/>
    <s v=""/>
    <s v="15th September,2020"/>
    <d v="2020-09-15T00:00:00"/>
    <s v="20th November,2020"/>
    <d v="2020-11-20T00:00:00"/>
    <s v="Sibwoga Masengo Edward"/>
    <s v="Male"/>
    <s v="9148865"/>
    <s v="254715360834"/>
    <s v="254715360834"/>
    <s v=""/>
    <s v="254711703052"/>
    <n v="34.950029999999998"/>
    <n v="-0.63982799999999995"/>
    <s v="Nyamira"/>
    <s v="Nyamira South"/>
    <s v="Bogichora"/>
    <s v="Bosiango"/>
    <x v="2"/>
    <s v="Perjo Biogas Co Ltd"/>
    <s v="Joel Moigare"/>
    <s v=""/>
    <s v="Micro Business"/>
    <s v="MKD"/>
  </r>
  <r>
    <s v="VPA6"/>
    <s v="KE-NYA-2101-28979"/>
    <x v="1"/>
    <s v=""/>
    <s v="20th September,2020"/>
    <d v="2020-09-20T00:00:00"/>
    <s v="20th January,2021"/>
    <d v="2021-01-20T00:00:00"/>
    <s v="Dorca Nyaribo Kwamboka"/>
    <s v="Female"/>
    <s v="25386178"/>
    <s v="254719115489"/>
    <s v="254719115489"/>
    <s v=""/>
    <s v="254717777736"/>
    <n v="34.935180000000003"/>
    <n v="-0.54318200000000005"/>
    <s v="Nyamira"/>
    <s v="Nyamira South"/>
    <s v="Ziamani"/>
    <s v="Nyamokenye"/>
    <x v="3"/>
    <s v="Perjo Biogas Co Ltd"/>
    <s v="Joel Moigare"/>
    <s v=""/>
    <s v="Micro Business"/>
    <s v="MKD"/>
  </r>
  <r>
    <s v="VPA6"/>
    <s v="KE-THA-2102-28468"/>
    <x v="1"/>
    <s v=""/>
    <s v="6th February,2021"/>
    <d v="2021-02-06T00:00:00"/>
    <s v="20th February,2021"/>
    <d v="2021-02-20T00:00:00"/>
    <s v="Mwiti Kaburi John"/>
    <s v="Male"/>
    <s v="1921234"/>
    <s v="254723323897"/>
    <s v="254723323897"/>
    <s v=""/>
    <s v="254723323898"/>
    <n v="37.69811"/>
    <n v="-0.36569000000000002"/>
    <s v="Tharaka-Nithi"/>
    <s v="Chuka"/>
    <s v="Igambang'ombe"/>
    <s v="Kaarani"/>
    <x v="0"/>
    <s v="Igwemas General Digester Ltd"/>
    <s v="Samuel Kirimi"/>
    <s v=""/>
    <s v="Micro Business"/>
    <s v="MKD"/>
  </r>
  <r>
    <s v="VPA6"/>
    <s v="KE-TRA-2102-26484"/>
    <x v="2"/>
    <s v="Institutional Plant"/>
    <s v="7th January,2021"/>
    <d v="2021-01-07T00:00:00"/>
    <s v="26th February,2021"/>
    <d v="2021-02-26T00:00:00"/>
    <s v="Kwetu nyumbani Children's home"/>
    <s v="Male"/>
    <s v="99999"/>
    <s v="254731195584"/>
    <s v="254731195584"/>
    <s v=""/>
    <s v="254720956107"/>
    <n v="35.032922999999997"/>
    <n v="0.98721199999999998"/>
    <s v="Trans Nzoia"/>
    <s v="Kiminini"/>
    <s v="Kiminini"/>
    <s v="Mell farm"/>
    <x v="0"/>
    <s v="Ndimar Renewable Energy"/>
    <s v="Julius murimi"/>
    <s v=""/>
    <s v="Micro Business"/>
    <s v="KENBIM"/>
  </r>
  <r>
    <s v="VPA6"/>
    <s v="KE-TRA-2102-25083"/>
    <x v="1"/>
    <s v=""/>
    <s v="27th February,2021"/>
    <d v="2021-02-27T00:00:00"/>
    <s v="27th February,2021"/>
    <d v="2021-02-27T00:00:00"/>
    <s v="Wafula Maurice Simiyu"/>
    <s v="Male"/>
    <s v="5174269"/>
    <s v="254723726393"/>
    <s v="254723726393"/>
    <s v=""/>
    <s v="254721998643"/>
    <n v="34.915557999999997"/>
    <n v="0.89564500000000002"/>
    <s v="Trans Nzoia"/>
    <s v="Kiminini"/>
    <s v="Kiminini"/>
    <s v="Masaba"/>
    <x v="2"/>
    <s v="Pafasi Enterprise"/>
    <s v="Tom apiya agalo"/>
    <s v=""/>
    <s v="Micro Business"/>
    <s v="MKD"/>
  </r>
  <r>
    <s v="VPA6"/>
    <s v="KE-MER-2102-27067"/>
    <x v="0"/>
    <s v="Under Verification"/>
    <s v="6th February,2021"/>
    <d v="2021-02-06T00:00:00"/>
    <s v="6th February,2021"/>
    <d v="2021-02-06T00:00:00"/>
    <s v="M'ituuru Gitonga Johnson"/>
    <s v="Male"/>
    <s v="22243234"/>
    <s v="720616558"/>
    <s v="254720616558"/>
    <s v=""/>
    <s v="254711156894"/>
    <n v="37.851300000000002"/>
    <n v="6.502E-3"/>
    <s v="Meru"/>
    <s v="Imenti North"/>
    <s v="Mbirikene"/>
    <s v="Nkurene"/>
    <x v="2"/>
    <s v="Igwemas General Digester Ltd"/>
    <s v="Timothy murithi"/>
    <s v=""/>
    <s v="Micro Business"/>
    <s v="MKD"/>
  </r>
  <r>
    <s v="VPA6"/>
    <s v="KE-BAR-2103-29308"/>
    <x v="1"/>
    <s v=""/>
    <s v="15th January,2021"/>
    <d v="2021-01-15T00:00:00"/>
    <s v="11th March,2021"/>
    <d v="2021-03-11T00:00:00"/>
    <s v="Chepkwony John"/>
    <s v="Male"/>
    <s v="4545318"/>
    <s v="254722857941"/>
    <s v="254722857941"/>
    <s v=""/>
    <s v=""/>
    <n v="35.807789999999997"/>
    <n v="0.32417499999999999"/>
    <s v="Baringo"/>
    <s v="Baringo Central"/>
    <s v="Tenges"/>
    <s v="Kabonde"/>
    <x v="0"/>
    <s v="Kichemu limited"/>
    <s v=""/>
    <s v=""/>
    <s v="Micro Business"/>
    <s v="MKD"/>
  </r>
  <r>
    <s v="VPA6"/>
    <s v="KE-LAI-2101-27287"/>
    <x v="1"/>
    <s v=""/>
    <s v="16th October,2020"/>
    <d v="2020-10-16T00:00:00"/>
    <s v="2nd January,2021"/>
    <d v="2021-01-02T00:00:00"/>
    <s v="Mutoru Tirus Kamau"/>
    <s v="Male"/>
    <s v="99999"/>
    <s v="254722912069"/>
    <s v="254722912069"/>
    <s v=""/>
    <s v=""/>
    <n v="36.375534999999999"/>
    <n v="0.16855700000000001"/>
    <s v="Laikipia"/>
    <s v="Nyahururu"/>
    <s v="Marmanet"/>
    <s v="Katharaini"/>
    <x v="1"/>
    <s v="Igwemas General Digester Ltd"/>
    <s v=""/>
    <s v=""/>
    <s v="Micro Business"/>
    <s v="KENBIM"/>
  </r>
  <r>
    <s v="VPA6"/>
    <s v="KE-LAI-2103-27091"/>
    <x v="1"/>
    <s v=""/>
    <s v="24th July,2020"/>
    <d v="2020-07-24T00:00:00"/>
    <s v="24th March,2021"/>
    <d v="2021-03-24T00:00:00"/>
    <s v="Kiarie James Njoroge"/>
    <s v="Male"/>
    <n v="99999"/>
    <s v="711261734"/>
    <s v="254711261734"/>
    <s v=""/>
    <s v="254792516254"/>
    <n v="36.573813000000001"/>
    <n v="-7.2056999999999996E-2"/>
    <s v="Laikipia"/>
    <s v="Laikipia East"/>
    <s v="ngobit"/>
    <s v="wiyumiririeB"/>
    <x v="2"/>
    <s v="Kichemu limited"/>
    <s v="kimenyi"/>
    <s v=""/>
    <s v="Micro Business"/>
    <s v="MKD"/>
  </r>
  <r>
    <s v="VPA6"/>
    <s v="KE-KIR-2104-25396"/>
    <x v="1"/>
    <s v=""/>
    <s v="7th February,2021"/>
    <d v="2021-02-07T00:00:00"/>
    <s v="7th April,2021"/>
    <d v="2021-04-07T00:00:00"/>
    <s v="Mwai Joseph Maina"/>
    <s v="Male"/>
    <s v="3395030"/>
    <s v="254738619557"/>
    <s v="254738619557"/>
    <s v=""/>
    <s v="254722862384"/>
    <n v="37.215767"/>
    <n v="-0.54910800000000004"/>
    <s v="Kirinyaga"/>
    <s v="Sagana"/>
    <s v="Mukure"/>
    <s v="Mitondo"/>
    <x v="3"/>
    <s v="Andcol Enterprises"/>
    <s v="Eric mugo"/>
    <s v=""/>
    <s v="Micro Business"/>
    <s v="MKD"/>
  </r>
  <r>
    <s v="VPA6"/>
    <s v="KE-BAR-2104-29309"/>
    <x v="1"/>
    <s v=""/>
    <s v="5th February,2021"/>
    <d v="2021-02-05T00:00:00"/>
    <s v="8th April,2021"/>
    <d v="2021-04-08T00:00:00"/>
    <s v="Kimaiyo Jennifer C"/>
    <s v="Female"/>
    <n v="99999"/>
    <s v="254720876525"/>
    <s v="254720876525"/>
    <s v=""/>
    <s v=""/>
    <n v="35.585132000000002"/>
    <n v="4.6533999999999999E-2"/>
    <s v="Baringo"/>
    <s v="Koibatek"/>
    <s v="Tinet"/>
    <s v="Chemosong"/>
    <x v="2"/>
    <s v="Kichemu limited"/>
    <s v=""/>
    <s v=""/>
    <s v="Micro Business"/>
    <s v="MKD"/>
  </r>
  <r>
    <s v="VPA6"/>
    <s v="KE-NAN-2101-26501"/>
    <x v="1"/>
    <s v=""/>
    <s v="7th December,2020"/>
    <d v="2020-12-07T00:00:00"/>
    <s v="8th January,2021"/>
    <d v="2021-01-08T00:00:00"/>
    <s v="Caroline Koech Jepkoech"/>
    <s v="Female"/>
    <s v="99999"/>
    <s v="721606200"/>
    <s v="254752764026"/>
    <s v=""/>
    <s v="254721606200"/>
    <n v="35.119653"/>
    <n v="0.17963000000000001"/>
    <s v="Nandi"/>
    <s v="Nandi hills"/>
    <s v="Nandi hills"/>
    <s v="Sinendet"/>
    <x v="0"/>
    <s v="Ndimar Renewable Energy"/>
    <s v="Julius Wachira"/>
    <s v=""/>
    <s v="Micro Business"/>
    <s v="MKD"/>
  </r>
  <r>
    <s v="VPA6"/>
    <s v="KE-UAS-2104-29310"/>
    <x v="1"/>
    <s v=""/>
    <s v="5th January,2021"/>
    <d v="2021-01-05T00:00:00"/>
    <s v="10th April,2021"/>
    <d v="2021-04-10T00:00:00"/>
    <s v="Keter Mike K"/>
    <s v="Male"/>
    <n v="99999"/>
    <s v="254720277588"/>
    <s v="254720277588"/>
    <s v=""/>
    <s v="254727454406"/>
    <n v="35.432392"/>
    <n v="0.61393699999999995"/>
    <s v="Uasin Gishu"/>
    <s v="Moiben"/>
    <s v="Kimoning"/>
    <s v="Kapkei"/>
    <x v="1"/>
    <s v="Kichemu limited"/>
    <s v=""/>
    <s v=""/>
    <s v="Micro Business"/>
    <s v="MKD"/>
  </r>
  <r>
    <s v="VPA6"/>
    <s v="KE-KIS-2104-26521"/>
    <x v="1"/>
    <s v=""/>
    <s v="11th April,2021"/>
    <d v="2021-04-11T00:00:00"/>
    <s v="11th April,2021"/>
    <d v="2021-04-11T00:00:00"/>
    <s v="Johnston Orenge"/>
    <s v="Male"/>
    <s v="4119407"/>
    <s v="254725856595"/>
    <s v="254725856595"/>
    <s v=""/>
    <s v="254735461735"/>
    <n v="34.874834999999997"/>
    <n v="-0.88524499999999995"/>
    <s v="Kisii"/>
    <s v="Nyamache"/>
    <s v="Nyacheki"/>
    <s v="Isena"/>
    <x v="2"/>
    <s v="Nyansancha Biogas"/>
    <s v="Samuel Manyura otiso"/>
    <s v=""/>
    <s v="Micro Business"/>
    <s v="MKD"/>
  </r>
  <r>
    <s v="VPA6"/>
    <s v="KE-KIA-2104-26939"/>
    <x v="1"/>
    <s v=""/>
    <s v="10th March,2021"/>
    <d v="2021-03-10T00:00:00"/>
    <s v="15th April,2021"/>
    <d v="2021-04-15T00:00:00"/>
    <s v="Mwaura Njoroge John"/>
    <s v="Male"/>
    <s v="20675187"/>
    <s v="254726154709"/>
    <s v="254726154709"/>
    <s v=""/>
    <s v="254710518816"/>
    <n v="36.800203000000003"/>
    <n v="-0.856325"/>
    <s v="Kiambu"/>
    <s v="Gatundu North"/>
    <s v="Gituamba"/>
    <s v="Karangari"/>
    <x v="2"/>
    <s v="Andcol Enterprises"/>
    <s v="Andrew toloyi"/>
    <s v=""/>
    <s v="Micro Business"/>
    <s v="KENBIM"/>
  </r>
  <r>
    <s v="VPA6"/>
    <s v="KE-BAR-2104-29311"/>
    <x v="1"/>
    <s v=""/>
    <s v="25th February,2021"/>
    <d v="2021-02-25T00:00:00"/>
    <s v="15th April,2021"/>
    <d v="2021-04-15T00:00:00"/>
    <s v="Kittony Francis K"/>
    <s v="Male"/>
    <n v="99999"/>
    <s v="254722577258"/>
    <s v="254722577258"/>
    <s v=""/>
    <s v=""/>
    <n v="35.866273999999997"/>
    <n v="0.12013799999999999"/>
    <s v="Baringo"/>
    <s v="Koibatek"/>
    <s v="Mogotio"/>
    <s v="Kapkut"/>
    <x v="6"/>
    <s v="Kichemu limited"/>
    <s v=""/>
    <s v=""/>
    <s v="Micro Business"/>
    <s v="MKD"/>
  </r>
  <r>
    <s v="VPA6"/>
    <s v="KE-NYA-2103-28983"/>
    <x v="1"/>
    <s v=""/>
    <s v="2nd February,2021"/>
    <d v="2021-02-02T00:00:00"/>
    <s v="10th March,2021"/>
    <d v="2021-03-10T00:00:00"/>
    <s v="Edwin Nyakundi Musonga"/>
    <s v="Male"/>
    <s v="23903762"/>
    <s v="254726364143"/>
    <s v="254726364143"/>
    <s v=""/>
    <s v="254719132626"/>
    <n v="34.937800000000003"/>
    <n v="-0.54389299999999996"/>
    <s v="Nyamira"/>
    <s v="Nyamira South"/>
    <s v="Bomanyanya"/>
    <s v="Nyamokenye"/>
    <x v="3"/>
    <s v="Perjo Biogas Co Ltd"/>
    <s v="Joel Moigare"/>
    <s v=""/>
    <s v="Micro Business"/>
    <s v="KENBIM"/>
  </r>
  <r>
    <s v="VPA6"/>
    <s v="KE-NAK-2104-27424"/>
    <x v="1"/>
    <s v=""/>
    <s v="22nd March,2021"/>
    <d v="2021-03-22T00:00:00"/>
    <s v="26th April,2021"/>
    <d v="2021-04-26T00:00:00"/>
    <s v="James Gitau Gaturu"/>
    <s v="Male"/>
    <s v="9554499"/>
    <s v="254726391360"/>
    <s v="254726391360"/>
    <s v=""/>
    <s v="254719537758"/>
    <n v="36.169324000000003"/>
    <n v="-0.171321"/>
    <s v="Nakuru"/>
    <s v="Bahati"/>
    <s v="Maili saba"/>
    <s v="Jerusalem"/>
    <x v="2"/>
    <s v="Samjubiotec Enterprises"/>
    <s v="Samuel Juma"/>
    <s v=""/>
    <s v="Micro Business"/>
    <s v="MKD"/>
  </r>
  <r>
    <s v="VPA6"/>
    <s v="KE-KIS-2105-26522"/>
    <x v="2"/>
    <s v="Institutional Plant"/>
    <s v="3rd May,2021"/>
    <d v="2021-05-03T00:00:00"/>
    <s v="3rd May,2021"/>
    <d v="2021-05-03T00:00:00"/>
    <s v="Farm Ogembo Daily"/>
    <s v="Male"/>
    <s v="20459798"/>
    <s v="+254728570693"/>
    <s v="254726449722"/>
    <s v=""/>
    <s v="254728570693"/>
    <n v="34.718555000000002"/>
    <n v="-0.79470300000000005"/>
    <s v="Kisii"/>
    <s v="Gucha  South"/>
    <s v="Machoge"/>
    <s v="Nyabisiongororo"/>
    <x v="1"/>
    <s v="Nyansancha Biogas"/>
    <s v="Samuel Manyura otiso Biogas"/>
    <s v=""/>
    <s v="Micro Business"/>
    <s v="MKD"/>
  </r>
  <r>
    <s v="VPA6"/>
    <s v="KE-KIS-2105-26523"/>
    <x v="1"/>
    <s v=""/>
    <s v="4th May,2021"/>
    <d v="2021-05-04T00:00:00"/>
    <s v="4th May,2021"/>
    <d v="2021-05-04T00:00:00"/>
    <s v="Oyiako Paul"/>
    <s v="Male"/>
    <s v="8273655"/>
    <s v="+254740694180"/>
    <s v="254712652146"/>
    <s v=""/>
    <s v="254740694180"/>
    <n v="34.791392000000002"/>
    <n v="-0.701963"/>
    <s v="Kisii"/>
    <s v="Kisii Central"/>
    <s v="Township"/>
    <s v="Bomobega"/>
    <x v="2"/>
    <s v="Nyansancha Biogas"/>
    <s v="Samuel Manyura otiso"/>
    <s v=""/>
    <s v="Micro Business"/>
    <s v="MKD"/>
  </r>
  <r>
    <s v="VPA6"/>
    <s v="KE-KIS-2105-26524"/>
    <x v="1"/>
    <s v=""/>
    <s v="12th May,2021"/>
    <d v="2021-05-12T00:00:00"/>
    <s v="12th May,2021"/>
    <d v="2021-05-12T00:00:00"/>
    <s v="Karori Yunes Gesare"/>
    <s v="Female"/>
    <s v="5826551"/>
    <s v="+2547229756963"/>
    <s v="254722984679"/>
    <s v=""/>
    <s v="2547229756963"/>
    <n v="34.735132"/>
    <n v="-0.69060699999999997"/>
    <s v="Kisii"/>
    <s v="Kisii South"/>
    <s v="Boviakhmu"/>
    <s v="Gsugurj"/>
    <x v="2"/>
    <s v="Nyansancha Biogas"/>
    <s v="Samuel Manyura otiso"/>
    <s v=""/>
    <s v="Micro Business"/>
    <s v="MKD"/>
  </r>
  <r>
    <s v="VPA6"/>
    <s v="KE-NYE-2103-0"/>
    <x v="0"/>
    <s v="Non Compliant"/>
    <s v="21st February,2021"/>
    <d v="2021-02-21T00:00:00"/>
    <s v="1st March,2021"/>
    <d v="2021-03-01T00:00:00"/>
    <s v="Iregi David Gathongo"/>
    <s v="Male"/>
    <s v="13539659"/>
    <s v="+254720476043"/>
    <s v="254726675319"/>
    <s v=""/>
    <s v="254720476043"/>
    <n v="37.085092000000003"/>
    <n v="-0.37331500000000001"/>
    <s v="Nyeri"/>
    <s v="Mathira West"/>
    <s v="Hobe"/>
    <s v="Kiambii"/>
    <x v="1"/>
    <s v="Mt Kenya Renewable energy"/>
    <s v="null"/>
    <s v=""/>
    <s v="Micro Business"/>
    <s v="KENBIM"/>
  </r>
  <r>
    <s v="VPA6"/>
    <s v="KE-MIG-2105-26525"/>
    <x v="1"/>
    <s v=""/>
    <s v="15th May,2021"/>
    <d v="2021-05-15T00:00:00"/>
    <s v="15th May,2021"/>
    <d v="2021-05-15T00:00:00"/>
    <s v="Measick Elizabeth"/>
    <s v="Female"/>
    <s v="2800825"/>
    <s v="+254703379311"/>
    <s v="254706193353"/>
    <s v=""/>
    <s v="254703379311"/>
    <n v="34.586602999999997"/>
    <n v="-0.73347499999999999"/>
    <s v="Migori"/>
    <s v="Rongo"/>
    <s v="Rongo"/>
    <s v="Nyarach"/>
    <x v="1"/>
    <s v="Nyansancha Biogas"/>
    <s v="Samuel Manyura otiso"/>
    <s v=""/>
    <s v="Micro Business"/>
    <s v="MKD"/>
  </r>
  <r>
    <s v="VPA6"/>
    <s v="KE-BAR-2105-27703"/>
    <x v="1"/>
    <s v=""/>
    <s v="20th January,2021"/>
    <d v="2021-01-20T00:00:00"/>
    <s v="23rd May,2021"/>
    <d v="2021-05-23T00:00:00"/>
    <s v="Yegon Joseph"/>
    <s v="Male"/>
    <n v="99999"/>
    <s v="254713348945"/>
    <s v="254713348945"/>
    <s v=""/>
    <s v=""/>
    <n v="35.807254999999998"/>
    <n v="0.28079300000000001"/>
    <s v="Baringo"/>
    <s v="Baringo Central"/>
    <s v="Tenges"/>
    <s v="Tulwongoi"/>
    <x v="2"/>
    <s v="Kichemu limited"/>
    <s v=""/>
    <s v=""/>
    <s v="Micro Business"/>
    <s v="MKD"/>
  </r>
  <r>
    <s v="VPA6"/>
    <s v="KE-BAR-2105-27704"/>
    <x v="1"/>
    <s v=""/>
    <s v="3rd April,2021"/>
    <d v="2021-04-03T00:00:00"/>
    <s v="23rd May,2021"/>
    <d v="2021-05-23T00:00:00"/>
    <s v="Lenge Jackson Kibet"/>
    <s v="Male"/>
    <n v="99999"/>
    <s v="254726327055"/>
    <s v="254726327055"/>
    <s v=""/>
    <s v=""/>
    <n v="35.814135"/>
    <n v="0.28046300000000002"/>
    <s v="Baringo"/>
    <s v="Baringo Central"/>
    <s v="Tenges"/>
    <s v="Tulwongoi"/>
    <x v="1"/>
    <s v="Kichemu limited"/>
    <s v=""/>
    <s v=""/>
    <s v="Micro Business"/>
    <s v="MKD"/>
  </r>
  <r>
    <s v="VPA6"/>
    <s v="KE-TRA-2105-25084"/>
    <x v="1"/>
    <s v=""/>
    <s v="29th May,2021"/>
    <d v="2021-05-29T00:00:00"/>
    <s v="29th May,2021"/>
    <d v="2021-05-29T00:00:00"/>
    <s v="Ondego Zablon Kube"/>
    <s v="Male"/>
    <s v="0933051"/>
    <s v="254723579372"/>
    <s v="254723579372"/>
    <s v=""/>
    <s v="254714576669"/>
    <n v="34.955736999999999"/>
    <n v="0.98454200000000003"/>
    <s v="Trans Nzoia"/>
    <s v="Trans Nzoia West"/>
    <s v="Matisi"/>
    <s v="Siuna"/>
    <x v="2"/>
    <s v="Pafasi Enterprise"/>
    <s v="Tom apiya"/>
    <s v=""/>
    <s v="Micro Business"/>
    <s v="MKD"/>
  </r>
  <r>
    <s v="VPA6"/>
    <s v="KE-KIA-2105-29097"/>
    <x v="1"/>
    <s v=""/>
    <s v="20th March,2021"/>
    <d v="2021-03-20T00:00:00"/>
    <s v="24th May,2021"/>
    <d v="2021-05-24T00:00:00"/>
    <s v="Ngugi Kabui David"/>
    <s v="Male"/>
    <s v="24038420"/>
    <s v="2547577779880"/>
    <s v="2547577779880"/>
    <s v=""/>
    <s v="254724155132"/>
    <n v="36.961697000000001"/>
    <n v="-1.0105249999999999"/>
    <s v="Kiambu"/>
    <s v="Kiambu"/>
    <s v="Mangu"/>
    <s v="Mutuma"/>
    <x v="1"/>
    <s v="Mt Kenya Renewable energy"/>
    <s v="Paul kiama"/>
    <s v=""/>
    <s v="Micro Business"/>
    <s v="KENBIM"/>
  </r>
  <r>
    <s v="VPA6"/>
    <s v="KE-MER-2105-27051"/>
    <x v="1"/>
    <s v=""/>
    <s v="18th April,2021"/>
    <d v="2021-04-18T00:00:00"/>
    <s v="6th May,2021"/>
    <d v="2021-05-06T00:00:00"/>
    <s v="Kibanga Dennis Mutuma"/>
    <s v="Male"/>
    <s v="25237834"/>
    <s v="720549884"/>
    <s v="254720549884"/>
    <s v=""/>
    <s v="254720549884"/>
    <n v="37.653131999999999"/>
    <n v="-8.6542999999999995E-2"/>
    <s v="Meru"/>
    <s v="Imenti South"/>
    <s v="Mwichoune"/>
    <s v="Rambu"/>
    <x v="1"/>
    <s v="Mt Kenya Renewable energy"/>
    <s v="Samuel Mbugua"/>
    <s v=""/>
    <s v="Micro Business"/>
    <s v="KENBIM"/>
  </r>
  <r>
    <s v="VPA6"/>
    <s v="KE-MER-2104-27053"/>
    <x v="1"/>
    <s v=""/>
    <s v="28th March,2021"/>
    <d v="2021-03-28T00:00:00"/>
    <s v="16th April,2021"/>
    <d v="2021-04-16T00:00:00"/>
    <s v="Mbijiwe Timothy Mwenda"/>
    <s v="Male"/>
    <n v="99999"/>
    <s v="254722844182"/>
    <s v="254722844182"/>
    <s v=""/>
    <s v="254746627316"/>
    <n v="37.578449999999997"/>
    <n v="-2.9207E-2"/>
    <s v="Meru"/>
    <s v="Imenti South"/>
    <s v="Uruku"/>
    <s v="Nkogwe"/>
    <x v="2"/>
    <s v="Likunga Company Limited"/>
    <s v="Julius Mwiraria"/>
    <s v=""/>
    <s v="Micro Business"/>
    <s v="KENBIM"/>
  </r>
  <r>
    <s v="VPA6"/>
    <s v="KE-MER-2103-27055"/>
    <x v="1"/>
    <s v=""/>
    <s v="5th March,2021"/>
    <d v="2021-03-05T00:00:00"/>
    <s v="25th March,2021"/>
    <d v="2021-03-25T00:00:00"/>
    <s v="Mwiti Jackline Kawira"/>
    <s v="Male"/>
    <s v="195643567"/>
    <s v="254719679202"/>
    <s v="254719679202"/>
    <s v=""/>
    <s v="254721227712"/>
    <n v="37.632294999999999"/>
    <n v="-0.252583"/>
    <s v="Meru"/>
    <s v="Imenti South"/>
    <s v="Chogoria"/>
    <s v="Katharani"/>
    <x v="3"/>
    <s v="Likunga Company Limited"/>
    <s v="Gideon Mbaabu"/>
    <s v=""/>
    <s v="Micro Business"/>
    <s v="KENBIM"/>
  </r>
  <r>
    <s v="VPA6"/>
    <s v="KE-MER-2106-27052"/>
    <x v="0"/>
    <s v="Grievance"/>
    <s v="14th May,2021"/>
    <d v="2021-05-14T00:00:00"/>
    <s v="2nd June,2021"/>
    <d v="2021-06-02T00:00:00"/>
    <s v="Rutere George Kirimi"/>
    <s v="Male"/>
    <s v="234565434"/>
    <s v="728280816"/>
    <s v="254728280816"/>
    <s v=""/>
    <s v="254728873106"/>
    <n v="37.570141999999997"/>
    <n v="-6.1823000000000003E-2"/>
    <s v="Meru"/>
    <s v="Imenti South"/>
    <s v="Kathera"/>
    <s v="Marimba"/>
    <x v="2"/>
    <s v="Likunga Company Limited"/>
    <s v="Jason Mutabari"/>
    <s v=""/>
    <s v="Micro Business"/>
    <s v="KENBIM"/>
  </r>
  <r>
    <s v="VPA6"/>
    <s v="KE-MER-2104-27054"/>
    <x v="1"/>
    <s v=""/>
    <s v="28th March,2021"/>
    <d v="2021-03-28T00:00:00"/>
    <s v="16th April,2021"/>
    <d v="2021-04-16T00:00:00"/>
    <s v="Ndegwa Edward Muriuki"/>
    <s v="Male"/>
    <n v="99999"/>
    <s v="254723520492"/>
    <s v="254723520492"/>
    <s v=""/>
    <s v="254726857561"/>
    <n v="37.608732000000003"/>
    <n v="-9.8267999999999994E-2"/>
    <s v="Meru"/>
    <s v="Imenti South"/>
    <s v="Ngirene"/>
    <s v="Ngirine"/>
    <x v="2"/>
    <s v="Likunga Company Limited"/>
    <s v="Julius Mwiraria"/>
    <s v=""/>
    <s v="Micro Business"/>
    <s v="KENBIM"/>
  </r>
  <r>
    <s v="VPA6"/>
    <s v="KE-THA-2105-27056"/>
    <x v="1"/>
    <s v=""/>
    <s v="2nd May,2021"/>
    <d v="2021-05-02T00:00:00"/>
    <s v="15th May,2021"/>
    <d v="2021-05-15T00:00:00"/>
    <s v="Gitari Ann Kawira"/>
    <s v="Male"/>
    <s v="193487544"/>
    <s v="254729371686"/>
    <s v="254729371686"/>
    <s v=""/>
    <s v="254718355386"/>
    <n v="37.639119999999998"/>
    <n v="-0.25203500000000001"/>
    <s v="Tharaka-Nithi"/>
    <s v="Maara"/>
    <s v="Kiriani"/>
    <s v="Kiriani"/>
    <x v="2"/>
    <s v="Likunga Company Limited"/>
    <s v="Gideon Mbaabu"/>
    <s v=""/>
    <s v="Micro Business"/>
    <s v="KENBIM"/>
  </r>
  <r>
    <s v="VPA6"/>
    <s v="KE-MER-2102-27058"/>
    <x v="1"/>
    <s v=""/>
    <s v="3rd January,2021"/>
    <d v="2021-01-03T00:00:00"/>
    <s v="2nd February,2021"/>
    <d v="2021-02-02T00:00:00"/>
    <s v="Kambura Kirimi Silvia"/>
    <s v="Female"/>
    <s v="9215503"/>
    <s v="727374149"/>
    <s v="254727374149"/>
    <s v=""/>
    <s v="254711258938"/>
    <n v="37.603301999999999"/>
    <n v="-5.8845000000000001E-2"/>
    <s v="Meru"/>
    <s v="Imenti South"/>
    <s v="Kathera"/>
    <s v="Taai"/>
    <x v="3"/>
    <s v="Likunga Company Limited"/>
    <s v="Eric Munene"/>
    <s v=""/>
    <s v="Micro Business"/>
    <s v="MKD"/>
  </r>
  <r>
    <s v="VPA6"/>
    <s v="KE-TRA-2106-25085"/>
    <x v="1"/>
    <s v=""/>
    <s v="6th June,2021"/>
    <d v="2021-06-06T00:00:00"/>
    <s v="6th June,2021"/>
    <d v="2021-06-06T00:00:00"/>
    <s v="Irongi Abdi Kibet"/>
    <s v="Male"/>
    <s v="23525090"/>
    <s v="254722381924"/>
    <s v="254722381924"/>
    <s v=""/>
    <s v="254703400700"/>
    <n v="35.029837999999998"/>
    <n v="1.0099229999999999"/>
    <s v="Trans Nzoia"/>
    <s v="Kiminini"/>
    <s v="Milimani"/>
    <s v="Forest"/>
    <x v="3"/>
    <s v="Pafasi Enterprise"/>
    <s v="Tom apiya agalo"/>
    <s v=""/>
    <s v="Micro Business"/>
    <s v="MKD"/>
  </r>
  <r>
    <s v="VPA6"/>
    <s v="KE-THA-2103-27059"/>
    <x v="1"/>
    <s v=""/>
    <s v="19th February,2021"/>
    <d v="2021-02-19T00:00:00"/>
    <s v="5th March,2021"/>
    <d v="2021-03-05T00:00:00"/>
    <s v="Njeru Mbaka Eustace"/>
    <s v="Male"/>
    <s v="193454322"/>
    <s v="254721555598"/>
    <s v="254721555598"/>
    <s v=""/>
    <s v="254721555598"/>
    <n v="37.670098000000003"/>
    <n v="-0.35041299999999997"/>
    <s v="Tharaka-Nithi"/>
    <s v="Chuka"/>
    <s v="Muiru"/>
    <s v="Kambandi"/>
    <x v="0"/>
    <s v="Likunga Company Limited"/>
    <s v="Gideon Mbaabu"/>
    <s v=""/>
    <s v="Micro Business"/>
    <s v="MKD"/>
  </r>
  <r>
    <s v="VPA6"/>
    <s v="KE-THA-2103-27060"/>
    <x v="1"/>
    <s v=""/>
    <s v="28th February,2021"/>
    <d v="2021-02-28T00:00:00"/>
    <s v="18th March,2021"/>
    <d v="2021-03-18T00:00:00"/>
    <s v="Mutegi Felix Kithinji"/>
    <s v="Male"/>
    <s v="23432154"/>
    <s v="254735973942"/>
    <s v="254735973942"/>
    <s v=""/>
    <s v="254735973904"/>
    <n v="37.619782999999998"/>
    <n v="-0.34767500000000001"/>
    <s v="Tharaka-Nithi"/>
    <s v="Chuka"/>
    <s v="Kirege"/>
    <s v="Kirege"/>
    <x v="0"/>
    <s v="Likunga Company Limited"/>
    <s v="Gideon Mbaabu"/>
    <s v=""/>
    <s v="Micro Business"/>
    <s v="MKD"/>
  </r>
  <r>
    <s v="VPA6"/>
    <s v="KE-THA-2102-27061"/>
    <x v="1"/>
    <s v=""/>
    <s v="1st February,2021"/>
    <d v="2021-02-01T00:00:00"/>
    <s v="25th February,2021"/>
    <d v="2021-02-25T00:00:00"/>
    <s v="Silas Justus Muriithi"/>
    <s v="Male"/>
    <s v="21456432"/>
    <s v="724058821"/>
    <s v="254724058821"/>
    <s v=""/>
    <s v="254714163714"/>
    <n v="37.631570000000004"/>
    <n v="-0.31973000000000001"/>
    <s v="Tharaka-Nithi"/>
    <s v="Chuka"/>
    <s v="Kuangondu"/>
    <s v="Mukungugu"/>
    <x v="2"/>
    <s v="Likunga Company Limited"/>
    <s v="Julius Meme"/>
    <s v=""/>
    <s v="Micro Business"/>
    <s v="KENBIM"/>
  </r>
  <r>
    <s v="VPA6"/>
    <s v="KE-NAN-2103-26494"/>
    <x v="0"/>
    <s v="Grievance"/>
    <s v="1st February,2021"/>
    <d v="2021-02-01T00:00:00"/>
    <s v="20th March,2021"/>
    <d v="2021-03-20T00:00:00"/>
    <s v="Nemiah Sareto"/>
    <s v="Male"/>
    <s v="99999"/>
    <s v="254791580899"/>
    <s v="254791580899"/>
    <s v=""/>
    <s v=""/>
    <n v="35.301189000000001"/>
    <n v="0.14344299999999999"/>
    <s v="Nandi"/>
    <s v="Nandi hills"/>
    <s v="Nandi hills"/>
    <s v="Mogobich"/>
    <x v="0"/>
    <s v="Ndimar Renewable Energy"/>
    <s v="Julius Murimi"/>
    <s v=""/>
    <s v="Micro Business"/>
    <s v="KENBIM"/>
  </r>
  <r>
    <s v="VPA6"/>
    <s v="KE-NAK-2107-27705"/>
    <x v="0"/>
    <s v="Non Compliant"/>
    <s v="10th May,2021"/>
    <d v="2021-05-10T00:00:00"/>
    <s v="13th July,2021"/>
    <d v="2021-07-13T00:00:00"/>
    <s v="Kipsoi Richard"/>
    <s v="Male"/>
    <s v="11427425"/>
    <s v="254723478924"/>
    <s v="254723478924"/>
    <s v=""/>
    <s v=""/>
    <n v="35.914949999999997"/>
    <n v="-9.0908000000000003E-2"/>
    <s v="Nakuru"/>
    <s v="Rongai"/>
    <s v="Soy"/>
    <s v="Mainga"/>
    <x v="1"/>
    <s v="Kichemu limited"/>
    <s v=""/>
    <s v=""/>
    <s v="Micro Business"/>
    <s v="MKD"/>
  </r>
  <r>
    <s v="VPA6"/>
    <s v="KE-NYA-2107-28984"/>
    <x v="1"/>
    <s v=""/>
    <s v="25th June,2021"/>
    <d v="2021-06-25T00:00:00"/>
    <s v="25th July,2021"/>
    <d v="2021-07-25T00:00:00"/>
    <s v="Samuel Ogechi Momanyi"/>
    <s v="Male"/>
    <s v="0947243"/>
    <s v="254704020391"/>
    <s v="254704020391"/>
    <s v=""/>
    <s v="254733475189"/>
    <n v="35.018548000000003"/>
    <n v="-0.586113"/>
    <s v="Nyamira"/>
    <s v="Nyamira North"/>
    <s v="Itibo"/>
    <s v="Bonyunyu"/>
    <x v="3"/>
    <s v="Perjo Biogas and co ltd"/>
    <s v="Joel Moigare"/>
    <s v=""/>
    <s v="Micro Business"/>
    <s v="KENBIM"/>
  </r>
  <r>
    <s v="VPA6"/>
    <s v="KE-NYA-2106-28985"/>
    <x v="1"/>
    <s v=""/>
    <s v="10th May,2021"/>
    <d v="2021-05-10T00:00:00"/>
    <s v="20th June,2021"/>
    <d v="2021-06-20T00:00:00"/>
    <s v="Stephen Sese Ondari"/>
    <s v="Male"/>
    <s v="0944536"/>
    <s v="254723401650"/>
    <s v="254723401650"/>
    <s v=""/>
    <s v="254734491146"/>
    <n v="35.019154999999998"/>
    <n v="-0.58588799999999996"/>
    <s v="Nyamira"/>
    <s v="Nyamira North"/>
    <s v="Itibo"/>
    <s v="Bonyunyu"/>
    <x v="3"/>
    <s v="Perjo Biogas and co ltd"/>
    <s v="Joel Moigare"/>
    <s v=""/>
    <s v="Micro Business"/>
    <s v="MKD"/>
  </r>
  <r>
    <s v="VPA6"/>
    <s v="KE-TRA-2108-25086"/>
    <x v="1"/>
    <s v=""/>
    <s v="19th July,2021"/>
    <d v="2021-07-19T00:00:00"/>
    <s v="12th August,2021"/>
    <d v="2021-08-12T00:00:00"/>
    <s v="Wasike Jackline Mukwana"/>
    <s v="Female"/>
    <s v="12442101"/>
    <s v="72286879"/>
    <s v="254722868789"/>
    <s v=""/>
    <s v="254721277219"/>
    <n v="35.113489000000001"/>
    <n v="1.047501"/>
    <s v="Trans Nzoia"/>
    <s v="Trans Nzoia West"/>
    <s v="Sinyereri"/>
    <s v="Minex"/>
    <x v="0"/>
    <s v="Pafasi Enterprise"/>
    <s v="null"/>
    <s v=""/>
    <s v="Micro Business"/>
    <s v="MKD"/>
  </r>
  <r>
    <s v="VPA6"/>
    <s v="KE-BAR-2108-27708"/>
    <x v="0"/>
    <s v="Non Compliant"/>
    <s v="10th June,2021"/>
    <d v="2021-06-10T00:00:00"/>
    <s v="15th August,2021"/>
    <d v="2021-08-15T00:00:00"/>
    <s v="Toroitich Sarah"/>
    <s v="Female"/>
    <s v="6597042"/>
    <s v="726839195"/>
    <s v="254726839195"/>
    <s v=""/>
    <s v=""/>
    <n v="35.771014999999998"/>
    <n v="0.46864400000000001"/>
    <s v="Baringo"/>
    <s v="Baringo Central"/>
    <s v="Kapropita"/>
    <s v="Kapropita"/>
    <x v="2"/>
    <s v="Kichemu limited"/>
    <s v=""/>
    <s v=""/>
    <s v="Micro Business"/>
    <s v="MKD"/>
  </r>
  <r>
    <s v="VPA6"/>
    <s v="KE-BAR-2108-27710"/>
    <x v="1"/>
    <s v=""/>
    <s v="10th June,2021"/>
    <d v="2021-06-10T00:00:00"/>
    <s v="15th August,2021"/>
    <d v="2021-08-15T00:00:00"/>
    <s v="Chebon Nancy"/>
    <s v="Female"/>
    <n v="99999"/>
    <s v="254724787046"/>
    <s v="254724787046"/>
    <s v=""/>
    <s v=""/>
    <n v="35.755389999999998"/>
    <n v="0.49346800000000002"/>
    <s v="Baringo"/>
    <s v="Baringo Central"/>
    <s v="Kapropita"/>
    <s v="Kapchepsir"/>
    <x v="2"/>
    <s v="Kichemu limited"/>
    <s v=""/>
    <s v=""/>
    <s v="Micro Business"/>
    <s v="MKD"/>
  </r>
  <r>
    <s v="VPA6"/>
    <s v="KE-BAR-2108-27711"/>
    <x v="0"/>
    <s v="Non Compliant"/>
    <s v="10th June,2021"/>
    <d v="2021-06-10T00:00:00"/>
    <s v="15th August,2021"/>
    <d v="2021-08-15T00:00:00"/>
    <s v="Biwott Joseph L"/>
    <s v="Male"/>
    <n v="99999"/>
    <s v="721359087"/>
    <s v="254721359087"/>
    <s v=""/>
    <s v=""/>
    <n v="35.756490999999997"/>
    <n v="0.48988900000000002"/>
    <s v="Baringo"/>
    <s v="Baringo Central"/>
    <s v="Kapropita"/>
    <s v="Kapchesir"/>
    <x v="0"/>
    <s v="Kichemu limited"/>
    <s v=""/>
    <s v=""/>
    <s v="Micro Business"/>
    <s v="MKD"/>
  </r>
  <r>
    <s v="VPA6"/>
    <s v="KE-BAR-2108-27712"/>
    <x v="1"/>
    <s v=""/>
    <s v="10th June,2021"/>
    <d v="2021-06-10T00:00:00"/>
    <s v="15th August,2021"/>
    <d v="2021-08-15T00:00:00"/>
    <s v="Jebet Christine"/>
    <s v="Female"/>
    <n v="99999"/>
    <s v="720927582"/>
    <s v="254720927582"/>
    <s v=""/>
    <s v=""/>
    <n v="35.754255000000001"/>
    <n v="0.49269499999999999"/>
    <s v="Baringo"/>
    <s v="Baringo Central"/>
    <s v="Kapropita"/>
    <s v="Kapchesir"/>
    <x v="0"/>
    <s v="Kichemu limited"/>
    <s v="null"/>
    <s v=""/>
    <s v="Micro Business"/>
    <s v="MKD"/>
  </r>
  <r>
    <s v="VPA6"/>
    <s v="KE-BAR-2108-27713"/>
    <x v="1"/>
    <s v=""/>
    <s v="15th May,2021"/>
    <d v="2021-05-15T00:00:00"/>
    <s v="15th August,2021"/>
    <d v="2021-08-15T00:00:00"/>
    <s v="Komen Judy"/>
    <s v="Female"/>
    <n v="99999"/>
    <s v="711511072"/>
    <s v="254711511072"/>
    <s v=""/>
    <s v=""/>
    <n v="35.748922"/>
    <n v="0.47983300000000001"/>
    <s v="Baringo"/>
    <s v="Baringo Central"/>
    <s v="Kabarnet"/>
    <s v="Mumol"/>
    <x v="0"/>
    <s v="Kichemu limited"/>
    <s v=""/>
    <s v=""/>
    <s v="Micro Business"/>
    <s v="MKD"/>
  </r>
  <r>
    <s v="VPA6"/>
    <s v="KE-MER-2109-27068"/>
    <x v="0"/>
    <s v="Unreachable"/>
    <s v="15th August,2021"/>
    <d v="2021-08-15T00:00:00"/>
    <s v="3rd September,2021"/>
    <d v="2021-09-03T00:00:00"/>
    <s v="Kirunja David Mwebia"/>
    <s v="Male"/>
    <s v="7743055"/>
    <s v="727085263"/>
    <s v="254114636533"/>
    <s v=""/>
    <s v="254726266599"/>
    <n v="37.650647999999997"/>
    <n v="-9.5312999999999995E-2"/>
    <s v="Meru"/>
    <s v="Imenti South"/>
    <s v="Mwichiune"/>
    <s v="Kierera"/>
    <x v="2"/>
    <s v="Likunga Company Limited"/>
    <s v="Mwiti ndubi"/>
    <s v=""/>
    <s v="Micro Business"/>
    <s v="MKD"/>
  </r>
  <r>
    <s v="VPA6"/>
    <s v="KE-NAK-2107-27578"/>
    <x v="0"/>
    <s v="Grievance"/>
    <s v="12th April,2021"/>
    <d v="2021-04-12T00:00:00"/>
    <s v="10th July,2021"/>
    <d v="2021-07-10T00:00:00"/>
    <s v="Muthoni Wangui Esther"/>
    <s v="Female"/>
    <s v="26392183"/>
    <s v="254726039088"/>
    <s v="254726039088"/>
    <s v=""/>
    <s v="254724582593"/>
    <n v="36.178621999999997"/>
    <n v="-0.16648199999999999"/>
    <s v="Nakuru"/>
    <s v="Bahati"/>
    <s v="Karunga"/>
    <s v="Ruguru"/>
    <x v="2"/>
    <s v="Samjubiotec Enterprises"/>
    <s v="Samuel Juma"/>
    <s v=""/>
    <s v="Micro Business"/>
    <s v="MKD"/>
  </r>
  <r>
    <s v="VPA6"/>
    <s v="KE-BUN-2109-25087"/>
    <x v="0"/>
    <s v="Unreachable"/>
    <s v="25th September,2021"/>
    <d v="2021-09-25T00:00:00"/>
    <s v="25th September,2021"/>
    <d v="2021-09-25T00:00:00"/>
    <s v="Wanaswa Rosemary Naswa"/>
    <s v="Female"/>
    <s v="3463261"/>
    <s v="254712506877"/>
    <s v="254712506877"/>
    <s v=""/>
    <s v="254723995585"/>
    <n v="34.543277000000003"/>
    <n v="0.60131800000000002"/>
    <s v="Bungoma"/>
    <s v="Bungoma South"/>
    <s v="Kibabi"/>
    <s v="Makutano"/>
    <x v="0"/>
    <s v="Pafasi Enterprise"/>
    <s v="Tom apiya agalo"/>
    <s v=""/>
    <s v="Micro Business"/>
    <s v="MKD"/>
  </r>
  <r>
    <s v="VPA6"/>
    <s v="KE-LAI-2109-27351"/>
    <x v="1"/>
    <s v=""/>
    <s v="10th August,2021"/>
    <d v="2021-08-10T00:00:00"/>
    <s v="1st September,2021"/>
    <d v="2021-09-01T00:00:00"/>
    <s v="Agnes Mathenge Nyambura"/>
    <s v="Female"/>
    <n v="99999"/>
    <s v="254728074054"/>
    <s v="254728074054"/>
    <s v=""/>
    <s v=""/>
    <n v="36.560174000000004"/>
    <n v="-8.2086999999999993E-2"/>
    <s v="Laikipia"/>
    <s v="Laikipia East"/>
    <s v="Munyaka"/>
    <s v="Metha"/>
    <x v="2"/>
    <s v="Kichemu limited"/>
    <s v="Stephen Macharia"/>
    <s v=""/>
    <s v="Micro Business"/>
    <s v="MKD"/>
  </r>
  <r>
    <s v="VPA6"/>
    <s v="KE-LAI-2109-27355"/>
    <x v="1"/>
    <s v=""/>
    <s v="12th August,2021"/>
    <d v="2021-08-12T00:00:00"/>
    <s v="1st September,2021"/>
    <d v="2021-09-01T00:00:00"/>
    <s v="Warugongo Wangeci Mary"/>
    <s v="Female"/>
    <n v="99999"/>
    <s v="254714873504"/>
    <s v="254714873504"/>
    <s v=""/>
    <s v="254713060402"/>
    <n v="36.567512000000001"/>
    <n v="-8.6307999999999996E-2"/>
    <s v="Laikipia"/>
    <s v="Laikipia East"/>
    <s v="Gobit"/>
    <s v="Central dam"/>
    <x v="2"/>
    <s v="Kichemu limited"/>
    <s v="Stephen Macharia"/>
    <s v=""/>
    <s v="Micro Business"/>
    <s v="MKD"/>
  </r>
  <r>
    <s v="VPA6"/>
    <s v="KE-LAI-2109-27354"/>
    <x v="1"/>
    <s v=""/>
    <s v="27th July,2021"/>
    <d v="2021-07-27T00:00:00"/>
    <s v="1st September,2021"/>
    <d v="2021-09-01T00:00:00"/>
    <s v="Shadrack Njocora Karuri"/>
    <s v="Male"/>
    <n v="99999"/>
    <s v="254720420040"/>
    <s v="254720420040"/>
    <s v=""/>
    <s v="254727440021"/>
    <n v="36.562266000000001"/>
    <n v="-8.9180999999999996E-2"/>
    <s v="Laikipia"/>
    <s v="Laikipia East"/>
    <s v="Gobit"/>
    <s v="Metha"/>
    <x v="2"/>
    <s v="Kichemu limited"/>
    <s v="Stephen Macharia"/>
    <s v=""/>
    <s v="Micro Business"/>
    <s v="MKD"/>
  </r>
  <r>
    <s v="VPA6"/>
    <s v="KE-LAI-2109-27353"/>
    <x v="1"/>
    <s v=""/>
    <s v="17th July,2021"/>
    <d v="2021-07-17T00:00:00"/>
    <s v="1st September,2021"/>
    <d v="2021-09-01T00:00:00"/>
    <s v="Rahab Wangechi"/>
    <s v="Female"/>
    <n v="99999"/>
    <s v="254720415649"/>
    <s v="254720415649"/>
    <s v=""/>
    <s v="254726233638"/>
    <n v="36.560726000000003"/>
    <n v="-8.3305000000000004E-2"/>
    <s v="Laikipia"/>
    <s v="Laikipia East"/>
    <s v="Gobit"/>
    <s v="Mathu"/>
    <x v="2"/>
    <s v="Kichemu limited"/>
    <s v="Stephen Macharia"/>
    <s v=""/>
    <s v="Micro Business"/>
    <s v="MKD"/>
  </r>
  <r>
    <s v="VPA6"/>
    <s v="KE-LAI-2109-27352"/>
    <x v="1"/>
    <s v=""/>
    <s v="15th July,2021"/>
    <d v="2021-07-15T00:00:00"/>
    <s v="1st September,2021"/>
    <d v="2021-09-01T00:00:00"/>
    <s v="Joseph Dunatoh Mwaniki"/>
    <s v="Male"/>
    <n v="99999"/>
    <s v="254723574773"/>
    <s v="254723574773"/>
    <s v=""/>
    <s v=""/>
    <n v="36.560327999999998"/>
    <n v="-8.0954999999999999E-2"/>
    <s v="Laikipia"/>
    <s v="Laikipia East"/>
    <s v="Gobit"/>
    <s v="Metha"/>
    <x v="2"/>
    <s v="Kichemu limited"/>
    <s v="Stephen Macharia"/>
    <s v=""/>
    <s v="Micro Business"/>
    <s v="MKD"/>
  </r>
  <r>
    <s v="VPA6"/>
    <s v="KE-BAR-2110-27715"/>
    <x v="1"/>
    <s v=""/>
    <s v="11th August,2021"/>
    <d v="2021-08-11T00:00:00"/>
    <s v="11th October,2021"/>
    <d v="2021-10-11T00:00:00"/>
    <s v="Kosgei Pamela"/>
    <s v="Female"/>
    <s v="9779287"/>
    <s v="254722298425"/>
    <s v="254722298425"/>
    <s v=""/>
    <s v=""/>
    <n v="35.717502000000003"/>
    <n v="8.1309999999999993E-2"/>
    <s v="Baringo"/>
    <s v="Koibatek"/>
    <s v="poror/Arama"/>
    <s v="Poror"/>
    <x v="0"/>
    <s v="Mt Kenya Renewable energy"/>
    <s v=""/>
    <s v=""/>
    <s v="Micro Business"/>
    <s v="MKD"/>
  </r>
  <r>
    <s v="VPA6"/>
    <s v="KE-THA-2110-29551"/>
    <x v="1"/>
    <s v=""/>
    <s v="16th October,2021"/>
    <d v="2021-10-16T00:00:00"/>
    <s v="16th October,2021"/>
    <d v="2021-10-16T00:00:00"/>
    <s v="Mieri Gitari Jack"/>
    <s v="Male"/>
    <s v="194531436"/>
    <s v="729831967"/>
    <s v="254729831967"/>
    <s v=""/>
    <s v="254741705344"/>
    <n v="37.695895"/>
    <n v="-0.36847999999999997"/>
    <s v="Tharaka-Nithi"/>
    <s v="Chuka"/>
    <s v="Gitarene"/>
    <s v="Nkumbo"/>
    <x v="2"/>
    <s v="Igwemas General Digester Ltd"/>
    <s v="Samuel kirimi"/>
    <s v=""/>
    <s v="Micro Business"/>
    <s v="MKD"/>
  </r>
  <r>
    <s v="VPA6"/>
    <s v="KE-MER-2110-29553"/>
    <x v="1"/>
    <s v=""/>
    <s v="28th October,2021"/>
    <d v="2021-10-28T00:00:00"/>
    <s v="28th October,2021"/>
    <d v="2021-10-28T00:00:00"/>
    <s v="Nkuene Kibia Separanza"/>
    <s v="Female"/>
    <s v="19432354"/>
    <s v="254721590831"/>
    <s v="254721590831"/>
    <s v=""/>
    <s v="254750778935"/>
    <n v="37.698898"/>
    <n v="-0.18857299999999999"/>
    <s v="Meru"/>
    <s v="Igembe South"/>
    <s v="Igoji"/>
    <s v="Rwarene"/>
    <x v="2"/>
    <s v="Igwemas General Digester Ltd"/>
    <s v="Samuel maruga"/>
    <s v=""/>
    <s v="Micro Business"/>
    <s v="MKD"/>
  </r>
  <r>
    <s v="VPA6"/>
    <s v="KE-MER-2111-29554"/>
    <x v="1"/>
    <s v=""/>
    <s v="10th October,2021"/>
    <d v="2021-10-10T00:00:00"/>
    <s v="3rd November,2021"/>
    <d v="2021-11-03T00:00:00"/>
    <s v="Ariithi Mbaya Joram"/>
    <s v="Male"/>
    <s v="3094374"/>
    <s v="254721681450"/>
    <s v="254721681450"/>
    <s v=""/>
    <s v="254720701383"/>
    <n v="37.602542"/>
    <n v="-8.7705000000000005E-2"/>
    <s v="Meru"/>
    <s v="Imenti South"/>
    <s v="Upper chure"/>
    <s v="Gacibi"/>
    <x v="3"/>
    <s v="Igwemas General Digester Ltd"/>
    <s v="Samuel maruga"/>
    <s v=""/>
    <s v="Micro Business"/>
    <s v="MKD"/>
  </r>
  <r>
    <s v="VPA6"/>
    <s v="KE-UAS-2111-29701"/>
    <x v="1"/>
    <s v=""/>
    <s v="14th September,2021"/>
    <d v="2021-09-14T00:00:00"/>
    <s v="16th November,2021"/>
    <d v="2021-11-16T00:00:00"/>
    <s v="Anne Chebichi"/>
    <s v="Female"/>
    <n v="99999"/>
    <s v="254719135610"/>
    <s v="254719135610"/>
    <s v=""/>
    <s v=""/>
    <n v="35.326300000000003"/>
    <n v="0.43248799999999998"/>
    <s v="Uasin Gishu"/>
    <s v="Kesses"/>
    <s v="Kesses"/>
    <s v="Cheplaskei"/>
    <x v="1"/>
    <s v="Ndimar Renewable Energy"/>
    <s v="Julius murimi"/>
    <s v=""/>
    <s v="Micro Business"/>
    <s v="MKD"/>
  </r>
  <r>
    <s v="VPA6"/>
    <s v="KE-MER-2111-27073"/>
    <x v="1"/>
    <s v=""/>
    <s v="17th October,2021"/>
    <d v="2021-10-17T00:00:00"/>
    <s v="2nd November,2021"/>
    <d v="2021-11-02T00:00:00"/>
    <s v="Kinoti Nahashon Peter"/>
    <s v="Male"/>
    <s v="10146066"/>
    <s v="254712635105"/>
    <s v="254712635105"/>
    <s v=""/>
    <s v="254720885567"/>
    <n v="37.620229999999999"/>
    <n v="-4.0543000000000003E-2"/>
    <s v="Meru"/>
    <s v="Imenti South"/>
    <s v="Uruku"/>
    <s v="Kaubau"/>
    <x v="2"/>
    <s v="Likunga Company Limited"/>
    <s v="Gideon mbaabu"/>
    <s v=""/>
    <s v="Micro Business"/>
    <s v="KENBIM"/>
  </r>
  <r>
    <s v="VPA6"/>
    <s v="KE-MER-2111-2702"/>
    <x v="1"/>
    <s v=""/>
    <s v="21st September,2021"/>
    <d v="2021-09-21T00:00:00"/>
    <s v="10th November,2021"/>
    <d v="2021-11-10T00:00:00"/>
    <s v="Joseph Mwirigi Catherine"/>
    <s v="Female"/>
    <s v="7728421"/>
    <s v="254700215185"/>
    <s v="254700215185"/>
    <s v=""/>
    <s v="254713455435"/>
    <n v="37.620972999999999"/>
    <n v="-3.9883000000000002E-2"/>
    <s v="Meru"/>
    <s v="Imenti South"/>
    <s v="Uruku"/>
    <s v="Kaubau"/>
    <x v="3"/>
    <s v="Likunga Company Limited"/>
    <s v="Gideon mbaabu"/>
    <s v=""/>
    <s v="Micro Business"/>
    <s v="KENBIM"/>
  </r>
  <r>
    <s v="VPA6"/>
    <s v="KE-UAS-2111-25088"/>
    <x v="1"/>
    <s v=""/>
    <s v="30th November,2021"/>
    <d v="2021-11-30T00:00:00"/>
    <s v="30th November,2021"/>
    <d v="2021-11-30T00:00:00"/>
    <s v="Tirop Patrick Chemwolo"/>
    <s v="Male"/>
    <n v="99999"/>
    <s v="723876508"/>
    <s v="254723876508"/>
    <s v=""/>
    <s v="254725493374"/>
    <n v="35.477060000000002"/>
    <n v="0.71129299999999995"/>
    <s v="Uasin Gishu"/>
    <s v="Moiben"/>
    <s v="Karuna"/>
    <s v="Tilatil"/>
    <x v="0"/>
    <s v="Pafasi Enterprise"/>
    <s v="Tom apiya agalo"/>
    <s v=""/>
    <s v="Micro Business"/>
    <s v="MKD"/>
  </r>
  <r>
    <s v="VPA6"/>
    <s v="KE-MER-2110-29555"/>
    <x v="1"/>
    <s v=""/>
    <s v="3rd September,2021"/>
    <d v="2021-09-03T00:00:00"/>
    <s v="3rd October,2021"/>
    <d v="2021-10-03T00:00:00"/>
    <s v="Muriuki Kiambi Benson"/>
    <s v="Male"/>
    <s v="14671294"/>
    <s v="254726465028"/>
    <s v="254726465028"/>
    <s v=""/>
    <s v="254706038911"/>
    <n v="37.665525000000002"/>
    <n v="-0.10852299999999999"/>
    <s v="Meru"/>
    <s v="Central Imenti"/>
    <s v="Kithangari"/>
    <s v="Kagaru"/>
    <x v="2"/>
    <s v="Igwemas General Digester Ltd"/>
    <s v="Samuel maruga"/>
    <s v=""/>
    <s v="Micro Business"/>
    <s v="MKD"/>
  </r>
  <r>
    <s v="VPA6"/>
    <s v="KE-MER-2112-29556"/>
    <x v="1"/>
    <s v=""/>
    <s v="6th December,2021"/>
    <d v="2021-12-06T00:00:00"/>
    <s v="6th December,2021"/>
    <d v="2021-12-06T00:00:00"/>
    <s v="Murithi Mbaabu Naftaly"/>
    <s v="Male"/>
    <s v="2345677"/>
    <s v="254725399421"/>
    <s v="254725399421"/>
    <s v=""/>
    <s v="254727687610"/>
    <n v="37.570140000000002"/>
    <n v="3.8879999999999998E-2"/>
    <s v="Meru"/>
    <s v="Central Imenti"/>
    <s v="Katheri central"/>
    <s v="Muchusa"/>
    <x v="3"/>
    <s v="Igwemas General Digester Ltd"/>
    <s v="Samuel maruga"/>
    <s v=""/>
    <s v="Micro Business"/>
    <s v="MKD"/>
  </r>
  <r>
    <s v="VPA6"/>
    <s v="KE-BAR-2112-27719"/>
    <x v="1"/>
    <s v=""/>
    <s v="10th September,2021"/>
    <d v="2021-09-10T00:00:00"/>
    <s v="15th December,2021"/>
    <d v="2021-12-15T00:00:00"/>
    <s v="Kipkwarkwar William"/>
    <s v="Male"/>
    <n v="99999"/>
    <s v="254729035258"/>
    <s v="254729035258"/>
    <s v=""/>
    <s v=""/>
    <n v="35.816282999999999"/>
    <n v="0.31555499999999997"/>
    <s v="Baringo"/>
    <s v="Baringo Central"/>
    <s v="Tenges"/>
    <s v="Siginwo"/>
    <x v="1"/>
    <s v="Kichemu limited"/>
    <s v=""/>
    <s v=""/>
    <s v="Micro Business"/>
    <s v="MKD"/>
  </r>
  <r>
    <s v="VPA6"/>
    <s v="KE-BAR-2112-27720"/>
    <x v="1"/>
    <s v=""/>
    <s v="11th September,2021"/>
    <d v="2021-09-11T00:00:00"/>
    <s v="15th December,2021"/>
    <d v="2021-12-15T00:00:00"/>
    <s v="Kimosop Miriam"/>
    <s v="Female"/>
    <s v="4535999"/>
    <s v="254715444507"/>
    <s v="254715444507"/>
    <s v=""/>
    <s v=""/>
    <n v="35.807163000000003"/>
    <n v="0.34556599999999998"/>
    <s v="Baringo"/>
    <s v="Baringo Central"/>
    <s v="Tenges"/>
    <s v="Kaplekwon"/>
    <x v="2"/>
    <s v="Kichemu limited"/>
    <s v=""/>
    <s v=""/>
    <s v="Micro Business"/>
    <s v="MKD"/>
  </r>
  <r>
    <s v="VPA6"/>
    <s v="KE-BAR-2112-27721"/>
    <x v="1"/>
    <s v=""/>
    <s v="15th September,2021"/>
    <d v="2021-09-15T00:00:00"/>
    <s v="15th December,2021"/>
    <d v="2021-12-15T00:00:00"/>
    <s v="Sang Geofrey"/>
    <s v="Male"/>
    <n v="99999"/>
    <s v="254727991643"/>
    <s v="254727991643"/>
    <s v=""/>
    <s v=""/>
    <n v="35.805675999999998"/>
    <n v="0.32695400000000002"/>
    <s v="Baringo"/>
    <s v="Baringo Central"/>
    <s v="Tenges"/>
    <s v="Tenges"/>
    <x v="1"/>
    <s v="Kichemu limited"/>
    <s v=""/>
    <s v=""/>
    <s v="Micro Business"/>
    <s v="MKD"/>
  </r>
  <r>
    <s v="VPA6"/>
    <s v="KE-UAS-2103-29705"/>
    <x v="0"/>
    <s v="Non Compliant"/>
    <s v="14th February,2021"/>
    <d v="2021-02-14T00:00:00"/>
    <s v="17th March,2021"/>
    <d v="2021-03-17T00:00:00"/>
    <s v="Emily Mining"/>
    <s v="Female"/>
    <s v="99999"/>
    <s v="722909039"/>
    <s v="254722909039"/>
    <s v=""/>
    <s v=""/>
    <n v="35.214044999999999"/>
    <n v="0.54765299999999995"/>
    <s v="Uasin Gishu"/>
    <s v="Kapseret"/>
    <s v="Kapseret"/>
    <s v="Kimoson"/>
    <x v="0"/>
    <s v="Ndimar Renewable Energy"/>
    <s v="Julius Murimi"/>
    <s v=""/>
    <s v="Micro Business"/>
    <s v="KENBIM"/>
  </r>
  <r>
    <s v="VPA6"/>
    <s v="KE-MER-2112-29557"/>
    <x v="1"/>
    <s v=""/>
    <s v="29th December,2021"/>
    <d v="2021-12-29T00:00:00"/>
    <s v="29th December,2021"/>
    <d v="2021-12-29T00:00:00"/>
    <s v="Arithi Kithinji Javason"/>
    <s v="Male"/>
    <s v="7714622"/>
    <s v="254722835045"/>
    <s v="254722835045"/>
    <s v=""/>
    <s v="254726895223"/>
    <n v="37.668501999999997"/>
    <n v="-8.4946999999999995E-2"/>
    <s v="Meru"/>
    <s v="Imenti South"/>
    <s v="Kigane"/>
    <s v="Kingene"/>
    <x v="0"/>
    <s v="Igwemas General Digester Ltd"/>
    <s v="Samuel maruga"/>
    <s v=""/>
    <s v="Micro Business"/>
    <s v="MKD"/>
  </r>
  <r>
    <s v="VPA6"/>
    <s v="KE-UAS-2201-29706"/>
    <x v="1"/>
    <s v=""/>
    <s v="26th November,2021"/>
    <d v="2021-11-26T00:00:00"/>
    <s v="15th January,2022"/>
    <d v="2022-01-15T00:00:00"/>
    <s v="Kiragu David"/>
    <s v="Male"/>
    <s v="99999"/>
    <s v="254727330904"/>
    <s v="254727330904"/>
    <s v=""/>
    <s v=""/>
    <n v="35.285127000000003"/>
    <n v="0.43740499999999999"/>
    <s v="Uasin Gishu"/>
    <s v="Kapseret"/>
    <s v="Kapseret"/>
    <s v="Kiambaa"/>
    <x v="2"/>
    <s v="Ndimar Renewable Energy"/>
    <s v="Julius Wachira"/>
    <s v=""/>
    <s v="Micro Business"/>
    <s v="MKD"/>
  </r>
  <r>
    <s v="VPA6"/>
    <s v="KE-NAK-2201-27358"/>
    <x v="1"/>
    <s v=""/>
    <s v="29th November,2021"/>
    <d v="2021-11-29T00:00:00"/>
    <s v="18th January,2022"/>
    <d v="2022-01-18T00:00:00"/>
    <s v="Monicah Njoroge Wangari"/>
    <s v="Female"/>
    <s v="3313900"/>
    <s v="254723753456"/>
    <s v="254723753456"/>
    <s v=""/>
    <s v=""/>
    <n v="36.159756000000002"/>
    <n v="-0.218332"/>
    <s v="Nakuru"/>
    <s v="Bahati"/>
    <s v="Kabatini"/>
    <s v="Rimuko-upper"/>
    <x v="2"/>
    <s v="Samjubiotec Enterprises"/>
    <s v="Samuel Juma"/>
    <s v=""/>
    <s v="Micro Business"/>
    <s v="KENBIM"/>
  </r>
  <r>
    <s v="VPA6"/>
    <s v="KE-NAK-2201-27359"/>
    <x v="0"/>
    <s v="Grievance"/>
    <s v="18th December,2021"/>
    <d v="2021-12-18T00:00:00"/>
    <s v="18th January,2022"/>
    <d v="2022-01-18T00:00:00"/>
    <s v="Phyllis Mburu Nyambura"/>
    <s v="Female"/>
    <s v="23528233"/>
    <s v="254716129943"/>
    <s v="254716129943"/>
    <s v=""/>
    <s v="254726685638"/>
    <n v="36.155113"/>
    <n v="-0.21209600000000001"/>
    <s v="Nakuru"/>
    <s v="Bahati"/>
    <s v="Thayu"/>
    <s v="Rimuko-upper"/>
    <x v="2"/>
    <s v="Samjubiotec Enterprises"/>
    <s v="Samuel Juma"/>
    <s v=""/>
    <s v="Micro Business"/>
    <s v="KENBIM"/>
  </r>
  <r>
    <s v="VPA6"/>
    <s v="KE-NAK-2201-27360"/>
    <x v="1"/>
    <s v=""/>
    <s v="29th November,2021"/>
    <d v="2021-11-29T00:00:00"/>
    <s v="18th January,2022"/>
    <d v="2022-01-18T00:00:00"/>
    <s v="Ziporah Kamau Wanjiru"/>
    <s v="Female"/>
    <s v="10934456"/>
    <s v="254723220109"/>
    <s v="254723220109"/>
    <s v=""/>
    <s v=""/>
    <n v="36.063367999999997"/>
    <n v="-0.32963599999999998"/>
    <s v="Nakuru"/>
    <s v="Bahati"/>
    <s v="Sewage"/>
    <s v="Sewage"/>
    <x v="2"/>
    <s v="Samjubiotec Enterprises"/>
    <s v="Samuel Juma"/>
    <s v=""/>
    <s v="Micro Business"/>
    <s v="KENBIM"/>
  </r>
  <r>
    <s v="VPA6"/>
    <s v="KE-NAK-2201-27361"/>
    <x v="1"/>
    <s v=""/>
    <s v="29th November,2021"/>
    <d v="2021-11-29T00:00:00"/>
    <s v="18th January,2022"/>
    <d v="2022-01-18T00:00:00"/>
    <s v="Ann Wachira Wanjiru"/>
    <s v="Male"/>
    <s v="24177653"/>
    <s v="254729614142"/>
    <s v="254729614142"/>
    <s v=""/>
    <s v="254725605857"/>
    <n v="36.057735000000001"/>
    <n v="-0.33746300000000001"/>
    <s v="Nakuru"/>
    <s v="Bahati"/>
    <s v="Mwariki"/>
    <s v="Baruti"/>
    <x v="2"/>
    <s v="Samjubiotec Enterprises"/>
    <s v="Samuel Juma"/>
    <s v=""/>
    <s v="Micro Business"/>
    <s v="KENBIM"/>
  </r>
  <r>
    <s v="VPA6"/>
    <s v="KE-BAR-2202-27706"/>
    <x v="1"/>
    <s v=""/>
    <s v="4th November,2021"/>
    <d v="2021-11-04T00:00:00"/>
    <s v="9th February,2022"/>
    <d v="2022-02-09T00:00:00"/>
    <s v="Kosgei David B"/>
    <s v="Male"/>
    <n v="99999"/>
    <s v="+254"/>
    <s v="0722805882"/>
    <s v=""/>
    <s v=""/>
    <n v="35.807971000000002"/>
    <n v="0.32401000000000002"/>
    <s v="Baringo"/>
    <s v="Baringo Central"/>
    <s v="Tenges"/>
    <s v="Tenges"/>
    <x v="1"/>
    <s v="Kichemu limited"/>
    <s v=""/>
    <s v=""/>
    <s v="Micro Business"/>
    <s v="MKD"/>
  </r>
  <r>
    <s v="VPA6"/>
    <s v="KE-NYA-2111-29000"/>
    <x v="1"/>
    <s v=""/>
    <s v="10th November,2021"/>
    <d v="2021-11-10T00:00:00"/>
    <s v="25th November,2021"/>
    <d v="2021-11-25T00:00:00"/>
    <s v="Mose Douglas Ondieki"/>
    <s v="Male"/>
    <s v="23063195"/>
    <s v="+254"/>
    <s v="0721106691"/>
    <s v=""/>
    <s v="0718603476"/>
    <n v="34.831507999999999"/>
    <n v="-0.702762"/>
    <s v="Nyamira"/>
    <s v="Manga"/>
    <s v="Omogonchoro"/>
    <s v="Kiendege"/>
    <x v="3"/>
    <s v="Perjo Biogas and co ltd"/>
    <s v="Joel Moigare"/>
    <s v=""/>
    <s v="Micro Business"/>
    <s v="MKD"/>
  </r>
  <r>
    <s v="VPA6"/>
    <s v="KE-NYA-2201-28991"/>
    <x v="1"/>
    <s v=""/>
    <s v="12th December,2021"/>
    <d v="2021-12-12T00:00:00"/>
    <s v="27th January,2022"/>
    <d v="2022-01-27T00:00:00"/>
    <s v="Osiemo Joni Obegi"/>
    <s v="Male"/>
    <s v="1631247"/>
    <s v="+254"/>
    <s v="0728718439"/>
    <s v=""/>
    <s v="0726109197"/>
    <n v="34.890982999999999"/>
    <n v="-0.63854200000000005"/>
    <s v="Nyamira"/>
    <s v="Manga"/>
    <s v="North Gitutu"/>
    <s v="Bowendo"/>
    <x v="2"/>
    <s v="Perjo Biogas and co ltd"/>
    <s v="Joel moigare"/>
    <s v=""/>
    <s v="Micro Business"/>
    <s v="MKD"/>
  </r>
  <r>
    <s v="VPA6"/>
    <s v="KE-NYA-2201-28989"/>
    <x v="1"/>
    <s v=""/>
    <s v="1st December,2021"/>
    <d v="2021-12-01T00:00:00"/>
    <s v="23rd January,2022"/>
    <d v="2022-01-23T00:00:00"/>
    <s v="Mambole Lilian Nyanchama"/>
    <s v="Female"/>
    <s v="36095882"/>
    <s v="+254"/>
    <s v="0707537964"/>
    <s v=""/>
    <s v="0755441520"/>
    <n v="34.923017000000002"/>
    <n v="-0.52082799999999996"/>
    <s v="Nyamira"/>
    <s v="Nyamira South"/>
    <s v="West Mugirango"/>
    <s v="Nyamaiye"/>
    <x v="0"/>
    <s v="Perjo Biogas and co ltd"/>
    <s v="Joel Moigare"/>
    <s v=""/>
    <s v="Micro Business"/>
    <s v="MKD"/>
  </r>
  <r>
    <s v="VPA6"/>
    <s v="KE-NYA-2112-28990"/>
    <x v="1"/>
    <s v=""/>
    <s v="8th October,2021"/>
    <d v="2021-10-08T00:00:00"/>
    <s v="15th December,2021"/>
    <d v="2021-12-15T00:00:00"/>
    <s v="Kieya Jones Kieya"/>
    <s v="Male"/>
    <s v="58121160"/>
    <s v="+254"/>
    <s v="0729308999"/>
    <s v=""/>
    <s v="0706857038"/>
    <n v="34.939751999999999"/>
    <n v="-0.51799499999999998"/>
    <s v="Nyamira"/>
    <s v="Nyamira North"/>
    <s v="Bomwagamo"/>
    <s v="Bogesinsi"/>
    <x v="3"/>
    <s v="Perjo Biogas and co ltd"/>
    <s v="Joel moigare"/>
    <s v=""/>
    <s v="Micro Business"/>
    <s v="MKD"/>
  </r>
  <r>
    <s v="VPA6"/>
    <s v="KE-NYA-2110-28992"/>
    <x v="1"/>
    <s v=""/>
    <s v="14th September,2021"/>
    <d v="2021-09-14T00:00:00"/>
    <s v="1st October,2021"/>
    <d v="2021-10-01T00:00:00"/>
    <s v="Omagwa Jeridah Kwamboka"/>
    <s v="Female"/>
    <s v="38597738"/>
    <s v="+254"/>
    <s v="0712960272"/>
    <s v=""/>
    <s v="0725403646"/>
    <n v="34.881172999999997"/>
    <n v="-0.64043000000000005"/>
    <s v="Nyamira"/>
    <s v="Manga"/>
    <s v="Kitutu Central"/>
    <s v="Riegechure"/>
    <x v="0"/>
    <s v="Perjo Biogas and co ltd"/>
    <s v="Joel moigare"/>
    <s v=""/>
    <s v="Micro Business"/>
    <s v="MKD"/>
  </r>
  <r>
    <s v="VPA6"/>
    <s v="KE-MUR-2202-29558"/>
    <x v="1"/>
    <s v=""/>
    <s v="17th February,2022"/>
    <d v="2022-02-17T00:00:00"/>
    <s v="18th February,2022"/>
    <d v="2022-02-18T00:00:00"/>
    <s v="Karuma Karuma Joseph"/>
    <s v="Male"/>
    <s v="2014311"/>
    <s v="+254"/>
    <s v="0722775885"/>
    <s v=""/>
    <s v="0724532148"/>
    <n v="36.790885000000003"/>
    <n v="-0.82341200000000003"/>
    <s v="Murang'a"/>
    <s v="Gatanga"/>
    <s v="Mbogiti"/>
    <s v="Karangi"/>
    <x v="4"/>
    <s v="Igwemas General Digester Ltd"/>
    <s v="Samuel maruga"/>
    <s v=""/>
    <s v="Micro Business"/>
    <s v="MKD"/>
  </r>
  <r>
    <s v="VPA6"/>
    <s v="KE-UAS-2202-29704"/>
    <x v="1"/>
    <s v=""/>
    <s v="13th December,2021"/>
    <d v="2021-12-13T00:00:00"/>
    <s v="1st February,2022"/>
    <d v="2022-02-01T00:00:00"/>
    <s v="Margaret Arusei"/>
    <s v="Female"/>
    <s v="99999"/>
    <s v="+254"/>
    <s v="0702449886"/>
    <s v=""/>
    <s v=""/>
    <n v="35.278533000000003"/>
    <n v="0.63029299999999999"/>
    <s v="Uasin Gishu"/>
    <s v="Soy"/>
    <s v="Soy"/>
    <s v="Shirika"/>
    <x v="2"/>
    <s v="Ndimar Renewable Energy"/>
    <s v="Ndima renewable Energy"/>
    <s v=""/>
    <s v="Micro Business"/>
    <s v="MKD"/>
  </r>
  <r>
    <s v="VPA6"/>
    <s v="KE-NYE-2202-29902"/>
    <x v="1"/>
    <s v=""/>
    <s v="22nd January,2022"/>
    <d v="2022-01-22T00:00:00"/>
    <s v="22nd February,2022"/>
    <d v="2022-02-22T00:00:00"/>
    <s v="Wambugu Beth Nyawira"/>
    <s v="Male"/>
    <s v="34765490"/>
    <s v="702402938"/>
    <s v="0702402938"/>
    <s v=""/>
    <s v=""/>
    <n v="36.533067000000003"/>
    <n v="-5.6555000000000001E-2"/>
    <s v="Nyeri"/>
    <s v="Kieni East"/>
    <s v="Thegu"/>
    <s v="Gatuaba"/>
    <x v="2"/>
    <s v="Sakaki Natural Renewable Energy Center"/>
    <s v="Sakaki"/>
    <s v=""/>
    <s v="Micro Business"/>
    <s v="MKD"/>
  </r>
  <r>
    <s v="VPA6"/>
    <s v="KE-NYE-2202-29894"/>
    <x v="1"/>
    <s v=""/>
    <s v="24th November,2021"/>
    <d v="2021-11-24T00:00:00"/>
    <s v="24th February,2022"/>
    <d v="2022-02-24T00:00:00"/>
    <s v="Kiriaku Francis Ngacha"/>
    <s v="Male"/>
    <n v="99999"/>
    <s v="+254"/>
    <s v="0710825816"/>
    <s v=""/>
    <s v=""/>
    <n v="37.134155"/>
    <n v="-0.52985800000000005"/>
    <s v="Nyeri"/>
    <s v="Mathira East"/>
    <s v="Konyu"/>
    <s v="Ndimaini"/>
    <x v="2"/>
    <s v="Sakaki Natural Renewable Energy Center"/>
    <s v="Samuel Kimenyi(Sakaki nre)"/>
    <s v=""/>
    <s v="Micro Business"/>
    <s v="MKD"/>
  </r>
  <r>
    <s v="VPA6"/>
    <s v="KE-NYE-2202-29915"/>
    <x v="1"/>
    <s v=""/>
    <s v="3rd January,2022"/>
    <d v="2022-01-03T00:00:00"/>
    <s v="22nd February,2022"/>
    <d v="2022-02-22T00:00:00"/>
    <s v="Wanjau John Njogu"/>
    <s v="Male"/>
    <s v="2335674"/>
    <s v="+254"/>
    <s v="0720696088"/>
    <s v=""/>
    <s v=""/>
    <n v="37.100831999999997"/>
    <n v="-0.19991999999999999"/>
    <s v="Nyeri"/>
    <s v="Kieni East"/>
    <s v="Thegu"/>
    <s v="Gatuamba"/>
    <x v="2"/>
    <s v="Sakaki Natural Renewable Energy Center"/>
    <s v="Sakaki nre"/>
    <s v=""/>
    <s v="Micro Business"/>
    <s v="MKD"/>
  </r>
  <r>
    <s v="VPA6"/>
    <s v="KE-NYE-2202-29908"/>
    <x v="1"/>
    <s v=""/>
    <s v="22nd January,2022"/>
    <d v="2022-01-22T00:00:00"/>
    <s v="22nd February,2022"/>
    <d v="2022-02-22T00:00:00"/>
    <s v="Githinji Mureithi"/>
    <s v="Male"/>
    <s v="13724157"/>
    <s v="+254"/>
    <s v="0721203139"/>
    <s v=""/>
    <s v=""/>
    <n v="37.042262999999998"/>
    <n v="-0.23333799999999999"/>
    <s v="Nyeri"/>
    <s v="Kieni East"/>
    <s v="Thegu"/>
    <s v="Gatuamba"/>
    <x v="2"/>
    <s v="Sakaki Natural Renewable Energy Center"/>
    <s v="Sakaki nre"/>
    <s v=""/>
    <s v="Micro Business"/>
    <s v="MKD"/>
  </r>
  <r>
    <s v="VPA6"/>
    <s v="KE-NYE-2202-29903"/>
    <x v="0"/>
    <s v="Non Compliant"/>
    <s v="22nd November,2021"/>
    <d v="2021-11-22T00:00:00"/>
    <s v="22nd February,2022"/>
    <d v="2022-02-22T00:00:00"/>
    <s v="Kahuthu Geoffrey Kinyajui"/>
    <s v="Male"/>
    <s v="2365478"/>
    <s v="718619124"/>
    <s v="0718619124"/>
    <s v=""/>
    <s v=""/>
    <n v="37.038573"/>
    <n v="-0.22862199999999999"/>
    <s v="Nyeri"/>
    <s v="Kieni East"/>
    <s v="Thegu"/>
    <s v="Gaturi"/>
    <x v="2"/>
    <s v="Sakaki Natural Renewable Energy Center"/>
    <s v="Sakaki nre"/>
    <s v=""/>
    <s v="Micro Business"/>
    <s v="MKD"/>
  </r>
  <r>
    <s v="VPA6"/>
    <s v="KE-NYE-2202-29904"/>
    <x v="1"/>
    <s v=""/>
    <s v="22nd November,2021"/>
    <d v="2021-11-22T00:00:00"/>
    <s v="22nd February,2022"/>
    <d v="2022-02-22T00:00:00"/>
    <s v="Kibuku John Ndirangu"/>
    <s v="Male"/>
    <s v="14476968"/>
    <s v="+254"/>
    <s v="0722587402"/>
    <s v=""/>
    <s v=""/>
    <n v="37.046298"/>
    <n v="-0.22873499999999999"/>
    <s v="Nyeri"/>
    <s v="Kieni East"/>
    <s v="Thegu"/>
    <s v="Gituamba"/>
    <x v="2"/>
    <s v="Sakaki Natural Renewable Energy Center"/>
    <s v="Sakaki nre"/>
    <s v=""/>
    <s v="Micro Business"/>
    <s v="MKD"/>
  </r>
  <r>
    <s v="VPA6"/>
    <s v="KE-NYE-2202-29907"/>
    <x v="1"/>
    <s v=""/>
    <s v="22nd January,2022"/>
    <d v="2022-01-22T00:00:00"/>
    <s v="22nd February,2022"/>
    <d v="2022-02-22T00:00:00"/>
    <s v="Waihenya Penninah Wangu"/>
    <s v="Male"/>
    <s v="34565714"/>
    <s v="+254"/>
    <s v="0720393894"/>
    <s v=""/>
    <s v=""/>
    <n v="37.050772000000002"/>
    <n v="-0.23063"/>
    <s v="Nyeri"/>
    <s v="Kieni East"/>
    <s v="Thegu"/>
    <s v="Gaturiri"/>
    <x v="2"/>
    <s v="Sakaki Natural Renewable Energy Center"/>
    <s v="Sakaki nre"/>
    <s v=""/>
    <s v="Micro Business"/>
    <s v="MKD"/>
  </r>
  <r>
    <s v="VPA6"/>
    <s v="KE-NYE-2202-29901"/>
    <x v="1"/>
    <s v=""/>
    <s v="11th January,2022"/>
    <d v="2022-01-11T00:00:00"/>
    <s v="22nd February,2022"/>
    <d v="2022-02-22T00:00:00"/>
    <s v="Gathigi Roseline Anyoso"/>
    <s v="Female"/>
    <s v="21844465"/>
    <s v="+254"/>
    <s v="0720696088"/>
    <s v=""/>
    <s v=""/>
    <n v="37.035221999999997"/>
    <n v="-0.26386799999999999"/>
    <s v="Nyeri"/>
    <s v="Mathira East"/>
    <s v="Thegu"/>
    <s v="Kamuhiuhia"/>
    <x v="2"/>
    <s v="Sakaki Natural Renewable Energy Center"/>
    <s v="Samuel kimenyi"/>
    <s v=""/>
    <s v="Micro Business"/>
    <s v="MKD"/>
  </r>
  <r>
    <s v="VPA6"/>
    <s v="KE-NYE-2202-29910"/>
    <x v="1"/>
    <s v=""/>
    <s v="22nd November,2021"/>
    <d v="2021-11-22T00:00:00"/>
    <s v="22nd February,2022"/>
    <d v="2022-02-22T00:00:00"/>
    <s v="Ruth Wairimu Muturi"/>
    <s v="Female"/>
    <s v="3726215"/>
    <s v="+254"/>
    <s v="0729987856"/>
    <s v=""/>
    <s v=""/>
    <n v="37.038437999999999"/>
    <n v="-0.241623"/>
    <s v="Nyeri"/>
    <s v="Kieni East"/>
    <s v="Thegu"/>
    <s v="Gatuamba"/>
    <x v="2"/>
    <s v="Sakaki Natural Renewable Energy Center"/>
    <s v="Sakaki nre"/>
    <s v=""/>
    <s v="Micro Business"/>
    <s v="MKD"/>
  </r>
  <r>
    <s v="VPA6"/>
    <s v="KE-NYE-2202-29911"/>
    <x v="1"/>
    <s v=""/>
    <s v="3rd January,2022"/>
    <d v="2022-01-03T00:00:00"/>
    <s v="22nd February,2022"/>
    <d v="2022-02-22T00:00:00"/>
    <s v="Njure John Kabiro"/>
    <s v="Male"/>
    <s v="2317849"/>
    <s v="+254"/>
    <s v="0720369015"/>
    <s v=""/>
    <s v=""/>
    <n v="37.041755000000002"/>
    <n v="-0.24785699999999999"/>
    <s v="Nyeri"/>
    <s v="Kieni East"/>
    <s v="Thegu"/>
    <s v="Gatuamba"/>
    <x v="2"/>
    <s v="Sakaki Natural Renewable Energy Center"/>
    <s v="Sakaki nre"/>
    <s v=""/>
    <s v="Micro Business"/>
    <s v="MKD"/>
  </r>
  <r>
    <s v="VPA6"/>
    <s v="KE-NYE-2202-29912"/>
    <x v="1"/>
    <s v=""/>
    <s v="3rd January,2022"/>
    <d v="2022-01-03T00:00:00"/>
    <s v="22nd February,2022"/>
    <d v="2022-02-22T00:00:00"/>
    <s v="Kirongothi Charles Murage"/>
    <s v="Male"/>
    <s v="14367434"/>
    <s v="+254"/>
    <s v="0714773713"/>
    <s v=""/>
    <s v=""/>
    <n v="37.049168000000002"/>
    <n v="-0.24118000000000001"/>
    <s v="Nyeri"/>
    <s v="Kieni East"/>
    <s v="Thegu"/>
    <s v="Gatuamba"/>
    <x v="2"/>
    <s v="Sakaki Natural Renewable Energy Center"/>
    <s v="Sakaki nre"/>
    <s v=""/>
    <s v="Micro Business"/>
    <s v="MKD"/>
  </r>
  <r>
    <s v="VPA6"/>
    <s v="KE-NYE-2202-29913"/>
    <x v="1"/>
    <s v=""/>
    <s v="22nd October,2021"/>
    <d v="2021-10-22T00:00:00"/>
    <s v="22nd February,2022"/>
    <d v="2022-02-22T00:00:00"/>
    <s v="Kabuiku Alice Muthoni"/>
    <s v="Female"/>
    <s v="89065434"/>
    <s v="+254"/>
    <s v="0722818015"/>
    <s v=""/>
    <s v=""/>
    <n v="37.060808000000002"/>
    <n v="-0.23600199999999999"/>
    <s v="Nyeri"/>
    <s v="Kieni East"/>
    <s v="Thegu"/>
    <s v="Gatuamba"/>
    <x v="2"/>
    <s v="Sakaki Natural Renewable Energy Center"/>
    <s v="Sakaki NRE"/>
    <s v=""/>
    <s v="Micro Business"/>
    <s v="MKD"/>
  </r>
  <r>
    <s v="VPA6"/>
    <s v="KE-NYE-2202-29914"/>
    <x v="1"/>
    <s v=""/>
    <s v="22nd October,2021"/>
    <d v="2021-10-22T00:00:00"/>
    <s v="22nd February,2022"/>
    <d v="2022-02-22T00:00:00"/>
    <s v="Kinyanjui Elizabeth Mbithe"/>
    <s v="Male"/>
    <s v="4367890"/>
    <s v="+254"/>
    <s v="0722625577"/>
    <s v=""/>
    <s v=""/>
    <n v="37.065421999999998"/>
    <n v="-0.232128"/>
    <s v="Nyeri"/>
    <s v="Kieni East"/>
    <s v="Thegu"/>
    <s v="Gatuamba"/>
    <x v="2"/>
    <s v="Sakaki Natural Renewable Energy Center"/>
    <s v="Sakaki nre"/>
    <s v=""/>
    <s v="Micro Business"/>
    <s v="MKD"/>
  </r>
  <r>
    <s v="VPA6"/>
    <s v="KE-KIR-2202-29916"/>
    <x v="1"/>
    <s v=""/>
    <s v="24th October,2021"/>
    <d v="2021-10-24T00:00:00"/>
    <s v="24th February,2022"/>
    <d v="2022-02-24T00:00:00"/>
    <s v="Wanjohi Marystella Wangechi"/>
    <s v="Female"/>
    <n v="99999"/>
    <s v="+254"/>
    <s v="0720806993"/>
    <s v=""/>
    <s v=""/>
    <n v="37.218975"/>
    <n v="-0.61902800000000002"/>
    <s v="Kirinyaga"/>
    <s v="Sagana"/>
    <s v="Kariti"/>
    <s v="Tetu"/>
    <x v="2"/>
    <s v="Sakaki Natural Renewable Energy Center"/>
    <s v="Sakaki nre"/>
    <s v=""/>
    <s v="Micro Business"/>
    <s v="MKD"/>
  </r>
  <r>
    <s v="VPA6"/>
    <s v="KE-NYE-2202-29917"/>
    <x v="1"/>
    <s v=""/>
    <s v="5th January,2022"/>
    <d v="2022-01-05T00:00:00"/>
    <s v="24th February,2022"/>
    <d v="2022-02-24T00:00:00"/>
    <s v="Muraguri Geoffrey Gathu"/>
    <s v="Male"/>
    <n v="99999"/>
    <s v="+254"/>
    <s v="0726758060"/>
    <s v=""/>
    <s v=""/>
    <n v="37.146906999999999"/>
    <n v="-0.52245299999999995"/>
    <s v="Nyeri"/>
    <s v="Mathira East"/>
    <s v="Konyu"/>
    <s v="Kageti"/>
    <x v="2"/>
    <s v="Sakaki Natural Renewable Energy Center"/>
    <s v="Samuel KImenyi(Sakaki nre)"/>
    <s v=""/>
    <s v="Micro Business"/>
    <s v="MKD"/>
  </r>
  <r>
    <s v="VPA6"/>
    <s v="KE-NYE-2202-29918"/>
    <x v="1"/>
    <s v=""/>
    <s v="23rd October,2021"/>
    <d v="2021-10-23T00:00:00"/>
    <s v="24th February,2022"/>
    <d v="2022-02-24T00:00:00"/>
    <s v="Macharia Josphat Kihuro"/>
    <s v="Male"/>
    <n v="99999"/>
    <s v="+254"/>
    <s v="0720126504"/>
    <s v=""/>
    <s v=""/>
    <n v="37.138950000000001"/>
    <n v="-0.51557200000000003"/>
    <s v="Nyeri"/>
    <s v="Mathira East"/>
    <s v="Konyu"/>
    <s v="Ndimaini"/>
    <x v="2"/>
    <s v="Sakaki Natural Renewable Energy Center"/>
    <s v="Samuel Kimenyi(Sakaki nre)"/>
    <s v=""/>
    <s v="Micro Business"/>
    <s v="MKD"/>
  </r>
  <r>
    <s v="VPA6"/>
    <s v="KE-NYE-2202-29919"/>
    <x v="0"/>
    <s v="Grievance"/>
    <s v="24th September,2021"/>
    <d v="2021-09-24T00:00:00"/>
    <s v="24th February,2022"/>
    <d v="2022-02-24T00:00:00"/>
    <s v="Mwangi Esther Gathoni"/>
    <s v="Female"/>
    <s v="27353943"/>
    <s v="+254"/>
    <s v="0720496718"/>
    <s v=""/>
    <s v="0746518710"/>
    <n v="37.132762"/>
    <n v="-0.51571199999999995"/>
    <s v="Nyeri"/>
    <s v="Mathira East"/>
    <s v="Konyu"/>
    <s v="Ndimaini"/>
    <x v="2"/>
    <s v="Sakaki Natural Renewable Energy Center"/>
    <s v="Samuel Kimenyi(Sakaki nre)"/>
    <s v=""/>
    <s v="Micro Business"/>
    <s v="MKD"/>
  </r>
  <r>
    <s v="VPA6"/>
    <s v="KE-NYE-2202-29921"/>
    <x v="1"/>
    <s v=""/>
    <s v="24th November,2021"/>
    <d v="2021-11-24T00:00:00"/>
    <s v="24th February,2022"/>
    <d v="2022-02-24T00:00:00"/>
    <s v="Kagwe Joseph Kabugu"/>
    <s v="Male"/>
    <n v="99999"/>
    <s v="+254"/>
    <s v="0714126736"/>
    <s v=""/>
    <s v=""/>
    <n v="37.133442000000002"/>
    <n v="-0.51890199999999997"/>
    <s v="Nyeri"/>
    <s v="Mathira East"/>
    <s v="Konyu"/>
    <s v="Ndimaini"/>
    <x v="2"/>
    <s v="Sakaki Natural Renewable Energy Center"/>
    <s v="Samuel Kimenyi(Sakaki nre)"/>
    <s v=""/>
    <s v="Micro Business"/>
    <s v="MKD"/>
  </r>
  <r>
    <s v="VPA6"/>
    <s v="KE-NYE-2202-29922"/>
    <x v="1"/>
    <s v=""/>
    <s v="24th December,2021"/>
    <d v="2021-12-24T00:00:00"/>
    <s v="24th February,2022"/>
    <d v="2022-02-24T00:00:00"/>
    <s v="Muriuki Wilson Ngatia"/>
    <s v="Male"/>
    <n v="99999"/>
    <s v="+254"/>
    <s v="0723214654"/>
    <s v=""/>
    <s v=""/>
    <n v="37.131948000000001"/>
    <n v="-0.51839000000000002"/>
    <s v="Nyeri"/>
    <s v="Mathira East"/>
    <s v="Konyu"/>
    <s v="Ndimaini"/>
    <x v="2"/>
    <s v="Sakaki Natural Renewable Energy Center"/>
    <s v="Samuel Kimenyi(Sakaki nre)"/>
    <s v=""/>
    <s v="Micro Business"/>
    <s v="MKD"/>
  </r>
  <r>
    <s v="VPA6"/>
    <s v="KE-NYE-2202-29923"/>
    <x v="1"/>
    <s v=""/>
    <s v="24th October,2021"/>
    <d v="2021-10-24T00:00:00"/>
    <s v="24th February,2022"/>
    <d v="2022-02-24T00:00:00"/>
    <s v="Wahome Job Mwangi"/>
    <s v="Male"/>
    <n v="99999"/>
    <s v="+254"/>
    <s v="0725148214"/>
    <s v=""/>
    <s v=""/>
    <n v="37.134697000000003"/>
    <n v="-0.52151000000000003"/>
    <s v="Nyeri"/>
    <s v="Mathira East"/>
    <s v="Konyu"/>
    <s v="Ndimaini"/>
    <x v="2"/>
    <s v="Sakaki Natural Renewable Energy Center"/>
    <s v="Samuel Kimenyi(Sakaki nre)"/>
    <s v=""/>
    <s v="Micro Business"/>
    <s v="MKD"/>
  </r>
  <r>
    <s v="VPA6"/>
    <s v="KE-NYE-2202-29924"/>
    <x v="1"/>
    <s v=""/>
    <s v="24th November,2021"/>
    <d v="2021-11-24T00:00:00"/>
    <s v="24th February,2022"/>
    <d v="2022-02-24T00:00:00"/>
    <s v="Maina Cyrus Muriuki"/>
    <s v="Male"/>
    <n v="99999"/>
    <s v="+254"/>
    <s v="0715393085"/>
    <s v=""/>
    <s v=""/>
    <n v="37.137039999999999"/>
    <n v="-0.52383199999999996"/>
    <s v="Nyeri"/>
    <s v="Mathira East"/>
    <s v="Konyu"/>
    <s v="Ndimaini"/>
    <x v="2"/>
    <s v="Sakaki Natural Renewable Energy Center"/>
    <s v="Samuel Kimenyi(Sakaki nre)"/>
    <s v=""/>
    <s v="Micro Business"/>
    <s v="MKD"/>
  </r>
  <r>
    <s v="VPA6"/>
    <s v="KE-NYE-2202-29925"/>
    <x v="1"/>
    <s v=""/>
    <s v="24th December,2021"/>
    <d v="2021-12-24T00:00:00"/>
    <s v="24th February,2022"/>
    <d v="2022-02-24T00:00:00"/>
    <s v="Karitu Joseph Macharia"/>
    <s v="Male"/>
    <n v="99999"/>
    <s v="+254"/>
    <s v="0723741454"/>
    <s v=""/>
    <s v=""/>
    <n v="37.135818"/>
    <n v="-0.52411700000000006"/>
    <s v="Nyeri"/>
    <s v="Mathira East"/>
    <s v="Konyu"/>
    <s v="Ndimaini"/>
    <x v="2"/>
    <s v="Sakaki Natural Renewable Energy Center"/>
    <s v="Samuel Kimenyi(Sakaki nre)"/>
    <s v=""/>
    <s v="Micro Business"/>
    <s v="MKD"/>
  </r>
  <r>
    <s v="VPA6"/>
    <s v="KE-NYE-2202-29893"/>
    <x v="1"/>
    <s v=""/>
    <s v="24th November,2021"/>
    <d v="2021-11-24T00:00:00"/>
    <s v="24th February,2022"/>
    <d v="2022-02-24T00:00:00"/>
    <s v="Maina Peter Kanyora"/>
    <s v="Male"/>
    <n v="99999"/>
    <s v="+254"/>
    <s v="0727868887"/>
    <s v=""/>
    <s v=""/>
    <n v="37.137915"/>
    <n v="-0.52719300000000002"/>
    <s v="Nyeri"/>
    <s v="Mathira East"/>
    <s v="Konyu"/>
    <s v="Ndimaini"/>
    <x v="2"/>
    <s v="Sakaki Natural Renewable Energy Center"/>
    <s v="Sakaki nre"/>
    <s v=""/>
    <s v="Micro Business"/>
    <s v="MKD"/>
  </r>
  <r>
    <s v="VPA6"/>
    <s v="KE-NYE-2202-29897"/>
    <x v="1"/>
    <s v=""/>
    <s v="21st December,2021"/>
    <d v="2021-12-21T00:00:00"/>
    <s v="24th February,2022"/>
    <d v="2022-02-24T00:00:00"/>
    <s v="Mwangi Stephen Karanja"/>
    <s v="Male"/>
    <n v="99999"/>
    <s v="+254"/>
    <s v="0700091519"/>
    <s v=""/>
    <s v=""/>
    <n v="37.135817000000003"/>
    <n v="-0.53423799999999999"/>
    <s v="Nyeri"/>
    <s v="Mathira East"/>
    <s v="Konyu"/>
    <s v="Kirigu"/>
    <x v="2"/>
    <s v="Sakaki Natural Renewable Energy Center"/>
    <s v="Samuel Kimenyi(Sakaki nre)"/>
    <s v=""/>
    <s v="Micro Business"/>
    <s v="MKD"/>
  </r>
  <r>
    <s v="VPA6"/>
    <s v="KE-NYE-2202-29895"/>
    <x v="1"/>
    <s v=""/>
    <s v="10th January,2022"/>
    <d v="2022-01-10T00:00:00"/>
    <s v="24th February,2022"/>
    <d v="2022-02-24T00:00:00"/>
    <s v="Wanjohi Fedis Waihuini"/>
    <s v="Male"/>
    <n v="99999"/>
    <s v="+254"/>
    <s v="0721984631"/>
    <s v=""/>
    <s v=""/>
    <n v="37.138852999999997"/>
    <n v="-0.53230699999999997"/>
    <s v="Nyeri"/>
    <s v="Mathira East"/>
    <s v="Konyu"/>
    <s v="Ndimaini"/>
    <x v="2"/>
    <s v="Sakaki Natural Renewable Energy Center"/>
    <s v="Samuel Kimenyi(Sakaki nre)"/>
    <s v=""/>
    <s v="Micro Business"/>
    <s v="MKD"/>
  </r>
  <r>
    <s v="VPA6"/>
    <s v="KE-NYE-2202-29896"/>
    <x v="1"/>
    <s v=""/>
    <s v="21st January,2022"/>
    <d v="2022-01-21T00:00:00"/>
    <s v="24th February,2022"/>
    <d v="2022-02-24T00:00:00"/>
    <s v="Kiana Alice Wambura"/>
    <s v="Male"/>
    <n v="99999"/>
    <s v="+254"/>
    <s v="0724215840"/>
    <s v=""/>
    <s v=""/>
    <n v="37.142560000000003"/>
    <n v="-0.53584200000000004"/>
    <s v="Nyeri"/>
    <s v="Mathira East"/>
    <s v="Konyu"/>
    <s v="Ndimaini"/>
    <x v="2"/>
    <s v="Sakaki Natural Renewable Energy Center"/>
    <s v="Samuel Kimenyi (Sakaki nre)"/>
    <s v=""/>
    <s v="Micro Business"/>
    <s v="MKD"/>
  </r>
  <r>
    <s v="VPA6"/>
    <s v="KE-NYE-2202-29920"/>
    <x v="1"/>
    <s v=""/>
    <s v="24th October,2021"/>
    <d v="2021-10-24T00:00:00"/>
    <s v="24th February,2022"/>
    <d v="2022-02-24T00:00:00"/>
    <s v="Mbiga Gerlad Maina"/>
    <s v="Male"/>
    <s v="99999"/>
    <s v="+254"/>
    <s v="0722162459"/>
    <s v=""/>
    <s v=""/>
    <n v="37.134182000000003"/>
    <n v="-0.51792199999999999"/>
    <s v="Nyeri"/>
    <s v="Mathira East"/>
    <s v="Konyu"/>
    <s v="Ndumaini"/>
    <x v="2"/>
    <s v="Sakaki Natural Renewable Energy Center"/>
    <s v="Samuel Kimenyi(Sakaki nre)"/>
    <s v=""/>
    <s v="Micro Business"/>
    <s v="MKD"/>
  </r>
  <r>
    <s v="VPA6"/>
    <s v="KE-NYE-2202-29906"/>
    <x v="1"/>
    <s v=""/>
    <s v="16th November,2021"/>
    <d v="2021-11-16T00:00:00"/>
    <s v="22nd February,2022"/>
    <d v="2022-02-22T00:00:00"/>
    <s v="Muchiri Paul Mugi"/>
    <s v="Male"/>
    <s v="10119287"/>
    <s v="+254"/>
    <s v="0722246591"/>
    <s v=""/>
    <s v=""/>
    <n v="37.049225"/>
    <n v="-0.22797700000000001"/>
    <s v="Nyeri"/>
    <s v="Kieni East"/>
    <s v="Thegu"/>
    <s v="Gatuamba"/>
    <x v="2"/>
    <s v="Sakaki Natural Renewable Energy Center"/>
    <s v="Sakaki nre"/>
    <s v=""/>
    <s v="Micro Business"/>
    <s v="MKD"/>
  </r>
  <r>
    <s v="VPA6"/>
    <s v="KE-NYE-2202-29909"/>
    <x v="1"/>
    <s v=""/>
    <s v="22nd January,2022"/>
    <d v="2022-01-22T00:00:00"/>
    <s v="22nd February,2022"/>
    <d v="2022-02-22T00:00:00"/>
    <s v="Muriithi Lydia Wanjiku"/>
    <s v="Female"/>
    <s v="12650576"/>
    <s v="0725774366"/>
    <s v="0725774366"/>
    <s v=""/>
    <s v=""/>
    <n v="37.042748000000003"/>
    <n v="-0.23302500000000001"/>
    <s v="Nyeri"/>
    <s v="Kieni East"/>
    <s v="Thegu"/>
    <s v="Gatuaba"/>
    <x v="2"/>
    <s v="Sakaki Natural Renewable Energy Center"/>
    <s v="Sakaki nre"/>
    <s v=""/>
    <s v="Micro Business"/>
    <s v="MKD"/>
  </r>
  <r>
    <s v="VPA6"/>
    <s v="KE-NYE-2202-29905"/>
    <x v="1"/>
    <s v=""/>
    <s v="22nd November,2021"/>
    <d v="2021-11-22T00:00:00"/>
    <s v="22nd February,2022"/>
    <d v="2022-02-22T00:00:00"/>
    <s v="Charles Muraya Ndirangu"/>
    <s v="Male"/>
    <s v="31325066"/>
    <s v="+254"/>
    <s v="0720810884"/>
    <s v=""/>
    <s v=""/>
    <n v="37.047153000000002"/>
    <n v="-0.228265"/>
    <s v="Nyeri"/>
    <s v="Kieni East"/>
    <s v="Thegu"/>
    <s v="Gatuaba"/>
    <x v="2"/>
    <s v="Sakaki Natural Renewable Energy Center"/>
    <s v="Sakaki nre"/>
    <s v=""/>
    <s v="Micro Business"/>
    <s v="MKD"/>
  </r>
  <r>
    <s v="VPA6"/>
    <s v="KE-LAI-2201-30826"/>
    <x v="1"/>
    <s v=""/>
    <s v="13th November,2021"/>
    <d v="2021-11-13T00:00:00"/>
    <s v="10th January,2022"/>
    <d v="2022-01-10T00:00:00"/>
    <s v="Lucy Muita W"/>
    <s v="Female"/>
    <n v="99999"/>
    <s v="+254"/>
    <s v="0701695087"/>
    <s v=""/>
    <s v=""/>
    <n v="36.568176999999999"/>
    <n v="-8.5514999999999994E-2"/>
    <s v="Laikipia"/>
    <s v="Laikipia Central"/>
    <s v="Ngobit"/>
    <s v="Metha"/>
    <x v="2"/>
    <s v="Kichemu limited"/>
    <s v=""/>
    <s v=""/>
    <s v="Micro Business"/>
    <s v="MKD"/>
  </r>
  <r>
    <s v="VPA6"/>
    <s v="KE-NAK-2204-27363"/>
    <x v="1"/>
    <s v=""/>
    <s v="1st April,2022"/>
    <d v="2022-04-01T00:00:00"/>
    <s v="1st April,2022"/>
    <d v="2022-04-01T00:00:00"/>
    <s v="Kiarie David Njuguna"/>
    <s v="Male"/>
    <s v="8949654"/>
    <s v="0722924656"/>
    <s v="0722924656"/>
    <s v=""/>
    <s v="0724499065"/>
    <n v="36.288832999999997"/>
    <n v="-0.39693400000000001"/>
    <s v="Nakuru"/>
    <s v="Gilgil"/>
    <s v="Gitare"/>
    <s v="Kagumo- gilgil"/>
    <x v="2"/>
    <s v="Samjubiotec Enterprises"/>
    <s v="Samuel juma"/>
    <s v=""/>
    <s v="Micro Business"/>
    <s v="MKD"/>
  </r>
  <r>
    <s v="VPA6"/>
    <s v="KE-NAK-2204-27364"/>
    <x v="1"/>
    <s v=""/>
    <s v="1st April,2022"/>
    <d v="2022-04-01T00:00:00"/>
    <s v="1st April,2022"/>
    <d v="2022-04-01T00:00:00"/>
    <s v="Boniface Kinyanjui Muiruri"/>
    <s v="Male"/>
    <s v="20729602"/>
    <s v="0725695746"/>
    <s v="0725695746"/>
    <s v=""/>
    <s v="0717407660"/>
    <n v="36.331482000000001"/>
    <n v="-0.42431799999999997"/>
    <s v="Nakuru"/>
    <s v="Gilgil"/>
    <s v="Gitaru"/>
    <s v="Gitare-gilgil"/>
    <x v="2"/>
    <s v="Samjubiotec Enterprises"/>
    <s v="Samuel Juma"/>
    <s v=""/>
    <s v="Micro Business"/>
    <s v="MKD"/>
  </r>
  <r>
    <s v="VPA6"/>
    <s v="KE-LAI-2201-30829"/>
    <x v="1"/>
    <s v=""/>
    <s v="24th November,2021"/>
    <d v="2021-11-24T00:00:00"/>
    <s v="20th January,2022"/>
    <d v="2022-01-20T00:00:00"/>
    <s v="Njoroge Haron"/>
    <s v="Male"/>
    <n v="99999"/>
    <s v="+254"/>
    <s v="0797891665"/>
    <s v=""/>
    <s v="01127021119"/>
    <n v="36.564833"/>
    <n v="-7.4121999999999993E-2"/>
    <s v="Laikipia"/>
    <s v="Laikipia Central"/>
    <s v="Ngobit"/>
    <s v="Gieterero"/>
    <x v="2"/>
    <s v="Kichemu limited"/>
    <s v=""/>
    <s v=""/>
    <s v="Micro Business"/>
    <s v="MKD"/>
  </r>
  <r>
    <s v="VPA6"/>
    <s v="KE-LAI-2201-30828"/>
    <x v="1"/>
    <s v=""/>
    <s v="25th November,2021"/>
    <d v="2021-11-25T00:00:00"/>
    <s v="20th January,2022"/>
    <d v="2022-01-20T00:00:00"/>
    <s v="Ndungu Samuel"/>
    <s v="Male"/>
    <n v="99999"/>
    <s v="+254"/>
    <s v="0745461796"/>
    <s v=""/>
    <s v="0704350935"/>
    <n v="36.569862999999998"/>
    <n v="-8.8330000000000006E-2"/>
    <s v="Laikipia"/>
    <s v="Laikipia Central"/>
    <s v="Ngobit"/>
    <s v="Miatuini"/>
    <x v="2"/>
    <s v="Kichemu limited"/>
    <s v=""/>
    <s v=""/>
    <s v="Micro Business"/>
    <s v="MKD"/>
  </r>
  <r>
    <s v="VPA6"/>
    <s v="KE-BUN-2205-25089"/>
    <x v="1"/>
    <s v=""/>
    <s v="16th May,2022"/>
    <d v="2022-05-16T00:00:00"/>
    <s v="16th May,2022"/>
    <d v="2022-05-16T00:00:00"/>
    <s v="Wekesa Moses Sakwa"/>
    <s v="Male"/>
    <s v="11328500"/>
    <s v="+254"/>
    <s v="0722300753"/>
    <s v=""/>
    <s v="0722438586"/>
    <n v="34.531283000000002"/>
    <n v="0.60100100000000001"/>
    <s v="Bungoma"/>
    <s v="Kanduyi"/>
    <s v="Tuti marakaru"/>
    <s v="Tuti"/>
    <x v="0"/>
    <s v="Pafasi Enterprise"/>
    <s v="Tom Apiya Agalo"/>
    <s v=""/>
    <s v="Micro Business"/>
    <s v="MKD"/>
  </r>
  <r>
    <s v="VPA6"/>
    <s v="KE-MUR-2204-30227"/>
    <x v="1"/>
    <s v=""/>
    <s v="8th March,2022"/>
    <d v="2022-03-08T00:00:00"/>
    <s v="28th April,2022"/>
    <d v="2022-04-28T00:00:00"/>
    <s v="Kamau Andrew Gichuki"/>
    <s v="Male"/>
    <s v="99999"/>
    <s v="+254"/>
    <s v="0717220034"/>
    <s v=""/>
    <s v="0705031902"/>
    <n v="36.977116000000002"/>
    <n v="-0.78657299999999997"/>
    <s v="Murang'a"/>
    <s v="Kigumo"/>
    <s v="Mutithi"/>
    <s v="Kigumo"/>
    <x v="4"/>
    <s v="Mt Kenya Renewable energy"/>
    <s v="Paul kiama"/>
    <s v=""/>
    <s v="Micro Business"/>
    <s v="KENBIM"/>
  </r>
  <r>
    <s v="VPA6"/>
    <s v="KE-NAK-2204-27366"/>
    <x v="0"/>
    <s v="Non Compliant"/>
    <s v="14th March,2022"/>
    <d v="2022-03-14T00:00:00"/>
    <s v="4th April,2022"/>
    <d v="2022-04-04T00:00:00"/>
    <s v="Kenduywo Priscilla"/>
    <s v="Male"/>
    <n v="99999"/>
    <s v="725460394"/>
    <s v="0725460394"/>
    <s v=""/>
    <s v="0707756689"/>
    <n v="36.006005999999999"/>
    <n v="-0.26949099999999998"/>
    <s v="Nakuru"/>
    <s v="Rongai"/>
    <s v="Ogilgei"/>
    <s v="Kamungei"/>
    <x v="2"/>
    <s v="Samjubiotec Enterprises"/>
    <s v="Samuel Juma"/>
    <s v=""/>
    <s v="Micro Business"/>
    <s v="MKD"/>
  </r>
  <r>
    <s v="VPA6"/>
    <s v="KE-NAK-2204-27365"/>
    <x v="1"/>
    <s v=""/>
    <s v="8th March,2022"/>
    <d v="2022-03-08T00:00:00"/>
    <s v="4th April,2022"/>
    <d v="2022-04-04T00:00:00"/>
    <s v="Chebet Chepkwony Jane"/>
    <s v="Male"/>
    <s v="9233355"/>
    <s v="729629022"/>
    <s v="0729629022"/>
    <s v=""/>
    <s v="0721844313"/>
    <n v="36.006008000000001"/>
    <n v="-0.26938099999999998"/>
    <s v="Nakuru"/>
    <s v="Rongai"/>
    <s v="Ogilgei"/>
    <s v="Ogilgei"/>
    <x v="2"/>
    <s v="Samjubiotec Enterprises"/>
    <s v="Samuel Juma"/>
    <s v=""/>
    <s v="Micro Business"/>
    <s v="MKD"/>
  </r>
  <r>
    <s v="VPA6"/>
    <s v="KE-NYA-2204-29008"/>
    <x v="1"/>
    <s v=""/>
    <s v="15th December,2021"/>
    <d v="2021-12-15T00:00:00"/>
    <s v="5th April,2022"/>
    <d v="2022-04-05T00:00:00"/>
    <s v="CAREN MICHIRA KEMUNTO"/>
    <s v="Female"/>
    <s v="1658264"/>
    <s v="+254"/>
    <s v="0714194004"/>
    <s v=""/>
    <s v="0740060242"/>
    <n v="34.905549999999998"/>
    <n v="-0.52942299999999998"/>
    <s v="Nyamira"/>
    <s v="Nyamira South"/>
    <s v="West Mugirango"/>
    <s v="Rangenyo"/>
    <x v="3"/>
    <s v="Perjo Biogas and co ltd"/>
    <s v="Joel Moigare"/>
    <s v=""/>
    <s v="Micro Business"/>
    <s v="MKD"/>
  </r>
  <r>
    <s v="VPA6"/>
    <s v="KE-NYA-2204-29009"/>
    <x v="1"/>
    <s v=""/>
    <s v="23rd December,2021"/>
    <d v="2021-12-23T00:00:00"/>
    <s v="5th April,2022"/>
    <d v="2022-04-05T00:00:00"/>
    <s v="Samuel Apiemi Omenta"/>
    <s v="Male"/>
    <s v="0406775"/>
    <s v="+254"/>
    <s v="0721242739"/>
    <s v=""/>
    <s v="0788234223"/>
    <n v="34.941667000000002"/>
    <n v="-0.58798300000000003"/>
    <s v="Nyamira"/>
    <s v="Nyamira South"/>
    <s v="Bonyamatuta Chache"/>
    <s v="Gesore"/>
    <x v="3"/>
    <s v="Perjo Biogas and co ltd"/>
    <s v="Joel Moigare"/>
    <s v=""/>
    <s v="Micro Business"/>
    <s v="MKD"/>
  </r>
  <r>
    <s v="VPA6"/>
    <s v="KE-NYA-2204-29010"/>
    <x v="1"/>
    <s v=""/>
    <s v="6th January,2022"/>
    <d v="2022-01-06T00:00:00"/>
    <s v="5th April,2022"/>
    <d v="2022-04-05T00:00:00"/>
    <s v="Julius Matwere Kinwomi"/>
    <s v="Male"/>
    <s v="21345396"/>
    <s v="+254"/>
    <s v="0722134569"/>
    <s v=""/>
    <s v="0725175512"/>
    <n v="34.971097"/>
    <n v="-0.61428300000000002"/>
    <s v="Nyamira"/>
    <s v="Nyamira"/>
    <s v="Kebirigo"/>
    <s v="Rirumi"/>
    <x v="0"/>
    <s v="Perjo Biogas and co ltd"/>
    <s v="Joel Moigare"/>
    <s v=""/>
    <s v="Micro Business"/>
    <s v="MKD"/>
  </r>
  <r>
    <s v="VPA6"/>
    <s v="KE-BOM-2210-26367"/>
    <x v="1"/>
    <s v=""/>
    <s v="26th June,2022"/>
    <d v="2022-06-26T00:00:00"/>
    <s v="16th October,2022"/>
    <d v="2022-10-16T00:00:00"/>
    <s v="Chepkirui Josphine"/>
    <s v="Female"/>
    <s v="29991334"/>
    <s v="+254"/>
    <s v="0720374868"/>
    <s v=""/>
    <s v=""/>
    <n v="35.191405000000003"/>
    <n v="-0.68201299999999998"/>
    <s v="Bomet"/>
    <s v="Sotik"/>
    <s v="Kapkimolwet"/>
    <s v="Balek 'A'"/>
    <x v="5"/>
    <s v="Nemcom Ltd"/>
    <s v=""/>
    <s v=""/>
    <s v="Micro Business"/>
    <s v="MKD"/>
  </r>
  <r>
    <s v="VPA6"/>
    <s v="KE-BOM-2210-26366"/>
    <x v="0"/>
    <s v="Grievance"/>
    <s v="23rd August,2022"/>
    <d v="2022-08-23T00:00:00"/>
    <s v="26th October,2022"/>
    <d v="2022-10-26T00:00:00"/>
    <s v="Cherotich Cheokwony"/>
    <s v="Female"/>
    <s v="23469074"/>
    <s v="+254"/>
    <s v="0727321381"/>
    <s v=""/>
    <s v=""/>
    <n v="35.185234999999999"/>
    <n v="-0.67780300000000004"/>
    <s v="Bomet"/>
    <s v="Sotik"/>
    <s v="Kapkimolwet"/>
    <s v="Sumek"/>
    <x v="1"/>
    <s v="Nemcom Ltd"/>
    <s v=""/>
    <s v=""/>
    <s v="Micro Business"/>
    <s v="KENBIM"/>
  </r>
  <r>
    <s v="VPA6"/>
    <s v="KE-UAS-2210-30157"/>
    <x v="1"/>
    <s v=""/>
    <s v="17th July,2022"/>
    <d v="2022-07-17T00:00:00"/>
    <s v="20th October,2022"/>
    <d v="2022-10-20T00:00:00"/>
    <s v="Jebet Julia"/>
    <s v="Female"/>
    <n v="99999"/>
    <s v="+254"/>
    <s v="0701289001"/>
    <s v=""/>
    <s v=""/>
    <n v="35.28651"/>
    <n v="0.46037800000000001"/>
    <s v="Uasin Gishu"/>
    <s v="Kesses"/>
    <s v="Kesses"/>
    <s v="Royalton"/>
    <x v="2"/>
    <s v="Ndimar Renewable Energy"/>
    <s v=""/>
    <s v=""/>
    <s v="Micro Business"/>
    <s v="MKD"/>
  </r>
  <r>
    <s v="VPA6"/>
    <s v="KE-MER-2211-29404"/>
    <x v="1"/>
    <s v=""/>
    <s v="22nd October,2022"/>
    <d v="2022-10-22T00:00:00"/>
    <s v="15th November,2022"/>
    <d v="2022-11-15T00:00:00"/>
    <s v="Mugwimi Virginia Kaimuri"/>
    <s v="Female"/>
    <s v="7011236"/>
    <s v="+254"/>
    <s v="0721334764"/>
    <s v=""/>
    <s v="0725563467"/>
    <n v="37.695878"/>
    <n v="-0.19836799999999999"/>
    <s v="Meru"/>
    <s v="Imenti South"/>
    <s v="Gikui"/>
    <s v="Njerune"/>
    <x v="0"/>
    <s v="Igwemas General Digester Ltd"/>
    <s v="Samuel Kirimi"/>
    <s v=""/>
    <s v="Micro Business"/>
    <s v="MKD"/>
  </r>
  <r>
    <s v="VPA6"/>
    <s v="KE-MER-2210-29401"/>
    <x v="1"/>
    <s v=""/>
    <s v="15th September,2022"/>
    <d v="2022-09-15T00:00:00"/>
    <s v="1st October,2022"/>
    <d v="2022-10-01T00:00:00"/>
    <s v="Kiogora Jerinder Ntinyari"/>
    <s v="Female"/>
    <s v="34564543"/>
    <s v="+254"/>
    <s v="0726120969"/>
    <s v=""/>
    <s v="0720335135"/>
    <n v="37.594971999999999"/>
    <n v="-8.8804999999999995E-2"/>
    <s v="Meru"/>
    <s v="Imenti South"/>
    <s v="Upper Chure"/>
    <s v="Ithimbari"/>
    <x v="2"/>
    <s v="Igwemas General Digester Ltd"/>
    <s v="Kevin Kiriinya"/>
    <s v=""/>
    <s v="Micro Business"/>
    <s v="MKD"/>
  </r>
  <r>
    <s v="VPA6"/>
    <s v="KE-MER-2210-29402"/>
    <x v="1"/>
    <s v=""/>
    <s v="4th October,2022"/>
    <d v="2022-10-04T00:00:00"/>
    <s v="20th October,2022"/>
    <d v="2022-10-20T00:00:00"/>
    <s v="M'Arithi Bildad Bundi"/>
    <s v="Male"/>
    <s v="2538627"/>
    <s v="+254"/>
    <s v="0714152092"/>
    <s v=""/>
    <s v="0795052478"/>
    <n v="37.601157000000001"/>
    <n v="-8.9212E-2"/>
    <s v="Meru"/>
    <s v="Imenti South"/>
    <s v="Upper Chure"/>
    <s v="Mutharene"/>
    <x v="3"/>
    <s v="Igwemas General Digester Ltd"/>
    <s v="Joshua Kiogora"/>
    <s v=""/>
    <s v="Micro Business"/>
    <s v="MKD"/>
  </r>
  <r>
    <s v="VPA6"/>
    <s v="KE-MER-2211-29403"/>
    <x v="1"/>
    <s v=""/>
    <s v="18th October,2022"/>
    <d v="2022-10-18T00:00:00"/>
    <s v="5th November,2022"/>
    <d v="2022-11-05T00:00:00"/>
    <s v="Mwenda Everlyne Mwariumwe"/>
    <s v="Female"/>
    <s v="10252234"/>
    <s v="+254"/>
    <s v="0722378522"/>
    <s v=""/>
    <s v="0722336493"/>
    <n v="37.668278000000001"/>
    <n v="-0.17497199999999999"/>
    <s v="Meru"/>
    <s v="Imenti South"/>
    <s v="Igoji East"/>
    <s v="Kianjogu"/>
    <x v="0"/>
    <s v="Igwemas General Digester Ltd"/>
    <s v="Joshua Kiogora"/>
    <s v=""/>
    <s v="Micro Business"/>
    <s v="MKD"/>
  </r>
  <r>
    <s v="VPA6"/>
    <s v="KE-NAK-2302-29798"/>
    <x v="1"/>
    <s v=""/>
    <s v="28th August,2022"/>
    <d v="2022-08-28T00:00:00"/>
    <s v="9th February,2023"/>
    <d v="2023-02-09T00:00:00"/>
    <s v="Michael Kingori"/>
    <s v="Male"/>
    <n v="99999"/>
    <s v="+254"/>
    <s v="0721230823"/>
    <s v=""/>
    <s v=""/>
    <n v="36.006070999999999"/>
    <n v="-0.26941599999999999"/>
    <s v="Nakuru"/>
    <s v="Bahati"/>
    <s v="Lanet"/>
    <s v="CMC"/>
    <x v="2"/>
    <s v="Samjubiotec Enterprises"/>
    <s v="Samuel juma"/>
    <s v=""/>
    <s v="Micro Business"/>
    <s v="KENBIM"/>
  </r>
  <r>
    <s v="VPA6"/>
    <s v="KE-NAK-2302-29800"/>
    <x v="1"/>
    <s v=""/>
    <s v="26th December,2022"/>
    <d v="2022-12-26T00:00:00"/>
    <s v="9th February,2023"/>
    <d v="2023-02-09T00:00:00"/>
    <s v="Rosemary Jumbe"/>
    <s v="Female"/>
    <n v="99999"/>
    <s v="+254"/>
    <s v="0721771475"/>
    <s v=""/>
    <s v=""/>
    <n v="36.006163999999998"/>
    <n v="-0.26966800000000002"/>
    <s v="Nakuru"/>
    <s v="Bahati"/>
    <s v="Kiti"/>
    <s v="Kiti-milimani"/>
    <x v="1"/>
    <s v="Samjubiotec Enterprises"/>
    <s v="Samuel Juma"/>
    <s v=""/>
    <s v="Micro Business"/>
    <s v="KENBIM"/>
  </r>
  <r>
    <s v="VPA6"/>
    <s v="KE-NAK-2302-29796"/>
    <x v="1"/>
    <s v=""/>
    <s v="28th November,2021"/>
    <d v="2021-11-28T00:00:00"/>
    <s v="5th February,2023"/>
    <d v="2023-02-05T00:00:00"/>
    <s v="Dickson Wakaba"/>
    <s v="Male"/>
    <n v="99999"/>
    <s v="+254"/>
    <s v="0722873520"/>
    <s v=""/>
    <s v="0706158104"/>
    <n v="36.006030000000003"/>
    <n v="-0.26938000000000001"/>
    <s v="Nakuru"/>
    <s v="Bahati"/>
    <s v="Kiti"/>
    <s v="Tumsifu"/>
    <x v="0"/>
    <s v="Samjubiotec Enterprises"/>
    <s v="Samuel Juma"/>
    <s v=""/>
    <s v="Micro Business"/>
    <s v="MKD"/>
  </r>
  <r>
    <s v="VPA6"/>
    <s v="KE-NYE-2211-30333"/>
    <x v="1"/>
    <s v=""/>
    <s v="21st October,2022"/>
    <d v="2022-10-21T00:00:00"/>
    <s v="30th November,2022"/>
    <d v="2022-11-30T00:00:00"/>
    <s v="Kagera Nancy Gathigia"/>
    <s v="Female"/>
    <s v="23048427"/>
    <s v="+254"/>
    <s v="0724832774"/>
    <s v=""/>
    <s v="0710339412"/>
    <n v="37.024272000000003"/>
    <n v="-0.50473999999999997"/>
    <s v="Nyeri"/>
    <s v="Tetu"/>
    <s v="Aguthi"/>
    <s v="Kiangungi"/>
    <x v="1"/>
    <s v="Mt Kenya Renewable energy"/>
    <s v=""/>
    <s v=""/>
    <s v="Micro Business"/>
    <s v="MKD"/>
  </r>
  <r>
    <s v="VPA6"/>
    <s v="KE-NYE-2212-30332"/>
    <x v="1"/>
    <s v=""/>
    <s v="24th October,2022"/>
    <d v="2022-10-24T00:00:00"/>
    <s v="3rd December,2022"/>
    <d v="2022-12-03T00:00:00"/>
    <s v="Mwaniki Jackson"/>
    <s v="Male"/>
    <s v="11807521"/>
    <s v="+254"/>
    <s v="0724695450"/>
    <s v=""/>
    <s v="0729645177"/>
    <n v="37.019728000000001"/>
    <n v="-0.49854999999999999"/>
    <s v="Nyeri"/>
    <s v="Tetu"/>
    <s v="Muthinga"/>
    <s v="Gititu"/>
    <x v="1"/>
    <s v="Mt Kenya Renewable energy"/>
    <s v=""/>
    <s v=""/>
    <s v="Micro Business"/>
    <s v="MKD"/>
  </r>
  <r>
    <s v="VPA6"/>
    <s v="KE-NYE-2212-30326"/>
    <x v="1"/>
    <s v=""/>
    <s v="26th October,2022"/>
    <d v="2022-10-26T00:00:00"/>
    <s v="14th December,2022"/>
    <d v="2022-12-14T00:00:00"/>
    <s v="Gichuki Jackson"/>
    <s v="Male"/>
    <s v="3330188"/>
    <s v="+254"/>
    <s v="0722432776"/>
    <s v=""/>
    <s v=""/>
    <n v="37.003397999999997"/>
    <n v="-0.58511299999999999"/>
    <s v="Nyeri"/>
    <s v="Mukurweini"/>
    <s v="Karindi"/>
    <s v="Ngorano"/>
    <x v="1"/>
    <s v="Mt Kenya Renewable energy"/>
    <s v=""/>
    <s v=""/>
    <s v="Micro Business"/>
    <s v="MKD"/>
  </r>
  <r>
    <s v="VPA6"/>
    <s v="KE-NYE-2212-30331"/>
    <x v="1"/>
    <s v=""/>
    <s v="9th November,2022"/>
    <d v="2022-11-09T00:00:00"/>
    <s v="18th December,2022"/>
    <d v="2022-12-18T00:00:00"/>
    <s v="Murage Samuel"/>
    <s v="Male"/>
    <s v="1943268"/>
    <s v="+254"/>
    <s v="0722244200"/>
    <s v=""/>
    <s v="0722704611"/>
    <n v="37.023242000000003"/>
    <n v="-0.47631699999999999"/>
    <s v="Nyeri"/>
    <s v="Tetu"/>
    <s v="Aguthi"/>
    <s v="Gichira"/>
    <x v="1"/>
    <s v="Mt Kenya Renewable energy"/>
    <s v=""/>
    <s v=""/>
    <s v="Micro Business"/>
    <s v="MKD"/>
  </r>
  <r>
    <s v="VPA6"/>
    <s v="KE-NYE-2212-30334"/>
    <x v="0"/>
    <s v="Non Compliant"/>
    <s v="24th November,2022"/>
    <d v="2022-11-24T00:00:00"/>
    <s v="29th December,2022"/>
    <d v="2022-12-29T00:00:00"/>
    <s v="Karuoya Hezron Wahome"/>
    <s v="Male"/>
    <s v="9323662"/>
    <s v="+254"/>
    <s v="0714342141"/>
    <s v=""/>
    <s v="0722639998"/>
    <n v="37.103557000000002"/>
    <n v="-0.52083800000000002"/>
    <s v="Nyeri"/>
    <s v="Mathira East"/>
    <s v="Gachuku"/>
    <s v="Kiamabara"/>
    <x v="0"/>
    <s v="Mt Kenya Renewable energy"/>
    <s v=""/>
    <s v=""/>
    <s v="Micro Business"/>
    <s v="MKD"/>
  </r>
  <r>
    <s v="VPA6"/>
    <s v="KE-MER-2301-29409"/>
    <x v="0"/>
    <s v="Unreachable"/>
    <s v="1st January,2023"/>
    <d v="2023-01-01T00:00:00"/>
    <s v="14th January,2023"/>
    <d v="2023-01-14T00:00:00"/>
    <s v="Mpuko Julia Nguta"/>
    <s v="Female"/>
    <s v="2360282"/>
    <s v="+254"/>
    <s v="0713863656"/>
    <s v=""/>
    <s v="0787631470"/>
    <n v="37.576262"/>
    <n v="3.8469999999999997E-2"/>
    <s v="Meru"/>
    <s v="Central Imenti"/>
    <s v="Katheri"/>
    <s v="Muchicha"/>
    <x v="2"/>
    <s v="Igwemas General Digester Ltd"/>
    <s v="Kevin Kirinya"/>
    <s v=""/>
    <s v="Micro Business"/>
    <s v="MKD"/>
  </r>
  <r>
    <s v="VPA6"/>
    <s v="KE-MER-2301-29410"/>
    <x v="1"/>
    <s v=""/>
    <s v="27th December,2022"/>
    <d v="2022-12-27T00:00:00"/>
    <s v="5th January,2023"/>
    <d v="2023-01-05T00:00:00"/>
    <s v="Ngatu Fredrick Rimbere"/>
    <s v="Male"/>
    <s v="0852046"/>
    <s v="+254"/>
    <s v="0726813535"/>
    <s v=""/>
    <s v="0733561013"/>
    <n v="37.633623"/>
    <n v="3.5277999999999997E-2"/>
    <s v="Meru"/>
    <s v="Central Imenti"/>
    <s v="Ntakira"/>
    <s v="Ngurumo"/>
    <x v="0"/>
    <s v="Igwemas General Digester Ltd"/>
    <s v="Samuel Kirimi"/>
    <s v=""/>
    <s v="Micro Business"/>
    <s v="MKD"/>
  </r>
  <r>
    <s v="VPA6"/>
    <s v="KE-MER-2302-29412"/>
    <x v="0"/>
    <s v="Grievance"/>
    <s v="28th January,2023"/>
    <d v="2023-01-28T00:00:00"/>
    <s v="9th February,2023"/>
    <d v="2023-02-09T00:00:00"/>
    <s v="Lilford Catherine Kinoti"/>
    <s v="Female"/>
    <s v="2361743"/>
    <s v="+254"/>
    <s v="0722355891"/>
    <s v=""/>
    <s v="0722737958"/>
    <n v="37.761316999999998"/>
    <n v="4.9480000000000003E-2"/>
    <s v="Meru"/>
    <s v="Imenti North"/>
    <s v="Giaki"/>
    <s v="Ndingene"/>
    <x v="0"/>
    <s v="Igwemas General Digester Ltd"/>
    <s v="Samuel Kirimi"/>
    <s v=""/>
    <s v="Micro Business"/>
    <s v="MKD"/>
  </r>
  <r>
    <s v="VPA6"/>
    <s v="KE-MER-2301-29411"/>
    <x v="1"/>
    <s v=""/>
    <s v="17th January,2023"/>
    <d v="2023-01-17T00:00:00"/>
    <s v="24th January,2023"/>
    <d v="2023-01-24T00:00:00"/>
    <s v="M'Turuchiu Jason Laibuta"/>
    <s v="Male"/>
    <s v="0506973"/>
    <s v="+254"/>
    <s v="0721280809"/>
    <s v=""/>
    <s v="0738111157"/>
    <n v="37.722650000000002"/>
    <n v="0.208565"/>
    <s v="Meru"/>
    <s v="Central Imenti"/>
    <s v="Tinyaine"/>
    <s v="Twaare"/>
    <x v="3"/>
    <s v="Igwemas General Digester Ltd"/>
    <s v="Joshua Kiogora"/>
    <s v=""/>
    <s v="Micro Business"/>
    <s v="MKD"/>
  </r>
  <r>
    <s v="VPA6"/>
    <s v="KE-MER-2302-29413"/>
    <x v="1"/>
    <s v=""/>
    <s v="26th January,2023"/>
    <d v="2023-01-26T00:00:00"/>
    <s v="3rd February,2023"/>
    <d v="2023-02-03T00:00:00"/>
    <s v="Ithaitha Benard Muriuki"/>
    <s v="Male"/>
    <s v="7722941"/>
    <s v="+254"/>
    <s v="0720921278"/>
    <s v=""/>
    <s v="0736544581"/>
    <n v="37.841123000000003"/>
    <n v="9.9497000000000002E-2"/>
    <s v="Meru"/>
    <s v="Tigania East"/>
    <s v="Mikinduri west"/>
    <s v="Ruuju"/>
    <x v="3"/>
    <s v="Igwemas General Digester Ltd"/>
    <s v="Joshua Kiogora"/>
    <s v=""/>
    <s v="Micro Business"/>
    <s v="MKD"/>
  </r>
  <r>
    <s v="VPA6"/>
    <s v="KE-MER-2302-29415"/>
    <x v="0"/>
    <s v="Unreachable"/>
    <s v="5th February,2023"/>
    <d v="2023-02-05T00:00:00"/>
    <s v="15th February,2023"/>
    <d v="2023-02-15T00:00:00"/>
    <s v="Kinyua Dorothy Gatwiri"/>
    <s v="Male"/>
    <s v="23330887"/>
    <s v="+254"/>
    <s v="0712171336"/>
    <s v=""/>
    <s v="0754852093"/>
    <n v="37.555062"/>
    <n v="-1.2272E-2"/>
    <s v="Meru"/>
    <s v="Central Imenti"/>
    <s v="Kagoji"/>
    <s v="Muurugi"/>
    <x v="3"/>
    <s v="Likunga Company Limited"/>
    <s v="Jason Mutabari"/>
    <s v=""/>
    <s v="Micro Business"/>
    <s v="KENBIM"/>
  </r>
  <r>
    <s v="VPA6"/>
    <s v="KE-MUR-2302-30986"/>
    <x v="1"/>
    <s v=""/>
    <s v="8th January,2023"/>
    <d v="2023-01-08T00:00:00"/>
    <s v="17th February,2023"/>
    <d v="2023-02-17T00:00:00"/>
    <s v="Gakure James Muriranja"/>
    <s v="Male"/>
    <n v="99999"/>
    <s v="+254"/>
    <s v="0721334032"/>
    <s v=""/>
    <s v=""/>
    <n v="37.050336999999999"/>
    <n v="-0.62610600000000005"/>
    <s v="Murang'a"/>
    <s v="Kiharu"/>
    <s v="Gaitheri"/>
    <s v="Gakurwe"/>
    <x v="1"/>
    <s v="Mt Kenya Renewable energy"/>
    <s v="Mt Kenya renewable energy"/>
    <s v=""/>
    <s v="Micro Business"/>
    <s v="KENBIM"/>
  </r>
  <r>
    <s v="VPA6"/>
    <s v="KE-NYA-2304-29022"/>
    <x v="1"/>
    <s v=""/>
    <s v="20th December,2022"/>
    <d v="2022-12-20T00:00:00"/>
    <s v="20th April,2023"/>
    <d v="2023-04-20T00:00:00"/>
    <s v="John Ondieki Angwenyi"/>
    <s v="Male"/>
    <s v="0639280"/>
    <s v="+254"/>
    <s v="0727485636"/>
    <s v=""/>
    <s v="0728639849"/>
    <n v="34.926205000000003"/>
    <n v="-0.55757800000000002"/>
    <s v="Nyamira"/>
    <s v="West Mugirango"/>
    <s v="Township"/>
    <s v="Kiongongi"/>
    <x v="3"/>
    <s v="Perjo Biogas and co ltd"/>
    <s v="Joel Moigare"/>
    <s v=""/>
    <s v="Micro Business"/>
    <s v="MKD"/>
  </r>
  <r>
    <s v="VPA6"/>
    <s v="KE-NYA-2304-29023"/>
    <x v="1"/>
    <s v=""/>
    <s v="15th February,2023"/>
    <d v="2023-02-15T00:00:00"/>
    <s v="23rd April,2023"/>
    <d v="2023-04-23T00:00:00"/>
    <s v="Alfred Onyancha Agaki"/>
    <s v="Male"/>
    <s v="27508165"/>
    <s v="+254"/>
    <s v="0728648131"/>
    <s v=""/>
    <s v="0796193083"/>
    <n v="34.950850000000003"/>
    <n v="-0.62617199999999995"/>
    <s v="Nyamira"/>
    <s v="West Mugirango"/>
    <s v="Bonyamatuta"/>
    <s v="Moikabondo"/>
    <x v="3"/>
    <s v="Perjo Biogas and co ltd"/>
    <s v="Joel Moigare"/>
    <s v=""/>
    <s v="Micro Business"/>
    <s v="MKD"/>
  </r>
  <r>
    <s v="VPA6"/>
    <s v="KE-KIS-2304-29025"/>
    <x v="1"/>
    <s v=""/>
    <s v="10th February,2023"/>
    <d v="2023-02-10T00:00:00"/>
    <s v="20th April,2023"/>
    <d v="2023-04-20T00:00:00"/>
    <s v="Zablon Mwagi Motanya"/>
    <s v="Male"/>
    <s v="1621852"/>
    <s v="+254"/>
    <s v="0729272303"/>
    <s v=""/>
    <s v="0713382226"/>
    <n v="34.907404999999997"/>
    <n v="-0.79735999999999996"/>
    <s v="Kisii"/>
    <s v="Nyaribari Masaba"/>
    <s v="Masaba South"/>
    <s v="Obwari"/>
    <x v="0"/>
    <s v="Perjo Biogas and co ltd"/>
    <s v="Joel Moigare"/>
    <s v=""/>
    <s v="Micro Business"/>
    <s v="MKD"/>
  </r>
  <r>
    <s v="VPA6"/>
    <s v="KE-KIS-2304-29024"/>
    <x v="1"/>
    <s v=""/>
    <s v="16th April,2023"/>
    <d v="2023-04-16T00:00:00"/>
    <s v="29th April,2023"/>
    <d v="2023-04-29T00:00:00"/>
    <s v="Steaven Nyangate Machuka"/>
    <s v="Male"/>
    <s v="4119966"/>
    <s v="+254"/>
    <s v="0723588716"/>
    <s v=""/>
    <s v="0725608837"/>
    <n v="34.816147000000001"/>
    <n v="-0.71530700000000003"/>
    <s v="Kisii"/>
    <s v="Nyaribari Chache"/>
    <s v="Keumbu"/>
    <s v="Nyachenge"/>
    <x v="2"/>
    <s v="Perjo Biogas and co ltd"/>
    <s v="Joel Moigare"/>
    <s v=""/>
    <s v="Micro Business"/>
    <s v="KENBIM"/>
  </r>
  <r>
    <s v="VPA6"/>
    <s v="KE-NYE-2304-83432532-00001"/>
    <x v="0"/>
    <s v="ABC plants"/>
    <s v="1st February,2023"/>
    <d v="2023-02-01T00:00:00"/>
    <s v="1st April,2023"/>
    <d v="2023-04-01T00:00:00"/>
    <s v="Wangombe Alice Wambui"/>
    <s v="Female"/>
    <s v="1391907"/>
    <s v="+254"/>
    <s v="0717103774"/>
    <s v=""/>
    <s v=""/>
    <n v="36.902552"/>
    <n v="-0.33887299999999998"/>
    <s v="Nyeri"/>
    <s v="Kieni West"/>
    <s v="Muiga"/>
    <s v="Muiga"/>
    <x v="2"/>
    <s v="Sakaki Natural Renewable Energy Center"/>
    <s v="Sammy kimenyi"/>
    <s v=""/>
    <s v="Micro Business"/>
    <s v="MKD"/>
  </r>
  <r>
    <s v="VPA6"/>
    <s v="KE-NYE-2303-83432532-00005"/>
    <x v="0"/>
    <s v="ABC plants"/>
    <s v="3rd January,2023"/>
    <d v="2023-01-03T00:00:00"/>
    <s v="10th March,2023"/>
    <d v="2023-03-10T00:00:00"/>
    <s v="Njuguna Richard Karimi"/>
    <s v="Male"/>
    <s v="21550314"/>
    <s v="+254"/>
    <s v="0721995764"/>
    <s v=""/>
    <s v="0721535582"/>
    <n v="37.051572"/>
    <n v="-0.55141899999999999"/>
    <s v="Nyeri"/>
    <s v="Mukurweini"/>
    <s v="Mukurweini central"/>
    <s v="Gachiriro"/>
    <x v="4"/>
    <s v="Sakaki Natural Renewable Energy Center"/>
    <s v="0723421759"/>
    <s v=""/>
    <s v="Micro Business"/>
    <s v="AKUT"/>
  </r>
  <r>
    <s v="VPA6"/>
    <s v="KE-NYE-2303-83432532-00004"/>
    <x v="0"/>
    <s v="ABC plants"/>
    <s v="28th December,2022"/>
    <d v="2022-12-28T00:00:00"/>
    <s v="15th March,2023"/>
    <d v="2023-03-15T00:00:00"/>
    <s v="Munyiri Joseph Gatere"/>
    <s v="Male"/>
    <s v="13537985"/>
    <s v="+254"/>
    <s v="0721753218"/>
    <s v=""/>
    <s v=""/>
    <n v="37.048388000000003"/>
    <n v="-0.55483400000000005"/>
    <s v="Nyeri"/>
    <s v="Mukurweini"/>
    <s v="Mukurweini central"/>
    <s v="Gachiriro"/>
    <x v="1"/>
    <s v="Sakaki Natural Renewable Energy Center"/>
    <s v="Sammy kimenyi"/>
    <s v=""/>
    <s v="Micro Business"/>
    <s v="MKD"/>
  </r>
  <r>
    <s v="VPA6"/>
    <s v="KE-NYE-2302-83432532-00012"/>
    <x v="0"/>
    <s v="ABC plants"/>
    <s v="5th December,2022"/>
    <d v="2022-12-05T00:00:00"/>
    <s v="14th February,2023"/>
    <d v="2023-02-14T00:00:00"/>
    <s v="Murakaru Peris Muthoni"/>
    <s v="Female"/>
    <s v="20787130"/>
    <s v="+254"/>
    <s v="0721272932"/>
    <s v=""/>
    <s v="0721342245"/>
    <n v="37.148186000000003"/>
    <n v="-0.43439899999999998"/>
    <s v="Nyeri"/>
    <s v="Mathira East"/>
    <s v="Magutu"/>
    <s v="Gathehu"/>
    <x v="2"/>
    <s v="Sakaki Natural Renewable Energy Center"/>
    <s v="Sammy kimenyi"/>
    <s v=""/>
    <s v="Micro Business"/>
    <s v="MKD"/>
  </r>
  <r>
    <s v="VPA6"/>
    <s v="KE-NYE-2304-83432532-00007"/>
    <x v="0"/>
    <s v="ABC plants"/>
    <s v="3rd March,2023"/>
    <d v="2023-03-03T00:00:00"/>
    <s v="1st April,2023"/>
    <d v="2023-04-01T00:00:00"/>
    <s v="Kinyori Rose Wanja"/>
    <s v="Female"/>
    <s v="6051714"/>
    <s v="+254"/>
    <s v="0722331738"/>
    <s v=""/>
    <s v="0739244224"/>
    <n v="37.154142"/>
    <n v="-0.50699700000000003"/>
    <s v="Nyeri"/>
    <s v="Mathira East"/>
    <s v="Iriaini"/>
    <s v="Kiaguthu"/>
    <x v="2"/>
    <s v="Sakaki Natural Renewable Energy Center"/>
    <s v="Sammy kimenyi"/>
    <s v=""/>
    <s v="Micro Business"/>
    <s v="MKD"/>
  </r>
  <r>
    <s v="VPA6"/>
    <s v="KE-NYE-2304-83432532-00002"/>
    <x v="0"/>
    <s v="ABC plants"/>
    <s v="23rd January,2023"/>
    <d v="2023-01-23T00:00:00"/>
    <s v="5th April,2023"/>
    <d v="2023-04-05T00:00:00"/>
    <s v="Gathogo Francis Muchiri"/>
    <s v="Male"/>
    <s v="7012436"/>
    <s v="+254"/>
    <s v="0722598610"/>
    <s v=""/>
    <s v="0722969004"/>
    <n v="37.012583999999997"/>
    <n v="-0.460366"/>
    <s v="Nyeri"/>
    <s v="Nyeri Town"/>
    <s v="Gatitu muruguru"/>
    <s v="Kiamuiru"/>
    <x v="1"/>
    <s v="Sakaki Natural Renewable Energy Center"/>
    <s v="Sammy kimenyi"/>
    <s v=""/>
    <s v="Micro Business"/>
    <s v="MKD"/>
  </r>
  <r>
    <s v="VPA6"/>
    <s v="KE-NYE-2303-83432532-00006"/>
    <x v="0"/>
    <s v="ABC plants"/>
    <s v="29th January,2023"/>
    <d v="2023-01-29T00:00:00"/>
    <s v="20th March,2023"/>
    <d v="2023-03-20T00:00:00"/>
    <s v="Kamau Catherine Gathoni"/>
    <s v="Female"/>
    <s v="13539528"/>
    <s v="+254"/>
    <s v="0721328082"/>
    <s v=""/>
    <s v=""/>
    <n v="37.059685999999999"/>
    <n v="-0.565886"/>
    <s v="Nyeri"/>
    <s v="Mukurweini"/>
    <s v="Mukurweini central"/>
    <s v="Kiangoma"/>
    <x v="2"/>
    <s v="Sakaki Natural Renewable Energy Center"/>
    <s v="Sammy kimenyi"/>
    <s v=""/>
    <s v="Micro Business"/>
    <s v="MKD"/>
  </r>
  <r>
    <s v="VPA6"/>
    <s v="KE-NYE-2303-83432532-00003"/>
    <x v="0"/>
    <s v="ABC plants"/>
    <s v="30th December,2022"/>
    <d v="2022-12-30T00:00:00"/>
    <s v="10th March,2023"/>
    <d v="2023-03-10T00:00:00"/>
    <s v="Keru Ephuntus Ndirangu"/>
    <s v="Male"/>
    <s v="5488343"/>
    <s v="+254"/>
    <s v="0726718868"/>
    <s v=""/>
    <s v="0722892633"/>
    <n v="37.010275"/>
    <n v="-0.44907000000000002"/>
    <s v="Nyeri"/>
    <s v="Nyeri Town"/>
    <s v="Gatitu muruguru"/>
    <s v="Githiru"/>
    <x v="2"/>
    <s v="Sakaki Natural Renewable Energy Center"/>
    <s v="Sammy kimenyi"/>
    <s v=""/>
    <s v="Micro Business"/>
    <s v="MKD"/>
  </r>
  <r>
    <s v="VPA6"/>
    <s v="KE-EMB-2303-83432532-00014"/>
    <x v="0"/>
    <s v="ABC plants"/>
    <s v="9th December,2022"/>
    <d v="2022-12-09T00:00:00"/>
    <s v="3rd March,2023"/>
    <d v="2023-03-03T00:00:00"/>
    <s v="Mwangi John Kimani"/>
    <s v="Male"/>
    <n v="99999"/>
    <s v="+254"/>
    <s v="0712174330"/>
    <s v=""/>
    <s v=""/>
    <n v="37.488258999999999"/>
    <n v="-0.54271400000000003"/>
    <s v="Embu"/>
    <s v="Embu West"/>
    <s v="Itabua"/>
    <s v="Itabua"/>
    <x v="4"/>
    <s v="Sakaki Natural Renewable Energy Center"/>
    <s v="Sammy kimenyi"/>
    <s v=""/>
    <s v="Micro Business"/>
    <s v="AKUT"/>
  </r>
  <r>
    <s v="VPA6"/>
    <s v="KE-NYE-2302-83432532-00011"/>
    <x v="0"/>
    <s v="ABC plants"/>
    <s v="15th December,2022"/>
    <d v="2022-12-15T00:00:00"/>
    <s v="20th February,2023"/>
    <d v="2023-02-20T00:00:00"/>
    <s v="Kihara Peter Thamaini"/>
    <s v="Male"/>
    <s v="11776205"/>
    <s v="+254"/>
    <s v="0723384004"/>
    <s v=""/>
    <s v=""/>
    <n v="37.162129999999998"/>
    <n v="-0.444519"/>
    <s v="Nyeri"/>
    <s v="Mathira East"/>
    <s v="Iriaini"/>
    <s v="Gatondo"/>
    <x v="2"/>
    <s v="Sakaki Natural Renewable Energy Center"/>
    <s v="Sammy kimenyi"/>
    <s v=""/>
    <s v="Micro Business"/>
    <s v="MKD"/>
  </r>
  <r>
    <s v="VPA6"/>
    <s v="KE-MUR-2305-83432532-00008"/>
    <x v="0"/>
    <s v="ABC plants"/>
    <s v="3rd January,2023"/>
    <d v="2023-01-03T00:00:00"/>
    <s v="5th May,2023"/>
    <d v="2023-05-05T00:00:00"/>
    <s v="Kamanja Damaris Muthoni"/>
    <s v="Female"/>
    <s v="8485480"/>
    <s v="+254"/>
    <s v="0715779163"/>
    <s v=""/>
    <s v=""/>
    <n v="37.208272000000001"/>
    <n v="-0.68556300000000003"/>
    <s v="Murang'a"/>
    <s v="Kiharu"/>
    <s v="Mbiri"/>
    <s v="Kiangatia"/>
    <x v="2"/>
    <s v="Sakaki Natural Renewable Energy Center"/>
    <s v="Sammy kimenyi"/>
    <s v=""/>
    <s v="Micro Business"/>
    <s v="MKD"/>
  </r>
  <r>
    <s v="VPA6"/>
    <s v="KE-MUR-2305-83432532-00009"/>
    <x v="0"/>
    <s v="ABC plants"/>
    <s v="5th January,2023"/>
    <d v="2023-01-05T00:00:00"/>
    <s v="5th May,2023"/>
    <d v="2023-05-05T00:00:00"/>
    <s v="Karekia Peris Wanjiku"/>
    <s v="Female"/>
    <s v="10848137"/>
    <s v="+254"/>
    <s v="0713787702"/>
    <s v=""/>
    <s v="0726349211"/>
    <n v="37.206729000000003"/>
    <n v="-0.68219600000000002"/>
    <s v="Murang'a"/>
    <s v="Kiharu"/>
    <s v="Mbiri"/>
    <s v="Kiangatia"/>
    <x v="2"/>
    <s v="Sakaki Natural Renewable Energy Center"/>
    <s v="Sammy kimenyi"/>
    <s v=""/>
    <s v="Micro Business"/>
    <s v="MKD"/>
  </r>
  <r>
    <s v="VPA6"/>
    <s v="KE-MUR-2305-83432532-00010"/>
    <x v="0"/>
    <s v="ABC plants"/>
    <s v="6th January,2023"/>
    <d v="2023-01-06T00:00:00"/>
    <s v="6th May,2023"/>
    <d v="2023-05-06T00:00:00"/>
    <s v="Wachira Titus Kiambi"/>
    <s v="Male"/>
    <s v="22311462"/>
    <s v="+254"/>
    <s v="0724154259"/>
    <s v=""/>
    <s v="0722436837"/>
    <n v="37.199198000000003"/>
    <n v="-0.67357500000000003"/>
    <s v="Murang'a"/>
    <s v="Kiharu"/>
    <s v="Mbiri"/>
    <s v="Gathanjiini"/>
    <x v="1"/>
    <s v="Sakaki Natural Renewable Energy Center"/>
    <s v="Sammy kimenyi"/>
    <s v=""/>
    <s v="Micro Business"/>
    <s v="MKD"/>
  </r>
  <r>
    <s v="VPA6"/>
    <s v="KE-EMB-2303-83432532-00013"/>
    <x v="0"/>
    <s v="ABC plants"/>
    <s v="28th December,2022"/>
    <d v="2022-12-28T00:00:00"/>
    <s v="12th March,2023"/>
    <d v="2023-03-12T00:00:00"/>
    <s v="Muchira Peter Muchira"/>
    <s v="Male"/>
    <s v="11816165"/>
    <s v="+254"/>
    <s v="0725219642"/>
    <s v=""/>
    <s v=""/>
    <n v="37.491292999999999"/>
    <n v="-0.54345600000000005"/>
    <s v="Embu"/>
    <s v="Embu West"/>
    <s v="Beti north"/>
    <s v="Itabua"/>
    <x v="0"/>
    <s v="Sakaki Natural Renewable Energy Center"/>
    <s v="Sammy kimenyi"/>
    <s v=""/>
    <s v="Micro Business"/>
    <s v="MKD"/>
  </r>
  <r>
    <s v="VPA6"/>
    <s v="KE-NYE-2303-83432532-00016"/>
    <x v="0"/>
    <s v="ABC plants"/>
    <s v="27th December,2022"/>
    <d v="2022-12-27T00:00:00"/>
    <s v="21st March,2023"/>
    <d v="2023-03-21T00:00:00"/>
    <s v="Muui Joseph Kabiru"/>
    <s v="Male"/>
    <s v="3726453"/>
    <s v="+254"/>
    <s v="0723426822"/>
    <s v=""/>
    <s v="0723857749"/>
    <n v="37.101742999999999"/>
    <n v="-0.44224400000000003"/>
    <s v="Nyeri"/>
    <s v="Mathira"/>
    <s v="Kirimukuyu"/>
    <s v="Gachuiro"/>
    <x v="2"/>
    <s v="Sakaki Natural Renewable Energy Center"/>
    <s v="Sammy kimenyi"/>
    <s v=""/>
    <s v="Micro Business"/>
    <s v="MKD"/>
  </r>
  <r>
    <s v="VPA6"/>
    <s v="KE-NYE-2302-83432532-00017"/>
    <x v="0"/>
    <s v="ABC plants"/>
    <s v="9th January,2023"/>
    <d v="2023-01-09T00:00:00"/>
    <s v="14th February,2023"/>
    <d v="2023-02-14T00:00:00"/>
    <s v="Martin Doris Wambui"/>
    <s v="Male"/>
    <s v="26744353"/>
    <s v="+254"/>
    <s v="0723395314"/>
    <s v=""/>
    <s v="0722349983"/>
    <n v="37.165025999999997"/>
    <n v="-0.50964299999999996"/>
    <s v="Nyeri"/>
    <s v="Mathira"/>
    <s v="Iriaini"/>
    <s v="Gatundu"/>
    <x v="2"/>
    <s v="Sakaki Natural Renewable Energy Center"/>
    <s v="Sammy kimenyi"/>
    <s v=""/>
    <s v="Micro Business"/>
    <s v="MKD"/>
  </r>
  <r>
    <s v="VPA6"/>
    <s v="KE-NYE-2302-83432532-00015"/>
    <x v="0"/>
    <s v="ABC plants"/>
    <s v="29th December,2022"/>
    <d v="2022-12-29T00:00:00"/>
    <s v="12th February,2023"/>
    <d v="2023-02-12T00:00:00"/>
    <s v="Githogori Nancy Wambui"/>
    <s v="Female"/>
    <s v="0077728"/>
    <s v="+254"/>
    <s v="0723047201"/>
    <s v=""/>
    <s v="0706946331"/>
    <n v="37.098278999999998"/>
    <n v="-0.44595299999999999"/>
    <s v="Nyeri"/>
    <s v="Mathira"/>
    <s v="Kirimukuyu"/>
    <s v="Gachuiro"/>
    <x v="2"/>
    <s v="Sakaki Natural Renewable Energy Center"/>
    <s v="Sammy kimenyi"/>
    <s v=""/>
    <s v="Micro Business"/>
    <s v="MKD"/>
  </r>
  <r>
    <s v="VPA6"/>
    <s v="KE-MER-2305-29418"/>
    <x v="1"/>
    <s v=""/>
    <s v="22nd April,2023"/>
    <d v="2023-04-22T00:00:00"/>
    <s v="1st May,2023"/>
    <d v="2023-05-01T00:00:00"/>
    <s v="Joyce Kinoti Kagwiria"/>
    <s v="Female"/>
    <s v="10343573"/>
    <s v="+254"/>
    <s v="0712854763"/>
    <s v=""/>
    <s v="0723101680"/>
    <n v="37.621070000000003"/>
    <n v="-2.0566999999999998E-2"/>
    <s v="Meru"/>
    <s v="Central Imenti"/>
    <s v="Nduruma"/>
    <s v="Kaguma"/>
    <x v="2"/>
    <s v="Igwemas General Digester Ltd"/>
    <s v="Joshua Kiogora"/>
    <s v=""/>
    <s v="Micro Business"/>
    <s v="MKD"/>
  </r>
  <r>
    <s v="VPA6"/>
    <s v="KE-MER-2305-29416"/>
    <x v="1"/>
    <s v=""/>
    <s v="22nd April,2023"/>
    <d v="2023-04-22T00:00:00"/>
    <s v="1st May,2023"/>
    <d v="2023-05-01T00:00:00"/>
    <s v="Gitonga Alice Karimi"/>
    <s v="Female"/>
    <s v="8611218"/>
    <s v="+254"/>
    <s v="0743650040"/>
    <s v=""/>
    <s v="0701601773"/>
    <n v="37.584482000000001"/>
    <n v="-0.14078499999999999"/>
    <s v="Meru"/>
    <s v="South Imenti"/>
    <s v="Abogeta west"/>
    <s v="Giankiro"/>
    <x v="2"/>
    <s v="Igwemas General Digester Ltd"/>
    <s v="Kevin Kirinya"/>
    <s v=""/>
    <s v="Micro Business"/>
    <s v="MKD"/>
  </r>
  <r>
    <s v="VPA6"/>
    <s v="KE-MER-2304-29417"/>
    <x v="1"/>
    <s v=""/>
    <s v="11th April,2023"/>
    <d v="2023-04-11T00:00:00"/>
    <s v="27th April,2023"/>
    <d v="2023-04-27T00:00:00"/>
    <s v="Florence Mbaabu Kinanu"/>
    <s v="Female"/>
    <s v="12889607"/>
    <s v="+254"/>
    <s v="0715006300"/>
    <s v=""/>
    <s v="0726747237"/>
    <n v="37.563678000000003"/>
    <n v="-1.7732000000000001E-2"/>
    <s v="Meru"/>
    <s v="Central Imenti"/>
    <s v="Kithirune west"/>
    <s v="Kathiru"/>
    <x v="0"/>
    <s v="Igwemas General Digester Ltd"/>
    <s v="Samuel Kirimi"/>
    <s v=""/>
    <s v="Micro Business"/>
    <s v="MKD"/>
  </r>
  <r>
    <s v="VPA6"/>
    <s v="KE-MER-2305-29419"/>
    <x v="1"/>
    <s v=""/>
    <s v="3rd May,2023"/>
    <d v="2023-05-03T00:00:00"/>
    <s v="15th May,2023"/>
    <d v="2023-05-15T00:00:00"/>
    <s v="Gitonga Jackline Naitore"/>
    <s v="Female"/>
    <s v="20103892"/>
    <s v="+254"/>
    <s v="0724948489"/>
    <s v=""/>
    <s v="0787190252"/>
    <n v="37.566335000000002"/>
    <n v="2.3904999999999999E-2"/>
    <s v="Meru"/>
    <s v="Central Imenti"/>
    <s v="Katheri West"/>
    <s v="Kagere"/>
    <x v="2"/>
    <s v="Igwemas General Digester Ltd"/>
    <s v="Joshua Kiogora"/>
    <s v=""/>
    <s v="Micro Business"/>
    <s v="MKD"/>
  </r>
  <r>
    <s v="VPA6"/>
    <s v="KE-THA-2305-29420"/>
    <x v="0"/>
    <s v="Grievance"/>
    <s v="3rd May,2023"/>
    <d v="2023-05-03T00:00:00"/>
    <s v="15th May,2023"/>
    <d v="2023-05-15T00:00:00"/>
    <s v="Mugendi Catherine Kawira"/>
    <s v="Female"/>
    <s v="24896434"/>
    <s v="+254"/>
    <s v="0726679908"/>
    <s v=""/>
    <s v="0725808656"/>
    <n v="37.653700000000001"/>
    <n v="-0.34256199999999998"/>
    <s v="Tharaka-Nithi"/>
    <s v="Chuka/Igambang'ombe"/>
    <s v="Karurini"/>
    <s v="Muganani"/>
    <x v="2"/>
    <s v="Igwemas General Digester Ltd"/>
    <s v="Joshua Kiogora"/>
    <s v=""/>
    <s v="Micro Business"/>
    <s v="MKD"/>
  </r>
  <r>
    <s v="VPA6"/>
    <s v="KE-KIR-2303-83432532-00018"/>
    <x v="0"/>
    <s v="ABC plants"/>
    <s v="30th January,2023"/>
    <d v="2023-01-30T00:00:00"/>
    <s v="3rd March,2023"/>
    <d v="2023-03-03T00:00:00"/>
    <s v="Mwaniki Lucy Wairimu"/>
    <s v="Female"/>
    <s v="11807158"/>
    <s v="+254"/>
    <s v="0722924934"/>
    <s v=""/>
    <s v=""/>
    <n v="37.441913"/>
    <n v="-0.54821600000000004"/>
    <s v="Kirinyaga"/>
    <s v="Mwea"/>
    <s v="Murinduko"/>
    <s v="Mugamba-Ciura"/>
    <x v="1"/>
    <s v="Sakaki Natural Renewable Energy Center"/>
    <s v="Sammy kimenyi"/>
    <s v=""/>
    <s v="Micro Business"/>
    <s v="MKD"/>
  </r>
  <r>
    <s v="VPA6"/>
    <s v="KE-MUR-2303-83432532-00020"/>
    <x v="0"/>
    <s v="ABC plants"/>
    <s v="5th January,2023"/>
    <d v="2023-01-05T00:00:00"/>
    <s v="3rd March,2023"/>
    <d v="2023-03-03T00:00:00"/>
    <s v="Kibuyia Adrew Waweru"/>
    <s v="Male"/>
    <s v="13897260"/>
    <s v="+254"/>
    <s v="0721735069"/>
    <s v=""/>
    <s v=""/>
    <n v="36.863545999999999"/>
    <n v="-0.614394"/>
    <s v="Murang'a"/>
    <s v="Mathioya"/>
    <s v="Kiru"/>
    <s v="Kairo"/>
    <x v="1"/>
    <s v="Sakaki Natural Renewable Energy Center"/>
    <s v="Sammy kimenyi"/>
    <s v=""/>
    <s v="Micro Business"/>
    <s v="MKD"/>
  </r>
  <r>
    <s v="VPA6"/>
    <s v="KE-KIA-2303-83432532-00022"/>
    <x v="0"/>
    <s v="ABC plants"/>
    <s v="6th January,2023"/>
    <d v="2023-01-06T00:00:00"/>
    <s v="10th March,2023"/>
    <d v="2023-03-10T00:00:00"/>
    <s v="Gachogu David Kamau"/>
    <s v="Male"/>
    <n v="99999"/>
    <s v="+254"/>
    <s v="0720568619"/>
    <s v=""/>
    <s v=""/>
    <n v="36.901026999999999"/>
    <n v="-0.95794299999999999"/>
    <s v="Kiambu"/>
    <s v="Gatundu North"/>
    <s v="Chania"/>
    <s v="Kamwangi"/>
    <x v="2"/>
    <s v="Sakaki Natural Renewable Energy Center"/>
    <s v="Sammy kimenyi"/>
    <s v=""/>
    <s v="Micro Business"/>
    <s v="MKD"/>
  </r>
  <r>
    <s v="VPA6"/>
    <s v="KE-MUR-2303-83432532-00021"/>
    <x v="0"/>
    <s v="ABC plants"/>
    <s v="7th January,2023"/>
    <d v="2023-01-07T00:00:00"/>
    <s v="3rd March,2023"/>
    <d v="2023-03-03T00:00:00"/>
    <s v="Runo Charles Runo"/>
    <s v="Male"/>
    <n v="99999"/>
    <s v="+254"/>
    <s v="0721860776"/>
    <s v=""/>
    <s v=""/>
    <n v="36.867533000000002"/>
    <n v="-0.61314000000000002"/>
    <s v="Murang'a"/>
    <s v="Mathioya"/>
    <s v="Kiru"/>
    <s v="Kairo"/>
    <x v="2"/>
    <s v="Sakaki Natural Renewable Energy Center"/>
    <s v="Sammy kimenyi"/>
    <s v=""/>
    <s v="Micro Business"/>
    <s v="MKD"/>
  </r>
  <r>
    <s v="VPA6"/>
    <s v="KE-MER-2305-30956"/>
    <x v="1"/>
    <s v=""/>
    <s v="12th May,2023"/>
    <d v="2023-05-12T00:00:00"/>
    <s v="20th May,2023"/>
    <d v="2023-05-20T00:00:00"/>
    <s v="Kinyua M'Rutere Benard"/>
    <s v="Male"/>
    <s v="11542869"/>
    <s v="+254"/>
    <s v="0720480203"/>
    <s v=""/>
    <s v="0713763627"/>
    <n v="37.570132000000001"/>
    <n v="-6.1922999999999999E-2"/>
    <s v="Meru"/>
    <s v="South Imenti"/>
    <s v="Kathera"/>
    <s v="Magundu"/>
    <x v="2"/>
    <s v="Likunga Company Limited"/>
    <s v="Joshua Kiogora"/>
    <s v=""/>
    <s v="Micro Business"/>
    <s v="KENBIM"/>
  </r>
  <r>
    <s v="VPA6"/>
    <s v="KE-MER-2305-29424"/>
    <x v="1"/>
    <s v=""/>
    <s v="13th May,2023"/>
    <d v="2023-05-13T00:00:00"/>
    <s v="30th May,2023"/>
    <d v="2023-05-30T00:00:00"/>
    <s v="Muthamia Faith Njeri"/>
    <s v="Female"/>
    <s v="7465446"/>
    <s v="+254"/>
    <s v="0715561543"/>
    <s v=""/>
    <s v="0700915035"/>
    <n v="37.562722999999998"/>
    <n v="-1.5910000000000001E-2"/>
    <s v="Meru"/>
    <s v="Central Imenti"/>
    <s v="Muurugi"/>
    <s v="Kathiru"/>
    <x v="3"/>
    <s v="Likunga Company Limited"/>
    <s v="Joshua Kiogora"/>
    <s v=""/>
    <s v="Micro Business"/>
    <s v="KENBIM"/>
  </r>
  <r>
    <s v="VPA6"/>
    <s v="KE-KAJ-2304-30576"/>
    <x v="0"/>
    <s v="ABC plants"/>
    <s v="20th January,2023"/>
    <d v="2023-01-20T00:00:00"/>
    <s v="22nd April,2023"/>
    <d v="2023-04-22T00:00:00"/>
    <s v="Mathenge Isabella Muthoni"/>
    <s v="Female"/>
    <s v="4834549"/>
    <s v="+254"/>
    <s v="0723488227"/>
    <s v=""/>
    <s v=""/>
    <n v="36.671956999999999"/>
    <n v="-1.362371"/>
    <s v="Kajiado"/>
    <s v="Kajiado North"/>
    <s v="Oloolua"/>
    <s v="Oloolua"/>
    <x v="4"/>
    <s v="JAMTU CONTRACTORS LTD"/>
    <s v="Josephat Nguku"/>
    <s v=""/>
    <s v="Micro Business"/>
    <s v="AKUT"/>
  </r>
  <r>
    <s v="VPA6"/>
    <s v="KE-KAJ-2303-30577"/>
    <x v="0"/>
    <s v="ABC plants"/>
    <s v="3rd January,2023"/>
    <d v="2023-01-03T00:00:00"/>
    <s v="29th March,2023"/>
    <d v="2023-03-29T00:00:00"/>
    <s v="Kasare Duncan Leisimae"/>
    <s v="Male"/>
    <s v="30196341"/>
    <s v="+254"/>
    <s v="0729878752"/>
    <s v=""/>
    <s v=""/>
    <n v="36.719397999999998"/>
    <n v="-1.441627"/>
    <s v="Kajiado"/>
    <s v="Kajiado North"/>
    <s v="Keekonyokie"/>
    <s v="Rimpa"/>
    <x v="4"/>
    <s v="JAMTU CONTRACTORS LTD"/>
    <s v="Josephat Nguku"/>
    <s v=""/>
    <s v="Micro Business"/>
    <s v="AKUT"/>
  </r>
  <r>
    <s v="VPA6"/>
    <s v="KE-KAJ-2305-83432534-30584"/>
    <x v="0"/>
    <s v="ABC plants"/>
    <s v="2nd February,2023"/>
    <d v="2023-02-02T00:00:00"/>
    <s v="18th May,2023"/>
    <d v="2023-05-18T00:00:00"/>
    <s v="Kinyanjui Jackson Njau"/>
    <s v="Male"/>
    <n v="99999"/>
    <s v="+254"/>
    <s v="0722724844"/>
    <s v=""/>
    <s v=""/>
    <n v="36.684429999999999"/>
    <n v="-1.393607"/>
    <s v="Kajiado"/>
    <s v="Kajiado North"/>
    <s v="Olkeri"/>
    <s v="Lower Matasia"/>
    <x v="0"/>
    <s v="JAMTU CONTRACTORS LTD"/>
    <s v="Josephat Nguku"/>
    <s v=""/>
    <s v="Micro Business"/>
    <s v="MKD"/>
  </r>
  <r>
    <s v="VPA6"/>
    <s v="KE-KAJ-2304-83432534-30583"/>
    <x v="0"/>
    <s v="ABC plants"/>
    <s v="18th March,2023"/>
    <d v="2023-03-18T00:00:00"/>
    <s v="18th April,2023"/>
    <d v="2023-04-18T00:00:00"/>
    <s v="Kamau Charles Kahumburu"/>
    <s v="Male"/>
    <s v="1344687"/>
    <s v="+254"/>
    <s v="0722316242"/>
    <s v=""/>
    <s v=""/>
    <n v="36.670133"/>
    <n v="-1.38374"/>
    <s v="Kajiado"/>
    <s v="Kajiado North"/>
    <s v="Olkeri"/>
    <s v="Upper Matasia"/>
    <x v="0"/>
    <s v="JAMTU CONTRACTORS LTD"/>
    <s v="Josephat Nguku"/>
    <s v=""/>
    <s v="Micro Business"/>
    <s v="KENBIM"/>
  </r>
  <r>
    <s v="VPA6"/>
    <s v="KE-EMB-2305-83432532-00023"/>
    <x v="0"/>
    <s v="ABC plants"/>
    <s v="20th January,2023"/>
    <d v="2023-01-20T00:00:00"/>
    <s v="10th May,2023"/>
    <d v="2023-05-10T00:00:00"/>
    <s v="Jasper Loyford Murunja"/>
    <s v="Male"/>
    <s v="9250580"/>
    <s v="+254"/>
    <s v="0721263208"/>
    <s v=""/>
    <s v=""/>
    <n v="37.778323"/>
    <n v="-0.45940900000000001"/>
    <s v="Embu"/>
    <s v="Mbeere North"/>
    <s v="Evurore"/>
    <s v="Evurore"/>
    <x v="2"/>
    <s v="Sakaki Natural Renewable Energy Center"/>
    <s v="Sammy kimenyi"/>
    <s v=""/>
    <s v="Micro Business"/>
    <s v="MKD"/>
  </r>
  <r>
    <s v="VPA6"/>
    <s v="KE-EMB-2303-83432532-00024"/>
    <x v="0"/>
    <s v="ABC plants"/>
    <s v="28th December,2022"/>
    <d v="2022-12-28T00:00:00"/>
    <s v="4th March,2023"/>
    <d v="2023-03-04T00:00:00"/>
    <s v="Ndwiga Paul Ndwiga"/>
    <s v="Male"/>
    <n v="99999"/>
    <s v="+254"/>
    <s v="0723858716"/>
    <s v=""/>
    <s v=""/>
    <n v="37.548397000000001"/>
    <n v="-0.57115800000000005"/>
    <s v="Embu"/>
    <s v="Mbeere South"/>
    <s v="Mbeti South"/>
    <s v="Kiamuringa"/>
    <x v="2"/>
    <s v="Sakaki Natural Renewable Energy Center"/>
    <s v="Sammy kimenyi"/>
    <s v=""/>
    <s v="Micro Business"/>
    <s v="MKD"/>
  </r>
  <r>
    <s v="VPA6"/>
    <s v="KE-EMB-2303-83432532-00025"/>
    <x v="0"/>
    <s v="ABC plants"/>
    <s v="26th December,2022"/>
    <d v="2022-12-26T00:00:00"/>
    <s v="20th March,2023"/>
    <d v="2023-03-20T00:00:00"/>
    <s v="Mbae Janet Kageni"/>
    <s v="Female"/>
    <n v="99999"/>
    <s v="+254"/>
    <s v="0715145480"/>
    <s v=""/>
    <s v=""/>
    <n v="37.449655"/>
    <n v="-0.50991699999999995"/>
    <s v="Embu"/>
    <s v="Manyatta"/>
    <s v="Kirimari"/>
    <s v="Njukiri"/>
    <x v="2"/>
    <s v="Sakaki Natural Renewable Energy Center"/>
    <s v="Sammy kimenyi"/>
    <s v=""/>
    <s v="Micro Business"/>
    <s v="MKD"/>
  </r>
  <r>
    <s v="VPA6"/>
    <s v="KE-NYE-2306-30336"/>
    <x v="1"/>
    <s v=""/>
    <s v="29th May,2023"/>
    <d v="2023-05-29T00:00:00"/>
    <s v="30th June,2023"/>
    <d v="2023-06-30T00:00:00"/>
    <s v="Ndirangu Njogu Ephraim"/>
    <s v="Male"/>
    <s v="6828776"/>
    <s v="+254"/>
    <s v="0724504560"/>
    <s v=""/>
    <s v="0724574276"/>
    <n v="37.021228000000001"/>
    <n v="-0.51289700000000005"/>
    <s v="Nyeri"/>
    <s v="Tetu"/>
    <s v="Aguthi gaaki"/>
    <s v="Kambui"/>
    <x v="1"/>
    <s v="Mt Kenya Renewable energy"/>
    <s v=""/>
    <s v=""/>
    <s v="Micro Business"/>
    <s v="MKD"/>
  </r>
  <r>
    <s v="VPA6"/>
    <s v="KE-NYE-2304-30337"/>
    <x v="1"/>
    <s v=""/>
    <s v="5th April,2023"/>
    <d v="2023-04-05T00:00:00"/>
    <s v="30th April,2023"/>
    <d v="2023-04-30T00:00:00"/>
    <s v="Maingi Mwangi Joseph"/>
    <s v="Male"/>
    <s v="3702025"/>
    <s v="+254"/>
    <s v="0723532351"/>
    <s v=""/>
    <s v="0710612506"/>
    <n v="37.142727000000001"/>
    <n v="-0.54705499999999996"/>
    <s v="Nyeri"/>
    <s v="Mathira"/>
    <s v="Konyu"/>
    <s v="Gatina"/>
    <x v="1"/>
    <s v="Mt Kenya Renewable energy"/>
    <s v=""/>
    <s v=""/>
    <s v="Micro Business"/>
    <s v="MKD"/>
  </r>
  <r>
    <s v="VPA6"/>
    <s v="KE-KAJ-2308-83432534-30585"/>
    <x v="0"/>
    <s v="ABC plants"/>
    <s v="15th June,2023"/>
    <d v="2023-06-15T00:00:00"/>
    <s v="15th August,2023"/>
    <d v="2023-08-15T00:00:00"/>
    <s v="Ndungi Simon"/>
    <s v="Male"/>
    <n v="99999"/>
    <s v="+254"/>
    <s v="0721716017"/>
    <s v=""/>
    <s v=""/>
    <n v="36.681947999999998"/>
    <n v="-1.425019"/>
    <s v="Kajiado"/>
    <s v="Kajiado North"/>
    <s v="Olkeri"/>
    <s v="Oloosurutia"/>
    <x v="6"/>
    <s v="JAMTU CONTRACTORS LTD"/>
    <s v="Josephat Nguku"/>
    <s v=""/>
    <s v="Micro Business"/>
    <s v="AKUT"/>
  </r>
  <r>
    <s v="VPA6"/>
    <s v="KE-KAJ-2306-83432534-30587"/>
    <x v="0"/>
    <s v="ABC plants"/>
    <s v="4th January,2023"/>
    <d v="2023-01-04T00:00:00"/>
    <s v="4th June,2023"/>
    <d v="2023-06-04T00:00:00"/>
    <s v="Wanjiku Catherine"/>
    <s v="Female"/>
    <s v="4829381"/>
    <s v="+254"/>
    <s v="0704993920"/>
    <s v=""/>
    <s v=""/>
    <n v="36.714402999999997"/>
    <n v="-1.4545619999999999"/>
    <s v="Kajiado"/>
    <s v="Kajiado North"/>
    <s v="Ongata Rongai"/>
    <s v="Ole Kasasi"/>
    <x v="13"/>
    <s v="JAMTU CONTRACTORS LTD"/>
    <s v="Josephat Nguku"/>
    <s v=""/>
    <s v="Micro Business"/>
    <s v="AKUT"/>
  </r>
  <r>
    <s v="VPA6"/>
    <s v="KE-KAJ-2304-83432534-30586"/>
    <x v="0"/>
    <s v="ABC plants"/>
    <s v="22nd December,2022"/>
    <d v="2022-12-22T00:00:00"/>
    <s v="9th April,2023"/>
    <d v="2023-04-09T00:00:00"/>
    <s v="Nyamongo Geoffrey"/>
    <s v="Male"/>
    <s v="21398683"/>
    <s v="+254"/>
    <s v="0722864873"/>
    <s v=""/>
    <s v="0735698226"/>
    <n v="36.661842999999998"/>
    <n v="-1.3964559999999999"/>
    <s v="Kajiado"/>
    <s v="Kajiado North"/>
    <s v="Ngong"/>
    <s v="Ngong Township"/>
    <x v="4"/>
    <s v="JAMTU CONTRACTORS LTD"/>
    <s v="Josephat Nguku"/>
    <s v=""/>
    <s v="Micro Business"/>
    <s v="MKD"/>
  </r>
  <r>
    <s v="VPA6"/>
    <s v="KE-NYA-2307-83432534-00001"/>
    <x v="0"/>
    <s v="ABC plants"/>
    <s v="29th June,2023"/>
    <d v="2023-06-29T00:00:00"/>
    <s v="17th July,2023"/>
    <d v="2023-07-17T00:00:00"/>
    <s v="NYAKERI CHARLES MARASI"/>
    <s v="Male"/>
    <s v="0412979"/>
    <s v="+254"/>
    <s v="0713382327"/>
    <s v=""/>
    <s v="0714284984"/>
    <n v="34.888361000000003"/>
    <n v="-0.61890800000000001"/>
    <s v="Nyamira"/>
    <s v="Kitutu Masaba"/>
    <s v="Magombo"/>
    <s v="Bogwendo"/>
    <x v="0"/>
    <s v="JAMTU CONTRACTORS LTD"/>
    <s v="George odhiambo oronndo"/>
    <s v=""/>
    <s v="Micro Business"/>
    <s v="KENBIM"/>
  </r>
  <r>
    <s v="VPA6"/>
    <s v="KE-KIS-2309-83432534-00002"/>
    <x v="0"/>
    <s v="ABC plants"/>
    <s v="15th August,2023"/>
    <d v="2023-08-15T00:00:00"/>
    <s v="9th September,2023"/>
    <d v="2023-09-09T00:00:00"/>
    <s v="Leo Boriga Richard"/>
    <s v="Male"/>
    <s v="22989145"/>
    <s v="+254"/>
    <s v="0720657132"/>
    <s v=""/>
    <s v="0726344064"/>
    <n v="34.814017"/>
    <n v="-0.82944700000000005"/>
    <s v="Kisii"/>
    <s v="Bobasi"/>
    <s v="Basi Central"/>
    <s v="Emenwa"/>
    <x v="1"/>
    <s v="JAMTU CONTRACTORS LTD"/>
    <s v="George Odhiambo Orondo"/>
    <s v=""/>
    <s v="Micro Business"/>
    <s v="KENBIM"/>
  </r>
  <r>
    <s v="VPA6"/>
    <s v="KE-KIS-2305-83432534-00003"/>
    <x v="0"/>
    <s v="ABC plants"/>
    <s v="11th April,2023"/>
    <d v="2023-04-11T00:00:00"/>
    <s v="25th May,2023"/>
    <d v="2023-05-25T00:00:00"/>
    <s v="Maina Concepter Mokeira"/>
    <s v="Female"/>
    <s v="13042084"/>
    <s v="+254"/>
    <s v="0726398550"/>
    <s v=""/>
    <s v=""/>
    <n v="34.812345999999998"/>
    <n v="-0.66830800000000001"/>
    <s v="Kisii"/>
    <s v="Kitutu Chache South"/>
    <s v="Nyatieko"/>
    <s v="Mwamosioma"/>
    <x v="1"/>
    <s v="JAMTU CONTRACTORS LTD"/>
    <s v="Edwin Odhiambo"/>
    <s v=""/>
    <s v="Micro Business"/>
    <s v="KENBIM"/>
  </r>
  <r>
    <s v="VPA6"/>
    <s v="KE-KAJ-2309-83432534-00032"/>
    <x v="0"/>
    <s v="ABC plants"/>
    <s v="10th September,2023"/>
    <d v="2023-09-10T00:00:00"/>
    <s v="16th September,2023"/>
    <d v="2023-09-16T00:00:00"/>
    <s v="Muna Anne Wambui"/>
    <s v="Female"/>
    <s v="1910438"/>
    <s v="+254"/>
    <s v="0720917391"/>
    <s v=""/>
    <s v=""/>
    <n v="36.680222999999998"/>
    <n v="-1.332943"/>
    <s v="Kajiado"/>
    <s v="Kajiado North"/>
    <s v="Ngong"/>
    <s v="Ngong Township"/>
    <x v="6"/>
    <s v="JAMTU CONTRACTORS LTD"/>
    <s v="Josephat Nguku"/>
    <s v=""/>
    <s v="Micro Business"/>
    <s v="AKUT"/>
  </r>
  <r>
    <s v="VPA6"/>
    <s v="KE-MER-2309-83432534-00025"/>
    <x v="0"/>
    <s v="ABC plants"/>
    <s v="21st August,2023"/>
    <d v="2023-08-21T00:00:00"/>
    <s v="10th September,2023"/>
    <d v="2023-09-10T00:00:00"/>
    <s v="Kiruja Jeremy"/>
    <s v="Male"/>
    <s v="2364414"/>
    <s v="+254"/>
    <s v="0721739173"/>
    <s v=""/>
    <s v="0721406253"/>
    <n v="37.674079999999996"/>
    <n v="-0.16595099999999999"/>
    <s v="Meru"/>
    <s v="South Imenti"/>
    <s v="Igoji East"/>
    <s v="Miruriiri"/>
    <x v="1"/>
    <s v="JAMTU CONTRACTORS LTD"/>
    <s v="Josephat Nguku"/>
    <s v=""/>
    <s v="Micro Business"/>
    <s v="KENBIM"/>
  </r>
  <r>
    <s v="VPA6"/>
    <s v="KE-NYE-2308-30338"/>
    <x v="1"/>
    <s v=""/>
    <s v="27th June,2023"/>
    <d v="2023-06-27T00:00:00"/>
    <s v="8th August,2023"/>
    <d v="2023-08-08T00:00:00"/>
    <s v="Maina Elizabeth Njeri"/>
    <s v="Female"/>
    <n v="99999"/>
    <s v="+254"/>
    <s v="0725366426"/>
    <s v=""/>
    <s v="0728170544"/>
    <n v="37.022582"/>
    <n v="-0.49770199999999998"/>
    <s v="Nyeri"/>
    <s v="Tetu"/>
    <s v="Aguthi"/>
    <s v="Gititu"/>
    <x v="1"/>
    <s v="Mt Kenya Renewable energy"/>
    <s v=""/>
    <s v=""/>
    <s v="Micro Business"/>
    <s v="MKD"/>
  </r>
  <r>
    <s v="VPA6"/>
    <s v="KE-NAI-2307-83432124-00003"/>
    <x v="0"/>
    <s v="ABC plants"/>
    <s v="5th January,2023"/>
    <d v="2023-01-05T00:00:00"/>
    <s v="20th July,2023"/>
    <d v="2023-07-20T00:00:00"/>
    <s v="St John church Laban ndirangu St John church"/>
    <s v="Male"/>
    <n v="99999"/>
    <s v="+254"/>
    <s v="0700177881"/>
    <s v=""/>
    <s v=""/>
    <n v="36.900855999999997"/>
    <n v="-1.242329"/>
    <s v="Nairobi"/>
    <s v="Ruaraka"/>
    <s v="Korogocho"/>
    <s v="Korogocho"/>
    <x v="32"/>
    <s v="Bio-franca Trans-Technology Limited"/>
    <s v="Joshua"/>
    <s v=""/>
    <s v="Micro Business"/>
    <s v="Modified Camartec Digester"/>
  </r>
  <r>
    <s v="VPA6"/>
    <s v="KE-NAI-2306-83432124-00002"/>
    <x v="0"/>
    <s v="ABC plants"/>
    <s v="10th February,2023"/>
    <d v="2023-02-10T00:00:00"/>
    <s v="5th June,2023"/>
    <d v="2023-06-05T00:00:00"/>
    <s v="Kimani Alex Joseph"/>
    <s v="Male"/>
    <s v="7139759"/>
    <s v="+254"/>
    <s v="0733802793"/>
    <s v=""/>
    <s v=""/>
    <n v="36.992789999999999"/>
    <n v="-1.257655"/>
    <s v="Nairobi"/>
    <s v="Kasarani"/>
    <s v="Ruai"/>
    <s v="Ruai"/>
    <x v="1"/>
    <s v="Bio-franca Trans-Technology Limited"/>
    <s v="Joshua marunga"/>
    <s v=""/>
    <s v="Micro Business"/>
    <s v="Modified Camartec Digester"/>
  </r>
  <r>
    <s v="VPA6"/>
    <s v="KE-NAI-2301-83432124-00004"/>
    <x v="0"/>
    <s v="ABC plants"/>
    <s v="27th February,2023"/>
    <d v="2023-02-27T00:00:00"/>
    <s v="18th January,2023"/>
    <d v="2023-01-18T00:00:00"/>
    <s v="Murage Faith Ratuli"/>
    <s v="Female"/>
    <s v="8303356"/>
    <s v="+254"/>
    <s v="0703937596"/>
    <s v=""/>
    <s v="0727584019"/>
    <n v="36.741008000000001"/>
    <n v="-1.365505"/>
    <s v="Nairobi"/>
    <s v="Langata"/>
    <s v="Karen"/>
    <s v="Hardy"/>
    <x v="0"/>
    <s v="Bio-franca Trans-Technology Limited"/>
    <s v="Joshua marunga"/>
    <s v=""/>
    <s v="Micro Business"/>
    <s v="MKD"/>
  </r>
  <r>
    <s v="VPA6"/>
    <s v="KE-NAI-2310-83432124-00005"/>
    <x v="0"/>
    <s v="ABC plants"/>
    <s v="13th January,2023"/>
    <d v="2023-01-13T00:00:00"/>
    <s v="17th October,2023"/>
    <d v="2023-10-17T00:00:00"/>
    <s v="Ngima Esther Mwaniki"/>
    <s v="Female"/>
    <s v="10733880"/>
    <s v="+254"/>
    <s v="0722941963"/>
    <s v=""/>
    <s v=""/>
    <n v="36.741236999999998"/>
    <n v="-1.365556"/>
    <s v="Nairobi"/>
    <s v="Langata"/>
    <s v="Karen"/>
    <s v="Hardy"/>
    <x v="4"/>
    <s v="Bio-franca Trans-Technology Limited"/>
    <s v="Joshua"/>
    <s v=""/>
    <s v="Micro Business"/>
    <s v=""/>
  </r>
  <r>
    <s v="VPA6"/>
    <s v="KE-KIR-2310-28061"/>
    <x v="1"/>
    <s v=""/>
    <s v="1st May,2023"/>
    <d v="2023-05-01T00:00:00"/>
    <s v="27th October,2023"/>
    <d v="2023-10-27T00:00:00"/>
    <s v="Mugo Justin Kangagi"/>
    <s v="Male"/>
    <s v="0608509"/>
    <s v="+254"/>
    <s v="0790190045"/>
    <s v=""/>
    <s v=""/>
    <n v="37.325364999999998"/>
    <n v="-0.46678399999999998"/>
    <s v="Kirinyaga"/>
    <s v="Gichugu"/>
    <s v="Mutige"/>
    <s v="Gatugura"/>
    <x v="2"/>
    <s v="Igwemas General Digester Ltd"/>
    <s v="William igweta"/>
    <s v=""/>
    <s v="Micro Business"/>
    <s v="MKD"/>
  </r>
  <r>
    <s v="VPA6"/>
    <s v="KE-NAI-2308-83432124-00006"/>
    <x v="0"/>
    <s v="ABC plants"/>
    <s v="13th January,2023"/>
    <d v="2023-01-13T00:00:00"/>
    <s v="14th August,2023"/>
    <d v="2023-08-14T00:00:00"/>
    <s v="Karemi Esther Katumbi"/>
    <s v="Male"/>
    <s v="13164727"/>
    <s v="+254"/>
    <s v="0711990116"/>
    <s v=""/>
    <s v=""/>
    <n v="36.866912999999997"/>
    <n v="-1.315577"/>
    <s v="Nairobi"/>
    <s v="Embakasi South"/>
    <s v="Kwa Reuben"/>
    <s v="Mukuru Kwa Njenga"/>
    <x v="4"/>
    <s v="Bio-franca Trans-Technology Limited"/>
    <s v="Fanuel ongaato"/>
    <s v=""/>
    <s v="Micro Business"/>
    <s v="Modified Camartec Digester"/>
  </r>
  <r>
    <s v="VPA6"/>
    <s v="KE-NAI-2301-83432124-00007"/>
    <x v="0"/>
    <s v="ABC plants"/>
    <s v="10th January,2023"/>
    <d v="2023-01-10T00:00:00"/>
    <s v="10th January,2023"/>
    <d v="2023-01-10T00:00:00"/>
    <s v="Nduko Victoria Kimunya"/>
    <s v="Female"/>
    <s v="11270651"/>
    <s v="+254"/>
    <s v="0711592566"/>
    <s v=""/>
    <s v="0722941963"/>
    <n v="36.741342000000003"/>
    <n v="-1.366438"/>
    <s v="Nairobi"/>
    <s v="Langata"/>
    <s v="Karen"/>
    <s v="Hardy"/>
    <x v="4"/>
    <s v="Bio-franca Trans-Technology Limited"/>
    <s v="Fanuel ongaro"/>
    <s v=""/>
    <s v="Micro Business"/>
    <s v="Modified Camartec Digester"/>
  </r>
  <r>
    <s v="VPA6"/>
    <s v="KE-NAR-2312-83432532-00058"/>
    <x v="0"/>
    <s v="ABC plants"/>
    <s v="15th November,2023"/>
    <d v="2023-11-15T00:00:00"/>
    <s v="2nd December,2023"/>
    <d v="2023-12-02T00:00:00"/>
    <s v="Kingora Kingora Njoroge"/>
    <s v="Male"/>
    <s v="10714131"/>
    <s v="+254"/>
    <s v="0723300906"/>
    <s v=""/>
    <s v="0712018742"/>
    <n v="35.604869999999998"/>
    <n v="-1.4243429999999999"/>
    <s v="Narok"/>
    <s v="Narok South"/>
    <s v="Ololulung'a"/>
    <s v="Ololulung'a"/>
    <x v="2"/>
    <s v="Sakaki Natural Renewable Energy Center"/>
    <s v="John kuira"/>
    <s v=""/>
    <s v="Micro Business"/>
    <s v="MKD"/>
  </r>
  <r>
    <s v="VPA6"/>
    <s v="KE-NYE-2312-83432532-00059"/>
    <x v="0"/>
    <s v="ABC plants"/>
    <s v="7th December,2023"/>
    <d v="2023-12-07T00:00:00"/>
    <s v="21st December,2023"/>
    <d v="2023-12-21T00:00:00"/>
    <s v="Gichohi Eustace Kamoto"/>
    <s v="Male"/>
    <s v="0349957"/>
    <s v="+254"/>
    <s v="0723942670"/>
    <s v=""/>
    <s v="0724344998"/>
    <n v="37.041606999999999"/>
    <n v="-0.19930300000000001"/>
    <s v="Nyeri"/>
    <s v="Kieni"/>
    <s v="Naromoru/ Kiamathaga"/>
    <s v="Ndiriti"/>
    <x v="1"/>
    <s v="Sakaki Natural Renewable Energy Center"/>
    <s v="John kuira"/>
    <s v=""/>
    <s v="Micro Business"/>
    <s v="MKD"/>
  </r>
  <r>
    <s v="VPA6"/>
    <s v="KE-EMB-2312-83432532-00063"/>
    <x v="0"/>
    <s v="ABC plants"/>
    <s v="20th August,2023"/>
    <d v="2023-08-20T00:00:00"/>
    <s v="15th December,2023"/>
    <d v="2023-12-15T00:00:00"/>
    <s v="Mwendwa Teresia Igoki"/>
    <s v="Female"/>
    <n v="99999"/>
    <s v="+254"/>
    <s v="0728522095"/>
    <s v=""/>
    <s v="0706779024"/>
    <n v="37.668264999999998"/>
    <n v="-0.438527"/>
    <s v="Embu"/>
    <s v="Runyenjes"/>
    <s v="Kyeni South"/>
    <s v="Kathunguri"/>
    <x v="1"/>
    <s v="Sakaki Natural Renewable Energy Center"/>
    <s v="Sammy kimenyi"/>
    <s v=""/>
    <s v="Micro Business"/>
    <s v="MKD"/>
  </r>
  <r>
    <s v="VPA6"/>
    <s v="KE-KIA-2304-83432124-00023"/>
    <x v="0"/>
    <s v="ABC plants"/>
    <s v="13th April,2023"/>
    <d v="2023-04-13T00:00:00"/>
    <s v="14th April,2023"/>
    <d v="2023-04-14T00:00:00"/>
    <s v="Edith Nganga Wambui"/>
    <s v="Female"/>
    <s v="5707777"/>
    <s v="+254"/>
    <s v="0724375551"/>
    <s v=""/>
    <s v=""/>
    <n v="36.818773"/>
    <n v="-1.1023000000000001"/>
    <s v="Kiambu"/>
    <s v="Githunguri"/>
    <s v="Ikinu"/>
    <s v="Rioki"/>
    <x v="2"/>
    <s v="Bio-franca Trans-Technology Limited"/>
    <s v="Fanuel ongato"/>
    <s v=""/>
    <s v="Micro Business"/>
    <s v="Modified Camartec Digester"/>
  </r>
  <r>
    <s v="VPA6"/>
    <s v="KE-LAI-2401-83432532-00000066"/>
    <x v="0"/>
    <s v="ABC plants"/>
    <s v="20th December,2023"/>
    <d v="2023-12-20T00:00:00"/>
    <s v="10th January,2024"/>
    <d v="2024-01-10T00:00:00"/>
    <s v="Gotonga Dancun Ndegwa"/>
    <s v="Male"/>
    <n v="99999"/>
    <s v="+254"/>
    <s v="0723426648"/>
    <s v=""/>
    <s v=""/>
    <n v="37.013669"/>
    <n v="-1.4305999999999999E-2"/>
    <s v="Laikipia"/>
    <s v="Laikipia East"/>
    <s v="Thingithu"/>
    <s v="Thingithu"/>
    <x v="1"/>
    <s v="Sakaki Natural Renewable Energy Center"/>
    <s v="Sammy kimenyi"/>
    <s v=""/>
    <s v="Micro Business"/>
    <s v="MKD"/>
  </r>
  <r>
    <s v="VPA6"/>
    <s v="KE-MAK-2401-83432534-00000007"/>
    <x v="0"/>
    <s v="ABC plants"/>
    <s v="31st December,2023"/>
    <d v="2023-12-31T00:00:00"/>
    <s v="28th January,2024"/>
    <d v="2024-01-28T00:00:00"/>
    <s v="Kimilu John Felix"/>
    <s v="Male"/>
    <s v="6260210"/>
    <s v="+254"/>
    <s v="0721715880"/>
    <s v=""/>
    <s v=""/>
    <n v="37.573309999999999"/>
    <n v="-1.732548"/>
    <s v="Makueni"/>
    <s v="Kaiti"/>
    <s v="Ukia"/>
    <s v="Kaumoni"/>
    <x v="0"/>
    <s v="JAMTU CONTRACTORS LTD"/>
    <s v="Rodgers Otieno"/>
    <s v=""/>
    <s v="Micro Business"/>
    <s v="KENBIM"/>
  </r>
  <r>
    <s v="VPA6"/>
    <s v="KE-VIH-2304-83432534-00000036"/>
    <x v="0"/>
    <s v="ABC plants"/>
    <s v="28th March,2023"/>
    <d v="2023-03-28T00:00:00"/>
    <s v="30th April,2023"/>
    <d v="2023-04-30T00:00:00"/>
    <s v="ONDORO PHILLIP"/>
    <s v="Male"/>
    <s v="7968563"/>
    <s v="+254"/>
    <s v="0722272123"/>
    <s v=""/>
    <s v=""/>
    <n v="34.689726999999998"/>
    <n v="6.6511000000000001E-2"/>
    <s v="Vihiga"/>
    <s v="Vihiga"/>
    <s v="Lugaga-Wamuluma"/>
    <s v="Mbihi"/>
    <x v="4"/>
    <s v="JAMTU CONTRACTORS LTD"/>
    <s v="WALLACE KEGODE"/>
    <s v=""/>
    <s v="Micro Business"/>
    <s v="AKUT"/>
  </r>
  <r>
    <s v="VPA6"/>
    <s v="KE-VIH-2305-83432534-00000035"/>
    <x v="0"/>
    <s v="ABC plants"/>
    <s v="1st May,2023"/>
    <d v="2023-05-01T00:00:00"/>
    <s v="12th May,2023"/>
    <d v="2023-05-12T00:00:00"/>
    <s v="KISIVULI KENNEDY"/>
    <s v="Male"/>
    <s v="7907777"/>
    <s v="+254"/>
    <s v="0722272123"/>
    <s v=""/>
    <s v=""/>
    <n v="34.709575000000001"/>
    <n v="7.5384000000000007E-2"/>
    <s v="Vihiga"/>
    <s v="Vihiga"/>
    <s v="Lugaga-Wamuluma"/>
    <s v="Mbihi"/>
    <x v="1"/>
    <s v="JAMTU CONTRACTORS LTD"/>
    <s v="WALLACE KEGODE"/>
    <s v=""/>
    <s v="Micro Business"/>
    <s v="AKUT"/>
  </r>
  <r>
    <s v="VPA6"/>
    <s v="KE-MUR-2402-83432532-00000075"/>
    <x v="0"/>
    <s v="ABC plants"/>
    <s v="10th October,2023"/>
    <d v="2023-10-10T00:00:00"/>
    <s v="10th February,2024"/>
    <d v="2024-02-10T00:00:00"/>
    <s v="Gichui Joseph Gatimu"/>
    <s v="Male"/>
    <n v="99999"/>
    <s v="+254"/>
    <s v="0727482831"/>
    <s v=""/>
    <s v=""/>
    <n v="37.201016000000003"/>
    <n v="-0.67803500000000005"/>
    <s v="Murang'a"/>
    <s v="Kiharu"/>
    <s v="Gaturi"/>
    <s v="Rurii"/>
    <x v="1"/>
    <s v="Sakaki Natural Renewable Energy Center"/>
    <s v="Sammy kimenyi"/>
    <s v=""/>
    <s v="Micro Business"/>
    <s v="MKD"/>
  </r>
  <r>
    <s v="VPA6"/>
    <s v="KE-MUR-2402-83432532-00000074"/>
    <x v="0"/>
    <s v="ABC plants"/>
    <s v="9th November,2023"/>
    <d v="2023-11-09T00:00:00"/>
    <s v="10th February,2024"/>
    <d v="2024-02-10T00:00:00"/>
    <s v="Miringu Esther Wanjiru"/>
    <s v="Female"/>
    <n v="99999"/>
    <s v="+254"/>
    <s v="0725766377"/>
    <s v=""/>
    <s v=""/>
    <n v="37.197650000000003"/>
    <n v="-0.66925699999999999"/>
    <s v="Murang'a"/>
    <s v="Kiharu"/>
    <s v="Gaturi"/>
    <s v="Rurii"/>
    <x v="2"/>
    <s v="Sakaki Natural Renewable Energy Center"/>
    <s v="Sammy kimenyi"/>
    <s v=""/>
    <s v="Micro Business"/>
    <s v="MKD"/>
  </r>
  <r>
    <s v="VPA6"/>
    <s v="KE-VIH-2305-83432534-00000037"/>
    <x v="0"/>
    <s v="ABC plants"/>
    <s v="25th April,2023"/>
    <d v="2023-04-25T00:00:00"/>
    <s v="30th May,2023"/>
    <d v="2023-05-30T00:00:00"/>
    <s v="ADAGALA WYCLIFFE"/>
    <s v="Male"/>
    <n v="99999"/>
    <s v="+254"/>
    <s v="0722591530"/>
    <s v=""/>
    <s v=""/>
    <n v="34.826003"/>
    <n v="0.13933699999999999"/>
    <s v="Vihiga"/>
    <s v="Sabatia"/>
    <s v="Busali"/>
    <s v="Chavogere"/>
    <x v="13"/>
    <s v="JAMTU CONTRACTORS LTD"/>
    <s v="WALLACE KEGODE"/>
    <s v=""/>
    <s v="Micro Business"/>
    <s v="AKUT"/>
  </r>
  <r>
    <s v="VPA6"/>
    <s v="KE-VIH-2305-83432534-00000038"/>
    <x v="0"/>
    <s v="ABC plants"/>
    <s v="5th April,2023"/>
    <d v="2023-04-05T00:00:00"/>
    <s v="10th May,2023"/>
    <d v="2023-05-10T00:00:00"/>
    <s v="ENZUGA JOSPHAT"/>
    <s v="Male"/>
    <n v="99999"/>
    <s v="+254"/>
    <s v="0721845623"/>
    <s v=""/>
    <s v=""/>
    <n v="34.823371999999999"/>
    <n v="0.110751"/>
    <s v="Vihiga"/>
    <s v="Sabatia"/>
    <s v="North Maragoli"/>
    <s v="Mudete"/>
    <x v="1"/>
    <s v="JAMTU CONTRACTORS LTD"/>
    <s v="WALLACE KEGODE"/>
    <s v=""/>
    <s v="Micro Business"/>
    <s v="AKUT"/>
  </r>
  <r>
    <s v="VPA6"/>
    <s v="KE-VIH-2301-83432534-00000039"/>
    <x v="0"/>
    <s v="ABC plants"/>
    <s v="13th December,2022"/>
    <d v="2022-12-13T00:00:00"/>
    <s v="15th January,2023"/>
    <d v="2023-01-15T00:00:00"/>
    <s v="AWITI MARGARET"/>
    <s v="Male"/>
    <s v="0673842"/>
    <s v="+254"/>
    <s v="0722322550"/>
    <s v=""/>
    <s v=""/>
    <n v="34.803066999999999"/>
    <n v="0.15598600000000001"/>
    <s v="Vihiga"/>
    <s v="Sabatia"/>
    <s v="Busali"/>
    <s v="Chavogere"/>
    <x v="1"/>
    <s v="JAMTU CONTRACTORS LTD"/>
    <s v="WALLACE KEGODE"/>
    <s v=""/>
    <s v="Micro Business"/>
    <s v="AKUT"/>
  </r>
  <r>
    <s v="VPA6"/>
    <s v="KE-KAK-2312-83432534-00000041"/>
    <x v="0"/>
    <s v="ABC plants"/>
    <s v="10th November,2023"/>
    <d v="2023-11-10T00:00:00"/>
    <s v="12th December,2023"/>
    <d v="2023-12-12T00:00:00"/>
    <s v="SHIKOLI AGGREY"/>
    <s v="Male"/>
    <s v="6626282"/>
    <s v="+254"/>
    <s v="0722384247"/>
    <s v=""/>
    <s v=""/>
    <n v="34.724998999999997"/>
    <n v="0.18829699999999999"/>
    <s v="Kakamega"/>
    <s v="Ikolomani"/>
    <s v="Idakho Central"/>
    <s v="Malinya"/>
    <x v="8"/>
    <s v="JAMTU CONTRACTORS LTD"/>
    <s v="WALLACE KEGODE"/>
    <s v=""/>
    <s v="Micro Business"/>
    <s v="AKUT"/>
  </r>
  <r>
    <s v="VPA6"/>
    <s v="KE-KAK-2311-83432534-00000040"/>
    <x v="0"/>
    <s v="ABC plants"/>
    <s v="7th October,2023"/>
    <d v="2023-10-07T00:00:00"/>
    <s v="9th November,2023"/>
    <d v="2023-11-09T00:00:00"/>
    <s v="INGOSI ABNER"/>
    <s v="Male"/>
    <s v="6420782"/>
    <s v="+254"/>
    <s v="0724943420"/>
    <s v=""/>
    <s v=""/>
    <n v="34.717495"/>
    <n v="0.187358"/>
    <s v="Kakamega"/>
    <s v="Ikolomani"/>
    <s v="Idakho Central"/>
    <s v="Malinya"/>
    <x v="8"/>
    <s v="JAMTU CONTRACTORS LTD"/>
    <s v="Wallace Kegode"/>
    <s v=""/>
    <s v="Micro Business"/>
    <s v="AKUT"/>
  </r>
  <r>
    <s v="VPA6"/>
    <s v="KE-VIH-2311-83432534-00000043"/>
    <x v="0"/>
    <s v="ABC plants"/>
    <s v="14th October,2023"/>
    <d v="2023-10-14T00:00:00"/>
    <s v="16th November,2023"/>
    <d v="2023-11-16T00:00:00"/>
    <s v="NYALIGU MILCAH"/>
    <s v="Female"/>
    <s v="1910827"/>
    <s v="+254"/>
    <s v="0713740556"/>
    <s v=""/>
    <s v=""/>
    <n v="34.742137999999997"/>
    <n v="0.115275"/>
    <s v="Vihiga"/>
    <s v="Sabatia"/>
    <s v="Chavakali"/>
    <s v="Walodeya"/>
    <x v="1"/>
    <s v="JAMTU CONTRACTORS LTD"/>
    <s v="WALLACE KEGODE"/>
    <s v=""/>
    <s v="Micro Business"/>
    <s v="AKUT"/>
  </r>
  <r>
    <s v="VPA6"/>
    <s v="KE-VIH-2310-83432534-00000042"/>
    <x v="0"/>
    <s v="ABC plants"/>
    <s v="14th September,2023"/>
    <d v="2023-09-14T00:00:00"/>
    <s v="16th October,2023"/>
    <d v="2023-10-16T00:00:00"/>
    <s v="MBAYA FLORENCE"/>
    <s v="Female"/>
    <s v="5980963"/>
    <s v="+254"/>
    <s v="0722248449"/>
    <s v=""/>
    <s v=""/>
    <n v="34.778782"/>
    <n v="0.105366"/>
    <s v="Vihiga"/>
    <s v="Sabatia"/>
    <s v="Wodanga"/>
    <s v="Gaigedi"/>
    <x v="1"/>
    <s v="JAMTU CONTRACTORS LTD"/>
    <s v="WALLACE KEGODE"/>
    <s v=""/>
    <s v="Micro Business"/>
    <s v="AKUT"/>
  </r>
  <r>
    <s v="VPA6"/>
    <s v="KE-EMB-2312-83432532-00000077"/>
    <x v="0"/>
    <s v="ABC plants"/>
    <s v="13th September,2023"/>
    <d v="2023-09-13T00:00:00"/>
    <s v="2nd December,2023"/>
    <d v="2023-12-02T00:00:00"/>
    <s v="Banda Festus Njuki"/>
    <s v="Male"/>
    <n v="99999"/>
    <s v="+254"/>
    <s v="0713034318"/>
    <s v=""/>
    <s v=""/>
    <n v="37.628382000000002"/>
    <n v="-0.536524"/>
    <s v="Embu"/>
    <s v="Mbeere North"/>
    <s v="Nthawa"/>
    <s v="Riandu"/>
    <x v="1"/>
    <s v="Sakaki Natural Renewable Energy Center"/>
    <s v="Sammy kimenyi"/>
    <s v=""/>
    <s v="Micro Business"/>
    <s v="MKD"/>
  </r>
  <r>
    <s v="VPA6"/>
    <s v="KE-VIH-2306-83432534-00000044"/>
    <x v="0"/>
    <s v="ABC plants"/>
    <s v="19th May,2023"/>
    <d v="2023-05-19T00:00:00"/>
    <s v="22nd June,2023"/>
    <d v="2023-06-22T00:00:00"/>
    <s v="AKARANGA KENNETH JUSA"/>
    <s v="Male"/>
    <s v="10694938"/>
    <s v="+254"/>
    <s v="0721650265"/>
    <s v=""/>
    <s v=""/>
    <n v="34.694592"/>
    <n v="9.6086000000000005E-2"/>
    <s v="Vihiga"/>
    <s v="Sabatia"/>
    <s v="Lyaduywa/ Izava"/>
    <s v="Lyaduywa"/>
    <x v="1"/>
    <s v="JAMTU CONTRACTORS LTD"/>
    <s v="WALLACE KEGODE"/>
    <s v=""/>
    <s v="Micro Business"/>
    <s v="AKUT"/>
  </r>
  <r>
    <s v="VPA6"/>
    <s v="KE-VIH-2306-83432534-00000045"/>
    <x v="0"/>
    <s v="ABC plants"/>
    <s v="5th May,2023"/>
    <d v="2023-05-05T00:00:00"/>
    <s v="10th June,2023"/>
    <d v="2023-06-10T00:00:00"/>
    <s v="MUNAI MARBLE"/>
    <s v="Female"/>
    <s v="3467099"/>
    <s v="+254"/>
    <s v="0723716499"/>
    <s v=""/>
    <s v=""/>
    <n v="34.741118999999998"/>
    <n v="0.116411"/>
    <s v="Vihiga"/>
    <s v="Vihiga"/>
    <s v="Mungoma"/>
    <s v="Mahanga"/>
    <x v="1"/>
    <s v="JAMTU CONTRACTORS LTD"/>
    <s v="WALLACE KEGODE"/>
    <s v=""/>
    <s v="Micro Business"/>
    <s v="AKUT"/>
  </r>
  <r>
    <s v="VPA6"/>
    <s v="KE-KIS-2303-83432534-00000004"/>
    <x v="0"/>
    <s v="ABC plants"/>
    <s v="18th January,2023"/>
    <d v="2023-01-18T00:00:00"/>
    <s v="15th March,2023"/>
    <d v="2023-03-15T00:00:00"/>
    <s v="Ombagi Jare Aruasa"/>
    <s v="Male"/>
    <s v="22427207"/>
    <s v="+254"/>
    <s v="0721628817"/>
    <s v=""/>
    <s v="0723790837"/>
    <n v="34.734194000000002"/>
    <n v="-0.58599599999999996"/>
    <s v="Kisii"/>
    <s v="Kitutu Chache South"/>
    <s v="Bogusero"/>
    <s v="Bigege"/>
    <x v="6"/>
    <s v="JAMTU CONTRACTORS LTD"/>
    <s v="Peter Nyariki"/>
    <s v=""/>
    <s v="Micro Business"/>
    <s v="AKUT"/>
  </r>
  <r>
    <s v="VPA6"/>
    <s v="KE-KIS-2303-83432534-00000005"/>
    <x v="0"/>
    <s v="ABC plants"/>
    <s v="18th December,2022"/>
    <d v="2022-12-18T00:00:00"/>
    <s v="2nd March,2023"/>
    <d v="2023-03-02T00:00:00"/>
    <s v="Mouko Japheth Kimori"/>
    <s v="Male"/>
    <s v="0382892"/>
    <s v="+254"/>
    <s v="0721715217"/>
    <s v=""/>
    <s v="0103149091"/>
    <n v="34.725212999999997"/>
    <n v="-0.587036"/>
    <s v="Kisii"/>
    <s v="Kitutu Chache South"/>
    <s v="Bogusero"/>
    <s v="Bigege"/>
    <x v="4"/>
    <s v="JAMTU CONTRACTORS LTD"/>
    <s v="Peter Nyariki"/>
    <s v=""/>
    <s v="Micro Business"/>
    <s v="AKUT"/>
  </r>
  <r>
    <s v="VPA6"/>
    <s v="KE-KIS-2303-83432534-00000006"/>
    <x v="0"/>
    <s v="ABC plants"/>
    <s v="18th December,2022"/>
    <d v="2022-12-18T00:00:00"/>
    <s v="1st March,2023"/>
    <d v="2023-03-01T00:00:00"/>
    <s v="Kemnto Rodgers Grace"/>
    <s v="Female"/>
    <s v="24881688"/>
    <s v="+254"/>
    <s v="0702794906"/>
    <s v=""/>
    <s v="0729692649"/>
    <n v="34.727124000000003"/>
    <n v="-0.60795399999999999"/>
    <s v="Kisii"/>
    <s v="Kitutu Chache South"/>
    <s v="Bogusero"/>
    <s v="Raganga"/>
    <x v="1"/>
    <s v="JAMTU CONTRACTORS LTD"/>
    <s v="Peter Nyariki"/>
    <s v=""/>
    <s v="Micro Business"/>
    <s v="AKUT"/>
  </r>
  <r>
    <s v="VPA6"/>
    <s v="KE-NYA-2304-83432534-00000008"/>
    <x v="0"/>
    <s v="ABC plants"/>
    <s v="20th December,2022"/>
    <d v="2022-12-20T00:00:00"/>
    <s v="20th April,2023"/>
    <d v="2023-04-20T00:00:00"/>
    <s v="Nyangweso Kennedy Gichaba"/>
    <s v="Male"/>
    <s v="7223207"/>
    <s v="+254"/>
    <s v="0722245648"/>
    <s v=""/>
    <s v="0724296302"/>
    <n v="34.839429000000003"/>
    <n v="-0.66459800000000002"/>
    <s v="Nyamira"/>
    <s v="Kitutu Masaba"/>
    <s v="Manga"/>
    <s v="Mwabosire"/>
    <x v="4"/>
    <s v="JAMTU CONTRACTORS LTD"/>
    <s v="Peter Nyariki"/>
    <s v=""/>
    <s v="Micro Business"/>
    <s v="AKUT"/>
  </r>
  <r>
    <s v="VPA6"/>
    <s v="KE-KIS-2302-83432534-00000009"/>
    <x v="0"/>
    <s v="ABC plants"/>
    <s v="20th December,2022"/>
    <d v="2022-12-20T00:00:00"/>
    <s v="12th February,2023"/>
    <d v="2023-02-12T00:00:00"/>
    <s v="Agosa Margaret Manduku"/>
    <s v="Female"/>
    <s v="16041031"/>
    <s v="+254"/>
    <s v="0722307669"/>
    <s v=""/>
    <s v="0781282871"/>
    <n v="34.860863999999999"/>
    <n v="-0.773142"/>
    <s v="Kisii"/>
    <s v="Nyaribari Chache"/>
    <s v="Birongo"/>
    <s v="Keumbu (Taracha)"/>
    <x v="1"/>
    <s v="JAMTU CONTRACTORS LTD"/>
    <s v="Peter Nyariki"/>
    <s v=""/>
    <s v="Micro Business"/>
    <s v="AKUT"/>
  </r>
  <r>
    <s v="VPA6"/>
    <s v="KE-KIS-2304-83432534-00000054"/>
    <x v="0"/>
    <s v="ABC plants"/>
    <s v="10th January,2023"/>
    <d v="2023-01-10T00:00:00"/>
    <s v="28th April,2023"/>
    <d v="2023-04-28T00:00:00"/>
    <s v="Moraa Eunice Obino"/>
    <s v="Female"/>
    <s v="5811508"/>
    <s v="+254"/>
    <s v="0729660691"/>
    <s v=""/>
    <s v="0757424318"/>
    <n v="34.859484999999999"/>
    <n v="-0.74010799999999999"/>
    <s v="Kisii"/>
    <s v="Nyaribari Chache"/>
    <s v="Birongo"/>
    <s v="Keumbu (Taracha)"/>
    <x v="4"/>
    <s v="JAMTU CONTRACTORS LTD"/>
    <s v="Peter Nyariki"/>
    <s v=""/>
    <s v="Micro Business"/>
    <s v="AKUT"/>
  </r>
  <r>
    <s v="VPA6"/>
    <s v="KE-KIS-2303-83432534-00000056"/>
    <x v="0"/>
    <s v="ABC plants"/>
    <s v="3rd December,2022"/>
    <d v="2022-12-03T00:00:00"/>
    <s v="3rd March,2023"/>
    <d v="2023-03-03T00:00:00"/>
    <s v="Ondari Hezron Mochiro"/>
    <s v="Male"/>
    <s v="23229593"/>
    <s v="+254"/>
    <s v="0727832015"/>
    <s v=""/>
    <s v="0700328558"/>
    <n v="34.789440999999997"/>
    <n v="-0.89536700000000002"/>
    <s v="Kisii"/>
    <s v="Bomachoge Borabu"/>
    <s v="Bokimonge"/>
    <s v="Kenyenya"/>
    <x v="4"/>
    <s v="JAMTU CONTRACTORS LTD"/>
    <s v="Peter Nyariki"/>
    <s v=""/>
    <s v="Micro Business"/>
    <s v="KENBIM"/>
  </r>
  <r>
    <s v="VPA6"/>
    <s v="KE-KIS-2305-83432534-00000046"/>
    <x v="0"/>
    <s v="ABC plants"/>
    <s v="20th March,2023"/>
    <d v="2023-03-20T00:00:00"/>
    <s v="15th May,2023"/>
    <d v="2023-05-15T00:00:00"/>
    <s v="ODONGO DAVID OMONDI"/>
    <s v="Male"/>
    <s v="9183395"/>
    <s v="+254"/>
    <s v="0726445219"/>
    <s v=""/>
    <s v="0724162607"/>
    <n v="34.792670999999999"/>
    <n v="1.4289999999999999E-3"/>
    <s v="Kisumu"/>
    <s v="Kisumu East"/>
    <s v="Kajulu"/>
    <s v="Got Nyabondo"/>
    <x v="4"/>
    <s v="JAMTU CONTRACTORS LTD"/>
    <s v="WALLACE KEGODE"/>
    <s v=""/>
    <s v="Micro Business"/>
    <s v="AKUT"/>
  </r>
  <r>
    <s v="VPA6"/>
    <s v="KE-KIS-2305-83432534-00000047"/>
    <x v="0"/>
    <s v="ABC plants"/>
    <s v="25th April,2023"/>
    <d v="2023-04-25T00:00:00"/>
    <s v="28th May,2023"/>
    <d v="2023-05-28T00:00:00"/>
    <s v="OCHIENG KEZIAH"/>
    <s v="Female"/>
    <s v="6177872"/>
    <s v="+254"/>
    <s v="0722221852"/>
    <s v=""/>
    <s v=""/>
    <n v="34.989882000000001"/>
    <n v="-0.15493599999999999"/>
    <s v="Kisumu"/>
    <s v="Nyando"/>
    <s v="Awasi/Onjiko"/>
    <s v="Kobong'o"/>
    <x v="1"/>
    <s v="JAMTU CONTRACTORS LTD"/>
    <s v="WALLACE KEGODE"/>
    <s v=""/>
    <s v="Micro Business"/>
    <s v="AKUT"/>
  </r>
  <r>
    <s v="VPA6"/>
    <s v="KE-NAK-2402-31256"/>
    <x v="0"/>
    <s v="Under Verification"/>
    <s v="10th January,2024"/>
    <d v="2024-01-10T00:00:00"/>
    <s v="16th February,2024"/>
    <d v="2024-02-16T00:00:00"/>
    <s v="Emily Kamai Wangari"/>
    <s v="Male"/>
    <s v="12486421"/>
    <s v="+254"/>
    <s v="0716545464"/>
    <s v=""/>
    <s v="0700565229"/>
    <n v="36.252273000000002"/>
    <n v="-0.32003399999999999"/>
    <s v="Nakuru"/>
    <s v="Gilgil"/>
    <s v="Ngorika"/>
    <s v="Ngorika"/>
    <x v="2"/>
    <s v="Samjubiotec Enterprises"/>
    <s v=""/>
    <s v=""/>
    <s v="Micro Business"/>
    <s v="MKD"/>
  </r>
  <r>
    <s v="VPA6"/>
    <s v="KE-NAK-2402-31255"/>
    <x v="0"/>
    <s v="Under Verification"/>
    <s v="9th February,2024"/>
    <d v="2024-02-09T00:00:00"/>
    <s v="16th February,2024"/>
    <d v="2024-02-16T00:00:00"/>
    <s v="Francis Mwaura Gicheha"/>
    <s v="Male"/>
    <s v="2341780"/>
    <s v="+254"/>
    <s v="0722968444"/>
    <s v=""/>
    <s v="0716838246"/>
    <n v="36.249288999999997"/>
    <n v="-0.32164700000000002"/>
    <s v="Nakuru"/>
    <s v="Gilgil"/>
    <s v="Nyaituga"/>
    <s v="Nyaituga damsite"/>
    <x v="2"/>
    <s v="Samjubiotec Enterprises"/>
    <s v=""/>
    <s v=""/>
    <s v="Micro Business"/>
    <s v="MKD"/>
  </r>
  <r>
    <s v="VPA6"/>
    <s v="KE-MER-2401-83432532-00078"/>
    <x v="0"/>
    <s v="ABC plants"/>
    <s v="10th January,2024"/>
    <d v="2024-01-10T00:00:00"/>
    <s v="30th January,2024"/>
    <d v="2024-01-30T00:00:00"/>
    <s v="Faith Mumbi Muriithi"/>
    <s v="Female"/>
    <s v="10461188"/>
    <s v="+254"/>
    <s v="0725667979"/>
    <s v=""/>
    <s v="0720062917"/>
    <n v="37.841437999999997"/>
    <n v="8.3964999999999998E-2"/>
    <s v="Meru"/>
    <s v="Tigania East"/>
    <s v="Mikinduri"/>
    <s v="Marega"/>
    <x v="0"/>
    <s v="Sakaki Natural Renewable Energy Center"/>
    <s v="Jason Mutabari"/>
    <s v=""/>
    <s v="Micro Business"/>
    <s v="MKD"/>
  </r>
  <r>
    <s v="Total"/>
    <n v="5823"/>
    <x v="3"/>
    <m/>
    <m/>
    <m/>
    <m/>
    <m/>
    <m/>
    <m/>
    <m/>
    <m/>
    <m/>
    <m/>
    <m/>
    <m/>
    <m/>
    <m/>
    <m/>
    <m/>
    <m/>
    <x v="33"/>
    <m/>
    <m/>
    <m/>
    <m/>
    <m/>
  </r>
  <r>
    <m/>
    <m/>
    <x v="3"/>
    <m/>
    <m/>
    <m/>
    <m/>
    <m/>
    <m/>
    <m/>
    <m/>
    <m/>
    <m/>
    <m/>
    <m/>
    <m/>
    <m/>
    <m/>
    <m/>
    <m/>
    <m/>
    <x v="33"/>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819">
  <r>
    <s v="VPA6"/>
    <x v="0"/>
    <x v="0"/>
    <s v="Grievance"/>
    <s v="12th June,2016"/>
    <d v="2016-06-12T00:00:00"/>
    <s v="1st August,2016"/>
    <d v="2016-08-01T00:00:00"/>
    <s v="David Githinji Kibatta"/>
    <s v="Male"/>
    <s v="4843933"/>
    <s v="722632307"/>
    <s v=""/>
    <s v=""/>
    <s v=""/>
    <n v="37.141137999999998"/>
    <n v="8.4569999999999992E-3"/>
    <s v="Meru"/>
    <s v="Buuri"/>
    <s v="Ontulili"/>
    <s v="K/Gacheke"/>
    <x v="0"/>
    <s v="Igwemas General Digester Ltd"/>
    <s v=""/>
    <s v=""/>
    <s v="Micro Business"/>
    <s v="KENBIM"/>
    <s v="Masonry"/>
    <s v="02/03/2017"/>
  </r>
  <r>
    <s v="VPA6"/>
    <x v="1"/>
    <x v="0"/>
    <s v="Non Compliant"/>
    <s v="8th October,2016"/>
    <d v="2016-10-08T00:00:00"/>
    <s v="11th December,2016"/>
    <d v="2016-12-11T00:00:00"/>
    <s v="Torongo Dairy"/>
    <s v="Male"/>
    <s v="32944494"/>
    <s v="0721650696"/>
    <s v="721650696"/>
    <s v=""/>
    <s v="721443768"/>
    <n v="35.591873999999997"/>
    <n v="0.13203999999999999"/>
    <s v="Baringo"/>
    <s v="Koibatek"/>
    <s v="Torongo"/>
    <s v="Torongo"/>
    <x v="1"/>
    <s v="Erickson K Musani"/>
    <s v="Ericson Kibet Musani"/>
    <s v="724601107"/>
    <s v="Informal Business"/>
    <s v="KENBIM"/>
    <s v="Masonry"/>
    <s v="11/05/2017"/>
  </r>
  <r>
    <s v="VPA6"/>
    <x v="2"/>
    <x v="0"/>
    <s v="Under Verification"/>
    <s v="8th February,2017"/>
    <d v="2017-02-08T00:00:00"/>
    <s v="7th June,2017"/>
    <d v="2017-06-07T00:00:00"/>
    <s v="Kosgei Elijah Kipkoech"/>
    <s v="Male"/>
    <s v="99999"/>
    <s v="0723956569"/>
    <s v="723956569"/>
    <s v=""/>
    <s v="729741428"/>
    <n v="35.169286"/>
    <n v="0.129577"/>
    <s v="Nandi"/>
    <s v="Nandi Hills"/>
    <s v="Nandi Hills"/>
    <s v="Tururo"/>
    <x v="0"/>
    <s v=""/>
    <s v=""/>
    <s v=""/>
    <s v="Informal Business"/>
    <s v="MKD"/>
    <s v="Masonry"/>
    <s v="07/06/2017"/>
  </r>
  <r>
    <s v="VPA6"/>
    <x v="3"/>
    <x v="0"/>
    <s v="Non Compliant"/>
    <s v="10th February,2017"/>
    <d v="2017-02-10T00:00:00"/>
    <s v="1st April,2017"/>
    <d v="2017-04-01T00:00:00"/>
    <s v="Ondieki Martini Anyega"/>
    <s v="Male"/>
    <s v="10908511"/>
    <s v="2.55E+11"/>
    <s v="2.55E+11"/>
    <s v=""/>
    <s v=""/>
    <n v="35.114289999999997"/>
    <n v="0.99345300000000003"/>
    <s v="Trans Nzoia"/>
    <s v="Trans Nzoia East"/>
    <s v="Cherangany"/>
    <s v="Mnaa Farm"/>
    <x v="1"/>
    <s v="N/A"/>
    <s v="Geoffrey Njagi"/>
    <s v="729038161"/>
    <s v="Informal Business"/>
    <s v="GGC 2014"/>
    <s v="Masonry"/>
    <s v="21/09/2017"/>
  </r>
  <r>
    <s v="VPA6"/>
    <x v="4"/>
    <x v="0"/>
    <s v="Non Compliant"/>
    <s v="19th August,2016"/>
    <d v="2016-08-19T00:00:00"/>
    <s v="29th August,2016"/>
    <d v="2016-08-29T00:00:00"/>
    <s v="Nyaga Jim Kariuki"/>
    <s v="Male"/>
    <s v="21623001"/>
    <s v="0726128090"/>
    <s v="726128090"/>
    <s v=""/>
    <s v=""/>
    <n v="37.590299999999999"/>
    <n v="-0.41295900000000002"/>
    <s v="Embu"/>
    <s v="Runyenjes"/>
    <s v="Runyenjes"/>
    <s v="Kirege"/>
    <x v="0"/>
    <s v="Rural Green Energy Services"/>
    <s v="Samuel Migwi"/>
    <s v="725647705"/>
    <s v="Informal Business"/>
    <s v="KENBIM"/>
    <s v="Masonry"/>
    <s v="29/09/2017"/>
  </r>
  <r>
    <s v="VPA6"/>
    <x v="5"/>
    <x v="0"/>
    <s v="Non Compliant"/>
    <s v="25th January,2018"/>
    <d v="2018-01-25T00:00:00"/>
    <s v="17th April,2018"/>
    <d v="2018-04-17T00:00:00"/>
    <s v="Murage John Kibui"/>
    <s v="Male"/>
    <s v="140819"/>
    <s v="0728971797"/>
    <s v="728971797"/>
    <s v=""/>
    <s v=""/>
    <n v="36.416162999999997"/>
    <n v="4.1520000000000003E-3"/>
    <s v="Nyandarua"/>
    <s v="Ndaragwa"/>
    <s v="Mairo Inya"/>
    <s v="Baari"/>
    <x v="2"/>
    <s v="Gerald Waweru"/>
    <s v=""/>
    <s v="725263148"/>
    <s v="Informal Business"/>
    <s v="KENBIM"/>
    <s v="Masonry"/>
    <s v="30/05/2018"/>
  </r>
  <r>
    <s v="VPA6"/>
    <x v="6"/>
    <x v="0"/>
    <s v="Non Compliant"/>
    <s v="31st May,2018"/>
    <d v="2018-05-31T00:00:00"/>
    <s v="31st May,2018"/>
    <d v="2018-05-31T00:00:00"/>
    <s v="John Lesonet"/>
    <s v="Male"/>
    <s v="99999"/>
    <s v="0727537290"/>
    <s v="727537290"/>
    <s v=""/>
    <s v=""/>
    <n v="35.912208"/>
    <n v="-9.1937000000000005E-2"/>
    <s v="Nakuru"/>
    <s v="Rongai"/>
    <s v="Mainga"/>
    <s v="Mainga"/>
    <x v="0"/>
    <s v="Kichemu limited"/>
    <s v="Stephen Macharia Kimenyi"/>
    <s v="727002750"/>
    <s v="Micro Business"/>
    <s v="MKD"/>
    <s v="Masonry"/>
    <s v="01/06/2018"/>
  </r>
  <r>
    <s v="VPA6"/>
    <x v="7"/>
    <x v="0"/>
    <s v="Non Compliant"/>
    <s v="31st January,2018"/>
    <d v="2018-01-31T00:00:00"/>
    <s v="2nd April,2018"/>
    <d v="2018-04-02T00:00:00"/>
    <s v="Naftali Komen"/>
    <s v="Male"/>
    <s v="99999"/>
    <s v="0722814271"/>
    <s v="722814271"/>
    <s v=""/>
    <s v=""/>
    <n v="35.225887"/>
    <n v="0.56591999999999998"/>
    <s v="Uasin Gishu"/>
    <s v="Turbo"/>
    <s v="Chepkemel"/>
    <s v="Mailinne"/>
    <x v="1"/>
    <s v="John Mwangale"/>
    <s v="John Mwangale"/>
    <s v=""/>
    <s v="Informal Business"/>
    <s v="KENBIM"/>
    <s v="Masonry"/>
    <s v="31/08/2018"/>
  </r>
  <r>
    <s v="VPA6"/>
    <x v="8"/>
    <x v="0"/>
    <s v="Grievance"/>
    <s v="30th May,2019"/>
    <d v="2019-05-30T00:00:00"/>
    <s v="1st August,2019"/>
    <d v="2019-08-01T00:00:00"/>
    <s v="Mbogo Fredrick Njoka"/>
    <s v="Male"/>
    <s v="2896045"/>
    <s v="0720318929"/>
    <s v="720318929"/>
    <s v=""/>
    <s v="740112648"/>
    <n v="37.245342999999998"/>
    <n v="-0.54085700000000003"/>
    <s v="Kirinyaga"/>
    <s v="Sagana"/>
    <s v="Mwerua"/>
    <s v="Thiriku,Kariria"/>
    <x v="3"/>
    <s v="Nicholas Kimenyi"/>
    <s v="Nicholas Gichura Kimenyi"/>
    <s v=""/>
    <s v="Informal Business"/>
    <s v="MKD"/>
    <s v="Masonry"/>
    <s v="15/08/2019"/>
  </r>
  <r>
    <s v="VPA6"/>
    <x v="9"/>
    <x v="0"/>
    <s v="ABC plants"/>
    <s v="20th March,2024"/>
    <d v="2024-03-20T00:00:00"/>
    <s v="18th April,2024"/>
    <d v="2024-04-18T00:00:00"/>
    <s v="Kamau Bernard Kinyanjui"/>
    <s v="Male"/>
    <s v="0350866"/>
    <s v="+254"/>
    <s v="0722536513"/>
    <s v=""/>
    <s v=""/>
    <n v="36.954940000000001"/>
    <n v="-0.85015499999999999"/>
    <s v="Murang'a"/>
    <s v="Kandara"/>
    <s v="Ruchu"/>
    <s v="Mukuria/ Gacharage"/>
    <x v="0"/>
    <s v="Charles Ngure"/>
    <s v="Ruth Wanjiku"/>
    <s v=""/>
    <s v="Micro Business"/>
    <s v="KENBIM"/>
    <s v="Masonry"/>
    <s v="19/04/2024"/>
  </r>
  <r>
    <s v="VPA6"/>
    <x v="10"/>
    <x v="0"/>
    <s v="Under Verification"/>
    <s v="21st October,2023"/>
    <d v="2023-10-21T00:00:00"/>
    <s v="21st April,2024"/>
    <d v="2024-04-21T00:00:00"/>
    <s v="Mitei Benjamin"/>
    <s v="Male"/>
    <n v="99999"/>
    <n v="254"/>
    <s v="0740349718"/>
    <s v=""/>
    <s v=""/>
    <n v="35.686751999999998"/>
    <n v="-0.57263200000000003"/>
    <s v="Nakuru"/>
    <s v="Kuresoi South"/>
    <s v="Olengurwone"/>
    <s v="Amalo"/>
    <x v="0"/>
    <s v="Francis Nyaga Muriithi"/>
    <s v=""/>
    <s v=""/>
    <s v="Informal Business"/>
    <s v="MKD"/>
    <s v="Masonry"/>
    <s v="21/04/2024"/>
  </r>
  <r>
    <s v="VPA6"/>
    <x v="11"/>
    <x v="0"/>
    <s v="ABC plants"/>
    <s v="12th March,2024"/>
    <d v="2024-03-12T00:00:00"/>
    <s v="23rd April,2024"/>
    <d v="2024-04-23T00:00:00"/>
    <s v="Kanyi Daniel N/a"/>
    <s v="Male"/>
    <s v="7664626"/>
    <s v="+254"/>
    <s v="0722984528"/>
    <s v=""/>
    <s v="0720916961"/>
    <n v="36.428663"/>
    <n v="4.7701E-2"/>
    <s v="Nyandarua"/>
    <s v="Ndaragwa"/>
    <s v="Kiriita"/>
    <s v="Mairo-Inya"/>
    <x v="2"/>
    <s v="Fraha Biotech"/>
    <s v="Francis Kinyanjui"/>
    <s v=""/>
    <s v="Informal Business"/>
    <s v="MKD"/>
    <s v="Masonry"/>
    <s v="24/04/2024"/>
  </r>
  <r>
    <s v="VPA6"/>
    <x v="12"/>
    <x v="0"/>
    <s v="Under Verification"/>
    <s v="23rd February,2024"/>
    <d v="2024-02-23T00:00:00"/>
    <s v="24th April,2024"/>
    <d v="2024-04-24T00:00:00"/>
    <s v="Kosgei James"/>
    <s v="Male"/>
    <n v="99999"/>
    <s v="+254"/>
    <s v="0722428292"/>
    <s v=""/>
    <s v=""/>
    <n v="35.804338000000001"/>
    <n v="0.30070799999999998"/>
    <s v="Baringo"/>
    <s v="Baringo Central"/>
    <s v="Tenges"/>
    <s v="Kapcherus"/>
    <x v="0"/>
    <s v="Francis Nyaga Muriithi"/>
    <s v="Francis Nyagah"/>
    <s v=""/>
    <s v="Informal Business"/>
    <s v="MKD"/>
    <s v="Masonry"/>
    <s v="24/04/2024"/>
  </r>
  <r>
    <s v="VPA6"/>
    <x v="13"/>
    <x v="0"/>
    <s v="Under Verification"/>
    <s v="2nd March,2024"/>
    <d v="2024-03-02T00:00:00"/>
    <s v="5th April,2024"/>
    <d v="2024-04-05T00:00:00"/>
    <s v="Migwi Francis"/>
    <s v="Male"/>
    <s v="3185097"/>
    <s v="+254"/>
    <s v="0721876771"/>
    <s v=""/>
    <s v=""/>
    <n v="37.089373000000002"/>
    <n v="-0.47795500000000002"/>
    <s v="Nyeri"/>
    <s v="Mathira"/>
    <s v="Ngandu"/>
    <s v="Kaigi"/>
    <x v="2"/>
    <s v="Francis Nyaga Muriithi"/>
    <s v=""/>
    <s v=""/>
    <s v="Informal Business"/>
    <s v="MKD"/>
    <s v="Masonry"/>
    <s v="02/05/2024"/>
  </r>
  <r>
    <s v="VPA6"/>
    <x v="14"/>
    <x v="0"/>
    <s v="ABC plants"/>
    <s v="18th March,2024"/>
    <d v="2024-03-18T00:00:00"/>
    <s v="2nd May,2024"/>
    <d v="2024-05-02T00:00:00"/>
    <s v="Iregi Allan Quartermain"/>
    <s v="Male"/>
    <s v="2046156"/>
    <s v="+254"/>
    <s v="0720318385"/>
    <s v=""/>
    <s v="0712962471"/>
    <n v="36.944870999999999"/>
    <n v="-8.8749999999999996E-2"/>
    <s v="Laikipia"/>
    <s v="Laikipia East"/>
    <s v="Tigithi"/>
    <s v="Matanya"/>
    <x v="2"/>
    <s v="Fraha Biotech"/>
    <s v="John Kinyanjui"/>
    <s v=""/>
    <s v="Informal Business"/>
    <s v="MKD"/>
    <s v="Masonry"/>
    <s v="02/05/2024"/>
  </r>
  <r>
    <s v="VPA6"/>
    <x v="15"/>
    <x v="0"/>
    <s v="Under Verification"/>
    <s v="28th February,2024"/>
    <d v="2024-02-28T00:00:00"/>
    <s v="15th March,2024"/>
    <d v="2024-03-15T00:00:00"/>
    <s v="Mburugu Nkanata Gitonga"/>
    <s v="Male"/>
    <s v="19565432"/>
    <s v="+254"/>
    <s v="0722380602"/>
    <s v=""/>
    <s v="0722380602"/>
    <n v="37.590077999999998"/>
    <n v="-0.101243"/>
    <s v="Meru"/>
    <s v="South Imenti"/>
    <s v="Abogeta west"/>
    <s v="Menwe"/>
    <x v="4"/>
    <s v="Erick Munene Gitonga"/>
    <s v="Dennis Kiraithe"/>
    <s v=""/>
    <s v="Informal Business"/>
    <s v="KENBIM"/>
    <s v="Masonry"/>
    <s v="06/05/2024"/>
  </r>
  <r>
    <s v="VPA6"/>
    <x v="16"/>
    <x v="0"/>
    <s v="Under Verification"/>
    <s v="17th February,2024"/>
    <d v="2024-02-17T00:00:00"/>
    <s v="1st March,2024"/>
    <d v="2024-03-01T00:00:00"/>
    <s v="Mugito Mugambi Lilian"/>
    <s v="Female"/>
    <s v="19567456"/>
    <s v="+254"/>
    <s v="0713453654"/>
    <s v=""/>
    <s v="0721345443"/>
    <n v="37.648671999999998"/>
    <n v="-0.174093"/>
    <s v="Meru"/>
    <s v="South Imenti"/>
    <s v="Igoji East"/>
    <s v="Kianjogu"/>
    <x v="2"/>
    <s v="Erick Munene Gitonga"/>
    <s v="Dennis Kiraithe"/>
    <s v=""/>
    <s v="Informal Business"/>
    <s v="MKD"/>
    <s v="Masonry"/>
    <s v="06/05/2024"/>
  </r>
  <r>
    <s v="VPA6"/>
    <x v="17"/>
    <x v="0"/>
    <s v="Under Verification"/>
    <s v="4th January,2024"/>
    <d v="2024-01-04T00:00:00"/>
    <s v="1st April,2024"/>
    <d v="2024-04-01T00:00:00"/>
    <s v="Langat Geoffrey"/>
    <s v="Male"/>
    <s v="1726373"/>
    <s v="+254"/>
    <s v="0722873706"/>
    <s v=""/>
    <s v=""/>
    <n v="35.193555000000003"/>
    <n v="-0.60338499999999995"/>
    <s v="Kericho"/>
    <s v="Bureti"/>
    <s v="Ngesumin"/>
    <s v="Tebesonik"/>
    <x v="5"/>
    <s v="Philip Kurgat"/>
    <s v=""/>
    <s v=""/>
    <s v="Informal Business"/>
    <s v="KENBIM"/>
    <s v="Masonry"/>
    <s v="07/05/2024"/>
  </r>
  <r>
    <s v="VPA6"/>
    <x v="18"/>
    <x v="0"/>
    <s v="Under Verification"/>
    <s v="12th March,2024"/>
    <d v="2024-03-12T00:00:00"/>
    <s v="16th April,2024"/>
    <d v="2024-04-16T00:00:00"/>
    <s v="Stephen Ndungu Ndauwa"/>
    <s v="Male"/>
    <s v="5697182"/>
    <s v="+254"/>
    <s v="0723759442"/>
    <s v=""/>
    <s v="0729372704"/>
    <n v="36.245302000000002"/>
    <n v="-0.33467000000000002"/>
    <s v="Nakuru"/>
    <s v="Gilgil"/>
    <s v="Ngorika"/>
    <s v="Chamuka"/>
    <x v="2"/>
    <s v="Samjubiotec Enterprises"/>
    <s v="Samuel juma"/>
    <s v=""/>
    <s v="Informal Business"/>
    <s v="MKD"/>
    <s v="Masonry"/>
    <s v="07/05/2024"/>
  </r>
  <r>
    <s v="VPA6"/>
    <x v="19"/>
    <x v="0"/>
    <s v="ABC plants"/>
    <s v="5th January,2024"/>
    <d v="2024-01-05T00:00:00"/>
    <s v="14th January,2024"/>
    <d v="2024-01-14T00:00:00"/>
    <s v="Teresia Njuguna Njeri"/>
    <s v="Female"/>
    <s v="3116883"/>
    <s v="+254"/>
    <s v="0722869025"/>
    <s v=""/>
    <s v=""/>
    <n v="36.777904999999997"/>
    <n v="-0.93233299999999997"/>
    <s v="Kiambu"/>
    <s v="Gatundu South"/>
    <s v="Ndarugo"/>
    <s v="Gacharage"/>
    <x v="0"/>
    <s v="John Murira"/>
    <s v="John murira"/>
    <s v=""/>
    <s v="Informal Business"/>
    <s v="KENBIM"/>
    <s v="Masonry"/>
    <s v="08/05/2024"/>
  </r>
  <r>
    <s v="VPA6"/>
    <x v="20"/>
    <x v="0"/>
    <s v="ABC plants"/>
    <s v="19th January,2024"/>
    <d v="2024-01-19T00:00:00"/>
    <s v="23rd January,2024"/>
    <d v="2024-01-23T00:00:00"/>
    <s v="Nyaga Anne Nyawira"/>
    <s v="Female"/>
    <s v="3106839"/>
    <s v="+254"/>
    <s v="0715811766"/>
    <s v=""/>
    <s v=""/>
    <n v="36.871032999999997"/>
    <n v="-1.0253950000000001"/>
    <s v="Kiambu"/>
    <s v="Gatundu South"/>
    <s v="Kiamwangi"/>
    <s v="Kiamwangi"/>
    <x v="2"/>
    <s v="John Murira"/>
    <s v="John murira"/>
    <s v=""/>
    <s v="Informal Business"/>
    <s v="KENBIM"/>
    <s v="Masonry"/>
    <s v="08/05/2024"/>
  </r>
  <r>
    <s v="VPA6"/>
    <x v="21"/>
    <x v="0"/>
    <s v="ABC plants"/>
    <s v="4th April,2023"/>
    <d v="2023-04-04T00:00:00"/>
    <s v="29th April,2023"/>
    <d v="2023-04-29T00:00:00"/>
    <s v="Gitau Patricia Nyambura"/>
    <s v="Female"/>
    <s v="37478865"/>
    <s v="+254"/>
    <s v="0703459406"/>
    <s v=""/>
    <s v="0720723170"/>
    <n v="36.158465"/>
    <n v="-0.21102000000000001"/>
    <s v="Nakuru"/>
    <s v="Bahati"/>
    <s v="Kabatini"/>
    <s v="Kabatini"/>
    <x v="2"/>
    <s v="Fraha Biotech"/>
    <s v="James King'ori"/>
    <s v=""/>
    <s v="Informal Business"/>
    <s v="KENBIM"/>
    <s v="Masonry"/>
    <s v="09/05/2024"/>
  </r>
  <r>
    <s v="VPA6"/>
    <x v="22"/>
    <x v="0"/>
    <s v="ABC plants"/>
    <s v="12th April,2023"/>
    <d v="2023-04-12T00:00:00"/>
    <s v="30th April,2023"/>
    <d v="2023-04-30T00:00:00"/>
    <s v="Gicengo Josphat Kibunja"/>
    <s v="Male"/>
    <s v="23887423"/>
    <s v="+254"/>
    <s v="0724650801"/>
    <s v=""/>
    <s v="0711713793"/>
    <n v="36.138075999999998"/>
    <n v="-0.25534400000000002"/>
    <s v="Nakuru"/>
    <s v="Bahati"/>
    <s v="Kabatini"/>
    <s v="Kabatini"/>
    <x v="2"/>
    <s v="Fraha Biotech"/>
    <s v="Antony Ndungu"/>
    <s v=""/>
    <s v="Informal Business"/>
    <s v="MKD"/>
    <s v="Masonry"/>
    <s v="16/05/2024"/>
  </r>
  <r>
    <s v="VPA6"/>
    <x v="23"/>
    <x v="0"/>
    <s v="ABC plants"/>
    <s v="15th May,2023"/>
    <d v="2023-05-15T00:00:00"/>
    <s v="5th June,2023"/>
    <d v="2023-06-05T00:00:00"/>
    <s v="Mburu Gerald Macharia"/>
    <s v="Male"/>
    <s v="11466785"/>
    <s v="+254"/>
    <s v="0721836189"/>
    <s v=""/>
    <s v="0716003188"/>
    <n v="36.165255000000002"/>
    <n v="-0.27650999999999998"/>
    <s v="Nakuru"/>
    <s v="Bahati"/>
    <s v="Lanet/Umoja"/>
    <s v="Murunyu"/>
    <x v="0"/>
    <s v="Fraha Biotech"/>
    <s v="Antony Ndungu"/>
    <s v=""/>
    <s v="Informal Business"/>
    <s v="MKD"/>
    <s v="Masonry"/>
    <s v="16/05/2024"/>
  </r>
  <r>
    <s v="VPA6"/>
    <x v="24"/>
    <x v="0"/>
    <s v="Under Verification"/>
    <s v="20th October,2023"/>
    <d v="2023-10-20T00:00:00"/>
    <s v="22nd May,2024"/>
    <d v="2024-05-22T00:00:00"/>
    <s v="Marinday Martha Chepkorir"/>
    <s v="Female"/>
    <s v="972964"/>
    <s v="+254"/>
    <s v="0707766938"/>
    <s v=""/>
    <s v=""/>
    <n v="35.408507"/>
    <n v="-0.77445900000000001"/>
    <s v="Bomet"/>
    <s v="Bomet East"/>
    <s v="Merigi"/>
    <s v="Kamoyi"/>
    <x v="0"/>
    <s v="Denis Kipkirui Tonui"/>
    <s v="Tonui"/>
    <s v=""/>
    <s v="Informal Business"/>
    <s v="MKD"/>
    <s v="Masonry"/>
    <s v="27/05/2024"/>
  </r>
  <r>
    <s v="VPA6"/>
    <x v="25"/>
    <x v="0"/>
    <s v="ABC plants"/>
    <s v="10th September,2023"/>
    <d v="2023-09-10T00:00:00"/>
    <s v="11th October,2023"/>
    <d v="2023-10-11T00:00:00"/>
    <s v="Kimani Kimiri David"/>
    <s v="Male"/>
    <s v="22284079"/>
    <s v="+254"/>
    <s v="0711410030"/>
    <s v=""/>
    <s v="0768892569"/>
    <n v="36.483457000000001"/>
    <n v="-0.12517200000000001"/>
    <s v="Nyandarua"/>
    <s v="Ndaragwa"/>
    <s v="Shamata"/>
    <s v="Simbara"/>
    <x v="0"/>
    <s v="Fraha Biotech"/>
    <s v="James mugo"/>
    <s v=""/>
    <s v="Informal Business"/>
    <s v="MKD"/>
    <s v="Masonry"/>
    <s v="28/05/2024"/>
  </r>
  <r>
    <s v="VPA6"/>
    <x v="26"/>
    <x v="0"/>
    <s v="ABC plants"/>
    <s v="8th September,2023"/>
    <d v="2023-09-08T00:00:00"/>
    <s v="1st October,2023"/>
    <d v="2023-10-01T00:00:00"/>
    <s v="Gatonye Wangari Dorcas"/>
    <s v="Female"/>
    <s v="23000789"/>
    <s v="+254"/>
    <s v="0708224956"/>
    <s v=""/>
    <s v="0798916476"/>
    <n v="36.470033000000001"/>
    <n v="-0.139297"/>
    <s v="Nyandarua"/>
    <s v="Ndaragwa"/>
    <s v="Shamata"/>
    <s v="Simbara"/>
    <x v="0"/>
    <s v="Fraha Biotech"/>
    <s v="James mugo"/>
    <s v=""/>
    <s v="Informal Business"/>
    <s v="MKD"/>
    <s v="Masonry"/>
    <s v="28/05/2024"/>
  </r>
  <r>
    <s v="VPA6"/>
    <x v="27"/>
    <x v="0"/>
    <s v="ABC plants"/>
    <s v="20th December,2023"/>
    <d v="2023-12-20T00:00:00"/>
    <s v="16th April,2024"/>
    <d v="2024-04-16T00:00:00"/>
    <s v="Mburu Miriam Njeri"/>
    <s v="Female"/>
    <s v="12464305"/>
    <s v="+254"/>
    <s v="0721664475"/>
    <s v=""/>
    <s v="0786792889"/>
    <n v="36.154161999999999"/>
    <n v="-0.15751100000000001"/>
    <s v="Nakuru"/>
    <s v="Bahati"/>
    <s v="Bahati"/>
    <s v="Matukanio"/>
    <x v="2"/>
    <s v="Fraha Biotech"/>
    <s v="Antony Ndungu"/>
    <s v=""/>
    <s v="Informal Business"/>
    <s v="MKD"/>
    <s v="Masonry"/>
    <s v="29/05/2024"/>
  </r>
  <r>
    <s v="VPA6"/>
    <x v="28"/>
    <x v="1"/>
    <s v=""/>
    <s v="31st August,2016"/>
    <d v="2016-08-31T00:00:00"/>
    <s v="20th October,2016"/>
    <d v="2016-10-20T00:00:00"/>
    <s v="Agnes Nduta Kiongo"/>
    <s v="Female"/>
    <s v="20362171"/>
    <s v="721228870"/>
    <s v="2.55E+11"/>
    <s v=""/>
    <s v=""/>
    <n v="37.166952000000002"/>
    <n v="-0.86273900000000003"/>
    <s v="Murang'a"/>
    <s v="Makuyu"/>
    <s v="Kamahuha"/>
    <s v="Githioro"/>
    <x v="3"/>
    <s v="Maurice Kinuthia Wangui"/>
    <s v="Maurice Kinuthia Wangui"/>
    <s v=""/>
    <s v="Informal Business"/>
    <s v="KENBIM"/>
    <s v="Masonry"/>
    <s v="02/03/2017"/>
  </r>
  <r>
    <s v="VPA6"/>
    <x v="29"/>
    <x v="1"/>
    <s v=""/>
    <s v="31st October,2016"/>
    <d v="2016-10-31T00:00:00"/>
    <s v="20th December,2016"/>
    <d v="2016-12-20T00:00:00"/>
    <s v="Francis Murithi Kimotho"/>
    <s v="Male"/>
    <s v="1085492"/>
    <s v="721246353"/>
    <s v="2.55E+11"/>
    <s v=""/>
    <s v=""/>
    <n v="37.244515999999997"/>
    <n v="-0.46929700000000002"/>
    <s v="Kirinyaga"/>
    <s v="Kirinyaga Central"/>
    <s v="Inoi"/>
    <s v=""/>
    <x v="3"/>
    <s v="David Chege"/>
    <s v="David Chege Wangui"/>
    <s v=""/>
    <s v="Informal Business"/>
    <s v="KENBIM"/>
    <s v="Masonry"/>
    <s v="02/03/2017"/>
  </r>
  <r>
    <s v="VPA6"/>
    <x v="30"/>
    <x v="1"/>
    <s v=""/>
    <s v="12th September,2016"/>
    <d v="2016-09-12T00:00:00"/>
    <s v="1st November,2016"/>
    <d v="2016-11-01T00:00:00"/>
    <s v="Henely Nduati Kimotho"/>
    <s v="Male"/>
    <s v="2761551"/>
    <s v="728074183"/>
    <s v="2.55E+11"/>
    <s v=""/>
    <s v=""/>
    <n v="36.898474"/>
    <n v="-0.80647999999999997"/>
    <s v="Murang'a"/>
    <s v="Kandara"/>
    <s v="Ruathi"/>
    <s v="Thika"/>
    <x v="3"/>
    <s v="Washington Mwangi"/>
    <s v="Washington Mwangi Muinuki"/>
    <s v=""/>
    <s v="Informal Business"/>
    <s v="KENBIM"/>
    <s v="Masonry"/>
    <s v="02/03/2017"/>
  </r>
  <r>
    <s v="VPA6"/>
    <x v="31"/>
    <x v="1"/>
    <s v=""/>
    <s v="12th November,2016"/>
    <d v="2016-11-12T00:00:00"/>
    <s v="1st January,2017"/>
    <d v="2017-01-01T00:00:00"/>
    <s v="Henry K Bor"/>
    <s v="Male"/>
    <s v="24718087"/>
    <s v="722854295"/>
    <s v="2.55E+11"/>
    <s v=""/>
    <s v=""/>
    <n v="35.147472999999998"/>
    <n v="0.204458"/>
    <s v="Nandi"/>
    <s v="Nandi Central"/>
    <s v="Kapsabet"/>
    <s v="Kapmochil"/>
    <x v="3"/>
    <s v="Job K Soimo"/>
    <s v="Job K Soimo"/>
    <s v=""/>
    <s v="Informal Business"/>
    <s v="MKD"/>
    <s v="Masonry"/>
    <s v="02/03/2017"/>
  </r>
  <r>
    <s v="VPA6"/>
    <x v="32"/>
    <x v="1"/>
    <s v=""/>
    <s v="13th July,2016"/>
    <d v="2016-07-13T00:00:00"/>
    <s v="1st September,2016"/>
    <d v="2016-09-01T00:00:00"/>
    <s v="John Omwanda Dongo"/>
    <s v="Male"/>
    <s v="1042559"/>
    <s v="729324503"/>
    <s v="2.55E+11"/>
    <s v=""/>
    <s v="2.55E+11"/>
    <n v="34.167746999999999"/>
    <n v="-0.83433800000000002"/>
    <s v="Migori"/>
    <s v="Nyatike"/>
    <s v="Kacheing"/>
    <s v="Ragoi"/>
    <x v="3"/>
    <s v="Edwin Odhiambo"/>
    <s v="Edwin Odhiambo"/>
    <s v=""/>
    <s v="Informal Business"/>
    <s v="MKD"/>
    <s v="Masonry"/>
    <s v="02/03/2017"/>
  </r>
  <r>
    <s v="VPA6"/>
    <x v="33"/>
    <x v="1"/>
    <s v=""/>
    <s v="12th October,2016"/>
    <d v="2016-10-12T00:00:00"/>
    <s v="1st December,2016"/>
    <d v="2016-12-01T00:00:00"/>
    <s v="Kiria David Nyaga"/>
    <s v="Male"/>
    <s v="1089898"/>
    <s v="703512798"/>
    <s v="2.55E+11"/>
    <s v=""/>
    <s v=""/>
    <n v="37.622563"/>
    <n v="-0.35931299999999999"/>
    <s v="Tharaka-Nithi"/>
    <s v="Chuka"/>
    <s v="Magumoni"/>
    <s v="Chuka"/>
    <x v="2"/>
    <s v="David Chege"/>
    <s v=""/>
    <s v=""/>
    <s v="Informal Business"/>
    <s v="KENBIM"/>
    <s v="Masonry"/>
    <s v="02/03/2017"/>
  </r>
  <r>
    <s v="VPA6"/>
    <x v="34"/>
    <x v="0"/>
    <s v="Hostile Client"/>
    <s v="11th November,2016"/>
    <d v="2016-11-11T00:00:00"/>
    <s v="31st December,2016"/>
    <d v="2016-12-31T00:00:00"/>
    <s v="Martha Kagendo Nyaga"/>
    <s v="Female"/>
    <s v="660733"/>
    <s v="723914673"/>
    <s v="2.55E+11"/>
    <s v=""/>
    <s v=""/>
    <n v="37.616253"/>
    <n v="-0.353103"/>
    <s v="Tharaka-Nithi"/>
    <s v="Chuka"/>
    <s v="Chuka"/>
    <s v="Magumoni"/>
    <x v="2"/>
    <s v="David Chege"/>
    <s v=""/>
    <s v=""/>
    <s v="Informal Business"/>
    <s v="KENBIM"/>
    <s v="Masonry"/>
    <s v="02/03/2017"/>
  </r>
  <r>
    <s v="VPA6"/>
    <x v="35"/>
    <x v="0"/>
    <s v="Unreachable"/>
    <s v="12th November,2016"/>
    <d v="2016-11-12T00:00:00"/>
    <s v="1st January,2017"/>
    <d v="2017-01-01T00:00:00"/>
    <s v="Peter Kasungu Daniel"/>
    <s v="Male"/>
    <s v="9216600"/>
    <s v="+254720843665"/>
    <s v="2.55E+11"/>
    <s v=""/>
    <s v=""/>
    <m/>
    <m/>
    <s v="Kirinyaga"/>
    <s v="Kirinyaga Central"/>
    <s v="Mutira"/>
    <s v="Kagumo"/>
    <x v="3"/>
    <s v="David Chege"/>
    <s v="David Chege Wangui"/>
    <s v=""/>
    <s v="Informal Business"/>
    <s v="KENBIM"/>
    <s v="Masonry"/>
    <s v="02/03/2017"/>
  </r>
  <r>
    <s v="VPA6"/>
    <x v="36"/>
    <x v="0"/>
    <s v="Unreachable"/>
    <s v="12th June,2016"/>
    <d v="2016-06-12T00:00:00"/>
    <s v="1st August,2016"/>
    <d v="2016-08-01T00:00:00"/>
    <s v="Samwel Kariuki Irungu"/>
    <s v="Male"/>
    <s v="3466315"/>
    <s v="+254719279648"/>
    <s v="2.55E+11"/>
    <s v=""/>
    <s v=""/>
    <m/>
    <m/>
    <s v="Nakuru"/>
    <s v="Subukia"/>
    <s v="Munanda"/>
    <s v="Arachi"/>
    <x v="3"/>
    <s v="David Chege"/>
    <s v=""/>
    <s v=""/>
    <s v="Informal Business"/>
    <s v="KENBIM"/>
    <s v="Masonry"/>
    <s v="02/03/2017"/>
  </r>
  <r>
    <s v="VPA6"/>
    <x v="37"/>
    <x v="0"/>
    <s v="Unreachable"/>
    <s v="11th November,2016"/>
    <d v="2016-11-11T00:00:00"/>
    <s v="31st December,2016"/>
    <d v="2016-12-31T00:00:00"/>
    <s v="Sarah Njerunah Muthnga"/>
    <s v="Female"/>
    <s v="616723"/>
    <s v="+254713153675"/>
    <s v="2.55E+11"/>
    <s v=""/>
    <s v=""/>
    <m/>
    <m/>
    <s v="Nakuru"/>
    <s v="Subukia"/>
    <s v="Ndungiri"/>
    <s v="Kabazi Makara"/>
    <x v="3"/>
    <s v="David Chege"/>
    <s v="David Chege Wangui"/>
    <s v=""/>
    <s v="Informal Business"/>
    <s v="KENBIM"/>
    <s v="Masonry"/>
    <s v="02/03/2017"/>
  </r>
  <r>
    <s v="VPA6"/>
    <x v="38"/>
    <x v="0"/>
    <s v="Unreachable"/>
    <s v="30th September,2016"/>
    <d v="2016-09-30T00:00:00"/>
    <s v="19th November,2016"/>
    <d v="2016-11-19T00:00:00"/>
    <s v="Amos Maina"/>
    <s v="Male"/>
    <s v="99999"/>
    <s v="718801019"/>
    <s v=""/>
    <s v=""/>
    <s v=""/>
    <m/>
    <m/>
    <s v="Laikipia"/>
    <s v="Laikipia East"/>
    <s v="Thingitu"/>
    <s v="Thingitu"/>
    <x v="2"/>
    <s v="George Kiriungi Ngatia"/>
    <s v="George Kiriungi Ngatia"/>
    <s v=""/>
    <s v="Informal Business"/>
    <s v="MKD"/>
    <s v="Masonry"/>
    <s v="02/03/2017"/>
  </r>
  <r>
    <s v="VPA6"/>
    <x v="39"/>
    <x v="1"/>
    <s v=""/>
    <s v="11th November,2016"/>
    <d v="2016-11-11T00:00:00"/>
    <s v="31st December,2016"/>
    <d v="2016-12-31T00:00:00"/>
    <s v="Angeline Gaceru Muruga"/>
    <s v="Female"/>
    <s v="20845672"/>
    <s v="+254725945417"/>
    <s v="2.55E+11"/>
    <s v=""/>
    <s v="2.55E+11"/>
    <n v="36.841307"/>
    <n v="-1.0862499999999999"/>
    <s v="Kiambu"/>
    <s v="Githunguri"/>
    <s v="Ngewa"/>
    <s v="Mitah"/>
    <x v="2"/>
    <s v="Joseph Ndua Tatu"/>
    <s v="Joseph Ndua Tatu"/>
    <s v=""/>
    <s v="Informal Business"/>
    <s v="MKD"/>
    <s v="Masonry"/>
    <s v="02/03/2017"/>
  </r>
  <r>
    <s v="VPA6"/>
    <x v="40"/>
    <x v="0"/>
    <s v="Unreachable"/>
    <s v="13th July,2016"/>
    <d v="2016-07-13T00:00:00"/>
    <s v="1st September,2016"/>
    <d v="2016-09-01T00:00:00"/>
    <s v="Doris Muthoni Karanja"/>
    <s v="Female"/>
    <s v="1360018"/>
    <s v="+254712096233"/>
    <s v="2.55E+11"/>
    <s v=""/>
    <s v=""/>
    <m/>
    <m/>
    <s v="Embu"/>
    <s v="Mbeere"/>
    <s v="Kanyua"/>
    <s v="Mbora"/>
    <x v="2"/>
    <s v="David Chege"/>
    <s v=""/>
    <s v=""/>
    <s v="Informal Business"/>
    <s v="KENBIM"/>
    <s v="Masonry"/>
    <s v="02/03/2017"/>
  </r>
  <r>
    <s v="VPA6"/>
    <x v="41"/>
    <x v="1"/>
    <s v=""/>
    <s v="7th December,2016"/>
    <d v="2016-12-07T00:00:00"/>
    <s v="26th January,2017"/>
    <d v="2017-01-26T00:00:00"/>
    <s v="Esther Jebet Kipkosiom"/>
    <s v="Male"/>
    <s v="10940329"/>
    <s v="722484941"/>
    <s v="2.55E+11"/>
    <s v=""/>
    <s v="2.55E+11"/>
    <n v="35.983710000000002"/>
    <n v="-0.16775300000000001"/>
    <s v="Nakuru"/>
    <s v="Rongai"/>
    <s v="Kabarak"/>
    <s v="Kbt Farm"/>
    <x v="2"/>
    <s v="John Mwangi Karugu"/>
    <s v="John Mwangi Karugu"/>
    <s v=""/>
    <s v="Informal Business"/>
    <s v="KENBIM"/>
    <s v="Masonry"/>
    <s v="02/03/2017"/>
  </r>
  <r>
    <s v="VPA6"/>
    <x v="42"/>
    <x v="1"/>
    <s v=""/>
    <s v="12th October,2016"/>
    <d v="2016-10-12T00:00:00"/>
    <s v="1st December,2016"/>
    <d v="2016-12-01T00:00:00"/>
    <s v="Fr Dismas Moranga Chapaaji"/>
    <s v="Male"/>
    <s v="99999"/>
    <s v="727375483"/>
    <s v="2.55E+11"/>
    <s v=""/>
    <s v="2.55E+11"/>
    <n v="38.315330000000003"/>
    <n v="-3.414059"/>
    <s v="Taita/Taveta"/>
    <s v="Wundanyi"/>
    <s v="Mgange"/>
    <s v="Wundanyi"/>
    <x v="2"/>
    <s v="Patrick Zinghani"/>
    <s v=""/>
    <s v=""/>
    <s v="Informal Business"/>
    <s v="KENBIM"/>
    <s v="Masonry"/>
    <s v="02/03/2017"/>
  </r>
  <r>
    <s v="VPA6"/>
    <x v="43"/>
    <x v="1"/>
    <s v=""/>
    <s v="12th September,2016"/>
    <d v="2016-09-12T00:00:00"/>
    <s v="1st November,2016"/>
    <d v="2016-11-01T00:00:00"/>
    <s v="Genson Kinyua Muriuki"/>
    <s v="Male"/>
    <s v="6602256"/>
    <s v="72080783"/>
    <s v="2.55E+11"/>
    <s v=""/>
    <s v=""/>
    <n v="37.297286999999997"/>
    <n v="-0.52569200000000005"/>
    <s v="Kirinyaga"/>
    <s v="Kerugoya/Kutus"/>
    <s v="Kerugoya"/>
    <s v="Kerugoya"/>
    <x v="2"/>
    <s v="David Chege"/>
    <s v=""/>
    <s v=""/>
    <s v="Informal Business"/>
    <s v="KENBIM"/>
    <s v="Masonry"/>
    <s v="02/03/2017"/>
  </r>
  <r>
    <s v="VPA6"/>
    <x v="44"/>
    <x v="1"/>
    <s v=""/>
    <s v="12th November,2016"/>
    <d v="2016-11-12T00:00:00"/>
    <s v="1st January,2017"/>
    <d v="2017-01-01T00:00:00"/>
    <s v="Geofrrey Warui Wachira"/>
    <s v="Male"/>
    <s v="99999"/>
    <s v="721206757"/>
    <s v="2.55E+11"/>
    <s v=""/>
    <s v=""/>
    <n v="37.250836999999997"/>
    <n v="-0.53708999999999996"/>
    <s v="Kirinyaga"/>
    <s v="Kerugoya/Kutus"/>
    <s v="Kanyekini"/>
    <s v="Kathare"/>
    <x v="2"/>
    <s v="David Chege"/>
    <s v="David Chege Wangui"/>
    <s v=""/>
    <s v="Informal Business"/>
    <s v="KENBIM"/>
    <s v="Masonry"/>
    <s v="02/03/2017"/>
  </r>
  <r>
    <s v="VPA6"/>
    <x v="45"/>
    <x v="1"/>
    <s v=""/>
    <s v="12th September,2016"/>
    <d v="2016-09-12T00:00:00"/>
    <s v="1st November,2016"/>
    <d v="2016-11-01T00:00:00"/>
    <s v="James Awega Onyango"/>
    <s v="Male"/>
    <s v="270892"/>
    <s v="723205168"/>
    <s v="2.55E+11"/>
    <s v=""/>
    <s v=""/>
    <n v="34.479503000000001"/>
    <n v="-0.97954200000000002"/>
    <s v="Migori"/>
    <s v="Uriri"/>
    <s v="Kanya"/>
    <s v="Kanya"/>
    <x v="2"/>
    <s v="Stephen Otieno Okuta"/>
    <s v=""/>
    <s v=""/>
    <s v="Informal Business"/>
    <s v="KENBIM"/>
    <s v="Masonry"/>
    <s v="02/03/2017"/>
  </r>
  <r>
    <s v="VPA6"/>
    <x v="46"/>
    <x v="1"/>
    <s v=""/>
    <s v="10th September,2016"/>
    <d v="2016-09-10T00:00:00"/>
    <s v="15th January,2017"/>
    <d v="2017-01-15T00:00:00"/>
    <s v="Joe Ombwayo Miyaa"/>
    <s v="Male"/>
    <s v="6611388"/>
    <s v="733701717"/>
    <s v="2.55E+11"/>
    <s v=""/>
    <s v=""/>
    <n v="34.784784999999999"/>
    <n v="-0.14178299999999999"/>
    <s v="Kisumu"/>
    <s v="Kisumu East"/>
    <s v="Kohwa"/>
    <s v="Obong"/>
    <x v="2"/>
    <s v="Thomas Mboya Omwadho"/>
    <s v="Thomas Mboya Omwadho"/>
    <s v=""/>
    <s v="Informal Business"/>
    <s v="KENBIM"/>
    <s v="Masonry"/>
    <s v="02/03/2017"/>
  </r>
  <r>
    <s v="VPA6"/>
    <x v="47"/>
    <x v="0"/>
    <s v="Unreachable"/>
    <s v="13th December,2015"/>
    <d v="2015-12-13T00:00:00"/>
    <s v="1st February,2016"/>
    <d v="2016-02-01T00:00:00"/>
    <s v="Joseph Nyaga Njeru"/>
    <s v="Male"/>
    <s v="99999"/>
    <s v="+254719475869"/>
    <s v="2.55E+11"/>
    <s v=""/>
    <s v=""/>
    <m/>
    <m/>
    <s v="Embu"/>
    <s v="Mbeere South"/>
    <s v="Kanyau"/>
    <s v="Mbora"/>
    <x v="2"/>
    <s v="David Chege"/>
    <s v=""/>
    <s v=""/>
    <s v="Informal Business"/>
    <s v="KENBIM"/>
    <s v="Masonry"/>
    <s v="02/03/2017"/>
  </r>
  <r>
    <s v="VPA6"/>
    <x v="48"/>
    <x v="1"/>
    <s v=""/>
    <s v="12th November,2016"/>
    <d v="2016-11-12T00:00:00"/>
    <s v="1st January,2017"/>
    <d v="2017-01-01T00:00:00"/>
    <s v="Kipkirui Weldon Ronoh"/>
    <s v="Male"/>
    <s v="25329833"/>
    <s v="715799469"/>
    <s v="2.55E+11"/>
    <s v=""/>
    <s v="2.55E+11"/>
    <n v="35.141550000000002"/>
    <n v="-0.58669000000000004"/>
    <s v="Kericho"/>
    <s v="Bureti"/>
    <s v="Cheboin"/>
    <s v="Cheborge"/>
    <x v="2"/>
    <s v="Philip Kiget"/>
    <s v="Philip Kiget"/>
    <s v=""/>
    <s v="Informal Business"/>
    <s v="MKD"/>
    <s v="Masonry"/>
    <s v="02/03/2017"/>
  </r>
  <r>
    <s v="VPA6"/>
    <x v="49"/>
    <x v="1"/>
    <s v=""/>
    <s v="11th August,2016"/>
    <d v="2016-08-11T00:00:00"/>
    <s v="30th September,2016"/>
    <d v="2016-09-30T00:00:00"/>
    <s v="Margaret Wambui Kiura"/>
    <s v="Female"/>
    <s v="2030076"/>
    <s v="721965279"/>
    <s v="2.55E+11"/>
    <s v=""/>
    <s v=""/>
    <n v="37.590111999999998"/>
    <n v="-0.39292700000000003"/>
    <s v="Embu"/>
    <s v="Runyenjes"/>
    <s v="Kieni South"/>
    <s v="Mubu"/>
    <x v="2"/>
    <s v="David Chege"/>
    <s v="David Chege Wangui"/>
    <s v=""/>
    <s v="Informal Business"/>
    <s v="KENBIM"/>
    <s v="Masonry"/>
    <s v="02/03/2017"/>
  </r>
  <r>
    <s v="VPA6"/>
    <x v="50"/>
    <x v="1"/>
    <s v=""/>
    <s v="12th April,2016"/>
    <d v="2016-04-12T00:00:00"/>
    <s v="1st June,2016"/>
    <d v="2016-06-01T00:00:00"/>
    <s v="Mary Nyambura Kamau"/>
    <s v="Female"/>
    <s v="586850"/>
    <s v="728290588"/>
    <s v="2.55E+11"/>
    <s v=""/>
    <s v=""/>
    <n v="36.149253000000002"/>
    <n v="-0.27901799999999999"/>
    <s v="Nakuru"/>
    <s v="Bahati"/>
    <s v="Kiamunyu"/>
    <s v=""/>
    <x v="2"/>
    <s v="Anthony Ndungu Kamau"/>
    <s v=""/>
    <s v=""/>
    <s v="Informal Business"/>
    <s v="KENBIM"/>
    <s v="Masonry"/>
    <s v="02/03/2017"/>
  </r>
  <r>
    <s v="VPA6"/>
    <x v="51"/>
    <x v="1"/>
    <s v=""/>
    <s v="12th October,2016"/>
    <d v="2016-10-12T00:00:00"/>
    <s v="1st December,2016"/>
    <d v="2016-12-01T00:00:00"/>
    <s v="Paul Muriithi Gichuki"/>
    <s v="Male"/>
    <s v="11788727"/>
    <s v="722349899"/>
    <s v="2.55E+11"/>
    <s v=""/>
    <s v=""/>
    <n v="36.575001999999998"/>
    <n v="-0.52614700000000003"/>
    <s v="Nyandarua"/>
    <s v="North Kinangop"/>
    <s v="North Kinangop"/>
    <s v=""/>
    <x v="2"/>
    <s v="Jowama Biogas Construction"/>
    <s v="Joyce Njeri"/>
    <s v=""/>
    <s v="Informal Business"/>
    <s v="KENBIM"/>
    <s v="Masonry"/>
    <s v="02/03/2017"/>
  </r>
  <r>
    <s v="VPA6"/>
    <x v="52"/>
    <x v="0"/>
    <s v="Unreachable"/>
    <s v="12th August,2016"/>
    <d v="2016-08-12T00:00:00"/>
    <s v="1st October,2016"/>
    <d v="2016-10-01T00:00:00"/>
    <s v="Peter Kamau Mwangi"/>
    <s v="Male"/>
    <s v="24390264"/>
    <s v="+254736516980"/>
    <s v="2.55E+11"/>
    <s v=""/>
    <s v=""/>
    <m/>
    <m/>
    <s v="Kirinyaga"/>
    <s v="Ndia"/>
    <s v="Kiringati"/>
    <s v="Baricho"/>
    <x v="2"/>
    <s v="David Chege"/>
    <s v=""/>
    <s v=""/>
    <s v="Informal Business"/>
    <s v="KENBIM"/>
    <s v="Masonry"/>
    <s v="02/03/2017"/>
  </r>
  <r>
    <s v="VPA6"/>
    <x v="53"/>
    <x v="1"/>
    <s v=""/>
    <s v="12th November,2016"/>
    <d v="2016-11-12T00:00:00"/>
    <s v="1st January,2017"/>
    <d v="2017-01-01T00:00:00"/>
    <s v="Rose Mkiwa Mwasaru"/>
    <s v="Female"/>
    <s v="24074008"/>
    <s v="715882247"/>
    <s v="2.55E+11"/>
    <s v=""/>
    <s v="2.55E+11"/>
    <n v="38.349322999999998"/>
    <n v="-3.3472240000000002"/>
    <s v="Taita/Taveta"/>
    <s v="Wundanyi"/>
    <s v="Wamingu"/>
    <s v="Ndineyi"/>
    <x v="2"/>
    <s v="Patrick Zinghani"/>
    <s v=""/>
    <s v=""/>
    <s v="Informal Business"/>
    <s v="KENBIM"/>
    <s v="Masonry"/>
    <s v="02/03/2017"/>
  </r>
  <r>
    <s v="VPA6"/>
    <x v="54"/>
    <x v="1"/>
    <s v=""/>
    <s v="12th October,2016"/>
    <d v="2016-10-12T00:00:00"/>
    <s v="1st December,2016"/>
    <d v="2016-12-01T00:00:00"/>
    <s v="Rose Wambui Ngiri"/>
    <s v="Male"/>
    <s v="2583200"/>
    <s v="728893837"/>
    <s v="2.55E+11"/>
    <s v=""/>
    <s v=""/>
    <n v="37.297232999999999"/>
    <n v="-0.52560700000000005"/>
    <s v="Kirinyaga"/>
    <s v="Kirinyaga Central"/>
    <s v="Karia"/>
    <s v=""/>
    <x v="2"/>
    <s v="David Chege"/>
    <s v=""/>
    <s v=""/>
    <s v="Informal Business"/>
    <s v="KENBIM"/>
    <s v="Masonry"/>
    <s v="02/03/2017"/>
  </r>
  <r>
    <s v="VPA6"/>
    <x v="55"/>
    <x v="1"/>
    <s v=""/>
    <s v="31st December,2016"/>
    <d v="2016-12-31T00:00:00"/>
    <s v="19th February,2017"/>
    <d v="2017-02-19T00:00:00"/>
    <s v="Samuel Kangere Gatoto"/>
    <s v="Male"/>
    <s v="99999"/>
    <s v="725019323"/>
    <s v=""/>
    <s v=""/>
    <s v=""/>
    <n v="36.876069000000001"/>
    <n v="-1.0978410000000001"/>
    <s v="Kiambu"/>
    <s v="Githunguri"/>
    <s v="Ngewa"/>
    <s v="Ndithia"/>
    <x v="2"/>
    <s v="Joseph Ndua Tatu"/>
    <s v="Joseph Ndua Tatu"/>
    <s v=""/>
    <s v="Informal Business"/>
    <s v="MKD"/>
    <s v="Masonry"/>
    <s v="02/03/2017"/>
  </r>
  <r>
    <s v="VPA6"/>
    <x v="56"/>
    <x v="2"/>
    <s v="Hostile Client"/>
    <s v="12th October,2017"/>
    <d v="2017-10-12T00:00:00"/>
    <s v="1st December,2017"/>
    <d v="2017-12-01T00:00:00"/>
    <s v="Tomas Mwangi Muriithi"/>
    <s v="Male"/>
    <s v="133333"/>
    <s v="+254721411378"/>
    <s v="2.55E+11"/>
    <s v=""/>
    <s v=""/>
    <m/>
    <m/>
    <s v="Kirinyaga"/>
    <s v="Kirinyaga Central"/>
    <s v="Kianderi"/>
    <s v="Kerugoya"/>
    <x v="2"/>
    <s v="David Chege"/>
    <s v=""/>
    <s v=""/>
    <s v="Informal Business"/>
    <s v="KENBIM"/>
    <s v="Masonry"/>
    <s v="02/03/2017"/>
  </r>
  <r>
    <s v="VPA6"/>
    <x v="57"/>
    <x v="1"/>
    <s v=""/>
    <s v="12th September,2016"/>
    <d v="2016-09-12T00:00:00"/>
    <s v="1st November,2016"/>
    <d v="2016-11-01T00:00:00"/>
    <s v="Gabriel Kiarie"/>
    <s v="Male"/>
    <s v="263384"/>
    <s v="719772459"/>
    <s v="2.55E+11"/>
    <s v=""/>
    <s v="2.55E+11"/>
    <n v="36.910151999999997"/>
    <n v="-0.98615200000000003"/>
    <s v="Kiambu"/>
    <s v="Gatundu South"/>
    <s v="Ngenda"/>
    <s v="Gatei"/>
    <x v="0"/>
    <s v="Maurice Kinuthia Wangui"/>
    <s v="Maurice Kinuthia Wangui"/>
    <s v=""/>
    <s v="Informal Business"/>
    <s v="KENBIM"/>
    <s v="Masonry"/>
    <s v="02/03/2017"/>
  </r>
  <r>
    <s v="VPA6"/>
    <x v="58"/>
    <x v="1"/>
    <s v=""/>
    <s v="12th September,2016"/>
    <d v="2016-09-12T00:00:00"/>
    <s v="1st November,2016"/>
    <d v="2016-11-01T00:00:00"/>
    <s v="George Njoroge Kimani"/>
    <s v="Male"/>
    <s v="13843290"/>
    <s v="763353401"/>
    <s v=""/>
    <s v=""/>
    <s v="2.55E+11"/>
    <n v="36.909905000000002"/>
    <n v="-0.98578500000000002"/>
    <s v="Kiambu"/>
    <s v="Gatundu South"/>
    <s v="Ngenda"/>
    <s v="Gatei"/>
    <x v="0"/>
    <s v="Maurice Kinuthia Wangui"/>
    <s v="Maurice Kinuthia Wangui"/>
    <s v=""/>
    <s v="Informal Business"/>
    <s v="KENBIM"/>
    <s v="Masonry"/>
    <s v="02/03/2017"/>
  </r>
  <r>
    <s v="VPA6"/>
    <x v="59"/>
    <x v="1"/>
    <s v=""/>
    <s v="12th October,2016"/>
    <d v="2016-10-12T00:00:00"/>
    <s v="1st December,2016"/>
    <d v="2016-12-01T00:00:00"/>
    <s v="James Wamwati Kirunga"/>
    <s v="Male"/>
    <s v="37028856"/>
    <s v="721770157"/>
    <s v="2.55E+11"/>
    <s v=""/>
    <s v=""/>
    <n v="36.816543000000003"/>
    <n v="-1.160463"/>
    <s v="Kiambu"/>
    <s v="Kiambu"/>
    <s v="Ndumberi"/>
    <s v="Kanunga"/>
    <x v="0"/>
    <s v="Maurice Kinuthia Wangui"/>
    <s v="Maurice Kinuthia Wangui"/>
    <s v=""/>
    <s v="Informal Business"/>
    <s v="KENBIM"/>
    <s v="Masonry"/>
    <s v="02/03/2017"/>
  </r>
  <r>
    <s v="VPA6"/>
    <x v="60"/>
    <x v="1"/>
    <s v=""/>
    <s v="12th November,2016"/>
    <d v="2016-11-12T00:00:00"/>
    <s v="1st January,2017"/>
    <d v="2017-01-01T00:00:00"/>
    <s v="John Gesabo Kebati"/>
    <s v="Male"/>
    <s v="31412494"/>
    <s v="711323304"/>
    <s v="2.55E+11"/>
    <s v=""/>
    <s v="2.55E+11"/>
    <n v="34.752347"/>
    <n v="0.26204699999999997"/>
    <s v="Kakamega"/>
    <s v="Lurambi"/>
    <s v="Shirere"/>
    <s v="Matende"/>
    <x v="0"/>
    <s v="Gillet Lihanda"/>
    <s v="Gillet Savayi Lihanda"/>
    <s v=""/>
    <s v="Informal Business"/>
    <s v="MKD"/>
    <s v="Masonry"/>
    <s v="02/03/2017"/>
  </r>
  <r>
    <s v="VPA6"/>
    <x v="61"/>
    <x v="1"/>
    <s v=""/>
    <s v="11th November,2016"/>
    <d v="2016-11-11T00:00:00"/>
    <s v="31st December,2016"/>
    <d v="2016-12-31T00:00:00"/>
    <s v="Pauline Wanjeru Chege"/>
    <s v="Female"/>
    <s v="4697976"/>
    <s v="721879035"/>
    <s v="2.55E+11"/>
    <s v=""/>
    <s v="2.55E+11"/>
    <n v="36.985031999999997"/>
    <n v="-1.1509879999999999"/>
    <s v="Kiambu"/>
    <s v="Ruiru"/>
    <s v="Theta"/>
    <s v="Murera"/>
    <x v="0"/>
    <s v="Edwin Odhiambo"/>
    <s v="Edwin Odhiambo"/>
    <s v=""/>
    <s v="Informal Business"/>
    <s v="MKD"/>
    <s v="Masonry"/>
    <s v="02/03/2017"/>
  </r>
  <r>
    <s v="VPA6"/>
    <x v="62"/>
    <x v="1"/>
    <s v=""/>
    <s v="13th December,2016"/>
    <d v="2016-12-13T00:00:00"/>
    <s v="1st February,2017"/>
    <d v="2017-02-01T00:00:00"/>
    <s v="Samson Ombuna Nyakiongora"/>
    <s v="Male"/>
    <s v="1055851"/>
    <s v="720462446"/>
    <s v="2.55E+11"/>
    <s v=""/>
    <s v=""/>
    <n v="34.938772999999998"/>
    <n v="-0.768625"/>
    <s v="Nyamira"/>
    <s v="Nyamira North"/>
    <s v="Ligoma"/>
    <s v="Tondori"/>
    <x v="0"/>
    <s v="George Otwori"/>
    <s v="George Otwori"/>
    <s v=""/>
    <s v="Informal Business"/>
    <s v="KENBIM"/>
    <s v="Masonry"/>
    <s v="02/03/2017"/>
  </r>
  <r>
    <s v="VPA6"/>
    <x v="63"/>
    <x v="1"/>
    <s v=""/>
    <s v="12th September,2016"/>
    <d v="2016-09-12T00:00:00"/>
    <s v="1st November,2016"/>
    <d v="2016-11-01T00:00:00"/>
    <s v="Stephen Mwaura Thuku"/>
    <s v="Male"/>
    <s v="28575055"/>
    <s v="718076128"/>
    <s v="2.55E+11"/>
    <s v=""/>
    <s v=""/>
    <n v="36.823773000000003"/>
    <n v="-1.1317759999999999"/>
    <s v="Kiambu"/>
    <s v="Kiambaa"/>
    <s v="Ting'Ang'A"/>
    <s v="Kangongo"/>
    <x v="0"/>
    <s v="Maurice Kinuthia Wangui"/>
    <s v="Maurice Kinuthia Wangui"/>
    <s v=""/>
    <s v="Informal Business"/>
    <s v="KENBIM"/>
    <s v="Masonry"/>
    <s v="02/03/2017"/>
  </r>
  <r>
    <s v="VPA6"/>
    <x v="64"/>
    <x v="1"/>
    <s v=""/>
    <s v="12th November,2016"/>
    <d v="2016-11-12T00:00:00"/>
    <s v="1st January,2017"/>
    <d v="2017-01-01T00:00:00"/>
    <s v="Alice Jerono Ngetich"/>
    <s v="Female"/>
    <s v="26679205"/>
    <s v="726365345"/>
    <s v="2.55E+11"/>
    <s v=""/>
    <s v="2.55E+11"/>
    <n v="35.156284999999997"/>
    <n v="0.123277"/>
    <s v="Nandi"/>
    <s v="Nandi Hills"/>
    <s v="Nandi Hills"/>
    <s v="Kosoiwot"/>
    <x v="1"/>
    <s v="Job K Soimo"/>
    <s v="Job K Soimo"/>
    <s v=""/>
    <s v="Informal Business"/>
    <s v="MKD"/>
    <s v="Masonry"/>
    <s v="02/03/2017"/>
  </r>
  <r>
    <s v="VPA6"/>
    <x v="65"/>
    <x v="1"/>
    <s v=""/>
    <s v="11th November,2016"/>
    <d v="2016-11-11T00:00:00"/>
    <s v="31st December,2016"/>
    <d v="2016-12-31T00:00:00"/>
    <s v="Ezekiah Kimani Ngekenya"/>
    <s v="Male"/>
    <s v="7545121"/>
    <s v="72444950"/>
    <s v="2.55E+11"/>
    <s v=""/>
    <s v="2.55E+11"/>
    <n v="37.137867"/>
    <n v="-0.96033100000000005"/>
    <s v="Murang'a"/>
    <s v="Kandara"/>
    <s v="Kenol"/>
    <s v="Kimorori"/>
    <x v="1"/>
    <s v="Maurice Kinuthia Wangui"/>
    <s v="Maurice Kinuthia Wangui"/>
    <s v=""/>
    <s v="Informal Business"/>
    <s v="KENBIM"/>
    <s v="Masonry"/>
    <s v="02/03/2017"/>
  </r>
  <r>
    <s v="VPA6"/>
    <x v="66"/>
    <x v="1"/>
    <s v=""/>
    <s v="12th October,2016"/>
    <d v="2016-10-12T00:00:00"/>
    <s v="1st December,2016"/>
    <d v="2016-12-01T00:00:00"/>
    <s v="Isaac K Letting"/>
    <s v="Male"/>
    <s v="23457678"/>
    <s v="721935784"/>
    <s v="2.55E+11"/>
    <s v=""/>
    <s v=""/>
    <n v="35.303507000000003"/>
    <n v="0.16800499999999999"/>
    <s v="Nandi"/>
    <s v="Nandi Hills"/>
    <s v="Lessos"/>
    <s v="Koilot"/>
    <x v="1"/>
    <s v="Job K Soimo"/>
    <s v="Job K Soimo"/>
    <s v=""/>
    <s v="Informal Business"/>
    <s v="KENBIM"/>
    <s v="Masonry"/>
    <s v="02/03/2017"/>
  </r>
  <r>
    <s v="VPA6"/>
    <x v="67"/>
    <x v="0"/>
    <s v="Hostile Client"/>
    <s v="10th October,2016"/>
    <d v="2016-10-10T00:00:00"/>
    <s v="21st November,2016"/>
    <d v="2016-11-21T00:00:00"/>
    <s v="James Mwangi Ngugi"/>
    <s v="Male"/>
    <s v="3329850"/>
    <s v="+254721515534"/>
    <s v="2.55E+11"/>
    <s v=""/>
    <s v=""/>
    <m/>
    <m/>
    <s v="Murang'a"/>
    <s v="Kandara"/>
    <s v="Ngarariga"/>
    <s v="Kahaini"/>
    <x v="1"/>
    <s v="Washington Mwangi"/>
    <s v="Washington Mwangi Muinuki"/>
    <s v=""/>
    <s v="Informal Business"/>
    <s v="KENBIM"/>
    <s v="Masonry"/>
    <s v="02/03/2017"/>
  </r>
  <r>
    <s v="VPA6"/>
    <x v="68"/>
    <x v="1"/>
    <s v=""/>
    <s v="28th December,2016"/>
    <d v="2016-12-28T00:00:00"/>
    <s v="5th January,2017"/>
    <d v="2017-01-05T00:00:00"/>
    <s v="John Wandati Mbochi"/>
    <s v="Male"/>
    <s v="2966114"/>
    <s v="722867494"/>
    <s v="2.55E+11"/>
    <s v=""/>
    <s v=""/>
    <n v="36.306468000000002"/>
    <n v="5.4186999999999999E-2"/>
    <s v="Laikipia"/>
    <s v="Nyahururu"/>
    <s v="Losogwa"/>
    <s v="Karuga"/>
    <x v="1"/>
    <s v="John Kariuki"/>
    <s v="John Kariuki"/>
    <s v=""/>
    <s v="Informal Business"/>
    <s v="MKD"/>
    <s v="Masonry"/>
    <s v="02/03/2017"/>
  </r>
  <r>
    <s v="VPA6"/>
    <x v="69"/>
    <x v="1"/>
    <s v=""/>
    <s v="13th July,2016"/>
    <d v="2016-07-13T00:00:00"/>
    <s v="1st September,2016"/>
    <d v="2016-09-01T00:00:00"/>
    <s v="Mathew Musau Mungata"/>
    <s v="Male"/>
    <s v="6413393"/>
    <s v="722564001"/>
    <s v="2.55E+11"/>
    <s v=""/>
    <s v=""/>
    <n v="37.540598000000003"/>
    <n v="-1.7403550000000001"/>
    <s v="Makueni"/>
    <s v="Makueni"/>
    <s v="Ukia"/>
    <s v="Iuane"/>
    <x v="1"/>
    <s v="Paul K Musyoka"/>
    <s v="Paul K Musyoka"/>
    <s v=""/>
    <s v="Informal Business"/>
    <s v="KENBIM"/>
    <s v="Masonry"/>
    <s v="02/03/2017"/>
  </r>
  <r>
    <s v="VPA6"/>
    <x v="70"/>
    <x v="1"/>
    <s v=""/>
    <s v="22nd February,2016"/>
    <d v="2016-02-22T00:00:00"/>
    <s v="12th April,2016"/>
    <d v="2016-04-12T00:00:00"/>
    <s v="Mukey James Kipsang"/>
    <s v="Male"/>
    <s v="28191631"/>
    <s v="701202202"/>
    <s v=""/>
    <s v=""/>
    <s v=""/>
    <n v="36.015487"/>
    <n v="-0.16536000000000001"/>
    <s v="Nakuru"/>
    <s v="Rongai"/>
    <s v="O-Rongai"/>
    <s v="Gitau"/>
    <x v="1"/>
    <s v="John Mwangi Karugu"/>
    <s v=""/>
    <s v=""/>
    <s v="Informal Business"/>
    <s v="KENBIM"/>
    <s v="Masonry"/>
    <s v="02/03/2017"/>
  </r>
  <r>
    <s v="VPA6"/>
    <x v="71"/>
    <x v="1"/>
    <s v=""/>
    <s v="12th June,2016"/>
    <d v="2016-06-12T00:00:00"/>
    <s v="1st August,2016"/>
    <d v="2016-08-01T00:00:00"/>
    <s v="Nixon Kimugui Kibet"/>
    <s v="Male"/>
    <s v="20333985"/>
    <s v="722642733"/>
    <s v="2.55E+11"/>
    <s v=""/>
    <s v=""/>
    <n v="35.960506000000002"/>
    <n v="-0.15084600000000001"/>
    <s v="Nakuru"/>
    <s v="Rongai"/>
    <s v="Soin"/>
    <s v="Kampiya Moto"/>
    <x v="1"/>
    <s v="John Kariuki"/>
    <s v="John Kariuki"/>
    <s v=""/>
    <s v="Informal Business"/>
    <s v="KENBIM"/>
    <s v="Masonry"/>
    <s v="02/03/2017"/>
  </r>
  <r>
    <s v="VPA6"/>
    <x v="72"/>
    <x v="1"/>
    <s v=""/>
    <s v="11th November,2016"/>
    <d v="2016-11-11T00:00:00"/>
    <s v="31st December,2016"/>
    <d v="2016-12-31T00:00:00"/>
    <s v="Philp Kamau Gakibe"/>
    <s v="Male"/>
    <s v="2570413"/>
    <s v="722340683"/>
    <s v="2.55E+11"/>
    <s v=""/>
    <s v="2.55E+11"/>
    <n v="36.925192000000003"/>
    <n v="-1.028251"/>
    <s v="Kiambu"/>
    <s v="Gatundu South"/>
    <s v="Ngenda"/>
    <s v="Githarururu"/>
    <x v="1"/>
    <s v="Maurice Kinuthia Wangui"/>
    <s v="Maurice Kinuthia Wangui"/>
    <s v=""/>
    <s v="Informal Business"/>
    <s v="KENBIM"/>
    <s v="Masonry"/>
    <s v="02/03/2017"/>
  </r>
  <r>
    <s v="VPA6"/>
    <x v="73"/>
    <x v="1"/>
    <s v=""/>
    <s v="12th October,2016"/>
    <d v="2016-10-12T00:00:00"/>
    <s v="1st December,2016"/>
    <d v="2016-12-01T00:00:00"/>
    <s v="Rosemary Njeri Thiga"/>
    <s v="Female"/>
    <s v="7226327"/>
    <s v="755676989"/>
    <s v="2.55E+11"/>
    <s v=""/>
    <s v="2.55E+11"/>
    <n v="36.470145000000002"/>
    <n v="-0.73186499999999999"/>
    <s v="Nakuru"/>
    <s v="Naivasha"/>
    <s v="Biashara"/>
    <s v="Luthembe"/>
    <x v="1"/>
    <s v="Jowama Biogas Construction"/>
    <s v="Joyce Njeri"/>
    <s v=""/>
    <s v="Informal Business"/>
    <s v="KENBIM"/>
    <s v="Masonry"/>
    <s v="02/03/2017"/>
  </r>
  <r>
    <s v="VPA6"/>
    <x v="74"/>
    <x v="1"/>
    <s v=""/>
    <s v="12th May,2016"/>
    <d v="2016-05-12T00:00:00"/>
    <s v="1st July,2016"/>
    <d v="2016-07-01T00:00:00"/>
    <s v="Samuel Njau Njunguna"/>
    <s v="Male"/>
    <s v="4297747"/>
    <s v="721678832"/>
    <s v="2.55E+11"/>
    <s v=""/>
    <s v=""/>
    <n v="36.897767999999999"/>
    <n v="-1.011725"/>
    <s v="Kiambu"/>
    <s v="Gatundu South"/>
    <s v="Ngenda"/>
    <s v="Ndithini"/>
    <x v="1"/>
    <s v="Maurice Kinuthia Wangui"/>
    <s v="Maurice Kinuthia Wangui"/>
    <s v=""/>
    <s v="Informal Business"/>
    <s v="KENBIM"/>
    <s v="Masonry"/>
    <s v="02/03/2017"/>
  </r>
  <r>
    <s v="VPA6"/>
    <x v="75"/>
    <x v="1"/>
    <s v=""/>
    <s v="12th April,2016"/>
    <d v="2016-04-12T00:00:00"/>
    <s v="1st June,2016"/>
    <d v="2016-06-01T00:00:00"/>
    <s v="Scolllah Wanjiru Mwangi"/>
    <s v="Female"/>
    <s v="2314752"/>
    <s v="71030406"/>
    <s v="2.55E+11"/>
    <s v=""/>
    <s v=""/>
    <n v="37.286211999999999"/>
    <n v="-0.484346"/>
    <s v="Kirinyaga"/>
    <s v="Kirinyaga Central"/>
    <s v="Kerugoya"/>
    <s v=""/>
    <x v="2"/>
    <s v="David Chege"/>
    <s v=""/>
    <s v=""/>
    <s v="Informal Business"/>
    <s v="KENBIM"/>
    <s v="Masonry"/>
    <s v="02/03/2017"/>
  </r>
  <r>
    <s v="VPA6"/>
    <x v="76"/>
    <x v="1"/>
    <s v=""/>
    <s v="31st December,2016"/>
    <d v="2016-12-31T00:00:00"/>
    <s v="19th February,2017"/>
    <d v="2017-02-19T00:00:00"/>
    <s v="Margaret Wambui Mwaura"/>
    <s v="Male"/>
    <s v="2130594"/>
    <s v="728314969"/>
    <s v="2.55E+11"/>
    <s v=""/>
    <s v=""/>
    <n v="36.876925999999997"/>
    <n v="-1.0937479999999999"/>
    <s v="Kiambu"/>
    <s v="Githunguri"/>
    <s v="Ngewa"/>
    <s v="Rayani"/>
    <x v="4"/>
    <s v="Joseph Ndua Tatu"/>
    <s v="Joseph Ndua Tatu"/>
    <s v=""/>
    <s v="Informal Business"/>
    <s v="AKUT"/>
    <s v="Masonry"/>
    <s v="02/03/2017"/>
  </r>
  <r>
    <s v="VPA6"/>
    <x v="77"/>
    <x v="1"/>
    <s v=""/>
    <s v="5th November,2016"/>
    <d v="2016-11-05T00:00:00"/>
    <s v="13th November,2016"/>
    <d v="2016-11-13T00:00:00"/>
    <s v="David Maina Turunga"/>
    <s v="Male"/>
    <s v="22701069"/>
    <s v="713385543"/>
    <s v="2.55E+11"/>
    <s v=""/>
    <s v=""/>
    <n v="37.056759999999997"/>
    <n v="-0.199238"/>
    <s v="Nyeri"/>
    <s v="Kieni East"/>
    <s v="Naromoru"/>
    <s v="Mugungu"/>
    <x v="6"/>
    <s v="Joseph Muchirira Mugo"/>
    <s v="Josph Muchirira Mugo"/>
    <s v=""/>
    <s v="Informal Business"/>
    <s v="AKUT"/>
    <s v="Masonry"/>
    <s v="02/03/2017"/>
  </r>
  <r>
    <s v="VPA6"/>
    <x v="78"/>
    <x v="1"/>
    <s v=""/>
    <s v="30th November,2016"/>
    <d v="2016-11-30T00:00:00"/>
    <s v="19th January,2017"/>
    <d v="2017-01-19T00:00:00"/>
    <s v="Charles Wachira Nyuyo"/>
    <s v="Male"/>
    <s v="99999"/>
    <s v="725101918"/>
    <s v="725101918"/>
    <s v=""/>
    <s v=""/>
    <n v="36.622551999999999"/>
    <n v="-8.8576000000000002E-2"/>
    <s v="Laikipia"/>
    <s v="Laikipia Central"/>
    <s v="Kieni West"/>
    <s v="Mweiga"/>
    <x v="0"/>
    <s v="George Kiriungi Ngatia"/>
    <s v="George Kiriungi Ngatia"/>
    <s v=""/>
    <s v="Informal Business"/>
    <s v="MKD"/>
    <s v="Masonry"/>
    <s v="02/03/2017"/>
  </r>
  <r>
    <s v="VPA6"/>
    <x v="79"/>
    <x v="1"/>
    <s v=""/>
    <s v="12th November,2015"/>
    <d v="2015-11-12T00:00:00"/>
    <s v="1st January,2016"/>
    <d v="2016-01-01T00:00:00"/>
    <s v="Cecilia Wamaitha Warui"/>
    <s v="Male"/>
    <s v="29989086"/>
    <s v="717082452"/>
    <s v=""/>
    <s v=""/>
    <s v=""/>
    <n v="36.230612999999998"/>
    <n v="2.7772999999999999E-2"/>
    <s v="Nakuru"/>
    <s v="Subukia"/>
    <s v="Waseges"/>
    <s v="Wei"/>
    <x v="7"/>
    <s v="Reuben K Kimenyi"/>
    <s v="Reuben Kariuki Kimenyi"/>
    <s v=""/>
    <s v="Informal Business"/>
    <s v="KENBIM"/>
    <s v="Masonry"/>
    <s v="02/03/2017"/>
  </r>
  <r>
    <s v="VPA6"/>
    <x v="80"/>
    <x v="0"/>
    <s v="Unreachable"/>
    <s v="11th February,2016"/>
    <d v="2016-02-11T00:00:00"/>
    <s v="1st April,2016"/>
    <d v="2016-04-01T00:00:00"/>
    <s v="Peter Muthii Wanjiku"/>
    <s v="Male"/>
    <s v="99999"/>
    <s v="716074036"/>
    <s v=""/>
    <s v=""/>
    <s v=""/>
    <n v="37.236696999999999"/>
    <n v="-0.47633300000000001"/>
    <s v="Kirinyaga"/>
    <s v="Kirinyaga Central"/>
    <s v="Mutira"/>
    <s v="Kagumo"/>
    <x v="7"/>
    <s v="Nicholas Kimenyi"/>
    <s v=""/>
    <s v=""/>
    <s v="Informal Business"/>
    <s v="KENBIM"/>
    <s v="Masonry"/>
    <s v="02/03/2017"/>
  </r>
  <r>
    <s v="VPA6"/>
    <x v="81"/>
    <x v="0"/>
    <s v="Unreachable"/>
    <s v="11th February,2016"/>
    <d v="2016-02-11T00:00:00"/>
    <s v="1st April,2016"/>
    <d v="2016-04-01T00:00:00"/>
    <s v="Stephen Karani Mwaniki"/>
    <s v="Male"/>
    <s v="99999"/>
    <s v="751508055"/>
    <s v=""/>
    <s v=""/>
    <s v=""/>
    <m/>
    <m/>
    <s v="Kirinyaga"/>
    <s v="Kirinyaga Central"/>
    <s v="Mutira"/>
    <s v="Kaguyu"/>
    <x v="7"/>
    <s v="Nicholas Kimenyi"/>
    <s v=""/>
    <s v=""/>
    <s v="Informal Business"/>
    <s v="KENBIM"/>
    <s v="Masonry"/>
    <s v="02/03/2017"/>
  </r>
  <r>
    <s v="VPA6"/>
    <x v="82"/>
    <x v="0"/>
    <s v="Unreachable"/>
    <s v="11th February,2016"/>
    <d v="2016-02-11T00:00:00"/>
    <s v="1st April,2016"/>
    <d v="2016-04-01T00:00:00"/>
    <s v="Morris Kaniaru Wairangi"/>
    <s v="Male"/>
    <s v="99999"/>
    <s v="721212515"/>
    <s v=""/>
    <s v=""/>
    <s v=""/>
    <m/>
    <m/>
    <s v="Kirinyaga"/>
    <s v="Kirinyaga Central"/>
    <s v="Mutira"/>
    <s v="Njumbi"/>
    <x v="7"/>
    <s v="Nicholas Kimenyi"/>
    <s v=""/>
    <s v=""/>
    <s v="Informal Business"/>
    <s v="KENBIM"/>
    <s v="Masonry"/>
    <s v="02/03/2017"/>
  </r>
  <r>
    <s v="VPA6"/>
    <x v="83"/>
    <x v="2"/>
    <s v="Hostile Client"/>
    <s v="17th May,2016"/>
    <d v="2016-05-17T00:00:00"/>
    <s v="6th July,2016"/>
    <d v="2016-07-06T00:00:00"/>
    <s v="Moses Muthii Kamau"/>
    <s v="Male"/>
    <s v="99999"/>
    <s v="724075552"/>
    <s v=""/>
    <s v=""/>
    <s v=""/>
    <m/>
    <m/>
    <s v="Kirinyaga"/>
    <s v="Kirinyaga Central"/>
    <s v="Mutitu"/>
    <s v="Kaguyu"/>
    <x v="7"/>
    <s v="Nicholas Kimenyi"/>
    <s v=""/>
    <s v=""/>
    <s v="Informal Business"/>
    <s v="KENBIM"/>
    <s v="Masonry"/>
    <s v="02/03/2017"/>
  </r>
  <r>
    <s v="VPA6"/>
    <x v="84"/>
    <x v="0"/>
    <s v="Unreachable"/>
    <s v="11th February,2016"/>
    <d v="2016-02-11T00:00:00"/>
    <s v="1st April,2016"/>
    <d v="2016-04-01T00:00:00"/>
    <s v="Edward Mwangi Munge"/>
    <s v="Male"/>
    <s v="99999"/>
    <s v="727455924"/>
    <s v=""/>
    <s v=""/>
    <s v=""/>
    <m/>
    <m/>
    <s v="Kirinyaga"/>
    <s v="Kirinyaga Central"/>
    <s v="Mutira"/>
    <s v="Kirunda"/>
    <x v="7"/>
    <s v="Nicholas Kimenyi"/>
    <s v=""/>
    <s v=""/>
    <s v="Informal Business"/>
    <s v="KENBIM"/>
    <s v="Masonry"/>
    <s v="02/03/2017"/>
  </r>
  <r>
    <s v="VPA6"/>
    <x v="85"/>
    <x v="0"/>
    <s v="Unreachable"/>
    <s v="13th December,2015"/>
    <d v="2015-12-13T00:00:00"/>
    <s v="1st February,2016"/>
    <d v="2016-02-01T00:00:00"/>
    <s v="Zakaria Munene Maina"/>
    <s v="Male"/>
    <s v="33297302"/>
    <s v="707245805"/>
    <s v=""/>
    <s v=""/>
    <s v=""/>
    <m/>
    <m/>
    <s v="Kirinyaga"/>
    <s v="Kirinyaga Central"/>
    <s v="Mutira South"/>
    <s v="Kagumo"/>
    <x v="7"/>
    <s v="Nicholas Kimenyi"/>
    <s v=""/>
    <s v=""/>
    <s v="Informal Business"/>
    <s v="KENBIM"/>
    <s v="Masonry"/>
    <s v="02/03/2017"/>
  </r>
  <r>
    <s v="VPA6"/>
    <x v="86"/>
    <x v="1"/>
    <s v=""/>
    <s v="12th August,2016"/>
    <d v="2016-08-12T00:00:00"/>
    <s v="1st October,2016"/>
    <d v="2016-10-01T00:00:00"/>
    <s v="Eunice Nyaguthi Ngunjiri"/>
    <s v="Female"/>
    <s v="1826160"/>
    <s v="71251151"/>
    <s v=""/>
    <s v=""/>
    <s v=""/>
    <n v="36.705784999999999"/>
    <n v="-3.5539000000000001E-2"/>
    <s v="Laikipia"/>
    <s v="Laikipia Central"/>
    <s v="Ngobit"/>
    <s v="Withare"/>
    <x v="7"/>
    <s v="Nekta Investments Limited"/>
    <s v=""/>
    <s v=""/>
    <s v="Informal Business"/>
    <s v="MKD"/>
    <s v="Masonry"/>
    <s v="02/03/2017"/>
  </r>
  <r>
    <s v="VPA6"/>
    <x v="87"/>
    <x v="2"/>
    <s v="Hostile Client"/>
    <s v="12th May,2016"/>
    <d v="2016-05-12T00:00:00"/>
    <s v="1st July,2016"/>
    <d v="2016-07-01T00:00:00"/>
    <s v="Fredrick Githinji Nyaga"/>
    <s v="Male"/>
    <s v="25169785"/>
    <s v="720111099"/>
    <s v=""/>
    <s v=""/>
    <s v=""/>
    <m/>
    <m/>
    <s v="Kirinyaga"/>
    <s v="Kirinyaga Central"/>
    <s v="Mutira"/>
    <s v="Kaguyu"/>
    <x v="7"/>
    <s v="Nicholas Kimenyi"/>
    <s v="Nicholas Gichura Kimenyi"/>
    <s v=""/>
    <s v="Informal Business"/>
    <s v="KENBIM"/>
    <s v="Masonry"/>
    <s v="02/03/2017"/>
  </r>
  <r>
    <s v="VPA6"/>
    <x v="88"/>
    <x v="0"/>
    <s v="Unreachable"/>
    <s v="12th September,2016"/>
    <d v="2016-09-12T00:00:00"/>
    <s v="1st November,2016"/>
    <d v="2016-11-01T00:00:00"/>
    <s v="Nicholas Maina Githinji"/>
    <s v="Male"/>
    <s v="27521029"/>
    <s v="724579197"/>
    <s v=""/>
    <s v=""/>
    <s v=""/>
    <n v="37.220954999999996"/>
    <n v="-0.48222799999999999"/>
    <s v="Nyeri"/>
    <s v="Kieni East"/>
    <s v="Kieni"/>
    <s v="Kamondo"/>
    <x v="7"/>
    <s v="Nicholas Kimenyi"/>
    <s v="Nicholas Gichura Kimenyi"/>
    <s v=""/>
    <s v="Informal Business"/>
    <s v="KENBIM"/>
    <s v="Masonry"/>
    <s v="02/03/2017"/>
  </r>
  <r>
    <s v="VPA6"/>
    <x v="89"/>
    <x v="2"/>
    <s v="Hostile Client"/>
    <s v="12th March,2016"/>
    <d v="2016-03-12T00:00:00"/>
    <s v="1st May,2016"/>
    <d v="2016-05-01T00:00:00"/>
    <s v="Geoffery Njunguna Gachoki"/>
    <s v="Male"/>
    <s v="22647392"/>
    <s v="702334467"/>
    <s v=""/>
    <s v=""/>
    <s v=""/>
    <m/>
    <m/>
    <s v="Kirinyaga"/>
    <s v="Kirinyaga Central"/>
    <s v="Mutira"/>
    <s v="Kaguyu"/>
    <x v="7"/>
    <s v="Nicholas Kimenyi"/>
    <s v="Nicholas Gichura Kimenyi"/>
    <s v=""/>
    <s v="Informal Business"/>
    <s v="KENBIM"/>
    <s v="Masonry"/>
    <s v="02/03/2017"/>
  </r>
  <r>
    <s v="VPA6"/>
    <x v="90"/>
    <x v="2"/>
    <s v="Hostile Client"/>
    <s v="12th May,2016"/>
    <d v="2016-05-12T00:00:00"/>
    <s v="1st July,2016"/>
    <d v="2016-07-01T00:00:00"/>
    <s v="Musyoki Kioko"/>
    <s v="Male"/>
    <s v="23412359"/>
    <s v="724557846"/>
    <s v=""/>
    <s v=""/>
    <s v=""/>
    <m/>
    <m/>
    <s v="Meru"/>
    <s v="Nkubu"/>
    <s v="Mikindori"/>
    <s v="Kariako"/>
    <x v="7"/>
    <s v="Nicholas Kimenyi"/>
    <s v="Nicholas Gichura Kimenyi"/>
    <s v=""/>
    <s v="Informal Business"/>
    <s v="KENBIM"/>
    <s v="Masonry"/>
    <s v="02/03/2017"/>
  </r>
  <r>
    <s v="VPA6"/>
    <x v="91"/>
    <x v="0"/>
    <s v="Unreachable"/>
    <s v="11th February,2016"/>
    <d v="2016-02-11T00:00:00"/>
    <s v="1st April,2016"/>
    <d v="2016-04-01T00:00:00"/>
    <s v="Daniel Wanjohi Kagunya"/>
    <s v="Male"/>
    <s v="99999"/>
    <s v="726620599"/>
    <s v=""/>
    <s v=""/>
    <s v=""/>
    <n v="37.069707000000001"/>
    <n v="-0.467557"/>
    <s v="Laikipia"/>
    <s v=""/>
    <s v=""/>
    <s v=""/>
    <x v="7"/>
    <s v="Nicholas Kimenyi"/>
    <s v=""/>
    <s v=""/>
    <s v="Informal Business"/>
    <s v="KENBIM"/>
    <s v="Masonry"/>
    <s v="02/03/2017"/>
  </r>
  <r>
    <s v="VPA6"/>
    <x v="92"/>
    <x v="1"/>
    <s v=""/>
    <s v="12th March,2016"/>
    <d v="2016-03-12T00:00:00"/>
    <s v="1st May,2016"/>
    <d v="2016-05-01T00:00:00"/>
    <s v="Michael Wanyoike Muniu"/>
    <s v="Male"/>
    <s v="866874"/>
    <s v="708286597"/>
    <s v=""/>
    <s v=""/>
    <s v=""/>
    <n v="36.980328"/>
    <n v="-0.48709000000000002"/>
    <s v="Nyeri"/>
    <s v="Tetu"/>
    <s v="Saki"/>
    <s v="Kiawaithanji"/>
    <x v="7"/>
    <s v="Charles Nguru"/>
    <s v=""/>
    <s v=""/>
    <s v="Informal Business"/>
    <s v="KENBIM"/>
    <s v="Masonry"/>
    <s v="02/03/2017"/>
  </r>
  <r>
    <s v="VPA6"/>
    <x v="93"/>
    <x v="1"/>
    <s v=""/>
    <s v="21st November,2015"/>
    <d v="2015-11-21T00:00:00"/>
    <s v="10th January,2016"/>
    <d v="2016-01-10T00:00:00"/>
    <s v="Gabriel Itela"/>
    <s v="Male"/>
    <s v="864253"/>
    <s v="714743114"/>
    <s v=""/>
    <s v=""/>
    <s v=""/>
    <n v="34.261512000000003"/>
    <n v="0.50214300000000001"/>
    <s v="Busia"/>
    <s v="Teso South"/>
    <s v="Amukura Central"/>
    <s v="Kuruk"/>
    <x v="3"/>
    <s v="Stephen Otieno Okuta"/>
    <s v="N/A"/>
    <s v=""/>
    <s v="Informal Business"/>
    <s v="KENBIM"/>
    <s v="Masonry"/>
    <s v="02/03/2017"/>
  </r>
  <r>
    <s v="VPA6"/>
    <x v="94"/>
    <x v="1"/>
    <s v=""/>
    <s v="30th January,2016"/>
    <d v="2016-01-30T00:00:00"/>
    <s v="20th March,2016"/>
    <d v="2016-03-20T00:00:00"/>
    <s v="Imelda Nabwire Itela"/>
    <s v="Female"/>
    <s v="3464475"/>
    <s v="727888849"/>
    <s v=""/>
    <s v=""/>
    <s v=""/>
    <n v="34.261713"/>
    <n v="0.50228300000000004"/>
    <s v="Busia"/>
    <s v="Teso South"/>
    <s v="Amukura Central"/>
    <s v="Kuruk"/>
    <x v="3"/>
    <s v="Stephen Otieno Okuta"/>
    <s v="Stephen Otieno Okuta"/>
    <s v=""/>
    <s v="Informal Business"/>
    <s v="KENBIM"/>
    <s v="Masonry"/>
    <s v="02/03/2017"/>
  </r>
  <r>
    <s v="VPA6"/>
    <x v="95"/>
    <x v="1"/>
    <s v=""/>
    <s v="11th January,2016"/>
    <d v="2016-01-11T00:00:00"/>
    <s v="1st March,2016"/>
    <d v="2016-03-01T00:00:00"/>
    <s v="Joab Oyera Etyang"/>
    <s v="Male"/>
    <s v="4212238"/>
    <s v="728036611"/>
    <s v=""/>
    <s v=""/>
    <s v=""/>
    <n v="34.330002"/>
    <n v="0.62378"/>
    <s v="Busia"/>
    <s v="Teso North"/>
    <s v="Malaba Central"/>
    <s v="Kongor"/>
    <x v="3"/>
    <s v="Stephen Otieno Okuta"/>
    <s v="N/A"/>
    <s v=""/>
    <s v="Informal Business"/>
    <s v="KENBIM"/>
    <s v="Masonry"/>
    <s v="02/03/2017"/>
  </r>
  <r>
    <s v="VPA6"/>
    <x v="96"/>
    <x v="1"/>
    <s v=""/>
    <s v="11th November,2015"/>
    <d v="2015-11-11T00:00:00"/>
    <s v="31st December,2015"/>
    <d v="2015-12-31T00:00:00"/>
    <s v="Agustin Njoroge King'Ori"/>
    <s v="Male"/>
    <s v="2339771"/>
    <s v="724921403"/>
    <s v=""/>
    <s v=""/>
    <s v=""/>
    <n v="36.232349999999997"/>
    <n v="4.6407999999999998E-2"/>
    <s v="Nakuru"/>
    <s v="Subukia"/>
    <s v="Waseges"/>
    <s v="Mihang'O"/>
    <x v="3"/>
    <s v="Reuben K Kimenyi"/>
    <s v="Reuben Kariuki Kimenyi"/>
    <s v=""/>
    <s v="Informal Business"/>
    <s v="MKD"/>
    <s v="Masonry"/>
    <s v="02/03/2017"/>
  </r>
  <r>
    <s v="VPA6"/>
    <x v="97"/>
    <x v="1"/>
    <s v=""/>
    <s v="12th May,2016"/>
    <d v="2016-05-12T00:00:00"/>
    <s v="1st July,2016"/>
    <d v="2016-07-01T00:00:00"/>
    <s v="Sabina A Okoth"/>
    <s v="Female"/>
    <s v="1269375"/>
    <s v="719755638"/>
    <s v="2.55E+11"/>
    <s v=""/>
    <s v=""/>
    <n v="34.851081999999998"/>
    <n v="-0.32759700000000003"/>
    <s v="Kisumu"/>
    <s v="Nyakach"/>
    <s v="West Nyakach"/>
    <s v="Kajimbo"/>
    <x v="3"/>
    <s v="Thomas Mboya Omwadho"/>
    <s v=""/>
    <s v=""/>
    <s v="Informal Business"/>
    <s v="MKD"/>
    <s v="Masonry"/>
    <s v="02/03/2017"/>
  </r>
  <r>
    <s v="VPA6"/>
    <x v="98"/>
    <x v="2"/>
    <s v="Hostile Client"/>
    <s v="20th June,2016"/>
    <d v="2016-06-20T00:00:00"/>
    <s v="9th August,2016"/>
    <d v="2016-08-09T00:00:00"/>
    <s v="Kennedy M Mithamo"/>
    <s v="Male"/>
    <s v="20678206"/>
    <s v="254728007072"/>
    <s v="2.55E+11"/>
    <s v=""/>
    <s v=""/>
    <m/>
    <m/>
    <s v="Kirinyaga"/>
    <s v="Kirinyaga Central"/>
    <s v="Ndimi"/>
    <s v="Kibingo"/>
    <x v="3"/>
    <s v="Patrick Kinyua"/>
    <s v=""/>
    <s v=""/>
    <s v="Informal Business"/>
    <s v="KENBIM"/>
    <s v="Masonry"/>
    <s v="02/03/2017"/>
  </r>
  <r>
    <s v="VPA6"/>
    <x v="99"/>
    <x v="2"/>
    <s v="Hostile Client"/>
    <s v="11th February,2016"/>
    <d v="2016-02-11T00:00:00"/>
    <s v="1st April,2016"/>
    <d v="2016-04-01T00:00:00"/>
    <s v="Robert Muthii Gacibi"/>
    <s v="Male"/>
    <s v="16019612"/>
    <s v="254734757554"/>
    <s v="2.55E+11"/>
    <s v=""/>
    <s v=""/>
    <m/>
    <m/>
    <s v="Kirinyaga"/>
    <s v="Kirinyaga Central"/>
    <s v="Ndimi"/>
    <s v="Kibingo"/>
    <x v="3"/>
    <s v="Patrick Kinyua"/>
    <s v=""/>
    <s v=""/>
    <s v="Informal Business"/>
    <s v="MKD"/>
    <s v="Masonry"/>
    <s v="02/03/2017"/>
  </r>
  <r>
    <s v="VPA6"/>
    <x v="100"/>
    <x v="0"/>
    <s v="Unreachable"/>
    <s v="18th May,2016"/>
    <d v="2016-05-18T00:00:00"/>
    <s v="7th July,2016"/>
    <d v="2016-07-07T00:00:00"/>
    <s v="Peter Kamau Wairimu"/>
    <s v="Male"/>
    <s v="23128907"/>
    <s v="254728396659"/>
    <s v="2.55E+11"/>
    <s v=""/>
    <s v=""/>
    <m/>
    <m/>
    <s v="Nakuru"/>
    <s v="Bahati"/>
    <s v="Woseges"/>
    <s v="Subukia"/>
    <x v="3"/>
    <s v="Reuben K Kimenyi"/>
    <s v=""/>
    <s v=""/>
    <s v="Informal Business"/>
    <s v="MKD"/>
    <s v="Masonry"/>
    <s v="02/03/2017"/>
  </r>
  <r>
    <s v="VPA6"/>
    <x v="101"/>
    <x v="1"/>
    <s v=""/>
    <s v="12th September,2016"/>
    <d v="2016-09-12T00:00:00"/>
    <s v="1st November,2016"/>
    <d v="2016-11-01T00:00:00"/>
    <s v="Peter Mwangi Wanjiku"/>
    <s v="Male"/>
    <s v="25778694"/>
    <s v="736013013"/>
    <s v="2.55E+11"/>
    <s v=""/>
    <s v=""/>
    <n v="36.229846999999999"/>
    <n v="2.1325E-2"/>
    <s v="Nakuru"/>
    <s v="Subukia"/>
    <s v="Waseges"/>
    <s v="Molo"/>
    <x v="3"/>
    <s v="Reuben K Kimenyi"/>
    <s v=""/>
    <s v=""/>
    <s v="Informal Business"/>
    <s v="KENBIM"/>
    <s v="Masonry"/>
    <s v="02/03/2017"/>
  </r>
  <r>
    <s v="VPA6"/>
    <x v="102"/>
    <x v="1"/>
    <s v=""/>
    <s v="11th September,2016"/>
    <d v="2016-09-11T00:00:00"/>
    <s v="31st October,2016"/>
    <d v="2016-10-31T00:00:00"/>
    <s v="Alice Njeri Sirol"/>
    <s v="Female"/>
    <s v="6528607"/>
    <s v="728474754"/>
    <s v="2.55E+11"/>
    <s v=""/>
    <s v=""/>
    <n v="36.213202000000003"/>
    <n v="4.9605000000000003E-2"/>
    <s v="Nakuru"/>
    <s v="Subukia"/>
    <s v="Waseges"/>
    <s v="Wei"/>
    <x v="3"/>
    <s v="Reuben K Kimenyi"/>
    <s v=""/>
    <s v=""/>
    <s v="Informal Business"/>
    <s v="KENBIM"/>
    <s v="Masonry"/>
    <s v="02/03/2017"/>
  </r>
  <r>
    <s v="VPA6"/>
    <x v="103"/>
    <x v="1"/>
    <s v=""/>
    <s v="11th February,2016"/>
    <d v="2016-02-11T00:00:00"/>
    <s v="1st April,2016"/>
    <d v="2016-04-01T00:00:00"/>
    <s v="Joachime Owira Amoth"/>
    <s v="Male"/>
    <s v="1881045"/>
    <s v="734976545"/>
    <s v="2.55E+11"/>
    <s v=""/>
    <s v=""/>
    <n v="34.249369999999999"/>
    <n v="8.1483E-2"/>
    <s v="Siaya"/>
    <s v="Siaya"/>
    <s v="Central Alego"/>
    <s v="Adodi A"/>
    <x v="3"/>
    <s v="Edwin Odhiambo"/>
    <s v=""/>
    <s v=""/>
    <s v="Informal Business"/>
    <s v="KENBIM"/>
    <s v="Masonry"/>
    <s v="02/03/2017"/>
  </r>
  <r>
    <s v="VPA6"/>
    <x v="104"/>
    <x v="0"/>
    <s v="Unreachable"/>
    <s v="12th June,2016"/>
    <d v="2016-06-12T00:00:00"/>
    <s v="1st August,2016"/>
    <d v="2016-08-01T00:00:00"/>
    <s v="Peter Kairu"/>
    <s v="Male"/>
    <s v="25316366"/>
    <s v="254701409640"/>
    <s v="2.55E+11"/>
    <s v=""/>
    <s v=""/>
    <m/>
    <m/>
    <s v="Nyandarua"/>
    <s v="Nyahururu"/>
    <s v="Kouamiti"/>
    <s v="Karugu"/>
    <x v="3"/>
    <s v="Reuben K Kimenyi"/>
    <s v=""/>
    <s v=""/>
    <s v="Informal Business"/>
    <s v="MKD"/>
    <s v="Masonry"/>
    <s v="02/03/2017"/>
  </r>
  <r>
    <s v="VPA6"/>
    <x v="105"/>
    <x v="2"/>
    <s v="Hostile Client"/>
    <s v="11th February,2016"/>
    <d v="2016-02-11T00:00:00"/>
    <s v="1st April,2016"/>
    <d v="2016-04-01T00:00:00"/>
    <s v="Winfred Nyawira Mugo"/>
    <s v="Female"/>
    <s v="24161128"/>
    <s v="254718429694"/>
    <s v="2.55E+11"/>
    <s v=""/>
    <s v=""/>
    <m/>
    <m/>
    <s v="Kirinyaga"/>
    <s v="Kirinyaga Central"/>
    <s v="Inoi"/>
    <s v="Kangaita"/>
    <x v="3"/>
    <s v="Isaiah M Wandeto"/>
    <s v=""/>
    <s v=""/>
    <s v="Informal Business"/>
    <s v="KENBIM"/>
    <s v="Masonry"/>
    <s v="02/03/2017"/>
  </r>
  <r>
    <s v="VPA6"/>
    <x v="106"/>
    <x v="0"/>
    <s v="Unreachable"/>
    <s v="12th April,2016"/>
    <d v="2016-04-12T00:00:00"/>
    <s v="1st June,2016"/>
    <d v="2016-06-01T00:00:00"/>
    <s v="Joseph Mureithi Karui"/>
    <s v="Male"/>
    <s v="3403178"/>
    <s v="705723720"/>
    <s v=""/>
    <s v=""/>
    <s v=""/>
    <m/>
    <m/>
    <s v="Kirinyaga"/>
    <s v="Ndia"/>
    <s v="Mukure"/>
    <s v="Mwerua"/>
    <x v="3"/>
    <s v="Nicholas Kimenyi"/>
    <s v=""/>
    <s v=""/>
    <s v="Informal Business"/>
    <s v="KENBIM"/>
    <s v="Masonry"/>
    <s v="02/03/2017"/>
  </r>
  <r>
    <s v="VPA6"/>
    <x v="107"/>
    <x v="0"/>
    <s v="Unreachable"/>
    <s v="12th November,2015"/>
    <d v="2015-11-12T00:00:00"/>
    <s v="1st January,2016"/>
    <d v="2016-01-01T00:00:00"/>
    <s v="Alphan Njeru Wanjohi"/>
    <s v="Male"/>
    <s v="3384837"/>
    <s v="254721281549"/>
    <s v="2.55E+11"/>
    <s v=""/>
    <s v=""/>
    <m/>
    <m/>
    <s v="Kirinyaga"/>
    <s v="Ndia"/>
    <s v="Mukure"/>
    <s v="Mwerua"/>
    <x v="3"/>
    <s v="Nicholas Kimenyi"/>
    <s v=""/>
    <s v=""/>
    <s v="Informal Business"/>
    <s v="KENBIM"/>
    <s v="Masonry"/>
    <s v="02/03/2017"/>
  </r>
  <r>
    <s v="VPA6"/>
    <x v="108"/>
    <x v="2"/>
    <s v="Hostile Client"/>
    <s v="12th November,2015"/>
    <d v="2015-11-12T00:00:00"/>
    <s v="1st January,2016"/>
    <d v="2016-01-01T00:00:00"/>
    <s v="Joseph Wanjohi Kariuki"/>
    <s v="Male"/>
    <s v="10332578"/>
    <s v="254711793846"/>
    <s v="2.55E+11"/>
    <s v=""/>
    <s v=""/>
    <m/>
    <m/>
    <s v="Kirinyaga"/>
    <s v="Ndia"/>
    <s v="Mukure"/>
    <s v="Kariko"/>
    <x v="3"/>
    <s v="Nicholas Kimenyi"/>
    <s v=""/>
    <s v=""/>
    <s v="Informal Business"/>
    <s v="KENBIM"/>
    <s v="Masonry"/>
    <s v="02/03/2017"/>
  </r>
  <r>
    <s v="VPA6"/>
    <x v="109"/>
    <x v="0"/>
    <s v="Unreachable"/>
    <s v="12th November,2015"/>
    <d v="2015-11-12T00:00:00"/>
    <s v="1st January,2016"/>
    <d v="2016-01-01T00:00:00"/>
    <s v="Geoffrey Wachira Kibuchi"/>
    <s v="Male"/>
    <s v="25636950"/>
    <s v="254702892838"/>
    <s v="2.55E+11"/>
    <s v=""/>
    <s v=""/>
    <m/>
    <m/>
    <s v="Kirinyaga"/>
    <s v="Kirinyaga Central"/>
    <s v="Mutira"/>
    <s v="Kaguyu"/>
    <x v="3"/>
    <s v="Nicholas Kimenyi"/>
    <s v=""/>
    <s v=""/>
    <s v="Informal Business"/>
    <s v="KENBIM"/>
    <s v="Masonry"/>
    <s v="02/03/2017"/>
  </r>
  <r>
    <s v="VPA6"/>
    <x v="110"/>
    <x v="2"/>
    <s v="Hostile Client"/>
    <s v="12th November,2015"/>
    <d v="2015-11-12T00:00:00"/>
    <s v="1st January,2016"/>
    <d v="2016-01-01T00:00:00"/>
    <s v="Fredrick Mwangi Gitari"/>
    <s v="Male"/>
    <s v="10496387"/>
    <s v="254723618971"/>
    <s v="2.55E+11"/>
    <s v=""/>
    <s v=""/>
    <m/>
    <m/>
    <s v="Kirinyaga"/>
    <s v="Kirinyaga Central"/>
    <s v="Inoi"/>
    <s v="Kariko"/>
    <x v="3"/>
    <s v="Nicholas Kimenyi"/>
    <s v=""/>
    <s v=""/>
    <s v="Informal Business"/>
    <s v="KENBIM"/>
    <s v="Masonry"/>
    <s v="02/03/2017"/>
  </r>
  <r>
    <s v="VPA6"/>
    <x v="111"/>
    <x v="1"/>
    <s v=""/>
    <s v="11th January,2016"/>
    <d v="2016-01-11T00:00:00"/>
    <s v="1st March,2016"/>
    <d v="2016-03-01T00:00:00"/>
    <s v="Mary Nyambura"/>
    <s v="Female"/>
    <s v="10576092"/>
    <s v="722620546"/>
    <s v="2.55E+11"/>
    <s v=""/>
    <s v=""/>
    <n v="37.493316999999998"/>
    <n v="-0.56641900000000001"/>
    <s v="Embu"/>
    <s v="Manyatta"/>
    <s v="Mbeti North"/>
    <s v="Don Bosco"/>
    <x v="3"/>
    <s v="Joshua Wachira"/>
    <s v=""/>
    <s v=""/>
    <s v="Informal Business"/>
    <s v="KENBIM"/>
    <s v="Masonry"/>
    <s v="02/03/2017"/>
  </r>
  <r>
    <s v="VPA6"/>
    <x v="112"/>
    <x v="0"/>
    <s v="Unreachable"/>
    <s v="12th November,2015"/>
    <d v="2015-11-12T00:00:00"/>
    <s v="1st January,2016"/>
    <d v="2016-01-01T00:00:00"/>
    <s v="Cecilia Muthoni Wanjau"/>
    <s v="Female"/>
    <s v="3624711"/>
    <s v="254721567119"/>
    <s v="2.55E+11"/>
    <s v=""/>
    <s v=""/>
    <m/>
    <m/>
    <s v="Kirinyaga"/>
    <s v="Kirinyaga Central"/>
    <s v="Inoi"/>
    <s v="Kariku"/>
    <x v="3"/>
    <s v="Nicholas Kimenyi"/>
    <s v=""/>
    <s v=""/>
    <s v="Informal Business"/>
    <s v="KENBIM"/>
    <s v="Masonry"/>
    <s v="02/03/2017"/>
  </r>
  <r>
    <s v="VPA6"/>
    <x v="113"/>
    <x v="0"/>
    <s v="Unreachable"/>
    <s v="12th November,2015"/>
    <d v="2015-11-12T00:00:00"/>
    <s v="1st January,2016"/>
    <d v="2016-01-01T00:00:00"/>
    <s v="Lucy Gathigia Ngatia"/>
    <s v="Female"/>
    <s v="1612200"/>
    <s v="724340720"/>
    <s v=""/>
    <s v=""/>
    <s v=""/>
    <n v="37.203676999999999"/>
    <n v="-0.483377"/>
    <s v="Nyeri"/>
    <s v="Mathira"/>
    <s v="Iriaini"/>
    <s v="Thegenge"/>
    <x v="3"/>
    <s v="Nicholas Kimenyi"/>
    <s v=""/>
    <s v=""/>
    <s v="Informal Business"/>
    <s v="KENBIM"/>
    <s v="Masonry"/>
    <s v="02/03/2017"/>
  </r>
  <r>
    <s v="VPA6"/>
    <x v="114"/>
    <x v="2"/>
    <s v="Hostile Client"/>
    <s v="12th November,2015"/>
    <d v="2015-11-12T00:00:00"/>
    <s v="1st January,2016"/>
    <d v="2016-01-01T00:00:00"/>
    <s v="Gerison Irungu Gakinya"/>
    <s v="Male"/>
    <s v="8631169"/>
    <s v="723162520"/>
    <s v="2.55E+11"/>
    <s v=""/>
    <s v=""/>
    <n v="37.245825000000004"/>
    <n v="-0.49196800000000002"/>
    <s v="Kirinyaga"/>
    <s v="Kirinyaga Central"/>
    <s v="Mutira"/>
    <s v="Kirunda"/>
    <x v="3"/>
    <s v="Nicholas Kimenyi"/>
    <s v=""/>
    <s v=""/>
    <s v="Informal Business"/>
    <s v="KENBIM"/>
    <s v="Masonry"/>
    <s v="02/03/2017"/>
  </r>
  <r>
    <s v="VPA6"/>
    <x v="115"/>
    <x v="0"/>
    <s v="Unreachable"/>
    <s v="13th December,2015"/>
    <d v="2015-12-13T00:00:00"/>
    <s v="1st February,2016"/>
    <d v="2016-02-01T00:00:00"/>
    <s v="Margaret Wanjiku Muthii"/>
    <s v="Female"/>
    <s v="23150130"/>
    <s v="716034549"/>
    <s v=""/>
    <s v=""/>
    <s v=""/>
    <m/>
    <m/>
    <s v="Kirinyaga"/>
    <s v="Kirinyaga Central"/>
    <s v="Mutira"/>
    <s v="Kabari"/>
    <x v="3"/>
    <s v="Nicholas Kimenyi"/>
    <s v=""/>
    <s v=""/>
    <s v="Informal Business"/>
    <s v="KENBIM"/>
    <s v="Masonry"/>
    <s v="02/03/2017"/>
  </r>
  <r>
    <s v="VPA6"/>
    <x v="116"/>
    <x v="2"/>
    <s v="Hostile Client"/>
    <s v="12th November,2015"/>
    <d v="2015-11-12T00:00:00"/>
    <s v="1st January,2016"/>
    <d v="2016-01-01T00:00:00"/>
    <s v="Jecinta Wanjiku Kinyua"/>
    <s v="Female"/>
    <s v="23974260"/>
    <s v="254720674514"/>
    <s v="2.55E+11"/>
    <s v=""/>
    <s v=""/>
    <m/>
    <m/>
    <s v="Kirinyaga"/>
    <s v="Ndia"/>
    <s v="Mukure"/>
    <s v="Mukure"/>
    <x v="3"/>
    <s v="Nicholas Kimenyi"/>
    <s v=""/>
    <s v=""/>
    <s v="Informal Business"/>
    <s v="KENBIM"/>
    <s v="Masonry"/>
    <s v="02/03/2017"/>
  </r>
  <r>
    <s v="VPA6"/>
    <x v="117"/>
    <x v="0"/>
    <s v="Unreachable"/>
    <s v="12th March,2016"/>
    <d v="2016-03-12T00:00:00"/>
    <s v="1st May,2016"/>
    <d v="2016-05-01T00:00:00"/>
    <s v="David Munene Kinyua"/>
    <s v="Male"/>
    <s v="7074387"/>
    <s v="254790437346"/>
    <s v="2.55E+11"/>
    <s v=""/>
    <s v=""/>
    <m/>
    <m/>
    <s v="Kirinyaga"/>
    <s v="Kirinyaga Central"/>
    <s v="Mutira"/>
    <s v="Kabari"/>
    <x v="3"/>
    <s v="Nicholas Kimenyi"/>
    <s v=""/>
    <s v=""/>
    <s v="Informal Business"/>
    <s v="KENBIM"/>
    <s v="Masonry"/>
    <s v="02/03/2017"/>
  </r>
  <r>
    <s v="VPA6"/>
    <x v="118"/>
    <x v="0"/>
    <s v="Unreachable"/>
    <s v="12th November,2015"/>
    <d v="2015-11-12T00:00:00"/>
    <s v="1st January,2016"/>
    <d v="2016-01-01T00:00:00"/>
    <s v="Lydia Wanjiku Mugo"/>
    <s v="Female"/>
    <s v="13848839"/>
    <s v="254712902057"/>
    <s v="2.55E+11"/>
    <s v=""/>
    <s v=""/>
    <m/>
    <m/>
    <s v="Kirinyaga"/>
    <s v="Kirinyaga Central"/>
    <s v="Mutira"/>
    <s v="Kabari"/>
    <x v="3"/>
    <s v="Nicholas Kimenyi"/>
    <s v=""/>
    <s v=""/>
    <s v="Informal Business"/>
    <s v="KENBIM"/>
    <s v="Masonry"/>
    <s v="02/03/2017"/>
  </r>
  <r>
    <s v="VPA6"/>
    <x v="119"/>
    <x v="2"/>
    <s v="Hostile Client"/>
    <s v="13th December,2015"/>
    <d v="2015-12-13T00:00:00"/>
    <s v="1st February,2016"/>
    <d v="2016-02-01T00:00:00"/>
    <s v="Esther Karuana Mutithi"/>
    <s v="Female"/>
    <s v="21344806"/>
    <s v="254713811166"/>
    <s v="2.55E+11"/>
    <s v=""/>
    <s v=""/>
    <m/>
    <m/>
    <s v="Kirinyaga"/>
    <s v="Kirinyaga Central"/>
    <s v="Mutira"/>
    <s v="Kaguyu"/>
    <x v="3"/>
    <s v="Nicholas Kimenyi"/>
    <s v="Nicholas Gichura Kimenyi"/>
    <s v=""/>
    <s v="Informal Business"/>
    <s v="KENBIM"/>
    <s v="Masonry"/>
    <s v="02/03/2017"/>
  </r>
  <r>
    <s v="VPA6"/>
    <x v="120"/>
    <x v="2"/>
    <s v="Hostile Client"/>
    <s v="12th May,2016"/>
    <d v="2016-05-12T00:00:00"/>
    <s v="1st July,2016"/>
    <d v="2016-07-01T00:00:00"/>
    <s v="Teresia Wambui Muhoro"/>
    <s v="Female"/>
    <s v="3128640"/>
    <s v="792086744"/>
    <s v=""/>
    <s v=""/>
    <s v=""/>
    <m/>
    <m/>
    <s v="Kirinyaga"/>
    <s v="Kirinyaga Central"/>
    <s v="Inoi"/>
    <s v="Kabari"/>
    <x v="3"/>
    <s v="Nicholas Kimenyi"/>
    <s v="Nicholas Gichura Kimenyi"/>
    <s v=""/>
    <s v="Informal Business"/>
    <s v="KENBIM"/>
    <s v="Masonry"/>
    <s v="02/03/2017"/>
  </r>
  <r>
    <s v="VPA6"/>
    <x v="121"/>
    <x v="2"/>
    <s v="Hostile Client"/>
    <s v="13th December,2015"/>
    <d v="2015-12-13T00:00:00"/>
    <s v="1st February,2016"/>
    <d v="2016-02-01T00:00:00"/>
    <s v="Justus Githinji Ndeeri"/>
    <s v="Male"/>
    <s v="926596"/>
    <s v="254725099065"/>
    <s v="2.55E+11"/>
    <s v=""/>
    <s v=""/>
    <m/>
    <m/>
    <s v="Kirinyaga"/>
    <s v="Kirinyaga Central"/>
    <s v="Inoi"/>
    <s v="Kariko"/>
    <x v="3"/>
    <s v="Nicholas Kimenyi"/>
    <s v="Nicholas Gichura Kimenyi"/>
    <s v=""/>
    <s v="Informal Business"/>
    <s v="KENBIM"/>
    <s v="Masonry"/>
    <s v="02/03/2017"/>
  </r>
  <r>
    <s v="VPA6"/>
    <x v="122"/>
    <x v="2"/>
    <s v="Hostile Client"/>
    <s v="13th December,2015"/>
    <d v="2015-12-13T00:00:00"/>
    <s v="1st February,2016"/>
    <d v="2016-02-01T00:00:00"/>
    <s v="Joseph Kabuku Thinwa"/>
    <s v="Male"/>
    <s v="13241322"/>
    <s v="254721529097"/>
    <s v="2.55E+11"/>
    <s v=""/>
    <s v=""/>
    <m/>
    <m/>
    <s v="Kirinyaga"/>
    <s v="Ndia"/>
    <s v="Kiine"/>
    <s v="Kaingai"/>
    <x v="3"/>
    <s v="Nicholas Kimenyi"/>
    <s v="Nicholas Gichura Kimenyi"/>
    <s v=""/>
    <s v="Informal Business"/>
    <s v="KENBIM"/>
    <s v="Masonry"/>
    <s v="02/03/2017"/>
  </r>
  <r>
    <s v="VPA6"/>
    <x v="123"/>
    <x v="2"/>
    <s v="Hostile Client"/>
    <s v="13th December,2015"/>
    <d v="2015-12-13T00:00:00"/>
    <s v="1st February,2016"/>
    <d v="2016-02-01T00:00:00"/>
    <s v="Alice Wangui Wachira"/>
    <s v="Female"/>
    <s v="30989993"/>
    <s v="254710229368"/>
    <s v="2.55E+11"/>
    <s v=""/>
    <s v=""/>
    <m/>
    <m/>
    <s v="Kirinyaga"/>
    <s v="Ndia"/>
    <s v="Mukure"/>
    <s v="Mukure"/>
    <x v="3"/>
    <s v="Nicholas Kimenyi"/>
    <s v="Nicholas Gichura Kimenyi"/>
    <s v=""/>
    <s v="Informal Business"/>
    <s v="KENBIM"/>
    <s v="Masonry"/>
    <s v="02/03/2017"/>
  </r>
  <r>
    <s v="VPA6"/>
    <x v="124"/>
    <x v="2"/>
    <s v="Hostile Client"/>
    <s v="13th December,2015"/>
    <d v="2015-12-13T00:00:00"/>
    <s v="1st February,2016"/>
    <d v="2016-02-01T00:00:00"/>
    <s v="Teresia Wangari Njogu"/>
    <s v="Female"/>
    <s v="20633196"/>
    <s v="254723642241"/>
    <s v="2.55E+11"/>
    <s v=""/>
    <s v=""/>
    <m/>
    <m/>
    <s v="Kirinyaga"/>
    <s v="Ndia"/>
    <s v="Mukure"/>
    <s v="Mukure"/>
    <x v="3"/>
    <s v="Nicholas Kimenyi"/>
    <s v="Nicholas Gichura Kimenyi"/>
    <s v=""/>
    <s v="Informal Business"/>
    <s v="KENBIM"/>
    <s v="Masonry"/>
    <s v="02/03/2017"/>
  </r>
  <r>
    <s v="VPA6"/>
    <x v="125"/>
    <x v="0"/>
    <s v="Unreachable"/>
    <s v="12th March,2016"/>
    <d v="2016-03-12T00:00:00"/>
    <s v="1st May,2016"/>
    <d v="2016-05-01T00:00:00"/>
    <s v="Sammy Mwangi Ngare"/>
    <s v="Male"/>
    <s v="8796678"/>
    <s v="254723855759"/>
    <s v="2.55E+11"/>
    <s v=""/>
    <s v=""/>
    <m/>
    <m/>
    <s v="Kirinyaga"/>
    <s v="Kirinyaga Central"/>
    <s v="Mutira"/>
    <s v="Kaguyu"/>
    <x v="3"/>
    <s v="Nicholas Kimenyi"/>
    <s v="Nicholas Gichura Kimenyi"/>
    <s v=""/>
    <s v="Informal Business"/>
    <s v="KENBIM"/>
    <s v="Masonry"/>
    <s v="02/03/2017"/>
  </r>
  <r>
    <s v="VPA6"/>
    <x v="126"/>
    <x v="0"/>
    <s v="Unreachable"/>
    <s v="11th January,2016"/>
    <d v="2016-01-11T00:00:00"/>
    <s v="1st March,2016"/>
    <d v="2016-03-01T00:00:00"/>
    <s v="Faith Muthoni Kariuki"/>
    <s v="Female"/>
    <s v="33743976"/>
    <s v="254724481595"/>
    <s v="2.55E+11"/>
    <s v=""/>
    <s v=""/>
    <m/>
    <m/>
    <s v="Kirinyaga"/>
    <s v="Kirinyaga Central"/>
    <s v="Mutira North"/>
    <s v=""/>
    <x v="3"/>
    <s v="Nicholas Kimenyi"/>
    <s v="Nicholas Gichura Kimenyi"/>
    <s v=""/>
    <s v="Informal Business"/>
    <s v="KENBIM"/>
    <s v="Masonry"/>
    <s v="02/03/2017"/>
  </r>
  <r>
    <s v="VPA6"/>
    <x v="127"/>
    <x v="2"/>
    <s v="Hostile Client"/>
    <s v="13th December,2015"/>
    <d v="2015-12-13T00:00:00"/>
    <s v="1st February,2016"/>
    <d v="2016-02-01T00:00:00"/>
    <s v="Duncan Mugo Muriuki"/>
    <s v="Male"/>
    <s v="21652066"/>
    <s v="720504853"/>
    <s v=""/>
    <s v=""/>
    <s v=""/>
    <n v="37.219425000000001"/>
    <n v="-0.43112499999999998"/>
    <s v="Nyeri"/>
    <s v="Mathira"/>
    <s v="Iria-Ini"/>
    <s v="Chehe"/>
    <x v="3"/>
    <s v="Nicholas Kimenyi"/>
    <s v="Nicholas Gichura Kimenyi"/>
    <s v=""/>
    <s v="Informal Business"/>
    <s v="KENBIM"/>
    <s v="Masonry"/>
    <s v="02/03/2017"/>
  </r>
  <r>
    <s v="VPA6"/>
    <x v="128"/>
    <x v="0"/>
    <s v="Unreachable"/>
    <s v="12th November,2015"/>
    <d v="2015-11-12T00:00:00"/>
    <s v="1st January,2016"/>
    <d v="2016-01-01T00:00:00"/>
    <s v="Winfred Nyambura Njega"/>
    <s v="Female"/>
    <s v="9873542"/>
    <s v="254711138767"/>
    <s v="2.55E+11"/>
    <s v=""/>
    <s v=""/>
    <m/>
    <m/>
    <s v="Kirinyaga"/>
    <s v="Kirinyaga Central"/>
    <s v="Mutira"/>
    <s v="Katheri"/>
    <x v="3"/>
    <s v="Nicholas Kimenyi"/>
    <s v="Nicholas Gichura Kimenyi"/>
    <s v=""/>
    <s v="Informal Business"/>
    <s v="KENBIM"/>
    <s v="Masonry"/>
    <s v="02/03/2017"/>
  </r>
  <r>
    <s v="VPA6"/>
    <x v="129"/>
    <x v="2"/>
    <s v="Hostile Client"/>
    <s v="13th December,2015"/>
    <d v="2015-12-13T00:00:00"/>
    <s v="1st February,2016"/>
    <d v="2016-02-01T00:00:00"/>
    <s v="David Muthii Wachira"/>
    <s v="Male"/>
    <s v="9716003"/>
    <s v="254722870953"/>
    <s v="2.55E+11"/>
    <s v=""/>
    <s v=""/>
    <m/>
    <m/>
    <s v="Kirinyaga"/>
    <s v="Ndia"/>
    <s v="Mwirua"/>
    <s v="Mukure"/>
    <x v="3"/>
    <s v="Nicholas Kimenyi"/>
    <s v="Nicholas Gichura Kimenyi"/>
    <s v=""/>
    <s v="Informal Business"/>
    <s v="KENBIM"/>
    <s v="Masonry"/>
    <s v="02/03/2017"/>
  </r>
  <r>
    <s v="VPA6"/>
    <x v="130"/>
    <x v="0"/>
    <s v="Unreachable"/>
    <s v="11th January,2016"/>
    <d v="2016-01-11T00:00:00"/>
    <s v="1st March,2016"/>
    <d v="2016-03-01T00:00:00"/>
    <s v="Lucy Wanjiku Maina"/>
    <s v="Female"/>
    <s v="13694405"/>
    <s v="254720352892"/>
    <s v="2.55E+11"/>
    <s v=""/>
    <s v=""/>
    <m/>
    <m/>
    <s v="Kirinyaga"/>
    <s v="Kirinyaga Central"/>
    <s v="Inoi"/>
    <s v="Thaita"/>
    <x v="3"/>
    <s v="Nicholas Kimenyi"/>
    <s v="Nicholas Gichura Kimenyi"/>
    <s v=""/>
    <s v="Informal Business"/>
    <s v="KENBIM"/>
    <s v="Masonry"/>
    <s v="02/03/2017"/>
  </r>
  <r>
    <s v="VPA6"/>
    <x v="131"/>
    <x v="0"/>
    <s v="Unreachable"/>
    <s v="13th December,2015"/>
    <d v="2015-12-13T00:00:00"/>
    <s v="1st February,2016"/>
    <d v="2016-02-01T00:00:00"/>
    <s v="Rhoda Njoki Karani"/>
    <s v="Female"/>
    <s v="27061570"/>
    <s v="254715045424"/>
    <s v="2.55E+11"/>
    <s v=""/>
    <s v=""/>
    <m/>
    <m/>
    <s v="Kirinyaga"/>
    <s v="Kirinyaga Central"/>
    <s v="Kerugoya"/>
    <s v="Kaguyu"/>
    <x v="3"/>
    <s v="Nicholas Kimenyi"/>
    <s v="Nicholas Gichura Kimenyi"/>
    <s v=""/>
    <s v="Informal Business"/>
    <s v="KENBIM"/>
    <s v="Masonry"/>
    <s v="02/03/2017"/>
  </r>
  <r>
    <s v="VPA6"/>
    <x v="132"/>
    <x v="0"/>
    <s v="Unreachable"/>
    <s v="11th January,2016"/>
    <d v="2016-01-11T00:00:00"/>
    <s v="1st March,2016"/>
    <d v="2016-03-01T00:00:00"/>
    <s v="Joseph Muriuki Njagi"/>
    <s v="Male"/>
    <s v="12977654"/>
    <s v="254712802582"/>
    <s v="2.55E+11"/>
    <s v=""/>
    <s v=""/>
    <m/>
    <m/>
    <s v="Kirinyaga"/>
    <s v="Kirinyaga Central"/>
    <s v="Mutira"/>
    <s v="Kaguyu"/>
    <x v="3"/>
    <s v="Nicholas Kimenyi"/>
    <s v="Nicholas Gichura Kimenyi"/>
    <s v=""/>
    <s v="Informal Business"/>
    <s v="KENBIM"/>
    <s v="Masonry"/>
    <s v="02/03/2017"/>
  </r>
  <r>
    <s v="VPA6"/>
    <x v="133"/>
    <x v="2"/>
    <s v="Hostile Client"/>
    <s v="11th January,2016"/>
    <d v="2016-01-11T00:00:00"/>
    <s v="1st March,2016"/>
    <d v="2016-03-01T00:00:00"/>
    <s v="Francis Kinyua Gachoki"/>
    <s v="Male"/>
    <s v="10648581"/>
    <s v="254724638827"/>
    <s v="2.55E+11"/>
    <s v=""/>
    <s v=""/>
    <m/>
    <m/>
    <s v="Kirinyaga"/>
    <s v="Kirinyaga Central"/>
    <s v="Mutira"/>
    <s v="Kabari"/>
    <x v="3"/>
    <s v="Nicholas Kimenyi"/>
    <s v="Nicholas Gichura Kimenyi"/>
    <s v=""/>
    <s v="Informal Business"/>
    <s v="KENBIM"/>
    <s v="Masonry"/>
    <s v="02/03/2017"/>
  </r>
  <r>
    <s v="VPA6"/>
    <x v="134"/>
    <x v="0"/>
    <s v="Unreachable"/>
    <s v="13th December,2015"/>
    <d v="2015-12-13T00:00:00"/>
    <s v="1st February,2016"/>
    <d v="2016-02-01T00:00:00"/>
    <s v="Patrick Mbogo Wachira"/>
    <s v="Male"/>
    <s v="32451000"/>
    <s v="254719626358"/>
    <s v="2.55E+11"/>
    <s v=""/>
    <s v=""/>
    <m/>
    <m/>
    <s v="Kirinyaga"/>
    <s v="Kirinyaga Central"/>
    <s v="Mutitu"/>
    <s v="Kaguyu"/>
    <x v="3"/>
    <s v="Nicholas Kimenyi"/>
    <s v="Nicholas Gichura Kimenyi"/>
    <s v=""/>
    <s v="Informal Business"/>
    <s v="KENBIM"/>
    <s v="Masonry"/>
    <s v="02/03/2017"/>
  </r>
  <r>
    <s v="VPA6"/>
    <x v="135"/>
    <x v="1"/>
    <s v=""/>
    <s v="11th February,2016"/>
    <d v="2016-02-11T00:00:00"/>
    <s v="1st April,2016"/>
    <d v="2016-04-01T00:00:00"/>
    <s v="Remmy Bett Kipsang"/>
    <s v="Male"/>
    <s v="13020405"/>
    <s v="710978774"/>
    <s v="2.55E+11"/>
    <s v=""/>
    <s v=""/>
    <n v="35.175094999999999"/>
    <n v="-0.55410300000000001"/>
    <s v="Kericho"/>
    <s v="Bureti"/>
    <s v="Chemosot"/>
    <s v="Kapsumet"/>
    <x v="3"/>
    <s v="Benjamin Kirui"/>
    <s v="Benjamin Kirui"/>
    <s v=""/>
    <s v="Informal Business"/>
    <s v="KENBIM"/>
    <s v="Masonry"/>
    <s v="02/03/2017"/>
  </r>
  <r>
    <s v="VPA6"/>
    <x v="136"/>
    <x v="2"/>
    <s v="Institutional Plant"/>
    <s v="11th February,2016"/>
    <d v="2016-02-11T00:00:00"/>
    <s v="1st April,2016"/>
    <d v="2016-04-01T00:00:00"/>
    <s v="Leshau Boys High School"/>
    <s v="Institutional"/>
    <s v="16103486"/>
    <s v="724688245"/>
    <s v=""/>
    <s v=""/>
    <s v=""/>
    <n v="36.449207000000001"/>
    <n v="1.529E-2"/>
    <s v="Nyandarua"/>
    <s v="Ndaragwa"/>
    <s v="Kiriita"/>
    <s v="Mutanga"/>
    <x v="3"/>
    <s v="KREEN"/>
    <s v="Frank Renewable Energy Enterprise"/>
    <s v=""/>
    <s v="Informal Business"/>
    <s v="KENBIM"/>
    <s v="Masonry"/>
    <s v="02/03/2017"/>
  </r>
  <r>
    <s v="VPA6"/>
    <x v="137"/>
    <x v="1"/>
    <s v=""/>
    <s v="12th June,2016"/>
    <d v="2016-06-12T00:00:00"/>
    <s v="1st August,2016"/>
    <d v="2016-08-01T00:00:00"/>
    <s v="Angelina Wakio Nganga"/>
    <s v="Female"/>
    <s v="13709447"/>
    <s v="716490419"/>
    <s v=""/>
    <s v=""/>
    <s v=""/>
    <n v="38.378647000000001"/>
    <n v="-3.5039530000000001"/>
    <s v="Taita/Taveta"/>
    <s v="Mwatate"/>
    <s v="Wusi Kishamba"/>
    <s v="Kidaya Ifumbu"/>
    <x v="3"/>
    <s v="Stephen Nyange"/>
    <s v=""/>
    <s v=""/>
    <s v="Informal Business"/>
    <s v="KENBIM"/>
    <s v="Masonry"/>
    <s v="02/03/2017"/>
  </r>
  <r>
    <s v="VPA6"/>
    <x v="138"/>
    <x v="1"/>
    <s v=""/>
    <s v="21st November,2015"/>
    <d v="2015-11-21T00:00:00"/>
    <s v="10th January,2016"/>
    <d v="2016-01-10T00:00:00"/>
    <s v="Rose Talaa"/>
    <s v="Female"/>
    <s v="7092818"/>
    <s v="726524089"/>
    <s v=""/>
    <s v=""/>
    <s v=""/>
    <n v="35.954990000000002"/>
    <n v="-0.24435699999999999"/>
    <s v="Nakuru"/>
    <s v="Rongai"/>
    <s v="Kamungei"/>
    <s v="Kiptenden"/>
    <x v="3"/>
    <s v="Nelson Mutai"/>
    <s v=""/>
    <s v=""/>
    <s v="Informal Business"/>
    <s v="KENBIM"/>
    <s v="Masonry"/>
    <s v="02/03/2017"/>
  </r>
  <r>
    <s v="VPA6"/>
    <x v="139"/>
    <x v="1"/>
    <s v=""/>
    <s v="1st October,2016"/>
    <d v="2016-10-01T00:00:00"/>
    <s v="20th November,2016"/>
    <d v="2016-11-20T00:00:00"/>
    <s v="Jenniffer Wanja"/>
    <s v="Female"/>
    <s v="1104327"/>
    <s v="714557421"/>
    <s v=""/>
    <s v=""/>
    <s v=""/>
    <n v="37.936003999999997"/>
    <n v="0.174563"/>
    <s v="Meru"/>
    <s v="Igembe South"/>
    <s v="Athi"/>
    <s v="Kirindeni"/>
    <x v="3"/>
    <s v="Isaiah M Wandeto"/>
    <s v=""/>
    <s v=""/>
    <s v="Informal Business"/>
    <s v="KENBIM"/>
    <s v="Masonry"/>
    <s v="02/03/2017"/>
  </r>
  <r>
    <s v="VPA6"/>
    <x v="140"/>
    <x v="1"/>
    <s v=""/>
    <s v="12th April,2016"/>
    <d v="2016-04-12T00:00:00"/>
    <s v="1st June,2016"/>
    <d v="2016-06-01T00:00:00"/>
    <s v="Albert Muriithi"/>
    <s v="Male"/>
    <s v="25436768"/>
    <s v="710901694"/>
    <s v=""/>
    <s v=""/>
    <s v=""/>
    <n v="37.254953"/>
    <n v="-0.54442999999999997"/>
    <s v="Kirinyaga"/>
    <s v="Kerugoya/Kutus"/>
    <s v="Kanyekiini"/>
    <s v="Gitonguini"/>
    <x v="3"/>
    <s v="David Chege"/>
    <s v=""/>
    <s v=""/>
    <s v="Informal Business"/>
    <s v="KENBIM"/>
    <s v="Masonry"/>
    <s v="02/03/2017"/>
  </r>
  <r>
    <s v="VPA6"/>
    <x v="141"/>
    <x v="0"/>
    <s v="Unreachable"/>
    <s v="12th March,2016"/>
    <d v="2016-03-12T00:00:00"/>
    <s v="1st May,2016"/>
    <d v="2016-05-01T00:00:00"/>
    <s v="David Ngugi Mwangi"/>
    <s v="Male"/>
    <s v="28441671"/>
    <s v="729609270"/>
    <s v=""/>
    <s v=""/>
    <s v=""/>
    <m/>
    <m/>
    <s v="Nakuru"/>
    <s v="Subukia"/>
    <s v="Weseges"/>
    <s v="Kianbe"/>
    <x v="3"/>
    <s v="David Chege"/>
    <s v=""/>
    <s v=""/>
    <s v="Informal Business"/>
    <s v="KENBIM"/>
    <s v="Masonry"/>
    <s v="02/03/2017"/>
  </r>
  <r>
    <s v="VPA6"/>
    <x v="142"/>
    <x v="0"/>
    <s v="Unreachable"/>
    <s v="12th April,2016"/>
    <d v="2016-04-12T00:00:00"/>
    <s v="1st June,2016"/>
    <d v="2016-06-01T00:00:00"/>
    <s v="Wine Wanjiru Kinyua"/>
    <s v="Male"/>
    <s v="31003138"/>
    <s v="706734768"/>
    <s v=""/>
    <s v=""/>
    <s v=""/>
    <m/>
    <m/>
    <s v="Kirinyaga"/>
    <s v="Kirinyaga Central"/>
    <s v="Gitunda"/>
    <s v="Gatue"/>
    <x v="3"/>
    <s v="David Chege"/>
    <s v=""/>
    <s v=""/>
    <s v="Informal Business"/>
    <s v="KENBIM"/>
    <s v="Masonry"/>
    <s v="02/03/2017"/>
  </r>
  <r>
    <s v="VPA6"/>
    <x v="143"/>
    <x v="2"/>
    <s v="Hostile Client"/>
    <s v="12th March,2016"/>
    <d v="2016-03-12T00:00:00"/>
    <s v="1st May,2016"/>
    <d v="2016-05-01T00:00:00"/>
    <s v="Joel Gachoki Mithamo"/>
    <s v="Male"/>
    <s v="25253041"/>
    <s v="726018984"/>
    <s v=""/>
    <s v=""/>
    <s v=""/>
    <m/>
    <m/>
    <s v="Kirinyaga"/>
    <s v="Kirinyaga Central"/>
    <s v="Mutira"/>
    <s v="Kabonge"/>
    <x v="3"/>
    <s v="David Chege"/>
    <s v=""/>
    <s v=""/>
    <s v="Informal Business"/>
    <s v="KENBIM"/>
    <s v="Masonry"/>
    <s v="02/03/2017"/>
  </r>
  <r>
    <s v="VPA6"/>
    <x v="144"/>
    <x v="1"/>
    <s v=""/>
    <s v="12th March,2016"/>
    <d v="2016-03-12T00:00:00"/>
    <s v="1st May,2016"/>
    <d v="2016-05-01T00:00:00"/>
    <s v="Paul Munyi Ndukanio"/>
    <s v="Male"/>
    <s v="10796879"/>
    <s v="721298154"/>
    <s v=""/>
    <s v=""/>
    <s v=""/>
    <n v="37.523739999999997"/>
    <n v="-0.47562399999999999"/>
    <s v="Embu"/>
    <s v="Manyatta"/>
    <s v="Gaturi"/>
    <s v="Nembure"/>
    <x v="3"/>
    <s v="Peter Kivuti"/>
    <s v="Peter Kivuti"/>
    <s v=""/>
    <s v="Informal Business"/>
    <s v="KENBIM"/>
    <s v="Masonry"/>
    <s v="02/03/2017"/>
  </r>
  <r>
    <s v="VPA6"/>
    <x v="145"/>
    <x v="2"/>
    <s v="Hostile Client"/>
    <s v="11th January,2016"/>
    <d v="2016-01-11T00:00:00"/>
    <s v="1st March,2016"/>
    <d v="2016-03-01T00:00:00"/>
    <s v="James Kinyua Kamau"/>
    <s v="Male"/>
    <s v="21739077"/>
    <s v="722896107"/>
    <s v=""/>
    <s v=""/>
    <s v=""/>
    <m/>
    <m/>
    <s v="Kirinyaga"/>
    <s v="Kirinyaga Central"/>
    <s v="Kerugoya"/>
    <s v="Kathugu"/>
    <x v="3"/>
    <s v="Joshua Wachira"/>
    <s v=""/>
    <s v=""/>
    <s v="Informal Business"/>
    <s v="KENBIM"/>
    <s v="Masonry"/>
    <s v="02/03/2017"/>
  </r>
  <r>
    <s v="VPA6"/>
    <x v="146"/>
    <x v="0"/>
    <s v="Unreachable"/>
    <s v="12th April,2016"/>
    <d v="2016-04-12T00:00:00"/>
    <s v="1st June,2016"/>
    <d v="2016-06-01T00:00:00"/>
    <s v="Eunice Kamande Joho"/>
    <s v="Female"/>
    <s v="32925419"/>
    <s v="717848955"/>
    <s v=""/>
    <s v=""/>
    <s v=""/>
    <m/>
    <m/>
    <s v="Murang'a"/>
    <s v="Kahuro"/>
    <s v="Mugoiri"/>
    <s v="Kiyu"/>
    <x v="3"/>
    <s v="Anthony Mwai Mukunga"/>
    <s v=""/>
    <s v=""/>
    <s v="Informal Business"/>
    <s v="KENBIM"/>
    <s v="Masonry"/>
    <s v="02/03/2017"/>
  </r>
  <r>
    <s v="VPA6"/>
    <x v="147"/>
    <x v="0"/>
    <s v="Unreachable"/>
    <s v="11th February,2016"/>
    <d v="2016-02-11T00:00:00"/>
    <s v="1st April,2016"/>
    <d v="2016-04-01T00:00:00"/>
    <s v="Lucy Wanjiru Munene"/>
    <s v="Female"/>
    <s v="4223167"/>
    <s v="713176363"/>
    <s v=""/>
    <s v=""/>
    <s v=""/>
    <m/>
    <m/>
    <s v="Kirinyaga"/>
    <s v="Kirinyaga Central"/>
    <s v="Kerugoya"/>
    <s v="Mukinduri"/>
    <x v="3"/>
    <s v="David Chege"/>
    <s v=""/>
    <s v=""/>
    <s v="Informal Business"/>
    <s v="KENBIM"/>
    <s v="Masonry"/>
    <s v="02/03/2017"/>
  </r>
  <r>
    <s v="VPA6"/>
    <x v="148"/>
    <x v="1"/>
    <s v=""/>
    <s v="12th April,2016"/>
    <d v="2016-04-12T00:00:00"/>
    <s v="1st June,2016"/>
    <d v="2016-06-01T00:00:00"/>
    <s v="Ruth Wachuka"/>
    <s v="Female"/>
    <s v="32116946"/>
    <s v="701191834"/>
    <s v=""/>
    <s v=""/>
    <s v=""/>
    <n v="36.905065"/>
    <n v="-0.59313199999999999"/>
    <s v="Nyeri"/>
    <s v="Othaya"/>
    <s v="Chinga"/>
    <s v="Chinga"/>
    <x v="3"/>
    <s v="David Chege"/>
    <s v=""/>
    <s v=""/>
    <s v="Informal Business"/>
    <s v="KENBIM"/>
    <s v="Masonry"/>
    <s v="02/03/2017"/>
  </r>
  <r>
    <s v="VPA6"/>
    <x v="149"/>
    <x v="1"/>
    <s v=""/>
    <s v="12th March,2016"/>
    <d v="2016-03-12T00:00:00"/>
    <s v="1st May,2016"/>
    <d v="2016-05-01T00:00:00"/>
    <s v="Cicily Wambui Mwaniki"/>
    <s v="Female"/>
    <s v="6133127"/>
    <s v="708220904"/>
    <s v=""/>
    <s v=""/>
    <s v=""/>
    <n v="37.580019999999998"/>
    <n v="-0.37689800000000001"/>
    <s v="Embu"/>
    <s v="Runyenjes"/>
    <s v="Gitare"/>
    <s v="Kathangeri"/>
    <x v="3"/>
    <s v="David Chege"/>
    <s v=""/>
    <s v=""/>
    <s v="Informal Business"/>
    <s v="KENBIM"/>
    <s v="Masonry"/>
    <s v="02/03/2017"/>
  </r>
  <r>
    <s v="VPA6"/>
    <x v="150"/>
    <x v="0"/>
    <s v="Unreachable"/>
    <s v="22nd March,2016"/>
    <d v="2016-03-22T00:00:00"/>
    <s v="11th May,2016"/>
    <d v="2016-05-11T00:00:00"/>
    <s v="Vincent Mugambi"/>
    <s v="Male"/>
    <s v="21403111"/>
    <s v="789254879"/>
    <s v=""/>
    <s v=""/>
    <s v=""/>
    <m/>
    <m/>
    <s v="Meru"/>
    <s v="Ichira"/>
    <s v="Metheru"/>
    <s v="Gitize"/>
    <x v="3"/>
    <s v="George Kiriungi Ngatia"/>
    <s v=""/>
    <s v=""/>
    <s v="Informal Business"/>
    <s v="MKD"/>
    <s v="Masonry"/>
    <s v="02/03/2017"/>
  </r>
  <r>
    <s v="VPA6"/>
    <x v="151"/>
    <x v="0"/>
    <s v="Unreachable"/>
    <s v="10th March,2016"/>
    <d v="2016-03-10T00:00:00"/>
    <s v="29th April,2016"/>
    <d v="2016-04-29T00:00:00"/>
    <s v="Robert Miiko"/>
    <s v="Male"/>
    <s v="14288856"/>
    <s v="715800957"/>
    <s v=""/>
    <s v=""/>
    <s v=""/>
    <n v="36.903844999999997"/>
    <n v="-0.32957500000000001"/>
    <s v="Nyeri"/>
    <s v="Kieni West"/>
    <s v="Gatarakwa"/>
    <s v="Endarasha"/>
    <x v="3"/>
    <s v="George Kiriungi Ngatia"/>
    <s v=""/>
    <s v=""/>
    <s v="Informal Business"/>
    <s v="MKD"/>
    <s v="Masonry"/>
    <s v="02/03/2017"/>
  </r>
  <r>
    <s v="VPA6"/>
    <x v="152"/>
    <x v="0"/>
    <s v="Unreachable"/>
    <s v="11th February,2016"/>
    <d v="2016-02-11T00:00:00"/>
    <s v="1st April,2016"/>
    <d v="2016-04-01T00:00:00"/>
    <s v="Zachary Mhindi"/>
    <s v="Male"/>
    <s v="99999"/>
    <s v="788668877"/>
    <s v=""/>
    <s v=""/>
    <s v=""/>
    <n v="37.150582"/>
    <n v="-0.38752799999999998"/>
    <s v="Nyeri"/>
    <s v="Mathari"/>
    <s v="Turi"/>
    <s v="Mathari"/>
    <x v="3"/>
    <s v="George Kiriungi Ngatia"/>
    <s v=""/>
    <s v=""/>
    <s v="Informal Business"/>
    <s v="MKD"/>
    <s v="Masonry"/>
    <s v="02/03/2017"/>
  </r>
  <r>
    <s v="VPA6"/>
    <x v="153"/>
    <x v="0"/>
    <s v="Unreachable"/>
    <s v="12th April,2016"/>
    <d v="2016-04-12T00:00:00"/>
    <s v="1st June,2016"/>
    <d v="2016-06-01T00:00:00"/>
    <s v="Bonface Maina(2Nd Plant)"/>
    <s v="Male"/>
    <s v="28036578"/>
    <s v="716552343"/>
    <s v=""/>
    <s v=""/>
    <s v=""/>
    <m/>
    <m/>
    <s v="Meru"/>
    <s v="Buuri"/>
    <s v="Kisima"/>
    <s v="Katheri"/>
    <x v="3"/>
    <s v="George Kiriungi Ngatia"/>
    <s v=""/>
    <s v=""/>
    <s v="Informal Business"/>
    <s v="MKD"/>
    <s v="Masonry"/>
    <s v="02/03/2017"/>
  </r>
  <r>
    <s v="VPA6"/>
    <x v="154"/>
    <x v="0"/>
    <s v="Unreachable"/>
    <s v="12th April,2016"/>
    <d v="2016-04-12T00:00:00"/>
    <s v="1st June,2016"/>
    <d v="2016-06-01T00:00:00"/>
    <s v="Michael Muriuki"/>
    <s v="Male"/>
    <s v="5557387"/>
    <s v="720296479"/>
    <s v=""/>
    <s v=""/>
    <s v=""/>
    <n v="37.146430000000002"/>
    <n v="-0.38805200000000001"/>
    <s v="Nyeri"/>
    <s v="Kieni West"/>
    <s v="Umande"/>
    <s v="Ngarariga"/>
    <x v="3"/>
    <s v="George Kiriungi Ngatia"/>
    <s v=""/>
    <s v=""/>
    <s v="Informal Business"/>
    <s v="MKD"/>
    <s v="Masonry"/>
    <s v="02/03/2017"/>
  </r>
  <r>
    <s v="VPA6"/>
    <x v="155"/>
    <x v="1"/>
    <s v=""/>
    <s v="12th April,2016"/>
    <d v="2016-04-12T00:00:00"/>
    <s v="1st June,2016"/>
    <d v="2016-06-01T00:00:00"/>
    <s v="John David Kimani"/>
    <s v="Male"/>
    <s v="99999"/>
    <s v="711754429"/>
    <s v=""/>
    <s v=""/>
    <s v=""/>
    <n v="36.771791999999998"/>
    <n v="-1.0348569999999999"/>
    <s v="Kiambu"/>
    <s v="Githunguri"/>
    <s v="Githunguri"/>
    <s v="Nyamothangi"/>
    <x v="3"/>
    <s v="Nilelynk Innovators"/>
    <s v=""/>
    <s v=""/>
    <s v="Informal Business"/>
    <s v="KENBIM"/>
    <s v="Masonry"/>
    <s v="02/03/2017"/>
  </r>
  <r>
    <s v="VPA6"/>
    <x v="156"/>
    <x v="1"/>
    <s v=""/>
    <s v="21st November,2015"/>
    <d v="2015-11-21T00:00:00"/>
    <s v="10th January,2016"/>
    <d v="2016-01-10T00:00:00"/>
    <s v="Simon Kariuki"/>
    <s v="Male"/>
    <s v="11182328"/>
    <s v="723772376"/>
    <s v=""/>
    <s v=""/>
    <s v=""/>
    <n v="36.704073999999999"/>
    <n v="-1.2845489999999999"/>
    <s v="Nairobi"/>
    <s v="Dagoretti South"/>
    <s v="Dagoretti"/>
    <s v="Waithaka"/>
    <x v="3"/>
    <s v="Nilelynk Innovators"/>
    <s v=""/>
    <s v=""/>
    <s v="Informal Business"/>
    <s v="KENBIM"/>
    <s v="Masonry"/>
    <s v="02/03/2017"/>
  </r>
  <r>
    <s v="VPA6"/>
    <x v="157"/>
    <x v="1"/>
    <s v=""/>
    <s v="13th December,2015"/>
    <d v="2015-12-13T00:00:00"/>
    <s v="1st February,2016"/>
    <d v="2016-02-01T00:00:00"/>
    <s v="Peter Njoroge"/>
    <s v="Male"/>
    <s v="99999"/>
    <s v="723850843"/>
    <s v="2342043232"/>
    <s v=""/>
    <s v=""/>
    <n v="37.433056000000001"/>
    <n v="-1.035833"/>
    <s v="Machakos"/>
    <s v="Yatta"/>
    <s v="Kiuinyoni"/>
    <s v="Mbembani"/>
    <x v="3"/>
    <s v="Nilelynk Innovators"/>
    <s v=""/>
    <s v=""/>
    <s v="Informal Business"/>
    <s v="KENBIM"/>
    <s v="Masonry"/>
    <s v="02/03/2017"/>
  </r>
  <r>
    <s v="VPA6"/>
    <x v="158"/>
    <x v="1"/>
    <s v=""/>
    <s v="24th May,2016"/>
    <d v="2016-05-24T00:00:00"/>
    <s v="13th July,2016"/>
    <d v="2016-07-13T00:00:00"/>
    <s v="Peter Mwangi Martin"/>
    <s v="Male"/>
    <s v="9187474"/>
    <s v="731631910"/>
    <s v=""/>
    <s v=""/>
    <s v=""/>
    <n v="37.214235000000002"/>
    <n v="-0.54252199999999995"/>
    <s v="Kirinyaga"/>
    <s v="Kirinyaga"/>
    <s v="Mukure"/>
    <s v="Kiburu"/>
    <x v="3"/>
    <s v="Jacob Maina Mwangi"/>
    <s v=""/>
    <s v=""/>
    <s v="Informal Business"/>
    <s v="KENBIM"/>
    <s v="Masonry"/>
    <s v="02/03/2017"/>
  </r>
  <r>
    <s v="VPA6"/>
    <x v="159"/>
    <x v="1"/>
    <s v=""/>
    <s v="12th June,2016"/>
    <d v="2016-06-12T00:00:00"/>
    <s v="1st August,2016"/>
    <d v="2016-08-01T00:00:00"/>
    <s v="Jacenter Wanjira Muriuki"/>
    <s v="Female"/>
    <s v="12402687"/>
    <s v="727233542"/>
    <s v=""/>
    <s v=""/>
    <s v=""/>
    <n v="37.526026999999999"/>
    <n v="-0.47794399999999998"/>
    <s v="Embu"/>
    <s v="Manyatta"/>
    <s v="Gaturi"/>
    <s v="Makengi"/>
    <x v="3"/>
    <s v="David Chege"/>
    <s v=""/>
    <s v=""/>
    <s v="Informal Business"/>
    <s v="MKD"/>
    <s v="Masonry"/>
    <s v="02/03/2017"/>
  </r>
  <r>
    <s v="VPA6"/>
    <x v="160"/>
    <x v="2"/>
    <s v="Hostile Client"/>
    <s v="11th February,2016"/>
    <d v="2016-02-11T00:00:00"/>
    <s v="1st April,2016"/>
    <d v="2016-04-01T00:00:00"/>
    <s v="Anthony Mwai Njogu"/>
    <s v="Male"/>
    <s v="99999"/>
    <s v="727664709"/>
    <s v=""/>
    <s v=""/>
    <s v=""/>
    <m/>
    <m/>
    <s v="Kirinyaga"/>
    <s v="Kirinyaga Central"/>
    <s v="Mutira"/>
    <s v="Kaguyu"/>
    <x v="3"/>
    <s v="Nicholas Kimenyi"/>
    <s v=""/>
    <s v=""/>
    <s v="Informal Business"/>
    <s v="KENBIM"/>
    <s v="Masonry"/>
    <s v="02/03/2017"/>
  </r>
  <r>
    <s v="VPA6"/>
    <x v="161"/>
    <x v="1"/>
    <s v=""/>
    <s v="11th February,2016"/>
    <d v="2016-02-11T00:00:00"/>
    <s v="1st April,2016"/>
    <d v="2016-04-01T00:00:00"/>
    <s v="Julius Kinyua Mburi"/>
    <s v="Male"/>
    <s v="99999"/>
    <s v="0723831831"/>
    <s v=""/>
    <s v=""/>
    <s v=""/>
    <n v="37.243881000000002"/>
    <n v="-0.50906399999999996"/>
    <s v="Kirinyaga"/>
    <s v="Kerugoya/Kutus"/>
    <s v="Mutira"/>
    <s v="Kirunda"/>
    <x v="3"/>
    <s v="Nicholas Kimenyi"/>
    <s v=""/>
    <s v=""/>
    <s v="Informal Business"/>
    <s v="KENBIM"/>
    <s v="Masonry"/>
    <s v="02/03/2017"/>
  </r>
  <r>
    <s v="VPA6"/>
    <x v="162"/>
    <x v="2"/>
    <s v="Hostile Client"/>
    <s v="11th February,2016"/>
    <d v="2016-02-11T00:00:00"/>
    <s v="1st April,2016"/>
    <d v="2016-04-01T00:00:00"/>
    <s v="John Murimi Muriithi"/>
    <s v="Male"/>
    <s v="99999"/>
    <s v="791035548"/>
    <s v=""/>
    <s v=""/>
    <s v=""/>
    <n v="37.213303000000003"/>
    <n v="-0.43565500000000001"/>
    <s v="Kirinyaga"/>
    <s v="Kirinyaga Central"/>
    <s v="Mutira"/>
    <s v="Kaguyu"/>
    <x v="3"/>
    <s v="Nicholas Kimenyi"/>
    <s v=""/>
    <s v=""/>
    <s v="Informal Business"/>
    <s v="KENBIM"/>
    <s v="Masonry"/>
    <s v="02/03/2017"/>
  </r>
  <r>
    <s v="VPA6"/>
    <x v="163"/>
    <x v="0"/>
    <s v="Hostile Client"/>
    <s v="12th November,2015"/>
    <d v="2015-11-12T00:00:00"/>
    <s v="1st January,2016"/>
    <d v="2016-01-01T00:00:00"/>
    <s v="James Waweru Muthoni"/>
    <s v="Male"/>
    <s v="99999"/>
    <s v="701175497"/>
    <s v=""/>
    <s v=""/>
    <s v=""/>
    <n v="37.235962000000001"/>
    <n v="-0.475968"/>
    <s v="Kirinyaga"/>
    <s v="Kirinyaga Central"/>
    <s v="Mutira"/>
    <s v="Kabari"/>
    <x v="3"/>
    <s v="Nicholas Kimenyi"/>
    <s v=""/>
    <s v=""/>
    <s v="Informal Business"/>
    <s v="KENBIM"/>
    <s v="Masonry"/>
    <s v="02/03/2017"/>
  </r>
  <r>
    <s v="VPA6"/>
    <x v="164"/>
    <x v="2"/>
    <s v="Hostile Client"/>
    <s v="11th February,2016"/>
    <d v="2016-02-11T00:00:00"/>
    <s v="1st April,2016"/>
    <d v="2016-04-01T00:00:00"/>
    <s v="Peterson Ngiima Karani"/>
    <s v="Male"/>
    <s v="99999"/>
    <s v="724859429"/>
    <s v=""/>
    <s v=""/>
    <s v=""/>
    <m/>
    <m/>
    <s v="Kirinyaga"/>
    <s v="Kirinyaga Central"/>
    <s v="Mutira"/>
    <s v="Kabari"/>
    <x v="3"/>
    <s v="Nicholas Kimenyi"/>
    <s v=""/>
    <s v=""/>
    <s v="Informal Business"/>
    <s v="KENBIM"/>
    <s v="Masonry"/>
    <s v="02/03/2017"/>
  </r>
  <r>
    <s v="VPA6"/>
    <x v="165"/>
    <x v="2"/>
    <s v="Hostile Client"/>
    <s v="12th June,2016"/>
    <d v="2016-06-12T00:00:00"/>
    <s v="1st August,2016"/>
    <d v="2016-08-01T00:00:00"/>
    <s v="Joseph Karani Gituri"/>
    <s v="Male"/>
    <s v="23551660"/>
    <s v="723261279"/>
    <s v=""/>
    <s v=""/>
    <s v=""/>
    <n v="37.179670000000002"/>
    <n v="-0.47957699999999998"/>
    <s v="Nyeri"/>
    <s v="Mathira"/>
    <s v="Kieni"/>
    <s v="Kamondo"/>
    <x v="3"/>
    <s v="Nicholas Kimenyi"/>
    <s v=""/>
    <s v=""/>
    <s v="Informal Business"/>
    <s v="KENBIM"/>
    <s v="Masonry"/>
    <s v="02/03/2017"/>
  </r>
  <r>
    <s v="VPA6"/>
    <x v="166"/>
    <x v="1"/>
    <s v=""/>
    <s v="13th December,2015"/>
    <d v="2015-12-13T00:00:00"/>
    <s v="1st February,2016"/>
    <d v="2016-02-01T00:00:00"/>
    <s v="Jastin Munene Mugo"/>
    <s v="Male"/>
    <s v="1211381"/>
    <s v="723341485"/>
    <s v=""/>
    <s v=""/>
    <s v=""/>
    <n v="37.283507"/>
    <n v="-0.52482099999999998"/>
    <s v="Kirinyaga"/>
    <s v="Kerugoya/Kutus"/>
    <s v="Kerugoya"/>
    <s v="Kaitheri"/>
    <x v="3"/>
    <s v="David Chege"/>
    <s v=""/>
    <s v=""/>
    <s v="Informal Business"/>
    <s v="KENBIM"/>
    <s v="Masonry"/>
    <s v="02/03/2017"/>
  </r>
  <r>
    <s v="VPA6"/>
    <x v="167"/>
    <x v="1"/>
    <s v=""/>
    <s v="19th June,2016"/>
    <d v="2016-06-19T00:00:00"/>
    <s v="8th August,2016"/>
    <d v="2016-08-08T00:00:00"/>
    <s v="Jane Wangechi Gichuru"/>
    <s v="Female"/>
    <s v="3440165"/>
    <s v="725919915"/>
    <s v=""/>
    <s v=""/>
    <s v=""/>
    <n v="36.294263000000001"/>
    <n v="-0.252693"/>
    <s v="Nyandarua"/>
    <s v="Ol Kalou"/>
    <s v="Kanjuiri"/>
    <s v="Upper Gilgil"/>
    <x v="3"/>
    <s v="Reuben K Kimenyi"/>
    <s v=""/>
    <s v=""/>
    <s v="Informal Business"/>
    <s v="KENBIM"/>
    <s v="Masonry"/>
    <s v="02/03/2017"/>
  </r>
  <r>
    <s v="VPA6"/>
    <x v="168"/>
    <x v="1"/>
    <s v=""/>
    <s v="19th June,2016"/>
    <d v="2016-06-19T00:00:00"/>
    <s v="8th August,2016"/>
    <d v="2016-08-08T00:00:00"/>
    <s v="Susan W Mbugua"/>
    <s v="Female"/>
    <s v="11029681"/>
    <s v="720829020"/>
    <s v=""/>
    <s v=""/>
    <s v=""/>
    <n v="36.382938000000003"/>
    <n v="-0.35933999999999999"/>
    <s v="Nyandarua"/>
    <s v="Ol Kalou"/>
    <s v="Kaimbaga"/>
    <s v="Kaimbaga"/>
    <x v="3"/>
    <s v="Reuben K Kimenyi"/>
    <s v=""/>
    <s v=""/>
    <s v="Informal Business"/>
    <s v="KENBIM"/>
    <s v="Masonry"/>
    <s v="02/03/2017"/>
  </r>
  <r>
    <s v="VPA6"/>
    <x v="169"/>
    <x v="1"/>
    <s v=""/>
    <s v="12th June,2016"/>
    <d v="2016-06-12T00:00:00"/>
    <s v="1st August,2016"/>
    <d v="2016-08-01T00:00:00"/>
    <s v="Joseph Moriasi Aroni"/>
    <s v="Male"/>
    <s v="10468028"/>
    <s v="728977673"/>
    <s v=""/>
    <s v=""/>
    <s v=""/>
    <n v="35.008271999999998"/>
    <n v="-0.53756000000000004"/>
    <s v="Nyamira"/>
    <s v="Nyamira North"/>
    <s v="Itibo"/>
    <s v="Tombe"/>
    <x v="3"/>
    <s v="Joel N Moigare"/>
    <s v=""/>
    <s v=""/>
    <s v="Informal Business"/>
    <s v="KENBIM"/>
    <s v="Masonry"/>
    <s v="02/03/2017"/>
  </r>
  <r>
    <s v="VPA6"/>
    <x v="170"/>
    <x v="2"/>
    <s v="Hostile Client"/>
    <s v="12th May,2016"/>
    <d v="2016-05-12T00:00:00"/>
    <s v="1st July,2016"/>
    <d v="2016-07-01T00:00:00"/>
    <s v="John Njagi Njiru"/>
    <s v="Male"/>
    <s v="20056940"/>
    <s v="710928897"/>
    <s v=""/>
    <s v=""/>
    <s v=""/>
    <n v="37.525906999999997"/>
    <n v="-0.478043"/>
    <s v="Embu"/>
    <s v="Manyatta"/>
    <s v="Gatura"/>
    <s v="Ngure"/>
    <x v="3"/>
    <s v="David Chege"/>
    <s v=""/>
    <s v=""/>
    <s v="Informal Business"/>
    <s v="KENBIM"/>
    <s v="Masonry"/>
    <s v="02/03/2017"/>
  </r>
  <r>
    <s v="VPA6"/>
    <x v="171"/>
    <x v="2"/>
    <s v="Hostile Client"/>
    <s v="12th May,2016"/>
    <d v="2016-05-12T00:00:00"/>
    <s v="1st July,2016"/>
    <d v="2016-07-01T00:00:00"/>
    <s v="David Muriuki Njiru"/>
    <s v="Male"/>
    <s v="9285946"/>
    <s v="792551766"/>
    <s v=""/>
    <s v=""/>
    <s v=""/>
    <m/>
    <m/>
    <s v="Embu"/>
    <s v="Manyatta"/>
    <s v="Gaturi"/>
    <s v="Ndui"/>
    <x v="3"/>
    <s v="David Chege"/>
    <s v="David Chege Wangui"/>
    <s v=""/>
    <s v="Informal Business"/>
    <s v="KENBIM"/>
    <s v="Masonry"/>
    <s v="02/03/2017"/>
  </r>
  <r>
    <s v="VPA6"/>
    <x v="172"/>
    <x v="1"/>
    <s v=""/>
    <s v="12th May,2016"/>
    <d v="2016-05-12T00:00:00"/>
    <s v="1st July,2016"/>
    <d v="2016-07-01T00:00:00"/>
    <s v="Caroline Muthoni Kinyua"/>
    <s v="Female"/>
    <s v="1265367"/>
    <s v="710650004"/>
    <s v=""/>
    <s v=""/>
    <s v=""/>
    <n v="37.188983999999998"/>
    <n v="-0.57780699999999996"/>
    <s v="Kirinyaga"/>
    <s v="Ndia"/>
    <s v="Kinii"/>
    <s v="Gatini"/>
    <x v="3"/>
    <s v="David Chege"/>
    <s v=""/>
    <s v=""/>
    <s v="Informal Business"/>
    <s v="KENBIM"/>
    <s v="Masonry"/>
    <s v="02/03/2017"/>
  </r>
  <r>
    <s v="VPA6"/>
    <x v="173"/>
    <x v="0"/>
    <s v="Unreachable"/>
    <s v="12th May,2016"/>
    <d v="2016-05-12T00:00:00"/>
    <s v="1st July,2016"/>
    <d v="2016-07-01T00:00:00"/>
    <s v="Ibrahim Muriithi Nyaga"/>
    <s v="Male"/>
    <s v="3667187"/>
    <s v="734341096"/>
    <s v=""/>
    <s v=""/>
    <s v=""/>
    <m/>
    <m/>
    <s v="Embu"/>
    <s v="Runyenjes"/>
    <s v="Kieni"/>
    <s v="Kathanji"/>
    <x v="3"/>
    <s v="David Chege"/>
    <s v="David Chege Wangui"/>
    <s v=""/>
    <s v="Informal Business"/>
    <s v="KENBIM"/>
    <s v="Masonry"/>
    <s v="02/03/2017"/>
  </r>
  <r>
    <s v="VPA6"/>
    <x v="174"/>
    <x v="1"/>
    <s v=""/>
    <s v="11th January,2016"/>
    <d v="2016-01-11T00:00:00"/>
    <s v="1st March,2016"/>
    <d v="2016-03-01T00:00:00"/>
    <s v="Joyce Wagatwe Muriithi"/>
    <s v="Female"/>
    <s v="2906163"/>
    <s v="718433117"/>
    <s v=""/>
    <s v=""/>
    <s v=""/>
    <n v="37.232602"/>
    <n v="-0.43833499999999997"/>
    <s v="Kirinyaga"/>
    <s v="Kirinyaga Central"/>
    <s v="Mutira"/>
    <s v="Kabari"/>
    <x v="3"/>
    <s v="Nicholas Kimenyi"/>
    <s v=""/>
    <s v=""/>
    <s v="Informal Business"/>
    <s v="KENBIM"/>
    <s v="Masonry"/>
    <s v="02/03/2017"/>
  </r>
  <r>
    <s v="VPA6"/>
    <x v="175"/>
    <x v="0"/>
    <s v="Unreachable"/>
    <s v="11th January,2016"/>
    <d v="2016-01-11T00:00:00"/>
    <s v="1st March,2016"/>
    <d v="2016-03-01T00:00:00"/>
    <s v="Daniel Muraguri Irungu"/>
    <s v="Male"/>
    <s v="21187363"/>
    <s v="723681000"/>
    <s v=""/>
    <s v=""/>
    <s v=""/>
    <m/>
    <m/>
    <s v="Nyeri"/>
    <s v="Mukurwe-Ini"/>
    <s v="Githii"/>
    <s v="Ichamara"/>
    <x v="3"/>
    <s v="Nicholas Kimenyi"/>
    <s v=""/>
    <s v=""/>
    <s v="Informal Business"/>
    <s v="KENBIM"/>
    <s v="Masonry"/>
    <s v="02/03/2017"/>
  </r>
  <r>
    <s v="VPA6"/>
    <x v="176"/>
    <x v="2"/>
    <s v="Grievance"/>
    <s v="12th April,2016"/>
    <d v="2016-04-12T00:00:00"/>
    <s v="1st June,2016"/>
    <d v="2016-06-01T00:00:00"/>
    <s v="Abduh Mrondwe Omari"/>
    <s v="Male"/>
    <s v="11654163"/>
    <s v="755370966"/>
    <s v=""/>
    <s v=""/>
    <s v=""/>
    <n v="37.706671"/>
    <n v="-3.519288"/>
    <s v="Taita/Taveta"/>
    <s v="Taveta"/>
    <s v="Bomeni"/>
    <s v="Marudu"/>
    <x v="3"/>
    <s v="John Kariuki"/>
    <s v=""/>
    <s v=""/>
    <s v="Informal Business"/>
    <s v="MKD"/>
    <s v="Masonry"/>
    <s v="02/03/2017"/>
  </r>
  <r>
    <s v="VPA6"/>
    <x v="177"/>
    <x v="1"/>
    <s v=""/>
    <s v="12th March,2016"/>
    <d v="2016-03-12T00:00:00"/>
    <s v="1st May,2016"/>
    <d v="2016-05-01T00:00:00"/>
    <s v="Miriam Wachuka"/>
    <s v="Female"/>
    <s v="99999"/>
    <s v="725690680"/>
    <s v=""/>
    <s v=""/>
    <s v=""/>
    <n v="36.163507000000003"/>
    <n v="-0.14228499999999999"/>
    <s v="Nakuru"/>
    <s v="Bahati"/>
    <s v="Bahati"/>
    <s v="Bahati"/>
    <x v="3"/>
    <s v="Peter Kamau Macharia"/>
    <s v=""/>
    <s v=""/>
    <s v="Informal Business"/>
    <s v="MKD"/>
    <s v="Masonry"/>
    <s v="02/03/2017"/>
  </r>
  <r>
    <s v="VPA6"/>
    <x v="178"/>
    <x v="1"/>
    <s v=""/>
    <s v="12th April,2016"/>
    <d v="2016-04-12T00:00:00"/>
    <s v="1st June,2016"/>
    <d v="2016-06-01T00:00:00"/>
    <s v="Peter Omari Gichana"/>
    <s v="Male"/>
    <s v="99999"/>
    <s v="723716514"/>
    <s v=""/>
    <s v=""/>
    <s v=""/>
    <n v="34.781832999999999"/>
    <n v="-0.60555700000000001"/>
    <s v="Kisii"/>
    <s v="Kisii South"/>
    <s v="Nyakoe"/>
    <s v="Nyakoe"/>
    <x v="3"/>
    <s v="Joseph Oigara Nyakundi"/>
    <s v=""/>
    <s v=""/>
    <s v="Informal Business"/>
    <s v="KENBIM"/>
    <s v="Masonry"/>
    <s v="02/03/2017"/>
  </r>
  <r>
    <s v="VPA6"/>
    <x v="179"/>
    <x v="1"/>
    <s v=""/>
    <s v="12th September,2016"/>
    <d v="2016-09-12T00:00:00"/>
    <s v="1st November,2016"/>
    <d v="2016-11-01T00:00:00"/>
    <s v="Margaret Wangui Mutahi"/>
    <s v="Male"/>
    <s v="3191400"/>
    <s v="72264568"/>
    <s v=""/>
    <s v=""/>
    <s v=""/>
    <n v="37.062235000000001"/>
    <n v="-0.53123500000000001"/>
    <s v="Nyeri"/>
    <s v="Mukurweni"/>
    <s v=""/>
    <s v="Kahiti"/>
    <x v="3"/>
    <s v="Nekta Investments Limited"/>
    <s v=""/>
    <s v=""/>
    <s v="Informal Business"/>
    <s v="MKD"/>
    <s v="Masonry"/>
    <s v="02/03/2017"/>
  </r>
  <r>
    <s v="VPA6"/>
    <x v="180"/>
    <x v="0"/>
    <s v="Unreachable"/>
    <s v="12th March,2016"/>
    <d v="2016-03-12T00:00:00"/>
    <s v="1st May,2016"/>
    <d v="2016-05-01T00:00:00"/>
    <s v="Joseph Mwangi Njoroge"/>
    <s v="Male"/>
    <s v="99999"/>
    <s v=""/>
    <s v=""/>
    <s v=""/>
    <s v=""/>
    <n v="37.174708000000003"/>
    <n v="-0.45102799999999998"/>
    <s v="Nyeri"/>
    <s v="Mathira East"/>
    <s v="Iria-Ini"/>
    <s v="Ndima"/>
    <x v="3"/>
    <s v="Nekta Investments Limited"/>
    <s v="Nekta Investments Limited"/>
    <s v=""/>
    <s v="Informal Business"/>
    <s v="MKD"/>
    <s v="Masonry"/>
    <s v="02/03/2017"/>
  </r>
  <r>
    <s v="VPA6"/>
    <x v="181"/>
    <x v="2"/>
    <s v="Hostile Client"/>
    <s v="11th January,2016"/>
    <d v="2016-01-11T00:00:00"/>
    <s v="1st March,2016"/>
    <d v="2016-03-01T00:00:00"/>
    <s v="Jack Martin Murimi"/>
    <s v="Male"/>
    <s v="2143600"/>
    <s v="729031493"/>
    <s v=""/>
    <s v=""/>
    <s v=""/>
    <m/>
    <m/>
    <s v="Kirinyaga"/>
    <s v="Gichugu"/>
    <s v="Kabare"/>
    <s v="Githucu"/>
    <x v="3"/>
    <s v="Isaiah M Wandeto"/>
    <s v="Isaiah M Wandeto"/>
    <s v=""/>
    <s v="Informal Business"/>
    <s v="KENBIM"/>
    <s v="Masonry"/>
    <s v="02/03/2017"/>
  </r>
  <r>
    <s v="VPA6"/>
    <x v="182"/>
    <x v="0"/>
    <s v="Unreachable"/>
    <s v="11th February,2016"/>
    <d v="2016-02-11T00:00:00"/>
    <s v="1st April,2016"/>
    <d v="2016-04-01T00:00:00"/>
    <s v="Peterson Munene"/>
    <s v="Male"/>
    <s v="28436314"/>
    <s v="723962214"/>
    <s v=""/>
    <s v=""/>
    <s v=""/>
    <m/>
    <m/>
    <s v="Kirinyaga"/>
    <s v="Kirinyaga Central"/>
    <s v="Karia"/>
    <s v="Kathiru-Ini"/>
    <x v="3"/>
    <s v="Isaiah M Wandeto"/>
    <s v="Isaiah M Wandeto"/>
    <s v=""/>
    <s v="Informal Business"/>
    <s v="KENBIM"/>
    <s v="Masonry"/>
    <s v="02/03/2017"/>
  </r>
  <r>
    <s v="VPA6"/>
    <x v="183"/>
    <x v="1"/>
    <s v=""/>
    <s v="12th November,2015"/>
    <d v="2015-11-12T00:00:00"/>
    <s v="1st January,2016"/>
    <d v="2016-01-01T00:00:00"/>
    <s v="Isaac M Njiraini"/>
    <s v="Male"/>
    <s v="1415725"/>
    <s v="714941662"/>
    <s v=""/>
    <s v=""/>
    <s v=""/>
    <n v="36.858922999999997"/>
    <n v="-0.95270699999999997"/>
    <s v="Kiambu"/>
    <s v="Gatundu North"/>
    <s v="Githobokoni"/>
    <s v="Karinga"/>
    <x v="3"/>
    <s v="Geoffrey K Gitau"/>
    <s v="Geoffrey K Gitau"/>
    <s v=""/>
    <s v="Informal Business"/>
    <s v="KENBIM"/>
    <s v="Masonry"/>
    <s v="02/03/2017"/>
  </r>
  <r>
    <s v="VPA6"/>
    <x v="184"/>
    <x v="1"/>
    <s v=""/>
    <s v="12th August,2016"/>
    <d v="2016-08-12T00:00:00"/>
    <s v="1st October,2016"/>
    <d v="2016-10-01T00:00:00"/>
    <s v="James Ayub Muriithi"/>
    <s v="Male"/>
    <s v="2924319"/>
    <s v="720248739"/>
    <s v=""/>
    <s v=""/>
    <s v=""/>
    <n v="37.386305"/>
    <n v="-0.43242399999999998"/>
    <s v="Kirinyaga"/>
    <s v="Kirinyaga East"/>
    <s v="Ngariama"/>
    <s v="Kamwanya"/>
    <x v="3"/>
    <s v="Zablon Kimindio Kibara"/>
    <s v=""/>
    <s v=""/>
    <s v="Informal Business"/>
    <s v="KENBIM"/>
    <s v="Masonry"/>
    <s v="02/03/2017"/>
  </r>
  <r>
    <s v="VPA6"/>
    <x v="185"/>
    <x v="0"/>
    <s v="Unreachable"/>
    <s v="12th August,2016"/>
    <d v="2016-08-12T00:00:00"/>
    <s v="1st October,2016"/>
    <d v="2016-10-01T00:00:00"/>
    <s v="John Gachanja Mundia"/>
    <s v="Male"/>
    <s v="13451496"/>
    <s v="722986400"/>
    <s v=""/>
    <s v=""/>
    <s v=""/>
    <n v="37.259481999999998"/>
    <n v="-0.63119800000000004"/>
    <s v="Kirinyaga"/>
    <s v="Kirinyaga Central"/>
    <s v="Muthithi"/>
    <s v="Kagio"/>
    <x v="3"/>
    <s v="Zablon Kimindio Kibara"/>
    <s v=""/>
    <s v=""/>
    <s v="Informal Business"/>
    <s v="KENBIM"/>
    <s v="Masonry"/>
    <s v="02/03/2017"/>
  </r>
  <r>
    <s v="VPA6"/>
    <x v="186"/>
    <x v="0"/>
    <s v="Unreachable"/>
    <s v="12th June,2016"/>
    <d v="2016-06-12T00:00:00"/>
    <s v="1st August,2016"/>
    <d v="2016-08-01T00:00:00"/>
    <s v="Michael Mwangi Githinji"/>
    <s v="Male"/>
    <s v="26199477"/>
    <s v="719276145"/>
    <s v=""/>
    <s v=""/>
    <s v=""/>
    <n v="37.363688000000003"/>
    <n v="-0.66511699999999996"/>
    <s v="Kirinyaga"/>
    <s v="Kirinyaga East"/>
    <s v="Kimbimbi"/>
    <s v="Kimuri"/>
    <x v="3"/>
    <s v="Zablon Kimindio Kibara"/>
    <s v=""/>
    <s v=""/>
    <s v="Informal Business"/>
    <s v="KENBIM"/>
    <s v="Masonry"/>
    <s v="02/03/2017"/>
  </r>
  <r>
    <s v="VPA6"/>
    <x v="187"/>
    <x v="1"/>
    <s v=""/>
    <s v="12th May,2016"/>
    <d v="2016-05-12T00:00:00"/>
    <s v="20th June,2016"/>
    <d v="2016-06-20T00:00:00"/>
    <s v="John Nganga Kiarie"/>
    <s v="Male"/>
    <s v="2481056"/>
    <s v="723916871"/>
    <s v=""/>
    <s v=""/>
    <s v=""/>
    <n v="36.006256999999998"/>
    <n v="-0.253942"/>
    <s v="Nakuru"/>
    <s v="Rongai"/>
    <s v="Rongai"/>
    <s v="Kiamwangi"/>
    <x v="3"/>
    <s v="Peter Kamau Macharia"/>
    <s v="Peter Kamau Macharia"/>
    <s v=""/>
    <s v="Informal Business"/>
    <s v="MKD"/>
    <s v="Masonry"/>
    <s v="02/03/2017"/>
  </r>
  <r>
    <s v="VPA6"/>
    <x v="188"/>
    <x v="1"/>
    <s v=""/>
    <s v="7th October,2016"/>
    <d v="2016-10-07T00:00:00"/>
    <s v="26th November,2016"/>
    <d v="2016-11-26T00:00:00"/>
    <s v="Dorcas Amoro Kerubo"/>
    <s v="Female"/>
    <s v="13089870"/>
    <s v="717193468"/>
    <s v=""/>
    <s v=""/>
    <s v=""/>
    <n v="34.943528000000001"/>
    <n v="-0.564415"/>
    <s v="Nyamira"/>
    <s v="Nyamira"/>
    <s v="Bonyamatuta Chache"/>
    <s v="Nyairicha"/>
    <x v="3"/>
    <s v="Joel N Moigare"/>
    <s v="Joel Nyambane Moigare"/>
    <s v=""/>
    <s v="Informal Business"/>
    <s v="KENBIM"/>
    <s v="Masonry"/>
    <s v="02/03/2017"/>
  </r>
  <r>
    <s v="VPA6"/>
    <x v="189"/>
    <x v="0"/>
    <s v="Unreachable"/>
    <s v="13th July,2016"/>
    <d v="2016-07-13T00:00:00"/>
    <s v="1st September,2016"/>
    <d v="2016-09-01T00:00:00"/>
    <s v="Esther Wainoi K"/>
    <s v="Female"/>
    <s v="22835261"/>
    <s v="789457782"/>
    <s v=""/>
    <s v=""/>
    <s v=""/>
    <m/>
    <m/>
    <s v="Kirinyaga"/>
    <s v="Kirinyaga Central"/>
    <s v="Mutira"/>
    <s v="Kagumo"/>
    <x v="3"/>
    <s v="Nicholas Kimenyi"/>
    <s v="Nicholas Gichura Kimenyi"/>
    <s v=""/>
    <s v="Informal Business"/>
    <s v="KENBIM"/>
    <s v="Masonry"/>
    <s v="02/03/2017"/>
  </r>
  <r>
    <s v="VPA6"/>
    <x v="190"/>
    <x v="2"/>
    <s v="Hostile Client"/>
    <s v="11th February,2016"/>
    <d v="2016-02-11T00:00:00"/>
    <s v="1st April,2016"/>
    <d v="2016-04-01T00:00:00"/>
    <s v="Pay Karoki"/>
    <s v="Male"/>
    <s v="21311029"/>
    <s v="734352536"/>
    <s v=""/>
    <s v=""/>
    <s v=""/>
    <m/>
    <m/>
    <s v="Kirinyaga"/>
    <s v="Ndia"/>
    <s v="Kabari"/>
    <s v="Kaguyu"/>
    <x v="3"/>
    <s v="Nicholas Kimenyi"/>
    <s v="Nicholas Gichura Kimenyi"/>
    <s v=""/>
    <s v="Informal Business"/>
    <s v="KENBIM"/>
    <s v="Masonry"/>
    <s v="02/03/2017"/>
  </r>
  <r>
    <s v="VPA6"/>
    <x v="191"/>
    <x v="0"/>
    <s v="Unreachable"/>
    <s v="11th February,2016"/>
    <d v="2016-02-11T00:00:00"/>
    <s v="1st April,2016"/>
    <d v="2016-04-01T00:00:00"/>
    <s v="George Njogu Kamaku"/>
    <s v="Male"/>
    <s v="23051381"/>
    <s v="706394926"/>
    <s v=""/>
    <s v=""/>
    <s v=""/>
    <m/>
    <m/>
    <s v="Nyeri"/>
    <s v="Mathira East"/>
    <s v="Kamakwa"/>
    <s v="Ndima"/>
    <x v="3"/>
    <s v="Nicholas Kimenyi"/>
    <s v="Nicholas Gichura Kimenyi"/>
    <s v=""/>
    <s v="Informal Business"/>
    <s v="KENBIM"/>
    <s v="Masonry"/>
    <s v="02/03/2017"/>
  </r>
  <r>
    <s v="VPA6"/>
    <x v="192"/>
    <x v="0"/>
    <s v="Unreachable"/>
    <s v="12th June,2016"/>
    <d v="2016-06-12T00:00:00"/>
    <s v="1st August,2016"/>
    <d v="2016-08-01T00:00:00"/>
    <s v="Judy Wangu Kinyua"/>
    <s v="Female"/>
    <s v="23405463"/>
    <s v="715671822"/>
    <s v=""/>
    <s v=""/>
    <s v=""/>
    <m/>
    <m/>
    <s v="Nakuru"/>
    <s v="Subukia"/>
    <s v="Kamutongu"/>
    <s v="Kiini"/>
    <x v="3"/>
    <s v="Nicholas Kimenyi"/>
    <s v="Nicholas Gichura Kimenyi"/>
    <s v=""/>
    <s v="Informal Business"/>
    <s v="KENBIM"/>
    <s v="Masonry"/>
    <s v="02/03/2017"/>
  </r>
  <r>
    <s v="VPA6"/>
    <x v="193"/>
    <x v="2"/>
    <s v="Abandoned"/>
    <s v="12th March,2016"/>
    <d v="2016-03-12T00:00:00"/>
    <s v="1st May,2016"/>
    <d v="2016-05-01T00:00:00"/>
    <s v="Michael Munene"/>
    <s v="Male"/>
    <s v="23007106"/>
    <s v="726293049"/>
    <s v=""/>
    <s v=""/>
    <s v=""/>
    <m/>
    <m/>
    <s v="Kirinyaga"/>
    <s v="Kirinyaga Central"/>
    <s v="Ndia"/>
    <s v="Kabari"/>
    <x v="3"/>
    <s v="Nicholas Kimenyi"/>
    <s v="Nicholas Gichura Kimenyi"/>
    <s v=""/>
    <s v="Informal Business"/>
    <s v="KENBIM"/>
    <s v="Masonry"/>
    <s v="02/03/2017"/>
  </r>
  <r>
    <s v="VPA6"/>
    <x v="194"/>
    <x v="0"/>
    <s v="Unreachable"/>
    <s v="22nd July,2016"/>
    <d v="2016-07-22T00:00:00"/>
    <s v="10th September,2016"/>
    <d v="2016-09-10T00:00:00"/>
    <s v="James Wachira"/>
    <s v="Male"/>
    <s v="22056314"/>
    <s v="789548642"/>
    <s v=""/>
    <s v=""/>
    <s v=""/>
    <m/>
    <m/>
    <s v="Murang'a"/>
    <s v="Mathioya"/>
    <s v="Kandara"/>
    <s v="Kariko"/>
    <x v="3"/>
    <s v="Nicholas Kimenyi"/>
    <s v="Nicholas Gichura Kimenyi"/>
    <s v=""/>
    <s v="Informal Business"/>
    <s v="KENBIM"/>
    <s v="Masonry"/>
    <s v="02/03/2017"/>
  </r>
  <r>
    <s v="VPA6"/>
    <x v="195"/>
    <x v="0"/>
    <s v="Unreachable"/>
    <s v="12th March,2016"/>
    <d v="2016-03-12T00:00:00"/>
    <s v="1st May,2016"/>
    <d v="2016-05-01T00:00:00"/>
    <s v="Francis Gichangi Muriithi"/>
    <s v="Male"/>
    <s v="21890113"/>
    <s v="719677801"/>
    <s v=""/>
    <s v=""/>
    <s v=""/>
    <m/>
    <m/>
    <s v="Murang'a"/>
    <s v="Mathioya"/>
    <s v="Kandara"/>
    <s v="Makuyu"/>
    <x v="3"/>
    <s v="Nicholas Kimenyi"/>
    <s v="Nicholas Gichura Kimenyi"/>
    <s v=""/>
    <s v="Informal Business"/>
    <s v="KENBIM"/>
    <s v="Masonry"/>
    <s v="02/03/2017"/>
  </r>
  <r>
    <s v="VPA6"/>
    <x v="196"/>
    <x v="2"/>
    <s v="Hostile Client"/>
    <s v="11th February,2016"/>
    <d v="2016-02-11T00:00:00"/>
    <s v="1st April,2016"/>
    <d v="2016-04-01T00:00:00"/>
    <s v="Sammy Maina"/>
    <s v="Male"/>
    <s v="34611056"/>
    <s v="710956497"/>
    <s v=""/>
    <s v=""/>
    <s v=""/>
    <m/>
    <m/>
    <s v="Nyeri"/>
    <s v="Kieni"/>
    <s v="Kamakwa"/>
    <s v="Kairothi"/>
    <x v="3"/>
    <s v="Nicholas Kimenyi"/>
    <s v="Nicholas Gichura Kimenyi"/>
    <s v=""/>
    <s v="Informal Business"/>
    <s v="KENBIM"/>
    <s v="Masonry"/>
    <s v="02/03/2017"/>
  </r>
  <r>
    <s v="VPA6"/>
    <x v="197"/>
    <x v="2"/>
    <s v="Hostile Client"/>
    <s v="11th February,2016"/>
    <d v="2016-02-11T00:00:00"/>
    <s v="1st April,2016"/>
    <d v="2016-04-01T00:00:00"/>
    <s v="Loise Nyawira"/>
    <s v="Female"/>
    <s v="58345620"/>
    <s v="703181244"/>
    <s v=""/>
    <s v=""/>
    <s v=""/>
    <m/>
    <m/>
    <s v="Kirinyaga"/>
    <s v="Ndia"/>
    <s v="Muchacharia"/>
    <s v="Kiamwena"/>
    <x v="3"/>
    <s v="Nicholas Kimenyi"/>
    <s v="Nicholas Gichura Kimenyi"/>
    <s v=""/>
    <s v="Informal Business"/>
    <s v="KENBIM"/>
    <s v="Masonry"/>
    <s v="02/03/2017"/>
  </r>
  <r>
    <s v="VPA6"/>
    <x v="198"/>
    <x v="2"/>
    <s v="Hostile Client"/>
    <s v="11th February,2016"/>
    <d v="2016-02-11T00:00:00"/>
    <s v="1st April,2016"/>
    <d v="2016-04-01T00:00:00"/>
    <s v="Stephen Kariuki"/>
    <s v="Male"/>
    <s v="3846233"/>
    <s v="702149026"/>
    <s v=""/>
    <s v=""/>
    <s v=""/>
    <n v="37.236632999999998"/>
    <n v="-0.47605199999999998"/>
    <s v="Kirinyaga"/>
    <s v="Kirinyaga Central"/>
    <s v="Mutira"/>
    <s v="Kaguyu"/>
    <x v="3"/>
    <s v="Nicholas Kimenyi"/>
    <s v="Nicholas Gichura Kimenyi"/>
    <s v=""/>
    <s v="Informal Business"/>
    <s v="KENBIM"/>
    <s v="Masonry"/>
    <s v="02/03/2017"/>
  </r>
  <r>
    <s v="VPA6"/>
    <x v="199"/>
    <x v="2"/>
    <s v="Hostile Client"/>
    <s v="11th February,2016"/>
    <d v="2016-02-11T00:00:00"/>
    <s v="1st April,2016"/>
    <d v="2016-04-01T00:00:00"/>
    <s v="Johnson Munene Mwai"/>
    <s v="Male"/>
    <s v="563258"/>
    <s v="703253485"/>
    <s v=""/>
    <s v=""/>
    <s v=""/>
    <m/>
    <m/>
    <s v="Kirinyaga"/>
    <s v="Kirinyaga Central"/>
    <s v="Mutira"/>
    <s v="Kaguyu"/>
    <x v="3"/>
    <s v="Nicholas Kimenyi"/>
    <s v=""/>
    <s v=""/>
    <s v="Informal Business"/>
    <s v="KENBIM"/>
    <s v="Masonry"/>
    <s v="02/03/2017"/>
  </r>
  <r>
    <s v="VPA6"/>
    <x v="200"/>
    <x v="0"/>
    <s v="Unreachable"/>
    <s v="11th February,2016"/>
    <d v="2016-02-11T00:00:00"/>
    <s v="1st April,2016"/>
    <d v="2016-04-01T00:00:00"/>
    <s v="Stephen Gachogu Mwai"/>
    <s v="Male"/>
    <s v="99999"/>
    <s v="731840383"/>
    <s v=""/>
    <s v=""/>
    <s v=""/>
    <m/>
    <m/>
    <s v="Kirinyaga"/>
    <s v="Kirinyaga Central"/>
    <s v="Mutira"/>
    <s v="Kaguyu"/>
    <x v="3"/>
    <s v="Nicholas Kimenyi"/>
    <s v=""/>
    <s v=""/>
    <s v="Informal Business"/>
    <s v="KENBIM"/>
    <s v="Masonry"/>
    <s v="02/03/2017"/>
  </r>
  <r>
    <s v="VPA6"/>
    <x v="201"/>
    <x v="0"/>
    <s v="Unreachable"/>
    <s v="11th February,2016"/>
    <d v="2016-02-11T00:00:00"/>
    <s v="1st April,2016"/>
    <d v="2016-04-01T00:00:00"/>
    <s v="Samuel Wachira Muriuki"/>
    <s v="Male"/>
    <s v="99999"/>
    <s v="728006665"/>
    <s v=""/>
    <s v=""/>
    <s v=""/>
    <m/>
    <m/>
    <s v="Kirinyaga"/>
    <s v="Kirinyaga Central"/>
    <s v="Mutira"/>
    <s v="Kaguyu"/>
    <x v="3"/>
    <s v="Nicholas Kimenyi"/>
    <s v=""/>
    <s v=""/>
    <s v="Informal Business"/>
    <s v="KENBIM"/>
    <s v="Masonry"/>
    <s v="02/03/2017"/>
  </r>
  <r>
    <s v="VPA6"/>
    <x v="202"/>
    <x v="2"/>
    <s v="Hostile Client"/>
    <s v="11th February,2016"/>
    <d v="2016-02-11T00:00:00"/>
    <s v="1st April,2016"/>
    <d v="2016-04-01T00:00:00"/>
    <s v="David Muthii Wanjiku"/>
    <s v="Male"/>
    <s v="25501731"/>
    <s v="721968154"/>
    <s v=""/>
    <s v=""/>
    <s v=""/>
    <m/>
    <m/>
    <s v="Kirinyaga"/>
    <s v="Kirinyaga Central"/>
    <s v="Mutira"/>
    <s v="Kaguyu"/>
    <x v="3"/>
    <s v="Nicholas Kimenyi"/>
    <s v=""/>
    <s v=""/>
    <s v="Informal Business"/>
    <s v="KENBIM"/>
    <s v="Masonry"/>
    <s v="02/03/2017"/>
  </r>
  <r>
    <s v="VPA6"/>
    <x v="203"/>
    <x v="1"/>
    <s v=""/>
    <s v="15th April,2016"/>
    <d v="2016-04-15T00:00:00"/>
    <s v="4th June,2016"/>
    <d v="2016-06-04T00:00:00"/>
    <s v="Tallam Kiprono Johana"/>
    <s v="Male"/>
    <s v="7233622"/>
    <s v="720532194"/>
    <s v=""/>
    <s v=""/>
    <s v=""/>
    <n v="35.861547999999999"/>
    <n v="-9.9179999999999997E-3"/>
    <s v="Baringo"/>
    <s v="Koibatek"/>
    <s v="Kiplombe"/>
    <s v="Chemelil"/>
    <x v="3"/>
    <s v="Charles Ng'eno"/>
    <s v=""/>
    <s v=""/>
    <s v="Informal Business"/>
    <s v="KENBIM"/>
    <s v="Masonry"/>
    <s v="02/03/2017"/>
  </r>
  <r>
    <s v="VPA6"/>
    <x v="204"/>
    <x v="2"/>
    <s v="Hostile Client"/>
    <s v="11th February,2016"/>
    <d v="2016-02-11T00:00:00"/>
    <s v="1st April,2016"/>
    <d v="2016-04-01T00:00:00"/>
    <s v="Mark Wanjau Muthoni"/>
    <s v="Male"/>
    <s v="26634856"/>
    <s v="707802883"/>
    <s v=""/>
    <s v=""/>
    <s v=""/>
    <m/>
    <m/>
    <s v="Kirinyaga"/>
    <s v="Kirinyaga Central"/>
    <s v="Mutira"/>
    <s v="Kaguyu"/>
    <x v="3"/>
    <s v="Nicholas Kimenyi"/>
    <s v=""/>
    <s v=""/>
    <s v="Informal Business"/>
    <s v="KENBIM"/>
    <s v="Masonry"/>
    <s v="02/03/2017"/>
  </r>
  <r>
    <s v="VPA6"/>
    <x v="205"/>
    <x v="0"/>
    <s v="Unreachable"/>
    <s v="12th April,2016"/>
    <d v="2016-04-12T00:00:00"/>
    <s v="1st June,2016"/>
    <d v="2016-06-01T00:00:00"/>
    <s v="David Muriuki Kambo"/>
    <s v="Male"/>
    <s v="11599182"/>
    <s v="707693707"/>
    <s v=""/>
    <s v=""/>
    <s v=""/>
    <m/>
    <m/>
    <s v="Kirinyaga"/>
    <s v="Kirinyaga Central"/>
    <s v="Mutira"/>
    <s v="Kaguyu"/>
    <x v="3"/>
    <s v="Nicholas Kimenyi"/>
    <s v=""/>
    <s v=""/>
    <s v="Informal Business"/>
    <s v="KENBIM"/>
    <s v="Masonry"/>
    <s v="02/03/2017"/>
  </r>
  <r>
    <s v="VPA6"/>
    <x v="206"/>
    <x v="0"/>
    <s v="Unreachable"/>
    <s v="12th June,2016"/>
    <d v="2016-06-12T00:00:00"/>
    <s v="16th June,2016"/>
    <d v="2016-06-16T00:00:00"/>
    <s v="Monica Wairimu Mburu"/>
    <s v="Female"/>
    <s v="9215369"/>
    <s v="72337489"/>
    <s v=""/>
    <s v=""/>
    <s v=""/>
    <n v="36.592514999999999"/>
    <n v="-1.139775"/>
    <s v="Kiambu"/>
    <s v="Limuru"/>
    <s v="Ndeiya"/>
    <s v="Ndeiya"/>
    <x v="2"/>
    <s v="David Kangethe"/>
    <s v="David Kangethe"/>
    <s v=""/>
    <s v="Informal Business"/>
    <s v="MKD"/>
    <s v="Masonry"/>
    <s v="02/03/2017"/>
  </r>
  <r>
    <s v="VPA6"/>
    <x v="207"/>
    <x v="1"/>
    <s v=""/>
    <s v="12th May,2016"/>
    <d v="2016-05-12T00:00:00"/>
    <s v="1st July,2016"/>
    <d v="2016-07-01T00:00:00"/>
    <s v="Evanson Njoroge Gachu"/>
    <s v="Male"/>
    <s v="23039008"/>
    <s v="723723717"/>
    <s v=""/>
    <s v=""/>
    <s v=""/>
    <n v="37.148408000000003"/>
    <n v="-0.86704999999999999"/>
    <s v="Murang'a"/>
    <s v="Maragua"/>
    <s v="Sabasaba"/>
    <s v="Maganjo"/>
    <x v="3"/>
    <s v="David Kangethe"/>
    <s v="David Kangethe"/>
    <s v=""/>
    <s v="Informal Business"/>
    <s v="KENBIM"/>
    <s v="Masonry"/>
    <s v="02/03/2017"/>
  </r>
  <r>
    <s v="VPA6"/>
    <x v="208"/>
    <x v="1"/>
    <s v=""/>
    <s v="15th August,2016"/>
    <d v="2016-08-15T00:00:00"/>
    <s v="4th October,2016"/>
    <d v="2016-10-04T00:00:00"/>
    <s v="Jeremiah Mwangi Muturi"/>
    <s v="Male"/>
    <s v="7437226"/>
    <s v="721959440"/>
    <s v=""/>
    <s v=""/>
    <s v=""/>
    <n v="36.935994999999998"/>
    <n v="-0.78340699999999996"/>
    <s v="Murang'a"/>
    <s v="Kigumo"/>
    <s v="Kangari"/>
    <s v="Kandari"/>
    <x v="3"/>
    <s v="David Kangethe"/>
    <s v="David Kangethe"/>
    <s v=""/>
    <s v="Informal Business"/>
    <s v="KENBIM"/>
    <s v="Masonry"/>
    <s v="02/03/2017"/>
  </r>
  <r>
    <s v="VPA6"/>
    <x v="209"/>
    <x v="1"/>
    <s v=""/>
    <s v="12th May,2016"/>
    <d v="2016-05-12T00:00:00"/>
    <s v="1st July,2016"/>
    <d v="2016-07-01T00:00:00"/>
    <s v="Joseph Mate Kiburi"/>
    <s v="Male"/>
    <s v="9872987"/>
    <s v="728618406"/>
    <s v=""/>
    <s v=""/>
    <s v=""/>
    <n v="37.358674999999998"/>
    <n v="-0.49681999999999998"/>
    <s v="Kirinyaga"/>
    <s v="Kirinyaga East"/>
    <s v="Kiandi"/>
    <s v=""/>
    <x v="3"/>
    <s v="David Kangethe"/>
    <s v="David Kangethe"/>
    <s v=""/>
    <s v="Informal Business"/>
    <s v="KENBIM"/>
    <s v="Masonry"/>
    <s v="02/03/2017"/>
  </r>
  <r>
    <s v="VPA6"/>
    <x v="210"/>
    <x v="1"/>
    <s v=""/>
    <s v="12th June,2016"/>
    <d v="2016-06-12T00:00:00"/>
    <s v="1st August,2016"/>
    <d v="2016-08-01T00:00:00"/>
    <s v="John Wanjema Ngugi"/>
    <s v="Male"/>
    <s v="3504005"/>
    <s v="722603762"/>
    <s v=""/>
    <s v=""/>
    <s v=""/>
    <n v="37.143348000000003"/>
    <n v="-0.85683399999999998"/>
    <s v="Murang'a"/>
    <s v="Makuyu"/>
    <s v="Sabasaba"/>
    <s v="Mumbu"/>
    <x v="3"/>
    <s v="David Kangethe"/>
    <s v="David Kangethe"/>
    <s v=""/>
    <s v="Informal Business"/>
    <s v="MKD"/>
    <s v="Masonry"/>
    <s v="02/03/2017"/>
  </r>
  <r>
    <s v="VPA6"/>
    <x v="211"/>
    <x v="0"/>
    <s v="Unreachable"/>
    <s v="7th June,2016"/>
    <d v="2016-06-07T00:00:00"/>
    <s v="27th July,2016"/>
    <d v="2016-07-27T00:00:00"/>
    <s v="Geoffrey Waweru"/>
    <s v="Male"/>
    <s v="583262"/>
    <s v="708200258"/>
    <s v=""/>
    <s v=""/>
    <s v=""/>
    <m/>
    <m/>
    <s v="Nyeri"/>
    <s v="Mathira East"/>
    <s v="Dima"/>
    <s v="Kari"/>
    <x v="3"/>
    <s v="Nicholas Kimenyi"/>
    <s v="Nicholas Gichura Kimenyi"/>
    <s v=""/>
    <s v="Informal Business"/>
    <s v="KENBIM"/>
    <s v="Masonry"/>
    <s v="02/03/2017"/>
  </r>
  <r>
    <s v="VPA6"/>
    <x v="212"/>
    <x v="2"/>
    <s v="Hostile Client"/>
    <s v="11th June,2016"/>
    <d v="2016-06-11T00:00:00"/>
    <s v="31st July,2016"/>
    <d v="2016-07-31T00:00:00"/>
    <s v="Joseph Njeru"/>
    <s v="Male"/>
    <s v="28113240"/>
    <s v="770225474"/>
    <s v=""/>
    <s v=""/>
    <s v=""/>
    <m/>
    <m/>
    <s v="Kirinyaga"/>
    <s v="Ndia"/>
    <s v="Indi"/>
    <s v="Muthii"/>
    <x v="3"/>
    <s v="Nicholas Kimenyi"/>
    <s v="Nicholas Gichura Kimenyi"/>
    <s v=""/>
    <s v="Informal Business"/>
    <s v="KENBIM"/>
    <s v="Masonry"/>
    <s v="02/03/2017"/>
  </r>
  <r>
    <s v="VPA6"/>
    <x v="213"/>
    <x v="2"/>
    <s v="Hostile Client"/>
    <s v="12th March,2016"/>
    <d v="2016-03-12T00:00:00"/>
    <s v="1st May,2016"/>
    <d v="2016-05-01T00:00:00"/>
    <s v="James Mugo"/>
    <s v="Male"/>
    <s v="5834562"/>
    <s v="710285358"/>
    <s v=""/>
    <s v=""/>
    <s v=""/>
    <m/>
    <m/>
    <s v="Nyandarua"/>
    <s v="Ndaragwa"/>
    <s v="Kieni"/>
    <s v=""/>
    <x v="3"/>
    <s v="Nicholas Kimenyi"/>
    <s v="Nicholas Gichura Kimenyi"/>
    <s v=""/>
    <s v="Informal Business"/>
    <s v="KENBIM"/>
    <s v="Masonry"/>
    <s v="02/03/2017"/>
  </r>
  <r>
    <s v="VPA6"/>
    <x v="214"/>
    <x v="0"/>
    <s v="Unreachable"/>
    <s v="10th June,2016"/>
    <d v="2016-06-10T00:00:00"/>
    <s v="30th July,2016"/>
    <d v="2016-07-30T00:00:00"/>
    <s v="Johnson Karekethi"/>
    <s v="Male"/>
    <s v="1124228"/>
    <s v="729721553"/>
    <s v=""/>
    <s v=""/>
    <s v=""/>
    <m/>
    <m/>
    <s v="Nyeri"/>
    <s v="Mathira East"/>
    <s v="Dima"/>
    <s v="Kahuruku"/>
    <x v="3"/>
    <s v="Nicholas Kimenyi"/>
    <s v="Nicholas Gichura Kimenyi"/>
    <s v=""/>
    <s v="Informal Business"/>
    <s v="KENBIM"/>
    <s v="Masonry"/>
    <s v="02/03/2017"/>
  </r>
  <r>
    <s v="VPA6"/>
    <x v="215"/>
    <x v="2"/>
    <s v="Hostile Client"/>
    <s v="12th June,2016"/>
    <d v="2016-06-12T00:00:00"/>
    <s v="1st August,2016"/>
    <d v="2016-08-01T00:00:00"/>
    <s v="Julius Karimi"/>
    <s v="Male"/>
    <s v="3664268"/>
    <s v="725150557"/>
    <s v=""/>
    <s v=""/>
    <s v=""/>
    <m/>
    <m/>
    <s v="Kirinyaga"/>
    <s v="Gichugu"/>
    <s v="Kiamutuku"/>
    <s v=""/>
    <x v="3"/>
    <s v="Nicholas Kimenyi"/>
    <s v="Nicholas Gichura Kimenyi"/>
    <s v=""/>
    <s v="Informal Business"/>
    <s v="KENBIM"/>
    <s v="Masonry"/>
    <s v="02/03/2017"/>
  </r>
  <r>
    <s v="VPA6"/>
    <x v="216"/>
    <x v="0"/>
    <s v="Unreachable"/>
    <s v="12th October,2016"/>
    <d v="2016-10-12T00:00:00"/>
    <s v="1st December,2016"/>
    <d v="2016-12-01T00:00:00"/>
    <s v="Joseph Mutongoeko"/>
    <s v="Male"/>
    <s v="211105"/>
    <s v="715561627"/>
    <s v=""/>
    <s v=""/>
    <s v=""/>
    <m/>
    <m/>
    <s v="Nyeri"/>
    <s v="Nyeri Town"/>
    <s v="Ngoru"/>
    <s v=""/>
    <x v="3"/>
    <s v="Nicholas Kimenyi"/>
    <s v="Nicholas Gichura Kimenyi"/>
    <s v=""/>
    <s v="Informal Business"/>
    <s v="KENBIM"/>
    <s v="Masonry"/>
    <s v="02/03/2017"/>
  </r>
  <r>
    <s v="VPA6"/>
    <x v="217"/>
    <x v="2"/>
    <s v="Hostile Client"/>
    <s v="12th April,2016"/>
    <d v="2016-04-12T00:00:00"/>
    <s v="1st June,2016"/>
    <d v="2016-06-01T00:00:00"/>
    <s v="Francis Mwangi"/>
    <s v="Male"/>
    <s v="28773460"/>
    <s v="732878006"/>
    <s v=""/>
    <s v=""/>
    <s v=""/>
    <n v="37.139471999999998"/>
    <n v="-0.52311200000000002"/>
    <s v="Nyeri"/>
    <s v="Mathira"/>
    <s v="Tatu"/>
    <s v="Dimainu"/>
    <x v="3"/>
    <s v="Nicholas Kimenyi"/>
    <s v="Nicholas Gichura Kimenyi"/>
    <s v=""/>
    <s v="Informal Business"/>
    <s v="KENBIM"/>
    <s v="Masonry"/>
    <s v="02/03/2017"/>
  </r>
  <r>
    <s v="VPA6"/>
    <x v="218"/>
    <x v="0"/>
    <s v="Unreachable"/>
    <s v="12th November,2015"/>
    <d v="2015-11-12T00:00:00"/>
    <s v="1st January,2016"/>
    <d v="2016-01-01T00:00:00"/>
    <s v="Turbal Wachira"/>
    <s v="Male"/>
    <s v="2939456"/>
    <s v="738026280"/>
    <s v=""/>
    <s v=""/>
    <s v=""/>
    <m/>
    <m/>
    <s v="Kirinyaga"/>
    <s v="Gichugu"/>
    <s v=""/>
    <s v=""/>
    <x v="3"/>
    <s v="Nicholas Kimenyi"/>
    <s v="Nicholas Gichura Kimenyi"/>
    <s v=""/>
    <s v="Informal Business"/>
    <s v="KENBIM"/>
    <s v="Masonry"/>
    <s v="02/03/2017"/>
  </r>
  <r>
    <s v="VPA6"/>
    <x v="219"/>
    <x v="2"/>
    <s v="Hostile Client"/>
    <s v="12th March,2016"/>
    <d v="2016-03-12T00:00:00"/>
    <s v="1st May,2016"/>
    <d v="2016-05-01T00:00:00"/>
    <s v="Arthureon Machari"/>
    <s v="Male"/>
    <s v="26563321"/>
    <s v="792588582"/>
    <s v=""/>
    <s v=""/>
    <s v=""/>
    <m/>
    <m/>
    <s v="Kirinyaga"/>
    <s v="Kirinyaga Central"/>
    <s v="Mutira"/>
    <s v="Kwabiti"/>
    <x v="3"/>
    <s v="Nicholas Kimenyi"/>
    <s v="Nicholas Gichura Kimenyi"/>
    <s v=""/>
    <s v="Informal Business"/>
    <s v="KENBIM"/>
    <s v="Masonry"/>
    <s v="02/03/2017"/>
  </r>
  <r>
    <s v="VPA6"/>
    <x v="220"/>
    <x v="2"/>
    <s v="Hostile Client"/>
    <s v="12th October,2016"/>
    <d v="2016-10-12T00:00:00"/>
    <s v="1st December,2016"/>
    <d v="2016-12-01T00:00:00"/>
    <s v="John Muruthi"/>
    <s v="Male"/>
    <s v="25523361"/>
    <s v="763853517"/>
    <s v=""/>
    <s v=""/>
    <s v=""/>
    <m/>
    <m/>
    <s v="Kirinyaga"/>
    <s v="Kirinyaga Central"/>
    <s v="Mutira"/>
    <s v="Kaguyu"/>
    <x v="3"/>
    <s v="Nicholas Kimenyi"/>
    <s v="Nicholas Gichura Kimenyi"/>
    <s v=""/>
    <s v="Informal Business"/>
    <s v="KENBIM"/>
    <s v="Masonry"/>
    <s v="02/03/2017"/>
  </r>
  <r>
    <s v="VPA6"/>
    <x v="221"/>
    <x v="2"/>
    <s v="Hostile Client"/>
    <s v="12th April,2016"/>
    <d v="2016-04-12T00:00:00"/>
    <s v="1st June,2016"/>
    <d v="2016-06-01T00:00:00"/>
    <s v="Nicholas Kangangi"/>
    <s v="Male"/>
    <s v="29701134"/>
    <s v="786854305"/>
    <s v=""/>
    <s v=""/>
    <s v=""/>
    <n v="37.237127999999998"/>
    <n v="-0.47416700000000001"/>
    <s v="Nyeri"/>
    <s v="Mathira"/>
    <s v="Tetu"/>
    <s v="Kariko"/>
    <x v="3"/>
    <s v="Nicholas Kimenyi"/>
    <s v="Nicholas Gichura Kimenyi"/>
    <s v=""/>
    <s v="Informal Business"/>
    <s v="KENBIM"/>
    <s v="Masonry"/>
    <s v="02/03/2017"/>
  </r>
  <r>
    <s v="VPA6"/>
    <x v="222"/>
    <x v="0"/>
    <s v="Unreachable"/>
    <s v="12th March,2016"/>
    <d v="2016-03-12T00:00:00"/>
    <s v="1st May,2016"/>
    <d v="2016-05-01T00:00:00"/>
    <s v="John Wachira"/>
    <s v="Male"/>
    <s v="31104761"/>
    <s v="737319039"/>
    <s v=""/>
    <s v=""/>
    <s v=""/>
    <n v="37.157187999999998"/>
    <n v="-0.38445699999999999"/>
    <s v="Nyeri"/>
    <s v="Mathira"/>
    <s v="Tetu"/>
    <s v="Mugoiri"/>
    <x v="3"/>
    <s v="Nicholas Kimenyi"/>
    <s v="Nicholas Gichura Kimenyi"/>
    <s v=""/>
    <s v="Informal Business"/>
    <s v="KENBIM"/>
    <s v="Masonry"/>
    <s v="02/03/2017"/>
  </r>
  <r>
    <s v="VPA6"/>
    <x v="223"/>
    <x v="0"/>
    <s v="Unreachable"/>
    <s v="12th November,2015"/>
    <d v="2015-11-12T00:00:00"/>
    <s v="1st January,2016"/>
    <d v="2016-01-01T00:00:00"/>
    <s v="Beth Wambui Muriuki"/>
    <s v="Female"/>
    <s v="231383"/>
    <s v="726496097"/>
    <s v=""/>
    <s v=""/>
    <s v=""/>
    <n v="36.745848000000002"/>
    <n v="-1.2957970000000001"/>
    <s v="Kirinyaga"/>
    <s v="Kirinyaga Central"/>
    <s v="Kerugoya"/>
    <s v="Gathugu"/>
    <x v="2"/>
    <s v="Isaiah M Wandeto"/>
    <s v="Isaiah M Wandeto"/>
    <s v=""/>
    <s v="Informal Business"/>
    <s v="KENBIM"/>
    <s v="Masonry"/>
    <s v="02/03/2017"/>
  </r>
  <r>
    <s v="VPA6"/>
    <x v="224"/>
    <x v="0"/>
    <s v="Unreachable"/>
    <s v="11th January,2016"/>
    <d v="2016-01-11T00:00:00"/>
    <s v="1st March,2016"/>
    <d v="2016-03-01T00:00:00"/>
    <s v="Ann Wanjira Gachoki"/>
    <s v="Female"/>
    <s v="34281614"/>
    <s v="701501523"/>
    <s v=""/>
    <s v=""/>
    <s v=""/>
    <m/>
    <m/>
    <s v="Kirinyaga"/>
    <s v="Kirinyaga Central"/>
    <s v="Kerugoya"/>
    <s v="Kiandieri"/>
    <x v="2"/>
    <s v="Isaiah M Wandeto"/>
    <s v="Isaiah M Wandeto"/>
    <s v=""/>
    <s v="Informal Business"/>
    <s v="KENBIM"/>
    <s v="Masonry"/>
    <s v="02/03/2017"/>
  </r>
  <r>
    <s v="VPA6"/>
    <x v="225"/>
    <x v="1"/>
    <s v=""/>
    <s v="11th January,2016"/>
    <d v="2016-01-11T00:00:00"/>
    <s v="1st March,2016"/>
    <d v="2016-03-01T00:00:00"/>
    <s v="George Maina K"/>
    <s v="Male"/>
    <s v="23554624"/>
    <s v="725934640"/>
    <s v=""/>
    <s v=""/>
    <s v=""/>
    <n v="37.240958999999997"/>
    <n v="-0.48083100000000001"/>
    <s v="Kirinyaga"/>
    <s v="Kirinyaga Central"/>
    <s v="Mutira"/>
    <s v="Njoguini"/>
    <x v="2"/>
    <s v="Jacob Maina Mwangi"/>
    <s v="Jackson Maina"/>
    <s v=""/>
    <s v="Informal Business"/>
    <s v="KENBIM"/>
    <s v="Masonry"/>
    <s v="02/03/2017"/>
  </r>
  <r>
    <s v="VPA6"/>
    <x v="226"/>
    <x v="1"/>
    <s v=""/>
    <s v="8th June,2016"/>
    <d v="2016-06-08T00:00:00"/>
    <s v="28th July,2016"/>
    <d v="2016-07-28T00:00:00"/>
    <s v="Daniel Muriuki"/>
    <s v="Male"/>
    <s v="13562635"/>
    <s v="726616864"/>
    <s v=""/>
    <s v=""/>
    <s v=""/>
    <n v="37.241551999999999"/>
    <n v="-0.42934499999999998"/>
    <s v="Kirinyaga"/>
    <s v="Kirinyaga Central"/>
    <s v="Mutira"/>
    <s v="Gatwe"/>
    <x v="2"/>
    <s v="Jacob Maina Mwangi"/>
    <s v="Jackson Maina"/>
    <s v=""/>
    <s v="Informal Business"/>
    <s v="KENBIM"/>
    <s v="Masonry"/>
    <s v="02/03/2017"/>
  </r>
  <r>
    <s v="VPA6"/>
    <x v="227"/>
    <x v="2"/>
    <s v="Grievance"/>
    <s v="13th December,2015"/>
    <d v="2015-12-13T00:00:00"/>
    <s v="1st February,2016"/>
    <d v="2016-02-01T00:00:00"/>
    <s v="Francis Wanjohi Kimotho"/>
    <s v="Male"/>
    <s v="13839516"/>
    <s v="727205109"/>
    <s v=""/>
    <s v=""/>
    <s v=""/>
    <n v="37.223754999999997"/>
    <n v="-0.43390099999999998"/>
    <s v="Kirinyaga"/>
    <s v="Kirinyaga Central"/>
    <s v="Mutira"/>
    <s v="Gathuthuma"/>
    <x v="2"/>
    <s v="Jacob Maina Mwangi"/>
    <s v="Jackson Maina"/>
    <s v=""/>
    <s v="Informal Business"/>
    <s v="KENBIM"/>
    <s v="Masonry"/>
    <s v="02/03/2017"/>
  </r>
  <r>
    <s v="VPA6"/>
    <x v="228"/>
    <x v="1"/>
    <s v=""/>
    <s v="5th February,2016"/>
    <d v="2016-02-05T00:00:00"/>
    <s v="26th March,2016"/>
    <d v="2016-03-26T00:00:00"/>
    <s v="Daniel Ombongi Oongo"/>
    <s v="Male"/>
    <s v="2616175"/>
    <s v="727671492"/>
    <s v=""/>
    <s v=""/>
    <s v=""/>
    <n v="34.756832000000003"/>
    <n v="-0.653752"/>
    <s v="Kisii"/>
    <s v="Kisii South"/>
    <s v="Mwamosioma"/>
    <s v="Bochura"/>
    <x v="2"/>
    <s v="George Otwori"/>
    <s v="N/A"/>
    <s v=""/>
    <s v="Informal Business"/>
    <s v="KENBIM"/>
    <s v="Masonry"/>
    <s v="02/03/2017"/>
  </r>
  <r>
    <s v="VPA6"/>
    <x v="229"/>
    <x v="0"/>
    <s v="Unreachable"/>
    <s v="13th December,2015"/>
    <d v="2015-12-13T00:00:00"/>
    <s v="1st February,2016"/>
    <d v="2016-02-01T00:00:00"/>
    <s v="Purity Muthoni Munene"/>
    <s v="Female"/>
    <s v="24632016"/>
    <s v="728135989"/>
    <s v=""/>
    <s v=""/>
    <s v=""/>
    <m/>
    <m/>
    <s v="Kirinyaga"/>
    <s v="Kirinyaga Central"/>
    <s v="Kerugoya"/>
    <s v="Kiairungu"/>
    <x v="2"/>
    <s v="Isaiah M Wandeto"/>
    <s v="Isaiah M Wandeto"/>
    <s v=""/>
    <s v="Informal Business"/>
    <s v="KENBIM"/>
    <s v="Masonry"/>
    <s v="02/03/2017"/>
  </r>
  <r>
    <s v="VPA6"/>
    <x v="230"/>
    <x v="0"/>
    <s v="Unreachable"/>
    <s v="13th December,2015"/>
    <d v="2015-12-13T00:00:00"/>
    <s v="1st February,2016"/>
    <d v="2016-02-01T00:00:00"/>
    <s v="Miriam Nyawira Mathiri"/>
    <s v="Female"/>
    <s v="2448632"/>
    <s v="725096498"/>
    <s v=""/>
    <s v=""/>
    <s v=""/>
    <m/>
    <m/>
    <s v="Kirinyaga"/>
    <s v="Kirinyaga Central"/>
    <s v="Inoi"/>
    <s v="Kiarungu"/>
    <x v="2"/>
    <s v="Isaiah M Wandeto"/>
    <s v="Isaiah M Wandeto"/>
    <s v=""/>
    <s v="Informal Business"/>
    <s v="KENBIM"/>
    <s v="Masonry"/>
    <s v="02/03/2017"/>
  </r>
  <r>
    <s v="VPA6"/>
    <x v="231"/>
    <x v="1"/>
    <s v=""/>
    <s v="13th December,2015"/>
    <d v="2015-12-13T00:00:00"/>
    <s v="1st February,2016"/>
    <d v="2016-02-01T00:00:00"/>
    <s v="Evans Thuo Karanjah"/>
    <s v="Male"/>
    <s v="14687610"/>
    <s v="721500267"/>
    <s v=""/>
    <s v=""/>
    <s v=""/>
    <n v="36.687254000000003"/>
    <n v="-1.0044975"/>
    <s v="Kiambu"/>
    <s v="Lari"/>
    <s v="Kamahindu"/>
    <s v="Kithogoyo"/>
    <x v="2"/>
    <s v="Apollo Okinda"/>
    <s v="Apollo Okinda Owundo"/>
    <s v=""/>
    <s v="Informal Business"/>
    <s v="KENBIM"/>
    <s v="Masonry"/>
    <s v="02/03/2017"/>
  </r>
  <r>
    <s v="VPA6"/>
    <x v="232"/>
    <x v="1"/>
    <s v=""/>
    <s v="11th November,2015"/>
    <d v="2015-11-11T00:00:00"/>
    <s v="31st December,2015"/>
    <d v="2015-12-31T00:00:00"/>
    <s v="Mwangi Julius Kanyingi"/>
    <s v="Male"/>
    <s v="13460023"/>
    <s v="735461182"/>
    <s v=""/>
    <s v=""/>
    <s v=""/>
    <n v="36.995334"/>
    <n v="-0.73585400000000001"/>
    <s v="Murang'a"/>
    <s v="Kangema"/>
    <s v="Murarandia"/>
    <s v="Kariara"/>
    <x v="2"/>
    <s v="Gilbert Mwangi Gitau"/>
    <s v="Gilbert Mwangi Gitau"/>
    <s v=""/>
    <s v="Informal Business"/>
    <s v="KENBIM"/>
    <s v="Masonry"/>
    <s v="02/03/2017"/>
  </r>
  <r>
    <s v="VPA6"/>
    <x v="233"/>
    <x v="1"/>
    <s v=""/>
    <s v="11th November,2015"/>
    <d v="2015-11-11T00:00:00"/>
    <s v="31st December,2015"/>
    <d v="2015-12-31T00:00:00"/>
    <s v="Gradys Nyambura Mwangi"/>
    <s v="Female"/>
    <s v="1838418"/>
    <s v="714751355"/>
    <s v=""/>
    <s v=""/>
    <s v=""/>
    <n v="36.827309999999997"/>
    <n v="-1.0706260000000001"/>
    <s v="Kiambu"/>
    <s v="Githunguri"/>
    <s v="Ngewa"/>
    <s v="Miguta"/>
    <x v="2"/>
    <s v="Joseph Ndua Tatu"/>
    <s v="Joseph Ndua Tatu"/>
    <s v=""/>
    <s v="Informal Business"/>
    <s v="AKUT"/>
    <s v="Masonry"/>
    <s v="02/03/2017"/>
  </r>
  <r>
    <s v="VPA6"/>
    <x v="234"/>
    <x v="1"/>
    <s v=""/>
    <s v="21st November,2015"/>
    <d v="2015-11-21T00:00:00"/>
    <s v="10th January,2016"/>
    <d v="2016-01-10T00:00:00"/>
    <s v="David Mwaura Kingori"/>
    <s v="Male"/>
    <s v="4310585"/>
    <s v="720433887"/>
    <s v=""/>
    <s v=""/>
    <s v=""/>
    <n v="36.793270999999997"/>
    <n v="-1.087925"/>
    <s v="Kiambu"/>
    <s v="Githunguri"/>
    <s v="Githunguri"/>
    <s v="Gathanji"/>
    <x v="2"/>
    <s v="Geoffrey K Gitau"/>
    <s v="Geoffrey K Gitau"/>
    <s v=""/>
    <s v="Informal Business"/>
    <s v="KENBIM"/>
    <s v="Masonry"/>
    <s v="02/03/2017"/>
  </r>
  <r>
    <s v="VPA6"/>
    <x v="235"/>
    <x v="1"/>
    <s v=""/>
    <s v="9th January,2018"/>
    <d v="2018-01-09T00:00:00"/>
    <s v="28th February,2018"/>
    <d v="2018-02-28T00:00:00"/>
    <s v="Jenifer Njogu Difather"/>
    <s v="Female"/>
    <s v="8660893"/>
    <s v="721916878"/>
    <s v=""/>
    <s v=""/>
    <s v=""/>
    <n v="37.528319000000003"/>
    <n v="-0.45937299999999998"/>
    <s v="Embu"/>
    <s v="Embu West"/>
    <s v="Gaturi North"/>
    <s v="Nguire"/>
    <x v="2"/>
    <s v="Peter kivuti"/>
    <s v="Peter Kivuti"/>
    <s v=""/>
    <s v="Informal Business"/>
    <s v="KENBIM"/>
    <s v="Masonry"/>
    <s v="02/03/2017"/>
  </r>
  <r>
    <s v="VPA6"/>
    <x v="236"/>
    <x v="1"/>
    <s v=""/>
    <s v="12th April,2016"/>
    <d v="2016-04-12T00:00:00"/>
    <s v="1st June,2016"/>
    <d v="2016-06-01T00:00:00"/>
    <s v="Angelo Mwangi Njoka"/>
    <s v="Female"/>
    <s v="4696956"/>
    <s v="739927042"/>
    <s v=""/>
    <s v=""/>
    <s v=""/>
    <n v="37.677908000000002"/>
    <n v="-0.45966600000000002"/>
    <s v="Embu"/>
    <s v="Embu West"/>
    <s v="Kyeni South"/>
    <s v="Thumuri"/>
    <x v="2"/>
    <s v="Peter Kivuti"/>
    <s v="Peter Kivuti"/>
    <s v=""/>
    <s v="Informal Business"/>
    <s v="KENBIM"/>
    <s v="Masonry"/>
    <s v="02/03/2017"/>
  </r>
  <r>
    <s v="VPA6"/>
    <x v="237"/>
    <x v="1"/>
    <s v=""/>
    <s v="11th January,2016"/>
    <d v="2016-01-11T00:00:00"/>
    <s v="1st March,2016"/>
    <d v="2016-03-01T00:00:00"/>
    <s v="Bruno K. Koimur"/>
    <s v="Male"/>
    <s v="8344938"/>
    <s v="725791029"/>
    <s v=""/>
    <s v=""/>
    <s v=""/>
    <n v="35.310305999999997"/>
    <n v="0.43726399999999999"/>
    <s v="Uasin Gishu"/>
    <s v="Kesses"/>
    <s v="Cheptinet"/>
    <s v="Baraka Law"/>
    <x v="2"/>
    <s v="Ambrose Koech"/>
    <s v="Ambrose Koech"/>
    <s v=""/>
    <s v="Informal Business"/>
    <s v="KENBIM"/>
    <s v="Masonry"/>
    <s v="02/03/2017"/>
  </r>
  <r>
    <s v="VPA6"/>
    <x v="238"/>
    <x v="1"/>
    <s v=""/>
    <s v="29th December,2015"/>
    <d v="2015-12-29T00:00:00"/>
    <s v="17th February,2016"/>
    <d v="2016-02-17T00:00:00"/>
    <s v="Marisela M Mwaigonyi"/>
    <s v="Female"/>
    <s v="2526078"/>
    <s v="731349163"/>
    <s v=""/>
    <s v=""/>
    <s v=""/>
    <n v="38.346938999999999"/>
    <n v="-3.3488259999999999"/>
    <s v="Taita/Taveta"/>
    <s v="Wundanyi"/>
    <s v="Wumingu Kishushe"/>
    <s v="Ndiwenyi"/>
    <x v="2"/>
    <s v="Jotham Kaluma"/>
    <s v="Patrick Zighani"/>
    <s v=""/>
    <s v="Informal Business"/>
    <s v="KENBIM"/>
    <s v="Masonry"/>
    <s v="02/03/2017"/>
  </r>
  <r>
    <s v="VPA6"/>
    <x v="239"/>
    <x v="1"/>
    <s v=""/>
    <s v="13th December,2015"/>
    <d v="2015-12-13T00:00:00"/>
    <s v="1st February,2016"/>
    <d v="2016-02-01T00:00:00"/>
    <s v="Hellen Wangui Kimani"/>
    <s v="Female"/>
    <s v="5176887"/>
    <s v="724568080"/>
    <s v=""/>
    <s v=""/>
    <s v=""/>
    <n v="36.727331999999997"/>
    <n v="-1.18028"/>
    <s v="Kiambu"/>
    <s v="Limuru"/>
    <s v="Ndenderu"/>
    <s v="Kianjogu"/>
    <x v="2"/>
    <s v="Biomax Energy Ent"/>
    <s v="Biomax Energy Ent"/>
    <s v=""/>
    <s v="Informal Business"/>
    <s v="KENBIM"/>
    <s v="Masonry"/>
    <s v="02/03/2017"/>
  </r>
  <r>
    <s v="VPA6"/>
    <x v="240"/>
    <x v="1"/>
    <s v=""/>
    <s v="27th December,2015"/>
    <d v="2015-12-27T00:00:00"/>
    <s v="27th January,2016"/>
    <d v="2016-01-27T00:00:00"/>
    <s v="Charles Wachira Ndiritu"/>
    <s v="Male"/>
    <s v="8106449"/>
    <s v="722139431"/>
    <s v=""/>
    <s v=""/>
    <s v=""/>
    <n v="36.378365000000002"/>
    <n v="-8.7436E-2"/>
    <s v="Nyandarua"/>
    <s v="Ol Joro Orok"/>
    <s v="Weru"/>
    <s v="Gatumbiro"/>
    <x v="2"/>
    <s v="Reuben K Kimenyi"/>
    <s v="N/A"/>
    <s v=""/>
    <s v="Informal Business"/>
    <s v="MKD"/>
    <s v="Masonry"/>
    <s v="02/03/2017"/>
  </r>
  <r>
    <s v="VPA6"/>
    <x v="241"/>
    <x v="1"/>
    <s v=""/>
    <s v="11th November,2015"/>
    <d v="2015-11-11T00:00:00"/>
    <s v="31st December,2015"/>
    <d v="2015-12-31T00:00:00"/>
    <s v="Gerald Muthui"/>
    <s v="Male"/>
    <s v="29612198"/>
    <s v="710989822"/>
    <s v=""/>
    <s v=""/>
    <s v=""/>
    <n v="36.461292999999998"/>
    <n v="0.24277000000000001"/>
    <s v="Laikipia"/>
    <s v="Laikipia  West"/>
    <s v="Melwa"/>
    <s v="Murichu"/>
    <x v="2"/>
    <s v="John Kariuki"/>
    <s v="John Kariuki"/>
    <s v=""/>
    <s v="Informal Business"/>
    <s v="KENBIM"/>
    <s v="Masonry"/>
    <s v="02/03/2017"/>
  </r>
  <r>
    <s v="VPA6"/>
    <x v="242"/>
    <x v="1"/>
    <s v=""/>
    <s v="11th November,2015"/>
    <d v="2015-11-11T00:00:00"/>
    <s v="31st December,2015"/>
    <d v="2015-12-31T00:00:00"/>
    <s v="Joseph Mburu King'Ara"/>
    <s v="Male"/>
    <s v="99999"/>
    <s v="722681412"/>
    <s v=""/>
    <s v=""/>
    <s v=""/>
    <n v="36.461987000000001"/>
    <n v="0.23582500000000001"/>
    <s v="Laikipia"/>
    <s v="Laikipia  West"/>
    <s v="Melwa"/>
    <s v="Murichu"/>
    <x v="2"/>
    <s v="John Kariuki"/>
    <s v="John Kariuki"/>
    <s v=""/>
    <s v="Informal Business"/>
    <s v="KENBIM"/>
    <s v="Masonry"/>
    <s v="02/03/2017"/>
  </r>
  <r>
    <s v="VPA6"/>
    <x v="243"/>
    <x v="1"/>
    <s v=""/>
    <s v="12th May,2016"/>
    <d v="2016-05-12T00:00:00"/>
    <s v="1st July,2016"/>
    <d v="2016-07-01T00:00:00"/>
    <s v="Philip Okech Okech"/>
    <s v="Male"/>
    <s v="2513415"/>
    <s v="722618220"/>
    <s v="2.55E+11"/>
    <s v=""/>
    <s v=""/>
    <n v="34.863320000000002"/>
    <n v="-0.310892"/>
    <s v="Kisumu"/>
    <s v="Nyakach"/>
    <s v="Central Nyakach"/>
    <s v=""/>
    <x v="2"/>
    <s v="Thomas Mboya Omwadho"/>
    <s v=""/>
    <s v=""/>
    <s v="Informal Business"/>
    <s v="KENBIM"/>
    <s v="Masonry"/>
    <s v="02/03/2017"/>
  </r>
  <r>
    <s v="VPA6"/>
    <x v="244"/>
    <x v="0"/>
    <s v="Grievance"/>
    <s v="13th December,2015"/>
    <d v="2015-12-13T00:00:00"/>
    <s v="1st February,2016"/>
    <d v="2016-02-01T00:00:00"/>
    <s v="Christina Wangari Njoroge"/>
    <s v="Female"/>
    <s v="4488301"/>
    <s v="713218708"/>
    <s v="2.55E+11"/>
    <s v=""/>
    <s v=""/>
    <n v="36.750397"/>
    <n v="-1.007236"/>
    <s v="Kiambu"/>
    <s v="Githunguri"/>
    <s v="Kagwi"/>
    <s v="Kagwi"/>
    <x v="2"/>
    <s v="Geoffrey Ndua Mbugua"/>
    <s v=""/>
    <s v=""/>
    <s v="Informal Business"/>
    <s v="KENBIM"/>
    <s v="Masonry"/>
    <s v="02/03/2017"/>
  </r>
  <r>
    <s v="VPA6"/>
    <x v="245"/>
    <x v="1"/>
    <s v=""/>
    <s v="12th April,2016"/>
    <d v="2016-04-12T00:00:00"/>
    <s v="1st June,2016"/>
    <d v="2016-06-01T00:00:00"/>
    <s v="Samuel Nganga Boro"/>
    <s v="Male"/>
    <s v="99999"/>
    <s v="720214204"/>
    <s v="2.55E+11"/>
    <s v=""/>
    <s v=""/>
    <n v="36.302579000000001"/>
    <n v="0.25671699999999997"/>
    <s v="Laikipia"/>
    <s v="Laikipia  West"/>
    <s v="Malmanet"/>
    <s v="Kiambogo"/>
    <x v="2"/>
    <s v="Harun Muchiri Stephen"/>
    <s v=""/>
    <s v=""/>
    <s v="Informal Business"/>
    <s v="AKUT"/>
    <s v="Masonry"/>
    <s v="02/03/2017"/>
  </r>
  <r>
    <s v="VPA6"/>
    <x v="246"/>
    <x v="0"/>
    <s v="Unreachable"/>
    <s v="13th December,2015"/>
    <d v="2015-12-13T00:00:00"/>
    <s v="1st February,2016"/>
    <d v="2016-02-01T00:00:00"/>
    <s v="Martin M Mithamo"/>
    <s v="Male"/>
    <s v="40698723"/>
    <s v="254726653021"/>
    <s v="2.55E+11"/>
    <s v=""/>
    <s v=""/>
    <m/>
    <m/>
    <s v="Kirinyaga"/>
    <s v="Kirinyaga East"/>
    <s v="Mugumo"/>
    <s v="Kimunye"/>
    <x v="2"/>
    <s v="Patrick Kinyua"/>
    <s v=""/>
    <s v=""/>
    <s v="Informal Business"/>
    <s v="KENBIM"/>
    <s v="Masonry"/>
    <s v="02/03/2017"/>
  </r>
  <r>
    <s v="VPA6"/>
    <x v="247"/>
    <x v="0"/>
    <s v="Unreachable"/>
    <s v="13th December,2015"/>
    <d v="2015-12-13T00:00:00"/>
    <s v="1st February,2016"/>
    <d v="2016-02-01T00:00:00"/>
    <s v="Francis Munene Kuriria"/>
    <s v="Male"/>
    <s v="24139567"/>
    <s v="254731490663"/>
    <s v="2.55E+11"/>
    <s v=""/>
    <s v=""/>
    <m/>
    <m/>
    <s v="Kirinyaga"/>
    <s v="Kirinyaga Central"/>
    <s v="Mutira"/>
    <s v=""/>
    <x v="2"/>
    <s v="Nicholas Kimenyi"/>
    <s v=""/>
    <s v=""/>
    <s v="Informal Business"/>
    <s v="MKD"/>
    <s v="Masonry"/>
    <s v="02/03/2017"/>
  </r>
  <r>
    <s v="VPA6"/>
    <x v="248"/>
    <x v="0"/>
    <s v="Unreachable"/>
    <s v="12th November,2015"/>
    <d v="2015-11-12T00:00:00"/>
    <s v="1st January,2016"/>
    <d v="2016-01-01T00:00:00"/>
    <s v="Godfrey Njiri Kimani"/>
    <s v="Male"/>
    <s v="23394007"/>
    <s v="725703674"/>
    <s v="2.55E+11"/>
    <s v=""/>
    <s v=""/>
    <n v="36.294759999999997"/>
    <n v="-0.253002"/>
    <s v="Nyandarua"/>
    <s v="Ol Kalou"/>
    <s v="Tumaini"/>
    <s v=""/>
    <x v="2"/>
    <s v="Nicholas Kimenyi"/>
    <s v=""/>
    <s v=""/>
    <s v="Informal Business"/>
    <s v="MKD"/>
    <s v="Masonry"/>
    <s v="02/03/2017"/>
  </r>
  <r>
    <s v="VPA6"/>
    <x v="249"/>
    <x v="0"/>
    <s v="Unreachable"/>
    <s v="12th November,2015"/>
    <d v="2015-11-12T00:00:00"/>
    <s v="1st January,2016"/>
    <d v="2016-01-01T00:00:00"/>
    <s v="Beatrice Njoki Gachimu"/>
    <s v="Female"/>
    <s v="10953561"/>
    <s v="720598997"/>
    <s v="2.55E+11"/>
    <s v=""/>
    <s v=""/>
    <n v="37.213011999999999"/>
    <n v="-0.43545"/>
    <s v="Kirinyaga"/>
    <s v="Gichugu"/>
    <s v="Baragwi"/>
    <s v=""/>
    <x v="2"/>
    <s v="Nicholas Kimenyi"/>
    <s v=""/>
    <s v=""/>
    <s v="Informal Business"/>
    <s v="MKD"/>
    <s v="Masonry"/>
    <s v="02/03/2017"/>
  </r>
  <r>
    <s v="VPA6"/>
    <x v="250"/>
    <x v="2"/>
    <s v="Hostile Client"/>
    <s v="13th December,2015"/>
    <d v="2015-12-13T00:00:00"/>
    <s v="1st February,2016"/>
    <d v="2016-02-01T00:00:00"/>
    <s v="Joseph Njogu Mwai"/>
    <s v="Male"/>
    <s v="8813708"/>
    <s v="726771859"/>
    <s v="2.55E+11"/>
    <s v=""/>
    <s v=""/>
    <n v="37.235636999999997"/>
    <n v="-0.47650300000000001"/>
    <s v="Nyeri"/>
    <s v="Mathira"/>
    <s v="Iriaini"/>
    <s v=""/>
    <x v="2"/>
    <s v="Nicholas Kimenyi"/>
    <s v=""/>
    <s v=""/>
    <s v="Informal Business"/>
    <s v="MKD"/>
    <s v="Masonry"/>
    <s v="02/03/2017"/>
  </r>
  <r>
    <s v="VPA6"/>
    <x v="251"/>
    <x v="0"/>
    <s v="Unreachable"/>
    <s v="13th December,2015"/>
    <d v="2015-12-13T00:00:00"/>
    <s v="1st February,2016"/>
    <d v="2016-02-01T00:00:00"/>
    <s v="David Munene Muriithi"/>
    <s v="Male"/>
    <s v="10648895"/>
    <s v="254712042846"/>
    <s v="2.55E+11"/>
    <s v=""/>
    <s v=""/>
    <m/>
    <m/>
    <s v="Kirinyaga"/>
    <s v="Kirinyaga Central"/>
    <s v="Mutira"/>
    <s v=""/>
    <x v="2"/>
    <s v="Nicholas Kimenyi"/>
    <s v=""/>
    <s v=""/>
    <s v="Informal Business"/>
    <s v="MKD"/>
    <s v="Masonry"/>
    <s v="02/03/2017"/>
  </r>
  <r>
    <s v="VPA6"/>
    <x v="252"/>
    <x v="0"/>
    <s v="Unreachable"/>
    <s v="13th December,2015"/>
    <d v="2015-12-13T00:00:00"/>
    <s v="1st February,2016"/>
    <d v="2016-02-01T00:00:00"/>
    <s v="Irene Nyawira Ngahu"/>
    <s v="Female"/>
    <s v="9668220"/>
    <s v="729270208"/>
    <s v="2.55E+11"/>
    <s v=""/>
    <s v=""/>
    <n v="37.179442999999999"/>
    <n v="-0.47947699999999999"/>
    <s v="Nyeri"/>
    <s v="Mathira"/>
    <s v="Iriaini"/>
    <s v=""/>
    <x v="2"/>
    <s v="Nicholas Kimenyi"/>
    <s v=""/>
    <s v=""/>
    <s v="Informal Business"/>
    <s v="MKD"/>
    <s v="Masonry"/>
    <s v="02/03/2017"/>
  </r>
  <r>
    <s v="VPA6"/>
    <x v="253"/>
    <x v="2"/>
    <s v="Hostile Client"/>
    <s v="11th February,2016"/>
    <d v="2016-02-11T00:00:00"/>
    <s v="1st April,2016"/>
    <d v="2016-04-01T00:00:00"/>
    <s v="Simon Muriuki Ndegwa"/>
    <s v="Male"/>
    <s v="28609173"/>
    <s v="254704413395"/>
    <s v="2.55E+11"/>
    <s v=""/>
    <s v=""/>
    <m/>
    <m/>
    <s v="Kirinyaga"/>
    <s v="Kirinyaga Central"/>
    <s v="Kerugoya"/>
    <s v="Kabumbu"/>
    <x v="2"/>
    <s v="Isaiah M Wandeto"/>
    <s v=""/>
    <s v=""/>
    <s v="Informal Business"/>
    <s v="KENBIM"/>
    <s v="Masonry"/>
    <s v="02/03/2017"/>
  </r>
  <r>
    <s v="VPA6"/>
    <x v="254"/>
    <x v="0"/>
    <s v="Unreachable"/>
    <s v="11th February,2016"/>
    <d v="2016-02-11T00:00:00"/>
    <s v="1st April,2016"/>
    <d v="2016-04-01T00:00:00"/>
    <s v="Sarah Wambui Mwangi"/>
    <s v="Female"/>
    <s v="24146410"/>
    <s v="254712753910"/>
    <s v="2.55E+11"/>
    <s v=""/>
    <s v=""/>
    <m/>
    <m/>
    <s v="Kirinyaga"/>
    <s v="Kirinyaga Central"/>
    <s v="Kerugoya"/>
    <s v="Karii"/>
    <x v="2"/>
    <s v="Isaiah M Wandeto"/>
    <s v=""/>
    <s v=""/>
    <s v="Informal Business"/>
    <s v="KENBIM"/>
    <s v="Masonry"/>
    <s v="02/03/2017"/>
  </r>
  <r>
    <s v="VPA6"/>
    <x v="255"/>
    <x v="2"/>
    <s v="Hostile Client"/>
    <s v="12th May,2016"/>
    <d v="2016-05-12T00:00:00"/>
    <s v="1st July,2016"/>
    <d v="2016-07-01T00:00:00"/>
    <s v="Josphat Murimi Muriuki"/>
    <s v="Male"/>
    <s v="2914402"/>
    <s v="254725591069"/>
    <s v="2.55E+11"/>
    <s v=""/>
    <s v=""/>
    <m/>
    <m/>
    <s v="Kirinyaga"/>
    <s v="Kirinyaga Central"/>
    <s v="Kerugoya"/>
    <s v="Kabumbu"/>
    <x v="2"/>
    <s v="Isaiah M Wandeto"/>
    <s v=""/>
    <s v=""/>
    <s v="Informal Business"/>
    <s v="KENBIM"/>
    <s v="Masonry"/>
    <s v="02/03/2017"/>
  </r>
  <r>
    <s v="VPA6"/>
    <x v="256"/>
    <x v="1"/>
    <s v=""/>
    <s v="11th January,2016"/>
    <d v="2016-01-11T00:00:00"/>
    <s v="1st March,2016"/>
    <d v="2016-03-01T00:00:00"/>
    <s v="James Karenju"/>
    <s v="Male"/>
    <s v="575792"/>
    <s v="728692757"/>
    <s v="2.55E+11"/>
    <s v=""/>
    <s v=""/>
    <n v="37.475318999999999"/>
    <n v="-0.48492099999999999"/>
    <s v="Embu"/>
    <s v="Manyatta"/>
    <s v="Mbeti North"/>
    <s v="Kiangima"/>
    <x v="2"/>
    <s v="Joshua Wachira"/>
    <s v=""/>
    <s v=""/>
    <s v="Informal Business"/>
    <s v="MKD"/>
    <s v="Masonry"/>
    <s v="02/03/2017"/>
  </r>
  <r>
    <s v="VPA6"/>
    <x v="257"/>
    <x v="0"/>
    <s v="Unreachable"/>
    <s v="12th November,2015"/>
    <d v="2015-11-12T00:00:00"/>
    <s v="1st January,2016"/>
    <d v="2016-01-01T00:00:00"/>
    <s v="John Mwangi Wachira"/>
    <s v="Male"/>
    <s v="14503673"/>
    <s v="254720591143"/>
    <s v="2.55E+11"/>
    <s v=""/>
    <s v=""/>
    <m/>
    <m/>
    <s v="Kirinyaga"/>
    <s v="Kirinyaga Central"/>
    <s v="Mutira"/>
    <s v="Kaguyu"/>
    <x v="2"/>
    <s v="Nicholas Kimenyi"/>
    <s v=""/>
    <s v=""/>
    <s v="Informal Business"/>
    <s v="KENBIM"/>
    <s v="Masonry"/>
    <s v="02/03/2017"/>
  </r>
  <r>
    <s v="VPA6"/>
    <x v="258"/>
    <x v="0"/>
    <s v="Unreachable"/>
    <s v="12th April,2016"/>
    <d v="2016-04-12T00:00:00"/>
    <s v="1st June,2016"/>
    <d v="2016-06-01T00:00:00"/>
    <s v="George Maina"/>
    <s v="Male"/>
    <s v="27935645"/>
    <s v="774283167"/>
    <s v=""/>
    <s v=""/>
    <s v=""/>
    <m/>
    <m/>
    <s v="Meru"/>
    <s v="Buuri"/>
    <s v="Kisima"/>
    <s v="Ethi"/>
    <x v="2"/>
    <s v="George Kiriungi Ngatia"/>
    <s v="George Kiriungi Ngatia"/>
    <s v=""/>
    <s v="Informal Business"/>
    <s v="KENBIM"/>
    <s v="Masonry"/>
    <s v="02/03/2017"/>
  </r>
  <r>
    <s v="VPA6"/>
    <x v="259"/>
    <x v="0"/>
    <s v="Unreachable"/>
    <s v="12th March,2016"/>
    <d v="2016-03-12T00:00:00"/>
    <s v="1st May,2016"/>
    <d v="2016-05-01T00:00:00"/>
    <s v="Peter Muriithi Kinyua"/>
    <s v="Male"/>
    <s v="13693094"/>
    <s v="254736495908"/>
    <s v="2.55E+11"/>
    <s v=""/>
    <s v=""/>
    <m/>
    <m/>
    <s v="Kirinyaga"/>
    <s v="Kirinyaga Central"/>
    <s v="Mutira"/>
    <s v="Kabari"/>
    <x v="2"/>
    <s v="Nicholas Kimenyi"/>
    <s v="Nicholas Gichura Kimenyi"/>
    <s v=""/>
    <s v="Informal Business"/>
    <s v="KENBIM"/>
    <s v="Masonry"/>
    <s v="02/03/2017"/>
  </r>
  <r>
    <s v="VPA6"/>
    <x v="260"/>
    <x v="0"/>
    <s v="Unreachable"/>
    <s v="13th December,2015"/>
    <d v="2015-12-13T00:00:00"/>
    <s v="1st February,2016"/>
    <d v="2016-02-01T00:00:00"/>
    <s v="Mercy Wanjiku Karani"/>
    <s v="Female"/>
    <s v="27585502"/>
    <s v="254787505752"/>
    <s v="2.55E+11"/>
    <s v=""/>
    <s v=""/>
    <m/>
    <m/>
    <s v="Kirinyaga"/>
    <s v="Kirinyaga Central"/>
    <s v="Mutira"/>
    <s v="Kaguyu"/>
    <x v="2"/>
    <s v="Nicholas Kimenyi"/>
    <s v="Nicholas Gichura Kimenyi"/>
    <s v=""/>
    <s v="Informal Business"/>
    <s v="KENBIM"/>
    <s v="Masonry"/>
    <s v="02/03/2017"/>
  </r>
  <r>
    <s v="VPA6"/>
    <x v="261"/>
    <x v="1"/>
    <s v=""/>
    <s v="12th April,2016"/>
    <d v="2016-04-12T00:00:00"/>
    <s v="1st June,2016"/>
    <d v="2016-06-01T00:00:00"/>
    <s v="George Mageria"/>
    <s v="Male"/>
    <s v="1350663"/>
    <s v="71433339"/>
    <s v=""/>
    <s v=""/>
    <s v=""/>
    <n v="36.137317000000003"/>
    <n v="-0.151057"/>
    <s v="Nakuru"/>
    <s v="Bahati"/>
    <s v="Mutukanio"/>
    <s v="Kamiruri"/>
    <x v="2"/>
    <s v="Christopher Njinju Ndungu"/>
    <s v="Christopher Njinju Ndungu"/>
    <s v=""/>
    <s v="Informal Business"/>
    <s v="KENBIM"/>
    <s v="Masonry"/>
    <s v="02/03/2017"/>
  </r>
  <r>
    <s v="VPA6"/>
    <x v="262"/>
    <x v="1"/>
    <s v=""/>
    <s v="11th February,2016"/>
    <d v="2016-02-11T00:00:00"/>
    <s v="1st April,2016"/>
    <d v="2016-04-01T00:00:00"/>
    <s v="Cecilia Nyambura"/>
    <s v="Female"/>
    <s v="228654"/>
    <s v="723446578"/>
    <s v=""/>
    <s v=""/>
    <s v=""/>
    <n v="36.404936999999997"/>
    <n v="2.6728999999999999E-2"/>
    <s v="Nyandarua"/>
    <s v="Ndaragwa"/>
    <s v="Kiriita"/>
    <s v="Kiriita"/>
    <x v="2"/>
    <s v="KREEN"/>
    <s v="Frank Renewable Energy Enterprise"/>
    <s v=""/>
    <s v="Informal Business"/>
    <s v="KENBIM"/>
    <s v="Masonry"/>
    <s v="02/03/2017"/>
  </r>
  <r>
    <s v="VPA6"/>
    <x v="263"/>
    <x v="0"/>
    <s v="Unreachable"/>
    <s v="19th May,2016"/>
    <d v="2016-05-19T00:00:00"/>
    <s v="8th July,2016"/>
    <d v="2016-07-08T00:00:00"/>
    <s v="Anthony Mwangi Muigana"/>
    <s v="Male"/>
    <s v="20481610"/>
    <s v="254727432235"/>
    <s v="2.55E+11"/>
    <s v=""/>
    <s v=""/>
    <m/>
    <m/>
    <s v="Kirinyaga"/>
    <s v="Kirinyaga Central"/>
    <s v="Kengoya"/>
    <s v="Kiaritha"/>
    <x v="2"/>
    <s v="Isaiah M Wandeto"/>
    <s v=""/>
    <s v=""/>
    <s v="Informal Business"/>
    <s v="KENBIM"/>
    <s v="Masonry"/>
    <s v="02/03/2017"/>
  </r>
  <r>
    <s v="VPA6"/>
    <x v="264"/>
    <x v="1"/>
    <s v=""/>
    <s v="11th February,2016"/>
    <d v="2016-02-11T00:00:00"/>
    <s v="1st April,2016"/>
    <d v="2016-04-01T00:00:00"/>
    <s v="Lucy Wanjiku Ndungu"/>
    <s v="Female"/>
    <s v="1092189"/>
    <s v="711118081"/>
    <s v=""/>
    <s v=""/>
    <s v=""/>
    <n v="36.790477000000003"/>
    <n v="-1.0885020000000001"/>
    <s v="Kiambu"/>
    <s v="Githunguri"/>
    <s v="Githunguri"/>
    <s v="Kiairi"/>
    <x v="2"/>
    <s v="Geoffrey K Gitau"/>
    <s v="Geoffrey K Gitau"/>
    <s v=""/>
    <s v="Informal Business"/>
    <s v="KENBIM"/>
    <s v="Masonry"/>
    <s v="02/03/2017"/>
  </r>
  <r>
    <s v="VPA6"/>
    <x v="265"/>
    <x v="1"/>
    <s v=""/>
    <s v="12th June,2017"/>
    <d v="2017-06-12T00:00:00"/>
    <s v="1st August,2017"/>
    <d v="2017-08-01T00:00:00"/>
    <s v="Loice Chao Maza"/>
    <s v="Female"/>
    <s v="10394508"/>
    <s v="715641520"/>
    <s v=""/>
    <s v=""/>
    <s v=""/>
    <n v="38.321956999999998"/>
    <n v="-3.4930780000000001"/>
    <s v="Taita/Taveta"/>
    <s v="Mwatate"/>
    <s v="Mwatate"/>
    <s v="Mwalemba"/>
    <x v="2"/>
    <s v="Stephen Nyange"/>
    <s v=""/>
    <s v=""/>
    <s v="Informal Business"/>
    <s v="KENBIM"/>
    <s v="Masonry"/>
    <s v="02/03/2017"/>
  </r>
  <r>
    <s v="VPA6"/>
    <x v="266"/>
    <x v="1"/>
    <s v=""/>
    <s v="12th April,2016"/>
    <d v="2016-04-12T00:00:00"/>
    <s v="1st June,2016"/>
    <d v="2016-06-01T00:00:00"/>
    <s v="Darius Mwamlala Maghanga"/>
    <s v="Male"/>
    <s v="14511887"/>
    <s v="713361787"/>
    <s v=""/>
    <s v=""/>
    <s v=""/>
    <n v="38.352277999999998"/>
    <n v="-3.4179369999999998"/>
    <s v="Taita/Taveta"/>
    <s v="Wundanyi"/>
    <s v="Mbale"/>
    <s v="Mwabwalo"/>
    <x v="2"/>
    <s v="Nicholas Mwaengo"/>
    <s v=""/>
    <s v=""/>
    <s v="Informal Business"/>
    <s v="KENBIM"/>
    <s v="Masonry"/>
    <s v="02/03/2017"/>
  </r>
  <r>
    <s v="VPA6"/>
    <x v="267"/>
    <x v="1"/>
    <s v=""/>
    <s v="13th December,2015"/>
    <d v="2015-12-13T00:00:00"/>
    <s v="1st February,2016"/>
    <d v="2016-02-01T00:00:00"/>
    <s v="Paul Kinuthia Kanja"/>
    <s v="Male"/>
    <s v="6240590"/>
    <s v="712367232"/>
    <s v=""/>
    <s v=""/>
    <s v=""/>
    <n v="36.901640999999998"/>
    <n v="-1.0101500000000001"/>
    <s v="Kiambu"/>
    <s v="Gatundu South"/>
    <s v="Ngenda"/>
    <s v="Nduthi"/>
    <x v="2"/>
    <s v="Geoffrey K Gitau"/>
    <s v="Geoffrey K Gitau"/>
    <s v=""/>
    <s v="Informal Business"/>
    <s v="KENBIM"/>
    <s v="Masonry"/>
    <s v="02/03/2017"/>
  </r>
  <r>
    <s v="VPA6"/>
    <x v="268"/>
    <x v="1"/>
    <s v=""/>
    <s v="11th November,2016"/>
    <d v="2016-11-11T00:00:00"/>
    <s v="31st December,2016"/>
    <d v="2016-12-31T00:00:00"/>
    <s v="Prisca Serem"/>
    <s v="Female"/>
    <s v="22063545"/>
    <s v="724490536"/>
    <s v=""/>
    <s v=""/>
    <s v=""/>
    <n v="35.081836000000003"/>
    <n v="1.0087109999999999"/>
    <s v="Trans Nzoia"/>
    <s v="Trans Nzoia East"/>
    <s v="Kaplamai"/>
    <s v="Nyasiland"/>
    <x v="2"/>
    <s v="Samson Tenai"/>
    <s v=""/>
    <s v=""/>
    <s v="Informal Business"/>
    <s v="KENBIM"/>
    <s v="Masonry"/>
    <s v="02/03/2017"/>
  </r>
  <r>
    <s v="VPA6"/>
    <x v="269"/>
    <x v="1"/>
    <s v=""/>
    <s v="12th April,2016"/>
    <d v="2016-04-12T00:00:00"/>
    <s v="1st June,2016"/>
    <d v="2016-06-01T00:00:00"/>
    <s v="Peter Okusi"/>
    <s v="Male"/>
    <s v="99999"/>
    <s v="705407475"/>
    <s v=""/>
    <s v=""/>
    <s v=""/>
    <n v="35.144157"/>
    <n v="1.0205770000000001"/>
    <s v="Trans Nzoia"/>
    <s v="Cherengany"/>
    <s v="Motosiet"/>
    <s v="Surungai"/>
    <x v="2"/>
    <s v="Samson Tenai"/>
    <s v=""/>
    <s v=""/>
    <s v="Informal Business"/>
    <s v="KENBIM"/>
    <s v="Masonry"/>
    <s v="02/03/2017"/>
  </r>
  <r>
    <s v="VPA6"/>
    <x v="270"/>
    <x v="0"/>
    <s v="Grievance"/>
    <s v="11th January,2016"/>
    <d v="2016-01-11T00:00:00"/>
    <s v="1st March,2016"/>
    <d v="2016-03-01T00:00:00"/>
    <s v="Jackson Njuguna Kinyanjui"/>
    <s v="Male"/>
    <s v="12940531"/>
    <s v="723635554"/>
    <s v=""/>
    <s v=""/>
    <s v=""/>
    <n v="36.717568999999997"/>
    <n v="-1.091553"/>
    <s v="Kiambu"/>
    <s v="Kiambu"/>
    <s v="Githiga"/>
    <s v="Kiambu"/>
    <x v="2"/>
    <s v="Charles Nguru"/>
    <s v=""/>
    <s v=""/>
    <s v="Informal Business"/>
    <s v="KENBIM"/>
    <s v="Masonry"/>
    <s v="02/03/2017"/>
  </r>
  <r>
    <s v="VPA6"/>
    <x v="271"/>
    <x v="1"/>
    <s v=""/>
    <s v="11th February,2016"/>
    <d v="2016-02-11T00:00:00"/>
    <s v="1st April,2016"/>
    <d v="2016-04-01T00:00:00"/>
    <s v="Stanley Karanja"/>
    <s v="Male"/>
    <s v="359705"/>
    <s v="722810530"/>
    <s v=""/>
    <s v=""/>
    <s v=""/>
    <n v="36.133757000000003"/>
    <n v="-0.16117699999999999"/>
    <s v="Nakuru"/>
    <s v="Bahati"/>
    <s v="Bahati"/>
    <s v="Kamiruri"/>
    <x v="2"/>
    <s v="Christopher Njinju Ndungu"/>
    <s v=""/>
    <s v=""/>
    <s v="Informal Business"/>
    <s v="KENBIM"/>
    <s v="Masonry"/>
    <s v="02/03/2017"/>
  </r>
  <r>
    <s v="VPA6"/>
    <x v="272"/>
    <x v="1"/>
    <s v=""/>
    <s v="12th April,2016"/>
    <d v="2016-04-12T00:00:00"/>
    <s v="1st June,2016"/>
    <d v="2016-06-01T00:00:00"/>
    <s v="Wilson Kariuki Karanja"/>
    <s v="Male"/>
    <s v="99999"/>
    <s v="723393245"/>
    <s v=""/>
    <s v=""/>
    <s v=""/>
    <n v="37.008018999999997"/>
    <n v="-0.72470299999999999"/>
    <s v="Murang'a"/>
    <s v="Kangema"/>
    <s v="Wangu"/>
    <s v="Wajengi"/>
    <x v="2"/>
    <s v="Gilbert Mwangi Gitau"/>
    <s v=""/>
    <s v=""/>
    <s v="Informal Business"/>
    <s v="KENBIM"/>
    <s v="Masonry"/>
    <s v="02/03/2017"/>
  </r>
  <r>
    <s v="VPA6"/>
    <x v="273"/>
    <x v="0"/>
    <s v="Non Compliant"/>
    <s v="12th April,2016"/>
    <d v="2016-04-12T00:00:00"/>
    <s v="1st June,2016"/>
    <d v="2016-06-01T00:00:00"/>
    <s v="Mary Wambui Wambugu"/>
    <s v="Female"/>
    <s v="11776585"/>
    <s v="72550372"/>
    <s v=""/>
    <s v=""/>
    <s v=""/>
    <n v="37.003430000000002"/>
    <n v="-0.754189"/>
    <s v="Murang'a"/>
    <s v="Kahuro"/>
    <s v="Mugoiri"/>
    <s v="Kaihungu"/>
    <x v="2"/>
    <s v="Gilbert Mwangi Gitau"/>
    <s v=""/>
    <s v=""/>
    <s v="Informal Business"/>
    <s v="KENBIM"/>
    <s v="Masonry"/>
    <s v="02/03/2017"/>
  </r>
  <r>
    <s v="VPA6"/>
    <x v="274"/>
    <x v="1"/>
    <s v=""/>
    <s v="17th May,2016"/>
    <d v="2016-05-17T00:00:00"/>
    <s v="6th July,2016"/>
    <d v="2016-07-06T00:00:00"/>
    <s v="Stephen Mbatia"/>
    <s v="Male"/>
    <s v="1800625"/>
    <s v="721462740"/>
    <s v=""/>
    <s v=""/>
    <s v=""/>
    <n v="36.135292"/>
    <n v="-0.15224699999999999"/>
    <s v="Nakuru"/>
    <s v="Bahati"/>
    <s v="Bahati"/>
    <s v="Kamiruri"/>
    <x v="2"/>
    <s v="Christopher Njinju Ndungu"/>
    <s v=""/>
    <s v=""/>
    <s v="Informal Business"/>
    <s v="KENBIM"/>
    <s v="Masonry"/>
    <s v="02/03/2017"/>
  </r>
  <r>
    <s v="VPA6"/>
    <x v="275"/>
    <x v="0"/>
    <s v="Unreachable"/>
    <s v="13th December,2015"/>
    <d v="2015-12-13T00:00:00"/>
    <s v="1st February,2016"/>
    <d v="2016-02-01T00:00:00"/>
    <s v="Duncan Mwangi Gituto"/>
    <s v="Male"/>
    <s v="26992926"/>
    <s v="728470263"/>
    <s v=""/>
    <s v=""/>
    <s v=""/>
    <m/>
    <m/>
    <s v="Kirinyaga"/>
    <s v="Kirinyaga Central"/>
    <s v="Inoi"/>
    <s v="Kiawakara"/>
    <x v="2"/>
    <s v="Isaiah M Wandeto"/>
    <s v="Isaiah M Wandeto"/>
    <s v=""/>
    <s v="Informal Business"/>
    <s v="KENBIM"/>
    <s v="Masonry"/>
    <s v="02/03/2017"/>
  </r>
  <r>
    <s v="VPA6"/>
    <x v="276"/>
    <x v="0"/>
    <s v="Unreachable"/>
    <s v="13th December,2015"/>
    <d v="2015-12-13T00:00:00"/>
    <s v="1st February,2016"/>
    <d v="2016-02-01T00:00:00"/>
    <s v="Jane Nyawira Githinji"/>
    <s v="Female"/>
    <s v="10192926"/>
    <s v="705725199"/>
    <s v=""/>
    <s v=""/>
    <s v=""/>
    <n v="37.269517999999998"/>
    <n v="-0.49380400000000002"/>
    <s v="Kirinyaga"/>
    <s v="Gichugu"/>
    <s v="Kabare"/>
    <s v="Gitondo"/>
    <x v="2"/>
    <s v="Isaiah M Wandeto"/>
    <s v="Isaiah M Wandeto"/>
    <s v=""/>
    <s v="Informal Business"/>
    <s v="KENBIM"/>
    <s v="Masonry"/>
    <s v="02/03/2017"/>
  </r>
  <r>
    <s v="VPA6"/>
    <x v="277"/>
    <x v="1"/>
    <s v=""/>
    <s v="12th March,2016"/>
    <d v="2016-03-12T00:00:00"/>
    <s v="1st May,2016"/>
    <d v="2016-05-01T00:00:00"/>
    <s v="Jane W Nyaga"/>
    <s v="Female"/>
    <s v="11211217"/>
    <s v="720350600"/>
    <s v=""/>
    <s v=""/>
    <s v=""/>
    <n v="37.492288000000002"/>
    <n v="-0.39824199999999998"/>
    <s v="Embu"/>
    <s v="Manyatta"/>
    <s v="Kianjokoma"/>
    <s v="Kiegucu"/>
    <x v="2"/>
    <s v="Peter Kivuti"/>
    <s v="Peter Kivuti"/>
    <s v=""/>
    <s v="Informal Business"/>
    <s v="KENBIM"/>
    <s v="Masonry"/>
    <s v="02/03/2017"/>
  </r>
  <r>
    <s v="VPA6"/>
    <x v="278"/>
    <x v="1"/>
    <s v=""/>
    <s v="11th April,2016"/>
    <d v="2016-04-11T00:00:00"/>
    <s v="31st May,2016"/>
    <d v="2016-05-31T00:00:00"/>
    <s v="Kariuki Gichuki"/>
    <s v="Male"/>
    <s v="3750536"/>
    <s v="728904533"/>
    <s v=""/>
    <s v=""/>
    <s v=""/>
    <n v="37.724943000000003"/>
    <n v="-0.46307199999999998"/>
    <s v="Embu"/>
    <s v="Mbeere South"/>
    <s v="Kanyuambora"/>
    <s v="Kanyuambora"/>
    <x v="2"/>
    <s v="David Chege"/>
    <s v=""/>
    <s v=""/>
    <s v="Informal Business"/>
    <s v="KENBIM"/>
    <s v="Masonry"/>
    <s v="02/03/2017"/>
  </r>
  <r>
    <s v="VPA6"/>
    <x v="279"/>
    <x v="1"/>
    <s v=""/>
    <s v="30th March,2017"/>
    <d v="2017-03-30T00:00:00"/>
    <s v="19th May,2017"/>
    <d v="2017-05-19T00:00:00"/>
    <s v="Wallace K Njuguna"/>
    <s v="Male"/>
    <s v="13412202"/>
    <s v="764828147"/>
    <s v=""/>
    <s v=""/>
    <s v=""/>
    <n v="36.783228000000001"/>
    <n v="-1.030484"/>
    <s v="Kiambu"/>
    <s v="Githunguri"/>
    <s v="Kamburu"/>
    <s v="Kamburu"/>
    <x v="2"/>
    <s v="Geoffrey Ndua Mbugua"/>
    <s v=""/>
    <s v=""/>
    <s v="Informal Business"/>
    <s v="KENBIM"/>
    <s v="Masonry"/>
    <s v="02/03/2017"/>
  </r>
  <r>
    <s v="VPA6"/>
    <x v="280"/>
    <x v="1"/>
    <s v=""/>
    <s v="12th April,2016"/>
    <d v="2016-04-12T00:00:00"/>
    <s v="1st June,2016"/>
    <d v="2016-06-01T00:00:00"/>
    <s v="Mary Ndiko Kinyita"/>
    <s v="Female"/>
    <s v="1022966"/>
    <s v="727606841"/>
    <s v=""/>
    <s v=""/>
    <s v=""/>
    <n v="36.909256999999997"/>
    <n v="-1.0152939999999999"/>
    <s v="Kiambu"/>
    <s v="Gatundu South"/>
    <s v="Ngenda"/>
    <s v="Githungucu"/>
    <x v="2"/>
    <s v="Joseph Muchirira Mugo"/>
    <s v=""/>
    <s v=""/>
    <s v="Informal Business"/>
    <s v="KENBIM"/>
    <s v="Masonry"/>
    <s v="02/03/2017"/>
  </r>
  <r>
    <s v="VPA6"/>
    <x v="281"/>
    <x v="1"/>
    <s v=""/>
    <s v="1st June,2016"/>
    <d v="2016-06-01T00:00:00"/>
    <s v="21st July,2016"/>
    <d v="2016-07-21T00:00:00"/>
    <s v="Prudence Kambe Zenge"/>
    <s v="Male"/>
    <s v="155187"/>
    <s v="711911930"/>
    <s v=""/>
    <s v=""/>
    <s v=""/>
    <n v="38.365499999999997"/>
    <n v="-3.414526"/>
    <s v="Taita/Taveta"/>
    <s v="Wundanyi"/>
    <s v="Mbale"/>
    <s v="Mgawa"/>
    <x v="2"/>
    <s v="Silvester M Mwadime"/>
    <s v=""/>
    <s v=""/>
    <s v="Informal Business"/>
    <s v="MKD"/>
    <s v="Masonry"/>
    <s v="02/03/2017"/>
  </r>
  <r>
    <s v="VPA6"/>
    <x v="282"/>
    <x v="1"/>
    <s v=""/>
    <s v="1st May,2016"/>
    <d v="2016-05-01T00:00:00"/>
    <s v="21st June,2016"/>
    <d v="2016-06-21T00:00:00"/>
    <s v="Patrick Nyali Kalela"/>
    <s v="Male"/>
    <s v="5399595"/>
    <s v="734139630"/>
    <s v=""/>
    <s v=""/>
    <s v=""/>
    <n v="38.325108"/>
    <n v="-3.4108209999999999"/>
    <s v="Taita/Taveta"/>
    <s v="Wundanyi"/>
    <s v="Mwanda"/>
    <s v="Lushangonyi"/>
    <x v="2"/>
    <s v="Silvester M Mwadime"/>
    <s v=""/>
    <s v=""/>
    <s v="Informal Business"/>
    <s v="KENBIM"/>
    <s v="Masonry"/>
    <s v="02/03/2017"/>
  </r>
  <r>
    <s v="VPA6"/>
    <x v="283"/>
    <x v="1"/>
    <s v=""/>
    <s v="12th May,2016"/>
    <d v="2016-05-12T00:00:00"/>
    <s v="1st July,2016"/>
    <d v="2016-07-01T00:00:00"/>
    <s v="Joseph Mwangi Karanja"/>
    <s v="Male"/>
    <s v="21867345"/>
    <s v="720100203"/>
    <s v=""/>
    <s v=""/>
    <s v=""/>
    <n v="36.848677000000002"/>
    <n v="-0.99823300000000004"/>
    <s v="Kiambu"/>
    <s v="Gatundu South"/>
    <s v="Kiganjo"/>
    <s v="Kiganjo"/>
    <x v="2"/>
    <s v="Geoffrey K Gitau"/>
    <s v=""/>
    <s v=""/>
    <s v="Informal Business"/>
    <s v="KENBIM"/>
    <s v="Masonry"/>
    <s v="02/03/2017"/>
  </r>
  <r>
    <s v="VPA6"/>
    <x v="284"/>
    <x v="0"/>
    <s v="Unreachable"/>
    <s v="12th March,2016"/>
    <d v="2016-03-12T00:00:00"/>
    <s v="1st May,2016"/>
    <d v="2016-05-01T00:00:00"/>
    <s v="Moses Karani"/>
    <s v="Male"/>
    <s v="28081377"/>
    <s v="718654034"/>
    <s v=""/>
    <s v=""/>
    <s v=""/>
    <m/>
    <m/>
    <s v="Meru"/>
    <s v="Ichira"/>
    <s v="Metheru"/>
    <s v="Malima"/>
    <x v="2"/>
    <s v="George Kiriungi Ngatia"/>
    <s v=""/>
    <s v=""/>
    <s v="Informal Business"/>
    <s v="MKD"/>
    <s v="Masonry"/>
    <s v="02/03/2017"/>
  </r>
  <r>
    <s v="VPA6"/>
    <x v="285"/>
    <x v="2"/>
    <s v="Hostile Client"/>
    <s v="12th April,2016"/>
    <d v="2016-04-12T00:00:00"/>
    <s v="1st June,2016"/>
    <d v="2016-06-01T00:00:00"/>
    <s v="Edwin Gitonga"/>
    <s v="Male"/>
    <s v="25406432"/>
    <s v="719548506"/>
    <s v=""/>
    <s v=""/>
    <s v=""/>
    <n v="36.772787999999998"/>
    <n v="-0.28408800000000001"/>
    <s v="Nyeri"/>
    <s v="Kieni West"/>
    <s v="Gatarakwa"/>
    <s v="Watuka"/>
    <x v="2"/>
    <s v="George Kiriungi Ngatia"/>
    <s v=""/>
    <s v=""/>
    <s v="Informal Business"/>
    <s v="MKD"/>
    <s v="Masonry"/>
    <s v="02/03/2017"/>
  </r>
  <r>
    <s v="VPA6"/>
    <x v="286"/>
    <x v="0"/>
    <s v="Unreachable"/>
    <s v="12th March,2016"/>
    <d v="2016-03-12T00:00:00"/>
    <s v="1st May,2016"/>
    <d v="2016-05-01T00:00:00"/>
    <s v="Patrick Wachira"/>
    <s v="Male"/>
    <s v="21349279"/>
    <s v="770625717"/>
    <s v=""/>
    <s v=""/>
    <s v=""/>
    <m/>
    <m/>
    <s v="Meru"/>
    <s v="Buuri"/>
    <s v="Kisima"/>
    <s v="Nkando"/>
    <x v="2"/>
    <s v="George Kiriungi Ngatia"/>
    <s v=""/>
    <s v=""/>
    <s v="Informal Business"/>
    <s v="MKD"/>
    <s v="Masonry"/>
    <s v="02/03/2017"/>
  </r>
  <r>
    <s v="VPA6"/>
    <x v="287"/>
    <x v="1"/>
    <s v=""/>
    <s v="13th December,2015"/>
    <d v="2015-12-13T00:00:00"/>
    <s v="1st February,2016"/>
    <d v="2016-02-01T00:00:00"/>
    <s v="Joseph Murathi Muthee"/>
    <s v="Male"/>
    <s v="99999"/>
    <s v="721658901"/>
    <s v=""/>
    <s v=""/>
    <s v=""/>
    <n v="37.489787999999997"/>
    <n v="-0.48851"/>
    <s v="Embu"/>
    <s v="Manyatta"/>
    <s v="Gaturi South"/>
    <s v="Gatunduri"/>
    <x v="2"/>
    <s v="SNV MKD Training"/>
    <s v=""/>
    <s v=""/>
    <s v="Informal Business"/>
    <s v="MKD"/>
    <s v="Masonry"/>
    <s v="02/03/2017"/>
  </r>
  <r>
    <s v="VPA6"/>
    <x v="288"/>
    <x v="1"/>
    <s v=""/>
    <s v="11th January,2016"/>
    <d v="2016-01-11T00:00:00"/>
    <s v="1st March,2016"/>
    <d v="2016-03-01T00:00:00"/>
    <s v="Fredrick Njeru Gatuko"/>
    <s v="Male"/>
    <s v="99999"/>
    <s v="722465087"/>
    <s v=""/>
    <s v=""/>
    <s v=""/>
    <n v="37.483145999999998"/>
    <n v="-0.48463699999999998"/>
    <s v="Embu"/>
    <s v="Manyatta"/>
    <s v="Mbeti North"/>
    <s v="Kiangima"/>
    <x v="2"/>
    <s v="SNV MKD Training"/>
    <s v=""/>
    <s v=""/>
    <s v="Informal Business"/>
    <s v="MKD"/>
    <s v="Masonry"/>
    <s v="02/03/2017"/>
  </r>
  <r>
    <s v="VPA6"/>
    <x v="289"/>
    <x v="1"/>
    <s v=""/>
    <s v="11th February,2016"/>
    <d v="2016-02-11T00:00:00"/>
    <s v="1st April,2016"/>
    <d v="2016-04-01T00:00:00"/>
    <s v="John Njiru Njagi"/>
    <s v="Male"/>
    <s v="7852092"/>
    <s v="726625828"/>
    <s v=""/>
    <s v=""/>
    <s v=""/>
    <n v="37.522910000000003"/>
    <n v="-0.44597199999999998"/>
    <s v="Embu"/>
    <s v="Embu West"/>
    <s v="Gaturi North"/>
    <s v="Makengi"/>
    <x v="2"/>
    <s v="SNV MKD Training"/>
    <s v=""/>
    <s v=""/>
    <s v="Informal Business"/>
    <s v="MKD"/>
    <s v="Masonry"/>
    <s v="02/03/2017"/>
  </r>
  <r>
    <s v="VPA6"/>
    <x v="290"/>
    <x v="2"/>
    <s v="Abandoned"/>
    <s v="11th January,2016"/>
    <d v="2016-01-11T00:00:00"/>
    <s v="1st March,2016"/>
    <d v="2016-03-01T00:00:00"/>
    <s v="Hellen Wanjala"/>
    <s v="Female"/>
    <s v="14640803"/>
    <s v="710592322"/>
    <s v=""/>
    <s v=""/>
    <s v=""/>
    <n v="34.551003999999999"/>
    <n v="0.58440000000000003"/>
    <s v="Bungoma"/>
    <s v="Kanduyi"/>
    <s v="Kanduyi"/>
    <s v="Sinoko"/>
    <x v="2"/>
    <s v="Gillet Lihanda"/>
    <s v=""/>
    <s v=""/>
    <s v="Informal Business"/>
    <s v="MKD"/>
    <s v="Masonry"/>
    <s v="02/03/2017"/>
  </r>
  <r>
    <s v="VPA6"/>
    <x v="291"/>
    <x v="0"/>
    <s v="Grievance"/>
    <s v="12th May,2016"/>
    <d v="2016-05-12T00:00:00"/>
    <s v="1st July,2016"/>
    <d v="2016-07-01T00:00:00"/>
    <s v="Jeremiah N Ndungu"/>
    <s v="Male"/>
    <s v="11585480"/>
    <s v="721352056"/>
    <s v=""/>
    <s v=""/>
    <s v=""/>
    <n v="36.750194"/>
    <n v="-1.010696"/>
    <s v="Kiambu"/>
    <s v="Lari"/>
    <s v="Nyanduma"/>
    <s v="Mitundu"/>
    <x v="2"/>
    <s v="Geoffrey Ndua Mbugua"/>
    <s v=""/>
    <s v=""/>
    <s v="Informal Business"/>
    <s v="KENBIM"/>
    <s v="Masonry"/>
    <s v="02/03/2017"/>
  </r>
  <r>
    <s v="VPA6"/>
    <x v="292"/>
    <x v="0"/>
    <s v="Unreachable"/>
    <s v="12th April,2016"/>
    <d v="2016-04-12T00:00:00"/>
    <s v="1st June,2016"/>
    <d v="2016-06-01T00:00:00"/>
    <s v="Godfrey Nderitu"/>
    <s v="Male"/>
    <s v="26956784"/>
    <s v="714079776"/>
    <s v=""/>
    <s v=""/>
    <s v=""/>
    <m/>
    <m/>
    <s v="Laikipia"/>
    <s v="Laikipia East"/>
    <s v="Tigithi"/>
    <s v="Matanya"/>
    <x v="2"/>
    <s v="George Kiriungi Ngatia"/>
    <s v=""/>
    <s v=""/>
    <s v="Informal Business"/>
    <s v="MKD"/>
    <s v="Masonry"/>
    <s v="02/03/2017"/>
  </r>
  <r>
    <s v="VPA6"/>
    <x v="293"/>
    <x v="1"/>
    <s v=""/>
    <s v="11th November,2015"/>
    <d v="2015-11-11T00:00:00"/>
    <s v="31st December,2015"/>
    <d v="2015-12-31T00:00:00"/>
    <s v="Rhoda A Apunda"/>
    <s v="Female"/>
    <s v="1082049"/>
    <s v="707419951"/>
    <s v=""/>
    <s v=""/>
    <s v=""/>
    <n v="34.766464999999997"/>
    <n v="-4.9083000000000002E-2"/>
    <s v="Kisumu"/>
    <s v="Kisumu Central"/>
    <s v="Kisumu"/>
    <s v="Kanyakwar Korumba"/>
    <x v="2"/>
    <s v="Thomas Mboya Omwadho"/>
    <s v=""/>
    <s v=""/>
    <s v="Informal Business"/>
    <s v="KENBIM"/>
    <s v="Masonry"/>
    <s v="02/03/2017"/>
  </r>
  <r>
    <s v="VPA6"/>
    <x v="294"/>
    <x v="0"/>
    <s v="Unreachable"/>
    <s v="19th April,2016"/>
    <d v="2016-04-19T00:00:00"/>
    <s v="8th June,2016"/>
    <d v="2016-06-08T00:00:00"/>
    <s v="Alfred Maseno"/>
    <s v="Male"/>
    <s v="21348246"/>
    <s v="736670532"/>
    <s v=""/>
    <s v=""/>
    <s v=""/>
    <m/>
    <m/>
    <s v="Meru"/>
    <s v="Buuri"/>
    <s v="Kisima"/>
    <s v="Ngushishi"/>
    <x v="2"/>
    <s v="George Kiriungi Ngatia"/>
    <s v=""/>
    <s v=""/>
    <s v="Informal Business"/>
    <s v="MKD"/>
    <s v="Masonry"/>
    <s v="02/03/2017"/>
  </r>
  <r>
    <s v="VPA6"/>
    <x v="295"/>
    <x v="0"/>
    <s v="Unreachable"/>
    <s v="4th May,2016"/>
    <d v="2016-05-04T00:00:00"/>
    <s v="23rd June,2016"/>
    <d v="2016-06-23T00:00:00"/>
    <s v="Paul Wanjohi Kimani"/>
    <s v="Male"/>
    <s v="1413289"/>
    <s v="776707380"/>
    <s v=""/>
    <s v=""/>
    <s v=""/>
    <m/>
    <m/>
    <s v="Laikipia"/>
    <s v="Laikipia East"/>
    <s v="Umande"/>
    <s v="Mukima"/>
    <x v="2"/>
    <s v="George Kiriungi Ngatia"/>
    <s v=""/>
    <s v=""/>
    <s v="Informal Business"/>
    <s v="MKD"/>
    <s v="Masonry"/>
    <s v="02/03/2017"/>
  </r>
  <r>
    <s v="VPA6"/>
    <x v="296"/>
    <x v="1"/>
    <s v=""/>
    <s v="12th May,2016"/>
    <d v="2016-05-12T00:00:00"/>
    <s v="1st July,2016"/>
    <d v="2016-07-01T00:00:00"/>
    <s v="Faith Cherono"/>
    <s v="Female"/>
    <s v="99999"/>
    <s v="724070496"/>
    <s v=""/>
    <s v=""/>
    <s v=""/>
    <n v="35.936642999999997"/>
    <n v="-0.32445499999999999"/>
    <s v="Nakuru"/>
    <s v="Njoro"/>
    <s v="Ngata"/>
    <s v="Ogilgei"/>
    <x v="2"/>
    <s v="George Kiriungi Ngatia"/>
    <s v=""/>
    <s v=""/>
    <s v="Informal Business"/>
    <s v="MKD"/>
    <s v="Masonry"/>
    <s v="02/03/2017"/>
  </r>
  <r>
    <s v="VPA6"/>
    <x v="297"/>
    <x v="0"/>
    <s v="Unreachable"/>
    <s v="25th April,2016"/>
    <d v="2016-04-25T00:00:00"/>
    <s v="14th June,2016"/>
    <d v="2016-06-14T00:00:00"/>
    <s v="Paul Musembi"/>
    <s v="Male"/>
    <s v="20481829"/>
    <s v="790662667"/>
    <s v=""/>
    <s v=""/>
    <s v=""/>
    <m/>
    <m/>
    <s v="Laikipia"/>
    <s v="Laikipia East"/>
    <s v="Umande"/>
    <s v="Kararu"/>
    <x v="2"/>
    <s v="George Kiriungi Ngatia"/>
    <s v=""/>
    <s v=""/>
    <s v="Informal Business"/>
    <s v="MKD"/>
    <s v="Masonry"/>
    <s v="02/03/2017"/>
  </r>
  <r>
    <s v="VPA6"/>
    <x v="298"/>
    <x v="0"/>
    <s v="Unreachable"/>
    <s v="20th March,2016"/>
    <d v="2016-03-20T00:00:00"/>
    <s v="9th May,2016"/>
    <d v="2016-05-09T00:00:00"/>
    <s v="George Kiriungi"/>
    <s v="Male"/>
    <s v="28032756"/>
    <s v="715329912"/>
    <s v=""/>
    <s v=""/>
    <s v=""/>
    <m/>
    <m/>
    <s v="Laikipia"/>
    <s v="Laikipia East"/>
    <s v="Umande"/>
    <s v="Mugumo"/>
    <x v="2"/>
    <s v="George Kiriungi Ngatia"/>
    <s v=""/>
    <s v=""/>
    <s v="Informal Business"/>
    <s v="MKD"/>
    <s v="Masonry"/>
    <s v="02/03/2017"/>
  </r>
  <r>
    <s v="VPA6"/>
    <x v="299"/>
    <x v="0"/>
    <s v="Unreachable"/>
    <s v="3rd May,2016"/>
    <d v="2016-05-03T00:00:00"/>
    <s v="22nd June,2016"/>
    <d v="2016-06-22T00:00:00"/>
    <s v="Samuel Wahugu"/>
    <s v="Male"/>
    <s v="11341079"/>
    <s v="776009762"/>
    <s v=""/>
    <s v=""/>
    <s v=""/>
    <m/>
    <m/>
    <s v="Laikipia"/>
    <s v="Laikipia East"/>
    <s v="Segera"/>
    <s v="Nyakumu"/>
    <x v="2"/>
    <s v="George Kiriungi Ngatia"/>
    <s v=""/>
    <s v=""/>
    <s v="Informal Business"/>
    <s v="MKD"/>
    <s v="Masonry"/>
    <s v="02/03/2017"/>
  </r>
  <r>
    <s v="VPA6"/>
    <x v="300"/>
    <x v="1"/>
    <s v=""/>
    <s v="11th February,2016"/>
    <d v="2016-02-11T00:00:00"/>
    <s v="1st April,2016"/>
    <d v="2016-04-01T00:00:00"/>
    <s v="Paul Kimani Muchiri"/>
    <s v="Male"/>
    <s v="10228361"/>
    <s v="726025522"/>
    <s v=""/>
    <s v=""/>
    <s v=""/>
    <n v="36.826509999999999"/>
    <n v="-0.99554200000000004"/>
    <s v="Kiambu"/>
    <s v="Gatundu South"/>
    <s v="Kiganjo"/>
    <s v="Chura"/>
    <x v="2"/>
    <s v="James Muchira Mwai"/>
    <s v=""/>
    <s v=""/>
    <s v="Informal Business"/>
    <s v="KENBIM"/>
    <s v="Masonry"/>
    <s v="02/03/2017"/>
  </r>
  <r>
    <s v="VPA6"/>
    <x v="301"/>
    <x v="1"/>
    <s v=""/>
    <s v="12th May,2016"/>
    <d v="2016-05-12T00:00:00"/>
    <s v="1st July,2016"/>
    <d v="2016-07-01T00:00:00"/>
    <s v="Samson Kamau"/>
    <s v="Male"/>
    <s v="99999"/>
    <s v="711840258"/>
    <s v=""/>
    <s v=""/>
    <s v=""/>
    <n v="37.049747000000004"/>
    <n v="-0.364035"/>
    <s v="Nyeri"/>
    <s v="Kieni East"/>
    <s v="Chaka"/>
    <s v="Maregi"/>
    <x v="2"/>
    <s v="Loise Gathoni Murigu"/>
    <s v=""/>
    <s v=""/>
    <s v="Informal Business"/>
    <s v="KENBIM"/>
    <s v="Masonry"/>
    <s v="02/03/2017"/>
  </r>
  <r>
    <s v="VPA6"/>
    <x v="302"/>
    <x v="1"/>
    <s v=""/>
    <s v="12th March,2016"/>
    <d v="2016-03-12T00:00:00"/>
    <s v="1st May,2016"/>
    <d v="2016-05-01T00:00:00"/>
    <s v="Samuel Kabuthia"/>
    <s v="Male"/>
    <s v="3603033"/>
    <s v="724664738"/>
    <s v=""/>
    <s v=""/>
    <s v=""/>
    <n v="36.455097000000002"/>
    <n v="1.9050000000000001E-2"/>
    <s v="Nyandarua"/>
    <s v="Ndaragwa"/>
    <s v="Kiriita"/>
    <s v="Mairo Inya"/>
    <x v="2"/>
    <s v="KREEN"/>
    <s v=""/>
    <s v=""/>
    <s v="Informal Business"/>
    <s v="KENBIM"/>
    <s v="Masonry"/>
    <s v="02/03/2017"/>
  </r>
  <r>
    <s v="VPA6"/>
    <x v="303"/>
    <x v="0"/>
    <s v="Grievance"/>
    <s v="11th November,2016"/>
    <d v="2016-11-11T00:00:00"/>
    <s v="31st December,2016"/>
    <d v="2016-12-31T00:00:00"/>
    <s v="Vitalis Nyambu Makale"/>
    <s v="Male"/>
    <s v="2276748"/>
    <s v="728505453"/>
    <s v=""/>
    <s v=""/>
    <s v=""/>
    <n v="38.324559999999998"/>
    <n v="-3.4954230000000002"/>
    <s v="Taita/Taveta"/>
    <s v="Mwatate"/>
    <s v="Chawia"/>
    <s v="Zare"/>
    <x v="2"/>
    <s v="Stephen Nyange"/>
    <s v=""/>
    <s v=""/>
    <s v="Informal Business"/>
    <s v="KENBIM"/>
    <s v="Masonry"/>
    <s v="02/03/2017"/>
  </r>
  <r>
    <s v="VPA6"/>
    <x v="304"/>
    <x v="1"/>
    <s v=""/>
    <s v="13th July,2016"/>
    <d v="2016-07-13T00:00:00"/>
    <s v="1st September,2016"/>
    <d v="2016-09-01T00:00:00"/>
    <s v="John Kamau Mungai"/>
    <s v="Male"/>
    <s v="10245250"/>
    <s v="722671302"/>
    <s v=""/>
    <s v=""/>
    <s v=""/>
    <n v="36.602069999999998"/>
    <n v="-0.68198000000000003"/>
    <s v="Nyandarua"/>
    <s v="South Kinangop"/>
    <s v="Munyaka"/>
    <s v="Munyaka"/>
    <x v="2"/>
    <s v="James Njoroge Wainaina"/>
    <s v="James Njoroge Wainaina"/>
    <s v=""/>
    <s v="Informal Business"/>
    <s v="KENBIM"/>
    <s v="Masonry"/>
    <s v="02/03/2017"/>
  </r>
  <r>
    <s v="VPA6"/>
    <x v="305"/>
    <x v="1"/>
    <s v=""/>
    <s v="12th June,2016"/>
    <d v="2016-06-12T00:00:00"/>
    <s v="1st August,2016"/>
    <d v="2016-08-01T00:00:00"/>
    <s v="George Karanja Kariuki"/>
    <s v="Male"/>
    <s v="36233383"/>
    <s v="701202578"/>
    <s v="798677126"/>
    <s v=""/>
    <s v=""/>
    <n v="36.175525"/>
    <n v="-0.1787"/>
    <s v="Nakuru"/>
    <s v="Bahati"/>
    <s v="Kabatini"/>
    <s v="Wedo"/>
    <x v="2"/>
    <s v="Simon Kabucho"/>
    <s v=""/>
    <s v=""/>
    <s v="Informal Business"/>
    <s v="MKD"/>
    <s v="Masonry"/>
    <s v="02/03/2017"/>
  </r>
  <r>
    <s v="VPA6"/>
    <x v="306"/>
    <x v="1"/>
    <s v=""/>
    <s v="13th January,2017"/>
    <d v="2017-01-13T00:00:00"/>
    <s v="4th March,2017"/>
    <d v="2017-03-04T00:00:00"/>
    <s v="Tabitha Nyambura Mburu"/>
    <s v="Female"/>
    <s v="23183081"/>
    <s v="701122490"/>
    <s v=""/>
    <s v=""/>
    <s v=""/>
    <n v="36.165596999999998"/>
    <n v="-0.17833199999999999"/>
    <s v="Nakuru"/>
    <s v="Bahati"/>
    <s v="Wendo"/>
    <s v="Wedo"/>
    <x v="2"/>
    <s v="Simon Kabucho"/>
    <s v=""/>
    <s v=""/>
    <s v="Informal Business"/>
    <s v="MKD"/>
    <s v="Masonry"/>
    <s v="02/03/2017"/>
  </r>
  <r>
    <s v="VPA6"/>
    <x v="307"/>
    <x v="1"/>
    <s v=""/>
    <s v="12th April,2016"/>
    <d v="2016-04-12T00:00:00"/>
    <s v="1st June,2016"/>
    <d v="2016-06-01T00:00:00"/>
    <s v="David Peter Mwarangu"/>
    <s v="Male"/>
    <s v="30541459"/>
    <s v="712581878"/>
    <s v=""/>
    <s v=""/>
    <s v=""/>
    <n v="36.184835"/>
    <n v="-0.34297499999999997"/>
    <s v="Nakuru"/>
    <s v="Gilgil"/>
    <s v="Shinners"/>
    <s v="Shinners"/>
    <x v="2"/>
    <s v="Simon Kabucho"/>
    <s v=""/>
    <s v=""/>
    <s v="Informal Business"/>
    <s v="MKD"/>
    <s v="Masonry"/>
    <s v="02/03/2017"/>
  </r>
  <r>
    <s v="VPA6"/>
    <x v="308"/>
    <x v="2"/>
    <s v="Grievance"/>
    <s v="27th August,2016"/>
    <d v="2016-08-27T00:00:00"/>
    <s v="16th October,2016"/>
    <d v="2016-10-16T00:00:00"/>
    <s v="Esau Kiora Mjomba"/>
    <s v="Male"/>
    <s v="4875585"/>
    <s v="735868299"/>
    <s v=""/>
    <s v=""/>
    <s v=""/>
    <n v="38.321325000000002"/>
    <n v="-3.490558"/>
    <s v="Taita/Taveta"/>
    <s v="Mwatate"/>
    <s v="Chawia"/>
    <s v="Mwalemba"/>
    <x v="2"/>
    <s v="Stephen Nyange"/>
    <s v=""/>
    <s v=""/>
    <s v="Informal Business"/>
    <s v="KENBIM"/>
    <s v="Masonry"/>
    <s v="02/03/2017"/>
  </r>
  <r>
    <s v="VPA6"/>
    <x v="309"/>
    <x v="0"/>
    <s v="Unreachable"/>
    <s v="12th May,2016"/>
    <d v="2016-05-12T00:00:00"/>
    <s v="1st July,2016"/>
    <d v="2016-07-01T00:00:00"/>
    <s v="Patrick Wachieni"/>
    <s v="Male"/>
    <s v="1413821"/>
    <s v="721384769"/>
    <s v=""/>
    <s v=""/>
    <s v=""/>
    <m/>
    <m/>
    <s v="Laikipia"/>
    <s v="Laikipia East"/>
    <s v="Umande"/>
    <s v="Murungai"/>
    <x v="2"/>
    <s v="George Kiriungi Ngatia"/>
    <s v=""/>
    <s v=""/>
    <s v="Informal Business"/>
    <s v="KENBIM"/>
    <s v="Masonry"/>
    <s v="02/03/2017"/>
  </r>
  <r>
    <s v="VPA6"/>
    <x v="310"/>
    <x v="0"/>
    <s v="Unreachable"/>
    <s v="15th May,2016"/>
    <d v="2016-05-15T00:00:00"/>
    <s v="4th July,2016"/>
    <d v="2016-07-04T00:00:00"/>
    <s v="Paul Muchiri"/>
    <s v="Male"/>
    <s v="21571735"/>
    <s v="712854445"/>
    <s v=""/>
    <s v=""/>
    <s v=""/>
    <m/>
    <m/>
    <s v="Laikipia"/>
    <s v="Laikipia East"/>
    <s v="Umande"/>
    <s v="Kalalu"/>
    <x v="2"/>
    <s v="George Kiriungi Ngatia"/>
    <s v=""/>
    <s v=""/>
    <s v="Informal Business"/>
    <s v="KENBIM"/>
    <s v="Masonry"/>
    <s v="02/03/2017"/>
  </r>
  <r>
    <s v="VPA6"/>
    <x v="311"/>
    <x v="1"/>
    <s v=""/>
    <s v="13th July,2016"/>
    <d v="2016-07-13T00:00:00"/>
    <s v="1st September,2016"/>
    <d v="2016-09-01T00:00:00"/>
    <s v="Fraciah Wambui Kinyua"/>
    <s v="Female"/>
    <s v="2620121"/>
    <s v="721686057"/>
    <s v=""/>
    <s v=""/>
    <s v=""/>
    <n v="37.270383000000002"/>
    <n v="-0.52241199999999999"/>
    <s v="Kirinyaga"/>
    <s v="Kerugoya/Kutus"/>
    <s v="Inoi"/>
    <s v=""/>
    <x v="2"/>
    <s v="David Chege"/>
    <s v=""/>
    <s v=""/>
    <s v="Informal Business"/>
    <s v="KENBIM"/>
    <s v="Masonry"/>
    <s v="02/03/2017"/>
  </r>
  <r>
    <s v="VPA6"/>
    <x v="312"/>
    <x v="1"/>
    <s v=""/>
    <s v="12th May,2016"/>
    <d v="2016-05-12T00:00:00"/>
    <s v="4th July,2016"/>
    <d v="2016-07-04T00:00:00"/>
    <s v="Susan Mumbi Kimani"/>
    <s v="Female"/>
    <s v="12736091"/>
    <s v="738764667"/>
    <s v=""/>
    <s v=""/>
    <s v=""/>
    <n v="36.839494999999999"/>
    <n v="-1.068533"/>
    <s v="Kiambu"/>
    <s v="Githunguri"/>
    <s v="Ngewa"/>
    <s v="Kiambururu"/>
    <x v="2"/>
    <s v="Joseph Ndua Tatu"/>
    <s v=""/>
    <s v=""/>
    <s v="Informal Business"/>
    <s v="KENBIM"/>
    <s v="Masonry"/>
    <s v="02/03/2017"/>
  </r>
  <r>
    <s v="VPA6"/>
    <x v="313"/>
    <x v="1"/>
    <s v=""/>
    <s v="12th April,2016"/>
    <d v="2016-04-12T00:00:00"/>
    <s v="1st June,2016"/>
    <d v="2016-06-01T00:00:00"/>
    <s v="Winnie Mwadagina"/>
    <s v="Female"/>
    <s v="9983481"/>
    <s v="716506065"/>
    <s v=""/>
    <s v=""/>
    <s v=""/>
    <n v="38.378850999999997"/>
    <n v="-3.5035370000000001"/>
    <s v="Taita/Taveta"/>
    <s v="Mwatate"/>
    <s v="Wusi Kishamba"/>
    <s v="Kinaya"/>
    <x v="2"/>
    <s v="Stephen Nyange"/>
    <s v=""/>
    <s v=""/>
    <s v="Informal Business"/>
    <s v="KENBIM"/>
    <s v="Masonry"/>
    <s v="02/03/2017"/>
  </r>
  <r>
    <s v="VPA6"/>
    <x v="314"/>
    <x v="1"/>
    <s v=""/>
    <s v="12th June,2016"/>
    <d v="2016-06-12T00:00:00"/>
    <s v="1st August,2016"/>
    <d v="2016-08-01T00:00:00"/>
    <s v="Nancy Wanja Kibe"/>
    <s v="Female"/>
    <s v="5358634"/>
    <s v="729524263"/>
    <s v=""/>
    <s v=""/>
    <s v=""/>
    <n v="36.820636"/>
    <n v="-1.0899669999999999"/>
    <s v="Kiambu"/>
    <s v="Githunguri"/>
    <s v=""/>
    <s v="Gakoe"/>
    <x v="2"/>
    <s v="Joseph Ndua Tatu"/>
    <s v=""/>
    <s v=""/>
    <s v="Informal Business"/>
    <s v="MKD"/>
    <s v="Masonry"/>
    <s v="02/03/2017"/>
  </r>
  <r>
    <s v="VPA6"/>
    <x v="315"/>
    <x v="1"/>
    <s v=""/>
    <s v="13th December,2015"/>
    <d v="2015-12-13T00:00:00"/>
    <s v="1st February,2016"/>
    <d v="2016-02-01T00:00:00"/>
    <s v="Elosy Gatakaa Njeru"/>
    <s v="Female"/>
    <s v="22387091"/>
    <s v="724876629"/>
    <s v=""/>
    <s v=""/>
    <s v=""/>
    <n v="37.618698000000002"/>
    <n v="-0.35535"/>
    <s v="Tharaka-Nithi"/>
    <s v="Chuka"/>
    <s v="Mwonge"/>
    <s v="Kirigi"/>
    <x v="2"/>
    <s v="David Chege"/>
    <s v=""/>
    <s v=""/>
    <s v="Informal Business"/>
    <s v="KENBIM"/>
    <s v="Masonry"/>
    <s v="02/03/2017"/>
  </r>
  <r>
    <s v="VPA6"/>
    <x v="316"/>
    <x v="1"/>
    <s v=""/>
    <s v="12th March,2016"/>
    <d v="2016-03-12T00:00:00"/>
    <s v="1st May,2016"/>
    <d v="2016-05-01T00:00:00"/>
    <s v="Peterson Njagi Kinyua"/>
    <s v="Male"/>
    <s v="3656488"/>
    <s v="726396147"/>
    <s v=""/>
    <s v=""/>
    <s v=""/>
    <n v="37.582044000000003"/>
    <n v="-0.39200200000000002"/>
    <s v="Embu"/>
    <s v="Runyenjes"/>
    <s v="Kieni  East"/>
    <s v="Mubu"/>
    <x v="2"/>
    <s v="David Chege"/>
    <s v=""/>
    <s v=""/>
    <s v="Informal Business"/>
    <s v="MKD"/>
    <s v="Masonry"/>
    <s v="02/03/2017"/>
  </r>
  <r>
    <s v="VPA6"/>
    <x v="317"/>
    <x v="1"/>
    <s v=""/>
    <s v="11th November,2016"/>
    <d v="2016-11-11T00:00:00"/>
    <s v="31st December,2016"/>
    <d v="2016-12-31T00:00:00"/>
    <s v="Suleiman K Mwangi"/>
    <s v="Male"/>
    <s v="2952279"/>
    <s v="723798260"/>
    <s v=""/>
    <s v=""/>
    <s v=""/>
    <n v="36.252324000000002"/>
    <n v="-0.28545900000000002"/>
    <s v="Nyandarua"/>
    <s v="Ol Kalou"/>
    <s v="Ngorika"/>
    <s v="Rutara"/>
    <x v="1"/>
    <s v="KREEN"/>
    <s v=""/>
    <s v=""/>
    <s v="Informal Business"/>
    <s v="KENBIM"/>
    <s v="Masonry"/>
    <s v="02/03/2017"/>
  </r>
  <r>
    <s v="VPA6"/>
    <x v="318"/>
    <x v="1"/>
    <s v=""/>
    <s v="11th February,2016"/>
    <d v="2016-02-11T00:00:00"/>
    <s v="1st April,2016"/>
    <d v="2016-04-01T00:00:00"/>
    <s v="Godfrey Mongare Mocheche"/>
    <s v="Male"/>
    <s v="9929362"/>
    <s v="736524029"/>
    <s v=""/>
    <s v=""/>
    <s v=""/>
    <n v="34.940272999999998"/>
    <n v="-0.57435999999999998"/>
    <s v="Nyamira"/>
    <s v="Nyamira South"/>
    <s v="Township"/>
    <s v="Bomondo"/>
    <x v="2"/>
    <s v="Joel N Moigare"/>
    <s v=""/>
    <s v=""/>
    <s v="Informal Business"/>
    <s v="KENBIM"/>
    <s v="Masonry"/>
    <s v="02/03/2017"/>
  </r>
  <r>
    <s v="VPA6"/>
    <x v="319"/>
    <x v="1"/>
    <s v=""/>
    <s v="13th July,2016"/>
    <d v="2016-07-13T00:00:00"/>
    <s v="1st September,2016"/>
    <d v="2016-09-01T00:00:00"/>
    <s v="Joseph Maina Mwangi"/>
    <s v="Male"/>
    <s v="23118"/>
    <s v="725553724"/>
    <s v=""/>
    <s v=""/>
    <s v=""/>
    <n v="36.112738"/>
    <n v="-0.25568299999999999"/>
    <s v="Nakuru"/>
    <s v="Bahati"/>
    <s v="Kiamaina"/>
    <s v=""/>
    <x v="2"/>
    <s v="Anthony Ndungu Kamau"/>
    <s v=""/>
    <s v=""/>
    <s v="Informal Business"/>
    <s v="MKD"/>
    <s v="Masonry"/>
    <s v="02/03/2017"/>
  </r>
  <r>
    <s v="VPA6"/>
    <x v="320"/>
    <x v="1"/>
    <s v=""/>
    <s v="11th February,2016"/>
    <d v="2016-02-11T00:00:00"/>
    <s v="1st April,2016"/>
    <d v="2016-04-01T00:00:00"/>
    <s v="Jackson Mwiruri Murunyu"/>
    <s v="Male"/>
    <s v="456732467"/>
    <s v="738471992"/>
    <s v=""/>
    <s v=""/>
    <s v=""/>
    <n v="36.897967000000001"/>
    <n v="-1.0320199999999999"/>
    <s v="Kiambu"/>
    <s v="Gatundu South"/>
    <s v="Kiamwangi"/>
    <s v="Karembu"/>
    <x v="2"/>
    <s v="Anthony Ndungu Kamau"/>
    <s v=""/>
    <s v=""/>
    <s v="Informal Business"/>
    <s v="MKD"/>
    <s v="Masonry"/>
    <s v="02/03/2017"/>
  </r>
  <r>
    <s v="VPA6"/>
    <x v="321"/>
    <x v="1"/>
    <s v=""/>
    <s v="6th May,2016"/>
    <d v="2016-05-06T00:00:00"/>
    <s v="16th August,2016"/>
    <d v="2016-08-16T00:00:00"/>
    <s v="Jonathan Kipyego Tanui"/>
    <s v="Male"/>
    <s v="5291710"/>
    <s v="723303692"/>
    <s v=""/>
    <s v=""/>
    <s v=""/>
    <n v="35.478572"/>
    <n v="0.235847"/>
    <s v="Uasin Gishu"/>
    <s v="Ainabkoi"/>
    <s v="Olare"/>
    <s v="Chepgoror"/>
    <x v="2"/>
    <s v="Erickson K Musani"/>
    <s v=""/>
    <s v=""/>
    <s v="Informal Business"/>
    <s v="KENBIM"/>
    <s v="Masonry"/>
    <s v="02/03/2017"/>
  </r>
  <r>
    <s v="VPA6"/>
    <x v="322"/>
    <x v="1"/>
    <s v=""/>
    <s v="12th October,2016"/>
    <d v="2016-10-12T00:00:00"/>
    <s v="1st December,2016"/>
    <d v="2016-12-01T00:00:00"/>
    <s v="Samuel Too"/>
    <s v="Male"/>
    <s v="13363130"/>
    <s v="722780415"/>
    <s v=""/>
    <s v=""/>
    <s v=""/>
    <n v="34.968260999999998"/>
    <n v="0.50691799999999998"/>
    <s v="Nandi"/>
    <s v="Mosop"/>
    <s v="Chepterwai"/>
    <s v="Chebisaas"/>
    <x v="2"/>
    <s v="Simion Kimutai Saina"/>
    <s v=""/>
    <s v=""/>
    <s v="Informal Business"/>
    <s v="KENBIM"/>
    <s v="Masonry"/>
    <s v="02/03/2017"/>
  </r>
  <r>
    <s v="VPA6"/>
    <x v="323"/>
    <x v="1"/>
    <s v=""/>
    <s v="14th July,2016"/>
    <d v="2016-07-14T00:00:00"/>
    <s v="2nd September,2016"/>
    <d v="2016-09-02T00:00:00"/>
    <s v="Jafford Njeru Muthaa"/>
    <s v="Male"/>
    <s v="6344561"/>
    <s v="721932935"/>
    <s v=""/>
    <s v=""/>
    <s v=""/>
    <n v="37.618654999999997"/>
    <n v="-0.35527199999999998"/>
    <s v="Tharaka-Nithi"/>
    <s v="Chuka"/>
    <s v="Mwange"/>
    <s v="Kirigi"/>
    <x v="2"/>
    <s v="David Chege"/>
    <s v=""/>
    <s v=""/>
    <s v="Informal Business"/>
    <s v="KENBIM"/>
    <s v="Masonry"/>
    <s v="02/03/2017"/>
  </r>
  <r>
    <s v="VPA6"/>
    <x v="324"/>
    <x v="1"/>
    <s v=""/>
    <s v="25th June,2016"/>
    <d v="2016-06-25T00:00:00"/>
    <s v="14th August,2016"/>
    <d v="2016-08-14T00:00:00"/>
    <s v="Warue Kauma"/>
    <s v="Male"/>
    <s v="1303441"/>
    <s v="701474701"/>
    <s v=""/>
    <s v=""/>
    <s v=""/>
    <n v="37.606704000000001"/>
    <n v="-0.41855199999999998"/>
    <s v="Embu"/>
    <s v="Runyenjes"/>
    <s v="Kieni South"/>
    <s v="Miringari"/>
    <x v="2"/>
    <s v="David Chege"/>
    <s v=""/>
    <s v=""/>
    <s v="Informal Business"/>
    <s v="KENBIM"/>
    <s v="Masonry"/>
    <s v="02/03/2017"/>
  </r>
  <r>
    <s v="VPA6"/>
    <x v="325"/>
    <x v="0"/>
    <s v="Unreachable"/>
    <s v="11th January,2016"/>
    <d v="2016-01-11T00:00:00"/>
    <s v="1st March,2016"/>
    <d v="2016-03-01T00:00:00"/>
    <s v="Gilbert Karanja Ndegwa"/>
    <s v="Male"/>
    <s v="5934706"/>
    <s v="711748063"/>
    <s v=""/>
    <s v=""/>
    <s v=""/>
    <m/>
    <m/>
    <s v="Murang'a"/>
    <s v="Kahuro"/>
    <s v="Murarandia"/>
    <s v="Their"/>
    <x v="2"/>
    <s v="Nicholas Kimenyi"/>
    <s v=""/>
    <s v=""/>
    <s v="Informal Business"/>
    <s v="KENBIM"/>
    <s v="Masonry"/>
    <s v="02/03/2017"/>
  </r>
  <r>
    <s v="VPA6"/>
    <x v="326"/>
    <x v="0"/>
    <s v="Unreachable"/>
    <s v="17th September,2016"/>
    <d v="2016-09-17T00:00:00"/>
    <s v="6th November,2016"/>
    <d v="2016-11-06T00:00:00"/>
    <s v="Anthony Wambugu"/>
    <s v="Male"/>
    <s v="29719760"/>
    <s v="711215648"/>
    <s v=""/>
    <s v=""/>
    <s v=""/>
    <m/>
    <m/>
    <s v="Laikipia"/>
    <s v="Buuri"/>
    <s v="Umande"/>
    <s v="Kwa Makari"/>
    <x v="2"/>
    <s v="George Kiriungi Ngatia"/>
    <s v=""/>
    <s v=""/>
    <s v="Informal Business"/>
    <s v="KENBIM"/>
    <s v="Masonry"/>
    <s v="02/03/2017"/>
  </r>
  <r>
    <s v="VPA6"/>
    <x v="327"/>
    <x v="1"/>
    <s v=""/>
    <s v="12th August,2016"/>
    <d v="2016-08-12T00:00:00"/>
    <s v="1st October,2016"/>
    <d v="2016-10-01T00:00:00"/>
    <s v="Elkanah Ogakumi Isaboke"/>
    <s v="Male"/>
    <s v="13235367"/>
    <s v="723509458"/>
    <s v=""/>
    <s v=""/>
    <s v=""/>
    <n v="34.685772"/>
    <n v="-0.76827699999999999"/>
    <s v="Kisii"/>
    <s v="Gucha  South"/>
    <s v="Machoge"/>
    <s v="Ikoba"/>
    <x v="2"/>
    <s v="Joseph Oigara Nyakundi"/>
    <s v=""/>
    <s v=""/>
    <s v="Informal Business"/>
    <s v="KENBIM"/>
    <s v="Masonry"/>
    <s v="02/03/2017"/>
  </r>
  <r>
    <s v="VPA6"/>
    <x v="328"/>
    <x v="0"/>
    <s v="Unreachable"/>
    <s v="11th January,2016"/>
    <d v="2016-01-11T00:00:00"/>
    <s v="1st March,2016"/>
    <d v="2016-03-01T00:00:00"/>
    <s v="Alice Wanjiku Njuki"/>
    <s v="Female"/>
    <s v="24116180"/>
    <s v="713599925"/>
    <s v=""/>
    <s v=""/>
    <s v=""/>
    <m/>
    <m/>
    <s v="Kirinyaga"/>
    <s v="Gichugu"/>
    <s v="Kirima"/>
    <s v="Njuku"/>
    <x v="2"/>
    <s v="Nicholas Kimenyi"/>
    <s v=""/>
    <s v=""/>
    <s v="Informal Business"/>
    <s v="KENBIM"/>
    <s v="Masonry"/>
    <s v="02/03/2017"/>
  </r>
  <r>
    <s v="VPA6"/>
    <x v="329"/>
    <x v="2"/>
    <s v="Hostile Client"/>
    <s v="11th January,2016"/>
    <d v="2016-01-11T00:00:00"/>
    <s v="1st March,2016"/>
    <d v="2016-03-01T00:00:00"/>
    <s v="Dionisia Wanjiru Thumi"/>
    <s v="Female"/>
    <s v="13573916"/>
    <s v="716416876"/>
    <s v=""/>
    <s v=""/>
    <s v=""/>
    <m/>
    <m/>
    <s v="Embu"/>
    <s v="Manyatta"/>
    <s v="Ngandori"/>
    <s v="Kathangari"/>
    <x v="2"/>
    <s v="Nicholas Kimenyi"/>
    <s v=""/>
    <s v=""/>
    <s v="Informal Business"/>
    <s v="KENBIM"/>
    <s v="Masonry"/>
    <s v="02/03/2017"/>
  </r>
  <r>
    <s v="VPA6"/>
    <x v="330"/>
    <x v="2"/>
    <s v="Hostile Client"/>
    <s v="13th December,2015"/>
    <d v="2015-12-13T00:00:00"/>
    <s v="1st February,2016"/>
    <d v="2016-02-01T00:00:00"/>
    <s v="Jedidah Muthoni Njogu"/>
    <s v="Female"/>
    <s v="2905178"/>
    <s v="711934412"/>
    <s v=""/>
    <s v=""/>
    <s v=""/>
    <m/>
    <m/>
    <s v="Kirinyaga"/>
    <s v="Kirinyaga Central"/>
    <s v="Mutira"/>
    <s v="Kaguyu"/>
    <x v="2"/>
    <s v="Nicholas Kimenyi"/>
    <s v=""/>
    <s v=""/>
    <s v="Informal Business"/>
    <s v="KENBIM"/>
    <s v="Masonry"/>
    <s v="02/03/2017"/>
  </r>
  <r>
    <s v="VPA6"/>
    <x v="331"/>
    <x v="0"/>
    <s v="Unreachable"/>
    <s v="12th November,2015"/>
    <d v="2015-11-12T00:00:00"/>
    <s v="1st January,2016"/>
    <d v="2016-01-01T00:00:00"/>
    <s v="Esther Wamarwa Kamau"/>
    <s v="Female"/>
    <s v="13474850"/>
    <s v="716727243"/>
    <s v=""/>
    <s v=""/>
    <s v=""/>
    <m/>
    <m/>
    <s v="Kirinyaga"/>
    <s v="Ndia"/>
    <s v="Mukure"/>
    <s v="Mukure"/>
    <x v="2"/>
    <s v="Nicholas Kimenyi"/>
    <s v=""/>
    <s v=""/>
    <s v="Informal Business"/>
    <s v="KENBIM"/>
    <s v="Masonry"/>
    <s v="02/03/2017"/>
  </r>
  <r>
    <s v="VPA6"/>
    <x v="332"/>
    <x v="1"/>
    <s v=""/>
    <s v="12th September,2016"/>
    <d v="2016-09-12T00:00:00"/>
    <s v="1st November,2016"/>
    <d v="2016-11-01T00:00:00"/>
    <s v="John Macharia Thuku"/>
    <s v="Male"/>
    <s v="14565107"/>
    <s v="722506289"/>
    <s v=""/>
    <s v=""/>
    <s v=""/>
    <n v="36.150683000000001"/>
    <n v="-0.14439299999999999"/>
    <s v="Nakuru"/>
    <s v="Bahati"/>
    <s v="Bahati"/>
    <s v="Morep"/>
    <x v="2"/>
    <s v="Christopher Njinju Ndungu"/>
    <s v=""/>
    <s v=""/>
    <s v="Informal Business"/>
    <s v="KENBIM"/>
    <s v="Masonry"/>
    <s v="02/03/2017"/>
  </r>
  <r>
    <s v="VPA6"/>
    <x v="333"/>
    <x v="1"/>
    <s v=""/>
    <s v="11th November,2016"/>
    <d v="2016-11-11T00:00:00"/>
    <s v="31st December,2016"/>
    <d v="2016-12-31T00:00:00"/>
    <s v="Hellen Kiriswo"/>
    <s v="Female"/>
    <s v="22852136"/>
    <s v="729916574"/>
    <s v=""/>
    <s v=""/>
    <s v=""/>
    <n v="35.628777999999997"/>
    <n v="0.18051800000000001"/>
    <s v="Elgeyo/Marakwet"/>
    <s v="Keiyo South"/>
    <s v="Metket"/>
    <s v="Kaserog"/>
    <x v="2"/>
    <s v="Erickson K Musani"/>
    <s v=""/>
    <s v=""/>
    <s v="Informal Business"/>
    <s v="KENBIM"/>
    <s v="Masonry"/>
    <s v="02/03/2017"/>
  </r>
  <r>
    <s v="VPA6"/>
    <x v="334"/>
    <x v="1"/>
    <s v=""/>
    <s v="13th December,2015"/>
    <d v="2015-12-13T00:00:00"/>
    <s v="1st February,2016"/>
    <d v="2016-02-01T00:00:00"/>
    <s v="Benjamin K Kibias"/>
    <s v="Male"/>
    <s v="245728"/>
    <s v="723486758"/>
    <s v=""/>
    <s v=""/>
    <s v=""/>
    <n v="35.571657000000002"/>
    <n v="0.24830199999999999"/>
    <s v="Elgeyo/Marakwet"/>
    <s v="Keiyo South"/>
    <s v="Tumeyoi"/>
    <s v="Tambul"/>
    <x v="2"/>
    <s v="Erickson K Musani"/>
    <s v=""/>
    <s v=""/>
    <s v="Informal Business"/>
    <s v="KENBIM"/>
    <s v="Masonry"/>
    <s v="02/03/2017"/>
  </r>
  <r>
    <s v="VPA6"/>
    <x v="335"/>
    <x v="1"/>
    <s v=""/>
    <s v="11th January,2016"/>
    <d v="2016-01-11T00:00:00"/>
    <s v="1st March,2016"/>
    <d v="2016-03-01T00:00:00"/>
    <s v="Isaac Kiprono Ruto"/>
    <s v="Male"/>
    <s v="24040625"/>
    <s v="725666350"/>
    <s v=""/>
    <s v=""/>
    <s v=""/>
    <n v="35.033057999999997"/>
    <n v="0.49453599999999998"/>
    <s v="Nandi"/>
    <s v="Mosop"/>
    <s v="Kipkaren"/>
    <s v="Laboret"/>
    <x v="2"/>
    <s v="Erickson K Musani"/>
    <s v=""/>
    <s v=""/>
    <s v="Informal Business"/>
    <s v="KENBIM"/>
    <s v="Masonry"/>
    <s v="02/03/2017"/>
  </r>
  <r>
    <s v="VPA6"/>
    <x v="336"/>
    <x v="1"/>
    <s v=""/>
    <s v="12th May,2016"/>
    <d v="2016-05-12T00:00:00"/>
    <s v="1st July,2016"/>
    <d v="2016-07-01T00:00:00"/>
    <s v="Priscilla Komen Kiprotich"/>
    <s v="Male"/>
    <s v="9172221"/>
    <s v="727846401"/>
    <s v=""/>
    <s v=""/>
    <s v=""/>
    <n v="35.534182999999999"/>
    <n v="0.25123699999999999"/>
    <s v="Elgeyo/Marakwet"/>
    <s v="Keiyo South"/>
    <s v="Kabienet"/>
    <s v="Siliboi"/>
    <x v="2"/>
    <s v="Erickson K Musani"/>
    <s v=""/>
    <s v=""/>
    <s v="Informal Business"/>
    <s v="KENBIM"/>
    <s v="Masonry"/>
    <s v="02/03/2017"/>
  </r>
  <r>
    <s v="VPA6"/>
    <x v="337"/>
    <x v="1"/>
    <s v=""/>
    <s v="12th May,2016"/>
    <d v="2016-05-12T00:00:00"/>
    <s v="1st July,2016"/>
    <d v="2016-07-01T00:00:00"/>
    <s v="Wambura Njure"/>
    <s v="Female"/>
    <s v="16020278"/>
    <s v="700054329"/>
    <s v=""/>
    <s v=""/>
    <s v=""/>
    <n v="37.075997999999998"/>
    <n v="-0.57444700000000004"/>
    <s v="Nyeri"/>
    <s v="Mukurweni"/>
    <s v="Giathugu"/>
    <s v="Mihuti"/>
    <x v="2"/>
    <s v="John Kariuki"/>
    <s v=""/>
    <s v=""/>
    <s v="Informal Business"/>
    <s v="MKD"/>
    <s v="Masonry"/>
    <s v="02/03/2017"/>
  </r>
  <r>
    <s v="VPA6"/>
    <x v="338"/>
    <x v="0"/>
    <s v="Unreachable"/>
    <s v="12th May,2016"/>
    <d v="2016-05-12T00:00:00"/>
    <s v="1st July,2016"/>
    <d v="2016-07-01T00:00:00"/>
    <s v="Josephine Muthoni Maina"/>
    <s v="Female"/>
    <s v="205874"/>
    <s v="722149984"/>
    <s v=""/>
    <s v=""/>
    <s v=""/>
    <m/>
    <m/>
    <s v="Kirinyaga"/>
    <s v="Ndia"/>
    <s v="Kiriti"/>
    <s v="Masanjo"/>
    <x v="2"/>
    <s v="Geoffrey K Gitau"/>
    <s v=""/>
    <s v=""/>
    <s v="Informal Business"/>
    <s v="KENBIM"/>
    <s v="Masonry"/>
    <s v="02/03/2017"/>
  </r>
  <r>
    <s v="VPA6"/>
    <x v="339"/>
    <x v="1"/>
    <s v=""/>
    <s v="12th June,2016"/>
    <d v="2016-06-12T00:00:00"/>
    <s v="1st August,2016"/>
    <d v="2016-08-01T00:00:00"/>
    <s v="John Nyaga Ndumia"/>
    <s v="Male"/>
    <s v="21661810"/>
    <s v="720899428"/>
    <s v=""/>
    <s v=""/>
    <s v=""/>
    <n v="35.108820000000001"/>
    <n v="0.89384200000000003"/>
    <s v="Trans Nzoia"/>
    <s v="Kiminini"/>
    <s v="Trans Nzoia"/>
    <s v="Sirende"/>
    <x v="2"/>
    <s v="Eliud Simiyu Wamalwa"/>
    <s v=""/>
    <s v=""/>
    <s v="Informal Business"/>
    <s v="KENBIM"/>
    <s v="Masonry"/>
    <s v="02/03/2017"/>
  </r>
  <r>
    <s v="VPA6"/>
    <x v="340"/>
    <x v="1"/>
    <s v=""/>
    <s v="12th March,2016"/>
    <d v="2016-03-12T00:00:00"/>
    <s v="1st May,2016"/>
    <d v="2016-05-01T00:00:00"/>
    <s v="Geoffrey Maina"/>
    <s v="Male"/>
    <s v="3069268"/>
    <s v="716190250"/>
    <s v=""/>
    <s v=""/>
    <s v=""/>
    <n v="36.951607000000003"/>
    <n v="-0.63039699999999999"/>
    <s v="Murang'a"/>
    <s v="Mathioya"/>
    <s v="Kiru"/>
    <s v="Kiriaini"/>
    <x v="2"/>
    <s v="Francis Kamande"/>
    <s v=""/>
    <s v=""/>
    <s v="Informal Business"/>
    <s v="KENBIM"/>
    <s v="Masonry"/>
    <s v="02/03/2017"/>
  </r>
  <r>
    <s v="VPA6"/>
    <x v="341"/>
    <x v="1"/>
    <s v=""/>
    <s v="11th February,2016"/>
    <d v="2016-02-11T00:00:00"/>
    <s v="1st April,2016"/>
    <d v="2016-04-01T00:00:00"/>
    <s v="Danson Njeru"/>
    <s v="Male"/>
    <s v="10648378"/>
    <s v="728653086"/>
    <s v=""/>
    <s v=""/>
    <s v=""/>
    <n v="37.416147000000002"/>
    <n v="-0.45650499999999999"/>
    <s v="Kirinyaga"/>
    <s v="Kirinyaga East"/>
    <s v="Kithure"/>
    <s v="Kithure"/>
    <x v="2"/>
    <s v="Francis Kamande"/>
    <s v=""/>
    <s v=""/>
    <s v="Informal Business"/>
    <s v="KENBIM"/>
    <s v="Masonry"/>
    <s v="02/03/2017"/>
  </r>
  <r>
    <s v="VPA6"/>
    <x v="342"/>
    <x v="1"/>
    <s v=""/>
    <s v="12th June,2016"/>
    <d v="2016-06-12T00:00:00"/>
    <s v="1st August,2016"/>
    <d v="2016-08-01T00:00:00"/>
    <s v="Dickson Mugo"/>
    <s v="Male"/>
    <s v="8631820"/>
    <s v="729944780"/>
    <s v=""/>
    <s v=""/>
    <s v=""/>
    <n v="37.422213999999997"/>
    <n v="-0.44661299999999998"/>
    <s v="Kirinyaga"/>
    <s v="Kirinyaga East"/>
    <s v="Kithure"/>
    <s v="Kithure"/>
    <x v="2"/>
    <s v="Francis Kamande"/>
    <s v=""/>
    <s v=""/>
    <s v="Informal Business"/>
    <s v="KENBIM"/>
    <s v="Masonry"/>
    <s v="02/03/2017"/>
  </r>
  <r>
    <s v="VPA6"/>
    <x v="343"/>
    <x v="1"/>
    <s v=""/>
    <s v="12th May,2016"/>
    <d v="2016-05-12T00:00:00"/>
    <s v="1st July,2016"/>
    <d v="2016-07-01T00:00:00"/>
    <s v="Lydia Wanjiku Ndichu"/>
    <s v="Female"/>
    <s v="21828689"/>
    <s v="711964359"/>
    <s v=""/>
    <s v=""/>
    <s v=""/>
    <n v="36.817680000000003"/>
    <n v="-1.0715710000000001"/>
    <s v="Kiambu"/>
    <s v="Githunguri"/>
    <s v="Ngewa"/>
    <s v="Kimathi"/>
    <x v="2"/>
    <s v="Joseph Ndua Tatu"/>
    <s v=""/>
    <s v=""/>
    <s v="Informal Business"/>
    <s v="KENBIM"/>
    <s v="Masonry"/>
    <s v="02/03/2017"/>
  </r>
  <r>
    <s v="VPA6"/>
    <x v="344"/>
    <x v="1"/>
    <s v=""/>
    <s v="10th March,2016"/>
    <d v="2016-03-10T00:00:00"/>
    <s v="29th April,2016"/>
    <d v="2016-04-29T00:00:00"/>
    <s v="Cecilia Nabengare Wabere"/>
    <s v="Female"/>
    <s v="4526651"/>
    <s v="712710343"/>
    <s v=""/>
    <s v=""/>
    <s v=""/>
    <n v="36.965009999999999"/>
    <n v="-1.418617"/>
    <s v="Machakos"/>
    <s v="Athi River"/>
    <s v="Central"/>
    <s v=""/>
    <x v="2"/>
    <s v="Joram Gathogo Mutahi"/>
    <s v="Joram Gathogo Mutahi"/>
    <s v=""/>
    <s v="Informal Business"/>
    <s v="KENBIM"/>
    <s v="Masonry"/>
    <s v="02/03/2017"/>
  </r>
  <r>
    <s v="VPA6"/>
    <x v="345"/>
    <x v="0"/>
    <s v="Unreachable"/>
    <s v="12th March,2016"/>
    <d v="2016-03-12T00:00:00"/>
    <s v="1st May,2016"/>
    <d v="2016-05-01T00:00:00"/>
    <s v="Bernard Buudi"/>
    <s v="Male"/>
    <s v="24739940"/>
    <s v="703145479"/>
    <s v=""/>
    <s v=""/>
    <s v=""/>
    <m/>
    <m/>
    <s v="Kirinyaga"/>
    <s v="Kirinyaga Central"/>
    <s v="Kimandi"/>
    <s v="Kiandieni"/>
    <x v="2"/>
    <s v="Isaiah M Wandeto"/>
    <s v=""/>
    <s v=""/>
    <s v="Informal Business"/>
    <s v="KENBIM"/>
    <s v="Masonry"/>
    <s v="02/03/2017"/>
  </r>
  <r>
    <s v="VPA6"/>
    <x v="346"/>
    <x v="1"/>
    <s v=""/>
    <s v="12th August,2016"/>
    <d v="2016-08-12T00:00:00"/>
    <s v="1st October,2016"/>
    <d v="2016-10-01T00:00:00"/>
    <s v="John Mwangi Kamau"/>
    <s v="Male"/>
    <s v="99999"/>
    <s v="703554901"/>
    <s v=""/>
    <s v=""/>
    <s v=""/>
    <n v="36.286983999999997"/>
    <n v="-0.15661"/>
    <s v="Nyandarua"/>
    <s v="Ol Joro Orok"/>
    <s v="Olkarao"/>
    <s v="Karagita"/>
    <x v="2"/>
    <s v="Peter Kamau Macharia"/>
    <s v=""/>
    <s v=""/>
    <s v="Informal Business"/>
    <s v="KENBIM"/>
    <s v="Masonry"/>
    <s v="02/03/2017"/>
  </r>
  <r>
    <s v="VPA6"/>
    <x v="347"/>
    <x v="0"/>
    <s v="Unreachable"/>
    <s v="12th August,2016"/>
    <d v="2016-08-12T00:00:00"/>
    <s v="1st October,2016"/>
    <d v="2016-10-01T00:00:00"/>
    <s v="Abednego Mwangi Githenya"/>
    <s v="Male"/>
    <s v="99999"/>
    <s v="722354174"/>
    <s v=""/>
    <s v=""/>
    <s v=""/>
    <n v="36.117547999999999"/>
    <n v="-0.26247799999999999"/>
    <s v="Nakuru"/>
    <s v="Bahati"/>
    <s v="Bahati"/>
    <s v="Lanet"/>
    <x v="2"/>
    <s v="Peter Kamau Macharia"/>
    <s v=""/>
    <s v=""/>
    <s v="Informal Business"/>
    <s v="MKD"/>
    <s v="Masonry"/>
    <s v="02/03/2017"/>
  </r>
  <r>
    <s v="VPA6"/>
    <x v="348"/>
    <x v="1"/>
    <s v=""/>
    <s v="12th September,2016"/>
    <d v="2016-09-12T00:00:00"/>
    <s v="1st November,2016"/>
    <d v="2016-11-01T00:00:00"/>
    <s v="James Ngugi Kinyanjui"/>
    <s v="Male"/>
    <s v="493606"/>
    <s v="710345848"/>
    <s v=""/>
    <s v=""/>
    <s v=""/>
    <n v="36.173915000000001"/>
    <n v="-7.3160000000000003E-2"/>
    <s v="Nakuru"/>
    <s v="Subukia"/>
    <s v="Kabazi"/>
    <s v="Rugongo"/>
    <x v="2"/>
    <s v="Patrick Kipronoh Mutai"/>
    <s v="Patrick Mutai"/>
    <s v=""/>
    <s v="Informal Business"/>
    <s v="KENBIM"/>
    <s v="Masonry"/>
    <s v="02/03/2017"/>
  </r>
  <r>
    <s v="VPA6"/>
    <x v="349"/>
    <x v="0"/>
    <s v="Unreachable"/>
    <s v="12th August,2016"/>
    <d v="2016-08-12T00:00:00"/>
    <s v="1st October,2016"/>
    <d v="2016-10-01T00:00:00"/>
    <s v="Bernard Musyoka"/>
    <s v="Male"/>
    <s v="4653885"/>
    <s v="729166513"/>
    <s v=""/>
    <s v=""/>
    <s v=""/>
    <m/>
    <m/>
    <s v="Machakos"/>
    <s v="Kangundo"/>
    <s v="Kagundo"/>
    <s v="Kanzi"/>
    <x v="2"/>
    <s v="Paksan Ent"/>
    <s v="Susan Njoki Kuria"/>
    <s v=""/>
    <s v="Informal Business"/>
    <s v="MKD"/>
    <s v="Masonry"/>
    <s v="02/03/2017"/>
  </r>
  <r>
    <s v="VPA6"/>
    <x v="350"/>
    <x v="1"/>
    <s v=""/>
    <s v="21st November,2015"/>
    <d v="2015-11-21T00:00:00"/>
    <s v="10th January,2016"/>
    <d v="2016-01-10T00:00:00"/>
    <s v="Paul Rutto"/>
    <s v="Male"/>
    <s v="27885469"/>
    <s v="717299216"/>
    <s v=""/>
    <s v=""/>
    <s v=""/>
    <n v="35.293554"/>
    <n v="0.56065500000000001"/>
    <s v="Uasin Gishu"/>
    <s v="Moiben"/>
    <s v="Eldoret"/>
    <s v="Kimumu"/>
    <x v="2"/>
    <s v="Ambrose Koech"/>
    <s v="Ambrose Koech"/>
    <s v=""/>
    <s v="Informal Business"/>
    <s v="KENBIM"/>
    <s v="Masonry"/>
    <s v="02/03/2017"/>
  </r>
  <r>
    <s v="VPA6"/>
    <x v="351"/>
    <x v="1"/>
    <s v=""/>
    <s v="12th June,2016"/>
    <d v="2016-06-12T00:00:00"/>
    <s v="1st August,2016"/>
    <d v="2016-08-01T00:00:00"/>
    <s v="Karembo Eunice Muthoni"/>
    <s v="Female"/>
    <s v="6586803"/>
    <s v="722826889"/>
    <s v=""/>
    <s v=""/>
    <s v=""/>
    <n v="35.787258000000001"/>
    <n v="-0.20381199999999999"/>
    <s v="Nakuru"/>
    <s v="Molo"/>
    <s v="Molo"/>
    <s v="Sachangwan"/>
    <x v="2"/>
    <s v="Charles Ng'eno"/>
    <s v=""/>
    <s v=""/>
    <s v="Informal Business"/>
    <s v="KENBIM"/>
    <s v="Masonry"/>
    <s v="02/03/2017"/>
  </r>
  <r>
    <s v="VPA6"/>
    <x v="352"/>
    <x v="0"/>
    <s v="Grievance"/>
    <s v="13th July,2016"/>
    <d v="2016-07-13T00:00:00"/>
    <s v="1st September,2016"/>
    <d v="2016-09-01T00:00:00"/>
    <s v="Moses Wanyoike Richu"/>
    <s v="Male"/>
    <s v="421623"/>
    <s v="722270612"/>
    <s v=""/>
    <s v=""/>
    <s v=""/>
    <n v="36.843383000000003"/>
    <n v="-1.0688340000000001"/>
    <s v="Kiambu"/>
    <s v="Githunguri"/>
    <s v="Ngewa"/>
    <s v="Kiambururu"/>
    <x v="2"/>
    <s v="Joseph Ndua Tatu"/>
    <s v=""/>
    <s v=""/>
    <s v="Informal Business"/>
    <s v="MKD"/>
    <s v="Masonry"/>
    <s v="02/03/2017"/>
  </r>
  <r>
    <s v="VPA6"/>
    <x v="353"/>
    <x v="1"/>
    <s v=""/>
    <s v="11th February,2016"/>
    <d v="2016-02-11T00:00:00"/>
    <s v="1st April,2016"/>
    <d v="2016-04-01T00:00:00"/>
    <s v="Harun Ngetich"/>
    <s v="Male"/>
    <s v="25168919"/>
    <s v="726913620"/>
    <s v=""/>
    <s v=""/>
    <s v=""/>
    <n v="35.703676999999999"/>
    <n v="-0.55155500000000002"/>
    <s v="Nakuru"/>
    <s v="Njoro"/>
    <s v="Mosop"/>
    <s v="Ngata"/>
    <x v="2"/>
    <s v="George Kiriungi Ngatia"/>
    <s v=""/>
    <s v=""/>
    <s v="Informal Business"/>
    <s v="KENBIM"/>
    <s v="Masonry"/>
    <s v="02/03/2017"/>
  </r>
  <r>
    <s v="VPA6"/>
    <x v="354"/>
    <x v="1"/>
    <s v=""/>
    <s v="13th July,2016"/>
    <d v="2016-07-13T00:00:00"/>
    <s v="1st September,2016"/>
    <d v="2016-09-01T00:00:00"/>
    <s v="Charity Wangui"/>
    <s v="Female"/>
    <s v="1335640"/>
    <s v="729098550"/>
    <s v=""/>
    <s v=""/>
    <s v=""/>
    <n v="36.140275000000003"/>
    <n v="-0.152672"/>
    <s v="Nakuru"/>
    <s v="Bahati"/>
    <s v="Bahati"/>
    <s v="Kamiruri"/>
    <x v="2"/>
    <s v="Christopher Njinju Ndungu"/>
    <s v=""/>
    <s v=""/>
    <s v="Informal Business"/>
    <s v="KENBIM"/>
    <s v="Masonry"/>
    <s v="02/03/2017"/>
  </r>
  <r>
    <s v="VPA6"/>
    <x v="355"/>
    <x v="1"/>
    <s v=""/>
    <s v="28th November,2016"/>
    <d v="2016-11-28T00:00:00"/>
    <s v="17th January,2017"/>
    <d v="2017-01-17T00:00:00"/>
    <s v="Harison Njoroge Kara"/>
    <s v="Male"/>
    <s v="2954753"/>
    <s v="725371791"/>
    <s v=""/>
    <s v=""/>
    <s v=""/>
    <n v="36.605342"/>
    <n v="-0.53496699999999997"/>
    <s v="Nyandarua"/>
    <s v="North Kinangop"/>
    <s v="Ndunyu Njeru"/>
    <s v="Kamba"/>
    <x v="2"/>
    <s v="James Njoroge Wainaina"/>
    <s v="James Njoroge Wainaina"/>
    <s v=""/>
    <s v="Informal Business"/>
    <s v="KENBIM"/>
    <s v="Masonry"/>
    <s v="02/03/2017"/>
  </r>
  <r>
    <s v="VPA6"/>
    <x v="356"/>
    <x v="1"/>
    <s v=""/>
    <s v="12th June,2016"/>
    <d v="2016-06-12T00:00:00"/>
    <s v="1st August,2016"/>
    <d v="2016-08-01T00:00:00"/>
    <s v="John Njunguna Ngugi"/>
    <s v="Male"/>
    <s v="5211909"/>
    <s v="728200601"/>
    <s v=""/>
    <s v=""/>
    <s v=""/>
    <n v="36.240316999999997"/>
    <n v="4.6640000000000001E-2"/>
    <s v="Nakuru"/>
    <s v="Subukia"/>
    <s v="Subukia"/>
    <s v="Subukia"/>
    <x v="2"/>
    <s v="Simon Kabucho"/>
    <s v="Simon Kabucho"/>
    <s v=""/>
    <s v="Informal Business"/>
    <s v="MKD"/>
    <s v="Masonry"/>
    <s v="02/03/2017"/>
  </r>
  <r>
    <s v="VPA6"/>
    <x v="357"/>
    <x v="1"/>
    <s v=""/>
    <s v="13th July,2016"/>
    <d v="2016-07-13T00:00:00"/>
    <s v="1st September,2016"/>
    <d v="2016-09-01T00:00:00"/>
    <s v="Mary Njeri Mwangi"/>
    <s v="Female"/>
    <s v="2246366"/>
    <s v="795867808"/>
    <s v=""/>
    <s v=""/>
    <s v=""/>
    <n v="36.166711999999997"/>
    <n v="-0.174537"/>
    <s v="Nakuru"/>
    <s v="Bahati"/>
    <s v="Bahati"/>
    <s v="Ruguru"/>
    <x v="2"/>
    <s v="Simon Kabucho"/>
    <s v="Simon Kabucho"/>
    <s v=""/>
    <s v="Informal Business"/>
    <s v="MKD"/>
    <s v="Masonry"/>
    <s v="02/03/2017"/>
  </r>
  <r>
    <s v="VPA6"/>
    <x v="358"/>
    <x v="1"/>
    <s v=""/>
    <s v="12th October,2016"/>
    <d v="2016-10-12T00:00:00"/>
    <s v="1st December,2016"/>
    <d v="2016-12-01T00:00:00"/>
    <s v="Sammy Macharia Thuo"/>
    <s v="Male"/>
    <s v="4436434"/>
    <s v="722695487"/>
    <s v=""/>
    <s v=""/>
    <s v=""/>
    <n v="36.171793000000001"/>
    <n v="-0.172768"/>
    <s v="Nakuru"/>
    <s v="Bahati"/>
    <s v="Bahati"/>
    <s v="Ruguru"/>
    <x v="2"/>
    <s v="Simon Kabucho"/>
    <s v="Simon Kabucho"/>
    <s v=""/>
    <s v="Informal Business"/>
    <s v="MKD"/>
    <s v="Masonry"/>
    <s v="02/03/2017"/>
  </r>
  <r>
    <s v="VPA6"/>
    <x v="359"/>
    <x v="1"/>
    <s v=""/>
    <s v="12th November,2016"/>
    <d v="2016-11-12T00:00:00"/>
    <s v="1st January,2017"/>
    <d v="2017-01-01T00:00:00"/>
    <s v="Margrate Nyambura Kamau"/>
    <s v="Female"/>
    <s v="27427538"/>
    <s v="728162929"/>
    <s v=""/>
    <s v=""/>
    <s v=""/>
    <n v="36.166352000000003"/>
    <n v="-0.17533299999999999"/>
    <s v="Nakuru"/>
    <s v="Bahati"/>
    <s v="Kabatini"/>
    <s v="Ruguru"/>
    <x v="2"/>
    <s v="Simon Kabucho"/>
    <s v="Simon Kabucho"/>
    <s v=""/>
    <s v="Informal Business"/>
    <s v="MKD"/>
    <s v="Masonry"/>
    <s v="02/03/2017"/>
  </r>
  <r>
    <s v="VPA6"/>
    <x v="360"/>
    <x v="1"/>
    <s v=""/>
    <s v="12th October,2016"/>
    <d v="2016-10-12T00:00:00"/>
    <s v="1st December,2016"/>
    <d v="2016-12-01T00:00:00"/>
    <s v="Peter Njoroge Njunguna"/>
    <s v="Male"/>
    <s v="23265645"/>
    <s v="726210343"/>
    <s v=""/>
    <s v=""/>
    <s v=""/>
    <n v="36.172862000000002"/>
    <n v="-0.172877"/>
    <s v="Nakuru"/>
    <s v="Bahati"/>
    <s v="Kabatini"/>
    <s v="Ruguru"/>
    <x v="2"/>
    <s v="Simon Kabucho"/>
    <s v="Simon Kabucho"/>
    <s v=""/>
    <s v="Informal Business"/>
    <s v="MKD"/>
    <s v="Masonry"/>
    <s v="02/03/2017"/>
  </r>
  <r>
    <s v="VPA6"/>
    <x v="361"/>
    <x v="1"/>
    <s v=""/>
    <s v="22nd November,2016"/>
    <d v="2016-11-22T00:00:00"/>
    <s v="11th January,2017"/>
    <d v="2017-01-11T00:00:00"/>
    <s v="Janita Njambi Mungai"/>
    <s v="Female"/>
    <s v="462652"/>
    <s v="723350909"/>
    <s v=""/>
    <s v=""/>
    <s v=""/>
    <n v="36.132404999999999"/>
    <n v="-0.17479500000000001"/>
    <s v="Nakuru"/>
    <s v="Bahati"/>
    <s v="Kabatini"/>
    <s v="Mutunguna"/>
    <x v="2"/>
    <s v="Simon Kabucho"/>
    <s v="Simon Kabucho"/>
    <s v=""/>
    <s v="Informal Business"/>
    <s v="MKD"/>
    <s v="Masonry"/>
    <s v="02/03/2017"/>
  </r>
  <r>
    <s v="VPA6"/>
    <x v="362"/>
    <x v="1"/>
    <s v=""/>
    <s v="3rd August,2016"/>
    <d v="2016-08-03T00:00:00"/>
    <s v="22nd September,2016"/>
    <d v="2016-09-22T00:00:00"/>
    <s v="John Macharia Karindi"/>
    <s v="Male"/>
    <s v="20425876"/>
    <s v="729533660"/>
    <s v=""/>
    <s v=""/>
    <s v=""/>
    <n v="37.144351"/>
    <n v="-0.85567300000000002"/>
    <s v="Murang'a"/>
    <s v="Maragua"/>
    <s v="Sabasaba"/>
    <s v="Mumbu"/>
    <x v="2"/>
    <s v="David Kangethe"/>
    <s v="David Kangethe"/>
    <s v=""/>
    <s v="Informal Business"/>
    <s v="KENBIM"/>
    <s v="Masonry"/>
    <s v="02/03/2017"/>
  </r>
  <r>
    <s v="VPA6"/>
    <x v="363"/>
    <x v="1"/>
    <s v=""/>
    <s v="11th November,2016"/>
    <d v="2016-11-11T00:00:00"/>
    <s v="31st December,2016"/>
    <d v="2016-12-31T00:00:00"/>
    <s v="Jackline Ojoo Biwott"/>
    <s v="Female"/>
    <s v="12425226"/>
    <s v="724817119"/>
    <s v=""/>
    <s v=""/>
    <s v=""/>
    <n v="35.570593000000002"/>
    <n v="0.248228"/>
    <s v="Elgeyo/Marakwet"/>
    <s v="Keiyo South"/>
    <s v="Kabiemit"/>
    <s v="Tembut"/>
    <x v="2"/>
    <s v="Erickson K Musani"/>
    <s v="Ericson Kibet Musani"/>
    <s v=""/>
    <s v="Informal Business"/>
    <s v="KENBIM"/>
    <s v="Masonry"/>
    <s v="02/03/2017"/>
  </r>
  <r>
    <s v="VPA6"/>
    <x v="364"/>
    <x v="1"/>
    <s v=""/>
    <s v="2nd June,2016"/>
    <d v="2016-06-02T00:00:00"/>
    <s v="22nd July,2016"/>
    <d v="2016-07-22T00:00:00"/>
    <s v="Stephen Mage Njunguna"/>
    <s v="Male"/>
    <s v="21782264"/>
    <s v="725257926"/>
    <s v=""/>
    <s v=""/>
    <s v=""/>
    <n v="36.834246999999998"/>
    <n v="-0.961005"/>
    <s v="Kiambu"/>
    <s v="Gatundu South"/>
    <s v="Ndarugu"/>
    <s v="Gitine"/>
    <x v="2"/>
    <s v="David Kangethe"/>
    <s v="David Kangethe"/>
    <s v=""/>
    <s v="Informal Business"/>
    <s v="KENBIM"/>
    <s v="Masonry"/>
    <s v="02/03/2017"/>
  </r>
  <r>
    <s v="VPA6"/>
    <x v="365"/>
    <x v="1"/>
    <s v=""/>
    <s v="12th November,2015"/>
    <d v="2015-11-12T00:00:00"/>
    <s v="1st January,2016"/>
    <d v="2016-01-01T00:00:00"/>
    <s v="John Njunguna Ihinyo"/>
    <s v="Male"/>
    <s v="21579162"/>
    <s v="725233881"/>
    <s v=""/>
    <s v=""/>
    <s v=""/>
    <n v="36.833993"/>
    <n v="-0.96520300000000003"/>
    <s v="Kiambu"/>
    <s v="Gatundu South"/>
    <s v="Ndarugu"/>
    <s v="Gitine"/>
    <x v="2"/>
    <s v="David Kangethe"/>
    <s v="David Kangethe"/>
    <s v=""/>
    <s v="Informal Business"/>
    <s v="KENBIM"/>
    <s v="Masonry"/>
    <s v="02/03/2017"/>
  </r>
  <r>
    <s v="VPA6"/>
    <x v="366"/>
    <x v="1"/>
    <s v=""/>
    <s v="11th July,2016"/>
    <d v="2016-07-11T00:00:00"/>
    <s v="30th August,2016"/>
    <d v="2016-08-30T00:00:00"/>
    <s v="Maurice Peter Simiyu"/>
    <s v="Male"/>
    <s v="300815"/>
    <s v="722389373"/>
    <s v=""/>
    <s v=""/>
    <s v=""/>
    <n v="34.173195"/>
    <n v="0.41288399999999997"/>
    <s v="Busia"/>
    <s v="Busia"/>
    <s v="Buhayo West"/>
    <s v="Siriya"/>
    <x v="2"/>
    <s v="Carly Mwandigha"/>
    <s v="Carly C Mwandigha"/>
    <s v=""/>
    <s v="Informal Business"/>
    <s v="MKD"/>
    <s v="Masonry"/>
    <s v="02/03/2017"/>
  </r>
  <r>
    <s v="VPA6"/>
    <x v="367"/>
    <x v="0"/>
    <s v="Grievance"/>
    <s v="6th September,2016"/>
    <d v="2016-09-06T00:00:00"/>
    <s v="26th October,2016"/>
    <d v="2016-10-26T00:00:00"/>
    <s v="Justus Julius Maganga Mwamburi"/>
    <s v="Male"/>
    <s v="4876399"/>
    <s v="791211073"/>
    <s v=""/>
    <s v=""/>
    <s v=""/>
    <n v="38.448926999999998"/>
    <n v="-3.4789509999999999"/>
    <s v="Taita/Taveta"/>
    <s v="Wundanyi"/>
    <s v="Chawia"/>
    <s v="Mlombo"/>
    <x v="2"/>
    <s v="Stephen Nyange"/>
    <s v="Stephen Nyange"/>
    <s v=""/>
    <s v="Informal Business"/>
    <s v="KENBIM"/>
    <s v="Masonry"/>
    <s v="02/03/2017"/>
  </r>
  <r>
    <s v="VPA6"/>
    <x v="368"/>
    <x v="1"/>
    <s v=""/>
    <s v="12th June,2016"/>
    <d v="2016-06-12T00:00:00"/>
    <s v="1st August,2016"/>
    <d v="2016-08-01T00:00:00"/>
    <s v="Lily Sang"/>
    <s v="Female"/>
    <s v="4744182"/>
    <s v="725175719"/>
    <s v=""/>
    <s v=""/>
    <s v=""/>
    <n v="35.131000999999998"/>
    <n v="-0.56111699999999998"/>
    <s v="Kericho"/>
    <s v="Bureti"/>
    <s v="Cheborge"/>
    <s v="Chesinge"/>
    <x v="2"/>
    <s v="Philip Kiget"/>
    <s v="Philip Kiget"/>
    <s v=""/>
    <s v="Informal Business"/>
    <s v="MKD"/>
    <s v="Masonry"/>
    <s v="02/03/2017"/>
  </r>
  <r>
    <s v="VPA6"/>
    <x v="369"/>
    <x v="1"/>
    <s v=""/>
    <s v="12th September,2016"/>
    <d v="2016-09-12T00:00:00"/>
    <s v="1st November,2016"/>
    <d v="2016-11-01T00:00:00"/>
    <s v="Isaiah Letting Kipkurgat"/>
    <s v="Male"/>
    <s v="99999"/>
    <s v="721984383"/>
    <s v=""/>
    <s v=""/>
    <s v=""/>
    <n v="35.058582999999999"/>
    <n v="0.22203300000000001"/>
    <s v="Nandi"/>
    <s v="Nandi Central"/>
    <s v="Chemundu"/>
    <s v="Samoo"/>
    <x v="2"/>
    <s v="Eliud Langat"/>
    <s v="Eliud Lagat"/>
    <s v=""/>
    <s v="Informal Business"/>
    <s v="KENBIM"/>
    <s v="Masonry"/>
    <s v="02/03/2017"/>
  </r>
  <r>
    <s v="VPA6"/>
    <x v="370"/>
    <x v="1"/>
    <s v=""/>
    <s v="12th September,2016"/>
    <d v="2016-09-12T00:00:00"/>
    <s v="1st November,2016"/>
    <d v="2016-11-01T00:00:00"/>
    <s v="Paul Kamau Njoroge"/>
    <s v="Male"/>
    <s v="488226"/>
    <s v="721814362"/>
    <s v=""/>
    <s v=""/>
    <s v=""/>
    <n v="36.803873000000003"/>
    <n v="-1.0880019999999999"/>
    <s v="Kiambu"/>
    <s v="Githunguri"/>
    <s v="Githunguri"/>
    <s v="Kiaria"/>
    <x v="2"/>
    <s v="Geoffrey K Gitau"/>
    <s v=""/>
    <s v=""/>
    <s v="Informal Business"/>
    <s v="KENBIM"/>
    <s v="Masonry"/>
    <s v="02/03/2017"/>
  </r>
  <r>
    <s v="VPA6"/>
    <x v="371"/>
    <x v="1"/>
    <s v=""/>
    <s v="12th June,2016"/>
    <d v="2016-06-12T00:00:00"/>
    <s v="1st August,2016"/>
    <d v="2016-08-01T00:00:00"/>
    <s v="Francis Wahinya Kamau"/>
    <s v="Female"/>
    <s v="23196495"/>
    <s v="71866362"/>
    <s v=""/>
    <s v=""/>
    <s v=""/>
    <n v="36.936481000000001"/>
    <n v="-0.79893899999999995"/>
    <s v="Murang'a"/>
    <s v="Kigumo"/>
    <s v="Kangari"/>
    <s v="Kigumo"/>
    <x v="2"/>
    <s v="Mathew Njoroge Nganga"/>
    <s v=""/>
    <s v=""/>
    <s v="Informal Business"/>
    <s v="KENBIM"/>
    <s v="Masonry"/>
    <s v="02/03/2017"/>
  </r>
  <r>
    <s v="VPA6"/>
    <x v="372"/>
    <x v="1"/>
    <s v=""/>
    <s v="13th July,2016"/>
    <d v="2016-07-13T00:00:00"/>
    <s v="1st September,2016"/>
    <d v="2016-09-01T00:00:00"/>
    <s v="Mary Wangari Maina"/>
    <s v="Male"/>
    <s v="25829236"/>
    <s v="724949558"/>
    <s v=""/>
    <s v=""/>
    <s v=""/>
    <n v="36.886369999999999"/>
    <n v="-0.79406299999999996"/>
    <s v="Murang'a"/>
    <s v="Kahuro"/>
    <s v="Kangari"/>
    <s v="Mathaithi"/>
    <x v="2"/>
    <s v="Mathew Njoroge Nganga"/>
    <s v=""/>
    <s v=""/>
    <s v="Informal Business"/>
    <s v="KENBIM"/>
    <s v="Masonry"/>
    <s v="02/03/2017"/>
  </r>
  <r>
    <s v="VPA6"/>
    <x v="373"/>
    <x v="2"/>
    <s v="Demolished"/>
    <s v="11th January,2016"/>
    <d v="2016-01-11T00:00:00"/>
    <s v="1st March,2016"/>
    <d v="2016-03-01T00:00:00"/>
    <s v="David Kinyua Gitari"/>
    <s v="Male"/>
    <s v="20565444"/>
    <s v="723523529"/>
    <s v=""/>
    <s v=""/>
    <s v=""/>
    <n v="36.979365000000001"/>
    <n v="-1.168326"/>
    <s v="Kirinyaga"/>
    <s v="Kirinyaga East"/>
    <s v="Kabare"/>
    <s v="Kimunye"/>
    <x v="0"/>
    <s v="Isaiah M Wandeto"/>
    <s v="Isaiah M Wandeto"/>
    <s v=""/>
    <s v="Informal Business"/>
    <s v="KENBIM"/>
    <s v="Masonry"/>
    <s v="02/03/2017"/>
  </r>
  <r>
    <s v="VPA6"/>
    <x v="374"/>
    <x v="0"/>
    <s v="Unreachable"/>
    <s v="13th December,2015"/>
    <d v="2015-12-13T00:00:00"/>
    <s v="1st February,2016"/>
    <d v="2016-02-01T00:00:00"/>
    <s v="Joseph Githinji Kimaru"/>
    <s v="Male"/>
    <s v="1396483"/>
    <s v="718884870"/>
    <s v=""/>
    <s v=""/>
    <s v=""/>
    <m/>
    <m/>
    <s v="Kirinyaga"/>
    <s v="Gichugu"/>
    <s v="Kabare"/>
    <s v="Kiangombe"/>
    <x v="0"/>
    <s v="Isaiah M Wandeto"/>
    <s v="Isaiah M Wandeto"/>
    <s v=""/>
    <s v="Informal Business"/>
    <s v="KENBIM"/>
    <s v="Masonry"/>
    <s v="02/03/2017"/>
  </r>
  <r>
    <s v="VPA6"/>
    <x v="375"/>
    <x v="0"/>
    <s v="Grievance"/>
    <s v="11th January,2016"/>
    <d v="2016-01-11T00:00:00"/>
    <s v="1st March,2016"/>
    <d v="2016-03-01T00:00:00"/>
    <s v="Hannah Waceke Gitau"/>
    <s v="Female"/>
    <s v="334922"/>
    <s v="726404395"/>
    <s v=""/>
    <s v=""/>
    <s v=""/>
    <n v="36.840091999999999"/>
    <n v="-1.0946670000000001"/>
    <s v="Kiambu"/>
    <s v="Githunguri"/>
    <s v="Ngewa"/>
    <s v="Mitahato"/>
    <x v="0"/>
    <s v="Joseph Ndua Tatu"/>
    <s v="Joseph Ndua Tatu"/>
    <s v=""/>
    <s v="Informal Business"/>
    <s v="KENBIM"/>
    <s v="Masonry"/>
    <s v="02/03/2017"/>
  </r>
  <r>
    <s v="VPA6"/>
    <x v="376"/>
    <x v="1"/>
    <s v=""/>
    <s v="13th December,2015"/>
    <d v="2015-12-13T00:00:00"/>
    <s v="1st February,2016"/>
    <d v="2016-02-01T00:00:00"/>
    <s v="Elizabeth Wanjiru"/>
    <s v="Female"/>
    <s v="10228441"/>
    <s v="722712016"/>
    <s v=""/>
    <s v=""/>
    <s v=""/>
    <n v="36.995612999999999"/>
    <n v="-1.1388769999999999"/>
    <s v="Kiambu"/>
    <s v="Ruiru"/>
    <s v="Theta"/>
    <s v="Murera"/>
    <x v="0"/>
    <s v="Edwin Odhiambo"/>
    <s v="Edwin Odhiambo"/>
    <s v=""/>
    <s v="Informal Business"/>
    <s v="KENBIM"/>
    <s v="Masonry"/>
    <s v="02/03/2017"/>
  </r>
  <r>
    <s v="VPA6"/>
    <x v="377"/>
    <x v="1"/>
    <s v=""/>
    <s v="12th April,2016"/>
    <d v="2016-04-12T00:00:00"/>
    <s v="1st June,2016"/>
    <d v="2016-06-01T00:00:00"/>
    <s v="Samuel Mugo"/>
    <s v="Male"/>
    <s v="14651296"/>
    <s v="789560410"/>
    <s v=""/>
    <s v=""/>
    <s v=""/>
    <n v="37.218957000000003"/>
    <n v="-0.43157800000000002"/>
    <s v="Kirinyaga"/>
    <s v="Kerugoya/Kutus"/>
    <s v="Kathuthuma"/>
    <s v="Gikumbo"/>
    <x v="0"/>
    <s v="Jacob Maina Mwangi"/>
    <s v="Jackson Maina"/>
    <s v=""/>
    <s v="Informal Business"/>
    <s v="KENBIM"/>
    <s v="Masonry"/>
    <s v="02/03/2017"/>
  </r>
  <r>
    <s v="VPA6"/>
    <x v="378"/>
    <x v="1"/>
    <s v=""/>
    <s v="11th November,2015"/>
    <d v="2015-11-11T00:00:00"/>
    <s v="31st December,2015"/>
    <d v="2015-12-31T00:00:00"/>
    <s v="Josephat Mwaura Kamau"/>
    <s v="Male"/>
    <s v="11461256"/>
    <s v="726929414"/>
    <s v=""/>
    <s v=""/>
    <s v=""/>
    <n v="36.165092999999999"/>
    <n v="-0.14294200000000001"/>
    <s v="Nakuru"/>
    <s v="Bahati"/>
    <s v="Chania"/>
    <s v="Bibirion"/>
    <x v="0"/>
    <s v="Peter Kamau Macharia"/>
    <s v="Peter Kamau Macharia"/>
    <s v=""/>
    <s v="Informal Business"/>
    <s v="KENBIM"/>
    <s v="Masonry"/>
    <s v="02/03/2017"/>
  </r>
  <r>
    <s v="VPA6"/>
    <x v="379"/>
    <x v="1"/>
    <s v=""/>
    <s v="13th December,2015"/>
    <d v="2015-12-13T00:00:00"/>
    <s v="1st February,2016"/>
    <d v="2016-02-01T00:00:00"/>
    <s v="Kipkoech.R. Nyeno"/>
    <s v="Male"/>
    <s v="25611783"/>
    <s v="724212422"/>
    <s v=""/>
    <s v=""/>
    <s v=""/>
    <n v="35.333787999999998"/>
    <n v="0.23318700000000001"/>
    <s v="Nandi"/>
    <s v="Nandi Hills"/>
    <s v="Juyat"/>
    <s v="Kalelach"/>
    <x v="0"/>
    <s v="Job K Soimo"/>
    <s v="Job K Soimo"/>
    <s v=""/>
    <s v="Informal Business"/>
    <s v="MKD"/>
    <s v="Masonry"/>
    <s v="02/03/2017"/>
  </r>
  <r>
    <s v="VPA6"/>
    <x v="380"/>
    <x v="0"/>
    <s v="Non Compliant"/>
    <s v="11th November,2015"/>
    <d v="2015-11-11T00:00:00"/>
    <s v="31st December,2015"/>
    <d v="2015-12-31T00:00:00"/>
    <s v="Trevor Jennings"/>
    <s v="Male"/>
    <s v="21198283"/>
    <s v="700382259"/>
    <s v=""/>
    <s v=""/>
    <s v=""/>
    <n v="35.172570999999998"/>
    <n v="-0.36244799999999999"/>
    <s v="Kericho"/>
    <s v="Belgut"/>
    <s v="Sofia"/>
    <s v="Sofia"/>
    <x v="0"/>
    <s v="Jotham Kaluma"/>
    <s v="Stephen Nyange"/>
    <s v=""/>
    <s v="Informal Business"/>
    <s v="FLEXI"/>
    <s v="Tubular"/>
    <s v="02/03/2017"/>
  </r>
  <r>
    <s v="VPA6"/>
    <x v="381"/>
    <x v="1"/>
    <s v=""/>
    <s v="2nd February,2016"/>
    <d v="2016-02-02T00:00:00"/>
    <s v="23rd March,2016"/>
    <d v="2016-03-23T00:00:00"/>
    <s v="Josephine Wangare Kimwana"/>
    <s v="Female"/>
    <s v="99999"/>
    <s v="723940134"/>
    <s v=""/>
    <s v=""/>
    <s v=""/>
    <n v="36.703524999999999"/>
    <n v="-1.1851750000000001"/>
    <s v="Kiambu"/>
    <s v="Limuru"/>
    <s v="Redhill"/>
    <s v="Redhill"/>
    <x v="0"/>
    <s v="Biomax Energy Ent"/>
    <s v="N/A"/>
    <s v=""/>
    <s v="Informal Business"/>
    <s v="KENBIM"/>
    <s v="Masonry"/>
    <s v="02/03/2017"/>
  </r>
  <r>
    <s v="VPA6"/>
    <x v="382"/>
    <x v="1"/>
    <s v=""/>
    <s v="20th February,2016"/>
    <d v="2016-02-20T00:00:00"/>
    <s v="10th April,2016"/>
    <d v="2016-04-10T00:00:00"/>
    <s v="Jane Wanjiru Ririani"/>
    <s v="Female"/>
    <s v="4863661"/>
    <s v="712722604"/>
    <s v=""/>
    <s v=""/>
    <s v=""/>
    <n v="36.565040000000003"/>
    <n v="-0.62883199999999995"/>
    <s v="Nyandarua"/>
    <s v="North Kinangop"/>
    <s v="Engineer"/>
    <s v="Kahuru"/>
    <x v="0"/>
    <s v="John Ochoki Obaga"/>
    <s v="N/A"/>
    <s v=""/>
    <s v="Informal Business"/>
    <s v="KENBIM"/>
    <s v="Masonry"/>
    <s v="02/03/2017"/>
  </r>
  <r>
    <s v="VPA6"/>
    <x v="383"/>
    <x v="0"/>
    <s v="Hostile Client"/>
    <s v="11th January,2016"/>
    <d v="2016-01-11T00:00:00"/>
    <s v="1st March,2016"/>
    <d v="2016-03-01T00:00:00"/>
    <s v="Sarah Njoki Mugacha"/>
    <s v="Female"/>
    <s v="10255194"/>
    <s v="721520380"/>
    <s v=""/>
    <s v=""/>
    <s v=""/>
    <m/>
    <m/>
    <s v="Kiambu"/>
    <s v="Kiambaa"/>
    <s v="Kihara"/>
    <s v="Gachie"/>
    <x v="0"/>
    <s v="Biomax Energy Ent"/>
    <s v="Biomax Energy Ent"/>
    <s v=""/>
    <s v="Informal Business"/>
    <s v="KENBIM"/>
    <s v="Masonry"/>
    <s v="02/03/2017"/>
  </r>
  <r>
    <s v="VPA6"/>
    <x v="384"/>
    <x v="1"/>
    <s v=""/>
    <s v="11th February,2016"/>
    <d v="2016-02-11T00:00:00"/>
    <s v="1st April,2016"/>
    <d v="2016-04-01T00:00:00"/>
    <s v="Joseph Kagwima Kabuani"/>
    <s v="Male"/>
    <s v="4830969"/>
    <s v="721296934"/>
    <s v=""/>
    <s v=""/>
    <s v=""/>
    <n v="37.028055999999999"/>
    <n v="-1.2755559999999999"/>
    <s v="Nairobi"/>
    <s v="Embakasi East"/>
    <s v="Ruai"/>
    <s v="Bondeni"/>
    <x v="0"/>
    <s v="Biomax Energy Ent"/>
    <s v="Biomax Energy Ent"/>
    <s v=""/>
    <s v="Informal Business"/>
    <s v="KENBIM"/>
    <s v="Masonry"/>
    <s v="02/03/2017"/>
  </r>
  <r>
    <s v="VPA6"/>
    <x v="385"/>
    <x v="1"/>
    <s v=""/>
    <s v="21st November,2015"/>
    <d v="2015-11-21T00:00:00"/>
    <s v="10th January,2016"/>
    <d v="2016-01-10T00:00:00"/>
    <s v="Johnson Theuri"/>
    <s v="Male"/>
    <s v="802969"/>
    <s v="722977382"/>
    <s v=""/>
    <s v=""/>
    <s v=""/>
    <n v="36.254553000000001"/>
    <n v="-0.191882"/>
    <s v="Nyandarua"/>
    <s v="Ol Kalou"/>
    <s v="Mirangine"/>
    <s v="Mirangine"/>
    <x v="0"/>
    <s v="John Kariuki"/>
    <s v="John Kariuki"/>
    <s v=""/>
    <s v="Informal Business"/>
    <s v="KENBIM"/>
    <s v="Masonry"/>
    <s v="02/03/2017"/>
  </r>
  <r>
    <s v="VPA6"/>
    <x v="386"/>
    <x v="0"/>
    <s v="Unreachable"/>
    <s v="19th August,2016"/>
    <d v="2016-08-19T00:00:00"/>
    <s v="8th October,2016"/>
    <d v="2016-10-08T00:00:00"/>
    <s v="Moses Mugo"/>
    <s v="Male"/>
    <s v="40412840"/>
    <s v="254716661306"/>
    <s v="2.55E+11"/>
    <s v=""/>
    <s v=""/>
    <m/>
    <m/>
    <s v="Embu"/>
    <s v="Runyenjes"/>
    <s v=""/>
    <s v=""/>
    <x v="0"/>
    <s v="Aggrey Itavale"/>
    <s v=""/>
    <s v=""/>
    <s v="Informal Business"/>
    <s v="KENBIM"/>
    <s v="Masonry"/>
    <s v="02/03/2017"/>
  </r>
  <r>
    <s v="VPA6"/>
    <x v="387"/>
    <x v="2"/>
    <s v="Hostile Client"/>
    <s v="24th January,2016"/>
    <d v="2016-01-24T00:00:00"/>
    <s v="14th March,2016"/>
    <d v="2016-03-14T00:00:00"/>
    <s v="David Orwenyo"/>
    <s v="Male"/>
    <s v="10785573"/>
    <s v="722896411"/>
    <s v="2.55E+11"/>
    <s v=""/>
    <s v=""/>
    <n v="34.891368"/>
    <n v="-0.75785800000000003"/>
    <s v="Nyamira"/>
    <s v="Borabu"/>
    <s v="Nyansiongo"/>
    <s v="Tinderet"/>
    <x v="0"/>
    <s v="Joseph Oigara Nyakundi"/>
    <s v=""/>
    <s v=""/>
    <s v="Informal Business"/>
    <s v="KENBIM"/>
    <s v="Masonry"/>
    <s v="02/03/2017"/>
  </r>
  <r>
    <s v="VPA6"/>
    <x v="388"/>
    <x v="0"/>
    <s v="Unreachable"/>
    <s v="11th February,2016"/>
    <d v="2016-02-11T00:00:00"/>
    <s v="1st April,2016"/>
    <d v="2016-04-01T00:00:00"/>
    <s v="Margaret W Kungu"/>
    <s v="Female"/>
    <s v="14594941"/>
    <s v="254724587918"/>
    <s v="2.55E+11"/>
    <s v=""/>
    <s v=""/>
    <m/>
    <m/>
    <s v="Kiambu"/>
    <s v="Limuru"/>
    <s v="Ndeiya"/>
    <s v="Miritho"/>
    <x v="0"/>
    <s v="Geoffrey Ndua Mbugua"/>
    <s v=""/>
    <s v=""/>
    <s v="Informal Business"/>
    <s v="KENBIM"/>
    <s v="Masonry"/>
    <s v="02/03/2017"/>
  </r>
  <r>
    <s v="VPA6"/>
    <x v="389"/>
    <x v="1"/>
    <s v=""/>
    <s v="11th February,2016"/>
    <d v="2016-02-11T00:00:00"/>
    <s v="1st April,2016"/>
    <d v="2016-04-01T00:00:00"/>
    <s v="Joseph Ndungu Githaiga"/>
    <s v="Male"/>
    <s v="3180208"/>
    <s v="722271983"/>
    <s v="2.55E+11"/>
    <s v=""/>
    <s v=""/>
    <n v="36.393389999999997"/>
    <n v="0.29892800000000003"/>
    <s v="Nyandarua"/>
    <s v="Ndaragwa"/>
    <s v="Marmanet"/>
    <s v="Muhoteni"/>
    <x v="0"/>
    <s v="Harun Muchiri Stephen"/>
    <s v=""/>
    <s v=""/>
    <s v="Informal Business"/>
    <s v="AKUT"/>
    <s v="Masonry"/>
    <s v="02/03/2017"/>
  </r>
  <r>
    <s v="VPA6"/>
    <x v="390"/>
    <x v="1"/>
    <s v=""/>
    <s v="13th December,2015"/>
    <d v="2015-12-13T00:00:00"/>
    <s v="1st February,2016"/>
    <d v="2016-02-01T00:00:00"/>
    <s v="Simon N Mwangi"/>
    <s v="Male"/>
    <s v="11507942"/>
    <s v="722245428"/>
    <s v="2.55E+11"/>
    <s v=""/>
    <s v=""/>
    <n v="36.378526000000001"/>
    <n v="0.183756"/>
    <s v="Laikipia"/>
    <s v="Laikipia  West"/>
    <s v="Marmanet"/>
    <s v="Munanda"/>
    <x v="0"/>
    <s v="Harun Muchiri Stephen"/>
    <s v=""/>
    <s v=""/>
    <s v="Informal Business"/>
    <s v="KENBIM"/>
    <s v="Masonry"/>
    <s v="02/03/2017"/>
  </r>
  <r>
    <s v="VPA6"/>
    <x v="391"/>
    <x v="1"/>
    <s v=""/>
    <s v="12th June,2016"/>
    <d v="2016-06-12T00:00:00"/>
    <s v="1st August,2016"/>
    <d v="2016-08-01T00:00:00"/>
    <s v="David A Cheruiyot"/>
    <s v="Male"/>
    <s v="5241364"/>
    <s v="711166660"/>
    <s v="2.55E+11"/>
    <s v=""/>
    <s v=""/>
    <n v="35.187610999999997"/>
    <n v="-0.61749600000000004"/>
    <s v="Kericho"/>
    <s v="Bureti"/>
    <s v="Kaplatet"/>
    <s v="Chematich"/>
    <x v="0"/>
    <s v="Philip Kiget"/>
    <s v=""/>
    <s v=""/>
    <s v="Informal Business"/>
    <s v="KENBIM"/>
    <s v="Masonry"/>
    <s v="02/03/2017"/>
  </r>
  <r>
    <s v="VPA6"/>
    <x v="392"/>
    <x v="1"/>
    <s v=""/>
    <s v="12th March,2016"/>
    <d v="2016-03-12T00:00:00"/>
    <s v="1st May,2016"/>
    <d v="2016-05-01T00:00:00"/>
    <s v="Philipa Nyamulo Ochidi"/>
    <s v="Female"/>
    <s v="1892161"/>
    <s v="729553434"/>
    <s v="2.55E+11"/>
    <s v=""/>
    <s v=""/>
    <n v="34.514446999999997"/>
    <n v="0.106833"/>
    <s v="Siaya"/>
    <s v="Gem"/>
    <s v="Yala"/>
    <s v="Nyamninia"/>
    <x v="0"/>
    <s v="Peter O Ong'ai"/>
    <s v=""/>
    <s v=""/>
    <s v="Informal Business"/>
    <s v="KENBIM"/>
    <s v="Masonry"/>
    <s v="02/03/2017"/>
  </r>
  <r>
    <s v="VPA6"/>
    <x v="393"/>
    <x v="2"/>
    <s v="Hostile Client"/>
    <s v="11th February,2016"/>
    <d v="2016-02-11T00:00:00"/>
    <s v="1st April,2016"/>
    <d v="2016-04-01T00:00:00"/>
    <s v="Anthony K Njeru"/>
    <s v="Male"/>
    <s v="21146319"/>
    <s v="254721612749"/>
    <s v="2.55E+11"/>
    <s v=""/>
    <s v=""/>
    <m/>
    <m/>
    <s v="Kirinyaga"/>
    <s v="Kirinyaga Central"/>
    <s v="Inoi"/>
    <s v="Gakarara"/>
    <x v="0"/>
    <s v="Isaiah M Wandeto"/>
    <s v=""/>
    <s v=""/>
    <s v="Informal Business"/>
    <s v="KENBIM"/>
    <s v="Masonry"/>
    <s v="02/03/2017"/>
  </r>
  <r>
    <s v="VPA6"/>
    <x v="394"/>
    <x v="0"/>
    <s v="Unreachable"/>
    <s v="12th November,2015"/>
    <d v="2015-11-12T00:00:00"/>
    <s v="1st January,2016"/>
    <d v="2016-01-01T00:00:00"/>
    <s v="Charity Njeri Kibuchi"/>
    <s v="Female"/>
    <s v="6091582"/>
    <s v="254711793481"/>
    <s v="2.55E+11"/>
    <s v=""/>
    <s v=""/>
    <m/>
    <m/>
    <s v="Kirinyaga"/>
    <s v="Kirinyaga Central"/>
    <s v="Inoi"/>
    <s v="Kariko"/>
    <x v="0"/>
    <s v="Nicholas Kimenyi"/>
    <s v=""/>
    <s v=""/>
    <s v="Informal Business"/>
    <s v="KENBIM"/>
    <s v="Masonry"/>
    <s v="02/03/2017"/>
  </r>
  <r>
    <s v="VPA6"/>
    <x v="395"/>
    <x v="2"/>
    <s v="Hostile Client"/>
    <s v="12th November,2015"/>
    <d v="2015-11-12T00:00:00"/>
    <s v="1st January,2016"/>
    <d v="2016-01-01T00:00:00"/>
    <s v="Anthony Maina Muriithi"/>
    <s v="Male"/>
    <s v="25168951"/>
    <s v="254729457032"/>
    <s v="2.55E+11"/>
    <s v=""/>
    <s v=""/>
    <m/>
    <m/>
    <s v="Kirinyaga"/>
    <s v="Kirinyaga Central"/>
    <s v="Inoi"/>
    <s v="Kariko"/>
    <x v="0"/>
    <s v="Nicholas Kimenyi"/>
    <s v=""/>
    <s v=""/>
    <s v="Informal Business"/>
    <s v="KENBIM"/>
    <s v="Masonry"/>
    <s v="02/03/2017"/>
  </r>
  <r>
    <s v="VPA6"/>
    <x v="396"/>
    <x v="0"/>
    <s v="Unreachable"/>
    <s v="12th November,2015"/>
    <d v="2015-11-12T00:00:00"/>
    <s v="1st January,2016"/>
    <d v="2016-01-01T00:00:00"/>
    <s v="James Gichuki Wairi"/>
    <s v="Male"/>
    <s v="2905492"/>
    <s v="254714422184"/>
    <s v="2.55E+11"/>
    <s v=""/>
    <s v=""/>
    <m/>
    <m/>
    <s v="Kirinyaga"/>
    <s v="Kirinyaga Central"/>
    <s v="Mutira"/>
    <s v="Kabari"/>
    <x v="0"/>
    <s v="Nicholas Kimenyi"/>
    <s v=""/>
    <s v=""/>
    <s v="Informal Business"/>
    <s v="KENBIM"/>
    <s v="Masonry"/>
    <s v="02/03/2017"/>
  </r>
  <r>
    <s v="VPA6"/>
    <x v="397"/>
    <x v="2"/>
    <s v="Hostile Client"/>
    <s v="12th November,2015"/>
    <d v="2015-11-12T00:00:00"/>
    <s v="1st January,2016"/>
    <d v="2016-01-01T00:00:00"/>
    <s v="Peninnah Wambui Mwangi"/>
    <s v="Female"/>
    <s v="11317688"/>
    <s v="254712951918"/>
    <s v="2.55E+11"/>
    <s v=""/>
    <s v=""/>
    <m/>
    <m/>
    <s v="Kirinyaga"/>
    <s v="Kirinyaga Central"/>
    <s v="Inoi"/>
    <s v="Kariko"/>
    <x v="0"/>
    <s v="Nicholas Kimenyi"/>
    <s v=""/>
    <s v=""/>
    <s v="Informal Business"/>
    <s v="KENBIM"/>
    <s v="Masonry"/>
    <s v="02/03/2017"/>
  </r>
  <r>
    <s v="VPA6"/>
    <x v="398"/>
    <x v="2"/>
    <s v="Hostile Client"/>
    <s v="13th December,2015"/>
    <d v="2015-12-13T00:00:00"/>
    <s v="1st February,2016"/>
    <d v="2016-02-01T00:00:00"/>
    <s v="Jane Njeri Karani"/>
    <s v="Female"/>
    <s v="14714029"/>
    <s v="724216765"/>
    <s v=""/>
    <s v=""/>
    <s v=""/>
    <m/>
    <m/>
    <s v="Kirinyaga"/>
    <s v="Kirinyaga Central"/>
    <s v="Mutira"/>
    <s v="Kagumo"/>
    <x v="0"/>
    <s v="Nicholas Kimenyi"/>
    <s v=""/>
    <s v=""/>
    <s v="Informal Business"/>
    <s v="KENBIM"/>
    <s v="Masonry"/>
    <s v="02/03/2017"/>
  </r>
  <r>
    <s v="VPA6"/>
    <x v="399"/>
    <x v="0"/>
    <s v="Unreachable"/>
    <s v="13th December,2015"/>
    <d v="2015-12-13T00:00:00"/>
    <s v="1st February,2016"/>
    <d v="2016-02-01T00:00:00"/>
    <s v="Peter Mwangi"/>
    <s v="Male"/>
    <s v="27056378"/>
    <s v="788226835"/>
    <s v=""/>
    <s v=""/>
    <s v=""/>
    <m/>
    <m/>
    <s v="Laikipia"/>
    <s v="Laikipia East"/>
    <s v="Serera"/>
    <s v="Nyakumu"/>
    <x v="0"/>
    <s v="George Kiriungi Ngatia"/>
    <s v="George Kiriungi Ngatia"/>
    <s v=""/>
    <s v="Informal Business"/>
    <s v="KENBIM"/>
    <s v="Masonry"/>
    <s v="02/03/2017"/>
  </r>
  <r>
    <s v="VPA6"/>
    <x v="400"/>
    <x v="0"/>
    <s v="Unreachable"/>
    <s v="9th January,2016"/>
    <d v="2016-01-09T00:00:00"/>
    <s v="28th February,2016"/>
    <d v="2016-02-28T00:00:00"/>
    <s v="Victor Githigi"/>
    <s v="Male"/>
    <s v="216881"/>
    <s v="792564814"/>
    <s v=""/>
    <s v=""/>
    <s v=""/>
    <m/>
    <m/>
    <s v="Meru"/>
    <s v="Buuri"/>
    <s v="Kisima"/>
    <s v="Gitugi"/>
    <x v="0"/>
    <s v="George Kiriungi Ngatia"/>
    <s v=""/>
    <s v=""/>
    <s v="Informal Business"/>
    <s v="KENBIM"/>
    <s v="Masonry"/>
    <s v="02/03/2017"/>
  </r>
  <r>
    <s v="VPA6"/>
    <x v="401"/>
    <x v="0"/>
    <s v="Unreachable"/>
    <s v="14th February,2016"/>
    <d v="2016-02-14T00:00:00"/>
    <s v="4th April,2016"/>
    <d v="2016-04-04T00:00:00"/>
    <s v="Simon G Kamau"/>
    <s v="Male"/>
    <s v="24059516"/>
    <s v="729691841"/>
    <s v=""/>
    <s v=""/>
    <s v=""/>
    <m/>
    <m/>
    <s v="Meru"/>
    <s v="Buuri"/>
    <s v="Timau"/>
    <s v="Ngenia"/>
    <x v="0"/>
    <s v="George Kiriungi Ngatia"/>
    <s v=""/>
    <s v=""/>
    <s v="Informal Business"/>
    <s v="KENBIM"/>
    <s v="Masonry"/>
    <s v="02/03/2017"/>
  </r>
  <r>
    <s v="VPA6"/>
    <x v="402"/>
    <x v="0"/>
    <s v="Unreachable"/>
    <s v="13th December,2015"/>
    <d v="2015-12-13T00:00:00"/>
    <s v="1st February,2016"/>
    <d v="2016-02-01T00:00:00"/>
    <s v="Paul Mathenge"/>
    <s v="Male"/>
    <s v="24583677"/>
    <s v="714574533"/>
    <s v=""/>
    <s v=""/>
    <s v=""/>
    <m/>
    <m/>
    <s v="Meru"/>
    <s v="Buuri"/>
    <s v="Kisima"/>
    <s v="Ngenia"/>
    <x v="0"/>
    <s v="George Kiriungi Ngatia"/>
    <s v="George Kiriungi Ngatia"/>
    <s v=""/>
    <s v="Informal Business"/>
    <s v="KENBIM"/>
    <s v="Masonry"/>
    <s v="02/03/2017"/>
  </r>
  <r>
    <s v="VPA6"/>
    <x v="403"/>
    <x v="0"/>
    <s v="Unreachable"/>
    <s v="11th February,2016"/>
    <d v="2016-02-11T00:00:00"/>
    <s v="1st April,2016"/>
    <d v="2016-04-01T00:00:00"/>
    <s v="Joyce Wakuthi Ngiri"/>
    <s v="Female"/>
    <s v="3387433"/>
    <s v="254722351479"/>
    <s v="2.55E+11"/>
    <s v=""/>
    <s v=""/>
    <m/>
    <m/>
    <s v="Kirinyaga"/>
    <s v="Kirinyaga Central"/>
    <s v="Mutira"/>
    <s v="Kaguyu"/>
    <x v="0"/>
    <s v="Nicholas Kimenyi"/>
    <s v="Nicholas Gichura Kimenyi"/>
    <s v=""/>
    <s v="Informal Business"/>
    <s v="KENBIM"/>
    <s v="Masonry"/>
    <s v="02/03/2017"/>
  </r>
  <r>
    <s v="VPA6"/>
    <x v="404"/>
    <x v="0"/>
    <s v="Unreachable"/>
    <s v="12th March,2016"/>
    <d v="2016-03-12T00:00:00"/>
    <s v="1st May,2016"/>
    <d v="2016-05-01T00:00:00"/>
    <s v="Father Michael Ondiek"/>
    <s v="Male"/>
    <s v="99999"/>
    <s v="722655880"/>
    <s v=""/>
    <s v=""/>
    <s v=""/>
    <m/>
    <m/>
    <s v="Nakuru"/>
    <s v="Kuresoi"/>
    <s v="Kamara"/>
    <s v="Baraka"/>
    <x v="0"/>
    <s v="Samson Tenai"/>
    <s v=""/>
    <s v=""/>
    <s v="Informal Business"/>
    <s v="MKD"/>
    <s v="Masonry"/>
    <s v="02/03/2017"/>
  </r>
  <r>
    <s v="VPA6"/>
    <x v="405"/>
    <x v="1"/>
    <s v=""/>
    <s v="12th March,2016"/>
    <d v="2016-03-12T00:00:00"/>
    <s v="1st May,2016"/>
    <d v="2016-05-01T00:00:00"/>
    <s v="Peter Mbugua Mungai"/>
    <s v="Male"/>
    <s v="99999"/>
    <s v="726100113"/>
    <s v=""/>
    <s v=""/>
    <s v=""/>
    <n v="35.082169"/>
    <n v="0.96545800000000004"/>
    <s v="Trans Nzoia"/>
    <s v="Kiminini"/>
    <s v="Sirende"/>
    <s v="Sirende"/>
    <x v="0"/>
    <s v="Samson Tenai"/>
    <s v=""/>
    <s v=""/>
    <s v="Informal Business"/>
    <s v="KENBIM"/>
    <s v="Masonry"/>
    <s v="02/03/2017"/>
  </r>
  <r>
    <s v="VPA6"/>
    <x v="406"/>
    <x v="1"/>
    <s v=""/>
    <s v="12th April,2016"/>
    <d v="2016-04-12T00:00:00"/>
    <s v="1st June,2016"/>
    <d v="2016-06-01T00:00:00"/>
    <s v="Osiri Nyakundi"/>
    <s v="Male"/>
    <s v="99999"/>
    <s v="724330947"/>
    <s v=""/>
    <s v=""/>
    <s v=""/>
    <n v="35.194035999999997"/>
    <n v="0.94122600000000001"/>
    <s v="Trans Nzoia"/>
    <s v="Cherengany"/>
    <s v="Motosiet"/>
    <s v="Moige B"/>
    <x v="0"/>
    <s v="Samson Tenai"/>
    <s v=""/>
    <s v=""/>
    <s v="Informal Business"/>
    <s v="KENBIM"/>
    <s v="Masonry"/>
    <s v="02/03/2017"/>
  </r>
  <r>
    <s v="VPA6"/>
    <x v="407"/>
    <x v="1"/>
    <s v=""/>
    <s v="3rd June,2016"/>
    <d v="2016-06-03T00:00:00"/>
    <s v="23rd July,2016"/>
    <d v="2016-07-23T00:00:00"/>
    <s v="Solomon Muraya"/>
    <s v="Male"/>
    <s v="23031427"/>
    <s v="720329227"/>
    <s v=""/>
    <s v=""/>
    <s v=""/>
    <n v="37.120866999999997"/>
    <n v="-0.27397199999999999"/>
    <s v="Nyeri"/>
    <s v="Kieni East"/>
    <s v="Kabaru"/>
    <s v="Warazo"/>
    <x v="0"/>
    <s v="Reuben Ngure Kariuki"/>
    <s v=""/>
    <s v=""/>
    <s v="Informal Business"/>
    <s v="KENBIM"/>
    <s v="Masonry"/>
    <s v="02/03/2017"/>
  </r>
  <r>
    <s v="VPA6"/>
    <x v="408"/>
    <x v="1"/>
    <s v=""/>
    <s v="12th April,2016"/>
    <d v="2016-04-12T00:00:00"/>
    <s v="1st June,2016"/>
    <d v="2016-06-01T00:00:00"/>
    <s v="John Muhia Njuguna"/>
    <s v="Male"/>
    <s v="1142305"/>
    <s v="708489639"/>
    <s v=""/>
    <s v=""/>
    <s v=""/>
    <n v="36.170993000000003"/>
    <n v="-0.14341799999999999"/>
    <s v="Nakuru"/>
    <s v="Bahati"/>
    <s v="Bahati"/>
    <s v="Mugomo"/>
    <x v="0"/>
    <s v="Green Action Network Ltd"/>
    <s v="David Kuria Chege"/>
    <s v=""/>
    <s v="Informal Business"/>
    <s v="KENBIM"/>
    <s v="Masonry"/>
    <s v="02/03/2017"/>
  </r>
  <r>
    <s v="VPA6"/>
    <x v="409"/>
    <x v="0"/>
    <s v="Unreachable"/>
    <s v="12th April,2016"/>
    <d v="2016-04-12T00:00:00"/>
    <s v="1st June,2016"/>
    <d v="2016-06-01T00:00:00"/>
    <s v="Jeremiah Bundi Muriithi"/>
    <s v="Male"/>
    <s v="29442011"/>
    <s v="737904143"/>
    <s v=""/>
    <s v=""/>
    <s v=""/>
    <m/>
    <m/>
    <s v="Kirinyaga"/>
    <s v="Kirinyaga Central"/>
    <s v="Kanyekiini"/>
    <s v="Karia"/>
    <x v="0"/>
    <s v="Isaiah M Wandeto"/>
    <s v="Isaiah M Wandeto"/>
    <s v=""/>
    <s v="Informal Business"/>
    <s v="KENBIM"/>
    <s v="Masonry"/>
    <s v="02/03/2017"/>
  </r>
  <r>
    <s v="VPA6"/>
    <x v="410"/>
    <x v="1"/>
    <s v=""/>
    <s v="20th November,2015"/>
    <d v="2015-11-20T00:00:00"/>
    <s v="9th January,2016"/>
    <d v="2016-01-09T00:00:00"/>
    <s v="Catherine Njeri Mbogo"/>
    <s v="Female"/>
    <s v="99999"/>
    <s v="722696302"/>
    <s v=""/>
    <s v=""/>
    <s v=""/>
    <n v="36.744517000000002"/>
    <n v="-0.29083999999999999"/>
    <s v="Nyeri"/>
    <s v="Kieni West"/>
    <s v="Gatarakwa"/>
    <s v="Watuka"/>
    <x v="0"/>
    <s v="Loise Gathoni Murigu"/>
    <s v=""/>
    <s v=""/>
    <s v="Informal Business"/>
    <s v="MKD"/>
    <s v="Masonry"/>
    <s v="02/03/2017"/>
  </r>
  <r>
    <s v="VPA6"/>
    <x v="411"/>
    <x v="1"/>
    <s v=""/>
    <s v="12th April,2016"/>
    <d v="2016-04-12T00:00:00"/>
    <s v="1st June,2016"/>
    <d v="2016-06-01T00:00:00"/>
    <s v="John Ndirangu Karururma"/>
    <s v="Male"/>
    <s v="5507256"/>
    <s v="721746149"/>
    <s v=""/>
    <s v=""/>
    <s v=""/>
    <n v="36.768917000000002"/>
    <n v="-0.27861399999999997"/>
    <s v="Nyeri"/>
    <s v="Kieni West"/>
    <s v="Gatarakwa"/>
    <s v="Watuka"/>
    <x v="0"/>
    <s v="Loise Gathoni Murigu"/>
    <s v=""/>
    <s v=""/>
    <s v="Informal Business"/>
    <s v="MKD"/>
    <s v="Masonry"/>
    <s v="02/03/2017"/>
  </r>
  <r>
    <s v="VPA6"/>
    <x v="412"/>
    <x v="1"/>
    <s v=""/>
    <s v="12th March,2016"/>
    <d v="2016-03-12T00:00:00"/>
    <s v="1st May,2016"/>
    <d v="2016-05-01T00:00:00"/>
    <s v="Emily Mogire"/>
    <s v="Female"/>
    <s v="99999"/>
    <s v="722273861"/>
    <s v=""/>
    <s v=""/>
    <s v=""/>
    <n v="34.691788000000003"/>
    <n v="-0.67331700000000005"/>
    <s v="Kisii"/>
    <s v="Kisii South"/>
    <s v="Bokeire"/>
    <s v="Ekiendege"/>
    <x v="0"/>
    <s v="Thomas Masese Gikona"/>
    <s v="Thomas Masese Gekona"/>
    <s v=""/>
    <s v="Informal Business"/>
    <s v="KENBIM"/>
    <s v="Masonry"/>
    <s v="02/03/2017"/>
  </r>
  <r>
    <s v="VPA6"/>
    <x v="413"/>
    <x v="1"/>
    <s v=""/>
    <s v="12th April,2016"/>
    <d v="2016-04-12T00:00:00"/>
    <s v="1st June,2016"/>
    <d v="2016-06-01T00:00:00"/>
    <s v="Jairo Moturi Osaka"/>
    <s v="Male"/>
    <s v="8578003"/>
    <s v="725274273"/>
    <s v=""/>
    <s v=""/>
    <s v=""/>
    <n v="34.745792999999999"/>
    <n v="-0.87934500000000004"/>
    <s v="Kisii"/>
    <s v="Kenyenya"/>
    <s v="Boilimonge"/>
    <s v="Kerongorori"/>
    <x v="0"/>
    <s v="Thomas Masese Gikona"/>
    <s v="Thomas Masese Gekona"/>
    <s v=""/>
    <s v="Informal Business"/>
    <s v="KENBIM"/>
    <s v="Masonry"/>
    <s v="02/03/2017"/>
  </r>
  <r>
    <s v="VPA6"/>
    <x v="414"/>
    <x v="1"/>
    <s v=""/>
    <s v="13th July,2016"/>
    <d v="2016-07-13T00:00:00"/>
    <s v="1st September,2016"/>
    <d v="2016-09-01T00:00:00"/>
    <s v="Francis Lusese Alusiola"/>
    <s v="Male"/>
    <s v="10725825"/>
    <s v="722610164"/>
    <s v=""/>
    <s v=""/>
    <s v=""/>
    <n v="34.782525"/>
    <n v="0.31829000000000002"/>
    <s v="Kakamega"/>
    <s v="Lurambi"/>
    <s v="Mahiakalo"/>
    <s v="Ichina"/>
    <x v="0"/>
    <s v="Gillet Lihanda"/>
    <s v=""/>
    <s v=""/>
    <s v="Informal Business"/>
    <s v="MKD"/>
    <s v="Masonry"/>
    <s v="02/03/2017"/>
  </r>
  <r>
    <s v="VPA6"/>
    <x v="415"/>
    <x v="1"/>
    <s v=""/>
    <s v="12th May,2016"/>
    <d v="2016-05-12T00:00:00"/>
    <s v="1st July,2016"/>
    <d v="2016-07-01T00:00:00"/>
    <s v="Ann Njambi Mbuthia"/>
    <s v="Female"/>
    <s v="3328723"/>
    <s v="726291607"/>
    <s v=""/>
    <s v=""/>
    <s v=""/>
    <n v="36.993658000000003"/>
    <n v="-1.256041"/>
    <s v="Nairobi"/>
    <s v="Embakasi"/>
    <s v="Ruai"/>
    <s v="Gatooro"/>
    <x v="0"/>
    <s v="Lazarus N Kariuki"/>
    <s v=""/>
    <s v=""/>
    <s v="Informal Business"/>
    <s v="KENBIM"/>
    <s v="Masonry"/>
    <s v="02/03/2017"/>
  </r>
  <r>
    <s v="VPA6"/>
    <x v="416"/>
    <x v="1"/>
    <s v=""/>
    <s v="12th June,2016"/>
    <d v="2016-06-12T00:00:00"/>
    <s v="1st August,2016"/>
    <d v="2016-08-01T00:00:00"/>
    <s v="Leah Wanjiku Wakarogo"/>
    <s v="Female"/>
    <s v="1123021"/>
    <s v="725223489"/>
    <s v=""/>
    <s v=""/>
    <s v=""/>
    <n v="36.624203000000001"/>
    <n v="-1.17527"/>
    <s v="Kiambu"/>
    <s v="Limuru"/>
    <s v="Kerwa"/>
    <s v="Kerwa"/>
    <x v="0"/>
    <s v="Nilelynk Innovators"/>
    <s v=""/>
    <s v=""/>
    <s v="Informal Business"/>
    <s v="KENBIM"/>
    <s v="Masonry"/>
    <s v="02/03/2017"/>
  </r>
  <r>
    <s v="VPA6"/>
    <x v="417"/>
    <x v="2"/>
    <s v="Demolished"/>
    <s v="13th July,2016"/>
    <d v="2016-07-13T00:00:00"/>
    <s v="1st September,2016"/>
    <d v="2016-09-01T00:00:00"/>
    <s v="Richard Kaguchia Wambugu"/>
    <s v="Male"/>
    <s v="26023862"/>
    <s v="72068509"/>
    <s v=""/>
    <s v=""/>
    <s v=""/>
    <n v="36.229101999999997"/>
    <n v="6.0499999999999996E-4"/>
    <s v="Nyandarua"/>
    <s v="Ndaragwa"/>
    <s v="Ngamini"/>
    <s v="Ngamini"/>
    <x v="0"/>
    <s v="KREEN"/>
    <s v=""/>
    <s v=""/>
    <s v="Informal Business"/>
    <s v="MKD"/>
    <s v="Masonry"/>
    <s v="02/03/2017"/>
  </r>
  <r>
    <s v="VPA6"/>
    <x v="418"/>
    <x v="1"/>
    <s v=""/>
    <s v="12th June,2016"/>
    <d v="2016-06-12T00:00:00"/>
    <s v="1st August,2016"/>
    <d v="2016-08-01T00:00:00"/>
    <s v="Patrick Lumwaghi"/>
    <s v="Male"/>
    <s v="99999"/>
    <s v="724721387"/>
    <s v=""/>
    <s v=""/>
    <s v=""/>
    <n v="35.158257999999996"/>
    <n v="0.14532300000000001"/>
    <s v="Nandi"/>
    <s v="Nandi Central"/>
    <s v="Chiswa"/>
    <s v="Chibuwa"/>
    <x v="0"/>
    <s v="Aggrey Itavale"/>
    <s v=""/>
    <s v=""/>
    <s v="Informal Business"/>
    <s v="KENBIM"/>
    <s v="Masonry"/>
    <s v="02/03/2017"/>
  </r>
  <r>
    <s v="VPA6"/>
    <x v="419"/>
    <x v="2"/>
    <s v="Abandoned"/>
    <s v="12th March,2016"/>
    <d v="2016-03-12T00:00:00"/>
    <s v="1st May,2016"/>
    <d v="2016-05-01T00:00:00"/>
    <s v="Rahab Wanego Muthurimi"/>
    <s v="Female"/>
    <s v="11272865"/>
    <s v="72620148"/>
    <s v=""/>
    <s v=""/>
    <s v=""/>
    <n v="36.934387000000001"/>
    <n v="-0.66549599999999998"/>
    <s v="Murang'a"/>
    <s v="Kangema"/>
    <s v="Rwathia"/>
    <s v="Kihindu"/>
    <x v="0"/>
    <s v="Jacob Maina Mwangi"/>
    <s v=""/>
    <s v=""/>
    <s v="Informal Business"/>
    <s v="KENBIM"/>
    <s v="Masonry"/>
    <s v="02/03/2017"/>
  </r>
  <r>
    <s v="VPA6"/>
    <x v="420"/>
    <x v="1"/>
    <s v=""/>
    <s v="13th July,2016"/>
    <d v="2016-07-13T00:00:00"/>
    <s v="1st September,2016"/>
    <d v="2016-09-01T00:00:00"/>
    <s v="Laban Ondieki Mounde"/>
    <s v="Male"/>
    <s v="904400"/>
    <s v="729240374"/>
    <s v=""/>
    <s v=""/>
    <s v=""/>
    <n v="34.945402999999999"/>
    <n v="-0.57741699999999996"/>
    <s v="Nyamira"/>
    <s v="Nyamira South"/>
    <s v="Township"/>
    <s v="Kerobe"/>
    <x v="0"/>
    <s v="Joel N Moigare"/>
    <s v=""/>
    <s v=""/>
    <s v="Informal Business"/>
    <s v="KENBIM"/>
    <s v="Masonry"/>
    <s v="02/03/2017"/>
  </r>
  <r>
    <s v="VPA6"/>
    <x v="421"/>
    <x v="1"/>
    <s v=""/>
    <s v="11th November,2017"/>
    <d v="2017-11-11T00:00:00"/>
    <s v="31st December,2017"/>
    <d v="2017-12-31T00:00:00"/>
    <s v="Eunice Wakarura Mukuria"/>
    <s v="Female"/>
    <s v="4357177"/>
    <s v="724205631"/>
    <s v=""/>
    <s v=""/>
    <s v=""/>
    <n v="36.410786999999999"/>
    <n v="0.118407"/>
    <s v="Nyandarua"/>
    <s v="Ndaragwa"/>
    <s v="Malmanet"/>
    <s v="Shamba"/>
    <x v="0"/>
    <s v="Harun Muchiri Stephen"/>
    <s v=""/>
    <s v=""/>
    <s v="Informal Business"/>
    <s v="KENBIM"/>
    <s v="Masonry"/>
    <s v="02/03/2017"/>
  </r>
  <r>
    <s v="VPA6"/>
    <x v="422"/>
    <x v="0"/>
    <s v="Unreachable"/>
    <s v="13th December,2015"/>
    <d v="2015-12-13T00:00:00"/>
    <s v="1st February,2016"/>
    <d v="2016-02-01T00:00:00"/>
    <s v="Norah Njoki Mbatia"/>
    <s v="Female"/>
    <s v="22671733"/>
    <s v="716634717"/>
    <s v=""/>
    <s v=""/>
    <s v=""/>
    <m/>
    <m/>
    <s v="Kirinyaga"/>
    <s v="Gichugu"/>
    <s v="Baragwi"/>
    <s v="Rwambiti"/>
    <x v="0"/>
    <s v="Nicholas Kimenyi"/>
    <s v=""/>
    <s v=""/>
    <s v="Informal Business"/>
    <s v="KENBIM"/>
    <s v="Masonry"/>
    <s v="02/03/2017"/>
  </r>
  <r>
    <s v="VPA6"/>
    <x v="423"/>
    <x v="0"/>
    <s v="Unreachable"/>
    <s v="11th February,2016"/>
    <d v="2016-02-11T00:00:00"/>
    <s v="1st April,2016"/>
    <d v="2016-04-01T00:00:00"/>
    <s v="Simon Mwangi Gichuki"/>
    <s v="Male"/>
    <s v="25837173"/>
    <s v="704737203"/>
    <s v=""/>
    <s v=""/>
    <s v=""/>
    <n v="37.030948000000002"/>
    <n v="-0.170347"/>
    <s v="Nyeri"/>
    <s v="Kieni East"/>
    <s v="Chaka"/>
    <s v="Mwireri"/>
    <x v="0"/>
    <s v="George Kiriungi Ngatia"/>
    <s v=""/>
    <s v=""/>
    <s v="Informal Business"/>
    <s v="KENBIM"/>
    <s v="Masonry"/>
    <s v="02/03/2017"/>
  </r>
  <r>
    <s v="VPA6"/>
    <x v="424"/>
    <x v="0"/>
    <s v="Unreachable"/>
    <s v="20th June,2016"/>
    <d v="2016-06-20T00:00:00"/>
    <s v="9th August,2016"/>
    <d v="2016-08-09T00:00:00"/>
    <s v="Ken Ngatia"/>
    <s v="Male"/>
    <s v="14341978"/>
    <s v="726955813"/>
    <s v=""/>
    <s v=""/>
    <s v=""/>
    <m/>
    <m/>
    <s v="Laikipia"/>
    <s v="Laikipia East"/>
    <s v="Thigithu"/>
    <s v="Njurukuma"/>
    <x v="0"/>
    <s v="George Kiriungi Ngatia"/>
    <s v=""/>
    <s v=""/>
    <s v="Informal Business"/>
    <s v="KENBIM"/>
    <s v="Masonry"/>
    <s v="02/03/2017"/>
  </r>
  <r>
    <s v="VPA6"/>
    <x v="425"/>
    <x v="2"/>
    <s v="Hostile Client"/>
    <s v="11th January,2016"/>
    <d v="2016-01-11T00:00:00"/>
    <s v="1st March,2016"/>
    <d v="2016-03-01T00:00:00"/>
    <s v="Samuel Muriithi Mwangi"/>
    <s v="Male"/>
    <s v="13564362"/>
    <s v="722288303"/>
    <s v=""/>
    <s v=""/>
    <s v=""/>
    <m/>
    <m/>
    <s v="Kirinyaga"/>
    <s v="Kirinyaga Central"/>
    <s v="Mutira"/>
    <s v="Kirunda"/>
    <x v="0"/>
    <s v="Nicholas Kimenyi"/>
    <s v=""/>
    <s v=""/>
    <s v="Informal Business"/>
    <s v="KENBIM"/>
    <s v="Masonry"/>
    <s v="02/03/2017"/>
  </r>
  <r>
    <s v="VPA6"/>
    <x v="426"/>
    <x v="1"/>
    <s v=""/>
    <s v="12th May,2016"/>
    <d v="2016-05-12T00:00:00"/>
    <s v="1st July,2016"/>
    <d v="2016-07-01T00:00:00"/>
    <s v="Eric Gathenya Maina"/>
    <s v="Male"/>
    <s v="5925095"/>
    <s v="722337652"/>
    <s v=""/>
    <s v=""/>
    <s v=""/>
    <n v="37.072747"/>
    <n v="-0.56756200000000001"/>
    <s v="Nyeri"/>
    <s v="Mukurweni"/>
    <s v="Rugi"/>
    <s v="Mihuti"/>
    <x v="0"/>
    <s v="John Kariuki"/>
    <s v=""/>
    <s v=""/>
    <s v="Informal Business"/>
    <s v="MKD"/>
    <s v="Masonry"/>
    <s v="02/03/2017"/>
  </r>
  <r>
    <s v="VPA6"/>
    <x v="427"/>
    <x v="1"/>
    <s v=""/>
    <s v="14th January,2016"/>
    <d v="2016-01-14T00:00:00"/>
    <s v="4th March,2016"/>
    <d v="2016-03-04T00:00:00"/>
    <s v="Joab Samboroma"/>
    <s v="Male"/>
    <s v="11365344"/>
    <s v="727565332"/>
    <s v=""/>
    <s v=""/>
    <s v=""/>
    <n v="34.95852"/>
    <n v="1.056287"/>
    <s v="Trans Nzoia"/>
    <s v="Kwanza"/>
    <s v="Kapmboi"/>
    <s v="Kitale Noroge"/>
    <x v="0"/>
    <s v="Eliud Simiyu Wamalwa"/>
    <s v=""/>
    <s v=""/>
    <s v="Informal Business"/>
    <s v="KENBIM"/>
    <s v="Masonry"/>
    <s v="02/03/2017"/>
  </r>
  <r>
    <s v="VPA6"/>
    <x v="428"/>
    <x v="1"/>
    <s v=""/>
    <s v="12th August,2016"/>
    <d v="2016-08-12T00:00:00"/>
    <s v="1st October,2016"/>
    <d v="2016-10-01T00:00:00"/>
    <s v="James Sembua"/>
    <s v="Male"/>
    <s v="32812198"/>
    <s v="700242696"/>
    <s v=""/>
    <s v=""/>
    <s v=""/>
    <n v="37.674965"/>
    <n v="-3.39452"/>
    <s v="Taita/Taveta"/>
    <s v="Taveta"/>
    <s v="Bomeni"/>
    <s v="Lesenisia"/>
    <x v="0"/>
    <s v="Joseph Mfumwa Melengo"/>
    <s v=""/>
    <s v=""/>
    <s v="Informal Business"/>
    <s v="KENBIM"/>
    <s v="Masonry"/>
    <s v="02/03/2017"/>
  </r>
  <r>
    <s v="VPA6"/>
    <x v="429"/>
    <x v="1"/>
    <s v=""/>
    <s v="28th September,2016"/>
    <d v="2016-09-28T00:00:00"/>
    <s v="5th October,2016"/>
    <d v="2016-10-05T00:00:00"/>
    <s v="Ngari Nderitu"/>
    <s v="Male"/>
    <s v="99999"/>
    <s v="763734906"/>
    <s v=""/>
    <s v=""/>
    <s v=""/>
    <n v="37.042135000000002"/>
    <n v="-0.451677"/>
    <s v="Nyeri"/>
    <s v="Nyeri Town"/>
    <s v="Marua"/>
    <s v="Marua"/>
    <x v="0"/>
    <s v="Nekta Investments Limited"/>
    <s v="Nekta Investments Limited"/>
    <s v=""/>
    <s v="Informal Business"/>
    <s v="MKD"/>
    <s v="Masonry"/>
    <s v="02/03/2017"/>
  </r>
  <r>
    <s v="VPA6"/>
    <x v="430"/>
    <x v="1"/>
    <s v=""/>
    <s v="12th March,2016"/>
    <d v="2016-03-12T00:00:00"/>
    <s v="1st May,2016"/>
    <d v="2016-05-01T00:00:00"/>
    <s v="Solomon Waribu Mutahi"/>
    <s v="Male"/>
    <s v="22980651"/>
    <s v="733750440"/>
    <s v=""/>
    <s v=""/>
    <s v=""/>
    <n v="37.047080000000001"/>
    <n v="-0.528945"/>
    <s v="Nyeri"/>
    <s v="Mukurweni"/>
    <s v="Mukwest"/>
    <s v="Matiraini"/>
    <x v="0"/>
    <s v="Nekta Investments Limited"/>
    <s v=""/>
    <s v=""/>
    <s v="Informal Business"/>
    <s v="MKD"/>
    <s v="Masonry"/>
    <s v="02/03/2017"/>
  </r>
  <r>
    <s v="VPA6"/>
    <x v="431"/>
    <x v="1"/>
    <s v=""/>
    <s v="12th August,2016"/>
    <d v="2016-08-12T00:00:00"/>
    <s v="1st October,2016"/>
    <d v="2016-10-01T00:00:00"/>
    <s v="Manasseh Kingori Waichahi"/>
    <s v="Male"/>
    <s v="27633681"/>
    <s v="729743625"/>
    <s v=""/>
    <s v=""/>
    <s v=""/>
    <n v="36.536346999999999"/>
    <n v="-0.16730700000000001"/>
    <s v="Nyandarua"/>
    <s v="Ndaragwa"/>
    <s v="Shamata"/>
    <s v=""/>
    <x v="0"/>
    <s v="Nekta Investments Limited"/>
    <s v="Nekta Investments Limited"/>
    <s v=""/>
    <s v="Informal Business"/>
    <s v="MKD"/>
    <s v="Masonry"/>
    <s v="02/03/2017"/>
  </r>
  <r>
    <s v="VPA6"/>
    <x v="432"/>
    <x v="1"/>
    <s v=""/>
    <s v="25th July,2016"/>
    <d v="2016-07-25T00:00:00"/>
    <s v="13th September,2016"/>
    <d v="2016-09-13T00:00:00"/>
    <s v="Gerald Juma Gichohi"/>
    <s v="Male"/>
    <s v="4342768"/>
    <s v="721322606"/>
    <s v=""/>
    <s v=""/>
    <s v=""/>
    <n v="37.000923"/>
    <n v="-0.55571800000000005"/>
    <s v="Nyeri"/>
    <s v="Mukurweni"/>
    <s v="Muk West"/>
    <s v="Wanjithi"/>
    <x v="0"/>
    <s v="Nekta Investments Limited"/>
    <s v="Nekta Investments Limited"/>
    <s v=""/>
    <s v="Informal Business"/>
    <s v="MKD"/>
    <s v="Masonry"/>
    <s v="02/03/2017"/>
  </r>
  <r>
    <s v="VPA6"/>
    <x v="433"/>
    <x v="1"/>
    <s v=""/>
    <s v="13th July,2016"/>
    <d v="2016-07-13T00:00:00"/>
    <s v="1st September,2016"/>
    <d v="2016-09-01T00:00:00"/>
    <s v="Margaret Muthoni Ndungu"/>
    <s v="Female"/>
    <s v="617173"/>
    <s v="721764439"/>
    <s v=""/>
    <s v=""/>
    <s v=""/>
    <n v="36.298808000000001"/>
    <n v="3.8655000000000002E-2"/>
    <s v="Laikipia"/>
    <s v="Laikipia  West"/>
    <s v="Nyahururu"/>
    <s v="Igwamiti"/>
    <x v="0"/>
    <s v="James Muchira Mwai"/>
    <s v=""/>
    <s v=""/>
    <s v="Informal Business"/>
    <s v="KENBIM"/>
    <s v="Masonry"/>
    <s v="02/03/2017"/>
  </r>
  <r>
    <s v="VPA6"/>
    <x v="434"/>
    <x v="1"/>
    <s v=""/>
    <s v="12th March,2016"/>
    <d v="2016-03-12T00:00:00"/>
    <s v="1st May,2016"/>
    <d v="2016-05-01T00:00:00"/>
    <s v="Peter Richu Kimani"/>
    <s v="Male"/>
    <s v="25070700"/>
    <s v="726792867"/>
    <s v=""/>
    <s v=""/>
    <s v=""/>
    <n v="36.843277"/>
    <n v="-1.0687819999999999"/>
    <s v="Kiambu"/>
    <s v="Githunguri"/>
    <s v="Riakahara"/>
    <s v="Kiambururu"/>
    <x v="0"/>
    <s v="Joseph Ndua Tatu"/>
    <s v=""/>
    <s v=""/>
    <s v="Informal Business"/>
    <s v="KENBIM"/>
    <s v="Masonry"/>
    <s v="02/03/2017"/>
  </r>
  <r>
    <s v="VPA6"/>
    <x v="435"/>
    <x v="0"/>
    <s v="Unreachable"/>
    <s v="13th July,2016"/>
    <d v="2016-07-13T00:00:00"/>
    <s v="1st September,2016"/>
    <d v="2016-09-01T00:00:00"/>
    <s v="Njenga Mugo James"/>
    <s v="Male"/>
    <s v="13215128"/>
    <s v="788881213"/>
    <s v=""/>
    <s v=""/>
    <s v=""/>
    <n v="36.942453"/>
    <n v="-1.106881"/>
    <s v="Kiambu"/>
    <s v="Ruiru"/>
    <s v="Murera"/>
    <s v="Mugutha"/>
    <x v="0"/>
    <s v="Joseph Ndua Tatu"/>
    <s v=""/>
    <s v=""/>
    <s v="Informal Business"/>
    <s v="MKD"/>
    <s v="Masonry"/>
    <s v="02/03/2017"/>
  </r>
  <r>
    <s v="VPA6"/>
    <x v="436"/>
    <x v="0"/>
    <s v="Grievance"/>
    <s v="13th July,2016"/>
    <d v="2016-07-13T00:00:00"/>
    <s v="1st September,2016"/>
    <d v="2016-09-01T00:00:00"/>
    <s v="Damaris Wambui Muniu"/>
    <s v="Female"/>
    <s v="3522062"/>
    <s v="708042644"/>
    <s v=""/>
    <s v=""/>
    <s v=""/>
    <n v="36.854866000000001"/>
    <n v="-1.1083259999999999"/>
    <s v="Kiambu"/>
    <s v="Githunguri"/>
    <s v="Rioki"/>
    <s v="Kimathi"/>
    <x v="0"/>
    <s v="Joseph Ndua Tatu"/>
    <s v=""/>
    <s v=""/>
    <s v="Informal Business"/>
    <s v="KENBIM"/>
    <s v="Masonry"/>
    <s v="02/03/2017"/>
  </r>
  <r>
    <s v="VPA6"/>
    <x v="437"/>
    <x v="1"/>
    <s v=""/>
    <s v="12th May,2016"/>
    <d v="2016-05-12T00:00:00"/>
    <s v="1st July,2016"/>
    <d v="2016-07-01T00:00:00"/>
    <s v="Jane Wanjiru Mumene"/>
    <s v="Female"/>
    <s v="99999"/>
    <s v="725945255"/>
    <s v=""/>
    <s v=""/>
    <s v=""/>
    <n v="35.086719000000002"/>
    <n v="1.050486"/>
    <s v="Trans Nzoia"/>
    <s v="Makoi"/>
    <s v="Makoi"/>
    <s v="Makoi"/>
    <x v="0"/>
    <s v="Aggrey Itavale"/>
    <s v=""/>
    <s v=""/>
    <s v="Informal Business"/>
    <s v="KENBIM"/>
    <s v="Masonry"/>
    <s v="02/03/2017"/>
  </r>
  <r>
    <s v="VPA6"/>
    <x v="438"/>
    <x v="1"/>
    <s v=""/>
    <s v="27th May,2016"/>
    <d v="2016-05-27T00:00:00"/>
    <s v="16th July,2016"/>
    <d v="2016-07-16T00:00:00"/>
    <s v="Henry Tallam"/>
    <s v="Male"/>
    <s v="25361815"/>
    <s v="720223414"/>
    <s v=""/>
    <s v=""/>
    <s v=""/>
    <n v="35.302787000000002"/>
    <n v="0.16866800000000001"/>
    <s v="Nandi"/>
    <s v="Nandi Hills"/>
    <s v="Lessos"/>
    <s v="Koilot"/>
    <x v="0"/>
    <s v="Job K Soimo"/>
    <s v="Job K Soimo"/>
    <s v=""/>
    <s v="Informal Business"/>
    <s v="KENBIM"/>
    <s v="Masonry"/>
    <s v="02/03/2017"/>
  </r>
  <r>
    <s v="VPA6"/>
    <x v="439"/>
    <x v="1"/>
    <s v=""/>
    <s v="4th May,2016"/>
    <d v="2016-05-04T00:00:00"/>
    <s v="23rd June,2016"/>
    <d v="2016-06-23T00:00:00"/>
    <s v="Patrick G Kamau"/>
    <s v="Male"/>
    <s v="2963103"/>
    <s v="722826642"/>
    <s v=""/>
    <s v=""/>
    <s v=""/>
    <n v="35.703547"/>
    <n v="-0.551705"/>
    <s v="Nakuru"/>
    <s v="Njoro"/>
    <s v="Lare"/>
    <s v="Lare"/>
    <x v="0"/>
    <s v="Charles Ng'eno"/>
    <s v=""/>
    <s v=""/>
    <s v="Informal Business"/>
    <s v="KENBIM"/>
    <s v="Masonry"/>
    <s v="02/03/2017"/>
  </r>
  <r>
    <s v="VPA6"/>
    <x v="440"/>
    <x v="1"/>
    <s v=""/>
    <s v="20th August,2016"/>
    <d v="2016-08-20T00:00:00"/>
    <s v="9th October,2016"/>
    <d v="2016-10-09T00:00:00"/>
    <s v="Paul K Reswaget"/>
    <s v="Male"/>
    <s v="99999"/>
    <s v="726167116"/>
    <s v=""/>
    <s v=""/>
    <s v=""/>
    <n v="35.886833000000003"/>
    <n v="-0.39058999999999999"/>
    <s v="Nakuru"/>
    <s v="Njoro"/>
    <s v="Njoro"/>
    <s v="Naswet"/>
    <x v="0"/>
    <s v="Charles Ng'eno"/>
    <s v=""/>
    <s v=""/>
    <s v="Informal Business"/>
    <s v="KENBIM"/>
    <s v="Masonry"/>
    <s v="02/03/2017"/>
  </r>
  <r>
    <s v="VPA6"/>
    <x v="441"/>
    <x v="1"/>
    <s v=""/>
    <s v="17th July,2016"/>
    <d v="2016-07-17T00:00:00"/>
    <s v="5th September,2016"/>
    <d v="2016-09-05T00:00:00"/>
    <s v="Loise Kiptala"/>
    <s v="Female"/>
    <s v="99999"/>
    <s v="720223304"/>
    <s v=""/>
    <s v=""/>
    <s v=""/>
    <n v="35.797702999999998"/>
    <n v="0.10288899999999999"/>
    <s v="Baringo"/>
    <s v="Koibatek"/>
    <s v="Sads Kibias"/>
    <s v="Sads"/>
    <x v="0"/>
    <s v="Charles Ng'eno"/>
    <s v=""/>
    <s v=""/>
    <s v="Informal Business"/>
    <s v="KENBIM"/>
    <s v="Masonry"/>
    <s v="02/03/2017"/>
  </r>
  <r>
    <s v="VPA6"/>
    <x v="442"/>
    <x v="2"/>
    <s v="Hostile Client"/>
    <s v="11th January,2016"/>
    <d v="2016-01-11T00:00:00"/>
    <s v="1st March,2016"/>
    <d v="2016-03-01T00:00:00"/>
    <s v="Ann Wanjiru Kinyua"/>
    <s v="Female"/>
    <s v="21776566"/>
    <s v="710126509"/>
    <s v=""/>
    <s v=""/>
    <s v=""/>
    <m/>
    <m/>
    <s v="Kirinyaga"/>
    <s v="Kirinyaga Central"/>
    <s v=""/>
    <s v=""/>
    <x v="0"/>
    <s v="Nicholas Kimenyi"/>
    <s v=""/>
    <s v=""/>
    <s v="Informal Business"/>
    <s v="KENBIM"/>
    <s v="Masonry"/>
    <s v="02/03/2017"/>
  </r>
  <r>
    <s v="VPA6"/>
    <x v="443"/>
    <x v="1"/>
    <s v=""/>
    <s v="12th June,2016"/>
    <d v="2016-06-12T00:00:00"/>
    <s v="1st August,2016"/>
    <d v="2016-08-01T00:00:00"/>
    <s v="Erene Wangui Gicho"/>
    <s v="Female"/>
    <s v="10378301"/>
    <s v="733384226"/>
    <s v=""/>
    <s v=""/>
    <s v=""/>
    <n v="36.810563000000002"/>
    <n v="-1.0687469999999999"/>
    <s v="Kiambu"/>
    <s v="Githunguri"/>
    <s v="Ngewa"/>
    <s v="Kimathi"/>
    <x v="0"/>
    <s v="Joseph Ndua Tatu"/>
    <s v=""/>
    <s v=""/>
    <s v="Informal Business"/>
    <s v="KENBIM"/>
    <s v="Masonry"/>
    <s v="02/03/2017"/>
  </r>
  <r>
    <s v="VPA6"/>
    <x v="444"/>
    <x v="0"/>
    <s v="Unreachable"/>
    <s v="12th August,2016"/>
    <d v="2016-08-12T00:00:00"/>
    <s v="1st October,2016"/>
    <d v="2016-10-01T00:00:00"/>
    <s v="Kelvin Kyenge Mutuku"/>
    <s v="Male"/>
    <s v="25058968"/>
    <s v="701633325"/>
    <s v=""/>
    <s v=""/>
    <s v=""/>
    <n v="37.405054999999997"/>
    <n v="-1.860808"/>
    <s v="Machakos"/>
    <s v="Makueni"/>
    <s v="Matriku"/>
    <s v="Nzaui"/>
    <x v="0"/>
    <s v="George Kiriungi Ngatia"/>
    <s v=""/>
    <s v=""/>
    <s v="Informal Business"/>
    <s v="KENBIM"/>
    <s v="Masonry"/>
    <s v="02/03/2017"/>
  </r>
  <r>
    <s v="VPA6"/>
    <x v="445"/>
    <x v="1"/>
    <s v=""/>
    <s v="12th April,2016"/>
    <d v="2016-04-12T00:00:00"/>
    <s v="1st June,2016"/>
    <d v="2016-06-01T00:00:00"/>
    <s v="Mark Nyamita"/>
    <s v="Male"/>
    <s v="340341"/>
    <s v="702247669"/>
    <s v=""/>
    <s v=""/>
    <s v=""/>
    <n v="34.475577000000001"/>
    <n v="-0.92374000000000001"/>
    <s v="Migori"/>
    <s v="Awendo"/>
    <s v="Rapogi"/>
    <s v="Rapogi"/>
    <x v="0"/>
    <s v="Nilelynk Innovators"/>
    <s v=""/>
    <s v=""/>
    <s v="Informal Business"/>
    <s v="KENBIM"/>
    <s v="Masonry"/>
    <s v="02/03/2017"/>
  </r>
  <r>
    <s v="VPA6"/>
    <x v="446"/>
    <x v="1"/>
    <s v=""/>
    <s v="11th November,2016"/>
    <d v="2016-11-11T00:00:00"/>
    <s v="31st December,2016"/>
    <d v="2016-12-31T00:00:00"/>
    <s v="Daniel K Mutai"/>
    <s v="Male"/>
    <s v="99999"/>
    <s v="714990129"/>
    <s v=""/>
    <s v=""/>
    <s v=""/>
    <n v="35.875129999999999"/>
    <n v="-0.25681300000000001"/>
    <s v="Nakuru"/>
    <s v="Rongai"/>
    <s v="Visoi"/>
    <s v="Chepsion"/>
    <x v="0"/>
    <s v="Charles Ng'eno"/>
    <s v=""/>
    <s v=""/>
    <s v="Informal Business"/>
    <s v="KENBIM"/>
    <s v="Masonry"/>
    <s v="02/03/2017"/>
  </r>
  <r>
    <s v="VPA6"/>
    <x v="447"/>
    <x v="1"/>
    <s v=""/>
    <s v="12th June,2016"/>
    <d v="2016-06-12T00:00:00"/>
    <s v="1st August,2016"/>
    <d v="2016-08-01T00:00:00"/>
    <s v="John W Wakaba"/>
    <s v="Male"/>
    <s v="21329945"/>
    <s v="720639379"/>
    <s v=""/>
    <s v=""/>
    <s v=""/>
    <n v="35.117207000000001"/>
    <n v="0.83847000000000005"/>
    <s v="Kakamega"/>
    <s v="Likuyani"/>
    <s v="Lukuyani"/>
    <s v="Matunda"/>
    <x v="0"/>
    <s v="Edwine J M Okinda"/>
    <s v="Edwine Joseph Majale Okinda"/>
    <s v=""/>
    <s v="Informal Business"/>
    <s v="KENBIM"/>
    <s v="Masonry"/>
    <s v="02/03/2017"/>
  </r>
  <r>
    <s v="VPA6"/>
    <x v="448"/>
    <x v="1"/>
    <s v=""/>
    <s v="12th October,2016"/>
    <d v="2016-10-12T00:00:00"/>
    <s v="1st December,2016"/>
    <d v="2016-12-01T00:00:00"/>
    <s v="Chirchir C Dianarose"/>
    <s v="Male"/>
    <s v="23182134"/>
    <s v="721930597"/>
    <s v=""/>
    <s v=""/>
    <s v=""/>
    <n v="35.100991"/>
    <n v="-0.50623799999999997"/>
    <s v="Kericho"/>
    <s v="Bureti"/>
    <s v="Rurei"/>
    <s v="Rurei"/>
    <x v="0"/>
    <s v="Philip Kiget"/>
    <s v="Philip Kiget"/>
    <s v=""/>
    <s v="Informal Business"/>
    <s v="MKD"/>
    <s v="Masonry"/>
    <s v="02/03/2017"/>
  </r>
  <r>
    <s v="VPA6"/>
    <x v="449"/>
    <x v="1"/>
    <s v=""/>
    <s v="12th October,2016"/>
    <d v="2016-10-12T00:00:00"/>
    <s v="1st December,2016"/>
    <d v="2016-12-01T00:00:00"/>
    <s v="Herman Tsuma"/>
    <s v="Male"/>
    <s v="99999"/>
    <s v="726961982"/>
    <s v=""/>
    <s v=""/>
    <s v=""/>
    <n v="34.708078"/>
    <n v="0.27942499999999998"/>
    <s v="Kakamega"/>
    <s v="Kakamega East"/>
    <s v="Ejinja"/>
    <s v="Shiyunzu"/>
    <x v="0"/>
    <s v="Luka Kiprop Maiyo"/>
    <s v="Luka Kiprop Maiyo"/>
    <s v=""/>
    <s v="Informal Business"/>
    <s v="KENBIM"/>
    <s v="Masonry"/>
    <s v="02/03/2017"/>
  </r>
  <r>
    <s v="VPA6"/>
    <x v="450"/>
    <x v="1"/>
    <s v=""/>
    <s v="12th September,2016"/>
    <d v="2016-09-12T00:00:00"/>
    <s v="1st November,2016"/>
    <d v="2016-11-01T00:00:00"/>
    <s v="Komu Gitau Jeremia"/>
    <s v="Male"/>
    <s v="1276015"/>
    <s v="725980192"/>
    <s v=""/>
    <s v=""/>
    <s v=""/>
    <n v="36.760241000000001"/>
    <n v="-1.0471569999999999"/>
    <s v="Kiambu"/>
    <s v="Githunguri"/>
    <s v="Githunguri"/>
    <s v="Kahunira"/>
    <x v="0"/>
    <s v="Joseph Ndua Tatu"/>
    <s v=""/>
    <s v=""/>
    <s v="Informal Business"/>
    <s v="AKUT"/>
    <s v="Masonry"/>
    <s v="02/03/2017"/>
  </r>
  <r>
    <s v="VPA6"/>
    <x v="451"/>
    <x v="1"/>
    <s v=""/>
    <s v="13th December,2015"/>
    <d v="2015-12-13T00:00:00"/>
    <s v="1st February,2016"/>
    <d v="2016-02-01T00:00:00"/>
    <s v="Caroline Wanja"/>
    <s v="Female"/>
    <s v="20710472"/>
    <s v="713696130"/>
    <s v=""/>
    <s v=""/>
    <s v=""/>
    <n v="37.666384999999998"/>
    <n v="-0.22536500000000001"/>
    <s v="Tharaka-Nithi"/>
    <s v="Maara"/>
    <s v="Chogoria"/>
    <s v="Kithima"/>
    <x v="1"/>
    <s v="Maurice Kinuthia Wangui"/>
    <s v="Maurice Kinuthia Wangui"/>
    <s v=""/>
    <s v="Informal Business"/>
    <s v="KENBIM"/>
    <s v="Masonry"/>
    <s v="02/03/2017"/>
  </r>
  <r>
    <s v="VPA6"/>
    <x v="452"/>
    <x v="0"/>
    <s v="Grievance"/>
    <s v="11th February,2016"/>
    <d v="2016-02-11T00:00:00"/>
    <s v="1st April,2016"/>
    <d v="2016-04-01T00:00:00"/>
    <s v="Selestian Mombo Mwangombe"/>
    <s v="Male"/>
    <s v="20890066"/>
    <s v="710360899"/>
    <s v=""/>
    <s v=""/>
    <s v=""/>
    <n v="38.375337999999999"/>
    <n v="-3.5134349999999999"/>
    <s v="Taita/Taveta"/>
    <s v="Mwatate"/>
    <s v="Chawia"/>
    <s v="Kitivo"/>
    <x v="1"/>
    <s v="Pitwel Mwadime"/>
    <s v="Pitwel Mwadime"/>
    <s v=""/>
    <s v="Informal Business"/>
    <s v="KENBIM"/>
    <s v="Masonry"/>
    <s v="02/03/2017"/>
  </r>
  <r>
    <s v="VPA6"/>
    <x v="453"/>
    <x v="1"/>
    <s v=""/>
    <s v="12th November,2015"/>
    <d v="2015-11-12T00:00:00"/>
    <s v="1st January,2016"/>
    <d v="2016-01-01T00:00:00"/>
    <s v="Philip Kaptetwony"/>
    <s v="Male"/>
    <s v="2349148"/>
    <s v="708491242"/>
    <s v=""/>
    <s v=""/>
    <s v=""/>
    <n v="35.053966000000003"/>
    <n v="-0.89446899999999996"/>
    <s v="Bomet"/>
    <s v="Sotik"/>
    <s v="Ndanai"/>
    <s v="Kabarit"/>
    <x v="1"/>
    <s v="John Kariuki"/>
    <s v="John Kariuki"/>
    <s v=""/>
    <s v="Informal Business"/>
    <s v="KENBIM"/>
    <s v="Masonry"/>
    <s v="02/03/2017"/>
  </r>
  <r>
    <s v="VPA6"/>
    <x v="454"/>
    <x v="1"/>
    <s v=""/>
    <s v="13th December,2015"/>
    <d v="2015-12-13T00:00:00"/>
    <s v="1st February,2016"/>
    <d v="2016-02-01T00:00:00"/>
    <s v="Aggrey Kalwala"/>
    <s v="Male"/>
    <s v="12943720"/>
    <s v="722770677"/>
    <s v="2.55E+11"/>
    <s v=""/>
    <s v=""/>
    <n v="35.084677999999997"/>
    <n v="0.84789400000000004"/>
    <s v="Trans Nzoia"/>
    <s v="Mois Bridge"/>
    <s v="Machine"/>
    <s v="Machine"/>
    <x v="1"/>
    <s v="Aggrey Itavale"/>
    <s v=""/>
    <s v=""/>
    <s v="Informal Business"/>
    <s v="KENBIM"/>
    <s v="Masonry"/>
    <s v="02/03/2017"/>
  </r>
  <r>
    <s v="VPA6"/>
    <x v="455"/>
    <x v="1"/>
    <s v=""/>
    <s v="12th May,2016"/>
    <d v="2016-05-12T00:00:00"/>
    <s v="1st July,2016"/>
    <d v="2016-07-01T00:00:00"/>
    <s v="Nelson Makori Kerosi"/>
    <s v="Male"/>
    <s v="13076574"/>
    <s v="702124180"/>
    <s v="2.55E+11"/>
    <s v=""/>
    <s v=""/>
    <n v="34.941167999999998"/>
    <n v="-0.74080999999999997"/>
    <s v="Nyamira"/>
    <s v="Nyamira North"/>
    <s v="Rigoma"/>
    <s v="Ikenye"/>
    <x v="1"/>
    <s v="Joseph Oigara Nyakundi"/>
    <s v=""/>
    <s v=""/>
    <s v="Informal Business"/>
    <s v="KENBIM"/>
    <s v="Masonry"/>
    <s v="02/03/2017"/>
  </r>
  <r>
    <s v="VPA6"/>
    <x v="456"/>
    <x v="1"/>
    <s v=""/>
    <s v="13th July,2016"/>
    <d v="2016-07-13T00:00:00"/>
    <s v="1st September,2016"/>
    <d v="2016-09-01T00:00:00"/>
    <s v="Jane Wanjiru Njoroge"/>
    <s v="Female"/>
    <s v="5944296"/>
    <s v="725353234"/>
    <s v="2.55E+11"/>
    <s v=""/>
    <s v=""/>
    <n v="36.409230000000001"/>
    <n v="0.16284000000000001"/>
    <s v="Laikipia"/>
    <s v="Laikipia  West"/>
    <s v="Marmanet"/>
    <s v="Keni"/>
    <x v="1"/>
    <s v="Harun Muchiri Stephen"/>
    <s v=""/>
    <s v=""/>
    <s v="Informal Business"/>
    <s v="AKUT"/>
    <s v="Masonry"/>
    <s v="02/03/2017"/>
  </r>
  <r>
    <s v="VPA6"/>
    <x v="457"/>
    <x v="1"/>
    <s v=""/>
    <s v="12th November,2015"/>
    <d v="2015-11-12T00:00:00"/>
    <s v="1st January,2016"/>
    <d v="2016-01-01T00:00:00"/>
    <s v="Joyce Khavere Mkobero"/>
    <s v="Female"/>
    <s v="11791572"/>
    <s v="72488802"/>
    <s v="2.55E+11"/>
    <s v=""/>
    <s v=""/>
    <n v="36.800961999999998"/>
    <n v="-1.8026869999999999"/>
    <s v="Kajiado"/>
    <s v="Kajiado Central"/>
    <s v="Nkiwanjan"/>
    <s v="Inkiwanjani"/>
    <x v="1"/>
    <s v="Joram Gathogo Mutahi"/>
    <s v=""/>
    <s v=""/>
    <s v="Informal Business"/>
    <s v="KENBIM"/>
    <s v="Masonry"/>
    <s v="02/03/2017"/>
  </r>
  <r>
    <s v="VPA6"/>
    <x v="458"/>
    <x v="0"/>
    <s v="Unreachable"/>
    <s v="27th May,2016"/>
    <d v="2016-05-27T00:00:00"/>
    <s v="16th July,2016"/>
    <d v="2016-07-16T00:00:00"/>
    <s v="Mary Njeri"/>
    <s v="Female"/>
    <s v="25689108"/>
    <s v="774868287"/>
    <s v=""/>
    <s v=""/>
    <s v=""/>
    <n v="37.020932000000002"/>
    <n v="-0.36985699999999999"/>
    <s v="Nyeri"/>
    <s v="Kieni East"/>
    <s v="Chaka"/>
    <s v="Mwireri"/>
    <x v="1"/>
    <s v="George Kiriungi Ngatia"/>
    <s v=""/>
    <s v=""/>
    <s v="Informal Business"/>
    <s v="KENBIM"/>
    <s v="Masonry"/>
    <s v="02/03/2017"/>
  </r>
  <r>
    <s v="VPA6"/>
    <x v="459"/>
    <x v="0"/>
    <s v="Unreachable"/>
    <s v="13th December,2015"/>
    <d v="2015-12-13T00:00:00"/>
    <s v="1st February,2016"/>
    <d v="2016-02-01T00:00:00"/>
    <s v="Bonface Masharia"/>
    <s v="Male"/>
    <s v="24491662"/>
    <s v="715338895"/>
    <s v=""/>
    <s v=""/>
    <s v=""/>
    <m/>
    <m/>
    <s v="Laikipia"/>
    <s v="Laikipia East"/>
    <s v="Nanyuki"/>
    <s v="Muthiga"/>
    <x v="1"/>
    <s v="George Kiriungi Ngatia"/>
    <s v="George Kiriungi Ngatia"/>
    <s v=""/>
    <s v="Informal Business"/>
    <s v="KENBIM"/>
    <s v="Masonry"/>
    <s v="02/03/2017"/>
  </r>
  <r>
    <s v="VPA6"/>
    <x v="460"/>
    <x v="0"/>
    <s v="Unreachable"/>
    <s v="10th April,2016"/>
    <d v="2016-04-10T00:00:00"/>
    <s v="30th May,2016"/>
    <d v="2016-05-30T00:00:00"/>
    <s v="Charles Arap Sambu"/>
    <s v="Male"/>
    <s v="3227933"/>
    <s v="722277932"/>
    <s v="2.55E+11"/>
    <s v=""/>
    <s v=""/>
    <n v="35.168934"/>
    <n v="-0.48342800000000002"/>
    <s v="Kericho"/>
    <s v="Ainamoi"/>
    <s v="Ainamoi"/>
    <s v="Motobo"/>
    <x v="1"/>
    <s v="Benjamin Kirui"/>
    <s v="Benjamin Kirui"/>
    <s v=""/>
    <s v="Informal Business"/>
    <s v="KENBIM"/>
    <s v="Masonry"/>
    <s v="02/03/2017"/>
  </r>
  <r>
    <s v="VPA6"/>
    <x v="461"/>
    <x v="1"/>
    <s v=""/>
    <s v="12th March,2016"/>
    <d v="2016-03-12T00:00:00"/>
    <s v="1st May,2016"/>
    <d v="2016-05-01T00:00:00"/>
    <s v="Hannington K Kililo"/>
    <s v="Male"/>
    <s v="5374207"/>
    <s v="715606242"/>
    <s v=""/>
    <s v=""/>
    <s v=""/>
    <n v="38.340580000000003"/>
    <n v="-3.3814060000000001"/>
    <s v="Taita/Taveta"/>
    <s v="Wundanyi"/>
    <s v="Werugha"/>
    <s v="Ngulu"/>
    <x v="1"/>
    <s v="Stephen Mwakiserere"/>
    <s v="Stephen Mwakiserere"/>
    <s v=""/>
    <s v="Informal Business"/>
    <s v="KENBIM"/>
    <s v="Masonry"/>
    <s v="02/03/2017"/>
  </r>
  <r>
    <s v="VPA6"/>
    <x v="462"/>
    <x v="0"/>
    <s v="Grievance"/>
    <s v="12th March,2016"/>
    <d v="2016-03-12T00:00:00"/>
    <s v="1st May,2016"/>
    <d v="2016-05-01T00:00:00"/>
    <s v="Vincent Mogaka"/>
    <s v="Male"/>
    <s v="346341"/>
    <s v="733815798"/>
    <s v=""/>
    <s v=""/>
    <s v=""/>
    <n v="37.031368999999998"/>
    <n v="-1.296565"/>
    <s v="Nairobi"/>
    <s v="Embakasi"/>
    <s v="Ruai"/>
    <s v="Ruai"/>
    <x v="1"/>
    <s v="Laban Okeyo"/>
    <s v=""/>
    <s v=""/>
    <s v="Informal Business"/>
    <s v="KENBIM"/>
    <s v="Masonry"/>
    <s v="02/03/2017"/>
  </r>
  <r>
    <s v="VPA6"/>
    <x v="463"/>
    <x v="1"/>
    <s v=""/>
    <s v="12th April,2016"/>
    <d v="2016-04-12T00:00:00"/>
    <s v="1st June,2016"/>
    <d v="2016-06-01T00:00:00"/>
    <s v="Christopher Muhia Ngari"/>
    <s v="Male"/>
    <s v="620115"/>
    <s v="704337450"/>
    <s v=""/>
    <s v=""/>
    <s v=""/>
    <n v="37.067759000000002"/>
    <n v="-1.0100229999999999"/>
    <s v="Murang'a"/>
    <s v="Kandara"/>
    <s v="Mukiumoini"/>
    <s v="Golf View"/>
    <x v="1"/>
    <s v="Mathew Njoroge Nganga"/>
    <s v=""/>
    <s v=""/>
    <s v="Informal Business"/>
    <s v="KENBIM"/>
    <s v="Masonry"/>
    <s v="02/03/2017"/>
  </r>
  <r>
    <s v="VPA6"/>
    <x v="464"/>
    <x v="0"/>
    <s v="Unreachable"/>
    <s v="12th March,2016"/>
    <d v="2016-03-12T00:00:00"/>
    <s v="1st May,2016"/>
    <d v="2016-05-01T00:00:00"/>
    <s v="Joseph Ngaari Kinyanjui"/>
    <s v="Male"/>
    <s v="10319568"/>
    <s v="727614356"/>
    <s v=""/>
    <s v=""/>
    <s v=""/>
    <m/>
    <m/>
    <s v="Kirinyaga"/>
    <s v="Mwea"/>
    <s v="Mutithi"/>
    <s v="Rukanga"/>
    <x v="1"/>
    <s v="Mathew Njoroge Nganga"/>
    <s v=""/>
    <s v=""/>
    <s v="Informal Business"/>
    <s v="KENBIM"/>
    <s v="Masonry"/>
    <s v="02/03/2017"/>
  </r>
  <r>
    <s v="VPA6"/>
    <x v="465"/>
    <x v="1"/>
    <s v=""/>
    <s v="11th January,2016"/>
    <d v="2016-01-11T00:00:00"/>
    <s v="1st March,2016"/>
    <d v="2016-03-01T00:00:00"/>
    <s v="Rose Njeri Kamau"/>
    <s v="Female"/>
    <s v="11669748"/>
    <s v="720880626"/>
    <s v=""/>
    <s v=""/>
    <s v=""/>
    <n v="36.953245000000003"/>
    <n v="-0.86904999999999999"/>
    <s v="Murang'a"/>
    <s v="Kandara"/>
    <s v="Ruchu"/>
    <s v="Cicu"/>
    <x v="1"/>
    <s v="Mathew Njoroge Nganga"/>
    <s v=""/>
    <s v=""/>
    <s v="Informal Business"/>
    <s v="KENBIM"/>
    <s v="Masonry"/>
    <s v="02/03/2017"/>
  </r>
  <r>
    <s v="VPA6"/>
    <x v="466"/>
    <x v="1"/>
    <s v=""/>
    <s v="13th July,2016"/>
    <d v="2016-07-13T00:00:00"/>
    <s v="1st September,2016"/>
    <d v="2016-09-01T00:00:00"/>
    <s v="Wainaina Wa Gitau"/>
    <s v="Male"/>
    <s v="2332618"/>
    <s v="721218265"/>
    <s v=""/>
    <s v=""/>
    <s v=""/>
    <n v="36.845486999999999"/>
    <n v="-1.057739"/>
    <s v="Kiambu"/>
    <s v="Githunguri"/>
    <s v="Komaitai"/>
    <s v="Gaihuku"/>
    <x v="1"/>
    <s v="Mathew Njoroge Nganga"/>
    <s v=""/>
    <s v=""/>
    <s v="Informal Business"/>
    <s v="KENBIM"/>
    <s v="Masonry"/>
    <s v="02/03/2017"/>
  </r>
  <r>
    <s v="VPA6"/>
    <x v="467"/>
    <x v="1"/>
    <s v=""/>
    <s v="12th June,2016"/>
    <d v="2016-06-12T00:00:00"/>
    <s v="1st August,2016"/>
    <d v="2016-08-01T00:00:00"/>
    <s v="Monica Wairimu Kuria"/>
    <s v="Female"/>
    <s v="20704457"/>
    <s v="71134870"/>
    <s v=""/>
    <s v=""/>
    <s v=""/>
    <n v="36.372067999999999"/>
    <n v="0.17732800000000001"/>
    <s v="Laikipia"/>
    <s v="Nyahururu"/>
    <s v="Marmanet"/>
    <s v=""/>
    <x v="1"/>
    <s v="John Kariuki"/>
    <s v=""/>
    <s v=""/>
    <s v="Informal Business"/>
    <s v="KENBIM"/>
    <s v="Masonry"/>
    <s v="02/03/2017"/>
  </r>
  <r>
    <s v="VPA6"/>
    <x v="468"/>
    <x v="1"/>
    <s v=""/>
    <s v="13th December,2015"/>
    <d v="2015-12-13T00:00:00"/>
    <s v="1st February,2016"/>
    <d v="2016-02-01T00:00:00"/>
    <s v="Ann Keya"/>
    <s v="Female"/>
    <s v="1799582"/>
    <s v="721774493"/>
    <s v=""/>
    <s v=""/>
    <s v=""/>
    <n v="34.939810999999999"/>
    <n v="0.920041"/>
    <s v="Trans Nzoia"/>
    <s v="Kiminini"/>
    <s v="Nabiswa"/>
    <s v="Toll"/>
    <x v="1"/>
    <s v="Wallace Kegode"/>
    <s v=""/>
    <s v=""/>
    <s v="Informal Business"/>
    <s v="KENBIM"/>
    <s v="Masonry"/>
    <s v="02/03/2017"/>
  </r>
  <r>
    <s v="VPA6"/>
    <x v="469"/>
    <x v="1"/>
    <s v=""/>
    <s v="10th January,2016"/>
    <d v="2016-01-10T00:00:00"/>
    <s v="26th January,2016"/>
    <d v="2016-01-26T00:00:00"/>
    <s v="Felix Dambo Sangale"/>
    <s v="Male"/>
    <s v="503369"/>
    <s v="724239325"/>
    <s v=""/>
    <s v=""/>
    <s v=""/>
    <n v="34.872917999999999"/>
    <n v="0.13717299999999999"/>
    <s v="Vihiga"/>
    <s v="Hamisi"/>
    <s v="Shaviringa"/>
    <s v="Jeptulu"/>
    <x v="1"/>
    <s v="Wallace Kegode"/>
    <s v=""/>
    <s v=""/>
    <s v="Informal Business"/>
    <s v="KENBIM"/>
    <s v="Masonry"/>
    <s v="02/03/2017"/>
  </r>
  <r>
    <s v="VPA6"/>
    <x v="470"/>
    <x v="1"/>
    <s v=""/>
    <s v="11th January,2016"/>
    <d v="2016-01-11T00:00:00"/>
    <s v="1st March,2016"/>
    <d v="2016-03-01T00:00:00"/>
    <s v="Milcah Kavuchi Nyarigu"/>
    <s v="Female"/>
    <s v="99999"/>
    <s v="713740556"/>
    <s v=""/>
    <s v=""/>
    <s v=""/>
    <n v="34.741050000000001"/>
    <n v="0.11662699999999999"/>
    <s v="Vihiga"/>
    <s v="Sabatia"/>
    <s v="Chavakali"/>
    <s v="Walodeya"/>
    <x v="1"/>
    <s v="Wallace Kegode"/>
    <s v=""/>
    <s v=""/>
    <s v="Informal Business"/>
    <s v="KENBIM"/>
    <s v="Masonry"/>
    <s v="02/03/2017"/>
  </r>
  <r>
    <s v="VPA6"/>
    <x v="471"/>
    <x v="1"/>
    <s v=""/>
    <s v="12th June,2016"/>
    <d v="2016-06-12T00:00:00"/>
    <s v="1st August,2016"/>
    <d v="2016-08-01T00:00:00"/>
    <s v="Suleiman Kimani"/>
    <s v="Male"/>
    <s v="21772843"/>
    <s v="724235248"/>
    <s v=""/>
    <s v=""/>
    <s v=""/>
    <n v="36.25817"/>
    <n v="-0.25495200000000001"/>
    <s v="Nyandarua"/>
    <s v="Ol-Kalau"/>
    <s v="Mirangine"/>
    <s v="Micharage"/>
    <x v="1"/>
    <s v="KREEN"/>
    <s v=""/>
    <s v=""/>
    <s v="Informal Business"/>
    <s v="KENBIM"/>
    <s v="Masonry"/>
    <s v="02/03/2017"/>
  </r>
  <r>
    <s v="VPA6"/>
    <x v="472"/>
    <x v="1"/>
    <s v=""/>
    <s v="12th June,2016"/>
    <d v="2016-06-12T00:00:00"/>
    <s v="1st August,2016"/>
    <d v="2016-08-01T00:00:00"/>
    <s v="Patrick Gichohi Muriithi"/>
    <s v="Male"/>
    <s v="3415869"/>
    <s v="720370142"/>
    <s v=""/>
    <s v=""/>
    <s v=""/>
    <n v="36.490476999999998"/>
    <n v="8.3807999999999994E-2"/>
    <s v="Nyandarua"/>
    <s v="Ndaragwa"/>
    <s v="Mathingira"/>
    <s v="Ngawa"/>
    <x v="1"/>
    <s v="KREEN"/>
    <s v=""/>
    <s v=""/>
    <s v="Informal Business"/>
    <s v="KENBIM"/>
    <s v="Masonry"/>
    <s v="02/03/2017"/>
  </r>
  <r>
    <s v="VPA6"/>
    <x v="473"/>
    <x v="0"/>
    <s v="Unreachable"/>
    <s v="13th December,2015"/>
    <d v="2015-12-13T00:00:00"/>
    <s v="1st February,2016"/>
    <d v="2016-02-01T00:00:00"/>
    <s v="Irene Njeri Mutia"/>
    <s v="Female"/>
    <s v="11616932"/>
    <s v="720731930"/>
    <s v=""/>
    <s v=""/>
    <s v=""/>
    <m/>
    <m/>
    <s v="Nakuru"/>
    <s v="Rongai"/>
    <s v="Rongai"/>
    <s v="Rongai"/>
    <x v="1"/>
    <s v="Nicholas Kimenyi"/>
    <s v=""/>
    <s v=""/>
    <s v="Informal Business"/>
    <s v="KENBIM"/>
    <s v="Masonry"/>
    <s v="02/03/2017"/>
  </r>
  <r>
    <s v="VPA6"/>
    <x v="474"/>
    <x v="1"/>
    <s v=""/>
    <s v="12th May,2016"/>
    <d v="2016-05-12T00:00:00"/>
    <s v="1st July,2016"/>
    <d v="2016-07-01T00:00:00"/>
    <s v="Thomas Kigen"/>
    <s v="Male"/>
    <s v="20487391"/>
    <s v="700844977"/>
    <s v=""/>
    <s v=""/>
    <s v=""/>
    <n v="35.258079000000002"/>
    <n v="0.44831900000000002"/>
    <s v="Uasin Gishu"/>
    <s v="Kapseret"/>
    <s v="Malel"/>
    <s v="Malel"/>
    <x v="1"/>
    <s v="Daniel Bartilol"/>
    <s v=""/>
    <s v=""/>
    <s v="Informal Business"/>
    <s v="KENBIM"/>
    <s v="Masonry"/>
    <s v="02/03/2017"/>
  </r>
  <r>
    <s v="VPA6"/>
    <x v="475"/>
    <x v="1"/>
    <s v=""/>
    <s v="11th November,2017"/>
    <d v="2017-11-11T00:00:00"/>
    <s v="31st December,2017"/>
    <d v="2017-12-31T00:00:00"/>
    <s v="Nancy Kiplimo"/>
    <s v="Female"/>
    <s v="33478220"/>
    <s v="710799769"/>
    <s v=""/>
    <s v=""/>
    <s v=""/>
    <n v="35.335411999999998"/>
    <n v="0.59112200000000004"/>
    <s v="Uasin Gishu"/>
    <s v="Moiben"/>
    <s v="Sergoit"/>
    <s v="Lelit"/>
    <x v="1"/>
    <s v="Daniel Bartilol"/>
    <s v=""/>
    <s v=""/>
    <s v="Informal Business"/>
    <s v="MKD"/>
    <s v="Masonry"/>
    <s v="02/03/2017"/>
  </r>
  <r>
    <s v="VPA6"/>
    <x v="476"/>
    <x v="1"/>
    <s v=""/>
    <s v="12th April,2016"/>
    <d v="2016-04-12T00:00:00"/>
    <s v="1st June,2016"/>
    <d v="2016-06-01T00:00:00"/>
    <s v="James Waithuki Hari"/>
    <s v="Male"/>
    <s v="2176492"/>
    <s v="722794380"/>
    <s v=""/>
    <s v=""/>
    <s v=""/>
    <n v="36.514445000000002"/>
    <n v="-0.54206299999999996"/>
    <s v="Nyandarua"/>
    <s v="Kipipiri"/>
    <s v="Mumui"/>
    <s v="Mumui"/>
    <x v="1"/>
    <s v="James Njoroge Wainaina"/>
    <s v=""/>
    <s v=""/>
    <s v="Informal Business"/>
    <s v="KENBIM"/>
    <s v="Masonry"/>
    <s v="02/03/2017"/>
  </r>
  <r>
    <s v="VPA6"/>
    <x v="477"/>
    <x v="2"/>
    <s v="Hostile Client"/>
    <s v="11th January,2016"/>
    <d v="2016-01-11T00:00:00"/>
    <s v="1st March,2016"/>
    <d v="2016-03-01T00:00:00"/>
    <s v="Moses Miano Kibuchi"/>
    <s v="Male"/>
    <s v="99999"/>
    <s v="701348022"/>
    <s v=""/>
    <s v=""/>
    <s v=""/>
    <m/>
    <m/>
    <s v="Kirinyaga"/>
    <s v="Kirinyaga Central"/>
    <s v="Inoi"/>
    <s v="Kariko"/>
    <x v="1"/>
    <s v="Nicholas Kimenyi"/>
    <s v=""/>
    <s v=""/>
    <s v="Informal Business"/>
    <s v="KENBIM"/>
    <s v="Masonry"/>
    <s v="02/03/2017"/>
  </r>
  <r>
    <s v="VPA6"/>
    <x v="478"/>
    <x v="0"/>
    <s v="Unreachable"/>
    <s v="12th November,2015"/>
    <d v="2015-11-12T00:00:00"/>
    <s v="1st January,2016"/>
    <d v="2016-01-01T00:00:00"/>
    <s v="Polly Wangu Gakinya"/>
    <s v="Female"/>
    <s v="220784626"/>
    <s v="720995296"/>
    <s v=""/>
    <s v=""/>
    <s v=""/>
    <m/>
    <m/>
    <s v="Kirinyaga"/>
    <s v="Kirinyaga Central"/>
    <s v="Mutira"/>
    <s v="Kirunda"/>
    <x v="1"/>
    <s v="Nicholas Kimenyi"/>
    <s v=""/>
    <s v=""/>
    <s v="Informal Business"/>
    <s v="KENBIM"/>
    <s v="Masonry"/>
    <s v="02/03/2017"/>
  </r>
  <r>
    <s v="VPA6"/>
    <x v="479"/>
    <x v="1"/>
    <s v=""/>
    <s v="21st November,2015"/>
    <d v="2015-11-21T00:00:00"/>
    <s v="10th January,2016"/>
    <d v="2016-01-10T00:00:00"/>
    <s v="Cephas Githinji Mwaura"/>
    <s v="Male"/>
    <s v="2308782"/>
    <s v="727771902"/>
    <s v=""/>
    <s v=""/>
    <s v=""/>
    <n v="36.678503999999997"/>
    <n v="-1.197924"/>
    <s v="Kiambu"/>
    <s v="Kabete"/>
    <s v="Kahuho"/>
    <s v="Kahuho"/>
    <x v="1"/>
    <s v="Wonderflame Biogas Contractors"/>
    <s v=""/>
    <s v=""/>
    <s v="Informal Business"/>
    <s v="KENBIM"/>
    <s v="Masonry"/>
    <s v="02/03/2017"/>
  </r>
  <r>
    <s v="VPA6"/>
    <x v="480"/>
    <x v="1"/>
    <s v=""/>
    <s v="11th January,2016"/>
    <d v="2016-01-11T00:00:00"/>
    <s v="1st March,2016"/>
    <d v="2016-03-01T00:00:00"/>
    <s v="Caroline Wambui Ndingu"/>
    <s v="Male"/>
    <s v="12651013"/>
    <s v="724334981"/>
    <s v=""/>
    <s v=""/>
    <s v=""/>
    <n v="36.675877"/>
    <n v="-1.3453900000000001"/>
    <s v="Kajiado"/>
    <s v="Kajiado North"/>
    <s v="Ngong"/>
    <s v="Rongai"/>
    <x v="1"/>
    <s v="Wonderflame Biogas Contractors"/>
    <s v=""/>
    <s v=""/>
    <s v="Informal Business"/>
    <s v="KENBIM"/>
    <s v="Masonry"/>
    <s v="02/03/2017"/>
  </r>
  <r>
    <s v="VPA6"/>
    <x v="481"/>
    <x v="1"/>
    <s v=""/>
    <s v="13th December,2015"/>
    <d v="2015-12-13T00:00:00"/>
    <s v="1st February,2016"/>
    <d v="2016-02-01T00:00:00"/>
    <s v="Catherine Wangechi Muchira"/>
    <s v="Female"/>
    <s v="14714078"/>
    <s v="721516319"/>
    <s v=""/>
    <s v=""/>
    <s v=""/>
    <n v="36.732326999999998"/>
    <n v="-1.2247600000000001"/>
    <s v="Kiambu"/>
    <s v="Kikuyu"/>
    <s v="Kibichuku"/>
    <s v="Kibichuku"/>
    <x v="1"/>
    <s v="Wonderflame Biogas Contractors"/>
    <s v=""/>
    <s v=""/>
    <s v="Informal Business"/>
    <s v="KENBIM"/>
    <s v="Masonry"/>
    <s v="02/03/2017"/>
  </r>
  <r>
    <s v="VPA6"/>
    <x v="482"/>
    <x v="1"/>
    <s v=""/>
    <s v="12th October,2016"/>
    <d v="2016-10-12T00:00:00"/>
    <s v="1st December,2016"/>
    <d v="2016-12-01T00:00:00"/>
    <s v="Samuel Njihia Kimathi"/>
    <s v="Male"/>
    <s v="4668904"/>
    <s v="722689263"/>
    <s v=""/>
    <s v=""/>
    <s v=""/>
    <n v="35.703592"/>
    <n v="-0.55142800000000003"/>
    <s v="Nakuru"/>
    <s v="Molo"/>
    <s v="Msummit"/>
    <s v="Nyanda"/>
    <x v="1"/>
    <s v="Lazarus N Kariuki"/>
    <s v="Lazurus Kariuki Ndotu"/>
    <s v=""/>
    <s v="Informal Business"/>
    <s v="KENBIM"/>
    <s v="Masonry"/>
    <s v="02/03/2017"/>
  </r>
  <r>
    <s v="VPA6"/>
    <x v="483"/>
    <x v="1"/>
    <s v=""/>
    <s v="11th January,2016"/>
    <d v="2016-01-11T00:00:00"/>
    <s v="1st March,2016"/>
    <d v="2016-03-01T00:00:00"/>
    <s v="Danie Njunguna Muya"/>
    <s v="Male"/>
    <s v="9812178"/>
    <s v="720576863"/>
    <s v=""/>
    <s v=""/>
    <s v=""/>
    <n v="36.595765"/>
    <n v="-0.54496"/>
    <s v="Nyandarua"/>
    <s v="North Kinangop"/>
    <s v="Kitiri"/>
    <s v="Kitiri"/>
    <x v="1"/>
    <s v="James Njoroge Wainaina"/>
    <s v="James Njoroge Wainaina"/>
    <s v=""/>
    <s v="Informal Business"/>
    <s v="KENBIM"/>
    <s v="Masonry"/>
    <s v="02/03/2017"/>
  </r>
  <r>
    <s v="VPA6"/>
    <x v="484"/>
    <x v="2"/>
    <s v="Demolished"/>
    <s v="12th October,2016"/>
    <d v="2016-10-12T00:00:00"/>
    <s v="1st December,2016"/>
    <d v="2016-12-01T00:00:00"/>
    <s v="Patrick Njoroge Gitungu"/>
    <s v="Male"/>
    <s v="25921446"/>
    <s v="711933617"/>
    <s v=""/>
    <s v=""/>
    <s v=""/>
    <n v="36.173990000000003"/>
    <n v="-0.28061700000000001"/>
    <s v="Nakuru"/>
    <s v="Nakuru North"/>
    <s v="Lanet"/>
    <s v="Kamfam"/>
    <x v="1"/>
    <s v="James Njoroge Wainaina"/>
    <s v="James Njoroge Wainaina"/>
    <s v=""/>
    <s v="Informal Business"/>
    <s v="KENBIM"/>
    <s v="Masonry"/>
    <s v="02/03/2017"/>
  </r>
  <r>
    <s v="VPA6"/>
    <x v="485"/>
    <x v="1"/>
    <s v=""/>
    <s v="11th November,2016"/>
    <d v="2016-11-11T00:00:00"/>
    <s v="31st December,2016"/>
    <d v="2016-12-31T00:00:00"/>
    <s v="Joseph Maina Ndegwa"/>
    <s v="Male"/>
    <s v="484025"/>
    <s v="710514583"/>
    <s v=""/>
    <s v=""/>
    <s v=""/>
    <n v="36.235447000000001"/>
    <n v="-0.25084800000000002"/>
    <s v="Nakuru"/>
    <s v="Bahati"/>
    <s v="Bahati"/>
    <s v="Ndundori"/>
    <x v="1"/>
    <s v="James Njoroge Wainaina"/>
    <s v=""/>
    <s v=""/>
    <s v="Informal Business"/>
    <s v="KENBIM"/>
    <s v="Masonry"/>
    <s v="02/03/2017"/>
  </r>
  <r>
    <s v="VPA6"/>
    <x v="486"/>
    <x v="0"/>
    <s v="Hostile Client"/>
    <s v="9th September,2016"/>
    <d v="2016-09-09T00:00:00"/>
    <s v="29th October,2016"/>
    <d v="2016-10-29T00:00:00"/>
    <s v="Steven M Macharia"/>
    <s v="Male"/>
    <s v="99999"/>
    <s v="723352106"/>
    <s v=""/>
    <s v=""/>
    <s v=""/>
    <n v="37.195945000000002"/>
    <n v="-0.85447499999999998"/>
    <s v="Murang'a"/>
    <s v="Makuyu"/>
    <s v="Makuyu"/>
    <s v="Muhohonyo"/>
    <x v="1"/>
    <s v="Edwine J M Okinda"/>
    <s v="Edwine Joseph Majale Okinda"/>
    <s v=""/>
    <s v="Informal Business"/>
    <s v="KENBIM"/>
    <s v="Masonry"/>
    <s v="02/03/2017"/>
  </r>
  <r>
    <s v="VPA6"/>
    <x v="487"/>
    <x v="1"/>
    <s v=""/>
    <s v="12th May,2016"/>
    <d v="2016-05-12T00:00:00"/>
    <s v="1st July,2016"/>
    <d v="2016-07-01T00:00:00"/>
    <s v="Ester Wanjiru Kamau"/>
    <s v="Female"/>
    <s v="99999"/>
    <s v="725587969"/>
    <s v=""/>
    <s v=""/>
    <s v=""/>
    <n v="36.033394999999999"/>
    <n v="-0.58084199999999997"/>
    <s v="Nakuru"/>
    <s v="Njoro"/>
    <s v="Njoro"/>
    <s v="Mettar"/>
    <x v="1"/>
    <s v="Edwine J M Okinda"/>
    <s v="Edwine Joseph Majale Okinda"/>
    <s v=""/>
    <s v="Informal Business"/>
    <s v="KENBIM"/>
    <s v="Masonry"/>
    <s v="02/03/2017"/>
  </r>
  <r>
    <s v="VPA6"/>
    <x v="488"/>
    <x v="1"/>
    <s v=""/>
    <s v="11th January,2016"/>
    <d v="2016-01-11T00:00:00"/>
    <s v="1st March,2016"/>
    <d v="2016-03-01T00:00:00"/>
    <s v="Rahab Nyambura Muria"/>
    <s v="Female"/>
    <s v="25018087"/>
    <s v="713812631"/>
    <s v=""/>
    <s v=""/>
    <s v=""/>
    <n v="36.018549999999998"/>
    <n v="-0.62316000000000005"/>
    <s v="Nakuru"/>
    <s v="Njoro"/>
    <s v="Njoro"/>
    <s v="Gatimu"/>
    <x v="1"/>
    <s v="Edwine J M Okinda"/>
    <s v="Edwine Joseph Majale Okinda"/>
    <s v=""/>
    <s v="Informal Business"/>
    <s v="KENBIM"/>
    <s v="Masonry"/>
    <s v="02/03/2017"/>
  </r>
  <r>
    <s v="VPA6"/>
    <x v="489"/>
    <x v="1"/>
    <s v=""/>
    <s v="12th May,2016"/>
    <d v="2016-05-12T00:00:00"/>
    <s v="1st July,2016"/>
    <d v="2016-07-01T00:00:00"/>
    <s v="Margret Wangoi Kamau"/>
    <s v="Female"/>
    <s v="2313639"/>
    <s v="722245513"/>
    <s v=""/>
    <s v=""/>
    <s v=""/>
    <n v="35.994194999999998"/>
    <n v="-0.60090500000000002"/>
    <s v="Nakuru"/>
    <s v="Njoro"/>
    <s v="Njoro"/>
    <s v="Muyukanywo"/>
    <x v="1"/>
    <s v="Edwine J M Okinda"/>
    <s v="Edwine Joseph Majale Okinda"/>
    <s v=""/>
    <s v="Informal Business"/>
    <s v="KENBIM"/>
    <s v="Masonry"/>
    <s v="02/03/2017"/>
  </r>
  <r>
    <s v="VPA6"/>
    <x v="490"/>
    <x v="1"/>
    <s v=""/>
    <s v="12th March,2016"/>
    <d v="2016-03-12T00:00:00"/>
    <s v="1st May,2016"/>
    <d v="2016-05-01T00:00:00"/>
    <s v="Viginia Wamboi Maina"/>
    <s v="Female"/>
    <s v="13440017"/>
    <s v="700709673"/>
    <s v=""/>
    <s v=""/>
    <s v=""/>
    <n v="36.011738000000001"/>
    <n v="-0.59835499999999997"/>
    <s v="Nakuru"/>
    <s v="Njoro"/>
    <s v="Njoro"/>
    <s v="Nyakinywa"/>
    <x v="1"/>
    <s v="Edwine J M Okinda"/>
    <s v="Edwine Joseph Majale Okinda"/>
    <s v=""/>
    <s v="Informal Business"/>
    <s v="KENBIM"/>
    <s v="Masonry"/>
    <s v="02/03/2017"/>
  </r>
  <r>
    <s v="VPA6"/>
    <x v="491"/>
    <x v="1"/>
    <s v=""/>
    <s v="27th November,2015"/>
    <d v="2015-11-27T00:00:00"/>
    <s v="16th January,2016"/>
    <d v="2016-01-16T00:00:00"/>
    <s v="Joel Kipkemboi Rotich"/>
    <s v="Male"/>
    <s v="8028156"/>
    <s v="722924549"/>
    <s v=""/>
    <s v=""/>
    <s v=""/>
    <n v="35.524908000000003"/>
    <n v="0.245223"/>
    <s v="Elgeyo/Marakwet"/>
    <s v="Keiyo South"/>
    <s v="Kabiemit"/>
    <s v="Kapkalan"/>
    <x v="1"/>
    <s v="Erickson K Musani"/>
    <s v="Ericson Kibet Musani"/>
    <s v=""/>
    <s v="Informal Business"/>
    <s v="KENBIM"/>
    <s v="Masonry"/>
    <s v="02/03/2017"/>
  </r>
  <r>
    <s v="VPA6"/>
    <x v="492"/>
    <x v="1"/>
    <s v=""/>
    <s v="12th April,2016"/>
    <d v="2016-04-12T00:00:00"/>
    <s v="1st June,2016"/>
    <d v="2016-06-01T00:00:00"/>
    <s v="Morogo Kipkemboi Daniel"/>
    <s v="Male"/>
    <s v="34227091"/>
    <s v="723541674"/>
    <s v=""/>
    <s v=""/>
    <s v=""/>
    <n v="35.142389000000001"/>
    <n v="0.58079199999999997"/>
    <s v="Uasin Gishu"/>
    <s v="Turbo"/>
    <s v="Kamaget"/>
    <s v="Sugoi"/>
    <x v="1"/>
    <s v="Eliud Langat"/>
    <s v="Eliud Lagat"/>
    <s v=""/>
    <s v="Informal Business"/>
    <s v="KENBIM"/>
    <s v="Masonry"/>
    <s v="02/03/2017"/>
  </r>
  <r>
    <s v="VPA6"/>
    <x v="493"/>
    <x v="1"/>
    <s v=""/>
    <s v="12th November,2015"/>
    <d v="2015-11-12T00:00:00"/>
    <s v="1st January,2016"/>
    <d v="2016-01-01T00:00:00"/>
    <s v="Cryline Sitienei"/>
    <s v="Female"/>
    <s v="99999"/>
    <s v="721715485"/>
    <s v=""/>
    <s v=""/>
    <s v=""/>
    <n v="35.282387999999997"/>
    <n v="0.46673300000000001"/>
    <s v="Uasin Gishu"/>
    <s v="Kapseret"/>
    <s v="Eldoret East"/>
    <s v="Race Course"/>
    <x v="1"/>
    <s v="Luka Kiprop Maiyo"/>
    <s v="Luka Kiprop Maiyo"/>
    <s v=""/>
    <s v="Informal Business"/>
    <s v="KENBIM"/>
    <s v="Masonry"/>
    <s v="02/03/2017"/>
  </r>
  <r>
    <s v="VPA6"/>
    <x v="494"/>
    <x v="1"/>
    <s v=""/>
    <s v="12th August,2016"/>
    <d v="2016-08-12T00:00:00"/>
    <s v="1st October,2016"/>
    <d v="2016-10-01T00:00:00"/>
    <s v="Nicholas Kiprotich Chelulei"/>
    <s v="Male"/>
    <s v="99999"/>
    <s v="722903984"/>
    <s v=""/>
    <s v=""/>
    <s v=""/>
    <n v="35.355905"/>
    <n v="0.47947000000000001"/>
    <s v="Uasin Gishu"/>
    <s v="Ainabkoi"/>
    <s v="Naibrey"/>
    <s v="Islamic"/>
    <x v="1"/>
    <s v="Luka Kiprop Maiyo"/>
    <s v="Luka Kiprop Maiyo"/>
    <s v=""/>
    <s v="Informal Business"/>
    <s v="KENBIM"/>
    <s v="Masonry"/>
    <s v="02/03/2017"/>
  </r>
  <r>
    <s v="VPA6"/>
    <x v="495"/>
    <x v="1"/>
    <s v=""/>
    <s v="11th February,2016"/>
    <d v="2016-02-11T00:00:00"/>
    <s v="1st April,2016"/>
    <d v="2016-04-01T00:00:00"/>
    <s v="Mr Bor"/>
    <s v="Male"/>
    <s v="99999"/>
    <s v="721429120"/>
    <s v=""/>
    <s v=""/>
    <s v=""/>
    <n v="35.302112999999999"/>
    <n v="0.48821500000000001"/>
    <s v="Uasin Gishu"/>
    <s v="Ainabkoi"/>
    <s v="Naibrey"/>
    <s v="Annex"/>
    <x v="1"/>
    <s v="Luka Kiprop Maiyo"/>
    <s v="Luka Kiprop Maiyo"/>
    <s v=""/>
    <s v="Informal Business"/>
    <s v="KENBIM"/>
    <s v="Masonry"/>
    <s v="02/03/2017"/>
  </r>
  <r>
    <s v="VPA6"/>
    <x v="496"/>
    <x v="1"/>
    <s v=""/>
    <s v="11th February,2016"/>
    <d v="2016-02-11T00:00:00"/>
    <s v="1st April,2016"/>
    <d v="2016-04-01T00:00:00"/>
    <s v="James Ngarimu Mungai"/>
    <s v="Male"/>
    <s v="13535359"/>
    <s v="723233951"/>
    <s v=""/>
    <s v=""/>
    <s v=""/>
    <n v="36.766978000000002"/>
    <n v="-1.0724089999999999"/>
    <s v="Kiambu"/>
    <s v="Githunguri"/>
    <s v="Githunguri"/>
    <s v="Thuthuriki"/>
    <x v="1"/>
    <s v="Joseph Kimani Njunguna"/>
    <s v="Joseph Kimani Njunguna"/>
    <s v=""/>
    <s v="Informal Business"/>
    <s v="AKUT"/>
    <s v="Masonry"/>
    <s v="02/03/2017"/>
  </r>
  <r>
    <s v="VPA6"/>
    <x v="497"/>
    <x v="0"/>
    <s v="Unreachable"/>
    <s v="12th June,2016"/>
    <d v="2016-06-12T00:00:00"/>
    <s v="1st August,2016"/>
    <d v="2016-08-01T00:00:00"/>
    <s v="Ruth Wanjiku Kagwi"/>
    <s v="Female"/>
    <s v="23671043"/>
    <s v="737088914"/>
    <s v=""/>
    <s v=""/>
    <s v=""/>
    <m/>
    <m/>
    <s v="Laikipia"/>
    <s v="Kinamba"/>
    <s v="Githiga"/>
    <s v="Mastoo"/>
    <x v="8"/>
    <s v="Harun Muchiri Stephen"/>
    <s v=""/>
    <s v=""/>
    <s v="Informal Business"/>
    <s v="KENBIM"/>
    <s v="Masonry"/>
    <s v="02/03/2017"/>
  </r>
  <r>
    <s v="VPA6"/>
    <x v="498"/>
    <x v="1"/>
    <s v=""/>
    <s v="12th March,2016"/>
    <d v="2016-03-12T00:00:00"/>
    <s v="1st May,2016"/>
    <d v="2016-05-01T00:00:00"/>
    <s v="Francis K Kungu"/>
    <s v="Male"/>
    <s v="1018530"/>
    <s v="722922528"/>
    <s v=""/>
    <s v=""/>
    <s v=""/>
    <n v="36.869242999999997"/>
    <n v="-0.99548999999999999"/>
    <s v="Kiambu"/>
    <s v="Gatundu South"/>
    <s v="Ngenda"/>
    <s v="Handege"/>
    <x v="8"/>
    <s v="Harun Muchiri Stephen"/>
    <s v=""/>
    <s v=""/>
    <s v="Informal Business"/>
    <s v="KENBIM"/>
    <s v="Masonry"/>
    <s v="02/03/2017"/>
  </r>
  <r>
    <s v="VPA6"/>
    <x v="499"/>
    <x v="1"/>
    <s v=""/>
    <s v="12th June,2016"/>
    <d v="2016-06-12T00:00:00"/>
    <s v="1st August,2016"/>
    <d v="2016-08-01T00:00:00"/>
    <s v="Leonard Kamande Njoroge"/>
    <s v="Male"/>
    <s v="20223844"/>
    <s v="722808730"/>
    <s v=""/>
    <s v=""/>
    <s v=""/>
    <n v="36.780099999999997"/>
    <n v="-1.18018"/>
    <s v="Kiambu"/>
    <s v="Kiambaa"/>
    <s v="Tigoni"/>
    <s v="Gathanga"/>
    <x v="4"/>
    <s v="John Kariuki"/>
    <s v=""/>
    <s v=""/>
    <s v="Informal Business"/>
    <s v="KENBIM"/>
    <s v="Masonry"/>
    <s v="02/03/2017"/>
  </r>
  <r>
    <s v="VPA6"/>
    <x v="500"/>
    <x v="1"/>
    <s v=""/>
    <s v="12th May,2016"/>
    <d v="2016-05-12T00:00:00"/>
    <s v="29th August,2016"/>
    <d v="2016-08-29T00:00:00"/>
    <s v="Julius Kipkoech"/>
    <s v="Male"/>
    <s v="12941322"/>
    <s v="720803947"/>
    <s v=""/>
    <s v=""/>
    <s v=""/>
    <n v="35.42239"/>
    <n v="0.53383899999999995"/>
    <s v="Uasin Gishu"/>
    <s v="Moiben"/>
    <s v="E/Border"/>
    <s v="Elgeyo Border"/>
    <x v="4"/>
    <s v="Daniel Bartilol"/>
    <s v=""/>
    <s v=""/>
    <s v="Informal Business"/>
    <s v="KENBIM"/>
    <s v="Masonry"/>
    <s v="02/03/2017"/>
  </r>
  <r>
    <s v="VPA6"/>
    <x v="501"/>
    <x v="1"/>
    <s v=""/>
    <s v="12th August,2016"/>
    <d v="2016-08-12T00:00:00"/>
    <s v="1st October,2016"/>
    <d v="2016-10-01T00:00:00"/>
    <s v="Peter Kigotho Kamau"/>
    <s v="Male"/>
    <s v="254749"/>
    <s v="70683920"/>
    <s v=""/>
    <s v=""/>
    <s v=""/>
    <n v="36.683999"/>
    <n v="-6.0704000000000001E-2"/>
    <s v="Laikipia"/>
    <s v="Laikipia Central"/>
    <s v="Ngobit"/>
    <s v="Imenti"/>
    <x v="4"/>
    <s v="Nekta Investments Limited"/>
    <s v=""/>
    <s v=""/>
    <s v="Informal Business"/>
    <s v="MKD"/>
    <s v="Masonry"/>
    <s v="02/03/2017"/>
  </r>
  <r>
    <s v="VPA6"/>
    <x v="502"/>
    <x v="1"/>
    <s v=""/>
    <s v="8th October,2016"/>
    <d v="2016-10-08T00:00:00"/>
    <s v="27th November,2016"/>
    <d v="2016-11-27T00:00:00"/>
    <s v="Nyakundi Mogere"/>
    <s v="Male"/>
    <s v="3388528"/>
    <s v="722799566"/>
    <s v=""/>
    <s v=""/>
    <s v=""/>
    <n v="34.977972999999999"/>
    <n v="-0.80788000000000004"/>
    <s v="Nyamira"/>
    <s v="Borabu"/>
    <s v="Keginga"/>
    <s v="Mecheo"/>
    <x v="4"/>
    <s v="Joel N Moigare"/>
    <s v="Joel Nyambane Moigare"/>
    <s v=""/>
    <s v="Informal Business"/>
    <s v="KENBIM"/>
    <s v="Masonry"/>
    <s v="02/03/2017"/>
  </r>
  <r>
    <s v="VPA6"/>
    <x v="503"/>
    <x v="1"/>
    <s v=""/>
    <s v="12th June,2016"/>
    <d v="2016-06-12T00:00:00"/>
    <s v="1st August,2016"/>
    <d v="2016-08-01T00:00:00"/>
    <s v="Ezekiel Thuo Chege"/>
    <s v="Male"/>
    <s v="686423"/>
    <s v="700618357"/>
    <s v=""/>
    <s v=""/>
    <s v=""/>
    <n v="36.961537"/>
    <n v="-0.89205599999999996"/>
    <s v="Murang'a"/>
    <s v="Kandara"/>
    <s v="Ithiru"/>
    <s v="Kirigithu"/>
    <x v="4"/>
    <s v="Washington Mwangi"/>
    <s v="Washington Mwangi Muinuki"/>
    <s v=""/>
    <s v="Informal Business"/>
    <s v="KENBIM"/>
    <s v="Masonry"/>
    <s v="02/03/2017"/>
  </r>
  <r>
    <s v="VPA6"/>
    <x v="504"/>
    <x v="1"/>
    <s v=""/>
    <s v="30th July,2016"/>
    <d v="2016-07-30T00:00:00"/>
    <s v="30th August,2016"/>
    <d v="2016-08-30T00:00:00"/>
    <s v="Charity Wangui Mwangi"/>
    <s v="Female"/>
    <s v="7166718"/>
    <s v="722767374"/>
    <s v=""/>
    <s v=""/>
    <s v=""/>
    <n v="37.004392000000003"/>
    <n v="-0.363952"/>
    <s v="Nyeri"/>
    <s v="Kieni East"/>
    <s v="Chaka"/>
    <s v="Kiganjo"/>
    <x v="4"/>
    <s v="Washington Mwangi"/>
    <s v="Washington Mwangi Muinuki"/>
    <s v=""/>
    <s v="Informal Business"/>
    <s v="AKUT"/>
    <s v="Masonry"/>
    <s v="02/03/2017"/>
  </r>
  <r>
    <s v="VPA6"/>
    <x v="505"/>
    <x v="0"/>
    <s v="Hostile Client"/>
    <s v="10th September,2016"/>
    <d v="2016-09-10T00:00:00"/>
    <s v="30th October,2016"/>
    <d v="2016-10-30T00:00:00"/>
    <s v="Emily Bitok"/>
    <s v="Female"/>
    <s v="99999"/>
    <s v="722662431"/>
    <s v=""/>
    <s v=""/>
    <s v=""/>
    <m/>
    <m/>
    <s v="Uasin Gishu"/>
    <s v="Eldoret East"/>
    <s v="Kapseret"/>
    <s v=""/>
    <x v="4"/>
    <s v="Luka Kiprop Maiyo"/>
    <s v="Luka Kiprop Maiyo"/>
    <s v=""/>
    <s v="Informal Business"/>
    <s v="KENBIM"/>
    <s v="Masonry"/>
    <s v="02/03/2017"/>
  </r>
  <r>
    <s v="VPA6"/>
    <x v="506"/>
    <x v="1"/>
    <s v=""/>
    <s v="22nd February,2016"/>
    <d v="2016-02-22T00:00:00"/>
    <s v="12th April,2016"/>
    <d v="2016-04-12T00:00:00"/>
    <s v="Victor Mageto"/>
    <s v="Male"/>
    <s v="9913812"/>
    <s v="721925443"/>
    <s v="2.55E+11"/>
    <s v=""/>
    <s v=""/>
    <n v="34.755952000000001"/>
    <n v="-0.65540699999999996"/>
    <s v="Kisii"/>
    <s v="Kisii Central"/>
    <s v="Central Nyakach"/>
    <s v="Bochura"/>
    <x v="6"/>
    <s v="Joseph Oigara Nyakundi"/>
    <s v=""/>
    <s v=""/>
    <s v="Informal Business"/>
    <s v="KENBIM"/>
    <s v="Masonry"/>
    <s v="02/03/2017"/>
  </r>
  <r>
    <s v="VPA6"/>
    <x v="507"/>
    <x v="0"/>
    <s v="Unreachable"/>
    <s v="12th April,2016"/>
    <d v="2016-04-12T00:00:00"/>
    <s v="1st June,2016"/>
    <d v="2016-06-01T00:00:00"/>
    <s v="Patrick Gachomba"/>
    <s v="Male"/>
    <s v="4817241"/>
    <s v="722734329"/>
    <s v=""/>
    <s v=""/>
    <s v=""/>
    <n v="36.773561999999998"/>
    <n v="-1.1605080000000001"/>
    <s v="Kiambu"/>
    <s v="Kiambaa"/>
    <s v="Kawaida"/>
    <s v="Kasphat"/>
    <x v="6"/>
    <s v="Joseph Muchirira Mugo"/>
    <s v=""/>
    <s v=""/>
    <s v="Informal Business"/>
    <s v="AKUT"/>
    <s v="Masonry"/>
    <s v="02/03/2017"/>
  </r>
  <r>
    <s v="VPA6"/>
    <x v="508"/>
    <x v="1"/>
    <s v=""/>
    <s v="12th May,2016"/>
    <d v="2016-05-12T00:00:00"/>
    <s v="1st July,2016"/>
    <d v="2016-07-01T00:00:00"/>
    <s v="John Njoroge Wahome"/>
    <s v="Male"/>
    <s v="20461523"/>
    <s v="724775987"/>
    <s v=""/>
    <s v=""/>
    <s v=""/>
    <n v="36.125692999999998"/>
    <n v="-9.1039999999999996E-2"/>
    <s v="Nakuru"/>
    <s v="Subukia"/>
    <s v="Kabazi"/>
    <s v="Nyakinywe"/>
    <x v="2"/>
    <s v="Reuben K Kimenyi"/>
    <s v=""/>
    <s v=""/>
    <s v="Informal Business"/>
    <s v="KENBIM"/>
    <s v="Masonry"/>
    <s v="02/03/2017"/>
  </r>
  <r>
    <s v="VPA6"/>
    <x v="509"/>
    <x v="1"/>
    <s v=""/>
    <s v="12th May,2016"/>
    <d v="2016-05-12T00:00:00"/>
    <s v="1st July,2016"/>
    <d v="2016-07-01T00:00:00"/>
    <s v="Sylas Mzee Mwawai"/>
    <s v="Male"/>
    <s v="527841"/>
    <s v="721394024"/>
    <s v=""/>
    <s v=""/>
    <s v=""/>
    <n v="38.364691000000001"/>
    <n v="-3.415848"/>
    <s v="Taita/Taveta"/>
    <s v="Wundanyi"/>
    <s v="Wundanyi"/>
    <s v="Mlawa"/>
    <x v="2"/>
    <s v="Stephen Nyange"/>
    <s v=""/>
    <s v=""/>
    <s v="Informal Business"/>
    <s v="KENBIM"/>
    <s v="Masonry"/>
    <s v="02/03/2017"/>
  </r>
  <r>
    <s v="VPA6"/>
    <x v="510"/>
    <x v="1"/>
    <s v=""/>
    <s v="12th May,2016"/>
    <d v="2016-05-12T00:00:00"/>
    <s v="1st July,2016"/>
    <d v="2016-07-01T00:00:00"/>
    <s v="Elisha Kipkirui Turgut"/>
    <s v="Male"/>
    <s v="278281"/>
    <s v="729046475"/>
    <s v="729046475"/>
    <s v=""/>
    <s v=""/>
    <n v="35.321340999999997"/>
    <n v="-0.72837700000000005"/>
    <s v="Bomet"/>
    <s v="Bomet Central"/>
    <s v="Singorwet"/>
    <s v="Kabungut"/>
    <x v="0"/>
    <s v="Patrick Kipronoh Mutai"/>
    <s v="Patrick Langat"/>
    <s v=""/>
    <s v="Informal Business"/>
    <s v="MKD"/>
    <s v="Masonry"/>
    <s v="05/04/2017"/>
  </r>
  <r>
    <s v="VPA6"/>
    <x v="511"/>
    <x v="1"/>
    <s v=""/>
    <s v="20th December,2015"/>
    <d v="2015-12-20T00:00:00"/>
    <s v="28th December,2015"/>
    <d v="2015-12-28T00:00:00"/>
    <s v="Paulina Chellal"/>
    <s v="Female"/>
    <s v="6008047"/>
    <s v="725343251"/>
    <s v="725343251"/>
    <s v=""/>
    <s v=""/>
    <n v="35.430058000000002"/>
    <n v="0.33898800000000001"/>
    <s v="Uasin Gishu"/>
    <s v="Ainabkoi"/>
    <s v="Kapseret"/>
    <s v="Chuiyat"/>
    <x v="1"/>
    <s v="Luka Kiprop Maiyo"/>
    <s v="Luka Kiprop Maiyo"/>
    <s v="723216036"/>
    <s v="Informal Business"/>
    <s v="KENBIM"/>
    <s v="Masonry"/>
    <s v="05/04/2017"/>
  </r>
  <r>
    <s v="VPA6"/>
    <x v="512"/>
    <x v="1"/>
    <s v=""/>
    <s v="7th July,2016"/>
    <d v="2016-07-07T00:00:00"/>
    <s v="22nd October,2016"/>
    <d v="2016-10-22T00:00:00"/>
    <s v="Grace Nyanchama Nyabuti"/>
    <s v="Female"/>
    <s v="416333"/>
    <s v="700574940"/>
    <s v="700574049"/>
    <s v=""/>
    <s v=""/>
    <n v="34.922446999999998"/>
    <n v="-0.55042000000000002"/>
    <s v="Nyamira"/>
    <s v="Nyamira"/>
    <s v="Nyamaiya"/>
    <s v="Nyabite"/>
    <x v="3"/>
    <s v="Joel N Moigare"/>
    <s v="Joel Nyambane Moigare"/>
    <s v="710208102"/>
    <s v="Informal Business"/>
    <s v="KENBIM"/>
    <s v="Masonry"/>
    <s v="05/04/2017"/>
  </r>
  <r>
    <s v="VPA6"/>
    <x v="513"/>
    <x v="1"/>
    <s v=""/>
    <s v="30th November,2015"/>
    <d v="2015-11-30T00:00:00"/>
    <s v="1st January,2016"/>
    <d v="2016-01-01T00:00:00"/>
    <s v="Pauline W Ngugi"/>
    <s v="Female"/>
    <s v="8285053"/>
    <s v="722286018"/>
    <s v="722286018"/>
    <s v=""/>
    <s v=""/>
    <n v="34.768256999999998"/>
    <n v="0.26527299999999998"/>
    <s v="Kakamega"/>
    <s v="Lurambi"/>
    <s v="Bukhungu"/>
    <s v="Shitaho"/>
    <x v="2"/>
    <s v="Gillet Lihanda"/>
    <s v="Boaz Wanyama"/>
    <s v="726230334"/>
    <s v="Informal Business"/>
    <s v="MKD"/>
    <s v="Masonry"/>
    <s v="06/04/2017"/>
  </r>
  <r>
    <s v="VPA6"/>
    <x v="514"/>
    <x v="1"/>
    <s v=""/>
    <s v="31st May,2016"/>
    <d v="2016-05-31T00:00:00"/>
    <s v="20th July,2016"/>
    <d v="2016-07-20T00:00:00"/>
    <s v="Paul Waliaula"/>
    <s v="Male"/>
    <s v="25592652"/>
    <s v="792759552"/>
    <s v="792759552"/>
    <s v=""/>
    <s v=""/>
    <n v="34.788119999999999"/>
    <n v="1.1120669999999999"/>
    <s v="Trans Nzoia"/>
    <s v="Kwanza"/>
    <s v="Kitale"/>
    <s v="Suam"/>
    <x v="2"/>
    <s v="Luka Kiprop Maiyo"/>
    <s v=""/>
    <s v=""/>
    <s v="Informal Business"/>
    <s v="MKD"/>
    <s v="Masonry"/>
    <s v="07/04/2017"/>
  </r>
  <r>
    <s v="VPA6"/>
    <x v="515"/>
    <x v="1"/>
    <s v=""/>
    <s v="7th April,2016"/>
    <d v="2016-04-07T00:00:00"/>
    <s v="7th May,2016"/>
    <d v="2016-05-07T00:00:00"/>
    <s v="Peter Nyasani Orina"/>
    <s v="Male"/>
    <s v="1197211"/>
    <s v="722707007"/>
    <s v="722707007"/>
    <s v=""/>
    <s v=""/>
    <n v="35.043430999999998"/>
    <n v="-0.78135600000000005"/>
    <s v="Nyamira"/>
    <s v="Borabu"/>
    <s v="Nyansiongo"/>
    <s v="Kineni"/>
    <x v="1"/>
    <s v="Joel N Moigare"/>
    <s v="Joel Nyambane Moigare"/>
    <s v="710208102"/>
    <s v="Informal Business"/>
    <s v="KENBIM"/>
    <s v="Masonry"/>
    <s v="07/04/2017"/>
  </r>
  <r>
    <s v="VPA6"/>
    <x v="516"/>
    <x v="1"/>
    <s v=""/>
    <s v="11th November,2016"/>
    <d v="2016-11-11T00:00:00"/>
    <s v="31st December,2016"/>
    <d v="2016-12-31T00:00:00"/>
    <s v="Andrew K Limo"/>
    <s v="Male"/>
    <s v="10030596"/>
    <s v="720216834"/>
    <s v="720216634"/>
    <s v=""/>
    <s v=""/>
    <n v="35.438617000000001"/>
    <n v="0.44945400000000002"/>
    <s v="Uasin Gishu"/>
    <s v="Ainabkoi"/>
    <s v="Kipsinende"/>
    <s v="Bombo"/>
    <x v="1"/>
    <s v="Daniel Bartilol"/>
    <s v="Daniel Bartilol"/>
    <s v=""/>
    <s v="Informal Business"/>
    <s v="KENBIM"/>
    <s v="Masonry"/>
    <s v="08/04/2017"/>
  </r>
  <r>
    <s v="VPA6"/>
    <x v="517"/>
    <x v="1"/>
    <s v=""/>
    <s v="12th April,2016"/>
    <d v="2016-04-12T00:00:00"/>
    <s v="1st June,2016"/>
    <d v="2016-06-01T00:00:00"/>
    <s v="John Nyagwencha Segera"/>
    <s v="Male"/>
    <s v="1874151"/>
    <s v="733432963"/>
    <s v="712908765"/>
    <s v=""/>
    <s v="733432963"/>
    <n v="34.992452999999998"/>
    <n v="-0.58054499999999998"/>
    <s v="Nyamira"/>
    <s v="Nyamira North"/>
    <s v="Bosaragei"/>
    <s v="Kiabonyoru"/>
    <x v="2"/>
    <s v="Joel N Moigare"/>
    <s v="Joel Nyambane Moigare"/>
    <s v="710208102"/>
    <s v="Informal Business"/>
    <s v="KENBIM"/>
    <s v="Masonry"/>
    <s v="10/04/2017"/>
  </r>
  <r>
    <s v="VPA6"/>
    <x v="518"/>
    <x v="1"/>
    <s v=""/>
    <s v="11th November,2016"/>
    <d v="2016-11-11T00:00:00"/>
    <s v="31st December,2016"/>
    <d v="2016-12-31T00:00:00"/>
    <s v="Tubias Onyango Odera"/>
    <s v="Male"/>
    <s v="12112931"/>
    <s v="721438007"/>
    <s v="721438007"/>
    <s v=""/>
    <s v="789482611"/>
    <n v="34.856071999999998"/>
    <n v="-0.31268800000000002"/>
    <s v="Kisumu"/>
    <s v="Nyakach"/>
    <s v="Central Nyakach"/>
    <s v="Kolweny"/>
    <x v="2"/>
    <s v="Thomas Mboya Omwadho"/>
    <s v="Thomas Mboya Omwadho"/>
    <s v="725043676"/>
    <s v="Informal Business"/>
    <s v="KENBIM"/>
    <s v="Masonry"/>
    <s v="11/04/2017"/>
  </r>
  <r>
    <s v="VPA6"/>
    <x v="519"/>
    <x v="1"/>
    <s v=""/>
    <s v="11th November,2015"/>
    <d v="2015-11-11T00:00:00"/>
    <s v="31st December,2015"/>
    <d v="2015-12-31T00:00:00"/>
    <s v="Sammuel Opere"/>
    <s v="Male"/>
    <s v="10661149"/>
    <s v="722958936"/>
    <s v="722958936"/>
    <s v=""/>
    <s v="203506981"/>
    <n v="34.947766999999999"/>
    <n v="-0.28118700000000002"/>
    <s v="Kisumu"/>
    <s v="Nyakach"/>
    <s v="West Nyakach"/>
    <s v="Uruui"/>
    <x v="1"/>
    <s v="Thomas Mboya Omwadho"/>
    <s v="Thomas Mboya Omwadho"/>
    <s v="725043676"/>
    <s v="Informal Business"/>
    <s v="KENBIM"/>
    <s v="Masonry"/>
    <s v="11/04/2017"/>
  </r>
  <r>
    <s v="VPA6"/>
    <x v="520"/>
    <x v="1"/>
    <s v=""/>
    <s v="1st December,2015"/>
    <d v="2015-12-01T00:00:00"/>
    <s v="28th December,2015"/>
    <d v="2015-12-28T00:00:00"/>
    <s v="Ndungu Njenga Francis"/>
    <s v="Male"/>
    <s v="20323948"/>
    <s v="726488366"/>
    <s v="726488366"/>
    <s v=""/>
    <s v=""/>
    <n v="36.128549999999997"/>
    <n v="-0.15074299999999999"/>
    <s v="Nakuru"/>
    <s v="Bahati"/>
    <s v="Bahati"/>
    <s v="Miti Mingi"/>
    <x v="0"/>
    <s v="Peter Kamau Macharia"/>
    <s v="Peter Kamau Macharia"/>
    <s v="711617322"/>
    <s v="Informal Business"/>
    <s v="KENBIM"/>
    <s v="Masonry"/>
    <s v="12/04/2017"/>
  </r>
  <r>
    <s v="VPA6"/>
    <x v="521"/>
    <x v="1"/>
    <s v=""/>
    <s v="11th November,2016"/>
    <d v="2016-11-11T00:00:00"/>
    <s v="31st December,2016"/>
    <d v="2016-12-31T00:00:00"/>
    <s v="Wilfred Mnendo Norman"/>
    <s v="Male"/>
    <s v="2252265"/>
    <s v="721693147"/>
    <s v="721693147"/>
    <s v=""/>
    <s v=""/>
    <n v="38.353309000000003"/>
    <n v="-3.3485109999999998"/>
    <s v="Taita/Taveta"/>
    <s v="Wundanyi"/>
    <s v="Central Nyakach"/>
    <s v="Kimangachuhu"/>
    <x v="2"/>
    <s v="Patrick Zinghani"/>
    <s v=""/>
    <s v=""/>
    <s v="Informal Business"/>
    <s v="KENBIM"/>
    <s v="Masonry"/>
    <s v="12/04/2017"/>
  </r>
  <r>
    <s v="VPA6"/>
    <x v="522"/>
    <x v="1"/>
    <s v=""/>
    <s v="11th November,2015"/>
    <d v="2015-11-11T00:00:00"/>
    <s v="31st December,2015"/>
    <d v="2015-12-31T00:00:00"/>
    <s v="Daniel Muhia"/>
    <s v="Male"/>
    <s v="14217604"/>
    <s v="720404827"/>
    <s v="720404827"/>
    <s v=""/>
    <s v=""/>
    <n v="36.827185"/>
    <n v="-1.6861980000000001"/>
    <s v="Kajiado"/>
    <s v="Kajiado East"/>
    <s v="Isinya"/>
    <s v="Faraja"/>
    <x v="9"/>
    <s v="Francis Kamande"/>
    <s v="Francis Kamande"/>
    <s v=""/>
    <s v="Informal Business"/>
    <s v="KENBIM"/>
    <s v="Masonry"/>
    <s v="12/04/2017"/>
  </r>
  <r>
    <s v="VPA6"/>
    <x v="523"/>
    <x v="1"/>
    <s v=""/>
    <s v="12th November,2015"/>
    <d v="2015-11-12T00:00:00"/>
    <s v="1st January,2016"/>
    <d v="2016-01-01T00:00:00"/>
    <s v="Sagwe Magabi"/>
    <s v="Male"/>
    <s v="12899742"/>
    <s v="705525060"/>
    <s v="705525060"/>
    <s v=""/>
    <s v=""/>
    <n v="34.947417000000002"/>
    <n v="-0.617448"/>
    <s v="Nyamira"/>
    <s v="Nyamira"/>
    <s v="Bonyamatuta"/>
    <s v="Mobamba"/>
    <x v="0"/>
    <s v="Joel N Moigare"/>
    <s v="Joel Nyambane Moigare"/>
    <s v="710208102"/>
    <s v="Informal Business"/>
    <s v="KENBIM"/>
    <s v="Masonry"/>
    <s v="13/04/2017"/>
  </r>
  <r>
    <s v="VPA6"/>
    <x v="524"/>
    <x v="1"/>
    <s v=""/>
    <s v="11th November,2015"/>
    <d v="2015-11-11T00:00:00"/>
    <s v="31st December,2015"/>
    <d v="2015-12-31T00:00:00"/>
    <s v="Johnson Manzi Mbuvi"/>
    <s v="Male"/>
    <s v="9426133"/>
    <s v="722227412"/>
    <s v="722227412"/>
    <s v=""/>
    <s v=""/>
    <n v="36.119909999999997"/>
    <n v="-0.15489800000000001"/>
    <s v="Nakuru"/>
    <s v="Bahati"/>
    <s v="Bahati"/>
    <s v="Kamiruri"/>
    <x v="0"/>
    <s v="Peter Kareithi Mwangi"/>
    <s v="Peter Kareithi Mwangi"/>
    <s v="721714592"/>
    <s v="Informal Business"/>
    <s v="KENBIM"/>
    <s v="Masonry"/>
    <s v="18/04/2017"/>
  </r>
  <r>
    <s v="VPA6"/>
    <x v="525"/>
    <x v="1"/>
    <s v=""/>
    <s v="11th November,2015"/>
    <d v="2015-11-11T00:00:00"/>
    <s v="31st December,2015"/>
    <d v="2015-12-31T00:00:00"/>
    <s v="Jacob Ngure"/>
    <s v="Male"/>
    <s v="99999"/>
    <s v="721758513"/>
    <s v="721758513"/>
    <s v=""/>
    <s v=""/>
    <n v="36.775395000000003"/>
    <n v="-1.8473170000000001"/>
    <s v="Kajiado"/>
    <s v="Kajiado Central"/>
    <s v="Idama"/>
    <s v="Oloiya"/>
    <x v="1"/>
    <s v="Joram Gathogo Mutahi"/>
    <s v="Joram Gathogo Mutahi"/>
    <s v=""/>
    <s v="Informal Business"/>
    <s v="KENBIM"/>
    <s v="Masonry"/>
    <s v="18/04/2017"/>
  </r>
  <r>
    <s v="VPA6"/>
    <x v="526"/>
    <x v="1"/>
    <s v=""/>
    <s v="11th November,2016"/>
    <d v="2016-11-11T00:00:00"/>
    <s v="31st December,2016"/>
    <d v="2016-12-31T00:00:00"/>
    <s v="George Njuruba Mukura"/>
    <s v="Male"/>
    <s v="5197080"/>
    <s v="711208888"/>
    <s v="711208888"/>
    <s v=""/>
    <s v="716576998"/>
    <n v="36.785634000000002"/>
    <n v="-1.09897"/>
    <s v="Kiambu"/>
    <s v="Githunguri"/>
    <s v="Ikinu"/>
    <s v="Mugumuini"/>
    <x v="0"/>
    <s v="Stephen Njuguna"/>
    <s v="Stephen Njuguna"/>
    <s v="724338563"/>
    <s v="Informal Business"/>
    <s v="KENBIM"/>
    <s v="Masonry"/>
    <s v="14/03/2017"/>
  </r>
  <r>
    <s v="VPA6"/>
    <x v="527"/>
    <x v="0"/>
    <s v="Hostile Client"/>
    <s v="12th November,2015"/>
    <d v="2015-11-12T00:00:00"/>
    <s v="1st January,2016"/>
    <d v="2016-01-01T00:00:00"/>
    <s v="Mary Jepkorir Cheruiyot"/>
    <s v="Female"/>
    <s v="6209674"/>
    <s v="722562198"/>
    <s v="722562198"/>
    <s v=""/>
    <s v=""/>
    <n v="35.223027999999999"/>
    <n v="-0.403775"/>
    <s v="Kericho"/>
    <s v="Belgut"/>
    <s v="Kipsolu"/>
    <s v="Kapsuser/Cheswerta"/>
    <x v="0"/>
    <s v="James K Mugun"/>
    <s v=""/>
    <s v=""/>
    <s v="Informal Business"/>
    <s v="KENBIM"/>
    <s v="Masonry"/>
    <s v="31/03/2017"/>
  </r>
  <r>
    <s v="VPA6"/>
    <x v="528"/>
    <x v="1"/>
    <s v=""/>
    <s v="21st October,2016"/>
    <d v="2016-10-21T00:00:00"/>
    <s v="10th December,2016"/>
    <d v="2016-12-10T00:00:00"/>
    <s v="Joseph Kiguta Ndirangu"/>
    <s v="Male"/>
    <s v="6855148"/>
    <s v="745674179"/>
    <s v="2.55E+11"/>
    <s v=""/>
    <s v=""/>
    <n v="36.690922999999998"/>
    <n v="-1.4379249999999999"/>
    <s v="Kajiado"/>
    <s v="Kajiado North"/>
    <s v="Kajiado West"/>
    <s v="Dam"/>
    <x v="0"/>
    <s v="Joram Gathogo Mutahi"/>
    <s v="Joram Gathogo Mutahi"/>
    <s v=""/>
    <s v="Informal Business"/>
    <s v="KENBIM"/>
    <s v="Masonry"/>
    <s v="31/03/2017"/>
  </r>
  <r>
    <s v="VPA6"/>
    <x v="529"/>
    <x v="1"/>
    <s v=""/>
    <s v="24th November,2015"/>
    <d v="2015-11-24T00:00:00"/>
    <s v="1st December,2015"/>
    <d v="2015-12-01T00:00:00"/>
    <s v="Alice Jewa"/>
    <s v="Male"/>
    <s v="14602664"/>
    <s v="728022078"/>
    <s v="728022078"/>
    <s v=""/>
    <s v="723648652"/>
    <n v="39.283149999999999"/>
    <n v="-4.5018900000000004"/>
    <s v="Kwale"/>
    <s v="Lunga Lunga"/>
    <s v="Kikoneni"/>
    <s v="Mwangai"/>
    <x v="1"/>
    <s v="Jotham Kaluma"/>
    <s v="Jotham Kaluma"/>
    <s v="710588282"/>
    <s v="Informal Business"/>
    <s v="Modified Camartec Digester"/>
    <s v="Masonry"/>
    <s v="01/04/2017"/>
  </r>
  <r>
    <s v="VPA6"/>
    <x v="530"/>
    <x v="1"/>
    <s v=""/>
    <s v="11th November,2016"/>
    <d v="2016-11-11T00:00:00"/>
    <s v="31st December,2016"/>
    <d v="2016-12-31T00:00:00"/>
    <s v="Mwayaona Ndegwa Ngumbau"/>
    <s v="Male"/>
    <s v="13837144"/>
    <s v="710588282"/>
    <s v="710588282"/>
    <s v=""/>
    <s v=""/>
    <n v="39.222217000000001"/>
    <n v="-4.4952480000000001"/>
    <s v="Kwale"/>
    <s v="Lunga Lunga"/>
    <s v="Dzombo"/>
    <s v="Marenje A"/>
    <x v="1"/>
    <s v="Jotham Kaluma"/>
    <s v="Jotham Kaluma"/>
    <s v="710588282"/>
    <s v="Informal Business"/>
    <s v="Modified Camartec Digester"/>
    <s v="Masonry"/>
    <s v="01/04/2017"/>
  </r>
  <r>
    <s v="VPA6"/>
    <x v="531"/>
    <x v="1"/>
    <s v=""/>
    <s v="8th March,2016"/>
    <d v="2016-03-08T00:00:00"/>
    <s v="27th April,2016"/>
    <d v="2016-04-27T00:00:00"/>
    <s v="Agnes Wanjiru Wambugu"/>
    <s v="Female"/>
    <s v="3200355"/>
    <s v="727481433"/>
    <s v="727481433"/>
    <s v=""/>
    <s v="735599958"/>
    <n v="37.055382000000002"/>
    <n v="-0.53310500000000005"/>
    <s v="Nyeri"/>
    <s v="Mukurweni"/>
    <s v="Muyu"/>
    <s v="Kaheti"/>
    <x v="7"/>
    <s v="Nekta Investments Limited"/>
    <s v=""/>
    <s v=""/>
    <s v="Informal Business"/>
    <s v="MKD"/>
    <s v="Masonry"/>
    <s v="03/04/2017"/>
  </r>
  <r>
    <s v="VPA6"/>
    <x v="532"/>
    <x v="1"/>
    <s v=""/>
    <s v="11th November,2017"/>
    <d v="2017-11-11T00:00:00"/>
    <s v="31st December,2017"/>
    <d v="2017-12-31T00:00:00"/>
    <s v="Kingori David Huro"/>
    <s v="Male"/>
    <s v="20250986"/>
    <s v="732255049"/>
    <s v="2.55E+11"/>
    <s v=""/>
    <s v=""/>
    <n v="36.220910000000003"/>
    <n v="-4.0606999999999997E-2"/>
    <s v="Nakuru"/>
    <s v="Subukia"/>
    <s v="Subukia"/>
    <s v="Tetu"/>
    <x v="2"/>
    <s v="Simon kabucho"/>
    <s v="Simon Kabucho"/>
    <s v="726725953"/>
    <s v="Informal Business"/>
    <s v="MKD"/>
    <s v="Masonry"/>
    <s v="08/09/2017"/>
  </r>
  <r>
    <s v="VPA6"/>
    <x v="533"/>
    <x v="1"/>
    <s v=""/>
    <s v="12th May,2017"/>
    <d v="2017-05-12T00:00:00"/>
    <s v="1st July,2017"/>
    <d v="2017-07-01T00:00:00"/>
    <s v="David Lagat"/>
    <s v="Male"/>
    <s v="2332888"/>
    <s v="721466117"/>
    <s v="2.55E+11"/>
    <s v=""/>
    <s v="2.55E+11"/>
    <n v="35.271377999999999"/>
    <n v="4.5131999999999999E-2"/>
    <s v="Nandi"/>
    <s v="Tinderet"/>
    <s v="Kabirer"/>
    <s v="Kibukwo Central"/>
    <x v="7"/>
    <s v="John Bett"/>
    <s v="John Bett"/>
    <s v="727402779"/>
    <s v="Informal Business"/>
    <s v="MKD"/>
    <s v="Masonry"/>
    <s v="11/09/2017"/>
  </r>
  <r>
    <s v="VPA6"/>
    <x v="534"/>
    <x v="1"/>
    <s v=""/>
    <s v="12th June,2017"/>
    <d v="2017-06-12T00:00:00"/>
    <s v="1st August,2017"/>
    <d v="2017-08-01T00:00:00"/>
    <s v="Barnabas Togom"/>
    <s v="Male"/>
    <s v="30431269"/>
    <s v="706914023"/>
    <s v="2.55E+11"/>
    <s v=""/>
    <s v=""/>
    <n v="35.258386999999999"/>
    <n v="3.8190000000000002E-2"/>
    <s v="Nandi"/>
    <s v="Tinderet"/>
    <s v="Kabirer"/>
    <s v="Kapruret"/>
    <x v="7"/>
    <s v="John Bett"/>
    <s v="John Bett"/>
    <s v="727402779"/>
    <s v="Informal Business"/>
    <s v="MKD"/>
    <s v="Masonry"/>
    <s v="11/09/2017"/>
  </r>
  <r>
    <s v="VPA6"/>
    <x v="535"/>
    <x v="1"/>
    <s v=""/>
    <s v="10th February,2017"/>
    <d v="2017-02-10T00:00:00"/>
    <s v="1st April,2017"/>
    <d v="2017-04-01T00:00:00"/>
    <s v="Kitony Luke Kangogo"/>
    <s v="Male"/>
    <s v="34096419"/>
    <s v="711140724"/>
    <s v="2.55E+11"/>
    <s v=""/>
    <s v="2.55E+11"/>
    <n v="35.262683000000003"/>
    <n v="0.55733699999999997"/>
    <s v="Uasin Gishu"/>
    <s v="Soy"/>
    <s v="Kiplombe"/>
    <s v="Kiplombe"/>
    <x v="2"/>
    <s v="Lilian Lelei"/>
    <s v="Lilian Lelei"/>
    <s v="710494562"/>
    <s v="Informal Business"/>
    <s v="MKD"/>
    <s v="Masonry"/>
    <s v="22/04/2017"/>
  </r>
  <r>
    <s v="VPA6"/>
    <x v="536"/>
    <x v="1"/>
    <s v=""/>
    <s v="10th January,2017"/>
    <d v="2017-01-10T00:00:00"/>
    <s v="1st March,2017"/>
    <d v="2017-03-01T00:00:00"/>
    <s v="Kwonyike Emily Nenkambi"/>
    <s v="Female"/>
    <s v="1744525"/>
    <s v="726350459"/>
    <s v="2.55E+11"/>
    <s v=""/>
    <s v="2.55E+11"/>
    <n v="36.817067000000002"/>
    <n v="-1.8193600000000001"/>
    <s v="Kajiado"/>
    <s v="Kajiado Central"/>
    <s v="Emirui"/>
    <s v="Nkiwanjani"/>
    <x v="0"/>
    <s v="Joram Gathogo Mutahi"/>
    <s v="Joram Gathogo Mutahi"/>
    <s v="723684776"/>
    <s v="Informal Business"/>
    <s v="KENBIM"/>
    <s v="Masonry"/>
    <s v="28/04/2017"/>
  </r>
  <r>
    <s v="VPA6"/>
    <x v="537"/>
    <x v="1"/>
    <s v=""/>
    <s v="11th November,2015"/>
    <d v="2015-11-11T00:00:00"/>
    <s v="31st December,2015"/>
    <d v="2015-12-31T00:00:00"/>
    <s v="Joyce Wanjiru Mbugua"/>
    <s v="Female"/>
    <s v="99999"/>
    <s v="701715980"/>
    <s v="701715980"/>
    <s v=""/>
    <s v="727726002"/>
    <n v="36.839165999999999"/>
    <n v="-1.0701590000000001"/>
    <s v="Kiambu"/>
    <s v="Githunguri"/>
    <s v="Ngewa"/>
    <s v="Miirano"/>
    <x v="0"/>
    <s v="Joseph Ndua Tatu"/>
    <s v="Joseph Ndua Tatu"/>
    <s v=""/>
    <s v="Informal Business"/>
    <s v="KENBIM"/>
    <s v="Masonry"/>
    <s v="05/05/2017"/>
  </r>
  <r>
    <s v="VPA6"/>
    <x v="538"/>
    <x v="1"/>
    <s v=""/>
    <s v="11th November,2015"/>
    <d v="2015-11-11T00:00:00"/>
    <s v="31st December,2015"/>
    <d v="2015-12-31T00:00:00"/>
    <s v="Ruth Wanjiku Muturi"/>
    <s v="Female"/>
    <s v="99999"/>
    <s v="711824922"/>
    <s v="711824922"/>
    <s v=""/>
    <s v=""/>
    <n v="36.842821999999998"/>
    <n v="-1.0736760000000001"/>
    <s v="Kiambu"/>
    <s v="Githunguri"/>
    <s v="Ngewa"/>
    <s v="Miirano"/>
    <x v="1"/>
    <s v="Joseph Ndua Tatu"/>
    <s v="Joseph Ndua Tatu"/>
    <s v=""/>
    <s v="Informal Business"/>
    <s v="KENBIM"/>
    <s v="Masonry"/>
    <s v="05/05/2017"/>
  </r>
  <r>
    <s v="VPA6"/>
    <x v="539"/>
    <x v="1"/>
    <s v=""/>
    <s v="15th March,2017"/>
    <d v="2017-03-15T00:00:00"/>
    <s v="4th May,2017"/>
    <d v="2017-05-04T00:00:00"/>
    <s v="Langat Gilbert"/>
    <s v="Male"/>
    <s v="10314820"/>
    <s v="721330506"/>
    <s v="2.55E+11"/>
    <s v=""/>
    <s v=""/>
    <n v="35.133071000000001"/>
    <n v="-0.56554199999999999"/>
    <s v="Kericho"/>
    <s v="Bureti"/>
    <s v="Cheborge"/>
    <s v="Cheborge"/>
    <x v="2"/>
    <s v="Philip Kiget"/>
    <s v="Philip Kiget"/>
    <s v="721577518"/>
    <s v="Informal Business"/>
    <s v="MKD"/>
    <s v="Masonry"/>
    <s v="09/05/2017"/>
  </r>
  <r>
    <s v="VPA6"/>
    <x v="540"/>
    <x v="1"/>
    <s v=""/>
    <s v="13th December,2016"/>
    <d v="2016-12-13T00:00:00"/>
    <s v="1st February,2017"/>
    <d v="2017-02-01T00:00:00"/>
    <s v="Vincent Kipkemoi Bii"/>
    <s v="Male"/>
    <s v="4886525"/>
    <s v="722361006"/>
    <s v="2.55E+11"/>
    <s v=""/>
    <s v="2.55E+11"/>
    <n v="35.207735"/>
    <n v="-0.59750800000000004"/>
    <s v="Kericho"/>
    <s v="Bureti"/>
    <s v="Kapkatet"/>
    <s v="Chemoiben"/>
    <x v="2"/>
    <s v="Philip Kiget"/>
    <s v="Philip Kiget"/>
    <s v="721577518"/>
    <s v="Informal Business"/>
    <s v="MKD"/>
    <s v="Masonry"/>
    <s v="09/05/2017"/>
  </r>
  <r>
    <s v="VPA6"/>
    <x v="541"/>
    <x v="1"/>
    <s v=""/>
    <s v="12th March,2017"/>
    <d v="2017-03-12T00:00:00"/>
    <s v="1st May,2017"/>
    <d v="2017-05-01T00:00:00"/>
    <s v="Ndungu John Njenga"/>
    <s v="Male"/>
    <s v="5776108"/>
    <s v="722234709"/>
    <s v="2.55E+11"/>
    <s v=""/>
    <s v="2.55E+11"/>
    <n v="36.381856999999997"/>
    <n v="4.0891999999999998E-2"/>
    <s v="Laikipia"/>
    <s v="Nyahururu"/>
    <s v="Manguo"/>
    <s v="Manguo"/>
    <x v="1"/>
    <s v="KREEN"/>
    <s v="Timothy Maina"/>
    <s v="726985649"/>
    <s v="Informal Business"/>
    <s v="KENBIM"/>
    <s v="Masonry"/>
    <s v="12/05/2017"/>
  </r>
  <r>
    <s v="VPA6"/>
    <x v="542"/>
    <x v="1"/>
    <s v=""/>
    <s v="10th February,2017"/>
    <d v="2017-02-10T00:00:00"/>
    <s v="1st April,2017"/>
    <d v="2017-04-01T00:00:00"/>
    <s v="Waruhiu Godfrey Mwangi"/>
    <s v="Male"/>
    <s v="5549212"/>
    <s v="700019115"/>
    <s v="2.55E+11"/>
    <s v=""/>
    <s v="2.55E+11"/>
    <n v="36.415185000000001"/>
    <n v="1.1636000000000001E-2"/>
    <s v="Nyandarua"/>
    <s v="Ndaragwa"/>
    <s v="Kiriita"/>
    <s v="Mungetho"/>
    <x v="2"/>
    <s v="KREEN"/>
    <s v="Frank Renewable Energy Enterprise"/>
    <s v="726985649"/>
    <s v="Informal Business"/>
    <s v="MKD"/>
    <s v="Masonry"/>
    <s v="12/05/2017"/>
  </r>
  <r>
    <s v="VPA6"/>
    <x v="543"/>
    <x v="1"/>
    <s v=""/>
    <s v="13th December,2015"/>
    <d v="2015-12-13T00:00:00"/>
    <s v="1st February,2016"/>
    <d v="2016-02-01T00:00:00"/>
    <s v="Rosemary Gathoni Munyua"/>
    <s v="Female"/>
    <s v="99999"/>
    <s v="722936916"/>
    <s v="2.55E+11"/>
    <s v=""/>
    <s v=""/>
    <n v="36.555925000000002"/>
    <n v="1.8550000000000001E-3"/>
    <s v="Nyandarua"/>
    <s v="Ndaragwa"/>
    <s v="Nyonjoro"/>
    <s v="Ithigithathi"/>
    <x v="2"/>
    <s v="Harun Muchiri Stephen"/>
    <s v="Harun Muchiri Stephen"/>
    <s v="254727561499"/>
    <s v="Informal Business"/>
    <s v="AKUT"/>
    <s v="Masonry"/>
    <s v="12/05/2017"/>
  </r>
  <r>
    <s v="VPA6"/>
    <x v="544"/>
    <x v="0"/>
    <s v="Grievance"/>
    <s v="9th December,2016"/>
    <d v="2016-12-09T00:00:00"/>
    <s v="6th January,2017"/>
    <d v="2017-01-06T00:00:00"/>
    <s v="Gitau Eunice Ruguru"/>
    <s v="Male"/>
    <s v="5598715"/>
    <s v="726005523"/>
    <s v="726005523"/>
    <s v=""/>
    <s v="728628321"/>
    <n v="36.497656999999997"/>
    <n v="-0.19020500000000001"/>
    <s v="Nyandarua"/>
    <s v="Ndaragwa"/>
    <s v="Shamata"/>
    <s v="Shamata"/>
    <x v="3"/>
    <s v="Peter Wachira Kimari"/>
    <s v="Peter Wachira Kimari"/>
    <s v="724210354"/>
    <s v="Informal Business"/>
    <s v="MKD"/>
    <s v="Masonry"/>
    <s v="13/05/2017"/>
  </r>
  <r>
    <s v="VPA6"/>
    <x v="545"/>
    <x v="1"/>
    <s v=""/>
    <s v="5th December,2016"/>
    <d v="2016-12-05T00:00:00"/>
    <s v="2nd January,2017"/>
    <d v="2017-01-02T00:00:00"/>
    <s v="Kihumba Kanyongote Ndegwa"/>
    <s v="Male"/>
    <s v="2884545"/>
    <s v="720715725"/>
    <s v="2.55E+11"/>
    <s v=""/>
    <s v="2.55E+11"/>
    <n v="36.531632999999999"/>
    <n v="-0.17111299999999999"/>
    <s v="Nyandarua"/>
    <s v="Ndaragwa"/>
    <s v="Shamata"/>
    <s v="Mwihangia"/>
    <x v="3"/>
    <s v="Peter Wachira Kimari"/>
    <s v="Peter Wachira Kimari"/>
    <s v=""/>
    <s v="Informal Business"/>
    <s v="MKD"/>
    <s v="Masonry"/>
    <s v="13/05/2017"/>
  </r>
  <r>
    <s v="VPA6"/>
    <x v="546"/>
    <x v="1"/>
    <s v=""/>
    <s v="30th November,2015"/>
    <d v="2015-11-30T00:00:00"/>
    <s v="10th December,2015"/>
    <d v="2015-12-10T00:00:00"/>
    <s v="Jacob Njuguna Mugo"/>
    <s v="Male"/>
    <s v="99999"/>
    <s v="726078391"/>
    <s v="726078391"/>
    <s v=""/>
    <s v=""/>
    <n v="36.749339999999997"/>
    <n v="-1.088293"/>
    <s v="Kiambu"/>
    <s v="Githunguri"/>
    <s v="Githiga"/>
    <s v="Karwigi"/>
    <x v="0"/>
    <s v="Stephen Njuguna"/>
    <s v="Stephen Njuguna"/>
    <s v=""/>
    <s v="Informal Business"/>
    <s v="MKD"/>
    <s v="Masonry"/>
    <s v="13/05/2017"/>
  </r>
  <r>
    <s v="VPA6"/>
    <x v="547"/>
    <x v="1"/>
    <s v=""/>
    <s v="11th November,2015"/>
    <d v="2015-11-11T00:00:00"/>
    <s v="31st December,2015"/>
    <d v="2015-12-31T00:00:00"/>
    <s v="Monicah Wanjiru Gathii"/>
    <s v="Female"/>
    <s v="99999"/>
    <s v="710544740"/>
    <s v="710544740"/>
    <s v=""/>
    <s v=""/>
    <n v="36.750518999999997"/>
    <n v="-1.0561940000000001"/>
    <s v="Kiambu"/>
    <s v="Githunguri"/>
    <s v="Githunguri"/>
    <s v="Ngeteti"/>
    <x v="0"/>
    <s v="Robert Kagwi Wango"/>
    <s v="Robert Kagwi"/>
    <s v=""/>
    <s v="Informal Business"/>
    <s v="KENBIM"/>
    <s v="Masonry"/>
    <s v="15/05/2017"/>
  </r>
  <r>
    <s v="VPA6"/>
    <x v="548"/>
    <x v="1"/>
    <s v=""/>
    <s v="10th January,2017"/>
    <d v="2017-01-10T00:00:00"/>
    <s v="1st March,2017"/>
    <d v="2017-03-01T00:00:00"/>
    <s v="Asava Henry Mudamba"/>
    <s v="Male"/>
    <s v="16078509"/>
    <s v="722528733"/>
    <s v="2.55E+11"/>
    <s v=""/>
    <s v="2.55E+11"/>
    <n v="34.956699999999998"/>
    <n v="0.97810399999999997"/>
    <s v="Trans Nzoia"/>
    <s v="Trans Nzoia West"/>
    <s v="Grassland"/>
    <s v="Kambi Miwa"/>
    <x v="2"/>
    <s v="Peter Wachira Kimari"/>
    <s v="Peter Wachira Kimari"/>
    <s v="724210354"/>
    <s v="Informal Business"/>
    <s v="MKD"/>
    <s v="Masonry"/>
    <s v="15/05/2017"/>
  </r>
  <r>
    <s v="VPA6"/>
    <x v="549"/>
    <x v="1"/>
    <s v=""/>
    <s v="11th November,2015"/>
    <d v="2015-11-11T00:00:00"/>
    <s v="31st December,2015"/>
    <d v="2015-12-31T00:00:00"/>
    <s v="Mary Wanjiku"/>
    <s v="Female"/>
    <s v="99999"/>
    <s v="723905869"/>
    <s v="790801688"/>
    <s v=""/>
    <s v=""/>
    <n v="36.836331000000001"/>
    <n v="-1.079833"/>
    <s v="Kiambu"/>
    <s v="Githunguri"/>
    <s v="Ngewa"/>
    <s v="Miathathia"/>
    <x v="2"/>
    <s v="Joseph Ndua Tatu"/>
    <s v="Joseph Ndua Tatu"/>
    <s v=""/>
    <s v="Informal Business"/>
    <s v="MKD"/>
    <s v="Masonry"/>
    <s v="16/05/2017"/>
  </r>
  <r>
    <s v="VPA6"/>
    <x v="550"/>
    <x v="1"/>
    <s v=""/>
    <s v="11th February,2016"/>
    <d v="2016-02-11T00:00:00"/>
    <s v="1st April,2016"/>
    <d v="2016-04-01T00:00:00"/>
    <s v="George Cyrus Macharia"/>
    <s v="Male"/>
    <s v="20641707"/>
    <s v="728682589"/>
    <s v="2.55E+11"/>
    <s v=""/>
    <s v=""/>
    <n v="36.455893000000003"/>
    <n v="-9.8336999999999994E-2"/>
    <s v="Nyandarua"/>
    <s v="Ndaragwa"/>
    <s v="Kanyagia"/>
    <s v="Subuko"/>
    <x v="1"/>
    <s v="Aggrey Itavale"/>
    <s v="Aggrey Itavale"/>
    <s v="254712208650"/>
    <s v="Informal Business"/>
    <s v="KENBIM"/>
    <s v="Masonry"/>
    <s v="16/05/2017"/>
  </r>
  <r>
    <s v="VPA6"/>
    <x v="551"/>
    <x v="0"/>
    <s v="Grievance"/>
    <s v="31st October,2015"/>
    <d v="2015-10-31T00:00:00"/>
    <s v="20th December,2015"/>
    <d v="2015-12-20T00:00:00"/>
    <s v="Stpen Wanjohi Mutirithia"/>
    <s v="Male"/>
    <s v="3392046"/>
    <s v="722940752"/>
    <s v="722940752"/>
    <s v=""/>
    <s v=""/>
    <n v="36.899445"/>
    <n v="-0.59384199999999998"/>
    <s v="Nyeri"/>
    <s v="Othaya"/>
    <s v="Chinga"/>
    <s v="Karembu"/>
    <x v="3"/>
    <s v="David Chege"/>
    <s v="David Chege Wangui"/>
    <s v="700713274"/>
    <s v="Informal Business"/>
    <s v="KENBIM"/>
    <s v="Masonry"/>
    <s v="17/05/2017"/>
  </r>
  <r>
    <s v="VPA6"/>
    <x v="552"/>
    <x v="1"/>
    <s v=""/>
    <s v="11th November,2015"/>
    <d v="2015-11-11T00:00:00"/>
    <s v="31st December,2015"/>
    <d v="2015-12-31T00:00:00"/>
    <s v="Jacinta Wambui Ng'Ang'A"/>
    <s v="Male"/>
    <s v="99999"/>
    <s v="700792299"/>
    <s v="700792299"/>
    <s v=""/>
    <s v=""/>
    <n v="36.832506000000002"/>
    <n v="-1.065059"/>
    <s v="Kiambu"/>
    <s v="Githunguri"/>
    <s v="Ngewa"/>
    <s v="Miirano"/>
    <x v="1"/>
    <s v="Joseph Ndua Tatu"/>
    <s v="Joseph Ndua Tatu"/>
    <s v="716374871"/>
    <s v="Informal Business"/>
    <s v="KENBIM"/>
    <s v="Masonry"/>
    <s v="18/05/2017"/>
  </r>
  <r>
    <s v="VPA6"/>
    <x v="553"/>
    <x v="1"/>
    <s v=""/>
    <s v="11th November,2017"/>
    <d v="2017-11-11T00:00:00"/>
    <s v="31st December,2017"/>
    <d v="2017-12-31T00:00:00"/>
    <s v="Baruh Mwangi Jonson"/>
    <s v="Male"/>
    <s v="13462642"/>
    <s v="+254701060152"/>
    <s v="2.55E+11"/>
    <s v=""/>
    <s v=""/>
    <n v="36.229197999999997"/>
    <n v="3.3621999999999999E-2"/>
    <s v="Nakuru"/>
    <s v="Nakuru North"/>
    <s v="Nyamamithi"/>
    <s v="Nyamamithi"/>
    <x v="3"/>
    <s v="Reuben K Kimenyi"/>
    <s v="Reuben Kariuki Kimenyi"/>
    <s v="721120979"/>
    <s v="Informal Business"/>
    <s v="KENBIM"/>
    <s v="Masonry"/>
    <s v="21/05/2017"/>
  </r>
  <r>
    <s v="VPA6"/>
    <x v="554"/>
    <x v="0"/>
    <s v="Hostile Client"/>
    <s v="17th May,2017"/>
    <d v="2017-05-17T00:00:00"/>
    <s v="1st September,2017"/>
    <d v="2017-09-01T00:00:00"/>
    <s v="Siele Jackson Kipkirui"/>
    <s v="Male"/>
    <s v="11528648"/>
    <s v="+254722471157"/>
    <s v="2.55E+11"/>
    <s v=""/>
    <s v=""/>
    <n v="35.234887000000001"/>
    <n v="-0.391851"/>
    <s v="Kericho"/>
    <s v="Belgut"/>
    <s v="Kapsuser"/>
    <s v="Chepkutung"/>
    <x v="0"/>
    <s v="Joseph Tonui"/>
    <s v="Joseph Tonui"/>
    <s v="725682424"/>
    <s v="Informal Business"/>
    <s v="Modified Camartec Digester"/>
    <s v="Masonry"/>
    <s v="23/05/2017"/>
  </r>
  <r>
    <s v="VPA6"/>
    <x v="555"/>
    <x v="1"/>
    <s v=""/>
    <s v="22nd September,2016"/>
    <d v="2016-09-22T00:00:00"/>
    <s v="11th November,2016"/>
    <d v="2016-11-11T00:00:00"/>
    <s v="Ngetich Hillary Kipkorir"/>
    <s v="Male"/>
    <s v="29436718"/>
    <s v="716709049"/>
    <s v="2.55E+11"/>
    <s v=""/>
    <s v=""/>
    <n v="35.363470999999997"/>
    <n v="-0.70416400000000001"/>
    <s v="Bomet"/>
    <s v="Bomet Central"/>
    <s v="Sibaiyan"/>
    <s v="Kaptorgo"/>
    <x v="2"/>
    <s v="Leonard Koech"/>
    <s v="Leonard Koech"/>
    <s v="729252110"/>
    <s v="Informal Business"/>
    <s v="MKD"/>
    <s v="Masonry"/>
    <s v="26/05/2017"/>
  </r>
  <r>
    <s v="VPA6"/>
    <x v="556"/>
    <x v="1"/>
    <s v=""/>
    <s v="13th December,2015"/>
    <d v="2015-12-13T00:00:00"/>
    <s v="1st February,2016"/>
    <d v="2016-02-01T00:00:00"/>
    <s v="Patrick B Kariithi"/>
    <s v="Male"/>
    <s v="803372"/>
    <s v="729997204"/>
    <s v="2.55E+11"/>
    <s v=""/>
    <s v=""/>
    <n v="36.399611"/>
    <n v="-0.14255699999999999"/>
    <s v="Nyandarua"/>
    <s v="Ol Joro Orok"/>
    <s v="Kasuku"/>
    <s v="Karandi"/>
    <x v="0"/>
    <s v="Harun Muchiri Stephen"/>
    <s v="Harun Muchiri Stephen"/>
    <s v="254727561499"/>
    <s v="Informal Business"/>
    <s v="KENBIM"/>
    <s v="Masonry"/>
    <s v="28/05/2017"/>
  </r>
  <r>
    <s v="VPA6"/>
    <x v="557"/>
    <x v="1"/>
    <s v=""/>
    <s v="11th February,2016"/>
    <d v="2016-02-11T00:00:00"/>
    <s v="1st April,2016"/>
    <d v="2016-04-01T00:00:00"/>
    <s v="Maria Njeri Kariuki"/>
    <s v="Female"/>
    <s v="6367899"/>
    <s v="723061185"/>
    <s v="2.55E+11"/>
    <s v=""/>
    <s v=""/>
    <n v="36.364190000000001"/>
    <n v="-0.15035699999999999"/>
    <s v="Nyandarua"/>
    <s v="Ol Joro Orok"/>
    <s v="Kirimangai"/>
    <s v="Reri"/>
    <x v="1"/>
    <s v="Harun Muchiri Stephen"/>
    <s v="Harun Muchiri Stephen"/>
    <s v="254727561499"/>
    <s v="Informal Business"/>
    <s v="KENBIM"/>
    <s v="Masonry"/>
    <s v="28/05/2017"/>
  </r>
  <r>
    <s v="VPA6"/>
    <x v="558"/>
    <x v="1"/>
    <s v=""/>
    <s v="12th March,2016"/>
    <d v="2016-03-12T00:00:00"/>
    <s v="1st May,2016"/>
    <d v="2016-05-01T00:00:00"/>
    <s v="Erastus Maina Githenya"/>
    <s v="Male"/>
    <s v="5945902"/>
    <s v="721560011"/>
    <s v="2.55E+11"/>
    <s v=""/>
    <s v=""/>
    <n v="36.383414999999999"/>
    <n v="-0.15897900000000001"/>
    <s v="Nyandarua"/>
    <s v="Ol Joro Orok"/>
    <s v="Weru"/>
    <s v="Kanyiriri"/>
    <x v="0"/>
    <s v="Harun Muchiri Stephen"/>
    <s v="Harun Muchiri Stephen"/>
    <s v="254727561499"/>
    <s v="Informal Business"/>
    <s v="AKUT"/>
    <s v="Masonry"/>
    <s v="28/05/2017"/>
  </r>
  <r>
    <s v="VPA6"/>
    <x v="559"/>
    <x v="1"/>
    <s v=""/>
    <s v="11th November,2016"/>
    <d v="2016-11-11T00:00:00"/>
    <s v="31st December,2016"/>
    <d v="2016-12-31T00:00:00"/>
    <s v="George Mucheru K"/>
    <s v="Male"/>
    <s v="99999"/>
    <s v="721362332"/>
    <s v="721362332"/>
    <s v=""/>
    <s v=""/>
    <n v="37.230455999999997"/>
    <n v="-0.6089"/>
    <s v="Kirinyaga"/>
    <s v="Kirinyaga"/>
    <s v="Mwirua"/>
    <s v="Kathaka"/>
    <x v="3"/>
    <s v="David Chege"/>
    <s v="David Chege Wangui"/>
    <s v=""/>
    <s v="Informal Business"/>
    <s v="KENBIM"/>
    <s v="Masonry"/>
    <s v="29/05/2017"/>
  </r>
  <r>
    <s v="VPA6"/>
    <x v="560"/>
    <x v="1"/>
    <s v=""/>
    <s v="12th November,2016"/>
    <d v="2016-11-12T00:00:00"/>
    <s v="1st January,2017"/>
    <d v="2017-01-01T00:00:00"/>
    <s v="Kisorior Wilson Kimalel"/>
    <s v="Male"/>
    <s v="6710073"/>
    <s v="713982587"/>
    <s v="2.55E+11"/>
    <s v=""/>
    <s v="2.55E+11"/>
    <n v="35.129809999999999"/>
    <n v="0.20547699999999999"/>
    <s v="Nandi"/>
    <s v="Nandi Central"/>
    <s v="Kipture"/>
    <s v="Irimis"/>
    <x v="2"/>
    <s v="William Tanui"/>
    <s v="William Tanui"/>
    <s v="712584447"/>
    <s v="Informal Business"/>
    <s v="MKD"/>
    <s v="Masonry"/>
    <s v="29/05/2017"/>
  </r>
  <r>
    <s v="VPA6"/>
    <x v="561"/>
    <x v="1"/>
    <s v=""/>
    <s v="11th October,2016"/>
    <d v="2016-10-11T00:00:00"/>
    <s v="25th May,2017"/>
    <d v="2017-05-25T00:00:00"/>
    <s v="Korir Stanley Kibii"/>
    <s v="Male"/>
    <s v="24280463"/>
    <s v="724327659"/>
    <s v="2.55E+11"/>
    <s v=""/>
    <s v=""/>
    <n v="35.290584000000003"/>
    <n v="-0.65222100000000005"/>
    <s v="Bomet"/>
    <s v="Konoin"/>
    <s v="Simoti"/>
    <s v="Kapkigoruet"/>
    <x v="2"/>
    <s v="Leonard Koech"/>
    <s v="Leonard Koech"/>
    <s v="729252110"/>
    <s v="Informal Business"/>
    <s v="MKD"/>
    <s v="Masonry"/>
    <s v="29/05/2017"/>
  </r>
  <r>
    <s v="VPA6"/>
    <x v="562"/>
    <x v="0"/>
    <s v="Unreachable"/>
    <s v="25th September,2016"/>
    <d v="2016-09-25T00:00:00"/>
    <s v="25th May,2017"/>
    <d v="2017-05-25T00:00:00"/>
    <s v="Ngeno Samwel Kimutai"/>
    <s v="Male"/>
    <s v="734860"/>
    <s v="721731649"/>
    <s v="721731649"/>
    <s v=""/>
    <s v=""/>
    <n v="35.191817"/>
    <n v="-0.56457000000000002"/>
    <s v="Kericho"/>
    <s v="Bureti"/>
    <s v="Litein"/>
    <s v="Kusumek"/>
    <x v="3"/>
    <s v="Joseph Tonui"/>
    <s v="Joseph Tonui"/>
    <s v="725682424"/>
    <s v="Informal Business"/>
    <s v="Modified Camartec Digester"/>
    <s v="Masonry"/>
    <s v="29/05/2017"/>
  </r>
  <r>
    <s v="VPA6"/>
    <x v="563"/>
    <x v="1"/>
    <s v=""/>
    <s v="20th February,2017"/>
    <d v="2017-02-20T00:00:00"/>
    <s v="15th May,2017"/>
    <d v="2017-05-15T00:00:00"/>
    <s v="Chesumbai Hellen J"/>
    <s v="Male"/>
    <s v="32193575"/>
    <s v="771056575"/>
    <s v="2.55E+11"/>
    <s v=""/>
    <s v="2.55E+11"/>
    <n v="35.169617000000002"/>
    <n v="9.7890000000000005E-2"/>
    <s v="Nandi"/>
    <s v="Nandi Hills"/>
    <s v="Kaplemet"/>
    <s v="Ketbarak"/>
    <x v="0"/>
    <s v="Job K Soimo"/>
    <s v="Job K Soimo"/>
    <s v="726075203"/>
    <s v="Informal Business"/>
    <s v="MKD"/>
    <s v="Masonry"/>
    <s v="31/05/2017"/>
  </r>
  <r>
    <s v="VPA6"/>
    <x v="564"/>
    <x v="0"/>
    <s v="Grievance"/>
    <s v="12th April,2016"/>
    <d v="2016-04-12T00:00:00"/>
    <s v="1st June,2016"/>
    <d v="2016-06-01T00:00:00"/>
    <s v="Alice Waithera Mwangi"/>
    <s v="Female"/>
    <s v="346734"/>
    <s v="724309306"/>
    <s v="724309306"/>
    <s v=""/>
    <s v=""/>
    <n v="39.726232000000003"/>
    <n v="-3.902002"/>
    <s v="Kilifi"/>
    <s v="Bahari"/>
    <s v="Mtwapa"/>
    <s v="Mtepeni"/>
    <x v="1"/>
    <s v="Jotham Kaluma"/>
    <s v="Samson Sirya"/>
    <s v="703927321"/>
    <s v="Informal Business"/>
    <s v="Modified Camartec Digester"/>
    <s v="Masonry"/>
    <s v="01/06/2017"/>
  </r>
  <r>
    <s v="VPA6"/>
    <x v="565"/>
    <x v="1"/>
    <s v=""/>
    <s v="7th November,2015"/>
    <d v="2015-11-07T00:00:00"/>
    <s v="5th June,2017"/>
    <d v="2017-06-05T00:00:00"/>
    <s v="Too Daniel Kipkoech"/>
    <s v="Male"/>
    <s v="26301272"/>
    <s v="722441649"/>
    <s v="722441649"/>
    <s v=""/>
    <s v=""/>
    <n v="35.343828000000002"/>
    <n v="-0.91201299999999996"/>
    <s v="Bomet"/>
    <s v="Chepalungu"/>
    <s v="Sugumerga"/>
    <s v="Cheptuiyet"/>
    <x v="3"/>
    <s v="Leonard Koech"/>
    <s v="Leonard Koech"/>
    <s v="729252110"/>
    <s v="Informal Business"/>
    <s v="MKD"/>
    <s v="Masonry"/>
    <s v="05/06/2017"/>
  </r>
  <r>
    <s v="VPA6"/>
    <x v="566"/>
    <x v="1"/>
    <s v=""/>
    <s v="28th February,2017"/>
    <d v="2017-02-28T00:00:00"/>
    <s v="19th April,2017"/>
    <d v="2017-04-19T00:00:00"/>
    <s v="Tolgos Alex Tanui"/>
    <s v="Female"/>
    <s v="20552164"/>
    <s v="727233820"/>
    <s v="2.55E+11"/>
    <s v=""/>
    <s v="2.55E+11"/>
    <n v="35.302864999999997"/>
    <n v="0.55274500000000004"/>
    <s v="Uasin Gishu"/>
    <s v="Moiben"/>
    <s v="Kimumu"/>
    <s v="Kimumu"/>
    <x v="1"/>
    <s v="Lilian Lelei"/>
    <s v="Lilian Lelei"/>
    <s v="710494562"/>
    <s v="Informal Business"/>
    <s v="KENBIM"/>
    <s v="Masonry"/>
    <s v="05/06/2017"/>
  </r>
  <r>
    <s v="VPA6"/>
    <x v="567"/>
    <x v="1"/>
    <s v=""/>
    <s v="12th November,2016"/>
    <d v="2016-11-12T00:00:00"/>
    <s v="1st January,2017"/>
    <d v="2017-01-01T00:00:00"/>
    <s v="Arusei Musa Chipchir"/>
    <s v="Female"/>
    <s v="7444018"/>
    <s v="727233820"/>
    <s v="721611232"/>
    <s v=""/>
    <s v="798947928"/>
    <n v="35.338478000000002"/>
    <n v="0.55302700000000005"/>
    <s v="Uasin Gishu"/>
    <s v="Moiben"/>
    <s v="Moiben"/>
    <s v="Kaptuktuk"/>
    <x v="2"/>
    <s v="Lilian Lelei"/>
    <s v="Lilian Lelei"/>
    <s v="710424562"/>
    <s v="Informal Business"/>
    <s v="KENBIM"/>
    <s v="Masonry"/>
    <s v="05/06/2017"/>
  </r>
  <r>
    <s v="VPA6"/>
    <x v="568"/>
    <x v="1"/>
    <s v=""/>
    <s v="20th October,2016"/>
    <d v="2016-10-20T00:00:00"/>
    <s v="9th December,2016"/>
    <d v="2016-12-09T00:00:00"/>
    <s v="Mburu Ndungu Mburu"/>
    <s v="Male"/>
    <s v="7475550"/>
    <s v="724593264"/>
    <s v="2.55E+11"/>
    <s v=""/>
    <s v="2.55E+11"/>
    <n v="37.636909000000003"/>
    <n v="-0.50364399999999998"/>
    <s v="Embu"/>
    <s v="Runyenjes"/>
    <s v="Kiringa"/>
    <s v="Nguruka"/>
    <x v="0"/>
    <s v="Peter Kivuti"/>
    <s v="Alex Mukundi"/>
    <s v="724641388"/>
    <s v="Informal Business"/>
    <s v="KENBIM"/>
    <s v="Masonry"/>
    <s v="07/06/2017"/>
  </r>
  <r>
    <s v="VPA6"/>
    <x v="569"/>
    <x v="1"/>
    <s v=""/>
    <s v="12th April,2017"/>
    <d v="2017-04-12T00:00:00"/>
    <s v="1st June,2017"/>
    <d v="2017-06-01T00:00:00"/>
    <s v="Ngumbi Julius Musyoka"/>
    <s v="Male"/>
    <s v="189966"/>
    <s v="712103255"/>
    <s v="2.55E+11"/>
    <s v=""/>
    <s v="2.55E+11"/>
    <n v="37.340470000000003"/>
    <n v="-1.248812"/>
    <s v="Machakos"/>
    <s v="Kangundo"/>
    <s v="Matungulu"/>
    <s v="Katwanyaa"/>
    <x v="3"/>
    <s v="Joram Gathogo Mutahi"/>
    <s v="Joram Gathogo Mutahi"/>
    <s v="723684776"/>
    <s v="Informal Business"/>
    <s v="MKD"/>
    <s v="Masonry"/>
    <s v="12/06/2017"/>
  </r>
  <r>
    <s v="VPA6"/>
    <x v="570"/>
    <x v="1"/>
    <s v=""/>
    <s v="12th October,2016"/>
    <d v="2016-10-12T00:00:00"/>
    <s v="1st December,2016"/>
    <d v="2016-12-01T00:00:00"/>
    <s v="Karonje Murugi Thomas"/>
    <s v="Male"/>
    <s v="99999"/>
    <s v="724281466"/>
    <s v="724281466"/>
    <s v=""/>
    <s v="723988040"/>
    <n v="37.208103000000001"/>
    <n v="-0.48761900000000002"/>
    <s v="Kirinyaga"/>
    <s v="Kirinyaga Central"/>
    <s v="Kirinyaga West"/>
    <s v="Mukure"/>
    <x v="0"/>
    <s v="Jacob Maina Mwangi"/>
    <s v="Jackson Maina"/>
    <s v="716343611"/>
    <s v="Informal Business"/>
    <s v="KENBIM"/>
    <s v="Masonry"/>
    <s v="14/06/2017"/>
  </r>
  <r>
    <s v="VPA6"/>
    <x v="571"/>
    <x v="1"/>
    <s v=""/>
    <s v="11th November,2016"/>
    <d v="2016-11-11T00:00:00"/>
    <s v="31st December,2016"/>
    <d v="2016-12-31T00:00:00"/>
    <s v="John Kingoli Nzioka"/>
    <s v="Male"/>
    <s v="11268939"/>
    <s v="722611313"/>
    <s v="722611313"/>
    <s v=""/>
    <s v=""/>
    <n v="37.375095000000002"/>
    <n v="-1.3286770000000001"/>
    <s v="Machakos"/>
    <s v="Kangundo"/>
    <s v="Kangundo"/>
    <s v="Kangundo"/>
    <x v="2"/>
    <s v="Willy Kauni"/>
    <s v=""/>
    <s v=""/>
    <s v="Informal Business"/>
    <s v="KENBIM"/>
    <s v="Masonry"/>
    <s v="15/06/2017"/>
  </r>
  <r>
    <s v="VPA6"/>
    <x v="572"/>
    <x v="0"/>
    <s v="Grievance"/>
    <s v="11th November,2016"/>
    <d v="2016-11-11T00:00:00"/>
    <s v="31st December,2016"/>
    <d v="2016-12-31T00:00:00"/>
    <s v="Joshua Mutie Ndolo"/>
    <s v="Female"/>
    <s v="9809832"/>
    <s v="700641001"/>
    <s v="706180930"/>
    <s v=""/>
    <s v="700641002"/>
    <n v="37.372542000000003"/>
    <n v="-1.31992"/>
    <s v="Machakos"/>
    <s v="Kangundo"/>
    <s v="Muisuni"/>
    <s v="Chaka"/>
    <x v="2"/>
    <s v="Willy Kauni"/>
    <s v=""/>
    <s v=""/>
    <s v="Informal Business"/>
    <s v="KENBIM"/>
    <s v="Masonry"/>
    <s v="15/06/2017"/>
  </r>
  <r>
    <s v="VPA6"/>
    <x v="573"/>
    <x v="1"/>
    <s v=""/>
    <s v="10th January,2017"/>
    <d v="2017-01-10T00:00:00"/>
    <s v="1st March,2017"/>
    <d v="2017-03-01T00:00:00"/>
    <s v="Waweru Jane Nyambura"/>
    <s v="Female"/>
    <s v="8284677"/>
    <s v="722670534"/>
    <s v="2.55E+11"/>
    <s v=""/>
    <s v=""/>
    <n v="36.168577999999997"/>
    <n v="-0.18429000000000001"/>
    <s v="Nakuru"/>
    <s v="Bahati"/>
    <s v="Bahati"/>
    <s v="Ruguru"/>
    <x v="2"/>
    <s v="Peter Kareithi Mwangi"/>
    <s v="Peter Kareithi Mwangi"/>
    <s v="721714592"/>
    <s v="Informal Business"/>
    <s v="MKD"/>
    <s v="Masonry"/>
    <s v="20/06/2017"/>
  </r>
  <r>
    <s v="VPA6"/>
    <x v="574"/>
    <x v="0"/>
    <s v="Grievance"/>
    <s v="12th November,2016"/>
    <d v="2016-11-12T00:00:00"/>
    <s v="1st January,2017"/>
    <d v="2017-01-01T00:00:00"/>
    <s v="Mwangi Francis Theuri"/>
    <s v="Male"/>
    <s v="21053303"/>
    <s v="717829421"/>
    <s v="2.55E+11"/>
    <s v=""/>
    <s v=""/>
    <n v="36.167555"/>
    <n v="-0.178067"/>
    <s v="Nakuru"/>
    <s v="Bahati"/>
    <s v="Bahati"/>
    <s v="Ruguru"/>
    <x v="2"/>
    <s v="Peter Kareithi Mwangi"/>
    <s v="Peter Kareithi Mwangi"/>
    <s v="721714592"/>
    <s v="Informal Business"/>
    <s v="MKD"/>
    <s v="Masonry"/>
    <s v="20/06/2017"/>
  </r>
  <r>
    <s v="VPA6"/>
    <x v="575"/>
    <x v="1"/>
    <s v=""/>
    <s v="26th June,2017"/>
    <d v="2017-06-26T00:00:00"/>
    <s v="15th August,2017"/>
    <d v="2017-08-15T00:00:00"/>
    <s v="Mwangi Mirriamu Waithera"/>
    <s v="Female"/>
    <s v="13351889"/>
    <s v="796187240"/>
    <s v="796187240"/>
    <s v=""/>
    <s v=""/>
    <n v="36.165868000000003"/>
    <n v="-0.176478"/>
    <s v="Nakuru"/>
    <s v="Bahati"/>
    <s v="Bahati"/>
    <s v="Ruguru"/>
    <x v="2"/>
    <s v="Peter Kareithi Mwangi"/>
    <s v="Peter Kareithi Mwangi"/>
    <s v="721714592"/>
    <s v="Informal Business"/>
    <s v="MKD"/>
    <s v="Masonry"/>
    <s v="20/06/2017"/>
  </r>
  <r>
    <s v="VPA6"/>
    <x v="576"/>
    <x v="1"/>
    <s v=""/>
    <s v="10th February,2017"/>
    <d v="2017-02-10T00:00:00"/>
    <s v="1st April,2017"/>
    <d v="2017-04-01T00:00:00"/>
    <s v="Kariuki Paul Njenga"/>
    <s v="Male"/>
    <s v="4273034"/>
    <s v="701603129"/>
    <s v="701603129"/>
    <s v=""/>
    <s v=""/>
    <n v="36.168477000000003"/>
    <n v="-0.16889299999999999"/>
    <s v="Nakuru"/>
    <s v="Bahati"/>
    <s v="Bahati"/>
    <s v="Bahati Schem"/>
    <x v="2"/>
    <s v="Peter Kareithi Mwangi"/>
    <s v="Peter Kareithi Mwangi"/>
    <s v="721714592"/>
    <s v="Informal Business"/>
    <s v="MKD"/>
    <s v="Masonry"/>
    <s v="20/06/2017"/>
  </r>
  <r>
    <s v="VPA6"/>
    <x v="577"/>
    <x v="1"/>
    <s v=""/>
    <s v="1st April,2016"/>
    <d v="2016-04-01T00:00:00"/>
    <s v="1st May,2016"/>
    <d v="2016-05-01T00:00:00"/>
    <s v="Silvanus Masakwi Shinduku"/>
    <s v="Male"/>
    <s v="5126137"/>
    <s v="705535664"/>
    <s v="2.55E+11"/>
    <s v=""/>
    <s v=""/>
    <n v="34.897537"/>
    <n v="0.75327699999999997"/>
    <s v="Bungoma"/>
    <s v="Bungoma North"/>
    <s v="Naitiri"/>
    <s v="Naitiri"/>
    <x v="1"/>
    <s v="Eliud Simiyu Wamalwa"/>
    <s v="Eliud Simiyu Wamalwa"/>
    <s v="724690775"/>
    <s v="Informal Business"/>
    <s v="MKD"/>
    <s v="Masonry"/>
    <s v="21/06/2017"/>
  </r>
  <r>
    <s v="VPA6"/>
    <x v="578"/>
    <x v="1"/>
    <s v=""/>
    <s v="10th January,2017"/>
    <d v="2017-01-10T00:00:00"/>
    <s v="1st March,2017"/>
    <d v="2017-03-01T00:00:00"/>
    <s v="Katisya Brigid Mumbua"/>
    <s v="Female"/>
    <s v="9064759"/>
    <s v="720559835"/>
    <s v="2.55E+11"/>
    <s v=""/>
    <s v=""/>
    <n v="37.366888000000003"/>
    <n v="-1.328832"/>
    <s v="Machakos"/>
    <s v="Kangundo"/>
    <s v="Kangundo"/>
    <s v="Nguluni"/>
    <x v="0"/>
    <s v="Paksan Ent"/>
    <s v="Paul Kariuki"/>
    <s v="723368491"/>
    <s v="Informal Business"/>
    <s v="MKD"/>
    <s v="Masonry"/>
    <s v="22/06/2017"/>
  </r>
  <r>
    <s v="VPA6"/>
    <x v="579"/>
    <x v="1"/>
    <s v=""/>
    <s v="12th June,2017"/>
    <d v="2017-06-12T00:00:00"/>
    <s v="1st August,2017"/>
    <d v="2017-08-01T00:00:00"/>
    <s v="Kyenze Francis Makola"/>
    <s v="Male"/>
    <s v="703474"/>
    <s v="725880275"/>
    <s v="2.55E+11"/>
    <s v=""/>
    <s v="2.55E+11"/>
    <n v="37.360959999999999"/>
    <n v="-1.259395"/>
    <s v="Machakos"/>
    <s v="Matungulu"/>
    <s v="Mwatati"/>
    <s v="Kituluni"/>
    <x v="2"/>
    <s v="Paksan Ent"/>
    <s v="Lucas Muia"/>
    <s v="706279820"/>
    <s v="Informal Business"/>
    <s v="MKD"/>
    <s v="Masonry"/>
    <s v="22/06/2017"/>
  </r>
  <r>
    <s v="VPA6"/>
    <x v="580"/>
    <x v="1"/>
    <s v=""/>
    <s v="12th March,2017"/>
    <d v="2017-03-12T00:00:00"/>
    <s v="1st May,2017"/>
    <d v="2017-05-01T00:00:00"/>
    <s v="Gitau Joseph Njuguna"/>
    <s v="Male"/>
    <s v="67892467"/>
    <s v="721938567"/>
    <s v="0721938567"/>
    <s v=""/>
    <s v="2.55E+11"/>
    <n v="36.465353"/>
    <n v="-0.80268499999999998"/>
    <s v="Nakuru"/>
    <s v="Naivasha"/>
    <s v="Hells Gate"/>
    <s v="Mirera"/>
    <x v="2"/>
    <s v="Jowama Biogas Construction"/>
    <s v="Joyce Njeri"/>
    <s v=""/>
    <s v="Informal Business"/>
    <s v="KENBIM"/>
    <s v="Masonry"/>
    <s v="23/06/2017"/>
  </r>
  <r>
    <s v="VPA6"/>
    <x v="581"/>
    <x v="1"/>
    <s v=""/>
    <s v="13th December,2017"/>
    <d v="2017-12-13T00:00:00"/>
    <s v="1st February,2018"/>
    <d v="2018-02-01T00:00:00"/>
    <s v="Kiiru Paul Kimani"/>
    <s v="Male"/>
    <s v="26432972"/>
    <s v="254720531340"/>
    <s v="720531340"/>
    <s v=""/>
    <s v=""/>
    <n v="36.445912"/>
    <n v="-0.78003"/>
    <s v="Nakuru"/>
    <s v="Naivasha"/>
    <s v="Hells Gate"/>
    <s v="Mirera"/>
    <x v="2"/>
    <s v="Jowama Biogas Construction"/>
    <s v="Joyce Njeri"/>
    <s v="711905041"/>
    <s v="Informal Business"/>
    <s v="KENBIM"/>
    <s v="Masonry"/>
    <s v="23/06/2017"/>
  </r>
  <r>
    <s v="VPA6"/>
    <x v="582"/>
    <x v="1"/>
    <s v=""/>
    <s v="12th March,2017"/>
    <d v="2017-03-12T00:00:00"/>
    <s v="1st May,2017"/>
    <d v="2017-05-01T00:00:00"/>
    <s v="Okong'o Moses Moses"/>
    <s v="Male"/>
    <s v="87654"/>
    <s v="72669772"/>
    <s v="2.55E+11"/>
    <s v=""/>
    <s v="2.55E+11"/>
    <n v="34.830877000000001"/>
    <n v="0.34943299999999999"/>
    <s v="Kakamega"/>
    <s v="Kakamega North"/>
    <s v="Shianda"/>
    <s v="Malimali"/>
    <x v="2"/>
    <s v="Gillet Lihanda"/>
    <s v="Gillet Savayi Lihanda"/>
    <s v="728998455"/>
    <s v="Informal Business"/>
    <s v="MKD"/>
    <s v="Masonry"/>
    <s v="27/06/2017"/>
  </r>
  <r>
    <s v="VPA6"/>
    <x v="583"/>
    <x v="2"/>
    <s v="Abandoned"/>
    <s v="21st February,2017"/>
    <d v="2017-02-21T00:00:00"/>
    <s v="16th April,2017"/>
    <d v="2017-04-16T00:00:00"/>
    <s v="Kisorio Wilson"/>
    <s v="Male"/>
    <s v="99999"/>
    <s v="+254712343534"/>
    <s v="2.55E+11"/>
    <s v=""/>
    <s v=""/>
    <n v="35.129753000000001"/>
    <n v="0.205508"/>
    <s v="Nandi"/>
    <s v="Nandi Central"/>
    <s v="Kipture"/>
    <s v="Kabutie"/>
    <x v="2"/>
    <s v="William Tanui"/>
    <s v="William Tanui"/>
    <s v="712584447"/>
    <s v="Informal Business"/>
    <s v="MKD"/>
    <s v="Masonry"/>
    <s v="28/06/2017"/>
  </r>
  <r>
    <s v="VPA6"/>
    <x v="584"/>
    <x v="1"/>
    <s v=""/>
    <s v="13th March,2017"/>
    <d v="2017-03-13T00:00:00"/>
    <s v="2nd May,2017"/>
    <d v="2017-05-02T00:00:00"/>
    <s v="Margaret Maiyo"/>
    <s v="Male"/>
    <s v="12638678"/>
    <s v="722828743"/>
    <s v="2.55E+11"/>
    <s v=""/>
    <s v="2.55E+11"/>
    <n v="35.416755000000002"/>
    <n v="0.51480499999999996"/>
    <s v="Uasin Gishu"/>
    <s v="Moiben"/>
    <s v="Tembelio"/>
    <s v="Konda"/>
    <x v="1"/>
    <s v="Daniel Bartilol"/>
    <s v="Daniel Bartilol"/>
    <s v=""/>
    <s v="Informal Business"/>
    <s v="KENBIM"/>
    <s v="Masonry"/>
    <s v="28/06/2017"/>
  </r>
  <r>
    <s v="VPA6"/>
    <x v="585"/>
    <x v="2"/>
    <s v="Demolished"/>
    <s v="11th November,2017"/>
    <d v="2017-11-11T00:00:00"/>
    <s v="31st December,2017"/>
    <d v="2017-12-31T00:00:00"/>
    <s v="Joseph Wambugu K"/>
    <s v="Male"/>
    <s v="5924856"/>
    <s v="722425309"/>
    <s v="722425309"/>
    <s v=""/>
    <s v=""/>
    <m/>
    <m/>
    <s v="Nyeri"/>
    <s v="Othaya"/>
    <s v="Chinga"/>
    <s v="Gitare"/>
    <x v="3"/>
    <s v="David Chege"/>
    <s v="David Chege Wangui"/>
    <s v="700713274"/>
    <s v="Informal Business"/>
    <s v="KENBIM"/>
    <s v="Masonry"/>
    <s v="28/06/2017"/>
  </r>
  <r>
    <s v="VPA6"/>
    <x v="586"/>
    <x v="2"/>
    <s v="Hostile Client"/>
    <s v="11th February,2016"/>
    <d v="2016-02-11T00:00:00"/>
    <s v="1st April,2016"/>
    <d v="2016-04-01T00:00:00"/>
    <s v="Stanley Muriithi Karimi"/>
    <s v="Male"/>
    <s v="99999"/>
    <s v="703754184"/>
    <s v="703754184"/>
    <s v=""/>
    <s v=""/>
    <m/>
    <m/>
    <s v="Kirinyaga"/>
    <s v="Kirinyaga Central"/>
    <s v="Mathira"/>
    <s v="Kirunda"/>
    <x v="7"/>
    <s v="Nicholas Kimenyi"/>
    <s v="Nicholas Gichura Kimenyi"/>
    <s v="723268687"/>
    <s v="Informal Business"/>
    <s v="KENBIM"/>
    <s v="Masonry"/>
    <s v="29/06/2017"/>
  </r>
  <r>
    <s v="VPA6"/>
    <x v="587"/>
    <x v="1"/>
    <s v=""/>
    <s v="30th August,2016"/>
    <d v="2016-08-30T00:00:00"/>
    <s v="20th September,2016"/>
    <d v="2016-09-20T00:00:00"/>
    <s v="Boro John Michuki"/>
    <s v="Male"/>
    <s v="2308474"/>
    <s v="726440939"/>
    <s v="2.55E+11"/>
    <s v=""/>
    <s v=""/>
    <n v="36.695889999999999"/>
    <n v="-1.219436"/>
    <s v="Kiambu"/>
    <s v="Kabete"/>
    <s v="Wangige"/>
    <s v="Ruku"/>
    <x v="0"/>
    <s v="Blue Frame"/>
    <s v="Blue Frame"/>
    <s v="726841659"/>
    <s v="Informal Business"/>
    <s v="KENBIM"/>
    <s v="Masonry"/>
    <s v="29/06/2017"/>
  </r>
  <r>
    <s v="VPA6"/>
    <x v="588"/>
    <x v="0"/>
    <s v="Non Compliant"/>
    <s v="29th July,2016"/>
    <d v="2016-07-29T00:00:00"/>
    <s v="17th September,2016"/>
    <d v="2016-09-17T00:00:00"/>
    <s v="Lydia Njoki"/>
    <s v="Female"/>
    <s v="99999"/>
    <s v="710934640"/>
    <s v="2.55E+11"/>
    <s v=""/>
    <s v=""/>
    <n v="36.695889999999999"/>
    <n v="-1.214826"/>
    <s v="Kiambu"/>
    <s v="Kabete"/>
    <s v="Wangige"/>
    <s v="Ruku"/>
    <x v="2"/>
    <s v="Blue Frame"/>
    <s v="Blue Frame"/>
    <s v="726841650"/>
    <s v="Informal Business"/>
    <s v="KENBIM"/>
    <s v="Masonry"/>
    <s v="29/06/2017"/>
  </r>
  <r>
    <s v="VPA6"/>
    <x v="589"/>
    <x v="1"/>
    <s v=""/>
    <s v="12th November,2016"/>
    <d v="2016-11-12T00:00:00"/>
    <s v="1st January,2017"/>
    <d v="2017-01-01T00:00:00"/>
    <s v="Paul Murei Kiprono"/>
    <s v="Male"/>
    <s v="99999"/>
    <s v="722486114"/>
    <s v="2.55E+11"/>
    <s v=""/>
    <s v=""/>
    <n v="35.204594999999998"/>
    <n v="0.39747100000000002"/>
    <s v="Uasin Gishu"/>
    <s v="Kapseret"/>
    <s v="Kapseret"/>
    <s v="Kapboshe"/>
    <x v="1"/>
    <s v="Daniel Bartilol"/>
    <s v="Daniel Bartilol"/>
    <s v="724427455"/>
    <s v="Informal Business"/>
    <s v="KENBIM"/>
    <s v="Masonry"/>
    <s v="29/06/2017"/>
  </r>
  <r>
    <s v="VPA6"/>
    <x v="590"/>
    <x v="1"/>
    <s v=""/>
    <s v="12th June,2017"/>
    <d v="2017-06-12T00:00:00"/>
    <s v="1st August,2017"/>
    <d v="2017-08-01T00:00:00"/>
    <s v="Michelle Cheruon"/>
    <s v="Male"/>
    <s v="23984390"/>
    <s v="722768759"/>
    <s v="722768759"/>
    <s v=""/>
    <s v=""/>
    <n v="35.20552"/>
    <n v="0.39853100000000002"/>
    <s v="Uasin Gishu"/>
    <s v="Kapseret"/>
    <s v="Kapseret"/>
    <s v="Kabushen"/>
    <x v="1"/>
    <s v="Daniel Bartilol"/>
    <s v="Daniel Bartilol"/>
    <s v="724427455"/>
    <s v="Informal Business"/>
    <s v="KENBIM"/>
    <s v="Masonry"/>
    <s v="29/06/2017"/>
  </r>
  <r>
    <s v="VPA6"/>
    <x v="591"/>
    <x v="1"/>
    <s v=""/>
    <s v="12th May,2016"/>
    <d v="2016-05-12T00:00:00"/>
    <s v="1st July,2016"/>
    <d v="2016-07-01T00:00:00"/>
    <s v="Ngugi Devina"/>
    <s v="Female"/>
    <s v="285405861"/>
    <s v="725626338"/>
    <s v="725626338"/>
    <s v=""/>
    <s v=""/>
    <n v="36.422400000000003"/>
    <n v="4.8931000000000002E-2"/>
    <s v="Nyandarua"/>
    <s v="Ndaragwa"/>
    <s v="Kiriita"/>
    <s v="Shauri"/>
    <x v="3"/>
    <s v="KREEN"/>
    <s v=""/>
    <s v=""/>
    <s v="Informal Business"/>
    <s v="KENBIM"/>
    <s v="Masonry"/>
    <s v="04/07/2017"/>
  </r>
  <r>
    <s v="VPA6"/>
    <x v="592"/>
    <x v="1"/>
    <s v=""/>
    <s v="27th April,2017"/>
    <d v="2017-04-27T00:00:00"/>
    <s v="16th June,2017"/>
    <d v="2017-06-16T00:00:00"/>
    <s v="Kyunguti Isaac Kituku"/>
    <s v="Male"/>
    <s v="1463114"/>
    <s v="712397669"/>
    <s v="2.55E+11"/>
    <s v=""/>
    <s v="2.55E+11"/>
    <n v="37.366382000000002"/>
    <n v="-1.2348319999999999"/>
    <s v="Machakos"/>
    <s v="Kangundo"/>
    <s v="Matungulu East"/>
    <s v="Kanzalu"/>
    <x v="2"/>
    <s v="Joram Gathogo Mutahi"/>
    <s v="Joram Gathogo Mutahi"/>
    <s v="723684776"/>
    <s v="Informal Business"/>
    <s v="MKD"/>
    <s v="Masonry"/>
    <s v="06/07/2017"/>
  </r>
  <r>
    <s v="VPA6"/>
    <x v="593"/>
    <x v="1"/>
    <s v=""/>
    <s v="13th December,2016"/>
    <d v="2016-12-13T00:00:00"/>
    <s v="1st February,2017"/>
    <d v="2017-02-01T00:00:00"/>
    <s v="Esther Wanjiku Kahindi"/>
    <s v="Female"/>
    <s v="8432975"/>
    <s v="724988233"/>
    <s v="2.55E+11"/>
    <s v=""/>
    <s v="2.55E+11"/>
    <n v="36.73321"/>
    <n v="-1.221028"/>
    <s v="Kiambu"/>
    <s v="Kikuyu"/>
    <s v="Gathiga"/>
    <s v="Gathiga"/>
    <x v="0"/>
    <s v="Wonderflame Biogas Contractors"/>
    <s v="Robert Kagwe"/>
    <s v="254725352364"/>
    <s v="Informal Business"/>
    <s v="KENBIM"/>
    <s v="Masonry"/>
    <s v="06/07/2017"/>
  </r>
  <r>
    <s v="VPA6"/>
    <x v="594"/>
    <x v="1"/>
    <s v=""/>
    <s v="13th July,2016"/>
    <d v="2016-07-13T00:00:00"/>
    <s v="1st September,2016"/>
    <d v="2016-09-01T00:00:00"/>
    <s v="Naomi W Kamuiru"/>
    <s v="Male"/>
    <s v="100453258"/>
    <s v="721769147"/>
    <s v="2.55E+11"/>
    <s v=""/>
    <s v=""/>
    <n v="36.653995000000002"/>
    <n v="-1.220532"/>
    <s v="Kiambu"/>
    <s v="Kikuyu"/>
    <s v="Kikuyu"/>
    <s v="Nderi"/>
    <x v="0"/>
    <s v="Wonderflame Biogas Contractors"/>
    <s v="Robert Kagwe"/>
    <s v="254723749258"/>
    <s v="Informal Business"/>
    <s v="KENBIM"/>
    <s v="Masonry"/>
    <s v="06/07/2017"/>
  </r>
  <r>
    <s v="VPA6"/>
    <x v="595"/>
    <x v="1"/>
    <s v=""/>
    <s v="12th November,2015"/>
    <d v="2015-11-12T00:00:00"/>
    <s v="1st January,2016"/>
    <d v="2016-01-01T00:00:00"/>
    <s v="Penny Wambui Tharao"/>
    <s v="Female"/>
    <s v="23136843"/>
    <s v="791254271"/>
    <s v="2.55E+11"/>
    <s v=""/>
    <s v=""/>
    <n v="36.716178999999997"/>
    <n v="-1.078965"/>
    <s v="Kiambu"/>
    <s v="Githunguri"/>
    <s v="Githiga"/>
    <s v="Kanjegeni"/>
    <x v="1"/>
    <s v="Wonderflame Biogas Contractors"/>
    <s v="Robert Kagwe"/>
    <s v="254725352364"/>
    <s v="Informal Business"/>
    <s v="KENBIM"/>
    <s v="Masonry"/>
    <s v="06/07/2017"/>
  </r>
  <r>
    <s v="VPA6"/>
    <x v="596"/>
    <x v="1"/>
    <s v=""/>
    <s v="1st April,2017"/>
    <d v="2017-04-01T00:00:00"/>
    <s v="21st May,2017"/>
    <d v="2017-05-21T00:00:00"/>
    <s v="Cheruiyot Wesly"/>
    <s v="Male"/>
    <s v="25920698"/>
    <s v="710447222"/>
    <s v="2.55E+11"/>
    <s v=""/>
    <s v=""/>
    <n v="35.135475999999997"/>
    <n v="-0.586395"/>
    <s v="Kericho"/>
    <s v="Bureti"/>
    <s v="Cheborge"/>
    <s v="Siryat"/>
    <x v="2"/>
    <s v="Philip Kurgat"/>
    <s v="Philip Kurgat"/>
    <s v="726616639"/>
    <s v="Informal Business"/>
    <s v="MKD"/>
    <s v="Masonry"/>
    <s v="07/07/2017"/>
  </r>
  <r>
    <s v="VPA6"/>
    <x v="597"/>
    <x v="1"/>
    <s v=""/>
    <s v="7th April,2017"/>
    <d v="2017-04-07T00:00:00"/>
    <s v="27th May,2017"/>
    <d v="2017-05-27T00:00:00"/>
    <s v="Wanjira Emily Mugo"/>
    <s v="Female"/>
    <s v="3230866"/>
    <s v="721785875"/>
    <s v="2.55E+11"/>
    <s v=""/>
    <s v="2.55E+11"/>
    <n v="36.784520000000001"/>
    <n v="-0.135126"/>
    <s v="Nyeri"/>
    <s v="Kieni West"/>
    <s v="Mugunda"/>
    <s v="Kariminu"/>
    <x v="2"/>
    <s v="KREEN"/>
    <s v="Frank Renewable Energy Enterprise"/>
    <s v="726985649"/>
    <s v="Informal Business"/>
    <s v="MKD"/>
    <s v="Masonry"/>
    <s v="10/07/2017"/>
  </r>
  <r>
    <s v="VPA6"/>
    <x v="598"/>
    <x v="1"/>
    <s v=""/>
    <s v="11th November,2016"/>
    <d v="2016-11-11T00:00:00"/>
    <s v="31st December,2016"/>
    <d v="2016-12-31T00:00:00"/>
    <s v="Peter Nguza"/>
    <s v="Male"/>
    <s v="20997095"/>
    <s v="721374954"/>
    <s v="721374954"/>
    <s v=""/>
    <s v=""/>
    <n v="37.367046999999999"/>
    <n v="-1.2898769999999999"/>
    <s v="Machakos"/>
    <s v="Kangundo"/>
    <s v="Kangundo"/>
    <s v="Kikambuani"/>
    <x v="0"/>
    <s v="Willy Kauni"/>
    <s v="Willy Kauni"/>
    <s v=""/>
    <s v="Informal Business"/>
    <s v="KENBIM"/>
    <s v="Masonry"/>
    <s v="10/07/2017"/>
  </r>
  <r>
    <s v="VPA6"/>
    <x v="599"/>
    <x v="1"/>
    <s v=""/>
    <s v="5th February,2017"/>
    <d v="2017-02-05T00:00:00"/>
    <s v="27th March,2017"/>
    <d v="2017-03-27T00:00:00"/>
    <s v="Cheruiyot Samuel"/>
    <s v="Male"/>
    <s v="7137452"/>
    <s v="723831185"/>
    <s v="2.55E+11"/>
    <s v=""/>
    <s v=""/>
    <n v="35.202530000000003"/>
    <n v="0.41769400000000001"/>
    <s v="Uasin Gishu"/>
    <s v="Kapseret"/>
    <s v="Kapseret"/>
    <s v="Airport"/>
    <x v="2"/>
    <s v="Erickson K Musani"/>
    <s v="Ericson Kibet Musani"/>
    <s v=""/>
    <s v="Informal Business"/>
    <s v="KENBIM"/>
    <s v="Masonry"/>
    <s v="11/07/2017"/>
  </r>
  <r>
    <s v="VPA6"/>
    <x v="600"/>
    <x v="1"/>
    <s v=""/>
    <s v="22nd March,2017"/>
    <d v="2017-03-22T00:00:00"/>
    <s v="11th May,2017"/>
    <d v="2017-05-11T00:00:00"/>
    <s v="Kamanda Robert"/>
    <s v="Male"/>
    <s v="2249290"/>
    <s v="722947717"/>
    <s v="2.55E+11"/>
    <s v=""/>
    <s v=""/>
    <n v="34.933590000000002"/>
    <n v="-0.57840800000000003"/>
    <s v="Nyamira"/>
    <s v="Nyamira"/>
    <s v="Siamani"/>
    <s v="Siamani"/>
    <x v="3"/>
    <s v="Joel N Moigare"/>
    <s v="Joel Nyambane Moigare"/>
    <s v="710208102"/>
    <s v="Informal Business"/>
    <s v="KENBIM"/>
    <s v="Masonry"/>
    <s v="11/07/2017"/>
  </r>
  <r>
    <s v="VPA6"/>
    <x v="601"/>
    <x v="1"/>
    <s v=""/>
    <s v="11th March,2017"/>
    <d v="2017-03-11T00:00:00"/>
    <s v="30th April,2017"/>
    <d v="2017-04-30T00:00:00"/>
    <s v="Mengo Joseph"/>
    <s v="Male"/>
    <s v="6542274"/>
    <s v="710143576"/>
    <s v="2.55E+11"/>
    <s v=""/>
    <s v="2.55E+11"/>
    <n v="34.730387"/>
    <n v="-0.64411700000000005"/>
    <s v="Kisii"/>
    <s v="Kisii Central"/>
    <s v="Nyakoe"/>
    <s v="Gomba"/>
    <x v="1"/>
    <s v="Thomas Masese Gikona"/>
    <s v="Thomas Masese Gekona"/>
    <s v="729577089"/>
    <s v="Informal Business"/>
    <s v="KENBIM"/>
    <s v="Masonry"/>
    <s v="12/07/2017"/>
  </r>
  <r>
    <s v="VPA6"/>
    <x v="602"/>
    <x v="1"/>
    <s v=""/>
    <s v="1st April,2017"/>
    <d v="2017-04-01T00:00:00"/>
    <s v="21st May,2017"/>
    <d v="2017-05-21T00:00:00"/>
    <s v="Ogesi Johnson Ombaba"/>
    <s v="Male"/>
    <s v="23425736"/>
    <s v="727981908"/>
    <s v="2.55E+11"/>
    <s v=""/>
    <s v="2.55E+11"/>
    <n v="34.769764000000002"/>
    <n v="-0.67558099999999999"/>
    <s v="Kisii"/>
    <s v="Kisii Central"/>
    <s v="Township"/>
    <s v="Kenoka"/>
    <x v="1"/>
    <s v="Thomas Masese Gikona"/>
    <s v="Thomas Masese Gekona"/>
    <s v="729577089"/>
    <s v="Informal Business"/>
    <s v="KENBIM"/>
    <s v="Masonry"/>
    <s v="12/07/2017"/>
  </r>
  <r>
    <s v="VPA6"/>
    <x v="603"/>
    <x v="1"/>
    <s v=""/>
    <s v="13th May,2017"/>
    <d v="2017-05-13T00:00:00"/>
    <s v="2nd July,2017"/>
    <d v="2017-07-02T00:00:00"/>
    <s v="Charles Gitau"/>
    <s v="Male"/>
    <s v="5698785"/>
    <s v="722287646"/>
    <s v="2.55E+11"/>
    <s v=""/>
    <s v=""/>
    <n v="36.850949"/>
    <n v="-1.103526"/>
    <s v="Kiambu"/>
    <s v="Githunguri"/>
    <s v="Kiambu"/>
    <s v="Riagithu"/>
    <x v="0"/>
    <s v="Geoffrey Ndua Mbugua"/>
    <s v="Geoffrey Ndua Mbugua"/>
    <s v="724608147"/>
    <s v="Informal Business"/>
    <s v="MKD"/>
    <s v="Masonry"/>
    <s v="14/07/2017"/>
  </r>
  <r>
    <s v="VPA6"/>
    <x v="604"/>
    <x v="1"/>
    <s v=""/>
    <s v="26th January,2017"/>
    <d v="2017-01-26T00:00:00"/>
    <s v="17th March,2017"/>
    <d v="2017-03-17T00:00:00"/>
    <s v="Kanogu Robert"/>
    <s v="Male"/>
    <s v="21251902"/>
    <s v="726778634"/>
    <s v="2.55E+11"/>
    <s v=""/>
    <s v=""/>
    <n v="36.636325999999997"/>
    <n v="-1.118112"/>
    <s v="Kiambu"/>
    <s v="Limuru"/>
    <s v="Loyal"/>
    <s v="Nderu"/>
    <x v="1"/>
    <s v="Geoffrey Ndua Mbugua"/>
    <s v="Geoffrey Ndua Mbugua"/>
    <s v="724608147"/>
    <s v="Informal Business"/>
    <s v="KENBIM"/>
    <s v="Masonry"/>
    <s v="14/07/2017"/>
  </r>
  <r>
    <s v="VPA6"/>
    <x v="605"/>
    <x v="1"/>
    <s v=""/>
    <s v="12th May,2017"/>
    <d v="2017-05-12T00:00:00"/>
    <s v="1st July,2017"/>
    <d v="2017-07-01T00:00:00"/>
    <s v="Njoroge Lucy Wacu"/>
    <s v="Female"/>
    <s v="3572397"/>
    <s v="722497942"/>
    <s v="722497942"/>
    <s v=""/>
    <s v=""/>
    <n v="36.865792999999996"/>
    <n v="-1.091747"/>
    <s v="Kiambu"/>
    <s v="Githunguri"/>
    <s v="Ngewa"/>
    <s v="Ngewa"/>
    <x v="2"/>
    <s v="Joseph Ndua Tatu"/>
    <s v="Joseph Ndua Tatu"/>
    <s v="716374871"/>
    <s v="Informal Business"/>
    <s v="MKD"/>
    <s v="Masonry"/>
    <s v="17/07/2017"/>
  </r>
  <r>
    <s v="VPA6"/>
    <x v="606"/>
    <x v="1"/>
    <s v=""/>
    <s v="7th March,2017"/>
    <d v="2017-03-07T00:00:00"/>
    <s v="26th April,2017"/>
    <d v="2017-04-26T00:00:00"/>
    <s v="Ngotho Dickson Ndichu"/>
    <s v="Male"/>
    <s v="9924779"/>
    <s v="726461621"/>
    <s v="2.55E+11"/>
    <s v=""/>
    <s v=""/>
    <n v="36.866827999999998"/>
    <n v="-1.090632"/>
    <s v="Kiambu"/>
    <s v="Githunguri"/>
    <s v="Githunguri"/>
    <s v="Ngewa"/>
    <x v="3"/>
    <s v="Joseph Ndua Tatu"/>
    <s v="Joseph Ndua Tatu"/>
    <s v="716374871"/>
    <s v="Informal Business"/>
    <s v="KENBIM"/>
    <s v="Masonry"/>
    <s v="17/07/2017"/>
  </r>
  <r>
    <s v="VPA6"/>
    <x v="607"/>
    <x v="1"/>
    <s v=""/>
    <s v="1st March,2017"/>
    <d v="2017-03-01T00:00:00"/>
    <s v="20th April,2017"/>
    <d v="2017-04-20T00:00:00"/>
    <s v="Kamau Salome Njoki"/>
    <s v="Female"/>
    <s v="4242272"/>
    <s v="727286062"/>
    <s v="2.55E+11"/>
    <s v=""/>
    <s v=""/>
    <n v="36.869177000000001"/>
    <n v="-1.097901"/>
    <s v="Kiambu"/>
    <s v="Githunguri"/>
    <s v="Githunguri"/>
    <s v="Ngewa"/>
    <x v="2"/>
    <s v="Joseph Ndua Tatu"/>
    <s v="Joseph Ndua Tatu"/>
    <s v="716374871"/>
    <s v="Informal Business"/>
    <s v="MKD"/>
    <s v="Masonry"/>
    <s v="17/07/2017"/>
  </r>
  <r>
    <s v="VPA6"/>
    <x v="608"/>
    <x v="1"/>
    <s v=""/>
    <s v="30th March,2017"/>
    <d v="2017-03-30T00:00:00"/>
    <s v="19th May,2017"/>
    <d v="2017-05-19T00:00:00"/>
    <s v="Njuguna Wallace Kinyua"/>
    <s v="Male"/>
    <s v="3077257"/>
    <s v="724035952"/>
    <s v="2.55E+11"/>
    <s v=""/>
    <s v=""/>
    <n v="36.783216000000003"/>
    <n v="-1.0302720000000001"/>
    <s v="Kiambu"/>
    <s v="Githunguri"/>
    <s v="Githunguri"/>
    <s v="Kamuchege"/>
    <x v="2"/>
    <s v="Geoffrey Ndua Mbugua"/>
    <s v="Geoffrey Ndua Mbugua"/>
    <s v="724608147"/>
    <s v="Informal Business"/>
    <s v="KENBIM"/>
    <s v="Masonry"/>
    <s v="18/07/2017"/>
  </r>
  <r>
    <s v="VPA6"/>
    <x v="609"/>
    <x v="0"/>
    <s v="Under Verification"/>
    <s v="18th July,2017"/>
    <d v="2017-07-18T00:00:00"/>
    <s v="18th October,2017"/>
    <d v="2017-10-18T00:00:00"/>
    <s v="Mathu Joseph Matu"/>
    <s v="Male"/>
    <s v="22035648"/>
    <s v="0796387426"/>
    <s v="796387426"/>
    <s v=""/>
    <s v="796387426"/>
    <n v="37.147281999999997"/>
    <n v="0.10474700000000001"/>
    <s v="Laikipia"/>
    <s v="Laikipia North"/>
    <s v="Timau"/>
    <s v="Ngenia"/>
    <x v="0"/>
    <s v="George Kiriungi Ngatia"/>
    <s v="Geirge"/>
    <s v="715529912"/>
    <s v="Informal Business"/>
    <s v="MKD"/>
    <s v="Masonry"/>
    <s v="18/07/2017"/>
  </r>
  <r>
    <s v="VPA6"/>
    <x v="610"/>
    <x v="1"/>
    <s v=""/>
    <s v="15th January,2017"/>
    <d v="2017-01-15T00:00:00"/>
    <s v="6th March,2017"/>
    <d v="2017-03-06T00:00:00"/>
    <s v="Kubok Leonard Kibet"/>
    <s v="Male"/>
    <s v="11784749"/>
    <s v="721813908"/>
    <s v="2.55E+11"/>
    <s v=""/>
    <s v="2.55E+11"/>
    <n v="35.083089000000001"/>
    <n v="1.084492"/>
    <s v="Trans Nzoia"/>
    <s v="Trans Nzoia East"/>
    <s v="Statunga"/>
    <s v="Siyoi"/>
    <x v="1"/>
    <s v="Lilian Lelei"/>
    <s v="Lilian Lelei"/>
    <s v="710494562"/>
    <s v="Informal Business"/>
    <s v="KENBIM"/>
    <s v="Masonry"/>
    <s v="19/07/2017"/>
  </r>
  <r>
    <s v="VPA6"/>
    <x v="611"/>
    <x v="1"/>
    <s v=""/>
    <s v="2nd May,2017"/>
    <d v="2017-05-02T00:00:00"/>
    <s v="21st June,2017"/>
    <d v="2017-06-21T00:00:00"/>
    <s v="Joyce Mwaura Mwihaki"/>
    <s v="Female"/>
    <s v="896080"/>
    <s v="727629269"/>
    <s v="2.55E+11"/>
    <s v=""/>
    <s v="2.55E+11"/>
    <n v="36.811489999999999"/>
    <n v="-1.14025"/>
    <s v="Kiambu"/>
    <s v="Githunguri"/>
    <s v="Ting'Ang'A"/>
    <s v="Ngaita"/>
    <x v="1"/>
    <s v="Joseph Ndua Tatu"/>
    <s v="Joseph Ndua Tatu"/>
    <s v="716374871"/>
    <s v="Informal Business"/>
    <s v="MKD"/>
    <s v="Masonry"/>
    <s v="20/07/2017"/>
  </r>
  <r>
    <s v="VPA6"/>
    <x v="612"/>
    <x v="1"/>
    <s v=""/>
    <s v="12th May,2017"/>
    <d v="2017-05-12T00:00:00"/>
    <s v="1st July,2017"/>
    <d v="2017-07-01T00:00:00"/>
    <s v="Kamamia Margret Wambui"/>
    <s v="Female"/>
    <s v="5551768"/>
    <s v="725997139"/>
    <s v="2.55E+11"/>
    <s v=""/>
    <s v="2.55E+11"/>
    <n v="36.543633"/>
    <n v="-6.9212999999999997E-2"/>
    <s v="Nyandarua"/>
    <s v="Ndaragwa"/>
    <s v="Kahutha"/>
    <s v="Kahutha"/>
    <x v="3"/>
    <s v="KREEN"/>
    <s v="Frank Renewable Energy Enterprise"/>
    <s v="726985649"/>
    <s v="Informal Business"/>
    <s v="MKD"/>
    <s v="Masonry"/>
    <s v="21/07/2017"/>
  </r>
  <r>
    <s v="VPA6"/>
    <x v="613"/>
    <x v="1"/>
    <s v=""/>
    <s v="28th May,2017"/>
    <d v="2017-05-28T00:00:00"/>
    <s v="14th June,2017"/>
    <d v="2017-06-14T00:00:00"/>
    <s v="Namalwa Stea Wepukhulu"/>
    <s v="Male"/>
    <s v="26532874"/>
    <s v="724568096"/>
    <s v="2.55E+11"/>
    <s v=""/>
    <s v=""/>
    <n v="35.142989"/>
    <n v="1.1374120000000001"/>
    <s v="Trans Nzoia"/>
    <s v="Cherengany"/>
    <s v="Mwangaza"/>
    <s v="Aruba"/>
    <x v="0"/>
    <s v="Aggrey Itavale"/>
    <s v="Aggrey Itavale"/>
    <s v="712208650"/>
    <s v="Informal Business"/>
    <s v="KENBIM"/>
    <s v="Masonry"/>
    <s v="23/07/2017"/>
  </r>
  <r>
    <s v="VPA6"/>
    <x v="614"/>
    <x v="1"/>
    <s v=""/>
    <s v="11th November,2017"/>
    <d v="2017-11-11T00:00:00"/>
    <s v="31st December,2017"/>
    <d v="2017-12-31T00:00:00"/>
    <s v="Mwangangi Amos Ndolo"/>
    <s v="Male"/>
    <s v="3875241"/>
    <s v="721308348"/>
    <s v="2.55E+11"/>
    <s v=""/>
    <s v="2.55E+11"/>
    <n v="37.357714999999999"/>
    <n v="-1.2378670000000001"/>
    <s v="Machakos"/>
    <s v="Kangundo"/>
    <s v="Matungulu East"/>
    <s v="Itheuni"/>
    <x v="2"/>
    <s v="Joram Gathogo Mutahi"/>
    <s v="Joram Gathogo Mutahi"/>
    <s v="723684776"/>
    <s v="Informal Business"/>
    <s v="MKD"/>
    <s v="Masonry"/>
    <s v="24/07/2017"/>
  </r>
  <r>
    <s v="VPA6"/>
    <x v="615"/>
    <x v="1"/>
    <s v=""/>
    <s v="1st May,2017"/>
    <d v="2017-05-01T00:00:00"/>
    <s v="20th June,2017"/>
    <d v="2017-06-20T00:00:00"/>
    <s v="Kurgat Weldon"/>
    <s v="Male"/>
    <s v="25075588"/>
    <s v="723637831"/>
    <s v="2.55E+11"/>
    <s v=""/>
    <s v=""/>
    <n v="35.114949000000003"/>
    <n v="-0.61960999999999999"/>
    <s v="Kericho"/>
    <s v="Bureti"/>
    <s v="Techoget"/>
    <s v="Mombwo"/>
    <x v="3"/>
    <s v="Philip Kurgat"/>
    <s v="Philip Kurgat"/>
    <s v="726616639"/>
    <s v="Informal Business"/>
    <s v="MKD"/>
    <s v="Masonry"/>
    <s v="25/07/2017"/>
  </r>
  <r>
    <s v="VPA6"/>
    <x v="616"/>
    <x v="2"/>
    <s v="Demolished"/>
    <s v="8th November,2017"/>
    <d v="2017-11-08T00:00:00"/>
    <s v="28th December,2017"/>
    <d v="2017-12-28T00:00:00"/>
    <s v="Lilian Seurei"/>
    <s v="Female"/>
    <s v="21684990"/>
    <s v="728010904"/>
    <s v="2.55E+11"/>
    <s v=""/>
    <s v="2.55E+11"/>
    <n v="35.321120000000001"/>
    <n v="0.19944700000000001"/>
    <s v="Nandi"/>
    <s v="Nandi Hills"/>
    <s v="Sochoi"/>
    <s v="Lolduga"/>
    <x v="3"/>
    <s v="Job K Soimo"/>
    <s v="Job K Soimo"/>
    <s v="726075203"/>
    <s v="Informal Business"/>
    <s v="MKD"/>
    <s v="Masonry"/>
    <s v="26/07/2017"/>
  </r>
  <r>
    <s v="VPA6"/>
    <x v="617"/>
    <x v="1"/>
    <s v=""/>
    <s v="18th May,2017"/>
    <d v="2017-05-18T00:00:00"/>
    <s v="7th July,2017"/>
    <d v="2017-07-07T00:00:00"/>
    <s v="Menge Robert Nyamweya"/>
    <s v="Male"/>
    <s v="14859071"/>
    <s v="725555990"/>
    <s v="2.55E+11"/>
    <s v=""/>
    <s v="2.55E+11"/>
    <n v="37.251105000000003"/>
    <n v="-1.2044649999999999"/>
    <s v="Machakos"/>
    <s v="Matungulu"/>
    <s v="Matungulu West"/>
    <s v="Wendano"/>
    <x v="0"/>
    <s v="Joram Gathogo Mutahi"/>
    <s v="Joram Gathogo Mutahi"/>
    <s v="723684776"/>
    <s v="Informal Business"/>
    <s v="MKD"/>
    <s v="Masonry"/>
    <s v="31/07/2017"/>
  </r>
  <r>
    <s v="VPA6"/>
    <x v="618"/>
    <x v="1"/>
    <s v=""/>
    <s v="31st July,2017"/>
    <d v="2017-07-31T00:00:00"/>
    <s v="7th October,2017"/>
    <d v="2017-10-07T00:00:00"/>
    <s v="Ngatia Roba Mnyeri"/>
    <s v="Female"/>
    <s v="26543643"/>
    <s v="720224481"/>
    <s v="2.55E+11"/>
    <s v=""/>
    <s v=""/>
    <n v="36.697256000000003"/>
    <n v="1.099685"/>
    <s v="Samburu"/>
    <s v="Samburu Central"/>
    <s v="Malaral"/>
    <s v="Malaral"/>
    <x v="0"/>
    <s v="Aggrey Itavale"/>
    <s v="Aggrey Itavale"/>
    <s v="712208650"/>
    <s v="Informal Business"/>
    <s v="KENBIM"/>
    <s v="Masonry"/>
    <s v="31/07/2017"/>
  </r>
  <r>
    <s v="VPA6"/>
    <x v="619"/>
    <x v="1"/>
    <s v=""/>
    <s v="28th June,2017"/>
    <d v="2017-06-28T00:00:00"/>
    <s v="17th August,2017"/>
    <d v="2017-08-17T00:00:00"/>
    <s v="Wahome Frances Kahiga"/>
    <s v="Male"/>
    <s v="23532535"/>
    <s v="720900995"/>
    <s v="2.55E+11"/>
    <s v=""/>
    <s v=""/>
    <n v="36.701391999999998"/>
    <n v="1.110633"/>
    <s v="Samburu"/>
    <s v="Samburu Central"/>
    <s v="Mtaro"/>
    <s v="Mtaro"/>
    <x v="0"/>
    <s v="Aggrey Itavale"/>
    <s v="Aggrey Itavale"/>
    <s v="712208650"/>
    <s v="Informal Business"/>
    <s v="KENBIM"/>
    <s v="Masonry"/>
    <s v="31/07/2017"/>
  </r>
  <r>
    <s v="VPA6"/>
    <x v="620"/>
    <x v="1"/>
    <s v=""/>
    <s v="19th December,2016"/>
    <d v="2016-12-19T00:00:00"/>
    <s v="7th February,2017"/>
    <d v="2017-02-07T00:00:00"/>
    <s v="Simeon Simeon Kiprotich"/>
    <s v="Male"/>
    <s v="14526020"/>
    <s v="722967438"/>
    <s v="2.55E+11"/>
    <s v=""/>
    <s v="2.55E+11"/>
    <n v="35.095132"/>
    <n v="0.60198600000000002"/>
    <s v="Uasin Gishu"/>
    <s v="Turbo"/>
    <s v="Sugoi"/>
    <s v="Mimosa"/>
    <x v="1"/>
    <s v="Eliud Langat"/>
    <s v="Eliud Lagat"/>
    <s v="718180367"/>
    <s v="Informal Business"/>
    <s v="KENBIM"/>
    <s v="Masonry"/>
    <s v="02/08/2017"/>
  </r>
  <r>
    <s v="VPA6"/>
    <x v="621"/>
    <x v="1"/>
    <s v=""/>
    <s v="12th June,2017"/>
    <d v="2017-06-12T00:00:00"/>
    <s v="1st August,2017"/>
    <d v="2017-08-01T00:00:00"/>
    <s v="Mutahi Joseph Kariuki"/>
    <s v="Male"/>
    <s v="7868473"/>
    <s v="729644425"/>
    <s v="2.55E+11"/>
    <s v=""/>
    <s v=""/>
    <n v="37.041162999999997"/>
    <n v="-0.53543499999999999"/>
    <s v="Nyeri"/>
    <s v="Mukurweni"/>
    <s v="Muyu"/>
    <s v="Joe"/>
    <x v="1"/>
    <s v="Rural Green Energy Services"/>
    <s v="Rural Green Energy Services"/>
    <s v="725647705"/>
    <s v="Informal Business"/>
    <s v="KENBIM"/>
    <s v="Masonry"/>
    <s v="15/09/2017"/>
  </r>
  <r>
    <s v="VPA6"/>
    <x v="622"/>
    <x v="1"/>
    <s v=""/>
    <s v="13th July,2017"/>
    <d v="2017-07-13T00:00:00"/>
    <s v="1st September,2017"/>
    <d v="2017-09-01T00:00:00"/>
    <s v="Muli Jonathan Muoki"/>
    <s v="Male"/>
    <s v="7540799"/>
    <s v="729663991"/>
    <s v="2.55E+11"/>
    <s v=""/>
    <s v="2.55E+11"/>
    <n v="37.328125"/>
    <n v="-1.3210120000000001"/>
    <s v="Machakos"/>
    <s v="Kangundo"/>
    <s v="Matetani"/>
    <s v="Matetani"/>
    <x v="0"/>
    <s v="Joram Gathogo Mutahi"/>
    <s v="Joram Gathogo Mutahi"/>
    <s v="723684776"/>
    <s v="Informal Business"/>
    <s v="MKD"/>
    <s v="Masonry"/>
    <s v="16/09/2017"/>
  </r>
  <r>
    <s v="VPA6"/>
    <x v="623"/>
    <x v="1"/>
    <s v=""/>
    <s v="12th April,2017"/>
    <d v="2017-04-12T00:00:00"/>
    <s v="1st June,2017"/>
    <d v="2017-06-01T00:00:00"/>
    <s v="Thiongo Serah Wanjiku"/>
    <s v="Female"/>
    <s v="7083412"/>
    <s v="718514995"/>
    <s v="2.55E+11"/>
    <s v=""/>
    <s v=""/>
    <n v="36.168953000000002"/>
    <n v="-0.17333000000000001"/>
    <s v="Nakuru"/>
    <s v="Bahati"/>
    <s v="Bahati"/>
    <s v="Ruguru"/>
    <x v="2"/>
    <s v="Simon Kabucho"/>
    <s v="Simon Kabucho"/>
    <s v="726725953"/>
    <s v="Informal Business"/>
    <s v="MKD"/>
    <s v="Masonry"/>
    <s v="18/09/2017"/>
  </r>
  <r>
    <s v="VPA6"/>
    <x v="624"/>
    <x v="1"/>
    <s v=""/>
    <s v="23rd August,2016"/>
    <d v="2016-08-23T00:00:00"/>
    <s v="12th October,2016"/>
    <d v="2016-10-12T00:00:00"/>
    <s v="Kibe James Njunge"/>
    <s v="Male"/>
    <s v="1035250"/>
    <s v="726918896"/>
    <s v="2.55E+11"/>
    <s v=""/>
    <s v=""/>
    <n v="36.161518000000001"/>
    <n v="-0.20100499999999999"/>
    <s v="Nakuru"/>
    <s v="Bahati"/>
    <s v="Bahati"/>
    <s v="Karunga"/>
    <x v="3"/>
    <s v="Simon Kabucho"/>
    <s v="Simon Kabucho"/>
    <s v="726725953"/>
    <s v="Informal Business"/>
    <s v="MKD"/>
    <s v="Masonry"/>
    <s v="18/09/2017"/>
  </r>
  <r>
    <s v="VPA6"/>
    <x v="625"/>
    <x v="1"/>
    <s v=""/>
    <s v="19th June,2016"/>
    <d v="2016-06-19T00:00:00"/>
    <s v="8th August,2016"/>
    <d v="2016-08-08T00:00:00"/>
    <s v="Ngugi Grace Njeri"/>
    <s v="Female"/>
    <s v="6342111"/>
    <s v="722136703"/>
    <s v="2.55E+11"/>
    <s v=""/>
    <s v="2.55E+11"/>
    <n v="36.175735000000003"/>
    <n v="-0.16641"/>
    <s v="Nakuru"/>
    <s v="Bahati"/>
    <s v="Bahati"/>
    <s v="Ruguru"/>
    <x v="0"/>
    <s v="Simon Kabucho"/>
    <s v="Simon Kabucho"/>
    <s v="726725953"/>
    <s v="Informal Business"/>
    <s v="MKD"/>
    <s v="Masonry"/>
    <s v="18/09/2017"/>
  </r>
  <r>
    <s v="VPA6"/>
    <x v="626"/>
    <x v="1"/>
    <s v=""/>
    <s v="23rd August,2016"/>
    <d v="2016-08-23T00:00:00"/>
    <s v="12th October,2016"/>
    <d v="2016-10-12T00:00:00"/>
    <s v="Ngure Njambi Sicily"/>
    <s v="Male"/>
    <s v="28707831"/>
    <s v="723433259"/>
    <s v="2.55E+11"/>
    <s v=""/>
    <s v="2.55E+11"/>
    <n v="36.180945000000001"/>
    <n v="-0.170095"/>
    <s v="Nakuru"/>
    <s v="Bahati"/>
    <s v="Bahati"/>
    <s v="Karunga"/>
    <x v="0"/>
    <s v="Simon Kabucho"/>
    <s v="Simon Kabucho"/>
    <s v="726725953"/>
    <s v="Informal Business"/>
    <s v="MKD"/>
    <s v="Masonry"/>
    <s v="18/09/2017"/>
  </r>
  <r>
    <s v="VPA6"/>
    <x v="627"/>
    <x v="1"/>
    <s v=""/>
    <s v="13th July,2017"/>
    <d v="2017-07-13T00:00:00"/>
    <s v="1st September,2017"/>
    <d v="2017-09-01T00:00:00"/>
    <s v="Kimani Benard Chege"/>
    <s v="Male"/>
    <s v="2568161"/>
    <s v="720976878"/>
    <s v="2.55E+11"/>
    <s v=""/>
    <s v=""/>
    <n v="36.185707000000001"/>
    <n v="-0.15317700000000001"/>
    <s v="Nakuru"/>
    <s v="Bahati"/>
    <s v="Bahati"/>
    <s v="Karunga"/>
    <x v="2"/>
    <s v="Simon Kabucho"/>
    <s v="Simon Kabucho"/>
    <s v="726725953"/>
    <s v="Informal Business"/>
    <s v="MKD"/>
    <s v="Masonry"/>
    <s v="18/09/2017"/>
  </r>
  <r>
    <s v="VPA6"/>
    <x v="628"/>
    <x v="1"/>
    <s v=""/>
    <s v="24th September,2016"/>
    <d v="2016-09-24T00:00:00"/>
    <s v="13th November,2016"/>
    <d v="2016-11-13T00:00:00"/>
    <s v="Muchiri Susan Kamene"/>
    <s v="Female"/>
    <s v="24386587"/>
    <s v="723493246"/>
    <s v="2.55E+11"/>
    <s v=""/>
    <s v="2.55E+11"/>
    <n v="36.166407"/>
    <n v="-0.173677"/>
    <s v="Nakuru"/>
    <s v="Bahati"/>
    <s v="Bahati"/>
    <s v="Karunga"/>
    <x v="2"/>
    <s v="Simon Kabucho"/>
    <s v="Simon Kabucho"/>
    <s v="726725953"/>
    <s v="Informal Business"/>
    <s v="MKD"/>
    <s v="Masonry"/>
    <s v="18/09/2017"/>
  </r>
  <r>
    <s v="VPA6"/>
    <x v="629"/>
    <x v="1"/>
    <s v=""/>
    <s v="21st September,2016"/>
    <d v="2016-09-21T00:00:00"/>
    <s v="10th November,2016"/>
    <d v="2016-11-10T00:00:00"/>
    <s v="Gitau Ann Wairimu"/>
    <s v="Female"/>
    <s v="27733577"/>
    <s v="714565183"/>
    <s v="2.55E+11"/>
    <s v=""/>
    <s v=""/>
    <n v="36.167662999999997"/>
    <n v="-0.18354699999999999"/>
    <s v="Nakuru"/>
    <s v="Bahati"/>
    <s v="Bahati"/>
    <s v="Karunga"/>
    <x v="2"/>
    <s v="Simon Kabucho"/>
    <s v="Simon Kabucho"/>
    <s v="727725953"/>
    <s v="Informal Business"/>
    <s v="MKD"/>
    <s v="Masonry"/>
    <s v="18/09/2017"/>
  </r>
  <r>
    <s v="VPA6"/>
    <x v="630"/>
    <x v="1"/>
    <s v=""/>
    <s v="12th November,2016"/>
    <d v="2016-11-12T00:00:00"/>
    <s v="1st January,2017"/>
    <d v="2017-01-01T00:00:00"/>
    <s v="Ngari Wanjiru Frolence"/>
    <s v="Male"/>
    <s v="7145033"/>
    <s v="710786811"/>
    <s v="2.55E+11"/>
    <s v=""/>
    <s v=""/>
    <n v="36.161377000000002"/>
    <n v="-0.18694"/>
    <s v="Nakuru"/>
    <s v="Bahati"/>
    <s v="Bahati"/>
    <s v="Karunga"/>
    <x v="2"/>
    <s v="Simon Kabucho"/>
    <s v="Simon Kabucho"/>
    <s v="726725953"/>
    <s v="Informal Business"/>
    <s v="MKD"/>
    <s v="Masonry"/>
    <s v="18/09/2017"/>
  </r>
  <r>
    <s v="VPA6"/>
    <x v="631"/>
    <x v="1"/>
    <s v=""/>
    <s v="12th September,2017"/>
    <d v="2017-09-12T00:00:00"/>
    <s v="1st November,2017"/>
    <d v="2017-11-01T00:00:00"/>
    <s v="Mbugu George Mukundi"/>
    <s v="Male"/>
    <s v="401594"/>
    <s v="726748224"/>
    <s v="726748224"/>
    <s v=""/>
    <s v="725609350"/>
    <n v="36.365212999999997"/>
    <n v="2.9465000000000002E-2"/>
    <s v="Nyandarua"/>
    <s v="Ol Joro Orok"/>
    <s v="Gatimu"/>
    <s v="Kisima"/>
    <x v="7"/>
    <s v="KREEN"/>
    <s v="Kinyanjui"/>
    <s v="726985649"/>
    <s v="Informal Business"/>
    <s v="MKD"/>
    <s v="Masonry"/>
    <s v="18/09/2017"/>
  </r>
  <r>
    <s v="VPA6"/>
    <x v="632"/>
    <x v="1"/>
    <s v=""/>
    <s v="11th January,2017"/>
    <d v="2017-01-11T00:00:00"/>
    <s v="2nd March,2017"/>
    <d v="2017-03-02T00:00:00"/>
    <s v="Mbote Charles Maina"/>
    <s v="Male"/>
    <s v="23455211"/>
    <s v="728727155"/>
    <s v="2.55E+11"/>
    <s v=""/>
    <s v=""/>
    <n v="37.042479"/>
    <n v="-0.56269499999999995"/>
    <s v="Nyeri"/>
    <s v="Mukurweni"/>
    <s v="Muhito"/>
    <s v="Thunguri"/>
    <x v="1"/>
    <s v="Rural Green Energy Services"/>
    <s v="Rural Green Energy Services"/>
    <s v=""/>
    <s v="Informal Business"/>
    <s v="KENBIM"/>
    <s v="Masonry"/>
    <s v="18/09/2017"/>
  </r>
  <r>
    <s v="VPA6"/>
    <x v="633"/>
    <x v="1"/>
    <s v=""/>
    <s v="11th November,2015"/>
    <d v="2015-11-11T00:00:00"/>
    <s v="31st December,2015"/>
    <d v="2015-12-31T00:00:00"/>
    <s v="Gichuki James Kiai"/>
    <s v="Male"/>
    <s v="99999"/>
    <s v="724306261"/>
    <s v="2.55E+11"/>
    <s v=""/>
    <s v=""/>
    <n v="37.052525000000003"/>
    <n v="-0.54919499999999999"/>
    <s v="Nyeri"/>
    <s v="Mukurweni"/>
    <s v="Gaturia"/>
    <s v="Gachiriro"/>
    <x v="0"/>
    <s v="Rural Green Energy Services"/>
    <s v="Rural Green Energy Services"/>
    <s v=""/>
    <s v="Informal Business"/>
    <s v="KENBIM"/>
    <s v="Masonry"/>
    <s v="18/09/2017"/>
  </r>
  <r>
    <s v="VPA6"/>
    <x v="634"/>
    <x v="1"/>
    <s v=""/>
    <s v="5th November,2015"/>
    <d v="2015-11-05T00:00:00"/>
    <s v="30th November,2017"/>
    <d v="2017-11-30T00:00:00"/>
    <s v="Kiruri Peter Githaiga"/>
    <s v="Male"/>
    <s v="6835696"/>
    <s v="724496198"/>
    <s v="2.55E+11"/>
    <s v=""/>
    <s v=""/>
    <n v="37.04701"/>
    <n v="-0.58172400000000002"/>
    <s v="Nyeri"/>
    <s v="Mukurwe-Ini"/>
    <s v="Gikondi"/>
    <s v="Githima"/>
    <x v="0"/>
    <s v="Rural Green Energy Services"/>
    <s v="Rural Green Energy Services"/>
    <s v=""/>
    <s v="Informal Business"/>
    <s v="KENBIM"/>
    <s v="Masonry"/>
    <s v="18/09/2017"/>
  </r>
  <r>
    <s v="VPA6"/>
    <x v="635"/>
    <x v="1"/>
    <s v=""/>
    <s v="12th November,2016"/>
    <d v="2016-11-12T00:00:00"/>
    <s v="1st January,2017"/>
    <d v="2017-01-01T00:00:00"/>
    <s v="Migwi Gladys Wangeci"/>
    <s v="Female"/>
    <s v="11678893"/>
    <s v="723855547"/>
    <s v="2.55E+11"/>
    <s v=""/>
    <s v=""/>
    <n v="37.060968000000003"/>
    <n v="-0.54452500000000004"/>
    <s v="Nyeri"/>
    <s v="Mukurweni"/>
    <s v="Muhito"/>
    <s v="Ngoru"/>
    <x v="1"/>
    <s v="Rural Green Energy Services"/>
    <s v="Rural Green Energy Services"/>
    <s v=""/>
    <s v="Informal Business"/>
    <s v="KENBIM"/>
    <s v="Masonry"/>
    <s v="18/09/2017"/>
  </r>
  <r>
    <s v="VPA6"/>
    <x v="636"/>
    <x v="1"/>
    <s v=""/>
    <s v="14th August,2017"/>
    <d v="2017-08-14T00:00:00"/>
    <s v="3rd October,2017"/>
    <d v="2017-10-03T00:00:00"/>
    <s v="Kamunyo Jane Muthoni"/>
    <s v="Female"/>
    <s v="8978326"/>
    <s v="720484270"/>
    <s v="2.55E+11"/>
    <s v=""/>
    <s v=""/>
    <n v="37.070982000000001"/>
    <n v="-0.54549199999999998"/>
    <s v="Nyeri"/>
    <s v="Mukurweni"/>
    <s v="Muhito"/>
    <s v="Maradi"/>
    <x v="1"/>
    <s v="Rural Green Energy Services"/>
    <s v="Rural Green Energy Services"/>
    <s v=""/>
    <s v="Informal Business"/>
    <s v="KENBIM"/>
    <s v="Masonry"/>
    <s v="18/09/2017"/>
  </r>
  <r>
    <s v="VPA6"/>
    <x v="637"/>
    <x v="1"/>
    <s v=""/>
    <s v="29th July,2016"/>
    <d v="2016-07-29T00:00:00"/>
    <s v="3rd August,2016"/>
    <d v="2016-08-03T00:00:00"/>
    <s v="Theuri Jane Njoki"/>
    <s v="Female"/>
    <s v="10137092"/>
    <s v="722294676"/>
    <s v="2.55E+11"/>
    <s v=""/>
    <s v=""/>
    <n v="37.084420000000001"/>
    <n v="-0.53031300000000003"/>
    <s v="Nyeri"/>
    <s v="Mukurwe-Ini"/>
    <s v="Githii"/>
    <s v="Githongongo"/>
    <x v="4"/>
    <s v="Rural Green Energy Services"/>
    <s v="Rural Green Energy Services"/>
    <s v="725647705"/>
    <s v="Informal Business"/>
    <s v="KENBIM"/>
    <s v="Masonry"/>
    <s v="18/09/2017"/>
  </r>
  <r>
    <s v="VPA6"/>
    <x v="638"/>
    <x v="1"/>
    <s v=""/>
    <s v="12th June,2016"/>
    <d v="2016-06-12T00:00:00"/>
    <s v="1st August,2016"/>
    <d v="2016-08-01T00:00:00"/>
    <s v="Mugo Faith Waithiegeni"/>
    <s v="Female"/>
    <s v="22917715"/>
    <s v="727787835"/>
    <s v="2.55E+11"/>
    <s v=""/>
    <s v="2.55E+11"/>
    <n v="37.085822999999998"/>
    <n v="-0.50239699999999998"/>
    <s v="Nyeri"/>
    <s v="Mathira West"/>
    <s v="Tumutumu"/>
    <s v="Kiambachi"/>
    <x v="1"/>
    <s v="Rural Green Energy Services"/>
    <s v="Rural Green Energy Services"/>
    <s v="725647705"/>
    <s v="Informal Business"/>
    <s v="KENBIM"/>
    <s v="Masonry"/>
    <s v="18/09/2017"/>
  </r>
  <r>
    <s v="VPA6"/>
    <x v="639"/>
    <x v="1"/>
    <s v=""/>
    <s v="12th May,2017"/>
    <d v="2017-05-12T00:00:00"/>
    <s v="1st July,2017"/>
    <d v="2017-07-01T00:00:00"/>
    <s v="Njari Jacinta Wamuyu"/>
    <s v="Female"/>
    <s v="24097135"/>
    <s v="721178218"/>
    <s v="2.55E+11"/>
    <s v=""/>
    <s v="2.55E+11"/>
    <n v="37.082892000000001"/>
    <n v="-0.45507700000000001"/>
    <s v="Nyeri"/>
    <s v="Mathira West"/>
    <s v="Kirimukuyu"/>
    <s v="Rititi"/>
    <x v="1"/>
    <s v="Rural Green Energy Services"/>
    <s v="Rural Green Energy Services"/>
    <s v="725647705"/>
    <s v="Informal Business"/>
    <s v="KENBIM"/>
    <s v="Masonry"/>
    <s v="18/09/2017"/>
  </r>
  <r>
    <s v="VPA6"/>
    <x v="640"/>
    <x v="1"/>
    <s v=""/>
    <s v="11th November,2016"/>
    <d v="2016-11-11T00:00:00"/>
    <s v="31st December,2016"/>
    <d v="2016-12-31T00:00:00"/>
    <s v="Gakiri Ann Mwarania"/>
    <s v="Female"/>
    <s v="22824125"/>
    <s v="725281916"/>
    <s v="2.55E+11"/>
    <s v=""/>
    <s v="2.55E+11"/>
    <n v="37.080677000000001"/>
    <n v="-0.452372"/>
    <s v="Nyeri"/>
    <s v="Mathira West"/>
    <s v="Ngadu"/>
    <s v="Rititi"/>
    <x v="1"/>
    <s v="Rural Green Energy Services"/>
    <s v="Rural Green Energy Services"/>
    <s v="725647705"/>
    <s v="Informal Business"/>
    <s v="KENBIM"/>
    <s v="Masonry"/>
    <s v="18/09/2017"/>
  </r>
  <r>
    <s v="VPA6"/>
    <x v="641"/>
    <x v="1"/>
    <s v=""/>
    <s v="12th May,2017"/>
    <d v="2017-05-12T00:00:00"/>
    <s v="1st July,2017"/>
    <d v="2017-07-01T00:00:00"/>
    <s v="Njogu Purity Nyarwai"/>
    <s v="Female"/>
    <s v="758475"/>
    <s v="722498906"/>
    <s v="2.55E+11"/>
    <s v=""/>
    <s v=""/>
    <n v="37.100622999999999"/>
    <n v="-0.48611700000000002"/>
    <s v="Nyeri"/>
    <s v="Mathira West"/>
    <s v="Tumutumu"/>
    <s v="Giaituu"/>
    <x v="1"/>
    <s v="Rural Green Energy Services"/>
    <s v="Rural Green Energy Services"/>
    <s v="725647705"/>
    <s v="Informal Business"/>
    <s v="AKUT"/>
    <s v="Masonry"/>
    <s v="18/09/2017"/>
  </r>
  <r>
    <s v="VPA6"/>
    <x v="642"/>
    <x v="1"/>
    <s v=""/>
    <s v="12th August,2016"/>
    <d v="2016-08-12T00:00:00"/>
    <s v="1st October,2016"/>
    <d v="2016-10-01T00:00:00"/>
    <s v="Muchoki Frederick Ngari"/>
    <s v="Male"/>
    <s v="3382216"/>
    <s v="718377132"/>
    <s v="2.55E+11"/>
    <s v=""/>
    <s v=""/>
    <n v="37.250673999999997"/>
    <n v="-0.69873600000000002"/>
    <s v="Kirinyaga"/>
    <s v="Sagana"/>
    <s v="Mutithi"/>
    <s v="Riandira"/>
    <x v="1"/>
    <s v="Rural Green Energy Services"/>
    <s v="Rural Green Energy Services"/>
    <s v="725647705"/>
    <s v="Informal Business"/>
    <s v="AKUT"/>
    <s v="Masonry"/>
    <s v="18/09/2017"/>
  </r>
  <r>
    <s v="VPA6"/>
    <x v="643"/>
    <x v="1"/>
    <s v=""/>
    <s v="20th July,2017"/>
    <d v="2017-07-20T00:00:00"/>
    <s v="20th August,2017"/>
    <d v="2017-08-20T00:00:00"/>
    <s v="Murage Winfred Ngima"/>
    <s v="Female"/>
    <s v="5757080"/>
    <s v="722266150"/>
    <s v="2.55E+11"/>
    <s v=""/>
    <s v="2.55E+11"/>
    <n v="37.240554000000003"/>
    <n v="-0.484074"/>
    <s v="Kirinyaga"/>
    <s v="Kerugoya/Kutus"/>
    <s v="Mutira"/>
    <s v="Kamuiru"/>
    <x v="0"/>
    <s v="Patrick Kinyua"/>
    <s v="Patrick Kinyua"/>
    <s v=""/>
    <s v="Informal Business"/>
    <s v="KENBIM"/>
    <s v="Masonry"/>
    <s v="20/09/2017"/>
  </r>
  <r>
    <s v="VPA6"/>
    <x v="644"/>
    <x v="1"/>
    <s v=""/>
    <s v="19th December,2016"/>
    <d v="2016-12-19T00:00:00"/>
    <s v="7th February,2017"/>
    <d v="2017-02-07T00:00:00"/>
    <s v="Njorge Stanley Mwangi"/>
    <s v="Male"/>
    <s v="3294885"/>
    <s v="721998010"/>
    <s v="2.55E+11"/>
    <s v=""/>
    <s v=""/>
    <n v="36.169055"/>
    <n v="-0.17912800000000001"/>
    <s v="Nakuru"/>
    <s v="Bahati"/>
    <s v="Wendo"/>
    <s v="Karunga"/>
    <x v="2"/>
    <s v="Peter Kareithi Mwangi"/>
    <s v="Peter Kareithi Mwangi"/>
    <s v="721457192"/>
    <s v="Informal Business"/>
    <s v="MKD"/>
    <s v="Masonry"/>
    <s v="09/08/2017"/>
  </r>
  <r>
    <s v="VPA6"/>
    <x v="645"/>
    <x v="1"/>
    <s v=""/>
    <s v="18th March,2017"/>
    <d v="2017-03-18T00:00:00"/>
    <s v="7th May,2017"/>
    <d v="2017-05-07T00:00:00"/>
    <s v="Waita Virginia Muringo"/>
    <s v="Female"/>
    <s v="11547797"/>
    <s v="712825069"/>
    <s v="2.55E+11"/>
    <s v=""/>
    <s v=""/>
    <n v="37.166246999999998"/>
    <n v="-0.85953199999999996"/>
    <s v="Murang'a"/>
    <s v="Maragua"/>
    <s v="Kamahuha"/>
    <s v="Nyagati"/>
    <x v="0"/>
    <s v="Maurice Kinuthia Wangui"/>
    <s v="Maurice Kinuthia Wangui"/>
    <s v="713376894"/>
    <s v="Informal Business"/>
    <s v="KENBIM"/>
    <s v="Masonry"/>
    <s v="11/08/2017"/>
  </r>
  <r>
    <s v="VPA6"/>
    <x v="646"/>
    <x v="1"/>
    <s v=""/>
    <s v="23rd May,2016"/>
    <d v="2016-05-23T00:00:00"/>
    <s v="12th July,2016"/>
    <d v="2016-07-12T00:00:00"/>
    <s v="Ndwati Lucy Wacheke"/>
    <s v="Female"/>
    <s v="1019439"/>
    <s v="712963741"/>
    <s v="2.55E+11"/>
    <s v=""/>
    <s v=""/>
    <n v="37.168275999999999"/>
    <n v="-0.85051299999999996"/>
    <s v="Murang'a"/>
    <s v="Makuyu"/>
    <s v="Kamahuha"/>
    <s v="Kahaini"/>
    <x v="0"/>
    <s v="Maurice Kinuthia Wangui"/>
    <s v="Maurice Kinuthia Wangui"/>
    <s v="713376894"/>
    <s v="Informal Business"/>
    <s v="KENBIM"/>
    <s v="Masonry"/>
    <s v="11/08/2017"/>
  </r>
  <r>
    <s v="VPA6"/>
    <x v="647"/>
    <x v="1"/>
    <s v=""/>
    <s v="1st July,2017"/>
    <d v="2017-07-01T00:00:00"/>
    <s v="20th August,2017"/>
    <d v="2017-08-20T00:00:00"/>
    <s v="Mburu Rosemary Wanjiku"/>
    <s v="Female"/>
    <s v="200941"/>
    <s v="722129328"/>
    <s v="722129328"/>
    <s v=""/>
    <s v=""/>
    <n v="37.030652000000003"/>
    <n v="-0.87982700000000003"/>
    <s v="Murang'a"/>
    <s v="Kandara"/>
    <s v="Kagunduini"/>
    <s v="Machengecha"/>
    <x v="1"/>
    <s v="Maurice Kinuthia Wangui"/>
    <s v="Maurice Kinuthia Wangui"/>
    <s v="713376894"/>
    <s v="Informal Business"/>
    <s v="KENBIM"/>
    <s v="Masonry"/>
    <s v="11/08/2017"/>
  </r>
  <r>
    <s v="VPA6"/>
    <x v="648"/>
    <x v="1"/>
    <s v=""/>
    <s v="16th April,2017"/>
    <d v="2017-04-16T00:00:00"/>
    <s v="5th June,2017"/>
    <d v="2017-06-05T00:00:00"/>
    <s v="John John Kosimbei"/>
    <s v="Male"/>
    <s v="736083"/>
    <s v="723806009"/>
    <s v="2.55E+11"/>
    <s v=""/>
    <s v="2.55E+11"/>
    <n v="35.123843999999998"/>
    <n v="-0.59778100000000001"/>
    <s v="Kericho"/>
    <s v="Bureti"/>
    <s v="Cheborge"/>
    <s v="Kapsogut"/>
    <x v="0"/>
    <s v="Philip Kurgat"/>
    <s v="Philip Kurgat"/>
    <s v="726616639"/>
    <s v="Informal Business"/>
    <s v="MKD"/>
    <s v="Masonry"/>
    <s v="12/08/2017"/>
  </r>
  <r>
    <s v="VPA6"/>
    <x v="649"/>
    <x v="0"/>
    <s v="Unreachable"/>
    <s v="12th May,2017"/>
    <d v="2017-05-12T00:00:00"/>
    <s v="1st July,2017"/>
    <d v="2017-07-01T00:00:00"/>
    <s v="Kithisya Stephen Muendo"/>
    <s v="Male"/>
    <s v="22108230"/>
    <s v="722979241"/>
    <s v="2.55E+11"/>
    <s v=""/>
    <s v=""/>
    <n v="37.178977000000003"/>
    <n v="-1.56433"/>
    <s v="Machakos"/>
    <s v="Machakos"/>
    <s v="Machakos"/>
    <s v="Miwani"/>
    <x v="3"/>
    <s v="Paksan Ent"/>
    <s v="Lucas Muia"/>
    <s v=""/>
    <s v="Informal Business"/>
    <s v="MKD"/>
    <s v="Masonry"/>
    <s v="12/08/2017"/>
  </r>
  <r>
    <s v="VPA6"/>
    <x v="650"/>
    <x v="1"/>
    <s v=""/>
    <s v="10th February,2017"/>
    <d v="2017-02-10T00:00:00"/>
    <s v="1st April,2017"/>
    <d v="2017-04-01T00:00:00"/>
    <s v="Musyoka Michael Mwathula"/>
    <s v="Male"/>
    <s v="99999"/>
    <s v="722137308"/>
    <s v="722137308"/>
    <s v=""/>
    <s v=""/>
    <n v="37.307372000000001"/>
    <n v="-1.311355"/>
    <s v="Machakos"/>
    <s v="Kangundo"/>
    <s v="Kathaana"/>
    <s v="Kathunguri"/>
    <x v="3"/>
    <s v="Paksan Ent"/>
    <s v="Oloo"/>
    <s v=""/>
    <s v="Informal Business"/>
    <s v="MKD"/>
    <s v="Masonry"/>
    <s v="12/08/2017"/>
  </r>
  <r>
    <s v="VPA6"/>
    <x v="651"/>
    <x v="1"/>
    <s v=""/>
    <s v="14th March,2017"/>
    <d v="2017-03-14T00:00:00"/>
    <s v="16th April,2017"/>
    <d v="2017-04-16T00:00:00"/>
    <s v="Mwamba Catherine Karambu"/>
    <s v="Female"/>
    <s v="13177071"/>
    <s v="721402186"/>
    <s v="721402186"/>
    <s v=""/>
    <s v=""/>
    <n v="37.649678000000002"/>
    <n v="6.0262999999999997E-2"/>
    <s v="Meru"/>
    <s v="Imenti North"/>
    <s v="Kaaga"/>
    <s v="Karumathi"/>
    <x v="3"/>
    <s v="David Kaunga"/>
    <s v="David Kaunga Thanara"/>
    <s v="726368595"/>
    <s v="Informal Business"/>
    <s v="KENBIM"/>
    <s v="Masonry"/>
    <s v="14/08/2017"/>
  </r>
  <r>
    <s v="VPA6"/>
    <x v="652"/>
    <x v="1"/>
    <s v=""/>
    <s v="12th May,2017"/>
    <d v="2017-05-12T00:00:00"/>
    <s v="1st July,2017"/>
    <d v="2017-07-01T00:00:00"/>
    <s v="Matingi Samwel Mutuku"/>
    <s v="Male"/>
    <s v="321214"/>
    <s v="720791612"/>
    <s v="2.55E+11"/>
    <s v=""/>
    <s v="2.55E+11"/>
    <n v="37.358535000000003"/>
    <n v="-1.2288479999999999"/>
    <s v="Machakos"/>
    <s v="Matungulu"/>
    <s v="Kambusu"/>
    <s v="Muumoni"/>
    <x v="3"/>
    <s v="Joram Gathogo Mutahi"/>
    <s v="Joram Gathogo Mutahi"/>
    <s v="723684776"/>
    <s v="Informal Business"/>
    <s v="MKD"/>
    <s v="Masonry"/>
    <s v="14/08/2017"/>
  </r>
  <r>
    <s v="VPA6"/>
    <x v="653"/>
    <x v="1"/>
    <s v=""/>
    <s v="11th November,2015"/>
    <d v="2015-11-11T00:00:00"/>
    <s v="31st December,2015"/>
    <d v="2015-12-31T00:00:00"/>
    <s v="Mary Njuguna"/>
    <s v="Female"/>
    <s v="10432226"/>
    <s v="728555509"/>
    <s v="728555509"/>
    <s v=""/>
    <s v="711768477"/>
    <n v="36.575907000000001"/>
    <n v="-1.1703749999999999"/>
    <s v="Kiambu"/>
    <s v="Limuru"/>
    <s v="Gikambura"/>
    <s v="Nduma"/>
    <x v="2"/>
    <s v="David Kangethe"/>
    <s v=""/>
    <s v=""/>
    <s v="Informal Business"/>
    <s v="Modified Camartec Digester"/>
    <s v="Masonry"/>
    <s v="14/08/2017"/>
  </r>
  <r>
    <s v="VPA6"/>
    <x v="654"/>
    <x v="1"/>
    <s v=""/>
    <s v="11th November,2015"/>
    <d v="2015-11-11T00:00:00"/>
    <s v="31st December,2015"/>
    <d v="2015-12-31T00:00:00"/>
    <s v="Henry Barmao"/>
    <s v="Male"/>
    <s v="99999"/>
    <s v="726716715"/>
    <s v="726716715"/>
    <s v=""/>
    <s v=""/>
    <n v="35.177377999999997"/>
    <n v="0.74079300000000003"/>
    <s v="Uasin Gishu"/>
    <s v="Soy"/>
    <s v="Soy"/>
    <s v="Kipsombe"/>
    <x v="1"/>
    <s v="Luka Kiprop Maiyo"/>
    <s v="Luka Kiprop Maiyo"/>
    <s v=""/>
    <s v="Informal Business"/>
    <s v="KENBIM"/>
    <s v="Masonry"/>
    <s v="14/08/2017"/>
  </r>
  <r>
    <s v="VPA6"/>
    <x v="655"/>
    <x v="1"/>
    <s v=""/>
    <s v="10th January,2017"/>
    <d v="2017-01-10T00:00:00"/>
    <s v="1st March,2017"/>
    <d v="2017-03-01T00:00:00"/>
    <s v="Charles Karanja Mwai"/>
    <s v="Male"/>
    <s v="510440"/>
    <s v="721322938"/>
    <s v="2.55E+11"/>
    <s v=""/>
    <s v="2.55E+11"/>
    <n v="37.158320000000003"/>
    <n v="-0.42608000000000001"/>
    <s v="Nyeri"/>
    <s v="Mathira East"/>
    <s v="Mangutu"/>
    <s v="Giakabei"/>
    <x v="3"/>
    <s v="Zablon Kimindio Kibara"/>
    <s v="Zablon Kimindo Kibara"/>
    <s v="726350010"/>
    <s v="Informal Business"/>
    <s v="KENBIM"/>
    <s v="Masonry"/>
    <s v="15/08/2017"/>
  </r>
  <r>
    <s v="VPA6"/>
    <x v="656"/>
    <x v="2"/>
    <s v="Hostile Client"/>
    <s v="12th April,2016"/>
    <d v="2016-04-12T00:00:00"/>
    <s v="1st June,2016"/>
    <d v="2016-06-01T00:00:00"/>
    <s v="Bonface Murage Gakuya"/>
    <s v="Male"/>
    <s v="26466993"/>
    <s v="723025420"/>
    <s v="723025420"/>
    <s v=""/>
    <s v=""/>
    <n v="37.006616999999999"/>
    <n v="-0.31240800000000002"/>
    <s v="Nyeri"/>
    <s v="Kieni East"/>
    <s v="Kabari"/>
    <s v="Mathari"/>
    <x v="2"/>
    <s v="Nicholas Kimenyi"/>
    <s v=""/>
    <s v=""/>
    <s v="Informal Business"/>
    <s v="KENBIM"/>
    <s v="Masonry"/>
    <s v="16/08/2017"/>
  </r>
  <r>
    <s v="VPA6"/>
    <x v="657"/>
    <x v="1"/>
    <s v=""/>
    <s v="12th May,2017"/>
    <d v="2017-05-12T00:00:00"/>
    <s v="1st July,2017"/>
    <d v="2017-07-01T00:00:00"/>
    <s v="Kabiru Peter Kigenyi"/>
    <s v="Male"/>
    <s v="10425706"/>
    <s v="710335871"/>
    <s v="710335871"/>
    <s v=""/>
    <s v="726896216"/>
    <n v="36.887270000000001"/>
    <n v="-0.99650700000000003"/>
    <s v="Kiambu"/>
    <s v="Gatundu South"/>
    <s v="Ituru"/>
    <s v="Gitatiini"/>
    <x v="1"/>
    <s v="James Njoroge Wainaina"/>
    <s v="James Njoroge Wainaina"/>
    <s v="724760944"/>
    <s v="Informal Business"/>
    <s v="KENBIM"/>
    <s v="Masonry"/>
    <s v="16/08/2017"/>
  </r>
  <r>
    <s v="VPA6"/>
    <x v="658"/>
    <x v="1"/>
    <s v=""/>
    <s v="11th November,2017"/>
    <d v="2017-11-11T00:00:00"/>
    <s v="31st December,2017"/>
    <d v="2017-12-31T00:00:00"/>
    <s v="Ikamati Stephen Rimiri"/>
    <s v="Male"/>
    <s v="1834257"/>
    <s v="721283664"/>
    <s v="721283664"/>
    <s v=""/>
    <s v=""/>
    <n v="37.136457"/>
    <n v="3.3891999999999999E-2"/>
    <s v="Meru"/>
    <s v="Buuri"/>
    <s v="Antubamwitu"/>
    <s v="Maumau"/>
    <x v="3"/>
    <s v="David Kaunga"/>
    <s v="David Kaunga Thanara"/>
    <s v="726368595"/>
    <s v="Informal Business"/>
    <s v="KENBIM"/>
    <s v="Masonry"/>
    <s v="16/08/2017"/>
  </r>
  <r>
    <s v="VPA6"/>
    <x v="659"/>
    <x v="1"/>
    <s v=""/>
    <s v="18th June,2017"/>
    <d v="2017-06-18T00:00:00"/>
    <s v="7th August,2017"/>
    <d v="2017-08-07T00:00:00"/>
    <s v="David David Bett"/>
    <s v="Male"/>
    <s v="3842856"/>
    <s v="722382764"/>
    <s v="2.55E+11"/>
    <s v=""/>
    <s v="2.55E+11"/>
    <n v="35.079113"/>
    <n v="0.58754300000000004"/>
    <s v="Uasin Gishu"/>
    <s v="Turbo"/>
    <s v="Sugoi"/>
    <s v="Sosioni"/>
    <x v="1"/>
    <s v="Eliud Langat"/>
    <s v="Eliud Lagat"/>
    <s v="718180367"/>
    <s v="Informal Business"/>
    <s v="KENBIM"/>
    <s v="Masonry"/>
    <s v="17/08/2017"/>
  </r>
  <r>
    <s v="VPA6"/>
    <x v="660"/>
    <x v="1"/>
    <s v=""/>
    <s v="12th April,2017"/>
    <d v="2017-04-12T00:00:00"/>
    <s v="1st June,2017"/>
    <d v="2017-06-01T00:00:00"/>
    <s v="Maina Stephen Kirwea"/>
    <s v="Male"/>
    <s v="11032679"/>
    <s v="722487951"/>
    <s v="2.55E+11"/>
    <s v=""/>
    <s v="2.55E+11"/>
    <n v="36.726578000000003"/>
    <n v="-0.158077"/>
    <s v="Nyeri"/>
    <s v="Kieni West"/>
    <s v="Mugunda"/>
    <s v="Gatemu"/>
    <x v="2"/>
    <s v="KREEN"/>
    <s v="Timothy Maina"/>
    <s v="710341206"/>
    <s v="Informal Business"/>
    <s v="MKD"/>
    <s v="Masonry"/>
    <s v="20/08/2017"/>
  </r>
  <r>
    <s v="VPA6"/>
    <x v="661"/>
    <x v="2"/>
    <s v="Hostile Client"/>
    <s v="11th November,2015"/>
    <d v="2015-11-11T00:00:00"/>
    <s v="31st December,2015"/>
    <d v="2015-12-31T00:00:00"/>
    <s v="Margaret Wanjira Mwangi"/>
    <s v="Female"/>
    <s v="20160188"/>
    <s v="712276215"/>
    <s v="712276215"/>
    <s v=""/>
    <s v=""/>
    <n v="37.146419999999999"/>
    <n v="-0.38799299999999998"/>
    <s v="Nyeri"/>
    <s v="Kieni West"/>
    <s v=""/>
    <s v=""/>
    <x v="0"/>
    <s v="Nicholas Kimenyi"/>
    <s v="Nicholas Gichura Kimenyi"/>
    <s v="723268687"/>
    <s v="Informal Business"/>
    <s v="KENBIM"/>
    <s v="Masonry"/>
    <s v="21/08/2017"/>
  </r>
  <r>
    <s v="VPA6"/>
    <x v="662"/>
    <x v="1"/>
    <s v=""/>
    <s v="12th November,2015"/>
    <d v="2015-11-12T00:00:00"/>
    <s v="1st January,2016"/>
    <d v="2016-01-01T00:00:00"/>
    <s v="Joseph Lesiew"/>
    <s v="Male"/>
    <s v="283991"/>
    <s v="722759831"/>
    <s v="722759831"/>
    <s v=""/>
    <s v=""/>
    <n v="35.460222000000002"/>
    <n v="0.429068"/>
    <s v="Uasin Gishu"/>
    <s v="Ainabkoi"/>
    <s v="Kaptagat"/>
    <s v="Jobcentre"/>
    <x v="2"/>
    <s v="Ambrose Koech"/>
    <s v="Ambrose Koech"/>
    <s v="723664529"/>
    <s v="Informal Business"/>
    <s v="KENBIM"/>
    <s v="Masonry"/>
    <s v="24/08/2017"/>
  </r>
  <r>
    <s v="VPA6"/>
    <x v="663"/>
    <x v="1"/>
    <s v=""/>
    <s v="15th June,2017"/>
    <d v="2017-06-15T00:00:00"/>
    <s v="4th August,2017"/>
    <d v="2017-08-04T00:00:00"/>
    <s v="Njeru Alfred Njeru"/>
    <s v="Male"/>
    <s v="26543675"/>
    <s v="724298280"/>
    <s v="2.55E+11"/>
    <s v=""/>
    <s v=""/>
    <n v="37.620891"/>
    <n v="-0.42770999999999998"/>
    <s v="Embu"/>
    <s v="Runyenjes"/>
    <s v="Kathanjure"/>
    <s v="Kenginge"/>
    <x v="0"/>
    <s v="Aggrey Itavale"/>
    <s v="Aggrey Itavale"/>
    <s v="712208650"/>
    <s v="Informal Business"/>
    <s v="KENBIM"/>
    <s v="Masonry"/>
    <s v="25/08/2017"/>
  </r>
  <r>
    <s v="VPA6"/>
    <x v="664"/>
    <x v="1"/>
    <s v=""/>
    <s v="12th June,2017"/>
    <d v="2017-06-12T00:00:00"/>
    <s v="1st August,2017"/>
    <d v="2017-08-01T00:00:00"/>
    <s v="Wanjiko Jane Wanjiko"/>
    <s v="Female"/>
    <s v="33543575"/>
    <s v="727633169"/>
    <s v="2.55E+11"/>
    <s v=""/>
    <s v=""/>
    <n v="35.123440000000002"/>
    <n v="1.151788"/>
    <s v="Trans Nzoia"/>
    <s v="Cherengany"/>
    <s v="Sinyerere"/>
    <s v="Makindu"/>
    <x v="0"/>
    <s v="Aggrey Itavale"/>
    <s v="Aggrey Itavale"/>
    <s v="254712208650"/>
    <s v="Informal Business"/>
    <s v="KENBIM"/>
    <s v="Masonry"/>
    <s v="29/08/2017"/>
  </r>
  <r>
    <s v="VPA6"/>
    <x v="665"/>
    <x v="1"/>
    <s v=""/>
    <s v="12th July,2017"/>
    <d v="2017-07-12T00:00:00"/>
    <s v="4th August,2017"/>
    <d v="2017-08-04T00:00:00"/>
    <s v="Magret Keino"/>
    <s v="Female"/>
    <s v="99999"/>
    <s v="725420600"/>
    <s v="2.55E+11"/>
    <s v=""/>
    <s v="2.55E+11"/>
    <n v="35.302827000000001"/>
    <n v="0.16844000000000001"/>
    <s v="Nandi"/>
    <s v="Nandi Hills"/>
    <s v="Koilot"/>
    <s v="Sigilai"/>
    <x v="0"/>
    <s v="Job K Soimo"/>
    <s v="Job K Soimo"/>
    <s v="726075203"/>
    <s v="Informal Business"/>
    <s v="MKD"/>
    <s v="Masonry"/>
    <s v="01/09/2017"/>
  </r>
  <r>
    <s v="VPA6"/>
    <x v="666"/>
    <x v="1"/>
    <s v=""/>
    <s v="12th May,2017"/>
    <d v="2017-05-12T00:00:00"/>
    <s v="1st July,2017"/>
    <d v="2017-07-01T00:00:00"/>
    <s v="Kangi Charles Mbugua"/>
    <s v="Male"/>
    <s v="10045342"/>
    <s v="721236106"/>
    <s v="2.55E+11"/>
    <s v=""/>
    <s v="2.55E+11"/>
    <n v="36.853512000000002"/>
    <n v="-1.079815"/>
    <s v="Kiambu"/>
    <s v="Githunguri"/>
    <s v="Ngewa"/>
    <s v="Nyaga"/>
    <x v="1"/>
    <s v="Joseph Muchirira Mugo"/>
    <s v="Josph Muchirira Mugo"/>
    <s v="254723483314"/>
    <s v="Informal Business"/>
    <s v="KENBIM"/>
    <s v="Masonry"/>
    <s v="23/10/2017"/>
  </r>
  <r>
    <s v="VPA6"/>
    <x v="667"/>
    <x v="1"/>
    <s v=""/>
    <s v="12th August,2017"/>
    <d v="2017-08-12T00:00:00"/>
    <s v="1st October,2017"/>
    <d v="2017-10-01T00:00:00"/>
    <s v="Mbato Robert Muema"/>
    <s v="Male"/>
    <s v="6266888"/>
    <s v="729302105"/>
    <s v="2.55E+11"/>
    <s v=""/>
    <s v="2.55E+11"/>
    <n v="37.303018000000002"/>
    <n v="-1.3469819999999999"/>
    <s v="Machakos"/>
    <s v="Kangundo"/>
    <s v="Kawethei"/>
    <s v="Munike"/>
    <x v="2"/>
    <s v="Joram Gathogo Mutahi"/>
    <s v="Joram Gathogo Mutahi"/>
    <s v="254723684776"/>
    <s v="Informal Business"/>
    <s v="KENBIM"/>
    <s v="Masonry"/>
    <s v="25/10/2017"/>
  </r>
  <r>
    <s v="VPA6"/>
    <x v="668"/>
    <x v="1"/>
    <s v=""/>
    <s v="12th June,2017"/>
    <d v="2017-06-12T00:00:00"/>
    <s v="1st August,2017"/>
    <d v="2017-08-01T00:00:00"/>
    <s v="Waweru Dickson Kiguta"/>
    <s v="Male"/>
    <s v="24441030"/>
    <s v="723332330"/>
    <s v="723332330"/>
    <s v=""/>
    <s v="722580486"/>
    <n v="37.084269999999997"/>
    <n v="-0.49062"/>
    <s v="Nyeri"/>
    <s v="Mathira West"/>
    <s v="Tumutumu"/>
    <s v="Tumutumu"/>
    <x v="0"/>
    <s v="Aggrey Itavale"/>
    <s v="Aggrey Itavale"/>
    <s v="712208650"/>
    <s v="Informal Business"/>
    <s v="KENBIM"/>
    <s v="Masonry"/>
    <s v="05/09/2017"/>
  </r>
  <r>
    <s v="VPA6"/>
    <x v="669"/>
    <x v="1"/>
    <s v=""/>
    <s v="12th April,2017"/>
    <d v="2017-04-12T00:00:00"/>
    <s v="1st June,2017"/>
    <d v="2017-06-01T00:00:00"/>
    <s v="Gerishon Peter Gichuki"/>
    <s v="Male"/>
    <s v="754269"/>
    <s v="723044836"/>
    <s v="2.55E+11"/>
    <s v=""/>
    <s v="2.55E+11"/>
    <n v="37.261910999999998"/>
    <n v="-0.52259299999999997"/>
    <s v="Kirinyaga"/>
    <s v="Kirinyaga Central"/>
    <s v="Kanyekiini"/>
    <s v="Mukinduru"/>
    <x v="3"/>
    <s v="David Chege"/>
    <s v="David Chege Wangui"/>
    <s v="700713274"/>
    <s v="Informal Business"/>
    <s v="MKD"/>
    <s v="Masonry"/>
    <s v="22/09/2017"/>
  </r>
  <r>
    <s v="VPA6"/>
    <x v="670"/>
    <x v="1"/>
    <s v=""/>
    <s v="15th June,2017"/>
    <d v="2017-06-15T00:00:00"/>
    <s v="26th August,2017"/>
    <d v="2017-08-26T00:00:00"/>
    <s v="David Kosgei"/>
    <s v="Male"/>
    <s v="7143418"/>
    <s v="722869044"/>
    <s v="2.55E+11"/>
    <s v=""/>
    <s v=""/>
    <n v="35.129083000000001"/>
    <n v="0.88274399999999997"/>
    <s v="Uasin Gishu"/>
    <s v="Soy"/>
    <s v="Moisbridge"/>
    <s v="Tuiyabei"/>
    <x v="2"/>
    <s v="Bernard Ambani"/>
    <s v="Benard Ambani Lumasani"/>
    <s v="728447327"/>
    <s v="Informal Business"/>
    <s v="MKD"/>
    <s v="Masonry"/>
    <s v="23/09/2017"/>
  </r>
  <r>
    <s v="VPA6"/>
    <x v="671"/>
    <x v="1"/>
    <s v=""/>
    <s v="26th May,2016"/>
    <d v="2016-05-26T00:00:00"/>
    <s v="22nd August,2016"/>
    <d v="2016-08-22T00:00:00"/>
    <s v="Esther Kipyego"/>
    <s v="Female"/>
    <s v="99999"/>
    <s v="720721105"/>
    <s v="720721105"/>
    <s v=""/>
    <s v=""/>
    <n v="35.267257999999998"/>
    <n v="0.93656499999999998"/>
    <s v="Trans Nzoia"/>
    <s v="Cherengany"/>
    <s v="Cherangany"/>
    <s v="Tuigoin"/>
    <x v="2"/>
    <s v="Emmanuel Kitui"/>
    <s v="Emmanuel Kitui"/>
    <s v="720106138"/>
    <s v="Informal Business"/>
    <s v="KENBIM"/>
    <s v="Masonry"/>
    <s v="23/09/2017"/>
  </r>
  <r>
    <s v="VPA6"/>
    <x v="672"/>
    <x v="1"/>
    <s v=""/>
    <s v="18th June,2016"/>
    <d v="2016-06-18T00:00:00"/>
    <s v="28th August,2016"/>
    <d v="2016-08-28T00:00:00"/>
    <s v="Teresia Cheboi"/>
    <s v="Female"/>
    <s v="4507542"/>
    <s v="720870716"/>
    <s v="720870716"/>
    <s v=""/>
    <s v=""/>
    <n v="35.267937000000003"/>
    <n v="0.93782299999999996"/>
    <s v="Trans Nzoia"/>
    <s v="Cherengany"/>
    <s v="Cherangany"/>
    <s v="Tuigoin"/>
    <x v="2"/>
    <s v="Emmanuel Kitui"/>
    <s v="Emmanuel Kitui"/>
    <s v="720106138"/>
    <s v="Informal Business"/>
    <s v="KENBIM"/>
    <s v="Masonry"/>
    <s v="23/09/2017"/>
  </r>
  <r>
    <s v="VPA6"/>
    <x v="673"/>
    <x v="1"/>
    <s v=""/>
    <s v="16th October,2016"/>
    <d v="2016-10-16T00:00:00"/>
    <s v="10th March,2017"/>
    <d v="2017-03-10T00:00:00"/>
    <s v="Haron Kosut"/>
    <s v="Male"/>
    <s v="12465722"/>
    <s v="721514632"/>
    <s v="721514632"/>
    <s v=""/>
    <s v=""/>
    <n v="35.312680999999998"/>
    <n v="0.86812400000000001"/>
    <s v="Uasin Gishu"/>
    <s v="Soy"/>
    <s v="Koisagat"/>
    <s v="Ngeny"/>
    <x v="2"/>
    <s v="Luka Kiprop Maiyo"/>
    <s v="Luka Kiprop Maiyo"/>
    <s v="723216036"/>
    <s v="Informal Business"/>
    <s v="KENBIM"/>
    <s v="Masonry"/>
    <s v="23/09/2017"/>
  </r>
  <r>
    <s v="VPA6"/>
    <x v="674"/>
    <x v="1"/>
    <s v=""/>
    <s v="25th July,2017"/>
    <d v="2017-07-25T00:00:00"/>
    <s v="13th September,2017"/>
    <d v="2017-09-13T00:00:00"/>
    <s v="Joseph Tuwei"/>
    <s v="Male"/>
    <s v="33318032"/>
    <s v="722309285"/>
    <s v="2.55E+11"/>
    <s v=""/>
    <s v=""/>
    <n v="35.273927"/>
    <n v="0.83533199999999996"/>
    <s v="Uasin Gishu"/>
    <s v="Soy"/>
    <s v="Sirikwa"/>
    <s v="Kapsumbeiwet"/>
    <x v="2"/>
    <s v="Luka Kiprop Maiyo"/>
    <s v="Luka Kiprop Maiyo"/>
    <s v="723216036"/>
    <s v="Informal Business"/>
    <s v="MKD"/>
    <s v="Masonry"/>
    <s v="23/09/2017"/>
  </r>
  <r>
    <s v="VPA6"/>
    <x v="675"/>
    <x v="1"/>
    <s v=""/>
    <s v="12th June,2017"/>
    <d v="2017-06-12T00:00:00"/>
    <s v="1st August,2017"/>
    <d v="2017-08-01T00:00:00"/>
    <s v="Kisiangani Paul Nyongesa"/>
    <s v="Male"/>
    <s v="13535121"/>
    <s v="722935564"/>
    <s v="2.55E+11"/>
    <s v=""/>
    <s v="2.55E+11"/>
    <n v="34.801715000000002"/>
    <n v="0.33376"/>
    <s v="Kakamega"/>
    <s v="Kakamega South"/>
    <s v="Shamberere"/>
    <s v="Okumu"/>
    <x v="2"/>
    <s v="Gillet Lihanda"/>
    <s v="Gillet Savayi Lihanda"/>
    <s v="728998455"/>
    <s v="Informal Business"/>
    <s v="MKD"/>
    <s v="Masonry"/>
    <s v="23/09/2017"/>
  </r>
  <r>
    <s v="VPA6"/>
    <x v="676"/>
    <x v="1"/>
    <s v=""/>
    <s v="22nd July,2017"/>
    <d v="2017-07-22T00:00:00"/>
    <s v="30th July,2017"/>
    <d v="2017-07-30T00:00:00"/>
    <s v="Kigundu Francis Mwangi"/>
    <s v="Male"/>
    <s v="20418386"/>
    <s v="724550027"/>
    <s v="2.55E+11"/>
    <s v=""/>
    <s v=""/>
    <n v="37.241078000000002"/>
    <n v="-0.481686"/>
    <s v="Kirinyaga"/>
    <s v="Kerugoya/Kutus"/>
    <s v="Mutira"/>
    <s v="Njoguini"/>
    <x v="3"/>
    <s v="Patrick Kinyua"/>
    <s v="Patrick Kinyua"/>
    <s v="716073975"/>
    <s v="Informal Business"/>
    <s v="MKD"/>
    <s v="Masonry"/>
    <s v="25/09/2017"/>
  </r>
  <r>
    <s v="VPA6"/>
    <x v="677"/>
    <x v="1"/>
    <s v=""/>
    <s v="22nd June,2016"/>
    <d v="2016-06-22T00:00:00"/>
    <s v="11th August,2016"/>
    <d v="2016-08-11T00:00:00"/>
    <s v="Njagi Rueben Githinji"/>
    <s v="Male"/>
    <s v="4695345"/>
    <s v="722798982"/>
    <s v="2.55E+11"/>
    <s v=""/>
    <s v="2.55E+11"/>
    <n v="37.273237000000002"/>
    <n v="-0.45788000000000001"/>
    <s v="Kirinyaga"/>
    <s v="Kirinyaga"/>
    <s v="Ndia"/>
    <s v="Kiawakara"/>
    <x v="3"/>
    <s v="David Chege"/>
    <s v="David Chege Wangui"/>
    <s v="700713274"/>
    <s v="Informal Business"/>
    <s v="KENBIM"/>
    <s v="Masonry"/>
    <s v="25/09/2017"/>
  </r>
  <r>
    <s v="VPA6"/>
    <x v="678"/>
    <x v="1"/>
    <s v=""/>
    <s v="12th May,2017"/>
    <d v="2017-05-12T00:00:00"/>
    <s v="1st July,2017"/>
    <d v="2017-07-01T00:00:00"/>
    <s v="Kamunge Sarah Wairimu"/>
    <s v="Male"/>
    <s v="13799685"/>
    <s v="714194888"/>
    <s v="2.55E+11"/>
    <s v=""/>
    <s v=""/>
    <n v="36.372954"/>
    <n v="-8.8189000000000003E-2"/>
    <s v="Nyandarua"/>
    <s v="Ol Joro Orok"/>
    <s v="Oljororok"/>
    <s v="Bridge"/>
    <x v="2"/>
    <s v="David Chege"/>
    <s v="Michael Chege"/>
    <s v=""/>
    <s v="Informal Business"/>
    <s v="MKD"/>
    <s v="Masonry"/>
    <s v="26/09/2017"/>
  </r>
  <r>
    <s v="VPA6"/>
    <x v="679"/>
    <x v="1"/>
    <s v=""/>
    <s v="12th November,2016"/>
    <d v="2016-11-12T00:00:00"/>
    <s v="1st January,2017"/>
    <d v="2017-01-01T00:00:00"/>
    <s v="Mungai Anthony Mungai"/>
    <s v="Male"/>
    <s v="1836416"/>
    <s v="700362899"/>
    <s v="2.55E+11"/>
    <s v=""/>
    <s v=""/>
    <n v="36.264442000000003"/>
    <n v="-0.176206"/>
    <s v="Nyandarua"/>
    <s v="Ol Joro Orok"/>
    <s v="Charagita"/>
    <s v="Charagita"/>
    <x v="1"/>
    <s v="David Chege"/>
    <s v="Michael Chege"/>
    <s v="700713274"/>
    <s v="Informal Business"/>
    <s v="KENBIM"/>
    <s v="Masonry"/>
    <s v="26/09/2017"/>
  </r>
  <r>
    <s v="VPA6"/>
    <x v="680"/>
    <x v="1"/>
    <s v=""/>
    <s v="25th January,2017"/>
    <d v="2017-01-25T00:00:00"/>
    <s v="23rd February,2017"/>
    <d v="2017-02-23T00:00:00"/>
    <s v="Wanjiru Margret Wanjiru"/>
    <s v="Female"/>
    <s v="99999"/>
    <s v="791696457"/>
    <s v="791696457"/>
    <s v=""/>
    <s v=""/>
    <n v="36.417335000000001"/>
    <n v="6.3033000000000006E-2"/>
    <s v="Nyandarua"/>
    <s v="Ndaragwa"/>
    <s v="Kiriita"/>
    <s v="Kiandege"/>
    <x v="1"/>
    <s v="Peter Wachira Kimari"/>
    <s v="Peter Wachira Kimari"/>
    <s v="724210274"/>
    <s v="Informal Business"/>
    <s v="KENBIM"/>
    <s v="Masonry"/>
    <s v="26/09/2017"/>
  </r>
  <r>
    <s v="VPA6"/>
    <x v="681"/>
    <x v="1"/>
    <s v=""/>
    <s v="27th July,2017"/>
    <d v="2017-07-27T00:00:00"/>
    <s v="15th September,2017"/>
    <d v="2017-09-15T00:00:00"/>
    <s v="Chepkwony Ann Chepkwony"/>
    <s v="Female"/>
    <s v="1132117"/>
    <s v="725176806"/>
    <s v="2.55E+11"/>
    <s v=""/>
    <s v=""/>
    <n v="35.703778"/>
    <n v="-0.55126299999999995"/>
    <s v="Nakuru"/>
    <s v="Njoro"/>
    <s v="Ingata"/>
    <s v="Ogilgei"/>
    <x v="2"/>
    <s v="Towett Kiprotich"/>
    <s v="Towett Kiprotich"/>
    <s v="700536470"/>
    <s v="Informal Business"/>
    <s v="MKD"/>
    <s v="Masonry"/>
    <s v="26/09/2017"/>
  </r>
  <r>
    <s v="VPA6"/>
    <x v="682"/>
    <x v="1"/>
    <s v=""/>
    <s v="15th June,2016"/>
    <d v="2016-06-15T00:00:00"/>
    <s v="4th August,2016"/>
    <d v="2016-08-04T00:00:00"/>
    <s v="Ronoh Jane Chelangat"/>
    <s v="Female"/>
    <s v="8751169"/>
    <s v="721298958"/>
    <s v="721298958"/>
    <s v=""/>
    <s v=""/>
    <n v="35.966552"/>
    <n v="-0.29320200000000002"/>
    <s v="Nakuru"/>
    <s v="Njoro"/>
    <s v="Ingata"/>
    <s v="Ogilgei"/>
    <x v="1"/>
    <s v="Towett Kiprotich"/>
    <s v="Towett Kiprotich"/>
    <s v="700536470"/>
    <s v="Informal Business"/>
    <s v="MKD"/>
    <s v="Masonry"/>
    <s v="26/09/2017"/>
  </r>
  <r>
    <s v="VPA6"/>
    <x v="683"/>
    <x v="1"/>
    <s v=""/>
    <s v="12th June,2017"/>
    <d v="2017-06-12T00:00:00"/>
    <s v="1st August,2017"/>
    <d v="2017-08-01T00:00:00"/>
    <s v="Chebusit Emily Chepkoech"/>
    <s v="Female"/>
    <s v="27745778"/>
    <s v="723697984"/>
    <s v="0"/>
    <s v=""/>
    <s v=""/>
    <n v="35.582684"/>
    <n v="-0.79066400000000003"/>
    <s v="Narok"/>
    <s v="Narok South"/>
    <s v="Tendwet"/>
    <s v="Tendwet"/>
    <x v="2"/>
    <s v="Joseph Tonui"/>
    <s v="Joseph Tonui"/>
    <s v="725682424"/>
    <s v="Informal Business"/>
    <s v="MKD"/>
    <s v="Masonry"/>
    <s v="26/09/2017"/>
  </r>
  <r>
    <s v="VPA6"/>
    <x v="684"/>
    <x v="1"/>
    <s v=""/>
    <s v="12th June,2017"/>
    <d v="2017-06-12T00:00:00"/>
    <s v="1st August,2017"/>
    <d v="2017-08-01T00:00:00"/>
    <s v="Ronoh Peter Kipkirui"/>
    <s v="Male"/>
    <s v="22467489"/>
    <s v="720172797"/>
    <s v="2.55E+11"/>
    <s v=""/>
    <s v=""/>
    <n v="35.141043000000003"/>
    <n v="-0.60174000000000005"/>
    <s v="Kericho"/>
    <s v="Bureti"/>
    <s v="Chepwagan"/>
    <s v="Chepwagan"/>
    <x v="0"/>
    <s v="Philip Kurgat"/>
    <s v="Philip Kurgat"/>
    <s v="726616639"/>
    <s v="Informal Business"/>
    <s v="MKD"/>
    <s v="Masonry"/>
    <s v="26/09/2017"/>
  </r>
  <r>
    <s v="VPA6"/>
    <x v="685"/>
    <x v="1"/>
    <s v=""/>
    <s v="13th December,2016"/>
    <d v="2016-12-13T00:00:00"/>
    <s v="1st February,2017"/>
    <d v="2017-02-01T00:00:00"/>
    <s v="Mwereria Joseph Muriungi"/>
    <s v="Male"/>
    <s v="25163541"/>
    <s v="72077357"/>
    <s v="2.55E+11"/>
    <s v=""/>
    <s v=""/>
    <n v="37.912269999999999"/>
    <n v="0.122354"/>
    <s v="Meru"/>
    <s v="Tigania East"/>
    <s v="Githu"/>
    <s v="Kagiri"/>
    <x v="2"/>
    <s v="Joseph Mbariu"/>
    <s v="Joseph Mbariu"/>
    <s v="722351026"/>
    <s v="Informal Business"/>
    <s v="KENBIM"/>
    <s v="Masonry"/>
    <s v="28/09/2017"/>
  </r>
  <r>
    <s v="VPA6"/>
    <x v="686"/>
    <x v="1"/>
    <s v=""/>
    <s v="12th April,2016"/>
    <d v="2016-04-12T00:00:00"/>
    <s v="1st June,2016"/>
    <d v="2016-06-01T00:00:00"/>
    <s v="Kirinya Elizabeth Kajuju"/>
    <s v="Female"/>
    <s v="2468790"/>
    <s v="724541091"/>
    <s v="2.55E+11"/>
    <s v=""/>
    <s v=""/>
    <n v="37.682267000000003"/>
    <n v="4.3787E-2"/>
    <s v="Meru"/>
    <s v="Imenti North"/>
    <s v="Murathankari"/>
    <s v="Kaanje"/>
    <x v="3"/>
    <s v="Joseph Mbariu"/>
    <s v="Joseph Mbariu"/>
    <s v="722351016"/>
    <s v="Informal Business"/>
    <s v="KENBIM"/>
    <s v="Masonry"/>
    <s v="28/09/2017"/>
  </r>
  <r>
    <s v="VPA6"/>
    <x v="687"/>
    <x v="1"/>
    <s v=""/>
    <s v="12th May,2016"/>
    <d v="2016-05-12T00:00:00"/>
    <s v="1st July,2016"/>
    <d v="2016-07-01T00:00:00"/>
    <s v="Kithinji Cecelina Gacheri"/>
    <s v="Female"/>
    <s v="14645871"/>
    <s v="726293736"/>
    <s v="2.55E+11"/>
    <s v=""/>
    <s v=""/>
    <n v="37.679091999999997"/>
    <n v="6.0580000000000002E-2"/>
    <s v="Meru"/>
    <s v="Imenti North"/>
    <s v="Chugu"/>
    <s v="Omone"/>
    <x v="2"/>
    <s v="Joseph Mbariu"/>
    <s v="Joseph Mbariu"/>
    <s v="722351016"/>
    <s v="Informal Business"/>
    <s v="KENBIM"/>
    <s v="Masonry"/>
    <s v="28/09/2017"/>
  </r>
  <r>
    <s v="VPA6"/>
    <x v="688"/>
    <x v="0"/>
    <s v="Hostile Client"/>
    <s v="12th April,2016"/>
    <d v="2016-04-12T00:00:00"/>
    <s v="1st June,2016"/>
    <d v="2016-06-01T00:00:00"/>
    <s v="Mbariu Joseph M"/>
    <s v="Male"/>
    <s v="23000000"/>
    <s v="715674722"/>
    <s v="2.55E+11"/>
    <s v=""/>
    <s v=""/>
    <n v="37.641571999999996"/>
    <n v="1.3942E-2"/>
    <s v="Meru"/>
    <s v="Imenti North"/>
    <s v="Thimbiri"/>
    <s v="Kathumbi"/>
    <x v="2"/>
    <s v="Joseph Mbariu"/>
    <s v="Joseph Mbariu"/>
    <s v="722351016"/>
    <s v="Informal Business"/>
    <s v="KENBIM"/>
    <s v="Masonry"/>
    <s v="28/09/2017"/>
  </r>
  <r>
    <s v="VPA6"/>
    <x v="689"/>
    <x v="1"/>
    <s v=""/>
    <s v="12th October,2016"/>
    <d v="2016-10-12T00:00:00"/>
    <s v="1st December,2016"/>
    <d v="2016-12-01T00:00:00"/>
    <s v="Caroline Kiptugen"/>
    <s v="Female"/>
    <s v="30309631"/>
    <s v="722647584"/>
    <s v="2.55E+11"/>
    <s v=""/>
    <s v="2.55E+11"/>
    <n v="35.343975"/>
    <n v="0.474638"/>
    <s v="Uasin Gishu"/>
    <s v="Ainabkoi"/>
    <s v="Plateau"/>
    <s v="Sunview"/>
    <x v="0"/>
    <s v="Luka Kiprop Maiyo"/>
    <s v="Luka Kiprop Maiyo"/>
    <s v=""/>
    <s v="Informal Business"/>
    <s v="MKD"/>
    <s v="Masonry"/>
    <s v="28/09/2017"/>
  </r>
  <r>
    <s v="VPA6"/>
    <x v="690"/>
    <x v="1"/>
    <s v=""/>
    <s v="10th February,2017"/>
    <d v="2017-02-10T00:00:00"/>
    <s v="1st April,2017"/>
    <d v="2017-04-01T00:00:00"/>
    <s v="David Kemboi"/>
    <s v="Male"/>
    <s v="13366590"/>
    <s v="722379471"/>
    <s v="2.55E+11"/>
    <s v=""/>
    <s v=""/>
    <n v="35.285302000000001"/>
    <n v="0.44813999999999998"/>
    <s v="Uasin Gishu"/>
    <s v="Kapseret"/>
    <s v="Kapseret"/>
    <s v="Madona"/>
    <x v="0"/>
    <s v="Luka Kiprop Maiyo"/>
    <s v="Luka Kiprop Maiyo"/>
    <s v=""/>
    <s v="Informal Business"/>
    <s v="KENBIM"/>
    <s v="Masonry"/>
    <s v="28/09/2017"/>
  </r>
  <r>
    <s v="VPA6"/>
    <x v="691"/>
    <x v="1"/>
    <s v=""/>
    <s v="12th March,2016"/>
    <d v="2016-03-12T00:00:00"/>
    <s v="1st May,2016"/>
    <d v="2016-05-01T00:00:00"/>
    <s v="Joseph Chepwolo"/>
    <s v="Male"/>
    <s v="243232"/>
    <s v="710157259"/>
    <s v="2.55E+11"/>
    <s v=""/>
    <s v=""/>
    <n v="35.486733000000001"/>
    <n v="0.64959"/>
    <s v="Elgeyo/Marakwet"/>
    <s v="Keiyo North"/>
    <s v="Katalel"/>
    <s v="Katalel"/>
    <x v="2"/>
    <s v="Luka Kiprop Maiyo"/>
    <s v="Luka Kiprop Maiyo"/>
    <s v=""/>
    <s v="Informal Business"/>
    <s v="MKD"/>
    <s v="Masonry"/>
    <s v="28/09/2017"/>
  </r>
  <r>
    <s v="VPA6"/>
    <x v="692"/>
    <x v="1"/>
    <s v=""/>
    <s v="12th August,2016"/>
    <d v="2016-08-12T00:00:00"/>
    <s v="1st October,2016"/>
    <d v="2016-10-01T00:00:00"/>
    <s v="Malakwen Tuei"/>
    <s v="Male"/>
    <s v="4902426"/>
    <s v="728143226"/>
    <s v="2.55E+11"/>
    <s v=""/>
    <s v=""/>
    <n v="35.224119999999999"/>
    <n v="0.66843699999999995"/>
    <s v="Uasin Gishu"/>
    <s v="Soy"/>
    <s v="Turbo"/>
    <s v="Emgweb"/>
    <x v="0"/>
    <s v="Matthew Kemboi"/>
    <s v="Matthew _x0009_Kemboi"/>
    <s v=""/>
    <s v="Informal Business"/>
    <s v="KENBIM"/>
    <s v="Masonry"/>
    <s v="28/09/2017"/>
  </r>
  <r>
    <s v="VPA6"/>
    <x v="693"/>
    <x v="1"/>
    <s v=""/>
    <s v="20th July,2016"/>
    <d v="2016-07-20T00:00:00"/>
    <s v="19th November,2016"/>
    <d v="2016-11-19T00:00:00"/>
    <s v="Nancy Jelimo"/>
    <s v="Female"/>
    <s v="99999"/>
    <s v="721112083"/>
    <s v="721112083"/>
    <s v=""/>
    <s v=""/>
    <n v="35.492012000000003"/>
    <n v="0.65563000000000005"/>
    <s v="Elgeyo/Marakwet"/>
    <s v="Keiyo North"/>
    <s v="Kamariny"/>
    <s v="Mororio"/>
    <x v="0"/>
    <s v="Luka Kiprop Maiyo"/>
    <s v="Luka Kiprop Maiyo"/>
    <s v="723216036"/>
    <s v="Informal Business"/>
    <s v="KENBIM"/>
    <s v="Masonry"/>
    <s v="28/09/2017"/>
  </r>
  <r>
    <s v="VPA6"/>
    <x v="694"/>
    <x v="1"/>
    <s v=""/>
    <s v="28th October,2016"/>
    <d v="2016-10-28T00:00:00"/>
    <s v="17th March,2017"/>
    <d v="2017-03-17T00:00:00"/>
    <s v="Paul Serem"/>
    <s v="Male"/>
    <s v="99999"/>
    <s v="722443914"/>
    <s v="722443914"/>
    <s v=""/>
    <s v=""/>
    <n v="35.289203000000001"/>
    <n v="0.55844499999999997"/>
    <s v="Uasin Gishu"/>
    <s v="Moiben"/>
    <s v="Kimumu"/>
    <s v="Radah"/>
    <x v="2"/>
    <s v="Matthew Kemboi"/>
    <s v="Matthew _x0009_Kemboi"/>
    <s v="722819916"/>
    <s v="Informal Business"/>
    <s v="KENBIM"/>
    <s v="Masonry"/>
    <s v="28/09/2017"/>
  </r>
  <r>
    <s v="VPA6"/>
    <x v="695"/>
    <x v="1"/>
    <s v=""/>
    <s v="9th June,2016"/>
    <d v="2016-06-09T00:00:00"/>
    <s v="10th July,2016"/>
    <d v="2016-07-10T00:00:00"/>
    <s v="Muthee Ephraim Muthee"/>
    <s v="Male"/>
    <s v="343947"/>
    <s v="722744711"/>
    <s v="2.55E+11"/>
    <s v=""/>
    <s v=""/>
    <n v="36.984836999999999"/>
    <n v="-3.9868000000000001E-2"/>
    <s v="Laikipia"/>
    <s v="Laikipia East"/>
    <s v="Matanya"/>
    <s v="Chuma"/>
    <x v="4"/>
    <s v="Ephraim Muthee"/>
    <s v="Ephraim Muthee"/>
    <s v="722744711"/>
    <s v="Informal Business"/>
    <s v="MKD"/>
    <s v="Masonry"/>
    <s v="29/09/2017"/>
  </r>
  <r>
    <s v="VPA6"/>
    <x v="696"/>
    <x v="1"/>
    <s v=""/>
    <s v="13th July,2016"/>
    <d v="2016-07-13T00:00:00"/>
    <s v="1st September,2016"/>
    <d v="2016-09-01T00:00:00"/>
    <s v="Kamithi Samuel"/>
    <s v="Male"/>
    <s v="8615912"/>
    <s v="722604118"/>
    <s v="2.55E+11"/>
    <s v=""/>
    <s v=""/>
    <n v="36.111547999999999"/>
    <n v="-0.23097000000000001"/>
    <s v="Nakuru"/>
    <s v="Bahati"/>
    <s v="Bahati"/>
    <s v="Kiamaina"/>
    <x v="2"/>
    <s v="James Kingori Chege"/>
    <s v=""/>
    <s v=""/>
    <s v="Informal Business"/>
    <s v="MKD"/>
    <s v="Masonry"/>
    <s v="29/09/2017"/>
  </r>
  <r>
    <s v="VPA6"/>
    <x v="697"/>
    <x v="1"/>
    <s v=""/>
    <s v="22nd July,2017"/>
    <d v="2017-07-22T00:00:00"/>
    <s v="10th September,2017"/>
    <d v="2017-09-10T00:00:00"/>
    <s v="Mubia Milka"/>
    <s v="Female"/>
    <s v="9688692"/>
    <s v="742817010"/>
    <s v="2.55E+11"/>
    <s v=""/>
    <s v="2.55E+11"/>
    <n v="36.105232999999998"/>
    <n v="-0.23702500000000001"/>
    <s v="Nakuru"/>
    <s v="Nakuru North"/>
    <s v="Bahati"/>
    <s v="Kerima"/>
    <x v="0"/>
    <s v="Anthony Ndungu Kamau"/>
    <s v="Anthony Ndungu"/>
    <s v=""/>
    <s v="Informal Business"/>
    <s v="MKD"/>
    <s v="Masonry"/>
    <s v="29/09/2017"/>
  </r>
  <r>
    <s v="VPA6"/>
    <x v="698"/>
    <x v="1"/>
    <s v=""/>
    <s v="12th October,2016"/>
    <d v="2016-10-12T00:00:00"/>
    <s v="1st December,2016"/>
    <d v="2016-12-01T00:00:00"/>
    <s v="Kamau Christopher Karingu"/>
    <s v="Male"/>
    <s v="3631364"/>
    <s v="722425487"/>
    <s v="2.55E+11"/>
    <s v=""/>
    <s v=""/>
    <n v="36.235551999999998"/>
    <n v="1.226E-2"/>
    <s v="Nakuru"/>
    <s v="Subukia"/>
    <s v="Subukia"/>
    <s v="Subukia"/>
    <x v="3"/>
    <s v="Simon kabucho"/>
    <s v="Simon Kabucho"/>
    <s v="726725953"/>
    <s v="Informal Business"/>
    <s v="MKD"/>
    <s v="Masonry"/>
    <s v="29/09/2017"/>
  </r>
  <r>
    <s v="VPA6"/>
    <x v="699"/>
    <x v="1"/>
    <s v=""/>
    <s v="12th June,2017"/>
    <d v="2017-06-12T00:00:00"/>
    <s v="1st August,2017"/>
    <d v="2017-08-01T00:00:00"/>
    <s v="Makini Daniel"/>
    <s v="Male"/>
    <s v="25045619"/>
    <s v="723803662"/>
    <s v="2.55E+11"/>
    <s v=""/>
    <s v=""/>
    <n v="36.012439999999998"/>
    <n v="-0.26704499999999998"/>
    <s v="Nakuru"/>
    <s v="Njoro"/>
    <s v="Ngata"/>
    <s v="Bridge"/>
    <x v="0"/>
    <s v="Nelson Mutai"/>
    <s v="Geofrey  Korir"/>
    <s v="724219301"/>
    <s v="Informal Business"/>
    <s v="MKD"/>
    <s v="Masonry"/>
    <s v="29/09/2017"/>
  </r>
  <r>
    <s v="VPA6"/>
    <x v="700"/>
    <x v="1"/>
    <s v=""/>
    <s v="11th November,2017"/>
    <d v="2017-11-11T00:00:00"/>
    <s v="31st December,2017"/>
    <d v="2017-12-31T00:00:00"/>
    <s v="Obanga Wilfred"/>
    <s v="Male"/>
    <s v="2165784"/>
    <s v="722461142"/>
    <s v="2.55E+11"/>
    <s v=""/>
    <s v=""/>
    <n v="35.937612999999999"/>
    <n v="-0.23996200000000001"/>
    <s v="Nakuru"/>
    <s v="Rongai"/>
    <s v="Rongai"/>
    <s v="Sobea"/>
    <x v="0"/>
    <s v="Nelson Mutai"/>
    <s v="Nelson Mutai"/>
    <s v="716309134"/>
    <s v="Informal Business"/>
    <s v="MKD"/>
    <s v="Masonry"/>
    <s v="29/09/2017"/>
  </r>
  <r>
    <s v="VPA6"/>
    <x v="701"/>
    <x v="1"/>
    <s v=""/>
    <s v="10th July,2017"/>
    <d v="2017-07-10T00:00:00"/>
    <s v="29th August,2017"/>
    <d v="2017-08-29T00:00:00"/>
    <s v="Gathii Samuel"/>
    <s v="Male"/>
    <s v="92636851"/>
    <s v="725647705"/>
    <s v="2.55E+11"/>
    <s v=""/>
    <s v=""/>
    <n v="36.965102000000002"/>
    <n v="-0.41441800000000001"/>
    <s v="Nyeri"/>
    <s v="Nyeri Town"/>
    <s v="Nyeri Municipality"/>
    <s v="Kingongo"/>
    <x v="1"/>
    <s v="Rural Green Energy Services"/>
    <s v="Rural Green Energy Services"/>
    <s v="725647705"/>
    <s v="Informal Business"/>
    <s v="KENBIM"/>
    <s v="Masonry"/>
    <s v="29/09/2017"/>
  </r>
  <r>
    <s v="VPA6"/>
    <x v="702"/>
    <x v="1"/>
    <s v=""/>
    <s v="12th November,2015"/>
    <d v="2015-11-12T00:00:00"/>
    <s v="1st January,2016"/>
    <d v="2016-01-01T00:00:00"/>
    <s v="Ngunjiri Daniel Muriithi"/>
    <s v="Male"/>
    <s v="9142395"/>
    <s v="722641013"/>
    <s v="2.55E+11"/>
    <s v=""/>
    <s v=""/>
    <n v="36.881794999999997"/>
    <n v="-0.44716299999999998"/>
    <s v="Nyeri"/>
    <s v="Tetu"/>
    <s v="Huhoini"/>
    <s v="Kariaini"/>
    <x v="1"/>
    <s v="Rural Green Energy Services"/>
    <s v="Rural Green Energy Services"/>
    <s v="725647705"/>
    <s v="Informal Business"/>
    <s v="KENBIM"/>
    <s v="Masonry"/>
    <s v="29/09/2017"/>
  </r>
  <r>
    <s v="VPA6"/>
    <x v="703"/>
    <x v="1"/>
    <s v=""/>
    <s v="12th September,2016"/>
    <d v="2016-09-12T00:00:00"/>
    <s v="1st November,2016"/>
    <d v="2016-11-01T00:00:00"/>
    <s v="Njai Christopher Muturi"/>
    <s v="Male"/>
    <s v="517891"/>
    <s v="721457057"/>
    <s v="2.55E+11"/>
    <s v=""/>
    <s v=""/>
    <n v="36.950344999999999"/>
    <n v="-0.43683"/>
    <s v="Nyeri"/>
    <s v="Nyeri Town"/>
    <s v="Nyeri Town"/>
    <s v="Ngangarithi"/>
    <x v="1"/>
    <s v="Rural Green Energy Services"/>
    <s v="Rural Green Energy Services"/>
    <s v="725647705"/>
    <s v="Informal Business"/>
    <s v="KENBIM"/>
    <s v="Masonry"/>
    <s v="29/09/2017"/>
  </r>
  <r>
    <s v="VPA6"/>
    <x v="704"/>
    <x v="1"/>
    <s v=""/>
    <s v="12th March,2017"/>
    <d v="2017-03-12T00:00:00"/>
    <s v="1st May,2017"/>
    <d v="2017-05-01T00:00:00"/>
    <s v="Githa Joseph Mwangi"/>
    <s v="Male"/>
    <s v="22139644"/>
    <s v="738436321"/>
    <s v="2.55E+11"/>
    <s v=""/>
    <s v=""/>
    <n v="36.929493000000001"/>
    <n v="-0.441048"/>
    <s v="Nyeri"/>
    <s v="Nyeri Town"/>
    <s v="Mukaro"/>
    <s v="Gitathini"/>
    <x v="2"/>
    <s v="Rural Green Energy Services"/>
    <s v="Rural Green Energy Services"/>
    <s v="725647705"/>
    <s v="Informal Business"/>
    <s v="KENBIM"/>
    <s v="Masonry"/>
    <s v="29/09/2017"/>
  </r>
  <r>
    <s v="VPA6"/>
    <x v="705"/>
    <x v="1"/>
    <s v=""/>
    <s v="13th December,2015"/>
    <d v="2015-12-13T00:00:00"/>
    <s v="1st February,2016"/>
    <d v="2016-02-01T00:00:00"/>
    <s v="Nyaga Eliphas Njeru"/>
    <s v="Male"/>
    <s v="2246789"/>
    <s v="720453087"/>
    <s v="2.55E+11"/>
    <s v=""/>
    <s v=""/>
    <n v="37.590609999999998"/>
    <n v="-0.41351399999999999"/>
    <s v="Embu"/>
    <s v="Runyenjes"/>
    <s v="Runyenjes"/>
    <s v="Kirege"/>
    <x v="3"/>
    <s v="Rural Green Energy Services"/>
    <s v="Rural Green Energy Services"/>
    <s v="725647705"/>
    <s v="Informal Business"/>
    <s v="KENBIM"/>
    <s v="Masonry"/>
    <s v="29/09/2017"/>
  </r>
  <r>
    <s v="VPA6"/>
    <x v="706"/>
    <x v="1"/>
    <s v=""/>
    <s v="12th August,2016"/>
    <d v="2016-08-12T00:00:00"/>
    <s v="1st October,2016"/>
    <d v="2016-10-01T00:00:00"/>
    <s v="Waiganjo Humphrey Joses"/>
    <s v="Male"/>
    <s v="7034191"/>
    <s v="720733159"/>
    <s v="2.55E+11"/>
    <s v=""/>
    <s v=""/>
    <n v="37.588982999999999"/>
    <n v="-0.40970299999999998"/>
    <s v="Embu"/>
    <s v="Runyenjes"/>
    <s v="Runyenjes"/>
    <s v="Kirege"/>
    <x v="3"/>
    <s v="Rural Green Energy Services"/>
    <s v="Rural Green Energy Services"/>
    <s v="725647705"/>
    <s v="Informal Business"/>
    <s v="KENBIM"/>
    <s v="Masonry"/>
    <s v="29/09/2017"/>
  </r>
  <r>
    <s v="VPA6"/>
    <x v="707"/>
    <x v="1"/>
    <s v=""/>
    <s v="12th August,2016"/>
    <d v="2016-08-12T00:00:00"/>
    <s v="1st October,2016"/>
    <d v="2016-10-01T00:00:00"/>
    <s v="Ngari Pauline. Muthoni"/>
    <s v="Female"/>
    <s v="99999"/>
    <s v="727479941"/>
    <s v="2.55E+11"/>
    <s v=""/>
    <s v=""/>
    <n v="37.590983000000001"/>
    <n v="-0.41436299999999998"/>
    <s v="Embu"/>
    <s v="Runyenjes"/>
    <s v="Runyan"/>
    <s v="Kirege"/>
    <x v="3"/>
    <s v="Rural Green Energy Services"/>
    <s v="Rural Green Energy Services"/>
    <s v="725647705"/>
    <s v="Informal Business"/>
    <s v="KENBIM"/>
    <s v="Masonry"/>
    <s v="29/09/2017"/>
  </r>
  <r>
    <s v="VPA6"/>
    <x v="708"/>
    <x v="1"/>
    <s v=""/>
    <s v="12th August,2016"/>
    <d v="2016-08-12T00:00:00"/>
    <s v="1st October,2016"/>
    <d v="2016-10-01T00:00:00"/>
    <s v="Main Sarah Igandu"/>
    <s v="Female"/>
    <s v="1294674"/>
    <s v="718433983"/>
    <s v="2.55E+11"/>
    <s v=""/>
    <s v=""/>
    <n v="37.591270999999999"/>
    <n v="-0.41401300000000002"/>
    <s v="Embu"/>
    <s v="Runyenjes"/>
    <s v="Runyenjes"/>
    <s v="Kirege"/>
    <x v="3"/>
    <s v="Rural Green Energy Services"/>
    <s v="Rural Green Energy Services"/>
    <s v="725647705"/>
    <s v="Informal Business"/>
    <s v="KENBIM"/>
    <s v="Masonry"/>
    <s v="29/09/2017"/>
  </r>
  <r>
    <s v="VPA6"/>
    <x v="709"/>
    <x v="1"/>
    <s v=""/>
    <s v="12th November,2016"/>
    <d v="2016-11-12T00:00:00"/>
    <s v="1st January,2017"/>
    <d v="2017-01-01T00:00:00"/>
    <s v="Muriuki Joseph Muriuki"/>
    <s v="Male"/>
    <s v="8600765"/>
    <s v="717323568"/>
    <s v="2.55E+11"/>
    <s v=""/>
    <s v=""/>
    <n v="37.589632000000002"/>
    <n v="-0.41558299999999998"/>
    <s v="Embu"/>
    <s v="Runyenjes"/>
    <s v="Runyenjes"/>
    <s v="Kirege"/>
    <x v="3"/>
    <s v="Rural Green Energy Services"/>
    <s v="Rural Green Energy Services"/>
    <s v="725647705"/>
    <s v="Informal Business"/>
    <s v="KENBIM"/>
    <s v="Masonry"/>
    <s v="29/09/2017"/>
  </r>
  <r>
    <s v="VPA6"/>
    <x v="710"/>
    <x v="1"/>
    <s v=""/>
    <s v="17th July,2016"/>
    <d v="2016-07-17T00:00:00"/>
    <s v="5th September,2016"/>
    <d v="2016-09-05T00:00:00"/>
    <s v="John Lawrence Nyaga"/>
    <s v="Male"/>
    <s v="9679269"/>
    <s v="713069171"/>
    <s v="713069171"/>
    <s v=""/>
    <s v=""/>
    <n v="37.589818000000001"/>
    <n v="-0.41273599999999999"/>
    <s v="Embu"/>
    <s v="Runyenjes"/>
    <s v="Mufu"/>
    <s v="Kirege"/>
    <x v="3"/>
    <s v="Rural Green Energy Services"/>
    <s v="Rural Green Energy Services"/>
    <s v="725647705"/>
    <s v="Informal Business"/>
    <s v="KENBIM"/>
    <s v="Masonry"/>
    <s v="29/09/2017"/>
  </r>
  <r>
    <s v="VPA6"/>
    <x v="711"/>
    <x v="2"/>
    <s v="Abandoned"/>
    <s v="12th August,2016"/>
    <d v="2016-08-12T00:00:00"/>
    <s v="1st October,2016"/>
    <d v="2016-10-01T00:00:00"/>
    <s v="Nyaga Nasaria Marigu"/>
    <s v="Male"/>
    <s v="3637509"/>
    <s v="711868189"/>
    <s v="2.55E+11"/>
    <s v=""/>
    <s v=""/>
    <n v="37.590255999999997"/>
    <n v="-0.41238799999999998"/>
    <s v="Embu"/>
    <s v="Runyenjes"/>
    <s v="Runyenjes"/>
    <s v="Kirege"/>
    <x v="3"/>
    <s v="Rural Green Energy Services"/>
    <s v="Rural Green Energy Services"/>
    <s v="725647705"/>
    <s v="Informal Business"/>
    <s v="KENBIM"/>
    <s v="Masonry"/>
    <s v="29/09/2017"/>
  </r>
  <r>
    <s v="VPA6"/>
    <x v="712"/>
    <x v="1"/>
    <s v=""/>
    <s v="1st October,2016"/>
    <d v="2016-10-01T00:00:00"/>
    <s v="29th October,2016"/>
    <d v="2016-10-29T00:00:00"/>
    <s v="Njagi Dennis Njiru"/>
    <s v="Male"/>
    <s v="13360222"/>
    <s v="719251316"/>
    <s v="719261316"/>
    <s v=""/>
    <s v="725192319"/>
    <n v="37.592759999999998"/>
    <n v="-0.41222999999999999"/>
    <s v="Embu"/>
    <s v="Runyenjes"/>
    <s v="Runyenjes"/>
    <s v="Kirege"/>
    <x v="3"/>
    <s v="Rural Green Energy Services"/>
    <s v="Rural Green Energy Services"/>
    <s v="725647705"/>
    <s v="Informal Business"/>
    <s v="KENBIM"/>
    <s v="Masonry"/>
    <s v="29/09/2017"/>
  </r>
  <r>
    <s v="VPA6"/>
    <x v="713"/>
    <x v="1"/>
    <s v=""/>
    <s v="12th May,2016"/>
    <d v="2016-05-12T00:00:00"/>
    <s v="1st July,2016"/>
    <d v="2016-07-01T00:00:00"/>
    <s v="Kinyua Esther Igoki"/>
    <s v="Female"/>
    <s v="9285220"/>
    <s v="712351119"/>
    <s v="2.55E+11"/>
    <s v=""/>
    <s v=""/>
    <n v="37.593572999999999"/>
    <n v="-0.41135300000000002"/>
    <s v="Embu"/>
    <s v="Runyenjes"/>
    <s v="Runyenjes"/>
    <s v="Kirege"/>
    <x v="3"/>
    <s v="Rural Green Energy Services"/>
    <s v="Rural Green Energy Services"/>
    <s v="725647705"/>
    <s v="Informal Business"/>
    <s v="KENBIM"/>
    <s v="Masonry"/>
    <s v="29/09/2017"/>
  </r>
  <r>
    <s v="VPA6"/>
    <x v="714"/>
    <x v="1"/>
    <s v=""/>
    <s v="12th August,2016"/>
    <d v="2016-08-12T00:00:00"/>
    <s v="1st October,2016"/>
    <d v="2016-10-01T00:00:00"/>
    <s v="Njeru James Gitonga"/>
    <s v="Male"/>
    <s v="23280273"/>
    <s v="726204005"/>
    <s v="2.55E+11"/>
    <s v=""/>
    <s v=""/>
    <n v="37.595005999999998"/>
    <n v="-0.41130800000000001"/>
    <s v="Embu"/>
    <s v="Runyenjes"/>
    <s v="Runyenjes"/>
    <s v="Kirege"/>
    <x v="3"/>
    <s v="Rural Green Energy Services"/>
    <s v="Rural Green Energy Services"/>
    <s v="725647705"/>
    <s v="Informal Business"/>
    <s v="KENBIM"/>
    <s v="Masonry"/>
    <s v="29/09/2017"/>
  </r>
  <r>
    <s v="VPA6"/>
    <x v="715"/>
    <x v="1"/>
    <s v=""/>
    <s v="10th October,2016"/>
    <d v="2016-10-10T00:00:00"/>
    <s v="29th November,2016"/>
    <d v="2016-11-29T00:00:00"/>
    <s v="Njoe Irene Wanyaga"/>
    <s v="Female"/>
    <s v="12577953"/>
    <s v="724723469"/>
    <s v="724723469"/>
    <s v=""/>
    <s v=""/>
    <n v="37.586924000000003"/>
    <n v="-0.40638299999999999"/>
    <s v="Embu"/>
    <s v="Runyenjes"/>
    <s v="Runyenjes"/>
    <s v="Kirege"/>
    <x v="3"/>
    <s v="Rural Green Energy Services"/>
    <s v="Rural Green Energy Services"/>
    <s v="725647705"/>
    <s v="Informal Business"/>
    <s v="KENBIM"/>
    <s v="Masonry"/>
    <s v="29/09/2017"/>
  </r>
  <r>
    <s v="VPA6"/>
    <x v="716"/>
    <x v="2"/>
    <s v="Abandoned"/>
    <s v="12th June,2016"/>
    <d v="2016-06-12T00:00:00"/>
    <s v="1st August,2016"/>
    <d v="2016-08-01T00:00:00"/>
    <s v="Mugendi James Mugendi"/>
    <s v="Male"/>
    <s v="99999"/>
    <s v="726128090"/>
    <s v="2.55E+11"/>
    <s v=""/>
    <s v=""/>
    <n v="37.590152000000003"/>
    <n v="-0.41105399999999997"/>
    <s v="Embu"/>
    <s v="Runyenjes"/>
    <s v="Runyenjes"/>
    <s v="Kirege"/>
    <x v="3"/>
    <s v="Rural Green Energy Services"/>
    <s v="Rural Green Energy Services"/>
    <s v="725647705"/>
    <s v="Informal Business"/>
    <s v="KENBIM"/>
    <s v="Masonry"/>
    <s v="29/09/2017"/>
  </r>
  <r>
    <s v="VPA6"/>
    <x v="717"/>
    <x v="1"/>
    <s v=""/>
    <s v="10th January,2017"/>
    <d v="2017-01-10T00:00:00"/>
    <s v="1st March,2017"/>
    <d v="2017-03-01T00:00:00"/>
    <s v="Nyaga Janerose Muthoni"/>
    <s v="Male"/>
    <s v="436218"/>
    <s v="704500380"/>
    <s v="2.55E+11"/>
    <s v=""/>
    <s v=""/>
    <n v="37.589722000000002"/>
    <n v="-0.40893099999999999"/>
    <s v="Embu"/>
    <s v="Runyenjes"/>
    <s v="Runyenjes"/>
    <s v="Kirege"/>
    <x v="3"/>
    <s v="Rural Green Energy Services"/>
    <s v="Rural Green Energy Services"/>
    <s v="825647705"/>
    <s v="Informal Business"/>
    <s v="KENBIM"/>
    <s v="Masonry"/>
    <s v="29/09/2017"/>
  </r>
  <r>
    <s v="VPA6"/>
    <x v="718"/>
    <x v="0"/>
    <s v="Grievance"/>
    <s v="29th September,2016"/>
    <d v="2016-09-29T00:00:00"/>
    <s v="29th October,2016"/>
    <d v="2016-10-29T00:00:00"/>
    <s v="Mwenda Livio Njiru"/>
    <s v="Male"/>
    <s v="21873678"/>
    <s v="720369921"/>
    <s v="2.55E+11"/>
    <s v=""/>
    <s v=""/>
    <n v="37.588400999999998"/>
    <n v="-0.40782600000000002"/>
    <s v="Embu"/>
    <s v="Runyenjes"/>
    <s v="Runyenjes"/>
    <s v="Kirege"/>
    <x v="3"/>
    <s v="Rural Green Energy Services"/>
    <s v="Rural Green Energy Services"/>
    <s v="725647705"/>
    <s v="Informal Business"/>
    <s v="KENBIM"/>
    <s v="Masonry"/>
    <s v="29/09/2017"/>
  </r>
  <r>
    <s v="VPA6"/>
    <x v="719"/>
    <x v="0"/>
    <s v="Grievance"/>
    <s v="12th April,2016"/>
    <d v="2016-04-12T00:00:00"/>
    <s v="1st June,2016"/>
    <d v="2016-06-01T00:00:00"/>
    <s v="Njiru Antony Munene"/>
    <s v="Male"/>
    <s v="10367289"/>
    <s v="714125457"/>
    <s v="2.55E+11"/>
    <s v=""/>
    <s v=""/>
    <n v="37.587432"/>
    <n v="-0.40715099999999999"/>
    <s v="Embu"/>
    <s v="Runyenjes"/>
    <s v="Runyenjes"/>
    <s v="Kirege"/>
    <x v="3"/>
    <s v="Rural Green Energy Services"/>
    <s v="Rural Green Energy Services"/>
    <s v="725647705"/>
    <s v="Informal Business"/>
    <s v="KENBIM"/>
    <s v="Masonry"/>
    <s v="29/09/2017"/>
  </r>
  <r>
    <s v="VPA6"/>
    <x v="720"/>
    <x v="1"/>
    <s v=""/>
    <s v="12th September,2017"/>
    <d v="2017-09-12T00:00:00"/>
    <s v="1st November,2017"/>
    <d v="2017-11-01T00:00:00"/>
    <s v="Njagi Charles Kariuki"/>
    <s v="Male"/>
    <s v="99999"/>
    <s v="725701140"/>
    <s v="725701140"/>
    <s v=""/>
    <s v=""/>
    <n v="37.588774000000001"/>
    <n v="-0.404414"/>
    <s v="Embu"/>
    <s v="Runyenjes"/>
    <s v="Runyenjes"/>
    <s v="Kirege"/>
    <x v="3"/>
    <s v="Rural Green Energy Services"/>
    <s v="Rural Green Energy Services"/>
    <s v="725647705"/>
    <s v="Informal Business"/>
    <s v="KENBIM"/>
    <s v="Masonry"/>
    <s v="29/09/2017"/>
  </r>
  <r>
    <s v="VPA6"/>
    <x v="721"/>
    <x v="1"/>
    <s v=""/>
    <s v="12th August,2016"/>
    <d v="2016-08-12T00:00:00"/>
    <s v="29th August,2016"/>
    <d v="2016-08-29T00:00:00"/>
    <s v="Mbaka John Kariuki"/>
    <s v="Male"/>
    <s v="1236578"/>
    <s v="732745079"/>
    <s v="2.55E+11"/>
    <s v=""/>
    <s v=""/>
    <n v="37.587985000000003"/>
    <n v="-0.41037299999999999"/>
    <s v="Embu"/>
    <s v="Runyenjes"/>
    <s v="Runyenjes"/>
    <s v="Kirege"/>
    <x v="3"/>
    <s v="Rural Green Energy Services"/>
    <s v="Rural Green Energy Services"/>
    <s v="725647705"/>
    <s v="Informal Business"/>
    <s v="KENBIM"/>
    <s v="Masonry"/>
    <s v="29/09/2017"/>
  </r>
  <r>
    <s v="VPA6"/>
    <x v="722"/>
    <x v="1"/>
    <s v=""/>
    <s v="1st March,2017"/>
    <d v="2017-03-01T00:00:00"/>
    <s v="20th April,2017"/>
    <d v="2017-04-20T00:00:00"/>
    <s v="Wanjiku Esther"/>
    <s v="Female"/>
    <s v="20840738"/>
    <s v="710322946"/>
    <s v="2.55E+11"/>
    <s v=""/>
    <s v=""/>
    <n v="36.806749000000003"/>
    <n v="-1.119845"/>
    <s v="Kiambu"/>
    <s v="Githunguri"/>
    <s v="Ikinu"/>
    <s v="Ngemwa"/>
    <x v="4"/>
    <s v="Nilelynk Innovators"/>
    <s v="Julias Odhiambo Mboga"/>
    <s v=""/>
    <s v="Informal Business"/>
    <s v="KENBIM"/>
    <s v="Masonry"/>
    <s v="30/09/2017"/>
  </r>
  <r>
    <s v="VPA6"/>
    <x v="723"/>
    <x v="1"/>
    <s v=""/>
    <s v="12th November,2016"/>
    <d v="2016-11-12T00:00:00"/>
    <s v="1st January,2017"/>
    <d v="2017-01-01T00:00:00"/>
    <s v="Oyieko Dismas"/>
    <s v="Male"/>
    <s v="99999"/>
    <s v="722310920"/>
    <s v="2.55E+11"/>
    <s v=""/>
    <s v=""/>
    <n v="36.638652"/>
    <n v="-1.3547119999999999"/>
    <s v="Kajiado"/>
    <s v="Kajiado West"/>
    <s v="Ngong"/>
    <s v="Ngong"/>
    <x v="0"/>
    <s v="Nilelynk Innovators"/>
    <s v="Julias Odhiambo Mboga"/>
    <s v="732087066"/>
    <s v="Informal Business"/>
    <s v="KENBIM"/>
    <s v="Masonry"/>
    <s v="30/09/2017"/>
  </r>
  <r>
    <s v="VPA6"/>
    <x v="724"/>
    <x v="1"/>
    <s v=""/>
    <s v="1st December,2016"/>
    <d v="2016-12-01T00:00:00"/>
    <s v="20th January,2017"/>
    <d v="2017-01-20T00:00:00"/>
    <s v="Joseph Casaon"/>
    <s v="Male"/>
    <s v="99999"/>
    <s v="783789720"/>
    <s v="2.55E+11"/>
    <s v=""/>
    <s v=""/>
    <n v="36.016686999999997"/>
    <n v="-0.16769700000000001"/>
    <s v="Nakuru"/>
    <s v="Rongai"/>
    <s v="Kabarrak"/>
    <s v="Olo Rongai"/>
    <x v="6"/>
    <s v="John Mwangi Karugu"/>
    <s v="John Mwangi Karugu"/>
    <s v="703789720"/>
    <s v="Informal Business"/>
    <s v="MKD"/>
    <s v="Masonry"/>
    <s v="30/09/2017"/>
  </r>
  <r>
    <s v="VPA6"/>
    <x v="725"/>
    <x v="1"/>
    <s v=""/>
    <s v="1st October,2016"/>
    <d v="2016-10-01T00:00:00"/>
    <s v="1st June,2017"/>
    <d v="2017-06-01T00:00:00"/>
    <s v="Yegon Pius"/>
    <s v="Male"/>
    <s v="25398516"/>
    <s v="796097538"/>
    <s v="2.55E+11"/>
    <s v=""/>
    <s v=""/>
    <n v="35.703657999999997"/>
    <n v="-0.55140800000000001"/>
    <s v="Nakuru"/>
    <s v="Kuresoi"/>
    <s v="Olenguruone"/>
    <s v="Kapbugunot"/>
    <x v="3"/>
    <s v="Nelson Mutai"/>
    <s v="Nelson Mutai"/>
    <s v="254716309134"/>
    <s v="Informal Business"/>
    <s v="MKD"/>
    <s v="Masonry"/>
    <s v="01/10/2017"/>
  </r>
  <r>
    <s v="VPA6"/>
    <x v="726"/>
    <x v="1"/>
    <s v=""/>
    <s v="13th July,2017"/>
    <d v="2017-07-13T00:00:00"/>
    <s v="1st September,2017"/>
    <d v="2017-09-01T00:00:00"/>
    <s v="Siaga Edwina"/>
    <s v="Female"/>
    <s v="99999"/>
    <s v="722825355"/>
    <s v="2.55E+11"/>
    <s v=""/>
    <s v=""/>
    <n v="34.784388"/>
    <n v="-5.3756999999999999E-2"/>
    <s v="Kisumu"/>
    <s v="Kisumu Central"/>
    <s v="Kisumu"/>
    <s v="Mamboleo"/>
    <x v="2"/>
    <s v="Thomas Mboya Omwadho"/>
    <s v="Thomas Mboya Omwadho"/>
    <s v=""/>
    <s v="Informal Business"/>
    <s v="Modified Camartec Digester"/>
    <s v="Masonry"/>
    <s v="01/10/2017"/>
  </r>
  <r>
    <s v="VPA6"/>
    <x v="727"/>
    <x v="0"/>
    <s v="Non Compliant"/>
    <s v="12th May,2017"/>
    <d v="2017-05-12T00:00:00"/>
    <s v="1st July,2017"/>
    <d v="2017-07-01T00:00:00"/>
    <s v="Yegon Benard Kipkemoi"/>
    <s v="Male"/>
    <s v="23782296"/>
    <s v="720669768"/>
    <s v="2.55E+11"/>
    <s v=""/>
    <s v=""/>
    <n v="35.138205999999997"/>
    <n v="-0.58721500000000004"/>
    <s v="Kericho"/>
    <s v="Bureti"/>
    <s v="Cheborge"/>
    <s v="Chepkulgog"/>
    <x v="2"/>
    <s v="Philip Kurgat"/>
    <s v="Philip Kurgat"/>
    <s v="254726616639"/>
    <s v="Informal Business"/>
    <s v="MKD"/>
    <s v="Masonry"/>
    <s v="02/10/2017"/>
  </r>
  <r>
    <s v="VPA6"/>
    <x v="728"/>
    <x v="1"/>
    <s v=""/>
    <s v="12th August,2016"/>
    <d v="2016-08-12T00:00:00"/>
    <s v="1st October,2016"/>
    <d v="2016-10-01T00:00:00"/>
    <s v="Kemunto Josphine"/>
    <s v="Female"/>
    <s v="9314246"/>
    <s v="724737119"/>
    <s v="2.55E+11"/>
    <s v=""/>
    <s v=""/>
    <n v="36.655602000000002"/>
    <n v="-1.4580599999999999"/>
    <s v="Kajiado"/>
    <s v="Kajiado West"/>
    <s v="Kiserian"/>
    <s v="Kona Baridi"/>
    <x v="0"/>
    <s v="Nilelynk Innovators"/>
    <s v="Julias Odhiambo Mboga"/>
    <s v="254723986066"/>
    <s v="Informal Business"/>
    <s v="KENBIM"/>
    <s v="Masonry"/>
    <s v="03/10/2017"/>
  </r>
  <r>
    <s v="VPA6"/>
    <x v="729"/>
    <x v="1"/>
    <s v=""/>
    <s v="17th November,2016"/>
    <d v="2016-11-17T00:00:00"/>
    <s v="16th April,2017"/>
    <d v="2017-04-16T00:00:00"/>
    <s v="Joseph Waswa"/>
    <s v="Male"/>
    <s v="99999"/>
    <s v="722441544"/>
    <s v="722441544"/>
    <s v=""/>
    <s v=""/>
    <n v="35.232675"/>
    <n v="0.57246300000000006"/>
    <s v="Uasin Gishu"/>
    <s v="Turbo"/>
    <s v="Kapsaos"/>
    <s v="Maili nne"/>
    <x v="2"/>
    <s v="Luka Kiprop Maiyo"/>
    <s v="Luka Kiprop Maiyo"/>
    <s v="723216036"/>
    <s v="Informal Business"/>
    <s v="KENBIM"/>
    <s v="Masonry"/>
    <s v="03/10/2017"/>
  </r>
  <r>
    <s v="VPA6"/>
    <x v="730"/>
    <x v="1"/>
    <s v=""/>
    <s v="12th November,2016"/>
    <d v="2016-11-12T00:00:00"/>
    <s v="1st January,2017"/>
    <d v="2017-01-01T00:00:00"/>
    <s v="Ndiritu Samwel Kamwaga"/>
    <s v="Female"/>
    <s v="22859222"/>
    <s v="721952895"/>
    <s v="2.55E+11"/>
    <s v=""/>
    <s v="2.55E+11"/>
    <n v="36.501837000000002"/>
    <n v="8.3737000000000006E-2"/>
    <s v="Nyandarua"/>
    <s v="Ndaragwa"/>
    <s v="Ndivai"/>
    <s v="Retief"/>
    <x v="1"/>
    <s v="KREEN"/>
    <s v="Timothy Maina"/>
    <s v="710341206"/>
    <s v="Informal Business"/>
    <s v="KENBIM"/>
    <s v="Masonry"/>
    <s v="10/10/2017"/>
  </r>
  <r>
    <s v="VPA6"/>
    <x v="731"/>
    <x v="1"/>
    <s v=""/>
    <s v="12th June,2017"/>
    <d v="2017-06-12T00:00:00"/>
    <s v="1st August,2017"/>
    <d v="2017-08-01T00:00:00"/>
    <s v="Kariuki Samy Mwangi"/>
    <s v="Male"/>
    <s v="5777471"/>
    <s v="711857052"/>
    <s v="2.55E+11"/>
    <s v=""/>
    <s v="2.55E+11"/>
    <n v="36.530613000000002"/>
    <n v="-0.19522100000000001"/>
    <s v="Nyandarua"/>
    <s v="Ndaragwa"/>
    <s v="Mwihoko"/>
    <s v="Ex-Ndaya"/>
    <x v="0"/>
    <s v="KREEN"/>
    <s v="Mwiyoi David"/>
    <s v="254726918324"/>
    <s v="Informal Business"/>
    <s v="MKD"/>
    <s v="Masonry"/>
    <s v="10/10/2017"/>
  </r>
  <r>
    <s v="VPA6"/>
    <x v="732"/>
    <x v="1"/>
    <s v=""/>
    <s v="12th May,2016"/>
    <d v="2016-05-12T00:00:00"/>
    <s v="1st July,2016"/>
    <d v="2016-07-01T00:00:00"/>
    <s v="Keter Bornes Agui"/>
    <s v="Female"/>
    <s v="99999"/>
    <s v="722239353"/>
    <s v="722239353"/>
    <s v=""/>
    <s v=""/>
    <n v="35.846992"/>
    <n v="-0.20628199999999999"/>
    <s v="Nakuru"/>
    <s v="Rongai"/>
    <s v="Rongai"/>
    <s v="Salgaa"/>
    <x v="2"/>
    <s v="Charles Ng'eno"/>
    <s v="Charles K Ngeno"/>
    <s v=""/>
    <s v="Informal Business"/>
    <s v="KENBIM"/>
    <s v="Masonry"/>
    <s v="11/10/2017"/>
  </r>
  <r>
    <s v="VPA6"/>
    <x v="733"/>
    <x v="1"/>
    <s v=""/>
    <s v="10th June,2017"/>
    <d v="2017-06-10T00:00:00"/>
    <s v="12th October,2017"/>
    <d v="2017-10-12T00:00:00"/>
    <s v="Waithera Mirriam"/>
    <s v="Female"/>
    <s v="23161838"/>
    <s v="792761048"/>
    <s v="2.55E+11"/>
    <s v=""/>
    <s v=""/>
    <n v="34.940137999999997"/>
    <n v="0.43636799999999998"/>
    <s v="Kakamega"/>
    <s v="Malava"/>
    <s v="East Kabras"/>
    <s v="Iule"/>
    <x v="2"/>
    <s v="Gillet Lihanda"/>
    <s v="Gillet Savayi Lihanda"/>
    <s v="254728998455"/>
    <s v="Informal Business"/>
    <s v="MKD"/>
    <s v="Masonry"/>
    <s v="12/10/2017"/>
  </r>
  <r>
    <s v="VPA6"/>
    <x v="734"/>
    <x v="1"/>
    <s v=""/>
    <s v="12th August,2017"/>
    <d v="2017-08-12T00:00:00"/>
    <s v="1st October,2017"/>
    <d v="2017-10-01T00:00:00"/>
    <s v="Haber Rosemary"/>
    <s v="Female"/>
    <s v="3065454"/>
    <s v="704920349"/>
    <s v="2.55E+11"/>
    <s v=""/>
    <s v=""/>
    <n v="34.652417"/>
    <n v="4.1227E-2"/>
    <s v="Vihiga"/>
    <s v="Luanda"/>
    <s v="Emusenjeli"/>
    <s v="Emutsanjeli"/>
    <x v="2"/>
    <s v="Peter O Ong'ai"/>
    <s v="Peter O Ong'ai"/>
    <s v="254718861708"/>
    <s v="Informal Business"/>
    <s v="MKD"/>
    <s v="Masonry"/>
    <s v="13/10/2017"/>
  </r>
  <r>
    <s v="VPA6"/>
    <x v="735"/>
    <x v="1"/>
    <s v=""/>
    <s v="13th December,2016"/>
    <d v="2016-12-13T00:00:00"/>
    <s v="1st February,2017"/>
    <d v="2017-02-01T00:00:00"/>
    <s v="Ann Ndungu Njambi"/>
    <s v="Female"/>
    <s v="27747022"/>
    <s v="710798997"/>
    <s v="2.55E+11"/>
    <s v=""/>
    <s v=""/>
    <n v="36.136949999999999"/>
    <n v="-0.151083"/>
    <s v="Nakuru"/>
    <s v="Bahati"/>
    <s v="Bahati"/>
    <s v="Kamiruri"/>
    <x v="0"/>
    <s v="Christopher Njinju Ndungu"/>
    <s v=""/>
    <s v=""/>
    <s v="Informal Business"/>
    <s v="MKD"/>
    <s v="Masonry"/>
    <s v="14/10/2017"/>
  </r>
  <r>
    <s v="VPA6"/>
    <x v="736"/>
    <x v="1"/>
    <s v=""/>
    <s v="12th August,2017"/>
    <d v="2017-08-12T00:00:00"/>
    <s v="1st October,2017"/>
    <d v="2017-10-01T00:00:00"/>
    <s v="Mwanza Jackson Mutuku"/>
    <s v="Male"/>
    <s v="1461045"/>
    <s v="726837229"/>
    <s v="2.55E+11"/>
    <s v=""/>
    <s v="2.55E+11"/>
    <n v="37.353012999999997"/>
    <n v="-1.251452"/>
    <s v="Machakos"/>
    <s v="Matungulu"/>
    <s v="Matungulu"/>
    <s v="Hapa Uamani"/>
    <x v="2"/>
    <s v="Blue Frame"/>
    <s v="Blue Frame"/>
    <s v="254726841650"/>
    <s v="Informal Business"/>
    <s v="KENBIM"/>
    <s v="Masonry"/>
    <s v="16/10/2017"/>
  </r>
  <r>
    <s v="VPA6"/>
    <x v="737"/>
    <x v="0"/>
    <s v="Hostile Client"/>
    <s v="16th February,2016"/>
    <d v="2016-02-16T00:00:00"/>
    <s v="6th April,2016"/>
    <d v="2016-04-06T00:00:00"/>
    <s v="Nyakio Esther Nyakio"/>
    <s v="Male"/>
    <s v="99999"/>
    <s v="254721301674"/>
    <s v="2.55E+11"/>
    <s v=""/>
    <s v=""/>
    <n v="36.92971"/>
    <n v="-0.56712499999999999"/>
    <s v="Nyeri"/>
    <s v="Othaya"/>
    <s v="Othaya"/>
    <s v="Nyamari"/>
    <x v="1"/>
    <s v="Rural Green Energy Services"/>
    <s v="Rural Green Energy Services"/>
    <s v="254725647705"/>
    <s v="Informal Business"/>
    <s v="KENBIM"/>
    <s v="Masonry"/>
    <s v="17/10/2017"/>
  </r>
  <r>
    <s v="VPA6"/>
    <x v="738"/>
    <x v="1"/>
    <s v=""/>
    <s v="17th February,2017"/>
    <d v="2017-02-17T00:00:00"/>
    <s v="28th February,2017"/>
    <d v="2017-02-28T00:00:00"/>
    <s v="Wanjora Antony Kingori"/>
    <s v="Male"/>
    <s v="6414867"/>
    <s v="725543620"/>
    <s v="2.55E+11"/>
    <s v=""/>
    <s v="2.55E+11"/>
    <n v="36.936968"/>
    <n v="-0.55207799999999996"/>
    <s v="Nyeri"/>
    <s v="Othaya"/>
    <s v="Othaya"/>
    <s v="Kanyange"/>
    <x v="4"/>
    <s v="Rural Green Energy Services"/>
    <s v="Rural Green Energy Services"/>
    <s v="254725647705"/>
    <s v="Informal Business"/>
    <s v="KENBIM"/>
    <s v="Masonry"/>
    <s v="17/10/2017"/>
  </r>
  <r>
    <s v="VPA6"/>
    <x v="739"/>
    <x v="0"/>
    <s v="Unreachable"/>
    <s v="11th November,2016"/>
    <d v="2016-11-11T00:00:00"/>
    <s v="31st December,2016"/>
    <d v="2016-12-31T00:00:00"/>
    <s v="Njuki Joseph Muchiri"/>
    <s v="Male"/>
    <s v="99999"/>
    <s v="254722380627"/>
    <s v="2.55E+11"/>
    <s v=""/>
    <s v="2.55E+11"/>
    <n v="36.869183"/>
    <n v="-0.52191299999999996"/>
    <s v="Nyeri"/>
    <s v="Othaya"/>
    <s v="Othaya"/>
    <s v="Kina"/>
    <x v="1"/>
    <s v="Rural Green Energy Services"/>
    <s v="Rural Green Energy Services"/>
    <s v="254725647705"/>
    <s v="Informal Business"/>
    <s v="KENBIM"/>
    <s v="Masonry"/>
    <s v="17/10/2017"/>
  </r>
  <r>
    <s v="VPA6"/>
    <x v="740"/>
    <x v="1"/>
    <s v=""/>
    <s v="16th October,2017"/>
    <d v="2017-10-16T00:00:00"/>
    <s v="5th December,2017"/>
    <d v="2017-12-05T00:00:00"/>
    <s v="Kabothu Paul Kidukia"/>
    <s v="Male"/>
    <s v="99999"/>
    <s v="722979276"/>
    <s v="2.55E+11"/>
    <s v=""/>
    <s v=""/>
    <n v="37.0518"/>
    <n v="-0.56053500000000001"/>
    <s v="Nyeri"/>
    <s v="Tetu"/>
    <s v="Othaya"/>
    <s v="Kiamutiga"/>
    <x v="3"/>
    <s v="Rural Green Energy Services"/>
    <s v="Rural Green Energy Services"/>
    <s v="254735647705"/>
    <s v="Informal Business"/>
    <s v="AKUT"/>
    <s v="Masonry"/>
    <s v="17/10/2017"/>
  </r>
  <r>
    <s v="VPA6"/>
    <x v="741"/>
    <x v="1"/>
    <s v=""/>
    <s v="12th August,2017"/>
    <d v="2017-08-12T00:00:00"/>
    <s v="1st October,2017"/>
    <d v="2017-10-01T00:00:00"/>
    <s v="Mwangi Francis Githinji"/>
    <s v="Female"/>
    <s v="21845557"/>
    <s v="722243291"/>
    <s v="2.55E+11"/>
    <s v=""/>
    <s v="2.55E+11"/>
    <n v="36.955927000000003"/>
    <n v="-0.425902"/>
    <s v="Nyeri"/>
    <s v="Nyeri Town"/>
    <s v="Ruringu"/>
    <s v="Kiamwathi"/>
    <x v="3"/>
    <s v="KREEN"/>
    <s v="Timothy Maina"/>
    <s v="254710341206"/>
    <s v="Informal Business"/>
    <s v="MKD"/>
    <s v="Masonry"/>
    <s v="18/10/2017"/>
  </r>
  <r>
    <s v="VPA6"/>
    <x v="742"/>
    <x v="1"/>
    <s v=""/>
    <s v="12th August,2017"/>
    <d v="2017-08-12T00:00:00"/>
    <s v="1st October,2017"/>
    <d v="2017-10-01T00:00:00"/>
    <s v="Wakale Edward Edward"/>
    <s v="Male"/>
    <s v="99999"/>
    <s v="718273939"/>
    <s v="718273939"/>
    <s v=""/>
    <s v=""/>
    <n v="38.308672999999999"/>
    <n v="-3.4912730000000001"/>
    <s v="Taita/Taveta"/>
    <s v="Mwatate"/>
    <s v="Mlughi"/>
    <s v="Ivarenyi"/>
    <x v="0"/>
    <s v="Stephen Nyange"/>
    <s v="Stephen Nyange"/>
    <s v="710865305"/>
    <s v="Informal Business"/>
    <s v="KENBIM"/>
    <s v="Masonry"/>
    <s v="28/10/2017"/>
  </r>
  <r>
    <s v="VPA6"/>
    <x v="743"/>
    <x v="2"/>
    <s v="Non Compliant"/>
    <s v="19th September,2017"/>
    <d v="2017-09-19T00:00:00"/>
    <s v="30th September,2017"/>
    <d v="2017-09-30T00:00:00"/>
    <s v="Chepkener Nathaniel"/>
    <s v="Male"/>
    <s v="99999"/>
    <s v="0721326211"/>
    <s v="721326211"/>
    <s v=""/>
    <s v=""/>
    <n v="35.559694"/>
    <n v="0.17143800000000001"/>
    <s v="Elgeyo/Marakwet"/>
    <s v="Keiyo North"/>
    <s v="Kawosor"/>
    <s v="Kapngetuny"/>
    <x v="7"/>
    <s v="Rehau"/>
    <s v=""/>
    <s v=""/>
    <s v="Informal Business"/>
    <s v="Rehau"/>
    <s v="PVC"/>
    <s v="30/10/2017"/>
  </r>
  <r>
    <s v="VPA6"/>
    <x v="744"/>
    <x v="0"/>
    <s v="Non Compliant"/>
    <s v="11th November,2015"/>
    <d v="2015-11-11T00:00:00"/>
    <s v="31st December,2015"/>
    <d v="2015-12-31T00:00:00"/>
    <s v="Jackson Choge"/>
    <s v="Male"/>
    <s v="99999"/>
    <s v="721933816"/>
    <s v="2.55E+11"/>
    <s v=""/>
    <s v=""/>
    <n v="35.269686999999998"/>
    <n v="0.682037"/>
    <s v="Uasin Gishu"/>
    <s v="Soy"/>
    <s v="Kaboi"/>
    <s v="Lalakina"/>
    <x v="0"/>
    <s v="Matthew Kemboi"/>
    <s v="Matthew _x0009_Kemboi"/>
    <s v="254722819916"/>
    <s v="Informal Business"/>
    <s v="KENBIM"/>
    <s v="Masonry"/>
    <s v="30/10/2017"/>
  </r>
  <r>
    <s v="VPA6"/>
    <x v="745"/>
    <x v="1"/>
    <s v=""/>
    <s v="12th September,2017"/>
    <d v="2017-09-12T00:00:00"/>
    <s v="1st November,2017"/>
    <d v="2017-11-01T00:00:00"/>
    <s v="Nderitu Hellen Muthoni"/>
    <s v="Male"/>
    <s v="20185086"/>
    <s v="720558502"/>
    <s v="2.55E+11"/>
    <s v=""/>
    <s v="2.55E+11"/>
    <n v="36.643825"/>
    <n v="-0.11737499999999999"/>
    <s v="Laikipia"/>
    <s v="Laikipia East"/>
    <s v="Ngobit"/>
    <s v="Kiharo"/>
    <x v="2"/>
    <s v="David Chege"/>
    <s v="David Chege Wangui"/>
    <s v="254700713274"/>
    <s v="Informal Business"/>
    <s v="MKD"/>
    <s v="Masonry"/>
    <s v="01/11/2017"/>
  </r>
  <r>
    <s v="VPA6"/>
    <x v="746"/>
    <x v="0"/>
    <s v="Unreachable"/>
    <s v="26th November,2016"/>
    <d v="2016-11-26T00:00:00"/>
    <s v="15th January,2017"/>
    <d v="2017-01-15T00:00:00"/>
    <s v="Arthur John Njoroge"/>
    <s v="Male"/>
    <s v="11769843"/>
    <s v="254722759245"/>
    <s v="2.55E+11"/>
    <s v=""/>
    <s v="723520072"/>
    <n v="36.673513"/>
    <n v="-1.2735399999999999"/>
    <s v="Kiambu"/>
    <s v="Kikuyu"/>
    <s v="Thogoto"/>
    <s v="Thogoto"/>
    <x v="1"/>
    <s v="Wonderflame Biogas Contractors"/>
    <s v="Robert Kamau Muthee"/>
    <s v="254723749258"/>
    <s v="Informal Business"/>
    <s v="KENBIM"/>
    <s v="Masonry"/>
    <s v="01/11/2017"/>
  </r>
  <r>
    <s v="VPA6"/>
    <x v="747"/>
    <x v="1"/>
    <s v=""/>
    <s v="12th August,2017"/>
    <d v="2017-08-12T00:00:00"/>
    <s v="1st October,2017"/>
    <d v="2017-10-01T00:00:00"/>
    <s v="Wanjiku Patricia"/>
    <s v="Female"/>
    <s v="14401766"/>
    <s v="724752424"/>
    <s v="2.55E+11"/>
    <s v=""/>
    <s v=""/>
    <n v="36.915081999999998"/>
    <n v="-1.0014540000000001"/>
    <s v="Kiambu"/>
    <s v="Gatundu South"/>
    <s v="Ngenda"/>
    <s v="Githuya"/>
    <x v="0"/>
    <s v="Maurice Kinuthia Wangui"/>
    <s v="Maurice Kinuthia Wangui"/>
    <s v="254713374896"/>
    <s v="Informal Business"/>
    <s v="KENBIM"/>
    <s v="Masonry"/>
    <s v="07/11/2017"/>
  </r>
  <r>
    <s v="VPA6"/>
    <x v="748"/>
    <x v="1"/>
    <s v=""/>
    <s v="11th November,2015"/>
    <d v="2015-11-11T00:00:00"/>
    <s v="31st December,2015"/>
    <d v="2015-12-31T00:00:00"/>
    <s v="Muchiri Phrisila Nyambura"/>
    <s v="Female"/>
    <s v="8515678"/>
    <s v="727543756"/>
    <s v="2.55E+11"/>
    <s v=""/>
    <s v=""/>
    <n v="36.907125000000001"/>
    <n v="-0.984927"/>
    <s v="Kiambu"/>
    <s v="Gatundu South"/>
    <s v="Ngenda"/>
    <s v="Gatei"/>
    <x v="0"/>
    <s v="Maurice Kinuthia Wangui"/>
    <s v="Maurice Kinuthia Wangui"/>
    <s v="254713376894"/>
    <s v="Informal Business"/>
    <s v="KENBIM"/>
    <s v="Masonry"/>
    <s v="07/11/2017"/>
  </r>
  <r>
    <s v="VPA6"/>
    <x v="749"/>
    <x v="1"/>
    <s v=""/>
    <s v="10th January,2017"/>
    <d v="2017-01-10T00:00:00"/>
    <s v="1st March,2017"/>
    <d v="2017-03-01T00:00:00"/>
    <s v="Kimani John Chege"/>
    <s v="Male"/>
    <s v="11770512"/>
    <s v="723259211"/>
    <s v="2.55E+11"/>
    <s v=""/>
    <s v=""/>
    <n v="36.903300000000002"/>
    <n v="-0.97809500000000005"/>
    <s v="Kiambu"/>
    <s v="Gatundu North"/>
    <s v="Gathaita"/>
    <s v="Gatei"/>
    <x v="1"/>
    <s v="Maurice Kinuthia Wangui"/>
    <s v="Maurice Kinuthia Wangui"/>
    <s v="254713376894"/>
    <s v="Informal Business"/>
    <s v="KENBIM"/>
    <s v="Masonry"/>
    <s v="07/11/2017"/>
  </r>
  <r>
    <s v="VPA6"/>
    <x v="750"/>
    <x v="1"/>
    <s v=""/>
    <s v="12th April,2017"/>
    <d v="2017-04-12T00:00:00"/>
    <s v="1st June,2017"/>
    <d v="2017-06-01T00:00:00"/>
    <s v="Njenga John"/>
    <s v="Male"/>
    <s v="22288903"/>
    <s v="724760939"/>
    <s v="2.55E+11"/>
    <s v=""/>
    <s v=""/>
    <n v="36.855106999999997"/>
    <n v="-0.94960100000000003"/>
    <s v="Kiambu"/>
    <s v="Gatundu North"/>
    <s v="Githofokoni"/>
    <s v="Gathaiti"/>
    <x v="1"/>
    <s v="Maurice Kinuthia Wangui"/>
    <s v="Maurice Kinuthia Wangui"/>
    <s v=""/>
    <s v="Informal Business"/>
    <s v="KENBIM"/>
    <s v="Masonry"/>
    <s v="07/11/2017"/>
  </r>
  <r>
    <s v="VPA6"/>
    <x v="751"/>
    <x v="1"/>
    <s v=""/>
    <s v="13th December,2016"/>
    <d v="2016-12-13T00:00:00"/>
    <s v="1st February,2017"/>
    <d v="2017-02-01T00:00:00"/>
    <s v="Njonjo George Kahora"/>
    <s v="Male"/>
    <s v="24156672"/>
    <s v="700259868"/>
    <s v="2.55E+11"/>
    <s v=""/>
    <s v="2.55E+11"/>
    <n v="36.92116"/>
    <n v="-1.035874"/>
    <s v="Kiambu"/>
    <s v="Gatundu South"/>
    <s v="Kimuyu"/>
    <s v="Mutomo"/>
    <x v="0"/>
    <s v="Maurice Kinuthia Wangui"/>
    <s v="Maurice Kinuthia Wangui"/>
    <s v=""/>
    <s v="Informal Business"/>
    <s v="KENBIM"/>
    <s v="Masonry"/>
    <s v="07/11/2017"/>
  </r>
  <r>
    <s v="VPA6"/>
    <x v="752"/>
    <x v="0"/>
    <s v="Hostile Client"/>
    <s v="12th June,2017"/>
    <d v="2017-06-12T00:00:00"/>
    <s v="1st August,2017"/>
    <d v="2017-08-01T00:00:00"/>
    <s v="Kirui Dickson Kipyegon"/>
    <s v="Male"/>
    <s v="4748212"/>
    <s v="254722856896"/>
    <s v="2.55E+11"/>
    <s v=""/>
    <s v=""/>
    <n v="35.247363999999997"/>
    <n v="-0.34265699999999999"/>
    <s v="Kericho"/>
    <s v="Ainamoi"/>
    <s v="Kapsoit"/>
    <s v="Ngecherok"/>
    <x v="1"/>
    <s v="Benjamin Kirui"/>
    <s v="Benjamin Kirui"/>
    <s v="254723474441"/>
    <s v="Informal Business"/>
    <s v="MKD"/>
    <s v="Masonry"/>
    <s v="10/11/2017"/>
  </r>
  <r>
    <s v="VPA6"/>
    <x v="753"/>
    <x v="1"/>
    <s v=""/>
    <s v="11th November,2017"/>
    <d v="2017-11-11T00:00:00"/>
    <s v="31st December,2017"/>
    <d v="2017-12-31T00:00:00"/>
    <s v="Murimi Kenneth Kahuthu"/>
    <s v="Male"/>
    <s v="7113173"/>
    <s v="722371920"/>
    <s v="722371920"/>
    <s v=""/>
    <s v="733839480"/>
    <n v="36.701070000000001"/>
    <n v="-1.3247850000000001"/>
    <s v="Nairobi"/>
    <s v="Langata"/>
    <s v="Karen"/>
    <s v="Karen"/>
    <x v="1"/>
    <s v="Wonderflame Biogas Contractors"/>
    <s v="Robert Kamau Muthee"/>
    <s v="723729258"/>
    <s v="Informal Business"/>
    <s v="KENBIM"/>
    <s v="Masonry"/>
    <s v="14/11/2017"/>
  </r>
  <r>
    <s v="VPA6"/>
    <x v="754"/>
    <x v="1"/>
    <s v=""/>
    <s v="12th September,2017"/>
    <d v="2017-09-12T00:00:00"/>
    <s v="1st November,2017"/>
    <d v="2017-11-01T00:00:00"/>
    <s v="Rose Soita Soita"/>
    <s v="Female"/>
    <s v="24632564"/>
    <s v="702406619"/>
    <s v="2.55E+11"/>
    <s v=""/>
    <s v=""/>
    <n v="35.028635999999999"/>
    <n v="0.97947899999999999"/>
    <s v="Trans Nzoia"/>
    <s v="Trans Nzoia West"/>
    <s v="Sirende"/>
    <s v="Baraka"/>
    <x v="1"/>
    <s v="Aggrey Itavale"/>
    <s v="Aggrey Itavale"/>
    <s v="254712208650"/>
    <s v="Informal Business"/>
    <s v="KENBIM"/>
    <s v="Masonry"/>
    <s v="15/11/2017"/>
  </r>
  <r>
    <s v="VPA6"/>
    <x v="755"/>
    <x v="1"/>
    <s v=""/>
    <s v="12th September,2017"/>
    <d v="2017-09-12T00:00:00"/>
    <s v="1st November,2017"/>
    <d v="2017-11-01T00:00:00"/>
    <s v="Pascal Sio(Plant1) Mtula"/>
    <s v="Male"/>
    <s v="5403391"/>
    <s v="720911826"/>
    <s v="720911826"/>
    <s v=""/>
    <s v=""/>
    <n v="38.454093"/>
    <n v="-3.3854790000000001"/>
    <s v="Taita/Taveta"/>
    <s v="Voi"/>
    <s v="Voi"/>
    <s v="Ikanga"/>
    <x v="1"/>
    <s v="Biogas Taita Limited"/>
    <s v="Jotham Kaluma"/>
    <s v="737944868"/>
    <s v="Informal Business"/>
    <s v="KENBIM"/>
    <s v="Masonry"/>
    <s v="16/11/2017"/>
  </r>
  <r>
    <s v="VPA6"/>
    <x v="756"/>
    <x v="1"/>
    <s v=""/>
    <s v="12th June,2017"/>
    <d v="2017-06-12T00:00:00"/>
    <s v="1st August,2017"/>
    <d v="2017-08-01T00:00:00"/>
    <s v="Ndise Daniel Mkumbo"/>
    <s v="Female"/>
    <s v="23731188"/>
    <s v="724805230"/>
    <s v="724805230"/>
    <s v=""/>
    <s v="720785458"/>
    <n v="37.768120000000003"/>
    <n v="-2.080063"/>
    <s v="Makueni"/>
    <s v="Makueni"/>
    <s v="Kiangini"/>
    <s v="Kiangini"/>
    <x v="2"/>
    <s v="Jotham Kaluma"/>
    <s v="Jotham Kaluma"/>
    <s v="737944868"/>
    <s v="Informal Business"/>
    <s v="KENBIM"/>
    <s v="Masonry"/>
    <s v="16/11/2017"/>
  </r>
  <r>
    <s v="VPA6"/>
    <x v="757"/>
    <x v="1"/>
    <s v=""/>
    <s v="12th September,2017"/>
    <d v="2017-09-12T00:00:00"/>
    <s v="1st November,2017"/>
    <d v="2017-11-01T00:00:00"/>
    <s v="Chege David Kariuki"/>
    <s v="Male"/>
    <s v="24033237"/>
    <s v="710911080"/>
    <s v="2.55E+11"/>
    <s v=""/>
    <s v="2.55E+11"/>
    <n v="36.946185"/>
    <n v="-0.85510600000000003"/>
    <s v="Murang'a"/>
    <s v="Kandara"/>
    <s v="Ruchu"/>
    <s v="Kangui"/>
    <x v="1"/>
    <s v="Mathew Njoroge Nganga"/>
    <s v="Mathew Njoroge Nganga"/>
    <s v="254721154081"/>
    <s v="Informal Business"/>
    <s v="KENBIM"/>
    <s v="Masonry"/>
    <s v="17/11/2017"/>
  </r>
  <r>
    <s v="VPA6"/>
    <x v="758"/>
    <x v="1"/>
    <s v=""/>
    <s v="12th September,2017"/>
    <d v="2017-09-12T00:00:00"/>
    <s v="1st November,2017"/>
    <d v="2017-11-01T00:00:00"/>
    <s v="Mbururia Charos Muriuki"/>
    <s v="Male"/>
    <s v="5086287"/>
    <s v="706905171"/>
    <s v="2.55E+11"/>
    <s v=""/>
    <s v="2.55E+11"/>
    <n v="37.683681999999997"/>
    <n v="-0.23141300000000001"/>
    <s v="Tharaka-Nithi"/>
    <s v="Maara"/>
    <s v="Chogoria"/>
    <s v="Mutuguni"/>
    <x v="0"/>
    <s v="Maurice Kinuthia Wangui"/>
    <s v="Maurice Kinuthia Wangui"/>
    <s v="254713376894"/>
    <s v="Informal Business"/>
    <s v="KENBIM"/>
    <s v="Masonry"/>
    <s v="17/11/2017"/>
  </r>
  <r>
    <s v="VPA6"/>
    <x v="759"/>
    <x v="1"/>
    <s v=""/>
    <s v="13th December,2015"/>
    <d v="2015-12-13T00:00:00"/>
    <s v="1st February,2016"/>
    <d v="2016-02-01T00:00:00"/>
    <s v="Naibasha Rose Umotho"/>
    <s v="Female"/>
    <s v="13475827"/>
    <s v="727528583"/>
    <s v="2.55E+11"/>
    <s v=""/>
    <s v="2.55E+11"/>
    <n v="37.679872000000003"/>
    <n v="-0.22845299999999999"/>
    <s v="Tharaka-Nithi"/>
    <s v="Maara"/>
    <s v="Chogoria"/>
    <s v="Mutuguni"/>
    <x v="0"/>
    <s v="Maurice Kinuthia Wangui"/>
    <s v="Maurice Kinuthia Wangui"/>
    <s v="254713376894"/>
    <s v="Informal Business"/>
    <s v="KENBIM"/>
    <s v="Masonry"/>
    <s v="17/11/2017"/>
  </r>
  <r>
    <s v="VPA6"/>
    <x v="760"/>
    <x v="1"/>
    <s v=""/>
    <s v="12th September,2017"/>
    <d v="2017-09-12T00:00:00"/>
    <s v="1st November,2017"/>
    <d v="2017-11-01T00:00:00"/>
    <s v="Kinuthia Margaret Wambui"/>
    <s v="Female"/>
    <s v="35607988"/>
    <s v="721872687"/>
    <s v="2.55E+11"/>
    <s v=""/>
    <s v="2.55E+11"/>
    <n v="36.677557"/>
    <n v="-1.273687"/>
    <s v="Kiambu"/>
    <s v="Kikuyu"/>
    <s v="Kinoo"/>
    <s v="Thogoto"/>
    <x v="3"/>
    <s v="Green Action Network Ltd"/>
    <s v="John Mwangi"/>
    <s v="254714169583"/>
    <s v="Informal Business"/>
    <s v="MKD"/>
    <s v="Masonry"/>
    <s v="17/11/2017"/>
  </r>
  <r>
    <s v="VPA6"/>
    <x v="761"/>
    <x v="1"/>
    <s v=""/>
    <s v="12th September,2017"/>
    <d v="2017-09-12T00:00:00"/>
    <s v="1st November,2017"/>
    <d v="2017-11-01T00:00:00"/>
    <s v="Chege Isabella Nyokabi"/>
    <s v="Female"/>
    <s v="99999"/>
    <s v="722279841"/>
    <s v="722279841"/>
    <s v=""/>
    <s v="725721623"/>
    <n v="36.658994999999997"/>
    <n v="-1.318252"/>
    <s v="Kajiado"/>
    <s v="Kajiado North"/>
    <s v="Ngong East"/>
    <s v="Kililaponi"/>
    <x v="1"/>
    <s v="Joram Gathogo Mutahi"/>
    <s v="Joram Gathogo Mutahi"/>
    <s v="723684776"/>
    <s v="Informal Business"/>
    <s v="KENBIM"/>
    <s v="Masonry"/>
    <s v="18/11/2017"/>
  </r>
  <r>
    <s v="VPA6"/>
    <x v="762"/>
    <x v="1"/>
    <s v=""/>
    <s v="12th August,2017"/>
    <d v="2017-08-12T00:00:00"/>
    <s v="1st October,2017"/>
    <d v="2017-10-01T00:00:00"/>
    <s v="Ndungu Lucy"/>
    <s v="Female"/>
    <s v="2267349"/>
    <s v="724380073"/>
    <s v="724380073"/>
    <s v=""/>
    <s v=""/>
    <n v="36.172027999999997"/>
    <n v="-0.34288200000000002"/>
    <s v="Nakuru"/>
    <s v="Gilgil"/>
    <s v="Eburu/Baruku"/>
    <s v="Greensted"/>
    <x v="2"/>
    <s v="Laban Mwaniki"/>
    <s v="George Maina"/>
    <s v="728214414"/>
    <s v="Informal Business"/>
    <s v="MKD"/>
    <s v="Masonry"/>
    <s v="20/11/2017"/>
  </r>
  <r>
    <s v="VPA6"/>
    <x v="763"/>
    <x v="1"/>
    <s v=""/>
    <s v="10th January,2017"/>
    <d v="2017-01-10T00:00:00"/>
    <s v="1st March,2017"/>
    <d v="2017-03-01T00:00:00"/>
    <s v="Njoki Elizabeth Njoki"/>
    <s v="Female"/>
    <s v="28866974"/>
    <s v="728896152"/>
    <s v="728896152"/>
    <s v=""/>
    <s v="721836170"/>
    <n v="35.920900000000003"/>
    <n v="-0.23813799999999999"/>
    <s v="Nakuru"/>
    <s v="Rongai"/>
    <s v="Mangu"/>
    <s v="Kanga Kinga"/>
    <x v="2"/>
    <s v="George Maina"/>
    <s v="George Maina"/>
    <s v="728214414"/>
    <s v="Informal Business"/>
    <s v="MKD"/>
    <s v="Masonry"/>
    <s v="21/11/2017"/>
  </r>
  <r>
    <s v="VPA6"/>
    <x v="764"/>
    <x v="1"/>
    <s v=""/>
    <s v="12th August,2017"/>
    <d v="2017-08-12T00:00:00"/>
    <s v="1st October,2017"/>
    <d v="2017-10-01T00:00:00"/>
    <s v="Kangethe Eliud Cege"/>
    <s v="Female"/>
    <s v="2368643"/>
    <s v="714222707"/>
    <s v="2.55E+11"/>
    <s v=""/>
    <s v="2.55E+11"/>
    <n v="36.988858999999998"/>
    <n v="-8.2163E-2"/>
    <s v="Nyeri"/>
    <s v="Kieni West"/>
    <s v="Mugunda"/>
    <s v="Rare"/>
    <x v="2"/>
    <s v="KREEN"/>
    <s v="Frank Renewable Energy Enterprise"/>
    <s v="254726985649"/>
    <s v="Informal Business"/>
    <s v="MKD"/>
    <s v="Masonry"/>
    <s v="23/11/2017"/>
  </r>
  <r>
    <s v="VPA6"/>
    <x v="765"/>
    <x v="2"/>
    <s v="Abandoned"/>
    <s v="12th November,2017"/>
    <d v="2017-11-12T00:00:00"/>
    <s v="1st January,2018"/>
    <d v="2018-01-01T00:00:00"/>
    <s v="Nganga Mary Waithira"/>
    <s v="Female"/>
    <s v="5999551"/>
    <s v="721130192"/>
    <s v="721130192"/>
    <s v=""/>
    <s v=""/>
    <n v="36.169491999999998"/>
    <n v="-0.25254799999999999"/>
    <s v="Nakuru"/>
    <s v="Bahati"/>
    <s v="Dundori"/>
    <s v="Giachonge"/>
    <x v="2"/>
    <s v="George Maina"/>
    <s v="George Maina"/>
    <s v="728214414"/>
    <s v="Informal Business"/>
    <s v="MKD"/>
    <s v="Masonry"/>
    <s v="27/11/2017"/>
  </r>
  <r>
    <s v="VPA6"/>
    <x v="766"/>
    <x v="1"/>
    <s v=""/>
    <s v="12th September,2017"/>
    <d v="2017-09-12T00:00:00"/>
    <s v="1st November,2017"/>
    <d v="2017-11-01T00:00:00"/>
    <s v="Nyamu Emmanuel Makau"/>
    <s v="Male"/>
    <s v="13226106"/>
    <s v="726852704"/>
    <s v="2.55E+11"/>
    <s v=""/>
    <s v="2.55E+11"/>
    <n v="37.357197999999997"/>
    <n v="-1.2557430000000001"/>
    <s v="Machakos"/>
    <s v="Matungulu"/>
    <s v="Kambusu"/>
    <s v="Kambusu"/>
    <x v="3"/>
    <s v="Joram Gathogo Mutahi"/>
    <s v="Joram Gathogo Mutahi"/>
    <s v="254723684776"/>
    <s v="Informal Business"/>
    <s v="MKD"/>
    <s v="Masonry"/>
    <s v="30/11/2017"/>
  </r>
  <r>
    <s v="VPA6"/>
    <x v="767"/>
    <x v="1"/>
    <s v=""/>
    <s v="12th August,2017"/>
    <d v="2017-08-12T00:00:00"/>
    <s v="1st October,2017"/>
    <d v="2017-10-01T00:00:00"/>
    <s v="Ann Gachara Wanjiku"/>
    <s v="Female"/>
    <s v="24525352"/>
    <s v="254718726866"/>
    <s v="2.55E+11"/>
    <s v=""/>
    <s v=""/>
    <n v="36.157867000000003"/>
    <n v="-0.18340699999999999"/>
    <s v="Nakuru"/>
    <s v="Bahati"/>
    <s v="Bahati"/>
    <s v="Karunga"/>
    <x v="2"/>
    <s v="Simon kabucho"/>
    <s v="Simon Kabucho"/>
    <s v="254726725953"/>
    <s v="Informal Business"/>
    <s v="MKD"/>
    <s v="Masonry"/>
    <s v="01/12/2017"/>
  </r>
  <r>
    <s v="VPA6"/>
    <x v="768"/>
    <x v="1"/>
    <s v=""/>
    <s v="11th November,2017"/>
    <d v="2017-11-11T00:00:00"/>
    <s v="31st December,2017"/>
    <d v="2017-12-31T00:00:00"/>
    <s v="David Njenga Maina"/>
    <s v="Male"/>
    <s v="9124941"/>
    <s v="720912487"/>
    <s v="2.55E+11"/>
    <s v=""/>
    <s v=""/>
    <n v="36.159244999999999"/>
    <n v="-0.20519699999999999"/>
    <s v="Nakuru"/>
    <s v="Bahati"/>
    <s v="Bahati"/>
    <s v="Nyayu"/>
    <x v="2"/>
    <s v="Simon Kabucho"/>
    <s v="Simon Kabucho"/>
    <s v="254726725953"/>
    <s v="Informal Business"/>
    <s v="MKD"/>
    <s v="Masonry"/>
    <s v="01/12/2017"/>
  </r>
  <r>
    <s v="VPA6"/>
    <x v="769"/>
    <x v="1"/>
    <s v=""/>
    <s v="11th November,2017"/>
    <d v="2017-11-11T00:00:00"/>
    <s v="31st December,2017"/>
    <d v="2017-12-31T00:00:00"/>
    <s v="Jane Jurias Waithira"/>
    <s v="Female"/>
    <s v="3551316"/>
    <s v="702727592"/>
    <s v="2.55E+11"/>
    <s v=""/>
    <s v=""/>
    <n v="36.168044999999999"/>
    <n v="-0.17408999999999999"/>
    <s v="Nakuru"/>
    <s v="Bahati"/>
    <s v="Bahati"/>
    <s v="Karunga"/>
    <x v="2"/>
    <s v="Simon Kabucho"/>
    <s v="Simon Kabucho"/>
    <s v="254726725953"/>
    <s v="Informal Business"/>
    <s v="MKD"/>
    <s v="Masonry"/>
    <s v="01/12/2017"/>
  </r>
  <r>
    <s v="VPA6"/>
    <x v="770"/>
    <x v="0"/>
    <s v="Grievance"/>
    <s v="12th September,2017"/>
    <d v="2017-09-12T00:00:00"/>
    <s v="1st November,2017"/>
    <d v="2017-11-01T00:00:00"/>
    <s v="Mwathi Daniel Kanyi"/>
    <s v="Male"/>
    <s v="33404788"/>
    <s v="722334029"/>
    <s v="2.55E+11"/>
    <s v=""/>
    <s v="2.55E+11"/>
    <n v="36.662078999999999"/>
    <n v="-1.2775529999999999"/>
    <s v="Kiambu"/>
    <s v="Kikuyu"/>
    <s v="Karai"/>
    <s v="Thogoto"/>
    <x v="2"/>
    <s v="Green Action Network Ltd"/>
    <s v="Zablon Kimindo Kibara"/>
    <s v="254726350010"/>
    <s v="Informal Business"/>
    <s v="MKD"/>
    <s v="Masonry"/>
    <s v="02/12/2017"/>
  </r>
  <r>
    <s v="VPA6"/>
    <x v="771"/>
    <x v="1"/>
    <s v=""/>
    <s v="12th October,2017"/>
    <d v="2017-10-12T00:00:00"/>
    <s v="1st December,2017"/>
    <d v="2017-12-01T00:00:00"/>
    <s v="Muiruri Kinuthia Wachiru"/>
    <s v="Male"/>
    <s v="4917900"/>
    <s v="722374893"/>
    <s v="722374893"/>
    <s v=""/>
    <s v=""/>
    <n v="36.678448000000003"/>
    <n v="-1.271663"/>
    <s v="Kiambu"/>
    <s v="Kikuyu"/>
    <s v="Thogoto"/>
    <s v="Thogoto"/>
    <x v="2"/>
    <s v="Green Action Network Ltd"/>
    <s v="John Mwangi"/>
    <s v="714169583"/>
    <s v="Informal Business"/>
    <s v="MKD"/>
    <s v="Masonry"/>
    <s v="12/12/2017"/>
  </r>
  <r>
    <s v="VPA6"/>
    <x v="772"/>
    <x v="1"/>
    <s v=""/>
    <s v="11th December,2017"/>
    <d v="2017-12-11T00:00:00"/>
    <s v="10th January,2018"/>
    <d v="2018-01-10T00:00:00"/>
    <s v="Kamau John Kamango"/>
    <s v="Male"/>
    <s v="99999"/>
    <s v="722420489"/>
    <s v="722420489"/>
    <s v=""/>
    <s v="718166894"/>
    <n v="36.975687000000001"/>
    <n v="-1.139913"/>
    <s v="Kiambu"/>
    <s v="Ruiru"/>
    <s v="Thika"/>
    <s v="Gwakairu"/>
    <x v="0"/>
    <s v="Joseph Ndua Tatu"/>
    <s v="Joseph Ndua Tatu"/>
    <s v="716374871"/>
    <s v="Informal Business"/>
    <s v="MKD"/>
    <s v="Masonry"/>
    <s v="10/01/2018"/>
  </r>
  <r>
    <s v="VPA6"/>
    <x v="773"/>
    <x v="1"/>
    <s v=""/>
    <s v="9th November,2017"/>
    <d v="2017-11-09T00:00:00"/>
    <s v="9th January,2018"/>
    <d v="2018-01-09T00:00:00"/>
    <s v="Kirui Evans Kip"/>
    <s v="Male"/>
    <s v="23423171"/>
    <s v="720409816"/>
    <s v="07200000000"/>
    <s v=""/>
    <s v=""/>
    <n v="35.255243"/>
    <n v="-0.61341299999999999"/>
    <s v="Bomet"/>
    <s v="Konoin"/>
    <s v="Mogogosiek"/>
    <s v="Ngererit"/>
    <x v="1"/>
    <s v="Philip Kurgat"/>
    <s v="Phillp Kurgat"/>
    <s v="07000000000"/>
    <s v="Informal Business"/>
    <s v="MKD"/>
    <s v="Masonry"/>
    <s v="11/01/2018"/>
  </r>
  <r>
    <s v="VPA6"/>
    <x v="774"/>
    <x v="1"/>
    <s v=""/>
    <s v="15th November,2017"/>
    <d v="2017-11-15T00:00:00"/>
    <s v="9th January,2018"/>
    <d v="2018-01-09T00:00:00"/>
    <s v="Chirchir Gladys Chepkoech"/>
    <s v="Female"/>
    <s v="13020887"/>
    <s v="728090701"/>
    <s v="728090701"/>
    <s v=""/>
    <s v=""/>
    <n v="35.161850999999999"/>
    <n v="-0.582283"/>
    <s v="Kericho"/>
    <s v="Bureti"/>
    <s v="Litein"/>
    <s v="Kapkarin"/>
    <x v="2"/>
    <s v="Philip Kiget"/>
    <s v="Philip Kiget"/>
    <s v="721577518"/>
    <s v="Informal Business"/>
    <s v="MKD"/>
    <s v="Masonry"/>
    <s v="11/01/2018"/>
  </r>
  <r>
    <s v="VPA6"/>
    <x v="775"/>
    <x v="1"/>
    <s v=""/>
    <s v="22nd September,2017"/>
    <d v="2017-09-22T00:00:00"/>
    <s v="29th December,2017"/>
    <d v="2017-12-29T00:00:00"/>
    <s v="Bett John K"/>
    <s v="Male"/>
    <s v="44912"/>
    <s v="726211936"/>
    <s v="726211936"/>
    <s v=""/>
    <s v="721895082"/>
    <n v="35.158828999999997"/>
    <n v="0.33966400000000002"/>
    <s v="Nandi"/>
    <s v="Mosop"/>
    <s v="Itigo"/>
    <s v="Olesoiyet"/>
    <x v="3"/>
    <s v="Job K Soimo"/>
    <s v="Job K Soimo"/>
    <s v="726075203"/>
    <s v="Informal Business"/>
    <s v="MKD"/>
    <s v="Masonry"/>
    <s v="23/01/2018"/>
  </r>
  <r>
    <s v="VPA6"/>
    <x v="776"/>
    <x v="1"/>
    <s v=""/>
    <s v="1st December,2017"/>
    <d v="2017-12-01T00:00:00"/>
    <s v="20th December,2017"/>
    <d v="2017-12-20T00:00:00"/>
    <s v="Kabugi Munyi Eliud"/>
    <s v="Male"/>
    <s v="99999"/>
    <s v="723385877"/>
    <s v="723385877"/>
    <s v=""/>
    <s v="725779418"/>
    <n v="37.283839999999998"/>
    <n v="-0.51968300000000001"/>
    <s v="Kirinyaga"/>
    <s v="Kerugoya/Kutus"/>
    <s v="Kerugoya"/>
    <s v="Kirigo"/>
    <x v="3"/>
    <s v="Joshua Wachira"/>
    <s v="Joshua Ngari"/>
    <s v="720589293"/>
    <s v="Informal Business"/>
    <s v="KENBIM"/>
    <s v="Masonry"/>
    <s v="25/01/2018"/>
  </r>
  <r>
    <s v="VPA6"/>
    <x v="777"/>
    <x v="1"/>
    <s v=""/>
    <s v="19th November,2017"/>
    <d v="2017-11-19T00:00:00"/>
    <s v="10th December,2017"/>
    <d v="2017-12-10T00:00:00"/>
    <s v="Gacheru Kimaru Stanley"/>
    <s v="Male"/>
    <s v="753986"/>
    <s v="712675278"/>
    <s v="755971892"/>
    <s v=""/>
    <s v="712675278"/>
    <n v="37.257035999999999"/>
    <n v="-0.51835100000000001"/>
    <s v="Kirinyaga"/>
    <s v="Kerugoya/Kutus"/>
    <s v="Kanyekini"/>
    <s v="Kavote"/>
    <x v="3"/>
    <s v="Nicholas Kimenyi"/>
    <s v="Nicholas Gichura Kimenyi"/>
    <s v="723268687"/>
    <s v="Informal Business"/>
    <s v="MKD"/>
    <s v="Masonry"/>
    <s v="25/01/2018"/>
  </r>
  <r>
    <s v="VPA6"/>
    <x v="778"/>
    <x v="1"/>
    <s v=""/>
    <s v="25th November,2017"/>
    <d v="2017-11-25T00:00:00"/>
    <s v="7th January,2018"/>
    <d v="2018-01-07T00:00:00"/>
    <s v="Mitei Barnaba"/>
    <s v="Male"/>
    <s v="3446565"/>
    <s v="725177188"/>
    <s v="725177188"/>
    <s v=""/>
    <s v="727880255"/>
    <n v="35.137236999999999"/>
    <n v="0.14777299999999999"/>
    <s v="Nandi"/>
    <s v="Nandi Central"/>
    <s v="Kapkoibai"/>
    <s v="Kapkoibai"/>
    <x v="3"/>
    <s v="Job K Soimo"/>
    <s v="Job K Soimo"/>
    <s v="726075203"/>
    <s v="Informal Business"/>
    <s v="MKD"/>
    <s v="Masonry"/>
    <s v="25/01/2018"/>
  </r>
  <r>
    <s v="VPA6"/>
    <x v="779"/>
    <x v="1"/>
    <s v=""/>
    <s v="30th September,2017"/>
    <d v="2017-09-30T00:00:00"/>
    <s v="30th January,2018"/>
    <d v="2018-01-30T00:00:00"/>
    <s v="Gichangiru Rahab Muthoni"/>
    <s v="Male"/>
    <s v="20034341"/>
    <s v="706731078"/>
    <s v="706731078"/>
    <s v=""/>
    <s v="723696411"/>
    <n v="36.494999999999997"/>
    <n v="-0.412277"/>
    <s v="Nyandarua"/>
    <s v="Kipipiri"/>
    <s v="Kipipiri"/>
    <s v="Kanyua"/>
    <x v="1"/>
    <s v="Joseph Muchirira Mugo"/>
    <s v="Joseph Muchirira Mugo"/>
    <s v="723483314"/>
    <s v="Informal Business"/>
    <s v="KENBIM"/>
    <s v="Masonry"/>
    <s v="30/01/2018"/>
  </r>
  <r>
    <s v="VPA6"/>
    <x v="780"/>
    <x v="1"/>
    <s v=""/>
    <s v="27th October,2017"/>
    <d v="2017-10-27T00:00:00"/>
    <s v="15th January,2018"/>
    <d v="2018-01-15T00:00:00"/>
    <s v="Rotich Juliana"/>
    <s v="Female"/>
    <s v="23478112"/>
    <s v="710710931"/>
    <s v="710710931"/>
    <s v=""/>
    <s v=""/>
    <n v="35.145876999999999"/>
    <n v="0.32372200000000001"/>
    <s v="Nandi"/>
    <s v="Mosop"/>
    <s v="Kokwet"/>
    <s v="Tebeson"/>
    <x v="2"/>
    <s v="Job K Soimo"/>
    <s v="Job K Soimo"/>
    <s v="723075203"/>
    <s v="Informal Business"/>
    <s v="MKD"/>
    <s v="Masonry"/>
    <s v="31/01/2018"/>
  </r>
  <r>
    <s v="VPA6"/>
    <x v="781"/>
    <x v="1"/>
    <s v=""/>
    <s v="13th December,2017"/>
    <d v="2017-12-13T00:00:00"/>
    <s v="1st February,2018"/>
    <d v="2018-02-01T00:00:00"/>
    <s v="Gachagua Frederick Austin"/>
    <s v="Male"/>
    <s v="4422457"/>
    <s v="717544011"/>
    <s v="717544011"/>
    <s v=""/>
    <s v="722608412"/>
    <n v="36.661454999999997"/>
    <n v="-1.391853"/>
    <s v="Kajiado"/>
    <s v="Kajiado North"/>
    <s v="Ngong"/>
    <s v="Mosian"/>
    <x v="1"/>
    <s v="Green Action Network Ltd"/>
    <s v="Kennedy Amiami"/>
    <s v="720561962"/>
    <s v="Informal Business"/>
    <s v="KENBIM"/>
    <s v="Masonry"/>
    <s v="31/01/2018"/>
  </r>
  <r>
    <s v="VPA6"/>
    <x v="782"/>
    <x v="1"/>
    <s v=""/>
    <s v="28th November,2017"/>
    <d v="2017-11-28T00:00:00"/>
    <s v="28th December,2017"/>
    <d v="2017-12-28T00:00:00"/>
    <s v="Gakuu Stephen Muciri"/>
    <s v="Male"/>
    <s v="614805"/>
    <s v="722347746"/>
    <s v="722347746"/>
    <s v=""/>
    <s v="706833036"/>
    <n v="36.398617000000002"/>
    <n v="4.9480000000000003E-2"/>
    <s v="Laikipia"/>
    <s v="Laikipia  West"/>
    <s v="Mahianyu"/>
    <s v="Kiriita"/>
    <x v="2"/>
    <s v="KREEN"/>
    <s v="Timothy"/>
    <s v="714678908"/>
    <s v="Informal Business"/>
    <s v="MKD"/>
    <s v="Masonry"/>
    <s v="31/01/2018"/>
  </r>
  <r>
    <s v="VPA6"/>
    <x v="783"/>
    <x v="1"/>
    <s v=""/>
    <s v="24th July,2017"/>
    <d v="2017-07-24T00:00:00"/>
    <s v="1st January,2018"/>
    <d v="2018-01-01T00:00:00"/>
    <s v="Jamilla Achieng Achieng"/>
    <s v="Female"/>
    <s v="8230287"/>
    <s v="721252188"/>
    <s v="721252188"/>
    <s v=""/>
    <s v="721252188"/>
    <n v="34.735571999999998"/>
    <n v="-7.1258000000000002E-2"/>
    <s v="Kisumu"/>
    <s v="Kisumu West"/>
    <s v="Kogonyi"/>
    <s v="Auchi"/>
    <x v="0"/>
    <s v="Aggrey Itavale"/>
    <s v="Aggrey Itavale"/>
    <s v="712208650"/>
    <s v="Informal Business"/>
    <s v="KENBIM"/>
    <s v="Masonry"/>
    <s v="01/02/2018"/>
  </r>
  <r>
    <s v="VPA6"/>
    <x v="784"/>
    <x v="1"/>
    <s v=""/>
    <s v="21st December,2017"/>
    <d v="2017-12-21T00:00:00"/>
    <s v="29th January,2018"/>
    <d v="2018-01-29T00:00:00"/>
    <s v="Kingori John Wangai"/>
    <s v="Male"/>
    <s v="2944673"/>
    <s v="721908466"/>
    <s v="721908446"/>
    <s v=""/>
    <s v="721386667"/>
    <n v="36.412837000000003"/>
    <n v="4.2173000000000002E-2"/>
    <s v="Nyandarua"/>
    <s v="Ndaragwa"/>
    <s v="Kiriita"/>
    <s v="Shauri"/>
    <x v="0"/>
    <s v="KREEN"/>
    <s v="Francis Kinyanjui"/>
    <s v="726985649"/>
    <s v="Informal Business"/>
    <s v="MKD"/>
    <s v="Masonry"/>
    <s v="05/02/2018"/>
  </r>
  <r>
    <s v="VPA6"/>
    <x v="785"/>
    <x v="1"/>
    <s v=""/>
    <s v="17th December,2017"/>
    <d v="2017-12-17T00:00:00"/>
    <s v="5th February,2018"/>
    <d v="2018-02-05T00:00:00"/>
    <s v="Ruth Mwaura Njeri"/>
    <s v="Female"/>
    <s v="32982173"/>
    <s v="726756492"/>
    <s v="726756492"/>
    <s v=""/>
    <s v=""/>
    <n v="36.176811999999998"/>
    <n v="-0.18010300000000001"/>
    <s v="Nakuru"/>
    <s v="Bahati"/>
    <s v="Bahati"/>
    <s v="Wendo"/>
    <x v="2"/>
    <s v="Simon Kabucho"/>
    <s v="Simon Kabucho"/>
    <s v="726725953"/>
    <s v="Informal Business"/>
    <s v="MKD"/>
    <s v="Masonry"/>
    <s v="05/02/2018"/>
  </r>
  <r>
    <s v="VPA6"/>
    <x v="786"/>
    <x v="1"/>
    <s v=""/>
    <s v="17th December,2017"/>
    <d v="2017-12-17T00:00:00"/>
    <s v="5th February,2018"/>
    <d v="2018-02-05T00:00:00"/>
    <s v="Simon Kifaru Gitonga"/>
    <s v="Male"/>
    <s v="20471251"/>
    <s v="726431845"/>
    <s v="726431845"/>
    <s v=""/>
    <s v=""/>
    <n v="36.168832999999999"/>
    <n v="-0.17629800000000001"/>
    <s v="Nakuru"/>
    <s v="Bahati"/>
    <s v="Bahati"/>
    <s v="Wendo"/>
    <x v="2"/>
    <s v="Simon Kabucho"/>
    <s v="Simon Kabucho"/>
    <s v="726725953"/>
    <s v="Informal Business"/>
    <s v="MKD"/>
    <s v="Masonry"/>
    <s v="05/02/2018"/>
  </r>
  <r>
    <s v="VPA6"/>
    <x v="787"/>
    <x v="1"/>
    <s v=""/>
    <s v="21st January,2018"/>
    <d v="2018-01-21T00:00:00"/>
    <s v="12th March,2018"/>
    <d v="2018-03-12T00:00:00"/>
    <s v="Peninna Mbua Wairmu"/>
    <s v="Female"/>
    <s v="1335125"/>
    <s v="722943384"/>
    <s v="722943384"/>
    <s v=""/>
    <s v=""/>
    <n v="36.181420000000003"/>
    <n v="-0.168597"/>
    <s v="Nakuru"/>
    <s v="Bahati"/>
    <s v="Bahati"/>
    <s v="Ruguru"/>
    <x v="2"/>
    <s v="Simon Kabucho"/>
    <s v="Simon Kabucho"/>
    <s v="726725953"/>
    <s v="Informal Business"/>
    <s v="MKD"/>
    <s v="Masonry"/>
    <s v="06/02/2018"/>
  </r>
  <r>
    <s v="VPA6"/>
    <x v="788"/>
    <x v="0"/>
    <s v="Grievance"/>
    <s v="30th December,2017"/>
    <d v="2017-12-30T00:00:00"/>
    <s v="18th February,2018"/>
    <d v="2018-02-18T00:00:00"/>
    <s v="Amos Ndegwa Kamotho"/>
    <s v="Male"/>
    <s v="2410749"/>
    <s v="721615653"/>
    <s v="721615653"/>
    <s v=""/>
    <s v=""/>
    <n v="36.173298000000003"/>
    <n v="-0.165628"/>
    <s v="Nakuru"/>
    <s v="Bahati"/>
    <s v="Bahati"/>
    <s v="Ruguru"/>
    <x v="0"/>
    <s v="Simon Kabucho"/>
    <s v="Simon Kabucho"/>
    <s v="726725953"/>
    <s v="Informal Business"/>
    <s v="MKD"/>
    <s v="Masonry"/>
    <s v="06/02/2018"/>
  </r>
  <r>
    <s v="VPA6"/>
    <x v="789"/>
    <x v="1"/>
    <s v=""/>
    <s v="2nd November,2017"/>
    <d v="2017-11-02T00:00:00"/>
    <s v="28th February,2018"/>
    <d v="2018-02-28T00:00:00"/>
    <s v="Njoroge Jacinta Mukami"/>
    <s v="Female"/>
    <s v="9830687"/>
    <s v="726152303"/>
    <s v="726152303"/>
    <s v=""/>
    <s v="721590907"/>
    <n v="36.780889999999999"/>
    <n v="-1.47584"/>
    <s v="Kajiado"/>
    <s v="Kajiado East"/>
    <s v="Kitengela"/>
    <s v="Sholinke"/>
    <x v="3"/>
    <s v="Joseph Muchirira Mugo"/>
    <s v="Joseph Muchirira Mugo"/>
    <s v="723483314"/>
    <s v="Informal Business"/>
    <s v="KENBIM"/>
    <s v="Masonry"/>
    <s v="07/02/2018"/>
  </r>
  <r>
    <s v="VPA6"/>
    <x v="790"/>
    <x v="1"/>
    <s v=""/>
    <s v="9th February,2018"/>
    <d v="2018-02-09T00:00:00"/>
    <s v="17th February,2018"/>
    <d v="2018-02-17T00:00:00"/>
    <s v="Wanjiru Julia Njeri"/>
    <s v="Female"/>
    <s v="22595667"/>
    <s v="723778345"/>
    <s v="723778345"/>
    <s v=""/>
    <s v="721910098"/>
    <n v="36.692712999999998"/>
    <n v="-1.4397500000000001"/>
    <s v="Kajiado"/>
    <s v="Kajiado North"/>
    <s v="Kiserian"/>
    <s v="Dam"/>
    <x v="1"/>
    <s v="Joram Gathogo Mutahi"/>
    <s v="Joram Gathogo Mutahi"/>
    <s v="723684776"/>
    <s v="Informal Business"/>
    <s v="KENBIM"/>
    <s v="Masonry"/>
    <s v="17/02/2018"/>
  </r>
  <r>
    <s v="VPA6"/>
    <x v="791"/>
    <x v="1"/>
    <s v=""/>
    <s v="26th June,2017"/>
    <d v="2017-06-26T00:00:00"/>
    <s v="15th November,2017"/>
    <d v="2017-11-15T00:00:00"/>
    <s v="Manea Kusimba"/>
    <s v="Female"/>
    <s v="1049196"/>
    <s v="728012530"/>
    <s v="728012530"/>
    <s v=""/>
    <s v=""/>
    <n v="35.169666999999997"/>
    <n v="1.0171669999999999"/>
    <s v="Trans Nzoia"/>
    <s v="Trans Nzoia East"/>
    <s v="Motosiet"/>
    <s v="Surungai"/>
    <x v="3"/>
    <s v="Peter O Ong'ai"/>
    <s v="Peter O Ong'ai"/>
    <s v="718861708"/>
    <s v="Informal Business"/>
    <s v="MKD"/>
    <s v="Masonry"/>
    <s v="27/02/2018"/>
  </r>
  <r>
    <s v="VPA6"/>
    <x v="792"/>
    <x v="1"/>
    <s v=""/>
    <s v="24th December,2017"/>
    <d v="2017-12-24T00:00:00"/>
    <s v="18th January,2018"/>
    <d v="2018-01-18T00:00:00"/>
    <s v="Njuguna Peter Macharia"/>
    <s v="Male"/>
    <s v="25243297"/>
    <s v="726576455"/>
    <s v="726576455"/>
    <s v=""/>
    <s v="716647640"/>
    <n v="36.938012999999998"/>
    <n v="-0.851275"/>
    <s v="Murang'a"/>
    <s v="Kandara"/>
    <s v="Ruchu"/>
    <s v="Mukangu"/>
    <x v="1"/>
    <s v="Washington Mwangi"/>
    <s v="Washington Mwangi Muinuki"/>
    <s v="725344246"/>
    <s v="Informal Business"/>
    <s v="KENBIM"/>
    <s v="Masonry"/>
    <s v="28/02/2018"/>
  </r>
  <r>
    <s v="VPA6"/>
    <x v="793"/>
    <x v="2"/>
    <s v="Hostile Client"/>
    <s v="21st February,2018"/>
    <d v="2018-02-21T00:00:00"/>
    <s v="23rd March,2018"/>
    <d v="2018-03-23T00:00:00"/>
    <s v="Kabuthia Johnson Muchira"/>
    <s v="Male"/>
    <s v="99999"/>
    <s v="720954932"/>
    <s v="720954932"/>
    <s v=""/>
    <s v="721945780"/>
    <n v="37.403914"/>
    <n v="-0.54984900000000003"/>
    <s v="Kirinyaga"/>
    <s v="Kirinyaga East"/>
    <s v="Gichugu"/>
    <s v="Mburi"/>
    <x v="1"/>
    <s v="Washington Mwangi"/>
    <s v="Washington Mwangi Muinuki"/>
    <s v="725344246"/>
    <s v="Informal Business"/>
    <s v="KENBIM"/>
    <s v="Masonry"/>
    <s v="28/02/2018"/>
  </r>
  <r>
    <s v="VPA6"/>
    <x v="794"/>
    <x v="1"/>
    <s v=""/>
    <s v="10th November,2017"/>
    <d v="2017-11-10T00:00:00"/>
    <s v="26th February,2018"/>
    <d v="2018-02-26T00:00:00"/>
    <s v="Sigei Joel Kiplangat"/>
    <s v="Male"/>
    <s v="11636217"/>
    <s v="728488296"/>
    <s v="728488296"/>
    <s v=""/>
    <s v="732077704"/>
    <n v="35.092205999999997"/>
    <n v="-0.71734299999999995"/>
    <s v="Bomet"/>
    <s v="Sotik"/>
    <s v="Sotik"/>
    <s v="Kisabei"/>
    <x v="0"/>
    <s v="Patrick Kipronoh Mutai"/>
    <s v="Joash"/>
    <s v="713599874"/>
    <s v="Informal Business"/>
    <s v="MKD"/>
    <s v="Masonry"/>
    <s v="01/03/2018"/>
  </r>
  <r>
    <s v="VPA6"/>
    <x v="795"/>
    <x v="0"/>
    <s v="Non Compliant"/>
    <s v="11th December,2017"/>
    <d v="2017-12-11T00:00:00"/>
    <s v="11th January,2018"/>
    <d v="2018-01-11T00:00:00"/>
    <s v="Ronoh Jane Chepkorir"/>
    <s v="Female"/>
    <s v="22306297"/>
    <s v="710733680"/>
    <s v="710733680"/>
    <s v=""/>
    <s v=""/>
    <n v="35.195439999999998"/>
    <n v="-0.63100599999999996"/>
    <s v="Bomet"/>
    <s v="Sotik"/>
    <s v="Kaplong"/>
    <s v="Kamirai"/>
    <x v="1"/>
    <s v="Philip Kurgat"/>
    <s v="Phillp Kurgat"/>
    <s v="726616639"/>
    <s v="Informal Business"/>
    <s v="MKD"/>
    <s v="Masonry"/>
    <s v="01/03/2018"/>
  </r>
  <r>
    <s v="VPA6"/>
    <x v="796"/>
    <x v="1"/>
    <s v=""/>
    <s v="12th November,2017"/>
    <d v="2017-11-12T00:00:00"/>
    <s v="1st January,2018"/>
    <d v="2018-01-01T00:00:00"/>
    <s v="Wahome Francis Gakungu"/>
    <s v="Male"/>
    <s v="99999"/>
    <s v="720107624"/>
    <s v="720107624"/>
    <s v=""/>
    <s v="725308328"/>
    <n v="37.066884999999999"/>
    <n v="-0.44836500000000001"/>
    <s v="Nyeri"/>
    <s v="Mathira West"/>
    <s v="Mathira West"/>
    <s v="Kiangima Gathithi"/>
    <x v="1"/>
    <s v="Rural Green Energy Services"/>
    <s v="Samuel Migwi"/>
    <s v="725647705"/>
    <s v="Informal Business"/>
    <s v="KENBIM"/>
    <s v="Masonry"/>
    <s v="13/03/2018"/>
  </r>
  <r>
    <s v="VPA6"/>
    <x v="797"/>
    <x v="1"/>
    <s v=""/>
    <s v="3rd January,2018"/>
    <d v="2018-01-03T00:00:00"/>
    <s v="12th January,2018"/>
    <d v="2018-01-12T00:00:00"/>
    <s v="Muikia John Maina"/>
    <s v="Male"/>
    <s v="8106502"/>
    <s v="727142201"/>
    <s v="727242201"/>
    <s v=""/>
    <s v="721480852"/>
    <n v="37.100068"/>
    <n v="-0.51893299999999998"/>
    <s v="Nyeri"/>
    <s v="Mathira West"/>
    <s v="Mathira West"/>
    <s v="Karogoto"/>
    <x v="1"/>
    <s v="Rural Green Energy Services"/>
    <s v="Samuel Migwi"/>
    <s v="725647705"/>
    <s v="Informal Business"/>
    <s v="MKD"/>
    <s v="Masonry"/>
    <s v="13/03/2018"/>
  </r>
  <r>
    <s v="VPA6"/>
    <x v="798"/>
    <x v="1"/>
    <s v=""/>
    <s v="20th December,2017"/>
    <d v="2017-12-20T00:00:00"/>
    <s v="12th January,2018"/>
    <d v="2018-01-12T00:00:00"/>
    <s v="Kiguta Alice Wakunyu"/>
    <s v="Male"/>
    <s v="99999"/>
    <s v="728265358"/>
    <s v="728265358"/>
    <s v=""/>
    <s v="724264177"/>
    <n v="37.06588"/>
    <n v="-0.44577299999999997"/>
    <s v="Nyeri"/>
    <s v="Mathira West"/>
    <s v="Mathira West"/>
    <s v="Kiangima Gathithi"/>
    <x v="1"/>
    <s v="Rural Green Energy Services"/>
    <s v="Samuel Migwi"/>
    <s v="725647705"/>
    <s v="Informal Business"/>
    <s v="KENBIM"/>
    <s v="Masonry"/>
    <s v="13/03/2018"/>
  </r>
  <r>
    <s v="VPA6"/>
    <x v="799"/>
    <x v="1"/>
    <s v=""/>
    <s v="11th December,2017"/>
    <d v="2017-12-11T00:00:00"/>
    <s v="22nd January,2018"/>
    <d v="2018-01-22T00:00:00"/>
    <s v="Kimaru Catherine Wairimu"/>
    <s v="Female"/>
    <s v="99999"/>
    <s v="720985471"/>
    <s v="720985471"/>
    <s v=""/>
    <s v="720959979"/>
    <n v="37.063564999999997"/>
    <n v="-0.44707999999999998"/>
    <s v="Nyeri"/>
    <s v="Mathira West"/>
    <s v="Mathira West"/>
    <s v="Kiangima"/>
    <x v="1"/>
    <s v="Rural Green Energy Services"/>
    <s v="Samuel Migwi"/>
    <s v="725647706"/>
    <s v="Informal Business"/>
    <s v="KENBIM"/>
    <s v="Masonry"/>
    <s v="13/03/2018"/>
  </r>
  <r>
    <s v="VPA6"/>
    <x v="800"/>
    <x v="1"/>
    <s v=""/>
    <s v="25th November,2017"/>
    <d v="2017-11-25T00:00:00"/>
    <s v="14th January,2018"/>
    <d v="2018-01-14T00:00:00"/>
    <s v="Mwai Anne Mumbi"/>
    <s v="Female"/>
    <s v="99999"/>
    <s v="721526189"/>
    <s v="721526189"/>
    <s v=""/>
    <s v=""/>
    <n v="37.063161999999998"/>
    <n v="-0.445133"/>
    <s v="Nyeri"/>
    <s v="Mathira West"/>
    <s v="Mathira West"/>
    <s v="Kiangima"/>
    <x v="1"/>
    <s v="Rural Green Energy Services"/>
    <s v="Samuel Migwi"/>
    <s v="725647705"/>
    <s v="Informal Business"/>
    <s v="KENBIM"/>
    <s v="Masonry"/>
    <s v="13/03/2018"/>
  </r>
  <r>
    <s v="VPA6"/>
    <x v="801"/>
    <x v="1"/>
    <s v=""/>
    <s v="13th December,2017"/>
    <d v="2017-12-13T00:00:00"/>
    <s v="20th January,2018"/>
    <d v="2018-01-20T00:00:00"/>
    <s v="Nderitu Ibrahim Ngatia"/>
    <s v="Male"/>
    <s v="99999"/>
    <s v="726891084"/>
    <s v="726891084"/>
    <s v=""/>
    <s v="743081926"/>
    <n v="37.087626999999998"/>
    <n v="-0.44800800000000002"/>
    <s v="Nyeri"/>
    <s v="Mathira West"/>
    <s v="Mathira West"/>
    <s v="Rititi"/>
    <x v="0"/>
    <s v="Rural Green Energy Services"/>
    <s v="Samuel Migwi"/>
    <s v="725647705"/>
    <s v="Informal Business"/>
    <s v="KENBIM"/>
    <s v="Masonry"/>
    <s v="13/03/2018"/>
  </r>
  <r>
    <s v="VPA6"/>
    <x v="802"/>
    <x v="1"/>
    <s v=""/>
    <s v="2nd December,2017"/>
    <d v="2017-12-02T00:00:00"/>
    <s v="21st January,2018"/>
    <d v="2018-01-21T00:00:00"/>
    <s v="Muthigani Patrick Muriithi"/>
    <s v="Male"/>
    <s v="99999"/>
    <s v="714149996"/>
    <s v="714149996"/>
    <s v=""/>
    <s v="712482818"/>
    <n v="37.088230000000003"/>
    <n v="-0.44853199999999999"/>
    <s v="Nyeri"/>
    <s v="Mathira West"/>
    <s v="Mathira West"/>
    <s v="Rutiti"/>
    <x v="1"/>
    <s v="Rural Green Energy Services"/>
    <s v=""/>
    <s v=""/>
    <s v="Informal Business"/>
    <s v="KENBIM"/>
    <s v="Masonry"/>
    <s v="13/03/2018"/>
  </r>
  <r>
    <s v="VPA6"/>
    <x v="803"/>
    <x v="1"/>
    <s v=""/>
    <s v="29th November,2017"/>
    <d v="2017-11-29T00:00:00"/>
    <s v="18th January,2018"/>
    <d v="2018-01-18T00:00:00"/>
    <s v="Githui Peter Mwaniki"/>
    <s v="Male"/>
    <s v="99999"/>
    <s v="723533150"/>
    <s v="723533150"/>
    <s v=""/>
    <s v="717224247"/>
    <n v="37.088859999999997"/>
    <n v="-0.4476"/>
    <s v="Nyeri"/>
    <s v="Mathira West"/>
    <s v="Mathira West"/>
    <s v="Rutiti"/>
    <x v="1"/>
    <s v="Rural Green Energy Services"/>
    <s v=""/>
    <s v=""/>
    <s v="Informal Business"/>
    <s v="KENBIM"/>
    <s v="Masonry"/>
    <s v="13/03/2018"/>
  </r>
  <r>
    <s v="VPA6"/>
    <x v="804"/>
    <x v="1"/>
    <s v=""/>
    <s v="19th November,2016"/>
    <d v="2016-11-19T00:00:00"/>
    <s v="8th January,2017"/>
    <d v="2017-01-08T00:00:00"/>
    <s v="Macharia Ann Wanjiru"/>
    <s v="Male"/>
    <s v="23493756"/>
    <s v="713088890"/>
    <s v="723088898"/>
    <s v=""/>
    <s v="712186159"/>
    <n v="37.084355000000002"/>
    <n v="-0.44154300000000002"/>
    <s v="Nyeri"/>
    <s v="Mathira West"/>
    <s v="Mathira West"/>
    <s v="Kiamacibi"/>
    <x v="2"/>
    <s v="Rural Green Energy Services"/>
    <s v=""/>
    <s v=""/>
    <s v="Informal Business"/>
    <s v="KENBIM"/>
    <s v="Masonry"/>
    <s v="13/03/2018"/>
  </r>
  <r>
    <s v="VPA6"/>
    <x v="805"/>
    <x v="1"/>
    <s v=""/>
    <s v="13th December,2017"/>
    <d v="2017-12-13T00:00:00"/>
    <s v="21st January,2018"/>
    <d v="2018-01-21T00:00:00"/>
    <s v="Gakuya Moses Njoroge"/>
    <s v="Male"/>
    <s v="99999"/>
    <s v="726470615"/>
    <s v="726470615"/>
    <s v=""/>
    <s v="821247304"/>
    <n v="37.079597"/>
    <n v="-0.44186500000000001"/>
    <s v="Nyeri"/>
    <s v="Mathira East"/>
    <s v="Mathira West"/>
    <s v="Ruthagati"/>
    <x v="4"/>
    <s v="Rural Green Energy Services"/>
    <s v=""/>
    <s v=""/>
    <s v="Informal Business"/>
    <s v="KENBIM"/>
    <s v="Masonry"/>
    <s v="13/03/2018"/>
  </r>
  <r>
    <s v="VPA6"/>
    <x v="806"/>
    <x v="1"/>
    <s v=""/>
    <s v="13th December,2017"/>
    <d v="2017-12-13T00:00:00"/>
    <s v="5th January,2018"/>
    <d v="2018-01-05T00:00:00"/>
    <s v="Muriuki Faith Wanjiku"/>
    <s v="Female"/>
    <s v="99999"/>
    <s v="720957788"/>
    <s v="720957788"/>
    <s v=""/>
    <s v=""/>
    <n v="37.089542000000002"/>
    <n v="-0.446185"/>
    <s v="Nyeri"/>
    <s v="Mathira West"/>
    <s v="Mathira West"/>
    <s v="Rutiti"/>
    <x v="2"/>
    <s v="Rural Green Energy Services"/>
    <s v=""/>
    <s v=""/>
    <s v="Informal Business"/>
    <s v="KENBIM"/>
    <s v="Masonry"/>
    <s v="13/03/2018"/>
  </r>
  <r>
    <s v="VPA6"/>
    <x v="807"/>
    <x v="1"/>
    <s v=""/>
    <s v="13th November,2017"/>
    <d v="2017-11-13T00:00:00"/>
    <s v="18th January,2018"/>
    <d v="2018-01-18T00:00:00"/>
    <s v="Githaiga Fredrick Githaiga"/>
    <s v="Male"/>
    <s v="99999"/>
    <s v="722969302"/>
    <s v="722969302"/>
    <s v=""/>
    <s v="722969302"/>
    <n v="37.081968000000003"/>
    <n v="-0.45156499999999999"/>
    <s v="Nyeri"/>
    <s v="Mathira East"/>
    <s v="Mathira West"/>
    <s v="Rititi"/>
    <x v="1"/>
    <s v="Rural Green Energy Services"/>
    <s v=""/>
    <s v="725647705"/>
    <s v="Informal Business"/>
    <s v="KENBIM"/>
    <s v="Masonry"/>
    <s v="13/03/2018"/>
  </r>
  <r>
    <s v="VPA6"/>
    <x v="808"/>
    <x v="1"/>
    <s v=""/>
    <s v="13th December,2017"/>
    <d v="2017-12-13T00:00:00"/>
    <s v="13th January,2018"/>
    <d v="2018-01-13T00:00:00"/>
    <s v="Kaigugu Peris Wanja"/>
    <s v="Female"/>
    <s v="99999"/>
    <s v="734530725"/>
    <s v="734530725"/>
    <s v=""/>
    <s v="734936131"/>
    <n v="37.060144999999999"/>
    <n v="-0.45469999999999999"/>
    <s v="Nyeri"/>
    <s v="Mathira West"/>
    <s v="Mathira West"/>
    <s v="Kia Ngima"/>
    <x v="1"/>
    <s v="Rural Green Energy Services"/>
    <s v=""/>
    <s v=""/>
    <s v="Informal Business"/>
    <s v="KENBIM"/>
    <s v="Masonry"/>
    <s v="13/03/2018"/>
  </r>
  <r>
    <s v="VPA6"/>
    <x v="809"/>
    <x v="0"/>
    <s v="Unreachable"/>
    <s v="12th December,2017"/>
    <d v="2017-12-12T00:00:00"/>
    <s v="9th January,2018"/>
    <d v="2018-01-09T00:00:00"/>
    <s v="Wangeci Dorcas Wandia"/>
    <s v="Male"/>
    <s v="23457698"/>
    <s v="702922727"/>
    <s v="702922727"/>
    <s v=""/>
    <s v="702922727"/>
    <n v="37.084485999999998"/>
    <n v="-0.44858799999999999"/>
    <s v="Nyeri"/>
    <s v="Mathira West"/>
    <s v="Mathira West"/>
    <s v="Rutiti"/>
    <x v="0"/>
    <s v="Rural Green Energy Services"/>
    <s v=""/>
    <s v=""/>
    <s v="Informal Business"/>
    <s v="KENBIM"/>
    <s v="Masonry"/>
    <s v="13/03/2018"/>
  </r>
  <r>
    <s v="VPA6"/>
    <x v="810"/>
    <x v="1"/>
    <s v=""/>
    <s v="3rd April,2018"/>
    <d v="2018-04-03T00:00:00"/>
    <s v="27th April,2018"/>
    <d v="2018-04-27T00:00:00"/>
    <s v="Kanyi Samuel Njoroge"/>
    <s v="Male"/>
    <s v="1194918"/>
    <s v="720257474"/>
    <s v="720257474"/>
    <s v=""/>
    <s v=""/>
    <n v="36.967590999999999"/>
    <n v="-0.89041700000000001"/>
    <s v="Murang'a"/>
    <s v="Kandara"/>
    <s v="Ithiru"/>
    <s v="Kieni"/>
    <x v="1"/>
    <s v="Washington Mwangi"/>
    <s v="Washington Mwangi Muinuki"/>
    <s v="725344246"/>
    <s v="Informal Business"/>
    <s v="KENBIM"/>
    <s v="Masonry"/>
    <s v="13/03/2018"/>
  </r>
  <r>
    <s v="VPA6"/>
    <x v="811"/>
    <x v="1"/>
    <s v=""/>
    <s v="31st October,2017"/>
    <d v="2017-10-31T00:00:00"/>
    <s v="20th December,2017"/>
    <d v="2017-12-20T00:00:00"/>
    <s v="Njuguna Ruth Wanjiku"/>
    <s v="Female"/>
    <s v="2045774"/>
    <s v="725353990"/>
    <s v="725353990"/>
    <s v=""/>
    <s v="727069996"/>
    <n v="36.826222999999999"/>
    <n v="-0.77619899999999997"/>
    <s v="Murang'a"/>
    <s v="Kigumo"/>
    <s v="Kangari"/>
    <s v="Manyata"/>
    <x v="3"/>
    <s v="Washington Mwangi"/>
    <s v="Washington Mwangi Muinuki"/>
    <s v="725344246"/>
    <s v="Informal Business"/>
    <s v="KENBIM"/>
    <s v="Masonry"/>
    <s v="02/03/2018"/>
  </r>
  <r>
    <s v="VPA6"/>
    <x v="812"/>
    <x v="1"/>
    <s v=""/>
    <s v="1st November,2017"/>
    <d v="2017-11-01T00:00:00"/>
    <s v="11th December,2017"/>
    <d v="2017-12-11T00:00:00"/>
    <s v="Nganga Mary Mweru"/>
    <s v="Female"/>
    <s v="99999"/>
    <s v="724375222"/>
    <s v="724375222"/>
    <s v=""/>
    <s v=""/>
    <n v="36.827882000000002"/>
    <n v="-0.77598699999999998"/>
    <s v="Murang'a"/>
    <s v="Kigumo"/>
    <s v="Kangari"/>
    <s v="Manyata"/>
    <x v="3"/>
    <s v="Washington Mwangi"/>
    <s v="Washington Mwangi Muinuki"/>
    <s v="725344246"/>
    <s v="Informal Business"/>
    <s v="KENBIM"/>
    <s v="Masonry"/>
    <s v="03/03/2018"/>
  </r>
  <r>
    <s v="VPA6"/>
    <x v="813"/>
    <x v="1"/>
    <s v=""/>
    <s v="14th February,2018"/>
    <d v="2018-02-14T00:00:00"/>
    <s v="29th March,2018"/>
    <d v="2018-03-29T00:00:00"/>
    <s v="Gachanja Robert Macharua"/>
    <s v="Male"/>
    <s v="5563291"/>
    <s v="729997769"/>
    <s v="729997769"/>
    <s v=""/>
    <s v="710157871"/>
    <n v="37.011982000000003"/>
    <n v="-1.2806630000000001"/>
    <s v="Nairobi"/>
    <s v="Roysambu"/>
    <s v="Kahawa"/>
    <s v="Baraka"/>
    <x v="1"/>
    <s v="Washington Mwangi"/>
    <s v="Washington Mwangi Muinuki"/>
    <s v="725344246"/>
    <s v="Informal Business"/>
    <s v="KENBIM"/>
    <s v="Masonry"/>
    <s v="03/03/2018"/>
  </r>
  <r>
    <s v="VPA6"/>
    <x v="814"/>
    <x v="1"/>
    <s v=""/>
    <s v="13th December,2017"/>
    <d v="2017-12-13T00:00:00"/>
    <s v="1st February,2018"/>
    <d v="2018-02-01T00:00:00"/>
    <s v="Mutuku Frederick Mutuku"/>
    <s v="Male"/>
    <s v="20221132"/>
    <s v="727772553"/>
    <s v="727725573"/>
    <s v=""/>
    <s v="713801195"/>
    <n v="37.347171000000003"/>
    <n v="-1.7925249999999999"/>
    <s v="Makueni"/>
    <s v="Kilome"/>
    <s v="Kaiti"/>
    <s v="Inyonywe"/>
    <x v="7"/>
    <s v="Peter Kiniu"/>
    <s v="Peter Mbithi Kiniu"/>
    <s v="724261558"/>
    <s v="Informal Business"/>
    <s v="Modified Camartec Digester"/>
    <s v="Masonry"/>
    <s v="06/04/2018"/>
  </r>
  <r>
    <s v="VPA6"/>
    <x v="815"/>
    <x v="1"/>
    <s v=""/>
    <s v="12th November,2016"/>
    <d v="2016-11-12T00:00:00"/>
    <s v="1st January,2017"/>
    <d v="2017-01-01T00:00:00"/>
    <s v="Kibor Peter"/>
    <s v="Male"/>
    <s v="99999"/>
    <s v="722559339"/>
    <s v="722559339"/>
    <s v=""/>
    <s v=""/>
    <n v="35.432169999999999"/>
    <n v="0.52873000000000003"/>
    <s v="Uasin Gishu"/>
    <s v="Moiben"/>
    <s v="Moiben"/>
    <s v="Kapsosio"/>
    <x v="2"/>
    <s v="Daniel Bartilol"/>
    <s v="Daniel Bartilol"/>
    <s v="724427455"/>
    <s v="Informal Business"/>
    <s v="KENBIM"/>
    <s v="Masonry"/>
    <s v="06/04/2018"/>
  </r>
  <r>
    <s v="VPA6"/>
    <x v="816"/>
    <x v="1"/>
    <s v=""/>
    <s v="12th November,2016"/>
    <d v="2016-11-12T00:00:00"/>
    <s v="1st January,2017"/>
    <d v="2017-01-01T00:00:00"/>
    <s v="Daniel Muriuki Kamotho"/>
    <s v="Male"/>
    <s v="23674192"/>
    <s v="729985139"/>
    <s v="2.55E+11"/>
    <s v=""/>
    <s v=""/>
    <n v="37.251269999999998"/>
    <n v="-0.476769"/>
    <s v="Kirinyaga"/>
    <s v="Kerugoya/Kutus"/>
    <s v="Mutira"/>
    <s v="Kaaraini"/>
    <x v="2"/>
    <s v="Patrick Kinyua"/>
    <s v="Patrick Kinyua"/>
    <s v="716073975"/>
    <s v="Informal Business"/>
    <s v="KENBIM"/>
    <s v="Masonry"/>
    <s v="06/04/2018"/>
  </r>
  <r>
    <s v="VPA6"/>
    <x v="817"/>
    <x v="1"/>
    <s v=""/>
    <s v="7th May,2017"/>
    <d v="2017-05-07T00:00:00"/>
    <s v="30th July,2017"/>
    <d v="2017-07-30T00:00:00"/>
    <s v="Kibor Francis Matiba"/>
    <s v="Male"/>
    <s v="99999"/>
    <s v="727043509"/>
    <s v="727043509"/>
    <s v=""/>
    <s v=""/>
    <n v="35.432884999999999"/>
    <n v="0.52699799999999997"/>
    <s v="Uasin Gishu"/>
    <s v="Moiben"/>
    <s v="Moiben"/>
    <s v="Kapsosio"/>
    <x v="1"/>
    <s v="Daniel Bartilol"/>
    <s v="Daniel Bartilol"/>
    <s v="724427445"/>
    <s v="Informal Business"/>
    <s v="KENBIM"/>
    <s v="Masonry"/>
    <s v="06/04/2018"/>
  </r>
  <r>
    <s v="VPA6"/>
    <x v="818"/>
    <x v="1"/>
    <s v=""/>
    <s v="3rd March,2017"/>
    <d v="2017-03-03T00:00:00"/>
    <s v="22nd April,2017"/>
    <d v="2017-04-22T00:00:00"/>
    <s v="Mageto Ombeka Julius"/>
    <s v="Male"/>
    <s v="1640901"/>
    <s v="721236719"/>
    <s v="721236719"/>
    <s v=""/>
    <s v=""/>
    <n v="34.668052000000003"/>
    <n v="-0.69385799999999997"/>
    <s v="Kisii"/>
    <s v="Kisii South"/>
    <s v="Iyabe"/>
    <s v="Bochari"/>
    <x v="0"/>
    <s v="Thomas Mboya Omwadho"/>
    <s v="Thomas Mboya Omwadho"/>
    <s v="725043676"/>
    <s v="Informal Business"/>
    <s v="KENBIM"/>
    <s v="Masonry"/>
    <s v="07/04/2018"/>
  </r>
  <r>
    <s v="VPA6"/>
    <x v="819"/>
    <x v="0"/>
    <s v="Non Compliant"/>
    <s v="15th November,2017"/>
    <d v="2017-11-15T00:00:00"/>
    <s v="4th January,2018"/>
    <d v="2018-01-04T00:00:00"/>
    <s v="Wambaya Aggrey Wambaya"/>
    <s v="Male"/>
    <s v="7909877"/>
    <s v="713711140"/>
    <s v="713711140"/>
    <s v=""/>
    <s v="0"/>
    <n v="34.890881999999998"/>
    <n v="0.87346299999999999"/>
    <s v="Trans Nzoia"/>
    <s v="Kiminini"/>
    <s v="Kiminini"/>
    <s v="Sabata"/>
    <x v="1"/>
    <s v="Bernard Ambani"/>
    <s v="Bernard Ambani Lumasani"/>
    <s v="728447327"/>
    <s v="Informal Business"/>
    <s v="KENBIM"/>
    <s v="Masonry"/>
    <s v="09/04/2018"/>
  </r>
  <r>
    <s v="VPA6"/>
    <x v="820"/>
    <x v="1"/>
    <s v=""/>
    <s v="10th May,2017"/>
    <d v="2017-05-10T00:00:00"/>
    <s v="6th June,2017"/>
    <d v="2017-06-06T00:00:00"/>
    <s v="Ochieng Christianus Ochieng"/>
    <s v="Male"/>
    <s v="28167121"/>
    <s v="702421655"/>
    <s v="702421655"/>
    <s v=""/>
    <s v="0"/>
    <n v="34.326028000000001"/>
    <n v="0.333208"/>
    <s v="Busia"/>
    <s v="Butula"/>
    <s v="Lugulu"/>
    <s v="Nakaiyo"/>
    <x v="1"/>
    <s v="Bernard Ambani"/>
    <s v="Benard Ambani Lumasani"/>
    <s v="737689907"/>
    <s v="Informal Business"/>
    <s v="KENBIM"/>
    <s v="Masonry"/>
    <s v="09/04/2018"/>
  </r>
  <r>
    <s v="VPA6"/>
    <x v="821"/>
    <x v="2"/>
    <s v="Institutional Plant"/>
    <s v="2nd April,2018"/>
    <d v="2018-04-02T00:00:00"/>
    <s v="2nd May,2018"/>
    <d v="2018-05-02T00:00:00"/>
    <s v="Canon Kituri High School"/>
    <s v="Institutional"/>
    <s v="13270034"/>
    <s v="715812377"/>
    <s v="715812377"/>
    <s v=""/>
    <s v=""/>
    <n v="38.359878000000002"/>
    <n v="-3.4325260000000002"/>
    <s v="Taita/Taveta"/>
    <s v="Wundanyi"/>
    <s v="Werugha"/>
    <s v="Kitehe"/>
    <x v="1"/>
    <s v="Biogas Taita Limited"/>
    <s v="Jotham Kaluma"/>
    <s v="705364440"/>
    <s v="Informal Business"/>
    <s v="KENBIM"/>
    <s v="Masonry"/>
    <s v="09/04/2018"/>
  </r>
  <r>
    <s v="VPA6"/>
    <x v="822"/>
    <x v="1"/>
    <s v=""/>
    <s v="12th August,2017"/>
    <d v="2017-08-12T00:00:00"/>
    <s v="1st October,2017"/>
    <d v="2017-10-01T00:00:00"/>
    <s v="Kihiu Hottensiah Wanjuku"/>
    <s v="Female"/>
    <s v="3678346"/>
    <s v="729851833"/>
    <s v="729851833"/>
    <s v=""/>
    <s v="723309556"/>
    <n v="36.665793000000001"/>
    <n v="-1.2112579999999999"/>
    <s v="Kiambu"/>
    <s v="Limuru"/>
    <s v="Muguga"/>
    <s v="Kamuguga"/>
    <x v="1"/>
    <s v="Peter Kiniu"/>
    <s v="Peter Mbithi Kiniu"/>
    <s v="724261558"/>
    <s v="Informal Business"/>
    <s v="KENBIM"/>
    <s v="Masonry"/>
    <s v="09/04/2018"/>
  </r>
  <r>
    <s v="VPA6"/>
    <x v="823"/>
    <x v="1"/>
    <s v=""/>
    <s v="5th September,2017"/>
    <d v="2017-09-05T00:00:00"/>
    <s v="25th October,2017"/>
    <d v="2017-10-25T00:00:00"/>
    <s v="Korir Simon K"/>
    <s v="Male"/>
    <s v="99999"/>
    <s v="0"/>
    <s v="711824729"/>
    <s v=""/>
    <s v=""/>
    <n v="35.072507999999999"/>
    <n v="-0.82930700000000002"/>
    <s v="Bomet"/>
    <s v="Chepalungu"/>
    <s v="Ndanai"/>
    <s v="Rotik"/>
    <x v="0"/>
    <s v="Joseph Tonui"/>
    <s v="Joseph Tonui"/>
    <s v="725682424"/>
    <s v="Informal Business"/>
    <s v="MKD"/>
    <s v="Masonry"/>
    <s v="10/04/2018"/>
  </r>
  <r>
    <s v="VPA6"/>
    <x v="824"/>
    <x v="1"/>
    <s v=""/>
    <s v="7th December,2017"/>
    <d v="2017-12-07T00:00:00"/>
    <s v="26th January,2018"/>
    <d v="2018-01-26T00:00:00"/>
    <s v="Mwangoo Stanley Mwangada"/>
    <s v="Male"/>
    <s v="22444148"/>
    <s v="726838140"/>
    <s v="726838140"/>
    <s v=""/>
    <s v="726982299"/>
    <n v="38.332054999999997"/>
    <n v="-3.4341979999999999"/>
    <s v="Taita/Taveta"/>
    <s v="Wundanyi"/>
    <s v="Bura"/>
    <s v="Gandenyi"/>
    <x v="2"/>
    <s v="Carly Mwandigha"/>
    <s v="Carly C Mwandigha"/>
    <s v="727154572"/>
    <s v="Informal Business"/>
    <s v="KENBIM"/>
    <s v="Masonry"/>
    <s v="10/04/2018"/>
  </r>
  <r>
    <s v="VPA6"/>
    <x v="825"/>
    <x v="1"/>
    <s v=""/>
    <s v="6th October,2017"/>
    <d v="2017-10-06T00:00:00"/>
    <s v="25th November,2017"/>
    <d v="2017-11-25T00:00:00"/>
    <s v="Namoru Hellen"/>
    <s v="Female"/>
    <s v="99999"/>
    <s v="721858853"/>
    <s v="721858853"/>
    <s v=""/>
    <s v=""/>
    <n v="35.081913"/>
    <n v="0.64968199999999998"/>
    <s v="Uasin Gishu"/>
    <s v="Turbo"/>
    <s v="Turbo"/>
    <s v="Kilimani"/>
    <x v="1"/>
    <s v="Bernard Ambani"/>
    <s v="Benard Ambani Lumasani"/>
    <s v="737689907"/>
    <s v="Informal Business"/>
    <s v="KENBIM"/>
    <s v="Masonry"/>
    <s v="10/04/2018"/>
  </r>
  <r>
    <s v="VPA6"/>
    <x v="826"/>
    <x v="1"/>
    <s v=""/>
    <s v="6th September,2017"/>
    <d v="2017-09-06T00:00:00"/>
    <s v="18th December,2017"/>
    <d v="2017-12-18T00:00:00"/>
    <s v="Chebii Andrew"/>
    <s v="Male"/>
    <s v="30251081"/>
    <s v="703817840"/>
    <s v="703817840"/>
    <s v=""/>
    <s v=""/>
    <n v="35.189073"/>
    <n v="0.92852699999999999"/>
    <s v="Uasin Gishu"/>
    <s v="Soy"/>
    <s v="Soy"/>
    <s v="Perkera"/>
    <x v="3"/>
    <s v="Bernard Ambani"/>
    <s v="Benard Ambani Lumasani"/>
    <s v="737689907"/>
    <s v="Informal Business"/>
    <s v="KENBIM"/>
    <s v="Masonry"/>
    <s v="23/09/2017"/>
  </r>
  <r>
    <s v="VPA6"/>
    <x v="827"/>
    <x v="1"/>
    <s v=""/>
    <s v="12th May,2017"/>
    <d v="2017-05-12T00:00:00"/>
    <s v="1st July,2017"/>
    <d v="2017-07-01T00:00:00"/>
    <s v="Gichohi Margret Muthoni"/>
    <s v="Male"/>
    <s v="56234508"/>
    <s v="722428841"/>
    <s v="722428841"/>
    <s v=""/>
    <s v=""/>
    <n v="36.271892999999999"/>
    <n v="-0.120837"/>
    <s v="Nyandarua"/>
    <s v="Ol Joro Orok"/>
    <s v="Ngano"/>
    <s v="Mwanda"/>
    <x v="2"/>
    <s v="David Chege"/>
    <s v="David Chege Wangui"/>
    <s v="700713274"/>
    <s v="Informal Business"/>
    <s v="MKD"/>
    <s v="Masonry"/>
    <s v="11/04/2018"/>
  </r>
  <r>
    <s v="VPA6"/>
    <x v="828"/>
    <x v="1"/>
    <s v=""/>
    <s v="15th July,2017"/>
    <d v="2017-07-15T00:00:00"/>
    <s v="11th April,2018"/>
    <d v="2018-04-11T00:00:00"/>
    <s v="Simon Tarus"/>
    <s v="Male"/>
    <s v="7946865"/>
    <s v="720330407"/>
    <s v="720330407"/>
    <s v=""/>
    <s v=""/>
    <n v="35.571047999999998"/>
    <n v="-5.0500000000000002E-4"/>
    <s v="Baringo"/>
    <s v="Koibatek"/>
    <s v="Mumberes"/>
    <s v="Kapkechir"/>
    <x v="2"/>
    <s v="Erickson K Musani"/>
    <s v="Ericson Kibet Musani"/>
    <s v="724601107"/>
    <s v="Informal Business"/>
    <s v="KENBIM"/>
    <s v="Masonry"/>
    <s v="11/04/2018"/>
  </r>
  <r>
    <s v="VPA6"/>
    <x v="829"/>
    <x v="1"/>
    <s v=""/>
    <s v="10th November,2017"/>
    <d v="2017-11-10T00:00:00"/>
    <s v="15th December,2017"/>
    <d v="2017-12-15T00:00:00"/>
    <s v="Mutegi Mercy Kanjiru"/>
    <s v="Female"/>
    <s v="20375390"/>
    <s v="727878519"/>
    <s v="727878519"/>
    <s v=""/>
    <s v=""/>
    <n v="37.602504000000003"/>
    <n v="-0.22967499999999999"/>
    <s v="Tharaka-Nithi"/>
    <s v="Maara"/>
    <s v="Chogoria"/>
    <s v="Makuri"/>
    <x v="2"/>
    <s v="Gilbert Mugendi"/>
    <s v="Gilbert  Mugendi"/>
    <s v=""/>
    <s v="Informal Business"/>
    <s v="KENBIM"/>
    <s v="Masonry"/>
    <s v="11/04/2018"/>
  </r>
  <r>
    <s v="VPA6"/>
    <x v="830"/>
    <x v="1"/>
    <s v=""/>
    <s v="17th November,2017"/>
    <d v="2017-11-17T00:00:00"/>
    <s v="15th December,2017"/>
    <d v="2017-12-15T00:00:00"/>
    <s v="Mukarako George Mutembei"/>
    <s v="Male"/>
    <s v="99999"/>
    <s v="704101004"/>
    <s v="704101004"/>
    <s v=""/>
    <s v="724639930"/>
    <n v="37.606116"/>
    <n v="-0.23158500000000001"/>
    <s v="Tharaka-Nithi"/>
    <s v="Maara"/>
    <s v="Chogoria"/>
    <s v="Irera"/>
    <x v="2"/>
    <s v="Gilbert Mugendi"/>
    <s v="Gilbert  Mugendi"/>
    <s v=""/>
    <s v="Informal Business"/>
    <s v="KENBIM"/>
    <s v="Masonry"/>
    <s v="11/04/2018"/>
  </r>
  <r>
    <s v="VPA6"/>
    <x v="831"/>
    <x v="1"/>
    <s v=""/>
    <s v="9th October,2017"/>
    <d v="2017-10-09T00:00:00"/>
    <s v="5th November,2017"/>
    <d v="2017-11-05T00:00:00"/>
    <s v="Kaburu Kenneth Kinoti"/>
    <s v="Male"/>
    <s v="24119609"/>
    <s v="723373192"/>
    <s v="723373192"/>
    <s v=""/>
    <s v="707189030"/>
    <n v="37.606287000000002"/>
    <n v="-0.22977500000000001"/>
    <s v="Tharaka-Nithi"/>
    <s v="Maara"/>
    <s v="Chogoria"/>
    <s v="Makuri"/>
    <x v="2"/>
    <s v="Gilbert Mugendi"/>
    <s v="Gilbert  Mugendi"/>
    <s v=""/>
    <s v="Informal Business"/>
    <s v="KENBIM"/>
    <s v="Masonry"/>
    <s v="11/04/2018"/>
  </r>
  <r>
    <s v="VPA6"/>
    <x v="832"/>
    <x v="1"/>
    <s v=""/>
    <s v="24th September,2017"/>
    <d v="2017-09-24T00:00:00"/>
    <s v="15th October,2017"/>
    <d v="2017-10-15T00:00:00"/>
    <s v="Mburia Calfred Mugendi"/>
    <s v="Male"/>
    <s v="7410339"/>
    <s v="725825139"/>
    <s v="725825139"/>
    <s v=""/>
    <s v="710701697"/>
    <n v="37.607061999999999"/>
    <n v="-0.23011200000000001"/>
    <s v="Tharaka-Nithi"/>
    <s v="Maara"/>
    <s v="Chogoria"/>
    <s v="Makuri"/>
    <x v="2"/>
    <s v="Gilbert Mugendi"/>
    <s v="Gilbert  Mugendi"/>
    <s v="720829834"/>
    <s v="Informal Business"/>
    <s v="KENBIM"/>
    <s v="Masonry"/>
    <s v="11/04/2018"/>
  </r>
  <r>
    <s v="VPA6"/>
    <x v="833"/>
    <x v="1"/>
    <s v=""/>
    <s v="15th November,2017"/>
    <d v="2017-11-15T00:00:00"/>
    <s v="10th January,2018"/>
    <d v="2018-01-10T00:00:00"/>
    <s v="Kirunja Martin Mwenda"/>
    <s v="Male"/>
    <s v="21517042"/>
    <s v="723001482"/>
    <s v="723001482"/>
    <s v=""/>
    <s v="714050960"/>
    <n v="37.590226999999999"/>
    <n v="-0.204036"/>
    <s v="Tharaka-Nithi"/>
    <s v="Maara"/>
    <s v="Chogoria"/>
    <s v="Kianchuku"/>
    <x v="1"/>
    <s v="Gilbert Mugendi"/>
    <s v="Gilbert  Mugendi"/>
    <s v=""/>
    <s v="Informal Business"/>
    <s v="KENBIM"/>
    <s v="Masonry"/>
    <s v="11/04/2018"/>
  </r>
  <r>
    <s v="VPA6"/>
    <x v="834"/>
    <x v="1"/>
    <s v=""/>
    <s v="28th September,2017"/>
    <d v="2017-09-28T00:00:00"/>
    <s v="8th October,2017"/>
    <d v="2017-10-08T00:00:00"/>
    <s v="Marete Loyoford Miriti"/>
    <s v="Male"/>
    <s v="23031192"/>
    <s v="725825139"/>
    <s v="714194326"/>
    <s v=""/>
    <s v="790035321"/>
    <n v="37.607937"/>
    <n v="-0.230104"/>
    <s v="Tharaka-Nithi"/>
    <s v="Maara"/>
    <s v="Cho9"/>
    <s v="Makuri"/>
    <x v="2"/>
    <s v="Gilbert Mugendi"/>
    <s v="Gilbert  Mugendi"/>
    <s v=""/>
    <s v="Informal Business"/>
    <s v="KENBIM"/>
    <s v="Masonry"/>
    <s v="11/04/2018"/>
  </r>
  <r>
    <s v="VPA6"/>
    <x v="835"/>
    <x v="1"/>
    <s v=""/>
    <s v="5th July,2017"/>
    <d v="2017-07-05T00:00:00"/>
    <s v="30th August,2017"/>
    <d v="2017-08-30T00:00:00"/>
    <s v="Ndwiga Daniel"/>
    <s v="Male"/>
    <s v="99999"/>
    <s v="712322502"/>
    <s v="7123871904"/>
    <s v=""/>
    <s v=""/>
    <n v="37.519708000000001"/>
    <n v="-0.46499800000000002"/>
    <s v="Embu"/>
    <s v="Embu West"/>
    <s v="Makengi"/>
    <s v="Mutira"/>
    <x v="0"/>
    <s v="Simon Kamau"/>
    <s v="Simon Kamau"/>
    <s v="718265838"/>
    <s v="Informal Business"/>
    <s v="KENBIM"/>
    <s v="Masonry"/>
    <s v="11/04/2018"/>
  </r>
  <r>
    <s v="VPA6"/>
    <x v="836"/>
    <x v="1"/>
    <s v=""/>
    <s v="15th October,2017"/>
    <d v="2017-10-15T00:00:00"/>
    <s v="3rd November,2017"/>
    <d v="2017-11-03T00:00:00"/>
    <s v="Kaburu Humphrey Njeru"/>
    <s v="Male"/>
    <s v="11401146"/>
    <s v="720149123"/>
    <s v="720149123"/>
    <s v=""/>
    <s v=""/>
    <n v="37.606439000000002"/>
    <n v="-0.229214"/>
    <s v="Tharaka-Nithi"/>
    <s v="Maara"/>
    <s v="Chogoria"/>
    <s v="Makuri"/>
    <x v="1"/>
    <s v="Gilbert Mugendi"/>
    <s v="Gilbert  Mugendi"/>
    <s v=""/>
    <s v="Informal Business"/>
    <s v="KENBIM"/>
    <s v="Masonry"/>
    <s v="11/04/2018"/>
  </r>
  <r>
    <s v="VPA6"/>
    <x v="837"/>
    <x v="1"/>
    <s v=""/>
    <s v="20th April,2017"/>
    <d v="2017-04-20T00:00:00"/>
    <s v="11th April,2018"/>
    <d v="2018-04-11T00:00:00"/>
    <s v="Elijah Tubei"/>
    <s v="Male"/>
    <s v="11427478"/>
    <s v="729540323"/>
    <s v="712232800"/>
    <s v=""/>
    <s v="729540323"/>
    <n v="35.582261000000003"/>
    <n v="1.866E-3"/>
    <s v="Baringo"/>
    <s v="Koibatek"/>
    <s v="Mumberes"/>
    <s v="Chemokoch"/>
    <x v="2"/>
    <s v="Erickson K Musani"/>
    <s v="Ericson Kibet Musani"/>
    <s v="724601107"/>
    <s v="Informal Business"/>
    <s v="KENBIM"/>
    <s v="Masonry"/>
    <s v="11/04/2018"/>
  </r>
  <r>
    <s v="VPA6"/>
    <x v="838"/>
    <x v="0"/>
    <s v="Grievance"/>
    <s v="29th June,2017"/>
    <d v="2017-06-29T00:00:00"/>
    <s v="18th August,2017"/>
    <d v="2017-08-18T00:00:00"/>
    <s v="Njoroge Peter"/>
    <s v="Male"/>
    <s v="5207184"/>
    <s v="725985782"/>
    <s v="725985782"/>
    <s v=""/>
    <s v=""/>
    <n v="36.600748000000003"/>
    <n v="-1.2084269999999999"/>
    <s v="Kiambu"/>
    <s v="Limuru"/>
    <s v="Ndeiya"/>
    <s v="Thigiyo"/>
    <x v="1"/>
    <s v="Peter Kiniu"/>
    <s v="Peter Mbithi Kiniu"/>
    <s v="724261558"/>
    <s v="Informal Business"/>
    <s v="KENBIM"/>
    <s v="Masonry"/>
    <s v="12/04/2018"/>
  </r>
  <r>
    <s v="VPA6"/>
    <x v="839"/>
    <x v="1"/>
    <s v=""/>
    <s v="22nd February,2018"/>
    <d v="2018-02-22T00:00:00"/>
    <s v="13th April,2018"/>
    <d v="2018-04-13T00:00:00"/>
    <s v="Odiaga Gladys"/>
    <s v="Female"/>
    <s v="674417"/>
    <s v="721676498"/>
    <s v="721676498"/>
    <s v=""/>
    <s v=""/>
    <n v="35.050527000000002"/>
    <n v="0.97775100000000004"/>
    <s v="Trans Nzoia"/>
    <s v="Kiminini"/>
    <s v="Sirende"/>
    <s v="Nyakinywa"/>
    <x v="3"/>
    <s v="Gillet Lihanda"/>
    <s v="Gillet Savayi Lihanda"/>
    <s v="728998455"/>
    <s v="Informal Business"/>
    <s v="KENBIM"/>
    <s v="Masonry"/>
    <s v="13/04/2018"/>
  </r>
  <r>
    <s v="VPA6"/>
    <x v="840"/>
    <x v="1"/>
    <s v=""/>
    <s v="27th May,2016"/>
    <d v="2016-05-27T00:00:00"/>
    <s v="16th July,2016"/>
    <d v="2016-07-16T00:00:00"/>
    <s v="Maghaga Josephat Kilai"/>
    <s v="Male"/>
    <s v="150925"/>
    <s v="728962941"/>
    <s v="728962941"/>
    <s v=""/>
    <s v=""/>
    <n v="38.365186000000001"/>
    <n v="-3.4139200000000001"/>
    <s v="Taita/Taveta"/>
    <s v="Wundanyi"/>
    <s v="Wundanyi"/>
    <s v="Mlawa"/>
    <x v="1"/>
    <s v="Silvester M Mwadime"/>
    <s v="Silvester Mwadime"/>
    <s v="704388582"/>
    <s v="Informal Business"/>
    <s v="KENBIM"/>
    <s v="Masonry"/>
    <s v="13/04/2018"/>
  </r>
  <r>
    <s v="VPA6"/>
    <x v="841"/>
    <x v="1"/>
    <s v=""/>
    <s v="26th January,2018"/>
    <d v="2018-01-26T00:00:00"/>
    <s v="5th March,2018"/>
    <d v="2018-03-05T00:00:00"/>
    <s v="Karauri Regina Nyoroka"/>
    <s v="Female"/>
    <s v="26312157"/>
    <s v="722443082"/>
    <s v="722443082"/>
    <s v=""/>
    <s v=""/>
    <n v="37.873043000000003"/>
    <n v="0.12783600000000001"/>
    <s v="Meru"/>
    <s v="Tigania East"/>
    <s v="Akamia"/>
    <s v="Nkomo"/>
    <x v="2"/>
    <s v="Joseph Mbariu"/>
    <s v="Joseph Mbariu"/>
    <s v="722351016"/>
    <s v="Informal Business"/>
    <s v="KENBIM"/>
    <s v="Masonry"/>
    <s v="13/04/2018"/>
  </r>
  <r>
    <s v="VPA6"/>
    <x v="842"/>
    <x v="1"/>
    <s v=""/>
    <s v="28th August,2017"/>
    <d v="2017-08-28T00:00:00"/>
    <s v="25th September,2017"/>
    <d v="2017-09-25T00:00:00"/>
    <s v="Kaburu Lucyline Karimi"/>
    <s v="Female"/>
    <s v="3462530"/>
    <s v="720878935"/>
    <s v="720878935"/>
    <s v=""/>
    <s v="724793750"/>
    <n v="37.664873"/>
    <n v="-0.29588700000000001"/>
    <s v="Tharaka-Nithi"/>
    <s v="Maara"/>
    <s v="Mitheru"/>
    <s v="Pui"/>
    <x v="2"/>
    <s v="Joseph Mbariu"/>
    <s v="Joseph Mbariu"/>
    <s v="722351016"/>
    <s v="Informal Business"/>
    <s v="KENBIM"/>
    <s v="Masonry"/>
    <s v="13/04/2018"/>
  </r>
  <r>
    <s v="VPA6"/>
    <x v="843"/>
    <x v="1"/>
    <s v=""/>
    <s v="16th December,2017"/>
    <d v="2017-12-16T00:00:00"/>
    <s v="3rd March,2018"/>
    <d v="2018-03-03T00:00:00"/>
    <s v="Metto John"/>
    <s v="Male"/>
    <s v="9101604"/>
    <s v="724790542"/>
    <s v="724790542"/>
    <s v=""/>
    <s v="721696108"/>
    <n v="35.302653999999997"/>
    <n v="0.174568"/>
    <s v="Nandi"/>
    <s v="Nandi Hills"/>
    <s v="Koilot"/>
    <s v="Chepngetuny"/>
    <x v="7"/>
    <s v="Emanuel  Lagat"/>
    <s v="Emmanuel  Lagat"/>
    <s v="725978766"/>
    <s v="Informal Business"/>
    <s v="MKD"/>
    <s v="Masonry"/>
    <s v="16/04/2018"/>
  </r>
  <r>
    <s v="VPA6"/>
    <x v="844"/>
    <x v="1"/>
    <s v=""/>
    <s v="25th February,2018"/>
    <d v="2018-02-25T00:00:00"/>
    <s v="16th April,2018"/>
    <d v="2018-04-16T00:00:00"/>
    <s v="Weru Grace Wanjiru"/>
    <s v="Female"/>
    <s v="99999"/>
    <s v="720245603"/>
    <s v="720245603"/>
    <s v=""/>
    <s v="724453658"/>
    <n v="37.080910000000003"/>
    <n v="-0.57235499999999995"/>
    <s v="Nyeri"/>
    <s v="Mukurweni"/>
    <s v="Mihuti"/>
    <s v="Ikiraniro"/>
    <x v="2"/>
    <s v="Simon Kabucho"/>
    <s v="Simon Kabucho"/>
    <s v="726725953"/>
    <s v="Informal Business"/>
    <s v="MKD"/>
    <s v="Masonry"/>
    <s v="16/04/2018"/>
  </r>
  <r>
    <s v="VPA6"/>
    <x v="845"/>
    <x v="1"/>
    <s v=""/>
    <s v="26th June,2017"/>
    <d v="2017-06-26T00:00:00"/>
    <s v="15th August,2017"/>
    <d v="2017-08-15T00:00:00"/>
    <s v="Ngari Stanley Mwangi"/>
    <s v="Male"/>
    <s v="4670334"/>
    <s v="722641246"/>
    <s v="722641246"/>
    <s v=""/>
    <s v="763641246"/>
    <n v="36.452711999999998"/>
    <n v="4.9232999999999999E-2"/>
    <s v="Nyandarua"/>
    <s v="Ndaragwa"/>
    <s v="Mathingira"/>
    <s v="Kware"/>
    <x v="2"/>
    <s v="Harun Muchiri Stephen"/>
    <s v="Harun Muchiri Stephen"/>
    <s v="727561499"/>
    <s v="Informal Business"/>
    <s v="KENBIM"/>
    <s v="Masonry"/>
    <s v="16/04/2018"/>
  </r>
  <r>
    <s v="VPA6"/>
    <x v="846"/>
    <x v="1"/>
    <s v=""/>
    <s v="12th September,2016"/>
    <d v="2016-09-12T00:00:00"/>
    <s v="1st November,2016"/>
    <d v="2016-11-01T00:00:00"/>
    <s v="Daniel Kabiru Mutoru"/>
    <s v="Male"/>
    <s v="10877383"/>
    <s v="722245998"/>
    <s v="2.55E+11"/>
    <s v=""/>
    <s v=""/>
    <n v="36.375833999999998"/>
    <n v="0.17005700000000001"/>
    <s v="Laikipia"/>
    <s v="Laikipia  West"/>
    <s v="Oljabet"/>
    <s v="Liron"/>
    <x v="1"/>
    <s v="Harun Muchiri Stephen"/>
    <s v="Harun Muchiri Stephen"/>
    <s v="254727561499"/>
    <s v="Informal Business"/>
    <s v="KENBIM"/>
    <s v="Masonry"/>
    <s v="16/04/2018"/>
  </r>
  <r>
    <s v="VPA6"/>
    <x v="847"/>
    <x v="1"/>
    <s v=""/>
    <s v="20th November,2016"/>
    <d v="2016-11-20T00:00:00"/>
    <s v="9th January,2017"/>
    <d v="2017-01-09T00:00:00"/>
    <s v="Kamami Martin Igecha"/>
    <s v="Male"/>
    <s v="99999"/>
    <s v="722458141"/>
    <s v="722458141"/>
    <s v=""/>
    <s v=""/>
    <n v="36.340882999999998"/>
    <n v="-0.18718000000000001"/>
    <s v="Nyandarua"/>
    <s v="Ol Kalou"/>
    <s v="Rurii"/>
    <s v="Matwiku"/>
    <x v="10"/>
    <s v="Harun Muchiri Stephen"/>
    <s v="Harun Muchiri Stephen"/>
    <s v="727561499"/>
    <s v="Informal Business"/>
    <s v="KENBIM"/>
    <s v="Masonry"/>
    <s v="16/04/2018"/>
  </r>
  <r>
    <s v="VPA6"/>
    <x v="848"/>
    <x v="1"/>
    <s v=""/>
    <s v="17th December,2017"/>
    <d v="2017-12-17T00:00:00"/>
    <s v="17th January,2018"/>
    <d v="2018-01-17T00:00:00"/>
    <s v="Mburu Grace Wahu"/>
    <s v="Female"/>
    <s v="996206"/>
    <s v="72027234"/>
    <s v="720272534"/>
    <s v=""/>
    <s v="705702827"/>
    <n v="36.746042000000003"/>
    <n v="-0.99803299999999995"/>
    <s v="Kiambu"/>
    <s v="Lari"/>
    <s v="Gatamaiyu"/>
    <s v="Gachoire"/>
    <x v="2"/>
    <s v="Joseph Muchirira Mugo"/>
    <s v="Joseph Muchirira Mugo"/>
    <s v="723483314"/>
    <s v="Informal Business"/>
    <s v="KENBIM"/>
    <s v="Masonry"/>
    <s v="17/04/2018"/>
  </r>
  <r>
    <s v="VPA6"/>
    <x v="849"/>
    <x v="1"/>
    <s v=""/>
    <s v="2nd April,2018"/>
    <d v="2018-04-02T00:00:00"/>
    <s v="14th April,2018"/>
    <d v="2018-04-14T00:00:00"/>
    <s v="Kahiga Joseph"/>
    <s v="Male"/>
    <s v="99999"/>
    <s v="722774082"/>
    <s v="722774082"/>
    <s v=""/>
    <s v=""/>
    <n v="34.995612000000001"/>
    <n v="0.94444899999999998"/>
    <s v="Trans Nzoia"/>
    <s v="Kiminini"/>
    <s v="Waitaluk"/>
    <s v="Kambi Chui"/>
    <x v="0"/>
    <s v="Eliud Simiyu Wamalwa"/>
    <s v="Eliud Simiyu Wamalwa"/>
    <s v="724690775"/>
    <s v="Informal Business"/>
    <s v="KENBIM"/>
    <s v="Masonry"/>
    <s v="18/04/2018"/>
  </r>
  <r>
    <s v="VPA6"/>
    <x v="850"/>
    <x v="1"/>
    <s v=""/>
    <s v="28th February,2018"/>
    <d v="2018-02-28T00:00:00"/>
    <s v="19th April,2018"/>
    <d v="2018-04-19T00:00:00"/>
    <s v="Mangira Joseph Murei"/>
    <s v="Male"/>
    <s v="40676587"/>
    <s v="720713250"/>
    <s v="720713250"/>
    <s v=""/>
    <s v=""/>
    <n v="35.188605000000003"/>
    <n v="0.57542300000000002"/>
    <s v="Uasin Gishu"/>
    <s v="Turbo"/>
    <s v="Kamagut"/>
    <s v="Kuresiet"/>
    <x v="6"/>
    <s v="Gillet Lihanda"/>
    <s v="Gillet Savayi Lihanda"/>
    <s v="728998455"/>
    <s v="Informal Business"/>
    <s v="AKUT"/>
    <s v="Masonry"/>
    <s v="19/04/2018"/>
  </r>
  <r>
    <s v="VPA6"/>
    <x v="851"/>
    <x v="1"/>
    <s v=""/>
    <s v="10th January,2017"/>
    <d v="2017-01-10T00:00:00"/>
    <s v="27th January,2017"/>
    <d v="2017-01-27T00:00:00"/>
    <s v="Odok Ogero Barnabas"/>
    <s v="Male"/>
    <s v="3938203"/>
    <s v="723901667"/>
    <s v="723901667"/>
    <s v=""/>
    <s v="703719201"/>
    <n v="34.615735000000001"/>
    <n v="-0.608518"/>
    <s v="Homa Bay"/>
    <s v="Homabay"/>
    <s v="Homabay"/>
    <s v="Kabor"/>
    <x v="2"/>
    <s v="Nilelynk Innovators"/>
    <s v="Julius Odhiambo"/>
    <s v="723987066"/>
    <s v="Informal Business"/>
    <s v="KENBIM"/>
    <s v="Masonry"/>
    <s v="20/04/2018"/>
  </r>
  <r>
    <s v="VPA6"/>
    <x v="852"/>
    <x v="1"/>
    <s v=""/>
    <s v="1st December,2017"/>
    <d v="2017-12-01T00:00:00"/>
    <s v="1st February,2018"/>
    <d v="2018-02-01T00:00:00"/>
    <s v="Dolly Rajuai"/>
    <s v="Female"/>
    <s v="1062238"/>
    <s v="721256252"/>
    <s v="721256252"/>
    <s v=""/>
    <s v="0"/>
    <n v="34.503793000000002"/>
    <n v="-0.99275800000000003"/>
    <s v="Migori"/>
    <s v="Uriri"/>
    <s v="Uriri"/>
    <s v="Oyani"/>
    <x v="2"/>
    <s v="Stephen Otieno Okuta"/>
    <s v="Stephen Otieno Okuta"/>
    <s v="712644859"/>
    <s v="Informal Business"/>
    <s v="KENBIM"/>
    <s v="Masonry"/>
    <s v="20/04/2018"/>
  </r>
  <r>
    <s v="VPA6"/>
    <x v="853"/>
    <x v="1"/>
    <s v=""/>
    <s v="1st December,2016"/>
    <d v="2016-12-01T00:00:00"/>
    <s v="1st August,2017"/>
    <d v="2017-08-01T00:00:00"/>
    <s v="Obanda Ocholla Isaac"/>
    <s v="Male"/>
    <s v="13384289"/>
    <s v="734209054"/>
    <s v="734209054"/>
    <s v=""/>
    <s v=""/>
    <n v="34.386969999999998"/>
    <n v="-0.75403200000000004"/>
    <s v="Homa Bay"/>
    <s v="Ndhiwa"/>
    <s v="Ndiwa"/>
    <s v="Rangenya"/>
    <x v="0"/>
    <s v="Thomas Mboya Omwadho"/>
    <s v="Thomas Mboya Omwadho"/>
    <s v="725043676"/>
    <s v="Informal Business"/>
    <s v="KENBIM"/>
    <s v="Masonry"/>
    <s v="20/04/2018"/>
  </r>
  <r>
    <s v="VPA6"/>
    <x v="854"/>
    <x v="1"/>
    <s v=""/>
    <s v="4th March,2016"/>
    <d v="2016-03-04T00:00:00"/>
    <s v="21st October,2016"/>
    <d v="2016-10-21T00:00:00"/>
    <s v="Kariuki Samwel Mugi"/>
    <s v="Male"/>
    <s v="99999"/>
    <s v="720781525"/>
    <s v="720781525"/>
    <s v=""/>
    <s v="722772869"/>
    <n v="37.049914999999999"/>
    <n v="-1.2798499999999999"/>
    <s v="Nairobi"/>
    <s v="Njiru"/>
    <s v="Ruai"/>
    <s v="Dune"/>
    <x v="2"/>
    <s v="Lazarus N Kariuki"/>
    <s v="Lazurus Kariuki Ndotu"/>
    <s v="723327497"/>
    <s v="Informal Business"/>
    <s v="KENBIM"/>
    <s v="Masonry"/>
    <s v="22/04/2018"/>
  </r>
  <r>
    <s v="VPA6"/>
    <x v="855"/>
    <x v="0"/>
    <s v="Unreachable"/>
    <s v="21st December,2017"/>
    <d v="2017-12-21T00:00:00"/>
    <s v="9th February,2018"/>
    <d v="2018-02-09T00:00:00"/>
    <s v="Njogu Joseph Murimi"/>
    <s v="Male"/>
    <s v="11700057"/>
    <s v="722831739"/>
    <s v="722831739"/>
    <s v=""/>
    <s v="720887979"/>
    <n v="37.211365999999998"/>
    <n v="-0.45975199999999999"/>
    <s v="Kirinyaga"/>
    <s v="Kirinyaga"/>
    <s v="Mukure"/>
    <s v="Kiamaina"/>
    <x v="0"/>
    <s v="Zablon Kimindio Kibara"/>
    <s v="Zablon Kimindo Kibara"/>
    <s v="726350010"/>
    <s v="Informal Business"/>
    <s v="MKD"/>
    <s v="Masonry"/>
    <s v="22/03/2018"/>
  </r>
  <r>
    <s v="VPA6"/>
    <x v="856"/>
    <x v="1"/>
    <s v=""/>
    <s v="1st October,2017"/>
    <d v="2017-10-01T00:00:00"/>
    <s v="20th November,2017"/>
    <d v="2017-11-20T00:00:00"/>
    <s v="Ngigi James Ndung'U"/>
    <s v="Male"/>
    <s v="6091517"/>
    <s v="724639398"/>
    <s v="724639398"/>
    <s v=""/>
    <s v="725397650"/>
    <n v="37.234099000000001"/>
    <n v="-0.635745"/>
    <s v="Kirinyaga"/>
    <s v="Kirinyaga"/>
    <s v="Mwerua"/>
    <s v="Muthigi"/>
    <x v="3"/>
    <s v="Zablon Kimindio Kibara"/>
    <s v="Zablon Kimindo Kibara"/>
    <s v="726350010"/>
    <s v="Informal Business"/>
    <s v="MKD"/>
    <s v="Masonry"/>
    <s v="22/03/2018"/>
  </r>
  <r>
    <s v="VPA6"/>
    <x v="857"/>
    <x v="1"/>
    <s v=""/>
    <s v="12th November,2016"/>
    <d v="2016-11-12T00:00:00"/>
    <s v="1st January,2017"/>
    <d v="2017-01-01T00:00:00"/>
    <s v="Daniel Gichia Kironji"/>
    <s v="Male"/>
    <s v="3053329"/>
    <s v="726339774"/>
    <s v="2.55E+11"/>
    <s v=""/>
    <s v=""/>
    <n v="36.956094999999998"/>
    <n v="-0.87157799999999996"/>
    <s v="Murang'a"/>
    <s v="Kandara"/>
    <s v="Ruchu"/>
    <s v="Cicu"/>
    <x v="1"/>
    <s v="Mathew Njoroge Nganga"/>
    <s v="Mathew Njoroge Nganga"/>
    <s v="254721154081"/>
    <s v="Informal Business"/>
    <s v="KENBIM"/>
    <s v="Masonry"/>
    <s v="23/03/2018"/>
  </r>
  <r>
    <s v="VPA6"/>
    <x v="858"/>
    <x v="1"/>
    <s v=""/>
    <s v="21st November,2016"/>
    <d v="2016-11-21T00:00:00"/>
    <s v="10th January,2017"/>
    <d v="2017-01-10T00:00:00"/>
    <s v="Beth Waitherero Muriithi"/>
    <s v="Female"/>
    <s v="960638"/>
    <s v="720108193"/>
    <s v="2.55E+11"/>
    <s v=""/>
    <s v="2.55E+11"/>
    <n v="37.481073000000002"/>
    <n v="-0.47309800000000002"/>
    <s v="Embu"/>
    <s v="Manyatta"/>
    <s v="Kirige"/>
    <s v="Kathigiri"/>
    <x v="2"/>
    <s v="Peter Kivuti"/>
    <s v="Alex Mukundi"/>
    <s v="254724641388"/>
    <s v="Informal Business"/>
    <s v="MKD"/>
    <s v="Masonry"/>
    <s v="28/03/2018"/>
  </r>
  <r>
    <s v="VPA6"/>
    <x v="859"/>
    <x v="1"/>
    <s v=""/>
    <s v="22nd September,2017"/>
    <d v="2017-09-22T00:00:00"/>
    <s v="11th November,2017"/>
    <d v="2017-11-11T00:00:00"/>
    <s v="David Wangui Kinyu"/>
    <s v="Male"/>
    <s v="31488698"/>
    <s v="72003358"/>
    <s v="720033585"/>
    <s v=""/>
    <s v="701325354"/>
    <n v="37.248365999999997"/>
    <n v="-0.49124000000000001"/>
    <s v="Kirinyaga"/>
    <s v="Kerugoya/Kutus"/>
    <s v="Mutira"/>
    <s v="Kiratina"/>
    <x v="0"/>
    <s v="David Chege"/>
    <s v="David Chege Wangui"/>
    <s v="700713274"/>
    <s v="Informal Business"/>
    <s v="MKD"/>
    <s v="Masonry"/>
    <s v="29/03/2018"/>
  </r>
  <r>
    <s v="VPA6"/>
    <x v="860"/>
    <x v="0"/>
    <s v="Grievance"/>
    <s v="12th August,2017"/>
    <d v="2017-08-12T00:00:00"/>
    <s v="14th October,2017"/>
    <d v="2017-10-14T00:00:00"/>
    <s v="James Rukenya Murage"/>
    <s v="Male"/>
    <s v="99999"/>
    <s v="727803912"/>
    <s v="727803912"/>
    <s v=""/>
    <s v="702394633"/>
    <n v="37.300521000000003"/>
    <n v="-0.48017199999999999"/>
    <s v="Kirinyaga"/>
    <s v="Kirinyaga East"/>
    <s v="Gacigi"/>
    <s v="Rwangondu"/>
    <x v="2"/>
    <s v="David Chege"/>
    <s v="David Chege Wangui"/>
    <s v="700713274"/>
    <s v="Informal Business"/>
    <s v="MKD"/>
    <s v="Masonry"/>
    <s v="29/03/2018"/>
  </r>
  <r>
    <s v="VPA6"/>
    <x v="861"/>
    <x v="1"/>
    <s v=""/>
    <s v="31st March,2018"/>
    <d v="2018-03-31T00:00:00"/>
    <s v="3rd April,2018"/>
    <d v="2018-04-03T00:00:00"/>
    <s v="Mutua Joshua Makau"/>
    <s v="Male"/>
    <s v="12532825"/>
    <s v="716769438"/>
    <s v="716769438"/>
    <s v=""/>
    <s v="710774530"/>
    <n v="37.326177999999999"/>
    <n v="-1.2581359999999999"/>
    <s v="Machakos"/>
    <s v="Matungulu"/>
    <s v="Sengani"/>
    <s v="Sengani"/>
    <x v="3"/>
    <s v="Joram Gathogo Mutahi"/>
    <s v="Joram Gathogo Mutahi"/>
    <s v="723684776"/>
    <s v="Informal Business"/>
    <s v="MKD"/>
    <s v="Masonry"/>
    <s v="31/03/2018"/>
  </r>
  <r>
    <s v="VPA6"/>
    <x v="862"/>
    <x v="1"/>
    <s v=""/>
    <s v="12th November,2017"/>
    <d v="2017-11-12T00:00:00"/>
    <s v="1st January,2018"/>
    <d v="2018-01-01T00:00:00"/>
    <s v="Morangi Momanyi Agnes"/>
    <s v="Male"/>
    <s v="2501648"/>
    <s v="723741156"/>
    <s v="723741156"/>
    <s v=""/>
    <s v="721551615"/>
    <n v="35.985357"/>
    <n v="-0.24257699999999999"/>
    <s v="Nakuru"/>
    <s v="Rongai"/>
    <s v="Rongai"/>
    <s v="Verovian"/>
    <x v="0"/>
    <s v="Nelson Mutai"/>
    <s v="Nelson Mutai"/>
    <s v="716309134"/>
    <s v="Informal Business"/>
    <s v="MKD"/>
    <s v="Masonry"/>
    <s v="03/04/2018"/>
  </r>
  <r>
    <s v="VPA6"/>
    <x v="863"/>
    <x v="1"/>
    <s v=""/>
    <s v="12th September,2017"/>
    <d v="2017-09-12T00:00:00"/>
    <s v="1st November,2017"/>
    <d v="2017-11-01T00:00:00"/>
    <s v="Mutuku Aaron Nthenge"/>
    <s v="Male"/>
    <s v="13311129"/>
    <s v="716209393"/>
    <s v="716209393"/>
    <s v=""/>
    <s v="710357140"/>
    <n v="37.42069"/>
    <n v="-1.3932800000000001"/>
    <s v="Machakos"/>
    <s v="Mwala"/>
    <s v="Mango"/>
    <s v="Upper Vyulya"/>
    <x v="0"/>
    <s v="Mathew Njoroge Nganga"/>
    <s v="Mathew Njoroge Nganga"/>
    <s v="721154081"/>
    <s v="Informal Business"/>
    <s v="KENBIM"/>
    <s v="Masonry"/>
    <s v="03/04/2018"/>
  </r>
  <r>
    <s v="VPA6"/>
    <x v="864"/>
    <x v="1"/>
    <s v=""/>
    <s v="14th August,2017"/>
    <d v="2017-08-14T00:00:00"/>
    <s v="3rd October,2017"/>
    <d v="2017-10-03T00:00:00"/>
    <s v="Tomno Kipkulei Metucella"/>
    <s v="Male"/>
    <s v="2567548"/>
    <s v="722353920"/>
    <s v="722353920"/>
    <s v=""/>
    <s v=""/>
    <n v="36.025548000000001"/>
    <n v="-0.307508"/>
    <s v="Nakuru"/>
    <s v="Njoro"/>
    <s v="Moogon"/>
    <s v="Mogoon"/>
    <x v="0"/>
    <s v="Nelson Mutai"/>
    <s v="Nelson Mutai"/>
    <s v="716309134"/>
    <s v="Informal Business"/>
    <s v="KENBIM"/>
    <s v="Masonry"/>
    <s v="03/04/2018"/>
  </r>
  <r>
    <s v="VPA6"/>
    <x v="865"/>
    <x v="0"/>
    <s v="Non Compliant"/>
    <s v="14th June,2017"/>
    <d v="2017-06-14T00:00:00"/>
    <s v="3rd August,2017"/>
    <d v="2017-08-03T00:00:00"/>
    <s v="Shikuku Omushieni Arlington"/>
    <s v="Male"/>
    <s v="99999"/>
    <s v="722987333"/>
    <s v="722987333"/>
    <s v=""/>
    <s v="711837435"/>
    <n v="36.132063000000002"/>
    <n v="-0.27490300000000001"/>
    <s v="Nakuru"/>
    <s v="Bahati"/>
    <s v="Munyeki"/>
    <s v="Upendo"/>
    <x v="0"/>
    <s v="Nelson Mutai"/>
    <s v="Nelson Mutai"/>
    <s v="716309134"/>
    <s v="Informal Business"/>
    <s v="KENBIM"/>
    <s v="Masonry"/>
    <s v="03/04/2018"/>
  </r>
  <r>
    <s v="VPA6"/>
    <x v="866"/>
    <x v="1"/>
    <s v=""/>
    <s v="29th March,2017"/>
    <d v="2017-03-29T00:00:00"/>
    <s v="6th May,2017"/>
    <d v="2017-05-06T00:00:00"/>
    <s v="Wambugu William Gichohi"/>
    <s v="Male"/>
    <s v="7669759"/>
    <s v="720669851"/>
    <s v="720669851"/>
    <s v=""/>
    <s v="723847753"/>
    <n v="36.416637999999999"/>
    <n v="1.9519999999999999E-2"/>
    <s v="Nyandarua"/>
    <s v="Ndaragwa"/>
    <s v="Mairoinya"/>
    <s v="Ritaya"/>
    <x v="2"/>
    <s v="KREEN"/>
    <s v="Francis Kinyanjui"/>
    <s v="726985649"/>
    <s v="Informal Business"/>
    <s v="MKD"/>
    <s v="Masonry"/>
    <s v="03/04/2018"/>
  </r>
  <r>
    <s v="VPA6"/>
    <x v="867"/>
    <x v="1"/>
    <s v=""/>
    <s v="12th August,2016"/>
    <d v="2016-08-12T00:00:00"/>
    <s v="1st October,2016"/>
    <d v="2016-10-01T00:00:00"/>
    <s v="Peter K Nyagah"/>
    <s v="Male"/>
    <s v="150340"/>
    <s v="724842442"/>
    <s v="2.55E+11"/>
    <s v=""/>
    <s v=""/>
    <n v="36.121431999999999"/>
    <n v="-0.17760200000000001"/>
    <s v="Nakuru"/>
    <s v="Bahati"/>
    <s v="Bahati"/>
    <s v="Ikirero"/>
    <x v="0"/>
    <s v="Christopher Njinju Ndungu"/>
    <s v="Christopher Njinju Ndungu"/>
    <s v=""/>
    <s v="Informal Business"/>
    <s v="KENBIM"/>
    <s v="Masonry"/>
    <s v="05/04/2018"/>
  </r>
  <r>
    <s v="VPA6"/>
    <x v="868"/>
    <x v="1"/>
    <s v=""/>
    <s v="21st November,2017"/>
    <d v="2017-11-21T00:00:00"/>
    <s v="10th January,2018"/>
    <d v="2018-01-10T00:00:00"/>
    <s v="Mwakatini Antony Andreah Mbeke"/>
    <s v="Male"/>
    <s v="1397864"/>
    <s v="710411048"/>
    <s v="710411048"/>
    <s v=""/>
    <s v=""/>
    <n v="38.316904999999998"/>
    <n v="-3.5007410000000001"/>
    <s v="Taita/Taveta"/>
    <s v="Mwatate"/>
    <s v="Godoma"/>
    <s v="Mwashoti"/>
    <x v="2"/>
    <s v="Nicholas Mwaengo"/>
    <s v="Nicholas Mwaengo"/>
    <s v="729326539"/>
    <s v="Informal Business"/>
    <s v="KENBIM"/>
    <s v="Masonry"/>
    <s v="05/04/2018"/>
  </r>
  <r>
    <s v="VPA6"/>
    <x v="869"/>
    <x v="1"/>
    <s v=""/>
    <s v="9th November,2017"/>
    <d v="2017-11-09T00:00:00"/>
    <s v="5th December,2017"/>
    <d v="2017-12-05T00:00:00"/>
    <s v="Wamaitha Njogu Cecilia"/>
    <s v="Female"/>
    <s v="11260552"/>
    <s v="715695527"/>
    <s v="715695527"/>
    <s v=""/>
    <s v=""/>
    <n v="36.162182000000001"/>
    <n v="-0.20041200000000001"/>
    <s v="Nakuru"/>
    <s v="Bahati"/>
    <s v="Bahati"/>
    <s v="Thayo"/>
    <x v="0"/>
    <s v="David Chege"/>
    <s v="David Chege Wangui"/>
    <s v="700713274"/>
    <s v="Informal Business"/>
    <s v="KENBIM"/>
    <s v="Masonry"/>
    <s v="05/04/2018"/>
  </r>
  <r>
    <s v="VPA6"/>
    <x v="870"/>
    <x v="1"/>
    <s v=""/>
    <s v="13th December,2016"/>
    <d v="2016-12-13T00:00:00"/>
    <s v="1st February,2017"/>
    <d v="2017-02-01T00:00:00"/>
    <s v="Darius Renson Mwambala Kimuzi"/>
    <s v="Male"/>
    <s v="22020811"/>
    <s v="721212911"/>
    <s v="2.55E+11"/>
    <s v=""/>
    <s v="2.55E+11"/>
    <n v="38.363923999999997"/>
    <n v="-3.421122"/>
    <s v="Taita/Taveta"/>
    <s v="Wundanyi"/>
    <s v="Wundanyi"/>
    <s v="Mlawa"/>
    <x v="3"/>
    <s v="Nicholas Mwaengo"/>
    <s v="Nicholas Mwaengo"/>
    <s v="729326539"/>
    <s v="Informal Business"/>
    <s v="KENBIM"/>
    <s v="Masonry"/>
    <s v="05/04/2018"/>
  </r>
  <r>
    <s v="VPA6"/>
    <x v="871"/>
    <x v="1"/>
    <s v=""/>
    <s v="7th March,2017"/>
    <d v="2017-03-07T00:00:00"/>
    <s v="14th April,2017"/>
    <d v="2017-04-14T00:00:00"/>
    <s v="Macharia Peter Maina"/>
    <s v="Male"/>
    <s v="1083279"/>
    <s v="722351420"/>
    <s v="722351420"/>
    <s v=""/>
    <s v=""/>
    <n v="37.079116999999997"/>
    <n v="-0.40138000000000001"/>
    <s v="Nyeri"/>
    <s v="Mathira West"/>
    <s v="Ngorano"/>
    <s v="Kabiruini"/>
    <x v="2"/>
    <s v="Peter Kiniu"/>
    <s v="Peter Mbithi Kiniu"/>
    <s v="724261558"/>
    <s v="Informal Business"/>
    <s v="KENBIM"/>
    <s v="Masonry"/>
    <s v="05/04/2018"/>
  </r>
  <r>
    <s v="VPA6"/>
    <x v="872"/>
    <x v="1"/>
    <s v=""/>
    <s v="6th March,2018"/>
    <d v="2018-03-06T00:00:00"/>
    <s v="25th April,2018"/>
    <d v="2018-04-25T00:00:00"/>
    <s v="Kipyego Abraham"/>
    <s v="Male"/>
    <s v="99999"/>
    <s v="722606419"/>
    <s v="722606419"/>
    <s v=""/>
    <s v=""/>
    <n v="35.339739999999999"/>
    <n v="0.59509999999999996"/>
    <s v="Uasin Gishu"/>
    <s v="Moiben"/>
    <s v="Sergoit"/>
    <s v="Sosit"/>
    <x v="2"/>
    <s v="Daniel Bartilol"/>
    <s v=""/>
    <s v=""/>
    <s v="Informal Business"/>
    <s v="MKD"/>
    <s v="Masonry"/>
    <s v="25/04/2018"/>
  </r>
  <r>
    <s v="VPA6"/>
    <x v="873"/>
    <x v="1"/>
    <s v=""/>
    <s v="6th March,2018"/>
    <d v="2018-03-06T00:00:00"/>
    <s v="25th April,2018"/>
    <d v="2018-04-25T00:00:00"/>
    <s v="Susan Too"/>
    <s v="Female"/>
    <s v="99999"/>
    <s v="712937641"/>
    <s v="712937641"/>
    <s v=""/>
    <s v=""/>
    <n v="35.150820000000003"/>
    <n v="0.57144799999999996"/>
    <s v="Uasin Gishu"/>
    <s v="Turbo"/>
    <s v="Turbo"/>
    <s v="Sosiani"/>
    <x v="2"/>
    <s v="Eliud Langat"/>
    <s v="Eliud Lagat"/>
    <s v="718180367"/>
    <s v="Informal Business"/>
    <s v="AKUT"/>
    <s v="Masonry"/>
    <s v="25/04/2018"/>
  </r>
  <r>
    <s v="VPA6"/>
    <x v="874"/>
    <x v="1"/>
    <s v=""/>
    <s v="26th April,2018"/>
    <d v="2018-04-26T00:00:00"/>
    <s v="15th May,2018"/>
    <d v="2018-05-15T00:00:00"/>
    <s v="Kuria Joseph Karanja"/>
    <s v="Male"/>
    <s v="4669432"/>
    <s v="722349174"/>
    <s v="722349174"/>
    <s v=""/>
    <s v="716426233"/>
    <n v="36.912669000000001"/>
    <n v="-0.82826200000000005"/>
    <s v="Murang'a"/>
    <s v="Kandara"/>
    <s v="Ruchu"/>
    <s v="Githumu"/>
    <x v="3"/>
    <s v="Washington Mwangi"/>
    <s v="Washington Mwangi Muinuki"/>
    <s v="725344246"/>
    <s v="Informal Business"/>
    <s v="KENBIM"/>
    <s v="Masonry"/>
    <s v="26/04/2018"/>
  </r>
  <r>
    <s v="VPA6"/>
    <x v="875"/>
    <x v="1"/>
    <s v=""/>
    <s v="14th March,2018"/>
    <d v="2018-03-14T00:00:00"/>
    <s v="2nd May,2018"/>
    <d v="2018-05-02T00:00:00"/>
    <s v="Kipkoech Emmy"/>
    <s v="Female"/>
    <s v="99999"/>
    <s v="700386727"/>
    <s v="700386727"/>
    <s v=""/>
    <s v="720956548"/>
    <n v="35.442408999999998"/>
    <n v="0.62569200000000003"/>
    <s v="Uasin Gishu"/>
    <s v="Moiben"/>
    <s v="Sergoit"/>
    <s v="Sosiot"/>
    <x v="2"/>
    <s v="Daniel Bartilol"/>
    <s v=""/>
    <s v=""/>
    <s v="Informal Business"/>
    <s v="KENBIM"/>
    <s v="Masonry"/>
    <s v="27/04/2018"/>
  </r>
  <r>
    <s v="VPA6"/>
    <x v="876"/>
    <x v="1"/>
    <s v=""/>
    <s v="30th March,2018"/>
    <d v="2018-03-30T00:00:00"/>
    <s v="17th May,2018"/>
    <d v="2018-05-17T00:00:00"/>
    <s v="Chepkonga Michael"/>
    <s v="Male"/>
    <s v="99999"/>
    <s v="721589647"/>
    <s v="721589647"/>
    <s v=""/>
    <s v=""/>
    <n v="35.331643999999997"/>
    <n v="0.56395899999999999"/>
    <s v="Uasin Gishu"/>
    <s v="Moiben"/>
    <s v="Sergoit"/>
    <s v="Chemaluk"/>
    <x v="3"/>
    <s v="Daniel Bartilol"/>
    <s v=""/>
    <s v=""/>
    <s v="Informal Business"/>
    <s v="KENBIM"/>
    <s v="Masonry"/>
    <s v="27/04/2018"/>
  </r>
  <r>
    <s v="VPA6"/>
    <x v="877"/>
    <x v="1"/>
    <s v=""/>
    <s v="1st January,2016"/>
    <d v="2016-01-01T00:00:00"/>
    <s v="1st September,2016"/>
    <d v="2016-09-01T00:00:00"/>
    <s v="Oyugi Otieno Morris"/>
    <s v="Male"/>
    <s v="99999"/>
    <s v="728033864"/>
    <s v="728033864"/>
    <s v=""/>
    <s v="716574034"/>
    <n v="34.372055000000003"/>
    <n v="-0.71532799999999996"/>
    <s v="Homa Bay"/>
    <s v="Ndhiwa"/>
    <s v="Ndiwa"/>
    <s v="Pala"/>
    <x v="1"/>
    <s v="Thomas Mboya Omwadho"/>
    <s v="Thomas Mboya Omwadho"/>
    <s v="725043676"/>
    <s v="Informal Business"/>
    <s v="KENBIM"/>
    <s v="Masonry"/>
    <s v="27/04/2018"/>
  </r>
  <r>
    <s v="VPA6"/>
    <x v="878"/>
    <x v="1"/>
    <s v=""/>
    <s v="10th March,2018"/>
    <d v="2018-03-10T00:00:00"/>
    <s v="29th April,2018"/>
    <d v="2018-04-29T00:00:00"/>
    <s v="Gitundu David Kuria"/>
    <s v="Male"/>
    <s v="5212025"/>
    <s v="722349792"/>
    <s v="722349792"/>
    <s v=""/>
    <s v="722349792"/>
    <n v="36.678556"/>
    <n v="-1.271598"/>
    <s v="Kiambu"/>
    <s v="Kikuyu"/>
    <s v="Kikuyu"/>
    <s v="Thogoto"/>
    <x v="2"/>
    <s v="Green Action Network Ltd"/>
    <s v="John Kuira"/>
    <s v="714169583"/>
    <s v="Informal Business"/>
    <s v="MKD"/>
    <s v="Masonry"/>
    <s v="29/04/2018"/>
  </r>
  <r>
    <s v="VPA6"/>
    <x v="879"/>
    <x v="1"/>
    <s v=""/>
    <s v="26th March,2018"/>
    <d v="2018-03-26T00:00:00"/>
    <s v="30th April,2018"/>
    <d v="2018-04-30T00:00:00"/>
    <s v="Dorothy Ngui Ngui"/>
    <s v="Male"/>
    <s v="23232477"/>
    <s v="720843871"/>
    <s v="720843871"/>
    <s v=""/>
    <s v="712208650"/>
    <n v="37.321624"/>
    <n v="-1.6093310000000001"/>
    <s v="Machakos"/>
    <s v="Machakos"/>
    <s v="Kalama"/>
    <s v="Nguruwa"/>
    <x v="0"/>
    <s v="Aggrey Itavale"/>
    <s v="Aggrey Itavale"/>
    <s v="712208650"/>
    <s v="Informal Business"/>
    <s v="KENBIM"/>
    <s v="Masonry"/>
    <s v="01/05/2018"/>
  </r>
  <r>
    <s v="VPA6"/>
    <x v="880"/>
    <x v="0"/>
    <s v="Unreachable"/>
    <s v="13th March,2018"/>
    <d v="2018-03-13T00:00:00"/>
    <s v="2nd May,2018"/>
    <d v="2018-05-02T00:00:00"/>
    <s v="Josyline Kegei"/>
    <s v="Female"/>
    <s v="28339596"/>
    <s v="723752317"/>
    <s v="723752317"/>
    <s v=""/>
    <s v=""/>
    <n v="35.571092"/>
    <n v="-4.0299999999999998E-4"/>
    <s v="Baringo"/>
    <s v="Koibatek"/>
    <s v="Mumberes"/>
    <s v="Kapkechir"/>
    <x v="2"/>
    <s v="Erickson K Musani"/>
    <s v="Ericson Kibet Musani"/>
    <s v="724601107"/>
    <s v="Informal Business"/>
    <s v="MKD"/>
    <s v="Masonry"/>
    <s v="02/05/2018"/>
  </r>
  <r>
    <s v="VPA6"/>
    <x v="881"/>
    <x v="0"/>
    <s v="Unreachable"/>
    <s v="13th March,2018"/>
    <d v="2018-03-13T00:00:00"/>
    <s v="2nd May,2018"/>
    <d v="2018-05-02T00:00:00"/>
    <s v="Viola Tubei"/>
    <s v="Female"/>
    <s v="20215843"/>
    <s v="729540323"/>
    <s v="729540323"/>
    <s v=""/>
    <s v=""/>
    <n v="35.582251999999997"/>
    <n v="1.867E-3"/>
    <s v="Baringo"/>
    <s v="Koibatek"/>
    <s v="Mumberes"/>
    <s v="Chemokoch"/>
    <x v="2"/>
    <s v="Erickson K Musani"/>
    <s v="Ericson Kibet Musani"/>
    <s v="724601107"/>
    <s v="Informal Business"/>
    <s v="MKD"/>
    <s v="Masonry"/>
    <s v="02/05/2018"/>
  </r>
  <r>
    <s v="VPA6"/>
    <x v="882"/>
    <x v="1"/>
    <s v=""/>
    <s v="23rd November,2017"/>
    <d v="2017-11-23T00:00:00"/>
    <s v="8th December,2017"/>
    <d v="2017-12-08T00:00:00"/>
    <s v="Kamau Gakombe Christopher"/>
    <s v="Male"/>
    <s v="10161722"/>
    <s v="791343500"/>
    <s v="791343500"/>
    <s v=""/>
    <s v="736352398"/>
    <n v="37.218940000000003"/>
    <n v="-0.573824"/>
    <s v="Kirinyaga"/>
    <s v="Kerugoya/Kutus"/>
    <s v="Mwirua"/>
    <s v="Ndigaru"/>
    <x v="2"/>
    <s v="Nicholas Kimenyi"/>
    <s v=""/>
    <s v=""/>
    <s v="Informal Business"/>
    <s v="MKD"/>
    <s v="Masonry"/>
    <s v="03/05/2018"/>
  </r>
  <r>
    <s v="VPA6"/>
    <x v="883"/>
    <x v="1"/>
    <s v=""/>
    <s v="4th January,2018"/>
    <d v="2018-01-04T00:00:00"/>
    <s v="2nd February,2018"/>
    <d v="2018-02-02T00:00:00"/>
    <s v="Opendi Mugendi Elias"/>
    <s v="Female"/>
    <s v="99999"/>
    <s v="721439993"/>
    <s v="721439993"/>
    <s v=""/>
    <s v="713179748"/>
    <n v="37.585489000000003"/>
    <n v="-0.43046099999999998"/>
    <s v="Embu"/>
    <s v="Runyenjes"/>
    <s v="Embu East"/>
    <s v="Gicheche"/>
    <x v="2"/>
    <s v="Peter Kivuti"/>
    <s v="Alex Mukundi"/>
    <s v="724641388"/>
    <s v="Informal Business"/>
    <s v="MKD"/>
    <s v="Masonry"/>
    <s v="03/05/2018"/>
  </r>
  <r>
    <s v="VPA6"/>
    <x v="884"/>
    <x v="1"/>
    <s v=""/>
    <s v="2nd May,2017"/>
    <d v="2017-05-02T00:00:00"/>
    <s v="14th February,2018"/>
    <d v="2018-02-14T00:00:00"/>
    <s v="Kiura Marigu Jane"/>
    <s v="Female"/>
    <s v="99999"/>
    <s v="721280378"/>
    <s v="721280378"/>
    <s v=""/>
    <s v="720804952"/>
    <n v="37.542459000000001"/>
    <n v="-0.49231599999999998"/>
    <s v="Embu"/>
    <s v="Embu West"/>
    <s v="Kithimu"/>
    <s v="Kamuthara"/>
    <x v="2"/>
    <s v="Peter Kivuti"/>
    <s v="Alex Mukundi"/>
    <s v="724641388"/>
    <s v="Informal Business"/>
    <s v="KENBIM"/>
    <s v="Masonry"/>
    <s v="03/05/2018"/>
  </r>
  <r>
    <s v="VPA6"/>
    <x v="885"/>
    <x v="1"/>
    <s v=""/>
    <s v="25th February,2018"/>
    <d v="2018-02-25T00:00:00"/>
    <s v="6th March,2018"/>
    <d v="2018-03-06T00:00:00"/>
    <s v="Njeru Lilian Njoka"/>
    <s v="Female"/>
    <s v="99999"/>
    <s v="716634166"/>
    <s v="716634162"/>
    <s v=""/>
    <s v="722941255"/>
    <n v="37.533127999999998"/>
    <n v="-0.46626600000000001"/>
    <s v="Embu"/>
    <s v="Embu West"/>
    <s v="Nembure"/>
    <s v="Nyamara"/>
    <x v="2"/>
    <s v="Peter Kivuti"/>
    <s v="Alex Mukundi"/>
    <s v="724641388"/>
    <s v="Informal Business"/>
    <s v="MKD"/>
    <s v="Masonry"/>
    <s v="03/05/2018"/>
  </r>
  <r>
    <s v="VPA6"/>
    <x v="886"/>
    <x v="1"/>
    <s v=""/>
    <s v="16th March,2018"/>
    <d v="2018-03-16T00:00:00"/>
    <s v="5th May,2018"/>
    <d v="2018-05-05T00:00:00"/>
    <s v="Gatonye Andrew Gatonye"/>
    <s v="Male"/>
    <s v="473941"/>
    <s v="722240577"/>
    <s v="722240577"/>
    <s v=""/>
    <s v=""/>
    <n v="37.168371999999998"/>
    <n v="-1.067977"/>
    <s v="Kiambu"/>
    <s v="Thika West"/>
    <s v="Gatuanyaga"/>
    <s v="Salama"/>
    <x v="0"/>
    <s v="John Chege Nyingi"/>
    <s v="John Chege Nyingi"/>
    <s v="723321416"/>
    <s v="Informal Business"/>
    <s v="KENBIM"/>
    <s v="Masonry"/>
    <s v="05/05/2018"/>
  </r>
  <r>
    <s v="VPA6"/>
    <x v="887"/>
    <x v="1"/>
    <s v=""/>
    <s v="1st March,2018"/>
    <d v="2018-03-01T00:00:00"/>
    <s v="6th May,2018"/>
    <d v="2018-05-06T00:00:00"/>
    <s v="Wambugu Joseph Karuri"/>
    <s v="Male"/>
    <s v="1180305"/>
    <s v="723910803"/>
    <s v="723910803"/>
    <s v=""/>
    <s v="720821841"/>
    <n v="36.400697000000001"/>
    <n v="5.3256999999999999E-2"/>
    <s v="Laikipia"/>
    <s v="Laikipia  West"/>
    <s v="Ngoru"/>
    <s v="Kiandege"/>
    <x v="2"/>
    <s v="KREEN"/>
    <s v="Francis Kinyanjui"/>
    <s v="726985649"/>
    <s v="Informal Business"/>
    <s v="MKD"/>
    <s v="Masonry"/>
    <s v="11/05/2018"/>
  </r>
  <r>
    <s v="VPA6"/>
    <x v="888"/>
    <x v="1"/>
    <s v=""/>
    <s v="9th January,2018"/>
    <d v="2018-01-09T00:00:00"/>
    <s v="9th May,2018"/>
    <d v="2018-05-09T00:00:00"/>
    <s v="Gikara Mary Wangari"/>
    <s v="Female"/>
    <s v="9322469"/>
    <s v="729247173"/>
    <s v="729247173"/>
    <s v=""/>
    <s v="723779675"/>
    <n v="36.460622000000001"/>
    <n v="6.4174999999999996E-2"/>
    <s v="Nyandarua"/>
    <s v="Ndaragwa"/>
    <s v="Mathingira"/>
    <s v="Nairobi"/>
    <x v="2"/>
    <s v="KREEN"/>
    <s v="Francis Kinyanjui"/>
    <s v="726985649"/>
    <s v="Informal Business"/>
    <s v="KENBIM"/>
    <s v="Masonry"/>
    <s v="11/05/2018"/>
  </r>
  <r>
    <s v="VPA6"/>
    <x v="889"/>
    <x v="1"/>
    <s v=""/>
    <s v="17th May,2018"/>
    <d v="2018-05-17T00:00:00"/>
    <s v="17th May,2018"/>
    <d v="2018-05-17T00:00:00"/>
    <s v="Kiio Peter Musyoka"/>
    <s v="Male"/>
    <s v="4890066"/>
    <s v="711645317"/>
    <s v="711645317"/>
    <s v=""/>
    <s v="727392239"/>
    <n v="37.352468999999999"/>
    <n v="-1.251611"/>
    <s v="Machakos"/>
    <s v="Matungulu"/>
    <s v="Matungulu"/>
    <s v="Uamani"/>
    <x v="2"/>
    <s v="Willium Kauni"/>
    <s v="Kauni"/>
    <s v="726841650"/>
    <s v="Informal Business"/>
    <s v="MKD"/>
    <s v="Masonry"/>
    <s v="17/05/2018"/>
  </r>
  <r>
    <s v="VPA6"/>
    <x v="890"/>
    <x v="1"/>
    <s v=""/>
    <s v="14th February,2018"/>
    <d v="2018-02-14T00:00:00"/>
    <s v="20th April,2018"/>
    <d v="2018-04-20T00:00:00"/>
    <s v="Lucy Karanja Wanjiku"/>
    <s v="Female"/>
    <s v="4271950"/>
    <s v="72178458"/>
    <s v="721784588"/>
    <s v=""/>
    <s v=""/>
    <n v="36.108446999999998"/>
    <n v="-0.28559499999999999"/>
    <s v="Nakuru"/>
    <s v="Nakuru Town"/>
    <s v="Nakuru East"/>
    <s v="Section 58"/>
    <x v="2"/>
    <s v="Anthony Ndungu Kamau"/>
    <s v="Anthony Ndungu Kamau"/>
    <s v="722878722"/>
    <s v="Informal Business"/>
    <s v="MKD"/>
    <s v="Masonry"/>
    <s v="20/05/2018"/>
  </r>
  <r>
    <s v="VPA6"/>
    <x v="891"/>
    <x v="1"/>
    <s v=""/>
    <s v="7th February,2017"/>
    <d v="2017-02-07T00:00:00"/>
    <s v="6th January,2018"/>
    <d v="2018-01-06T00:00:00"/>
    <s v="David Kipsang Mibei"/>
    <s v="Male"/>
    <s v="736393"/>
    <s v="727577692"/>
    <s v="727576921"/>
    <s v=""/>
    <s v=""/>
    <n v="35.703434999999999"/>
    <n v="-0.55160699999999996"/>
    <s v="Nakuru"/>
    <s v="Kuresoi"/>
    <s v="Keringet"/>
    <s v="Bondet/Milimet"/>
    <x v="1"/>
    <s v="Lazarus N Kariuki"/>
    <s v="Lazurus Kariuki Ndotu"/>
    <s v="723327497"/>
    <s v="Informal Business"/>
    <s v="KENBIM"/>
    <s v="Masonry"/>
    <s v="20/05/2018"/>
  </r>
  <r>
    <s v="VPA6"/>
    <x v="892"/>
    <x v="1"/>
    <s v=""/>
    <s v="27th October,2017"/>
    <d v="2017-10-27T00:00:00"/>
    <s v="7th November,2017"/>
    <d v="2017-11-07T00:00:00"/>
    <s v="John Kiritu M"/>
    <s v="Male"/>
    <s v="800519"/>
    <s v="722822458"/>
    <s v="722822458"/>
    <s v=""/>
    <s v=""/>
    <n v="36.105232999999998"/>
    <n v="-0.23738000000000001"/>
    <s v="Nakuru"/>
    <s v="Nakuru North"/>
    <s v="Kiamaina"/>
    <s v="Upper Heshima"/>
    <x v="0"/>
    <s v="Anthony Ndungu Kamau"/>
    <s v="Anthony Ndungu Kamau"/>
    <s v="722878722"/>
    <s v="Informal Business"/>
    <s v="MKD"/>
    <s v="Masonry"/>
    <s v="20/05/2018"/>
  </r>
  <r>
    <s v="VPA6"/>
    <x v="893"/>
    <x v="1"/>
    <s v=""/>
    <s v="14th January,2018"/>
    <d v="2018-01-14T00:00:00"/>
    <s v="2nd February,2018"/>
    <d v="2018-02-02T00:00:00"/>
    <s v="Jane Nyambura Kairu"/>
    <s v="Female"/>
    <s v="2307349"/>
    <s v="713640844"/>
    <s v="713640844"/>
    <s v=""/>
    <s v="722801547"/>
    <n v="36.157252"/>
    <n v="-0.25714799999999999"/>
    <s v="Nakuru"/>
    <s v="Bahati"/>
    <s v="Muronyo"/>
    <s v="Baraka"/>
    <x v="0"/>
    <s v="Anthony Ndungu Kamau"/>
    <s v="Anthony Ndungu Kamau"/>
    <s v="722878722"/>
    <s v="Informal Business"/>
    <s v="MKD"/>
    <s v="Masonry"/>
    <s v="20/05/2018"/>
  </r>
  <r>
    <s v="VPA6"/>
    <x v="894"/>
    <x v="1"/>
    <s v=""/>
    <s v="3rd February,2018"/>
    <d v="2018-02-03T00:00:00"/>
    <s v="13th April,2018"/>
    <d v="2018-04-13T00:00:00"/>
    <s v="Abel Joel Ajega"/>
    <s v="Male"/>
    <s v="26402630"/>
    <s v="254711626685"/>
    <s v="711626685"/>
    <s v=""/>
    <s v=""/>
    <n v="36.149656999999998"/>
    <n v="-0.28384799999999999"/>
    <s v="Nakuru"/>
    <s v="Bahati"/>
    <s v="Kiamunyeki"/>
    <s v="Posta"/>
    <x v="1"/>
    <s v="Anthony Ndungu Kamau"/>
    <s v="Anthony Ndungu Kamau"/>
    <s v="722878722"/>
    <s v="Informal Business"/>
    <s v="MKD"/>
    <s v="Masonry"/>
    <s v="20/05/2018"/>
  </r>
  <r>
    <s v="VPA6"/>
    <x v="895"/>
    <x v="0"/>
    <s v="Under Verification"/>
    <s v="27th February,2018"/>
    <d v="2018-02-27T00:00:00"/>
    <s v="4th April,2018"/>
    <d v="2018-04-04T00:00:00"/>
    <s v="Miriam Munyoro Wangari"/>
    <s v="Female"/>
    <s v="99999"/>
    <s v="0711886272"/>
    <s v="711886272"/>
    <s v=""/>
    <s v="705839994"/>
    <n v="36.149957000000001"/>
    <n v="-0.33228000000000002"/>
    <s v="Nakuru"/>
    <s v="Nakuru Town"/>
    <s v="Nakuru East"/>
    <s v="Pipeline"/>
    <x v="3"/>
    <s v="Anthony Ndungu Kamau"/>
    <s v="Anthony Ndungu Kamau"/>
    <s v="722878722"/>
    <s v="Informal Business"/>
    <s v="MKD"/>
    <s v="Masonry"/>
    <s v="20/05/2018"/>
  </r>
  <r>
    <s v="VPA6"/>
    <x v="896"/>
    <x v="1"/>
    <s v=""/>
    <s v="12th May,2017"/>
    <d v="2017-05-12T00:00:00"/>
    <s v="1st July,2017"/>
    <d v="2017-07-01T00:00:00"/>
    <s v="Ginorah Sambo Ngali"/>
    <s v="Female"/>
    <s v="20332584"/>
    <s v="729917825"/>
    <s v="729917825"/>
    <s v=""/>
    <s v=""/>
    <n v="38.378591"/>
    <n v="-3.5038149999999999"/>
    <s v="Taita/Taveta"/>
    <s v="Mwatate"/>
    <s v="Kidaya"/>
    <s v="Mlombo"/>
    <x v="2"/>
    <s v="Biogas Taita Limited"/>
    <s v="Stephen Nyange"/>
    <s v="710865305"/>
    <s v="Informal Business"/>
    <s v="KENBIM"/>
    <s v="Masonry"/>
    <s v="22/05/2018"/>
  </r>
  <r>
    <s v="VPA6"/>
    <x v="897"/>
    <x v="0"/>
    <s v="Unreachable"/>
    <s v="3rd April,2018"/>
    <d v="2018-04-03T00:00:00"/>
    <s v="23rd May,2018"/>
    <d v="2018-05-23T00:00:00"/>
    <s v="Wachira Rose"/>
    <s v="Female"/>
    <s v="99999"/>
    <s v="722498099"/>
    <s v="722498099"/>
    <s v=""/>
    <s v=""/>
    <n v="37.296173000000003"/>
    <n v="-0.50995100000000004"/>
    <s v="Kirinyaga"/>
    <s v="Kerugoya/Kutus"/>
    <s v="Kimandi"/>
    <s v="Rutui"/>
    <x v="0"/>
    <s v="Joshua Wachira"/>
    <s v="Joshua Wachira"/>
    <s v="720589293"/>
    <s v="Informal Business"/>
    <s v="KENBIM"/>
    <s v="Masonry"/>
    <s v="23/05/2018"/>
  </r>
  <r>
    <s v="VPA6"/>
    <x v="898"/>
    <x v="1"/>
    <s v=""/>
    <s v="18th January,2018"/>
    <d v="2018-01-18T00:00:00"/>
    <s v="18th February,2018"/>
    <d v="2018-02-18T00:00:00"/>
    <s v="Kibuka Anthony"/>
    <s v="Male"/>
    <s v="99999"/>
    <s v="729361982"/>
    <s v="729361982"/>
    <s v=""/>
    <s v=""/>
    <n v="36.724871"/>
    <n v="-0.15973200000000001"/>
    <s v="Nyeri"/>
    <s v="Kieni West"/>
    <s v="Mugunda"/>
    <s v="Bagamoyo"/>
    <x v="1"/>
    <s v="Simon Kabucho"/>
    <s v="Simon Kabucho"/>
    <s v="726725953"/>
    <s v="Informal Business"/>
    <s v="MKD"/>
    <s v="Masonry"/>
    <s v="04/06/2018"/>
  </r>
  <r>
    <s v="VPA6"/>
    <x v="899"/>
    <x v="1"/>
    <s v=""/>
    <s v="15th April,2018"/>
    <d v="2018-04-15T00:00:00"/>
    <s v="25th May,2018"/>
    <d v="2018-05-25T00:00:00"/>
    <s v="Njenga Susan Wangui"/>
    <s v="Female"/>
    <s v="34200189"/>
    <s v="720593207"/>
    <s v="720593207"/>
    <s v=""/>
    <s v="725805220"/>
    <n v="37.125518"/>
    <n v="-1.069917"/>
    <s v="Kiambu"/>
    <s v="Thika East"/>
    <s v="Kamenu"/>
    <s v="Kisii Estate"/>
    <x v="2"/>
    <s v="Joseph Mbariu"/>
    <s v="Joseph Muchirira Mugo"/>
    <s v="723483314"/>
    <s v="Informal Business"/>
    <s v="KENBIM"/>
    <s v="Masonry"/>
    <s v="04/06/2018"/>
  </r>
  <r>
    <s v="VPA6"/>
    <x v="900"/>
    <x v="1"/>
    <s v=""/>
    <s v="15th April,2018"/>
    <d v="2018-04-15T00:00:00"/>
    <s v="4th June,2018"/>
    <d v="2018-06-04T00:00:00"/>
    <s v="Mwalugha Kambale Kambale"/>
    <s v="Female"/>
    <s v="8457594"/>
    <s v="711688660"/>
    <s v="711688660"/>
    <s v=""/>
    <s v=""/>
    <n v="38.437631000000003"/>
    <n v="-3.481986"/>
    <s v="Taita/Taveta"/>
    <s v="Mwatate"/>
    <s v="Landi"/>
    <s v="California"/>
    <x v="1"/>
    <s v="Pitwel Mwadime"/>
    <s v="Pitwel Mwadime"/>
    <s v="729162817"/>
    <s v="Informal Business"/>
    <s v="KENBIM"/>
    <s v="Masonry"/>
    <s v="04/06/2018"/>
  </r>
  <r>
    <s v="VPA6"/>
    <x v="901"/>
    <x v="1"/>
    <s v=""/>
    <s v="15th April,2018"/>
    <d v="2018-04-15T00:00:00"/>
    <s v="4th June,2018"/>
    <d v="2018-06-04T00:00:00"/>
    <s v="Mwadawa Joel Kalema"/>
    <s v="Male"/>
    <s v="13270210"/>
    <s v="729554527"/>
    <s v="729554527"/>
    <s v=""/>
    <s v="726855146"/>
    <n v="38.441592999999997"/>
    <n v="-3.478618"/>
    <s v="Taita/Taveta"/>
    <s v="Mwatate"/>
    <s v="Mwatate"/>
    <s v="California"/>
    <x v="1"/>
    <s v="Pitwel Mwadime"/>
    <s v="Pitwel Mwadime"/>
    <s v="729162817"/>
    <s v="Informal Business"/>
    <s v="KENBIM"/>
    <s v="Masonry"/>
    <s v="04/06/2018"/>
  </r>
  <r>
    <s v="VPA6"/>
    <x v="902"/>
    <x v="1"/>
    <s v=""/>
    <s v="16th May,2018"/>
    <d v="2018-05-16T00:00:00"/>
    <s v="6th June,2018"/>
    <d v="2018-06-06T00:00:00"/>
    <s v="Beatreace Githinji Wanjiku"/>
    <s v="Female"/>
    <s v="12831136"/>
    <s v="704173846"/>
    <s v="704173846"/>
    <s v=""/>
    <s v="717574198"/>
    <n v="36.175516999999999"/>
    <n v="-0.18809799999999999"/>
    <s v="Nakuru"/>
    <s v="Bahati"/>
    <s v="Wendo"/>
    <s v="Wendo"/>
    <x v="0"/>
    <s v="Simon Kabucho"/>
    <s v="Simon Kabucho"/>
    <s v="726725953"/>
    <s v="Informal Business"/>
    <s v="MKD"/>
    <s v="Masonry"/>
    <s v="06/06/2018"/>
  </r>
  <r>
    <s v="VPA6"/>
    <x v="903"/>
    <x v="1"/>
    <s v=""/>
    <s v="21st April,2018"/>
    <d v="2018-04-21T00:00:00"/>
    <s v="27th May,2018"/>
    <d v="2018-05-27T00:00:00"/>
    <s v="Kissinger Momanyi Moruri"/>
    <s v="Male"/>
    <s v="99999"/>
    <s v="725258488"/>
    <s v="725258488"/>
    <s v=""/>
    <s v="725639400"/>
    <n v="34.901404999999997"/>
    <n v="-0.62329999999999997"/>
    <s v="Nyamira"/>
    <s v="Nyamira"/>
    <s v="Nyamira South"/>
    <s v="Nyabichuki"/>
    <x v="2"/>
    <s v="George Otwori"/>
    <s v="George Otwori"/>
    <s v="710742379"/>
    <s v="Informal Business"/>
    <s v="MKD"/>
    <s v="Masonry"/>
    <s v="08/06/2018"/>
  </r>
  <r>
    <s v="VPA6"/>
    <x v="904"/>
    <x v="1"/>
    <s v=""/>
    <s v="20th March,2018"/>
    <d v="2018-03-20T00:00:00"/>
    <s v="1st April,2018"/>
    <d v="2018-04-01T00:00:00"/>
    <s v="Biritha Torori Gesare"/>
    <s v="Female"/>
    <s v="559599"/>
    <s v="723078079"/>
    <s v="723078079"/>
    <s v=""/>
    <s v="741159339"/>
    <n v="34.838363000000001"/>
    <n v="-0.69716699999999998"/>
    <s v="Nyamira"/>
    <s v="Nyamira North"/>
    <s v="Nyamira North"/>
    <s v="Kiandege"/>
    <x v="3"/>
    <s v="George Otwori"/>
    <s v="George Otwori"/>
    <s v="710742379"/>
    <s v="Informal Business"/>
    <s v="KENBIM"/>
    <s v="Masonry"/>
    <s v="08/06/2018"/>
  </r>
  <r>
    <s v="VPA6"/>
    <x v="905"/>
    <x v="0"/>
    <s v="Unreachable"/>
    <s v="1st May,2018"/>
    <d v="2018-05-01T00:00:00"/>
    <s v="7th June,2018"/>
    <d v="2018-06-07T00:00:00"/>
    <s v="Mary Wilson Mbaluze"/>
    <s v="Female"/>
    <s v="5172376"/>
    <s v="726072808"/>
    <s v="726072808"/>
    <s v=""/>
    <s v="729015098"/>
    <n v="35.701658999999999"/>
    <n v="-0.503579"/>
    <s v="Nakuru"/>
    <s v="Nakuru North"/>
    <s v="Keringeti"/>
    <s v="Tendweti"/>
    <x v="0"/>
    <s v="Simon Kabucho"/>
    <s v="Simon Kabucho"/>
    <s v="726725953"/>
    <s v="Informal Business"/>
    <s v="MKD"/>
    <s v="Masonry"/>
    <s v="09/06/2018"/>
  </r>
  <r>
    <s v="VPA6"/>
    <x v="906"/>
    <x v="1"/>
    <s v=""/>
    <s v="10th May,2018"/>
    <d v="2018-05-10T00:00:00"/>
    <s v="9th June,2018"/>
    <d v="2018-06-09T00:00:00"/>
    <s v="Jackline Mochama Bitutu"/>
    <s v="Female"/>
    <s v="22979326"/>
    <s v="717344461"/>
    <s v="706336767"/>
    <s v=""/>
    <s v="717344461"/>
    <n v="34.692948000000001"/>
    <n v="-0.69005000000000005"/>
    <s v="KISII"/>
    <s v="Kisii South"/>
    <s v="Kisii South"/>
    <s v="Mochiche"/>
    <x v="3"/>
    <s v="George Otwori"/>
    <s v="George Otwori"/>
    <s v="710742379"/>
    <s v="Informal Business"/>
    <s v="MKD"/>
    <s v="Masonry"/>
    <s v="11/06/2018"/>
  </r>
  <r>
    <s v="VPA6"/>
    <x v="907"/>
    <x v="1"/>
    <s v=""/>
    <s v="22nd January,2018"/>
    <d v="2018-01-22T00:00:00"/>
    <s v="28th April,2018"/>
    <d v="2018-04-28T00:00:00"/>
    <s v="Kimani Beth Wanjiru"/>
    <s v="Female"/>
    <s v="23557074"/>
    <s v="717567709"/>
    <s v="717567709"/>
    <s v=""/>
    <s v=""/>
    <n v="35.022224999999999"/>
    <n v="2.5704000000000001E-2"/>
    <s v="Nandi"/>
    <s v="Aldai"/>
    <s v="Ndurio"/>
    <s v="Sarma"/>
    <x v="0"/>
    <s v="Lilian Lelei"/>
    <s v="Lilian Lelei"/>
    <s v="710494562"/>
    <s v="Informal Business"/>
    <s v="MKD"/>
    <s v="Masonry"/>
    <s v="12/06/2018"/>
  </r>
  <r>
    <s v="VPA6"/>
    <x v="908"/>
    <x v="1"/>
    <s v=""/>
    <s v="12th May,2018"/>
    <d v="2018-05-12T00:00:00"/>
    <s v="12th June,2018"/>
    <d v="2018-06-12T00:00:00"/>
    <s v="Gicuki Gicuhi Ephantus"/>
    <s v="Female"/>
    <s v="5552250"/>
    <s v="728884123"/>
    <s v="728884123"/>
    <s v=""/>
    <s v="725289671"/>
    <n v="36.406284999999997"/>
    <n v="1.8983E-2"/>
    <s v="Nyandarua"/>
    <s v="Ndaragwa"/>
    <s v="Mairoinya"/>
    <s v="Kamukunga"/>
    <x v="2"/>
    <s v="KREEN"/>
    <s v="Francis Kinyanjui"/>
    <s v="726985649"/>
    <s v="Informal Business"/>
    <s v="MKD"/>
    <s v="Masonry"/>
    <s v="13/06/2018"/>
  </r>
  <r>
    <s v="VPA6"/>
    <x v="909"/>
    <x v="1"/>
    <s v=""/>
    <s v="24th April,2018"/>
    <d v="2018-04-24T00:00:00"/>
    <s v="13th June,2018"/>
    <d v="2018-06-13T00:00:00"/>
    <s v="Njuguna Abraham Kaburi"/>
    <s v="Male"/>
    <s v="99999"/>
    <s v="720794385"/>
    <s v="720794385"/>
    <s v=""/>
    <s v="729639246"/>
    <n v="35.080883"/>
    <n v="1.052845"/>
    <s v="Trans Nzoia"/>
    <s v="Cherengany"/>
    <s v="Sitatunga"/>
    <s v="Makoi"/>
    <x v="0"/>
    <s v="Samson Tenai"/>
    <s v="Samson Tenai"/>
    <s v="725281748"/>
    <s v="Informal Business"/>
    <s v="KENBIM"/>
    <s v="Masonry"/>
    <s v="13/06/2018"/>
  </r>
  <r>
    <s v="VPA6"/>
    <x v="910"/>
    <x v="1"/>
    <s v=""/>
    <s v="24th April,2018"/>
    <d v="2018-04-24T00:00:00"/>
    <s v="13th June,2018"/>
    <d v="2018-06-13T00:00:00"/>
    <s v="Rono Jeremiah Bitok"/>
    <s v="Male"/>
    <s v="99999"/>
    <s v="710163033"/>
    <s v="722696381"/>
    <s v=""/>
    <s v="710163033"/>
    <n v="35.068947000000001"/>
    <n v="0.950681"/>
    <s v="Trans Nzoia"/>
    <s v="Kiminini"/>
    <s v="Waitaluk"/>
    <s v="Toro"/>
    <x v="0"/>
    <s v="Samson Tenai"/>
    <s v="Samson Tenai"/>
    <s v="725281748"/>
    <s v="Informal Business"/>
    <s v="KENBIM"/>
    <s v="Masonry"/>
    <s v="13/06/2018"/>
  </r>
  <r>
    <s v="VPA6"/>
    <x v="911"/>
    <x v="1"/>
    <s v=""/>
    <s v="2nd March,2018"/>
    <d v="2018-03-02T00:00:00"/>
    <s v="14th May,2018"/>
    <d v="2018-05-14T00:00:00"/>
    <s v="Jacob Kipsang Kipsang"/>
    <s v="Male"/>
    <s v="99999"/>
    <s v="720777904"/>
    <s v="720777904"/>
    <s v=""/>
    <s v="720777904"/>
    <n v="35.135804999999998"/>
    <n v="0.20635200000000001"/>
    <s v="Nandi"/>
    <s v="Nandi Central"/>
    <s v="Kapsabet"/>
    <s v="Chabaribari"/>
    <x v="2"/>
    <s v="Aggrey Itavale"/>
    <s v="Aggrey Itavale"/>
    <s v="712208650"/>
    <s v="Informal Business"/>
    <s v="KENBIM"/>
    <s v="Masonry"/>
    <s v="15/06/2018"/>
  </r>
  <r>
    <s v="VPA6"/>
    <x v="912"/>
    <x v="1"/>
    <s v=""/>
    <s v="19th March,2018"/>
    <d v="2018-03-19T00:00:00"/>
    <s v="8th May,2018"/>
    <d v="2018-05-08T00:00:00"/>
    <s v="John Wanyonyi Wanyonyi"/>
    <s v="Male"/>
    <s v="99999"/>
    <s v="715444911"/>
    <s v="715444911"/>
    <s v=""/>
    <s v="715444911"/>
    <n v="35.024532000000001"/>
    <n v="0.97877400000000003"/>
    <s v="Trans Nzoia"/>
    <s v="Kitale"/>
    <s v="Katuwa"/>
    <s v="Katuwa"/>
    <x v="1"/>
    <s v="Aggrey Itavale"/>
    <s v="Aggrey Itavale"/>
    <s v="712208650"/>
    <s v="Informal Business"/>
    <s v="KENBIM"/>
    <s v="Masonry"/>
    <s v="15/06/2018"/>
  </r>
  <r>
    <s v="VPA6"/>
    <x v="913"/>
    <x v="1"/>
    <s v=""/>
    <s v="11th July,2017"/>
    <d v="2017-07-11T00:00:00"/>
    <s v="15th September,2017"/>
    <d v="2017-09-15T00:00:00"/>
    <s v="Mburuti Esther Wanjiku"/>
    <s v="Female"/>
    <s v="2468893"/>
    <s v="712000405"/>
    <s v="712000405"/>
    <s v=""/>
    <s v=""/>
    <n v="36.883819000000003"/>
    <n v="-1.0808599999999999"/>
    <s v="Kiambu"/>
    <s v="Githunguri"/>
    <s v="Kwamuthai"/>
    <s v="Thuita"/>
    <x v="1"/>
    <s v="Geoffrey Ndua Mbugua"/>
    <s v="Geoffrey Ndua Mbugua"/>
    <s v="724608147"/>
    <s v="Informal Business"/>
    <s v="MKD"/>
    <s v="Masonry"/>
    <s v="16/06/2018"/>
  </r>
  <r>
    <s v="VPA6"/>
    <x v="914"/>
    <x v="2"/>
    <s v="Non Compliant"/>
    <s v="12th June,2018"/>
    <d v="2018-06-12T00:00:00"/>
    <s v="12th June,2018"/>
    <d v="2018-06-12T00:00:00"/>
    <s v="Simatwo Milka Jepkosgey"/>
    <s v="Female"/>
    <s v="1167158"/>
    <s v="711128115"/>
    <s v="711128115"/>
    <s v=""/>
    <s v=""/>
    <n v="35.239131"/>
    <n v="0.217697"/>
    <s v="Nandi"/>
    <s v="Nandi Central"/>
    <s v="Nandi Central"/>
    <s v="Kapnyeberai"/>
    <x v="7"/>
    <s v="Rehau"/>
    <s v="Peter Lagat"/>
    <s v="704859310"/>
    <s v="Informal Business"/>
    <s v="Rehau"/>
    <s v="PVC"/>
    <s v="17/06/2018"/>
  </r>
  <r>
    <s v="VPA6"/>
    <x v="915"/>
    <x v="1"/>
    <s v=""/>
    <s v="15th January,2018"/>
    <d v="2018-01-15T00:00:00"/>
    <s v="15th April,2018"/>
    <d v="2018-04-15T00:00:00"/>
    <s v="Philmon Mwavali"/>
    <s v="Male"/>
    <s v="833765"/>
    <s v="722914875"/>
    <s v="722914875"/>
    <s v=""/>
    <s v="703908357"/>
    <n v="34.770257999999998"/>
    <n v="0.119015"/>
    <s v="Vihiga"/>
    <s v="Sabatia"/>
    <s v="Sabatia"/>
    <s v="Mudete"/>
    <x v="3"/>
    <s v="Patrick Kedemi Angundu"/>
    <s v="Patrick Kedemi Angundu"/>
    <s v="704684007"/>
    <s v="Informal Business"/>
    <s v="KENBIM"/>
    <s v="Masonry"/>
    <s v="18/06/2018"/>
  </r>
  <r>
    <s v="VPA6"/>
    <x v="916"/>
    <x v="1"/>
    <s v=""/>
    <s v="10th January,2018"/>
    <d v="2018-01-10T00:00:00"/>
    <s v="5th April,2018"/>
    <d v="2018-04-05T00:00:00"/>
    <s v="Tobosei Ben Kiprono"/>
    <s v="Male"/>
    <s v="99999"/>
    <s v="721651269"/>
    <s v="721651269"/>
    <s v=""/>
    <s v=""/>
    <n v="35.409427999999998"/>
    <n v="0.53698500000000005"/>
    <s v="Uasin Gishu"/>
    <s v="Moiben"/>
    <s v="Koitoror"/>
    <s v="Tuiyo-Luk"/>
    <x v="0"/>
    <s v="Matthew Kemboi"/>
    <s v="Mathew Kemboi"/>
    <s v="722819916"/>
    <s v="Informal Business"/>
    <s v="KENBIM"/>
    <s v="Masonry"/>
    <s v="21/06/2018"/>
  </r>
  <r>
    <s v="VPA6"/>
    <x v="917"/>
    <x v="1"/>
    <s v=""/>
    <s v="7th August,2017"/>
    <d v="2017-08-07T00:00:00"/>
    <s v="1st November,2017"/>
    <d v="2017-11-01T00:00:00"/>
    <s v="Rose Bulimu Boaz"/>
    <s v="Female"/>
    <s v="5731165"/>
    <s v="713963852"/>
    <s v="713963852"/>
    <s v=""/>
    <s v="705852907"/>
    <n v="34.967337000000001"/>
    <n v="0.645007"/>
    <s v="Kakamega"/>
    <s v="Lugari"/>
    <s v="Lugari"/>
    <s v="Msusu"/>
    <x v="3"/>
    <s v="Patrick Kedemi Angundu"/>
    <s v="Patrick Kedemi Angundu"/>
    <s v="735066637"/>
    <s v="Informal Business"/>
    <s v="KENBIM"/>
    <s v="Masonry"/>
    <s v="25/06/2018"/>
  </r>
  <r>
    <s v="VPA6"/>
    <x v="918"/>
    <x v="1"/>
    <s v=""/>
    <s v="20th June,2017"/>
    <d v="2017-06-20T00:00:00"/>
    <s v="20th January,2018"/>
    <d v="2018-01-20T00:00:00"/>
    <s v="Barack George Otwori Ojuok"/>
    <s v="Male"/>
    <s v="4824455"/>
    <s v="721306536"/>
    <s v="721306536"/>
    <s v=""/>
    <s v="710758753"/>
    <n v="34.856091999999997"/>
    <n v="-0.45522200000000002"/>
    <s v="Homa Bay"/>
    <s v="Rachuonyo North"/>
    <s v="Rachuonyo  North"/>
    <s v="Nyamang'Aria"/>
    <x v="2"/>
    <s v="George Otwori"/>
    <s v="George Otwori"/>
    <s v="710742379"/>
    <s v="Informal Business"/>
    <s v="MKD"/>
    <s v="Masonry"/>
    <s v="25/06/2018"/>
  </r>
  <r>
    <s v="VPA6"/>
    <x v="919"/>
    <x v="1"/>
    <s v=""/>
    <s v="20th January,2018"/>
    <d v="2018-01-20T00:00:00"/>
    <s v="20th May,2018"/>
    <d v="2018-05-20T00:00:00"/>
    <s v="Michael N/A Odhiambo"/>
    <s v="Male"/>
    <s v="12672162"/>
    <s v="726512638"/>
    <s v="726512638"/>
    <s v=""/>
    <s v="726512637"/>
    <n v="34.577015000000003"/>
    <n v="-0.84125499999999998"/>
    <s v="Migori"/>
    <s v="Awendo"/>
    <s v="Awendo"/>
    <s v="Hosea"/>
    <x v="3"/>
    <s v="George Otwori"/>
    <s v="George Otwori"/>
    <s v="710742379"/>
    <s v="Informal Business"/>
    <s v="MKD"/>
    <s v="Masonry"/>
    <s v="25/06/2018"/>
  </r>
  <r>
    <s v="VPA6"/>
    <x v="920"/>
    <x v="1"/>
    <s v=""/>
    <s v="22nd September,2016"/>
    <d v="2016-09-22T00:00:00"/>
    <s v="15th December,2016"/>
    <d v="2016-12-15T00:00:00"/>
    <s v="Maina Kariuki Samuel"/>
    <s v="Female"/>
    <s v="99999"/>
    <s v="700273503"/>
    <s v="700273503"/>
    <s v=""/>
    <s v=""/>
    <n v="36.189126999999999"/>
    <n v="-0.19011500000000001"/>
    <s v="Nakuru"/>
    <s v="Bahati"/>
    <s v="Bahati"/>
    <s v="Sinda Lodge"/>
    <x v="2"/>
    <s v="Peter Mutanga"/>
    <s v="Peter Mutang'a Goko"/>
    <s v="723421713"/>
    <s v="Informal Business"/>
    <s v="KENBIM"/>
    <s v="Masonry"/>
    <s v="26/06/2018"/>
  </r>
  <r>
    <s v="VPA6"/>
    <x v="921"/>
    <x v="1"/>
    <s v=""/>
    <s v="4th April,2018"/>
    <d v="2018-04-04T00:00:00"/>
    <s v="30th May,2018"/>
    <d v="2018-05-30T00:00:00"/>
    <s v="Githinji Peter Kagwi"/>
    <s v="Male"/>
    <s v="5745625"/>
    <s v="722495114"/>
    <s v="722495114"/>
    <s v=""/>
    <s v="725527968"/>
    <n v="37.175763000000003"/>
    <n v="-0.43133500000000002"/>
    <s v="Nyeri"/>
    <s v="Mathira"/>
    <s v="Chehe"/>
    <s v="Kariki"/>
    <x v="1"/>
    <s v="Zablon Kimindio Kibara"/>
    <s v="Zablon Kimindo Kibara"/>
    <s v="726350010"/>
    <s v="Informal Business"/>
    <s v="KENBIM"/>
    <s v="Masonry"/>
    <s v="28/06/2018"/>
  </r>
  <r>
    <s v="VPA6"/>
    <x v="922"/>
    <x v="1"/>
    <s v=""/>
    <s v="6th April,2016"/>
    <d v="2016-04-06T00:00:00"/>
    <s v="14th October,2016"/>
    <d v="2016-10-14T00:00:00"/>
    <s v="Joel Muchiri"/>
    <s v="Male"/>
    <s v="99999"/>
    <s v="723578468"/>
    <s v="723578468"/>
    <s v=""/>
    <s v=""/>
    <n v="36.630012999999998"/>
    <n v="-0.69944799999999996"/>
    <s v="Nyandarua"/>
    <s v="South Kinangop"/>
    <s v="Jabini"/>
    <s v="Kanyawa"/>
    <x v="3"/>
    <s v="Harun Muchiri Stephen"/>
    <s v="Harun Muchiri Stephen"/>
    <s v="727561499"/>
    <s v="Informal Business"/>
    <s v="KENBIM"/>
    <s v="Masonry"/>
    <s v="28/06/2018"/>
  </r>
  <r>
    <s v="VPA6"/>
    <x v="923"/>
    <x v="0"/>
    <s v="Grievance"/>
    <s v="16th May,2018"/>
    <d v="2018-05-16T00:00:00"/>
    <s v="30th June,2018"/>
    <d v="2018-06-30T00:00:00"/>
    <s v="Mwacharo Arnest Francis"/>
    <s v="Male"/>
    <s v="5327220"/>
    <s v="727378441"/>
    <s v="727378441"/>
    <s v=""/>
    <s v=""/>
    <n v="38.448936000000003"/>
    <n v="-3.4789560000000002"/>
    <s v="Taita/Taveta"/>
    <s v="Mwatate"/>
    <s v="Mwachabo"/>
    <s v="Zare"/>
    <x v="2"/>
    <s v="Stephen Nyange"/>
    <s v="Stephen Nyange"/>
    <s v="710865305"/>
    <s v="Informal Business"/>
    <s v="KENBIM"/>
    <s v="Masonry"/>
    <s v="30/06/2018"/>
  </r>
  <r>
    <s v="VPA6"/>
    <x v="924"/>
    <x v="1"/>
    <s v=""/>
    <s v="27th April,2018"/>
    <d v="2018-04-27T00:00:00"/>
    <s v="30th June,2018"/>
    <d v="2018-06-30T00:00:00"/>
    <s v="Mwashigadi Michael Mjomba"/>
    <s v="Male"/>
    <s v="504826"/>
    <s v="71141184"/>
    <s v="711411842"/>
    <s v=""/>
    <s v=""/>
    <n v="38.448962000000002"/>
    <n v="-3.4789569999999999"/>
    <s v="Taita/Taveta"/>
    <s v="Mwatate"/>
    <s v="Bura"/>
    <s v="Mwazambo"/>
    <x v="0"/>
    <s v="Stephen Nyange"/>
    <s v="Stephen Nyange"/>
    <s v="710865305"/>
    <s v="Informal Business"/>
    <s v="KENBIM"/>
    <s v="Masonry"/>
    <s v="30/06/2018"/>
  </r>
  <r>
    <s v="VPA6"/>
    <x v="925"/>
    <x v="1"/>
    <s v=""/>
    <s v="13th May,2018"/>
    <d v="2018-05-13T00:00:00"/>
    <s v="2nd July,2018"/>
    <d v="2018-07-02T00:00:00"/>
    <s v="Mwayalo Jhon Mghalu"/>
    <s v="Male"/>
    <s v="2526900"/>
    <s v="723281307"/>
    <s v="723281307"/>
    <s v=""/>
    <s v=""/>
    <n v="38.348621999999999"/>
    <n v="-3.4314900000000002"/>
    <s v="Taita/Taveta"/>
    <s v="Mwatate"/>
    <s v="Kidaya"/>
    <s v="Kisagala"/>
    <x v="2"/>
    <s v="Colman Maghanga"/>
    <s v="Colman Maghanga"/>
    <s v="704670083"/>
    <s v="Informal Business"/>
    <s v="KENBIM"/>
    <s v="Masonry"/>
    <s v="02/07/2018"/>
  </r>
  <r>
    <s v="VPA6"/>
    <x v="926"/>
    <x v="1"/>
    <s v=""/>
    <s v="13th May,2018"/>
    <d v="2018-05-13T00:00:00"/>
    <s v="2nd July,2018"/>
    <d v="2018-07-02T00:00:00"/>
    <s v="Mwanyika Faustine"/>
    <s v="Male"/>
    <s v="7506750"/>
    <s v="792421905"/>
    <s v="792421905"/>
    <s v=""/>
    <s v=""/>
    <n v="38.352128"/>
    <n v="-3.436242"/>
    <s v="Taita/Taveta"/>
    <s v="Mwatate"/>
    <s v="Kidaya"/>
    <s v="Kisagala"/>
    <x v="2"/>
    <s v="Colman Maghanga"/>
    <s v="Colman Maghanga"/>
    <s v="704670083"/>
    <s v="Informal Business"/>
    <s v="KENBIM"/>
    <s v="Masonry"/>
    <s v="02/07/2018"/>
  </r>
  <r>
    <s v="VPA6"/>
    <x v="927"/>
    <x v="1"/>
    <s v=""/>
    <s v="25th May,2018"/>
    <d v="2018-05-25T00:00:00"/>
    <s v="28th June,2018"/>
    <d v="2018-06-28T00:00:00"/>
    <s v="Muriungi Rael Kinya"/>
    <s v="Female"/>
    <s v="24401047"/>
    <s v="715452340"/>
    <s v="715452340"/>
    <s v=""/>
    <s v=""/>
    <n v="37.629078"/>
    <n v="-0.19524900000000001"/>
    <s v="Meru"/>
    <s v="Imenti South"/>
    <s v="Igoji"/>
    <s v="Kathugua"/>
    <x v="2"/>
    <s v="Gilbert Mugendi"/>
    <s v="Gilbert  Mugendi"/>
    <s v="720829834"/>
    <s v="Informal Business"/>
    <s v="MKD"/>
    <s v="Masonry"/>
    <s v="03/07/2018"/>
  </r>
  <r>
    <s v="VPA6"/>
    <x v="928"/>
    <x v="1"/>
    <s v=""/>
    <s v="5th February,2018"/>
    <d v="2018-02-05T00:00:00"/>
    <s v="30th May,2018"/>
    <d v="2018-05-30T00:00:00"/>
    <s v="Mbugua James Njunguna"/>
    <s v="Male"/>
    <s v="6788126"/>
    <s v="723928072"/>
    <s v="723928072"/>
    <s v=""/>
    <s v=""/>
    <n v="39.727670000000003"/>
    <n v="-3.9419970000000002"/>
    <s v="Kilifi"/>
    <s v="Bahari"/>
    <s v="Bahari"/>
    <s v="Mtomondoni"/>
    <x v="1"/>
    <s v="Samson Sirya"/>
    <s v="Samson Sirya"/>
    <s v="703927321"/>
    <s v="Informal Business"/>
    <s v="KENBIM"/>
    <s v="Masonry"/>
    <s v="05/07/2018"/>
  </r>
  <r>
    <s v="VPA6"/>
    <x v="929"/>
    <x v="1"/>
    <s v=""/>
    <s v="10th April,2018"/>
    <d v="2018-04-10T00:00:00"/>
    <s v="25th May,2018"/>
    <d v="2018-05-25T00:00:00"/>
    <s v="Sailas Baliat"/>
    <s v="Male"/>
    <s v="24411757"/>
    <s v="722862999"/>
    <s v="722862999"/>
    <s v=""/>
    <s v=""/>
    <n v="35.343933"/>
    <n v="0.52686200000000005"/>
    <s v="Uasin Gishu"/>
    <s v="Ainabkoi"/>
    <s v="Kapsoiya"/>
    <s v="Chepsirya"/>
    <x v="1"/>
    <s v="Luka Kiprop Maiyo"/>
    <s v="Luka Kiprop Maiyo"/>
    <s v="723216036"/>
    <s v="Informal Business"/>
    <s v="KENBIM"/>
    <s v="Masonry"/>
    <s v="05/07/2018"/>
  </r>
  <r>
    <s v="VPA6"/>
    <x v="930"/>
    <x v="1"/>
    <s v=""/>
    <s v="15th October,2017"/>
    <d v="2017-10-15T00:00:00"/>
    <s v="15th January,2018"/>
    <d v="2018-01-15T00:00:00"/>
    <s v="Simon Metto"/>
    <s v="Male"/>
    <s v="99999"/>
    <s v="720433826"/>
    <s v="720433826"/>
    <s v=""/>
    <s v=""/>
    <n v="35.332067000000002"/>
    <n v="0.57633000000000001"/>
    <s v="Uasin Gishu"/>
    <s v="Moiben"/>
    <s v="Chepkanga"/>
    <s v="Chemaluk"/>
    <x v="0"/>
    <s v="Luka Kiprop Maiyo"/>
    <s v="Luka Kiprop Maiyo"/>
    <s v="723216036"/>
    <s v="Informal Business"/>
    <s v="KENBIM"/>
    <s v="Masonry"/>
    <s v="05/07/2018"/>
  </r>
  <r>
    <s v="VPA6"/>
    <x v="931"/>
    <x v="1"/>
    <s v=""/>
    <s v="25th May,2018"/>
    <d v="2018-05-25T00:00:00"/>
    <s v="25th June,2018"/>
    <d v="2018-06-25T00:00:00"/>
    <s v="Chebii Lazarus"/>
    <s v="Male"/>
    <s v="99999"/>
    <s v="735161633"/>
    <s v="720433826"/>
    <s v=""/>
    <s v=""/>
    <n v="35.324497999999998"/>
    <n v="0.57670500000000002"/>
    <s v="Uasin Gishu"/>
    <s v="Moiben"/>
    <s v="Chepkanga"/>
    <s v="River Site"/>
    <x v="0"/>
    <s v="Luka Kiprop Maiyo"/>
    <s v="Luka Kiprop Maiyo"/>
    <s v="723216036"/>
    <s v="Informal Business"/>
    <s v="KENBIM"/>
    <s v="Masonry"/>
    <s v="05/07/2018"/>
  </r>
  <r>
    <s v="VPA6"/>
    <x v="932"/>
    <x v="0"/>
    <s v="Grievance"/>
    <s v="13th May,2018"/>
    <d v="2018-05-13T00:00:00"/>
    <s v="2nd July,2018"/>
    <d v="2018-07-02T00:00:00"/>
    <s v="Sang Anna Cherono"/>
    <s v="Female"/>
    <s v="1335802"/>
    <s v="725792702"/>
    <s v="7250792702"/>
    <s v=""/>
    <s v="725723755"/>
    <n v="34.983021999999998"/>
    <n v="4.5955999999999997E-2"/>
    <s v="Nandi"/>
    <s v="Aldai"/>
    <s v="Chepilat"/>
    <s v="Chepketemon"/>
    <x v="1"/>
    <s v="John Bett"/>
    <s v="John Bett"/>
    <s v="727402779"/>
    <s v="Informal Business"/>
    <s v="MKD"/>
    <s v="Masonry"/>
    <s v="05/07/2018"/>
  </r>
  <r>
    <s v="VPA6"/>
    <x v="933"/>
    <x v="1"/>
    <s v=""/>
    <s v="17th May,2018"/>
    <d v="2018-05-17T00:00:00"/>
    <s v="6th July,2018"/>
    <d v="2018-07-06T00:00:00"/>
    <s v="Mwachanya Elijah Mwasamba"/>
    <s v="Male"/>
    <s v="21764823"/>
    <s v="718966883"/>
    <s v="718966883"/>
    <s v=""/>
    <s v=""/>
    <n v="38.452193000000001"/>
    <n v="-3.3921239999999999"/>
    <s v="Taita/Taveta"/>
    <s v="Mwatate"/>
    <s v="Ronge"/>
    <s v="Kigombo"/>
    <x v="3"/>
    <s v="Carly Mwandigha"/>
    <s v="Carly C Mwandigha"/>
    <s v="727154272"/>
    <s v="Informal Business"/>
    <s v="KENBIM"/>
    <s v="Masonry"/>
    <s v="06/07/2018"/>
  </r>
  <r>
    <s v="VPA6"/>
    <x v="934"/>
    <x v="1"/>
    <s v=""/>
    <s v="7th October,2017"/>
    <d v="2017-10-07T00:00:00"/>
    <s v="2nd December,2017"/>
    <d v="2017-12-02T00:00:00"/>
    <s v="Nyaga Marigu Emily"/>
    <s v="Male"/>
    <s v="99999"/>
    <s v="714645639"/>
    <s v="714645639"/>
    <s v=""/>
    <s v=""/>
    <n v="37.645507000000002"/>
    <n v="-0.416049"/>
    <s v="Embu"/>
    <s v="Runyenjes"/>
    <s v="Runyenjes"/>
    <s v="Kigumo"/>
    <x v="3"/>
    <s v="David Chege"/>
    <s v="David Chege Wangui"/>
    <s v=""/>
    <s v="Informal Business"/>
    <s v="MKD"/>
    <s v="Masonry"/>
    <s v="08/07/2018"/>
  </r>
  <r>
    <s v="VPA6"/>
    <x v="935"/>
    <x v="1"/>
    <s v=""/>
    <s v="6th December,2017"/>
    <d v="2017-12-06T00:00:00"/>
    <s v="7th March,2018"/>
    <d v="2018-03-07T00:00:00"/>
    <s v="Nyaga Mwatha"/>
    <s v="Male"/>
    <s v="99999"/>
    <s v="725533754"/>
    <s v="725533754"/>
    <s v=""/>
    <s v="720236501"/>
    <n v="37.610798000000003"/>
    <n v="-0.42121799999999998"/>
    <s v="Embu"/>
    <s v="Runyenjes"/>
    <s v="Runyenjes"/>
    <s v="Karungu"/>
    <x v="3"/>
    <s v="David Chege"/>
    <s v="David Chege Wangui"/>
    <s v="7000713274"/>
    <s v="Informal Business"/>
    <s v="MKD"/>
    <s v="Masonry"/>
    <s v="08/07/2018"/>
  </r>
  <r>
    <s v="VPA6"/>
    <x v="936"/>
    <x v="1"/>
    <s v=""/>
    <s v="31st July,2017"/>
    <d v="2017-07-31T00:00:00"/>
    <s v="30th September,2017"/>
    <d v="2017-09-30T00:00:00"/>
    <s v="Lucy Ndwiga"/>
    <s v="Female"/>
    <s v="99999"/>
    <s v="723903269"/>
    <s v="723903269"/>
    <s v=""/>
    <s v="704308342"/>
    <n v="37.611545999999997"/>
    <n v="-0.430398"/>
    <s v="Embu"/>
    <s v="Runyenjes"/>
    <s v="Kathagiri"/>
    <s v="Kathagiri"/>
    <x v="3"/>
    <s v="David Chege"/>
    <s v="David Chege Wangui"/>
    <s v=""/>
    <s v="Informal Business"/>
    <s v="MKD"/>
    <s v="Masonry"/>
    <s v="08/07/2018"/>
  </r>
  <r>
    <s v="VPA6"/>
    <x v="937"/>
    <x v="1"/>
    <s v=""/>
    <s v="7th March,2018"/>
    <d v="2018-03-07T00:00:00"/>
    <s v="7th June,2018"/>
    <d v="2018-06-07T00:00:00"/>
    <s v="Selesio Njeru"/>
    <s v="Male"/>
    <s v="99999"/>
    <s v="723955077"/>
    <s v="723955077"/>
    <s v=""/>
    <s v=""/>
    <n v="37.523248000000002"/>
    <n v="-0.60753400000000002"/>
    <s v="Embu"/>
    <s v="Embu East"/>
    <s v="Gachoka"/>
    <s v="Gachoka"/>
    <x v="3"/>
    <s v="David Chege"/>
    <s v="David Chege Wangui"/>
    <s v=""/>
    <s v="Informal Business"/>
    <s v="MKD"/>
    <s v="Masonry"/>
    <s v="08/07/2018"/>
  </r>
  <r>
    <s v="VPA6"/>
    <x v="938"/>
    <x v="1"/>
    <s v=""/>
    <s v="9th March,2018"/>
    <d v="2018-03-09T00:00:00"/>
    <s v="1st April,2018"/>
    <d v="2018-04-01T00:00:00"/>
    <s v="Karite David Mwangi"/>
    <s v="Male"/>
    <s v="99999"/>
    <s v="710919938"/>
    <s v="710919939"/>
    <s v=""/>
    <s v=""/>
    <n v="36.998125000000002"/>
    <n v="-0.50821700000000003"/>
    <s v="Nyeri"/>
    <s v="Tetu"/>
    <s v="Gaaki"/>
    <s v="Gathaithi"/>
    <x v="3"/>
    <s v="David Chege"/>
    <s v="David Chege Wangui"/>
    <s v="700713274"/>
    <s v="Informal Business"/>
    <s v="MKD"/>
    <s v="Masonry"/>
    <s v="10/07/2018"/>
  </r>
  <r>
    <s v="VPA6"/>
    <x v="939"/>
    <x v="1"/>
    <s v=""/>
    <s v="12th January,2018"/>
    <d v="2018-01-12T00:00:00"/>
    <s v="12th July,2018"/>
    <d v="2018-07-12T00:00:00"/>
    <s v="Nasong'O Phaustine Nambengele"/>
    <s v="Female"/>
    <s v="99999"/>
    <s v="725381224"/>
    <s v="725381224"/>
    <s v=""/>
    <s v="797234885"/>
    <n v="34.679186999999999"/>
    <n v="0.75896600000000003"/>
    <s v="Bungoma"/>
    <s v="Kimilili"/>
    <s v="Kitai"/>
    <s v="Namawanga"/>
    <x v="3"/>
    <s v="Gillet Lihanda"/>
    <s v="Gillet Savayi Lihanda"/>
    <s v="728998455"/>
    <s v="Informal Business"/>
    <s v="MKD"/>
    <s v="Masonry"/>
    <s v="12/07/2018"/>
  </r>
  <r>
    <s v="VPA6"/>
    <x v="940"/>
    <x v="1"/>
    <s v=""/>
    <s v="12th January,2018"/>
    <d v="2018-01-12T00:00:00"/>
    <s v="12th July,2018"/>
    <d v="2018-07-12T00:00:00"/>
    <s v="Misiko Gresss Nasimiyu"/>
    <s v="Female"/>
    <s v="99999"/>
    <s v="727762054"/>
    <s v="727762054"/>
    <s v=""/>
    <s v="701006743"/>
    <n v="34.752535999999999"/>
    <n v="0.746363"/>
    <s v="Bungoma"/>
    <s v="Kimilili"/>
    <s v="Kimilili"/>
    <s v="Sakwa"/>
    <x v="3"/>
    <s v="Gillet Lihanda"/>
    <s v="Gillet Savayi Lihanda"/>
    <s v="728998455"/>
    <s v="Informal Business"/>
    <s v="MKD"/>
    <s v="Masonry"/>
    <s v="12/07/2018"/>
  </r>
  <r>
    <s v="VPA6"/>
    <x v="941"/>
    <x v="1"/>
    <s v=""/>
    <s v="25th February,2018"/>
    <d v="2018-02-25T00:00:00"/>
    <s v="27th March,2018"/>
    <d v="2018-03-27T00:00:00"/>
    <s v="Mawera Lucy"/>
    <s v="Female"/>
    <s v="99999"/>
    <s v="716766710"/>
    <s v="716766710"/>
    <s v=""/>
    <s v=""/>
    <n v="35.069764999999997"/>
    <n v="0.95422700000000005"/>
    <s v="Trans Nzoia"/>
    <s v="Kiminini"/>
    <s v="Sirende"/>
    <s v="Mailisaba"/>
    <x v="2"/>
    <s v="Luka Kiprop Maiyo"/>
    <s v="Luka Kiprop Maiyo"/>
    <s v="723216036"/>
    <s v="Informal Business"/>
    <s v="KENBIM"/>
    <s v="Masonry"/>
    <s v="12/07/2018"/>
  </r>
  <r>
    <s v="VPA6"/>
    <x v="942"/>
    <x v="1"/>
    <s v=""/>
    <s v="10th June,2018"/>
    <d v="2018-06-10T00:00:00"/>
    <s v="10th July,2018"/>
    <d v="2018-07-10T00:00:00"/>
    <s v="Kimutai Jacob Kimetto"/>
    <s v="Male"/>
    <s v="99999"/>
    <s v="720707587"/>
    <s v="720707587"/>
    <s v=""/>
    <s v="706031428"/>
    <n v="35.070079"/>
    <n v="1.067571"/>
    <s v="Trans Nzoia"/>
    <s v="Cherengany"/>
    <s v="Sitatunga"/>
    <s v="Taito"/>
    <x v="2"/>
    <s v="Samson Tenai"/>
    <s v="Samson Tenai"/>
    <s v="725281748"/>
    <s v="Informal Business"/>
    <s v="KENBIM"/>
    <s v="Masonry"/>
    <s v="12/07/2018"/>
  </r>
  <r>
    <s v="VPA6"/>
    <x v="943"/>
    <x v="2"/>
    <s v="Abandoned"/>
    <s v="27th July,2017"/>
    <d v="2017-07-27T00:00:00"/>
    <s v="18th September,2017"/>
    <d v="2017-09-18T00:00:00"/>
    <s v="Kamau Kamau N"/>
    <s v="Male"/>
    <s v="4511698"/>
    <s v="724893529"/>
    <s v="724893529"/>
    <s v=""/>
    <s v="713862631"/>
    <n v="36.113703000000001"/>
    <n v="-0.25020199999999998"/>
    <s v="Nakuru"/>
    <s v="Bahati"/>
    <s v="Rurii"/>
    <s v="Kagoto"/>
    <x v="0"/>
    <s v="Anthony Ndungu Kamau"/>
    <s v="Anthony Ndungu Kamau"/>
    <s v="722878722"/>
    <s v="Informal Business"/>
    <s v="MKD"/>
    <s v="Masonry"/>
    <s v="12/07/2018"/>
  </r>
  <r>
    <s v="VPA6"/>
    <x v="944"/>
    <x v="1"/>
    <s v=""/>
    <s v="31st May,2018"/>
    <d v="2018-05-31T00:00:00"/>
    <s v="2nd July,2018"/>
    <d v="2018-07-02T00:00:00"/>
    <s v="Barbengi Ann"/>
    <s v="Female"/>
    <s v="99999"/>
    <s v="726477299"/>
    <s v="726477299"/>
    <s v=""/>
    <s v=""/>
    <n v="35.303187999999999"/>
    <n v="0.595522"/>
    <s v="Uasin Gishu"/>
    <s v="Soy"/>
    <s v="Kuinet"/>
    <s v="Chepsirya"/>
    <x v="0"/>
    <s v="Ambrose Koech"/>
    <s v="Ambrose Koech"/>
    <s v="723664523"/>
    <s v="Informal Business"/>
    <s v="KENBIM"/>
    <s v="Masonry"/>
    <s v="13/07/2018"/>
  </r>
  <r>
    <s v="VPA6"/>
    <x v="945"/>
    <x v="1"/>
    <s v=""/>
    <s v="15th February,2018"/>
    <d v="2018-02-15T00:00:00"/>
    <s v="26th March,2018"/>
    <d v="2018-03-26T00:00:00"/>
    <s v="Kimaiyo Sang"/>
    <s v="Male"/>
    <s v="99999"/>
    <s v="726478585"/>
    <s v="726478585"/>
    <s v=""/>
    <s v=""/>
    <n v="35.261228000000003"/>
    <n v="0.83145800000000003"/>
    <s v="Uasin Gishu"/>
    <s v="Soy"/>
    <s v="Ziwa"/>
    <s v="Saramek"/>
    <x v="2"/>
    <s v="Luka Kiprop Maiyo"/>
    <s v="Luka Kiprop Maiyo"/>
    <s v="723216036"/>
    <s v="Informal Business"/>
    <s v="KENBIM"/>
    <s v="Masonry"/>
    <s v="13/07/2018"/>
  </r>
  <r>
    <s v="VPA6"/>
    <x v="946"/>
    <x v="1"/>
    <s v=""/>
    <s v="18th April,2018"/>
    <d v="2018-04-18T00:00:00"/>
    <s v="14th May,2018"/>
    <d v="2018-05-14T00:00:00"/>
    <s v="Wairimu Susan"/>
    <s v="Female"/>
    <s v="3366804"/>
    <s v="712985299"/>
    <s v="712985299"/>
    <s v=""/>
    <s v=""/>
    <n v="36.909292999999998"/>
    <n v="-0.99656800000000001"/>
    <s v="Kiambu"/>
    <s v="Gatundu South"/>
    <s v="Ituru"/>
    <s v="Githoya"/>
    <x v="1"/>
    <s v="Maurice Kinuthia Wangui"/>
    <s v="Maurice Kinuthia Wangui"/>
    <s v="713376894"/>
    <s v="Informal Business"/>
    <s v="KENBIM"/>
    <s v="Masonry"/>
    <s v="14/07/2018"/>
  </r>
  <r>
    <s v="VPA6"/>
    <x v="947"/>
    <x v="1"/>
    <s v=""/>
    <s v="21st March,2018"/>
    <d v="2018-03-21T00:00:00"/>
    <s v="14th April,2018"/>
    <d v="2018-04-14T00:00:00"/>
    <s v="Kogi Patrick Charcles"/>
    <s v="Male"/>
    <s v="8050904"/>
    <s v="727301272"/>
    <s v="727301272"/>
    <s v=""/>
    <s v=""/>
    <n v="36.927982"/>
    <n v="-1.0106299999999999"/>
    <s v="Kiambu"/>
    <s v="Gatundu South"/>
    <s v="Ituru"/>
    <s v="Kabuthi"/>
    <x v="1"/>
    <s v="Maurice Kinuthia Wangui"/>
    <s v="Maurice Kinuthia Wangui"/>
    <s v="713376894"/>
    <s v="Informal Business"/>
    <s v="KENBIM"/>
    <s v="Masonry"/>
    <s v="14/07/2018"/>
  </r>
  <r>
    <s v="VPA6"/>
    <x v="948"/>
    <x v="1"/>
    <s v=""/>
    <s v="14th March,2018"/>
    <d v="2018-03-14T00:00:00"/>
    <s v="13th April,2018"/>
    <d v="2018-04-13T00:00:00"/>
    <s v="Egesa Florence Adhiambo"/>
    <s v="Female"/>
    <s v="99999"/>
    <s v="734715009"/>
    <s v="734715009"/>
    <s v=""/>
    <s v="720367426"/>
    <n v="34.948475999999999"/>
    <n v="0.93228599999999995"/>
    <s v="Trans Nzoia"/>
    <s v="Kiminini"/>
    <s v="Wekhonye"/>
    <s v="Maji Mazuri"/>
    <x v="2"/>
    <s v="Samson Tenai"/>
    <s v="Samson Tenai"/>
    <s v="725281748"/>
    <s v="Informal Business"/>
    <s v="KENBIM"/>
    <s v="Masonry"/>
    <s v="16/07/2018"/>
  </r>
  <r>
    <s v="VPA6"/>
    <x v="949"/>
    <x v="0"/>
    <s v="Unreachable"/>
    <s v="6th May,2018"/>
    <d v="2018-05-06T00:00:00"/>
    <s v="26th June,2018"/>
    <d v="2018-06-26T00:00:00"/>
    <s v="Mama Judy Mama Judy"/>
    <s v="Female"/>
    <s v="2587104"/>
    <s v="78693613"/>
    <s v="786936130"/>
    <s v=""/>
    <s v=""/>
    <n v="36.184607999999997"/>
    <n v="-0.263627"/>
    <s v="Nakuru"/>
    <s v="Bahati"/>
    <s v="Bahati"/>
    <s v="Posta"/>
    <x v="2"/>
    <s v="David Chege"/>
    <s v="David Chege Wangui"/>
    <s v="700713274"/>
    <s v="Informal Business"/>
    <s v="MKD"/>
    <s v="Masonry"/>
    <s v="16/07/2018"/>
  </r>
  <r>
    <s v="VPA6"/>
    <x v="950"/>
    <x v="1"/>
    <s v=""/>
    <s v="15th December,2018"/>
    <d v="2018-12-15T00:00:00"/>
    <s v="22nd December,2018"/>
    <d v="2018-12-22T00:00:00"/>
    <s v="Muriithi Francis Mwangi"/>
    <s v="Male"/>
    <s v="11678760"/>
    <s v="727363947"/>
    <s v="727363947"/>
    <s v=""/>
    <s v="710795595"/>
    <n v="36.972186999999998"/>
    <n v="-0.36186299999999999"/>
    <s v="Nyeri"/>
    <s v="Kieni East"/>
    <s v="Mweiga"/>
    <s v="Kimenju"/>
    <x v="0"/>
    <s v="Joram Gathogo Mutahi"/>
    <s v="Joram Gathogo Mutahi"/>
    <s v="723684776"/>
    <s v="Informal Business"/>
    <s v="MKD"/>
    <s v="Masonry"/>
    <s v="29/12/2018"/>
  </r>
  <r>
    <s v="VPA6"/>
    <x v="951"/>
    <x v="1"/>
    <s v=""/>
    <s v="29th September,2018"/>
    <d v="2018-09-29T00:00:00"/>
    <s v="10th November,2018"/>
    <d v="2018-11-10T00:00:00"/>
    <s v="Chelule Peter Kipkirui"/>
    <s v="Male"/>
    <s v="12981756"/>
    <s v="725966039"/>
    <s v="2.55E+11"/>
    <s v=""/>
    <s v="2.55E+11"/>
    <n v="35.518172"/>
    <n v="-0.86103300000000005"/>
    <s v="Narok"/>
    <s v="Narok South"/>
    <s v="Ilmotiook"/>
    <s v="Menderet"/>
    <x v="1"/>
    <s v="Philip Kiget"/>
    <s v="Null"/>
    <s v=""/>
    <s v="Informal Business"/>
    <s v="KENBIM"/>
    <s v="Masonry"/>
    <s v="30/12/2018"/>
  </r>
  <r>
    <s v="VPA6"/>
    <x v="952"/>
    <x v="1"/>
    <s v=""/>
    <s v="29th October,2018"/>
    <d v="2018-10-29T00:00:00"/>
    <s v="25th November,2018"/>
    <d v="2018-11-25T00:00:00"/>
    <s v="Kositany Samwel Kiprotich Kirui"/>
    <s v="Male"/>
    <s v="24810979"/>
    <s v="723519866"/>
    <s v="2.55E+11"/>
    <s v=""/>
    <s v="2.55E+11"/>
    <n v="35.441577000000002"/>
    <n v="-0.94501999999999997"/>
    <s v="Narok"/>
    <s v="Narok South"/>
    <s v="Mulot"/>
    <s v="Kilusu"/>
    <x v="1"/>
    <s v="Philip Kiget"/>
    <s v="Null"/>
    <s v=""/>
    <s v="Informal Business"/>
    <s v="KENBIM"/>
    <s v="Masonry"/>
    <s v="30/12/2018"/>
  </r>
  <r>
    <s v="VPA6"/>
    <x v="953"/>
    <x v="1"/>
    <s v=""/>
    <s v="23rd November,2018"/>
    <d v="2018-11-23T00:00:00"/>
    <s v="24th December,2018"/>
    <d v="2018-12-24T00:00:00"/>
    <s v="Mutiso Urbanus Kioko"/>
    <s v="Male"/>
    <s v="9923658"/>
    <s v="0721715159"/>
    <s v="721715159"/>
    <s v=""/>
    <s v="786715159"/>
    <n v="37.250073"/>
    <n v="-1.234915"/>
    <s v="Machakos"/>
    <s v="Matungulu"/>
    <s v="Kisikioni"/>
    <s v="Square London"/>
    <x v="0"/>
    <s v="Joram Gathogo Mutahi"/>
    <s v="Joram Gathogo Mutahi"/>
    <s v="723684776"/>
    <s v="Informal Business"/>
    <s v="MKD"/>
    <s v="Masonry"/>
    <s v="30/12/2018"/>
  </r>
  <r>
    <s v="VPA6"/>
    <x v="954"/>
    <x v="1"/>
    <s v=""/>
    <s v="21st October,2018"/>
    <d v="2018-10-21T00:00:00"/>
    <s v="10th December,2018"/>
    <d v="2018-12-10T00:00:00"/>
    <s v="Musau Stellamaris Ngina"/>
    <s v="Female"/>
    <s v="10114722"/>
    <s v="721210762"/>
    <s v="2.55E+11"/>
    <s v=""/>
    <s v=""/>
    <n v="37.443097000000002"/>
    <n v="-1.663635"/>
    <s v="Makueni"/>
    <s v="Mbooni"/>
    <s v="Mbooni West"/>
    <s v="Kadula"/>
    <x v="1"/>
    <s v="Januaries Kaloki"/>
    <s v="Januaries Kaloki"/>
    <s v="254714342097"/>
    <s v="Informal Business"/>
    <s v="MKD"/>
    <s v="Masonry"/>
    <s v="03/01/2019"/>
  </r>
  <r>
    <s v="VPA6"/>
    <x v="955"/>
    <x v="1"/>
    <s v=""/>
    <s v="24th December,2018"/>
    <d v="2018-12-24T00:00:00"/>
    <s v="3rd January,2019"/>
    <d v="2019-01-03T00:00:00"/>
    <s v="Joyce Nyaguthie Gichuhi"/>
    <s v="Female"/>
    <s v="9074058"/>
    <s v="724366774"/>
    <s v="724366774"/>
    <s v=""/>
    <s v="751775663"/>
    <n v="36.458919999999999"/>
    <n v="-0.122007"/>
    <s v="Nyandarua"/>
    <s v="Ndaragwa"/>
    <s v="Kanyangia"/>
    <s v="Saile"/>
    <x v="0"/>
    <s v="Aggrey Itavale"/>
    <s v="Aggrey Itavale"/>
    <s v="712208650"/>
    <s v="Informal Business"/>
    <s v="KENBIM"/>
    <s v="Masonry"/>
    <s v="03/01/2019"/>
  </r>
  <r>
    <s v="VPA6"/>
    <x v="956"/>
    <x v="0"/>
    <s v="Grievance"/>
    <s v="20th October,2018"/>
    <d v="2018-10-20T00:00:00"/>
    <s v="9th December,2018"/>
    <d v="2018-12-09T00:00:00"/>
    <s v="Njiru Francis Mwaniki"/>
    <s v="Male"/>
    <s v="11672560"/>
    <s v="71915163"/>
    <s v="2.55E+11"/>
    <s v=""/>
    <s v="2.55E+11"/>
    <n v="37.469594000000001"/>
    <n v="-0.37886999999999998"/>
    <s v="Embu"/>
    <s v="Manyatta"/>
    <s v="Nginda"/>
    <s v="Rutune"/>
    <x v="2"/>
    <s v="Zablon Kimindio Kibara"/>
    <s v="Zablon Kimindo Kibara"/>
    <s v="254726350010"/>
    <s v="Informal Business"/>
    <s v="KENBIM"/>
    <s v="Masonry"/>
    <s v="03/01/2019"/>
  </r>
  <r>
    <s v="VPA6"/>
    <x v="957"/>
    <x v="1"/>
    <s v=""/>
    <s v="3rd December,2018"/>
    <d v="2018-12-03T00:00:00"/>
    <s v="29th December,2018"/>
    <d v="2018-12-29T00:00:00"/>
    <s v="Kanampiu Muriithi Alfred"/>
    <s v="Male"/>
    <s v="7450359"/>
    <s v="723980979"/>
    <s v="723980979"/>
    <s v=""/>
    <s v="710904645"/>
    <n v="37.622132000000001"/>
    <n v="-0.355105"/>
    <s v="Tharaka-Nithi"/>
    <s v="Meru South"/>
    <s v="Mwonge"/>
    <s v="Ikuu Boys"/>
    <x v="2"/>
    <s v="Peter Kivuti"/>
    <s v="Peter Kivuti"/>
    <s v=""/>
    <s v="Informal Business"/>
    <s v="MKD"/>
    <s v="Masonry"/>
    <s v="03/01/2019"/>
  </r>
  <r>
    <s v="VPA6"/>
    <x v="958"/>
    <x v="1"/>
    <s v=""/>
    <s v="1st November,2018"/>
    <d v="2018-11-01T00:00:00"/>
    <s v="15th December,2018"/>
    <d v="2018-12-15T00:00:00"/>
    <s v="Munyi Wawira Ann"/>
    <s v="Female"/>
    <s v="99999"/>
    <s v="254716251895"/>
    <s v="2.55E+11"/>
    <s v=""/>
    <s v=""/>
    <n v="37.502001999999997"/>
    <n v="-0.37636900000000001"/>
    <s v="Embu"/>
    <s v="Manyatta"/>
    <s v="Kianjokoma"/>
    <s v="Thigingi"/>
    <x v="2"/>
    <s v="Peter Kivuti"/>
    <s v="Peter Kivuti"/>
    <s v=""/>
    <s v="Informal Business"/>
    <s v="MKD"/>
    <s v="Masonry"/>
    <s v="03/01/2019"/>
  </r>
  <r>
    <s v="VPA6"/>
    <x v="959"/>
    <x v="1"/>
    <s v=""/>
    <s v="30th September,2018"/>
    <d v="2018-09-30T00:00:00"/>
    <s v="30th October,2018"/>
    <d v="2018-10-30T00:00:00"/>
    <s v="Mitei Hillary Kimutai"/>
    <s v="Male"/>
    <s v="33766598"/>
    <s v="725251707"/>
    <s v="725251707"/>
    <s v=""/>
    <s v="710238586"/>
    <n v="35.095250999999998"/>
    <n v="-0.493172"/>
    <s v="Kericho"/>
    <s v="Bureti"/>
    <s v="Monoru"/>
    <s v="Monoru"/>
    <x v="1"/>
    <s v="Philip Kiget"/>
    <s v="Philip Kiget"/>
    <s v="721577518"/>
    <s v="Informal Business"/>
    <s v="KENBIM"/>
    <s v="Masonry"/>
    <s v="04/01/2019"/>
  </r>
  <r>
    <s v="VPA6"/>
    <x v="960"/>
    <x v="1"/>
    <s v=""/>
    <s v="13th May,2018"/>
    <d v="2018-05-13T00:00:00"/>
    <s v="12th June,2018"/>
    <d v="2018-06-12T00:00:00"/>
    <s v="Njau Anthony Mwiruri"/>
    <s v="Male"/>
    <s v="4331100"/>
    <s v="710185710"/>
    <s v="722836325"/>
    <s v=""/>
    <s v="710185710"/>
    <n v="36.746442999999999"/>
    <n v="-1.094214"/>
    <s v="Kiambu"/>
    <s v="Githunguri"/>
    <s v="Ikinu"/>
    <s v="Githiga B"/>
    <x v="1"/>
    <s v="Edwine J M Okinda"/>
    <s v="Edwine Joseph Majale Okinda"/>
    <s v="725335114"/>
    <s v="Informal Business"/>
    <s v="MKD"/>
    <s v="Masonry"/>
    <s v="21/07/2018"/>
  </r>
  <r>
    <s v="VPA6"/>
    <x v="961"/>
    <x v="1"/>
    <s v=""/>
    <s v="1st April,2018"/>
    <d v="2018-04-01T00:00:00"/>
    <s v="12th May,2018"/>
    <d v="2018-05-12T00:00:00"/>
    <s v="Francis Aluoch Otene"/>
    <s v="Male"/>
    <s v="7495371"/>
    <s v="0722362199"/>
    <s v="722362199"/>
    <s v=""/>
    <s v="777362199"/>
    <n v="34.771273000000001"/>
    <n v="-5.5177999999999998E-2"/>
    <s v="Kisumu"/>
    <s v="Kisumu Central"/>
    <s v="Kisumu Central"/>
    <s v="St. Paul"/>
    <x v="2"/>
    <s v="Mashinani Green Energy Solutions"/>
    <s v="Thomas Mboya Omwadho"/>
    <s v="725043676"/>
    <s v="Informal Business"/>
    <s v="KENBIM"/>
    <s v="Masonry"/>
    <s v="23/07/2018"/>
  </r>
  <r>
    <s v="VPA6"/>
    <x v="962"/>
    <x v="1"/>
    <s v=""/>
    <s v="11th August,2017"/>
    <d v="2017-08-11T00:00:00"/>
    <s v="23rd November,2017"/>
    <d v="2017-11-23T00:00:00"/>
    <s v="Nyaga Njeri Hellen"/>
    <s v="Male"/>
    <s v="99999"/>
    <s v="727555753"/>
    <s v="727555753"/>
    <s v=""/>
    <s v="713229165"/>
    <n v="37.520054000000002"/>
    <n v="-0.46187299999999998"/>
    <s v="Embu"/>
    <s v="Embu West"/>
    <s v="Gaturi North"/>
    <s v="Mutira"/>
    <x v="1"/>
    <s v="Simon Kamau"/>
    <s v="Simon Kamau"/>
    <s v="718265838"/>
    <s v="Informal Business"/>
    <s v="MKD"/>
    <s v="Masonry"/>
    <s v="23/07/2018"/>
  </r>
  <r>
    <s v="VPA6"/>
    <x v="963"/>
    <x v="1"/>
    <s v=""/>
    <s v="4th December,2017"/>
    <d v="2017-12-04T00:00:00"/>
    <s v="23rd January,2018"/>
    <d v="2018-01-23T00:00:00"/>
    <s v="Njiru Kanana Mary"/>
    <s v="Male"/>
    <s v="99999"/>
    <s v="710486669"/>
    <s v="710486669"/>
    <s v=""/>
    <s v="724876675"/>
    <n v="37.519593"/>
    <n v="-0.449181"/>
    <s v="Embu"/>
    <s v="Embu West"/>
    <s v="Makengi"/>
    <s v="Makengi"/>
    <x v="0"/>
    <s v="Simon Kamau"/>
    <s v="Simon Kamau"/>
    <s v="718265838"/>
    <s v="Informal Business"/>
    <s v="KENBIM"/>
    <s v="Masonry"/>
    <s v="23/07/2018"/>
  </r>
  <r>
    <s v="VPA6"/>
    <x v="964"/>
    <x v="1"/>
    <s v=""/>
    <s v="22nd May,2018"/>
    <d v="2018-05-22T00:00:00"/>
    <s v="11th July,2018"/>
    <d v="2018-07-11T00:00:00"/>
    <s v="Mwangi Jemimah Wanjiku"/>
    <s v="Female"/>
    <s v="99999"/>
    <s v="799921304"/>
    <s v="799921304"/>
    <s v=""/>
    <s v=""/>
    <n v="36.891767000000002"/>
    <n v="-0.796373"/>
    <s v="Murang'a"/>
    <s v="Kandara"/>
    <s v="Kangari"/>
    <s v="Mathaithi"/>
    <x v="1"/>
    <s v="Washington Mwangi"/>
    <s v="Washington Mwangi Muinuki"/>
    <s v="725344246"/>
    <s v="Informal Business"/>
    <s v="KENBIM"/>
    <s v="Masonry"/>
    <s v="24/07/2018"/>
  </r>
  <r>
    <s v="VPA6"/>
    <x v="965"/>
    <x v="1"/>
    <s v=""/>
    <s v="2nd September,2017"/>
    <d v="2017-09-02T00:00:00"/>
    <s v="22nd October,2017"/>
    <d v="2017-10-22T00:00:00"/>
    <s v="Kamau Wambui Elizabeth"/>
    <s v="Female"/>
    <s v="13278512"/>
    <s v="727598352"/>
    <s v="727598352"/>
    <s v=""/>
    <s v="727598352"/>
    <n v="36.878045999999998"/>
    <n v="-0.84607100000000002"/>
    <s v="Murang'a"/>
    <s v="Gatanga"/>
    <s v="Kingoro"/>
    <s v="Nguni"/>
    <x v="2"/>
    <s v="Maurice Kinuthia Wangui"/>
    <s v="Maurice Kinuthia Wangui"/>
    <s v="713376894"/>
    <s v="Informal Business"/>
    <s v="Modified Camartec Digester"/>
    <s v="Masonry"/>
    <s v="24/07/2018"/>
  </r>
  <r>
    <s v="VPA6"/>
    <x v="966"/>
    <x v="1"/>
    <s v=""/>
    <s v="4th June,2018"/>
    <d v="2018-06-04T00:00:00"/>
    <s v="24th July,2018"/>
    <d v="2018-07-24T00:00:00"/>
    <s v="Mwimwa Patrick Mwaki"/>
    <s v="Male"/>
    <s v="2526484"/>
    <s v="715607074"/>
    <s v="715607074"/>
    <s v=""/>
    <s v=""/>
    <n v="38.377870000000001"/>
    <n v="-3.5023019999999998"/>
    <s v="Taita/Taveta"/>
    <s v="Mwatate"/>
    <s v="Chawia"/>
    <s v="Kidaya"/>
    <x v="2"/>
    <s v="Stephen Nyange"/>
    <s v="Stephen Nyange"/>
    <s v="710865305"/>
    <s v="Informal Business"/>
    <s v="KENBIM"/>
    <s v="Masonry"/>
    <s v="24/07/2018"/>
  </r>
  <r>
    <s v="VPA6"/>
    <x v="967"/>
    <x v="1"/>
    <s v=""/>
    <s v="15th April,2018"/>
    <d v="2018-04-15T00:00:00"/>
    <s v="20th May,2018"/>
    <d v="2018-05-20T00:00:00"/>
    <s v="Nicholas Koimur"/>
    <s v="Male"/>
    <s v="99999"/>
    <s v="727723445"/>
    <s v="727723445"/>
    <s v=""/>
    <s v=""/>
    <n v="35.566389000000001"/>
    <n v="0.288018"/>
    <s v="Elgeyo/Marakwet"/>
    <s v="Keiyo South"/>
    <s v="Kapyemit"/>
    <s v="Sawaa"/>
    <x v="0"/>
    <s v="Ambrose Koech"/>
    <s v="Ambrose Koech"/>
    <s v="723664529"/>
    <s v="Informal Business"/>
    <s v="KENBIM"/>
    <s v="Masonry"/>
    <s v="24/07/2018"/>
  </r>
  <r>
    <s v="VPA6"/>
    <x v="968"/>
    <x v="1"/>
    <s v=""/>
    <s v="9th July,2018"/>
    <d v="2018-07-09T00:00:00"/>
    <s v="23rd July,2018"/>
    <d v="2018-07-23T00:00:00"/>
    <s v="Jepkemoi Bungei Jennifer"/>
    <s v="Female"/>
    <s v="35713691"/>
    <s v="722347194"/>
    <s v="722347194"/>
    <s v=""/>
    <s v=""/>
    <n v="35.998963000000003"/>
    <n v="-0.23333499999999999"/>
    <s v="Nakuru"/>
    <s v="Rongai"/>
    <s v="Rongai"/>
    <s v="Mercy Njeri"/>
    <x v="1"/>
    <s v="Nelson Mutai"/>
    <s v="Nelson Mutai"/>
    <s v="716309134"/>
    <s v="Informal Business"/>
    <s v="MKD"/>
    <s v="Masonry"/>
    <s v="26/07/2018"/>
  </r>
  <r>
    <s v="VPA6"/>
    <x v="969"/>
    <x v="1"/>
    <s v=""/>
    <s v="3rd July,2018"/>
    <d v="2018-07-03T00:00:00"/>
    <s v="19th July,2018"/>
    <d v="2018-07-19T00:00:00"/>
    <s v="Wahigwa Wathuo Joseph"/>
    <s v="Male"/>
    <s v="2156290"/>
    <s v="727372003"/>
    <s v="727372003"/>
    <s v=""/>
    <s v="720131381"/>
    <n v="36.180762999999999"/>
    <n v="-0.27697699999999997"/>
    <s v="Nakuru"/>
    <s v="Bahati"/>
    <s v="Dundori"/>
    <s v="Nyonjoro"/>
    <x v="0"/>
    <s v="Anthony Ndungu Kamau"/>
    <s v="Anthony Ndungu Kamau"/>
    <s v="722878722"/>
    <s v="Informal Business"/>
    <s v="MKD"/>
    <s v="Masonry"/>
    <s v="26/07/2018"/>
  </r>
  <r>
    <s v="VPA6"/>
    <x v="970"/>
    <x v="1"/>
    <s v=""/>
    <s v="7th June,2018"/>
    <d v="2018-06-07T00:00:00"/>
    <s v="15th July,2018"/>
    <d v="2018-07-15T00:00:00"/>
    <s v="Ndungu Njama Paul"/>
    <s v="Male"/>
    <s v="35617587"/>
    <s v="720989074"/>
    <s v="720989074"/>
    <s v=""/>
    <s v=""/>
    <n v="36.113573000000002"/>
    <n v="-0.25967200000000001"/>
    <s v="Nakuru"/>
    <s v="Bahati"/>
    <s v="Bahati"/>
    <s v="Kwa Mungai"/>
    <x v="0"/>
    <s v="Anthony Ndungu Kamau"/>
    <s v="Anthony Ndungu Kamau"/>
    <s v="722878722"/>
    <s v="Informal Business"/>
    <s v="MKD"/>
    <s v="Masonry"/>
    <s v="26/07/2018"/>
  </r>
  <r>
    <s v="VPA6"/>
    <x v="971"/>
    <x v="1"/>
    <s v=""/>
    <s v="30th June,2018"/>
    <d v="2018-06-30T00:00:00"/>
    <s v="12th July,2018"/>
    <d v="2018-07-12T00:00:00"/>
    <s v="Ngure Beth Wangare"/>
    <s v="Female"/>
    <s v="11883061"/>
    <s v="721538508"/>
    <s v="721538508"/>
    <s v=""/>
    <s v="722212654"/>
    <n v="36.805683000000002"/>
    <n v="-1.0974680000000001"/>
    <s v="Kiambu"/>
    <s v="Githunguri"/>
    <s v="Rioki"/>
    <s v="Gikiriri"/>
    <x v="1"/>
    <s v="Geoffrey Ndua Mbugua"/>
    <s v="Geoffrey Ndua Mbugua"/>
    <s v="724608147"/>
    <s v="Informal Business"/>
    <s v="KENBIM"/>
    <s v="Masonry"/>
    <s v="27/07/2018"/>
  </r>
  <r>
    <s v="VPA6"/>
    <x v="972"/>
    <x v="1"/>
    <s v=""/>
    <s v="1st April,2018"/>
    <d v="2018-04-01T00:00:00"/>
    <s v="1st June,2018"/>
    <d v="2018-06-01T00:00:00"/>
    <s v="Pappin N/A Nyamoko"/>
    <s v="Male"/>
    <s v="2970782"/>
    <s v="722856154"/>
    <s v="722856154"/>
    <s v=""/>
    <s v="720657990"/>
    <n v="34.972062000000001"/>
    <n v="-0.79535500000000003"/>
    <s v="Nyamira"/>
    <s v="Borabu"/>
    <s v="Borabu"/>
    <s v="Kenyerere"/>
    <x v="2"/>
    <s v="Joash Ogutu"/>
    <s v="Joash Ogutu"/>
    <s v="705534371"/>
    <s v="Informal Business"/>
    <s v="AKUT"/>
    <s v="Masonry"/>
    <s v="30/07/2018"/>
  </r>
  <r>
    <s v="VPA6"/>
    <x v="973"/>
    <x v="1"/>
    <s v=""/>
    <s v="23rd March,2018"/>
    <d v="2018-03-23T00:00:00"/>
    <s v="1st April,2018"/>
    <d v="2018-04-01T00:00:00"/>
    <s v="Truphena Kereu Nyang'Arisa"/>
    <s v="Female"/>
    <s v="1640246"/>
    <s v="721814494"/>
    <s v="721814494"/>
    <s v=""/>
    <s v="721644931"/>
    <n v="34.646013000000004"/>
    <n v="-0.72978299999999996"/>
    <s v="Kisii"/>
    <s v="Gucha South"/>
    <s v="Tabaka"/>
    <s v="Bokimai"/>
    <x v="2"/>
    <s v="James Kingori Chege"/>
    <s v="James King'ori Chege"/>
    <s v="724568559"/>
    <s v="Informal Business"/>
    <s v="KENBIM"/>
    <s v="Masonry"/>
    <s v="31/07/2018"/>
  </r>
  <r>
    <s v="VPA6"/>
    <x v="974"/>
    <x v="1"/>
    <s v=""/>
    <s v="11th November,2016"/>
    <d v="2016-11-11T00:00:00"/>
    <s v="11th November,2016"/>
    <d v="2016-11-11T00:00:00"/>
    <s v="Charles Iregi Wamai"/>
    <s v="Male"/>
    <s v="99999"/>
    <s v="720811878"/>
    <s v="720811878"/>
    <s v=""/>
    <s v=""/>
    <n v="36.093651000000001"/>
    <n v="-0.25456499999999999"/>
    <s v="Nakuru"/>
    <s v="Bahati"/>
    <s v="Menengai"/>
    <s v=""/>
    <x v="0"/>
    <s v="Jane Wanjiru Mwangi"/>
    <s v="Jane Wanjiru Mwangi"/>
    <s v=""/>
    <s v="Informal Business"/>
    <s v="KENBIM"/>
    <s v="Masonry"/>
    <s v="02/08/2018"/>
  </r>
  <r>
    <s v="VPA6"/>
    <x v="975"/>
    <x v="1"/>
    <s v=""/>
    <s v="11th November,2015"/>
    <d v="2015-11-11T00:00:00"/>
    <s v="31st December,2015"/>
    <d v="2015-12-31T00:00:00"/>
    <s v="Fredric Mwenda Murugu"/>
    <s v="Male"/>
    <s v="99999"/>
    <s v="722320250"/>
    <s v="722320250"/>
    <s v=""/>
    <s v=""/>
    <n v="36.915467999999997"/>
    <n v="-0.89303100000000002"/>
    <s v="Murang'a"/>
    <s v="Gatanga"/>
    <s v="Gathuthu"/>
    <s v=""/>
    <x v="11"/>
    <s v="Joseph Muchirira Mugo"/>
    <s v=""/>
    <s v=""/>
    <s v="Informal Business"/>
    <s v="KENBIM"/>
    <s v="Masonry"/>
    <s v="02/08/2018"/>
  </r>
  <r>
    <s v="VPA6"/>
    <x v="976"/>
    <x v="0"/>
    <s v="Unreachable"/>
    <s v="11th November,2016"/>
    <d v="2016-11-11T00:00:00"/>
    <s v="31st December,2016"/>
    <d v="2016-12-31T00:00:00"/>
    <s v="James Obonyo"/>
    <s v="Male"/>
    <s v="11243268"/>
    <s v="708947956"/>
    <s v="708947956"/>
    <s v=""/>
    <s v=""/>
    <m/>
    <m/>
    <s v="Kisumu"/>
    <s v="Kisumu Central"/>
    <s v="Oyugis"/>
    <s v=""/>
    <x v="4"/>
    <s v="Samuel Njoroge"/>
    <s v=""/>
    <s v=""/>
    <s v="Informal Business"/>
    <s v="KENBIM"/>
    <s v="Masonry"/>
    <s v="02/08/2018"/>
  </r>
  <r>
    <s v="VPA6"/>
    <x v="977"/>
    <x v="2"/>
    <s v="Hostile Client"/>
    <s v="11th November,2016"/>
    <d v="2016-11-11T00:00:00"/>
    <s v="31st December,2016"/>
    <d v="2016-12-31T00:00:00"/>
    <s v="John Muriithi Kimenju"/>
    <s v="Male"/>
    <s v="99999"/>
    <s v="726755759"/>
    <s v="726755759"/>
    <s v=""/>
    <s v=""/>
    <m/>
    <m/>
    <s v="Kirinyaga"/>
    <s v="Kirinyaga"/>
    <s v=""/>
    <s v=""/>
    <x v="0"/>
    <s v="Nicholas Kimenyi"/>
    <s v="Nicholas Kimenyi"/>
    <s v=""/>
    <s v="Informal Business"/>
    <s v="KENBIM"/>
    <s v="Masonry"/>
    <s v="02/08/2018"/>
  </r>
  <r>
    <s v="VPA6"/>
    <x v="978"/>
    <x v="2"/>
    <s v="Hostile Client"/>
    <s v="11th November,2016"/>
    <d v="2016-11-11T00:00:00"/>
    <s v="31st December,2016"/>
    <d v="2016-12-31T00:00:00"/>
    <s v="Karimi Kirengi"/>
    <s v="Male"/>
    <s v="99999"/>
    <s v="704176797"/>
    <s v="704176797"/>
    <s v=""/>
    <s v=""/>
    <m/>
    <m/>
    <s v="Kirinyaga"/>
    <s v="Kirinyaga"/>
    <s v=""/>
    <s v=""/>
    <x v="0"/>
    <s v="Nicholas Kimenyi"/>
    <s v="Nicholas Kimenyi"/>
    <s v=""/>
    <s v="Informal Business"/>
    <s v="KENBIM"/>
    <s v="Masonry"/>
    <s v="02/08/2018"/>
  </r>
  <r>
    <s v="VPA6"/>
    <x v="979"/>
    <x v="1"/>
    <s v=""/>
    <s v="11th November,2015"/>
    <d v="2015-11-11T00:00:00"/>
    <s v="31st December,2015"/>
    <d v="2015-12-31T00:00:00"/>
    <s v="Margaret Mwihaki Njihia"/>
    <s v="Female"/>
    <s v="99999"/>
    <s v="726844494"/>
    <s v="726844494"/>
    <s v=""/>
    <s v=""/>
    <n v="36.591321999999998"/>
    <n v="-0.62944999999999995"/>
    <s v="Nyandarua"/>
    <s v="South Kinangop"/>
    <s v="Chuma"/>
    <s v=""/>
    <x v="1"/>
    <s v="James Njoroge Wainaina"/>
    <s v=""/>
    <s v=""/>
    <s v="Informal Business"/>
    <s v="KENBIM"/>
    <s v="Masonry"/>
    <s v="02/08/2018"/>
  </r>
  <r>
    <s v="VPA6"/>
    <x v="980"/>
    <x v="2"/>
    <s v="Hostile Client"/>
    <s v="13th July,2016"/>
    <d v="2016-07-13T00:00:00"/>
    <s v="1st September,2016"/>
    <d v="2016-09-01T00:00:00"/>
    <s v="Nicholas Waweru Wanjohi"/>
    <s v="Male"/>
    <s v="32205980"/>
    <s v="718798969"/>
    <s v="718798969"/>
    <s v=""/>
    <s v=""/>
    <m/>
    <m/>
    <s v="Nyandarua"/>
    <s v="Ndaragwa"/>
    <s v="Kiriogo"/>
    <s v=""/>
    <x v="3"/>
    <s v="Nicholas Kimenyi"/>
    <s v=""/>
    <s v=""/>
    <s v="Informal Business"/>
    <s v="KENBIM"/>
    <s v="Masonry"/>
    <s v="02/08/2018"/>
  </r>
  <r>
    <s v="VPA6"/>
    <x v="981"/>
    <x v="0"/>
    <s v="Unreachable"/>
    <s v="11th November,2016"/>
    <d v="2016-11-11T00:00:00"/>
    <s v="31st December,2016"/>
    <d v="2016-12-31T00:00:00"/>
    <s v="Patrik Mwaniki"/>
    <s v="Male"/>
    <s v="99999"/>
    <s v="720850783"/>
    <s v="720850783"/>
    <s v=""/>
    <s v=""/>
    <m/>
    <m/>
    <s v="Embu"/>
    <s v=""/>
    <s v="Kiandundu"/>
    <s v=""/>
    <x v="1"/>
    <s v="David Chege"/>
    <s v=""/>
    <s v=""/>
    <s v="Informal Business"/>
    <s v="KENBIM"/>
    <s v="Masonry"/>
    <s v="02/08/2018"/>
  </r>
  <r>
    <s v="VPA6"/>
    <x v="982"/>
    <x v="1"/>
    <s v=""/>
    <s v="11th November,2015"/>
    <d v="2015-11-11T00:00:00"/>
    <s v="31st December,2015"/>
    <d v="2015-12-31T00:00:00"/>
    <s v="Paul Lolmingani"/>
    <s v="Male"/>
    <s v="21694509"/>
    <s v="729318294"/>
    <s v="729318294"/>
    <s v=""/>
    <s v=""/>
    <n v="36.687294000000001"/>
    <n v="1.0885069999999999"/>
    <s v="Samburu"/>
    <s v="Samburu Central"/>
    <s v="Westgate"/>
    <s v=""/>
    <x v="1"/>
    <s v="James Nyota"/>
    <s v="James Nyota"/>
    <s v=""/>
    <s v="Informal Business"/>
    <s v="KENBIM"/>
    <s v="Masonry"/>
    <s v="02/08/2018"/>
  </r>
  <r>
    <s v="VPA6"/>
    <x v="983"/>
    <x v="0"/>
    <s v="Unreachable"/>
    <s v="11th November,2015"/>
    <d v="2015-11-11T00:00:00"/>
    <s v="31st December,2015"/>
    <d v="2015-12-31T00:00:00"/>
    <s v="Peter Mburu Wainaina"/>
    <s v="Male"/>
    <s v="99999"/>
    <s v="715277355"/>
    <s v="715277355"/>
    <s v="715277356"/>
    <s v=""/>
    <m/>
    <m/>
    <s v="Kiambu"/>
    <s v="Limuru"/>
    <s v="Redhill"/>
    <s v=""/>
    <x v="1"/>
    <s v="Robert Kagwi Wango"/>
    <s v=""/>
    <s v=""/>
    <s v="Informal Business"/>
    <s v="KENBIM"/>
    <s v="Masonry"/>
    <s v="02/08/2018"/>
  </r>
  <r>
    <s v="VPA6"/>
    <x v="984"/>
    <x v="1"/>
    <s v=""/>
    <s v="11th November,2016"/>
    <d v="2016-11-11T00:00:00"/>
    <s v="31st December,2016"/>
    <d v="2016-12-31T00:00:00"/>
    <s v="Simon Kamdi Jumba"/>
    <s v="Male"/>
    <s v="16075789"/>
    <s v="722613291"/>
    <s v="722613291"/>
    <s v=""/>
    <s v=""/>
    <n v="34.754564999999999"/>
    <n v="5.6222000000000001E-2"/>
    <s v="Vihiga"/>
    <s v="Hamisi"/>
    <s v="Gimoimoi"/>
    <s v="Gimamoi"/>
    <x v="3"/>
    <s v="Patrick Kedemi Angundu"/>
    <s v="Patrick Kedemi Angundu"/>
    <s v=""/>
    <s v="Informal Business"/>
    <s v="KENBIM"/>
    <s v="Masonry"/>
    <s v="02/08/2018"/>
  </r>
  <r>
    <s v="VPA6"/>
    <x v="985"/>
    <x v="1"/>
    <s v=""/>
    <s v="11th November,2017"/>
    <d v="2017-11-11T00:00:00"/>
    <s v="31st December,2017"/>
    <d v="2017-12-31T00:00:00"/>
    <s v="Solomon Njoroge N"/>
    <s v="Male"/>
    <s v="23769479"/>
    <s v="726024137"/>
    <s v="726024137"/>
    <s v=""/>
    <s v=""/>
    <n v="36.992252999999998"/>
    <n v="-1.1598869999999999"/>
    <s v="Kiambu"/>
    <s v="Ruiru"/>
    <s v="Kwihota"/>
    <s v=""/>
    <x v="0"/>
    <s v="Edwin Odhiambo"/>
    <s v=""/>
    <s v=""/>
    <s v="Informal Business"/>
    <s v="KENBIM"/>
    <s v="Masonry"/>
    <s v="02/08/2018"/>
  </r>
  <r>
    <s v="VPA6"/>
    <x v="986"/>
    <x v="2"/>
    <s v="Abandoned"/>
    <s v="11th November,2016"/>
    <d v="2016-11-11T00:00:00"/>
    <s v="31st December,2016"/>
    <d v="2016-12-31T00:00:00"/>
    <s v="Timothy Wanjohi Mugo"/>
    <s v="Male"/>
    <s v="28608163"/>
    <s v="707218831"/>
    <s v="707218831"/>
    <s v=""/>
    <s v=""/>
    <m/>
    <m/>
    <s v="Kirinyaga"/>
    <s v="Kirinyaga"/>
    <s v=""/>
    <s v=""/>
    <x v="2"/>
    <s v="Nicholas Kimenyi"/>
    <s v=""/>
    <s v=""/>
    <s v="Informal Business"/>
    <s v="KENBIM"/>
    <s v="Masonry"/>
    <s v="02/08/2018"/>
  </r>
  <r>
    <s v="VPA6"/>
    <x v="987"/>
    <x v="2"/>
    <s v="Abandoned"/>
    <s v="11th November,2017"/>
    <d v="2017-11-11T00:00:00"/>
    <s v="31st December,2017"/>
    <d v="2017-12-31T00:00:00"/>
    <s v="William Kinari Omwamba"/>
    <s v="Male"/>
    <s v="99999"/>
    <s v="725045555"/>
    <s v="725045555"/>
    <s v=""/>
    <s v=""/>
    <n v="34.754916000000001"/>
    <n v="-0.64393299999999998"/>
    <s v="Kisii"/>
    <s v="Kisii Central"/>
    <s v="Kanunda"/>
    <s v=""/>
    <x v="2"/>
    <s v="Joseph Oigara Nyakundi"/>
    <s v="Joseph Oigara Nyakundi"/>
    <s v=""/>
    <s v="Informal Business"/>
    <s v="KENBIM"/>
    <s v="Masonry"/>
    <s v="02/08/2018"/>
  </r>
  <r>
    <s v="VPA6"/>
    <x v="988"/>
    <x v="0"/>
    <s v="Unreachable"/>
    <s v="12th May,2016"/>
    <d v="2016-05-12T00:00:00"/>
    <s v="1st July,2016"/>
    <d v="2016-07-01T00:00:00"/>
    <s v="Benson Wairegi Maina"/>
    <s v="Male"/>
    <s v="34268009"/>
    <s v="+254789750637"/>
    <s v="2.55E+11"/>
    <s v=""/>
    <s v=""/>
    <m/>
    <m/>
    <s v="Nakuru"/>
    <s v="Bahati"/>
    <s v="Subukia"/>
    <s v=""/>
    <x v="3"/>
    <s v="Reuben K Kimenyi"/>
    <s v=""/>
    <s v=""/>
    <s v="Informal Business"/>
    <s v="KENBIM"/>
    <s v="Masonry"/>
    <s v="02/08/2018"/>
  </r>
  <r>
    <s v="VPA6"/>
    <x v="989"/>
    <x v="2"/>
    <s v="Hostile Client"/>
    <s v="12th June,2016"/>
    <d v="2016-06-12T00:00:00"/>
    <s v="1st August,2016"/>
    <d v="2016-08-01T00:00:00"/>
    <s v="Anthony Kanjube"/>
    <s v="Male"/>
    <s v="53214386"/>
    <s v="+254717347409"/>
    <s v="2.55E+11"/>
    <s v=""/>
    <s v=""/>
    <m/>
    <m/>
    <s v="Nyeri"/>
    <s v="Mathira"/>
    <s v="Mukuyu"/>
    <s v=""/>
    <x v="3"/>
    <s v="Nicholas Kimenyi"/>
    <s v=""/>
    <s v=""/>
    <s v="Informal Business"/>
    <s v="KENBIM"/>
    <s v="Masonry"/>
    <s v="02/08/2018"/>
  </r>
  <r>
    <s v="VPA6"/>
    <x v="990"/>
    <x v="1"/>
    <s v=""/>
    <s v="21st June,2016"/>
    <d v="2016-06-21T00:00:00"/>
    <s v="10th August,2016"/>
    <d v="2016-08-10T00:00:00"/>
    <s v="Ruth Wangui Ngotho"/>
    <s v="Female"/>
    <s v="99999"/>
    <s v="713471913"/>
    <s v="713471913"/>
    <s v="729604951"/>
    <s v=""/>
    <n v="36.358710000000002"/>
    <n v="-0.17034199999999999"/>
    <s v="Nyandarua"/>
    <s v="Ol Kalou"/>
    <s v="Atura"/>
    <s v=""/>
    <x v="4"/>
    <s v="Harun Muchiri Stephen"/>
    <s v=""/>
    <s v=""/>
    <s v="Informal Business"/>
    <s v="AKUT"/>
    <s v="Masonry"/>
    <s v="02/08/2018"/>
  </r>
  <r>
    <s v="VPA6"/>
    <x v="991"/>
    <x v="1"/>
    <s v=""/>
    <s v="26th June,2017"/>
    <d v="2017-06-26T00:00:00"/>
    <s v="15th August,2017"/>
    <d v="2017-08-15T00:00:00"/>
    <s v="Ashil Mkindi Wachilu"/>
    <s v="Female"/>
    <s v="11654353"/>
    <s v="717563032"/>
    <s v="2.55E+11"/>
    <s v="722262445"/>
    <s v="2.55E+11"/>
    <n v="38.366413000000001"/>
    <n v="-3.4052790000000002"/>
    <s v="Taita/Taveta"/>
    <s v="Wundanyi"/>
    <s v="Mwanda"/>
    <s v="Mgange"/>
    <x v="3"/>
    <s v="Carly Mwandigha"/>
    <s v=""/>
    <s v=""/>
    <s v="Informal Business"/>
    <s v="KENBIM"/>
    <s v="Masonry"/>
    <s v="02/08/2018"/>
  </r>
  <r>
    <s v="VPA6"/>
    <x v="992"/>
    <x v="0"/>
    <s v="Unreachable"/>
    <s v="18th May,2016"/>
    <d v="2016-05-18T00:00:00"/>
    <s v="6th December,2016"/>
    <d v="2016-12-06T00:00:00"/>
    <s v="David Muchura"/>
    <s v="Male"/>
    <s v="24225794"/>
    <s v="724984280"/>
    <s v="724984280"/>
    <s v=""/>
    <s v=""/>
    <m/>
    <m/>
    <s v="kajiado"/>
    <s v="Ukuta"/>
    <s v="Okuta"/>
    <s v=""/>
    <x v="3"/>
    <s v="Nicholas Kimenyi"/>
    <s v=""/>
    <s v=""/>
    <s v="Informal Business"/>
    <s v="KENBIM"/>
    <s v="Masonry"/>
    <s v="02/08/2018"/>
  </r>
  <r>
    <s v="VPA6"/>
    <x v="993"/>
    <x v="2"/>
    <s v="Hostile Client"/>
    <s v="12th June,2016"/>
    <d v="2016-06-12T00:00:00"/>
    <s v="1st August,2016"/>
    <d v="2016-08-01T00:00:00"/>
    <s v="David Ngubia"/>
    <s v="Male"/>
    <s v="53224620"/>
    <s v="+254716601434"/>
    <s v="2.55E+11"/>
    <s v=""/>
    <s v=""/>
    <m/>
    <m/>
    <s v="Nyandarua"/>
    <s v="Nyahururu"/>
    <s v="Kiandu"/>
    <s v=""/>
    <x v="3"/>
    <s v="Nicholas Kimenyi"/>
    <s v=""/>
    <s v=""/>
    <s v="Informal Business"/>
    <s v="KENBIM"/>
    <s v="Masonry"/>
    <s v="02/08/2018"/>
  </r>
  <r>
    <s v="VPA6"/>
    <x v="994"/>
    <x v="0"/>
    <s v="Unreachable"/>
    <s v="12th August,2016"/>
    <d v="2016-08-12T00:00:00"/>
    <s v="1st October,2016"/>
    <d v="2016-10-01T00:00:00"/>
    <s v="Dominic Mwaura"/>
    <s v="Male"/>
    <s v="291346"/>
    <s v="+254706011290"/>
    <s v="2.55E+11"/>
    <s v=""/>
    <s v=""/>
    <m/>
    <m/>
    <s v="Nakuru"/>
    <s v="Gilgil"/>
    <s v="Mbarugu"/>
    <s v=""/>
    <x v="2"/>
    <s v="George Kiriungi Ngatia"/>
    <s v=""/>
    <s v=""/>
    <s v="Informal Business"/>
    <s v="MKD"/>
    <s v="Masonry"/>
    <s v="02/08/2018"/>
  </r>
  <r>
    <s v="VPA6"/>
    <x v="995"/>
    <x v="0"/>
    <s v="Unreachable"/>
    <s v="13th December,2016"/>
    <d v="2016-12-13T00:00:00"/>
    <s v="1st February,2017"/>
    <d v="2017-02-01T00:00:00"/>
    <s v="Eric Kamau"/>
    <s v="Male"/>
    <s v="10277281"/>
    <s v="+254721748220"/>
    <s v="2.55E+11"/>
    <s v=""/>
    <s v=""/>
    <m/>
    <m/>
    <s v="Murang'a"/>
    <s v="Gatundu"/>
    <s v="Muchatha"/>
    <s v=""/>
    <x v="3"/>
    <s v="Nicholas Kimenyi"/>
    <s v=""/>
    <s v=""/>
    <s v="Informal Business"/>
    <s v="KENBIM"/>
    <s v="Masonry"/>
    <s v="02/08/2018"/>
  </r>
  <r>
    <s v="VPA6"/>
    <x v="996"/>
    <x v="1"/>
    <s v=""/>
    <s v="4th January,2017"/>
    <d v="2017-01-04T00:00:00"/>
    <s v="28th January,2017"/>
    <d v="2017-01-28T00:00:00"/>
    <s v="Florence Kimblo Mekingi"/>
    <s v="Female"/>
    <s v="22726927"/>
    <s v="726237555"/>
    <s v="2.55E+11"/>
    <s v="721613365"/>
    <s v="2.55E+11"/>
    <n v="38.316716"/>
    <n v="-3.4957389999999999"/>
    <s v="Taita/Taveta"/>
    <s v="Mwatate"/>
    <s v="Kigala"/>
    <s v="Nyolo"/>
    <x v="2"/>
    <s v="Stephen Nyange"/>
    <s v=""/>
    <s v=""/>
    <s v="Informal Business"/>
    <s v="KENBIM"/>
    <s v="Masonry"/>
    <s v="02/08/2018"/>
  </r>
  <r>
    <s v="VPA6"/>
    <x v="997"/>
    <x v="2"/>
    <s v="Hostile Client"/>
    <s v="12th May,2016"/>
    <d v="2016-05-12T00:00:00"/>
    <s v="1st July,2016"/>
    <d v="2016-07-01T00:00:00"/>
    <s v="Francis Maina"/>
    <s v="Male"/>
    <s v="26965132"/>
    <s v="+254721134792"/>
    <s v="2.55E+11"/>
    <s v=""/>
    <s v=""/>
    <m/>
    <m/>
    <s v="Nyeri"/>
    <s v="Mathira East"/>
    <s v="Ngandu"/>
    <s v=""/>
    <x v="3"/>
    <s v="Nicholas Kimenyi"/>
    <s v=""/>
    <s v=""/>
    <s v="Informal Business"/>
    <s v="KENBIM"/>
    <s v="Masonry"/>
    <s v="02/08/2018"/>
  </r>
  <r>
    <s v="VPA6"/>
    <x v="998"/>
    <x v="0"/>
    <s v="Unreachable"/>
    <s v="12th June,2016"/>
    <d v="2016-06-12T00:00:00"/>
    <s v="1st August,2016"/>
    <d v="2016-08-01T00:00:00"/>
    <s v="James Karani Karugu"/>
    <s v="Male"/>
    <s v="40326541"/>
    <s v="+254799503939"/>
    <s v="2.55E+11"/>
    <s v=""/>
    <s v=""/>
    <m/>
    <m/>
    <s v="Laikipia"/>
    <s v="Nyahururu"/>
    <s v="Mwihoko"/>
    <s v=""/>
    <x v="3"/>
    <s v="Nicholas Kimenyi"/>
    <s v=""/>
    <s v=""/>
    <s v="Informal Business"/>
    <s v="KENBIM"/>
    <s v="Masonry"/>
    <s v="02/08/2018"/>
  </r>
  <r>
    <s v="VPA6"/>
    <x v="999"/>
    <x v="1"/>
    <s v=""/>
    <s v="11th November,2015"/>
    <d v="2015-11-11T00:00:00"/>
    <s v="31st December,2015"/>
    <d v="2015-12-31T00:00:00"/>
    <s v="James Nganga Waweru"/>
    <s v="Male"/>
    <s v="24369225"/>
    <s v="792614555"/>
    <s v="2.55E+11"/>
    <s v=""/>
    <s v=""/>
    <n v="36.234904999999998"/>
    <n v="-2.5832000000000001E-2"/>
    <s v="Nakuru"/>
    <s v="Subukia"/>
    <s v="Subukia"/>
    <s v=""/>
    <x v="3"/>
    <s v="Reuben K Kimenyi"/>
    <s v=""/>
    <s v=""/>
    <s v="Informal Business"/>
    <s v="KENBIM"/>
    <s v="Masonry"/>
    <s v="02/08/2018"/>
  </r>
  <r>
    <s v="VPA6"/>
    <x v="1000"/>
    <x v="0"/>
    <s v="Unreachable"/>
    <s v="13th July,2016"/>
    <d v="2016-07-13T00:00:00"/>
    <s v="1st September,2016"/>
    <d v="2016-09-01T00:00:00"/>
    <s v="James Njoroge Warui"/>
    <s v="Male"/>
    <s v="99999"/>
    <s v="254722790429"/>
    <s v="2.55E+11"/>
    <s v=""/>
    <s v=""/>
    <m/>
    <m/>
    <s v="Kiambu"/>
    <s v="Kikuyu"/>
    <s v="Gicungo"/>
    <s v=""/>
    <x v="1"/>
    <s v="Wonderflame Biogas Contractors"/>
    <s v=""/>
    <s v=""/>
    <s v="Informal Business"/>
    <s v="KENBIM"/>
    <s v="Masonry"/>
    <s v="02/08/2018"/>
  </r>
  <r>
    <s v="VPA6"/>
    <x v="1001"/>
    <x v="1"/>
    <s v=""/>
    <s v="15th January,2017"/>
    <d v="2017-01-15T00:00:00"/>
    <s v="17th February,2017"/>
    <d v="2017-02-17T00:00:00"/>
    <s v="Jane Mugendo Kinuthia"/>
    <s v="Female"/>
    <s v="2967129"/>
    <s v="720929365"/>
    <s v="2.55E+11"/>
    <s v=""/>
    <s v=""/>
    <n v="36.527493"/>
    <n v="-0.36045700000000003"/>
    <s v="Nyandarua"/>
    <s v="Kipipiri"/>
    <s v="Satma"/>
    <s v=""/>
    <x v="1"/>
    <s v="Wonderflame Biogas Contractors"/>
    <s v=""/>
    <s v=""/>
    <s v="Informal Business"/>
    <s v="KENBIM"/>
    <s v="Masonry"/>
    <s v="02/08/2018"/>
  </r>
  <r>
    <s v="VPA6"/>
    <x v="1002"/>
    <x v="1"/>
    <s v=""/>
    <s v="13th December,2016"/>
    <d v="2016-12-13T00:00:00"/>
    <s v="1st February,2017"/>
    <d v="2017-02-01T00:00:00"/>
    <s v="Jediliah Shali Madeba"/>
    <s v="Female"/>
    <s v="10394376"/>
    <s v="713924397"/>
    <s v="2.55E+11"/>
    <s v="721354830"/>
    <s v=""/>
    <n v="38.321956"/>
    <n v="-3.3572760000000001"/>
    <s v="Taita/Taveta"/>
    <s v="Wundanyi"/>
    <s v="Managi"/>
    <s v="Saghasa"/>
    <x v="2"/>
    <s v="Carly Mwandigha"/>
    <s v=""/>
    <s v=""/>
    <s v="Informal Business"/>
    <s v="KENBIM"/>
    <s v="Masonry"/>
    <s v="02/08/2018"/>
  </r>
  <r>
    <s v="VPA6"/>
    <x v="1003"/>
    <x v="0"/>
    <s v="Unreachable"/>
    <s v="12th October,2016"/>
    <d v="2016-10-12T00:00:00"/>
    <s v="1st December,2016"/>
    <d v="2016-12-01T00:00:00"/>
    <s v="Joel Njoroge Githinji"/>
    <s v="Male"/>
    <s v="35254753"/>
    <s v="+254717506341"/>
    <s v="2.55E+11"/>
    <s v=""/>
    <s v=""/>
    <m/>
    <m/>
    <s v="Nakuru"/>
    <s v="Subukia"/>
    <s v="Subukia"/>
    <s v=""/>
    <x v="3"/>
    <s v="Reuben K Kimenyi"/>
    <s v=""/>
    <s v=""/>
    <s v="Informal Business"/>
    <s v="KENBIM"/>
    <s v="Masonry"/>
    <s v="02/08/2018"/>
  </r>
  <r>
    <s v="VPA6"/>
    <x v="1004"/>
    <x v="1"/>
    <s v=""/>
    <s v="11th November,2016"/>
    <d v="2016-11-11T00:00:00"/>
    <s v="31st December,2016"/>
    <d v="2016-12-31T00:00:00"/>
    <s v="John Kariuki Maina"/>
    <s v="Male"/>
    <s v="10447480"/>
    <s v="727313949"/>
    <s v="2.55E+11"/>
    <s v=""/>
    <s v=""/>
    <n v="36.190232000000002"/>
    <n v="-7.5721999999999998E-2"/>
    <s v="Nakuru"/>
    <s v="Subukia"/>
    <s v="Mihengo"/>
    <s v=""/>
    <x v="3"/>
    <s v="Reuben K Kimenyi"/>
    <s v=""/>
    <s v=""/>
    <s v="Informal Business"/>
    <s v="KENBIM"/>
    <s v="Masonry"/>
    <s v="02/08/2018"/>
  </r>
  <r>
    <s v="VPA6"/>
    <x v="1005"/>
    <x v="0"/>
    <s v="Unreachable"/>
    <s v="12th August,2016"/>
    <d v="2016-08-12T00:00:00"/>
    <s v="1st October,2016"/>
    <d v="2016-10-01T00:00:00"/>
    <s v="John Mathenge"/>
    <s v="Male"/>
    <s v="2351364"/>
    <s v="+254720556121"/>
    <s v="2.55E+11"/>
    <s v=""/>
    <s v=""/>
    <m/>
    <m/>
    <s v="Murang'a"/>
    <s v="Gatundu"/>
    <s v=""/>
    <s v=""/>
    <x v="3"/>
    <s v="Nicholas Kimenyi"/>
    <s v=""/>
    <s v=""/>
    <s v="Informal Business"/>
    <s v="KENBIM"/>
    <s v="Masonry"/>
    <s v="02/08/2018"/>
  </r>
  <r>
    <s v="VPA6"/>
    <x v="1006"/>
    <x v="1"/>
    <s v=""/>
    <s v="12th November,2016"/>
    <d v="2016-11-12T00:00:00"/>
    <s v="1st January,2017"/>
    <d v="2017-01-01T00:00:00"/>
    <s v="John Ndiritu"/>
    <s v="Male"/>
    <s v="9745561"/>
    <s v="722757219"/>
    <s v="2.55E+11"/>
    <s v=""/>
    <s v=""/>
    <n v="36.331524999999999"/>
    <n v="0.20968300000000001"/>
    <s v="Laikipia"/>
    <s v="Laikipia  West"/>
    <s v="Muthagera"/>
    <s v=""/>
    <x v="1"/>
    <s v="Reuben K Kimenyi"/>
    <s v=""/>
    <s v=""/>
    <s v="Informal Business"/>
    <s v="KENBIM"/>
    <s v="Masonry"/>
    <s v="02/08/2018"/>
  </r>
  <r>
    <s v="VPA6"/>
    <x v="1007"/>
    <x v="2"/>
    <s v="Hostile Client"/>
    <s v="13th July,2016"/>
    <d v="2016-07-13T00:00:00"/>
    <s v="7th August,2016"/>
    <d v="2016-08-07T00:00:00"/>
    <s v="Joseph Muthii"/>
    <s v="Male"/>
    <s v="52061260"/>
    <s v="+254713806213"/>
    <s v="2.55E+11"/>
    <s v=""/>
    <s v=""/>
    <m/>
    <m/>
    <s v="Laikipia"/>
    <s v="Narumoru"/>
    <s v="Ndemu"/>
    <s v=""/>
    <x v="3"/>
    <s v="Nicholas Kimenyi"/>
    <s v=""/>
    <s v=""/>
    <s v="Informal Business"/>
    <s v="KENBIM"/>
    <s v="Masonry"/>
    <s v="02/08/2018"/>
  </r>
  <r>
    <s v="VPA6"/>
    <x v="1008"/>
    <x v="1"/>
    <s v=""/>
    <s v="12th August,2016"/>
    <d v="2016-08-12T00:00:00"/>
    <s v="1st October,2016"/>
    <d v="2016-10-01T00:00:00"/>
    <s v="Joseph Mwangi Njaramba"/>
    <s v="Male"/>
    <s v="1260603"/>
    <s v="725309337"/>
    <s v="2.55E+11"/>
    <s v="734549555"/>
    <s v=""/>
    <n v="36.315455"/>
    <n v="0.42068299999999997"/>
    <s v="Laikipia"/>
    <s v="Laikipia  West"/>
    <s v="Kinamba"/>
    <s v=""/>
    <x v="2"/>
    <s v="Harun Muchiri Stephen"/>
    <s v=""/>
    <s v=""/>
    <s v="Informal Business"/>
    <s v="KENBIM"/>
    <s v="Masonry"/>
    <s v="02/08/2018"/>
  </r>
  <r>
    <s v="VPA6"/>
    <x v="1009"/>
    <x v="0"/>
    <s v="Unreachable"/>
    <s v="12th June,2016"/>
    <d v="2016-06-12T00:00:00"/>
    <s v="1st August,2016"/>
    <d v="2016-08-01T00:00:00"/>
    <s v="Julius Gitumbi"/>
    <s v="Male"/>
    <s v="37282341"/>
    <s v="+254718477478"/>
    <s v="2.55E+11"/>
    <s v=""/>
    <s v=""/>
    <m/>
    <m/>
    <s v="Kirinyaga"/>
    <s v="Ndia"/>
    <s v="Kabaru"/>
    <s v=""/>
    <x v="3"/>
    <s v="Nicholas Kimenyi"/>
    <s v=""/>
    <s v=""/>
    <s v="Informal Business"/>
    <s v="KENBIM"/>
    <s v="Masonry"/>
    <s v="02/08/2018"/>
  </r>
  <r>
    <s v="VPA6"/>
    <x v="1010"/>
    <x v="1"/>
    <s v=""/>
    <s v="10th January,2017"/>
    <d v="2017-01-10T00:00:00"/>
    <s v="1st March,2017"/>
    <d v="2017-03-01T00:00:00"/>
    <s v="Leonard Gitungo Kamau"/>
    <s v="Male"/>
    <s v="5697099"/>
    <s v="721964252"/>
    <s v="2.55E+11"/>
    <s v=""/>
    <s v=""/>
    <n v="36.731974000000001"/>
    <n v="-1.218154"/>
    <s v="Kiambu"/>
    <s v="Kabete"/>
    <s v="Gathiga"/>
    <s v=""/>
    <x v="1"/>
    <s v="Wonderflame Biogas Contractors"/>
    <s v=""/>
    <s v=""/>
    <s v="Informal Business"/>
    <s v="KENBIM"/>
    <s v="Masonry"/>
    <s v="02/08/2018"/>
  </r>
  <r>
    <s v="VPA6"/>
    <x v="1011"/>
    <x v="2"/>
    <s v="Hostile Client"/>
    <s v="12th September,2016"/>
    <d v="2016-09-12T00:00:00"/>
    <s v="1st November,2016"/>
    <d v="2016-11-01T00:00:00"/>
    <s v="Maina Mugo"/>
    <s v="Male"/>
    <s v="11953423"/>
    <s v="+254722659942"/>
    <s v="2.55E+11"/>
    <s v=""/>
    <s v="2.55E+11"/>
    <m/>
    <m/>
    <s v="Kirinyaga"/>
    <s v="Kirinyaga Central"/>
    <s v="Kagii"/>
    <s v=""/>
    <x v="3"/>
    <s v="Nicholas Kimenyi"/>
    <s v=""/>
    <s v=""/>
    <s v="Informal Business"/>
    <s v="KENBIM"/>
    <s v="Masonry"/>
    <s v="02/08/2018"/>
  </r>
  <r>
    <s v="VPA6"/>
    <x v="1012"/>
    <x v="1"/>
    <s v=""/>
    <s v="24th February,2016"/>
    <d v="2016-02-24T00:00:00"/>
    <s v="15th March,2016"/>
    <d v="2016-03-15T00:00:00"/>
    <s v="Martha Wakio Mwadime"/>
    <s v="Female"/>
    <s v="5479370"/>
    <s v="728409227"/>
    <s v="2.55E+11"/>
    <s v=""/>
    <s v=""/>
    <n v="38.339967000000001"/>
    <n v="-3.4295149999999999"/>
    <s v="Taita/Taveta"/>
    <s v="Wundanyi"/>
    <s v="Muange"/>
    <s v="Wundanyi"/>
    <x v="2"/>
    <s v="Carly Mwandigha"/>
    <s v=""/>
    <s v=""/>
    <s v="Informal Business"/>
    <s v="KENBIM"/>
    <s v="Masonry"/>
    <s v="02/08/2018"/>
  </r>
  <r>
    <s v="VPA6"/>
    <x v="1013"/>
    <x v="0"/>
    <s v="Unreachable"/>
    <s v="28th June,2016"/>
    <d v="2016-06-28T00:00:00"/>
    <s v="17th August,2016"/>
    <d v="2016-08-17T00:00:00"/>
    <s v="Methew Maina"/>
    <s v="Male"/>
    <s v="53263131"/>
    <s v="+254722491199"/>
    <s v="2.55E+11"/>
    <s v=""/>
    <s v=""/>
    <m/>
    <m/>
    <s v="Kiambu"/>
    <s v="Gatundu"/>
    <s v="Wanjohi"/>
    <s v=""/>
    <x v="3"/>
    <s v="Nicholas Kimenyi"/>
    <s v=""/>
    <s v=""/>
    <s v="Informal Business"/>
    <s v="KENBIM"/>
    <s v="Masonry"/>
    <s v="02/08/2018"/>
  </r>
  <r>
    <s v="VPA6"/>
    <x v="1014"/>
    <x v="2"/>
    <s v="Hostile Client"/>
    <s v="12th April,2016"/>
    <d v="2016-04-12T00:00:00"/>
    <s v="1st June,2016"/>
    <d v="2016-06-01T00:00:00"/>
    <s v="Michael Kariuki"/>
    <s v="Male"/>
    <s v="28346372"/>
    <s v="+254700498670"/>
    <s v="2.55E+11"/>
    <s v=""/>
    <s v=""/>
    <m/>
    <m/>
    <s v="Nyeri"/>
    <s v="Mathira East"/>
    <s v="Kamiku"/>
    <s v=""/>
    <x v="3"/>
    <s v="Nicholas Kimenyi"/>
    <s v=""/>
    <s v=""/>
    <s v="Informal Business"/>
    <s v="KENBIM"/>
    <s v="Masonry"/>
    <s v="02/08/2018"/>
  </r>
  <r>
    <s v="VPA6"/>
    <x v="1015"/>
    <x v="0"/>
    <s v="Unreachable"/>
    <s v="12th June,2016"/>
    <d v="2016-06-12T00:00:00"/>
    <s v="1st August,2016"/>
    <d v="2016-08-01T00:00:00"/>
    <s v="Moris Mitambo"/>
    <s v="Male"/>
    <s v="285136"/>
    <s v="+254705045019"/>
    <s v="2.55E+11"/>
    <s v=""/>
    <s v=""/>
    <m/>
    <m/>
    <s v="Nyeri"/>
    <s v="Mathira East"/>
    <s v=""/>
    <s v=""/>
    <x v="3"/>
    <s v="Nicholas Kimenyi"/>
    <s v=""/>
    <s v=""/>
    <s v="Informal Business"/>
    <s v="KENBIM"/>
    <s v="Masonry"/>
    <s v="02/08/2018"/>
  </r>
  <r>
    <s v="VPA6"/>
    <x v="1016"/>
    <x v="2"/>
    <s v="Hostile Client"/>
    <s v="12th June,2016"/>
    <d v="2016-06-12T00:00:00"/>
    <s v="1st August,2016"/>
    <d v="2016-08-01T00:00:00"/>
    <s v="Robert Munene"/>
    <s v="Male"/>
    <s v="48320051"/>
    <s v="+254722491163"/>
    <s v="2.55E+11"/>
    <s v=""/>
    <s v=""/>
    <m/>
    <m/>
    <s v="Nyandarua"/>
    <s v="Ndaragwa"/>
    <s v="Kahuru"/>
    <s v=""/>
    <x v="3"/>
    <s v="Nicholas Kimenyi"/>
    <s v=""/>
    <s v=""/>
    <s v="Informal Business"/>
    <s v="KENBIM"/>
    <s v="Masonry"/>
    <s v="02/08/2018"/>
  </r>
  <r>
    <s v="VPA6"/>
    <x v="1017"/>
    <x v="0"/>
    <s v="Unreachable"/>
    <s v="12th September,2016"/>
    <d v="2016-09-12T00:00:00"/>
    <s v="1st November,2016"/>
    <d v="2016-11-01T00:00:00"/>
    <s v="William Kuguru"/>
    <s v="Male"/>
    <s v="1514262"/>
    <s v="+254723697920"/>
    <s v="2.55E+11"/>
    <s v=""/>
    <s v=""/>
    <m/>
    <m/>
    <s v="Murang'a"/>
    <s v="Gatundu"/>
    <s v=""/>
    <s v=""/>
    <x v="3"/>
    <s v="Nicholas Kimenyi"/>
    <s v=""/>
    <s v=""/>
    <s v="Informal Business"/>
    <s v="KENBIM"/>
    <s v="Masonry"/>
    <s v="02/08/2018"/>
  </r>
  <r>
    <s v="VPA6"/>
    <x v="1018"/>
    <x v="1"/>
    <s v=""/>
    <s v="13th December,2016"/>
    <d v="2016-12-13T00:00:00"/>
    <s v="1st February,2017"/>
    <d v="2017-02-01T00:00:00"/>
    <s v="Samuel Gaithuma Joseph"/>
    <s v="Male"/>
    <s v="438767"/>
    <s v="722359588"/>
    <s v="2.55E+11"/>
    <s v="710703711"/>
    <s v=""/>
    <n v="37.214776999999998"/>
    <n v="-0.86989399999999995"/>
    <s v="Murang'a"/>
    <s v="Makuyu"/>
    <s v="Mugira"/>
    <s v=""/>
    <x v="1"/>
    <s v="Edwine J M Okinda"/>
    <s v=""/>
    <s v=""/>
    <s v="Informal Business"/>
    <s v="KENBIM"/>
    <s v="Masonry"/>
    <s v="02/08/2018"/>
  </r>
  <r>
    <s v="VPA6"/>
    <x v="1019"/>
    <x v="2"/>
    <s v="Hostile Client"/>
    <s v="12th November,2016"/>
    <d v="2016-11-12T00:00:00"/>
    <s v="1st January,2017"/>
    <d v="2017-01-01T00:00:00"/>
    <s v="Stephen Mucheru"/>
    <s v="Male"/>
    <s v="21552874"/>
    <s v="254708189442"/>
    <s v="2.55E+11"/>
    <s v=""/>
    <s v=""/>
    <m/>
    <m/>
    <s v="Laikipia"/>
    <s v="Laikipia East"/>
    <s v="Ngobit"/>
    <s v=""/>
    <x v="2"/>
    <s v="George Kiriungi Ngatia"/>
    <s v=""/>
    <s v=""/>
    <s v="Informal Business"/>
    <s v="MKD"/>
    <s v="Masonry"/>
    <s v="02/08/2018"/>
  </r>
  <r>
    <s v="VPA6"/>
    <x v="1020"/>
    <x v="1"/>
    <s v=""/>
    <s v="12th July,2016"/>
    <d v="2016-07-12T00:00:00"/>
    <s v="31st August,2016"/>
    <d v="2016-08-31T00:00:00"/>
    <s v="Samuel Michiri Muchiri"/>
    <s v="Male"/>
    <s v="9813018"/>
    <s v="726300269"/>
    <s v="2.55E+11"/>
    <s v=""/>
    <s v=""/>
    <n v="36.484068000000001"/>
    <n v="-0.495533"/>
    <s v="Nyandarua"/>
    <s v="Kipipiri"/>
    <s v="Gathigira"/>
    <s v=""/>
    <x v="3"/>
    <s v="Harun Muchiri Stephen"/>
    <s v=""/>
    <s v=""/>
    <s v="Informal Business"/>
    <s v="KENBIM"/>
    <s v="Masonry"/>
    <s v="02/08/2018"/>
  </r>
  <r>
    <s v="VPA6"/>
    <x v="1021"/>
    <x v="2"/>
    <s v="Hostile Client"/>
    <s v="11th January,2016"/>
    <d v="2016-01-11T00:00:00"/>
    <s v="1st March,2016"/>
    <d v="2016-03-01T00:00:00"/>
    <s v="Elastus Muita Musendu"/>
    <s v="Male"/>
    <s v="99999"/>
    <s v="724023004"/>
    <s v="724023004"/>
    <s v=""/>
    <s v=""/>
    <m/>
    <m/>
    <s v="Kirinyaga"/>
    <s v="Ndia"/>
    <s v="Kaguyu"/>
    <s v=""/>
    <x v="3"/>
    <s v="Nicholas Kimenyi"/>
    <s v=""/>
    <s v=""/>
    <s v="Informal Business"/>
    <s v="KENBIM"/>
    <s v="Masonry"/>
    <s v="02/08/2018"/>
  </r>
  <r>
    <s v="VPA6"/>
    <x v="1022"/>
    <x v="2"/>
    <s v="Hostile Client"/>
    <s v="11th January,2016"/>
    <d v="2016-01-11T00:00:00"/>
    <s v="1st March,2016"/>
    <d v="2016-03-01T00:00:00"/>
    <s v="Eric Githinji Mwangi"/>
    <s v="Male"/>
    <s v="99999"/>
    <s v="711808892"/>
    <s v="711808892"/>
    <s v=""/>
    <s v=""/>
    <m/>
    <m/>
    <s v="Nyandarua"/>
    <s v="Ndaragwa"/>
    <s v="Kianjukuma"/>
    <s v=""/>
    <x v="2"/>
    <s v="Nicholas Kimenyi"/>
    <s v=""/>
    <s v=""/>
    <s v="Informal Business"/>
    <s v="KENBIM"/>
    <s v="Masonry"/>
    <s v="02/08/2018"/>
  </r>
  <r>
    <s v="VPA6"/>
    <x v="1023"/>
    <x v="1"/>
    <s v=""/>
    <s v="11th February,2016"/>
    <d v="2016-02-11T00:00:00"/>
    <s v="1st April,2016"/>
    <d v="2016-04-01T00:00:00"/>
    <s v="Stephen Mwangi Thamaini"/>
    <s v="Male"/>
    <s v="1278063"/>
    <s v="701060152"/>
    <s v="2.55E+11"/>
    <s v=""/>
    <s v=""/>
    <n v="36.225231999999998"/>
    <n v="2.9575000000000001E-2"/>
    <s v="Nakuru"/>
    <s v="Subukia"/>
    <s v="Kagumo"/>
    <s v=""/>
    <x v="3"/>
    <s v="Reuben K Kimenyi"/>
    <s v=""/>
    <s v=""/>
    <s v="Informal Business"/>
    <s v="KENBIM"/>
    <s v="Masonry"/>
    <s v="02/08/2018"/>
  </r>
  <r>
    <s v="VPA6"/>
    <x v="1024"/>
    <x v="0"/>
    <s v="Unreachable"/>
    <s v="4th July,2018"/>
    <d v="2018-07-04T00:00:00"/>
    <s v="2nd August,2018"/>
    <d v="2018-08-02T00:00:00"/>
    <s v="Karelthi John Maina"/>
    <s v="Male"/>
    <s v="11190737"/>
    <s v="726595734"/>
    <s v="726595734"/>
    <s v=""/>
    <s v=""/>
    <n v="36.222515000000001"/>
    <n v="-1.0884E-2"/>
    <s v="Kiambu"/>
    <s v="Lari"/>
    <s v="Kijabe"/>
    <s v="Mango"/>
    <x v="2"/>
    <s v="Simon Kabucho"/>
    <s v="Simon Kabucho"/>
    <s v="726725953"/>
    <s v="Informal Business"/>
    <s v="MKD"/>
    <s v="Masonry"/>
    <s v="02/08/2018"/>
  </r>
  <r>
    <s v="VPA6"/>
    <x v="1025"/>
    <x v="1"/>
    <s v=""/>
    <s v="10th July,2018"/>
    <d v="2018-07-10T00:00:00"/>
    <s v="3rd August,2018"/>
    <d v="2018-08-03T00:00:00"/>
    <s v="Mburu Mary Wanjiru"/>
    <s v="Female"/>
    <s v="23825397"/>
    <s v="713337422"/>
    <s v="713337422"/>
    <s v=""/>
    <s v=""/>
    <n v="36.594555"/>
    <n v="-1.093202"/>
    <s v="Kiambu"/>
    <s v="Limuru"/>
    <s v="Ndeiya"/>
    <s v="Ndiuni"/>
    <x v="2"/>
    <s v="Simon Kabucho"/>
    <s v="Simon Kabucho"/>
    <s v="726725953"/>
    <s v="Informal Business"/>
    <s v="MKD"/>
    <s v="Masonry"/>
    <s v="03/08/2018"/>
  </r>
  <r>
    <s v="VPA6"/>
    <x v="1026"/>
    <x v="1"/>
    <s v=""/>
    <s v="15th July,2018"/>
    <d v="2018-07-15T00:00:00"/>
    <s v="3rd August,2018"/>
    <d v="2018-08-03T00:00:00"/>
    <s v="Peter Mwashighadi Mzee"/>
    <s v="Male"/>
    <s v="5405999"/>
    <s v="725176683"/>
    <s v="725176683"/>
    <s v=""/>
    <s v="728959253"/>
    <n v="38.474922999999997"/>
    <n v="-3.4308369999999999"/>
    <s v="Taita/Taveta"/>
    <s v="Voi"/>
    <s v="Voi"/>
    <s v="Shelemba"/>
    <x v="1"/>
    <s v="Jotham Kaluma"/>
    <s v="Jotham Kaluma"/>
    <s v="705364440"/>
    <s v="Informal Business"/>
    <s v="KENBIM"/>
    <s v="Masonry"/>
    <s v="03/08/2018"/>
  </r>
  <r>
    <s v="VPA6"/>
    <x v="1027"/>
    <x v="1"/>
    <s v=""/>
    <s v="5th July,2018"/>
    <d v="2018-07-05T00:00:00"/>
    <s v="6th August,2018"/>
    <d v="2018-08-06T00:00:00"/>
    <s v="Olongo Joseph Olongo"/>
    <s v="Male"/>
    <s v="2433545"/>
    <s v="0722608676"/>
    <s v="722608676"/>
    <s v=""/>
    <s v="722608676"/>
    <n v="34.499519999999997"/>
    <n v="-4.2110000000000002E-2"/>
    <s v="Kisumu"/>
    <s v="Kisumu West"/>
    <s v="Akala"/>
    <s v="Kwelye"/>
    <x v="0"/>
    <s v="Aggrey Itavale"/>
    <s v="Aggrey Itavale"/>
    <s v="712208650"/>
    <s v="Informal Business"/>
    <s v="MKD"/>
    <s v="Masonry"/>
    <s v="06/08/2018"/>
  </r>
  <r>
    <s v="VPA6"/>
    <x v="1028"/>
    <x v="1"/>
    <s v=""/>
    <s v="17th July,2018"/>
    <d v="2018-07-17T00:00:00"/>
    <s v="6th August,2018"/>
    <d v="2018-08-06T00:00:00"/>
    <s v="Mwaniki Stanley Maina"/>
    <s v="Male"/>
    <s v="99999"/>
    <s v="726213989"/>
    <s v="722890254"/>
    <s v=""/>
    <s v="726213989"/>
    <n v="37.082560000000001"/>
    <n v="-0.40848499999999999"/>
    <s v="Nyeri"/>
    <s v="Mathira West"/>
    <s v="Ruguru"/>
    <s v="Kabiruini"/>
    <x v="1"/>
    <s v="Joseph Muchirira Mugo"/>
    <s v="Joseph Muchirira Mugo"/>
    <s v="723483314"/>
    <s v="Informal Business"/>
    <s v="KENBIM"/>
    <s v="Masonry"/>
    <s v="06/08/2018"/>
  </r>
  <r>
    <s v="VPA6"/>
    <x v="1029"/>
    <x v="1"/>
    <s v=""/>
    <s v="17th March,2017"/>
    <d v="2017-03-17T00:00:00"/>
    <s v="17th November,2017"/>
    <d v="2017-11-17T00:00:00"/>
    <s v="Ngelechei Benjamim"/>
    <s v="Male"/>
    <s v="448414"/>
    <s v="0720781878"/>
    <s v="720781878"/>
    <s v=""/>
    <s v=""/>
    <n v="35.140512999999999"/>
    <n v="0.23242499999999999"/>
    <s v="Nandi"/>
    <s v="Nandi Central"/>
    <s v="Chepterit"/>
    <s v="Kapsoen"/>
    <x v="0"/>
    <s v="Joseph Mwangale"/>
    <s v="Joseph Mwangale"/>
    <s v=""/>
    <s v="Informal Business"/>
    <s v="MKD"/>
    <s v="Masonry"/>
    <s v="07/08/2018"/>
  </r>
  <r>
    <s v="VPA6"/>
    <x v="1030"/>
    <x v="1"/>
    <s v=""/>
    <s v="13th April,2018"/>
    <d v="2018-04-13T00:00:00"/>
    <s v="4th July,2018"/>
    <d v="2018-07-04T00:00:00"/>
    <s v="Magret Sambu"/>
    <s v="Female"/>
    <s v="5589129"/>
    <s v="773779478"/>
    <s v="773779478"/>
    <s v=""/>
    <s v="724173725"/>
    <n v="35.153402999999997"/>
    <n v="8.4551000000000001E-2"/>
    <s v="Nandi"/>
    <s v="Nandi Hills"/>
    <s v="Chemomi"/>
    <s v="Soiyet"/>
    <x v="2"/>
    <s v="Job K Soimo"/>
    <s v="Leah Jepkirui"/>
    <s v="726075203"/>
    <s v="Informal Business"/>
    <s v="MKD"/>
    <s v="Masonry"/>
    <s v="07/08/2018"/>
  </r>
  <r>
    <s v="VPA6"/>
    <x v="1031"/>
    <x v="1"/>
    <s v=""/>
    <s v="5th March,2018"/>
    <d v="2018-03-05T00:00:00"/>
    <s v="1st August,2018"/>
    <d v="2018-08-01T00:00:00"/>
    <s v="Mwalel Samson"/>
    <s v="Male"/>
    <s v="99999"/>
    <s v="721221088"/>
    <s v="721221088"/>
    <s v=""/>
    <s v=""/>
    <n v="35.286048000000001"/>
    <n v="0.72677000000000003"/>
    <s v="Uasin Gishu"/>
    <s v="Soy"/>
    <s v="Kongasis"/>
    <s v="Kabiriogi"/>
    <x v="0"/>
    <s v="Lilian Lelei"/>
    <s v="Lilian Lelei"/>
    <s v="710494562"/>
    <s v="Informal Business"/>
    <s v="KENBIM"/>
    <s v="Masonry"/>
    <s v="08/08/2018"/>
  </r>
  <r>
    <s v="VPA6"/>
    <x v="1032"/>
    <x v="1"/>
    <s v=""/>
    <s v="1st August,2017"/>
    <d v="2017-08-01T00:00:00"/>
    <s v="3rd May,2018"/>
    <d v="2018-05-03T00:00:00"/>
    <s v="Rose Nyogechi Oenga"/>
    <s v="Female"/>
    <s v="27632780"/>
    <s v="710191212"/>
    <s v="710191212"/>
    <s v=""/>
    <s v="782191212"/>
    <n v="34.855825000000003"/>
    <n v="-0.71814699999999998"/>
    <s v="Nyamira"/>
    <s v="Masaba North"/>
    <s v="Gachuka"/>
    <s v="Girango"/>
    <x v="2"/>
    <s v="George Otwori"/>
    <s v="George Otwori"/>
    <s v="710742369"/>
    <s v="Informal Business"/>
    <s v="KENBIM"/>
    <s v="Masonry"/>
    <s v="10/08/2018"/>
  </r>
  <r>
    <s v="VPA6"/>
    <x v="1033"/>
    <x v="2"/>
    <s v="Non Compliant"/>
    <s v="5th October,2016"/>
    <d v="2016-10-05T00:00:00"/>
    <s v="9th November,2016"/>
    <d v="2016-11-09T00:00:00"/>
    <s v="Embwaga Erica Mulengeka"/>
    <s v="Male"/>
    <s v="994839"/>
    <s v="0723097180"/>
    <s v="723097180"/>
    <s v=""/>
    <s v=""/>
    <n v="34.787103000000002"/>
    <n v="0.107409"/>
    <s v="Vihiga"/>
    <s v="Sabatia"/>
    <s v="Wodanga"/>
    <s v="Gavudia"/>
    <x v="3"/>
    <s v="Rehau"/>
    <s v="Rehau"/>
    <s v="704859310"/>
    <s v="Informal Business"/>
    <s v="Rehau"/>
    <s v="PVC"/>
    <s v="11/08/2018"/>
  </r>
  <r>
    <s v="VPA6"/>
    <x v="1034"/>
    <x v="1"/>
    <s v=""/>
    <s v="16th May,2018"/>
    <d v="2018-05-16T00:00:00"/>
    <s v="4th July,2018"/>
    <d v="2018-07-04T00:00:00"/>
    <s v="Gatwiri John Christine"/>
    <s v="Female"/>
    <s v="725463225"/>
    <s v="725463225"/>
    <s v="725463225"/>
    <s v=""/>
    <s v="733139874"/>
    <n v="37.625543"/>
    <n v="-0.216506"/>
    <s v="Tharaka-Nithi"/>
    <s v="Maara"/>
    <s v="Chogoria"/>
    <s v="Muriru"/>
    <x v="2"/>
    <s v="Maurice Kinuthia Wangui"/>
    <s v="Maurice Kinuthia Wangui"/>
    <s v="713376894"/>
    <s v="Informal Business"/>
    <s v="MKD"/>
    <s v="Masonry"/>
    <s v="12/08/2018"/>
  </r>
  <r>
    <s v="VPA6"/>
    <x v="1035"/>
    <x v="1"/>
    <s v=""/>
    <s v="24th February,2017"/>
    <d v="2017-02-24T00:00:00"/>
    <s v="17th June,2017"/>
    <d v="2017-06-17T00:00:00"/>
    <s v="Mbeti Kinyua Gladys"/>
    <s v="Female"/>
    <s v="2462147"/>
    <s v="720581965"/>
    <s v="720581965"/>
    <s v=""/>
    <s v="728393314"/>
    <n v="37.653714000000001"/>
    <n v="-0.224546"/>
    <s v="Tharaka-Nithi"/>
    <s v="Maara"/>
    <s v="Chogoria"/>
    <s v="Muuni"/>
    <x v="3"/>
    <s v="Maurice Kinuthia Wangui"/>
    <s v="Maurice Kinuthia Wangui"/>
    <s v="713376894"/>
    <s v="Informal Business"/>
    <s v="MKD"/>
    <s v="Masonry"/>
    <s v="12/08/2018"/>
  </r>
  <r>
    <s v="VPA6"/>
    <x v="1036"/>
    <x v="0"/>
    <s v="Grievance"/>
    <s v="10th July,2018"/>
    <d v="2018-07-10T00:00:00"/>
    <s v="13th August,2018"/>
    <d v="2018-08-13T00:00:00"/>
    <s v="Wahome Jane Wangari"/>
    <s v="Female"/>
    <s v="1764773"/>
    <s v="715365656"/>
    <s v="715365656"/>
    <s v=""/>
    <s v=""/>
    <n v="36.176676999999998"/>
    <n v="-0.17962700000000001"/>
    <s v="Nakuru"/>
    <s v="Bahati"/>
    <s v="Bahati"/>
    <s v="Wendo"/>
    <x v="2"/>
    <s v="Simon Kabucho"/>
    <s v="Simon Kabucho"/>
    <s v="726725953"/>
    <s v="Informal Business"/>
    <s v="MKD"/>
    <s v="Masonry"/>
    <s v="13/08/2018"/>
  </r>
  <r>
    <s v="VPA6"/>
    <x v="1037"/>
    <x v="1"/>
    <s v=""/>
    <s v="10th July,2018"/>
    <d v="2018-07-10T00:00:00"/>
    <s v="13th August,2018"/>
    <d v="2018-08-13T00:00:00"/>
    <s v="Kimani Teresia Nyambura"/>
    <s v="Female"/>
    <s v="2065105"/>
    <s v="719696589"/>
    <s v="719696589"/>
    <s v=""/>
    <s v=""/>
    <n v="36.169888"/>
    <n v="-0.176427"/>
    <s v="Nakuru"/>
    <s v="Bahati"/>
    <s v="Bahati"/>
    <s v="Wendo"/>
    <x v="2"/>
    <s v="Simon Kabucho"/>
    <s v="Simon Kabucho"/>
    <s v="726725953"/>
    <s v="Informal Business"/>
    <s v="MKD"/>
    <s v="Masonry"/>
    <s v="13/08/2018"/>
  </r>
  <r>
    <s v="VPA6"/>
    <x v="1038"/>
    <x v="1"/>
    <s v=""/>
    <s v="31st May,2018"/>
    <d v="2018-05-31T00:00:00"/>
    <s v="25th June,2018"/>
    <d v="2018-06-25T00:00:00"/>
    <s v="Jane Mangera Njeri"/>
    <s v="Male"/>
    <s v="11715599"/>
    <s v="720644157"/>
    <s v="720644157"/>
    <s v=""/>
    <s v="721564599"/>
    <n v="36.118493000000001"/>
    <n v="-0.24159"/>
    <s v="Nakuru"/>
    <s v="Bahati"/>
    <s v="Kiamaina"/>
    <s v="Heshima"/>
    <x v="2"/>
    <s v="James Kingori Chege"/>
    <s v="James King'ori Chege"/>
    <s v="724568559"/>
    <s v="Informal Business"/>
    <s v="KENBIM"/>
    <s v="Masonry"/>
    <s v="17/08/2018"/>
  </r>
  <r>
    <s v="VPA6"/>
    <x v="1039"/>
    <x v="1"/>
    <s v=""/>
    <s v="17th June,2018"/>
    <d v="2018-06-17T00:00:00"/>
    <s v="13th July,2018"/>
    <d v="2018-07-13T00:00:00"/>
    <s v="Muturi Rachael Wairimu"/>
    <s v="Female"/>
    <s v="36165581"/>
    <s v="713687687"/>
    <s v="713687687"/>
    <s v=""/>
    <s v="726052240"/>
    <n v="36.876514999999998"/>
    <n v="-1.0924590000000001"/>
    <s v="Kiambu"/>
    <s v="Githunguri"/>
    <s v="Ngewa"/>
    <s v="Laini"/>
    <x v="3"/>
    <s v="Joseph Ndua Tatu"/>
    <s v="Joseph Ndua Tatu"/>
    <s v="716374871"/>
    <s v="Informal Business"/>
    <s v="MKD"/>
    <s v="Masonry"/>
    <s v="19/08/2018"/>
  </r>
  <r>
    <s v="VPA6"/>
    <x v="1040"/>
    <x v="1"/>
    <s v=""/>
    <s v="16th June,2018"/>
    <d v="2018-06-16T00:00:00"/>
    <s v="17th July,2018"/>
    <d v="2018-07-17T00:00:00"/>
    <s v="Kamwati Edith Wambui"/>
    <s v="Female"/>
    <s v="99999"/>
    <s v="733886673"/>
    <s v="733886673"/>
    <s v=""/>
    <s v="707731709"/>
    <n v="36.850856999999998"/>
    <n v="-1.0767880000000001"/>
    <s v="Kiambu"/>
    <s v="Githunguri"/>
    <s v="Githunguri"/>
    <s v="Nyaga"/>
    <x v="0"/>
    <s v="Joseph Ndua Tatu"/>
    <s v="Joseph Ndua Tatu"/>
    <s v="716374871"/>
    <s v="Informal Business"/>
    <s v="MKD"/>
    <s v="Masonry"/>
    <s v="19/08/2018"/>
  </r>
  <r>
    <s v="VPA6"/>
    <x v="1041"/>
    <x v="1"/>
    <s v=""/>
    <s v="28th May,2018"/>
    <d v="2018-05-28T00:00:00"/>
    <s v="30th June,2018"/>
    <d v="2018-06-30T00:00:00"/>
    <s v="Kiruthi Komu Martin"/>
    <s v="Male"/>
    <s v="8106237"/>
    <s v="722696944"/>
    <s v="722696944"/>
    <s v=""/>
    <s v="727449976"/>
    <n v="36.156680000000001"/>
    <n v="-0.27905999999999997"/>
    <s v="Nakuru"/>
    <s v="Bahati"/>
    <s v="Lanet"/>
    <s v="Muwa Estate"/>
    <x v="2"/>
    <s v="Apollo Okinda"/>
    <s v="Apollo Okinda Owundo"/>
    <s v="723741826"/>
    <s v="Informal Business"/>
    <s v="KENBIM"/>
    <s v="Masonry"/>
    <s v="20/08/2018"/>
  </r>
  <r>
    <s v="VPA6"/>
    <x v="1042"/>
    <x v="1"/>
    <s v=""/>
    <s v="27th May,2018"/>
    <d v="2018-05-27T00:00:00"/>
    <s v="21st June,2018"/>
    <d v="2018-06-21T00:00:00"/>
    <s v="Phyllis Wamboi Ngige"/>
    <s v="Female"/>
    <s v="3628334"/>
    <s v="722854762"/>
    <s v="722854762"/>
    <s v=""/>
    <s v=""/>
    <n v="36.123207000000001"/>
    <n v="-0.278198"/>
    <s v="Nakuru"/>
    <s v="Bahati"/>
    <s v="Kiti"/>
    <s v="Teachers"/>
    <x v="2"/>
    <s v="Apollo Okinda"/>
    <s v="Apollo Okinda Owundo"/>
    <s v="723741826"/>
    <s v="Informal Business"/>
    <s v="KENBIM"/>
    <s v="Masonry"/>
    <s v="20/08/2018"/>
  </r>
  <r>
    <s v="VPA6"/>
    <x v="1043"/>
    <x v="1"/>
    <s v=""/>
    <s v="9th September,2017"/>
    <d v="2017-09-09T00:00:00"/>
    <s v="22nd December,2017"/>
    <d v="2017-12-22T00:00:00"/>
    <s v="Kiptum Kipkogei Viola"/>
    <s v="Male"/>
    <s v="12937500"/>
    <s v="710137201"/>
    <s v="710137201"/>
    <s v=""/>
    <s v="722780011"/>
    <n v="36.027672000000003"/>
    <n v="-0.25910300000000003"/>
    <s v="Nakuru"/>
    <s v="Rongai"/>
    <s v="Kiamunyi"/>
    <s v="Olive Center"/>
    <x v="1"/>
    <s v="Apollo Okinda"/>
    <s v="Apollo Okinda Owundo"/>
    <s v="723741826"/>
    <s v="Informal Business"/>
    <s v="KENBIM"/>
    <s v="Masonry"/>
    <s v="20/08/2018"/>
  </r>
  <r>
    <s v="VPA6"/>
    <x v="1044"/>
    <x v="1"/>
    <s v=""/>
    <s v="30th July,2018"/>
    <d v="2018-07-30T00:00:00"/>
    <s v="15th August,2018"/>
    <d v="2018-08-15T00:00:00"/>
    <s v="Mwangi Elizabeth Wangui"/>
    <s v="Female"/>
    <s v="99999"/>
    <s v="718320131"/>
    <s v="718320131"/>
    <s v=""/>
    <s v="728847174"/>
    <n v="37.004365999999997"/>
    <n v="-0.72752300000000003"/>
    <s v="Murang'a"/>
    <s v="Kahuro"/>
    <s v="Kahuro"/>
    <s v="Kiabutu"/>
    <x v="3"/>
    <s v="Gilbert Mwangi Gitau"/>
    <s v="Gilbert Mwangi Gitau"/>
    <s v="714125753"/>
    <s v="Informal Business"/>
    <s v="MKD"/>
    <s v="Masonry"/>
    <s v="21/08/2018"/>
  </r>
  <r>
    <s v="VPA6"/>
    <x v="1045"/>
    <x v="1"/>
    <s v=""/>
    <s v="28th June,2018"/>
    <d v="2018-06-28T00:00:00"/>
    <s v="21st August,2018"/>
    <d v="2018-08-21T00:00:00"/>
    <s v="Kariuki John Kimaru"/>
    <s v="Male"/>
    <s v="99999"/>
    <s v="721254835"/>
    <s v="721254835"/>
    <s v=""/>
    <s v="738185045"/>
    <n v="37.089227000000001"/>
    <n v="-0.58146699999999996"/>
    <s v="Nyeri"/>
    <s v="Mukurweni"/>
    <s v="Mukurweini South"/>
    <s v="Giathugu"/>
    <x v="1"/>
    <s v="Rural Green Energy Services"/>
    <s v="Samuel Migwi"/>
    <s v="725647705"/>
    <s v="Informal Business"/>
    <s v="KENBIM"/>
    <s v="Masonry"/>
    <s v="21/08/2018"/>
  </r>
  <r>
    <s v="VPA6"/>
    <x v="1046"/>
    <x v="1"/>
    <s v=""/>
    <s v="21st March,2018"/>
    <d v="2018-03-21T00:00:00"/>
    <s v="21st August,2018"/>
    <d v="2018-08-21T00:00:00"/>
    <s v="Gilbert Runji"/>
    <s v="Male"/>
    <s v="99999"/>
    <s v="727740157"/>
    <s v="727740157"/>
    <s v=""/>
    <s v="728981250"/>
    <n v="37.787680999999999"/>
    <n v="-0.469584"/>
    <s v="Embu"/>
    <s v="Mbeere North"/>
    <s v="Ichiara"/>
    <s v="Karuri"/>
    <x v="1"/>
    <s v="Rural Green Energy Services"/>
    <s v="Samuel Migwi"/>
    <s v="725647705"/>
    <s v="Informal Business"/>
    <s v="KENBIM"/>
    <s v="Masonry"/>
    <s v="21/08/2018"/>
  </r>
  <r>
    <s v="VPA6"/>
    <x v="1047"/>
    <x v="1"/>
    <s v=""/>
    <s v="1st August,2018"/>
    <d v="2018-08-01T00:00:00"/>
    <s v="16th August,2018"/>
    <d v="2018-08-16T00:00:00"/>
    <s v="Waweru Florence Wanjira"/>
    <s v="Female"/>
    <s v="99999"/>
    <s v="728786952"/>
    <s v="728786952"/>
    <s v=""/>
    <s v="717423149"/>
    <n v="36.703237000000001"/>
    <n v="-1.2536799999999999"/>
    <s v="Kiambu"/>
    <s v="Kikuyu"/>
    <s v="Kikuyu"/>
    <s v="Gakufu"/>
    <x v="3"/>
    <s v="Edwine J M Okinda"/>
    <s v="Edwine Joseph Majale Okinda"/>
    <s v="725335114"/>
    <s v="Informal Business"/>
    <s v="KENBIM"/>
    <s v="Masonry"/>
    <s v="22/08/2018"/>
  </r>
  <r>
    <s v="VPA6"/>
    <x v="1048"/>
    <x v="1"/>
    <s v=""/>
    <s v="17th April,2018"/>
    <d v="2018-04-17T00:00:00"/>
    <s v="4th May,2018"/>
    <d v="2018-05-04T00:00:00"/>
    <s v="Maina Margaret Wangare"/>
    <s v="Female"/>
    <s v="21879122"/>
    <s v="723651832"/>
    <s v="723651832"/>
    <s v=""/>
    <s v="723309121"/>
    <n v="36.655591000000001"/>
    <n v="-1.2684869999999999"/>
    <s v="Kiambu"/>
    <s v="Kikuyu"/>
    <s v="Gikambura"/>
    <s v="Maihe"/>
    <x v="2"/>
    <s v="Green Action Network Ltd"/>
    <s v="David Njoronge"/>
    <s v="726757490"/>
    <s v="Informal Business"/>
    <s v="MKD"/>
    <s v="Masonry"/>
    <s v="22/08/2018"/>
  </r>
  <r>
    <s v="VPA6"/>
    <x v="1049"/>
    <x v="1"/>
    <s v=""/>
    <s v="29th June,2018"/>
    <d v="2018-06-29T00:00:00"/>
    <s v="18th August,2018"/>
    <d v="2018-08-18T00:00:00"/>
    <s v="Maina Muhoro Maina"/>
    <s v="Male"/>
    <s v="1143072"/>
    <s v="702446693"/>
    <s v="702446693"/>
    <s v=""/>
    <s v="701391648"/>
    <n v="36.176670000000001"/>
    <n v="-0.222298"/>
    <s v="Nakuru"/>
    <s v="Nakuru North"/>
    <s v="Nakuru"/>
    <s v="Mathare"/>
    <x v="3"/>
    <s v="Anthony Ndungu Kamau"/>
    <s v="Anthony Ndungu Kamau"/>
    <s v="722878722"/>
    <s v="Informal Business"/>
    <s v="MKD"/>
    <s v="Masonry"/>
    <s v="22/08/2018"/>
  </r>
  <r>
    <s v="VPA6"/>
    <x v="1050"/>
    <x v="1"/>
    <s v=""/>
    <s v="2nd June,2018"/>
    <d v="2018-06-02T00:00:00"/>
    <s v="10th July,2018"/>
    <d v="2018-07-10T00:00:00"/>
    <s v="Guama Kahihu Daniel"/>
    <s v="Male"/>
    <s v="21360185"/>
    <s v="724887151"/>
    <s v="724887151"/>
    <s v=""/>
    <s v=""/>
    <n v="37.081316999999999"/>
    <n v="-0.53255699999999995"/>
    <s v="Nyeri"/>
    <s v="Mukurweni"/>
    <s v="Mukurweini Central"/>
    <s v="Ichamara"/>
    <x v="10"/>
    <s v="Rural Green Energy Services"/>
    <s v=""/>
    <s v=""/>
    <s v="Informal Business"/>
    <s v="KENBIM"/>
    <s v="Masonry"/>
    <s v="23/08/2018"/>
  </r>
  <r>
    <s v="VPA6"/>
    <x v="1051"/>
    <x v="1"/>
    <s v=""/>
    <s v="2nd February,2018"/>
    <d v="2018-02-02T00:00:00"/>
    <s v="22nd May,2018"/>
    <d v="2018-05-22T00:00:00"/>
    <s v="Kamiri Wairimu Ann"/>
    <s v="Female"/>
    <s v="99999"/>
    <s v="720725781"/>
    <s v="720725781"/>
    <s v=""/>
    <s v="720333070"/>
    <n v="37.077795000000002"/>
    <n v="-0.54508000000000001"/>
    <s v="Nyeri"/>
    <s v="Mukurweni"/>
    <s v="Mukurweini Central"/>
    <s v="Ichamara"/>
    <x v="1"/>
    <s v="Rural Green Energy Services"/>
    <s v="Null"/>
    <s v=""/>
    <s v="Informal Business"/>
    <s v="KENBIM"/>
    <s v="Masonry"/>
    <s v="23/08/2018"/>
  </r>
  <r>
    <s v="VPA6"/>
    <x v="1052"/>
    <x v="1"/>
    <s v=""/>
    <s v="22nd June,2018"/>
    <d v="2018-06-22T00:00:00"/>
    <s v="2nd August,2018"/>
    <d v="2018-08-02T00:00:00"/>
    <s v="Kanyi Nguru Dennis"/>
    <s v="Male"/>
    <s v="99999"/>
    <s v="721810720"/>
    <s v="721810720"/>
    <s v=""/>
    <s v=""/>
    <n v="37.086840000000002"/>
    <n v="-0.52184799999999998"/>
    <s v="Nyeri"/>
    <s v="Mathira West"/>
    <s v="Mukurweini"/>
    <s v="Ichamara"/>
    <x v="1"/>
    <s v="Rural Green Energy Services"/>
    <s v="Null"/>
    <s v=""/>
    <s v="Informal Business"/>
    <s v="KENBIM"/>
    <s v="Masonry"/>
    <s v="23/08/2018"/>
  </r>
  <r>
    <s v="VPA6"/>
    <x v="1053"/>
    <x v="1"/>
    <s v=""/>
    <s v="28th May,2018"/>
    <d v="2018-05-28T00:00:00"/>
    <s v="10th June,2018"/>
    <d v="2018-06-10T00:00:00"/>
    <s v="Muya Muruga James"/>
    <s v="Male"/>
    <s v="77532111"/>
    <s v="721798259"/>
    <s v="721798259"/>
    <s v=""/>
    <s v="720084107"/>
    <n v="37.151587999999997"/>
    <n v="-0.59709699999999999"/>
    <s v="Nyeri"/>
    <s v="Mukurweni"/>
    <s v="Mukurweini Central"/>
    <s v="Karecheni"/>
    <x v="1"/>
    <s v="Rural Green Energy Services"/>
    <s v=""/>
    <s v=""/>
    <s v="Informal Business"/>
    <s v="KENBIM"/>
    <s v="Masonry"/>
    <s v="23/08/2018"/>
  </r>
  <r>
    <s v="VPA6"/>
    <x v="1054"/>
    <x v="1"/>
    <s v=""/>
    <s v="3rd July,2018"/>
    <d v="2018-07-03T00:00:00"/>
    <s v="22nd August,2018"/>
    <d v="2018-08-22T00:00:00"/>
    <s v="Githua Wangui Patricia"/>
    <s v="Female"/>
    <s v="6766545"/>
    <s v="721685702"/>
    <s v="712685702"/>
    <s v=""/>
    <s v=""/>
    <n v="37.084404999999997"/>
    <n v="-0.54579999999999995"/>
    <s v="Nyeri"/>
    <s v="Mukurweni"/>
    <s v="Mukurweini Central"/>
    <s v="Ichamara"/>
    <x v="1"/>
    <s v="Rural Green Energy Services"/>
    <s v=""/>
    <s v=""/>
    <s v="Informal Business"/>
    <s v="KENBIM"/>
    <s v="Masonry"/>
    <s v="23/08/2018"/>
  </r>
  <r>
    <s v="VPA6"/>
    <x v="1055"/>
    <x v="1"/>
    <s v=""/>
    <s v="20th May,2018"/>
    <d v="2018-05-20T00:00:00"/>
    <s v="30th June,2018"/>
    <d v="2018-06-30T00:00:00"/>
    <s v="Mathuthu Mathuthu Issack"/>
    <s v="Male"/>
    <s v="99999"/>
    <s v="718430794"/>
    <s v="718430794"/>
    <s v=""/>
    <s v="718430792"/>
    <n v="37.087096000000003"/>
    <n v="-0.52179799999999998"/>
    <s v="Nyeri"/>
    <s v="Mathira West"/>
    <s v="Mathira West"/>
    <s v="Gathagana"/>
    <x v="1"/>
    <s v="Rural Green Energy Services"/>
    <s v=""/>
    <s v=""/>
    <s v="Informal Business"/>
    <s v="KENBIM"/>
    <s v="Masonry"/>
    <s v="23/08/2018"/>
  </r>
  <r>
    <s v="VPA6"/>
    <x v="1056"/>
    <x v="1"/>
    <s v=""/>
    <s v="22nd June,2018"/>
    <d v="2018-06-22T00:00:00"/>
    <s v="5th July,2018"/>
    <d v="2018-07-05T00:00:00"/>
    <s v="Rukiri Mwangi Peter"/>
    <s v="Male"/>
    <s v="99999"/>
    <s v="720804289"/>
    <s v="720804289"/>
    <s v=""/>
    <s v=""/>
    <n v="37.131388000000001"/>
    <n v="-0.55926500000000001"/>
    <s v="Nyeri"/>
    <s v="Mukurweni"/>
    <s v="Mukurweini Central"/>
    <s v="Kiharo"/>
    <x v="1"/>
    <s v="Rural Green Energy Services"/>
    <s v="Null"/>
    <s v=""/>
    <s v="Informal Business"/>
    <s v="KENBIM"/>
    <s v="Masonry"/>
    <s v="23/08/2018"/>
  </r>
  <r>
    <s v="VPA6"/>
    <x v="1057"/>
    <x v="1"/>
    <s v=""/>
    <s v="16th February,2018"/>
    <d v="2018-02-16T00:00:00"/>
    <s v="16th May,2018"/>
    <d v="2018-05-16T00:00:00"/>
    <s v="Muthie Kiragu Samuel"/>
    <s v="Male"/>
    <s v="6061158"/>
    <s v="721595230"/>
    <s v="721595230"/>
    <s v=""/>
    <s v=""/>
    <n v="37.235061000000002"/>
    <n v="-0.50926700000000003"/>
    <s v="Kirinyaga"/>
    <s v="Kerugoya/Kutus"/>
    <s v="Mutira"/>
    <s v="Rubari"/>
    <x v="3"/>
    <s v="Jackson Maina"/>
    <s v="Jackson Maina"/>
    <s v=""/>
    <s v="Informal Business"/>
    <s v="KENBIM"/>
    <s v="Masonry"/>
    <s v="24/08/2018"/>
  </r>
  <r>
    <s v="VPA6"/>
    <x v="1058"/>
    <x v="0"/>
    <s v="Grievance"/>
    <s v="4th July,2018"/>
    <d v="2018-07-04T00:00:00"/>
    <s v="23rd August,2018"/>
    <d v="2018-08-23T00:00:00"/>
    <s v="Waweru Karimi John"/>
    <s v="Male"/>
    <s v="1019421"/>
    <s v="723930609"/>
    <s v="723930609"/>
    <s v=""/>
    <s v="725685146"/>
    <n v="37.246034000000002"/>
    <n v="-0.49907299999999999"/>
    <s v="Kirinyaga"/>
    <s v="Kirinyaga East"/>
    <s v="Mutira"/>
    <s v="Kamuiru"/>
    <x v="3"/>
    <s v="Jackson Maina"/>
    <s v="Jackson Maina"/>
    <s v="716343611"/>
    <s v="Informal Business"/>
    <s v="KENBIM"/>
    <s v="Masonry"/>
    <s v="24/08/2018"/>
  </r>
  <r>
    <s v="VPA6"/>
    <x v="1059"/>
    <x v="1"/>
    <s v=""/>
    <s v="18th June,2018"/>
    <d v="2018-06-18T00:00:00"/>
    <s v="18th August,2018"/>
    <d v="2018-08-18T00:00:00"/>
    <s v="Mararo Gachoki John"/>
    <s v="Male"/>
    <s v="99999"/>
    <s v="720955304"/>
    <s v="720955304"/>
    <s v=""/>
    <s v="718823417"/>
    <n v="37.241858000000001"/>
    <n v="-0.50154399999999999"/>
    <s v="Kirinyaga"/>
    <s v="Kerugoya/Kutus"/>
    <s v="Mutira"/>
    <s v="Kamuiru"/>
    <x v="3"/>
    <s v="Jackson Maina"/>
    <s v="Jackson Maina"/>
    <s v="716343611"/>
    <s v="Informal Business"/>
    <s v="KENBIM"/>
    <s v="Masonry"/>
    <s v="24/08/2018"/>
  </r>
  <r>
    <s v="VPA6"/>
    <x v="1060"/>
    <x v="1"/>
    <s v=""/>
    <s v="26th January,2018"/>
    <d v="2018-01-26T00:00:00"/>
    <s v="26th May,2018"/>
    <d v="2018-05-26T00:00:00"/>
    <s v="Matere Nyagah Anthony"/>
    <s v="Male"/>
    <s v="99999"/>
    <s v="720977320"/>
    <s v="720977320"/>
    <s v=""/>
    <s v=""/>
    <n v="37.259996999999998"/>
    <n v="-0.55028200000000005"/>
    <s v="Kirinyaga"/>
    <s v="Kerugoya/Kutus"/>
    <s v="Kanyekini"/>
    <s v="Kianjege"/>
    <x v="0"/>
    <s v="Jackson Maina"/>
    <s v="Jackson Maina"/>
    <s v=""/>
    <s v="Informal Business"/>
    <s v="KENBIM"/>
    <s v="Masonry"/>
    <s v="24/08/2018"/>
  </r>
  <r>
    <s v="VPA6"/>
    <x v="1061"/>
    <x v="1"/>
    <s v=""/>
    <s v="15th June,2018"/>
    <d v="2018-06-15T00:00:00"/>
    <s v="25th June,2018"/>
    <d v="2018-06-25T00:00:00"/>
    <s v="Rutto Stanley"/>
    <s v="Male"/>
    <s v="8073608"/>
    <s v="723225964"/>
    <s v="723225964"/>
    <s v=""/>
    <s v="728472376"/>
    <n v="35.252195"/>
    <n v="-0.27274700000000002"/>
    <s v="Kericho"/>
    <s v="Ainamoi"/>
    <s v="Ainamoi"/>
    <s v="Koitamat"/>
    <x v="3"/>
    <s v="Benjamin Kirui"/>
    <s v="Null"/>
    <s v=""/>
    <s v="Informal Business"/>
    <s v="KENBIM"/>
    <s v="Masonry"/>
    <s v="24/08/2018"/>
  </r>
  <r>
    <s v="VPA6"/>
    <x v="1062"/>
    <x v="1"/>
    <s v=""/>
    <s v="18th July,2018"/>
    <d v="2018-07-18T00:00:00"/>
    <s v="19th August,2018"/>
    <d v="2018-08-19T00:00:00"/>
    <s v="Mutua Christne Mwikali"/>
    <s v="Female"/>
    <s v="4942900"/>
    <s v="708029837"/>
    <s v="708029837"/>
    <s v=""/>
    <s v="705338769"/>
    <n v="37.319611999999999"/>
    <n v="-1.330748"/>
    <s v="Machakos"/>
    <s v="Kangundo"/>
    <s v="Kakuyuni"/>
    <s v="Kionywene"/>
    <x v="2"/>
    <s v="Joram Gathogo Mutahi"/>
    <s v="Joram Gathogo Mutahi"/>
    <s v="723684776"/>
    <s v="Informal Business"/>
    <s v="MKD"/>
    <s v="Masonry"/>
    <s v="25/08/2018"/>
  </r>
  <r>
    <s v="VPA6"/>
    <x v="1063"/>
    <x v="1"/>
    <s v=""/>
    <s v="15th April,2018"/>
    <d v="2018-04-15T00:00:00"/>
    <s v="4th June,2018"/>
    <d v="2018-06-04T00:00:00"/>
    <s v="Ngaruya John Ndegwa"/>
    <s v="Male"/>
    <s v="34256428"/>
    <s v="733810567"/>
    <s v="733810567"/>
    <s v=""/>
    <s v=""/>
    <n v="39.716109000000003"/>
    <n v="-3.9576660000000001"/>
    <s v="Mombasa"/>
    <s v="Kisauni"/>
    <s v="Majaoni"/>
    <s v="Majaoni Sunrise"/>
    <x v="7"/>
    <s v="Higin Chorongo"/>
    <s v="Higin Chorongo"/>
    <s v="707011925"/>
    <s v="Informal Business"/>
    <s v="MKD"/>
    <s v="Masonry"/>
    <s v="26/08/2018"/>
  </r>
  <r>
    <s v="VPA6"/>
    <x v="1064"/>
    <x v="1"/>
    <s v=""/>
    <s v="26th June,2018"/>
    <d v="2018-06-26T00:00:00"/>
    <s v="20th July,2018"/>
    <d v="2018-07-20T00:00:00"/>
    <s v="Gathua Wangechi Nancy"/>
    <s v="Male"/>
    <s v="99999"/>
    <s v="723212167"/>
    <s v="723212167"/>
    <s v=""/>
    <s v="722603706"/>
    <n v="37.075696999999998"/>
    <n v="-0.55247999999999997"/>
    <s v="Nyeri"/>
    <s v="Mukurweni"/>
    <s v="Mukurweini Central"/>
    <s v="Ngimaini"/>
    <x v="1"/>
    <s v="Rural Green Energy Services"/>
    <s v="Null"/>
    <s v=""/>
    <s v="Informal Business"/>
    <s v="KENBIM"/>
    <s v="Masonry"/>
    <s v="26/08/2018"/>
  </r>
  <r>
    <s v="VPA6"/>
    <x v="1065"/>
    <x v="1"/>
    <s v=""/>
    <s v="10th August,2018"/>
    <d v="2018-08-10T00:00:00"/>
    <s v="18th August,2018"/>
    <d v="2018-08-18T00:00:00"/>
    <s v="Ndungu Cecilia Nyambura"/>
    <s v="Female"/>
    <s v="99999"/>
    <s v="722972136"/>
    <s v="722972136"/>
    <s v=""/>
    <s v="722446500"/>
    <n v="36.930545000000002"/>
    <n v="-1.2353730000000001"/>
    <s v="Nairobi"/>
    <s v="Kasarani"/>
    <s v="Kasarani"/>
    <s v="Ack"/>
    <x v="2"/>
    <s v="Joram Gathogo Mutahi"/>
    <s v="Joram Gathogo Mutahi"/>
    <s v="723684776"/>
    <s v="Informal Business"/>
    <s v="MKD"/>
    <s v="Masonry"/>
    <s v="28/08/2018"/>
  </r>
  <r>
    <s v="VPA6"/>
    <x v="1066"/>
    <x v="1"/>
    <s v=""/>
    <s v="29th March,2018"/>
    <d v="2018-03-29T00:00:00"/>
    <s v="30th May,2018"/>
    <d v="2018-05-30T00:00:00"/>
    <s v="Mwaniki Mwangi David"/>
    <s v="Male"/>
    <s v="21337622"/>
    <s v="723330995"/>
    <s v="723330995"/>
    <s v=""/>
    <s v=""/>
    <n v="37.265217"/>
    <n v="-0.44508300000000001"/>
    <s v="Kirinyaga"/>
    <s v="Kerugoya/Kutus"/>
    <s v="Inoi"/>
    <s v="Thaita"/>
    <x v="0"/>
    <s v="Jackson Maina"/>
    <s v="Jackson Maina"/>
    <s v=""/>
    <s v="Informal Business"/>
    <s v="KENBIM"/>
    <s v="Masonry"/>
    <s v="28/08/2018"/>
  </r>
  <r>
    <s v="VPA6"/>
    <x v="1067"/>
    <x v="1"/>
    <s v=""/>
    <s v="30th April,2018"/>
    <d v="2018-04-30T00:00:00"/>
    <s v="30th June,2018"/>
    <d v="2018-06-30T00:00:00"/>
    <s v="Kinyua Muthoni Burnace"/>
    <s v="Female"/>
    <s v="2966288"/>
    <s v="710339596"/>
    <s v="710339596"/>
    <s v=""/>
    <s v=""/>
    <n v="37.218690000000002"/>
    <n v="-0.589032"/>
    <s v="Kirinyaga"/>
    <s v="Kirinyaga"/>
    <s v="Mwirua"/>
    <s v="Kinya Kiiru"/>
    <x v="2"/>
    <s v="David Chege"/>
    <s v="David Chege Wangui"/>
    <s v="700713274"/>
    <s v="Informal Business"/>
    <s v="MKD"/>
    <s v="Masonry"/>
    <s v="28/08/2018"/>
  </r>
  <r>
    <s v="VPA6"/>
    <x v="1068"/>
    <x v="1"/>
    <s v=""/>
    <s v="10th July,2018"/>
    <d v="2018-07-10T00:00:00"/>
    <s v="28th July,2018"/>
    <d v="2018-07-28T00:00:00"/>
    <s v="Wanjugu Nathan Susan"/>
    <s v="Female"/>
    <s v="99999"/>
    <s v="724323850"/>
    <s v="724323850"/>
    <s v=""/>
    <s v="734671939"/>
    <n v="36.761780999999999"/>
    <n v="-0.17119200000000001"/>
    <s v="Nyeri"/>
    <s v="Kieni West"/>
    <s v="Mugunda"/>
    <s v="Ruiiri"/>
    <x v="1"/>
    <s v="Rural Green Energy Services"/>
    <s v="Null"/>
    <s v=""/>
    <s v="Informal Business"/>
    <s v="KENBIM"/>
    <s v="Masonry"/>
    <s v="31/08/2018"/>
  </r>
  <r>
    <s v="VPA6"/>
    <x v="1069"/>
    <x v="1"/>
    <s v=""/>
    <s v="12th June,2018"/>
    <d v="2018-06-12T00:00:00"/>
    <s v="15th July,2018"/>
    <d v="2018-07-15T00:00:00"/>
    <s v="Kingori Muiruri Francis"/>
    <s v="Male"/>
    <s v="99999"/>
    <s v="725647705"/>
    <s v="725571149"/>
    <s v=""/>
    <s v="712785486"/>
    <n v="36.801037000000001"/>
    <n v="-0.30501099999999998"/>
    <s v="Nyeri"/>
    <s v="Kieni West"/>
    <s v="Kieni West"/>
    <s v="Endarasha"/>
    <x v="1"/>
    <s v="Rural Green Energy Services"/>
    <s v="Null"/>
    <s v=""/>
    <s v="Informal Business"/>
    <s v="KENBIM"/>
    <s v="Masonry"/>
    <s v="31/08/2018"/>
  </r>
  <r>
    <s v="VPA6"/>
    <x v="1070"/>
    <x v="1"/>
    <s v=""/>
    <s v="24th June,2018"/>
    <d v="2018-06-24T00:00:00"/>
    <s v="15th August,2018"/>
    <d v="2018-08-15T00:00:00"/>
    <s v="Njoroge Maina"/>
    <s v="Male"/>
    <s v="34648219"/>
    <s v="721679115"/>
    <s v="721679115"/>
    <s v=""/>
    <s v=""/>
    <n v="36.181821999999997"/>
    <n v="-0.172212"/>
    <s v="Nakuru"/>
    <s v="Bahati"/>
    <s v="Karunga"/>
    <s v="Wendo"/>
    <x v="2"/>
    <s v="Simon Kabucho"/>
    <s v="Simon Kabucho"/>
    <s v="726725953"/>
    <s v="Informal Business"/>
    <s v="MKD"/>
    <s v="Masonry"/>
    <s v="01/09/2018"/>
  </r>
  <r>
    <s v="VPA6"/>
    <x v="1071"/>
    <x v="1"/>
    <s v=""/>
    <s v="16th July,2018"/>
    <d v="2018-07-16T00:00:00"/>
    <s v="15th August,2018"/>
    <d v="2018-08-15T00:00:00"/>
    <s v="Samson Ndiritu"/>
    <s v="Male"/>
    <s v="2973062"/>
    <s v="720083148"/>
    <s v="720083148"/>
    <s v=""/>
    <s v=""/>
    <n v="36.164512000000002"/>
    <n v="-0.17460800000000001"/>
    <s v="Nakuru"/>
    <s v="Bahati"/>
    <s v="Ruguru"/>
    <s v="Karunga"/>
    <x v="2"/>
    <s v="Simon Kabucho"/>
    <s v="Simon Kabucho"/>
    <s v="726725953"/>
    <s v="Informal Business"/>
    <s v="MKD"/>
    <s v="Masonry"/>
    <s v="01/09/2018"/>
  </r>
  <r>
    <s v="VPA6"/>
    <x v="1072"/>
    <x v="1"/>
    <s v=""/>
    <s v="24th July,2018"/>
    <d v="2018-07-24T00:00:00"/>
    <s v="1st September,2018"/>
    <d v="2018-09-01T00:00:00"/>
    <s v="Patroba Rutto"/>
    <s v="Female"/>
    <s v="99999"/>
    <s v="0721293431"/>
    <s v="721293431"/>
    <s v=""/>
    <s v=""/>
    <n v="35.293396999999999"/>
    <n v="0.55429799999999996"/>
    <s v="Uasin Gishu"/>
    <s v="Moiben"/>
    <s v="Kimumu"/>
    <s v="Kimumu"/>
    <x v="2"/>
    <s v="Bernard Ambani"/>
    <s v="Bernard Ambani Lumasani"/>
    <s v="737689907"/>
    <s v="Informal Business"/>
    <s v="KENBIM"/>
    <s v="Masonry"/>
    <s v="05/09/2018"/>
  </r>
  <r>
    <s v="VPA6"/>
    <x v="1073"/>
    <x v="0"/>
    <s v="Non Compliant"/>
    <s v="5th June,2018"/>
    <d v="2018-06-05T00:00:00"/>
    <s v="30th July,2018"/>
    <d v="2018-07-30T00:00:00"/>
    <s v="Wajiru Macharia Ann"/>
    <s v="Female"/>
    <s v="23393756"/>
    <s v="723088898"/>
    <s v="723088898"/>
    <s v=""/>
    <s v="713219321"/>
    <n v="37.084404999999997"/>
    <n v="-0.441577"/>
    <s v="Nyeri"/>
    <s v="Mathira West"/>
    <s v="Kirimukuyu"/>
    <s v="Kiamachimbi"/>
    <x v="2"/>
    <s v="Rural Green Energy Services"/>
    <s v=""/>
    <s v=""/>
    <s v="Informal Business"/>
    <s v="KENBIM"/>
    <s v="Masonry"/>
    <s v="05/09/2018"/>
  </r>
  <r>
    <s v="VPA6"/>
    <x v="1074"/>
    <x v="1"/>
    <s v=""/>
    <s v="10th July,2018"/>
    <d v="2018-07-10T00:00:00"/>
    <s v="19th August,2018"/>
    <d v="2018-08-19T00:00:00"/>
    <s v="Elijah Ooro Obor"/>
    <s v="Male"/>
    <s v="99999"/>
    <s v="721748400"/>
    <s v="721748400"/>
    <s v=""/>
    <s v=""/>
    <n v="34.554096999999999"/>
    <n v="5.1032000000000001E-2"/>
    <s v="Siaya"/>
    <s v="Gem"/>
    <s v="East Gem"/>
    <s v="Ahono"/>
    <x v="0"/>
    <s v="Peter O Ong'ai"/>
    <s v="Peter O Ong'ai"/>
    <s v="718861708"/>
    <s v="Informal Business"/>
    <s v="MKD"/>
    <s v="Masonry"/>
    <s v="06/09/2018"/>
  </r>
  <r>
    <s v="VPA6"/>
    <x v="1075"/>
    <x v="1"/>
    <s v=""/>
    <s v="6th August,2018"/>
    <d v="2018-08-06T00:00:00"/>
    <s v="6th September,2018"/>
    <d v="2018-09-06T00:00:00"/>
    <s v="Benson Oginda Nyakwara"/>
    <s v="Male"/>
    <s v="1505880"/>
    <s v="713423000"/>
    <s v="713423000"/>
    <s v=""/>
    <s v="723626260"/>
    <n v="34.835030000000003"/>
    <n v="-0.71660699999999999"/>
    <s v="Kisii"/>
    <s v="Kisii Central"/>
    <s v="Kegati"/>
    <s v="Nuoosia"/>
    <x v="2"/>
    <s v="George Otwori"/>
    <s v="George Otwori"/>
    <s v="710742379"/>
    <s v="Informal Business"/>
    <s v="MKD"/>
    <s v="Masonry"/>
    <s v="10/09/2018"/>
  </r>
  <r>
    <s v="VPA6"/>
    <x v="1076"/>
    <x v="1"/>
    <s v=""/>
    <s v="10th June,2018"/>
    <d v="2018-06-10T00:00:00"/>
    <s v="10th September,2018"/>
    <d v="2018-09-10T00:00:00"/>
    <s v="Kositanya Philip Kipkering"/>
    <s v="Male"/>
    <s v="25040231"/>
    <s v="720462305"/>
    <s v="720462305"/>
    <s v=""/>
    <s v="724472787"/>
    <n v="35.499775999999997"/>
    <n v="-0.88122100000000003"/>
    <s v="Narok"/>
    <s v="Narok South"/>
    <s v="Ilmotiook"/>
    <s v="Oltepesi"/>
    <x v="1"/>
    <s v="Philip Kiget"/>
    <s v="Philip Kiget"/>
    <s v="721577518"/>
    <s v="Informal Business"/>
    <s v="MKD"/>
    <s v="Masonry"/>
    <s v="10/09/2018"/>
  </r>
  <r>
    <s v="VPA6"/>
    <x v="1077"/>
    <x v="1"/>
    <s v=""/>
    <s v="8th May,2018"/>
    <d v="2018-05-08T00:00:00"/>
    <s v="11th September,2018"/>
    <d v="2018-09-11T00:00:00"/>
    <s v="Kirui Geoffry Kipngetich"/>
    <s v="Male"/>
    <s v="24808184"/>
    <s v="723577169"/>
    <s v="723577169"/>
    <s v=""/>
    <s v=""/>
    <n v="35.420896999999997"/>
    <n v="-0.82031600000000005"/>
    <s v="Bomet"/>
    <s v="Bomet East"/>
    <s v="Kongotik"/>
    <s v="Mogoma"/>
    <x v="0"/>
    <s v="Philip Kiget"/>
    <s v="Felix"/>
    <s v="725000000"/>
    <s v="Informal Business"/>
    <s v="MKD"/>
    <s v="Masonry"/>
    <s v="11/09/2018"/>
  </r>
  <r>
    <s v="VPA6"/>
    <x v="1078"/>
    <x v="1"/>
    <s v=""/>
    <s v="4th July,2018"/>
    <d v="2018-07-04T00:00:00"/>
    <s v="14th July,2018"/>
    <d v="2018-07-14T00:00:00"/>
    <s v="Mureithi Nancy Njeri"/>
    <s v="Female"/>
    <s v="3111427"/>
    <s v="728902356"/>
    <s v="728902356"/>
    <s v=""/>
    <s v="728902356"/>
    <n v="36.715820999999998"/>
    <n v="-1.238356"/>
    <s v="Kiambu"/>
    <s v="Kabete"/>
    <s v="Lower Kabete"/>
    <s v="Kahingaini"/>
    <x v="2"/>
    <s v="Green Action Network Ltd"/>
    <s v="Edwine Joseph Majale Okinda"/>
    <s v="725335114"/>
    <s v="Informal Business"/>
    <s v="MKD"/>
    <s v="Masonry"/>
    <s v="12/09/2018"/>
  </r>
  <r>
    <s v="VPA6"/>
    <x v="1079"/>
    <x v="1"/>
    <s v=""/>
    <s v="13th June,2018"/>
    <d v="2018-06-13T00:00:00"/>
    <s v="22nd August,2018"/>
    <d v="2018-08-22T00:00:00"/>
    <s v="Ednah Koech"/>
    <s v="Female"/>
    <s v="9308064"/>
    <s v="728117504"/>
    <s v="728117504"/>
    <s v=""/>
    <s v="723829858"/>
    <n v="35.166730000000001"/>
    <n v="0.13462399999999999"/>
    <s v="Nandi"/>
    <s v="Nandi Hills"/>
    <s v="Kapsiwan"/>
    <s v="Kipsebwo"/>
    <x v="3"/>
    <s v="John Bett"/>
    <s v="John Bett"/>
    <s v="727402779"/>
    <s v="Informal Business"/>
    <s v="MKD"/>
    <s v="Masonry"/>
    <s v="12/09/2018"/>
  </r>
  <r>
    <s v="VPA6"/>
    <x v="1080"/>
    <x v="1"/>
    <s v=""/>
    <s v="25th June,2018"/>
    <d v="2018-06-25T00:00:00"/>
    <s v="18th July,2018"/>
    <d v="2018-07-18T00:00:00"/>
    <s v="Muringi Henry Gathiru"/>
    <s v="Male"/>
    <s v="3433537"/>
    <s v="722608161"/>
    <s v="722608161"/>
    <s v=""/>
    <s v="715798089"/>
    <n v="36.848643000000003"/>
    <n v="-1.0741229999999999"/>
    <s v="Kiambu"/>
    <s v="Githunguri"/>
    <s v="Kamuthai"/>
    <s v="Riakahara"/>
    <x v="0"/>
    <s v="Joseph Ndua Tatu"/>
    <s v="Stephens Mbugu Wanjau"/>
    <s v="703767091"/>
    <s v="Informal Business"/>
    <s v="MKD"/>
    <s v="Masonry"/>
    <s v="12/09/2018"/>
  </r>
  <r>
    <s v="VPA6"/>
    <x v="1081"/>
    <x v="1"/>
    <s v=""/>
    <s v="27th April,2018"/>
    <d v="2018-04-27T00:00:00"/>
    <s v="28th June,2018"/>
    <d v="2018-06-28T00:00:00"/>
    <s v="Mutai Rael"/>
    <s v="Female"/>
    <s v="22705587"/>
    <s v="723856002"/>
    <s v="723856002"/>
    <s v=""/>
    <s v="721696108"/>
    <n v="35.301864999999999"/>
    <n v="0.17454600000000001"/>
    <s v="Nandi"/>
    <s v="Nandi Hills"/>
    <s v="Koilot"/>
    <s v="Chepngetuny"/>
    <x v="7"/>
    <s v="John Bett"/>
    <s v="John Bett"/>
    <s v="727402779"/>
    <s v="Informal Business"/>
    <s v="MKD"/>
    <s v="Masonry"/>
    <s v="13/09/2018"/>
  </r>
  <r>
    <s v="VPA6"/>
    <x v="1082"/>
    <x v="1"/>
    <s v=""/>
    <s v="19th August,2018"/>
    <d v="2018-08-19T00:00:00"/>
    <s v="3rd September,2018"/>
    <d v="2018-09-03T00:00:00"/>
    <s v="Muiruri Lucy Njeri"/>
    <s v="Female"/>
    <s v="1354012"/>
    <s v="713231706"/>
    <s v="713231706"/>
    <s v=""/>
    <s v="713231706"/>
    <n v="37.123818999999997"/>
    <n v="-0.92918199999999995"/>
    <s v="Murang'a"/>
    <s v="Kandara"/>
    <s v="Kanguindi"/>
    <s v="Kenol"/>
    <x v="1"/>
    <s v="Maurice Kinuthia Wangui"/>
    <s v="Maurice Kinuthia Wangui"/>
    <s v="713376894"/>
    <s v="Informal Business"/>
    <s v="MKD"/>
    <s v="Masonry"/>
    <s v="13/09/2018"/>
  </r>
  <r>
    <s v="VPA6"/>
    <x v="1083"/>
    <x v="1"/>
    <s v=""/>
    <s v="15th July,2018"/>
    <d v="2018-07-15T00:00:00"/>
    <s v="8th September,2018"/>
    <d v="2018-09-08T00:00:00"/>
    <s v="Kapsioy Susan"/>
    <s v="Female"/>
    <s v="20672421"/>
    <s v="720965777"/>
    <s v="720965777"/>
    <s v=""/>
    <s v=""/>
    <n v="34.919632"/>
    <n v="0.95773200000000003"/>
    <s v="Trans Nzoia"/>
    <s v="Kiminini"/>
    <s v="Kipyaiwan"/>
    <s v="Birunda"/>
    <x v="1"/>
    <s v="Bernard Ambani"/>
    <s v="Benard Ambani Lumasani"/>
    <s v="737689907"/>
    <s v="Informal Business"/>
    <s v="MKD"/>
    <s v="Masonry"/>
    <s v="14/09/2018"/>
  </r>
  <r>
    <s v="VPA6"/>
    <x v="1084"/>
    <x v="0"/>
    <s v="Non Compliant"/>
    <s v="14th September,2018"/>
    <d v="2018-09-14T00:00:00"/>
    <s v="15th September,2018"/>
    <d v="2018-09-15T00:00:00"/>
    <s v="Ndana Agnes Nyaguthii"/>
    <s v="Female"/>
    <s v="99999"/>
    <s v="721817260"/>
    <s v="721817260"/>
    <s v=""/>
    <s v="722466201"/>
    <n v="36.939880000000002"/>
    <n v="-9.5237000000000002E-2"/>
    <s v="Laikipia"/>
    <s v="Laikipia East"/>
    <s v="Matanya"/>
    <s v="Kiburuti"/>
    <x v="2"/>
    <s v="Green Action Network Ltd"/>
    <s v="Edwine Joseph Majale Okinda"/>
    <s v="725335114"/>
    <s v="Informal Business"/>
    <s v="MKD"/>
    <s v="Masonry"/>
    <s v="14/09/2018"/>
  </r>
  <r>
    <s v="VPA6"/>
    <x v="1085"/>
    <x v="1"/>
    <s v=""/>
    <s v="17th July,2018"/>
    <d v="2018-07-17T00:00:00"/>
    <s v="15th September,2018"/>
    <d v="2018-09-15T00:00:00"/>
    <s v="Mibei David"/>
    <s v="Male"/>
    <s v="2380261"/>
    <s v="711187515"/>
    <s v="711187515"/>
    <s v=""/>
    <s v=""/>
    <n v="35.649863000000003"/>
    <n v="-0.57928500000000005"/>
    <s v="Nakuru"/>
    <s v="Kuresoi"/>
    <s v="Kiptagich"/>
    <s v="Cheptuech"/>
    <x v="2"/>
    <s v="Simon Kabucho"/>
    <s v="Simon Kabucho"/>
    <s v=""/>
    <s v="Informal Business"/>
    <s v="MKD"/>
    <s v="Masonry"/>
    <s v="15/09/2018"/>
  </r>
  <r>
    <s v="VPA6"/>
    <x v="1086"/>
    <x v="1"/>
    <s v=""/>
    <s v="14th July,2018"/>
    <d v="2018-07-14T00:00:00"/>
    <s v="15th September,2018"/>
    <d v="2018-09-15T00:00:00"/>
    <s v="Tuei James"/>
    <s v="Male"/>
    <s v="4762130"/>
    <s v="720061589"/>
    <s v="720061589"/>
    <s v=""/>
    <s v=""/>
    <n v="35.703626999999997"/>
    <n v="-0.55146200000000001"/>
    <s v="Nakuru"/>
    <s v="Kuresoi"/>
    <s v="Kiptagich"/>
    <s v="Ketitui"/>
    <x v="3"/>
    <s v="Simon Kabucho"/>
    <s v="Simon Kabucho"/>
    <s v=""/>
    <s v="Informal Business"/>
    <s v="MKD"/>
    <s v="Masonry"/>
    <s v="15/09/2018"/>
  </r>
  <r>
    <s v="VPA6"/>
    <x v="1087"/>
    <x v="1"/>
    <s v=""/>
    <s v="15th August,2018"/>
    <d v="2018-08-15T00:00:00"/>
    <s v="15th September,2018"/>
    <d v="2018-09-15T00:00:00"/>
    <s v="Langat Wesley"/>
    <s v="Male"/>
    <s v="34230980"/>
    <s v="717799329"/>
    <s v="717799329"/>
    <s v=""/>
    <s v=""/>
    <n v="35.655177000000002"/>
    <n v="-0.60448800000000003"/>
    <s v="Nakuru"/>
    <s v="Kuresoi"/>
    <s v="Kiptagich"/>
    <s v="Ketitui"/>
    <x v="3"/>
    <s v="Simon Kabucho"/>
    <s v="Simon Kabucho"/>
    <s v=""/>
    <s v="Informal Business"/>
    <s v="MKD"/>
    <s v="Masonry"/>
    <s v="15/09/2018"/>
  </r>
  <r>
    <s v="VPA6"/>
    <x v="1088"/>
    <x v="1"/>
    <s v=""/>
    <s v="6th April,2018"/>
    <d v="2018-04-06T00:00:00"/>
    <s v="15th September,2018"/>
    <d v="2018-09-15T00:00:00"/>
    <s v="Too Antony Cheruiyot"/>
    <s v="Male"/>
    <s v="24772831"/>
    <s v="721341372"/>
    <s v="721341372"/>
    <s v=""/>
    <s v="728783129"/>
    <n v="35.141502000000003"/>
    <n v="-0.66910599999999998"/>
    <s v="Bomet"/>
    <s v="Sotik"/>
    <s v="Kaplong"/>
    <s v="Kapcholyo"/>
    <x v="1"/>
    <s v="Philip Kiget"/>
    <s v="Philip Kiget"/>
    <s v="721577518"/>
    <s v="Informal Business"/>
    <s v="MKD"/>
    <s v="Masonry"/>
    <s v="15/09/2018"/>
  </r>
  <r>
    <s v="VPA6"/>
    <x v="1089"/>
    <x v="1"/>
    <s v=""/>
    <s v="15th June,2018"/>
    <d v="2018-06-15T00:00:00"/>
    <s v="15th September,2018"/>
    <d v="2018-09-15T00:00:00"/>
    <s v="Mutai Richard"/>
    <s v="Male"/>
    <s v="2461708"/>
    <s v="725231700"/>
    <s v="725231700"/>
    <s v=""/>
    <s v=""/>
    <n v="35.710540000000002"/>
    <n v="-0.55581199999999997"/>
    <s v="Nakuru"/>
    <s v="Kuresoi"/>
    <s v="Keringet"/>
    <s v="Kaparus"/>
    <x v="0"/>
    <s v="Simon Kabucho"/>
    <s v="Simon Kabucho"/>
    <s v=""/>
    <s v="Informal Business"/>
    <s v="MKD"/>
    <s v="Masonry"/>
    <s v="16/09/2018"/>
  </r>
  <r>
    <s v="VPA6"/>
    <x v="1090"/>
    <x v="1"/>
    <s v=""/>
    <s v="12th July,2018"/>
    <d v="2018-07-12T00:00:00"/>
    <s v="28th August,2018"/>
    <d v="2018-08-28T00:00:00"/>
    <s v="Stephen Nyamu Kamau"/>
    <s v="Male"/>
    <s v="99999"/>
    <s v="726600290"/>
    <s v="726600290"/>
    <s v=""/>
    <s v="739068082"/>
    <n v="35.001455999999997"/>
    <n v="0.953762"/>
    <s v="Trans Nzoia"/>
    <s v="Kiminini"/>
    <s v="Waitaluk"/>
    <s v="Mutambo"/>
    <x v="2"/>
    <s v="Samson Tenai"/>
    <s v="Samson Tenai"/>
    <s v="725281748"/>
    <s v="Informal Business"/>
    <s v="KENBIM"/>
    <s v="Masonry"/>
    <s v="16/09/2018"/>
  </r>
  <r>
    <s v="VPA6"/>
    <x v="1091"/>
    <x v="1"/>
    <s v=""/>
    <s v="20th July,2018"/>
    <d v="2018-07-20T00:00:00"/>
    <s v="8th September,2018"/>
    <d v="2018-09-08T00:00:00"/>
    <s v="Patrick Kariuki Ndirangu"/>
    <s v="Male"/>
    <s v="2147272"/>
    <s v="725322142"/>
    <s v="725322142"/>
    <s v=""/>
    <s v=""/>
    <n v="36.118115000000003"/>
    <n v="-0.16571"/>
    <s v="Nakuru"/>
    <s v="Bahati"/>
    <s v="Bahati"/>
    <s v="Maili Kumi"/>
    <x v="1"/>
    <s v="John Kariuki"/>
    <s v="John Kariuki"/>
    <s v="726657561"/>
    <s v="Informal Business"/>
    <s v="KENBIM"/>
    <s v="Masonry"/>
    <s v="17/09/2018"/>
  </r>
  <r>
    <s v="VPA6"/>
    <x v="1092"/>
    <x v="1"/>
    <s v=""/>
    <s v="20th July,2018"/>
    <d v="2018-07-20T00:00:00"/>
    <s v="8th September,2018"/>
    <d v="2018-09-08T00:00:00"/>
    <s v="Mutemi David M"/>
    <s v="Male"/>
    <s v="2390653"/>
    <s v="725761567"/>
    <s v="725761567"/>
    <s v=""/>
    <s v="716604898"/>
    <n v="36.119858000000001"/>
    <n v="-0.16592199999999999"/>
    <s v="Nakuru"/>
    <s v="Bahati"/>
    <s v="Bahati"/>
    <s v="Maili Kumi"/>
    <x v="1"/>
    <s v="John Kariuki"/>
    <s v="John Kariuki"/>
    <s v="726657561"/>
    <s v="Informal Business"/>
    <s v="KENBIM"/>
    <s v="Masonry"/>
    <s v="17/09/2018"/>
  </r>
  <r>
    <s v="VPA6"/>
    <x v="1093"/>
    <x v="1"/>
    <s v=""/>
    <s v="1st January,2018"/>
    <d v="2018-01-01T00:00:00"/>
    <s v="1st June,2018"/>
    <d v="2018-06-01T00:00:00"/>
    <s v="Roselyne Inyangala S"/>
    <s v="Female"/>
    <s v="471149"/>
    <s v="722847953"/>
    <s v="722847953"/>
    <s v=""/>
    <s v=""/>
    <n v="34.734532999999999"/>
    <n v="0.281893"/>
    <s v="Kakamega"/>
    <s v="Lurambi"/>
    <s v="Sheywe"/>
    <s v="Emusonga"/>
    <x v="2"/>
    <s v="Gillet Lihanda"/>
    <s v="Gillet Savayi Lihanda"/>
    <s v="728998455"/>
    <s v="Informal Business"/>
    <s v="MKD"/>
    <s v="Masonry"/>
    <s v="18/09/2018"/>
  </r>
  <r>
    <s v="VPA6"/>
    <x v="1094"/>
    <x v="1"/>
    <s v=""/>
    <s v="22nd June,2018"/>
    <d v="2018-06-22T00:00:00"/>
    <s v="11th August,2018"/>
    <d v="2018-08-11T00:00:00"/>
    <s v="Mugo Alice Wanjiku"/>
    <s v="Female"/>
    <s v="257747"/>
    <s v="724411818"/>
    <s v="724411818"/>
    <s v=""/>
    <s v="727909499"/>
    <n v="36.913347000000002"/>
    <n v="-1.0005379999999999"/>
    <s v="Kiambu"/>
    <s v="Gatundu South"/>
    <s v="Ituru"/>
    <s v="Githuya"/>
    <x v="2"/>
    <s v="Maurice Kinuthia Wangui"/>
    <s v="Maurice Kinuthia Wangui"/>
    <s v="713376894"/>
    <s v="Informal Business"/>
    <s v="KENBIM"/>
    <s v="Masonry"/>
    <s v="20/09/2018"/>
  </r>
  <r>
    <s v="VPA6"/>
    <x v="1095"/>
    <x v="1"/>
    <s v=""/>
    <s v="1st April,2018"/>
    <d v="2018-04-01T00:00:00"/>
    <s v="1st May,2018"/>
    <d v="2018-05-01T00:00:00"/>
    <s v="Rotich Richard C"/>
    <s v="Male"/>
    <s v="27754602"/>
    <s v="722852394"/>
    <s v="722852394"/>
    <s v=""/>
    <s v=""/>
    <n v="35.150717"/>
    <n v="-0.59881099999999998"/>
    <s v="Kericho"/>
    <s v="Bureti"/>
    <s v="Chepwagan"/>
    <s v="Chepwagan"/>
    <x v="0"/>
    <s v="Philip Kurgat"/>
    <s v="Phillp Kurgat"/>
    <s v=""/>
    <s v="Informal Business"/>
    <s v="MKD"/>
    <s v="Masonry"/>
    <s v="20/09/2018"/>
  </r>
  <r>
    <s v="VPA6"/>
    <x v="1096"/>
    <x v="1"/>
    <s v=""/>
    <s v="1st August,2018"/>
    <d v="2018-08-01T00:00:00"/>
    <s v="20th September,2018"/>
    <d v="2018-09-20T00:00:00"/>
    <s v="Mwingo Mwingo Wilberforce"/>
    <s v="Male"/>
    <s v="16754310"/>
    <s v="712293139"/>
    <s v="712293139"/>
    <s v=""/>
    <s v="732253272"/>
    <n v="39.573217"/>
    <n v="-3.930777"/>
    <s v="Kilifi"/>
    <s v="Rabai"/>
    <s v="Rabai"/>
    <s v="Mwongoni"/>
    <x v="1"/>
    <s v="Jotham Kaluma"/>
    <s v="Jotham Kaluma"/>
    <s v="737944868"/>
    <s v="Informal Business"/>
    <s v="KENBIM"/>
    <s v="Masonry"/>
    <s v="20/09/2018"/>
  </r>
  <r>
    <s v="VPA6"/>
    <x v="1097"/>
    <x v="1"/>
    <s v=""/>
    <s v="3rd August,2018"/>
    <d v="2018-08-03T00:00:00"/>
    <s v="22nd September,2018"/>
    <d v="2018-09-22T00:00:00"/>
    <s v="Priscila Maina Njeri"/>
    <s v="Female"/>
    <s v="29850841"/>
    <s v="727275008"/>
    <s v="727275008"/>
    <s v=""/>
    <s v=""/>
    <n v="36.367305000000002"/>
    <n v="4.7710000000000002E-2"/>
    <s v="Laikipia"/>
    <s v="Laikipia  West"/>
    <s v="Nyahururu"/>
    <s v="Ashian"/>
    <x v="1"/>
    <s v="John Kariuki"/>
    <s v="John Kariuki"/>
    <s v="726657561"/>
    <s v="Informal Business"/>
    <s v="KENBIM"/>
    <s v="Masonry"/>
    <s v="22/09/2018"/>
  </r>
  <r>
    <s v="VPA6"/>
    <x v="1098"/>
    <x v="1"/>
    <s v=""/>
    <s v="21st July,2018"/>
    <d v="2018-07-21T00:00:00"/>
    <s v="15th September,2018"/>
    <d v="2018-09-15T00:00:00"/>
    <s v="Cheptum Jane"/>
    <s v="Female"/>
    <s v="99999"/>
    <s v="722423011"/>
    <s v="722423011"/>
    <s v=""/>
    <s v=""/>
    <n v="35.300539999999998"/>
    <n v="0.72347499999999998"/>
    <s v="Uasin Gishu"/>
    <s v="Soy"/>
    <s v="Merewet"/>
    <s v="Merewet"/>
    <x v="1"/>
    <s v="Lilian Lelei"/>
    <s v="Lilian Lelei"/>
    <s v="710494562"/>
    <s v="Informal Business"/>
    <s v="KENBIM"/>
    <s v="Masonry"/>
    <s v="24/09/2018"/>
  </r>
  <r>
    <s v="VPA6"/>
    <x v="1099"/>
    <x v="0"/>
    <s v="Unreachable"/>
    <s v="5th June,2018"/>
    <d v="2018-06-05T00:00:00"/>
    <s v="20th July,2018"/>
    <d v="2018-07-20T00:00:00"/>
    <s v="Gethongo Michael Mwangi"/>
    <s v="Male"/>
    <s v="10393787"/>
    <s v="713980879"/>
    <s v="713980879"/>
    <s v=""/>
    <s v="712773923"/>
    <n v="36.951203"/>
    <n v="-0.69587399999999999"/>
    <s v="Murang'a"/>
    <s v="Kangema"/>
    <s v="Gakera"/>
    <s v="Muguru"/>
    <x v="3"/>
    <s v="Washington Mwangi"/>
    <s v="Washington Mwangi Muinuki"/>
    <s v="725344246"/>
    <s v="Informal Business"/>
    <s v="MKD"/>
    <s v="Masonry"/>
    <s v="25/09/2018"/>
  </r>
  <r>
    <s v="VPA6"/>
    <x v="1100"/>
    <x v="1"/>
    <s v=""/>
    <s v="10th August,2018"/>
    <d v="2018-08-10T00:00:00"/>
    <s v="9th September,2018"/>
    <d v="2018-09-09T00:00:00"/>
    <s v="Tonui Simon Kiprugut"/>
    <s v="Male"/>
    <s v="6005150"/>
    <s v="720283008"/>
    <s v="720283008"/>
    <s v=""/>
    <s v="710590035"/>
    <n v="35.125705000000004"/>
    <n v="-0.65047900000000003"/>
    <s v="Kericho"/>
    <s v="Bureti"/>
    <s v="Cheplanget"/>
    <s v="Mosubeti"/>
    <x v="0"/>
    <s v="Philip Kiget"/>
    <s v="Philip Kiget"/>
    <s v=""/>
    <s v="Informal Business"/>
    <s v="MKD"/>
    <s v="Masonry"/>
    <s v="25/09/2018"/>
  </r>
  <r>
    <s v="VPA6"/>
    <x v="1101"/>
    <x v="1"/>
    <s v=""/>
    <s v="10th April,2018"/>
    <d v="2018-04-10T00:00:00"/>
    <s v="18th May,2018"/>
    <d v="2018-05-18T00:00:00"/>
    <s v="Maritim Benson"/>
    <s v="Male"/>
    <s v="850282"/>
    <s v="722785551"/>
    <s v="722785551"/>
    <s v=""/>
    <s v="733227507"/>
    <n v="35.109816000000002"/>
    <n v="-0.55520999999999998"/>
    <s v="Kericho"/>
    <s v="Bureti"/>
    <s v="Cheborge"/>
    <s v="Kaborus"/>
    <x v="1"/>
    <s v="Philip Kiget"/>
    <s v="Null"/>
    <s v=""/>
    <s v="Informal Business"/>
    <s v="MKD"/>
    <s v="Masonry"/>
    <s v="25/09/2018"/>
  </r>
  <r>
    <s v="VPA6"/>
    <x v="1102"/>
    <x v="0"/>
    <s v="Non Compliant"/>
    <s v="28th January,2018"/>
    <d v="2018-01-28T00:00:00"/>
    <s v="28th September,2018"/>
    <d v="2018-09-28T00:00:00"/>
    <s v="Nafthali Komen"/>
    <s v="Male"/>
    <s v="99999"/>
    <s v="722814271"/>
    <s v="722814271"/>
    <s v=""/>
    <s v=""/>
    <n v="35.225814999999997"/>
    <n v="0.56599699999999997"/>
    <s v="Uasin Gishu"/>
    <s v="Turbo"/>
    <s v="Kapyemit"/>
    <s v="Chepkemel"/>
    <x v="1"/>
    <s v="Joseph Mwangale"/>
    <s v="John Mwangale"/>
    <s v="723140069"/>
    <s v="Informal Business"/>
    <s v="MKD"/>
    <s v="Masonry"/>
    <s v="28/09/2018"/>
  </r>
  <r>
    <s v="VPA6"/>
    <x v="1103"/>
    <x v="1"/>
    <s v=""/>
    <s v="3rd September,2018"/>
    <d v="2018-09-03T00:00:00"/>
    <s v="25th September,2018"/>
    <d v="2018-09-25T00:00:00"/>
    <s v="Kipsang Christine Chepkurgat"/>
    <s v="Female"/>
    <s v="10877327"/>
    <s v="710908694"/>
    <s v="710908694"/>
    <s v=""/>
    <s v="764408694"/>
    <n v="35.295723000000002"/>
    <n v="3.1607000000000003E-2"/>
    <s v="Nandi"/>
    <s v="Tinderet"/>
    <s v="Kabirer"/>
    <s v="Kapngenytui"/>
    <x v="3"/>
    <s v="John Bett"/>
    <s v="John Bett"/>
    <s v="727402779"/>
    <s v="Informal Business"/>
    <s v="MKD"/>
    <s v="Masonry"/>
    <s v="01/10/2018"/>
  </r>
  <r>
    <s v="VPA6"/>
    <x v="1104"/>
    <x v="0"/>
    <s v="Non Compliant"/>
    <s v="4th September,2018"/>
    <d v="2018-09-04T00:00:00"/>
    <s v="24th September,2018"/>
    <d v="2018-09-24T00:00:00"/>
    <s v="Busienei Lilian Jelagat"/>
    <s v="Female"/>
    <s v="21497829"/>
    <s v="728064203"/>
    <s v="728064203"/>
    <s v=""/>
    <s v="728374628"/>
    <n v="35.263210000000001"/>
    <n v="7.4565000000000006E-2"/>
    <s v="Nandi"/>
    <s v="Tinderet"/>
    <s v="Siret"/>
    <s v="Olotwo"/>
    <x v="7"/>
    <s v="John Bett"/>
    <s v="John Bett"/>
    <s v="727402779"/>
    <s v="Informal Business"/>
    <s v="MKD"/>
    <s v="Masonry"/>
    <s v="01/10/2018"/>
  </r>
  <r>
    <s v="VPA6"/>
    <x v="1105"/>
    <x v="1"/>
    <s v=""/>
    <s v="1st July,2018"/>
    <d v="2018-07-01T00:00:00"/>
    <s v="1st September,2018"/>
    <d v="2018-09-01T00:00:00"/>
    <s v="Chemweno Simeon"/>
    <s v="Male"/>
    <s v="99999"/>
    <s v="728790621"/>
    <s v="728790621"/>
    <s v=""/>
    <s v=""/>
    <n v="35.259129999999999"/>
    <n v="0.56214799999999998"/>
    <s v="Uasin Gishu"/>
    <s v="Soy"/>
    <s v="Kiplombe"/>
    <s v="Kiplombe"/>
    <x v="2"/>
    <s v="Matthew Kemboi"/>
    <s v="Mathew Kemboi"/>
    <s v="722819916"/>
    <s v="Informal Business"/>
    <s v="KENBIM"/>
    <s v="Masonry"/>
    <s v="02/10/2018"/>
  </r>
  <r>
    <s v="VPA6"/>
    <x v="1106"/>
    <x v="1"/>
    <s v=""/>
    <s v="2nd June,2018"/>
    <d v="2018-06-02T00:00:00"/>
    <s v="2nd September,2018"/>
    <d v="2018-09-02T00:00:00"/>
    <s v="Thomas Koimur Ronoh"/>
    <s v="Male"/>
    <s v="99999"/>
    <s v="725573875"/>
    <s v="725573875"/>
    <s v=""/>
    <s v="727224113"/>
    <n v="35.145518000000003"/>
    <n v="0.75180199999999997"/>
    <s v="Uasin Gishu"/>
    <s v="Soy"/>
    <s v="Soy"/>
    <s v="Nangili"/>
    <x v="2"/>
    <s v="Matthew Kemboi"/>
    <s v="Mathew Kemboi"/>
    <s v="722819916"/>
    <s v="Informal Business"/>
    <s v="KENBIM"/>
    <s v="Masonry"/>
    <s v="02/10/2018"/>
  </r>
  <r>
    <s v="VPA6"/>
    <x v="1107"/>
    <x v="1"/>
    <s v=""/>
    <s v="5th August,2018"/>
    <d v="2018-08-05T00:00:00"/>
    <s v="25th September,2018"/>
    <d v="2018-09-25T00:00:00"/>
    <s v="Ronoh Mary Jeruto"/>
    <s v="Female"/>
    <s v="99999"/>
    <s v="724080566"/>
    <s v="724080566"/>
    <s v=""/>
    <s v=""/>
    <n v="35.303674999999998"/>
    <n v="0.59676200000000001"/>
    <s v="Uasin Gishu"/>
    <s v="Soy"/>
    <s v="Kuinet"/>
    <s v="Chepsirya"/>
    <x v="0"/>
    <s v="Ambrose Koech"/>
    <s v="Ambrose Koech"/>
    <s v="723664529"/>
    <s v="Informal Business"/>
    <s v="KENBIM"/>
    <s v="Masonry"/>
    <s v="05/10/2018"/>
  </r>
  <r>
    <s v="VPA6"/>
    <x v="1108"/>
    <x v="1"/>
    <s v=""/>
    <s v="1st June,2018"/>
    <d v="2018-06-01T00:00:00"/>
    <s v="19th September,2018"/>
    <d v="2018-09-19T00:00:00"/>
    <s v="Tanui Sarah"/>
    <s v="Female"/>
    <s v="99999"/>
    <s v="721570696"/>
    <s v="721570696"/>
    <s v=""/>
    <s v=""/>
    <n v="35.507323"/>
    <n v="0.65393999999999997"/>
    <s v="Elgeyo/Marakwet"/>
    <s v="Keiyo North"/>
    <s v="Irong"/>
    <s v="Mororia"/>
    <x v="0"/>
    <s v="Daniel Bartilol"/>
    <s v="Daniel Bartilol"/>
    <s v="724427455"/>
    <s v="Informal Business"/>
    <s v="KENBIM"/>
    <s v="Masonry"/>
    <s v="05/10/2018"/>
  </r>
  <r>
    <s v="VPA6"/>
    <x v="1109"/>
    <x v="1"/>
    <s v=""/>
    <s v="20th July,2018"/>
    <d v="2018-07-20T00:00:00"/>
    <s v="20th August,2018"/>
    <d v="2018-08-20T00:00:00"/>
    <s v="Wachira Njaga James"/>
    <s v="Male"/>
    <s v="4367899"/>
    <s v="711154005"/>
    <s v="711154005"/>
    <s v=""/>
    <s v="727886198"/>
    <n v="37.091057999999997"/>
    <n v="-0.50243700000000002"/>
    <s v="Nyeri"/>
    <s v="Mathira West"/>
    <s v="Kirimukuyu"/>
    <s v="Giakinaikirima"/>
    <x v="0"/>
    <s v="Rural Green Energy Services"/>
    <s v="Samuel Migwi"/>
    <s v="725647705"/>
    <s v="Informal Business"/>
    <s v="KENBIM"/>
    <s v="Masonry"/>
    <s v="06/10/2018"/>
  </r>
  <r>
    <s v="VPA6"/>
    <x v="1110"/>
    <x v="1"/>
    <s v=""/>
    <s v="20th September,2018"/>
    <d v="2018-09-20T00:00:00"/>
    <s v="1st October,2018"/>
    <d v="2018-10-01T00:00:00"/>
    <s v="Carolyne Sogoni Gishenga"/>
    <s v="Female"/>
    <s v="22529830"/>
    <s v="702294928"/>
    <s v="702294928"/>
    <s v=""/>
    <s v="782606881"/>
    <n v="34.757615000000001"/>
    <n v="0.14363799999999999"/>
    <s v="Kakamega"/>
    <s v="Ikolomani"/>
    <s v="Iguhu"/>
    <s v="Ishanji"/>
    <x v="2"/>
    <s v="Gillet Lihanda"/>
    <s v="Gillet Savayi Lihanda"/>
    <s v="728998455"/>
    <s v="Informal Business"/>
    <s v="MKD"/>
    <s v="Masonry"/>
    <s v="06/10/2018"/>
  </r>
  <r>
    <s v="VPA6"/>
    <x v="1111"/>
    <x v="1"/>
    <s v=""/>
    <s v="28th June,2018"/>
    <d v="2018-06-28T00:00:00"/>
    <s v="14th July,2018"/>
    <d v="2018-07-14T00:00:00"/>
    <s v="Ngaga Rachel Njeri"/>
    <s v="Female"/>
    <s v="99999"/>
    <s v="720590669"/>
    <s v="720590669"/>
    <s v=""/>
    <s v="710671500"/>
    <n v="36.692466000000003"/>
    <n v="-1.2066570000000001"/>
    <s v="Kiambu"/>
    <s v="Kabete"/>
    <s v="Wangige"/>
    <s v="Ruku"/>
    <x v="2"/>
    <s v="Blue Frame"/>
    <s v="Willy Kauni"/>
    <s v="726841650"/>
    <s v="Informal Business"/>
    <s v="MKD"/>
    <s v="Masonry"/>
    <s v="09/10/2018"/>
  </r>
  <r>
    <s v="VPA6"/>
    <x v="1112"/>
    <x v="1"/>
    <s v=""/>
    <s v="5th June,2018"/>
    <d v="2018-06-05T00:00:00"/>
    <s v="16th July,2018"/>
    <d v="2018-07-16T00:00:00"/>
    <s v="Munene Rose Mumbi"/>
    <s v="Female"/>
    <s v="99999"/>
    <s v="713868348"/>
    <s v="713868348"/>
    <s v=""/>
    <s v=""/>
    <n v="37.193803000000003"/>
    <n v="-0.40610000000000002"/>
    <s v="Nyeri"/>
    <s v="Mathira East"/>
    <s v="Iriani"/>
    <s v="Gachuguini"/>
    <x v="2"/>
    <s v="Gemider Green Enterprises"/>
    <s v="Gerald  Waweru"/>
    <s v="725263148"/>
    <s v="Informal Business"/>
    <s v="KENBIM"/>
    <s v="Masonry"/>
    <s v="10/10/2018"/>
  </r>
  <r>
    <s v="VPA6"/>
    <x v="1113"/>
    <x v="1"/>
    <s v=""/>
    <s v="9th January,2018"/>
    <d v="2018-01-09T00:00:00"/>
    <s v="11th February,2018"/>
    <d v="2018-02-11T00:00:00"/>
    <s v="Minju Stephen Wachira"/>
    <s v="Male"/>
    <s v="99999"/>
    <s v="720791725"/>
    <s v="720791725"/>
    <s v=""/>
    <s v=""/>
    <n v="37.07976"/>
    <n v="-0.50560499999999997"/>
    <s v="Nyeri"/>
    <s v="Mathira East"/>
    <s v="Tumutumu"/>
    <s v="Gathungururu"/>
    <x v="0"/>
    <s v="Aggrey Itavale"/>
    <s v="Aggrey Itavale"/>
    <s v="735525560"/>
    <s v="Informal Business"/>
    <s v="MKD"/>
    <s v="Masonry"/>
    <s v="10/10/2018"/>
  </r>
  <r>
    <s v="VPA6"/>
    <x v="1114"/>
    <x v="1"/>
    <s v=""/>
    <s v="15th July,2018"/>
    <d v="2018-07-15T00:00:00"/>
    <s v="20th August,2018"/>
    <d v="2018-08-20T00:00:00"/>
    <s v="Wairimu Grace"/>
    <s v="Male"/>
    <s v="99999"/>
    <s v="715005929"/>
    <s v="715005929"/>
    <s v=""/>
    <s v="723134188"/>
    <n v="36.688251000000001"/>
    <n v="-1.2053929999999999"/>
    <s v="Kiambu"/>
    <s v="Kabete"/>
    <s v="Ruku"/>
    <s v="Ruku"/>
    <x v="0"/>
    <s v="Blue Frame"/>
    <s v="Willy Kauni"/>
    <s v="726841650"/>
    <s v="Informal Business"/>
    <s v="KENBIM"/>
    <s v="Masonry"/>
    <s v="10/10/2018"/>
  </r>
  <r>
    <s v="VPA6"/>
    <x v="1115"/>
    <x v="1"/>
    <s v=""/>
    <s v="9th September,2018"/>
    <d v="2018-09-09T00:00:00"/>
    <s v="9th October,2018"/>
    <d v="2018-10-09T00:00:00"/>
    <s v="Mwangi James Ngugi"/>
    <s v="Male"/>
    <s v="25136506"/>
    <s v="723255797"/>
    <s v="723255797"/>
    <s v=""/>
    <s v="721820986"/>
    <n v="36.409762999999998"/>
    <n v="2.0628000000000001E-2"/>
    <s v="Nyandarua"/>
    <s v="Ndaragwa"/>
    <s v="Kiriita"/>
    <s v="Ndemi"/>
    <x v="7"/>
    <s v="KREEN"/>
    <s v="Francis Kinyanjui"/>
    <s v="726985649"/>
    <s v="Informal Business"/>
    <s v="KENBIM"/>
    <s v="Masonry"/>
    <s v="11/10/2018"/>
  </r>
  <r>
    <s v="VPA6"/>
    <x v="1116"/>
    <x v="1"/>
    <s v=""/>
    <s v="16th August,2018"/>
    <d v="2018-08-16T00:00:00"/>
    <s v="5th October,2018"/>
    <d v="2018-10-05T00:00:00"/>
    <s v="Kamoing Wilson"/>
    <s v="Male"/>
    <s v="1173072"/>
    <s v="254722508711"/>
    <s v="722508711"/>
    <s v=""/>
    <s v=""/>
    <n v="35.979210000000002"/>
    <n v="-0.24901200000000001"/>
    <s v="Nakuru"/>
    <s v="Rongai"/>
    <s v="Ngata"/>
    <s v="Ngata"/>
    <x v="1"/>
    <s v="Nelson Mutai"/>
    <s v="Nelson Mutai"/>
    <s v="716309134"/>
    <s v="Informal Business"/>
    <s v="MKD"/>
    <s v="Masonry"/>
    <s v="11/10/2018"/>
  </r>
  <r>
    <s v="VPA6"/>
    <x v="1117"/>
    <x v="1"/>
    <s v=""/>
    <s v="12th September,2018"/>
    <d v="2018-09-12T00:00:00"/>
    <s v="13th October,2018"/>
    <d v="2018-10-13T00:00:00"/>
    <s v="Kiama. Watetu Ann"/>
    <s v="Female"/>
    <s v="54886465"/>
    <s v="721255647"/>
    <s v="721255647"/>
    <s v=""/>
    <s v=""/>
    <n v="36.961056999999997"/>
    <n v="-0.43221199999999999"/>
    <s v="Nyeri"/>
    <s v="Nyeri Town"/>
    <s v="Mukaro"/>
    <s v="Thunguma"/>
    <x v="0"/>
    <s v="Rural Green Energy Services"/>
    <s v="Samuel Migwi"/>
    <s v="725647705"/>
    <s v="Informal Business"/>
    <s v="KENBIM"/>
    <s v="Masonry"/>
    <s v="13/10/2018"/>
  </r>
  <r>
    <s v="VPA6"/>
    <x v="1118"/>
    <x v="1"/>
    <s v=""/>
    <s v="11th August,2018"/>
    <d v="2018-08-11T00:00:00"/>
    <s v="2nd September,2018"/>
    <d v="2018-09-02T00:00:00"/>
    <s v="Lipale Peninah Titmo"/>
    <s v="Male"/>
    <s v="20670816"/>
    <s v="724928184"/>
    <s v="724928184"/>
    <s v=""/>
    <s v="712766814"/>
    <n v="35.100901"/>
    <n v="1.256424"/>
    <s v="West Pokot"/>
    <s v="West Pokot"/>
    <s v="Magei"/>
    <s v="St Marys"/>
    <x v="2"/>
    <s v="Samson Tenai"/>
    <s v="Samson Tenai"/>
    <s v="725281748"/>
    <s v="Informal Business"/>
    <s v="MKD"/>
    <s v="Masonry"/>
    <s v="15/10/2018"/>
  </r>
  <r>
    <s v="VPA6"/>
    <x v="1119"/>
    <x v="1"/>
    <s v=""/>
    <s v="17th September,2018"/>
    <d v="2018-09-17T00:00:00"/>
    <s v="13th October,2018"/>
    <d v="2018-10-13T00:00:00"/>
    <s v="Rhoda Maswai"/>
    <s v="Female"/>
    <s v="99999"/>
    <s v="723759700"/>
    <s v="723759700"/>
    <s v=""/>
    <s v=""/>
    <n v="35.235992000000003"/>
    <n v="0.44661299999999998"/>
    <s v="Uasin Gishu"/>
    <s v="Kapseret"/>
    <s v="Kapseret"/>
    <s v="Kapseret Centre"/>
    <x v="2"/>
    <s v="Francis Kamande"/>
    <s v="Lilian Lelei"/>
    <s v="710494562"/>
    <s v="Informal Business"/>
    <s v="KENBIM"/>
    <s v="Masonry"/>
    <s v="17/10/2018"/>
  </r>
  <r>
    <s v="VPA6"/>
    <x v="1120"/>
    <x v="1"/>
    <s v=""/>
    <s v="17th May,2018"/>
    <d v="2018-05-17T00:00:00"/>
    <s v="17th October,2018"/>
    <d v="2018-10-17T00:00:00"/>
    <s v="Anna Too"/>
    <s v="Female"/>
    <s v="99999"/>
    <s v="702781852"/>
    <s v="702781852"/>
    <s v=""/>
    <s v=""/>
    <n v="35.288288000000001"/>
    <n v="6.1287000000000001E-2"/>
    <s v="Nandi"/>
    <s v="Tinderet"/>
    <s v="Songhor"/>
    <s v="Cherondo"/>
    <x v="7"/>
    <s v="Jonathan Tabut"/>
    <s v="Alice  Mutai"/>
    <s v=""/>
    <s v="Informal Business"/>
    <s v="MKD"/>
    <s v="Masonry"/>
    <s v="17/10/2018"/>
  </r>
  <r>
    <s v="VPA6"/>
    <x v="1121"/>
    <x v="1"/>
    <s v=""/>
    <s v="13th May,2018"/>
    <d v="2018-05-13T00:00:00"/>
    <s v="17th October,2018"/>
    <d v="2018-10-17T00:00:00"/>
    <s v="Janet Bor"/>
    <s v="Female"/>
    <s v="99999"/>
    <s v="708400608"/>
    <s v="708400678"/>
    <s v=""/>
    <s v=""/>
    <n v="35.284737"/>
    <n v="5.9662E-2"/>
    <s v="Nandi"/>
    <s v="Tinderet"/>
    <s v="Songhor"/>
    <s v="Cherondo"/>
    <x v="7"/>
    <s v="Jonathan Tabut"/>
    <s v="Henry Lagat"/>
    <s v=""/>
    <s v="Informal Business"/>
    <s v="MKD"/>
    <s v="Masonry"/>
    <s v="17/10/2018"/>
  </r>
  <r>
    <s v="VPA6"/>
    <x v="1122"/>
    <x v="1"/>
    <s v=""/>
    <s v="17th October,2017"/>
    <d v="2017-10-17T00:00:00"/>
    <s v="24th April,2018"/>
    <d v="2018-04-24T00:00:00"/>
    <s v="Emily Chebwabok"/>
    <s v="Female"/>
    <s v="5990150"/>
    <s v="737173760"/>
    <s v="737114268"/>
    <s v=""/>
    <s v=""/>
    <n v="35.283662999999997"/>
    <n v="5.9866999999999997E-2"/>
    <s v="Nandi"/>
    <s v="Tinderet"/>
    <s v="Sohor"/>
    <s v="Setek"/>
    <x v="7"/>
    <s v="Jonathan Tabut"/>
    <s v="Alice  Mutai"/>
    <s v=""/>
    <s v="Informal Business"/>
    <s v="MKD"/>
    <s v="Masonry"/>
    <s v="17/10/2018"/>
  </r>
  <r>
    <s v="VPA6"/>
    <x v="1123"/>
    <x v="1"/>
    <s v=""/>
    <s v="8th August,2017"/>
    <d v="2017-08-08T00:00:00"/>
    <s v="13th February,2018"/>
    <d v="2018-02-13T00:00:00"/>
    <s v="Hellen Jemutai"/>
    <s v="Female"/>
    <s v="22307538"/>
    <s v="790195832"/>
    <s v="790195832"/>
    <s v=""/>
    <s v="735769183"/>
    <n v="35.286175"/>
    <n v="5.6403000000000002E-2"/>
    <s v="Nandi"/>
    <s v="Tinderet"/>
    <s v="Songhor"/>
    <s v="Cherondo"/>
    <x v="7"/>
    <s v="Jonathan Tabut"/>
    <s v="Viola Chepkorir"/>
    <s v="734751201"/>
    <s v="Informal Business"/>
    <s v="MKD"/>
    <s v="Masonry"/>
    <s v="17/10/2018"/>
  </r>
  <r>
    <s v="VPA6"/>
    <x v="1124"/>
    <x v="1"/>
    <s v=""/>
    <s v="5th September,2018"/>
    <d v="2018-09-05T00:00:00"/>
    <s v="5th October,2018"/>
    <d v="2018-10-05T00:00:00"/>
    <s v="Nanyende Enes Nekesa"/>
    <s v="Female"/>
    <s v="99999"/>
    <s v="728755646"/>
    <s v="728755646"/>
    <s v=""/>
    <s v=""/>
    <n v="34.927216999999999"/>
    <n v="0.89865899999999999"/>
    <s v="Trans Nzoia"/>
    <s v="Kiminini"/>
    <s v="Kiminini"/>
    <s v="Masaba"/>
    <x v="3"/>
    <s v="Samson Tenai"/>
    <s v="Samson Tenai"/>
    <s v="725281748"/>
    <s v="Informal Business"/>
    <s v="MKD"/>
    <s v="Masonry"/>
    <s v="17/10/2018"/>
  </r>
  <r>
    <s v="VPA6"/>
    <x v="1125"/>
    <x v="1"/>
    <s v=""/>
    <s v="2nd October,2018"/>
    <d v="2018-10-02T00:00:00"/>
    <s v="15th October,2018"/>
    <d v="2018-10-15T00:00:00"/>
    <s v="Kaei Noel"/>
    <s v="Female"/>
    <s v="99999"/>
    <s v="718444391"/>
    <s v="718444391"/>
    <s v=""/>
    <s v=""/>
    <n v="34.767952000000001"/>
    <n v="0.89014700000000002"/>
    <s v="Bungoma"/>
    <s v="Mt. Elgon"/>
    <s v="Kaptama"/>
    <s v="Chebinyinyi"/>
    <x v="1"/>
    <s v="Lilian Lelei"/>
    <s v="Lilian Lelei"/>
    <s v="710494562"/>
    <s v="Informal Business"/>
    <s v="KENBIM"/>
    <s v="Masonry"/>
    <s v="17/10/2018"/>
  </r>
  <r>
    <s v="VPA6"/>
    <x v="1126"/>
    <x v="2"/>
    <s v="Non Compliant"/>
    <s v="16th October,2018"/>
    <d v="2018-10-16T00:00:00"/>
    <s v="16th October,2018"/>
    <d v="2018-10-16T00:00:00"/>
    <s v="Kemboi Pauline Cheptum"/>
    <s v="Female"/>
    <s v="9868544"/>
    <s v="700157681"/>
    <s v="700157681"/>
    <s v=""/>
    <s v="703244639"/>
    <n v="35.278672999999998"/>
    <n v="6.3738000000000003E-2"/>
    <s v="Nandi"/>
    <s v="Tinderet"/>
    <s v="Kabirer"/>
    <s v="Setek"/>
    <x v="7"/>
    <s v="John Bett"/>
    <s v="John Bett"/>
    <s v="727402779"/>
    <s v="Informal Business"/>
    <s v="MKD"/>
    <s v="Masonry"/>
    <s v="18/10/2018"/>
  </r>
  <r>
    <s v="VPA6"/>
    <x v="1127"/>
    <x v="1"/>
    <s v=""/>
    <s v="12th September,2017"/>
    <d v="2017-09-12T00:00:00"/>
    <s v="6th February,2018"/>
    <d v="2018-02-06T00:00:00"/>
    <s v="Sarah Bor"/>
    <s v="Female"/>
    <s v="27580016"/>
    <s v="81516088"/>
    <s v="737114268"/>
    <s v=""/>
    <s v=""/>
    <n v="35.283495000000002"/>
    <n v="6.0206999999999997E-2"/>
    <s v="Nandi"/>
    <s v="Tinderet"/>
    <s v="Songhor"/>
    <s v="Cherondo"/>
    <x v="7"/>
    <s v="Jonathan Tabut"/>
    <s v="Elesus Kiprotich"/>
    <s v=""/>
    <s v="Informal Business"/>
    <s v="MKD"/>
    <s v="Masonry"/>
    <s v="18/10/2018"/>
  </r>
  <r>
    <s v="VPA6"/>
    <x v="1128"/>
    <x v="1"/>
    <s v=""/>
    <s v="18th May,2017"/>
    <d v="2017-05-18T00:00:00"/>
    <s v="13th November,2017"/>
    <d v="2017-11-13T00:00:00"/>
    <s v="Gladys Jelimo"/>
    <s v="Female"/>
    <s v="25764294"/>
    <s v="725888331"/>
    <s v="725888331"/>
    <s v=""/>
    <s v=""/>
    <n v="35.271970000000003"/>
    <n v="6.3150999999999999E-2"/>
    <s v="Nandi"/>
    <s v="Tinderet"/>
    <s v="Kabirer"/>
    <s v="Kolonget"/>
    <x v="7"/>
    <s v="Simion Kiprop"/>
    <s v="Mercy Cheruto"/>
    <s v=""/>
    <s v="Informal Business"/>
    <s v="MKD"/>
    <s v="Masonry"/>
    <s v="18/10/2018"/>
  </r>
  <r>
    <s v="VPA6"/>
    <x v="1129"/>
    <x v="1"/>
    <s v=""/>
    <s v="14th December,2017"/>
    <d v="2017-12-14T00:00:00"/>
    <s v="2nd May,2018"/>
    <d v="2018-05-02T00:00:00"/>
    <s v="Patroba Jepkemboi"/>
    <s v="Male"/>
    <s v="99999"/>
    <s v="728062924"/>
    <s v="728062924"/>
    <s v=""/>
    <s v=""/>
    <n v="35.273072999999997"/>
    <n v="5.8950000000000002E-2"/>
    <s v="Nandi"/>
    <s v="Tinderet"/>
    <s v="Kabukwo"/>
    <s v="Kolonget"/>
    <x v="7"/>
    <s v="John Bett"/>
    <s v="Lena Chepchirchir"/>
    <s v=""/>
    <s v="Informal Business"/>
    <s v="MKD"/>
    <s v="Masonry"/>
    <s v="18/10/2018"/>
  </r>
  <r>
    <s v="VPA6"/>
    <x v="1130"/>
    <x v="1"/>
    <s v=""/>
    <s v="10th September,2017"/>
    <d v="2017-09-10T00:00:00"/>
    <s v="2nd May,2018"/>
    <d v="2018-05-02T00:00:00"/>
    <s v="Marcella Chemeli"/>
    <s v="Female"/>
    <s v="13305768"/>
    <s v="728062924"/>
    <s v="728062924"/>
    <s v=""/>
    <s v=""/>
    <n v="35.271403999999997"/>
    <n v="6.0928000000000003E-2"/>
    <s v="Nandi"/>
    <s v="Tinderet"/>
    <s v="Kibukwo"/>
    <s v="Kolonget"/>
    <x v="7"/>
    <s v="John Bett"/>
    <s v="Lena Chepchirchir"/>
    <s v=""/>
    <s v="Informal Business"/>
    <s v="MKD"/>
    <s v="Masonry"/>
    <s v="18/10/2018"/>
  </r>
  <r>
    <s v="VPA6"/>
    <x v="1131"/>
    <x v="2"/>
    <s v="Abandoned"/>
    <s v="18th July,2018"/>
    <d v="2018-07-18T00:00:00"/>
    <s v="18th October,2018"/>
    <d v="2018-10-18T00:00:00"/>
    <s v="Cherubet Victorine"/>
    <s v="Female"/>
    <s v="13306136"/>
    <s v="0716316284"/>
    <s v="716316284"/>
    <s v=""/>
    <s v=""/>
    <n v="35.274484999999999"/>
    <n v="5.9826999999999998E-2"/>
    <s v="Nandi"/>
    <s v="Tinderet"/>
    <s v="Tinderet"/>
    <s v="Kolonget"/>
    <x v="7"/>
    <s v="Ronald Kiprop"/>
    <s v="Simion Kiprop"/>
    <s v="704382145"/>
    <s v="Informal Business"/>
    <s v="MKD"/>
    <s v="Masonry"/>
    <s v="18/10/2018"/>
  </r>
  <r>
    <s v="VPA6"/>
    <x v="1132"/>
    <x v="1"/>
    <s v=""/>
    <s v="14th October,2017"/>
    <d v="2017-10-14T00:00:00"/>
    <s v="16th February,2018"/>
    <d v="2018-02-16T00:00:00"/>
    <s v="Teresa Kiptoo"/>
    <s v="Female"/>
    <s v="7168261"/>
    <s v="701392384"/>
    <s v="701392384"/>
    <s v=""/>
    <s v=""/>
    <n v="35.275503999999998"/>
    <n v="5.9665999999999997E-2"/>
    <s v="Nandi"/>
    <s v="Tinderet"/>
    <s v="Kibukwo"/>
    <s v="Kolonget"/>
    <x v="7"/>
    <s v="Jonathan Tabut"/>
    <s v="Viola Chepkorir"/>
    <s v=""/>
    <s v="Informal Business"/>
    <s v="MKD"/>
    <s v="Masonry"/>
    <s v="18/10/2018"/>
  </r>
  <r>
    <s v="VPA6"/>
    <x v="1133"/>
    <x v="1"/>
    <s v=""/>
    <s v="30th November,2017"/>
    <d v="2017-11-30T00:00:00"/>
    <s v="31st January,2018"/>
    <d v="2018-01-31T00:00:00"/>
    <s v="Mwai Gichimu John"/>
    <s v="Male"/>
    <s v="99999"/>
    <s v="722862330"/>
    <s v="722862330"/>
    <s v=""/>
    <s v=""/>
    <n v="37.24539"/>
    <n v="-0.50419099999999994"/>
    <s v="Kirinyaga"/>
    <s v="Kerugoya/Kutus"/>
    <s v="Mutira"/>
    <s v="Mugaya"/>
    <x v="0"/>
    <s v="Eric Muthii Mugo"/>
    <s v="Eric Muthii Mugo"/>
    <s v=""/>
    <s v="Informal Business"/>
    <s v="KENBIM"/>
    <s v="Masonry"/>
    <s v="18/10/2018"/>
  </r>
  <r>
    <s v="VPA6"/>
    <x v="1134"/>
    <x v="1"/>
    <s v=""/>
    <s v="28th August,2018"/>
    <d v="2018-08-28T00:00:00"/>
    <s v="17th October,2018"/>
    <d v="2018-10-17T00:00:00"/>
    <s v="Keter Sarah Chepchumba"/>
    <s v="Female"/>
    <s v="99999"/>
    <s v="702177630"/>
    <s v="702177630"/>
    <s v=""/>
    <s v=""/>
    <n v="35.273470000000003"/>
    <n v="5.4769999999999999E-2"/>
    <s v="Nandi"/>
    <s v="Tinderet"/>
    <s v="Songhor"/>
    <s v="Kolonget"/>
    <x v="7"/>
    <s v="John Bett"/>
    <s v="Henry Lagat"/>
    <s v="788733013"/>
    <s v="Informal Business"/>
    <s v="MKD"/>
    <s v="Masonry"/>
    <s v="19/10/2018"/>
  </r>
  <r>
    <s v="VPA6"/>
    <x v="1135"/>
    <x v="0"/>
    <s v="Non Compliant"/>
    <s v="29th August,2018"/>
    <d v="2018-08-29T00:00:00"/>
    <s v="18th October,2018"/>
    <d v="2018-10-18T00:00:00"/>
    <s v="Cherobon Rosebellah"/>
    <s v="Female"/>
    <s v="99999"/>
    <s v="70006004"/>
    <s v="700060049"/>
    <s v=""/>
    <s v="724880884"/>
    <n v="35.266995000000001"/>
    <n v="6.9781999999999997E-2"/>
    <s v="Nandi"/>
    <s v="Tinderet"/>
    <s v="Siret"/>
    <s v="Cheptabach"/>
    <x v="7"/>
    <s v="Jonathan Tabut"/>
    <s v="Jonathan Tabut"/>
    <s v="734751209"/>
    <s v="Informal Business"/>
    <s v="MKD"/>
    <s v="Masonry"/>
    <s v="19/10/2018"/>
  </r>
  <r>
    <s v="VPA6"/>
    <x v="1136"/>
    <x v="1"/>
    <s v=""/>
    <s v="29th August,2018"/>
    <d v="2018-08-29T00:00:00"/>
    <s v="18th October,2018"/>
    <d v="2018-10-18T00:00:00"/>
    <s v="Kosgei Hellen Chepkoech"/>
    <s v="Female"/>
    <s v="99999"/>
    <s v="708594529"/>
    <s v="708594529"/>
    <s v=""/>
    <s v=""/>
    <n v="35.268574999999998"/>
    <n v="6.4669000000000004E-2"/>
    <s v="Nandi"/>
    <s v="Nandi Hills"/>
    <s v="Siret"/>
    <s v="Cheptabach"/>
    <x v="7"/>
    <s v="John Bett"/>
    <s v="John Bett"/>
    <s v="727402779"/>
    <s v="Informal Business"/>
    <s v="MKD"/>
    <s v="Masonry"/>
    <s v="19/10/2018"/>
  </r>
  <r>
    <s v="VPA6"/>
    <x v="1137"/>
    <x v="1"/>
    <s v=""/>
    <s v="29th August,2018"/>
    <d v="2018-08-29T00:00:00"/>
    <s v="18th October,2018"/>
    <d v="2018-10-18T00:00:00"/>
    <s v="Rotich Ruth"/>
    <s v="Female"/>
    <s v="99999"/>
    <s v="700759471"/>
    <s v="700759471"/>
    <s v=""/>
    <s v="703189361"/>
    <n v="35.269123"/>
    <n v="6.3288999999999998E-2"/>
    <s v="Nandi"/>
    <s v="Nandi Hills"/>
    <s v="Siret"/>
    <s v="Cheptabach"/>
    <x v="7"/>
    <s v="John Bett"/>
    <s v="John Bett"/>
    <s v="727402779"/>
    <s v="Informal Business"/>
    <s v="MKD"/>
    <s v="Masonry"/>
    <s v="19/10/2018"/>
  </r>
  <r>
    <s v="VPA6"/>
    <x v="1138"/>
    <x v="1"/>
    <s v=""/>
    <s v="29th August,2018"/>
    <d v="2018-08-29T00:00:00"/>
    <s v="18th October,2018"/>
    <d v="2018-10-18T00:00:00"/>
    <s v="Too Alice"/>
    <s v="Female"/>
    <s v="20562276"/>
    <s v="719264456"/>
    <s v="719264456"/>
    <s v=""/>
    <s v="726978107"/>
    <n v="35.270459000000002"/>
    <n v="6.9891999999999996E-2"/>
    <s v="Nandi"/>
    <s v="Nandi Hills"/>
    <s v="Nandi Hills"/>
    <s v="Cheptabach"/>
    <x v="7"/>
    <s v="Jonathan Tabut"/>
    <s v="Viola Chepkorir"/>
    <s v=""/>
    <s v="Informal Business"/>
    <s v="MKD"/>
    <s v="Masonry"/>
    <s v="19/10/2018"/>
  </r>
  <r>
    <s v="VPA6"/>
    <x v="1139"/>
    <x v="1"/>
    <s v=""/>
    <s v="29th August,2018"/>
    <d v="2018-08-29T00:00:00"/>
    <s v="18th October,2018"/>
    <d v="2018-10-18T00:00:00"/>
    <s v="Arusei Caroline"/>
    <s v="Female"/>
    <s v="99999"/>
    <s v="70576093"/>
    <s v="705076093"/>
    <s v=""/>
    <s v=""/>
    <n v="35.267108999999998"/>
    <n v="6.2612000000000001E-2"/>
    <s v="Nandi"/>
    <s v="Nandi Hills"/>
    <s v="Siret"/>
    <s v="Cheptabach"/>
    <x v="7"/>
    <s v="John Bett"/>
    <s v="John Bett"/>
    <s v="727402779"/>
    <s v="Informal Business"/>
    <s v="MKD"/>
    <s v="Masonry"/>
    <s v="19/10/2018"/>
  </r>
  <r>
    <s v="VPA6"/>
    <x v="1140"/>
    <x v="1"/>
    <s v=""/>
    <s v="29th August,2018"/>
    <d v="2018-08-29T00:00:00"/>
    <s v="18th October,2018"/>
    <d v="2018-10-18T00:00:00"/>
    <s v="Bore Sally"/>
    <s v="Female"/>
    <s v="99999"/>
    <s v="723246231"/>
    <s v="723246231"/>
    <s v=""/>
    <s v=""/>
    <n v="35.269902999999999"/>
    <n v="5.6831E-2"/>
    <s v="Nandi"/>
    <s v="Tinderet"/>
    <s v="Kabirer"/>
    <s v="Kolonget"/>
    <x v="7"/>
    <s v="John Bett"/>
    <s v="John Bett"/>
    <s v="727402779"/>
    <s v="Informal Business"/>
    <s v="MKD"/>
    <s v="Masonry"/>
    <s v="19/10/2018"/>
  </r>
  <r>
    <s v="VPA6"/>
    <x v="1141"/>
    <x v="1"/>
    <s v=""/>
    <s v="29th August,2018"/>
    <d v="2018-08-29T00:00:00"/>
    <s v="18th October,2018"/>
    <d v="2018-10-18T00:00:00"/>
    <s v="Cheptanui Dorcas"/>
    <s v="Female"/>
    <s v="99999"/>
    <s v="711397861"/>
    <s v="711397861"/>
    <s v=""/>
    <s v=""/>
    <n v="35.269651000000003"/>
    <n v="5.8155999999999999E-2"/>
    <s v="Nandi"/>
    <s v="Tinderet"/>
    <s v="Kabirer"/>
    <s v="Kolonget"/>
    <x v="7"/>
    <s v="John Bett"/>
    <s v="John Bett"/>
    <s v="727402779"/>
    <s v="Informal Business"/>
    <s v="MKD"/>
    <s v="Masonry"/>
    <s v="19/10/2018"/>
  </r>
  <r>
    <s v="VPA6"/>
    <x v="1135"/>
    <x v="0"/>
    <s v="Under Verification"/>
    <s v="17th October,2018"/>
    <d v="2018-10-17T00:00:00"/>
    <s v="17th October,2018"/>
    <d v="2018-10-17T00:00:00"/>
    <s v="Cheruto Teresa"/>
    <s v="Female"/>
    <s v="13305889"/>
    <s v="0703719131"/>
    <s v="703719131"/>
    <s v=""/>
    <s v=""/>
    <n v="35.290585"/>
    <n v="6.9915000000000005E-2"/>
    <s v="Nandi"/>
    <s v="Tinderet"/>
    <s v="Kabirer"/>
    <s v="Cherondo"/>
    <x v="7"/>
    <s v="John Bett"/>
    <s v="Emmanuel  Lagat"/>
    <s v=""/>
    <s v="Informal Business"/>
    <s v="MKD"/>
    <s v="Masonry"/>
    <s v="19/10/2018"/>
  </r>
  <r>
    <s v="VPA6"/>
    <x v="1142"/>
    <x v="1"/>
    <s v=""/>
    <s v="29th August,2018"/>
    <d v="2018-08-29T00:00:00"/>
    <s v="18th October,2018"/>
    <d v="2018-10-18T00:00:00"/>
    <s v="Cherono Milka"/>
    <s v="Female"/>
    <s v="99999"/>
    <s v="723470768"/>
    <s v="723470768"/>
    <s v=""/>
    <s v=""/>
    <n v="35.267743000000003"/>
    <n v="6.3505000000000006E-2"/>
    <s v="Nandi"/>
    <s v="Nandi Hills"/>
    <s v="Siret"/>
    <s v="Cheptabach"/>
    <x v="7"/>
    <s v="John Bett"/>
    <s v="John Bett"/>
    <s v="727402779"/>
    <s v="Informal Business"/>
    <s v="MKD"/>
    <s v="Masonry"/>
    <s v="19/10/2018"/>
  </r>
  <r>
    <s v="VPA6"/>
    <x v="1143"/>
    <x v="1"/>
    <s v=""/>
    <s v="29th August,2018"/>
    <d v="2018-08-29T00:00:00"/>
    <s v="18th October,2018"/>
    <d v="2018-10-18T00:00:00"/>
    <s v="Chemeli Viola"/>
    <s v="Female"/>
    <s v="99999"/>
    <s v="737706287"/>
    <s v="737706287"/>
    <s v=""/>
    <s v="729332496"/>
    <n v="35.267307000000002"/>
    <n v="6.0497000000000002E-2"/>
    <s v="Nandi"/>
    <s v="Nandi Hills"/>
    <s v="Siret"/>
    <s v="Cheptabach"/>
    <x v="7"/>
    <s v="Jonathan Tabut"/>
    <s v="Alice  Mutai"/>
    <s v=""/>
    <s v="Informal Business"/>
    <s v="MKD"/>
    <s v="Masonry"/>
    <s v="19/10/2018"/>
  </r>
  <r>
    <s v="VPA6"/>
    <x v="1144"/>
    <x v="1"/>
    <s v=""/>
    <s v="30th August,2018"/>
    <d v="2018-08-30T00:00:00"/>
    <s v="19th October,2018"/>
    <d v="2018-10-19T00:00:00"/>
    <s v="Chebet Diana"/>
    <s v="Female"/>
    <s v="99999"/>
    <s v="713537279"/>
    <s v="713537279"/>
    <s v=""/>
    <s v="723246230"/>
    <n v="35.281464999999997"/>
    <n v="6.3992999999999994E-2"/>
    <s v="Nandi"/>
    <s v="Tinderet"/>
    <s v="Kabirer"/>
    <s v="Setek"/>
    <x v="7"/>
    <s v="John Bett"/>
    <s v="Henry Lagat"/>
    <s v="788733013"/>
    <s v="Informal Business"/>
    <s v="MKD"/>
    <s v="Masonry"/>
    <s v="19/10/2018"/>
  </r>
  <r>
    <s v="VPA6"/>
    <x v="1145"/>
    <x v="1"/>
    <s v=""/>
    <s v="30th August,2018"/>
    <d v="2018-08-30T00:00:00"/>
    <s v="19th October,2018"/>
    <d v="2018-10-19T00:00:00"/>
    <s v="Too Veronica"/>
    <s v="Female"/>
    <s v="99999"/>
    <s v="702411705"/>
    <s v="702411705"/>
    <s v=""/>
    <s v="716580426"/>
    <n v="35.282091999999999"/>
    <n v="6.4366999999999994E-2"/>
    <s v="Nandi"/>
    <s v="Tinderet"/>
    <s v="Kabirer"/>
    <s v="Setek"/>
    <x v="7"/>
    <s v="John Bett"/>
    <s v="John Bett"/>
    <s v="727402779"/>
    <s v="Informal Business"/>
    <s v="MKD"/>
    <s v="Masonry"/>
    <s v="19/10/2018"/>
  </r>
  <r>
    <s v="VPA6"/>
    <x v="1146"/>
    <x v="1"/>
    <s v=""/>
    <s v="30th August,2018"/>
    <d v="2018-08-30T00:00:00"/>
    <s v="19th October,2018"/>
    <d v="2018-10-19T00:00:00"/>
    <s v="Chebet Eunice"/>
    <s v="Female"/>
    <s v="99999"/>
    <s v="725080654"/>
    <s v="725080654"/>
    <s v=""/>
    <s v=""/>
    <n v="35.282781999999997"/>
    <n v="6.5678E-2"/>
    <s v="Nandi"/>
    <s v="Tinderet"/>
    <s v="Kabirer"/>
    <s v="Setek"/>
    <x v="7"/>
    <s v="John Bett"/>
    <s v="John Bett"/>
    <s v="727402779"/>
    <s v="Informal Business"/>
    <s v="MKD"/>
    <s v="Masonry"/>
    <s v="19/10/2018"/>
  </r>
  <r>
    <s v="VPA6"/>
    <x v="1147"/>
    <x v="1"/>
    <s v=""/>
    <s v="30th August,2018"/>
    <d v="2018-08-30T00:00:00"/>
    <s v="19th October,2018"/>
    <d v="2018-10-19T00:00:00"/>
    <s v="Chemeli Dorcas"/>
    <s v="Female"/>
    <s v="99999"/>
    <s v="72975944"/>
    <s v="729759447"/>
    <s v=""/>
    <s v="723843250"/>
    <n v="35.279359999999997"/>
    <n v="6.8419999999999995E-2"/>
    <s v="Nandi"/>
    <s v="Tinderet"/>
    <s v="Kabirer"/>
    <s v="Setek"/>
    <x v="7"/>
    <s v="John Bett"/>
    <s v="John Bett"/>
    <s v="727402779"/>
    <s v="Informal Business"/>
    <s v="MKD"/>
    <s v="Masonry"/>
    <s v="19/10/2018"/>
  </r>
  <r>
    <s v="VPA6"/>
    <x v="1148"/>
    <x v="1"/>
    <s v=""/>
    <s v="18th April,2018"/>
    <d v="2018-04-18T00:00:00"/>
    <s v="20th July,2018"/>
    <d v="2018-07-20T00:00:00"/>
    <s v="Kessei Chelagat"/>
    <s v="Female"/>
    <s v="21191294"/>
    <s v="726849632"/>
    <s v="726849632"/>
    <s v=""/>
    <s v=""/>
    <n v="35.267569999999999"/>
    <n v="6.2952999999999995E-2"/>
    <s v="Nandi"/>
    <s v="Tinderet"/>
    <s v="Tinderet"/>
    <s v="Kolonget"/>
    <x v="7"/>
    <s v="Simion Kiprop"/>
    <s v="Simion Kiprop"/>
    <s v="704382145"/>
    <s v="Informal Business"/>
    <s v="MKD"/>
    <s v="Masonry"/>
    <s v="19/10/2018"/>
  </r>
  <r>
    <s v="VPA6"/>
    <x v="1149"/>
    <x v="1"/>
    <s v=""/>
    <s v="6th January,2018"/>
    <d v="2018-01-06T00:00:00"/>
    <s v="15th February,2018"/>
    <d v="2018-02-15T00:00:00"/>
    <s v="Chepkoech Jane"/>
    <s v="Female"/>
    <s v="20260921"/>
    <s v="781596831"/>
    <s v="781596831"/>
    <s v=""/>
    <s v="714451551"/>
    <n v="35.281239999999997"/>
    <n v="6.5665000000000001E-2"/>
    <s v="Nandi"/>
    <s v="Tinderet"/>
    <s v="Tinderet"/>
    <s v="Setek"/>
    <x v="7"/>
    <s v="Mercy Jeruto"/>
    <s v="Mercy Cheruto"/>
    <s v="723034426"/>
    <s v="Informal Business"/>
    <s v="MKD"/>
    <s v="Masonry"/>
    <s v="19/10/2018"/>
  </r>
  <r>
    <s v="VPA6"/>
    <x v="1150"/>
    <x v="1"/>
    <s v=""/>
    <s v="18th April,2018"/>
    <d v="2018-04-18T00:00:00"/>
    <s v="29th June,2018"/>
    <d v="2018-06-29T00:00:00"/>
    <s v="Chepkogei Caroline"/>
    <s v="Female"/>
    <s v="27580045"/>
    <s v="726209849"/>
    <s v="726209849"/>
    <s v=""/>
    <s v=""/>
    <n v="35.282583000000002"/>
    <n v="6.4382999999999996E-2"/>
    <s v="Nandi"/>
    <s v="Tinderet"/>
    <s v="Tinderet"/>
    <s v="Setek"/>
    <x v="7"/>
    <s v="Purity Chepkosgei"/>
    <s v="Purity Chepkosgei"/>
    <s v="712068557"/>
    <s v="Informal Business"/>
    <s v="MKD"/>
    <s v="Masonry"/>
    <s v="19/10/2018"/>
  </r>
  <r>
    <s v="VPA6"/>
    <x v="1151"/>
    <x v="1"/>
    <s v=""/>
    <s v="10th May,2017"/>
    <d v="2017-05-10T00:00:00"/>
    <s v="23rd November,2017"/>
    <d v="2017-11-23T00:00:00"/>
    <s v="Chepkemboi Susan"/>
    <s v="Female"/>
    <s v="12739784"/>
    <s v="713787610"/>
    <s v="713787610"/>
    <s v=""/>
    <s v="723797036"/>
    <n v="35.258277"/>
    <n v="6.9638000000000005E-2"/>
    <s v="Nandi"/>
    <s v="Nandi Hills"/>
    <s v="Tinderet"/>
    <s v="Kolonget"/>
    <x v="7"/>
    <s v="Simion Kiprop"/>
    <s v="Simion Kiprop"/>
    <s v="704382145"/>
    <s v="Informal Business"/>
    <s v="MKD"/>
    <s v="Masonry"/>
    <s v="19/10/2018"/>
  </r>
  <r>
    <s v="VPA6"/>
    <x v="1152"/>
    <x v="1"/>
    <s v=""/>
    <s v="18th February,2018"/>
    <d v="2018-02-18T00:00:00"/>
    <s v="13th August,2018"/>
    <d v="2018-08-13T00:00:00"/>
    <s v="Lagat Emily"/>
    <s v="Female"/>
    <s v="5595990"/>
    <s v="700091814"/>
    <s v="700091814"/>
    <s v=""/>
    <s v=""/>
    <n v="35.266047999999998"/>
    <n v="6.6970000000000002E-2"/>
    <s v="Nandi"/>
    <s v="Tinderet"/>
    <s v="Tinderet"/>
    <s v="Kolonget"/>
    <x v="7"/>
    <s v="Simion Kiprop"/>
    <s v="Mercy Cheruto"/>
    <s v="723034426"/>
    <s v="Informal Business"/>
    <s v="MKD"/>
    <s v="Masonry"/>
    <s v="19/10/2018"/>
  </r>
  <r>
    <s v="VPA6"/>
    <x v="1153"/>
    <x v="1"/>
    <s v=""/>
    <s v="13th April,2017"/>
    <d v="2017-04-13T00:00:00"/>
    <s v="23rd November,2017"/>
    <d v="2017-11-23T00:00:00"/>
    <s v="Sawe Rael"/>
    <s v="Female"/>
    <s v="9868787"/>
    <s v="704900765"/>
    <s v="704900765"/>
    <s v=""/>
    <s v=""/>
    <n v="35.280786999999997"/>
    <n v="6.8572999999999995E-2"/>
    <s v="Nandi"/>
    <s v="Tinderet"/>
    <s v="Tindiret"/>
    <s v="Setek"/>
    <x v="7"/>
    <s v="Simion Kiprop"/>
    <s v="Simion Kiprop"/>
    <s v="704382145"/>
    <s v="Informal Business"/>
    <s v="MKD"/>
    <s v="Masonry"/>
    <s v="19/10/2018"/>
  </r>
  <r>
    <s v="VPA6"/>
    <x v="1154"/>
    <x v="1"/>
    <s v=""/>
    <s v="13th November,2017"/>
    <d v="2017-11-13T00:00:00"/>
    <s v="14th March,2018"/>
    <d v="2018-03-14T00:00:00"/>
    <s v="Arapta Hellen"/>
    <s v="Female"/>
    <s v="13314280"/>
    <s v="738156113"/>
    <s v="738156113"/>
    <s v=""/>
    <s v=""/>
    <n v="35.289847999999999"/>
    <n v="6.2573000000000004E-2"/>
    <s v="Nandi"/>
    <s v="Tinderet"/>
    <s v="Tinderet"/>
    <s v="Cherondo"/>
    <x v="7"/>
    <s v="Simion Kiprop"/>
    <s v="Simion Kiprop"/>
    <s v="704282145"/>
    <s v="Informal Business"/>
    <s v="MKD"/>
    <s v="Masonry"/>
    <s v="19/10/2018"/>
  </r>
  <r>
    <s v="VPA6"/>
    <x v="1155"/>
    <x v="1"/>
    <s v=""/>
    <s v="17th November,2017"/>
    <d v="2017-11-17T00:00:00"/>
    <s v="16th February,2018"/>
    <d v="2018-02-16T00:00:00"/>
    <s v="Saina Rael"/>
    <s v="Female"/>
    <s v="11506732"/>
    <s v="722820334"/>
    <s v="722820334"/>
    <s v=""/>
    <s v="735305547"/>
    <n v="35.283194999999999"/>
    <n v="6.2677999999999998E-2"/>
    <s v="Nandi"/>
    <s v="Tinderet"/>
    <s v="Tinderet"/>
    <s v="Setek"/>
    <x v="7"/>
    <s v="Simion Kiprop"/>
    <s v="Elliasus Kipruto"/>
    <s v="704382145"/>
    <s v="Informal Business"/>
    <s v="MKD"/>
    <s v="Masonry"/>
    <s v="19/10/2018"/>
  </r>
  <r>
    <s v="VPA6"/>
    <x v="1156"/>
    <x v="1"/>
    <s v=""/>
    <s v="18th July,2017"/>
    <d v="2017-07-18T00:00:00"/>
    <s v="23rd November,2018"/>
    <d v="2018-11-23T00:00:00"/>
    <s v="Saina Tecla"/>
    <s v="Female"/>
    <s v="11506211"/>
    <s v="701325585"/>
    <s v="2.55E+11"/>
    <s v=""/>
    <s v="2.55E+11"/>
    <n v="35.282685000000001"/>
    <n v="6.3307000000000002E-2"/>
    <s v="Nandi"/>
    <s v="Tinderet"/>
    <s v="Tinderet"/>
    <s v="Setek"/>
    <x v="7"/>
    <s v="Simion Kiprop"/>
    <s v="Simion Kiprop"/>
    <s v="254704382145"/>
    <s v="Informal Business"/>
    <s v="MKD"/>
    <s v="Masonry"/>
    <s v="19/10/2018"/>
  </r>
  <r>
    <s v="VPA6"/>
    <x v="1157"/>
    <x v="1"/>
    <s v=""/>
    <s v="7th September,2017"/>
    <d v="2017-09-07T00:00:00"/>
    <s v="23rd November,2017"/>
    <d v="2017-11-23T00:00:00"/>
    <s v="Moso Jane"/>
    <s v="Female"/>
    <s v="13305764"/>
    <s v="717579488"/>
    <s v="717529448"/>
    <s v=""/>
    <s v=""/>
    <n v="35.287573000000002"/>
    <n v="6.3837000000000005E-2"/>
    <s v="Nandi"/>
    <s v="Tinderet"/>
    <s v="Tinderet"/>
    <s v="Cherondo"/>
    <x v="7"/>
    <s v="Simion Kiprop"/>
    <s v="Simion Kiprop"/>
    <s v="704382145"/>
    <s v="Informal Business"/>
    <s v="MKD"/>
    <s v="Masonry"/>
    <s v="19/10/2018"/>
  </r>
  <r>
    <s v="VPA6"/>
    <x v="1158"/>
    <x v="1"/>
    <s v=""/>
    <s v="13th January,2018"/>
    <d v="2018-01-13T00:00:00"/>
    <s v="17th February,2018"/>
    <d v="2018-02-17T00:00:00"/>
    <s v="Chemasunde Ruth"/>
    <s v="Female"/>
    <s v="20712338"/>
    <s v="719726656"/>
    <s v="719726656"/>
    <s v=""/>
    <s v="735076989"/>
    <n v="35.267940000000003"/>
    <n v="5.8130000000000001E-2"/>
    <s v="Nandi"/>
    <s v="Tinderet"/>
    <s v="Tinderet"/>
    <s v="Kolonget"/>
    <x v="7"/>
    <s v="Simion Kiprop"/>
    <s v="Simion Kiprop"/>
    <s v=""/>
    <s v="Informal Business"/>
    <s v="MKD"/>
    <s v="Masonry"/>
    <s v="19/10/2018"/>
  </r>
  <r>
    <s v="VPA6"/>
    <x v="1159"/>
    <x v="1"/>
    <s v=""/>
    <s v="18th May,2017"/>
    <d v="2017-05-18T00:00:00"/>
    <s v="23rd November,2017"/>
    <d v="2017-11-23T00:00:00"/>
    <s v="Too Eusila Jepkorir"/>
    <s v="Female"/>
    <s v="26362659"/>
    <s v="701139043"/>
    <s v="701139043"/>
    <s v=""/>
    <s v="781138914"/>
    <n v="35.276403000000002"/>
    <n v="6.4621999999999999E-2"/>
    <s v="Nandi"/>
    <s v="Tinderet"/>
    <s v="Tinderet"/>
    <s v="Chereres"/>
    <x v="7"/>
    <s v="Simion Kiprop"/>
    <s v="Simion Kiprop"/>
    <s v="704382145"/>
    <s v="Informal Business"/>
    <s v="MKD"/>
    <s v="Masonry"/>
    <s v="19/10/2018"/>
  </r>
  <r>
    <s v="VPA6"/>
    <x v="1160"/>
    <x v="2"/>
    <s v="Abandoned"/>
    <s v="12th March,2017"/>
    <d v="2017-03-12T00:00:00"/>
    <s v="11th November,2017"/>
    <d v="2017-11-11T00:00:00"/>
    <s v="Too Rebby"/>
    <s v="Female"/>
    <s v="11780885"/>
    <s v="712097806"/>
    <s v="712097806"/>
    <s v=""/>
    <s v="736037405"/>
    <n v="35.276212000000001"/>
    <n v="6.4988000000000004E-2"/>
    <s v="Nandi"/>
    <s v="Tinderet"/>
    <s v="Tinderet"/>
    <s v="Chereres"/>
    <x v="7"/>
    <s v="Simion Kiprop"/>
    <s v="Mercy Cheruto"/>
    <s v="723034426"/>
    <s v="Informal Business"/>
    <s v="MKD"/>
    <s v="Masonry"/>
    <s v="19/10/2018"/>
  </r>
  <r>
    <s v="VPA6"/>
    <x v="1161"/>
    <x v="0"/>
    <s v="Under Verification"/>
    <s v="7th July,2018"/>
    <d v="2018-07-07T00:00:00"/>
    <s v="22nd August,2018"/>
    <d v="2018-08-22T00:00:00"/>
    <s v="Chepchumba Rose"/>
    <s v="Female"/>
    <s v="99999"/>
    <s v="792913096"/>
    <s v="792913096"/>
    <s v=""/>
    <s v=""/>
    <n v="35.267755000000001"/>
    <n v="6.7418000000000006E-2"/>
    <s v="Nandi"/>
    <s v="Tinderet"/>
    <s v="Tindiret"/>
    <s v="Kolonget"/>
    <x v="7"/>
    <s v="Simion kiprop"/>
    <s v="Simion Kiprop"/>
    <s v="704382145"/>
    <s v="Informal Business"/>
    <s v="MKD"/>
    <s v="Masonry"/>
    <s v="19/10/2018"/>
  </r>
  <r>
    <s v="VPA6"/>
    <x v="1162"/>
    <x v="1"/>
    <s v=""/>
    <s v="4th January,2018"/>
    <d v="2018-01-04T00:00:00"/>
    <s v="17th February,2018"/>
    <d v="2018-02-17T00:00:00"/>
    <s v="Chemutai Lidya"/>
    <s v="Female"/>
    <s v="32664400"/>
    <s v="704382107"/>
    <s v="704382107"/>
    <s v=""/>
    <s v="756944168"/>
    <n v="35.268926999999998"/>
    <n v="5.8123000000000001E-2"/>
    <s v="Nandi"/>
    <s v="Tinderet"/>
    <s v="Tinderet"/>
    <s v="Kolonget"/>
    <x v="7"/>
    <s v="Simion Kiprop"/>
    <s v="Simion Kiprop"/>
    <s v="704382145"/>
    <s v="Informal Business"/>
    <s v="MKD"/>
    <s v="Masonry"/>
    <s v="19/10/2018"/>
  </r>
  <r>
    <s v="VPA6"/>
    <x v="1163"/>
    <x v="1"/>
    <s v=""/>
    <s v="13th December,2017"/>
    <d v="2017-12-13T00:00:00"/>
    <s v="14th February,2018"/>
    <d v="2018-02-14T00:00:00"/>
    <s v="Talam Jane"/>
    <s v="Female"/>
    <s v="9868530"/>
    <s v="700389846"/>
    <s v="700389846"/>
    <s v=""/>
    <s v="712063126"/>
    <n v="35.280901999999998"/>
    <n v="6.5458000000000002E-2"/>
    <s v="Nandi"/>
    <s v="Tinderet"/>
    <s v="Tinderet"/>
    <s v="Setek"/>
    <x v="7"/>
    <s v="Simion Kiprop"/>
    <s v="Simion Kiprop"/>
    <s v="704382145"/>
    <s v="Informal Business"/>
    <s v="MKD"/>
    <s v="Masonry"/>
    <s v="19/10/2018"/>
  </r>
  <r>
    <s v="VPA6"/>
    <x v="1164"/>
    <x v="1"/>
    <s v=""/>
    <s v="14th October,2017"/>
    <d v="2017-10-14T00:00:00"/>
    <s v="17th January,2018"/>
    <d v="2018-01-17T00:00:00"/>
    <s v="Chemutai Nancy"/>
    <s v="Female"/>
    <s v="24319930"/>
    <s v="736066685"/>
    <s v="736066685"/>
    <s v=""/>
    <s v="791936024"/>
    <n v="35.284295"/>
    <n v="6.1518000000000003E-2"/>
    <s v="Nandi"/>
    <s v="Tinderet"/>
    <s v="Tinderet"/>
    <s v="Cherondo"/>
    <x v="7"/>
    <s v="Simion Kiprop"/>
    <s v="Elliasus Kipruto"/>
    <s v="704382145"/>
    <s v="Informal Business"/>
    <s v="MKD"/>
    <s v="Masonry"/>
    <s v="19/10/2018"/>
  </r>
  <r>
    <s v="VPA6"/>
    <x v="1165"/>
    <x v="1"/>
    <s v=""/>
    <s v="8th November,2017"/>
    <d v="2017-11-08T00:00:00"/>
    <s v="12th February,2018"/>
    <d v="2018-02-12T00:00:00"/>
    <s v="Ngeny Rosebellah"/>
    <s v="Female"/>
    <s v="5569161"/>
    <s v="90608891"/>
    <s v="790608891"/>
    <s v=""/>
    <s v=""/>
    <n v="35.290149999999997"/>
    <n v="6.3606999999999997E-2"/>
    <s v="Nandi"/>
    <s v="Tinderet"/>
    <s v="Tinderet"/>
    <s v="Cherondo"/>
    <x v="7"/>
    <s v="Simion Kiprop"/>
    <s v="Elliasus Kipruto"/>
    <s v="704382145"/>
    <s v="Informal Business"/>
    <s v="MKD"/>
    <s v="Masonry"/>
    <s v="19/10/2018"/>
  </r>
  <r>
    <s v="VPA6"/>
    <x v="1166"/>
    <x v="1"/>
    <s v=""/>
    <s v="20th January,2018"/>
    <d v="2018-01-20T00:00:00"/>
    <s v="2nd May,2018"/>
    <d v="2018-05-02T00:00:00"/>
    <s v="Chemeli Jane"/>
    <s v="Female"/>
    <s v="24341202"/>
    <s v="727998104"/>
    <s v="727998104"/>
    <s v=""/>
    <s v=""/>
    <n v="35.274057999999997"/>
    <n v="6.9900000000000004E-2"/>
    <s v="Nandi"/>
    <s v="Tinderet"/>
    <s v="Tinderet"/>
    <s v="Kolonget"/>
    <x v="7"/>
    <s v="Simion Kiprop"/>
    <s v="Simion Kiprop"/>
    <s v="704382145"/>
    <s v="Informal Business"/>
    <s v="MKD"/>
    <s v="Masonry"/>
    <s v="19/10/2018"/>
  </r>
  <r>
    <s v="VPA6"/>
    <x v="1167"/>
    <x v="1"/>
    <s v=""/>
    <s v="7th July,2017"/>
    <d v="2017-07-07T00:00:00"/>
    <s v="13th November,2017"/>
    <d v="2017-11-13T00:00:00"/>
    <s v="Chepkirong Sally"/>
    <s v="Female"/>
    <s v="29051898"/>
    <s v="715115559"/>
    <s v="715115559"/>
    <s v=""/>
    <s v="704897200"/>
    <n v="35.272578000000003"/>
    <n v="6.7686999999999997E-2"/>
    <s v="Nandi"/>
    <s v="Tinderet"/>
    <s v="Tinderet"/>
    <s v="Chereres"/>
    <x v="7"/>
    <s v="Simion Kiprop"/>
    <s v="Simion Kiprop"/>
    <s v="704382145"/>
    <s v="Informal Business"/>
    <s v="MKD"/>
    <s v="Masonry"/>
    <s v="19/10/2018"/>
  </r>
  <r>
    <s v="VPA6"/>
    <x v="1168"/>
    <x v="0"/>
    <s v="Unreachable"/>
    <s v="16th February,2017"/>
    <d v="2017-02-16T00:00:00"/>
    <s v="5th May,2017"/>
    <d v="2017-05-05T00:00:00"/>
    <s v="Saina Colleta Chepchoge"/>
    <s v="Female"/>
    <s v="9870400"/>
    <s v="734749039"/>
    <s v="734749039"/>
    <s v=""/>
    <s v=""/>
    <n v="35.291311999999998"/>
    <n v="7.3410000000000003E-2"/>
    <s v="Nandi"/>
    <s v="Tinderet"/>
    <s v="Tinderet"/>
    <s v="Setek"/>
    <x v="7"/>
    <s v="Simion Kiprop"/>
    <s v="Simion Kiprop"/>
    <s v="704382145"/>
    <s v="Informal Business"/>
    <s v="MKD"/>
    <s v="Masonry"/>
    <s v="19/10/2018"/>
  </r>
  <r>
    <s v="VPA6"/>
    <x v="1169"/>
    <x v="0"/>
    <s v="Under Verification"/>
    <s v="13th October,2017"/>
    <d v="2017-10-13T00:00:00"/>
    <s v="2nd February,2018"/>
    <d v="2018-02-02T00:00:00"/>
    <s v="Kailel Ester"/>
    <s v="Female"/>
    <s v="3290280"/>
    <s v="711824754"/>
    <s v="711824754"/>
    <s v=""/>
    <s v=""/>
    <n v="35.123472"/>
    <n v="0.175535"/>
    <s v="Nandi"/>
    <s v="Tinderet"/>
    <s v="Tindiret"/>
    <s v="Chereres"/>
    <x v="7"/>
    <s v="Simion kiprop"/>
    <s v="Simion Kiprop"/>
    <s v="704382145"/>
    <s v="Informal Business"/>
    <s v="MKD"/>
    <s v="Masonry"/>
    <s v="19/10/2018"/>
  </r>
  <r>
    <s v="VPA6"/>
    <x v="1170"/>
    <x v="1"/>
    <s v=""/>
    <s v="15th April,2018"/>
    <d v="2018-04-15T00:00:00"/>
    <s v="15th August,2018"/>
    <d v="2018-08-15T00:00:00"/>
    <s v="Chepkwony Flora"/>
    <s v="Female"/>
    <s v="13013492"/>
    <s v="700012855"/>
    <s v="700012855"/>
    <s v=""/>
    <s v="716756843"/>
    <n v="35.276967999999997"/>
    <n v="7.2242000000000001E-2"/>
    <s v="Nandi"/>
    <s v="Tinderet"/>
    <s v="Tinderet"/>
    <s v="Kolonget"/>
    <x v="7"/>
    <s v="Simion Kiprop"/>
    <s v="Simion Kiprop"/>
    <s v="704382145"/>
    <s v="Informal Business"/>
    <s v="MKD"/>
    <s v="Masonry"/>
    <s v="19/10/2018"/>
  </r>
  <r>
    <s v="VPA6"/>
    <x v="1171"/>
    <x v="1"/>
    <s v=""/>
    <s v="19th January,2018"/>
    <d v="2018-01-19T00:00:00"/>
    <s v="21st May,2018"/>
    <d v="2018-05-21T00:00:00"/>
    <s v="Jepkemboi Selly"/>
    <s v="Female"/>
    <s v="20627556"/>
    <s v="751225323"/>
    <s v="751225323"/>
    <s v=""/>
    <s v="720218794"/>
    <n v="35.279665000000001"/>
    <n v="6.275E-2"/>
    <s v="Nandi"/>
    <s v="Tinderet"/>
    <s v="Songhor"/>
    <s v="Setek"/>
    <x v="7"/>
    <s v="Jonathan Tabut"/>
    <s v="Jonathan Tabut"/>
    <s v="734751209"/>
    <s v="Informal Business"/>
    <s v="MKD"/>
    <s v="Masonry"/>
    <s v="19/10/2018"/>
  </r>
  <r>
    <s v="VPA6"/>
    <x v="1172"/>
    <x v="1"/>
    <s v=""/>
    <s v="1st December,2017"/>
    <d v="2017-12-01T00:00:00"/>
    <s v="11th July,2018"/>
    <d v="2018-07-11T00:00:00"/>
    <s v="Chepkurui Lily"/>
    <s v="Female"/>
    <s v="1118897"/>
    <s v="713191140"/>
    <s v="713191140"/>
    <s v=""/>
    <s v="756669462"/>
    <n v="35.280177000000002"/>
    <n v="6.2017999999999997E-2"/>
    <s v="Nandi"/>
    <s v="Tinderet"/>
    <s v="Kabirer"/>
    <s v="Setek"/>
    <x v="7"/>
    <s v="Jonathan Tabut"/>
    <s v="Jonathan Tabut"/>
    <s v="734751209"/>
    <s v="Informal Business"/>
    <s v="MKD"/>
    <s v="Masonry"/>
    <s v="19/10/2018"/>
  </r>
  <r>
    <s v="VPA6"/>
    <x v="1173"/>
    <x v="1"/>
    <s v=""/>
    <s v="26th December,2017"/>
    <d v="2017-12-26T00:00:00"/>
    <s v="14th February,2018"/>
    <d v="2018-02-14T00:00:00"/>
    <s v="Too Teresa Chepkemboi"/>
    <s v="Female"/>
    <s v="20627625"/>
    <s v="722237046"/>
    <s v="722247046"/>
    <s v=""/>
    <s v="724528529"/>
    <n v="35.277000000000001"/>
    <n v="6.5180000000000002E-2"/>
    <s v="Nandi"/>
    <s v="Tinderet"/>
    <s v="Kabirer"/>
    <s v="Setek"/>
    <x v="7"/>
    <s v="Jonathan Tabut"/>
    <s v="Jonathan Tabut"/>
    <s v="734751209"/>
    <s v="Informal Business"/>
    <s v="MKD"/>
    <s v="Masonry"/>
    <s v="19/10/2018"/>
  </r>
  <r>
    <s v="VPA6"/>
    <x v="1174"/>
    <x v="1"/>
    <s v=""/>
    <s v="17th January,2018"/>
    <d v="2018-01-17T00:00:00"/>
    <s v="8th March,2018"/>
    <d v="2018-03-08T00:00:00"/>
    <s v="Chepkosgei Rose"/>
    <s v="Female"/>
    <s v="25227511"/>
    <s v="797831498"/>
    <s v="797831498"/>
    <s v=""/>
    <s v="729946389"/>
    <n v="35.274982000000001"/>
    <n v="6.5006999999999995E-2"/>
    <s v="Nandi"/>
    <s v="Tinderet"/>
    <s v="Kabirer"/>
    <s v="Setek"/>
    <x v="7"/>
    <s v="John Bett"/>
    <s v="Henry Lagat"/>
    <s v="703457053"/>
    <s v="Informal Business"/>
    <s v="MKD"/>
    <s v="Masonry"/>
    <s v="19/10/2018"/>
  </r>
  <r>
    <s v="VPA6"/>
    <x v="1175"/>
    <x v="1"/>
    <s v=""/>
    <s v="15th February,2018"/>
    <d v="2018-02-15T00:00:00"/>
    <s v="6th April,2018"/>
    <d v="2018-04-06T00:00:00"/>
    <s v="Terer Anne"/>
    <s v="Female"/>
    <s v="21533385"/>
    <s v="724525617"/>
    <s v="710789820"/>
    <s v=""/>
    <s v="724525671"/>
    <n v="35.27749"/>
    <n v="6.6367999999999996E-2"/>
    <s v="Nandi"/>
    <s v="Tinderet"/>
    <s v="Kabirer"/>
    <s v="Setek"/>
    <x v="7"/>
    <s v="John Bett"/>
    <s v="John Bett"/>
    <s v="727402779"/>
    <s v="Informal Business"/>
    <s v="MKD"/>
    <s v="Masonry"/>
    <s v="19/10/2018"/>
  </r>
  <r>
    <s v="VPA6"/>
    <x v="1176"/>
    <x v="1"/>
    <s v=""/>
    <s v="19th October,2017"/>
    <d v="2017-10-19T00:00:00"/>
    <s v="18th January,2018"/>
    <d v="2018-01-18T00:00:00"/>
    <s v="Kogo Emmly Chepkemboi"/>
    <s v="Female"/>
    <s v="26363639"/>
    <s v="718865272"/>
    <s v="738966270"/>
    <s v=""/>
    <s v="728920135"/>
    <n v="35.278123000000001"/>
    <n v="6.7348000000000005E-2"/>
    <s v="Nandi"/>
    <s v="Tinderet"/>
    <s v="Kabirer"/>
    <s v="Setek"/>
    <x v="7"/>
    <s v="Jonathan Tabut"/>
    <s v="Alice  Mutai"/>
    <s v="717898223"/>
    <s v="Informal Business"/>
    <s v="MKD"/>
    <s v="Masonry"/>
    <s v="19/10/2018"/>
  </r>
  <r>
    <s v="VPA6"/>
    <x v="1177"/>
    <x v="1"/>
    <s v=""/>
    <s v="19th September,2017"/>
    <d v="2017-09-19T00:00:00"/>
    <s v="13th February,2018"/>
    <d v="2018-02-13T00:00:00"/>
    <s v="Wanjiku Anne"/>
    <s v="Female"/>
    <s v="30455711"/>
    <s v="715307691"/>
    <s v="715307691"/>
    <s v=""/>
    <s v=""/>
    <n v="35.278081999999998"/>
    <n v="6.8608000000000002E-2"/>
    <s v="Nandi"/>
    <s v="Tinderet"/>
    <s v="Kabirer"/>
    <s v="Chereres"/>
    <x v="7"/>
    <s v="Jonathan Tabut"/>
    <s v="Jonathan Tabut"/>
    <s v="734751209"/>
    <s v="Informal Business"/>
    <s v="MKD"/>
    <s v="Masonry"/>
    <s v="19/10/2018"/>
  </r>
  <r>
    <s v="VPA6"/>
    <x v="1178"/>
    <x v="1"/>
    <s v=""/>
    <s v="19th November,2017"/>
    <d v="2017-11-19T00:00:00"/>
    <s v="19th February,2018"/>
    <d v="2018-02-19T00:00:00"/>
    <s v="Cherubet Wilter"/>
    <s v="Female"/>
    <s v="28018373"/>
    <s v="713657857"/>
    <s v="713657857"/>
    <s v=""/>
    <s v=""/>
    <n v="35.274312999999999"/>
    <n v="6.6682000000000005E-2"/>
    <s v="Nandi"/>
    <s v="Tinderet"/>
    <s v="Tinderet"/>
    <s v="Chereres"/>
    <x v="7"/>
    <s v="Ronald Kiprop"/>
    <s v="Ronald Kiprop"/>
    <s v="726710920"/>
    <s v="Informal Business"/>
    <s v="MKD"/>
    <s v="Masonry"/>
    <s v="19/10/2018"/>
  </r>
  <r>
    <s v="VPA6"/>
    <x v="1179"/>
    <x v="1"/>
    <s v=""/>
    <s v="20th July,2018"/>
    <d v="2018-07-20T00:00:00"/>
    <s v="20th October,2018"/>
    <d v="2018-10-20T00:00:00"/>
    <s v="Ruto Selly"/>
    <s v="Female"/>
    <s v="99999"/>
    <s v="710193698"/>
    <s v="710193698"/>
    <s v=""/>
    <s v=""/>
    <n v="35.273887000000002"/>
    <n v="6.7254999999999995E-2"/>
    <s v="Nandi"/>
    <s v="Tinderet"/>
    <s v="Songhor"/>
    <s v="Chereres"/>
    <x v="7"/>
    <s v="Ronald Kiprop"/>
    <s v="Ronald Kiprop"/>
    <s v="726710920"/>
    <s v="Informal Business"/>
    <s v="MKD"/>
    <s v="Masonry"/>
    <s v="19/10/2018"/>
  </r>
  <r>
    <s v="VPA6"/>
    <x v="1180"/>
    <x v="1"/>
    <s v=""/>
    <s v="19th November,2017"/>
    <d v="2017-11-19T00:00:00"/>
    <s v="19th February,2018"/>
    <d v="2018-02-19T00:00:00"/>
    <s v="Chebor Magdaline"/>
    <s v="Female"/>
    <s v="27576266"/>
    <s v="72179503"/>
    <s v="706386617"/>
    <s v=""/>
    <s v=""/>
    <n v="35.276335000000003"/>
    <n v="6.9718000000000002E-2"/>
    <s v="Nandi"/>
    <s v="Tinderet"/>
    <s v="Tinderet"/>
    <s v="Chereres"/>
    <x v="7"/>
    <s v="Ronald Kiprop"/>
    <s v="Ronald Kiprop"/>
    <s v="726710920"/>
    <s v="Informal Business"/>
    <s v="MKD"/>
    <s v="Masonry"/>
    <s v="19/10/2018"/>
  </r>
  <r>
    <s v="VPA6"/>
    <x v="1181"/>
    <x v="2"/>
    <s v="Non Compliant"/>
    <s v="14th December,2017"/>
    <d v="2017-12-14T00:00:00"/>
    <s v="2nd February,2018"/>
    <d v="2018-02-02T00:00:00"/>
    <s v="Cherotich Lydia"/>
    <s v="Female"/>
    <s v="26432907"/>
    <s v="71740878"/>
    <s v="717408789"/>
    <s v=""/>
    <s v="735530393"/>
    <n v="35.267941999999998"/>
    <n v="7.0587999999999998E-2"/>
    <s v="Nandi"/>
    <s v="Tinderet"/>
    <s v="Tinderet"/>
    <s v="Setek"/>
    <x v="7"/>
    <s v="Simion Kiprop"/>
    <s v="Purity Chepkosgei"/>
    <s v="712068557"/>
    <s v="Informal Business"/>
    <s v="MKD"/>
    <s v="Masonry"/>
    <s v="19/10/2018"/>
  </r>
  <r>
    <s v="VPA6"/>
    <x v="1182"/>
    <x v="1"/>
    <s v=""/>
    <s v="16th April,2018"/>
    <d v="2018-04-16T00:00:00"/>
    <s v="2nd June,2018"/>
    <d v="2018-06-02T00:00:00"/>
    <s v="Chepkorir Sarah"/>
    <s v="Female"/>
    <s v="26488258"/>
    <s v="722386718"/>
    <s v="722386718"/>
    <s v=""/>
    <s v=""/>
    <n v="35.278592000000003"/>
    <n v="7.1942000000000006E-2"/>
    <s v="Nandi"/>
    <s v="Tinderet"/>
    <s v="Tinderet"/>
    <s v="Chereres"/>
    <x v="7"/>
    <s v="Simion Kiprop"/>
    <s v="Simion Kiprop"/>
    <s v="704382145"/>
    <s v="Informal Business"/>
    <s v="MKD"/>
    <s v="Masonry"/>
    <s v="19/10/2018"/>
  </r>
  <r>
    <s v="VPA6"/>
    <x v="1183"/>
    <x v="1"/>
    <s v=""/>
    <s v="19th December,2017"/>
    <d v="2017-12-19T00:00:00"/>
    <s v="15th January,2018"/>
    <d v="2018-01-15T00:00:00"/>
    <s v="Tum Margret"/>
    <s v="Female"/>
    <s v="13013755"/>
    <s v="702070706"/>
    <s v="702070706"/>
    <s v=""/>
    <s v=""/>
    <n v="35.280881999999998"/>
    <n v="7.2457999999999995E-2"/>
    <s v="Nandi"/>
    <s v="Tinderet"/>
    <s v="Tinderet"/>
    <s v="Setek"/>
    <x v="7"/>
    <s v="Simion Kiprop"/>
    <s v="Simion Kiprop"/>
    <s v="704382145"/>
    <s v="Informal Business"/>
    <s v="MKD"/>
    <s v="Masonry"/>
    <s v="19/10/2018"/>
  </r>
  <r>
    <s v="VPA6"/>
    <x v="1184"/>
    <x v="1"/>
    <s v=""/>
    <s v="14th May,2018"/>
    <d v="2018-05-14T00:00:00"/>
    <s v="29th July,2018"/>
    <d v="2018-07-29T00:00:00"/>
    <s v="Kurgat Marta"/>
    <s v="Female"/>
    <s v="9101079"/>
    <s v="764350257"/>
    <s v="764350257"/>
    <s v=""/>
    <s v="716036539"/>
    <n v="35.281308000000003"/>
    <n v="7.2137000000000007E-2"/>
    <s v="Nandi"/>
    <s v="Tinderet"/>
    <s v="Tinderet"/>
    <s v="Setek"/>
    <x v="7"/>
    <s v="Simion Kiprop"/>
    <s v="Purity Chepkosgei"/>
    <s v="712068557"/>
    <s v="Informal Business"/>
    <s v="MKD"/>
    <s v="Masonry"/>
    <s v="19/10/2018"/>
  </r>
  <r>
    <s v="VPA6"/>
    <x v="1185"/>
    <x v="1"/>
    <s v=""/>
    <s v="28th December,2017"/>
    <d v="2017-12-28T00:00:00"/>
    <s v="16th February,2018"/>
    <d v="2018-02-16T00:00:00"/>
    <s v="Chesondin Christine"/>
    <s v="Female"/>
    <s v="5569121"/>
    <s v="707121856"/>
    <s v="707121856"/>
    <s v=""/>
    <s v="721236779"/>
    <n v="35.275672"/>
    <n v="6.8587999999999996E-2"/>
    <s v="Nandi"/>
    <s v="Tinderet"/>
    <s v="Tinderet"/>
    <s v="Chereres"/>
    <x v="7"/>
    <s v="Simion Kiprop"/>
    <s v="Mercy Cheruto"/>
    <s v="723034426"/>
    <s v="Informal Business"/>
    <s v="MKD"/>
    <s v="Masonry"/>
    <s v="19/10/2018"/>
  </r>
  <r>
    <s v="VPA6"/>
    <x v="1186"/>
    <x v="2"/>
    <s v="Demolished"/>
    <s v="12th November,2017"/>
    <d v="2017-11-12T00:00:00"/>
    <s v="29th January,2018"/>
    <d v="2018-01-29T00:00:00"/>
    <s v="Barno Ann"/>
    <s v="Female"/>
    <s v="5569140"/>
    <s v="713657857"/>
    <s v="713657857"/>
    <s v=""/>
    <s v="732958006"/>
    <n v="35.276522"/>
    <n v="6.6530000000000006E-2"/>
    <s v="Nandi"/>
    <s v="Tinderet"/>
    <s v="Tinderet"/>
    <s v="Chereres"/>
    <x v="7"/>
    <s v="Simion Kiprop"/>
    <s v="Simion Kiprop"/>
    <s v="704382145"/>
    <s v="Informal Business"/>
    <s v="MKD"/>
    <s v="Masonry"/>
    <s v="19/10/2018"/>
  </r>
  <r>
    <s v="VPA6"/>
    <x v="1187"/>
    <x v="1"/>
    <s v=""/>
    <s v="18th March,2018"/>
    <d v="2018-03-18T00:00:00"/>
    <s v="9th August,2018"/>
    <d v="2018-08-09T00:00:00"/>
    <s v="Chebichi Gladis"/>
    <s v="Female"/>
    <s v="27576252"/>
    <s v="705507951"/>
    <s v="705507951"/>
    <s v=""/>
    <s v="721795039"/>
    <n v="35.275210000000001"/>
    <n v="6.7287E-2"/>
    <s v="Nandi"/>
    <s v="Tinderet"/>
    <s v="Tinderet"/>
    <s v="Chereres"/>
    <x v="7"/>
    <s v="Simion Kiprop"/>
    <s v="Simion Kiprop"/>
    <s v="704382145"/>
    <s v="Informal Business"/>
    <s v="MKD"/>
    <s v="Masonry"/>
    <s v="19/10/2018"/>
  </r>
  <r>
    <s v="VPA6"/>
    <x v="1188"/>
    <x v="1"/>
    <s v=""/>
    <s v="19th May,2018"/>
    <d v="2018-05-19T00:00:00"/>
    <s v="10th September,2018"/>
    <d v="2018-09-10T00:00:00"/>
    <s v="Chebet Flora"/>
    <s v="Female"/>
    <s v="13293406"/>
    <s v="717264290"/>
    <s v="717264290"/>
    <s v=""/>
    <s v=""/>
    <n v="35.278905000000002"/>
    <n v="6.8062999999999999E-2"/>
    <s v="Nandi"/>
    <s v="Tinderet"/>
    <s v="Tinderet"/>
    <s v="Setek"/>
    <x v="7"/>
    <s v="Simion Kiprop"/>
    <s v="Simion Kiprop"/>
    <s v="704382145"/>
    <s v="Informal Business"/>
    <s v="MKD"/>
    <s v="Masonry"/>
    <s v="19/10/2018"/>
  </r>
  <r>
    <s v="VPA6"/>
    <x v="1189"/>
    <x v="1"/>
    <s v=""/>
    <s v="19th June,2018"/>
    <d v="2018-06-19T00:00:00"/>
    <s v="8th August,2018"/>
    <d v="2018-08-08T00:00:00"/>
    <s v="Njuguna Peter Mwang'I"/>
    <s v="Male"/>
    <s v="22580776"/>
    <s v="720266076"/>
    <s v="720266076"/>
    <s v=""/>
    <s v="798209915"/>
    <n v="36.851104999999997"/>
    <n v="-1.0773060000000001"/>
    <s v="Kiambu"/>
    <s v="Githunguri"/>
    <s v="Ngewa"/>
    <s v="Kangengo"/>
    <x v="7"/>
    <s v="Joseph Ndua Tatu"/>
    <s v="Joseph Ndua Tatu"/>
    <s v="716374871"/>
    <s v="Informal Business"/>
    <s v="KENBIM"/>
    <s v="Masonry"/>
    <s v="20/10/2018"/>
  </r>
  <r>
    <s v="VPA6"/>
    <x v="1190"/>
    <x v="1"/>
    <s v=""/>
    <s v="15th November,2017"/>
    <d v="2017-11-15T00:00:00"/>
    <s v="21st February,2018"/>
    <d v="2018-02-21T00:00:00"/>
    <s v="Chemisic Emily"/>
    <s v="Female"/>
    <s v="5568902"/>
    <s v="725238655"/>
    <s v="725238655"/>
    <s v=""/>
    <s v="714556753"/>
    <n v="35.279398"/>
    <n v="7.2493000000000002E-2"/>
    <s v="Nandi"/>
    <s v="Tinderet"/>
    <s v="Tinderet"/>
    <s v="Chereres"/>
    <x v="7"/>
    <s v="Simion Kiprop"/>
    <s v="Simion Kiprop"/>
    <s v="704382145"/>
    <s v="Informal Business"/>
    <s v="MKD"/>
    <s v="Masonry"/>
    <s v="20/10/2018"/>
  </r>
  <r>
    <s v="VPA6"/>
    <x v="1191"/>
    <x v="1"/>
    <s v=""/>
    <s v="30th August,2018"/>
    <d v="2018-08-30T00:00:00"/>
    <s v="19th October,2018"/>
    <d v="2018-10-19T00:00:00"/>
    <s v="Sambai Esther"/>
    <s v="Female"/>
    <s v="99999"/>
    <s v="703423351"/>
    <s v="703423351"/>
    <s v=""/>
    <s v=""/>
    <n v="35.278737"/>
    <n v="6.7421999999999996E-2"/>
    <s v="Nandi"/>
    <s v="Tinderet"/>
    <s v="Kabirer"/>
    <s v="Setek"/>
    <x v="7"/>
    <s v="John Bett"/>
    <s v="John Bett"/>
    <s v="727402779"/>
    <s v="Informal Business"/>
    <s v="MKD"/>
    <s v="Masonry"/>
    <s v="21/10/2018"/>
  </r>
  <r>
    <s v="VPA6"/>
    <x v="1192"/>
    <x v="1"/>
    <s v=""/>
    <s v="30th August,2018"/>
    <d v="2018-08-30T00:00:00"/>
    <s v="19th October,2018"/>
    <d v="2018-10-19T00:00:00"/>
    <s v="Sambai Linah"/>
    <s v="Female"/>
    <s v="99999"/>
    <s v="746877504"/>
    <s v="746877505"/>
    <s v=""/>
    <s v=""/>
    <n v="35.279918000000002"/>
    <n v="6.8281999999999995E-2"/>
    <s v="Nandi"/>
    <s v="Tinderet"/>
    <s v="Kabirer"/>
    <s v="Setek"/>
    <x v="7"/>
    <s v="Jonathan Tabut"/>
    <s v="Alice  Mutai"/>
    <s v=""/>
    <s v="Informal Business"/>
    <s v="MKD"/>
    <s v="Masonry"/>
    <s v="21/10/2018"/>
  </r>
  <r>
    <s v="VPA6"/>
    <x v="1193"/>
    <x v="2"/>
    <s v="Abandoned"/>
    <s v="30th August,2018"/>
    <d v="2018-08-30T00:00:00"/>
    <s v="19th October,2018"/>
    <d v="2018-10-19T00:00:00"/>
    <s v="Busienei Margaret"/>
    <s v="Female"/>
    <s v="99999"/>
    <s v="703704250"/>
    <s v="702847802"/>
    <s v=""/>
    <s v=""/>
    <n v="35.283003000000001"/>
    <n v="6.6332000000000002E-2"/>
    <s v="Nandi"/>
    <s v="Tinderet"/>
    <s v="Kabirer"/>
    <s v="Setek"/>
    <x v="7"/>
    <s v="John Bett"/>
    <s v="Ronald Kiprop"/>
    <s v=""/>
    <s v="Informal Business"/>
    <s v="MKD"/>
    <s v="Masonry"/>
    <s v="21/10/2018"/>
  </r>
  <r>
    <s v="VPA6"/>
    <x v="1194"/>
    <x v="1"/>
    <s v=""/>
    <s v="30th August,2018"/>
    <d v="2018-08-30T00:00:00"/>
    <s v="19th October,2018"/>
    <d v="2018-10-19T00:00:00"/>
    <s v="Limo Reveccah"/>
    <s v="Female"/>
    <s v="11780913"/>
    <s v="795722282"/>
    <s v="795722202"/>
    <s v=""/>
    <s v=""/>
    <n v="35.279806999999998"/>
    <n v="6.8497000000000002E-2"/>
    <s v="Nandi"/>
    <s v="Tinderet"/>
    <s v="Kabirer"/>
    <s v="Setek"/>
    <x v="7"/>
    <s v="John Bett"/>
    <s v="Purity Chepkosgei"/>
    <s v=""/>
    <s v="Informal Business"/>
    <s v="MKD"/>
    <s v="Masonry"/>
    <s v="21/10/2018"/>
  </r>
  <r>
    <s v="VPA6"/>
    <x v="1195"/>
    <x v="1"/>
    <s v=""/>
    <s v="28th August,2018"/>
    <d v="2018-08-28T00:00:00"/>
    <s v="17th October,2018"/>
    <d v="2018-10-17T00:00:00"/>
    <s v="Cherubet Tecla"/>
    <s v="Female"/>
    <s v="99999"/>
    <s v="707035323"/>
    <s v="707035323"/>
    <s v=""/>
    <s v=""/>
    <n v="35.282518000000003"/>
    <n v="5.8685000000000001E-2"/>
    <s v="Nandi"/>
    <s v="Tinderet"/>
    <s v="Kabirer"/>
    <s v="Cherondo"/>
    <x v="7"/>
    <s v="John Bett"/>
    <s v="Lena Chepchirchir"/>
    <s v="707616055"/>
    <s v="Informal Business"/>
    <s v="MKD"/>
    <s v="Masonry"/>
    <s v="21/10/2018"/>
  </r>
  <r>
    <s v="VPA6"/>
    <x v="1196"/>
    <x v="1"/>
    <s v=""/>
    <s v="31st August,2018"/>
    <d v="2018-08-31T00:00:00"/>
    <s v="20th October,2018"/>
    <d v="2018-10-20T00:00:00"/>
    <s v="Cheruiyot Pauline"/>
    <s v="Female"/>
    <s v="99999"/>
    <s v="716685706"/>
    <s v="716685706"/>
    <s v=""/>
    <s v=""/>
    <n v="35.279783000000002"/>
    <n v="6.6866999999999996E-2"/>
    <s v="Nandi"/>
    <s v="Tinderet"/>
    <s v="Kabirer"/>
    <s v="Setek"/>
    <x v="7"/>
    <s v="John Bett"/>
    <s v="Purity Chepkosgei"/>
    <s v="707362859"/>
    <s v="Informal Business"/>
    <s v="MKD"/>
    <s v="Masonry"/>
    <s v="21/10/2018"/>
  </r>
  <r>
    <s v="VPA6"/>
    <x v="1197"/>
    <x v="1"/>
    <s v=""/>
    <s v="1st September,2018"/>
    <d v="2018-09-01T00:00:00"/>
    <s v="21st October,2018"/>
    <d v="2018-10-21T00:00:00"/>
    <s v="Cherobon Tecla"/>
    <s v="Female"/>
    <s v="99999"/>
    <s v="787149815"/>
    <s v="787149815"/>
    <s v=""/>
    <s v=""/>
    <n v="35.274470000000001"/>
    <n v="5.5578000000000002E-2"/>
    <s v="Nandi"/>
    <s v="Tinderet"/>
    <s v="Kabirer"/>
    <s v="Kolonget"/>
    <x v="7"/>
    <s v="John Bett"/>
    <s v="Henry Lagat"/>
    <s v="788733013"/>
    <s v="Informal Business"/>
    <s v="MKD"/>
    <s v="Masonry"/>
    <s v="21/10/2018"/>
  </r>
  <r>
    <s v="VPA6"/>
    <x v="1198"/>
    <x v="1"/>
    <s v=""/>
    <s v="1st September,2018"/>
    <d v="2018-09-01T00:00:00"/>
    <s v="21st October,2018"/>
    <d v="2018-10-21T00:00:00"/>
    <s v="Kurgat Dina"/>
    <s v="Female"/>
    <s v="99999"/>
    <s v="703328333"/>
    <s v="703328333"/>
    <s v=""/>
    <s v=""/>
    <n v="35.277748000000003"/>
    <n v="5.4585000000000002E-2"/>
    <s v="Nandi"/>
    <s v="Tinderet"/>
    <s v="Kabirer"/>
    <s v="Chereres"/>
    <x v="7"/>
    <s v="John Bett"/>
    <s v="John Bett"/>
    <s v="727402779"/>
    <s v="Informal Business"/>
    <s v="MKD"/>
    <s v="Masonry"/>
    <s v="21/10/2018"/>
  </r>
  <r>
    <s v="VPA6"/>
    <x v="1199"/>
    <x v="0"/>
    <s v="Under Verification"/>
    <s v="21st October,2018"/>
    <d v="2018-10-21T00:00:00"/>
    <s v="21st October,2018"/>
    <d v="2018-10-21T00:00:00"/>
    <s v="Jepkoech Philister"/>
    <s v="Female"/>
    <s v="5600957"/>
    <s v="0716698419"/>
    <s v="716698419"/>
    <s v=""/>
    <s v=""/>
    <n v="35.276608000000003"/>
    <n v="5.7134999999999998E-2"/>
    <s v="Nandi"/>
    <s v="Tinderet"/>
    <s v="Kabirer"/>
    <s v="Kolonget"/>
    <x v="7"/>
    <s v="John Bett"/>
    <s v="Henry Lagat"/>
    <s v="788733013"/>
    <s v="Informal Business"/>
    <s v="MKD"/>
    <s v="Masonry"/>
    <s v="22/10/2018"/>
  </r>
  <r>
    <s v="VPA6"/>
    <x v="1200"/>
    <x v="2"/>
    <s v="Abandoned"/>
    <s v="1st September,2018"/>
    <d v="2018-09-01T00:00:00"/>
    <s v="21st October,2018"/>
    <d v="2018-10-21T00:00:00"/>
    <s v="Cherop Sarah"/>
    <s v="Female"/>
    <s v="99999"/>
    <s v="736082539"/>
    <s v="736082539"/>
    <s v=""/>
    <s v=""/>
    <n v="35.278880000000001"/>
    <n v="6.0608000000000002E-2"/>
    <s v="Nandi"/>
    <s v="Tinderet"/>
    <s v="Kabirer"/>
    <s v="Setek"/>
    <x v="7"/>
    <s v="John Bett"/>
    <s v="John Bett"/>
    <s v="727402779"/>
    <s v="Informal Business"/>
    <s v="MKD"/>
    <s v="Masonry"/>
    <s v="22/10/2018"/>
  </r>
  <r>
    <s v="VPA6"/>
    <x v="1201"/>
    <x v="1"/>
    <s v=""/>
    <s v="21st October,2018"/>
    <d v="2018-10-21T00:00:00"/>
    <s v="23rd November,2018"/>
    <d v="2018-11-23T00:00:00"/>
    <s v="Saina Hallen Chesang"/>
    <s v="Female"/>
    <s v="11506405"/>
    <s v="0714250712"/>
    <s v="714250712"/>
    <s v=""/>
    <s v="716877101"/>
    <n v="35.284041999999999"/>
    <n v="6.3951999999999995E-2"/>
    <s v="Nandi"/>
    <s v="Tinderet"/>
    <s v="Kabirer"/>
    <s v="Setek"/>
    <x v="7"/>
    <s v="John Bett"/>
    <s v="Purity Chepkosgei"/>
    <s v="707362859"/>
    <s v="Informal Business"/>
    <s v="MKD"/>
    <s v="Masonry"/>
    <s v="22/10/2018"/>
  </r>
  <r>
    <s v="VPA6"/>
    <x v="1202"/>
    <x v="0"/>
    <s v="Under Verification"/>
    <s v="19th October,2018"/>
    <d v="2018-10-19T00:00:00"/>
    <s v="19th October,2018"/>
    <d v="2018-10-19T00:00:00"/>
    <s v="Chebet Evaline"/>
    <s v="Female"/>
    <s v="24318939"/>
    <s v="725566405"/>
    <s v="725566405"/>
    <s v=""/>
    <s v=""/>
    <n v="35.290712999999997"/>
    <n v="6.9705000000000003E-2"/>
    <s v="Nandi"/>
    <s v="Tinderet"/>
    <s v="Kabirer"/>
    <s v="Setek"/>
    <x v="7"/>
    <s v="John Bett"/>
    <s v="Alice  Mutai"/>
    <s v="782079330"/>
    <s v="Informal Business"/>
    <s v="MKD"/>
    <s v="Masonry"/>
    <s v="22/10/2018"/>
  </r>
  <r>
    <s v="VPA6"/>
    <x v="1203"/>
    <x v="1"/>
    <s v=""/>
    <s v="21st October,2018"/>
    <d v="2018-10-21T00:00:00"/>
    <s v="21st October,2018"/>
    <d v="2018-10-21T00:00:00"/>
    <s v="Moso Pricilla"/>
    <s v="Female"/>
    <s v="8590411"/>
    <s v="0711867538"/>
    <s v="711867538"/>
    <s v=""/>
    <s v=""/>
    <n v="35.284393000000001"/>
    <n v="6.3003000000000003E-2"/>
    <s v="Nandi"/>
    <s v="Tinderet"/>
    <s v="Kabirer"/>
    <s v="Setek"/>
    <x v="7"/>
    <s v="John Bett"/>
    <s v="Alice  Mutai"/>
    <s v="782079330"/>
    <s v="Informal Business"/>
    <s v="MKD"/>
    <s v="Masonry"/>
    <s v="22/10/2018"/>
  </r>
  <r>
    <s v="VPA6"/>
    <x v="1204"/>
    <x v="1"/>
    <s v=""/>
    <s v="28th August,2018"/>
    <d v="2018-08-28T00:00:00"/>
    <s v="17th October,2018"/>
    <d v="2018-10-17T00:00:00"/>
    <s v="Cherubet Teclah"/>
    <s v="Female"/>
    <s v="99999"/>
    <s v="786712795"/>
    <s v="786712795"/>
    <s v=""/>
    <s v=""/>
    <n v="35.282648000000002"/>
    <n v="5.8630000000000002E-2"/>
    <s v="Nandi"/>
    <s v="Tinderet"/>
    <s v="Kabirer"/>
    <s v="Cherondo"/>
    <x v="7"/>
    <s v="John Bett"/>
    <s v="Emmanuel  Lagat"/>
    <s v="726149945"/>
    <s v="Informal Business"/>
    <s v="MKD"/>
    <s v="Masonry"/>
    <s v="22/10/2018"/>
  </r>
  <r>
    <s v="VPA6"/>
    <x v="1205"/>
    <x v="1"/>
    <s v=""/>
    <s v="17th October,2017"/>
    <d v="2017-10-17T00:00:00"/>
    <s v="17th October,2017"/>
    <d v="2017-10-17T00:00:00"/>
    <s v="Ngeny Jane"/>
    <s v="Female"/>
    <s v="26291077"/>
    <s v="0787374107"/>
    <s v="787374107"/>
    <s v=""/>
    <s v=""/>
    <n v="35.282173"/>
    <n v="5.9846999999999997E-2"/>
    <s v="Nandi"/>
    <s v="Tinderet"/>
    <s v="Kabirer"/>
    <s v="Cherondo"/>
    <x v="7"/>
    <s v="John Bett"/>
    <s v="Emmanuel Lagat"/>
    <s v="726149945"/>
    <s v="Informal Business"/>
    <s v="MKD"/>
    <s v="Masonry"/>
    <s v="22/10/2018"/>
  </r>
  <r>
    <s v="VPA6"/>
    <x v="1206"/>
    <x v="0"/>
    <s v="Under Verification"/>
    <s v="21st October,2018"/>
    <d v="2018-10-21T00:00:00"/>
    <s v="21st October,2018"/>
    <d v="2018-10-21T00:00:00"/>
    <s v="Cherobon Veronica"/>
    <s v="Female"/>
    <s v="27580063"/>
    <s v="704800109"/>
    <s v="7044800109"/>
    <s v=""/>
    <s v=""/>
    <n v="35.291173000000001"/>
    <n v="7.3663000000000006E-2"/>
    <s v="Nandi"/>
    <s v="Tinderet"/>
    <s v="Kabirer"/>
    <s v="Setek"/>
    <x v="7"/>
    <s v="John Bett"/>
    <s v="Luke Kirwa"/>
    <s v="786934597"/>
    <s v="Informal Business"/>
    <s v="MKD"/>
    <s v="Masonry"/>
    <s v="22/10/2018"/>
  </r>
  <r>
    <s v="VPA6"/>
    <x v="1207"/>
    <x v="1"/>
    <s v=""/>
    <s v="29th August,2018"/>
    <d v="2018-08-29T00:00:00"/>
    <s v="18th October,2018"/>
    <d v="2018-10-18T00:00:00"/>
    <s v="Cherubet Dina"/>
    <s v="Female"/>
    <s v="12468808"/>
    <s v="701441737"/>
    <s v="701441737"/>
    <s v=""/>
    <s v=""/>
    <n v="35.270499000000001"/>
    <n v="6.7031999999999994E-2"/>
    <s v="Nandi"/>
    <s v="Nandi Hills"/>
    <s v="Siret"/>
    <s v="Cheptabach"/>
    <x v="7"/>
    <s v="John Bett"/>
    <s v="Lena Chepchirchir"/>
    <s v="707616055"/>
    <s v="Informal Business"/>
    <s v="MKD"/>
    <s v="Masonry"/>
    <s v="22/10/2018"/>
  </r>
  <r>
    <s v="VPA6"/>
    <x v="1208"/>
    <x v="1"/>
    <s v=""/>
    <s v="14th August,2018"/>
    <d v="2018-08-14T00:00:00"/>
    <s v="10th September,2018"/>
    <d v="2018-09-10T00:00:00"/>
    <s v="Kabiro Ngure John"/>
    <s v="Male"/>
    <s v="237895"/>
    <s v="706202013"/>
    <s v="706202013"/>
    <s v=""/>
    <s v="706202013"/>
    <n v="37.029617000000002"/>
    <n v="-3.4674999999999997E-2"/>
    <s v="Laikipia"/>
    <s v="Laikipia East"/>
    <s v="Thingithu"/>
    <s v="Sweetwater"/>
    <x v="1"/>
    <s v="Rural Green Energy Services"/>
    <s v="Samuel Migwi"/>
    <s v="725647705"/>
    <s v="Informal Business"/>
    <s v="KENBIM"/>
    <s v="Masonry"/>
    <s v="22/10/2018"/>
  </r>
  <r>
    <s v="VPA6"/>
    <x v="1209"/>
    <x v="0"/>
    <s v="Non Compliant"/>
    <s v="6th September,2018"/>
    <d v="2018-09-06T00:00:00"/>
    <s v="2nd October,2018"/>
    <d v="2018-10-02T00:00:00"/>
    <s v="Kariuki Mumbi Grace"/>
    <s v="Female"/>
    <s v="99999"/>
    <s v="723668323"/>
    <s v="723668323"/>
    <s v=""/>
    <s v=""/>
    <n v="37.046928000000001"/>
    <n v="-0.53091999999999995"/>
    <s v="Nyeri"/>
    <s v="Mukurweni"/>
    <s v="Mukurweini"/>
    <s v="Gatura"/>
    <x v="1"/>
    <s v="Rural Green Energy Services"/>
    <s v="Samuel Migwi"/>
    <s v="725647705"/>
    <s v="Informal Business"/>
    <s v="KENBIM"/>
    <s v="Masonry"/>
    <s v="22/10/2018"/>
  </r>
  <r>
    <s v="VPA6"/>
    <x v="1210"/>
    <x v="1"/>
    <s v=""/>
    <s v="29th August,2018"/>
    <d v="2018-08-29T00:00:00"/>
    <s v="18th October,2018"/>
    <d v="2018-10-18T00:00:00"/>
    <s v="Cherono Rosebella"/>
    <s v="Female"/>
    <s v="25561768"/>
    <s v="725664335"/>
    <s v="708167281"/>
    <s v=""/>
    <s v=""/>
    <n v="35.271369999999997"/>
    <n v="6.7720000000000002E-2"/>
    <s v="Nandi"/>
    <s v="Nandi Hills"/>
    <s v="Siret"/>
    <s v="Cheptabach"/>
    <x v="7"/>
    <s v="John Bett"/>
    <s v="Jonathan Tabut"/>
    <s v="734751209"/>
    <s v="Informal Business"/>
    <s v="MKD"/>
    <s v="Masonry"/>
    <s v="22/10/2018"/>
  </r>
  <r>
    <s v="VPA6"/>
    <x v="1211"/>
    <x v="1"/>
    <s v=""/>
    <s v="30th August,2018"/>
    <d v="2018-08-30T00:00:00"/>
    <s v="19th October,2018"/>
    <d v="2018-10-19T00:00:00"/>
    <s v="Kurgat Salina"/>
    <s v="Female"/>
    <s v="99999"/>
    <s v="714164269"/>
    <s v="714164269"/>
    <s v=""/>
    <s v=""/>
    <n v="35.273584"/>
    <n v="6.2364000000000003E-2"/>
    <s v="Nandi"/>
    <s v="Tinderet"/>
    <s v="Tinderet"/>
    <s v="Kolonget"/>
    <x v="7"/>
    <s v="Jonathan Tabut"/>
    <s v="Jonathan Tabut"/>
    <s v="701392384"/>
    <s v="Informal Business"/>
    <s v="MKD"/>
    <s v="Masonry"/>
    <s v="22/10/2018"/>
  </r>
  <r>
    <s v="VPA6"/>
    <x v="1212"/>
    <x v="1"/>
    <s v=""/>
    <s v="19th October,2018"/>
    <d v="2018-10-19T00:00:00"/>
    <s v="23rd November,2018"/>
    <d v="2018-11-23T00:00:00"/>
    <s v="Choge Emily"/>
    <s v="Female"/>
    <s v="24318606"/>
    <s v="0739723137"/>
    <s v="739723137"/>
    <s v=""/>
    <s v=""/>
    <n v="35.272919999999999"/>
    <n v="6.1600000000000002E-2"/>
    <s v="Nandi"/>
    <s v="Tinderet"/>
    <s v="Tinderet"/>
    <s v="Kolonget"/>
    <x v="7"/>
    <s v="John Bett"/>
    <s v="John Bett"/>
    <s v="727402779"/>
    <s v="Informal Business"/>
    <s v="MKD"/>
    <s v="Masonry"/>
    <s v="22/10/2018"/>
  </r>
  <r>
    <s v="VPA6"/>
    <x v="1213"/>
    <x v="1"/>
    <s v=""/>
    <s v="30th August,2018"/>
    <d v="2018-08-30T00:00:00"/>
    <s v="19th October,2018"/>
    <d v="2018-10-19T00:00:00"/>
    <s v="Maritim Vailet"/>
    <s v="Female"/>
    <s v="99999"/>
    <s v="724381013"/>
    <s v="724381013"/>
    <s v=""/>
    <s v=""/>
    <n v="35.273721999999999"/>
    <n v="7.4230000000000004E-2"/>
    <s v="Nandi"/>
    <s v="Nandi Hills"/>
    <s v="Tinderet"/>
    <s v="Kolonget"/>
    <x v="7"/>
    <s v="Alice Mutai"/>
    <s v="Alice  Mutai"/>
    <s v="704382145"/>
    <s v="Informal Business"/>
    <s v="MKD"/>
    <s v="Masonry"/>
    <s v="22/10/2018"/>
  </r>
  <r>
    <s v="VPA6"/>
    <x v="1214"/>
    <x v="1"/>
    <s v=""/>
    <s v="30th August,2018"/>
    <d v="2018-08-30T00:00:00"/>
    <s v="19th October,2018"/>
    <d v="2018-10-19T00:00:00"/>
    <s v="Chepkoech Selly"/>
    <s v="Female"/>
    <s v="23887059"/>
    <s v="717593241"/>
    <s v="717593241"/>
    <s v=""/>
    <s v=""/>
    <n v="35.274165000000004"/>
    <n v="6.3756999999999994E-2"/>
    <s v="Nandi"/>
    <s v="Tinderet"/>
    <s v="Tinderet"/>
    <s v="Kolonget"/>
    <x v="7"/>
    <s v="Simion Kiprop"/>
    <s v="Simion Kiprop"/>
    <s v="704382145"/>
    <s v="Informal Business"/>
    <s v="MKD"/>
    <s v="Masonry"/>
    <s v="22/10/2018"/>
  </r>
  <r>
    <s v="VPA6"/>
    <x v="1215"/>
    <x v="1"/>
    <s v=""/>
    <s v="18th October,2018"/>
    <d v="2018-10-18T00:00:00"/>
    <s v="18th October,2018"/>
    <d v="2018-10-18T00:00:00"/>
    <s v="Jeptoo Jackline"/>
    <s v="Female"/>
    <s v="26594336"/>
    <s v="723513776"/>
    <s v="723513776"/>
    <s v=""/>
    <s v=""/>
    <n v="35.267795"/>
    <n v="6.7125000000000004E-2"/>
    <s v="Nandi"/>
    <s v="Tinderet"/>
    <s v="Tindiret"/>
    <s v="Kolonget"/>
    <x v="7"/>
    <s v="Simon Kiprop"/>
    <s v="Mercy Cheruto"/>
    <s v="704382145"/>
    <s v="Informal Business"/>
    <s v="MKD"/>
    <s v="Masonry"/>
    <s v="22/10/2018"/>
  </r>
  <r>
    <s v="VPA6"/>
    <x v="1216"/>
    <x v="2"/>
    <s v="Abandoned"/>
    <s v="30th August,2018"/>
    <d v="2018-08-30T00:00:00"/>
    <s v="19th October,2018"/>
    <d v="2018-10-19T00:00:00"/>
    <s v="Choge Nancy"/>
    <s v="Female"/>
    <s v="28517948"/>
    <s v="717593241"/>
    <s v="717593241"/>
    <s v=""/>
    <s v=""/>
    <n v="35.273212999999998"/>
    <n v="6.2413999999999997E-2"/>
    <s v="Nandi"/>
    <s v="Tinderet"/>
    <s v="Tinderet"/>
    <s v="Kolonget"/>
    <x v="7"/>
    <s v="Simion Kiprop"/>
    <s v="Simion Kiprop"/>
    <s v="704382145"/>
    <s v="Informal Business"/>
    <s v="MKD"/>
    <s v="Masonry"/>
    <s v="22/10/2018"/>
  </r>
  <r>
    <s v="VPA6"/>
    <x v="1217"/>
    <x v="1"/>
    <s v=""/>
    <s v="15th August,2018"/>
    <d v="2018-08-15T00:00:00"/>
    <s v="15th September,2018"/>
    <d v="2018-09-15T00:00:00"/>
    <s v="Kathenya Kinyua Morris"/>
    <s v="Female"/>
    <s v="23426274"/>
    <s v="723371220"/>
    <s v="723371220"/>
    <s v=""/>
    <s v="725270151"/>
    <n v="37.697698000000003"/>
    <n v="-0.24080299999999999"/>
    <s v="Tharaka-Nithi"/>
    <s v="Maara"/>
    <s v="Kirumi"/>
    <s v="Kauri"/>
    <x v="2"/>
    <s v="Gilbert Mugendi"/>
    <s v="Gilbert  Mugendi"/>
    <s v="720829834"/>
    <s v="Informal Business"/>
    <s v="KENBIM"/>
    <s v="Masonry"/>
    <s v="23/10/2018"/>
  </r>
  <r>
    <s v="VPA6"/>
    <x v="1218"/>
    <x v="1"/>
    <s v=""/>
    <s v="29th August,2018"/>
    <d v="2018-08-29T00:00:00"/>
    <s v="18th October,2018"/>
    <d v="2018-10-18T00:00:00"/>
    <s v="Chepkosgei Josphine"/>
    <s v="Female"/>
    <s v="99999"/>
    <s v="708263038"/>
    <s v="708263038"/>
    <s v=""/>
    <s v=""/>
    <n v="35.266188"/>
    <n v="6.0171000000000002E-2"/>
    <s v="Nandi"/>
    <s v="Nandi Hills"/>
    <s v="Siret"/>
    <s v="Cheptabach"/>
    <x v="7"/>
    <s v="John Bett"/>
    <s v="Emmanuel  Lagat"/>
    <s v="726149945"/>
    <s v="Informal Business"/>
    <s v="MKD"/>
    <s v="Masonry"/>
    <s v="23/10/2018"/>
  </r>
  <r>
    <s v="VPA6"/>
    <x v="1219"/>
    <x v="1"/>
    <s v=""/>
    <s v="15th May,2018"/>
    <d v="2018-05-15T00:00:00"/>
    <s v="25th October,2018"/>
    <d v="2018-10-25T00:00:00"/>
    <s v="Too Monica"/>
    <s v="Female"/>
    <s v="5591473"/>
    <s v="729759447"/>
    <s v="729759447"/>
    <s v=""/>
    <s v="710510191"/>
    <n v="35.27975"/>
    <n v="6.9897000000000001E-2"/>
    <s v="Nandi"/>
    <s v="Tinderet"/>
    <s v="Tinderet"/>
    <s v="Setek"/>
    <x v="7"/>
    <s v="Simion Kiprop"/>
    <s v="Simion Kiprop"/>
    <s v="704382145"/>
    <s v="Informal Business"/>
    <s v="MKD"/>
    <s v="Masonry"/>
    <s v="23/10/2018"/>
  </r>
  <r>
    <s v="VPA6"/>
    <x v="1220"/>
    <x v="1"/>
    <s v=""/>
    <s v="23rd November,2017"/>
    <d v="2017-11-23T00:00:00"/>
    <s v="28th January,2018"/>
    <d v="2018-01-28T00:00:00"/>
    <s v="Cheres Alice"/>
    <s v="Female"/>
    <s v="3861888"/>
    <s v="714511442"/>
    <s v="714511442"/>
    <s v=""/>
    <s v=""/>
    <n v="35.281416999999998"/>
    <n v="5.9270000000000003E-2"/>
    <s v="Nandi"/>
    <s v="Tinderet"/>
    <s v="Tinderet"/>
    <s v="Cherondo"/>
    <x v="7"/>
    <s v="Simion Kiprop"/>
    <s v="Mercy Cheruto"/>
    <s v="723034426"/>
    <s v="Informal Business"/>
    <s v="MKD"/>
    <s v="Masonry"/>
    <s v="23/10/2018"/>
  </r>
  <r>
    <s v="VPA6"/>
    <x v="1221"/>
    <x v="1"/>
    <s v=""/>
    <s v="25th January,2018"/>
    <d v="2018-01-25T00:00:00"/>
    <s v="25th October,2018"/>
    <d v="2018-10-25T00:00:00"/>
    <s v="Maghema Peter Mghana"/>
    <s v="Male"/>
    <s v="9032703"/>
    <s v="722955320"/>
    <s v="722955320"/>
    <s v=""/>
    <s v=""/>
    <n v="38.359279000000001"/>
    <n v="-3.4437829999999998"/>
    <s v="Taita/Taveta"/>
    <s v="Mwatate"/>
    <s v="Kishamba"/>
    <s v="Ilole Mbale"/>
    <x v="0"/>
    <s v="Stephen Nyange"/>
    <s v="Stephen Nyange"/>
    <s v="710865305"/>
    <s v="Informal Business"/>
    <s v="KENBIM"/>
    <s v="Masonry"/>
    <s v="25/10/2018"/>
  </r>
  <r>
    <s v="VPA6"/>
    <x v="1222"/>
    <x v="1"/>
    <s v=""/>
    <s v="16th August,2018"/>
    <d v="2018-08-16T00:00:00"/>
    <s v="5th October,2018"/>
    <d v="2018-10-05T00:00:00"/>
    <s v="Ngerere Peter Mwamburi"/>
    <s v="Male"/>
    <s v="8905432"/>
    <s v="727997663"/>
    <s v="727997663"/>
    <s v=""/>
    <s v=""/>
    <n v="38.342581000000003"/>
    <n v="-3.4678629999999999"/>
    <s v="Taita/Taveta"/>
    <s v="Mwatate"/>
    <s v="Chawia"/>
    <s v="Dawida"/>
    <x v="2"/>
    <s v="Stephen Nyange"/>
    <s v="Stephen Nyange"/>
    <s v="710865305"/>
    <s v="Informal Business"/>
    <s v="KENBIM"/>
    <s v="Masonry"/>
    <s v="25/10/2018"/>
  </r>
  <r>
    <s v="VPA6"/>
    <x v="1223"/>
    <x v="1"/>
    <s v=""/>
    <s v="16th October,2017"/>
    <d v="2017-10-16T00:00:00"/>
    <s v="28th October,2018"/>
    <d v="2018-10-28T00:00:00"/>
    <s v="Barno Helen"/>
    <s v="Female"/>
    <s v="71168905"/>
    <s v="0713841620"/>
    <s v="713841620"/>
    <s v=""/>
    <s v="797755876"/>
    <n v="35.280613000000002"/>
    <n v="6.9328000000000001E-2"/>
    <s v="Nandi"/>
    <s v="Tinderet"/>
    <s v="Tindiret"/>
    <s v="Setek"/>
    <x v="7"/>
    <s v="Simion Kiprop"/>
    <s v="Simion Kiprop"/>
    <s v="704382145"/>
    <s v="Informal Business"/>
    <s v="MKD"/>
    <s v="Masonry"/>
    <s v="27/10/2018"/>
  </r>
  <r>
    <s v="VPA6"/>
    <x v="1224"/>
    <x v="0"/>
    <s v="Under Verification"/>
    <s v="20th May,2018"/>
    <d v="2018-05-20T00:00:00"/>
    <s v="26th October,2018"/>
    <d v="2018-10-26T00:00:00"/>
    <s v="Chuma Dia"/>
    <s v="Female"/>
    <s v="5591245"/>
    <s v="726281279"/>
    <s v="725671539"/>
    <s v=""/>
    <s v="724417015"/>
    <n v="35.267178000000001"/>
    <n v="6.4647999999999997E-2"/>
    <s v="Nandi"/>
    <s v="Tinderet"/>
    <s v="Tindiret"/>
    <s v="Setek"/>
    <x v="7"/>
    <s v="Simion kiprop"/>
    <s v="Simion Kiprop"/>
    <s v="704382145"/>
    <s v="Informal Business"/>
    <s v="MKD"/>
    <s v="Masonry"/>
    <s v="27/10/2018"/>
  </r>
  <r>
    <s v="VPA6"/>
    <x v="1225"/>
    <x v="1"/>
    <s v=""/>
    <s v="30th August,2018"/>
    <d v="2018-08-30T00:00:00"/>
    <s v="30th September,2018"/>
    <d v="2018-09-30T00:00:00"/>
    <s v="Mukembu Gitari Fredrick"/>
    <s v="Male"/>
    <s v="4320758"/>
    <s v="0733883906"/>
    <s v="733883906"/>
    <s v=""/>
    <s v="710489006"/>
    <n v="37.612800999999997"/>
    <n v="-0.38239400000000001"/>
    <s v="Tharaka-Nithi"/>
    <s v="Chuka"/>
    <s v="Magumoni"/>
    <s v="Kiracha"/>
    <x v="2"/>
    <s v="David chege"/>
    <s v="David Chege Wangui"/>
    <s v=""/>
    <s v="Informal Business"/>
    <s v="MKD"/>
    <s v="Masonry"/>
    <s v="28/10/2018"/>
  </r>
  <r>
    <s v="VPA6"/>
    <x v="1226"/>
    <x v="1"/>
    <s v=""/>
    <s v="29th September,2018"/>
    <d v="2018-09-29T00:00:00"/>
    <s v="15th October,2018"/>
    <d v="2018-10-15T00:00:00"/>
    <s v="Mutoma Joshua"/>
    <s v="Male"/>
    <s v="99999"/>
    <s v="720562644"/>
    <s v="720562644"/>
    <s v=""/>
    <s v=""/>
    <n v="37.151786000000001"/>
    <n v="-0.81979500000000005"/>
    <s v="Murang'a"/>
    <s v="Maragua"/>
    <s v="Gikindu"/>
    <s v="Pioneer"/>
    <x v="6"/>
    <s v="Green Action Network Ltd"/>
    <s v="Edwine Joseph Majale Okinda"/>
    <s v="722490129"/>
    <s v="Informal Business"/>
    <s v="KENBIM"/>
    <s v="Masonry"/>
    <s v="29/10/2018"/>
  </r>
  <r>
    <s v="VPA6"/>
    <x v="1227"/>
    <x v="1"/>
    <s v=""/>
    <s v="12th August,2018"/>
    <d v="2018-08-12T00:00:00"/>
    <s v="9th October,2018"/>
    <d v="2018-10-09T00:00:00"/>
    <s v="Kipronoh Selly"/>
    <s v="Female"/>
    <s v="99999"/>
    <s v="719423147"/>
    <s v="719423147"/>
    <s v=""/>
    <s v=""/>
    <n v="35.259129999999999"/>
    <n v="0.54583999999999999"/>
    <s v="Uasin Gishu"/>
    <s v="Soy"/>
    <s v="Kiplombe"/>
    <s v="Kiplombe"/>
    <x v="1"/>
    <s v="Daniel Bartilol"/>
    <s v="Daniel Bartilol"/>
    <s v="724427455"/>
    <s v="Informal Business"/>
    <s v="KENBIM"/>
    <s v="Masonry"/>
    <s v="03/11/2018"/>
  </r>
  <r>
    <s v="VPA6"/>
    <x v="1228"/>
    <x v="1"/>
    <s v=""/>
    <s v="1st August,2018"/>
    <d v="2018-08-01T00:00:00"/>
    <s v="15th October,2018"/>
    <d v="2018-10-15T00:00:00"/>
    <s v="Ronoh Solomon Kipchoge"/>
    <s v="Male"/>
    <s v="99999"/>
    <s v="724086911"/>
    <s v="724086911"/>
    <s v=""/>
    <s v=""/>
    <n v="35.301046999999997"/>
    <n v="0.59467499999999995"/>
    <s v="Uasin Gishu"/>
    <s v="Soy"/>
    <s v="Kiplombe"/>
    <s v="Chepsirya"/>
    <x v="0"/>
    <s v="Ambrose Koech"/>
    <s v="Ambrose Koech"/>
    <s v="723664529"/>
    <s v="Informal Business"/>
    <s v="KENBIM"/>
    <s v="Masonry"/>
    <s v="04/11/2018"/>
  </r>
  <r>
    <s v="VPA6"/>
    <x v="1229"/>
    <x v="1"/>
    <s v=""/>
    <s v="2nd August,2018"/>
    <d v="2018-08-02T00:00:00"/>
    <s v="1st October,2018"/>
    <d v="2018-10-01T00:00:00"/>
    <s v="Sang Dorcas"/>
    <s v="Female"/>
    <s v="99999"/>
    <s v="722998238"/>
    <s v="722998238"/>
    <s v=""/>
    <s v=""/>
    <n v="35.302435000000003"/>
    <n v="0.60048000000000001"/>
    <s v="Uasin Gishu"/>
    <s v="Soy"/>
    <s v="Kiplombe"/>
    <s v="Chepsirya"/>
    <x v="0"/>
    <s v="Ambrose Koech"/>
    <s v="Ambrose Koech"/>
    <s v="723664529"/>
    <s v="Informal Business"/>
    <s v="KENBIM"/>
    <s v="Masonry"/>
    <s v="04/11/2018"/>
  </r>
  <r>
    <s v="VPA6"/>
    <x v="1230"/>
    <x v="1"/>
    <s v=""/>
    <s v="21st August,2018"/>
    <d v="2018-08-21T00:00:00"/>
    <s v="5th November,2018"/>
    <d v="2018-11-05T00:00:00"/>
    <s v="Kibuku Geoffrey Kamore"/>
    <s v="Male"/>
    <s v="1083147"/>
    <s v="720473454"/>
    <s v="2.55E+11"/>
    <s v=""/>
    <s v="2.55E+11"/>
    <n v="36.390282999999997"/>
    <n v="-7.1804999999999994E-2"/>
    <s v="Nyandarua"/>
    <s v="Ol Joro Orok"/>
    <s v="Weru"/>
    <s v="Soilo Dam"/>
    <x v="2"/>
    <s v="KREEN"/>
    <s v="Francis Kinyanjui"/>
    <s v="254726985649"/>
    <s v="Informal Business"/>
    <s v="MKD"/>
    <s v="Masonry"/>
    <s v="05/11/2018"/>
  </r>
  <r>
    <s v="VPA6"/>
    <x v="1231"/>
    <x v="1"/>
    <s v=""/>
    <s v="25th April,2018"/>
    <d v="2018-04-25T00:00:00"/>
    <s v="1st May,2018"/>
    <d v="2018-05-01T00:00:00"/>
    <s v="Evans Obegi Obegi"/>
    <s v="Male"/>
    <s v="9149370"/>
    <s v="0714256248"/>
    <s v="714256248"/>
    <s v=""/>
    <s v="702976697"/>
    <n v="34.860236999999998"/>
    <n v="-0.636938"/>
    <s v="Nyamira"/>
    <s v="Manga"/>
    <s v="Central Kituku"/>
    <s v="Morambo"/>
    <x v="4"/>
    <s v="George Odhiambo"/>
    <s v="George Odhiambo"/>
    <s v="729996948"/>
    <s v="Informal Business"/>
    <s v="KENBIM"/>
    <s v="Masonry"/>
    <s v="07/11/2018"/>
  </r>
  <r>
    <s v="VPA6"/>
    <x v="1232"/>
    <x v="1"/>
    <s v=""/>
    <s v="18th September,2018"/>
    <d v="2018-09-18T00:00:00"/>
    <s v="7th November,2018"/>
    <d v="2018-11-07T00:00:00"/>
    <s v="Barasa Barasa"/>
    <s v="Male"/>
    <s v="99999"/>
    <s v="729959371"/>
    <s v="729959371"/>
    <s v=""/>
    <s v=""/>
    <n v="34.934666999999997"/>
    <n v="0.896532"/>
    <s v="Trans Nzoia"/>
    <s v="Kiminini"/>
    <s v="Transnzoia West"/>
    <s v="Kiminini"/>
    <x v="3"/>
    <s v="John Kariuki"/>
    <s v="John Kariuki"/>
    <s v="726657561"/>
    <s v="Informal Business"/>
    <s v="KENBIM"/>
    <s v="Masonry"/>
    <s v="09/11/2018"/>
  </r>
  <r>
    <s v="VPA6"/>
    <x v="1233"/>
    <x v="1"/>
    <s v=""/>
    <s v="1st October,2018"/>
    <d v="2018-10-01T00:00:00"/>
    <s v="23rd October,2018"/>
    <d v="2018-10-23T00:00:00"/>
    <s v="Kinyanjui Annie Wairimu"/>
    <s v="Female"/>
    <s v="3625206"/>
    <s v="724707185"/>
    <s v="724707185"/>
    <s v=""/>
    <s v="719396704"/>
    <n v="36.886082999999999"/>
    <n v="-1.000672"/>
    <s v="Kiambu"/>
    <s v="Gatundu South"/>
    <s v="Gatundu South"/>
    <s v="Karingaini"/>
    <x v="0"/>
    <s v="James Njoroge Wainaina"/>
    <s v="James Njoroge Wainaina"/>
    <s v="724760944"/>
    <s v="Informal Business"/>
    <s v="KENBIM"/>
    <s v="Masonry"/>
    <s v="12/11/2018"/>
  </r>
  <r>
    <s v="VPA6"/>
    <x v="1234"/>
    <x v="1"/>
    <s v=""/>
    <s v="1st September,2018"/>
    <d v="2018-09-01T00:00:00"/>
    <s v="1st October,2018"/>
    <d v="2018-10-01T00:00:00"/>
    <s v="Ngeno Wilfred Kipkirui"/>
    <s v="Male"/>
    <s v="26124599"/>
    <s v="725430839"/>
    <s v="725430839"/>
    <s v=""/>
    <s v=""/>
    <n v="35.100268999999997"/>
    <n v="-0.68920800000000004"/>
    <s v="Bomet"/>
    <s v="Sotik"/>
    <s v="Chemagel"/>
    <s v="Kiptulwa"/>
    <x v="1"/>
    <s v="Philip Kiget"/>
    <s v=""/>
    <s v=""/>
    <s v="Informal Business"/>
    <s v="KENBIM"/>
    <s v="Masonry"/>
    <s v="13/11/2018"/>
  </r>
  <r>
    <s v="VPA6"/>
    <x v="1235"/>
    <x v="1"/>
    <s v=""/>
    <s v="20th October,2018"/>
    <d v="2018-10-20T00:00:00"/>
    <s v="8th November,2018"/>
    <d v="2018-11-08T00:00:00"/>
    <s v="Mungai Agnes Wanjiru"/>
    <s v="Female"/>
    <s v="99999"/>
    <s v="722254243"/>
    <s v="722254243"/>
    <s v=""/>
    <s v="722586958"/>
    <n v="36.608533999999999"/>
    <n v="-1.2056880000000001"/>
    <s v="Kiambu"/>
    <s v="Limuru"/>
    <s v="Ndeiya"/>
    <s v="Thigio"/>
    <x v="0"/>
    <s v="Edwine J M Okinda"/>
    <s v="Edwine Joseph Majale Okinda"/>
    <s v="725335114"/>
    <s v="Informal Business"/>
    <s v="MKD"/>
    <s v="Masonry"/>
    <s v="13/11/2018"/>
  </r>
  <r>
    <s v="VPA6"/>
    <x v="1236"/>
    <x v="1"/>
    <s v=""/>
    <s v="19th August,2018"/>
    <d v="2018-08-19T00:00:00"/>
    <s v="20th September,2018"/>
    <d v="2018-09-20T00:00:00"/>
    <s v="Micheni Kaindi Catherine"/>
    <s v="Female"/>
    <s v="11259011"/>
    <s v="722255734"/>
    <s v="722255734"/>
    <s v=""/>
    <s v=""/>
    <n v="37.626783000000003"/>
    <n v="-0.21188399999999999"/>
    <s v="Tharaka-Nithi"/>
    <s v="Maara"/>
    <s v="Chogoria"/>
    <s v="Majira"/>
    <x v="2"/>
    <s v="Gilbert Mugendi"/>
    <s v="Patrick Mwangi"/>
    <s v="722782126"/>
    <s v="Informal Business"/>
    <s v="KENBIM"/>
    <s v="Masonry"/>
    <s v="14/11/2018"/>
  </r>
  <r>
    <s v="VPA6"/>
    <x v="1237"/>
    <x v="1"/>
    <s v=""/>
    <s v="16th September,2018"/>
    <d v="2018-09-16T00:00:00"/>
    <s v="16th October,2018"/>
    <d v="2018-10-16T00:00:00"/>
    <s v="Mtula Pascal Sio (Plant 2)"/>
    <s v="Male"/>
    <s v="13490563"/>
    <s v="720911826"/>
    <s v="720911826"/>
    <s v=""/>
    <s v="720911826"/>
    <n v="38.363100000000003"/>
    <n v="-3.405354"/>
    <s v="Taita/Taveta"/>
    <s v="Wundanyi"/>
    <s v="Wundanyi"/>
    <s v="Boma"/>
    <x v="1"/>
    <s v="Jotham Kaluma"/>
    <s v="Jotham Kaluma"/>
    <s v="728871871"/>
    <s v="Informal Business"/>
    <s v="KENBIM"/>
    <s v="Masonry"/>
    <s v="16/11/2018"/>
  </r>
  <r>
    <s v="VPA6"/>
    <x v="1238"/>
    <x v="1"/>
    <s v=""/>
    <s v="10th October,2018"/>
    <d v="2018-10-10T00:00:00"/>
    <s v="15th November,2018"/>
    <d v="2018-11-15T00:00:00"/>
    <s v="Munyi Peter Wangombe"/>
    <s v="Male"/>
    <s v="1155027"/>
    <s v="725466993"/>
    <s v="725466993"/>
    <s v=""/>
    <s v="721288736"/>
    <n v="36.415295999999998"/>
    <n v="2.4986000000000001E-2"/>
    <s v="Nyandarua"/>
    <s v="Ndaragwa"/>
    <s v="Mauro Inya"/>
    <s v="Ritaya North"/>
    <x v="2"/>
    <s v="KREEN"/>
    <s v="Francis Kinyanjui"/>
    <s v="726985649"/>
    <s v="Informal Business"/>
    <s v="MKD"/>
    <s v="Masonry"/>
    <s v="18/11/2018"/>
  </r>
  <r>
    <s v="VPA6"/>
    <x v="1239"/>
    <x v="1"/>
    <s v=""/>
    <s v="22nd October,2018"/>
    <d v="2018-10-22T00:00:00"/>
    <s v="19th November,2018"/>
    <d v="2018-11-19T00:00:00"/>
    <s v="Glorit Elizabeth Wagechi"/>
    <s v="Female"/>
    <s v="2323567"/>
    <s v="710865305"/>
    <s v="2.55E+11"/>
    <s v=""/>
    <s v=""/>
    <n v="38.314183999999997"/>
    <n v="-3.503647"/>
    <s v="Taita/Taveta"/>
    <s v="Mwatate"/>
    <s v="Bura"/>
    <s v="Mwazambo"/>
    <x v="0"/>
    <s v="Stephen Nyange"/>
    <s v="Stephen Nyange"/>
    <s v="254710865305"/>
    <s v="Informal Business"/>
    <s v="KENBIM"/>
    <s v="Masonry"/>
    <s v="19/11/2018"/>
  </r>
  <r>
    <s v="VPA6"/>
    <x v="1240"/>
    <x v="1"/>
    <s v=""/>
    <s v="12th September,2018"/>
    <d v="2018-09-12T00:00:00"/>
    <s v="15th October,2018"/>
    <d v="2018-10-15T00:00:00"/>
    <s v="Gateru Lucy Ngima"/>
    <s v="Female"/>
    <s v="99999"/>
    <s v="716292092"/>
    <s v="716292092"/>
    <s v=""/>
    <s v=""/>
    <n v="37.021487"/>
    <n v="-0.53771800000000003"/>
    <s v="Nyeri"/>
    <s v="Mukurweni"/>
    <s v="Gakindu"/>
    <s v="Kiawamururu"/>
    <x v="2"/>
    <s v="Simon Kuira"/>
    <s v="Simon Kuira"/>
    <s v="703796534"/>
    <s v="Informal Business"/>
    <s v="MKD"/>
    <s v="Masonry"/>
    <s v="19/11/2018"/>
  </r>
  <r>
    <s v="VPA6"/>
    <x v="1241"/>
    <x v="1"/>
    <s v=""/>
    <s v="14th October,2018"/>
    <d v="2018-10-14T00:00:00"/>
    <s v="15th November,2018"/>
    <d v="2018-11-15T00:00:00"/>
    <s v="Mwangi Moses Njuguna"/>
    <s v="Male"/>
    <s v="12485861"/>
    <s v="723411403"/>
    <s v="2.55E+11"/>
    <s v=""/>
    <s v="2.55E+11"/>
    <n v="36.499195"/>
    <n v="-0.21517500000000001"/>
    <s v="Nyandarua"/>
    <s v="Ndaragwa"/>
    <s v="Ndaragwa"/>
    <s v="Gitobu"/>
    <x v="0"/>
    <s v="Loise Gathoni Murigu"/>
    <s v="Loise Gathoni Murigu"/>
    <s v=""/>
    <s v="Informal Business"/>
    <s v="MKD"/>
    <s v="Masonry"/>
    <s v="19/11/2018"/>
  </r>
  <r>
    <s v="VPA6"/>
    <x v="1242"/>
    <x v="1"/>
    <s v=""/>
    <s v="2nd October,2018"/>
    <d v="2018-10-02T00:00:00"/>
    <s v="21st November,2018"/>
    <d v="2018-11-21T00:00:00"/>
    <s v="Kihanya Stephen W"/>
    <s v="Male"/>
    <s v="99999"/>
    <s v="224242522"/>
    <s v="2.55E+11"/>
    <s v=""/>
    <s v="2.55E+11"/>
    <n v="36.681576999999997"/>
    <n v="-1.229563"/>
    <s v="Kiambu"/>
    <s v="Kikuyu"/>
    <s v="Kikuyu"/>
    <s v="Ha Magu"/>
    <x v="0"/>
    <s v="John Kariuki"/>
    <s v="Kariuki John"/>
    <s v="254726657561"/>
    <s v="Informal Business"/>
    <s v="KENBIM"/>
    <s v="Masonry"/>
    <s v="21/11/2018"/>
  </r>
  <r>
    <s v="VPA6"/>
    <x v="1243"/>
    <x v="1"/>
    <s v=""/>
    <s v="13th June,2017"/>
    <d v="2017-06-13T00:00:00"/>
    <s v="15th September,2017"/>
    <d v="2017-09-15T00:00:00"/>
    <s v="Lelgo Jane"/>
    <s v="Female"/>
    <s v="5722438"/>
    <s v="704412873"/>
    <s v="704412873"/>
    <s v=""/>
    <s v=""/>
    <n v="35.38447"/>
    <n v="-0.13338"/>
    <s v="Kericho"/>
    <s v="Kipkelion West"/>
    <s v="Kipteris"/>
    <s v="Kapngetuny"/>
    <x v="7"/>
    <s v="Benard Kirui"/>
    <s v="Benard Kirui"/>
    <s v=""/>
    <s v="Informal Business"/>
    <s v="MKD"/>
    <s v="Masonry"/>
    <s v="23/11/2018"/>
  </r>
  <r>
    <s v="VPA6"/>
    <x v="1244"/>
    <x v="1"/>
    <s v=""/>
    <s v="4th September,2017"/>
    <d v="2017-09-04T00:00:00"/>
    <s v="15th November,2017"/>
    <d v="2017-11-15T00:00:00"/>
    <s v="Kirui Fancy Chepkoech"/>
    <s v="Female"/>
    <s v="26099551"/>
    <s v="727928548"/>
    <s v="727928548"/>
    <s v=""/>
    <s v=""/>
    <n v="35.390805"/>
    <n v="-0.12884000000000001"/>
    <s v="Kericho"/>
    <s v="Kipkelion West"/>
    <s v="Kipteris"/>
    <s v="Kimugul"/>
    <x v="7"/>
    <s v="Josphat Langat"/>
    <s v="Josphat Langat"/>
    <s v=""/>
    <s v="Informal Business"/>
    <s v="MKD"/>
    <s v="Masonry"/>
    <s v="23/11/2018"/>
  </r>
  <r>
    <s v="VPA6"/>
    <x v="1245"/>
    <x v="1"/>
    <s v=""/>
    <s v="23rd September,2018"/>
    <d v="2018-09-23T00:00:00"/>
    <s v="13th November,2018"/>
    <d v="2018-11-13T00:00:00"/>
    <s v="Toroitich Pauline Chepkemboi"/>
    <s v="Female"/>
    <s v="99999"/>
    <s v="728028394"/>
    <s v="2.55E+11"/>
    <s v=""/>
    <s v="2.55E+11"/>
    <n v="35.311013000000003"/>
    <n v="0.71061799999999997"/>
    <s v="Uasin Gishu"/>
    <s v="Moiben"/>
    <s v="Sirgoet"/>
    <s v="Kapsiria"/>
    <x v="1"/>
    <s v="Luka Kiprop Maiyo"/>
    <s v="Luka Kiprop Maiyo"/>
    <s v="254723216036"/>
    <s v="Informal Business"/>
    <s v="KENBIM"/>
    <s v="Masonry"/>
    <s v="23/11/2018"/>
  </r>
  <r>
    <s v="VPA6"/>
    <x v="1246"/>
    <x v="1"/>
    <s v=""/>
    <s v="22nd January,2018"/>
    <d v="2018-01-22T00:00:00"/>
    <s v="23rd February,2018"/>
    <d v="2018-02-23T00:00:00"/>
    <s v="Esther Wanjoike Wanjiku"/>
    <s v="Male"/>
    <s v="10874891"/>
    <s v="720479320"/>
    <s v="720479320"/>
    <s v=""/>
    <s v="776611440"/>
    <n v="36.978029999999997"/>
    <n v="-0.94803999999999999"/>
    <s v="Murang'a"/>
    <s v="Gatanga"/>
    <s v="Mafanda"/>
    <s v="Mafanda"/>
    <x v="1"/>
    <s v="Nilelynk Innovators"/>
    <s v="Julias Odhiambo Mboga"/>
    <s v="723987066"/>
    <s v="Informal Business"/>
    <s v="KENBIM"/>
    <s v="Masonry"/>
    <s v="23/11/2018"/>
  </r>
  <r>
    <s v="VPA6"/>
    <x v="1247"/>
    <x v="1"/>
    <s v=""/>
    <s v="1st October,2018"/>
    <d v="2018-10-01T00:00:00"/>
    <s v="15th November,2018"/>
    <d v="2018-11-15T00:00:00"/>
    <s v="Kangogo Veronicah"/>
    <s v="Female"/>
    <s v="99999"/>
    <s v="721294050"/>
    <s v="721294050"/>
    <s v=""/>
    <s v=""/>
    <n v="35.290889999999997"/>
    <n v="0.58328500000000005"/>
    <s v="Uasin Gishu"/>
    <s v="Soy"/>
    <s v="Kimumu"/>
    <s v="Crowel"/>
    <x v="2"/>
    <s v="Matthew Kemboi"/>
    <s v="Mathew Kemboi"/>
    <s v="722819916"/>
    <s v="Informal Business"/>
    <s v="KENBIM"/>
    <s v="Masonry"/>
    <s v="24/11/2018"/>
  </r>
  <r>
    <s v="VPA6"/>
    <x v="1248"/>
    <x v="1"/>
    <s v=""/>
    <s v="22nd October,2018"/>
    <d v="2018-10-22T00:00:00"/>
    <s v="24th November,2018"/>
    <d v="2018-11-24T00:00:00"/>
    <s v="Mutua Charles Mutua"/>
    <s v="Male"/>
    <s v="25362835"/>
    <s v="733464188"/>
    <s v="733464188"/>
    <s v=""/>
    <s v=""/>
    <n v="37.573391999999998"/>
    <n v="-2.114662"/>
    <s v="Makueni"/>
    <s v="Kibwezi East"/>
    <s v="Utini"/>
    <s v="Thuti"/>
    <x v="1"/>
    <s v="John Chege Nyingi"/>
    <s v="John Chege Nyingi"/>
    <s v="723321416"/>
    <s v="Informal Business"/>
    <s v="KENBIM"/>
    <s v="Masonry"/>
    <s v="24/11/2018"/>
  </r>
  <r>
    <s v="VPA6"/>
    <x v="1249"/>
    <x v="1"/>
    <s v=""/>
    <s v="9th August,2017"/>
    <d v="2017-08-09T00:00:00"/>
    <s v="15th December,2017"/>
    <d v="2017-12-15T00:00:00"/>
    <s v="Koech Jane"/>
    <s v="Female"/>
    <s v="99999"/>
    <s v="0710122172"/>
    <s v="710122172"/>
    <s v=""/>
    <s v=""/>
    <n v="35.384652000000003"/>
    <n v="-0.12755"/>
    <s v="Kericho"/>
    <s v="Kipkelion West"/>
    <s v="Kipteris"/>
    <s v="Kipteres"/>
    <x v="7"/>
    <s v="Josphat Langat"/>
    <s v=""/>
    <s v=""/>
    <s v="Informal Business"/>
    <s v="MKD"/>
    <s v="Masonry"/>
    <s v="26/11/2018"/>
  </r>
  <r>
    <s v="VPA6"/>
    <x v="1250"/>
    <x v="1"/>
    <s v=""/>
    <s v="23rd February,2018"/>
    <d v="2018-02-23T00:00:00"/>
    <s v="7th May,2018"/>
    <d v="2018-05-07T00:00:00"/>
    <s v="Kirui Anki"/>
    <s v="Female"/>
    <s v="30202699"/>
    <s v="0700256070"/>
    <s v="700256070"/>
    <s v=""/>
    <s v=""/>
    <n v="35.388767999999999"/>
    <n v="-0.11741799999999999"/>
    <s v="Kericho"/>
    <s v="Kipkelion West"/>
    <s v="Kipteris"/>
    <s v="Kaptuiya"/>
    <x v="7"/>
    <s v="Agnes Koech"/>
    <s v="Agnes Koech"/>
    <s v=""/>
    <s v="Informal Business"/>
    <s v="MKD"/>
    <s v="Masonry"/>
    <s v="26/11/2018"/>
  </r>
  <r>
    <s v="VPA6"/>
    <x v="1251"/>
    <x v="0"/>
    <s v="Grievance"/>
    <s v="23rd July,2017"/>
    <d v="2017-07-23T00:00:00"/>
    <s v="15th November,2017"/>
    <d v="2017-11-15T00:00:00"/>
    <s v="Kirui Faith"/>
    <s v="Female"/>
    <s v="99999"/>
    <s v="0795546746"/>
    <s v="795546746"/>
    <s v=""/>
    <s v=""/>
    <n v="35.388857000000002"/>
    <n v="-0.117983"/>
    <s v="Kericho"/>
    <s v="Kipkelion West"/>
    <s v="Kipteris"/>
    <s v="Kaptuiya"/>
    <x v="7"/>
    <s v="Joyce Tonui"/>
    <s v="Joyce Tanui"/>
    <s v="792504428"/>
    <s v="Informal Business"/>
    <s v="MKD"/>
    <s v="Masonry"/>
    <s v="26/11/2018"/>
  </r>
  <r>
    <s v="VPA6"/>
    <x v="1252"/>
    <x v="1"/>
    <s v=""/>
    <s v="23rd December,2017"/>
    <d v="2017-12-23T00:00:00"/>
    <s v="15th March,2018"/>
    <d v="2018-03-15T00:00:00"/>
    <s v="Biegon Priscilla"/>
    <s v="Female"/>
    <s v="99999"/>
    <s v="0723791696"/>
    <s v="723791696"/>
    <s v=""/>
    <s v=""/>
    <n v="35.384182000000003"/>
    <n v="-0.124663"/>
    <s v="Kericho"/>
    <s v="Kipkelion West"/>
    <s v="Kipteris"/>
    <s v="Kipteres"/>
    <x v="7"/>
    <s v="Benard Kirui"/>
    <s v="Null"/>
    <s v=""/>
    <s v="Informal Business"/>
    <s v="MKD"/>
    <s v="Masonry"/>
    <s v="26/11/2018"/>
  </r>
  <r>
    <s v="VPA6"/>
    <x v="1253"/>
    <x v="1"/>
    <s v=""/>
    <s v="21st September,2017"/>
    <d v="2017-09-21T00:00:00"/>
    <s v="27th December,2017"/>
    <d v="2017-12-27T00:00:00"/>
    <s v="Ruttoh Elizabeth"/>
    <s v="Female"/>
    <s v="99999"/>
    <s v="0728891907"/>
    <s v="728891907"/>
    <s v=""/>
    <s v=""/>
    <n v="35.383932000000001"/>
    <n v="-0.12141"/>
    <s v="Kericho"/>
    <s v="Kipkelion West"/>
    <s v="Kipteris"/>
    <s v="Kipteres"/>
    <x v="7"/>
    <s v="Benard Kirui"/>
    <s v=""/>
    <s v=""/>
    <s v="Informal Business"/>
    <s v="MKD"/>
    <s v="Masonry"/>
    <s v="26/11/2018"/>
  </r>
  <r>
    <s v="VPA6"/>
    <x v="1254"/>
    <x v="2"/>
    <s v="Abandoned"/>
    <s v="23rd May,2017"/>
    <d v="2017-05-23T00:00:00"/>
    <s v="15th September,2017"/>
    <d v="2017-09-15T00:00:00"/>
    <s v="Koe Ann"/>
    <s v="Female"/>
    <s v="99999"/>
    <s v="0729564324"/>
    <s v="729564324"/>
    <s v=""/>
    <s v=""/>
    <n v="35.382677999999999"/>
    <n v="-0.12654799999999999"/>
    <s v="Kericho"/>
    <s v="Kipkelion West"/>
    <s v="Kipteris"/>
    <s v="Kipteres"/>
    <x v="7"/>
    <s v="Benard Kirui"/>
    <s v=""/>
    <s v=""/>
    <s v="Informal Business"/>
    <s v="MKD"/>
    <s v="Masonry"/>
    <s v="26/11/2018"/>
  </r>
  <r>
    <s v="VPA6"/>
    <x v="1255"/>
    <x v="1"/>
    <s v=""/>
    <s v="23rd November,2017"/>
    <d v="2017-11-23T00:00:00"/>
    <s v="15th February,2018"/>
    <d v="2018-02-15T00:00:00"/>
    <s v="Kirui Sally"/>
    <s v="Female"/>
    <s v="13035917"/>
    <s v="716043490"/>
    <s v="716043490"/>
    <s v=""/>
    <s v=""/>
    <n v="35.384874000000003"/>
    <n v="-0.12581100000000001"/>
    <s v="Kericho"/>
    <s v="Kipkelion West"/>
    <s v="Kipteris"/>
    <s v="Kipteres"/>
    <x v="7"/>
    <s v="Benard Kirui"/>
    <s v="Null"/>
    <s v=""/>
    <s v="Informal Business"/>
    <s v="MKD"/>
    <s v="Masonry"/>
    <s v="26/11/2018"/>
  </r>
  <r>
    <s v="VPA6"/>
    <x v="1256"/>
    <x v="1"/>
    <s v=""/>
    <s v="13th December,2017"/>
    <d v="2017-12-13T00:00:00"/>
    <s v="15th March,2018"/>
    <d v="2018-03-15T00:00:00"/>
    <s v="Chumo Ann"/>
    <s v="Female"/>
    <s v="27853047"/>
    <s v="0729692174"/>
    <s v="729692174"/>
    <s v=""/>
    <s v=""/>
    <n v="35.384529999999998"/>
    <n v="-0.12681300000000001"/>
    <s v="Kericho"/>
    <s v="Kipkelion West"/>
    <s v="Kipteris"/>
    <s v="Kipteres"/>
    <x v="7"/>
    <s v="Benard Kirui"/>
    <s v="Null"/>
    <s v=""/>
    <s v="Informal Business"/>
    <s v="MKD"/>
    <s v="Masonry"/>
    <s v="26/11/2018"/>
  </r>
  <r>
    <s v="VPA6"/>
    <x v="1257"/>
    <x v="1"/>
    <s v=""/>
    <s v="17th March,2017"/>
    <d v="2017-03-17T00:00:00"/>
    <s v="15th June,2017"/>
    <d v="2017-06-15T00:00:00"/>
    <s v="Kirui Janet"/>
    <s v="Female"/>
    <s v="6245923"/>
    <s v="715975491"/>
    <s v="715975491"/>
    <s v=""/>
    <s v=""/>
    <n v="35.385038000000002"/>
    <n v="-0.136518"/>
    <s v="Kericho"/>
    <s v="Kipkelion West"/>
    <s v="Kipteris"/>
    <s v="Kapngetuny"/>
    <x v="7"/>
    <s v="Stanley Mutai"/>
    <s v=""/>
    <s v=""/>
    <s v="Informal Business"/>
    <s v="MKD"/>
    <s v="Masonry"/>
    <s v="26/11/2018"/>
  </r>
  <r>
    <s v="VPA6"/>
    <x v="1258"/>
    <x v="1"/>
    <s v=""/>
    <s v="12th April,2018"/>
    <d v="2018-04-12T00:00:00"/>
    <s v="5th May,2018"/>
    <d v="2018-05-05T00:00:00"/>
    <s v="Stephen Kuria Mwangi"/>
    <s v="Male"/>
    <s v="800207"/>
    <s v="722538726"/>
    <s v="722538726"/>
    <s v=""/>
    <s v=""/>
    <n v="36.105939999999997"/>
    <n v="-2.8885000000000001E-2"/>
    <s v="Nakuru"/>
    <s v="Rongai"/>
    <s v="Kamukunji"/>
    <s v="Kfa"/>
    <x v="3"/>
    <s v="James Kingori Chege"/>
    <s v="James King'ori Chege"/>
    <s v="724568559"/>
    <s v="Informal Business"/>
    <s v="KENBIM"/>
    <s v="Masonry"/>
    <s v="27/11/2018"/>
  </r>
  <r>
    <s v="VPA6"/>
    <x v="1259"/>
    <x v="1"/>
    <s v=""/>
    <s v="20th June,2018"/>
    <d v="2018-06-20T00:00:00"/>
    <s v="16th July,2018"/>
    <d v="2018-07-16T00:00:00"/>
    <s v="Muthoni Mwangi Pauline"/>
    <s v="Female"/>
    <s v="99999"/>
    <s v="729510154"/>
    <s v="729510154"/>
    <s v=""/>
    <s v="722811609"/>
    <n v="36.101477000000003"/>
    <n v="-2.9045000000000001E-2"/>
    <s v="Nakuru"/>
    <s v="Rongai"/>
    <s v="Arutani"/>
    <s v="Kfa"/>
    <x v="3"/>
    <s v="James Kingori Chege"/>
    <s v="James King'ori Chege"/>
    <s v="724568559"/>
    <s v="Informal Business"/>
    <s v="KENBIM"/>
    <s v="Masonry"/>
    <s v="27/11/2018"/>
  </r>
  <r>
    <s v="VPA6"/>
    <x v="1260"/>
    <x v="1"/>
    <s v=""/>
    <s v="16th November,2018"/>
    <d v="2018-11-16T00:00:00"/>
    <s v="26th November,2018"/>
    <d v="2018-11-26T00:00:00"/>
    <s v="Moses Karanja Nganga"/>
    <s v="Male"/>
    <s v="99999"/>
    <s v="710376055"/>
    <s v="2.55E+11"/>
    <s v=""/>
    <s v=""/>
    <n v="36.841777"/>
    <n v="-1.0727409999999999"/>
    <s v="Kiambu"/>
    <s v="Githunguri"/>
    <s v="Kwamuthai"/>
    <s v="Kiambururu"/>
    <x v="0"/>
    <s v="Joseph Ndua Tatu"/>
    <s v="Joseph Ndua Tatu"/>
    <s v="254716374871"/>
    <s v="Informal Business"/>
    <s v="KENBIM"/>
    <s v="Masonry"/>
    <s v="27/11/2018"/>
  </r>
  <r>
    <s v="VPA6"/>
    <x v="1261"/>
    <x v="1"/>
    <s v=""/>
    <s v="27th February,2018"/>
    <d v="2018-02-27T00:00:00"/>
    <s v="18th April,2018"/>
    <d v="2018-04-18T00:00:00"/>
    <s v="Mbugua Susan Wangoi"/>
    <s v="Female"/>
    <s v="25005488"/>
    <s v="721780811"/>
    <s v="721780811"/>
    <s v=""/>
    <s v="723752546"/>
    <n v="36.796337000000001"/>
    <n v="-0.88093299999999997"/>
    <s v="Kiambu"/>
    <s v="Gatundu North"/>
    <s v="Githovokoni"/>
    <s v="Gakoe"/>
    <x v="2"/>
    <s v="Geoffrey K Gitau"/>
    <s v="Geoffrey Gitau"/>
    <s v="714881763"/>
    <s v="Informal Business"/>
    <s v="KENBIM"/>
    <s v="Masonry"/>
    <s v="27/11/2018"/>
  </r>
  <r>
    <s v="VPA6"/>
    <x v="1262"/>
    <x v="1"/>
    <s v=""/>
    <s v="10th October,2018"/>
    <d v="2018-10-10T00:00:00"/>
    <s v="22nd November,2018"/>
    <d v="2018-11-22T00:00:00"/>
    <s v="Mwangi Benson Karonga"/>
    <s v="Male"/>
    <s v="99999"/>
    <s v="729346154"/>
    <s v="729346154"/>
    <s v=""/>
    <s v="711391195"/>
    <n v="37.019167000000003"/>
    <n v="-0.73563900000000004"/>
    <s v="Murang'a"/>
    <s v="Kahuro"/>
    <s v="Kahuro"/>
    <s v="Githunguri"/>
    <x v="2"/>
    <s v="Gilbert Mwangi Gitau"/>
    <s v="Gilbert Mwangi"/>
    <s v="714125753"/>
    <s v="Informal Business"/>
    <s v="KENBIM"/>
    <s v="Masonry"/>
    <s v="28/11/2018"/>
  </r>
  <r>
    <s v="VPA6"/>
    <x v="1263"/>
    <x v="1"/>
    <s v=""/>
    <s v="9th September,2018"/>
    <d v="2018-09-09T00:00:00"/>
    <s v="13th November,2018"/>
    <d v="2018-11-13T00:00:00"/>
    <s v="Njoroge Simon Muturi"/>
    <s v="Male"/>
    <s v="99999"/>
    <s v="725741068"/>
    <s v="725741068"/>
    <s v=""/>
    <s v="728827864"/>
    <n v="36.859473000000001"/>
    <n v="-0.78215699999999999"/>
    <s v="Murang'a"/>
    <s v="Kandara"/>
    <s v="Kangari"/>
    <s v="Mairi"/>
    <x v="1"/>
    <s v="Washington Mwangi"/>
    <s v="Washington Mwangi Muinuki"/>
    <s v="725344246"/>
    <s v="Informal Business"/>
    <s v="KENBIM"/>
    <s v="Masonry"/>
    <s v="28/11/2018"/>
  </r>
  <r>
    <s v="VPA6"/>
    <x v="1264"/>
    <x v="1"/>
    <s v=""/>
    <s v="10th October,2018"/>
    <d v="2018-10-10T00:00:00"/>
    <s v="13th November,2018"/>
    <d v="2018-11-13T00:00:00"/>
    <s v="Mwangi Alban Peter"/>
    <s v="Male"/>
    <s v="99999"/>
    <s v="705924296"/>
    <s v="705924296"/>
    <s v=""/>
    <s v="721475383"/>
    <n v="36.998882000000002"/>
    <n v="-0.71173600000000004"/>
    <s v="Murang'a"/>
    <s v="Kangema"/>
    <s v="Gathinja"/>
    <s v="Koimbe"/>
    <x v="1"/>
    <s v="Washington Mwangi"/>
    <s v="Washington Mwangi Muinuki"/>
    <s v="725344246"/>
    <s v="Informal Business"/>
    <s v="KENBIM"/>
    <s v="Masonry"/>
    <s v="28/11/2018"/>
  </r>
  <r>
    <s v="VPA6"/>
    <x v="1265"/>
    <x v="1"/>
    <s v=""/>
    <s v="25th July,2018"/>
    <d v="2018-07-25T00:00:00"/>
    <s v="8th September,2018"/>
    <d v="2018-09-08T00:00:00"/>
    <s v="Muturi (2) Samwel"/>
    <s v="Male"/>
    <s v="11275766"/>
    <s v="722831266"/>
    <s v="722831266"/>
    <s v=""/>
    <s v=""/>
    <n v="37.580804999999998"/>
    <n v="-2.957443"/>
    <s v="Kajiado"/>
    <s v="Loitokitok"/>
    <s v="Ilasit"/>
    <s v="Olkaria"/>
    <x v="1"/>
    <s v="Peter Kiniu"/>
    <s v="Peter Mbithi Kiniu"/>
    <s v="724261558"/>
    <s v="Informal Business"/>
    <s v="MKD"/>
    <s v="Masonry"/>
    <s v="28/11/2018"/>
  </r>
  <r>
    <s v="VPA6"/>
    <x v="1266"/>
    <x v="1"/>
    <s v=""/>
    <s v="20th September,2018"/>
    <d v="2018-09-20T00:00:00"/>
    <s v="10th October,2018"/>
    <d v="2018-10-10T00:00:00"/>
    <s v="Moraa Anastasia"/>
    <s v="Female"/>
    <s v="99999"/>
    <s v="724532967"/>
    <s v="724532967"/>
    <s v=""/>
    <s v=""/>
    <n v="37.502110000000002"/>
    <n v="-2.907705"/>
    <s v="Kajiado"/>
    <s v="Loitokitok"/>
    <s v="Kuku"/>
    <s v="Enkariakronkena"/>
    <x v="2"/>
    <s v="Isaiya Moran"/>
    <s v="Isaiya Moran"/>
    <s v="710750045"/>
    <s v="Informal Business"/>
    <s v="KENBIM"/>
    <s v="Masonry"/>
    <s v="28/11/2018"/>
  </r>
  <r>
    <s v="VPA6"/>
    <x v="1267"/>
    <x v="0"/>
    <s v="Grievance"/>
    <s v="24th October,2018"/>
    <d v="2018-10-24T00:00:00"/>
    <s v="29th November,2018"/>
    <d v="2018-11-29T00:00:00"/>
    <s v="Mwangi Gerad Nganga"/>
    <s v="Male"/>
    <s v="11419605"/>
    <s v="722950071"/>
    <s v="2.55E+11"/>
    <s v=""/>
    <s v="2.55E+11"/>
    <n v="36.750658000000001"/>
    <n v="-1.511088"/>
    <s v="Kajiado"/>
    <s v="Kajiado North"/>
    <s v="Keekonyoki"/>
    <s v="Ngaruya"/>
    <x v="3"/>
    <s v="Joram Gathogo Mutahi"/>
    <s v="Joram Gathogo Mutahi"/>
    <s v="254723684776"/>
    <s v="Informal Business"/>
    <s v="MKD"/>
    <s v="Masonry"/>
    <s v="29/11/2018"/>
  </r>
  <r>
    <s v="VPA6"/>
    <x v="1268"/>
    <x v="1"/>
    <s v=""/>
    <s v="17th October,2018"/>
    <d v="2018-10-17T00:00:00"/>
    <s v="28th November,2018"/>
    <d v="2018-11-28T00:00:00"/>
    <s v="Gichomo Mary Wambui"/>
    <s v="Female"/>
    <s v="24502545"/>
    <s v="714681509"/>
    <s v="2.55E+11"/>
    <s v=""/>
    <s v=""/>
    <n v="36.621613000000004"/>
    <n v="-0.64265499999999998"/>
    <s v="Nyandarua"/>
    <s v="North Kinangop"/>
    <s v="Gathara"/>
    <s v="Kinyahwe"/>
    <x v="2"/>
    <s v="Anthony Ndungu Kamau"/>
    <s v="Anthony Ndungu Kamau"/>
    <s v="254722878722"/>
    <s v="Informal Business"/>
    <s v="MKD"/>
    <s v="Masonry"/>
    <s v="30/11/2018"/>
  </r>
  <r>
    <s v="VPA6"/>
    <x v="1269"/>
    <x v="1"/>
    <s v=""/>
    <s v="26th November,2018"/>
    <d v="2018-11-26T00:00:00"/>
    <s v="30th November,2018"/>
    <d v="2018-11-30T00:00:00"/>
    <s v="Michalicha Hezron Wachira"/>
    <s v="Male"/>
    <s v="99999"/>
    <s v="723517263"/>
    <s v="723517263"/>
    <s v=""/>
    <s v="729030803"/>
    <n v="36.959657"/>
    <n v="-0.35769499999999999"/>
    <s v="Nyeri"/>
    <s v="Kieni West"/>
    <s v="Mweiga"/>
    <s v="Samaki"/>
    <x v="0"/>
    <s v="Joram Gathogo Mutahi"/>
    <s v="Joram Gathogo Mutahi"/>
    <s v="723684776"/>
    <s v="Informal Business"/>
    <s v="MKD"/>
    <s v="Masonry"/>
    <s v="01/12/2018"/>
  </r>
  <r>
    <s v="VPA6"/>
    <x v="1270"/>
    <x v="1"/>
    <s v=""/>
    <s v="8th July,2018"/>
    <d v="2018-07-08T00:00:00"/>
    <s v="1st December,2018"/>
    <d v="2018-12-01T00:00:00"/>
    <s v="Njoronge David Ngaruiya"/>
    <s v="Male"/>
    <s v="8757638"/>
    <s v="795633811"/>
    <s v="2.55E+11"/>
    <s v=""/>
    <s v=""/>
    <n v="36.488342000000003"/>
    <n v="-0.33101700000000001"/>
    <s v="Nyandarua"/>
    <s v="Kipipiri"/>
    <s v="Wanjohi"/>
    <s v="Mutenguri"/>
    <x v="3"/>
    <s v="Anthony Ndungu Kamau"/>
    <s v="Anthony Ndungu Kamau"/>
    <s v="254722878722"/>
    <s v="Informal Business"/>
    <s v="MKD"/>
    <s v="Masonry"/>
    <s v="01/12/2018"/>
  </r>
  <r>
    <s v="VPA6"/>
    <x v="1271"/>
    <x v="1"/>
    <s v=""/>
    <s v="30th March,2018"/>
    <d v="2018-03-30T00:00:00"/>
    <s v="10th July,2018"/>
    <d v="2018-07-10T00:00:00"/>
    <s v="Milgo Alice"/>
    <s v="Female"/>
    <s v="30832409"/>
    <s v="727673784"/>
    <s v="727673784"/>
    <s v=""/>
    <s v=""/>
    <n v="35.384799000000001"/>
    <n v="-0.11536399999999999"/>
    <s v="Kericho"/>
    <s v="Kipkelion West"/>
    <s v="Kipteris"/>
    <s v="Korosyot"/>
    <x v="7"/>
    <s v="Geoffrey  Chumba"/>
    <s v="Geoffrey Chumba"/>
    <s v=""/>
    <s v="Informal Business"/>
    <s v="MKD"/>
    <s v="Masonry"/>
    <s v="02/12/2018"/>
  </r>
  <r>
    <s v="VPA6"/>
    <x v="1272"/>
    <x v="1"/>
    <s v=""/>
    <s v="20th September,2017"/>
    <d v="2017-09-20T00:00:00"/>
    <s v="15th January,2018"/>
    <d v="2018-01-15T00:00:00"/>
    <s v="Rono Florence"/>
    <s v="Female"/>
    <s v="99999"/>
    <s v="703742460"/>
    <s v="703742460"/>
    <s v=""/>
    <s v=""/>
    <n v="35.384971"/>
    <n v="-0.123542"/>
    <s v="Kericho"/>
    <s v="Kipkelion West"/>
    <s v="Kipteres"/>
    <s v="Kipteres"/>
    <x v="7"/>
    <s v="Wesley Kipyegon"/>
    <s v="Wesley Kipyegon"/>
    <s v=""/>
    <s v="Informal Business"/>
    <s v="MKD"/>
    <s v="Masonry"/>
    <s v="02/12/2018"/>
  </r>
  <r>
    <s v="VPA6"/>
    <x v="1273"/>
    <x v="1"/>
    <s v=""/>
    <s v="23rd August,2017"/>
    <d v="2017-08-23T00:00:00"/>
    <s v="15th December,2017"/>
    <d v="2017-12-15T00:00:00"/>
    <s v="Bartai Daisy"/>
    <s v="Female"/>
    <s v="30789294"/>
    <s v="0765822624"/>
    <s v="765822624"/>
    <s v=""/>
    <s v=""/>
    <n v="35.387981000000003"/>
    <n v="-0.121861"/>
    <s v="Kericho"/>
    <s v="Kipkelion West"/>
    <s v="Kipteris"/>
    <s v="Kipteres"/>
    <x v="7"/>
    <s v="Josphat Langat"/>
    <s v="Josphat"/>
    <s v=""/>
    <s v="Informal Business"/>
    <s v="MKD"/>
    <s v="Masonry"/>
    <s v="02/12/2018"/>
  </r>
  <r>
    <s v="VPA6"/>
    <x v="1274"/>
    <x v="1"/>
    <s v=""/>
    <s v="5th June,2017"/>
    <d v="2017-06-05T00:00:00"/>
    <s v="5th September,2017"/>
    <d v="2017-09-05T00:00:00"/>
    <s v="Kikwai Milka"/>
    <s v="Female"/>
    <s v="28616476"/>
    <s v="0704830311"/>
    <s v="704830311"/>
    <s v=""/>
    <s v="728517832"/>
    <n v="35.384329000000001"/>
    <n v="-0.11289399999999999"/>
    <s v="Kericho"/>
    <s v="Kipkelion West"/>
    <s v="Kipteris"/>
    <s v="Korosyot"/>
    <x v="7"/>
    <s v="Benard Kirui"/>
    <s v="Benard Kirui"/>
    <s v=""/>
    <s v="Informal Business"/>
    <s v="MKD"/>
    <s v="Masonry"/>
    <s v="02/12/2018"/>
  </r>
  <r>
    <s v="VPA6"/>
    <x v="1275"/>
    <x v="1"/>
    <s v=""/>
    <s v="27th November,2017"/>
    <d v="2017-11-27T00:00:00"/>
    <s v="15th March,2018"/>
    <d v="2018-03-15T00:00:00"/>
    <s v="Koskei Dinah"/>
    <s v="Female"/>
    <s v="5235203"/>
    <s v="728770421"/>
    <s v="728770421"/>
    <s v=""/>
    <s v=""/>
    <n v="35.385227"/>
    <n v="-0.10876"/>
    <s v="Kericho"/>
    <s v="Kipkelion West"/>
    <s v="Kipteris"/>
    <s v="Korosyot"/>
    <x v="7"/>
    <s v="Stanley Mutai"/>
    <s v="Stanley Mutai"/>
    <s v=""/>
    <s v="Informal Business"/>
    <s v="MKD"/>
    <s v="Masonry"/>
    <s v="02/12/2018"/>
  </r>
  <r>
    <s v="VPA6"/>
    <x v="1276"/>
    <x v="1"/>
    <s v=""/>
    <s v="19th September,2017"/>
    <d v="2017-09-19T00:00:00"/>
    <s v="18th November,2017"/>
    <d v="2017-11-18T00:00:00"/>
    <s v="Chumba Lydia"/>
    <s v="Female"/>
    <s v="31151628"/>
    <s v="708225014"/>
    <s v="708225014"/>
    <s v=""/>
    <s v=""/>
    <n v="35.389301000000003"/>
    <n v="-0.115382"/>
    <s v="Kericho"/>
    <s v="Kipkelion West"/>
    <s v="Kipteris"/>
    <s v="Kaptuiya"/>
    <x v="7"/>
    <s v="Geoffrey  Chumba"/>
    <s v="Geoffrey Chumba"/>
    <s v=""/>
    <s v="Informal Business"/>
    <s v="MKD"/>
    <s v="Masonry"/>
    <s v="02/12/2018"/>
  </r>
  <r>
    <s v="VPA6"/>
    <x v="1277"/>
    <x v="1"/>
    <s v=""/>
    <s v="20th June,2017"/>
    <d v="2017-06-20T00:00:00"/>
    <s v="15th September,2017"/>
    <d v="2017-09-15T00:00:00"/>
    <s v="Cheruiyot Betty"/>
    <s v="Female"/>
    <s v="21730431"/>
    <s v="724312202"/>
    <s v="724312202"/>
    <s v=""/>
    <s v=""/>
    <n v="35.385995000000001"/>
    <n v="-0.122764"/>
    <s v="Kericho"/>
    <s v="Kipkelion West"/>
    <s v="Kipteris"/>
    <s v="Kipteris"/>
    <x v="7"/>
    <s v="Josphat Langat"/>
    <s v="Josphat Langat"/>
    <s v=""/>
    <s v="Informal Business"/>
    <s v="MKD"/>
    <s v="Masonry"/>
    <s v="02/12/2018"/>
  </r>
  <r>
    <s v="VPA6"/>
    <x v="1278"/>
    <x v="1"/>
    <s v=""/>
    <s v="23rd December,2017"/>
    <d v="2017-12-23T00:00:00"/>
    <s v="2nd March,2018"/>
    <d v="2018-03-02T00:00:00"/>
    <s v="Bartai Jane"/>
    <s v="Female"/>
    <s v="13103312"/>
    <s v="713307085"/>
    <s v="713307085"/>
    <s v=""/>
    <s v=""/>
    <n v="35.387875000000001"/>
    <n v="-0.122644"/>
    <s v="Kericho"/>
    <s v="Kipkelion West"/>
    <s v="Kipteris"/>
    <s v="Kimugul"/>
    <x v="7"/>
    <s v="Geoffrey  Chumba"/>
    <s v="Geoffrey Chumba"/>
    <s v=""/>
    <s v="Informal Business"/>
    <s v="MKD"/>
    <s v="Masonry"/>
    <s v="02/12/2018"/>
  </r>
  <r>
    <s v="VPA6"/>
    <x v="1279"/>
    <x v="1"/>
    <s v=""/>
    <s v="14th April,2018"/>
    <d v="2018-04-14T00:00:00"/>
    <s v="4th July,2018"/>
    <d v="2018-07-04T00:00:00"/>
    <s v="Byomdo Jane"/>
    <s v="Female"/>
    <s v="7626380"/>
    <s v="0712401726"/>
    <s v="712401726"/>
    <s v=""/>
    <s v=""/>
    <n v="35.385852"/>
    <n v="-0.115935"/>
    <s v="Kericho"/>
    <s v="Kipkelion West"/>
    <s v="Kipteris"/>
    <s v="Korosyot"/>
    <x v="7"/>
    <s v="Benjamin Cheruiyot"/>
    <s v="Benjamin Cheruiyot"/>
    <s v=""/>
    <s v="Informal Business"/>
    <s v="MKD"/>
    <s v="Masonry"/>
    <s v="02/12/2018"/>
  </r>
  <r>
    <s v="VPA6"/>
    <x v="1280"/>
    <x v="1"/>
    <s v=""/>
    <s v="25th July,2017"/>
    <d v="2017-07-25T00:00:00"/>
    <s v="16th November,2017"/>
    <d v="2017-11-16T00:00:00"/>
    <s v="Koros Nancy"/>
    <s v="Female"/>
    <s v="99999"/>
    <s v="715110890"/>
    <s v="715110890"/>
    <s v=""/>
    <s v=""/>
    <n v="35.391103000000001"/>
    <n v="-0.11117100000000001"/>
    <s v="Kericho"/>
    <s v="Kipkelion West"/>
    <s v="Kipteris"/>
    <s v="Kaptuiya"/>
    <x v="7"/>
    <s v="Wesley Kipyegon"/>
    <s v="Wesley Kipyegon"/>
    <s v=""/>
    <s v="Informal Business"/>
    <s v="MKD"/>
    <s v="Masonry"/>
    <s v="02/12/2018"/>
  </r>
  <r>
    <s v="VPA6"/>
    <x v="1281"/>
    <x v="1"/>
    <s v=""/>
    <s v="1st June,2017"/>
    <d v="2017-06-01T00:00:00"/>
    <s v="15th September,2017"/>
    <d v="2017-09-15T00:00:00"/>
    <s v="Ngeno Susan"/>
    <s v="Female"/>
    <s v="33890116"/>
    <s v="796199102"/>
    <s v="796199102"/>
    <s v=""/>
    <s v=""/>
    <n v="35.391827999999997"/>
    <n v="-0.112139"/>
    <s v="Kericho"/>
    <s v="Kipkelion West"/>
    <s v="Kipteris"/>
    <s v="Kaptuiya"/>
    <x v="7"/>
    <s v="Wesley Kipyegon"/>
    <s v="Wesley Kipyegon"/>
    <s v=""/>
    <s v="Informal Business"/>
    <s v="MKD"/>
    <s v="Masonry"/>
    <s v="02/12/2018"/>
  </r>
  <r>
    <s v="VPA6"/>
    <x v="1282"/>
    <x v="1"/>
    <s v=""/>
    <s v="3rd August,2017"/>
    <d v="2017-08-03T00:00:00"/>
    <s v="15th December,2017"/>
    <d v="2017-12-15T00:00:00"/>
    <s v="Rotich Winny"/>
    <s v="Female"/>
    <s v="99999"/>
    <s v="701882010"/>
    <s v="701882010"/>
    <s v=""/>
    <s v=""/>
    <n v="35.386302999999998"/>
    <n v="-0.123348"/>
    <s v="Kericho"/>
    <s v="Kipkelion West"/>
    <s v="Kipteris"/>
    <s v="Kipteres"/>
    <x v="7"/>
    <s v="Josphat Langat"/>
    <s v="Josphat Langat"/>
    <s v=""/>
    <s v="Informal Business"/>
    <s v="MKD"/>
    <s v="Masonry"/>
    <s v="02/12/2018"/>
  </r>
  <r>
    <s v="VPA6"/>
    <x v="1283"/>
    <x v="1"/>
    <s v=""/>
    <s v="23rd September,2017"/>
    <d v="2017-09-23T00:00:00"/>
    <s v="2nd March,2018"/>
    <d v="2018-03-02T00:00:00"/>
    <s v="Milgo Salina"/>
    <s v="Female"/>
    <s v="2077718"/>
    <s v="740946958"/>
    <s v="740946958"/>
    <s v=""/>
    <s v=""/>
    <n v="35.380473000000002"/>
    <n v="-0.107667"/>
    <s v="Kericho"/>
    <s v="Kipkelion West"/>
    <s v="Kipteris"/>
    <s v="Korosyot"/>
    <x v="7"/>
    <s v="Stanley Mutai"/>
    <s v="Stanley Mutai"/>
    <s v=""/>
    <s v="Informal Business"/>
    <s v="MKD"/>
    <s v="Masonry"/>
    <s v="02/12/2018"/>
  </r>
  <r>
    <s v="VPA6"/>
    <x v="1284"/>
    <x v="1"/>
    <s v=""/>
    <s v="30th August,2018"/>
    <d v="2018-08-30T00:00:00"/>
    <s v="29th November,2018"/>
    <d v="2018-11-29T00:00:00"/>
    <s v="Chumo Rusi"/>
    <s v="Female"/>
    <s v="35739967"/>
    <s v="706115813"/>
    <s v="706115813"/>
    <s v=""/>
    <s v=""/>
    <n v="35.386153999999998"/>
    <n v="-0.13717799999999999"/>
    <s v="Kericho"/>
    <s v="Kipkelion West"/>
    <s v="Kipteris"/>
    <s v="Kabngetuny"/>
    <x v="7"/>
    <s v="Benard Kirui"/>
    <s v="Benard Kirui"/>
    <s v=""/>
    <s v="Informal Business"/>
    <s v="MKD"/>
    <s v="Masonry"/>
    <s v="02/12/2018"/>
  </r>
  <r>
    <s v="VPA6"/>
    <x v="1285"/>
    <x v="1"/>
    <s v=""/>
    <s v="22nd August,2017"/>
    <d v="2017-08-22T00:00:00"/>
    <s v="15th December,2017"/>
    <d v="2017-12-15T00:00:00"/>
    <s v="Tororei Joyce"/>
    <s v="Female"/>
    <s v="20183975"/>
    <s v="0724568816"/>
    <s v="724568816"/>
    <s v=""/>
    <s v=""/>
    <n v="35.386069999999997"/>
    <n v="-0.1363"/>
    <s v="Kericho"/>
    <s v="Kipkelion West"/>
    <s v="Kipteris"/>
    <s v="Kabngetuny"/>
    <x v="7"/>
    <s v="Josphat Langat"/>
    <s v="Josphat"/>
    <s v=""/>
    <s v="Informal Business"/>
    <s v="MKD"/>
    <s v="Masonry"/>
    <s v="02/12/2018"/>
  </r>
  <r>
    <s v="VPA6"/>
    <x v="1286"/>
    <x v="1"/>
    <s v=""/>
    <s v="7th October,2017"/>
    <d v="2017-10-07T00:00:00"/>
    <s v="15th March,2018"/>
    <d v="2018-03-15T00:00:00"/>
    <s v="Bett Sally C"/>
    <s v="Female"/>
    <s v="26091595"/>
    <s v="705532466"/>
    <s v="705532466"/>
    <s v=""/>
    <s v=""/>
    <n v="35.382618000000001"/>
    <n v="-0.106818"/>
    <s v="Kericho"/>
    <s v="Kipkelion West"/>
    <s v="Kipteris"/>
    <s v="Korosyot"/>
    <x v="3"/>
    <s v="Benard Kirui"/>
    <s v="Benard Kirui"/>
    <s v=""/>
    <s v="Informal Business"/>
    <s v="MKD"/>
    <s v="Masonry"/>
    <s v="02/12/2018"/>
  </r>
  <r>
    <s v="VPA6"/>
    <x v="1287"/>
    <x v="1"/>
    <s v=""/>
    <s v="27th February,2018"/>
    <d v="2018-02-27T00:00:00"/>
    <s v="15th May,2018"/>
    <d v="2018-05-15T00:00:00"/>
    <s v="Marindany Mary"/>
    <s v="Female"/>
    <s v="4752286"/>
    <s v="713790329"/>
    <s v="713790329"/>
    <s v=""/>
    <s v=""/>
    <n v="35.386521999999999"/>
    <n v="-0.11644699999999999"/>
    <s v="Kericho"/>
    <s v="Kipkelion West"/>
    <s v="Kipteris"/>
    <s v="Korosyot"/>
    <x v="3"/>
    <s v="Stanley Mutai"/>
    <s v="Stanley Mutai"/>
    <s v=""/>
    <s v="Informal Business"/>
    <s v="MKD"/>
    <s v="Masonry"/>
    <s v="02/12/2018"/>
  </r>
  <r>
    <s v="VPA6"/>
    <x v="1288"/>
    <x v="1"/>
    <s v=""/>
    <s v="11th June,2017"/>
    <d v="2017-06-11T00:00:00"/>
    <s v="15th September,2017"/>
    <d v="2017-09-15T00:00:00"/>
    <s v="Siele Rosa"/>
    <s v="Female"/>
    <s v="6606760"/>
    <s v="720209130"/>
    <s v="720209130"/>
    <s v=""/>
    <s v=""/>
    <n v="35.393985999999998"/>
    <n v="-0.14525299999999999"/>
    <s v="Kericho"/>
    <s v="Kipkelion West"/>
    <s v="Kipteris"/>
    <s v="Songonyet"/>
    <x v="7"/>
    <s v="Aron Cheruiyot"/>
    <s v="Aron Cheruiyot"/>
    <s v=""/>
    <s v="Informal Business"/>
    <s v="MKD"/>
    <s v="Masonry"/>
    <s v="02/12/2018"/>
  </r>
  <r>
    <s v="VPA6"/>
    <x v="1289"/>
    <x v="1"/>
    <s v=""/>
    <s v="30th September,2017"/>
    <d v="2017-09-30T00:00:00"/>
    <s v="15th November,2017"/>
    <d v="2017-11-15T00:00:00"/>
    <s v="Rotich Elizabeth Chelangat"/>
    <s v="Female"/>
    <s v="1766599"/>
    <s v="702601697"/>
    <s v="702601697"/>
    <s v=""/>
    <s v=""/>
    <n v="35.393715999999998"/>
    <n v="-0.114983"/>
    <s v="Kericho"/>
    <s v="Kipkelion West"/>
    <s v="Kipteris"/>
    <s v="Kaptuiya"/>
    <x v="7"/>
    <s v="Joyce Tonui"/>
    <s v="Joyce Tonui"/>
    <s v=""/>
    <s v="Informal Business"/>
    <s v="MKD"/>
    <s v="Masonry"/>
    <s v="02/12/2018"/>
  </r>
  <r>
    <s v="VPA6"/>
    <x v="1290"/>
    <x v="1"/>
    <s v=""/>
    <s v="17th January,2017"/>
    <d v="2017-01-17T00:00:00"/>
    <s v="2nd March,2017"/>
    <d v="2017-03-02T00:00:00"/>
    <s v="Kirui Christine Chebii"/>
    <s v="Female"/>
    <s v="99999"/>
    <s v="0725393915"/>
    <s v="725393915"/>
    <s v=""/>
    <s v=""/>
    <n v="35.385176000000001"/>
    <n v="-0.10725800000000001"/>
    <s v="Kericho"/>
    <s v="Kipkelion West"/>
    <s v="Kipteris"/>
    <s v="Korosyot"/>
    <x v="7"/>
    <s v="Joyce Tonui"/>
    <s v="Joyce Tonui"/>
    <s v=""/>
    <s v="Informal Business"/>
    <s v="MKD"/>
    <s v="Masonry"/>
    <s v="02/12/2018"/>
  </r>
  <r>
    <s v="VPA6"/>
    <x v="1291"/>
    <x v="2"/>
    <s v="Abandoned"/>
    <s v="31st October,2017"/>
    <d v="2017-10-31T00:00:00"/>
    <s v="18th January,2018"/>
    <d v="2018-01-18T00:00:00"/>
    <s v="Rotich Janeth"/>
    <s v="Female"/>
    <s v="20247604"/>
    <s v="0726413998"/>
    <s v="726413998"/>
    <s v=""/>
    <s v=""/>
    <n v="35.389087000000004"/>
    <n v="-0.116231"/>
    <s v="Kericho"/>
    <s v="Kipkelion West"/>
    <s v="Kipteris"/>
    <s v="Kaptuiya"/>
    <x v="7"/>
    <s v="Joyce Tonui"/>
    <s v="Joyce Tonui"/>
    <s v=""/>
    <s v="Informal Business"/>
    <s v="MKD"/>
    <s v="Masonry"/>
    <s v="02/12/2018"/>
  </r>
  <r>
    <s v="VPA6"/>
    <x v="1292"/>
    <x v="1"/>
    <s v=""/>
    <s v="25th August,2017"/>
    <d v="2017-08-25T00:00:00"/>
    <s v="15th November,2017"/>
    <d v="2017-11-15T00:00:00"/>
    <s v="Chumoh Eddy Chepkirui"/>
    <s v="Female"/>
    <s v="20596615"/>
    <s v="724318917"/>
    <s v="724318917"/>
    <s v=""/>
    <s v=""/>
    <n v="35.392563000000003"/>
    <n v="-0.114285"/>
    <s v="Kericho"/>
    <s v="Kipkelion West"/>
    <s v="Kipteris"/>
    <s v="Kaptuiya"/>
    <x v="7"/>
    <s v="Joyce Tonui"/>
    <s v="Joyce Tonui"/>
    <s v=""/>
    <s v="Informal Business"/>
    <s v="MKD"/>
    <s v="Masonry"/>
    <s v="02/12/2018"/>
  </r>
  <r>
    <s v="VPA6"/>
    <x v="1293"/>
    <x v="1"/>
    <s v=""/>
    <s v="30th July,2017"/>
    <d v="2017-07-30T00:00:00"/>
    <s v="15th September,2017"/>
    <d v="2017-09-15T00:00:00"/>
    <s v="Kemboi Irene"/>
    <s v="Female"/>
    <s v="24804181"/>
    <s v="722884326"/>
    <s v="722884326"/>
    <s v=""/>
    <s v=""/>
    <n v="35.394495999999997"/>
    <n v="-0.113649"/>
    <s v="Kericho"/>
    <s v="Kipkelion West"/>
    <s v="Kipteris"/>
    <s v="Kaptuiya"/>
    <x v="7"/>
    <s v="Joyce Tonui"/>
    <s v="Joyce Tonui"/>
    <s v=""/>
    <s v="Informal Business"/>
    <s v="MKD"/>
    <s v="Masonry"/>
    <s v="02/12/2018"/>
  </r>
  <r>
    <s v="VPA6"/>
    <x v="1294"/>
    <x v="1"/>
    <s v=""/>
    <s v="27th June,2018"/>
    <d v="2018-06-27T00:00:00"/>
    <s v="24th October,2018"/>
    <d v="2018-10-24T00:00:00"/>
    <s v="Kitur Esther"/>
    <s v="Female"/>
    <s v="99999"/>
    <s v="723678054"/>
    <s v="723678054"/>
    <s v=""/>
    <s v=""/>
    <n v="35.384343000000001"/>
    <n v="-0.11340799999999999"/>
    <s v="Kericho"/>
    <s v="Kipkelion West"/>
    <s v="Kipteris"/>
    <s v="Korosyot"/>
    <x v="7"/>
    <s v="Wesley Kipyegon"/>
    <s v="Wesley Kipyegon"/>
    <s v=""/>
    <s v="Informal Business"/>
    <s v="MKD"/>
    <s v="Masonry"/>
    <s v="02/12/2018"/>
  </r>
  <r>
    <s v="VPA6"/>
    <x v="1295"/>
    <x v="1"/>
    <s v=""/>
    <s v="29th October,2017"/>
    <d v="2017-10-29T00:00:00"/>
    <s v="18th January,2018"/>
    <d v="2018-01-18T00:00:00"/>
    <s v="Bor Janet"/>
    <s v="Female"/>
    <s v="99999"/>
    <s v="729593098"/>
    <s v="729593098"/>
    <s v=""/>
    <s v=""/>
    <n v="35.400776999999998"/>
    <n v="-0.105697"/>
    <s v="Kericho"/>
    <s v="Kipkelion West"/>
    <s v="Kipteris"/>
    <s v="Ndubusat"/>
    <x v="7"/>
    <s v="Agnes Koech"/>
    <s v="Agnes Koech"/>
    <s v=""/>
    <s v="Informal Business"/>
    <s v="MKD"/>
    <s v="Masonry"/>
    <s v="02/12/2018"/>
  </r>
  <r>
    <s v="VPA6"/>
    <x v="1296"/>
    <x v="1"/>
    <s v=""/>
    <s v="21st March,2017"/>
    <d v="2017-03-21T00:00:00"/>
    <s v="15th June,2017"/>
    <d v="2017-06-15T00:00:00"/>
    <s v="Chelangat Agnes"/>
    <s v="Female"/>
    <s v="23053997"/>
    <s v="0729861908"/>
    <s v="729861908"/>
    <s v=""/>
    <s v=""/>
    <n v="35.382641999999997"/>
    <n v="-0.146367"/>
    <s v="Kericho"/>
    <s v="Kipkelion West"/>
    <s v="Kipteres"/>
    <s v="Kapngetuny"/>
    <x v="7"/>
    <s v="Geoffrey  Chumba"/>
    <s v="Geoffrey Chumba"/>
    <s v=""/>
    <s v="Informal Business"/>
    <s v="MKD"/>
    <s v="Masonry"/>
    <s v="02/12/2018"/>
  </r>
  <r>
    <s v="VPA6"/>
    <x v="1297"/>
    <x v="1"/>
    <s v=""/>
    <s v="30th January,2017"/>
    <d v="2017-01-30T00:00:00"/>
    <s v="15th March,2017"/>
    <d v="2017-03-15T00:00:00"/>
    <s v="Korir Florida"/>
    <s v="Female"/>
    <s v="99999"/>
    <s v="711164949"/>
    <s v="711164949"/>
    <s v=""/>
    <s v=""/>
    <n v="35.385907000000003"/>
    <n v="-0.115205"/>
    <s v="Kericho"/>
    <s v="Kipkelion West"/>
    <s v="Kipteris"/>
    <s v="Korosyot"/>
    <x v="7"/>
    <s v="Geoffrey  Chumba"/>
    <s v="Geoffrey Chumba"/>
    <s v=""/>
    <s v="Informal Business"/>
    <s v="MKD"/>
    <s v="Masonry"/>
    <s v="02/12/2018"/>
  </r>
  <r>
    <s v="VPA6"/>
    <x v="1298"/>
    <x v="1"/>
    <s v=""/>
    <s v="15th December,2017"/>
    <d v="2017-12-15T00:00:00"/>
    <s v="15th May,2018"/>
    <d v="2018-05-15T00:00:00"/>
    <s v="Ruto Judy Chepngeno"/>
    <s v="Female"/>
    <s v="32528985"/>
    <s v="723920045"/>
    <s v="723920045"/>
    <s v=""/>
    <s v=""/>
    <n v="35.386603000000001"/>
    <n v="-0.124348"/>
    <s v="Kericho"/>
    <s v="Kipkelion West"/>
    <s v="Kipteris"/>
    <s v="Kimugul"/>
    <x v="7"/>
    <s v="Wesley Kipyegon"/>
    <s v="Wesley Kipyegon"/>
    <s v=""/>
    <s v="Informal Business"/>
    <s v="MKD"/>
    <s v="Masonry"/>
    <s v="02/12/2018"/>
  </r>
  <r>
    <s v="VPA6"/>
    <x v="1299"/>
    <x v="1"/>
    <s v=""/>
    <s v="15th September,2017"/>
    <d v="2017-09-15T00:00:00"/>
    <s v="15th December,2017"/>
    <d v="2017-12-15T00:00:00"/>
    <s v="Bett Pascalia"/>
    <s v="Female"/>
    <s v="7626599"/>
    <s v="711340031"/>
    <s v="711340031"/>
    <s v=""/>
    <s v=""/>
    <n v="35.385936999999998"/>
    <n v="-0.12507299999999999"/>
    <s v="Kericho"/>
    <s v="Kipkelion West"/>
    <s v="Kipteris"/>
    <s v="Kimugul"/>
    <x v="7"/>
    <s v="Josphat Langat"/>
    <s v="Josphat Langat"/>
    <s v=""/>
    <s v="Informal Business"/>
    <s v="MKD"/>
    <s v="Masonry"/>
    <s v="02/12/2018"/>
  </r>
  <r>
    <s v="VPA6"/>
    <x v="1300"/>
    <x v="1"/>
    <s v=""/>
    <s v="28th March,2018"/>
    <d v="2018-03-28T00:00:00"/>
    <s v="5th July,2018"/>
    <d v="2018-07-05T00:00:00"/>
    <s v="Koskei Marcella"/>
    <s v="Female"/>
    <s v="99999"/>
    <s v="701875626"/>
    <s v="701875626"/>
    <s v=""/>
    <s v=""/>
    <n v="35.394255000000001"/>
    <n v="-0.111208"/>
    <s v="Kericho"/>
    <s v="Kipkelion West"/>
    <s v="Kipteris"/>
    <s v="Kaptuiya"/>
    <x v="7"/>
    <s v="Benard Kirui"/>
    <s v=""/>
    <s v=""/>
    <s v="Informal Business"/>
    <s v="MKD"/>
    <s v="Masonry"/>
    <s v="03/12/2018"/>
  </r>
  <r>
    <s v="VPA6"/>
    <x v="1301"/>
    <x v="2"/>
    <s v="Grievance"/>
    <s v="20th August,2017"/>
    <d v="2017-08-20T00:00:00"/>
    <s v="15th November,2017"/>
    <d v="2017-11-15T00:00:00"/>
    <s v="Sigilai Ruth"/>
    <s v="Female"/>
    <s v="7626589"/>
    <s v="702601705"/>
    <s v="702601705"/>
    <s v=""/>
    <s v=""/>
    <n v="35.394359999999999"/>
    <n v="-0.10831200000000001"/>
    <s v="Kericho"/>
    <s v="Kipkelion West"/>
    <s v="Kipteris"/>
    <s v="Kaptuiya"/>
    <x v="7"/>
    <s v="Agnes Koech"/>
    <s v="Agnes Koech"/>
    <s v="728276450"/>
    <s v="Informal Business"/>
    <s v="MKD"/>
    <s v="Masonry"/>
    <s v="03/12/2018"/>
  </r>
  <r>
    <s v="VPA6"/>
    <x v="1302"/>
    <x v="1"/>
    <s v=""/>
    <s v="12th August,2017"/>
    <d v="2017-08-12T00:00:00"/>
    <s v="18th November,2017"/>
    <d v="2017-11-18T00:00:00"/>
    <s v="Cheruiyot Ruth Chepkoech"/>
    <s v="Female"/>
    <s v="9726701"/>
    <s v="0757222797"/>
    <s v="757222797"/>
    <s v=""/>
    <s v=""/>
    <n v="35.395555000000002"/>
    <n v="-0.112275"/>
    <s v="Kericho"/>
    <s v="Kipkelion West"/>
    <s v="Kiteris"/>
    <s v="Kaptuiya"/>
    <x v="7"/>
    <s v="Stanley Mutai"/>
    <s v="Stanley Mutai"/>
    <s v="726798608"/>
    <s v="Informal Business"/>
    <s v="MKD"/>
    <s v="Masonry"/>
    <s v="03/12/2018"/>
  </r>
  <r>
    <s v="VPA6"/>
    <x v="1303"/>
    <x v="1"/>
    <s v=""/>
    <s v="4th October,2018"/>
    <d v="2018-10-04T00:00:00"/>
    <s v="23rd November,2018"/>
    <d v="2018-11-23T00:00:00"/>
    <s v="Chepngeno Winny"/>
    <s v="Female"/>
    <s v="99999"/>
    <s v="708015478"/>
    <s v="708015478"/>
    <s v=""/>
    <s v=""/>
    <n v="35.388297000000001"/>
    <n v="-0.11786000000000001"/>
    <s v="Kericho"/>
    <s v="Kipkelion West"/>
    <s v="Kipteris"/>
    <s v="Karosyot"/>
    <x v="7"/>
    <s v="Stanley Mutai"/>
    <s v=""/>
    <s v=""/>
    <s v="Informal Business"/>
    <s v="MKD"/>
    <s v="Masonry"/>
    <s v="03/12/2018"/>
  </r>
  <r>
    <s v="VPA6"/>
    <x v="1304"/>
    <x v="1"/>
    <s v=""/>
    <s v="30th April,2017"/>
    <d v="2017-04-30T00:00:00"/>
    <s v="15th September,2017"/>
    <d v="2017-09-15T00:00:00"/>
    <s v="Yegon Josephine"/>
    <s v="Female"/>
    <s v="99999"/>
    <s v="723225348"/>
    <s v="723225348"/>
    <s v=""/>
    <s v=""/>
    <n v="35.403557999999997"/>
    <n v="-0.109907"/>
    <s v="Kericho"/>
    <s v="Kipkelion West"/>
    <s v="Kipteris"/>
    <s v="Nbubusat"/>
    <x v="7"/>
    <s v="Aron Cheruiyot"/>
    <s v=""/>
    <s v=""/>
    <s v="Informal Business"/>
    <s v="MKD"/>
    <s v="Masonry"/>
    <s v="03/12/2018"/>
  </r>
  <r>
    <s v="VPA6"/>
    <x v="1305"/>
    <x v="1"/>
    <s v=""/>
    <s v="27th January,2016"/>
    <d v="2016-01-27T00:00:00"/>
    <s v="15th April,2018"/>
    <d v="2018-04-15T00:00:00"/>
    <s v="Cheptoo Rose"/>
    <s v="Female"/>
    <s v="13109684"/>
    <s v="0704688209"/>
    <s v="704688209"/>
    <s v=""/>
    <s v=""/>
    <n v="35.402107000000001"/>
    <n v="-0.110795"/>
    <s v="Kericho"/>
    <s v="Kipkelion West"/>
    <s v="Kipteris"/>
    <s v="Nyairobi"/>
    <x v="7"/>
    <s v="Robert Birgen"/>
    <s v="Null"/>
    <s v=""/>
    <s v="Informal Business"/>
    <s v="MKD"/>
    <s v="Masonry"/>
    <s v="03/12/2018"/>
  </r>
  <r>
    <s v="VPA6"/>
    <x v="1306"/>
    <x v="1"/>
    <s v=""/>
    <s v="30th July,2017"/>
    <d v="2017-07-30T00:00:00"/>
    <s v="15th December,2017"/>
    <d v="2017-12-15T00:00:00"/>
    <s v="Rono Stella Cherono"/>
    <s v="Female"/>
    <s v="99999"/>
    <s v="713414673"/>
    <s v="713414673"/>
    <s v=""/>
    <s v=""/>
    <n v="35.401049999999998"/>
    <n v="-0.113568"/>
    <s v="Kericho"/>
    <s v="Kipkelion West"/>
    <s v="Kipteris"/>
    <s v="Nyairobi"/>
    <x v="7"/>
    <s v="Benjamin Birgen"/>
    <s v=""/>
    <s v=""/>
    <s v="Informal Business"/>
    <s v="MKD"/>
    <s v="Masonry"/>
    <s v="03/12/2018"/>
  </r>
  <r>
    <s v="VPA6"/>
    <x v="1307"/>
    <x v="1"/>
    <s v=""/>
    <s v="12th August,2017"/>
    <d v="2017-08-12T00:00:00"/>
    <s v="17th November,2017"/>
    <d v="2017-11-17T00:00:00"/>
    <s v="Koskei Ireen"/>
    <s v="Female"/>
    <s v="20323506"/>
    <s v="713195877"/>
    <s v="713195877"/>
    <s v=""/>
    <s v="717057810"/>
    <n v="35.394894999999998"/>
    <n v="-0.109545"/>
    <s v="Kericho"/>
    <s v="Kipkelion West"/>
    <s v="Kipteris"/>
    <s v="Kaptuiya"/>
    <x v="7"/>
    <s v="Geoffrey  Chumba"/>
    <s v="Geoffrey Chumba"/>
    <s v="727673784"/>
    <s v="Informal Business"/>
    <s v="MKD"/>
    <s v="Masonry"/>
    <s v="03/12/2018"/>
  </r>
  <r>
    <s v="VPA6"/>
    <x v="1308"/>
    <x v="1"/>
    <s v=""/>
    <s v="29th May,2017"/>
    <d v="2017-05-29T00:00:00"/>
    <s v="15th November,2017"/>
    <d v="2017-11-15T00:00:00"/>
    <s v="Tonui Janet"/>
    <s v="Female"/>
    <s v="99999"/>
    <s v="713649627"/>
    <s v="713649627"/>
    <s v=""/>
    <s v=""/>
    <n v="35.400942999999998"/>
    <n v="-9.2661999999999994E-2"/>
    <s v="Kericho"/>
    <s v="Kipkelion West"/>
    <s v="Kipteris"/>
    <s v="Ndubusat"/>
    <x v="7"/>
    <s v="Benjamin Birgen"/>
    <s v=""/>
    <s v=""/>
    <s v="Informal Business"/>
    <s v="MKD"/>
    <s v="Masonry"/>
    <s v="03/12/2018"/>
  </r>
  <r>
    <s v="VPA6"/>
    <x v="1309"/>
    <x v="1"/>
    <s v=""/>
    <s v="29th August,2018"/>
    <d v="2018-08-29T00:00:00"/>
    <s v="5th November,2018"/>
    <d v="2018-11-05T00:00:00"/>
    <s v="Yegon Lily"/>
    <s v="Female"/>
    <s v="99999"/>
    <s v="708241313"/>
    <s v="708241313"/>
    <s v=""/>
    <s v=""/>
    <n v="35.396898999999998"/>
    <n v="-0.100844"/>
    <s v="Kericho"/>
    <s v="Kipkelion West"/>
    <s v="Kipteris"/>
    <s v="Ndubusat"/>
    <x v="7"/>
    <s v="Agnes Koech"/>
    <s v=""/>
    <s v=""/>
    <s v="Informal Business"/>
    <s v="MKD"/>
    <s v="Masonry"/>
    <s v="03/12/2018"/>
  </r>
  <r>
    <s v="VPA6"/>
    <x v="1310"/>
    <x v="1"/>
    <s v=""/>
    <s v="29th August,2017"/>
    <d v="2017-08-29T00:00:00"/>
    <s v="18th November,2017"/>
    <d v="2017-11-18T00:00:00"/>
    <s v="Langat Ann"/>
    <s v="Female"/>
    <s v="99999"/>
    <s v="0741893521"/>
    <s v="741893521"/>
    <s v=""/>
    <s v=""/>
    <n v="35.399583"/>
    <n v="-0.102002"/>
    <s v="Kericho"/>
    <s v="Kipkelion West"/>
    <s v="Kipteris"/>
    <s v="Ndubusat"/>
    <x v="7"/>
    <s v="Aron cheruiyot"/>
    <s v=""/>
    <s v=""/>
    <s v="Informal Business"/>
    <s v="MKD"/>
    <s v="Masonry"/>
    <s v="03/12/2018"/>
  </r>
  <r>
    <s v="VPA6"/>
    <x v="1311"/>
    <x v="1"/>
    <s v=""/>
    <s v="29th July,2017"/>
    <d v="2017-07-29T00:00:00"/>
    <s v="15th November,2017"/>
    <d v="2017-11-15T00:00:00"/>
    <s v="Maritim Ruth Chepchirchir"/>
    <s v="Female"/>
    <s v="2035007"/>
    <s v="0714570543"/>
    <s v="714570543"/>
    <s v=""/>
    <s v=""/>
    <n v="35.395980000000002"/>
    <n v="-9.5942E-2"/>
    <s v="Kericho"/>
    <s v="Kipkelion West"/>
    <s v="Kipteris"/>
    <s v="Ndubusat"/>
    <x v="7"/>
    <s v="Joyce tonui"/>
    <s v=""/>
    <s v=""/>
    <s v="Informal Business"/>
    <s v="MKD"/>
    <s v="Masonry"/>
    <s v="03/12/2018"/>
  </r>
  <r>
    <s v="VPA6"/>
    <x v="1312"/>
    <x v="0"/>
    <s v="Grievance"/>
    <s v="28th February,2018"/>
    <d v="2018-02-28T00:00:00"/>
    <s v="4th July,2018"/>
    <d v="2018-07-04T00:00:00"/>
    <s v="Tonui Jane"/>
    <s v="Female"/>
    <s v="20325538"/>
    <s v="711380895"/>
    <s v="711380895"/>
    <s v=""/>
    <s v=""/>
    <n v="35.387568000000002"/>
    <n v="-0.11271"/>
    <s v="Kericho"/>
    <s v="Kipkelion West"/>
    <s v="Kipteris"/>
    <s v="Korosyot"/>
    <x v="7"/>
    <s v="Benjamin Birgen"/>
    <s v="Benjamin Birgen"/>
    <s v="706490066"/>
    <s v="Informal Business"/>
    <s v="MKD"/>
    <s v="Masonry"/>
    <s v="03/12/2018"/>
  </r>
  <r>
    <s v="VPA6"/>
    <x v="1313"/>
    <x v="1"/>
    <s v=""/>
    <s v="28th February,2018"/>
    <d v="2018-02-28T00:00:00"/>
    <s v="4th July,2018"/>
    <d v="2018-07-04T00:00:00"/>
    <s v="Too Everline"/>
    <s v="Female"/>
    <s v="25437422"/>
    <s v="711149454"/>
    <s v="711149454"/>
    <s v=""/>
    <s v=""/>
    <n v="35.387647000000001"/>
    <n v="-0.111927"/>
    <s v="Kericho"/>
    <s v="Kipkelion West"/>
    <s v="Kipteris"/>
    <s v="Korosyot"/>
    <x v="7"/>
    <s v="Agnes Koech"/>
    <s v="Agnes Koech"/>
    <s v="728276450"/>
    <s v="Informal Business"/>
    <s v="MKD"/>
    <s v="Masonry"/>
    <s v="03/12/2018"/>
  </r>
  <r>
    <s v="VPA6"/>
    <x v="1314"/>
    <x v="1"/>
    <s v=""/>
    <s v="28th March,2018"/>
    <d v="2018-03-28T00:00:00"/>
    <s v="4th July,2018"/>
    <d v="2018-07-04T00:00:00"/>
    <s v="Rotich Emmy"/>
    <s v="Female"/>
    <s v="99999"/>
    <s v="0706144773"/>
    <s v="706144773"/>
    <s v=""/>
    <s v="716691704"/>
    <n v="35.389847000000003"/>
    <n v="-0.11401"/>
    <s v="Kericho"/>
    <s v="Kipkelion West"/>
    <s v="Chepkechei"/>
    <s v="Kaptuiya"/>
    <x v="7"/>
    <s v="Wesley Kipyegon"/>
    <s v="Wesley Kipyegon"/>
    <s v="726581600"/>
    <s v="Informal Business"/>
    <s v="MKD"/>
    <s v="Masonry"/>
    <s v="03/12/2018"/>
  </r>
  <r>
    <s v="VPA6"/>
    <x v="1315"/>
    <x v="1"/>
    <s v=""/>
    <s v="28th September,2017"/>
    <d v="2017-09-28T00:00:00"/>
    <s v="15th November,2017"/>
    <d v="2017-11-15T00:00:00"/>
    <s v="Mutai Rose"/>
    <s v="Female"/>
    <s v="99999"/>
    <s v="729446148"/>
    <s v="729446148"/>
    <s v=""/>
    <s v=""/>
    <n v="35.393886999999999"/>
    <n v="-0.11099199999999999"/>
    <s v="Kericho"/>
    <s v="Kipkelion West"/>
    <s v="Kipteris"/>
    <s v="Kaptuiya"/>
    <x v="7"/>
    <s v="Wesley Kipyegon"/>
    <s v=""/>
    <s v=""/>
    <s v="Informal Business"/>
    <s v="MKD"/>
    <s v="Masonry"/>
    <s v="03/12/2018"/>
  </r>
  <r>
    <s v="VPA6"/>
    <x v="1316"/>
    <x v="1"/>
    <s v=""/>
    <s v="27th November,2017"/>
    <d v="2017-11-27T00:00:00"/>
    <s v="18th January,2018"/>
    <d v="2018-01-18T00:00:00"/>
    <s v="Koech Elizabeth"/>
    <s v="Female"/>
    <s v="99999"/>
    <s v="710907386"/>
    <s v="710907386"/>
    <s v=""/>
    <s v=""/>
    <n v="35.383543000000003"/>
    <n v="-0.104265"/>
    <s v="Kericho"/>
    <s v="Kipkelion West"/>
    <s v="Kipteris"/>
    <s v="Korosyot"/>
    <x v="7"/>
    <s v="Benjamin Cheruiyot"/>
    <s v="Benjamin Cheruiyot"/>
    <s v="720091630"/>
    <s v="Informal Business"/>
    <s v="MKD"/>
    <s v="Masonry"/>
    <s v="03/12/2018"/>
  </r>
  <r>
    <s v="VPA6"/>
    <x v="1317"/>
    <x v="1"/>
    <s v=""/>
    <s v="29th June,2017"/>
    <d v="2017-06-29T00:00:00"/>
    <s v="15th September,2017"/>
    <d v="2017-09-15T00:00:00"/>
    <s v="Maritim Grace"/>
    <s v="Female"/>
    <s v="99999"/>
    <s v="0721308249"/>
    <s v="721308249"/>
    <s v=""/>
    <s v=""/>
    <n v="35.388134999999998"/>
    <n v="-0.100477"/>
    <s v="Kericho"/>
    <s v="Kipkelion West"/>
    <s v="Kipteris"/>
    <s v="Kaptuiya"/>
    <x v="7"/>
    <s v="Agnes koech"/>
    <s v=""/>
    <s v=""/>
    <s v="Informal Business"/>
    <s v="MKD"/>
    <s v="Masonry"/>
    <s v="03/12/2018"/>
  </r>
  <r>
    <s v="VPA6"/>
    <x v="1318"/>
    <x v="1"/>
    <s v=""/>
    <s v="27th June,2017"/>
    <d v="2017-06-27T00:00:00"/>
    <s v="15th December,2017"/>
    <d v="2017-12-15T00:00:00"/>
    <s v="Birgen Ruth"/>
    <s v="Female"/>
    <s v="99999"/>
    <s v="715372448"/>
    <s v="715372448"/>
    <s v=""/>
    <s v=""/>
    <n v="35.382697"/>
    <n v="-0.10621"/>
    <s v="Kericho"/>
    <s v="Kipkelion West"/>
    <s v="Kipteris"/>
    <s v="Korosyot"/>
    <x v="7"/>
    <s v="Geoffrey  Chumba"/>
    <s v=""/>
    <s v=""/>
    <s v="Informal Business"/>
    <s v="MKD"/>
    <s v="Masonry"/>
    <s v="03/12/2018"/>
  </r>
  <r>
    <s v="VPA6"/>
    <x v="1319"/>
    <x v="1"/>
    <s v=""/>
    <s v="27th March,2018"/>
    <d v="2018-03-27T00:00:00"/>
    <s v="5th July,2018"/>
    <d v="2018-07-05T00:00:00"/>
    <s v="Koskei Ann"/>
    <s v="Female"/>
    <s v="99999"/>
    <s v="0796305003"/>
    <s v="796305003"/>
    <s v=""/>
    <s v=""/>
    <n v="35.382640000000002"/>
    <n v="-0.107325"/>
    <s v="Kericho"/>
    <s v="Kipkelion West"/>
    <s v="Kipteris"/>
    <s v="Korosyot"/>
    <x v="7"/>
    <s v="Geoffrey Ngeno"/>
    <s v=""/>
    <s v=""/>
    <s v="Informal Business"/>
    <s v="MKD"/>
    <s v="Masonry"/>
    <s v="03/12/2018"/>
  </r>
  <r>
    <s v="VPA6"/>
    <x v="1320"/>
    <x v="1"/>
    <s v=""/>
    <s v="27th September,2017"/>
    <d v="2017-09-27T00:00:00"/>
    <s v="15th December,2017"/>
    <d v="2017-12-15T00:00:00"/>
    <s v="Mutai Daisy"/>
    <s v="Female"/>
    <s v="99999"/>
    <s v="713695985"/>
    <s v="713695985"/>
    <s v=""/>
    <s v=""/>
    <n v="35.381155"/>
    <n v="-0.10815"/>
    <s v="Kericho"/>
    <s v="Kipkelion West"/>
    <s v="Kipteris"/>
    <s v="Korosyot"/>
    <x v="7"/>
    <s v="Benjamin Cheruiyot"/>
    <s v=""/>
    <s v=""/>
    <s v="Informal Business"/>
    <s v="MKD"/>
    <s v="Masonry"/>
    <s v="03/12/2018"/>
  </r>
  <r>
    <s v="VPA6"/>
    <x v="1321"/>
    <x v="1"/>
    <s v=""/>
    <s v="3rd October,2018"/>
    <d v="2018-10-03T00:00:00"/>
    <s v="22nd November,2018"/>
    <d v="2018-11-22T00:00:00"/>
    <s v="Lelgo Joseph"/>
    <s v="Male"/>
    <s v="13035923"/>
    <s v="711142524"/>
    <s v="711142524"/>
    <s v=""/>
    <s v=""/>
    <n v="35.385430999999997"/>
    <n v="-0.13356100000000001"/>
    <s v="Kericho"/>
    <s v="Kipkelion West"/>
    <s v="Kipteris"/>
    <s v="Kapngetuny"/>
    <x v="7"/>
    <s v="Geoffrey Ngeno"/>
    <s v="Null"/>
    <s v=""/>
    <s v="Informal Business"/>
    <s v="MKD"/>
    <s v="Masonry"/>
    <s v="03/12/2018"/>
  </r>
  <r>
    <s v="VPA6"/>
    <x v="1322"/>
    <x v="1"/>
    <s v=""/>
    <s v="27th September,2017"/>
    <d v="2017-09-27T00:00:00"/>
    <s v="15th December,2017"/>
    <d v="2017-12-15T00:00:00"/>
    <s v="Kikwai Salina"/>
    <s v="Female"/>
    <s v="11717573"/>
    <s v="715512954"/>
    <s v="715512954"/>
    <s v=""/>
    <s v=""/>
    <n v="35.383882"/>
    <n v="-0.112982"/>
    <s v="Kericho"/>
    <s v="Kipkelion West"/>
    <s v="Kipteris"/>
    <s v="Korosyot"/>
    <x v="7"/>
    <s v="Wesley Kipyegon"/>
    <s v=""/>
    <s v=""/>
    <s v="Informal Business"/>
    <s v="MKD"/>
    <s v="Masonry"/>
    <s v="03/12/2018"/>
  </r>
  <r>
    <s v="VPA6"/>
    <x v="1323"/>
    <x v="1"/>
    <s v=""/>
    <s v="27th March,2018"/>
    <d v="2018-03-27T00:00:00"/>
    <s v="5th July,2018"/>
    <d v="2018-07-05T00:00:00"/>
    <s v="Langat Faith"/>
    <s v="Female"/>
    <s v="35769427"/>
    <s v="701697455"/>
    <s v="701697455"/>
    <s v=""/>
    <s v=""/>
    <n v="35.384822999999997"/>
    <n v="-0.11334"/>
    <s v="Kericho"/>
    <s v="Kipkelion West"/>
    <s v="Kipteris"/>
    <s v="Korosyot"/>
    <x v="7"/>
    <s v="Geoffrey  Chumba"/>
    <s v="Null"/>
    <s v=""/>
    <s v="Informal Business"/>
    <s v="MKD"/>
    <s v="Masonry"/>
    <s v="03/12/2018"/>
  </r>
  <r>
    <s v="VPA6"/>
    <x v="1324"/>
    <x v="1"/>
    <s v=""/>
    <s v="23rd September,2017"/>
    <d v="2017-09-23T00:00:00"/>
    <s v="15th December,2017"/>
    <d v="2017-12-15T00:00:00"/>
    <s v="Langat Mercy"/>
    <s v="Female"/>
    <s v="99999"/>
    <s v="713088470"/>
    <s v="713088470"/>
    <s v=""/>
    <s v="714492700"/>
    <n v="35.388480000000001"/>
    <n v="-0.11730500000000001"/>
    <s v="Kericho"/>
    <s v="Kipkelion West"/>
    <s v="Kipteris"/>
    <s v="Korosyot"/>
    <x v="7"/>
    <s v="Joice Tonui"/>
    <s v=""/>
    <s v=""/>
    <s v="Informal Business"/>
    <s v="MKD"/>
    <s v="Masonry"/>
    <s v="03/12/2018"/>
  </r>
  <r>
    <s v="VPA6"/>
    <x v="1325"/>
    <x v="1"/>
    <s v=""/>
    <s v="23rd February,2017"/>
    <d v="2017-02-23T00:00:00"/>
    <s v="12th May,2017"/>
    <d v="2017-05-12T00:00:00"/>
    <s v="Bengat Eveline"/>
    <s v="Female"/>
    <s v="99999"/>
    <s v="701039833"/>
    <s v="701039833"/>
    <s v=""/>
    <s v=""/>
    <n v="35.386560000000003"/>
    <n v="-0.119572"/>
    <s v="Kericho"/>
    <s v="Kipkelion West"/>
    <s v="Kipteris"/>
    <s v="Kipteres"/>
    <x v="7"/>
    <s v="Geoffrey  Chumba"/>
    <s v=""/>
    <s v=""/>
    <s v="Informal Business"/>
    <s v="MKD"/>
    <s v="Masonry"/>
    <s v="03/12/2018"/>
  </r>
  <r>
    <s v="VPA6"/>
    <x v="1326"/>
    <x v="1"/>
    <s v=""/>
    <s v="22nd November,2017"/>
    <d v="2017-11-22T00:00:00"/>
    <s v="27th December,2017"/>
    <d v="2017-12-27T00:00:00"/>
    <s v="Muge Stella"/>
    <s v="Female"/>
    <s v="35749221"/>
    <s v="0715576404"/>
    <s v="715576404"/>
    <s v=""/>
    <s v=""/>
    <n v="35.385939999999998"/>
    <n v="-0.13750200000000001"/>
    <s v="Kericho"/>
    <s v="Kipkelion West"/>
    <s v="Kipteres"/>
    <s v="Kapngetuny"/>
    <x v="7"/>
    <s v="Geoffrey Ngeno"/>
    <s v="Geoffrey Ngeno"/>
    <s v="790758198"/>
    <s v="Informal Business"/>
    <s v="MKD"/>
    <s v="Masonry"/>
    <s v="03/12/2018"/>
  </r>
  <r>
    <s v="VPA6"/>
    <x v="1327"/>
    <x v="1"/>
    <s v=""/>
    <s v="23rd August,2017"/>
    <d v="2017-08-23T00:00:00"/>
    <s v="15th December,2017"/>
    <d v="2017-12-15T00:00:00"/>
    <s v="Rop Alice"/>
    <s v="Female"/>
    <s v="99999"/>
    <s v="0750181261"/>
    <s v="750181261"/>
    <s v=""/>
    <s v=""/>
    <n v="35.382917999999997"/>
    <n v="-0.12756000000000001"/>
    <s v="Kericho"/>
    <s v="Kipkelion West"/>
    <s v="Kipteris"/>
    <s v="Kipteres"/>
    <x v="7"/>
    <s v="Aron cheruiyot"/>
    <s v=""/>
    <s v=""/>
    <s v="Informal Business"/>
    <s v="MKD"/>
    <s v="Masonry"/>
    <s v="03/12/2018"/>
  </r>
  <r>
    <s v="VPA6"/>
    <x v="1328"/>
    <x v="1"/>
    <s v=""/>
    <s v="23rd November,2017"/>
    <d v="2017-11-23T00:00:00"/>
    <s v="18th January,2018"/>
    <d v="2018-01-18T00:00:00"/>
    <s v="Rotich Irine"/>
    <s v="Female"/>
    <s v="99999"/>
    <s v="704821130"/>
    <s v="704821130"/>
    <s v=""/>
    <s v=""/>
    <n v="35.387968000000001"/>
    <n v="-0.12048499999999999"/>
    <s v="Kericho"/>
    <s v="Kipkelion West"/>
    <s v="Kipteris"/>
    <s v="Kipteres"/>
    <x v="7"/>
    <s v="Wesley Kipyegon"/>
    <s v=""/>
    <s v=""/>
    <s v="Informal Business"/>
    <s v="MKD"/>
    <s v="Masonry"/>
    <s v="03/12/2018"/>
  </r>
  <r>
    <s v="VPA6"/>
    <x v="1329"/>
    <x v="1"/>
    <s v=""/>
    <s v="23rd September,2017"/>
    <d v="2017-09-23T00:00:00"/>
    <s v="15th December,2017"/>
    <d v="2017-12-15T00:00:00"/>
    <s v="Terer Edith"/>
    <s v="Female"/>
    <s v="99999"/>
    <s v="0726142717"/>
    <s v="726142717"/>
    <s v=""/>
    <s v=""/>
    <n v="35.388157999999997"/>
    <n v="-0.11894200000000001"/>
    <s v="Kericho"/>
    <s v="Kipkelion West"/>
    <s v="Kipteris"/>
    <s v="Kipteres"/>
    <x v="7"/>
    <s v="Wesley Kipyegon"/>
    <s v=""/>
    <s v=""/>
    <s v="Informal Business"/>
    <s v="MKD"/>
    <s v="Masonry"/>
    <s v="03/12/2018"/>
  </r>
  <r>
    <s v="VPA6"/>
    <x v="1330"/>
    <x v="1"/>
    <s v=""/>
    <s v="29th September,2017"/>
    <d v="2017-09-29T00:00:00"/>
    <s v="15th November,2017"/>
    <d v="2017-11-15T00:00:00"/>
    <s v="Koech Agnes"/>
    <s v="Female"/>
    <s v="99999"/>
    <s v="728276450"/>
    <s v="728276450"/>
    <s v=""/>
    <s v=""/>
    <n v="35.400212000000003"/>
    <n v="-0.103342"/>
    <s v="Kericho"/>
    <s v="Kipkelion West"/>
    <s v="Kipteris"/>
    <s v="Ndubusat"/>
    <x v="7"/>
    <s v="Agnes Koech"/>
    <s v=""/>
    <s v=""/>
    <s v="Informal Business"/>
    <s v="MKD"/>
    <s v="Masonry"/>
    <s v="03/12/2018"/>
  </r>
  <r>
    <s v="VPA6"/>
    <x v="1331"/>
    <x v="1"/>
    <s v=""/>
    <s v="28th December,2017"/>
    <d v="2017-12-28T00:00:00"/>
    <s v="15th March,2018"/>
    <d v="2018-03-15T00:00:00"/>
    <s v="Rotich Rebecca"/>
    <s v="Female"/>
    <s v="6608575"/>
    <s v="0700805119"/>
    <s v="700805119"/>
    <s v=""/>
    <s v=""/>
    <n v="35.385067999999997"/>
    <n v="-0.110918"/>
    <s v="Kericho"/>
    <s v="Kipkelion West"/>
    <s v="Kipteris"/>
    <s v="Korosyot"/>
    <x v="7"/>
    <s v="Geoffrey Ngeno"/>
    <s v="Geoffrey Ngeno"/>
    <s v="706867886"/>
    <s v="Informal Business"/>
    <s v="MKD"/>
    <s v="Masonry"/>
    <s v="03/12/2018"/>
  </r>
  <r>
    <s v="VPA6"/>
    <x v="1332"/>
    <x v="1"/>
    <s v=""/>
    <s v="28th December,2017"/>
    <d v="2017-12-28T00:00:00"/>
    <s v="7th April,2018"/>
    <d v="2018-04-07T00:00:00"/>
    <s v="Misik Viola"/>
    <s v="Female"/>
    <s v="20140210"/>
    <s v="0714852704"/>
    <s v="714852704"/>
    <s v=""/>
    <s v=""/>
    <n v="35.387416999999999"/>
    <n v="-0.107823"/>
    <s v="Kericho"/>
    <s v="Kipkelion West"/>
    <s v="Kiteris"/>
    <s v="Kosyot"/>
    <x v="7"/>
    <s v="Robert Birgen"/>
    <s v="Robert Birgen"/>
    <s v="738715297"/>
    <s v="Informal Business"/>
    <s v="MKD"/>
    <s v="Masonry"/>
    <s v="03/12/2018"/>
  </r>
  <r>
    <s v="VPA6"/>
    <x v="1333"/>
    <x v="1"/>
    <s v=""/>
    <s v="28th October,2017"/>
    <d v="2017-10-28T00:00:00"/>
    <s v="18th January,2018"/>
    <d v="2018-01-18T00:00:00"/>
    <s v="Melly Sharon"/>
    <s v="Female"/>
    <s v="28357438"/>
    <s v="707136921"/>
    <s v="707136921"/>
    <s v=""/>
    <s v="723933960"/>
    <n v="35.388717999999997"/>
    <n v="-0.11583"/>
    <s v="Kericho"/>
    <s v="Kipkelion West"/>
    <s v="Kipteris"/>
    <s v="Kaptuiya"/>
    <x v="7"/>
    <s v="Robert Birgen"/>
    <s v="Robert Birgen"/>
    <s v="738715297"/>
    <s v="Informal Business"/>
    <s v="MKD"/>
    <s v="Masonry"/>
    <s v="03/12/2018"/>
  </r>
  <r>
    <s v="VPA6"/>
    <x v="1334"/>
    <x v="1"/>
    <s v=""/>
    <s v="20th December,2017"/>
    <d v="2017-12-20T00:00:00"/>
    <s v="15th March,2018"/>
    <d v="2018-03-15T00:00:00"/>
    <s v="Cheruiyot Juliana"/>
    <s v="Female"/>
    <s v="7626408"/>
    <s v="718660292"/>
    <s v="718660292"/>
    <s v=""/>
    <s v=""/>
    <n v="35.389538000000002"/>
    <n v="-0.114205"/>
    <s v="Kericho"/>
    <s v="Kipkelion West"/>
    <s v="Kipteris"/>
    <s v="Kaptuiya"/>
    <x v="7"/>
    <s v="Geoffrey Ngeno"/>
    <s v="Geoffrey Ngeno"/>
    <s v="706867886"/>
    <s v="Informal Business"/>
    <s v="MKD"/>
    <s v="Masonry"/>
    <s v="03/12/2018"/>
  </r>
  <r>
    <s v="VPA6"/>
    <x v="1335"/>
    <x v="1"/>
    <s v=""/>
    <s v="27th May,2017"/>
    <d v="2017-05-27T00:00:00"/>
    <s v="15th September,2017"/>
    <d v="2017-09-15T00:00:00"/>
    <s v="Rono Eunice"/>
    <s v="Female"/>
    <s v="99999"/>
    <s v="721667095"/>
    <s v="721667095"/>
    <s v=""/>
    <s v=""/>
    <n v="35.383695000000003"/>
    <n v="-0.105147"/>
    <s v="Kericho"/>
    <s v="Kipkelion West"/>
    <s v="Kipteris"/>
    <s v="Korosyot"/>
    <x v="7"/>
    <s v="Stanley Mutai"/>
    <s v=""/>
    <s v=""/>
    <s v="Informal Business"/>
    <s v="MKD"/>
    <s v="Masonry"/>
    <s v="03/12/2018"/>
  </r>
  <r>
    <s v="VPA6"/>
    <x v="1336"/>
    <x v="1"/>
    <s v=""/>
    <s v="27th May,2017"/>
    <d v="2017-05-27T00:00:00"/>
    <s v="15th December,2017"/>
    <d v="2017-12-15T00:00:00"/>
    <s v="Birgen Scholar"/>
    <s v="Female"/>
    <s v="99999"/>
    <s v="716529292"/>
    <s v="716529292"/>
    <s v=""/>
    <s v=""/>
    <n v="35.383477999999997"/>
    <n v="-0.10627499999999999"/>
    <s v="Kericho"/>
    <s v="Kipkelion West"/>
    <s v="Kipteris"/>
    <s v="Korosyot"/>
    <x v="7"/>
    <s v="Agnes Koech"/>
    <s v=""/>
    <s v=""/>
    <s v="Informal Business"/>
    <s v="MKD"/>
    <s v="Masonry"/>
    <s v="03/12/2018"/>
  </r>
  <r>
    <s v="VPA6"/>
    <x v="1337"/>
    <x v="1"/>
    <s v=""/>
    <s v="1st February,2018"/>
    <d v="2018-02-01T00:00:00"/>
    <s v="1st March,2018"/>
    <d v="2018-03-01T00:00:00"/>
    <s v="Kemboi Jackline"/>
    <s v="Female"/>
    <s v="29789048"/>
    <s v="701402605"/>
    <s v="701402605"/>
    <s v=""/>
    <s v=""/>
    <n v="35.383887000000001"/>
    <n v="-0.114717"/>
    <s v="Kericho"/>
    <s v="Kipkelion West"/>
    <s v="Kipteris"/>
    <s v="Korosyot"/>
    <x v="7"/>
    <s v="Aron Cheruiyot"/>
    <s v="Null"/>
    <s v=""/>
    <s v="Informal Business"/>
    <s v="MKD"/>
    <s v="Masonry"/>
    <s v="03/12/2018"/>
  </r>
  <r>
    <s v="VPA6"/>
    <x v="1338"/>
    <x v="1"/>
    <s v=""/>
    <s v="25th September,2017"/>
    <d v="2017-09-25T00:00:00"/>
    <s v="15th December,2017"/>
    <d v="2017-12-15T00:00:00"/>
    <s v="Cheruiyot Silvia"/>
    <s v="Female"/>
    <s v="99999"/>
    <s v="715756907"/>
    <s v="715756907"/>
    <s v=""/>
    <s v=""/>
    <n v="35.384774999999998"/>
    <n v="-0.114352"/>
    <s v="Kericho"/>
    <s v="Kipkelion West"/>
    <s v="Kipteris"/>
    <s v="Korosyot"/>
    <x v="7"/>
    <s v="Aron Cheruiyot"/>
    <s v=""/>
    <s v=""/>
    <s v="Informal Business"/>
    <s v="MKD"/>
    <s v="Masonry"/>
    <s v="03/12/2018"/>
  </r>
  <r>
    <s v="VPA6"/>
    <x v="1339"/>
    <x v="1"/>
    <s v=""/>
    <s v="27th January,2018"/>
    <d v="2018-01-27T00:00:00"/>
    <s v="7th May,2018"/>
    <d v="2018-05-07T00:00:00"/>
    <s v="Korir Janet"/>
    <s v="Female"/>
    <s v="21429284"/>
    <s v="0704690248"/>
    <s v="704690248"/>
    <s v=""/>
    <s v=""/>
    <n v="35.386046999999998"/>
    <n v="-0.11500299999999999"/>
    <s v="Kericho"/>
    <s v="Kipkelion West"/>
    <s v="Kipteris"/>
    <s v="Korosyot"/>
    <x v="7"/>
    <s v="Aron cheruiyot"/>
    <s v="Null"/>
    <s v=""/>
    <s v="Informal Business"/>
    <s v="MKD"/>
    <s v="Masonry"/>
    <s v="03/12/2018"/>
  </r>
  <r>
    <s v="VPA6"/>
    <x v="1340"/>
    <x v="1"/>
    <s v=""/>
    <s v="27th March,2018"/>
    <d v="2018-03-27T00:00:00"/>
    <s v="4th July,2018"/>
    <d v="2018-07-04T00:00:00"/>
    <s v="Korir Alphine"/>
    <s v="Female"/>
    <s v="13011187"/>
    <s v="0725894600"/>
    <s v="725894600"/>
    <s v=""/>
    <s v=""/>
    <n v="35.385997000000003"/>
    <n v="-0.11550199999999999"/>
    <s v="Kericho"/>
    <s v="Kipkelion West"/>
    <s v="Kipteris"/>
    <s v="Korosyot"/>
    <x v="7"/>
    <s v="Josphat langat"/>
    <s v="Null"/>
    <s v=""/>
    <s v="Informal Business"/>
    <s v="MKD"/>
    <s v="Masonry"/>
    <s v="03/12/2018"/>
  </r>
  <r>
    <s v="VPA6"/>
    <x v="1341"/>
    <x v="0"/>
    <s v="Grievance"/>
    <s v="12th November,2018"/>
    <d v="2018-11-12T00:00:00"/>
    <s v="2nd December,2018"/>
    <d v="2018-12-02T00:00:00"/>
    <s v="Rotich Eunice Jesang"/>
    <s v="Female"/>
    <s v="99999"/>
    <s v="710543834"/>
    <s v="2.55E+11"/>
    <s v=""/>
    <s v=""/>
    <n v="35.158448"/>
    <n v="0.34027200000000002"/>
    <s v="Nandi"/>
    <s v="Mosop"/>
    <s v="Itigo"/>
    <s v="Olesoiyet"/>
    <x v="3"/>
    <s v="John Bett"/>
    <s v="John Bett"/>
    <s v="254727402779"/>
    <s v="Informal Business"/>
    <s v="MKD"/>
    <s v="Masonry"/>
    <s v="04/12/2018"/>
  </r>
  <r>
    <s v="VPA6"/>
    <x v="1342"/>
    <x v="0"/>
    <s v="Under Verification"/>
    <s v="6th May,2018"/>
    <d v="2018-05-06T00:00:00"/>
    <s v="26th December,2018"/>
    <d v="2018-12-26T00:00:00"/>
    <s v="Chepkosgei Lilian"/>
    <s v="Female"/>
    <s v="26449616"/>
    <s v="726281279"/>
    <s v="726281279"/>
    <s v=""/>
    <s v=""/>
    <n v="35.267760000000003"/>
    <n v="6.7016999999999993E-2"/>
    <s v="Nandi"/>
    <s v="Tinderet"/>
    <s v="Tindiret"/>
    <s v="Kolonget"/>
    <x v="7"/>
    <s v="Simion Kiprop"/>
    <s v="Simion Kiprop"/>
    <s v="704382145"/>
    <s v="Informal Business"/>
    <s v="MKD"/>
    <s v="Masonry"/>
    <s v="04/12/2018"/>
  </r>
  <r>
    <s v="VPA6"/>
    <x v="1343"/>
    <x v="0"/>
    <s v="Grievance"/>
    <s v="5th August,2018"/>
    <d v="2018-08-05T00:00:00"/>
    <s v="21st November,2018"/>
    <d v="2018-11-21T00:00:00"/>
    <s v="Kerich John"/>
    <s v="Male"/>
    <s v="5580835"/>
    <s v="254720874656"/>
    <s v="2.55E+11"/>
    <s v=""/>
    <s v=""/>
    <n v="35.272936999999999"/>
    <n v="7.4094999999999994E-2"/>
    <s v="Nandi"/>
    <s v="Nandi Hills"/>
    <s v="Chepkunyuk Ward"/>
    <s v="Cheptabach"/>
    <x v="2"/>
    <s v="Alice Jeptoo"/>
    <s v="Alice Jeptoo"/>
    <s v="254717898223"/>
    <s v="Informal Business"/>
    <s v="MKD"/>
    <s v="Masonry"/>
    <s v="04/12/2018"/>
  </r>
  <r>
    <s v="VPA6"/>
    <x v="1344"/>
    <x v="1"/>
    <s v=""/>
    <s v="29th November,2018"/>
    <d v="2018-11-29T00:00:00"/>
    <s v="4th December,2018"/>
    <d v="2018-12-04T00:00:00"/>
    <s v="Kanyora Titus Gatheca"/>
    <s v="Male"/>
    <s v="5100457"/>
    <s v="723738050"/>
    <s v="723738050"/>
    <s v=""/>
    <s v="720868192"/>
    <n v="36.681764000000001"/>
    <n v="-0.14999199999999999"/>
    <s v="Nyeri"/>
    <s v="Kieni West"/>
    <s v="Mugunda"/>
    <s v="Rundunguru"/>
    <x v="7"/>
    <s v="KREEN"/>
    <s v="Francis Kinyanjui"/>
    <s v="726985649"/>
    <s v="Informal Business"/>
    <s v="MKD"/>
    <s v="Masonry"/>
    <s v="05/12/2018"/>
  </r>
  <r>
    <s v="VPA6"/>
    <x v="1345"/>
    <x v="1"/>
    <s v=""/>
    <s v="5th November,2018"/>
    <d v="2018-11-05T00:00:00"/>
    <s v="1st December,2018"/>
    <d v="2018-12-01T00:00:00"/>
    <s v="Murage Peter Njuguna"/>
    <s v="Male"/>
    <s v="99999"/>
    <s v="72130038"/>
    <s v="721300383"/>
    <s v=""/>
    <s v=""/>
    <n v="36.864919999999998"/>
    <n v="-0.47498800000000002"/>
    <s v="Nyeri"/>
    <s v="Tetu"/>
    <s v="Thigingi"/>
    <s v="Gathanji"/>
    <x v="2"/>
    <s v="Gemider Green Enterprises"/>
    <s v="Gerald  Waweru"/>
    <s v="725263148"/>
    <s v="Informal Business"/>
    <s v="MKD"/>
    <s v="Masonry"/>
    <s v="06/12/2018"/>
  </r>
  <r>
    <s v="VPA6"/>
    <x v="1346"/>
    <x v="1"/>
    <s v=""/>
    <s v="17th October,2018"/>
    <d v="2018-10-17T00:00:00"/>
    <s v="6th December,2018"/>
    <d v="2018-12-06T00:00:00"/>
    <s v="Mutahi Benson Gichohi"/>
    <s v="Male"/>
    <s v="11307596"/>
    <s v="722774761"/>
    <s v="722774761"/>
    <s v=""/>
    <s v="721165733"/>
    <n v="37.070050999999999"/>
    <n v="-1.00451"/>
    <s v="Murang'a"/>
    <s v="Gatanga"/>
    <s v="Thamuru"/>
    <s v="Githingiri"/>
    <x v="1"/>
    <s v="Joseph Muchirira Mugo"/>
    <s v="Joseph Muchirira Mugo"/>
    <s v="723483314"/>
    <s v="Informal Business"/>
    <s v="KENBIM"/>
    <s v="Masonry"/>
    <s v="06/12/2018"/>
  </r>
  <r>
    <s v="VPA6"/>
    <x v="1347"/>
    <x v="1"/>
    <s v=""/>
    <s v="10th November,2018"/>
    <d v="2018-11-10T00:00:00"/>
    <s v="5th December,2018"/>
    <d v="2018-12-05T00:00:00"/>
    <s v="Mwenda Jackline Wamwea"/>
    <s v="Female"/>
    <s v="34373696"/>
    <s v="254710888099"/>
    <s v="2.55E+11"/>
    <s v=""/>
    <s v=""/>
    <n v="37.587915000000002"/>
    <n v="1.3512E-2"/>
    <s v="Meru"/>
    <s v="Imenti South"/>
    <s v="Katheri"/>
    <s v="Mbuthune"/>
    <x v="0"/>
    <s v="Stephen Nyange"/>
    <s v="Stephen Nyange"/>
    <s v="254710865305"/>
    <s v="Informal Business"/>
    <s v="MKD"/>
    <s v="Masonry"/>
    <s v="07/12/2018"/>
  </r>
  <r>
    <s v="VPA6"/>
    <x v="1348"/>
    <x v="1"/>
    <s v=""/>
    <s v="1st December,2018"/>
    <d v="2018-12-01T00:00:00"/>
    <s v="5th December,2018"/>
    <d v="2018-12-05T00:00:00"/>
    <s v="Edward Anapwi Mutuma"/>
    <s v="Male"/>
    <s v="7456217"/>
    <s v="254728028019"/>
    <s v="2.55E+11"/>
    <s v=""/>
    <s v="2.55E+11"/>
    <n v="37.600050000000003"/>
    <n v="-7.0660000000000002E-3"/>
    <s v="Meru"/>
    <s v="Meru Central"/>
    <s v="Marathi"/>
    <s v="Mutego"/>
    <x v="0"/>
    <s v="Stephen Nyange"/>
    <s v="Stephen Nyange"/>
    <s v="254710865305"/>
    <s v="Informal Business"/>
    <s v="KENBIM"/>
    <s v="Masonry"/>
    <s v="07/12/2018"/>
  </r>
  <r>
    <s v="VPA6"/>
    <x v="1349"/>
    <x v="1"/>
    <s v=""/>
    <s v="14th November,2018"/>
    <d v="2018-11-14T00:00:00"/>
    <s v="5th December,2018"/>
    <d v="2018-12-05T00:00:00"/>
    <s v="Mwongera Mutuma Timothy"/>
    <s v="Male"/>
    <s v="22468323"/>
    <s v="254712409800"/>
    <s v="2.55E+11"/>
    <s v=""/>
    <s v="2.55E+11"/>
    <n v="37.602918000000003"/>
    <n v="-1.4602E-2"/>
    <s v="Meru"/>
    <s v="Meru Central"/>
    <s v="Marathi"/>
    <s v="Kiburie"/>
    <x v="0"/>
    <s v="Stephen Nyange"/>
    <s v="Stephen Nyange"/>
    <s v="254710865305"/>
    <s v="Informal Business"/>
    <s v="KENBIM"/>
    <s v="Masonry"/>
    <s v="07/12/2018"/>
  </r>
  <r>
    <s v="VPA6"/>
    <x v="1350"/>
    <x v="1"/>
    <s v=""/>
    <s v="16th November,2018"/>
    <d v="2018-11-16T00:00:00"/>
    <s v="5th December,2018"/>
    <d v="2018-12-05T00:00:00"/>
    <s v="Muguna Mbuthu Martha"/>
    <s v="Female"/>
    <s v="2386232"/>
    <s v="254718787206"/>
    <s v="2.55E+11"/>
    <s v=""/>
    <s v=""/>
    <n v="37.585749999999997"/>
    <n v="-5.4619999999999998E-3"/>
    <s v="Meru"/>
    <s v="Meru Central"/>
    <s v="Kibaranyaki"/>
    <s v="Kaungu"/>
    <x v="0"/>
    <s v="Stephen Nyange"/>
    <s v="Stephen Nyange"/>
    <s v="254710865305"/>
    <s v="Informal Business"/>
    <s v="KENBIM"/>
    <s v="Masonry"/>
    <s v="07/12/2018"/>
  </r>
  <r>
    <s v="VPA6"/>
    <x v="1351"/>
    <x v="1"/>
    <s v=""/>
    <s v="13th August,2018"/>
    <d v="2018-08-13T00:00:00"/>
    <s v="2nd October,2018"/>
    <d v="2018-10-02T00:00:00"/>
    <s v="Johnston Karuku Koiyaki"/>
    <s v="Female"/>
    <s v="99999"/>
    <s v="72626323"/>
    <s v="726263232"/>
    <s v=""/>
    <s v="721322253"/>
    <n v="37.293973999999999"/>
    <n v="-0.66471800000000003"/>
    <s v="Kirinyaga"/>
    <s v="Kirinyaga"/>
    <s v="Mutithi"/>
    <s v="Kandongu"/>
    <x v="1"/>
    <s v="Rural Green Energy Services"/>
    <s v="Samuel Migwi"/>
    <s v="725647705"/>
    <s v="Informal Business"/>
    <s v="KENBIM"/>
    <s v="Masonry"/>
    <s v="07/12/2018"/>
  </r>
  <r>
    <s v="VPA6"/>
    <x v="1352"/>
    <x v="0"/>
    <s v="Grievance"/>
    <s v="3rd November,2018"/>
    <d v="2018-11-03T00:00:00"/>
    <s v="5th December,2018"/>
    <d v="2018-12-05T00:00:00"/>
    <s v="Muthamia Njeri Mariam"/>
    <s v="Female"/>
    <s v="8841861"/>
    <s v="724566485"/>
    <s v="724566485"/>
    <s v=""/>
    <s v=""/>
    <n v="37.576047000000003"/>
    <n v="-2.8635000000000001E-2"/>
    <s v="Meru"/>
    <s v="Imenti South"/>
    <s v="Baitegetu"/>
    <s v="Nkogwe"/>
    <x v="0"/>
    <s v="Stephen Nyange"/>
    <s v="Stephen Nyange"/>
    <s v="710865305"/>
    <s v="Informal Business"/>
    <s v="MKD"/>
    <s v="Masonry"/>
    <s v="07/12/2018"/>
  </r>
  <r>
    <s v="VPA6"/>
    <x v="1353"/>
    <x v="1"/>
    <s v=""/>
    <s v="4th November,2017"/>
    <d v="2017-11-04T00:00:00"/>
    <s v="20th January,2018"/>
    <d v="2018-01-20T00:00:00"/>
    <s v="Magagha Jared Mwachofi"/>
    <s v="Male"/>
    <s v="22647534"/>
    <s v="721847649"/>
    <s v="721847649"/>
    <s v=""/>
    <s v=""/>
    <n v="38.566654"/>
    <n v="-3.4052750000000001"/>
    <s v="Taita/Taveta"/>
    <s v="Voi"/>
    <s v="Voi"/>
    <s v="Majengo"/>
    <x v="1"/>
    <s v="Pitwel Mwadime"/>
    <s v="Pitwel Mwadime"/>
    <s v="729162817"/>
    <s v="Informal Business"/>
    <s v="KENBIM"/>
    <s v="Masonry"/>
    <s v="07/12/2018"/>
  </r>
  <r>
    <s v="VPA6"/>
    <x v="1354"/>
    <x v="0"/>
    <s v="Grievance"/>
    <s v="3rd November,2018"/>
    <d v="2018-11-03T00:00:00"/>
    <s v="5th December,2018"/>
    <d v="2018-12-05T00:00:00"/>
    <s v="Kirimi Stella Kawira"/>
    <s v="Female"/>
    <s v="34153562"/>
    <s v="254723986846"/>
    <s v="2.55E+11"/>
    <s v=""/>
    <s v="2.55E+11"/>
    <n v="37.580924000000003"/>
    <n v="-3.0154E-2"/>
    <s v="Meru"/>
    <s v="Imenti South"/>
    <s v="Uruku"/>
    <s v="Baitegetu"/>
    <x v="0"/>
    <s v="Stephen Nyange"/>
    <s v="Stephen Nyange"/>
    <s v="254710865305"/>
    <s v="Informal Business"/>
    <s v="MKD"/>
    <s v="Masonry"/>
    <s v="07/12/2018"/>
  </r>
  <r>
    <s v="VPA6"/>
    <x v="1355"/>
    <x v="1"/>
    <s v=""/>
    <s v="15th August,2018"/>
    <d v="2018-08-15T00:00:00"/>
    <s v="15th September,2018"/>
    <d v="2018-09-15T00:00:00"/>
    <s v="Malakwen Ndolo Kangogo"/>
    <s v="Male"/>
    <s v="99999"/>
    <s v="722945954"/>
    <s v="2.55E+11"/>
    <s v=""/>
    <s v=""/>
    <n v="35.432172999999999"/>
    <n v="0.21008499999999999"/>
    <s v="Uasin Gishu"/>
    <s v="Ainabkoi"/>
    <s v="Olare"/>
    <s v="Burnt Forest"/>
    <x v="1"/>
    <s v="Joseph Mwangale"/>
    <s v="John Mwangale"/>
    <s v="254723140069"/>
    <s v="Informal Business"/>
    <s v="KENBIM"/>
    <s v="Masonry"/>
    <s v="08/12/2018"/>
  </r>
  <r>
    <s v="VPA6"/>
    <x v="1356"/>
    <x v="1"/>
    <s v=""/>
    <s v="30th October,2018"/>
    <d v="2018-10-30T00:00:00"/>
    <s v="1st December,2018"/>
    <d v="2018-12-01T00:00:00"/>
    <s v="Teresia Sang"/>
    <s v="Female"/>
    <s v="99999"/>
    <s v="254722487049"/>
    <s v="2.55E+11"/>
    <s v=""/>
    <s v=""/>
    <n v="35.305216999999999"/>
    <n v="0.46940799999999999"/>
    <s v="Uasin Gishu"/>
    <s v="Ainabkoi"/>
    <s v="Annex"/>
    <s v="Matunda Close"/>
    <x v="0"/>
    <s v="Joseph Mwangale"/>
    <s v="Mwangale"/>
    <s v="254723140069"/>
    <s v="Informal Business"/>
    <s v="KENBIM"/>
    <s v="Masonry"/>
    <s v="08/12/2018"/>
  </r>
  <r>
    <s v="VPA6"/>
    <x v="1357"/>
    <x v="1"/>
    <s v=""/>
    <s v="10th October,2018"/>
    <d v="2018-10-10T00:00:00"/>
    <s v="4th December,2018"/>
    <d v="2018-12-04T00:00:00"/>
    <s v="Kirato Wanyonyi Wanjala"/>
    <s v="Male"/>
    <s v="99999"/>
    <s v="725892946"/>
    <s v="2.55E+11"/>
    <s v=""/>
    <s v=""/>
    <n v="35.177109999999999"/>
    <n v="0.93952500000000005"/>
    <s v="Trans Nzoia"/>
    <s v="Cherengany"/>
    <s v="Motosiet"/>
    <s v="Murguiywo"/>
    <x v="0"/>
    <s v="Bernard Ambani"/>
    <s v="Benard Ambani Lumasani"/>
    <s v="254728447327"/>
    <s v="Informal Business"/>
    <s v="KENBIM"/>
    <s v="Masonry"/>
    <s v="11/12/2018"/>
  </r>
  <r>
    <s v="VPA6"/>
    <x v="1358"/>
    <x v="1"/>
    <s v=""/>
    <s v="15th November,2018"/>
    <d v="2018-11-15T00:00:00"/>
    <s v="11th December,2018"/>
    <d v="2018-12-11T00:00:00"/>
    <s v="Nkonge Njau John"/>
    <s v="Male"/>
    <s v="2516388"/>
    <s v="710308182"/>
    <s v="710308182"/>
    <s v=""/>
    <s v="717649342"/>
    <n v="37.501801"/>
    <n v="9.0889999999999999E-2"/>
    <s v="Meru"/>
    <s v="Buuri"/>
    <s v="Kimbo"/>
    <s v="Mugae"/>
    <x v="0"/>
    <s v="Stephen Nyange"/>
    <s v="Stephen Nyange"/>
    <s v="710865305"/>
    <s v="Informal Business"/>
    <s v="KENBIM"/>
    <s v="Masonry"/>
    <s v="11/12/2018"/>
  </r>
  <r>
    <s v="VPA6"/>
    <x v="1359"/>
    <x v="1"/>
    <s v=""/>
    <s v="16th November,2018"/>
    <d v="2018-11-16T00:00:00"/>
    <s v="11th December,2018"/>
    <d v="2018-12-11T00:00:00"/>
    <s v="Karotimi Philis Nchugune"/>
    <s v="Female"/>
    <s v="2524533"/>
    <s v="723164232"/>
    <s v="723164232"/>
    <s v=""/>
    <s v=""/>
    <n v="37.499144000000001"/>
    <n v="9.5162999999999998E-2"/>
    <s v="Meru"/>
    <s v="Buuri"/>
    <s v="Kimbo"/>
    <s v="Mugae"/>
    <x v="0"/>
    <s v="Stephen Nyange"/>
    <s v="Stephen Nyange"/>
    <s v="710865305"/>
    <s v="Informal Business"/>
    <s v="KENBIM"/>
    <s v="Masonry"/>
    <s v="11/12/2018"/>
  </r>
  <r>
    <s v="VPA6"/>
    <x v="1360"/>
    <x v="1"/>
    <s v=""/>
    <s v="13th November,2018"/>
    <d v="2018-11-13T00:00:00"/>
    <s v="11th December,2018"/>
    <d v="2018-12-11T00:00:00"/>
    <s v="Mugwiria Douglas Gitonga"/>
    <s v="Male"/>
    <s v="23456787"/>
    <s v="725103386"/>
    <s v="725103386"/>
    <s v=""/>
    <s v="729224451"/>
    <n v="37.220821000000001"/>
    <n v="6.794E-2"/>
    <s v="Meru"/>
    <s v="Buuri"/>
    <s v="Kithithina"/>
    <s v="Mutethia"/>
    <x v="0"/>
    <s v="Stephen Nyange"/>
    <s v="Stephen Nyange"/>
    <s v="710865305"/>
    <s v="Informal Business"/>
    <s v="KENBIM"/>
    <s v="Masonry"/>
    <s v="11/12/2018"/>
  </r>
  <r>
    <s v="VPA6"/>
    <x v="1361"/>
    <x v="1"/>
    <s v=""/>
    <s v="24th April,2018"/>
    <d v="2018-04-24T00:00:00"/>
    <s v="5th July,2018"/>
    <d v="2018-07-05T00:00:00"/>
    <s v="Cherotich Gladys"/>
    <s v="Female"/>
    <s v="26366014"/>
    <s v="701138904"/>
    <s v="701138904"/>
    <s v=""/>
    <s v=""/>
    <n v="35.272064999999998"/>
    <n v="6.1440000000000002E-2"/>
    <s v="Nandi"/>
    <s v="Tinderet"/>
    <s v="Tinderet"/>
    <s v="Kolonget"/>
    <x v="7"/>
    <s v="Simion Kiprop"/>
    <s v="Simion Kiprop"/>
    <s v="704382145"/>
    <s v="Informal Business"/>
    <s v="MKD"/>
    <s v="Masonry"/>
    <s v="11/12/2018"/>
  </r>
  <r>
    <s v="VPA6"/>
    <x v="1362"/>
    <x v="0"/>
    <s v="Non Compliant"/>
    <s v="5th October,2018"/>
    <d v="2018-10-05T00:00:00"/>
    <s v="11th December,2018"/>
    <d v="2018-12-11T00:00:00"/>
    <s v="Mbote Pauline Njeri"/>
    <s v="Female"/>
    <s v="1023282"/>
    <s v="254722781885"/>
    <s v="2.55E+11"/>
    <s v=""/>
    <s v=""/>
    <n v="37.001187000000002"/>
    <n v="-0.99926499999999996"/>
    <s v="Kiambu"/>
    <s v="Thika East"/>
    <s v="Thika"/>
    <s v="Karibaribi"/>
    <x v="1"/>
    <s v="Joseph Muchirira Mugo"/>
    <s v="Joseph Muchirira Mugo"/>
    <s v="254723483314"/>
    <s v="Informal Business"/>
    <s v="KENBIM"/>
    <s v="Masonry"/>
    <s v="11/12/2018"/>
  </r>
  <r>
    <s v="VPA6"/>
    <x v="1363"/>
    <x v="0"/>
    <s v="Under Verification"/>
    <s v="5th June,2018"/>
    <d v="2018-06-05T00:00:00"/>
    <s v="19th November,2018"/>
    <d v="2018-11-19T00:00:00"/>
    <s v="Ngolo Ruth Mkagombe"/>
    <s v="Female"/>
    <s v="29444808"/>
    <s v="0707255730"/>
    <s v="707255730"/>
    <s v=""/>
    <s v=""/>
    <n v="38.358542"/>
    <n v="-3.5835819999999998"/>
    <s v="Taita/Taveta"/>
    <s v="Mwatate"/>
    <s v="Mwachabo"/>
    <s v="Mkengerenyi"/>
    <x v="1"/>
    <s v="Pitwel Mwadime"/>
    <s v="Pitwel Mwadime"/>
    <s v="729162817"/>
    <s v="Informal Business"/>
    <s v="KENBIM"/>
    <s v="Masonry"/>
    <s v="11/12/2018"/>
  </r>
  <r>
    <s v="VPA6"/>
    <x v="1364"/>
    <x v="1"/>
    <s v=""/>
    <s v="11th July,2018"/>
    <d v="2018-07-11T00:00:00"/>
    <s v="20th October,2018"/>
    <d v="2018-10-20T00:00:00"/>
    <s v="Mwacharo Andrew Mwacharo"/>
    <s v="Male"/>
    <s v="7803213"/>
    <s v="705416052"/>
    <s v="705416052"/>
    <s v=""/>
    <s v="705416052"/>
    <n v="38.327267999999997"/>
    <n v="-3.4936609999999999"/>
    <s v="Taita/Taveta"/>
    <s v="Mwatate"/>
    <s v="Bura"/>
    <s v="Zare"/>
    <x v="2"/>
    <s v="Stephen Nyange"/>
    <s v="Stephen Nyange"/>
    <s v="710865305"/>
    <s v="Informal Business"/>
    <s v="KENBIM"/>
    <s v="Masonry"/>
    <s v="11/12/2018"/>
  </r>
  <r>
    <s v="VPA6"/>
    <x v="1365"/>
    <x v="1"/>
    <s v=""/>
    <s v="10th October,2018"/>
    <d v="2018-10-10T00:00:00"/>
    <s v="27th November,2018"/>
    <d v="2018-11-27T00:00:00"/>
    <s v="Maiyo David"/>
    <s v="Male"/>
    <s v="99999"/>
    <s v="708648415"/>
    <s v="2.55E+11"/>
    <s v=""/>
    <s v="2.55E+11"/>
    <n v="35.153630999999997"/>
    <n v="0.15435199999999999"/>
    <s v="Nandi"/>
    <s v="Nandi Hills"/>
    <s v="Kipsigak"/>
    <s v="Kamanag"/>
    <x v="2"/>
    <s v="Job K Soimo"/>
    <s v="Job K Soimo"/>
    <s v="254726075203"/>
    <s v="Informal Business"/>
    <s v="MKD"/>
    <s v="Masonry"/>
    <s v="13/12/2018"/>
  </r>
  <r>
    <s v="VPA6"/>
    <x v="1366"/>
    <x v="1"/>
    <s v=""/>
    <s v="20th September,2018"/>
    <d v="2018-09-20T00:00:00"/>
    <s v="17th November,2018"/>
    <d v="2018-11-17T00:00:00"/>
    <s v="Lessan Joyce Jerono"/>
    <s v="Female"/>
    <s v="99999"/>
    <s v="72805924"/>
    <s v="728059224"/>
    <s v=""/>
    <s v="722603792"/>
    <n v="35.292538"/>
    <n v="0.44284800000000002"/>
    <s v="Uasin Gishu"/>
    <s v="Kapseret"/>
    <s v="Kesses"/>
    <s v="Outspan"/>
    <x v="0"/>
    <s v="Daniel Bartilol"/>
    <s v=""/>
    <s v=""/>
    <s v="Informal Business"/>
    <s v="KENBIM"/>
    <s v="Masonry"/>
    <s v="13/12/2018"/>
  </r>
  <r>
    <s v="VPA6"/>
    <x v="1367"/>
    <x v="1"/>
    <s v=""/>
    <s v="21st August,2018"/>
    <d v="2018-08-21T00:00:00"/>
    <s v="19th October,2018"/>
    <d v="2018-10-19T00:00:00"/>
    <s v="Njogu Peter Muriuki"/>
    <s v="Male"/>
    <s v="23124392"/>
    <s v="726350010"/>
    <s v="2728320289"/>
    <s v=""/>
    <s v="731329799"/>
    <n v="37.293666000000002"/>
    <n v="-0.44953100000000001"/>
    <s v="Kirinyaga"/>
    <s v="Kirinyaga East"/>
    <s v="Kirima"/>
    <s v="Kiangwenyi"/>
    <x v="3"/>
    <s v="Zablon Kimindio Kibara"/>
    <s v="Zablon Kimindo Kibara"/>
    <s v="726350010"/>
    <s v="Informal Business"/>
    <s v="MKD"/>
    <s v="Masonry"/>
    <s v="15/12/2018"/>
  </r>
  <r>
    <s v="VPA6"/>
    <x v="1368"/>
    <x v="1"/>
    <s v=""/>
    <s v="11th September,2018"/>
    <d v="2018-09-11T00:00:00"/>
    <s v="10th November,2018"/>
    <d v="2018-11-10T00:00:00"/>
    <s v="Chepngetich Betsy"/>
    <s v="Female"/>
    <s v="23016496"/>
    <s v="726118783"/>
    <s v="2.55E+11"/>
    <s v=""/>
    <s v=""/>
    <n v="35.257770999999998"/>
    <n v="-0.60136999999999996"/>
    <s v="Bomet"/>
    <s v="Konoin"/>
    <s v="Mogogosiek"/>
    <s v="Kipkelok"/>
    <x v="2"/>
    <s v="Philip Kurgat"/>
    <s v="Kurgat"/>
    <s v=""/>
    <s v="Informal Business"/>
    <s v="MKD"/>
    <s v="Masonry"/>
    <s v="17/12/2018"/>
  </r>
  <r>
    <s v="VPA6"/>
    <x v="1369"/>
    <x v="1"/>
    <s v=""/>
    <s v="18th November,2018"/>
    <d v="2018-11-18T00:00:00"/>
    <s v="23rd November,2018"/>
    <d v="2018-11-23T00:00:00"/>
    <s v="Kimani Miriam M."/>
    <s v="Female"/>
    <s v="8554926"/>
    <s v="70515911"/>
    <s v="729228781"/>
    <s v=""/>
    <s v="727784507"/>
    <n v="39.504551999999997"/>
    <n v="-4.2647279999999999"/>
    <s v="Kiambu"/>
    <s v="Matuga"/>
    <s v="Ituru"/>
    <s v="Mucharagi"/>
    <x v="3"/>
    <s v="Maurice Kinuthia Wangui"/>
    <s v="Maurice Kinuthia Wangui"/>
    <s v="713376894"/>
    <s v="Informal Business"/>
    <s v="KENBIM"/>
    <s v="Masonry"/>
    <s v="17/12/2018"/>
  </r>
  <r>
    <s v="VPA6"/>
    <x v="1370"/>
    <x v="1"/>
    <s v=""/>
    <s v="19th October,2018"/>
    <d v="2018-10-19T00:00:00"/>
    <s v="8th November,2018"/>
    <d v="2018-11-08T00:00:00"/>
    <s v="Philip Sellar Wangu"/>
    <s v="Female"/>
    <s v="10488112"/>
    <s v="721895712"/>
    <s v="721895712"/>
    <s v=""/>
    <s v="724722441"/>
    <n v="36.887752999999996"/>
    <n v="-0.96448199999999995"/>
    <s v="Kiambu"/>
    <s v="Gatundu North"/>
    <s v="Githovokoni"/>
    <s v="Musherere"/>
    <x v="0"/>
    <s v="Maurice Kinuthia Wangui"/>
    <s v="Maurice Kinuthia Wangui"/>
    <s v="713376894"/>
    <s v="Informal Business"/>
    <s v="KENBIM"/>
    <s v="Masonry"/>
    <s v="17/12/2018"/>
  </r>
  <r>
    <s v="VPA6"/>
    <x v="1371"/>
    <x v="1"/>
    <s v=""/>
    <s v="7th September,2018"/>
    <d v="2018-09-07T00:00:00"/>
    <s v="18th October,2018"/>
    <d v="2018-10-18T00:00:00"/>
    <s v="Kamau Lucy Waringa"/>
    <s v="Female"/>
    <s v="4918115"/>
    <s v="720618937"/>
    <s v="720618937"/>
    <s v=""/>
    <s v="722603892"/>
    <n v="36.895007999999997"/>
    <n v="-0.973333"/>
    <s v="Kiambu"/>
    <s v="Gatundu North"/>
    <s v="Githovokoni"/>
    <s v="Gatei"/>
    <x v="0"/>
    <s v="Maurice Kinuthia Wangui"/>
    <s v="Maurice Kinuthia Wangui"/>
    <s v="713376894"/>
    <s v="Informal Business"/>
    <s v="KENBIM"/>
    <s v="Masonry"/>
    <s v="17/12/2018"/>
  </r>
  <r>
    <s v="VPA6"/>
    <x v="1372"/>
    <x v="1"/>
    <s v=""/>
    <s v="5th September,2018"/>
    <d v="2018-09-05T00:00:00"/>
    <s v="15th October,2018"/>
    <d v="2018-10-15T00:00:00"/>
    <s v="Mungai Jacinta Nduta"/>
    <s v="Female"/>
    <s v="7569234"/>
    <s v="700453380"/>
    <s v="700453380"/>
    <s v=""/>
    <s v="720793944"/>
    <n v="37.123508999999999"/>
    <n v="-0.869031"/>
    <s v="Murang'a"/>
    <s v="Maragua"/>
    <s v="Sabasaba"/>
    <s v="Kangurumo"/>
    <x v="2"/>
    <s v="Mathew Njoroge Nganga"/>
    <s v="Mathew Njoroge Nganga"/>
    <s v="721154081"/>
    <s v="Informal Business"/>
    <s v="KENBIM"/>
    <s v="Masonry"/>
    <s v="18/12/2018"/>
  </r>
  <r>
    <s v="VPA6"/>
    <x v="1373"/>
    <x v="1"/>
    <s v=""/>
    <s v="25th August,2018"/>
    <d v="2018-08-25T00:00:00"/>
    <s v="5th October,2018"/>
    <d v="2018-10-05T00:00:00"/>
    <s v="Kimani Review.Dr.Julius Karanja"/>
    <s v="Male"/>
    <s v="2302205"/>
    <s v="0721639170"/>
    <s v="721639170"/>
    <s v=""/>
    <s v=""/>
    <n v="37.135061999999998"/>
    <n v="-0.94067599999999996"/>
    <s v="Murang'a"/>
    <s v="Makuyu"/>
    <s v="Kenol"/>
    <s v="Kameingua"/>
    <x v="1"/>
    <s v="Maurice Kinuthia Wangui"/>
    <s v="Maurice Kinuthia Wangui"/>
    <s v="713376894"/>
    <s v="Informal Business"/>
    <s v="KENBIM"/>
    <s v="Masonry"/>
    <s v="18/12/2018"/>
  </r>
  <r>
    <s v="VPA6"/>
    <x v="1374"/>
    <x v="1"/>
    <s v=""/>
    <s v="3rd November,2018"/>
    <d v="2018-11-03T00:00:00"/>
    <s v="14th December,2018"/>
    <d v="2018-12-14T00:00:00"/>
    <s v="Mwangi Stephen Muthee"/>
    <s v="Male"/>
    <s v="99999"/>
    <s v="725832059"/>
    <s v="725832059"/>
    <s v=""/>
    <s v="708452036"/>
    <n v="37.060291999999997"/>
    <n v="-0.74390100000000003"/>
    <s v="Murang'a"/>
    <s v="Kahuro"/>
    <s v="Kahuro"/>
    <s v="Kari"/>
    <x v="1"/>
    <s v="Mathew Njoroge Nganga"/>
    <s v="Mathew Njoroge Nganga"/>
    <s v="721154081"/>
    <s v="Informal Business"/>
    <s v="KENBIM"/>
    <s v="Masonry"/>
    <s v="18/12/2018"/>
  </r>
  <r>
    <s v="VPA6"/>
    <x v="1375"/>
    <x v="1"/>
    <s v=""/>
    <s v="4th November,2018"/>
    <d v="2018-11-04T00:00:00"/>
    <s v="12th December,2018"/>
    <d v="2018-12-12T00:00:00"/>
    <s v="Gichere Fabeus Maina"/>
    <s v="Male"/>
    <s v="99999"/>
    <s v="721709457"/>
    <s v="721709457"/>
    <s v=""/>
    <s v="712363164"/>
    <n v="36.926088"/>
    <n v="-0.72431900000000005"/>
    <s v="Murang'a"/>
    <s v="Kahuro"/>
    <s v="Mungoiri"/>
    <s v="Kahatia"/>
    <x v="2"/>
    <s v="Gilbert Mwangi Gitau"/>
    <s v="Gilbert Mwangi Gitau"/>
    <s v="714125753"/>
    <s v="Informal Business"/>
    <s v="KENBIM"/>
    <s v="Masonry"/>
    <s v="18/12/2018"/>
  </r>
  <r>
    <s v="VPA6"/>
    <x v="1376"/>
    <x v="1"/>
    <s v=""/>
    <s v="19th November,2018"/>
    <d v="2018-11-19T00:00:00"/>
    <s v="17th December,2018"/>
    <d v="2018-12-17T00:00:00"/>
    <s v="King'Ori Grace Muthoni"/>
    <s v="Female"/>
    <s v="3505031"/>
    <s v="254716057457"/>
    <s v="2.55E+11"/>
    <s v=""/>
    <s v="2.55E+11"/>
    <n v="36.578201"/>
    <n v="-0.11107"/>
    <s v="Nyandarua"/>
    <s v="Ndaragwa"/>
    <s v="Kiriogo"/>
    <s v="Karandi"/>
    <x v="2"/>
    <s v="KREEN"/>
    <s v="Francis Kinyanjui"/>
    <s v="254726985649"/>
    <s v="Informal Business"/>
    <s v="MKD"/>
    <s v="Masonry"/>
    <s v="18/12/2018"/>
  </r>
  <r>
    <s v="VPA6"/>
    <x v="1377"/>
    <x v="1"/>
    <s v=""/>
    <s v="8th August,2018"/>
    <d v="2018-08-08T00:00:00"/>
    <s v="14th September,2018"/>
    <d v="2018-09-14T00:00:00"/>
    <s v="Maryline Cherotich Chewen"/>
    <s v="Female"/>
    <s v="2451683"/>
    <s v="723658155"/>
    <s v="723658155"/>
    <s v=""/>
    <s v=""/>
    <n v="35.699305000000003"/>
    <n v="-0.54730699999999999"/>
    <s v="Nakuru"/>
    <s v="Kuresoi"/>
    <s v="Sinendet"/>
    <s v="Metikei"/>
    <x v="1"/>
    <s v="John K Githaiga"/>
    <s v="John Githaiga"/>
    <s v="720759926"/>
    <s v="Informal Business"/>
    <s v="KENBIM"/>
    <s v="Masonry"/>
    <s v="19/12/2018"/>
  </r>
  <r>
    <s v="VPA6"/>
    <x v="1378"/>
    <x v="1"/>
    <s v=""/>
    <s v="19th May,2018"/>
    <d v="2018-05-19T00:00:00"/>
    <s v="14th June,2018"/>
    <d v="2018-06-14T00:00:00"/>
    <s v="Muchiri Ann Wanjiru"/>
    <s v="Female"/>
    <s v="12941619"/>
    <s v="701619081"/>
    <s v="701619081"/>
    <s v=""/>
    <s v="701619080"/>
    <n v="36.632305000000002"/>
    <n v="-1.2467429999999999"/>
    <s v="Kiambu"/>
    <s v="Kikuyu"/>
    <s v="Kikuyu"/>
    <s v="Undiri"/>
    <x v="0"/>
    <s v="Nilelynk Innovators"/>
    <s v="Julius Odhiambo"/>
    <s v="723987066"/>
    <s v="Informal Business"/>
    <s v="MKD"/>
    <s v="Masonry"/>
    <s v="20/12/2018"/>
  </r>
  <r>
    <s v="VPA6"/>
    <x v="1379"/>
    <x v="1"/>
    <s v=""/>
    <s v="13th November,2018"/>
    <d v="2018-11-13T00:00:00"/>
    <s v="20th December,2018"/>
    <d v="2018-12-20T00:00:00"/>
    <s v="Moru Njau Merita"/>
    <s v="Male"/>
    <s v="852346"/>
    <s v="721154081"/>
    <s v="2.55E+11"/>
    <s v=""/>
    <s v="2.55E+11"/>
    <n v="36.574787999999998"/>
    <n v="-0.84882199999999997"/>
    <s v="Nyandarua"/>
    <s v="South Kinangop"/>
    <s v="Magumu"/>
    <s v="Mutonyora C"/>
    <x v="1"/>
    <s v="Mathew Njoroge Nganga"/>
    <s v="Mathew Njoroge Nganga"/>
    <s v="254721154081"/>
    <s v="Informal Business"/>
    <s v="KENBIM"/>
    <s v="Masonry"/>
    <s v="20/12/2018"/>
  </r>
  <r>
    <s v="VPA6"/>
    <x v="1380"/>
    <x v="1"/>
    <s v=""/>
    <s v="26th September,2018"/>
    <d v="2018-09-26T00:00:00"/>
    <s v="23rd October,2018"/>
    <d v="2018-10-23T00:00:00"/>
    <s v="Onyono Prisca"/>
    <s v="Female"/>
    <s v="99999"/>
    <s v="722700705"/>
    <s v="722700705"/>
    <s v=""/>
    <s v=""/>
    <n v="36.749862999999998"/>
    <n v="-1.362695"/>
    <s v="Nairobi"/>
    <s v="Langata"/>
    <s v="Langata"/>
    <s v="Handy"/>
    <x v="3"/>
    <s v="Nilelynk Innovators"/>
    <s v="Julius Odhiambo"/>
    <s v="723987066"/>
    <s v="Informal Business"/>
    <s v="MKD"/>
    <s v="Masonry"/>
    <s v="23/12/2018"/>
  </r>
  <r>
    <s v="VPA6"/>
    <x v="1381"/>
    <x v="1"/>
    <s v=""/>
    <s v="1st December,2018"/>
    <d v="2018-12-01T00:00:00"/>
    <s v="24th December,2018"/>
    <d v="2018-12-24T00:00:00"/>
    <s v="Kamiri Hannah Wambui"/>
    <s v="Female"/>
    <s v="99999"/>
    <s v="254728380100"/>
    <s v="2.55E+11"/>
    <s v=""/>
    <s v="2.55E+11"/>
    <n v="36.81673"/>
    <n v="-1.110579"/>
    <s v="Kiambu"/>
    <s v="Githunguri"/>
    <s v="Ikinu"/>
    <s v="Gemwa"/>
    <x v="1"/>
    <s v="Kensam Constructor"/>
    <s v="Kennedy Samuel Mbugua"/>
    <s v="254729308408"/>
    <s v="Informal Business"/>
    <s v="AKUT"/>
    <s v="Masonry"/>
    <s v="23/12/2018"/>
  </r>
  <r>
    <s v="VPA6"/>
    <x v="1382"/>
    <x v="1"/>
    <s v=""/>
    <s v="5th November,2017"/>
    <d v="2017-11-05T00:00:00"/>
    <s v="24th January,2018"/>
    <d v="2018-01-24T00:00:00"/>
    <s v="Muchiri Annah G."/>
    <s v="Female"/>
    <s v="1912788"/>
    <s v="0727312011"/>
    <s v="727312011"/>
    <s v=""/>
    <s v="727312046"/>
    <n v="36.818164000000003"/>
    <n v="-1.118225"/>
    <s v="Kiambu"/>
    <s v="Githunguri"/>
    <s v="Ikinu"/>
    <s v="Gemwa"/>
    <x v="1"/>
    <s v="Kensam Constructor"/>
    <s v="Kennedy Samuel Mbugua"/>
    <s v="729308408"/>
    <s v="Informal Business"/>
    <s v="AKUT"/>
    <s v="Masonry"/>
    <s v="23/12/2018"/>
  </r>
  <r>
    <s v="VPA6"/>
    <x v="1383"/>
    <x v="1"/>
    <s v=""/>
    <s v="6th November,2018"/>
    <d v="2018-11-06T00:00:00"/>
    <s v="1st December,2018"/>
    <d v="2018-12-01T00:00:00"/>
    <s v="Karano Wamaitha George"/>
    <s v="Female"/>
    <s v="99999"/>
    <s v="731645633"/>
    <s v="2.55E+11"/>
    <s v=""/>
    <s v="2.55E+11"/>
    <n v="36.815468000000003"/>
    <n v="-1.143262"/>
    <s v="Kiambu"/>
    <s v="Kiambaa"/>
    <s v="Ting'Ang'A"/>
    <s v="Ting'Ang'A"/>
    <x v="0"/>
    <s v="Jokima Renewable Energy"/>
    <s v="Joseph Kimani"/>
    <s v="254725574044"/>
    <s v="Informal Business"/>
    <s v="KENBIM"/>
    <s v="Masonry"/>
    <s v="23/12/2018"/>
  </r>
  <r>
    <s v="VPA6"/>
    <x v="1384"/>
    <x v="1"/>
    <s v=""/>
    <s v="27th November,2018"/>
    <d v="2018-11-27T00:00:00"/>
    <s v="15th December,2018"/>
    <d v="2018-12-15T00:00:00"/>
    <s v="Ndungu Lenard Karudu"/>
    <s v="Male"/>
    <s v="7270344"/>
    <s v="723936012"/>
    <s v="723936012"/>
    <s v=""/>
    <s v="770731358"/>
    <n v="36.835858000000002"/>
    <n v="-1.1377619999999999"/>
    <s v="Kiambu"/>
    <s v="Kiambaa"/>
    <s v="Kagongo"/>
    <s v="Kagongo"/>
    <x v="2"/>
    <s v="Jokima Renewable Energy"/>
    <s v="Joseph Kimani"/>
    <s v="725574044"/>
    <s v="Informal Business"/>
    <s v="KENBIM"/>
    <s v="Masonry"/>
    <s v="23/12/2018"/>
  </r>
  <r>
    <s v="VPA6"/>
    <x v="1385"/>
    <x v="1"/>
    <s v=""/>
    <s v="1st October,2018"/>
    <d v="2018-10-01T00:00:00"/>
    <s v="27th November,2018"/>
    <d v="2018-11-27T00:00:00"/>
    <s v="Njenga John Kaniaru"/>
    <s v="Male"/>
    <s v="99999"/>
    <s v="254721705036"/>
    <s v="2.55E+11"/>
    <s v=""/>
    <s v=""/>
    <n v="37.491864999999997"/>
    <n v="-2.9129299999999998"/>
    <s v="Kajiado"/>
    <s v="Loitokitok"/>
    <s v="Loitoktok"/>
    <s v="Enkariakronkena"/>
    <x v="0"/>
    <s v="John Chege Nyingi"/>
    <s v=""/>
    <s v=""/>
    <s v="Informal Business"/>
    <s v="MKD"/>
    <s v="Masonry"/>
    <s v="26/12/2018"/>
  </r>
  <r>
    <s v="VPA6"/>
    <x v="1386"/>
    <x v="1"/>
    <s v=""/>
    <s v="1st October,2018"/>
    <d v="2018-10-01T00:00:00"/>
    <s v="15th October,2018"/>
    <d v="2018-10-15T00:00:00"/>
    <s v="Kiarie Joseph"/>
    <s v="Male"/>
    <s v="99999"/>
    <s v="724531134"/>
    <s v="724531134"/>
    <s v=""/>
    <s v=""/>
    <n v="37.497467999999998"/>
    <n v="-2.9193370000000001"/>
    <s v="Kajiado"/>
    <s v="Loitokitok"/>
    <s v="Loitoktok"/>
    <s v="Enkariakronkena"/>
    <x v="0"/>
    <s v="John Chege Nyingi"/>
    <s v="Null"/>
    <s v=""/>
    <s v="Informal Business"/>
    <s v="MKD"/>
    <s v="Masonry"/>
    <s v="26/12/2018"/>
  </r>
  <r>
    <s v="VPA6"/>
    <x v="1387"/>
    <x v="1"/>
    <s v=""/>
    <s v="5th November,2018"/>
    <d v="2018-11-05T00:00:00"/>
    <s v="20th December,2018"/>
    <d v="2018-12-20T00:00:00"/>
    <s v="Wainaina Sarah Njeri"/>
    <s v="Female"/>
    <s v="2310555"/>
    <s v="723231820"/>
    <s v="723231820"/>
    <s v=""/>
    <s v="714808556"/>
    <n v="36.951520000000002"/>
    <n v="-0.81633699999999998"/>
    <s v="Murang'a"/>
    <s v="Kandara"/>
    <s v="Mutheru"/>
    <s v="Kanjoo"/>
    <x v="2"/>
    <s v="Francis Kamande"/>
    <s v="Francis Kamande"/>
    <s v="724394699"/>
    <s v="Informal Business"/>
    <s v="KENBIM"/>
    <s v="Masonry"/>
    <s v="26/12/2018"/>
  </r>
  <r>
    <s v="VPA6"/>
    <x v="1388"/>
    <x v="1"/>
    <s v=""/>
    <s v="27th October,2018"/>
    <d v="2018-10-27T00:00:00"/>
    <s v="20th December,2018"/>
    <d v="2018-12-20T00:00:00"/>
    <s v="Karanja Hannah Wanjiru"/>
    <s v="Female"/>
    <s v="2019731"/>
    <s v="728817262"/>
    <s v="728817262"/>
    <s v=""/>
    <s v="789868631"/>
    <n v="37.001863999999998"/>
    <n v="-0.93296000000000001"/>
    <s v="Murang'a"/>
    <s v="Gatanga"/>
    <s v="Thuita"/>
    <s v="Wainonga"/>
    <x v="3"/>
    <s v="Francis Kamande"/>
    <s v="Francis Kamande"/>
    <s v="724394699"/>
    <s v="Informal Business"/>
    <s v="KENBIM"/>
    <s v="Masonry"/>
    <s v="26/12/2018"/>
  </r>
  <r>
    <s v="VPA6"/>
    <x v="1389"/>
    <x v="1"/>
    <s v=""/>
    <s v="21st October,2018"/>
    <d v="2018-10-21T00:00:00"/>
    <s v="20th December,2018"/>
    <d v="2018-12-20T00:00:00"/>
    <s v="Herman Catherine Nduta"/>
    <s v="Male"/>
    <s v="99999"/>
    <s v="728756514"/>
    <s v="728756514"/>
    <s v=""/>
    <s v="728756475"/>
    <n v="36.920037000000001"/>
    <n v="-0.88121499999999997"/>
    <s v="Murang'a"/>
    <s v="Gatanga"/>
    <s v="Kigoro"/>
    <s v="Mukarara"/>
    <x v="1"/>
    <s v="Francis Kamande"/>
    <s v="Francis Kamande"/>
    <s v="724394699"/>
    <s v="Informal Business"/>
    <s v="KENBIM"/>
    <s v="Masonry"/>
    <s v="26/12/2018"/>
  </r>
  <r>
    <s v="VPA6"/>
    <x v="1390"/>
    <x v="1"/>
    <s v=""/>
    <s v="22nd November,2018"/>
    <d v="2018-11-22T00:00:00"/>
    <s v="20th December,2018"/>
    <d v="2018-12-20T00:00:00"/>
    <s v="Kariuki Peter Ngamau"/>
    <s v="Male"/>
    <s v="99999"/>
    <s v="726781116"/>
    <s v="726781116"/>
    <s v=""/>
    <s v="710810515"/>
    <n v="36.852369000000003"/>
    <n v="-0.87908900000000001"/>
    <s v="Murang'a"/>
    <s v="Gatanga"/>
    <s v="Mwangu"/>
    <s v="Chania"/>
    <x v="3"/>
    <s v="Francis Kamande"/>
    <s v="Francis Kamande"/>
    <s v="724394699"/>
    <s v="Informal Business"/>
    <s v="KENBIM"/>
    <s v="Masonry"/>
    <s v="26/12/2018"/>
  </r>
  <r>
    <s v="VPA6"/>
    <x v="1391"/>
    <x v="0"/>
    <s v="Non Compliant"/>
    <s v="14th November,2018"/>
    <d v="2018-11-14T00:00:00"/>
    <s v="21st December,2018"/>
    <d v="2018-12-21T00:00:00"/>
    <s v="Muiruri Raphael Mwatha"/>
    <s v="Male"/>
    <s v="4831328"/>
    <s v="720813146"/>
    <s v="2.55E+11"/>
    <s v=""/>
    <s v="2.55E+11"/>
    <n v="37.119616999999998"/>
    <n v="-1.0657350000000001"/>
    <s v="Kiambu"/>
    <s v="Gatundu North"/>
    <s v="Muiringa"/>
    <s v="Kifingo"/>
    <x v="3"/>
    <s v="Francis Kamande"/>
    <s v="Francis Kamande"/>
    <s v="254724394699"/>
    <s v="Informal Business"/>
    <s v="KENBIM"/>
    <s v="Masonry"/>
    <s v="26/12/2018"/>
  </r>
  <r>
    <s v="VPA6"/>
    <x v="1392"/>
    <x v="1"/>
    <s v=""/>
    <s v="4th November,2018"/>
    <d v="2018-11-04T00:00:00"/>
    <s v="20th December,2018"/>
    <d v="2018-12-20T00:00:00"/>
    <s v="Maina Nancy Nyambura"/>
    <s v="Female"/>
    <s v="99999"/>
    <s v="724801441"/>
    <s v="724801441"/>
    <s v=""/>
    <s v="727270703"/>
    <n v="36.936824000000001"/>
    <n v="-0.66250100000000001"/>
    <s v="Murang'a"/>
    <s v="Kangema"/>
    <s v="Kangema"/>
    <s v="Ruona"/>
    <x v="0"/>
    <s v="Jacob Maina Mwangi"/>
    <s v="Jacob Maina Mwangi"/>
    <s v="727270703"/>
    <s v="Informal Business"/>
    <s v="KENBIM"/>
    <s v="Masonry"/>
    <s v="26/12/2018"/>
  </r>
  <r>
    <s v="VPA6"/>
    <x v="1393"/>
    <x v="0"/>
    <s v="Grievance"/>
    <s v="4th November,2018"/>
    <d v="2018-11-04T00:00:00"/>
    <s v="24th December,2018"/>
    <d v="2018-12-24T00:00:00"/>
    <s v="Maghangha Wilfred Lombo"/>
    <s v="Male"/>
    <s v="9805625"/>
    <s v="254702069562"/>
    <s v="2.55E+11"/>
    <s v=""/>
    <s v="2.55E+11"/>
    <n v="38.253802"/>
    <n v="-3.4324270000000001"/>
    <s v="Taita/Taveta"/>
    <s v="Mwatate"/>
    <s v="Bura"/>
    <s v="Kazamoyo"/>
    <x v="0"/>
    <s v="Stephen Nyange"/>
    <s v="Stephen Nyange"/>
    <s v="254710865305"/>
    <s v="Informal Business"/>
    <s v="KENBIM"/>
    <s v="Masonry"/>
    <s v="12/02/2019"/>
  </r>
  <r>
    <s v="VPA6"/>
    <x v="1394"/>
    <x v="1"/>
    <s v=""/>
    <s v="12th November,2018"/>
    <d v="2018-11-12T00:00:00"/>
    <s v="12th February,2019"/>
    <d v="2019-02-12T00:00:00"/>
    <s v="Kitoho Metrina Riziki"/>
    <s v="Female"/>
    <s v="10563542"/>
    <s v="725286785"/>
    <s v="2.55E+11"/>
    <s v=""/>
    <s v="2.55E+11"/>
    <n v="38.322341000000002"/>
    <n v="-3.4947279999999998"/>
    <s v="Taita/Taveta"/>
    <s v="Mwatate"/>
    <s v="Bura"/>
    <s v="Mwalemba"/>
    <x v="2"/>
    <s v="Stephen Nyange"/>
    <s v="Stephen Nyange"/>
    <s v="710865305"/>
    <s v="Informal Business"/>
    <s v="KENBIM"/>
    <s v="Masonry"/>
    <s v="12/02/2019"/>
  </r>
  <r>
    <s v="VPA6"/>
    <x v="1395"/>
    <x v="0"/>
    <s v="Non Compliant"/>
    <s v="3rd January,2019"/>
    <d v="2019-01-03T00:00:00"/>
    <s v="3rd January,2019"/>
    <d v="2019-01-03T00:00:00"/>
    <s v="Muasa Agatha Mbithi"/>
    <s v="Male"/>
    <s v="30457628"/>
    <s v="0714320792"/>
    <s v="714320792"/>
    <s v=""/>
    <s v="721848632"/>
    <n v="37.455157999999997"/>
    <n v="-1.49396"/>
    <s v="Machakos"/>
    <s v="Mwala"/>
    <s v="Mwala"/>
    <s v="Kakungu"/>
    <x v="0"/>
    <s v="Stephen Nyange"/>
    <s v="Stephen Nyange"/>
    <s v="710865305"/>
    <s v="Informal Business"/>
    <s v="KENBIM"/>
    <s v="Masonry"/>
    <s v="05/01/2019"/>
  </r>
  <r>
    <s v="VPA6"/>
    <x v="1396"/>
    <x v="0"/>
    <s v="Non Compliant"/>
    <s v="14th November,2018"/>
    <d v="2018-11-14T00:00:00"/>
    <s v="3rd January,2019"/>
    <d v="2019-01-03T00:00:00"/>
    <s v="Wambua Beatrice Kamene"/>
    <s v="Female"/>
    <s v="537132"/>
    <s v="723911014"/>
    <s v="723911014"/>
    <s v=""/>
    <s v="725653263"/>
    <n v="37.587577000000003"/>
    <n v="-0.97233700000000001"/>
    <s v="Machakos"/>
    <s v="Masinga"/>
    <s v="Masinga"/>
    <s v="Kwayenga"/>
    <x v="0"/>
    <s v="Stephen Nyange"/>
    <s v="Stephen Nyange"/>
    <s v="710865305"/>
    <s v="Informal Business"/>
    <s v="KENBIM"/>
    <s v="Masonry"/>
    <s v="05/01/2019"/>
  </r>
  <r>
    <s v="VPA6"/>
    <x v="1397"/>
    <x v="0"/>
    <s v="Non Compliant"/>
    <s v="14th November,2018"/>
    <d v="2018-11-14T00:00:00"/>
    <s v="3rd January,2019"/>
    <d v="2019-01-03T00:00:00"/>
    <s v="Muiu Robert Munyao"/>
    <s v="Male"/>
    <s v="9316854"/>
    <s v="721537023"/>
    <s v="721537023"/>
    <s v=""/>
    <s v="751448455"/>
    <n v="37.463917000000002"/>
    <n v="-1.1914480000000001"/>
    <s v="Machakos"/>
    <s v="Yatta"/>
    <s v="Kithimani"/>
    <s v="Uvaini"/>
    <x v="0"/>
    <s v="Stephen Nyange"/>
    <s v="Stephen Nyange"/>
    <s v="710865305"/>
    <s v="Informal Business"/>
    <s v="KENBIM"/>
    <s v="Masonry"/>
    <s v="05/01/2019"/>
  </r>
  <r>
    <s v="VPA6"/>
    <x v="1398"/>
    <x v="1"/>
    <s v=""/>
    <s v="7th January,2018"/>
    <d v="2018-01-07T00:00:00"/>
    <s v="22nd May,2018"/>
    <d v="2018-05-22T00:00:00"/>
    <s v="Muthami Alex Mutuku"/>
    <s v="Male"/>
    <s v="700988"/>
    <s v="711378754"/>
    <s v="711378754"/>
    <s v=""/>
    <s v="711378754"/>
    <n v="37.369304999999997"/>
    <n v="-1.3121670000000001"/>
    <s v="Machakos"/>
    <s v="Kangundo"/>
    <s v="Kangundo"/>
    <s v="Mayuuni"/>
    <x v="0"/>
    <s v="Stephen Nyange"/>
    <s v="Stephen Nyange"/>
    <s v="710865305"/>
    <s v="Informal Business"/>
    <s v="KENBIM"/>
    <s v="Masonry"/>
    <s v="07/01/2019"/>
  </r>
  <r>
    <s v="VPA6"/>
    <x v="1399"/>
    <x v="1"/>
    <s v=""/>
    <s v="13th November,2018"/>
    <d v="2018-11-13T00:00:00"/>
    <s v="2nd January,2019"/>
    <d v="2019-01-02T00:00:00"/>
    <s v="Gateru Margret Wangechi"/>
    <s v="Female"/>
    <s v="6051654"/>
    <s v="722832003"/>
    <s v="722832003"/>
    <s v=""/>
    <s v="733977580"/>
    <n v="36.274099999999997"/>
    <n v="-0.25584800000000002"/>
    <s v="Nyandarua"/>
    <s v="Ol Kalou"/>
    <s v="Tumaini"/>
    <s v="Tumaini"/>
    <x v="0"/>
    <s v="Simon Kuira"/>
    <s v="Simon Kuira"/>
    <s v="703796534"/>
    <s v="Informal Business"/>
    <s v="MKD"/>
    <s v="Masonry"/>
    <s v="08/01/2019"/>
  </r>
  <r>
    <s v="VPA6"/>
    <x v="1400"/>
    <x v="1"/>
    <s v=""/>
    <s v="21st November,2018"/>
    <d v="2018-11-21T00:00:00"/>
    <s v="10th January,2019"/>
    <d v="2019-01-10T00:00:00"/>
    <s v="Mbogori Athanas Githenji"/>
    <s v="Male"/>
    <s v="4244191"/>
    <s v="720243772"/>
    <s v="720243772"/>
    <s v=""/>
    <s v="712322570"/>
    <n v="37.453299000000001"/>
    <n v="-0.440502"/>
    <s v="Embu"/>
    <s v="Manyatta"/>
    <s v="Ngida"/>
    <s v="Gikirima"/>
    <x v="2"/>
    <s v="Simon Kuira"/>
    <s v="Simon Kuira"/>
    <s v="703796534"/>
    <s v="Informal Business"/>
    <s v="MKD"/>
    <s v="Masonry"/>
    <s v="10/01/2019"/>
  </r>
  <r>
    <s v="VPA6"/>
    <x v="1401"/>
    <x v="1"/>
    <s v=""/>
    <s v="26th October,2018"/>
    <d v="2018-10-26T00:00:00"/>
    <s v="15th December,2018"/>
    <d v="2018-12-15T00:00:00"/>
    <s v="Timothy Mwai Kagotho"/>
    <s v="Male"/>
    <s v="1828581"/>
    <s v="727483623"/>
    <s v="727483623"/>
    <s v=""/>
    <s v="723104383"/>
    <n v="37.011091999999998"/>
    <n v="-0.47966399999999998"/>
    <s v="Nyeri"/>
    <s v="Tetu"/>
    <s v="Aguthi"/>
    <s v="Gichira"/>
    <x v="4"/>
    <s v="Rural Green Energy Services"/>
    <s v="Migwi"/>
    <s v="725647705"/>
    <s v="Informal Business"/>
    <s v="AKUT"/>
    <s v="Masonry"/>
    <s v="13/01/2019"/>
  </r>
  <r>
    <s v="VPA6"/>
    <x v="1402"/>
    <x v="1"/>
    <s v=""/>
    <s v="17th August,2018"/>
    <d v="2018-08-17T00:00:00"/>
    <s v="12th December,2018"/>
    <d v="2018-12-12T00:00:00"/>
    <s v="Teka Efa Asiko"/>
    <s v="Female"/>
    <s v="1948406"/>
    <s v="720579831"/>
    <s v="2.55E+11"/>
    <s v=""/>
    <s v=""/>
    <n v="34.704507"/>
    <n v="0.76711600000000002"/>
    <s v="Bungoma"/>
    <s v="Kimilili"/>
    <s v="Kimilili"/>
    <s v="Lutonyi"/>
    <x v="3"/>
    <s v="Gillet Lihanda"/>
    <s v="Gillet Savayi Lihanda"/>
    <s v="254728998455"/>
    <s v="Informal Business"/>
    <s v="MKD"/>
    <s v="Masonry"/>
    <s v="20/01/2019"/>
  </r>
  <r>
    <s v="VPA6"/>
    <x v="1403"/>
    <x v="1"/>
    <s v=""/>
    <s v="26th October,2018"/>
    <d v="2018-10-26T00:00:00"/>
    <s v="26th December,2018"/>
    <d v="2018-12-26T00:00:00"/>
    <s v="Amdany Dinah"/>
    <s v="Female"/>
    <s v="99999"/>
    <s v="722652445"/>
    <s v="2.55E+11"/>
    <s v=""/>
    <s v=""/>
    <n v="35.288429999999998"/>
    <n v="0.55832000000000004"/>
    <s v="Uasin Gishu"/>
    <s v="Moiben"/>
    <s v="Kimumu"/>
    <s v="Radah"/>
    <x v="0"/>
    <s v="Matthew Kemboi"/>
    <s v="Mathew Kemboi"/>
    <s v="254722819916"/>
    <s v="Informal Business"/>
    <s v="MKD"/>
    <s v="Masonry"/>
    <s v="21/01/2019"/>
  </r>
  <r>
    <s v="VPA6"/>
    <x v="1404"/>
    <x v="1"/>
    <s v=""/>
    <s v="16th November,2018"/>
    <d v="2018-11-16T00:00:00"/>
    <s v="9th December,2018"/>
    <d v="2018-12-09T00:00:00"/>
    <s v="Kennedy Oduor"/>
    <s v="Male"/>
    <s v="2564916"/>
    <s v="722301226"/>
    <s v="2.55E+11"/>
    <s v=""/>
    <s v=""/>
    <n v="35.963008000000002"/>
    <n v="-0.262882"/>
    <s v="Nakuru"/>
    <s v="Rongai"/>
    <s v="Ngata"/>
    <s v="Ngata"/>
    <x v="0"/>
    <s v="Nelson Mutai"/>
    <s v="Nelson Mutai"/>
    <s v="254716309134"/>
    <s v="Informal Business"/>
    <s v="MKD"/>
    <s v="Masonry"/>
    <s v="21/01/2019"/>
  </r>
  <r>
    <s v="VPA6"/>
    <x v="1405"/>
    <x v="1"/>
    <s v=""/>
    <s v="4th December,2018"/>
    <d v="2018-12-04T00:00:00"/>
    <s v="10th January,2019"/>
    <d v="2019-01-10T00:00:00"/>
    <s v="Agnes Muraguri"/>
    <s v="Female"/>
    <s v="22946969"/>
    <s v="722448328"/>
    <s v="722448328"/>
    <s v=""/>
    <s v="725869571"/>
    <n v="36.122272000000002"/>
    <n v="-3.5775000000000001E-2"/>
    <s v="Nakuru"/>
    <s v="Rongai"/>
    <s v="Solai"/>
    <s v="Nairobi Area"/>
    <x v="1"/>
    <s v="James Kingori Chege"/>
    <s v="James Kingori"/>
    <s v="724568559"/>
    <s v="Informal Business"/>
    <s v="KENBIM"/>
    <s v="Masonry"/>
    <s v="21/01/2019"/>
  </r>
  <r>
    <s v="VPA6"/>
    <x v="1406"/>
    <x v="1"/>
    <s v=""/>
    <s v="16th December,2018"/>
    <d v="2018-12-16T00:00:00"/>
    <s v="21st January,2019"/>
    <d v="2019-01-21T00:00:00"/>
    <s v="Kamonjo Nyokabi Jane"/>
    <s v="Female"/>
    <s v="3205019"/>
    <s v="721233604"/>
    <s v="721233604"/>
    <s v=""/>
    <s v="705271230"/>
    <n v="36.373080000000002"/>
    <n v="-7.3469999999999994E-2"/>
    <s v="Nyandarua"/>
    <s v="Ol Joro Orok"/>
    <s v="Oljorolok"/>
    <s v="Gatumbiro"/>
    <x v="0"/>
    <s v="Simon Kabucho"/>
    <s v="Simon Kabucho"/>
    <s v="726725953"/>
    <s v="Informal Business"/>
    <s v="MKD"/>
    <s v="Masonry"/>
    <s v="21/01/2019"/>
  </r>
  <r>
    <s v="VPA6"/>
    <x v="1407"/>
    <x v="1"/>
    <s v=""/>
    <s v="5th September,2018"/>
    <d v="2018-09-05T00:00:00"/>
    <s v="18th January,2019"/>
    <d v="2019-01-18T00:00:00"/>
    <s v="Nyoike Lucy Wamaitha"/>
    <s v="Female"/>
    <s v="4301366"/>
    <s v="714114088"/>
    <s v="714114088"/>
    <s v=""/>
    <s v="720450730"/>
    <n v="36.858494"/>
    <n v="-1.0287759999999999"/>
    <s v="Kiambu"/>
    <s v="Gatundu South"/>
    <s v="Mutati"/>
    <s v="Kahunyu"/>
    <x v="2"/>
    <s v="Afrisol Energy Ltd"/>
    <s v="Ezekiel Kibe"/>
    <s v="722438617"/>
    <s v="Informal Business"/>
    <s v="KENBIM"/>
    <s v="Masonry"/>
    <s v="22/01/2019"/>
  </r>
  <r>
    <s v="VPA6"/>
    <x v="1408"/>
    <x v="1"/>
    <s v=""/>
    <s v="5th September,2018"/>
    <d v="2018-09-05T00:00:00"/>
    <s v="15th December,2018"/>
    <d v="2018-12-15T00:00:00"/>
    <s v="Memia Simon Kinyanjui"/>
    <s v="Male"/>
    <s v="13028059"/>
    <s v="723037254"/>
    <s v="723037254"/>
    <s v=""/>
    <s v="727076020"/>
    <n v="36.863224000000002"/>
    <n v="-1.02098"/>
    <s v="Kiambu"/>
    <s v="Gatundu South"/>
    <s v="Kiamwangi"/>
    <s v="Thaara"/>
    <x v="2"/>
    <s v="Afrisol Energy Ltd"/>
    <s v="Ezekiel Kibe"/>
    <s v=""/>
    <s v="Informal Business"/>
    <s v="KENBIM"/>
    <s v="Masonry"/>
    <s v="22/01/2019"/>
  </r>
  <r>
    <s v="VPA6"/>
    <x v="1409"/>
    <x v="1"/>
    <s v=""/>
    <s v="15th September,2018"/>
    <d v="2018-09-15T00:00:00"/>
    <s v="11th December,2018"/>
    <d v="2018-12-11T00:00:00"/>
    <s v="Njogu Winfred Waithira"/>
    <s v="Female"/>
    <s v="12524207"/>
    <s v="723286403"/>
    <s v="723286403"/>
    <s v=""/>
    <s v=""/>
    <n v="36.840187999999998"/>
    <n v="-1.0256769999999999"/>
    <s v="Kiambu"/>
    <s v="Gatundu South"/>
    <s v="Mutati"/>
    <s v="Kawandagã¹"/>
    <x v="2"/>
    <s v="Afrisol Energy Ltd"/>
    <s v="Ezekiel Kibe"/>
    <s v="722438617"/>
    <s v="Informal Business"/>
    <s v="KENBIM"/>
    <s v="Masonry"/>
    <s v="22/01/2019"/>
  </r>
  <r>
    <s v="VPA6"/>
    <x v="1410"/>
    <x v="1"/>
    <s v=""/>
    <s v="28th December,2018"/>
    <d v="2018-12-28T00:00:00"/>
    <s v="23rd January,2019"/>
    <d v="2019-01-23T00:00:00"/>
    <s v="Rotich Domtila"/>
    <s v="Female"/>
    <s v="5582952"/>
    <s v="723733666"/>
    <s v="723733666"/>
    <s v=""/>
    <s v=""/>
    <n v="35.239823000000001"/>
    <n v="0.17215"/>
    <s v="Nandi"/>
    <s v="Nandi Hills"/>
    <s v="Chepkunyuk"/>
    <s v="Lelwak"/>
    <x v="2"/>
    <s v="William Tanui"/>
    <s v="William Tanui"/>
    <s v="712584447"/>
    <s v="Informal Business"/>
    <s v="MKD"/>
    <s v="Masonry"/>
    <s v="24/01/2019"/>
  </r>
  <r>
    <s v="VPA6"/>
    <x v="1411"/>
    <x v="0"/>
    <s v="Non Compliant"/>
    <s v="3rd December,2018"/>
    <d v="2018-12-03T00:00:00"/>
    <s v="22nd January,2019"/>
    <d v="2019-01-22T00:00:00"/>
    <s v="Musyoki Peter Mbathi"/>
    <s v="Male"/>
    <s v="7005894"/>
    <s v="722682316"/>
    <s v="722682316"/>
    <s v=""/>
    <s v="714710980"/>
    <n v="37.860757999999997"/>
    <n v="-1.443678"/>
    <s v="Kitui"/>
    <s v="Lower Yatta"/>
    <s v="Lower Yatta"/>
    <s v="Kalivini"/>
    <x v="0"/>
    <s v="Stephen Nyange"/>
    <s v="Stephen Nyange"/>
    <s v="710865305"/>
    <s v="Informal Business"/>
    <s v="KENBIM"/>
    <s v="Masonry"/>
    <s v="24/01/2019"/>
  </r>
  <r>
    <s v="VPA6"/>
    <x v="1412"/>
    <x v="1"/>
    <s v=""/>
    <s v="2nd December,2018"/>
    <d v="2018-12-02T00:00:00"/>
    <s v="21st January,2019"/>
    <d v="2019-01-21T00:00:00"/>
    <s v="Nzioka Patrick Mbawa"/>
    <s v="Male"/>
    <s v="10114047"/>
    <s v="726102441"/>
    <s v="726102441"/>
    <s v=""/>
    <s v="712037115"/>
    <n v="37.440297000000001"/>
    <n v="-1.235563"/>
    <s v="Machakos"/>
    <s v="Mwala"/>
    <s v="Mwala"/>
    <s v="Kabaa"/>
    <x v="0"/>
    <s v="Stephen Nyange"/>
    <s v="Stephen Nyange"/>
    <s v="710865305"/>
    <s v="Informal Business"/>
    <s v="KENBIM"/>
    <s v="Masonry"/>
    <s v="24/01/2019"/>
  </r>
  <r>
    <s v="VPA6"/>
    <x v="1413"/>
    <x v="1"/>
    <s v=""/>
    <s v="10th September,2018"/>
    <d v="2018-09-10T00:00:00"/>
    <s v="30th October,2018"/>
    <d v="2018-10-30T00:00:00"/>
    <s v="Christine Tuimur"/>
    <s v="Female"/>
    <s v="99999"/>
    <s v="710463124"/>
    <s v="710463124"/>
    <s v=""/>
    <s v=""/>
    <n v="35.111106999999997"/>
    <n v="0.20811199999999999"/>
    <s v="Nandi"/>
    <s v="Nandi Central"/>
    <s v="Kapngetuny"/>
    <s v="Kabutie"/>
    <x v="12"/>
    <s v="Stephen Tesot"/>
    <s v="Stephen Tesot"/>
    <s v=""/>
    <s v="Informal Business"/>
    <s v="AKUT"/>
    <s v="Masonry"/>
    <s v="24/01/2019"/>
  </r>
  <r>
    <s v="VPA6"/>
    <x v="1414"/>
    <x v="1"/>
    <s v=""/>
    <s v="11th November,2018"/>
    <d v="2018-11-11T00:00:00"/>
    <s v="30th December,2018"/>
    <d v="2018-12-30T00:00:00"/>
    <s v="Purity Bittok"/>
    <s v="Female"/>
    <s v="99999"/>
    <s v="254722603540"/>
    <s v="2.55E+11"/>
    <s v=""/>
    <s v="2.55E+11"/>
    <n v="35.101379000000001"/>
    <n v="0.22586300000000001"/>
    <s v="Nandi"/>
    <s v="Nandi Central"/>
    <s v="Chemundu"/>
    <s v="Kabaskei"/>
    <x v="0"/>
    <s v="William Tanui"/>
    <s v="William Tanui"/>
    <s v="254712584447"/>
    <s v="Informal Business"/>
    <s v="AKUT"/>
    <s v="Masonry"/>
    <s v="24/01/2019"/>
  </r>
  <r>
    <s v="VPA6"/>
    <x v="1415"/>
    <x v="0"/>
    <s v="Grievance"/>
    <s v="24th November,2018"/>
    <d v="2018-11-24T00:00:00"/>
    <s v="22nd December,2018"/>
    <d v="2018-12-22T00:00:00"/>
    <s v="Bernard Micheki Mugo"/>
    <s v="Male"/>
    <s v="4419367"/>
    <s v="726627822"/>
    <s v="726627822"/>
    <s v=""/>
    <s v="727940729"/>
    <n v="37.686067000000001"/>
    <n v="-0.23078000000000001"/>
    <s v="Tharaka-Nithi"/>
    <s v="Maara"/>
    <s v="Chogoria"/>
    <s v="Mutuguni"/>
    <x v="1"/>
    <s v="Maurice Kinuthia Wangui"/>
    <s v="Maurice Kinuthia Wangui"/>
    <s v="723456787"/>
    <s v="Informal Business"/>
    <s v="KENBIM"/>
    <s v="Masonry"/>
    <s v="25/01/2019"/>
  </r>
  <r>
    <s v="VPA6"/>
    <x v="1416"/>
    <x v="1"/>
    <s v=""/>
    <s v="16th November,2018"/>
    <d v="2018-11-16T00:00:00"/>
    <s v="5th December,2018"/>
    <d v="2018-12-05T00:00:00"/>
    <s v="Thimba Lucas Kimani"/>
    <s v="Male"/>
    <s v="894131"/>
    <s v="0712490458"/>
    <s v="712490458"/>
    <s v=""/>
    <s v="720475956"/>
    <n v="36.849879000000001"/>
    <n v="-1.161764"/>
    <s v="Kiambu"/>
    <s v="Kiambu"/>
    <s v="Riambai"/>
    <s v="Riambai"/>
    <x v="2"/>
    <s v="Afrisol Energy Ltd"/>
    <s v="Ezekiel Kibe"/>
    <s v="722438617"/>
    <s v="Informal Business"/>
    <s v="KENBIM"/>
    <s v="Masonry"/>
    <s v="27/01/2019"/>
  </r>
  <r>
    <s v="VPA6"/>
    <x v="1417"/>
    <x v="1"/>
    <s v=""/>
    <s v="11th November,2018"/>
    <d v="2018-11-11T00:00:00"/>
    <s v="7th December,2018"/>
    <d v="2018-12-07T00:00:00"/>
    <s v="Njoroge Francis Huho"/>
    <s v="Male"/>
    <s v="99999"/>
    <s v="717021441"/>
    <s v="717021441"/>
    <s v=""/>
    <s v="797858788"/>
    <n v="36.802936000000003"/>
    <n v="-1.126746"/>
    <s v="Kiambu"/>
    <s v="Kiambu"/>
    <s v="Tinganga"/>
    <s v="Tinganga"/>
    <x v="2"/>
    <s v="Afrisol Energy Ltd"/>
    <s v="Ezekiel Kibe"/>
    <s v="722438617"/>
    <s v="Informal Business"/>
    <s v="KENBIM"/>
    <s v="Masonry"/>
    <s v="27/01/2019"/>
  </r>
  <r>
    <s v="VPA6"/>
    <x v="1418"/>
    <x v="1"/>
    <s v=""/>
    <s v="28th September,2018"/>
    <d v="2018-09-28T00:00:00"/>
    <s v="23rd January,2019"/>
    <d v="2019-01-23T00:00:00"/>
    <s v="Sawe Eunice"/>
    <s v="Female"/>
    <s v="99999"/>
    <s v="0720364888"/>
    <s v="720364888"/>
    <s v=""/>
    <s v=""/>
    <n v="35.164361999999997"/>
    <n v="0.116828"/>
    <s v="Nandi"/>
    <s v="Nandi Hills"/>
    <s v="Kosoiywwo"/>
    <s v="Kapkwang"/>
    <x v="1"/>
    <s v="Job K Soimo"/>
    <s v="Job K Soimo"/>
    <s v="726075203"/>
    <s v="Informal Business"/>
    <s v="MKD"/>
    <s v="Masonry"/>
    <s v="28/01/2019"/>
  </r>
  <r>
    <s v="VPA6"/>
    <x v="1419"/>
    <x v="1"/>
    <s v=""/>
    <s v="1st August,2018"/>
    <d v="2018-08-01T00:00:00"/>
    <s v="1st September,2018"/>
    <d v="2018-09-01T00:00:00"/>
    <s v="Maru Kinyua Eric"/>
    <s v="Male"/>
    <s v="21709373"/>
    <s v="0720930614"/>
    <s v="720930614"/>
    <s v=""/>
    <s v=""/>
    <n v="37.242823000000001"/>
    <n v="-0.47947299999999998"/>
    <s v="Kirinyaga"/>
    <s v="Kirinyaga"/>
    <s v="Mutira"/>
    <s v="Kamuiru"/>
    <x v="3"/>
    <s v="Patrick Kinyua"/>
    <s v="Patrick Kinyua"/>
    <s v=""/>
    <s v="Informal Business"/>
    <s v="KENBIM"/>
    <s v="Masonry"/>
    <s v="28/01/2019"/>
  </r>
  <r>
    <s v="VPA6"/>
    <x v="1420"/>
    <x v="1"/>
    <s v=""/>
    <s v="1st October,2018"/>
    <d v="2018-10-01T00:00:00"/>
    <s v="1st November,2018"/>
    <d v="2018-11-01T00:00:00"/>
    <s v="Muthui Guchobi Jeremiah"/>
    <s v="Male"/>
    <s v="99999"/>
    <s v="724078796"/>
    <s v="724078796"/>
    <s v=""/>
    <s v="717441134"/>
    <n v="37.294834999999999"/>
    <n v="-0.48514800000000002"/>
    <s v="Kirinyaga"/>
    <s v="Kerugoya/Kutus"/>
    <s v="Kabaru"/>
    <s v="Kiangothe"/>
    <x v="0"/>
    <s v="Patrick Kinyua"/>
    <s v="Patrick Kinyua"/>
    <s v=""/>
    <s v="Informal Business"/>
    <s v="KENBIM"/>
    <s v="Masonry"/>
    <s v="28/01/2019"/>
  </r>
  <r>
    <s v="VPA6"/>
    <x v="1421"/>
    <x v="1"/>
    <s v=""/>
    <s v="1st December,2018"/>
    <d v="2018-12-01T00:00:00"/>
    <s v="1st January,2019"/>
    <d v="2019-01-01T00:00:00"/>
    <s v="Karangi Muthee Charles"/>
    <s v="Male"/>
    <s v="99999"/>
    <s v="721721554"/>
    <s v="721721554"/>
    <s v=""/>
    <s v="715671387"/>
    <n v="37.195383999999997"/>
    <n v="-0.45805200000000001"/>
    <s v="Kirinyaga"/>
    <s v="Kirinyaga"/>
    <s v="Mukure"/>
    <s v="Ndiriti"/>
    <x v="0"/>
    <s v="Patrick Kinyua"/>
    <s v="Patrick Kinyua"/>
    <s v="716073975"/>
    <s v="Informal Business"/>
    <s v="KENBIM"/>
    <s v="Masonry"/>
    <s v="28/01/2019"/>
  </r>
  <r>
    <s v="VPA6"/>
    <x v="1422"/>
    <x v="1"/>
    <s v=""/>
    <s v="1st December,2018"/>
    <d v="2018-12-01T00:00:00"/>
    <s v="1st January,2019"/>
    <d v="2019-01-01T00:00:00"/>
    <s v="Ngure Warui Stanely"/>
    <s v="Male"/>
    <s v="2904926"/>
    <s v="710726526"/>
    <s v="728571344"/>
    <s v=""/>
    <s v=""/>
    <n v="37.244337999999999"/>
    <n v="-0.51230399999999998"/>
    <s v="Kirinyaga"/>
    <s v="Kirinyaga"/>
    <s v="Mutira"/>
    <s v="Karia"/>
    <x v="3"/>
    <s v="Eric Muthii Mugo"/>
    <s v="Eric Muthii Mugo"/>
    <s v="701939398"/>
    <s v="Informal Business"/>
    <s v="MKD"/>
    <s v="Masonry"/>
    <s v="28/01/2019"/>
  </r>
  <r>
    <s v="VPA6"/>
    <x v="1423"/>
    <x v="1"/>
    <s v=""/>
    <s v="28th December,2017"/>
    <d v="2017-12-28T00:00:00"/>
    <s v="5th February,2018"/>
    <d v="2018-02-05T00:00:00"/>
    <s v="Teresa Chepngetich"/>
    <s v="Female"/>
    <s v="854590"/>
    <s v="0728401394"/>
    <s v="728401394"/>
    <s v=""/>
    <s v=""/>
    <n v="35.694327999999999"/>
    <n v="-0.56000300000000003"/>
    <s v="Nakuru"/>
    <s v="Kuresoi"/>
    <s v="Olenguruoni"/>
    <s v="Amalo"/>
    <x v="2"/>
    <s v="Nelson Mutai"/>
    <s v="Nelson Mutai"/>
    <s v="716309134"/>
    <s v="Informal Business"/>
    <s v="MKD"/>
    <s v="Masonry"/>
    <s v="29/01/2019"/>
  </r>
  <r>
    <s v="VPA6"/>
    <x v="1424"/>
    <x v="1"/>
    <s v=""/>
    <s v="12th December,2018"/>
    <d v="2018-12-12T00:00:00"/>
    <s v="28th January,2019"/>
    <d v="2019-01-28T00:00:00"/>
    <s v="Muiruri Richard Njoroge"/>
    <s v="Male"/>
    <s v="4669496"/>
    <s v="721825041"/>
    <s v="721825041"/>
    <s v=""/>
    <s v="720562725"/>
    <n v="36.112268999999998"/>
    <n v="-0.27252199999999999"/>
    <s v="Nakuru"/>
    <s v="Nakuru Town"/>
    <s v="Freearea"/>
    <s v="Teachers"/>
    <x v="2"/>
    <s v="KREEN"/>
    <s v="Francis Kinyanjui"/>
    <s v="726985649"/>
    <s v="Informal Business"/>
    <s v="KENBIM"/>
    <s v="Masonry"/>
    <s v="29/01/2019"/>
  </r>
  <r>
    <s v="VPA6"/>
    <x v="1425"/>
    <x v="1"/>
    <s v=""/>
    <s v="30th November,2018"/>
    <d v="2018-11-30T00:00:00"/>
    <s v="31st January,2019"/>
    <d v="2019-01-31T00:00:00"/>
    <s v="Ndungu Samwel Mwangi"/>
    <s v="Male"/>
    <s v="7664192"/>
    <s v="722826140"/>
    <s v="722826140"/>
    <s v=""/>
    <s v="726811053"/>
    <n v="36.407538000000002"/>
    <n v="2.1142999999999999E-2"/>
    <s v="Nyandarua"/>
    <s v="Ndaragwa"/>
    <s v="Mairo-Inya"/>
    <s v="Mairo-Inya"/>
    <x v="2"/>
    <s v="KREEN"/>
    <s v="Francis Kinyanjui"/>
    <s v="726985649"/>
    <s v="Informal Business"/>
    <s v="MKD"/>
    <s v="Masonry"/>
    <s v="31/01/2019"/>
  </r>
  <r>
    <s v="VPA6"/>
    <x v="1426"/>
    <x v="1"/>
    <s v=""/>
    <s v="5th January,2019"/>
    <d v="2019-01-05T00:00:00"/>
    <s v="23rd January,2019"/>
    <d v="2019-01-23T00:00:00"/>
    <s v="Muhia Duncan Njuguna"/>
    <s v="Male"/>
    <s v="20663970"/>
    <s v="720872827"/>
    <s v="720872827"/>
    <s v=""/>
    <s v="723994474"/>
    <n v="36.803249999999998"/>
    <n v="-0.30308099999999999"/>
    <s v="Nyeri"/>
    <s v="Kieni West"/>
    <s v="Endarasha"/>
    <s v="Kanyiriri"/>
    <x v="1"/>
    <s v="Simon Kuira"/>
    <s v="Simon Kuira"/>
    <s v="703796534"/>
    <s v="Informal Business"/>
    <s v="MKD"/>
    <s v="Masonry"/>
    <s v="03/02/2019"/>
  </r>
  <r>
    <s v="VPA6"/>
    <x v="1427"/>
    <x v="1"/>
    <s v=""/>
    <s v="14th December,2018"/>
    <d v="2018-12-14T00:00:00"/>
    <s v="2nd February,2019"/>
    <d v="2019-02-02T00:00:00"/>
    <s v="Mumero John Mathai"/>
    <s v="Male"/>
    <s v="7863830"/>
    <s v="722444334"/>
    <s v="722444334"/>
    <s v=""/>
    <s v="721274983"/>
    <n v="37.216571000000002"/>
    <n v="8.6560999999999999E-2"/>
    <s v="Laikipia"/>
    <s v="Laikipia North"/>
    <s v="Ngenia"/>
    <s v="Mia Moja"/>
    <x v="0"/>
    <s v="Simon Kuira"/>
    <s v="Simon Kuira"/>
    <s v="703796534"/>
    <s v="Informal Business"/>
    <s v="MKD"/>
    <s v="Masonry"/>
    <s v="03/02/2019"/>
  </r>
  <r>
    <s v="VPA6"/>
    <x v="1428"/>
    <x v="1"/>
    <s v=""/>
    <s v="18th January,2019"/>
    <d v="2019-01-18T00:00:00"/>
    <s v="4th February,2019"/>
    <d v="2019-02-04T00:00:00"/>
    <s v="Gaturu Peter Kamau"/>
    <s v="Male"/>
    <s v="698946"/>
    <s v="254723588568"/>
    <s v="2.55E+11"/>
    <s v=""/>
    <s v="2.55E+11"/>
    <n v="35.754050999999997"/>
    <n v="-0.30564000000000002"/>
    <s v="Nakuru"/>
    <s v="Molo"/>
    <s v="Turi"/>
    <s v="Ndenderu B"/>
    <x v="0"/>
    <s v="KREEN"/>
    <s v="Francis Kinyanjui"/>
    <s v="726985649"/>
    <s v="Informal Business"/>
    <s v="MKD"/>
    <s v="Masonry"/>
    <s v="05/02/2019"/>
  </r>
  <r>
    <s v="VPA6"/>
    <x v="1429"/>
    <x v="1"/>
    <s v=""/>
    <s v="2nd December,2018"/>
    <d v="2018-12-02T00:00:00"/>
    <s v="15th January,2019"/>
    <d v="2019-01-15T00:00:00"/>
    <s v="Julie Mutai C"/>
    <s v="Female"/>
    <s v="21180054"/>
    <s v="710769776"/>
    <s v="710769776"/>
    <s v=""/>
    <s v="729070468"/>
    <n v="35.095432000000002"/>
    <n v="-0.65773300000000001"/>
    <s v="Kericho"/>
    <s v="Bureti"/>
    <s v="Cheplanget"/>
    <s v="Butiik"/>
    <x v="0"/>
    <s v="Philip Kiget"/>
    <s v="Philip Kiget"/>
    <s v=""/>
    <s v="Informal Business"/>
    <s v="MKD"/>
    <s v="Masonry"/>
    <s v="06/02/2019"/>
  </r>
  <r>
    <s v="VPA6"/>
    <x v="1430"/>
    <x v="1"/>
    <s v=""/>
    <s v="8th January,2019"/>
    <d v="2019-01-08T00:00:00"/>
    <s v="8th February,2019"/>
    <d v="2019-02-08T00:00:00"/>
    <s v="Kimani Hannah Njeri"/>
    <s v="Female"/>
    <s v="22686458"/>
    <s v="254725678595"/>
    <s v="2.55E+11"/>
    <s v=""/>
    <s v="2.55E+11"/>
    <n v="36.814725000000003"/>
    <n v="-1.11795"/>
    <s v="Kiambu"/>
    <s v="Githunguri"/>
    <s v="Ikinu"/>
    <s v="Ngemwa"/>
    <x v="1"/>
    <s v="Kensam Constructor"/>
    <s v="Pius Wainaina"/>
    <s v="743066409"/>
    <s v="Informal Business"/>
    <s v="AKUT"/>
    <s v="Masonry"/>
    <s v="08/02/2019"/>
  </r>
  <r>
    <s v="VPA6"/>
    <x v="1431"/>
    <x v="1"/>
    <s v=""/>
    <s v="2nd February,2019"/>
    <d v="2019-02-02T00:00:00"/>
    <s v="9th February,2019"/>
    <d v="2019-02-09T00:00:00"/>
    <s v="Kimiti Esther Wangari"/>
    <s v="Female"/>
    <s v="99999"/>
    <s v="254722926532"/>
    <s v="2.55E+11"/>
    <s v=""/>
    <s v="2.55E+11"/>
    <n v="36.958601999999999"/>
    <n v="-0.35666999999999999"/>
    <s v="Nyeri"/>
    <s v="Kieni West"/>
    <s v="Mweiga"/>
    <s v="Samaki"/>
    <x v="0"/>
    <s v="Joram Gathogo Mutahi"/>
    <s v="Joram Gathogo Mutahi"/>
    <s v="723684776"/>
    <s v="Informal Business"/>
    <s v="MKD"/>
    <s v="Masonry"/>
    <s v="09/02/2019"/>
  </r>
  <r>
    <s v="VPA6"/>
    <x v="1432"/>
    <x v="1"/>
    <s v=""/>
    <s v="17th September,2018"/>
    <d v="2018-09-17T00:00:00"/>
    <s v="1st November,2018"/>
    <d v="2018-11-01T00:00:00"/>
    <s v="Mary Nduta"/>
    <s v="Female"/>
    <s v="3072043"/>
    <s v="717613012"/>
    <s v="717613012"/>
    <s v=""/>
    <s v=""/>
    <n v="36.139167999999998"/>
    <n v="-0.15473200000000001"/>
    <s v="Nakuru"/>
    <s v="Bahati"/>
    <s v="Bahati"/>
    <s v="Kamiruri-Bahati"/>
    <x v="0"/>
    <s v="Christopher Njinju Ndungu"/>
    <s v="Christopher Njinju Ndungu"/>
    <s v="714733339"/>
    <s v="Informal Business"/>
    <s v="KENBIM"/>
    <s v="Masonry"/>
    <s v="10/02/2019"/>
  </r>
  <r>
    <s v="VPA6"/>
    <x v="1433"/>
    <x v="1"/>
    <s v=""/>
    <s v="10th December,2018"/>
    <d v="2018-12-10T00:00:00"/>
    <s v="6th January,2019"/>
    <d v="2019-01-06T00:00:00"/>
    <s v="Alice Keronche Nyaboke"/>
    <s v="Female"/>
    <s v="4137637"/>
    <s v="729711103"/>
    <s v="729711103"/>
    <s v=""/>
    <s v="780711103"/>
    <n v="34.792392999999997"/>
    <n v="-0.67608800000000002"/>
    <s v="Kisii"/>
    <s v="Kisii Central"/>
    <s v="Township"/>
    <s v="Itheresi"/>
    <x v="0"/>
    <s v="Thomas Masese Gikona"/>
    <s v="Thomas Masese Gekona"/>
    <s v="729577089"/>
    <s v="Informal Business"/>
    <s v="KENBIM"/>
    <s v="Masonry"/>
    <s v="11/02/2019"/>
  </r>
  <r>
    <s v="VPA6"/>
    <x v="1434"/>
    <x v="1"/>
    <s v=""/>
    <s v="20th December,2018"/>
    <d v="2018-12-20T00:00:00"/>
    <s v="11th February,2019"/>
    <d v="2019-02-11T00:00:00"/>
    <s v="Roselyn Oseko Mokeira"/>
    <s v="Female"/>
    <s v="945386"/>
    <s v="711174246"/>
    <s v="711174246"/>
    <s v=""/>
    <s v="725016011"/>
    <n v="34.792999999999999"/>
    <n v="-0.67591199999999996"/>
    <s v="Kisii"/>
    <s v="Kisii Central"/>
    <s v="Township"/>
    <s v="Itheresi"/>
    <x v="0"/>
    <s v="Thomas Masese Gikona"/>
    <s v="Thomas Masese Gekona"/>
    <s v="729577089"/>
    <s v="Informal Business"/>
    <s v="KENBIM"/>
    <s v="Masonry"/>
    <s v="11/02/2019"/>
  </r>
  <r>
    <s v="VPA6"/>
    <x v="1435"/>
    <x v="1"/>
    <s v=""/>
    <s v="28th May,2018"/>
    <d v="2018-05-28T00:00:00"/>
    <s v="28th December,2018"/>
    <d v="2018-12-28T00:00:00"/>
    <s v="Samwel Ogeto G."/>
    <s v="Male"/>
    <s v="34169394"/>
    <s v="720592910"/>
    <s v="720592910"/>
    <s v=""/>
    <s v="714256248"/>
    <n v="34.859082999999998"/>
    <n v="-0.637432"/>
    <s v="Nyamira"/>
    <s v="Manga"/>
    <s v="Kitutu Central"/>
    <s v="Morambo"/>
    <x v="4"/>
    <s v="George Odhiambo"/>
    <s v="George Odhiambo"/>
    <s v="729996948"/>
    <s v="Informal Business"/>
    <s v="MKD"/>
    <s v="Masonry"/>
    <s v="13/02/2019"/>
  </r>
  <r>
    <s v="VPA6"/>
    <x v="1436"/>
    <x v="1"/>
    <s v=""/>
    <s v="8th January,2019"/>
    <d v="2019-01-08T00:00:00"/>
    <s v="9th February,2019"/>
    <d v="2019-02-09T00:00:00"/>
    <s v="Mwaniki Wanjugu Lucy"/>
    <s v="Male"/>
    <s v="99999"/>
    <s v="721653815"/>
    <s v="721653815"/>
    <s v=""/>
    <s v=""/>
    <n v="37.562942999999997"/>
    <n v="-0.42765999999999998"/>
    <s v="Embu"/>
    <s v="Runyenjes"/>
    <s v="Runyejes"/>
    <s v="Mbiruri"/>
    <x v="4"/>
    <s v="Simon Kamau"/>
    <s v="Simon Kamau"/>
    <s v="718265838"/>
    <s v="Informal Business"/>
    <s v="KENBIM"/>
    <s v="Masonry"/>
    <s v="13/02/2019"/>
  </r>
  <r>
    <s v="VPA6"/>
    <x v="1437"/>
    <x v="1"/>
    <s v=""/>
    <s v="13th January,2019"/>
    <d v="2019-01-13T00:00:00"/>
    <s v="13th February,2019"/>
    <d v="2019-02-13T00:00:00"/>
    <s v="Mwasaghua Severini Tole"/>
    <s v="Male"/>
    <s v="7598639"/>
    <s v="254728907569"/>
    <s v="2.55E+11"/>
    <s v=""/>
    <s v="2.55E+11"/>
    <n v="38.374425000000002"/>
    <n v="-3.4854620000000001"/>
    <s v="Taita/Taveta"/>
    <s v="Mwatate"/>
    <s v="Mwatate"/>
    <s v="Bondora"/>
    <x v="0"/>
    <s v="Stephen Nyange"/>
    <s v="Stephen Nyange"/>
    <s v="254710865305"/>
    <s v="Informal Business"/>
    <s v="KENBIM"/>
    <s v="Masonry"/>
    <s v="13/02/2019"/>
  </r>
  <r>
    <s v="VPA6"/>
    <x v="1438"/>
    <x v="0"/>
    <s v="Grievance"/>
    <s v="22nd December,2018"/>
    <d v="2018-12-22T00:00:00"/>
    <s v="10th February,2019"/>
    <d v="2019-02-10T00:00:00"/>
    <s v="Hannah Nyoro"/>
    <s v="Female"/>
    <s v="3048717"/>
    <s v="728377932"/>
    <s v="728377932"/>
    <s v=""/>
    <s v=""/>
    <n v="36.824632000000001"/>
    <n v="-1.1489579999999999"/>
    <s v="Kiambu"/>
    <s v="Githunguri"/>
    <s v="Githunguri"/>
    <s v="Kiaigi"/>
    <x v="2"/>
    <s v="John Kariuki"/>
    <s v=""/>
    <s v=""/>
    <s v="Informal Business"/>
    <s v="KENBIM"/>
    <s v="Masonry"/>
    <s v="15/02/2019"/>
  </r>
  <r>
    <s v="VPA6"/>
    <x v="1439"/>
    <x v="1"/>
    <s v=""/>
    <s v="7th July,2018"/>
    <d v="2018-07-07T00:00:00"/>
    <s v="15th August,2018"/>
    <d v="2018-08-15T00:00:00"/>
    <s v="Gikonyo James Kariuki"/>
    <s v="Male"/>
    <s v="99999"/>
    <s v="723167600"/>
    <s v="725175822"/>
    <s v=""/>
    <s v="713470349"/>
    <n v="36.962597000000002"/>
    <n v="-0.79244000000000003"/>
    <s v="Murang'a"/>
    <s v="Kigumo"/>
    <s v="Iringuini"/>
    <s v="Kihanga"/>
    <x v="3"/>
    <s v="Anthony Mwai Mukunga"/>
    <s v="Antony Mwai"/>
    <s v="726547597"/>
    <s v="Informal Business"/>
    <s v="KENBIM"/>
    <s v="Masonry"/>
    <s v="15/02/2019"/>
  </r>
  <r>
    <s v="VPA6"/>
    <x v="1440"/>
    <x v="1"/>
    <s v=""/>
    <s v="3rd November,2018"/>
    <d v="2018-11-03T00:00:00"/>
    <s v="25th December,2018"/>
    <d v="2018-12-25T00:00:00"/>
    <s v="Thuita Simon Muiga"/>
    <s v="Male"/>
    <s v="20656539"/>
    <s v="723509496"/>
    <s v="723509496"/>
    <s v=""/>
    <s v="726092451"/>
    <n v="37.2196"/>
    <n v="-0.86790800000000001"/>
    <s v="Murang'a"/>
    <s v="Makuyu"/>
    <s v="Makuyu"/>
    <s v="Mugira"/>
    <x v="1"/>
    <s v="Edwine J M Okinda"/>
    <s v="Edwine Joseph Majale Okinda"/>
    <s v="725335114"/>
    <s v="Informal Business"/>
    <s v="KENBIM"/>
    <s v="Masonry"/>
    <s v="15/02/2019"/>
  </r>
  <r>
    <s v="VPA6"/>
    <x v="1441"/>
    <x v="1"/>
    <s v=""/>
    <s v="8th January,2019"/>
    <d v="2019-01-08T00:00:00"/>
    <s v="14th February,2019"/>
    <d v="2019-02-14T00:00:00"/>
    <s v="Gacheru Chege Patrick"/>
    <s v="Male"/>
    <s v="99999"/>
    <s v="2554724586636"/>
    <s v="2.55E+12"/>
    <s v=""/>
    <s v="2.55E+11"/>
    <n v="36.949629000000002"/>
    <n v="-0.82649300000000003"/>
    <s v="Murang'a"/>
    <s v="Kandara"/>
    <s v="Gacharage"/>
    <s v="Makindi"/>
    <x v="2"/>
    <s v="Mathew Njoroge Nganga"/>
    <s v="Mathew Kemboi"/>
    <s v="721154081"/>
    <s v="Informal Business"/>
    <s v="KENBIM"/>
    <s v="Masonry"/>
    <s v="17/02/2019"/>
  </r>
  <r>
    <s v="VPA6"/>
    <x v="1442"/>
    <x v="1"/>
    <s v=""/>
    <s v="12th February,2018"/>
    <d v="2018-02-12T00:00:00"/>
    <s v="20th October,2018"/>
    <d v="2018-10-20T00:00:00"/>
    <s v="Chepketer Asca"/>
    <s v="Female"/>
    <s v="26291822"/>
    <s v="787176688"/>
    <s v="787176688"/>
    <s v=""/>
    <s v=""/>
    <n v="35.284675"/>
    <n v="6.1725000000000002E-2"/>
    <s v="Nandi"/>
    <s v="Tinderet"/>
    <s v="Tinderet"/>
    <s v="Cherondo"/>
    <x v="7"/>
    <s v="Simion Kiprop"/>
    <s v="John Bett"/>
    <s v="727402779"/>
    <s v="Informal Business"/>
    <s v="MKD"/>
    <s v="Masonry"/>
    <s v="17/02/2019"/>
  </r>
  <r>
    <s v="VPA6"/>
    <x v="1443"/>
    <x v="2"/>
    <s v="Lack of feedstock"/>
    <s v="15th November,2018"/>
    <d v="2018-11-15T00:00:00"/>
    <s v="27th December,2018"/>
    <d v="2018-12-27T00:00:00"/>
    <s v="Thuku Stephen Gakuru"/>
    <s v="Male"/>
    <s v="99999"/>
    <s v="254722441851"/>
    <s v="2.55E+11"/>
    <s v=""/>
    <s v="2.55E+11"/>
    <n v="36.824854999999999"/>
    <n v="-1.157208"/>
    <s v="Kiambu"/>
    <s v="Kiambaa"/>
    <s v="Ndumberi"/>
    <s v="Riabai"/>
    <x v="0"/>
    <s v="Jokima Renewable Energy"/>
    <s v="Joseph Kimani"/>
    <s v="254725574044"/>
    <s v="Informal Business"/>
    <s v="KENBIM"/>
    <s v="Masonry"/>
    <s v="18/02/2019"/>
  </r>
  <r>
    <s v="VPA6"/>
    <x v="1444"/>
    <x v="1"/>
    <s v=""/>
    <s v="23rd December,2018"/>
    <d v="2018-12-23T00:00:00"/>
    <s v="27th January,2019"/>
    <d v="2019-01-27T00:00:00"/>
    <s v="Watisho John Kamau"/>
    <s v="Male"/>
    <s v="479789"/>
    <s v="722983338"/>
    <s v="722983338"/>
    <s v=""/>
    <s v="702285909"/>
    <n v="36.598469999999999"/>
    <n v="-0.77043499999999998"/>
    <s v="Nyandarua"/>
    <s v="South Kinangop"/>
    <s v="Nyandarua"/>
    <s v="Kwaharaka"/>
    <x v="0"/>
    <s v="Willy Kauni"/>
    <s v="Willy Kauni"/>
    <s v="726841650"/>
    <s v="Informal Business"/>
    <s v="MKD"/>
    <s v="Masonry"/>
    <s v="18/02/2019"/>
  </r>
  <r>
    <s v="VPA6"/>
    <x v="1445"/>
    <x v="1"/>
    <s v=""/>
    <s v="5th January,2019"/>
    <d v="2019-01-05T00:00:00"/>
    <s v="18th February,2019"/>
    <d v="2019-02-18T00:00:00"/>
    <s v="Kiugu Charles Maigi"/>
    <s v="Male"/>
    <s v="99999"/>
    <s v="723476330"/>
    <s v="723476330"/>
    <s v=""/>
    <s v="716805030"/>
    <n v="36.412913000000003"/>
    <n v="4.6519999999999999E-2"/>
    <s v="Nyandarua"/>
    <s v="Ndaragwa"/>
    <s v="Kiriita"/>
    <s v="Kiriita"/>
    <x v="2"/>
    <s v="Simon Kabucho"/>
    <s v="Simon Kabucho"/>
    <s v="726725953"/>
    <s v="Informal Business"/>
    <s v="MKD"/>
    <s v="Masonry"/>
    <s v="18/02/2019"/>
  </r>
  <r>
    <s v="VPA6"/>
    <x v="1446"/>
    <x v="1"/>
    <s v=""/>
    <s v="10th February,2017"/>
    <d v="2017-02-10T00:00:00"/>
    <s v="1st April,2018"/>
    <d v="2018-04-01T00:00:00"/>
    <s v="Ronoh Jonah Kipkoech"/>
    <s v="Male"/>
    <s v="23842148"/>
    <s v="720911517"/>
    <s v="720911517"/>
    <s v=""/>
    <s v="734911517"/>
    <n v="35.456556999999997"/>
    <n v="-0.94003400000000004"/>
    <s v="Narok"/>
    <s v="Narok South"/>
    <s v="Mulot"/>
    <s v="Mosimowok"/>
    <x v="1"/>
    <s v="Festers Chepkwony"/>
    <s v="Festus Chepkwony"/>
    <s v="718318680"/>
    <s v="Informal Business"/>
    <s v="MKD"/>
    <s v="Masonry"/>
    <s v="18/02/2019"/>
  </r>
  <r>
    <s v="VPA6"/>
    <x v="1447"/>
    <x v="1"/>
    <s v=""/>
    <s v="29th December,2018"/>
    <d v="2018-12-29T00:00:00"/>
    <s v="4th January,2019"/>
    <d v="2019-01-04T00:00:00"/>
    <s v="Sylvia Chelal"/>
    <s v="Female"/>
    <s v="5977169"/>
    <s v="710928483"/>
    <s v="710928483"/>
    <s v=""/>
    <s v="721634523"/>
    <n v="36.029845000000002"/>
    <n v="-0.31365199999999999"/>
    <s v="Nakuru"/>
    <s v="Bahati"/>
    <s v="Nakuru West"/>
    <s v="Tajasis"/>
    <x v="0"/>
    <s v="Nelson Mutai"/>
    <s v="Nelson Mutai"/>
    <s v="716309134"/>
    <s v="Informal Business"/>
    <s v="MKD"/>
    <s v="Masonry"/>
    <s v="19/02/2019"/>
  </r>
  <r>
    <s v="VPA6"/>
    <x v="1448"/>
    <x v="1"/>
    <s v=""/>
    <s v="5th January,2019"/>
    <d v="2019-01-05T00:00:00"/>
    <s v="20th February,2019"/>
    <d v="2019-02-20T00:00:00"/>
    <s v="Cheruiyot Geoffrey Kipsigei"/>
    <s v="Male"/>
    <s v="14599214"/>
    <s v="254722545417"/>
    <s v="2.55E+11"/>
    <s v=""/>
    <s v="2.55E+11"/>
    <n v="35.589345000000002"/>
    <n v="-0.78721600000000003"/>
    <s v="Narok"/>
    <s v="Narok South"/>
    <s v="Sagamian"/>
    <s v="Tendwet"/>
    <x v="2"/>
    <s v="Samwel Teres"/>
    <s v="Samwel Teres"/>
    <s v="711156128"/>
    <s v="Informal Business"/>
    <s v="KENBIM"/>
    <s v="Masonry"/>
    <s v="20/02/2019"/>
  </r>
  <r>
    <s v="VPA6"/>
    <x v="1449"/>
    <x v="1"/>
    <s v=""/>
    <s v="17th January,2019"/>
    <d v="2019-01-17T00:00:00"/>
    <s v="21st February,2019"/>
    <d v="2019-02-21T00:00:00"/>
    <s v="Torome Benard Parsaloi"/>
    <s v="Male"/>
    <s v="6217060"/>
    <s v="723713713"/>
    <s v="723713713"/>
    <s v=""/>
    <s v="722619833"/>
    <n v="35.860559000000002"/>
    <n v="-1.0771269999999999"/>
    <s v="Narok"/>
    <s v="Narok North"/>
    <s v="Narok"/>
    <s v="Block 5"/>
    <x v="1"/>
    <s v="Samwel Teres"/>
    <s v="Samwel Teres"/>
    <s v="711156128"/>
    <s v="Informal Business"/>
    <s v="KENBIM"/>
    <s v="Masonry"/>
    <s v="21/02/2019"/>
  </r>
  <r>
    <s v="VPA6"/>
    <x v="1450"/>
    <x v="1"/>
    <s v=""/>
    <s v="20th October,2018"/>
    <d v="2018-10-20T00:00:00"/>
    <s v="3rd January,2019"/>
    <d v="2019-01-03T00:00:00"/>
    <s v="Josephat Atsle Okwella"/>
    <s v="Male"/>
    <s v="14431542"/>
    <s v="727103367"/>
    <s v="727103367"/>
    <s v=""/>
    <s v="714471678"/>
    <n v="34.65954"/>
    <n v="6.0905000000000001E-2"/>
    <s v="Vihiga"/>
    <s v="Luanda"/>
    <s v="Ebubayi"/>
    <s v="Musirundu"/>
    <x v="3"/>
    <s v="Peter O Ong'ai"/>
    <s v="Peter O Ong'ai"/>
    <s v="718861708"/>
    <s v="Informal Business"/>
    <s v="MKD"/>
    <s v="Masonry"/>
    <s v="22/02/2019"/>
  </r>
  <r>
    <s v="VPA6"/>
    <x v="1451"/>
    <x v="1"/>
    <s v=""/>
    <s v="10th November,2018"/>
    <d v="2018-11-10T00:00:00"/>
    <s v="22nd February,2019"/>
    <d v="2019-02-22T00:00:00"/>
    <s v="Kones Pauline Cherono"/>
    <s v="Female"/>
    <s v="24984894"/>
    <s v="720941700"/>
    <s v="720941700"/>
    <s v=""/>
    <s v=""/>
    <n v="35.437922999999998"/>
    <n v="-0.81332499999999996"/>
    <s v="Bomet"/>
    <s v="Bomet East"/>
    <s v="Koporuso"/>
    <s v="Koporuso"/>
    <x v="6"/>
    <s v="Philip Kiget"/>
    <s v="Philip Kiget"/>
    <s v="721577518"/>
    <s v="Informal Business"/>
    <s v="MKD"/>
    <s v="Masonry"/>
    <s v="22/02/2019"/>
  </r>
  <r>
    <s v="VPA6"/>
    <x v="1452"/>
    <x v="1"/>
    <s v=""/>
    <s v="27th December,2018"/>
    <d v="2018-12-27T00:00:00"/>
    <s v="22nd February,2019"/>
    <d v="2019-02-22T00:00:00"/>
    <s v="Ronoh Benson Kiptoo"/>
    <s v="Male"/>
    <s v="99999"/>
    <s v="254722545417"/>
    <s v="2.55E+11"/>
    <s v=""/>
    <s v=""/>
    <n v="35.436371999999999"/>
    <n v="-0.81047899999999995"/>
    <s v="Bomet"/>
    <s v="Bomet East"/>
    <s v="Kaporuso"/>
    <s v="Kaporuso"/>
    <x v="1"/>
    <s v="Samwel Teres"/>
    <s v="Samwel Teres"/>
    <s v="254711156128"/>
    <s v="Informal Business"/>
    <s v="KENBIM"/>
    <s v="Masonry"/>
    <s v="22/02/2019"/>
  </r>
  <r>
    <s v="VPA6"/>
    <x v="1453"/>
    <x v="1"/>
    <s v=""/>
    <s v="2nd December,2018"/>
    <d v="2018-12-02T00:00:00"/>
    <s v="3rd February,2019"/>
    <d v="2019-02-03T00:00:00"/>
    <s v="Edith Wamboi"/>
    <s v="Female"/>
    <s v="2962105"/>
    <s v="791871163"/>
    <s v="791871163"/>
    <s v=""/>
    <s v=""/>
    <n v="36.244757"/>
    <n v="-9.8700000000000003E-4"/>
    <s v="Nakuru"/>
    <s v="Subukia"/>
    <s v="Subukia"/>
    <s v="Kianoi"/>
    <x v="2"/>
    <s v="David Chege"/>
    <s v="David Chege Wangui"/>
    <s v="700713274"/>
    <s v="Informal Business"/>
    <s v="MKD"/>
    <s v="Masonry"/>
    <s v="22/02/2019"/>
  </r>
  <r>
    <s v="VPA6"/>
    <x v="1454"/>
    <x v="1"/>
    <s v=""/>
    <s v="10th September,2018"/>
    <d v="2018-09-10T00:00:00"/>
    <s v="10th December,2018"/>
    <d v="2018-12-10T00:00:00"/>
    <s v="Sirma Lorna"/>
    <s v="Female"/>
    <s v="99999"/>
    <s v="726355618"/>
    <s v="2.55E+11"/>
    <s v=""/>
    <s v=""/>
    <n v="35.200338000000002"/>
    <n v="0.57238699999999998"/>
    <s v="Uasin Gishu"/>
    <s v="Turbo"/>
    <s v="Turbo"/>
    <s v="Chemalal"/>
    <x v="2"/>
    <s v="Matthew Kemboi"/>
    <s v="Mathew Kemboi"/>
    <s v="254722819916"/>
    <s v="Informal Business"/>
    <s v="KENBIM"/>
    <s v="Masonry"/>
    <s v="24/02/2019"/>
  </r>
  <r>
    <s v="VPA6"/>
    <x v="1455"/>
    <x v="1"/>
    <s v=""/>
    <s v="1st August,2018"/>
    <d v="2018-08-01T00:00:00"/>
    <s v="25th August,2018"/>
    <d v="2018-08-25T00:00:00"/>
    <s v="Benard Ochogo Omondi"/>
    <s v="Male"/>
    <s v="24220117"/>
    <s v="729955487"/>
    <s v="729955487"/>
    <s v=""/>
    <s v="726162784"/>
    <n v="35.238888000000003"/>
    <n v="-0.177618"/>
    <s v="Kisumu"/>
    <s v="Muhoroni"/>
    <s v="Homalime"/>
    <s v="Menara"/>
    <x v="3"/>
    <s v="Nilelynk Innovators"/>
    <s v="Julius Odhiambo Mboga"/>
    <s v="723987066"/>
    <s v="Informal Business"/>
    <s v="MKD"/>
    <s v="Masonry"/>
    <s v="25/02/2019"/>
  </r>
  <r>
    <s v="VPA6"/>
    <x v="1456"/>
    <x v="1"/>
    <s v=""/>
    <s v="31st December,2018"/>
    <d v="2018-12-31T00:00:00"/>
    <s v="19th February,2019"/>
    <d v="2019-02-19T00:00:00"/>
    <s v="Mutethia Dionisio Nyaga"/>
    <s v="Male"/>
    <s v="99999"/>
    <s v="0723556556"/>
    <s v="723556556"/>
    <s v=""/>
    <s v="712781847"/>
    <n v="37.430795000000003"/>
    <n v="-0.44245400000000001"/>
    <s v="Embu"/>
    <s v="Manyatta"/>
    <s v="Gicherorã®"/>
    <s v="Kibugu"/>
    <x v="2"/>
    <s v="Simon Kuira"/>
    <s v="Simon Kuira"/>
    <s v="703796534"/>
    <s v="Informal Business"/>
    <s v="MKD"/>
    <s v="Masonry"/>
    <s v="02/03/2019"/>
  </r>
  <r>
    <s v="VPA6"/>
    <x v="1457"/>
    <x v="1"/>
    <s v=""/>
    <s v="6th January,2019"/>
    <d v="2019-01-06T00:00:00"/>
    <s v="28th February,2019"/>
    <d v="2019-02-28T00:00:00"/>
    <s v="Murathe Joseph Ngari"/>
    <s v="Male"/>
    <s v="99999"/>
    <s v="712568341"/>
    <s v="721674291"/>
    <s v=""/>
    <s v="712568341"/>
    <n v="37.013728"/>
    <n v="-0.221917"/>
    <s v="Nyeri"/>
    <s v="Kieni East"/>
    <s v="Naromoru"/>
    <s v="Gathurungai"/>
    <x v="0"/>
    <s v="Simon Kuira"/>
    <s v="Simon Kuira"/>
    <s v="703796534"/>
    <s v="Informal Business"/>
    <s v="MKD"/>
    <s v="Masonry"/>
    <s v="02/03/2019"/>
  </r>
  <r>
    <s v="VPA6"/>
    <x v="1458"/>
    <x v="1"/>
    <s v=""/>
    <s v="2nd March,2019"/>
    <d v="2019-03-02T00:00:00"/>
    <s v="2nd March,2019"/>
    <d v="2019-03-02T00:00:00"/>
    <s v="Kariuki Sebastian Kamau"/>
    <s v="Male"/>
    <s v="1864191"/>
    <s v="0720838602"/>
    <s v="720838602"/>
    <s v=""/>
    <s v="721764756"/>
    <n v="37.217337999999998"/>
    <n v="8.5625999999999994E-2"/>
    <s v="Laikipia"/>
    <s v="Laikipia North"/>
    <s v="Ethi"/>
    <s v="Mia Moja"/>
    <x v="1"/>
    <s v="Simon Kuira"/>
    <s v="Simon Kuira"/>
    <s v="703796534"/>
    <s v="Informal Business"/>
    <s v="MKD"/>
    <s v="Masonry"/>
    <s v="02/03/2019"/>
  </r>
  <r>
    <s v="VPA6"/>
    <x v="1459"/>
    <x v="1"/>
    <s v=""/>
    <s v="29th November,2018"/>
    <d v="2018-11-29T00:00:00"/>
    <s v="1st January,2019"/>
    <d v="2019-01-01T00:00:00"/>
    <s v="George Lusi Okoth"/>
    <s v="Male"/>
    <s v="23351376"/>
    <s v="0726488185"/>
    <s v="726488185"/>
    <s v=""/>
    <s v="792260356"/>
    <n v="35.07302"/>
    <n v="-9.6292000000000003E-2"/>
    <s v="Kisumu"/>
    <s v="Muhoroni"/>
    <s v="North East Kano"/>
    <s v="Nyakungru"/>
    <x v="1"/>
    <s v="Thomas Mboya Omwadho"/>
    <s v="Thomas Mboya Omwadho"/>
    <s v="725043676"/>
    <s v="Informal Business"/>
    <s v="KENBIM"/>
    <s v="Masonry"/>
    <s v="03/03/2019"/>
  </r>
  <r>
    <s v="VPA6"/>
    <x v="1460"/>
    <x v="1"/>
    <s v=""/>
    <s v="1st December,2018"/>
    <d v="2018-12-01T00:00:00"/>
    <s v="27th February,2019"/>
    <d v="2019-02-27T00:00:00"/>
    <s v="Lenny Mboga Abade"/>
    <s v="Male"/>
    <s v="746065"/>
    <s v="0722682050"/>
    <s v="722682050"/>
    <s v=""/>
    <s v="721820245"/>
    <n v="34.577080000000002"/>
    <n v="-0.841673"/>
    <s v="Migori"/>
    <s v="Awendo"/>
    <s v="North East Sakwa"/>
    <s v="Juelu"/>
    <x v="0"/>
    <s v="George Otwori"/>
    <s v="George Otwori"/>
    <s v="710742379"/>
    <s v="Informal Business"/>
    <s v="MKD"/>
    <s v="Masonry"/>
    <s v="03/03/2019"/>
  </r>
  <r>
    <s v="VPA6"/>
    <x v="1461"/>
    <x v="1"/>
    <s v=""/>
    <s v="10th December,2018"/>
    <d v="2018-12-10T00:00:00"/>
    <s v="1st February,2019"/>
    <d v="2019-02-01T00:00:00"/>
    <s v="Henry Bosire Onsongo"/>
    <s v="Male"/>
    <s v="26289395"/>
    <s v="0726229681"/>
    <s v="726229681"/>
    <s v=""/>
    <s v="726237532"/>
    <n v="34.750501999999997"/>
    <n v="-0.63709300000000002"/>
    <s v="Kisii"/>
    <s v="Kisii Central"/>
    <s v="Mwamonari"/>
    <s v="Runyagaten"/>
    <x v="3"/>
    <s v="George Otwori"/>
    <s v="George Otwori"/>
    <s v="710237479"/>
    <s v="Informal Business"/>
    <s v="MKD"/>
    <s v="Masonry"/>
    <s v="04/03/2019"/>
  </r>
  <r>
    <s v="VPA6"/>
    <x v="1462"/>
    <x v="1"/>
    <s v=""/>
    <s v="10th December,2018"/>
    <d v="2018-12-10T00:00:00"/>
    <s v="2nd February,2019"/>
    <d v="2019-02-02T00:00:00"/>
    <s v="Jeremiah Ngoko Mogesi"/>
    <s v="Male"/>
    <s v="13820"/>
    <s v="0710509336"/>
    <s v="710509336"/>
    <s v=""/>
    <s v="703364742"/>
    <n v="34.877167"/>
    <n v="-0.69025199999999998"/>
    <s v="Nyamira"/>
    <s v="Masaba North"/>
    <s v="Gachuba"/>
    <s v="Miriri"/>
    <x v="2"/>
    <s v="George Otwori"/>
    <s v="George Otwori"/>
    <s v="710742379"/>
    <s v="Informal Business"/>
    <s v="KENBIM"/>
    <s v="Masonry"/>
    <s v="04/03/2019"/>
  </r>
  <r>
    <s v="VPA6"/>
    <x v="1463"/>
    <x v="1"/>
    <s v=""/>
    <s v="14th November,2018"/>
    <d v="2018-11-14T00:00:00"/>
    <s v="19th February,2019"/>
    <d v="2019-02-19T00:00:00"/>
    <s v="Lucybella Osongo Kwamboka"/>
    <s v="Female"/>
    <s v="448895"/>
    <s v="0724415708"/>
    <s v="724415708"/>
    <s v=""/>
    <s v="724444628"/>
    <n v="34.836477000000002"/>
    <n v="-0.68163200000000002"/>
    <s v="Nyamira"/>
    <s v="Manga"/>
    <s v="Kemera"/>
    <s v="Motembe"/>
    <x v="1"/>
    <s v="Francis Kamande"/>
    <s v="Francis Kamande"/>
    <s v="724394699"/>
    <s v="Informal Business"/>
    <s v="KENBIM"/>
    <s v="Masonry"/>
    <s v="05/03/2019"/>
  </r>
  <r>
    <s v="VPA6"/>
    <x v="1464"/>
    <x v="1"/>
    <s v=""/>
    <s v="21st January,2019"/>
    <d v="2019-01-21T00:00:00"/>
    <s v="6th March,2019"/>
    <d v="2019-03-06T00:00:00"/>
    <s v="Gicuki Pauline Wangui"/>
    <s v="Female"/>
    <s v="5514534"/>
    <s v="254721633047"/>
    <s v="2.55E+11"/>
    <s v=""/>
    <s v="2.55E+11"/>
    <n v="36.485472000000001"/>
    <n v="9.5110000000000004E-3"/>
    <s v="Nyandarua"/>
    <s v="Ndaragwa"/>
    <s v="Kiriita"/>
    <s v="Karagoini"/>
    <x v="2"/>
    <s v="Kreen"/>
    <s v="Francis Kinyanjui"/>
    <s v="726985649"/>
    <s v="Informal Business"/>
    <s v="MKD"/>
    <s v="Masonry"/>
    <s v="07/03/2019"/>
  </r>
  <r>
    <s v="VPA6"/>
    <x v="1465"/>
    <x v="1"/>
    <s v=""/>
    <s v="15th February,2019"/>
    <d v="2019-02-15T00:00:00"/>
    <s v="9th March,2019"/>
    <d v="2019-03-09T00:00:00"/>
    <s v="Kariuki Njoka Albino"/>
    <s v="Male"/>
    <s v="22080742"/>
    <s v="254733845407"/>
    <s v="2.55E+11"/>
    <s v=""/>
    <s v="2.55E+11"/>
    <n v="37.617179999999998"/>
    <n v="-0.324293"/>
    <s v="Tharaka-Nithi"/>
    <s v="Chuka"/>
    <s v="Kiangondu"/>
    <s v="Kiangondu"/>
    <x v="2"/>
    <s v="Apollo Okinda"/>
    <s v="Apollo Okinda Owundo"/>
    <s v="723741826"/>
    <s v="Informal Business"/>
    <s v="KENBIM"/>
    <s v="Masonry"/>
    <s v="09/03/2019"/>
  </r>
  <r>
    <s v="VPA6"/>
    <x v="1466"/>
    <x v="1"/>
    <s v=""/>
    <s v="5th December,2018"/>
    <d v="2018-12-05T00:00:00"/>
    <s v="15th January,2019"/>
    <d v="2019-01-15T00:00:00"/>
    <s v="Kinuthia Julius Kimani"/>
    <s v="Male"/>
    <s v="7339307"/>
    <s v="0713243988"/>
    <s v="713243988"/>
    <s v=""/>
    <s v="725008705"/>
    <n v="36.872641999999999"/>
    <n v="-0.78853399999999996"/>
    <s v="Murang'a"/>
    <s v="Kandara"/>
    <s v="Gacharage"/>
    <s v="Kibage"/>
    <x v="1"/>
    <s v="Maurice Kinuthia Wangui"/>
    <s v="Maurice Kinuthia Wangui"/>
    <s v="713376894"/>
    <s v="Informal Business"/>
    <s v="KENBIM"/>
    <s v="Masonry"/>
    <s v="11/03/2019"/>
  </r>
  <r>
    <s v="VPA6"/>
    <x v="1467"/>
    <x v="0"/>
    <s v="Non Compliant"/>
    <s v="2nd November,2018"/>
    <d v="2018-11-02T00:00:00"/>
    <s v="25th December,2018"/>
    <d v="2018-12-25T00:00:00"/>
    <s v="Macharia Nelius Wangari"/>
    <s v="Female"/>
    <s v="99999"/>
    <s v="722385111"/>
    <s v="722385119"/>
    <s v=""/>
    <s v="722912968"/>
    <n v="36.932758"/>
    <n v="-0.66354100000000005"/>
    <s v="Murang'a"/>
    <s v="Kangema"/>
    <s v="Mathioya"/>
    <s v="Kenya Njeru"/>
    <x v="2"/>
    <s v="Maurice Kinuthia Wangui"/>
    <s v="Maurice Kinuthia Wangui"/>
    <s v="713376894"/>
    <s v="Informal Business"/>
    <s v="KENBIM"/>
    <s v="Masonry"/>
    <s v="11/03/2019"/>
  </r>
  <r>
    <s v="VPA6"/>
    <x v="1468"/>
    <x v="1"/>
    <s v=""/>
    <s v="8th November,2018"/>
    <d v="2018-11-08T00:00:00"/>
    <s v="8th March,2019"/>
    <d v="2019-03-08T00:00:00"/>
    <s v="Keter Richard Kipngeno"/>
    <s v="Male"/>
    <s v="11346652"/>
    <s v="254722352433"/>
    <s v="2.55E+11"/>
    <s v=""/>
    <s v=""/>
    <n v="35.033208999999999"/>
    <n v="-0.93364100000000005"/>
    <s v="Narok"/>
    <s v="Transmara East"/>
    <s v="Njipiship"/>
    <s v="Kapkoros"/>
    <x v="1"/>
    <s v="Philip Kiget"/>
    <s v="Kiget"/>
    <s v="721577518"/>
    <s v="Informal Business"/>
    <s v="MKD"/>
    <s v="Masonry"/>
    <s v="11/03/2019"/>
  </r>
  <r>
    <s v="VPA6"/>
    <x v="1469"/>
    <x v="1"/>
    <s v=""/>
    <s v="11th February,2019"/>
    <d v="2019-02-11T00:00:00"/>
    <s v="9th March,2019"/>
    <d v="2019-03-09T00:00:00"/>
    <s v="Mbugua Ann Ngonyo"/>
    <s v="Female"/>
    <s v="99999"/>
    <s v="254722359014"/>
    <s v="2.55E+11"/>
    <s v=""/>
    <s v=""/>
    <n v="36.355004999999998"/>
    <n v="-4.8349999999999999E-3"/>
    <s v="Nyandarua"/>
    <s v="Ol Joro Orok"/>
    <s v="Olkalou"/>
    <s v="Gatimu"/>
    <x v="1"/>
    <s v="John Kariuki"/>
    <s v="Null"/>
    <s v=""/>
    <s v="Informal Business"/>
    <s v="KENBIM"/>
    <s v="Masonry"/>
    <s v="11/03/2019"/>
  </r>
  <r>
    <s v="VPA6"/>
    <x v="1470"/>
    <x v="1"/>
    <s v=""/>
    <s v="8th November,2018"/>
    <d v="2018-11-08T00:00:00"/>
    <s v="29th December,2018"/>
    <d v="2018-12-29T00:00:00"/>
    <s v="Mwangi Juliah Wangui"/>
    <s v="Male"/>
    <s v="99999"/>
    <s v="721983645"/>
    <s v="721983645"/>
    <s v=""/>
    <s v="722968847"/>
    <n v="36.937801999999998"/>
    <n v="-0.82411800000000002"/>
    <s v="Murang'a"/>
    <s v="Kandara"/>
    <s v="Gacharage"/>
    <s v="Mureru"/>
    <x v="1"/>
    <s v="Maurice Kinuthia Wangui"/>
    <s v="Maurice Kinuthia Wangui"/>
    <s v="713376894"/>
    <s v="Informal Business"/>
    <s v="KENBIM"/>
    <s v="Masonry"/>
    <s v="11/03/2019"/>
  </r>
  <r>
    <s v="VPA6"/>
    <x v="1471"/>
    <x v="0"/>
    <s v="Non Compliant"/>
    <s v="11th March,2019"/>
    <d v="2019-03-11T00:00:00"/>
    <s v="11th March,2019"/>
    <d v="2019-03-11T00:00:00"/>
    <s v="Mihingo Isaac"/>
    <s v="Male"/>
    <s v="34019544"/>
    <s v="702266379"/>
    <s v="2.55E+11"/>
    <s v=""/>
    <s v=""/>
    <n v="37.108772000000002"/>
    <n v="-1.2802249999999999"/>
    <s v="Machakos"/>
    <s v="Matungulu"/>
    <s v="Joska"/>
    <s v="Mutalia"/>
    <x v="6"/>
    <s v="Januaries Kaloki"/>
    <s v="Januaries Kaloki"/>
    <s v="714342097"/>
    <s v="Informal Business"/>
    <s v="KENBIM"/>
    <s v="Masonry"/>
    <s v="11/03/2019"/>
  </r>
  <r>
    <s v="VPA6"/>
    <x v="1472"/>
    <x v="1"/>
    <s v=""/>
    <s v="25th February,2019"/>
    <d v="2019-02-25T00:00:00"/>
    <s v="3rd March,2019"/>
    <d v="2019-03-03T00:00:00"/>
    <s v="Mwangi Patrick Chege"/>
    <s v="Male"/>
    <s v="13753454"/>
    <s v="728788905"/>
    <s v="728788905"/>
    <s v=""/>
    <s v="702205829"/>
    <n v="36.181027"/>
    <n v="-0.23752300000000001"/>
    <s v="Nakuru"/>
    <s v="Bahati"/>
    <s v="Wanyororoa"/>
    <s v="Makutano"/>
    <x v="0"/>
    <s v="Anthony Ndungu Kamau"/>
    <s v="Anthony Ndungu Kamau"/>
    <s v="722878722"/>
    <s v="Informal Business"/>
    <s v="MKD"/>
    <s v="Masonry"/>
    <s v="12/03/2019"/>
  </r>
  <r>
    <s v="VPA6"/>
    <x v="1473"/>
    <x v="1"/>
    <s v=""/>
    <s v="6th February,2019"/>
    <d v="2019-02-06T00:00:00"/>
    <s v="12th March,2019"/>
    <d v="2019-03-12T00:00:00"/>
    <s v="Gwaro Linet Kemunto"/>
    <s v="Female"/>
    <s v="9643240"/>
    <s v="723932949"/>
    <s v="723932949"/>
    <s v=""/>
    <s v=""/>
    <n v="36.149059999999999"/>
    <n v="-0.27445000000000003"/>
    <s v="Nakuru"/>
    <s v="Bahati"/>
    <s v="Nakuru"/>
    <s v="Kiamunyeki"/>
    <x v="0"/>
    <s v="Anthony Ndungu Kamau"/>
    <s v="Anthony Ndungu Kamau"/>
    <s v="722878722"/>
    <s v="Informal Business"/>
    <s v="MKD"/>
    <s v="Masonry"/>
    <s v="12/03/2019"/>
  </r>
  <r>
    <s v="VPA6"/>
    <x v="1474"/>
    <x v="1"/>
    <s v=""/>
    <s v="16th January,2019"/>
    <d v="2019-01-16T00:00:00"/>
    <s v="13th February,2019"/>
    <d v="2019-02-13T00:00:00"/>
    <s v="Karugu Mwenja Peter"/>
    <s v="Male"/>
    <s v="99999"/>
    <s v="254719461583"/>
    <s v="2.55E+11"/>
    <s v=""/>
    <s v=""/>
    <n v="36.919972999999999"/>
    <n v="-0.52637299999999998"/>
    <s v="Nyeri"/>
    <s v="Othaya"/>
    <s v="Mumwe"/>
    <s v="Mwanda"/>
    <x v="3"/>
    <s v="Eric Muthii Mugo"/>
    <s v="Eric Mugo"/>
    <s v="701939398"/>
    <s v="Informal Business"/>
    <s v="MKD"/>
    <s v="Masonry"/>
    <s v="15/03/2019"/>
  </r>
  <r>
    <s v="VPA6"/>
    <x v="1475"/>
    <x v="1"/>
    <s v=""/>
    <s v="22nd December,2018"/>
    <d v="2018-12-22T00:00:00"/>
    <s v="23rd January,2019"/>
    <d v="2019-01-23T00:00:00"/>
    <s v="Njenga Jamss Koria"/>
    <s v="Male"/>
    <s v="22321316"/>
    <s v="0721592413"/>
    <s v="721592413"/>
    <s v=""/>
    <s v=""/>
    <n v="36.695639"/>
    <n v="-1.2599800000000001"/>
    <s v="Kiambu"/>
    <s v="Kabete"/>
    <s v="Kabete"/>
    <s v="Kinoo"/>
    <x v="0"/>
    <s v="Nilelynk Innovators"/>
    <s v="Julias Odhiambo Mboga"/>
    <s v="723987066"/>
    <s v="Informal Business"/>
    <s v="MKD"/>
    <s v="Masonry"/>
    <s v="15/03/2019"/>
  </r>
  <r>
    <s v="VPA6"/>
    <x v="1476"/>
    <x v="1"/>
    <s v=""/>
    <s v="22nd January,2019"/>
    <d v="2019-01-22T00:00:00"/>
    <s v="23rd February,2019"/>
    <d v="2019-02-23T00:00:00"/>
    <s v="Njeru Kamitambo Moses"/>
    <s v="Male"/>
    <s v="3739355"/>
    <s v="0735289306"/>
    <s v="735289306"/>
    <s v=""/>
    <s v="711721185"/>
    <n v="37.641708000000001"/>
    <n v="-0.23965700000000001"/>
    <s v="Tharaka-Nithi"/>
    <s v="Maara"/>
    <s v="Wiru"/>
    <s v="Wiru"/>
    <x v="2"/>
    <s v="Maurice Kinuthia Wangui"/>
    <s v="Maurice Kinuthia Wangui"/>
    <s v="713376894"/>
    <s v="Informal Business"/>
    <s v="KENBIM"/>
    <s v="Masonry"/>
    <s v="16/03/2019"/>
  </r>
  <r>
    <s v="VPA6"/>
    <x v="1477"/>
    <x v="1"/>
    <s v=""/>
    <s v="17th December,2018"/>
    <d v="2018-12-17T00:00:00"/>
    <s v="18th February,2019"/>
    <d v="2019-02-18T00:00:00"/>
    <s v="David Cheruiyot"/>
    <s v="Male"/>
    <s v="8008010"/>
    <s v="254720282997"/>
    <s v="2.55E+11"/>
    <s v=""/>
    <s v=""/>
    <n v="35.114434000000003"/>
    <n v="-0.68365100000000001"/>
    <s v="Bomet"/>
    <s v="Sotik"/>
    <s v="Chemagel"/>
    <s v="Kipsinende"/>
    <x v="0"/>
    <s v="Philip Kiget"/>
    <s v="Null"/>
    <s v=""/>
    <s v="Informal Business"/>
    <s v="MKD"/>
    <s v="Masonry"/>
    <s v="18/03/2019"/>
  </r>
  <r>
    <s v="VPA6"/>
    <x v="1478"/>
    <x v="1"/>
    <s v=""/>
    <s v="1st February,2019"/>
    <d v="2019-02-01T00:00:00"/>
    <s v="1st March,2019"/>
    <d v="2019-03-01T00:00:00"/>
    <s v="Virginia Njinju Gichugu"/>
    <s v="Female"/>
    <s v="99999"/>
    <s v="254721137994"/>
    <s v="2.55E+11"/>
    <s v=""/>
    <s v="2.55E+11"/>
    <n v="37.301411999999999"/>
    <n v="-0.433506"/>
    <s v="Kirinyaga"/>
    <s v="Kirinyaga East"/>
    <s v="Karima"/>
    <s v="Kimunye"/>
    <x v="3"/>
    <s v="David Chege"/>
    <s v="David Chege Wangui"/>
    <s v="700713274"/>
    <s v="Informal Business"/>
    <s v="MKD"/>
    <s v="Masonry"/>
    <s v="18/03/2019"/>
  </r>
  <r>
    <s v="VPA6"/>
    <x v="1479"/>
    <x v="1"/>
    <s v=""/>
    <s v="18th December,2018"/>
    <d v="2018-12-18T00:00:00"/>
    <s v="15th February,2019"/>
    <d v="2019-02-15T00:00:00"/>
    <s v="Ndegwa Peterson Ndirangu"/>
    <s v="Male"/>
    <s v="7665812"/>
    <s v="254720789768"/>
    <s v="2.55E+11"/>
    <s v=""/>
    <s v="2.55E+11"/>
    <n v="36.471356999999998"/>
    <n v="-7.1273000000000003E-2"/>
    <s v="Nyandarua"/>
    <s v="Ndaragwa"/>
    <s v="Ndaragwa"/>
    <s v="Kanyagia"/>
    <x v="2"/>
    <s v="Peter Wachira Kimari"/>
    <s v="Peter Wachira"/>
    <s v="254724210354"/>
    <s v="Informal Business"/>
    <s v="KENBIM"/>
    <s v="Masonry"/>
    <s v="18/03/2019"/>
  </r>
  <r>
    <s v="VPA6"/>
    <x v="1480"/>
    <x v="1"/>
    <s v=""/>
    <s v="9th December,2018"/>
    <d v="2018-12-09T00:00:00"/>
    <s v="14th January,2019"/>
    <d v="2019-01-14T00:00:00"/>
    <s v="Njeri Florence"/>
    <s v="Female"/>
    <s v="11060718"/>
    <s v="0722675681"/>
    <s v="722675681"/>
    <s v=""/>
    <s v="725605354"/>
    <n v="37.117491000000001"/>
    <n v="-1.163138"/>
    <s v="Kiambu"/>
    <s v="Juja"/>
    <s v="Kalimoni"/>
    <s v="Mumba"/>
    <x v="3"/>
    <s v="Nilelynk Innovators"/>
    <s v="Julias Odhiambo Mboga"/>
    <s v="723987066"/>
    <s v="Informal Business"/>
    <s v="MKD"/>
    <s v="Masonry"/>
    <s v="19/03/2019"/>
  </r>
  <r>
    <s v="VPA6"/>
    <x v="1481"/>
    <x v="1"/>
    <s v=""/>
    <s v="20th September,2018"/>
    <d v="2018-09-20T00:00:00"/>
    <s v="19th March,2019"/>
    <d v="2019-03-19T00:00:00"/>
    <s v="Siele Reuben Kipkoech"/>
    <s v="Male"/>
    <s v="13669589"/>
    <s v="727039518"/>
    <s v="727039518"/>
    <s v=""/>
    <s v=""/>
    <n v="35.23827"/>
    <n v="-0.71749799999999997"/>
    <s v="Bomet"/>
    <s v="Sotik"/>
    <s v="Chebole"/>
    <s v="Kipketii"/>
    <x v="4"/>
    <s v="Luka Kiprop Maiyo"/>
    <s v="Lukas"/>
    <s v="723216036"/>
    <s v="Informal Business"/>
    <s v="KENBIM"/>
    <s v="Masonry"/>
    <s v="19/03/2019"/>
  </r>
  <r>
    <s v="VPA6"/>
    <x v="1482"/>
    <x v="1"/>
    <s v=""/>
    <s v="8th January,2019"/>
    <d v="2019-01-08T00:00:00"/>
    <s v="8th February,2019"/>
    <d v="2019-02-08T00:00:00"/>
    <s v="Mwangi Agnes Nyambura"/>
    <s v="Female"/>
    <s v="28523375"/>
    <s v="0723353655"/>
    <s v="723353655"/>
    <s v=""/>
    <s v="700250052"/>
    <n v="36.945878"/>
    <n v="-0.93075600000000003"/>
    <s v="Murang'a"/>
    <s v="Gatanga"/>
    <s v="Gatunyu"/>
    <s v="Lain"/>
    <x v="1"/>
    <s v="Joseph Muchirira Mugo"/>
    <s v="Joseph Muchirira Mugo"/>
    <s v="723483314"/>
    <s v="Informal Business"/>
    <s v="KENBIM"/>
    <s v="Masonry"/>
    <s v="20/03/2019"/>
  </r>
  <r>
    <s v="VPA6"/>
    <x v="1483"/>
    <x v="2"/>
    <s v="Institutional Plant"/>
    <s v="21st March,2019"/>
    <d v="2019-03-21T00:00:00"/>
    <s v="21st March,2019"/>
    <d v="2019-03-21T00:00:00"/>
    <s v="Godoma School High"/>
    <s v="Institutional"/>
    <s v="24497979"/>
    <s v="254702319689"/>
    <s v="2.55E+11"/>
    <s v=""/>
    <s v="2.55E+11"/>
    <n v="39.525675"/>
    <n v="-3.541493"/>
    <s v="Kilifi"/>
    <s v="Ganze"/>
    <s v="Bamba"/>
    <s v="Bamba"/>
    <x v="13"/>
    <s v="Jotham Kaluma"/>
    <s v="Jotham Kaluma"/>
    <s v="705364440"/>
    <s v="Informal Business"/>
    <s v="KENBIM"/>
    <s v="Masonry"/>
    <s v="22/03/2019"/>
  </r>
  <r>
    <s v="VPA6"/>
    <x v="1484"/>
    <x v="1"/>
    <s v=""/>
    <s v="22nd March,2019"/>
    <d v="2019-03-22T00:00:00"/>
    <s v="22nd March,2019"/>
    <d v="2019-03-22T00:00:00"/>
    <s v="Nzaro Mary Henry"/>
    <s v="Female"/>
    <s v="4567865"/>
    <s v="254720148491"/>
    <s v="2.55E+11"/>
    <s v=""/>
    <s v="2.55E+11"/>
    <n v="39.672077999999999"/>
    <n v="-3.5340280000000002"/>
    <s v="Kilifi"/>
    <s v="Ganze"/>
    <s v="Ganze"/>
    <s v="Baraka"/>
    <x v="1"/>
    <s v="Jotham Kaluma"/>
    <s v="Jotham Kaluma"/>
    <s v="705364440"/>
    <s v="Informal Business"/>
    <s v="KENBIM"/>
    <s v="Masonry"/>
    <s v="22/03/2019"/>
  </r>
  <r>
    <s v="VPA6"/>
    <x v="1485"/>
    <x v="1"/>
    <s v=""/>
    <s v="24th September,2018"/>
    <d v="2018-09-24T00:00:00"/>
    <s v="24th January,2019"/>
    <d v="2019-01-24T00:00:00"/>
    <s v="Kibinge Eunice Wanjiku"/>
    <s v="Female"/>
    <s v="99999"/>
    <s v="0723706591"/>
    <s v="723706591"/>
    <s v=""/>
    <s v=""/>
    <n v="35.441341999999999"/>
    <n v="0.219337"/>
    <s v="Uasin Gishu"/>
    <s v="Ainabkoi"/>
    <s v="Ainabkoi"/>
    <s v="Urare"/>
    <x v="1"/>
    <s v="Edwine J M Okinda"/>
    <s v="Edwine Joseph Majale Okinda"/>
    <s v="725335114"/>
    <s v="Informal Business"/>
    <s v="KENBIM"/>
    <s v="Masonry"/>
    <s v="23/03/2019"/>
  </r>
  <r>
    <s v="VPA6"/>
    <x v="1486"/>
    <x v="1"/>
    <s v=""/>
    <s v="25th March,2019"/>
    <d v="2019-03-25T00:00:00"/>
    <s v="25th March,2019"/>
    <d v="2019-03-25T00:00:00"/>
    <s v="Kirui David"/>
    <s v="Male"/>
    <s v="99999"/>
    <s v="0719228573"/>
    <s v="719228573"/>
    <s v=""/>
    <s v=""/>
    <n v="35.158147"/>
    <n v="-0.87848199999999999"/>
    <s v="Bomet"/>
    <s v="Chepalungu"/>
    <s v="Siongiroi"/>
    <s v="Masindoni"/>
    <x v="9"/>
    <s v="Daniel Bartilol"/>
    <s v="Daniel Bartilol"/>
    <s v="724427455"/>
    <s v="Informal Business"/>
    <s v="KENBIM"/>
    <s v="Masonry"/>
    <s v="25/03/2019"/>
  </r>
  <r>
    <s v="VPA6"/>
    <x v="1487"/>
    <x v="1"/>
    <s v=""/>
    <s v="20th April,2018"/>
    <d v="2018-04-20T00:00:00"/>
    <s v="25th March,2019"/>
    <d v="2019-03-25T00:00:00"/>
    <s v="Ruttoh Wesley Kipyegon"/>
    <s v="Male"/>
    <s v="99999"/>
    <s v="254726525551"/>
    <s v="2.55E+11"/>
    <s v=""/>
    <s v=""/>
    <n v="35.217759000000001"/>
    <n v="-0.76855700000000005"/>
    <s v="Bomet"/>
    <s v="Sotik"/>
    <s v="Kanusin"/>
    <s v="Chebeiyan"/>
    <x v="4"/>
    <s v="Luka Kiprop Maiyo"/>
    <s v="Luka Kiprop Maiyo"/>
    <s v="723216068"/>
    <s v="Informal Business"/>
    <s v="MKD"/>
    <s v="Masonry"/>
    <s v="26/03/2019"/>
  </r>
  <r>
    <s v="VPA6"/>
    <x v="1488"/>
    <x v="1"/>
    <s v=""/>
    <s v="4th November,2018"/>
    <d v="2018-11-04T00:00:00"/>
    <s v="1st December,2018"/>
    <d v="2018-12-01T00:00:00"/>
    <s v="Waweru Wanjiku Rosemary"/>
    <s v="Female"/>
    <s v="99999"/>
    <s v="254717208501"/>
    <s v="2.55E+11"/>
    <s v=""/>
    <s v="2.55E+11"/>
    <n v="37.230392000000002"/>
    <n v="-0.56294900000000003"/>
    <s v="Kirinyaga"/>
    <s v="Sagana"/>
    <s v="Mwirua"/>
    <s v="Kianjang'A"/>
    <x v="2"/>
    <s v="Nicholas Kimenyi"/>
    <s v="Null"/>
    <s v=""/>
    <s v="Informal Business"/>
    <s v="MKD"/>
    <s v="Masonry"/>
    <s v="27/03/2019"/>
  </r>
  <r>
    <s v="VPA6"/>
    <x v="1489"/>
    <x v="1"/>
    <s v=""/>
    <s v="17th February,2019"/>
    <d v="2019-02-17T00:00:00"/>
    <s v="20th March,2019"/>
    <d v="2019-03-20T00:00:00"/>
    <s v="Mutugi Wamuyu Emily"/>
    <s v="Female"/>
    <s v="20214515"/>
    <s v="254704287733"/>
    <s v="2.55E+11"/>
    <s v=""/>
    <s v=""/>
    <n v="37.225335000000001"/>
    <n v="-0.55477799999999999"/>
    <s v="Kirinyaga"/>
    <s v="Sagana"/>
    <s v="Mwirua"/>
    <s v="Kianjang'A"/>
    <x v="2"/>
    <s v="Nicholas Kimenyi"/>
    <s v="Null"/>
    <s v=""/>
    <s v="Informal Business"/>
    <s v="MKD"/>
    <s v="Masonry"/>
    <s v="27/03/2019"/>
  </r>
  <r>
    <s v="VPA6"/>
    <x v="1490"/>
    <x v="1"/>
    <s v=""/>
    <s v="9th November,2018"/>
    <d v="2018-11-09T00:00:00"/>
    <s v="15th December,2018"/>
    <d v="2018-12-15T00:00:00"/>
    <s v="Manu Syrus Wachira"/>
    <s v="Male"/>
    <s v="99999"/>
    <s v="254720303909"/>
    <s v="2.55E+11"/>
    <s v=""/>
    <s v=""/>
    <n v="37.238208999999998"/>
    <n v="-0.550844"/>
    <s v="Kirinyaga"/>
    <s v="Sagana"/>
    <s v="Mwirua"/>
    <s v="Baricho"/>
    <x v="2"/>
    <s v="Nicholas Kimenyi"/>
    <s v="Null"/>
    <s v=""/>
    <s v="Informal Business"/>
    <s v="MKD"/>
    <s v="Masonry"/>
    <s v="27/03/2019"/>
  </r>
  <r>
    <s v="VPA6"/>
    <x v="1491"/>
    <x v="1"/>
    <s v=""/>
    <s v="6th November,2018"/>
    <d v="2018-11-06T00:00:00"/>
    <s v="6th December,2018"/>
    <d v="2018-12-06T00:00:00"/>
    <s v="Gacheru Michael Muriithi"/>
    <s v="Male"/>
    <s v="99999"/>
    <s v="0722679860"/>
    <s v="722679860"/>
    <s v=""/>
    <s v=""/>
    <n v="37.243395999999997"/>
    <n v="-0.55981000000000003"/>
    <s v="Kirinyaga"/>
    <s v="Sagana"/>
    <s v="Mwirua"/>
    <s v="Baricho"/>
    <x v="2"/>
    <s v="Nicholas Kimenyi"/>
    <s v="Null"/>
    <s v=""/>
    <s v="Informal Business"/>
    <s v="MKD"/>
    <s v="Masonry"/>
    <s v="27/03/2019"/>
  </r>
  <r>
    <s v="VPA6"/>
    <x v="1492"/>
    <x v="1"/>
    <s v=""/>
    <s v="12th October,2018"/>
    <d v="2018-10-12T00:00:00"/>
    <s v="12th November,2018"/>
    <d v="2018-11-12T00:00:00"/>
    <s v="Mbogo Njoka Fredrick"/>
    <s v="Male"/>
    <s v="517075"/>
    <s v="0720318929"/>
    <s v="720318929"/>
    <s v=""/>
    <s v=""/>
    <n v="37.245590999999997"/>
    <n v="-0.54109600000000002"/>
    <s v="Kirinyaga"/>
    <s v="Sagana"/>
    <s v="Mwirua"/>
    <s v="Kariria"/>
    <x v="2"/>
    <s v="Nicholas Kimenyi"/>
    <s v=""/>
    <s v=""/>
    <s v="Informal Business"/>
    <s v="MKD"/>
    <s v="Masonry"/>
    <s v="27/03/2019"/>
  </r>
  <r>
    <s v="VPA6"/>
    <x v="1493"/>
    <x v="1"/>
    <s v=""/>
    <s v="15th November,2018"/>
    <d v="2018-11-15T00:00:00"/>
    <s v="15th December,2018"/>
    <d v="2018-12-15T00:00:00"/>
    <s v="Gatua Maina Titus Zebedee"/>
    <s v="Male"/>
    <s v="99999"/>
    <s v="254722629617"/>
    <s v="2.55E+11"/>
    <s v=""/>
    <s v="2.55E+11"/>
    <n v="37.237865999999997"/>
    <n v="-0.55050399999999999"/>
    <s v="Kirinyaga"/>
    <s v="Sagana"/>
    <s v="Mwirua"/>
    <s v="Baricho"/>
    <x v="2"/>
    <s v="Nicholas Kimenyi"/>
    <s v="Null"/>
    <s v=""/>
    <s v="Informal Business"/>
    <s v="MKD"/>
    <s v="Masonry"/>
    <s v="27/03/2019"/>
  </r>
  <r>
    <s v="VPA6"/>
    <x v="1494"/>
    <x v="0"/>
    <s v="Grievance"/>
    <s v="28th December,2018"/>
    <d v="2018-12-28T00:00:00"/>
    <s v="15th February,2019"/>
    <d v="2019-02-15T00:00:00"/>
    <s v="Kathirimu Kabothe Bethuel"/>
    <s v="Male"/>
    <s v="5565642"/>
    <s v="0724973702"/>
    <s v="724973702"/>
    <s v=""/>
    <s v="714632243"/>
    <n v="37.24868"/>
    <n v="-0.56192399999999998"/>
    <s v="Kirinyaga"/>
    <s v="Sagana"/>
    <s v="Mukure"/>
    <s v="Baricho"/>
    <x v="2"/>
    <s v="Nicholas Kimenyi"/>
    <s v="Null"/>
    <s v=""/>
    <s v="Informal Business"/>
    <s v="MKD"/>
    <s v="Masonry"/>
    <s v="27/03/2019"/>
  </r>
  <r>
    <s v="VPA6"/>
    <x v="1495"/>
    <x v="1"/>
    <s v=""/>
    <s v="20th February,2019"/>
    <d v="2019-02-20T00:00:00"/>
    <s v="23rd March,2019"/>
    <d v="2019-03-23T00:00:00"/>
    <s v="Kariuki Evanson Mwangi"/>
    <s v="Male"/>
    <s v="9126910"/>
    <s v="0722330585"/>
    <s v="722330585"/>
    <s v=""/>
    <s v=""/>
    <n v="36.473610000000001"/>
    <n v="-0.66537299999999999"/>
    <s v="Nakuru"/>
    <s v="Naivasha"/>
    <s v="Karati"/>
    <s v="Karati"/>
    <x v="0"/>
    <s v="Simon Kabucho"/>
    <s v="Simon Kabucho"/>
    <s v="726725953"/>
    <s v="Informal Business"/>
    <s v="MKD"/>
    <s v="Masonry"/>
    <s v="28/03/2019"/>
  </r>
  <r>
    <s v="VPA6"/>
    <x v="1496"/>
    <x v="1"/>
    <s v=""/>
    <s v="18th October,2018"/>
    <d v="2018-10-18T00:00:00"/>
    <s v="18th December,2018"/>
    <d v="2018-12-18T00:00:00"/>
    <s v="Gatehi Michael Kibe"/>
    <s v="Male"/>
    <s v="953225"/>
    <s v="254711325804"/>
    <s v="2.55E+11"/>
    <s v=""/>
    <s v="2.55E+11"/>
    <n v="36.334923000000003"/>
    <n v="-0.20874200000000001"/>
    <s v="Nyandarua"/>
    <s v="Ol Kalou"/>
    <s v="Pasenga"/>
    <s v="Pasenga"/>
    <x v="3"/>
    <s v="James Kingori Chege"/>
    <s v="James Kingori"/>
    <s v="254724568559"/>
    <s v="Informal Business"/>
    <s v="KENBIM"/>
    <s v="Masonry"/>
    <s v="28/03/2019"/>
  </r>
  <r>
    <s v="VPA6"/>
    <x v="1497"/>
    <x v="2"/>
    <s v="Institutional Plant"/>
    <s v="22nd March,2019"/>
    <d v="2019-03-22T00:00:00"/>
    <s v="22nd March,2019"/>
    <d v="2019-03-22T00:00:00"/>
    <s v="Mukaki Farm Mukaki Farm"/>
    <s v="Male"/>
    <s v="5599298"/>
    <s v="0724218315"/>
    <s v="724218315"/>
    <s v=""/>
    <s v=""/>
    <n v="36.420017999999999"/>
    <n v="-0.34001799999999999"/>
    <s v="Nyandarua"/>
    <s v="Ol Kalou"/>
    <s v="Wanjohi"/>
    <s v="Tom"/>
    <x v="6"/>
    <s v="James Kingori Chege"/>
    <s v="James Kingori"/>
    <s v="724568559"/>
    <s v="Informal Business"/>
    <s v="KENBIM"/>
    <s v="Masonry"/>
    <s v="28/03/2019"/>
  </r>
  <r>
    <s v="VPA6"/>
    <x v="1498"/>
    <x v="1"/>
    <s v=""/>
    <s v="26th February,2019"/>
    <d v="2019-02-26T00:00:00"/>
    <s v="27th March,2019"/>
    <d v="2019-03-27T00:00:00"/>
    <s v="Jemeli Peres"/>
    <s v="Female"/>
    <s v="28781042"/>
    <s v="254725478150"/>
    <s v="2.55E+11"/>
    <s v=""/>
    <s v=""/>
    <n v="35.281551999999998"/>
    <n v="6.5994999999999998E-2"/>
    <s v="Nandi"/>
    <s v="Tinderet"/>
    <s v="Songhor"/>
    <s v="Setek"/>
    <x v="7"/>
    <s v="Simion Kiprop"/>
    <s v="Simion Kiprop"/>
    <s v="704382145"/>
    <s v="Informal Business"/>
    <s v="MKD"/>
    <s v="Masonry"/>
    <s v="28/03/2019"/>
  </r>
  <r>
    <s v="VPA6"/>
    <x v="1499"/>
    <x v="1"/>
    <s v=""/>
    <s v="6th December,2018"/>
    <d v="2018-12-06T00:00:00"/>
    <s v="4th January,2019"/>
    <d v="2019-01-04T00:00:00"/>
    <s v="Mwaniki John Kamau"/>
    <s v="Male"/>
    <s v="11446207"/>
    <s v="0720530180"/>
    <s v="720530180"/>
    <s v=""/>
    <s v=""/>
    <n v="36.673105999999997"/>
    <n v="-1.1930320000000001"/>
    <s v="Kiambu"/>
    <s v="Kabete"/>
    <s v="Nyathuna"/>
    <s v="Kamoriani"/>
    <x v="0"/>
    <s v="Wonderflame Biogas Contractors"/>
    <s v="Robert Kagwe"/>
    <s v="725352364"/>
    <s v="Informal Business"/>
    <s v="KENBIM"/>
    <s v="Masonry"/>
    <s v="31/03/2019"/>
  </r>
  <r>
    <s v="VPA6"/>
    <x v="1500"/>
    <x v="1"/>
    <s v=""/>
    <s v="23rd November,2018"/>
    <d v="2018-11-23T00:00:00"/>
    <s v="13th December,2018"/>
    <d v="2018-12-13T00:00:00"/>
    <s v="Nganga Jesinta Wanjiru"/>
    <s v="Female"/>
    <s v="99999"/>
    <s v="254790559117"/>
    <s v="2.55E+11"/>
    <s v=""/>
    <s v="2.55E+11"/>
    <n v="36.695286000000003"/>
    <n v="-1.2292209999999999"/>
    <s v="Kiambu"/>
    <s v="Kabete"/>
    <s v="Kabete"/>
    <s v="Rukubi"/>
    <x v="0"/>
    <s v="Wonderflame Biogas Contractors"/>
    <s v="Robert Kagwe"/>
    <s v="254725352364"/>
    <s v="Informal Business"/>
    <s v="KENBIM"/>
    <s v="Masonry"/>
    <s v="31/03/2019"/>
  </r>
  <r>
    <s v="VPA6"/>
    <x v="1501"/>
    <x v="1"/>
    <s v=""/>
    <s v="3rd February,2019"/>
    <d v="2019-02-03T00:00:00"/>
    <s v="18th March,2019"/>
    <d v="2019-03-18T00:00:00"/>
    <s v="Mungai Lucy Wariga"/>
    <s v="Female"/>
    <s v="99999"/>
    <s v="254722928726"/>
    <s v="2.55E+11"/>
    <s v=""/>
    <s v="2.55E+11"/>
    <n v="36.740468"/>
    <n v="-0.98874700000000004"/>
    <s v="Kiambu"/>
    <s v="Lari"/>
    <s v="Gatamaiyu"/>
    <s v="Kagongo"/>
    <x v="14"/>
    <s v="Kensam Constructor"/>
    <s v="Samuel Mbugua"/>
    <s v="729308408"/>
    <s v="Informal Business"/>
    <s v="AKUT"/>
    <s v="Masonry"/>
    <s v="31/03/2019"/>
  </r>
  <r>
    <s v="VPA6"/>
    <x v="1502"/>
    <x v="1"/>
    <s v=""/>
    <s v="27th February,2019"/>
    <d v="2019-02-27T00:00:00"/>
    <s v="25th March,2019"/>
    <d v="2019-03-25T00:00:00"/>
    <s v="Nginge Mary Mwihaki"/>
    <s v="Male"/>
    <s v="99999"/>
    <s v="254796599086"/>
    <s v="2.55E+11"/>
    <s v=""/>
    <s v="2.55E+11"/>
    <n v="36.719448"/>
    <n v="-1.0336879999999999"/>
    <s v="Kiambu"/>
    <s v="Lari"/>
    <s v="Kamburu"/>
    <s v="Gatito"/>
    <x v="1"/>
    <s v="Kensam Constructor"/>
    <s v="Samuel Mbugua"/>
    <s v="729308408"/>
    <s v="Informal Business"/>
    <s v="AKUT"/>
    <s v="Masonry"/>
    <s v="31/03/2019"/>
  </r>
  <r>
    <s v="VPA6"/>
    <x v="1503"/>
    <x v="1"/>
    <s v=""/>
    <s v="27th October,2018"/>
    <d v="2018-10-27T00:00:00"/>
    <s v="28th November,2018"/>
    <d v="2018-11-28T00:00:00"/>
    <s v="Kimani Anastasia Mumbi"/>
    <s v="Female"/>
    <s v="11645837"/>
    <s v="254724977400"/>
    <s v="2.55E+11"/>
    <s v=""/>
    <s v="2.55E+11"/>
    <n v="36.747954999999997"/>
    <n v="-1.029406"/>
    <s v="Kiambu"/>
    <s v="Lari"/>
    <s v="Lari"/>
    <s v="Kamburu"/>
    <x v="1"/>
    <s v="Kensam Constructor"/>
    <s v="Samuel Mbugua"/>
    <s v="254729308408"/>
    <s v="Informal Business"/>
    <s v="AKUT"/>
    <s v="Masonry"/>
    <s v="31/03/2019"/>
  </r>
  <r>
    <s v="VPA6"/>
    <x v="1504"/>
    <x v="1"/>
    <s v=""/>
    <s v="5th November,2018"/>
    <d v="2018-11-05T00:00:00"/>
    <s v="3rd December,2018"/>
    <d v="2018-12-03T00:00:00"/>
    <s v="Kagwe James Mwaura"/>
    <s v="Male"/>
    <s v="10229016"/>
    <s v="0721959317"/>
    <s v="721959317"/>
    <s v=""/>
    <s v="733959317"/>
    <n v="36.737389"/>
    <n v="-1.031725"/>
    <s v="Kiambu"/>
    <s v="Lari"/>
    <s v="Kagaa"/>
    <s v="Nyambaka"/>
    <x v="1"/>
    <s v="Kensam Constructor"/>
    <s v="Samuel Mbugua"/>
    <s v="729308408"/>
    <s v="Informal Business"/>
    <s v="AKUT"/>
    <s v="Masonry"/>
    <s v="31/03/2019"/>
  </r>
  <r>
    <s v="VPA6"/>
    <x v="1505"/>
    <x v="1"/>
    <s v=""/>
    <s v="18th October,2018"/>
    <d v="2018-10-18T00:00:00"/>
    <s v="25th November,2018"/>
    <d v="2018-11-25T00:00:00"/>
    <s v="Njenga Tabitha Njoki"/>
    <s v="Female"/>
    <s v="99999"/>
    <s v="254710556421"/>
    <s v="2.55E+11"/>
    <s v=""/>
    <s v="2.55E+11"/>
    <n v="36.764817999999998"/>
    <n v="-1.0824320000000001"/>
    <s v="Kiambu"/>
    <s v="Githunguri"/>
    <s v="Karia"/>
    <s v="Gathaji"/>
    <x v="1"/>
    <s v="Kensam Constructor"/>
    <s v="Samuel Mbugua"/>
    <s v="254729308408"/>
    <s v="Informal Business"/>
    <s v="AKUT"/>
    <s v="Masonry"/>
    <s v="31/03/2019"/>
  </r>
  <r>
    <s v="VPA6"/>
    <x v="1506"/>
    <x v="1"/>
    <s v=""/>
    <s v="27th September,2018"/>
    <d v="2018-09-27T00:00:00"/>
    <s v="14th November,2018"/>
    <d v="2018-11-14T00:00:00"/>
    <s v="Kane Nelly Nyagikinyo"/>
    <s v="Female"/>
    <s v="434762"/>
    <s v="254720225217"/>
    <s v="2.55E+11"/>
    <s v=""/>
    <s v="2.55E+11"/>
    <n v="36.772550000000003"/>
    <n v="-1.083035"/>
    <s v="Kiambu"/>
    <s v="Githunguri"/>
    <s v="Karia"/>
    <s v="Gathaji"/>
    <x v="1"/>
    <s v="Kensam Constructor"/>
    <s v="Samuel Mbugua"/>
    <s v="254729308408"/>
    <s v="Informal Business"/>
    <s v="AKUT"/>
    <s v="Masonry"/>
    <s v="31/03/2019"/>
  </r>
  <r>
    <s v="VPA6"/>
    <x v="1507"/>
    <x v="1"/>
    <s v=""/>
    <s v="1st April,2019"/>
    <d v="2019-04-01T00:00:00"/>
    <s v="1st April,2019"/>
    <d v="2019-04-01T00:00:00"/>
    <s v="Ngila Jackline Mutheu"/>
    <s v="Female"/>
    <s v="31604304"/>
    <s v="725862614"/>
    <s v="725862614"/>
    <s v=""/>
    <s v="725923577"/>
    <n v="37.448571999999999"/>
    <n v="-1.6733800000000001"/>
    <s v="Makueni"/>
    <s v="Mbooni"/>
    <s v="Mbooni West"/>
    <s v="Mitangani"/>
    <x v="2"/>
    <s v="Januaries Kaloki"/>
    <s v="Januaries Kaloki"/>
    <s v="714342097"/>
    <s v="Informal Business"/>
    <s v="KENBIM"/>
    <s v="Masonry"/>
    <s v="01/04/2019"/>
  </r>
  <r>
    <s v="VPA6"/>
    <x v="1508"/>
    <x v="1"/>
    <s v=""/>
    <s v="1st April,2019"/>
    <d v="2019-04-01T00:00:00"/>
    <s v="1st April,2019"/>
    <d v="2019-04-01T00:00:00"/>
    <s v="Manthi Nelson Mutisya"/>
    <s v="Female"/>
    <s v="314602"/>
    <s v="740823173"/>
    <s v="740823173"/>
    <s v=""/>
    <s v="721618015"/>
    <n v="37.447088000000001"/>
    <n v="-1.6734869999999999"/>
    <s v="Makueni"/>
    <s v="Mbooni"/>
    <s v="Mbooni"/>
    <s v="Mitangani"/>
    <x v="0"/>
    <s v="Januaries Kaloki"/>
    <s v="Januaries Kaloki"/>
    <s v="714342097"/>
    <s v="Informal Business"/>
    <s v="KENBIM"/>
    <s v="Masonry"/>
    <s v="01/04/2019"/>
  </r>
  <r>
    <s v="VPA6"/>
    <x v="1509"/>
    <x v="1"/>
    <s v=""/>
    <s v="1st April,2019"/>
    <d v="2019-04-01T00:00:00"/>
    <s v="1st April,2019"/>
    <d v="2019-04-01T00:00:00"/>
    <s v="Kyule Eunice Ngwili"/>
    <s v="Female"/>
    <s v="11269925"/>
    <s v="727290599"/>
    <s v="727290599"/>
    <s v=""/>
    <s v="711719299"/>
    <n v="37.578431999999999"/>
    <n v="-1.7585900000000001"/>
    <s v="Makueni"/>
    <s v="Kaiti"/>
    <s v="Kaiti"/>
    <s v="Kyumu"/>
    <x v="2"/>
    <s v="Januaries Kaloki"/>
    <s v="Januaries Kaloki"/>
    <s v="714342097"/>
    <s v="Informal Business"/>
    <s v="KENBIM"/>
    <s v="Masonry"/>
    <s v="03/04/2019"/>
  </r>
  <r>
    <s v="VPA6"/>
    <x v="1510"/>
    <x v="0"/>
    <s v="Under Verification"/>
    <s v="2nd April,2019"/>
    <d v="2019-04-02T00:00:00"/>
    <s v="2nd April,2019"/>
    <d v="2019-04-02T00:00:00"/>
    <s v="Ndivo Paul Muia"/>
    <s v="Male"/>
    <s v="7879658"/>
    <s v="0722101782"/>
    <s v="722101782"/>
    <s v=""/>
    <s v="701626322"/>
    <n v="37.494768999999998"/>
    <n v="-1.793425"/>
    <s v="Makueni"/>
    <s v="Kaiti"/>
    <s v="Kaiti"/>
    <s v="Utati"/>
    <x v="2"/>
    <s v="Januaries Kaloki"/>
    <s v="Januaries Kaloki"/>
    <s v="714342097"/>
    <s v="Informal Business"/>
    <s v="KENBIM"/>
    <s v="Masonry"/>
    <s v="03/04/2019"/>
  </r>
  <r>
    <s v="VPA6"/>
    <x v="1511"/>
    <x v="1"/>
    <s v=""/>
    <s v="2nd April,2019"/>
    <d v="2019-04-02T00:00:00"/>
    <s v="2nd April,2019"/>
    <d v="2019-04-02T00:00:00"/>
    <s v="Cleopas Kiio Mutua"/>
    <s v="Male"/>
    <s v="37689608"/>
    <s v="722218516"/>
    <s v="722218516"/>
    <s v=""/>
    <s v="722101782"/>
    <n v="37.502792999999997"/>
    <n v="-1.7984199999999999"/>
    <s v="Makueni"/>
    <s v="Kaiti"/>
    <s v="Kaiti"/>
    <s v="Mutitu"/>
    <x v="2"/>
    <s v="Januaries Kaloki"/>
    <s v="Januaries Kaloki"/>
    <s v="714342097"/>
    <s v="Informal Business"/>
    <s v="KENBIM"/>
    <s v="Masonry"/>
    <s v="03/04/2019"/>
  </r>
  <r>
    <s v="VPA6"/>
    <x v="1512"/>
    <x v="1"/>
    <s v=""/>
    <s v="27th December,2018"/>
    <d v="2018-12-27T00:00:00"/>
    <s v="27th March,2019"/>
    <d v="2019-03-27T00:00:00"/>
    <s v="Michael Omwamba Nyabuti"/>
    <s v="Male"/>
    <s v="29364734"/>
    <s v="254724381952"/>
    <s v="2.55E+11"/>
    <s v=""/>
    <s v="2.55E+11"/>
    <n v="35.048262000000001"/>
    <n v="-0.66213999999999995"/>
    <s v="Nyamira"/>
    <s v="Borabu"/>
    <s v="Mwongoli"/>
    <s v="Mogusi"/>
    <x v="0"/>
    <s v="Kissinger Momanyi"/>
    <s v="Kissinger Momanyi Mwiruri"/>
    <s v="725258488"/>
    <s v="Informal Business"/>
    <s v="MKD"/>
    <s v="Masonry"/>
    <s v="03/04/2019"/>
  </r>
  <r>
    <s v="VPA6"/>
    <x v="1513"/>
    <x v="1"/>
    <s v=""/>
    <s v="28th February,2019"/>
    <d v="2019-02-28T00:00:00"/>
    <s v="29th March,2019"/>
    <d v="2019-03-29T00:00:00"/>
    <s v="Vane Nyagechanga Bosibori"/>
    <s v="Female"/>
    <s v="21854314"/>
    <s v="0725593355"/>
    <s v="725593355"/>
    <s v=""/>
    <s v="725623329"/>
    <n v="34.905839999999998"/>
    <n v="-0.64087499999999997"/>
    <s v="Nyamira"/>
    <s v="Nyamira South"/>
    <s v="Bosamaro"/>
    <s v="Kianungu"/>
    <x v="0"/>
    <s v="Kissinger Momanyi"/>
    <s v="Kissinger Momanyi Mwiruri"/>
    <s v="725258488"/>
    <s v="Informal Business"/>
    <s v="MKD"/>
    <s v="Masonry"/>
    <s v="03/04/2019"/>
  </r>
  <r>
    <s v="VPA6"/>
    <x v="1514"/>
    <x v="1"/>
    <s v=""/>
    <s v="22nd December,2018"/>
    <d v="2018-12-22T00:00:00"/>
    <s v="22nd January,2019"/>
    <d v="2019-01-22T00:00:00"/>
    <s v="Chebon Laurine"/>
    <s v="Female"/>
    <s v="99999"/>
    <s v="722220821"/>
    <s v="722220821"/>
    <s v=""/>
    <s v=""/>
    <n v="35.304934000000003"/>
    <n v="0.449461"/>
    <s v="Uasin Gishu"/>
    <s v="Ainabkoi"/>
    <s v="Kesses"/>
    <s v="Outspan"/>
    <x v="2"/>
    <s v="Dreamplan Developers"/>
    <s v="Ambrose Koech"/>
    <s v="723664529"/>
    <s v="Informal Business"/>
    <s v="MKD"/>
    <s v="Masonry"/>
    <s v="03/04/2019"/>
  </r>
  <r>
    <s v="VPA6"/>
    <x v="1515"/>
    <x v="1"/>
    <s v=""/>
    <s v="1st April,2018"/>
    <d v="2018-04-01T00:00:00"/>
    <s v="29th April,2018"/>
    <d v="2018-04-29T00:00:00"/>
    <s v="Andrew Siocha Nyakora"/>
    <s v="Male"/>
    <s v="1584646"/>
    <s v="0723080932"/>
    <s v="723080932"/>
    <s v=""/>
    <s v="711573714"/>
    <n v="34.719880000000003"/>
    <n v="-0.76433200000000001"/>
    <s v="Kisii"/>
    <s v="Gucha"/>
    <s v="Kanyimbo"/>
    <s v="Buyonge"/>
    <x v="1"/>
    <s v="Peter Mutanga"/>
    <s v="Peter Mutang'a Goko"/>
    <s v="0700000000"/>
    <s v="Informal Business"/>
    <s v="KENBIM"/>
    <s v="Masonry"/>
    <s v="03/04/2019"/>
  </r>
  <r>
    <s v="VPA6"/>
    <x v="1516"/>
    <x v="1"/>
    <s v=""/>
    <s v="20th November,2018"/>
    <d v="2018-11-20T00:00:00"/>
    <s v="20th December,2018"/>
    <d v="2018-12-20T00:00:00"/>
    <s v="Kanyoro Isaac Mwangi"/>
    <s v="Male"/>
    <s v="25635578"/>
    <s v="254712382772"/>
    <s v="2.55E+11"/>
    <s v=""/>
    <s v="2.55E+11"/>
    <n v="36.352747000000001"/>
    <n v="-0.246063"/>
    <s v="Nyandarua"/>
    <s v="Ol Kalou"/>
    <s v="Rurii"/>
    <s v="Mugumo"/>
    <x v="0"/>
    <s v="Peter Wachira Kimari"/>
    <s v="Peter Wachira"/>
    <s v="254724210354"/>
    <s v="Informal Business"/>
    <s v="KENBIM"/>
    <s v="Masonry"/>
    <s v="04/04/2019"/>
  </r>
  <r>
    <s v="VPA6"/>
    <x v="1517"/>
    <x v="1"/>
    <s v=""/>
    <s v="15th October,2018"/>
    <d v="2018-10-15T00:00:00"/>
    <s v="15th January,2019"/>
    <d v="2019-01-15T00:00:00"/>
    <s v="Hesborn Owiso Okinyi"/>
    <s v="Male"/>
    <s v="2816021"/>
    <s v="0723442101"/>
    <s v="723442101"/>
    <s v=""/>
    <s v="726068515"/>
    <n v="34.204022999999999"/>
    <n v="-0.89920500000000003"/>
    <s v="Migori"/>
    <s v="Nyatike"/>
    <s v="Lower Central Kadem"/>
    <s v="Kwoyo A"/>
    <x v="0"/>
    <s v="Simon Kabucho"/>
    <s v="Simon Kabucho"/>
    <s v="726725953"/>
    <s v="Informal Business"/>
    <s v="MKD"/>
    <s v="Masonry"/>
    <s v="04/04/2019"/>
  </r>
  <r>
    <s v="VPA6"/>
    <x v="1518"/>
    <x v="1"/>
    <s v=""/>
    <s v="12th February,2019"/>
    <d v="2019-02-12T00:00:00"/>
    <s v="10th March,2019"/>
    <d v="2019-03-10T00:00:00"/>
    <s v="Kinyua Munene James"/>
    <s v="Male"/>
    <s v="99999"/>
    <s v="254721622541"/>
    <s v="2.55E+11"/>
    <s v=""/>
    <s v=""/>
    <n v="37.166665000000002"/>
    <n v="-0.45558199999999999"/>
    <s v="Nyeri"/>
    <s v="Mathira East"/>
    <s v="Gikororo"/>
    <s v="Kianju"/>
    <x v="2"/>
    <s v="Gemider Green Enterprises"/>
    <s v="Gerald  Waweru"/>
    <s v="725263148"/>
    <s v="Informal Business"/>
    <s v="MKD"/>
    <s v="Masonry"/>
    <s v="04/04/2019"/>
  </r>
  <r>
    <s v="VPA6"/>
    <x v="1519"/>
    <x v="1"/>
    <s v=""/>
    <s v="12th February,2019"/>
    <d v="2019-02-12T00:00:00"/>
    <s v="8th March,2019"/>
    <d v="2019-03-08T00:00:00"/>
    <s v="Gatere Murimi Ephraim"/>
    <s v="Male"/>
    <s v="99999"/>
    <s v="254723769086"/>
    <s v="2.55E+11"/>
    <s v=""/>
    <s v="2.55E+11"/>
    <n v="37.174968"/>
    <n v="-0.439303"/>
    <s v="Nyeri"/>
    <s v="Mathira East"/>
    <s v="Kiaruhiu"/>
    <s v="Kiaruhiu"/>
    <x v="3"/>
    <s v="Gemider Green Enterprises"/>
    <s v="Gerald  Waweru"/>
    <s v="725263148"/>
    <s v="Informal Business"/>
    <s v="MKD"/>
    <s v="Masonry"/>
    <s v="04/04/2019"/>
  </r>
  <r>
    <s v="VPA6"/>
    <x v="1520"/>
    <x v="1"/>
    <s v=""/>
    <s v="30th March,2019"/>
    <d v="2019-03-30T00:00:00"/>
    <s v="30th March,2019"/>
    <d v="2019-03-30T00:00:00"/>
    <s v="Njega Margret Muthoni"/>
    <s v="Female"/>
    <s v="99999"/>
    <s v="724814874"/>
    <s v="724814874"/>
    <s v=""/>
    <s v="724814860"/>
    <n v="36.799793999999999"/>
    <n v="-0.86246199999999995"/>
    <s v="Kiambu"/>
    <s v="Gatundu North"/>
    <s v="Gitwamba"/>
    <s v="Mataara"/>
    <x v="2"/>
    <s v="Susan Njoki"/>
    <s v="Susan Njoki Kuria"/>
    <s v="710889028"/>
    <s v="Informal Business"/>
    <s v="MKD"/>
    <s v="Masonry"/>
    <s v="06/04/2019"/>
  </r>
  <r>
    <s v="VPA6"/>
    <x v="1521"/>
    <x v="1"/>
    <s v=""/>
    <s v="29th January,2019"/>
    <d v="2019-01-29T00:00:00"/>
    <s v="20th March,2019"/>
    <d v="2019-03-20T00:00:00"/>
    <s v="Kahiga Njenga Njenga"/>
    <s v="Male"/>
    <s v="6282517"/>
    <s v="0720763014"/>
    <s v="720763014"/>
    <s v=""/>
    <s v="721257889"/>
    <n v="36.569572000000001"/>
    <n v="-6.7891999999999994E-2"/>
    <s v="Laikipia"/>
    <s v="Laikipia East"/>
    <s v="Ngobit"/>
    <s v="Wiyumirerie"/>
    <x v="3"/>
    <s v="Kreen"/>
    <s v="Francis Kinyanjui"/>
    <s v="726985649"/>
    <s v="Informal Business"/>
    <s v="KENBIM"/>
    <s v="Masonry"/>
    <s v="08/04/2019"/>
  </r>
  <r>
    <s v="VPA6"/>
    <x v="1522"/>
    <x v="1"/>
    <s v=""/>
    <s v="28th February,2019"/>
    <d v="2019-02-28T00:00:00"/>
    <s v="6th April,2019"/>
    <d v="2019-04-06T00:00:00"/>
    <s v="Gitonga Mary Wangari"/>
    <s v="Female"/>
    <s v="3418406"/>
    <s v="0723355392"/>
    <s v="723355392"/>
    <s v=""/>
    <s v=""/>
    <n v="36.370522999999999"/>
    <n v="-9.5801999999999998E-2"/>
    <s v="Nyandarua"/>
    <s v="Ol Joro Orok"/>
    <s v="Oljororok"/>
    <s v="Chakareli"/>
    <x v="3"/>
    <s v="Simon Kabucho"/>
    <s v="Simon Kabucho"/>
    <s v="726735953"/>
    <s v="Informal Business"/>
    <s v="MKD"/>
    <s v="Masonry"/>
    <s v="09/04/2019"/>
  </r>
  <r>
    <s v="VPA6"/>
    <x v="1523"/>
    <x v="1"/>
    <s v=""/>
    <s v="8th April,2019"/>
    <d v="2019-04-08T00:00:00"/>
    <s v="11th April,2019"/>
    <d v="2019-04-11T00:00:00"/>
    <s v="Kinyagia Paul Ngone"/>
    <s v="Male"/>
    <s v="512135"/>
    <s v="254727421302"/>
    <s v="2.55E+11"/>
    <s v=""/>
    <s v="2.55E+11"/>
    <n v="36.959350000000001"/>
    <n v="-0.97148999999999996"/>
    <s v="Kiambu"/>
    <s v="Gatundu North"/>
    <s v="Gatundu"/>
    <s v="Makwa"/>
    <x v="0"/>
    <s v="Joram Gathogo Mutahi"/>
    <s v="Joram Gathogo Mutahi"/>
    <s v="723684776"/>
    <s v="Informal Business"/>
    <s v="MKD"/>
    <s v="Masonry"/>
    <s v="11/04/2019"/>
  </r>
  <r>
    <s v="VPA6"/>
    <x v="1524"/>
    <x v="1"/>
    <s v=""/>
    <s v="10th February,2019"/>
    <d v="2019-02-10T00:00:00"/>
    <s v="10th April,2019"/>
    <d v="2019-04-10T00:00:00"/>
    <s v="Pauline Mugo Mumbi"/>
    <s v="Female"/>
    <s v="99999"/>
    <s v="0724951785"/>
    <s v="724951785"/>
    <s v=""/>
    <s v=""/>
    <n v="37.274518999999998"/>
    <n v="-0.47392499999999999"/>
    <s v="Kirinyaga"/>
    <s v="Kerugoya/Kutus"/>
    <s v="Kavumbu"/>
    <s v="Gakarara"/>
    <x v="3"/>
    <s v="David Chege"/>
    <s v="David Chege Wangui"/>
    <s v=""/>
    <s v="Informal Business"/>
    <s v="MKD"/>
    <s v="Masonry"/>
    <s v="12/04/2019"/>
  </r>
  <r>
    <s v="VPA6"/>
    <x v="1525"/>
    <x v="2"/>
    <s v="Institutional Plant"/>
    <s v="12th April,2019"/>
    <d v="2019-04-12T00:00:00"/>
    <s v="12th April,2019"/>
    <d v="2019-04-12T00:00:00"/>
    <s v="Machakos Company Limited Ranching"/>
    <s v="Institutional"/>
    <s v="9805459"/>
    <s v="0741681581"/>
    <s v="741681581"/>
    <s v=""/>
    <s v="716630758"/>
    <n v="37.022733000000002"/>
    <n v="-1.580247"/>
    <s v="Machakos"/>
    <s v="Athi River"/>
    <s v="Mavoko"/>
    <s v="Stoni Athi"/>
    <x v="6"/>
    <s v="Peter Kiniu"/>
    <s v="Mr. Peter Kiniu"/>
    <s v="724261558"/>
    <s v="Informal Business"/>
    <s v="MKD"/>
    <s v="Masonry"/>
    <s v="15/04/2019"/>
  </r>
  <r>
    <s v="VPA6"/>
    <x v="1526"/>
    <x v="0"/>
    <s v="Grievance"/>
    <s v="16th February,2019"/>
    <d v="2019-02-16T00:00:00"/>
    <s v="16th April,2019"/>
    <d v="2019-04-16T00:00:00"/>
    <s v="Kamau Caroline Mumbi"/>
    <s v="Female"/>
    <s v="23811736"/>
    <s v="0724707856"/>
    <s v="724707856"/>
    <s v=""/>
    <s v="728415834"/>
    <n v="36.239609999999999"/>
    <n v="-0.27222200000000002"/>
    <s v="Nyandarua"/>
    <s v="Ol Kalou"/>
    <s v="Ngorika"/>
    <s v="Ndothua"/>
    <x v="2"/>
    <s v="Simon kabucho"/>
    <s v="Simon Kabucho"/>
    <s v="0000000000"/>
    <s v="Informal Business"/>
    <s v="MKD"/>
    <s v="Masonry"/>
    <s v="16/04/2019"/>
  </r>
  <r>
    <s v="VPA6"/>
    <x v="1527"/>
    <x v="1"/>
    <s v=""/>
    <s v="16th April,2018"/>
    <d v="2018-04-16T00:00:00"/>
    <s v="20th May,2018"/>
    <d v="2018-05-20T00:00:00"/>
    <s v="Muturi Moses Wachira"/>
    <s v="Male"/>
    <s v="5973700"/>
    <s v="0722311426"/>
    <s v="722311426"/>
    <s v=""/>
    <s v="714645434"/>
    <n v="36.544958000000001"/>
    <n v="-0.72323999999999999"/>
    <s v="Nyandarua"/>
    <s v="South Kinangop"/>
    <s v="Nyakio"/>
    <s v="Koinange"/>
    <x v="1"/>
    <s v="Peter Wachira Kimari"/>
    <s v="Peter Wachira"/>
    <s v="724210354"/>
    <s v="Informal Business"/>
    <s v="KENBIM"/>
    <s v="Masonry"/>
    <s v="16/04/2019"/>
  </r>
  <r>
    <s v="VPA6"/>
    <x v="1528"/>
    <x v="1"/>
    <s v=""/>
    <s v="1st February,2019"/>
    <d v="2019-02-01T00:00:00"/>
    <s v="16th March,2019"/>
    <d v="2019-03-16T00:00:00"/>
    <s v="Ngatia Charles Rigu"/>
    <s v="Male"/>
    <s v="99999"/>
    <s v="254725378153"/>
    <s v="2.55E+11"/>
    <s v=""/>
    <s v="2.55E+11"/>
    <n v="36.544072"/>
    <n v="-0.53741300000000003"/>
    <s v="Nyandarua"/>
    <s v="North Kinangop"/>
    <s v="North Kinangop"/>
    <s v="Mukungi"/>
    <x v="0"/>
    <s v="Jowama Biogas Construction"/>
    <s v="Jowama Biogas Construction"/>
    <s v="711905041"/>
    <s v="Informal Business"/>
    <s v="KENBIM"/>
    <s v="Masonry"/>
    <s v="16/04/2019"/>
  </r>
  <r>
    <s v="VPA6"/>
    <x v="1529"/>
    <x v="1"/>
    <s v=""/>
    <s v="1st January,2019"/>
    <d v="2019-01-01T00:00:00"/>
    <s v="1st March,2019"/>
    <d v="2019-03-01T00:00:00"/>
    <s v="Rono Lucy Chepkirui"/>
    <s v="Female"/>
    <s v="22862541"/>
    <s v="254725664051"/>
    <s v="2.55E+11"/>
    <s v=""/>
    <s v="2.55E+11"/>
    <n v="35.188594999999999"/>
    <n v="-0.61941199999999996"/>
    <s v="Kericho"/>
    <s v="Bureti"/>
    <s v="Kapkatet"/>
    <s v="Chematich"/>
    <x v="15"/>
    <s v="Philip Kurgat"/>
    <s v="Phillip"/>
    <s v="726616639"/>
    <s v="Informal Business"/>
    <s v="MKD"/>
    <s v="Masonry"/>
    <s v="20/04/2019"/>
  </r>
  <r>
    <s v="VPA6"/>
    <x v="1530"/>
    <x v="1"/>
    <s v=""/>
    <s v="13th March,2019"/>
    <d v="2019-03-13T00:00:00"/>
    <s v="9th April,2019"/>
    <d v="2019-04-09T00:00:00"/>
    <s v="Kimani Grace Wanjuru"/>
    <s v="Female"/>
    <s v="3096849"/>
    <s v="0723032720"/>
    <s v="723032720"/>
    <s v=""/>
    <s v="738040507"/>
    <n v="36.874948000000003"/>
    <n v="-1.097423"/>
    <s v="Kiambu"/>
    <s v="Githunguri"/>
    <s v="Ngewa"/>
    <s v="Laini"/>
    <x v="0"/>
    <s v="Geoffrey Ndua Mbugua"/>
    <s v="Geoffrey Mbugua Ndau"/>
    <s v="724608147"/>
    <s v="Informal Business"/>
    <s v="KENBIM"/>
    <s v="Masonry"/>
    <s v="22/04/2019"/>
  </r>
  <r>
    <s v="VPA6"/>
    <x v="1531"/>
    <x v="1"/>
    <s v=""/>
    <s v="17th June,2018"/>
    <d v="2018-06-17T00:00:00"/>
    <s v="14th October,2018"/>
    <d v="2018-10-14T00:00:00"/>
    <s v="Somba Jesinta Njoki"/>
    <s v="Female"/>
    <s v="10183653"/>
    <s v="0728833460"/>
    <s v="728833460"/>
    <s v=""/>
    <s v="710264309"/>
    <n v="36.597949999999997"/>
    <n v="-1.183395"/>
    <s v="Kiambu"/>
    <s v="Limuru"/>
    <s v="Ndeiya"/>
    <s v="Mboloti"/>
    <x v="1"/>
    <s v="Peter Kiniu"/>
    <s v="Peter Kiniu"/>
    <s v="724261558"/>
    <s v="Informal Business"/>
    <s v="KENBIM"/>
    <s v="Masonry"/>
    <s v="22/04/2019"/>
  </r>
  <r>
    <s v="VPA6"/>
    <x v="1532"/>
    <x v="1"/>
    <s v=""/>
    <s v="18th November,2018"/>
    <d v="2018-11-18T00:00:00"/>
    <s v="19th February,2019"/>
    <d v="2019-02-19T00:00:00"/>
    <s v="Joseph Marisa"/>
    <s v="Male"/>
    <s v="1795916"/>
    <s v="254725819102"/>
    <s v="2.55E+11"/>
    <s v=""/>
    <s v="2.55E+11"/>
    <n v="35.25074"/>
    <n v="-0.67487799999999998"/>
    <s v="Bomet"/>
    <s v="Sotik"/>
    <s v="Chebirbelek"/>
    <s v="Siroin"/>
    <x v="0"/>
    <s v="Wesley Kipyegon"/>
    <s v="Null"/>
    <s v=""/>
    <s v="Informal Business"/>
    <s v="MKD"/>
    <s v="Masonry"/>
    <s v="25/04/2019"/>
  </r>
  <r>
    <s v="VPA6"/>
    <x v="1533"/>
    <x v="1"/>
    <s v=""/>
    <s v="15th March,2019"/>
    <d v="2019-03-15T00:00:00"/>
    <s v="3rd April,2019"/>
    <d v="2019-04-03T00:00:00"/>
    <s v="Wanyeri Wairagu Erustus"/>
    <s v="Male"/>
    <s v="99999"/>
    <s v="254734766611"/>
    <s v="2.55E+11"/>
    <s v=""/>
    <s v="2.55E+11"/>
    <n v="36.862782000000003"/>
    <n v="-0.43887199999999998"/>
    <s v="Nyeri"/>
    <s v="Tetu"/>
    <s v="Ichagachiru"/>
    <s v="Kirurumi"/>
    <x v="3"/>
    <s v="Gemider Green Enterprises"/>
    <s v="Gerald  Waweru"/>
    <s v="725263148"/>
    <s v="Informal Business"/>
    <s v="MKD"/>
    <s v="Masonry"/>
    <s v="26/04/2019"/>
  </r>
  <r>
    <s v="VPA6"/>
    <x v="1534"/>
    <x v="1"/>
    <s v=""/>
    <s v="28th February,2019"/>
    <d v="2019-02-28T00:00:00"/>
    <s v="10th April,2019"/>
    <d v="2019-04-10T00:00:00"/>
    <s v="Amayoti Sophia Jemima"/>
    <s v="Female"/>
    <s v="3481791"/>
    <s v="0721540640"/>
    <s v="721540640"/>
    <s v=""/>
    <s v="721540640"/>
    <n v="34.649009999999997"/>
    <n v="2.6232999999999999E-2"/>
    <s v="Vihiga"/>
    <s v="Luanda"/>
    <s v="Wakhomo"/>
    <s v="Waluka"/>
    <x v="2"/>
    <s v="Peter O Ong'ai"/>
    <s v="Peter O Ong'ai"/>
    <s v="723421713"/>
    <s v="Informal Business"/>
    <s v="MKD"/>
    <s v="Masonry"/>
    <s v="30/04/2019"/>
  </r>
  <r>
    <s v="VPA6"/>
    <x v="1535"/>
    <x v="1"/>
    <s v=""/>
    <s v="8th January,2019"/>
    <d v="2019-01-08T00:00:00"/>
    <s v="1st April,2019"/>
    <d v="2019-04-01T00:00:00"/>
    <s v="Ndiritu Hiram Githinji"/>
    <s v="Male"/>
    <s v="99999"/>
    <s v="254722348616"/>
    <s v="2.55E+11"/>
    <s v=""/>
    <s v="2.55E+11"/>
    <n v="36.462980000000002"/>
    <n v="0.24105199999999999"/>
    <s v="Laikipia"/>
    <s v="Laikipia  West"/>
    <s v="Salama"/>
    <s v="Kiandege"/>
    <x v="1"/>
    <s v="Kreen"/>
    <s v="Francis Kinyanjui"/>
    <s v="726985649"/>
    <s v="Informal Business"/>
    <s v="KENBIM"/>
    <s v="Masonry"/>
    <s v="30/04/2019"/>
  </r>
  <r>
    <s v="VPA6"/>
    <x v="1536"/>
    <x v="1"/>
    <s v=""/>
    <s v="28th February,2019"/>
    <d v="2019-02-28T00:00:00"/>
    <s v="24th April,2019"/>
    <d v="2019-04-24T00:00:00"/>
    <s v="Jebor Jenniffer"/>
    <s v="Female"/>
    <s v="25441359"/>
    <s v="254719688936"/>
    <s v="2.55E+11"/>
    <s v=""/>
    <s v="2.55E+11"/>
    <n v="35.267715000000003"/>
    <n v="7.2937000000000002E-2"/>
    <s v="Nandi"/>
    <s v="Nandi Hills"/>
    <s v="Siret"/>
    <s v="Olotwo"/>
    <x v="7"/>
    <s v="John Bett"/>
    <s v="John Bett"/>
    <s v="727402779"/>
    <s v="Informal Business"/>
    <s v="MKD"/>
    <s v="Masonry"/>
    <s v="01/05/2019"/>
  </r>
  <r>
    <s v="VPA6"/>
    <x v="1537"/>
    <x v="1"/>
    <s v=""/>
    <s v="13th April,2019"/>
    <d v="2019-04-13T00:00:00"/>
    <s v="19th April,2019"/>
    <d v="2019-04-19T00:00:00"/>
    <s v="Christine Athing Awuor"/>
    <s v="Female"/>
    <s v="32795461"/>
    <s v="0705915262"/>
    <s v="705915262"/>
    <s v=""/>
    <s v="739887909"/>
    <n v="34.828482000000001"/>
    <n v="-0.15151200000000001"/>
    <s v="Kisumu"/>
    <s v="Nyando"/>
    <s v="Kochieng"/>
    <s v="Rabuor"/>
    <x v="7"/>
    <s v="Alpha Foundation"/>
    <s v="Athing Otieno"/>
    <s v="726352526"/>
    <s v="Informal Business"/>
    <s v="Home Biogas"/>
    <s v="Plastic"/>
    <s v="01/05/2019"/>
  </r>
  <r>
    <s v="VPA6"/>
    <x v="1538"/>
    <x v="1"/>
    <s v=""/>
    <s v="4th January,2019"/>
    <d v="2019-01-04T00:00:00"/>
    <s v="15th March,2019"/>
    <d v="2019-03-15T00:00:00"/>
    <s v="Kiongera Hannah Muthoni"/>
    <s v="Female"/>
    <s v="99999"/>
    <s v="254728668755"/>
    <s v="2.55E+11"/>
    <s v=""/>
    <s v="2.55E+11"/>
    <n v="36.834409000000001"/>
    <n v="-1.157832"/>
    <s v="Kiambu"/>
    <s v="Kiambu"/>
    <s v="Rabai"/>
    <s v="Kihingo"/>
    <x v="1"/>
    <s v="Wonderflame Biogas Contractors"/>
    <s v="Robert Kamau Muthee"/>
    <s v="723749258"/>
    <s v="Informal Business"/>
    <s v="KENBIM"/>
    <s v="Masonry"/>
    <s v="02/05/2019"/>
  </r>
  <r>
    <s v="VPA6"/>
    <x v="1539"/>
    <x v="1"/>
    <s v=""/>
    <s v="13th March,2019"/>
    <d v="2019-03-13T00:00:00"/>
    <s v="24th April,2019"/>
    <d v="2019-04-24T00:00:00"/>
    <s v="Maina John Githirwa"/>
    <s v="Male"/>
    <s v="5776045"/>
    <s v="0746102347"/>
    <s v="746102347"/>
    <s v=""/>
    <s v="702372312"/>
    <n v="36.609923000000002"/>
    <n v="-0.65947999999999996"/>
    <s v="Nyandarua"/>
    <s v="South Kinangop"/>
    <s v="Engineer"/>
    <s v="Kiganjo"/>
    <x v="0"/>
    <s v="Kreen"/>
    <s v="Francis Kinyanjui"/>
    <s v="726985649"/>
    <s v="Informal Business"/>
    <s v="MKD"/>
    <s v="Masonry"/>
    <s v="02/05/2019"/>
  </r>
  <r>
    <s v="VPA6"/>
    <x v="1540"/>
    <x v="1"/>
    <s v=""/>
    <s v="2nd April,2019"/>
    <d v="2019-04-02T00:00:00"/>
    <s v="2nd May,2019"/>
    <d v="2019-05-02T00:00:00"/>
    <s v="Mwashimba Pius Mwanjala"/>
    <s v="Male"/>
    <s v="7420853"/>
    <s v="254724654559"/>
    <s v="2.55E+11"/>
    <s v=""/>
    <s v=""/>
    <n v="38.299686999999999"/>
    <n v="-3.4321700000000002"/>
    <s v="Taita/Taveta"/>
    <s v="Mwatate"/>
    <s v="Murughua"/>
    <s v="Ramunyi"/>
    <x v="3"/>
    <s v="Higin Chorongo"/>
    <s v="Higin Chorongo"/>
    <s v="707011925"/>
    <s v="Informal Business"/>
    <s v="KENBIM"/>
    <s v="Masonry"/>
    <s v="02/05/2019"/>
  </r>
  <r>
    <s v="VPA6"/>
    <x v="1541"/>
    <x v="1"/>
    <s v=""/>
    <s v="2nd April,2019"/>
    <d v="2019-04-02T00:00:00"/>
    <s v="2nd May,2019"/>
    <d v="2019-05-02T00:00:00"/>
    <s v="Mbele Athanas Mwachia"/>
    <s v="Male"/>
    <s v="11146820"/>
    <s v="254712970610"/>
    <s v="2.55E+11"/>
    <s v=""/>
    <s v=""/>
    <n v="38.332341999999997"/>
    <n v="-3.3887269999999998"/>
    <s v="Taita/Taveta"/>
    <s v="Wundanyi"/>
    <s v="Werugha"/>
    <s v="Mwafunja"/>
    <x v="14"/>
    <s v="Silvester M Mwadime"/>
    <s v="Silvester Mwakideu"/>
    <s v="704388582"/>
    <s v="Informal Business"/>
    <s v="KENBIM"/>
    <s v="Masonry"/>
    <s v="02/05/2019"/>
  </r>
  <r>
    <s v="VPA6"/>
    <x v="1542"/>
    <x v="1"/>
    <s v=""/>
    <s v="2nd April,2019"/>
    <d v="2019-04-02T00:00:00"/>
    <s v="2nd May,2019"/>
    <d v="2019-05-02T00:00:00"/>
    <s v="Mwakisha Daniel Makoko"/>
    <s v="Male"/>
    <s v="25365"/>
    <s v="254722445635"/>
    <s v="2.55E+11"/>
    <s v=""/>
    <s v=""/>
    <n v="38.323155"/>
    <n v="-3.3560120000000002"/>
    <s v="Taita/Taveta"/>
    <s v="Wundanyi"/>
    <s v="Werugha"/>
    <s v="Mashangi"/>
    <x v="0"/>
    <s v="Silvester M Mwadime"/>
    <s v="Silvester Mwakideu"/>
    <s v="704388582"/>
    <s v="Informal Business"/>
    <s v="KENBIM"/>
    <s v="Masonry"/>
    <s v="02/05/2019"/>
  </r>
  <r>
    <s v="VPA6"/>
    <x v="1543"/>
    <x v="1"/>
    <s v=""/>
    <s v="1st March,2019"/>
    <d v="2019-03-01T00:00:00"/>
    <s v="1st April,2019"/>
    <d v="2019-04-01T00:00:00"/>
    <s v="Wachira Stephen Mwangi"/>
    <s v="Male"/>
    <s v="99999"/>
    <s v="254725324599"/>
    <s v="2.55E+11"/>
    <s v=""/>
    <s v="2.55E+11"/>
    <n v="36.314852000000002"/>
    <n v="3.9292000000000001E-2"/>
    <s v="Laikipia"/>
    <s v="Laikipia  West"/>
    <s v="Igwamiti"/>
    <s v="Rural"/>
    <x v="2"/>
    <s v="James Muchira Mwai"/>
    <s v="James Mwai"/>
    <s v="728494110"/>
    <s v="Informal Business"/>
    <s v="MKD"/>
    <s v="Masonry"/>
    <s v="06/05/2019"/>
  </r>
  <r>
    <s v="VPA6"/>
    <x v="1544"/>
    <x v="1"/>
    <s v=""/>
    <s v="2nd March,2019"/>
    <d v="2019-03-02T00:00:00"/>
    <s v="1st May,2019"/>
    <d v="2019-05-01T00:00:00"/>
    <s v="Mwaniki Karimi Joseph"/>
    <s v="Male"/>
    <s v="3267824"/>
    <s v="254723555322"/>
    <s v="2.55E+11"/>
    <s v=""/>
    <s v="2.55E+11"/>
    <n v="37.266739999999999"/>
    <n v="-0.498865"/>
    <s v="Kirinyaga"/>
    <s v="Kerugoya/Kutus"/>
    <s v="Inoi"/>
    <s v="Kibingo"/>
    <x v="2"/>
    <s v="Jackson Maina"/>
    <s v="Jackson Maina"/>
    <s v="716343611"/>
    <s v="Informal Business"/>
    <s v="KENBIM"/>
    <s v="Masonry"/>
    <s v="06/05/2019"/>
  </r>
  <r>
    <s v="VPA6"/>
    <x v="1545"/>
    <x v="1"/>
    <s v=""/>
    <s v="2nd March,2019"/>
    <d v="2019-03-02T00:00:00"/>
    <s v="1st April,2019"/>
    <d v="2019-04-01T00:00:00"/>
    <s v="Mureithi Kabata John"/>
    <s v="Male"/>
    <s v="2906194"/>
    <s v="254724662775"/>
    <s v="2.55E+11"/>
    <s v=""/>
    <s v="2.55E+11"/>
    <n v="37.242671000000001"/>
    <n v="-0.47652699999999998"/>
    <s v="Kirinyaga"/>
    <s v="Kerugoya/Kutus"/>
    <s v="Kirunda"/>
    <s v="Njoguini"/>
    <x v="3"/>
    <s v="Jackson Maina"/>
    <s v="Jackson Maina"/>
    <s v=""/>
    <s v="Informal Business"/>
    <s v="KENBIM"/>
    <s v="Masonry"/>
    <s v="06/05/2019"/>
  </r>
  <r>
    <s v="VPA6"/>
    <x v="1546"/>
    <x v="1"/>
    <s v=""/>
    <s v="2nd February,2019"/>
    <d v="2019-02-02T00:00:00"/>
    <s v="2nd April,2019"/>
    <d v="2019-04-02T00:00:00"/>
    <s v="Karani Mutugi John"/>
    <s v="Male"/>
    <s v="36362913"/>
    <s v="254724216765"/>
    <s v="2.55E+11"/>
    <s v=""/>
    <s v="2.55E+11"/>
    <n v="37.233786000000002"/>
    <n v="-0.452567"/>
    <s v="Kirinyaga"/>
    <s v="Kerugoya/Kutus"/>
    <s v="Mutira"/>
    <s v="Kathera"/>
    <x v="3"/>
    <s v="Jackson Maina"/>
    <s v="Jackson Maina"/>
    <s v=""/>
    <s v="Informal Business"/>
    <s v="KENBIM"/>
    <s v="Masonry"/>
    <s v="06/05/2019"/>
  </r>
  <r>
    <s v="VPA6"/>
    <x v="1547"/>
    <x v="1"/>
    <s v=""/>
    <s v="10th February,2019"/>
    <d v="2019-02-10T00:00:00"/>
    <s v="1st March,2019"/>
    <d v="2019-03-01T00:00:00"/>
    <s v="Charles Gisore Ombuyi"/>
    <s v="Male"/>
    <s v="7216385"/>
    <s v="0720077934"/>
    <s v="720077934"/>
    <s v=""/>
    <s v="704020234"/>
    <n v="35.023429999999998"/>
    <n v="-0.46825699999999998"/>
    <s v="Nyamira"/>
    <s v="Nyamira North"/>
    <s v="Borangi"/>
    <s v="Votievai"/>
    <x v="0"/>
    <s v="George Otwori"/>
    <s v="George Otwori"/>
    <s v="0700000000"/>
    <s v="Informal Business"/>
    <s v="MKD"/>
    <s v="Masonry"/>
    <s v="07/05/2019"/>
  </r>
  <r>
    <s v="VPA6"/>
    <x v="1548"/>
    <x v="1"/>
    <s v=""/>
    <s v="7th March,2019"/>
    <d v="2019-03-07T00:00:00"/>
    <s v="7th May,2019"/>
    <d v="2019-05-07T00:00:00"/>
    <s v="Kenneth Onundu Ontiria"/>
    <s v="Male"/>
    <s v="9977815"/>
    <s v="254723587807"/>
    <s v="2.55E+11"/>
    <s v=""/>
    <s v="2.55E+11"/>
    <n v="34.929279999999999"/>
    <n v="-0.58270500000000003"/>
    <s v="Nyamira"/>
    <s v="Nyamira South"/>
    <s v="Township"/>
    <s v="Geseneno"/>
    <x v="0"/>
    <s v="Kissinger Momanyi"/>
    <s v="Kissinger Momanyi Mwiruri"/>
    <s v="725258488"/>
    <s v="Informal Business"/>
    <s v="MKD"/>
    <s v="Masonry"/>
    <s v="07/05/2019"/>
  </r>
  <r>
    <s v="VPA6"/>
    <x v="1549"/>
    <x v="1"/>
    <s v=""/>
    <s v="7th May,2019"/>
    <d v="2019-05-07T00:00:00"/>
    <s v="7th May,2019"/>
    <d v="2019-05-07T00:00:00"/>
    <s v="Ndaa Stephen Kyonda"/>
    <s v="Male"/>
    <s v="99999"/>
    <s v="728859213"/>
    <s v="728859213"/>
    <s v=""/>
    <s v="715871786"/>
    <n v="37.756002000000002"/>
    <n v="-1.926385"/>
    <s v="Makueni"/>
    <s v="Makueni"/>
    <s v="Kathonzweni"/>
    <s v="Siatu"/>
    <x v="1"/>
    <s v="Januaries Kaloki"/>
    <s v="Januaries Kaloki"/>
    <s v="714342097"/>
    <s v="Informal Business"/>
    <s v="KENBIM"/>
    <s v="Masonry"/>
    <s v="08/05/2019"/>
  </r>
  <r>
    <s v="VPA6"/>
    <x v="1550"/>
    <x v="1"/>
    <s v=""/>
    <s v="10th March,2019"/>
    <d v="2019-03-10T00:00:00"/>
    <s v="1st April,2019"/>
    <d v="2019-04-01T00:00:00"/>
    <s v="Muguna Joseph Muriungi"/>
    <s v="Male"/>
    <s v="14413675"/>
    <s v="0720295011"/>
    <s v="720295011"/>
    <s v=""/>
    <s v="727088565"/>
    <n v="37.651333000000001"/>
    <n v="-4.5425E-2"/>
    <s v="Meru"/>
    <s v="Meru Centra"/>
    <s v="Abothuguchi Central"/>
    <s v="Thaene"/>
    <x v="2"/>
    <s v="Stephen Nyange"/>
    <s v="Stephen Nyange"/>
    <s v="710865305"/>
    <s v="Informal Business"/>
    <s v="KENBIM"/>
    <s v="Masonry"/>
    <s v="08/05/2019"/>
  </r>
  <r>
    <s v="VPA6"/>
    <x v="1551"/>
    <x v="1"/>
    <s v=""/>
    <s v="9th February,2019"/>
    <d v="2019-02-09T00:00:00"/>
    <s v="18th March,2019"/>
    <d v="2019-03-18T00:00:00"/>
    <s v="Kibe Maara Stephen"/>
    <s v="Male"/>
    <s v="2374106"/>
    <s v="254710321925"/>
    <s v="2.55E+11"/>
    <s v=""/>
    <s v="2.55E+11"/>
    <n v="36.162958000000003"/>
    <n v="-0.246975"/>
    <s v="Nakuru"/>
    <s v="Bahati"/>
    <s v="Lanet Umoja"/>
    <s v="Muronyo"/>
    <x v="0"/>
    <s v="Apollo Okinda"/>
    <s v="Apollo Okinda Owundo"/>
    <s v="723741826"/>
    <s v="Informal Business"/>
    <s v="KENBIM"/>
    <s v="Masonry"/>
    <s v="08/05/2019"/>
  </r>
  <r>
    <s v="VPA6"/>
    <x v="1552"/>
    <x v="1"/>
    <s v=""/>
    <s v="10th March,2019"/>
    <d v="2019-03-10T00:00:00"/>
    <s v="28th April,2019"/>
    <d v="2019-04-28T00:00:00"/>
    <s v="Esther Koril"/>
    <s v="Female"/>
    <s v="2646197"/>
    <s v="254713712693"/>
    <s v="2.55E+11"/>
    <s v=""/>
    <s v=""/>
    <n v="35.957371999999999"/>
    <n v="-0.25392300000000001"/>
    <s v="Nakuru"/>
    <s v="Rongai"/>
    <s v="Ngata"/>
    <s v="Westlands"/>
    <x v="0"/>
    <s v="Nelson Mutai"/>
    <s v="Nelson Mutai"/>
    <s v="716309134"/>
    <s v="Informal Business"/>
    <s v="MKD"/>
    <s v="Masonry"/>
    <s v="08/05/2019"/>
  </r>
  <r>
    <s v="VPA6"/>
    <x v="1553"/>
    <x v="1"/>
    <s v=""/>
    <s v="25th March,2019"/>
    <d v="2019-03-25T00:00:00"/>
    <s v="8th April,2019"/>
    <d v="2019-04-08T00:00:00"/>
    <s v="Ephantus Wacira Mugo"/>
    <s v="Male"/>
    <s v="2480265"/>
    <s v="721262028"/>
    <s v="2.55E+11"/>
    <s v=""/>
    <s v="2.55E+11"/>
    <n v="36.156078000000001"/>
    <n v="-0.26697199999999999"/>
    <s v="Nakuru"/>
    <s v="Bahati"/>
    <s v="Laney Umoja"/>
    <s v="Baraka"/>
    <x v="2"/>
    <s v="Apollo Okinda"/>
    <s v="Apollo Okinda Owundo"/>
    <s v="723741826"/>
    <s v="Informal Business"/>
    <s v="KENBIM"/>
    <s v="Masonry"/>
    <s v="08/05/2019"/>
  </r>
  <r>
    <s v="VPA6"/>
    <x v="1554"/>
    <x v="1"/>
    <s v=""/>
    <s v="26th March,2019"/>
    <d v="2019-03-26T00:00:00"/>
    <s v="22nd April,2019"/>
    <d v="2019-04-22T00:00:00"/>
    <s v="Kimani Mary Nyambura"/>
    <s v="Female"/>
    <s v="9588905"/>
    <s v="254702390492"/>
    <s v="2.55E+11"/>
    <s v=""/>
    <s v="2.55E+11"/>
    <n v="36.809643999999999"/>
    <n v="-0.75755499999999998"/>
    <s v="Murang'a"/>
    <s v="Kigumo"/>
    <s v="Kangari"/>
    <s v="Ikohokoho"/>
    <x v="1"/>
    <s v="Washington Mwangi"/>
    <s v="Washington Mwangi Muinuki"/>
    <s v="725344246"/>
    <s v="Informal Business"/>
    <s v="KENBIM"/>
    <s v="Masonry"/>
    <s v="10/05/2019"/>
  </r>
  <r>
    <s v="VPA6"/>
    <x v="1555"/>
    <x v="1"/>
    <s v=""/>
    <s v="10th March,2019"/>
    <d v="2019-03-10T00:00:00"/>
    <s v="16th April,2019"/>
    <d v="2019-04-16T00:00:00"/>
    <s v="Ngure Wa Kamau"/>
    <s v="Male"/>
    <s v="99999"/>
    <s v="254722714598"/>
    <s v="2.55E+11"/>
    <s v=""/>
    <s v="2.55E+11"/>
    <n v="36.865309000000003"/>
    <n v="-0.78050699999999995"/>
    <s v="Murang'a"/>
    <s v="Kigumo"/>
    <s v="Kangari"/>
    <s v="Watuhu"/>
    <x v="1"/>
    <s v="Washington Mwangi"/>
    <s v="Washington Mwangi Muinuki"/>
    <s v="725344246"/>
    <s v="Informal Business"/>
    <s v="KENBIM"/>
    <s v="Masonry"/>
    <s v="10/05/2019"/>
  </r>
  <r>
    <s v="VPA6"/>
    <x v="1556"/>
    <x v="1"/>
    <s v=""/>
    <s v="28th March,2019"/>
    <d v="2019-03-28T00:00:00"/>
    <s v="29th April,2019"/>
    <d v="2019-04-29T00:00:00"/>
    <s v="Kihato Annie Njeri"/>
    <s v="Female"/>
    <s v="99999"/>
    <s v="254722714598"/>
    <s v="2.55E+11"/>
    <s v=""/>
    <s v="2.55E+11"/>
    <n v="36.827404000000001"/>
    <n v="-0.77573099999999995"/>
    <s v="Murang'a"/>
    <s v="Kigumo"/>
    <s v="Kangari"/>
    <s v="Manyatta"/>
    <x v="1"/>
    <s v="Washington Mwangi"/>
    <s v="Washington Mwangi Muinuki"/>
    <s v="725344246"/>
    <s v="Informal Business"/>
    <s v="KENBIM"/>
    <s v="Masonry"/>
    <s v="10/05/2019"/>
  </r>
  <r>
    <s v="VPA6"/>
    <x v="1557"/>
    <x v="1"/>
    <s v=""/>
    <s v="17th March,2019"/>
    <d v="2019-03-17T00:00:00"/>
    <s v="5th May,2019"/>
    <d v="2019-05-05T00:00:00"/>
    <s v="Musalia Alice"/>
    <s v="Female"/>
    <s v="99999"/>
    <s v="254724847301"/>
    <s v="2.55E+11"/>
    <s v=""/>
    <s v=""/>
    <n v="35.106498000000002"/>
    <n v="0.83754399999999996"/>
    <s v="Kakamega"/>
    <s v="Likuyani"/>
    <s v="Likuyani"/>
    <s v="Godown"/>
    <x v="2"/>
    <s v="Peter Mutanga"/>
    <s v="Peter Mutang'a Goko"/>
    <s v="723421713"/>
    <s v="Informal Business"/>
    <s v="KENBIM"/>
    <s v="Masonry"/>
    <s v="11/05/2019"/>
  </r>
  <r>
    <s v="VPA6"/>
    <x v="1558"/>
    <x v="1"/>
    <s v=""/>
    <s v="15th November,2018"/>
    <d v="2018-11-15T00:00:00"/>
    <s v="15th December,2018"/>
    <d v="2018-12-15T00:00:00"/>
    <s v="Paul Abuto Odhiambo"/>
    <s v="Male"/>
    <s v="2584536"/>
    <s v="0724126957"/>
    <s v="724126957"/>
    <s v=""/>
    <s v="724778159"/>
    <n v="34.975521999999998"/>
    <n v="-0.15939700000000001"/>
    <s v="Kisumu"/>
    <s v="Nyando"/>
    <s v="Onjiko Awasi"/>
    <s v="Kowino"/>
    <x v="0"/>
    <s v="Laban Okeyo"/>
    <s v="Kbp Trainees"/>
    <s v="725138950"/>
    <s v="Informal Business"/>
    <s v="MKD"/>
    <s v="Masonry"/>
    <s v="13/05/2019"/>
  </r>
  <r>
    <s v="VPA6"/>
    <x v="1559"/>
    <x v="1"/>
    <s v=""/>
    <s v="8th March,2019"/>
    <d v="2019-03-08T00:00:00"/>
    <s v="8th April,2019"/>
    <d v="2019-04-08T00:00:00"/>
    <s v="Kabutbei Cyrus Kibiwott"/>
    <s v="Male"/>
    <s v="99999"/>
    <s v="254721673278"/>
    <s v="2.55E+11"/>
    <s v=""/>
    <s v="2.55E+11"/>
    <n v="36.762435000000004"/>
    <n v="-1.4230400000000001"/>
    <s v="Kajiado"/>
    <s v="Kajiado North"/>
    <s v="Rangau Tabis Kindergarten"/>
    <s v="Metro"/>
    <x v="1"/>
    <s v="Kensam Constructor"/>
    <s v="Pius Wainaina"/>
    <s v="743066409"/>
    <s v="Informal Business"/>
    <s v="AKUT"/>
    <s v="Masonry"/>
    <s v="14/05/2019"/>
  </r>
  <r>
    <s v="VPA6"/>
    <x v="1560"/>
    <x v="1"/>
    <s v=""/>
    <s v="10th March,2019"/>
    <d v="2019-03-10T00:00:00"/>
    <s v="10th April,2019"/>
    <d v="2019-04-10T00:00:00"/>
    <s v="Jackson Christopher Kimaiyo"/>
    <s v="Male"/>
    <n v="99999"/>
    <s v="254722619306"/>
    <s v="2.55E+11"/>
    <s v=""/>
    <s v=""/>
    <n v="36.764066999999997"/>
    <n v="-1.4245699999999999"/>
    <s v="Kajiado"/>
    <s v="Kajiado North"/>
    <s v="Rangau"/>
    <s v="Metro /Tabys Kindergarten"/>
    <x v="1"/>
    <s v="Kensam Constructor"/>
    <s v="Pius Wainaina"/>
    <s v="743066409"/>
    <s v="Informal Business"/>
    <s v="AKUT"/>
    <s v="Masonry"/>
    <s v="14/05/2019"/>
  </r>
  <r>
    <s v="VPA6"/>
    <x v="1561"/>
    <x v="1"/>
    <s v=""/>
    <s v="13th February,2019"/>
    <d v="2019-02-13T00:00:00"/>
    <s v="6th March,2019"/>
    <d v="2019-03-06T00:00:00"/>
    <s v="Agnes Kamau Muthoni"/>
    <s v="Male"/>
    <s v="2250271"/>
    <s v="254708404054"/>
    <s v="2.55E+11"/>
    <s v=""/>
    <s v=""/>
    <n v="35.978831999999997"/>
    <n v="-0.22181200000000001"/>
    <s v="Nakuru"/>
    <s v="Rongai"/>
    <s v="Mercy Njeri"/>
    <s v="Mastoo"/>
    <x v="0"/>
    <s v="Anthony Ndungu Kamau"/>
    <s v="Anthony Ndungu Kamau"/>
    <s v="722878722"/>
    <s v="Informal Business"/>
    <s v="KENBIM"/>
    <s v="Masonry"/>
    <s v="16/05/2019"/>
  </r>
  <r>
    <s v="VPA6"/>
    <x v="1562"/>
    <x v="1"/>
    <s v=""/>
    <s v="18th January,2019"/>
    <d v="2019-01-18T00:00:00"/>
    <s v="12th March,2019"/>
    <d v="2019-03-12T00:00:00"/>
    <s v="Leck Muhoro"/>
    <s v="Female"/>
    <s v="7152730"/>
    <s v="254723416861"/>
    <s v="2.55E+11"/>
    <s v=""/>
    <s v=""/>
    <n v="36.183394999999997"/>
    <n v="-0.233268"/>
    <s v="Nakuru"/>
    <s v="Bahati"/>
    <s v="Ndudori"/>
    <s v="Wanyororo A"/>
    <x v="6"/>
    <s v="Anthony Ndungu Kamau"/>
    <s v="Anthony Ndungu Kamau"/>
    <s v="722878722"/>
    <s v="Informal Business"/>
    <s v="Modified Camartec Digester"/>
    <s v="Masonry"/>
    <s v="16/05/2019"/>
  </r>
  <r>
    <s v="VPA6"/>
    <x v="1563"/>
    <x v="1"/>
    <s v=""/>
    <s v="13th January,2018"/>
    <d v="2018-01-13T00:00:00"/>
    <s v="19th March,2018"/>
    <d v="2018-03-19T00:00:00"/>
    <s v="Elly Odhong Onyando"/>
    <s v="Male"/>
    <s v="28365313"/>
    <s v="0724479122"/>
    <s v="724479122"/>
    <s v=""/>
    <s v="707316937"/>
    <n v="34.784345000000002"/>
    <n v="-0.119717"/>
    <s v="Kisumu"/>
    <s v="Kisumu East"/>
    <s v="Kolwa Central"/>
    <s v="Nyamasaria"/>
    <x v="1"/>
    <s v="Laban Okeyo"/>
    <s v="Laban Okeyo"/>
    <s v="725138950"/>
    <s v="Informal Business"/>
    <s v="KENBIM"/>
    <s v="Masonry"/>
    <s v="16/05/2019"/>
  </r>
  <r>
    <s v="VPA6"/>
    <x v="1564"/>
    <x v="1"/>
    <s v=""/>
    <s v="24th December,2018"/>
    <d v="2018-12-24T00:00:00"/>
    <s v="28th January,2019"/>
    <d v="2019-01-28T00:00:00"/>
    <s v="Joseph Gowe Onyango"/>
    <s v="Male"/>
    <s v="24019154"/>
    <s v="0722890016"/>
    <s v="722890016"/>
    <s v=""/>
    <s v="726424921"/>
    <n v="34.711841999999997"/>
    <n v="-3.492E-2"/>
    <s v="Kisumu"/>
    <s v="Kisumu West"/>
    <s v="North Kisumu"/>
    <s v="Karombo"/>
    <x v="1"/>
    <s v="Laban Okeyo"/>
    <s v="Laban Okeyo"/>
    <s v="725138950"/>
    <s v="Informal Business"/>
    <s v="KENBIM"/>
    <s v="Masonry"/>
    <s v="16/05/2019"/>
  </r>
  <r>
    <s v="VPA6"/>
    <x v="1565"/>
    <x v="1"/>
    <s v=""/>
    <s v="1st May,2019"/>
    <d v="2019-05-01T00:00:00"/>
    <s v="16th May,2019"/>
    <d v="2019-05-16T00:00:00"/>
    <s v="Kenia Buxheim Hilfe"/>
    <s v="Male"/>
    <s v="9610358"/>
    <s v="0714934802"/>
    <s v="714934802"/>
    <s v=""/>
    <s v="733804574"/>
    <n v="39.82667"/>
    <n v="-3.600908"/>
    <s v="Kilifi"/>
    <s v="Bahari"/>
    <s v="Bahari"/>
    <s v="Rojo"/>
    <x v="1"/>
    <s v="Jotham Kaluma"/>
    <s v="Jotham Kaluma"/>
    <s v="705364440"/>
    <s v="Informal Business"/>
    <s v="KENBIM"/>
    <s v="Masonry"/>
    <s v="17/05/2019"/>
  </r>
  <r>
    <s v="VPA6"/>
    <x v="1566"/>
    <x v="1"/>
    <s v=""/>
    <s v="18th December,2018"/>
    <d v="2018-12-18T00:00:00"/>
    <s v="1st February,2019"/>
    <d v="2019-02-01T00:00:00"/>
    <s v="Kinga Njeru Albert"/>
    <s v="Male"/>
    <s v="99999"/>
    <s v="0729571753"/>
    <s v="729571753"/>
    <s v=""/>
    <s v="723871725"/>
    <n v="37.442286000000003"/>
    <n v="-0.47516399999999998"/>
    <s v="Embu"/>
    <s v="Manyatta"/>
    <s v="Kathangari"/>
    <s v="Kathangari"/>
    <x v="1"/>
    <s v="Kensam Constructor"/>
    <s v="Kensam Constructors"/>
    <s v="729308408"/>
    <s v="Informal Business"/>
    <s v="AKUT"/>
    <s v="Masonry"/>
    <s v="19/05/2019"/>
  </r>
  <r>
    <s v="VPA6"/>
    <x v="1567"/>
    <x v="1"/>
    <s v=""/>
    <s v="29th November,2018"/>
    <d v="2018-11-29T00:00:00"/>
    <s v="1st February,2019"/>
    <d v="2019-02-01T00:00:00"/>
    <s v="Njagi Wanja Lawrencia"/>
    <s v="Female"/>
    <s v="99999"/>
    <s v="254720588904"/>
    <s v="2.55E+11"/>
    <s v=""/>
    <s v="2.55E+11"/>
    <n v="37.448571999999999"/>
    <n v="-0.47514499999999998"/>
    <s v="Embu"/>
    <s v="Manyatta"/>
    <s v="Kathangari"/>
    <s v="Kithungururu"/>
    <x v="1"/>
    <s v="Kensam Constructor"/>
    <s v="Null"/>
    <s v="729308408"/>
    <s v="Informal Business"/>
    <s v="AKUT"/>
    <s v="Masonry"/>
    <s v="19/05/2019"/>
  </r>
  <r>
    <s v="VPA6"/>
    <x v="1568"/>
    <x v="1"/>
    <s v=""/>
    <s v="18th January,2019"/>
    <d v="2019-01-18T00:00:00"/>
    <s v="14th April,2019"/>
    <d v="2019-04-14T00:00:00"/>
    <s v="Njagi Mbogo Gerlad"/>
    <s v="Male"/>
    <s v="99999"/>
    <s v="254725110030"/>
    <s v="2.55E+11"/>
    <s v=""/>
    <s v="2.55E+11"/>
    <n v="37.449224999999998"/>
    <n v="-0.466729"/>
    <s v="Embu"/>
    <s v="Manyatta"/>
    <s v="Ngadori West"/>
    <s v="Kiriari"/>
    <x v="2"/>
    <s v="Kensam Constructor"/>
    <s v="Samuel Mbugua"/>
    <s v="729308408"/>
    <s v="Informal Business"/>
    <s v="KENBIM"/>
    <s v="Masonry"/>
    <s v="19/05/2019"/>
  </r>
  <r>
    <s v="VPA6"/>
    <x v="1569"/>
    <x v="1"/>
    <s v=""/>
    <s v="24th April,2019"/>
    <d v="2019-04-24T00:00:00"/>
    <s v="12th May,2019"/>
    <d v="2019-05-12T00:00:00"/>
    <s v="Yatich William Eunice"/>
    <s v="Female"/>
    <s v="331586"/>
    <s v="254722110239"/>
    <s v="2.55E+11"/>
    <s v=""/>
    <s v=""/>
    <n v="36.034638000000001"/>
    <n v="-0.30469499999999999"/>
    <s v="Nakuru"/>
    <s v="Njoro"/>
    <s v="Kapkures"/>
    <s v="Kwenet"/>
    <x v="0"/>
    <s v="Nelson Mutai"/>
    <s v="Nelson Mutai"/>
    <s v="716309134"/>
    <s v="Informal Business"/>
    <s v="MKD"/>
    <s v="Masonry"/>
    <s v="20/05/2019"/>
  </r>
  <r>
    <s v="VPA6"/>
    <x v="1570"/>
    <x v="1"/>
    <s v=""/>
    <s v="18th December,2018"/>
    <d v="2018-12-18T00:00:00"/>
    <s v="14th March,2019"/>
    <d v="2019-03-14T00:00:00"/>
    <s v="Chepkwony Chepngeno Edna"/>
    <s v="Female"/>
    <s v="2760249"/>
    <s v="254721399266"/>
    <s v="2.55E+11"/>
    <s v=""/>
    <s v=""/>
    <n v="36.024417"/>
    <n v="-0.27400000000000002"/>
    <s v="Nakuru"/>
    <s v="Rongai"/>
    <s v="Baraka"/>
    <s v="Ngata"/>
    <x v="0"/>
    <s v="Anthony Ndungu Kamau"/>
    <s v="Anthony Ndungu Kamau"/>
    <s v="722878722"/>
    <s v="Informal Business"/>
    <s v="KENBIM"/>
    <s v="Masonry"/>
    <s v="20/05/2019"/>
  </r>
  <r>
    <s v="VPA6"/>
    <x v="1571"/>
    <x v="1"/>
    <s v=""/>
    <s v="12th March,2019"/>
    <d v="2019-03-12T00:00:00"/>
    <s v="1st April,2019"/>
    <d v="2019-04-01T00:00:00"/>
    <s v="Marete Julius Kimathi"/>
    <s v="Male"/>
    <s v="13181190"/>
    <s v="254721834418"/>
    <s v="2.55E+11"/>
    <s v=""/>
    <s v="2.55E+11"/>
    <n v="37.648266999999997"/>
    <n v="-0.122965"/>
    <s v="Meru"/>
    <s v="Imenti South"/>
    <s v="Igandene"/>
    <s v="Gakuu"/>
    <x v="2"/>
    <s v="Stephen Nyange"/>
    <s v="Stephen Nyange"/>
    <s v="710865305"/>
    <s v="Informal Business"/>
    <s v="KENBIM"/>
    <s v="Masonry"/>
    <s v="21/05/2019"/>
  </r>
  <r>
    <s v="VPA6"/>
    <x v="1572"/>
    <x v="1"/>
    <s v=""/>
    <s v="12th March,2019"/>
    <d v="2019-03-12T00:00:00"/>
    <s v="1st April,2019"/>
    <d v="2019-04-01T00:00:00"/>
    <s v="M'Buuri Kirimi M'Buuri"/>
    <s v="Male"/>
    <s v="7715135"/>
    <s v="254721606480"/>
    <s v="2.55E+11"/>
    <s v=""/>
    <s v="2.55E+11"/>
    <n v="37.575690000000002"/>
    <n v="-0.10249900000000001"/>
    <s v="Meru"/>
    <s v="Imenti South"/>
    <s v="Upper Chure"/>
    <s v="Menwe"/>
    <x v="2"/>
    <s v="Stephen Nyange"/>
    <s v="Stephen Nyange"/>
    <s v="710865305"/>
    <s v="Informal Business"/>
    <s v="KENBIM"/>
    <s v="Masonry"/>
    <s v="21/05/2019"/>
  </r>
  <r>
    <s v="VPA6"/>
    <x v="1573"/>
    <x v="1"/>
    <s v=""/>
    <s v="4th April,2019"/>
    <d v="2019-04-04T00:00:00"/>
    <s v="1st May,2019"/>
    <d v="2019-05-01T00:00:00"/>
    <s v="Mwangi James William"/>
    <s v="Male"/>
    <s v="99999"/>
    <s v="254724885115"/>
    <s v="2.55E+11"/>
    <s v=""/>
    <s v="2.55E+11"/>
    <n v="36.748758000000002"/>
    <n v="-0.27762799999999999"/>
    <s v="Nyeri"/>
    <s v="Kieni West"/>
    <s v="Gatarakwa"/>
    <s v="Kiria"/>
    <x v="1"/>
    <s v="Simon Kabucho"/>
    <s v="Simon Kabucho"/>
    <s v="0000000000"/>
    <s v="Informal Business"/>
    <s v="MKD"/>
    <s v="Masonry"/>
    <s v="21/05/2019"/>
  </r>
  <r>
    <s v="VPA6"/>
    <x v="1574"/>
    <x v="1"/>
    <s v=""/>
    <s v="20th March,2019"/>
    <d v="2019-03-20T00:00:00"/>
    <s v="20th April,2019"/>
    <d v="2019-04-20T00:00:00"/>
    <s v="Maina Peter Muraguri"/>
    <s v="Male"/>
    <s v="21362773"/>
    <s v="0722565103"/>
    <s v="722565103"/>
    <s v=""/>
    <s v=""/>
    <n v="36.343547000000001"/>
    <n v="0.43895699999999999"/>
    <s v="Laikipia"/>
    <s v="Laikipia  West"/>
    <s v="Dindika"/>
    <s v="Kieni"/>
    <x v="1"/>
    <s v="Gerald Waweru"/>
    <s v="Gerald  Waweru"/>
    <s v="725263148"/>
    <s v="Informal Business"/>
    <s v="KENBIM"/>
    <s v="Masonry"/>
    <s v="21/05/2019"/>
  </r>
  <r>
    <s v="VPA6"/>
    <x v="1575"/>
    <x v="1"/>
    <s v=""/>
    <s v="4th May,2019"/>
    <d v="2019-05-04T00:00:00"/>
    <s v="23rd May,2019"/>
    <d v="2019-05-23T00:00:00"/>
    <s v="Samsom Veronicah Kendi"/>
    <s v="Female"/>
    <s v="7411209"/>
    <s v="254726123014"/>
    <s v="2.55E+11"/>
    <s v=""/>
    <s v="2.55E+11"/>
    <n v="37.622351000000002"/>
    <n v="-0.35542299999999999"/>
    <s v="Tharaka-Nithi"/>
    <s v="Chuka"/>
    <s v="Mwonge"/>
    <s v="Karamani"/>
    <x v="2"/>
    <s v="Peter Kivuti"/>
    <s v="Alex Mukundi"/>
    <s v="724641388"/>
    <s v="Informal Business"/>
    <s v="MKD"/>
    <s v="Masonry"/>
    <s v="23/05/2019"/>
  </r>
  <r>
    <s v="VPA6"/>
    <x v="1576"/>
    <x v="1"/>
    <s v=""/>
    <s v="1st March,2019"/>
    <d v="2019-03-01T00:00:00"/>
    <s v="23rd May,2019"/>
    <d v="2019-05-23T00:00:00"/>
    <s v="Francis Gathigai Ndege"/>
    <s v="Male"/>
    <s v="99999"/>
    <s v="254723262359"/>
    <s v="2.55E+11"/>
    <s v=""/>
    <s v="2.55E+11"/>
    <n v="37.235819999999997"/>
    <n v="-0.56092799999999998"/>
    <s v="Kirinyaga"/>
    <s v="Sagana"/>
    <s v="Kianjanga"/>
    <s v="Thiguku"/>
    <x v="2"/>
    <s v="Nicholas Kimenyi"/>
    <s v="Null"/>
    <s v=""/>
    <s v="Informal Business"/>
    <s v="MKD"/>
    <s v="Masonry"/>
    <s v="23/05/2019"/>
  </r>
  <r>
    <s v="VPA6"/>
    <x v="1577"/>
    <x v="1"/>
    <s v=""/>
    <s v="1st February,2019"/>
    <d v="2019-02-01T00:00:00"/>
    <s v="1st April,2019"/>
    <d v="2019-04-01T00:00:00"/>
    <s v="Kinguru Mwangi Nelson"/>
    <s v="Male"/>
    <s v="99999"/>
    <s v="254722397241"/>
    <s v="2.55E+11"/>
    <s v=""/>
    <s v=""/>
    <n v="37.204873999999997"/>
    <n v="-0.54313699999999998"/>
    <s v="Kirinyaga"/>
    <s v="Sagana"/>
    <s v="Mukure"/>
    <s v="Kiburu"/>
    <x v="2"/>
    <s v="Nicholas Kimenyi"/>
    <s v="Null"/>
    <s v=""/>
    <s v="Informal Business"/>
    <s v="MKD"/>
    <s v="Masonry"/>
    <s v="23/05/2019"/>
  </r>
  <r>
    <s v="VPA6"/>
    <x v="1578"/>
    <x v="0"/>
    <s v="Grievance"/>
    <s v="18th December,2018"/>
    <d v="2018-12-18T00:00:00"/>
    <s v="15th February,2019"/>
    <d v="2019-02-15T00:00:00"/>
    <s v="Ephantus Kibue Maina"/>
    <s v="Male"/>
    <s v="24408158"/>
    <s v="0723896743"/>
    <s v="723896743"/>
    <s v=""/>
    <s v=""/>
    <n v="37.200941999999998"/>
    <n v="-0.54256499999999996"/>
    <s v="Kirinyaga"/>
    <s v="Sagana"/>
    <s v="Mukure"/>
    <s v="Ihara"/>
    <x v="2"/>
    <s v="Nicholas Kimenyi"/>
    <s v="Null"/>
    <s v=""/>
    <s v="Informal Business"/>
    <s v="MKD"/>
    <s v="Masonry"/>
    <s v="23/05/2019"/>
  </r>
  <r>
    <s v="VPA6"/>
    <x v="1579"/>
    <x v="1"/>
    <s v=""/>
    <s v="19th April,2019"/>
    <d v="2019-04-19T00:00:00"/>
    <s v="23rd May,2019"/>
    <d v="2019-05-23T00:00:00"/>
    <s v="Kimani Kiongo Joshua"/>
    <s v="Male"/>
    <s v="99999"/>
    <s v="254722670922"/>
    <s v="2.55E+11"/>
    <s v=""/>
    <s v=""/>
    <n v="37.212114999999997"/>
    <n v="-0.52573000000000003"/>
    <s v="Kirinyaga"/>
    <s v="Sagana"/>
    <s v="Mukure"/>
    <s v="Riakiania"/>
    <x v="2"/>
    <s v="Nicholas Kimenyi"/>
    <s v="Null"/>
    <s v=""/>
    <s v="Informal Business"/>
    <s v="MKD"/>
    <s v="Masonry"/>
    <s v="23/05/2019"/>
  </r>
  <r>
    <s v="VPA6"/>
    <x v="1580"/>
    <x v="1"/>
    <s v=""/>
    <s v="23rd January,2019"/>
    <d v="2019-01-23T00:00:00"/>
    <s v="1st March,2019"/>
    <d v="2019-03-01T00:00:00"/>
    <s v="Simon Gakoru Murimi"/>
    <s v="Male"/>
    <s v="2947412"/>
    <s v="254722921681"/>
    <s v="2.55E+11"/>
    <s v=""/>
    <s v="2.55E+12"/>
    <n v="37.208044000000001"/>
    <n v="-0.52645699999999995"/>
    <s v="Kirinyaga"/>
    <s v="Sagana"/>
    <s v="Mukure"/>
    <s v="Riakiania"/>
    <x v="2"/>
    <s v="Nicholas Kimenyi"/>
    <s v="Nicholas Gichura Kimenyi"/>
    <s v=""/>
    <s v="Informal Business"/>
    <s v="MKD"/>
    <s v="Masonry"/>
    <s v="23/05/2019"/>
  </r>
  <r>
    <s v="VPA6"/>
    <x v="1581"/>
    <x v="1"/>
    <s v=""/>
    <s v="10th December,2018"/>
    <d v="2018-12-10T00:00:00"/>
    <s v="10th January,2019"/>
    <d v="2019-01-10T00:00:00"/>
    <s v="Gichuru Teresia Mumbi"/>
    <s v="Female"/>
    <s v="20208579"/>
    <s v="0714690464"/>
    <s v="714690464"/>
    <s v=""/>
    <s v="722908088"/>
    <n v="36.690058000000001"/>
    <n v="-1.3844099999999999"/>
    <s v="Kajiado"/>
    <s v="Kajiado North"/>
    <s v="Olkeri"/>
    <s v="Memusi"/>
    <x v="1"/>
    <s v="Kensam Constructor"/>
    <s v="Pius Wainaina"/>
    <s v=""/>
    <s v="Informal Business"/>
    <s v="AKUT"/>
    <s v="Masonry"/>
    <s v="23/05/2019"/>
  </r>
  <r>
    <s v="VPA6"/>
    <x v="1582"/>
    <x v="1"/>
    <s v=""/>
    <s v="11th March,2019"/>
    <d v="2019-03-11T00:00:00"/>
    <s v="2nd April,2019"/>
    <d v="2019-04-02T00:00:00"/>
    <s v="Beru Erustus Kiretai"/>
    <s v="Male"/>
    <s v="99999"/>
    <s v="254722698798"/>
    <s v="2.55E+11"/>
    <s v=""/>
    <s v=""/>
    <n v="36.574952000000003"/>
    <n v="-9.9515000000000006E-2"/>
    <s v="Laikipia"/>
    <s v="Laikipia East"/>
    <s v="Wiyumiririe"/>
    <s v="Karandi"/>
    <x v="2"/>
    <s v="Simon Kabucho"/>
    <s v="Simon Kabucho"/>
    <s v="726725953"/>
    <s v="Informal Business"/>
    <s v="MKD"/>
    <s v="Masonry"/>
    <s v="24/05/2019"/>
  </r>
  <r>
    <s v="VPA6"/>
    <x v="1583"/>
    <x v="1"/>
    <s v=""/>
    <s v="1st March,2019"/>
    <d v="2019-03-01T00:00:00"/>
    <s v="1st May,2019"/>
    <d v="2019-05-01T00:00:00"/>
    <s v="Thamaini Richard Erick"/>
    <s v="Male"/>
    <s v="99999"/>
    <s v="254720518058"/>
    <s v="2.55E+11"/>
    <s v=""/>
    <s v="2.55E+11"/>
    <n v="36.401736999999997"/>
    <n v="4.3783000000000002E-2"/>
    <s v="Nyandarua"/>
    <s v="Ndaragwa"/>
    <s v="Kiriita"/>
    <s v="Kiriita"/>
    <x v="2"/>
    <s v="Simon Kabucho"/>
    <s v="Simon Kabucho"/>
    <s v="726725953"/>
    <s v="Informal Business"/>
    <s v="MKD"/>
    <s v="Masonry"/>
    <s v="24/05/2019"/>
  </r>
  <r>
    <s v="VPA6"/>
    <x v="1584"/>
    <x v="1"/>
    <s v=""/>
    <s v="23rd May,2019"/>
    <d v="2019-05-23T00:00:00"/>
    <s v="23rd May,2019"/>
    <d v="2019-05-23T00:00:00"/>
    <s v="Njoroge Margaret Waithera"/>
    <s v="Female"/>
    <s v="11098260"/>
    <s v="254720962075"/>
    <s v="2.55E+11"/>
    <s v=""/>
    <s v="2.55E+11"/>
    <n v="36.908408000000001"/>
    <n v="-0.98231500000000005"/>
    <s v="Kiambu"/>
    <s v="Gatundu South"/>
    <s v="Githuya"/>
    <s v="Gatei"/>
    <x v="1"/>
    <s v="Maurice Kinuthia Wangui"/>
    <s v="Maurice Kinuthia Wangui"/>
    <s v="713376894"/>
    <s v="Informal Business"/>
    <s v="KENBIM"/>
    <s v="Masonry"/>
    <s v="24/05/2019"/>
  </r>
  <r>
    <s v="VPA6"/>
    <x v="1585"/>
    <x v="1"/>
    <s v=""/>
    <s v="24th May,2019"/>
    <d v="2019-05-24T00:00:00"/>
    <s v="24th May,2019"/>
    <d v="2019-05-24T00:00:00"/>
    <s v="Karani Michael Kangara"/>
    <s v="Male"/>
    <s v="13536146"/>
    <s v="254715072982"/>
    <s v="2.55E+11"/>
    <s v=""/>
    <s v="2.55E+11"/>
    <n v="37.160986999999999"/>
    <n v="-0.49369299999999999"/>
    <s v="Nyeri"/>
    <s v="Mathira West"/>
    <s v="Karatina"/>
    <s v="Kiawaiguru"/>
    <x v="2"/>
    <s v="Simon Kuira"/>
    <s v="Simon Kuira"/>
    <s v="703796534"/>
    <s v="Informal Business"/>
    <s v="MKD"/>
    <s v="Masonry"/>
    <s v="24/05/2019"/>
  </r>
  <r>
    <s v="VPA6"/>
    <x v="1586"/>
    <x v="0"/>
    <s v="Grievance"/>
    <s v="2nd April,2019"/>
    <d v="2019-04-02T00:00:00"/>
    <s v="17th May,2019"/>
    <d v="2019-05-17T00:00:00"/>
    <s v="Kamau David Kimani"/>
    <s v="Male"/>
    <s v="99999"/>
    <s v="254723354477"/>
    <s v="2.55E+11"/>
    <s v=""/>
    <s v=""/>
    <n v="37.502647000000003"/>
    <n v="-2.9081229999999998"/>
    <s v="Kajiado"/>
    <s v="Loitokitok"/>
    <s v="Loitoktok"/>
    <s v="Lower Enkariak-Ronkena"/>
    <x v="3"/>
    <s v="Justus Inyasi Makipa"/>
    <s v="Justus Inyasi Makipa"/>
    <s v="726850906"/>
    <s v="Informal Business"/>
    <s v="KENBIM"/>
    <s v="Masonry"/>
    <s v="25/05/2019"/>
  </r>
  <r>
    <s v="VPA6"/>
    <x v="1587"/>
    <x v="1"/>
    <s v=""/>
    <s v="23rd February,2019"/>
    <d v="2019-02-23T00:00:00"/>
    <s v="1st April,2019"/>
    <d v="2019-04-01T00:00:00"/>
    <s v="Caxton Mwangi M"/>
    <s v="Male"/>
    <s v="3154921"/>
    <s v="254722778591"/>
    <s v="2.55E+11"/>
    <s v=""/>
    <s v=""/>
    <n v="37.211772000000003"/>
    <n v="-0.53367500000000001"/>
    <s v="Kirinyaga"/>
    <s v="Sagana"/>
    <s v="Mukure"/>
    <s v="Kiburu"/>
    <x v="2"/>
    <s v="Nicholas Kimenyi"/>
    <s v="Null"/>
    <s v=""/>
    <s v="Informal Business"/>
    <s v="MKD"/>
    <s v="Masonry"/>
    <s v="26/05/2019"/>
  </r>
  <r>
    <s v="VPA6"/>
    <x v="1588"/>
    <x v="1"/>
    <s v=""/>
    <s v="20th February,2019"/>
    <d v="2019-02-20T00:00:00"/>
    <s v="20th March,2019"/>
    <d v="2019-03-20T00:00:00"/>
    <s v="Joel Murimi Muriuki"/>
    <s v="Male"/>
    <s v="23470455"/>
    <s v="254728624750"/>
    <s v="2.55E+11"/>
    <s v=""/>
    <s v="2.55E+11"/>
    <n v="37.212825000000002"/>
    <n v="-0.51483699999999999"/>
    <s v="Kirinyaga"/>
    <s v="Sagana"/>
    <s v="Mwerua"/>
    <s v="Riakiania"/>
    <x v="2"/>
    <s v="Nicholas Kimenyi"/>
    <s v="Null"/>
    <s v=""/>
    <s v="Informal Business"/>
    <s v="MKD"/>
    <s v="Masonry"/>
    <s v="26/05/2019"/>
  </r>
  <r>
    <s v="VPA6"/>
    <x v="1589"/>
    <x v="1"/>
    <s v=""/>
    <s v="14th September,2018"/>
    <d v="2018-09-14T00:00:00"/>
    <s v="1st January,2019"/>
    <d v="2019-01-01T00:00:00"/>
    <s v="Rita Njagi Wambeti"/>
    <s v="Male"/>
    <s v="99999"/>
    <s v="0715837043"/>
    <s v="715837043"/>
    <s v=""/>
    <s v="714309649"/>
    <n v="37.578282999999999"/>
    <n v="-0.42277799999999999"/>
    <s v="Embu"/>
    <s v="Runyenjes"/>
    <s v="Runyejes East"/>
    <s v="Gachiai"/>
    <x v="0"/>
    <s v="Aggrey Itavale"/>
    <s v="Null"/>
    <s v=""/>
    <s v="Informal Business"/>
    <s v="KENBIM"/>
    <s v="Masonry"/>
    <s v="26/05/2019"/>
  </r>
  <r>
    <s v="VPA6"/>
    <x v="1590"/>
    <x v="1"/>
    <s v=""/>
    <s v="15th March,2019"/>
    <d v="2019-03-15T00:00:00"/>
    <s v="7th April,2019"/>
    <d v="2019-04-07T00:00:00"/>
    <s v="Mbatia Margret Nyambura"/>
    <s v="Female"/>
    <s v="2485203"/>
    <s v="254720755105"/>
    <s v="2.55E+11"/>
    <s v=""/>
    <s v=""/>
    <n v="36.469315000000002"/>
    <n v="-0.70487200000000005"/>
    <s v="Nakuru"/>
    <s v="Naivasha"/>
    <s v="Naivasha"/>
    <s v="Nyondia"/>
    <x v="1"/>
    <s v="Kreen"/>
    <s v="Francis Kinyanjui"/>
    <s v="726985649"/>
    <s v="Informal Business"/>
    <s v="MKD"/>
    <s v="Masonry"/>
    <s v="27/05/2019"/>
  </r>
  <r>
    <s v="VPA6"/>
    <x v="1591"/>
    <x v="1"/>
    <s v=""/>
    <s v="25th April,2019"/>
    <d v="2019-04-25T00:00:00"/>
    <s v="18th May,2019"/>
    <d v="2019-05-18T00:00:00"/>
    <s v="Kamau Karanja James"/>
    <s v="Male"/>
    <s v="5935200"/>
    <s v="254723743977"/>
    <s v="2.55E+11"/>
    <s v=""/>
    <s v="2.55E+11"/>
    <n v="37.070385999999999"/>
    <n v="-0.82046600000000003"/>
    <s v="Murang'a"/>
    <s v="Kahuro"/>
    <s v="Kiria"/>
    <s v="Munyutha"/>
    <x v="3"/>
    <s v="Gilbert Mwangi Gitau"/>
    <s v="Gilbert Mwangi"/>
    <s v="714125753"/>
    <s v="Informal Business"/>
    <s v="KENBIM"/>
    <s v="Masonry"/>
    <s v="27/05/2019"/>
  </r>
  <r>
    <s v="VPA6"/>
    <x v="1592"/>
    <x v="1"/>
    <s v=""/>
    <s v="2nd April,2019"/>
    <d v="2019-04-02T00:00:00"/>
    <s v="20th May,2019"/>
    <d v="2019-05-20T00:00:00"/>
    <s v="Irungu Tom Mwangi"/>
    <s v="Male"/>
    <s v="7437543"/>
    <s v="254725244600"/>
    <s v="2.55E+11"/>
    <s v=""/>
    <s v=""/>
    <n v="36.890059999999998"/>
    <n v="-0.77354100000000003"/>
    <s v="Murang'a"/>
    <s v="Kigumo"/>
    <s v="Gacharange"/>
    <s v="Karinga"/>
    <x v="1"/>
    <s v="Washington Mwangi"/>
    <s v="Washington Mwangi Muinuki"/>
    <s v="725344246"/>
    <s v="Informal Business"/>
    <s v="KENBIM"/>
    <s v="Masonry"/>
    <s v="27/05/2019"/>
  </r>
  <r>
    <s v="VPA6"/>
    <x v="1593"/>
    <x v="1"/>
    <s v=""/>
    <s v="28th January,2019"/>
    <d v="2019-01-28T00:00:00"/>
    <s v="27th May,2019"/>
    <d v="2019-05-27T00:00:00"/>
    <s v="Tanui Josphine Cherotich"/>
    <s v="Female"/>
    <s v="5277085"/>
    <s v="254726516907"/>
    <s v="2.55E+11"/>
    <s v=""/>
    <s v=""/>
    <n v="35.263475"/>
    <n v="7.0696999999999996E-2"/>
    <s v="Nandi"/>
    <s v="Nandi Hills"/>
    <s v="Chepkunyuk"/>
    <s v="Cheptabach"/>
    <x v="2"/>
    <s v="Simion Kiprop"/>
    <s v="Simion Kiprop"/>
    <s v="704382145"/>
    <s v="Informal Business"/>
    <s v="MKD"/>
    <s v="Masonry"/>
    <s v="27/05/2019"/>
  </r>
  <r>
    <s v="VPA6"/>
    <x v="1594"/>
    <x v="1"/>
    <s v=""/>
    <s v="24th May,2019"/>
    <d v="2019-05-24T00:00:00"/>
    <s v="24th May,2019"/>
    <d v="2019-05-24T00:00:00"/>
    <s v="Ngenga James Kyalo"/>
    <s v="Female"/>
    <s v="99999"/>
    <s v="0715745315"/>
    <s v="715745315"/>
    <s v=""/>
    <s v=""/>
    <n v="37.412202000000001"/>
    <n v="-1.8489899999999999"/>
    <s v="Makueni"/>
    <s v="Kaiti"/>
    <s v="Kaiti"/>
    <s v="Kyakatungu"/>
    <x v="2"/>
    <s v="Januaries Kaloki"/>
    <s v="Januaries Kaloki"/>
    <s v="714342097"/>
    <s v="Informal Business"/>
    <s v="KENBIM"/>
    <s v="Masonry"/>
    <s v="28/05/2019"/>
  </r>
  <r>
    <s v="VPA6"/>
    <x v="1595"/>
    <x v="0"/>
    <s v="Non Compliant"/>
    <s v="6th December,2018"/>
    <d v="2018-12-06T00:00:00"/>
    <s v="22nd March,2019"/>
    <d v="2019-03-22T00:00:00"/>
    <s v="Magret Kaanake"/>
    <s v="Female"/>
    <s v="1165350"/>
    <s v="725146580"/>
    <s v="725146580"/>
    <s v=""/>
    <s v=""/>
    <n v="36.234262999999999"/>
    <n v="0.11132"/>
    <s v="Nakuru"/>
    <s v="Subukia"/>
    <s v="Subukia"/>
    <s v="Akwisi"/>
    <x v="2"/>
    <s v="David Chege"/>
    <s v="David Chege Wangui"/>
    <s v="700713274"/>
    <s v="Informal Business"/>
    <s v="MKD"/>
    <s v="Masonry"/>
    <s v="28/05/2019"/>
  </r>
  <r>
    <s v="VPA6"/>
    <x v="1596"/>
    <x v="0"/>
    <s v="Grievance"/>
    <s v="27th December,2018"/>
    <d v="2018-12-27T00:00:00"/>
    <s v="15th February,2019"/>
    <d v="2019-02-15T00:00:00"/>
    <s v="Simatwo Georgina Jepchichir"/>
    <s v="Female"/>
    <s v="22116649"/>
    <s v="0723834512"/>
    <s v="723834512"/>
    <s v=""/>
    <s v="723720966"/>
    <n v="35.162368000000001"/>
    <n v="0.33264199999999999"/>
    <s v="Nandi"/>
    <s v="Mosop"/>
    <s v="Itigo"/>
    <s v="Olesoiyet"/>
    <x v="2"/>
    <s v="Eliud Langat"/>
    <s v="Eluid Lagat"/>
    <s v=""/>
    <s v="Informal Business"/>
    <s v="MKD"/>
    <s v="Masonry"/>
    <s v="28/05/2019"/>
  </r>
  <r>
    <s v="VPA6"/>
    <x v="1597"/>
    <x v="1"/>
    <s v=""/>
    <s v="14th February,2019"/>
    <d v="2019-02-14T00:00:00"/>
    <s v="9th May,2019"/>
    <d v="2019-05-09T00:00:00"/>
    <s v="Kipyego Anna"/>
    <s v="Female"/>
    <s v="440732"/>
    <s v="0746840416"/>
    <s v="746840416"/>
    <s v=""/>
    <s v=""/>
    <n v="35.156190000000002"/>
    <n v="0.28786499999999998"/>
    <s v="Nandi"/>
    <s v="Mosop"/>
    <s v="Kosirai"/>
    <s v="Kipsasuron"/>
    <x v="1"/>
    <s v="Eliud Langat"/>
    <s v="Eliud Lagat"/>
    <s v=""/>
    <s v="Informal Business"/>
    <s v="MKD"/>
    <s v="Masonry"/>
    <s v="28/05/2019"/>
  </r>
  <r>
    <s v="VPA6"/>
    <x v="1598"/>
    <x v="1"/>
    <s v=""/>
    <s v="27th May,2019"/>
    <d v="2019-05-27T00:00:00"/>
    <s v="27th May,2019"/>
    <d v="2019-05-27T00:00:00"/>
    <s v="Kuria Alice Wanjiru"/>
    <s v="Female"/>
    <s v="99999"/>
    <s v="254714991966"/>
    <s v="2.55E+11"/>
    <s v=""/>
    <s v=""/>
    <n v="36.748378000000002"/>
    <n v="-0.99863199999999996"/>
    <s v="Kiambu"/>
    <s v="Lari"/>
    <s v="Kagwe"/>
    <s v="Kachoire"/>
    <x v="2"/>
    <s v="Francis Kamande"/>
    <s v="Francis Kamande"/>
    <s v="724394699"/>
    <s v="Informal Business"/>
    <s v="KENBIM"/>
    <s v="Masonry"/>
    <s v="28/05/2019"/>
  </r>
  <r>
    <s v="VPA6"/>
    <x v="1599"/>
    <x v="1"/>
    <s v=""/>
    <s v="27th April,2019"/>
    <d v="2019-04-27T00:00:00"/>
    <s v="27th May,2019"/>
    <d v="2019-05-27T00:00:00"/>
    <s v="Mundia Geoffrey Githaiga"/>
    <s v="Male"/>
    <n v="99999"/>
    <s v="254724760944"/>
    <s v="2.55E+11"/>
    <s v=""/>
    <s v="2.55E+11"/>
    <n v="36.646946999999997"/>
    <n v="-0.72052700000000003"/>
    <s v="Nyandarua"/>
    <s v="South Kinangop"/>
    <s v="South Kinangop"/>
    <s v="Njabini"/>
    <x v="1"/>
    <s v="James Njoroge Wainaina"/>
    <s v="James Njoroge Wainaina"/>
    <s v="724760944"/>
    <s v="Informal Business"/>
    <s v="KENBIM"/>
    <s v="Masonry"/>
    <s v="29/05/2019"/>
  </r>
  <r>
    <s v="VPA6"/>
    <x v="1600"/>
    <x v="1"/>
    <s v=""/>
    <s v="5th February,2019"/>
    <d v="2019-02-05T00:00:00"/>
    <s v="15th March,2019"/>
    <d v="2019-03-15T00:00:00"/>
    <s v="Mwangi Nancy Gathambi"/>
    <s v="Female"/>
    <s v="14574997"/>
    <s v="254728576053"/>
    <s v="2.55E+11"/>
    <s v=""/>
    <s v="2.55E+11"/>
    <n v="37.004379"/>
    <n v="-0.93546700000000005"/>
    <s v="Murang'a"/>
    <s v="Gatanga"/>
    <s v="Kihumbuini"/>
    <s v="Nyaga"/>
    <x v="3"/>
    <s v="Francis Kamande"/>
    <s v="Francis Kamande"/>
    <s v="724394699"/>
    <s v="Informal Business"/>
    <s v="KENBIM"/>
    <s v="Masonry"/>
    <s v="29/05/2019"/>
  </r>
  <r>
    <s v="VPA6"/>
    <x v="1601"/>
    <x v="1"/>
    <s v=""/>
    <s v="4th February,2019"/>
    <d v="2019-02-04T00:00:00"/>
    <s v="15th March,2019"/>
    <d v="2019-03-15T00:00:00"/>
    <s v="Wambogo Joyce Waruguru"/>
    <s v="Female"/>
    <s v="12996634"/>
    <s v="254710917627"/>
    <s v="2.55E+11"/>
    <s v=""/>
    <s v=""/>
    <n v="36.902526999999999"/>
    <n v="-0.81520400000000004"/>
    <s v="Murang'a"/>
    <s v="Kandara"/>
    <s v="Githumu"/>
    <s v="Gichagine"/>
    <x v="3"/>
    <s v="Francis Kamande"/>
    <s v="Francis Kamande"/>
    <s v="724394699"/>
    <s v="Informal Business"/>
    <s v="KENBIM"/>
    <s v="Masonry"/>
    <s v="29/05/2019"/>
  </r>
  <r>
    <s v="VPA6"/>
    <x v="1602"/>
    <x v="1"/>
    <s v=""/>
    <s v="29th March,2019"/>
    <d v="2019-03-29T00:00:00"/>
    <s v="29th May,2019"/>
    <d v="2019-05-29T00:00:00"/>
    <s v="Wambugu Teopald Mukundi"/>
    <s v="Male"/>
    <s v="99999"/>
    <s v="254722813885"/>
    <s v="2.55E+11"/>
    <s v=""/>
    <s v="2.55E+11"/>
    <n v="36.895142"/>
    <n v="-0.58854200000000001"/>
    <s v="Nyeri"/>
    <s v="Othaya"/>
    <s v="Chinga"/>
    <s v="Kariko"/>
    <x v="2"/>
    <s v="Kreen"/>
    <s v="Francis Kinyanjui"/>
    <s v="726985649"/>
    <s v="Informal Business"/>
    <s v="KENBIM"/>
    <s v="Masonry"/>
    <s v="29/05/2019"/>
  </r>
  <r>
    <s v="VPA6"/>
    <x v="1603"/>
    <x v="1"/>
    <s v=""/>
    <s v="7th May,2019"/>
    <d v="2019-05-07T00:00:00"/>
    <s v="29th May,2019"/>
    <d v="2019-05-29T00:00:00"/>
    <s v="Mukorongo Kahuho Samuel"/>
    <s v="Male"/>
    <s v="99999"/>
    <s v="254723059224"/>
    <s v="2.55E+11"/>
    <s v=""/>
    <s v=""/>
    <n v="36.908997999999997"/>
    <n v="-0.52223299999999995"/>
    <s v="Nyeri"/>
    <s v="Othaya"/>
    <s v="Mahiga"/>
    <s v="Kagonye"/>
    <x v="3"/>
    <s v="Eric Muthii Mugo"/>
    <s v="Eric Mugo"/>
    <s v="254701939398"/>
    <s v="Informal Business"/>
    <s v="KENBIM"/>
    <s v="Masonry"/>
    <s v="01/06/2019"/>
  </r>
  <r>
    <s v="VPA6"/>
    <x v="1604"/>
    <x v="1"/>
    <s v=""/>
    <s v="15th April,2019"/>
    <d v="2019-04-15T00:00:00"/>
    <s v="1st May,2019"/>
    <d v="2019-05-01T00:00:00"/>
    <s v="Okiro Okiro Solomon"/>
    <s v="Male"/>
    <s v="10843438"/>
    <s v="254722419577"/>
    <s v="2.55E+11"/>
    <s v=""/>
    <s v=""/>
    <n v="34.836132999999997"/>
    <n v="-0.15313499999999999"/>
    <s v="Kisumu"/>
    <s v="Nyando"/>
    <s v="Kochieng"/>
    <s v="Rabuor"/>
    <x v="7"/>
    <s v="Alpha Foundation"/>
    <s v="Athing Otieno"/>
    <s v="726352526"/>
    <s v="Informal Business"/>
    <s v="Home Biogas"/>
    <s v="Plastic"/>
    <s v="01/06/2019"/>
  </r>
  <r>
    <s v="VPA6"/>
    <x v="1605"/>
    <x v="1"/>
    <s v=""/>
    <s v="1st February,2019"/>
    <d v="2019-02-01T00:00:00"/>
    <s v="28th February,2019"/>
    <d v="2019-02-28T00:00:00"/>
    <s v="Otange Vuy Hem"/>
    <s v="Male"/>
    <s v="12986354"/>
    <s v="72156789"/>
    <s v="721567890"/>
    <s v=""/>
    <s v="722123456"/>
    <n v="36.903840000000002"/>
    <n v="-1.317401"/>
    <s v="Taita/Taveta"/>
    <s v="Voi"/>
    <s v="Mbale"/>
    <s v="Pose"/>
    <x v="0"/>
    <s v="Stephen Nyange"/>
    <s v="Stephen"/>
    <s v="722456789"/>
    <s v="Informal Business"/>
    <s v="KENBIM"/>
    <s v="Masonry"/>
    <s v="04/06/2019"/>
  </r>
  <r>
    <s v="VPA6"/>
    <x v="1606"/>
    <x v="1"/>
    <s v=""/>
    <s v="1st June,2019"/>
    <d v="2019-06-01T00:00:00"/>
    <s v="4th June,2019"/>
    <d v="2019-06-04T00:00:00"/>
    <s v="Mepukori Winfred"/>
    <s v="Female"/>
    <s v="99999"/>
    <s v="254721907303"/>
    <s v="2.55E+11"/>
    <s v=""/>
    <s v=""/>
    <n v="37.506242"/>
    <n v="-2.914523"/>
    <s v="Kajiado"/>
    <s v="Kajiado South"/>
    <s v="Ololoopon"/>
    <s v="Custom"/>
    <x v="0"/>
    <s v="John Chege Nyingi"/>
    <s v="John Chege Nyingi"/>
    <s v="723321416"/>
    <s v="Informal Business"/>
    <s v="KENBIM"/>
    <s v="Masonry"/>
    <s v="04/06/2019"/>
  </r>
  <r>
    <s v="VPA6"/>
    <x v="1607"/>
    <x v="1"/>
    <s v=""/>
    <s v="4th May,2019"/>
    <d v="2019-05-04T00:00:00"/>
    <s v="4th June,2019"/>
    <d v="2019-06-04T00:00:00"/>
    <s v="Watoro Naftaly Kimani"/>
    <s v="Male"/>
    <s v="10786135"/>
    <s v="254723950175"/>
    <s v="2.55E+11"/>
    <s v=""/>
    <s v="2.55E+11"/>
    <n v="36.925713000000002"/>
    <n v="-0.63912599999999997"/>
    <s v="Murang'a"/>
    <s v="Mathioya"/>
    <s v="Mathioya"/>
    <s v="Gikoe"/>
    <x v="3"/>
    <s v="Joram Gathogo Mutahi"/>
    <s v="Joram Gathogo Mutahi"/>
    <s v="723684776"/>
    <s v="Informal Business"/>
    <s v="KENBIM"/>
    <s v="Masonry"/>
    <s v="05/06/2019"/>
  </r>
  <r>
    <s v="VPA6"/>
    <x v="1608"/>
    <x v="1"/>
    <s v=""/>
    <s v="14th April,2019"/>
    <d v="2019-04-14T00:00:00"/>
    <s v="3rd May,2019"/>
    <d v="2019-05-03T00:00:00"/>
    <s v="Ibutu Julius Kinyua"/>
    <s v="Male"/>
    <s v="3235944"/>
    <s v="254719332055"/>
    <s v="2.55E+11"/>
    <s v=""/>
    <s v="2.55E+11"/>
    <n v="37.679237999999998"/>
    <n v="3.8792E-2"/>
    <s v="Meru"/>
    <s v="Imenti North"/>
    <s v="Murathakari"/>
    <s v="Kathita"/>
    <x v="2"/>
    <s v="Stephen Nyange"/>
    <s v="Stephen Nyange"/>
    <s v="710865305"/>
    <s v="Informal Business"/>
    <s v="KENBIM"/>
    <s v="Masonry"/>
    <s v="05/06/2019"/>
  </r>
  <r>
    <s v="VPA6"/>
    <x v="1609"/>
    <x v="1"/>
    <s v=""/>
    <s v="20th March,2019"/>
    <d v="2019-03-20T00:00:00"/>
    <s v="20th April,2019"/>
    <d v="2019-04-20T00:00:00"/>
    <s v="Onsongo Gichana Eliasif"/>
    <s v="Male"/>
    <s v="4113227"/>
    <s v="0734452749"/>
    <s v="734452749"/>
    <s v=""/>
    <s v="720776585"/>
    <n v="34.815179999999998"/>
    <n v="-0.58727200000000002"/>
    <s v="Kisii"/>
    <s v="Marani"/>
    <s v="Mwamunali"/>
    <s v="Kagani"/>
    <x v="2"/>
    <s v="Erickson K Musani"/>
    <s v="Ericson Kibet Musani"/>
    <s v="724601107"/>
    <s v="Informal Business"/>
    <s v="KENBIM"/>
    <s v="Masonry"/>
    <s v="06/06/2019"/>
  </r>
  <r>
    <s v="VPA6"/>
    <x v="1610"/>
    <x v="1"/>
    <s v=""/>
    <s v="22nd May,2019"/>
    <d v="2019-05-22T00:00:00"/>
    <s v="22nd May,2019"/>
    <d v="2019-05-22T00:00:00"/>
    <s v="Kituu Pascalia Nduleve"/>
    <s v="Female"/>
    <s v="110738031"/>
    <s v="707688609"/>
    <s v="2.55E+11"/>
    <s v=""/>
    <s v=""/>
    <n v="37.497895"/>
    <n v="-1.1708050000000001"/>
    <s v="Machakos"/>
    <s v="Yatta"/>
    <s v="Kithimani"/>
    <s v="Kithendu"/>
    <x v="0"/>
    <s v="Stephen Nyange"/>
    <s v="Mr. Stephen Nyange"/>
    <s v="710865305"/>
    <s v="Informal Business"/>
    <s v="KENBIM"/>
    <s v="Masonry"/>
    <s v="23/05/2019"/>
  </r>
  <r>
    <s v="VPA6"/>
    <x v="1611"/>
    <x v="1"/>
    <s v=""/>
    <s v="24th May,2019"/>
    <d v="2019-05-24T00:00:00"/>
    <s v="24th May,2019"/>
    <d v="2019-05-24T00:00:00"/>
    <s v="Kivuva Julius Mutisya"/>
    <s v="Female"/>
    <s v="14681017"/>
    <s v="254718262352"/>
    <s v="718262352"/>
    <s v=""/>
    <s v=""/>
    <n v="37.401266999999997"/>
    <n v="-1.8529549999999999"/>
    <s v="Makueni"/>
    <s v="Kaiti"/>
    <s v="Kaiti"/>
    <s v="Kyanzomo"/>
    <x v="2"/>
    <s v="Januaries Kaloki"/>
    <s v="Januaries Kaloki"/>
    <s v="7144133333"/>
    <s v="Informal Business"/>
    <s v="KENBIM"/>
    <s v="Masonry"/>
    <s v="06/06/2019"/>
  </r>
  <r>
    <s v="VPA6"/>
    <x v="1612"/>
    <x v="1"/>
    <s v=""/>
    <s v="15th April,2019"/>
    <d v="2019-04-15T00:00:00"/>
    <s v="30th May,2019"/>
    <d v="2019-05-30T00:00:00"/>
    <s v="Purity Mugo Wanja"/>
    <s v="Female"/>
    <s v="23380381"/>
    <s v="254712041446"/>
    <s v="2.55E+11"/>
    <s v=""/>
    <s v="2.55E+11"/>
    <n v="37.245344000000003"/>
    <n v="-0.491678"/>
    <s v="Kirinyaga"/>
    <s v="Kerugoya/Kutus"/>
    <s v="Mutira"/>
    <s v="Njoguini/Kanjii"/>
    <x v="0"/>
    <s v="Eric Muthii Mugo"/>
    <s v="Eric Muthii Mugo"/>
    <s v=""/>
    <s v="Informal Business"/>
    <s v="KENBIM"/>
    <s v="Masonry"/>
    <s v="06/06/2019"/>
  </r>
  <r>
    <s v="VPA6"/>
    <x v="1613"/>
    <x v="1"/>
    <s v=""/>
    <s v="6th April,2019"/>
    <d v="2019-04-06T00:00:00"/>
    <s v="4th May,2019"/>
    <d v="2019-05-04T00:00:00"/>
    <s v="Gitonga Gitonga Elias"/>
    <s v="Male"/>
    <s v="167128"/>
    <s v="254726435744"/>
    <s v="2.55E+11"/>
    <s v=""/>
    <s v="2.55E+11"/>
    <n v="37.713988000000001"/>
    <n v="4.7253000000000003E-2"/>
    <s v="Meru"/>
    <s v="Imenti North"/>
    <s v="Thuura"/>
    <s v="Thuura"/>
    <x v="2"/>
    <s v="Stephen Nyange"/>
    <s v="Stephen Nyange"/>
    <s v="710865305"/>
    <s v="Informal Business"/>
    <s v="KENBIM"/>
    <s v="Masonry"/>
    <s v="07/06/2019"/>
  </r>
  <r>
    <s v="VPA6"/>
    <x v="1614"/>
    <x v="1"/>
    <s v=""/>
    <s v="25th May,2019"/>
    <d v="2019-05-25T00:00:00"/>
    <s v="5th June,2019"/>
    <d v="2019-06-05T00:00:00"/>
    <s v="Ngigi George Wainaina"/>
    <s v="Male"/>
    <s v="9377924"/>
    <s v="254712679193"/>
    <s v="2.55E+11"/>
    <s v=""/>
    <s v="2.55E+11"/>
    <n v="36.836770999999999"/>
    <n v="-1.0893409999999999"/>
    <s v="Kiambu"/>
    <s v="Githunguri"/>
    <s v="Ngewa"/>
    <s v="Mutahato"/>
    <x v="2"/>
    <s v="Joseph Ndua Tatu"/>
    <s v="Njau Mbugua"/>
    <s v="703767091"/>
    <s v="Informal Business"/>
    <s v="MKD"/>
    <s v="Masonry"/>
    <s v="08/06/2019"/>
  </r>
  <r>
    <s v="VPA6"/>
    <x v="1615"/>
    <x v="1"/>
    <s v=""/>
    <s v="10th March,2019"/>
    <d v="2019-03-10T00:00:00"/>
    <s v="29th April,2019"/>
    <d v="2019-04-29T00:00:00"/>
    <s v="Munyiri Mary Angela Njoki"/>
    <s v="Female"/>
    <s v="2432557"/>
    <s v="0723755152"/>
    <s v="723755152"/>
    <s v=""/>
    <s v=""/>
    <n v="37.120202999999997"/>
    <n v="-0.38861499999999999"/>
    <s v="Nyeri"/>
    <s v="Mathira East"/>
    <s v="Magutu"/>
    <s v="Gikore"/>
    <x v="0"/>
    <s v="Maurice Kinuthia Wangui"/>
    <s v="Maurice Kinuthia Wangui"/>
    <s v="713376894"/>
    <s v="Informal Business"/>
    <s v="MKD"/>
    <s v="Masonry"/>
    <s v="09/06/2019"/>
  </r>
  <r>
    <s v="VPA6"/>
    <x v="1616"/>
    <x v="1"/>
    <s v=""/>
    <s v="11th February,2019"/>
    <d v="2019-02-11T00:00:00"/>
    <s v="23rd April,2019"/>
    <d v="2019-04-23T00:00:00"/>
    <s v="Ngang'A Mary Wanjiru"/>
    <s v="Female"/>
    <s v="99999"/>
    <s v="254725879440"/>
    <s v="2.55E+11"/>
    <s v=""/>
    <s v="2.55E+11"/>
    <n v="36.734426999999997"/>
    <n v="-1.0448710000000001"/>
    <s v="Kiambu"/>
    <s v="Lari"/>
    <s v="Kagaa"/>
    <s v="Kaharo"/>
    <x v="0"/>
    <s v="Nilelynk Innovators"/>
    <s v="Julius Odhiambo"/>
    <s v="723987066"/>
    <s v="Informal Business"/>
    <s v="MKD"/>
    <s v="Masonry"/>
    <s v="12/06/2019"/>
  </r>
  <r>
    <s v="VPA6"/>
    <x v="1617"/>
    <x v="0"/>
    <s v="Under Verification"/>
    <s v="20th May,2019"/>
    <d v="2019-05-20T00:00:00"/>
    <s v="11th June,2019"/>
    <d v="2019-06-11T00:00:00"/>
    <s v="Nganga Mary Wakonyo"/>
    <s v="Female"/>
    <s v="2946272"/>
    <s v="0796953570"/>
    <s v="796953570"/>
    <s v=""/>
    <s v=""/>
    <n v="36.507449999999999"/>
    <n v="-0.26287300000000002"/>
    <s v="Nyandarua"/>
    <s v="Kipipiri"/>
    <s v="Gatondo"/>
    <s v="Sophia"/>
    <x v="2"/>
    <s v="Loise Gathoni Murigu"/>
    <s v="Loise Gathoni"/>
    <s v="725042756"/>
    <s v="Informal Business"/>
    <s v="MKD"/>
    <s v="Masonry"/>
    <s v="12/06/2019"/>
  </r>
  <r>
    <s v="VPA6"/>
    <x v="1618"/>
    <x v="1"/>
    <s v=""/>
    <s v="11th May,2019"/>
    <d v="2019-05-11T00:00:00"/>
    <s v="11th June,2019"/>
    <d v="2019-06-11T00:00:00"/>
    <s v="Magret Karubiu Wanjiku"/>
    <s v="Male"/>
    <s v="10849551"/>
    <s v="0721317845"/>
    <s v="721317845"/>
    <s v=""/>
    <s v="710424336"/>
    <n v="37.244458999999999"/>
    <n v="-0.47414800000000001"/>
    <s v="Kirinyaga"/>
    <s v="Kerugoya/Kutus"/>
    <s v="Inoi"/>
    <s v="Gakui"/>
    <x v="2"/>
    <s v="Jackson Maina"/>
    <s v="Jackson Maina"/>
    <s v=""/>
    <s v="Informal Business"/>
    <s v="KENBIM"/>
    <s v="Masonry"/>
    <s v="13/06/2019"/>
  </r>
  <r>
    <s v="VPA6"/>
    <x v="1619"/>
    <x v="1"/>
    <s v=""/>
    <s v="6th April,2019"/>
    <d v="2019-04-06T00:00:00"/>
    <s v="15th May,2019"/>
    <d v="2019-05-15T00:00:00"/>
    <s v="Clement Kangagi Kiragu"/>
    <s v="Male"/>
    <s v="317065"/>
    <s v="254721234934"/>
    <s v="2.55E+11"/>
    <s v=""/>
    <s v="2.55E+11"/>
    <n v="37.245226000000002"/>
    <n v="-0.47374699999999997"/>
    <s v="Kirinyaga"/>
    <s v="Kerugoya/Kutus"/>
    <s v="Inoi"/>
    <s v="Gakui"/>
    <x v="2"/>
    <s v="Jackson Maina"/>
    <s v="Null"/>
    <s v=""/>
    <s v="Informal Business"/>
    <s v="KENBIM"/>
    <s v="Masonry"/>
    <s v="13/06/2019"/>
  </r>
  <r>
    <s v="VPA6"/>
    <x v="1620"/>
    <x v="1"/>
    <s v=""/>
    <s v="18th November,2018"/>
    <d v="2018-11-18T00:00:00"/>
    <s v="13th June,2019"/>
    <d v="2019-06-13T00:00:00"/>
    <s v="Bargogi Jacob Kiprop"/>
    <s v="Male"/>
    <s v="99999"/>
    <s v="254727004500"/>
    <s v="2.55E+11"/>
    <s v=""/>
    <s v="2.55E+11"/>
    <n v="35.509504"/>
    <n v="0.71026100000000003"/>
    <s v="Elgeyo/Marakwet"/>
    <s v="Keiyo North"/>
    <s v="Kamoi"/>
    <s v="Singore"/>
    <x v="0"/>
    <s v="Luka Kiprop Maiyo"/>
    <s v="Luka Kiprop Maiyo"/>
    <s v="723216036"/>
    <s v="Informal Business"/>
    <s v="KENBIM"/>
    <s v="Masonry"/>
    <s v="13/06/2019"/>
  </r>
  <r>
    <s v="VPA6"/>
    <x v="1621"/>
    <x v="1"/>
    <s v=""/>
    <s v="23rd March,2019"/>
    <d v="2019-03-23T00:00:00"/>
    <s v="31st May,2019"/>
    <d v="2019-05-31T00:00:00"/>
    <s v="Njoroge Zipporah Wanjiru"/>
    <s v="Female"/>
    <s v="99999"/>
    <s v="254729478642"/>
    <s v="2.55E+11"/>
    <s v=""/>
    <s v=""/>
    <n v="36.663604999999997"/>
    <n v="-0.12023300000000001"/>
    <s v="Laikipia"/>
    <s v="Laikipia East"/>
    <s v="Laikipia East"/>
    <s v="Kaheho"/>
    <x v="0"/>
    <s v="Kreen"/>
    <s v="Francis Kinyanjui"/>
    <s v="726985649"/>
    <s v="Informal Business"/>
    <s v="MKD"/>
    <s v="Masonry"/>
    <s v="13/06/2019"/>
  </r>
  <r>
    <s v="VPA6"/>
    <x v="1622"/>
    <x v="1"/>
    <s v=""/>
    <s v="6th April,2019"/>
    <d v="2019-04-06T00:00:00"/>
    <s v="1st June,2019"/>
    <d v="2019-06-01T00:00:00"/>
    <s v="Obedi Oira Oyori"/>
    <s v="Male"/>
    <s v="34766104"/>
    <s v="254795067199"/>
    <s v="2.55E+11"/>
    <s v=""/>
    <s v="2.55E+11"/>
    <n v="36.231245000000001"/>
    <n v="1.7444999999999999E-2"/>
    <s v="Nakuru"/>
    <s v="Subukia"/>
    <s v="Subukis"/>
    <s v="Gituamba"/>
    <x v="1"/>
    <s v="James Muchira Mwai"/>
    <s v="James Muchira Mwai"/>
    <s v="728494110"/>
    <s v="Informal Business"/>
    <s v="KENBIM"/>
    <s v="Masonry"/>
    <s v="13/06/2019"/>
  </r>
  <r>
    <s v="VPA6"/>
    <x v="1623"/>
    <x v="1"/>
    <s v=""/>
    <s v="15th April,2019"/>
    <d v="2019-04-15T00:00:00"/>
    <s v="15th May,2019"/>
    <d v="2019-05-15T00:00:00"/>
    <s v="Rutoh David Kiprono"/>
    <s v="Male"/>
    <s v="23891223"/>
    <s v="254722816575"/>
    <s v="2.55E+11"/>
    <s v=""/>
    <s v="2.55E+11"/>
    <n v="35.143875999999999"/>
    <n v="-0.63943300000000003"/>
    <s v="Kericho"/>
    <s v="Bureti"/>
    <s v="Cheplanget"/>
    <s v="Singorwet"/>
    <x v="15"/>
    <s v="Philip Kurgat"/>
    <s v="Phillp Kurgat"/>
    <s v="726616639"/>
    <s v="Informal Business"/>
    <s v="MKD"/>
    <s v="Masonry"/>
    <s v="17/06/2019"/>
  </r>
  <r>
    <s v="VPA6"/>
    <x v="1624"/>
    <x v="1"/>
    <s v=""/>
    <s v="14th February,2019"/>
    <d v="2019-02-14T00:00:00"/>
    <s v="5th May,2019"/>
    <d v="2019-05-05T00:00:00"/>
    <s v="Wesley Cheruiyot"/>
    <s v="Male"/>
    <s v="23388927"/>
    <s v="254720487721"/>
    <s v="2.55E+11"/>
    <s v=""/>
    <s v=""/>
    <n v="35.443601999999998"/>
    <n v="-0.813828"/>
    <s v="Bomet"/>
    <s v="Bomet East"/>
    <s v="Kembu"/>
    <s v="Kaporuso"/>
    <x v="1"/>
    <s v="Philip Kiget"/>
    <s v="Kiget"/>
    <s v=""/>
    <s v="Informal Business"/>
    <s v="KENBIM"/>
    <s v="Masonry"/>
    <s v="17/06/2019"/>
  </r>
  <r>
    <s v="VPA6"/>
    <x v="1625"/>
    <x v="1"/>
    <s v=""/>
    <s v="15th March,2019"/>
    <d v="2019-03-15T00:00:00"/>
    <s v="20th May,2019"/>
    <d v="2019-05-20T00:00:00"/>
    <s v="Benard Rotich Kiprono"/>
    <s v="Male"/>
    <s v="29554617"/>
    <s v="254714262683"/>
    <s v="2.55E+11"/>
    <s v=""/>
    <s v="2.55E+11"/>
    <n v="35.186472000000002"/>
    <n v="-0.63633099999999998"/>
    <s v="Kericho"/>
    <s v="Bureti"/>
    <s v="Kapkatet"/>
    <s v="Kimugul"/>
    <x v="2"/>
    <s v="Philip Kurgat"/>
    <s v="Kurgat"/>
    <s v="726616639"/>
    <s v="Informal Business"/>
    <s v="MKD"/>
    <s v="Masonry"/>
    <s v="17/06/2019"/>
  </r>
  <r>
    <s v="VPA6"/>
    <x v="1626"/>
    <x v="1"/>
    <s v=""/>
    <s v="28th November,2018"/>
    <d v="2018-11-28T00:00:00"/>
    <s v="2nd May,2019"/>
    <d v="2019-05-02T00:00:00"/>
    <s v="Sumbei Leornard"/>
    <s v="Male"/>
    <s v="3473751"/>
    <s v="0724454792"/>
    <s v="724454792"/>
    <s v=""/>
    <s v=""/>
    <n v="34.916871999999998"/>
    <n v="1.0217700000000001"/>
    <s v="Trans Nzoia"/>
    <s v="Saboti"/>
    <s v="Saboti"/>
    <s v="Kitalale"/>
    <x v="2"/>
    <s v="Erickson K Musani"/>
    <s v="Ericson Kibet Musani"/>
    <s v="724601107"/>
    <s v="Informal Business"/>
    <s v="KENBIM"/>
    <s v="Masonry"/>
    <s v="18/06/2019"/>
  </r>
  <r>
    <s v="VPA6"/>
    <x v="1627"/>
    <x v="1"/>
    <s v=""/>
    <s v="8th March,2019"/>
    <d v="2019-03-08T00:00:00"/>
    <s v="4th May,2019"/>
    <d v="2019-05-04T00:00:00"/>
    <s v="Daniel Sachu"/>
    <s v="Male"/>
    <s v="2951305"/>
    <s v="254720355117"/>
    <s v="2.55E+11"/>
    <s v=""/>
    <s v=""/>
    <n v="36.029491999999998"/>
    <n v="-0.314193"/>
    <s v="Nakuru"/>
    <s v="Njoro"/>
    <s v="Kapkures"/>
    <s v="Kapkures"/>
    <x v="4"/>
    <s v="Nelson Mutai"/>
    <s v="Nelson"/>
    <s v="716309134"/>
    <s v="Informal Business"/>
    <s v="AKUT"/>
    <s v="Masonry"/>
    <s v="18/06/2019"/>
  </r>
  <r>
    <s v="VPA6"/>
    <x v="1628"/>
    <x v="1"/>
    <s v=""/>
    <s v="24th January,2019"/>
    <d v="2019-01-24T00:00:00"/>
    <s v="8th March,2019"/>
    <d v="2019-03-08T00:00:00"/>
    <s v="Paul Rugumi Ndungu"/>
    <s v="Male"/>
    <s v="5982607"/>
    <s v="0721541850"/>
    <s v="721541850"/>
    <s v=""/>
    <s v=""/>
    <n v="36.144455000000001"/>
    <n v="-0.28129199999999999"/>
    <s v="Nakuru"/>
    <s v="Bahati"/>
    <s v="Kiamunyeki"/>
    <s v="Munyeki"/>
    <x v="2"/>
    <s v="Peter Kamau Macharia"/>
    <s v="Peter Macharia"/>
    <s v="711617332"/>
    <s v="Informal Business"/>
    <s v="MKD"/>
    <s v="Masonry"/>
    <s v="19/06/2019"/>
  </r>
  <r>
    <s v="VPA6"/>
    <x v="1629"/>
    <x v="1"/>
    <s v=""/>
    <s v="12th February,2019"/>
    <d v="2019-02-12T00:00:00"/>
    <s v="15th April,2019"/>
    <d v="2019-04-15T00:00:00"/>
    <s v="Joseph Kinyua"/>
    <s v="Male"/>
    <s v="1383627"/>
    <s v="254721986525"/>
    <s v="2.55E+11"/>
    <s v=""/>
    <s v=""/>
    <n v="36.134951999999998"/>
    <n v="-0.269042"/>
    <s v="Nakuru"/>
    <s v="Bahati"/>
    <s v="Kiamunyeki"/>
    <s v="N Nganga"/>
    <x v="2"/>
    <s v="Peter Kamau Macharia"/>
    <s v="Peter Macharia"/>
    <s v="711617332"/>
    <s v="Informal Business"/>
    <s v="MKD"/>
    <s v="Masonry"/>
    <s v="19/06/2019"/>
  </r>
  <r>
    <s v="VPA6"/>
    <x v="1630"/>
    <x v="1"/>
    <s v=""/>
    <s v="18th April,2019"/>
    <d v="2019-04-18T00:00:00"/>
    <s v="18th June,2019"/>
    <d v="2019-06-18T00:00:00"/>
    <s v="Nyantika Chrisanthus"/>
    <s v="Male"/>
    <s v="8299102"/>
    <s v="254727146768"/>
    <s v="2.55E+11"/>
    <s v=""/>
    <s v=""/>
    <n v="35.088484000000001"/>
    <n v="1.050956"/>
    <s v="Trans Nzoia"/>
    <s v="Cherengany"/>
    <s v="Cherangany"/>
    <s v="Makoi"/>
    <x v="0"/>
    <s v="Aggrey Itavale"/>
    <s v="Aggrey Itavale"/>
    <s v="712208650"/>
    <s v="Informal Business"/>
    <s v="KENBIM"/>
    <s v="Masonry"/>
    <s v="19/06/2019"/>
  </r>
  <r>
    <s v="VPA6"/>
    <x v="1631"/>
    <x v="1"/>
    <s v=""/>
    <s v="2nd March,2019"/>
    <d v="2019-03-02T00:00:00"/>
    <s v="3rd April,2019"/>
    <d v="2019-04-03T00:00:00"/>
    <s v="Stanley Kiarie"/>
    <s v="Male"/>
    <s v="4289608"/>
    <s v="254726716302"/>
    <s v="2.55E+11"/>
    <s v=""/>
    <s v=""/>
    <n v="36.12988"/>
    <n v="-0.25178"/>
    <s v="Nakuru"/>
    <s v="Bahati"/>
    <s v="Kiangai"/>
    <s v="Shalom"/>
    <x v="7"/>
    <s v="Peter Kamau Macharia"/>
    <s v="Peter Macharia"/>
    <s v="711617332"/>
    <s v="Informal Business"/>
    <s v="MKD"/>
    <s v="Masonry"/>
    <s v="19/06/2019"/>
  </r>
  <r>
    <s v="VPA6"/>
    <x v="1632"/>
    <x v="1"/>
    <s v=""/>
    <s v="11th May,2019"/>
    <d v="2019-05-11T00:00:00"/>
    <s v="1st June,2019"/>
    <d v="2019-06-01T00:00:00"/>
    <s v="Muthiora Jane Wanjiru"/>
    <s v="Female"/>
    <s v="99999"/>
    <s v="0722995344"/>
    <s v="722995344"/>
    <s v=""/>
    <s v="722729982"/>
    <n v="36.654609000000001"/>
    <n v="-1.280116"/>
    <s v="Kiambu"/>
    <s v="Kikuyu"/>
    <s v="Karai"/>
    <s v="Gikambura"/>
    <x v="1"/>
    <s v="Wonderflame Biogas Contractors"/>
    <s v="Robert Kagwe"/>
    <s v="725352364"/>
    <s v="Informal Business"/>
    <s v="KENBIM"/>
    <s v="Masonry"/>
    <s v="20/06/2019"/>
  </r>
  <r>
    <s v="VPA6"/>
    <x v="1633"/>
    <x v="1"/>
    <s v=""/>
    <s v="10th May,2019"/>
    <d v="2019-05-10T00:00:00"/>
    <s v="5th June,2019"/>
    <d v="2019-06-05T00:00:00"/>
    <s v="Muigai Joseph Muhia"/>
    <s v="Male"/>
    <s v="99999"/>
    <s v="254713482378"/>
    <s v="2.55E+11"/>
    <s v=""/>
    <s v="2.55E+11"/>
    <n v="36.849815999999997"/>
    <n v="-1.100687"/>
    <s v="Kiambu"/>
    <s v="Githunguri"/>
    <s v="Ngewa"/>
    <s v="Riagithu"/>
    <x v="1"/>
    <s v="Geoffrey Ndua Mbugua"/>
    <s v="Simon Mbocua"/>
    <s v="726764743"/>
    <s v="Informal Business"/>
    <s v="KENBIM"/>
    <s v="Masonry"/>
    <s v="20/06/2019"/>
  </r>
  <r>
    <s v="VPA6"/>
    <x v="1634"/>
    <x v="1"/>
    <s v=""/>
    <s v="1st May,2019"/>
    <d v="2019-05-01T00:00:00"/>
    <s v="27th May,2019"/>
    <d v="2019-05-27T00:00:00"/>
    <s v="Njoroge Anthony"/>
    <s v="Male"/>
    <s v="11880065"/>
    <s v="254722856270"/>
    <s v="2.55E+11"/>
    <s v=""/>
    <s v=""/>
    <n v="37.160601"/>
    <n v="-1.0096639999999999"/>
    <s v="Murang'a"/>
    <s v="Gatanga"/>
    <s v="Kandara"/>
    <s v="Kenyatta Farm"/>
    <x v="3"/>
    <s v="Geoffrey Ndua Mbugua"/>
    <s v="Simon Mbocua"/>
    <s v="726764743"/>
    <s v="Informal Business"/>
    <s v="KENBIM"/>
    <s v="Masonry"/>
    <s v="20/06/2019"/>
  </r>
  <r>
    <s v="VPA6"/>
    <x v="1635"/>
    <x v="1"/>
    <s v=""/>
    <s v="20th April,2019"/>
    <d v="2019-04-20T00:00:00"/>
    <s v="20th June,2019"/>
    <d v="2019-06-20T00:00:00"/>
    <s v="Mwangi Kamau Francis"/>
    <s v="Male"/>
    <s v="2267147"/>
    <s v="254724746087"/>
    <s v="2.55E+11"/>
    <s v=""/>
    <s v="2.55E+11"/>
    <n v="37.207236000000002"/>
    <n v="-0.54451899999999998"/>
    <s v="Kirinyaga"/>
    <s v="Sagana"/>
    <s v="Mukure"/>
    <s v="Kiburu"/>
    <x v="3"/>
    <s v="Nicholas Kimenyi"/>
    <s v="Nicholas Gichura Kimenyi"/>
    <s v=""/>
    <s v="Informal Business"/>
    <s v="MKD"/>
    <s v="Masonry"/>
    <s v="24/06/2019"/>
  </r>
  <r>
    <s v="VPA6"/>
    <x v="1636"/>
    <x v="1"/>
    <s v=""/>
    <s v="15th June,2019"/>
    <d v="2019-06-15T00:00:00"/>
    <s v="24th June,2019"/>
    <d v="2019-06-24T00:00:00"/>
    <s v="Onyambu Joanes Ombwori"/>
    <s v="Male"/>
    <s v="29297221"/>
    <s v="0722806110"/>
    <s v="722806110"/>
    <s v=""/>
    <s v="729560024"/>
    <n v="37.110078000000001"/>
    <n v="-1.292028"/>
    <s v="Machakos"/>
    <s v="Athi River"/>
    <s v="Muthuani"/>
    <s v="Muselele"/>
    <x v="1"/>
    <s v="Joram Gathogo Mutahi"/>
    <s v="Joram Gathogo Mutahi"/>
    <s v="723684776"/>
    <s v="Informal Business"/>
    <s v="KENBIM"/>
    <s v="Masonry"/>
    <s v="24/06/2019"/>
  </r>
  <r>
    <s v="VPA6"/>
    <x v="1637"/>
    <x v="1"/>
    <s v=""/>
    <s v="1st May,2019"/>
    <d v="2019-05-01T00:00:00"/>
    <s v="27th June,2019"/>
    <d v="2019-06-27T00:00:00"/>
    <s v="Njeru Karimi Lydia"/>
    <s v="Male"/>
    <s v="99999"/>
    <s v="254719357567"/>
    <s v="2.55E+11"/>
    <s v=""/>
    <s v="2.55E+11"/>
    <n v="37.524841000000002"/>
    <n v="-0.40612500000000001"/>
    <s v="Embu"/>
    <s v="Runyenjes"/>
    <s v="Kianjokoma"/>
    <s v="Kathande"/>
    <x v="1"/>
    <s v="Kensam Constructor"/>
    <s v="Samuel Mbugua"/>
    <s v="729308408"/>
    <s v="Informal Business"/>
    <s v="AKUT"/>
    <s v="Masonry"/>
    <s v="27/06/2019"/>
  </r>
  <r>
    <s v="VPA6"/>
    <x v="1638"/>
    <x v="1"/>
    <s v=""/>
    <s v="6th May,2019"/>
    <d v="2019-05-06T00:00:00"/>
    <s v="25th June,2019"/>
    <d v="2019-06-25T00:00:00"/>
    <s v="Gichira Githinji John"/>
    <s v="Male"/>
    <s v="99999"/>
    <s v="254722135519"/>
    <s v="2.55E+11"/>
    <s v=""/>
    <s v=""/>
    <n v="37.288029000000002"/>
    <n v="-0.59215700000000004"/>
    <s v="Kirinyaga"/>
    <s v="Kerugoya/Kutus"/>
    <s v="Kangai"/>
    <s v="Komboini"/>
    <x v="0"/>
    <s v="Jackson Maina"/>
    <s v="Jackson Maina"/>
    <s v="716343611"/>
    <s v="Informal Business"/>
    <s v="KENBIM"/>
    <s v="Masonry"/>
    <s v="28/06/2019"/>
  </r>
  <r>
    <s v="VPA6"/>
    <x v="1639"/>
    <x v="2"/>
    <s v="Non Compliant"/>
    <s v="11th April,2019"/>
    <d v="2019-04-11T00:00:00"/>
    <s v="11th May,2019"/>
    <d v="2019-05-11T00:00:00"/>
    <s v="Kariuki Mwangi James"/>
    <s v="Male"/>
    <s v="9124616"/>
    <s v="0720214641"/>
    <s v="720214641"/>
    <s v=""/>
    <s v="729045541"/>
    <n v="36.176152999999999"/>
    <n v="-0.179477"/>
    <s v="Nakuru"/>
    <s v="Bahati"/>
    <s v="Wendo"/>
    <s v="Wendo"/>
    <x v="2"/>
    <s v="Simon Kabucho"/>
    <s v="Simon Kabucho"/>
    <s v="726725953"/>
    <s v="Informal Business"/>
    <s v="MKD"/>
    <s v="Masonry"/>
    <s v="30/06/2019"/>
  </r>
  <r>
    <s v="VPA6"/>
    <x v="1640"/>
    <x v="1"/>
    <s v=""/>
    <s v="5th February,2019"/>
    <d v="2019-02-05T00:00:00"/>
    <s v="10th March,2019"/>
    <d v="2019-03-10T00:00:00"/>
    <s v="Kariuki Ann Wangui"/>
    <s v="Female"/>
    <s v="21221940"/>
    <s v="0721645557"/>
    <s v="721645557"/>
    <s v=""/>
    <s v=""/>
    <n v="36.460897000000003"/>
    <n v="-0.59217699999999995"/>
    <s v="Nyandarua"/>
    <s v="North Kinangop"/>
    <s v="Murungaru"/>
    <s v="Githunguri"/>
    <x v="0"/>
    <s v="James Kingori Chege"/>
    <s v="James King'ori Chege"/>
    <s v="724568559"/>
    <s v="Informal Business"/>
    <s v="KENBIM"/>
    <s v="Masonry"/>
    <s v="30/06/2019"/>
  </r>
  <r>
    <s v="VPA6"/>
    <x v="1641"/>
    <x v="1"/>
    <s v=""/>
    <s v="20th January,2019"/>
    <d v="2019-01-20T00:00:00"/>
    <s v="5th March,2019"/>
    <d v="2019-03-05T00:00:00"/>
    <s v="Wahome Gedion Kimanja"/>
    <s v="Female"/>
    <s v="99999"/>
    <s v="254718221233"/>
    <s v="2.55E+11"/>
    <s v=""/>
    <s v=""/>
    <n v="36.470525000000002"/>
    <n v="-0.57774700000000001"/>
    <s v="Nyandarua"/>
    <s v="North Kinangop"/>
    <s v="Murungaru"/>
    <s v="Githunguri"/>
    <x v="2"/>
    <s v="James Kingori Chege"/>
    <s v="James Kingori"/>
    <s v="724568559"/>
    <s v="Informal Business"/>
    <s v="KENBIM"/>
    <s v="Masonry"/>
    <s v="30/06/2019"/>
  </r>
  <r>
    <s v="VPA6"/>
    <x v="1642"/>
    <x v="1"/>
    <s v=""/>
    <s v="1st May,2019"/>
    <d v="2019-05-01T00:00:00"/>
    <s v="16th June,2019"/>
    <d v="2019-06-16T00:00:00"/>
    <s v="Philomena Lagat"/>
    <s v="Female"/>
    <s v="23410967"/>
    <s v="0710530505"/>
    <s v="710530505"/>
    <s v=""/>
    <s v="763530505"/>
    <n v="35.268712000000001"/>
    <n v="6.9605E-2"/>
    <s v="Nandi"/>
    <s v="Nandi Hills"/>
    <s v="Siret"/>
    <s v="Cheptabach"/>
    <x v="7"/>
    <s v="John Bett"/>
    <s v="Alice  Mutai"/>
    <s v=""/>
    <s v="Informal Business"/>
    <s v="MKD"/>
    <s v="Masonry"/>
    <s v="01/07/2019"/>
  </r>
  <r>
    <s v="VPA6"/>
    <x v="1643"/>
    <x v="1"/>
    <s v=""/>
    <s v="1st January,2019"/>
    <d v="2019-01-01T00:00:00"/>
    <s v="2nd April,2019"/>
    <d v="2019-04-02T00:00:00"/>
    <s v="Ngatia Mary Wambui"/>
    <s v="Female"/>
    <s v="99999"/>
    <s v="254721687744"/>
    <s v="2.55E+11"/>
    <s v=""/>
    <s v=""/>
    <n v="36.673518000000001"/>
    <n v="-1.4383919999999999"/>
    <s v="Kajiado"/>
    <s v="Kajiado North"/>
    <s v="Kiserian"/>
    <s v="Lewisa"/>
    <x v="1"/>
    <s v="Kensam Constructor"/>
    <s v="Null"/>
    <s v=""/>
    <s v="Informal Business"/>
    <s v="AKUT"/>
    <s v="Masonry"/>
    <s v="01/07/2019"/>
  </r>
  <r>
    <s v="VPA6"/>
    <x v="1644"/>
    <x v="1"/>
    <s v=""/>
    <s v="15th March,2019"/>
    <d v="2019-03-15T00:00:00"/>
    <s v="1st May,2019"/>
    <d v="2019-05-01T00:00:00"/>
    <s v="Martin Gisore Orangi"/>
    <s v="Male"/>
    <s v="1605070"/>
    <s v="0722272121"/>
    <s v="722272121"/>
    <s v=""/>
    <s v="715305388"/>
    <n v="35.024174000000002"/>
    <n v="-0.48107899999999998"/>
    <s v="Nyamira"/>
    <s v="Nyamira North"/>
    <s v="Borangi"/>
    <s v="Bonyengwe"/>
    <x v="0"/>
    <s v="George Otwori"/>
    <s v="George Otwori"/>
    <s v="710742379"/>
    <s v="Informal Business"/>
    <s v="MKD"/>
    <s v="Masonry"/>
    <s v="03/07/2019"/>
  </r>
  <r>
    <s v="VPA6"/>
    <x v="1645"/>
    <x v="1"/>
    <s v=""/>
    <s v="22nd January,2019"/>
    <d v="2019-01-22T00:00:00"/>
    <s v="4th April,2019"/>
    <d v="2019-04-04T00:00:00"/>
    <s v="Peter Abuya J"/>
    <s v="Male"/>
    <s v="413593"/>
    <s v="723620749"/>
    <s v="723620749"/>
    <s v=""/>
    <s v="723348112"/>
    <n v="34.743274"/>
    <n v="-0.57881000000000005"/>
    <s v="Kisii"/>
    <s v="Kisii South"/>
    <s v="Isantha"/>
    <s v="Isantha"/>
    <x v="1"/>
    <s v="Laban Okeyo"/>
    <s v="Peter O Ong'ai"/>
    <s v="718861708"/>
    <s v="Informal Business"/>
    <s v="KENBIM"/>
    <s v="Masonry"/>
    <s v="05/07/2019"/>
  </r>
  <r>
    <s v="VPA6"/>
    <x v="1646"/>
    <x v="1"/>
    <s v=""/>
    <s v="17th January,2019"/>
    <d v="2019-01-17T00:00:00"/>
    <s v="10th April,2019"/>
    <d v="2019-04-10T00:00:00"/>
    <s v="Kihingo Baptista"/>
    <s v="Male"/>
    <s v="99999"/>
    <s v="254722750846"/>
    <s v="2.55E+11"/>
    <s v=""/>
    <s v=""/>
    <n v="36.696444999999997"/>
    <n v="-1.391008"/>
    <s v="Kajiado"/>
    <s v="Kajiado North"/>
    <s v="Matasia"/>
    <s v="Matasia"/>
    <x v="1"/>
    <s v="Kensam Constructor"/>
    <s v="Null"/>
    <s v=""/>
    <s v="Informal Business"/>
    <s v="AKUT"/>
    <s v="Masonry"/>
    <s v="05/07/2019"/>
  </r>
  <r>
    <s v="VPA6"/>
    <x v="1647"/>
    <x v="2"/>
    <s v="Institutional Plant"/>
    <s v="20th June,2019"/>
    <d v="2019-06-20T00:00:00"/>
    <s v="4th July,2019"/>
    <d v="2019-07-04T00:00:00"/>
    <s v="Nairobi High School Tumaini"/>
    <s v="Institutional"/>
    <s v="99999"/>
    <s v="254700787462"/>
    <s v="2.55E+11"/>
    <s v=""/>
    <s v="2.55E+11"/>
    <n v="36.960645999999997"/>
    <n v="-1.2066680000000001"/>
    <s v="Kiambu"/>
    <s v="Ruiru"/>
    <s v="Ruiru"/>
    <s v="Mihoko"/>
    <x v="0"/>
    <s v="Joseph Muchirira Mugo"/>
    <s v="Joseph Muchirira Mugo"/>
    <s v="723483314"/>
    <s v="Informal Business"/>
    <s v="KENBIM"/>
    <s v="Masonry"/>
    <s v="06/07/2019"/>
  </r>
  <r>
    <s v="VPA6"/>
    <x v="1648"/>
    <x v="1"/>
    <s v=""/>
    <s v="1st January,2019"/>
    <d v="2019-01-01T00:00:00"/>
    <s v="20th June,2019"/>
    <d v="2019-06-20T00:00:00"/>
    <s v="Florence Koech"/>
    <s v="Female"/>
    <s v="8752535"/>
    <s v="0725043644"/>
    <s v="725043644"/>
    <s v=""/>
    <s v=""/>
    <n v="35.203449999999997"/>
    <n v="-0.34226299999999998"/>
    <s v="Kericho"/>
    <s v="Belgut"/>
    <s v="Kipkoiyan"/>
    <s v="Kiboe"/>
    <x v="3"/>
    <s v="Benjamin Kirui"/>
    <s v="Null"/>
    <s v=""/>
    <s v="Informal Business"/>
    <s v="MKD"/>
    <s v="Masonry"/>
    <s v="07/07/2019"/>
  </r>
  <r>
    <s v="VPA6"/>
    <x v="1649"/>
    <x v="1"/>
    <s v=""/>
    <s v="4th May,2019"/>
    <d v="2019-05-04T00:00:00"/>
    <s v="22nd June,2019"/>
    <d v="2019-06-22T00:00:00"/>
    <s v="Jedida Langat"/>
    <s v="Female"/>
    <s v="26150904"/>
    <s v="0722100994"/>
    <s v="722100994"/>
    <s v=""/>
    <s v="728513076"/>
    <n v="35.270367"/>
    <n v="-0.34583700000000001"/>
    <s v="Kericho"/>
    <s v="Ainamoi"/>
    <s v="Kipchimchim"/>
    <s v="Kipsotet"/>
    <x v="3"/>
    <s v="Benjamin Kirui"/>
    <s v="Benjamin Kirui"/>
    <s v="723474441"/>
    <s v="Informal Business"/>
    <s v="MKD"/>
    <s v="Masonry"/>
    <s v="07/07/2019"/>
  </r>
  <r>
    <s v="VPA6"/>
    <x v="1650"/>
    <x v="1"/>
    <s v=""/>
    <s v="27th August,2018"/>
    <d v="2018-08-27T00:00:00"/>
    <s v="18th April,2019"/>
    <d v="2019-04-18T00:00:00"/>
    <s v="Cherotich Rotich"/>
    <s v="Female"/>
    <s v="23994082"/>
    <s v="254707426500"/>
    <s v="2.55E+11"/>
    <s v=""/>
    <s v="2.55E+11"/>
    <n v="35.387228999999998"/>
    <n v="-0.142319"/>
    <s v="Kericho"/>
    <s v="Kipkelion West"/>
    <s v="Chilchilla"/>
    <s v="Kapngetuny"/>
    <x v="0"/>
    <s v="Benjamin Cheruiyot"/>
    <s v="Benjamin Cheruiyot"/>
    <s v="710651470"/>
    <s v="Informal Business"/>
    <s v="MKD"/>
    <s v="Masonry"/>
    <s v="07/07/2019"/>
  </r>
  <r>
    <s v="VPA6"/>
    <x v="1651"/>
    <x v="1"/>
    <s v=""/>
    <s v="1st May,2019"/>
    <d v="2019-05-01T00:00:00"/>
    <s v="26th June,2019"/>
    <d v="2019-06-26T00:00:00"/>
    <s v="Fred Memusi"/>
    <s v="Male"/>
    <s v="22916999"/>
    <s v="790910000"/>
    <s v="790910000"/>
    <s v=""/>
    <s v=""/>
    <n v="35.767406000000001"/>
    <n v="-1.094714"/>
    <s v="Narok"/>
    <s v="Narok North"/>
    <s v="Ngarata"/>
    <s v="Katakala"/>
    <x v="1"/>
    <s v="Philip Kiget"/>
    <s v="Null"/>
    <s v=""/>
    <s v="Informal Business"/>
    <s v="MKD"/>
    <s v="Masonry"/>
    <s v="07/07/2019"/>
  </r>
  <r>
    <s v="VPA6"/>
    <x v="1652"/>
    <x v="1"/>
    <s v=""/>
    <s v="12th May,2019"/>
    <d v="2019-05-12T00:00:00"/>
    <s v="1st July,2019"/>
    <d v="2019-07-01T00:00:00"/>
    <s v="Mandina Dionice Mulwa"/>
    <s v="Male"/>
    <s v="99999"/>
    <s v="254727443724"/>
    <s v="727443724"/>
    <s v=""/>
    <s v="721443429"/>
    <n v="37.391680000000001"/>
    <n v="-1.8188899999999999"/>
    <s v="Makueni"/>
    <s v="Kaiti"/>
    <s v="Kilungu"/>
    <s v="Ndeini"/>
    <x v="2"/>
    <s v="Paul K Musyoka"/>
    <s v="Paul K Musyoka"/>
    <s v="729331261"/>
    <s v="Informal Business"/>
    <s v="MKD"/>
    <s v="Masonry"/>
    <s v="08/07/2019"/>
  </r>
  <r>
    <s v="VPA6"/>
    <x v="1653"/>
    <x v="1"/>
    <s v=""/>
    <s v="3rd August,2018"/>
    <d v="2018-08-03T00:00:00"/>
    <s v="30th June,2019"/>
    <d v="2019-06-30T00:00:00"/>
    <s v="Martha Kirui Cherugut"/>
    <s v="Female"/>
    <s v="13035921"/>
    <s v="254741894766"/>
    <s v="2.55E+11"/>
    <s v=""/>
    <s v="2.55E+11"/>
    <n v="35.385533000000002"/>
    <n v="-0.12632699999999999"/>
    <s v="Kericho"/>
    <s v="Kipkelion West"/>
    <s v="Kipteris"/>
    <s v="Kipteres"/>
    <x v="7"/>
    <s v="Benjamin Birgen"/>
    <s v="Null"/>
    <s v=""/>
    <s v="Informal Business"/>
    <s v="MKD"/>
    <s v="Masonry"/>
    <s v="09/07/2019"/>
  </r>
  <r>
    <s v="VPA6"/>
    <x v="1654"/>
    <x v="1"/>
    <s v=""/>
    <s v="26th February,2019"/>
    <d v="2019-02-26T00:00:00"/>
    <s v="14th March,2019"/>
    <d v="2019-03-14T00:00:00"/>
    <s v="Njoroge Patrick Mburu"/>
    <s v="Male"/>
    <s v="3118794"/>
    <s v="0726313540"/>
    <s v="726313540"/>
    <s v=""/>
    <s v="707289785"/>
    <n v="36.774869000000002"/>
    <n v="-0.923207"/>
    <s v="Kiambu"/>
    <s v="Gatundu South"/>
    <s v="Karatu"/>
    <s v="Kuria"/>
    <x v="1"/>
    <s v="Kensam Constructor"/>
    <s v="Pius Wainaina"/>
    <s v="743066409"/>
    <s v="Informal Business"/>
    <s v="KENBIM"/>
    <s v="Masonry"/>
    <s v="09/07/2019"/>
  </r>
  <r>
    <s v="VPA6"/>
    <x v="1655"/>
    <x v="1"/>
    <s v=""/>
    <s v="8th May,2019"/>
    <d v="2019-05-08T00:00:00"/>
    <s v="25th May,2019"/>
    <d v="2019-05-25T00:00:00"/>
    <s v="Kinuthia Mary Nyambura"/>
    <s v="Female"/>
    <s v="5702201"/>
    <s v="254713046207"/>
    <s v="2.55E+11"/>
    <s v=""/>
    <s v=""/>
    <n v="36.785614000000002"/>
    <n v="-0.93879699999999999"/>
    <s v="Kiambu"/>
    <s v="Gatundu South"/>
    <s v="Karatu"/>
    <s v="Sununiki"/>
    <x v="1"/>
    <s v="Kensam Constructor"/>
    <s v="Pius Wainaina"/>
    <s v="743066409"/>
    <s v="Informal Business"/>
    <s v="KENBIM"/>
    <s v="Masonry"/>
    <s v="09/07/2019"/>
  </r>
  <r>
    <s v="VPA6"/>
    <x v="1656"/>
    <x v="1"/>
    <s v=""/>
    <s v="8th July,2019"/>
    <d v="2019-07-08T00:00:00"/>
    <s v="8th July,2019"/>
    <d v="2019-07-08T00:00:00"/>
    <s v="Mutuku Kevin Josphat"/>
    <s v="Male"/>
    <n v="99999"/>
    <s v="254725238432"/>
    <s v="2.55E+11"/>
    <s v=""/>
    <s v="2.55E+11"/>
    <n v="37.491332"/>
    <n v="-1.1577869999999999"/>
    <s v="Machakos"/>
    <s v="Yatta"/>
    <s v="Yatta"/>
    <s v="Kiniu"/>
    <x v="1"/>
    <s v="Peter Kiniu"/>
    <s v="Peter Kiniu"/>
    <s v="724261558"/>
    <s v="Informal Business"/>
    <s v="MKD"/>
    <s v="Masonry"/>
    <s v="11/07/2019"/>
  </r>
  <r>
    <s v="VPA6"/>
    <x v="1657"/>
    <x v="1"/>
    <s v=""/>
    <s v="5th June,2019"/>
    <d v="2019-06-05T00:00:00"/>
    <s v="25th June,2019"/>
    <d v="2019-06-25T00:00:00"/>
    <s v="Ruguru Charles Idah"/>
    <s v="Female"/>
    <s v="63001228"/>
    <s v="0724470235"/>
    <s v="724470235"/>
    <s v=""/>
    <s v="701300691"/>
    <n v="37.598793000000001"/>
    <n v="-0.221943"/>
    <s v="Tharaka-Nithi"/>
    <s v="Maara"/>
    <s v="Chogoria"/>
    <s v="Giachaguara"/>
    <x v="2"/>
    <s v="Gilbert Mugendi"/>
    <s v="Gilbert  Mugendi"/>
    <s v="720829834"/>
    <s v="Informal Business"/>
    <s v="KENBIM"/>
    <s v="Masonry"/>
    <s v="15/07/2019"/>
  </r>
  <r>
    <s v="VPA6"/>
    <x v="1658"/>
    <x v="0"/>
    <s v="Under Verification"/>
    <s v="8th July,2019"/>
    <d v="2019-07-08T00:00:00"/>
    <s v="8th July,2019"/>
    <d v="2019-07-08T00:00:00"/>
    <s v="Mucheke Salome Wairimu"/>
    <s v="Female"/>
    <s v="11128502"/>
    <s v="723923494"/>
    <s v="725666599"/>
    <s v=""/>
    <s v="723923494"/>
    <n v="36.892878000000003"/>
    <n v="-0.57771300000000003"/>
    <s v="Nyeri"/>
    <s v="Othaya"/>
    <s v="Othaya"/>
    <s v="Kariko"/>
    <x v="2"/>
    <s v="Simon Kuira"/>
    <s v="Simon Kuira"/>
    <s v="703796534"/>
    <s v="Informal Business"/>
    <s v="MKD"/>
    <s v="Masonry"/>
    <s v="16/07/2019"/>
  </r>
  <r>
    <s v="VPA6"/>
    <x v="1659"/>
    <x v="1"/>
    <s v=""/>
    <s v="15th July,2019"/>
    <d v="2019-07-15T00:00:00"/>
    <s v="15th July,2019"/>
    <d v="2019-07-15T00:00:00"/>
    <s v="Wachira Andrew Kibe"/>
    <s v="Male"/>
    <s v="1389719"/>
    <s v="0721659030"/>
    <s v="721659030"/>
    <s v=""/>
    <s v="722570414"/>
    <n v="36.893892000000001"/>
    <n v="-0.57755999999999996"/>
    <s v="Nyeri"/>
    <s v="Othaya"/>
    <s v="Othaya"/>
    <s v="Kariko"/>
    <x v="2"/>
    <s v="Simon Kuira"/>
    <s v="Simon Kuira"/>
    <s v="703796534"/>
    <s v="Informal Business"/>
    <s v="MKD"/>
    <s v="Masonry"/>
    <s v="16/07/2019"/>
  </r>
  <r>
    <s v="VPA6"/>
    <x v="1660"/>
    <x v="0"/>
    <s v="Non Compliant"/>
    <s v="16th July,2019"/>
    <d v="2019-07-16T00:00:00"/>
    <s v="16th July,2019"/>
    <d v="2019-07-16T00:00:00"/>
    <s v="Wachira Christina Gacambi"/>
    <s v="Female"/>
    <s v="5559062"/>
    <s v="721638300"/>
    <s v="721638300"/>
    <s v=""/>
    <s v="720139389"/>
    <n v="36.894736999999999"/>
    <n v="-0.57834300000000005"/>
    <s v="Nyeri"/>
    <s v="Othaya"/>
    <s v="Othaya"/>
    <s v="Kariko"/>
    <x v="2"/>
    <s v="Simon Kuira"/>
    <s v="Simon Kuira"/>
    <s v="703796534"/>
    <s v="Informal Business"/>
    <s v="MKD"/>
    <s v="Masonry"/>
    <s v="16/07/2019"/>
  </r>
  <r>
    <s v="VPA6"/>
    <x v="1661"/>
    <x v="0"/>
    <s v="Non Compliant"/>
    <s v="16th July,2019"/>
    <d v="2019-07-16T00:00:00"/>
    <s v="16th July,2019"/>
    <d v="2019-07-16T00:00:00"/>
    <s v="Kibera Haron Waruiru"/>
    <s v="Male"/>
    <s v="14688913"/>
    <s v="713311435"/>
    <s v="713311435"/>
    <s v=""/>
    <s v="737715245"/>
    <n v="36.905112000000003"/>
    <n v="-0.57986000000000004"/>
    <s v="Nyeri"/>
    <s v="Othaya"/>
    <s v="Othaya"/>
    <s v="Kagongo"/>
    <x v="2"/>
    <s v="Simon Kuira"/>
    <s v="Simon Kuira"/>
    <s v="703796534"/>
    <s v="Informal Business"/>
    <s v="MKD"/>
    <s v="Masonry"/>
    <s v="16/07/2019"/>
  </r>
  <r>
    <s v="VPA6"/>
    <x v="1662"/>
    <x v="0"/>
    <s v="Under Verification"/>
    <s v="16th July,2019"/>
    <d v="2019-07-16T00:00:00"/>
    <s v="16th July,2019"/>
    <d v="2019-07-16T00:00:00"/>
    <s v="Waruiru Florence Wanjiku"/>
    <s v="Female"/>
    <s v="1835102"/>
    <s v="727878806"/>
    <s v="723007387"/>
    <s v=""/>
    <s v="713311435"/>
    <n v="36.904122999999998"/>
    <n v="-0.57973799999999998"/>
    <s v="Nyeri"/>
    <s v="Othaya"/>
    <s v="Othaya"/>
    <s v="Kagongo"/>
    <x v="2"/>
    <s v="Simon Kuira"/>
    <s v="Simon Kuira"/>
    <s v="703796534"/>
    <s v="Informal Business"/>
    <s v="MKD"/>
    <s v="Masonry"/>
    <s v="16/07/2019"/>
  </r>
  <r>
    <s v="VPA6"/>
    <x v="1663"/>
    <x v="1"/>
    <s v=""/>
    <s v="6th May,2019"/>
    <d v="2019-05-06T00:00:00"/>
    <s v="17th July,2019"/>
    <d v="2019-07-17T00:00:00"/>
    <s v="Tanui Anthony K"/>
    <s v="Male"/>
    <s v="12345678"/>
    <s v="+254722396751"/>
    <s v="722396751"/>
    <s v=""/>
    <s v=""/>
    <n v="35.881270999999998"/>
    <n v="0.11854000000000001"/>
    <s v="Baringo"/>
    <s v="Mogotio"/>
    <s v="Emining"/>
    <s v="Tilatilie"/>
    <x v="0"/>
    <s v="Daniel Bartilol"/>
    <s v="Daniel Bartilol"/>
    <s v="724427455"/>
    <s v="Informal Business"/>
    <s v="MKD"/>
    <s v="Masonry"/>
    <s v="17/07/2019"/>
  </r>
  <r>
    <s v="VPA6"/>
    <x v="1664"/>
    <x v="1"/>
    <s v=""/>
    <s v="18th May,2019"/>
    <d v="2019-05-18T00:00:00"/>
    <s v="2nd July,2019"/>
    <d v="2019-07-02T00:00:00"/>
    <s v="Juma Lucy Wairimu"/>
    <s v="Female"/>
    <s v="99999"/>
    <s v="723803924"/>
    <s v="723803924"/>
    <s v=""/>
    <s v=""/>
    <n v="36.967092000000001"/>
    <n v="-0.66648399999999997"/>
    <s v="Murang'a"/>
    <s v="Mathioya"/>
    <s v="Mathioya"/>
    <s v="Mihuti"/>
    <x v="3"/>
    <s v="Francis Kamande"/>
    <s v="Francis Kamande"/>
    <s v="724394699"/>
    <s v="Informal Business"/>
    <s v="MKD"/>
    <s v="Masonry"/>
    <s v="18/07/2019"/>
  </r>
  <r>
    <s v="VPA6"/>
    <x v="1665"/>
    <x v="1"/>
    <s v=""/>
    <s v="10th May,2019"/>
    <d v="2019-05-10T00:00:00"/>
    <s v="23rd May,2019"/>
    <d v="2019-05-23T00:00:00"/>
    <s v="Mwago Arthur Kimani"/>
    <s v="Male"/>
    <s v="7216478"/>
    <s v="254729258388"/>
    <s v="2.55E+11"/>
    <s v=""/>
    <s v="2.55E+11"/>
    <n v="36.815072000000001"/>
    <n v="-0.89625999999999995"/>
    <s v="Kiambu"/>
    <s v="Gatundu North"/>
    <s v="Ndarugu"/>
    <s v="Gakoe"/>
    <x v="0"/>
    <s v="Eric Muthii Mugo"/>
    <s v="Null"/>
    <s v=""/>
    <s v="Informal Business"/>
    <s v="KENBIM"/>
    <s v="Masonry"/>
    <s v="22/07/2019"/>
  </r>
  <r>
    <s v="VPA6"/>
    <x v="1666"/>
    <x v="0"/>
    <s v="Under Verification"/>
    <s v="22nd June,2019"/>
    <d v="2019-06-22T00:00:00"/>
    <s v="23rd July,2019"/>
    <d v="2019-07-23T00:00:00"/>
    <s v="Gituto Francis Wandeto"/>
    <s v="Male"/>
    <s v="3129911"/>
    <s v="0722318590"/>
    <s v="722318590"/>
    <s v=""/>
    <s v="715437558"/>
    <n v="37.273521000000002"/>
    <n v="-0.43568899999999999"/>
    <s v="Kirinyaga"/>
    <s v="Kerugoya/Kutus"/>
    <s v="Mbeti"/>
    <s v="Kianjogu"/>
    <x v="2"/>
    <s v="Laban Mwaniki"/>
    <s v="Laban Mwaniki"/>
    <s v=""/>
    <s v="Informal Business"/>
    <s v="KENBIM"/>
    <s v="Masonry"/>
    <s v="24/07/2019"/>
  </r>
  <r>
    <s v="VPA6"/>
    <x v="1667"/>
    <x v="1"/>
    <s v=""/>
    <s v="23rd May,2019"/>
    <d v="2019-05-23T00:00:00"/>
    <s v="10th July,2019"/>
    <d v="2019-07-10T00:00:00"/>
    <s v="Kaari Kiruja Caroline"/>
    <s v="Female"/>
    <s v="255301"/>
    <s v="254722452677"/>
    <s v="722452677"/>
    <s v=""/>
    <s v="722452677"/>
    <n v="37.687851999999999"/>
    <n v="-0.239232"/>
    <s v="Tharaka-Nithi"/>
    <s v="Maara"/>
    <s v="Kariakomo"/>
    <s v="Ithai"/>
    <x v="2"/>
    <s v="Gilbert Mugendi"/>
    <s v="Gilbert Mugendi"/>
    <s v="720829834"/>
    <s v="Informal Business"/>
    <s v="MKD"/>
    <s v="Masonry"/>
    <s v="25/07/2019"/>
  </r>
  <r>
    <s v="VPA6"/>
    <x v="1668"/>
    <x v="1"/>
    <s v=""/>
    <s v="20th November,2018"/>
    <d v="2018-11-20T00:00:00"/>
    <s v="1st April,2019"/>
    <d v="2019-04-01T00:00:00"/>
    <s v="Joseph Odhiambo Owino"/>
    <s v="Male"/>
    <s v="21740823"/>
    <s v="722112219"/>
    <s v="722112219"/>
    <s v=""/>
    <s v="722112219"/>
    <n v="35.036917000000003"/>
    <n v="-0.14155499999999999"/>
    <s v="Kisumu"/>
    <s v="Nyando"/>
    <s v="Nyando"/>
    <s v="Ogwedhi"/>
    <x v="0"/>
    <s v="Laban Okeyo"/>
    <s v="Kbp Trainees"/>
    <s v="725138950"/>
    <s v="Informal Business"/>
    <s v="MKD"/>
    <s v="Masonry"/>
    <s v="25/07/2019"/>
  </r>
  <r>
    <s v="VPA6"/>
    <x v="1669"/>
    <x v="1"/>
    <s v=""/>
    <s v="29th June,2019"/>
    <d v="2019-06-29T00:00:00"/>
    <s v="27th July,2019"/>
    <d v="2019-07-27T00:00:00"/>
    <s v="Njihia James Mwangi"/>
    <s v="Male"/>
    <s v="2010048"/>
    <s v="254722309664"/>
    <s v="722309664"/>
    <s v=""/>
    <s v="722596970"/>
    <n v="36.932228000000002"/>
    <n v="-0.85712200000000005"/>
    <s v="Murang'a"/>
    <s v="Kandara"/>
    <s v="Mungaria"/>
    <s v="Kimatheri"/>
    <x v="3"/>
    <s v="Washington Mwangi"/>
    <s v="Washington Mwangi Muinuki"/>
    <s v="725344246"/>
    <s v="Informal Business"/>
    <s v="KENBIM"/>
    <s v="Masonry"/>
    <s v="30/07/2019"/>
  </r>
  <r>
    <s v="VPA6"/>
    <x v="1670"/>
    <x v="1"/>
    <s v=""/>
    <s v="29th April,2019"/>
    <d v="2019-04-29T00:00:00"/>
    <s v="10th June,2019"/>
    <d v="2019-06-10T00:00:00"/>
    <s v="Mwangi Josphat Maina"/>
    <s v="Male"/>
    <s v="99999"/>
    <s v="0727316079"/>
    <s v="727316079"/>
    <s v=""/>
    <s v="707513448"/>
    <n v="37.099088000000002"/>
    <n v="-0.75793600000000005"/>
    <s v="Murang'a"/>
    <s v="Kahuro"/>
    <s v="Gatundu"/>
    <s v="Muchunguca"/>
    <x v="0"/>
    <s v="Geoffrey Ndua Mbugua"/>
    <s v="Geoffrey Ndua"/>
    <s v="724608147"/>
    <s v="Informal Business"/>
    <s v="KENBIM"/>
    <s v="Masonry"/>
    <s v="30/07/2019"/>
  </r>
  <r>
    <s v="VPA6"/>
    <x v="1671"/>
    <x v="1"/>
    <s v=""/>
    <s v="15th July,2019"/>
    <d v="2019-07-15T00:00:00"/>
    <s v="27th July,2019"/>
    <d v="2019-07-27T00:00:00"/>
    <s v="Martha Ngure Ndinda"/>
    <s v="Female"/>
    <s v="2397262"/>
    <s v="254722955561"/>
    <s v="2.55E+11"/>
    <s v=""/>
    <s v=""/>
    <n v="36.148409999999998"/>
    <n v="-0.22425999999999999"/>
    <s v="Nakuru"/>
    <s v="Nakuru Town"/>
    <s v="Maili Sita"/>
    <s v="Kwa Amos"/>
    <x v="2"/>
    <s v="Peter Mutanga"/>
    <s v="Peter Mutang'a Goko"/>
    <s v="723421713"/>
    <s v="Informal Business"/>
    <s v="KENBIM"/>
    <s v="Masonry"/>
    <s v="30/07/2019"/>
  </r>
  <r>
    <s v="VPA6"/>
    <x v="1672"/>
    <x v="1"/>
    <s v=""/>
    <s v="26th April,2019"/>
    <d v="2019-04-26T00:00:00"/>
    <s v="26th July,2019"/>
    <d v="2019-07-26T00:00:00"/>
    <s v="Kabaya Charles Maina"/>
    <s v="Male"/>
    <s v="9717188"/>
    <s v="0721435407"/>
    <s v="721435407"/>
    <s v=""/>
    <s v="726971773"/>
    <n v="37.238196000000002"/>
    <n v="-0.55152599999999996"/>
    <s v="Kirinyaga"/>
    <s v="Sagana"/>
    <s v="Gitako"/>
    <s v="Baricho"/>
    <x v="3"/>
    <s v="Nicholas Kimenyi"/>
    <s v="Nicholas Gichura Kimenyi"/>
    <s v=""/>
    <s v="Informal Business"/>
    <s v="MKD"/>
    <s v="Masonry"/>
    <s v="31/07/2019"/>
  </r>
  <r>
    <s v="VPA6"/>
    <x v="1673"/>
    <x v="1"/>
    <s v=""/>
    <s v="15th February,2019"/>
    <d v="2019-02-15T00:00:00"/>
    <s v="6th April,2019"/>
    <d v="2019-04-06T00:00:00"/>
    <s v="Eliud Naftary Mwangi"/>
    <s v="Male"/>
    <s v="1012779"/>
    <s v="254722221901"/>
    <s v="2.55E+11"/>
    <s v=""/>
    <s v="2.55E+11"/>
    <n v="37.189706000000001"/>
    <n v="-0.57447000000000004"/>
    <s v="Kirinyaga"/>
    <s v="Sagana"/>
    <s v="Ndia"/>
    <s v="Nyamuge"/>
    <x v="1"/>
    <s v="Zablon Kimindio Kibara"/>
    <s v="Zablon Kimindo Kibara"/>
    <s v="726350010"/>
    <s v="Informal Business"/>
    <s v="MKD"/>
    <s v="Masonry"/>
    <s v="05/08/2019"/>
  </r>
  <r>
    <s v="VPA6"/>
    <x v="1674"/>
    <x v="1"/>
    <s v=""/>
    <s v="2nd July,2019"/>
    <d v="2019-07-02T00:00:00"/>
    <s v="4th August,2019"/>
    <d v="2019-08-04T00:00:00"/>
    <s v="Birgen Margaret"/>
    <s v="Female"/>
    <s v="28925956"/>
    <s v="0725271966"/>
    <s v="725271966"/>
    <s v=""/>
    <s v="733606473"/>
    <n v="35.150987999999998"/>
    <n v="0.3271"/>
    <s v="Nandi"/>
    <s v="Tinderet"/>
    <s v="Tebeson"/>
    <s v="Tebeson"/>
    <x v="3"/>
    <s v="John Bett"/>
    <s v="John Bett"/>
    <s v="727402779"/>
    <s v="Informal Business"/>
    <s v="MKD"/>
    <s v="Masonry"/>
    <s v="05/08/2019"/>
  </r>
  <r>
    <s v="VPA6"/>
    <x v="1675"/>
    <x v="1"/>
    <s v=""/>
    <s v="5th August,2019"/>
    <d v="2019-08-05T00:00:00"/>
    <s v="5th August,2019"/>
    <d v="2019-08-05T00:00:00"/>
    <s v="Kimani Stanley Kiaria"/>
    <s v="Male"/>
    <s v="795077"/>
    <s v="254720124276"/>
    <s v="2.55E+11"/>
    <s v=""/>
    <s v="2.55E+11"/>
    <n v="36.848424999999999"/>
    <n v="-0.95336799999999999"/>
    <s v="Kiambu"/>
    <s v="Gatundu South"/>
    <s v="Ruburi"/>
    <s v="Mbogoro"/>
    <x v="1"/>
    <s v="Maurice Kinuthia Wangui"/>
    <s v="Maurice Kinuthia Wangui"/>
    <s v="713376894"/>
    <s v="Informal Business"/>
    <s v="KENBIM"/>
    <s v="Masonry"/>
    <s v="05/08/2019"/>
  </r>
  <r>
    <s v="VPA6"/>
    <x v="1676"/>
    <x v="1"/>
    <s v=""/>
    <s v="23rd March,2019"/>
    <d v="2019-03-23T00:00:00"/>
    <s v="7th August,2019"/>
    <d v="2019-08-07T00:00:00"/>
    <s v="Alice Mutai Jeptoo"/>
    <s v="Female"/>
    <s v="28708535"/>
    <s v="254717898223"/>
    <s v="2.55E+11"/>
    <s v=""/>
    <s v="2.55E+11"/>
    <n v="35.283692000000002"/>
    <n v="6.3591999999999996E-2"/>
    <s v="Nandi"/>
    <s v="Tinderet"/>
    <s v="Songhor/Soba"/>
    <s v="Setek"/>
    <x v="7"/>
    <s v="Purity Chepkosgei"/>
    <s v="Purity Chepkosgei"/>
    <s v="712068557"/>
    <s v="Informal Business"/>
    <s v="MKD"/>
    <s v="Masonry"/>
    <s v="07/08/2019"/>
  </r>
  <r>
    <s v="VPA6"/>
    <x v="1677"/>
    <x v="0"/>
    <s v="Grievance"/>
    <s v="13th May,2019"/>
    <d v="2019-05-13T00:00:00"/>
    <s v="28th June,2019"/>
    <d v="2019-06-28T00:00:00"/>
    <s v="Lesinet Kennedy"/>
    <s v="Male"/>
    <s v="99999"/>
    <s v="728852515"/>
    <s v="2.55E+11"/>
    <s v=""/>
    <s v=""/>
    <n v="37.464167000000003"/>
    <n v="-2.919683"/>
    <s v="Kajiado"/>
    <s v="Loitokitok"/>
    <s v="Loitokitok"/>
    <s v="Rongai"/>
    <x v="0"/>
    <s v="Justus Inyasi Makipa"/>
    <s v="Justus Inyasi Makipa"/>
    <s v="726850906"/>
    <s v="Informal Business"/>
    <s v="KENBIM"/>
    <s v="Masonry"/>
    <s v="11/08/2019"/>
  </r>
  <r>
    <s v="VPA6"/>
    <x v="1678"/>
    <x v="1"/>
    <s v=""/>
    <s v="11th August,2019"/>
    <d v="2019-08-11T00:00:00"/>
    <s v="11th August,2019"/>
    <d v="2019-08-11T00:00:00"/>
    <s v="Mutava Cosmus Mutinda"/>
    <s v="Male"/>
    <s v="99999"/>
    <s v="254722713129"/>
    <s v="2.55E+11"/>
    <s v=""/>
    <s v="2.55E+11"/>
    <n v="37.626187000000002"/>
    <n v="-1.7823359999999999"/>
    <s v="Makueni"/>
    <s v="Mbooni"/>
    <s v="Mbimbini"/>
    <s v="Uviluni"/>
    <x v="1"/>
    <s v="John Chege Nyingi"/>
    <s v="John Chege Nyingi"/>
    <s v="723321416"/>
    <s v="Informal Business"/>
    <s v="KENBIM"/>
    <s v="Masonry"/>
    <s v="11/08/2019"/>
  </r>
  <r>
    <s v="VPA6"/>
    <x v="1679"/>
    <x v="0"/>
    <s v="Grievance"/>
    <s v="28th March,2019"/>
    <d v="2019-03-28T00:00:00"/>
    <s v="15th May,2019"/>
    <d v="2019-05-15T00:00:00"/>
    <s v="Kuruta Bernard"/>
    <s v="Male"/>
    <s v="99999"/>
    <s v="254727825935"/>
    <s v="2.55E+11"/>
    <s v=""/>
    <s v=""/>
    <n v="37.582841999999999"/>
    <n v="-2.9020250000000001"/>
    <s v="Kajiado"/>
    <s v="Loitokitok"/>
    <s v="Loitokitok"/>
    <s v="Inkisanjani"/>
    <x v="1"/>
    <s v="Justus Inyasi Makipa"/>
    <s v="Justus Inyasi Makipa"/>
    <s v="726850906"/>
    <s v="Informal Business"/>
    <s v="KENBIM"/>
    <s v="Masonry"/>
    <s v="12/08/2019"/>
  </r>
  <r>
    <s v="VPA6"/>
    <x v="1680"/>
    <x v="1"/>
    <s v=""/>
    <s v="12th August,2019"/>
    <d v="2019-08-12T00:00:00"/>
    <s v="12th August,2019"/>
    <d v="2019-08-12T00:00:00"/>
    <s v="Kamau David"/>
    <s v="Male"/>
    <s v="32003071"/>
    <s v="254722464152"/>
    <s v="2.55E+11"/>
    <s v=""/>
    <s v=""/>
    <n v="37.043734999999998"/>
    <n v="-1.03894"/>
    <s v="Kiambu"/>
    <s v="Thika West"/>
    <s v="Thika"/>
    <s v="Ngoigwa"/>
    <x v="1"/>
    <s v="Maurice Kinuthia Wangui"/>
    <s v="Maurice Kinuthia Wangui"/>
    <s v="713376894"/>
    <s v="Informal Business"/>
    <s v="KENBIM"/>
    <s v="Masonry"/>
    <s v="12/08/2019"/>
  </r>
  <r>
    <s v="VPA6"/>
    <x v="1681"/>
    <x v="1"/>
    <s v=""/>
    <s v="14th July,2019"/>
    <d v="2019-07-14T00:00:00"/>
    <s v="27th July,2019"/>
    <d v="2019-07-27T00:00:00"/>
    <s v="Gachiengo Dancan"/>
    <s v="Male"/>
    <s v="99999"/>
    <s v="254721751600"/>
    <s v="2.55E+11"/>
    <s v=""/>
    <s v=""/>
    <n v="36.841819000000001"/>
    <n v="-1.157713"/>
    <s v="Kiambu"/>
    <s v="Kiambu"/>
    <s v="Riabai"/>
    <s v="Raibai"/>
    <x v="1"/>
    <s v="Geoffrey Ndua Mbugua"/>
    <s v="Simon Mbocua"/>
    <s v="7267647443"/>
    <s v="Informal Business"/>
    <s v="KENBIM"/>
    <s v="Masonry"/>
    <s v="12/08/2019"/>
  </r>
  <r>
    <s v="VPA6"/>
    <x v="1682"/>
    <x v="1"/>
    <s v=""/>
    <s v="13th July,2019"/>
    <d v="2019-07-13T00:00:00"/>
    <s v="25th July,2019"/>
    <d v="2019-07-25T00:00:00"/>
    <s v="Thiga Joseph Mburu"/>
    <s v="Female"/>
    <s v="30014560"/>
    <s v="254722883762"/>
    <s v="2.55E+11"/>
    <s v=""/>
    <s v="2.55E+11"/>
    <n v="36.674084000000001"/>
    <n v="-1.2025239999999999"/>
    <s v="Kiambu"/>
    <s v="Kikuyu"/>
    <s v="Muguga"/>
    <s v="Universal"/>
    <x v="2"/>
    <s v="Blue Frame"/>
    <s v="Willy Kauni"/>
    <s v="726841650"/>
    <s v="Informal Business"/>
    <s v="MKD"/>
    <s v="Masonry"/>
    <s v="12/08/2019"/>
  </r>
  <r>
    <s v="VPA6"/>
    <x v="1683"/>
    <x v="1"/>
    <s v=""/>
    <s v="14th July,2019"/>
    <d v="2019-07-14T00:00:00"/>
    <s v="8th August,2019"/>
    <d v="2019-08-08T00:00:00"/>
    <s v="Agatha Kiilu"/>
    <s v="Female"/>
    <s v="99999"/>
    <s v="719534703"/>
    <s v="719534703"/>
    <s v=""/>
    <s v=""/>
    <n v="37.117274000000002"/>
    <n v="-2.065226"/>
    <s v="Kajiado"/>
    <s v="Kajiado East"/>
    <s v="Mashuuru"/>
    <s v="Entepesi"/>
    <x v="2"/>
    <s v="Mulonzya Mwanthi"/>
    <s v="Emmanuel Mulonzya Kitui"/>
    <s v="714999851"/>
    <s v="Informal Business"/>
    <s v="KENBIM"/>
    <s v="Masonry"/>
    <s v="13/08/2019"/>
  </r>
  <r>
    <s v="VPA6"/>
    <x v="8"/>
    <x v="0"/>
    <s v="Non Compliant"/>
    <s v="15th May,2019"/>
    <d v="2019-05-15T00:00:00"/>
    <s v="15th August,2019"/>
    <d v="2019-08-15T00:00:00"/>
    <s v="Githae Antony Munene."/>
    <s v="Male"/>
    <s v="99999"/>
    <s v="254722587108"/>
    <s v="2.55E+11"/>
    <s v=""/>
    <s v="2.55E+11"/>
    <n v="37.243440999999997"/>
    <n v="-0.57377800000000001"/>
    <s v="Kirinyaga"/>
    <s v="Sagana"/>
    <s v="Mwerua"/>
    <s v="Baricho"/>
    <x v="3"/>
    <s v="Nicholas Kimenyi"/>
    <s v="Nicholas Gichura Kimenyi"/>
    <s v=""/>
    <s v="Informal Business"/>
    <s v="MKD"/>
    <s v="Masonry"/>
    <s v="15/08/2019"/>
  </r>
  <r>
    <s v="VPA6"/>
    <x v="1684"/>
    <x v="1"/>
    <s v=""/>
    <s v="3rd June,2019"/>
    <d v="2019-06-03T00:00:00"/>
    <s v="27th July,2019"/>
    <d v="2019-07-27T00:00:00"/>
    <s v="Nganga John Kamau"/>
    <s v="Male"/>
    <s v="14727571"/>
    <s v="254728459369"/>
    <s v="728459369"/>
    <s v=""/>
    <s v="715062059"/>
    <n v="36.937710000000003"/>
    <n v="-0.85046699999999997"/>
    <s v="Murang'a"/>
    <s v="Kandara"/>
    <s v="Kandara"/>
    <s v="Mukangu"/>
    <x v="1"/>
    <s v="Washington Mwangi"/>
    <s v="Washington Mwangi Muinuki"/>
    <s v="725344246"/>
    <s v="Informal Business"/>
    <s v="KENBIM"/>
    <s v="Masonry"/>
    <s v="16/08/2019"/>
  </r>
  <r>
    <s v="VPA6"/>
    <x v="1685"/>
    <x v="1"/>
    <s v=""/>
    <s v="16th May,2019"/>
    <d v="2019-05-16T00:00:00"/>
    <s v="17th August,2019"/>
    <d v="2019-08-17T00:00:00"/>
    <s v="Rotich Simon"/>
    <s v="Male"/>
    <s v="24141987"/>
    <s v="254720469425"/>
    <s v="720469425"/>
    <s v=""/>
    <s v=""/>
    <n v="35.186366"/>
    <n v="-0.544516"/>
    <s v="Kericho"/>
    <s v="Bureti"/>
    <s v="Kusumek"/>
    <s v="Kapsenetwet"/>
    <x v="15"/>
    <s v="Philip Kurgat"/>
    <s v="Kurgat"/>
    <s v="726616639"/>
    <s v="Informal Business"/>
    <s v="MKD"/>
    <s v="Masonry"/>
    <s v="17/08/2019"/>
  </r>
  <r>
    <s v="VPA6"/>
    <x v="1686"/>
    <x v="1"/>
    <s v=""/>
    <s v="29th July,2019"/>
    <d v="2019-07-29T00:00:00"/>
    <s v="8th August,2019"/>
    <d v="2019-08-08T00:00:00"/>
    <s v="Gachumi Virginia Wanjiru"/>
    <s v="Female"/>
    <s v="4326723"/>
    <s v="254713870384"/>
    <s v="2.55E+11"/>
    <s v=""/>
    <s v="2.55E+11"/>
    <n v="36.818570000000001"/>
    <n v="-0.98091300000000003"/>
    <s v="Kiambu"/>
    <s v="Gatundu South"/>
    <s v="Gatundu"/>
    <s v="Gatahi"/>
    <x v="2"/>
    <s v="Geoffrey K Gitau"/>
    <s v="Geoffrey K Gitau"/>
    <s v="714881763"/>
    <s v="Informal Business"/>
    <s v="KENBIM"/>
    <s v="Masonry"/>
    <s v="17/08/2019"/>
  </r>
  <r>
    <s v="VPA6"/>
    <x v="1687"/>
    <x v="1"/>
    <s v=""/>
    <s v="17th July,2019"/>
    <d v="2019-07-17T00:00:00"/>
    <s v="17th August,2019"/>
    <d v="2019-08-17T00:00:00"/>
    <s v="Muthii Catherine Wanjira"/>
    <s v="Female"/>
    <s v="99999"/>
    <s v="722478129"/>
    <s v="2.55E+11"/>
    <s v=""/>
    <s v=""/>
    <n v="37.244067000000001"/>
    <n v="-0.51484200000000002"/>
    <s v="Kirinyaga"/>
    <s v="Kerugoya/Kutus"/>
    <s v="Mutira South"/>
    <s v="Giagitogo"/>
    <x v="3"/>
    <s v="Eric Muthii Mugo"/>
    <s v="Eric Muthii Mugo"/>
    <s v=""/>
    <s v="Informal Business"/>
    <s v="KENBIM"/>
    <s v="Masonry"/>
    <s v="17/08/2019"/>
  </r>
  <r>
    <s v="VPA6"/>
    <x v="1688"/>
    <x v="1"/>
    <s v=""/>
    <s v="8th July,2019"/>
    <d v="2019-07-08T00:00:00"/>
    <s v="19th August,2019"/>
    <d v="2019-08-19T00:00:00"/>
    <s v="Korir Joseph"/>
    <s v="Male"/>
    <s v="14692511"/>
    <s v="254725264405"/>
    <s v="2.55E+11"/>
    <s v=""/>
    <s v="2.55E+11"/>
    <n v="35.146991999999997"/>
    <n v="0.15583"/>
    <s v="Nandi"/>
    <s v="Nandi Central"/>
    <s v="Kipsigak"/>
    <s v="Kerugo"/>
    <x v="2"/>
    <s v="John Bett"/>
    <s v="John Bett"/>
    <s v="727402779"/>
    <s v="Informal Business"/>
    <s v="MKD"/>
    <s v="Masonry"/>
    <s v="19/08/2019"/>
  </r>
  <r>
    <s v="VPA6"/>
    <x v="1689"/>
    <x v="1"/>
    <s v=""/>
    <s v="20th May,2019"/>
    <d v="2019-05-20T00:00:00"/>
    <s v="21st August,2019"/>
    <d v="2019-08-21T00:00:00"/>
    <s v="Mcharo Darius Mwashigadi"/>
    <s v="Male"/>
    <s v="5809635"/>
    <s v="254722684747"/>
    <s v="2.55E+11"/>
    <s v=""/>
    <s v="2.55E+11"/>
    <n v="38.318243000000002"/>
    <n v="-3.4944600000000001"/>
    <s v="Taita/Taveta"/>
    <s v="Mwatate"/>
    <s v="Mwachabo"/>
    <s v="Kighala"/>
    <x v="2"/>
    <s v="Stephen Nyange"/>
    <s v="Stephen Nyange"/>
    <s v="254710865305"/>
    <s v="Informal Business"/>
    <s v="KENBIM"/>
    <s v="Masonry"/>
    <s v="22/08/2019"/>
  </r>
  <r>
    <s v="VPA6"/>
    <x v="1690"/>
    <x v="1"/>
    <s v=""/>
    <s v="21st June,2019"/>
    <d v="2019-06-21T00:00:00"/>
    <s v="21st August,2019"/>
    <d v="2019-08-21T00:00:00"/>
    <s v="Mwakishiki Mercy Sanguli"/>
    <s v="Female"/>
    <s v="10843691"/>
    <s v="254723437699"/>
    <s v="2.55E+11"/>
    <s v=""/>
    <s v=""/>
    <n v="38.563043"/>
    <n v="-3.392792"/>
    <s v="Taita/Taveta"/>
    <s v="Mwatate"/>
    <s v="Kidaya Ngerenyi"/>
    <s v="Solome"/>
    <x v="3"/>
    <s v="Stephen Nyange"/>
    <s v="Stephen Nyange"/>
    <s v="710865305"/>
    <s v="Informal Business"/>
    <s v="KENBIM"/>
    <s v="Masonry"/>
    <s v="22/08/2019"/>
  </r>
  <r>
    <s v="VPA6"/>
    <x v="1691"/>
    <x v="1"/>
    <s v=""/>
    <s v="21st June,2019"/>
    <d v="2019-06-21T00:00:00"/>
    <s v="21st August,2019"/>
    <d v="2019-08-21T00:00:00"/>
    <s v="Kaguchi James Mwangi"/>
    <s v="Male"/>
    <s v="99999"/>
    <s v="254727487412"/>
    <s v="2.55E+11"/>
    <s v=""/>
    <s v="2.55E+11"/>
    <n v="37.228288999999997"/>
    <n v="-0.55464800000000003"/>
    <s v="Kirinyaga"/>
    <s v="Sagana"/>
    <s v="Mukure"/>
    <s v="Thiguku"/>
    <x v="3"/>
    <s v="Nicholas Kimenyi"/>
    <s v="Nicholas Gichura Kimenyi"/>
    <s v=""/>
    <s v="Informal Business"/>
    <s v="MKD"/>
    <s v="Masonry"/>
    <s v="22/08/2019"/>
  </r>
  <r>
    <s v="VPA6"/>
    <x v="1692"/>
    <x v="1"/>
    <s v=""/>
    <s v="21st June,2019"/>
    <d v="2019-06-21T00:00:00"/>
    <s v="21st August,2019"/>
    <d v="2019-08-21T00:00:00"/>
    <s v="Gichira Harrison Mureithi"/>
    <s v="Male"/>
    <s v="231569"/>
    <s v="0728450107"/>
    <s v="728450107"/>
    <s v=""/>
    <s v="722284172"/>
    <n v="37.236545999999997"/>
    <n v="-0.57391199999999998"/>
    <s v="Kirinyaga"/>
    <s v="Sagana"/>
    <s v="Mwerua"/>
    <s v="Kibate"/>
    <x v="3"/>
    <s v="Nicholas Kimenyi"/>
    <s v="Nicholas Gichura Kimenyi"/>
    <s v=""/>
    <s v="Informal Business"/>
    <s v="MKD"/>
    <s v="Masonry"/>
    <s v="22/08/2019"/>
  </r>
  <r>
    <s v="VPA6"/>
    <x v="1693"/>
    <x v="1"/>
    <s v=""/>
    <s v="2nd April,2019"/>
    <d v="2019-04-02T00:00:00"/>
    <s v="20th July,2019"/>
    <d v="2019-07-20T00:00:00"/>
    <s v="Siongok Elizabeth Cherop"/>
    <s v="Female"/>
    <s v="7627188"/>
    <s v="254723901539"/>
    <s v="2.55E+11"/>
    <s v=""/>
    <s v=""/>
    <n v="35.388944000000002"/>
    <n v="-0.13242100000000001"/>
    <s v="Kericho"/>
    <s v="Kipkelion West"/>
    <s v="Kipteris"/>
    <s v="Kimugul"/>
    <x v="7"/>
    <s v="Benjamin Cheruiyot"/>
    <s v="Null"/>
    <s v=""/>
    <s v="Informal Business"/>
    <s v="MKD"/>
    <s v="Masonry"/>
    <s v="23/08/2019"/>
  </r>
  <r>
    <s v="VPA6"/>
    <x v="1694"/>
    <x v="1"/>
    <s v=""/>
    <s v="30th November,2018"/>
    <d v="2018-11-30T00:00:00"/>
    <s v="15th June,2019"/>
    <d v="2019-06-15T00:00:00"/>
    <s v="Leah Sigei Cherotich"/>
    <s v="Female"/>
    <s v="21209795"/>
    <s v="254796257733"/>
    <s v="2.55E+11"/>
    <s v=""/>
    <s v=""/>
    <n v="35.385299000000003"/>
    <n v="-0.13595599999999999"/>
    <s v="Kericho"/>
    <s v="Kipkelion West"/>
    <s v="Kipteris"/>
    <s v="Kabngetuny"/>
    <x v="7"/>
    <s v="Benard Kirui"/>
    <s v="Benard Kirui"/>
    <s v=""/>
    <s v="Informal Business"/>
    <s v="MKD"/>
    <s v="Masonry"/>
    <s v="23/08/2019"/>
  </r>
  <r>
    <s v="VPA6"/>
    <x v="1695"/>
    <x v="1"/>
    <s v=""/>
    <s v="28th August,2018"/>
    <d v="2018-08-28T00:00:00"/>
    <s v="25th July,2019"/>
    <d v="2019-07-25T00:00:00"/>
    <s v="Chelangat Mirriam"/>
    <s v="Female"/>
    <s v="20352620"/>
    <s v="254708009002"/>
    <s v="2.55E+11"/>
    <s v=""/>
    <s v="2.55E+11"/>
    <n v="35.387787000000003"/>
    <n v="-0.11973399999999999"/>
    <s v="Kericho"/>
    <s v="Kipkelion West"/>
    <s v="Kipteris"/>
    <s v="Kimugul"/>
    <x v="7"/>
    <s v="Geoffrey  Chumba"/>
    <s v="Geoffrey Chumba"/>
    <s v="727673784"/>
    <s v="Informal Business"/>
    <s v="MKD"/>
    <s v="Masonry"/>
    <s v="24/08/2019"/>
  </r>
  <r>
    <s v="VPA6"/>
    <x v="1696"/>
    <x v="1"/>
    <s v=""/>
    <s v="24th March,2019"/>
    <d v="2019-03-24T00:00:00"/>
    <s v="10th August,2019"/>
    <d v="2019-08-10T00:00:00"/>
    <s v="Chebet Mercy"/>
    <s v="Female"/>
    <s v="25990951"/>
    <s v="254727790108"/>
    <s v="2.55E+11"/>
    <s v=""/>
    <s v=""/>
    <n v="35.388261"/>
    <n v="-0.11945600000000001"/>
    <s v="Kericho"/>
    <s v="Kipkelion West"/>
    <s v="Kipteris"/>
    <s v="Kimugul"/>
    <x v="7"/>
    <s v="Benjamin Cheruiyot"/>
    <s v="Benjamin Cheruiyot"/>
    <s v="710651470"/>
    <s v="Informal Business"/>
    <s v="MKD"/>
    <s v="Masonry"/>
    <s v="24/08/2019"/>
  </r>
  <r>
    <s v="VPA6"/>
    <x v="1697"/>
    <x v="1"/>
    <s v=""/>
    <s v="23rd August,2018"/>
    <d v="2018-08-23T00:00:00"/>
    <s v="22nd June,2019"/>
    <d v="2019-06-22T00:00:00"/>
    <s v="Cherotich Bensive"/>
    <s v="Female"/>
    <s v="32508032"/>
    <s v="254726962798"/>
    <s v="2.55E+11"/>
    <s v=""/>
    <s v=""/>
    <n v="35.379688000000002"/>
    <n v="-0.14979200000000001"/>
    <s v="Kericho"/>
    <s v="Kipkelion West"/>
    <s v="Kipteris"/>
    <s v="Kolonget"/>
    <x v="7"/>
    <s v="Geoffrey  Chumba"/>
    <s v="Geoffrey Chumba"/>
    <s v="727673784"/>
    <s v="Informal Business"/>
    <s v="MKD"/>
    <s v="Masonry"/>
    <s v="24/08/2019"/>
  </r>
  <r>
    <s v="VPA6"/>
    <x v="1698"/>
    <x v="1"/>
    <s v=""/>
    <s v="21st August,2018"/>
    <d v="2018-08-21T00:00:00"/>
    <s v="3rd May,2019"/>
    <d v="2019-05-03T00:00:00"/>
    <s v="Rono Sarah Chepngeno"/>
    <s v="Female"/>
    <s v="1771510"/>
    <s v="254729678731"/>
    <s v="2.55E+11"/>
    <s v=""/>
    <s v=""/>
    <n v="35.379505000000002"/>
    <n v="-0.149508"/>
    <s v="Kericho"/>
    <s v="Kipkelion West"/>
    <s v="Kipteris"/>
    <s v="Kolonget"/>
    <x v="7"/>
    <s v="Geoffrey  Chumba"/>
    <s v="Null"/>
    <s v=""/>
    <s v="Informal Business"/>
    <s v="MKD"/>
    <s v="Masonry"/>
    <s v="25/08/2019"/>
  </r>
  <r>
    <s v="VPA6"/>
    <x v="1699"/>
    <x v="0"/>
    <s v="Non Compliant"/>
    <s v="20th April,2019"/>
    <d v="2019-04-20T00:00:00"/>
    <s v="24th September,2019"/>
    <d v="2019-09-24T00:00:00"/>
    <s v="Chemaiyo Magdaline"/>
    <s v="Male"/>
    <s v="10445404"/>
    <s v="254729333034"/>
    <s v="2.55E+11"/>
    <s v=""/>
    <s v="2.55E+11"/>
    <n v="35.266446999999999"/>
    <n v="6.9355E-2"/>
    <s v="Nandi"/>
    <s v="Tinderet"/>
    <s v="Chepkunyuk"/>
    <s v="Cheptabach"/>
    <x v="7"/>
    <s v="Simion Kiprop"/>
    <s v="Luke Kirwa"/>
    <s v=""/>
    <s v="Informal Business"/>
    <s v="MKD"/>
    <s v="Masonry"/>
    <s v="28/09/2019"/>
  </r>
  <r>
    <s v="VPA6"/>
    <x v="1700"/>
    <x v="1"/>
    <s v=""/>
    <s v="20th May,2019"/>
    <d v="2019-05-20T00:00:00"/>
    <s v="25th August,2019"/>
    <d v="2019-08-25T00:00:00"/>
    <s v="Kamintho Leah"/>
    <s v="Female"/>
    <s v="9159129"/>
    <s v="254729553105"/>
    <s v="2.55E+11"/>
    <s v=""/>
    <s v="2.55E+11"/>
    <n v="35.282685000000001"/>
    <n v="6.5242999999999995E-2"/>
    <s v="Nandi"/>
    <s v="Tinderet"/>
    <s v="Kabirer"/>
    <s v="Setek"/>
    <x v="7"/>
    <s v="John Bett"/>
    <s v="John Bett"/>
    <s v="727402779"/>
    <s v="Informal Business"/>
    <s v="MKD"/>
    <s v="Masonry"/>
    <s v="25/08/2019"/>
  </r>
  <r>
    <s v="VPA6"/>
    <x v="1701"/>
    <x v="1"/>
    <s v=""/>
    <s v="22nd July,2019"/>
    <d v="2019-07-22T00:00:00"/>
    <s v="22nd August,2019"/>
    <d v="2019-08-22T00:00:00"/>
    <s v="Muriithi Jeniffer Waitthira"/>
    <s v="Male"/>
    <s v="99999"/>
    <s v="713984689"/>
    <s v="713984689"/>
    <s v=""/>
    <s v=""/>
    <n v="37.469172999999998"/>
    <n v="-0.47521000000000002"/>
    <s v="Embu"/>
    <s v="Manyatta"/>
    <s v="Mutunduri"/>
    <s v="Rianjagi"/>
    <x v="2"/>
    <s v="Peter Kivuti"/>
    <s v="Peter Kivuti"/>
    <s v=""/>
    <s v="Informal Business"/>
    <s v="KENBIM"/>
    <s v="Masonry"/>
    <s v="27/08/2019"/>
  </r>
  <r>
    <s v="VPA6"/>
    <x v="1702"/>
    <x v="1"/>
    <s v=""/>
    <s v="13th March,2019"/>
    <d v="2019-03-13T00:00:00"/>
    <s v="4th July,2019"/>
    <d v="2019-07-04T00:00:00"/>
    <s v="Kogo Sarah Chesang"/>
    <s v="Female"/>
    <s v="20223079"/>
    <s v="0799744899"/>
    <s v="799744899"/>
    <s v=""/>
    <s v=""/>
    <n v="35.385114999999999"/>
    <n v="-0.13960800000000001"/>
    <s v="Kericho"/>
    <s v="Kipkelion West"/>
    <s v="Kipteris"/>
    <s v="Kabngetuny"/>
    <x v="7"/>
    <s v="Geoffrey  Chumba"/>
    <s v="Null"/>
    <s v=""/>
    <s v="Informal Business"/>
    <s v="MKD"/>
    <s v="Masonry"/>
    <s v="27/08/2019"/>
  </r>
  <r>
    <s v="VPA6"/>
    <x v="1703"/>
    <x v="1"/>
    <s v=""/>
    <s v="25th December,2018"/>
    <d v="2018-12-25T00:00:00"/>
    <s v="3rd August,2019"/>
    <d v="2019-08-03T00:00:00"/>
    <s v="Everline Chepngetich"/>
    <s v="Female"/>
    <s v="21454227"/>
    <s v="254715859421"/>
    <s v="715859421"/>
    <s v=""/>
    <s v=""/>
    <n v="35.383282000000001"/>
    <n v="-0.10899300000000001"/>
    <s v="Kericho"/>
    <s v="Kipkelion West"/>
    <s v="Kipteris"/>
    <s v="Korosyot"/>
    <x v="7"/>
    <s v="Aron Cheruiyot"/>
    <s v="Aaron Cheruiyot"/>
    <s v="728771116"/>
    <s v="Informal Business"/>
    <s v="MKD"/>
    <s v="Masonry"/>
    <s v="27/08/2019"/>
  </r>
  <r>
    <s v="VPA6"/>
    <x v="1704"/>
    <x v="1"/>
    <s v=""/>
    <s v="22nd January,2019"/>
    <d v="2019-01-22T00:00:00"/>
    <s v="18th July,2019"/>
    <d v="2019-07-18T00:00:00"/>
    <s v="Martha Bor"/>
    <s v="Female"/>
    <s v="4753774"/>
    <s v="254715984853"/>
    <s v="2.55E+11"/>
    <s v=""/>
    <s v=""/>
    <n v="35.384220999999997"/>
    <n v="-0.105557"/>
    <s v="Kericho"/>
    <s v="Kipkelion West"/>
    <s v="Kipteris"/>
    <s v="Korosyot"/>
    <x v="7"/>
    <s v="Aron Cheruiyot"/>
    <s v="Aaron Cheruiyot"/>
    <s v="728771116"/>
    <s v="Informal Business"/>
    <s v="MKD"/>
    <s v="Masonry"/>
    <s v="27/08/2019"/>
  </r>
  <r>
    <s v="VPA6"/>
    <x v="1705"/>
    <x v="2"/>
    <s v="Abandoned"/>
    <s v="23rd August,2018"/>
    <d v="2018-08-23T00:00:00"/>
    <s v="15th July,2019"/>
    <d v="2019-07-15T00:00:00"/>
    <s v="Sharon Chepkirui"/>
    <s v="Female"/>
    <s v="29915179"/>
    <s v="0715547805"/>
    <s v="715547805"/>
    <s v=""/>
    <s v=""/>
    <n v="35.380267000000003"/>
    <n v="-0.120501"/>
    <s v="Kericho"/>
    <s v="Kipkelion West"/>
    <s v="Kipteris"/>
    <s v="Magire"/>
    <x v="7"/>
    <s v="Aron Cheruiyot"/>
    <s v="Aron"/>
    <s v="728771116"/>
    <s v="Informal Business"/>
    <s v="MKD"/>
    <s v="Masonry"/>
    <s v="27/08/2019"/>
  </r>
  <r>
    <s v="VPA6"/>
    <x v="1706"/>
    <x v="0"/>
    <s v="Grievance"/>
    <s v="22nd December,2018"/>
    <d v="2018-12-22T00:00:00"/>
    <s v="30th May,2019"/>
    <d v="2019-05-30T00:00:00"/>
    <s v="Kirui Lily"/>
    <s v="Female"/>
    <s v="8602576"/>
    <s v="254708109080"/>
    <s v="2.55E+11"/>
    <s v=""/>
    <s v="2.55E+11"/>
    <n v="35.385911999999998"/>
    <n v="-0.10783"/>
    <s v="Kericho"/>
    <s v="Kipkelion West"/>
    <s v="Kipteris"/>
    <s v="Korosyot"/>
    <x v="7"/>
    <s v="Joyce Tonui"/>
    <s v="Null"/>
    <s v=""/>
    <s v="Informal Business"/>
    <s v="MKD"/>
    <s v="Masonry"/>
    <s v="27/08/2019"/>
  </r>
  <r>
    <s v="VPA6"/>
    <x v="1707"/>
    <x v="1"/>
    <s v=""/>
    <s v="29th March,2019"/>
    <d v="2019-03-29T00:00:00"/>
    <s v="24th August,2019"/>
    <d v="2019-08-24T00:00:00"/>
    <s v="Kalya Chelangat Ann"/>
    <s v="Female"/>
    <s v="20387238"/>
    <s v="254728723957"/>
    <s v="2.55E+11"/>
    <s v=""/>
    <s v=""/>
    <n v="35.383699"/>
    <n v="-0.112209"/>
    <s v="Kericho"/>
    <s v="Kipkelion West"/>
    <s v="Kipteris"/>
    <s v="Korosyot"/>
    <x v="7"/>
    <s v="Benjamin Cheruiyot"/>
    <s v="Null"/>
    <s v=""/>
    <s v="Informal Business"/>
    <s v="MKD"/>
    <s v="Masonry"/>
    <s v="27/08/2019"/>
  </r>
  <r>
    <s v="VPA6"/>
    <x v="1708"/>
    <x v="0"/>
    <s v="Grievance"/>
    <s v="24th January,2019"/>
    <d v="2019-01-24T00:00:00"/>
    <s v="29th June,2019"/>
    <d v="2019-06-29T00:00:00"/>
    <s v="Mosop Christine Chepkirui"/>
    <s v="Female"/>
    <s v="3866755"/>
    <s v="254712320247"/>
    <s v="2.55E+11"/>
    <s v=""/>
    <s v=""/>
    <n v="35.384301000000001"/>
    <n v="-0.10442800000000001"/>
    <s v="Kericho"/>
    <s v="Kipkelion West"/>
    <s v="Kipteris"/>
    <s v="Korosyot"/>
    <x v="7"/>
    <s v="Benjamin Cheruiyot"/>
    <s v="Benjamin Cheruiyot"/>
    <s v="710651470"/>
    <s v="Informal Business"/>
    <s v="MKD"/>
    <s v="Masonry"/>
    <s v="27/08/2019"/>
  </r>
  <r>
    <s v="VPA6"/>
    <x v="1709"/>
    <x v="1"/>
    <s v=""/>
    <s v="22nd October,2018"/>
    <d v="2018-10-22T00:00:00"/>
    <s v="14th May,2019"/>
    <d v="2019-05-14T00:00:00"/>
    <s v="Kikwai Sarah"/>
    <s v="Female"/>
    <s v="7626617"/>
    <s v="254796528482"/>
    <s v="2.55E+11"/>
    <s v=""/>
    <s v=""/>
    <n v="35.385655999999997"/>
    <n v="-0.114257"/>
    <s v="Kericho"/>
    <s v="Kipkelion West"/>
    <s v="Kipteris"/>
    <s v="Korosyot"/>
    <x v="7"/>
    <s v="Benjamin Cheruiyot"/>
    <s v="Null"/>
    <s v=""/>
    <s v="Informal Business"/>
    <s v="MKD"/>
    <s v="Masonry"/>
    <s v="27/08/2019"/>
  </r>
  <r>
    <s v="VPA6"/>
    <x v="1710"/>
    <x v="1"/>
    <s v=""/>
    <s v="22nd January,2019"/>
    <d v="2019-01-22T00:00:00"/>
    <s v="19th June,2019"/>
    <d v="2019-06-19T00:00:00"/>
    <s v="Maritim Lily"/>
    <s v="Female"/>
    <s v="22807332"/>
    <s v="254740687916"/>
    <s v="2.55E+11"/>
    <s v=""/>
    <s v=""/>
    <n v="35.387501"/>
    <n v="-0.10972"/>
    <s v="Kericho"/>
    <s v="Kipkelion West"/>
    <s v="Kipteris"/>
    <s v="Korosyot"/>
    <x v="7"/>
    <s v="Joyce Tonui"/>
    <s v="Null"/>
    <s v=""/>
    <s v="Informal Business"/>
    <s v="MKD"/>
    <s v="Masonry"/>
    <s v="27/08/2019"/>
  </r>
  <r>
    <s v="VPA6"/>
    <x v="1711"/>
    <x v="1"/>
    <s v=""/>
    <s v="2nd May,2018"/>
    <d v="2018-05-02T00:00:00"/>
    <s v="20th May,2019"/>
    <d v="2019-05-20T00:00:00"/>
    <s v="Kerubo Priscah"/>
    <s v="Female"/>
    <s v="26091451"/>
    <s v="254721218730"/>
    <s v="2.55E+11"/>
    <s v=""/>
    <s v=""/>
    <n v="35.384886999999999"/>
    <n v="-0.14030000000000001"/>
    <s v="Kericho"/>
    <s v="Kipkelion West"/>
    <s v="Kipteris"/>
    <s v="Kabngetuny"/>
    <x v="7"/>
    <s v="Geoffrey  Chumba"/>
    <s v="Null"/>
    <s v=""/>
    <s v="Informal Business"/>
    <s v="MKD"/>
    <s v="Masonry"/>
    <s v="27/08/2019"/>
  </r>
  <r>
    <s v="VPA6"/>
    <x v="1712"/>
    <x v="1"/>
    <s v=""/>
    <s v="20th August,2018"/>
    <d v="2018-08-20T00:00:00"/>
    <s v="10th June,2019"/>
    <d v="2019-06-10T00:00:00"/>
    <s v="Milgo Daniel"/>
    <s v="Male"/>
    <s v="13108969"/>
    <s v="254717907955"/>
    <s v="2.55E+11"/>
    <s v=""/>
    <s v=""/>
    <n v="35.383578999999997"/>
    <n v="-0.116019"/>
    <s v="Kericho"/>
    <s v="Kipkelion West"/>
    <s v="Kipteris"/>
    <s v="Korosyot"/>
    <x v="7"/>
    <s v="Aron Cheruiyot"/>
    <s v="Aron Cheruiyot"/>
    <s v="728771116"/>
    <s v="Informal Business"/>
    <s v="MKD"/>
    <s v="Masonry"/>
    <s v="27/08/2019"/>
  </r>
  <r>
    <s v="VPA6"/>
    <x v="1713"/>
    <x v="1"/>
    <s v=""/>
    <s v="25th November,2018"/>
    <d v="2018-11-25T00:00:00"/>
    <s v="12th May,2019"/>
    <d v="2019-05-12T00:00:00"/>
    <s v="Sigei Recho"/>
    <s v="Female"/>
    <s v="7626548"/>
    <s v="254710809910"/>
    <s v="2.55E+11"/>
    <s v=""/>
    <s v=""/>
    <n v="35.383443"/>
    <n v="-0.11101800000000001"/>
    <s v="Kericho"/>
    <s v="Kipkelion West"/>
    <s v="Kipteris"/>
    <s v="Korosyot"/>
    <x v="7"/>
    <s v="Agnes Koech"/>
    <s v="Null"/>
    <s v=""/>
    <s v="Informal Business"/>
    <s v="MKD"/>
    <s v="Masonry"/>
    <s v="27/08/2019"/>
  </r>
  <r>
    <s v="VPA6"/>
    <x v="1714"/>
    <x v="1"/>
    <s v=""/>
    <s v="28th June,2019"/>
    <d v="2019-06-28T00:00:00"/>
    <s v="31st July,2019"/>
    <d v="2019-07-31T00:00:00"/>
    <s v="Njuguna Mary Karimi"/>
    <s v="Female"/>
    <s v="99999"/>
    <s v="0721162640"/>
    <s v="721162640"/>
    <s v=""/>
    <s v="723715755"/>
    <n v="37.350186999999998"/>
    <n v="-0.48674400000000001"/>
    <s v="Kirinyaga"/>
    <s v="Kerugoya/Kutus"/>
    <s v="Baragwi"/>
    <s v="Kanyaga"/>
    <x v="0"/>
    <s v="Kensam Constructor"/>
    <s v="Samuel Mbugua"/>
    <s v=""/>
    <s v="Informal Business"/>
    <s v="KENBIM"/>
    <s v="Masonry"/>
    <s v="28/08/2019"/>
  </r>
  <r>
    <s v="VPA6"/>
    <x v="1715"/>
    <x v="1"/>
    <s v=""/>
    <s v="7th June,2019"/>
    <d v="2019-06-07T00:00:00"/>
    <s v="17th July,2019"/>
    <d v="2019-07-17T00:00:00"/>
    <s v="Veronica Chege"/>
    <s v="Male"/>
    <s v="479889"/>
    <s v="0721673189"/>
    <s v="721673189"/>
    <s v=""/>
    <s v="726324729"/>
    <n v="36.003354999999999"/>
    <n v="-0.44501299999999999"/>
    <s v="Nakuru"/>
    <s v="Njoro"/>
    <s v="Store Mbili"/>
    <s v="Ngoriga"/>
    <x v="0"/>
    <s v="Apollo Okinda"/>
    <s v="Apollo Okinda Owundo"/>
    <s v="723741826"/>
    <s v="Informal Business"/>
    <s v="MKD"/>
    <s v="Masonry"/>
    <s v="28/08/2019"/>
  </r>
  <r>
    <s v="VPA6"/>
    <x v="1716"/>
    <x v="1"/>
    <s v=""/>
    <s v="30th May,2019"/>
    <d v="2019-05-30T00:00:00"/>
    <s v="27th June,2019"/>
    <d v="2019-06-27T00:00:00"/>
    <s v="Humphrey Mbugua"/>
    <s v="Male"/>
    <s v="3317909"/>
    <s v="0722482991"/>
    <s v="722482991"/>
    <s v=""/>
    <s v=""/>
    <n v="36.259808"/>
    <n v="-0.25872299999999998"/>
    <s v="Nakuru"/>
    <s v="Gilgil"/>
    <s v="Dondori"/>
    <s v="Dondori"/>
    <x v="3"/>
    <s v="Simon Kabucho"/>
    <s v="Simon Kabucho"/>
    <s v="726725953"/>
    <s v="Informal Business"/>
    <s v="MKD"/>
    <s v="Masonry"/>
    <s v="29/08/2019"/>
  </r>
  <r>
    <s v="VPA6"/>
    <x v="1717"/>
    <x v="1"/>
    <s v=""/>
    <s v="31st August,2019"/>
    <d v="2019-08-31T00:00:00"/>
    <s v="31st August,2019"/>
    <d v="2019-08-31T00:00:00"/>
    <s v="Kamau Allan Ngure"/>
    <s v="Male"/>
    <s v="20858794"/>
    <s v="254792745591"/>
    <s v="2.55E+11"/>
    <s v=""/>
    <s v=""/>
    <n v="37.043776999999999"/>
    <n v="-1.0373870000000001"/>
    <s v="Kiambu"/>
    <s v="Thika West"/>
    <s v="Ngoigwa"/>
    <s v="Ngoigwa"/>
    <x v="1"/>
    <s v="Maurice Kinuthia Wangui"/>
    <s v="Maurice Kinuthia Wangui"/>
    <s v="713376874"/>
    <s v="Informal Business"/>
    <s v="KENBIM"/>
    <s v="Masonry"/>
    <s v="31/08/2019"/>
  </r>
  <r>
    <s v="VPA6"/>
    <x v="1718"/>
    <x v="1"/>
    <s v=""/>
    <s v="27th July,2019"/>
    <d v="2019-07-27T00:00:00"/>
    <s v="27th August,2019"/>
    <d v="2019-08-27T00:00:00"/>
    <s v="Kuria Ruth Wairimu"/>
    <s v="Female"/>
    <s v="99999"/>
    <s v="254713754455"/>
    <s v="2.55E+11"/>
    <s v=""/>
    <s v="2.55E+11"/>
    <n v="36.46096"/>
    <n v="-0.42695"/>
    <s v="Nyandarua"/>
    <s v="Kipipiri"/>
    <s v="Kipipiri"/>
    <s v="Machinery"/>
    <x v="2"/>
    <s v="Simon Kabucho"/>
    <s v="Simon Kabucho"/>
    <s v="254726725953"/>
    <s v="Informal Business"/>
    <s v="MKD"/>
    <s v="Masonry"/>
    <s v="01/09/2019"/>
  </r>
  <r>
    <s v="VPA6"/>
    <x v="1719"/>
    <x v="1"/>
    <s v=""/>
    <s v="14th July,2019"/>
    <d v="2019-07-14T00:00:00"/>
    <s v="2nd September,2019"/>
    <d v="2019-09-02T00:00:00"/>
    <s v="Kiruja Nkirote Sellah"/>
    <s v="Female"/>
    <s v="10899054"/>
    <s v="254728049027"/>
    <s v="2.55E+11"/>
    <s v=""/>
    <s v="2.55E+11"/>
    <n v="37.632407999999998"/>
    <n v="-0.210732"/>
    <s v="Tharaka-Nithi"/>
    <s v="Maara"/>
    <s v="Chogoria"/>
    <s v="Mpeani"/>
    <x v="2"/>
    <s v="Gilbert Mugendi"/>
    <s v="Gilbert  Mugendi"/>
    <s v="720829834"/>
    <s v="Informal Business"/>
    <s v="MKD"/>
    <s v="Masonry"/>
    <s v="03/09/2019"/>
  </r>
  <r>
    <s v="VPA6"/>
    <x v="1720"/>
    <x v="1"/>
    <s v=""/>
    <s v="2nd August,2018"/>
    <d v="2018-08-02T00:00:00"/>
    <s v="3rd January,2019"/>
    <d v="2019-01-03T00:00:00"/>
    <s v="Cheruiyot Weldon K"/>
    <s v="Male"/>
    <s v="23405678"/>
    <s v="0724926287"/>
    <s v="724926287"/>
    <s v=""/>
    <s v="711949239"/>
    <n v="35.272067"/>
    <n v="-0.61403200000000002"/>
    <s v="Bomet"/>
    <s v="Konoin"/>
    <s v="Konoin"/>
    <s v="Mogogosiek"/>
    <x v="0"/>
    <s v="Philip Kurgat"/>
    <s v="Kurgat"/>
    <s v="726616639"/>
    <s v="Informal Business"/>
    <s v="MKD"/>
    <s v="Masonry"/>
    <s v="04/09/2019"/>
  </r>
  <r>
    <s v="VPA6"/>
    <x v="1721"/>
    <x v="1"/>
    <s v=""/>
    <s v="26th July,2019"/>
    <d v="2019-07-26T00:00:00"/>
    <s v="1st September,2019"/>
    <d v="2019-09-01T00:00:00"/>
    <s v="Bii Peter Kipkemoi"/>
    <s v="Male"/>
    <s v="11299973"/>
    <s v="254723226281"/>
    <s v="2.55E+11"/>
    <s v=""/>
    <s v="2.55E+11"/>
    <n v="35.229128000000003"/>
    <n v="-0.59944600000000003"/>
    <s v="Bomet"/>
    <s v="Konoin"/>
    <s v="Boito"/>
    <s v="Chepchebaiyet"/>
    <x v="15"/>
    <s v="Philip Kurgat"/>
    <s v="Kurgat"/>
    <s v="254726616639"/>
    <s v="Informal Business"/>
    <s v="MKD"/>
    <s v="Masonry"/>
    <s v="04/09/2019"/>
  </r>
  <r>
    <s v="VPA6"/>
    <x v="1722"/>
    <x v="1"/>
    <s v=""/>
    <s v="28th August,2019"/>
    <d v="2019-08-28T00:00:00"/>
    <s v="4th September,2019"/>
    <d v="2019-09-04T00:00:00"/>
    <s v="Muhoro Isabella Mumbi"/>
    <s v="Female"/>
    <s v="1219098"/>
    <s v="254718980346"/>
    <s v="2.55E+11"/>
    <s v=""/>
    <s v="2.55E+11"/>
    <n v="37.033956000000003"/>
    <n v="-0.50985999999999998"/>
    <s v="Nyeri"/>
    <s v="Tetu"/>
    <s v="Tetu"/>
    <s v="Gititu"/>
    <x v="1"/>
    <s v="Simon Kuira"/>
    <s v="Simon Kuira"/>
    <s v="703796534"/>
    <s v="Informal Business"/>
    <s v="MKD"/>
    <s v="Masonry"/>
    <s v="06/09/2019"/>
  </r>
  <r>
    <s v="VPA6"/>
    <x v="1723"/>
    <x v="0"/>
    <s v="Non Compliant"/>
    <s v="4th September,2019"/>
    <d v="2019-09-04T00:00:00"/>
    <s v="4th September,2019"/>
    <d v="2019-09-04T00:00:00"/>
    <s v="Wanyeki Eustus Karing'U"/>
    <s v="Male"/>
    <s v="3370473"/>
    <s v="0723059735"/>
    <s v="723059735"/>
    <s v=""/>
    <s v="723628890"/>
    <n v="37.018552"/>
    <n v="-0.51830100000000001"/>
    <s v="Nyeri"/>
    <s v="Tetu"/>
    <s v="Tetu"/>
    <s v="Huhoini"/>
    <x v="1"/>
    <s v="Simon Kuira"/>
    <s v="Simon Kuira"/>
    <s v="703796534"/>
    <s v="Informal Business"/>
    <s v="MKD"/>
    <s v="Masonry"/>
    <s v="06/09/2019"/>
  </r>
  <r>
    <s v="VPA6"/>
    <x v="1724"/>
    <x v="1"/>
    <s v=""/>
    <s v="4th September,2019"/>
    <d v="2019-09-04T00:00:00"/>
    <s v="4th September,2019"/>
    <d v="2019-09-04T00:00:00"/>
    <s v="Ndugu Maina Eunice Njeri"/>
    <s v="Female"/>
    <s v="3506971"/>
    <s v="254722790474"/>
    <s v="2.55E+11"/>
    <s v=""/>
    <s v="2.55E+11"/>
    <n v="37.048910999999997"/>
    <n v="-0.52845299999999995"/>
    <s v="Nyeri"/>
    <s v="Mukurweni"/>
    <s v="Mukurweiini"/>
    <s v="Matira-Ini"/>
    <x v="2"/>
    <s v="Simon Kuira"/>
    <s v="Simon Kuira"/>
    <s v="703796534"/>
    <s v="Informal Business"/>
    <s v="MKD"/>
    <s v="Masonry"/>
    <s v="06/09/2019"/>
  </r>
  <r>
    <s v="VPA6"/>
    <x v="1725"/>
    <x v="1"/>
    <s v=""/>
    <s v="4th September,2019"/>
    <d v="2019-09-04T00:00:00"/>
    <s v="4th September,2019"/>
    <d v="2019-09-04T00:00:00"/>
    <s v="Macharia Anthony Wachira"/>
    <s v="Male"/>
    <s v="23505105"/>
    <s v="254720282343"/>
    <s v="2.55E+11"/>
    <s v=""/>
    <s v="2.55E+11"/>
    <n v="37.034281"/>
    <n v="-0.54224000000000006"/>
    <s v="Nyeri"/>
    <s v="Mukurweni"/>
    <s v="Mukurweini"/>
    <s v="Kariara"/>
    <x v="2"/>
    <s v="Simon Kuira"/>
    <s v="Simon Kuira"/>
    <s v="703796534"/>
    <s v="Informal Business"/>
    <s v="MKD"/>
    <s v="Masonry"/>
    <s v="06/09/2019"/>
  </r>
  <r>
    <s v="VPA6"/>
    <x v="1726"/>
    <x v="1"/>
    <s v=""/>
    <s v="4th September,2019"/>
    <d v="2019-09-04T00:00:00"/>
    <s v="4th September,2019"/>
    <d v="2019-09-04T00:00:00"/>
    <s v="Mwangi Pauline Wangui"/>
    <s v="Female"/>
    <s v="2222222"/>
    <s v="254725363697"/>
    <s v="2.55E+11"/>
    <s v=""/>
    <s v="2.55E+11"/>
    <n v="37.032725999999997"/>
    <n v="-0.54389900000000002"/>
    <s v="Nyeri"/>
    <s v="Mukurweni"/>
    <s v="Mukurweini"/>
    <s v="Kariara"/>
    <x v="2"/>
    <s v="Simon Kuira"/>
    <s v="Simon Kuira"/>
    <s v="703796534"/>
    <s v="Informal Business"/>
    <s v="MKD"/>
    <s v="Masonry"/>
    <s v="06/09/2019"/>
  </r>
  <r>
    <s v="VPA6"/>
    <x v="1727"/>
    <x v="0"/>
    <s v="Non Compliant"/>
    <s v="4th September,2019"/>
    <d v="2019-09-04T00:00:00"/>
    <s v="4th September,2019"/>
    <d v="2019-09-04T00:00:00"/>
    <s v="Kariuki Samuel Waiguru"/>
    <s v="Male"/>
    <s v="11287756"/>
    <s v="723168669"/>
    <s v="720322649"/>
    <s v=""/>
    <s v="2.55E+11"/>
    <n v="36.997152"/>
    <n v="-0.55592200000000003"/>
    <s v="Nyeri"/>
    <s v="Mukurweni"/>
    <s v="Mukurweini"/>
    <s v="Mbarã® Ya Mugo"/>
    <x v="0"/>
    <s v="Simon Kuira"/>
    <s v="Simon Kuira"/>
    <s v="703796534"/>
    <s v="Informal Business"/>
    <s v="MKD"/>
    <s v="Masonry"/>
    <s v="06/09/2019"/>
  </r>
  <r>
    <s v="VPA6"/>
    <x v="1728"/>
    <x v="1"/>
    <s v=""/>
    <s v="4th September,2019"/>
    <d v="2019-09-04T00:00:00"/>
    <s v="4th September,2019"/>
    <d v="2019-09-04T00:00:00"/>
    <s v="Githinji Sarah Wanja"/>
    <s v="Female"/>
    <s v="7821348"/>
    <s v="254720696839"/>
    <s v="2.55E+11"/>
    <s v=""/>
    <s v="2.55E+11"/>
    <n v="36.997436"/>
    <n v="-0.55521399999999999"/>
    <s v="Nyeri"/>
    <s v="Mukurweni"/>
    <s v="Mukurweini"/>
    <s v="Mbarã® Ya Mugo"/>
    <x v="2"/>
    <s v="Simon Kuira"/>
    <s v="Simon Kuira"/>
    <s v="703796534"/>
    <s v="Informal Business"/>
    <s v="MKD"/>
    <s v="Masonry"/>
    <s v="06/09/2019"/>
  </r>
  <r>
    <s v="VPA6"/>
    <x v="1729"/>
    <x v="1"/>
    <s v=""/>
    <s v="21st August,2018"/>
    <d v="2018-08-21T00:00:00"/>
    <s v="3rd October,2018"/>
    <d v="2018-10-03T00:00:00"/>
    <s v="Surum Evaline"/>
    <s v="Female"/>
    <s v="14440553"/>
    <s v="0722172708"/>
    <s v="722172708"/>
    <s v=""/>
    <s v=""/>
    <n v="35.703555000000001"/>
    <n v="-0.55156300000000003"/>
    <s v="Nakuru"/>
    <s v="Kuresoi"/>
    <s v="Kiptagich"/>
    <s v="Chepnyalilo"/>
    <x v="2"/>
    <s v="Nelson Mutai"/>
    <s v="Nelson Mutai"/>
    <s v="716309134"/>
    <s v="Informal Business"/>
    <s v="MKD"/>
    <s v="Masonry"/>
    <s v="06/09/2019"/>
  </r>
  <r>
    <s v="VPA6"/>
    <x v="1730"/>
    <x v="1"/>
    <s v=""/>
    <s v="15th July,2019"/>
    <d v="2019-07-15T00:00:00"/>
    <s v="26th August,2019"/>
    <d v="2019-08-26T00:00:00"/>
    <s v="Ngugi John Kinuthia"/>
    <s v="Male"/>
    <s v="99999"/>
    <s v="254716635882"/>
    <s v="2.55E+11"/>
    <s v=""/>
    <s v="2.55E+11"/>
    <n v="36.477758999999999"/>
    <n v="6.3328999999999996E-2"/>
    <s v="Nyandarua"/>
    <s v="Ndaragwa"/>
    <s v="Mathingira"/>
    <s v="Ndivai"/>
    <x v="7"/>
    <s v="Kreen"/>
    <s v="Francis Kinyanjui"/>
    <s v="726985649"/>
    <s v="Informal Business"/>
    <s v="KENBIM"/>
    <s v="Masonry"/>
    <s v="06/09/2019"/>
  </r>
  <r>
    <s v="VPA6"/>
    <x v="1731"/>
    <x v="1"/>
    <s v=""/>
    <s v="3rd June,2019"/>
    <d v="2019-06-03T00:00:00"/>
    <s v="3rd September,2019"/>
    <d v="2019-09-03T00:00:00"/>
    <s v="Wambeti Wanjiru Sarah"/>
    <s v="Female"/>
    <s v="819319"/>
    <s v="725129572"/>
    <s v="2.55E+11"/>
    <s v=""/>
    <s v=""/>
    <n v="36.567335"/>
    <n v="-6.1566999999999997E-2"/>
    <s v="Laikipia"/>
    <s v="Laikipia East"/>
    <s v="Laikipia East"/>
    <s v="Mutara"/>
    <x v="2"/>
    <s v="Kreen"/>
    <s v="254726985649"/>
    <s v=""/>
    <s v="Informal Business"/>
    <s v="MKD"/>
    <s v="Masonry"/>
    <s v="07/09/2019"/>
  </r>
  <r>
    <s v="VPA6"/>
    <x v="1732"/>
    <x v="1"/>
    <s v=""/>
    <s v="9th April,2019"/>
    <d v="2019-04-09T00:00:00"/>
    <s v="9th September,2019"/>
    <d v="2019-09-09T00:00:00"/>
    <s v="Wasike Calistus W."/>
    <s v="Male"/>
    <s v="26177572"/>
    <s v="254721854600"/>
    <s v="2.55E+11"/>
    <s v=""/>
    <s v=""/>
    <n v="35.124642999999999"/>
    <n v="1.0574969999999999"/>
    <s v="Trans Nzoia"/>
    <s v="Trans Nzoia East"/>
    <s v="Kaplamai"/>
    <s v="Sibanga"/>
    <x v="0"/>
    <s v="Luka Kiprop Maiyo"/>
    <s v="Luka Kiprop Maiyo"/>
    <s v="254723216036"/>
    <s v="Informal Business"/>
    <s v="KENBIM"/>
    <s v="Masonry"/>
    <s v="09/09/2019"/>
  </r>
  <r>
    <s v="VPA6"/>
    <x v="1733"/>
    <x v="1"/>
    <s v=""/>
    <s v="17th May,2019"/>
    <d v="2019-05-17T00:00:00"/>
    <s v="4th June,2019"/>
    <d v="2019-06-04T00:00:00"/>
    <s v="Ndegwa George K."/>
    <s v="Male"/>
    <s v="5552823"/>
    <s v="0721767718"/>
    <s v="721767718"/>
    <s v=""/>
    <s v="722921173"/>
    <n v="36.720771999999997"/>
    <n v="-1.191068"/>
    <s v="Kiambu"/>
    <s v="Kikuyu"/>
    <s v="Karura"/>
    <s v="Kirienye"/>
    <x v="2"/>
    <s v="Kensam Constructor"/>
    <s v="Peter Mukuru Patel"/>
    <s v="721724292"/>
    <s v="Informal Business"/>
    <s v="MKD"/>
    <s v="Masonry"/>
    <s v="10/09/2019"/>
  </r>
  <r>
    <s v="VPA6"/>
    <x v="1734"/>
    <x v="1"/>
    <s v=""/>
    <s v="11th September,2019"/>
    <d v="2019-09-11T00:00:00"/>
    <s v="11th September,2019"/>
    <d v="2019-09-11T00:00:00"/>
    <s v="Waithera Margaret"/>
    <s v="Female"/>
    <s v="32300186"/>
    <s v="714356989"/>
    <s v="2.55E+11"/>
    <s v=""/>
    <s v=""/>
    <n v="36.958030000000001"/>
    <n v="-0.98724400000000001"/>
    <s v="Kiambu"/>
    <s v="Gatundu North"/>
    <s v="Mangu"/>
    <s v="Gaitara"/>
    <x v="3"/>
    <s v="Reuben K Kimenyi"/>
    <s v="Reuben Kariuki Kimenyi"/>
    <s v="254721120970"/>
    <s v="Informal Business"/>
    <s v="KENBIM"/>
    <s v="Masonry"/>
    <s v="11/09/2019"/>
  </r>
  <r>
    <s v="VPA6"/>
    <x v="1735"/>
    <x v="1"/>
    <s v=""/>
    <s v="11th September,2019"/>
    <d v="2019-09-11T00:00:00"/>
    <s v="11th September,2019"/>
    <d v="2019-09-11T00:00:00"/>
    <s v="Kariuki Peter Kabugu"/>
    <s v="Female"/>
    <s v="11446031"/>
    <s v="254721440815"/>
    <s v="2.55E+11"/>
    <s v=""/>
    <s v=""/>
    <n v="36.957247000000002"/>
    <n v="-0.98735799999999996"/>
    <s v="Kiambu"/>
    <s v="Gatundu North"/>
    <s v="Mangu"/>
    <s v="Gaitara"/>
    <x v="2"/>
    <s v="Reuben K Kimenyi"/>
    <s v="Reuben Kariuki Kimenyi"/>
    <s v="254721120970"/>
    <s v="Informal Business"/>
    <s v="MKD"/>
    <s v="Masonry"/>
    <s v="11/09/2019"/>
  </r>
  <r>
    <s v="VPA6"/>
    <x v="1736"/>
    <x v="1"/>
    <s v=""/>
    <s v="28th March,2019"/>
    <d v="2019-03-28T00:00:00"/>
    <s v="21st June,2019"/>
    <d v="2019-06-21T00:00:00"/>
    <s v="Merin John"/>
    <s v="Male"/>
    <s v="99999"/>
    <s v="718077700"/>
    <s v="2.55E+11"/>
    <s v=""/>
    <s v=""/>
    <n v="37.461567000000002"/>
    <n v="-2.9064230000000002"/>
    <s v="Kajiado"/>
    <s v="Loitokitok"/>
    <s v="Loitoktok"/>
    <s v="Olchoro"/>
    <x v="0"/>
    <s v="Isaiya Moran"/>
    <s v="Isaiya Moran"/>
    <s v="710750045"/>
    <s v="Informal Business"/>
    <s v="KENBIM"/>
    <s v="Masonry"/>
    <s v="13/09/2019"/>
  </r>
  <r>
    <s v="VPA6"/>
    <x v="1737"/>
    <x v="1"/>
    <s v=""/>
    <s v="1st April,2019"/>
    <d v="2019-04-01T00:00:00"/>
    <s v="15th June,2019"/>
    <d v="2019-06-15T00:00:00"/>
    <s v="Losioki Lepayon"/>
    <s v="Female"/>
    <s v="99999"/>
    <s v="729312814"/>
    <s v="2.55E+11"/>
    <s v=""/>
    <s v=""/>
    <n v="37.452257000000003"/>
    <n v="-2.906123"/>
    <s v="Kajiado"/>
    <s v="Loitokitok"/>
    <s v="Loitoktok"/>
    <s v="Ngabobok Olchoro"/>
    <x v="2"/>
    <s v="Isaiya Moran"/>
    <s v="Isaiya Moran"/>
    <s v="2547107500045"/>
    <s v="Informal Business"/>
    <s v="KENBIM"/>
    <s v="Masonry"/>
    <s v="13/09/2019"/>
  </r>
  <r>
    <s v="VPA6"/>
    <x v="1738"/>
    <x v="1"/>
    <s v=""/>
    <s v="28th April,2019"/>
    <d v="2019-04-28T00:00:00"/>
    <s v="25th June,2019"/>
    <d v="2019-06-25T00:00:00"/>
    <s v="Rose Isaya"/>
    <s v="Female"/>
    <s v="99999"/>
    <s v="705782965"/>
    <s v="2.55E+11"/>
    <s v=""/>
    <s v=""/>
    <n v="37.463838000000003"/>
    <n v="-2.9095620000000002"/>
    <s v="Kajiado"/>
    <s v="Loitokitok"/>
    <s v="Olchoro"/>
    <s v="Upper Olchoro"/>
    <x v="2"/>
    <s v="Isaiya Moran"/>
    <s v="Isaiya Moran"/>
    <s v="710750045"/>
    <s v="Informal Business"/>
    <s v="KENBIM"/>
    <s v="Masonry"/>
    <s v="13/09/2019"/>
  </r>
  <r>
    <s v="VPA6"/>
    <x v="1739"/>
    <x v="1"/>
    <s v=""/>
    <s v="10th July,2019"/>
    <d v="2019-07-10T00:00:00"/>
    <s v="10th September,2019"/>
    <d v="2019-09-10T00:00:00"/>
    <s v="Sayialel Sarah"/>
    <s v="Female"/>
    <s v="495321"/>
    <s v="711189780"/>
    <s v="2.55E+11"/>
    <s v=""/>
    <s v=""/>
    <n v="37.498693000000003"/>
    <n v="-2.9226380000000001"/>
    <s v="Kajiado"/>
    <s v="Loitokitok"/>
    <s v="Loitoktok"/>
    <s v="Kamukunji"/>
    <x v="2"/>
    <s v="Gervasio Muriuki"/>
    <s v="Gervasio Muriuki"/>
    <s v="254727854470"/>
    <s v="Informal Business"/>
    <s v="KENBIM"/>
    <s v="Masonry"/>
    <s v="13/09/2019"/>
  </r>
  <r>
    <s v="VPA6"/>
    <x v="1740"/>
    <x v="1"/>
    <s v=""/>
    <s v="15th April,2019"/>
    <d v="2019-04-15T00:00:00"/>
    <s v="10th June,2019"/>
    <d v="2019-06-10T00:00:00"/>
    <s v="Olekima Joel"/>
    <s v="Male"/>
    <s v="99999"/>
    <s v="254700917493"/>
    <s v="2.55E+11"/>
    <s v=""/>
    <s v=""/>
    <n v="37.533738"/>
    <n v="-2.8305069999999999"/>
    <s v="Kajiado"/>
    <s v="Loitokitok"/>
    <s v="Kimana"/>
    <s v="Impiron"/>
    <x v="0"/>
    <s v="Isaiya Moran"/>
    <s v="Isaiya Moran"/>
    <s v="710750045"/>
    <s v="Informal Business"/>
    <s v="KENBIM"/>
    <s v="Masonry"/>
    <s v="13/09/2019"/>
  </r>
  <r>
    <s v="VPA6"/>
    <x v="1741"/>
    <x v="1"/>
    <s v=""/>
    <s v="12th July,2019"/>
    <d v="2019-07-12T00:00:00"/>
    <s v="12th September,2019"/>
    <d v="2019-09-12T00:00:00"/>
    <s v="Njogu Peterson Ngatia"/>
    <s v="Male"/>
    <s v="99999"/>
    <s v="721330697"/>
    <s v="2.55E+11"/>
    <s v=""/>
    <s v="2.55E+11"/>
    <n v="37.185389999999998"/>
    <n v="-0.42700199999999999"/>
    <s v="Nyeri"/>
    <s v="Mathira East"/>
    <s v="Iriaini"/>
    <s v="Kiaruhiu"/>
    <x v="2"/>
    <s v="Kensam Constructor"/>
    <s v="Kensam Constructors"/>
    <s v=""/>
    <s v="Informal Business"/>
    <s v="MKD"/>
    <s v="Masonry"/>
    <s v="17/09/2019"/>
  </r>
  <r>
    <s v="VPA6"/>
    <x v="1742"/>
    <x v="1"/>
    <s v=""/>
    <s v="9th September,2019"/>
    <d v="2019-09-09T00:00:00"/>
    <s v="9th September,2019"/>
    <d v="2019-09-09T00:00:00"/>
    <s v="Munuhe David Theuri"/>
    <s v="Male"/>
    <s v="37431045"/>
    <s v="0729549971"/>
    <s v="729549971"/>
    <s v=""/>
    <s v="726974334"/>
    <n v="37.044685000000001"/>
    <n v="-0.407808"/>
    <s v="Nyeri"/>
    <s v="Mathira East"/>
    <s v="Gatunganga"/>
    <s v="Wamaguta"/>
    <x v="1"/>
    <s v="Peter Kiniu"/>
    <s v="Peter Kiniu"/>
    <s v="724261558"/>
    <s v="Informal Business"/>
    <s v="MKD"/>
    <s v="Masonry"/>
    <s v="18/09/2019"/>
  </r>
  <r>
    <s v="VPA6"/>
    <x v="1743"/>
    <x v="1"/>
    <s v=""/>
    <s v="4th August,2019"/>
    <d v="2019-08-04T00:00:00"/>
    <s v="7th September,2019"/>
    <d v="2019-09-07T00:00:00"/>
    <s v="Muthami Michael Ndungu"/>
    <s v="Male"/>
    <s v="28252591"/>
    <s v="728768194"/>
    <s v="728768194"/>
    <s v=""/>
    <s v=""/>
    <n v="37.122525000000003"/>
    <n v="-0.29908000000000001"/>
    <s v="Nyeri"/>
    <s v="Kieni East"/>
    <s v="Kabaru"/>
    <s v="Ndathi"/>
    <x v="2"/>
    <s v="James Muchira Mwai"/>
    <s v="James Muchira Mwai"/>
    <s v="728494110"/>
    <s v="Informal Business"/>
    <s v="MKD"/>
    <s v="Masonry"/>
    <s v="18/09/2019"/>
  </r>
  <r>
    <s v="VPA6"/>
    <x v="1744"/>
    <x v="1"/>
    <s v=""/>
    <s v="6th May,2019"/>
    <d v="2019-05-06T00:00:00"/>
    <s v="1st August,2019"/>
    <d v="2019-08-01T00:00:00"/>
    <s v="Joseph Mariga Masira"/>
    <s v="Male"/>
    <s v="3442072"/>
    <s v="0723269013"/>
    <s v="723269013"/>
    <s v=""/>
    <s v="712839038"/>
    <n v="34.904519999999998"/>
    <n v="-0.62288500000000002"/>
    <s v="Nyamira"/>
    <s v="Nyamira South"/>
    <s v="Bosamaro Chache"/>
    <s v="Nyabichuki"/>
    <x v="0"/>
    <s v="Kissinger Momanyi"/>
    <s v="Kissinger Janet Momanyi"/>
    <s v="725639400"/>
    <s v="Informal Business"/>
    <s v="MKD"/>
    <s v="Masonry"/>
    <s v="18/09/2019"/>
  </r>
  <r>
    <s v="VPA6"/>
    <x v="1745"/>
    <x v="1"/>
    <s v=""/>
    <s v="29th April,2019"/>
    <d v="2019-04-29T00:00:00"/>
    <s v="27th May,2019"/>
    <d v="2019-05-27T00:00:00"/>
    <s v="Githuki Stephen N."/>
    <s v="Male"/>
    <s v="1173294"/>
    <s v="254722650877"/>
    <s v="2.55E+11"/>
    <s v=""/>
    <s v=""/>
    <n v="36.167476999999998"/>
    <n v="-0.27224999999999999"/>
    <s v="Nakuru"/>
    <s v="Bahati"/>
    <s v="Lanet"/>
    <s v="Umoja 2"/>
    <x v="3"/>
    <s v="Joseph Thumbi Kariuki"/>
    <s v="Joseph Kariuki Thumbi"/>
    <s v="716150662"/>
    <s v="Informal Business"/>
    <s v="MKD"/>
    <s v="Masonry"/>
    <s v="19/09/2019"/>
  </r>
  <r>
    <s v="VPA6"/>
    <x v="1746"/>
    <x v="1"/>
    <s v=""/>
    <s v="6th August,2019"/>
    <d v="2019-08-06T00:00:00"/>
    <s v="10th September,2019"/>
    <d v="2019-09-10T00:00:00"/>
    <s v="Muturi Joseph Mumiria"/>
    <s v="Male"/>
    <s v="99999"/>
    <s v="0712642502"/>
    <s v="712642502"/>
    <s v=""/>
    <s v="711515443"/>
    <n v="37.124288999999997"/>
    <n v="-0.77565799999999996"/>
    <s v="Murang'a"/>
    <s v="Maragua"/>
    <s v="Marangua"/>
    <s v="Ititu"/>
    <x v="1"/>
    <s v="Kensam Constructor"/>
    <s v="Kennedy Samuel Mbugua"/>
    <s v="729308408"/>
    <s v="Informal Business"/>
    <s v="KENBIM"/>
    <s v="Masonry"/>
    <s v="19/09/2019"/>
  </r>
  <r>
    <s v="VPA6"/>
    <x v="1747"/>
    <x v="1"/>
    <s v=""/>
    <s v="18th January,2019"/>
    <d v="2019-01-18T00:00:00"/>
    <s v="15th August,2019"/>
    <d v="2019-08-15T00:00:00"/>
    <s v="Rono Hellen Chemutai"/>
    <s v="Female"/>
    <s v="20996340"/>
    <s v="254719467058"/>
    <s v="2.55E+11"/>
    <s v=""/>
    <s v="2.55E+11"/>
    <n v="35.389136999999998"/>
    <n v="-0.109901"/>
    <s v="Kericho"/>
    <s v="Kipkelion West"/>
    <s v="Kipteris"/>
    <s v="Korosyot"/>
    <x v="7"/>
    <s v="Agnes Koech"/>
    <s v="Null"/>
    <s v=""/>
    <s v="Informal Business"/>
    <s v="MKD"/>
    <s v="Masonry"/>
    <s v="22/09/2019"/>
  </r>
  <r>
    <s v="VPA6"/>
    <x v="1748"/>
    <x v="1"/>
    <s v=""/>
    <s v="15th August,2018"/>
    <d v="2018-08-15T00:00:00"/>
    <s v="29th June,2019"/>
    <d v="2019-06-29T00:00:00"/>
    <s v="Mutai Naomy Cherono"/>
    <s v="Female"/>
    <s v="99999"/>
    <s v="254797091550"/>
    <s v="2.55E+11"/>
    <s v=""/>
    <s v=""/>
    <n v="35.390225999999998"/>
    <n v="-0.105758"/>
    <s v="Kericho"/>
    <s v="Kipkelion West"/>
    <s v="Kipteris"/>
    <s v="Kaptuiya"/>
    <x v="7"/>
    <s v="Benjamin Cheruiyot"/>
    <s v="Benjamin Cheruiyot"/>
    <s v="710651470"/>
    <s v="Informal Business"/>
    <s v="MKD"/>
    <s v="Masonry"/>
    <s v="22/09/2019"/>
  </r>
  <r>
    <s v="VPA6"/>
    <x v="1749"/>
    <x v="1"/>
    <s v=""/>
    <s v="11th August,2019"/>
    <d v="2019-08-11T00:00:00"/>
    <s v="22nd September,2019"/>
    <d v="2019-09-22T00:00:00"/>
    <s v="Bett Barnabas"/>
    <s v="Male"/>
    <s v="20151336"/>
    <s v="0719200900"/>
    <s v="719200900"/>
    <s v=""/>
    <s v="727456158"/>
    <n v="35.138590000000001"/>
    <n v="0.14993500000000001"/>
    <s v="Nandi"/>
    <s v="Nandi Central"/>
    <s v="Kipsigak"/>
    <s v="Kapkoibai"/>
    <x v="2"/>
    <s v="John Bett"/>
    <s v="John Bett"/>
    <s v="727402779"/>
    <s v="Informal Business"/>
    <s v="MKD"/>
    <s v="Masonry"/>
    <s v="22/09/2019"/>
  </r>
  <r>
    <s v="VPA6"/>
    <x v="1750"/>
    <x v="1"/>
    <s v=""/>
    <s v="13th May,2019"/>
    <d v="2019-05-13T00:00:00"/>
    <s v="29th June,2019"/>
    <d v="2019-06-29T00:00:00"/>
    <s v="Ngugi Jairus Kinuthia"/>
    <s v="Male"/>
    <s v="99999"/>
    <s v="721763146"/>
    <s v="2.55E+11"/>
    <s v=""/>
    <s v=""/>
    <n v="36.903035000000003"/>
    <n v="-0.85830700000000004"/>
    <s v="Murang'a"/>
    <s v="Gatanga"/>
    <s v="Kigoro"/>
    <s v="Giachuki"/>
    <x v="2"/>
    <s v="Nixon Kariuki Gaichuru"/>
    <s v="Nixon Kariuki Gaichuru"/>
    <s v="712255629"/>
    <s v="Informal Business"/>
    <s v="KENBIM"/>
    <s v="Masonry"/>
    <s v="22/09/2019"/>
  </r>
  <r>
    <s v="VPA6"/>
    <x v="1751"/>
    <x v="0"/>
    <s v="Non Compliant"/>
    <s v="10th September,2019"/>
    <d v="2019-09-10T00:00:00"/>
    <s v="10th September,2019"/>
    <d v="2019-09-10T00:00:00"/>
    <s v="Kago Margrate Wangari"/>
    <s v="Female"/>
    <s v="99999"/>
    <s v="711949428"/>
    <s v="711949428"/>
    <s v=""/>
    <s v=""/>
    <n v="36.89526"/>
    <n v="-0.83760400000000002"/>
    <s v="Murang'a"/>
    <s v="Gatanga"/>
    <s v="Ruchu"/>
    <s v="Kiawangenye"/>
    <x v="3"/>
    <s v="Nixon Kariuki Gaichuru"/>
    <s v="Nixon Kariuki Gaichuru"/>
    <s v=""/>
    <s v="Informal Business"/>
    <s v="KENBIM"/>
    <s v="Masonry"/>
    <s v="22/09/2019"/>
  </r>
  <r>
    <s v="VPA6"/>
    <x v="1752"/>
    <x v="1"/>
    <s v=""/>
    <s v="16th March,2019"/>
    <d v="2019-03-16T00:00:00"/>
    <s v="30th July,2019"/>
    <d v="2019-07-30T00:00:00"/>
    <s v="Koech Joyce Chelangat"/>
    <s v="Female"/>
    <s v="20324836"/>
    <s v="254705528372"/>
    <s v="2.55E+11"/>
    <s v=""/>
    <s v="2.55E+11"/>
    <n v="35.384275000000002"/>
    <n v="-0.13667699999999999"/>
    <s v="Kericho"/>
    <s v="Kipkelion West"/>
    <s v="Kipteris"/>
    <s v="Kabngetuny"/>
    <x v="7"/>
    <s v="Benard Kirui"/>
    <s v="Benard Kirui"/>
    <s v="796917297"/>
    <s v="Informal Business"/>
    <s v="MKD"/>
    <s v="Masonry"/>
    <s v="23/09/2019"/>
  </r>
  <r>
    <s v="VPA6"/>
    <x v="1753"/>
    <x v="1"/>
    <s v=""/>
    <s v="3rd January,2019"/>
    <d v="2019-01-03T00:00:00"/>
    <s v="2nd July,2019"/>
    <d v="2019-07-02T00:00:00"/>
    <s v="Yegon Recho"/>
    <s v="Female"/>
    <s v="9778530"/>
    <s v="254786739080"/>
    <s v="2.55E+11"/>
    <s v=""/>
    <s v="2.55E+11"/>
    <n v="35.384464000000001"/>
    <n v="-0.13376399999999999"/>
    <s v="Kericho"/>
    <s v="Kipkelion West"/>
    <s v="Kipteris"/>
    <s v="Kabngetuny"/>
    <x v="7"/>
    <s v="Benard Kirui"/>
    <s v="Benard Kirui"/>
    <s v="796917297"/>
    <s v="Informal Business"/>
    <s v="MKD"/>
    <s v="Masonry"/>
    <s v="23/09/2019"/>
  </r>
  <r>
    <s v="VPA6"/>
    <x v="1754"/>
    <x v="1"/>
    <s v=""/>
    <s v="21st December,2018"/>
    <d v="2018-12-21T00:00:00"/>
    <s v="7th August,2019"/>
    <d v="2019-08-07T00:00:00"/>
    <s v="Ngeny Recho Chepkemoi"/>
    <s v="Female"/>
    <s v="9578949"/>
    <s v="254710319697"/>
    <s v="2.55E+11"/>
    <s v=""/>
    <s v="2.55E+11"/>
    <n v="35.365968000000002"/>
    <n v="-0.173123"/>
    <s v="Kericho"/>
    <s v="Kipkelion West"/>
    <s v="Kipteris"/>
    <s v="Koisagat"/>
    <x v="7"/>
    <s v="Benard Kirui"/>
    <s v="Benard Kirui"/>
    <s v="796917297"/>
    <s v="Informal Business"/>
    <s v="MKD"/>
    <s v="Masonry"/>
    <s v="24/09/2019"/>
  </r>
  <r>
    <s v="VPA6"/>
    <x v="1755"/>
    <x v="1"/>
    <s v=""/>
    <s v="21st August,2018"/>
    <d v="2018-08-21T00:00:00"/>
    <s v="12th July,2019"/>
    <d v="2019-07-12T00:00:00"/>
    <s v="Mutai Harriet Cherotich"/>
    <s v="Female"/>
    <s v="28576468"/>
    <s v="0702077639"/>
    <s v="702077639"/>
    <s v=""/>
    <s v=""/>
    <n v="35.369501999999997"/>
    <n v="-0.171293"/>
    <s v="Kericho"/>
    <s v="Kipkelion West"/>
    <s v="Kipteris"/>
    <s v="Koisagat"/>
    <x v="7"/>
    <s v="Benard Kirui"/>
    <s v="Benard Kirui"/>
    <s v="796917297"/>
    <s v="Informal Business"/>
    <s v="MKD"/>
    <s v="Masonry"/>
    <s v="24/09/2019"/>
  </r>
  <r>
    <s v="VPA6"/>
    <x v="1756"/>
    <x v="1"/>
    <s v=""/>
    <s v="20th December,2018"/>
    <d v="2018-12-20T00:00:00"/>
    <s v="28th July,2019"/>
    <d v="2019-07-28T00:00:00"/>
    <s v="Caroline Chebet"/>
    <s v="Female"/>
    <s v="28922028"/>
    <s v="254796243469"/>
    <s v="2.55E+11"/>
    <s v=""/>
    <s v=""/>
    <n v="35.382626999999999"/>
    <n v="-0.10781"/>
    <s v="Kericho"/>
    <s v="Kipkelion West"/>
    <s v="Kipteris"/>
    <s v="Korosyot"/>
    <x v="7"/>
    <s v="Stanley Mutai"/>
    <s v="Stanley Mutai"/>
    <s v="726798608"/>
    <s v="Informal Business"/>
    <s v="MKD"/>
    <s v="Masonry"/>
    <s v="24/09/2019"/>
  </r>
  <r>
    <s v="VPA6"/>
    <x v="1757"/>
    <x v="1"/>
    <s v=""/>
    <s v="22nd January,2019"/>
    <d v="2019-01-22T00:00:00"/>
    <s v="30th June,2019"/>
    <d v="2019-06-30T00:00:00"/>
    <s v="Veronica Chepngetich"/>
    <s v="Female"/>
    <s v="32296893"/>
    <s v="254710432110"/>
    <s v="2.55E+11"/>
    <s v=""/>
    <s v="2.55E+11"/>
    <n v="35.388663999999999"/>
    <n v="-0.120172"/>
    <s v="Kericho"/>
    <s v="Kipkelion West"/>
    <s v="Kipteris"/>
    <s v="Kimugul"/>
    <x v="7"/>
    <s v="Benjamin Cheruiyot"/>
    <s v="Benjamin Cheruiyot"/>
    <s v="710651470"/>
    <s v="Informal Business"/>
    <s v="MKD"/>
    <s v="Masonry"/>
    <s v="24/09/2019"/>
  </r>
  <r>
    <s v="VPA6"/>
    <x v="1758"/>
    <x v="1"/>
    <s v=""/>
    <s v="20th February,2019"/>
    <d v="2019-02-20T00:00:00"/>
    <s v="22nd July,2019"/>
    <d v="2019-07-22T00:00:00"/>
    <s v="Mutai Winnie Chepkemoi"/>
    <s v="Female"/>
    <s v="20332343"/>
    <s v="0717862548"/>
    <s v="717862548"/>
    <s v=""/>
    <s v=""/>
    <n v="35.389339"/>
    <n v="-0.106042"/>
    <s v="Kericho"/>
    <s v="Kipkelion West"/>
    <s v="Kipteris"/>
    <s v="Korosyot"/>
    <x v="7"/>
    <s v="Benjamin Cheruiyot"/>
    <s v="Benjamin Cheruiyot"/>
    <s v="710651470"/>
    <s v="Informal Business"/>
    <s v="MKD"/>
    <s v="Masonry"/>
    <s v="24/09/2019"/>
  </r>
  <r>
    <s v="VPA6"/>
    <x v="1759"/>
    <x v="2"/>
    <s v="Abandoned"/>
    <s v="21st February,2019"/>
    <d v="2019-02-21T00:00:00"/>
    <s v="3rd September,2019"/>
    <d v="2019-09-03T00:00:00"/>
    <s v="Yegon Agnes"/>
    <s v="Female"/>
    <s v="13035985"/>
    <s v="0790684886"/>
    <s v="790684886"/>
    <s v=""/>
    <s v="795183028"/>
    <n v="35.385606000000003"/>
    <n v="-0.13392999999999999"/>
    <s v="Kericho"/>
    <s v="Kipkelion West"/>
    <s v="Kipteris"/>
    <s v="Kabngetuny"/>
    <x v="7"/>
    <s v="Robert Birgen"/>
    <s v="Robert Birgen"/>
    <s v="710683406"/>
    <s v="Informal Business"/>
    <s v="MKD"/>
    <s v="Masonry"/>
    <s v="24/09/2019"/>
  </r>
  <r>
    <s v="VPA6"/>
    <x v="1760"/>
    <x v="2"/>
    <s v="Abandoned"/>
    <s v="20th December,2018"/>
    <d v="2018-12-20T00:00:00"/>
    <s v="5th June,2019"/>
    <d v="2019-06-05T00:00:00"/>
    <s v="Lessan Eunice Chepngetich"/>
    <s v="Female"/>
    <s v="8658585"/>
    <s v="0703404282"/>
    <s v="703404282"/>
    <s v=""/>
    <s v=""/>
    <n v="35.380159999999997"/>
    <n v="-0.124954"/>
    <s v="Kericho"/>
    <s v="Kipkelion West"/>
    <s v="Kipteris"/>
    <s v="Magire"/>
    <x v="7"/>
    <s v="Benard Kirui"/>
    <s v="Benard Kirui"/>
    <s v="796917297"/>
    <s v="Informal Business"/>
    <s v="MKD"/>
    <s v="Masonry"/>
    <s v="24/09/2019"/>
  </r>
  <r>
    <s v="VPA6"/>
    <x v="1761"/>
    <x v="1"/>
    <s v=""/>
    <s v="21st December,2018"/>
    <d v="2018-12-21T00:00:00"/>
    <s v="18th August,2019"/>
    <d v="2019-08-18T00:00:00"/>
    <s v="Mutai Esther Chepkurui"/>
    <s v="Female"/>
    <s v="20986545"/>
    <s v="0714655598"/>
    <s v="714655598"/>
    <s v=""/>
    <s v=""/>
    <n v="35.387217999999997"/>
    <n v="-0.10534399999999999"/>
    <s v="Kericho"/>
    <s v="Kipkelion West"/>
    <s v="Kipteris"/>
    <s v="Korosyot"/>
    <x v="7"/>
    <s v="Stanley Mutai"/>
    <s v="Stanley Mutai"/>
    <s v=""/>
    <s v="Informal Business"/>
    <s v="MKD"/>
    <s v="Masonry"/>
    <s v="24/09/2019"/>
  </r>
  <r>
    <s v="VPA6"/>
    <x v="1762"/>
    <x v="1"/>
    <s v=""/>
    <s v="22nd January,2019"/>
    <d v="2019-01-22T00:00:00"/>
    <s v="24th August,2019"/>
    <d v="2019-08-24T00:00:00"/>
    <s v="Nyalile Christine Chepketer"/>
    <s v="Female"/>
    <s v="13011009"/>
    <s v="254703733546"/>
    <s v="2.55E+11"/>
    <s v=""/>
    <s v=""/>
    <n v="35.386812999999997"/>
    <n v="-0.10095"/>
    <s v="Kericho"/>
    <s v="Kipkelion West"/>
    <s v="Kipteris"/>
    <s v="Kaptuiya"/>
    <x v="7"/>
    <s v="Wesley Kipyegon"/>
    <s v="Wesley Kipyegon"/>
    <s v="726581600"/>
    <s v="Informal Business"/>
    <s v="MKD"/>
    <s v="Masonry"/>
    <s v="24/09/2019"/>
  </r>
  <r>
    <s v="VPA6"/>
    <x v="1763"/>
    <x v="1"/>
    <s v=""/>
    <s v="16th September,2019"/>
    <d v="2019-09-16T00:00:00"/>
    <s v="27th September,2019"/>
    <d v="2019-09-27T00:00:00"/>
    <s v="Kibera Rose Njeri"/>
    <s v="Female"/>
    <s v="24711815"/>
    <s v="0720451942"/>
    <s v="720451942"/>
    <s v=""/>
    <s v="791757521"/>
    <n v="36.910134999999997"/>
    <n v="-1.192493"/>
    <s v="Nairobi"/>
    <s v="Roysambu"/>
    <s v="Kahawa West"/>
    <s v="Kamuthi"/>
    <x v="0"/>
    <s v="PostGen Energy"/>
    <s v="Peter Karanja Mbugua"/>
    <s v="705116627"/>
    <s v="Informal Business"/>
    <s v="Topflame"/>
    <s v="Plastic"/>
    <s v="03/10/2019"/>
  </r>
  <r>
    <s v="VPA6"/>
    <x v="1764"/>
    <x v="0"/>
    <s v="Under Verification"/>
    <s v="2nd October,2019"/>
    <d v="2019-10-02T00:00:00"/>
    <s v="2nd October,2019"/>
    <d v="2019-10-02T00:00:00"/>
    <s v="Kivuva Stephen Masai"/>
    <s v="Male"/>
    <s v="30906707"/>
    <s v="723673526"/>
    <s v="723673526"/>
    <s v=""/>
    <s v="712705392"/>
    <n v="37.591546999999998"/>
    <n v="-1.1498820000000001"/>
    <s v="Machakos"/>
    <s v="Yatta"/>
    <s v="Yatta"/>
    <s v="Mbingoni"/>
    <x v="1"/>
    <s v="Jowama Biogas Construction"/>
    <s v="Joyce Njeri"/>
    <s v="700905041"/>
    <s v="Informal Business"/>
    <s v="KENBIM"/>
    <s v="Masonry"/>
    <s v="03/10/2019"/>
  </r>
  <r>
    <s v="VPA6"/>
    <x v="1765"/>
    <x v="1"/>
    <s v=""/>
    <s v="9th August,2019"/>
    <d v="2019-08-09T00:00:00"/>
    <s v="15th August,2019"/>
    <d v="2019-08-15T00:00:00"/>
    <s v="Njongu Rhonda Nyambura"/>
    <s v="Female"/>
    <s v="99999"/>
    <s v="721491213"/>
    <s v="2.55E+11"/>
    <s v=""/>
    <s v="2.55E+11"/>
    <n v="36.609133"/>
    <n v="-1.225622"/>
    <s v="Kiambu"/>
    <s v="Kikuyu"/>
    <s v="Ndeiya"/>
    <s v="Kamangu"/>
    <x v="1"/>
    <s v="Lucas Mbithi Muia"/>
    <s v="Luka Muia"/>
    <s v="254706279820"/>
    <s v="Informal Business"/>
    <s v="KENBIM"/>
    <s v="Masonry"/>
    <s v="07/10/2019"/>
  </r>
  <r>
    <s v="VPA6"/>
    <x v="1766"/>
    <x v="0"/>
    <s v="Non Compliant"/>
    <s v="21st July,2019"/>
    <d v="2019-07-21T00:00:00"/>
    <s v="4th August,2019"/>
    <d v="2019-08-04T00:00:00"/>
    <s v="Waweru John Njoroge"/>
    <s v="Male"/>
    <s v="99999"/>
    <s v="721329290"/>
    <s v="2.55E+11"/>
    <s v=""/>
    <s v="2.55E+11"/>
    <n v="36.785238999999997"/>
    <n v="-1.054182"/>
    <s v="Kiambu"/>
    <s v="Githunguri"/>
    <s v="Githunguri"/>
    <s v="Githunguri"/>
    <x v="0"/>
    <s v="Fexmy EcoFuels"/>
    <s v="Frederick Kago"/>
    <s v="714836386"/>
    <s v="Informal Business"/>
    <s v="Other Biodigester Type"/>
    <s v="Plastic"/>
    <s v="08/10/2019"/>
  </r>
  <r>
    <s v="VPA6"/>
    <x v="1767"/>
    <x v="1"/>
    <s v=""/>
    <s v="8th September,2019"/>
    <d v="2019-09-08T00:00:00"/>
    <s v="17th September,2019"/>
    <d v="2019-09-17T00:00:00"/>
    <s v="Nganatha Elizabeth Njambi"/>
    <s v="Female"/>
    <s v="99999"/>
    <s v="254725260774"/>
    <s v="2.55E+11"/>
    <s v=""/>
    <s v="2.55E+11"/>
    <n v="36.797024999999998"/>
    <n v="-1.056505"/>
    <s v="Kiambu"/>
    <s v="Githunguri"/>
    <s v="Githunguri"/>
    <s v="Kegio"/>
    <x v="0"/>
    <s v="Fredrick Gatungu Kago"/>
    <s v="Frederick Kago"/>
    <s v="714836386"/>
    <s v="Informal Business"/>
    <s v="MKD"/>
    <s v="Masonry"/>
    <s v="08/10/2019"/>
  </r>
  <r>
    <s v="VPA6"/>
    <x v="1768"/>
    <x v="2"/>
    <s v="Demolished"/>
    <s v="26th September,2019"/>
    <d v="2019-09-26T00:00:00"/>
    <s v="29th September,2019"/>
    <d v="2019-09-29T00:00:00"/>
    <s v="Kuria Mary Wambui"/>
    <s v="Female"/>
    <s v="3077215"/>
    <s v="724139099"/>
    <s v="2.55E+11"/>
    <s v=""/>
    <s v="2.55E+11"/>
    <n v="36.807519999999997"/>
    <n v="-1.047282"/>
    <s v="Kiambu"/>
    <s v="Githunguri"/>
    <s v="Githunguri"/>
    <s v="Kindiga"/>
    <x v="0"/>
    <s v="Fexmy EcoFuels"/>
    <s v="Frederick Kago"/>
    <s v="254714836376"/>
    <s v="Informal Business"/>
    <s v="Other Biodigester Type"/>
    <s v="Plastic"/>
    <s v="08/10/2019"/>
  </r>
  <r>
    <s v="VPA6"/>
    <x v="1769"/>
    <x v="1"/>
    <s v=""/>
    <s v="4th September,2019"/>
    <d v="2019-09-04T00:00:00"/>
    <s v="8th October,2019"/>
    <d v="2019-10-08T00:00:00"/>
    <s v="Sitienei Peter"/>
    <s v="Male"/>
    <s v="21715873"/>
    <s v="0728376591"/>
    <s v="728376591"/>
    <s v=""/>
    <s v="727279442"/>
    <n v="35.156705000000002"/>
    <n v="0.150195"/>
    <s v="Nandi"/>
    <s v="Nandi Central"/>
    <s v="Kipsigak"/>
    <s v="Kapmanang"/>
    <x v="2"/>
    <s v="John Bett"/>
    <s v="John Bett"/>
    <s v="727402779"/>
    <s v="Informal Business"/>
    <s v="MKD"/>
    <s v="Masonry"/>
    <s v="09/10/2019"/>
  </r>
  <r>
    <s v="VPA6"/>
    <x v="1770"/>
    <x v="1"/>
    <s v=""/>
    <s v="15th August,2019"/>
    <d v="2019-08-15T00:00:00"/>
    <s v="9th October,2019"/>
    <d v="2019-10-09T00:00:00"/>
    <s v="Wangombe Samuel Waweru"/>
    <s v="Male"/>
    <s v="13728686"/>
    <s v="254724298681"/>
    <s v="2.55E+11"/>
    <s v=""/>
    <s v="2.55E+11"/>
    <n v="36.749583000000001"/>
    <n v="-7.7844999999999998E-2"/>
    <s v="Laikipia"/>
    <s v="Laikipia East"/>
    <s v="Muhonia"/>
    <s v="Kiafunda"/>
    <x v="0"/>
    <s v="Anthony Ndungu Kamau"/>
    <s v="Anthony Ndungu Kamau"/>
    <s v="254722878722"/>
    <s v="Informal Business"/>
    <s v="MKD"/>
    <s v="Masonry"/>
    <s v="09/10/2019"/>
  </r>
  <r>
    <s v="VPA6"/>
    <x v="1771"/>
    <x v="1"/>
    <s v=""/>
    <s v="12th April,2019"/>
    <d v="2019-04-12T00:00:00"/>
    <s v="23rd August,2019"/>
    <d v="2019-08-23T00:00:00"/>
    <s v="Mwenda John Njoroge"/>
    <s v="Male"/>
    <s v="99999"/>
    <s v="254742572331"/>
    <s v="2.55E+11"/>
    <s v=""/>
    <s v="2.55E+11"/>
    <n v="36.922972000000001"/>
    <n v="-0.86979700000000004"/>
    <s v="Murang'a"/>
    <s v="Gatanga"/>
    <s v="Ndunyu Chege"/>
    <s v="Gitiri"/>
    <x v="3"/>
    <s v="Nixon Kariuki Gaichuru"/>
    <s v="Null"/>
    <s v=""/>
    <s v="Informal Business"/>
    <s v="KENBIM"/>
    <s v="Masonry"/>
    <s v="10/10/2019"/>
  </r>
  <r>
    <s v="VPA6"/>
    <x v="1772"/>
    <x v="1"/>
    <s v=""/>
    <s v="7th September,2019"/>
    <d v="2019-09-07T00:00:00"/>
    <s v="2nd October,2019"/>
    <d v="2019-10-02T00:00:00"/>
    <s v="Kaguithia Nguyo Alex"/>
    <s v="Male"/>
    <s v="1393673"/>
    <s v="254720940595"/>
    <s v="2.55E+11"/>
    <s v=""/>
    <s v="2.55E+11"/>
    <n v="36.164271999999997"/>
    <n v="-0.30920199999999998"/>
    <s v="Nakuru"/>
    <s v="Bahati"/>
    <s v="Lanet"/>
    <s v="Ndege"/>
    <x v="2"/>
    <s v="Peter Mutanga"/>
    <s v="Peter Mutang'a Goko"/>
    <s v="723421713"/>
    <s v="Informal Business"/>
    <s v="KENBIM"/>
    <s v="Masonry"/>
    <s v="10/10/2019"/>
  </r>
  <r>
    <s v="VPA6"/>
    <x v="1773"/>
    <x v="0"/>
    <s v="Non Compliant"/>
    <s v="11th October,2019"/>
    <d v="2019-10-11T00:00:00"/>
    <s v="11th October,2019"/>
    <d v="2019-10-11T00:00:00"/>
    <s v="Muigai Ruth Wanjiru"/>
    <s v="Female"/>
    <s v="99999"/>
    <s v="720903038"/>
    <s v="2.55E+11"/>
    <s v=""/>
    <s v=""/>
    <n v="36.757550000000002"/>
    <n v="-1.05548"/>
    <s v="Kiambu"/>
    <s v="Githunguri"/>
    <s v="Githuguri"/>
    <s v="Kahunira"/>
    <x v="6"/>
    <s v="Martin Mbiri Gitau"/>
    <s v="Martin Gitau"/>
    <s v="724210921"/>
    <s v="Informal Business"/>
    <s v="KENBIM"/>
    <s v="Masonry"/>
    <s v="11/10/2019"/>
  </r>
  <r>
    <s v="VPA6"/>
    <x v="1774"/>
    <x v="1"/>
    <s v=""/>
    <s v="11th October,2019"/>
    <d v="2019-10-11T00:00:00"/>
    <s v="11th October,2019"/>
    <d v="2019-10-11T00:00:00"/>
    <s v="Muingai John Njega"/>
    <s v="Male"/>
    <s v="99999"/>
    <s v="254721703915"/>
    <s v="2.55E+11"/>
    <s v=""/>
    <s v="2.55E+11"/>
    <n v="36.757196999999998"/>
    <n v="-1.055167"/>
    <s v="Kiambu"/>
    <s v="Githunguri"/>
    <s v="Githuguri"/>
    <s v="Kahunira"/>
    <x v="14"/>
    <s v="Martin Mbiri Gitau"/>
    <s v="Martin Gitau"/>
    <s v="724210921"/>
    <s v="Informal Business"/>
    <s v="KENBIM"/>
    <s v="Masonry"/>
    <s v="11/10/2019"/>
  </r>
  <r>
    <s v="VPA6"/>
    <x v="1775"/>
    <x v="1"/>
    <s v=""/>
    <s v="11th October,2019"/>
    <d v="2019-10-11T00:00:00"/>
    <s v="11th October,2019"/>
    <d v="2019-10-11T00:00:00"/>
    <s v="Waituka Beth Waithera"/>
    <s v="Female"/>
    <s v="99999"/>
    <s v="254726175124"/>
    <s v="2.55E+11"/>
    <s v=""/>
    <s v=""/>
    <n v="36.750537000000001"/>
    <n v="-1.061153"/>
    <s v="Kiambu"/>
    <s v="Githunguri"/>
    <s v="Githuguri"/>
    <s v="Giteti"/>
    <x v="0"/>
    <s v="Martin Mbiri Gitau"/>
    <s v="Martin Gitau"/>
    <s v="254724210921"/>
    <s v="Informal Business"/>
    <s v="KENBIM"/>
    <s v="Masonry"/>
    <s v="11/10/2019"/>
  </r>
  <r>
    <s v="VPA6"/>
    <x v="1776"/>
    <x v="1"/>
    <s v=""/>
    <s v="11th October,2019"/>
    <d v="2019-10-11T00:00:00"/>
    <s v="11th October,2019"/>
    <d v="2019-10-11T00:00:00"/>
    <s v="Kihoro Mary Gachoki"/>
    <s v="Female"/>
    <s v="18654895"/>
    <s v="254740938673"/>
    <s v="2.55E+11"/>
    <s v=""/>
    <s v=""/>
    <n v="36.754728"/>
    <n v="-1.0603499999999999"/>
    <s v="Kiambu"/>
    <s v="Githunguri"/>
    <s v="Githuguri"/>
    <s v="Giteti"/>
    <x v="2"/>
    <s v="Martin Mbiri Gitau"/>
    <s v="Martin Gitau"/>
    <s v="254724210921"/>
    <s v="Informal Business"/>
    <s v="KENBIM"/>
    <s v="Masonry"/>
    <s v="11/10/2019"/>
  </r>
  <r>
    <s v="VPA6"/>
    <x v="1777"/>
    <x v="1"/>
    <s v=""/>
    <s v="11th October,2019"/>
    <d v="2019-10-11T00:00:00"/>
    <s v="11th October,2019"/>
    <d v="2019-10-11T00:00:00"/>
    <s v="Njega John Ngigi"/>
    <s v="Male"/>
    <s v="99999"/>
    <s v="728097122"/>
    <s v="2.55E+11"/>
    <s v=""/>
    <s v=""/>
    <n v="36.755467000000003"/>
    <n v="-1.0577730000000001"/>
    <s v="Kiambu"/>
    <s v="Githunguri"/>
    <s v="Githuguri"/>
    <s v="Kahunira"/>
    <x v="0"/>
    <s v="Martin Mbiri Gitau"/>
    <s v="Martin Gitau"/>
    <s v="254724210921"/>
    <s v="Informal Business"/>
    <s v="KENBIM"/>
    <s v="Masonry"/>
    <s v="11/10/2019"/>
  </r>
  <r>
    <s v="VPA6"/>
    <x v="1778"/>
    <x v="1"/>
    <s v=""/>
    <s v="20th August,2019"/>
    <d v="2019-08-20T00:00:00"/>
    <s v="20th September,2019"/>
    <d v="2019-09-20T00:00:00"/>
    <s v="Kairu Anthony Karimi"/>
    <s v="Male"/>
    <s v="10966026"/>
    <s v="0722761971"/>
    <s v="722761971"/>
    <s v=""/>
    <s v="722286733"/>
    <n v="37.052193000000003"/>
    <n v="-0.23304"/>
    <s v="Nyeri"/>
    <s v="Kieni East"/>
    <s v="Gatuamba"/>
    <s v="Gatuamba"/>
    <x v="1"/>
    <s v="James Muchira Mwai"/>
    <s v="James Mwai"/>
    <s v="728494110"/>
    <s v="Informal Business"/>
    <s v="MKD"/>
    <s v="Masonry"/>
    <s v="13/10/2019"/>
  </r>
  <r>
    <s v="VPA6"/>
    <x v="1779"/>
    <x v="0"/>
    <s v="Grievance"/>
    <s v="12th October,2019"/>
    <d v="2019-10-12T00:00:00"/>
    <s v="12th October,2019"/>
    <d v="2019-10-12T00:00:00"/>
    <s v="Msau Johnson Kyalo"/>
    <s v="Male"/>
    <s v="99999"/>
    <s v="254717965220"/>
    <s v="2.55E+11"/>
    <s v=""/>
    <s v=""/>
    <n v="37.580939999999998"/>
    <n v="-2.037147"/>
    <s v="Makueni"/>
    <s v="Kibwezi West"/>
    <s v="Kikumini"/>
    <s v="Kikumini"/>
    <x v="0"/>
    <s v="John Chege Nyingi"/>
    <s v="John Chege"/>
    <s v="723321416"/>
    <s v="Informal Business"/>
    <s v="KENBIM"/>
    <s v="Masonry"/>
    <s v="13/10/2019"/>
  </r>
  <r>
    <s v="VPA6"/>
    <x v="1780"/>
    <x v="1"/>
    <s v=""/>
    <s v="14th October,2019"/>
    <d v="2019-10-14T00:00:00"/>
    <s v="14th October,2019"/>
    <d v="2019-10-14T00:00:00"/>
    <s v="Kimani Veronica Mukuhi"/>
    <s v="Female"/>
    <s v="35110284"/>
    <s v="+254719200720"/>
    <s v="2.55E+11"/>
    <s v=""/>
    <s v="2.55E+11"/>
    <n v="36.791907999999999"/>
    <n v="-0.84835199999999999"/>
    <s v="Kiambu"/>
    <s v="Gatundu North"/>
    <s v="Mataara"/>
    <s v="Chania"/>
    <x v="3"/>
    <s v="Nixon Kariuki Gaichuru"/>
    <s v="Nixon Kariuki Gaichuru"/>
    <s v="+254712255629"/>
    <s v="Informal Business"/>
    <s v="KENBIM"/>
    <s v="Masonry"/>
    <s v="14/10/2019"/>
  </r>
  <r>
    <s v="VPA6"/>
    <x v="1781"/>
    <x v="1"/>
    <s v=""/>
    <s v="14th October,2019"/>
    <d v="2019-10-14T00:00:00"/>
    <s v="14th October,2019"/>
    <d v="2019-10-14T00:00:00"/>
    <s v="Kamau Francis Mburu"/>
    <s v="Male"/>
    <s v="12422785"/>
    <s v="726793833"/>
    <s v="2.55E+11"/>
    <s v=""/>
    <s v=""/>
    <n v="36.906247999999998"/>
    <n v="-1.045633"/>
    <s v="Kiambu"/>
    <s v="Gatundu South"/>
    <s v="Gathage"/>
    <s v="Cigi-Ini"/>
    <x v="2"/>
    <s v="Nixon Kariuki Gaichuru"/>
    <s v="Nixon Kariuki Gaichuru"/>
    <s v=""/>
    <s v="Informal Business"/>
    <s v="KENBIM"/>
    <s v="Masonry"/>
    <s v="14/10/2019"/>
  </r>
  <r>
    <s v="VPA6"/>
    <x v="1782"/>
    <x v="1"/>
    <s v=""/>
    <s v="14th October,2019"/>
    <d v="2019-10-14T00:00:00"/>
    <s v="14th October,2019"/>
    <d v="2019-10-14T00:00:00"/>
    <s v="Kanyanja Mary Wairimu"/>
    <s v="Female"/>
    <s v="13220573"/>
    <s v="703765411"/>
    <s v="2.55E+11"/>
    <s v=""/>
    <s v="2.55E+11"/>
    <n v="36.906112999999998"/>
    <n v="-1.045628"/>
    <s v="Kiambu"/>
    <s v="Gatundu South"/>
    <s v="Gathage"/>
    <s v="Cigi-Ini"/>
    <x v="2"/>
    <s v="Nixon Kariuki Gaichuru"/>
    <s v="Nixon Kariuki Gaichuru"/>
    <s v="+254712255629"/>
    <s v="Informal Business"/>
    <s v="KENBIM"/>
    <s v="Masonry"/>
    <s v="14/10/2019"/>
  </r>
  <r>
    <s v="VPA6"/>
    <x v="1783"/>
    <x v="1"/>
    <s v=""/>
    <s v="14th October,2019"/>
    <d v="2019-10-14T00:00:00"/>
    <s v="14th October,2019"/>
    <d v="2019-10-14T00:00:00"/>
    <s v="Kiaria Emily Njeri"/>
    <s v="Female"/>
    <s v="1997977"/>
    <s v="727545329"/>
    <s v="2.55E+11"/>
    <s v=""/>
    <s v=""/>
    <n v="36.906714000000001"/>
    <n v="-1.046062"/>
    <s v="Kiambu"/>
    <s v="Gatundu South"/>
    <s v="Gathage"/>
    <s v="Cigi-Ini"/>
    <x v="3"/>
    <s v="Nixon Kariuki Gaichuru"/>
    <s v="Nixon Kariuki Gaichuru"/>
    <s v="+254712255629"/>
    <s v="Informal Business"/>
    <s v="KENBIM"/>
    <s v="Masonry"/>
    <s v="14/10/2019"/>
  </r>
  <r>
    <s v="VPA6"/>
    <x v="1784"/>
    <x v="1"/>
    <s v=""/>
    <s v="21st December,2018"/>
    <d v="2018-12-21T00:00:00"/>
    <s v="11th May,2019"/>
    <d v="2019-05-11T00:00:00"/>
    <s v="Arusei Edward"/>
    <s v="Male"/>
    <s v="99999"/>
    <s v="+254724399720"/>
    <s v="2.55E+11"/>
    <s v=""/>
    <s v=""/>
    <n v="35.325688"/>
    <n v="0.16999700000000001"/>
    <s v="Nandi"/>
    <s v="Nandi Hills"/>
    <s v="Koilot"/>
    <s v="Marinyin"/>
    <x v="3"/>
    <s v="Job K Soimo"/>
    <s v="Job K Soimo"/>
    <s v="+254726075203"/>
    <s v="Informal Business"/>
    <s v="MKD"/>
    <s v="Masonry"/>
    <s v="16/10/2019"/>
  </r>
  <r>
    <s v="VPA6"/>
    <x v="1785"/>
    <x v="1"/>
    <s v=""/>
    <s v="16th October,2019"/>
    <d v="2019-10-16T00:00:00"/>
    <s v="16th October,2019"/>
    <d v="2019-10-16T00:00:00"/>
    <s v="Ndago Stanley Tinga"/>
    <s v="Male"/>
    <s v="5803697"/>
    <s v="+254728945291"/>
    <s v="2.55E+11"/>
    <s v=""/>
    <s v="2.55E+11"/>
    <n v="39.704794999999997"/>
    <n v="-3.7803520000000002"/>
    <s v="Kilifi"/>
    <s v="Bahari"/>
    <s v="Bandarasalama"/>
    <s v="Kaoyeni"/>
    <x v="1"/>
    <s v="Peter Kiniu"/>
    <s v="Peter Kiniu"/>
    <s v="+254713470637"/>
    <s v="Informal Business"/>
    <s v="KENBIM"/>
    <s v="Masonry"/>
    <s v="17/10/2019"/>
  </r>
  <r>
    <s v="VPA6"/>
    <x v="1786"/>
    <x v="1"/>
    <s v=""/>
    <s v="3rd March,2019"/>
    <d v="2019-03-03T00:00:00"/>
    <s v="17th October,2019"/>
    <d v="2019-10-17T00:00:00"/>
    <s v="Kirimi Ginson"/>
    <s v="Male"/>
    <s v="14415363"/>
    <s v="+254720402471"/>
    <s v="2.55E+11"/>
    <s v=""/>
    <s v="2.55E+11"/>
    <n v="37.662846999999999"/>
    <n v="-0.12918499999999999"/>
    <s v="Meru"/>
    <s v="Imenti South"/>
    <s v="Yururu"/>
    <s v="Kamuringi"/>
    <x v="2"/>
    <s v="Loise Gathoni Murigu"/>
    <s v="John Kirimi"/>
    <s v="+254723543823"/>
    <s v="Informal Business"/>
    <s v="MKD"/>
    <s v="Masonry"/>
    <s v="18/10/2019"/>
  </r>
  <r>
    <s v="VPA6"/>
    <x v="1787"/>
    <x v="1"/>
    <s v=""/>
    <s v="23rd April,2019"/>
    <d v="2019-04-23T00:00:00"/>
    <s v="17th October,2019"/>
    <d v="2019-10-17T00:00:00"/>
    <s v="Kirimi John"/>
    <s v="Male"/>
    <s v="8880854"/>
    <s v="+254723543823"/>
    <s v="2.55E+11"/>
    <s v=""/>
    <s v="2.55E+11"/>
    <n v="37.664971999999999"/>
    <n v="-0.13661699999999999"/>
    <s v="Meru"/>
    <s v="Imenti South"/>
    <s v="Kamuringi"/>
    <s v="Kamuringi"/>
    <x v="3"/>
    <s v="Loise Gathoni Murigu"/>
    <s v="John Kirimi"/>
    <s v="+254723543823"/>
    <s v="Informal Business"/>
    <s v="MKD"/>
    <s v="Masonry"/>
    <s v="18/10/2019"/>
  </r>
  <r>
    <s v="VPA6"/>
    <x v="1788"/>
    <x v="2"/>
    <s v="Abandoned"/>
    <s v="5th June,2019"/>
    <d v="2019-06-05T00:00:00"/>
    <s v="17th October,2019"/>
    <d v="2019-10-17T00:00:00"/>
    <s v="Mwari Mary"/>
    <s v="Female"/>
    <s v="19456787"/>
    <s v="720160700"/>
    <s v="2.55E+11"/>
    <s v=""/>
    <s v="2.55E+11"/>
    <n v="37.587037000000002"/>
    <n v="-7.6967999999999995E-2"/>
    <s v="Meru"/>
    <s v="Imenti South"/>
    <s v="Kairaa"/>
    <s v="Mbuti"/>
    <x v="3"/>
    <s v="Loise Gathoni Murigu"/>
    <s v="John Kirimi"/>
    <s v="+254723543823"/>
    <s v="Informal Business"/>
    <s v="KENBIM"/>
    <s v="Masonry"/>
    <s v="18/10/2019"/>
  </r>
  <r>
    <s v="VPA6"/>
    <x v="1789"/>
    <x v="1"/>
    <s v=""/>
    <s v="24th October,2019"/>
    <d v="2019-10-24T00:00:00"/>
    <s v="24th October,2019"/>
    <d v="2019-10-24T00:00:00"/>
    <s v="Muiruri Stephen Kimotho"/>
    <s v="Male"/>
    <s v="99999"/>
    <s v="254721144375"/>
    <s v="2.55E+11"/>
    <s v=""/>
    <s v="721521982"/>
    <n v="36.801222000000003"/>
    <n v="-1.0043629999999999"/>
    <s v="Kiambu"/>
    <s v="Githunguri"/>
    <s v="Komothai"/>
    <s v="Gathugu"/>
    <x v="2"/>
    <s v="Geoffrey K Gitau"/>
    <s v="Geoffrey Gitau"/>
    <s v="254714881763"/>
    <s v="Informal Business"/>
    <s v="KENBIM"/>
    <s v="Masonry"/>
    <s v="24/10/2019"/>
  </r>
  <r>
    <s v="VPA6"/>
    <x v="1790"/>
    <x v="1"/>
    <s v=""/>
    <s v="24th October,2019"/>
    <d v="2019-10-24T00:00:00"/>
    <s v="24th October,2019"/>
    <d v="2019-10-24T00:00:00"/>
    <s v="Mwaniki Peter Mbugua"/>
    <s v="Male"/>
    <s v="3043516"/>
    <s v="254723456389"/>
    <s v="2.55E+11"/>
    <s v=""/>
    <s v="2.55E+11"/>
    <n v="36.794398000000001"/>
    <n v="-0.99475199999999997"/>
    <s v="Kiambu"/>
    <s v="Githunguri"/>
    <s v="Kamothai"/>
    <s v="Gathugu"/>
    <x v="2"/>
    <s v="Geoffrey K Gitau"/>
    <s v="Geoffrey Gitau"/>
    <s v="2547148817763"/>
    <s v="Informal Business"/>
    <s v="KENBIM"/>
    <s v="Masonry"/>
    <s v="24/10/2019"/>
  </r>
  <r>
    <s v="VPA6"/>
    <x v="1791"/>
    <x v="1"/>
    <s v=""/>
    <s v="26th August,2019"/>
    <d v="2019-08-26T00:00:00"/>
    <s v="19th October,2019"/>
    <d v="2019-10-19T00:00:00"/>
    <s v="Wahome Muthoni Magret"/>
    <s v="Male"/>
    <s v="1392641"/>
    <s v="254728940869"/>
    <s v="2.55E+11"/>
    <s v=""/>
    <s v="2.55E+11"/>
    <n v="36.111947999999998"/>
    <n v="-3.0875E-2"/>
    <s v="Nakuru"/>
    <s v="Rongai"/>
    <s v="Kamukunji"/>
    <s v="Mzalendo"/>
    <x v="2"/>
    <s v="James Kingori Chege"/>
    <s v="James Kingori"/>
    <s v="254724568559"/>
    <s v="Informal Business"/>
    <s v="KENBIM"/>
    <s v="Masonry"/>
    <s v="25/10/2019"/>
  </r>
  <r>
    <s v="VPA6"/>
    <x v="1792"/>
    <x v="1"/>
    <s v=""/>
    <s v="9th July,2019"/>
    <d v="2019-07-09T00:00:00"/>
    <s v="16th August,2019"/>
    <d v="2019-08-16T00:00:00"/>
    <s v="Ndutha Samuel Mwangi"/>
    <s v="Male"/>
    <s v="19567876"/>
    <s v="254710122837"/>
    <s v="2.55E+11"/>
    <s v=""/>
    <s v="2.55E+11"/>
    <n v="37.805743"/>
    <n v="-0.101368"/>
    <s v="Meru"/>
    <s v="Imenti South"/>
    <s v="Kirendene"/>
    <s v="Kamiruri"/>
    <x v="3"/>
    <s v="Nixon Kariuki Gaichuru"/>
    <s v="Nixon Kariuki Gaichuru"/>
    <s v="712255629"/>
    <s v="Informal Business"/>
    <s v="KENBIM"/>
    <s v="Masonry"/>
    <s v="27/10/2019"/>
  </r>
  <r>
    <s v="VPA6"/>
    <x v="1793"/>
    <x v="0"/>
    <s v="Non Compliant"/>
    <s v="24th June,2019"/>
    <d v="2019-06-24T00:00:00"/>
    <s v="15th October,2019"/>
    <d v="2019-10-15T00:00:00"/>
    <s v="Rono Faith"/>
    <s v="Female"/>
    <s v="99999"/>
    <s v="254720535336"/>
    <s v="2.55E+11"/>
    <s v=""/>
    <s v=""/>
    <n v="35.241097000000003"/>
    <n v="-0.38898300000000002"/>
    <s v="Kericho"/>
    <s v="Belgut"/>
    <s v="Chepkutung"/>
    <s v="Chepkutung"/>
    <x v="8"/>
    <s v="Benjamin Kirui"/>
    <s v=""/>
    <s v=""/>
    <s v="Informal Business"/>
    <s v="MKD"/>
    <s v="Masonry"/>
    <s v="29/10/2019"/>
  </r>
  <r>
    <s v="VPA6"/>
    <x v="1794"/>
    <x v="1"/>
    <s v=""/>
    <s v="17th September,2019"/>
    <d v="2019-09-17T00:00:00"/>
    <s v="17th October,2019"/>
    <d v="2019-10-17T00:00:00"/>
    <s v="Mbugua David Kimotho"/>
    <s v="Male"/>
    <s v="99999"/>
    <s v="254722892546"/>
    <s v="2.55E+11"/>
    <s v=""/>
    <s v="720336795"/>
    <n v="36.531722000000002"/>
    <n v="-0.18412000000000001"/>
    <s v="Nyandarua"/>
    <s v="Ndaragwa"/>
    <s v="Mwihoko"/>
    <s v="Ex-Daya"/>
    <x v="1"/>
    <s v="Kreen"/>
    <s v="Francis Kinyanjui"/>
    <s v="254726985649"/>
    <s v="Informal Business"/>
    <s v="MKD"/>
    <s v="Masonry"/>
    <s v="29/10/2019"/>
  </r>
  <r>
    <s v="VPA6"/>
    <x v="1795"/>
    <x v="1"/>
    <s v=""/>
    <s v="1st September,2019"/>
    <d v="2019-09-01T00:00:00"/>
    <s v="1st October,2019"/>
    <d v="2019-10-01T00:00:00"/>
    <s v="Mwaniki Charles Kabaya"/>
    <s v="Male"/>
    <s v="99999"/>
    <s v="722915230"/>
    <s v="2.55E+11"/>
    <s v=""/>
    <s v="721314236"/>
    <n v="37.040737999999997"/>
    <n v="-0.55141799999999996"/>
    <s v="Nyeri"/>
    <s v="Mukurweni"/>
    <s v="Muhito"/>
    <s v="Wamutitu"/>
    <x v="3"/>
    <s v="Joshua Wachira"/>
    <s v="Joshua Wachira"/>
    <s v=""/>
    <s v="Informal Business"/>
    <s v="KENBIM"/>
    <s v="Masonry"/>
    <s v="29/10/2019"/>
  </r>
  <r>
    <s v="VPA6"/>
    <x v="1796"/>
    <x v="1"/>
    <s v=""/>
    <s v="25th August,2019"/>
    <d v="2019-08-25T00:00:00"/>
    <s v="3rd November,2019"/>
    <d v="2019-11-03T00:00:00"/>
    <s v="Koech Edwin Kipyegon"/>
    <s v="Male"/>
    <s v="22339693"/>
    <s v="254719558475"/>
    <s v="719558475"/>
    <s v=""/>
    <s v=""/>
    <n v="35.376393"/>
    <n v="-0.57692200000000005"/>
    <s v="Bomet"/>
    <s v="Konoin"/>
    <s v="Sotit"/>
    <s v="Tebesetin"/>
    <x v="1"/>
    <s v="Joseph Tonui"/>
    <s v="null"/>
    <s v=""/>
    <s v="Informal Business"/>
    <s v="MKD"/>
    <s v="Masonry"/>
    <s v="05/11/2019"/>
  </r>
  <r>
    <s v="VPA6"/>
    <x v="1797"/>
    <x v="1"/>
    <s v=""/>
    <s v="8th November,2019"/>
    <d v="2019-11-08T00:00:00"/>
    <s v="8th November,2019"/>
    <d v="2019-11-08T00:00:00"/>
    <s v="Mutua Joseph Kivindyo"/>
    <s v="Male"/>
    <s v="6129714"/>
    <s v="254721293945"/>
    <s v="721293945"/>
    <s v=""/>
    <s v="720865145"/>
    <n v="37.587097999999997"/>
    <n v="-1.9388730000000001"/>
    <s v="Makueni"/>
    <s v="Makueni"/>
    <s v="Makueni"/>
    <s v="Mikooni"/>
    <x v="2"/>
    <s v="Januaries Kaloki"/>
    <s v="Januaries Kaloki"/>
    <s v="714342097"/>
    <s v="Informal Business"/>
    <s v="MKD"/>
    <s v="Masonry"/>
    <s v="08/11/2019"/>
  </r>
  <r>
    <s v="VPA6"/>
    <x v="1798"/>
    <x v="1"/>
    <s v=""/>
    <s v="7th September,2019"/>
    <d v="2019-09-07T00:00:00"/>
    <s v="7th November,2019"/>
    <d v="2019-11-07T00:00:00"/>
    <s v="Kamuya Kenneth Wanjohi"/>
    <s v="Male"/>
    <s v="22210739"/>
    <s v="254708445098"/>
    <s v="708445098"/>
    <s v=""/>
    <s v="724816902"/>
    <n v="37.362693"/>
    <n v="-0.63829800000000003"/>
    <s v="Kirinyaga"/>
    <s v="Kerugoya/Kutus"/>
    <s v="Kibibi"/>
    <s v="Red Soil"/>
    <x v="3"/>
    <s v="Geoffrey Ndua Mbugua"/>
    <s v="Ndua Mbugua"/>
    <s v=""/>
    <s v="Informal Business"/>
    <s v="KENBIM"/>
    <s v="Masonry"/>
    <s v="08/11/2019"/>
  </r>
  <r>
    <s v="VPA6"/>
    <x v="1799"/>
    <x v="0"/>
    <s v="Grievance"/>
    <s v="1st June,2019"/>
    <d v="2019-06-01T00:00:00"/>
    <s v="1st October,2019"/>
    <d v="2019-10-01T00:00:00"/>
    <s v="Daniel Ogola Ochieng"/>
    <s v="Male"/>
    <s v="99999"/>
    <s v="0722717056"/>
    <s v="722717056"/>
    <s v=""/>
    <s v="722717056"/>
    <n v="34.127251999999999"/>
    <n v="-3.6742999999999998E-2"/>
    <s v="Siaya"/>
    <s v="Bondo"/>
    <s v="Usigu"/>
    <s v="Lwala"/>
    <x v="3"/>
    <s v="Thomas Mboya Omwadho"/>
    <s v="Thomas Mboya Omwadho"/>
    <s v="725043676"/>
    <s v="Informal Business"/>
    <s v="KENBIM"/>
    <s v="Masonry"/>
    <s v="10/11/2019"/>
  </r>
  <r>
    <s v="VPA6"/>
    <x v="1800"/>
    <x v="1"/>
    <s v=""/>
    <s v="3rd August,2019"/>
    <d v="2019-08-03T00:00:00"/>
    <s v="7th September,2019"/>
    <d v="2019-09-07T00:00:00"/>
    <s v="Muthoi Kibara Daniel"/>
    <s v="Male"/>
    <s v="2592640"/>
    <s v="254725642872"/>
    <s v="2.55E+11"/>
    <s v=""/>
    <s v="2.55E+11"/>
    <n v="36.123269999999998"/>
    <n v="-0.18449499999999999"/>
    <s v="Nakuru"/>
    <s v="Bahati"/>
    <s v="Maili Tisa"/>
    <s v="Land Mawe"/>
    <x v="0"/>
    <s v="Peter Kareithi Mwangi"/>
    <s v="Peter Kareithi"/>
    <s v="254721714592"/>
    <s v="Informal Business"/>
    <s v="MKD"/>
    <s v="Masonry"/>
    <s v="10/11/2019"/>
  </r>
  <r>
    <s v="VPA6"/>
    <x v="1801"/>
    <x v="1"/>
    <s v=""/>
    <s v="24th June,2019"/>
    <d v="2019-06-24T00:00:00"/>
    <s v="7th August,2019"/>
    <d v="2019-08-07T00:00:00"/>
    <s v="Macharia Maina Andrew"/>
    <s v="Male"/>
    <s v="3372017"/>
    <s v="254721639234"/>
    <s v="2.55E+11"/>
    <s v=""/>
    <s v="2.55E+11"/>
    <n v="36.168857000000003"/>
    <n v="-0.136743"/>
    <s v="Nakuru"/>
    <s v="Bahati"/>
    <s v="Bahati"/>
    <s v="Bibirioni"/>
    <x v="0"/>
    <s v="Peter Kareithi Mwangi"/>
    <s v="Peter Kareithi"/>
    <s v="721714592"/>
    <s v="Informal Business"/>
    <s v="MKD"/>
    <s v="Masonry"/>
    <s v="10/11/2019"/>
  </r>
  <r>
    <s v="VPA6"/>
    <x v="1802"/>
    <x v="1"/>
    <s v=""/>
    <s v="5th May,2019"/>
    <d v="2019-05-05T00:00:00"/>
    <s v="19th June,2019"/>
    <d v="2019-06-19T00:00:00"/>
    <s v="Thande Stephen"/>
    <s v="Male"/>
    <s v="2595631"/>
    <s v="254724786802"/>
    <s v="2.55E+11"/>
    <s v=""/>
    <s v="2.55E+11"/>
    <n v="36.159433"/>
    <n v="-0.191333"/>
    <s v="Nakuru"/>
    <s v="Bahati"/>
    <s v="Karunga"/>
    <s v="Thayu"/>
    <x v="2"/>
    <s v="Peter Kareithi Mwangi"/>
    <s v="Peter Kareithi"/>
    <s v="254721714592"/>
    <s v="Informal Business"/>
    <s v="MKD"/>
    <s v="Masonry"/>
    <s v="10/11/2019"/>
  </r>
  <r>
    <s v="VPA6"/>
    <x v="1803"/>
    <x v="1"/>
    <s v=""/>
    <s v="19th March,2019"/>
    <d v="2019-03-19T00:00:00"/>
    <s v="23rd May,2019"/>
    <d v="2019-05-23T00:00:00"/>
    <s v="Nyagaki Ndungu Hannah"/>
    <s v="Female"/>
    <s v="2189035"/>
    <s v="254724001519"/>
    <s v="2.55E+11"/>
    <s v=""/>
    <s v=""/>
    <n v="36.174267"/>
    <n v="-0.160328"/>
    <s v="Nakuru"/>
    <s v="Bahati"/>
    <s v="Karunga"/>
    <s v="Scheme"/>
    <x v="2"/>
    <s v="Peter Kareithi Mwangi"/>
    <s v="Peter Kareithi"/>
    <s v="254721714592"/>
    <s v="Informal Business"/>
    <s v="MKD"/>
    <s v="Masonry"/>
    <s v="12/11/2019"/>
  </r>
  <r>
    <s v="VPA6"/>
    <x v="1804"/>
    <x v="1"/>
    <s v=""/>
    <s v="13th October,2018"/>
    <d v="2018-10-13T00:00:00"/>
    <s v="5th December,2018"/>
    <d v="2018-12-05T00:00:00"/>
    <s v="Anthony Ngugi Mburu"/>
    <s v="Male"/>
    <s v="27342056"/>
    <s v="254727862397"/>
    <s v="2.55E+11"/>
    <s v=""/>
    <s v="2.55E+11"/>
    <n v="36.177517999999999"/>
    <n v="-0.16794700000000001"/>
    <s v="Nakuru"/>
    <s v="Bahati"/>
    <s v="Bahati"/>
    <s v="Ruguru"/>
    <x v="2"/>
    <s v="Peter Kareithi Mwangi"/>
    <s v="Peter Kareithi"/>
    <s v="254721714592"/>
    <s v="Informal Business"/>
    <s v="MKD"/>
    <s v="Masonry"/>
    <s v="12/11/2019"/>
  </r>
  <r>
    <s v="VPA6"/>
    <x v="1805"/>
    <x v="1"/>
    <s v=""/>
    <s v="6th July,2019"/>
    <d v="2019-07-06T00:00:00"/>
    <s v="2nd September,2019"/>
    <d v="2019-09-02T00:00:00"/>
    <s v="Njeri Wanyoike Gladys"/>
    <s v="Female"/>
    <s v="2595210"/>
    <s v="254711183489"/>
    <s v="2.55E+11"/>
    <s v=""/>
    <s v="2.55E+11"/>
    <n v="36.177103000000002"/>
    <n v="-0.17677799999999999"/>
    <s v="Nakuru"/>
    <s v="Bahati"/>
    <s v="Bahati"/>
    <s v="Wendo"/>
    <x v="2"/>
    <s v="Peter Kareithi Mwangi"/>
    <s v="Peter Kareithi"/>
    <s v="254721714592"/>
    <s v="Informal Business"/>
    <s v="MKD"/>
    <s v="Masonry"/>
    <s v="12/11/2019"/>
  </r>
  <r>
    <s v="VPA6"/>
    <x v="1806"/>
    <x v="0"/>
    <s v="Grievance"/>
    <s v="15th August,2019"/>
    <d v="2019-08-15T00:00:00"/>
    <s v="23rd September,2019"/>
    <d v="2019-09-23T00:00:00"/>
    <s v="Ngatia Wandutu Robert"/>
    <s v="Male"/>
    <s v="2371072"/>
    <s v="254721994152"/>
    <s v="2.55E+11"/>
    <s v=""/>
    <s v="2.55E+11"/>
    <n v="36.181778000000001"/>
    <n v="-0.17605000000000001"/>
    <s v="Nakuru"/>
    <s v="Bahati"/>
    <s v="Bahati"/>
    <s v="Wendo"/>
    <x v="2"/>
    <s v="Peter Kareithi Mwangi"/>
    <s v="Peter Kareithi"/>
    <s v="254721714592"/>
    <s v="Informal Business"/>
    <s v="MKD"/>
    <s v="Masonry"/>
    <s v="12/11/2019"/>
  </r>
  <r>
    <s v="VPA6"/>
    <x v="1807"/>
    <x v="1"/>
    <s v=""/>
    <s v="10th June,2019"/>
    <d v="2019-06-10T00:00:00"/>
    <s v="29th August,2019"/>
    <d v="2019-08-29T00:00:00"/>
    <s v="Njogu Wanjiku Elizabeth"/>
    <s v="Male"/>
    <s v="1842091"/>
    <s v="254714581651"/>
    <s v="2.55E+11"/>
    <s v=""/>
    <s v="2.55E+11"/>
    <n v="36.179073000000002"/>
    <n v="-0.17779800000000001"/>
    <s v="Nakuru"/>
    <s v="Bahati"/>
    <s v="Bahati"/>
    <s v="Wendo"/>
    <x v="2"/>
    <s v="Peter Kareithi Mwangi"/>
    <s v="Peter Kareithi"/>
    <s v="254721714592"/>
    <s v="Informal Business"/>
    <s v="MKD"/>
    <s v="Masonry"/>
    <s v="12/11/2019"/>
  </r>
  <r>
    <s v="VPA6"/>
    <x v="1808"/>
    <x v="1"/>
    <s v=""/>
    <s v="7th December,2018"/>
    <d v="2018-12-07T00:00:00"/>
    <s v="19th March,2019"/>
    <d v="2019-03-19T00:00:00"/>
    <s v="Virginia Njeri"/>
    <s v="Female"/>
    <s v="2380655"/>
    <s v="254725146036"/>
    <s v="2.55E+11"/>
    <s v=""/>
    <s v=""/>
    <n v="36.179290000000002"/>
    <n v="-0.15723300000000001"/>
    <s v="Nakuru"/>
    <s v="Bahati"/>
    <s v="Bahati"/>
    <s v="Ruguru"/>
    <x v="2"/>
    <s v="Peter Kareithi Mwangi"/>
    <s v="Peter Kareithi"/>
    <s v="254721714592"/>
    <s v="Informal Business"/>
    <s v="MKD"/>
    <s v="Masonry"/>
    <s v="12/11/2019"/>
  </r>
  <r>
    <s v="VPA6"/>
    <x v="1809"/>
    <x v="1"/>
    <s v=""/>
    <s v="8th October,2019"/>
    <d v="2019-10-08T00:00:00"/>
    <s v="30th October,2019"/>
    <d v="2019-10-30T00:00:00"/>
    <s v="Ruth Njeri"/>
    <s v="Female"/>
    <s v="925163"/>
    <s v="254708991928"/>
    <s v="2.55E+11"/>
    <s v=""/>
    <s v=""/>
    <n v="35.063499"/>
    <n v="0.71190299999999995"/>
    <s v="Kakamega"/>
    <s v="Likuyani"/>
    <s v="Likuyani"/>
    <s v="Lukusi"/>
    <x v="3"/>
    <s v="Emmanuel Kitui"/>
    <s v="Emanuel Kitui"/>
    <s v="254720106138"/>
    <s v="Informal Business"/>
    <s v="KENBIM"/>
    <s v="Masonry"/>
    <s v="13/11/2019"/>
  </r>
  <r>
    <s v="VPA6"/>
    <x v="1810"/>
    <x v="1"/>
    <s v=""/>
    <s v="13th September,2019"/>
    <d v="2019-09-13T00:00:00"/>
    <s v="2nd November,2019"/>
    <d v="2019-11-02T00:00:00"/>
    <s v="Tumbo Charles Kisaa"/>
    <s v="Male"/>
    <s v="99999"/>
    <s v="254726168427"/>
    <s v="254726168427"/>
    <s v=""/>
    <s v="254727027796"/>
    <n v="37.377915000000002"/>
    <n v="-1.2847919999999999"/>
    <s v="Machakos"/>
    <s v="Kangundo"/>
    <s v="Kangundo"/>
    <s v="Kyelendu"/>
    <x v="2"/>
    <s v="Lucas Mbithi Muia"/>
    <s v="Lukas Muia Mbithi"/>
    <s v="254706279820"/>
    <s v="Informal Business"/>
    <s v="MKD"/>
    <s v="Masonry"/>
    <s v="13/11/2019"/>
  </r>
  <r>
    <s v="VPA6"/>
    <x v="1811"/>
    <x v="1"/>
    <s v=""/>
    <s v="20th August,2019"/>
    <d v="2019-08-20T00:00:00"/>
    <s v="9th September,2019"/>
    <d v="2019-09-09T00:00:00"/>
    <s v="Gitau Joseph Waweru"/>
    <s v="Male"/>
    <s v="2307090"/>
    <s v="722316136"/>
    <s v="2.55E+11"/>
    <s v=""/>
    <s v="2.55E+11"/>
    <n v="36.657789999999999"/>
    <n v="-1.186442"/>
    <s v="Kiambu"/>
    <s v="Limuru"/>
    <s v="Muguga"/>
    <s v="Kahuru"/>
    <x v="3"/>
    <s v="Timothy Kabue"/>
    <s v="Null"/>
    <s v=""/>
    <s v="Informal Business"/>
    <s v="KENBIM"/>
    <s v="Masonry"/>
    <s v="13/11/2019"/>
  </r>
  <r>
    <s v="VPA6"/>
    <x v="1812"/>
    <x v="1"/>
    <s v=""/>
    <s v="10th April,2019"/>
    <d v="2019-04-10T00:00:00"/>
    <s v="23rd April,2019"/>
    <d v="2019-04-23T00:00:00"/>
    <s v="Wanjiku Jane"/>
    <s v="Female"/>
    <s v="31515176"/>
    <s v="725897750"/>
    <s v="2.55E+11"/>
    <s v=""/>
    <s v="2.55E+11"/>
    <n v="36.656925000000001"/>
    <n v="-1.18771"/>
    <s v="Kiambu"/>
    <s v="Limuru"/>
    <s v="Muguga"/>
    <s v="Kahuru"/>
    <x v="3"/>
    <s v="Timothy Kabue"/>
    <s v=""/>
    <s v=""/>
    <s v="Informal Business"/>
    <s v="KENBIM"/>
    <s v="Masonry"/>
    <s v="13/11/2019"/>
  </r>
  <r>
    <s v="VPA6"/>
    <x v="1813"/>
    <x v="1"/>
    <s v=""/>
    <s v="5th April,2019"/>
    <d v="2019-04-05T00:00:00"/>
    <s v="15th April,2019"/>
    <d v="2019-04-15T00:00:00"/>
    <s v="Kamau Kent"/>
    <s v="Female"/>
    <s v="7111405"/>
    <s v="254704833384"/>
    <s v="2.55E+11"/>
    <s v=""/>
    <s v="2.55E+11"/>
    <n v="36.647004000000003"/>
    <n v="-1.1654040000000001"/>
    <s v="Kiambu"/>
    <s v="Limuru"/>
    <s v="Kerwa"/>
    <s v="Kagia Farm"/>
    <x v="4"/>
    <s v="Timothy Kabue"/>
    <s v=""/>
    <s v=""/>
    <s v="Informal Business"/>
    <s v="AKUT"/>
    <s v="Masonry"/>
    <s v="13/11/2019"/>
  </r>
  <r>
    <s v="VPA6"/>
    <x v="1814"/>
    <x v="1"/>
    <s v=""/>
    <s v="7th September,2019"/>
    <d v="2019-09-07T00:00:00"/>
    <s v="17th September,2019"/>
    <d v="2019-09-17T00:00:00"/>
    <s v="Ngugi Lucy Nyabara"/>
    <s v="Female"/>
    <s v="10182951"/>
    <s v="715938102"/>
    <s v="2.55E+11"/>
    <s v=""/>
    <s v="2.55E+11"/>
    <n v="36.650230000000001"/>
    <n v="-1.16022"/>
    <s v="Kiambu"/>
    <s v="Limuru"/>
    <s v="Rironi"/>
    <s v="Gatimo"/>
    <x v="3"/>
    <s v="Timothy Kabue"/>
    <s v="Null"/>
    <s v=""/>
    <s v="Informal Business"/>
    <s v="KENBIM"/>
    <s v="Masonry"/>
    <s v="13/11/2019"/>
  </r>
  <r>
    <s v="VPA6"/>
    <x v="1815"/>
    <x v="1"/>
    <s v=""/>
    <s v="2nd September,2019"/>
    <d v="2019-09-02T00:00:00"/>
    <s v="13th November,2019"/>
    <d v="2019-11-13T00:00:00"/>
    <s v="Chepkwony Bernard"/>
    <s v="Male"/>
    <s v="38653247"/>
    <s v="254725323569"/>
    <s v="2.55E+11"/>
    <s v=""/>
    <s v="2.55E+11"/>
    <n v="35.108474000000001"/>
    <n v="-0.52717599999999998"/>
    <s v="Kericho"/>
    <s v="Bureti"/>
    <s v="Kapkishara"/>
    <s v="Cheboror"/>
    <x v="15"/>
    <s v="Philip Kurgat"/>
    <s v="Kurgat"/>
    <s v="254726616639"/>
    <s v="Informal Business"/>
    <s v="MKD"/>
    <s v="Masonry"/>
    <s v="14/11/2019"/>
  </r>
  <r>
    <s v="VPA6"/>
    <x v="1816"/>
    <x v="1"/>
    <s v=""/>
    <s v="8th September,2019"/>
    <d v="2019-09-08T00:00:00"/>
    <s v="2nd November,2019"/>
    <d v="2019-11-02T00:00:00"/>
    <s v="Koech Joel K"/>
    <s v="Male"/>
    <s v="30505323"/>
    <s v="254722708275"/>
    <s v="2.55E+11"/>
    <s v=""/>
    <s v="2.55E+11"/>
    <n v="35.168911999999999"/>
    <n v="-0.489427"/>
    <s v="Kericho"/>
    <s v="Bureti"/>
    <s v="Kabartegan"/>
    <s v="Sibaik"/>
    <x v="15"/>
    <s v="Philip Kurgat"/>
    <s v="Kurgat"/>
    <s v="254726616639"/>
    <s v="Informal Business"/>
    <s v="MKD"/>
    <s v="Masonry"/>
    <s v="14/11/2019"/>
  </r>
  <r>
    <s v="VPA6"/>
    <x v="1817"/>
    <x v="1"/>
    <s v=""/>
    <s v="20th April,2019"/>
    <d v="2019-04-20T00:00:00"/>
    <s v="10th October,2019"/>
    <d v="2019-10-10T00:00:00"/>
    <s v="Khasiani Kennedy Natse"/>
    <s v="Male"/>
    <s v="12567969"/>
    <s v="254722321081"/>
    <s v="2.55E+11"/>
    <s v=""/>
    <s v=""/>
    <n v="34.845165000000001"/>
    <n v="8.4517999999999996E-2"/>
    <s v="Vihiga"/>
    <s v="Hamisi"/>
    <s v="Shamakhokho"/>
    <s v="Murugwon"/>
    <x v="2"/>
    <s v="Matthew Kemboi"/>
    <s v="Mathew Kemboi Kipchumba"/>
    <s v="254722819916"/>
    <s v="Informal Business"/>
    <s v="KENBIM"/>
    <s v="Masonry"/>
    <s v="14/11/2019"/>
  </r>
  <r>
    <s v="VPA6"/>
    <x v="1818"/>
    <x v="1"/>
    <s v=""/>
    <s v="17th July,2019"/>
    <d v="2019-07-17T00:00:00"/>
    <s v="5th August,2019"/>
    <d v="2019-08-05T00:00:00"/>
    <s v="Wanjiru Mary"/>
    <s v="Female"/>
    <s v="99999"/>
    <s v="254724374867"/>
    <s v="2.55E+11"/>
    <s v=""/>
    <s v="2.55E+11"/>
    <n v="36.668686000000001"/>
    <n v="-1.1955089999999999"/>
    <s v="Kiambu"/>
    <s v="Kabete"/>
    <s v="Kahuho"/>
    <s v="Gatwanafu"/>
    <x v="3"/>
    <s v="Timothy Kabue"/>
    <s v=""/>
    <s v=""/>
    <s v="Informal Business"/>
    <s v="KENBIM"/>
    <s v="Masonry"/>
    <s v="14/11/2019"/>
  </r>
  <r>
    <s v="VPA6"/>
    <x v="1819"/>
    <x v="1"/>
    <s v=""/>
    <s v="18th January,2019"/>
    <d v="2019-01-18T00:00:00"/>
    <s v="23rd February,2019"/>
    <d v="2019-02-23T00:00:00"/>
    <s v="Muchiri Hannah Wangari"/>
    <s v="Female"/>
    <s v="99999"/>
    <s v="720463432"/>
    <s v="2.55E+11"/>
    <s v=""/>
    <s v="2.55E+11"/>
    <n v="36.668747000000003"/>
    <n v="-1.196564"/>
    <s v="Kiambu"/>
    <s v="Kabete"/>
    <s v="Kahuho"/>
    <s v="Gatwanafu"/>
    <x v="3"/>
    <s v="Timothy Kabue"/>
    <s v=""/>
    <s v=""/>
    <s v="Informal Business"/>
    <s v="KENBIM"/>
    <s v="Masonry"/>
    <s v="14/11/2019"/>
  </r>
  <r>
    <s v="VPA6"/>
    <x v="1820"/>
    <x v="0"/>
    <s v="Non Compliant"/>
    <s v="22nd May,2019"/>
    <d v="2019-05-22T00:00:00"/>
    <s v="12th June,2019"/>
    <d v="2019-06-12T00:00:00"/>
    <s v="Muthee Jane Waturi"/>
    <s v="Female"/>
    <s v="22695264"/>
    <s v="254723165238"/>
    <s v="2.55E+11"/>
    <s v=""/>
    <s v="2.55E+11"/>
    <n v="36.640101999999999"/>
    <n v="-1.196801"/>
    <s v="Kiambu"/>
    <s v="Kikuyu"/>
    <s v="Sigona"/>
    <s v="Thamanda"/>
    <x v="3"/>
    <s v="Timothy Kabue"/>
    <s v=""/>
    <s v=""/>
    <s v="Informal Business"/>
    <s v="KENBIM"/>
    <s v="Masonry"/>
    <s v="14/11/2019"/>
  </r>
  <r>
    <s v="VPA6"/>
    <x v="1821"/>
    <x v="1"/>
    <s v=""/>
    <s v="7th April,2019"/>
    <d v="2019-04-07T00:00:00"/>
    <s v="18th April,2019"/>
    <d v="2019-04-18T00:00:00"/>
    <s v="Wambui Mary"/>
    <s v="Female"/>
    <s v="99999"/>
    <s v="254724065219"/>
    <s v="2.55E+11"/>
    <s v=""/>
    <s v="2.55E+11"/>
    <n v="36.638314999999999"/>
    <n v="-1.1937819999999999"/>
    <s v="Kiambu"/>
    <s v="Kikuyu"/>
    <s v="Muguga"/>
    <s v="Thamanda"/>
    <x v="3"/>
    <s v="Timothy Kabue"/>
    <s v=""/>
    <s v=""/>
    <s v="Informal Business"/>
    <s v="KENBIM"/>
    <s v="Masonry"/>
    <s v="14/11/2019"/>
  </r>
  <r>
    <s v="VPA6"/>
    <x v="1822"/>
    <x v="0"/>
    <s v="Under Verification"/>
    <s v="13th June,2019"/>
    <d v="2019-06-13T00:00:00"/>
    <s v="4th July,2019"/>
    <d v="2019-07-04T00:00:00"/>
    <s v="Nelima Jacky"/>
    <s v="Female"/>
    <s v="99999"/>
    <s v="254706632162"/>
    <s v="2.55E+11"/>
    <s v=""/>
    <s v=""/>
    <n v="36.642107000000003"/>
    <n v="-1.202682"/>
    <s v="Kiambu"/>
    <s v="Kikuyu"/>
    <s v="Muguga"/>
    <s v="Hecta Imwe"/>
    <x v="1"/>
    <s v="Timothy Kabue"/>
    <s v=""/>
    <s v=""/>
    <s v="Informal Business"/>
    <s v="KENBIM"/>
    <s v="Masonry"/>
    <s v="14/11/2019"/>
  </r>
  <r>
    <s v="VPA6"/>
    <x v="1823"/>
    <x v="1"/>
    <s v=""/>
    <s v="1st October,2019"/>
    <d v="2019-10-01T00:00:00"/>
    <s v="5th November,2019"/>
    <d v="2019-11-05T00:00:00"/>
    <s v="Kawiria Mururu Esther"/>
    <s v="Female"/>
    <s v="353321"/>
    <s v="254707544042"/>
    <s v="2.55E+11"/>
    <s v=""/>
    <s v="2.55E+11"/>
    <n v="37.784301999999997"/>
    <n v="0.15226799999999999"/>
    <s v="Meru"/>
    <s v="Tigania West"/>
    <s v="Miathene"/>
    <s v="Anjilu"/>
    <x v="3"/>
    <s v="David Kaunga"/>
    <s v="David Kaunga Thanara"/>
    <s v="254726368595"/>
    <s v="Informal Business"/>
    <s v="KENBIM"/>
    <s v="Masonry"/>
    <s v="15/11/2019"/>
  </r>
  <r>
    <s v="VPA6"/>
    <x v="1824"/>
    <x v="1"/>
    <s v=""/>
    <s v="8th May,2019"/>
    <d v="2019-05-08T00:00:00"/>
    <s v="14th November,2019"/>
    <d v="2019-11-14T00:00:00"/>
    <s v="Kariuki Beth Njeri"/>
    <s v="Female"/>
    <s v="99999"/>
    <s v="721742666"/>
    <s v="2.55E+11"/>
    <s v=""/>
    <s v="2.55E+11"/>
    <n v="36.635919999999999"/>
    <n v="-0.71726000000000001"/>
    <s v="Nyandarua"/>
    <s v="South Kinangop"/>
    <s v="Njabini"/>
    <s v="Warurungana"/>
    <x v="2"/>
    <s v="Kreen"/>
    <s v="Francis Kinyanjui"/>
    <s v="254726985649"/>
    <s v="Informal Business"/>
    <s v="MKD"/>
    <s v="Masonry"/>
    <s v="15/11/2019"/>
  </r>
  <r>
    <s v="VPA6"/>
    <x v="1825"/>
    <x v="1"/>
    <s v=""/>
    <s v="28th April,2019"/>
    <d v="2019-04-28T00:00:00"/>
    <s v="10th October,2019"/>
    <d v="2019-10-10T00:00:00"/>
    <s v="Nalika Agnes Nasimiyu"/>
    <s v="Female"/>
    <s v="10494843"/>
    <s v="759325744"/>
    <s v="2.55E+11"/>
    <s v=""/>
    <s v="2.55E+11"/>
    <n v="35.022300000000001"/>
    <n v="1.2074769999999999"/>
    <s v="Trans Nzoia"/>
    <s v="Kwanza"/>
    <s v="Keiyo"/>
    <s v="Sirende / Luhuya"/>
    <x v="2"/>
    <s v="Matthew Kemboi"/>
    <s v="Matthew _x0009_Kemboi"/>
    <s v="254722819916"/>
    <s v="Informal Business"/>
    <s v="KENBIM"/>
    <s v="Masonry"/>
    <s v="17/11/2019"/>
  </r>
  <r>
    <s v="VPA6"/>
    <x v="1826"/>
    <x v="1"/>
    <s v=""/>
    <s v="29th September,2019"/>
    <d v="2019-09-29T00:00:00"/>
    <s v="18th November,2019"/>
    <d v="2019-11-18T00:00:00"/>
    <s v="Kizongona Jenipher Shigare"/>
    <s v="Female"/>
    <s v="7658368"/>
    <s v="715489252"/>
    <s v="2.55E+11"/>
    <s v=""/>
    <s v=""/>
    <n v="38.361617000000003"/>
    <n v="-3.4329499999999999"/>
    <s v="Taita/Taveta"/>
    <s v="Mwatate"/>
    <s v="Kishamba"/>
    <s v="Josa"/>
    <x v="2"/>
    <s v="Stephen Nyange"/>
    <s v="Stephen Nyange"/>
    <s v="254710865301"/>
    <s v="Informal Business"/>
    <s v="KENBIM"/>
    <s v="Masonry"/>
    <s v="18/11/2019"/>
  </r>
  <r>
    <s v="VPA6"/>
    <x v="1827"/>
    <x v="1"/>
    <s v=""/>
    <s v="29th September,2019"/>
    <d v="2019-09-29T00:00:00"/>
    <s v="18th November,2019"/>
    <d v="2019-11-18T00:00:00"/>
    <s v="Mwadisha Constance Wughanga"/>
    <s v="Female"/>
    <s v="14509321"/>
    <s v="25472832496"/>
    <s v="2.55E+11"/>
    <s v=""/>
    <s v=""/>
    <n v="38.362856999999998"/>
    <n v="-3.4360270000000002"/>
    <s v="Taita/Taveta"/>
    <s v="Mwatate"/>
    <s v="Kushamba"/>
    <s v="Josa"/>
    <x v="0"/>
    <s v="Colman Maghanga"/>
    <s v="Colman Maghanga"/>
    <s v="254704670083"/>
    <s v="Informal Business"/>
    <s v="KENBIM"/>
    <s v="Masonry"/>
    <s v="18/11/2019"/>
  </r>
  <r>
    <s v="VPA6"/>
    <x v="1828"/>
    <x v="1"/>
    <s v=""/>
    <s v="18th November,2019"/>
    <d v="2019-11-18T00:00:00"/>
    <s v="18th November,2019"/>
    <d v="2019-11-18T00:00:00"/>
    <s v="Mwarigha Evanson Mwakina"/>
    <s v="Male"/>
    <s v="10895632"/>
    <s v="254701686911"/>
    <s v="2.55E+11"/>
    <s v=""/>
    <s v=""/>
    <n v="38.362437"/>
    <n v="-3.4168400000000001"/>
    <s v="Taita/Taveta"/>
    <s v="Wundanyi"/>
    <s v="Wundanyi"/>
    <s v="Shate"/>
    <x v="0"/>
    <s v="Nicholas Mwaengo"/>
    <s v="Nicholas Mwaengo"/>
    <s v="254729326539"/>
    <s v="Informal Business"/>
    <s v="KENBIM"/>
    <s v="Masonry"/>
    <s v="18/11/2019"/>
  </r>
  <r>
    <s v="VPA6"/>
    <x v="1829"/>
    <x v="0"/>
    <s v="Grievance"/>
    <s v="21st October,2019"/>
    <d v="2019-10-21T00:00:00"/>
    <s v="3rd November,2019"/>
    <d v="2019-11-03T00:00:00"/>
    <s v="Kariuki Ndirangu"/>
    <s v="Male"/>
    <s v="99999"/>
    <s v="722711707"/>
    <s v="2.55E+11"/>
    <s v=""/>
    <s v="254722711707"/>
    <n v="36.664012"/>
    <n v="-1.387637"/>
    <s v="Kajiado"/>
    <s v="Kajiado North"/>
    <s v="Ngong"/>
    <s v="Kareru"/>
    <x v="0"/>
    <s v="Nilelynk Innovators"/>
    <s v="Null"/>
    <s v=""/>
    <s v="Informal Business"/>
    <s v="MKD"/>
    <s v="Masonry"/>
    <s v="19/11/2019"/>
  </r>
  <r>
    <s v="VPA6"/>
    <x v="1830"/>
    <x v="1"/>
    <s v=""/>
    <s v="24th June,2019"/>
    <d v="2019-06-24T00:00:00"/>
    <s v="15th July,2019"/>
    <d v="2019-07-15T00:00:00"/>
    <s v="Waweru James Gitonga"/>
    <s v="Male"/>
    <s v="1019093"/>
    <s v="723393334"/>
    <s v="2.55E+11"/>
    <s v=""/>
    <s v=""/>
    <n v="36.624592999999997"/>
    <n v="-1.3444700000000001"/>
    <s v="Kajiado"/>
    <s v="Kajiado North"/>
    <s v="Ngong"/>
    <s v="Duka Mpya"/>
    <x v="2"/>
    <s v="Nilelynk Innovators"/>
    <s v=""/>
    <s v=""/>
    <s v="Informal Business"/>
    <s v="MKD"/>
    <s v="Masonry"/>
    <s v="19/11/2019"/>
  </r>
  <r>
    <s v="VPA6"/>
    <x v="1831"/>
    <x v="1"/>
    <s v=""/>
    <s v="15th September,2019"/>
    <d v="2019-09-15T00:00:00"/>
    <s v="1st October,2019"/>
    <d v="2019-10-01T00:00:00"/>
    <s v="Muniu Stephen Kiarie"/>
    <s v="Male"/>
    <s v="13215750"/>
    <s v="254720611046"/>
    <s v="2.55E+11"/>
    <s v=""/>
    <s v=""/>
    <n v="36.677827000000001"/>
    <n v="-1.0642050000000001"/>
    <s v="Kiambu"/>
    <s v="Githunguri"/>
    <s v="Ikunu"/>
    <s v="Gitiha"/>
    <x v="2"/>
    <s v="Kensam Constructor"/>
    <s v=""/>
    <s v=""/>
    <s v="Informal Business"/>
    <s v="KENBIM"/>
    <s v="Masonry"/>
    <s v="20/11/2019"/>
  </r>
  <r>
    <s v="VPA6"/>
    <x v="1832"/>
    <x v="1"/>
    <s v=""/>
    <s v="27th October,2019"/>
    <d v="2019-10-27T00:00:00"/>
    <s v="11th November,2019"/>
    <d v="2019-11-11T00:00:00"/>
    <s v="Wambugu Lydia Njeri"/>
    <s v="Female"/>
    <s v="20671273"/>
    <s v="254723854625"/>
    <s v="2.55E+11"/>
    <s v=""/>
    <s v="2.55E+11"/>
    <n v="36.778722999999999"/>
    <n v="-1.05139"/>
    <s v="Kiambu"/>
    <s v="Githunguri"/>
    <s v="Githunguri"/>
    <s v="Guthinjiru"/>
    <x v="0"/>
    <s v="Nilelynk Innovators"/>
    <s v="null"/>
    <s v=""/>
    <s v="Informal Business"/>
    <s v="MKD"/>
    <s v="Masonry"/>
    <s v="20/11/2019"/>
  </r>
  <r>
    <s v="VPA6"/>
    <x v="1833"/>
    <x v="1"/>
    <s v=""/>
    <s v="13th September,2019"/>
    <d v="2019-09-13T00:00:00"/>
    <s v="21st November,2019"/>
    <d v="2019-11-21T00:00:00"/>
    <s v="Ronoh Benson"/>
    <s v="Male"/>
    <s v="38553246"/>
    <s v="254727405406"/>
    <s v="2.55E+11"/>
    <s v=""/>
    <s v="2.55E+11"/>
    <n v="35.267746000000002"/>
    <n v="-0.65557600000000005"/>
    <s v="Bomet"/>
    <s v="Konoin"/>
    <s v="Mosonik"/>
    <s v="Kiptemenio"/>
    <x v="4"/>
    <s v="Philip Kurgat"/>
    <s v="Kurgat"/>
    <s v="254726616639"/>
    <s v="Informal Business"/>
    <s v="MKD"/>
    <s v="Masonry"/>
    <s v="21/11/2019"/>
  </r>
  <r>
    <s v="VPA6"/>
    <x v="1834"/>
    <x v="1"/>
    <s v=""/>
    <s v="22nd October,2019"/>
    <d v="2019-10-22T00:00:00"/>
    <s v="22nd November,2019"/>
    <d v="2019-11-22T00:00:00"/>
    <s v="Kabucho John Kahwai"/>
    <s v="Male"/>
    <s v="99999"/>
    <s v="254722388675"/>
    <s v="2.55E+11"/>
    <s v=""/>
    <s v=""/>
    <n v="36.364353000000001"/>
    <n v="0.136155"/>
    <s v="Laikipia"/>
    <s v="Laikipia  West"/>
    <s v="Igwamiti"/>
    <s v="Goal"/>
    <x v="2"/>
    <s v="Simon Kabucho"/>
    <s v="Simon Kabucho"/>
    <s v="254726725953"/>
    <s v="Informal Business"/>
    <s v="MKD"/>
    <s v="Masonry"/>
    <s v="22/11/2019"/>
  </r>
  <r>
    <s v="VPA6"/>
    <x v="1835"/>
    <x v="1"/>
    <s v=""/>
    <s v="23rd October,2019"/>
    <d v="2019-10-23T00:00:00"/>
    <s v="23rd November,2019"/>
    <d v="2019-11-23T00:00:00"/>
    <s v="Nyaga Anthony Njagi"/>
    <s v="Male"/>
    <s v="99999"/>
    <s v="254728967851"/>
    <s v="2.55E+11"/>
    <s v=""/>
    <s v=""/>
    <n v="37.475687000000001"/>
    <n v="-0.55149000000000004"/>
    <s v="Embu"/>
    <s v="Manyatta"/>
    <s v="Mbeti North"/>
    <s v="Muthatari"/>
    <x v="2"/>
    <s v="David Chege"/>
    <s v="David Chege Wangui"/>
    <s v=""/>
    <s v="Informal Business"/>
    <s v="MKD"/>
    <s v="Masonry"/>
    <s v="24/11/2019"/>
  </r>
  <r>
    <s v="VPA6"/>
    <x v="1836"/>
    <x v="1"/>
    <s v=""/>
    <s v="8th November,2019"/>
    <d v="2019-11-08T00:00:00"/>
    <s v="22nd November,2019"/>
    <d v="2019-11-22T00:00:00"/>
    <s v="Njeng'A Jackline Njeri"/>
    <s v="Female"/>
    <s v="10671374"/>
    <s v="0720496818"/>
    <s v="720496818"/>
    <s v=""/>
    <s v="711920597"/>
    <n v="36.677517999999999"/>
    <n v="-1.2611779999999999"/>
    <s v="Kiambu"/>
    <s v="Kiambu"/>
    <s v="Kinoo"/>
    <s v="Baraneki"/>
    <x v="3"/>
    <s v="Green Action Network Ltd"/>
    <s v="Edwine Joseph Majale Okinda"/>
    <s v="725335114"/>
    <s v="Informal Business"/>
    <s v="MKD"/>
    <s v="Masonry"/>
    <s v="25/11/2019"/>
  </r>
  <r>
    <s v="VPA6"/>
    <x v="1837"/>
    <x v="1"/>
    <s v=""/>
    <s v="2nd November,2019"/>
    <d v="2019-11-02T00:00:00"/>
    <s v="25th November,2019"/>
    <d v="2019-11-25T00:00:00"/>
    <s v="Juliana Achieng"/>
    <s v="Female"/>
    <s v="99999"/>
    <s v="723349666"/>
    <s v="2.55E+11"/>
    <s v=""/>
    <s v=""/>
    <n v="35.265065"/>
    <n v="0.57945800000000003"/>
    <s v="Uasin Gishu"/>
    <s v="Soy"/>
    <s v="Soy"/>
    <s v="Kiplombe"/>
    <x v="1"/>
    <s v="Daniel Bartilol"/>
    <s v="Daniel Bartilol"/>
    <s v="254724427455"/>
    <s v="Informal Business"/>
    <s v="KENBIM"/>
    <s v="Masonry"/>
    <s v="25/11/2019"/>
  </r>
  <r>
    <s v="VPA6"/>
    <x v="1838"/>
    <x v="1"/>
    <s v=""/>
    <s v="15th September,2019"/>
    <d v="2019-09-15T00:00:00"/>
    <s v="25th November,2019"/>
    <d v="2019-11-25T00:00:00"/>
    <s v="Keter Leah Chepchumba"/>
    <s v="Female"/>
    <s v="13362199"/>
    <s v="254726365000"/>
    <s v="2.55E+11"/>
    <s v=""/>
    <s v=""/>
    <n v="35.149233000000002"/>
    <n v="0.318608"/>
    <s v="Nandi"/>
    <s v="Mosop"/>
    <s v="Chesumei"/>
    <s v="Tebeson"/>
    <x v="3"/>
    <s v="John Bett"/>
    <s v="John Bett"/>
    <s v="254727402779"/>
    <s v="Informal Business"/>
    <s v="MKD"/>
    <s v="Masonry"/>
    <s v="26/11/2019"/>
  </r>
  <r>
    <s v="VPA6"/>
    <x v="1839"/>
    <x v="1"/>
    <s v=""/>
    <s v="11th September,2019"/>
    <d v="2019-09-11T00:00:00"/>
    <s v="26th November,2019"/>
    <d v="2019-11-26T00:00:00"/>
    <s v="Suge Dorcas"/>
    <s v="Female"/>
    <s v="2090043"/>
    <s v="254717535481"/>
    <s v="2.55E+11"/>
    <s v=""/>
    <s v="2.55E+11"/>
    <n v="35.295262000000001"/>
    <n v="3.3071999999999997E-2"/>
    <s v="Nandi"/>
    <s v="Tinderet"/>
    <s v="Kabirer"/>
    <s v="Kspngenytui"/>
    <x v="3"/>
    <s v="John Bett"/>
    <s v="John Bett"/>
    <s v="254727402779"/>
    <s v="Informal Business"/>
    <s v="MKD"/>
    <s v="Masonry"/>
    <s v="27/11/2019"/>
  </r>
  <r>
    <s v="VPA6"/>
    <x v="1840"/>
    <x v="1"/>
    <s v=""/>
    <s v="13th October,2019"/>
    <d v="2019-10-13T00:00:00"/>
    <s v="15th November,2019"/>
    <d v="2019-11-15T00:00:00"/>
    <s v="Nginya Julius Miatu"/>
    <s v="Male"/>
    <s v="34531222"/>
    <s v="254724557002"/>
    <s v="2.55E+11"/>
    <s v=""/>
    <s v="2.55E+11"/>
    <n v="37.023713999999998"/>
    <n v="-0.92839000000000005"/>
    <s v="Murang'a"/>
    <s v="Kandara"/>
    <s v="Ngararia"/>
    <s v="Naaro"/>
    <x v="1"/>
    <s v="Geoffrey Ndua Mbugua"/>
    <s v="Geoffrey Ndua"/>
    <s v="254724608147"/>
    <s v="Informal Business"/>
    <s v="KENBIM"/>
    <s v="Masonry"/>
    <s v="27/11/2019"/>
  </r>
  <r>
    <s v="VPA6"/>
    <x v="1841"/>
    <x v="1"/>
    <s v=""/>
    <s v="11th October,2019"/>
    <d v="2019-10-11T00:00:00"/>
    <s v="20th November,2019"/>
    <d v="2019-11-20T00:00:00"/>
    <s v="Maina Mary Wairimu"/>
    <s v="Male"/>
    <s v="99999"/>
    <s v="254714716026"/>
    <s v="2.55E+11"/>
    <s v=""/>
    <s v="2.55E+11"/>
    <n v="36.919314999999997"/>
    <n v="-0.73618799999999995"/>
    <s v="Murang'a"/>
    <s v="Kahuro"/>
    <s v="Kahatia"/>
    <s v="Manganjo"/>
    <x v="2"/>
    <s v="Gilbert Mwangi Gitau"/>
    <s v="Gilbert Mwangi"/>
    <s v="254714125753"/>
    <s v="Informal Business"/>
    <s v="KENBIM"/>
    <s v="Masonry"/>
    <s v="27/11/2019"/>
  </r>
  <r>
    <s v="VPA6"/>
    <x v="1842"/>
    <x v="1"/>
    <s v=""/>
    <s v="22nd July,2019"/>
    <d v="2019-07-22T00:00:00"/>
    <s v="30th November,2019"/>
    <d v="2019-11-30T00:00:00"/>
    <s v="Kiptai Wesly"/>
    <s v="Male"/>
    <s v="10941806"/>
    <s v="254722936666"/>
    <s v="2.55E+11"/>
    <s v=""/>
    <s v=""/>
    <n v="35.301107000000002"/>
    <n v="0.43091000000000002"/>
    <s v="Uasin Gishu"/>
    <s v="Kesses"/>
    <s v="Kesses"/>
    <s v="Sinendet"/>
    <x v="2"/>
    <s v="Ambrose Koech"/>
    <s v="Ambrose Koech"/>
    <s v="254723664529"/>
    <s v="Informal Business"/>
    <s v="KENBIM"/>
    <s v="Masonry"/>
    <s v="30/11/2019"/>
  </r>
  <r>
    <s v="VPA6"/>
    <x v="1843"/>
    <x v="0"/>
    <s v="Non Compliant"/>
    <s v="15th October,2019"/>
    <d v="2019-10-15T00:00:00"/>
    <s v="21st November,2019"/>
    <d v="2019-11-21T00:00:00"/>
    <s v="Martina Kibet"/>
    <s v="Female"/>
    <s v="99999"/>
    <s v="722730579"/>
    <s v="2.55E+11"/>
    <s v=""/>
    <s v=""/>
    <n v="35.343592999999998"/>
    <n v="0.48057699999999998"/>
    <s v="Uasin Gishu"/>
    <s v="Ainabkoi"/>
    <s v="Ainabkoi"/>
    <s v="Kipkorgot Centre"/>
    <x v="0"/>
    <s v="Luka Kiprop Maiyo"/>
    <s v="Luka Kiprop Maiyo"/>
    <s v="254723216036"/>
    <s v="Informal Business"/>
    <s v="KENBIM"/>
    <s v="Masonry"/>
    <s v="30/11/2019"/>
  </r>
  <r>
    <s v="VPA6"/>
    <x v="1844"/>
    <x v="1"/>
    <s v=""/>
    <s v="11th September,2019"/>
    <d v="2019-09-11T00:00:00"/>
    <s v="23rd September,2019"/>
    <d v="2019-09-23T00:00:00"/>
    <s v="Ngeene Charles Mbugua"/>
    <s v="Male"/>
    <s v="8240918"/>
    <s v="720208671"/>
    <s v="2.55E+11"/>
    <s v=""/>
    <s v="2.55E+11"/>
    <n v="37.118617"/>
    <n v="-1.1649780000000001"/>
    <s v="Kiambu"/>
    <s v="Juja"/>
    <s v="Juja Farm"/>
    <s v="Kalimoni"/>
    <x v="3"/>
    <s v="Nilelynk Innovators"/>
    <s v="Null"/>
    <s v=""/>
    <s v="Informal Business"/>
    <s v="MKD"/>
    <s v="Masonry"/>
    <s v="30/11/2019"/>
  </r>
  <r>
    <s v="VPA6"/>
    <x v="1845"/>
    <x v="1"/>
    <s v=""/>
    <s v="28th December,2018"/>
    <d v="2018-12-28T00:00:00"/>
    <s v="19th January,2019"/>
    <d v="2019-01-19T00:00:00"/>
    <s v="Barmasai Kiptoo Eliud"/>
    <s v="Male"/>
    <s v="99999"/>
    <s v="254722503579"/>
    <s v="2.55E+11"/>
    <s v=""/>
    <s v=""/>
    <n v="35.341262999999998"/>
    <n v="0.52608200000000005"/>
    <s v="Uasin Gishu"/>
    <s v="Ainabkoi"/>
    <s v="Moiben"/>
    <s v="Ilula"/>
    <x v="2"/>
    <s v="Luka Kiprop Maiyo"/>
    <s v="Luka Kiprop Maiyo"/>
    <s v="254723216036"/>
    <s v="Informal Business"/>
    <s v="KENBIM"/>
    <s v="Masonry"/>
    <s v="03/12/2019"/>
  </r>
  <r>
    <s v="VPA6"/>
    <x v="1846"/>
    <x v="1"/>
    <s v=""/>
    <s v="26th August,2019"/>
    <d v="2019-08-26T00:00:00"/>
    <s v="19th September,2019"/>
    <d v="2019-09-19T00:00:00"/>
    <s v="Kiptoo Hillary"/>
    <s v="Male"/>
    <s v="99999"/>
    <s v="254786600003"/>
    <s v="2.55E+11"/>
    <s v=""/>
    <s v="2.55E+11"/>
    <n v="35.416693000000002"/>
    <n v="0.51254299999999997"/>
    <s v="Uasin Gishu"/>
    <s v="Ainabkoi"/>
    <s v="Ainabkoi"/>
    <s v="Chagir Farm"/>
    <x v="2"/>
    <s v="Luka Kiprop Maiyo"/>
    <s v="Luka Kiprop Maiyo"/>
    <s v="254723216036"/>
    <s v="Informal Business"/>
    <s v="KENBIM"/>
    <s v="Masonry"/>
    <s v="03/12/2019"/>
  </r>
  <r>
    <s v="VPA6"/>
    <x v="1847"/>
    <x v="1"/>
    <s v=""/>
    <s v="2nd August,2019"/>
    <d v="2019-08-02T00:00:00"/>
    <s v="24th September,2019"/>
    <d v="2019-09-24T00:00:00"/>
    <s v="Singa Naomi"/>
    <s v="Female"/>
    <s v="99999"/>
    <s v="254725525207"/>
    <s v="2.55E+11"/>
    <s v=""/>
    <s v=""/>
    <n v="35.366512999999998"/>
    <n v="0.479823"/>
    <s v="Uasin Gishu"/>
    <s v="Ainabkoi"/>
    <s v="Ainabkoi"/>
    <s v="Ngelel Tarit"/>
    <x v="2"/>
    <s v="Daniel Bartilol"/>
    <s v="Null"/>
    <s v=""/>
    <s v="Informal Business"/>
    <s v="KENBIM"/>
    <s v="Masonry"/>
    <s v="03/12/2019"/>
  </r>
  <r>
    <s v="VPA6"/>
    <x v="1848"/>
    <x v="1"/>
    <s v=""/>
    <s v="20th September,2019"/>
    <d v="2019-09-20T00:00:00"/>
    <s v="5th November,2019"/>
    <d v="2019-11-05T00:00:00"/>
    <s v="Waikwa Joram Ichagua"/>
    <s v="Male"/>
    <s v="99999"/>
    <s v="725978374"/>
    <s v="2.55E+11"/>
    <s v=""/>
    <s v="2.55E+11"/>
    <n v="36.254497000000001"/>
    <n v="-0.28074300000000002"/>
    <s v="Nyandarua"/>
    <s v="Ol Kalou"/>
    <s v="Rutara"/>
    <s v="Rutara"/>
    <x v="2"/>
    <s v="Fredrick Gatungu Kago"/>
    <s v="Frederick Kago"/>
    <s v=""/>
    <s v="Informal Business"/>
    <s v="MKD"/>
    <s v="Masonry"/>
    <s v="04/12/2019"/>
  </r>
  <r>
    <s v="VPA6"/>
    <x v="1849"/>
    <x v="1"/>
    <s v=""/>
    <s v="28th October,2019"/>
    <d v="2019-10-28T00:00:00"/>
    <s v="18th November,2019"/>
    <d v="2019-11-18T00:00:00"/>
    <s v="Naivasha Mugambi Kenneth"/>
    <s v="Male"/>
    <s v="22567854"/>
    <s v="254721790897"/>
    <s v="2.55E+11"/>
    <s v=""/>
    <s v="2.55E+11"/>
    <n v="37.654758000000001"/>
    <n v="-0.22966500000000001"/>
    <s v="Tharaka-Nithi"/>
    <s v="Maara"/>
    <s v="Kieganguru"/>
    <s v="Muhuni"/>
    <x v="2"/>
    <s v="Maurice Kinuthia Wangui"/>
    <s v="Maurice Kinuthia Wangui"/>
    <s v="254713376894"/>
    <s v="Informal Business"/>
    <s v="KENBIM"/>
    <s v="Masonry"/>
    <s v="04/12/2019"/>
  </r>
  <r>
    <s v="VPA6"/>
    <x v="1850"/>
    <x v="1"/>
    <s v=""/>
    <s v="21st November,2019"/>
    <d v="2019-11-21T00:00:00"/>
    <s v="3rd December,2019"/>
    <d v="2019-12-03T00:00:00"/>
    <s v="Kemboi Lilian Cheboi"/>
    <s v="Female"/>
    <s v="99999"/>
    <s v="254727102068"/>
    <s v="2.55E+11"/>
    <s v=""/>
    <s v=""/>
    <n v="35.292462"/>
    <n v="0.59428700000000001"/>
    <s v="Uasin Gishu"/>
    <s v="Soy"/>
    <s v="Soy"/>
    <s v="Chepsiria"/>
    <x v="2"/>
    <s v="Luka Kiprop Maiyo"/>
    <s v="Luka Kiprop Maiyo"/>
    <s v="254723216036"/>
    <s v="Informal Business"/>
    <s v="KENBIM"/>
    <s v="Masonry"/>
    <s v="07/12/2019"/>
  </r>
  <r>
    <s v="VPA6"/>
    <x v="1851"/>
    <x v="1"/>
    <s v=""/>
    <s v="12th September,2019"/>
    <d v="2019-09-12T00:00:00"/>
    <s v="12th October,2019"/>
    <d v="2019-10-12T00:00:00"/>
    <s v="Kipchumba Esther"/>
    <s v="Female"/>
    <s v="99999"/>
    <s v="254725372592"/>
    <s v="2.55E+11"/>
    <s v=""/>
    <s v=""/>
    <n v="35.317836999999997"/>
    <n v="0.55284999999999995"/>
    <s v="Uasin Gishu"/>
    <s v="Moiben"/>
    <s v="Moiben"/>
    <s v="Beta Farm"/>
    <x v="0"/>
    <s v="Luka Kiprop Maiyo"/>
    <s v="Luka Kiprop Maiyo"/>
    <s v="254723216036"/>
    <s v="Informal Business"/>
    <s v="KENBIM"/>
    <s v="Masonry"/>
    <s v="07/12/2019"/>
  </r>
  <r>
    <s v="VPA6"/>
    <x v="1852"/>
    <x v="1"/>
    <s v=""/>
    <s v="13th November,2019"/>
    <d v="2019-11-13T00:00:00"/>
    <s v="13th November,2019"/>
    <d v="2019-11-13T00:00:00"/>
    <s v="Hudson Nyambude Aiko"/>
    <s v="Male"/>
    <s v="99999"/>
    <s v="254726730642"/>
    <s v="254726730642"/>
    <s v=""/>
    <s v="254737188012"/>
    <n v="37.138877000000001"/>
    <n v="-1.28484"/>
    <s v="Machakos"/>
    <s v="Matungulu"/>
    <s v="Matungulu"/>
    <s v="Malaa"/>
    <x v="2"/>
    <s v="Lucas Mbithi Muia"/>
    <s v="Lukas Muia Mbithi"/>
    <s v="254706279820"/>
    <s v="Informal Business"/>
    <s v="KENBIM"/>
    <s v="Masonry"/>
    <s v="13/11/2019"/>
  </r>
  <r>
    <s v="VPA6"/>
    <x v="1853"/>
    <x v="1"/>
    <s v=""/>
    <s v="10th April,2019"/>
    <d v="2019-04-10T00:00:00"/>
    <s v="30th August,2019"/>
    <d v="2019-08-30T00:00:00"/>
    <s v="Lagat Getrude"/>
    <s v="Female"/>
    <s v="25678563"/>
    <s v="254720841032"/>
    <s v="2.55E+11"/>
    <s v=""/>
    <s v="2.55E+11"/>
    <n v="34.505550999999997"/>
    <n v="0.79227700000000001"/>
    <s v="Bungoma"/>
    <s v="Mt. Elgon"/>
    <s v="Mt Elgon"/>
    <s v="Namutokholo"/>
    <x v="2"/>
    <s v="Nilelynk Innovators"/>
    <s v="Julias Odhiambo Mboga"/>
    <s v="254723987066"/>
    <s v="Informal Business"/>
    <s v="KENBIM"/>
    <s v="Masonry"/>
    <s v="10/12/2019"/>
  </r>
  <r>
    <s v="VPA6"/>
    <x v="1854"/>
    <x v="0"/>
    <s v="Non Compliant"/>
    <s v="10th December,2019"/>
    <d v="2019-12-10T00:00:00"/>
    <s v="10th December,2019"/>
    <d v="2019-12-10T00:00:00"/>
    <s v="Mwangi Jane Nyangahu"/>
    <s v="Female"/>
    <s v="12524483"/>
    <s v="725448596"/>
    <s v="254725448596"/>
    <s v=""/>
    <s v="254725448596"/>
    <n v="36.872393000000002"/>
    <n v="-0.96772999999999998"/>
    <s v="Kiambu"/>
    <s v="Gatundu South"/>
    <s v="Ruburi"/>
    <s v="Ruburi"/>
    <x v="0"/>
    <s v="Maurice Kinuthia Wangui"/>
    <s v="Maurice Kinuthia Wangui"/>
    <s v="254713376894"/>
    <s v="Informal Business"/>
    <s v="KENBIM"/>
    <s v="Masonry"/>
    <s v="10/12/2019"/>
  </r>
  <r>
    <s v="VPA6"/>
    <x v="1855"/>
    <x v="1"/>
    <s v=""/>
    <s v="10th December,2019"/>
    <d v="2019-12-10T00:00:00"/>
    <s v="10th December,2019"/>
    <d v="2019-12-10T00:00:00"/>
    <s v="Ndunge Justine Wayua"/>
    <s v="Female"/>
    <s v="36177724"/>
    <s v="254712223215"/>
    <s v="2.55E+11"/>
    <s v=""/>
    <s v="2.55E+11"/>
    <n v="37.393441000000003"/>
    <n v="-1.5142359999999999"/>
    <s v="Machakos"/>
    <s v="Mwala"/>
    <s v="Mwala"/>
    <s v="Kasolongo"/>
    <x v="2"/>
    <s v="Willy Kauni"/>
    <s v="Jackson Muia Mutiso"/>
    <s v="254726974814"/>
    <s v="Informal Business"/>
    <s v="MKD"/>
    <s v="Masonry"/>
    <s v="10/12/2019"/>
  </r>
  <r>
    <s v="VPA6"/>
    <x v="1856"/>
    <x v="0"/>
    <s v="Non Compliant"/>
    <s v="20th October,2019"/>
    <d v="2019-10-20T00:00:00"/>
    <s v="20th November,2019"/>
    <d v="2019-11-20T00:00:00"/>
    <s v="Mbaya Mutuerandu Francis"/>
    <s v="Male"/>
    <s v="3218837"/>
    <s v="711531101"/>
    <s v="2.55E+11"/>
    <s v=""/>
    <s v="2.55E+11"/>
    <n v="37.581834999999998"/>
    <n v="-8.5571999999999995E-2"/>
    <s v="Meru"/>
    <s v="Imenti South"/>
    <s v="Chure"/>
    <s v="Kamaiga"/>
    <x v="2"/>
    <s v="Erick Munene Gitonga"/>
    <s v="Eric Munene"/>
    <s v="254728779943"/>
    <s v="Informal Business"/>
    <s v="MKD"/>
    <s v="Masonry"/>
    <s v="10/12/2019"/>
  </r>
  <r>
    <s v="VPA6"/>
    <x v="1857"/>
    <x v="1"/>
    <s v=""/>
    <s v="2nd November,2019"/>
    <d v="2019-11-02T00:00:00"/>
    <s v="28th November,2019"/>
    <d v="2019-11-28T00:00:00"/>
    <s v="Mwari Gitonga Alice"/>
    <s v="Female"/>
    <s v="2368970"/>
    <s v="254720471001"/>
    <s v="2.55E+11"/>
    <s v=""/>
    <s v="2.55E+11"/>
    <n v="37.599575000000002"/>
    <n v="-8.6532999999999999E-2"/>
    <s v="Meru"/>
    <s v="Imenti South"/>
    <s v="Chure"/>
    <s v="Omone"/>
    <x v="2"/>
    <s v="Erick Munene Gitonga"/>
    <s v="Eric Munene"/>
    <s v="254728779943"/>
    <s v="Informal Business"/>
    <s v="MKD"/>
    <s v="Masonry"/>
    <s v="10/12/2019"/>
  </r>
  <r>
    <s v="VPA6"/>
    <x v="1858"/>
    <x v="1"/>
    <s v=""/>
    <s v="2nd November,2019"/>
    <d v="2019-11-02T00:00:00"/>
    <s v="1st December,2019"/>
    <d v="2019-12-01T00:00:00"/>
    <s v="Mbae Manyara Titus"/>
    <s v="Male"/>
    <s v="1115784"/>
    <s v="254711243260"/>
    <s v="2.55E+11"/>
    <s v=""/>
    <s v="2.55E+11"/>
    <n v="37.604264999999998"/>
    <n v="-7.5274999999999995E-2"/>
    <s v="Meru"/>
    <s v="Imenti South"/>
    <s v="Mikumbune"/>
    <s v="Kithiru"/>
    <x v="0"/>
    <s v="Timothy Muriithi Paul"/>
    <s v="Timothy Murithi"/>
    <s v="254791853946"/>
    <s v="Informal Business"/>
    <s v="MKD"/>
    <s v="Masonry"/>
    <s v="10/12/2019"/>
  </r>
  <r>
    <s v="VPA6"/>
    <x v="1859"/>
    <x v="1"/>
    <s v=""/>
    <s v="19th November,2019"/>
    <d v="2019-11-19T00:00:00"/>
    <s v="4th December,2019"/>
    <d v="2019-12-04T00:00:00"/>
    <s v="Samuel Boswony Kiprono"/>
    <s v="Male"/>
    <n v="99999"/>
    <s v="720319148"/>
    <s v="2.55E+11"/>
    <s v=""/>
    <s v="2.55E+11"/>
    <n v="36.844579000000003"/>
    <n v="-1.685683"/>
    <s v="Kajiado"/>
    <s v="Kajiado North"/>
    <s v="Kitengela"/>
    <s v="Sholinke"/>
    <x v="0"/>
    <s v="Joram Gathogo Mutahi"/>
    <s v="Joram Gathogo Mutahi"/>
    <s v="254723684776"/>
    <s v="Informal Business"/>
    <s v="MKD"/>
    <s v="Masonry"/>
    <s v="11/12/2019"/>
  </r>
  <r>
    <s v="VPA6"/>
    <x v="1860"/>
    <x v="1"/>
    <s v=""/>
    <s v="14th October,2019"/>
    <d v="2019-10-14T00:00:00"/>
    <s v="15th November,2019"/>
    <d v="2019-11-15T00:00:00"/>
    <s v="Ncabira Erastus Lucy"/>
    <s v="Female"/>
    <s v="12406917"/>
    <s v="254726453499"/>
    <s v="2.55E+11"/>
    <s v=""/>
    <s v="2.55E+11"/>
    <n v="37.617035000000001"/>
    <n v="-8.4366999999999998E-2"/>
    <s v="Meru"/>
    <s v="Imenti South"/>
    <s v="Chure"/>
    <s v="Machikine"/>
    <x v="3"/>
    <s v="Erick Munene Gitonga"/>
    <s v="Eric Munene"/>
    <s v="254728779943"/>
    <s v="Informal Business"/>
    <s v="MKD"/>
    <s v="Masonry"/>
    <s v="12/12/2019"/>
  </r>
  <r>
    <s v="VPA6"/>
    <x v="1861"/>
    <x v="1"/>
    <s v=""/>
    <s v="14th September,2019"/>
    <d v="2019-09-14T00:00:00"/>
    <s v="1st December,2019"/>
    <d v="2019-12-01T00:00:00"/>
    <s v="Fancy Kirwa"/>
    <s v="Female"/>
    <s v="22771514"/>
    <s v="254724143027"/>
    <s v="2.55E+11"/>
    <s v=""/>
    <s v=""/>
    <n v="35.164945000000003"/>
    <n v="0.31671700000000003"/>
    <s v="Nandi"/>
    <s v="Mosop"/>
    <s v="Mosop"/>
    <s v="Mosoriot Centre"/>
    <x v="3"/>
    <s v="John Bett"/>
    <s v="John Bett"/>
    <s v="254727402779"/>
    <s v="Informal Business"/>
    <s v="MKD"/>
    <s v="Masonry"/>
    <s v="12/12/2019"/>
  </r>
  <r>
    <s v="VPA6"/>
    <x v="1862"/>
    <x v="1"/>
    <s v=""/>
    <s v="3rd November,2019"/>
    <d v="2019-11-03T00:00:00"/>
    <s v="8th December,2019"/>
    <d v="2019-12-08T00:00:00"/>
    <s v="Moses Ngari"/>
    <s v="Male"/>
    <s v="42743778"/>
    <s v="254712052555"/>
    <s v="2.55E+11"/>
    <s v=""/>
    <s v=""/>
    <n v="36.117195000000002"/>
    <n v="-0.16969200000000001"/>
    <s v="Nakuru"/>
    <s v="Bahati"/>
    <s v="Maili Kumi"/>
    <s v="Maili Kumi"/>
    <x v="2"/>
    <s v="James Kingori Chege"/>
    <s v="James Kingori"/>
    <s v="254724568559"/>
    <s v="Informal Business"/>
    <s v="KENBIM"/>
    <s v="Masonry"/>
    <s v="12/12/2019"/>
  </r>
  <r>
    <s v="VPA6"/>
    <x v="1863"/>
    <x v="1"/>
    <s v=""/>
    <s v="20th November,2019"/>
    <d v="2019-11-20T00:00:00"/>
    <s v="8th December,2019"/>
    <d v="2019-12-08T00:00:00"/>
    <s v="Iguku Eunice Wairimu"/>
    <s v="Female"/>
    <s v="2307019"/>
    <s v="254725790157"/>
    <s v="2.55E+11"/>
    <s v=""/>
    <s v=""/>
    <n v="36.668436999999997"/>
    <n v="-1.1975169999999999"/>
    <s v="Kiambu"/>
    <s v="Kikuyu"/>
    <s v="Muguga"/>
    <s v="Gatwanafa"/>
    <x v="3"/>
    <s v="Timothy Kabue"/>
    <s v="Null"/>
    <s v=""/>
    <s v="Informal Business"/>
    <s v="KENBIM"/>
    <s v="Masonry"/>
    <s v="12/12/2019"/>
  </r>
  <r>
    <s v="VPA6"/>
    <x v="1864"/>
    <x v="1"/>
    <s v=""/>
    <s v="11th November,2019"/>
    <d v="2019-11-11T00:00:00"/>
    <s v="12th December,2019"/>
    <d v="2019-12-12T00:00:00"/>
    <s v="Gucema Samuel Kariuki"/>
    <s v="Male"/>
    <s v="99999"/>
    <s v="254723101735"/>
    <s v="2.55E+11"/>
    <s v=""/>
    <s v="717554588"/>
    <n v="37.523642000000002"/>
    <n v="-0.40544999999999998"/>
    <s v="Embu"/>
    <s v="Runyenjes"/>
    <s v="Kianjokoma"/>
    <s v="Kathande"/>
    <x v="2"/>
    <s v="Kensam Constructor"/>
    <s v="Kensam  constructors"/>
    <s v=""/>
    <s v="Informal Business"/>
    <s v="KENBIM"/>
    <s v="Masonry"/>
    <s v="12/12/2019"/>
  </r>
  <r>
    <s v="VPA6"/>
    <x v="1865"/>
    <x v="1"/>
    <s v=""/>
    <s v="8th October,2019"/>
    <d v="2019-10-08T00:00:00"/>
    <s v="10th October,2019"/>
    <d v="2019-10-10T00:00:00"/>
    <s v="Njiiri Faith Nyambura"/>
    <s v="Female"/>
    <s v="6572741"/>
    <s v="254719615028"/>
    <s v="2.55E+11"/>
    <s v=""/>
    <s v=""/>
    <n v="36.876531"/>
    <n v="-0.794072"/>
    <s v="Murang'a"/>
    <s v="Kigumo"/>
    <s v="Kangari"/>
    <s v="Kiangurue"/>
    <x v="2"/>
    <s v="Washington Mwangi"/>
    <s v="Washington Mwangi Muinuki"/>
    <s v="254725344246"/>
    <s v="Informal Business"/>
    <s v="KENBIM"/>
    <s v="Masonry"/>
    <s v="13/12/2019"/>
  </r>
  <r>
    <s v="VPA6"/>
    <x v="1866"/>
    <x v="1"/>
    <s v=""/>
    <s v="25th November,2019"/>
    <d v="2019-11-25T00:00:00"/>
    <s v="12th December,2019"/>
    <d v="2019-12-12T00:00:00"/>
    <s v="Mwenda Arimi David"/>
    <s v="Male"/>
    <s v="22489278"/>
    <s v="254723971653"/>
    <s v="2.55E+11"/>
    <s v=""/>
    <s v="2.55E+11"/>
    <n v="37.634878"/>
    <n v="-8.3927000000000002E-2"/>
    <s v="Meru"/>
    <s v="Imenti South"/>
    <s v="Mwichiune"/>
    <s v="Gaitune"/>
    <x v="2"/>
    <s v="Erick Munene Gitonga"/>
    <s v="Eric Munene"/>
    <s v="254728779943"/>
    <s v="Informal Business"/>
    <s v="MKD"/>
    <s v="Masonry"/>
    <s v="13/12/2019"/>
  </r>
  <r>
    <s v="VPA6"/>
    <x v="1867"/>
    <x v="1"/>
    <s v=""/>
    <s v="8th September,2019"/>
    <d v="2019-09-08T00:00:00"/>
    <s v="11th October,2019"/>
    <d v="2019-10-11T00:00:00"/>
    <s v="Maina Jane Muthoni"/>
    <s v="Female"/>
    <s v="8350961"/>
    <s v="254723890343"/>
    <s v="2.55E+11"/>
    <s v=""/>
    <s v="2.55E+11"/>
    <n v="36.965102999999999"/>
    <n v="-0.83475600000000005"/>
    <s v="Murang'a"/>
    <s v="Kandara"/>
    <s v="Kandara"/>
    <s v="Mutheru"/>
    <x v="3"/>
    <s v="Washington Mwangi"/>
    <s v="Washington Mwangi Muinuki"/>
    <s v="254725344246"/>
    <s v="Informal Business"/>
    <s v="KENBIM"/>
    <s v="Masonry"/>
    <s v="13/12/2019"/>
  </r>
  <r>
    <s v="VPA6"/>
    <x v="1868"/>
    <x v="1"/>
    <s v=""/>
    <s v="8th September,2019"/>
    <d v="2019-09-08T00:00:00"/>
    <s v="11th October,2019"/>
    <d v="2019-10-11T00:00:00"/>
    <s v="Muthua Emmah Waruguru"/>
    <s v="Female"/>
    <s v="11443126"/>
    <s v="724833516"/>
    <s v="2.55E+11"/>
    <s v=""/>
    <s v="2.55E+11"/>
    <n v="36.965093000000003"/>
    <n v="-0.83480200000000004"/>
    <s v="Murang'a"/>
    <s v="Kandara"/>
    <s v="Kigumo"/>
    <s v="Mutheru"/>
    <x v="3"/>
    <s v="Washington Mwangi"/>
    <s v="Washington Mwangi Muinuki"/>
    <s v="254725344246"/>
    <s v="Informal Business"/>
    <s v="KENBIM"/>
    <s v="Masonry"/>
    <s v="13/12/2019"/>
  </r>
  <r>
    <s v="VPA6"/>
    <x v="1869"/>
    <x v="1"/>
    <s v=""/>
    <s v="18th May,2019"/>
    <d v="2019-05-18T00:00:00"/>
    <s v="30th November,2019"/>
    <d v="2019-11-30T00:00:00"/>
    <s v="Isaack Isaack Kingori"/>
    <s v="Male"/>
    <s v="99999"/>
    <s v="254713605651"/>
    <s v="2.55E+11"/>
    <s v=""/>
    <s v="2.55E+11"/>
    <n v="36.998092999999997"/>
    <n v="-1.0114920000000001"/>
    <s v="Kiambu"/>
    <s v="Thika West"/>
    <s v="Thika"/>
    <s v="Karibaribi"/>
    <x v="0"/>
    <s v="Loise Gathoni Murigu"/>
    <s v="Loise Gathoni"/>
    <s v="254725042756"/>
    <s v="Informal Business"/>
    <s v="MKD"/>
    <s v="Masonry"/>
    <s v="16/12/2019"/>
  </r>
  <r>
    <s v="VPA6"/>
    <x v="1870"/>
    <x v="1"/>
    <s v=""/>
    <s v="1st December,2019"/>
    <d v="2019-12-01T00:00:00"/>
    <s v="17th December,2019"/>
    <d v="2019-12-17T00:00:00"/>
    <s v="Muthoni Nancy"/>
    <s v="Female"/>
    <s v="6611652"/>
    <s v="254722232181"/>
    <s v="2.55E+11"/>
    <s v=""/>
    <s v="2.55E+11"/>
    <n v="36.647436999999996"/>
    <n v="-1.2683519999999999"/>
    <s v="Kiambu"/>
    <s v="Kikuyu"/>
    <s v="Karai"/>
    <s v="Gikambura"/>
    <x v="0"/>
    <s v="Green Action Network Ltd"/>
    <s v="Edwine Joseph Majale Okinda"/>
    <s v="254725335114"/>
    <s v="Informal Business"/>
    <s v="MKD"/>
    <s v="Masonry"/>
    <s v="18/12/2019"/>
  </r>
  <r>
    <s v="VPA6"/>
    <x v="1871"/>
    <x v="1"/>
    <s v=""/>
    <s v="28th September,2019"/>
    <d v="2019-09-28T00:00:00"/>
    <s v="8th December,2019"/>
    <d v="2019-12-08T00:00:00"/>
    <s v="Muchiri Paul Waithanji"/>
    <s v="Male"/>
    <s v="99999"/>
    <s v="254722842820"/>
    <s v="2.55E+11"/>
    <s v=""/>
    <s v="2.55E+11"/>
    <n v="36.932538999999998"/>
    <n v="-1.0136050000000001"/>
    <s v="Kiambu"/>
    <s v="Gatundu South"/>
    <s v="Ituro"/>
    <s v="Kamonyo"/>
    <x v="1"/>
    <s v="Joseph Muchirira Mugo"/>
    <s v="Null"/>
    <s v=""/>
    <s v="Informal Business"/>
    <s v="KENBIM"/>
    <s v="Masonry"/>
    <s v="20/12/2019"/>
  </r>
  <r>
    <s v="VPA6"/>
    <x v="1872"/>
    <x v="1"/>
    <s v=""/>
    <s v="13th November,2019"/>
    <d v="2019-11-13T00:00:00"/>
    <s v="20th December,2019"/>
    <d v="2019-12-20T00:00:00"/>
    <s v="Kisorio Roseline"/>
    <s v="Female"/>
    <s v="9601708"/>
    <s v="254723819318"/>
    <s v="2.55E+11"/>
    <s v=""/>
    <s v="2.55E+11"/>
    <n v="35.226711999999999"/>
    <n v="0.19703799999999999"/>
    <s v="Nandi"/>
    <s v="Nandi Hills"/>
    <s v="Nandi Hills"/>
    <s v="Oldoldol"/>
    <x v="3"/>
    <s v="John Bett"/>
    <s v="John Bett"/>
    <s v="254727402779"/>
    <s v="Informal Business"/>
    <s v="MKD"/>
    <s v="Masonry"/>
    <s v="20/12/2019"/>
  </r>
  <r>
    <s v="VPA6"/>
    <x v="1873"/>
    <x v="1"/>
    <s v=""/>
    <s v="1st December,2019"/>
    <d v="2019-12-01T00:00:00"/>
    <s v="21st December,2019"/>
    <d v="2019-12-21T00:00:00"/>
    <s v="Wanjiru Peresh"/>
    <s v="Female"/>
    <s v="4830925"/>
    <s v="254724059684"/>
    <s v="2.55E+11"/>
    <s v=""/>
    <s v="2.55E+11"/>
    <n v="36.677109999999999"/>
    <n v="-1.26014"/>
    <s v="Kiambu"/>
    <s v="Kikuyu"/>
    <s v="Thogoto"/>
    <s v="Varaniki"/>
    <x v="2"/>
    <s v="Green Action Network Ltd"/>
    <s v="Hilary Simiyu"/>
    <s v="254796743647"/>
    <s v="Informal Business"/>
    <s v="MKD"/>
    <s v="Masonry"/>
    <s v="23/12/2019"/>
  </r>
  <r>
    <s v="VPA6"/>
    <x v="1874"/>
    <x v="1"/>
    <s v=""/>
    <s v="23rd December,2019"/>
    <d v="2019-12-23T00:00:00"/>
    <s v="23rd December,2019"/>
    <d v="2019-12-23T00:00:00"/>
    <s v="Mwangi Paul Kungu"/>
    <s v="Male"/>
    <s v="20793030"/>
    <s v="254729416622"/>
    <s v="2.55E+11"/>
    <s v=""/>
    <s v="2.55E+11"/>
    <n v="37.008941999999998"/>
    <n v="-1.058138"/>
    <s v="Kiambu"/>
    <s v="Juja"/>
    <s v="Juja"/>
    <s v="Kiahuria"/>
    <x v="2"/>
    <s v="Maurice Kinuthia Wangui"/>
    <s v="Maurice Kinuthia Wangui"/>
    <s v="254713376894"/>
    <s v="Informal Business"/>
    <s v="KENBIM"/>
    <s v="Masonry"/>
    <s v="23/12/2019"/>
  </r>
  <r>
    <s v="VPA6"/>
    <x v="1875"/>
    <x v="1"/>
    <s v=""/>
    <s v="1st October,2019"/>
    <d v="2019-10-01T00:00:00"/>
    <s v="10th November,2019"/>
    <d v="2019-11-10T00:00:00"/>
    <s v="George Adimo Omondi"/>
    <s v="Male"/>
    <s v="6599128"/>
    <s v="254726817660"/>
    <s v="2.55E+11"/>
    <s v=""/>
    <s v="2.55E+11"/>
    <n v="34.585343000000002"/>
    <n v="-0.75104700000000002"/>
    <s v="Migori"/>
    <s v="Rongo"/>
    <s v="Kodero Bara"/>
    <s v="Obondo"/>
    <x v="0"/>
    <s v="George Otwori"/>
    <s v="George Otwori"/>
    <s v="254710742379"/>
    <s v="Informal Business"/>
    <s v="MKD"/>
    <s v="Masonry"/>
    <s v="23/12/2019"/>
  </r>
  <r>
    <s v="VPA6"/>
    <x v="1876"/>
    <x v="1"/>
    <s v=""/>
    <s v="15th October,2019"/>
    <d v="2019-10-15T00:00:00"/>
    <s v="10th November,2019"/>
    <d v="2019-11-10T00:00:00"/>
    <s v="Patrick Rangi Rangi"/>
    <s v="Male"/>
    <s v="20020019"/>
    <s v="254729049371"/>
    <s v="2.55E+11"/>
    <s v=""/>
    <s v="2.55E+11"/>
    <n v="34.760081999999997"/>
    <n v="-0.59110200000000002"/>
    <s v="Kisii"/>
    <s v="Marani"/>
    <s v="Mwakivagendi"/>
    <s v="Gisabakwa"/>
    <x v="3"/>
    <s v="George Otwori"/>
    <s v="George Otwori"/>
    <s v="254710742379"/>
    <s v="Informal Business"/>
    <s v="MKD"/>
    <s v="Masonry"/>
    <s v="23/12/2019"/>
  </r>
  <r>
    <s v="VPA6"/>
    <x v="1877"/>
    <x v="1"/>
    <s v=""/>
    <s v="12th September,2019"/>
    <d v="2019-09-12T00:00:00"/>
    <s v="18th December,2019"/>
    <d v="2019-12-18T00:00:00"/>
    <s v="Samuel Wagaita Wagura"/>
    <s v="Male"/>
    <s v="6833396"/>
    <s v="254723146803"/>
    <s v="2.55E+11"/>
    <s v=""/>
    <s v="2.55E+11"/>
    <n v="36.852575000000002"/>
    <n v="-0.50936800000000004"/>
    <s v="Nyeri"/>
    <s v="Othaya"/>
    <s v="Othaya"/>
    <s v="Njigari"/>
    <x v="3"/>
    <s v="James Muchira Mwai"/>
    <s v="254728494110"/>
    <s v=""/>
    <s v="Informal Business"/>
    <s v="MKD"/>
    <s v="Masonry"/>
    <s v="24/12/2019"/>
  </r>
  <r>
    <s v="VPA6"/>
    <x v="1878"/>
    <x v="1"/>
    <s v=""/>
    <s v="17th November,2019"/>
    <d v="2019-11-17T00:00:00"/>
    <s v="17th December,2019"/>
    <d v="2019-12-17T00:00:00"/>
    <s v="Njogo John Wahira"/>
    <s v="Male"/>
    <s v="99999"/>
    <s v="254763807602"/>
    <s v="2.55E+11"/>
    <s v=""/>
    <s v=""/>
    <n v="36.772297999999999"/>
    <n v="-0.307112"/>
    <s v="Nyeri"/>
    <s v="Mathira West"/>
    <s v="Endarasha"/>
    <s v="Endarasha"/>
    <x v="2"/>
    <s v="James Muchira Mwai"/>
    <s v="James Mwai"/>
    <s v="254728494110"/>
    <s v="Informal Business"/>
    <s v="MKD"/>
    <s v="Masonry"/>
    <s v="24/12/2019"/>
  </r>
  <r>
    <s v="VPA6"/>
    <x v="1879"/>
    <x v="1"/>
    <s v=""/>
    <s v="2nd November,2019"/>
    <d v="2019-11-02T00:00:00"/>
    <s v="17th December,2019"/>
    <d v="2019-12-17T00:00:00"/>
    <s v="David Wambugu Kinyua"/>
    <s v="Male"/>
    <s v="99999"/>
    <s v="254722349014"/>
    <s v="2.55E+11"/>
    <s v=""/>
    <s v="2.55E+11"/>
    <n v="36.803379999999997"/>
    <n v="-0.273733"/>
    <s v="Nyeri"/>
    <s v="Kieni West"/>
    <s v="Mwiyogo"/>
    <s v="Mwiyogo"/>
    <x v="2"/>
    <s v="James Muchira Mwai"/>
    <s v="James Mwai"/>
    <s v="254728494110"/>
    <s v="Informal Business"/>
    <s v="MKD"/>
    <s v="Masonry"/>
    <s v="24/12/2019"/>
  </r>
  <r>
    <s v="VPA6"/>
    <x v="1880"/>
    <x v="1"/>
    <s v=""/>
    <s v="12th November,2019"/>
    <d v="2019-11-12T00:00:00"/>
    <s v="24th December,2019"/>
    <d v="2019-12-24T00:00:00"/>
    <s v="Kemei Kenneth"/>
    <s v="Male"/>
    <s v="13362721"/>
    <s v="254720145441"/>
    <s v="2.55E+11"/>
    <s v=""/>
    <s v="2.55E+11"/>
    <n v="35.129637000000002"/>
    <n v="0.178785"/>
    <s v="Nandi"/>
    <s v="Nandi Central"/>
    <s v="Kilibwani"/>
    <s v="Kimaam"/>
    <x v="2"/>
    <s v="John Bett"/>
    <s v="John Bett"/>
    <s v="254727402779"/>
    <s v="Informal Business"/>
    <s v="MKD"/>
    <s v="Masonry"/>
    <s v="24/12/2019"/>
  </r>
  <r>
    <s v="VPA6"/>
    <x v="1881"/>
    <x v="1"/>
    <s v=""/>
    <s v="17th December,2019"/>
    <d v="2019-12-17T00:00:00"/>
    <s v="27th December,2019"/>
    <d v="2019-12-27T00:00:00"/>
    <s v="Kamau Mary Muthoni"/>
    <s v="Female"/>
    <s v="21227521"/>
    <s v="723793554"/>
    <s v="2.55E+11"/>
    <s v=""/>
    <s v="2.55E+11"/>
    <n v="36.914115000000002"/>
    <n v="-1.603337"/>
    <s v="Kajiado"/>
    <s v="Kajiado East"/>
    <s v="Kisaju"/>
    <s v="Olosidan"/>
    <x v="1"/>
    <s v="Joram Gathogo Mutahi"/>
    <s v="Joram Gathogo Mutahi"/>
    <s v="254723684776"/>
    <s v="Informal Business"/>
    <s v="KENBIM"/>
    <s v="Masonry"/>
    <s v="27/12/2019"/>
  </r>
  <r>
    <s v="VPA6"/>
    <x v="1882"/>
    <x v="0"/>
    <s v="Grievance"/>
    <s v="29th November,2019"/>
    <d v="2019-11-29T00:00:00"/>
    <s v="30th December,2019"/>
    <d v="2019-12-30T00:00:00"/>
    <s v="Gathitu Gachambi Wangai"/>
    <s v="Female"/>
    <s v="1035501"/>
    <s v="254722809108"/>
    <s v="2.55E+11"/>
    <s v=""/>
    <s v="2.55E+11"/>
    <n v="36.147812999999999"/>
    <n v="-0.20133499999999999"/>
    <s v="Nakuru"/>
    <s v="Bahati"/>
    <s v="Kabatini"/>
    <s v="Thayu"/>
    <x v="2"/>
    <s v="Simon Kabucho"/>
    <s v="Simon Kabucho"/>
    <s v="254726725953"/>
    <s v="Informal Business"/>
    <s v="MKD"/>
    <s v="Masonry"/>
    <s v="30/12/2019"/>
  </r>
  <r>
    <s v="VPA6"/>
    <x v="1883"/>
    <x v="1"/>
    <s v=""/>
    <s v="20th October,2019"/>
    <d v="2019-10-20T00:00:00"/>
    <s v="30th December,2019"/>
    <d v="2019-12-30T00:00:00"/>
    <s v="Gitau Mary Mukami"/>
    <s v="Female"/>
    <s v="8847046"/>
    <s v="254725305504"/>
    <s v="2.55E+11"/>
    <s v=""/>
    <s v="2.55E+11"/>
    <n v="36.162697000000001"/>
    <n v="-0.19362799999999999"/>
    <s v="Nakuru"/>
    <s v="Bahati"/>
    <s v="Kabatini"/>
    <s v="Thayu"/>
    <x v="2"/>
    <s v="Simon Kabucho"/>
    <s v="Simon Kabucho"/>
    <s v="254726725953"/>
    <s v="Informal Business"/>
    <s v="MKD"/>
    <s v="Masonry"/>
    <s v="30/12/2019"/>
  </r>
  <r>
    <s v="VPA6"/>
    <x v="1884"/>
    <x v="1"/>
    <s v=""/>
    <s v="1st July,2019"/>
    <d v="2019-07-01T00:00:00"/>
    <s v="29th December,2019"/>
    <d v="2019-12-29T00:00:00"/>
    <s v="Kaptingei Beatrice Chepchirchir"/>
    <s v="Female"/>
    <s v="99999"/>
    <s v="724839889"/>
    <s v="2.55E+11"/>
    <s v=""/>
    <s v="2.55E+11"/>
    <n v="35.254168"/>
    <n v="0.676257"/>
    <s v="Uasin Gishu"/>
    <s v="Turbo"/>
    <s v="Kiplombe"/>
    <s v="Kaaboi"/>
    <x v="2"/>
    <s v="Matthew Kemboi"/>
    <s v="Matthew _x0009_Kemboi"/>
    <s v="254722819916"/>
    <s v="Informal Business"/>
    <s v="KENBIM"/>
    <s v="Masonry"/>
    <s v="31/12/2019"/>
  </r>
  <r>
    <s v="VPA6"/>
    <x v="1885"/>
    <x v="1"/>
    <s v=""/>
    <s v="20th October,2019"/>
    <d v="2019-10-20T00:00:00"/>
    <s v="23rd December,2019"/>
    <d v="2019-12-23T00:00:00"/>
    <s v="Ngeno Abraham K"/>
    <s v="Male"/>
    <s v="214292280"/>
    <s v="254720457096"/>
    <s v="2.55E+11"/>
    <s v=""/>
    <s v=""/>
    <n v="35.256270999999998"/>
    <n v="-0.365873"/>
    <s v="Kericho"/>
    <s v="Ainamoi"/>
    <s v="Chepkolon"/>
    <s v="Kapketienya"/>
    <x v="0"/>
    <s v="Philip Kurgat"/>
    <s v="Kurgat"/>
    <s v="254726616639"/>
    <s v="Informal Business"/>
    <s v="MKD"/>
    <s v="Masonry"/>
    <s v="31/12/2019"/>
  </r>
  <r>
    <s v="VPA6"/>
    <x v="1886"/>
    <x v="1"/>
    <s v=""/>
    <s v="15th September,2019"/>
    <d v="2019-09-15T00:00:00"/>
    <s v="16th December,2019"/>
    <d v="2019-12-16T00:00:00"/>
    <s v="Rotich Jane"/>
    <s v="Female"/>
    <s v="99999"/>
    <s v="254728759436"/>
    <s v="2.55E+11"/>
    <s v=""/>
    <s v=""/>
    <n v="35.251112999999997"/>
    <n v="-0.60041500000000003"/>
    <s v="Bomet"/>
    <s v="Konoin"/>
    <s v="Mogogosiek"/>
    <s v="Kipkelok"/>
    <x v="15"/>
    <s v="Philip Kurgat"/>
    <s v="null"/>
    <s v=""/>
    <s v="Informal Business"/>
    <s v="MKD"/>
    <s v="Masonry"/>
    <s v="31/12/2019"/>
  </r>
  <r>
    <s v="VPA6"/>
    <x v="1887"/>
    <x v="0"/>
    <s v="Grievance"/>
    <s v="27th November,2019"/>
    <d v="2019-11-27T00:00:00"/>
    <s v="27th December,2019"/>
    <d v="2019-12-27T00:00:00"/>
    <s v="Mugo Michael"/>
    <s v="Male"/>
    <s v="99999"/>
    <s v="254725734155"/>
    <s v="2.55E+11"/>
    <s v=""/>
    <s v=""/>
    <n v="36.821928"/>
    <n v="-0.28617300000000001"/>
    <s v="Nyeri"/>
    <s v="Kieni West"/>
    <s v="Mwiyogo"/>
    <s v="Kinyaiti"/>
    <x v="2"/>
    <s v="James Muchira Mwai"/>
    <s v="James Mwai"/>
    <s v="254728494110"/>
    <s v="Informal Business"/>
    <s v="MKD"/>
    <s v="Masonry"/>
    <s v="03/01/2020"/>
  </r>
  <r>
    <s v="VPA6"/>
    <x v="1888"/>
    <x v="1"/>
    <s v=""/>
    <s v="5th January,2020"/>
    <d v="2020-01-05T00:00:00"/>
    <s v="5th January,2020"/>
    <d v="2020-01-05T00:00:00"/>
    <s v="Godfrey Gatuota Njoroge"/>
    <s v="Male"/>
    <s v="12943137"/>
    <s v="254724237989"/>
    <s v="2.55E+11"/>
    <s v=""/>
    <s v="2.55E+11"/>
    <n v="36.676133"/>
    <n v="-1.2600929999999999"/>
    <s v="Kiambu"/>
    <s v="Kiambu"/>
    <s v="Kikuyu"/>
    <s v="Baraniki"/>
    <x v="2"/>
    <s v="Green Action Network Ltd"/>
    <s v="Hillary Simiyu"/>
    <s v="254796743647"/>
    <s v="Informal Business"/>
    <s v="MKD"/>
    <s v="Masonry"/>
    <s v="05/01/2020"/>
  </r>
  <r>
    <s v="VPA6"/>
    <x v="1889"/>
    <x v="1"/>
    <s v=""/>
    <s v="3rd December,2019"/>
    <d v="2019-12-03T00:00:00"/>
    <s v="21st December,2019"/>
    <d v="2019-12-21T00:00:00"/>
    <s v="Johnson Ongeri Masese"/>
    <s v="Female"/>
    <s v="25164938"/>
    <s v="254720058517"/>
    <s v="2.55E+11"/>
    <s v=""/>
    <s v="2.55E+11"/>
    <n v="34.766373000000002"/>
    <n v="0.34060800000000002"/>
    <s v="Kakamega"/>
    <s v="Lurambi"/>
    <s v="Shikoti East"/>
    <s v="Eshungulu"/>
    <x v="2"/>
    <s v="Gillet Lihanda"/>
    <s v="Gillet Savayi Lihanda"/>
    <s v="254728998455"/>
    <s v="Informal Business"/>
    <s v="MKD"/>
    <s v="Masonry"/>
    <s v="06/01/2020"/>
  </r>
  <r>
    <s v="VPA6"/>
    <x v="1890"/>
    <x v="0"/>
    <s v="Non Compliant"/>
    <s v="7th January,2020"/>
    <d v="2020-01-07T00:00:00"/>
    <s v="7th January,2020"/>
    <d v="2020-01-07T00:00:00"/>
    <s v="Kariuki Patrick Kihuria"/>
    <s v="Male"/>
    <s v="23293835"/>
    <s v="254723462958"/>
    <s v="2.55E+11"/>
    <s v=""/>
    <s v="2.55E+11"/>
    <n v="36.705247"/>
    <n v="-1.168817"/>
    <s v="Kiambu"/>
    <s v="Kiambu"/>
    <s v="Limuru"/>
    <s v="Redhill"/>
    <x v="1"/>
    <s v="Green Action Network Ltd"/>
    <s v="Edwine Joseph Majale Okinda"/>
    <s v="254725335114"/>
    <s v="Informal Business"/>
    <s v="KENBIM"/>
    <s v="Masonry"/>
    <s v="07/01/2020"/>
  </r>
  <r>
    <s v="VPA6"/>
    <x v="1891"/>
    <x v="1"/>
    <s v=""/>
    <s v="7th August,2019"/>
    <d v="2019-08-07T00:00:00"/>
    <s v="20th December,2019"/>
    <d v="2019-12-20T00:00:00"/>
    <s v="Ngamau Benson"/>
    <s v="Male"/>
    <s v="99999"/>
    <s v="254723736303"/>
    <s v="2.55E+11"/>
    <s v=""/>
    <s v=""/>
    <n v="36.917498000000002"/>
    <n v="-1.02688"/>
    <s v="Kiambu"/>
    <s v="Gatundu South"/>
    <s v="Ngenda"/>
    <s v="Githaruru"/>
    <x v="2"/>
    <s v="Joseph Muchirira Mugo"/>
    <s v="Null"/>
    <s v=""/>
    <s v="Informal Business"/>
    <s v="KENBIM"/>
    <s v="Masonry"/>
    <s v="07/01/2020"/>
  </r>
  <r>
    <s v="VPA6"/>
    <x v="1892"/>
    <x v="1"/>
    <s v=""/>
    <s v="17th November,2019"/>
    <d v="2019-11-17T00:00:00"/>
    <s v="12th December,2019"/>
    <d v="2019-12-12T00:00:00"/>
    <s v="Ngotho Paul Wahinya"/>
    <s v="Male"/>
    <s v="99999"/>
    <s v="254720021030"/>
    <s v="2.55E+11"/>
    <s v=""/>
    <s v="2.55E+11"/>
    <n v="36.875383999999997"/>
    <n v="-1.0939049999999999"/>
    <s v="Kiambu"/>
    <s v="Githunguri"/>
    <s v="Ngewa"/>
    <s v="Kiawamatu"/>
    <x v="2"/>
    <s v="Joseph Ndua Tatu"/>
    <s v="Null"/>
    <s v=""/>
    <s v="Informal Business"/>
    <s v="MKD"/>
    <s v="Masonry"/>
    <s v="07/01/2020"/>
  </r>
  <r>
    <s v="VPA6"/>
    <x v="1893"/>
    <x v="1"/>
    <s v=""/>
    <s v="5th December,2019"/>
    <d v="2019-12-05T00:00:00"/>
    <s v="7th January,2020"/>
    <d v="2020-01-07T00:00:00"/>
    <s v="Mwangi Joseph Kiguta"/>
    <s v="Male"/>
    <s v="2933690"/>
    <s v="725923251"/>
    <s v="725923251"/>
    <s v=""/>
    <s v="729273446"/>
    <n v="36.352603000000002"/>
    <n v="-1.6823000000000001E-2"/>
    <s v="Nyandarua"/>
    <s v="Ol Joro Orok"/>
    <s v="Gatimu"/>
    <s v="Gatimu"/>
    <x v="0"/>
    <s v="KREEN"/>
    <s v="Francis Kinyanjui"/>
    <s v="726985649"/>
    <s v="Informal Business"/>
    <s v="KENBIM"/>
    <s v="Masonry"/>
    <s v="24/01/2020"/>
  </r>
  <r>
    <s v="VPA6"/>
    <x v="1894"/>
    <x v="1"/>
    <s v=""/>
    <s v="10th December,2019"/>
    <d v="2019-12-10T00:00:00"/>
    <s v="26th January,2020"/>
    <d v="2020-01-26T00:00:00"/>
    <s v="Langat Eric"/>
    <s v="Male"/>
    <s v="13622452"/>
    <s v="254721547653"/>
    <s v="254721547653"/>
    <s v=""/>
    <s v="254722270707"/>
    <n v="35.888795000000002"/>
    <n v="-0.15377199999999999"/>
    <s v="Nakuru"/>
    <s v="Rongai"/>
    <s v="Lenginet"/>
    <s v="Burgei"/>
    <x v="0"/>
    <s v="John Bett"/>
    <s v="John Bett"/>
    <s v="727402779"/>
    <s v="Informal Business"/>
    <s v="MKD"/>
    <s v="Masonry"/>
    <s v="26/01/2020"/>
  </r>
  <r>
    <s v="VPA6"/>
    <x v="1895"/>
    <x v="1"/>
    <s v=""/>
    <s v="15th October,2019"/>
    <d v="2019-10-15T00:00:00"/>
    <s v="26th January,2020"/>
    <d v="2020-01-26T00:00:00"/>
    <s v="Cherono Vivian"/>
    <s v="Female"/>
    <s v="28090459"/>
    <s v="254714912401"/>
    <s v="2.55E+11"/>
    <s v=""/>
    <s v="736795484"/>
    <n v="35.292278000000003"/>
    <n v="5.7107999999999999E-2"/>
    <s v="Nandi"/>
    <s v="Tinderet"/>
    <s v="Kabirer"/>
    <s v="Kapkwenyo"/>
    <x v="7"/>
    <s v="John Bett"/>
    <s v="Alice  Mutai"/>
    <s v=""/>
    <s v="Informal Business"/>
    <s v="MKD"/>
    <s v="Masonry"/>
    <s v="02/02/2020"/>
  </r>
  <r>
    <s v="VPA6"/>
    <x v="1896"/>
    <x v="1"/>
    <s v=""/>
    <s v="1st December,2019"/>
    <d v="2019-12-01T00:00:00"/>
    <s v="8th December,2019"/>
    <d v="2019-12-08T00:00:00"/>
    <s v="Penina Korir"/>
    <s v="Female"/>
    <s v="99999"/>
    <s v="254711664865"/>
    <s v="2.55E+11"/>
    <s v=""/>
    <s v=""/>
    <n v="36.141489999999997"/>
    <n v="-2.4188000000000001E-2"/>
    <s v="Nakuru"/>
    <s v="Bahati"/>
    <s v="Solai"/>
    <s v="Murram"/>
    <x v="0"/>
    <s v="John Mwangi Karugu"/>
    <s v="John Karugu"/>
    <s v="703789720"/>
    <s v="Informal Business"/>
    <s v="KENBIM"/>
    <s v="Masonry"/>
    <s v="06/02/2020"/>
  </r>
  <r>
    <s v="VPA6"/>
    <x v="1897"/>
    <x v="0"/>
    <s v="Non Compliant"/>
    <s v="5th October,2018"/>
    <d v="2018-10-05T00:00:00"/>
    <s v="23rd November,2019"/>
    <d v="2019-11-23T00:00:00"/>
    <s v="Hannington Langat"/>
    <s v="Male"/>
    <s v="99999"/>
    <s v="254721542123"/>
    <s v="254721542123"/>
    <s v=""/>
    <s v=""/>
    <n v="35.695072000000003"/>
    <n v="-0.52019300000000002"/>
    <s v="Nakuru"/>
    <s v="Kuresoi"/>
    <s v="Bombo"/>
    <s v="Tendwet"/>
    <x v="3"/>
    <s v="Januaries Kaloki"/>
    <s v="Januaries Kaloki"/>
    <s v="714342097"/>
    <s v="Informal Business"/>
    <s v="KENBIM"/>
    <s v="Masonry"/>
    <s v="06/02/2020"/>
  </r>
  <r>
    <s v="VPA6"/>
    <x v="1898"/>
    <x v="1"/>
    <s v=""/>
    <s v="23rd December,2019"/>
    <d v="2019-12-23T00:00:00"/>
    <s v="10th January,2020"/>
    <d v="2020-01-10T00:00:00"/>
    <s v="Mburu Elizabeth Beth"/>
    <s v="Female"/>
    <s v="99999"/>
    <s v="254714961158"/>
    <s v="254714961158"/>
    <s v=""/>
    <s v="254723602776"/>
    <n v="36.770074000000001"/>
    <n v="-1.0465469999999999"/>
    <s v="Kiambu"/>
    <s v="Githunguri"/>
    <s v="Githunguri"/>
    <s v="Ngochi"/>
    <x v="0"/>
    <s v="Fredrick Gatungu Kago"/>
    <s v="null"/>
    <s v=""/>
    <s v="Informal Business"/>
    <s v="MKD"/>
    <s v="Masonry"/>
    <s v="10/02/2020"/>
  </r>
  <r>
    <s v="VPA6"/>
    <x v="1899"/>
    <x v="1"/>
    <s v=""/>
    <s v="5th December,2019"/>
    <d v="2019-12-05T00:00:00"/>
    <s v="5th January,2020"/>
    <d v="2020-01-05T00:00:00"/>
    <s v="Jeniffer Lelgo"/>
    <s v="Female"/>
    <s v="1739921"/>
    <s v="254722321151"/>
    <s v="2.55E+11"/>
    <s v=""/>
    <s v="2.55E+11"/>
    <n v="36.021227000000003"/>
    <n v="-0.30005799999999999"/>
    <s v="Nakuru"/>
    <s v="Nakuru Town"/>
    <s v="Kapkures"/>
    <s v="Mogoon"/>
    <x v="0"/>
    <s v="Robert Kiprono Ngetich"/>
    <s v="Robert"/>
    <s v="795463313"/>
    <s v="Informal Business"/>
    <s v="MKD"/>
    <s v="Masonry"/>
    <s v="11/02/2020"/>
  </r>
  <r>
    <s v="VPA6"/>
    <x v="1900"/>
    <x v="0"/>
    <s v="Non Compliant"/>
    <s v="11th January,2020"/>
    <d v="2020-01-11T00:00:00"/>
    <s v="23rd January,2020"/>
    <d v="2020-01-23T00:00:00"/>
    <s v="Nginya Magdaline Gathoni"/>
    <s v="Female"/>
    <s v="5350153"/>
    <s v="720101576"/>
    <s v="254723618404"/>
    <s v=""/>
    <s v=""/>
    <n v="36.896552999999997"/>
    <n v="-0.95174199999999998"/>
    <s v="Kiambu"/>
    <s v="Gatundu North"/>
    <s v="Kamwangi"/>
    <s v="Kwa D.C"/>
    <x v="3"/>
    <s v="Geoffrey K Gitau"/>
    <s v=""/>
    <s v=""/>
    <s v="Informal Business"/>
    <s v="MKD"/>
    <s v="Masonry"/>
    <s v="11/02/2020"/>
  </r>
  <r>
    <s v="VPA6"/>
    <x v="1901"/>
    <x v="1"/>
    <s v=""/>
    <s v="11th December,2019"/>
    <d v="2019-12-11T00:00:00"/>
    <s v="18th January,2020"/>
    <d v="2020-01-18T00:00:00"/>
    <s v="Wandaka Jane"/>
    <s v="Female"/>
    <s v="10670640"/>
    <s v="254723450648"/>
    <s v="2.55E+11"/>
    <s v=""/>
    <s v="721659540"/>
    <n v="36.896397"/>
    <n v="-0.94886300000000001"/>
    <s v="Kiambu"/>
    <s v="Gatundu North"/>
    <s v="Kamwangi"/>
    <s v="Gishagi Kwa D.O"/>
    <x v="2"/>
    <s v="Geoffrey K Gitau"/>
    <s v="null"/>
    <s v=""/>
    <s v="Informal Business"/>
    <s v="MKD"/>
    <s v="Masonry"/>
    <s v="11/02/2020"/>
  </r>
  <r>
    <s v="VPA6"/>
    <x v="1902"/>
    <x v="1"/>
    <s v=""/>
    <s v="11th December,2019"/>
    <d v="2019-12-11T00:00:00"/>
    <s v="15th January,2020"/>
    <d v="2020-01-15T00:00:00"/>
    <s v="Chai Mary Wambui"/>
    <s v="Female"/>
    <s v="13219319"/>
    <s v="254711607181"/>
    <s v="2.55E+11"/>
    <s v=""/>
    <s v="2.55E+11"/>
    <n v="36.770038"/>
    <n v="-0.93836600000000003"/>
    <s v="Kiambu"/>
    <s v="Gatundu South"/>
    <s v="Munyu-Ini"/>
    <s v="Gatundu-Ini"/>
    <x v="1"/>
    <s v="Joseph Muchirira Mugo"/>
    <s v=""/>
    <s v=""/>
    <s v="Informal Business"/>
    <s v="AKUT"/>
    <s v="Masonry"/>
    <s v="11/02/2020"/>
  </r>
  <r>
    <s v="VPA6"/>
    <x v="1903"/>
    <x v="1"/>
    <s v=""/>
    <s v="6th November,2019"/>
    <d v="2019-11-06T00:00:00"/>
    <s v="8th December,2019"/>
    <d v="2019-12-08T00:00:00"/>
    <s v="Mugambi Itonga Elias"/>
    <s v="Male"/>
    <s v="2522840"/>
    <s v="254728856783"/>
    <s v="2.55E+11"/>
    <s v=""/>
    <s v="2.55E+11"/>
    <n v="37.676712000000002"/>
    <n v="-0.12238"/>
    <s v="Meru"/>
    <s v="Imenti South"/>
    <s v="Kanyakine"/>
    <s v="Kamiguru"/>
    <x v="1"/>
    <s v="Loise Gathoni Murigu"/>
    <s v="John Kirimi"/>
    <s v="723543823"/>
    <s v="Informal Business"/>
    <s v="KENBIM"/>
    <s v="Masonry"/>
    <s v="11/02/2020"/>
  </r>
  <r>
    <s v="VPA6"/>
    <x v="1904"/>
    <x v="1"/>
    <s v=""/>
    <s v="4th November,2019"/>
    <d v="2019-11-04T00:00:00"/>
    <s v="6th December,2019"/>
    <d v="2019-12-06T00:00:00"/>
    <s v="Muthomi Kanampiu Eston"/>
    <s v="Male"/>
    <s v="13756936"/>
    <s v="0720653997"/>
    <s v="720653997"/>
    <s v=""/>
    <s v="711735545"/>
    <n v="37.662917999999998"/>
    <n v="-0.13939199999999999"/>
    <s v="Meru"/>
    <s v="Imenti South"/>
    <s v="Yururu"/>
    <s v="Mururine"/>
    <x v="1"/>
    <s v="Loise Gathoni Murigu"/>
    <s v="John Kirimi"/>
    <s v="722543823"/>
    <s v="Informal Business"/>
    <s v="KENBIM"/>
    <s v="Masonry"/>
    <s v="11/02/2020"/>
  </r>
  <r>
    <s v="VPA6"/>
    <x v="1905"/>
    <x v="1"/>
    <s v=""/>
    <s v="15th January,2019"/>
    <d v="2019-01-15T00:00:00"/>
    <s v="10th February,2020"/>
    <d v="2020-02-10T00:00:00"/>
    <s v="Kariuki Daniel N"/>
    <s v="Male"/>
    <s v="99999"/>
    <s v="722818873"/>
    <s v="2.55E+11"/>
    <s v=""/>
    <s v="2.55E+11"/>
    <n v="36.402369999999998"/>
    <n v="3.4595000000000001E-2"/>
    <s v="Nyandarua"/>
    <s v="Ndaragwa"/>
    <s v="Kiriita"/>
    <s v="Kimaru"/>
    <x v="1"/>
    <s v="Kreen"/>
    <s v="Francis Kinyanjui"/>
    <s v="726985649"/>
    <s v="Informal Business"/>
    <s v="KENBIM"/>
    <s v="Masonry"/>
    <s v="13/02/2020"/>
  </r>
  <r>
    <s v="VPA6"/>
    <x v="1906"/>
    <x v="1"/>
    <s v=""/>
    <s v="13th December,2019"/>
    <d v="2019-12-13T00:00:00"/>
    <s v="27th January,2020"/>
    <d v="2020-01-27T00:00:00"/>
    <s v="Lenah Lelmengit"/>
    <s v="Female"/>
    <s v="99999"/>
    <s v="254712626329"/>
    <s v="2.55E+11"/>
    <s v=""/>
    <s v=""/>
    <n v="35.370047999999997"/>
    <n v="0.47993999999999998"/>
    <s v="Uasin Gishu"/>
    <s v="Uasin Gishu"/>
    <s v="Ainapkoi"/>
    <s v="Ngeleltarit"/>
    <x v="1"/>
    <s v="Daniel Bartilol"/>
    <s v="Daniel Bartilol"/>
    <s v="724427455"/>
    <s v="Informal Business"/>
    <s v="KENBIM"/>
    <s v="Masonry"/>
    <s v="13/02/2020"/>
  </r>
  <r>
    <s v="VPA6"/>
    <x v="1907"/>
    <x v="1"/>
    <s v=""/>
    <s v="13th December,2019"/>
    <d v="2019-12-13T00:00:00"/>
    <s v="5th January,2020"/>
    <d v="2020-01-05T00:00:00"/>
    <s v="Mary Kiplagat"/>
    <s v="Female"/>
    <s v="99999"/>
    <s v="254700589649"/>
    <s v="254700589649"/>
    <s v=""/>
    <s v=""/>
    <n v="35.579650999999998"/>
    <n v="0.41431600000000002"/>
    <s v="Elgeyo/Marakwet"/>
    <s v="Keiyo South"/>
    <s v="Keiyo South"/>
    <s v="Chemarkach"/>
    <x v="1"/>
    <s v="Erickson K Musani"/>
    <s v="Ericson Kibet Musani"/>
    <s v="724601107"/>
    <s v="Informal Business"/>
    <s v="MKD"/>
    <s v="Masonry"/>
    <s v="13/02/2020"/>
  </r>
  <r>
    <s v="VPA6"/>
    <x v="1908"/>
    <x v="1"/>
    <s v=""/>
    <s v="20th November,2019"/>
    <d v="2019-11-20T00:00:00"/>
    <s v="12th January,2020"/>
    <d v="2020-01-12T00:00:00"/>
    <s v="Sarah Wanjiru"/>
    <s v="Female"/>
    <s v="1178482"/>
    <s v="254704423742"/>
    <s v="2.55E+11"/>
    <s v=""/>
    <s v=""/>
    <n v="36.174847"/>
    <n v="-0.17874000000000001"/>
    <s v="Nakuru"/>
    <s v="Bahati"/>
    <s v="Karunga"/>
    <s v="Wendo"/>
    <x v="2"/>
    <s v="Peter Kareithi Mwangi"/>
    <s v="Peter Kareithi"/>
    <s v="721714592"/>
    <s v="Informal Business"/>
    <s v="MKD"/>
    <s v="Masonry"/>
    <s v="15/02/2020"/>
  </r>
  <r>
    <s v="VPA6"/>
    <x v="1909"/>
    <x v="1"/>
    <s v=""/>
    <s v="18th December,2019"/>
    <d v="2019-12-18T00:00:00"/>
    <s v="15th January,2020"/>
    <d v="2020-01-15T00:00:00"/>
    <s v="Kimani Edith Wambui"/>
    <s v="Female"/>
    <s v="99999"/>
    <s v="254723943725"/>
    <s v="2.55E+11"/>
    <s v=""/>
    <s v="2.55E+11"/>
    <n v="36.876210999999998"/>
    <n v="-1.171794"/>
    <s v="Kiambu"/>
    <s v="Kiambu"/>
    <s v="Gatimaiyo"/>
    <s v="Mugomo"/>
    <x v="1"/>
    <s v="Nilelynk Innovators"/>
    <s v="Julius Odhiambo"/>
    <s v="723987066"/>
    <s v="Informal Business"/>
    <s v="MKD"/>
    <s v="Masonry"/>
    <s v="17/02/2020"/>
  </r>
  <r>
    <s v="VPA6"/>
    <x v="1910"/>
    <x v="1"/>
    <s v=""/>
    <s v="1st January,2020"/>
    <d v="2020-01-01T00:00:00"/>
    <s v="12th February,2020"/>
    <d v="2020-02-12T00:00:00"/>
    <s v="Kigundu Paul Muthii"/>
    <s v="Male"/>
    <s v="3402013"/>
    <s v="724332167"/>
    <s v="2.55E+11"/>
    <s v=""/>
    <s v=""/>
    <n v="37.235636"/>
    <n v="-0.49397600000000003"/>
    <s v="Kirinyaga"/>
    <s v="Kerugoya/Kutus"/>
    <s v="Mutira South"/>
    <s v="Gathite"/>
    <x v="2"/>
    <s v="Eric Muthii Mugo"/>
    <s v="Eric muthii mugo"/>
    <s v=""/>
    <s v="Informal Business"/>
    <s v="KENBIM"/>
    <s v="Masonry"/>
    <s v="17/02/2020"/>
  </r>
  <r>
    <s v="VPA6"/>
    <x v="1911"/>
    <x v="1"/>
    <s v=""/>
    <s v="1st January,2020"/>
    <d v="2020-01-01T00:00:00"/>
    <s v="12th February,2020"/>
    <d v="2020-02-12T00:00:00"/>
    <s v="Njoka Peter Muthii"/>
    <s v="Male"/>
    <s v="2121756054"/>
    <s v="254723309646"/>
    <s v="2.55E+11"/>
    <s v=""/>
    <s v=""/>
    <n v="37.250576000000002"/>
    <n v="-0.46046100000000001"/>
    <s v="Kirinyaga"/>
    <s v="Kerugoya/Kutus"/>
    <s v="Inoi"/>
    <s v="Ndundu"/>
    <x v="0"/>
    <s v="Eric Muthii Mugo"/>
    <s v="Eric mugo"/>
    <s v=""/>
    <s v="Informal Business"/>
    <s v="MKD"/>
    <s v="Masonry"/>
    <s v="17/02/2020"/>
  </r>
  <r>
    <s v="VPA6"/>
    <x v="1912"/>
    <x v="1"/>
    <s v=""/>
    <s v="30th December,2019"/>
    <d v="2019-12-30T00:00:00"/>
    <s v="10th February,2020"/>
    <d v="2020-02-10T00:00:00"/>
    <s v="Rotich Charles"/>
    <s v="Male"/>
    <s v="13020155"/>
    <s v="254720914046"/>
    <s v="2.55E+11"/>
    <s v=""/>
    <s v="706727760"/>
    <n v="35.110314000000002"/>
    <n v="-0.54608400000000001"/>
    <s v="Kericho"/>
    <s v="Bureti"/>
    <s v="Tebesonik"/>
    <s v="Kabusienduk"/>
    <x v="1"/>
    <s v="Philip Kiget"/>
    <s v=""/>
    <s v=""/>
    <s v="Informal Business"/>
    <s v="KENBIM"/>
    <s v="Masonry"/>
    <s v="17/02/2020"/>
  </r>
  <r>
    <s v="VPA6"/>
    <x v="1913"/>
    <x v="1"/>
    <s v=""/>
    <s v="17th December,2019"/>
    <d v="2019-12-17T00:00:00"/>
    <s v="17th February,2020"/>
    <d v="2020-02-17T00:00:00"/>
    <s v="Mwakulomba Colletta"/>
    <s v="Male"/>
    <s v="14098645"/>
    <s v="722260296"/>
    <s v=""/>
    <s v=""/>
    <s v=""/>
    <n v="38.358460000000001"/>
    <n v="-3.416153"/>
    <s v="Taita/Taveta"/>
    <s v="Wundanyi"/>
    <s v="Wundanyi"/>
    <s v="Shate"/>
    <x v="3"/>
    <s v="Nicholas Mwaengo"/>
    <s v="Nicholas Mwaengo"/>
    <s v="254729326539"/>
    <s v="Informal Business"/>
    <s v="KENBIM"/>
    <s v="Masonry"/>
    <s v="17/02/2020"/>
  </r>
  <r>
    <s v="VPA6"/>
    <x v="1914"/>
    <x v="1"/>
    <s v=""/>
    <s v="17th December,2019"/>
    <d v="2019-12-17T00:00:00"/>
    <s v="1st January,2020"/>
    <d v="2020-01-01T00:00:00"/>
    <s v="Githaiga Lawrence Kinyua"/>
    <s v="Male"/>
    <s v="07228708"/>
    <s v="254725073653"/>
    <s v="254725073653"/>
    <s v=""/>
    <s v="254723589763"/>
    <n v="37.04645"/>
    <n v="-0.203962"/>
    <s v="Nyeri"/>
    <s v="Kieni East"/>
    <s v="Narumoro"/>
    <s v="Rongai"/>
    <x v="2"/>
    <s v="Wambui Gituku"/>
    <s v="Wambui Gituku"/>
    <s v=""/>
    <s v="Informal Business"/>
    <s v="MKD"/>
    <s v="Masonry"/>
    <s v="17/02/2020"/>
  </r>
  <r>
    <s v="VPA6"/>
    <x v="1915"/>
    <x v="1"/>
    <s v=""/>
    <s v="1st November,2019"/>
    <d v="2019-11-01T00:00:00"/>
    <s v="1st January,2020"/>
    <d v="2020-01-01T00:00:00"/>
    <s v="Kanyuguto David Gitonga"/>
    <s v="Male"/>
    <s v="23115383"/>
    <s v="254721328076"/>
    <s v="254721328076"/>
    <s v=""/>
    <s v="254717712626"/>
    <n v="37.019874999999999"/>
    <n v="-0.118172"/>
    <s v="Nyeri"/>
    <s v="Kieni East"/>
    <s v="Githima"/>
    <s v="Muriru"/>
    <x v="1"/>
    <s v="Wambui Gituku"/>
    <s v="Wambui Gituku"/>
    <s v=""/>
    <s v="Informal Business"/>
    <s v="MKD"/>
    <s v="Masonry"/>
    <s v="17/02/2020"/>
  </r>
  <r>
    <s v="VPA6"/>
    <x v="1916"/>
    <x v="0"/>
    <s v="Non Compliant"/>
    <s v="28th October,2019"/>
    <d v="2019-10-28T00:00:00"/>
    <s v="21st December,2019"/>
    <d v="2019-12-21T00:00:00"/>
    <s v="Wamaitha Rotich"/>
    <s v="Male"/>
    <s v="99999"/>
    <s v="254722761138"/>
    <s v="254722761138"/>
    <s v=""/>
    <s v="254724107768"/>
    <n v="35.983358000000003"/>
    <n v="-0.24601300000000001"/>
    <s v="Nakuru"/>
    <s v="Rongai"/>
    <s v="Ngata"/>
    <s v="Ngata Gate"/>
    <x v="0"/>
    <s v="Peter Kamau Macharia"/>
    <s v="Peter Kareithi"/>
    <s v="254721714592"/>
    <s v="Informal Business"/>
    <s v="MKD"/>
    <s v="Masonry"/>
    <s v="18/02/2020"/>
  </r>
  <r>
    <s v="VPA6"/>
    <x v="1917"/>
    <x v="1"/>
    <s v=""/>
    <s v="7th September,2019"/>
    <d v="2019-09-07T00:00:00"/>
    <s v="23rd December,2019"/>
    <d v="2019-12-23T00:00:00"/>
    <s v="Susan Kiprono"/>
    <s v="Male"/>
    <s v="99999"/>
    <s v="254723709414"/>
    <s v="2.55E+11"/>
    <s v=""/>
    <s v=""/>
    <n v="35.983941999999999"/>
    <n v="-0.24510999999999999"/>
    <s v="Nakuru"/>
    <s v="Rongai"/>
    <s v="Ngata"/>
    <s v="Ngata"/>
    <x v="0"/>
    <s v="Peter Kareithi Mwangi"/>
    <s v="Peter Kareithi"/>
    <s v="254721714592"/>
    <s v="Informal Business"/>
    <s v="MKD"/>
    <s v="Masonry"/>
    <s v="18/02/2020"/>
  </r>
  <r>
    <s v="VPA6"/>
    <x v="1918"/>
    <x v="1"/>
    <s v=""/>
    <s v="30th December,2019"/>
    <d v="2019-12-30T00:00:00"/>
    <s v="26th January,2020"/>
    <d v="2020-01-26T00:00:00"/>
    <s v="Mbaya Kirika Duncan"/>
    <s v="Male"/>
    <s v="2491654"/>
    <s v="254712606580"/>
    <s v="2.55E+11"/>
    <s v=""/>
    <s v="2.55E+11"/>
    <n v="37.643183000000001"/>
    <n v="-0.21892300000000001"/>
    <s v="Tharaka-Nithi"/>
    <s v="Maara"/>
    <s v="Chogoria"/>
    <s v="Thigaa"/>
    <x v="2"/>
    <s v="Gilbert Mugendi"/>
    <s v="Eliatha Njagi"/>
    <s v="718644238"/>
    <s v="Informal Business"/>
    <s v="MKD"/>
    <s v="Masonry"/>
    <s v="18/02/2020"/>
  </r>
  <r>
    <s v="VPA6"/>
    <x v="1919"/>
    <x v="1"/>
    <s v=""/>
    <s v="2nd December,2019"/>
    <d v="2019-12-02T00:00:00"/>
    <s v="2nd January,2020"/>
    <d v="2020-01-02T00:00:00"/>
    <s v="Mithika Mugambi"/>
    <s v="Male"/>
    <s v="99999"/>
    <s v="721668523"/>
    <s v="254721668523"/>
    <s v=""/>
    <s v=""/>
    <n v="36.942723999999998"/>
    <n v="-1.4716469999999999"/>
    <s v="Kajiado"/>
    <s v="Kajiado East"/>
    <s v="Kitengela"/>
    <s v="Sholinke Orsirkon"/>
    <x v="2"/>
    <s v="Lucas Mbithi Muia"/>
    <s v="Lucas Mbithi Muia"/>
    <s v="254706279820"/>
    <s v="Informal Business"/>
    <s v="KENBIM"/>
    <s v="Masonry"/>
    <s v="18/02/2020"/>
  </r>
  <r>
    <s v="VPA6"/>
    <x v="1920"/>
    <x v="0"/>
    <s v="Non Compliant"/>
    <s v="1st January,2020"/>
    <d v="2020-01-01T00:00:00"/>
    <s v="18th February,2020"/>
    <d v="2020-02-18T00:00:00"/>
    <s v="Hiribae Jilo Masera"/>
    <s v="Male"/>
    <s v="22561209"/>
    <s v="720439401"/>
    <s v=""/>
    <s v=""/>
    <s v=""/>
    <n v="39.525517999999998"/>
    <n v="-4.3716600000000003"/>
    <s v="Kwale"/>
    <s v="Msambweni"/>
    <s v="Kinondo"/>
    <s v="Gandini"/>
    <x v="2"/>
    <s v="Samson Sirya"/>
    <s v="Samson Sirya"/>
    <s v="254703927321"/>
    <s v="Informal Business"/>
    <s v="KENBIM"/>
    <s v="Masonry"/>
    <s v="18/02/2020"/>
  </r>
  <r>
    <s v="VPA6"/>
    <x v="1921"/>
    <x v="0"/>
    <s v="Non Compliant"/>
    <s v="18th November,2019"/>
    <d v="2019-11-18T00:00:00"/>
    <s v="18th February,2020"/>
    <d v="2020-02-18T00:00:00"/>
    <s v="Abba Esmail Ibrahim"/>
    <s v="Male"/>
    <s v="5608972"/>
    <s v="722750333"/>
    <s v=""/>
    <s v=""/>
    <s v="254722750333"/>
    <n v="39.654572000000002"/>
    <n v="-4.0377549999999998"/>
    <s v="Mombasa"/>
    <s v="Changamwe"/>
    <s v="Kibarani"/>
    <s v="Kibarani"/>
    <x v="1"/>
    <s v="Nicholas Mwaengo"/>
    <s v="Nicholas Mwaengo"/>
    <s v="254726326539"/>
    <s v="Informal Business"/>
    <s v="KENBIM"/>
    <s v="Masonry"/>
    <s v="18/02/2020"/>
  </r>
  <r>
    <s v="VPA6"/>
    <x v="1922"/>
    <x v="1"/>
    <s v=""/>
    <s v="1st December,2019"/>
    <d v="2019-12-01T00:00:00"/>
    <s v="18th February,2020"/>
    <d v="2020-02-18T00:00:00"/>
    <s v="Sonje Susan(Plant2)"/>
    <s v="Female"/>
    <s v="6508764"/>
    <s v="721278856"/>
    <s v=""/>
    <s v=""/>
    <s v=""/>
    <n v="40.012031999999998"/>
    <n v="-3.3222049999999999"/>
    <s v="Kilifi"/>
    <s v="Malindi"/>
    <s v="Gede"/>
    <s v="Muyaza"/>
    <x v="3"/>
    <s v="Samson Sirya"/>
    <s v="Samson Sirya"/>
    <s v="254703927321"/>
    <s v="Informal Business"/>
    <s v="KENBIM"/>
    <s v="Masonry"/>
    <s v="18/02/2020"/>
  </r>
  <r>
    <s v="VPA6"/>
    <x v="1923"/>
    <x v="1"/>
    <s v=""/>
    <s v="20th November,2019"/>
    <d v="2019-11-20T00:00:00"/>
    <s v="17th February,2020"/>
    <d v="2020-02-17T00:00:00"/>
    <s v="Alfred Kinyangi"/>
    <s v="Male"/>
    <s v="0953850"/>
    <s v="254708758874"/>
    <s v="2.55E+11"/>
    <s v=""/>
    <s v="2.55E+11"/>
    <n v="34.641826999999999"/>
    <n v="0.32411800000000002"/>
    <s v="Kakamega"/>
    <s v="Mumias"/>
    <s v="Mumias East"/>
    <s v="Isongo"/>
    <x v="3"/>
    <s v="John Bett"/>
    <s v="John Bett"/>
    <s v="727402779"/>
    <s v="Informal Business"/>
    <s v="MKD"/>
    <s v="Masonry"/>
    <s v="19/02/2020"/>
  </r>
  <r>
    <s v="VPA6"/>
    <x v="1924"/>
    <x v="1"/>
    <s v=""/>
    <s v="20th November,2019"/>
    <d v="2019-11-20T00:00:00"/>
    <s v="18th February,2020"/>
    <d v="2020-02-18T00:00:00"/>
    <s v="Nyasili Peris"/>
    <s v="Female"/>
    <s v="20465360"/>
    <s v="254721218376"/>
    <s v="2.55E+11"/>
    <s v=""/>
    <s v="2.55E+11"/>
    <n v="34.863489999999999"/>
    <n v="0.58023000000000002"/>
    <s v="Kakamega"/>
    <s v="Malava"/>
    <s v="Sirongai"/>
    <s v="Manda A"/>
    <x v="2"/>
    <s v="John Bett"/>
    <s v="John Bett"/>
    <s v="727402779"/>
    <s v="Informal Business"/>
    <s v="MKD"/>
    <s v="Masonry"/>
    <s v="19/02/2020"/>
  </r>
  <r>
    <s v="VPA6"/>
    <x v="1925"/>
    <x v="0"/>
    <s v="Abandoned"/>
    <s v="27th May,2019"/>
    <d v="2019-05-27T00:00:00"/>
    <s v="14th June,2019"/>
    <d v="2019-06-14T00:00:00"/>
    <s v="Karande Daniel Kariuki"/>
    <s v="Male"/>
    <s v="29356151"/>
    <s v="111357971"/>
    <s v="2.55E+11"/>
    <s v=""/>
    <s v=""/>
    <n v="36.829172999999997"/>
    <n v="-1.1522570000000001"/>
    <s v="Kiambu"/>
    <s v="Kiambu"/>
    <s v="Riabai"/>
    <s v="Gichocho"/>
    <x v="1"/>
    <s v="Peter Kareithi Mwangi"/>
    <s v=""/>
    <s v=""/>
    <s v="Informal Business"/>
    <s v="MKD"/>
    <s v="Masonry"/>
    <s v="20/02/2020"/>
  </r>
  <r>
    <s v="VPA6"/>
    <x v="1926"/>
    <x v="0"/>
    <s v="Grievance"/>
    <s v="8th January,2020"/>
    <d v="2020-01-08T00:00:00"/>
    <s v="10th February,2020"/>
    <d v="2020-02-10T00:00:00"/>
    <s v="Gitonga Mworia Patrick"/>
    <s v="Male"/>
    <s v="24394064"/>
    <s v="254720667304"/>
    <s v="2.55E+11"/>
    <s v=""/>
    <s v="2.55E+11"/>
    <n v="37.603867999999999"/>
    <n v="-6.9733000000000003E-2"/>
    <s v="Meru"/>
    <s v="Imenti South"/>
    <s v="Mikumbune"/>
    <s v="Kiunju"/>
    <x v="2"/>
    <s v="Erick Munene Gitonga"/>
    <s v="Eric Munene"/>
    <s v="254728779943"/>
    <s v="Informal Business"/>
    <s v="MKD"/>
    <s v="Masonry"/>
    <s v="20/02/2020"/>
  </r>
  <r>
    <s v="VPA6"/>
    <x v="1927"/>
    <x v="1"/>
    <s v=""/>
    <s v="21st December,2019"/>
    <d v="2019-12-21T00:00:00"/>
    <s v="11th February,2020"/>
    <d v="2020-02-11T00:00:00"/>
    <s v="Rose Keitany"/>
    <s v="Female"/>
    <s v="99999"/>
    <s v="254727646353"/>
    <s v="2.55E+11"/>
    <s v=""/>
    <s v=""/>
    <n v="35.518571999999999"/>
    <n v="0.65318299999999996"/>
    <s v="Elgeyo/Marakwet"/>
    <s v="Keiyo North"/>
    <s v="Keiyo North"/>
    <s v="Kesub"/>
    <x v="2"/>
    <s v="Luka Kiprop Maiyo"/>
    <s v="Luka Kiprop Maiyo"/>
    <s v="254723216036"/>
    <s v="Informal Business"/>
    <s v="KENBIM"/>
    <s v="Masonry"/>
    <s v="22/02/2020"/>
  </r>
  <r>
    <s v="VPA6"/>
    <x v="1928"/>
    <x v="1"/>
    <s v=""/>
    <s v="31st January,2020"/>
    <d v="2020-01-31T00:00:00"/>
    <s v="28th February,2020"/>
    <d v="2020-02-28T00:00:00"/>
    <s v="Kimnyango Daniel"/>
    <s v="Male"/>
    <s v="4882166"/>
    <s v="254722518212"/>
    <s v="2.55E+11"/>
    <s v=""/>
    <s v="2.55E+11"/>
    <n v="35.135111999999999"/>
    <n v="0.1729"/>
    <s v="Nandi"/>
    <s v="Nandi Central"/>
    <s v="Kipture"/>
    <s v="Kimaam"/>
    <x v="2"/>
    <s v="John Bett"/>
    <s v="John Bett"/>
    <s v="727402779"/>
    <s v="Informal Business"/>
    <s v="MKD"/>
    <s v="Masonry"/>
    <s v="03/03/2020"/>
  </r>
  <r>
    <s v="VPA6"/>
    <x v="1929"/>
    <x v="1"/>
    <s v=""/>
    <s v="28th January,2020"/>
    <d v="2020-01-28T00:00:00"/>
    <s v="5th March,2020"/>
    <d v="2020-03-05T00:00:00"/>
    <s v="Benard Wambogo"/>
    <s v="Male"/>
    <s v="29704860"/>
    <s v="254720942464"/>
    <s v="2.55E+11"/>
    <s v=""/>
    <s v="723666289"/>
    <n v="36.103074999999997"/>
    <n v="-0.26397500000000002"/>
    <s v="Nakuru"/>
    <s v="Bahati"/>
    <s v="Bahati"/>
    <s v="Mchangaa"/>
    <x v="3"/>
    <s v="Anthony Ndungu Kamau"/>
    <s v="Anthony Ndungu"/>
    <s v="254722878722"/>
    <s v="Informal Business"/>
    <s v="MKD"/>
    <s v="Masonry"/>
    <s v="07/03/2020"/>
  </r>
  <r>
    <s v="VPA6"/>
    <x v="1930"/>
    <x v="1"/>
    <s v=""/>
    <s v="7th February,2020"/>
    <d v="2020-02-07T00:00:00"/>
    <s v="6th March,2020"/>
    <d v="2020-03-06T00:00:00"/>
    <s v="Mugai Sarah Wanjiku"/>
    <s v="Female"/>
    <s v="99999"/>
    <s v="708440329"/>
    <s v="25470844032"/>
    <s v=""/>
    <s v="2.55E+11"/>
    <n v="36.893158"/>
    <n v="-0.86737699999999995"/>
    <s v="Murang'a"/>
    <s v="Kandara"/>
    <s v="Kigoro"/>
    <s v="Gaithece"/>
    <x v="2"/>
    <s v="Nixon Kariuki Gaichuru"/>
    <s v="Nixon Kariuki Gaichuru"/>
    <s v="254712255629"/>
    <s v="Informal Business"/>
    <s v="KENBIM"/>
    <s v="Masonry"/>
    <s v="09/03/2020"/>
  </r>
  <r>
    <s v="VPA6"/>
    <x v="1931"/>
    <x v="1"/>
    <s v=""/>
    <s v="3rd January,2020"/>
    <d v="2020-01-03T00:00:00"/>
    <s v="15th February,2020"/>
    <d v="2020-02-15T00:00:00"/>
    <s v="Mburu Joseph Thiga"/>
    <s v="Male"/>
    <s v="5154987"/>
    <s v="254700787862"/>
    <s v="2.55E+11"/>
    <s v=""/>
    <s v="2.55E+11"/>
    <n v="36.918570000000003"/>
    <n v="-0.87624599999999997"/>
    <s v="Murang'a"/>
    <s v="Gatanga"/>
    <s v="Kigoro"/>
    <s v="Mungumo-Ini"/>
    <x v="2"/>
    <s v="Nixon Kariuki Gaichuru"/>
    <s v="Nixon kariuki"/>
    <s v="254712255629"/>
    <s v="Informal Business"/>
    <s v="KENBIM"/>
    <s v="Masonry"/>
    <s v="09/03/2020"/>
  </r>
  <r>
    <s v="VPA6"/>
    <x v="1932"/>
    <x v="1"/>
    <s v=""/>
    <s v="30th November,2019"/>
    <d v="2019-11-30T00:00:00"/>
    <s v="9th January,2020"/>
    <d v="2020-01-09T00:00:00"/>
    <s v="Maina Elizabeth Njoki"/>
    <s v="Female"/>
    <s v="99999"/>
    <s v="254713552898"/>
    <s v="2.55E+11"/>
    <s v=""/>
    <s v="2.55E+11"/>
    <n v="37.091662999999997"/>
    <n v="-0.64249900000000004"/>
    <s v="Murang'a"/>
    <s v="Mathioya"/>
    <s v="Kenya Njeru"/>
    <s v="Gethiafu"/>
    <x v="0"/>
    <s v="Jacob Maina Mwangi"/>
    <s v="Nixon kariuki"/>
    <s v="254727270703"/>
    <s v="Informal Business"/>
    <s v="KENBIM"/>
    <s v="Masonry"/>
    <s v="09/03/2020"/>
  </r>
  <r>
    <s v="VPA6"/>
    <x v="1933"/>
    <x v="0"/>
    <s v="Non Compliant"/>
    <s v="21st January,2020"/>
    <d v="2020-01-21T00:00:00"/>
    <s v="11th March,2020"/>
    <d v="2020-03-11T00:00:00"/>
    <s v="Abdallah Anwar Mansoor"/>
    <s v="Male"/>
    <s v="21477877"/>
    <s v="712425635"/>
    <s v="2.55E+11"/>
    <s v=""/>
    <s v=""/>
    <n v="39.855499999999999"/>
    <n v="-3.7010749999999999"/>
    <s v="Kilifi"/>
    <s v="Bahari"/>
    <s v="Kilifi"/>
    <s v="Takaungu"/>
    <x v="1"/>
    <s v="Samson Sirya"/>
    <s v="Samson Sirya"/>
    <s v="703927321"/>
    <s v="Informal Business"/>
    <s v="KENBIM"/>
    <s v="Masonry"/>
    <s v="12/03/2020"/>
  </r>
  <r>
    <s v="VPA6"/>
    <x v="1934"/>
    <x v="1"/>
    <s v=""/>
    <s v="11th January,2020"/>
    <d v="2020-01-11T00:00:00"/>
    <s v="21st February,2020"/>
    <d v="2020-02-21T00:00:00"/>
    <s v="Wokabi Stanely Kariuki"/>
    <s v="Male"/>
    <s v="269398"/>
    <s v="254722569409"/>
    <s v="2.55E+11"/>
    <s v=""/>
    <s v=""/>
    <n v="37.507418000000001"/>
    <n v="-0.56208499999999995"/>
    <s v="Embu"/>
    <s v="Manyatta"/>
    <s v="Itabua"/>
    <s v="Mwanagiti"/>
    <x v="2"/>
    <s v="Peter Kivuti"/>
    <s v="Peter Kivuti"/>
    <s v=""/>
    <s v="Informal Business"/>
    <s v="MKD"/>
    <s v="Masonry"/>
    <s v="12/03/2020"/>
  </r>
  <r>
    <s v="VPA6"/>
    <x v="1935"/>
    <x v="1"/>
    <s v=""/>
    <s v="25th March,2020"/>
    <d v="2020-03-25T00:00:00"/>
    <s v="30th April,2020"/>
    <d v="2020-04-30T00:00:00"/>
    <s v="Koskei Elijah"/>
    <s v="Male"/>
    <s v="3870357"/>
    <s v="726847648"/>
    <s v="2.55E+11"/>
    <s v=""/>
    <s v="2.55E+11"/>
    <n v="35.204011999999999"/>
    <n v="-0.67018500000000003"/>
    <s v="Bomet"/>
    <s v="Sotik"/>
    <s v="Kapletundo"/>
    <s v="Kapletundo"/>
    <x v="0"/>
    <s v="Philip Kurgat"/>
    <s v="Philip Kurgat"/>
    <s v="726616639"/>
    <s v="Informal Business"/>
    <s v="MKD"/>
    <s v="Masonry"/>
    <s v="30/04/2020"/>
  </r>
  <r>
    <s v="VPA6"/>
    <x v="1936"/>
    <x v="0"/>
    <s v="Non Compliant"/>
    <s v="4th January,2020"/>
    <d v="2020-01-04T00:00:00"/>
    <s v="14th February,2020"/>
    <d v="2020-02-14T00:00:00"/>
    <s v="Muchiri Luke Kinyua"/>
    <s v="Male"/>
    <s v="13565374"/>
    <s v="254720688202"/>
    <s v="2.55E+11"/>
    <s v=""/>
    <s v="2.55E+11"/>
    <n v="37.295116999999998"/>
    <n v="-0.52596500000000002"/>
    <s v="Kirinyaga"/>
    <s v="Kerugoya/Kutus"/>
    <s v="Kerugoya"/>
    <s v="Gakoigo"/>
    <x v="0"/>
    <s v="David Chege"/>
    <s v="David Chege Wangui"/>
    <s v=""/>
    <s v="Informal Business"/>
    <s v="MKD"/>
    <s v="Masonry"/>
    <s v="04/05/2020"/>
  </r>
  <r>
    <s v="VPA6"/>
    <x v="1937"/>
    <x v="1"/>
    <s v=""/>
    <s v="4th February,2020"/>
    <d v="2020-02-04T00:00:00"/>
    <s v="1st April,2020"/>
    <d v="2020-04-01T00:00:00"/>
    <s v="Thiaka Grace Wawira"/>
    <s v="Male"/>
    <s v="99999"/>
    <s v="254721800758"/>
    <s v="2.55E+11"/>
    <s v=""/>
    <s v=""/>
    <n v="37.29204"/>
    <n v="-0.52177099999999998"/>
    <s v="Kirinyaga"/>
    <s v="Kerugoya/Kutus"/>
    <s v="Kerugoya"/>
    <s v="Kaitheri"/>
    <x v="2"/>
    <s v="David Chege"/>
    <s v="David Chege Wangui"/>
    <s v=""/>
    <s v="Informal Business"/>
    <s v="MKD"/>
    <s v="Masonry"/>
    <s v="04/05/2020"/>
  </r>
  <r>
    <s v="VPA6"/>
    <x v="1938"/>
    <x v="1"/>
    <s v=""/>
    <s v="15th March,2020"/>
    <d v="2020-03-15T00:00:00"/>
    <s v="4th May,2020"/>
    <d v="2020-05-04T00:00:00"/>
    <s v="Florence Khayanga Kulecho"/>
    <s v="Female"/>
    <s v="1444765"/>
    <s v="254722917939"/>
    <s v="2.55E+11"/>
    <s v=""/>
    <s v=""/>
    <n v="34.888480000000001"/>
    <n v="0.78354800000000002"/>
    <s v="Bungoma"/>
    <s v="Bungoma North"/>
    <s v="Naitiri"/>
    <s v="Lungai"/>
    <x v="3"/>
    <s v="Gillet Lihanda"/>
    <s v="Gillet Savayi Lihanda"/>
    <s v="728998455"/>
    <s v="Informal Business"/>
    <s v="MKD"/>
    <s v="Masonry"/>
    <s v="08/05/2020"/>
  </r>
  <r>
    <s v="VPA6"/>
    <x v="1939"/>
    <x v="1"/>
    <s v=""/>
    <s v="1st February,2020"/>
    <d v="2020-02-01T00:00:00"/>
    <s v="1st March,2020"/>
    <d v="2020-03-01T00:00:00"/>
    <s v="Esther Malomba Makungu"/>
    <s v="Female"/>
    <s v="16002447"/>
    <s v="254721556327"/>
    <s v="2.55E+11"/>
    <s v=""/>
    <s v="2.55E+11"/>
    <n v="34.580047"/>
    <n v="0.55059499999999995"/>
    <s v="Bungoma"/>
    <s v="Kanduyi"/>
    <s v="East Sang'Alo"/>
    <s v="Ranje"/>
    <x v="0"/>
    <s v="Gillet Lihanda"/>
    <s v="Gillet Savayi Lihanda"/>
    <s v="728998455"/>
    <s v="Informal Business"/>
    <s v="MKD"/>
    <s v="Masonry"/>
    <s v="09/05/2020"/>
  </r>
  <r>
    <s v="VPA6"/>
    <x v="1940"/>
    <x v="1"/>
    <s v=""/>
    <s v="17th April,2020"/>
    <d v="2020-04-17T00:00:00"/>
    <s v="8th May,2020"/>
    <d v="2020-05-08T00:00:00"/>
    <s v="Kamau Stephen"/>
    <s v="Male"/>
    <s v="3107443"/>
    <s v="0726814129"/>
    <s v="726814129"/>
    <s v=""/>
    <s v="723745154"/>
    <n v="36.839047000000001"/>
    <n v="-1.054689"/>
    <s v="Kiambu"/>
    <s v="Githunguri"/>
    <s v="Kiratina"/>
    <s v="Kirigu"/>
    <x v="2"/>
    <s v="Joseph Ndua Tatu"/>
    <s v="Joseph Ndua Tatu"/>
    <s v="716374871"/>
    <s v="Informal Business"/>
    <s v="MKD"/>
    <s v="Masonry"/>
    <s v="19/05/2020"/>
  </r>
  <r>
    <s v="VPA6"/>
    <x v="1941"/>
    <x v="1"/>
    <s v=""/>
    <s v="19th January,2020"/>
    <d v="2020-01-19T00:00:00"/>
    <s v="24th April,2020"/>
    <d v="2020-04-24T00:00:00"/>
    <s v="Joan Rotich"/>
    <s v="Female"/>
    <s v="99999"/>
    <s v="720315832"/>
    <s v="254720315832"/>
    <s v=""/>
    <s v=""/>
    <n v="35.301223"/>
    <n v="0.438143"/>
    <s v="Uasin Gishu"/>
    <s v="Kesses"/>
    <s v="Kesses"/>
    <s v="Ancilia"/>
    <x v="1"/>
    <s v="Erickson K Musani"/>
    <s v="Ericson Kibet Musani"/>
    <s v="724601107"/>
    <s v="Informal Business"/>
    <s v="KENBIM"/>
    <s v="Masonry"/>
    <s v="20/05/2020"/>
  </r>
  <r>
    <s v="VPA6"/>
    <x v="1942"/>
    <x v="1"/>
    <s v=""/>
    <s v="14th March,2020"/>
    <d v="2020-03-14T00:00:00"/>
    <s v="12th April,2020"/>
    <d v="2020-04-12T00:00:00"/>
    <s v="Leah Tharau"/>
    <s v="Female"/>
    <s v="25914732"/>
    <s v="254705918076"/>
    <s v="254705918076"/>
    <s v=""/>
    <s v=""/>
    <n v="36.141548"/>
    <n v="-0.20591499999999999"/>
    <s v="Nakuru"/>
    <s v="Bahati"/>
    <s v="Maili Saba"/>
    <s v="Gecha Nyathuna"/>
    <x v="2"/>
    <s v="Simon Kabucho"/>
    <s v="Simon Kabucho"/>
    <s v="726725953"/>
    <s v="Informal Business"/>
    <s v="MKD"/>
    <s v="Masonry"/>
    <s v="21/05/2020"/>
  </r>
  <r>
    <s v="VPA6"/>
    <x v="1943"/>
    <x v="1"/>
    <s v=""/>
    <s v="18th February,2020"/>
    <d v="2020-02-18T00:00:00"/>
    <s v="16th March,2020"/>
    <d v="2020-03-16T00:00:00"/>
    <s v="Francis Njorige"/>
    <s v="Male"/>
    <s v="28342021"/>
    <s v="25472450505"/>
    <s v="254724505056"/>
    <s v=""/>
    <s v="254724718529"/>
    <n v="36.129240000000003"/>
    <n v="-0.177035"/>
    <s v="Nakuru"/>
    <s v="Bahati"/>
    <s v="Maili Kumi"/>
    <s v="Prayer Center"/>
    <x v="2"/>
    <s v="Simon Kabucho"/>
    <s v="Simon Kabucho"/>
    <s v="726725953"/>
    <s v="Informal Business"/>
    <s v="MKD"/>
    <s v="Masonry"/>
    <s v="21/05/2020"/>
  </r>
  <r>
    <s v="VPA6"/>
    <x v="1944"/>
    <x v="0"/>
    <s v="Non Compliant"/>
    <s v="21st May,2020"/>
    <d v="2020-05-21T00:00:00"/>
    <s v="21st May,2020"/>
    <d v="2020-05-21T00:00:00"/>
    <s v="Njane John Kamau"/>
    <s v="Male"/>
    <s v="1683843"/>
    <s v="722622273"/>
    <s v="254722622273"/>
    <s v=""/>
    <s v=""/>
    <n v="36.677247000000001"/>
    <n v="-1.2105030000000001"/>
    <s v="Kiambu"/>
    <s v="Kabete"/>
    <s v="Munguga"/>
    <s v="Kahuho"/>
    <x v="4"/>
    <s v="John Kariuki"/>
    <s v="John Kariuki"/>
    <s v="726657561"/>
    <s v="Informal Business"/>
    <s v="AKUT"/>
    <s v="Masonry"/>
    <s v="21/05/2020"/>
  </r>
  <r>
    <s v="VPA6"/>
    <x v="1945"/>
    <x v="1"/>
    <s v=""/>
    <s v="5th May,2020"/>
    <d v="2020-05-05T00:00:00"/>
    <s v="21st May,2020"/>
    <d v="2020-05-21T00:00:00"/>
    <s v="Mwazilo Philisia Wali"/>
    <s v="Female"/>
    <s v="12345676"/>
    <s v="798520952"/>
    <s v="254798520952"/>
    <s v=""/>
    <s v="254759534691"/>
    <n v="38.372729999999997"/>
    <n v="-3.4143349999999999"/>
    <s v="Taita/Taveta"/>
    <s v="Wundanyi"/>
    <s v="Wundanyi"/>
    <s v="Chome"/>
    <x v="2"/>
    <s v="Silvester M Mwadime"/>
    <s v="Silvester Mwakideu"/>
    <s v="704388582"/>
    <s v="Informal Business"/>
    <s v="KENBIM"/>
    <s v="Masonry"/>
    <s v="22/05/2020"/>
  </r>
  <r>
    <s v="VPA6"/>
    <x v="1946"/>
    <x v="1"/>
    <s v=""/>
    <s v="17th March,2020"/>
    <d v="2020-03-17T00:00:00"/>
    <s v="6th April,2020"/>
    <d v="2020-04-06T00:00:00"/>
    <s v="Wambui James Kimani"/>
    <s v="Male"/>
    <s v="13214688"/>
    <s v="254729021511"/>
    <s v="729021511"/>
    <s v=""/>
    <s v="254726202084"/>
    <n v="36.597791999999998"/>
    <n v="-1.0963609999999999"/>
    <s v="Kiambu"/>
    <s v="Limuru"/>
    <s v="Ndeiya"/>
    <s v="Nduini"/>
    <x v="3"/>
    <s v="Simon Kabucho"/>
    <s v="Simon Kabucho"/>
    <s v="726725953"/>
    <s v="Informal Business"/>
    <s v="MKD"/>
    <s v="Masonry"/>
    <s v="23/05/2020"/>
  </r>
  <r>
    <s v="VPA6"/>
    <x v="1947"/>
    <x v="1"/>
    <s v=""/>
    <s v="20th January,2020"/>
    <d v="2020-01-20T00:00:00"/>
    <s v="1st April,2020"/>
    <d v="2020-04-01T00:00:00"/>
    <s v="Macharia Fredrick Mungai"/>
    <s v="Male"/>
    <s v="99999"/>
    <s v="254721248984"/>
    <s v="254721248984"/>
    <s v=""/>
    <s v=""/>
    <n v="36.86544"/>
    <n v="-0.35056599999999999"/>
    <s v="Nyeri"/>
    <s v="Mathira West"/>
    <s v="Aboni"/>
    <s v="Kiguru"/>
    <x v="2"/>
    <s v="Wambui Gituku"/>
    <s v="null"/>
    <s v=""/>
    <s v="Informal Business"/>
    <s v="MKD"/>
    <s v="Masonry"/>
    <s v="24/05/2020"/>
  </r>
  <r>
    <s v="VPA6"/>
    <x v="1948"/>
    <x v="1"/>
    <s v=""/>
    <s v="16th May,2020"/>
    <d v="2020-05-16T00:00:00"/>
    <s v="26th May,2020"/>
    <d v="2020-05-26T00:00:00"/>
    <s v="Kaari Micheni Mary"/>
    <s v="Female"/>
    <s v="22564353"/>
    <s v="254729960440"/>
    <s v="254729960440"/>
    <s v=""/>
    <s v="254714092022"/>
    <n v="37.632852999999997"/>
    <n v="-0.21475"/>
    <s v="Tharaka-Nithi"/>
    <s v="Maara"/>
    <s v="Chogoria"/>
    <s v="Thigaa"/>
    <x v="1"/>
    <s v="Gilbert Mugendi"/>
    <s v="Gilbert  Mugendi"/>
    <s v="720829834"/>
    <s v="Informal Business"/>
    <s v="KENBIM"/>
    <s v="Masonry"/>
    <s v="24/05/2020"/>
  </r>
  <r>
    <s v="VPA6"/>
    <x v="1949"/>
    <x v="1"/>
    <s v=""/>
    <s v="12th March,2020"/>
    <d v="2020-03-12T00:00:00"/>
    <s v="26th March,2020"/>
    <d v="2020-03-26T00:00:00"/>
    <s v="Mukami Njagi Jenny"/>
    <s v="Female"/>
    <s v="28456554"/>
    <s v="0721453740"/>
    <s v="721453740"/>
    <s v=""/>
    <s v="721460662"/>
    <n v="37.699756999999998"/>
    <n v="-0.23239199999999999"/>
    <s v="Tharaka-Nithi"/>
    <s v="Maara"/>
    <s v="Chogoria"/>
    <s v="Chaige"/>
    <x v="0"/>
    <s v="Gilbert Mugendi"/>
    <s v="Gilbert  Mugendi"/>
    <s v="720829834"/>
    <s v="Informal Business"/>
    <s v="MKD"/>
    <s v="Masonry"/>
    <s v="24/05/2020"/>
  </r>
  <r>
    <s v="VPA6"/>
    <x v="1950"/>
    <x v="1"/>
    <s v=""/>
    <s v="1st March,2020"/>
    <d v="2020-03-01T00:00:00"/>
    <s v="13th April,2020"/>
    <d v="2020-04-13T00:00:00"/>
    <s v="Wanja Kagiri Dorothy"/>
    <s v="Female"/>
    <s v="22345645"/>
    <s v="254727572502"/>
    <s v="727572502"/>
    <s v=""/>
    <s v="254724106043"/>
    <n v="37.623967"/>
    <n v="-0.244563"/>
    <s v="Tharaka-Nithi"/>
    <s v="Maara"/>
    <s v="Chogoria"/>
    <s v="Kieni"/>
    <x v="0"/>
    <s v="Gilbert Mugendi"/>
    <s v="Gilbert  Mugendi"/>
    <s v="730829834"/>
    <s v="Informal Business"/>
    <s v="MKD"/>
    <s v="Masonry"/>
    <s v="24/05/2020"/>
  </r>
  <r>
    <s v="VPA6"/>
    <x v="1951"/>
    <x v="1"/>
    <s v=""/>
    <s v="10th February,2020"/>
    <d v="2020-02-10T00:00:00"/>
    <s v="15th March,2020"/>
    <d v="2020-03-15T00:00:00"/>
    <s v="Kariuki Nancy Nyamburu"/>
    <s v="Female"/>
    <s v="99999"/>
    <s v="0711750906"/>
    <s v="711750906"/>
    <s v=""/>
    <s v="728115863"/>
    <n v="37.035403000000002"/>
    <n v="-0.74763400000000002"/>
    <s v="Murang'a"/>
    <s v="Kahuro"/>
    <s v="Mugoiri"/>
    <s v="Karuru"/>
    <x v="2"/>
    <s v="Gilbert Mwangi Gitau"/>
    <s v="Gilbert Mwangi"/>
    <s v="714125753"/>
    <s v="Informal Business"/>
    <s v="KENBIM"/>
    <s v="Masonry"/>
    <s v="25/05/2020"/>
  </r>
  <r>
    <s v="VPA6"/>
    <x v="1952"/>
    <x v="1"/>
    <s v=""/>
    <s v="22nd April,2020"/>
    <d v="2020-04-22T00:00:00"/>
    <s v="25th May,2020"/>
    <d v="2020-05-25T00:00:00"/>
    <s v="Langat Dennis"/>
    <s v="Male"/>
    <s v="22046127"/>
    <s v="0720577721"/>
    <s v="720577721"/>
    <s v=""/>
    <s v="712102940"/>
    <n v="35.115738"/>
    <n v="-0.529339"/>
    <s v="Kericho"/>
    <s v="Bureti"/>
    <s v="Kapkishara"/>
    <s v="Cheboror"/>
    <x v="5"/>
    <s v="Philip Kiget"/>
    <s v="Kiget"/>
    <s v="721577518"/>
    <s v="Informal Business"/>
    <s v="MKD"/>
    <s v="Masonry"/>
    <s v="25/05/2020"/>
  </r>
  <r>
    <s v="VPA6"/>
    <x v="1953"/>
    <x v="1"/>
    <s v=""/>
    <s v="5th January,2020"/>
    <d v="2020-01-05T00:00:00"/>
    <s v="5th May,2020"/>
    <d v="2020-05-05T00:00:00"/>
    <s v="Ruttoh David"/>
    <s v="Male"/>
    <s v="9726927"/>
    <s v="0725121130"/>
    <s v="725121130"/>
    <s v=""/>
    <s v=""/>
    <n v="35.392198"/>
    <n v="-0.104669"/>
    <s v="Kericho"/>
    <s v="Kipkelion West"/>
    <s v="Kipteris"/>
    <s v="Kaptuiya"/>
    <x v="7"/>
    <s v="Benjamin Cheruiyot"/>
    <s v=""/>
    <s v=""/>
    <s v="Informal Business"/>
    <s v="MKD"/>
    <s v="Masonry"/>
    <s v="25/05/2020"/>
  </r>
  <r>
    <s v="VPA6"/>
    <x v="1954"/>
    <x v="1"/>
    <s v=""/>
    <s v="16th December,2019"/>
    <d v="2019-12-16T00:00:00"/>
    <s v="20th April,2020"/>
    <d v="2020-04-20T00:00:00"/>
    <s v="Chepkorir Lilian"/>
    <s v="Female"/>
    <s v="27928139"/>
    <s v="254715110823"/>
    <s v="254715110823"/>
    <s v=""/>
    <s v=""/>
    <n v="35.388916999999999"/>
    <n v="-0.12386900000000001"/>
    <s v="Kericho"/>
    <s v="Kipkelion West"/>
    <s v="Kipteris"/>
    <s v="Kipteres"/>
    <x v="7"/>
    <s v="Benjamin Cheruiyot"/>
    <s v="null"/>
    <s v=""/>
    <s v="Informal Business"/>
    <s v="MKD"/>
    <s v="Masonry"/>
    <s v="25/05/2020"/>
  </r>
  <r>
    <s v="VPA6"/>
    <x v="1955"/>
    <x v="1"/>
    <s v=""/>
    <s v="10th March,2020"/>
    <d v="2020-03-10T00:00:00"/>
    <s v="21st April,2020"/>
    <d v="2020-04-21T00:00:00"/>
    <s v="Ndung'u Joseph"/>
    <s v="Male"/>
    <s v="99999"/>
    <s v="254723131392"/>
    <s v="254723131392"/>
    <s v=""/>
    <s v="254711206344"/>
    <n v="37.573507999999997"/>
    <n v="-2.9585880000000002"/>
    <s v="Kajiado"/>
    <s v="Loitokitok"/>
    <s v="Loitoktok"/>
    <s v="Illasit"/>
    <x v="2"/>
    <s v="Peter Kiniu"/>
    <s v="Peter Kiniu"/>
    <s v="724261558"/>
    <s v="Informal Business"/>
    <s v="MKD"/>
    <s v="Masonry"/>
    <s v="29/05/2020"/>
  </r>
  <r>
    <s v="VPA6"/>
    <x v="1956"/>
    <x v="1"/>
    <s v=""/>
    <s v="20th February,2020"/>
    <d v="2020-02-20T00:00:00"/>
    <s v="5th April,2020"/>
    <d v="2020-04-05T00:00:00"/>
    <s v="Lekake Peter"/>
    <s v="Male"/>
    <s v="99999"/>
    <s v="254715901051"/>
    <s v="254715901051"/>
    <s v=""/>
    <s v="254723604917"/>
    <n v="37.501446999999999"/>
    <n v="-2.9377800000000001"/>
    <s v="Kajiado"/>
    <s v="Loitokitok"/>
    <s v="Loitoktok"/>
    <s v="Forest"/>
    <x v="3"/>
    <s v="Justus Inyasi Makipa"/>
    <s v="Justus Inyasi Makipa"/>
    <s v="726850906"/>
    <s v="Informal Business"/>
    <s v="KENBIM"/>
    <s v="Masonry"/>
    <s v="29/05/2020"/>
  </r>
  <r>
    <s v="VPA6"/>
    <x v="1957"/>
    <x v="1"/>
    <s v=""/>
    <s v="23rd July,2019"/>
    <d v="2019-07-23T00:00:00"/>
    <s v="1st May,2020"/>
    <d v="2020-05-01T00:00:00"/>
    <s v="Selim Florence"/>
    <s v="Female"/>
    <s v="4753186"/>
    <s v="0723766902"/>
    <s v="723766902"/>
    <s v=""/>
    <s v=""/>
    <n v="35.382522999999999"/>
    <n v="-0.104841"/>
    <s v="Kericho"/>
    <s v="Kipkelion West"/>
    <s v="Kipteris"/>
    <s v="Korosyot"/>
    <x v="7"/>
    <s v="Benjamin Cheruiyot"/>
    <s v=""/>
    <s v=""/>
    <s v="Informal Business"/>
    <s v="MKD"/>
    <s v="Masonry"/>
    <s v="30/05/2020"/>
  </r>
  <r>
    <s v="VPA6"/>
    <x v="1958"/>
    <x v="1"/>
    <s v=""/>
    <s v="24th July,2019"/>
    <d v="2019-07-24T00:00:00"/>
    <s v="13th February,2020"/>
    <d v="2020-02-13T00:00:00"/>
    <s v="Koech Wilkister"/>
    <s v="Female"/>
    <s v="26150639"/>
    <s v="0704224494"/>
    <s v="704224494"/>
    <s v=""/>
    <s v=""/>
    <n v="35.386794000000002"/>
    <n v="-0.142571"/>
    <s v="Kericho"/>
    <s v="Kipkelion West"/>
    <s v="Kipteris"/>
    <s v="Kabngetuny"/>
    <x v="7"/>
    <s v="Josphat Langat"/>
    <s v=""/>
    <s v=""/>
    <s v="Informal Business"/>
    <s v="MKD"/>
    <s v="Masonry"/>
    <s v="30/05/2020"/>
  </r>
  <r>
    <s v="VPA6"/>
    <x v="1959"/>
    <x v="1"/>
    <s v=""/>
    <s v="22nd December,2019"/>
    <d v="2019-12-22T00:00:00"/>
    <s v="24th March,2020"/>
    <d v="2020-03-24T00:00:00"/>
    <s v="Too Joyce"/>
    <s v="Female"/>
    <s v="26091629"/>
    <s v="254707587911"/>
    <s v="254707587911"/>
    <s v=""/>
    <s v=""/>
    <n v="35.377768000000003"/>
    <n v="-0.14749300000000001"/>
    <s v="Kericho"/>
    <s v="Kipkelion West"/>
    <s v="Kipteris"/>
    <s v="Tabulukwet"/>
    <x v="7"/>
    <s v="Josphat Langat"/>
    <s v="null"/>
    <s v=""/>
    <s v="Informal Business"/>
    <s v="MKD"/>
    <s v="Masonry"/>
    <s v="30/05/2020"/>
  </r>
  <r>
    <s v="VPA6"/>
    <x v="1960"/>
    <x v="1"/>
    <s v=""/>
    <s v="23rd September,2019"/>
    <d v="2019-09-23T00:00:00"/>
    <s v="20th February,2020"/>
    <d v="2020-02-20T00:00:00"/>
    <s v="Kenduiywo Alice Chepkemoi"/>
    <s v="Female"/>
    <s v="7626372"/>
    <s v="0726933275"/>
    <s v="726933275"/>
    <s v=""/>
    <s v=""/>
    <n v="35.388886999999997"/>
    <n v="-0.103073"/>
    <s v="Kericho"/>
    <s v="Kipkelion West"/>
    <s v="Kipteris"/>
    <s v="Kaptuiya"/>
    <x v="7"/>
    <s v="Aron Cheruiyot"/>
    <s v=""/>
    <s v=""/>
    <s v="Informal Business"/>
    <s v="MKD"/>
    <s v="Masonry"/>
    <s v="30/05/2020"/>
  </r>
  <r>
    <s v="VPA6"/>
    <x v="1961"/>
    <x v="1"/>
    <s v=""/>
    <s v="24th January,2020"/>
    <d v="2020-01-24T00:00:00"/>
    <s v="24th May,2020"/>
    <d v="2020-05-24T00:00:00"/>
    <s v="Ngeno Caroline Chelangat"/>
    <s v="Female"/>
    <s v="30407101"/>
    <s v="0796199078"/>
    <s v="796199078"/>
    <s v=""/>
    <s v=""/>
    <n v="35.390751000000002"/>
    <n v="-0.104434"/>
    <s v="Kericho"/>
    <s v="Kipkelion West"/>
    <s v="Kipteris"/>
    <s v="Kaptuiya"/>
    <x v="7"/>
    <s v="Benjamin Cheruiyot"/>
    <s v=""/>
    <s v=""/>
    <s v="Informal Business"/>
    <s v="MKD"/>
    <s v="Masonry"/>
    <s v="30/05/2020"/>
  </r>
  <r>
    <s v="VPA6"/>
    <x v="1962"/>
    <x v="1"/>
    <s v=""/>
    <s v="23rd May,2020"/>
    <d v="2020-05-23T00:00:00"/>
    <s v="6th June,2020"/>
    <d v="2020-06-06T00:00:00"/>
    <s v="Muthuri Rimberia Isaac"/>
    <s v="Male"/>
    <s v="22345676"/>
    <s v="254722572678"/>
    <s v="2.55E+11"/>
    <s v=""/>
    <s v="2.55E+11"/>
    <n v="37.517541999999999"/>
    <n v="8.2587999999999995E-2"/>
    <s v="Meru"/>
    <s v="Buuri"/>
    <s v="Kibirichia"/>
    <s v="Kimbo"/>
    <x v="0"/>
    <s v="Erick Munene Gitonga"/>
    <s v="Eric Munene"/>
    <s v="728779943"/>
    <s v="Informal Business"/>
    <s v="MKD"/>
    <s v="Masonry"/>
    <s v="10/06/2020"/>
  </r>
  <r>
    <s v="VPA6"/>
    <x v="1963"/>
    <x v="1"/>
    <s v=""/>
    <s v="7th February,2020"/>
    <d v="2020-02-07T00:00:00"/>
    <s v="5th March,2020"/>
    <d v="2020-03-05T00:00:00"/>
    <s v="Isaac Yatich"/>
    <s v="Male"/>
    <s v="2591532"/>
    <s v="254720870462"/>
    <s v="2.55E+11"/>
    <s v=""/>
    <s v=""/>
    <n v="36.015484999999998"/>
    <n v="-0.31494299999999997"/>
    <s v="Nakuru"/>
    <s v="Nakuru Town"/>
    <s v="Kapkures"/>
    <s v="Ngambo"/>
    <x v="0"/>
    <s v="Robert Kiprono Ngetich"/>
    <s v="Robert Ngetich"/>
    <s v="795463313"/>
    <s v="Informal Business"/>
    <s v="MKD"/>
    <s v="Masonry"/>
    <s v="14/06/2020"/>
  </r>
  <r>
    <s v="VPA6"/>
    <x v="1964"/>
    <x v="1"/>
    <s v=""/>
    <s v="10th March,2020"/>
    <d v="2020-03-10T00:00:00"/>
    <s v="15th June,2020"/>
    <d v="2020-06-15T00:00:00"/>
    <s v="Jumba Eric Haradi"/>
    <s v="Male"/>
    <s v="11303831"/>
    <s v="254721670096"/>
    <s v="2.55E+11"/>
    <s v=""/>
    <s v="2.55E+11"/>
    <n v="35.020919999999997"/>
    <n v="1.117316"/>
    <s v="Trans Nzoia"/>
    <s v="Kwanza"/>
    <s v="Kaisagat"/>
    <s v="Kirita"/>
    <x v="1"/>
    <s v="Erickson K Musani"/>
    <s v="Ericson Kibet Musani"/>
    <s v="724601107"/>
    <s v="Informal Business"/>
    <s v="KENBIM"/>
    <s v="Masonry"/>
    <s v="15/06/2020"/>
  </r>
  <r>
    <s v="VPA6"/>
    <x v="1965"/>
    <x v="1"/>
    <s v=""/>
    <s v="2nd May,2020"/>
    <d v="2020-05-02T00:00:00"/>
    <s v="25th May,2020"/>
    <d v="2020-05-25T00:00:00"/>
    <s v="Patrick Wanjala Odunga"/>
    <s v="Male"/>
    <s v="5649268"/>
    <s v="254723124585"/>
    <s v="2.55E+11"/>
    <s v=""/>
    <s v="2.55E+11"/>
    <n v="34.872886999999999"/>
    <n v="0.65803800000000001"/>
    <s v="Kakamega"/>
    <s v="Lugari"/>
    <s v="Lugari"/>
    <s v="Milimani"/>
    <x v="3"/>
    <s v="Gillet Lihanda"/>
    <s v="Gillet Savayi Lihanda"/>
    <s v="728998455"/>
    <s v="Informal Business"/>
    <s v="MKD"/>
    <s v="Masonry"/>
    <s v="17/06/2020"/>
  </r>
  <r>
    <s v="VPA6"/>
    <x v="1966"/>
    <x v="1"/>
    <s v=""/>
    <s v="12th December,2019"/>
    <d v="2019-12-12T00:00:00"/>
    <s v="10th March,2020"/>
    <d v="2020-03-10T00:00:00"/>
    <s v="Rono John Kipngeno"/>
    <s v="Male"/>
    <s v="1723236"/>
    <s v="254727493945"/>
    <s v="2.55E+11"/>
    <s v=""/>
    <s v="2.55E+11"/>
    <n v="35.173740000000002"/>
    <n v="-0.66966099999999995"/>
    <s v="Bomet"/>
    <s v="Sotik"/>
    <s v="Kaplong"/>
    <s v="Kamirai"/>
    <x v="15"/>
    <s v="Philip Kurgat"/>
    <s v="Kurgat"/>
    <s v="726616639"/>
    <s v="Informal Business"/>
    <s v="MKD"/>
    <s v="Masonry"/>
    <s v="13/03/2020"/>
  </r>
  <r>
    <s v="VPA6"/>
    <x v="1967"/>
    <x v="1"/>
    <s v=""/>
    <s v="9th January,2020"/>
    <d v="2020-01-09T00:00:00"/>
    <s v="11th March,2020"/>
    <d v="2020-03-11T00:00:00"/>
    <s v="Bosuben Rose Chepngetich"/>
    <s v="Female"/>
    <s v="13035325"/>
    <s v="254768291944"/>
    <s v="2.55E+11"/>
    <s v=""/>
    <s v="2.55E+11"/>
    <n v="35.125857000000003"/>
    <n v="-0.62918099999999999"/>
    <s v="Kericho"/>
    <s v="Bureti"/>
    <s v="Chepwagan"/>
    <s v="Cheribo"/>
    <x v="5"/>
    <s v="Philip Kiget"/>
    <s v="Kiget"/>
    <s v="721577518"/>
    <s v="Informal Business"/>
    <s v="MKD"/>
    <s v="Masonry"/>
    <s v="13/03/2020"/>
  </r>
  <r>
    <s v="VPA6"/>
    <x v="1968"/>
    <x v="1"/>
    <s v=""/>
    <s v="26th January,2019"/>
    <d v="2019-01-26T00:00:00"/>
    <s v="20th September,2019"/>
    <d v="2019-09-20T00:00:00"/>
    <s v="Grace Wanja"/>
    <s v="Male"/>
    <s v="99999"/>
    <s v="254724404740"/>
    <s v="2.55E+11"/>
    <s v=""/>
    <s v="2.55E+11"/>
    <n v="36.150776999999998"/>
    <n v="-0.15375800000000001"/>
    <s v="Nakuru"/>
    <s v="Bahati"/>
    <s v="Bahati"/>
    <s v="Bahati Center"/>
    <x v="1"/>
    <s v="Christopher Njinju Ndungu"/>
    <s v="Christopher Njinju Ndungu"/>
    <s v="714733339"/>
    <s v="Informal Business"/>
    <s v="KENBIM"/>
    <s v="Masonry"/>
    <s v="16/03/2020"/>
  </r>
  <r>
    <s v="VPA6"/>
    <x v="1969"/>
    <x v="2"/>
    <s v="Abandoned"/>
    <s v="7th November,2019"/>
    <d v="2019-11-07T00:00:00"/>
    <s v="15th February,2020"/>
    <d v="2020-02-15T00:00:00"/>
    <s v="Mureithi Boniface"/>
    <s v="Male"/>
    <s v="99999"/>
    <s v="254723702002"/>
    <s v="2.55E+11"/>
    <s v=""/>
    <s v=""/>
    <n v="36.140237999999997"/>
    <n v="-0.15631999999999999"/>
    <s v="Nakuru"/>
    <s v="Bahati"/>
    <s v="Bahati"/>
    <s v="Kamiriri Bahati"/>
    <x v="2"/>
    <s v="Christopher Njinju Ndungu"/>
    <s v="Christopher Njinju Ndungu"/>
    <s v="714733339"/>
    <s v="Informal Business"/>
    <s v="MKD"/>
    <s v="Masonry"/>
    <s v="16/03/2020"/>
  </r>
  <r>
    <s v="VPA6"/>
    <x v="1970"/>
    <x v="1"/>
    <s v=""/>
    <s v="10th February,2020"/>
    <d v="2020-02-10T00:00:00"/>
    <s v="15th March,2020"/>
    <d v="2020-03-15T00:00:00"/>
    <s v="Langat Bernard"/>
    <s v="Male"/>
    <s v="20578257"/>
    <s v="254758931141"/>
    <s v="2.55E+11"/>
    <s v=""/>
    <s v="2.55E+11"/>
    <n v="35.282567"/>
    <n v="-0.62232799999999999"/>
    <s v="Bomet"/>
    <s v="Konoin"/>
    <s v="Saseta"/>
    <s v="Kimari"/>
    <x v="2"/>
    <s v="John Bett"/>
    <s v="John Bett"/>
    <s v="727402779"/>
    <s v="Informal Business"/>
    <s v="MKD"/>
    <s v="Masonry"/>
    <s v="17/03/2020"/>
  </r>
  <r>
    <s v="VPA6"/>
    <x v="1971"/>
    <x v="1"/>
    <s v=""/>
    <s v="1st December,2019"/>
    <d v="2019-12-01T00:00:00"/>
    <s v="17th February,2020"/>
    <d v="2020-02-17T00:00:00"/>
    <s v="Muraguri Jeniffer Nyaguthii"/>
    <s v="Female"/>
    <s v="5565539"/>
    <s v="72356278"/>
    <s v="2.55E+11"/>
    <s v=""/>
    <s v=""/>
    <n v="37.033197000000001"/>
    <n v="-0.111723"/>
    <s v="Nyeri"/>
    <s v="Kieni East"/>
    <s v="Githima"/>
    <s v="Kileleshwa"/>
    <x v="2"/>
    <s v="Wambui Gituku"/>
    <s v="Wambui Gituku"/>
    <s v="710447525"/>
    <s v="Informal Business"/>
    <s v="MKD"/>
    <s v="Masonry"/>
    <s v="26/03/2020"/>
  </r>
  <r>
    <s v="VPA6"/>
    <x v="1972"/>
    <x v="1"/>
    <s v=""/>
    <s v="23rd January,2020"/>
    <d v="2020-01-23T00:00:00"/>
    <s v="8th February,2020"/>
    <d v="2020-02-08T00:00:00"/>
    <s v="Nganga Lucy Thira"/>
    <s v="Female"/>
    <s v="11250797"/>
    <s v="254718423478"/>
    <s v="2.55E+11"/>
    <s v=""/>
    <s v="2.55E+11"/>
    <n v="36.667650999999999"/>
    <n v="-1.195962"/>
    <s v="Kiambu"/>
    <s v="Kabete"/>
    <s v="Muguga"/>
    <s v="Gatwanafu"/>
    <x v="3"/>
    <s v="Timothy Kabue"/>
    <s v="Timothy Kabue"/>
    <s v="716567854"/>
    <s v="Informal Business"/>
    <s v="KENBIM"/>
    <s v="Masonry"/>
    <s v="03/04/2020"/>
  </r>
  <r>
    <s v="VPA6"/>
    <x v="1973"/>
    <x v="1"/>
    <s v=""/>
    <s v="3rd January,2020"/>
    <d v="2020-01-03T00:00:00"/>
    <s v="4th February,2020"/>
    <d v="2020-02-04T00:00:00"/>
    <s v="Mwaura Paul Kamanja"/>
    <s v="Male"/>
    <s v="22287780"/>
    <s v="254720882835"/>
    <s v="2.55E+11"/>
    <s v=""/>
    <s v="2.55E+11"/>
    <n v="36.668228999999997"/>
    <n v="-1.1955789999999999"/>
    <s v="Kiambu"/>
    <s v="Kikuyu"/>
    <s v="Muguga"/>
    <s v="Gatwanabu"/>
    <x v="1"/>
    <s v="Timothy Kabue"/>
    <s v="Timothy Kabue"/>
    <s v="716567854"/>
    <s v="Informal Business"/>
    <s v="KENBIM"/>
    <s v="Masonry"/>
    <s v="03/04/2020"/>
  </r>
  <r>
    <s v="VPA6"/>
    <x v="1974"/>
    <x v="1"/>
    <s v=""/>
    <s v="3rd November,2019"/>
    <d v="2019-11-03T00:00:00"/>
    <s v="18th December,2019"/>
    <d v="2019-12-18T00:00:00"/>
    <s v="Waithera Ann"/>
    <s v="Female"/>
    <s v="99999"/>
    <s v="725996446"/>
    <s v="2.55E+11"/>
    <s v=""/>
    <s v="2.55E+11"/>
    <n v="36.641036999999997"/>
    <n v="-1.204348"/>
    <s v="Kiambu"/>
    <s v="Kikuyu"/>
    <s v="Kikuyu"/>
    <s v="Nguriunditu"/>
    <x v="2"/>
    <s v="Lucas Mbithi Muia"/>
    <s v="Luke Muia"/>
    <s v="706279820"/>
    <s v="Informal Business"/>
    <s v="KENBIM"/>
    <s v="Masonry"/>
    <s v="03/04/2020"/>
  </r>
  <r>
    <s v="VPA6"/>
    <x v="1975"/>
    <x v="1"/>
    <s v=""/>
    <s v="15th March,2020"/>
    <d v="2020-03-15T00:00:00"/>
    <s v="4th April,2020"/>
    <d v="2020-04-04T00:00:00"/>
    <s v="Nginge David Cucu"/>
    <s v="Male"/>
    <s v="3137007"/>
    <s v="254712697427"/>
    <s v="2.55E+11"/>
    <s v=""/>
    <s v=""/>
    <n v="36.842804000000001"/>
    <n v="-1.0840069999999999"/>
    <s v="Kiambu"/>
    <s v="Githunguri"/>
    <s v="Githunguri"/>
    <s v="Miathathia"/>
    <x v="1"/>
    <s v="Joseph Ndua Tatu"/>
    <s v="Joseph Ndua Tatu"/>
    <s v="716374871"/>
    <s v="Informal Business"/>
    <s v="KENBIM"/>
    <s v="Masonry"/>
    <s v="07/04/2020"/>
  </r>
  <r>
    <s v="VPA6"/>
    <x v="1976"/>
    <x v="1"/>
    <s v=""/>
    <s v="22nd February,2020"/>
    <d v="2020-02-22T00:00:00"/>
    <s v="8th March,2020"/>
    <d v="2020-03-08T00:00:00"/>
    <s v="Githui Rose Wambui"/>
    <s v="Female"/>
    <s v="99999"/>
    <s v="254710882794"/>
    <s v="2.55E+11"/>
    <s v=""/>
    <s v=""/>
    <n v="36.872999"/>
    <n v="-1.0829850000000001"/>
    <s v="Kiambu"/>
    <s v="Githunguri"/>
    <s v="Kwamuthai"/>
    <s v="Ginduri"/>
    <x v="2"/>
    <s v="Joseph Ndua Tatu"/>
    <s v="Joseph Ndua Tatu"/>
    <s v="716374871"/>
    <s v="Informal Business"/>
    <s v="KENBIM"/>
    <s v="Masonry"/>
    <s v="07/04/2020"/>
  </r>
  <r>
    <s v="VPA6"/>
    <x v="1977"/>
    <x v="1"/>
    <s v=""/>
    <s v="2nd March,2020"/>
    <d v="2020-03-02T00:00:00"/>
    <s v="6th April,2020"/>
    <d v="2020-04-06T00:00:00"/>
    <s v="Chepkwony Emmy"/>
    <s v="Female"/>
    <s v="21030278"/>
    <s v="254796554487"/>
    <s v="2.55E+11"/>
    <s v=""/>
    <s v=""/>
    <n v="35.163854999999998"/>
    <n v="-0.60734699999999997"/>
    <s v="Kericho"/>
    <s v="Bureti"/>
    <s v="Ngesumin"/>
    <s v="Kuresiet"/>
    <x v="0"/>
    <s v="Philip Kurgat"/>
    <s v="Jackson"/>
    <s v="791500677"/>
    <s v="Informal Business"/>
    <s v="MKD"/>
    <s v="Masonry"/>
    <s v="07/04/2020"/>
  </r>
  <r>
    <s v="VPA6"/>
    <x v="1978"/>
    <x v="0"/>
    <s v="Grievance"/>
    <s v="24th March,2020"/>
    <d v="2020-03-24T00:00:00"/>
    <s v="13th April,2020"/>
    <d v="2020-04-13T00:00:00"/>
    <s v="Njuru Hellen Wawira"/>
    <s v="Female"/>
    <s v="99999"/>
    <s v="254790473337"/>
    <s v="2.55E+11"/>
    <s v=""/>
    <s v="2.55E+11"/>
    <n v="36.993091999999997"/>
    <n v="-0.62817199999999995"/>
    <s v="Murang'a"/>
    <s v="Mathioya"/>
    <s v="Keria-Ini"/>
    <s v="Githunguri"/>
    <x v="3"/>
    <s v="Washington Mwangi"/>
    <s v="Washington Mwangi Muinuki"/>
    <s v="725344246"/>
    <s v="Informal Business"/>
    <s v="KENBIM"/>
    <s v="Masonry"/>
    <s v="13/04/2020"/>
  </r>
  <r>
    <s v="VPA6"/>
    <x v="1979"/>
    <x v="1"/>
    <s v=""/>
    <s v="14th January,2020"/>
    <d v="2020-01-14T00:00:00"/>
    <s v="19th February,2020"/>
    <d v="2020-02-19T00:00:00"/>
    <s v="Nguru Joyce Wacera"/>
    <s v="Male"/>
    <s v="01069951"/>
    <s v="254720257333"/>
    <s v=""/>
    <s v=""/>
    <s v=""/>
    <n v="37.226453999999997"/>
    <n v="-0.884884"/>
    <s v="Murang'a"/>
    <s v="Makuyu"/>
    <s v="Makuyu"/>
    <s v="Githima"/>
    <x v="3"/>
    <s v="Washington Mwangi"/>
    <s v="Washington Mwangi"/>
    <s v="725344246"/>
    <s v="Informal Business"/>
    <s v="KENBIM"/>
    <s v="Masonry"/>
    <s v="16/04/2020"/>
  </r>
  <r>
    <s v="VPA6"/>
    <x v="1980"/>
    <x v="1"/>
    <s v=""/>
    <s v="17th April,2020"/>
    <d v="2020-04-17T00:00:00"/>
    <s v="17th April,2020"/>
    <d v="2020-04-17T00:00:00"/>
    <s v="Njuguna Michael Kamau"/>
    <s v="Male"/>
    <s v="4813403"/>
    <s v="724640555"/>
    <s v="254724640555"/>
    <s v=""/>
    <s v="2.55E+11"/>
    <n v="36.963774999999998"/>
    <n v="-0.97803499999999999"/>
    <s v="Kiambu"/>
    <s v="Gatundu North"/>
    <s v="Makwa"/>
    <s v="Makwa"/>
    <x v="2"/>
    <s v="Maurice Kinuthia Wangui"/>
    <s v="Maurice Kinuthia Wangui"/>
    <s v="713376894"/>
    <s v="Informal Business"/>
    <s v="KENBIM"/>
    <s v="Masonry"/>
    <s v="17/04/2020"/>
  </r>
  <r>
    <s v="VPA6"/>
    <x v="1981"/>
    <x v="1"/>
    <s v=""/>
    <s v="17th April,2020"/>
    <d v="2020-04-17T00:00:00"/>
    <s v="17th April,2020"/>
    <d v="2020-04-17T00:00:00"/>
    <s v="Mwangi Joseph Maina"/>
    <s v="Male"/>
    <s v="6037138"/>
    <s v="723905528"/>
    <s v="2.55E+11"/>
    <s v=""/>
    <s v="2.55E+11"/>
    <n v="36.947327000000001"/>
    <n v="-1.016913"/>
    <s v="Kiambu"/>
    <s v="Gatundu North"/>
    <s v="Mangu"/>
    <s v="Mukurwe"/>
    <x v="2"/>
    <s v="Maurice Kinuthia Wangui"/>
    <s v="Maurice Kinuthia Wangui"/>
    <s v="713376894"/>
    <s v="Informal Business"/>
    <s v="KENBIM"/>
    <s v="Masonry"/>
    <s v="17/04/2020"/>
  </r>
  <r>
    <s v="VPA6"/>
    <x v="1982"/>
    <x v="1"/>
    <s v=""/>
    <s v="17th April,2020"/>
    <d v="2020-04-17T00:00:00"/>
    <s v="17th April,2020"/>
    <d v="2020-04-17T00:00:00"/>
    <s v="Mwangi Martin Muchiri"/>
    <s v="Male"/>
    <s v="12530017"/>
    <s v="724534692"/>
    <s v="254724534692"/>
    <s v=""/>
    <s v="2.55E+11"/>
    <n v="36.921095000000001"/>
    <n v="-1.0034050000000001"/>
    <s v="Kiambu"/>
    <s v="Gatundu South"/>
    <s v="Ngeda"/>
    <s v="Wamwangi"/>
    <x v="3"/>
    <s v="Maurice Kinuthia Wangui"/>
    <s v="Maurice Kinuthia Wangui"/>
    <s v="713376894"/>
    <s v="Informal Business"/>
    <s v="KENBIM"/>
    <s v="Masonry"/>
    <s v="17/04/2020"/>
  </r>
  <r>
    <s v="VPA6"/>
    <x v="1983"/>
    <x v="1"/>
    <s v=""/>
    <s v="18th February,2020"/>
    <d v="2020-02-18T00:00:00"/>
    <s v="18th April,2020"/>
    <d v="2020-04-18T00:00:00"/>
    <s v="Theuri Milkah"/>
    <s v="Female"/>
    <s v="99999"/>
    <s v="254721567046"/>
    <s v="2.55E+11"/>
    <s v=""/>
    <s v=""/>
    <n v="37.182538000000001"/>
    <n v="-0.61649399999999999"/>
    <s v="Kirinyaga"/>
    <s v="Sagana"/>
    <s v="Kariti"/>
    <s v="Kiangwashe"/>
    <x v="0"/>
    <s v="Eric Muthii Mugo"/>
    <s v="null"/>
    <s v=""/>
    <s v="Informal Business"/>
    <s v="KENBIM"/>
    <s v="Masonry"/>
    <s v="18/04/2020"/>
  </r>
  <r>
    <s v="VPA6"/>
    <x v="1984"/>
    <x v="1"/>
    <s v=""/>
    <s v="16th March,2020"/>
    <d v="2020-03-16T00:00:00"/>
    <s v="22nd April,2020"/>
    <d v="2020-04-22T00:00:00"/>
    <s v="Cheriro Elijah"/>
    <s v="Male"/>
    <s v="2400672"/>
    <s v="254722985098"/>
    <s v="2.55E+11"/>
    <s v=""/>
    <s v="2.55E+11"/>
    <n v="35.108362999999997"/>
    <n v="-0.56040199999999996"/>
    <s v="Kericho"/>
    <s v="Bureti"/>
    <s v="Cheborge"/>
    <s v="Kaborus"/>
    <x v="0"/>
    <s v="Philip Kiget"/>
    <s v="Kiget"/>
    <s v="721577518"/>
    <s v="Informal Business"/>
    <s v="MKD"/>
    <s v="Masonry"/>
    <s v="22/04/2020"/>
  </r>
  <r>
    <s v="VPA6"/>
    <x v="1985"/>
    <x v="1"/>
    <s v=""/>
    <s v="14th January,2020"/>
    <d v="2020-01-14T00:00:00"/>
    <s v="6th March,2020"/>
    <d v="2020-03-06T00:00:00"/>
    <s v="Monicah Wanjiku"/>
    <s v="Female"/>
    <s v="99999"/>
    <s v="254703285376"/>
    <s v="2.55E+11"/>
    <s v=""/>
    <s v=""/>
    <n v="35.321820000000002"/>
    <n v="0.525752"/>
    <s v="Uasin Gishu"/>
    <s v="Moiben"/>
    <s v="Moiben"/>
    <s v="Silas"/>
    <x v="1"/>
    <s v="Lilian Lelei"/>
    <s v="Lilian Lelei"/>
    <s v=""/>
    <s v="Informal Business"/>
    <s v="KENBIM"/>
    <s v="Masonry"/>
    <s v="23/04/2020"/>
  </r>
  <r>
    <s v="VPA6"/>
    <x v="1986"/>
    <x v="1"/>
    <s v=""/>
    <s v="15th February,2020"/>
    <d v="2020-02-15T00:00:00"/>
    <s v="1st May,2020"/>
    <d v="2020-05-01T00:00:00"/>
    <s v="Samuel Nyarango Nyaberi"/>
    <s v="Male"/>
    <s v="23011809"/>
    <s v="254724650508"/>
    <s v="2.55E+11"/>
    <s v=""/>
    <s v="2.55E+11"/>
    <n v="34.778784999999999"/>
    <n v="-0.65958499999999998"/>
    <s v="Kisii"/>
    <s v="Kisii South"/>
    <s v="Township"/>
    <s v="Bouti"/>
    <x v="0"/>
    <s v="George Otwori"/>
    <s v="George Otwori"/>
    <s v="710742379"/>
    <s v="Informal Business"/>
    <s v="MKD"/>
    <s v="Masonry"/>
    <s v="21/06/2020"/>
  </r>
  <r>
    <s v="VPA6"/>
    <x v="1987"/>
    <x v="1"/>
    <s v=""/>
    <s v="10th April,2020"/>
    <d v="2020-04-10T00:00:00"/>
    <s v="1st May,2020"/>
    <d v="2020-05-01T00:00:00"/>
    <s v="Vincent Marube Abusa"/>
    <s v="Male"/>
    <s v="13748324"/>
    <s v="254704664699"/>
    <s v="2.55E+11"/>
    <s v=""/>
    <s v="2.55E+11"/>
    <n v="34.682147999999998"/>
    <n v="-0.67991500000000005"/>
    <s v="Kisii"/>
    <s v="Kisii South"/>
    <s v="Iyabe"/>
    <s v="Nyakiogiro"/>
    <x v="2"/>
    <s v="George Otwori"/>
    <s v="George Otwori"/>
    <s v="710742379"/>
    <s v="Informal Business"/>
    <s v="MKD"/>
    <s v="Masonry"/>
    <s v="21/06/2020"/>
  </r>
  <r>
    <s v="VPA6"/>
    <x v="1988"/>
    <x v="1"/>
    <s v=""/>
    <s v="1st April,2020"/>
    <d v="2020-04-01T00:00:00"/>
    <s v="1st May,2020"/>
    <d v="2020-05-01T00:00:00"/>
    <s v="Samson Ogechi Ragira"/>
    <s v="Male"/>
    <s v="52274640"/>
    <s v="254725342277"/>
    <s v="2.55E+11"/>
    <s v=""/>
    <s v="2.55E+11"/>
    <n v="34.767133000000001"/>
    <n v="-0.68005499999999997"/>
    <s v="Kisii"/>
    <s v="Kisii Central"/>
    <s v="Township"/>
    <s v="Nyanchwa"/>
    <x v="3"/>
    <s v="George Otwori"/>
    <s v="George Otwori"/>
    <s v="710742379"/>
    <s v="Informal Business"/>
    <s v="MKD"/>
    <s v="Masonry"/>
    <s v="22/06/2020"/>
  </r>
  <r>
    <s v="VPA6"/>
    <x v="1989"/>
    <x v="1"/>
    <s v=""/>
    <s v="10th January,2020"/>
    <d v="2020-01-10T00:00:00"/>
    <s v="1st May,2020"/>
    <d v="2020-05-01T00:00:00"/>
    <s v="Dennis Ong'Ono Okenye"/>
    <s v="Male"/>
    <s v="36338353"/>
    <s v="254722124236"/>
    <s v="2.55E+11"/>
    <s v=""/>
    <s v="2.55E+11"/>
    <n v="34.810516999999997"/>
    <n v="-0.70144300000000004"/>
    <s v="Kisii"/>
    <s v="Gucha  South"/>
    <s v="Kegati"/>
    <s v="Vosigisa"/>
    <x v="2"/>
    <s v="George Otwori"/>
    <s v="George Otwori"/>
    <s v="710742379"/>
    <s v="Informal Business"/>
    <s v="MKD"/>
    <s v="Masonry"/>
    <s v="22/06/2020"/>
  </r>
  <r>
    <s v="VPA6"/>
    <x v="1990"/>
    <x v="1"/>
    <s v=""/>
    <s v="21st May,2020"/>
    <d v="2020-05-21T00:00:00"/>
    <s v="22nd June,2020"/>
    <d v="2020-06-22T00:00:00"/>
    <s v="Maiyo Nelly Jemeli"/>
    <s v="Female"/>
    <s v="99999"/>
    <s v="254720347177"/>
    <s v="2.55E+11"/>
    <s v=""/>
    <s v="2.55E+11"/>
    <n v="35.328932000000002"/>
    <n v="0.55571700000000002"/>
    <s v="Uasin Gishu"/>
    <s v="Moiben"/>
    <s v="Moiben"/>
    <s v="Marura"/>
    <x v="1"/>
    <s v="Ambrose Koech"/>
    <s v="Ambrose Koech"/>
    <s v=""/>
    <s v="Informal Business"/>
    <s v="KENBIM"/>
    <s v="Masonry"/>
    <s v="23/06/2020"/>
  </r>
  <r>
    <s v="VPA6"/>
    <x v="1991"/>
    <x v="1"/>
    <s v=""/>
    <s v="12th May,2020"/>
    <d v="2020-05-12T00:00:00"/>
    <s v="6th June,2020"/>
    <d v="2020-06-06T00:00:00"/>
    <s v="Munyiri Leonard Murage"/>
    <s v="Female"/>
    <s v="1832097"/>
    <s v="721295115"/>
    <s v="254721295115"/>
    <s v=""/>
    <s v="254721295115"/>
    <n v="37.046841999999998"/>
    <n v="-0.19927"/>
    <s v="Nyeri"/>
    <s v="Kieni East"/>
    <s v="Ndiriti"/>
    <s v="Kibendera"/>
    <x v="2"/>
    <s v="Wambui Gituku"/>
    <s v="Wambui Gituku"/>
    <s v="710447525"/>
    <s v="Informal Business"/>
    <s v="MKD"/>
    <s v="Masonry"/>
    <s v="23/06/2020"/>
  </r>
  <r>
    <s v="VPA6"/>
    <x v="1992"/>
    <x v="1"/>
    <s v=""/>
    <s v="23rd May,2020"/>
    <d v="2020-05-23T00:00:00"/>
    <s v="6th June,2020"/>
    <d v="2020-06-06T00:00:00"/>
    <s v="Ndirangu Lucia Wanjira"/>
    <s v="Male"/>
    <s v="99999"/>
    <s v="254726229924"/>
    <s v="2.55E+11"/>
    <s v=""/>
    <s v="2.55E+11"/>
    <n v="37.014781999999997"/>
    <n v="-0.22515399999999999"/>
    <s v="Nyeri"/>
    <s v="Kieni East"/>
    <s v="Ndiriti"/>
    <s v="Camel. Hills"/>
    <x v="2"/>
    <s v="Wambui Gituku"/>
    <s v="Wambui Gituku"/>
    <s v="710447525"/>
    <s v="Informal Business"/>
    <s v="MKD"/>
    <s v="Masonry"/>
    <s v="23/06/2020"/>
  </r>
  <r>
    <s v="VPA6"/>
    <x v="1993"/>
    <x v="0"/>
    <s v="Non Compliant"/>
    <s v="10th May,2020"/>
    <d v="2020-05-10T00:00:00"/>
    <s v="18th June,2020"/>
    <d v="2020-06-18T00:00:00"/>
    <s v="Mwachala Michael Mwandwari"/>
    <s v="Male"/>
    <s v="25448144"/>
    <s v="71787895"/>
    <s v="2.55E+11"/>
    <s v=""/>
    <s v=""/>
    <n v="38.310167999999997"/>
    <n v="-3.52447"/>
    <s v="Taita/Taveta"/>
    <s v="Mwatate"/>
    <s v="Mwachabo"/>
    <s v="Mngama"/>
    <x v="2"/>
    <s v="Stephen Nyange"/>
    <s v="Stephen Nyange"/>
    <s v="710865305"/>
    <s v="Informal Business"/>
    <s v="KENBIM"/>
    <s v="Masonry"/>
    <s v="24/06/2020"/>
  </r>
  <r>
    <s v="VPA6"/>
    <x v="1994"/>
    <x v="1"/>
    <s v=""/>
    <s v="20th April,2020"/>
    <d v="2020-04-20T00:00:00"/>
    <s v="18th June,2020"/>
    <d v="2020-06-18T00:00:00"/>
    <s v="Stephen Mwagharo Kiringo"/>
    <s v="Male"/>
    <s v="1067885"/>
    <s v="723519460"/>
    <s v="254723519460"/>
    <s v=""/>
    <s v=""/>
    <n v="38.349167000000001"/>
    <n v="-3.4519929999999999"/>
    <s v="Taita/Taveta"/>
    <s v="Mwatate"/>
    <s v="Chawia"/>
    <s v="Ngambinyi"/>
    <x v="0"/>
    <s v="Stephen Nyange"/>
    <s v="Stephen Nyange"/>
    <s v="710865305"/>
    <s v="Informal Business"/>
    <s v="KENBIM"/>
    <s v="Masonry"/>
    <s v="24/06/2020"/>
  </r>
  <r>
    <s v="VPA6"/>
    <x v="1995"/>
    <x v="1"/>
    <s v=""/>
    <s v="24th June,2020"/>
    <d v="2020-06-24T00:00:00"/>
    <s v="24th June,2020"/>
    <d v="2020-06-24T00:00:00"/>
    <s v="Njeri Valentine"/>
    <s v="Female"/>
    <s v="23962242"/>
    <s v="254721341637"/>
    <s v="2.55E+11"/>
    <s v=""/>
    <s v="2.55E+11"/>
    <n v="36.927695"/>
    <n v="-0.97243500000000005"/>
    <s v="Kiambu"/>
    <s v="Gatundu North"/>
    <s v="Igegania"/>
    <s v="Igegania"/>
    <x v="0"/>
    <s v="Nixon Kariuki Gaichuru"/>
    <s v="Nixon Kariuki Gaichuru"/>
    <s v="712255629"/>
    <s v="Informal Business"/>
    <s v="KENBIM"/>
    <s v="Masonry"/>
    <s v="24/06/2020"/>
  </r>
  <r>
    <s v="VPA6"/>
    <x v="1996"/>
    <x v="1"/>
    <s v=""/>
    <s v="23rd April,2020"/>
    <d v="2020-04-23T00:00:00"/>
    <s v="24th June,2020"/>
    <d v="2020-06-24T00:00:00"/>
    <s v="Wangu Kinyanjui Mary"/>
    <s v="Female"/>
    <s v="5756095"/>
    <s v="254726002006"/>
    <s v="2.55E+11"/>
    <s v=""/>
    <s v=""/>
    <n v="36.873955000000002"/>
    <n v="-0.87804800000000005"/>
    <s v="Murang'a"/>
    <s v="Gatanga"/>
    <s v="Gatura"/>
    <s v="Gatura"/>
    <x v="2"/>
    <s v="Nixon Kariuki Gaichuru"/>
    <s v="Nixon Kariuki Gaichuru"/>
    <s v="712255629"/>
    <s v="Informal Business"/>
    <s v="KENBIM"/>
    <s v="Masonry"/>
    <s v="24/06/2020"/>
  </r>
  <r>
    <s v="VPA6"/>
    <x v="1997"/>
    <x v="1"/>
    <s v=""/>
    <s v="7th June,2020"/>
    <d v="2020-06-07T00:00:00"/>
    <s v="24th June,2020"/>
    <d v="2020-06-24T00:00:00"/>
    <s v="Kamau Esther Wairimu"/>
    <s v="Female"/>
    <s v="99999"/>
    <s v="254789137465"/>
    <s v="2.55E+11"/>
    <s v=""/>
    <s v="2.55E+11"/>
    <n v="36.794108999999999"/>
    <n v="-1.046044"/>
    <s v="Kiambu"/>
    <s v="Githunguri"/>
    <s v="Githunguri"/>
    <s v="Kindiga"/>
    <x v="2"/>
    <s v="Fredrick Gatungu Kago"/>
    <s v="Okinda"/>
    <s v="723741826"/>
    <s v="Informal Business"/>
    <s v="MKD"/>
    <s v="Masonry"/>
    <s v="24/06/2020"/>
  </r>
  <r>
    <s v="VPA6"/>
    <x v="1998"/>
    <x v="0"/>
    <s v="Grievance"/>
    <s v="12th October,2019"/>
    <d v="2019-10-12T00:00:00"/>
    <s v="17th December,2019"/>
    <d v="2019-12-17T00:00:00"/>
    <s v="Limo Simion"/>
    <s v="Male"/>
    <s v="99999"/>
    <s v="254722893818"/>
    <s v="2.55E+11"/>
    <s v=""/>
    <s v=""/>
    <n v="35.025404999999999"/>
    <n v="0.56286999999999998"/>
    <s v="Uasin Gishu"/>
    <s v="Turbo"/>
    <s v="Tabsagoi"/>
    <s v="Cheplaskei"/>
    <x v="1"/>
    <s v="Simion Kimutai Saina"/>
    <s v="Simon Saina"/>
    <s v="713657186"/>
    <s v="Informal Business"/>
    <s v="MKD"/>
    <s v="Masonry"/>
    <s v="25/06/2020"/>
  </r>
  <r>
    <s v="VPA6"/>
    <x v="1999"/>
    <x v="1"/>
    <s v=""/>
    <s v="1st June,2020"/>
    <d v="2020-06-01T00:00:00"/>
    <s v="14th June,2020"/>
    <d v="2020-06-14T00:00:00"/>
    <s v="Katuku Catherine"/>
    <s v="Female"/>
    <s v="99999"/>
    <s v="254712754109"/>
    <s v="254712754109"/>
    <s v=""/>
    <s v="254111306707"/>
    <n v="37.516542000000001"/>
    <n v="-2.8064469999999999"/>
    <s v="Kajiado"/>
    <s v="Loitokitok"/>
    <s v="Loitokitok"/>
    <s v="Oloile"/>
    <x v="2"/>
    <s v="Peter Kiniu"/>
    <s v="null"/>
    <s v=""/>
    <s v="Informal Business"/>
    <s v="MKD"/>
    <s v="Masonry"/>
    <s v="25/06/2020"/>
  </r>
  <r>
    <s v="VPA6"/>
    <x v="2000"/>
    <x v="1"/>
    <s v=""/>
    <s v="20th May,2020"/>
    <d v="2020-05-20T00:00:00"/>
    <s v="20th June,2020"/>
    <d v="2020-06-20T00:00:00"/>
    <s v="Leng'ete Kecia"/>
    <s v="Female"/>
    <s v="99999"/>
    <s v="254723460213"/>
    <s v="254723460213"/>
    <s v=""/>
    <s v=""/>
    <n v="37.587336999999998"/>
    <n v="-2.9726900000000001"/>
    <s v="Kajiado"/>
    <s v="Loitokitok"/>
    <s v="Loitokitok"/>
    <s v="Kibo Centre"/>
    <x v="2"/>
    <s v="Peter Kiniu"/>
    <s v="null"/>
    <s v=""/>
    <s v="Informal Business"/>
    <s v="MKD"/>
    <s v="Masonry"/>
    <s v="25/06/2020"/>
  </r>
  <r>
    <s v="VPA6"/>
    <x v="2001"/>
    <x v="1"/>
    <s v=""/>
    <s v="4th June,2020"/>
    <d v="2020-06-04T00:00:00"/>
    <s v="26th June,2020"/>
    <d v="2020-06-26T00:00:00"/>
    <s v="Ntinyari Kiugu Joy"/>
    <s v="Female"/>
    <s v="22184869"/>
    <s v="254720616544"/>
    <s v="2.55E+11"/>
    <s v=""/>
    <s v="2.55E+11"/>
    <n v="37.655341999999997"/>
    <n v="4.62E-3"/>
    <s v="Meru"/>
    <s v="Meru Centra"/>
    <s v="Ntakira"/>
    <s v="Muthumbi"/>
    <x v="2"/>
    <s v="Erick Munene Gitonga"/>
    <s v="Eric Munene"/>
    <s v="728779943"/>
    <s v="Informal Business"/>
    <s v="MKD"/>
    <s v="Masonry"/>
    <s v="26/06/2020"/>
  </r>
  <r>
    <s v="VPA6"/>
    <x v="2002"/>
    <x v="1"/>
    <s v=""/>
    <s v="23rd April,2020"/>
    <d v="2020-04-23T00:00:00"/>
    <s v="20th May,2020"/>
    <d v="2020-05-20T00:00:00"/>
    <s v="Anthony Rutto"/>
    <s v="Male"/>
    <s v="99999"/>
    <s v="254734284899"/>
    <s v="2.55E+11"/>
    <s v=""/>
    <s v=""/>
    <n v="35.331515000000003"/>
    <n v="0.57624699999999995"/>
    <s v="Uasin Gishu"/>
    <s v="Moiben"/>
    <s v="Moiben"/>
    <s v="Chemaluk"/>
    <x v="1"/>
    <s v="Luka Kiprop Maiyo"/>
    <s v="Luka Kiprop Maiyo"/>
    <s v="723216036"/>
    <s v="Informal Business"/>
    <s v="KENBIM"/>
    <s v="Masonry"/>
    <s v="27/06/2020"/>
  </r>
  <r>
    <s v="VPA6"/>
    <x v="2003"/>
    <x v="1"/>
    <s v=""/>
    <s v="13th June,2020"/>
    <d v="2020-06-13T00:00:00"/>
    <s v="28th June,2020"/>
    <d v="2020-06-28T00:00:00"/>
    <s v="Njagi Duncan Mwaniki"/>
    <s v="Male"/>
    <s v="99999"/>
    <s v="254727549107"/>
    <s v=""/>
    <s v=""/>
    <s v=""/>
    <n v="37.436034999999997"/>
    <n v="-0.42258200000000001"/>
    <s v="Embu"/>
    <s v="Manyatta"/>
    <s v="Kibugu"/>
    <s v="Githiga"/>
    <x v="2"/>
    <s v="Eric Muthii Mugo"/>
    <s v="Eric Mugo"/>
    <s v="701939398"/>
    <s v="Informal Business"/>
    <s v="KENBIM"/>
    <s v="Masonry"/>
    <s v="29/06/2020"/>
  </r>
  <r>
    <s v="VPA6"/>
    <x v="2004"/>
    <x v="1"/>
    <s v=""/>
    <s v="26th January,2020"/>
    <d v="2020-01-26T00:00:00"/>
    <s v="15th June,2020"/>
    <d v="2020-06-15T00:00:00"/>
    <s v="Mburu Sophia Njeri"/>
    <s v="Female"/>
    <s v="99999"/>
    <s v="254711510561"/>
    <s v="254711510561"/>
    <s v=""/>
    <s v="2.55E+11"/>
    <n v="37.062500999999997"/>
    <n v="-0.85441699999999998"/>
    <s v="Murang'a"/>
    <s v="Kandara"/>
    <s v="Keringu"/>
    <s v="Ndonga"/>
    <x v="3"/>
    <s v="Nixon Kariuki Gaichuru"/>
    <s v="Nixon Kariuki Gaichuru"/>
    <s v="712255629"/>
    <s v="Informal Business"/>
    <s v="KENBIM"/>
    <s v="Masonry"/>
    <s v="29/06/2020"/>
  </r>
  <r>
    <s v="VPA6"/>
    <x v="2005"/>
    <x v="1"/>
    <s v=""/>
    <s v="5th May,2020"/>
    <d v="2020-05-05T00:00:00"/>
    <s v="24th June,2020"/>
    <d v="2020-06-24T00:00:00"/>
    <s v="Kamau Margret Nyambura"/>
    <s v="Female"/>
    <s v="27207137"/>
    <s v="254745037546"/>
    <s v="2.55E+11"/>
    <s v=""/>
    <s v=""/>
    <n v="36.881556000000003"/>
    <n v="-0.86210399999999998"/>
    <s v="Murang'a"/>
    <s v="Gatanga"/>
    <s v="Gatanga"/>
    <s v="Kahunyo"/>
    <x v="3"/>
    <s v="Nixon Kariuki Gaichuru"/>
    <s v="Nixon Kariuki Gaichuru"/>
    <s v="712255629"/>
    <s v="Informal Business"/>
    <s v="KENBIM"/>
    <s v="Masonry"/>
    <s v="29/06/2020"/>
  </r>
  <r>
    <s v="VPA6"/>
    <x v="2006"/>
    <x v="1"/>
    <s v=""/>
    <s v="6th April,2020"/>
    <d v="2020-04-06T00:00:00"/>
    <s v="15th May,2020"/>
    <d v="2020-05-15T00:00:00"/>
    <s v="Mwaura Elizabeth Woki"/>
    <s v="Female"/>
    <s v="25467775"/>
    <s v="254715532282"/>
    <s v="2.55E+11"/>
    <s v=""/>
    <s v="2.55E+11"/>
    <n v="36.900103000000001"/>
    <n v="-0.87805599999999995"/>
    <s v="Murang'a"/>
    <s v="Gatanga"/>
    <s v="Gatanga"/>
    <s v="Keria-Ini"/>
    <x v="2"/>
    <s v="Nixon Kariuki Gaichuru"/>
    <s v="Nixon Kariuki Gaichuru"/>
    <s v="712255629"/>
    <s v="Informal Business"/>
    <s v="KENBIM"/>
    <s v="Masonry"/>
    <s v="29/06/2020"/>
  </r>
  <r>
    <s v="VPA6"/>
    <x v="2007"/>
    <x v="1"/>
    <s v=""/>
    <s v="23rd December,2019"/>
    <d v="2019-12-23T00:00:00"/>
    <s v="15th January,2020"/>
    <d v="2020-01-15T00:00:00"/>
    <s v="Mundia Masara Gordon"/>
    <s v="Male"/>
    <s v="10352813"/>
    <s v="254721238560"/>
    <s v="2.55E+11"/>
    <s v=""/>
    <s v="722879979"/>
    <n v="34.688052999999996"/>
    <n v="2.5273E-2"/>
    <s v="Vihiga"/>
    <s v="Vihiga"/>
    <s v="South Maragoli"/>
    <s v="Vigina"/>
    <x v="2"/>
    <s v="Peter O Ong'ai"/>
    <s v="Peter O Ong'ai"/>
    <s v="718861708"/>
    <s v="Informal Business"/>
    <s v="MKD"/>
    <s v="Masonry"/>
    <s v="08/07/2020"/>
  </r>
  <r>
    <s v="VPA6"/>
    <x v="2008"/>
    <x v="1"/>
    <s v=""/>
    <s v="15th April,2020"/>
    <d v="2020-04-15T00:00:00"/>
    <s v="4th June,2020"/>
    <d v="2020-06-04T00:00:00"/>
    <s v="Anne Misoi"/>
    <s v="Female"/>
    <s v="6864583"/>
    <s v="254722496156"/>
    <s v="2.55E+11"/>
    <s v=""/>
    <s v=""/>
    <n v="35.112929999999999"/>
    <n v="0.59454300000000004"/>
    <s v="Uasin Gishu"/>
    <s v="Turbo"/>
    <s v="Turbo"/>
    <s v="Chebarus"/>
    <x v="1"/>
    <s v="Eliud Langat"/>
    <s v="Eliud Lagat"/>
    <s v="718180367"/>
    <s v="Informal Business"/>
    <s v="KENBIM"/>
    <s v="Masonry"/>
    <s v="09/07/2020"/>
  </r>
  <r>
    <s v="VPA6"/>
    <x v="2009"/>
    <x v="1"/>
    <s v=""/>
    <s v="13th June,2020"/>
    <d v="2020-06-13T00:00:00"/>
    <s v="3rd July,2020"/>
    <d v="2020-07-03T00:00:00"/>
    <s v="Ngigi Lucy Wambui"/>
    <s v="Female"/>
    <s v="99999"/>
    <s v="254720738477"/>
    <s v="2.55E+11"/>
    <s v=""/>
    <s v="2.55E+11"/>
    <n v="36.805987000000002"/>
    <n v="-1.0572809999999999"/>
    <s v="Kiambu"/>
    <s v="Githunguri"/>
    <s v="Githunguri"/>
    <s v="Kamakwa"/>
    <x v="1"/>
    <s v="Nilelynk Innovators"/>
    <s v="Julius Odhiambo"/>
    <s v="723987066"/>
    <s v="Informal Business"/>
    <s v="MKD"/>
    <s v="Masonry"/>
    <s v="15/07/2020"/>
  </r>
  <r>
    <s v="VPA6"/>
    <x v="2010"/>
    <x v="1"/>
    <s v=""/>
    <s v="25th May,2020"/>
    <d v="2020-05-25T00:00:00"/>
    <s v="16th June,2020"/>
    <d v="2020-06-16T00:00:00"/>
    <s v="Wanza Catherine Kinyumu"/>
    <s v="Female"/>
    <s v="99999"/>
    <s v="254716572521"/>
    <s v="254716572521"/>
    <s v=""/>
    <s v=""/>
    <n v="37.558087"/>
    <n v="-1.7872330000000001"/>
    <s v="Makueni"/>
    <s v="Makueni"/>
    <s v="Kilala"/>
    <s v="Iiuni"/>
    <x v="3"/>
    <s v="Januaries Kaloki"/>
    <s v="null"/>
    <s v=""/>
    <s v="Informal Business"/>
    <s v="MKD"/>
    <s v="Masonry"/>
    <s v="15/07/2020"/>
  </r>
  <r>
    <s v="VPA6"/>
    <x v="2011"/>
    <x v="1"/>
    <s v=""/>
    <s v="10th May,2020"/>
    <d v="2020-05-10T00:00:00"/>
    <s v="10th June,2020"/>
    <d v="2020-06-10T00:00:00"/>
    <s v="Mulonzi Josephat Kimeu"/>
    <s v="Male"/>
    <s v="99999"/>
    <s v="254725901852"/>
    <s v="254725901852"/>
    <s v=""/>
    <s v=""/>
    <n v="37.568137"/>
    <n v="-1.5321899999999999"/>
    <s v="Makueni"/>
    <s v="Mbooni"/>
    <s v="Ngoluni"/>
    <s v="Miu"/>
    <x v="0"/>
    <s v="Justus Inyasi Makipa"/>
    <s v="Justus Inyasi Makipa"/>
    <s v="726850906"/>
    <s v="Informal Business"/>
    <s v="KENBIM"/>
    <s v="Masonry"/>
    <s v="17/07/2020"/>
  </r>
  <r>
    <s v="VPA6"/>
    <x v="2012"/>
    <x v="1"/>
    <s v=""/>
    <s v="16th May,2020"/>
    <d v="2020-05-16T00:00:00"/>
    <s v="1st August,2020"/>
    <d v="2020-08-01T00:00:00"/>
    <s v="Anne Lelei"/>
    <s v="Female"/>
    <s v="99999"/>
    <s v="729818364"/>
    <s v="729818364"/>
    <s v=""/>
    <s v=""/>
    <n v="35.293255000000002"/>
    <n v="0.56164000000000003"/>
    <s v="Uasin Gishu"/>
    <s v="Soy"/>
    <s v="Kiplombe"/>
    <s v="Mfalme"/>
    <x v="1"/>
    <s v="Ambrose Koech"/>
    <s v="Ambrose"/>
    <s v="723664529"/>
    <s v="Informal Business"/>
    <s v="KENBIM"/>
    <s v="Masonry"/>
    <s v="13/08/2020"/>
  </r>
  <r>
    <s v="VPA6"/>
    <x v="2013"/>
    <x v="2"/>
    <s v="Non Compliant"/>
    <s v="30th May,2020"/>
    <d v="2020-05-30T00:00:00"/>
    <s v="23rd June,2020"/>
    <d v="2020-06-23T00:00:00"/>
    <s v="Aseyo John"/>
    <s v="Male"/>
    <s v="99999"/>
    <s v="+254722640593"/>
    <s v="722640593"/>
    <s v=""/>
    <s v="721270622"/>
    <n v="36.960307999999998"/>
    <n v="-1.5008049999999999"/>
    <s v="Kajiado"/>
    <s v="Kajiado East"/>
    <s v="Kitengela"/>
    <s v="Upper Valley Estate"/>
    <x v="0"/>
    <s v="Fexmy EcoFuels"/>
    <s v=""/>
    <s v=""/>
    <s v="Informal Business"/>
    <s v="Other Biodigester Type"/>
    <s v="Plastic"/>
    <s v="15/08/2020"/>
  </r>
  <r>
    <s v="VPA6"/>
    <x v="2014"/>
    <x v="1"/>
    <s v=""/>
    <s v="10th June,2020"/>
    <d v="2020-06-10T00:00:00"/>
    <s v="1st August,2020"/>
    <d v="2020-08-01T00:00:00"/>
    <s v="Mitei Elijah Cheruiyot"/>
    <s v="Male"/>
    <s v="10013840"/>
    <s v="+254722886050"/>
    <s v="722886050"/>
    <s v=""/>
    <s v="750479279"/>
    <n v="35.094521"/>
    <n v="-0.50243099999999996"/>
    <s v="Kericho"/>
    <s v="Bureti"/>
    <s v="Roret"/>
    <s v="Monoru"/>
    <x v="0"/>
    <s v="Philip Kiget"/>
    <s v="Kiget"/>
    <s v=""/>
    <s v="Informal Business"/>
    <s v="MKD"/>
    <s v="Masonry"/>
    <s v="16/08/2020"/>
  </r>
  <r>
    <s v="VPA6"/>
    <x v="2015"/>
    <x v="1"/>
    <s v=""/>
    <s v="25th July,2020"/>
    <d v="2020-07-25T00:00:00"/>
    <s v="3rd August,2020"/>
    <d v="2020-08-03T00:00:00"/>
    <s v="Waithera Lucy"/>
    <s v="Female"/>
    <s v="11644960"/>
    <s v="714949540"/>
    <s v="254714949540"/>
    <s v=""/>
    <s v="254783811321"/>
    <n v="36.774585000000002"/>
    <n v="-1.2165269999999999"/>
    <s v="Kiambu"/>
    <s v="Kiambaa"/>
    <s v="Gachie"/>
    <s v="Power"/>
    <x v="0"/>
    <s v="Fexmy EcoFuels"/>
    <s v="null"/>
    <s v=""/>
    <s v="Informal Business"/>
    <s v="Topflame"/>
    <s v="Plastic"/>
    <s v="17/08/2020"/>
  </r>
  <r>
    <s v="VPA6"/>
    <x v="2016"/>
    <x v="0"/>
    <s v="Non Compliant"/>
    <s v="2nd July,2020"/>
    <d v="2020-07-02T00:00:00"/>
    <s v="15th July,2020"/>
    <d v="2020-07-15T00:00:00"/>
    <s v="Mundia Mercy"/>
    <s v="Female"/>
    <s v="99999"/>
    <s v="722869119"/>
    <s v="721859856"/>
    <s v=""/>
    <s v="722869119"/>
    <n v="36.968910999999999"/>
    <n v="-1.273954"/>
    <s v="Nairobi"/>
    <s v="Embakasi East"/>
    <s v="Utawala"/>
    <s v="Utawala"/>
    <x v="0"/>
    <s v="Fexmy EcoFuels"/>
    <s v=""/>
    <s v=""/>
    <s v="Informal Business"/>
    <s v="Other Biodigester Type"/>
    <s v="Plastic"/>
    <s v="17/08/2020"/>
  </r>
  <r>
    <s v="VPA6"/>
    <x v="2017"/>
    <x v="1"/>
    <s v=""/>
    <s v="20th June,2020"/>
    <d v="2020-06-20T00:00:00"/>
    <s v="3rd August,2020"/>
    <d v="2020-08-03T00:00:00"/>
    <s v="David Mathu"/>
    <s v="Male"/>
    <s v="3724481"/>
    <s v="+254720024270"/>
    <s v="727793842"/>
    <s v=""/>
    <s v="720024270"/>
    <n v="36.225957999999999"/>
    <n v="-5.0650000000000001E-2"/>
    <s v="Nakuru"/>
    <s v="Subukia"/>
    <s v="Mathare"/>
    <s v="Buruburu"/>
    <x v="0"/>
    <s v="Simon Kabucho"/>
    <s v="Simon Kabucho"/>
    <s v="726725953"/>
    <s v="Informal Business"/>
    <s v="MKD"/>
    <s v="Masonry"/>
    <s v="17/08/2020"/>
  </r>
  <r>
    <s v="VPA6"/>
    <x v="2018"/>
    <x v="1"/>
    <s v=""/>
    <s v="10th June,2020"/>
    <d v="2020-06-10T00:00:00"/>
    <s v="1st August,2020"/>
    <d v="2020-08-01T00:00:00"/>
    <s v="Joseph Kimotho Njuguna"/>
    <s v="Male"/>
    <s v="99999"/>
    <s v="+254722685535"/>
    <s v="722631641"/>
    <s v=""/>
    <s v="722685535"/>
    <n v="36.185507000000001"/>
    <n v="-5.3175E-2"/>
    <s v="Nakuru"/>
    <s v="Subukia"/>
    <s v="Kabazi"/>
    <s v="Kirengero"/>
    <x v="2"/>
    <s v="Simon Kabucho"/>
    <s v="Simon Kabucho"/>
    <s v="726725953"/>
    <s v="Informal Business"/>
    <s v="MKD"/>
    <s v="Masonry"/>
    <s v="17/08/2020"/>
  </r>
  <r>
    <s v="VPA6"/>
    <x v="2019"/>
    <x v="0"/>
    <s v="Under Verification"/>
    <s v="28th May,2020"/>
    <d v="2020-05-28T00:00:00"/>
    <s v="3rd August,2020"/>
    <d v="2020-08-03T00:00:00"/>
    <s v="Langat Hillary"/>
    <s v="Male"/>
    <s v="27926242"/>
    <s v="+254724582429"/>
    <s v="724582429"/>
    <s v=""/>
    <s v=""/>
    <n v="35.298568000000003"/>
    <n v="-0.280665"/>
    <s v="Kericho"/>
    <s v="Ainamoi"/>
    <s v="Poiywek"/>
    <s v="Chebir"/>
    <x v="3"/>
    <s v="Benjamin Kirui"/>
    <s v=""/>
    <s v=""/>
    <s v="Informal Business"/>
    <s v="MKD"/>
    <s v="Masonry"/>
    <s v="18/08/2020"/>
  </r>
  <r>
    <s v="VPA6"/>
    <x v="2020"/>
    <x v="1"/>
    <s v=""/>
    <s v="11th June,2020"/>
    <d v="2020-06-11T00:00:00"/>
    <s v="10th August,2020"/>
    <d v="2020-08-10T00:00:00"/>
    <s v="Kemei Kibet"/>
    <s v="Male"/>
    <s v="22640914"/>
    <s v="+254732433441"/>
    <s v="724640641"/>
    <s v=""/>
    <s v="732433441"/>
    <n v="35.269337"/>
    <n v="-0.29578500000000002"/>
    <s v="Kericho"/>
    <s v="Ainamoi"/>
    <s v="Ainamoi"/>
    <s v="Chemorer"/>
    <x v="3"/>
    <s v="Benjamin Kirui"/>
    <s v="Benjamin Kirui"/>
    <s v=""/>
    <s v="Informal Business"/>
    <s v="MKD"/>
    <s v="Masonry"/>
    <s v="18/08/2020"/>
  </r>
  <r>
    <s v="VPA6"/>
    <x v="2021"/>
    <x v="1"/>
    <s v=""/>
    <s v="15th June,2020"/>
    <d v="2020-06-15T00:00:00"/>
    <s v="15th July,2020"/>
    <d v="2020-07-15T00:00:00"/>
    <s v="Njambi Esther"/>
    <s v="Female"/>
    <s v="99999"/>
    <s v="254727176670"/>
    <s v="254727176670"/>
    <s v=""/>
    <s v=""/>
    <n v="36.671064999999999"/>
    <n v="-1.4541519999999999"/>
    <s v="Kajiado"/>
    <s v="Kajiado North"/>
    <s v="Ngong"/>
    <s v="St.Patrick"/>
    <x v="0"/>
    <s v="Jackson Muia Mutiso"/>
    <s v="Jackson Muia Mutiso"/>
    <s v=""/>
    <s v="Informal Business"/>
    <s v="MKD"/>
    <s v="Masonry"/>
    <s v="18/08/2020"/>
  </r>
  <r>
    <s v="VPA6"/>
    <x v="2022"/>
    <x v="1"/>
    <s v=""/>
    <s v="15th August,2020"/>
    <d v="2020-08-15T00:00:00"/>
    <s v="19th August,2020"/>
    <d v="2020-08-19T00:00:00"/>
    <s v="Ngigi Peter"/>
    <s v="Male"/>
    <s v="10811008"/>
    <s v="+254724503446"/>
    <s v="724229933"/>
    <s v=""/>
    <s v="724503446"/>
    <n v="36.596927000000001"/>
    <n v="-1.0830679999999999"/>
    <s v="Kiambu"/>
    <s v="Limuru"/>
    <s v="Ndiuni"/>
    <s v="Kwa Wanene"/>
    <x v="1"/>
    <s v="Benjamin Kirui"/>
    <s v="Andrew"/>
    <s v="722755141"/>
    <s v="Informal Business"/>
    <s v="KENBIM"/>
    <s v="Masonry"/>
    <s v="19/08/2020"/>
  </r>
  <r>
    <s v="VPA6"/>
    <x v="2023"/>
    <x v="0"/>
    <s v="Grievance"/>
    <s v="16th May,2020"/>
    <d v="2020-05-16T00:00:00"/>
    <s v="16th July,2020"/>
    <d v="2020-07-16T00:00:00"/>
    <s v="Kivuva Edward"/>
    <s v="Male"/>
    <n v="99999"/>
    <s v="713088969"/>
    <s v="713088969"/>
    <s v=""/>
    <s v=""/>
    <n v="37.311414999999997"/>
    <n v="-1.966216"/>
    <s v="Makueni"/>
    <s v="Kilome"/>
    <s v="Mukaa"/>
    <s v="Kalimbini"/>
    <x v="2"/>
    <s v="Januaries Kaloki"/>
    <s v=""/>
    <s v=""/>
    <s v="Informal Business"/>
    <s v="KENBIM"/>
    <s v="Masonry"/>
    <s v="19/08/2020"/>
  </r>
  <r>
    <s v="VPA6"/>
    <x v="2024"/>
    <x v="1"/>
    <s v=""/>
    <s v="20th April,2020"/>
    <d v="2020-04-20T00:00:00"/>
    <s v="18th June,2020"/>
    <d v="2020-06-18T00:00:00"/>
    <s v="Sang Janeth Jepchirchir"/>
    <s v="Female"/>
    <s v="29727856"/>
    <s v="+254792060215"/>
    <s v="792060215"/>
    <s v=""/>
    <s v=""/>
    <n v="35.158389"/>
    <n v="0.33996300000000002"/>
    <s v="Nandi"/>
    <s v="Mosop"/>
    <s v="Itigo"/>
    <s v="Olesoiyet"/>
    <x v="3"/>
    <s v="Kelvin kimutai"/>
    <s v="Kelvin Kimutai"/>
    <s v="707251266"/>
    <s v="Informal Business"/>
    <s v="MKD"/>
    <s v="Masonry"/>
    <s v="19/08/2020"/>
  </r>
  <r>
    <s v="VPA6"/>
    <x v="2025"/>
    <x v="1"/>
    <s v=""/>
    <s v="4th January,2020"/>
    <d v="2020-01-04T00:00:00"/>
    <s v="2nd February,2020"/>
    <d v="2020-02-02T00:00:00"/>
    <s v="Maru Viola"/>
    <s v="Female"/>
    <s v="21678904"/>
    <s v="254726634279"/>
    <s v="254726634279"/>
    <s v=""/>
    <s v=""/>
    <n v="35.162258999999999"/>
    <n v="0.33308599999999999"/>
    <s v="Nandi"/>
    <s v="Mosop"/>
    <s v="Itigo"/>
    <s v="Olesoiyet"/>
    <x v="3"/>
    <s v="Kelvin kimutai"/>
    <s v="Kelvin Kimutai"/>
    <s v="707251266"/>
    <s v="Informal Business"/>
    <s v="MKD"/>
    <s v="Masonry"/>
    <s v="19/08/2020"/>
  </r>
  <r>
    <s v="VPA6"/>
    <x v="2026"/>
    <x v="1"/>
    <s v=""/>
    <s v="3rd August,2020"/>
    <d v="2020-08-03T00:00:00"/>
    <s v="20th August,2020"/>
    <d v="2020-08-20T00:00:00"/>
    <s v="Maghaga Joseph Tole"/>
    <s v="Male"/>
    <s v="14567207"/>
    <s v="722702016"/>
    <s v="722702016"/>
    <s v=""/>
    <s v=""/>
    <n v="38.360171999999999"/>
    <n v="-3.430647"/>
    <s v="Taita/Taveta"/>
    <s v="Mwatate"/>
    <s v="Josa"/>
    <s v="Josa"/>
    <x v="2"/>
    <s v="Colman Maghanga"/>
    <s v=""/>
    <s v=""/>
    <s v="Informal Business"/>
    <s v="KENBIM"/>
    <s v="Masonry"/>
    <s v="20/08/2020"/>
  </r>
  <r>
    <s v="VPA6"/>
    <x v="2027"/>
    <x v="1"/>
    <s v=""/>
    <s v="23rd July,2020"/>
    <d v="2020-07-23T00:00:00"/>
    <s v="17th August,2020"/>
    <d v="2020-08-17T00:00:00"/>
    <s v="Mwashighadi Justin Fundi"/>
    <s v="Male"/>
    <s v="3171480"/>
    <s v="+254728357661"/>
    <s v="728357661"/>
    <s v=""/>
    <s v=""/>
    <n v="38.347341999999998"/>
    <n v="-3.4300120000000001"/>
    <s v="Taita/Taveta"/>
    <s v="Mwatate"/>
    <s v="Mwatate"/>
    <s v="Kidaya"/>
    <x v="3"/>
    <s v="Colman Maghanga"/>
    <s v=""/>
    <s v=""/>
    <s v="Informal Business"/>
    <s v="KENBIM"/>
    <s v="Masonry"/>
    <s v="20/08/2020"/>
  </r>
  <r>
    <s v="VPA6"/>
    <x v="2028"/>
    <x v="1"/>
    <s v=""/>
    <s v="15th July,2020"/>
    <d v="2020-07-15T00:00:00"/>
    <s v="20th August,2020"/>
    <d v="2020-08-20T00:00:00"/>
    <s v="Mwamidi Joseph Maghaga"/>
    <s v="Male"/>
    <s v="9786822"/>
    <s v="+254722907826"/>
    <s v="722907826"/>
    <s v=""/>
    <s v=""/>
    <n v="38.340707999999999"/>
    <n v="-3.4334920000000002"/>
    <s v="Taita/Taveta"/>
    <s v="Mwatate"/>
    <s v="Chawia"/>
    <s v="Fururu"/>
    <x v="3"/>
    <s v="Colman Maghanga"/>
    <s v=""/>
    <s v=""/>
    <s v="Informal Business"/>
    <s v="KENBIM"/>
    <s v="Masonry"/>
    <s v="20/08/2020"/>
  </r>
  <r>
    <s v="VPA6"/>
    <x v="2029"/>
    <x v="1"/>
    <s v=""/>
    <s v="17th July,2020"/>
    <d v="2020-07-17T00:00:00"/>
    <s v="24th August,2020"/>
    <d v="2020-08-24T00:00:00"/>
    <s v="Suge Joyce"/>
    <s v="Female"/>
    <s v="11204986"/>
    <s v="+254723163208"/>
    <s v="720171684"/>
    <s v=""/>
    <s v="723163208"/>
    <n v="35.205669999999998"/>
    <n v="0.80574800000000002"/>
    <s v="Uasin Gishu"/>
    <s v="Moiben"/>
    <s v="Kipsombe"/>
    <s v="Cheplelachbei"/>
    <x v="1"/>
    <s v="John Bett"/>
    <s v="John Bett"/>
    <s v="727402779"/>
    <s v="Informal Business"/>
    <s v="MKD"/>
    <s v="Masonry"/>
    <s v="24/08/2020"/>
  </r>
  <r>
    <s v="VPA6"/>
    <x v="2030"/>
    <x v="0"/>
    <s v="Grievance"/>
    <s v="5th August,2020"/>
    <d v="2020-08-05T00:00:00"/>
    <s v="20th August,2020"/>
    <d v="2020-08-20T00:00:00"/>
    <s v="Gitonga Marete Francis"/>
    <s v="Male"/>
    <s v="13834489"/>
    <s v="+254729515986"/>
    <s v="726371767"/>
    <s v=""/>
    <s v="729515986"/>
    <n v="37.630248000000002"/>
    <n v="-7.6668E-2"/>
    <s v="Meru"/>
    <s v="Imenti South"/>
    <s v="Mikumbune"/>
    <s v="Miriene"/>
    <x v="0"/>
    <s v="Erick Munene Gitonga"/>
    <s v="Phineas  Mawira"/>
    <s v="718580557"/>
    <s v="Informal Business"/>
    <s v="MKD"/>
    <s v="Masonry"/>
    <s v="27/08/2020"/>
  </r>
  <r>
    <s v="VPA6"/>
    <x v="2031"/>
    <x v="1"/>
    <s v=""/>
    <s v="1st July,2020"/>
    <d v="2020-07-01T00:00:00"/>
    <s v="25th August,2020"/>
    <d v="2020-08-25T00:00:00"/>
    <s v="Kinina Mercy Wanjiru"/>
    <s v="Male"/>
    <s v="10121890"/>
    <s v="+254722695790"/>
    <s v="724763793"/>
    <s v=""/>
    <s v="722695790"/>
    <n v="36.946506999999997"/>
    <n v="-0.69577900000000004"/>
    <s v="Murang'a"/>
    <s v="Kangema"/>
    <s v="Gakera"/>
    <s v="Kahugu"/>
    <x v="1"/>
    <s v="Washington Mwangi"/>
    <s v="Washington Mwangi Muinuki"/>
    <s v="725344246"/>
    <s v="Informal Business"/>
    <s v="KENBIM"/>
    <s v="Masonry"/>
    <s v="27/08/2020"/>
  </r>
  <r>
    <s v="VPA6"/>
    <x v="2032"/>
    <x v="1"/>
    <s v=""/>
    <s v="3rd July,2020"/>
    <d v="2020-07-03T00:00:00"/>
    <s v="25th August,2020"/>
    <d v="2020-08-25T00:00:00"/>
    <s v="Mathaga Christopher Nganga"/>
    <s v="Male"/>
    <s v="9153368"/>
    <s v="+254795614742"/>
    <s v="720399614"/>
    <s v=""/>
    <s v="795614742"/>
    <n v="36.936290999999997"/>
    <n v="-0.94076199999999999"/>
    <s v="Murang'a"/>
    <s v="Gatanga"/>
    <s v="Gatanga"/>
    <s v="Mabae"/>
    <x v="1"/>
    <s v="Washington Mwangi"/>
    <s v="Washington Mwangi Muinuki"/>
    <s v="725344246"/>
    <s v="Informal Business"/>
    <s v="KENBIM"/>
    <s v="Masonry"/>
    <s v="27/08/2020"/>
  </r>
  <r>
    <s v="VPA6"/>
    <x v="2033"/>
    <x v="0"/>
    <s v="Grievance"/>
    <s v="1st August,2020"/>
    <d v="2020-08-01T00:00:00"/>
    <s v="16th August,2020"/>
    <d v="2020-08-16T00:00:00"/>
    <s v="Kinanu Muriuki Purity"/>
    <s v="Female"/>
    <s v="30800095"/>
    <s v="+254726371726"/>
    <s v="714658388"/>
    <s v=""/>
    <s v="726371726"/>
    <n v="37.581271999999998"/>
    <n v="-7.5827000000000006E-2"/>
    <s v="Meru"/>
    <s v="Imenti South"/>
    <s v="Mikumbune"/>
    <s v="Kianjogu"/>
    <x v="0"/>
    <s v="Erick Munene Gitonga"/>
    <s v="Phineas Mawira"/>
    <s v="718580557"/>
    <s v="Informal Business"/>
    <s v="MKD"/>
    <s v="Masonry"/>
    <s v="27/08/2020"/>
  </r>
  <r>
    <s v="VPA6"/>
    <x v="2034"/>
    <x v="1"/>
    <s v=""/>
    <s v="10th July,2020"/>
    <d v="2020-07-10T00:00:00"/>
    <s v="5th August,2020"/>
    <d v="2020-08-05T00:00:00"/>
    <s v="Muchai Wanjiku Alice"/>
    <s v="Female"/>
    <s v="99999"/>
    <s v="+254723428747"/>
    <s v="723428747"/>
    <s v=""/>
    <s v=""/>
    <n v="37.251930999999999"/>
    <n v="-0.48897400000000002"/>
    <s v="Kirinyaga"/>
    <s v="Kerugoya/Kutus"/>
    <s v="Mutira"/>
    <s v="Kiamutuira"/>
    <x v="3"/>
    <s v="Eric Muthii Mugo"/>
    <s v=""/>
    <s v=""/>
    <s v="Informal Business"/>
    <s v="KENBIM"/>
    <s v="Masonry"/>
    <s v="27/08/2020"/>
  </r>
  <r>
    <s v="VPA6"/>
    <x v="2035"/>
    <x v="1"/>
    <s v=""/>
    <s v="9th May,2020"/>
    <d v="2020-05-09T00:00:00"/>
    <s v="24th August,2020"/>
    <d v="2020-08-24T00:00:00"/>
    <s v="Siele David"/>
    <s v="Male"/>
    <s v="8603663"/>
    <s v="+254725843115"/>
    <s v="725843115"/>
    <s v=""/>
    <s v=""/>
    <n v="35.216003000000001"/>
    <n v="-0.43186099999999999"/>
    <s v="Kericho"/>
    <s v="Belgut"/>
    <s v="Kipsolu"/>
    <s v="Chebown"/>
    <x v="0"/>
    <s v="Philip Kurgat"/>
    <s v="Phillp Kurgat"/>
    <s v="726616639"/>
    <s v="Informal Business"/>
    <s v="MKD"/>
    <s v="Masonry"/>
    <s v="27/08/2020"/>
  </r>
  <r>
    <s v="VPA6"/>
    <x v="2036"/>
    <x v="1"/>
    <s v=""/>
    <s v="5th July,2020"/>
    <d v="2020-07-05T00:00:00"/>
    <s v="27th August,2020"/>
    <d v="2020-08-27T00:00:00"/>
    <s v="Ngugi Faith Warau"/>
    <s v="Female"/>
    <s v="10849945"/>
    <s v="+254792099636"/>
    <s v="722951705"/>
    <s v=""/>
    <s v="792099636"/>
    <n v="37.030467000000002"/>
    <n v="-0.95648299999999997"/>
    <s v="Murang'a"/>
    <s v="Kandara"/>
    <s v="Ngararia"/>
    <s v="Mumbuine"/>
    <x v="2"/>
    <s v="Nixon Kariuki Gaichuru"/>
    <s v="Nixon Kariuki Gaichuru"/>
    <s v="712255629"/>
    <s v="Informal Business"/>
    <s v="KENBIM"/>
    <s v="Masonry"/>
    <s v="28/08/2020"/>
  </r>
  <r>
    <s v="VPA6"/>
    <x v="2037"/>
    <x v="1"/>
    <s v=""/>
    <s v="23rd July,2020"/>
    <d v="2020-07-23T00:00:00"/>
    <s v="20th August,2020"/>
    <d v="2020-08-20T00:00:00"/>
    <s v="Agnes Samoei"/>
    <s v="Female"/>
    <s v="20819740"/>
    <s v="254715041314"/>
    <s v="2.55E+11"/>
    <s v=""/>
    <s v=""/>
    <n v="36.017626999999997"/>
    <n v="-0.30620000000000003"/>
    <s v="Nakuru"/>
    <s v="Nakuru Town"/>
    <s v="Kapkures"/>
    <s v="Ingobor"/>
    <x v="0"/>
    <s v="Robert Kiprono Ngetich"/>
    <s v="Robert Ngetich"/>
    <s v="795463313"/>
    <s v="Informal Business"/>
    <s v="MKD"/>
    <s v="Masonry"/>
    <s v="02/09/2020"/>
  </r>
  <r>
    <s v="VPA6"/>
    <x v="2038"/>
    <x v="1"/>
    <s v=""/>
    <s v="21st September,2019"/>
    <d v="2019-09-21T00:00:00"/>
    <s v="20th May,2020"/>
    <d v="2020-05-20T00:00:00"/>
    <s v="Chelule Nixon Grace"/>
    <s v="Male"/>
    <s v="27837706"/>
    <s v="254726501491"/>
    <s v="2.55E+11"/>
    <s v=""/>
    <s v="2.55E+11"/>
    <n v="35.133254000000001"/>
    <n v="-0.66779999999999995"/>
    <s v="Bomet"/>
    <s v="Sotik"/>
    <s v="Kaplong"/>
    <s v="Kapcholyo"/>
    <x v="0"/>
    <s v="Denis Kipkirui Tonui"/>
    <s v="Denis"/>
    <s v="708910329"/>
    <s v="Informal Business"/>
    <s v="MKD"/>
    <s v="Masonry"/>
    <s v="18/07/2020"/>
  </r>
  <r>
    <s v="VPA6"/>
    <x v="2039"/>
    <x v="1"/>
    <s v=""/>
    <s v="17th December,2019"/>
    <d v="2019-12-17T00:00:00"/>
    <s v="1st July,2020"/>
    <d v="2020-07-01T00:00:00"/>
    <s v="Mutai Joseph"/>
    <s v="Male"/>
    <s v="10886569"/>
    <s v="254720653380"/>
    <s v="2.55E+11"/>
    <s v=""/>
    <s v=""/>
    <n v="35.092342000000002"/>
    <n v="-0.65642"/>
    <s v="Kericho"/>
    <s v="Bureti"/>
    <s v="Cheplanget"/>
    <s v="Lelach"/>
    <x v="3"/>
    <s v="Denis Kipkirui Tonui"/>
    <s v="Denis Tonui"/>
    <s v="708910329"/>
    <s v="Informal Business"/>
    <s v="MKD"/>
    <s v="Masonry"/>
    <s v="18/07/2020"/>
  </r>
  <r>
    <s v="VPA6"/>
    <x v="2040"/>
    <x v="1"/>
    <s v=""/>
    <s v="20th May,2020"/>
    <d v="2020-05-20T00:00:00"/>
    <s v="20th July,2020"/>
    <d v="2020-07-20T00:00:00"/>
    <s v="Makumbi Bonface Mutua"/>
    <s v="Male"/>
    <s v="9207378"/>
    <s v="722870492"/>
    <s v="2.55E+11"/>
    <s v=""/>
    <s v="2.55E+11"/>
    <n v="39.743408000000002"/>
    <n v="-3.9329200000000002"/>
    <s v="Kilifi"/>
    <s v="Bahari"/>
    <s v="Mtwapa"/>
    <s v="Ndonya"/>
    <x v="2"/>
    <s v="Samson sirya"/>
    <s v="Samson Sirya"/>
    <s v="703927381"/>
    <s v="Informal Business"/>
    <s v="KENBIM"/>
    <s v="Masonry"/>
    <s v="20/07/2020"/>
  </r>
  <r>
    <s v="VPA6"/>
    <x v="2041"/>
    <x v="1"/>
    <s v=""/>
    <s v="20th April,2020"/>
    <d v="2020-04-20T00:00:00"/>
    <s v="20th July,2020"/>
    <d v="2020-07-20T00:00:00"/>
    <s v="Mchula Abdullatif Mohammed"/>
    <s v="Male"/>
    <s v="04234567"/>
    <s v="254726615567"/>
    <s v="2.55E+11"/>
    <s v=""/>
    <s v="780605040"/>
    <n v="39.699599999999997"/>
    <n v="-4.0478069999999997"/>
    <s v="Mombasa"/>
    <s v="Kisauni"/>
    <s v="Olienda"/>
    <s v="Olienda"/>
    <x v="4"/>
    <s v="Mwayona ndegwa"/>
    <s v="Mwayaona Ndegwa Ngumbau"/>
    <s v=""/>
    <s v="Informal Business"/>
    <s v="KENBIM"/>
    <s v="Masonry"/>
    <s v="20/07/2020"/>
  </r>
  <r>
    <s v="VPA6"/>
    <x v="2042"/>
    <x v="1"/>
    <s v=""/>
    <s v="10th June,2020"/>
    <d v="2020-06-10T00:00:00"/>
    <s v="21st July,2020"/>
    <d v="2020-07-21T00:00:00"/>
    <s v="Mwaro Yaa Jefwa"/>
    <s v="Male"/>
    <s v="0856345"/>
    <s v="722641156"/>
    <s v=""/>
    <s v=""/>
    <s v=""/>
    <n v="40.010902999999999"/>
    <n v="-3.3159149999999999"/>
    <s v="Kilifi"/>
    <s v="Malindi"/>
    <s v="Gede"/>
    <s v="Magangani"/>
    <x v="3"/>
    <s v="Samson sirya"/>
    <s v="Samson Sirya"/>
    <s v="703927321"/>
    <s v="Informal Business"/>
    <s v="KENBIM"/>
    <s v="Masonry"/>
    <s v="21/07/2020"/>
  </r>
  <r>
    <s v="VPA6"/>
    <x v="2043"/>
    <x v="2"/>
    <s v="Grievance"/>
    <s v="16th June,2020"/>
    <d v="2020-06-16T00:00:00"/>
    <s v="21st July,2020"/>
    <d v="2020-07-21T00:00:00"/>
    <s v="Jefwa Katana Samuel"/>
    <s v="Male"/>
    <s v="0747050"/>
    <s v="727378109"/>
    <s v=""/>
    <s v=""/>
    <s v=""/>
    <n v="40.011448000000001"/>
    <n v="-3.3166169999999999"/>
    <s v="Kilifi"/>
    <s v="Malindi"/>
    <s v="Gede"/>
    <s v="Chafisi"/>
    <x v="3"/>
    <s v="Samson sirya"/>
    <s v="Samson Sirya"/>
    <s v="703927341"/>
    <s v="Informal Business"/>
    <s v="KENBIM"/>
    <s v="Masonry"/>
    <s v="21/07/2020"/>
  </r>
  <r>
    <s v="VPA6"/>
    <x v="2044"/>
    <x v="1"/>
    <s v=""/>
    <s v="21st February,2020"/>
    <d v="2020-02-21T00:00:00"/>
    <s v="1st April,2020"/>
    <d v="2020-04-01T00:00:00"/>
    <s v="Macharia Gilbert"/>
    <s v="Male"/>
    <s v="8649669"/>
    <s v="722789130"/>
    <s v="2.55E+11"/>
    <s v=""/>
    <s v="2.55E+11"/>
    <n v="37.131250000000001"/>
    <n v="-0.63689200000000001"/>
    <s v="Nyeri"/>
    <s v="Mukurweni"/>
    <s v="Mutonga"/>
    <s v="Dibe"/>
    <x v="0"/>
    <s v="Eric Muthii Mugo"/>
    <s v="Eric Mugo"/>
    <s v=""/>
    <s v="Informal Business"/>
    <s v="MKD"/>
    <s v="Masonry"/>
    <s v="21/07/2020"/>
  </r>
  <r>
    <s v="VPA6"/>
    <x v="2045"/>
    <x v="1"/>
    <s v=""/>
    <s v="8th July,2020"/>
    <d v="2020-07-08T00:00:00"/>
    <s v="22nd July,2020"/>
    <d v="2020-07-22T00:00:00"/>
    <s v="Haji Ali Saleh"/>
    <s v="Male"/>
    <s v="28557856"/>
    <s v="254713415161"/>
    <s v="2.55E+11"/>
    <s v=""/>
    <s v="2.55E+11"/>
    <n v="39.535814999999999"/>
    <n v="-4.1909380000000001"/>
    <s v="Kwale"/>
    <s v="Matuga"/>
    <s v="Tiwi"/>
    <s v="Patanani"/>
    <x v="0"/>
    <s v="Mwayona Ndegwa"/>
    <s v="Nicholas Mwaengo"/>
    <s v="710588282"/>
    <s v="Informal Business"/>
    <s v="MKD"/>
    <s v="Masonry"/>
    <s v="22/07/2020"/>
  </r>
  <r>
    <s v="VPA6"/>
    <x v="2046"/>
    <x v="0"/>
    <s v="Grievance"/>
    <s v="20th May,2020"/>
    <d v="2020-05-20T00:00:00"/>
    <s v="20th June,2020"/>
    <d v="2020-06-20T00:00:00"/>
    <s v="Kimuhu Johnson"/>
    <s v="Male"/>
    <s v="99999"/>
    <s v="254712841488"/>
    <s v="254712841488"/>
    <s v=""/>
    <s v=""/>
    <n v="37.528779999999998"/>
    <n v="-2.782457"/>
    <s v="Kajiado"/>
    <s v="Loitokitok"/>
    <s v="Kimana"/>
    <s v="Baraka Farm"/>
    <x v="1"/>
    <s v="John Chege Nyingi"/>
    <s v="null"/>
    <s v=""/>
    <s v="Informal Business"/>
    <s v="KENBIM"/>
    <s v="Masonry"/>
    <s v="22/07/2020"/>
  </r>
  <r>
    <s v="VPA6"/>
    <x v="2047"/>
    <x v="1"/>
    <s v=""/>
    <s v="12th July,2020"/>
    <d v="2020-07-12T00:00:00"/>
    <s v="22nd July,2020"/>
    <d v="2020-07-22T00:00:00"/>
    <s v="Ng'etich Purity"/>
    <s v="Female"/>
    <s v="22062816"/>
    <s v="254722921041"/>
    <s v="2.55E+11"/>
    <s v=""/>
    <s v="2.55E+11"/>
    <n v="36.723827"/>
    <n v="-1.4080870000000001"/>
    <s v="Kajiado"/>
    <s v="Kajiado North"/>
    <s v="Olkeri"/>
    <s v="Ole Kisio"/>
    <x v="1"/>
    <s v="Joram Gathogo Mutahi"/>
    <s v=""/>
    <s v=""/>
    <s v="Informal Business"/>
    <s v="KENBIM"/>
    <s v="Masonry"/>
    <s v="24/07/2020"/>
  </r>
  <r>
    <s v="VPA6"/>
    <x v="2048"/>
    <x v="1"/>
    <s v=""/>
    <s v="18th June,2020"/>
    <d v="2020-06-18T00:00:00"/>
    <s v="22nd July,2020"/>
    <d v="2020-07-22T00:00:00"/>
    <s v="Koech Edna"/>
    <s v="Female"/>
    <s v="99999"/>
    <s v="254726979643"/>
    <s v="2.55E+11"/>
    <s v=""/>
    <s v="2.55E+11"/>
    <n v="35.198569999999997"/>
    <n v="-0.67285700000000004"/>
    <s v="Bomet"/>
    <s v="Sotik"/>
    <s v="Kapletundo"/>
    <s v="Kapletundo"/>
    <x v="15"/>
    <s v="Philip Kurgat"/>
    <s v="Kurgat"/>
    <s v=""/>
    <s v="Informal Business"/>
    <s v="MKD"/>
    <s v="Masonry"/>
    <s v="24/07/2020"/>
  </r>
  <r>
    <s v="VPA6"/>
    <x v="2049"/>
    <x v="1"/>
    <s v=""/>
    <s v="17th June,2020"/>
    <d v="2020-06-17T00:00:00"/>
    <s v="21st July,2020"/>
    <d v="2020-07-21T00:00:00"/>
    <s v="Langat John"/>
    <s v="Female"/>
    <s v="99999"/>
    <s v="254721544641"/>
    <s v="2.55E+11"/>
    <s v=""/>
    <s v="2.55E+11"/>
    <n v="35.254275"/>
    <n v="-0.36616399999999999"/>
    <s v="Kericho"/>
    <s v="Ainamoi"/>
    <s v="Ainamoi"/>
    <s v="Chepkolon"/>
    <x v="0"/>
    <s v="Philip Kurgat"/>
    <s v="Kurgat"/>
    <s v=""/>
    <s v="Informal Business"/>
    <s v="MKD"/>
    <s v="Masonry"/>
    <s v="24/07/2020"/>
  </r>
  <r>
    <s v="VPA6"/>
    <x v="2050"/>
    <x v="1"/>
    <s v=""/>
    <s v="8th July,2020"/>
    <d v="2020-07-08T00:00:00"/>
    <s v="18th July,2020"/>
    <d v="2020-07-18T00:00:00"/>
    <s v="Kawira Njeru Thamaru"/>
    <s v="Female"/>
    <s v="11256934"/>
    <s v="254720616652"/>
    <s v="2.55E+11"/>
    <s v=""/>
    <s v="2.55E+11"/>
    <n v="37.620339999999999"/>
    <n v="-0.24546799999999999"/>
    <s v="Tharaka-Nithi"/>
    <s v="Maara"/>
    <s v="Chogoria"/>
    <s v="Kianjagi"/>
    <x v="2"/>
    <s v="Gilbert Mugendi"/>
    <s v="Gilbert  Mugendi"/>
    <s v="720829834"/>
    <s v="Informal Business"/>
    <s v="MKD"/>
    <s v="Masonry"/>
    <s v="25/07/2020"/>
  </r>
  <r>
    <s v="VPA6"/>
    <x v="2051"/>
    <x v="1"/>
    <s v=""/>
    <s v="2nd June,2020"/>
    <d v="2020-06-02T00:00:00"/>
    <s v="11th July,2020"/>
    <d v="2020-07-11T00:00:00"/>
    <s v="Wanjiku Jennifer Waithera"/>
    <s v="Female"/>
    <s v="14626407"/>
    <s v="254727853832"/>
    <s v="254727853832"/>
    <s v=""/>
    <s v="2.55E+11"/>
    <n v="36.871189000000001"/>
    <n v="-1.310648"/>
    <s v="Murang'a"/>
    <s v="Kahuro"/>
    <s v="Githagara"/>
    <s v="Githagara"/>
    <x v="0"/>
    <s v="Gilbert M Gitau"/>
    <s v="Gilbert Mwangi"/>
    <s v="714125753"/>
    <s v="Informal Business"/>
    <s v="KENBIM"/>
    <s v="Masonry"/>
    <s v="29/07/2020"/>
  </r>
  <r>
    <s v="VPA6"/>
    <x v="2052"/>
    <x v="1"/>
    <s v=""/>
    <s v="6th June,2020"/>
    <d v="2020-06-06T00:00:00"/>
    <s v="25th July,2020"/>
    <d v="2020-07-25T00:00:00"/>
    <s v="Maiyo Hillary"/>
    <s v="Male"/>
    <s v="23658902"/>
    <s v="254726383358"/>
    <s v="2.55E+11"/>
    <s v=""/>
    <s v="2.55E+11"/>
    <n v="35.218913000000001"/>
    <n v="0.16391800000000001"/>
    <s v="Nandi"/>
    <s v="Nandi Hills"/>
    <s v="Chepkunyuk"/>
    <s v="Kogamei"/>
    <x v="1"/>
    <s v="John Bett"/>
    <s v="John Bett"/>
    <s v="727402779"/>
    <s v="Informal Business"/>
    <s v="MKD"/>
    <s v="Masonry"/>
    <s v="31/07/2020"/>
  </r>
  <r>
    <s v="VPA6"/>
    <x v="2053"/>
    <x v="1"/>
    <s v=""/>
    <s v="15th July,2020"/>
    <d v="2020-07-15T00:00:00"/>
    <s v="1st August,2020"/>
    <d v="2020-08-01T00:00:00"/>
    <s v="Kamau Peter Kiarie"/>
    <s v="Male"/>
    <s v="231576"/>
    <s v="+254733298563"/>
    <s v="728110310"/>
    <s v=""/>
    <s v="733298563"/>
    <n v="36.646112000000002"/>
    <n v="-1.2379610000000001"/>
    <s v="Kiambu"/>
    <s v="Kikuyu"/>
    <s v="Ondiri"/>
    <s v="Makeresha"/>
    <x v="1"/>
    <s v="Green Action Network Ltd"/>
    <s v="Ekman Kuria"/>
    <s v="724106811"/>
    <s v="Informal Business"/>
    <s v="MKD"/>
    <s v="Masonry"/>
    <s v="03/08/2020"/>
  </r>
  <r>
    <s v="VPA6"/>
    <x v="2054"/>
    <x v="0"/>
    <s v="Non Compliant"/>
    <s v="20th August,2020"/>
    <d v="2020-08-20T00:00:00"/>
    <s v="20th September,2020"/>
    <d v="2020-09-20T00:00:00"/>
    <s v="Meadime Peter"/>
    <s v="Male"/>
    <s v="34578896"/>
    <s v="727485868"/>
    <s v="2.55E+11"/>
    <s v=""/>
    <s v=""/>
    <n v="39.690533000000002"/>
    <n v="-3.9715419999999999"/>
    <s v="Mombasa"/>
    <s v="kisauni"/>
    <s v="Kisauni"/>
    <s v="Kashani"/>
    <x v="2"/>
    <s v="Nicholas mwaengo"/>
    <s v="Nicholas Mwaengo"/>
    <s v="729326529"/>
    <s v="Informal Business"/>
    <s v="KENBIM"/>
    <s v="Masonry"/>
    <s v="20/09/2020"/>
  </r>
  <r>
    <s v="VPA6"/>
    <x v="2055"/>
    <x v="1"/>
    <s v=""/>
    <s v="8th July,2020"/>
    <d v="2020-07-08T00:00:00"/>
    <s v="19th September,2020"/>
    <d v="2020-09-19T00:00:00"/>
    <s v="Korir Vincent"/>
    <s v="Male"/>
    <s v="10195903"/>
    <s v="254720880171"/>
    <s v="2.55E+11"/>
    <s v=""/>
    <s v="2.55E+11"/>
    <n v="35.156011999999997"/>
    <n v="-0.67671099999999995"/>
    <s v="Bomet"/>
    <s v="Sotik"/>
    <s v="Kaplong"/>
    <s v="Tumbelyon"/>
    <x v="6"/>
    <s v="Philip Kiget"/>
    <s v="Kiget"/>
    <s v=""/>
    <s v="Informal Business"/>
    <s v="AKUT"/>
    <s v="Masonry"/>
    <s v="20/09/2020"/>
  </r>
  <r>
    <s v="VPA6"/>
    <x v="2056"/>
    <x v="0"/>
    <s v="Non Compliant"/>
    <s v="10th March,2020"/>
    <d v="2020-03-10T00:00:00"/>
    <s v="19th September,2020"/>
    <d v="2020-09-19T00:00:00"/>
    <s v="Kirui Peter"/>
    <s v="Male"/>
    <s v="240256405"/>
    <s v="254726720641"/>
    <s v="2.55E+11"/>
    <s v=""/>
    <s v=""/>
    <n v="35.112654999999997"/>
    <n v="-0.84011199999999997"/>
    <s v="Bomet"/>
    <s v="Sotik"/>
    <s v="Ndanai"/>
    <s v="Kagasik"/>
    <x v="0"/>
    <s v="Patrick Kipronoh Mutai"/>
    <s v="Mutai K Patrick"/>
    <s v=""/>
    <s v="Informal Business"/>
    <s v="MKD"/>
    <s v="Masonry"/>
    <s v="20/09/2020"/>
  </r>
  <r>
    <s v="VPA6"/>
    <x v="2057"/>
    <x v="1"/>
    <s v=""/>
    <s v="17th April,2020"/>
    <d v="2020-04-17T00:00:00"/>
    <s v="20th September,2020"/>
    <d v="2020-09-20T00:00:00"/>
    <s v="Ruttoh Richard K"/>
    <s v="Male"/>
    <s v="14439745"/>
    <s v="254722381797"/>
    <s v="2.55E+11"/>
    <s v=""/>
    <s v=""/>
    <n v="35.242494999999998"/>
    <n v="-0.68297699999999995"/>
    <s v="Bomet"/>
    <s v="Konoin"/>
    <s v="Siroin"/>
    <s v="Lelechwet"/>
    <x v="5"/>
    <s v="Denis Kipkirui Tonui"/>
    <s v=""/>
    <s v=""/>
    <s v="Informal Business"/>
    <s v="KENBIM"/>
    <s v="Masonry"/>
    <s v="20/09/2020"/>
  </r>
  <r>
    <s v="VPA6"/>
    <x v="2058"/>
    <x v="1"/>
    <s v=""/>
    <s v="15th June,2020"/>
    <d v="2020-06-15T00:00:00"/>
    <s v="19th September,2020"/>
    <d v="2020-09-19T00:00:00"/>
    <s v="Barchok Winny"/>
    <s v="Female"/>
    <s v="28322117"/>
    <s v="254716126819"/>
    <s v="2.55E+11"/>
    <s v=""/>
    <s v=""/>
    <n v="35.251075"/>
    <n v="-0.69548100000000002"/>
    <s v="Bomet"/>
    <s v="Bomet Central"/>
    <s v="Chesoen"/>
    <s v="Kimenderit"/>
    <x v="5"/>
    <s v="Patrick Kipronoh Mutai"/>
    <s v="null"/>
    <s v=""/>
    <s v="Informal Business"/>
    <s v="MKD"/>
    <s v="Masonry"/>
    <s v="20/09/2020"/>
  </r>
  <r>
    <s v="VPA6"/>
    <x v="2059"/>
    <x v="1"/>
    <s v=""/>
    <s v="2nd July,2020"/>
    <d v="2020-07-02T00:00:00"/>
    <s v="21st September,2020"/>
    <d v="2020-09-21T00:00:00"/>
    <s v="Guni Mbeyu Mtego"/>
    <s v="Female"/>
    <s v="29950687"/>
    <s v="702091215"/>
    <s v="2.55E+11"/>
    <s v=""/>
    <s v=""/>
    <n v="39.222254999999997"/>
    <n v="-4.4951319999999999"/>
    <s v="Kwale"/>
    <s v="Lunga Lunga"/>
    <s v="Dzombo"/>
    <s v="Marenje"/>
    <x v="2"/>
    <s v="Mwayona Ndegwa"/>
    <s v="Mwayaona Ndegwa Ngumbau"/>
    <s v="710588282"/>
    <s v="Informal Business"/>
    <s v="KENBIM"/>
    <s v="Masonry"/>
    <s v="21/09/2020"/>
  </r>
  <r>
    <s v="VPA6"/>
    <x v="2060"/>
    <x v="2"/>
    <s v="Institutional Plant"/>
    <s v="5th September,2020"/>
    <d v="2020-09-05T00:00:00"/>
    <s v="22nd September,2020"/>
    <d v="2020-09-22T00:00:00"/>
    <s v="Mombasa Cement"/>
    <s v="Male"/>
    <s v="3123567"/>
    <s v="254718917504"/>
    <s v="2.55E+11"/>
    <s v=""/>
    <s v=""/>
    <n v="39.842610000000001"/>
    <n v="-3.7408269999999999"/>
    <s v="Kilifi"/>
    <s v="Bahari"/>
    <s v="Takaungu"/>
    <s v="Site"/>
    <x v="16"/>
    <s v="Mwayona ndegwa"/>
    <s v="Mwayaona Ndegwa Ngumbau"/>
    <s v="710588282"/>
    <s v="Informal Business"/>
    <s v="KENBIM"/>
    <s v="Masonry"/>
    <s v="22/09/2020"/>
  </r>
  <r>
    <s v="VPA6"/>
    <x v="2061"/>
    <x v="1"/>
    <s v=""/>
    <s v="9th August,2020"/>
    <d v="2020-08-09T00:00:00"/>
    <s v="11th September,2020"/>
    <d v="2020-09-11T00:00:00"/>
    <s v="Too Wilson"/>
    <s v="Male"/>
    <s v="2415879"/>
    <s v="254725631856"/>
    <s v="2.55E+11"/>
    <s v=""/>
    <s v="2.55E+11"/>
    <n v="35.376562"/>
    <n v="-0.680002"/>
    <s v="Bomet"/>
    <s v="Konoin"/>
    <s v="Ndaraweta"/>
    <s v="Afya"/>
    <x v="0"/>
    <s v="John Bett"/>
    <s v="John Bett"/>
    <s v="727402779"/>
    <s v="Informal Business"/>
    <s v="MKD"/>
    <s v="Masonry"/>
    <s v="22/09/2020"/>
  </r>
  <r>
    <s v="VPA6"/>
    <x v="2062"/>
    <x v="1"/>
    <s v=""/>
    <s v="20th July,2020"/>
    <d v="2020-07-20T00:00:00"/>
    <s v="15th September,2020"/>
    <d v="2020-09-15T00:00:00"/>
    <s v="Sang Sally"/>
    <s v="Female"/>
    <s v="25237697"/>
    <s v="254722423889"/>
    <s v="2.55E+11"/>
    <s v=""/>
    <s v="2.55E+11"/>
    <n v="35.177306000000002"/>
    <n v="9.9570000000000006E-2"/>
    <s v="Nandi"/>
    <s v="Nandi Hills"/>
    <s v="Kaplelmet"/>
    <s v="Ketbarak"/>
    <x v="3"/>
    <s v="Kelvin Kimutai"/>
    <s v="Kelvin Kimutai"/>
    <s v="707251266"/>
    <s v="Informal Business"/>
    <s v="MKD"/>
    <s v="Masonry"/>
    <s v="22/09/2020"/>
  </r>
  <r>
    <s v="VPA6"/>
    <x v="2063"/>
    <x v="0"/>
    <s v="Under Verification"/>
    <s v="26th August,2020"/>
    <d v="2020-08-26T00:00:00"/>
    <s v="12th September,2020"/>
    <d v="2020-09-12T00:00:00"/>
    <s v="Nyambura Esther Kamau"/>
    <s v="Female"/>
    <s v="99999"/>
    <s v="713463011"/>
    <s v="2.55E+11"/>
    <s v=""/>
    <s v="2.55E+11"/>
    <n v="36.766202999999997"/>
    <n v="-1.0684149999999999"/>
    <s v="Kiambu"/>
    <s v="Githunguri"/>
    <s v="Githunguri"/>
    <s v="Thakwa"/>
    <x v="1"/>
    <s v="Fredrick Gatungu Kago"/>
    <s v=""/>
    <s v=""/>
    <s v="Informal Business"/>
    <s v="KENBIM"/>
    <s v="Masonry"/>
    <s v="22/09/2020"/>
  </r>
  <r>
    <s v="VPA6"/>
    <x v="2064"/>
    <x v="1"/>
    <s v=""/>
    <s v="4th September,2020"/>
    <d v="2020-09-04T00:00:00"/>
    <s v="15th September,2020"/>
    <d v="2020-09-15T00:00:00"/>
    <s v="Gatundu Mary Njeri"/>
    <s v="Female"/>
    <s v="479676"/>
    <s v="254722856244"/>
    <s v="2.55E+11"/>
    <s v=""/>
    <s v="2.55E+11"/>
    <n v="37.005417000000001"/>
    <n v="-1.1563209999999999"/>
    <s v="Kiambu"/>
    <s v="Ruiru"/>
    <s v="Kimbo"/>
    <s v="Kumura"/>
    <x v="2"/>
    <s v="John Ndua Tatu"/>
    <s v="Peter Munyeki"/>
    <s v="759257207"/>
    <s v="Informal Business"/>
    <s v="MKD"/>
    <s v="Masonry"/>
    <s v="23/09/2020"/>
  </r>
  <r>
    <s v="VPA6"/>
    <x v="2065"/>
    <x v="0"/>
    <s v="Non Compliant"/>
    <s v="31st March,2020"/>
    <d v="2020-03-31T00:00:00"/>
    <s v="20th May,2020"/>
    <d v="2020-05-20T00:00:00"/>
    <s v="Mungai Patrick Kinyanjui"/>
    <s v="Male"/>
    <s v="99999"/>
    <s v="7225880"/>
    <s v="2.55E+11"/>
    <s v=""/>
    <s v=""/>
    <n v="36.810077999999997"/>
    <n v="-1.1654549999999999"/>
    <s v="Kiambu"/>
    <s v="Kiambu"/>
    <s v="Kiambu"/>
    <s v="Kangoya"/>
    <x v="10"/>
    <s v="Nilelynk Innovators"/>
    <s v="Julius Odhiambo"/>
    <s v="723987066"/>
    <s v="Informal Business"/>
    <s v="MKD"/>
    <s v="Masonry"/>
    <s v="27/09/2020"/>
  </r>
  <r>
    <s v="VPA6"/>
    <x v="2066"/>
    <x v="1"/>
    <s v=""/>
    <s v="8th September,2020"/>
    <d v="2020-09-08T00:00:00"/>
    <s v="28th September,2020"/>
    <d v="2020-09-28T00:00:00"/>
    <s v="Mugachia Daniel Mbugua"/>
    <s v="Male"/>
    <s v="99999"/>
    <s v="254721664407"/>
    <s v="2.55E+11"/>
    <s v=""/>
    <s v="254721664407"/>
    <n v="36.727837000000001"/>
    <n v="-1.2137119999999999"/>
    <s v="Kiambu"/>
    <s v="Kabete"/>
    <s v="Gathiga"/>
    <s v="Ithanga"/>
    <x v="3"/>
    <s v="Nilelynk Innovators"/>
    <s v="Julius Odhiambo"/>
    <s v="723987066"/>
    <s v="Informal Business"/>
    <s v="MKD"/>
    <s v="Masonry"/>
    <s v="28/09/2020"/>
  </r>
  <r>
    <s v="VPA6"/>
    <x v="2067"/>
    <x v="1"/>
    <s v=""/>
    <s v="24th August,2020"/>
    <d v="2020-08-24T00:00:00"/>
    <s v="26th September,2020"/>
    <d v="2020-09-26T00:00:00"/>
    <s v="Ngeno Daniel Kipkoech"/>
    <s v="Male"/>
    <s v="10991650"/>
    <s v="254720981167"/>
    <s v="2.55E+11"/>
    <s v=""/>
    <s v="2.55E+11"/>
    <n v="35.090797000000002"/>
    <n v="-0.61485999999999996"/>
    <s v="Kericho"/>
    <s v="Bureti"/>
    <s v="Kipwostuyet"/>
    <s v="Kapkoroisi"/>
    <x v="3"/>
    <s v="Philip Kurgat"/>
    <s v="Kurgat"/>
    <s v=""/>
    <s v="Informal Business"/>
    <s v="MKD"/>
    <s v="Masonry"/>
    <s v="28/09/2020"/>
  </r>
  <r>
    <s v="VPA6"/>
    <x v="2068"/>
    <x v="1"/>
    <s v=""/>
    <s v="10th September,2018"/>
    <d v="2018-09-10T00:00:00"/>
    <s v="21st April,2020"/>
    <d v="2020-04-21T00:00:00"/>
    <s v="Muge Edna C"/>
    <s v="Female"/>
    <s v="27659333"/>
    <s v="254719270069"/>
    <s v="2.55E+11"/>
    <s v=""/>
    <s v=""/>
    <n v="35.387431999999997"/>
    <n v="-0.134857"/>
    <s v="Kericho"/>
    <s v="Kipkelion West"/>
    <s v="Kipteris"/>
    <s v="Kabngetuny"/>
    <x v="7"/>
    <s v="Josphat Langat"/>
    <s v="null"/>
    <s v=""/>
    <s v="Informal Business"/>
    <s v="MKD"/>
    <s v="Masonry"/>
    <s v="28/09/2020"/>
  </r>
  <r>
    <s v="VPA6"/>
    <x v="2069"/>
    <x v="1"/>
    <s v=""/>
    <s v="20th September,2018"/>
    <d v="2018-09-20T00:00:00"/>
    <s v="24th January,2020"/>
    <d v="2020-01-24T00:00:00"/>
    <s v="Maritim Grace"/>
    <s v="Female"/>
    <s v="99999"/>
    <s v="254708320237"/>
    <s v="2.55E+11"/>
    <s v=""/>
    <s v=""/>
    <n v="35.393048"/>
    <n v="-0.112412"/>
    <s v="Kericho"/>
    <s v="Kipkelion West"/>
    <s v="Kipteris"/>
    <s v="Cheparus"/>
    <x v="3"/>
    <s v="Wesley Kipyegon"/>
    <s v="null"/>
    <s v=""/>
    <s v="Informal Business"/>
    <s v="MKD"/>
    <s v="Masonry"/>
    <s v="28/09/2020"/>
  </r>
  <r>
    <s v="VPA6"/>
    <x v="2070"/>
    <x v="1"/>
    <s v=""/>
    <s v="5th September,2020"/>
    <d v="2020-09-05T00:00:00"/>
    <s v="15th September,2020"/>
    <d v="2020-09-15T00:00:00"/>
    <s v="Kago Fredrick Gathuru"/>
    <s v="Male"/>
    <s v="7544766"/>
    <s v="254724969224"/>
    <s v="2.55E+11"/>
    <s v=""/>
    <s v="2.55E+11"/>
    <n v="36.796205"/>
    <n v="-1.0442450000000001"/>
    <s v="Kiambu"/>
    <s v="Githunguri"/>
    <s v="Githunguri"/>
    <s v="Kindiga"/>
    <x v="2"/>
    <s v="Fredrick Gatungu Kago"/>
    <s v="Edwine Joseph Majale Okinda"/>
    <s v="725335114"/>
    <s v="Informal Business"/>
    <s v="MKD"/>
    <s v="Masonry"/>
    <s v="28/09/2020"/>
  </r>
  <r>
    <s v="VPA6"/>
    <x v="2071"/>
    <x v="1"/>
    <s v=""/>
    <s v="3rd August,2020"/>
    <d v="2020-08-03T00:00:00"/>
    <s v="14th August,2020"/>
    <d v="2020-08-14T00:00:00"/>
    <s v="Thomas Karao Thuku"/>
    <s v="Male"/>
    <s v="99999"/>
    <s v="254722482213"/>
    <s v="2.55E+11"/>
    <s v=""/>
    <s v=""/>
    <n v="36.824720999999997"/>
    <n v="-1.065534"/>
    <s v="Kiambu"/>
    <s v="Githunguri"/>
    <s v="Githunguri"/>
    <s v="Nyakambugi"/>
    <x v="0"/>
    <s v="Fredrick Gatungu Kago"/>
    <s v=""/>
    <s v=""/>
    <s v="Informal Business"/>
    <s v="MKD"/>
    <s v="Masonry"/>
    <s v="28/09/2020"/>
  </r>
  <r>
    <s v="VPA6"/>
    <x v="2072"/>
    <x v="1"/>
    <s v=""/>
    <s v="14th July,2020"/>
    <d v="2020-07-14T00:00:00"/>
    <s v="5th August,2020"/>
    <d v="2020-08-05T00:00:00"/>
    <s v="Mbela Boniface Mutua"/>
    <s v="Male"/>
    <s v="5634457"/>
    <s v="254714809159"/>
    <s v="2.55E+11"/>
    <s v=""/>
    <s v=""/>
    <n v="37.735472000000001"/>
    <n v="-1.887175"/>
    <s v="Makueni"/>
    <s v="Makueni"/>
    <s v="Kathonzweni"/>
    <s v="Kaiyani"/>
    <x v="1"/>
    <s v="John Chege"/>
    <s v="John Chege"/>
    <s v="723321416"/>
    <s v="Informal Business"/>
    <s v="KENBIM"/>
    <s v="Masonry"/>
    <s v="29/09/2020"/>
  </r>
  <r>
    <s v="VPA6"/>
    <x v="2073"/>
    <x v="1"/>
    <s v=""/>
    <s v="24th July,2019"/>
    <d v="2019-07-24T00:00:00"/>
    <s v="15th August,2020"/>
    <d v="2020-08-15T00:00:00"/>
    <s v="Sigilai Jane"/>
    <s v="Female"/>
    <s v="7626530"/>
    <s v="254725061008"/>
    <s v="725061008"/>
    <s v=""/>
    <s v=""/>
    <n v="35.404952999999999"/>
    <n v="-0.105253"/>
    <s v="Kericho"/>
    <s v="Kipkelion West"/>
    <s v="Kipteris"/>
    <s v="Ndubusat"/>
    <x v="7"/>
    <s v="Benjamin Cheruiyot"/>
    <s v=""/>
    <s v=""/>
    <s v="Informal Business"/>
    <s v="MKD"/>
    <s v="Masonry"/>
    <s v="01/10/2020"/>
  </r>
  <r>
    <s v="VPA6"/>
    <x v="2074"/>
    <x v="1"/>
    <s v=""/>
    <s v="24th August,2018"/>
    <d v="2018-08-24T00:00:00"/>
    <s v="2nd September,2020"/>
    <d v="2020-09-02T00:00:00"/>
    <s v="Kosgei Rosemary Cherotich"/>
    <s v="Female"/>
    <s v="27995008"/>
    <s v="254727407995"/>
    <s v="727407995"/>
    <s v=""/>
    <s v=""/>
    <n v="35.385948999999997"/>
    <n v="-0.10900899999999999"/>
    <s v="Kericho"/>
    <s v="Kipkelion West"/>
    <s v="Kipteris"/>
    <s v="Korosyot"/>
    <x v="7"/>
    <s v="Benjamin Cheruiyot"/>
    <s v="null"/>
    <s v=""/>
    <s v="Informal Business"/>
    <s v="MKD"/>
    <s v="Masonry"/>
    <s v="01/10/2020"/>
  </r>
  <r>
    <s v="VPA6"/>
    <x v="2075"/>
    <x v="1"/>
    <s v=""/>
    <s v="20th September,2018"/>
    <d v="2018-09-20T00:00:00"/>
    <s v="24th September,2020"/>
    <d v="2020-09-24T00:00:00"/>
    <s v="Mokwa Teresia Morangi"/>
    <s v="Female"/>
    <s v="4273114"/>
    <s v="254714919752"/>
    <s v="714919752"/>
    <s v=""/>
    <s v=""/>
    <n v="35.391399999999997"/>
    <n v="-0.110221"/>
    <s v="Kericho"/>
    <s v="Kipkelion West"/>
    <s v="Kipteris"/>
    <s v="Kaptuiya"/>
    <x v="7"/>
    <s v="Joyce Tonui"/>
    <s v="null"/>
    <s v=""/>
    <s v="Informal Business"/>
    <s v="MKD"/>
    <s v="Masonry"/>
    <s v="01/10/2020"/>
  </r>
  <r>
    <s v="VPA6"/>
    <x v="2076"/>
    <x v="1"/>
    <s v=""/>
    <s v="24th June,2019"/>
    <d v="2019-06-24T00:00:00"/>
    <s v="24th September,2020"/>
    <d v="2020-09-24T00:00:00"/>
    <s v="Koech Irene"/>
    <s v="Female"/>
    <s v="21547307"/>
    <s v="254708319760"/>
    <s v="708319760"/>
    <s v=""/>
    <s v=""/>
    <n v="35.390656"/>
    <n v="-0.11296100000000001"/>
    <s v="Kericho"/>
    <s v="Kipkelion West"/>
    <s v="Kipteris"/>
    <s v="Kaptuiya"/>
    <x v="7"/>
    <s v="Wesley Kipyegon"/>
    <s v=""/>
    <s v=""/>
    <s v="Informal Business"/>
    <s v="MKD"/>
    <s v="Masonry"/>
    <s v="01/10/2020"/>
  </r>
  <r>
    <s v="VPA6"/>
    <x v="2077"/>
    <x v="0"/>
    <s v="Non Compliant"/>
    <s v="5th December,2019"/>
    <d v="2019-12-05T00:00:00"/>
    <s v="5th September,2020"/>
    <d v="2020-09-05T00:00:00"/>
    <s v="Chepkwony John Kipkirui"/>
    <s v="Male"/>
    <s v="8021102"/>
    <s v="254720235351"/>
    <s v="720235351"/>
    <s v=""/>
    <s v="720856046"/>
    <n v="35.181378000000002"/>
    <n v="-0.26616200000000001"/>
    <s v="Kericho"/>
    <s v="Sigowet/Soin"/>
    <s v="Katui"/>
    <s v="Baregeiwet"/>
    <x v="5"/>
    <s v="Philip Kiget"/>
    <s v="Philip Kiget"/>
    <s v="721577518"/>
    <s v="Informal Business"/>
    <s v="MKD"/>
    <s v="Masonry"/>
    <s v="08/10/2020"/>
  </r>
  <r>
    <s v="VPA6"/>
    <x v="2078"/>
    <x v="1"/>
    <s v=""/>
    <s v="12th June,2020"/>
    <d v="2020-06-12T00:00:00"/>
    <s v="27th July,2020"/>
    <d v="2020-07-27T00:00:00"/>
    <s v="Kimos Paulina"/>
    <s v="Female"/>
    <s v="99999"/>
    <s v="254711167538"/>
    <s v="711167538"/>
    <s v=""/>
    <s v=""/>
    <n v="35.370750000000001"/>
    <n v="0.544628"/>
    <s v="Uasin Gishu"/>
    <s v="Moiben"/>
    <s v="Moiben"/>
    <s v="Kaptuktuk"/>
    <x v="2"/>
    <s v="Daniel Bartilol"/>
    <s v="Daniel Bartilol"/>
    <s v="724427455"/>
    <s v="Informal Business"/>
    <s v="KENBIM"/>
    <s v="Masonry"/>
    <s v="13/10/2020"/>
  </r>
  <r>
    <s v="VPA6"/>
    <x v="2079"/>
    <x v="1"/>
    <s v=""/>
    <s v="12th February,2020"/>
    <d v="2020-02-12T00:00:00"/>
    <s v="17th June,2020"/>
    <d v="2020-06-17T00:00:00"/>
    <s v="Keitany Moses"/>
    <s v="Male"/>
    <s v="99999"/>
    <s v="254722943195"/>
    <s v="722943195"/>
    <s v=""/>
    <s v=""/>
    <n v="35.423636999999999"/>
    <n v="0.53962299999999996"/>
    <s v="Uasin Gishu"/>
    <s v="Moiben"/>
    <s v="Moiben"/>
    <s v="Kapsosio"/>
    <x v="1"/>
    <s v="Daniel Bartilol"/>
    <s v="Daniel Bartilol"/>
    <s v="724427455"/>
    <s v="Informal Business"/>
    <s v="KENBIM"/>
    <s v="Masonry"/>
    <s v="13/10/2020"/>
  </r>
  <r>
    <s v="VPA6"/>
    <x v="2080"/>
    <x v="1"/>
    <s v=""/>
    <s v="16th June,2020"/>
    <d v="2020-06-16T00:00:00"/>
    <s v="13th August,2020"/>
    <d v="2020-08-13T00:00:00"/>
    <s v="Gladys Mutai"/>
    <s v="Female"/>
    <s v="99999"/>
    <s v="254719231718"/>
    <s v="719231718"/>
    <s v=""/>
    <s v=""/>
    <n v="35.427357000000001"/>
    <n v="0.434473"/>
    <s v="Uasin Gishu"/>
    <s v="Ainabkoi"/>
    <s v="Ainabkoi"/>
    <s v="Kongasis"/>
    <x v="1"/>
    <s v="Daniel Bartilol"/>
    <s v="Daniel Bartilol"/>
    <s v="724427455"/>
    <s v="Informal Business"/>
    <s v="KENBIM"/>
    <s v="Masonry"/>
    <s v="13/10/2020"/>
  </r>
  <r>
    <s v="VPA6"/>
    <x v="2081"/>
    <x v="1"/>
    <s v=""/>
    <s v="17th June,2020"/>
    <d v="2020-06-17T00:00:00"/>
    <s v="14th September,2020"/>
    <d v="2020-09-14T00:00:00"/>
    <s v="Monicah Kipsang"/>
    <s v="Female"/>
    <s v="99999"/>
    <s v="254725871515"/>
    <s v="725871515"/>
    <s v=""/>
    <s v=""/>
    <n v="35.427011999999998"/>
    <n v="0.44495499999999999"/>
    <s v="Uasin Gishu"/>
    <s v="Ainabkoi"/>
    <s v="Ainabkoi"/>
    <s v="Strawbag"/>
    <x v="1"/>
    <s v="Daniel Bartilol"/>
    <s v="Daniel Bartilol"/>
    <s v="724427455"/>
    <s v="Informal Business"/>
    <s v="KENBIM"/>
    <s v="Masonry"/>
    <s v="13/10/2020"/>
  </r>
  <r>
    <s v="VPA6"/>
    <x v="2082"/>
    <x v="1"/>
    <s v=""/>
    <s v="9th July,2020"/>
    <d v="2020-07-09T00:00:00"/>
    <s v="2nd October,2020"/>
    <d v="2020-10-02T00:00:00"/>
    <s v="Rono Consolata"/>
    <s v="Female"/>
    <s v="99999"/>
    <s v="254721933533"/>
    <s v="721933533"/>
    <s v=""/>
    <s v=""/>
    <n v="35.289107000000001"/>
    <n v="0.47879699999999997"/>
    <s v="Uasin Gishu"/>
    <s v="Kesses"/>
    <s v="Kesses"/>
    <s v="Annex-Blossom"/>
    <x v="1"/>
    <s v="Daniel Bartilol"/>
    <s v="Daniel Bartilol"/>
    <s v="724427455"/>
    <s v="Informal Business"/>
    <s v="KENBIM"/>
    <s v="Masonry"/>
    <s v="13/10/2020"/>
  </r>
  <r>
    <s v="VPA6"/>
    <x v="2083"/>
    <x v="1"/>
    <s v=""/>
    <s v="12th July,2020"/>
    <d v="2020-07-12T00:00:00"/>
    <s v="8th October,2020"/>
    <d v="2020-10-08T00:00:00"/>
    <s v="Priscah Mosol"/>
    <s v="Female"/>
    <s v="99999"/>
    <s v="254721558607"/>
    <s v="721558607"/>
    <s v=""/>
    <s v=""/>
    <n v="35.250627999999999"/>
    <n v="0.45921299999999998"/>
    <s v="Uasin Gishu"/>
    <s v="Kapseret"/>
    <s v="Kapseret"/>
    <s v="Judea Gate"/>
    <x v="1"/>
    <s v="Daniel Bartilol"/>
    <s v="Daniel Bartilol"/>
    <s v="724427455"/>
    <s v="Informal Business"/>
    <s v="KENBIM"/>
    <s v="Masonry"/>
    <s v="13/10/2020"/>
  </r>
  <r>
    <s v="VPA6"/>
    <x v="2084"/>
    <x v="1"/>
    <s v=""/>
    <s v="18th June,2020"/>
    <d v="2020-06-18T00:00:00"/>
    <s v="18th August,2020"/>
    <d v="2020-08-18T00:00:00"/>
    <s v="Munyoki Jane Ndinda"/>
    <s v="Female"/>
    <s v="3011245"/>
    <s v="254724950410"/>
    <s v="254724950410"/>
    <s v=""/>
    <s v=""/>
    <n v="37.718293000000003"/>
    <n v="-1.9369080000000001"/>
    <s v="Makueni"/>
    <s v="Makueni"/>
    <s v="Kathonzweni"/>
    <s v="Mwisa"/>
    <x v="2"/>
    <s v="John Chege Nyingi"/>
    <s v="null"/>
    <s v=""/>
    <s v="Informal Business"/>
    <s v="KENBIM"/>
    <s v="Masonry"/>
    <s v="13/10/2020"/>
  </r>
  <r>
    <s v="VPA6"/>
    <x v="2085"/>
    <x v="0"/>
    <s v="Non Compliant"/>
    <s v="5th October,2020"/>
    <d v="2020-10-05T00:00:00"/>
    <s v="13th October,2020"/>
    <d v="2020-10-13T00:00:00"/>
    <s v="Mghanga Prudence Eghwa"/>
    <s v="Female"/>
    <s v="3467886"/>
    <s v="723507999"/>
    <s v="723507599"/>
    <s v=""/>
    <s v=""/>
    <n v="38.362662"/>
    <n v="-3.420115"/>
    <s v="Taita/Taveta"/>
    <s v="Wundanyi"/>
    <s v="Wundanyi"/>
    <s v="Shate"/>
    <x v="7"/>
    <s v="Silvester M Mwadime"/>
    <s v="null"/>
    <s v=""/>
    <s v="Informal Business"/>
    <s v="KENBIM"/>
    <s v="Masonry"/>
    <s v="14/10/2020"/>
  </r>
  <r>
    <s v="VPA6"/>
    <x v="2086"/>
    <x v="1"/>
    <s v=""/>
    <s v="8th May,2020"/>
    <d v="2020-05-08T00:00:00"/>
    <s v="18th June,2020"/>
    <d v="2020-06-18T00:00:00"/>
    <s v="Njuguna Juliah Njeri"/>
    <s v="Female"/>
    <s v="20423300"/>
    <s v="254721321476"/>
    <s v="721321476"/>
    <s v=""/>
    <s v="722123133"/>
    <n v="36.808042"/>
    <n v="-1.011088"/>
    <s v="Kiambu"/>
    <s v="Githunguri"/>
    <s v="Komothai"/>
    <s v="Gathugu"/>
    <x v="1"/>
    <s v="Geoffrey K Gitau"/>
    <s v="Geoffrey Gitau"/>
    <s v="714881763"/>
    <s v="Informal Business"/>
    <s v="KENBIM"/>
    <s v="Masonry"/>
    <s v="15/10/2020"/>
  </r>
  <r>
    <s v="VPA6"/>
    <x v="2087"/>
    <x v="1"/>
    <s v=""/>
    <s v="17th February,2019"/>
    <d v="2019-02-17T00:00:00"/>
    <s v="17th November,2019"/>
    <d v="2019-11-17T00:00:00"/>
    <s v="Paul Magdaline Wanjeri"/>
    <s v="Female"/>
    <s v="481072"/>
    <s v="784500415"/>
    <s v="784500415"/>
    <s v=""/>
    <s v="723886609"/>
    <n v="36.526716999999998"/>
    <n v="-0.62933499999999998"/>
    <s v="Nyandarua"/>
    <s v="North Kinangop"/>
    <s v="Kinangop"/>
    <s v="Matundura"/>
    <x v="1"/>
    <s v="James Njoroge Wainaina"/>
    <s v="James Njoroge Wainaina"/>
    <s v="724760944"/>
    <s v="Informal Business"/>
    <s v="KENBIM"/>
    <s v="Masonry"/>
    <s v="15/10/2020"/>
  </r>
  <r>
    <s v="VPA6"/>
    <x v="2088"/>
    <x v="0"/>
    <s v="Under Verification"/>
    <s v="10th August,2020"/>
    <d v="2020-08-10T00:00:00"/>
    <s v="30th August,2020"/>
    <d v="2020-08-30T00:00:00"/>
    <s v="Mwangi Haruni Kariuki"/>
    <s v="Male"/>
    <s v="913276"/>
    <s v="254710784746"/>
    <s v="710784746"/>
    <s v=""/>
    <s v=""/>
    <n v="36.613106999999999"/>
    <n v="-0.62901499999999999"/>
    <s v="Nyandarua"/>
    <s v="North Kinangop"/>
    <s v="Kinangop"/>
    <s v="Gathaara"/>
    <x v="0"/>
    <s v="James Nyota"/>
    <s v="James Njoroge Wainaina"/>
    <s v="724760944"/>
    <s v="Informal Business"/>
    <s v="KENBIM"/>
    <s v="Masonry"/>
    <s v="15/10/2020"/>
  </r>
  <r>
    <s v="VPA6"/>
    <x v="2089"/>
    <x v="1"/>
    <s v=""/>
    <s v="13th May,2020"/>
    <d v="2020-05-13T00:00:00"/>
    <s v="2nd July,2020"/>
    <d v="2020-07-02T00:00:00"/>
    <s v="Njuguna Priscah Muthoni"/>
    <s v="Female"/>
    <s v="13845637"/>
    <s v="254720488044"/>
    <s v="720488044"/>
    <s v=""/>
    <s v=""/>
    <n v="36.524754999999999"/>
    <n v="-0.63306700000000005"/>
    <s v="Nyandarua"/>
    <s v="North Kinangop"/>
    <s v="Kinangop"/>
    <s v="Matundura"/>
    <x v="2"/>
    <s v="James Nyota"/>
    <s v="James Njoroge Wainaina"/>
    <s v="724760944"/>
    <s v="Informal Business"/>
    <s v="KENBIM"/>
    <s v="Masonry"/>
    <s v="15/10/2020"/>
  </r>
  <r>
    <s v="VPA6"/>
    <x v="2090"/>
    <x v="0"/>
    <s v="Non Compliant"/>
    <s v="3rd August,2020"/>
    <d v="2020-08-03T00:00:00"/>
    <s v="14th August,2020"/>
    <d v="2020-08-14T00:00:00"/>
    <s v="Njoroge David Wakagwe"/>
    <s v="Male"/>
    <s v="10087641"/>
    <s v="254721238270"/>
    <s v="721238270"/>
    <s v=""/>
    <s v="721791951"/>
    <n v="36.831837"/>
    <n v="-1.064697"/>
    <s v="Kiambu"/>
    <s v="Githunguri"/>
    <s v="Komothai"/>
    <s v="Kiambururu"/>
    <x v="1"/>
    <s v="Fexmy EcoFuels"/>
    <s v="Githinji"/>
    <s v=""/>
    <s v="Informal Business"/>
    <s v="KENBIM"/>
    <s v="Masonry"/>
    <s v="19/10/2020"/>
  </r>
  <r>
    <s v="VPA6"/>
    <x v="2091"/>
    <x v="1"/>
    <s v=""/>
    <s v="25th September,2020"/>
    <d v="2020-09-25T00:00:00"/>
    <s v="1st October,2020"/>
    <d v="2020-10-01T00:00:00"/>
    <s v="Amuti Catherine"/>
    <s v="Female"/>
    <s v="99999"/>
    <s v="720926238"/>
    <s v="720926238"/>
    <s v=""/>
    <s v="723734611"/>
    <n v="36.763528999999998"/>
    <n v="-1.425241"/>
    <s v="Kajiado"/>
    <s v="Kajiado North"/>
    <s v="Ongata Rongai"/>
    <s v="Metro Rangau"/>
    <x v="2"/>
    <s v="Kensam Constructor"/>
    <s v="null"/>
    <s v=""/>
    <s v="Informal Business"/>
    <s v="MKD"/>
    <s v="Masonry"/>
    <s v="19/10/2020"/>
  </r>
  <r>
    <s v="VPA6"/>
    <x v="2092"/>
    <x v="1"/>
    <s v=""/>
    <s v="21st October,2020"/>
    <d v="2020-10-21T00:00:00"/>
    <s v="21st October,2020"/>
    <d v="2020-10-21T00:00:00"/>
    <s v="Ndungu John"/>
    <s v="Male"/>
    <s v="3055362"/>
    <s v="254707366892"/>
    <s v="707366892"/>
    <s v=""/>
    <s v=""/>
    <n v="36.918002999999999"/>
    <n v="-0.96231500000000003"/>
    <s v="Kiambu"/>
    <s v="Gatundu North"/>
    <s v="Kiamwangi"/>
    <s v="Nyamathumbi"/>
    <x v="3"/>
    <s v="Nixon Kariuki Gaichuru"/>
    <s v="Nixon Kariuki Gaichuru"/>
    <s v="712255629"/>
    <s v="Informal Business"/>
    <s v="KENBIM"/>
    <s v="Masonry"/>
    <s v="21/10/2020"/>
  </r>
  <r>
    <s v="VPA6"/>
    <x v="2093"/>
    <x v="1"/>
    <s v=""/>
    <s v="8th August,2020"/>
    <d v="2020-08-08T00:00:00"/>
    <s v="4th October,2020"/>
    <d v="2020-10-04T00:00:00"/>
    <s v="Dianah Kamar"/>
    <s v="Female"/>
    <s v="99999"/>
    <s v="254718123102"/>
    <s v="718123102"/>
    <s v=""/>
    <s v=""/>
    <n v="35.344921999999997"/>
    <n v="0.52320999999999995"/>
    <s v="Uasin Gishu"/>
    <s v="Ainabkoi"/>
    <s v="Ainabkoi"/>
    <s v="Ilula"/>
    <x v="0"/>
    <s v="Ambrose Koech"/>
    <s v="Ambrose Koech"/>
    <s v="723664529"/>
    <s v="Informal Business"/>
    <s v="KENBIM"/>
    <s v="Masonry"/>
    <s v="21/10/2020"/>
  </r>
  <r>
    <s v="VPA6"/>
    <x v="2094"/>
    <x v="0"/>
    <s v="Non Compliant"/>
    <s v="8th October,2020"/>
    <d v="2020-10-08T00:00:00"/>
    <s v="18th October,2020"/>
    <d v="2020-10-18T00:00:00"/>
    <s v="Kinyanjui Lucy"/>
    <s v="Female"/>
    <s v="99999"/>
    <s v="713214730"/>
    <s v="713214730"/>
    <s v=""/>
    <s v="733550462"/>
    <n v="36.812545"/>
    <n v="-1.0537030000000001"/>
    <s v="Kiambu"/>
    <s v="Githunguri"/>
    <s v="Githunguri"/>
    <s v="Riamute"/>
    <x v="0"/>
    <s v="Fredrick Gatungu Kago"/>
    <s v="Okinda"/>
    <s v="723741826"/>
    <s v="Informal Business"/>
    <s v="MKD"/>
    <s v="Masonry"/>
    <s v="22/10/2020"/>
  </r>
  <r>
    <s v="VPA6"/>
    <x v="2095"/>
    <x v="0"/>
    <s v="Under Verification"/>
    <s v="20th September,2020"/>
    <d v="2020-09-20T00:00:00"/>
    <s v="1st October,2020"/>
    <d v="2020-10-01T00:00:00"/>
    <s v="Waweru Lilian Wanjiru"/>
    <s v="Female"/>
    <s v="99999"/>
    <s v="798477882"/>
    <s v="798477882"/>
    <s v=""/>
    <s v=""/>
    <n v="36.823749999999997"/>
    <n v="-1.0659050000000001"/>
    <s v="Kiambu"/>
    <s v="Githunguri"/>
    <s v="Githunguri"/>
    <s v="Riamute"/>
    <x v="0"/>
    <s v="Fredrick Gatungu Kago"/>
    <s v="Okinda"/>
    <s v="723741826"/>
    <s v="Informal Business"/>
    <s v="MKD"/>
    <s v="Masonry"/>
    <s v="22/10/2020"/>
  </r>
  <r>
    <s v="VPA6"/>
    <x v="2096"/>
    <x v="1"/>
    <s v=""/>
    <s v="1st October,2020"/>
    <d v="2020-10-01T00:00:00"/>
    <s v="14th October,2020"/>
    <d v="2020-10-14T00:00:00"/>
    <s v="Atieno Ruth"/>
    <s v="Female"/>
    <s v="99999"/>
    <s v="722746748"/>
    <s v="722746748"/>
    <s v=""/>
    <s v=""/>
    <n v="36.631748000000002"/>
    <n v="-1.343283"/>
    <s v="Kajiado"/>
    <s v="Kajiado North"/>
    <s v="Kibiko"/>
    <s v="Mbuni Close"/>
    <x v="1"/>
    <s v="Kensam Constructor"/>
    <s v=""/>
    <s v=""/>
    <s v="Informal Business"/>
    <s v="KENBIM"/>
    <s v="Masonry"/>
    <s v="22/10/2020"/>
  </r>
  <r>
    <s v="VPA6"/>
    <x v="2097"/>
    <x v="1"/>
    <s v=""/>
    <s v="26th July,2020"/>
    <d v="2020-07-26T00:00:00"/>
    <s v="15th September,2020"/>
    <d v="2020-09-15T00:00:00"/>
    <s v="Kirimi Thuranira John"/>
    <s v="Male"/>
    <s v="13361309"/>
    <s v="254724529534"/>
    <s v="254724529534"/>
    <s v=""/>
    <s v="254729234730"/>
    <n v="37.580981999999999"/>
    <n v="-7.8683000000000003E-2"/>
    <s v="Meru"/>
    <s v="Imenti South"/>
    <s v="Chure"/>
    <s v="Ndagene"/>
    <x v="0"/>
    <s v="Erick Munene Gitonga"/>
    <s v="Phineas Mawira"/>
    <s v=""/>
    <s v="Informal Business"/>
    <s v="MKD"/>
    <s v="Masonry"/>
    <s v="23/10/2020"/>
  </r>
  <r>
    <s v="VPA6"/>
    <x v="2098"/>
    <x v="1"/>
    <s v=""/>
    <s v="20th October,2020"/>
    <d v="2020-10-20T00:00:00"/>
    <s v="23rd October,2020"/>
    <d v="2020-10-23T00:00:00"/>
    <s v="Leperes Catherine"/>
    <s v="Female"/>
    <s v="28670010"/>
    <s v="254721633351"/>
    <s v="254721633351"/>
    <s v=""/>
    <s v="254785415440"/>
    <n v="36.748072999999998"/>
    <n v="-1.5080180000000001"/>
    <s v="Kajiado"/>
    <s v="Kajiado North"/>
    <s v="Isinya"/>
    <s v="Farmers"/>
    <x v="1"/>
    <s v="Joram Gathogo Mutahi"/>
    <s v="null"/>
    <s v=""/>
    <s v="Informal Business"/>
    <s v="KENBIM"/>
    <s v="Masonry"/>
    <s v="23/10/2020"/>
  </r>
  <r>
    <s v="VPA6"/>
    <x v="2099"/>
    <x v="1"/>
    <s v=""/>
    <s v="20th September,2020"/>
    <d v="2020-09-20T00:00:00"/>
    <s v="14th October,2020"/>
    <d v="2020-10-14T00:00:00"/>
    <s v="Mwebia Nkanata Catherine"/>
    <s v="Female"/>
    <s v="09697620"/>
    <s v="254723146503"/>
    <s v="254723146503"/>
    <s v=""/>
    <s v="254721468187"/>
    <n v="37.597192999999997"/>
    <n v="-8.7726999999999999E-2"/>
    <s v="Meru"/>
    <s v="Imenti South"/>
    <s v="Chure"/>
    <s v="Kimachia"/>
    <x v="2"/>
    <s v="Erick Munene Gitonga"/>
    <s v="Phineas Mawira"/>
    <s v=""/>
    <s v="Informal Business"/>
    <s v="MKD"/>
    <s v="Masonry"/>
    <s v="23/10/2020"/>
  </r>
  <r>
    <s v="VPA6"/>
    <x v="2100"/>
    <x v="0"/>
    <s v="Grievance"/>
    <s v="11th September,2020"/>
    <d v="2020-09-11T00:00:00"/>
    <s v="5th October,2020"/>
    <d v="2020-10-05T00:00:00"/>
    <s v="Mugambi Arimi Patrick"/>
    <s v="Male"/>
    <s v="2526512"/>
    <s v="254726683142"/>
    <s v="254726683142"/>
    <s v=""/>
    <s v="254729524302"/>
    <n v="37.574012000000003"/>
    <n v="-4.6278E-2"/>
    <s v="Meru"/>
    <s v="Imenti South"/>
    <s v="Kathera"/>
    <s v="Kongone"/>
    <x v="2"/>
    <s v="Erick Munene Gitonga"/>
    <s v="Phineas Mawira"/>
    <s v=""/>
    <s v="Informal Business"/>
    <s v="MKD"/>
    <s v="Masonry"/>
    <s v="23/10/2020"/>
  </r>
  <r>
    <s v="VPA6"/>
    <x v="2101"/>
    <x v="1"/>
    <s v=""/>
    <s v="26th July,2020"/>
    <d v="2020-07-26T00:00:00"/>
    <s v="30th September,2020"/>
    <d v="2020-09-30T00:00:00"/>
    <s v="Serem Anthony"/>
    <s v="Male"/>
    <s v="8752590"/>
    <s v="254725230042"/>
    <s v="254725230042"/>
    <s v=""/>
    <s v=""/>
    <n v="35.274481000000002"/>
    <n v="-0.29238900000000001"/>
    <s v="Kericho"/>
    <s v="Ainamoi"/>
    <s v="Ainamoi"/>
    <s v="Ketpyese"/>
    <x v="2"/>
    <s v="Denis Kipkirui Tonui"/>
    <s v="null"/>
    <s v=""/>
    <s v="Informal Business"/>
    <s v="KENBIM"/>
    <s v="Masonry"/>
    <s v="24/10/2020"/>
  </r>
  <r>
    <s v="VPA6"/>
    <x v="2102"/>
    <x v="1"/>
    <s v=""/>
    <s v="3rd April,2020"/>
    <d v="2020-04-03T00:00:00"/>
    <s v="15th April,2020"/>
    <d v="2020-04-15T00:00:00"/>
    <s v="Kangethe Ann Wanjiku"/>
    <s v="Female"/>
    <s v="123456"/>
    <s v="254723748911"/>
    <s v="254723748911"/>
    <s v=""/>
    <s v="254715447684"/>
    <n v="36.666252"/>
    <n v="-1.1966600000000001"/>
    <s v="Kiambu"/>
    <s v="Kabete"/>
    <s v="Muguga"/>
    <s v="Gatuanafu"/>
    <x v="2"/>
    <s v="Timothy Kabue"/>
    <s v="Timothy kabue"/>
    <s v=""/>
    <s v="Informal Business"/>
    <s v="MKD"/>
    <s v="Masonry"/>
    <s v="26/10/2020"/>
  </r>
  <r>
    <s v="VPA6"/>
    <x v="2103"/>
    <x v="0"/>
    <s v="Non Compliant"/>
    <s v="9th September,2020"/>
    <d v="2020-09-09T00:00:00"/>
    <s v="17th September,2020"/>
    <d v="2020-09-17T00:00:00"/>
    <s v="Njuguna Mary Wambui"/>
    <s v="Female"/>
    <s v="2563324"/>
    <s v="254722524286"/>
    <s v="254711163349"/>
    <s v=""/>
    <s v="254722524286"/>
    <n v="36.652272000000004"/>
    <n v="-1.1609430000000001"/>
    <s v="Kiambu"/>
    <s v="Limuru"/>
    <s v="Limuru"/>
    <s v="Gatimu"/>
    <x v="1"/>
    <s v="Timothy Kabue"/>
    <s v="Timothy kabue"/>
    <s v=""/>
    <s v="Informal Business"/>
    <s v="MKD"/>
    <s v="Masonry"/>
    <s v="26/10/2020"/>
  </r>
  <r>
    <s v="VPA6"/>
    <x v="2104"/>
    <x v="0"/>
    <s v="Grievance"/>
    <s v="1st October,2020"/>
    <d v="2020-10-01T00:00:00"/>
    <s v="19th October,2020"/>
    <d v="2020-10-19T00:00:00"/>
    <s v="Kaburu Ikiara Japhet"/>
    <s v="Male"/>
    <s v="7743460"/>
    <s v="254721278045"/>
    <s v="254721278045"/>
    <s v=""/>
    <s v="254728779493"/>
    <n v="37.623956999999997"/>
    <n v="-7.1209999999999996E-2"/>
    <s v="Meru"/>
    <s v="Imenti South"/>
    <s v="Mikumbune"/>
    <s v="Gatiguju"/>
    <x v="2"/>
    <s v="Erick Munene Gitonga"/>
    <s v="Phineas Mawira"/>
    <s v=""/>
    <s v="Informal Business"/>
    <s v="MKD"/>
    <s v="Masonry"/>
    <s v="27/10/2020"/>
  </r>
  <r>
    <s v="VPA6"/>
    <x v="2105"/>
    <x v="1"/>
    <s v=""/>
    <s v="24th September,2020"/>
    <d v="2020-09-24T00:00:00"/>
    <s v="28th October,2020"/>
    <d v="2020-10-28T00:00:00"/>
    <s v="Tole Vita Fabian"/>
    <s v="Male"/>
    <s v="263445"/>
    <s v="734342921"/>
    <s v="254734342921"/>
    <s v=""/>
    <s v=""/>
    <n v="38.314985"/>
    <n v="-3.3993169999999999"/>
    <s v="Taita/Taveta"/>
    <s v="Wundanyi"/>
    <s v="Mghange"/>
    <s v="Mata"/>
    <x v="2"/>
    <s v="Carly Mwandigha"/>
    <s v="null"/>
    <s v=""/>
    <s v="Informal Business"/>
    <s v="KENBIM"/>
    <s v="Masonry"/>
    <s v="28/10/2020"/>
  </r>
  <r>
    <s v="VPA6"/>
    <x v="2106"/>
    <x v="1"/>
    <s v=""/>
    <s v="7th October,2020"/>
    <d v="2020-10-07T00:00:00"/>
    <s v="31st October,2020"/>
    <d v="2020-10-31T00:00:00"/>
    <s v="Kariuki Muthamia David"/>
    <s v="Male"/>
    <s v="23463186"/>
    <s v="254727429413"/>
    <s v="254727429413"/>
    <s v=""/>
    <s v="254743363013"/>
    <n v="37.601162000000002"/>
    <n v="-9.6028000000000002E-2"/>
    <s v="Meru"/>
    <s v="Imenti South"/>
    <s v="Chure"/>
    <s v="Memwe"/>
    <x v="2"/>
    <s v="Erick Munene Gitonga"/>
    <s v="Phineas Mawira"/>
    <s v=""/>
    <s v="Informal Business"/>
    <s v="MKD"/>
    <s v="Masonry"/>
    <s v="31/10/2020"/>
  </r>
  <r>
    <s v="VPA6"/>
    <x v="2107"/>
    <x v="0"/>
    <s v="Non Compliant"/>
    <s v="5th October,2020"/>
    <d v="2020-10-05T00:00:00"/>
    <s v="1st November,2020"/>
    <d v="2020-11-01T00:00:00"/>
    <s v="Koech Richard"/>
    <s v="Male"/>
    <s v="13021510"/>
    <s v="254722727874"/>
    <s v="254722727874"/>
    <s v=""/>
    <s v=""/>
    <n v="35.139747999999997"/>
    <n v="-0.63624199999999997"/>
    <s v="Kericho"/>
    <s v="Bureti"/>
    <s v="Cheplanget"/>
    <s v="Cheplanget"/>
    <x v="0"/>
    <s v="Philip Kurgat"/>
    <s v="Philip Kurgat"/>
    <s v=""/>
    <s v="Informal Business"/>
    <s v="MKD"/>
    <s v="Masonry"/>
    <s v="01/11/2020"/>
  </r>
  <r>
    <s v="VPA6"/>
    <x v="2108"/>
    <x v="1"/>
    <s v=""/>
    <s v="20th September,2020"/>
    <d v="2020-09-20T00:00:00"/>
    <s v="1st November,2020"/>
    <d v="2020-11-01T00:00:00"/>
    <s v="Ngetich Stanley"/>
    <s v="Male"/>
    <s v="21794387"/>
    <s v="254728454074"/>
    <s v="254728454074"/>
    <s v=""/>
    <s v=""/>
    <n v="35.318009000000004"/>
    <n v="-0.78516300000000006"/>
    <s v="Bomet"/>
    <s v="Chepalungu"/>
    <s v="Kabisoge"/>
    <s v="Kapkwen"/>
    <x v="3"/>
    <s v="Philip Kurgat"/>
    <s v="Phillip Kurgat"/>
    <s v=""/>
    <s v="Informal Business"/>
    <s v="MKD"/>
    <s v="Masonry"/>
    <s v="02/11/2020"/>
  </r>
  <r>
    <s v="VPA6"/>
    <x v="2109"/>
    <x v="0"/>
    <s v="Under Verification"/>
    <s v="1st February,2020"/>
    <d v="2020-02-01T00:00:00"/>
    <s v="17th February,2020"/>
    <d v="2020-02-17T00:00:00"/>
    <s v="Maghanga Maghanga Mwandawiro"/>
    <s v="Male"/>
    <s v="14512513"/>
    <s v="254722973581"/>
    <s v="254722973581"/>
    <s v=""/>
    <s v="254722973581"/>
    <n v="38.365772"/>
    <n v="-3.4133770000000001"/>
    <s v="Taita/Taveta"/>
    <s v="Wundanyi"/>
    <s v="Wundanyi"/>
    <s v="Mlawa"/>
    <x v="0"/>
    <s v="Jotham kaluma"/>
    <s v="Jotham kaluma"/>
    <s v=""/>
    <s v="Informal Business"/>
    <s v="MKD"/>
    <s v="Masonry"/>
    <s v="03/11/2020"/>
  </r>
  <r>
    <s v="VPA6"/>
    <x v="2110"/>
    <x v="0"/>
    <s v="Under Verification"/>
    <s v="20th June,2020"/>
    <d v="2020-06-20T00:00:00"/>
    <s v="3rd November,2020"/>
    <d v="2020-11-03T00:00:00"/>
    <s v="Salmon Kivuva"/>
    <s v="Male"/>
    <s v="11052768"/>
    <s v="254716216765"/>
    <s v="254716216765"/>
    <s v=""/>
    <s v="254722854483"/>
    <n v="37.514243"/>
    <n v="-1.849918"/>
    <s v="Makueni"/>
    <s v="Makueni"/>
    <s v="Kalamba"/>
    <s v="Kiliani"/>
    <x v="1"/>
    <s v="Jotham kaluma"/>
    <s v="Jotham kaluma"/>
    <s v=""/>
    <s v="Informal Business"/>
    <s v="KENBIM"/>
    <s v="Masonry"/>
    <s v="03/11/2020"/>
  </r>
  <r>
    <s v="VPA6"/>
    <x v="2111"/>
    <x v="1"/>
    <s v=""/>
    <s v="3rd November,2020"/>
    <d v="2020-11-03T00:00:00"/>
    <s v="3rd November,2020"/>
    <d v="2020-11-03T00:00:00"/>
    <s v="Njoroge Beauty Wanjiru"/>
    <s v="Female"/>
    <s v="99999"/>
    <s v="254723511598"/>
    <s v="254723511598"/>
    <s v=""/>
    <s v="254729367524"/>
    <n v="36.938363000000003"/>
    <n v="-0.11097700000000001"/>
    <s v="Laikipia"/>
    <s v="Laikipia East"/>
    <s v="Tigithi"/>
    <s v="Male"/>
    <x v="2"/>
    <s v="Wambui Gituku"/>
    <s v="Francis nyaga"/>
    <s v=""/>
    <s v="Informal Business"/>
    <s v="MKD"/>
    <s v="Masonry"/>
    <s v="04/11/2020"/>
  </r>
  <r>
    <s v="VPA6"/>
    <x v="2112"/>
    <x v="1"/>
    <s v=""/>
    <s v="4th November,2020"/>
    <d v="2020-11-04T00:00:00"/>
    <s v="4th November,2020"/>
    <d v="2020-11-04T00:00:00"/>
    <s v="Ndirangu Charles Gitonga"/>
    <s v="Male"/>
    <s v="99999"/>
    <s v="254721678706"/>
    <s v="254721678706"/>
    <s v=""/>
    <s v="254728369636"/>
    <n v="36.953408000000003"/>
    <n v="-9.9832000000000004E-2"/>
    <s v="Laikipia"/>
    <s v="Laikipia East"/>
    <s v="Tigithi"/>
    <s v="Male"/>
    <x v="2"/>
    <s v="Wambui Gituku"/>
    <s v="Francis nyaga"/>
    <s v=""/>
    <s v="Informal Business"/>
    <s v="MKD"/>
    <s v="Masonry"/>
    <s v="04/11/2020"/>
  </r>
  <r>
    <s v="VPA6"/>
    <x v="2113"/>
    <x v="1"/>
    <s v=""/>
    <s v="4th November,2020"/>
    <d v="2020-11-04T00:00:00"/>
    <s v="4th November,2020"/>
    <d v="2020-11-04T00:00:00"/>
    <s v="Kamura Peter Kibara"/>
    <s v="Male"/>
    <s v="99999"/>
    <s v="726795797"/>
    <s v="254724163404"/>
    <s v=""/>
    <s v="254757567661"/>
    <n v="36.945197999999998"/>
    <n v="-9.4937999999999995E-2"/>
    <s v="Laikipia"/>
    <s v="Laikipia East"/>
    <s v="Tigithi"/>
    <s v="Male"/>
    <x v="2"/>
    <s v="Wambui Gituku"/>
    <s v="Francis nyaga"/>
    <s v=""/>
    <s v="Informal Business"/>
    <s v="MKD"/>
    <s v="Masonry"/>
    <s v="04/11/2020"/>
  </r>
  <r>
    <s v="VPA6"/>
    <x v="2114"/>
    <x v="1"/>
    <s v=""/>
    <s v="4th November,2020"/>
    <d v="2020-11-04T00:00:00"/>
    <s v="4th November,2020"/>
    <d v="2020-11-04T00:00:00"/>
    <s v="Minjire Daniel Mwatha"/>
    <s v="Male"/>
    <s v="99999"/>
    <s v="254720045154"/>
    <s v="254720045154"/>
    <s v=""/>
    <s v="254729832214"/>
    <n v="36.939579999999999"/>
    <n v="-5.5226999999999998E-2"/>
    <s v="Laikipia"/>
    <s v="Laikipia East"/>
    <s v="Tugithi"/>
    <s v="Weruini"/>
    <x v="3"/>
    <s v="Wambui Gituku"/>
    <s v="Francis nyaga"/>
    <s v=""/>
    <s v="Informal Business"/>
    <s v="MKD"/>
    <s v="Masonry"/>
    <s v="04/11/2020"/>
  </r>
  <r>
    <s v="VPA6"/>
    <x v="2115"/>
    <x v="1"/>
    <s v=""/>
    <s v="4th November,2020"/>
    <d v="2020-11-04T00:00:00"/>
    <s v="4th November,2020"/>
    <d v="2020-11-04T00:00:00"/>
    <s v="Waiganjo Ann Nyawira"/>
    <s v="Female"/>
    <s v="99999"/>
    <s v="254727432301"/>
    <s v="254727432301"/>
    <s v=""/>
    <s v=""/>
    <n v="36.944723000000003"/>
    <n v="-6.0420000000000001E-2"/>
    <s v="Laikipia"/>
    <s v="Laikipia East"/>
    <s v="Tigithi"/>
    <s v="Weruini"/>
    <x v="3"/>
    <s v="Wambui Gituku"/>
    <s v="null"/>
    <s v=""/>
    <s v="Informal Business"/>
    <s v="MKD"/>
    <s v="Masonry"/>
    <s v="04/11/2020"/>
  </r>
  <r>
    <s v="VPA6"/>
    <x v="2116"/>
    <x v="1"/>
    <s v=""/>
    <s v="4th November,2020"/>
    <d v="2020-11-04T00:00:00"/>
    <s v="4th November,2020"/>
    <d v="2020-11-04T00:00:00"/>
    <s v="Njoroge Margaret Wangui"/>
    <s v="Female"/>
    <s v="99999"/>
    <s v="254716883109"/>
    <s v="254716883109"/>
    <s v=""/>
    <s v=""/>
    <n v="36.947831999999998"/>
    <n v="-6.2926999999999997E-2"/>
    <s v="Laikipia"/>
    <s v="Laikipia East"/>
    <s v="Tigithi"/>
    <s v="Tigithi"/>
    <x v="3"/>
    <s v="Wambui Gituku"/>
    <s v="Joseph"/>
    <s v=""/>
    <s v="Informal Business"/>
    <s v="MKD"/>
    <s v="Masonry"/>
    <s v="04/11/2020"/>
  </r>
  <r>
    <s v="VPA6"/>
    <x v="2117"/>
    <x v="1"/>
    <s v=""/>
    <s v="4th November,2020"/>
    <d v="2020-11-04T00:00:00"/>
    <s v="4th November,2020"/>
    <d v="2020-11-04T00:00:00"/>
    <s v="Ngubia Mary Nyangare"/>
    <s v="Female"/>
    <s v="99999"/>
    <s v="254722684064"/>
    <s v="254722684064"/>
    <s v=""/>
    <s v="254722873136"/>
    <n v="36.952162000000001"/>
    <n v="-6.0796999999999997E-2"/>
    <s v="Laikipia"/>
    <s v="Laikipia East"/>
    <s v="Tigithi"/>
    <s v="Matanya"/>
    <x v="2"/>
    <s v="Wambui Gituku"/>
    <s v="Francis nyaga"/>
    <s v=""/>
    <s v="Informal Business"/>
    <s v="MKD"/>
    <s v="Masonry"/>
    <s v="04/11/2020"/>
  </r>
  <r>
    <s v="VPA6"/>
    <x v="2118"/>
    <x v="1"/>
    <s v=""/>
    <s v="11th October,2020"/>
    <d v="2020-10-11T00:00:00"/>
    <s v="27th October,2020"/>
    <d v="2020-10-27T00:00:00"/>
    <s v="Njambi John Kago"/>
    <s v="Male"/>
    <s v="99999"/>
    <s v="254726489588"/>
    <s v="254726489588"/>
    <s v=""/>
    <s v="254721518043"/>
    <n v="36.846409999999999"/>
    <n v="-1.0710649999999999"/>
    <s v="Kiambu"/>
    <s v="Githunguri"/>
    <s v="Ngewa"/>
    <s v="Riakahara"/>
    <x v="3"/>
    <s v="Green Action Network Ltd"/>
    <s v="null"/>
    <s v=""/>
    <s v="Informal Business"/>
    <s v="MKD"/>
    <s v="Masonry"/>
    <s v="05/11/2020"/>
  </r>
  <r>
    <s v="VPA6"/>
    <x v="2119"/>
    <x v="1"/>
    <s v=""/>
    <s v="26th September,2020"/>
    <d v="2020-09-26T00:00:00"/>
    <s v="26th September,2020"/>
    <d v="2020-09-26T00:00:00"/>
    <s v="Kerich Theophilus Kipsang"/>
    <s v="Male"/>
    <s v="23665027"/>
    <s v="720500777"/>
    <s v="254723500777"/>
    <s v=""/>
    <s v="254720828285"/>
    <n v="35.505747"/>
    <n v="-0.79887699999999995"/>
    <s v="Bomet"/>
    <s v="Bomet East"/>
    <s v="Tegat"/>
    <s v="Wasega"/>
    <x v="5"/>
    <s v="Philip kiget"/>
    <s v="Philip kiget"/>
    <s v=""/>
    <s v="Informal Business"/>
    <s v="MKD"/>
    <s v="Masonry"/>
    <s v="06/11/2020"/>
  </r>
  <r>
    <s v="VPA6"/>
    <x v="2120"/>
    <x v="1"/>
    <s v=""/>
    <s v="2nd June,2020"/>
    <d v="2020-06-02T00:00:00"/>
    <s v="15th June,2020"/>
    <d v="2020-06-15T00:00:00"/>
    <s v="Mwaura Margret Muthoni"/>
    <s v="Male"/>
    <s v="0439208"/>
    <s v="254722932265"/>
    <s v="254722932265"/>
    <s v=""/>
    <s v="254710529771"/>
    <n v="36.808998000000003"/>
    <n v="-0.94837700000000003"/>
    <s v="Kiambu"/>
    <s v="Gatundu South"/>
    <s v="Ndarugu"/>
    <s v="Gitwe"/>
    <x v="1"/>
    <s v="Joseph Muchirira Mugo"/>
    <s v="Joseph Muchirira Mugo"/>
    <s v=""/>
    <s v="Informal Business"/>
    <s v="KENBIM"/>
    <s v="Masonry"/>
    <s v="07/11/2020"/>
  </r>
  <r>
    <s v="VPA6"/>
    <x v="2121"/>
    <x v="1"/>
    <s v=""/>
    <s v="20th March,2020"/>
    <d v="2020-03-20T00:00:00"/>
    <s v="4th April,2020"/>
    <d v="2020-04-04T00:00:00"/>
    <s v="Wanjiru Esther"/>
    <s v="Female"/>
    <s v="11337566"/>
    <s v="254704717342"/>
    <s v="254704717342"/>
    <s v=""/>
    <s v="254727948998"/>
    <n v="36.902943"/>
    <n v="-0.97743400000000003"/>
    <s v="Kiambu"/>
    <s v="Gatundu South"/>
    <s v="Uturu"/>
    <s v="Gatei"/>
    <x v="2"/>
    <s v="Joseph Muchirira Mugo"/>
    <s v="null"/>
    <s v=""/>
    <s v="Informal Business"/>
    <s v="KENBIM"/>
    <s v="Masonry"/>
    <s v="07/11/2020"/>
  </r>
  <r>
    <s v="VPA6"/>
    <x v="2122"/>
    <x v="1"/>
    <s v=""/>
    <s v="21st July,2020"/>
    <d v="2020-07-21T00:00:00"/>
    <s v="8th August,2020"/>
    <d v="2020-08-08T00:00:00"/>
    <s v="Kihonge Gabriel Kihuria"/>
    <s v="Male"/>
    <s v="11165875"/>
    <s v="254723930146"/>
    <s v="254723930146"/>
    <s v=""/>
    <s v="254726859782"/>
    <n v="36.927129999999998"/>
    <n v="-1.0100210000000001"/>
    <s v="Kiambu"/>
    <s v="Gatundu South"/>
    <s v="Ituru"/>
    <s v="Kafothi"/>
    <x v="2"/>
    <s v="Joseph Muchirira Mugo"/>
    <s v="null"/>
    <s v=""/>
    <s v="Informal Business"/>
    <s v="KENBIM"/>
    <s v="Masonry"/>
    <s v="07/11/2020"/>
  </r>
  <r>
    <s v="VPA6"/>
    <x v="2123"/>
    <x v="1"/>
    <s v=""/>
    <s v="2nd October,2020"/>
    <d v="2020-10-02T00:00:00"/>
    <s v="26th October,2020"/>
    <d v="2020-10-26T00:00:00"/>
    <s v="Ndirangu Richard Kiarie"/>
    <s v="Male"/>
    <s v="1880217"/>
    <s v="254721814737"/>
    <s v="254721814737"/>
    <s v=""/>
    <s v="254721328050"/>
    <n v="37.111308999999999"/>
    <n v="-1.1777169999999999"/>
    <s v="Kiambu"/>
    <s v="Juja"/>
    <s v="Juja"/>
    <s v="Juja farm"/>
    <x v="2"/>
    <s v="Joseph Muchirira Mugo"/>
    <s v=""/>
    <s v=""/>
    <s v="Informal Business"/>
    <s v="KENBIM"/>
    <s v="Masonry"/>
    <s v="07/11/2020"/>
  </r>
  <r>
    <s v="VPA6"/>
    <x v="2124"/>
    <x v="1"/>
    <s v=""/>
    <s v="1st May,2020"/>
    <d v="2020-05-01T00:00:00"/>
    <s v="16th May,2020"/>
    <d v="2020-05-16T00:00:00"/>
    <s v="Wambui Mary Njeri"/>
    <s v="Female"/>
    <s v="29049524"/>
    <s v="254720081462"/>
    <s v="254720081462"/>
    <s v=""/>
    <s v="254726758688"/>
    <n v="36.813744"/>
    <n v="-1.1088070000000001"/>
    <s v="Kiambu"/>
    <s v="Githunguri"/>
    <s v="Ikinu"/>
    <s v="Thigira"/>
    <x v="1"/>
    <s v="Kensam Constructor"/>
    <s v="Kensam Constructor"/>
    <s v=""/>
    <s v="Informal Business"/>
    <s v="KENBIM"/>
    <s v="Masonry"/>
    <s v="09/11/2020"/>
  </r>
  <r>
    <s v="VPA6"/>
    <x v="2125"/>
    <x v="1"/>
    <s v=""/>
    <s v="20th September,2020"/>
    <d v="2020-09-20T00:00:00"/>
    <s v="8th October,2020"/>
    <d v="2020-10-08T00:00:00"/>
    <s v="Ngige Mary Njeri"/>
    <s v="Female"/>
    <s v="99999"/>
    <s v="254728000879"/>
    <s v="254728000879"/>
    <s v=""/>
    <s v="254726824719"/>
    <n v="36.785018000000001"/>
    <n v="-1.087691"/>
    <s v="Kiambu"/>
    <s v="Githunguri"/>
    <s v="Githunguri"/>
    <s v="Gathanje"/>
    <x v="1"/>
    <s v="Kensam Constructor"/>
    <s v="null"/>
    <s v=""/>
    <s v="Informal Business"/>
    <s v="KENBIM"/>
    <s v="Masonry"/>
    <s v="09/11/2020"/>
  </r>
  <r>
    <s v="VPA6"/>
    <x v="2126"/>
    <x v="1"/>
    <s v=""/>
    <s v="11th October,2020"/>
    <d v="2020-10-11T00:00:00"/>
    <s v="27th October,2020"/>
    <d v="2020-10-27T00:00:00"/>
    <s v="Muchuka Eunice Njeri"/>
    <s v="Female"/>
    <s v="99999"/>
    <s v="254732060652"/>
    <s v="254732060652"/>
    <s v=""/>
    <s v="254728052219"/>
    <n v="36.789271999999997"/>
    <n v="-1.0395030000000001"/>
    <s v="Kiambu"/>
    <s v="Lari"/>
    <s v="Kagwe"/>
    <s v="Mwenjera"/>
    <x v="1"/>
    <s v="Kensam Constructor"/>
    <s v="Kensam Constructor"/>
    <s v=""/>
    <s v="Informal Business"/>
    <s v="AKUT"/>
    <s v="Masonry"/>
    <s v="09/11/2020"/>
  </r>
  <r>
    <s v="VPA6"/>
    <x v="2127"/>
    <x v="1"/>
    <s v=""/>
    <s v="4th April,2020"/>
    <d v="2020-04-04T00:00:00"/>
    <s v="18th April,2020"/>
    <d v="2020-04-18T00:00:00"/>
    <s v="Mwangi Maria Wanjiru"/>
    <s v="Female"/>
    <s v="23382851"/>
    <s v="254720631064"/>
    <s v="254720631064"/>
    <s v=""/>
    <s v="254725578328"/>
    <n v="36.696046000000003"/>
    <n v="-0.99278500000000003"/>
    <s v="Kiambu"/>
    <s v="Lari"/>
    <s v="Kamahindu"/>
    <s v="Gatamaiyu"/>
    <x v="1"/>
    <s v="Kensam Constructor"/>
    <s v="Kensam Constructor"/>
    <s v=""/>
    <s v="Informal Business"/>
    <s v="AKUT"/>
    <s v="Masonry"/>
    <s v="09/11/2020"/>
  </r>
  <r>
    <s v="VPA6"/>
    <x v="2128"/>
    <x v="1"/>
    <s v=""/>
    <s v="6th November,2020"/>
    <d v="2020-11-06T00:00:00"/>
    <s v="16th November,2020"/>
    <d v="2020-11-16T00:00:00"/>
    <s v="Kahare Irura Dominic"/>
    <s v="Male"/>
    <s v="37338136"/>
    <s v="254725793215"/>
    <s v="254725793215"/>
    <s v=""/>
    <s v="254721287744"/>
    <n v="36.822895000000003"/>
    <n v="-0.90710500000000005"/>
    <s v="Kiambu"/>
    <s v="Gatundu North"/>
    <s v="Ndiko"/>
    <s v="Gatina"/>
    <x v="0"/>
    <s v="Nixon Kariuki Gaichuru"/>
    <s v="Nixon  kariuki"/>
    <s v=""/>
    <s v="Informal Business"/>
    <s v="KENBIM"/>
    <s v="Masonry"/>
    <s v="16/11/2020"/>
  </r>
  <r>
    <s v="VPA6"/>
    <x v="2129"/>
    <x v="1"/>
    <s v=""/>
    <s v="16th November,2020"/>
    <d v="2020-11-16T00:00:00"/>
    <s v="16th November,2020"/>
    <d v="2020-11-16T00:00:00"/>
    <s v="Macharia Johnson Maina"/>
    <s v="Male"/>
    <n v="99999"/>
    <s v="254726298586"/>
    <s v="254726298586"/>
    <s v=""/>
    <s v="254727532174"/>
    <n v="36.960881999999998"/>
    <n v="-2.5787999999999998E-2"/>
    <s v="Laikipia"/>
    <s v="Laikipia East"/>
    <s v="Matanya"/>
    <s v="Chuma"/>
    <x v="3"/>
    <s v="Wambui Gituku"/>
    <s v="null"/>
    <s v=""/>
    <s v="Informal Business"/>
    <s v="MKD"/>
    <s v="Masonry"/>
    <s v="17/11/2020"/>
  </r>
  <r>
    <s v="VPA6"/>
    <x v="2130"/>
    <x v="1"/>
    <s v=""/>
    <s v="16th November,2020"/>
    <d v="2020-11-16T00:00:00"/>
    <s v="16th November,2020"/>
    <d v="2020-11-16T00:00:00"/>
    <s v="Maina George Kimani"/>
    <s v="Male"/>
    <s v="99999"/>
    <s v="254720034543"/>
    <s v="254720034543"/>
    <s v=""/>
    <s v="254716539688"/>
    <n v="36.947992999999997"/>
    <n v="-1.6726999999999999E-2"/>
    <s v="Laikipia"/>
    <s v="Laikipia East"/>
    <s v="Matanya"/>
    <s v="Chuma"/>
    <x v="3"/>
    <s v="Wambui Gituku"/>
    <s v="null"/>
    <s v=""/>
    <s v="Informal Business"/>
    <s v="MKD"/>
    <s v="Masonry"/>
    <s v="17/11/2020"/>
  </r>
  <r>
    <s v="VPA6"/>
    <x v="2131"/>
    <x v="0"/>
    <s v="Non Compliant"/>
    <s v="3rd July,2020"/>
    <d v="2020-07-03T00:00:00"/>
    <s v="14th October,2020"/>
    <d v="2020-10-14T00:00:00"/>
    <s v="Langat Walter"/>
    <s v="Male"/>
    <s v="13021191"/>
    <s v="254721444135"/>
    <s v="254721444135"/>
    <s v=""/>
    <s v="254723907033"/>
    <n v="35.153489999999998"/>
    <n v="-0.49135699999999999"/>
    <s v="Kericho"/>
    <s v="Bureti"/>
    <s v="Kabartekan"/>
    <s v="Chepisarwet"/>
    <x v="0"/>
    <s v="John bett"/>
    <s v="John bett"/>
    <s v=""/>
    <s v="Informal Business"/>
    <s v="MKD"/>
    <s v="Masonry"/>
    <s v="17/11/2020"/>
  </r>
  <r>
    <s v="VPA6"/>
    <x v="2132"/>
    <x v="1"/>
    <s v=""/>
    <s v="13th September,2020"/>
    <d v="2020-09-13T00:00:00"/>
    <s v="15th October,2020"/>
    <d v="2020-10-15T00:00:00"/>
    <s v="Thagana Alex Mugo"/>
    <s v="Male"/>
    <s v="99999"/>
    <s v="254722456553"/>
    <s v="254722456553"/>
    <s v=""/>
    <s v=""/>
    <n v="37.258358000000001"/>
    <n v="-0.55476300000000001"/>
    <s v="Kirinyaga"/>
    <s v="Kerugoya/Kutus"/>
    <s v="Kanyeki ini"/>
    <s v="Kirimunge"/>
    <x v="2"/>
    <s v="Eric Muthii Mugo"/>
    <s v="null"/>
    <s v=""/>
    <s v="Informal Business"/>
    <s v="KENBIM"/>
    <s v="Masonry"/>
    <s v="18/11/2020"/>
  </r>
  <r>
    <s v="VPA6"/>
    <x v="2133"/>
    <x v="1"/>
    <s v=""/>
    <s v="15th October,2020"/>
    <d v="2020-10-15T00:00:00"/>
    <s v="18th November,2020"/>
    <d v="2020-11-18T00:00:00"/>
    <s v="Mwaluma Granton Mombo"/>
    <s v="Male"/>
    <s v="0157200"/>
    <s v="254718512841"/>
    <s v="254718512841"/>
    <s v=""/>
    <s v=""/>
    <n v="38.354256999999997"/>
    <n v="-3.4131420000000001"/>
    <s v="Taita/Taveta"/>
    <s v="Wundanyi"/>
    <s v="Wundanyi"/>
    <s v="Wasinyi"/>
    <x v="2"/>
    <s v="Nicholas Mwaengo"/>
    <s v="null"/>
    <s v=""/>
    <s v="Informal Business"/>
    <s v="KENBIM"/>
    <s v="Masonry"/>
    <s v="18/11/2020"/>
  </r>
  <r>
    <s v="VPA6"/>
    <x v="2134"/>
    <x v="1"/>
    <s v=""/>
    <s v="18th October,2020"/>
    <d v="2020-10-18T00:00:00"/>
    <s v="18th November,2020"/>
    <d v="2020-11-18T00:00:00"/>
    <s v="Ndingila Abraham Mwakulomba"/>
    <s v="Male"/>
    <s v="096853"/>
    <s v="254725467785"/>
    <s v="254725467785"/>
    <s v=""/>
    <s v=""/>
    <n v="38.359448"/>
    <n v="-3.4121000000000001"/>
    <s v="Taita/Taveta"/>
    <s v="Wundanyi"/>
    <s v="Wundanyi"/>
    <s v="Talaya"/>
    <x v="2"/>
    <s v="Nicholas Mwaengo"/>
    <s v="null"/>
    <s v=""/>
    <s v="Informal Business"/>
    <s v="KENBIM"/>
    <s v="Masonry"/>
    <s v="18/11/2020"/>
  </r>
  <r>
    <s v="VPA6"/>
    <x v="2135"/>
    <x v="1"/>
    <s v=""/>
    <s v="18th October,2020"/>
    <d v="2020-10-18T00:00:00"/>
    <s v="18th November,2020"/>
    <d v="2020-11-18T00:00:00"/>
    <s v="Mwaita Lonice Daftone"/>
    <s v="Female"/>
    <s v="047224"/>
    <s v="254721705068"/>
    <s v="254721705068"/>
    <s v=""/>
    <s v=""/>
    <n v="38.358376999999997"/>
    <n v="-3.4097949999999999"/>
    <s v="Taita/Taveta"/>
    <s v="Wundanyi"/>
    <s v="Wundanyi"/>
    <s v="Talaya"/>
    <x v="2"/>
    <s v="Nicholas Mwaengo"/>
    <s v="null"/>
    <s v=""/>
    <s v="Informal Business"/>
    <s v="KENBIM"/>
    <s v="Masonry"/>
    <s v="18/11/2020"/>
  </r>
  <r>
    <s v="VPA6"/>
    <x v="2136"/>
    <x v="1"/>
    <s v=""/>
    <s v="12th July,2020"/>
    <d v="2020-07-12T00:00:00"/>
    <s v="8th August,2020"/>
    <d v="2020-08-08T00:00:00"/>
    <s v="Muthusi Nduku Rita"/>
    <s v="Female"/>
    <s v="99999"/>
    <s v="254711699144"/>
    <s v="254711699144"/>
    <s v=""/>
    <s v="254722323838"/>
    <n v="36.001421999999998"/>
    <n v="-0.63219000000000003"/>
    <s v="Nakuru"/>
    <s v="Njoro"/>
    <s v="Lami"/>
    <s v="Mwisho wa Lami"/>
    <x v="0"/>
    <s v="James Muchira Mwai"/>
    <s v="Paul Mwai"/>
    <s v=""/>
    <s v="Informal Business"/>
    <s v="KENBIM"/>
    <s v="Masonry"/>
    <s v="18/11/2020"/>
  </r>
  <r>
    <s v="VPA6"/>
    <x v="2137"/>
    <x v="1"/>
    <s v=""/>
    <s v="17th October,2020"/>
    <d v="2020-10-17T00:00:00"/>
    <s v="7th November,2020"/>
    <d v="2020-11-07T00:00:00"/>
    <s v="Kurgat Rebecca"/>
    <s v="Female"/>
    <s v="10030290"/>
    <s v="254720289391"/>
    <s v="254720289391"/>
    <s v=""/>
    <s v=""/>
    <n v="35.151572999999999"/>
    <n v="0.29217599999999999"/>
    <s v="Nandi"/>
    <s v="Mosop"/>
    <s v="Kosirai"/>
    <s v="Kipsimo"/>
    <x v="2"/>
    <s v="Kelvin Kimutai"/>
    <s v="Isaac sang"/>
    <s v=""/>
    <s v="Informal Business"/>
    <s v="MKD"/>
    <s v="Masonry"/>
    <s v="18/11/2020"/>
  </r>
  <r>
    <s v="VPA6"/>
    <x v="2138"/>
    <x v="0"/>
    <s v="Non Compliant"/>
    <s v="8th October,2020"/>
    <d v="2020-10-08T00:00:00"/>
    <s v="18th November,2020"/>
    <d v="2020-11-18T00:00:00"/>
    <s v="Mkongo Franklyn Mriwe"/>
    <s v="Male"/>
    <s v="12549370"/>
    <s v="717992678"/>
    <s v="254717992678"/>
    <s v=""/>
    <s v="254752475666"/>
    <n v="38.349662000000002"/>
    <n v="-3.4515069999999999"/>
    <s v="Taita/Taveta"/>
    <s v="Mwatate"/>
    <s v="Chawia"/>
    <s v="Mtango"/>
    <x v="2"/>
    <s v="Nicholas Mwaengo"/>
    <s v=""/>
    <s v=""/>
    <s v="Informal Business"/>
    <s v="KENBIM"/>
    <s v="Masonry"/>
    <s v="18/11/2020"/>
  </r>
  <r>
    <s v="VPA6"/>
    <x v="2139"/>
    <x v="1"/>
    <s v=""/>
    <s v="12th September,2020"/>
    <d v="2020-09-12T00:00:00"/>
    <s v="18th November,2020"/>
    <d v="2020-11-18T00:00:00"/>
    <s v="Msema Ephraim Julius"/>
    <s v="Male"/>
    <s v="4654857"/>
    <s v="254724063223"/>
    <s v="254724063223"/>
    <s v=""/>
    <s v=""/>
    <n v="38.406438000000001"/>
    <n v="-3.4712399999999999"/>
    <s v="Taita/Taveta"/>
    <s v="Mwatate"/>
    <s v="Mwatate"/>
    <s v="Msisinenyi"/>
    <x v="2"/>
    <s v="Silvester M Mwadime"/>
    <s v="Silvester M Mwadime"/>
    <s v=""/>
    <s v="Informal Business"/>
    <s v="KENBIM"/>
    <s v="Masonry"/>
    <s v="18/11/2020"/>
  </r>
  <r>
    <s v="VPA6"/>
    <x v="2140"/>
    <x v="1"/>
    <s v=""/>
    <s v="10th May,2020"/>
    <d v="2020-05-10T00:00:00"/>
    <s v="8th June,2020"/>
    <d v="2020-06-08T00:00:00"/>
    <s v="Magut Joseph"/>
    <s v="Male"/>
    <s v="5603320"/>
    <s v="728354864"/>
    <s v="254728354864"/>
    <s v=""/>
    <s v=""/>
    <n v="35.232095999999999"/>
    <n v="0.21293300000000001"/>
    <s v="Nandi"/>
    <s v="Nandi Central"/>
    <s v="Kilibwoni"/>
    <s v="Cheplelachbei"/>
    <x v="1"/>
    <s v="Daniel Bartilol"/>
    <s v=""/>
    <s v=""/>
    <s v="Informal Business"/>
    <s v="KENBIM"/>
    <s v="Masonry"/>
    <s v="18/11/2020"/>
  </r>
  <r>
    <s v="VPA6"/>
    <x v="2141"/>
    <x v="1"/>
    <s v=""/>
    <s v="22nd October,2018"/>
    <d v="2018-10-22T00:00:00"/>
    <s v="30th May,2020"/>
    <d v="2020-05-30T00:00:00"/>
    <s v="Langat Sarah C"/>
    <s v="Female"/>
    <s v="13306058"/>
    <s v="254712269034"/>
    <s v="254712269034"/>
    <s v=""/>
    <s v=""/>
    <n v="35.391075000000001"/>
    <n v="-0.113858"/>
    <s v="Kericho"/>
    <s v="Kipkelion West"/>
    <s v="Kipteris"/>
    <s v="Kaptuiya"/>
    <x v="7"/>
    <s v="Joyce Tonui"/>
    <s v="Joyce"/>
    <s v=""/>
    <s v="Informal Business"/>
    <s v="MKD"/>
    <s v="Masonry"/>
    <s v="22/11/2020"/>
  </r>
  <r>
    <s v="VPA6"/>
    <x v="2142"/>
    <x v="1"/>
    <s v=""/>
    <s v="1st July,2020"/>
    <d v="2020-07-01T00:00:00"/>
    <s v="1st August,2020"/>
    <d v="2020-08-01T00:00:00"/>
    <s v="Paul Isaboke Momensu"/>
    <s v="Male"/>
    <s v="22233592"/>
    <s v="254723868528"/>
    <s v="254723868528"/>
    <s v=""/>
    <s v="254755550110"/>
    <n v="34.787931999999998"/>
    <n v="-0.66122800000000004"/>
    <s v="Kisii"/>
    <s v="Kisii Central"/>
    <s v="Township"/>
    <s v="Kianyavinge"/>
    <x v="2"/>
    <s v="George Otwori"/>
    <s v="George Otwori"/>
    <s v=""/>
    <s v="Informal Business"/>
    <s v="MKD"/>
    <s v="Masonry"/>
    <s v="22/11/2020"/>
  </r>
  <r>
    <s v="VPA6"/>
    <x v="2143"/>
    <x v="1"/>
    <s v=""/>
    <s v="21st August,2019"/>
    <d v="2019-08-21T00:00:00"/>
    <s v="9th November,2020"/>
    <d v="2020-11-09T00:00:00"/>
    <s v="Soy Sarah"/>
    <s v="Female"/>
    <s v="99999"/>
    <s v="254706808273"/>
    <s v="254706808273"/>
    <s v=""/>
    <s v=""/>
    <n v="35.399054"/>
    <n v="-0.102441"/>
    <s v="Kericho"/>
    <s v="Kipkelion West"/>
    <s v="Kipteris"/>
    <s v="Ndubusat"/>
    <x v="7"/>
    <s v="Benjamin Birgen"/>
    <s v=""/>
    <s v=""/>
    <s v="Informal Business"/>
    <s v="MKD"/>
    <s v="Masonry"/>
    <s v="22/11/2020"/>
  </r>
  <r>
    <s v="VPA6"/>
    <x v="2144"/>
    <x v="1"/>
    <s v=""/>
    <s v="17th July,2019"/>
    <d v="2019-07-17T00:00:00"/>
    <s v="13th May,2020"/>
    <d v="2020-05-13T00:00:00"/>
    <s v="Ruttoh Zeddy"/>
    <s v="Female"/>
    <s v="12750775"/>
    <s v="254729265605"/>
    <s v="254729265605"/>
    <s v=""/>
    <s v=""/>
    <n v="35.398499999999999"/>
    <n v="-0.11046499999999999"/>
    <s v="Kericho"/>
    <s v="Kipkelion West"/>
    <s v="Kipteris"/>
    <s v="Ndubusat"/>
    <x v="7"/>
    <s v="Aron Cheruiyot"/>
    <s v=""/>
    <s v=""/>
    <s v="Informal Business"/>
    <s v="MKD"/>
    <s v="Masonry"/>
    <s v="22/11/2020"/>
  </r>
  <r>
    <s v="VPA6"/>
    <x v="2145"/>
    <x v="1"/>
    <s v=""/>
    <s v="19th August,2019"/>
    <d v="2019-08-19T00:00:00"/>
    <s v="12th April,2020"/>
    <d v="2020-04-12T00:00:00"/>
    <s v="Tonui Christine"/>
    <s v="Female"/>
    <s v="7626477"/>
    <s v="254720000363"/>
    <s v="254720000363"/>
    <s v=""/>
    <s v=""/>
    <n v="35.394514000000001"/>
    <n v="-0.116993"/>
    <s v="Kericho"/>
    <s v="Kipkelion West"/>
    <s v="Kipteris"/>
    <s v="Chebarus"/>
    <x v="7"/>
    <s v="Robert Birgen"/>
    <s v="Robert birgen"/>
    <s v=""/>
    <s v="Informal Business"/>
    <s v="MKD"/>
    <s v="Masonry"/>
    <s v="22/11/2020"/>
  </r>
  <r>
    <s v="VPA6"/>
    <x v="2146"/>
    <x v="1"/>
    <s v=""/>
    <s v="15th February,2019"/>
    <d v="2019-02-15T00:00:00"/>
    <s v="24th June,2020"/>
    <d v="2020-06-24T00:00:00"/>
    <s v="Purity Chebet"/>
    <s v="Female"/>
    <s v="99999"/>
    <s v="254702601697"/>
    <s v="254702601697"/>
    <s v=""/>
    <s v=""/>
    <n v="35.393571000000001"/>
    <n v="-0.11511200000000001"/>
    <s v="Kericho"/>
    <s v="Kipkelion West"/>
    <s v="Kipteris"/>
    <s v="Chebarus"/>
    <x v="7"/>
    <s v="Wesley Kipyegon"/>
    <s v="Wesley Kipyegon"/>
    <s v=""/>
    <s v="Informal Business"/>
    <s v="MKD"/>
    <s v="Masonry"/>
    <s v="22/11/2020"/>
  </r>
  <r>
    <s v="VPA6"/>
    <x v="2147"/>
    <x v="1"/>
    <s v=""/>
    <s v="20th July,2019"/>
    <d v="2019-07-20T00:00:00"/>
    <s v="30th September,2020"/>
    <d v="2020-09-30T00:00:00"/>
    <s v="Chelangat Nancy"/>
    <s v="Female"/>
    <s v="99999"/>
    <s v="254724162020"/>
    <s v="254724162020"/>
    <s v=""/>
    <s v=""/>
    <n v="35.389263"/>
    <n v="-0.112429"/>
    <s v="Kericho"/>
    <s v="Kipkelion West"/>
    <s v="Kipteris"/>
    <s v="Kaptuiya"/>
    <x v="7"/>
    <s v="Benjamin Cheruiyot"/>
    <s v="Benjamin"/>
    <s v=""/>
    <s v="Informal Business"/>
    <s v="MKD"/>
    <s v="Masonry"/>
    <s v="22/11/2020"/>
  </r>
  <r>
    <s v="VPA6"/>
    <x v="2148"/>
    <x v="1"/>
    <s v=""/>
    <s v="21st September,2019"/>
    <d v="2019-09-21T00:00:00"/>
    <s v="10th October,2020"/>
    <d v="2020-10-10T00:00:00"/>
    <s v="Rogony Rusi"/>
    <s v="Female"/>
    <s v="7626393"/>
    <s v="254727452304"/>
    <s v="254727452304"/>
    <s v=""/>
    <s v=""/>
    <n v="35.39443"/>
    <n v="-0.105003"/>
    <s v="Kericho"/>
    <s v="Kipkelion West"/>
    <s v="Kipteris"/>
    <s v="Kaptuiya"/>
    <x v="7"/>
    <s v="Wesley Kipyegon"/>
    <s v="Wesley Kipyegon"/>
    <s v=""/>
    <s v="Informal Business"/>
    <s v="MKD"/>
    <s v="Masonry"/>
    <s v="22/11/2020"/>
  </r>
  <r>
    <s v="VPA6"/>
    <x v="2149"/>
    <x v="1"/>
    <s v=""/>
    <s v="22nd April,2019"/>
    <d v="2019-04-22T00:00:00"/>
    <s v="11th November,2020"/>
    <d v="2020-11-11T00:00:00"/>
    <s v="Tonui Sarah"/>
    <s v="Female"/>
    <s v="12750796"/>
    <s v="707368617"/>
    <s v="254707368617"/>
    <s v=""/>
    <s v=""/>
    <n v="35.399132000000002"/>
    <n v="-0.109386"/>
    <s v="Kericho"/>
    <s v="Kipkelion West"/>
    <s v="Kipteris"/>
    <s v="Ndubusat"/>
    <x v="7"/>
    <s v="Benjamin Cheruiyot"/>
    <s v="null"/>
    <s v=""/>
    <s v="Informal Business"/>
    <s v="MKD"/>
    <s v="Masonry"/>
    <s v="22/11/2020"/>
  </r>
  <r>
    <s v="VPA6"/>
    <x v="2150"/>
    <x v="1"/>
    <s v=""/>
    <s v="23rd November,2018"/>
    <d v="2018-11-23T00:00:00"/>
    <s v="30th January,2020"/>
    <d v="2020-01-30T00:00:00"/>
    <s v="Kormon Esther C"/>
    <s v="Female"/>
    <s v="7627194"/>
    <s v="254720601174"/>
    <s v="254720601174"/>
    <s v=""/>
    <s v=""/>
    <n v="35.389372000000002"/>
    <n v="-0.165913"/>
    <s v="Kericho"/>
    <s v="Kipkelion West"/>
    <s v="Kipteris"/>
    <s v="Chepkitar"/>
    <x v="7"/>
    <s v="Wesley Kipyegon"/>
    <s v="null"/>
    <s v=""/>
    <s v="Informal Business"/>
    <s v="MKD"/>
    <s v="Masonry"/>
    <s v="23/11/2020"/>
  </r>
  <r>
    <s v="VPA6"/>
    <x v="2151"/>
    <x v="1"/>
    <s v=""/>
    <s v="14th October,2019"/>
    <d v="2019-10-14T00:00:00"/>
    <s v="10th October,2020"/>
    <d v="2020-10-10T00:00:00"/>
    <s v="Chesang Naomi"/>
    <s v="Female"/>
    <s v="24662699"/>
    <s v="254706115845"/>
    <s v="254706115845"/>
    <s v=""/>
    <s v=""/>
    <n v="35.387461999999999"/>
    <n v="-0.14254600000000001"/>
    <s v="Kericho"/>
    <s v="Kipkelion West"/>
    <s v="Kipteris"/>
    <s v="Kabngetuny"/>
    <x v="7"/>
    <s v="Benjamin Cheruiyot"/>
    <s v="Benjamin"/>
    <s v=""/>
    <s v="Informal Business"/>
    <s v="MKD"/>
    <s v="Masonry"/>
    <s v="23/11/2020"/>
  </r>
  <r>
    <s v="VPA6"/>
    <x v="2152"/>
    <x v="1"/>
    <s v=""/>
    <s v="23rd May,2019"/>
    <d v="2019-05-23T00:00:00"/>
    <s v="30th August,2020"/>
    <d v="2020-08-30T00:00:00"/>
    <s v="Beatrice Seroney"/>
    <s v="Female"/>
    <s v="25467642"/>
    <s v="254726545302"/>
    <s v="254726545302"/>
    <s v=""/>
    <s v=""/>
    <n v="35.389344999999999"/>
    <n v="-0.16531100000000001"/>
    <s v="Kericho"/>
    <s v="Kipkelion West"/>
    <s v="Kipteris"/>
    <s v="Chepkitar"/>
    <x v="7"/>
    <s v="Wesley Kipyegon"/>
    <s v=""/>
    <s v=""/>
    <s v="Informal Business"/>
    <s v="MKD"/>
    <s v="Masonry"/>
    <s v="23/11/2020"/>
  </r>
  <r>
    <s v="VPA6"/>
    <x v="2153"/>
    <x v="1"/>
    <s v=""/>
    <s v="22nd October,2019"/>
    <d v="2019-10-22T00:00:00"/>
    <s v="6th March,2020"/>
    <d v="2020-03-06T00:00:00"/>
    <s v="Ruttoh Pauline Cherotich"/>
    <s v="Female"/>
    <s v="13011012"/>
    <s v="254724881978"/>
    <s v="254724881978"/>
    <s v=""/>
    <s v="254723354899"/>
    <n v="35.389212999999998"/>
    <n v="-0.17413200000000001"/>
    <s v="Kericho"/>
    <s v="Kipkelion West"/>
    <s v="Kipteris"/>
    <s v="Chepkitar"/>
    <x v="7"/>
    <s v="Geoffrey Ngeno"/>
    <s v=""/>
    <s v=""/>
    <s v="Informal Business"/>
    <s v="MKD"/>
    <s v="Masonry"/>
    <s v="23/11/2020"/>
  </r>
  <r>
    <s v="VPA6"/>
    <x v="2154"/>
    <x v="1"/>
    <s v=""/>
    <s v="24th December,2018"/>
    <d v="2018-12-24T00:00:00"/>
    <s v="8th May,2020"/>
    <d v="2020-05-08T00:00:00"/>
    <s v="Caron Cherotich"/>
    <s v="Female"/>
    <s v="21498675"/>
    <s v="254718831974"/>
    <s v="254718831974"/>
    <s v=""/>
    <s v=""/>
    <n v="35.391781999999999"/>
    <n v="-0.149476"/>
    <s v="Kericho"/>
    <s v="Kipkelion West"/>
    <s v="Kipteris"/>
    <s v="Songonyet"/>
    <x v="7"/>
    <s v="Benjamin Birgen"/>
    <s v=""/>
    <s v=""/>
    <s v="Informal Business"/>
    <s v="MKD"/>
    <s v="Masonry"/>
    <s v="23/11/2020"/>
  </r>
  <r>
    <s v="VPA6"/>
    <x v="2155"/>
    <x v="1"/>
    <s v=""/>
    <s v="22nd September,2019"/>
    <d v="2019-09-22T00:00:00"/>
    <s v="12th August,2020"/>
    <d v="2020-08-12T00:00:00"/>
    <s v="Rutto Cherono"/>
    <s v="Female"/>
    <s v="32927767"/>
    <s v="254715812609"/>
    <s v="254715812609"/>
    <s v=""/>
    <s v=""/>
    <n v="35.374079999999999"/>
    <n v="-0.12882099999999999"/>
    <s v="Kericho"/>
    <s v="Kipkelion West"/>
    <s v="Kipteris"/>
    <s v="Magire"/>
    <x v="7"/>
    <s v="Josphat Langat"/>
    <s v="Josphat Langat"/>
    <s v=""/>
    <s v="Informal Business"/>
    <s v="MKD"/>
    <s v="Masonry"/>
    <s v="23/11/2020"/>
  </r>
  <r>
    <s v="VPA6"/>
    <x v="2156"/>
    <x v="1"/>
    <s v=""/>
    <s v="22nd September,2019"/>
    <d v="2019-09-22T00:00:00"/>
    <s v="3rd June,2020"/>
    <d v="2020-06-03T00:00:00"/>
    <s v="Keter Jackline"/>
    <s v="Female"/>
    <s v="31510193"/>
    <s v="254715213249"/>
    <s v="254715213249"/>
    <s v=""/>
    <s v=""/>
    <n v="35.376944000000002"/>
    <n v="-0.14025499999999999"/>
    <s v="Kericho"/>
    <s v="Kipkelion West"/>
    <s v="Kipteris"/>
    <s v="Magire"/>
    <x v="7"/>
    <s v="Josphat Langat"/>
    <s v=""/>
    <s v=""/>
    <s v="Informal Business"/>
    <s v="MKD"/>
    <s v="Masonry"/>
    <s v="23/11/2020"/>
  </r>
  <r>
    <s v="VPA6"/>
    <x v="2157"/>
    <x v="1"/>
    <s v=""/>
    <s v="23rd April,2019"/>
    <d v="2019-04-23T00:00:00"/>
    <s v="24th January,2020"/>
    <d v="2020-01-24T00:00:00"/>
    <s v="Mibei Stella C"/>
    <s v="Female"/>
    <s v="26855280"/>
    <s v="254713220631"/>
    <s v="254713220631"/>
    <s v=""/>
    <s v=""/>
    <n v="35.381087999999998"/>
    <n v="-0.14371600000000001"/>
    <s v="Kericho"/>
    <s v="Kipkelion West"/>
    <s v="Kipteris"/>
    <s v="Kolonget"/>
    <x v="7"/>
    <s v="Benard Kirui"/>
    <s v="null"/>
    <s v=""/>
    <s v="Informal Business"/>
    <s v="MKD"/>
    <s v="Masonry"/>
    <s v="23/11/2020"/>
  </r>
  <r>
    <s v="VPA6"/>
    <x v="2158"/>
    <x v="1"/>
    <s v=""/>
    <s v="10th February,2019"/>
    <d v="2019-02-10T00:00:00"/>
    <s v="15th November,2020"/>
    <d v="2020-11-15T00:00:00"/>
    <s v="Kurgat Lydia"/>
    <s v="Female"/>
    <s v="30395130"/>
    <s v="254717611152"/>
    <s v="254717611152"/>
    <s v=""/>
    <s v=""/>
    <n v="35.380817"/>
    <n v="-0.14718000000000001"/>
    <s v="Kericho"/>
    <s v="Kipkelion West"/>
    <s v="Kipteris"/>
    <s v="Kolonget"/>
    <x v="7"/>
    <s v="Benard Kirui"/>
    <s v="Benard Kirui"/>
    <s v=""/>
    <s v="Informal Business"/>
    <s v="MKD"/>
    <s v="Masonry"/>
    <s v="23/11/2020"/>
  </r>
  <r>
    <s v="VPA6"/>
    <x v="2159"/>
    <x v="1"/>
    <s v=""/>
    <s v="23rd March,2019"/>
    <d v="2019-03-23T00:00:00"/>
    <s v="3rd January,2020"/>
    <d v="2020-01-03T00:00:00"/>
    <s v="Too Jackline"/>
    <s v="Female"/>
    <s v="28931333"/>
    <s v="254705939516"/>
    <s v="254705939516"/>
    <s v=""/>
    <s v=""/>
    <n v="35.381045"/>
    <n v="-0.146116"/>
    <s v="Kericho"/>
    <s v="Kipkelion West"/>
    <s v="Kipteris"/>
    <s v="Kolonget"/>
    <x v="7"/>
    <s v="Wesley Kipyegon"/>
    <s v="null"/>
    <s v=""/>
    <s v="Informal Business"/>
    <s v="MKD"/>
    <s v="Masonry"/>
    <s v="23/11/2020"/>
  </r>
  <r>
    <s v="VPA6"/>
    <x v="2160"/>
    <x v="0"/>
    <s v="Under Verification"/>
    <s v="23rd August,2019"/>
    <d v="2019-08-23T00:00:00"/>
    <s v="5th July,2020"/>
    <d v="2020-07-05T00:00:00"/>
    <s v="Bett Caroline"/>
    <s v="Female"/>
    <s v="30093857"/>
    <s v="254702545889"/>
    <s v="254702545889"/>
    <s v=""/>
    <s v=""/>
    <n v="35.367130000000003"/>
    <n v="-0.17275299999999999"/>
    <s v="Kericho"/>
    <s v="Kipkelion West"/>
    <s v="Kipteris"/>
    <s v="Koisagat"/>
    <x v="7"/>
    <s v="Benard Kirui"/>
    <s v=""/>
    <s v=""/>
    <s v="Informal Business"/>
    <s v="MKD"/>
    <s v="Masonry"/>
    <s v="23/11/2020"/>
  </r>
  <r>
    <s v="VPA6"/>
    <x v="2161"/>
    <x v="1"/>
    <s v=""/>
    <s v="23rd June,2020"/>
    <d v="2020-06-23T00:00:00"/>
    <s v="27th July,2020"/>
    <d v="2020-07-27T00:00:00"/>
    <s v="Kimitei Alicent"/>
    <s v="Female"/>
    <s v="99999"/>
    <s v="254723670180"/>
    <s v="254723670180"/>
    <s v=""/>
    <s v="254734670180"/>
    <n v="35.331538000000002"/>
    <n v="0.50160000000000005"/>
    <s v="Uasin Gishu"/>
    <s v="Ainabkoi"/>
    <s v="Ainabkoi"/>
    <s v="Kao la Amani-Concord"/>
    <x v="1"/>
    <s v="Luka Kiprop Maiyo"/>
    <s v="Luka kiprop maiyo"/>
    <s v=""/>
    <s v="Informal Business"/>
    <s v="KENBIM"/>
    <s v="Masonry"/>
    <s v="24/11/2020"/>
  </r>
  <r>
    <s v="VPA6"/>
    <x v="2162"/>
    <x v="1"/>
    <s v=""/>
    <s v="8th September,2020"/>
    <d v="2020-09-08T00:00:00"/>
    <s v="25th November,2020"/>
    <d v="2020-11-25T00:00:00"/>
    <s v="Francis Amos Mungai"/>
    <s v="Male"/>
    <s v="9485106"/>
    <s v="254728768766"/>
    <s v="254728768766"/>
    <s v=""/>
    <s v="254724058651"/>
    <n v="36.896112000000002"/>
    <n v="-1.019835"/>
    <s v="Kiambu"/>
    <s v="Gatundu South"/>
    <s v="Gatundu"/>
    <s v="Icaweri"/>
    <x v="1"/>
    <s v="Maurice Kinuthia Wangui"/>
    <s v="Maurice kinuthia"/>
    <s v=""/>
    <s v="Informal Business"/>
    <s v="KENBIM"/>
    <s v="Masonry"/>
    <s v="25/11/2020"/>
  </r>
  <r>
    <s v="VPA6"/>
    <x v="2163"/>
    <x v="1"/>
    <s v=""/>
    <s v="23rd August,2020"/>
    <d v="2020-08-23T00:00:00"/>
    <s v="25th November,2020"/>
    <d v="2020-11-25T00:00:00"/>
    <s v="Njeri Kariuki Hannah"/>
    <s v="Female"/>
    <s v="3055748"/>
    <s v="254720093216"/>
    <s v="254720093216"/>
    <s v=""/>
    <s v=""/>
    <n v="36.857233000000001"/>
    <n v="-0.96923000000000004"/>
    <s v="Kiambu"/>
    <s v="Gatundu South"/>
    <s v="Karinga"/>
    <s v="Ritho"/>
    <x v="1"/>
    <s v="Maurice Kinuthia Wangui"/>
    <s v="Maurice kinuthia"/>
    <s v=""/>
    <s v="Informal Business"/>
    <s v="KENBIM"/>
    <s v="Masonry"/>
    <s v="25/11/2020"/>
  </r>
  <r>
    <s v="VPA6"/>
    <x v="2164"/>
    <x v="1"/>
    <s v=""/>
    <s v="10th October,2020"/>
    <d v="2020-10-10T00:00:00"/>
    <s v="25th November,2020"/>
    <d v="2020-11-25T00:00:00"/>
    <s v="James Kuhonwo"/>
    <s v="Male"/>
    <s v="13413833"/>
    <s v="254727756528"/>
    <s v="254727756528"/>
    <s v=""/>
    <s v=""/>
    <n v="36.847445"/>
    <n v="-0.96179199999999998"/>
    <s v="Kiambu"/>
    <s v="Gatundu South"/>
    <s v="Karinga"/>
    <s v="Kiongera"/>
    <x v="0"/>
    <s v="Maurice Kinuthia Wangui"/>
    <s v="Maurice kinuthia"/>
    <s v=""/>
    <s v="Informal Business"/>
    <s v="KENBIM"/>
    <s v="Masonry"/>
    <s v="25/11/2020"/>
  </r>
  <r>
    <s v="VPA6"/>
    <x v="2165"/>
    <x v="1"/>
    <s v=""/>
    <s v="24th March,2020"/>
    <d v="2020-03-24T00:00:00"/>
    <s v="25th November,2020"/>
    <d v="2020-11-25T00:00:00"/>
    <s v="Waithira Kinyanjui Peris"/>
    <s v="Female"/>
    <s v="27073486"/>
    <s v="254746799495"/>
    <s v="254746799495"/>
    <s v=""/>
    <s v=""/>
    <n v="36.873466999999998"/>
    <n v="-0.96839500000000001"/>
    <s v="Kiambu"/>
    <s v="Gatundu South"/>
    <s v="Ruburi"/>
    <s v="Ruburi"/>
    <x v="1"/>
    <s v="Maurice Kinuthia Wangui"/>
    <s v="Maurice kinuthia"/>
    <s v=""/>
    <s v="Informal Business"/>
    <s v="KENBIM"/>
    <s v="Masonry"/>
    <s v="25/11/2020"/>
  </r>
  <r>
    <s v="VPA6"/>
    <x v="2166"/>
    <x v="1"/>
    <s v=""/>
    <s v="23rd August,2020"/>
    <d v="2020-08-23T00:00:00"/>
    <s v="25th November,2020"/>
    <d v="2020-11-25T00:00:00"/>
    <s v="Wainanina Kingera Lawrence"/>
    <s v="Male"/>
    <s v="252407"/>
    <s v="254716805108"/>
    <s v="254716805108"/>
    <s v=""/>
    <s v=""/>
    <n v="36.850394999999999"/>
    <n v="-0.95387200000000005"/>
    <s v="Kiambu"/>
    <s v="Gatundu South"/>
    <s v="Ruburi"/>
    <s v="Mbogoro"/>
    <x v="1"/>
    <s v="Maurice Kinuthia Wangui"/>
    <s v="Maurice kinuthia"/>
    <s v=""/>
    <s v="Informal Business"/>
    <s v="KENBIM"/>
    <s v="Masonry"/>
    <s v="25/11/2020"/>
  </r>
  <r>
    <s v="VPA6"/>
    <x v="2167"/>
    <x v="1"/>
    <s v=""/>
    <s v="26th September,2020"/>
    <d v="2020-09-26T00:00:00"/>
    <s v="25th November,2020"/>
    <d v="2020-11-25T00:00:00"/>
    <s v="Rose Njeri"/>
    <s v="Female"/>
    <s v="14712831"/>
    <s v="254712347225"/>
    <s v="254712347225"/>
    <s v=""/>
    <s v=""/>
    <n v="36.930132999999998"/>
    <n v="-1.010605"/>
    <s v="Kiambu"/>
    <s v="Gatundu South"/>
    <s v="Wamwangi"/>
    <s v="Wamwangi"/>
    <x v="1"/>
    <s v="Maurice Kinuthia Wangui"/>
    <s v="Maurice kinuthia"/>
    <s v=""/>
    <s v="Informal Business"/>
    <s v="KENBIM"/>
    <s v="Masonry"/>
    <s v="25/11/2020"/>
  </r>
  <r>
    <s v="VPA6"/>
    <x v="2168"/>
    <x v="1"/>
    <s v=""/>
    <s v="25th February,2020"/>
    <d v="2020-02-25T00:00:00"/>
    <s v="23rd March,2020"/>
    <d v="2020-03-23T00:00:00"/>
    <s v="Kabungu Elizabeth Wairimu"/>
    <s v="Female"/>
    <s v="11536651"/>
    <s v="254720223108"/>
    <s v="254720223108"/>
    <s v=""/>
    <s v="254797080906"/>
    <n v="36.692152999999998"/>
    <n v="-1.2037739999999999"/>
    <s v="Kiambu"/>
    <s v="Kikuyu"/>
    <s v="Kabete"/>
    <s v="Ruku"/>
    <x v="2"/>
    <s v="Blue Frame"/>
    <s v="Masinga"/>
    <s v=""/>
    <s v="Informal Business"/>
    <s v="MKD"/>
    <s v="Masonry"/>
    <s v="26/11/2020"/>
  </r>
  <r>
    <s v="VPA6"/>
    <x v="2169"/>
    <x v="1"/>
    <s v=""/>
    <s v="18th April,2020"/>
    <d v="2020-04-18T00:00:00"/>
    <s v="14th May,2020"/>
    <d v="2020-05-14T00:00:00"/>
    <s v="Githinji Ezabella Wamaitha"/>
    <s v="Female"/>
    <s v="11750849"/>
    <s v="254712199534"/>
    <s v="254712199534"/>
    <s v=""/>
    <s v="254722477779"/>
    <n v="36.679817999999997"/>
    <n v="-1.215319"/>
    <s v="Kiambu"/>
    <s v="Kikuyu"/>
    <s v="Muguga"/>
    <s v="Mukawa"/>
    <x v="0"/>
    <s v="Blue Frame"/>
    <s v="Philip"/>
    <s v=""/>
    <s v="Informal Business"/>
    <s v="MKD"/>
    <s v="Masonry"/>
    <s v="26/11/2020"/>
  </r>
  <r>
    <s v="VPA6"/>
    <x v="2170"/>
    <x v="1"/>
    <s v=""/>
    <s v="21st August,2020"/>
    <d v="2020-08-21T00:00:00"/>
    <s v="17th September,2020"/>
    <d v="2020-09-17T00:00:00"/>
    <s v="Wanjiku Serah"/>
    <s v="Female"/>
    <s v="2222"/>
    <s v="254714028324"/>
    <s v="254714028324"/>
    <s v=""/>
    <s v="254785984836"/>
    <n v="36.672840000000001"/>
    <n v="-1.2102120000000001"/>
    <s v="Kiambu"/>
    <s v="Kikuyu"/>
    <s v="Kahuho"/>
    <s v="Kahuho"/>
    <x v="2"/>
    <s v="Blue Frame"/>
    <s v="Philip"/>
    <s v=""/>
    <s v="Informal Business"/>
    <s v="MKD"/>
    <s v="Masonry"/>
    <s v="26/11/2020"/>
  </r>
  <r>
    <s v="VPA6"/>
    <x v="2171"/>
    <x v="1"/>
    <s v=""/>
    <s v="2nd October,2020"/>
    <d v="2020-10-02T00:00:00"/>
    <s v="14th October,2020"/>
    <d v="2020-10-14T00:00:00"/>
    <s v="Waithera Sarah"/>
    <s v="Female"/>
    <s v="99999"/>
    <s v="254712173222"/>
    <s v="254712173222"/>
    <s v=""/>
    <s v="254723207200"/>
    <n v="36.677801000000002"/>
    <n v="-1.187233"/>
    <s v="Kiambu"/>
    <s v="Kikuyu"/>
    <s v="Ruku"/>
    <s v="Kabete gardens"/>
    <x v="0"/>
    <s v="Blue Frame"/>
    <s v="Masinga"/>
    <s v=""/>
    <s v="Informal Business"/>
    <s v="MKD"/>
    <s v="Masonry"/>
    <s v="26/11/2020"/>
  </r>
  <r>
    <s v="VPA6"/>
    <x v="2172"/>
    <x v="1"/>
    <s v=""/>
    <s v="3rd March,2020"/>
    <d v="2020-03-03T00:00:00"/>
    <s v="23rd March,2020"/>
    <d v="2020-03-23T00:00:00"/>
    <s v="Nyambura Virginia"/>
    <s v="Female"/>
    <s v="354221456"/>
    <s v="254727164574"/>
    <s v="254727164574"/>
    <s v=""/>
    <s v=""/>
    <n v="36.689762999999999"/>
    <n v="-1.2020040000000001"/>
    <s v="Kiambu"/>
    <s v="Kikuyu"/>
    <s v="Kabete"/>
    <s v="Ruku"/>
    <x v="0"/>
    <s v="Blue Frame"/>
    <s v="Masinga"/>
    <s v=""/>
    <s v="Informal Business"/>
    <s v="MKD"/>
    <s v="Masonry"/>
    <s v="26/11/2020"/>
  </r>
  <r>
    <s v="VPA6"/>
    <x v="2173"/>
    <x v="1"/>
    <s v=""/>
    <s v="20th October,2020"/>
    <d v="2020-10-20T00:00:00"/>
    <s v="5th November,2020"/>
    <d v="2020-11-05T00:00:00"/>
    <s v="Kioko Josephat"/>
    <s v="Male"/>
    <n v="99999"/>
    <s v="254727555024"/>
    <s v="254727555024"/>
    <s v=""/>
    <s v="254712233450"/>
    <n v="37.437784999999998"/>
    <n v="-2.8880430000000001"/>
    <s v="Kajiado"/>
    <s v="Loitokitok"/>
    <s v="Loitokitok"/>
    <s v="Bondeni"/>
    <x v="0"/>
    <s v="Peter Kiniu"/>
    <s v="Peter Kiniu"/>
    <s v=""/>
    <s v="Informal Business"/>
    <s v="MKD"/>
    <s v="Masonry"/>
    <s v="26/11/2020"/>
  </r>
  <r>
    <s v="VPA6"/>
    <x v="2174"/>
    <x v="1"/>
    <s v=""/>
    <s v="30th August,2020"/>
    <d v="2020-08-30T00:00:00"/>
    <s v="26th November,2020"/>
    <d v="2020-11-26T00:00:00"/>
    <s v="Ndungu Ibinda Michael"/>
    <s v="Male"/>
    <s v="2301326"/>
    <s v="71396967"/>
    <s v="254713969674"/>
    <s v=""/>
    <s v=""/>
    <n v="36.645403000000002"/>
    <n v="-1.2019029999999999"/>
    <s v="Kiambu"/>
    <s v="Limuru"/>
    <s v="Kikuyu"/>
    <s v="Acre moja"/>
    <x v="0"/>
    <s v="Lucas Mbithi Muia"/>
    <s v=""/>
    <s v=""/>
    <s v="Informal Business"/>
    <s v="KENBIM"/>
    <s v="Masonry"/>
    <s v="26/11/2020"/>
  </r>
  <r>
    <s v="VPA6"/>
    <x v="2175"/>
    <x v="1"/>
    <s v=""/>
    <s v="26th August,2020"/>
    <d v="2020-08-26T00:00:00"/>
    <s v="26th November,2020"/>
    <d v="2020-11-26T00:00:00"/>
    <s v="Nyutu Nganga Stephen"/>
    <s v="Female"/>
    <s v="2301771"/>
    <s v="254722594961"/>
    <s v="254722594961"/>
    <s v=""/>
    <s v="254721248679"/>
    <n v="36.643807000000002"/>
    <n v="-1.2035720000000001"/>
    <s v="Kiambu"/>
    <s v="Kikuyu"/>
    <s v="Kikuyu"/>
    <s v="Acre moja"/>
    <x v="4"/>
    <s v="Lucas Mbithi Muia"/>
    <s v="Lucas muia"/>
    <s v=""/>
    <s v="Informal Business"/>
    <s v="AKUT"/>
    <s v="Masonry"/>
    <s v="26/11/2020"/>
  </r>
  <r>
    <s v="VPA6"/>
    <x v="2176"/>
    <x v="0"/>
    <s v="Non Compliant"/>
    <s v="26th November,2020"/>
    <d v="2020-11-26T00:00:00"/>
    <s v="26th November,2020"/>
    <d v="2020-11-26T00:00:00"/>
    <s v="Grace Wangeci"/>
    <s v="Female"/>
    <s v="99999"/>
    <s v="254720787727"/>
    <s v="254720787727"/>
    <s v=""/>
    <s v=""/>
    <n v="36.614649999999997"/>
    <n v="-1.228105"/>
    <s v="Kiambu"/>
    <s v="Kiambu"/>
    <s v="Karai"/>
    <s v="Kanyao"/>
    <x v="2"/>
    <s v="Lucas Mbithi Muia"/>
    <s v="Lucas"/>
    <s v=""/>
    <s v="Informal Business"/>
    <s v="KENBIM"/>
    <s v="Masonry"/>
    <s v="26/11/2020"/>
  </r>
  <r>
    <s v="VPA6"/>
    <x v="2177"/>
    <x v="0"/>
    <s v="Non Compliant"/>
    <s v="20th September,2020"/>
    <d v="2020-09-20T00:00:00"/>
    <s v="27th November,2020"/>
    <d v="2020-11-27T00:00:00"/>
    <s v="Koskei Richard Kiprotich"/>
    <s v="Male"/>
    <s v="12550219"/>
    <s v="254722248757"/>
    <s v="254722248757"/>
    <s v=""/>
    <s v="254711588034"/>
    <n v="35.708697999999998"/>
    <n v="-0.405333"/>
    <s v="Nakuru"/>
    <s v="Kuresoi"/>
    <s v="Kirenget"/>
    <s v="Bararket"/>
    <x v="1"/>
    <s v="Samwel Teres"/>
    <s v="Samwel Teres"/>
    <s v=""/>
    <s v="Informal Business"/>
    <s v="MKD"/>
    <s v="Masonry"/>
    <s v="27/11/2020"/>
  </r>
  <r>
    <s v="VPA6"/>
    <x v="2178"/>
    <x v="1"/>
    <s v=""/>
    <s v="2nd October,2020"/>
    <d v="2020-10-02T00:00:00"/>
    <s v="26th November,2020"/>
    <d v="2020-11-26T00:00:00"/>
    <s v="Gitu Mary Nyambura"/>
    <s v="Female"/>
    <s v="99999"/>
    <s v="254728277397"/>
    <s v="254728277397"/>
    <s v=""/>
    <s v="254728015348"/>
    <n v="36.918810000000001"/>
    <n v="-0.843055"/>
    <s v="Murang'a"/>
    <s v="Kandara"/>
    <s v="Kandara"/>
    <s v="Gitare"/>
    <x v="4"/>
    <s v="Washington Mwangi"/>
    <s v="Washington mwangi"/>
    <s v=""/>
    <s v="Informal Business"/>
    <s v="KENBIM"/>
    <s v="Masonry"/>
    <s v="28/11/2020"/>
  </r>
  <r>
    <s v="VPA6"/>
    <x v="2179"/>
    <x v="1"/>
    <s v=""/>
    <s v="15th October,2020"/>
    <d v="2020-10-15T00:00:00"/>
    <s v="27th November,2020"/>
    <d v="2020-11-27T00:00:00"/>
    <s v="Kinuthia Mary Ruguru"/>
    <s v="Female"/>
    <s v="99999"/>
    <s v="254715714473"/>
    <s v="254715714473"/>
    <s v=""/>
    <s v="254711479848"/>
    <n v="36.963154000000003"/>
    <n v="-0.86677899999999997"/>
    <s v="Murang'a"/>
    <s v="Kandara"/>
    <s v="Kandara"/>
    <s v="Gitare"/>
    <x v="3"/>
    <s v="Washington Mwangi"/>
    <s v="null"/>
    <s v=""/>
    <s v="Informal Business"/>
    <s v="KENBIM"/>
    <s v="Masonry"/>
    <s v="28/11/2020"/>
  </r>
  <r>
    <s v="VPA6"/>
    <x v="2180"/>
    <x v="1"/>
    <s v=""/>
    <s v="5th October,2020"/>
    <d v="2020-10-05T00:00:00"/>
    <s v="27th November,2020"/>
    <d v="2020-11-27T00:00:00"/>
    <s v="Ngige Nancy Wanjiru"/>
    <s v="Female"/>
    <s v="99999"/>
    <s v="710673098"/>
    <s v="254710673098"/>
    <s v=""/>
    <s v="254721153332"/>
    <n v="37.128633000000001"/>
    <n v="-0.96955100000000005"/>
    <s v="Murang'a"/>
    <s v="Makuyu"/>
    <s v="Kabati"/>
    <s v="Mithi"/>
    <x v="3"/>
    <s v="Nixon Kariuki Gaichuru"/>
    <s v="null"/>
    <s v=""/>
    <s v="Informal Business"/>
    <s v="KENBIM"/>
    <s v="Masonry"/>
    <s v="28/11/2020"/>
  </r>
  <r>
    <s v="VPA6"/>
    <x v="2181"/>
    <x v="1"/>
    <s v=""/>
    <s v="27th September,2020"/>
    <d v="2020-09-27T00:00:00"/>
    <s v="27th November,2020"/>
    <d v="2020-11-27T00:00:00"/>
    <s v="Langat Geoffrey K"/>
    <s v="Male"/>
    <s v="20766309"/>
    <s v="254722442922"/>
    <s v="254722442922"/>
    <s v=""/>
    <s v=""/>
    <n v="35.655602999999999"/>
    <n v="-0.57731299999999997"/>
    <s v="Nakuru"/>
    <s v="Kuresoi"/>
    <s v="Cheptuech"/>
    <s v="Irongo"/>
    <x v="2"/>
    <s v="Simon Kabucho"/>
    <s v="Simon kabucho"/>
    <s v=""/>
    <s v="Informal Business"/>
    <s v="MKD"/>
    <s v="Masonry"/>
    <s v="28/11/2020"/>
  </r>
  <r>
    <s v="VPA6"/>
    <x v="2182"/>
    <x v="1"/>
    <s v=""/>
    <s v="6th November,2020"/>
    <d v="2020-11-06T00:00:00"/>
    <s v="30th November,2020"/>
    <d v="2020-11-30T00:00:00"/>
    <s v="Chemusian Magred"/>
    <s v="Female"/>
    <s v="13062671"/>
    <s v="254722492618"/>
    <s v="254722492618"/>
    <s v=""/>
    <s v=""/>
    <n v="35.976379000000001"/>
    <n v="-0.25975300000000001"/>
    <s v="Nakuru"/>
    <s v="Rongai"/>
    <s v="Ngata"/>
    <s v="Chebosebat"/>
    <x v="2"/>
    <s v="Philip Kurgat"/>
    <s v="Philip kurgat"/>
    <s v=""/>
    <s v="Informal Business"/>
    <s v="MKD"/>
    <s v="Masonry"/>
    <s v="30/11/2020"/>
  </r>
  <r>
    <s v="VPA6"/>
    <x v="2183"/>
    <x v="1"/>
    <s v=""/>
    <s v="30th July,2020"/>
    <d v="2020-07-30T00:00:00"/>
    <s v="20th August,2020"/>
    <d v="2020-08-20T00:00:00"/>
    <s v="Kanyari Michael Wanderi"/>
    <s v="Male"/>
    <s v="20694032"/>
    <s v="254729903549"/>
    <s v="254729903549"/>
    <s v=""/>
    <s v="254700267434"/>
    <n v="36.908313999999997"/>
    <n v="-1.0189900000000001"/>
    <s v="Kiambu"/>
    <s v="Gatundu South"/>
    <s v="Genda"/>
    <s v="Kangenga"/>
    <x v="3"/>
    <s v="Geoffrey K Gitau"/>
    <s v=""/>
    <s v=""/>
    <s v="Informal Business"/>
    <s v="KENBIM"/>
    <s v="Masonry"/>
    <s v="01/12/2020"/>
  </r>
  <r>
    <s v="VPA6"/>
    <x v="2184"/>
    <x v="1"/>
    <s v=""/>
    <s v="29th June,2020"/>
    <d v="2020-06-29T00:00:00"/>
    <s v="14th July,2020"/>
    <d v="2020-07-14T00:00:00"/>
    <s v="Kariuki Bernard"/>
    <s v="Male"/>
    <s v="24904039"/>
    <s v="254727264640"/>
    <s v="254727264640"/>
    <s v=""/>
    <s v="254720247347"/>
    <n v="36.902374999999999"/>
    <n v="-0.95136100000000001"/>
    <s v="Kiambu"/>
    <s v="Gatundu North"/>
    <s v="Chania"/>
    <s v="Karafara"/>
    <x v="2"/>
    <s v="Geoffrey K Gitau"/>
    <s v=""/>
    <s v=""/>
    <s v="Informal Business"/>
    <s v="KENBIM"/>
    <s v="Masonry"/>
    <s v="01/12/2020"/>
  </r>
  <r>
    <s v="VPA6"/>
    <x v="2185"/>
    <x v="1"/>
    <s v=""/>
    <s v="1st October,2020"/>
    <d v="2020-10-01T00:00:00"/>
    <s v="18th October,2020"/>
    <d v="2020-10-18T00:00:00"/>
    <s v="Karanja Joyce Wanjira"/>
    <s v="Female"/>
    <s v="13471607"/>
    <s v="254721673901"/>
    <s v="254721673901"/>
    <s v=""/>
    <s v="254727131498"/>
    <n v="36.728105999999997"/>
    <n v="-1.2276279999999999"/>
    <s v="Kiambu"/>
    <s v="Kikuyu"/>
    <s v="Kabete"/>
    <s v="Kibichiku"/>
    <x v="0"/>
    <s v="Blue Frame"/>
    <s v=""/>
    <s v=""/>
    <s v="Informal Business"/>
    <s v="MKD"/>
    <s v="Masonry"/>
    <s v="01/12/2020"/>
  </r>
  <r>
    <s v="VPA6"/>
    <x v="2186"/>
    <x v="1"/>
    <s v=""/>
    <s v="3rd October,2020"/>
    <d v="2020-10-03T00:00:00"/>
    <s v="3rd December,2020"/>
    <d v="2020-12-03T00:00:00"/>
    <s v="KORIR PAUL"/>
    <s v="Male"/>
    <s v="23880057"/>
    <s v="254725214191"/>
    <s v="254725214191"/>
    <s v=""/>
    <s v="254726020489"/>
    <n v="35.504576999999998"/>
    <n v="-0.87060999999999999"/>
    <s v="Narok"/>
    <s v="Narok South"/>
    <s v="Hilmotyok"/>
    <s v="Chekwendo"/>
    <x v="1"/>
    <s v="Samwel Teres"/>
    <s v="Samwel Teres"/>
    <s v=""/>
    <s v="Informal Business"/>
    <s v="MKD"/>
    <s v="Masonry"/>
    <s v="03/12/2020"/>
  </r>
  <r>
    <s v="VPA6"/>
    <x v="2187"/>
    <x v="1"/>
    <s v=""/>
    <s v="1st October,2020"/>
    <d v="2020-10-01T00:00:00"/>
    <s v="25th October,2020"/>
    <d v="2020-10-25T00:00:00"/>
    <s v="Muiruri Peter"/>
    <s v="Male"/>
    <s v="21921943"/>
    <s v="254722658451"/>
    <s v="254722658451"/>
    <s v=""/>
    <s v=""/>
    <n v="36.690337999999997"/>
    <n v="-1.4197820000000001"/>
    <s v="Kajiado"/>
    <s v="Kajiado North"/>
    <s v="Kiserian"/>
    <s v="Kiserian secondary"/>
    <x v="2"/>
    <s v="Kensam Constructor"/>
    <s v="null"/>
    <s v=""/>
    <s v="Informal Business"/>
    <s v="KENBIM"/>
    <s v="Masonry"/>
    <s v="05/12/2020"/>
  </r>
  <r>
    <s v="VPA6"/>
    <x v="2188"/>
    <x v="1"/>
    <s v=""/>
    <s v="1st October,2020"/>
    <d v="2020-10-01T00:00:00"/>
    <s v="27th November,2020"/>
    <d v="2020-11-27T00:00:00"/>
    <s v="Geoffrey Chepkwony"/>
    <s v="Male"/>
    <s v="99999"/>
    <s v="254721714051"/>
    <s v="254721714051"/>
    <s v=""/>
    <s v=""/>
    <n v="35.258507000000002"/>
    <n v="-0.36364099999999999"/>
    <s v="Kericho"/>
    <s v="Ainamoi"/>
    <s v="Chepkolon"/>
    <s v="Kapketyenya"/>
    <x v="15"/>
    <s v="Philip Kurgat"/>
    <s v=""/>
    <s v=""/>
    <s v="Informal Business"/>
    <s v="MKD"/>
    <s v="Masonry"/>
    <s v="05/12/2020"/>
  </r>
  <r>
    <s v="VPA6"/>
    <x v="2189"/>
    <x v="1"/>
    <s v=""/>
    <s v="27th August,2020"/>
    <d v="2020-08-27T00:00:00"/>
    <s v="29th October,2020"/>
    <d v="2020-10-29T00:00:00"/>
    <s v="Paul Cheruiyot"/>
    <s v="Male"/>
    <s v="99999"/>
    <s v="254722472253"/>
    <s v="254722472253"/>
    <s v=""/>
    <s v="254712737096"/>
    <n v="35.509404000000004"/>
    <n v="-0.122698"/>
    <s v="Kericho"/>
    <s v="Kipkelion East"/>
    <s v="Kalyet"/>
    <s v="Kalyet"/>
    <x v="0"/>
    <s v="Philip Kurgat"/>
    <s v=""/>
    <s v=""/>
    <s v="Informal Business"/>
    <s v="MKD"/>
    <s v="Masonry"/>
    <s v="05/12/2020"/>
  </r>
  <r>
    <s v="VPA6"/>
    <x v="2190"/>
    <x v="1"/>
    <s v=""/>
    <s v="1st August,2020"/>
    <d v="2020-08-01T00:00:00"/>
    <s v="30th October,2020"/>
    <d v="2020-10-30T00:00:00"/>
    <s v="William Tole Kipyegon"/>
    <s v="Male"/>
    <s v="23189903"/>
    <s v="254721275052"/>
    <s v="254721275052"/>
    <s v=""/>
    <s v=""/>
    <n v="35.267215999999998"/>
    <n v="-0.29783799999999999"/>
    <s v="Kericho"/>
    <s v="Ainamoi"/>
    <s v="Ainamoi"/>
    <s v="Chemorir"/>
    <x v="2"/>
    <s v="Denis Kipkirui Tonui"/>
    <s v="Tonui"/>
    <s v=""/>
    <s v="Informal Business"/>
    <s v="MKD"/>
    <s v="Masonry"/>
    <s v="05/12/2020"/>
  </r>
  <r>
    <s v="VPA6"/>
    <x v="2191"/>
    <x v="1"/>
    <s v=""/>
    <s v="5th June,2020"/>
    <d v="2020-06-05T00:00:00"/>
    <s v="28th June,2020"/>
    <d v="2020-06-28T00:00:00"/>
    <s v="Waweru David"/>
    <s v="Male"/>
    <s v="99999"/>
    <s v="254743815807"/>
    <s v="254743815807"/>
    <s v=""/>
    <s v=""/>
    <n v="36.679206999999998"/>
    <n v="-1.4434070000000001"/>
    <s v="Kajiado"/>
    <s v="Kajiado North"/>
    <s v="Kiserian"/>
    <s v="Olepotholos"/>
    <x v="1"/>
    <s v="Kensam Constructor"/>
    <s v="null"/>
    <s v=""/>
    <s v="Informal Business"/>
    <s v="AKUT"/>
    <s v="Masonry"/>
    <s v="06/12/2020"/>
  </r>
  <r>
    <s v="VPA6"/>
    <x v="2192"/>
    <x v="1"/>
    <s v=""/>
    <s v="2nd December,2019"/>
    <d v="2019-12-02T00:00:00"/>
    <s v="20th January,2020"/>
    <d v="2020-01-20T00:00:00"/>
    <s v="Macharia Phylis Wanjiku"/>
    <s v="Female"/>
    <s v="1990112"/>
    <s v="254727928173"/>
    <s v="254727928173"/>
    <s v=""/>
    <s v="254724668574"/>
    <n v="36.987718999999998"/>
    <n v="-0.78082600000000002"/>
    <s v="Murang'a"/>
    <s v="Kigumo"/>
    <s v="Kingumo"/>
    <s v="Kelela"/>
    <x v="2"/>
    <s v="Francis Kamande"/>
    <s v=""/>
    <s v=""/>
    <s v="Informal Business"/>
    <s v="KENBIM"/>
    <s v="Masonry"/>
    <s v="07/12/2020"/>
  </r>
  <r>
    <s v="VPA6"/>
    <x v="2193"/>
    <x v="2"/>
    <s v="Institutional Plant"/>
    <s v="8th March,2020"/>
    <d v="2020-03-08T00:00:00"/>
    <s v="8th December,2020"/>
    <d v="2020-12-08T00:00:00"/>
    <s v="Church Mrughuwa Catholic"/>
    <s v="Male"/>
    <s v="29501988"/>
    <s v="254743873827"/>
    <s v="254743873827"/>
    <s v=""/>
    <s v=""/>
    <n v="38.299452000000002"/>
    <n v="-3.4341979999999999"/>
    <s v="Taita/Taveta"/>
    <s v="Mwatate"/>
    <s v="Mwatate"/>
    <s v="Mrughuwa"/>
    <x v="2"/>
    <s v="Patrick Zinghani"/>
    <s v="Patrick zighani"/>
    <s v=""/>
    <s v="Informal Business"/>
    <s v="KENBIM"/>
    <s v="Masonry"/>
    <s v="08/12/2020"/>
  </r>
  <r>
    <s v="VPA6"/>
    <x v="2194"/>
    <x v="1"/>
    <s v=""/>
    <s v="15th December,2017"/>
    <d v="2017-12-15T00:00:00"/>
    <s v="8th August,2020"/>
    <d v="2020-08-08T00:00:00"/>
    <s v="Korir Julius Kipronoh"/>
    <s v="Male"/>
    <s v="20630652"/>
    <s v="723013817"/>
    <s v="254723013817"/>
    <s v=""/>
    <s v=""/>
    <n v="35.449387000000002"/>
    <n v="-0.79191500000000004"/>
    <s v="Bomet"/>
    <s v="Bomet East"/>
    <s v="Teget"/>
    <s v="Choronok"/>
    <x v="6"/>
    <s v="Samwel Teres"/>
    <s v="Samwel Teres"/>
    <s v=""/>
    <s v="Informal Business"/>
    <s v="MKD"/>
    <s v="Masonry"/>
    <s v="08/12/2020"/>
  </r>
  <r>
    <s v="VPA6"/>
    <x v="2195"/>
    <x v="0"/>
    <s v="Non Compliant"/>
    <s v="6th November,2018"/>
    <d v="2018-11-06T00:00:00"/>
    <s v="28th February,2020"/>
    <d v="2020-02-28T00:00:00"/>
    <s v="Recho Chepkwony Chelangat"/>
    <s v="Female"/>
    <s v="30823417"/>
    <s v="254726882223"/>
    <s v="254726882223"/>
    <s v=""/>
    <s v=""/>
    <n v="35.403247999999998"/>
    <n v="-0.10596999999999999"/>
    <s v="Kericho"/>
    <s v="Kipkelion West"/>
    <s v="Kipteris"/>
    <s v="Ndubusat"/>
    <x v="7"/>
    <s v="Robert Birgen"/>
    <s v="null"/>
    <s v=""/>
    <s v="Informal Business"/>
    <s v="MKD"/>
    <s v="Masonry"/>
    <s v="10/12/2020"/>
  </r>
  <r>
    <s v="VPA6"/>
    <x v="2196"/>
    <x v="1"/>
    <s v=""/>
    <s v="7th June,2019"/>
    <d v="2019-06-07T00:00:00"/>
    <s v="25th March,2020"/>
    <d v="2020-03-25T00:00:00"/>
    <s v="Ruth Koskei Chepngetich"/>
    <s v="Female"/>
    <s v="3867335"/>
    <s v="254718843716"/>
    <s v="254718843716"/>
    <s v=""/>
    <s v=""/>
    <n v="35.404902"/>
    <n v="-0.104032"/>
    <s v="Kericho"/>
    <s v="Kipkelion West"/>
    <s v="Kipteris"/>
    <s v="Ndubusat"/>
    <x v="7"/>
    <s v="Geoffrey  Chumba"/>
    <s v="null"/>
    <s v=""/>
    <s v="Informal Business"/>
    <s v="MKD"/>
    <s v="Masonry"/>
    <s v="10/12/2020"/>
  </r>
  <r>
    <s v="VPA6"/>
    <x v="2197"/>
    <x v="1"/>
    <s v=""/>
    <s v="22nd September,2020"/>
    <d v="2020-09-22T00:00:00"/>
    <s v="15th October,2020"/>
    <d v="2020-10-15T00:00:00"/>
    <s v="Yator Janeth"/>
    <s v="Female"/>
    <s v="1367054"/>
    <s v="254713704241"/>
    <s v="254713704241"/>
    <s v=""/>
    <s v=""/>
    <n v="35.179783"/>
    <n v="0.31050499999999998"/>
    <s v="Nandi"/>
    <s v="Mosop"/>
    <s v="Mutwot"/>
    <s v="Kambi fire"/>
    <x v="3"/>
    <s v="Kelvin Kimutai"/>
    <s v="Isaac sang"/>
    <s v=""/>
    <s v="Informal Business"/>
    <s v="MKD"/>
    <s v="Masonry"/>
    <s v="10/12/2020"/>
  </r>
  <r>
    <s v="VPA6"/>
    <x v="2198"/>
    <x v="1"/>
    <s v=""/>
    <s v="25th October,2020"/>
    <d v="2020-10-25T00:00:00"/>
    <s v="9th December,2020"/>
    <d v="2020-12-09T00:00:00"/>
    <s v="Aggrey Luther Opele"/>
    <s v="Male"/>
    <s v="14552177"/>
    <s v="254721799287"/>
    <s v="254721799287"/>
    <s v=""/>
    <s v="254723707243"/>
    <n v="34.887650000000001"/>
    <n v="0.412657"/>
    <s v="Kakamega"/>
    <s v="Kakamega North"/>
    <s v="Lwanda"/>
    <s v="Nguvuli"/>
    <x v="2"/>
    <s v="Gillet Lihanda"/>
    <s v="Gillet Lihanda"/>
    <s v=""/>
    <s v="Informal Business"/>
    <s v="MKD"/>
    <s v="Masonry"/>
    <s v="11/12/2020"/>
  </r>
  <r>
    <s v="VPA6"/>
    <x v="2199"/>
    <x v="1"/>
    <s v=""/>
    <s v="12th July,2019"/>
    <d v="2019-07-12T00:00:00"/>
    <s v="5th December,2020"/>
    <d v="2020-12-05T00:00:00"/>
    <s v="Rotich Nancy Chelangat"/>
    <s v="Female"/>
    <s v="15103374"/>
    <s v="254706289068"/>
    <s v="254706289068"/>
    <s v=""/>
    <s v=""/>
    <n v="35.389699"/>
    <n v="-0.11649"/>
    <s v="Kericho"/>
    <s v="Kipkelion West"/>
    <s v="Kipteris"/>
    <s v="Kaptuiya"/>
    <x v="7"/>
    <s v="Geoffrey  Chumba"/>
    <s v="Chumba"/>
    <s v=""/>
    <s v="Informal Business"/>
    <s v="MKD"/>
    <s v="Masonry"/>
    <s v="11/12/2020"/>
  </r>
  <r>
    <s v="VPA6"/>
    <x v="2200"/>
    <x v="1"/>
    <s v=""/>
    <s v="7th January,2019"/>
    <d v="2019-01-07T00:00:00"/>
    <s v="5th December,2020"/>
    <d v="2020-12-05T00:00:00"/>
    <s v="Mutai Jane Chepkemoi"/>
    <s v="Female"/>
    <s v="6013855"/>
    <s v="254710197643"/>
    <s v="254710197643"/>
    <s v=""/>
    <s v=""/>
    <n v="35.402940000000001"/>
    <n v="-0.103112"/>
    <s v="Kericho"/>
    <s v="Kipkelion West"/>
    <s v="Kipteris"/>
    <s v="Ndubusat"/>
    <x v="7"/>
    <s v="Benjamin Cheruiyot"/>
    <s v=""/>
    <s v=""/>
    <s v="Informal Business"/>
    <s v="MKD"/>
    <s v="Masonry"/>
    <s v="11/12/2020"/>
  </r>
  <r>
    <s v="VPA6"/>
    <x v="2201"/>
    <x v="0"/>
    <s v="Non Compliant"/>
    <s v="4th November,2020"/>
    <d v="2020-11-04T00:00:00"/>
    <s v="11th December,2020"/>
    <d v="2020-12-11T00:00:00"/>
    <s v="Koech Benard Kipngeno"/>
    <s v="Male"/>
    <s v="22573828"/>
    <s v="254720936085"/>
    <s v="254720936085"/>
    <s v=""/>
    <s v="254729259194"/>
    <n v="35.262340000000002"/>
    <n v="-0.36363000000000001"/>
    <s v="Kericho"/>
    <s v="Ainamoi"/>
    <s v="Kipchebon"/>
    <s v="Motobo"/>
    <x v="1"/>
    <s v="Philip Kiget"/>
    <s v="Philip kiget"/>
    <s v=""/>
    <s v="Informal Business"/>
    <s v="KENBIM"/>
    <s v="Masonry"/>
    <s v="11/12/2020"/>
  </r>
  <r>
    <s v="VPA6"/>
    <x v="2202"/>
    <x v="1"/>
    <s v=""/>
    <s v="1st October,2020"/>
    <d v="2020-10-01T00:00:00"/>
    <s v="10th November,2020"/>
    <d v="2020-11-10T00:00:00"/>
    <s v="Kotut Magdaleine"/>
    <s v="Female"/>
    <s v="20247855"/>
    <s v="254721336399"/>
    <s v="254721336399"/>
    <s v=""/>
    <s v="254799015311"/>
    <n v="35.918326999999998"/>
    <n v="-9.5570000000000002E-2"/>
    <s v="Nakuru"/>
    <s v="Rongai"/>
    <s v="Kampi ya Moto"/>
    <s v="Mahinga"/>
    <x v="0"/>
    <s v="Simon Kabucho"/>
    <s v="Simon Kabucho"/>
    <s v=""/>
    <s v="Informal Business"/>
    <s v="MKD"/>
    <s v="Masonry"/>
    <s v="14/12/2020"/>
  </r>
  <r>
    <s v="VPA6"/>
    <x v="2203"/>
    <x v="0"/>
    <s v="Grievance"/>
    <s v="18th November,2020"/>
    <d v="2020-11-18T00:00:00"/>
    <s v="3rd December,2020"/>
    <d v="2020-12-03T00:00:00"/>
    <s v="Kigera Michael"/>
    <s v="Male"/>
    <s v="4928245"/>
    <s v="254720824825"/>
    <s v="254720824825"/>
    <s v=""/>
    <s v="254717419563"/>
    <n v="36.701009999999997"/>
    <n v="-1.0767720000000001"/>
    <s v="Kiambu"/>
    <s v="Kiambaa"/>
    <s v="Githiga"/>
    <s v="Gitiha"/>
    <x v="0"/>
    <s v="Fredrick Gatungu Kago"/>
    <s v=""/>
    <s v=""/>
    <s v="Informal Business"/>
    <s v="MKD"/>
    <s v="Masonry"/>
    <s v="15/12/2020"/>
  </r>
  <r>
    <s v="VPA6"/>
    <x v="2204"/>
    <x v="2"/>
    <s v="Institutional Plant"/>
    <s v="25th April,2020"/>
    <d v="2020-04-25T00:00:00"/>
    <s v="26th May,2020"/>
    <d v="2020-05-26T00:00:00"/>
    <s v="Yarumal Missionaries"/>
    <s v="Male"/>
    <s v="99999"/>
    <s v="254752624592"/>
    <s v="2547059033391"/>
    <s v=""/>
    <s v="254752624592"/>
    <n v="36.720264999999998"/>
    <n v="-1.426812"/>
    <s v="Kajiado"/>
    <s v="Kajiado North"/>
    <s v="Rimpa"/>
    <s v="Rimpa"/>
    <x v="1"/>
    <s v="Kensam Constructor"/>
    <s v=""/>
    <s v=""/>
    <s v="Informal Business"/>
    <s v="AKUT"/>
    <s v="Masonry"/>
    <s v="15/12/2020"/>
  </r>
  <r>
    <s v="VPA6"/>
    <x v="2205"/>
    <x v="1"/>
    <s v=""/>
    <s v="1st August,2020"/>
    <d v="2020-08-01T00:00:00"/>
    <s v="26th August,2020"/>
    <d v="2020-08-26T00:00:00"/>
    <s v="Mathenge Eunice"/>
    <s v="Female"/>
    <s v="99999"/>
    <s v="254721989700"/>
    <s v="254721989700"/>
    <s v=""/>
    <s v=""/>
    <n v="36.678012000000003"/>
    <n v="-1.429187"/>
    <s v="Kajiado"/>
    <s v="Kajiado North"/>
    <s v="Kiserian"/>
    <s v="Kiserian"/>
    <x v="1"/>
    <s v="Kensam Constructor"/>
    <s v="null"/>
    <s v=""/>
    <s v="Informal Business"/>
    <s v="KENBIM"/>
    <s v="Masonry"/>
    <s v="15/12/2020"/>
  </r>
  <r>
    <s v="VPA6"/>
    <x v="2206"/>
    <x v="0"/>
    <s v="Non Compliant"/>
    <s v="29th November,2020"/>
    <d v="2020-11-29T00:00:00"/>
    <s v="30th December,2020"/>
    <d v="2020-12-30T00:00:00"/>
    <s v="Nyambura Kagonye Lucy"/>
    <s v="Female"/>
    <s v="13219820"/>
    <s v="725508285"/>
    <s v="254725508285"/>
    <s v=""/>
    <s v="254722381149"/>
    <n v="36.939048"/>
    <n v="-1.0435399999999999"/>
    <s v="Kiambu"/>
    <s v="Gatundu South"/>
    <s v="Genda"/>
    <s v="Kimuyu"/>
    <x v="1"/>
    <s v="Maurice Kinuthia Wangui"/>
    <s v="Maurice kinuthia"/>
    <s v=""/>
    <s v="Informal Business"/>
    <s v="KENBIM"/>
    <s v="Masonry"/>
    <s v="30/12/2020"/>
  </r>
  <r>
    <s v="VPA6"/>
    <x v="2207"/>
    <x v="1"/>
    <s v=""/>
    <s v="10th December,2020"/>
    <d v="2020-12-10T00:00:00"/>
    <s v="30th December,2020"/>
    <d v="2020-12-30T00:00:00"/>
    <s v="Nyambura Njoroge Fidelis"/>
    <s v="Female"/>
    <s v="6258799"/>
    <s v="724473008"/>
    <s v="254724473008"/>
    <s v=""/>
    <s v=""/>
    <n v="36.907741999999999"/>
    <n v="-1.0295700000000001"/>
    <s v="Kiambu"/>
    <s v="Gatundu South"/>
    <s v="Gatundu"/>
    <s v="Ishaweri"/>
    <x v="0"/>
    <s v="Maurice Kinuthia Wangui"/>
    <s v="Maurice kinuthia"/>
    <s v=""/>
    <s v="Informal Business"/>
    <s v="KENBIM"/>
    <s v="Masonry"/>
    <s v="30/12/2020"/>
  </r>
  <r>
    <s v="VPA6"/>
    <x v="2208"/>
    <x v="1"/>
    <s v=""/>
    <s v="5th October,2020"/>
    <d v="2020-10-05T00:00:00"/>
    <s v="10th November,2020"/>
    <d v="2020-11-10T00:00:00"/>
    <s v="Natiri Mark Wanyonyi"/>
    <s v="Male"/>
    <s v="99999"/>
    <s v="254727989155"/>
    <s v="254727989155"/>
    <s v=""/>
    <s v="254736650840"/>
    <n v="37.146720999999999"/>
    <n v="-0.71294400000000002"/>
    <s v="Murang'a"/>
    <s v="Kiharu"/>
    <s v="Muranga"/>
    <s v="County commissioners"/>
    <x v="1"/>
    <s v="Francis Kamande"/>
    <s v="Francis kamande"/>
    <s v=""/>
    <s v="Informal Business"/>
    <s v="KENBIM"/>
    <s v="Masonry"/>
    <s v="08/01/2021"/>
  </r>
  <r>
    <s v="VPA6"/>
    <x v="2209"/>
    <x v="1"/>
    <s v=""/>
    <s v="19th December,2020"/>
    <d v="2020-12-19T00:00:00"/>
    <s v="2nd January,2021"/>
    <d v="2021-01-02T00:00:00"/>
    <s v="Kimani Ruth Nyamwathi"/>
    <s v="Female"/>
    <s v="7240710"/>
    <s v="254790613173"/>
    <s v="254790613173"/>
    <s v=""/>
    <s v="254733389487"/>
    <n v="36.917515000000002"/>
    <n v="-1.0002819999999999"/>
    <s v="Kiambu"/>
    <s v="Gatundu South"/>
    <s v="Ituru"/>
    <s v="Gathiaka"/>
    <x v="2"/>
    <s v="Joseph Muchirira Mugo"/>
    <s v=""/>
    <s v=""/>
    <s v="Informal Business"/>
    <s v="KENBIM"/>
    <s v="Masonry"/>
    <s v="11/01/2021"/>
  </r>
  <r>
    <s v="VPA6"/>
    <x v="2210"/>
    <x v="0"/>
    <s v="Grievance"/>
    <s v="30th April,2020"/>
    <d v="2020-04-30T00:00:00"/>
    <s v="23rd November,2020"/>
    <d v="2020-11-23T00:00:00"/>
    <s v="Kihara Wilfred Mwenda"/>
    <s v="Male"/>
    <s v="13355541"/>
    <s v="254738152739"/>
    <s v="254738152739"/>
    <s v=""/>
    <s v="254700787462"/>
    <n v="36.959752000000002"/>
    <n v="-1.206698"/>
    <s v="Kiambu"/>
    <s v="Ruiru"/>
    <s v="Githurai"/>
    <s v="Kizito"/>
    <x v="2"/>
    <s v="Joseph Muchirira Mugo"/>
    <s v=""/>
    <s v=""/>
    <s v="Informal Business"/>
    <s v="MKD"/>
    <s v="Masonry"/>
    <s v="11/01/2021"/>
  </r>
  <r>
    <s v="VPA6"/>
    <x v="2211"/>
    <x v="0"/>
    <s v="Under Verification"/>
    <s v="18th November,2020"/>
    <d v="2020-11-18T00:00:00"/>
    <s v="10th January,2021"/>
    <d v="2021-01-10T00:00:00"/>
    <s v="Rono Emmily"/>
    <s v="Female"/>
    <s v="20628108"/>
    <s v="712509663"/>
    <s v="254712509663"/>
    <s v=""/>
    <s v="254723458647"/>
    <n v="35.291179999999997"/>
    <n v="7.3660000000000003E-2"/>
    <s v="Nandi"/>
    <s v="Tinderet"/>
    <s v="Kabirer"/>
    <s v="Setek"/>
    <x v="7"/>
    <s v="Gimosong Enterprise Ltd"/>
    <s v="John Bett"/>
    <s v=""/>
    <s v="Informal Business"/>
    <s v="MKD"/>
    <s v="Masonry"/>
    <s v="11/01/2021"/>
  </r>
  <r>
    <s v="VPA6"/>
    <x v="2212"/>
    <x v="1"/>
    <s v=""/>
    <s v="15th November,2020"/>
    <d v="2020-11-15T00:00:00"/>
    <s v="26th December,2020"/>
    <d v="2020-12-26T00:00:00"/>
    <s v="Kirui Daudi"/>
    <s v="Male"/>
    <s v="24456280"/>
    <s v="254723569334"/>
    <s v="254723569334"/>
    <s v=""/>
    <s v=""/>
    <n v="35.367772000000002"/>
    <n v="-0.65855600000000003"/>
    <s v="Bomet"/>
    <s v="Bomet Central"/>
    <s v="Ndarawetta"/>
    <s v="Mogoiywet"/>
    <x v="0"/>
    <s v="Patrick Kipronoh Mutai"/>
    <s v="Mutai Patrick"/>
    <s v=""/>
    <s v="Informal Business"/>
    <s v="MKD"/>
    <s v="Masonry"/>
    <s v="12/01/2021"/>
  </r>
  <r>
    <s v="VPA6"/>
    <x v="2213"/>
    <x v="1"/>
    <s v=""/>
    <s v="7th December,2020"/>
    <d v="2020-12-07T00:00:00"/>
    <s v="17th January,2021"/>
    <d v="2021-01-17T00:00:00"/>
    <s v="Irungu Damaris"/>
    <s v="Male"/>
    <s v="1277527"/>
    <s v="254720414526"/>
    <s v="254720414526"/>
    <s v=""/>
    <s v="254722558861"/>
    <n v="36.127780999999999"/>
    <n v="-0.29708600000000002"/>
    <s v="Nakuru"/>
    <s v="Nakuru Town"/>
    <s v="Free Area"/>
    <s v="Shiners girls"/>
    <x v="0"/>
    <s v="Anthony Ndungu Kamau"/>
    <s v="Anthony Ndungu"/>
    <s v=""/>
    <s v="Informal Business"/>
    <s v="MKD"/>
    <s v="Masonry"/>
    <s v="19/01/2021"/>
  </r>
  <r>
    <s v="VPA6"/>
    <x v="2214"/>
    <x v="1"/>
    <s v=""/>
    <s v="20th November,2020"/>
    <d v="2020-11-20T00:00:00"/>
    <s v="11th January,2021"/>
    <d v="2021-01-11T00:00:00"/>
    <s v="Mwangi Kamau Boniface"/>
    <s v="Male"/>
    <s v="5712072"/>
    <s v="254720125156"/>
    <s v="254720125156"/>
    <s v=""/>
    <s v=""/>
    <n v="36.254800000000003"/>
    <n v="-0.42927999999999999"/>
    <s v="Nakuru"/>
    <s v="Gilgil"/>
    <s v="Elmentaita"/>
    <s v="Elementata center"/>
    <x v="3"/>
    <s v="Anthony Ndungu Kamau"/>
    <s v="Anthony Ndungu"/>
    <s v=""/>
    <s v="Informal Business"/>
    <s v="MKD"/>
    <s v="Masonry"/>
    <s v="19/01/2021"/>
  </r>
  <r>
    <s v="VPA6"/>
    <x v="2215"/>
    <x v="1"/>
    <s v=""/>
    <s v="1st October,2020"/>
    <d v="2020-10-01T00:00:00"/>
    <s v="1st November,2020"/>
    <d v="2020-11-01T00:00:00"/>
    <s v="Gichohi Mwaniki Simon"/>
    <s v="Male"/>
    <s v="0756897"/>
    <s v="254729403638"/>
    <s v="254729403638"/>
    <s v=""/>
    <s v="254734764110"/>
    <n v="37.199824999999997"/>
    <n v="-0.46109899999999998"/>
    <s v="Kirinyaga"/>
    <s v="Kerugoya/Kutus"/>
    <s v="Mwirua"/>
    <s v="Ndiriti"/>
    <x v="0"/>
    <s v="Eric Muthii Mugo"/>
    <s v="Eric mugo"/>
    <s v=""/>
    <s v="Informal Business"/>
    <s v="KENBIM"/>
    <s v="Masonry"/>
    <s v="20/01/2021"/>
  </r>
  <r>
    <s v="VPA6"/>
    <x v="2216"/>
    <x v="1"/>
    <s v=""/>
    <s v="2nd January,2021"/>
    <d v="2021-01-02T00:00:00"/>
    <s v="16th January,2021"/>
    <d v="2021-01-16T00:00:00"/>
    <s v="Nganga Thomas Thuku"/>
    <s v="Male"/>
    <s v="99999"/>
    <s v="254721352339"/>
    <s v="254721352339"/>
    <s v=""/>
    <s v=""/>
    <n v="36.833823000000002"/>
    <n v="-1.0364329999999999"/>
    <s v="Kiambu"/>
    <s v="Githunguri"/>
    <s v="Komothai"/>
    <s v="Kigumo"/>
    <x v="0"/>
    <s v="Fredrick Gatungu Kago"/>
    <s v=""/>
    <s v=""/>
    <s v="Informal Business"/>
    <s v="MKD"/>
    <s v="Masonry"/>
    <s v="23/01/2021"/>
  </r>
  <r>
    <s v="VPA6"/>
    <x v="2217"/>
    <x v="1"/>
    <s v=""/>
    <s v="1st November,2020"/>
    <d v="2020-11-01T00:00:00"/>
    <s v="1st January,2021"/>
    <d v="2021-01-01T00:00:00"/>
    <s v="Njiru Joseph Muchira"/>
    <s v="Male"/>
    <s v="5774357"/>
    <s v="254721688164"/>
    <s v="254721688164"/>
    <s v=""/>
    <s v="254729823131"/>
    <n v="37.285632999999997"/>
    <n v="-0.477738"/>
    <s v="Kirinyaga"/>
    <s v="Kerugoya/Kutus"/>
    <s v="Kerugoya ward"/>
    <s v="Kiandieri"/>
    <x v="2"/>
    <s v="Eric Muthii Mugo"/>
    <s v="Eric muthii mugi"/>
    <s v=""/>
    <s v="Informal Business"/>
    <s v="MKD"/>
    <s v="Masonry"/>
    <s v="23/01/2021"/>
  </r>
  <r>
    <s v="VPA6"/>
    <x v="2218"/>
    <x v="0"/>
    <s v="Grievance"/>
    <s v="10th December,2020"/>
    <d v="2020-12-10T00:00:00"/>
    <s v="28th December,2020"/>
    <d v="2020-12-28T00:00:00"/>
    <s v="Ntimbuka Kiambi Jennifer"/>
    <s v="Female"/>
    <s v="3159552"/>
    <s v="254721716482"/>
    <s v="254721716482"/>
    <s v=""/>
    <s v="254722776195"/>
    <n v="37.577886999999997"/>
    <n v="-7.7096999999999999E-2"/>
    <s v="Meru"/>
    <s v="Imenti South"/>
    <s v="Chure"/>
    <s v="Kiamukuro"/>
    <x v="0"/>
    <s v="Erick Munene Gitonga"/>
    <s v="Phineas Mawira"/>
    <s v=""/>
    <s v="Informal Business"/>
    <s v="MKD"/>
    <s v="Masonry"/>
    <s v="26/01/2021"/>
  </r>
  <r>
    <s v="VPA6"/>
    <x v="2219"/>
    <x v="1"/>
    <s v=""/>
    <s v="12th August,2020"/>
    <d v="2020-08-12T00:00:00"/>
    <s v="8th October,2020"/>
    <d v="2020-10-08T00:00:00"/>
    <s v="Mbugua Fredrick"/>
    <s v="Male"/>
    <s v="114462686"/>
    <s v="254725961910"/>
    <s v="254725961910"/>
    <s v=""/>
    <s v="254716531606"/>
    <n v="36.598148000000002"/>
    <n v="-1.1252489999999999"/>
    <s v="Kiambu"/>
    <s v="Limuru"/>
    <s v="Ndeiya"/>
    <s v="Tiekunu"/>
    <x v="3"/>
    <s v="Simon Kabucho"/>
    <s v=""/>
    <s v=""/>
    <s v="Informal Business"/>
    <s v="MKD"/>
    <s v="Masonry"/>
    <s v="26/01/2021"/>
  </r>
  <r>
    <s v="VPA6"/>
    <x v="2220"/>
    <x v="1"/>
    <s v=""/>
    <s v="8th July,2020"/>
    <d v="2020-07-08T00:00:00"/>
    <s v="18th September,2020"/>
    <d v="2020-09-18T00:00:00"/>
    <s v="Kimotho Joseph Mbaya"/>
    <s v="Male"/>
    <s v="5209818"/>
    <s v="254714427244"/>
    <s v="254714427244"/>
    <s v=""/>
    <s v="254704180535"/>
    <n v="36.586416999999997"/>
    <n v="-1.1005240000000001"/>
    <s v="Kiambu"/>
    <s v="Limuru"/>
    <s v="Ndeiya"/>
    <s v="Kamunoru"/>
    <x v="3"/>
    <s v="Simon Kabucho"/>
    <s v=""/>
    <s v=""/>
    <s v="Informal Business"/>
    <s v="MKD"/>
    <s v="Masonry"/>
    <s v="26/01/2021"/>
  </r>
  <r>
    <s v="VPA6"/>
    <x v="2221"/>
    <x v="1"/>
    <s v=""/>
    <s v="3rd November,2020"/>
    <d v="2020-11-03T00:00:00"/>
    <s v="5th January,2021"/>
    <d v="2021-01-05T00:00:00"/>
    <s v="Nyanjui Walter"/>
    <s v="Male"/>
    <s v="21526774"/>
    <s v="254729217014"/>
    <s v="254729217014"/>
    <s v=""/>
    <s v="254727784449"/>
    <n v="36.134452000000003"/>
    <n v="-0.21298500000000001"/>
    <s v="Nakuru"/>
    <s v="Bahati"/>
    <s v="Bahati"/>
    <s v="Maili Saba"/>
    <x v="2"/>
    <s v="Simon Kabucho"/>
    <s v="Simon kabuch"/>
    <s v=""/>
    <s v="Informal Business"/>
    <s v="MKD"/>
    <s v="Masonry"/>
    <s v="27/01/2021"/>
  </r>
  <r>
    <s v="VPA6"/>
    <x v="2222"/>
    <x v="0"/>
    <s v="Non Compliant"/>
    <s v="12th December,2020"/>
    <d v="2020-12-12T00:00:00"/>
    <s v="3rd January,2021"/>
    <d v="2021-01-03T00:00:00"/>
    <s v="Murimi Lucy Nyambura"/>
    <s v="Female"/>
    <s v="27054693"/>
    <s v="254719677845"/>
    <s v="254719677845"/>
    <s v=""/>
    <s v="254111810417"/>
    <n v="36.371195"/>
    <n v="-0.115188"/>
    <s v="Nakuru"/>
    <s v="Subukia"/>
    <s v="Kilima Ngai"/>
    <s v="Kariko"/>
    <x v="2"/>
    <s v="Simon Kabucho"/>
    <s v="Simon kabucho"/>
    <s v=""/>
    <s v="Informal Business"/>
    <s v="MKD"/>
    <s v="Masonry"/>
    <s v="27/01/2021"/>
  </r>
  <r>
    <s v="VPA6"/>
    <x v="2223"/>
    <x v="1"/>
    <s v=""/>
    <s v="2nd December,2020"/>
    <d v="2020-12-02T00:00:00"/>
    <s v="15th December,2020"/>
    <d v="2020-12-15T00:00:00"/>
    <s v="Mutugi Murungi Lawrence"/>
    <s v="Male"/>
    <s v="22827527"/>
    <s v="254726277546"/>
    <s v="254726277546"/>
    <s v=""/>
    <s v="254723509708"/>
    <n v="37.606057999999997"/>
    <n v="-8.2900000000000001E-2"/>
    <s v="Meru"/>
    <s v="Imenti South"/>
    <s v="Chure"/>
    <s v="Kiamutuja"/>
    <x v="2"/>
    <s v="Erick Munene Gitonga"/>
    <s v="Phineas Mawira"/>
    <s v=""/>
    <s v="Informal Business"/>
    <s v="MKD"/>
    <s v="Masonry"/>
    <s v="27/01/2021"/>
  </r>
  <r>
    <s v="VPA6"/>
    <x v="2224"/>
    <x v="1"/>
    <s v=""/>
    <s v="11th November,2020"/>
    <d v="2020-11-11T00:00:00"/>
    <s v="11th December,2020"/>
    <d v="2020-12-11T00:00:00"/>
    <s v="Mumbi Veronica"/>
    <s v="Female"/>
    <s v="99999"/>
    <s v="254723006294"/>
    <s v="254723006294"/>
    <s v=""/>
    <s v="254100151380"/>
    <n v="36.727105000000002"/>
    <n v="-1.4593430000000001"/>
    <s v="Kajiado"/>
    <s v="Kajiado North"/>
    <s v="Kiserian"/>
    <s v="St.Martin"/>
    <x v="0"/>
    <s v="Jackson Muia Mutiso"/>
    <s v=""/>
    <s v=""/>
    <s v="Informal Business"/>
    <s v="MKD"/>
    <s v="Masonry"/>
    <s v="28/01/2021"/>
  </r>
  <r>
    <s v="VPA6"/>
    <x v="2225"/>
    <x v="1"/>
    <s v=""/>
    <s v="25th October,2020"/>
    <d v="2020-10-25T00:00:00"/>
    <s v="25th November,2020"/>
    <d v="2020-11-25T00:00:00"/>
    <s v="Magutu Gerald"/>
    <s v="Male"/>
    <s v="99999"/>
    <s v="254722746957"/>
    <s v="254722746957"/>
    <s v=""/>
    <s v="254717842517"/>
    <n v="36.666400000000003"/>
    <n v="-1.4844619999999999"/>
    <s v="Kajiado"/>
    <s v="Kajiado North"/>
    <s v="Kiserian"/>
    <s v="Geticha Firm"/>
    <x v="1"/>
    <s v="Nilelynk Innovators"/>
    <s v=""/>
    <s v=""/>
    <s v="Informal Business"/>
    <s v="MKD"/>
    <s v="Masonry"/>
    <s v="28/01/2021"/>
  </r>
  <r>
    <s v="VPA6"/>
    <x v="2226"/>
    <x v="0"/>
    <s v="Non Compliant"/>
    <s v="20th November,2020"/>
    <d v="2020-11-20T00:00:00"/>
    <s v="29th January,2021"/>
    <d v="2021-01-29T00:00:00"/>
    <s v="Rotich Philip"/>
    <s v="Male"/>
    <s v="13034017"/>
    <s v="72380968"/>
    <s v="254723809680"/>
    <s v=""/>
    <s v="254726840706"/>
    <n v="35.554527999999998"/>
    <n v="-0.423267"/>
    <s v="Nakuru"/>
    <s v="Kuresoi"/>
    <s v="Chemaner"/>
    <s v="Banana/ngairubi"/>
    <x v="2"/>
    <s v="Simon Kabucho"/>
    <s v="Simon  kabucho"/>
    <s v=""/>
    <s v="Informal Business"/>
    <s v="MKD"/>
    <s v="Masonry"/>
    <s v="30/01/2021"/>
  </r>
  <r>
    <s v="VPA6"/>
    <x v="2227"/>
    <x v="0"/>
    <s v="Non Compliant"/>
    <s v="28th December,2020"/>
    <d v="2020-12-28T00:00:00"/>
    <s v="30th January,2021"/>
    <d v="2021-01-30T00:00:00"/>
    <s v="Kimotho Mututho Kahuni"/>
    <s v="Male"/>
    <s v="11114850"/>
    <s v="723913528"/>
    <s v="254723913528"/>
    <s v=""/>
    <s v="254721116431"/>
    <n v="36.006109000000002"/>
    <n v="-0.26947199999999999"/>
    <s v="Nakuru"/>
    <s v="Rongai"/>
    <s v="Olive lnn"/>
    <s v="Mecy njeri"/>
    <x v="0"/>
    <s v="Simon Kabucho"/>
    <s v="Simon kabucho"/>
    <s v=""/>
    <s v="Informal Business"/>
    <s v="MKD"/>
    <s v="Masonry"/>
    <s v="30/01/2021"/>
  </r>
  <r>
    <s v="VPA6"/>
    <x v="2228"/>
    <x v="1"/>
    <s v=""/>
    <s v="17th November,2019"/>
    <d v="2019-11-17T00:00:00"/>
    <s v="5th December,2020"/>
    <d v="2020-12-05T00:00:00"/>
    <s v="Alice Too Chepkoech"/>
    <s v="Female"/>
    <s v="7626556"/>
    <s v="254707529105"/>
    <s v="254707529105"/>
    <s v=""/>
    <s v=""/>
    <n v="35.383988000000002"/>
    <n v="-0.109039"/>
    <s v="Kericho"/>
    <s v="Kipkelion West"/>
    <s v="Kipteris"/>
    <s v="Kapkoros"/>
    <x v="7"/>
    <s v="Geoffrey Ngeno"/>
    <s v=""/>
    <s v=""/>
    <s v="Informal Business"/>
    <s v="MKD"/>
    <s v="Masonry"/>
    <s v="01/02/2021"/>
  </r>
  <r>
    <s v="VPA6"/>
    <x v="2229"/>
    <x v="1"/>
    <s v=""/>
    <s v="23rd January,2019"/>
    <d v="2019-01-23T00:00:00"/>
    <s v="18th August,2020"/>
    <d v="2020-08-18T00:00:00"/>
    <s v="Barno Annah Chelangat"/>
    <s v="Female"/>
    <s v="20070703"/>
    <s v="254705270338"/>
    <s v="254705270338"/>
    <s v=""/>
    <s v=""/>
    <n v="35.391530000000003"/>
    <n v="-0.11539199999999999"/>
    <s v="Kericho"/>
    <s v="Kipkelion West"/>
    <s v="Kipteris"/>
    <s v="Kaptuiya"/>
    <x v="7"/>
    <s v="Wesley Kipyegon"/>
    <s v=""/>
    <s v=""/>
    <s v="Informal Business"/>
    <s v="MKD"/>
    <s v="Masonry"/>
    <s v="01/02/2021"/>
  </r>
  <r>
    <s v="VPA6"/>
    <x v="2230"/>
    <x v="1"/>
    <s v=""/>
    <s v="18th January,2021"/>
    <d v="2021-01-18T00:00:00"/>
    <s v="12th February,2021"/>
    <d v="2021-02-12T00:00:00"/>
    <s v="Kipyego Ann"/>
    <s v="Female"/>
    <s v="1250156"/>
    <s v="254746840416"/>
    <s v="254746840416"/>
    <s v=""/>
    <s v="254715541342"/>
    <n v="35.156143999999998"/>
    <n v="0.28767700000000002"/>
    <s v="Nandi"/>
    <s v="Mosop"/>
    <s v="Kosirai"/>
    <s v="Kipsasuron"/>
    <x v="2"/>
    <s v="Gimosong Enterprise Ltd"/>
    <s v="John Bett"/>
    <s v=""/>
    <s v="Informal Business"/>
    <s v="MKD"/>
    <s v="Masonry"/>
    <s v="15/02/2021"/>
  </r>
  <r>
    <s v="VPA6"/>
    <x v="2231"/>
    <x v="1"/>
    <s v=""/>
    <s v="19th February,2021"/>
    <d v="2021-02-19T00:00:00"/>
    <s v="19th February,2021"/>
    <d v="2021-02-19T00:00:00"/>
    <s v="Somba Thomas"/>
    <s v="Male"/>
    <s v="11646097"/>
    <s v="254722892436"/>
    <s v="254722892436"/>
    <s v=""/>
    <s v="254729463881"/>
    <n v="37.320391999999998"/>
    <n v="-1.462083"/>
    <s v="Machakos"/>
    <s v="Kathiani"/>
    <s v="Kaewa"/>
    <s v="Nzaikoni"/>
    <x v="0"/>
    <s v="Joram Gathogo Mutahi"/>
    <s v="Joram mutahi"/>
    <s v=""/>
    <s v="Informal Business"/>
    <s v="KENBIM"/>
    <s v="Masonry"/>
    <s v="19/02/2021"/>
  </r>
  <r>
    <s v="VPA6"/>
    <x v="2232"/>
    <x v="1"/>
    <s v=""/>
    <s v="5th December,2020"/>
    <d v="2020-12-05T00:00:00"/>
    <s v="20th February,2021"/>
    <d v="2021-02-20T00:00:00"/>
    <s v="Sang Faustine Jeptarus"/>
    <s v="Female"/>
    <s v="99999"/>
    <s v="729712349"/>
    <s v="254729712349"/>
    <s v=""/>
    <s v="254712944387"/>
    <n v="35.110883000000001"/>
    <n v="0.58473200000000003"/>
    <s v="Uasin Gishu"/>
    <s v="Turbo"/>
    <s v="Sugoi"/>
    <s v="Tapsagoi"/>
    <x v="0"/>
    <s v="Luka Kiprop Maiyo"/>
    <s v="Luka kiprop maiyo"/>
    <s v=""/>
    <s v="Informal Business"/>
    <s v="MKD"/>
    <s v="Masonry"/>
    <s v="20/02/2021"/>
  </r>
  <r>
    <s v="VPA6"/>
    <x v="2233"/>
    <x v="0"/>
    <s v="Non Compliant"/>
    <s v="15th January,2021"/>
    <d v="2021-01-15T00:00:00"/>
    <s v="20th February,2021"/>
    <d v="2021-02-20T00:00:00"/>
    <s v="Chepkwony David Kipkoech"/>
    <s v="Male"/>
    <s v="20349011"/>
    <s v="254720424973"/>
    <s v="254720424973"/>
    <s v=""/>
    <s v="254754810030"/>
    <n v="35.104698999999997"/>
    <n v="-0.500668"/>
    <s v="Kericho"/>
    <s v="Bureti"/>
    <s v="Tebesonik"/>
    <s v="Chemobei"/>
    <x v="0"/>
    <s v="Philip Kiget"/>
    <s v="Kiget"/>
    <s v=""/>
    <s v="Informal Business"/>
    <s v="MKD"/>
    <s v="Masonry"/>
    <s v="20/02/2021"/>
  </r>
  <r>
    <s v="VPA6"/>
    <x v="2234"/>
    <x v="1"/>
    <s v=""/>
    <s v="10th November,2020"/>
    <d v="2020-11-10T00:00:00"/>
    <s v="18th February,2021"/>
    <d v="2021-02-18T00:00:00"/>
    <s v="Kipruto Conseslus"/>
    <s v="Male"/>
    <s v="29173214"/>
    <s v="704303707"/>
    <s v="254707442657"/>
    <s v=""/>
    <s v="254707160861"/>
    <n v="35.174145000000003"/>
    <n v="0.33277600000000002"/>
    <s v="Nandi"/>
    <s v="Mosop"/>
    <s v="Mutwot"/>
    <s v="Tironin"/>
    <x v="0"/>
    <s v="Kelvin Kimutai"/>
    <s v=""/>
    <s v=""/>
    <s v="Informal Business"/>
    <s v="MKD"/>
    <s v="Masonry"/>
    <s v="23/02/2021"/>
  </r>
  <r>
    <s v="VPA6"/>
    <x v="2235"/>
    <x v="1"/>
    <s v=""/>
    <s v="23rd December,2020"/>
    <d v="2020-12-23T00:00:00"/>
    <s v="23rd February,2021"/>
    <d v="2021-02-23T00:00:00"/>
    <s v="Martha Ndungu Njeri"/>
    <s v="Female"/>
    <s v="3574634"/>
    <s v="254722515466"/>
    <s v="254722515466"/>
    <s v=""/>
    <s v=""/>
    <n v="37.107709999999997"/>
    <n v="-1.122563"/>
    <s v="Kiambu"/>
    <s v="Juja"/>
    <s v="Kimuchu"/>
    <s v="Kimuchu"/>
    <x v="6"/>
    <s v="Fredrick Gatungu Kago"/>
    <s v="Fredrick kago"/>
    <s v=""/>
    <s v="Informal Business"/>
    <s v="KENBIM"/>
    <s v="Masonry"/>
    <s v="23/02/2021"/>
  </r>
  <r>
    <s v="VPA6"/>
    <x v="2236"/>
    <x v="1"/>
    <s v=""/>
    <s v="12th February,2021"/>
    <d v="2021-02-12T00:00:00"/>
    <s v="23rd February,2021"/>
    <d v="2021-02-23T00:00:00"/>
    <s v="Kagwiria Mwirigi Regina"/>
    <s v="Female"/>
    <s v="22303643"/>
    <s v="254726084301"/>
    <s v="254726084301"/>
    <s v=""/>
    <s v="254725586876"/>
    <n v="37.642152000000003"/>
    <n v="-7.0313000000000001E-2"/>
    <s v="Meru"/>
    <s v="Imenti South"/>
    <s v="Mikumbune"/>
    <s v="Mwirangara"/>
    <x v="3"/>
    <s v="Erick Munene Gitonga"/>
    <s v="Phineas Mawira"/>
    <s v=""/>
    <s v="Informal Business"/>
    <s v="MKD"/>
    <s v="Masonry"/>
    <s v="23/02/2021"/>
  </r>
  <r>
    <s v="VPA6"/>
    <x v="2237"/>
    <x v="1"/>
    <s v=""/>
    <s v="28th December,2020"/>
    <d v="2020-12-28T00:00:00"/>
    <s v="15th January,2021"/>
    <d v="2021-01-15T00:00:00"/>
    <s v="Muriungi Rukaria Silas"/>
    <s v="Male"/>
    <s v="7457827"/>
    <s v="254720033177"/>
    <s v="254720033177"/>
    <s v=""/>
    <s v="254701403262"/>
    <n v="37.648724999999999"/>
    <n v="-7.4251999999999999E-2"/>
    <s v="Meru"/>
    <s v="Imenti South"/>
    <s v="Kigane"/>
    <s v="Munani"/>
    <x v="0"/>
    <s v="Erick Munene Gitonga"/>
    <s v="Phineas Mawira"/>
    <s v=""/>
    <s v="Informal Business"/>
    <s v="MKD"/>
    <s v="Masonry"/>
    <s v="23/02/2021"/>
  </r>
  <r>
    <s v="VPA6"/>
    <x v="2238"/>
    <x v="1"/>
    <s v=""/>
    <s v="23rd October,2020"/>
    <d v="2020-10-23T00:00:00"/>
    <s v="23rd February,2021"/>
    <d v="2021-02-23T00:00:00"/>
    <s v="Cheloti Ruth"/>
    <s v="Female"/>
    <s v="99999"/>
    <s v="254729795841"/>
    <s v="254729795841"/>
    <s v=""/>
    <s v=""/>
    <n v="35.305625999999997"/>
    <n v="0.56356399999999995"/>
    <s v="Uasin Gishu"/>
    <s v="Moiben"/>
    <s v="Moiben"/>
    <s v="Upande road"/>
    <x v="1"/>
    <s v="Ambrose Koech"/>
    <s v="Ambrose koech"/>
    <s v=""/>
    <s v="Informal Business"/>
    <s v="KENBIM"/>
    <s v="Masonry"/>
    <s v="23/02/2021"/>
  </r>
  <r>
    <s v="VPA6"/>
    <x v="2239"/>
    <x v="0"/>
    <s v="Grievance"/>
    <s v="10th January,2021"/>
    <d v="2021-01-10T00:00:00"/>
    <s v="30th January,2021"/>
    <d v="2021-01-30T00:00:00"/>
    <s v="Gakii Kinyuru Faith"/>
    <s v="Female"/>
    <s v="8858742"/>
    <s v="254725279342"/>
    <s v="254725279342"/>
    <s v=""/>
    <s v="254723749431"/>
    <n v="37.623421999999998"/>
    <n v="-7.5592999999999994E-2"/>
    <s v="Meru"/>
    <s v="Imenti South"/>
    <s v="Mikumbune"/>
    <s v="Rugomo"/>
    <x v="2"/>
    <s v="Erick Munene Gitonga"/>
    <s v="Phineas Mawira"/>
    <s v=""/>
    <s v="Informal Business"/>
    <s v="MKD"/>
    <s v="Masonry"/>
    <s v="23/02/2021"/>
  </r>
  <r>
    <s v="VPA6"/>
    <x v="2240"/>
    <x v="0"/>
    <s v="Grievance"/>
    <s v="25th November,2020"/>
    <d v="2020-11-25T00:00:00"/>
    <s v="8th January,2021"/>
    <d v="2021-01-08T00:00:00"/>
    <s v="Mwangi Nyaguthii Margaret"/>
    <s v="Female"/>
    <s v="99999"/>
    <s v="254713992930"/>
    <s v="254713992930"/>
    <s v=""/>
    <s v=""/>
    <n v="37.283974999999998"/>
    <n v="-0.48725400000000002"/>
    <s v="Kirinyaga"/>
    <s v="Kerugoya/Kutus"/>
    <s v="Kerugoya"/>
    <s v="Kiandieri"/>
    <x v="3"/>
    <s v="Eric Muthii Mugo"/>
    <s v=""/>
    <s v=""/>
    <s v="Informal Business"/>
    <s v="MKD"/>
    <s v="Masonry"/>
    <s v="24/02/2021"/>
  </r>
  <r>
    <s v="VPA6"/>
    <x v="2241"/>
    <x v="1"/>
    <s v=""/>
    <s v="5th January,2021"/>
    <d v="2021-01-05T00:00:00"/>
    <s v="24th February,2021"/>
    <d v="2021-02-24T00:00:00"/>
    <s v="Sirma Wilson"/>
    <s v="Male"/>
    <s v="0245772"/>
    <s v="254722228296"/>
    <s v="254722228296"/>
    <s v=""/>
    <s v="254732788757"/>
    <n v="35.567667"/>
    <n v="0.205844"/>
    <s v="Elgeyo/Marakwet"/>
    <s v="Keiyo South"/>
    <s v="Maoi"/>
    <s v="Kapsowek"/>
    <x v="4"/>
    <s v="Luka Kiprop Maiyo"/>
    <s v="Luka maiyo"/>
    <s v=""/>
    <s v="Informal Business"/>
    <s v="KENBIM"/>
    <s v="Masonry"/>
    <s v="24/02/2021"/>
  </r>
  <r>
    <s v="VPA6"/>
    <x v="2242"/>
    <x v="1"/>
    <s v=""/>
    <s v="27th December,2020"/>
    <d v="2020-12-27T00:00:00"/>
    <s v="15th February,2021"/>
    <d v="2021-02-15T00:00:00"/>
    <s v="Kirui Samuel"/>
    <s v="Male"/>
    <s v="11718050"/>
    <s v="254722345549"/>
    <s v="254722345549"/>
    <s v=""/>
    <s v=""/>
    <n v="35.237327000000001"/>
    <n v="-0.33316800000000002"/>
    <s v="Kericho"/>
    <s v="Belgut"/>
    <s v="Kapsuser"/>
    <s v="Samituk"/>
    <x v="15"/>
    <s v="Philip Kurgat"/>
    <s v="Philip Kurgat"/>
    <s v=""/>
    <s v="Informal Business"/>
    <s v="MKD"/>
    <s v="Masonry"/>
    <s v="01/03/2021"/>
  </r>
  <r>
    <s v="VPA6"/>
    <x v="2243"/>
    <x v="1"/>
    <s v=""/>
    <s v="26th August,2020"/>
    <d v="2020-08-26T00:00:00"/>
    <s v="23rd September,2020"/>
    <d v="2020-09-23T00:00:00"/>
    <s v="Killy Joyce"/>
    <s v="Female"/>
    <s v="7352410"/>
    <s v="254722951606"/>
    <s v="254722951606"/>
    <s v=""/>
    <s v="254722320003"/>
    <n v="35.150595000000003"/>
    <n v="0.33950200000000003"/>
    <s v="Nandi"/>
    <s v="Mosop"/>
    <s v="Itigo"/>
    <s v="Tebeson"/>
    <x v="1"/>
    <s v="Ambrose Koech"/>
    <s v=""/>
    <s v=""/>
    <s v="Informal Business"/>
    <s v="MKD"/>
    <s v="Masonry"/>
    <s v="02/03/2021"/>
  </r>
  <r>
    <s v="VPA6"/>
    <x v="2244"/>
    <x v="1"/>
    <s v=""/>
    <s v="28th November,2020"/>
    <d v="2020-11-28T00:00:00"/>
    <s v="18th January,2021"/>
    <d v="2021-01-18T00:00:00"/>
    <s v="Kosgei Rael"/>
    <s v="Female"/>
    <s v="6665448"/>
    <s v="254729666305"/>
    <s v="254729666305"/>
    <s v=""/>
    <s v="254725882399"/>
    <n v="35.071370000000002"/>
    <n v="0.480126"/>
    <s v="Nandi"/>
    <s v="Mosop"/>
    <s v="Chepnoet"/>
    <s v="Chepnoet"/>
    <x v="0"/>
    <s v="Luka Kiprop Maiyo"/>
    <s v=""/>
    <s v=""/>
    <s v="Informal Business"/>
    <s v="MKD"/>
    <s v="Masonry"/>
    <s v="02/03/2021"/>
  </r>
  <r>
    <s v="VPA6"/>
    <x v="2245"/>
    <x v="1"/>
    <s v=""/>
    <s v="20th January,2021"/>
    <d v="2021-01-20T00:00:00"/>
    <s v="27th February,2021"/>
    <d v="2021-02-27T00:00:00"/>
    <s v="Ndichu Mbugua"/>
    <s v="Male"/>
    <s v="99999"/>
    <s v="254722868670"/>
    <s v="254722868670"/>
    <s v=""/>
    <s v="254722888363"/>
    <n v="36.657372000000002"/>
    <n v="-1.3743479999999999"/>
    <s v="Kajiado"/>
    <s v="Kajiado North"/>
    <s v="Ngong"/>
    <s v="Bondeni"/>
    <x v="1"/>
    <s v="Nilelynk Innovators"/>
    <s v=""/>
    <s v=""/>
    <s v="Informal Business"/>
    <s v="KENBIM"/>
    <s v="Masonry"/>
    <s v="07/03/2021"/>
  </r>
  <r>
    <s v="VPA6"/>
    <x v="2246"/>
    <x v="1"/>
    <s v=""/>
    <s v="16th December,2020"/>
    <d v="2020-12-16T00:00:00"/>
    <s v="23rd January,2021"/>
    <d v="2021-01-23T00:00:00"/>
    <s v="Karoki Margaret"/>
    <s v="Female"/>
    <s v="5709916"/>
    <s v="254721358628"/>
    <s v="254721358628"/>
    <s v=""/>
    <s v="254708498484"/>
    <n v="36.853893999999997"/>
    <n v="-1.0960920000000001"/>
    <s v="Kiambu"/>
    <s v="Githunguri"/>
    <s v="Ngewa"/>
    <s v="Gishesheni"/>
    <x v="3"/>
    <s v="Geoffrey Ndua Mbugua"/>
    <s v=""/>
    <s v=""/>
    <s v="Informal Business"/>
    <s v="KENBIM"/>
    <s v="Masonry"/>
    <s v="11/03/2021"/>
  </r>
  <r>
    <s v="VPA6"/>
    <x v="2247"/>
    <x v="1"/>
    <s v=""/>
    <s v="21st November,2020"/>
    <d v="2020-11-21T00:00:00"/>
    <s v="8th January,2021"/>
    <d v="2021-01-08T00:00:00"/>
    <s v="Mukami Joseph Waweru"/>
    <s v="Male"/>
    <s v="240116"/>
    <s v="254725303627"/>
    <s v="254725303627"/>
    <s v=""/>
    <s v="254707011798"/>
    <n v="36.850881000000001"/>
    <n v="-1.088406"/>
    <s v="Kiambu"/>
    <s v="Githunguri"/>
    <s v="Ngewa"/>
    <s v="Kambara"/>
    <x v="0"/>
    <s v="Geoffrey Ndua Mbugua"/>
    <s v=""/>
    <s v=""/>
    <s v="Informal Business"/>
    <s v="KENBIM"/>
    <s v="Masonry"/>
    <s v="11/03/2021"/>
  </r>
  <r>
    <s v="VPA6"/>
    <x v="2248"/>
    <x v="1"/>
    <s v=""/>
    <s v="20th August,2020"/>
    <d v="2020-08-20T00:00:00"/>
    <s v="15th September,2020"/>
    <d v="2020-09-15T00:00:00"/>
    <s v="Ndua Nelson"/>
    <s v="Male"/>
    <s v="99999"/>
    <s v="254725782512"/>
    <s v="254725782512"/>
    <s v=""/>
    <s v="254748297818"/>
    <n v="36.876517999999997"/>
    <n v="-1.097307"/>
    <s v="Kiambu"/>
    <s v="Githunguri"/>
    <s v="Ngewa"/>
    <s v="Laini"/>
    <x v="1"/>
    <s v="Geoffrey Ndua Mbugua"/>
    <s v=""/>
    <s v=""/>
    <s v="Informal Business"/>
    <s v="KENBIM"/>
    <s v="Masonry"/>
    <s v="11/03/2021"/>
  </r>
  <r>
    <s v="VPA6"/>
    <x v="2249"/>
    <x v="1"/>
    <s v=""/>
    <s v="1st October,2020"/>
    <d v="2020-10-01T00:00:00"/>
    <s v="23rd November,2020"/>
    <d v="2020-11-23T00:00:00"/>
    <s v="Kamau Josphine Gakenia"/>
    <s v="Female"/>
    <s v="99999"/>
    <s v="254727778666"/>
    <s v="254727778666"/>
    <s v=""/>
    <s v="254784920576"/>
    <n v="36.785105999999999"/>
    <n v="-1.032886"/>
    <s v="Kiambu"/>
    <s v="Lari"/>
    <s v="Kiambururu"/>
    <s v="Kamuchege"/>
    <x v="2"/>
    <s v="Geoffrey Ndua Mbugua"/>
    <s v=""/>
    <s v=""/>
    <s v="Informal Business"/>
    <s v="KENBIM"/>
    <s v="Masonry"/>
    <s v="11/03/2021"/>
  </r>
  <r>
    <s v="VPA6"/>
    <x v="2250"/>
    <x v="1"/>
    <s v=""/>
    <s v="20th September,2020"/>
    <d v="2020-09-20T00:00:00"/>
    <s v="13th October,2020"/>
    <d v="2020-10-13T00:00:00"/>
    <s v="Mbugua Stephen Muciri"/>
    <s v="Male"/>
    <s v="99999"/>
    <s v="254717688031"/>
    <s v="254717688031"/>
    <s v=""/>
    <s v="254710260830"/>
    <n v="36.752654"/>
    <n v="-1.0072190000000001"/>
    <s v="Kiambu"/>
    <s v="Lari"/>
    <s v="Gatamaiyu"/>
    <s v="Wandemi"/>
    <x v="3"/>
    <s v="Geoffrey Ndua Mbugua"/>
    <s v=""/>
    <s v=""/>
    <s v="Informal Business"/>
    <s v="KENBIM"/>
    <s v="Masonry"/>
    <s v="11/03/2021"/>
  </r>
  <r>
    <s v="VPA6"/>
    <x v="2251"/>
    <x v="1"/>
    <s v=""/>
    <s v="10th January,2021"/>
    <d v="2021-01-10T00:00:00"/>
    <s v="18th February,2021"/>
    <d v="2021-02-18T00:00:00"/>
    <s v="Njoroge Hannah"/>
    <s v="Female"/>
    <s v="99999"/>
    <s v="254720300173"/>
    <s v="254720300173"/>
    <s v=""/>
    <s v="254727736824"/>
    <n v="36.783197000000001"/>
    <n v="-1.027244"/>
    <s v="Kiambu"/>
    <s v="Githunguri"/>
    <s v="Kamburu"/>
    <s v="Kamuchege"/>
    <x v="2"/>
    <s v="Geoffrey Ndua Mbugua"/>
    <s v=""/>
    <s v=""/>
    <s v="Informal Business"/>
    <s v="KENBIM"/>
    <s v="Masonry"/>
    <s v="11/03/2021"/>
  </r>
  <r>
    <s v="VPA6"/>
    <x v="2252"/>
    <x v="1"/>
    <s v=""/>
    <s v="10th February,2021"/>
    <d v="2021-02-10T00:00:00"/>
    <s v="12th March,2021"/>
    <d v="2021-03-12T00:00:00"/>
    <s v="Kagwiria Mbae Grace"/>
    <s v="Female"/>
    <s v="13813193"/>
    <s v="254716918860"/>
    <s v="254716918860"/>
    <s v=""/>
    <s v="254710410584"/>
    <n v="37.662317000000002"/>
    <n v="-7.7564999999999995E-2"/>
    <s v="Meru"/>
    <s v="Imenti South"/>
    <s v="Kigane"/>
    <s v="Konju"/>
    <x v="2"/>
    <s v="Erick Munene Gitonga"/>
    <s v="Phineas Mawira"/>
    <s v=""/>
    <s v="Informal Business"/>
    <s v="MKD"/>
    <s v="Masonry"/>
    <s v="12/03/2021"/>
  </r>
  <r>
    <s v="VPA6"/>
    <x v="2253"/>
    <x v="0"/>
    <s v="Under Verification"/>
    <s v="15th December,2020"/>
    <d v="2020-12-15T00:00:00"/>
    <s v="12th March,2021"/>
    <d v="2021-03-12T00:00:00"/>
    <s v="Josephat Kwasira Kwasira"/>
    <s v="Male"/>
    <s v="99999"/>
    <s v="254723981964"/>
    <s v="254723981964"/>
    <s v=""/>
    <s v="254722477914"/>
    <n v="34.780571999999999"/>
    <n v="0.20292299999999999"/>
    <s v="Kakamega"/>
    <s v="Shinyalu"/>
    <s v="Khayega"/>
    <s v="Shirulu"/>
    <x v="0"/>
    <s v="Gillet Lihanda"/>
    <s v="Gillet Lihanda"/>
    <s v=""/>
    <s v="Informal Business"/>
    <s v="MKD"/>
    <s v="Masonry"/>
    <s v="12/03/2021"/>
  </r>
  <r>
    <s v="VPA6"/>
    <x v="2254"/>
    <x v="0"/>
    <s v="Grievance"/>
    <s v="7th October,2020"/>
    <d v="2020-10-07T00:00:00"/>
    <s v="26th October,2020"/>
    <d v="2020-10-26T00:00:00"/>
    <s v="Kiogora Kirigia Charles"/>
    <s v="Male"/>
    <s v="12886347"/>
    <s v="254706827250"/>
    <s v="254706827250"/>
    <s v=""/>
    <s v="254790314140"/>
    <n v="37.589948"/>
    <n v="-5.0806999999999998E-2"/>
    <s v="Meru"/>
    <s v="Imenti South"/>
    <s v="Kathera"/>
    <s v="Kirumene"/>
    <x v="2"/>
    <s v="Erick Munene Gitonga"/>
    <s v="Phineas Mawira"/>
    <s v=""/>
    <s v="Informal Business"/>
    <s v="MKD"/>
    <s v="Masonry"/>
    <s v="15/03/2021"/>
  </r>
  <r>
    <s v="VPA6"/>
    <x v="2255"/>
    <x v="0"/>
    <s v="Non Compliant"/>
    <s v="13th July,2020"/>
    <d v="2020-07-13T00:00:00"/>
    <s v="15th March,2021"/>
    <d v="2021-03-15T00:00:00"/>
    <s v="Kibor Timothy Kipchumba"/>
    <s v="Male"/>
    <n v="99999"/>
    <s v="254723217684"/>
    <s v="254723217684"/>
    <s v=""/>
    <s v="254729979705"/>
    <n v="35.406297000000002"/>
    <n v="1.019954"/>
    <s v="Elgeyo/Marakwet"/>
    <s v="Marakwet West"/>
    <s v="Koisungur"/>
    <s v="Saram"/>
    <x v="0"/>
    <s v="Luka Kiprop Maiyo"/>
    <s v="Luka kiprop maiyo"/>
    <s v=""/>
    <s v="Informal Business"/>
    <s v="KENBIM"/>
    <s v="Masonry"/>
    <s v="15/03/2021"/>
  </r>
  <r>
    <s v="VPA6"/>
    <x v="2256"/>
    <x v="1"/>
    <s v=""/>
    <s v="16th March,2021"/>
    <d v="2021-03-16T00:00:00"/>
    <s v="16th March,2021"/>
    <d v="2021-03-16T00:00:00"/>
    <s v="Wanjiru Kamau Joyce"/>
    <s v="Female"/>
    <s v="29005828"/>
    <s v="707512522"/>
    <s v="254707512522"/>
    <s v=""/>
    <s v="254701558293"/>
    <n v="36.936902000000003"/>
    <n v="-1.0155650000000001"/>
    <s v="Kiambu"/>
    <s v="Gatundu South"/>
    <s v="Ituru"/>
    <s v="Kamunyu"/>
    <x v="1"/>
    <s v="Joseph Muchirira Mugo"/>
    <s v="Joseph muchirira"/>
    <s v=""/>
    <s v="Informal Business"/>
    <s v="KENBIM"/>
    <s v="Masonry"/>
    <s v="17/03/2021"/>
  </r>
  <r>
    <s v="VPA6"/>
    <x v="2257"/>
    <x v="1"/>
    <s v=""/>
    <s v="13th December,2020"/>
    <d v="2020-12-13T00:00:00"/>
    <s v="1st February,2021"/>
    <d v="2021-02-01T00:00:00"/>
    <s v="Keter Japhet"/>
    <s v="Male"/>
    <s v="0866500"/>
    <s v="254720916333"/>
    <s v="254720916333"/>
    <s v=""/>
    <s v=""/>
    <n v="35.102766000000003"/>
    <n v="-0.58242799999999995"/>
    <s v="Kericho"/>
    <s v="Bureti"/>
    <s v="Tebesonik"/>
    <s v="Kimugul"/>
    <x v="1"/>
    <s v="Philip Kurgat"/>
    <s v=""/>
    <s v=""/>
    <s v="Informal Business"/>
    <s v="MKD"/>
    <s v="Masonry"/>
    <s v="17/03/2021"/>
  </r>
  <r>
    <s v="VPA6"/>
    <x v="2258"/>
    <x v="1"/>
    <s v=""/>
    <s v="19th December,2018"/>
    <d v="2018-12-19T00:00:00"/>
    <s v="11th December,2020"/>
    <d v="2020-12-11T00:00:00"/>
    <s v="Magut Hellen"/>
    <s v="Female"/>
    <s v="29251850"/>
    <s v="254713377844"/>
    <s v="254713377844"/>
    <s v=""/>
    <s v=""/>
    <n v="35.386712000000003"/>
    <n v="-0.119855"/>
    <s v="Kericho"/>
    <s v="Kipkelion West"/>
    <s v="Kipteris"/>
    <s v="Kapkoros"/>
    <x v="7"/>
    <s v="Wesley Kipyegon"/>
    <s v=""/>
    <s v=""/>
    <s v="Informal Business"/>
    <s v="MKD"/>
    <s v="Masonry"/>
    <s v="17/03/2021"/>
  </r>
  <r>
    <s v="VPA6"/>
    <x v="2259"/>
    <x v="1"/>
    <s v=""/>
    <s v="27th May,2020"/>
    <d v="2020-05-27T00:00:00"/>
    <s v="26th November,2020"/>
    <d v="2020-11-26T00:00:00"/>
    <s v="Jane Berenge Chepkemoi"/>
    <s v="Female"/>
    <s v="7653915"/>
    <s v="254714868515"/>
    <s v="254714868515"/>
    <s v=""/>
    <s v=""/>
    <n v="35.395153999999998"/>
    <n v="-0.10888399999999999"/>
    <s v="Kericho"/>
    <s v="Kipkelion West"/>
    <s v="Kipteris"/>
    <s v="Kaptuiya"/>
    <x v="7"/>
    <s v="Benjamin Cheruiyot"/>
    <s v=""/>
    <s v=""/>
    <s v="Informal Business"/>
    <s v="MKD"/>
    <s v="Masonry"/>
    <s v="17/03/2021"/>
  </r>
  <r>
    <s v="VPA6"/>
    <x v="2260"/>
    <x v="0"/>
    <s v="Grievance"/>
    <s v="20th January,2019"/>
    <d v="2019-01-20T00:00:00"/>
    <s v="3rd November,2020"/>
    <d v="2020-11-03T00:00:00"/>
    <s v="Ngeno Esther"/>
    <s v="Female"/>
    <s v="3876531"/>
    <s v="254716794383"/>
    <s v="254716794383"/>
    <s v=""/>
    <s v=""/>
    <n v="35.393425000000001"/>
    <n v="-0.108934"/>
    <s v="Kericho"/>
    <s v="Kipkelion West"/>
    <s v="Kipteris"/>
    <s v="Kaptuiya"/>
    <x v="7"/>
    <s v="Joyce Tonui"/>
    <s v=""/>
    <s v=""/>
    <s v="Informal Business"/>
    <s v="MKD"/>
    <s v="Masonry"/>
    <s v="17/03/2021"/>
  </r>
  <r>
    <s v="VPA6"/>
    <x v="2261"/>
    <x v="1"/>
    <s v=""/>
    <s v="25th September,2019"/>
    <d v="2019-09-25T00:00:00"/>
    <s v="29th June,2020"/>
    <d v="2020-06-29T00:00:00"/>
    <s v="Faustina Ombaba Matara"/>
    <s v="Female"/>
    <s v="7301618"/>
    <s v="254700675806"/>
    <s v="254700675806"/>
    <s v=""/>
    <s v=""/>
    <n v="35.400005999999998"/>
    <n v="-0.11433599999999999"/>
    <s v="Kericho"/>
    <s v="Kipkelion West"/>
    <s v="Kipteris"/>
    <s v="Nyairobi"/>
    <x v="7"/>
    <s v="Geoffrey  Chumba"/>
    <s v=""/>
    <s v=""/>
    <s v="Informal Business"/>
    <s v="MKD"/>
    <s v="Masonry"/>
    <s v="17/03/2021"/>
  </r>
  <r>
    <s v="VPA6"/>
    <x v="2262"/>
    <x v="1"/>
    <s v=""/>
    <s v="22nd January,2019"/>
    <d v="2019-01-22T00:00:00"/>
    <s v="3rd November,2020"/>
    <d v="2020-11-03T00:00:00"/>
    <s v="Bor Justina"/>
    <s v="Female"/>
    <s v="7626884"/>
    <s v="254792441119"/>
    <s v="254792441119"/>
    <s v=""/>
    <s v="254706143459"/>
    <n v="35.384247000000002"/>
    <n v="-0.12857399999999999"/>
    <s v="Kericho"/>
    <s v="Kipkelion West"/>
    <s v="Kipteris"/>
    <s v="Kabngetuny"/>
    <x v="7"/>
    <s v="Josphat Langat"/>
    <s v=""/>
    <s v=""/>
    <s v="Informal Business"/>
    <s v="MKD"/>
    <s v="Masonry"/>
    <s v="17/03/2021"/>
  </r>
  <r>
    <s v="VPA6"/>
    <x v="2263"/>
    <x v="1"/>
    <s v=""/>
    <s v="18th February,2021"/>
    <d v="2021-02-18T00:00:00"/>
    <s v="3rd March,2021"/>
    <d v="2021-03-03T00:00:00"/>
    <s v="Matheka Janeffer Ngina"/>
    <s v="Female"/>
    <s v="13311895"/>
    <s v="254722782436"/>
    <s v="254722782436"/>
    <s v=""/>
    <s v="254727291108"/>
    <n v="37.041643000000001"/>
    <n v="-1.2916099999999999"/>
    <s v="Nairobi"/>
    <s v="Kasarani"/>
    <s v="Kamulu"/>
    <s v="Twin bird b"/>
    <x v="1"/>
    <s v="Timothy Kabue"/>
    <s v="Timothy Kabue"/>
    <s v=""/>
    <s v="Informal Business"/>
    <s v="MKD"/>
    <s v="Masonry"/>
    <s v="17/03/2021"/>
  </r>
  <r>
    <s v="VPA6"/>
    <x v="2264"/>
    <x v="1"/>
    <s v=""/>
    <s v="1st January,2021"/>
    <d v="2021-01-01T00:00:00"/>
    <s v="14th February,2021"/>
    <d v="2021-02-14T00:00:00"/>
    <s v="Ngigi Hannah Gakenia"/>
    <s v="Female"/>
    <s v="99999"/>
    <s v="721692378"/>
    <s v="254721692378"/>
    <s v=""/>
    <s v="254708618671"/>
    <n v="36.844400999999998"/>
    <n v="-1.1611849999999999"/>
    <s v="Kiambu"/>
    <s v="Kiambu"/>
    <s v="Riabai"/>
    <s v="Riabai"/>
    <x v="0"/>
    <s v="John Chege Nyingi"/>
    <s v="John chege"/>
    <s v=""/>
    <s v="Informal Business"/>
    <s v="MKD"/>
    <s v="Masonry"/>
    <s v="17/03/2021"/>
  </r>
  <r>
    <s v="VPA6"/>
    <x v="2265"/>
    <x v="1"/>
    <s v=""/>
    <s v="11th January,2021"/>
    <d v="2021-01-11T00:00:00"/>
    <s v="11th February,2021"/>
    <d v="2021-02-11T00:00:00"/>
    <s v="Muriuki Njagi Andrew"/>
    <s v="Male"/>
    <s v="9303496"/>
    <s v="254721537737"/>
    <s v="254721537737"/>
    <s v=""/>
    <s v="254790960115"/>
    <n v="37.294559"/>
    <n v="-0.45157799999999998"/>
    <s v="Kirinyaga"/>
    <s v="Kerugoya/Kutus"/>
    <s v="Gachigi"/>
    <s v="Kianguenyi"/>
    <x v="0"/>
    <s v="James Muchira Mwai"/>
    <s v=""/>
    <s v=""/>
    <s v="Informal Business"/>
    <s v="MKD"/>
    <s v="Masonry"/>
    <s v="17/03/2021"/>
  </r>
  <r>
    <s v="VPA6"/>
    <x v="2266"/>
    <x v="1"/>
    <s v=""/>
    <s v="13th December,2020"/>
    <d v="2020-12-13T00:00:00"/>
    <s v="10th January,2021"/>
    <d v="2021-01-10T00:00:00"/>
    <s v="Ngere Anthony"/>
    <s v="Male"/>
    <s v="99999"/>
    <s v="254727400651"/>
    <s v="254727400651"/>
    <s v=""/>
    <s v=""/>
    <n v="35.966695999999999"/>
    <n v="-0.27704600000000001"/>
    <s v="Nakuru"/>
    <s v="Njoro"/>
    <s v="Lord Egerton"/>
    <s v="Ogilgei"/>
    <x v="4"/>
    <s v="Nelson Mutai"/>
    <s v="Nelson Mutai"/>
    <s v=""/>
    <s v="Informal Business"/>
    <s v="AKUT"/>
    <s v="Masonry"/>
    <s v="23/03/2021"/>
  </r>
  <r>
    <s v="VPA6"/>
    <x v="2267"/>
    <x v="1"/>
    <s v=""/>
    <s v="22nd January,2021"/>
    <d v="2021-01-22T00:00:00"/>
    <s v="22nd March,2021"/>
    <d v="2021-03-22T00:00:00"/>
    <s v="Guchu Bernard N"/>
    <s v="Male"/>
    <n v="99999"/>
    <s v="254723079500"/>
    <s v="254723079500"/>
    <s v=""/>
    <s v="254729000490"/>
    <n v="36.50788"/>
    <n v="-0.187662"/>
    <s v="Nyandarua"/>
    <s v="Ndaragwa"/>
    <s v="mwihoko"/>
    <s v="karai"/>
    <x v="2"/>
    <s v="James Muchira Mwai"/>
    <s v="James mwai"/>
    <s v=""/>
    <s v="Informal Business"/>
    <s v="MKD"/>
    <s v="Masonry"/>
    <s v="23/03/2021"/>
  </r>
  <r>
    <s v="VPA6"/>
    <x v="2268"/>
    <x v="1"/>
    <s v=""/>
    <s v="15th February,2021"/>
    <d v="2021-02-15T00:00:00"/>
    <s v="22nd March,2021"/>
    <d v="2021-03-22T00:00:00"/>
    <s v="Kiboi Shandrak Nderitu"/>
    <s v="Male"/>
    <n v="99999"/>
    <s v="254722638232"/>
    <s v="254722638232"/>
    <s v=""/>
    <s v="254713659294"/>
    <n v="36.559277000000002"/>
    <n v="-8.7597999999999995E-2"/>
    <s v="Laikipia"/>
    <s v="Laikipia East"/>
    <s v="Ngobit"/>
    <s v="metha"/>
    <x v="0"/>
    <s v="James Muchira Mwai"/>
    <s v="mwai"/>
    <s v=""/>
    <s v="Informal Business"/>
    <s v="MKD"/>
    <s v="Masonry"/>
    <s v="23/03/2021"/>
  </r>
  <r>
    <s v="VPA6"/>
    <x v="2269"/>
    <x v="0"/>
    <s v="Non Compliant"/>
    <s v="15th October,2020"/>
    <d v="2020-10-15T00:00:00"/>
    <s v="17th December,2020"/>
    <d v="2020-12-17T00:00:00"/>
    <s v="Mohamed Wapiria Mukopi"/>
    <s v="Male"/>
    <s v="4241967"/>
    <s v="254712311368"/>
    <s v="254712311368"/>
    <s v=""/>
    <s v="254723593902"/>
    <n v="34.626871999999999"/>
    <n v="0.37933299999999998"/>
    <s v="Kakamega"/>
    <s v="Navakholo"/>
    <s v="Lusumu"/>
    <s v="Butieri"/>
    <x v="3"/>
    <s v="Gillet Lihanda"/>
    <s v="Gillet Lihanda"/>
    <s v=""/>
    <s v="Informal Business"/>
    <s v="MKD"/>
    <s v="Masonry"/>
    <s v="24/03/2021"/>
  </r>
  <r>
    <s v="VPA6"/>
    <x v="2270"/>
    <x v="1"/>
    <s v=""/>
    <s v="10th February,2021"/>
    <d v="2021-02-10T00:00:00"/>
    <s v="20th February,2021"/>
    <d v="2021-02-20T00:00:00"/>
    <s v="Njeru Flondah Nkirote"/>
    <s v="Female"/>
    <s v="19754323"/>
    <s v="254720999485"/>
    <s v="254720999485"/>
    <s v=""/>
    <s v="254768761105"/>
    <n v="37.682079999999999"/>
    <n v="-0.18831200000000001"/>
    <s v="Meru"/>
    <s v="Imenti South"/>
    <s v="Gikui"/>
    <s v="Ndariani"/>
    <x v="0"/>
    <s v="Erick Munene Gitonga"/>
    <s v="Phineas Mawira"/>
    <s v=""/>
    <s v="Informal Business"/>
    <s v="MKD"/>
    <s v="Masonry"/>
    <s v="25/03/2021"/>
  </r>
  <r>
    <s v="VPA6"/>
    <x v="2271"/>
    <x v="1"/>
    <s v=""/>
    <s v="8th February,2021"/>
    <d v="2021-02-08T00:00:00"/>
    <s v="18th March,2021"/>
    <d v="2021-03-18T00:00:00"/>
    <s v="Waringa Martin Muhoro"/>
    <s v="Male"/>
    <s v="99999"/>
    <s v="254723880122"/>
    <s v="254723880122"/>
    <s v=""/>
    <s v="254748296077"/>
    <n v="36.681579999999997"/>
    <n v="-1.268295"/>
    <s v="Kiambu"/>
    <s v="Kikuyu"/>
    <s v="Kikuyu"/>
    <s v="Kionguro"/>
    <x v="0"/>
    <s v="Ekman J.K. Karigi"/>
    <s v=""/>
    <s v=""/>
    <s v="Informal Business"/>
    <s v="KENBIM"/>
    <s v="Masonry"/>
    <s v="25/03/2021"/>
  </r>
  <r>
    <s v="VPA6"/>
    <x v="2272"/>
    <x v="1"/>
    <s v=""/>
    <s v="18th October,2020"/>
    <d v="2020-10-18T00:00:00"/>
    <s v="14th November,2020"/>
    <d v="2020-11-14T00:00:00"/>
    <s v="Kihara Viola"/>
    <s v="Male"/>
    <s v="99999"/>
    <s v="254722839909"/>
    <s v="254722839909"/>
    <s v=""/>
    <s v=""/>
    <n v="35.958252000000002"/>
    <n v="-0.238095"/>
    <s v="Nakuru"/>
    <s v="Rongai"/>
    <s v="Sobea"/>
    <s v="Miti moja"/>
    <x v="10"/>
    <s v="Nelson Mutai"/>
    <s v="Nelson Mutai"/>
    <s v=""/>
    <s v="Informal Business"/>
    <s v="AKUT"/>
    <s v="Masonry"/>
    <s v="25/03/2021"/>
  </r>
  <r>
    <s v="VPA6"/>
    <x v="2273"/>
    <x v="0"/>
    <s v="Under Verification"/>
    <s v="20th December,2020"/>
    <d v="2020-12-20T00:00:00"/>
    <s v="8th February,2021"/>
    <d v="2021-02-08T00:00:00"/>
    <s v="Gatumbi Arthur Rubia"/>
    <s v="Male"/>
    <s v="21754698"/>
    <s v="72293881"/>
    <s v="254722938817"/>
    <s v=""/>
    <s v="254722658356"/>
    <n v="36.976861999999997"/>
    <n v="-0.986483"/>
    <s v="Kiambu"/>
    <s v="Gatundu North"/>
    <s v="Chania"/>
    <s v="Galili"/>
    <x v="1"/>
    <s v="Washington Mwangi"/>
    <s v="Washington mwangi"/>
    <s v=""/>
    <s v="Informal Business"/>
    <s v="KENBIM"/>
    <s v="Masonry"/>
    <s v="26/03/2021"/>
  </r>
  <r>
    <s v="VPA6"/>
    <x v="2274"/>
    <x v="0"/>
    <s v="Grievance"/>
    <s v="27th February,2021"/>
    <d v="2021-02-27T00:00:00"/>
    <s v="27th March,2021"/>
    <d v="2021-03-27T00:00:00"/>
    <s v="Njiru Lincoln Muturi"/>
    <s v="Male"/>
    <n v="99999"/>
    <s v="254722745138"/>
    <s v="254722745138"/>
    <s v=""/>
    <s v=""/>
    <n v="37.673262999999999"/>
    <n v="-0.46795700000000001"/>
    <s v="Embu"/>
    <s v="Mbeere South"/>
    <s v="Kyeni south"/>
    <s v="Murari"/>
    <x v="1"/>
    <s v="Eric Muthii Mugo"/>
    <s v="Eric muthii mugo"/>
    <s v=""/>
    <s v="Informal Business"/>
    <s v="KENBIM"/>
    <s v="Masonry"/>
    <s v="28/03/2021"/>
  </r>
  <r>
    <s v="VPA6"/>
    <x v="2275"/>
    <x v="1"/>
    <s v=""/>
    <s v="2nd January,2021"/>
    <d v="2021-01-02T00:00:00"/>
    <s v="31st March,2021"/>
    <d v="2021-03-31T00:00:00"/>
    <s v="Cheruiyot Alfred"/>
    <s v="Male"/>
    <s v="1762143"/>
    <s v="254722287526"/>
    <s v="254722287526"/>
    <s v=""/>
    <s v="254724853117"/>
    <n v="35.232416999999998"/>
    <n v="-0.61119699999999999"/>
    <s v="Bomet"/>
    <s v="Konoin"/>
    <s v="Kaptembwo"/>
    <s v="Kenene"/>
    <x v="15"/>
    <s v="Philip Kurgat"/>
    <s v="Philip Kurgat"/>
    <s v=""/>
    <s v="Informal Business"/>
    <s v="MKD"/>
    <s v="Masonry"/>
    <s v="31/03/2021"/>
  </r>
  <r>
    <s v="VPA6"/>
    <x v="2276"/>
    <x v="1"/>
    <s v=""/>
    <s v="4th January,2021"/>
    <d v="2021-01-04T00:00:00"/>
    <s v="10th February,2021"/>
    <d v="2021-02-10T00:00:00"/>
    <s v="Tesot Wilson"/>
    <s v="Male"/>
    <s v="2302821"/>
    <s v="720509414"/>
    <s v="254720509414"/>
    <s v=""/>
    <s v="254725264471"/>
    <n v="35.142600000000002"/>
    <n v="-0.63366800000000001"/>
    <s v="Kericho"/>
    <s v="Bureti"/>
    <s v="Cheplanget"/>
    <s v="Twolyot"/>
    <x v="1"/>
    <s v="Philip Kurgat"/>
    <s v="Phillip Kurgat"/>
    <s v=""/>
    <s v="Informal Business"/>
    <s v="MKD"/>
    <s v="Masonry"/>
    <s v="31/03/2021"/>
  </r>
  <r>
    <s v="VPA6"/>
    <x v="2277"/>
    <x v="0"/>
    <s v="Grievance"/>
    <s v="19th December,2020"/>
    <d v="2020-12-19T00:00:00"/>
    <s v="17th March,2021"/>
    <d v="2021-03-17T00:00:00"/>
    <s v="Kimata Mary Muthoni"/>
    <s v="Female"/>
    <s v="6851966"/>
    <s v="254723297935"/>
    <s v="254723297935"/>
    <s v=""/>
    <s v="254721965682"/>
    <n v="36.802366999999997"/>
    <n v="-0.92770900000000001"/>
    <s v="Kiambu"/>
    <s v="Gatundu South"/>
    <s v="Ndarugo"/>
    <s v="Mutashoya"/>
    <x v="3"/>
    <s v="Joseph Muchirira Mugo"/>
    <s v=""/>
    <s v=""/>
    <s v="Informal Business"/>
    <s v="MKD"/>
    <s v="Masonry"/>
    <s v="06/04/2021"/>
  </r>
  <r>
    <s v="VPA6"/>
    <x v="2278"/>
    <x v="1"/>
    <s v=""/>
    <s v="29th March,2021"/>
    <d v="2021-03-29T00:00:00"/>
    <s v="6th April,2021"/>
    <d v="2021-04-06T00:00:00"/>
    <s v="Mwandoe Damaris"/>
    <s v="Female"/>
    <s v="0134567"/>
    <s v="254726351332"/>
    <s v="254726351332"/>
    <s v=""/>
    <s v=""/>
    <n v="38.353411999999999"/>
    <n v="-3.4503629999999998"/>
    <s v="Taita/Taveta"/>
    <s v="Mwatate"/>
    <s v="Chawia"/>
    <s v="Kidaya ifumbu"/>
    <x v="2"/>
    <s v="Stephen Nyange"/>
    <s v="Stephen nyange"/>
    <s v=""/>
    <s v="Informal Business"/>
    <s v="KENBIM"/>
    <s v="Masonry"/>
    <s v="06/04/2021"/>
  </r>
  <r>
    <s v="VPA6"/>
    <x v="2279"/>
    <x v="1"/>
    <s v=""/>
    <s v="24th March,2021"/>
    <d v="2021-03-24T00:00:00"/>
    <s v="6th April,2021"/>
    <d v="2021-04-06T00:00:00"/>
    <s v="Kagwiria Gitonga Nancy"/>
    <s v="Female"/>
    <s v="22093963"/>
    <s v="721926975"/>
    <s v="254721926975"/>
    <s v=""/>
    <s v="254720568095"/>
    <n v="37.618783000000001"/>
    <n v="-2.1793E-2"/>
    <s v="Meru"/>
    <s v="Meru Centra"/>
    <s v="Kithirune"/>
    <s v="Kaguma"/>
    <x v="2"/>
    <s v="Erick Munene Gitonga"/>
    <s v="Phineas Mawira"/>
    <s v=""/>
    <s v="Informal Business"/>
    <s v="MKD"/>
    <s v="Masonry"/>
    <s v="06/04/2021"/>
  </r>
  <r>
    <s v="VPA6"/>
    <x v="2280"/>
    <x v="1"/>
    <s v=""/>
    <s v="7th July,2020"/>
    <d v="2020-07-07T00:00:00"/>
    <s v="18th September,2020"/>
    <d v="2020-09-18T00:00:00"/>
    <s v="Njenga Carol Wangechi"/>
    <s v="Female"/>
    <s v="9574277"/>
    <s v="254723948204"/>
    <s v="254723948204"/>
    <s v=""/>
    <s v="254721840545"/>
    <n v="36.790033000000001"/>
    <n v="-1.0991850000000001"/>
    <s v="Kiambu"/>
    <s v="Githunguri"/>
    <s v="Ikinu"/>
    <s v="Mugumo-ini"/>
    <x v="6"/>
    <s v="Kensam Constructor"/>
    <s v=""/>
    <s v=""/>
    <s v="Informal Business"/>
    <s v="AKUT"/>
    <s v="Masonry"/>
    <s v="08/04/2021"/>
  </r>
  <r>
    <s v="VPA6"/>
    <x v="2281"/>
    <x v="1"/>
    <s v=""/>
    <s v="8th March,2021"/>
    <d v="2021-03-08T00:00:00"/>
    <s v="13th March,2021"/>
    <d v="2021-03-13T00:00:00"/>
    <s v="Mwiruri Esther Ngendo"/>
    <s v="Female"/>
    <n v="99999"/>
    <s v="254727211517"/>
    <s v="254727211517"/>
    <s v=""/>
    <s v="254721437500"/>
    <n v="36.715510999999999"/>
    <n v="-1.0661590000000001"/>
    <s v="Kiambu"/>
    <s v="Kiambaa"/>
    <s v="Githunguri"/>
    <s v="Kambaa"/>
    <x v="1"/>
    <s v="Kensam Constructor"/>
    <s v=""/>
    <s v=""/>
    <s v="Informal Business"/>
    <s v="KENBIM"/>
    <s v="Masonry"/>
    <s v="08/04/2021"/>
  </r>
  <r>
    <s v="VPA6"/>
    <x v="2282"/>
    <x v="1"/>
    <s v=""/>
    <s v="25th February,2021"/>
    <d v="2021-02-25T00:00:00"/>
    <s v="20th March,2021"/>
    <d v="2021-03-20T00:00:00"/>
    <s v="Kirui Nicholas"/>
    <s v="Male"/>
    <s v="25079877"/>
    <s v="721172049"/>
    <s v="254721172049"/>
    <s v=""/>
    <s v="254727901148"/>
    <n v="35.134892000000001"/>
    <n v="-0.57971300000000003"/>
    <s v="Kericho"/>
    <s v="Bureti"/>
    <s v="Cheborge"/>
    <s v="Kiptiriri"/>
    <x v="1"/>
    <s v="Philip Kurgat"/>
    <s v="Philiph Kurgat"/>
    <s v=""/>
    <s v="Informal Business"/>
    <s v="MKD"/>
    <s v="Masonry"/>
    <s v="08/04/2021"/>
  </r>
  <r>
    <s v="VPA6"/>
    <x v="2283"/>
    <x v="0"/>
    <s v="Non Compliant"/>
    <s v="1st December,2020"/>
    <d v="2020-12-01T00:00:00"/>
    <s v="7th February,2021"/>
    <d v="2021-02-07T00:00:00"/>
    <s v="Jepkorir Rose"/>
    <s v="Female"/>
    <s v="99999"/>
    <s v="254703491677"/>
    <s v="254703491677"/>
    <s v=""/>
    <s v="254771886975"/>
    <n v="36.038302999999999"/>
    <n v="-0.32817400000000002"/>
    <s v="Nakuru"/>
    <s v="Nakuru Town"/>
    <s v="Kapkures"/>
    <s v="Kiptenden"/>
    <x v="2"/>
    <s v="Robert Kiprono Ngetich"/>
    <s v="Robert Ngetich"/>
    <s v=""/>
    <s v="Informal Business"/>
    <s v="MKD"/>
    <s v="Masonry"/>
    <s v="09/04/2021"/>
  </r>
  <r>
    <s v="VPA6"/>
    <x v="2284"/>
    <x v="1"/>
    <s v=""/>
    <s v="22nd January,2021"/>
    <d v="2021-01-22T00:00:00"/>
    <s v="29th March,2021"/>
    <d v="2021-03-29T00:00:00"/>
    <s v="Rono Hillary"/>
    <s v="Male"/>
    <s v="13172761"/>
    <s v="254724438346"/>
    <s v="254724438346"/>
    <s v=""/>
    <s v="254723393251"/>
    <n v="35.422117999999998"/>
    <n v="-0.72199899999999995"/>
    <s v="Bomet"/>
    <s v="Bomet Central"/>
    <s v="Mugango"/>
    <s v="Masese"/>
    <x v="3"/>
    <s v="Philip Kurgat"/>
    <s v="Kurgat"/>
    <s v=""/>
    <s v="Informal Business"/>
    <s v="MKD"/>
    <s v="Masonry"/>
    <s v="13/04/2021"/>
  </r>
  <r>
    <s v="VPA6"/>
    <x v="2285"/>
    <x v="1"/>
    <s v=""/>
    <s v="20th January,2021"/>
    <d v="2021-01-20T00:00:00"/>
    <s v="29th March,2021"/>
    <d v="2021-03-29T00:00:00"/>
    <s v="Maritim Wesley"/>
    <s v="Male"/>
    <s v="125545100"/>
    <s v="254725532926"/>
    <s v="254725532926"/>
    <s v=""/>
    <s v="0715781837"/>
    <n v="35.449784000000001"/>
    <n v="-0.74432500000000001"/>
    <s v="Bomet"/>
    <s v="Bomet East"/>
    <s v="Kiromwok"/>
    <s v="Choronok"/>
    <x v="3"/>
    <s v="Philip Kurgat"/>
    <s v=""/>
    <s v=""/>
    <s v="Informal Business"/>
    <s v="MKD"/>
    <s v="Masonry"/>
    <s v="13/04/2021"/>
  </r>
  <r>
    <s v="VPA6"/>
    <x v="2286"/>
    <x v="1"/>
    <s v=""/>
    <s v="4th January,2021"/>
    <d v="2021-01-04T00:00:00"/>
    <s v="14th April,2021"/>
    <d v="2021-04-14T00:00:00"/>
    <s v="Noti William Mghanga"/>
    <s v="Male"/>
    <s v="234567"/>
    <s v="254718001800"/>
    <s v="254718001800"/>
    <s v=""/>
    <s v="254722262224"/>
    <n v="38.434018000000002"/>
    <n v="-3.322543"/>
    <s v="Taita/Taveta"/>
    <s v="Voi"/>
    <s v="Wongonyi"/>
    <s v="Mwakilati"/>
    <x v="0"/>
    <s v="Stephen Nyange"/>
    <s v="Stephen nyange"/>
    <s v=""/>
    <s v="Informal Business"/>
    <s v="KENBIM"/>
    <s v="Masonry"/>
    <s v="14/04/2021"/>
  </r>
  <r>
    <s v="VPA6"/>
    <x v="2287"/>
    <x v="1"/>
    <s v=""/>
    <s v="9th February,2021"/>
    <d v="2021-02-09T00:00:00"/>
    <s v="14th April,2021"/>
    <d v="2021-04-14T00:00:00"/>
    <s v="Mwadali Ayub Shaka"/>
    <s v="Male"/>
    <s v="3456677"/>
    <s v="254722747738"/>
    <s v="254722747738"/>
    <s v=""/>
    <s v=""/>
    <n v="38.486604999999997"/>
    <n v="-3.3191799999999998"/>
    <s v="Taita/Taveta"/>
    <s v="Voi"/>
    <s v="Ngolia"/>
    <s v="Ndile"/>
    <x v="3"/>
    <s v="Nicholas Mwaengo"/>
    <s v="Nicholas mwaengo"/>
    <s v=""/>
    <s v="Informal Business"/>
    <s v="KENBIM"/>
    <s v="Masonry"/>
    <s v="14/04/2021"/>
  </r>
  <r>
    <s v="VPA6"/>
    <x v="2288"/>
    <x v="0"/>
    <s v="Grievance"/>
    <s v="20th November,2020"/>
    <d v="2020-11-20T00:00:00"/>
    <s v="1st January,2021"/>
    <d v="2021-01-01T00:00:00"/>
    <s v="Mithamo Muriuki Benson"/>
    <s v="Male"/>
    <s v="3402525"/>
    <s v="254720357014"/>
    <s v="254720357014"/>
    <s v=""/>
    <s v="254728909054"/>
    <n v="37.250855999999999"/>
    <n v="-0.51897099999999996"/>
    <s v="Kirinyaga"/>
    <s v="Kerugoya/Kutus"/>
    <s v="Kanyekiini"/>
    <s v="Mutitu"/>
    <x v="2"/>
    <s v="Eric Muthii Mugo"/>
    <s v="Eric muthii mugo"/>
    <s v=""/>
    <s v="Informal Business"/>
    <s v="MKD"/>
    <s v="Masonry"/>
    <s v="16/04/2021"/>
  </r>
  <r>
    <s v="VPA6"/>
    <x v="2289"/>
    <x v="1"/>
    <s v=""/>
    <s v="12th November,2020"/>
    <d v="2020-11-12T00:00:00"/>
    <s v="1st January,2021"/>
    <d v="2021-01-01T00:00:00"/>
    <s v="Joel Nyambane Atuti"/>
    <s v="Male"/>
    <s v="23927041"/>
    <s v="254703429603"/>
    <s v="254703429603"/>
    <s v=""/>
    <s v="0000000000"/>
    <n v="34.895983000000001"/>
    <n v="-0.62517199999999995"/>
    <s v="Nyamira"/>
    <s v="Manga"/>
    <s v="North Kitutu"/>
    <s v="Nyambogo"/>
    <x v="0"/>
    <s v="George Otwori"/>
    <s v="George Otwori"/>
    <s v=""/>
    <s v="Informal Business"/>
    <s v="MKD"/>
    <s v="Masonry"/>
    <s v="20/04/2021"/>
  </r>
  <r>
    <s v="VPA6"/>
    <x v="2290"/>
    <x v="0"/>
    <s v="Non Compliant"/>
    <s v="5th February,2021"/>
    <d v="2021-02-05T00:00:00"/>
    <s v="20th April,2021"/>
    <d v="2021-04-20T00:00:00"/>
    <s v="Nchoko Zadra Narinoi"/>
    <s v="Female"/>
    <s v="30530453"/>
    <s v="254717734283"/>
    <s v="254717734283"/>
    <s v=""/>
    <s v=""/>
    <n v="35.683163"/>
    <n v="-1.00095"/>
    <s v="Narok"/>
    <s v="Narok South"/>
    <s v="Ololunga"/>
    <s v="Olepolos"/>
    <x v="1"/>
    <s v="Samwel Teres"/>
    <s v="Jeremiah"/>
    <s v=""/>
    <s v="Informal Business"/>
    <s v="KENBIM"/>
    <s v="Masonry"/>
    <s v="20/04/2021"/>
  </r>
  <r>
    <s v="VPA6"/>
    <x v="2291"/>
    <x v="0"/>
    <s v="Non Compliant"/>
    <s v="26th February,2021"/>
    <d v="2021-02-26T00:00:00"/>
    <s v="20th April,2021"/>
    <d v="2021-04-20T00:00:00"/>
    <s v="Sena Saitoti Sarone"/>
    <s v="Female"/>
    <n v="99999"/>
    <s v="254722277528"/>
    <s v="254722277528"/>
    <s v=""/>
    <s v=""/>
    <n v="35.686177000000001"/>
    <n v="-1.0004599999999999"/>
    <s v="Narok"/>
    <s v="Narok South"/>
    <s v="Ololunga"/>
    <s v="Olepolos"/>
    <x v="1"/>
    <s v="Samwel Teres"/>
    <s v="Jeremiah  langat"/>
    <s v=""/>
    <s v="Informal Business"/>
    <s v="KENBIM"/>
    <s v="Masonry"/>
    <s v="20/04/2021"/>
  </r>
  <r>
    <s v="VPA6"/>
    <x v="2292"/>
    <x v="1"/>
    <s v=""/>
    <s v="15th April,2020"/>
    <d v="2020-04-15T00:00:00"/>
    <s v="5th June,2020"/>
    <d v="2020-06-05T00:00:00"/>
    <s v="Njoroge John Githu"/>
    <s v="Male"/>
    <s v="99999"/>
    <s v="254721558091"/>
    <s v="254721558091"/>
    <s v=""/>
    <s v="254722254221"/>
    <n v="37.118254999999998"/>
    <n v="-0.86063599999999996"/>
    <s v="Murang'a"/>
    <s v="Maragua"/>
    <s v="Muthithi"/>
    <s v="Kindugira"/>
    <x v="3"/>
    <s v="Geoffrey Ndua Mbugua"/>
    <s v=""/>
    <s v=""/>
    <s v="Informal Business"/>
    <s v="KENBIM"/>
    <s v="Masonry"/>
    <s v="22/04/2021"/>
  </r>
  <r>
    <s v="VPA6"/>
    <x v="2293"/>
    <x v="1"/>
    <s v=""/>
    <s v="10th March,2020"/>
    <d v="2020-03-10T00:00:00"/>
    <s v="15th April,2020"/>
    <d v="2020-04-15T00:00:00"/>
    <s v="Njoroge Mirriam Mburu"/>
    <s v="Female"/>
    <s v="7568390"/>
    <s v="254722430664"/>
    <s v="254722430664"/>
    <s v=""/>
    <s v="254723572430"/>
    <n v="37.175918000000003"/>
    <n v="-0.82860900000000004"/>
    <s v="Murang'a"/>
    <s v="Maragua"/>
    <s v="Kamahuha"/>
    <s v="Mikuyu"/>
    <x v="1"/>
    <s v="Geoffrey Ndua Mbugua"/>
    <s v=""/>
    <s v=""/>
    <s v="Informal Business"/>
    <s v="KENBIM"/>
    <s v="Masonry"/>
    <s v="22/04/2021"/>
  </r>
  <r>
    <s v="VPA6"/>
    <x v="2294"/>
    <x v="0"/>
    <s v="Under Verification"/>
    <s v="10th March,2021"/>
    <d v="2021-03-10T00:00:00"/>
    <s v="21st April,2021"/>
    <d v="2021-04-21T00:00:00"/>
    <s v="Kerich Paul"/>
    <s v="Male"/>
    <s v="0514354"/>
    <s v="254722868955"/>
    <s v="254722868955"/>
    <s v=""/>
    <s v="254718115590"/>
    <n v="35.170892000000002"/>
    <n v="-1.0236149999999999"/>
    <s v="Narok"/>
    <s v="Transmara East"/>
    <s v="Kapsasian"/>
    <s v="Lelagoin"/>
    <x v="1"/>
    <s v="Gimosong Enterprise Ltd"/>
    <s v="John Bett"/>
    <s v=""/>
    <s v="Informal Business"/>
    <s v="MKD"/>
    <s v="Masonry"/>
    <s v="22/04/2021"/>
  </r>
  <r>
    <s v="VPA6"/>
    <x v="2295"/>
    <x v="1"/>
    <s v=""/>
    <s v="21st February,2021"/>
    <d v="2021-02-21T00:00:00"/>
    <s v="27th April,2021"/>
    <d v="2021-04-27T00:00:00"/>
    <s v="Mwangada Peter Kimoge"/>
    <s v="Male"/>
    <s v="4568656"/>
    <s v="254736319315"/>
    <s v="254736319315"/>
    <s v=""/>
    <s v=""/>
    <n v="38.332172999999997"/>
    <n v="-3.4337249999999999"/>
    <s v="Taita/Taveta"/>
    <s v="Mwatate"/>
    <s v="Bura"/>
    <s v="Ngandenyi"/>
    <x v="2"/>
    <s v="Carly Mwandigha"/>
    <s v="Carly mwadigha"/>
    <s v=""/>
    <s v="Informal Business"/>
    <s v="KENBIM"/>
    <s v="Masonry"/>
    <s v="27/04/2021"/>
  </r>
  <r>
    <s v="VPA6"/>
    <x v="2296"/>
    <x v="1"/>
    <s v=""/>
    <s v="20th January,2021"/>
    <d v="2021-01-20T00:00:00"/>
    <s v="20th March,2021"/>
    <d v="2021-03-20T00:00:00"/>
    <s v="Kiguru Andrew"/>
    <s v="Male"/>
    <s v="99999"/>
    <s v="254723823429"/>
    <s v="254723823429"/>
    <s v=""/>
    <s v=""/>
    <n v="35.116500000000002"/>
    <n v="-0.69125800000000004"/>
    <s v="Bomet"/>
    <s v="Sotik"/>
    <s v="Chemagel"/>
    <s v="Tebeswet"/>
    <x v="0"/>
    <s v="Patrick Kipronoh Mutai"/>
    <s v="Mutai"/>
    <s v=""/>
    <s v="Informal Business"/>
    <s v="MKD"/>
    <s v="Masonry"/>
    <s v="28/04/2021"/>
  </r>
  <r>
    <s v="VPA6"/>
    <x v="2297"/>
    <x v="1"/>
    <s v=""/>
    <s v="20th December,2020"/>
    <d v="2020-12-20T00:00:00"/>
    <s v="17th January,2021"/>
    <d v="2021-01-17T00:00:00"/>
    <s v="Martha Serem"/>
    <s v="Female"/>
    <s v="99999"/>
    <s v="254728771897"/>
    <s v="254728771897"/>
    <s v=""/>
    <s v=""/>
    <n v="35.137031999999998"/>
    <n v="0.52690700000000001"/>
    <s v="Nandi"/>
    <s v="Mosop"/>
    <s v="Mosop"/>
    <s v="Kapsigiryo"/>
    <x v="0"/>
    <s v="George Otwori"/>
    <s v="George otwori"/>
    <s v=""/>
    <s v="Informal Business"/>
    <s v="MKD"/>
    <s v="Masonry"/>
    <s v="28/04/2021"/>
  </r>
  <r>
    <s v="VPA6"/>
    <x v="2298"/>
    <x v="1"/>
    <s v=""/>
    <s v="12th February,2021"/>
    <d v="2021-02-12T00:00:00"/>
    <s v="23rd April,2021"/>
    <d v="2021-04-23T00:00:00"/>
    <s v="Kotut Samwel"/>
    <s v="Male"/>
    <n v="99999"/>
    <s v="254723764200"/>
    <s v="254723764200"/>
    <s v=""/>
    <s v="254722736180"/>
    <n v="35.593167999999999"/>
    <n v="-5.862E-3"/>
    <s v="Baringo"/>
    <s v="Koibatek"/>
    <s v="Mumberes"/>
    <s v="Kamungei"/>
    <x v="0"/>
    <s v="Gimosong Enterprise Ltd"/>
    <s v="John Bett"/>
    <s v=""/>
    <s v="Informal Business"/>
    <s v="MKD"/>
    <s v="Masonry"/>
    <s v="29/04/2021"/>
  </r>
  <r>
    <s v="VPA6"/>
    <x v="2299"/>
    <x v="1"/>
    <s v=""/>
    <s v="21st February,2021"/>
    <d v="2021-02-21T00:00:00"/>
    <s v="27th April,2021"/>
    <d v="2021-04-27T00:00:00"/>
    <s v="Magut Samwel"/>
    <s v="Male"/>
    <s v="5602828"/>
    <s v="254724333344"/>
    <s v="254724333344"/>
    <s v=""/>
    <s v="254780165446"/>
    <n v="35.239607999999997"/>
    <n v="0.218445"/>
    <s v="Nandi"/>
    <s v="Nandi Central"/>
    <s v="Kilibwani"/>
    <s v="Kapnyeperai"/>
    <x v="0"/>
    <s v="Gimosong Enterprise Ltd"/>
    <s v="John Bett"/>
    <s v=""/>
    <s v="Informal Business"/>
    <s v="MKD"/>
    <s v="Masonry"/>
    <s v="29/04/2021"/>
  </r>
  <r>
    <s v="VPA6"/>
    <x v="2300"/>
    <x v="1"/>
    <s v=""/>
    <s v="20th January,2021"/>
    <d v="2021-01-20T00:00:00"/>
    <s v="1st February,2021"/>
    <d v="2021-02-01T00:00:00"/>
    <s v="Ngunjiri Amos Itune"/>
    <s v="Male"/>
    <s v="13726618"/>
    <s v="+254721518963"/>
    <s v="254703141275"/>
    <s v=""/>
    <s v="254721518963"/>
    <n v="37.058777999999997"/>
    <n v="-0.52468700000000001"/>
    <s v="Nyeri"/>
    <s v="Mukurweni"/>
    <s v="Muyu"/>
    <s v="Mbari ya karoe"/>
    <x v="0"/>
    <s v="Kensam Constructor"/>
    <s v="null"/>
    <s v=""/>
    <s v="Informal Business"/>
    <s v="KENBIM"/>
    <s v="Masonry"/>
    <s v="01/05/2021"/>
  </r>
  <r>
    <s v="VPA6"/>
    <x v="2301"/>
    <x v="1"/>
    <s v=""/>
    <s v="28th January,2021"/>
    <d v="2021-01-28T00:00:00"/>
    <s v="10th March,2021"/>
    <d v="2021-03-10T00:00:00"/>
    <s v="Kagendo Kariuki Winfred"/>
    <s v="Female"/>
    <s v="30688378"/>
    <s v="+254721120970"/>
    <s v="254792275983"/>
    <s v=""/>
    <s v="254721120970"/>
    <n v="36.229134999999999"/>
    <n v="3.3570000000000003E-2"/>
    <s v="Nakuru"/>
    <s v="Subukia"/>
    <s v="Subukia"/>
    <s v="Kagumo"/>
    <x v="2"/>
    <s v="Reuben K Kimenyi"/>
    <s v="Reuben Kimenyi"/>
    <s v=""/>
    <s v="Informal Business"/>
    <s v="MKD"/>
    <s v="Masonry"/>
    <s v="02/05/2021"/>
  </r>
  <r>
    <s v="VPA6"/>
    <x v="2302"/>
    <x v="1"/>
    <s v=""/>
    <s v="15th April,2021"/>
    <d v="2021-04-15T00:00:00"/>
    <s v="3rd May,2021"/>
    <d v="2021-05-03T00:00:00"/>
    <s v="Kiilu Salome"/>
    <s v="Female"/>
    <s v="99999"/>
    <s v="+254702308406"/>
    <s v="254722421814"/>
    <s v=""/>
    <s v="254702308406"/>
    <n v="37.181097000000001"/>
    <n v="-1.4952220000000001"/>
    <s v="Machakos"/>
    <s v="Machakos"/>
    <s v="Kathome"/>
    <s v="Kitanga"/>
    <x v="2"/>
    <s v="Gilbert Mwangi Gitau"/>
    <s v=""/>
    <s v=""/>
    <s v="Informal Business"/>
    <s v="KENBIM"/>
    <s v="Masonry"/>
    <s v="12/05/2021"/>
  </r>
  <r>
    <s v="VPA6"/>
    <x v="2303"/>
    <x v="1"/>
    <s v=""/>
    <s v="13th April,2021"/>
    <d v="2021-04-13T00:00:00"/>
    <s v="11th May,2021"/>
    <d v="2021-05-11T00:00:00"/>
    <s v="Maiyo Julius"/>
    <s v="Male"/>
    <s v="14509265"/>
    <s v="+254723089863"/>
    <s v="254725826370"/>
    <s v=""/>
    <s v="254723089863"/>
    <n v="35.215274999999998"/>
    <n v="0.15858"/>
    <s v="Nandi"/>
    <s v="Nandi hills"/>
    <s v="Chepkunyuk"/>
    <s v="Kapchuriai"/>
    <x v="1"/>
    <s v="Gimosong Enterprise Ltd"/>
    <s v="JOHN BETT"/>
    <s v=""/>
    <s v="Informal Business"/>
    <s v="MKD"/>
    <s v="Masonry"/>
    <s v="12/05/2021"/>
  </r>
  <r>
    <s v="VPA6"/>
    <x v="2304"/>
    <x v="0"/>
    <s v="Under Verification"/>
    <s v="28th March,2021"/>
    <d v="2021-03-28T00:00:00"/>
    <s v="25th April,2021"/>
    <d v="2021-04-25T00:00:00"/>
    <s v="Chelangat Rosemary"/>
    <s v="Female"/>
    <s v="23193967"/>
    <s v="721957663"/>
    <s v="254728676675"/>
    <s v=""/>
    <s v="254721957663"/>
    <n v="35.320841999999999"/>
    <n v="-0.32858999999999999"/>
    <s v="Kericho"/>
    <s v="Ainamoi"/>
    <s v="Kapsaos"/>
    <s v="Kapkugeruet"/>
    <x v="0"/>
    <s v="Philip Kurgat"/>
    <s v="Philiph"/>
    <s v=""/>
    <s v="Informal Business"/>
    <s v="MKD"/>
    <s v="Masonry"/>
    <s v="15/05/2021"/>
  </r>
  <r>
    <s v="VPA6"/>
    <x v="2305"/>
    <x v="0"/>
    <s v="Grievance"/>
    <s v="1st April,2021"/>
    <d v="2021-04-01T00:00:00"/>
    <s v="17th May,2021"/>
    <d v="2021-05-17T00:00:00"/>
    <s v="Gachaki James Mburu"/>
    <s v="Male"/>
    <s v="3382215"/>
    <s v="+254722473475"/>
    <s v="254722473475"/>
    <s v=""/>
    <s v=""/>
    <n v="37.387278000000002"/>
    <n v="-0.46555999999999997"/>
    <s v="Kirinyaga"/>
    <s v="Kirinyaga East"/>
    <s v="Ngariama"/>
    <s v="Kiamutugu"/>
    <x v="2"/>
    <s v="Kensam Constructor"/>
    <s v="Samuel mbugua"/>
    <s v=""/>
    <s v="Informal Business"/>
    <s v="KENBIM"/>
    <s v="Masonry"/>
    <s v="18/05/2021"/>
  </r>
  <r>
    <s v="VPA6"/>
    <x v="2306"/>
    <x v="1"/>
    <s v=""/>
    <s v="20th February,2021"/>
    <d v="2021-02-20T00:00:00"/>
    <s v="22nd May,2021"/>
    <d v="2021-05-22T00:00:00"/>
    <s v="Evaline Kipruto Jerotich"/>
    <s v="Female"/>
    <s v="99999"/>
    <s v="254727840808"/>
    <s v="254727840808"/>
    <s v=""/>
    <s v=""/>
    <n v="35.376618000000001"/>
    <n v="0.48456199999999999"/>
    <s v="Uasin Gishu"/>
    <s v="Ainabkoi"/>
    <s v="Kaptagat"/>
    <s v="Cheseret"/>
    <x v="1"/>
    <s v="Daniel Bartilol"/>
    <s v="Daniel Bartilol"/>
    <s v=""/>
    <s v="Informal Business"/>
    <s v="KENBIM"/>
    <s v="Masonry"/>
    <s v="23/05/2021"/>
  </r>
  <r>
    <s v="VPA6"/>
    <x v="2307"/>
    <x v="1"/>
    <s v=""/>
    <s v="29th April,2021"/>
    <d v="2021-04-29T00:00:00"/>
    <s v="19th May,2021"/>
    <d v="2021-05-19T00:00:00"/>
    <s v="Muriungi Ibari Julius"/>
    <s v="Male"/>
    <s v="23846992"/>
    <s v="254700860094"/>
    <s v="254700860094"/>
    <s v=""/>
    <s v="254725094234"/>
    <n v="37.634365000000003"/>
    <n v="-9.6028000000000002E-2"/>
    <s v="Meru"/>
    <s v="Imenti South"/>
    <s v="Upper chure"/>
    <s v="Nyanya"/>
    <x v="2"/>
    <s v="Erick Munene Gitonga"/>
    <s v="Phineas Mawira"/>
    <s v=""/>
    <s v="Informal Business"/>
    <s v="MKD"/>
    <s v="Masonry"/>
    <s v="24/05/2021"/>
  </r>
  <r>
    <s v="VPA6"/>
    <x v="2308"/>
    <x v="1"/>
    <s v=""/>
    <s v="25th April,2021"/>
    <d v="2021-04-25T00:00:00"/>
    <s v="10th May,2021"/>
    <d v="2021-05-10T00:00:00"/>
    <s v="Nkurupe Everlyn"/>
    <s v="Female"/>
    <n v="99999"/>
    <s v="254717431498"/>
    <s v="254717431498"/>
    <s v=""/>
    <s v=""/>
    <n v="37.502912000000002"/>
    <n v="-2.9335170000000002"/>
    <s v="Kajiado"/>
    <s v="Loitokitok"/>
    <s v="Loitoktok"/>
    <s v="Forest"/>
    <x v="3"/>
    <s v="Peter Kiniu"/>
    <s v=""/>
    <s v=""/>
    <s v="Informal Business"/>
    <s v="MKD"/>
    <s v="Masonry"/>
    <s v="24/05/2021"/>
  </r>
  <r>
    <s v="VPA6"/>
    <x v="2309"/>
    <x v="1"/>
    <s v=""/>
    <s v="20th April,2021"/>
    <d v="2021-04-20T00:00:00"/>
    <s v="18th May,2021"/>
    <d v="2021-05-18T00:00:00"/>
    <s v="Ntoyai Paul"/>
    <s v="Male"/>
    <n v="99999"/>
    <s v="254727073311"/>
    <s v="254727073311"/>
    <s v=""/>
    <s v="254722247872"/>
    <n v="37.495708"/>
    <n v="-2.9272529999999999"/>
    <s v="Kajiado"/>
    <s v="Loitokitok"/>
    <s v="Loitoktok"/>
    <s v="Oloolopon"/>
    <x v="0"/>
    <s v="Peter Kiniu"/>
    <s v=""/>
    <s v=""/>
    <s v="Informal Business"/>
    <s v="MKD"/>
    <s v="Masonry"/>
    <s v="24/05/2021"/>
  </r>
  <r>
    <s v="VPA6"/>
    <x v="2310"/>
    <x v="1"/>
    <s v=""/>
    <s v="5th April,2021"/>
    <d v="2021-04-05T00:00:00"/>
    <s v="5th May,2021"/>
    <d v="2021-05-05T00:00:00"/>
    <s v="Mumo Stellamaris"/>
    <s v="Female"/>
    <n v="99999"/>
    <s v="254724016960"/>
    <s v="254724016960"/>
    <s v=""/>
    <s v=""/>
    <n v="37.501992999999999"/>
    <n v="-2.9157869999999999"/>
    <s v="Kajiado"/>
    <s v="Loitokitok"/>
    <s v="Loitoktok"/>
    <s v="Loitoktok"/>
    <x v="2"/>
    <s v="Peter Kiniu"/>
    <s v=""/>
    <s v=""/>
    <s v="Informal Business"/>
    <s v="KENBIM"/>
    <s v="Masonry"/>
    <s v="24/05/2021"/>
  </r>
  <r>
    <s v="VPA6"/>
    <x v="2311"/>
    <x v="1"/>
    <s v=""/>
    <s v="4th April,2021"/>
    <d v="2021-04-04T00:00:00"/>
    <s v="24th May,2021"/>
    <d v="2021-05-24T00:00:00"/>
    <s v="Maina John Iriga"/>
    <s v="Male"/>
    <n v="99999"/>
    <s v="254711440805"/>
    <s v="254711440805"/>
    <s v=""/>
    <s v="254720442294"/>
    <n v="36.932965000000003"/>
    <n v="-4.1669999999999999E-2"/>
    <s v="Laikipia"/>
    <s v="Laikipia East"/>
    <s v="Tigithi"/>
    <s v="Weruini"/>
    <x v="2"/>
    <s v="Wambui Gituku"/>
    <s v="Francis Nyaga"/>
    <s v=""/>
    <s v="Informal Business"/>
    <s v="MKD"/>
    <s v="Masonry"/>
    <s v="25/05/2021"/>
  </r>
  <r>
    <s v="VPA6"/>
    <x v="2312"/>
    <x v="1"/>
    <s v=""/>
    <s v="4th April,2021"/>
    <d v="2021-04-04T00:00:00"/>
    <s v="24th May,2021"/>
    <d v="2021-05-24T00:00:00"/>
    <s v="Kamau Hilam Kiruiro"/>
    <s v="Male"/>
    <n v="99999"/>
    <s v="254720143320"/>
    <s v="254720143320"/>
    <s v=""/>
    <s v="254722224140"/>
    <n v="36.940460000000002"/>
    <n v="-8.0991999999999995E-2"/>
    <s v="Laikipia"/>
    <s v="Laikipia East"/>
    <s v="Tigithi"/>
    <s v="Thome"/>
    <x v="2"/>
    <s v="Wambui Gituku"/>
    <s v="Francis Nyaga"/>
    <s v=""/>
    <s v="Informal Business"/>
    <s v="MKD"/>
    <s v="Masonry"/>
    <s v="25/05/2021"/>
  </r>
  <r>
    <s v="VPA6"/>
    <x v="2313"/>
    <x v="1"/>
    <s v=""/>
    <s v="22nd May,2021"/>
    <d v="2021-05-22T00:00:00"/>
    <s v="26th May,2021"/>
    <d v="2021-05-26T00:00:00"/>
    <s v="Mwayumba Patrick Mwambi"/>
    <s v="Male"/>
    <s v="234567"/>
    <s v="722797989"/>
    <s v="254722797987"/>
    <s v=""/>
    <s v=""/>
    <n v="38.377752000000001"/>
    <n v="-3.4680680000000002"/>
    <s v="Taita/Taveta"/>
    <s v="Mwatate"/>
    <s v="Mwatate"/>
    <s v="Kipusi"/>
    <x v="2"/>
    <s v="Carly Mwandigha"/>
    <s v="Carly mwadigha"/>
    <s v=""/>
    <s v="Informal Business"/>
    <s v="KENBIM"/>
    <s v="Masonry"/>
    <s v="27/05/2021"/>
  </r>
  <r>
    <s v="VPA6"/>
    <x v="2314"/>
    <x v="1"/>
    <s v=""/>
    <s v="5th April,2021"/>
    <d v="2021-04-05T00:00:00"/>
    <s v="2nd May,2021"/>
    <d v="2021-05-02T00:00:00"/>
    <s v="Ndekei Roseline Muthoni"/>
    <s v="Female"/>
    <s v="3491467"/>
    <s v="254723841469"/>
    <s v="254723841469"/>
    <s v=""/>
    <s v="254702071585"/>
    <n v="37.114370999999998"/>
    <n v="-0.75781399999999999"/>
    <s v="Murang'a"/>
    <s v="Kahuro"/>
    <s v="Mucungucha"/>
    <s v="Thengeini"/>
    <x v="1"/>
    <s v="Geoffrey Ndua Mbugua"/>
    <s v="Geoffrey ndua"/>
    <s v=""/>
    <s v="Informal Business"/>
    <s v="KENBIM"/>
    <s v="Masonry"/>
    <s v="27/05/2021"/>
  </r>
  <r>
    <s v="VPA6"/>
    <x v="2315"/>
    <x v="0"/>
    <s v="Grievance"/>
    <s v="1st April,2021"/>
    <d v="2021-04-01T00:00:00"/>
    <s v="18th April,2021"/>
    <d v="2021-04-18T00:00:00"/>
    <s v="Kuria James"/>
    <s v="Male"/>
    <s v="99999"/>
    <s v="254720848153"/>
    <s v="254720848153"/>
    <s v=""/>
    <s v="254720880390"/>
    <n v="36.778739999999999"/>
    <n v="-1.1819930000000001"/>
    <s v="Kiambu"/>
    <s v="Kiambaa"/>
    <s v="Muchatha"/>
    <s v="Nguruwe"/>
    <x v="1"/>
    <s v="James Kingori Chege"/>
    <s v=""/>
    <s v=""/>
    <s v="Informal Business"/>
    <s v="KENBIM"/>
    <s v="Masonry"/>
    <s v="28/05/2021"/>
  </r>
  <r>
    <s v="VPA6"/>
    <x v="2316"/>
    <x v="0"/>
    <s v="Non Compliant"/>
    <s v="13th November,2020"/>
    <d v="2020-11-13T00:00:00"/>
    <s v="8th January,2021"/>
    <d v="2021-01-08T00:00:00"/>
    <s v="Wambui Ann"/>
    <s v="Female"/>
    <s v="99999"/>
    <s v="71704124"/>
    <s v="254717041124"/>
    <s v=""/>
    <s v="254720050890"/>
    <n v="36.894246000000003"/>
    <n v="-1.0555570000000001"/>
    <s v="Kiambu"/>
    <s v="Githunguri"/>
    <s v="Kiambururu"/>
    <s v="Nembu"/>
    <x v="2"/>
    <s v="James Kingori Chege"/>
    <s v=""/>
    <s v=""/>
    <s v="Informal Business"/>
    <s v="KENBIM"/>
    <s v="Masonry"/>
    <s v="29/05/2021"/>
  </r>
  <r>
    <s v="VPA6"/>
    <x v="2317"/>
    <x v="1"/>
    <s v=""/>
    <s v="25th April,2021"/>
    <d v="2021-04-25T00:00:00"/>
    <s v="4th May,2021"/>
    <d v="2021-05-04T00:00:00"/>
    <s v="Gakumu Wambui Lucy"/>
    <s v="Female"/>
    <s v="9347000"/>
    <s v="254720784273"/>
    <s v="254720784273"/>
    <s v=""/>
    <s v="254711163424"/>
    <n v="36.901094000000001"/>
    <n v="-0.9788"/>
    <s v="Kiambu"/>
    <s v="Gatundu South"/>
    <s v="Ituru"/>
    <s v="Gatei"/>
    <x v="2"/>
    <s v="Joseph Muchirira Mugo"/>
    <s v=""/>
    <s v=""/>
    <s v="Informal Business"/>
    <s v="KENBIM"/>
    <s v="Masonry"/>
    <s v="29/05/2021"/>
  </r>
  <r>
    <s v="VPA6"/>
    <x v="2318"/>
    <x v="1"/>
    <s v=""/>
    <s v="8th May,2021"/>
    <d v="2021-05-08T00:00:00"/>
    <s v="25th May,2021"/>
    <d v="2021-05-25T00:00:00"/>
    <s v="Waweru Irine"/>
    <s v="Female"/>
    <n v="99999"/>
    <s v="254725252106"/>
    <s v="254725252106"/>
    <s v=""/>
    <s v="254721202956"/>
    <n v="36.823318999999998"/>
    <n v="-1.1190100000000001"/>
    <s v="Kiambu"/>
    <s v="Githunguri"/>
    <s v="Ikinu"/>
    <s v="Magoto"/>
    <x v="2"/>
    <s v="Kensam Constructor"/>
    <s v=""/>
    <s v=""/>
    <s v="Informal Business"/>
    <s v="KENBIM"/>
    <s v="Masonry"/>
    <s v="04/06/2021"/>
  </r>
  <r>
    <s v="VPA6"/>
    <x v="2319"/>
    <x v="1"/>
    <s v=""/>
    <s v="4th May,2021"/>
    <d v="2021-05-04T00:00:00"/>
    <s v="5th June,2021"/>
    <d v="2021-06-05T00:00:00"/>
    <s v="Ngugi Kirimi Jane"/>
    <s v="Female"/>
    <s v="234543232"/>
    <s v="704128740"/>
    <s v="0704128740"/>
    <s v=""/>
    <s v="0702803447"/>
    <n v="37.586010000000002"/>
    <n v="-5.1505000000000002E-2"/>
    <s v="Meru"/>
    <s v="Imenti South"/>
    <s v="Kathera"/>
    <s v="Kiarango"/>
    <x v="2"/>
    <s v="Erick Munene Gitonga"/>
    <s v="Phineas Mawira"/>
    <s v=""/>
    <s v="Informal Business"/>
    <s v="MKD"/>
    <s v="Masonry"/>
    <s v="05/06/2021"/>
  </r>
  <r>
    <s v="VPA6"/>
    <x v="2320"/>
    <x v="1"/>
    <s v=""/>
    <s v="26th October,2020"/>
    <d v="2020-10-26T00:00:00"/>
    <s v="7th June,2021"/>
    <d v="2021-06-07T00:00:00"/>
    <s v="Taragon Evarylne"/>
    <s v="Female"/>
    <s v="12828987"/>
    <s v="254726211264"/>
    <s v="254726211264"/>
    <s v=""/>
    <s v=""/>
    <n v="35.162108000000003"/>
    <n v="0.143508"/>
    <s v="Nandi"/>
    <s v="Nandi hills"/>
    <s v="Kabirsang"/>
    <s v="Chesuwe"/>
    <x v="2"/>
    <s v="Kelvin Kimutai"/>
    <s v="Isaac sang"/>
    <s v=""/>
    <s v="Informal Business"/>
    <s v="MKD"/>
    <s v="Masonry"/>
    <s v="07/06/2021"/>
  </r>
  <r>
    <s v="VPA6"/>
    <x v="2321"/>
    <x v="1"/>
    <s v=""/>
    <s v="5th April,2021"/>
    <d v="2021-04-05T00:00:00"/>
    <s v="25th April,2021"/>
    <d v="2021-04-25T00:00:00"/>
    <s v="Kibue Beatrice Gathoni"/>
    <s v="Female"/>
    <s v="0988527"/>
    <s v="254721768214"/>
    <s v="254721768214"/>
    <s v=""/>
    <s v="254100243001"/>
    <n v="36.755436000000003"/>
    <n v="-1.0027159999999999"/>
    <s v="Kiambu"/>
    <s v="Lari"/>
    <s v="Gatamaiyu"/>
    <s v="Kinenie"/>
    <x v="2"/>
    <s v="Nixon Kariuki Gaichuru"/>
    <s v=""/>
    <s v=""/>
    <s v="Informal Business"/>
    <s v="KENBIM"/>
    <s v="Masonry"/>
    <s v="08/06/2021"/>
  </r>
  <r>
    <s v="VPA6"/>
    <x v="2322"/>
    <x v="1"/>
    <s v=""/>
    <s v="5th February,2021"/>
    <d v="2021-02-05T00:00:00"/>
    <s v="29th April,2021"/>
    <d v="2021-04-29T00:00:00"/>
    <s v="Michael Philip Kariuki"/>
    <s v="Male"/>
    <n v="99999"/>
    <s v="254710974655"/>
    <s v="254710974655"/>
    <s v=""/>
    <s v=""/>
    <n v="36.410780000000003"/>
    <n v="0.124403"/>
    <s v="Laikipia"/>
    <s v="Nyahururu"/>
    <s v="marmanet"/>
    <s v="Sironi"/>
    <x v="0"/>
    <s v="James Muchira Mwai"/>
    <s v="James mwai"/>
    <s v=""/>
    <s v="Informal Business"/>
    <s v="MKD"/>
    <s v="Masonry"/>
    <s v="09/06/2021"/>
  </r>
  <r>
    <s v="VPA6"/>
    <x v="2323"/>
    <x v="1"/>
    <s v=""/>
    <s v="7th June,2021"/>
    <d v="2021-06-07T00:00:00"/>
    <s v="13th June,2021"/>
    <d v="2021-06-13T00:00:00"/>
    <s v="Woresha Joseph Mwaghome"/>
    <s v="Male"/>
    <s v="14512498"/>
    <s v="729805154"/>
    <s v="254729805155"/>
    <s v=""/>
    <s v=""/>
    <n v="38.346626999999998"/>
    <n v="-3.3830870000000002"/>
    <s v="Taita/Taveta"/>
    <s v="Wundanyi"/>
    <s v="Werugha"/>
    <s v="Mwalekwa"/>
    <x v="2"/>
    <s v="Afrisol Energy Ltd"/>
    <s v="Afrisol energy ltd"/>
    <s v=""/>
    <s v="Informal Business"/>
    <s v="MKD"/>
    <s v="Masonry"/>
    <s v="13/06/2021"/>
  </r>
  <r>
    <s v="VPA6"/>
    <x v="2324"/>
    <x v="0"/>
    <s v="Grievance"/>
    <s v="25th May,2021"/>
    <d v="2021-05-25T00:00:00"/>
    <s v="13th June,2021"/>
    <d v="2021-06-13T00:00:00"/>
    <s v="Mwasi Iveta Shigare"/>
    <s v="Female"/>
    <s v="2854234"/>
    <s v="254726606621"/>
    <s v="254726606621"/>
    <s v=""/>
    <s v="254726447702"/>
    <n v="38.327530000000003"/>
    <n v="-3.37304"/>
    <s v="Taita/Taveta"/>
    <s v="Wundanyi"/>
    <s v="Werugha"/>
    <s v="Msidunyi"/>
    <x v="2"/>
    <s v="Afrisol Energy Ltd"/>
    <s v="Afrisol Energy ltd"/>
    <s v=""/>
    <s v="Informal Business"/>
    <s v="MKD"/>
    <s v="Masonry"/>
    <s v="13/06/2021"/>
  </r>
  <r>
    <s v="VPA6"/>
    <x v="2325"/>
    <x v="0"/>
    <s v="Grievance"/>
    <s v="3rd May,2021"/>
    <d v="2021-05-03T00:00:00"/>
    <s v="13th June,2021"/>
    <d v="2021-06-13T00:00:00"/>
    <s v="Lugho Beatrice Mkakisha"/>
    <s v="Female"/>
    <s v="4678889"/>
    <s v="254721569836"/>
    <s v="254721569836"/>
    <s v=""/>
    <s v="254728320293"/>
    <n v="38.324956999999998"/>
    <n v="-3.383067"/>
    <s v="Taita/Taveta"/>
    <s v="Wundanyi"/>
    <s v="Werugha"/>
    <s v="Mwamusha"/>
    <x v="2"/>
    <s v="Afrisol Energy Ltd"/>
    <s v="Afrisol Energy ltd"/>
    <s v=""/>
    <s v="Informal Business"/>
    <s v="MKD"/>
    <s v="Masonry"/>
    <s v="13/06/2021"/>
  </r>
  <r>
    <s v="VPA6"/>
    <x v="2326"/>
    <x v="1"/>
    <s v=""/>
    <s v="9th May,2021"/>
    <d v="2021-05-09T00:00:00"/>
    <s v="20th May,2021"/>
    <d v="2021-05-20T00:00:00"/>
    <s v="Rose Ngetich J"/>
    <s v="Female"/>
    <n v="99999"/>
    <s v="254722276192"/>
    <s v="254722276192"/>
    <s v=""/>
    <s v=""/>
    <n v="35.296115999999998"/>
    <n v="0.54378099999999996"/>
    <s v="Uasin Gishu"/>
    <s v="Moiben"/>
    <s v="Moiben"/>
    <s v="Rock centre"/>
    <x v="1"/>
    <s v="Luka Kiprop Maiyo"/>
    <s v="Luka maiyo"/>
    <s v=""/>
    <s v="Informal Business"/>
    <s v="KENBIM"/>
    <s v="Masonry"/>
    <s v="22/06/2021"/>
  </r>
  <r>
    <s v="VPA6"/>
    <x v="2327"/>
    <x v="1"/>
    <s v=""/>
    <s v="18th May,2021"/>
    <d v="2021-05-18T00:00:00"/>
    <s v="3rd June,2021"/>
    <d v="2021-06-03T00:00:00"/>
    <s v="Elizabeth Lelei"/>
    <s v="Female"/>
    <s v="99999"/>
    <s v="254722602087"/>
    <s v="254722602087"/>
    <s v=""/>
    <s v=""/>
    <n v="35.297580000000004"/>
    <n v="0.54842999999999997"/>
    <s v="Uasin Gishu"/>
    <s v="Moiben"/>
    <s v="Moiben"/>
    <s v="Sinai"/>
    <x v="1"/>
    <s v="Luka Kiprop Maiyo"/>
    <s v="Luka maiyo"/>
    <s v=""/>
    <s v="Informal Business"/>
    <s v="KENBIM"/>
    <s v="Masonry"/>
    <s v="22/06/2021"/>
  </r>
  <r>
    <s v="VPA6"/>
    <x v="2328"/>
    <x v="1"/>
    <s v=""/>
    <s v="22nd May,2021"/>
    <d v="2021-05-22T00:00:00"/>
    <s v="7th June,2021"/>
    <d v="2021-06-07T00:00:00"/>
    <s v="Naomi Bargoria"/>
    <s v="Female"/>
    <n v="99999"/>
    <s v="726721514"/>
    <s v="254726721514"/>
    <s v=""/>
    <s v="254725881333"/>
    <n v="35.324288000000003"/>
    <n v="0.51693"/>
    <s v="Uasin Gishu"/>
    <s v="Ainabkoi"/>
    <s v="Ainabkoi"/>
    <s v="Ilula"/>
    <x v="1"/>
    <s v="Luka Kiprop Maiyo"/>
    <s v="Luka maiyo"/>
    <s v=""/>
    <s v="Informal Business"/>
    <s v="KENBIM"/>
    <s v="Masonry"/>
    <s v="22/06/2021"/>
  </r>
  <r>
    <s v="VPA6"/>
    <x v="2329"/>
    <x v="1"/>
    <s v=""/>
    <s v="22nd March,2021"/>
    <d v="2021-03-22T00:00:00"/>
    <s v="22nd June,2021"/>
    <d v="2021-06-22T00:00:00"/>
    <s v="Kiara Alfred"/>
    <s v="Male"/>
    <n v="99999"/>
    <s v="254726935173"/>
    <s v="254726935173"/>
    <s v=""/>
    <s v="254722894137"/>
    <n v="37.249696999999998"/>
    <n v="-0.54180899999999999"/>
    <s v="Kirinyaga"/>
    <s v="Kerugoya/Kutus"/>
    <s v="Kanyekini"/>
    <s v="Giatama"/>
    <x v="0"/>
    <s v="Eric Muthii Mugo"/>
    <s v="Eric mugo"/>
    <s v=""/>
    <s v="Informal Business"/>
    <s v="KENBIM"/>
    <s v="Masonry"/>
    <s v="23/06/2021"/>
  </r>
  <r>
    <s v="VPA6"/>
    <x v="2330"/>
    <x v="1"/>
    <s v=""/>
    <s v="9th April,2021"/>
    <d v="2021-04-09T00:00:00"/>
    <s v="9th May,2021"/>
    <d v="2021-05-09T00:00:00"/>
    <s v="Motong'o Elizabeth"/>
    <s v="Female"/>
    <n v="99999"/>
    <s v="254722238773"/>
    <s v="254722238773"/>
    <s v=""/>
    <s v=""/>
    <n v="36.645981999999997"/>
    <n v="-1.373823"/>
    <s v="Kajiado"/>
    <s v="Kajiado North"/>
    <s v="Ngong"/>
    <s v="Emanyatta"/>
    <x v="2"/>
    <s v="Nilelynk Innovators"/>
    <s v=""/>
    <s v=""/>
    <s v="Informal Business"/>
    <s v="KENBIM"/>
    <s v="Masonry"/>
    <s v="23/06/2021"/>
  </r>
  <r>
    <s v="VPA6"/>
    <x v="2331"/>
    <x v="1"/>
    <s v=""/>
    <s v="1st May,2021"/>
    <d v="2021-05-01T00:00:00"/>
    <s v="24th May,2021"/>
    <d v="2021-05-24T00:00:00"/>
    <s v="Nyamweya Jairus"/>
    <s v="Male"/>
    <n v="99999"/>
    <s v="254722797057"/>
    <s v="254722797057"/>
    <s v=""/>
    <s v=""/>
    <n v="36.672302000000002"/>
    <n v="-1.357818"/>
    <s v="Kajiado"/>
    <s v="Kajiado North"/>
    <s v="Ngong"/>
    <s v="Oloolua"/>
    <x v="0"/>
    <s v="Nilelynk Innovators"/>
    <s v=""/>
    <s v=""/>
    <s v="Informal Business"/>
    <s v="MKD"/>
    <s v="Masonry"/>
    <s v="23/06/2021"/>
  </r>
  <r>
    <s v="VPA6"/>
    <x v="2332"/>
    <x v="1"/>
    <s v=""/>
    <s v="1st June,2021"/>
    <d v="2021-06-01T00:00:00"/>
    <s v="1st July,2021"/>
    <d v="2021-07-01T00:00:00"/>
    <s v="Ndwiga Esther Wambeti"/>
    <s v="Female"/>
    <n v="99999"/>
    <s v="254713553303"/>
    <s v="254713553303"/>
    <s v=""/>
    <s v=""/>
    <n v="37.464325000000002"/>
    <n v="-0.48632999999999998"/>
    <s v="Embu"/>
    <s v="Manyatta"/>
    <s v="Kiangima"/>
    <s v="Gakwegori"/>
    <x v="2"/>
    <s v="Peter Kivuti"/>
    <s v="Peter kivuti"/>
    <s v=""/>
    <s v="Informal Business"/>
    <s v="MKD"/>
    <s v="Masonry"/>
    <s v="02/07/2021"/>
  </r>
  <r>
    <s v="VPA6"/>
    <x v="2333"/>
    <x v="1"/>
    <s v=""/>
    <s v="1st June,2021"/>
    <d v="2021-06-01T00:00:00"/>
    <s v="10th June,2021"/>
    <d v="2021-06-10T00:00:00"/>
    <s v="Kitundu Kilonzo"/>
    <s v="Male"/>
    <s v="99999"/>
    <s v="254722919182"/>
    <s v="254722919182"/>
    <s v=""/>
    <s v="254796912745"/>
    <n v="37.497022999999999"/>
    <n v="-1.8443229999999999"/>
    <s v="Makueni"/>
    <s v="Kaiti"/>
    <s v="Kalamba"/>
    <s v="Inyoni"/>
    <x v="3"/>
    <s v="Ekman J.K. Karigi"/>
    <s v=""/>
    <s v=""/>
    <s v="Informal Business"/>
    <s v="MKD"/>
    <s v="Masonry"/>
    <s v="03/07/2021"/>
  </r>
  <r>
    <s v="VPA6"/>
    <x v="2334"/>
    <x v="1"/>
    <s v=""/>
    <s v="25th June,2021"/>
    <d v="2021-06-25T00:00:00"/>
    <s v="5th July,2021"/>
    <d v="2021-07-05T00:00:00"/>
    <s v="Wasike Pamela Katoyi"/>
    <s v="Female"/>
    <s v="21676350"/>
    <s v="727127569"/>
    <s v="254727127569"/>
    <s v=""/>
    <s v=""/>
    <n v="35.024863000000003"/>
    <n v="1.0004029999999999"/>
    <s v="Trans Nzoia"/>
    <s v="Trans Nzoia West"/>
    <s v="Milimani"/>
    <s v="Mukhweso"/>
    <x v="1"/>
    <s v="Kennedy Amiani Anzeze"/>
    <s v="Kennedy Amiani Anzeze"/>
    <s v=""/>
    <s v="Informal Business"/>
    <s v="KENBIM"/>
    <s v="Masonry"/>
    <s v="05/07/2021"/>
  </r>
  <r>
    <s v="VPA6"/>
    <x v="2335"/>
    <x v="1"/>
    <s v=""/>
    <s v="3rd October,2020"/>
    <d v="2020-10-03T00:00:00"/>
    <s v="5th February,2021"/>
    <d v="2021-02-05T00:00:00"/>
    <s v="Kamau Nganga"/>
    <s v="Male"/>
    <s v="99999"/>
    <s v="254714392462"/>
    <s v="254714392462"/>
    <s v=""/>
    <s v="254739595202"/>
    <n v="36.230227999999997"/>
    <n v="-0.14149999999999999"/>
    <s v="Nyandarua"/>
    <s v="Ol Joro Orok"/>
    <s v="Gituamba"/>
    <s v="Kihoto"/>
    <x v="2"/>
    <s v="James Muchira Mwai"/>
    <s v="James mwai"/>
    <s v=""/>
    <s v="Informal Business"/>
    <s v="MKD"/>
    <s v="Masonry"/>
    <s v="06/07/2021"/>
  </r>
  <r>
    <s v="VPA6"/>
    <x v="2336"/>
    <x v="0"/>
    <s v="Non Compliant"/>
    <s v="17th May,2021"/>
    <d v="2021-05-17T00:00:00"/>
    <s v="6th July,2021"/>
    <d v="2021-07-06T00:00:00"/>
    <s v="Mbogo Joseph Kiragu"/>
    <s v="Male"/>
    <s v="40657057"/>
    <s v="254725501602"/>
    <s v="254725501602"/>
    <s v=""/>
    <s v="254723443647"/>
    <n v="37.045287000000002"/>
    <n v="-0.19340299999999999"/>
    <s v="Nyeri"/>
    <s v="Kieni East"/>
    <s v="Kiamathaga"/>
    <s v="Kahuho"/>
    <x v="2"/>
    <s v="Wambui Gituku"/>
    <s v="Francis Nyaga"/>
    <s v=""/>
    <s v="Informal Business"/>
    <s v="MKD"/>
    <s v="Masonry"/>
    <s v="06/07/2021"/>
  </r>
  <r>
    <s v="VPA6"/>
    <x v="2337"/>
    <x v="1"/>
    <s v=""/>
    <s v="29th April,2021"/>
    <d v="2021-04-29T00:00:00"/>
    <s v="20th May,2021"/>
    <d v="2021-05-20T00:00:00"/>
    <s v="Muchiri Muriuki Benson"/>
    <s v="Male"/>
    <s v="3120376"/>
    <s v="254720446557"/>
    <s v="254720446557"/>
    <s v=""/>
    <s v=""/>
    <n v="37.243585000000003"/>
    <n v="-0.56089999999999995"/>
    <s v="Kirinyaga"/>
    <s v="Sagana"/>
    <s v="Mukure"/>
    <s v="Baricho"/>
    <x v="1"/>
    <s v="Eric Muthii Mugo"/>
    <s v="Eric muthii mugo"/>
    <s v=""/>
    <s v="Informal Business"/>
    <s v="KENBIM"/>
    <s v="Masonry"/>
    <s v="07/07/2021"/>
  </r>
  <r>
    <s v="VPA6"/>
    <x v="2338"/>
    <x v="1"/>
    <s v=""/>
    <s v="7th May,2021"/>
    <d v="2021-05-07T00:00:00"/>
    <s v="18th June,2021"/>
    <d v="2021-06-18T00:00:00"/>
    <s v="Mwangi Nyagah George"/>
    <s v="Male"/>
    <s v="1338963"/>
    <s v="254721303293"/>
    <s v="254721303293"/>
    <s v=""/>
    <s v=""/>
    <n v="36.170743999999999"/>
    <n v="-0.34215699999999999"/>
    <s v="Nakuru"/>
    <s v="Gilgil"/>
    <s v="Pipeline"/>
    <s v="Greensted"/>
    <x v="3"/>
    <s v="James Muchira Mwai"/>
    <s v="James Mwai"/>
    <s v=""/>
    <s v="Informal Business"/>
    <s v="MKD"/>
    <s v="Masonry"/>
    <s v="10/07/2021"/>
  </r>
  <r>
    <s v="VPA6"/>
    <x v="2339"/>
    <x v="1"/>
    <s v=""/>
    <s v="22nd May,2021"/>
    <d v="2021-05-22T00:00:00"/>
    <s v="1st July,2021"/>
    <d v="2021-07-01T00:00:00"/>
    <s v="Kimeli Kebenei David"/>
    <s v="Male"/>
    <s v="33973683"/>
    <s v="254724950561"/>
    <s v="254724950561"/>
    <s v=""/>
    <s v="254713992776"/>
    <n v="36.026342"/>
    <n v="-0.32072000000000001"/>
    <s v="Nakuru"/>
    <s v="Nakuru Town"/>
    <s v="Mogoon"/>
    <s v="Kapnandi"/>
    <x v="0"/>
    <s v="Robert Kiprono Ngetich"/>
    <s v="Robert Ngetich"/>
    <s v=""/>
    <s v="Informal Business"/>
    <s v="MKD"/>
    <s v="Masonry"/>
    <s v="14/07/2021"/>
  </r>
  <r>
    <s v="VPA6"/>
    <x v="2340"/>
    <x v="1"/>
    <s v=""/>
    <s v="30th March,2021"/>
    <d v="2021-03-30T00:00:00"/>
    <s v="13th July,2021"/>
    <d v="2021-07-13T00:00:00"/>
    <s v="Tesot Magdalin"/>
    <s v="Female"/>
    <s v="6024344"/>
    <s v="254724667056"/>
    <s v="254724667056"/>
    <s v=""/>
    <s v="254724213960"/>
    <n v="35.265456999999998"/>
    <n v="-0.57285699999999995"/>
    <s v="Bomet"/>
    <s v="Konoin"/>
    <s v="KAPTIEN"/>
    <s v="KOITALEL"/>
    <x v="1"/>
    <s v="Gimosong Enterprise Ltd"/>
    <s v="JOHN BETT"/>
    <s v=""/>
    <s v="Informal Business"/>
    <s v="MKD"/>
    <s v="Masonry"/>
    <s v="15/07/2021"/>
  </r>
  <r>
    <s v="VPA6"/>
    <x v="2341"/>
    <x v="1"/>
    <s v=""/>
    <s v="1st June,2021"/>
    <d v="2021-06-01T00:00:00"/>
    <s v="13th July,2021"/>
    <d v="2021-07-13T00:00:00"/>
    <s v="Kiige Evan Mwaniki"/>
    <s v="Male"/>
    <s v="2901590"/>
    <s v="254713634693"/>
    <s v="254713634693"/>
    <s v=""/>
    <s v="254710966318"/>
    <n v="37.215262000000003"/>
    <n v="-0.51918500000000001"/>
    <s v="Kirinyaga"/>
    <s v="Sagana"/>
    <s v="Gitako"/>
    <s v="Kiania"/>
    <x v="0"/>
    <s v="Eric Muthii Mugo"/>
    <s v="Eric mugo"/>
    <s v=""/>
    <s v="Informal Business"/>
    <s v="MKD"/>
    <s v="Masonry"/>
    <s v="15/07/2021"/>
  </r>
  <r>
    <s v="VPA6"/>
    <x v="2342"/>
    <x v="1"/>
    <s v=""/>
    <s v="15th June,2021"/>
    <d v="2021-06-15T00:00:00"/>
    <s v="20th July,2021"/>
    <d v="2021-07-20T00:00:00"/>
    <s v="Kombo Fabian Mwanyalo"/>
    <s v="Female"/>
    <s v="045675"/>
    <s v="722955124"/>
    <s v="254724124183"/>
    <s v=""/>
    <s v="254722955124"/>
    <n v="38.286047000000003"/>
    <n v="-3.411343"/>
    <s v="Taita/Taveta"/>
    <s v="Wundanyi"/>
    <s v="Mwanda"/>
    <s v="Mwalashi"/>
    <x v="0"/>
    <s v="Carly Mwandigha"/>
    <s v="Carly mwadigha"/>
    <s v=""/>
    <s v="Informal Business"/>
    <s v="KENBIM"/>
    <s v="Masonry"/>
    <s v="20/07/2021"/>
  </r>
  <r>
    <s v="VPA6"/>
    <x v="2343"/>
    <x v="1"/>
    <s v=""/>
    <s v="15th May,2021"/>
    <d v="2021-05-15T00:00:00"/>
    <s v="30th May,2021"/>
    <d v="2021-05-30T00:00:00"/>
    <s v="Johnson Wakarihu Muriuki"/>
    <s v="Male"/>
    <s v="11774749"/>
    <s v="254721656260"/>
    <s v="254721656260"/>
    <s v=""/>
    <s v="254725822341"/>
    <n v="37.114829999999998"/>
    <n v="-0.49387500000000001"/>
    <s v="Nyeri"/>
    <s v="Mathira East"/>
    <s v="Konyu"/>
    <s v="Gaturiri"/>
    <x v="0"/>
    <s v="Francis Nyaga Muriithi"/>
    <s v="Francis Nyaga"/>
    <s v=""/>
    <s v="Informal Business"/>
    <s v="KENBIM"/>
    <s v="Masonry"/>
    <s v="20/07/2021"/>
  </r>
  <r>
    <s v="VPA6"/>
    <x v="2344"/>
    <x v="1"/>
    <s v=""/>
    <s v="15th May,2021"/>
    <d v="2021-05-15T00:00:00"/>
    <s v="30th May,2021"/>
    <d v="2021-05-30T00:00:00"/>
    <s v="Wakaregu Patrick Maina"/>
    <s v="Male"/>
    <s v="13539659"/>
    <s v="254721651022"/>
    <s v="254721651022"/>
    <s v=""/>
    <s v="254723604152"/>
    <n v="37.114846999999997"/>
    <n v="-0.49406699999999998"/>
    <s v="Nyeri"/>
    <s v="Mathira East"/>
    <s v="Konyu"/>
    <s v="Gaturiri"/>
    <x v="0"/>
    <s v="Francis Nyaga Muriithi"/>
    <s v=""/>
    <s v=""/>
    <s v="Informal Business"/>
    <s v="KENBIM"/>
    <s v="Masonry"/>
    <s v="20/07/2021"/>
  </r>
  <r>
    <s v="VPA6"/>
    <x v="2345"/>
    <x v="1"/>
    <s v=""/>
    <s v="13th July,2021"/>
    <d v="2021-07-13T00:00:00"/>
    <s v="8th August,2021"/>
    <d v="2021-08-08T00:00:00"/>
    <s v="Marcella Karimi"/>
    <s v="Female"/>
    <s v="56674567"/>
    <s v="711242563"/>
    <s v="254711842563"/>
    <s v=""/>
    <s v=""/>
    <n v="39.689186999999997"/>
    <n v="-3.9719350000000002"/>
    <s v="Mombasa"/>
    <s v="kisauni"/>
    <s v="Kashiani"/>
    <s v="Kimbuga"/>
    <x v="2"/>
    <s v="Nicholas Mwaengo"/>
    <s v="Nicholas mwaengo"/>
    <s v=""/>
    <s v="Informal Business"/>
    <s v="KENBIM"/>
    <s v="Masonry"/>
    <s v="12/08/2021"/>
  </r>
  <r>
    <s v="VPA6"/>
    <x v="2346"/>
    <x v="1"/>
    <s v=""/>
    <s v="1st July,2021"/>
    <d v="2021-07-01T00:00:00"/>
    <s v="11th August,2021"/>
    <d v="2021-08-11T00:00:00"/>
    <s v="Mleghwa Otto Mitimingi"/>
    <s v="Male"/>
    <s v="22208498"/>
    <s v="727795121"/>
    <s v="254727795121"/>
    <s v=""/>
    <s v=""/>
    <n v="39.773891999999996"/>
    <n v="-3.938183"/>
    <s v="Kilifi"/>
    <s v="Bahari"/>
    <s v="Mtwapa"/>
    <s v="Ndodo"/>
    <x v="2"/>
    <s v="Nicholas Mwaengo"/>
    <s v="Nicholas mwaengo"/>
    <s v=""/>
    <s v="Informal Business"/>
    <s v="KENBIM"/>
    <s v="Masonry"/>
    <s v="12/08/2021"/>
  </r>
  <r>
    <s v="VPA6"/>
    <x v="2347"/>
    <x v="0"/>
    <s v="Non Compliant"/>
    <s v="5th May,2021"/>
    <d v="2021-05-05T00:00:00"/>
    <s v="11th August,2021"/>
    <d v="2021-08-11T00:00:00"/>
    <s v="Rop Emily Chepkirui"/>
    <s v="Female"/>
    <s v="23987862"/>
    <s v="254720856056"/>
    <s v="254720856056"/>
    <s v=""/>
    <s v=""/>
    <n v="35.258282000000001"/>
    <n v="-0.36439700000000003"/>
    <s v="Kericho"/>
    <s v="Ainamoi"/>
    <s v="Motobo"/>
    <s v="Motobo"/>
    <x v="0"/>
    <s v="Philip Kiget"/>
    <s v="Philip kiget"/>
    <s v=""/>
    <s v="Informal Business"/>
    <s v="KENBIM"/>
    <s v="Masonry"/>
    <s v="12/08/2021"/>
  </r>
  <r>
    <s v="VPA6"/>
    <x v="2348"/>
    <x v="0"/>
    <s v="Non Compliant"/>
    <s v="2nd June,2021"/>
    <d v="2021-06-02T00:00:00"/>
    <s v="11th August,2021"/>
    <d v="2021-08-11T00:00:00"/>
    <s v="Kenduywo Bety Chelangat"/>
    <s v="Female"/>
    <s v="22091996"/>
    <s v="254720365081"/>
    <s v="254720365081"/>
    <s v=""/>
    <s v=""/>
    <n v="35.228098000000003"/>
    <n v="-0.341503"/>
    <s v="Kericho"/>
    <s v="Belgut"/>
    <s v="Belgut"/>
    <s v="Masarian"/>
    <x v="0"/>
    <s v="Philip Kiget"/>
    <s v="Philip Kiget"/>
    <s v=""/>
    <s v="Informal Business"/>
    <s v="MKD"/>
    <s v="Masonry"/>
    <s v="12/08/2021"/>
  </r>
  <r>
    <s v="VPA6"/>
    <x v="2349"/>
    <x v="1"/>
    <s v=""/>
    <s v="3rd August,2021"/>
    <d v="2021-08-03T00:00:00"/>
    <s v="17th August,2021"/>
    <d v="2021-08-17T00:00:00"/>
    <s v="Zablon Willimisi Anyula"/>
    <s v="Male"/>
    <s v="22478681"/>
    <s v="254724817436"/>
    <s v="254724817436"/>
    <s v=""/>
    <s v="254725936448"/>
    <n v="34.786772999999997"/>
    <n v="0.315023"/>
    <s v="Kakamega"/>
    <s v="Ikolomani"/>
    <s v="Bukhungu"/>
    <s v="Ichina"/>
    <x v="0"/>
    <s v="Gillet Lihanda"/>
    <s v="Gillet Lihanda"/>
    <s v=""/>
    <s v="Informal Business"/>
    <s v="MKD"/>
    <s v="Masonry"/>
    <s v="17/08/2021"/>
  </r>
  <r>
    <s v="VPA6"/>
    <x v="2350"/>
    <x v="1"/>
    <s v=""/>
    <s v="17th May,2021"/>
    <d v="2021-05-17T00:00:00"/>
    <s v="2nd August,2021"/>
    <d v="2021-08-02T00:00:00"/>
    <s v="Nyangelei Caroline"/>
    <s v="Female"/>
    <s v="13009540"/>
    <s v="254718479425"/>
    <s v="254718479425"/>
    <s v=""/>
    <s v=""/>
    <n v="35.408870999999998"/>
    <n v="-0.68303100000000005"/>
    <s v="Bomet"/>
    <s v="Bomet Central"/>
    <s v="Ndaraweta"/>
    <s v="Teganda"/>
    <x v="3"/>
    <s v="Philip Kurgat"/>
    <s v="Kurgat"/>
    <s v=""/>
    <s v="Informal Business"/>
    <s v="MKD"/>
    <s v="Masonry"/>
    <s v="18/08/2021"/>
  </r>
  <r>
    <s v="VPA6"/>
    <x v="2351"/>
    <x v="0"/>
    <s v="Under Verification"/>
    <s v="16th May,2021"/>
    <d v="2021-05-16T00:00:00"/>
    <s v="28th July,2021"/>
    <d v="2021-07-28T00:00:00"/>
    <s v="Rugut Fredrick"/>
    <s v="Male"/>
    <s v="26125781"/>
    <s v="254724531613"/>
    <s v="254724531613"/>
    <s v=""/>
    <s v="254727015051"/>
    <n v="35.301808000000001"/>
    <n v="-0.33018599999999998"/>
    <s v="Kericho"/>
    <s v="Ainamoi"/>
    <s v="Kapkugerwet"/>
    <s v="Kapsergon"/>
    <x v="3"/>
    <s v="Philip Kurgat"/>
    <s v="Kurgat"/>
    <s v=""/>
    <s v="Informal Business"/>
    <s v="MKD"/>
    <s v="Masonry"/>
    <s v="20/08/2021"/>
  </r>
  <r>
    <s v="VPA6"/>
    <x v="2352"/>
    <x v="1"/>
    <s v=""/>
    <s v="20th March,2021"/>
    <d v="2021-03-20T00:00:00"/>
    <s v="28th June,2021"/>
    <d v="2021-06-28T00:00:00"/>
    <s v="Ngeno Allan"/>
    <s v="Male"/>
    <s v="29216605"/>
    <s v="254715154170"/>
    <s v="254715154170"/>
    <s v=""/>
    <s v="254720147762"/>
    <n v="35.146296"/>
    <n v="-0.61888200000000004"/>
    <s v="Kericho"/>
    <s v="Bureti"/>
    <s v="Chebwagan"/>
    <s v="Kapsogeruk"/>
    <x v="0"/>
    <s v="Philip Kurgat"/>
    <s v="Jackson Chepkwony"/>
    <s v=""/>
    <s v="Informal Business"/>
    <s v="MKD"/>
    <s v="Masonry"/>
    <s v="23/08/2021"/>
  </r>
  <r>
    <s v="VPA6"/>
    <x v="2353"/>
    <x v="1"/>
    <s v=""/>
    <s v="19th July,2021"/>
    <d v="2021-07-19T00:00:00"/>
    <s v="25th August,2021"/>
    <d v="2021-08-25T00:00:00"/>
    <s v="Kamau Christopher Waititu"/>
    <s v="Male"/>
    <s v="0887530"/>
    <s v="254726873005"/>
    <s v="254726873005"/>
    <s v=""/>
    <s v="254721695837"/>
    <n v="37.637498000000001"/>
    <n v="-0.56945299999999999"/>
    <s v="Embu"/>
    <s v="Mbeere North"/>
    <s v="Siakago"/>
    <s v="Mutugu"/>
    <x v="1"/>
    <s v="Collins Odhiambo Ondiek"/>
    <s v="Nobert Oloo"/>
    <s v=""/>
    <s v="Informal Business"/>
    <s v="MKD"/>
    <s v="Masonry"/>
    <s v="25/08/2021"/>
  </r>
  <r>
    <s v="VPA6"/>
    <x v="2354"/>
    <x v="1"/>
    <s v=""/>
    <s v="16th July,2021"/>
    <d v="2021-07-16T00:00:00"/>
    <s v="25th August,2021"/>
    <d v="2021-08-25T00:00:00"/>
    <s v="Kiura John Mwaniki"/>
    <s v="Male"/>
    <s v="0294958"/>
    <s v="254724484090"/>
    <s v="254724484090"/>
    <s v=""/>
    <s v="254795825056"/>
    <n v="37.588236999999999"/>
    <n v="-0.58996000000000004"/>
    <s v="Embu"/>
    <s v="Mbeere North"/>
    <s v="Gitiburi"/>
    <s v="Kamachu"/>
    <x v="2"/>
    <s v="Collins Odhiambo Ondiek"/>
    <s v="Nobert oloo"/>
    <s v=""/>
    <s v="Informal Business"/>
    <s v="MKD"/>
    <s v="Masonry"/>
    <s v="25/08/2021"/>
  </r>
  <r>
    <s v="VPA6"/>
    <x v="2355"/>
    <x v="1"/>
    <s v=""/>
    <s v="8th August,2021"/>
    <d v="2021-08-08T00:00:00"/>
    <s v="25th August,2021"/>
    <d v="2021-08-25T00:00:00"/>
    <s v="Kabuteni Nicholas Munyi"/>
    <s v="Male"/>
    <n v="99999"/>
    <s v="254723862431"/>
    <s v="254723862431"/>
    <s v=""/>
    <s v="254708810332"/>
    <n v="37.681032999999999"/>
    <n v="-0.62658000000000003"/>
    <s v="Embu"/>
    <s v="Mbeere North"/>
    <s v="Muminji"/>
    <s v="Itira"/>
    <x v="2"/>
    <s v="Collins Odhiambo Ondiek"/>
    <s v="Nobert oloo"/>
    <s v=""/>
    <s v="Informal Business"/>
    <s v="MKD"/>
    <s v="Masonry"/>
    <s v="25/08/2021"/>
  </r>
  <r>
    <s v="VPA6"/>
    <x v="2356"/>
    <x v="1"/>
    <s v=""/>
    <s v="25th May,2021"/>
    <d v="2021-05-25T00:00:00"/>
    <s v="25th August,2021"/>
    <d v="2021-08-25T00:00:00"/>
    <s v="Ngugi Njuguna Joseph"/>
    <s v="Male"/>
    <s v="7064911"/>
    <s v="254724866296"/>
    <s v="254724866296"/>
    <s v=""/>
    <s v="254720069689"/>
    <n v="37.594565000000003"/>
    <n v="-0.55028299999999997"/>
    <s v="Embu"/>
    <s v="Mbeere North"/>
    <s v="Riandu"/>
    <s v="Kithigari"/>
    <x v="2"/>
    <s v="Collins Odhiambo Ondiek"/>
    <s v="Nobert Oloo"/>
    <s v=""/>
    <s v="Informal Business"/>
    <s v="MKD"/>
    <s v="Masonry"/>
    <s v="25/08/2021"/>
  </r>
  <r>
    <s v="VPA6"/>
    <x v="2357"/>
    <x v="1"/>
    <s v=""/>
    <s v="19th July,2021"/>
    <d v="2021-07-19T00:00:00"/>
    <s v="25th August,2021"/>
    <d v="2021-08-25T00:00:00"/>
    <s v="Mutuku Josephine Wanza"/>
    <s v="Female"/>
    <s v="7095552"/>
    <s v="254723303612"/>
    <s v="254723303612"/>
    <s v=""/>
    <s v=""/>
    <n v="37.605629999999998"/>
    <n v="-1.7909630000000001"/>
    <s v="Makueni"/>
    <s v="Makueni"/>
    <s v="Wote"/>
    <s v="Ithiani"/>
    <x v="2"/>
    <s v="Januaries Kaloki"/>
    <s v="Januaries kaloki"/>
    <s v=""/>
    <s v="Informal Business"/>
    <s v="KENBIM"/>
    <s v="Masonry"/>
    <s v="26/08/2021"/>
  </r>
  <r>
    <s v="VPA6"/>
    <x v="2358"/>
    <x v="1"/>
    <s v=""/>
    <s v="30th July,2021"/>
    <d v="2021-07-30T00:00:00"/>
    <s v="25th August,2021"/>
    <d v="2021-08-25T00:00:00"/>
    <s v="Matilu Leonard Muthoka"/>
    <s v="Male"/>
    <s v="7409249"/>
    <s v="254722830114"/>
    <s v="254722830114"/>
    <s v=""/>
    <s v=""/>
    <n v="37.434162999999998"/>
    <n v="-1.6893100000000001"/>
    <s v="Makueni"/>
    <s v="Makueni"/>
    <s v="Mbooni west"/>
    <s v="Utwangwa kilengw"/>
    <x v="1"/>
    <s v="Januaries Kaloki"/>
    <s v=""/>
    <s v=""/>
    <s v="Informal Business"/>
    <s v="KENBIM"/>
    <s v="Masonry"/>
    <s v="26/08/2021"/>
  </r>
  <r>
    <s v="VPA6"/>
    <x v="2359"/>
    <x v="1"/>
    <s v=""/>
    <s v="8th July,2021"/>
    <d v="2021-07-08T00:00:00"/>
    <s v="27th August,2021"/>
    <d v="2021-08-27T00:00:00"/>
    <s v="Mutuku Stephen Nzonzi"/>
    <s v="Male"/>
    <s v="31220838"/>
    <s v="254714352657"/>
    <s v="254714352657"/>
    <s v=""/>
    <s v=""/>
    <n v="37.232202000000001"/>
    <n v="-1.577915"/>
    <s v="Machakos"/>
    <s v="Machakos"/>
    <s v="Katheka"/>
    <s v="Vota"/>
    <x v="2"/>
    <s v="Paul K Musyoka"/>
    <s v=""/>
    <s v=""/>
    <s v="Informal Business"/>
    <s v="KENBIM"/>
    <s v="Masonry"/>
    <s v="26/08/2021"/>
  </r>
  <r>
    <s v="VPA6"/>
    <x v="2360"/>
    <x v="1"/>
    <s v=""/>
    <s v="26th July,2021"/>
    <d v="2021-07-26T00:00:00"/>
    <s v="26th August,2021"/>
    <d v="2021-08-26T00:00:00"/>
    <s v="Njeru Joseph Fundi"/>
    <s v="Male"/>
    <s v="27766479"/>
    <s v="254711268488"/>
    <s v="254711268488"/>
    <s v=""/>
    <s v=""/>
    <n v="37.529741999999999"/>
    <n v="-0.50113799999999997"/>
    <s v="Embu"/>
    <s v="Embu North"/>
    <s v="Kithimu"/>
    <s v="Kamuthatha"/>
    <x v="2"/>
    <s v="Collins Odhiambo Ondiek"/>
    <s v=""/>
    <s v=""/>
    <s v="Informal Business"/>
    <s v="MKD"/>
    <s v="Masonry"/>
    <s v="28/08/2021"/>
  </r>
  <r>
    <s v="VPA6"/>
    <x v="2361"/>
    <x v="1"/>
    <s v=""/>
    <s v="19th July,2021"/>
    <d v="2021-07-19T00:00:00"/>
    <s v="26th August,2021"/>
    <d v="2021-08-26T00:00:00"/>
    <s v="Ikindu Benson Ndwiga"/>
    <s v="Male"/>
    <s v="1895454"/>
    <s v="254724567411"/>
    <s v="254724567411"/>
    <s v=""/>
    <s v="254722357589"/>
    <n v="37.539822999999998"/>
    <n v="-0.49820300000000001"/>
    <s v="Embu"/>
    <s v="Embu North"/>
    <s v="Kithimu"/>
    <s v="Iganjage"/>
    <x v="0"/>
    <s v="Collins Odhiambo Ondiek"/>
    <s v="Nobert oloo"/>
    <s v=""/>
    <s v="Informal Business"/>
    <s v="MKD"/>
    <s v="Masonry"/>
    <s v="28/08/2021"/>
  </r>
  <r>
    <s v="VPA6"/>
    <x v="2362"/>
    <x v="0"/>
    <s v="Non Compliant"/>
    <s v="1st August,2021"/>
    <d v="2021-08-01T00:00:00"/>
    <s v="26th August,2021"/>
    <d v="2021-08-26T00:00:00"/>
    <s v="Mugo Gerevasio Muriithi"/>
    <s v="Male"/>
    <n v="99999"/>
    <s v="254725686425"/>
    <s v="254725686425"/>
    <s v=""/>
    <s v=""/>
    <n v="37.531452000000002"/>
    <n v="-0.49341299999999999"/>
    <s v="Embu"/>
    <s v="Manyatta"/>
    <s v="Kithimu"/>
    <s v="Kamuthata"/>
    <x v="2"/>
    <s v="Collins Odhiambo Ondiek"/>
    <s v=""/>
    <s v=""/>
    <s v="Informal Business"/>
    <s v="MKD"/>
    <s v="Masonry"/>
    <s v="28/08/2021"/>
  </r>
  <r>
    <s v="VPA6"/>
    <x v="2363"/>
    <x v="1"/>
    <s v=""/>
    <s v="15th July,2021"/>
    <d v="2021-07-15T00:00:00"/>
    <s v="26th August,2021"/>
    <d v="2021-08-26T00:00:00"/>
    <s v="Mugo Peter Muriithi"/>
    <s v="Male"/>
    <n v="99999"/>
    <s v="254721239184"/>
    <s v="254721239184"/>
    <s v=""/>
    <s v="254726401803"/>
    <n v="37.534931999999998"/>
    <n v="-0.47705500000000001"/>
    <s v="Embu"/>
    <s v="Manyatta"/>
    <s v="Gaturi south"/>
    <s v="Macadamia"/>
    <x v="2"/>
    <s v="Collins Odhiambo Ondiek"/>
    <s v=""/>
    <s v=""/>
    <s v="Informal Business"/>
    <s v="MKD"/>
    <s v="Masonry"/>
    <s v="28/08/2021"/>
  </r>
  <r>
    <s v="VPA6"/>
    <x v="2364"/>
    <x v="1"/>
    <s v=""/>
    <s v="14th August,2021"/>
    <d v="2021-08-14T00:00:00"/>
    <s v="26th August,2021"/>
    <d v="2021-08-26T00:00:00"/>
    <s v="Gitegua Mathias Ngari"/>
    <s v="Male"/>
    <n v="99999"/>
    <s v="254720300529"/>
    <s v="254720300529"/>
    <s v=""/>
    <s v="254726372953"/>
    <n v="37.531306999999998"/>
    <n v="-0.47896499999999997"/>
    <s v="Embu"/>
    <s v="Embu North"/>
    <s v="Gaturi south"/>
    <s v="Ndunduri"/>
    <x v="2"/>
    <s v="Collins Odhiambo Ondiek"/>
    <s v="Nobert oloo"/>
    <s v=""/>
    <s v="Informal Business"/>
    <s v="MKD"/>
    <s v="Masonry"/>
    <s v="28/08/2021"/>
  </r>
  <r>
    <s v="VPA6"/>
    <x v="2365"/>
    <x v="1"/>
    <s v=""/>
    <s v="2nd July,2021"/>
    <d v="2021-07-02T00:00:00"/>
    <s v="14th July,2021"/>
    <d v="2021-07-14T00:00:00"/>
    <s v="Waweru Peter Njoroge"/>
    <s v="Male"/>
    <s v="2305127"/>
    <s v="254722497934"/>
    <s v="254722497934"/>
    <s v=""/>
    <s v="254723963282"/>
    <n v="36.636707000000001"/>
    <n v="-1.188903"/>
    <s v="Kiambu"/>
    <s v="Kikuyu"/>
    <s v="Muguga"/>
    <s v="Thamanda"/>
    <x v="1"/>
    <s v="Timothy Kabue"/>
    <s v="Timothy kabue"/>
    <s v=""/>
    <s v="Informal Business"/>
    <s v="KENBIM"/>
    <s v="Masonry"/>
    <s v="29/08/2021"/>
  </r>
  <r>
    <s v="VPA6"/>
    <x v="2366"/>
    <x v="0"/>
    <s v="Non Compliant"/>
    <s v="1st May,2021"/>
    <d v="2021-05-01T00:00:00"/>
    <s v="31st August,2021"/>
    <d v="2021-08-31T00:00:00"/>
    <s v="Mutai Nelson Kibet"/>
    <s v="Male"/>
    <s v="16082992"/>
    <s v="254723700993"/>
    <s v="254723700993"/>
    <s v=""/>
    <s v=""/>
    <n v="35.181365"/>
    <n v="-0.51557799999999998"/>
    <s v="Kericho"/>
    <s v="Bureti"/>
    <s v="Chomosot"/>
    <s v="Kaminjewet"/>
    <x v="0"/>
    <s v="Philip Kiget"/>
    <s v="Philip kiget"/>
    <s v=""/>
    <s v="Informal Business"/>
    <s v="MKD"/>
    <s v="Masonry"/>
    <s v="01/09/2021"/>
  </r>
  <r>
    <s v="VPA6"/>
    <x v="2367"/>
    <x v="1"/>
    <s v=""/>
    <s v="27th May,2021"/>
    <d v="2021-05-27T00:00:00"/>
    <s v="10th July,2021"/>
    <d v="2021-07-10T00:00:00"/>
    <s v="Maina Mary Njeri"/>
    <s v="Female"/>
    <n v="99999"/>
    <s v="254723879893"/>
    <s v="254723879893"/>
    <s v=""/>
    <s v=""/>
    <n v="37.110470999999997"/>
    <n v="-0.96485600000000005"/>
    <s v="Murang'a"/>
    <s v="Makuyu"/>
    <s v="Makuyu"/>
    <s v="Delview estate"/>
    <x v="0"/>
    <s v="Kensam Constructor"/>
    <s v="Kensam"/>
    <s v=""/>
    <s v="Informal Business"/>
    <s v="KENBIM"/>
    <s v="Masonry"/>
    <s v="02/09/2021"/>
  </r>
  <r>
    <s v="VPA6"/>
    <x v="2368"/>
    <x v="1"/>
    <s v=""/>
    <s v="4th July,2021"/>
    <d v="2021-07-04T00:00:00"/>
    <s v="15th August,2021"/>
    <d v="2021-08-15T00:00:00"/>
    <s v="Linah Serem"/>
    <s v="Female"/>
    <s v="2595173"/>
    <s v="254729554784"/>
    <s v="254729554784"/>
    <s v=""/>
    <s v="254725011544"/>
    <n v="36.026330999999999"/>
    <n v="-0.31623699999999999"/>
    <s v="Nakuru"/>
    <s v="Nakuru Town"/>
    <s v="Mogoon"/>
    <s v="Kapnandi"/>
    <x v="0"/>
    <s v="Robert Kiprono Ngetich"/>
    <s v="Robert Ngetich"/>
    <s v=""/>
    <s v="Informal Business"/>
    <s v="MKD"/>
    <s v="Masonry"/>
    <s v="13/09/2021"/>
  </r>
  <r>
    <s v="VPA6"/>
    <x v="2369"/>
    <x v="0"/>
    <s v="Non Compliant"/>
    <s v="26th July,2021"/>
    <d v="2021-07-26T00:00:00"/>
    <s v="29th August,2021"/>
    <d v="2021-08-29T00:00:00"/>
    <s v="Rutto Josiah Kipngetich"/>
    <s v="Male"/>
    <s v="24304870"/>
    <s v="72362287"/>
    <s v="254728375302"/>
    <s v=""/>
    <s v=""/>
    <n v="35.075305"/>
    <n v="0.40220499999999998"/>
    <s v="Nandi"/>
    <s v="Mosop"/>
    <s v="Kabiyet"/>
    <s v="Ndulele"/>
    <x v="2"/>
    <s v="Kelvin Kimutai"/>
    <s v=""/>
    <s v=""/>
    <s v="Informal Business"/>
    <s v="MKD"/>
    <s v="Masonry"/>
    <s v="14/09/2021"/>
  </r>
  <r>
    <s v="VPA6"/>
    <x v="2370"/>
    <x v="1"/>
    <s v=""/>
    <s v="1st September,2021"/>
    <d v="2021-09-01T00:00:00"/>
    <s v="18th September,2021"/>
    <d v="2021-09-18T00:00:00"/>
    <s v="Kuria Penninah Njambi"/>
    <s v="Female"/>
    <s v="0951664"/>
    <s v="254721837846"/>
    <s v="254721837846"/>
    <s v=""/>
    <s v="254739914968"/>
    <n v="36.696457000000002"/>
    <n v="-1.2246490000000001"/>
    <s v="Kiambu"/>
    <s v="Kabete"/>
    <s v="Muguga"/>
    <s v="Muthure"/>
    <x v="3"/>
    <s v="Ekman J.K. Karigi"/>
    <s v="Ekman Kuria"/>
    <s v=""/>
    <s v="Informal Business"/>
    <s v="MKD"/>
    <s v="Masonry"/>
    <s v="20/09/2021"/>
  </r>
  <r>
    <s v="VPA6"/>
    <x v="2371"/>
    <x v="0"/>
    <s v="Grievance"/>
    <s v="11th August,2021"/>
    <d v="2021-08-11T00:00:00"/>
    <s v="21st September,2021"/>
    <d v="2021-09-21T00:00:00"/>
    <s v="Mghendi Amon M"/>
    <s v="Male"/>
    <s v="0156842"/>
    <s v="254720794957"/>
    <s v="254720794957"/>
    <s v=""/>
    <s v=""/>
    <n v="38.324804999999998"/>
    <n v="-3.3751120000000001"/>
    <s v="Taita/Taveta"/>
    <s v="Wundanyi"/>
    <s v="Werugha"/>
    <s v="Msindunyi"/>
    <x v="2"/>
    <s v="Afrisol Energy Ltd"/>
    <s v=""/>
    <s v=""/>
    <s v="Informal Business"/>
    <s v="MKD"/>
    <s v="Masonry"/>
    <s v="21/09/2021"/>
  </r>
  <r>
    <s v="VPA6"/>
    <x v="2372"/>
    <x v="1"/>
    <s v=""/>
    <s v="2nd September,2021"/>
    <d v="2021-09-02T00:00:00"/>
    <s v="15th September,2021"/>
    <d v="2021-09-15T00:00:00"/>
    <s v="Nyambura Penninah"/>
    <s v="Female"/>
    <s v="28167359"/>
    <s v="254708877671"/>
    <s v="254708877671"/>
    <s v=""/>
    <s v="254727785752"/>
    <n v="36.966568000000002"/>
    <n v="-0.98373500000000003"/>
    <s v="Kiambu"/>
    <s v="Gatundu North"/>
    <s v="Mangu"/>
    <s v="Gatukuyu"/>
    <x v="2"/>
    <s v="Joseph Muchirira Mugo"/>
    <s v=""/>
    <s v=""/>
    <s v="Informal Business"/>
    <s v="KENBIM"/>
    <s v="Masonry"/>
    <s v="21/09/2021"/>
  </r>
  <r>
    <s v="VPA6"/>
    <x v="2373"/>
    <x v="1"/>
    <s v=""/>
    <s v="25th August,2021"/>
    <d v="2021-08-25T00:00:00"/>
    <s v="9th September,2021"/>
    <d v="2021-09-09T00:00:00"/>
    <s v="Macharia Alice"/>
    <s v="Female"/>
    <s v="99999"/>
    <s v="254724777788"/>
    <s v="254724777788"/>
    <s v=""/>
    <s v="254722516665"/>
    <n v="36.980691999999998"/>
    <n v="-1.1270359999999999"/>
    <s v="Kiambu"/>
    <s v="Juja"/>
    <s v="Juja"/>
    <s v="Toll"/>
    <x v="2"/>
    <s v="Joseph Muchirira Mugo"/>
    <s v=""/>
    <s v=""/>
    <s v="Informal Business"/>
    <s v="KENBIM"/>
    <s v="Masonry"/>
    <s v="21/09/2021"/>
  </r>
  <r>
    <s v="VPA6"/>
    <x v="2374"/>
    <x v="1"/>
    <s v=""/>
    <s v="23rd June,2021"/>
    <d v="2021-06-23T00:00:00"/>
    <s v="18th July,2021"/>
    <d v="2021-07-18T00:00:00"/>
    <s v="Kagurani Joseph Munene"/>
    <s v="Male"/>
    <n v="99999"/>
    <s v="254724320042"/>
    <s v="254724320042"/>
    <s v=""/>
    <s v="254728671697"/>
    <n v="36.788030999999997"/>
    <n v="-1.068719"/>
    <s v="Kiambu"/>
    <s v="Githunguri"/>
    <s v="Githunguri"/>
    <s v="Kairia"/>
    <x v="1"/>
    <s v="Joseph Muchirira Mugo"/>
    <s v=""/>
    <s v=""/>
    <s v="Informal Business"/>
    <s v="AKUT"/>
    <s v="Masonry"/>
    <s v="21/09/2021"/>
  </r>
  <r>
    <s v="VPA6"/>
    <x v="2375"/>
    <x v="1"/>
    <s v=""/>
    <s v="22nd August,2021"/>
    <d v="2021-08-22T00:00:00"/>
    <s v="23rd September,2021"/>
    <d v="2021-09-23T00:00:00"/>
    <s v="Murage Felix Nyaga"/>
    <s v="Male"/>
    <n v="99999"/>
    <s v="254726009598"/>
    <s v="254726009598"/>
    <s v=""/>
    <s v="254719670083"/>
    <n v="37.550947999999998"/>
    <n v="-0.413993"/>
    <s v="Embu"/>
    <s v="Runyenjes"/>
    <s v="Kagaari north"/>
    <s v="Muthege"/>
    <x v="15"/>
    <s v="Collins Odhiambo Ondiek"/>
    <s v="Oloo"/>
    <s v=""/>
    <s v="Informal Business"/>
    <s v="MKD"/>
    <s v="Masonry"/>
    <s v="24/09/2021"/>
  </r>
  <r>
    <s v="VPA6"/>
    <x v="2376"/>
    <x v="0"/>
    <s v="Unreachable"/>
    <s v="23rd September,2021"/>
    <d v="2021-09-23T00:00:00"/>
    <s v="23rd September,2021"/>
    <d v="2021-09-23T00:00:00"/>
    <s v="Ngondi Wamuceke Nelea"/>
    <s v="Female"/>
    <s v="3685344"/>
    <s v="254745741678"/>
    <s v="254745741678"/>
    <s v=""/>
    <s v="254720047938"/>
    <n v="37.486708"/>
    <n v="-0.40407199999999999"/>
    <s v="Embu"/>
    <s v="Runyenjes"/>
    <s v="Gaturi north"/>
    <s v="Gituara"/>
    <x v="2"/>
    <s v="Collins Odhiambo Ondiek"/>
    <s v="Oloo"/>
    <s v=""/>
    <s v="Informal Business"/>
    <s v="MKD"/>
    <s v="Masonry"/>
    <s v="24/09/2021"/>
  </r>
  <r>
    <s v="VPA6"/>
    <x v="2377"/>
    <x v="1"/>
    <s v=""/>
    <s v="21st August,2021"/>
    <d v="2021-08-21T00:00:00"/>
    <s v="23rd September,2021"/>
    <d v="2021-09-23T00:00:00"/>
    <s v="Muhuri Jane Mugure"/>
    <s v="Female"/>
    <n v="99999"/>
    <s v="254703439104"/>
    <s v="254703439104"/>
    <s v=""/>
    <s v="254729627234"/>
    <n v="36.449708000000001"/>
    <n v="8.0397999999999997E-2"/>
    <s v="Nyandarua"/>
    <s v="Ndaragwa"/>
    <s v="Mathingira"/>
    <s v="Ndogino"/>
    <x v="2"/>
    <s v="Afrisol Energy Ltd"/>
    <s v="Amos Nguru"/>
    <s v=""/>
    <s v="Informal Business"/>
    <s v="MKD"/>
    <s v="Masonry"/>
    <s v="24/09/2021"/>
  </r>
  <r>
    <s v="VPA6"/>
    <x v="2378"/>
    <x v="1"/>
    <s v=""/>
    <s v="21st August,2021"/>
    <d v="2021-08-21T00:00:00"/>
    <s v="23rd September,2021"/>
    <d v="2021-09-23T00:00:00"/>
    <s v="Gatheru Cecilia Njambi"/>
    <s v="Female"/>
    <n v="99999"/>
    <s v="254798518813"/>
    <s v="254798518813"/>
    <s v=""/>
    <s v="254726429008"/>
    <n v="36.475679999999997"/>
    <n v="8.8077000000000003E-2"/>
    <s v="Nyandarua"/>
    <s v="Ndaragwa"/>
    <s v="Mathingira"/>
    <s v="Kalamton"/>
    <x v="2"/>
    <s v="Afrisol Energy Ltd"/>
    <s v="Amos Nguru"/>
    <s v=""/>
    <s v="Informal Business"/>
    <s v="MKD"/>
    <s v="Masonry"/>
    <s v="24/09/2021"/>
  </r>
  <r>
    <s v="VPA6"/>
    <x v="2379"/>
    <x v="1"/>
    <s v=""/>
    <s v="20th August,2021"/>
    <d v="2021-08-20T00:00:00"/>
    <s v="23rd September,2021"/>
    <d v="2021-09-23T00:00:00"/>
    <s v="Mwangi Jamleck Maina"/>
    <s v="Female"/>
    <n v="99999"/>
    <s v="725857212"/>
    <s v="254725296340"/>
    <s v=""/>
    <s v="254725857212"/>
    <n v="36.472993000000002"/>
    <n v="4.3725E-2"/>
    <s v="Nyandarua"/>
    <s v="Ndaragwa"/>
    <s v="Leshau pondo"/>
    <s v="Kamukunji"/>
    <x v="2"/>
    <s v="Afrisol Energy Ltd"/>
    <s v="Peter Gatuhi"/>
    <s v=""/>
    <s v="Informal Business"/>
    <s v="MKD"/>
    <s v="Masonry"/>
    <s v="24/09/2021"/>
  </r>
  <r>
    <s v="VPA6"/>
    <x v="2380"/>
    <x v="1"/>
    <s v=""/>
    <s v="30th April,2021"/>
    <d v="2021-04-30T00:00:00"/>
    <s v="20th May,2021"/>
    <d v="2021-05-20T00:00:00"/>
    <s v="Munene Wanjiru Lucy"/>
    <s v="Female"/>
    <s v="3125443"/>
    <s v="254720724256"/>
    <s v="254720724256"/>
    <s v=""/>
    <s v=""/>
    <n v="37.241743999999997"/>
    <n v="-0.51325500000000002"/>
    <s v="Kirinyaga"/>
    <s v="Kerugoya/Kutus"/>
    <s v="Mutira"/>
    <s v="Kiarugu"/>
    <x v="2"/>
    <s v="Eric Muthii Mugo"/>
    <s v="Eric muthii"/>
    <s v=""/>
    <s v="Informal Business"/>
    <s v="MKD"/>
    <s v="Masonry"/>
    <s v="26/07/2021"/>
  </r>
  <r>
    <s v="VPA6"/>
    <x v="2381"/>
    <x v="1"/>
    <s v=""/>
    <s v="4th March,2021"/>
    <d v="2021-03-04T00:00:00"/>
    <s v="28th July,2021"/>
    <d v="2021-07-28T00:00:00"/>
    <s v="Letting Gideon"/>
    <s v="Male"/>
    <s v="0446982"/>
    <s v="722504555"/>
    <s v="254721525825"/>
    <s v=""/>
    <s v="254722504555"/>
    <n v="35.108252"/>
    <n v="0.202182"/>
    <s v="Nandi"/>
    <s v="Nandi Central"/>
    <s v="Kapsabet"/>
    <s v="Kapsabet"/>
    <x v="0"/>
    <s v="Gimosong Enterprise Ltd"/>
    <s v="John Bett"/>
    <s v=""/>
    <s v="Informal Business"/>
    <s v="MKD"/>
    <s v="Masonry"/>
    <s v="28/07/2021"/>
  </r>
  <r>
    <s v="VPA6"/>
    <x v="2382"/>
    <x v="1"/>
    <s v=""/>
    <s v="3rd July,2021"/>
    <d v="2021-07-03T00:00:00"/>
    <s v="29th July,2021"/>
    <d v="2021-07-29T00:00:00"/>
    <s v="Arthur Arthur Morris"/>
    <s v="Male"/>
    <s v="22564323"/>
    <s v="724904724"/>
    <s v="254721765878"/>
    <s v=""/>
    <s v="254724904724"/>
    <n v="37.651449999999997"/>
    <n v="-0.31673499999999999"/>
    <s v="Tharaka-Nithi"/>
    <s v="Chuka"/>
    <s v="Ndagani"/>
    <s v="Mucwa"/>
    <x v="1"/>
    <s v="Kennedy Amiani Anzeze"/>
    <s v="Gilbert Mwendwa"/>
    <s v=""/>
    <s v="Informal Business"/>
    <s v="AKUT"/>
    <s v="Masonry"/>
    <s v="29/07/2021"/>
  </r>
  <r>
    <s v="VPA6"/>
    <x v="2383"/>
    <x v="0"/>
    <s v="Under Verification"/>
    <s v="2nd May,2021"/>
    <d v="2021-05-02T00:00:00"/>
    <s v="16th June,2021"/>
    <d v="2021-06-16T00:00:00"/>
    <s v="Gichana Jane Wangui"/>
    <s v="Female"/>
    <s v="5154835"/>
    <s v="723530904"/>
    <s v="254718256143"/>
    <s v=""/>
    <s v="254723530904"/>
    <n v="36.923326000000003"/>
    <n v="-0.87332600000000005"/>
    <s v="Murang'a"/>
    <s v="Gatanga"/>
    <s v="Mukarara"/>
    <s v="Gitiri"/>
    <x v="1"/>
    <s v="Nixon Kariuki Gaichuru"/>
    <s v=""/>
    <s v=""/>
    <s v="Informal Business"/>
    <s v="KENBIM"/>
    <s v="Masonry"/>
    <s v="30/07/2021"/>
  </r>
  <r>
    <s v="VPA6"/>
    <x v="2384"/>
    <x v="1"/>
    <s v=""/>
    <s v="9th December,2020"/>
    <d v="2020-12-09T00:00:00"/>
    <s v="20th January,2021"/>
    <d v="2021-01-20T00:00:00"/>
    <s v="Mbaya Faith Ntinyari"/>
    <s v="Male"/>
    <n v="99999"/>
    <s v="723781067"/>
    <s v="254723781067"/>
    <s v=""/>
    <s v=""/>
    <n v="37.287433999999998"/>
    <n v="-0.95516800000000002"/>
    <s v="Murang'a"/>
    <s v="Makuyu"/>
    <s v="Makuyu"/>
    <s v="Mwahuro"/>
    <x v="0"/>
    <s v="Blue Frame Ltd"/>
    <s v="null"/>
    <s v=""/>
    <s v="Informal Business"/>
    <s v="KENBIM"/>
    <s v="Masonry"/>
    <s v="30/07/2021"/>
  </r>
  <r>
    <s v="VPA6"/>
    <x v="2385"/>
    <x v="0"/>
    <s v="Grievance"/>
    <s v="26th January,2020"/>
    <d v="2020-01-26T00:00:00"/>
    <s v="15th March,2020"/>
    <d v="2020-03-15T00:00:00"/>
    <s v="Mburu James Muiruri"/>
    <s v="Male"/>
    <s v="6697323"/>
    <s v="254721387735"/>
    <s v="254721387735"/>
    <s v=""/>
    <s v="254729687765"/>
    <n v="37.141379999999998"/>
    <n v="-0.88697099999999995"/>
    <s v="Murang'a"/>
    <s v="Maragua"/>
    <s v="Sabasaba"/>
    <s v="Gathuri"/>
    <x v="3"/>
    <s v="Geoffrey Ndua Mbugua"/>
    <s v="Geoffrey ndua"/>
    <s v=""/>
    <s v="Informal Business"/>
    <s v="KENBIM"/>
    <s v="Masonry"/>
    <s v="02/08/2021"/>
  </r>
  <r>
    <s v="VPA6"/>
    <x v="2386"/>
    <x v="0"/>
    <s v="Grievance"/>
    <s v="3rd July,2021"/>
    <d v="2021-07-03T00:00:00"/>
    <s v="14th July,2021"/>
    <d v="2021-07-14T00:00:00"/>
    <s v="Gitau Penninah Mugure"/>
    <s v="Female"/>
    <s v="25994051"/>
    <s v="254792531117"/>
    <s v="254792531117"/>
    <s v=""/>
    <s v=""/>
    <n v="36.626851000000002"/>
    <n v="-1.0674079999999999"/>
    <s v="Kiambu"/>
    <s v="Limuru"/>
    <s v="Limuru"/>
    <s v="Mureng'eti"/>
    <x v="0"/>
    <s v="Geoffrey Ndua Mbugua"/>
    <s v="Geoffrey Ndua Mbugua"/>
    <s v=""/>
    <s v="Informal Business"/>
    <s v="KENBIM"/>
    <s v="Masonry"/>
    <s v="04/08/2021"/>
  </r>
  <r>
    <s v="VPA6"/>
    <x v="2387"/>
    <x v="1"/>
    <s v=""/>
    <s v="1st June,2021"/>
    <d v="2021-06-01T00:00:00"/>
    <s v="27th June,2021"/>
    <d v="2021-06-27T00:00:00"/>
    <s v="Jane Chebii"/>
    <s v="Female"/>
    <n v="99999"/>
    <s v="728322298"/>
    <s v="254728322298"/>
    <s v=""/>
    <s v=""/>
    <n v="35.257161000000004"/>
    <n v="0.42044399999999998"/>
    <s v="Uasin Gishu"/>
    <s v="Kapseret"/>
    <s v="Kapseret"/>
    <s v="D block"/>
    <x v="1"/>
    <s v="Luka Kiprop Maiyo"/>
    <s v="Luka maiyo"/>
    <s v=""/>
    <s v="Informal Business"/>
    <s v="MKD"/>
    <s v="Masonry"/>
    <s v="04/08/2021"/>
  </r>
  <r>
    <s v="VPA6"/>
    <x v="2388"/>
    <x v="0"/>
    <s v="Grievance"/>
    <s v="10th May,2021"/>
    <d v="2021-05-10T00:00:00"/>
    <s v="23rd June,2021"/>
    <d v="2021-06-23T00:00:00"/>
    <s v="Muthoni Rutere Feliciana"/>
    <s v="Female"/>
    <s v="0717166"/>
    <s v="720903885"/>
    <s v="254720903885"/>
    <s v=""/>
    <s v="254726822009"/>
    <n v="37.652107000000001"/>
    <n v="-6.7336999999999994E-2"/>
    <s v="Meru"/>
    <s v="Imenti South"/>
    <s v="Kigane"/>
    <s v="Kigane"/>
    <x v="0"/>
    <s v="Erick Munene Gitonga"/>
    <s v="Phineas Mawira"/>
    <s v=""/>
    <s v="Informal Business"/>
    <s v="MKD"/>
    <s v="Masonry"/>
    <s v="05/08/2021"/>
  </r>
  <r>
    <s v="VPA6"/>
    <x v="2389"/>
    <x v="0"/>
    <s v="Unreachable"/>
    <s v="12th February,2019"/>
    <d v="2019-02-12T00:00:00"/>
    <s v="6th August,2021"/>
    <d v="2021-08-06T00:00:00"/>
    <s v="Kaptich Beatrice"/>
    <s v="Female"/>
    <s v="11368315"/>
    <s v="+254"/>
    <s v="0720000000"/>
    <s v=""/>
    <s v=""/>
    <n v="35.140113999999997"/>
    <n v="-0.53920599999999996"/>
    <s v="Kericho"/>
    <s v="Bureti"/>
    <s v="Cheboin"/>
    <s v="Cheboin"/>
    <x v="6"/>
    <s v="Philip Kiget"/>
    <s v="Philip kiget"/>
    <s v=""/>
    <s v="Informal Business"/>
    <s v="MKD"/>
    <s v="Masonry"/>
    <s v="09/08/2021"/>
  </r>
  <r>
    <s v="VPA6"/>
    <x v="2390"/>
    <x v="0"/>
    <s v="Under Verification"/>
    <s v="11th January,2021"/>
    <d v="2021-01-11T00:00:00"/>
    <s v="6th August,2021"/>
    <d v="2021-08-06T00:00:00"/>
    <s v="Chirchir BRIAROSE Chepkorir"/>
    <s v="Female"/>
    <s v="10887802"/>
    <s v="254722575361"/>
    <s v="254722575361"/>
    <s v=""/>
    <s v=""/>
    <n v="35.133926000000002"/>
    <n v="-0.48959599999999998"/>
    <s v="Kericho"/>
    <s v="Bureti"/>
    <s v="Roret"/>
    <s v="Tulwet"/>
    <x v="1"/>
    <s v="Philip Kiget"/>
    <s v="Philip kiget"/>
    <s v=""/>
    <s v="Informal Business"/>
    <s v="KENBIM"/>
    <s v="Masonry"/>
    <s v="09/08/2021"/>
  </r>
  <r>
    <s v="VPA6"/>
    <x v="2391"/>
    <x v="1"/>
    <s v=""/>
    <s v="21st June,2021"/>
    <d v="2021-06-21T00:00:00"/>
    <s v="9th July,2021"/>
    <d v="2021-07-09T00:00:00"/>
    <s v="Wambui Delfine"/>
    <s v="Female"/>
    <n v="99999"/>
    <s v="254769168812"/>
    <s v="254769168812"/>
    <s v=""/>
    <s v="254717371116"/>
    <n v="36.759003"/>
    <n v="-1.1880200000000001"/>
    <s v="Kiambu"/>
    <s v="Kiambaa"/>
    <s v="Muchatha"/>
    <s v="Gathiri"/>
    <x v="1"/>
    <s v="Peter Mutang'a"/>
    <s v=""/>
    <s v=""/>
    <s v="Informal Business"/>
    <s v="KENBIM"/>
    <s v="Masonry"/>
    <s v="27/09/2021"/>
  </r>
  <r>
    <s v="VPA6"/>
    <x v="2392"/>
    <x v="1"/>
    <s v=""/>
    <s v="27th July,2021"/>
    <d v="2021-07-27T00:00:00"/>
    <s v="17th September,2021"/>
    <d v="2021-09-17T00:00:00"/>
    <s v="Mukuha Joshua Kuria"/>
    <s v="Male"/>
    <s v="11067127"/>
    <s v="254718335929"/>
    <s v="254718335929"/>
    <s v=""/>
    <s v="254740369256"/>
    <n v="36.951501999999998"/>
    <n v="-0.69735199999999997"/>
    <s v="Murang'a"/>
    <s v="Kangema"/>
    <s v="Gakera"/>
    <s v="Kahoho"/>
    <x v="0"/>
    <s v="Washington Mwangi"/>
    <s v="Washington mwangi"/>
    <s v=""/>
    <s v="Informal Business"/>
    <s v="KENBIM"/>
    <s v="Masonry"/>
    <s v="29/09/2021"/>
  </r>
  <r>
    <s v="VPA6"/>
    <x v="2393"/>
    <x v="1"/>
    <s v=""/>
    <s v="29th May,2021"/>
    <d v="2021-05-29T00:00:00"/>
    <s v="19th July,2021"/>
    <d v="2021-07-19T00:00:00"/>
    <s v="Kamuri Gachago"/>
    <s v="Male"/>
    <s v="3588056"/>
    <s v="254722843706"/>
    <s v="254722843706"/>
    <s v=""/>
    <s v="254723368058"/>
    <n v="37.150433999999997"/>
    <n v="-0.72254600000000002"/>
    <s v="Murang'a"/>
    <s v="Kiharu"/>
    <s v="Muranga"/>
    <s v="Muranga town"/>
    <x v="1"/>
    <s v="Washington Mwangi"/>
    <s v="Washington mwangi"/>
    <s v=""/>
    <s v="Informal Business"/>
    <s v="KENBIM"/>
    <s v="Masonry"/>
    <s v="29/09/2021"/>
  </r>
  <r>
    <s v="VPA6"/>
    <x v="2394"/>
    <x v="1"/>
    <s v=""/>
    <s v="10th July,2021"/>
    <d v="2021-07-10T00:00:00"/>
    <s v="12th August,2021"/>
    <d v="2021-08-12T00:00:00"/>
    <s v="Simon Sofia Muthoni"/>
    <s v="Female"/>
    <s v="5601654"/>
    <s v="254722683380"/>
    <s v="254722683380"/>
    <s v=""/>
    <s v=""/>
    <n v="36.948931000000002"/>
    <n v="-0.68173399999999995"/>
    <s v="Murang'a"/>
    <s v="Kangema"/>
    <s v="Kangema"/>
    <s v="Kiairathe"/>
    <x v="3"/>
    <s v="Washington Mwangi"/>
    <s v="Washington mwangi"/>
    <s v=""/>
    <s v="Informal Business"/>
    <s v="KENBIM"/>
    <s v="Masonry"/>
    <s v="29/09/2021"/>
  </r>
  <r>
    <s v="VPA6"/>
    <x v="2395"/>
    <x v="0"/>
    <s v="Unreachable"/>
    <s v="26th February,2021"/>
    <d v="2021-02-26T00:00:00"/>
    <s v="15th March,2021"/>
    <d v="2021-03-15T00:00:00"/>
    <s v="Burugu Rhoda Nduta"/>
    <s v="Female"/>
    <s v="32128764"/>
    <s v="254716877936"/>
    <s v="254716877936"/>
    <s v=""/>
    <s v="254722626921"/>
    <n v="36.951560999999998"/>
    <n v="-0.87798699999999996"/>
    <s v="Murang'a"/>
    <s v="Kandara"/>
    <s v="Kandara"/>
    <s v="Kague"/>
    <x v="1"/>
    <s v="Washington Mwangi"/>
    <s v="Washington mwangi"/>
    <s v=""/>
    <s v="Informal Business"/>
    <s v="KENBIM"/>
    <s v="Masonry"/>
    <s v="29/09/2021"/>
  </r>
  <r>
    <s v="VPA6"/>
    <x v="2396"/>
    <x v="1"/>
    <s v=""/>
    <s v="20th April,2021"/>
    <d v="2021-04-20T00:00:00"/>
    <s v="10th June,2021"/>
    <d v="2021-06-10T00:00:00"/>
    <s v="Mwangi Lucy Njeri"/>
    <s v="Female"/>
    <s v="28080870"/>
    <s v="254713961551"/>
    <s v="254713961551"/>
    <s v=""/>
    <s v="254723178002"/>
    <n v="37.185381999999997"/>
    <n v="-1.0640339999999999"/>
    <s v="Kiambu"/>
    <s v="Thika East"/>
    <s v="Kinganjo"/>
    <s v="Gatwanyanga"/>
    <x v="2"/>
    <s v="Washington Mwangi"/>
    <s v="Washington mwangi"/>
    <s v=""/>
    <s v="Informal Business"/>
    <s v="KENBIM"/>
    <s v="Masonry"/>
    <s v="29/09/2021"/>
  </r>
  <r>
    <s v="VPA6"/>
    <x v="2397"/>
    <x v="1"/>
    <s v=""/>
    <s v="20th August,2021"/>
    <d v="2021-08-20T00:00:00"/>
    <s v="14th September,2021"/>
    <d v="2021-09-14T00:00:00"/>
    <s v="Alex Mukami Margret"/>
    <s v="Female"/>
    <s v="28629983"/>
    <s v="254712735641"/>
    <s v="254712735641"/>
    <s v=""/>
    <s v="254707851911"/>
    <n v="37.63212"/>
    <n v="-0.18229799999999999"/>
    <s v="Meru"/>
    <s v="Imenti South"/>
    <s v="Kinoro"/>
    <s v="Nkunene"/>
    <x v="2"/>
    <s v="Erick Munene Gitonga"/>
    <s v="Phineas Mawira"/>
    <s v=""/>
    <s v="Informal Business"/>
    <s v="MKD"/>
    <s v="Masonry"/>
    <s v="29/09/2021"/>
  </r>
  <r>
    <s v="VPA6"/>
    <x v="2398"/>
    <x v="1"/>
    <s v=""/>
    <s v="9th August,2021"/>
    <d v="2021-08-09T00:00:00"/>
    <s v="1st October,2021"/>
    <d v="2021-10-01T00:00:00"/>
    <s v="Maina Jane Wangui"/>
    <s v="Female"/>
    <n v="99999"/>
    <s v="254719747250"/>
    <s v="254719747250"/>
    <s v=""/>
    <s v="254723321260"/>
    <n v="36.561962999999999"/>
    <n v="-0.799813"/>
    <s v="Nyandarua"/>
    <s v="South Kinangop"/>
    <s v="Magumu"/>
    <s v="Kirima"/>
    <x v="2"/>
    <s v="Afrisol Energy Ltd"/>
    <s v=""/>
    <s v=""/>
    <s v="Informal Business"/>
    <s v="MKD"/>
    <s v="Masonry"/>
    <s v="05/10/2021"/>
  </r>
  <r>
    <s v="VPA6"/>
    <x v="2399"/>
    <x v="0"/>
    <s v="Non Compliant"/>
    <s v="2nd August,2021"/>
    <d v="2021-08-02T00:00:00"/>
    <s v="1st October,2021"/>
    <d v="2021-10-01T00:00:00"/>
    <s v="Mburu Susan Wangeci"/>
    <s v="Female"/>
    <n v="99999"/>
    <s v="706543732"/>
    <s v="254706543732"/>
    <s v=""/>
    <s v="254710307023"/>
    <n v="36.560279999999999"/>
    <n v="-0.71371700000000005"/>
    <s v="Nyandarua"/>
    <s v="South Kinangop"/>
    <s v="Githabai"/>
    <s v="Njoma"/>
    <x v="2"/>
    <s v="Afrisol Energy Ltd"/>
    <s v=""/>
    <s v=""/>
    <s v="Informal Business"/>
    <s v="MKD"/>
    <s v="Masonry"/>
    <s v="05/10/2021"/>
  </r>
  <r>
    <s v="VPA6"/>
    <x v="2400"/>
    <x v="1"/>
    <s v=""/>
    <s v="5th August,2021"/>
    <d v="2021-08-05T00:00:00"/>
    <s v="1st October,2021"/>
    <d v="2021-10-01T00:00:00"/>
    <s v="Kimani Samuel Ngoyo"/>
    <s v="Male"/>
    <n v="99999"/>
    <s v="254718900730"/>
    <s v="254718900730"/>
    <s v=""/>
    <s v="254790558233"/>
    <n v="36.591675000000002"/>
    <n v="-0.73387800000000003"/>
    <s v="Nyandarua"/>
    <s v="South Kinangop"/>
    <s v="Githabai"/>
    <s v="Miti-iri"/>
    <x v="2"/>
    <s v="Afrisol Energy Ltd"/>
    <s v=""/>
    <s v=""/>
    <s v="Informal Business"/>
    <s v="MKD"/>
    <s v="Masonry"/>
    <s v="05/10/2021"/>
  </r>
  <r>
    <s v="VPA6"/>
    <x v="2401"/>
    <x v="1"/>
    <s v=""/>
    <s v="22nd June,2021"/>
    <d v="2021-06-22T00:00:00"/>
    <s v="22nd September,2021"/>
    <d v="2021-09-22T00:00:00"/>
    <s v="Kauria Zeddy Lemein"/>
    <s v="Female"/>
    <s v="8548706"/>
    <s v="254722681543"/>
    <s v="254722681543"/>
    <s v=""/>
    <s v=""/>
    <n v="35.694445000000002"/>
    <n v="-0.93109200000000003"/>
    <s v="Narok"/>
    <s v="Narok South"/>
    <s v="Oloshapani"/>
    <s v="Oloshapani"/>
    <x v="17"/>
    <s v="Philip Kiget"/>
    <s v="Philip"/>
    <s v=""/>
    <s v="Informal Business"/>
    <s v="MKD"/>
    <s v="Masonry"/>
    <s v="14/10/2021"/>
  </r>
  <r>
    <s v="VPA6"/>
    <x v="2402"/>
    <x v="1"/>
    <s v=""/>
    <s v="3rd May,2021"/>
    <d v="2021-05-03T00:00:00"/>
    <s v="14th June,2021"/>
    <d v="2021-06-14T00:00:00"/>
    <s v="Saitoti David"/>
    <s v="Male"/>
    <n v="99999"/>
    <s v="254721412511"/>
    <s v="254721412511"/>
    <s v=""/>
    <s v="254704492335"/>
    <n v="37.499378999999998"/>
    <n v="-2.9369230000000002"/>
    <s v="Kajiado"/>
    <s v="Loitokitok"/>
    <s v="Loitoktok"/>
    <s v="Forest"/>
    <x v="1"/>
    <s v="Justus Inyasi Makipa"/>
    <s v=""/>
    <s v=""/>
    <s v="Informal Business"/>
    <s v="KENBIM"/>
    <s v="Masonry"/>
    <s v="16/10/2021"/>
  </r>
  <r>
    <s v="VPA6"/>
    <x v="2403"/>
    <x v="1"/>
    <s v=""/>
    <s v="11th August,2021"/>
    <d v="2021-08-11T00:00:00"/>
    <s v="24th August,2021"/>
    <d v="2021-08-24T00:00:00"/>
    <s v="Njeru Mary"/>
    <s v="Female"/>
    <n v="99999"/>
    <s v="254721240790"/>
    <s v="254721240790"/>
    <s v=""/>
    <s v="2541782528326"/>
    <n v="37.497486000000002"/>
    <n v="-2.9230580000000002"/>
    <s v="Kajiado"/>
    <s v="Loitokitok"/>
    <s v="Loitoktok"/>
    <s v="Enkariak-ronkena"/>
    <x v="0"/>
    <s v="Peter Kiniu"/>
    <s v="Peter Kiniu"/>
    <s v=""/>
    <s v="Informal Business"/>
    <s v="MKD"/>
    <s v="Masonry"/>
    <s v="16/10/2021"/>
  </r>
  <r>
    <s v="VPA6"/>
    <x v="2404"/>
    <x v="1"/>
    <s v=""/>
    <s v="11th October,2020"/>
    <d v="2020-10-11T00:00:00"/>
    <s v="8th April,2021"/>
    <d v="2021-04-08T00:00:00"/>
    <s v="Nyatae Jane Wanjiru"/>
    <s v="Female"/>
    <n v="99999"/>
    <s v="254724755818"/>
    <s v="254724755818"/>
    <s v=""/>
    <s v=""/>
    <n v="37.547823000000001"/>
    <n v="-2.9380030000000001"/>
    <s v="Kajiado"/>
    <s v="Loitokitok"/>
    <s v="Kuku"/>
    <s v="Nkama"/>
    <x v="0"/>
    <s v="Justus Inyasi Makipa"/>
    <s v=""/>
    <s v=""/>
    <s v="Informal Business"/>
    <s v="KENBIM"/>
    <s v="Masonry"/>
    <s v="17/10/2021"/>
  </r>
  <r>
    <s v="VPA6"/>
    <x v="2405"/>
    <x v="1"/>
    <s v=""/>
    <s v="10th May,2021"/>
    <d v="2021-05-10T00:00:00"/>
    <s v="18th July,2021"/>
    <d v="2021-07-18T00:00:00"/>
    <s v="Maina Albert"/>
    <s v="Male"/>
    <n v="99999"/>
    <s v="254726346333"/>
    <s v="254726346333"/>
    <s v=""/>
    <s v="254727350468"/>
    <n v="37.496884999999999"/>
    <n v="-2.9158810000000002"/>
    <s v="Kajiado"/>
    <s v="Loitokitok"/>
    <s v="Central"/>
    <s v="Enkariak-ronkena"/>
    <x v="2"/>
    <s v="John Chege Nyingi"/>
    <s v=""/>
    <s v=""/>
    <s v="Informal Business"/>
    <s v="KENBIM"/>
    <s v="Masonry"/>
    <s v="17/10/2021"/>
  </r>
  <r>
    <s v="VPA6"/>
    <x v="2406"/>
    <x v="1"/>
    <s v=""/>
    <s v="10th October,2020"/>
    <d v="2020-10-10T00:00:00"/>
    <s v="19th October,2021"/>
    <d v="2021-10-19T00:00:00"/>
    <s v="Cheruiyot Janet Chepnetich"/>
    <s v="Female"/>
    <s v="22467066"/>
    <s v="254714029744"/>
    <s v="254714029744"/>
    <s v=""/>
    <s v=""/>
    <n v="35.121293000000001"/>
    <n v="-0.65799700000000005"/>
    <s v="Kericho"/>
    <s v="Bureti"/>
    <s v="Cheplanget"/>
    <s v="Chebinyin"/>
    <x v="1"/>
    <s v="Nemcom Ltd"/>
    <s v="Nehemiah langat"/>
    <s v=""/>
    <s v="Informal Business"/>
    <s v="MKD"/>
    <s v="Masonry"/>
    <s v="19/10/2021"/>
  </r>
  <r>
    <s v="VPA6"/>
    <x v="2407"/>
    <x v="0"/>
    <s v="Non Compliant"/>
    <s v="19th October,2021"/>
    <d v="2021-10-19T00:00:00"/>
    <s v="19th October,2021"/>
    <d v="2021-10-19T00:00:00"/>
    <s v="Mutai Hellen Chepkemoi"/>
    <s v="Female"/>
    <s v="21022171"/>
    <s v="254726919436"/>
    <s v="254726919436"/>
    <s v=""/>
    <s v=""/>
    <n v="35.170453000000002"/>
    <n v="-0.67306999999999995"/>
    <s v="Kericho"/>
    <s v="Bureti"/>
    <s v="Kaplong"/>
    <s v="Kamira"/>
    <x v="1"/>
    <s v="Nemcom Ltd"/>
    <s v="Nehemiah Langat"/>
    <s v=""/>
    <s v="Informal Business"/>
    <s v="MKD"/>
    <s v="Masonry"/>
    <s v="19/10/2021"/>
  </r>
  <r>
    <s v="VPA6"/>
    <x v="2408"/>
    <x v="1"/>
    <s v=""/>
    <s v="1st December,2020"/>
    <d v="2020-12-01T00:00:00"/>
    <s v="19th October,2021"/>
    <d v="2021-10-19T00:00:00"/>
    <s v="Kiringet Faith Chepkorir"/>
    <s v="Female"/>
    <s v="33963863"/>
    <s v="254798688282"/>
    <s v="254798688282"/>
    <s v=""/>
    <s v=""/>
    <n v="35.134270000000001"/>
    <n v="-0.64631099999999997"/>
    <s v="Kericho"/>
    <s v="Bureti"/>
    <s v="Cheplanget"/>
    <s v="Masubeti"/>
    <x v="1"/>
    <s v="Nemcom Ltd"/>
    <s v="Nehemiah"/>
    <s v=""/>
    <s v="Informal Business"/>
    <s v="MKD"/>
    <s v="Masonry"/>
    <s v="19/10/2021"/>
  </r>
  <r>
    <s v="VPA6"/>
    <x v="2409"/>
    <x v="1"/>
    <s v=""/>
    <s v="18th October,2020"/>
    <d v="2020-10-18T00:00:00"/>
    <s v="19th October,2021"/>
    <d v="2021-10-19T00:00:00"/>
    <s v="Bett Michael Kiprotich"/>
    <s v="Male"/>
    <s v="8071401"/>
    <s v="254722293243"/>
    <s v="254722293243"/>
    <s v=""/>
    <s v=""/>
    <n v="35.088189999999997"/>
    <n v="-0.68855299999999997"/>
    <s v="Kericho"/>
    <s v="Bureti"/>
    <s v="Cheplanget"/>
    <s v="Ketitab Tengecha"/>
    <x v="5"/>
    <s v="Nemcom Ltd"/>
    <s v="Nehemiah langat"/>
    <s v=""/>
    <s v="Informal Business"/>
    <s v="MKD"/>
    <s v="Masonry"/>
    <s v="19/10/2021"/>
  </r>
  <r>
    <s v="VPA6"/>
    <x v="2410"/>
    <x v="1"/>
    <s v=""/>
    <s v="27th July,2021"/>
    <d v="2021-07-27T00:00:00"/>
    <s v="27th October,2021"/>
    <d v="2021-10-27T00:00:00"/>
    <s v="Karani Peter Njogu"/>
    <s v="Male"/>
    <n v="99999"/>
    <s v="254722451378"/>
    <s v="254722451378"/>
    <s v=""/>
    <s v="254728670540"/>
    <n v="37.351970000000001"/>
    <n v="-0.48838700000000002"/>
    <s v="Kirinyaga"/>
    <s v="Kirinyaga East"/>
    <s v="Baragwi"/>
    <s v="Kibugu"/>
    <x v="0"/>
    <s v="Erick Munene Gitonga"/>
    <s v="Eric munene"/>
    <s v=""/>
    <s v="Informal Business"/>
    <s v="MKD"/>
    <s v="Masonry"/>
    <s v="27/10/2021"/>
  </r>
  <r>
    <s v="VPA6"/>
    <x v="2411"/>
    <x v="1"/>
    <s v=""/>
    <s v="5th October,2021"/>
    <d v="2021-10-05T00:00:00"/>
    <s v="29th October,2021"/>
    <d v="2021-10-29T00:00:00"/>
    <s v="Mbatia Anne W"/>
    <s v="Female"/>
    <s v="2144052"/>
    <s v="254722652223"/>
    <s v="254722652223"/>
    <s v=""/>
    <s v=""/>
    <n v="39.499797999999998"/>
    <n v="-3.8914550000000001"/>
    <s v="Kilifi"/>
    <s v="Kaloleni"/>
    <s v="Mariakani"/>
    <s v="Kawala"/>
    <x v="1"/>
    <s v="Samson Sirya"/>
    <s v="Samson sirya"/>
    <s v=""/>
    <s v="Informal Business"/>
    <s v="KENBIM"/>
    <s v="Masonry"/>
    <s v="29/10/2021"/>
  </r>
  <r>
    <s v="VPA6"/>
    <x v="2412"/>
    <x v="1"/>
    <s v=""/>
    <s v="12th October,2021"/>
    <d v="2021-10-12T00:00:00"/>
    <s v="29th October,2021"/>
    <d v="2021-10-29T00:00:00"/>
    <s v="Ruwa Masha Kalama"/>
    <s v="Male"/>
    <s v="34567845"/>
    <s v="254721338031"/>
    <s v="254721338031"/>
    <s v=""/>
    <s v="254706421250"/>
    <n v="39.648223000000002"/>
    <n v="-3.7583530000000001"/>
    <s v="Kilifi"/>
    <s v="Kaloleni"/>
    <s v="Chanagande"/>
    <s v="Mikiriani"/>
    <x v="1"/>
    <s v="Samson Sirya"/>
    <s v="Samson sirya"/>
    <s v=""/>
    <s v="Informal Business"/>
    <s v="KENBIM"/>
    <s v="Masonry"/>
    <s v="29/10/2021"/>
  </r>
  <r>
    <s v="VPA6"/>
    <x v="2413"/>
    <x v="1"/>
    <s v=""/>
    <s v="5th October,2021"/>
    <d v="2021-10-05T00:00:00"/>
    <s v="29th October,2021"/>
    <d v="2021-10-29T00:00:00"/>
    <s v="Mtwapa Shariani Elite"/>
    <s v="Female"/>
    <s v="5430765"/>
    <s v="254722660398"/>
    <s v="254722660398"/>
    <s v=""/>
    <s v=""/>
    <n v="39.822462000000002"/>
    <n v="-3.794292"/>
    <s v="Kilifi"/>
    <s v="Bahari"/>
    <s v="Bahari"/>
    <s v="Shariani"/>
    <x v="1"/>
    <s v="Samson Sirya"/>
    <s v="Samson sirya"/>
    <s v=""/>
    <s v="Informal Business"/>
    <s v="KENBIM"/>
    <s v="Masonry"/>
    <s v="29/10/2021"/>
  </r>
  <r>
    <s v="VPA6"/>
    <x v="2414"/>
    <x v="1"/>
    <s v=""/>
    <s v="23rd September,2021"/>
    <d v="2021-09-23T00:00:00"/>
    <s v="29th October,2021"/>
    <d v="2021-10-29T00:00:00"/>
    <s v="Kibe Lucy Mary Njeri"/>
    <s v="Female"/>
    <s v="0456787"/>
    <s v="254722724484"/>
    <s v="254722724484"/>
    <s v=""/>
    <s v=""/>
    <n v="39.743321999999999"/>
    <n v="-3.9277199999999999"/>
    <s v="Kilifi"/>
    <s v="Bahari"/>
    <s v="Shimo la tewa"/>
    <s v="Ndonya"/>
    <x v="2"/>
    <s v="Samson Sirya"/>
    <s v="Samson sirya"/>
    <s v=""/>
    <s v="Informal Business"/>
    <s v="KENBIM"/>
    <s v="Masonry"/>
    <s v="29/10/2021"/>
  </r>
  <r>
    <s v="VPA6"/>
    <x v="2415"/>
    <x v="1"/>
    <s v=""/>
    <s v="2nd September,2021"/>
    <d v="2021-09-02T00:00:00"/>
    <s v="30th October,2021"/>
    <d v="2021-10-30T00:00:00"/>
    <s v="Geoffrey Wechuli"/>
    <s v="Male"/>
    <s v="99999"/>
    <s v="254712888676"/>
    <s v="254712888676"/>
    <s v=""/>
    <s v=""/>
    <n v="35.275146999999997"/>
    <n v="0.45604499999999998"/>
    <s v="Uasin Gishu"/>
    <s v="Kapseret"/>
    <s v="Kapseret"/>
    <s v="Race course"/>
    <x v="0"/>
    <s v="Daniel Bartilol"/>
    <s v="Daniel bartilol"/>
    <s v=""/>
    <s v="Informal Business"/>
    <s v="Modified Camartec Digester"/>
    <s v="Masonry"/>
    <s v="02/11/2021"/>
  </r>
  <r>
    <s v="VPA6"/>
    <x v="2416"/>
    <x v="1"/>
    <s v=""/>
    <s v="20th October,2021"/>
    <d v="2021-10-20T00:00:00"/>
    <s v="1st November,2021"/>
    <d v="2021-11-01T00:00:00"/>
    <s v="Gichuki Simon Mwangi"/>
    <s v="Male"/>
    <s v="14641243"/>
    <s v="254725894527"/>
    <s v="254725894527"/>
    <s v=""/>
    <s v="254721296339"/>
    <n v="36.970934999999997"/>
    <n v="-0.487452"/>
    <s v="Nyeri"/>
    <s v="Tetu"/>
    <s v="Karundu"/>
    <s v="Kiandu"/>
    <x v="1"/>
    <s v="Francis Nyaga Muriithi"/>
    <s v="Francis Nyaga"/>
    <s v=""/>
    <s v="Informal Business"/>
    <s v="KENBIM"/>
    <s v="Masonry"/>
    <s v="03/11/2021"/>
  </r>
  <r>
    <s v="VPA6"/>
    <x v="2417"/>
    <x v="1"/>
    <s v=""/>
    <s v="30th July,2021"/>
    <d v="2021-07-30T00:00:00"/>
    <s v="1st September,2021"/>
    <d v="2021-09-01T00:00:00"/>
    <s v="Ndirima Charles Wanyoike"/>
    <s v="Male"/>
    <n v="99999"/>
    <s v="254724836054"/>
    <s v="254724836054"/>
    <s v=""/>
    <s v="254726973297"/>
    <n v="37.067554000000001"/>
    <n v="-0.83766799999999997"/>
    <s v="Murang'a"/>
    <s v="Kigumo"/>
    <s v="Kigumo"/>
    <s v="Munguini"/>
    <x v="2"/>
    <s v="Nixon Kariuki Gaichuru"/>
    <s v="Nixon kariuki"/>
    <s v=""/>
    <s v="Informal Business"/>
    <s v="KENBIM"/>
    <s v="Masonry"/>
    <s v="04/11/2021"/>
  </r>
  <r>
    <s v="VPA6"/>
    <x v="2418"/>
    <x v="0"/>
    <s v="Non Compliant"/>
    <s v="3rd October,2021"/>
    <d v="2021-10-03T00:00:00"/>
    <s v="25th October,2021"/>
    <d v="2021-10-25T00:00:00"/>
    <s v="David Mwaja M"/>
    <s v="Male"/>
    <s v="196754325"/>
    <s v="722419522"/>
    <s v="254722419522"/>
    <s v=""/>
    <s v="254728671742"/>
    <n v="37.678849999999997"/>
    <n v="-4.4967E-2"/>
    <s v="Meru"/>
    <s v="Imenti South"/>
    <s v="Abothuguchi"/>
    <s v="Kando"/>
    <x v="0"/>
    <s v="Erick Munene Gitonga"/>
    <s v="Phineas Mawira"/>
    <s v=""/>
    <s v="Informal Business"/>
    <s v="MKD"/>
    <s v="Masonry"/>
    <s v="06/11/2021"/>
  </r>
  <r>
    <s v="VPA6"/>
    <x v="2419"/>
    <x v="1"/>
    <s v=""/>
    <s v="12th October,2021"/>
    <d v="2021-10-12T00:00:00"/>
    <s v="4th November,2021"/>
    <d v="2021-11-04T00:00:00"/>
    <s v="Mukiri Mutwiri Edith"/>
    <s v="Female"/>
    <s v="2529779"/>
    <s v="254721262676"/>
    <s v="254721262676"/>
    <s v=""/>
    <s v="254722654487"/>
    <n v="37.680929999999996"/>
    <n v="-9.1712000000000002E-2"/>
    <s v="Meru"/>
    <s v="Imenti South"/>
    <s v="Kothine"/>
    <s v="Ndagone"/>
    <x v="2"/>
    <s v="Erick Munene Gitonga"/>
    <s v="Phineas Mawira"/>
    <s v=""/>
    <s v="Informal Business"/>
    <s v="MKD"/>
    <s v="Masonry"/>
    <s v="06/11/2021"/>
  </r>
  <r>
    <s v="VPA6"/>
    <x v="2420"/>
    <x v="0"/>
    <s v="Grievance"/>
    <s v="20th September,2021"/>
    <d v="2021-09-20T00:00:00"/>
    <s v="15th October,2021"/>
    <d v="2021-10-15T00:00:00"/>
    <s v="John Marete Doreen"/>
    <s v="Female"/>
    <s v="22675433"/>
    <s v="254700180202"/>
    <s v="254700180202"/>
    <s v=""/>
    <s v="254725118625"/>
    <n v="37.630234999999999"/>
    <n v="-7.5758000000000006E-2"/>
    <s v="Meru"/>
    <s v="Imenti South"/>
    <s v="Mikumbune"/>
    <s v="Rugomo"/>
    <x v="0"/>
    <s v="Erick Munene Gitonga"/>
    <s v="Phineas Mawira"/>
    <s v=""/>
    <s v="Informal Business"/>
    <s v="MKD"/>
    <s v="Masonry"/>
    <s v="06/11/2021"/>
  </r>
  <r>
    <s v="VPA6"/>
    <x v="2421"/>
    <x v="1"/>
    <s v=""/>
    <s v="24th September,2021"/>
    <d v="2021-09-24T00:00:00"/>
    <s v="14th October,2021"/>
    <d v="2021-10-14T00:00:00"/>
    <s v="Frank Lijodi"/>
    <s v="Male"/>
    <n v="99999"/>
    <s v="254753101015"/>
    <s v="254753101015"/>
    <s v=""/>
    <s v="254711203221"/>
    <n v="37.495733999999999"/>
    <n v="-2.9308010000000002"/>
    <s v="Kajiado"/>
    <s v="Loitokitok"/>
    <s v="Loitoktok"/>
    <s v="Oloolopon"/>
    <x v="0"/>
    <s v="Peter Kiniu"/>
    <s v=""/>
    <s v=""/>
    <s v="Informal Business"/>
    <s v="MKD"/>
    <s v="Masonry"/>
    <s v="07/11/2021"/>
  </r>
  <r>
    <s v="VPA6"/>
    <x v="2422"/>
    <x v="1"/>
    <s v=""/>
    <s v="12th August,2021"/>
    <d v="2021-08-12T00:00:00"/>
    <s v="1st September,2021"/>
    <d v="2021-09-01T00:00:00"/>
    <s v=". Jeremiah Gitonga"/>
    <s v="Male"/>
    <n v="99999"/>
    <s v="254701265575"/>
    <s v="254701265575"/>
    <s v=""/>
    <s v=""/>
    <n v="36.592432000000002"/>
    <n v="-0.10124"/>
    <s v="Laikipia"/>
    <s v="Laikipia Central"/>
    <s v="Ngobit"/>
    <s v="Methenya"/>
    <x v="2"/>
    <s v="James Muchira Mwai"/>
    <s v=""/>
    <s v=""/>
    <s v="Informal Business"/>
    <s v="MKD"/>
    <s v="Masonry"/>
    <s v="13/11/2021"/>
  </r>
  <r>
    <s v="VPA6"/>
    <x v="2423"/>
    <x v="1"/>
    <s v=""/>
    <s v="4th August,2021"/>
    <d v="2021-08-04T00:00:00"/>
    <s v="20th August,2021"/>
    <d v="2021-08-20T00:00:00"/>
    <s v="Eli Githiri Njonjo"/>
    <s v="Male"/>
    <n v="99999"/>
    <s v="254722317063"/>
    <s v="254722317063"/>
    <s v=""/>
    <s v=""/>
    <n v="36.642490000000002"/>
    <n v="-1.1650149999999999"/>
    <s v="Kiambu"/>
    <s v="Limuru"/>
    <s v="Limuru"/>
    <s v="Rironi"/>
    <x v="1"/>
    <s v="Timothy Kabue"/>
    <s v="Kabue Timothy"/>
    <s v=""/>
    <s v="Informal Business"/>
    <s v="KENBIM"/>
    <s v="Masonry"/>
    <s v="18/11/2021"/>
  </r>
  <r>
    <s v="VPA6"/>
    <x v="2424"/>
    <x v="1"/>
    <s v=""/>
    <s v="20th August,2021"/>
    <d v="2021-08-20T00:00:00"/>
    <s v="10th September,2021"/>
    <d v="2021-09-10T00:00:00"/>
    <s v="Kimotho William Gitau"/>
    <s v="Male"/>
    <s v="8615018"/>
    <s v="254720123486"/>
    <s v="254720123486"/>
    <s v=""/>
    <s v="254702236406"/>
    <n v="36.650267999999997"/>
    <n v="-1.17363"/>
    <s v="Kiambu"/>
    <s v="Limuru"/>
    <s v="Limuru"/>
    <s v="Mahinga"/>
    <x v="1"/>
    <s v="Timothy Kabue"/>
    <s v="Timothy kabue"/>
    <s v=""/>
    <s v="Informal Business"/>
    <s v="MKD"/>
    <s v="Masonry"/>
    <s v="18/11/2021"/>
  </r>
  <r>
    <s v="VPA6"/>
    <x v="2425"/>
    <x v="1"/>
    <s v=""/>
    <s v="13th October,2021"/>
    <d v="2021-10-13T00:00:00"/>
    <s v="17th November,2021"/>
    <d v="2021-11-17T00:00:00"/>
    <s v="Mwanyindo Wisdom Silas"/>
    <s v="Male"/>
    <s v="0755567"/>
    <s v="254720970883"/>
    <s v="254720970883"/>
    <s v=""/>
    <s v="254725648713"/>
    <n v="38.362499999999997"/>
    <n v="-3.4277380000000002"/>
    <s v="Taita/Taveta"/>
    <s v="Mwatate"/>
    <s v="Mwatate"/>
    <s v="Mghondinyi"/>
    <x v="3"/>
    <s v="Stephen Nyange"/>
    <s v="Stephen nyange"/>
    <s v=""/>
    <s v="Informal Business"/>
    <s v="KENBIM"/>
    <s v="Masonry"/>
    <s v="19/11/2021"/>
  </r>
  <r>
    <s v="VPA6"/>
    <x v="2426"/>
    <x v="1"/>
    <s v=""/>
    <s v="10th September,2021"/>
    <d v="2021-09-10T00:00:00"/>
    <s v="1st October,2021"/>
    <d v="2021-10-01T00:00:00"/>
    <s v="Makena Mutegi Mercy"/>
    <s v="Female"/>
    <s v="22564387"/>
    <s v="254720209875"/>
    <s v="254720209875"/>
    <s v=""/>
    <s v="254726816962"/>
    <n v="37.625230000000002"/>
    <n v="-0.219503"/>
    <s v="Tharaka-Nithi"/>
    <s v="Maara"/>
    <s v="Chogoria"/>
    <s v="Kimuchia"/>
    <x v="1"/>
    <s v="Gilbert Mugendi"/>
    <s v="Gilbert Mugendi"/>
    <s v=""/>
    <s v="Informal Business"/>
    <s v="KENBIM"/>
    <s v="Masonry"/>
    <s v="20/11/2021"/>
  </r>
  <r>
    <s v="VPA6"/>
    <x v="2427"/>
    <x v="1"/>
    <s v=""/>
    <s v="20th September,2021"/>
    <d v="2021-09-20T00:00:00"/>
    <s v="10th October,2021"/>
    <d v="2021-10-10T00:00:00"/>
    <s v="Gakii Kinyua Jackline"/>
    <s v="Female"/>
    <s v="27632453"/>
    <s v="254725019022"/>
    <s v="254725019022"/>
    <s v=""/>
    <s v="254724839368"/>
    <n v="37.611514999999997"/>
    <n v="-0.235817"/>
    <s v="Tharaka-Nithi"/>
    <s v="Maara"/>
    <s v="Chogoria"/>
    <s v="Girira"/>
    <x v="0"/>
    <s v="Gilbert Mugendi"/>
    <s v="Gilbert Mugendi"/>
    <s v=""/>
    <s v="Informal Business"/>
    <s v="KENBIM"/>
    <s v="Masonry"/>
    <s v="20/11/2021"/>
  </r>
  <r>
    <s v="VPA6"/>
    <x v="2428"/>
    <x v="1"/>
    <s v=""/>
    <s v="20th August,2021"/>
    <d v="2021-08-20T00:00:00"/>
    <s v="12th September,2021"/>
    <d v="2021-09-12T00:00:00"/>
    <s v="Nyaga Mbiro Asunta"/>
    <s v="Female"/>
    <s v="2490351"/>
    <s v="254712409543"/>
    <s v="254712409543"/>
    <s v=""/>
    <s v="254714072399"/>
    <n v="37.611313000000003"/>
    <n v="-0.25534000000000001"/>
    <s v="Tharaka-Nithi"/>
    <s v="Maara"/>
    <s v="Chogoria"/>
    <s v="Mugijo"/>
    <x v="2"/>
    <s v="Gilbert Mugendi"/>
    <s v="Gilbert Mugendi"/>
    <s v=""/>
    <s v="Informal Business"/>
    <s v="KENBIM"/>
    <s v="Masonry"/>
    <s v="20/11/2021"/>
  </r>
  <r>
    <s v="VPA6"/>
    <x v="2429"/>
    <x v="0"/>
    <s v="Unreachable"/>
    <s v="21st August,2021"/>
    <d v="2021-08-21T00:00:00"/>
    <s v="12th September,2021"/>
    <d v="2021-09-12T00:00:00"/>
    <s v="Nkabuni John Gitonga"/>
    <s v="Male"/>
    <s v="3521223"/>
    <s v="726128085"/>
    <s v="254726128085"/>
    <s v=""/>
    <s v="254726128085"/>
    <n v="37.601987000000001"/>
    <n v="-0.24362700000000001"/>
    <s v="Tharaka-Nithi"/>
    <s v="Chuka"/>
    <s v="Chogoria"/>
    <s v="Mutindwa"/>
    <x v="0"/>
    <s v="Gilbert Mugendi"/>
    <s v="Gilbert Mugendi"/>
    <s v=""/>
    <s v="Informal Business"/>
    <s v="KENBIM"/>
    <s v="Masonry"/>
    <s v="20/11/2021"/>
  </r>
  <r>
    <s v="VPA6"/>
    <x v="2430"/>
    <x v="1"/>
    <s v=""/>
    <s v="16th August,2021"/>
    <d v="2021-08-16T00:00:00"/>
    <s v="20th September,2021"/>
    <d v="2021-09-20T00:00:00"/>
    <s v="Gitonga Peter Kiruja"/>
    <s v="Male"/>
    <s v="22456321"/>
    <s v="254721529490"/>
    <s v="254721529490"/>
    <s v=""/>
    <s v="254721741160"/>
    <n v="37.634901999999997"/>
    <n v="-0.21804200000000001"/>
    <s v="Tharaka-Nithi"/>
    <s v="Maara"/>
    <s v="Chogoria"/>
    <s v="Thigaa"/>
    <x v="1"/>
    <s v="Gilbert Mugendi"/>
    <s v="Gilbert Mugendi"/>
    <s v=""/>
    <s v="Informal Business"/>
    <s v="KENBIM"/>
    <s v="Masonry"/>
    <s v="20/11/2021"/>
  </r>
  <r>
    <s v="VPA6"/>
    <x v="2431"/>
    <x v="1"/>
    <s v=""/>
    <s v="8th October,2021"/>
    <d v="2021-10-08T00:00:00"/>
    <s v="30th October,2021"/>
    <d v="2021-10-30T00:00:00"/>
    <s v="Mugira Dickson Mbae"/>
    <s v="Male"/>
    <s v="19564354"/>
    <s v="254724478028"/>
    <s v="254724478028"/>
    <s v=""/>
    <s v="254738756289"/>
    <n v="37.603337000000003"/>
    <n v="-0.222937"/>
    <s v="Tharaka-Nithi"/>
    <s v="Maara"/>
    <s v="Chogoria"/>
    <s v="Makuri"/>
    <x v="2"/>
    <s v="Gilbert Mugendi"/>
    <s v="Gilbert Mugendi"/>
    <s v=""/>
    <s v="Informal Business"/>
    <s v="KENBIM"/>
    <s v="Masonry"/>
    <s v="20/11/2021"/>
  </r>
  <r>
    <s v="VPA6"/>
    <x v="2432"/>
    <x v="1"/>
    <s v=""/>
    <s v="23rd November,2021"/>
    <d v="2021-11-23T00:00:00"/>
    <s v="23rd November,2021"/>
    <d v="2021-11-23T00:00:00"/>
    <s v="Gichee John Ndungu"/>
    <s v="Male"/>
    <s v="1020232"/>
    <s v="254797466936"/>
    <s v="254797466936"/>
    <s v=""/>
    <s v=""/>
    <n v="36.899230000000003"/>
    <n v="-1.0225"/>
    <s v="Kiambu"/>
    <s v="Gatundu South"/>
    <s v="Mutomo"/>
    <s v="Ishaweri"/>
    <x v="2"/>
    <s v="Maurice Kinuthia Wangui"/>
    <s v="Maurice kinuthia"/>
    <s v=""/>
    <s v="Informal Business"/>
    <s v="KENBIM"/>
    <s v="Masonry"/>
    <s v="24/11/2021"/>
  </r>
  <r>
    <s v="VPA6"/>
    <x v="2433"/>
    <x v="1"/>
    <s v=""/>
    <s v="3rd August,2020"/>
    <d v="2020-08-03T00:00:00"/>
    <s v="23rd November,2021"/>
    <d v="2021-11-23T00:00:00"/>
    <s v="Nganga George Kiarie"/>
    <s v="Male"/>
    <s v="7545323"/>
    <s v="254725488677"/>
    <s v="254725488677"/>
    <s v=""/>
    <s v="254727136679"/>
    <n v="36.936489999999999"/>
    <n v="-1.037382"/>
    <s v="Kiambu"/>
    <s v="Gatundu South"/>
    <s v="Ngenda"/>
    <s v="Mararo"/>
    <x v="0"/>
    <s v="Maurice Kinuthia Wangui"/>
    <s v="Maurice kinuthia"/>
    <s v=""/>
    <s v="Informal Business"/>
    <s v="KENBIM"/>
    <s v="Masonry"/>
    <s v="24/11/2021"/>
  </r>
  <r>
    <s v="VPA6"/>
    <x v="2434"/>
    <x v="1"/>
    <s v=""/>
    <s v="23rd November,2020"/>
    <d v="2020-11-23T00:00:00"/>
    <s v="23rd November,2021"/>
    <d v="2021-11-23T00:00:00"/>
    <s v="Nganga Benadetta Wanjiku"/>
    <s v="Female"/>
    <s v="315643"/>
    <s v="254713839860"/>
    <s v="254713839860"/>
    <s v=""/>
    <s v=""/>
    <n v="36.909109999999998"/>
    <n v="-0.99426700000000001"/>
    <s v="Kiambu"/>
    <s v="Gatundu South"/>
    <s v="Itiru"/>
    <s v="Githuya"/>
    <x v="2"/>
    <s v="Maurice Kinuthia Wangui"/>
    <s v="Maurice kinuthia"/>
    <s v=""/>
    <s v="Informal Business"/>
    <s v="KENBIM"/>
    <s v="Masonry"/>
    <s v="24/11/2021"/>
  </r>
  <r>
    <s v="VPA6"/>
    <x v="2435"/>
    <x v="1"/>
    <s v=""/>
    <s v="23rd May,2020"/>
    <d v="2020-05-23T00:00:00"/>
    <s v="23rd November,2021"/>
    <d v="2021-11-23T00:00:00"/>
    <s v="Gathiga Dickson Kimani"/>
    <s v="Male"/>
    <s v="7985142"/>
    <s v="254790998491"/>
    <s v="254790998491"/>
    <s v=""/>
    <s v="254729436521"/>
    <n v="36.937682000000002"/>
    <n v="-1.0174300000000001"/>
    <s v="Kiambu"/>
    <s v="Gatundu South"/>
    <s v="Ngenda"/>
    <s v="Kamuyu"/>
    <x v="2"/>
    <s v="Maurice Kinuthia Wangui"/>
    <s v="Maurice kinuthia"/>
    <s v=""/>
    <s v="Informal Business"/>
    <s v="KENBIM"/>
    <s v="Masonry"/>
    <s v="24/11/2021"/>
  </r>
  <r>
    <s v="VPA6"/>
    <x v="2436"/>
    <x v="1"/>
    <s v=""/>
    <s v="23rd July,2020"/>
    <d v="2020-07-23T00:00:00"/>
    <s v="23rd November,2021"/>
    <d v="2021-11-23T00:00:00"/>
    <s v="Kamau Lucy Nduta"/>
    <s v="Female"/>
    <s v="24828446"/>
    <s v="254716814514"/>
    <s v="254716814514"/>
    <s v=""/>
    <s v="254726474988"/>
    <n v="36.936563"/>
    <n v="-1.0163770000000001"/>
    <s v="Kiambu"/>
    <s v="Gatundu South"/>
    <s v="Ngenda"/>
    <s v="Kamunyu"/>
    <x v="1"/>
    <s v="Maurice Kinuthia Wangui"/>
    <s v="Maurice kinuthia"/>
    <s v=""/>
    <s v="Informal Business"/>
    <s v="KENBIM"/>
    <s v="Masonry"/>
    <s v="24/11/2021"/>
  </r>
  <r>
    <s v="VPA6"/>
    <x v="2437"/>
    <x v="1"/>
    <s v=""/>
    <s v="20th September,2021"/>
    <d v="2021-09-20T00:00:00"/>
    <s v="23rd November,2021"/>
    <d v="2021-11-23T00:00:00"/>
    <s v="Kepher Mulinya Mtsoli"/>
    <s v="Male"/>
    <n v="99999"/>
    <s v="254722641200"/>
    <s v="254722641200"/>
    <s v=""/>
    <s v="254721317062"/>
    <n v="34.739938000000002"/>
    <n v="0.14607500000000001"/>
    <s v="Kakamega"/>
    <s v="Kakamega South"/>
    <s v="Ivonda"/>
    <s v="Lusui"/>
    <x v="3"/>
    <s v="Gillet Lihanda"/>
    <s v="Gillet Lihanda"/>
    <s v=""/>
    <s v="Informal Business"/>
    <s v="MKD"/>
    <s v="Masonry"/>
    <s v="24/11/2021"/>
  </r>
  <r>
    <s v="VPA6"/>
    <x v="2438"/>
    <x v="1"/>
    <s v=""/>
    <s v="15th September,2021"/>
    <d v="2021-09-15T00:00:00"/>
    <s v="2nd October,2021"/>
    <d v="2021-10-02T00:00:00"/>
    <s v="Walter Murumbutsa Malenya"/>
    <s v="Male"/>
    <n v="99999"/>
    <s v="254722552463"/>
    <s v="254722552463"/>
    <s v=""/>
    <s v="254721217039"/>
    <n v="34.773932000000002"/>
    <n v="0.32241199999999998"/>
    <s v="Kakamega"/>
    <s v="Lurambi"/>
    <s v="Sheywe"/>
    <s v="Elutali"/>
    <x v="1"/>
    <s v="Gillet Lihanda"/>
    <s v="Gillet Lihanda"/>
    <s v=""/>
    <s v="Informal Business"/>
    <s v="KENBIM"/>
    <s v="Masonry"/>
    <s v="24/11/2021"/>
  </r>
  <r>
    <s v="VPA6"/>
    <x v="2439"/>
    <x v="1"/>
    <s v=""/>
    <s v="21st February,2021"/>
    <d v="2021-02-21T00:00:00"/>
    <s v="24th November,2021"/>
    <d v="2021-11-24T00:00:00"/>
    <s v="Tum Mercy Cherono"/>
    <s v="Female"/>
    <s v="13107676"/>
    <s v="254719847910"/>
    <s v="254719847910"/>
    <s v=""/>
    <s v=""/>
    <n v="35.134616999999999"/>
    <n v="-0.63388800000000001"/>
    <s v="Kericho"/>
    <s v="Bureti"/>
    <s v="Cheplangat"/>
    <s v="Singoruet"/>
    <x v="0"/>
    <s v="Philip Kiget"/>
    <s v="Philip kiget"/>
    <s v=""/>
    <s v="Informal Business"/>
    <s v="MKD"/>
    <s v="Masonry"/>
    <s v="24/11/2021"/>
  </r>
  <r>
    <s v="VPA6"/>
    <x v="2440"/>
    <x v="1"/>
    <s v=""/>
    <s v="5th February,2021"/>
    <d v="2021-02-05T00:00:00"/>
    <s v="24th November,2021"/>
    <d v="2021-11-24T00:00:00"/>
    <s v="Langat Daniel Kipngeno"/>
    <s v="Male"/>
    <s v="3852125"/>
    <s v="254720057291"/>
    <s v="254720057291"/>
    <s v=""/>
    <s v=""/>
    <n v="35.167952999999997"/>
    <n v="-0.46400000000000002"/>
    <s v="Kericho"/>
    <s v="Belgut"/>
    <s v="Seretet"/>
    <s v="Chekosilen"/>
    <x v="6"/>
    <s v="Philip Kiget"/>
    <s v="Philip kiget"/>
    <s v=""/>
    <s v="Informal Business"/>
    <s v="AKUT"/>
    <s v="Masonry"/>
    <s v="24/11/2021"/>
  </r>
  <r>
    <s v="VPA6"/>
    <x v="2441"/>
    <x v="1"/>
    <s v=""/>
    <s v="26th November,2020"/>
    <d v="2020-11-26T00:00:00"/>
    <s v="26th November,2021"/>
    <d v="2021-11-26T00:00:00"/>
    <s v="Nduguti Peter Kamonde"/>
    <s v="Male"/>
    <s v="8748929"/>
    <s v="254729921185"/>
    <s v="254729921185"/>
    <s v=""/>
    <s v=""/>
    <n v="36.926076999999999"/>
    <n v="-0.94001999999999997"/>
    <s v="Kiambu"/>
    <s v="Gatundu North"/>
    <s v="Makwa"/>
    <s v="Gakui"/>
    <x v="2"/>
    <s v="Maurice Kinuthia Wangui"/>
    <s v="Maurice kinuthia"/>
    <s v=""/>
    <s v="Informal Business"/>
    <s v="KENBIM"/>
    <s v="Masonry"/>
    <s v="26/11/2021"/>
  </r>
  <r>
    <s v="VPA6"/>
    <x v="2442"/>
    <x v="1"/>
    <s v=""/>
    <s v="19th April,2021"/>
    <d v="2021-04-19T00:00:00"/>
    <s v="25th May,2021"/>
    <d v="2021-05-25T00:00:00"/>
    <s v="Barno Grace Jepchirchir"/>
    <s v="Female"/>
    <s v="4007098"/>
    <s v="254711331203"/>
    <s v="254711331203"/>
    <s v=""/>
    <s v=""/>
    <n v="35.189644999999999"/>
    <n v="0.34733199999999997"/>
    <s v="Nandi"/>
    <s v="Mosop"/>
    <s v="Mutwot"/>
    <s v="Kapng'orom"/>
    <x v="2"/>
    <s v="Kelvin Kimutai"/>
    <s v=""/>
    <s v=""/>
    <s v="Informal Business"/>
    <s v="MKD"/>
    <s v="Masonry"/>
    <s v="29/11/2021"/>
  </r>
  <r>
    <s v="VPA6"/>
    <x v="2443"/>
    <x v="1"/>
    <s v=""/>
    <s v="9th September,2020"/>
    <d v="2020-09-09T00:00:00"/>
    <s v="26th November,2021"/>
    <d v="2021-11-26T00:00:00"/>
    <s v="Ngoci Anthony Nganga"/>
    <s v="Male"/>
    <s v="41364469"/>
    <s v="254725744129"/>
    <s v="254725744129"/>
    <s v=""/>
    <s v="254714265863"/>
    <n v="36.9024"/>
    <n v="-0.92666700000000002"/>
    <s v="Kiambu"/>
    <s v="Gatundu North"/>
    <s v="Kamwangi"/>
    <s v="Kagecu"/>
    <x v="2"/>
    <s v="Maurice Kinuthia Wangui"/>
    <s v="Maurice kinuthia"/>
    <s v=""/>
    <s v="Informal Business"/>
    <s v="KENBIM"/>
    <s v="Masonry"/>
    <s v="30/11/2021"/>
  </r>
  <r>
    <s v="VPA6"/>
    <x v="2444"/>
    <x v="1"/>
    <s v=""/>
    <s v="4th September,2021"/>
    <d v="2021-09-04T00:00:00"/>
    <s v="26th November,2021"/>
    <d v="2021-11-26T00:00:00"/>
    <s v="Manambo Juliana Wache"/>
    <s v="Female"/>
    <s v="9983391"/>
    <s v="254729356686"/>
    <s v="254729356686"/>
    <s v=""/>
    <s v=""/>
    <n v="38.351852000000001"/>
    <n v="-3.38916"/>
    <s v="Taita/Taveta"/>
    <s v="Wundanyi"/>
    <s v="Werugha"/>
    <s v="Msagharinyi"/>
    <x v="2"/>
    <s v="Afrisol Energy Ltd"/>
    <s v="Afrisol energy"/>
    <s v=""/>
    <s v="Informal Business"/>
    <s v="MKD"/>
    <s v="Masonry"/>
    <s v="02/12/2021"/>
  </r>
  <r>
    <s v="VPA6"/>
    <x v="2445"/>
    <x v="0"/>
    <s v="Grievance"/>
    <s v="24th November,2020"/>
    <d v="2020-11-24T00:00:00"/>
    <s v="15th January,2021"/>
    <d v="2021-01-15T00:00:00"/>
    <s v="Kimani Julia Muthoni"/>
    <s v="Female"/>
    <s v="21478436"/>
    <s v="254725866160"/>
    <s v="254725866160"/>
    <s v=""/>
    <s v="254724440926"/>
    <n v="36.996617000000001"/>
    <n v="-0.80813699999999999"/>
    <s v="Murang'a"/>
    <s v="Kigumo"/>
    <s v="Muthithi"/>
    <s v="Kilele"/>
    <x v="1"/>
    <s v="Kensam Constructor"/>
    <s v="Kennedy muchiri"/>
    <s v=""/>
    <s v="Informal Business"/>
    <s v="KENBIM"/>
    <s v="Masonry"/>
    <s v="07/12/2021"/>
  </r>
  <r>
    <s v="VPA6"/>
    <x v="2446"/>
    <x v="0"/>
    <s v="Unreachable"/>
    <s v="10th October,2021"/>
    <d v="2021-10-10T00:00:00"/>
    <s v="8th December,2021"/>
    <d v="2021-12-08T00:00:00"/>
    <s v="Korir Judy Chepkoech"/>
    <s v="Female"/>
    <s v="22330104"/>
    <s v="254727278317"/>
    <s v="254727278317"/>
    <s v=""/>
    <s v=""/>
    <n v="35.131590000000003"/>
    <n v="-0.68828299999999998"/>
    <s v="Bomet"/>
    <s v="Sotik"/>
    <s v="Kaplong"/>
    <s v="Kapsimotwo"/>
    <x v="0"/>
    <s v="Nemcom Ltd"/>
    <s v="Nemiah  Langat"/>
    <s v=""/>
    <s v="Informal Business"/>
    <s v="MKD"/>
    <s v="Masonry"/>
    <s v="08/12/2021"/>
  </r>
  <r>
    <s v="VPA6"/>
    <x v="2447"/>
    <x v="1"/>
    <s v=""/>
    <s v="20th November,2021"/>
    <d v="2021-11-20T00:00:00"/>
    <s v="1st December,2021"/>
    <d v="2021-12-01T00:00:00"/>
    <s v="Gatonye Margret Wanjiru"/>
    <s v="Female"/>
    <n v="99999"/>
    <s v="254724537213"/>
    <s v="254724537213"/>
    <s v=""/>
    <s v="254737464096"/>
    <n v="36.660722"/>
    <n v="-1.1911119999999999"/>
    <s v="Kiambu"/>
    <s v="Kabete"/>
    <s v="Muguga"/>
    <s v="Gitangu"/>
    <x v="2"/>
    <s v="Timothy Kabue"/>
    <s v="Timothy kabue"/>
    <s v=""/>
    <s v="Informal Business"/>
    <s v="KENBIM"/>
    <s v="Masonry"/>
    <s v="17/12/2021"/>
  </r>
  <r>
    <s v="VPA6"/>
    <x v="2448"/>
    <x v="1"/>
    <s v=""/>
    <s v="20th October,2021"/>
    <d v="2021-10-20T00:00:00"/>
    <s v="8th December,2021"/>
    <d v="2021-12-08T00:00:00"/>
    <s v="Mwailu Japheth Katumo"/>
    <s v="Male"/>
    <s v="36594786"/>
    <s v="254742360146"/>
    <s v="254742360146"/>
    <s v=""/>
    <s v=""/>
    <n v="37.548777999999999"/>
    <n v="-1.7380819999999999"/>
    <s v="Makueni"/>
    <s v="Kaiti"/>
    <s v="Kaiti"/>
    <s v="Kinyongo"/>
    <x v="2"/>
    <s v="Januaries Kaloki"/>
    <s v="Januaries kaloki"/>
    <s v=""/>
    <s v="Informal Business"/>
    <s v="KENBIM"/>
    <s v="Masonry"/>
    <s v="17/12/2021"/>
  </r>
  <r>
    <s v="VPA6"/>
    <x v="2449"/>
    <x v="1"/>
    <s v=""/>
    <s v="5th April,2021"/>
    <d v="2021-04-05T00:00:00"/>
    <s v="10th December,2021"/>
    <d v="2021-12-10T00:00:00"/>
    <s v="Mwalali Pauline Kikele"/>
    <s v="Male"/>
    <s v="3797718"/>
    <s v="254722634073"/>
    <s v="254722634073"/>
    <s v=""/>
    <s v="2547163711487"/>
    <n v="38.020054999999999"/>
    <n v="-1.329113"/>
    <s v="Kitui"/>
    <s v="Kitui Central"/>
    <s v="Kitui central"/>
    <s v="Kithama"/>
    <x v="2"/>
    <s v="Januaries Kaloki"/>
    <s v="Januaries kaloki"/>
    <s v=""/>
    <s v="Informal Business"/>
    <s v="KENBIM"/>
    <s v="Masonry"/>
    <s v="17/12/2021"/>
  </r>
  <r>
    <s v="VPA6"/>
    <x v="2450"/>
    <x v="0"/>
    <s v="Under Verification"/>
    <s v="8th August,2021"/>
    <d v="2021-08-08T00:00:00"/>
    <s v="10th December,2021"/>
    <d v="2021-12-10T00:00:00"/>
    <s v="Mbeke Grace Gakii"/>
    <s v="Male"/>
    <s v="8635463"/>
    <s v="254781998083"/>
    <s v="254781998083"/>
    <s v=""/>
    <s v="254795727920"/>
    <n v="38.069192999999999"/>
    <n v="-0.81623000000000001"/>
    <s v="Kitui"/>
    <s v="Mwingi Central"/>
    <s v="Waita"/>
    <s v="Mwamboi"/>
    <x v="3"/>
    <s v="Januaries Kaloki"/>
    <s v="Januaries kaloki"/>
    <s v=""/>
    <s v="Informal Business"/>
    <s v="KENBIM"/>
    <s v="Masonry"/>
    <s v="17/12/2021"/>
  </r>
  <r>
    <s v="VPA6"/>
    <x v="2451"/>
    <x v="0"/>
    <s v="Under Verification"/>
    <s v="7th August,2021"/>
    <d v="2021-08-07T00:00:00"/>
    <s v="10th December,2021"/>
    <d v="2021-12-10T00:00:00"/>
    <s v="Mwanthi Sammy Ngui"/>
    <s v="Male"/>
    <s v="7234005"/>
    <s v="254713431372"/>
    <s v="254713431372"/>
    <s v=""/>
    <s v=""/>
    <n v="38.106639999999999"/>
    <n v="-0.98780299999999999"/>
    <s v="Kitui"/>
    <s v="Kitui Central"/>
    <s v="Kitui central"/>
    <s v="Wamuyu"/>
    <x v="2"/>
    <s v="Januaries Kaloki"/>
    <s v="Januaries kaloki"/>
    <s v=""/>
    <s v="Informal Business"/>
    <s v="KENBIM"/>
    <s v="Masonry"/>
    <s v="17/12/2021"/>
  </r>
  <r>
    <s v="VPA6"/>
    <x v="2452"/>
    <x v="2"/>
    <s v="Client has another biodigester but different brand"/>
    <s v="12th January,2021"/>
    <d v="2021-01-12T00:00:00"/>
    <s v="17th December,2021"/>
    <d v="2021-12-17T00:00:00"/>
    <s v="Gitau Sophia Njeri"/>
    <s v="Female"/>
    <s v="3624150"/>
    <s v="254722835587"/>
    <s v="254722835587"/>
    <s v=""/>
    <s v=""/>
    <n v="36.895155000000003"/>
    <n v="-0.92159199999999997"/>
    <s v="Kiambu"/>
    <s v="Gatundu North"/>
    <s v="Mundoro"/>
    <s v="Mundoro"/>
    <x v="1"/>
    <s v="Maurice Kinuthia Wangui"/>
    <s v="Maurice kinuthia"/>
    <s v=""/>
    <s v="Informal Business"/>
    <s v="KENBIM"/>
    <s v="Masonry"/>
    <s v="19/12/2021"/>
  </r>
  <r>
    <s v="VPA6"/>
    <x v="2453"/>
    <x v="1"/>
    <s v=""/>
    <s v="16th April,2021"/>
    <d v="2021-04-16T00:00:00"/>
    <s v="17th December,2021"/>
    <d v="2021-12-17T00:00:00"/>
    <s v="Gitau Edward M"/>
    <s v="Male"/>
    <s v="6715159"/>
    <s v="254720576304"/>
    <s v="254720576304"/>
    <s v=""/>
    <s v=""/>
    <n v="36.895705"/>
    <n v="-0.92181299999999999"/>
    <s v="Kiambu"/>
    <s v="Gatundu North"/>
    <s v="Kamwangi"/>
    <s v="Ngorongo"/>
    <x v="2"/>
    <s v="Maurice Kinuthia Wangui"/>
    <s v="Maurice kinuthia"/>
    <s v=""/>
    <s v="Informal Business"/>
    <s v="KENBIM"/>
    <s v="Masonry"/>
    <s v="19/12/2021"/>
  </r>
  <r>
    <s v="VPA6"/>
    <x v="2454"/>
    <x v="1"/>
    <s v=""/>
    <s v="19th September,2021"/>
    <d v="2021-09-19T00:00:00"/>
    <s v="21st December,2021"/>
    <d v="2021-12-21T00:00:00"/>
    <s v="Munyua Samuel Njogu"/>
    <s v="Male"/>
    <s v="99999"/>
    <s v="254720934516"/>
    <s v="254720934516"/>
    <s v=""/>
    <s v="254710235420"/>
    <n v="37.020648000000001"/>
    <n v="-0.351858"/>
    <s v="Nyeri"/>
    <s v="Kieni East"/>
    <s v="Chaka"/>
    <s v="Nairobi"/>
    <x v="2"/>
    <s v="Afrisol Energy Ltd"/>
    <s v=""/>
    <s v=""/>
    <s v="Informal Business"/>
    <s v="MKD"/>
    <s v="Masonry"/>
    <s v="20/12/2021"/>
  </r>
  <r>
    <s v="VPA6"/>
    <x v="2455"/>
    <x v="0"/>
    <s v="Unreachable"/>
    <s v="20th October,2021"/>
    <d v="2021-10-20T00:00:00"/>
    <s v="21st December,2021"/>
    <d v="2021-12-21T00:00:00"/>
    <s v="Murage John"/>
    <s v="Male"/>
    <s v="99999"/>
    <s v="254724097847"/>
    <s v="254724097847"/>
    <s v=""/>
    <s v=""/>
    <n v="37.023679999999999"/>
    <n v="-0.35381699999999999"/>
    <s v="Nyeri"/>
    <s v="Kieni East"/>
    <s v="Chaka"/>
    <s v="Nairobi"/>
    <x v="2"/>
    <s v="Afrisol Energy Ltd"/>
    <s v=""/>
    <s v=""/>
    <s v="Informal Business"/>
    <s v="MKD"/>
    <s v="Masonry"/>
    <s v="20/12/2021"/>
  </r>
  <r>
    <s v="VPA6"/>
    <x v="2456"/>
    <x v="0"/>
    <s v="Non Compliant"/>
    <s v="21st December,2021"/>
    <d v="2021-12-21T00:00:00"/>
    <s v="21st December,2021"/>
    <d v="2021-12-21T00:00:00"/>
    <s v="Gitonga Margret Wangu"/>
    <s v="Female"/>
    <s v="11253884"/>
    <s v="254723418643"/>
    <s v="254723418643"/>
    <s v=""/>
    <s v="254748811528"/>
    <n v="37.006262999999997"/>
    <n v="-0.109887"/>
    <s v="Nyeri"/>
    <s v="Kieni East"/>
    <s v="Githima"/>
    <s v="Kiboya"/>
    <x v="2"/>
    <s v="Afrisol Energy Ltd"/>
    <s v=""/>
    <s v=""/>
    <s v="Informal Business"/>
    <s v="MKD"/>
    <s v="Masonry"/>
    <s v="21/12/2021"/>
  </r>
  <r>
    <s v="VPA6"/>
    <x v="2457"/>
    <x v="0"/>
    <s v="Under Verification"/>
    <s v="21st December,2021"/>
    <d v="2021-12-21T00:00:00"/>
    <s v="21st December,2021"/>
    <d v="2021-12-21T00:00:00"/>
    <s v="Mwangi Jennifer Wangui"/>
    <s v="Female"/>
    <s v="3590737"/>
    <s v="254722256762"/>
    <s v="254722256762"/>
    <s v=""/>
    <s v="254737622821"/>
    <n v="37.059685000000002"/>
    <n v="-7.123E-3"/>
    <s v="Nyeri"/>
    <s v="Kieni West"/>
    <s v="Gakawa"/>
    <s v="Reli"/>
    <x v="2"/>
    <s v="Afrisol Energy Ltd"/>
    <s v=""/>
    <s v=""/>
    <s v="Informal Business"/>
    <s v="MKD"/>
    <s v="Masonry"/>
    <s v="21/12/2021"/>
  </r>
  <r>
    <s v="VPA6"/>
    <x v="2458"/>
    <x v="0"/>
    <s v="Non Compliant"/>
    <s v="21st December,2021"/>
    <d v="2021-12-21T00:00:00"/>
    <s v="21st December,2021"/>
    <d v="2021-12-21T00:00:00"/>
    <s v="Rukunga Charles Mwiti"/>
    <s v="Male"/>
    <s v="13359543"/>
    <s v="254723561354"/>
    <s v="254723561354"/>
    <s v=""/>
    <s v="254722816866"/>
    <n v="37.087842000000002"/>
    <n v="-3.4445000000000003E-2"/>
    <s v="Nyeri"/>
    <s v="Kieni East"/>
    <s v="Gakawa"/>
    <s v="Kwahuku"/>
    <x v="2"/>
    <s v="Afrisol Energy Ltd"/>
    <s v="Afrisol Energy Ltd"/>
    <s v=""/>
    <s v="Informal Business"/>
    <s v="MKD"/>
    <s v="Masonry"/>
    <s v="21/12/2021"/>
  </r>
  <r>
    <s v="VPA6"/>
    <x v="2459"/>
    <x v="1"/>
    <s v=""/>
    <s v="3rd January,2022"/>
    <d v="2022-01-03T00:00:00"/>
    <s v="3rd January,2022"/>
    <d v="2022-01-03T00:00:00"/>
    <s v="Kigaga Patrick Wachira"/>
    <s v="Male"/>
    <s v="3187982"/>
    <s v="254713344809"/>
    <s v="254713344809"/>
    <s v=""/>
    <s v=""/>
    <n v="36.223585"/>
    <n v="-6.7010000000000004E-3"/>
    <s v="Nakuru"/>
    <s v="Subukia"/>
    <s v="Subukia east"/>
    <s v="Nguba"/>
    <x v="2"/>
    <s v="Simon Kabucho"/>
    <s v="Simon kabucho"/>
    <s v=""/>
    <s v="Informal Business"/>
    <s v="MKD"/>
    <s v="Masonry"/>
    <s v="04/01/2022"/>
  </r>
  <r>
    <s v="VPA6"/>
    <x v="2460"/>
    <x v="0"/>
    <s v="Non Compliant"/>
    <s v="4th January,2022"/>
    <d v="2022-01-04T00:00:00"/>
    <s v="4th January,2022"/>
    <d v="2022-01-04T00:00:00"/>
    <s v="Njenga Jaymes Wamagata"/>
    <s v="Male"/>
    <s v="9127697"/>
    <s v="254724805492"/>
    <s v="254724805492"/>
    <s v=""/>
    <s v="254701232414"/>
    <n v="36.166589999999999"/>
    <n v="-0.20358399999999999"/>
    <s v="Nakuru"/>
    <s v="Bahati"/>
    <s v="Bahati"/>
    <s v="Thayu"/>
    <x v="2"/>
    <s v="Simon Kabucho"/>
    <s v="Simon kabucho"/>
    <s v=""/>
    <s v="Informal Business"/>
    <s v="MKD"/>
    <s v="Masonry"/>
    <s v="04/01/2022"/>
  </r>
  <r>
    <s v="VPA6"/>
    <x v="2461"/>
    <x v="1"/>
    <s v=""/>
    <s v="14th October,2021"/>
    <d v="2021-10-14T00:00:00"/>
    <s v="30th October,2021"/>
    <d v="2021-10-30T00:00:00"/>
    <s v="Kinoti Rose Kagwiria"/>
    <s v="Male"/>
    <s v="24381593"/>
    <s v="726974814"/>
    <s v="254726450911"/>
    <s v=""/>
    <s v="254724956812"/>
    <n v="37.393692999999999"/>
    <n v="0.14108799999999999"/>
    <s v="Meru"/>
    <s v="Buuri"/>
    <s v="Kisima"/>
    <s v="Kongogacheke"/>
    <x v="2"/>
    <s v="Jackson Muia Mutiso"/>
    <s v="Jackson Mutiso"/>
    <s v=""/>
    <s v="Informal Business"/>
    <s v="KENBIM"/>
    <s v="Masonry"/>
    <s v="14/01/2022"/>
  </r>
  <r>
    <s v="VPA6"/>
    <x v="2462"/>
    <x v="1"/>
    <s v=""/>
    <s v="23rd December,2021"/>
    <d v="2021-12-23T00:00:00"/>
    <s v="18th January,2022"/>
    <d v="2022-01-18T00:00:00"/>
    <s v="Muriuki Joel Muthui"/>
    <s v="Male"/>
    <s v="8979515"/>
    <s v="254712127928"/>
    <s v="254712127928"/>
    <s v=""/>
    <s v="254726355833"/>
    <n v="37.090685999999998"/>
    <n v="-5.2524000000000001E-2"/>
    <s v="Nyeri"/>
    <s v="Kieni East"/>
    <s v="Gakawa"/>
    <s v="Ngerima"/>
    <x v="3"/>
    <s v="Wambui Gituku"/>
    <s v=""/>
    <s v=""/>
    <s v="Informal Business"/>
    <s v="MKD"/>
    <s v="Masonry"/>
    <s v="18/01/2022"/>
  </r>
  <r>
    <s v="VPA6"/>
    <x v="2463"/>
    <x v="1"/>
    <s v=""/>
    <s v="2nd November,2021"/>
    <d v="2021-11-02T00:00:00"/>
    <s v="20th January,2022"/>
    <d v="2022-01-20T00:00:00"/>
    <s v="Koech Joseph Kibett"/>
    <s v="Male"/>
    <s v="0735115"/>
    <s v="725919473"/>
    <s v="254725919473"/>
    <s v=""/>
    <s v="254748479060"/>
    <n v="35.102457999999999"/>
    <n v="-0.66774199999999995"/>
    <s v="Bomet"/>
    <s v="Sotik"/>
    <s v="Chemagel"/>
    <s v="Nyatembe"/>
    <x v="6"/>
    <s v="Nemcom Ltd"/>
    <s v="Nemcom Lmt"/>
    <s v=""/>
    <s v="Informal Business"/>
    <s v="MKD"/>
    <s v="Masonry"/>
    <s v="21/01/2022"/>
  </r>
  <r>
    <s v="VPA6"/>
    <x v="2464"/>
    <x v="1"/>
    <s v=""/>
    <s v="1st September,2021"/>
    <d v="2021-09-01T00:00:00"/>
    <s v="1st November,2021"/>
    <d v="2021-11-01T00:00:00"/>
    <s v="Ondieki Alex Mataro"/>
    <s v="Male"/>
    <s v="34107758"/>
    <s v="254726336463"/>
    <s v="254726336463"/>
    <s v=""/>
    <s v="254713424179"/>
    <n v="34.739052999999998"/>
    <n v="-0.62058800000000003"/>
    <s v="Kisii"/>
    <s v="Kisii Central"/>
    <s v="Nyakoe"/>
    <s v="Bonyangatani"/>
    <x v="2"/>
    <s v="George Otwori"/>
    <s v="George Otwori"/>
    <s v=""/>
    <s v="Informal Business"/>
    <s v="MKD"/>
    <s v="Masonry"/>
    <s v="26/01/2022"/>
  </r>
  <r>
    <s v="VPA6"/>
    <x v="2465"/>
    <x v="1"/>
    <s v=""/>
    <s v="30th December,2021"/>
    <d v="2021-12-30T00:00:00"/>
    <s v="26th January,2022"/>
    <d v="2022-01-26T00:00:00"/>
    <s v="Munyua Ngatia Moses"/>
    <s v="Male"/>
    <s v="125467"/>
    <s v="254723574830"/>
    <s v="254723574830"/>
    <s v=""/>
    <s v=""/>
    <n v="37.058036999999999"/>
    <n v="-0.53373999999999999"/>
    <s v="Nyeri"/>
    <s v="Kieni East"/>
    <s v="Chaka"/>
    <s v="Nairobi"/>
    <x v="2"/>
    <s v="Mwayona Ndegwa"/>
    <s v="Daniel"/>
    <s v=""/>
    <s v="Informal Business"/>
    <s v="MKD"/>
    <s v="Masonry"/>
    <s v="27/01/2022"/>
  </r>
  <r>
    <s v="VPA6"/>
    <x v="2466"/>
    <x v="1"/>
    <s v=""/>
    <s v="19th October,2021"/>
    <d v="2021-10-19T00:00:00"/>
    <s v="27th January,2022"/>
    <d v="2022-01-27T00:00:00"/>
    <s v="Joram Mutai"/>
    <s v="Male"/>
    <s v="29109496"/>
    <s v="254718330164"/>
    <s v="254718330164"/>
    <s v=""/>
    <s v="254710849106"/>
    <n v="35.135860999999998"/>
    <n v="-0.57903099999999996"/>
    <s v="Kericho"/>
    <s v="Bureti"/>
    <s v="Cheborge"/>
    <s v="Kiptiriri"/>
    <x v="1"/>
    <s v="Philip Kurgat"/>
    <s v="Kurgat"/>
    <s v=""/>
    <s v="Informal Business"/>
    <s v="MKD"/>
    <s v="Masonry"/>
    <s v="27/01/2022"/>
  </r>
  <r>
    <s v="VPA6"/>
    <x v="2467"/>
    <x v="1"/>
    <s v=""/>
    <s v="15th December,2021"/>
    <d v="2021-12-15T00:00:00"/>
    <s v="23rd January,2022"/>
    <d v="2022-01-23T00:00:00"/>
    <s v="Shilavula Gregory Andove"/>
    <s v="Male"/>
    <s v="5628556"/>
    <s v="254721839451"/>
    <s v="254721839451"/>
    <s v=""/>
    <s v="254712925669"/>
    <n v="34.638153000000003"/>
    <n v="0.28875499999999998"/>
    <s v="Kakamega"/>
    <s v="Kakamega"/>
    <s v="South Busotsot"/>
    <s v="Shiamboko"/>
    <x v="0"/>
    <s v="Gillet Lihanda"/>
    <s v="Gillet Lihanda"/>
    <s v=""/>
    <s v="Informal Business"/>
    <s v="MKD"/>
    <s v="Masonry"/>
    <s v="27/01/2022"/>
  </r>
  <r>
    <s v="VPA6"/>
    <x v="2468"/>
    <x v="1"/>
    <s v=""/>
    <s v="1st November,2021"/>
    <d v="2021-11-01T00:00:00"/>
    <s v="24th January,2022"/>
    <d v="2022-01-24T00:00:00"/>
    <s v="Kiambo Leah Wambui"/>
    <s v="Male"/>
    <s v="22146471"/>
    <s v="720270273"/>
    <s v="254723326018"/>
    <s v=""/>
    <s v="254720270703"/>
    <n v="37.071224999999998"/>
    <n v="-0.45175999999999999"/>
    <s v="Nyeri"/>
    <s v="Mathira East"/>
    <s v="Kirimukuyy"/>
    <s v="Kiawabigo"/>
    <x v="1"/>
    <s v="Geoffrey Kariuki Gachira"/>
    <s v="Geoffrey kariuki"/>
    <s v=""/>
    <s v="Informal Business"/>
    <s v="MKD"/>
    <s v="Masonry"/>
    <s v="28/01/2022"/>
  </r>
  <r>
    <s v="VPA6"/>
    <x v="2469"/>
    <x v="0"/>
    <s v="Non Compliant"/>
    <s v="1st November,2021"/>
    <d v="2021-11-01T00:00:00"/>
    <s v="24th January,2022"/>
    <d v="2022-01-24T00:00:00"/>
    <s v="Gathoho Gerlad Wanjohi"/>
    <s v="Male"/>
    <s v="10934995"/>
    <s v="725203821"/>
    <s v="254723350780"/>
    <s v=""/>
    <s v="254725203821"/>
    <n v="37.112720000000003"/>
    <n v="-0.52351999999999999"/>
    <s v="Nyeri"/>
    <s v="Mathira East"/>
    <s v="Konyu"/>
    <s v="Mugwanjogu"/>
    <x v="2"/>
    <s v="Geoffrey Kariuki Gachira"/>
    <s v="Geoffrey kariuki"/>
    <s v=""/>
    <s v="Informal Business"/>
    <s v="MKD"/>
    <s v="Masonry"/>
    <s v="28/01/2022"/>
  </r>
  <r>
    <s v="VPA6"/>
    <x v="2470"/>
    <x v="0"/>
    <s v="Non Compliant"/>
    <s v="1st October,2021"/>
    <d v="2021-10-01T00:00:00"/>
    <s v="24th January,2022"/>
    <d v="2022-01-24T00:00:00"/>
    <s v="Muriuki Stephen Maina"/>
    <s v="Male"/>
    <s v="16000279"/>
    <s v="254720706654"/>
    <s v="254720706654"/>
    <s v=""/>
    <s v=""/>
    <n v="37.104962999999998"/>
    <n v="-0.50318700000000005"/>
    <s v="Nyeri"/>
    <s v="Mathira East"/>
    <s v="Konyu"/>
    <s v="Kahara"/>
    <x v="2"/>
    <s v="Geoffrey Kariuki Gachira"/>
    <s v="Geoffrey kariuki"/>
    <s v=""/>
    <s v="Informal Business"/>
    <s v="MKD"/>
    <s v="Masonry"/>
    <s v="28/01/2022"/>
  </r>
  <r>
    <s v="VPA6"/>
    <x v="2471"/>
    <x v="1"/>
    <s v=""/>
    <s v="13th December,2021"/>
    <d v="2021-12-13T00:00:00"/>
    <s v="27th January,2022"/>
    <d v="2022-01-27T00:00:00"/>
    <s v="Karumba Margaret"/>
    <s v="Female"/>
    <s v="99999"/>
    <s v="254721684175"/>
    <s v="254721684175"/>
    <s v=""/>
    <s v=""/>
    <n v="36.377336999999997"/>
    <n v="-3.7302000000000002E-2"/>
    <s v="Nyandarua"/>
    <s v="Ol Joro Orok"/>
    <s v="Gatimu"/>
    <s v="Kianjata/Njunu"/>
    <x v="1"/>
    <s v="James Muchira Mwai"/>
    <s v=""/>
    <s v=""/>
    <s v="Informal Business"/>
    <s v="MKD"/>
    <s v="Masonry"/>
    <s v="30/01/2022"/>
  </r>
  <r>
    <s v="VPA6"/>
    <x v="2472"/>
    <x v="1"/>
    <s v=""/>
    <s v="6th December,2021"/>
    <d v="2021-12-06T00:00:00"/>
    <s v="30th December,2021"/>
    <d v="2021-12-30T00:00:00"/>
    <s v="Rael Magut"/>
    <s v="Female"/>
    <s v="99999"/>
    <s v="722863119"/>
    <s v="0722863119"/>
    <s v=""/>
    <s v=""/>
    <n v="35.174920999999998"/>
    <n v="0.332785"/>
    <s v="Nandi"/>
    <s v="Mosop"/>
    <s v="Mosop"/>
    <s v="Lelmokwo"/>
    <x v="1"/>
    <s v="Daniel Bartilol"/>
    <s v="Daniel Bartilol"/>
    <s v=""/>
    <s v="Informal Business"/>
    <s v="KENBIM"/>
    <s v="Masonry"/>
    <s v="01/02/2022"/>
  </r>
  <r>
    <s v="VPA6"/>
    <x v="2473"/>
    <x v="2"/>
    <s v="Institutional Plant"/>
    <s v="20th November,2021"/>
    <d v="2021-11-20T00:00:00"/>
    <s v="20th January,2022"/>
    <d v="2022-01-20T00:00:00"/>
    <s v="Training center Boya Polytechnic"/>
    <s v="Male"/>
    <s v="33365625"/>
    <s v="+254"/>
    <s v="0726418276"/>
    <s v=""/>
    <s v="0704251622"/>
    <n v="34.950052999999997"/>
    <n v="-0.167077"/>
    <s v="Kisumu"/>
    <s v="Nyando"/>
    <s v="Onjiko Awasi"/>
    <s v="Boya"/>
    <x v="0"/>
    <s v="Laban Okeyo"/>
    <s v="Laban Okeyo"/>
    <s v=""/>
    <s v="Informal Business"/>
    <s v="KENBIM"/>
    <s v="Masonry"/>
    <s v="01/02/2022"/>
  </r>
  <r>
    <s v="VPA6"/>
    <x v="2474"/>
    <x v="1"/>
    <s v=""/>
    <s v="24th October,2021"/>
    <d v="2021-10-24T00:00:00"/>
    <s v="10th November,2021"/>
    <d v="2021-11-10T00:00:00"/>
    <s v="Jimbo William Okuta"/>
    <s v="Male"/>
    <s v="25892541"/>
    <s v="+254"/>
    <s v="0721113904"/>
    <s v=""/>
    <s v=""/>
    <n v="34.964457000000003"/>
    <n v="-0.155225"/>
    <s v="Kisumu"/>
    <s v="Nyando"/>
    <s v="Onjiko"/>
    <s v="Konim"/>
    <x v="2"/>
    <s v="Laban Okeyo"/>
    <s v="Laban Okeyo"/>
    <s v=""/>
    <s v="Informal Business"/>
    <s v="KENBIM"/>
    <s v="Masonry"/>
    <s v="01/02/2022"/>
  </r>
  <r>
    <s v="VPA6"/>
    <x v="2475"/>
    <x v="1"/>
    <s v=""/>
    <s v="1st October,2021"/>
    <d v="2021-10-01T00:00:00"/>
    <s v="24th January,2022"/>
    <d v="2022-01-24T00:00:00"/>
    <s v="Ndegwa Festus Gathogo"/>
    <s v="Male"/>
    <s v="0348558"/>
    <s v="727104085"/>
    <s v="0727104085"/>
    <s v=""/>
    <s v=""/>
    <n v="37.065058000000001"/>
    <n v="-0.43633699999999997"/>
    <s v="Nyeri"/>
    <s v="Mathira West"/>
    <s v="Kirimukuyu"/>
    <s v="Gachuiro"/>
    <x v="2"/>
    <s v="Geoffrey Kariuki Gachira"/>
    <s v="Geoffrey Kariuki"/>
    <s v=""/>
    <s v="Informal Business"/>
    <s v="MKD"/>
    <s v="Masonry"/>
    <s v="01/02/2022"/>
  </r>
  <r>
    <s v="VPA6"/>
    <x v="2476"/>
    <x v="1"/>
    <s v=""/>
    <s v="18th December,2021"/>
    <d v="2021-12-18T00:00:00"/>
    <s v="4th January,2022"/>
    <d v="2022-01-04T00:00:00"/>
    <s v="Githimbo Njoroge Josphat"/>
    <s v="Male"/>
    <s v="0901417"/>
    <s v="+254"/>
    <s v="0720360360"/>
    <s v=""/>
    <s v="0714516064"/>
    <n v="36.930796999999998"/>
    <n v="-0.99132299999999995"/>
    <s v="Kiambu"/>
    <s v="Gatundu North"/>
    <s v="Mangu"/>
    <s v="Mitero"/>
    <x v="1"/>
    <s v="Joseph Muchirira Mugo"/>
    <s v="Joseph Mucirira Mugo"/>
    <s v=""/>
    <s v="Informal Business"/>
    <s v="KENBIM"/>
    <s v="Masonry"/>
    <s v="02/02/2022"/>
  </r>
  <r>
    <s v="VPA6"/>
    <x v="2477"/>
    <x v="1"/>
    <s v=""/>
    <s v="11th December,2021"/>
    <d v="2021-12-11T00:00:00"/>
    <s v="22nd December,2021"/>
    <d v="2021-12-22T00:00:00"/>
    <s v="Gakuru Monicah Mukami"/>
    <s v="Female"/>
    <n v="99999"/>
    <s v="+254"/>
    <s v="0712177698"/>
    <s v=""/>
    <s v="07276410098"/>
    <n v="36.796953000000002"/>
    <n v="-1.05376"/>
    <s v="Kiambu"/>
    <s v="Githunguri"/>
    <s v="Kanjai"/>
    <s v="Kigio"/>
    <x v="2"/>
    <s v="Fredrick Gatungu Kago"/>
    <s v="Fredrick kago"/>
    <s v=""/>
    <s v="Informal Business"/>
    <s v="MKD"/>
    <s v="Masonry"/>
    <s v="03/02/2022"/>
  </r>
  <r>
    <s v="VPA6"/>
    <x v="2478"/>
    <x v="1"/>
    <s v=""/>
    <s v="25th October,2021"/>
    <d v="2021-10-25T00:00:00"/>
    <s v="1st December,2021"/>
    <d v="2021-12-01T00:00:00"/>
    <s v="Janet Rotich"/>
    <s v="Male"/>
    <n v="99999"/>
    <s v="+254"/>
    <s v="0726467853"/>
    <s v=""/>
    <s v=""/>
    <n v="36.006022999999999"/>
    <n v="-0.26933400000000002"/>
    <s v="Nakuru"/>
    <s v="Nakuru Town"/>
    <s v="Kapkures"/>
    <s v="Kigonor"/>
    <x v="2"/>
    <s v="Robert Kiprono Ngetich"/>
    <s v="Robert Ng'etich"/>
    <s v=""/>
    <s v="Informal Business"/>
    <s v="MKD"/>
    <s v="Masonry"/>
    <s v="03/02/2022"/>
  </r>
  <r>
    <s v="VPA6"/>
    <x v="2479"/>
    <x v="1"/>
    <s v=""/>
    <s v="30th November,2021"/>
    <d v="2021-11-30T00:00:00"/>
    <s v="26th December,2021"/>
    <d v="2021-12-26T00:00:00"/>
    <s v="Milimu Agatha Mbalirwa"/>
    <s v="Female"/>
    <s v="9258875"/>
    <s v="722623117"/>
    <s v="0722623117"/>
    <s v=""/>
    <s v="0728354861"/>
    <n v="34.788853000000003"/>
    <n v="0.203288"/>
    <s v="Kakamega"/>
    <s v="Kakamega East"/>
    <s v="Isukha"/>
    <s v="Burimbuli"/>
    <x v="1"/>
    <s v="Gillet Lihanda"/>
    <s v="Gillet Lihanda"/>
    <s v=""/>
    <s v="Informal Business"/>
    <s v="KENBIM"/>
    <s v="Masonry"/>
    <s v="03/02/2022"/>
  </r>
  <r>
    <s v="VPA6"/>
    <x v="2480"/>
    <x v="1"/>
    <s v=""/>
    <s v="20th October,2021"/>
    <d v="2021-10-20T00:00:00"/>
    <s v="20th January,2022"/>
    <d v="2022-01-20T00:00:00"/>
    <s v="Omari Simba Denis"/>
    <s v="Male"/>
    <s v="27603484"/>
    <s v="+254"/>
    <s v="0747001985"/>
    <s v=""/>
    <s v="0714378022"/>
    <n v="34.722532000000001"/>
    <n v="-0.90344500000000005"/>
    <s v="Kisii"/>
    <s v="Kenyenya"/>
    <s v="Nyamecheo"/>
    <s v="Kanyipo"/>
    <x v="2"/>
    <s v="George Otwori"/>
    <s v="George Otwori"/>
    <s v=""/>
    <s v="Informal Business"/>
    <s v="MKD"/>
    <s v="Masonry"/>
    <s v="03/02/2022"/>
  </r>
  <r>
    <s v="VPA6"/>
    <x v="2481"/>
    <x v="1"/>
    <s v=""/>
    <s v="6th November,2021"/>
    <d v="2021-11-06T00:00:00"/>
    <s v="27th December,2021"/>
    <d v="2021-12-27T00:00:00"/>
    <s v="Mwangi Grace Njeri"/>
    <s v="Male"/>
    <n v="99999"/>
    <s v="720336690"/>
    <s v="0720336690"/>
    <s v=""/>
    <s v="0723697431"/>
    <n v="36.816127999999999"/>
    <n v="-0.82566899999999999"/>
    <s v="Murang'a"/>
    <s v="Gatanga"/>
    <s v="Kimandi"/>
    <s v="Kimandi"/>
    <x v="2"/>
    <s v="Nixon Kariuki Gaichuru"/>
    <s v=""/>
    <s v=""/>
    <s v="Informal Business"/>
    <s v="KENBIM"/>
    <s v="Masonry"/>
    <s v="03/02/2022"/>
  </r>
  <r>
    <s v="VPA6"/>
    <x v="2482"/>
    <x v="1"/>
    <s v=""/>
    <s v="23rd November,2021"/>
    <d v="2021-11-23T00:00:00"/>
    <s v="10th January,2022"/>
    <d v="2022-01-10T00:00:00"/>
    <s v="LANGAT ANTHONY"/>
    <s v="Male"/>
    <s v="21900824"/>
    <s v="+254"/>
    <s v="0728364360"/>
    <s v=""/>
    <s v="0717358919"/>
    <n v="35.257615999999999"/>
    <n v="-0.70916999999999997"/>
    <s v="Bomet"/>
    <s v="Bomet Central"/>
    <s v="Chesoen"/>
    <s v="Sagatet"/>
    <x v="0"/>
    <s v="Patrick Kipronoh Mutai"/>
    <s v="Mutai"/>
    <s v=""/>
    <s v="Informal Business"/>
    <s v="MKD"/>
    <s v="Masonry"/>
    <s v="07/02/2022"/>
  </r>
  <r>
    <s v="VPA6"/>
    <x v="2483"/>
    <x v="1"/>
    <s v=""/>
    <s v="8th December,2021"/>
    <d v="2021-12-08T00:00:00"/>
    <s v="15th January,2022"/>
    <d v="2022-01-15T00:00:00"/>
    <s v="nyaguthii mwenda Esther"/>
    <s v="Female"/>
    <s v="23009181"/>
    <s v="700276191"/>
    <s v="0700276191"/>
    <s v=""/>
    <s v="0721778582"/>
    <n v="37.597740000000002"/>
    <n v="-8.0390000000000003E-2"/>
    <s v="Meru"/>
    <s v="Imenti South"/>
    <s v="chure"/>
    <s v="kairune"/>
    <x v="2"/>
    <s v="Erick Munene Gitonga"/>
    <s v="Eric Munene"/>
    <s v=""/>
    <s v="Informal Business"/>
    <s v="MKD"/>
    <s v="Masonry"/>
    <s v="09/02/2022"/>
  </r>
  <r>
    <s v="VPA6"/>
    <x v="2484"/>
    <x v="1"/>
    <s v=""/>
    <s v="25th December,2021"/>
    <d v="2021-12-25T00:00:00"/>
    <s v="8th February,2022"/>
    <d v="2022-02-08T00:00:00"/>
    <s v="Muriuki Wilson Mwaniki"/>
    <s v="Male"/>
    <s v="31593691"/>
    <s v="+254"/>
    <s v="0726476065"/>
    <s v=""/>
    <s v="0723705658"/>
    <n v="37.087496999999999"/>
    <n v="-2.5066999999999999E-2"/>
    <s v="Nyeri"/>
    <s v="Kieni East"/>
    <s v="Gakawa"/>
    <s v="Munyaka"/>
    <x v="2"/>
    <s v="Wambui Gituku"/>
    <s v=""/>
    <s v=""/>
    <s v="Informal Business"/>
    <s v="MKD"/>
    <s v="Masonry"/>
    <s v="10/02/2022"/>
  </r>
  <r>
    <s v="VPA6"/>
    <x v="2485"/>
    <x v="1"/>
    <s v=""/>
    <s v="4th January,2022"/>
    <d v="2022-01-04T00:00:00"/>
    <s v="8th February,2022"/>
    <d v="2022-02-08T00:00:00"/>
    <s v="Gitari Lucy Wanjiku"/>
    <s v="Female"/>
    <s v="12496512"/>
    <s v="+254"/>
    <s v="0724572725"/>
    <s v=""/>
    <s v="0729592953"/>
    <n v="37.098092999999999"/>
    <n v="-3.9403000000000001E-2"/>
    <s v="Nyeri"/>
    <s v="Kieni East"/>
    <s v="Gakawa"/>
    <s v="Mwea B"/>
    <x v="2"/>
    <s v="Wambui Gituku"/>
    <s v=""/>
    <s v=""/>
    <s v="Informal Business"/>
    <s v="MKD"/>
    <s v="Masonry"/>
    <s v="10/02/2022"/>
  </r>
  <r>
    <s v="VPA6"/>
    <x v="2486"/>
    <x v="1"/>
    <s v=""/>
    <s v="4th January,2022"/>
    <d v="2022-01-04T00:00:00"/>
    <s v="8th February,2022"/>
    <d v="2022-02-08T00:00:00"/>
    <s v="Njoroge Ezekiel Mwangi"/>
    <s v="Male"/>
    <s v="23895825"/>
    <s v="+254"/>
    <s v="0720972363"/>
    <s v=""/>
    <s v="0722573479"/>
    <n v="37.097327999999997"/>
    <n v="-3.9843000000000003E-2"/>
    <s v="Nyeri"/>
    <s v="Kieni East"/>
    <s v="Gakawa"/>
    <s v="Kwa Mwea"/>
    <x v="2"/>
    <s v="Wambui Gituku"/>
    <s v=""/>
    <s v=""/>
    <s v="Informal Business"/>
    <s v="MKD"/>
    <s v="Masonry"/>
    <s v="10/02/2022"/>
  </r>
  <r>
    <s v="VPA6"/>
    <x v="2487"/>
    <x v="1"/>
    <s v=""/>
    <s v="5th June,2021"/>
    <d v="2021-06-05T00:00:00"/>
    <s v="5th August,2021"/>
    <d v="2021-08-05T00:00:00"/>
    <s v="Juma Jairus EShitubi"/>
    <s v="Male"/>
    <s v="31897055"/>
    <s v="+254"/>
    <s v="0706461397"/>
    <s v=""/>
    <s v="0720940526"/>
    <n v="34.463833000000001"/>
    <n v="-0.124862"/>
    <s v="Kisumu"/>
    <s v="Seme"/>
    <s v="Seme west"/>
    <s v="Kitambo"/>
    <x v="4"/>
    <s v="Laban Okeyo"/>
    <s v="Laban Okeyo"/>
    <s v=""/>
    <s v="Informal Business"/>
    <s v="KENBIM"/>
    <s v="Masonry"/>
    <s v="13/02/2022"/>
  </r>
  <r>
    <s v="VPA6"/>
    <x v="2488"/>
    <x v="1"/>
    <s v=""/>
    <s v="17th January,2022"/>
    <d v="2022-01-17T00:00:00"/>
    <s v="2nd February,2022"/>
    <d v="2022-02-02T00:00:00"/>
    <s v="kinyua Murithi Sebastian"/>
    <s v="Male"/>
    <s v="13813872"/>
    <s v="705843312"/>
    <s v="0705843317"/>
    <s v=""/>
    <s v="0717976516"/>
    <n v="37.630192999999998"/>
    <n v="-8.0064999999999997E-2"/>
    <s v="Meru"/>
    <s v="Imenti South"/>
    <s v="mikumbune"/>
    <s v="rugeju"/>
    <x v="2"/>
    <s v="Erick Munene Gitonga"/>
    <s v="Eric Munene"/>
    <s v=""/>
    <s v="Informal Business"/>
    <s v="MKD"/>
    <s v="Masonry"/>
    <s v="14/02/2022"/>
  </r>
  <r>
    <s v="VPA6"/>
    <x v="2489"/>
    <x v="1"/>
    <s v=""/>
    <s v="13th January,2022"/>
    <d v="2022-01-13T00:00:00"/>
    <s v="1st February,2022"/>
    <d v="2022-02-01T00:00:00"/>
    <s v="Kaburia James Gikunda"/>
    <s v="Male"/>
    <s v="24708406"/>
    <s v="+254"/>
    <s v="0725292476"/>
    <s v=""/>
    <s v="0719595171"/>
    <n v="37.680247000000001"/>
    <n v="-9.1231999999999994E-2"/>
    <s v="Meru"/>
    <s v="Imenti South"/>
    <s v="kothine"/>
    <s v="ndagone"/>
    <x v="2"/>
    <s v="Erick Munene Gitonga"/>
    <s v="Eric Munene"/>
    <s v=""/>
    <s v="Informal Business"/>
    <s v="MKD"/>
    <s v="Masonry"/>
    <s v="14/02/2022"/>
  </r>
  <r>
    <s v="VPA6"/>
    <x v="2490"/>
    <x v="0"/>
    <s v="Grievance"/>
    <s v="2nd January,2022"/>
    <d v="2022-01-02T00:00:00"/>
    <s v="1st February,2022"/>
    <d v="2022-02-01T00:00:00"/>
    <s v="Mwai Adele Wangare"/>
    <s v="Female"/>
    <n v="99999"/>
    <s v="+254"/>
    <s v="0724029484"/>
    <s v=""/>
    <s v="0751654675"/>
    <n v="36.872881999999997"/>
    <n v="-0.60557000000000005"/>
    <s v="Nyeri"/>
    <s v="Othaya"/>
    <s v="Chinga"/>
    <s v="Muirungi"/>
    <x v="2"/>
    <s v="James Muchira Mwai"/>
    <s v="James Mwangi"/>
    <s v=""/>
    <s v="Informal Business"/>
    <s v="KENBIM"/>
    <s v="Masonry"/>
    <s v="16/02/2022"/>
  </r>
  <r>
    <s v="VPA6"/>
    <x v="2491"/>
    <x v="1"/>
    <s v=""/>
    <s v="20th December,2021"/>
    <d v="2021-12-20T00:00:00"/>
    <s v="28th January,2022"/>
    <d v="2022-01-28T00:00:00"/>
    <s v="Muigai Geoffrey"/>
    <s v="Male"/>
    <s v="99999"/>
    <s v="+254"/>
    <s v="0707785516"/>
    <s v=""/>
    <s v="0708508324"/>
    <n v="37.523293000000002"/>
    <n v="-2.9055330000000001"/>
    <s v="Kajiado"/>
    <s v="Loitokitok"/>
    <s v="Loitoktok"/>
    <s v="Airstrip"/>
    <x v="2"/>
    <s v="Joseph Muriithi"/>
    <s v="Joseph Muriithi"/>
    <s v=""/>
    <s v="Informal Business"/>
    <s v="KENBIM"/>
    <s v="Masonry"/>
    <s v="25/02/2022"/>
  </r>
  <r>
    <s v="VPA6"/>
    <x v="2492"/>
    <x v="1"/>
    <s v=""/>
    <s v="1st December,2021"/>
    <d v="2021-12-01T00:00:00"/>
    <s v="2nd January,2022"/>
    <d v="2022-01-02T00:00:00"/>
    <s v="Noombaek Parsanga"/>
    <s v="Male"/>
    <s v="99999"/>
    <s v="+254"/>
    <s v="0721445442"/>
    <s v=""/>
    <s v="0721972223"/>
    <n v="37.491382999999999"/>
    <n v="-2.9169550000000002"/>
    <s v="Kajiado"/>
    <s v="Loitokitok"/>
    <s v="Loitoktok"/>
    <s v="Enkariakrongena"/>
    <x v="1"/>
    <s v="Justus Inyasi Makipa"/>
    <s v=""/>
    <s v=""/>
    <s v="Informal Business"/>
    <s v="KENBIM"/>
    <s v="Masonry"/>
    <s v="25/02/2022"/>
  </r>
  <r>
    <s v="VPA6"/>
    <x v="2493"/>
    <x v="1"/>
    <s v=""/>
    <s v="22nd December,2021"/>
    <d v="2021-12-22T00:00:00"/>
    <s v="17th January,2022"/>
    <d v="2022-01-17T00:00:00"/>
    <s v="Kamau Antony Kibe"/>
    <s v="Male"/>
    <s v="23628919"/>
    <s v="254703914799"/>
    <s v="254703914799"/>
    <s v=""/>
    <s v=""/>
    <n v="36.803592999999999"/>
    <n v="-1.143993"/>
    <s v="Kiambu"/>
    <s v="Kiambu"/>
    <s v="Kiambu"/>
    <s v="Gatitu"/>
    <x v="2"/>
    <s v="Fredrick Gatungu Kago"/>
    <s v="Frederick kago"/>
    <s v=""/>
    <s v="Informal Business"/>
    <s v="MKD"/>
    <s v="Masonry"/>
    <s v="03/03/2022"/>
  </r>
  <r>
    <s v="VPA6"/>
    <x v="2494"/>
    <x v="1"/>
    <s v=""/>
    <s v="17th December,2021"/>
    <d v="2021-12-17T00:00:00"/>
    <s v="1st February,2022"/>
    <d v="2022-02-01T00:00:00"/>
    <s v="Guuru Mwiruri"/>
    <s v="Male"/>
    <n v="99999"/>
    <s v="0724151394"/>
    <s v="0724151394"/>
    <s v=""/>
    <s v="0706622226"/>
    <n v="36.561611999999997"/>
    <n v="-0.53679500000000002"/>
    <s v="Nyandarua"/>
    <s v="Kipipiri"/>
    <s v="Nandras"/>
    <s v="Nandras"/>
    <x v="1"/>
    <s v="Fredrick Gatungu Kago"/>
    <s v=""/>
    <s v=""/>
    <s v="Informal Business"/>
    <s v="KENBIM"/>
    <s v="Masonry"/>
    <s v="08/03/2022"/>
  </r>
  <r>
    <s v="VPA6"/>
    <x v="2495"/>
    <x v="1"/>
    <s v=""/>
    <s v="28th November,2021"/>
    <d v="2021-11-28T00:00:00"/>
    <s v="6th January,2022"/>
    <d v="2022-01-06T00:00:00"/>
    <s v="Wambui Grace Hamphrey"/>
    <s v="Female"/>
    <n v="99999"/>
    <s v="+254"/>
    <s v="0720474347"/>
    <s v=""/>
    <s v="0721411226"/>
    <n v="36.758419000000004"/>
    <n v="-1.2147730000000001"/>
    <s v="Kiambu"/>
    <s v="Kiambaa"/>
    <s v="Gachie"/>
    <s v="Kiharu"/>
    <x v="1"/>
    <s v="Jackson Muia Mutiso"/>
    <s v=""/>
    <s v=""/>
    <s v="Informal Business"/>
    <s v="KENBIM"/>
    <s v="Masonry"/>
    <s v="09/03/2022"/>
  </r>
  <r>
    <s v="VPA6"/>
    <x v="2496"/>
    <x v="1"/>
    <s v=""/>
    <s v="3rd February,2022"/>
    <d v="2022-02-03T00:00:00"/>
    <s v="14th February,2022"/>
    <d v="2022-02-14T00:00:00"/>
    <s v="Matindi Florence"/>
    <s v="Female"/>
    <s v="3834591"/>
    <s v="254701803249"/>
    <s v="254701803249"/>
    <s v=""/>
    <s v="0725895262"/>
    <n v="36.753847999999998"/>
    <n v="-1.2111369999999999"/>
    <s v="Kiambu"/>
    <s v="Kiambaa"/>
    <s v="Gachie"/>
    <s v="Hihara"/>
    <x v="1"/>
    <s v="Jackson Muia Mutiso"/>
    <s v=""/>
    <s v=""/>
    <s v="Informal Business"/>
    <s v="KENBIM"/>
    <s v="Masonry"/>
    <s v="09/03/2022"/>
  </r>
  <r>
    <s v="VPA6"/>
    <x v="2497"/>
    <x v="1"/>
    <s v=""/>
    <s v="28th February,2022"/>
    <d v="2022-02-28T00:00:00"/>
    <s v="8th March,2022"/>
    <d v="2022-03-08T00:00:00"/>
    <s v="Wambugu Moses Ndiritu"/>
    <s v="Male"/>
    <s v="16000273"/>
    <s v="0722390161"/>
    <s v="0722390161"/>
    <s v=""/>
    <s v="0715684037"/>
    <n v="37.096373999999997"/>
    <n v="-3.7580000000000002E-2"/>
    <s v="Nyeri"/>
    <s v="Kieni East"/>
    <s v="Gakawa"/>
    <s v="Kwa huku"/>
    <x v="2"/>
    <s v="Wambui Gituku"/>
    <s v="Wambui Gituku"/>
    <s v=""/>
    <s v="Informal Business"/>
    <s v="MKD"/>
    <s v="Masonry"/>
    <s v="09/03/2022"/>
  </r>
  <r>
    <s v="VPA6"/>
    <x v="2498"/>
    <x v="1"/>
    <s v=""/>
    <s v="29th January,2022"/>
    <d v="2022-01-29T00:00:00"/>
    <s v="7th March,2022"/>
    <d v="2022-03-07T00:00:00"/>
    <s v="Ndegwa Ruth Wanjiru"/>
    <s v="Female"/>
    <s v="3215290"/>
    <s v="722944233"/>
    <s v="0722944233"/>
    <s v=""/>
    <s v="0720566195"/>
    <n v="37.101531999999999"/>
    <n v="-3.5062999999999997E-2"/>
    <s v="Nyeri"/>
    <s v="Kieni East"/>
    <s v="Gakawa"/>
    <s v="Kwa mweya B"/>
    <x v="2"/>
    <s v="Wambui Gituku"/>
    <s v="Wambui Gituku"/>
    <s v=""/>
    <s v="Informal Business"/>
    <s v="MKD"/>
    <s v="Masonry"/>
    <s v="09/03/2022"/>
  </r>
  <r>
    <s v="VPA6"/>
    <x v="2499"/>
    <x v="1"/>
    <s v=""/>
    <s v="15th January,2022"/>
    <d v="2022-01-15T00:00:00"/>
    <s v="8th March,2022"/>
    <d v="2022-03-08T00:00:00"/>
    <s v="Muriuki Duncan Wanjohi"/>
    <s v="Male"/>
    <s v="3282871"/>
    <s v="0723378987"/>
    <s v="0723378987"/>
    <s v=""/>
    <s v=""/>
    <n v="37.083356000000002"/>
    <n v="-2.4500000000000001E-2"/>
    <s v="Nyeri"/>
    <s v="Kieni East"/>
    <s v="Gakawa"/>
    <s v="Munyaka"/>
    <x v="2"/>
    <s v="Wambui Gituku"/>
    <s v="Wambui Gituku"/>
    <s v=""/>
    <s v="Informal Business"/>
    <s v="MKD"/>
    <s v="Masonry"/>
    <s v="09/03/2022"/>
  </r>
  <r>
    <s v="VPA6"/>
    <x v="2500"/>
    <x v="0"/>
    <s v="Grievance"/>
    <s v="8th January,2022"/>
    <d v="2022-01-08T00:00:00"/>
    <s v="8th March,2022"/>
    <d v="2022-03-08T00:00:00"/>
    <s v="Ndirangu Irene Nyathogora"/>
    <s v="Female"/>
    <s v="0978522"/>
    <s v="0721948788"/>
    <s v="0721948788"/>
    <s v=""/>
    <s v="0722475575"/>
    <n v="37.102060000000002"/>
    <n v="-3.4626999999999998E-2"/>
    <s v="Nyeri"/>
    <s v="Kieni East"/>
    <s v="Gakawa"/>
    <s v="Kwa mweya B"/>
    <x v="2"/>
    <s v="Wambui Gituku"/>
    <s v="Wambui Gituku"/>
    <s v=""/>
    <s v="Informal Business"/>
    <s v="MKD"/>
    <s v="Masonry"/>
    <s v="09/03/2022"/>
  </r>
  <r>
    <s v="VPA6"/>
    <x v="2501"/>
    <x v="1"/>
    <s v=""/>
    <s v="7th February,2022"/>
    <d v="2022-02-07T00:00:00"/>
    <s v="7th March,2022"/>
    <d v="2022-03-07T00:00:00"/>
    <s v="Ndumia Benjamin Kingori"/>
    <s v="Male"/>
    <s v="1678692"/>
    <s v="+254"/>
    <s v="0724571896"/>
    <s v=""/>
    <s v="0721259784"/>
    <n v="37.036752"/>
    <n v="-0.123033"/>
    <s v="Nyeri"/>
    <s v="Kieni East"/>
    <s v="Naromoru"/>
    <s v="Kabati"/>
    <x v="1"/>
    <s v="Wambui Gituku"/>
    <s v="Wambui Gituku"/>
    <s v=""/>
    <s v="Informal Business"/>
    <s v="MKD"/>
    <s v="Masonry"/>
    <s v="09/03/2022"/>
  </r>
  <r>
    <s v="VPA6"/>
    <x v="2502"/>
    <x v="1"/>
    <s v=""/>
    <s v="9th January,2022"/>
    <d v="2022-01-09T00:00:00"/>
    <s v="8th March,2022"/>
    <d v="2022-03-08T00:00:00"/>
    <s v="Waweru Jane Wamaitha"/>
    <s v="Female"/>
    <s v="21436589"/>
    <s v="0721613913"/>
    <s v="0721613913"/>
    <s v=""/>
    <s v="0713141843"/>
    <n v="37.103279000000001"/>
    <n v="-3.27E-2"/>
    <s v="Nyeri"/>
    <s v="Kieni East"/>
    <s v="Gakawa"/>
    <s v="Kwa mweya B"/>
    <x v="3"/>
    <s v="Wambui Gituku"/>
    <s v="Wambui Gituku"/>
    <s v=""/>
    <s v="Informal Business"/>
    <s v="MKD"/>
    <s v="Masonry"/>
    <s v="09/03/2022"/>
  </r>
  <r>
    <s v="VPA6"/>
    <x v="2503"/>
    <x v="1"/>
    <s v=""/>
    <s v="27th December,2021"/>
    <d v="2021-12-27T00:00:00"/>
    <s v="14th March,2022"/>
    <d v="2022-03-14T00:00:00"/>
    <s v="Mwaragania Faith Wambui"/>
    <s v="Female"/>
    <s v="10608062"/>
    <s v="0721555575"/>
    <s v="0721555575"/>
    <s v=""/>
    <s v="0724665166"/>
    <n v="37.009642999999997"/>
    <n v="-7.1079000000000003E-2"/>
    <s v="Nyeri"/>
    <s v="Kieni East"/>
    <s v="Gakawa"/>
    <s v="Burugutia"/>
    <x v="3"/>
    <s v="Wambui Gituku"/>
    <s v="Wambui Gituku"/>
    <s v=""/>
    <s v="Informal Business"/>
    <s v="MKD"/>
    <s v="Masonry"/>
    <s v="15/03/2022"/>
  </r>
  <r>
    <s v="VPA6"/>
    <x v="2504"/>
    <x v="1"/>
    <s v=""/>
    <s v="11th February,2022"/>
    <d v="2022-02-11T00:00:00"/>
    <s v="17th March,2022"/>
    <d v="2022-03-17T00:00:00"/>
    <s v="Mwakachola Morris Mwakatini"/>
    <s v="Male"/>
    <s v="34436167"/>
    <s v="+254"/>
    <s v="0722900219"/>
    <s v=""/>
    <s v="0758145359"/>
    <n v="38.326500000000003"/>
    <n v="-3.3946800000000001"/>
    <s v="Taita/Taveta"/>
    <s v="Wundanyi"/>
    <s v="Werugha"/>
    <s v="Mwafunja"/>
    <x v="2"/>
    <s v="Nicholas Mwaengo"/>
    <s v="Nicholas mwaengo"/>
    <s v=""/>
    <s v="Informal Business"/>
    <s v="KENBIM"/>
    <s v="Masonry"/>
    <s v="17/03/2022"/>
  </r>
  <r>
    <s v="VPA6"/>
    <x v="2505"/>
    <x v="0"/>
    <s v="Non Compliant"/>
    <s v="20th November,2021"/>
    <d v="2021-11-20T00:00:00"/>
    <s v="23rd March,2022"/>
    <d v="2022-03-23T00:00:00"/>
    <s v="Kipkemboi Grace"/>
    <s v="Female"/>
    <n v="99999"/>
    <s v="+254"/>
    <s v="0722647530"/>
    <s v=""/>
    <s v=""/>
    <n v="35.764071000000001"/>
    <n v="0.50850499999999998"/>
    <s v="Baringo"/>
    <s v="Baringo Central"/>
    <s v="Kapropita"/>
    <s v="Riwo"/>
    <x v="1"/>
    <s v="Robert Kiprono Ngetich"/>
    <s v=""/>
    <s v=""/>
    <s v="Informal Business"/>
    <s v="MKD"/>
    <s v="Masonry"/>
    <s v="24/03/2022"/>
  </r>
  <r>
    <s v="VPA6"/>
    <x v="2505"/>
    <x v="0"/>
    <s v="Non Compliant"/>
    <s v="15th November,2021"/>
    <d v="2021-11-15T00:00:00"/>
    <s v="23rd March,2022"/>
    <d v="2022-03-23T00:00:00"/>
    <s v="Limo Solomon"/>
    <s v="Male"/>
    <n v="99999"/>
    <s v="+254"/>
    <s v="0728275194"/>
    <s v=""/>
    <s v=""/>
    <n v="35.764929000000002"/>
    <n v="0.51269299999999995"/>
    <s v="Baringo"/>
    <s v="Baringo Central"/>
    <s v="Kapropita"/>
    <s v="Riwo"/>
    <x v="2"/>
    <s v="Robert Kiprono Ngetich"/>
    <s v=""/>
    <s v=""/>
    <s v="Informal Business"/>
    <s v="MKD"/>
    <s v="Masonry"/>
    <s v="24/03/2022"/>
  </r>
  <r>
    <s v="VPA6"/>
    <x v="2505"/>
    <x v="0"/>
    <s v="Non Compliant"/>
    <s v="20th September,2021"/>
    <d v="2021-09-20T00:00:00"/>
    <s v="23rd March,2022"/>
    <d v="2022-03-23T00:00:00"/>
    <s v="Kipkech Sarah"/>
    <s v="Female"/>
    <n v="99999"/>
    <s v="+254"/>
    <s v="0726871389"/>
    <s v=""/>
    <s v=""/>
    <n v="35.770797999999999"/>
    <n v="0.48528399999999999"/>
    <s v="Baringo"/>
    <s v="Baringo Central"/>
    <s v="Kapropita"/>
    <s v="Riwo"/>
    <x v="2"/>
    <s v="Robert Kiprono Ngetich"/>
    <s v=""/>
    <s v=""/>
    <s v="Informal Business"/>
    <s v="MKD"/>
    <s v="Masonry"/>
    <s v="24/03/2022"/>
  </r>
  <r>
    <s v="VPA6"/>
    <x v="2505"/>
    <x v="0"/>
    <s v="Non Compliant"/>
    <s v="10th October,2021"/>
    <d v="2021-10-10T00:00:00"/>
    <s v="23rd March,2022"/>
    <d v="2022-03-23T00:00:00"/>
    <s v="Korir Esther"/>
    <s v="Female"/>
    <n v="99999"/>
    <s v="+254"/>
    <s v="0722320386"/>
    <s v=""/>
    <s v=""/>
    <n v="35.767449999999997"/>
    <n v="0.46992600000000001"/>
    <s v="Baringo"/>
    <s v="Baringo Central"/>
    <s v="Kapropita"/>
    <s v="Kapsoo"/>
    <x v="0"/>
    <s v="Robert Kiprono Ngetich"/>
    <s v=""/>
    <s v=""/>
    <s v="Informal Business"/>
    <s v="MKD"/>
    <s v="Masonry"/>
    <s v="24/03/2022"/>
  </r>
  <r>
    <s v="VPA6"/>
    <x v="2506"/>
    <x v="0"/>
    <s v="Non Compliant"/>
    <s v="20th October,2021"/>
    <d v="2021-10-20T00:00:00"/>
    <s v="23rd March,2022"/>
    <d v="2022-03-23T00:00:00"/>
    <s v="Towet Mary"/>
    <s v="Female"/>
    <n v="99999"/>
    <s v="723443330"/>
    <s v="0723443330"/>
    <s v=""/>
    <s v=""/>
    <n v="35.770940000000003"/>
    <n v="0.468588"/>
    <s v="Baringo"/>
    <s v="Baringo Central"/>
    <s v="Riwo"/>
    <s v="Riwo"/>
    <x v="2"/>
    <s v="Robert Kiprono Ngetich"/>
    <s v=""/>
    <s v=""/>
    <s v="Informal Business"/>
    <s v="MKD"/>
    <s v="Masonry"/>
    <s v="24/03/2022"/>
  </r>
  <r>
    <s v="VPA6"/>
    <x v="2507"/>
    <x v="1"/>
    <s v=""/>
    <s v="12th September,2021"/>
    <d v="2021-09-12T00:00:00"/>
    <s v="23rd March,2022"/>
    <d v="2022-03-23T00:00:00"/>
    <s v="Chepyegon Tito Kipter"/>
    <s v="Male"/>
    <n v="99999"/>
    <s v="2547222578447"/>
    <s v="2547222578447"/>
    <s v=""/>
    <s v=""/>
    <n v="35.759438000000003"/>
    <n v="0.48377199999999998"/>
    <s v="Baringo"/>
    <s v="Baringo Central"/>
    <s v="Kabarnet"/>
    <s v="Kapropita"/>
    <x v="1"/>
    <s v="Robert Kiprono Ngetich"/>
    <s v=""/>
    <s v=""/>
    <s v="Informal Business"/>
    <s v="MKD"/>
    <s v="Masonry"/>
    <s v="24/03/2022"/>
  </r>
  <r>
    <s v="VPA6"/>
    <x v="2508"/>
    <x v="1"/>
    <s v=""/>
    <s v="15th October,2021"/>
    <d v="2021-10-15T00:00:00"/>
    <s v="23rd March,2022"/>
    <d v="2022-03-23T00:00:00"/>
    <s v="Cheruiyot Maria"/>
    <s v="Female"/>
    <n v="99999"/>
    <s v="254720532720"/>
    <s v="254720532720"/>
    <s v=""/>
    <s v=""/>
    <n v="35.756436000000001"/>
    <n v="0.48782900000000001"/>
    <s v="Baringo"/>
    <s v="Baringo Central"/>
    <s v="Kapropita"/>
    <s v="Kapropita"/>
    <x v="2"/>
    <s v="Robert Kiprono Ngetich"/>
    <s v=""/>
    <s v=""/>
    <s v="Informal Business"/>
    <s v="MKD"/>
    <s v="Masonry"/>
    <s v="24/03/2022"/>
  </r>
  <r>
    <s v="VPA6"/>
    <x v="2509"/>
    <x v="1"/>
    <s v=""/>
    <s v="18th August,2021"/>
    <d v="2021-08-18T00:00:00"/>
    <s v="23rd March,2022"/>
    <d v="2022-03-23T00:00:00"/>
    <s v="Korir Stanley Kosgei"/>
    <s v="Male"/>
    <n v="99999"/>
    <s v="+254"/>
    <s v="0722410960"/>
    <s v=""/>
    <s v=""/>
    <n v="35.751429000000002"/>
    <n v="0.48455999999999999"/>
    <s v="Baringo"/>
    <s v="Baringo Central"/>
    <s v="Kapropita"/>
    <s v="Chekorongos"/>
    <x v="1"/>
    <s v="Robert Kiprono Ngetich"/>
    <s v=""/>
    <s v=""/>
    <s v="Informal Business"/>
    <s v="MKD"/>
    <s v="Masonry"/>
    <s v="24/03/2022"/>
  </r>
  <r>
    <s v="VPA6"/>
    <x v="2510"/>
    <x v="1"/>
    <s v=""/>
    <s v="22nd December,2021"/>
    <d v="2021-12-22T00:00:00"/>
    <s v="25th January,2022"/>
    <d v="2022-01-25T00:00:00"/>
    <s v="Njau Samwel Richard"/>
    <s v="Male"/>
    <n v="99999"/>
    <s v="254722281026"/>
    <s v="254722281026"/>
    <s v=""/>
    <s v=""/>
    <n v="36.766333000000003"/>
    <n v="-1.4026449999999999"/>
    <s v="Kajiado"/>
    <s v="Kajiado North"/>
    <s v="Ongata Rongai"/>
    <s v="Bookland"/>
    <x v="0"/>
    <s v="Nilelynk Innovators"/>
    <s v=""/>
    <s v=""/>
    <s v="Informal Business"/>
    <s v="MKD"/>
    <s v="Masonry"/>
    <s v="28/03/2022"/>
  </r>
  <r>
    <s v="VPA6"/>
    <x v="2511"/>
    <x v="1"/>
    <s v=""/>
    <s v="22nd November,2021"/>
    <d v="2021-11-22T00:00:00"/>
    <s v="23rd March,2022"/>
    <d v="2022-03-23T00:00:00"/>
    <s v="Wechuli Florence"/>
    <s v="Female"/>
    <n v="99999"/>
    <s v="+254"/>
    <s v="0729200372"/>
    <s v=""/>
    <s v=""/>
    <n v="35.033915"/>
    <n v="0.96717500000000001"/>
    <s v="Trans Nzoia"/>
    <s v="Kiminini"/>
    <s v="Kiminini"/>
    <s v="Namgoi Kibagenge"/>
    <x v="0"/>
    <s v="Daniel Bartilol"/>
    <s v="Daniel Bartilol"/>
    <s v=""/>
    <s v="Informal Business"/>
    <s v="Modified Camartec Digester"/>
    <s v="Masonry"/>
    <s v="30/03/2022"/>
  </r>
  <r>
    <s v="VPA6"/>
    <x v="2512"/>
    <x v="1"/>
    <s v=""/>
    <s v="15th March,2022"/>
    <d v="2022-03-15T00:00:00"/>
    <s v="31st March,2022"/>
    <d v="2022-03-31T00:00:00"/>
    <s v="Kagwaini Samuel Macharia"/>
    <s v="Male"/>
    <s v="0672301"/>
    <s v="0722243812"/>
    <s v="0722243812"/>
    <s v=""/>
    <s v="0722757605"/>
    <n v="37.099843999999997"/>
    <n v="-3.2041E-2"/>
    <s v="Nyeri"/>
    <s v="Kieni East"/>
    <s v="Gakawa"/>
    <s v="Kwa mweya B"/>
    <x v="2"/>
    <s v="Wambui Gituku"/>
    <s v=""/>
    <s v=""/>
    <s v="Informal Business"/>
    <s v="MKD"/>
    <s v="Masonry"/>
    <s v="31/03/2022"/>
  </r>
  <r>
    <s v="VPA6"/>
    <x v="2513"/>
    <x v="1"/>
    <s v=""/>
    <s v="15th January,2022"/>
    <d v="2022-01-15T00:00:00"/>
    <s v="31st March,2022"/>
    <d v="2022-03-31T00:00:00"/>
    <s v="Gitahi Monica Nyambura"/>
    <s v="Female"/>
    <s v="5963261"/>
    <s v="0720344947"/>
    <s v="0720344947"/>
    <s v=""/>
    <s v="0723761729"/>
    <n v="37.106157000000003"/>
    <n v="-3.8519999999999999E-2"/>
    <s v="Nyeri"/>
    <s v="Kieni East"/>
    <s v="Gakawa"/>
    <s v="Kwa mweya B"/>
    <x v="3"/>
    <s v="Wambui Gituku"/>
    <s v="Wambui Gituku"/>
    <s v=""/>
    <s v="Informal Business"/>
    <s v="MKD"/>
    <s v="Masonry"/>
    <s v="31/03/2022"/>
  </r>
  <r>
    <s v="VPA6"/>
    <x v="2514"/>
    <x v="1"/>
    <s v=""/>
    <s v="28th February,2022"/>
    <d v="2022-02-28T00:00:00"/>
    <s v="31st March,2022"/>
    <d v="2022-03-31T00:00:00"/>
    <s v="Wachira Nderitu"/>
    <s v="Male"/>
    <s v="4538907"/>
    <s v="0720370821"/>
    <s v="0720370821"/>
    <s v=""/>
    <s v="0722632901"/>
    <n v="37.100399000000003"/>
    <n v="-3.2948999999999999E-2"/>
    <s v="Nyeri"/>
    <s v="Kieni East"/>
    <s v="Gakawa"/>
    <s v="Kwa mweya B"/>
    <x v="2"/>
    <s v="Wambui Gituku"/>
    <s v="Wambui Gituku"/>
    <s v=""/>
    <s v="Informal Business"/>
    <s v="MKD"/>
    <s v="Masonry"/>
    <s v="31/03/2022"/>
  </r>
  <r>
    <s v="VPA6"/>
    <x v="2515"/>
    <x v="0"/>
    <s v="Grievance"/>
    <s v="11th February,2022"/>
    <d v="2022-02-11T00:00:00"/>
    <s v="11th April,2022"/>
    <d v="2022-04-11T00:00:00"/>
    <s v="Riri Tabitha Mwari"/>
    <s v="Female"/>
    <s v="12679843"/>
    <s v="+254"/>
    <s v="0740131930"/>
    <s v=""/>
    <s v="0724340520"/>
    <n v="37.090964999999997"/>
    <n v="-4.8397999999999997E-2"/>
    <s v="Nyeri"/>
    <s v="Kieni East"/>
    <s v="Kahurura"/>
    <s v="Ragati"/>
    <x v="2"/>
    <s v="Wambui Gituku"/>
    <s v=""/>
    <s v=""/>
    <s v="Informal Business"/>
    <s v="MKD"/>
    <s v="Masonry"/>
    <s v="12/04/2022"/>
  </r>
  <r>
    <s v="VPA6"/>
    <x v="2516"/>
    <x v="1"/>
    <s v=""/>
    <s v="9th March,2022"/>
    <d v="2022-03-09T00:00:00"/>
    <s v="14th April,2022"/>
    <d v="2022-04-14T00:00:00"/>
    <s v="Kinyua Francis Ndegwa"/>
    <s v="Male"/>
    <s v="187205"/>
    <s v="+254"/>
    <s v="0722630446"/>
    <s v=""/>
    <s v="0721743099"/>
    <n v="37.098019999999998"/>
    <n v="-3.065E-2"/>
    <s v="Nyeri"/>
    <s v="Kieni East"/>
    <s v="Gakawa"/>
    <s v="Kwa huku"/>
    <x v="2"/>
    <s v="Wambui Gituku"/>
    <s v="Wambui Gituku"/>
    <s v=""/>
    <s v="Informal Business"/>
    <s v="MKD"/>
    <s v="Masonry"/>
    <s v="15/04/2022"/>
  </r>
  <r>
    <s v="VPA6"/>
    <x v="2517"/>
    <x v="1"/>
    <s v=""/>
    <s v="22nd October,2021"/>
    <d v="2021-10-22T00:00:00"/>
    <s v="10th January,2022"/>
    <d v="2022-01-10T00:00:00"/>
    <s v="Mukami Gladys"/>
    <s v="Female"/>
    <n v="99999"/>
    <s v="+254"/>
    <s v="0703906111"/>
    <s v=""/>
    <s v="0719152911"/>
    <n v="36.568036999999997"/>
    <n v="-8.4756999999999999E-2"/>
    <s v="Laikipia"/>
    <s v="Laikipia Central"/>
    <s v="Ngobit"/>
    <s v="Metha"/>
    <x v="2"/>
    <s v="Kichemu limited"/>
    <s v=""/>
    <s v=""/>
    <s v="Informal Business"/>
    <s v="MKD"/>
    <s v="Masonry"/>
    <s v="22/04/2022"/>
  </r>
  <r>
    <s v="VPA6"/>
    <x v="2518"/>
    <x v="0"/>
    <s v="Unreachable"/>
    <s v="5th March,2022"/>
    <d v="2022-03-05T00:00:00"/>
    <s v="20th March,2022"/>
    <d v="2022-03-20T00:00:00"/>
    <s v="kagwiria Kimathi Mercy"/>
    <s v="Female"/>
    <s v="21706415"/>
    <s v="722388161"/>
    <s v="0722388161"/>
    <s v=""/>
    <s v="0716038612"/>
    <n v="37.567385000000002"/>
    <n v="-7.6050000000000006E-2"/>
    <s v="Meru"/>
    <s v="Imenti South"/>
    <s v="mikumbune"/>
    <s v="muchege"/>
    <x v="2"/>
    <s v="Erick Munene Gitonga"/>
    <s v="Eric Munene"/>
    <s v=""/>
    <s v="Informal Business"/>
    <s v="MKD"/>
    <s v="Masonry"/>
    <s v="23/04/2022"/>
  </r>
  <r>
    <s v="VPA6"/>
    <x v="2519"/>
    <x v="1"/>
    <s v=""/>
    <s v="27th March,2022"/>
    <d v="2022-03-27T00:00:00"/>
    <s v="13th April,2022"/>
    <d v="2022-04-13T00:00:00"/>
    <s v="nkonge nkanata Phineas"/>
    <s v="Male"/>
    <s v="7712674"/>
    <s v="+254"/>
    <s v="0723346479"/>
    <s v=""/>
    <s v="0703733981"/>
    <n v="37.587527999999999"/>
    <n v="-7.6467999999999994E-2"/>
    <s v="Meru"/>
    <s v="Imenti South"/>
    <s v="chure"/>
    <s v="ndagene"/>
    <x v="2"/>
    <s v="Erick Munene Gitonga"/>
    <s v="Phineas Mawira"/>
    <s v=""/>
    <s v="Informal Business"/>
    <s v="MKD"/>
    <s v="Masonry"/>
    <s v="23/04/2022"/>
  </r>
  <r>
    <s v="VPA6"/>
    <x v="2520"/>
    <x v="1"/>
    <s v=""/>
    <s v="12th April,2022"/>
    <d v="2022-04-12T00:00:00"/>
    <s v="22nd April,2022"/>
    <d v="2022-04-22T00:00:00"/>
    <s v="mwirigi m'arimi Ezekiel"/>
    <s v="Male"/>
    <s v="13812985"/>
    <s v="+254"/>
    <s v="0712617217"/>
    <s v=""/>
    <s v="0728337730"/>
    <n v="37.597002000000003"/>
    <n v="-7.9073000000000004E-2"/>
    <s v="Meru"/>
    <s v="Imenti South"/>
    <s v="chure"/>
    <s v="kairune"/>
    <x v="2"/>
    <s v="Erick Munene Gitonga"/>
    <s v="Phineas Mawira"/>
    <s v=""/>
    <s v="Informal Business"/>
    <s v="MKD"/>
    <s v="Masonry"/>
    <s v="23/04/2022"/>
  </r>
  <r>
    <s v="VPA6"/>
    <x v="2521"/>
    <x v="1"/>
    <s v=""/>
    <s v="10th March,2022"/>
    <d v="2022-03-10T00:00:00"/>
    <s v="1st April,2022"/>
    <d v="2022-04-01T00:00:00"/>
    <s v="Wanjiru Judy"/>
    <s v="Female"/>
    <n v="99999"/>
    <s v="+254"/>
    <s v="0726507083"/>
    <s v=""/>
    <s v=""/>
    <n v="37.526482999999999"/>
    <n v="-2.825415"/>
    <s v="Kajiado"/>
    <s v="Loitokitok"/>
    <s v="Loitoktok"/>
    <s v="Sabasaba"/>
    <x v="0"/>
    <s v="Peter Kiniu"/>
    <s v=""/>
    <s v=""/>
    <s v="Informal Business"/>
    <s v="MKD"/>
    <s v="Masonry"/>
    <s v="25/04/2022"/>
  </r>
  <r>
    <s v="VPA6"/>
    <x v="2522"/>
    <x v="1"/>
    <s v=""/>
    <s v="10th March,2022"/>
    <d v="2022-03-10T00:00:00"/>
    <s v="9th April,2022"/>
    <d v="2022-04-09T00:00:00"/>
    <s v="Masila Dalmus"/>
    <s v="Male"/>
    <n v="99999"/>
    <s v="+254"/>
    <s v="0723503085"/>
    <s v=""/>
    <s v=""/>
    <n v="37.202593"/>
    <n v="-1.534942"/>
    <s v="Machakos"/>
    <s v="Machakos"/>
    <s v="Machakos"/>
    <s v="Kilima"/>
    <x v="3"/>
    <s v="Januaries Kaloki"/>
    <s v=""/>
    <s v=""/>
    <s v="Informal Business"/>
    <s v="KENBIM"/>
    <s v="Masonry"/>
    <s v="25/04/2022"/>
  </r>
  <r>
    <s v="VPA6"/>
    <x v="2523"/>
    <x v="1"/>
    <s v=""/>
    <s v="5th January,2022"/>
    <d v="2022-01-05T00:00:00"/>
    <s v="25th April,2022"/>
    <d v="2022-04-25T00:00:00"/>
    <s v="Maina Jane Rindi"/>
    <s v="Female"/>
    <s v="9074889"/>
    <s v="+254"/>
    <s v="0725283911"/>
    <s v=""/>
    <s v="0721908727"/>
    <n v="37.106298000000002"/>
    <n v="-4.1985000000000001E-2"/>
    <s v="Nyeri"/>
    <s v="Kieni East"/>
    <s v="Gakawa"/>
    <s v="Kwa mweya B"/>
    <x v="2"/>
    <s v="Wambui Gituku"/>
    <s v="Wambui Gituku"/>
    <s v=""/>
    <s v="Informal Business"/>
    <s v="MKD"/>
    <s v="Masonry"/>
    <s v="26/04/2022"/>
  </r>
  <r>
    <s v="VPA6"/>
    <x v="2524"/>
    <x v="0"/>
    <s v="Non Compliant"/>
    <s v="11th January,2022"/>
    <d v="2022-01-11T00:00:00"/>
    <s v="12th April,2022"/>
    <d v="2022-04-12T00:00:00"/>
    <s v="Mnyika Philip Mwawughanga"/>
    <s v="Male"/>
    <s v="8464787"/>
    <s v="726865376"/>
    <s v="07108638592"/>
    <s v=""/>
    <s v="0726865376"/>
    <n v="38.388309999999997"/>
    <n v="-3.3807870000000002"/>
    <s v="Taita/Taveta"/>
    <s v="Wundanyi"/>
    <s v="Wundanyi"/>
    <s v="Mwalemyi"/>
    <x v="2"/>
    <s v="Afrisol Energy Ltd"/>
    <s v=""/>
    <s v=""/>
    <s v="Informal Business"/>
    <s v="KENBIM"/>
    <s v="Masonry"/>
    <s v="27/04/2022"/>
  </r>
  <r>
    <s v="VPA6"/>
    <x v="2525"/>
    <x v="0"/>
    <s v="Grievance"/>
    <s v="26th June,2021"/>
    <d v="2021-06-26T00:00:00"/>
    <s v="2nd July,2021"/>
    <d v="2021-07-02T00:00:00"/>
    <s v="Mwaraghi Darius Mdawida"/>
    <s v="Male"/>
    <s v="0304566"/>
    <s v="+254"/>
    <s v="0757577165"/>
    <s v=""/>
    <s v=""/>
    <n v="38.356597000000001"/>
    <n v="-3.4329869999999998"/>
    <s v="Taita/Taveta"/>
    <s v="Mwatate"/>
    <s v="Mwatate"/>
    <s v="Josa"/>
    <x v="2"/>
    <s v="Afrisol Energy Ltd"/>
    <s v=""/>
    <s v=""/>
    <s v="Informal Business"/>
    <s v="MKD"/>
    <s v="Masonry"/>
    <s v="27/04/2022"/>
  </r>
  <r>
    <s v="VPA6"/>
    <x v="2526"/>
    <x v="2"/>
    <s v="Institutional Plant"/>
    <s v="17th September,2021"/>
    <d v="2021-09-17T00:00:00"/>
    <s v="17th November,2021"/>
    <d v="2021-11-17T00:00:00"/>
    <s v="Mwatate secondary"/>
    <s v="Male"/>
    <s v="446779"/>
    <s v="724607630"/>
    <s v="0711446786"/>
    <s v=""/>
    <s v=""/>
    <n v="38.378925000000002"/>
    <n v="-3.4710369999999999"/>
    <s v="Taita/Taveta"/>
    <s v="Mwatate"/>
    <s v="Mwatate"/>
    <s v="Msengenyi"/>
    <x v="1"/>
    <s v="Jotham Kaluma"/>
    <s v=""/>
    <s v=""/>
    <s v="Informal Business"/>
    <s v="KENBIM"/>
    <s v="Masonry"/>
    <s v="27/04/2022"/>
  </r>
  <r>
    <s v="VPA6"/>
    <x v="2527"/>
    <x v="0"/>
    <s v="Grievance"/>
    <s v="18th December,2021"/>
    <d v="2021-12-18T00:00:00"/>
    <s v="19th April,2022"/>
    <d v="2022-04-19T00:00:00"/>
    <s v="Irungu Patrick"/>
    <s v="Male"/>
    <n v="99999"/>
    <s v="+254"/>
    <s v="0728240287"/>
    <s v=""/>
    <s v="0738063060"/>
    <n v="37.572724999999998"/>
    <n v="-0.48343999999999998"/>
    <s v="Embu"/>
    <s v="Runyenjes"/>
    <s v="Kagaari south"/>
    <s v="Ngeniari"/>
    <x v="3"/>
    <s v="Simon Kabucho"/>
    <s v="Simon kabucho"/>
    <s v=""/>
    <s v="Informal Business"/>
    <s v="MKD"/>
    <s v="Masonry"/>
    <s v="29/04/2022"/>
  </r>
  <r>
    <s v="VPA6"/>
    <x v="2528"/>
    <x v="0"/>
    <s v="Grievance"/>
    <s v="28th January,2022"/>
    <d v="2022-01-28T00:00:00"/>
    <s v="19th April,2022"/>
    <d v="2022-04-19T00:00:00"/>
    <s v="Njiru James Mbogo"/>
    <s v="Male"/>
    <n v="99999"/>
    <s v="+254"/>
    <s v="0792539945"/>
    <s v=""/>
    <s v="0739561919"/>
    <n v="37.568007000000001"/>
    <n v="-0.46412199999999998"/>
    <s v="Embu"/>
    <s v="Runyenjes"/>
    <s v="Kagaari north"/>
    <s v="Ivari"/>
    <x v="3"/>
    <s v="Simon Kabucho"/>
    <s v="Simon kabucho"/>
    <s v=""/>
    <s v="Informal Business"/>
    <s v="MKD"/>
    <s v="Masonry"/>
    <s v="29/04/2022"/>
  </r>
  <r>
    <s v="VPA6"/>
    <x v="2529"/>
    <x v="0"/>
    <s v="Under Verification"/>
    <s v="1st August,2021"/>
    <d v="2021-08-01T00:00:00"/>
    <s v="19th April,2022"/>
    <d v="2022-04-19T00:00:00"/>
    <s v="Njue Susan Wariime"/>
    <s v="Male"/>
    <n v="99999"/>
    <s v="+254"/>
    <s v="0713513425"/>
    <s v=""/>
    <s v="0798208895"/>
    <n v="37.570635000000003"/>
    <n v="-0.46136199999999999"/>
    <s v="Embu"/>
    <s v="Runyenjes"/>
    <s v="Kagaari south"/>
    <s v="Nthagaiya"/>
    <x v="3"/>
    <s v="Simon Kabucho"/>
    <s v="Simon kabucho"/>
    <s v=""/>
    <s v="Informal Business"/>
    <s v="MKD"/>
    <s v="Masonry"/>
    <s v="29/04/2022"/>
  </r>
  <r>
    <s v="VPA6"/>
    <x v="2530"/>
    <x v="1"/>
    <s v=""/>
    <s v="1st January,2022"/>
    <d v="2022-01-01T00:00:00"/>
    <s v="1st April,2022"/>
    <d v="2022-04-01T00:00:00"/>
    <s v="CHEBET DAISY"/>
    <s v="Female"/>
    <s v="32602868"/>
    <s v="725759080"/>
    <s v="0758639213"/>
    <s v=""/>
    <s v=""/>
    <n v="35.371197000000002"/>
    <n v="-0.66268800000000005"/>
    <s v="Bomet"/>
    <s v="Bomet Central"/>
    <s v="Ndarawetta"/>
    <s v="Chamkokwet"/>
    <x v="3"/>
    <s v="Philip Kurgat"/>
    <s v=""/>
    <s v=""/>
    <s v="Informal Business"/>
    <s v="MKD"/>
    <s v="Masonry"/>
    <s v="29/04/2022"/>
  </r>
  <r>
    <s v="VPA6"/>
    <x v="2531"/>
    <x v="1"/>
    <s v=""/>
    <s v="12th March,2022"/>
    <d v="2022-03-12T00:00:00"/>
    <s v="2nd May,2022"/>
    <d v="2022-05-02T00:00:00"/>
    <s v="Korir Amy Chepkirui"/>
    <s v="Female"/>
    <s v="27046385"/>
    <s v="726351882"/>
    <s v="0726351882"/>
    <s v=""/>
    <s v="0720815877"/>
    <n v="35.460389999999997"/>
    <n v="-0.78338200000000002"/>
    <s v="Bomet"/>
    <s v="Bomet East"/>
    <s v="Tegat"/>
    <s v="Tegat"/>
    <x v="1"/>
    <s v="Philip Kiget"/>
    <s v="Philip kiget"/>
    <s v=""/>
    <s v="Informal Business"/>
    <s v="KENBIM"/>
    <s v="Masonry"/>
    <s v="03/05/2022"/>
  </r>
  <r>
    <s v="VPA6"/>
    <x v="2532"/>
    <x v="1"/>
    <s v=""/>
    <s v="19th April,2022"/>
    <d v="2022-04-19T00:00:00"/>
    <s v="6th May,2022"/>
    <d v="2022-05-06T00:00:00"/>
    <s v="Mwei Dickson Mutinda"/>
    <s v="Male"/>
    <s v="2447591"/>
    <s v="+254"/>
    <s v="0742701013"/>
    <s v=""/>
    <s v="0722672550"/>
    <n v="37.199376999999998"/>
    <n v="-1.618287"/>
    <s v="Machakos"/>
    <s v="Machakos"/>
    <s v="Kimutwa"/>
    <s v="Kwakatheke"/>
    <x v="0"/>
    <s v="Mwayona Ndegwa"/>
    <s v="Mwayona Ndegwa"/>
    <s v=""/>
    <s v="Informal Business"/>
    <s v="MKD"/>
    <s v="Masonry"/>
    <s v="06/05/2022"/>
  </r>
  <r>
    <s v="VPA6"/>
    <x v="2533"/>
    <x v="0"/>
    <s v="Non Compliant"/>
    <s v="18th March,2022"/>
    <d v="2022-03-18T00:00:00"/>
    <s v="10th May,2022"/>
    <d v="2022-05-10T00:00:00"/>
    <s v="Mbugua Lucy Wambui"/>
    <s v="Female"/>
    <s v="13409839"/>
    <s v="+254"/>
    <s v="0724848847"/>
    <s v=""/>
    <s v="0721431295"/>
    <n v="36.777830000000002"/>
    <n v="-0.941388"/>
    <s v="Kiambu"/>
    <s v="Gatundu South"/>
    <s v="Gacharangr"/>
    <s v="Muyuini"/>
    <x v="2"/>
    <s v="Maurice Kinuthia Wangui"/>
    <s v="Maurice Kinuthia"/>
    <s v=""/>
    <s v="Informal Business"/>
    <s v="KENBIM"/>
    <s v="Masonry"/>
    <s v="10/05/2022"/>
  </r>
  <r>
    <s v="VPA6"/>
    <x v="2534"/>
    <x v="1"/>
    <s v=""/>
    <s v="14th February,2022"/>
    <d v="2022-02-14T00:00:00"/>
    <s v="30th March,2022"/>
    <d v="2022-03-30T00:00:00"/>
    <s v="Mwangi Henry Macharia"/>
    <s v="Male"/>
    <s v="154308"/>
    <s v="+254"/>
    <s v="0722817054"/>
    <s v=""/>
    <s v=""/>
    <n v="37.119410999999999"/>
    <n v="-0.20466899999999999"/>
    <s v="Nyeri"/>
    <s v="Kieni East"/>
    <s v="Kaburaini"/>
    <s v="Kaguongo"/>
    <x v="2"/>
    <s v="Wambui Gituku"/>
    <s v=""/>
    <s v=""/>
    <s v="Informal Business"/>
    <s v="KENBIM"/>
    <s v="Masonry"/>
    <s v="10/05/2022"/>
  </r>
  <r>
    <s v="VPA6"/>
    <x v="2535"/>
    <x v="1"/>
    <s v=""/>
    <s v="16th January,2022"/>
    <d v="2022-01-16T00:00:00"/>
    <s v="10th May,2022"/>
    <d v="2022-05-10T00:00:00"/>
    <s v="Nyanjui Veronica Waceke"/>
    <s v="Female"/>
    <n v="99999"/>
    <s v="720811836"/>
    <s v="0720811836"/>
    <s v=""/>
    <s v="0720548001"/>
    <n v="36.904020000000003"/>
    <n v="-1.0218149999999999"/>
    <s v="Kiambu"/>
    <s v="Gatundu South"/>
    <s v="Ngenda"/>
    <s v="Ishaweri"/>
    <x v="1"/>
    <s v="Maurice Kinuthia Wangui"/>
    <s v="Maurice Kinuthia"/>
    <s v=""/>
    <s v="Informal Business"/>
    <s v="KENBIM"/>
    <s v="Masonry"/>
    <s v="10/05/2022"/>
  </r>
  <r>
    <s v="VPA6"/>
    <x v="2536"/>
    <x v="1"/>
    <s v=""/>
    <s v="11th April,2022"/>
    <d v="2022-04-11T00:00:00"/>
    <s v="11th May,2022"/>
    <d v="2022-05-11T00:00:00"/>
    <s v="M'nkanatha Ayub Kathurima"/>
    <s v="Male"/>
    <s v="3245785"/>
    <s v="+254"/>
    <s v="0727529226"/>
    <s v=""/>
    <s v="0723767279"/>
    <n v="37.094532000000001"/>
    <n v="-3.8247000000000003E-2"/>
    <s v="Nyeri"/>
    <s v="Kieni East"/>
    <s v="Gakawa"/>
    <s v="Kwa huku"/>
    <x v="2"/>
    <s v="Wambui Gituku"/>
    <s v=""/>
    <s v=""/>
    <s v="Informal Business"/>
    <s v="MKD"/>
    <s v="Masonry"/>
    <s v="12/05/2022"/>
  </r>
  <r>
    <s v="VPA6"/>
    <x v="2537"/>
    <x v="1"/>
    <s v=""/>
    <s v="11th April,2022"/>
    <d v="2022-04-11T00:00:00"/>
    <s v="11th May,2022"/>
    <d v="2022-05-11T00:00:00"/>
    <s v="Gathiri Judith Kinanu"/>
    <s v="Female"/>
    <s v="16053004"/>
    <s v="+254"/>
    <s v="0723705861"/>
    <s v=""/>
    <s v="0717707498"/>
    <n v="37.087404999999997"/>
    <n v="-3.8917E-2"/>
    <s v="Nyeri"/>
    <s v="Kieni East"/>
    <s v="Gakawa"/>
    <s v="Kwa huku"/>
    <x v="2"/>
    <s v="Wambui Gituku"/>
    <s v=""/>
    <s v=""/>
    <s v="Informal Business"/>
    <s v="MKD"/>
    <s v="Masonry"/>
    <s v="12/05/2022"/>
  </r>
  <r>
    <s v="VPA6"/>
    <x v="2538"/>
    <x v="0"/>
    <s v="Unreachable"/>
    <s v="11th April,2022"/>
    <d v="2022-04-11T00:00:00"/>
    <s v="11th May,2022"/>
    <d v="2022-05-11T00:00:00"/>
    <s v="Mutuirandu Phineus Ndege"/>
    <s v="Male"/>
    <s v="2398571"/>
    <s v="+254"/>
    <s v="0727792166"/>
    <s v=""/>
    <s v="0723008717"/>
    <n v="37.099713999999999"/>
    <n v="-2.9478000000000001E-2"/>
    <s v="Nyeri"/>
    <s v="Kieni East"/>
    <s v="Gakawa"/>
    <s v="Kwa huku"/>
    <x v="3"/>
    <s v="Wambui Gituku"/>
    <s v=""/>
    <s v=""/>
    <s v="Informal Business"/>
    <s v="MKD"/>
    <s v="Masonry"/>
    <s v="12/05/2022"/>
  </r>
  <r>
    <s v="VPA6"/>
    <x v="2539"/>
    <x v="1"/>
    <s v=""/>
    <s v="11th April,2022"/>
    <d v="2022-04-11T00:00:00"/>
    <s v="11th May,2022"/>
    <d v="2022-05-11T00:00:00"/>
    <s v="Kabuyee Jane Murochia"/>
    <s v="Female"/>
    <s v="2365071"/>
    <s v="712015455"/>
    <s v="0712015455"/>
    <s v=""/>
    <s v="0721621563"/>
    <n v="37.086553000000002"/>
    <n v="-3.3750000000000002E-2"/>
    <s v="Nyeri"/>
    <s v="Kieni East"/>
    <s v="Gakawa"/>
    <s v="Kwa huku"/>
    <x v="2"/>
    <s v="Wambui Gituku"/>
    <s v=""/>
    <s v=""/>
    <s v="Informal Business"/>
    <s v="MKD"/>
    <s v="Masonry"/>
    <s v="12/05/2022"/>
  </r>
  <r>
    <s v="VPA6"/>
    <x v="2540"/>
    <x v="1"/>
    <s v=""/>
    <s v="11th April,2022"/>
    <d v="2022-04-11T00:00:00"/>
    <s v="11th May,2022"/>
    <d v="2022-05-11T00:00:00"/>
    <s v="Mbogori Doughlas Mutai"/>
    <s v="Male"/>
    <s v="1876543"/>
    <s v="+254"/>
    <s v="0722458494"/>
    <s v=""/>
    <s v="0722275207"/>
    <n v="37.097234"/>
    <n v="-2.8445999999999999E-2"/>
    <s v="Nyeri"/>
    <s v="Kieni East"/>
    <s v="Gakawa"/>
    <s v="Kwa huku"/>
    <x v="2"/>
    <s v="Wambui Gituku"/>
    <s v=""/>
    <s v=""/>
    <s v="Informal Business"/>
    <s v="MKD"/>
    <s v="Masonry"/>
    <s v="12/05/2022"/>
  </r>
  <r>
    <s v="VPA6"/>
    <x v="2541"/>
    <x v="1"/>
    <s v=""/>
    <s v="11th April,2022"/>
    <d v="2022-04-11T00:00:00"/>
    <s v="11th May,2022"/>
    <d v="2022-05-11T00:00:00"/>
    <s v="Muriungi Rael Gacheri"/>
    <s v="Female"/>
    <s v="2356479"/>
    <s v="722573481"/>
    <s v="0722573481"/>
    <s v=""/>
    <s v="0716505421"/>
    <n v="37.091340000000002"/>
    <n v="-3.3287999999999998E-2"/>
    <s v="Nyeri"/>
    <s v="Kieni East"/>
    <s v="Gakawa"/>
    <s v="Kwa huku"/>
    <x v="2"/>
    <s v="Wambui Gituku"/>
    <s v=""/>
    <s v=""/>
    <s v="Informal Business"/>
    <s v="MKD"/>
    <s v="Masonry"/>
    <s v="12/05/2022"/>
  </r>
  <r>
    <s v="VPA6"/>
    <x v="2542"/>
    <x v="0"/>
    <s v="Grievance"/>
    <s v="22nd February,2022"/>
    <d v="2022-02-22T00:00:00"/>
    <s v="15th March,2022"/>
    <d v="2022-03-15T00:00:00"/>
    <s v="Gatobu Mugambi Nicholas"/>
    <s v="Male"/>
    <s v="23081533"/>
    <s v="+254"/>
    <s v="0725509906"/>
    <s v=""/>
    <s v="0712140911"/>
    <n v="37.595132"/>
    <n v="-8.0255000000000007E-2"/>
    <s v="Meru"/>
    <s v="Imenti South"/>
    <s v="chure"/>
    <s v="Kairune"/>
    <x v="0"/>
    <s v="Erick Munene Gitonga"/>
    <s v="Eric Munene"/>
    <s v=""/>
    <s v="Informal Business"/>
    <s v="MKD"/>
    <s v="Masonry"/>
    <s v="13/05/2022"/>
  </r>
  <r>
    <s v="VPA6"/>
    <x v="2543"/>
    <x v="1"/>
    <s v=""/>
    <s v="16th February,2022"/>
    <d v="2022-02-16T00:00:00"/>
    <s v="6th March,2022"/>
    <d v="2022-03-06T00:00:00"/>
    <s v="Gacheri Mutai Lucy"/>
    <s v="Female"/>
    <s v="12691053"/>
    <s v="+254"/>
    <s v="0716483429"/>
    <s v=""/>
    <s v="0719152306"/>
    <n v="37.585605000000001"/>
    <n v="-6.3006999999999994E-2"/>
    <s v="Meru"/>
    <s v="Imenti South"/>
    <s v="mikumbune"/>
    <s v="kaunjugi"/>
    <x v="2"/>
    <s v="Erick Munene Gitonga"/>
    <s v="Eric Munene"/>
    <s v=""/>
    <s v="Informal Business"/>
    <s v="MKD"/>
    <s v="Masonry"/>
    <s v="13/05/2022"/>
  </r>
  <r>
    <s v="VPA6"/>
    <x v="2544"/>
    <x v="1"/>
    <s v=""/>
    <s v="13th February,2022"/>
    <d v="2022-02-13T00:00:00"/>
    <s v="15th March,2022"/>
    <d v="2022-03-15T00:00:00"/>
    <s v="Murithi Reri Phineas"/>
    <s v="Male"/>
    <s v="19565434"/>
    <s v="+254"/>
    <s v="0720355606"/>
    <s v=""/>
    <s v="0715042964"/>
    <n v="37.611269999999998"/>
    <n v="-0.19736000000000001"/>
    <s v="Tharaka-Nithi"/>
    <s v="Maara"/>
    <s v="chogoria"/>
    <s v="Munore"/>
    <x v="0"/>
    <s v="Erick Munene Gitonga"/>
    <s v="Phineas Mawira"/>
    <s v=""/>
    <s v="Informal Business"/>
    <s v="MKD"/>
    <s v="Masonry"/>
    <s v="13/05/2022"/>
  </r>
  <r>
    <s v="VPA6"/>
    <x v="2545"/>
    <x v="1"/>
    <s v=""/>
    <s v="1st April,2022"/>
    <d v="2022-04-01T00:00:00"/>
    <s v="14th April,2022"/>
    <d v="2022-04-14T00:00:00"/>
    <s v="Gitau Simon M"/>
    <s v="Male"/>
    <s v="12940366"/>
    <s v="+254"/>
    <s v="0723996375"/>
    <s v=""/>
    <s v="0720510936"/>
    <n v="36.791902999999998"/>
    <n v="-1.0452129999999999"/>
    <s v="Kiambu"/>
    <s v="Githunguri"/>
    <s v="Githunguri"/>
    <s v="Githunguri technical"/>
    <x v="0"/>
    <s v="Fredrick Gatungu Kago"/>
    <s v="Okinda"/>
    <s v=""/>
    <s v="Informal Business"/>
    <s v="MKD"/>
    <s v="Masonry"/>
    <s v="14/05/2022"/>
  </r>
  <r>
    <s v="VPA6"/>
    <x v="2546"/>
    <x v="1"/>
    <s v=""/>
    <s v="9th April,2022"/>
    <d v="2022-04-09T00:00:00"/>
    <s v="17th May,2022"/>
    <d v="2022-05-17T00:00:00"/>
    <s v="Gachui Alice Wanjiru"/>
    <s v="Female"/>
    <s v="4923683"/>
    <s v="+254"/>
    <s v="0727117209"/>
    <s v=""/>
    <s v="0722769669"/>
    <n v="36.893165000000003"/>
    <n v="-0.97096199999999999"/>
    <s v="Kiambu"/>
    <s v="Gatundu North"/>
    <s v="Gathaite"/>
    <s v="Gatei"/>
    <x v="2"/>
    <s v="Maurice Kinuthia Wangui"/>
    <s v="Maurice Kinuthia"/>
    <s v=""/>
    <s v="Informal Business"/>
    <s v="KENBIM"/>
    <s v="Masonry"/>
    <s v="17/05/2022"/>
  </r>
  <r>
    <s v="VPA6"/>
    <x v="2547"/>
    <x v="1"/>
    <s v=""/>
    <s v="14th February,2022"/>
    <d v="2022-02-14T00:00:00"/>
    <s v="17th May,2022"/>
    <d v="2022-05-17T00:00:00"/>
    <s v="Kimen Reuben"/>
    <s v="Male"/>
    <s v="36121829"/>
    <s v="+254"/>
    <s v="0725939551"/>
    <s v=""/>
    <s v=""/>
    <n v="35.767465999999999"/>
    <n v="0.471111"/>
    <s v="Baringo"/>
    <s v="Baringo Central"/>
    <s v="Kapropita"/>
    <s v="Kipngemui"/>
    <x v="2"/>
    <s v="Robert Kiprono Ngetich"/>
    <s v=""/>
    <s v=""/>
    <s v="Informal Business"/>
    <s v="MKD"/>
    <s v="Masonry"/>
    <s v="17/05/2022"/>
  </r>
  <r>
    <s v="VPA6"/>
    <x v="2548"/>
    <x v="1"/>
    <s v=""/>
    <s v="7th March,2022"/>
    <d v="2022-03-07T00:00:00"/>
    <s v="17th May,2022"/>
    <d v="2022-05-17T00:00:00"/>
    <s v="Kandagor Hosea K"/>
    <s v="Male"/>
    <n v="99999"/>
    <s v="720495628"/>
    <s v="0720495628"/>
    <s v=""/>
    <s v="0724980628"/>
    <n v="35.744610999999999"/>
    <n v="0.47845399999999999"/>
    <s v="Baringo"/>
    <s v="Baringo Central"/>
    <s v="Kabarnet"/>
    <s v="Cereals"/>
    <x v="0"/>
    <s v="Robert Kiprono Ngetich"/>
    <s v=""/>
    <s v=""/>
    <s v="Informal Business"/>
    <s v="MKD"/>
    <s v="Masonry"/>
    <s v="17/05/2022"/>
  </r>
  <r>
    <s v="VPA6"/>
    <x v="2549"/>
    <x v="1"/>
    <s v=""/>
    <s v="16th April,2022"/>
    <d v="2022-04-16T00:00:00"/>
    <s v="16th May,2022"/>
    <d v="2022-05-16T00:00:00"/>
    <s v="Gitonga Joyce Wanjiku"/>
    <s v="Female"/>
    <s v="3181989"/>
    <s v="+254"/>
    <s v="0721967955"/>
    <s v=""/>
    <s v="0720348870"/>
    <n v="36.873874999999998"/>
    <n v="-0.39947300000000002"/>
    <s v="Nyeri"/>
    <s v="Tetu"/>
    <s v="Muhoya"/>
    <s v="Njoguini"/>
    <x v="2"/>
    <s v="Mt Kenya Renewable energy"/>
    <s v=""/>
    <s v=""/>
    <s v="Informal Business"/>
    <s v="KENBIM"/>
    <s v="Masonry"/>
    <s v="20/05/2022"/>
  </r>
  <r>
    <s v="VPA6"/>
    <x v="2550"/>
    <x v="0"/>
    <s v="Unreachable"/>
    <s v="3rd March,2022"/>
    <d v="2022-03-03T00:00:00"/>
    <s v="15th April,2022"/>
    <d v="2022-04-15T00:00:00"/>
    <s v="0 Damaris Machria"/>
    <s v="Female"/>
    <n v="99999"/>
    <s v="+254"/>
    <s v="0752386497"/>
    <s v=""/>
    <s v="0722388052"/>
    <n v="37.111161000000003"/>
    <n v="-0.95437099999999997"/>
    <s v="Murang'a"/>
    <s v="Makuyu"/>
    <s v="Kimorori"/>
    <s v="Kabati"/>
    <x v="1"/>
    <s v="Maurice Kinuthia Wangui"/>
    <s v="Maurice kinuthia"/>
    <s v=""/>
    <s v="Informal Business"/>
    <s v="KENBIM"/>
    <s v="Masonry"/>
    <s v="24/05/2022"/>
  </r>
  <r>
    <s v="VPA6"/>
    <x v="2551"/>
    <x v="1"/>
    <s v=""/>
    <s v="28th January,2022"/>
    <d v="2022-01-28T00:00:00"/>
    <s v="10th March,2022"/>
    <d v="2022-03-10T00:00:00"/>
    <s v="Kairu Nancy Njoki"/>
    <s v="Female"/>
    <s v="2478910"/>
    <s v="+254"/>
    <s v="0721588166"/>
    <s v=""/>
    <s v="0721785641"/>
    <n v="37.094630000000002"/>
    <n v="-0.73497699999999999"/>
    <s v="Murang'a"/>
    <s v="Kiharu"/>
    <s v="Kiharu"/>
    <s v="Mbili"/>
    <x v="2"/>
    <s v="Nixon Kariuki Gaichuru"/>
    <s v="Nixon kariuki"/>
    <s v=""/>
    <s v="Informal Business"/>
    <s v="KENBIM"/>
    <s v="Masonry"/>
    <s v="24/05/2022"/>
  </r>
  <r>
    <s v="VPA6"/>
    <x v="2552"/>
    <x v="1"/>
    <s v=""/>
    <s v="27th September,2021"/>
    <d v="2021-09-27T00:00:00"/>
    <s v="15th November,2021"/>
    <d v="2021-11-15T00:00:00"/>
    <s v="Karanja Grace Wayua"/>
    <s v="Male"/>
    <n v="99999"/>
    <s v="+254"/>
    <s v="0745033038"/>
    <s v=""/>
    <s v="0705861109"/>
    <n v="37.133192999999999"/>
    <n v="-0.99153800000000003"/>
    <s v="Murang'a"/>
    <s v="Makuyu"/>
    <s v="Kimorori"/>
    <s v="Mithi"/>
    <x v="2"/>
    <s v="Maurice Kinuthia Wangui"/>
    <s v="Maurice kinuthia"/>
    <s v=""/>
    <s v="Informal Business"/>
    <s v="KENBIM"/>
    <s v="Masonry"/>
    <s v="24/05/2022"/>
  </r>
  <r>
    <s v="VPA6"/>
    <x v="2553"/>
    <x v="1"/>
    <s v=""/>
    <s v="10th April,2022"/>
    <d v="2022-04-10T00:00:00"/>
    <s v="22nd June,2022"/>
    <d v="2022-06-22T00:00:00"/>
    <s v="Songol Emmanuel"/>
    <s v="Male"/>
    <n v="99999"/>
    <s v="+254"/>
    <s v="0723687264"/>
    <s v=""/>
    <s v=""/>
    <n v="35.810291999999997"/>
    <n v="0.29905199999999998"/>
    <s v="Baringo"/>
    <s v="Baringo Central"/>
    <s v="Tenges"/>
    <s v="Kaptigen"/>
    <x v="0"/>
    <s v="Joseph Thumbi Kariuki"/>
    <s v="Joseph Thumbi"/>
    <s v=""/>
    <s v="Informal Business"/>
    <s v="MKD"/>
    <s v="Masonry"/>
    <s v="27/07/2022"/>
  </r>
  <r>
    <s v="VPA6"/>
    <x v="2554"/>
    <x v="1"/>
    <s v=""/>
    <s v="15th April,2022"/>
    <d v="2022-04-15T00:00:00"/>
    <s v="25th May,2022"/>
    <d v="2022-05-25T00:00:00"/>
    <s v="Muthega Daniel Mwangi"/>
    <s v="Male"/>
    <s v="3201285"/>
    <s v="+254"/>
    <s v="0726831959"/>
    <s v=""/>
    <s v="0720589290"/>
    <n v="37.071779999999997"/>
    <n v="-0.491782"/>
    <s v="Nyeri"/>
    <s v="Mathira West"/>
    <s v="Tumutumu"/>
    <s v="Kiangoma"/>
    <x v="0"/>
    <s v="Francis Nyaga Muriithi"/>
    <s v=""/>
    <s v=""/>
    <s v="Informal Business"/>
    <s v="MKD"/>
    <s v="Masonry"/>
    <s v="07/06/2022"/>
  </r>
  <r>
    <s v="VPA6"/>
    <x v="2555"/>
    <x v="1"/>
    <s v=""/>
    <s v="20th April,2021"/>
    <d v="2021-04-20T00:00:00"/>
    <s v="25th May,2021"/>
    <d v="2021-05-25T00:00:00"/>
    <s v="Philister Okello Atieno"/>
    <s v="Female"/>
    <s v="11438936"/>
    <s v="+254"/>
    <s v="0720345040"/>
    <s v=""/>
    <s v="0721467750"/>
    <n v="34.164042000000002"/>
    <n v="0.19215299999999999"/>
    <s v="Siaya"/>
    <s v="Ugenya"/>
    <s v="Luhano"/>
    <s v="Muyare"/>
    <x v="2"/>
    <s v="Nicholas Mwaengo"/>
    <s v="Michael Ngele Kitabo"/>
    <s v=""/>
    <s v="Informal Business"/>
    <s v="KENBIM"/>
    <s v="Masonry"/>
    <s v="08/06/2022"/>
  </r>
  <r>
    <s v="VPA6"/>
    <x v="2556"/>
    <x v="0"/>
    <s v="Unreachable"/>
    <s v="15th December,2021"/>
    <d v="2021-12-15T00:00:00"/>
    <s v="22nd February,2022"/>
    <d v="2022-02-22T00:00:00"/>
    <s v="Patrick Togom"/>
    <s v="Male"/>
    <s v="0446790"/>
    <s v="+254"/>
    <s v="0748514538"/>
    <s v=""/>
    <s v=""/>
    <n v="35.133097999999997"/>
    <n v="0.30529600000000001"/>
    <s v="Nandi"/>
    <s v="Mosop"/>
    <s v="Kokwet"/>
    <s v="Chepketei"/>
    <x v="3"/>
    <s v="Kelvin Kimutai"/>
    <s v="Isaac sang"/>
    <s v=""/>
    <s v="Informal Business"/>
    <s v="MKD"/>
    <s v="Masonry"/>
    <s v="09/06/2022"/>
  </r>
  <r>
    <s v="VPA6"/>
    <x v="2557"/>
    <x v="1"/>
    <s v=""/>
    <s v="20th April,2022"/>
    <d v="2022-04-20T00:00:00"/>
    <s v="22nd May,2022"/>
    <d v="2022-05-22T00:00:00"/>
    <s v="Kimathi kaburia Douglas"/>
    <s v="Male"/>
    <s v="8871669"/>
    <s v="+254"/>
    <s v="0726807448"/>
    <s v=""/>
    <s v="0729205008"/>
    <n v="37.592841999999997"/>
    <n v="-8.2424999999999998E-2"/>
    <s v="Meru"/>
    <s v="Imenti South"/>
    <s v="chure"/>
    <s v="Giuti"/>
    <x v="2"/>
    <s v="Erick Munene Gitonga"/>
    <s v="Eric Munene"/>
    <s v=""/>
    <s v="Informal Business"/>
    <s v="MKD"/>
    <s v="Masonry"/>
    <s v="10/06/2022"/>
  </r>
  <r>
    <s v="VPA6"/>
    <x v="2558"/>
    <x v="0"/>
    <s v="Grievance"/>
    <s v="20th March,2022"/>
    <d v="2022-03-20T00:00:00"/>
    <s v="2nd April,2022"/>
    <d v="2022-04-02T00:00:00"/>
    <s v="Goko Joseph Muthumbi"/>
    <s v="Male"/>
    <n v="99999"/>
    <s v="+254"/>
    <s v="0722761763"/>
    <s v=""/>
    <s v="0722787857"/>
    <n v="36.538342"/>
    <n v="-0.81881300000000001"/>
    <s v="Nakuru"/>
    <s v="Naivasha"/>
    <s v="Kinungi"/>
    <s v="Munyu"/>
    <x v="2"/>
    <s v="Timothy Kabue"/>
    <s v="Kabue timothy"/>
    <s v=""/>
    <s v="Informal Business"/>
    <s v="MKD"/>
    <s v="Masonry"/>
    <s v="11/06/2022"/>
  </r>
  <r>
    <s v="VPA6"/>
    <x v="2559"/>
    <x v="1"/>
    <s v=""/>
    <s v="3rd April,2022"/>
    <d v="2022-04-03T00:00:00"/>
    <s v="1st June,2022"/>
    <d v="2022-06-01T00:00:00"/>
    <s v="CHEPKIRUI ADIJAH"/>
    <s v="Female"/>
    <s v="30677473"/>
    <s v="+254"/>
    <s v="0727372755"/>
    <s v=""/>
    <s v="0721136682"/>
    <n v="35.098301999999997"/>
    <n v="-0.58189500000000005"/>
    <s v="Kericho"/>
    <s v="Bureti"/>
    <s v="Tebesonik"/>
    <s v="Siongi"/>
    <x v="1"/>
    <s v="Philip Kurgat"/>
    <s v="Kurgat"/>
    <s v=""/>
    <s v="Informal Business"/>
    <s v="MKD"/>
    <s v="Masonry"/>
    <s v="12/06/2022"/>
  </r>
  <r>
    <s v="VPA6"/>
    <x v="2560"/>
    <x v="1"/>
    <s v=""/>
    <s v="1st December,2021"/>
    <d v="2021-12-01T00:00:00"/>
    <s v="27th February,2022"/>
    <d v="2022-02-27T00:00:00"/>
    <s v="Maritim Chepngetich"/>
    <s v="Female"/>
    <s v="24888718"/>
    <s v="+254"/>
    <s v="0726632163"/>
    <s v=""/>
    <s v="0716235332"/>
    <n v="35.115476999999998"/>
    <n v="-0.58572800000000003"/>
    <s v="Kericho"/>
    <s v="Bureti"/>
    <s v="Cheborge"/>
    <s v="Korongoi"/>
    <x v="1"/>
    <s v="Philip Kurgat"/>
    <s v="Kurgat"/>
    <s v=""/>
    <s v="Informal Business"/>
    <s v="MKD"/>
    <s v="Masonry"/>
    <s v="12/06/2022"/>
  </r>
  <r>
    <s v="VPA6"/>
    <x v="2561"/>
    <x v="1"/>
    <s v=""/>
    <s v="30th April,2022"/>
    <d v="2022-04-30T00:00:00"/>
    <s v="16th June,2022"/>
    <d v="2022-06-16T00:00:00"/>
    <s v="Kimani Daniel Njoronge"/>
    <s v="Male"/>
    <s v="3142463"/>
    <s v="+254"/>
    <s v="0713613515"/>
    <s v=""/>
    <s v="0716529106"/>
    <n v="36.907553"/>
    <n v="-1.0344329999999999"/>
    <s v="Kiambu"/>
    <s v="Gatundu South"/>
    <s v="Kimunyu"/>
    <s v="Kahunguini"/>
    <x v="1"/>
    <s v="Nixon Kariuki Gaichuru"/>
    <s v="Nixon kariuki"/>
    <s v=""/>
    <s v="Informal Business"/>
    <s v="KENBIM"/>
    <s v="Masonry"/>
    <s v="16/06/2022"/>
  </r>
  <r>
    <s v="VPA6"/>
    <x v="2562"/>
    <x v="1"/>
    <s v=""/>
    <s v="15th April,2022"/>
    <d v="2022-04-15T00:00:00"/>
    <s v="25th May,2022"/>
    <d v="2022-05-25T00:00:00"/>
    <s v="Magret Wakhungu Wanjiku"/>
    <s v="Female"/>
    <s v="6517004"/>
    <s v="+254"/>
    <s v="0700315906"/>
    <s v=""/>
    <s v="0748023090"/>
    <n v="34.755575"/>
    <n v="0.71286499999999997"/>
    <s v="Bungoma"/>
    <s v="Webuye East"/>
    <s v="Ndivisi"/>
    <s v="Marinda"/>
    <x v="0"/>
    <s v="Gillet Lihanda"/>
    <s v="Gillet Lihanda"/>
    <s v=""/>
    <s v="Informal Business"/>
    <s v="MKD"/>
    <s v="Masonry"/>
    <s v="17/06/2022"/>
  </r>
  <r>
    <s v="VPA6"/>
    <x v="2563"/>
    <x v="1"/>
    <s v=""/>
    <s v="5th December,2021"/>
    <d v="2021-12-05T00:00:00"/>
    <s v="10th January,2022"/>
    <d v="2022-01-10T00:00:00"/>
    <s v="Elizabeth Gakuo Osidiana"/>
    <s v="Female"/>
    <s v="1165517"/>
    <s v="+254"/>
    <s v="0726627162"/>
    <s v=""/>
    <s v="0733614736"/>
    <n v="34.582630000000002"/>
    <n v="0.59289000000000003"/>
    <s v="Bungoma"/>
    <s v="Bungoma South"/>
    <s v="Namurembe"/>
    <s v="Namunyiri"/>
    <x v="3"/>
    <s v="Gillet Lihanda"/>
    <s v="Gillet Lihanda"/>
    <s v=""/>
    <s v="Informal Business"/>
    <s v="MKD"/>
    <s v="Masonry"/>
    <s v="17/06/2022"/>
  </r>
  <r>
    <s v="VPA6"/>
    <x v="2564"/>
    <x v="1"/>
    <s v=""/>
    <s v="5th June,2022"/>
    <d v="2022-06-05T00:00:00"/>
    <s v="15th June,2022"/>
    <d v="2022-06-15T00:00:00"/>
    <s v="Christine Isutsa Walah"/>
    <s v="Female"/>
    <s v="2217317"/>
    <s v="+254"/>
    <s v="0701249873"/>
    <s v=""/>
    <s v="0722821514"/>
    <n v="34.639983000000001"/>
    <n v="6.9601999999999997E-2"/>
    <s v="Vihiga"/>
    <s v="Emuhaya"/>
    <s v="Echibuli"/>
    <s v="Mwilonje"/>
    <x v="1"/>
    <s v="Kennedy Amiani Anzeze"/>
    <s v="Kennedy Amiani Anzeze"/>
    <s v=""/>
    <s v="Informal Business"/>
    <s v="KENBIM"/>
    <s v="Masonry"/>
    <s v="17/06/2022"/>
  </r>
  <r>
    <s v="VPA6"/>
    <x v="2565"/>
    <x v="1"/>
    <s v=""/>
    <s v="23rd May,2020"/>
    <d v="2020-05-23T00:00:00"/>
    <s v="4th November,2020"/>
    <d v="2020-11-04T00:00:00"/>
    <s v="Julius Lumeamu Shimenga"/>
    <s v="Male"/>
    <s v="0406870"/>
    <s v="+254"/>
    <s v="0721205784"/>
    <s v=""/>
    <s v="0716693699"/>
    <n v="34.685386999999999"/>
    <n v="0.193022"/>
    <s v="Kakamega"/>
    <s v="Kakamega"/>
    <s v="Kakamega South"/>
    <s v="Bushiangala"/>
    <x v="1"/>
    <s v="Laban Okeyo"/>
    <s v="Laban Okeyo"/>
    <s v=""/>
    <s v="Informal Business"/>
    <s v="KENBIM"/>
    <s v="Masonry"/>
    <s v="17/06/2022"/>
  </r>
  <r>
    <s v="VPA6"/>
    <x v="2566"/>
    <x v="2"/>
    <m/>
    <s v="11th March,2022"/>
    <d v="2022-03-11T00:00:00"/>
    <s v="15th June,2022"/>
    <d v="2022-06-15T00:00:00"/>
    <s v="Pwani university Pwani university Pwani university"/>
    <s v="Institutional"/>
    <s v="32868146"/>
    <s v="+254"/>
    <s v="0706612031"/>
    <s v=""/>
    <s v=""/>
    <n v="39.847042000000002"/>
    <n v="-3.6186129999999999"/>
    <s v="Kilifi"/>
    <s v="Bahari"/>
    <s v="Bahari"/>
    <s v="Kibaoni"/>
    <x v="6"/>
    <s v="Afrisol Energy Ltd"/>
    <s v=""/>
    <s v=""/>
    <s v="Informal Business"/>
    <s v="MKD"/>
    <s v="Masonry"/>
    <s v="18/06/2022"/>
  </r>
  <r>
    <s v="VPA6"/>
    <x v="2567"/>
    <x v="1"/>
    <s v=""/>
    <s v="18th February,2022"/>
    <d v="2022-02-18T00:00:00"/>
    <s v="20th June,2022"/>
    <d v="2022-06-20T00:00:00"/>
    <s v="Cornelius Bayas"/>
    <s v="Male"/>
    <n v="99999"/>
    <s v="726608028"/>
    <s v="0726608028"/>
    <s v=""/>
    <s v=""/>
    <n v="35.288587999999997"/>
    <n v="0.58142000000000005"/>
    <s v="Uasin Gishu"/>
    <s v="Soy"/>
    <s v="Soy"/>
    <s v="Growel"/>
    <x v="1"/>
    <s v="Ambrose Koech"/>
    <s v="Ambrose koech"/>
    <s v=""/>
    <s v="Informal Business"/>
    <s v="KENBIM"/>
    <s v="Masonry"/>
    <s v="21/06/2022"/>
  </r>
  <r>
    <s v="VPA6"/>
    <x v="2568"/>
    <x v="0"/>
    <s v="Grievance"/>
    <s v="30th November,2021"/>
    <d v="2021-11-30T00:00:00"/>
    <s v="20th June,2022"/>
    <d v="2022-06-20T00:00:00"/>
    <s v="Paul Tanui Kipkorir"/>
    <s v="Male"/>
    <n v="99999"/>
    <s v="721919104"/>
    <s v="0721919104"/>
    <s v=""/>
    <s v=""/>
    <n v="35.292279999999998"/>
    <n v="0.58455800000000002"/>
    <s v="Uasin Gishu"/>
    <s v="Soy"/>
    <s v="Soy"/>
    <s v="Growel"/>
    <x v="1"/>
    <s v="Ambrose Koech"/>
    <s v="Ambrose Koech"/>
    <s v=""/>
    <s v="Informal Business"/>
    <s v="KENBIM"/>
    <s v="Masonry"/>
    <s v="21/06/2022"/>
  </r>
  <r>
    <s v="VPA6"/>
    <x v="2569"/>
    <x v="1"/>
    <s v=""/>
    <s v="12th April,2022"/>
    <d v="2022-04-12T00:00:00"/>
    <s v="21st June,2022"/>
    <d v="2022-06-21T00:00:00"/>
    <s v="Kirui Sharon Chemutai"/>
    <s v="Female"/>
    <s v="3200308"/>
    <s v="+254"/>
    <s v="0740938486"/>
    <s v=""/>
    <s v=""/>
    <n v="35.443038000000001"/>
    <n v="-0.80288000000000004"/>
    <s v="Bomet"/>
    <s v="Bomet East"/>
    <s v="Kembu"/>
    <s v="Tendwet"/>
    <x v="5"/>
    <s v="Philip Kiget"/>
    <s v="Philip kiget"/>
    <s v=""/>
    <s v="Informal Business"/>
    <s v="MKD"/>
    <s v="Masonry"/>
    <s v="26/06/2022"/>
  </r>
  <r>
    <s v="VPA6"/>
    <x v="2570"/>
    <x v="0"/>
    <s v="Non Compliant"/>
    <s v="21st December,2021"/>
    <d v="2021-12-21T00:00:00"/>
    <s v="20th June,2022"/>
    <d v="2022-06-20T00:00:00"/>
    <s v="Bett Taitus"/>
    <s v="Male"/>
    <n v="99999"/>
    <s v="+254"/>
    <s v="0720994836"/>
    <s v=""/>
    <s v=""/>
    <n v="35.596209999999999"/>
    <n v="-0.85653000000000001"/>
    <s v="Narok"/>
    <s v="Narok South"/>
    <s v="Kimogoro"/>
    <s v="Kimogoro"/>
    <x v="0"/>
    <s v="Philip Kiget"/>
    <s v="Philip kiget"/>
    <s v=""/>
    <s v="Informal Business"/>
    <s v="MKD"/>
    <s v="Masonry"/>
    <s v="26/06/2022"/>
  </r>
  <r>
    <s v="VPA6"/>
    <x v="2571"/>
    <x v="1"/>
    <s v=""/>
    <s v="27th December,2021"/>
    <d v="2021-12-27T00:00:00"/>
    <s v="15th February,2022"/>
    <d v="2022-02-15T00:00:00"/>
    <s v="Morris Oludhe Oyamo"/>
    <s v="Male"/>
    <s v="1169154"/>
    <s v="+254"/>
    <s v="0112287006"/>
    <s v=""/>
    <s v="0741259227"/>
    <n v="34.284435000000002"/>
    <n v="-0.12489"/>
    <s v="Siaya"/>
    <s v="Bondo"/>
    <s v="Bondo Township"/>
    <s v="Dunya"/>
    <x v="1"/>
    <s v="Laban Okeyo"/>
    <s v="Peter Ong'ai"/>
    <s v=""/>
    <s v="Informal Business"/>
    <s v="KENBIM"/>
    <s v="Masonry"/>
    <s v="27/06/2022"/>
  </r>
  <r>
    <s v="VPA6"/>
    <x v="2572"/>
    <x v="1"/>
    <s v=""/>
    <s v="20th October,2019"/>
    <d v="2019-10-20T00:00:00"/>
    <s v="28th December,2019"/>
    <d v="2019-12-28T00:00:00"/>
    <s v="Evans Mayagi Ouko"/>
    <s v="Male"/>
    <n v="99999"/>
    <s v="+254"/>
    <s v="0721310143"/>
    <s v=""/>
    <s v="0740738644"/>
    <n v="34.758167"/>
    <n v="-0.71410799999999997"/>
    <s v="Kisii"/>
    <s v="Kisii Central"/>
    <s v="Masongo"/>
    <s v="Masongo"/>
    <x v="0"/>
    <s v="Thomas Masese Gikona"/>
    <s v="Thomas Masese Gikona"/>
    <s v=""/>
    <s v="Informal Business"/>
    <s v="KENBIM"/>
    <s v="Masonry"/>
    <s v="27/06/2022"/>
  </r>
  <r>
    <s v="VPA6"/>
    <x v="2573"/>
    <x v="0"/>
    <s v="Non Compliant"/>
    <s v="27th October,2021"/>
    <d v="2021-10-27T00:00:00"/>
    <s v="1st December,2021"/>
    <d v="2021-12-01T00:00:00"/>
    <s v="Jane Rotich"/>
    <s v="Female"/>
    <s v="2193728"/>
    <s v="795463313"/>
    <s v="0795463313"/>
    <s v=""/>
    <s v=""/>
    <n v="36.015242000000001"/>
    <n v="-0.30506299999999997"/>
    <s v="Nakuru"/>
    <s v="Nakuru Town"/>
    <s v="Ngambo"/>
    <s v="Kapkures"/>
    <x v="0"/>
    <s v="Robert Kiprono Ngetich"/>
    <s v="Robert Ng'etich"/>
    <s v=""/>
    <s v="Informal Business"/>
    <s v="MKD"/>
    <s v="Masonry"/>
    <s v="29/06/2022"/>
  </r>
  <r>
    <s v="VPA6"/>
    <x v="2574"/>
    <x v="0"/>
    <s v="Unreachable"/>
    <s v="28th December,2021"/>
    <d v="2021-12-28T00:00:00"/>
    <s v="1st June,2022"/>
    <d v="2022-06-01T00:00:00"/>
    <s v="NGETICH CAROLINE"/>
    <s v="Female"/>
    <s v="22566922"/>
    <s v="+254"/>
    <s v="0712155935"/>
    <s v=""/>
    <s v=""/>
    <n v="35.303432999999998"/>
    <n v="-0.32444800000000001"/>
    <s v="Kericho"/>
    <s v="Ainamoi"/>
    <s v="Kipchimchim"/>
    <s v="Chepnyonyoi"/>
    <x v="0"/>
    <s v="Philip Kurgat"/>
    <s v="Kurgat"/>
    <s v=""/>
    <s v="Informal Business"/>
    <s v="MKD"/>
    <s v="Masonry"/>
    <s v="29/06/2022"/>
  </r>
  <r>
    <s v="VPA6"/>
    <x v="2575"/>
    <x v="1"/>
    <s v=""/>
    <s v="22nd June,2022"/>
    <d v="2022-06-22T00:00:00"/>
    <s v="22nd June,2022"/>
    <d v="2022-06-22T00:00:00"/>
    <s v="Njoroge John Karumbi"/>
    <s v="Male"/>
    <s v="1868690"/>
    <s v="+254"/>
    <s v="0722882367"/>
    <s v=""/>
    <s v="0736882367"/>
    <n v="36.743989999999997"/>
    <n v="-1.2082679999999999"/>
    <s v="Kiambu"/>
    <s v="Kiambaa"/>
    <s v="Kihara"/>
    <s v="Kihara"/>
    <x v="1"/>
    <s v="Jackson Muia Mutiso"/>
    <s v="Jackson mutiso"/>
    <s v=""/>
    <s v="Informal Business"/>
    <s v="KENBIM"/>
    <s v="Masonry"/>
    <s v="01/07/2022"/>
  </r>
  <r>
    <s v="VPA6"/>
    <x v="2576"/>
    <x v="0"/>
    <s v="Non Compliant"/>
    <s v="27th April,2022"/>
    <d v="2022-04-27T00:00:00"/>
    <s v="16th June,2022"/>
    <d v="2022-06-16T00:00:00"/>
    <s v="Kangara Joseph Njeru"/>
    <s v="Male"/>
    <n v="99999"/>
    <s v="72624384"/>
    <s v="0726243847"/>
    <s v=""/>
    <s v=""/>
    <n v="37.494847"/>
    <n v="-0.39432099999999998"/>
    <s v="Embu"/>
    <s v="Runyenjes"/>
    <s v="Kavutiri"/>
    <s v="Kathangari"/>
    <x v="2"/>
    <s v="Peter Kivuti"/>
    <s v="Peter kivuti"/>
    <s v=""/>
    <s v="Informal Business"/>
    <s v="MKD"/>
    <s v="Masonry"/>
    <s v="04/07/2022"/>
  </r>
  <r>
    <s v="VPA6"/>
    <x v="2577"/>
    <x v="1"/>
    <s v=""/>
    <s v="20th May,2022"/>
    <d v="2022-05-20T00:00:00"/>
    <s v="4th July,2022"/>
    <d v="2022-07-04T00:00:00"/>
    <s v="Kosgei Michael"/>
    <s v="Male"/>
    <n v="99999"/>
    <s v="722369655"/>
    <s v="0722369655"/>
    <s v=""/>
    <s v=""/>
    <n v="35.793939999999999"/>
    <n v="-2.0480000000000002E-2"/>
    <s v="Baringo"/>
    <s v="Koibatek"/>
    <s v="Lebolos"/>
    <s v="Lebolos"/>
    <x v="0"/>
    <s v="Robert Kiprono Ngetich"/>
    <s v=""/>
    <s v=""/>
    <s v="Informal Business"/>
    <s v="MKD"/>
    <s v="Masonry"/>
    <s v="04/07/2022"/>
  </r>
  <r>
    <s v="VPA6"/>
    <x v="2578"/>
    <x v="1"/>
    <s v=""/>
    <s v="5th March,2022"/>
    <d v="2022-03-05T00:00:00"/>
    <s v="1st April,2022"/>
    <d v="2022-04-01T00:00:00"/>
    <s v="Maina Mwangi Ananiahs"/>
    <s v="Male"/>
    <s v="31133707"/>
    <s v="+254"/>
    <s v="0717276966"/>
    <s v=""/>
    <s v="0725014906"/>
    <n v="36.157938999999999"/>
    <n v="-0.20530499999999999"/>
    <s v="Nakuru"/>
    <s v="Bahati"/>
    <s v="Kabatini"/>
    <s v="Thayu shopping centre"/>
    <x v="3"/>
    <s v="Simon Kabucho"/>
    <s v="Simon Kabucho"/>
    <s v=""/>
    <s v="Informal Business"/>
    <s v="MKD"/>
    <s v="Masonry"/>
    <s v="07/07/2022"/>
  </r>
  <r>
    <s v="VPA6"/>
    <x v="2579"/>
    <x v="1"/>
    <s v=""/>
    <s v="25th February,2022"/>
    <d v="2022-02-25T00:00:00"/>
    <s v="1st April,2022"/>
    <d v="2022-04-01T00:00:00"/>
    <s v="Joyce Mwangi"/>
    <s v="Female"/>
    <n v="99999"/>
    <s v="+254"/>
    <s v="0700915330"/>
    <s v=""/>
    <s v="0717562919"/>
    <n v="36.154062000000003"/>
    <n v="-0.28106399999999998"/>
    <s v="Nakuru"/>
    <s v="Bahati"/>
    <s v="Bahati"/>
    <s v="Modern estate"/>
    <x v="3"/>
    <s v="Simon Kabucho"/>
    <s v="Simon Kabucho"/>
    <s v=""/>
    <s v="Informal Business"/>
    <s v="MKD"/>
    <s v="Masonry"/>
    <s v="07/07/2022"/>
  </r>
  <r>
    <s v="VPA6"/>
    <x v="2580"/>
    <x v="1"/>
    <s v=""/>
    <s v="16th February,2022"/>
    <d v="2022-02-16T00:00:00"/>
    <s v="7th July,2022"/>
    <d v="2022-07-07T00:00:00"/>
    <s v="James Ngunjiri Wachira"/>
    <s v="Male"/>
    <s v="3206702"/>
    <s v="721636440"/>
    <s v="0722946195"/>
    <s v=""/>
    <s v="0721636440"/>
    <n v="36.171703999999998"/>
    <n v="-0.30499500000000002"/>
    <s v="Nakuru"/>
    <s v="Bahati"/>
    <s v="Lanet"/>
    <s v="Ndege ndimu center"/>
    <x v="3"/>
    <s v="Simon Kabucho"/>
    <s v="Simon Kabucho"/>
    <s v=""/>
    <s v="Informal Business"/>
    <s v="MKD"/>
    <s v="Masonry"/>
    <s v="07/07/2022"/>
  </r>
  <r>
    <s v="VPA6"/>
    <x v="2581"/>
    <x v="1"/>
    <s v=""/>
    <s v="26th February,2022"/>
    <d v="2022-02-26T00:00:00"/>
    <s v="1st April,2022"/>
    <d v="2022-04-01T00:00:00"/>
    <s v="Joyce Onyino Minage"/>
    <s v="Female"/>
    <s v="30495537"/>
    <s v="+254"/>
    <s v="0714581556"/>
    <s v=""/>
    <s v="0717195471"/>
    <n v="36.173392999999997"/>
    <n v="-0.30495299999999997"/>
    <s v="Nakuru"/>
    <s v="Bahati"/>
    <s v="Lanet"/>
    <s v="Ndege ndimu"/>
    <x v="3"/>
    <s v="Simon Kabucho"/>
    <s v="Simon Kabucho"/>
    <s v=""/>
    <s v="Informal Business"/>
    <s v="MKD"/>
    <s v="Masonry"/>
    <s v="07/07/2022"/>
  </r>
  <r>
    <s v="VPA6"/>
    <x v="2582"/>
    <x v="1"/>
    <s v=""/>
    <s v="5th June,2022"/>
    <d v="2022-06-05T00:00:00"/>
    <s v="18th June,2022"/>
    <d v="2022-06-18T00:00:00"/>
    <s v="Ndungi Jane Wambui"/>
    <s v="Female"/>
    <s v="22720526"/>
    <s v="+254"/>
    <s v="0727768046"/>
    <s v=""/>
    <s v="0720476347"/>
    <n v="36.758474999999997"/>
    <n v="-1.21444"/>
    <s v="Kiambu"/>
    <s v="Kiambaa"/>
    <s v="Kiambaa"/>
    <s v="Gachie"/>
    <x v="1"/>
    <s v="Jackson Muia Mutiso"/>
    <s v="null"/>
    <s v=""/>
    <s v="Informal Business"/>
    <s v="KENBIM"/>
    <s v="Masonry"/>
    <s v="08/07/2022"/>
  </r>
  <r>
    <s v="VPA6"/>
    <x v="2583"/>
    <x v="0"/>
    <s v="Non Compliant"/>
    <s v="2nd June,2022"/>
    <d v="2022-06-02T00:00:00"/>
    <s v="15th June,2022"/>
    <d v="2022-06-15T00:00:00"/>
    <s v="Mbugua Margaret Njambi"/>
    <s v="Female"/>
    <s v="1910412"/>
    <s v="+254"/>
    <s v="0112867956"/>
    <s v=""/>
    <s v="0703476267"/>
    <n v="36.722135999999999"/>
    <n v="-1.219284"/>
    <s v="Kiambu"/>
    <s v="Kikuyu"/>
    <s v="Kabete"/>
    <s v="Kiahuria"/>
    <x v="1"/>
    <s v="Joseph Muchirira Mugo"/>
    <s v="null"/>
    <s v=""/>
    <s v="Informal Business"/>
    <s v="KENBIM"/>
    <s v="Masonry"/>
    <s v="08/07/2022"/>
  </r>
  <r>
    <s v="VPA6"/>
    <x v="2584"/>
    <x v="1"/>
    <s v=""/>
    <s v="3rd May,2022"/>
    <d v="2022-05-03T00:00:00"/>
    <s v="5th July,2022"/>
    <d v="2022-07-05T00:00:00"/>
    <s v="Kamweru Salome Wanjiku"/>
    <s v="Female"/>
    <n v="99999"/>
    <s v="+254"/>
    <s v="0727797575"/>
    <s v=""/>
    <s v="0716598087"/>
    <n v="37.207799999999999"/>
    <n v="-0.75266500000000003"/>
    <s v="Murang'a"/>
    <s v="Kiharu"/>
    <s v="Kambirwa"/>
    <s v="Gakunya"/>
    <x v="0"/>
    <s v="Nixon Kariuki Gaichuru"/>
    <s v="Nixon kariuki"/>
    <s v=""/>
    <s v="Informal Business"/>
    <s v="KENBIM"/>
    <s v="Masonry"/>
    <s v="11/07/2022"/>
  </r>
  <r>
    <s v="VPA6"/>
    <x v="2585"/>
    <x v="1"/>
    <s v=""/>
    <s v="25th May,2022"/>
    <d v="2022-05-25T00:00:00"/>
    <s v="25th June,2022"/>
    <d v="2022-06-25T00:00:00"/>
    <s v="Karongo Ann"/>
    <s v="Female"/>
    <n v="99999"/>
    <s v="+254"/>
    <s v="0727248052"/>
    <s v=""/>
    <s v=""/>
    <n v="37.496107000000002"/>
    <n v="-2.9172500000000001"/>
    <s v="Kajiado"/>
    <s v="Loitokitok"/>
    <s v="Koitokitok"/>
    <s v="Enkariak-Ronkena"/>
    <x v="2"/>
    <s v="Peter Kiniu"/>
    <s v="Peter Kiniu"/>
    <s v=""/>
    <s v="Informal Business"/>
    <s v="MKD"/>
    <s v="Masonry"/>
    <s v="28/07/2022"/>
  </r>
  <r>
    <s v="VPA6"/>
    <x v="2586"/>
    <x v="1"/>
    <s v=""/>
    <s v="15th June,2022"/>
    <d v="2022-06-15T00:00:00"/>
    <s v="15th July,2022"/>
    <d v="2022-07-15T00:00:00"/>
    <s v="Muthoni Rosemary"/>
    <s v="Female"/>
    <n v="99999"/>
    <s v="+254"/>
    <s v="0720161635"/>
    <s v=""/>
    <s v=""/>
    <n v="37.534260000000003"/>
    <n v="-2.8134769999999998"/>
    <s v="Kajiado"/>
    <s v="Loitokitok"/>
    <s v="Kimana"/>
    <s v="Sabasaba"/>
    <x v="1"/>
    <s v="Peter Kiniu"/>
    <s v=""/>
    <s v=""/>
    <s v="Informal Business"/>
    <s v="KENBIM"/>
    <s v="Masonry"/>
    <s v="28/07/2022"/>
  </r>
  <r>
    <s v="VPA6"/>
    <x v="2587"/>
    <x v="1"/>
    <s v=""/>
    <s v="15th May,2022"/>
    <d v="2022-05-15T00:00:00"/>
    <s v="9th July,2022"/>
    <d v="2022-07-09T00:00:00"/>
    <s v="Rotich Vincent"/>
    <s v="Male"/>
    <n v="99999"/>
    <s v="+254"/>
    <s v="0713525993"/>
    <s v=""/>
    <s v="0711748091"/>
    <n v="35.167703000000003"/>
    <n v="-0.740595"/>
    <s v="Bomet"/>
    <s v="Sotik"/>
    <s v="Kiptulwa"/>
    <s v="Sisei"/>
    <x v="5"/>
    <s v="Philip Kiget"/>
    <s v="Kiget philip"/>
    <s v=""/>
    <s v="Informal Business"/>
    <s v="MKD"/>
    <s v="Masonry"/>
    <s v="31/07/2022"/>
  </r>
  <r>
    <s v="VPA6"/>
    <x v="2588"/>
    <x v="1"/>
    <s v=""/>
    <s v="10th May,2022"/>
    <d v="2022-05-10T00:00:00"/>
    <s v="28th July,2022"/>
    <d v="2022-07-28T00:00:00"/>
    <s v="John Njoroge Waititi"/>
    <s v="Male"/>
    <n v="99999"/>
    <s v="724568559"/>
    <s v="0720474570"/>
    <s v=""/>
    <s v="0727885216"/>
    <n v="36.110303999999999"/>
    <n v="-0.22900000000000001"/>
    <s v="Nakuru"/>
    <s v="Bahati"/>
    <s v="Kiamaina"/>
    <s v="Kiamaina- Ola"/>
    <x v="2"/>
    <s v="James Kingori Chege"/>
    <s v="James Kingori"/>
    <s v=""/>
    <s v="Informal Business"/>
    <s v="KENBIM"/>
    <s v="Masonry"/>
    <s v="01/08/2022"/>
  </r>
  <r>
    <s v="VPA6"/>
    <x v="2589"/>
    <x v="1"/>
    <s v=""/>
    <s v="22nd May,2022"/>
    <d v="2022-05-22T00:00:00"/>
    <s v="28th July,2022"/>
    <d v="2022-07-28T00:00:00"/>
    <s v="Wangari Ithebu Jane"/>
    <s v="Female"/>
    <n v="99999"/>
    <s v="704420765"/>
    <s v="0704420765"/>
    <s v=""/>
    <s v="0728770944"/>
    <n v="36.132061"/>
    <n v="-0.20421300000000001"/>
    <s v="Nakuru"/>
    <s v="Bahati"/>
    <s v="Bahati"/>
    <s v="Wendo -lower"/>
    <x v="2"/>
    <s v="James Kingori Chege"/>
    <s v="James Kingori"/>
    <s v=""/>
    <s v="Informal Business"/>
    <s v="KENBIM"/>
    <s v="Masonry"/>
    <s v="01/08/2022"/>
  </r>
  <r>
    <s v="VPA6"/>
    <x v="2590"/>
    <x v="1"/>
    <s v=""/>
    <s v="18th May,2022"/>
    <d v="2022-05-18T00:00:00"/>
    <s v="28th July,2022"/>
    <d v="2022-07-28T00:00:00"/>
    <s v="Charles Muturi Njogu"/>
    <s v="Male"/>
    <n v="99999"/>
    <s v="711409486"/>
    <s v="0711409486"/>
    <s v=""/>
    <s v="0716784339"/>
    <n v="36.131903000000001"/>
    <n v="-0.20314099999999999"/>
    <s v="Nakuru"/>
    <s v="Bahati"/>
    <s v="Kiamaina"/>
    <s v="Wendo lower"/>
    <x v="2"/>
    <s v="James Kingori Chege"/>
    <s v="James Kingori"/>
    <s v=""/>
    <s v="Informal Business"/>
    <s v="KENBIM"/>
    <s v="Masonry"/>
    <s v="01/08/2022"/>
  </r>
  <r>
    <s v="VPA6"/>
    <x v="2591"/>
    <x v="0"/>
    <s v="Grievance"/>
    <s v="4th June,2021"/>
    <d v="2021-06-04T00:00:00"/>
    <s v="2nd July,2021"/>
    <d v="2021-07-02T00:00:00"/>
    <s v="Rauni Johana Kimwaga"/>
    <s v="Male"/>
    <s v="22683376"/>
    <s v="73495308"/>
    <s v="0742243920"/>
    <s v=""/>
    <s v=""/>
    <n v="38.341807000000003"/>
    <n v="-3.4471669999999999"/>
    <s v="Taita/Taveta"/>
    <s v="Mwatate"/>
    <s v="Kidaya"/>
    <s v="Solome"/>
    <x v="2"/>
    <s v="Afrisol Energy Ltd"/>
    <s v=""/>
    <s v=""/>
    <s v="Informal Business"/>
    <s v="MKD"/>
    <s v="Masonry"/>
    <s v="02/08/2022"/>
  </r>
  <r>
    <s v="VPA6"/>
    <x v="2592"/>
    <x v="0"/>
    <s v="Grievance"/>
    <s v="9th June,2021"/>
    <d v="2021-06-09T00:00:00"/>
    <s v="2nd July,2021"/>
    <d v="2021-07-02T00:00:00"/>
    <s v="Mkala Damaris Wakio"/>
    <s v="Female"/>
    <s v="27481144"/>
    <s v="728474804"/>
    <s v="0728474804"/>
    <s v=""/>
    <s v=""/>
    <n v="38.333697000000001"/>
    <n v="-3.4210470000000002"/>
    <s v="Taita/Taveta"/>
    <s v="Mwatate"/>
    <s v="Kidaya"/>
    <s v="Nairobi"/>
    <x v="2"/>
    <s v="Afrisol Energy Ltd"/>
    <s v=""/>
    <s v=""/>
    <s v="Informal Business"/>
    <s v="MKD"/>
    <s v="Masonry"/>
    <s v="02/08/2022"/>
  </r>
  <r>
    <s v="VPA6"/>
    <x v="2593"/>
    <x v="1"/>
    <s v=""/>
    <s v="2nd June,2022"/>
    <d v="2022-06-02T00:00:00"/>
    <s v="9th July,2022"/>
    <d v="2022-07-09T00:00:00"/>
    <s v="Mnjala Naftal Kimori"/>
    <s v="Male"/>
    <s v="21568887"/>
    <s v="114614823"/>
    <s v="0790132462"/>
    <s v=""/>
    <s v=""/>
    <n v="38.327468000000003"/>
    <n v="-3.494523"/>
    <s v="Taita/Taveta"/>
    <s v="Mwatate"/>
    <s v="Bura"/>
    <s v="Zare"/>
    <x v="2"/>
    <s v="Stephen Nyange"/>
    <s v=""/>
    <s v=""/>
    <s v="Informal Business"/>
    <s v="KENBIM"/>
    <s v="Masonry"/>
    <s v="02/08/2022"/>
  </r>
  <r>
    <s v="VPA6"/>
    <x v="2594"/>
    <x v="1"/>
    <s v=""/>
    <s v="20th July,2022"/>
    <d v="2022-07-20T00:00:00"/>
    <s v="28th July,2022"/>
    <d v="2022-07-28T00:00:00"/>
    <s v="Wanjiru Beatrice Wangui"/>
    <s v="Female"/>
    <s v="31147450"/>
    <s v="+254"/>
    <s v="0720204176"/>
    <s v=""/>
    <s v="0724433860"/>
    <n v="36.69511"/>
    <n v="-1.2254229999999999"/>
    <s v="Kiambu"/>
    <s v="Kabete"/>
    <s v="Kabete"/>
    <s v="Munanda"/>
    <x v="2"/>
    <s v="Timothy Kabue"/>
    <s v="Timothy kabue"/>
    <s v=""/>
    <s v="Informal Business"/>
    <s v="MKD"/>
    <s v="Masonry"/>
    <s v="03/08/2022"/>
  </r>
  <r>
    <s v="VPA6"/>
    <x v="2595"/>
    <x v="1"/>
    <s v=""/>
    <s v="20th July,2022"/>
    <d v="2022-07-20T00:00:00"/>
    <s v="9th August,2022"/>
    <d v="2022-08-09T00:00:00"/>
    <s v="Kiogora Mwirigi Antony"/>
    <s v="Male"/>
    <s v="23035407"/>
    <s v="+254"/>
    <s v="0720113630"/>
    <s v=""/>
    <s v="0711624968"/>
    <n v="37.584668000000001"/>
    <n v="-7.0934999999999998E-2"/>
    <s v="Meru"/>
    <s v="Imenti South"/>
    <s v="Mikumbune"/>
    <s v="Kianjogu"/>
    <x v="0"/>
    <s v="Erick Munene Gitonga"/>
    <s v="Joshua muthaura"/>
    <s v=""/>
    <s v="Informal Business"/>
    <s v="MKD"/>
    <s v="Masonry"/>
    <s v="15/08/2022"/>
  </r>
  <r>
    <s v="VPA6"/>
    <x v="2596"/>
    <x v="1"/>
    <s v=""/>
    <s v="3rd August,2021"/>
    <d v="2021-08-03T00:00:00"/>
    <s v="15th August,2022"/>
    <d v="2022-08-15T00:00:00"/>
    <s v="Gakii Mutwiri Jennifer"/>
    <s v="Female"/>
    <s v="2376689"/>
    <s v="+254"/>
    <s v="0710429094"/>
    <s v=""/>
    <s v="0720817408"/>
    <n v="37.582338"/>
    <n v="-5.4243E-2"/>
    <s v="Meru"/>
    <s v="Imenti South"/>
    <s v="kathera"/>
    <s v="Abonkono"/>
    <x v="2"/>
    <s v="Erick Munene Gitonga"/>
    <s v="Joshua muthaura"/>
    <s v=""/>
    <s v="Informal Business"/>
    <s v="MKD"/>
    <s v="Masonry"/>
    <s v="15/08/2022"/>
  </r>
  <r>
    <s v="VPA6"/>
    <x v="2597"/>
    <x v="1"/>
    <s v=""/>
    <s v="10th February,2022"/>
    <d v="2022-02-10T00:00:00"/>
    <s v="1st March,2022"/>
    <d v="2022-03-01T00:00:00"/>
    <s v="Janet Omagwa Makori"/>
    <s v="Female"/>
    <s v="11037028"/>
    <s v="+254"/>
    <s v="0723539809"/>
    <s v=""/>
    <s v="0725325285"/>
    <n v="34.761000000000003"/>
    <n v="-0.61566699999999996"/>
    <s v="Kisii"/>
    <s v="Kisii Central"/>
    <s v="Bogeka"/>
    <s v="Mariba B"/>
    <x v="0"/>
    <s v="George Otwori"/>
    <s v="George Otwori"/>
    <s v=""/>
    <s v="Informal Business"/>
    <s v="MKD"/>
    <s v="Masonry"/>
    <s v="18/08/2022"/>
  </r>
  <r>
    <s v="VPA6"/>
    <x v="2598"/>
    <x v="1"/>
    <s v=""/>
    <s v="31st July,2022"/>
    <d v="2022-07-31T00:00:00"/>
    <s v="18th August,2022"/>
    <d v="2022-08-18T00:00:00"/>
    <s v="Gathiru Florence Njoki"/>
    <s v="Male"/>
    <n v="99999"/>
    <s v="+254"/>
    <s v="0727262454"/>
    <s v=""/>
    <s v="0727760824"/>
    <n v="36.732843000000003"/>
    <n v="-1.0430429999999999"/>
    <s v="Kiambu"/>
    <s v="Lari"/>
    <s v="Lari"/>
    <s v="Kahaaro"/>
    <x v="3"/>
    <s v="Ekman J.K. Karigi"/>
    <s v="Hilary"/>
    <s v=""/>
    <s v="Informal Business"/>
    <s v="MKD"/>
    <s v="Masonry"/>
    <s v="23/08/2022"/>
  </r>
  <r>
    <s v="VPA6"/>
    <x v="2599"/>
    <x v="1"/>
    <s v=""/>
    <s v="6th July,2022"/>
    <d v="2022-07-06T00:00:00"/>
    <s v="23rd August,2022"/>
    <d v="2022-08-23T00:00:00"/>
    <s v="Hunyu Veronica"/>
    <s v="Female"/>
    <s v="2983130"/>
    <s v="+254"/>
    <s v="0722432464"/>
    <s v=""/>
    <s v=""/>
    <n v="37.008780000000002"/>
    <n v="-1.0256780000000001"/>
    <s v="Kiambu"/>
    <s v="Thika West"/>
    <s v="Karibaribi"/>
    <s v="Karibaribi"/>
    <x v="2"/>
    <s v="Nixon Kariuki Gaichuru"/>
    <s v="Nixon kariuki"/>
    <s v=""/>
    <s v="Informal Business"/>
    <s v="KENBIM"/>
    <s v="Masonry"/>
    <s v="23/08/2022"/>
  </r>
  <r>
    <s v="VPA6"/>
    <x v="2600"/>
    <x v="1"/>
    <s v=""/>
    <s v="30th December,2021"/>
    <d v="2021-12-30T00:00:00"/>
    <s v="1st February,2022"/>
    <d v="2022-02-01T00:00:00"/>
    <s v="Tom Odero Akal"/>
    <s v="Male"/>
    <n v="99999"/>
    <s v="+254"/>
    <s v="0722557627"/>
    <s v=""/>
    <s v="0719549081"/>
    <n v="34.588495000000002"/>
    <n v="-0.75602999999999998"/>
    <s v="Migori"/>
    <s v="Rongo"/>
    <s v="Central Kamagambo"/>
    <s v="Nyakwere"/>
    <x v="1"/>
    <s v="George Otwori"/>
    <s v="George Otwori"/>
    <s v=""/>
    <s v="Informal Business"/>
    <s v="MKD"/>
    <s v="Masonry"/>
    <s v="23/08/2022"/>
  </r>
  <r>
    <s v="VPA6"/>
    <x v="2601"/>
    <x v="0"/>
    <s v="Grievance"/>
    <s v="3rd April,2022"/>
    <d v="2022-04-03T00:00:00"/>
    <s v="18th April,2022"/>
    <d v="2022-04-18T00:00:00"/>
    <s v="Gakuru Henry"/>
    <s v="Male"/>
    <n v="99999"/>
    <s v="+254"/>
    <s v="0720050890"/>
    <s v=""/>
    <s v="0721206267"/>
    <n v="36.939115000000001"/>
    <n v="-1.0991850000000001"/>
    <s v="Kiambu"/>
    <s v="Ruiru"/>
    <s v="Murera"/>
    <s v="Mugutha"/>
    <x v="0"/>
    <s v="James Kingori Chege"/>
    <s v=""/>
    <s v=""/>
    <s v="Informal Business"/>
    <s v="KENBIM"/>
    <s v="Masonry"/>
    <s v="30/08/2022"/>
  </r>
  <r>
    <s v="VPA6"/>
    <x v="2602"/>
    <x v="0"/>
    <s v="Non Compliant"/>
    <s v="11th April,2022"/>
    <d v="2022-04-11T00:00:00"/>
    <s v="11th May,2022"/>
    <d v="2022-05-11T00:00:00"/>
    <s v="Busienei Samuel"/>
    <s v="Male"/>
    <s v="1367087"/>
    <s v="724401450"/>
    <s v="0724401450"/>
    <s v=""/>
    <s v=""/>
    <n v="35.095047999999998"/>
    <n v="0.193109"/>
    <s v="Nandi"/>
    <s v="Nandi Central"/>
    <s v="Kipsigak"/>
    <s v="Kiminda"/>
    <x v="4"/>
    <s v="Kelvin Kimutai"/>
    <s v="James koech"/>
    <s v=""/>
    <s v="Informal Business"/>
    <s v="MKD"/>
    <s v="Masonry"/>
    <s v="31/08/2022"/>
  </r>
  <r>
    <s v="VPA6"/>
    <x v="2603"/>
    <x v="1"/>
    <s v=""/>
    <s v="1st May,2022"/>
    <d v="2022-05-01T00:00:00"/>
    <s v="10th August,2022"/>
    <d v="2022-08-10T00:00:00"/>
    <s v="Lilian Mwamonari Sister"/>
    <s v="Female"/>
    <s v="13819934"/>
    <s v="+254"/>
    <s v="0722346365"/>
    <s v=""/>
    <s v="0722860716"/>
    <n v="34.79515"/>
    <n v="-0.53292799999999996"/>
    <s v="Kisii"/>
    <s v="Marani"/>
    <s v="Marani"/>
    <s v="Rioma"/>
    <x v="0"/>
    <s v="George Otwori"/>
    <s v="George Otwori"/>
    <s v=""/>
    <s v="Informal Business"/>
    <s v="MKD"/>
    <s v="Masonry"/>
    <s v="01/09/2022"/>
  </r>
  <r>
    <s v="VPA6"/>
    <x v="2604"/>
    <x v="1"/>
    <s v=""/>
    <s v="5th July,2022"/>
    <d v="2022-07-05T00:00:00"/>
    <s v="5th August,2022"/>
    <d v="2022-08-05T00:00:00"/>
    <s v="Mahinda Faith Wanjiku"/>
    <s v="Female"/>
    <n v="99999"/>
    <s v="+254"/>
    <s v="0722908759"/>
    <s v=""/>
    <s v="0722965946"/>
    <n v="36.858423999999999"/>
    <n v="-0.81684100000000004"/>
    <s v="Murang'a"/>
    <s v="Kigumo"/>
    <s v="Kangari"/>
    <s v="Micharange"/>
    <x v="0"/>
    <s v="Nixon Kariuki Gaichuru"/>
    <s v="Nixon kariuki"/>
    <s v=""/>
    <s v="Informal Business"/>
    <s v="KENBIM"/>
    <s v="Masonry"/>
    <s v="05/09/2022"/>
  </r>
  <r>
    <s v="VPA6"/>
    <x v="2605"/>
    <x v="0"/>
    <s v="Non Compliant"/>
    <s v="22nd June,2022"/>
    <d v="2022-06-22T00:00:00"/>
    <s v="26th August,2022"/>
    <d v="2022-08-26T00:00:00"/>
    <s v="Emily Koech"/>
    <s v="Female"/>
    <n v="99999"/>
    <s v="710407298"/>
    <s v="0710407298"/>
    <s v=""/>
    <s v=""/>
    <n v="36.014400000000002"/>
    <n v="-0.31669900000000001"/>
    <s v="Nakuru"/>
    <s v="Njoro"/>
    <s v="Ingogobor"/>
    <s v="Ingobor"/>
    <x v="2"/>
    <s v="Simon Kabucho"/>
    <s v="Simon Kabucho"/>
    <s v=""/>
    <s v="Informal Business"/>
    <s v="MKD"/>
    <s v="Masonry"/>
    <s v="05/09/2022"/>
  </r>
  <r>
    <s v="VPA6"/>
    <x v="2606"/>
    <x v="1"/>
    <s v=""/>
    <s v="2nd March,2022"/>
    <d v="2022-03-02T00:00:00"/>
    <s v="25th August,2022"/>
    <d v="2022-08-25T00:00:00"/>
    <s v="CHERUIYOT STANLEY"/>
    <s v="Male"/>
    <s v="10887261"/>
    <s v="+254"/>
    <s v="0722304468"/>
    <s v=""/>
    <s v=""/>
    <n v="35.145809999999997"/>
    <n v="-0.58316500000000004"/>
    <s v="Kericho"/>
    <s v="Bureti"/>
    <s v="Cheborge"/>
    <s v="Kamolok"/>
    <x v="0"/>
    <s v="Philip Kurgat"/>
    <s v=""/>
    <s v=""/>
    <s v="Informal Business"/>
    <s v="MKD"/>
    <s v="Masonry"/>
    <s v="06/09/2022"/>
  </r>
  <r>
    <s v="VPA6"/>
    <x v="2607"/>
    <x v="1"/>
    <s v=""/>
    <s v="1st May,2022"/>
    <d v="2022-05-01T00:00:00"/>
    <s v="29th August,2022"/>
    <d v="2022-08-29T00:00:00"/>
    <s v="MAINA CHEMUTAI"/>
    <s v="Female"/>
    <s v="0866500"/>
    <s v="+254"/>
    <s v="0723157614"/>
    <s v=""/>
    <s v=""/>
    <n v="35.103025000000002"/>
    <n v="-0.582372"/>
    <s v="Kericho"/>
    <s v="Bureti"/>
    <s v="Cheboin"/>
    <s v="Tebesonik"/>
    <x v="0"/>
    <s v="Philip Kurgat"/>
    <s v=""/>
    <s v=""/>
    <s v="Informal Business"/>
    <s v="MKD"/>
    <s v="Masonry"/>
    <s v="06/09/2022"/>
  </r>
  <r>
    <s v="VPA6"/>
    <x v="2608"/>
    <x v="1"/>
    <s v=""/>
    <s v="16th April,2022"/>
    <d v="2022-04-16T00:00:00"/>
    <s v="23rd August,2022"/>
    <d v="2022-08-23T00:00:00"/>
    <s v="Serem Serem J"/>
    <s v="Female"/>
    <n v="99999"/>
    <s v="+254"/>
    <s v="0724896376"/>
    <s v=""/>
    <s v=""/>
    <n v="35.458174999999997"/>
    <n v="0.46115299999999998"/>
    <s v="Uasin Gishu"/>
    <s v="Ainabkoi"/>
    <s v="Ainabkoi"/>
    <s v="Bombo"/>
    <x v="1"/>
    <s v="Daniel Bartilol"/>
    <s v="Daniel Bartilol"/>
    <s v=""/>
    <s v="Informal Business"/>
    <s v="KENBIM"/>
    <s v="Masonry"/>
    <s v="07/09/2022"/>
  </r>
  <r>
    <s v="VPA6"/>
    <x v="2609"/>
    <x v="1"/>
    <s v=""/>
    <s v="9th May,2022"/>
    <d v="2022-05-09T00:00:00"/>
    <s v="2nd September,2022"/>
    <d v="2022-09-02T00:00:00"/>
    <s v="Barbengi Rose"/>
    <s v="Female"/>
    <n v="99999"/>
    <s v="+254"/>
    <s v="0722978363"/>
    <s v=""/>
    <s v=""/>
    <n v="35.468600000000002"/>
    <n v="0.351937"/>
    <s v="Uasin Gishu"/>
    <s v="Uasin Gishu"/>
    <s v="Ainabkoi"/>
    <s v="Chesogor"/>
    <x v="1"/>
    <s v="Ambrose Koech"/>
    <s v="Ambrose Koech"/>
    <s v=""/>
    <s v="Informal Business"/>
    <s v="KENBIM"/>
    <s v="Masonry"/>
    <s v="07/09/2022"/>
  </r>
  <r>
    <s v="VPA6"/>
    <x v="2610"/>
    <x v="1"/>
    <s v=""/>
    <s v="1st May,2022"/>
    <d v="2022-05-01T00:00:00"/>
    <s v="25th August,2022"/>
    <d v="2022-08-25T00:00:00"/>
    <s v="Asega Daniel"/>
    <s v="Male"/>
    <n v="99999"/>
    <s v="+254"/>
    <s v="0720480467"/>
    <s v=""/>
    <s v="0736134558"/>
    <n v="35.430771999999997"/>
    <n v="0.29924000000000001"/>
    <s v="Uasin Gishu"/>
    <s v="Uasin Gishu"/>
    <s v="Ainabkoi"/>
    <s v="Chelugui"/>
    <x v="1"/>
    <s v="Ambrose Koech"/>
    <s v="Ambrose Koech"/>
    <s v=""/>
    <s v="Informal Business"/>
    <s v="KENBIM"/>
    <s v="Masonry"/>
    <s v="07/09/2022"/>
  </r>
  <r>
    <s v="VPA6"/>
    <x v="2611"/>
    <x v="0"/>
    <s v="Under Verification"/>
    <s v="7th May,2022"/>
    <d v="2022-05-07T00:00:00"/>
    <s v="24th May,2022"/>
    <d v="2022-05-24T00:00:00"/>
    <s v="Kinyua Jane Wanjiru"/>
    <s v="Female"/>
    <s v="28825342"/>
    <s v="+254"/>
    <s v="0710523928"/>
    <s v=""/>
    <s v="0723999492"/>
    <n v="37.026344999999999"/>
    <n v="-5.7452999999999997E-2"/>
    <s v="Nyeri"/>
    <s v="Kieni East"/>
    <s v="Githima"/>
    <s v="Mikumbuni"/>
    <x v="3"/>
    <s v="Wambui Gituku"/>
    <s v=""/>
    <s v=""/>
    <s v="Informal Business"/>
    <s v="MKD"/>
    <s v="Masonry"/>
    <s v="14/09/2022"/>
  </r>
  <r>
    <s v="VPA6"/>
    <x v="2612"/>
    <x v="1"/>
    <s v=""/>
    <s v="10th May,2022"/>
    <d v="2022-05-10T00:00:00"/>
    <s v="26th May,2022"/>
    <d v="2022-05-26T00:00:00"/>
    <s v="Gathoga Paul Njogu"/>
    <s v="Male"/>
    <n v="99999"/>
    <s v="+254"/>
    <s v="0705660485"/>
    <s v=""/>
    <s v="0725568705"/>
    <n v="37.026007999999997"/>
    <n v="-5.7609E-2"/>
    <s v="Nyeri"/>
    <s v="Kieni East"/>
    <s v="Gathima"/>
    <s v="Mikumbuni"/>
    <x v="3"/>
    <s v="Wambui Gituku"/>
    <s v="Wambui Gituku"/>
    <s v=""/>
    <s v="Informal Business"/>
    <s v="MKD"/>
    <s v="Masonry"/>
    <s v="14/09/2022"/>
  </r>
  <r>
    <s v="VPA6"/>
    <x v="2613"/>
    <x v="1"/>
    <s v=""/>
    <s v="21st March,2022"/>
    <d v="2022-03-21T00:00:00"/>
    <s v="6th May,2022"/>
    <d v="2022-05-06T00:00:00"/>
    <s v="Lel Loice Jeruto"/>
    <s v="Female"/>
    <s v="21635788"/>
    <s v="+254"/>
    <s v="0722583075"/>
    <s v=""/>
    <s v="0739391886"/>
    <n v="35.172651999999999"/>
    <n v="0.348327"/>
    <s v="Nandi"/>
    <s v="Mosop"/>
    <s v="Itigo"/>
    <s v="Tabarin"/>
    <x v="1"/>
    <s v="Kelvin Kimutai"/>
    <s v="Isaac sang"/>
    <s v=""/>
    <s v="Informal Business"/>
    <s v="MKD"/>
    <s v="Masonry"/>
    <s v="16/09/2022"/>
  </r>
  <r>
    <s v="VPA6"/>
    <x v="2614"/>
    <x v="1"/>
    <s v=""/>
    <s v="13th May,2022"/>
    <d v="2022-05-13T00:00:00"/>
    <s v="19th September,2022"/>
    <d v="2022-09-19T00:00:00"/>
    <s v="Kipchumba Lennox"/>
    <s v="Male"/>
    <n v="99999"/>
    <s v="+254"/>
    <s v="0723843448"/>
    <s v=""/>
    <s v=""/>
    <n v="35.838538999999997"/>
    <n v="7.986E-3"/>
    <s v="Baringo"/>
    <s v="Koibatek"/>
    <s v="Mandina"/>
    <s v="Mid world"/>
    <x v="1"/>
    <s v="Robert Kiprono Ngetich"/>
    <s v="Robert Ngetich"/>
    <s v=""/>
    <s v="Informal Business"/>
    <s v="MKD"/>
    <s v="Masonry"/>
    <s v="19/09/2022"/>
  </r>
  <r>
    <s v="VPA6"/>
    <x v="2615"/>
    <x v="1"/>
    <s v=""/>
    <s v="10th June,2022"/>
    <d v="2022-06-10T00:00:00"/>
    <s v="19th September,2022"/>
    <d v="2022-09-19T00:00:00"/>
    <s v="Bunei Samuel"/>
    <s v="Male"/>
    <n v="99999"/>
    <s v="+254"/>
    <s v="0722552181"/>
    <s v=""/>
    <s v=""/>
    <n v="35.848742000000001"/>
    <n v="2.3872999999999998E-2"/>
    <s v="Baringo"/>
    <s v="Koibatek"/>
    <s v="Kiplombe"/>
    <s v="Mid world"/>
    <x v="1"/>
    <s v="Robert Kiprono Ngetich"/>
    <s v="Robert Ngetich"/>
    <s v=""/>
    <s v="Informal Business"/>
    <s v="MKD"/>
    <s v="Masonry"/>
    <s v="19/09/2022"/>
  </r>
  <r>
    <s v="VPA6"/>
    <x v="2616"/>
    <x v="1"/>
    <s v=""/>
    <s v="20th June,2022"/>
    <d v="2022-06-20T00:00:00"/>
    <s v="20th September,2022"/>
    <d v="2022-09-20T00:00:00"/>
    <s v="Limo Victor"/>
    <s v="Male"/>
    <n v="99999"/>
    <s v="+254"/>
    <s v="0722614238"/>
    <s v=""/>
    <s v=""/>
    <n v="35.796892999999997"/>
    <n v="0.64799300000000004"/>
    <s v="Baringo"/>
    <s v="Baringo North"/>
    <s v="Kelyo"/>
    <s v="Kaplumbei"/>
    <x v="0"/>
    <s v="Luka Kiprop Maiyo"/>
    <s v="Luka maiyo"/>
    <s v=""/>
    <s v="Informal Business"/>
    <s v="MKD"/>
    <s v="Masonry"/>
    <s v="20/09/2022"/>
  </r>
  <r>
    <s v="VPA6"/>
    <x v="2617"/>
    <x v="1"/>
    <s v=""/>
    <s v="10th August,2022"/>
    <d v="2022-08-10T00:00:00"/>
    <s v="5th September,2022"/>
    <d v="2022-09-05T00:00:00"/>
    <s v="Kimani John Mwaura"/>
    <s v="Male"/>
    <s v="22887075"/>
    <s v="+254"/>
    <s v="0723865307"/>
    <s v=""/>
    <s v="0799262871"/>
    <n v="36.886347999999998"/>
    <n v="-0.97544500000000001"/>
    <s v="Kiambu"/>
    <s v="Gatundu South"/>
    <s v="Ruburi"/>
    <s v="Gikobu"/>
    <x v="1"/>
    <s v="Joseph Muchirira Mugo"/>
    <s v="Joseph mucirira"/>
    <s v=""/>
    <s v="Informal Business"/>
    <s v="KENBIM"/>
    <s v="Masonry"/>
    <s v="21/09/2022"/>
  </r>
  <r>
    <s v="VPA6"/>
    <x v="2618"/>
    <x v="1"/>
    <s v=""/>
    <s v="10th June,2022"/>
    <d v="2022-06-10T00:00:00"/>
    <s v="21st September,2022"/>
    <d v="2022-09-21T00:00:00"/>
    <s v="Kiprono Rael Targok"/>
    <s v="Female"/>
    <n v="99999"/>
    <s v="+254"/>
    <s v="0722589513"/>
    <s v=""/>
    <s v=""/>
    <n v="35.830002999999998"/>
    <n v="0.18979499999999999"/>
    <s v="Baringo"/>
    <s v="Mogotio"/>
    <s v="Cheberen"/>
    <s v="Oinopsos"/>
    <x v="0"/>
    <s v="Robert Kiprono Ngetich"/>
    <s v="Robert Ngetich"/>
    <s v=""/>
    <s v="Informal Business"/>
    <s v="MKD"/>
    <s v="Masonry"/>
    <s v="22/09/2022"/>
  </r>
  <r>
    <s v="VPA6"/>
    <x v="2619"/>
    <x v="1"/>
    <s v=""/>
    <s v="13th August,2022"/>
    <d v="2022-08-13T00:00:00"/>
    <s v="23rd September,2022"/>
    <d v="2022-09-23T00:00:00"/>
    <s v="Mburu Susan Wairimu"/>
    <s v="Female"/>
    <s v="1882461"/>
    <s v="+254"/>
    <s v="0725628291"/>
    <s v=""/>
    <s v="0726065475"/>
    <n v="36.915232000000003"/>
    <n v="-0.95207699999999995"/>
    <s v="Kiambu"/>
    <s v="Kiambu"/>
    <s v="Chania"/>
    <s v="Kairi"/>
    <x v="2"/>
    <s v="Nixon Kariuki Gaichuru"/>
    <s v="Nixon kariuki"/>
    <s v=""/>
    <s v="Informal Business"/>
    <s v="KENBIM"/>
    <s v="Masonry"/>
    <s v="24/09/2022"/>
  </r>
  <r>
    <s v="VPA6"/>
    <x v="2620"/>
    <x v="1"/>
    <s v=""/>
    <s v="5th September,2022"/>
    <d v="2022-09-05T00:00:00"/>
    <s v="23rd September,2022"/>
    <d v="2022-09-23T00:00:00"/>
    <s v="Githiru Gabriel"/>
    <s v="Male"/>
    <s v="22490611"/>
    <s v="+254"/>
    <s v="0722323710"/>
    <s v=""/>
    <s v="0710355108"/>
    <n v="36.930815000000003"/>
    <n v="-1.0347379999999999"/>
    <s v="Kiambu"/>
    <s v="Gatundu North"/>
    <s v="Genda"/>
    <s v="Mararo"/>
    <x v="1"/>
    <s v="Joseph Muchirira Mugo"/>
    <s v="Mucirira"/>
    <s v=""/>
    <s v="Informal Business"/>
    <s v="KENBIM"/>
    <s v="Masonry"/>
    <s v="24/09/2022"/>
  </r>
  <r>
    <s v="VPA6"/>
    <x v="2621"/>
    <x v="1"/>
    <s v=""/>
    <s v="20th July,2022"/>
    <d v="2022-07-20T00:00:00"/>
    <s v="20th September,2022"/>
    <d v="2022-09-20T00:00:00"/>
    <s v="Rechael Waithira"/>
    <s v="Female"/>
    <n v="99999"/>
    <s v="+254"/>
    <s v="0727612238"/>
    <s v=""/>
    <s v=""/>
    <n v="37.026184999999998"/>
    <n v="-5.3852999999999998E-2"/>
    <s v="Nyeri"/>
    <s v="Kieni East"/>
    <s v="Gakawa"/>
    <s v="Kamangura"/>
    <x v="3"/>
    <s v="Wambui Gituku"/>
    <s v=""/>
    <s v=""/>
    <s v="Informal Business"/>
    <s v="MKD"/>
    <s v="Masonry"/>
    <s v="24/09/2022"/>
  </r>
  <r>
    <s v="VPA6"/>
    <x v="2622"/>
    <x v="1"/>
    <s v=""/>
    <s v="10th August,2022"/>
    <d v="2022-08-10T00:00:00"/>
    <s v="20th September,2022"/>
    <d v="2022-09-20T00:00:00"/>
    <s v="Benard Mutahi"/>
    <s v="Male"/>
    <s v="20751815"/>
    <s v="+254"/>
    <s v="0724811516"/>
    <s v=""/>
    <s v=""/>
    <n v="37.025345000000002"/>
    <n v="-5.9216999999999999E-2"/>
    <s v="Nyeri"/>
    <s v="Kieni East"/>
    <s v="Gakawa"/>
    <s v="Kamangura"/>
    <x v="3"/>
    <s v="Wambui Gituku"/>
    <s v=""/>
    <s v=""/>
    <s v="Informal Business"/>
    <s v="MKD"/>
    <s v="Masonry"/>
    <s v="24/09/2022"/>
  </r>
  <r>
    <s v="VPA6"/>
    <x v="2623"/>
    <x v="1"/>
    <s v=""/>
    <s v="20th June,2022"/>
    <d v="2022-06-20T00:00:00"/>
    <s v="20th September,2022"/>
    <d v="2022-09-20T00:00:00"/>
    <s v="Perpetua Igoki"/>
    <s v="Female"/>
    <n v="99999"/>
    <s v="+254"/>
    <s v="0728234687"/>
    <s v=""/>
    <s v=""/>
    <n v="37.023898000000003"/>
    <n v="-5.9277999999999997E-2"/>
    <s v="Nyeri"/>
    <s v="Kieni East"/>
    <s v="Gakawa"/>
    <s v="Kamangura"/>
    <x v="3"/>
    <s v="Wambui Gituku"/>
    <s v=""/>
    <s v=""/>
    <s v="Informal Business"/>
    <s v="MKD"/>
    <s v="Masonry"/>
    <s v="24/09/2022"/>
  </r>
  <r>
    <s v="VPA6"/>
    <x v="2624"/>
    <x v="1"/>
    <s v=""/>
    <s v="17th June,2022"/>
    <d v="2022-06-17T00:00:00"/>
    <s v="20th September,2022"/>
    <d v="2022-09-20T00:00:00"/>
    <s v="Regina Ngugi"/>
    <s v="Female"/>
    <n v="99999"/>
    <s v="+254"/>
    <s v="0720067649"/>
    <s v=""/>
    <s v=""/>
    <n v="37.023715000000003"/>
    <n v="-5.568E-2"/>
    <s v="Nyeri"/>
    <s v="Kieni East"/>
    <s v="Gakawa"/>
    <s v="Kamangura"/>
    <x v="3"/>
    <s v="Wambui Gituku"/>
    <s v=""/>
    <s v=""/>
    <s v="Informal Business"/>
    <s v="MKD"/>
    <s v="Masonry"/>
    <s v="24/09/2022"/>
  </r>
  <r>
    <s v="VPA6"/>
    <x v="2625"/>
    <x v="1"/>
    <s v=""/>
    <s v="17th May,2022"/>
    <d v="2022-05-17T00:00:00"/>
    <s v="20th September,2022"/>
    <d v="2022-09-20T00:00:00"/>
    <s v="Ann Kananu"/>
    <s v="Female"/>
    <s v="1765329"/>
    <s v="+254"/>
    <s v="0710732478"/>
    <s v=""/>
    <s v="0723364655"/>
    <n v="37.020690000000002"/>
    <n v="-5.9602000000000002E-2"/>
    <s v="Nyeri"/>
    <s v="Kieni East"/>
    <s v="Gakawa"/>
    <s v="Kamangura"/>
    <x v="3"/>
    <s v="Wambui Gituku"/>
    <s v=""/>
    <s v=""/>
    <s v="Informal Business"/>
    <s v="MKD"/>
    <s v="Masonry"/>
    <s v="24/09/2022"/>
  </r>
  <r>
    <s v="VPA6"/>
    <x v="2626"/>
    <x v="1"/>
    <s v=""/>
    <s v="17th July,2022"/>
    <d v="2022-07-17T00:00:00"/>
    <s v="20th September,2022"/>
    <d v="2022-09-20T00:00:00"/>
    <s v="Jane Maina Wanjiru"/>
    <s v="Female"/>
    <s v="11287854"/>
    <s v="+254"/>
    <s v="0726500812"/>
    <s v=""/>
    <s v="0705545303"/>
    <n v="37.026846999999997"/>
    <n v="-5.8520000000000003E-2"/>
    <s v="Nyeri"/>
    <s v="Kieni East"/>
    <s v="Gakawa"/>
    <s v="Kamangura"/>
    <x v="3"/>
    <s v="Wambui Gituku"/>
    <s v=""/>
    <s v=""/>
    <s v="Informal Business"/>
    <s v="MKD"/>
    <s v="Masonry"/>
    <s v="27/09/2022"/>
  </r>
  <r>
    <s v="VPA6"/>
    <x v="2627"/>
    <x v="1"/>
    <s v=""/>
    <s v="9th August,2022"/>
    <d v="2022-08-09T00:00:00"/>
    <s v="20th September,2022"/>
    <d v="2022-09-20T00:00:00"/>
    <s v="Susan Waithaka Nyambura"/>
    <s v="Female"/>
    <s v="1789542"/>
    <s v="+254"/>
    <s v="0721944344"/>
    <s v=""/>
    <s v=""/>
    <n v="37.031553000000002"/>
    <n v="-6.5042000000000003E-2"/>
    <s v="Nyeri"/>
    <s v="Kieni East"/>
    <s v="Gakawa"/>
    <s v="Kamangura"/>
    <x v="2"/>
    <s v="Wambui Gituku"/>
    <s v=""/>
    <s v=""/>
    <s v="Informal Business"/>
    <s v="MKD"/>
    <s v="Masonry"/>
    <s v="27/09/2022"/>
  </r>
  <r>
    <s v="VPA6"/>
    <x v="2628"/>
    <x v="1"/>
    <s v=""/>
    <s v="14th May,2022"/>
    <d v="2022-05-14T00:00:00"/>
    <s v="20th September,2022"/>
    <d v="2022-09-20T00:00:00"/>
    <s v="Samson . Muthamia"/>
    <s v="Male"/>
    <s v="4347347"/>
    <s v="+254"/>
    <s v="0720100353"/>
    <s v=""/>
    <s v=""/>
    <n v="37.030315000000002"/>
    <n v="-6.5943000000000002E-2"/>
    <s v="Nyeri"/>
    <s v="Kieni East"/>
    <s v="Gakawa"/>
    <s v="Kamangura"/>
    <x v="3"/>
    <s v="Wambui Gituku"/>
    <s v=""/>
    <s v=""/>
    <s v="Informal Business"/>
    <s v="MKD"/>
    <s v="Masonry"/>
    <s v="27/09/2022"/>
  </r>
  <r>
    <s v="VPA6"/>
    <x v="2629"/>
    <x v="1"/>
    <s v=""/>
    <s v="20th April,2022"/>
    <d v="2022-04-20T00:00:00"/>
    <s v="20th September,2022"/>
    <d v="2022-09-20T00:00:00"/>
    <s v="Jelica Wanja"/>
    <s v="Female"/>
    <n v="99999"/>
    <s v="+254"/>
    <s v="0725476596"/>
    <s v=""/>
    <s v=""/>
    <n v="37.025128000000002"/>
    <n v="-5.7466999999999997E-2"/>
    <s v="Nyeri"/>
    <s v="Kieni East"/>
    <s v="Gakawa"/>
    <s v="Kamangura"/>
    <x v="3"/>
    <s v="Wambui Gituku"/>
    <s v=""/>
    <s v=""/>
    <s v="Informal Business"/>
    <s v="MKD"/>
    <s v="Masonry"/>
    <s v="27/09/2022"/>
  </r>
  <r>
    <s v="VPA6"/>
    <x v="2630"/>
    <x v="1"/>
    <s v=""/>
    <s v="20th July,2022"/>
    <d v="2022-07-20T00:00:00"/>
    <s v="10th August,2022"/>
    <d v="2022-08-10T00:00:00"/>
    <s v="Nkancha Charles"/>
    <s v="Male"/>
    <n v="99999"/>
    <s v="+254"/>
    <s v="0720312630"/>
    <s v=""/>
    <s v="0723308888"/>
    <n v="37.499735000000001"/>
    <n v="-2.9228900000000002"/>
    <s v="Kajiado"/>
    <s v="Loitokitok"/>
    <s v="Loitoktok"/>
    <s v="Kamukunji"/>
    <x v="2"/>
    <s v="Peter Kiniu"/>
    <s v="Peter Kiniu"/>
    <s v=""/>
    <s v="Informal Business"/>
    <s v="MKD"/>
    <s v="Masonry"/>
    <s v="30/09/2022"/>
  </r>
  <r>
    <s v="VPA6"/>
    <x v="2631"/>
    <x v="1"/>
    <s v=""/>
    <s v="5th March,2022"/>
    <d v="2022-03-05T00:00:00"/>
    <s v="1st April,2022"/>
    <d v="2022-04-01T00:00:00"/>
    <s v="Patrick Barongo Omare"/>
    <s v="Male"/>
    <s v="22651071"/>
    <s v="+254"/>
    <s v="0722169950"/>
    <s v=""/>
    <s v="0700321000"/>
    <n v="34.757522999999999"/>
    <n v="-0.71040700000000001"/>
    <s v="Kisii"/>
    <s v="Kisii Central"/>
    <s v="Masongo"/>
    <s v="Masongo"/>
    <x v="0"/>
    <s v="Thomas Masese Gikona"/>
    <s v="Thomas Masese Gikona"/>
    <s v=""/>
    <s v="Informal Business"/>
    <s v="MKD"/>
    <s v="Masonry"/>
    <s v="01/10/2022"/>
  </r>
  <r>
    <s v="VPA6"/>
    <x v="2632"/>
    <x v="1"/>
    <s v=""/>
    <s v="12th August,2022"/>
    <d v="2022-08-12T00:00:00"/>
    <s v="9th September,2022"/>
    <d v="2022-09-09T00:00:00"/>
    <s v="Magambo Mukiri Alice"/>
    <s v="Female"/>
    <s v="23454325"/>
    <s v="+254"/>
    <s v="0712710368"/>
    <s v=""/>
    <s v="0718903249"/>
    <n v="37.579129999999999"/>
    <n v="5.3749999999999996E-3"/>
    <s v="Meru"/>
    <s v="Central Imenti"/>
    <s v="Githongo"/>
    <s v="Gikuuni"/>
    <x v="0"/>
    <s v="Erick Munene Gitonga"/>
    <s v="Joshua muthaura"/>
    <s v=""/>
    <s v="Informal Business"/>
    <s v="MKD"/>
    <s v="Masonry"/>
    <s v="01/10/2022"/>
  </r>
  <r>
    <s v="VPA6"/>
    <x v="2633"/>
    <x v="1"/>
    <s v=""/>
    <s v="12th July,2022"/>
    <d v="2022-07-12T00:00:00"/>
    <s v="23rd September,2022"/>
    <d v="2022-09-23T00:00:00"/>
    <s v="Murashe Loice Nyambura"/>
    <s v="Female"/>
    <s v="27536287"/>
    <s v="+254"/>
    <s v="0712881625"/>
    <s v=""/>
    <s v="0728923652"/>
    <n v="35.084240000000001"/>
    <n v="1.0576970000000001"/>
    <s v="Trans Nzoia"/>
    <s v="Kwanza"/>
    <s v="Sinyerere"/>
    <s v="Mkuyu"/>
    <x v="0"/>
    <s v="Aggrey Itavale"/>
    <s v=""/>
    <s v=""/>
    <s v="Informal Business"/>
    <s v="KENBIM"/>
    <s v="Masonry"/>
    <s v="03/10/2022"/>
  </r>
  <r>
    <s v="VPA6"/>
    <x v="2634"/>
    <x v="1"/>
    <s v=""/>
    <s v="5th July,2022"/>
    <d v="2022-07-05T00:00:00"/>
    <s v="23rd September,2022"/>
    <d v="2022-09-23T00:00:00"/>
    <s v="Onyango Edbert Owino"/>
    <s v="Male"/>
    <s v="13875461"/>
    <s v="+254"/>
    <s v="0721157624"/>
    <s v=""/>
    <s v="0710100491"/>
    <n v="35.031351999999998"/>
    <n v="0.97046299999999996"/>
    <s v="Trans Nzoia"/>
    <s v="Kiminini"/>
    <s v="Waitaluk"/>
    <s v="Namngoi"/>
    <x v="0"/>
    <s v="Aggrey Itavale"/>
    <s v=""/>
    <s v=""/>
    <s v="Informal Business"/>
    <s v="KENBIM"/>
    <s v="Masonry"/>
    <s v="03/10/2022"/>
  </r>
  <r>
    <s v="VPA6"/>
    <x v="2635"/>
    <x v="1"/>
    <s v=""/>
    <s v="17th June,2022"/>
    <d v="2022-06-17T00:00:00"/>
    <s v="23rd September,2022"/>
    <d v="2022-09-23T00:00:00"/>
    <s v="Masimba Henry Angwenyi"/>
    <s v="Male"/>
    <s v="11135517"/>
    <s v="+254"/>
    <s v="0710871778"/>
    <s v=""/>
    <s v="0717616954"/>
    <n v="35.082483000000003"/>
    <n v="1.037647"/>
    <s v="Trans Nzoia"/>
    <s v="Trans Nzoia West"/>
    <s v="Kaplamai"/>
    <s v="Makoi"/>
    <x v="0"/>
    <s v="Aggrey Itavale"/>
    <s v=""/>
    <s v=""/>
    <s v="Informal Business"/>
    <s v="KENBIM"/>
    <s v="Masonry"/>
    <s v="03/10/2022"/>
  </r>
  <r>
    <s v="VPA6"/>
    <x v="2636"/>
    <x v="1"/>
    <s v=""/>
    <s v="20th February,2022"/>
    <d v="2022-02-20T00:00:00"/>
    <s v="23rd September,2022"/>
    <d v="2022-09-23T00:00:00"/>
    <s v="Njehia Martha Wanjiku"/>
    <s v="Female"/>
    <s v="10012546"/>
    <s v="+254"/>
    <s v="0722669906"/>
    <s v=""/>
    <s v="0736169010"/>
    <n v="35.128267999999998"/>
    <n v="1.0254529999999999"/>
    <s v="Trans Nzoia"/>
    <s v="Cherengany"/>
    <s v="Kaplamai"/>
    <s v="Muhuti"/>
    <x v="1"/>
    <s v="Aggrey Itavale"/>
    <s v="Aggrey Itavale"/>
    <s v=""/>
    <s v="Informal Business"/>
    <s v="KENBIM"/>
    <s v="Masonry"/>
    <s v="03/10/2022"/>
  </r>
  <r>
    <s v="VPA6"/>
    <x v="2637"/>
    <x v="1"/>
    <s v=""/>
    <s v="17th May,2022"/>
    <d v="2022-05-17T00:00:00"/>
    <s v="22nd August,2022"/>
    <d v="2022-08-22T00:00:00"/>
    <s v="Kamarey Elizebah"/>
    <s v="Female"/>
    <n v="99999"/>
    <s v="+254"/>
    <s v="0718200326"/>
    <s v=""/>
    <s v=""/>
    <n v="35.170450000000002"/>
    <n v="0.29124499999999998"/>
    <s v="Nandi"/>
    <s v="Mosop"/>
    <s v="Mutwot"/>
    <s v="Mosoriot"/>
    <x v="0"/>
    <s v="Kelvin Kimutai"/>
    <s v="Isaac sang"/>
    <s v=""/>
    <s v="Informal Business"/>
    <s v="MKD"/>
    <s v="Masonry"/>
    <s v="04/10/2022"/>
  </r>
  <r>
    <s v="VPA6"/>
    <x v="2638"/>
    <x v="0"/>
    <s v="Unreachable"/>
    <s v="9th May,2022"/>
    <d v="2022-05-09T00:00:00"/>
    <s v="29th August,2022"/>
    <d v="2022-08-29T00:00:00"/>
    <s v="Muteti Josephine"/>
    <s v="Female"/>
    <s v="9018378"/>
    <s v="+254"/>
    <s v="0720306385"/>
    <s v=""/>
    <s v=""/>
    <n v="37.234797999999998"/>
    <n v="-1.772098"/>
    <s v="Makueni"/>
    <s v="Kilome"/>
    <s v="Kiimakiu"/>
    <s v="Kautandini"/>
    <x v="2"/>
    <s v="Mwayona Ndegwa"/>
    <s v="Mwanyona"/>
    <s v=""/>
    <s v="Informal Business"/>
    <s v="MKD"/>
    <s v="Masonry"/>
    <s v="04/10/2022"/>
  </r>
  <r>
    <s v="VPA6"/>
    <x v="2639"/>
    <x v="1"/>
    <s v=""/>
    <s v="6th August,2022"/>
    <d v="2022-08-06T00:00:00"/>
    <s v="1st September,2022"/>
    <d v="2022-09-01T00:00:00"/>
    <s v="Waweru Elizabeth Waihunyu"/>
    <s v="Female"/>
    <n v="99999"/>
    <s v="+254"/>
    <s v="0713699877"/>
    <s v=""/>
    <s v=""/>
    <n v="36.937781000000001"/>
    <n v="-0.74202900000000005"/>
    <s v="Murang'a"/>
    <s v="Kiharu"/>
    <s v="Kaganda"/>
    <s v="Ndiara"/>
    <x v="0"/>
    <s v="Nixon Kariuki Gaichuru"/>
    <s v="Nixon kariuki"/>
    <s v=""/>
    <s v="Informal Business"/>
    <s v="KENBIM"/>
    <s v="Masonry"/>
    <s v="06/10/2022"/>
  </r>
  <r>
    <s v="VPA6"/>
    <x v="2640"/>
    <x v="1"/>
    <s v=""/>
    <s v="21st June,2022"/>
    <d v="2022-06-21T00:00:00"/>
    <s v="18th July,2022"/>
    <d v="2022-07-18T00:00:00"/>
    <s v="Gakang'a Albert"/>
    <s v="Male"/>
    <s v="22813387"/>
    <s v="+254"/>
    <s v="0722852378"/>
    <s v=""/>
    <s v="0716500748"/>
    <n v="36.940713000000002"/>
    <n v="-0.97027399999999997"/>
    <s v="Kiambu"/>
    <s v="Gatundu North"/>
    <s v="Chania"/>
    <s v="Muiri"/>
    <x v="0"/>
    <s v="Eric Muthii Mugo"/>
    <s v="Erick Murthii Mugo"/>
    <s v=""/>
    <s v="Informal Business"/>
    <s v="MKD"/>
    <s v="Masonry"/>
    <s v="06/10/2022"/>
  </r>
  <r>
    <s v="VPA6"/>
    <x v="2641"/>
    <x v="1"/>
    <s v=""/>
    <s v="3rd August,2022"/>
    <d v="2022-08-03T00:00:00"/>
    <s v="3rd October,2022"/>
    <d v="2022-10-03T00:00:00"/>
    <s v="Kimutai Patrick"/>
    <s v="Male"/>
    <n v="99999"/>
    <s v="+254"/>
    <s v="0721284228"/>
    <s v=""/>
    <s v=""/>
    <n v="35.341470000000001"/>
    <n v="0.47791800000000001"/>
    <s v="Uasin Gishu"/>
    <s v="Ainabkoi"/>
    <s v="Ainabkoi"/>
    <s v="Kipkorgot"/>
    <x v="0"/>
    <s v="Daniel Bartilol"/>
    <s v="Daniel Bartilol"/>
    <s v=""/>
    <s v="Informal Business"/>
    <s v="KENBIM"/>
    <s v="Masonry"/>
    <s v="08/10/2022"/>
  </r>
  <r>
    <s v="VPA6"/>
    <x v="2642"/>
    <x v="1"/>
    <s v=""/>
    <s v="3rd June,2022"/>
    <d v="2022-06-03T00:00:00"/>
    <s v="3rd October,2022"/>
    <d v="2022-10-03T00:00:00"/>
    <s v="Barkoiyet Steve"/>
    <s v="Female"/>
    <n v="99999"/>
    <s v="+254"/>
    <s v="0729340422"/>
    <s v=""/>
    <s v=""/>
    <n v="35.340687000000003"/>
    <n v="0.494172"/>
    <s v="Uasin Gishu"/>
    <s v="Ainabkoi"/>
    <s v="Ainabkoi"/>
    <s v="Kipkorgot"/>
    <x v="0"/>
    <s v="Daniel Bartilol"/>
    <s v="Daniel Bartilol"/>
    <s v=""/>
    <s v="Informal Business"/>
    <s v="KENBIM"/>
    <s v="Masonry"/>
    <s v="08/10/2022"/>
  </r>
  <r>
    <s v="VPA6"/>
    <x v="2643"/>
    <x v="1"/>
    <s v=""/>
    <s v="1st June,2022"/>
    <d v="2022-06-01T00:00:00"/>
    <s v="1st September,2022"/>
    <d v="2022-09-01T00:00:00"/>
    <s v="ROTICH PAUL"/>
    <s v="Female"/>
    <s v="20323176"/>
    <s v="+254"/>
    <s v="0704439381"/>
    <s v=""/>
    <s v="0743265880"/>
    <n v="35.106814999999997"/>
    <n v="-0.62016700000000002"/>
    <s v="Kericho"/>
    <s v="Bureti"/>
    <s v="Techoget"/>
    <s v="Senetwet"/>
    <x v="1"/>
    <s v="Philip Kurgat"/>
    <s v=""/>
    <s v=""/>
    <s v="Informal Business"/>
    <s v="MKD"/>
    <s v="Masonry"/>
    <s v="11/10/2022"/>
  </r>
  <r>
    <s v="VPA6"/>
    <x v="2644"/>
    <x v="1"/>
    <s v=""/>
    <s v="1st August,2022"/>
    <d v="2022-08-01T00:00:00"/>
    <s v="4th September,2022"/>
    <d v="2022-09-04T00:00:00"/>
    <s v="Rutto Peter"/>
    <s v="Male"/>
    <s v="20126234"/>
    <s v="+254"/>
    <s v="0726101819"/>
    <s v=""/>
    <s v=""/>
    <n v="35.125698"/>
    <n v="-0.60966299999999995"/>
    <s v="Kericho"/>
    <s v="Bureti"/>
    <s v="Techoget"/>
    <s v="Ketengeret"/>
    <x v="0"/>
    <s v="Philip Kurgat"/>
    <s v=""/>
    <s v=""/>
    <s v="Informal Business"/>
    <s v="MKD"/>
    <s v="Masonry"/>
    <s v="11/10/2022"/>
  </r>
  <r>
    <s v="VPA6"/>
    <x v="2645"/>
    <x v="1"/>
    <s v=""/>
    <s v="10th June,2022"/>
    <d v="2022-06-10T00:00:00"/>
    <s v="18th October,2022"/>
    <d v="2022-10-18T00:00:00"/>
    <s v="Keitany Kibet Kibor"/>
    <s v="Male"/>
    <n v="99999"/>
    <s v="+254"/>
    <s v="0720732189"/>
    <s v=""/>
    <s v=""/>
    <n v="35.885863000000001"/>
    <n v="-3.8188E-2"/>
    <s v="Baringo"/>
    <s v="Koibatek"/>
    <s v="Mogotio"/>
    <s v="Kelelwa"/>
    <x v="6"/>
    <s v="Joseph Thumbi Kariuki"/>
    <s v=""/>
    <s v=""/>
    <s v="Informal Business"/>
    <s v="MKD"/>
    <s v="Masonry"/>
    <s v="18/10/2022"/>
  </r>
  <r>
    <s v="VPA6"/>
    <x v="2646"/>
    <x v="1"/>
    <s v=""/>
    <s v="14th July,2022"/>
    <d v="2022-07-14T00:00:00"/>
    <s v="18th October,2022"/>
    <d v="2022-10-18T00:00:00"/>
    <s v="Keitany Jelagat"/>
    <s v="Female"/>
    <n v="99999"/>
    <s v="+254"/>
    <s v="0716330707"/>
    <s v=""/>
    <s v=""/>
    <n v="35.899318000000001"/>
    <n v="-0.1021"/>
    <s v="Nakuru"/>
    <s v="Rongai"/>
    <s v="Rongai"/>
    <s v="Leketyo"/>
    <x v="2"/>
    <s v="Joseph Thumbi Kariuki"/>
    <s v="Joseph thumbi"/>
    <s v=""/>
    <s v="Informal Business"/>
    <s v="MKD"/>
    <s v="Masonry"/>
    <s v="18/10/2022"/>
  </r>
  <r>
    <s v="VPA6"/>
    <x v="2647"/>
    <x v="1"/>
    <s v=""/>
    <s v="9th June,2022"/>
    <d v="2022-06-09T00:00:00"/>
    <s v="18th October,2022"/>
    <d v="2022-10-18T00:00:00"/>
    <s v="Chepkoriri Josephine"/>
    <s v="Female"/>
    <n v="99999"/>
    <s v="+254"/>
    <s v="0725731119"/>
    <s v=""/>
    <s v=""/>
    <n v="35.992704000000003"/>
    <n v="-0.18476400000000001"/>
    <s v="Nakuru"/>
    <s v="Rongai"/>
    <s v="Olrongai"/>
    <s v="Olorongai"/>
    <x v="2"/>
    <s v="Joseph Thumbi Kariuki"/>
    <s v=""/>
    <s v=""/>
    <s v="Informal Business"/>
    <s v="MKD"/>
    <s v="Masonry"/>
    <s v="18/10/2022"/>
  </r>
  <r>
    <s v="VPA6"/>
    <x v="2648"/>
    <x v="1"/>
    <s v=""/>
    <s v="6th April,2022"/>
    <d v="2022-04-06T00:00:00"/>
    <s v="2nd July,2022"/>
    <d v="2022-07-02T00:00:00"/>
    <s v="CHERUIYOT SOLOMON"/>
    <s v="Male"/>
    <s v="25221090"/>
    <s v="+254"/>
    <s v="0712183976"/>
    <s v=""/>
    <s v=""/>
    <n v="35.096589999999999"/>
    <n v="-0.66217499999999996"/>
    <s v="Kericho"/>
    <s v="Bureti"/>
    <s v="Cheplanget"/>
    <s v="Silot"/>
    <x v="1"/>
    <s v="Denis Kipkirui Tonui"/>
    <s v="Tonui Denis"/>
    <s v=""/>
    <s v="Informal Business"/>
    <s v="MKD"/>
    <s v="Masonry"/>
    <s v="20/10/2022"/>
  </r>
  <r>
    <s v="VPA6"/>
    <x v="2649"/>
    <x v="1"/>
    <s v=""/>
    <s v="17th August,2022"/>
    <d v="2022-08-17T00:00:00"/>
    <s v="10th October,2022"/>
    <d v="2022-10-10T00:00:00"/>
    <s v="Mary Ngatia Muthoni"/>
    <s v="Female"/>
    <s v="0343295"/>
    <s v="+254"/>
    <s v="0721739048"/>
    <s v=""/>
    <s v=""/>
    <n v="36.138790999999998"/>
    <n v="-0.27452100000000002"/>
    <s v="Nakuru"/>
    <s v="Bahati"/>
    <s v="Kiamunyeki"/>
    <s v="Rohi boys"/>
    <x v="2"/>
    <s v="Peter Mutang'a"/>
    <s v="Peter mutanga"/>
    <s v=""/>
    <s v="Informal Business"/>
    <s v="KENBIM"/>
    <s v="Masonry"/>
    <s v="21/10/2022"/>
  </r>
  <r>
    <s v="VPA6"/>
    <x v="2650"/>
    <x v="0"/>
    <s v="Non Compliant"/>
    <s v="8th August,2022"/>
    <d v="2022-08-08T00:00:00"/>
    <s v="20th October,2022"/>
    <d v="2022-10-20T00:00:00"/>
    <s v="Eric Korir"/>
    <s v="Male"/>
    <s v="6466294"/>
    <s v="720951534"/>
    <s v="0720951534"/>
    <s v=""/>
    <s v="0723003815"/>
    <n v="36.016160999999997"/>
    <n v="-0.304863"/>
    <s v="Nakuru"/>
    <s v="Njoro"/>
    <s v="Mombasa"/>
    <s v="Hillcrest"/>
    <x v="0"/>
    <s v="Robert Kiprono Ngetich"/>
    <s v="Robert Ng'etich"/>
    <s v=""/>
    <s v="Informal Business"/>
    <s v="MKD"/>
    <s v="Masonry"/>
    <s v="21/10/2022"/>
  </r>
  <r>
    <s v="VPA6"/>
    <x v="2651"/>
    <x v="1"/>
    <s v=""/>
    <s v="13th July,2022"/>
    <d v="2022-07-13T00:00:00"/>
    <s v="20th October,2022"/>
    <d v="2022-10-20T00:00:00"/>
    <s v="Richard Bett"/>
    <s v="Male"/>
    <n v="99999"/>
    <s v="+254"/>
    <s v="0716274338"/>
    <s v=""/>
    <s v="0795463313"/>
    <n v="36.045861000000002"/>
    <n v="-0.334233"/>
    <s v="Nakuru"/>
    <s v="Nakuru Town"/>
    <s v="Kiptenen primary"/>
    <s v="Barut"/>
    <x v="0"/>
    <s v="Robert Kiprono Ngetich"/>
    <s v="Robert Ng'etich"/>
    <s v=""/>
    <s v="Informal Business"/>
    <s v="MKD"/>
    <s v="Masonry"/>
    <s v="21/10/2022"/>
  </r>
  <r>
    <s v="VPA6"/>
    <x v="2652"/>
    <x v="1"/>
    <s v=""/>
    <s v="23rd December,2021"/>
    <d v="2021-12-23T00:00:00"/>
    <s v="20th October,2022"/>
    <d v="2022-10-20T00:00:00"/>
    <s v="Maiywa Joel Kiplongei"/>
    <s v="Male"/>
    <s v="009626"/>
    <s v="+254"/>
    <s v="0723805562"/>
    <s v=""/>
    <s v=""/>
    <n v="35.513778000000002"/>
    <n v="-0.88030200000000003"/>
    <s v="Narok"/>
    <s v="Transmara West"/>
    <s v="Ilmotiook"/>
    <s v="Sachagwan"/>
    <x v="1"/>
    <s v="Samwel Teres"/>
    <s v="Samwel Teres"/>
    <s v=""/>
    <s v="Informal Business"/>
    <s v="MKD"/>
    <s v="Masonry"/>
    <s v="22/10/2022"/>
  </r>
  <r>
    <s v="VPA6"/>
    <x v="2653"/>
    <x v="1"/>
    <s v=""/>
    <s v="25th September,2022"/>
    <d v="2022-09-25T00:00:00"/>
    <s v="18th October,2022"/>
    <d v="2022-10-18T00:00:00"/>
    <s v="Gikunda Gideon Muthuri"/>
    <s v="Male"/>
    <s v="24458037"/>
    <s v="+254"/>
    <s v="0720665767"/>
    <s v=""/>
    <s v="0780448943"/>
    <n v="37.099888"/>
    <n v="-1.3368E-2"/>
    <s v="Nyeri"/>
    <s v="Kieni East"/>
    <s v="Gakawa"/>
    <s v="Kwa huku"/>
    <x v="3"/>
    <s v="Wambui Gituku"/>
    <s v=""/>
    <s v=""/>
    <s v="Informal Business"/>
    <s v="MKD"/>
    <s v="Masonry"/>
    <s v="22/10/2022"/>
  </r>
  <r>
    <s v="VPA6"/>
    <x v="2654"/>
    <x v="1"/>
    <s v=""/>
    <s v="18th October,2022"/>
    <d v="2022-10-18T00:00:00"/>
    <s v="18th October,2022"/>
    <d v="2022-10-18T00:00:00"/>
    <s v="Gikunda Rosemary"/>
    <s v="Female"/>
    <s v="773693"/>
    <s v="+254"/>
    <s v="0723314691"/>
    <s v=""/>
    <s v=""/>
    <n v="37.084668999999998"/>
    <n v="-2.4857000000000001E-2"/>
    <s v="Nyeri"/>
    <s v="Kieni East"/>
    <s v="Gakawa"/>
    <s v="Kwa huku"/>
    <x v="2"/>
    <s v="Wambui Gituku"/>
    <s v=""/>
    <s v=""/>
    <s v="Informal Business"/>
    <s v="MKD"/>
    <s v="Masonry"/>
    <s v="22/10/2022"/>
  </r>
  <r>
    <s v="VPA6"/>
    <x v="2655"/>
    <x v="1"/>
    <s v=""/>
    <s v="10th October,2022"/>
    <d v="2022-10-10T00:00:00"/>
    <s v="15th October,2022"/>
    <d v="2022-10-15T00:00:00"/>
    <s v="Karimi Anthony"/>
    <s v="Male"/>
    <n v="99999"/>
    <s v="+254"/>
    <s v="0722723020"/>
    <s v=""/>
    <s v="0722757142"/>
    <n v="36.941695000000003"/>
    <n v="-1.586997"/>
    <s v="Kajiado"/>
    <s v="Loitokitok"/>
    <s v="Kitengela"/>
    <s v="Korompoi"/>
    <x v="0"/>
    <s v="Peter Kiniu"/>
    <s v=""/>
    <s v=""/>
    <s v="Informal Business"/>
    <s v="MKD"/>
    <s v="Masonry"/>
    <s v="23/10/2022"/>
  </r>
  <r>
    <s v="VPA6"/>
    <x v="2656"/>
    <x v="1"/>
    <s v=""/>
    <s v="8th September,2022"/>
    <d v="2022-09-08T00:00:00"/>
    <s v="21st October,2022"/>
    <d v="2022-10-21T00:00:00"/>
    <s v="Joyce Tuiya"/>
    <s v="Female"/>
    <s v="27234578"/>
    <s v="+254"/>
    <s v="0711532633"/>
    <s v=""/>
    <s v=""/>
    <n v="35.405647999999999"/>
    <n v="-0.725908"/>
    <s v="Bomet"/>
    <s v="Bomet Central"/>
    <s v="Mugango"/>
    <s v="Simotwet"/>
    <x v="2"/>
    <s v="Kosun Agencies"/>
    <s v="Kirui Charles"/>
    <s v=""/>
    <s v="Informal Business"/>
    <s v="FLEXI"/>
    <s v="Tubular"/>
    <s v="24/10/2022"/>
  </r>
  <r>
    <s v="VPA6"/>
    <x v="2657"/>
    <x v="1"/>
    <s v=""/>
    <s v="27th August,2022"/>
    <d v="2022-08-27T00:00:00"/>
    <s v="6th October,2022"/>
    <d v="2022-10-06T00:00:00"/>
    <s v="Mukawale Edward Muhavi"/>
    <s v="Male"/>
    <s v="009982"/>
    <s v="+254"/>
    <s v="0727394602"/>
    <s v=""/>
    <s v="0735603924"/>
    <n v="34.851398000000003"/>
    <n v="0.101232"/>
    <s v="Nandi"/>
    <s v="Aldai"/>
    <s v="Shamaghogho"/>
    <s v="Kamunono"/>
    <x v="1"/>
    <s v="Kelvin Kimutai"/>
    <s v="Isaac sang"/>
    <s v=""/>
    <s v="Informal Business"/>
    <s v="MKD"/>
    <s v="Masonry"/>
    <s v="25/10/2022"/>
  </r>
  <r>
    <s v="VPA6"/>
    <x v="2658"/>
    <x v="1"/>
    <s v=""/>
    <s v="25th August,2022"/>
    <d v="2022-08-25T00:00:00"/>
    <s v="25th October,2022"/>
    <d v="2022-10-25T00:00:00"/>
    <s v="Njau Kennedy Gitau"/>
    <s v="Male"/>
    <n v="99999"/>
    <s v="+254"/>
    <s v="0720024086"/>
    <s v=""/>
    <s v="0726220871"/>
    <n v="36.75488"/>
    <n v="-1.38733"/>
    <s v="Kajiado"/>
    <s v="Kajiado North"/>
    <s v="Ogata rongai"/>
    <s v="Mayor road"/>
    <x v="2"/>
    <s v="Kosun Agencies"/>
    <s v="Haron"/>
    <s v=""/>
    <s v="Informal Business"/>
    <s v="FLEXI"/>
    <s v="Tubular"/>
    <s v="26/10/2022"/>
  </r>
  <r>
    <s v="VPA6"/>
    <x v="2659"/>
    <x v="1"/>
    <s v=""/>
    <s v="25th August,2022"/>
    <d v="2022-08-25T00:00:00"/>
    <s v="25th October,2022"/>
    <d v="2022-10-25T00:00:00"/>
    <s v="Elizabeth Karanja"/>
    <s v="Female"/>
    <n v="99999"/>
    <s v="+254"/>
    <s v="0721916020"/>
    <s v=""/>
    <s v="0722837793"/>
    <n v="36.756914999999999"/>
    <n v="-1.386728"/>
    <s v="Kajiado"/>
    <s v="Kajiado North"/>
    <s v="Nkai moronya"/>
    <s v="Mayor road"/>
    <x v="2"/>
    <s v="Kosun Agencies"/>
    <s v="Haron nyatiti"/>
    <s v=""/>
    <s v="Informal Business"/>
    <s v="FLEXI"/>
    <s v="Tubular"/>
    <s v="26/10/2022"/>
  </r>
  <r>
    <s v="VPA6"/>
    <x v="2660"/>
    <x v="1"/>
    <s v=""/>
    <s v="7th August,2022"/>
    <d v="2022-08-07T00:00:00"/>
    <s v="25th October,2022"/>
    <d v="2022-10-25T00:00:00"/>
    <s v="Njoroge Loise Njoki"/>
    <s v="Female"/>
    <n v="99999"/>
    <s v="+254"/>
    <s v="0721396610"/>
    <s v=""/>
    <s v="0713741629"/>
    <n v="36.755242000000003"/>
    <n v="-1.3885149999999999"/>
    <s v="Kajiado"/>
    <s v="Kajiado North"/>
    <s v="Ogata rongai"/>
    <s v="Mayor road"/>
    <x v="2"/>
    <s v="Kosun Agencies"/>
    <s v="Haron nyatiti"/>
    <s v=""/>
    <s v="Informal Business"/>
    <s v="FLEXI"/>
    <s v="Tubular"/>
    <s v="26/10/2022"/>
  </r>
  <r>
    <s v="VPA6"/>
    <x v="2661"/>
    <x v="1"/>
    <s v=""/>
    <s v="25th July,2022"/>
    <d v="2022-07-25T00:00:00"/>
    <s v="25th October,2022"/>
    <d v="2022-10-25T00:00:00"/>
    <s v="Sabuni Saida"/>
    <s v="Female"/>
    <n v="99999"/>
    <s v="+254"/>
    <s v="0722528489"/>
    <s v=""/>
    <s v=""/>
    <n v="36.754632000000001"/>
    <n v="-1.3893599999999999"/>
    <s v="Kajiado"/>
    <s v="Kajiado North"/>
    <s v="Ogata rongai"/>
    <s v="Mayor road"/>
    <x v="2"/>
    <s v="Kosun Agencies"/>
    <s v="Haron"/>
    <s v=""/>
    <s v="Informal Business"/>
    <s v="FLEXI"/>
    <s v="Tubular"/>
    <s v="26/10/2022"/>
  </r>
  <r>
    <s v="VPA6"/>
    <x v="2662"/>
    <x v="1"/>
    <s v=""/>
    <s v="25th August,2022"/>
    <d v="2022-08-25T00:00:00"/>
    <s v="25th October,2022"/>
    <d v="2022-10-25T00:00:00"/>
    <s v="Melonye Grace"/>
    <s v="Female"/>
    <n v="99999"/>
    <s v="+254"/>
    <s v="0722689989"/>
    <s v=""/>
    <s v=""/>
    <n v="36.737338000000001"/>
    <n v="-1.382107"/>
    <s v="Kajiado"/>
    <s v="Kajiado North"/>
    <s v="Ogata rongai"/>
    <s v="Barizi garden area"/>
    <x v="2"/>
    <s v="Kosun Agencies"/>
    <s v="Haron"/>
    <s v=""/>
    <s v="Informal Business"/>
    <s v="FLEXI"/>
    <s v="Tubular"/>
    <s v="26/10/2022"/>
  </r>
  <r>
    <s v="VPA6"/>
    <x v="2663"/>
    <x v="1"/>
    <s v=""/>
    <s v="21st July,2022"/>
    <d v="2022-07-21T00:00:00"/>
    <s v="25th October,2022"/>
    <d v="2022-10-25T00:00:00"/>
    <s v="Choti Thomas Morara"/>
    <s v="Male"/>
    <n v="99999"/>
    <s v="+254"/>
    <s v="0721590461"/>
    <s v=""/>
    <s v="0726245161"/>
    <n v="36.697605000000003"/>
    <n v="-1.40327"/>
    <s v="Kajiado"/>
    <s v="Kajiado North"/>
    <s v="Nkaimoronya"/>
    <s v="Kamula"/>
    <x v="2"/>
    <s v="Kosun Agencies"/>
    <s v="Haron"/>
    <s v=""/>
    <s v="Informal Business"/>
    <s v="FLEXI"/>
    <s v="Tubular"/>
    <s v="26/10/2022"/>
  </r>
  <r>
    <s v="VPA6"/>
    <x v="2664"/>
    <x v="1"/>
    <s v=""/>
    <s v="25th April,2020"/>
    <d v="2020-04-25T00:00:00"/>
    <s v="4th August,2022"/>
    <d v="2022-08-04T00:00:00"/>
    <s v="Nyambura Scholar"/>
    <s v="Female"/>
    <n v="99999"/>
    <s v="+254"/>
    <s v="0708626413"/>
    <s v=""/>
    <s v="0722975763"/>
    <n v="36.633623"/>
    <n v="-1.068125"/>
    <s v="Kiambu"/>
    <s v="Limuru"/>
    <s v="Limuru"/>
    <s v="Murengeti"/>
    <x v="2"/>
    <s v="Fredrick Gatungu Kago"/>
    <s v="null"/>
    <s v=""/>
    <s v="Informal Business"/>
    <s v="MKD"/>
    <s v="Masonry"/>
    <s v="26/10/2022"/>
  </r>
  <r>
    <s v="VPA6"/>
    <x v="2665"/>
    <x v="1"/>
    <s v=""/>
    <s v="22nd June,2022"/>
    <d v="2022-06-22T00:00:00"/>
    <s v="3rd August,2022"/>
    <d v="2022-08-03T00:00:00"/>
    <s v="Gitonga Kagai John"/>
    <s v="Male"/>
    <n v="99999"/>
    <s v="+254"/>
    <s v="0727821516"/>
    <s v=""/>
    <s v="0719778672"/>
    <n v="36.843093000000003"/>
    <n v="-0.78294799999999998"/>
    <s v="Murang'a"/>
    <s v="Kigumo"/>
    <s v="Kangaro"/>
    <s v="Njauni"/>
    <x v="1"/>
    <s v="Washington Mwangi"/>
    <s v="Washington Mwangi"/>
    <s v=""/>
    <s v="Informal Business"/>
    <s v="KENBIM"/>
    <s v="Masonry"/>
    <s v="27/10/2022"/>
  </r>
  <r>
    <s v="VPA6"/>
    <x v="2666"/>
    <x v="1"/>
    <s v=""/>
    <s v="10th April,2022"/>
    <d v="2022-04-10T00:00:00"/>
    <s v="14th June,2022"/>
    <d v="2022-06-14T00:00:00"/>
    <s v="Mwangi Gabriel Macharia"/>
    <s v="Female"/>
    <n v="99999"/>
    <s v="+254"/>
    <s v="0724538360"/>
    <s v=""/>
    <s v=""/>
    <n v="36.932617"/>
    <n v="-0.82289800000000002"/>
    <s v="Murang'a"/>
    <s v="Kandara"/>
    <s v="Githuma"/>
    <s v="Mukuria"/>
    <x v="18"/>
    <s v="Washington Mwangi"/>
    <s v="Washington Mwangi"/>
    <s v=""/>
    <s v="Informal Business"/>
    <s v="KENBIM"/>
    <s v="Masonry"/>
    <s v="27/10/2022"/>
  </r>
  <r>
    <s v="VPA6"/>
    <x v="2667"/>
    <x v="1"/>
    <s v=""/>
    <s v="5th August,2022"/>
    <d v="2022-08-05T00:00:00"/>
    <s v="13th September,2022"/>
    <d v="2022-09-13T00:00:00"/>
    <s v="Ng'ang'a Mary Wanjiru"/>
    <s v="Female"/>
    <n v="99999"/>
    <s v="+254"/>
    <s v="0784360308"/>
    <s v=""/>
    <s v="0715228082"/>
    <n v="36.898254999999999"/>
    <n v="-0.805871"/>
    <s v="Murang'a"/>
    <s v="Kandara"/>
    <s v="Githumu"/>
    <s v="Gichangine"/>
    <x v="0"/>
    <s v="Washington Mwangi"/>
    <s v="Washington Mwangi"/>
    <s v=""/>
    <s v="Informal Business"/>
    <s v="KENBIM"/>
    <s v="Masonry"/>
    <s v="27/10/2022"/>
  </r>
  <r>
    <s v="VPA6"/>
    <x v="2668"/>
    <x v="1"/>
    <s v=""/>
    <s v="23rd March,2022"/>
    <d v="2022-03-23T00:00:00"/>
    <s v="6th May,2022"/>
    <d v="2022-05-06T00:00:00"/>
    <s v="Muiruri Rose Wanjiku"/>
    <s v="Female"/>
    <s v="13704217"/>
    <s v="+254"/>
    <s v="0718967680"/>
    <s v=""/>
    <s v="0703527471"/>
    <n v="36.897872999999997"/>
    <n v="-0.80574400000000002"/>
    <s v="Murang'a"/>
    <s v="Kandara"/>
    <s v="Kandara"/>
    <s v="Gichangine"/>
    <x v="0"/>
    <s v="Washington Mwangi"/>
    <s v="Washington Mwangi"/>
    <s v=""/>
    <s v="Informal Business"/>
    <s v="KENBIM"/>
    <s v="Masonry"/>
    <s v="27/10/2022"/>
  </r>
  <r>
    <s v="VPA6"/>
    <x v="2669"/>
    <x v="1"/>
    <s v=""/>
    <s v="25th August,2022"/>
    <d v="2022-08-25T00:00:00"/>
    <s v="20th October,2022"/>
    <d v="2022-10-20T00:00:00"/>
    <s v="Gichu William Michino"/>
    <s v="Male"/>
    <n v="99999"/>
    <s v="+254"/>
    <s v="0716923234"/>
    <s v=""/>
    <s v=""/>
    <n v="36.921849999999999"/>
    <n v="-0.82455599999999996"/>
    <s v="Murang'a"/>
    <s v="Kandara"/>
    <s v="Kandara"/>
    <s v="Gitaimbuka"/>
    <x v="1"/>
    <s v="Washington Mwangi"/>
    <s v="Washington Mwangi"/>
    <s v=""/>
    <s v="Informal Business"/>
    <s v="KENBIM"/>
    <s v="Masonry"/>
    <s v="27/10/2022"/>
  </r>
  <r>
    <s v="VPA6"/>
    <x v="2670"/>
    <x v="1"/>
    <s v=""/>
    <s v="20th March,2022"/>
    <d v="2022-03-20T00:00:00"/>
    <s v="10th May,2022"/>
    <d v="2022-05-10T00:00:00"/>
    <s v="Mwangi Cicelia Wanjiku"/>
    <s v="Female"/>
    <n v="99999"/>
    <s v="+254"/>
    <s v="0702966197"/>
    <s v=""/>
    <s v="0722426903"/>
    <n v="36.830084999999997"/>
    <n v="-0.778443"/>
    <s v="Murang'a"/>
    <s v="Kigumo"/>
    <s v="Kangari"/>
    <s v="Gatiani"/>
    <x v="1"/>
    <s v="Washington Mwangi"/>
    <s v="Washington Mwangi"/>
    <s v=""/>
    <s v="Informal Business"/>
    <s v="KENBIM"/>
    <s v="Masonry"/>
    <s v="27/10/2022"/>
  </r>
  <r>
    <s v="VPA6"/>
    <x v="2671"/>
    <x v="1"/>
    <s v=""/>
    <s v="28th November,2021"/>
    <d v="2021-11-28T00:00:00"/>
    <s v="20th January,2022"/>
    <d v="2022-01-20T00:00:00"/>
    <s v="Kagiri Phyllis Muthoni"/>
    <s v="Female"/>
    <n v="99999"/>
    <s v="72576246"/>
    <s v="0725762460"/>
    <s v=""/>
    <s v="0720619996"/>
    <n v="36.916218999999998"/>
    <n v="-0.92039899999999997"/>
    <s v="Murang'a"/>
    <s v="Gatanga"/>
    <s v="Kirwara"/>
    <s v="Rwegetha"/>
    <x v="2"/>
    <s v="Washington Mwangi"/>
    <s v="Washington Mwangi"/>
    <s v=""/>
    <s v="Informal Business"/>
    <s v="KENBIM"/>
    <s v="Masonry"/>
    <s v="27/10/2022"/>
  </r>
  <r>
    <s v="VPA6"/>
    <x v="2672"/>
    <x v="1"/>
    <s v=""/>
    <s v="28th July,2022"/>
    <d v="2022-07-28T00:00:00"/>
    <s v="10th September,2022"/>
    <d v="2022-09-10T00:00:00"/>
    <s v="Njoroge Jane Muthoni"/>
    <s v="Female"/>
    <n v="99999"/>
    <s v="+254"/>
    <s v="0723282690"/>
    <s v=""/>
    <s v=""/>
    <n v="36.858598999999998"/>
    <n v="-0.780505"/>
    <s v="Murang'a"/>
    <s v="Kigumo"/>
    <s v="Kangari"/>
    <s v="Mwarano"/>
    <x v="0"/>
    <s v="Washington Mwangi"/>
    <s v="Washington Mwangi"/>
    <s v=""/>
    <s v="Informal Business"/>
    <s v="KENBIM"/>
    <s v="Masonry"/>
    <s v="27/10/2022"/>
  </r>
  <r>
    <s v="VPA6"/>
    <x v="2673"/>
    <x v="0"/>
    <s v="Unreachable"/>
    <s v="12th August,2022"/>
    <d v="2022-08-12T00:00:00"/>
    <s v="24th October,2022"/>
    <d v="2022-10-24T00:00:00"/>
    <s v="Koskey Nancy Chepkemoi"/>
    <s v="Female"/>
    <s v="20426183"/>
    <s v="722248757"/>
    <s v="0711588033"/>
    <s v=""/>
    <s v=""/>
    <n v="35.409018000000003"/>
    <n v="-0.29525699999999999"/>
    <s v="Kericho"/>
    <s v="Kipkelion East"/>
    <s v="Chepseon"/>
    <s v="Kablaboi"/>
    <x v="4"/>
    <s v="Philip Kiget"/>
    <s v="Kiget"/>
    <s v=""/>
    <s v="Informal Business"/>
    <s v="MKD"/>
    <s v="Masonry"/>
    <s v="28/10/2022"/>
  </r>
  <r>
    <s v="VPA6"/>
    <x v="2674"/>
    <x v="0"/>
    <s v="Non Compliant"/>
    <s v="10th August,2022"/>
    <d v="2022-08-10T00:00:00"/>
    <s v="24th October,2022"/>
    <d v="2022-10-24T00:00:00"/>
    <s v="Rono Lily"/>
    <s v="Female"/>
    <s v="10886357"/>
    <s v="+254"/>
    <s v="0727345806"/>
    <s v=""/>
    <s v=""/>
    <n v="35.162120000000002"/>
    <n v="-0.53459800000000002"/>
    <s v="Kericho"/>
    <s v="Bureti"/>
    <s v="Kusumek"/>
    <s v="Bargiro"/>
    <x v="1"/>
    <s v="Amos Ndung'u"/>
    <s v=""/>
    <s v=""/>
    <s v="Informal Business"/>
    <s v="MKD"/>
    <s v="Masonry"/>
    <s v="28/10/2022"/>
  </r>
  <r>
    <s v="VPA6"/>
    <x v="2675"/>
    <x v="1"/>
    <s v=""/>
    <s v="20th July,2022"/>
    <d v="2022-07-20T00:00:00"/>
    <s v="27th October,2022"/>
    <d v="2022-10-27T00:00:00"/>
    <s v="Kirui Joel Kipkemoi"/>
    <s v="Male"/>
    <s v="9043888"/>
    <s v="+254"/>
    <s v="0724268056"/>
    <s v=""/>
    <s v="0721390375"/>
    <n v="35.112952"/>
    <n v="1.055186"/>
    <s v="Trans Nzoia"/>
    <s v="Cherengany"/>
    <s v="Sitatungu"/>
    <s v="Orombe"/>
    <x v="1"/>
    <s v="Joseph Thumbi Kariuki"/>
    <s v="Joseph Thumbi kariuki"/>
    <s v=""/>
    <s v="Informal Business"/>
    <s v="MKD"/>
    <s v="Masonry"/>
    <s v="28/10/2022"/>
  </r>
  <r>
    <s v="VPA6"/>
    <x v="2676"/>
    <x v="1"/>
    <s v=""/>
    <s v="3rd July,2022"/>
    <d v="2022-07-03T00:00:00"/>
    <s v="27th October,2022"/>
    <d v="2022-10-27T00:00:00"/>
    <s v="Cheruiyot Moses Kiplangat"/>
    <s v="Male"/>
    <s v="1765318"/>
    <s v="+254"/>
    <s v="0728451158"/>
    <s v=""/>
    <s v="07057717652"/>
    <n v="35.102364999999999"/>
    <n v="1.07833"/>
    <s v="Trans Nzoia"/>
    <s v="Cherengany"/>
    <s v="Sitatunga"/>
    <s v="Chematich"/>
    <x v="1"/>
    <s v="Joseph Thumbi Kariuki"/>
    <s v="Joseph Thumbi"/>
    <s v=""/>
    <s v="Informal Business"/>
    <s v="MKD"/>
    <s v="Masonry"/>
    <s v="28/10/2022"/>
  </r>
  <r>
    <s v="VPA6"/>
    <x v="2677"/>
    <x v="1"/>
    <s v=""/>
    <s v="20th August,2022"/>
    <d v="2022-08-20T00:00:00"/>
    <s v="25th October,2022"/>
    <d v="2022-10-25T00:00:00"/>
    <s v="Mungare Jared"/>
    <s v="Male"/>
    <n v="99999"/>
    <s v="+254"/>
    <s v="0721165189"/>
    <s v=""/>
    <s v=""/>
    <n v="36.700412999999998"/>
    <n v="-1.4416150000000001"/>
    <s v="Kajiado"/>
    <s v="Kajiado North"/>
    <s v="Kisirian"/>
    <s v="Kwabunyu"/>
    <x v="2"/>
    <s v="Kosun Agencies"/>
    <s v="Charles kirui"/>
    <s v=""/>
    <s v="Informal Business"/>
    <s v="FLEXI"/>
    <s v="Tubular"/>
    <s v="29/10/2022"/>
  </r>
  <r>
    <s v="VPA6"/>
    <x v="2678"/>
    <x v="1"/>
    <s v=""/>
    <s v="23rd June,2022"/>
    <d v="2022-06-23T00:00:00"/>
    <s v="25th October,2022"/>
    <d v="2022-10-25T00:00:00"/>
    <s v="Warida Mary Edith"/>
    <s v="Female"/>
    <n v="99999"/>
    <s v="+254"/>
    <s v="0722688080"/>
    <s v=""/>
    <s v=""/>
    <n v="36.69755"/>
    <n v="-1.4032849999999999"/>
    <s v="Kajiado"/>
    <s v="Kajiado North"/>
    <s v="Nkaimoronya"/>
    <s v="Kamula"/>
    <x v="2"/>
    <s v="Kosun Agencies"/>
    <s v="Haron"/>
    <s v=""/>
    <s v="Informal Business"/>
    <s v="FLEXI"/>
    <s v="Tubular"/>
    <s v="29/10/2022"/>
  </r>
  <r>
    <s v="VPA6"/>
    <x v="2679"/>
    <x v="0"/>
    <s v="Non Compliant"/>
    <s v="11th October,2022"/>
    <d v="2022-10-11T00:00:00"/>
    <s v="28th October,2022"/>
    <d v="2022-10-28T00:00:00"/>
    <s v="Kinoti George Stephen"/>
    <s v="Male"/>
    <s v="5611021"/>
    <s v="727330266"/>
    <s v="0727330266"/>
    <s v=""/>
    <s v="0724371158"/>
    <n v="37.590986999999998"/>
    <n v="-8.2004999999999995E-2"/>
    <s v="Meru"/>
    <s v="Imenti South"/>
    <s v="Chure"/>
    <s v="Giuti"/>
    <x v="2"/>
    <s v="Erick Munene Gitonga"/>
    <s v="Joshua muthaura"/>
    <s v=""/>
    <s v="Informal Business"/>
    <s v="MKD"/>
    <s v="Masonry"/>
    <s v="30/10/2022"/>
  </r>
  <r>
    <s v="VPA6"/>
    <x v="2680"/>
    <x v="1"/>
    <s v=""/>
    <s v="16th September,2022"/>
    <d v="2022-09-16T00:00:00"/>
    <s v="5th October,2022"/>
    <d v="2022-10-05T00:00:00"/>
    <s v="Kathure Kinyua Ruth"/>
    <s v="Female"/>
    <s v="22350560"/>
    <s v="+254"/>
    <s v="0724639296"/>
    <s v=""/>
    <s v="0713335478"/>
    <n v="37.581721999999999"/>
    <n v="-7.6418E-2"/>
    <s v="Meru"/>
    <s v="Imenti South"/>
    <s v="Mikumbune"/>
    <s v="Kianjogu"/>
    <x v="0"/>
    <s v="Erick Munene Gitonga"/>
    <s v="Joshua muthaura"/>
    <s v=""/>
    <s v="Informal Business"/>
    <s v="MKD"/>
    <s v="Masonry"/>
    <s v="30/10/2022"/>
  </r>
  <r>
    <s v="VPA6"/>
    <x v="2681"/>
    <x v="1"/>
    <s v=""/>
    <s v="18th October,2022"/>
    <d v="2022-10-18T00:00:00"/>
    <s v="18th October,2022"/>
    <d v="2022-10-18T00:00:00"/>
    <s v="Wangombe Josphine Muthoni"/>
    <s v="Female"/>
    <n v="99999"/>
    <s v="+254"/>
    <s v="0723390300"/>
    <s v=""/>
    <s v="0721947943"/>
    <n v="37.054485"/>
    <n v="2.2890000000000001E-2"/>
    <s v="Laikipia"/>
    <s v="Laikipia East"/>
    <s v="Kilimo"/>
    <s v="Kilimo"/>
    <x v="1"/>
    <s v="Francis Nyaga Muriithi"/>
    <s v="Francis Nyaga mureithi"/>
    <s v=""/>
    <s v="Informal Business"/>
    <s v="MKD"/>
    <s v="Masonry"/>
    <s v="30/10/2022"/>
  </r>
  <r>
    <s v="VPA6"/>
    <x v="2682"/>
    <x v="1"/>
    <s v=""/>
    <s v="22nd May,2022"/>
    <d v="2022-05-22T00:00:00"/>
    <s v="24th October,2022"/>
    <d v="2022-10-24T00:00:00"/>
    <s v="Kiviu Rosemary Wanja"/>
    <s v="Female"/>
    <n v="99999"/>
    <s v="+254"/>
    <s v="0723516488"/>
    <s v=""/>
    <s v=""/>
    <n v="37.479191999999998"/>
    <n v="-0.54256000000000004"/>
    <s v="Embu"/>
    <s v="Manyatta"/>
    <s v="Embu town"/>
    <s v="Mugoya"/>
    <x v="2"/>
    <s v="Eric Muthii Mugo"/>
    <s v="Eric muthii mugo"/>
    <s v=""/>
    <s v="Informal Business"/>
    <s v="MKD"/>
    <s v="Masonry"/>
    <s v="30/10/2022"/>
  </r>
  <r>
    <s v="VPA6"/>
    <x v="2683"/>
    <x v="1"/>
    <s v=""/>
    <s v="27th August,2022"/>
    <d v="2022-08-27T00:00:00"/>
    <s v="31st October,2022"/>
    <d v="2022-10-31T00:00:00"/>
    <s v="Muriuki James Muriithi"/>
    <s v="Male"/>
    <s v="5941594"/>
    <s v="+254"/>
    <s v="0721561032"/>
    <s v=""/>
    <s v="0721583380"/>
    <n v="37.114466999999998"/>
    <n v="-0.49437799999999998"/>
    <s v="Nyeri"/>
    <s v="Mathira East"/>
    <s v="Peter ciira"/>
    <s v="Gaturiri"/>
    <x v="0"/>
    <s v="Francis Nyaga Muriithi"/>
    <s v="Francis Nyaga muriithi"/>
    <s v=""/>
    <s v="Informal Business"/>
    <s v="MKD"/>
    <s v="Masonry"/>
    <s v="31/10/2022"/>
  </r>
  <r>
    <s v="VPA6"/>
    <x v="2684"/>
    <x v="1"/>
    <s v=""/>
    <s v="1st May,2022"/>
    <d v="2022-05-01T00:00:00"/>
    <s v="29th October,2022"/>
    <d v="2022-10-29T00:00:00"/>
    <s v="Mbuthia Lucy Wanduti"/>
    <s v="Female"/>
    <n v="99999"/>
    <s v="+254"/>
    <s v="0722617424"/>
    <s v=""/>
    <s v="0728332913"/>
    <n v="37.08652"/>
    <n v="-2.2946000000000001E-2"/>
    <s v="Nyeri"/>
    <s v="Kieni East"/>
    <s v="Gakawa"/>
    <s v="Munyaka"/>
    <x v="2"/>
    <s v="Wambui Gituku"/>
    <s v=""/>
    <s v=""/>
    <s v="Informal Business"/>
    <s v="MKD"/>
    <s v="Masonry"/>
    <s v="31/10/2022"/>
  </r>
  <r>
    <s v="VPA6"/>
    <x v="2685"/>
    <x v="0"/>
    <s v="Non Compliant"/>
    <s v="2nd February,2022"/>
    <d v="2022-02-02T00:00:00"/>
    <s v="29th October,2022"/>
    <d v="2022-10-29T00:00:00"/>
    <s v="Marete Isaiah Muriungi"/>
    <s v="Male"/>
    <s v="1467413"/>
    <s v="710523928"/>
    <s v="0723910775"/>
    <s v=""/>
    <s v="0724394366"/>
    <n v="37.088847999999999"/>
    <n v="-2.3397999999999999E-2"/>
    <s v="Nyeri"/>
    <s v="Kieni East"/>
    <s v="Gakawa"/>
    <s v="Munyaka"/>
    <x v="3"/>
    <s v="Wambui Gituku"/>
    <s v=""/>
    <s v=""/>
    <s v="Informal Business"/>
    <s v="MKD"/>
    <s v="Masonry"/>
    <s v="31/10/2022"/>
  </r>
  <r>
    <s v="VPA6"/>
    <x v="2686"/>
    <x v="1"/>
    <s v=""/>
    <s v="3rd March,2022"/>
    <d v="2022-03-03T00:00:00"/>
    <s v="15th April,2022"/>
    <d v="2022-04-15T00:00:00"/>
    <s v="Wambote Rose Wanjiku"/>
    <s v="Female"/>
    <n v="99999"/>
    <s v="+254"/>
    <s v="0713260793"/>
    <s v=""/>
    <s v="0725663402"/>
    <n v="36.914149999999999"/>
    <n v="-0.78861599999999998"/>
    <s v="Murang'a"/>
    <s v="Kigumo"/>
    <s v="Mareira"/>
    <s v="Wakefungi"/>
    <x v="3"/>
    <s v="Washington Mwangi"/>
    <s v="Washington Mwangi"/>
    <s v=""/>
    <s v="Informal Business"/>
    <s v="KENBIM"/>
    <s v="Masonry"/>
    <s v="01/11/2022"/>
  </r>
  <r>
    <s v="VPA6"/>
    <x v="2687"/>
    <x v="1"/>
    <s v=""/>
    <s v="25th February,2022"/>
    <d v="2022-02-25T00:00:00"/>
    <s v="20th April,2022"/>
    <d v="2022-04-20T00:00:00"/>
    <s v="Wainaina Jane Wanjiku"/>
    <s v="Male"/>
    <n v="99999"/>
    <s v="+254"/>
    <s v="0722731450"/>
    <s v=""/>
    <s v="0721643291"/>
    <n v="36.958514000000001"/>
    <n v="-0.70147999999999999"/>
    <s v="Murang'a"/>
    <s v="Kangema"/>
    <s v="Kangema"/>
    <s v="Marimera"/>
    <x v="1"/>
    <s v="Washington Mwangi"/>
    <s v="Washington Mwangi"/>
    <s v=""/>
    <s v="Informal Business"/>
    <s v="KENBIM"/>
    <s v="Masonry"/>
    <s v="01/11/2022"/>
  </r>
  <r>
    <s v="VPA6"/>
    <x v="2688"/>
    <x v="1"/>
    <s v=""/>
    <s v="8th June,2022"/>
    <d v="2022-06-08T00:00:00"/>
    <s v="22nd July,2022"/>
    <d v="2022-07-22T00:00:00"/>
    <s v="Ngokonyo Endmad Babu"/>
    <s v="Male"/>
    <n v="99999"/>
    <s v="+254"/>
    <s v="0727337639"/>
    <s v=""/>
    <s v="0799955640"/>
    <n v="37.181590999999997"/>
    <n v="-0.78060099999999999"/>
    <s v="Murang'a"/>
    <s v="Maragua"/>
    <s v="Maragua range"/>
    <s v="Matanya area"/>
    <x v="2"/>
    <s v="Washington Mwangi"/>
    <s v="Washington Mwangi"/>
    <s v=""/>
    <s v="Informal Business"/>
    <s v="KENBIM"/>
    <s v="Masonry"/>
    <s v="01/11/2022"/>
  </r>
  <r>
    <s v="VPA6"/>
    <x v="2689"/>
    <x v="1"/>
    <s v=""/>
    <s v="29th May,2022"/>
    <d v="2022-05-29T00:00:00"/>
    <s v="11th October,2022"/>
    <d v="2022-10-11T00:00:00"/>
    <s v="Chepkoech Josphine"/>
    <s v="Female"/>
    <s v="20967639"/>
    <s v="+254"/>
    <s v="0728247523"/>
    <s v=""/>
    <s v="0729422287"/>
    <n v="35.086872"/>
    <n v="-0.48631999999999997"/>
    <s v="Kericho"/>
    <s v="Bureti"/>
    <s v="Kisiara"/>
    <s v="Kaprote"/>
    <x v="1"/>
    <s v="Philip Kurgat"/>
    <s v=""/>
    <s v=""/>
    <s v="Informal Business"/>
    <s v="MKD"/>
    <s v="Masonry"/>
    <s v="01/11/2022"/>
  </r>
  <r>
    <s v="VPA6"/>
    <x v="2690"/>
    <x v="1"/>
    <s v=""/>
    <s v="15th October,2022"/>
    <d v="2022-10-15T00:00:00"/>
    <s v="29th October,2022"/>
    <d v="2022-10-29T00:00:00"/>
    <s v="Mantina Eunice Njeri"/>
    <s v="Female"/>
    <n v="99999"/>
    <s v="+254"/>
    <s v="0721290120"/>
    <s v=""/>
    <s v="0711793449"/>
    <n v="36.701183"/>
    <n v="-1.529388"/>
    <s v="Kajiado"/>
    <s v="Kajiado West"/>
    <s v="Olchoro onyori"/>
    <s v="Oloirien"/>
    <x v="1"/>
    <s v="Jackson Muia Mutiso"/>
    <s v=""/>
    <s v=""/>
    <s v="Informal Business"/>
    <s v="KENBIM"/>
    <s v="Masonry"/>
    <s v="02/11/2022"/>
  </r>
  <r>
    <s v="VPA6"/>
    <x v="2691"/>
    <x v="1"/>
    <s v=""/>
    <s v="22nd July,2022"/>
    <d v="2022-07-22T00:00:00"/>
    <s v="22nd October,2022"/>
    <d v="2022-10-22T00:00:00"/>
    <s v="Rotich David Koima"/>
    <s v="Male"/>
    <n v="99999"/>
    <s v="+254"/>
    <s v="0721969900"/>
    <s v=""/>
    <s v=""/>
    <n v="35.423456999999999"/>
    <n v="0.53321700000000005"/>
    <s v="Uasin Gishu"/>
    <s v="Moiben"/>
    <s v="Moiben"/>
    <s v="Kapsosio"/>
    <x v="1"/>
    <s v="Daniel Bartilol"/>
    <s v=""/>
    <s v=""/>
    <s v="Informal Business"/>
    <s v="KENBIM"/>
    <s v="Masonry"/>
    <s v="03/11/2022"/>
  </r>
  <r>
    <s v="VPA6"/>
    <x v="2692"/>
    <x v="1"/>
    <s v=""/>
    <s v="17th July,2022"/>
    <d v="2022-07-17T00:00:00"/>
    <s v="1st October,2022"/>
    <d v="2022-10-01T00:00:00"/>
    <s v="Kipkemboi Nicholas"/>
    <s v="Male"/>
    <n v="99999"/>
    <s v="+254"/>
    <s v="0727364622"/>
    <s v=""/>
    <s v=""/>
    <n v="35.378855000000001"/>
    <n v="0.56061000000000005"/>
    <s v="Uasin Gishu"/>
    <s v="Moiben"/>
    <s v="Moiben"/>
    <s v="Kapsoen"/>
    <x v="1"/>
    <s v="Daniel Bartilol"/>
    <s v=""/>
    <s v=""/>
    <s v="Informal Business"/>
    <s v="KENBIM"/>
    <s v="Masonry"/>
    <s v="03/11/2022"/>
  </r>
  <r>
    <s v="VPA6"/>
    <x v="2693"/>
    <x v="1"/>
    <s v=""/>
    <s v="20th July,2022"/>
    <d v="2022-07-20T00:00:00"/>
    <s v="1st October,2022"/>
    <d v="2022-10-01T00:00:00"/>
    <s v="Joseph Kimani Maina"/>
    <s v="Male"/>
    <n v="99999"/>
    <s v="+254"/>
    <s v="0720448074"/>
    <s v=""/>
    <s v=""/>
    <n v="36.152344999999997"/>
    <n v="-0.262988"/>
    <s v="Nakuru"/>
    <s v="Bahati"/>
    <s v="Baraka"/>
    <s v="KAG - BARAKA lanet"/>
    <x v="2"/>
    <s v="Joseph Thumbi Kariuki"/>
    <s v="Joseph thumbi"/>
    <s v=""/>
    <s v="Informal Business"/>
    <s v="MKD"/>
    <s v="Masonry"/>
    <s v="03/11/2022"/>
  </r>
  <r>
    <s v="VPA6"/>
    <x v="2694"/>
    <x v="1"/>
    <s v=""/>
    <s v="12th August,2022"/>
    <d v="2022-08-12T00:00:00"/>
    <s v="1st October,2022"/>
    <d v="2022-10-01T00:00:00"/>
    <s v="James Kihungi Kariuki"/>
    <s v="Male"/>
    <n v="99999"/>
    <s v="+254"/>
    <s v="0710704463"/>
    <s v=""/>
    <s v="0797709016"/>
    <n v="36.174844"/>
    <n v="-0.24340800000000001"/>
    <s v="Nakuru"/>
    <s v="Bahati"/>
    <s v="Muronyo"/>
    <s v="Miti tatu"/>
    <x v="2"/>
    <s v="Joseph Thumbi Kariuki"/>
    <s v="Joseph thumbi"/>
    <s v=""/>
    <s v="Informal Business"/>
    <s v="MKD"/>
    <s v="Masonry"/>
    <s v="03/11/2022"/>
  </r>
  <r>
    <s v="VPA6"/>
    <x v="2695"/>
    <x v="1"/>
    <s v=""/>
    <s v="12th August,2022"/>
    <d v="2022-08-12T00:00:00"/>
    <s v="1st October,2022"/>
    <d v="2022-10-01T00:00:00"/>
    <s v="David Kamande"/>
    <s v="Male"/>
    <s v="1033424"/>
    <s v="+254"/>
    <s v="0720209822"/>
    <s v=""/>
    <s v="0720664560"/>
    <n v="36.205261"/>
    <n v="-0.27634399999999998"/>
    <s v="Nakuru"/>
    <s v="Bahati"/>
    <s v="Danger"/>
    <s v="Menengai hill farm"/>
    <x v="2"/>
    <s v="Fredrick Gatungu Kago"/>
    <s v="Fred Kago"/>
    <s v=""/>
    <s v="Informal Business"/>
    <s v="MKD"/>
    <s v="Masonry"/>
    <s v="03/11/2022"/>
  </r>
  <r>
    <s v="VPA6"/>
    <x v="2696"/>
    <x v="0"/>
    <s v="Grievance"/>
    <s v="16th May,2022"/>
    <d v="2022-05-16T00:00:00"/>
    <s v="1st October,2022"/>
    <d v="2022-10-01T00:00:00"/>
    <s v="Peter Gathecha"/>
    <s v="Male"/>
    <n v="99999"/>
    <s v="+254"/>
    <s v="0722299415"/>
    <s v=""/>
    <s v=""/>
    <n v="36.174864999999997"/>
    <n v="-0.24445500000000001"/>
    <s v="Nakuru"/>
    <s v="Bahati"/>
    <s v="Miti tatu"/>
    <s v="Miti tatu"/>
    <x v="2"/>
    <s v="Joseph Thumbi Kariuki"/>
    <s v="Joseph thumbi"/>
    <s v=""/>
    <s v="Informal Business"/>
    <s v="MKD"/>
    <s v="Masonry"/>
    <s v="03/11/2022"/>
  </r>
  <r>
    <s v="VPA6"/>
    <x v="2697"/>
    <x v="1"/>
    <s v=""/>
    <s v="24th August,2022"/>
    <d v="2022-08-24T00:00:00"/>
    <s v="26th October,2022"/>
    <d v="2022-10-26T00:00:00"/>
    <s v="Stephen Karanja"/>
    <s v="Male"/>
    <n v="99999"/>
    <s v="+254"/>
    <s v="0725630562"/>
    <s v=""/>
    <s v="0710750581"/>
    <n v="36.175291999999999"/>
    <n v="-0.26129200000000002"/>
    <s v="Nakuru"/>
    <s v="Bahati"/>
    <s v="Lanet"/>
    <s v="Kwa murera - tabuga"/>
    <x v="2"/>
    <s v="Simon Kabucho"/>
    <s v="Simon Kabucho"/>
    <s v=""/>
    <s v="Informal Business"/>
    <s v="MKD"/>
    <s v="Masonry"/>
    <s v="03/11/2022"/>
  </r>
  <r>
    <s v="VPA6"/>
    <x v="2698"/>
    <x v="1"/>
    <s v=""/>
    <s v="18th June,2022"/>
    <d v="2022-06-18T00:00:00"/>
    <s v="19th October,2022"/>
    <d v="2022-10-19T00:00:00"/>
    <s v="Njeru Fredrick Muriuki"/>
    <s v="Male"/>
    <s v="11171452"/>
    <s v="+254"/>
    <s v="0723161075"/>
    <s v=""/>
    <s v=""/>
    <n v="37.374557000000003"/>
    <n v="-0.52191500000000002"/>
    <s v="Kirinyaga"/>
    <s v="Kirinyaga East"/>
    <s v="Njukiini"/>
    <s v="Mburi"/>
    <x v="1"/>
    <s v="Eric Muthii Mugo"/>
    <s v="Eric muthii mugo"/>
    <s v=""/>
    <s v="Informal Business"/>
    <s v="MKD"/>
    <s v="Masonry"/>
    <s v="03/11/2022"/>
  </r>
  <r>
    <s v="VPA6"/>
    <x v="2699"/>
    <x v="0"/>
    <s v="Non Compliant"/>
    <s v="8th April,2022"/>
    <d v="2022-04-08T00:00:00"/>
    <s v="3rd November,2022"/>
    <d v="2022-11-03T00:00:00"/>
    <s v="Kiugu Japhet Muthuri"/>
    <s v="Male"/>
    <s v="14609764"/>
    <s v="+254"/>
    <s v="0725594169"/>
    <s v=""/>
    <s v="0723660051"/>
    <n v="37.102372000000003"/>
    <n v="-3.4770000000000002E-2"/>
    <s v="Nyeri"/>
    <s v="Kieni East"/>
    <s v="Gakawa"/>
    <s v="Kwa mweya"/>
    <x v="3"/>
    <s v="Wambui Gituku"/>
    <s v=""/>
    <s v=""/>
    <s v="Informal Business"/>
    <s v="MKD"/>
    <s v="Masonry"/>
    <s v="04/11/2022"/>
  </r>
  <r>
    <s v="VPA6"/>
    <x v="2700"/>
    <x v="1"/>
    <s v=""/>
    <s v="8th November,2021"/>
    <d v="2021-11-08T00:00:00"/>
    <s v="10th January,2022"/>
    <d v="2022-01-10T00:00:00"/>
    <s v="Lasoi Joseph K"/>
    <s v="Male"/>
    <s v="7494093"/>
    <s v="+254"/>
    <s v="0720357253"/>
    <s v=""/>
    <s v="0763357253"/>
    <n v="35.375056999999998"/>
    <n v="-0.67722800000000005"/>
    <s v="Bomet"/>
    <s v="Bomet Central"/>
    <s v="Ndaraweta"/>
    <s v="Ngainet"/>
    <x v="0"/>
    <s v="Patrick Kipronoh Mutai"/>
    <s v="Joash"/>
    <s v=""/>
    <s v="Informal Business"/>
    <s v="MKD"/>
    <s v="Masonry"/>
    <s v="09/11/2022"/>
  </r>
  <r>
    <s v="VPA6"/>
    <x v="2701"/>
    <x v="1"/>
    <s v=""/>
    <s v="8th August,2022"/>
    <d v="2022-08-08T00:00:00"/>
    <s v="8th November,2022"/>
    <d v="2022-11-08T00:00:00"/>
    <s v="Njogu Martin Mugo"/>
    <s v="Male"/>
    <n v="99999"/>
    <s v="+254"/>
    <s v="0723877522"/>
    <s v=""/>
    <s v="0722434199"/>
    <n v="37.575290000000003"/>
    <n v="-0.39574799999999999"/>
    <s v="Embu"/>
    <s v="Runyenjes"/>
    <s v="Runyejes"/>
    <s v="Kaithege"/>
    <x v="1"/>
    <s v="Eric Muthii Mugo"/>
    <s v="Eric Mugo"/>
    <s v=""/>
    <s v="Informal Business"/>
    <s v="KENBIM"/>
    <s v="Masonry"/>
    <s v="09/11/2022"/>
  </r>
  <r>
    <s v="VPA6"/>
    <x v="2702"/>
    <x v="1"/>
    <s v=""/>
    <s v="2nd October,2022"/>
    <d v="2022-10-02T00:00:00"/>
    <s v="24th October,2022"/>
    <d v="2022-10-24T00:00:00"/>
    <s v="Alex Ngugi Beatrice"/>
    <s v="Female"/>
    <s v="5433466t"/>
    <s v="+254"/>
    <s v="0716543367"/>
    <s v=""/>
    <s v="0723659245"/>
    <n v="37.673029999999997"/>
    <n v="1.1610000000000001E-2"/>
    <s v="Meru"/>
    <s v="Central Imenti"/>
    <s v="Ngonyi"/>
    <s v="Rubutu"/>
    <x v="2"/>
    <s v="Erick Munene Gitonga"/>
    <s v="Joshua muthaura"/>
    <s v=""/>
    <s v="Informal Business"/>
    <s v="MKD"/>
    <s v="Masonry"/>
    <s v="10/11/2022"/>
  </r>
  <r>
    <s v="VPA6"/>
    <x v="2703"/>
    <x v="0"/>
    <s v="Non Compliant"/>
    <s v="15th August,2022"/>
    <d v="2022-08-15T00:00:00"/>
    <s v="17th November,2022"/>
    <d v="2022-11-17T00:00:00"/>
    <s v="Mwale Jane Ndela"/>
    <s v="Female"/>
    <s v="29752358"/>
    <s v="+254"/>
    <s v="0728021721"/>
    <s v=""/>
    <s v=""/>
    <n v="38.375393000000003"/>
    <n v="-3.3772220000000002"/>
    <s v="Taita/Taveta"/>
    <s v="Wundanyi"/>
    <s v="Mbale"/>
    <s v="Sagha"/>
    <x v="2"/>
    <s v="Silvester M Mwadime"/>
    <s v="Silvester mwakideu"/>
    <s v=""/>
    <s v="Informal Business"/>
    <s v="KENBIM"/>
    <s v="Masonry"/>
    <s v="21/11/2022"/>
  </r>
  <r>
    <s v="VPA6"/>
    <x v="2704"/>
    <x v="1"/>
    <s v=""/>
    <s v="5th September,2022"/>
    <d v="2022-09-05T00:00:00"/>
    <s v="28th September,2022"/>
    <d v="2022-09-28T00:00:00"/>
    <s v="Muleli Erick"/>
    <s v="Male"/>
    <n v="99999"/>
    <s v="+254"/>
    <s v="0722851757"/>
    <s v=""/>
    <s v="0722962215"/>
    <n v="37.79365"/>
    <n v="-2.069947"/>
    <s v="Makueni"/>
    <s v="Makueni"/>
    <s v="Makueni"/>
    <s v="Makutano"/>
    <x v="1"/>
    <s v="Jackson Muia Mutiso"/>
    <s v=""/>
    <s v=""/>
    <s v="Informal Business"/>
    <s v="KENBIM"/>
    <s v="Masonry"/>
    <s v="24/11/2022"/>
  </r>
  <r>
    <s v="VPA6"/>
    <x v="2705"/>
    <x v="1"/>
    <s v=""/>
    <s v="24th April,2022"/>
    <d v="2022-04-24T00:00:00"/>
    <s v="12th July,2022"/>
    <d v="2022-07-12T00:00:00"/>
    <s v="Kung'u Robert Kimata"/>
    <s v="Male"/>
    <n v="99999"/>
    <s v="+254"/>
    <s v="0722449440"/>
    <s v=""/>
    <s v=""/>
    <n v="36.423155000000001"/>
    <n v="3.0268E-2"/>
    <s v="Nyandarua"/>
    <s v="Ndaragwa"/>
    <s v="Kiriita"/>
    <s v="Ritaya"/>
    <x v="4"/>
    <s v="Fraha Biotech"/>
    <s v="null"/>
    <s v=""/>
    <s v="Informal Business"/>
    <s v="AKUT"/>
    <s v="Masonry"/>
    <s v="24/11/2022"/>
  </r>
  <r>
    <s v="VPA6"/>
    <x v="2706"/>
    <x v="1"/>
    <s v=""/>
    <s v="23rd October,2022"/>
    <d v="2022-10-23T00:00:00"/>
    <s v="23rd November,2022"/>
    <d v="2022-11-23T00:00:00"/>
    <s v="Gilbert Suter K"/>
    <s v="Male"/>
    <n v="99999"/>
    <s v="+254"/>
    <s v="0723971761"/>
    <s v=""/>
    <s v="0731424816"/>
    <n v="35.488005000000001"/>
    <n v="0.59986700000000004"/>
    <s v="Elgeyo/Marakwet"/>
    <s v="Keiyo North"/>
    <s v="Keiyo North"/>
    <s v="Kapsisi east"/>
    <x v="1"/>
    <s v="Luka Kiprop Maiyo"/>
    <s v=""/>
    <s v=""/>
    <s v="Informal Business"/>
    <s v="KENBIM"/>
    <s v="Masonry"/>
    <s v="02/12/2022"/>
  </r>
  <r>
    <s v="VPA6"/>
    <x v="2707"/>
    <x v="1"/>
    <s v=""/>
    <s v="28th December,2021"/>
    <d v="2021-12-28T00:00:00"/>
    <s v="25th November,2022"/>
    <d v="2022-11-25T00:00:00"/>
    <s v="KIPROTICH RUGUT"/>
    <s v="Male"/>
    <s v="22223491"/>
    <s v="+254"/>
    <s v="0726560508"/>
    <s v=""/>
    <s v=""/>
    <n v="35.233227999999997"/>
    <n v="-0.34220800000000001"/>
    <s v="Kericho"/>
    <s v="Belgut"/>
    <s v="Kipkoiyan"/>
    <s v="Masarian"/>
    <x v="1"/>
    <s v="Benjamin Kirui"/>
    <s v=""/>
    <s v=""/>
    <s v="Informal Business"/>
    <s v="MKD"/>
    <s v="Masonry"/>
    <s v="06/12/2022"/>
  </r>
  <r>
    <s v="VPA6"/>
    <x v="2708"/>
    <x v="1"/>
    <s v=""/>
    <s v="26th November,2021"/>
    <d v="2021-11-26T00:00:00"/>
    <s v="4th June,2022"/>
    <d v="2022-06-04T00:00:00"/>
    <s v="KIBET JOSEPH BOEN"/>
    <s v="Male"/>
    <s v="21614842"/>
    <s v="+254"/>
    <s v="0722538797"/>
    <s v=""/>
    <s v="0722952075"/>
    <n v="35.234656999999999"/>
    <n v="-0.29787999999999998"/>
    <s v="Kericho"/>
    <s v="Ainamoi"/>
    <s v="Kapsoit"/>
    <s v="Ketitui"/>
    <x v="1"/>
    <s v="Benjamin Kirui"/>
    <s v=""/>
    <s v=""/>
    <s v="Informal Business"/>
    <s v="MKD"/>
    <s v="Masonry"/>
    <s v="06/12/2022"/>
  </r>
  <r>
    <s v="VPA6"/>
    <x v="2709"/>
    <x v="1"/>
    <s v=""/>
    <s v="19th September,2022"/>
    <d v="2022-09-19T00:00:00"/>
    <s v="21st November,2022"/>
    <d v="2022-11-21T00:00:00"/>
    <s v="LANGAT GEOFREY"/>
    <s v="Male"/>
    <s v="25337517"/>
    <s v="+254"/>
    <s v="0719355837"/>
    <s v=""/>
    <s v=""/>
    <n v="35.105603000000002"/>
    <n v="-0.60118000000000005"/>
    <s v="Kericho"/>
    <s v="Bureti"/>
    <s v="Kapsogut"/>
    <s v="Sosiot"/>
    <x v="0"/>
    <s v="Philip Kurgat"/>
    <s v="null"/>
    <s v=""/>
    <s v="Informal Business"/>
    <s v="MKD"/>
    <s v="Masonry"/>
    <s v="06/12/2022"/>
  </r>
  <r>
    <s v="VPA6"/>
    <x v="2710"/>
    <x v="1"/>
    <s v=""/>
    <s v="15th December,2021"/>
    <d v="2021-12-15T00:00:00"/>
    <s v="1st November,2022"/>
    <d v="2022-11-01T00:00:00"/>
    <s v="TONUI PHILIPH"/>
    <s v="Male"/>
    <s v="20839831"/>
    <s v="+254"/>
    <s v="0721147146"/>
    <s v=""/>
    <s v="0725049823"/>
    <n v="35.259903000000001"/>
    <n v="-0.32833800000000002"/>
    <s v="Kericho"/>
    <s v="Ainamoi"/>
    <s v="Kipchimchim"/>
    <s v="Kipchimchim"/>
    <x v="3"/>
    <s v="Benjamin Kirui"/>
    <s v=""/>
    <s v=""/>
    <s v="Informal Business"/>
    <s v="MKD"/>
    <s v="Masonry"/>
    <s v="06/12/2022"/>
  </r>
  <r>
    <s v="VPA6"/>
    <x v="2711"/>
    <x v="1"/>
    <s v=""/>
    <s v="17th July,2019"/>
    <d v="2019-07-17T00:00:00"/>
    <s v="15th January,2022"/>
    <d v="2022-01-15T00:00:00"/>
    <s v="BETT ROBERT"/>
    <s v="Male"/>
    <s v="23363061"/>
    <s v="+254"/>
    <s v="0720283035"/>
    <s v=""/>
    <s v="0112830135"/>
    <n v="35.134174999999999"/>
    <n v="-0.67774500000000004"/>
    <s v="Bomet"/>
    <s v="Sotik"/>
    <s v="Kaplong"/>
    <s v="Kaplong"/>
    <x v="6"/>
    <s v="Philip Kurgat"/>
    <s v=""/>
    <s v=""/>
    <s v="Informal Business"/>
    <s v="AKUT"/>
    <s v="Masonry"/>
    <s v="06/12/2022"/>
  </r>
  <r>
    <s v="VPA6"/>
    <x v="2712"/>
    <x v="1"/>
    <s v=""/>
    <s v="18th September,2022"/>
    <d v="2022-09-18T00:00:00"/>
    <s v="19th November,2022"/>
    <d v="2022-11-19T00:00:00"/>
    <s v="Wanyoike Philomena Wambui"/>
    <s v="Female"/>
    <n v="99999"/>
    <s v="+254"/>
    <s v="0727441725"/>
    <s v=""/>
    <s v=""/>
    <n v="37.190091000000002"/>
    <n v="-0.88713399999999998"/>
    <s v="Murang'a"/>
    <s v="Makuyu"/>
    <s v="Kimorori"/>
    <s v="Kahigaini"/>
    <x v="3"/>
    <s v="Collins Odhiambo Ondiek"/>
    <s v="Collins Odhiambo"/>
    <s v=""/>
    <s v="Informal Business"/>
    <s v="BlueFlame BioSlurriGaz"/>
    <s v="Plastic"/>
    <s v="06/12/2022"/>
  </r>
  <r>
    <s v="VPA6"/>
    <x v="2713"/>
    <x v="1"/>
    <s v=""/>
    <s v="18th September,2022"/>
    <d v="2022-09-18T00:00:00"/>
    <s v="17th November,2022"/>
    <d v="2022-11-17T00:00:00"/>
    <s v="Njoroge Francis Kamande"/>
    <s v="Male"/>
    <s v="3697538"/>
    <s v="+254"/>
    <s v="0720939835"/>
    <s v=""/>
    <s v="0754990655"/>
    <n v="37.218592000000001"/>
    <n v="-0.88885499999999995"/>
    <s v="Murang'a"/>
    <s v="Makuyu"/>
    <s v="Kimorori"/>
    <s v="Ciombo"/>
    <x v="3"/>
    <s v="Collins Odhiambo Ondiek"/>
    <s v="Collins Odhiambo"/>
    <s v=""/>
    <s v="Informal Business"/>
    <s v="BlueFlame BioSlurriGaz"/>
    <s v="Plastic"/>
    <s v="06/12/2022"/>
  </r>
  <r>
    <s v="VPA6"/>
    <x v="2714"/>
    <x v="1"/>
    <s v=""/>
    <s v="18th September,2022"/>
    <d v="2022-09-18T00:00:00"/>
    <s v="17th November,2022"/>
    <d v="2022-11-17T00:00:00"/>
    <s v="Mwangi Florence Wanjiru"/>
    <s v="Female"/>
    <n v="99999"/>
    <s v="+254"/>
    <s v="0710193043"/>
    <s v=""/>
    <s v=""/>
    <n v="37.219555999999997"/>
    <n v="-0.88367600000000002"/>
    <s v="Murang'a"/>
    <s v="Makuyu"/>
    <s v="Kimorori"/>
    <s v="Ciombo"/>
    <x v="3"/>
    <s v="Collins Odhiambo Ondiek"/>
    <s v="Collins Odhiambo"/>
    <s v=""/>
    <s v="Informal Business"/>
    <s v="BlueFlame BioSlurriGaz"/>
    <s v="Plastic"/>
    <s v="06/12/2022"/>
  </r>
  <r>
    <s v="VPA6"/>
    <x v="2715"/>
    <x v="1"/>
    <s v=""/>
    <s v="18th September,2022"/>
    <d v="2022-09-18T00:00:00"/>
    <s v="17th November,2022"/>
    <d v="2022-11-17T00:00:00"/>
    <s v="Kahutho Grace Nyambura"/>
    <s v="Female"/>
    <s v="1204433"/>
    <s v="+254"/>
    <s v="0712226195"/>
    <s v=""/>
    <s v="0721253752"/>
    <n v="37.225411999999999"/>
    <n v="-0.82088300000000003"/>
    <s v="Murang'a"/>
    <s v="Makuyu"/>
    <s v="Kabiti"/>
    <s v="Kiambamba"/>
    <x v="3"/>
    <s v="Collins Odhiambo Ondiek"/>
    <s v="Collins Odhiambo"/>
    <s v=""/>
    <s v="Informal Business"/>
    <s v="BlueFlame BioSlurriGaz"/>
    <s v="Plastic"/>
    <s v="06/12/2022"/>
  </r>
  <r>
    <s v="VPA6"/>
    <x v="2716"/>
    <x v="1"/>
    <s v=""/>
    <s v="18th September,2022"/>
    <d v="2022-09-18T00:00:00"/>
    <s v="19th November,2022"/>
    <d v="2022-11-19T00:00:00"/>
    <s v="Nganga Veronicah Muthoni"/>
    <s v="Female"/>
    <n v="99999"/>
    <s v="+254"/>
    <s v="0728463037"/>
    <s v=""/>
    <s v=""/>
    <n v="37.196418000000001"/>
    <n v="-0.881498"/>
    <s v="Murang'a"/>
    <s v="Makuyu"/>
    <s v="Makuyu"/>
    <s v="Punda milia"/>
    <x v="3"/>
    <s v="Collins Odhiambo Ondiek"/>
    <s v="Collin's Odhiambo"/>
    <s v=""/>
    <s v="Informal Business"/>
    <s v="BlueFlame BioSlurriGaz"/>
    <s v="Plastic"/>
    <s v="06/12/2022"/>
  </r>
  <r>
    <s v="VPA6"/>
    <x v="2717"/>
    <x v="1"/>
    <s v=""/>
    <s v="9th September,2022"/>
    <d v="2022-09-09T00:00:00"/>
    <s v="17th November,2022"/>
    <d v="2022-11-17T00:00:00"/>
    <s v="Thenge Gladys Wairimu"/>
    <s v="Female"/>
    <n v="99999"/>
    <s v="+254"/>
    <s v="0724446652"/>
    <s v=""/>
    <s v="0706120807"/>
    <n v="37.182510999999998"/>
    <n v="-0.84443500000000005"/>
    <s v="Murang'a"/>
    <s v="Makuyu"/>
    <s v="Sabasaba"/>
    <s v="Kamahuha"/>
    <x v="3"/>
    <s v="Green Soil Enterprises"/>
    <s v="Collins Odhiambo"/>
    <s v=""/>
    <s v="Informal Business"/>
    <s v="BlueFlame BioSlurriGaz"/>
    <s v="Plastic"/>
    <s v="19/12/2022"/>
  </r>
  <r>
    <s v="VPA6"/>
    <x v="2718"/>
    <x v="1"/>
    <s v=""/>
    <s v="13th September,2022"/>
    <d v="2022-09-13T00:00:00"/>
    <s v="17th November,2022"/>
    <d v="2022-11-17T00:00:00"/>
    <s v="Gatunguta Jane Wambui"/>
    <s v="Female"/>
    <s v="11287453"/>
    <s v="+254"/>
    <s v="0722989570"/>
    <s v=""/>
    <s v="0728895477"/>
    <n v="37.194854999999997"/>
    <n v="-0.90412300000000001"/>
    <s v="Murang'a"/>
    <s v="Makuyu"/>
    <s v="Kimorori"/>
    <s v="Makuyu"/>
    <x v="3"/>
    <s v="Green Soil Enterprises"/>
    <s v="Collins odhiambo"/>
    <s v=""/>
    <s v="Informal Business"/>
    <s v="BlueFlame BioSlurriGaz"/>
    <s v="Plastic"/>
    <s v="19/12/2022"/>
  </r>
  <r>
    <s v="VPA6"/>
    <x v="2719"/>
    <x v="1"/>
    <s v=""/>
    <s v="12th October,2022"/>
    <d v="2022-10-12T00:00:00"/>
    <s v="22nd November,2022"/>
    <d v="2022-11-22T00:00:00"/>
    <s v="Ngechu Rachel Wangui"/>
    <s v="Female"/>
    <n v="99999"/>
    <s v="+254"/>
    <s v="0723815747"/>
    <s v=""/>
    <s v="0722339090"/>
    <n v="36.882930999999999"/>
    <n v="-0.81788799999999995"/>
    <s v="Murang'a"/>
    <s v="Kandara"/>
    <s v="Githumu"/>
    <s v="Kerika"/>
    <x v="2"/>
    <s v="Nixon Kariuki Gaichuru"/>
    <s v="Nixon kariuki"/>
    <s v=""/>
    <s v="Informal Business"/>
    <s v="KENBIM"/>
    <s v="Masonry"/>
    <s v="19/12/2022"/>
  </r>
  <r>
    <s v="VPA6"/>
    <x v="2720"/>
    <x v="1"/>
    <s v=""/>
    <s v="6th February,2022"/>
    <d v="2022-02-06T00:00:00"/>
    <s v="18th March,2022"/>
    <d v="2022-03-18T00:00:00"/>
    <s v="Kibobo James Mwangi"/>
    <s v="Male"/>
    <s v="5175981"/>
    <s v="+254"/>
    <s v="0713252628"/>
    <s v=""/>
    <s v="0705103371"/>
    <n v="36.972833999999999"/>
    <n v="-0.89030200000000004"/>
    <s v="Murang'a"/>
    <s v="Kandara"/>
    <s v="Kandara"/>
    <s v="Kirigithu"/>
    <x v="3"/>
    <s v="Washington Mwangi"/>
    <s v="Washington mwangi"/>
    <s v=""/>
    <s v="Informal Business"/>
    <s v="KENBIM"/>
    <s v="Masonry"/>
    <s v="19/12/2022"/>
  </r>
  <r>
    <s v="VPA6"/>
    <x v="2721"/>
    <x v="1"/>
    <s v=""/>
    <s v="12th October,2022"/>
    <d v="2022-10-12T00:00:00"/>
    <s v="10th December,2022"/>
    <d v="2022-12-10T00:00:00"/>
    <s v="Rono Denis"/>
    <s v="Male"/>
    <s v="13024424"/>
    <s v="+254"/>
    <s v="0712842142"/>
    <s v=""/>
    <s v=""/>
    <n v="35.103994999999998"/>
    <n v="-0.611012"/>
    <s v="Kericho"/>
    <s v="Bureti"/>
    <s v="Techoget"/>
    <s v="Salanga"/>
    <x v="0"/>
    <s v="Denis Kipkirui Tonui"/>
    <s v=""/>
    <s v=""/>
    <s v="Informal Business"/>
    <s v="MKD"/>
    <s v="Masonry"/>
    <s v="19/12/2022"/>
  </r>
  <r>
    <s v="VPA6"/>
    <x v="2722"/>
    <x v="0"/>
    <s v="Non Compliant"/>
    <s v="4th December,2022"/>
    <d v="2022-12-04T00:00:00"/>
    <s v="17th December,2022"/>
    <d v="2022-12-17T00:00:00"/>
    <s v="Mbugua Gichuru John"/>
    <s v="Male"/>
    <s v="1367940"/>
    <s v="+254"/>
    <s v="0713028539"/>
    <s v=""/>
    <s v="0796126961"/>
    <n v="37.285722999999997"/>
    <n v="-1.0560769999999999"/>
    <s v="Kiambu"/>
    <s v="Thika East"/>
    <s v="Goliba"/>
    <s v="Maguguni"/>
    <x v="3"/>
    <s v="Nixon Kariuki Gaichuru"/>
    <s v="Nixon kariuki"/>
    <s v=""/>
    <s v="Informal Business"/>
    <s v="KENBIM"/>
    <s v="Masonry"/>
    <s v="20/12/2022"/>
  </r>
  <r>
    <s v="VPA6"/>
    <x v="2723"/>
    <x v="0"/>
    <s v="Grievance"/>
    <s v="26th November,2022"/>
    <d v="2022-11-26T00:00:00"/>
    <s v="21st December,2022"/>
    <d v="2022-12-21T00:00:00"/>
    <s v="Biwott John"/>
    <s v="Male"/>
    <s v="1221445"/>
    <s v="+254"/>
    <s v="0729150277"/>
    <s v=""/>
    <s v="0736603776"/>
    <n v="35.045422000000002"/>
    <n v="0.23539299999999999"/>
    <s v="Nandi"/>
    <s v="Nandi Central"/>
    <s v="Kombe"/>
    <s v="Kipchabo"/>
    <x v="3"/>
    <s v="Kelvin Kimutai"/>
    <s v="Isaac sang"/>
    <s v=""/>
    <s v="Informal Business"/>
    <s v="MKD"/>
    <s v="Masonry"/>
    <s v="21/12/2022"/>
  </r>
  <r>
    <s v="VPA6"/>
    <x v="2724"/>
    <x v="1"/>
    <s v=""/>
    <s v="15th August,2022"/>
    <d v="2022-08-15T00:00:00"/>
    <s v="1st November,2022"/>
    <d v="2022-11-01T00:00:00"/>
    <s v="Mogere Nyakundi Nyakundi"/>
    <s v="Male"/>
    <s v="9148851"/>
    <s v="+254"/>
    <s v="0722799566"/>
    <s v=""/>
    <s v="0715783459"/>
    <n v="34.978445000000001"/>
    <n v="-0.80766499999999997"/>
    <s v="Nyamira"/>
    <s v="Masaba North"/>
    <s v="Nyansiongo"/>
    <s v="Keginga"/>
    <x v="19"/>
    <s v="George Otwori"/>
    <s v="George Otwori"/>
    <s v=""/>
    <s v="Informal Business"/>
    <s v="KENBIM"/>
    <s v="Masonry"/>
    <s v="23/12/2022"/>
  </r>
  <r>
    <s v="VPA6"/>
    <x v="2725"/>
    <x v="1"/>
    <s v=""/>
    <s v="1st September,2022"/>
    <d v="2022-09-01T00:00:00"/>
    <s v="1st December,2022"/>
    <d v="2022-12-01T00:00:00"/>
    <s v="Mwambi James Nyamweya"/>
    <s v="Male"/>
    <s v="5825824"/>
    <s v="+254"/>
    <s v="0700485799"/>
    <s v=""/>
    <s v="07574296666"/>
    <n v="34.860497000000002"/>
    <n v="-0.68781800000000004"/>
    <s v="Nyamira"/>
    <s v="Manga"/>
    <s v="Kemera"/>
    <s v="Biburia"/>
    <x v="0"/>
    <s v="George Otwori"/>
    <s v="George Otwori"/>
    <s v=""/>
    <s v="Informal Business"/>
    <s v="MKD"/>
    <s v="Masonry"/>
    <s v="23/12/2022"/>
  </r>
  <r>
    <s v="VPA6"/>
    <x v="2726"/>
    <x v="1"/>
    <s v=""/>
    <s v="10th November,2022"/>
    <d v="2022-11-10T00:00:00"/>
    <s v="15th December,2022"/>
    <d v="2022-12-15T00:00:00"/>
    <s v="Omari Meshack Ogora"/>
    <s v="Male"/>
    <s v="0264350"/>
    <s v="+254"/>
    <s v="0728702410"/>
    <s v=""/>
    <s v="0726964172"/>
    <n v="34.8508"/>
    <n v="-0.72847200000000001"/>
    <s v="Kisii"/>
    <s v="Kisii Central"/>
    <s v="Mirongo"/>
    <s v="Bomwagi"/>
    <x v="0"/>
    <s v="Thomas Masese Gikona"/>
    <s v="Thomas Masese Gikona"/>
    <s v=""/>
    <s v="Informal Business"/>
    <s v="KENBIM"/>
    <s v="Masonry"/>
    <s v="23/12/2022"/>
  </r>
  <r>
    <s v="VPA6"/>
    <x v="2727"/>
    <x v="1"/>
    <s v=""/>
    <s v="22nd July,2022"/>
    <d v="2022-07-22T00:00:00"/>
    <s v="17th September,2022"/>
    <d v="2022-09-17T00:00:00"/>
    <s v="Karuba Patrick Kamweya"/>
    <s v="Male"/>
    <n v="99999"/>
    <s v="+254"/>
    <s v="0716369975"/>
    <s v=""/>
    <s v=""/>
    <n v="36.944547"/>
    <n v="-0.75139699999999998"/>
    <s v="Murang'a"/>
    <s v="Kahuro"/>
    <s v="Mugoiri"/>
    <s v="Kaganda"/>
    <x v="2"/>
    <s v="Fredrick Gatungu Kago"/>
    <s v="Fredrick Kago"/>
    <s v=""/>
    <s v="Informal Business"/>
    <s v="MKD"/>
    <s v="Masonry"/>
    <s v="31/12/2022"/>
  </r>
  <r>
    <s v="VPA6"/>
    <x v="2728"/>
    <x v="1"/>
    <s v=""/>
    <s v="2nd October,2022"/>
    <d v="2022-10-02T00:00:00"/>
    <s v="18th November,2022"/>
    <d v="2022-11-18T00:00:00"/>
    <s v="Nganga Elizabeth Kasyoka"/>
    <s v="Female"/>
    <n v="99999"/>
    <s v="+254"/>
    <s v="0721242322"/>
    <s v=""/>
    <s v=""/>
    <n v="36.932274999999997"/>
    <n v="-0.91242699999999999"/>
    <s v="Murang'a"/>
    <s v="Gatanga"/>
    <s v="Gatanga"/>
    <s v="Gathanji"/>
    <x v="0"/>
    <s v="Washington Mwangi"/>
    <s v="Washington Mwangi"/>
    <s v=""/>
    <s v="Informal Business"/>
    <s v="KENBIM"/>
    <s v="Masonry"/>
    <s v="31/12/2022"/>
  </r>
  <r>
    <s v="VPA6"/>
    <x v="2729"/>
    <x v="1"/>
    <s v=""/>
    <s v="18th September,2022"/>
    <d v="2022-09-18T00:00:00"/>
    <s v="20th December,2022"/>
    <d v="2022-12-20T00:00:00"/>
    <s v="CHERUIYOT JOSEPH"/>
    <s v="Male"/>
    <s v="5226938"/>
    <s v="+254"/>
    <s v="0714474374"/>
    <s v=""/>
    <s v=""/>
    <n v="35.090868"/>
    <n v="-0.65439700000000001"/>
    <s v="Kericho"/>
    <s v="Bureti"/>
    <s v="Cheplanget"/>
    <s v="Lelach"/>
    <x v="0"/>
    <s v="Denis Kipkirui Tonui"/>
    <s v=""/>
    <s v=""/>
    <s v="Informal Business"/>
    <s v="MKD"/>
    <s v="Masonry"/>
    <s v="10/01/2023"/>
  </r>
  <r>
    <s v="VPA6"/>
    <x v="2730"/>
    <x v="1"/>
    <s v=""/>
    <s v="6th June,2022"/>
    <d v="2022-06-06T00:00:00"/>
    <s v="18th December,2022"/>
    <d v="2022-12-18T00:00:00"/>
    <s v="Stephen Kirui"/>
    <s v="Female"/>
    <n v="99999"/>
    <s v="+254"/>
    <s v="0724266965"/>
    <s v=""/>
    <s v="0700193642"/>
    <n v="35.677473999999997"/>
    <n v="-0.59725499999999998"/>
    <s v="Nakuru"/>
    <s v="Kuresoi"/>
    <s v="Olenguruone"/>
    <s v="Olenguruone secondary"/>
    <x v="2"/>
    <s v="Robert Kiprono Ngetich"/>
    <s v=""/>
    <s v=""/>
    <s v="Informal Business"/>
    <s v="MKD"/>
    <s v="Masonry"/>
    <s v="10/01/2023"/>
  </r>
  <r>
    <s v="VPA6"/>
    <x v="2731"/>
    <x v="1"/>
    <s v=""/>
    <s v="14th June,2022"/>
    <d v="2022-06-14T00:00:00"/>
    <s v="18th December,2022"/>
    <d v="2022-12-18T00:00:00"/>
    <s v="Ezekiel Rop Kipngeno"/>
    <s v="Male"/>
    <n v="99999"/>
    <s v="+254"/>
    <s v="0727542032"/>
    <s v=""/>
    <s v="0722703237"/>
    <n v="35.646922000000004"/>
    <n v="-0.64671199999999995"/>
    <s v="Nakuru"/>
    <s v="Kuresoi"/>
    <s v="Olenguruone"/>
    <s v="Sigowet"/>
    <x v="2"/>
    <s v="Robert Kiprono Ngetich"/>
    <s v=""/>
    <s v=""/>
    <s v="Informal Business"/>
    <s v="MKD"/>
    <s v="Masonry"/>
    <s v="10/01/2023"/>
  </r>
  <r>
    <s v="VPA6"/>
    <x v="2732"/>
    <x v="1"/>
    <s v=""/>
    <s v="29th March,2022"/>
    <d v="2022-03-29T00:00:00"/>
    <s v="18th December,2022"/>
    <d v="2022-12-18T00:00:00"/>
    <s v="Joel Mibei"/>
    <s v="Male"/>
    <n v="99999"/>
    <s v="+254"/>
    <s v="0741334162"/>
    <s v=""/>
    <s v=""/>
    <n v="35.704208000000001"/>
    <n v="-0.55853900000000001"/>
    <s v="Nakuru"/>
    <s v="Kuresoi"/>
    <s v="Amalo"/>
    <s v="Amalo"/>
    <x v="0"/>
    <s v="Robert Kiprono Ngetich"/>
    <s v=""/>
    <s v=""/>
    <s v="Informal Business"/>
    <s v="MKD"/>
    <s v="Masonry"/>
    <s v="10/01/2023"/>
  </r>
  <r>
    <s v="VPA6"/>
    <x v="2733"/>
    <x v="2"/>
    <s v="Institutional Plant"/>
    <s v="5th October,2022"/>
    <d v="2022-10-05T00:00:00"/>
    <s v="10th January,2023"/>
    <d v="2023-01-10T00:00:00"/>
    <s v="Timbila high school Timbila high school Timbila high school"/>
    <s v="Female"/>
    <s v="1045577"/>
    <s v="722798040"/>
    <s v="0722798040"/>
    <s v=""/>
    <s v=""/>
    <n v="37.716538"/>
    <n v="-3.39"/>
    <s v="Taita/Taveta"/>
    <s v="Taveta"/>
    <s v="Timbila"/>
    <s v="Timbila"/>
    <x v="14"/>
    <s v="Carly Mwandigha"/>
    <s v=""/>
    <s v=""/>
    <s v="Informal Business"/>
    <s v="KENBIM"/>
    <s v="Masonry"/>
    <s v="12/01/2023"/>
  </r>
  <r>
    <s v="VPA6"/>
    <x v="2734"/>
    <x v="1"/>
    <s v=""/>
    <s v="11th October,2022"/>
    <d v="2022-10-11T00:00:00"/>
    <s v="1st November,2022"/>
    <d v="2022-11-01T00:00:00"/>
    <s v="Dickson Bundi K"/>
    <s v="Male"/>
    <n v="99999"/>
    <s v="+254"/>
    <s v="0721656423"/>
    <s v=""/>
    <s v="0721656421"/>
    <n v="36.388843000000001"/>
    <n v="-5.2019999999999997E-2"/>
    <s v="Nyandarua"/>
    <s v="Ol Joro Orok"/>
    <s v="Gatimu"/>
    <s v="Kangūū"/>
    <x v="2"/>
    <s v="Fredrick Gatungu Kago"/>
    <s v=""/>
    <s v=""/>
    <s v="Informal Business"/>
    <s v="KENBIM"/>
    <s v="Masonry"/>
    <s v="16/01/2023"/>
  </r>
  <r>
    <s v="VPA6"/>
    <x v="2735"/>
    <x v="1"/>
    <s v=""/>
    <s v="10th December,2022"/>
    <d v="2022-12-10T00:00:00"/>
    <s v="21st December,2022"/>
    <d v="2022-12-21T00:00:00"/>
    <s v="Muloko Kongolo"/>
    <s v="Male"/>
    <n v="99999"/>
    <s v="+254"/>
    <s v="0722749158"/>
    <s v=""/>
    <s v=""/>
    <n v="36.849518000000003"/>
    <n v="-1.8094399999999999"/>
    <s v="Kajiado"/>
    <s v="Kajiado Central"/>
    <s v="Kajiado"/>
    <s v="Natembeya"/>
    <x v="2"/>
    <s v="Kensam Constructor"/>
    <s v="null"/>
    <s v=""/>
    <s v="Informal Business"/>
    <s v="KENBIM"/>
    <s v="Masonry"/>
    <s v="17/01/2023"/>
  </r>
  <r>
    <s v="VPA6"/>
    <x v="2736"/>
    <x v="1"/>
    <s v=""/>
    <s v="19th November,2022"/>
    <d v="2022-11-19T00:00:00"/>
    <s v="4th January,2023"/>
    <d v="2023-01-04T00:00:00"/>
    <s v="Gathogo Peter Kariuki"/>
    <s v="Male"/>
    <s v="19876326"/>
    <s v="+254"/>
    <s v="0722565926"/>
    <s v=""/>
    <s v="0727587378"/>
    <n v="37.099817000000002"/>
    <n v="-0.52312199999999998"/>
    <s v="Nyeri"/>
    <s v="Mathira East"/>
    <s v="Konyu"/>
    <s v="Muhururu"/>
    <x v="2"/>
    <s v="Rural &amp; Urban Alternative Energy"/>
    <s v="Wambui gituku"/>
    <s v=""/>
    <s v="Informal Business"/>
    <s v="MKD"/>
    <s v="Masonry"/>
    <s v="19/01/2023"/>
  </r>
  <r>
    <s v="VPA6"/>
    <x v="2737"/>
    <x v="1"/>
    <s v=""/>
    <s v="30th October,2022"/>
    <d v="2022-10-30T00:00:00"/>
    <s v="27th December,2022"/>
    <d v="2022-12-27T00:00:00"/>
    <s v="Vilembwa Washington Mahila"/>
    <s v="Male"/>
    <s v="2302686"/>
    <s v="+254"/>
    <s v="0719516649"/>
    <s v=""/>
    <s v="0726986858"/>
    <n v="34.889769999999999"/>
    <n v="0.129497"/>
    <s v="Nandi"/>
    <s v="Aldai"/>
    <s v="N"/>
    <s v="Musasa"/>
    <x v="1"/>
    <s v="Gillet Lihanda"/>
    <s v="Gillet Lihanda"/>
    <s v=""/>
    <s v="Informal Business"/>
    <s v="MKD"/>
    <s v="Masonry"/>
    <s v="20/01/2023"/>
  </r>
  <r>
    <s v="VPA6"/>
    <x v="2738"/>
    <x v="1"/>
    <s v=""/>
    <s v="10th December,2022"/>
    <d v="2022-12-10T00:00:00"/>
    <s v="23rd January,2023"/>
    <d v="2023-01-23T00:00:00"/>
    <s v="Chelimo Cheptoo"/>
    <s v="Male"/>
    <n v="99999"/>
    <s v="+254"/>
    <s v="0725324862"/>
    <s v=""/>
    <s v=""/>
    <n v="35.974621999999997"/>
    <n v="6.4015000000000002E-2"/>
    <s v="Nakuru"/>
    <s v="Rongai"/>
    <s v="Mogotio"/>
    <s v="Mugunyone"/>
    <x v="2"/>
    <s v="Robert Kiprono Ngetich"/>
    <s v="Robert ngetich"/>
    <s v=""/>
    <s v="Informal Business"/>
    <s v="MKD"/>
    <s v="Masonry"/>
    <s v="24/01/2023"/>
  </r>
  <r>
    <s v="VPA6"/>
    <x v="2739"/>
    <x v="1"/>
    <s v=""/>
    <s v="10th December,2022"/>
    <d v="2022-12-10T00:00:00"/>
    <s v="23rd December,2023"/>
    <d v="2023-12-23T00:00:00"/>
    <s v="Muriu Jedidah"/>
    <s v="Female"/>
    <n v="99999"/>
    <s v="+254"/>
    <s v="0722734573"/>
    <s v=""/>
    <s v=""/>
    <n v="36.723219999999998"/>
    <n v="-1.4633400000000001"/>
    <s v="Kajiado"/>
    <s v="Kajiado North"/>
    <s v="Kiserian"/>
    <s v="Olooltepes"/>
    <x v="2"/>
    <s v="Kensam Constructor"/>
    <s v=""/>
    <s v=""/>
    <s v="Informal Business"/>
    <s v="KENBIM"/>
    <s v="Masonry"/>
    <s v="25/01/2023"/>
  </r>
  <r>
    <s v="VPA6"/>
    <x v="2740"/>
    <x v="1"/>
    <s v=""/>
    <s v="25th September,2022"/>
    <d v="2022-09-25T00:00:00"/>
    <s v="25th November,2022"/>
    <d v="2022-11-25T00:00:00"/>
    <s v="Kamau Edwin"/>
    <s v="Male"/>
    <n v="99999"/>
    <s v="+254"/>
    <s v="0714056300"/>
    <s v=""/>
    <s v=""/>
    <n v="36.920560000000002"/>
    <n v="-1.5367219999999999"/>
    <s v="Kajiado"/>
    <s v="Kajiado Central"/>
    <s v="Kitengela"/>
    <s v="Acacia"/>
    <x v="4"/>
    <s v="Kensam Constructor"/>
    <s v=""/>
    <s v=""/>
    <s v="Informal Business"/>
    <s v="AKUT"/>
    <s v="Masonry"/>
    <s v="26/01/2023"/>
  </r>
  <r>
    <s v="VPA6"/>
    <x v="2741"/>
    <x v="0"/>
    <s v="Under Verification"/>
    <s v="28th November,2022"/>
    <d v="2022-11-28T00:00:00"/>
    <s v="21st January,2023"/>
    <d v="2023-01-21T00:00:00"/>
    <s v="Tangus Winny Cherono"/>
    <s v="Female"/>
    <s v="20190234"/>
    <s v="+254"/>
    <s v="0728648457"/>
    <s v=""/>
    <s v=""/>
    <n v="35.497672000000001"/>
    <n v="-0.88076699999999997"/>
    <s v="Narok"/>
    <s v="Transmara West"/>
    <s v="Ilmotiook"/>
    <s v="Lelechuet"/>
    <x v="0"/>
    <s v="Samwel Teres"/>
    <s v="Teres Samwel"/>
    <s v=""/>
    <s v="Informal Business"/>
    <s v="MKD"/>
    <s v="Masonry"/>
    <s v="28/01/2023"/>
  </r>
  <r>
    <s v="VPA6"/>
    <x v="2742"/>
    <x v="1"/>
    <s v=""/>
    <s v="1st November,2022"/>
    <d v="2022-11-01T00:00:00"/>
    <s v="3rd February,2023"/>
    <d v="2023-02-03T00:00:00"/>
    <s v="Mwangi Charles Muriithi"/>
    <s v="Male"/>
    <s v="6448230"/>
    <s v="+254"/>
    <s v="0721252442"/>
    <s v=""/>
    <s v="0721935935"/>
    <n v="37.228180000000002"/>
    <n v="-0.50051699999999999"/>
    <s v="Kirinyaga"/>
    <s v="Kirinyaga"/>
    <s v="Kagumo"/>
    <s v="Mukonyo"/>
    <x v="1"/>
    <s v="Eric Muthii Mugo"/>
    <s v="Eric mugo"/>
    <s v=""/>
    <s v="Informal Business"/>
    <s v="MKD"/>
    <s v="Masonry"/>
    <s v="05/02/2023"/>
  </r>
  <r>
    <s v="VPA6"/>
    <x v="2743"/>
    <x v="0"/>
    <s v="Non Compliant"/>
    <s v="22nd September,2022"/>
    <d v="2022-09-22T00:00:00"/>
    <s v="3rd October,2022"/>
    <d v="2022-10-03T00:00:00"/>
    <s v="Mwai Joel Mathenge"/>
    <s v="Male"/>
    <s v="2909486"/>
    <s v="+254"/>
    <s v="0720724300"/>
    <s v=""/>
    <s v=""/>
    <n v="37.194198"/>
    <n v="-0.42839500000000003"/>
    <s v="Nyeri"/>
    <s v="Mathira East"/>
    <s v="Iriaini"/>
    <s v="Mbogo"/>
    <x v="0"/>
    <s v="Eric Muthii Mugo"/>
    <s v="Eric muthii mugo"/>
    <s v=""/>
    <s v="Informal Business"/>
    <s v="KENBIM"/>
    <s v="Masonry"/>
    <s v="06/02/2023"/>
  </r>
  <r>
    <s v="VPA6"/>
    <x v="2744"/>
    <x v="1"/>
    <s v=""/>
    <s v="6th November,2022"/>
    <d v="2022-11-06T00:00:00"/>
    <s v="28th January,2023"/>
    <d v="2023-01-28T00:00:00"/>
    <s v="RONOH GIDEON"/>
    <s v="Male"/>
    <s v="24215644"/>
    <s v="+254"/>
    <s v="0727234859"/>
    <s v=""/>
    <s v="0700100121"/>
    <n v="35.152152999999998"/>
    <n v="-0.41073700000000002"/>
    <s v="Kericho"/>
    <s v="Belgut"/>
    <s v="Kabianga"/>
    <s v="Barmei"/>
    <x v="1"/>
    <s v="Philip Kurgat"/>
    <s v=""/>
    <s v=""/>
    <s v="Informal Business"/>
    <s v="MKD"/>
    <s v="Masonry"/>
    <s v="07/02/2023"/>
  </r>
  <r>
    <s v="VPA6"/>
    <x v="2745"/>
    <x v="1"/>
    <s v=""/>
    <s v="6th January,2023"/>
    <d v="2023-01-06T00:00:00"/>
    <s v="2nd February,2023"/>
    <d v="2023-02-02T00:00:00"/>
    <s v="Warwathe Eliud Mwangi"/>
    <s v="Male"/>
    <n v="99999"/>
    <s v="+254"/>
    <s v="0727003974"/>
    <s v=""/>
    <s v="0725269681"/>
    <n v="36.890087000000001"/>
    <n v="-0.85704800000000003"/>
    <s v="Murang'a"/>
    <s v="Gatanga"/>
    <s v="Gatanga"/>
    <s v="Kigoro- sub"/>
    <x v="0"/>
    <s v="Nixon Kariuki Gaichuru"/>
    <s v="Nixon kariuki"/>
    <s v=""/>
    <s v="Informal Business"/>
    <s v="KENBIM"/>
    <s v="Masonry"/>
    <s v="07/02/2023"/>
  </r>
  <r>
    <s v="VPA6"/>
    <x v="2746"/>
    <x v="1"/>
    <s v=""/>
    <s v="8th January,2023"/>
    <d v="2023-01-08T00:00:00"/>
    <s v="23rd January,2023"/>
    <d v="2023-01-23T00:00:00"/>
    <s v="John Tabitha Makena"/>
    <s v="Female"/>
    <s v="4576926"/>
    <s v="+254"/>
    <s v="0727281093"/>
    <s v=""/>
    <s v="0724015958"/>
    <n v="37.594738"/>
    <n v="-7.9543000000000003E-2"/>
    <s v="Meru"/>
    <s v="Imenti South"/>
    <s v="Chure"/>
    <s v="Kairune"/>
    <x v="2"/>
    <s v="Erick Munene Gitonga"/>
    <s v="Joshua muthaura"/>
    <s v=""/>
    <s v="Informal Business"/>
    <s v="MKD"/>
    <s v="Masonry"/>
    <s v="07/02/2023"/>
  </r>
  <r>
    <s v="VPA6"/>
    <x v="2747"/>
    <x v="0"/>
    <s v="Non Compliant"/>
    <s v="11th October,2022"/>
    <d v="2022-10-11T00:00:00"/>
    <s v="30th November,2022"/>
    <d v="2022-11-30T00:00:00"/>
    <s v="Daniel Gerrishon Gitonga"/>
    <s v="Male"/>
    <s v="2369259"/>
    <s v="720830307"/>
    <s v="0720830307"/>
    <s v=""/>
    <s v="0724936997"/>
    <n v="37.653562999999998"/>
    <n v="-7.9052999999999998E-2"/>
    <s v="Meru"/>
    <s v="Imenti South"/>
    <s v="Kigane"/>
    <s v="Ntimayakiiga"/>
    <x v="2"/>
    <s v="Erick Munene Gitonga"/>
    <s v="Joshua Muthaura"/>
    <s v=""/>
    <s v="Informal Business"/>
    <s v="MKD"/>
    <s v="Masonry"/>
    <s v="07/02/2023"/>
  </r>
  <r>
    <s v="VPA6"/>
    <x v="2748"/>
    <x v="1"/>
    <s v=""/>
    <s v="15th December,2022"/>
    <d v="2022-12-15T00:00:00"/>
    <s v="20th February,2023"/>
    <d v="2023-02-20T00:00:00"/>
    <s v="Ngeno Kiprono"/>
    <s v="Male"/>
    <s v="31037674"/>
    <s v="+254"/>
    <s v="0702545341"/>
    <s v=""/>
    <s v=""/>
    <n v="35.097352000000001"/>
    <n v="-0.66265799999999997"/>
    <s v="Kericho"/>
    <s v="Bureti"/>
    <s v="Cheplanget"/>
    <s v="Ketit ab Tengecha"/>
    <x v="1"/>
    <s v="Nemcom Ltd"/>
    <s v="Langat Nehemiah"/>
    <s v=""/>
    <s v="Informal Business"/>
    <s v="MKD"/>
    <s v="Masonry"/>
    <s v="21/02/2023"/>
  </r>
  <r>
    <s v="VPA6"/>
    <x v="2749"/>
    <x v="1"/>
    <s v=""/>
    <s v="14th July,2022"/>
    <d v="2022-07-14T00:00:00"/>
    <s v="9th August,2022"/>
    <d v="2022-08-09T00:00:00"/>
    <s v="Kimani Hannah Wambui"/>
    <s v="Female"/>
    <s v="10344100"/>
    <s v="+254"/>
    <s v="0724469353"/>
    <s v=""/>
    <s v=""/>
    <n v="36.786980999999997"/>
    <n v="-1.0676699999999999"/>
    <s v="Kiambu"/>
    <s v="Githunguri"/>
    <s v="Githunguri"/>
    <s v="Kairia"/>
    <x v="0"/>
    <s v="Fredrick Gatungu Kago"/>
    <s v=""/>
    <s v=""/>
    <s v="Informal Business"/>
    <s v="Topflame"/>
    <s v="Plastic"/>
    <s v="27/02/2023"/>
  </r>
  <r>
    <s v="VPA6"/>
    <x v="2750"/>
    <x v="1"/>
    <s v=""/>
    <s v="19th December,2022"/>
    <d v="2022-12-19T00:00:00"/>
    <s v="14th January,2023"/>
    <d v="2023-01-14T00:00:00"/>
    <s v="Kinyanjui Jane Muthoni"/>
    <s v="Female"/>
    <s v="4308728"/>
    <s v="+254"/>
    <s v="0723630996"/>
    <s v=""/>
    <s v="0723945489"/>
    <n v="36.796905000000002"/>
    <n v="-1.0213319999999999"/>
    <s v="Kiambu"/>
    <s v="Githunguri"/>
    <s v="Komothai"/>
    <s v="Gathuruine"/>
    <x v="0"/>
    <s v="Fredrick Gatungu Kago"/>
    <s v=""/>
    <s v=""/>
    <s v="Informal Business"/>
    <s v="KENBIM"/>
    <s v="Masonry"/>
    <s v="27/02/2023"/>
  </r>
  <r>
    <s v="VPA6"/>
    <x v="2751"/>
    <x v="0"/>
    <s v="Non Compliant"/>
    <s v="20th December,2022"/>
    <d v="2022-12-20T00:00:00"/>
    <s v="30th October,2023"/>
    <d v="2023-10-30T00:00:00"/>
    <s v="Kibon Roseline"/>
    <s v="Female"/>
    <n v="99999"/>
    <s v="+254"/>
    <s v="0725391872"/>
    <s v=""/>
    <s v=""/>
    <n v="35.808174999999999"/>
    <n v="0.32397799999999999"/>
    <s v="Baringo"/>
    <s v="Mogotio"/>
    <s v="Cheberen"/>
    <s v="Cheberen"/>
    <x v="2"/>
    <s v="Robert Kiprono Ngetich"/>
    <s v="Robert Ngetich"/>
    <s v=""/>
    <s v="Informal Business"/>
    <s v="MKD"/>
    <s v="Masonry"/>
    <s v="01/03/2023"/>
  </r>
  <r>
    <s v="VPA6"/>
    <x v="2752"/>
    <x v="1"/>
    <s v=""/>
    <s v="10th December,2022"/>
    <d v="2022-12-10T00:00:00"/>
    <s v="27th February,2023"/>
    <d v="2023-02-27T00:00:00"/>
    <s v="Langat Willy Kipkirui"/>
    <s v="Male"/>
    <s v="0724397162"/>
    <s v="+254"/>
    <s v="0710851989"/>
    <s v=""/>
    <s v=""/>
    <n v="35.468434999999999"/>
    <n v="-0.78659800000000002"/>
    <s v="Bomet"/>
    <s v="Bomet East"/>
    <s v="Merigi"/>
    <s v="Matarmat"/>
    <x v="0"/>
    <s v="Joseph Tonui"/>
    <s v="Joseph Tonui"/>
    <s v=""/>
    <s v="Informal Business"/>
    <s v="MKD"/>
    <s v="Masonry"/>
    <s v="01/03/2023"/>
  </r>
  <r>
    <s v="VPA6"/>
    <x v="2753"/>
    <x v="1"/>
    <s v=""/>
    <s v="10th February,2023"/>
    <d v="2023-02-10T00:00:00"/>
    <s v="27th February,2023"/>
    <d v="2023-02-27T00:00:00"/>
    <s v="Muteti Cosmas"/>
    <s v="Male"/>
    <n v="99999"/>
    <s v="+254"/>
    <s v="0710109960"/>
    <s v=""/>
    <s v="0745619487"/>
    <n v="37.725647000000002"/>
    <n v="-1.9091"/>
    <s v="Makueni"/>
    <s v="Makueni"/>
    <s v="Wote"/>
    <s v="Kathonzweni"/>
    <x v="3"/>
    <s v="Januaries Kaloki"/>
    <s v=""/>
    <s v=""/>
    <s v="Informal Business"/>
    <s v="MKD"/>
    <s v="Masonry"/>
    <s v="01/03/2023"/>
  </r>
  <r>
    <s v="VPA6"/>
    <x v="2754"/>
    <x v="1"/>
    <s v=""/>
    <s v="24th December,2022"/>
    <d v="2022-12-24T00:00:00"/>
    <s v="10th January,2023"/>
    <d v="2023-01-10T00:00:00"/>
    <s v="Mbae Mutuma Godfrey"/>
    <s v="Male"/>
    <s v="26479584"/>
    <s v="+254"/>
    <s v="0728827199"/>
    <s v=""/>
    <s v="0742529578"/>
    <n v="37.648848000000001"/>
    <n v="-8.9459999999999998E-2"/>
    <s v="Meru"/>
    <s v="Imenti South"/>
    <s v="Igoki"/>
    <s v="makiithi"/>
    <x v="0"/>
    <s v="Erick Munene Gitonga"/>
    <s v="Joshua muthaura"/>
    <s v=""/>
    <s v="Informal Business"/>
    <s v="MKD"/>
    <s v="Masonry"/>
    <s v="01/03/2023"/>
  </r>
  <r>
    <s v="VPA6"/>
    <x v="2755"/>
    <x v="1"/>
    <s v=""/>
    <s v="7th January,2023"/>
    <d v="2023-01-07T00:00:00"/>
    <s v="25th January,2023"/>
    <d v="2023-01-25T00:00:00"/>
    <s v="Nguantai Kagwiria Mercy"/>
    <s v="Female"/>
    <s v="23665807"/>
    <s v="+254"/>
    <s v="0720238208"/>
    <s v=""/>
    <s v="0726435841"/>
    <n v="37.645968000000003"/>
    <n v="-5.7395000000000002E-2"/>
    <s v="Meru"/>
    <s v="Imenti South"/>
    <s v="Kathera"/>
    <s v="Kathiano"/>
    <x v="0"/>
    <s v="Erick Munene Gitonga"/>
    <s v="Joshua muthaura"/>
    <s v=""/>
    <s v="Informal Business"/>
    <s v="MKD"/>
    <s v="Masonry"/>
    <s v="01/03/2023"/>
  </r>
  <r>
    <s v="VPA6"/>
    <x v="2756"/>
    <x v="0"/>
    <s v="Non Compliant"/>
    <s v="12th October,2022"/>
    <d v="2022-10-12T00:00:00"/>
    <s v="14th February,2023"/>
    <d v="2023-02-14T00:00:00"/>
    <s v="Miriam Moturi Kerubo"/>
    <s v="Female"/>
    <n v="99999"/>
    <s v="711820984"/>
    <s v="0711820984"/>
    <s v=""/>
    <s v=""/>
    <n v="35.217078999999998"/>
    <n v="0.98038899999999995"/>
    <s v="Kakamega"/>
    <s v="Likuyani"/>
    <s v="Likuyani"/>
    <s v="Imbinga"/>
    <x v="2"/>
    <s v="Emmanuel Kitui"/>
    <s v=""/>
    <s v=""/>
    <s v="Informal Business"/>
    <s v="MKD"/>
    <s v="Masonry"/>
    <s v="06/03/2023"/>
  </r>
  <r>
    <s v="VPA6"/>
    <x v="2757"/>
    <x v="1"/>
    <s v=""/>
    <s v="1st November,2022"/>
    <d v="2022-11-01T00:00:00"/>
    <s v="7th March,2023"/>
    <d v="2023-03-07T00:00:00"/>
    <s v="Wanajibu agro ltd Wanajibu agro ltd Wanajibu agro ltd"/>
    <s v="Male"/>
    <s v="34221055"/>
    <s v="+254"/>
    <s v="0704042807"/>
    <s v=""/>
    <s v=""/>
    <n v="39.77608"/>
    <n v="-3.8168150000000001"/>
    <s v="Kilifi"/>
    <s v="Bahari"/>
    <s v="Vipingo"/>
    <s v="Vipigo rigde"/>
    <x v="4"/>
    <s v="Samson Sirya"/>
    <s v=""/>
    <s v=""/>
    <s v="Informal Business"/>
    <s v="KENBIM"/>
    <s v="Masonry"/>
    <s v="07/03/2023"/>
  </r>
  <r>
    <s v="VPA6"/>
    <x v="2758"/>
    <x v="0"/>
    <s v="Non Compliant"/>
    <s v="4th December,2022"/>
    <d v="2022-12-04T00:00:00"/>
    <s v="5th March,2023"/>
    <d v="2023-03-05T00:00:00"/>
    <s v="Taraj Twabel Mohamed"/>
    <s v="Male"/>
    <s v="2002344"/>
    <s v="738954960"/>
    <s v="0738954960"/>
    <s v=""/>
    <s v=""/>
    <n v="39.668568"/>
    <n v="-4.0434419999999998"/>
    <s v="Mombasa"/>
    <s v="kisauni"/>
    <s v="Kisauni"/>
    <s v="Tudor"/>
    <x v="1"/>
    <s v="Samson Sirya"/>
    <s v=""/>
    <s v=""/>
    <s v="Informal Business"/>
    <s v="KENBIM"/>
    <s v="Masonry"/>
    <s v="07/03/2023"/>
  </r>
  <r>
    <s v="VPA6"/>
    <x v="2759"/>
    <x v="0"/>
    <s v="Non Compliant"/>
    <s v="3rd November,2022"/>
    <d v="2022-11-03T00:00:00"/>
    <s v="7th March,2023"/>
    <d v="2023-03-07T00:00:00"/>
    <s v="Jafer Ali Farisi"/>
    <s v="Male"/>
    <s v="41092959"/>
    <s v="769173923"/>
    <s v="0769173923"/>
    <s v=""/>
    <s v=""/>
    <n v="39.836824999999997"/>
    <n v="-3.6958950000000002"/>
    <s v="Kilifi"/>
    <s v="Bahari"/>
    <s v="Mavueni"/>
    <s v="Vijiweni"/>
    <x v="4"/>
    <s v="Samson Sirya"/>
    <s v=""/>
    <s v=""/>
    <s v="Informal Business"/>
    <s v="KENBIM"/>
    <s v="Masonry"/>
    <s v="07/03/2023"/>
  </r>
  <r>
    <s v="VPA6"/>
    <x v="2760"/>
    <x v="1"/>
    <s v=""/>
    <s v="2nd November,2022"/>
    <d v="2022-11-02T00:00:00"/>
    <s v="7th March,2023"/>
    <d v="2023-03-07T00:00:00"/>
    <s v="Kitumbui Berly Furaha"/>
    <s v="Male"/>
    <s v="23377062"/>
    <s v="+254"/>
    <s v="0784333159"/>
    <s v=""/>
    <s v=""/>
    <n v="39.615582000000003"/>
    <n v="-3.8880349999999999"/>
    <s v="Kilifi"/>
    <s v="Rabai"/>
    <s v="Kilifi"/>
    <s v="Kwajuwaje"/>
    <x v="2"/>
    <s v="Samson Sirya"/>
    <s v=""/>
    <s v=""/>
    <s v="Informal Business"/>
    <s v="KENBIM"/>
    <s v="Masonry"/>
    <s v="07/03/2023"/>
  </r>
  <r>
    <s v="VPA6"/>
    <x v="2761"/>
    <x v="1"/>
    <s v=""/>
    <s v="3rd November,2022"/>
    <d v="2022-11-03T00:00:00"/>
    <s v="7th March,2023"/>
    <d v="2023-03-07T00:00:00"/>
    <s v="Likada Consolata Atieno"/>
    <s v="Female"/>
    <s v="3145040"/>
    <s v="+254"/>
    <s v="0722440885"/>
    <s v=""/>
    <s v=""/>
    <n v="39.718299999999999"/>
    <n v="-3.964925"/>
    <s v="Mombasa"/>
    <s v="kisauni"/>
    <s v="Kisauni"/>
    <s v="Manjaoni"/>
    <x v="2"/>
    <s v="Samson Sirya"/>
    <s v=""/>
    <s v=""/>
    <s v="Informal Business"/>
    <s v="KENBIM"/>
    <s v="Masonry"/>
    <s v="07/03/2023"/>
  </r>
  <r>
    <s v="VPA6"/>
    <x v="2762"/>
    <x v="0"/>
    <s v="Grievance"/>
    <s v="4th December,2022"/>
    <d v="2022-12-04T00:00:00"/>
    <s v="7th March,2023"/>
    <d v="2023-03-07T00:00:00"/>
    <s v="Chemirmir Esther"/>
    <s v="Female"/>
    <n v="99999"/>
    <s v="+254"/>
    <s v="0747019021"/>
    <s v=""/>
    <s v=""/>
    <n v="35.555055000000003"/>
    <n v="0.54473499999999997"/>
    <s v="Elgeyo/Marakwet"/>
    <s v="Keiyo South"/>
    <s v="Soy"/>
    <s v="Biretwo"/>
    <x v="1"/>
    <s v="Luka Kiprop Maiyo"/>
    <s v="Luka maiyo"/>
    <s v=""/>
    <s v="Informal Business"/>
    <s v="MKD"/>
    <s v="Masonry"/>
    <s v="08/03/2023"/>
  </r>
  <r>
    <s v="VPA6"/>
    <x v="2763"/>
    <x v="1"/>
    <s v=""/>
    <s v="7th February,2023"/>
    <d v="2023-02-07T00:00:00"/>
    <s v="8th March,2023"/>
    <d v="2023-03-08T00:00:00"/>
    <s v="Muriuki Duncan Wanjohi"/>
    <s v="Male"/>
    <s v="1322276"/>
    <s v="+254"/>
    <s v="0720220953"/>
    <s v=""/>
    <s v=""/>
    <n v="37.092080000000003"/>
    <n v="2.8237999999999999E-2"/>
    <s v="Laikipia"/>
    <s v="Laikipia East"/>
    <s v="Nanyuki"/>
    <s v="Milimani"/>
    <x v="2"/>
    <s v="Francis Nyaga Muriithi"/>
    <s v="Francis Nyaga Mureithi"/>
    <s v=""/>
    <s v="Informal Business"/>
    <s v="MKD"/>
    <s v="Masonry"/>
    <s v="08/03/2023"/>
  </r>
  <r>
    <s v="VPA6"/>
    <x v="2764"/>
    <x v="1"/>
    <s v=""/>
    <s v="10th August,2022"/>
    <d v="2022-08-10T00:00:00"/>
    <s v="20th November,2022"/>
    <d v="2022-11-20T00:00:00"/>
    <s v="Andrew Atandi Atandi"/>
    <s v="Male"/>
    <s v="1081788"/>
    <s v="+254"/>
    <s v="0723232339"/>
    <s v=""/>
    <s v="0717540350"/>
    <n v="34.966895000000001"/>
    <n v="-0.80880799999999997"/>
    <s v="Nyamira"/>
    <s v="Borabu"/>
    <s v="Nyansiongo"/>
    <s v="Keginga 2"/>
    <x v="0"/>
    <s v="Thomas Masese Gikona"/>
    <s v="Thomas Masese Gikona"/>
    <s v=""/>
    <s v="Informal Business"/>
    <s v="KENBIM"/>
    <s v="Masonry"/>
    <s v="15/03/2023"/>
  </r>
  <r>
    <s v="VPA6"/>
    <x v="2765"/>
    <x v="0"/>
    <s v="Grievance"/>
    <s v="15th July,2022"/>
    <d v="2022-07-15T00:00:00"/>
    <s v="15th November,2022"/>
    <d v="2022-11-15T00:00:00"/>
    <s v="Njau Joyce Wanjiru"/>
    <s v="Female"/>
    <n v="99999"/>
    <s v="+254"/>
    <s v="0728735903"/>
    <s v=""/>
    <s v="0711465755"/>
    <n v="36.847586"/>
    <n v="-1.0720620000000001"/>
    <s v="Kiambu"/>
    <s v="Githunguri"/>
    <s v="Komothai"/>
    <s v="Riakahara"/>
    <x v="0"/>
    <s v="EKMAN JONAH KURIA"/>
    <s v="Henry"/>
    <s v=""/>
    <s v="Informal Business"/>
    <s v="KENBIM"/>
    <s v="Masonry"/>
    <s v="16/03/2023"/>
  </r>
  <r>
    <s v="VPA6"/>
    <x v="2766"/>
    <x v="0"/>
    <s v="Unreachable"/>
    <s v="5th November,2022"/>
    <d v="2022-11-05T00:00:00"/>
    <s v="15th December,2022"/>
    <d v="2022-12-15T00:00:00"/>
    <s v="Kanake James Gathecha"/>
    <s v="Male"/>
    <n v="99999"/>
    <s v="+254"/>
    <s v="0723233384"/>
    <s v=""/>
    <s v=""/>
    <n v="37.055647"/>
    <n v="-0.532995"/>
    <s v="Nyeri"/>
    <s v="Mukurweini"/>
    <s v="Muhito"/>
    <s v="Kaheti"/>
    <x v="0"/>
    <s v="Francis Nyaga Muriithi"/>
    <s v=""/>
    <s v=""/>
    <s v="Informal Business"/>
    <s v="MKD"/>
    <s v="Masonry"/>
    <s v="16/03/2023"/>
  </r>
  <r>
    <s v="VPA6"/>
    <x v="2767"/>
    <x v="1"/>
    <s v=""/>
    <s v="16th December,2022"/>
    <d v="2022-12-16T00:00:00"/>
    <s v="18th March,2023"/>
    <d v="2023-03-18T00:00:00"/>
    <s v="Mwaniki Simon Mwangi"/>
    <s v="Male"/>
    <s v="10325538"/>
    <s v="+254"/>
    <s v="0726547918"/>
    <s v=""/>
    <s v=""/>
    <n v="36.881397"/>
    <n v="-0.576017"/>
    <s v="Nyeri"/>
    <s v="Othaya"/>
    <s v="Chinga"/>
    <s v="Kariko"/>
    <x v="2"/>
    <s v="Eric Muthii Mugo"/>
    <s v="Eric mugo"/>
    <s v=""/>
    <s v="Informal Business"/>
    <s v="KENBIM"/>
    <s v="Masonry"/>
    <s v="18/03/2023"/>
  </r>
  <r>
    <s v="VPA6"/>
    <x v="2768"/>
    <x v="0"/>
    <s v="ABC plants"/>
    <s v="9th March,2023"/>
    <d v="2023-03-09T00:00:00"/>
    <s v="20th March,2023"/>
    <d v="2023-03-20T00:00:00"/>
    <s v="Kimani Ngure Patrick"/>
    <s v="Male"/>
    <n v="99999"/>
    <s v="+254"/>
    <s v="0728001419"/>
    <s v=""/>
    <s v=""/>
    <n v="36.780098000000002"/>
    <n v="-1.0745800000000001"/>
    <s v="Kiambu"/>
    <s v="Githunguri"/>
    <s v="Kiaiiria"/>
    <s v="Kiaiiria"/>
    <x v="1"/>
    <s v="John Murira"/>
    <s v="John murira"/>
    <s v=""/>
    <s v="Informal Business"/>
    <s v="KENBIM"/>
    <s v="Masonry"/>
    <s v="21/03/2023"/>
  </r>
  <r>
    <s v="VPA6"/>
    <x v="2769"/>
    <x v="0"/>
    <s v="ABC plants"/>
    <s v="16th March,2023"/>
    <d v="2023-03-16T00:00:00"/>
    <s v="20th March,2023"/>
    <d v="2023-03-20T00:00:00"/>
    <s v="Kangona WANGARI Lucy"/>
    <s v="Female"/>
    <n v="99999"/>
    <s v="+254"/>
    <s v="0722870014"/>
    <s v=""/>
    <s v=""/>
    <n v="36.756295000000001"/>
    <n v="-0.92066199999999998"/>
    <s v="Kiambu"/>
    <s v="Gatundu South"/>
    <s v="Ndarugu"/>
    <s v="Kirangi"/>
    <x v="0"/>
    <s v="John Murira"/>
    <s v="John murira"/>
    <s v=""/>
    <s v="Informal Business"/>
    <s v="KENBIM"/>
    <s v="Masonry"/>
    <s v="21/03/2023"/>
  </r>
  <r>
    <s v="VPA6"/>
    <x v="2770"/>
    <x v="0"/>
    <s v="ABC plants"/>
    <s v="10th January,2023"/>
    <d v="2023-01-10T00:00:00"/>
    <s v="27th March,2023"/>
    <d v="2023-03-27T00:00:00"/>
    <s v="Njuguna Margret Muthoni"/>
    <s v="Female"/>
    <s v="10267368"/>
    <s v="+254"/>
    <s v="0725815420"/>
    <s v=""/>
    <s v="0106470374"/>
    <n v="36.429394000000002"/>
    <n v="3.735E-3"/>
    <s v="Nyandarua"/>
    <s v="Ndaragwa"/>
    <s v="Kiriita"/>
    <s v="Mairo-Inya"/>
    <x v="7"/>
    <s v="Fraha Biotech"/>
    <s v="Antony Maina"/>
    <s v=""/>
    <s v="Informal Business"/>
    <s v="MKD"/>
    <s v="Masonry"/>
    <s v="27/03/2023"/>
  </r>
  <r>
    <s v="VPA6"/>
    <x v="2771"/>
    <x v="1"/>
    <s v=""/>
    <s v="15th February,2023"/>
    <d v="2023-02-15T00:00:00"/>
    <s v="2nd March,2023"/>
    <d v="2023-03-02T00:00:00"/>
    <s v="Muriungi Kiende Margrate"/>
    <s v="Male"/>
    <s v="22692410"/>
    <s v="+254"/>
    <s v="0729516113"/>
    <s v=""/>
    <s v="0710397545"/>
    <n v="37.587400000000002"/>
    <n v="-6.5507999999999997E-2"/>
    <s v="Meru"/>
    <s v="Imenti South"/>
    <s v="Mikumbune"/>
    <s v="Kaujugi"/>
    <x v="2"/>
    <s v="Erick Munene Gitonga"/>
    <s v="Joshua muthaura"/>
    <s v=""/>
    <s v="Informal Business"/>
    <s v="MKD"/>
    <s v="Masonry"/>
    <s v="28/03/2023"/>
  </r>
  <r>
    <s v="VPA6"/>
    <x v="2772"/>
    <x v="0"/>
    <s v="Grievance"/>
    <s v="11th January,2023"/>
    <d v="2023-01-11T00:00:00"/>
    <s v="23rd February,2023"/>
    <d v="2023-02-23T00:00:00"/>
    <s v="Rithaa Kirimi Jeremy"/>
    <s v="Male"/>
    <s v="2445662"/>
    <s v="+254"/>
    <s v="0722626010"/>
    <s v=""/>
    <s v="0721344203"/>
    <n v="37.679467000000002"/>
    <n v="-0.16015299999999999"/>
    <s v="Meru"/>
    <s v="South Imenti"/>
    <s v="Miruriri"/>
    <s v="Kathigu"/>
    <x v="0"/>
    <s v="Erick Munene Gitonga"/>
    <s v="Joshua muthaura"/>
    <s v=""/>
    <s v="Informal Business"/>
    <s v="MKD"/>
    <s v="Masonry"/>
    <s v="28/03/2023"/>
  </r>
  <r>
    <s v="VPA6"/>
    <x v="2773"/>
    <x v="1"/>
    <s v=""/>
    <s v="4th March,2023"/>
    <d v="2023-03-04T00:00:00"/>
    <s v="23rd March,2023"/>
    <d v="2023-03-23T00:00:00"/>
    <s v="Kimathi Stella Mugito"/>
    <s v="Female"/>
    <s v="23698256"/>
    <s v="+254"/>
    <s v="0700681745"/>
    <s v=""/>
    <s v="07231130678"/>
    <n v="37.698090000000001"/>
    <n v="-9.5677999999999999E-2"/>
    <s v="Meru"/>
    <s v="Imenti South"/>
    <s v="Koothine"/>
    <s v="Gitinda"/>
    <x v="2"/>
    <s v="Erick Munene Gitonga"/>
    <s v="Joshua Muthaura"/>
    <s v=""/>
    <s v="Informal Business"/>
    <s v="MKD"/>
    <s v="Masonry"/>
    <s v="31/03/2023"/>
  </r>
  <r>
    <s v="VPA6"/>
    <x v="2774"/>
    <x v="1"/>
    <s v=""/>
    <s v="12th December,2022"/>
    <d v="2022-12-12T00:00:00"/>
    <s v="29th March,2023"/>
    <d v="2023-03-29T00:00:00"/>
    <s v="Langat Samwel Kiporos"/>
    <s v="Male"/>
    <n v="99999"/>
    <s v="+254"/>
    <s v="0727069142"/>
    <s v=""/>
    <s v="0713870005"/>
    <n v="35.407237000000002"/>
    <n v="-0.78251300000000001"/>
    <s v="Bomet"/>
    <s v="Bomet East"/>
    <s v="Merigi"/>
    <s v="Matarmat"/>
    <x v="0"/>
    <s v="Samwel Teres"/>
    <s v="Samwel Teres"/>
    <s v=""/>
    <s v="Informal Business"/>
    <s v="MKD"/>
    <s v="Masonry"/>
    <s v="31/03/2023"/>
  </r>
  <r>
    <s v="VPA6"/>
    <x v="2775"/>
    <x v="1"/>
    <s v=""/>
    <s v="14th December,2022"/>
    <d v="2022-12-14T00:00:00"/>
    <s v="14th March,2023"/>
    <d v="2023-03-14T00:00:00"/>
    <s v="Stephen Mutai"/>
    <s v="Male"/>
    <n v="99999"/>
    <s v="+254"/>
    <s v="0723580963"/>
    <s v=""/>
    <s v=""/>
    <n v="35.337310000000002"/>
    <n v="0.565608"/>
    <s v="Uasin Gishu"/>
    <s v="Moiben"/>
    <s v="Moiben"/>
    <s v="Chemaluk"/>
    <x v="1"/>
    <s v="Ambrose Koech"/>
    <s v=""/>
    <s v=""/>
    <s v="Informal Business"/>
    <s v="KENBIM"/>
    <s v="Masonry"/>
    <s v="31/03/2023"/>
  </r>
  <r>
    <s v="VPA6"/>
    <x v="2776"/>
    <x v="1"/>
    <s v=""/>
    <s v="15th February,2023"/>
    <d v="2023-02-15T00:00:00"/>
    <s v="15th March,2023"/>
    <d v="2023-03-15T00:00:00"/>
    <s v="Joyce Tanui"/>
    <s v="Female"/>
    <n v="99999"/>
    <s v="+254"/>
    <s v="0720400841"/>
    <s v=""/>
    <s v=""/>
    <n v="35.320954999999998"/>
    <n v="0.54422199999999998"/>
    <s v="Uasin Gishu"/>
    <s v="Moiben"/>
    <s v="Moiben"/>
    <s v="Baraka-Berur"/>
    <x v="0"/>
    <s v="Luka Kiprop Maiyo"/>
    <s v=""/>
    <s v=""/>
    <s v="Informal Business"/>
    <s v="KENBIM"/>
    <s v="Masonry"/>
    <s v="31/03/2023"/>
  </r>
  <r>
    <s v="VPA6"/>
    <x v="2777"/>
    <x v="0"/>
    <s v="Unreachable"/>
    <s v="28th January,2023"/>
    <d v="2023-01-28T00:00:00"/>
    <s v="30th March,2023"/>
    <d v="2023-03-30T00:00:00"/>
    <s v="Kimalel ."/>
    <s v="Female"/>
    <n v="99999"/>
    <s v="+254"/>
    <s v="0721207185"/>
    <s v=""/>
    <s v=""/>
    <n v="35.143957"/>
    <n v="0.62682000000000004"/>
    <s v="Uasin Gishu"/>
    <s v="Turbo"/>
    <s v="Turbo"/>
    <s v="Sambut"/>
    <x v="20"/>
    <s v="Ambrose Koech"/>
    <s v="Ambrose Koech"/>
    <s v=""/>
    <s v="Informal Business"/>
    <s v="KENBIM"/>
    <s v="Masonry"/>
    <s v="31/03/2023"/>
  </r>
  <r>
    <s v="VPA6"/>
    <x v="2778"/>
    <x v="1"/>
    <s v=""/>
    <s v="25th October,2022"/>
    <d v="2022-10-25T00:00:00"/>
    <s v="15th February,2023"/>
    <d v="2023-02-15T00:00:00"/>
    <s v="Benson Sironga Sironga"/>
    <s v="Male"/>
    <s v="20554984"/>
    <s v="+254"/>
    <s v="0721891807"/>
    <s v=""/>
    <s v="0724068919"/>
    <n v="34.959412999999998"/>
    <n v="-0.78324499999999997"/>
    <s v="Nyamira"/>
    <s v="Kitutu Masaba"/>
    <s v="Kitutu Masaba"/>
    <s v="Nyabiemba"/>
    <x v="4"/>
    <s v="George Otwori"/>
    <s v="George Otwori"/>
    <s v=""/>
    <s v="Informal Business"/>
    <s v="MKD"/>
    <s v="Masonry"/>
    <s v="01/04/2023"/>
  </r>
  <r>
    <s v="VPA6"/>
    <x v="2779"/>
    <x v="1"/>
    <s v=""/>
    <s v="28th February,2023"/>
    <d v="2023-02-28T00:00:00"/>
    <s v="10th March,2023"/>
    <d v="2023-03-10T00:00:00"/>
    <s v="Miringu George Gakuru"/>
    <s v="Male"/>
    <s v="3048921"/>
    <s v="+254"/>
    <s v="0727693574"/>
    <s v=""/>
    <s v="0736469826"/>
    <n v="36.718820000000001"/>
    <n v="-1.199495"/>
    <s v="Kiambu"/>
    <s v="Githunguri"/>
    <s v="Mariigi"/>
    <s v="Mbari ya igi"/>
    <x v="0"/>
    <s v="Timothy Kabue"/>
    <s v="Timothy kabue"/>
    <s v=""/>
    <s v="Informal Business"/>
    <s v="MKD"/>
    <s v="Masonry"/>
    <s v="01/04/2023"/>
  </r>
  <r>
    <s v="VPA6"/>
    <x v="2780"/>
    <x v="0"/>
    <s v="ABC plants"/>
    <s v="30th November,2022"/>
    <d v="2022-11-30T00:00:00"/>
    <s v="3rd April,2023"/>
    <d v="2023-04-03T00:00:00"/>
    <s v="Kiplimo Duncan"/>
    <s v="Male"/>
    <n v="99999"/>
    <s v="+254"/>
    <s v="0717339811"/>
    <s v=""/>
    <s v=""/>
    <n v="35.808788"/>
    <n v="0.307697"/>
    <s v="Baringo"/>
    <s v="Baringo Central"/>
    <s v="Tenges"/>
    <s v="Kaptigen"/>
    <x v="2"/>
    <s v="Robert Kiprono Ngetich"/>
    <s v=""/>
    <s v=""/>
    <s v="Informal Business"/>
    <s v="MKD"/>
    <s v="Masonry"/>
    <s v="04/04/2023"/>
  </r>
  <r>
    <s v="VPA6"/>
    <x v="2781"/>
    <x v="0"/>
    <s v="ABC plants"/>
    <s v="8th November,2022"/>
    <d v="2022-11-08T00:00:00"/>
    <s v="3rd April,2023"/>
    <d v="2023-04-03T00:00:00"/>
    <s v="Kandie Sammy"/>
    <s v="Male"/>
    <n v="99999"/>
    <s v="+254"/>
    <s v="0722943382"/>
    <s v=""/>
    <s v=""/>
    <n v="35.806882000000002"/>
    <n v="0.252442"/>
    <s v="Baringo"/>
    <s v="Mogotio"/>
    <s v="Kimngorom"/>
    <s v="Tian"/>
    <x v="2"/>
    <s v="Robert Kiprono Ngetich"/>
    <s v=""/>
    <s v=""/>
    <s v="Informal Business"/>
    <s v="MKD"/>
    <s v="Masonry"/>
    <s v="04/04/2023"/>
  </r>
  <r>
    <s v="VPA6"/>
    <x v="2782"/>
    <x v="0"/>
    <s v="ABC plants"/>
    <s v="30th November,2022"/>
    <d v="2022-11-30T00:00:00"/>
    <s v="3rd April,2023"/>
    <d v="2023-04-03T00:00:00"/>
    <s v="Chepkilot Benjamin"/>
    <s v="Male"/>
    <n v="99999"/>
    <s v="+254"/>
    <s v="0722461706"/>
    <s v=""/>
    <s v=""/>
    <n v="35.811416999999999"/>
    <n v="0.27812300000000001"/>
    <s v="Baringo"/>
    <s v="Baringo Central"/>
    <s v="Tenges"/>
    <s v="Booster"/>
    <x v="2"/>
    <s v="Robert Kiprono Ngetich"/>
    <s v=""/>
    <s v=""/>
    <s v="Informal Business"/>
    <s v="MKD"/>
    <s v="Masonry"/>
    <s v="04/04/2023"/>
  </r>
  <r>
    <s v="VPA6"/>
    <x v="2783"/>
    <x v="0"/>
    <s v="ABC plants"/>
    <s v="3rd November,2022"/>
    <d v="2022-11-03T00:00:00"/>
    <s v="4th April,2023"/>
    <d v="2023-04-04T00:00:00"/>
    <s v="Ndege Leonard"/>
    <s v="Male"/>
    <n v="99999"/>
    <s v="+254"/>
    <s v="0721317985"/>
    <s v=""/>
    <s v=""/>
    <n v="35.795872000000003"/>
    <n v="0.35123300000000002"/>
    <s v="Baringo"/>
    <s v="Baringo Central"/>
    <s v="Sacho"/>
    <s v="Sigowo"/>
    <x v="2"/>
    <s v="Robert Kiprono Ngetich"/>
    <s v=""/>
    <s v=""/>
    <s v="Informal Business"/>
    <s v="MKD"/>
    <s v="Masonry"/>
    <s v="04/04/2023"/>
  </r>
  <r>
    <s v="VPA6"/>
    <x v="2784"/>
    <x v="0"/>
    <s v="ABC plants"/>
    <s v="20th November,2022"/>
    <d v="2022-11-20T00:00:00"/>
    <s v="4th April,2023"/>
    <d v="2023-04-04T00:00:00"/>
    <s v="Chirchir Wilson"/>
    <s v="Male"/>
    <n v="99999"/>
    <s v="+254"/>
    <s v="0728530997"/>
    <s v=""/>
    <s v=""/>
    <n v="35.799751999999998"/>
    <n v="0.31315700000000002"/>
    <s v="Baringo"/>
    <s v="Baringo Central"/>
    <s v="Tenges"/>
    <s v="Kipsolian"/>
    <x v="2"/>
    <s v="Robert Kiprono Ngetich"/>
    <s v=""/>
    <s v=""/>
    <s v="Informal Business"/>
    <s v="MKD"/>
    <s v="Masonry"/>
    <s v="04/04/2023"/>
  </r>
  <r>
    <s v="VPA6"/>
    <x v="2785"/>
    <x v="1"/>
    <s v=""/>
    <s v="16th March,2023"/>
    <d v="2023-03-16T00:00:00"/>
    <s v="5th April,2023"/>
    <d v="2023-04-05T00:00:00"/>
    <s v="Mathew Mburugu Daniel"/>
    <s v="Male"/>
    <s v="4477218"/>
    <s v="+254"/>
    <s v="0721933022"/>
    <s v=""/>
    <s v="0720257267"/>
    <n v="37.690362"/>
    <n v="-9.3966999999999995E-2"/>
    <s v="Meru"/>
    <s v="South Imenti"/>
    <s v="Kothine"/>
    <s v="Omone"/>
    <x v="2"/>
    <s v="Erick Munene Gitonga"/>
    <s v="Joshua muthaura"/>
    <s v=""/>
    <s v="Informal Business"/>
    <s v="MKD"/>
    <s v="Masonry"/>
    <s v="05/04/2023"/>
  </r>
  <r>
    <s v="VPA6"/>
    <x v="2786"/>
    <x v="0"/>
    <s v="ABC plants"/>
    <s v="10th March,2023"/>
    <d v="2023-03-10T00:00:00"/>
    <s v="7th April,2023"/>
    <d v="2023-04-07T00:00:00"/>
    <s v="Waweru John Njari"/>
    <s v="Male"/>
    <s v="5771505"/>
    <s v="+254"/>
    <s v="0729991266"/>
    <s v=""/>
    <s v="0716267608"/>
    <n v="36.527698000000001"/>
    <n v="-0.478796"/>
    <s v="Nyandarua"/>
    <s v="Kipipiri"/>
    <s v="Githioro"/>
    <s v="Githioro"/>
    <x v="3"/>
    <s v="Fraha Biotech"/>
    <s v="Antony Maina"/>
    <s v=""/>
    <s v="Informal Business"/>
    <s v="MKD"/>
    <s v="Masonry"/>
    <s v="07/04/2023"/>
  </r>
  <r>
    <s v="VPA6"/>
    <x v="2787"/>
    <x v="0"/>
    <s v="ABC plants"/>
    <s v="1st February,2023"/>
    <d v="2023-02-01T00:00:00"/>
    <s v="18th April,2023"/>
    <d v="2023-04-18T00:00:00"/>
    <s v="Wathuta Wanjohi Wanjohi"/>
    <s v="Male"/>
    <s v="3178985"/>
    <s v="+254"/>
    <s v="0710370520"/>
    <s v=""/>
    <s v="0724525106"/>
    <n v="36.315213"/>
    <n v="4.6587000000000003E-2"/>
    <s v="Laikipia"/>
    <s v="Laikipia West"/>
    <s v="Igwamiti"/>
    <s v="Lusogwa"/>
    <x v="2"/>
    <s v="Fraha Biotech"/>
    <s v="Francis Kinyanjui"/>
    <s v=""/>
    <s v="Informal Business"/>
    <s v="MKD"/>
    <s v="Masonry"/>
    <s v="18/04/2023"/>
  </r>
  <r>
    <s v="VPA6"/>
    <x v="2788"/>
    <x v="1"/>
    <s v=""/>
    <s v="3rd July,2022"/>
    <d v="2022-07-03T00:00:00"/>
    <s v="18th July,2022"/>
    <d v="2022-07-18T00:00:00"/>
    <s v="Kangethe Grace Wanjiru"/>
    <s v="Female"/>
    <n v="99999"/>
    <s v="+254"/>
    <s v="0701200490"/>
    <s v=""/>
    <s v="0712136469"/>
    <n v="36.879232999999999"/>
    <n v="-1.102902"/>
    <s v="Kiambu"/>
    <s v="Githunguri"/>
    <s v="Ngewa"/>
    <s v="Kwamikal"/>
    <x v="0"/>
    <s v="Geoffrey Ndua Mbugua"/>
    <s v="Geoffrey Ndua Mbugua"/>
    <s v=""/>
    <s v="Informal Business"/>
    <s v="KENBIM"/>
    <s v="Masonry"/>
    <s v="21/04/2023"/>
  </r>
  <r>
    <s v="VPA6"/>
    <x v="2789"/>
    <x v="1"/>
    <s v=""/>
    <s v="15th February,2023"/>
    <d v="2023-02-15T00:00:00"/>
    <s v="4th March,2023"/>
    <d v="2023-03-04T00:00:00"/>
    <s v="Mugwanja Solomon Waweru"/>
    <s v="Male"/>
    <n v="99999"/>
    <s v="+254"/>
    <s v="0724476879"/>
    <s v=""/>
    <s v="0759969552"/>
    <n v="36.841566999999998"/>
    <n v="-1.095629"/>
    <s v="Kiambu"/>
    <s v="Githunguri"/>
    <s v="Ngewa"/>
    <s v="Mitahato"/>
    <x v="1"/>
    <s v="Geoffrey Ndua Mbugua"/>
    <s v="Geoffrey Ndua Mbugua"/>
    <s v=""/>
    <s v="Informal Business"/>
    <s v="KENBIM"/>
    <s v="Masonry"/>
    <s v="21/04/2023"/>
  </r>
  <r>
    <s v="VPA6"/>
    <x v="2790"/>
    <x v="1"/>
    <s v=""/>
    <s v="13th February,2023"/>
    <d v="2023-02-13T00:00:00"/>
    <s v="22nd March,2023"/>
    <d v="2023-03-22T00:00:00"/>
    <s v="Muthoni Faith"/>
    <s v="Female"/>
    <s v="9860360"/>
    <s v="+254"/>
    <s v="0711653977"/>
    <s v=""/>
    <s v="0722826931"/>
    <n v="36.864570999999998"/>
    <n v="-1.1066670000000001"/>
    <s v="Kiambu"/>
    <s v="Githunguri"/>
    <s v="Ngewa"/>
    <s v="Ngenia"/>
    <x v="0"/>
    <s v="Geoffrey Ndua Mbugua"/>
    <s v="Geoffrey Ndua Mbugua"/>
    <s v=""/>
    <s v="Informal Business"/>
    <s v="KENBIM"/>
    <s v="Masonry"/>
    <s v="21/04/2023"/>
  </r>
  <r>
    <s v="VPA6"/>
    <x v="2791"/>
    <x v="1"/>
    <s v=""/>
    <s v="15th January,2023"/>
    <d v="2023-01-15T00:00:00"/>
    <s v="19th February,2023"/>
    <d v="2023-02-19T00:00:00"/>
    <s v="Njoroge Amos Ndegwa"/>
    <s v="Male"/>
    <n v="99999"/>
    <s v="+254"/>
    <s v="0726286067"/>
    <s v=""/>
    <s v="0727484232"/>
    <n v="36.804276999999999"/>
    <n v="-1.040678"/>
    <s v="Kiambu"/>
    <s v="Lari"/>
    <s v="Kamuchege"/>
    <s v="Kigio"/>
    <x v="0"/>
    <s v="Geoffrey Ndua Mbugua"/>
    <s v="Geoffrey Ndua Mbugua"/>
    <s v=""/>
    <s v="Informal Business"/>
    <s v="KENBIM"/>
    <s v="Masonry"/>
    <s v="23/04/2023"/>
  </r>
  <r>
    <s v="VPA6"/>
    <x v="2792"/>
    <x v="1"/>
    <s v=""/>
    <s v="10th June,2022"/>
    <d v="2022-06-10T00:00:00"/>
    <s v="15th June,2022"/>
    <d v="2022-06-15T00:00:00"/>
    <s v="Mugo Kariuki"/>
    <s v="Male"/>
    <n v="99999"/>
    <s v="+254"/>
    <s v="0727816499"/>
    <s v=""/>
    <s v=""/>
    <n v="36.786403"/>
    <n v="-1.0316959999999999"/>
    <s v="Kiambu"/>
    <s v="Githunguri"/>
    <s v="Kamuchege"/>
    <s v="Kamuchege"/>
    <x v="0"/>
    <s v="Geoffrey Ndua Mbugua"/>
    <s v="Geoffrey Ndua Mbugua"/>
    <s v=""/>
    <s v="Informal Business"/>
    <s v="KENBIM"/>
    <s v="Masonry"/>
    <s v="23/04/2023"/>
  </r>
  <r>
    <s v="VPA6"/>
    <x v="2793"/>
    <x v="0"/>
    <s v="Grievance"/>
    <s v="19th January,2023"/>
    <d v="2023-01-19T00:00:00"/>
    <s v="14th February,2023"/>
    <d v="2023-02-14T00:00:00"/>
    <s v="Murugi Mary"/>
    <s v="Female"/>
    <n v="99999"/>
    <s v="+254"/>
    <s v="0713886916"/>
    <s v=""/>
    <s v=""/>
    <n v="36.807513999999998"/>
    <n v="-1.092252"/>
    <s v="Kiambu"/>
    <s v="Githunguri"/>
    <s v="Kairia"/>
    <s v="Ikoria"/>
    <x v="3"/>
    <s v="Nilelynk Innovators"/>
    <s v=""/>
    <s v=""/>
    <s v="Informal Business"/>
    <s v="KENBIM"/>
    <s v="Masonry"/>
    <s v="27/04/2023"/>
  </r>
  <r>
    <s v="VPA6"/>
    <x v="2794"/>
    <x v="0"/>
    <s v="ABC plants"/>
    <s v="10th April,2023"/>
    <d v="2023-04-10T00:00:00"/>
    <s v="1st May,2023"/>
    <d v="2023-05-01T00:00:00"/>
    <s v="Nderitu Charles Guandaru"/>
    <s v="Male"/>
    <s v="0349222"/>
    <s v="+254"/>
    <s v="0723657775"/>
    <s v=""/>
    <s v="0724380792"/>
    <n v="36.944870999999999"/>
    <n v="-0.48816300000000001"/>
    <s v="Nyeri"/>
    <s v="Tetu"/>
    <s v="Wamagana"/>
    <s v="Mbaa- Ini"/>
    <x v="3"/>
    <s v="Fraha Biotech"/>
    <s v="John Kinyanjui"/>
    <s v=""/>
    <s v="Informal Business"/>
    <s v="MKD"/>
    <s v="Masonry"/>
    <s v="01/05/2023"/>
  </r>
  <r>
    <s v="VPA6"/>
    <x v="2795"/>
    <x v="1"/>
    <s v=""/>
    <s v="6th December,2022"/>
    <d v="2022-12-06T00:00:00"/>
    <s v="17th January,2023"/>
    <d v="2023-01-17T00:00:00"/>
    <s v="Ngugi Jecinta Wairimu"/>
    <s v="Female"/>
    <s v="11333573"/>
    <s v="+254"/>
    <s v="0728214995"/>
    <s v=""/>
    <s v=""/>
    <n v="36.909647999999997"/>
    <n v="-0.908609"/>
    <s v="Murang'a"/>
    <s v="Gatanga"/>
    <s v="Kirwara"/>
    <s v="Rwengetha"/>
    <x v="1"/>
    <s v="Washington Mwangi"/>
    <s v="Washington Managi"/>
    <s v=""/>
    <s v="Informal Business"/>
    <s v="KENBIM"/>
    <s v="Masonry"/>
    <s v="02/05/2023"/>
  </r>
  <r>
    <s v="VPA6"/>
    <x v="2796"/>
    <x v="0"/>
    <s v="Unreachable"/>
    <s v="17th December,2022"/>
    <d v="2022-12-17T00:00:00"/>
    <s v="15th February,2023"/>
    <d v="2023-02-15T00:00:00"/>
    <s v="Kimonjo Richard Thuo"/>
    <s v="Male"/>
    <n v="99999"/>
    <s v="+254"/>
    <s v="0723830804"/>
    <s v=""/>
    <s v=""/>
    <n v="37.065345000000001"/>
    <n v="-0.64898500000000003"/>
    <s v="Murang'a"/>
    <s v="Kiharu"/>
    <s v="Kiharu"/>
    <s v="Gakuyu"/>
    <x v="0"/>
    <s v="Francis Nyaga Muriithi"/>
    <s v="Francis Nyaga"/>
    <s v=""/>
    <s v="Informal Business"/>
    <s v="KENBIM"/>
    <s v="Masonry"/>
    <s v="02/05/2023"/>
  </r>
  <r>
    <s v="VPA6"/>
    <x v="2797"/>
    <x v="1"/>
    <s v=""/>
    <s v="3rd March,2023"/>
    <d v="2023-03-03T00:00:00"/>
    <s v="20th April,2023"/>
    <d v="2023-04-20T00:00:00"/>
    <s v="Kamau Daniel Thiongo"/>
    <s v="Male"/>
    <s v="10452909"/>
    <s v="+254"/>
    <s v="0712656213"/>
    <s v=""/>
    <s v="0718045719"/>
    <n v="37.175153999999999"/>
    <n v="-0.77392099999999997"/>
    <s v="Murang'a"/>
    <s v="Maragua"/>
    <s v="Maragua"/>
    <s v="Kamuiru"/>
    <x v="1"/>
    <s v="Washington Mwangi"/>
    <s v="Washington mwangi"/>
    <s v=""/>
    <s v="Informal Business"/>
    <s v="KENBIM"/>
    <s v="Masonry"/>
    <s v="02/05/2023"/>
  </r>
  <r>
    <s v="VPA6"/>
    <x v="2798"/>
    <x v="1"/>
    <s v=""/>
    <s v="19th November,2022"/>
    <d v="2022-11-19T00:00:00"/>
    <s v="28th January,2023"/>
    <d v="2023-01-28T00:00:00"/>
    <s v="Ndugire Nelson Maina"/>
    <s v="Male"/>
    <n v="99999"/>
    <s v="+254"/>
    <s v="0721919084"/>
    <s v=""/>
    <s v=""/>
    <n v="37.060419000000003"/>
    <n v="-0.64816700000000005"/>
    <s v="Murang'a"/>
    <s v="Kiharu"/>
    <s v="Mugeka"/>
    <s v="Mukurwe wa nyanga thanga"/>
    <x v="0"/>
    <s v="Francis Nyaga Muriithi"/>
    <s v="Francis nyaga"/>
    <s v=""/>
    <s v="Informal Business"/>
    <s v="KENBIM"/>
    <s v="Masonry"/>
    <s v="02/05/2023"/>
  </r>
  <r>
    <s v="VPA6"/>
    <x v="2799"/>
    <x v="1"/>
    <s v=""/>
    <s v="16th November,2022"/>
    <d v="2022-11-16T00:00:00"/>
    <s v="28th January,2023"/>
    <d v="2023-01-28T00:00:00"/>
    <s v="Muringe Mercy Mwenjeri"/>
    <s v="Female"/>
    <n v="99999"/>
    <s v="+254"/>
    <s v="0725158568"/>
    <s v=""/>
    <s v="0723301121"/>
    <n v="36.892496000000001"/>
    <n v="-0.60631400000000002"/>
    <s v="Nyeri"/>
    <s v="Othaya"/>
    <s v="Gathera"/>
    <s v="Guruthuru"/>
    <x v="3"/>
    <s v="Washington Mwangi"/>
    <s v="Washington Mwangi"/>
    <s v=""/>
    <s v="Informal Business"/>
    <s v="KENBIM"/>
    <s v="Masonry"/>
    <s v="02/05/2023"/>
  </r>
  <r>
    <s v="VPA6"/>
    <x v="2800"/>
    <x v="0"/>
    <s v="Unreachable"/>
    <s v="1st April,2023"/>
    <d v="2023-04-01T00:00:00"/>
    <s v="10th May,2023"/>
    <d v="2023-05-10T00:00:00"/>
    <s v="Mas Waweru"/>
    <s v="Male"/>
    <n v="99999"/>
    <s v="+254"/>
    <s v="0733610086"/>
    <s v=""/>
    <s v="0722894480"/>
    <n v="36.412604999999999"/>
    <n v="-0.19314200000000001"/>
    <s v="Nyandarua"/>
    <s v="Ol Kalou"/>
    <s v="Rurii"/>
    <s v="Puma springs"/>
    <x v="0"/>
    <s v="James Muchira Mwai"/>
    <s v=""/>
    <s v=""/>
    <s v="Informal Business"/>
    <s v="MKD"/>
    <s v="Masonry"/>
    <s v="22/05/2023"/>
  </r>
  <r>
    <s v="VPA6"/>
    <x v="2801"/>
    <x v="0"/>
    <s v="Non Compliant"/>
    <s v="25th November,2021"/>
    <d v="2021-11-25T00:00:00"/>
    <s v="20th December,2021"/>
    <d v="2021-12-20T00:00:00"/>
    <s v="Anna Kebati Kemuma"/>
    <s v="Female"/>
    <s v="1159776"/>
    <s v="+254"/>
    <s v="0729738587"/>
    <s v=""/>
    <s v="0739506856"/>
    <n v="34.754497999999998"/>
    <n v="-0.87763199999999997"/>
    <s v="Kisii"/>
    <s v="Bomachoge Borabu"/>
    <s v="Bomachoge Borabu"/>
    <s v="Nyamiobo"/>
    <x v="0"/>
    <s v="Gillet Lihanda"/>
    <s v="Gillet Lihanda"/>
    <s v=""/>
    <s v="Informal Business"/>
    <s v="MKD"/>
    <s v="Masonry"/>
    <s v="24/05/2023"/>
  </r>
  <r>
    <s v="VPA6"/>
    <x v="2802"/>
    <x v="1"/>
    <s v=""/>
    <s v="20th January,2023"/>
    <d v="2023-01-20T00:00:00"/>
    <s v="25th March,2023"/>
    <d v="2023-03-25T00:00:00"/>
    <s v="Jackline Melio"/>
    <s v="Female"/>
    <n v="99999"/>
    <s v="+254"/>
    <s v="0712699819"/>
    <s v=""/>
    <s v=""/>
    <n v="37.471344999999999"/>
    <n v="-2.8969100000000001"/>
    <s v="Kajiado"/>
    <s v="kajiado South"/>
    <s v="loitokitok"/>
    <s v="Njoro"/>
    <x v="0"/>
    <s v="Isaiya Moran"/>
    <s v=""/>
    <s v=""/>
    <s v="Informal Business"/>
    <s v="KENBIM"/>
    <s v="Masonry"/>
    <s v="25/05/2023"/>
  </r>
  <r>
    <s v="VPA6"/>
    <x v="2803"/>
    <x v="1"/>
    <s v=""/>
    <s v="13th May,2023"/>
    <d v="2023-05-13T00:00:00"/>
    <s v="29th May,2023"/>
    <d v="2023-05-29T00:00:00"/>
    <s v="Mberia Mbaabu Henery"/>
    <s v="Male"/>
    <s v="9702923"/>
    <s v="+254"/>
    <s v="0724792510"/>
    <s v=""/>
    <s v="0746310395"/>
    <n v="37.580570000000002"/>
    <n v="-4.8340000000000001E-2"/>
    <s v="Meru"/>
    <s v="South Imenti"/>
    <s v="Kathera"/>
    <s v="Karimbene"/>
    <x v="2"/>
    <s v="Erick Munene Gitonga"/>
    <s v="Joshua muthaura"/>
    <s v=""/>
    <s v="Informal Business"/>
    <s v="MKD"/>
    <s v="Masonry"/>
    <s v="30/05/2023"/>
  </r>
  <r>
    <s v="VPA6"/>
    <x v="2804"/>
    <x v="1"/>
    <s v=""/>
    <s v="6th March,2023"/>
    <d v="2023-03-06T00:00:00"/>
    <s v="2nd May,2023"/>
    <d v="2023-05-02T00:00:00"/>
    <s v="KOROS KENNETH"/>
    <s v="Male"/>
    <s v="26797438"/>
    <s v="+254"/>
    <s v="0726403860"/>
    <s v=""/>
    <s v=""/>
    <n v="35.143273000000001"/>
    <n v="-0.40035500000000002"/>
    <s v="Kericho"/>
    <s v="Belgut"/>
    <s v="Kaborok"/>
    <s v="Chemumbe"/>
    <x v="1"/>
    <s v="Philip Kurgat"/>
    <s v=""/>
    <s v=""/>
    <s v="Informal Business"/>
    <s v="MKD"/>
    <s v="Masonry"/>
    <s v="07/06/2023"/>
  </r>
  <r>
    <s v="VPA6"/>
    <x v="2805"/>
    <x v="0"/>
    <s v="ABC plants"/>
    <s v="15th May,2023"/>
    <d v="2023-05-15T00:00:00"/>
    <s v="15th June,2023"/>
    <d v="2023-06-15T00:00:00"/>
    <s v="Waigwa Beatrice Muthoni"/>
    <s v="Female"/>
    <s v="21983285"/>
    <s v="+254"/>
    <s v="0710798422"/>
    <s v=""/>
    <s v="0725313906"/>
    <n v="36.993586999999998"/>
    <n v="-0.46953"/>
    <s v="Nyeri"/>
    <s v="Tetu"/>
    <s v="Aguthi-Gaaki"/>
    <s v="Mutathi- Ini"/>
    <x v="2"/>
    <s v="Byestar International Limited"/>
    <s v="Simon kuira"/>
    <s v=""/>
    <s v="Informal Business"/>
    <s v="MKD"/>
    <s v="Masonry"/>
    <s v="15/06/2023"/>
  </r>
  <r>
    <s v="VPA6"/>
    <x v="2806"/>
    <x v="1"/>
    <s v=""/>
    <s v="9th May,2023"/>
    <d v="2023-05-09T00:00:00"/>
    <s v="15th June,2023"/>
    <d v="2023-06-15T00:00:00"/>
    <s v="Oseko Ketha Nyambane"/>
    <s v="Male"/>
    <s v="38890803"/>
    <s v="+254"/>
    <s v="0742066876"/>
    <s v=""/>
    <s v=""/>
    <n v="39.758650000000003"/>
    <n v="-3.9352870000000002"/>
    <s v="Kilifi"/>
    <s v="Kilifi South"/>
    <s v="Kilifi south"/>
    <s v="Kopa"/>
    <x v="4"/>
    <s v="Samson Sirya"/>
    <s v=""/>
    <s v=""/>
    <s v="Informal Business"/>
    <s v="KENBIM"/>
    <s v="Masonry"/>
    <s v="19/06/2023"/>
  </r>
  <r>
    <s v="VPA6"/>
    <x v="2807"/>
    <x v="1"/>
    <s v=""/>
    <s v="12th May,2023"/>
    <d v="2023-05-12T00:00:00"/>
    <s v="17th June,2023"/>
    <d v="2023-06-17T00:00:00"/>
    <s v="Veronica Mbugua Njoki"/>
    <s v="Female"/>
    <s v="3095156"/>
    <s v="+254"/>
    <s v="0720759632"/>
    <s v=""/>
    <s v="0738710175"/>
    <n v="36.120697"/>
    <n v="-0.27941199999999999"/>
    <s v="Nakuru"/>
    <s v="Bahati"/>
    <s v="Bahati"/>
    <s v="Teachers"/>
    <x v="2"/>
    <s v="Peter Mutang'a"/>
    <s v="Peter mutanga"/>
    <s v=""/>
    <s v="Informal Business"/>
    <s v="MKD"/>
    <s v="Masonry"/>
    <s v="22/06/2023"/>
  </r>
  <r>
    <s v="VPA6"/>
    <x v="2808"/>
    <x v="1"/>
    <s v=""/>
    <s v="24th December,2020"/>
    <d v="2020-12-24T00:00:00"/>
    <s v="18th January,2023"/>
    <d v="2023-01-18T00:00:00"/>
    <s v="HENRY BELSOI SOY"/>
    <s v="Male"/>
    <s v="5452250"/>
    <s v="+254"/>
    <s v="07226770617"/>
    <s v=""/>
    <s v=""/>
    <n v="35.310429999999997"/>
    <n v="-0.66078000000000003"/>
    <s v="Bomet"/>
    <s v="Bomet Central"/>
    <s v="Chesoen"/>
    <s v="Kapkoros"/>
    <x v="6"/>
    <s v="Philip Kurgat"/>
    <s v="Leonard Koech"/>
    <s v=""/>
    <s v="Informal Business"/>
    <s v="MKD"/>
    <s v="Masonry"/>
    <s v="22/06/2023"/>
  </r>
  <r>
    <s v="VPA6"/>
    <x v="2809"/>
    <x v="1"/>
    <s v=""/>
    <s v="16th December,2022"/>
    <d v="2022-12-16T00:00:00"/>
    <s v="11th January,2023"/>
    <d v="2023-01-11T00:00:00"/>
    <s v="Marikio Stephen Githinji"/>
    <s v="Male"/>
    <s v="29650976"/>
    <s v="+254"/>
    <s v="0721706173"/>
    <s v=""/>
    <s v="0721278151"/>
    <n v="36.886982000000003"/>
    <n v="-0.60322200000000004"/>
    <s v="Nyeri"/>
    <s v="Othaya"/>
    <s v="Chinga south west"/>
    <s v="Muirungi"/>
    <x v="1"/>
    <s v="Washington Mwangi"/>
    <s v=""/>
    <s v=""/>
    <s v="Informal Business"/>
    <s v="MKD"/>
    <s v="Masonry"/>
    <s v="22/06/2023"/>
  </r>
  <r>
    <s v="VPA6"/>
    <x v="2810"/>
    <x v="0"/>
    <s v="Non Compliant"/>
    <s v="14th June,2023"/>
    <d v="2023-06-14T00:00:00"/>
    <s v="24th June,2023"/>
    <d v="2023-06-24T00:00:00"/>
    <s v="Kiogora Valerian Jepkosgei"/>
    <s v="Female"/>
    <s v="27479602"/>
    <s v="732077288"/>
    <s v="0732077288"/>
    <s v=""/>
    <s v="0725531118"/>
    <n v="37.632944999999999"/>
    <n v="-5.6008000000000002E-2"/>
    <s v="Meru"/>
    <s v="Imenti South"/>
    <s v="Nkuene"/>
    <s v="Karaa"/>
    <x v="0"/>
    <s v="Erick Munene Gitonga"/>
    <s v="Joshua Muthaura"/>
    <s v=""/>
    <s v="Informal Business"/>
    <s v="MKD"/>
    <s v="Masonry"/>
    <s v="25/06/2023"/>
  </r>
  <r>
    <s v="VPA6"/>
    <x v="2811"/>
    <x v="0"/>
    <s v="Grievance"/>
    <s v="22nd February,2023"/>
    <d v="2023-02-22T00:00:00"/>
    <s v="5th May,2023"/>
    <d v="2023-05-05T00:00:00"/>
    <s v="NYABUTI WALTER"/>
    <s v="Male"/>
    <s v="4112747"/>
    <s v="+254"/>
    <s v="0711651961"/>
    <s v=""/>
    <s v=""/>
    <n v="35.046399999999998"/>
    <n v="-0.66522199999999998"/>
    <s v="Nyamira"/>
    <s v="Borabu"/>
    <s v="Mekenene"/>
    <s v="Eronge"/>
    <x v="0"/>
    <s v="Denis Kipkirui Tonui"/>
    <s v=""/>
    <s v=""/>
    <s v="Informal Business"/>
    <s v="MKD"/>
    <s v="Masonry"/>
    <s v="25/06/2023"/>
  </r>
  <r>
    <s v="VPA6"/>
    <x v="2812"/>
    <x v="0"/>
    <s v="ABC plants"/>
    <s v="11th April,2023"/>
    <d v="2023-04-11T00:00:00"/>
    <s v="28th June,2023"/>
    <d v="2023-06-28T00:00:00"/>
    <s v="Thenya Jerioth Mukami"/>
    <s v="Female"/>
    <s v="0802858"/>
    <s v="+254"/>
    <s v="0721802265"/>
    <s v=""/>
    <s v="0748404923"/>
    <n v="36.304467000000002"/>
    <n v="-1.6861999999999999E-2"/>
    <s v="Nyandarua"/>
    <s v="Ol Joro Orok"/>
    <s v="Gathanji"/>
    <s v="Gathanji"/>
    <x v="2"/>
    <s v="Fraha Biotech"/>
    <s v="Antony Maina"/>
    <s v=""/>
    <s v="Informal Business"/>
    <s v="MKD"/>
    <s v="Masonry"/>
    <s v="28/06/2023"/>
  </r>
  <r>
    <s v="VPA6"/>
    <x v="2813"/>
    <x v="1"/>
    <s v=""/>
    <s v="15th May,2023"/>
    <d v="2023-05-15T00:00:00"/>
    <s v="11th June,2023"/>
    <d v="2023-06-11T00:00:00"/>
    <s v="Murithi Kithinji Douglas"/>
    <s v="Male"/>
    <s v="29365937"/>
    <s v="+254"/>
    <s v="0716078035"/>
    <s v=""/>
    <s v="0729546520"/>
    <n v="37.609282999999998"/>
    <n v="-8.1619999999999998E-2"/>
    <s v="Meru"/>
    <s v="South Imenti"/>
    <s v="Chure"/>
    <s v="Ntugua"/>
    <x v="2"/>
    <s v="Erick Munene Gitonga"/>
    <s v="Eric munene"/>
    <s v=""/>
    <s v="Informal Business"/>
    <s v="MKD"/>
    <s v="Masonry"/>
    <s v="30/06/2023"/>
  </r>
  <r>
    <s v="VPA6"/>
    <x v="2814"/>
    <x v="1"/>
    <s v=""/>
    <s v="20th June,2023"/>
    <d v="2023-06-20T00:00:00"/>
    <s v="1st July,2023"/>
    <d v="2023-07-01T00:00:00"/>
    <s v="Nkonge Mwenda Gilbert"/>
    <s v="Male"/>
    <s v="20907249"/>
    <s v="+254"/>
    <s v="0735668310"/>
    <s v=""/>
    <s v="0755818603"/>
    <n v="37.622219999999999"/>
    <n v="-5.8326999999999997E-2"/>
    <s v="Meru"/>
    <s v="South Imenti"/>
    <s v="Kathera"/>
    <s v="Kithiiru"/>
    <x v="2"/>
    <s v="Erick Munene Gitonga"/>
    <s v="Joshua muthaura"/>
    <s v=""/>
    <s v="Informal Business"/>
    <s v="MKD"/>
    <s v="Masonry"/>
    <s v="01/07/2023"/>
  </r>
  <r>
    <s v="VPA6"/>
    <x v="2815"/>
    <x v="0"/>
    <s v="ABC plants"/>
    <s v="1st June,2023"/>
    <d v="2023-06-01T00:00:00"/>
    <s v="15th June,2023"/>
    <d v="2023-06-15T00:00:00"/>
    <s v="Margarate Waceke"/>
    <s v="Female"/>
    <n v="99999"/>
    <s v="+254"/>
    <s v="0725276032"/>
    <s v=""/>
    <s v=""/>
    <n v="36.217993"/>
    <n v="-1.0511E-2"/>
    <s v="Nakuru"/>
    <s v="Subukia"/>
    <s v="Subukia"/>
    <s v="Munanda"/>
    <x v="2"/>
    <s v="Robert Kiprono Ngetich"/>
    <s v="Robert ngetich"/>
    <s v=""/>
    <s v="Informal Business"/>
    <s v="MKD"/>
    <s v="Masonry"/>
    <s v="05/07/2023"/>
  </r>
  <r>
    <s v="VPA6"/>
    <x v="2816"/>
    <x v="0"/>
    <s v="ABC plants"/>
    <s v="1st June,2023"/>
    <d v="2023-06-01T00:00:00"/>
    <s v="15th June,2023"/>
    <d v="2023-06-15T00:00:00"/>
    <s v="Hannah Thuo Wangari"/>
    <s v="Male"/>
    <s v="4664313"/>
    <s v="+254"/>
    <s v="0725278075"/>
    <s v=""/>
    <s v="0712352057"/>
    <n v="36.221840999999998"/>
    <n v="-3.0876000000000001E-2"/>
    <s v="Nakuru"/>
    <s v="Subukia"/>
    <s v="Subukia"/>
    <s v="Tetu"/>
    <x v="2"/>
    <s v="Robert Kiprono Ngetich"/>
    <s v="Robert"/>
    <s v=""/>
    <s v="Informal Business"/>
    <s v="MKD"/>
    <s v="Masonry"/>
    <s v="05/07/2023"/>
  </r>
  <r>
    <s v="VPA6"/>
    <x v="2817"/>
    <x v="0"/>
    <s v="ABC plants"/>
    <s v="22nd May,2023"/>
    <d v="2023-05-22T00:00:00"/>
    <s v="15th June,2023"/>
    <d v="2023-06-15T00:00:00"/>
    <s v="Susan Kabachia Wanjiru"/>
    <s v="Female"/>
    <s v="7887358"/>
    <s v="+254"/>
    <s v="0722508469"/>
    <s v=""/>
    <s v="0705827137"/>
    <n v="35.848734"/>
    <n v="-0.14002899999999999"/>
    <s v="Nakuru"/>
    <s v="Rongai"/>
    <s v="Visoi"/>
    <s v="Boito"/>
    <x v="2"/>
    <s v="Robert Kiprono Ngetich"/>
    <s v="Robert ngetich"/>
    <s v=""/>
    <s v="Informal Business"/>
    <s v="MKD"/>
    <s v="Masonry"/>
    <s v="05/07/2023"/>
  </r>
  <r>
    <s v="VPA6"/>
    <x v="2818"/>
    <x v="0"/>
    <s v="ABC plants"/>
    <s v="1st June,2023"/>
    <d v="2023-06-01T00:00:00"/>
    <s v="15th June,2023"/>
    <d v="2023-06-15T00:00:00"/>
    <s v="Jane Korir Bii"/>
    <s v="Female"/>
    <s v="10990799"/>
    <s v="+254"/>
    <s v="0727659485"/>
    <s v=""/>
    <s v="0722605944"/>
    <n v="35.841999000000001"/>
    <n v="-0.15634999999999999"/>
    <s v="Nakuru"/>
    <s v="Rongai"/>
    <s v="Visoi"/>
    <s v="Boito"/>
    <x v="2"/>
    <s v="Robert Kiprono Ngetich"/>
    <s v="Robert ngetich"/>
    <s v=""/>
    <s v="Informal Business"/>
    <s v="MKD"/>
    <s v="Masonry"/>
    <s v="05/07/2023"/>
  </r>
  <r>
    <s v="VPA6"/>
    <x v="2819"/>
    <x v="1"/>
    <s v=""/>
    <s v="5th May,2023"/>
    <d v="2023-05-05T00:00:00"/>
    <s v="5th July,2023"/>
    <d v="2023-07-05T00:00:00"/>
    <s v="Tecla Kosgei Jepkorir"/>
    <s v="Female"/>
    <n v="99999"/>
    <s v="+254"/>
    <s v="0715158742"/>
    <s v=""/>
    <s v=""/>
    <n v="35.341625000000001"/>
    <n v="0.47836699999999999"/>
    <s v="Uasin Gishu"/>
    <s v="Ainabkoi"/>
    <s v="Ainabkoi"/>
    <s v="Kipkorgot"/>
    <x v="0"/>
    <s v="Daniel Bartilol"/>
    <s v=""/>
    <s v=""/>
    <s v="Informal Business"/>
    <s v="KENBIM"/>
    <s v="Masonry"/>
    <s v="06/07/2023"/>
  </r>
  <r>
    <s v="VPA6"/>
    <x v="2820"/>
    <x v="0"/>
    <s v="Non Compliant"/>
    <s v="12th December,2022"/>
    <d v="2022-12-12T00:00:00"/>
    <s v="14th January,2023"/>
    <d v="2023-01-14T00:00:00"/>
    <s v="Yego Leah"/>
    <s v="Female"/>
    <s v="5601016"/>
    <s v="+254"/>
    <s v="0725077645"/>
    <s v=""/>
    <s v="0735624817"/>
    <n v="35.151425000000003"/>
    <n v="0.157887"/>
    <s v="Nandi"/>
    <s v="Nandi hills"/>
    <s v="Kipsigak"/>
    <s v="Kamanang"/>
    <x v="0"/>
    <s v="Job K Soimo"/>
    <s v=""/>
    <s v=""/>
    <s v="Informal Business"/>
    <s v="MKD"/>
    <s v="Masonry"/>
    <s v="13/07/2023"/>
  </r>
  <r>
    <s v="VPA6"/>
    <x v="2821"/>
    <x v="1"/>
    <s v=""/>
    <s v="20th May,2023"/>
    <d v="2023-05-20T00:00:00"/>
    <s v="18th July,2023"/>
    <d v="2023-07-18T00:00:00"/>
    <s v="Kiarie Kamau George"/>
    <s v="Male"/>
    <s v="1328366"/>
    <s v="+254"/>
    <s v="0713197489"/>
    <s v=""/>
    <s v="0113270097"/>
    <n v="36.868468"/>
    <n v="-0.96599800000000002"/>
    <s v="Kiambu"/>
    <s v="Gatundu South"/>
    <s v="Ndarungo"/>
    <s v="Ruburi"/>
    <x v="1"/>
    <s v="Maurice Kinuthia Wangui"/>
    <s v="Maurice Kinuthia"/>
    <s v=""/>
    <s v="Informal Business"/>
    <s v="KENBIM"/>
    <s v="Masonry"/>
    <s v="18/07/2023"/>
  </r>
  <r>
    <s v="VPA6"/>
    <x v="2822"/>
    <x v="1"/>
    <s v=""/>
    <s v="18th November,2022"/>
    <d v="2022-11-18T00:00:00"/>
    <s v="18th July,2023"/>
    <d v="2023-07-18T00:00:00"/>
    <s v="Karanja Teresiah Wambui"/>
    <s v="Female"/>
    <s v="24808231"/>
    <s v="+254"/>
    <s v="0796494001"/>
    <s v=""/>
    <s v="0792781331"/>
    <n v="36.873750000000001"/>
    <n v="-0.96819500000000003"/>
    <s v="Kiambu"/>
    <s v="Gatundu South"/>
    <s v="Ndarungo"/>
    <s v="Ruburi"/>
    <x v="2"/>
    <s v="Maurice Kinuthia Wangui"/>
    <s v="Maurice Kinuthia"/>
    <s v=""/>
    <s v="Informal Business"/>
    <s v="KENBIM"/>
    <s v="Masonry"/>
    <s v="18/07/2023"/>
  </r>
  <r>
    <s v="VPA6"/>
    <x v="2823"/>
    <x v="1"/>
    <s v=""/>
    <s v="9th May,2023"/>
    <d v="2023-05-09T00:00:00"/>
    <s v="18th July,2023"/>
    <d v="2023-07-18T00:00:00"/>
    <s v="Kamau Dorcas Wanjiru"/>
    <s v="Female"/>
    <s v="22270602"/>
    <s v="707739266"/>
    <s v="0707739266"/>
    <s v=""/>
    <s v="0716257091"/>
    <n v="36.870747000000001"/>
    <n v="-0.96323199999999998"/>
    <s v="Kiambu"/>
    <s v="Gatundu South"/>
    <s v="Ndarungo"/>
    <s v="Ruburi"/>
    <x v="2"/>
    <s v="Maurice Kinuthia Wangui"/>
    <s v="Maurice Kinuthia"/>
    <s v=""/>
    <s v="Informal Business"/>
    <s v="KENBIM"/>
    <s v="Masonry"/>
    <s v="18/07/2023"/>
  </r>
  <r>
    <s v="VPA6"/>
    <x v="2824"/>
    <x v="1"/>
    <s v=""/>
    <s v="17th May,2023"/>
    <d v="2023-05-17T00:00:00"/>
    <s v="18th July,2023"/>
    <d v="2023-07-18T00:00:00"/>
    <s v="Kamaru Timothy Ngari"/>
    <s v="Male"/>
    <s v="22849662"/>
    <s v="+254"/>
    <s v="0713842616"/>
    <s v=""/>
    <s v="0728381614"/>
    <n v="37.342945"/>
    <n v="-0.50829800000000003"/>
    <s v="Kirinyaga"/>
    <s v="Gichugu"/>
    <s v="Baragwi"/>
    <s v="Muchungwa"/>
    <x v="2"/>
    <s v="Philip Muchendu chege"/>
    <s v="Philip muchendu"/>
    <s v=""/>
    <s v="Informal Business"/>
    <s v="MKD"/>
    <s v="Masonry"/>
    <s v="18/07/2023"/>
  </r>
  <r>
    <s v="VPA6"/>
    <x v="2825"/>
    <x v="1"/>
    <s v=""/>
    <s v="16th May,2023"/>
    <d v="2023-05-16T00:00:00"/>
    <s v="18th July,2023"/>
    <d v="2023-07-18T00:00:00"/>
    <s v="Kooro Peter Kariuki"/>
    <s v="Male"/>
    <s v="11217158"/>
    <s v="+254"/>
    <s v="0720762488"/>
    <s v=""/>
    <s v="0721484017"/>
    <n v="37.366025"/>
    <n v="-0.49543100000000001"/>
    <s v="Kirinyaga"/>
    <s v="Gichugu"/>
    <s v="Baragwi"/>
    <s v="Mutitu"/>
    <x v="0"/>
    <s v="Philip Muchendu chege"/>
    <s v="Philip muchendu"/>
    <s v=""/>
    <s v="Informal Business"/>
    <s v="MKD"/>
    <s v="Masonry"/>
    <s v="18/07/2023"/>
  </r>
  <r>
    <s v="VPA6"/>
    <x v="2826"/>
    <x v="1"/>
    <s v=""/>
    <s v="16th April,2023"/>
    <d v="2023-04-16T00:00:00"/>
    <s v="18th July,2023"/>
    <d v="2023-07-18T00:00:00"/>
    <s v="Karanga Jane"/>
    <s v="Male"/>
    <s v="0268496"/>
    <s v="+254"/>
    <s v="0723728834"/>
    <s v=""/>
    <s v=""/>
    <n v="37.439619999999998"/>
    <n v="-0.45738200000000001"/>
    <s v="Embu"/>
    <s v="Manyatta"/>
    <s v="Kibugu"/>
    <s v="Kianguchu"/>
    <x v="3"/>
    <s v="Eric Muthii Mugo"/>
    <s v="Eric mugo"/>
    <s v=""/>
    <s v="Informal Business"/>
    <s v="MKD"/>
    <s v="Masonry"/>
    <s v="18/07/2023"/>
  </r>
  <r>
    <s v="VPA6"/>
    <x v="2827"/>
    <x v="1"/>
    <s v=""/>
    <s v="12th November,2022"/>
    <d v="2022-11-12T00:00:00"/>
    <s v="24th January,2023"/>
    <d v="2023-01-24T00:00:00"/>
    <s v="Yego Philomena"/>
    <s v="Female"/>
    <s v="0772154"/>
    <s v="+254"/>
    <s v="0713256413"/>
    <s v=""/>
    <s v=""/>
    <n v="35.178344000000003"/>
    <n v="0.13925999999999999"/>
    <s v="Nandi"/>
    <s v="Nandi hills"/>
    <s v="Kipsebwo"/>
    <s v="Kalel"/>
    <x v="0"/>
    <s v="Job K Soimo"/>
    <s v=""/>
    <s v=""/>
    <s v="Informal Business"/>
    <s v="MKD"/>
    <s v="Masonry"/>
    <s v="19/07/2023"/>
  </r>
  <r>
    <s v="VPA6"/>
    <x v="2828"/>
    <x v="1"/>
    <s v=""/>
    <s v="10th May,2023"/>
    <d v="2023-05-10T00:00:00"/>
    <s v="20th July,2023"/>
    <d v="2023-07-20T00:00:00"/>
    <s v="Buigut Rosina"/>
    <s v="Female"/>
    <n v="99999"/>
    <s v="+254"/>
    <s v="0718383855"/>
    <s v=""/>
    <s v=""/>
    <n v="35.769289999999998"/>
    <n v="0.47628700000000002"/>
    <s v="Baringo"/>
    <s v="Baringo Central"/>
    <s v="Kapropita"/>
    <s v="Kapropita"/>
    <x v="1"/>
    <s v="Francis Nyaga Muriithi"/>
    <s v=""/>
    <s v=""/>
    <s v="Informal Business"/>
    <s v="MKD"/>
    <s v="Masonry"/>
    <s v="20/07/2023"/>
  </r>
  <r>
    <s v="VPA6"/>
    <x v="2829"/>
    <x v="1"/>
    <s v=""/>
    <s v="10th May,2023"/>
    <d v="2023-05-10T00:00:00"/>
    <s v="19th July,2023"/>
    <d v="2023-07-19T00:00:00"/>
    <s v="Rugut Leah"/>
    <s v="Female"/>
    <s v="1070522"/>
    <s v="+254"/>
    <s v="0727347084"/>
    <s v=""/>
    <s v=""/>
    <n v="35.786647000000002"/>
    <n v="0.372222"/>
    <s v="Baringo"/>
    <s v="Baringo Central"/>
    <s v="Sacho"/>
    <s v="Kiptagich"/>
    <x v="0"/>
    <s v="Luka Kiprop Maiyo"/>
    <s v=""/>
    <s v=""/>
    <s v="Informal Business"/>
    <s v="MKD"/>
    <s v="Masonry"/>
    <s v="20/07/2023"/>
  </r>
  <r>
    <s v="VPA6"/>
    <x v="2830"/>
    <x v="1"/>
    <s v=""/>
    <s v="29th June,2023"/>
    <d v="2023-06-29T00:00:00"/>
    <s v="4th July,2023"/>
    <d v="2023-07-04T00:00:00"/>
    <s v="Mumbi Mary"/>
    <s v="Female"/>
    <s v="23291720"/>
    <s v="+254"/>
    <s v="0711728906"/>
    <s v=""/>
    <s v="0723740773"/>
    <n v="36.759914000000002"/>
    <n v="-1.0496829999999999"/>
    <s v="Kiambu"/>
    <s v="Githunguri"/>
    <s v="Githunguri"/>
    <s v="Kahunera"/>
    <x v="0"/>
    <s v="Fredrick Gatungu Kago"/>
    <s v="Mutuku"/>
    <s v=""/>
    <s v="Informal Business"/>
    <s v="MKD"/>
    <s v="Masonry"/>
    <s v="21/07/2023"/>
  </r>
  <r>
    <s v="VPA6"/>
    <x v="2831"/>
    <x v="1"/>
    <s v=""/>
    <s v="5th May,2023"/>
    <d v="2023-05-05T00:00:00"/>
    <s v="24th May,2023"/>
    <d v="2023-05-24T00:00:00"/>
    <s v="Gachang'i Loice Kimondo"/>
    <s v="Female"/>
    <n v="99999"/>
    <s v="+254"/>
    <s v="0722333713"/>
    <s v=""/>
    <s v=""/>
    <n v="36.746938"/>
    <n v="-1.0745990000000001"/>
    <s v="Kiambu"/>
    <s v="Githunguri"/>
    <s v="Matuguta"/>
    <s v="Mungu"/>
    <x v="0"/>
    <s v="Fredrick Gatungu Kago"/>
    <s v="Mutuku"/>
    <s v=""/>
    <s v="Informal Business"/>
    <s v="MKD"/>
    <s v="Masonry"/>
    <s v="21/07/2023"/>
  </r>
  <r>
    <s v="VPA6"/>
    <x v="2832"/>
    <x v="0"/>
    <s v="Grievance"/>
    <s v="3rd May,2023"/>
    <d v="2023-05-03T00:00:00"/>
    <s v="14th May,2023"/>
    <d v="2023-05-14T00:00:00"/>
    <s v="Kuria John"/>
    <s v="Male"/>
    <n v="99999"/>
    <s v="+254"/>
    <s v="0715189699"/>
    <s v=""/>
    <s v=""/>
    <n v="36.773988000000003"/>
    <n v="-1.0752029999999999"/>
    <s v="Kiambu"/>
    <s v="Githunguri"/>
    <s v="Githunguri"/>
    <s v="Thuthureki"/>
    <x v="0"/>
    <s v="Fredrick Gatungu Kago"/>
    <s v="Githenji"/>
    <s v=""/>
    <s v="Informal Business"/>
    <s v="Topflame"/>
    <s v="Plastic"/>
    <s v="21/07/2023"/>
  </r>
  <r>
    <s v="VPA6"/>
    <x v="2833"/>
    <x v="0"/>
    <s v="Grievance"/>
    <s v="22nd May,2023"/>
    <d v="2023-05-22T00:00:00"/>
    <s v="22nd July,2023"/>
    <d v="2023-07-22T00:00:00"/>
    <s v="Njikari Antony Mwangi"/>
    <s v="Male"/>
    <s v="24371220"/>
    <s v="+254"/>
    <s v="0720533579"/>
    <s v=""/>
    <s v=""/>
    <n v="37.226940999999997"/>
    <n v="-0.55461700000000003"/>
    <s v="Kirinyaga"/>
    <s v="Ndia"/>
    <s v="Mukure"/>
    <s v="Mbogoini"/>
    <x v="2"/>
    <s v="Kensam Constructor"/>
    <s v="Samuel mbugua"/>
    <s v=""/>
    <s v="Informal Business"/>
    <s v="KENBIM"/>
    <s v="Masonry"/>
    <s v="22/07/2023"/>
  </r>
  <r>
    <s v="VPA6"/>
    <x v="2834"/>
    <x v="1"/>
    <s v=""/>
    <s v="15th April,2023"/>
    <d v="2023-04-15T00:00:00"/>
    <s v="22nd July,2023"/>
    <d v="2023-07-22T00:00:00"/>
    <s v="Cherono Rose Cherono"/>
    <s v="Female"/>
    <s v="22048387"/>
    <s v="+254"/>
    <s v="0722493435"/>
    <s v=""/>
    <s v=""/>
    <n v="35.085791999999998"/>
    <n v="-0.36851200000000001"/>
    <s v="Kericho"/>
    <s v="Sigowet/Soin"/>
    <s v="Iraa"/>
    <s v="Koiyat"/>
    <x v="5"/>
    <s v="Patrick Kipronoh Mutai"/>
    <s v="Aron"/>
    <s v=""/>
    <s v="Informal Business"/>
    <s v="MKD"/>
    <s v="Masonry"/>
    <s v="23/07/2023"/>
  </r>
  <r>
    <s v="VPA6"/>
    <x v="2835"/>
    <x v="0"/>
    <s v="ABC plants"/>
    <s v="8th July,2023"/>
    <d v="2023-07-08T00:00:00"/>
    <s v="24th July,2023"/>
    <d v="2023-07-24T00:00:00"/>
    <s v="Otieno Vincent"/>
    <s v="Male"/>
    <s v="8997744"/>
    <s v="+254"/>
    <s v="0723070750"/>
    <s v=""/>
    <s v="0720777165"/>
    <n v="34.500038000000004"/>
    <n v="-0.62436000000000003"/>
    <s v="Homa Bay"/>
    <s v="Homa Bay Town"/>
    <s v="Homa Bay East"/>
    <s v="Kanyach/Kachar"/>
    <x v="1"/>
    <s v="Byestar International Limited"/>
    <s v="John"/>
    <s v=""/>
    <s v="Informal Business"/>
    <s v="KENBIM"/>
    <s v="Masonry"/>
    <s v="24/07/2023"/>
  </r>
  <r>
    <s v="VPA6"/>
    <x v="2836"/>
    <x v="0"/>
    <s v="ABC plants"/>
    <s v="21st July,2023"/>
    <d v="2023-07-21T00:00:00"/>
    <s v="31st July,2023"/>
    <d v="2023-07-31T00:00:00"/>
    <s v="Mwaura David Gaceru"/>
    <s v="Male"/>
    <s v="2019403"/>
    <s v="+254"/>
    <s v="0724101825"/>
    <s v=""/>
    <s v="0724111614"/>
    <n v="36.426797000000001"/>
    <n v="2.1228E-2"/>
    <s v="Nyandarua"/>
    <s v="Ndaragwa"/>
    <s v="Kiriita"/>
    <s v="Mairo-Inya"/>
    <x v="2"/>
    <s v="Fraha Biotech"/>
    <s v="John Kinyanjui"/>
    <s v=""/>
    <s v="Informal Business"/>
    <s v="MKD"/>
    <s v="Masonry"/>
    <s v="31/07/2023"/>
  </r>
  <r>
    <s v="VPA6"/>
    <x v="2837"/>
    <x v="1"/>
    <s v=""/>
    <s v="2nd January,2023"/>
    <d v="2023-01-02T00:00:00"/>
    <s v="1st February,2023"/>
    <d v="2023-02-01T00:00:00"/>
    <s v="Murimi Cecilia Wanjiru"/>
    <s v="Female"/>
    <n v="99999"/>
    <s v="+254"/>
    <s v="0727143126"/>
    <s v=""/>
    <s v=""/>
    <n v="36.594248"/>
    <n v="-7.9055E-2"/>
    <s v="Laikipia"/>
    <s v="Laikipia East"/>
    <s v="Ngobiy"/>
    <s v="Mwihiko"/>
    <x v="2"/>
    <s v="James Muchira Mwai"/>
    <s v=""/>
    <s v=""/>
    <s v="Informal Business"/>
    <s v="MKD"/>
    <s v="Masonry"/>
    <s v="02/08/2023"/>
  </r>
  <r>
    <s v="VPA6"/>
    <x v="2838"/>
    <x v="0"/>
    <s v="Grievance"/>
    <s v="4th April,2023"/>
    <d v="2023-04-04T00:00:00"/>
    <s v="16th May,2023"/>
    <d v="2023-05-16T00:00:00"/>
    <s v="Kuria Joseph Njunguna"/>
    <s v="Male"/>
    <n v="99999"/>
    <s v="+254"/>
    <s v="0723344784"/>
    <s v=""/>
    <s v=""/>
    <n v="37.256791999999997"/>
    <n v="-0.78920100000000004"/>
    <s v="Murang'a"/>
    <s v="Maragwa"/>
    <s v="Muranga south"/>
    <s v="Kiamba"/>
    <x v="3"/>
    <s v="Nixon Kariuki Gaichuru"/>
    <s v="Nixon kariuki"/>
    <s v=""/>
    <s v="Informal Business"/>
    <s v="KENBIM"/>
    <s v="Masonry"/>
    <s v="03/08/2023"/>
  </r>
  <r>
    <s v="VPA6"/>
    <x v="2839"/>
    <x v="1"/>
    <s v=""/>
    <s v="5th February,2023"/>
    <d v="2023-02-05T00:00:00"/>
    <s v="5th July,2023"/>
    <d v="2023-07-05T00:00:00"/>
    <s v="Patrick Ambayi Mutonje"/>
    <s v="Male"/>
    <n v="99999"/>
    <s v="+254"/>
    <s v="0115470766"/>
    <s v=""/>
    <s v="0115470766"/>
    <n v="34.712032999999998"/>
    <n v="0.11071"/>
    <s v="Vihiga"/>
    <s v="Sabatia"/>
    <s v="Sabatia"/>
    <s v="Wange"/>
    <x v="2"/>
    <s v="Gillet Lihanda"/>
    <s v="Gillet Lihanda"/>
    <s v=""/>
    <s v="Informal Business"/>
    <s v="MKD"/>
    <s v="Masonry"/>
    <s v="04/08/2023"/>
  </r>
  <r>
    <s v="VPA6"/>
    <x v="2840"/>
    <x v="1"/>
    <s v=""/>
    <s v="5th June,2023"/>
    <d v="2023-06-05T00:00:00"/>
    <s v="3rd July,2023"/>
    <d v="2023-07-03T00:00:00"/>
    <s v="Linet Anjili Kanaga"/>
    <s v="Female"/>
    <s v="22578392"/>
    <s v="+254"/>
    <s v="0724883203"/>
    <s v=""/>
    <s v="0742932216"/>
    <n v="34.870331999999998"/>
    <n v="0.38061499999999998"/>
    <s v="Kakamega"/>
    <s v="Malava"/>
    <s v="Lunyelelia"/>
    <s v="Fuvale"/>
    <x v="2"/>
    <s v="Gillet Lihanda"/>
    <s v="Gillet Lihanda"/>
    <s v=""/>
    <s v="Informal Business"/>
    <s v="MKD"/>
    <s v="Masonry"/>
    <s v="04/08/2023"/>
  </r>
  <r>
    <s v="VPA6"/>
    <x v="2841"/>
    <x v="1"/>
    <s v=""/>
    <s v="26th January,2023"/>
    <d v="2023-01-26T00:00:00"/>
    <s v="30th May,2023"/>
    <d v="2023-05-30T00:00:00"/>
    <s v="Langat Emily"/>
    <s v="Female"/>
    <s v="12828806"/>
    <s v="+254"/>
    <s v="0722370483"/>
    <s v=""/>
    <s v=""/>
    <n v="35.226280000000003"/>
    <n v="-0.32065500000000002"/>
    <s v="Kericho"/>
    <s v="Ainamoi"/>
    <s v="Kapsoit"/>
    <s v="Kaboswa"/>
    <x v="3"/>
    <s v="Benjamin Kirui"/>
    <s v=""/>
    <s v=""/>
    <s v="Informal Business"/>
    <s v="MKD"/>
    <s v="Masonry"/>
    <s v="08/08/2023"/>
  </r>
  <r>
    <s v="VPA6"/>
    <x v="2842"/>
    <x v="1"/>
    <s v=""/>
    <s v="12th June,2022"/>
    <d v="2022-06-12T00:00:00"/>
    <s v="28th July,2022"/>
    <d v="2022-07-28T00:00:00"/>
    <s v="Truphena Chepseba"/>
    <s v="Female"/>
    <n v="99999"/>
    <s v="+254"/>
    <s v="0722831872"/>
    <s v=""/>
    <s v=""/>
    <n v="35.465367999999998"/>
    <n v="0.51469200000000004"/>
    <s v="Uasin Gishu"/>
    <s v="Moiben"/>
    <s v="Moiben"/>
    <s v="Kapkukta"/>
    <x v="0"/>
    <s v="Matthew Kemboi"/>
    <s v=""/>
    <s v=""/>
    <s v="Informal Business"/>
    <s v="KENBIM"/>
    <s v="Masonry"/>
    <s v="08/08/2023"/>
  </r>
  <r>
    <s v="VPA6"/>
    <x v="2843"/>
    <x v="1"/>
    <s v=""/>
    <s v="16th February,2023"/>
    <d v="2023-02-16T00:00:00"/>
    <s v="17th March,2023"/>
    <d v="2023-03-17T00:00:00"/>
    <s v="Gladys Kirwa"/>
    <s v="Female"/>
    <s v="25072293"/>
    <s v="+254"/>
    <s v="0703318189"/>
    <s v=""/>
    <s v=""/>
    <n v="35.171398000000003"/>
    <n v="0.936168"/>
    <s v="Trans Nzoia"/>
    <s v="Cherangany"/>
    <s v="Cherangany"/>
    <s v="Murguiwo"/>
    <x v="0"/>
    <s v="Daniel Bartilol"/>
    <s v=""/>
    <s v=""/>
    <s v="Informal Business"/>
    <s v="KENBIM"/>
    <s v="Masonry"/>
    <s v="08/08/2023"/>
  </r>
  <r>
    <s v="VPA6"/>
    <x v="2844"/>
    <x v="1"/>
    <s v=""/>
    <s v="12th July,2022"/>
    <d v="2022-07-12T00:00:00"/>
    <s v="25th July,2022"/>
    <d v="2022-07-25T00:00:00"/>
    <s v="Hosea Chebiego"/>
    <s v="Male"/>
    <n v="99999"/>
    <s v="+254"/>
    <s v="0723500110"/>
    <s v=""/>
    <s v=""/>
    <n v="35.451475000000002"/>
    <n v="0.53712700000000002"/>
    <s v="Uasin Gishu"/>
    <s v="Moiben"/>
    <s v="Moiben"/>
    <s v="Kuinet"/>
    <x v="0"/>
    <s v="Matthew Kemboi"/>
    <s v=""/>
    <s v=""/>
    <s v="Informal Business"/>
    <s v="KENBIM"/>
    <s v="Masonry"/>
    <s v="08/08/2023"/>
  </r>
  <r>
    <s v="VPA6"/>
    <x v="2845"/>
    <x v="1"/>
    <s v=""/>
    <s v="5th May,2023"/>
    <d v="2023-05-05T00:00:00"/>
    <s v="8th July,2023"/>
    <d v="2023-07-08T00:00:00"/>
    <s v="Nobert Musonye"/>
    <s v="Male"/>
    <s v="13207733"/>
    <s v="721731781"/>
    <s v="0721731781"/>
    <s v=""/>
    <s v=""/>
    <n v="35.328685"/>
    <n v="0.55562500000000004"/>
    <s v="Uasin Gishu"/>
    <s v="Moiben"/>
    <s v="Kimumu"/>
    <s v="Marura"/>
    <x v="6"/>
    <s v="Ambrose Koech"/>
    <s v=""/>
    <s v=""/>
    <s v="Informal Business"/>
    <s v="KENBIM"/>
    <s v="Masonry"/>
    <s v="08/08/2023"/>
  </r>
  <r>
    <s v="VPA6"/>
    <x v="2846"/>
    <x v="1"/>
    <s v=""/>
    <s v="12th May,2022"/>
    <d v="2022-05-12T00:00:00"/>
    <s v="25th July,2022"/>
    <d v="2022-07-25T00:00:00"/>
    <s v="Jonah Cheruiyot Kipruto"/>
    <s v="Male"/>
    <n v="99999"/>
    <s v="+254"/>
    <s v="0721405657"/>
    <s v=""/>
    <s v=""/>
    <n v="35.456789999999998"/>
    <n v="0.53041799999999995"/>
    <s v="Uasin Gishu"/>
    <s v="Moiben"/>
    <s v="Moiben"/>
    <s v="Kimore"/>
    <x v="0"/>
    <s v="Matthew Kemboi"/>
    <s v=""/>
    <s v=""/>
    <s v="Informal Business"/>
    <s v="KENBIM"/>
    <s v="Masonry"/>
    <s v="08/08/2023"/>
  </r>
  <r>
    <s v="VPA6"/>
    <x v="2847"/>
    <x v="1"/>
    <s v=""/>
    <s v="27th April,2023"/>
    <d v="2023-04-27T00:00:00"/>
    <s v="28th July,2023"/>
    <d v="2023-07-28T00:00:00"/>
    <s v="Anne Kosgey"/>
    <s v="Female"/>
    <n v="99999"/>
    <s v="+254"/>
    <s v="0725767068"/>
    <s v=""/>
    <s v=""/>
    <n v="35.425840000000001"/>
    <n v="0.53004799999999996"/>
    <s v="Uasin Gishu"/>
    <s v="Moiben"/>
    <s v="Moiben"/>
    <s v="Kapsosio"/>
    <x v="1"/>
    <s v="Matthew Kemboi"/>
    <s v=""/>
    <s v=""/>
    <s v="Informal Business"/>
    <s v="KENBIM"/>
    <s v="Masonry"/>
    <s v="08/08/2023"/>
  </r>
  <r>
    <s v="VPA6"/>
    <x v="2848"/>
    <x v="0"/>
    <s v="ABC plants"/>
    <s v="21st June,2023"/>
    <d v="2023-06-21T00:00:00"/>
    <s v="11th August,2023"/>
    <d v="2023-08-11T00:00:00"/>
    <s v="Githui James"/>
    <s v="Male"/>
    <s v="8978432"/>
    <s v="+254"/>
    <s v="0724390884"/>
    <s v=""/>
    <s v="0727119821"/>
    <n v="37.133063"/>
    <n v="-0.51174399999999998"/>
    <s v="Nyeri"/>
    <s v="Mathira East"/>
    <s v="Konyu"/>
    <s v="Kianjogu"/>
    <x v="2"/>
    <s v="Rural &amp; Urban Alternative Energy"/>
    <s v="Charles Githaiga"/>
    <s v=""/>
    <s v="Informal Business"/>
    <s v="MKD"/>
    <s v="Masonry"/>
    <s v="12/08/2023"/>
  </r>
  <r>
    <s v="VPA6"/>
    <x v="2849"/>
    <x v="0"/>
    <s v="Non Compliant"/>
    <s v="2nd July,2023"/>
    <d v="2023-07-02T00:00:00"/>
    <s v="15th August,2023"/>
    <d v="2023-08-15T00:00:00"/>
    <s v="Kenyatta George Albert"/>
    <s v="Male"/>
    <s v="9786673"/>
    <s v="114897472"/>
    <s v="0114897472"/>
    <s v=""/>
    <s v=""/>
    <n v="37.676456999999999"/>
    <n v="-3.391737"/>
    <s v="Taita/Taveta"/>
    <s v="Taveta"/>
    <s v="Bomeni"/>
    <s v="Mjini"/>
    <x v="1"/>
    <s v="Jotham Kaluma"/>
    <s v=""/>
    <s v=""/>
    <s v="Informal Business"/>
    <s v="KENBIM"/>
    <s v="Masonry"/>
    <s v="19/08/2023"/>
  </r>
  <r>
    <s v="VPA6"/>
    <x v="2850"/>
    <x v="1"/>
    <s v=""/>
    <s v="16th July,2023"/>
    <d v="2023-07-16T00:00:00"/>
    <s v="15th August,2023"/>
    <d v="2023-08-15T00:00:00"/>
    <s v="Thumbi Edward Tom"/>
    <s v="Male"/>
    <s v="2145679"/>
    <s v="+254"/>
    <s v="0795864610"/>
    <s v=""/>
    <s v="0702552363"/>
    <n v="37.675325000000001"/>
    <n v="-3.4056099999999998"/>
    <s v="Taita/Taveta"/>
    <s v="Taveta"/>
    <s v="Bomeni"/>
    <s v="Mjini kmtc"/>
    <x v="1"/>
    <s v="Jotham Kaluma"/>
    <s v=""/>
    <s v=""/>
    <s v="Informal Business"/>
    <s v="KENBIM"/>
    <s v="Masonry"/>
    <s v="19/08/2023"/>
  </r>
  <r>
    <s v="VPA6"/>
    <x v="2851"/>
    <x v="1"/>
    <s v=""/>
    <s v="10th July,2023"/>
    <d v="2023-07-10T00:00:00"/>
    <s v="21st August,2023"/>
    <d v="2023-08-21T00:00:00"/>
    <s v="Chepsat Lorna Cherono"/>
    <s v="Female"/>
    <s v="22312859"/>
    <s v="+254"/>
    <s v="0712567052"/>
    <s v=""/>
    <s v=""/>
    <n v="35.765656999999997"/>
    <n v="0.47710200000000003"/>
    <s v="Baringo"/>
    <s v="Baringo Central"/>
    <s v="Kapropita"/>
    <s v="Ketraco"/>
    <x v="1"/>
    <s v="Francis Nyaga Muriithi"/>
    <s v=""/>
    <s v=""/>
    <s v="Informal Business"/>
    <s v="MKD"/>
    <s v="Masonry"/>
    <s v="21/08/2023"/>
  </r>
  <r>
    <s v="VPA6"/>
    <x v="2852"/>
    <x v="0"/>
    <s v="ABC plants"/>
    <s v="14th July,2023"/>
    <d v="2023-07-14T00:00:00"/>
    <s v="21st August,2023"/>
    <d v="2023-08-21T00:00:00"/>
    <s v="Kaboyo Jane Mwihaki"/>
    <s v="Female"/>
    <s v="5548743"/>
    <s v="+254"/>
    <s v="0721908743"/>
    <s v=""/>
    <s v="0721436217"/>
    <n v="37.088155999999998"/>
    <n v="7.3239999999999998E-3"/>
    <s v="Laikipia"/>
    <s v="Laikipia East"/>
    <s v="Nanyuki"/>
    <s v="Likii"/>
    <x v="3"/>
    <s v="Wambui Gituku"/>
    <s v="Michael Munene"/>
    <s v=""/>
    <s v="Informal Business"/>
    <s v="MKD"/>
    <s v="Masonry"/>
    <s v="21/08/2023"/>
  </r>
  <r>
    <s v="VPA6"/>
    <x v="2853"/>
    <x v="0"/>
    <s v="ABC plants"/>
    <s v="15th July,2023"/>
    <d v="2023-07-15T00:00:00"/>
    <s v="21st August,2023"/>
    <d v="2023-08-21T00:00:00"/>
    <s v="Kahiga Margaret Wangari"/>
    <s v="Female"/>
    <s v="5496174"/>
    <s v="+254"/>
    <s v="0731737070"/>
    <s v=""/>
    <s v="0721724071"/>
    <n v="37.044662000000002"/>
    <n v="-3.5249999999999997E-2"/>
    <s v="Nyeri"/>
    <s v="Kieni"/>
    <s v="Gakawa"/>
    <s v="Gathiuru"/>
    <x v="2"/>
    <s v="Wambui Gituku"/>
    <s v="Michael Munene"/>
    <s v=""/>
    <s v="Informal Business"/>
    <s v="MKD"/>
    <s v="Masonry"/>
    <s v="21/08/2023"/>
  </r>
  <r>
    <s v="VPA6"/>
    <x v="2854"/>
    <x v="1"/>
    <s v=""/>
    <s v="20th June,2023"/>
    <d v="2023-06-20T00:00:00"/>
    <s v="21st August,2023"/>
    <d v="2023-08-21T00:00:00"/>
    <s v="Stephen Sylvester Kipkoech"/>
    <s v="Male"/>
    <s v="27297961"/>
    <s v="+254"/>
    <s v="0724515852"/>
    <s v=""/>
    <s v=""/>
    <n v="35.75056"/>
    <n v="0.48758000000000001"/>
    <s v="Baringo"/>
    <s v="Baringo Central"/>
    <s v="Mosop"/>
    <s v="Chepkorongos/Benin"/>
    <x v="1"/>
    <s v="Francis Nyaga Muriithi"/>
    <s v=""/>
    <s v=""/>
    <s v="Informal Business"/>
    <s v="MKD"/>
    <s v="Masonry"/>
    <s v="22/08/2023"/>
  </r>
  <r>
    <s v="VPA6"/>
    <x v="2855"/>
    <x v="1"/>
    <s v=""/>
    <s v="22nd January,2023"/>
    <d v="2023-01-22T00:00:00"/>
    <s v="22nd August,2023"/>
    <d v="2023-08-22T00:00:00"/>
    <s v="Jones Mwaruma Mwaruma"/>
    <s v="Female"/>
    <s v="10396898"/>
    <s v="+254"/>
    <s v="0700080740"/>
    <s v=""/>
    <s v=""/>
    <n v="38.335607000000003"/>
    <n v="-3.3936579999999998"/>
    <s v="Taita/Taveta"/>
    <s v="Wundanyi"/>
    <s v="Wundanyi"/>
    <s v="Kighala"/>
    <x v="6"/>
    <s v="Jotham Kaluma"/>
    <s v=""/>
    <s v=""/>
    <s v="Informal Business"/>
    <s v="KENBIM"/>
    <s v="Masonry"/>
    <s v="25/08/2023"/>
  </r>
  <r>
    <s v="VPA6"/>
    <x v="2856"/>
    <x v="0"/>
    <s v="ABC plants"/>
    <s v="30th April,2023"/>
    <d v="2023-04-30T00:00:00"/>
    <s v="27th August,2023"/>
    <d v="2023-08-27T00:00:00"/>
    <s v="Kamau Kelvin Kariuki"/>
    <s v="Male"/>
    <s v="25265416"/>
    <s v="+254"/>
    <s v="0716229978"/>
    <s v=""/>
    <s v="0762590125"/>
    <n v="36.372002000000002"/>
    <n v="-0.26728099999999999"/>
    <s v="Nyandarua"/>
    <s v="Ol Kalou"/>
    <s v="Karau"/>
    <s v="Munyeki"/>
    <x v="4"/>
    <s v="Fraha Biotech"/>
    <s v="John Kinyanjui"/>
    <s v=""/>
    <s v="Informal Business"/>
    <s v="AKUT"/>
    <s v="Masonry"/>
    <s v="27/08/2023"/>
  </r>
  <r>
    <s v="VPA6"/>
    <x v="2857"/>
    <x v="0"/>
    <s v="ABC plants"/>
    <s v="5th July,2023"/>
    <d v="2023-07-05T00:00:00"/>
    <s v="14th August,2023"/>
    <d v="2023-08-14T00:00:00"/>
    <s v="Mutahi Julius Maina"/>
    <s v="Male"/>
    <s v="0033967"/>
    <s v="+254"/>
    <s v="0721872830"/>
    <s v=""/>
    <s v="0726765742"/>
    <n v="36.271070000000002"/>
    <n v="3.6051E-2"/>
    <s v="Laikipia"/>
    <s v="Laikipia West"/>
    <s v="Igwamiti"/>
    <s v="Shamanei"/>
    <x v="2"/>
    <s v="Fraha Biotech"/>
    <s v="John Kinyanjui"/>
    <s v=""/>
    <s v="Informal Business"/>
    <s v="MKD"/>
    <s v="Masonry"/>
    <s v="03/09/2023"/>
  </r>
  <r>
    <s v="VPA6"/>
    <x v="2858"/>
    <x v="1"/>
    <s v=""/>
    <s v="30th June,2023"/>
    <d v="2023-06-30T00:00:00"/>
    <s v="3rd September,2023"/>
    <d v="2023-09-03T00:00:00"/>
    <s v="Kandie Christopher"/>
    <s v="Male"/>
    <s v="3147127"/>
    <s v="+254"/>
    <s v="0721949690"/>
    <s v=""/>
    <s v=""/>
    <n v="35.728969999999997"/>
    <n v="0.50063000000000002"/>
    <s v="Baringo"/>
    <s v="Baringo Central"/>
    <s v="Kabarnet"/>
    <s v="Katimbor"/>
    <x v="2"/>
    <s v="Francis Nyaga Muriithi"/>
    <s v=""/>
    <s v=""/>
    <s v="Informal Business"/>
    <s v="MKD"/>
    <s v="Masonry"/>
    <s v="04/09/2023"/>
  </r>
  <r>
    <s v="VPA6"/>
    <x v="2859"/>
    <x v="1"/>
    <s v=""/>
    <s v="19th November,2022"/>
    <d v="2022-11-19T00:00:00"/>
    <s v="24th January,2023"/>
    <d v="2023-01-24T00:00:00"/>
    <s v="KiRUI LUCY"/>
    <s v="Female"/>
    <s v="11368590"/>
    <s v="+254"/>
    <s v="0722965955"/>
    <s v=""/>
    <s v=""/>
    <n v="35.261777000000002"/>
    <n v="-0.37234499999999998"/>
    <s v="Kericho"/>
    <s v="Ainamoi"/>
    <s v="Kipchebor"/>
    <s v="Chepkolon"/>
    <x v="0"/>
    <s v="Philip Kurgat"/>
    <s v=""/>
    <s v=""/>
    <s v="Informal Business"/>
    <s v="MKD"/>
    <s v="Masonry"/>
    <s v="07/09/2023"/>
  </r>
  <r>
    <s v="VPA6"/>
    <x v="2860"/>
    <x v="0"/>
    <s v="Unreachable"/>
    <s v="20th July,2022"/>
    <d v="2022-07-20T00:00:00"/>
    <s v="24th August,2023"/>
    <d v="2023-08-24T00:00:00"/>
    <s v="KETER FLORIDA"/>
    <s v="Female"/>
    <s v="24129960"/>
    <s v="+254"/>
    <s v="0720556491"/>
    <s v=""/>
    <s v=""/>
    <n v="35.180548000000002"/>
    <n v="-0.54281800000000002"/>
    <s v="Kericho"/>
    <s v="Bureti"/>
    <s v="Litein"/>
    <s v="Chemosot"/>
    <x v="15"/>
    <s v="Philip Kurgat"/>
    <s v=""/>
    <s v=""/>
    <s v="Informal Business"/>
    <s v="MKD"/>
    <s v="Masonry"/>
    <s v="07/09/2023"/>
  </r>
  <r>
    <s v="VPA6"/>
    <x v="2861"/>
    <x v="1"/>
    <s v=""/>
    <s v="16th November,2022"/>
    <d v="2022-11-16T00:00:00"/>
    <s v="8th August,2023"/>
    <d v="2023-08-08T00:00:00"/>
    <s v="Rotich Emily"/>
    <s v="Female"/>
    <s v="11299802"/>
    <s v="+254"/>
    <s v="0724708696"/>
    <s v=""/>
    <s v=""/>
    <n v="35.290280000000003"/>
    <n v="-0.34377000000000002"/>
    <s v="Kericho"/>
    <s v="Ainamoi"/>
    <s v="Townshipkclr"/>
    <s v="Keongo"/>
    <x v="0"/>
    <s v="Philip Kurgat"/>
    <s v=""/>
    <s v=""/>
    <s v="Informal Business"/>
    <s v="MKD"/>
    <s v="Masonry"/>
    <s v="07/09/2023"/>
  </r>
  <r>
    <s v="VPA6"/>
    <x v="2862"/>
    <x v="1"/>
    <s v=""/>
    <s v="6th August,2023"/>
    <d v="2023-08-06T00:00:00"/>
    <s v="8th September,2023"/>
    <d v="2023-09-08T00:00:00"/>
    <s v="Kalama Patience Pola"/>
    <s v="Female"/>
    <s v="5396964"/>
    <s v="+254"/>
    <s v="0706612962"/>
    <s v=""/>
    <s v=""/>
    <n v="39.641027999999999"/>
    <n v="-3.8173949999999999"/>
    <s v="Kilifi"/>
    <s v="Kaloleni"/>
    <s v="Kaloleni"/>
    <s v="Mwandaza"/>
    <x v="2"/>
    <s v="Samson Sirya"/>
    <s v=""/>
    <s v=""/>
    <s v="Informal Business"/>
    <s v="KENBIM"/>
    <s v="Masonry"/>
    <s v="11/09/2023"/>
  </r>
  <r>
    <s v="VPA6"/>
    <x v="2863"/>
    <x v="1"/>
    <s v=""/>
    <s v="9th June,2023"/>
    <d v="2023-06-09T00:00:00"/>
    <s v="11th September,2023"/>
    <d v="2023-09-11T00:00:00"/>
    <s v="Miting Wesly"/>
    <s v="Male"/>
    <s v="21332445"/>
    <s v="+254"/>
    <s v="0720581970"/>
    <s v=""/>
    <s v=""/>
    <n v="35.359214000000001"/>
    <n v="-0.69471400000000005"/>
    <s v="Bomet"/>
    <s v="Bomet Central"/>
    <s v="Ndarawetta"/>
    <s v="Mogindo"/>
    <x v="5"/>
    <s v="Denis Kipkirui Tonui"/>
    <s v=""/>
    <s v=""/>
    <s v="Informal Business"/>
    <s v="MKD"/>
    <s v="Masonry"/>
    <s v="12/09/2023"/>
  </r>
  <r>
    <s v="VPA6"/>
    <x v="2864"/>
    <x v="1"/>
    <s v=""/>
    <s v="20th July,2023"/>
    <d v="2023-07-20T00:00:00"/>
    <s v="13th August,2023"/>
    <d v="2023-08-13T00:00:00"/>
    <s v="Nene Hannah"/>
    <s v="Female"/>
    <n v="99999"/>
    <s v="+254"/>
    <s v="0721309306"/>
    <s v=""/>
    <s v="0722733733"/>
    <n v="36.756155"/>
    <n v="-1.0487759999999999"/>
    <s v="Kiambu"/>
    <s v="Githunguri"/>
    <s v="Githunguri"/>
    <s v="Ruiru Dam"/>
    <x v="3"/>
    <s v="Fredrick Gatungu Kago"/>
    <s v=""/>
    <s v=""/>
    <s v="Informal Business"/>
    <s v="MKD"/>
    <s v="Masonry"/>
    <s v="13/09/2023"/>
  </r>
  <r>
    <s v="VPA6"/>
    <x v="2865"/>
    <x v="1"/>
    <s v=""/>
    <s v="4th September,2022"/>
    <d v="2022-09-04T00:00:00"/>
    <s v="15th September,2023"/>
    <d v="2023-09-15T00:00:00"/>
    <s v="Kuria Naomi Mumbi"/>
    <s v="Female"/>
    <s v="10030567"/>
    <s v="+254"/>
    <s v="0721657883"/>
    <s v=""/>
    <s v="0712770302"/>
    <n v="36.774977999999997"/>
    <n v="-0.96764499999999998"/>
    <s v="Kiambu"/>
    <s v="Gatundu South"/>
    <s v="Mundoro"/>
    <s v="Kianyoni"/>
    <x v="1"/>
    <s v="Maurice Kinuthia Wangui"/>
    <s v="Maurice Kinuthia"/>
    <s v=""/>
    <s v="Informal Business"/>
    <s v="KENBIM"/>
    <s v="Masonry"/>
    <s v="20/09/2023"/>
  </r>
  <r>
    <s v="VPA6"/>
    <x v="2866"/>
    <x v="1"/>
    <s v=""/>
    <s v="5th July,2022"/>
    <d v="2022-07-05T00:00:00"/>
    <s v="15th September,2023"/>
    <d v="2023-09-15T00:00:00"/>
    <s v="Kinuthia Paul Mwangi"/>
    <s v="Male"/>
    <s v="8706591"/>
    <s v="+254"/>
    <s v="0725528363"/>
    <s v=""/>
    <s v="0728241348"/>
    <n v="36.801299999999998"/>
    <n v="-0.97914800000000002"/>
    <s v="Kiambu"/>
    <s v="Gatundu South"/>
    <s v="Mundoro"/>
    <s v="Ndundu"/>
    <x v="1"/>
    <s v="Maurice Kinuthia Wangui"/>
    <s v="Maurice Kinuthia"/>
    <s v=""/>
    <s v="Informal Business"/>
    <s v="KENBIM"/>
    <s v="Masonry"/>
    <s v="20/09/2023"/>
  </r>
  <r>
    <s v="VPA6"/>
    <x v="2867"/>
    <x v="0"/>
    <s v="ABC plants"/>
    <s v="24th August,2023"/>
    <d v="2023-08-24T00:00:00"/>
    <s v="22nd September,2023"/>
    <d v="2023-09-22T00:00:00"/>
    <s v="Christopher Mwangi Gatebe"/>
    <s v="Male"/>
    <s v="6831110"/>
    <s v="+254"/>
    <s v="0720366885"/>
    <s v=""/>
    <s v="0783587822"/>
    <n v="36.890655000000002"/>
    <n v="-0.463702"/>
    <s v="Nyeri"/>
    <s v="Tetu"/>
    <s v="Dedan Kimathi"/>
    <s v="Karaihu"/>
    <x v="21"/>
    <s v="JKUAT Industrial Park Limited"/>
    <s v="Francis Kabue"/>
    <s v=""/>
    <s v="Informal Business"/>
    <s v="Rehau"/>
    <s v="Plastic"/>
    <s v="22/09/2023"/>
  </r>
  <r>
    <s v="VPA6"/>
    <x v="2868"/>
    <x v="1"/>
    <s v=""/>
    <s v="15th June,2023"/>
    <d v="2023-06-15T00:00:00"/>
    <s v="25th June,2023"/>
    <d v="2023-06-25T00:00:00"/>
    <s v="Arimi James Mutwiri"/>
    <s v="Male"/>
    <s v="10380883"/>
    <s v="+254"/>
    <s v="0733372265"/>
    <s v=""/>
    <s v="0727425598"/>
    <n v="37.633817999999998"/>
    <n v="-5.5601999999999999E-2"/>
    <s v="Meru"/>
    <s v="South Imenti"/>
    <s v="Kathera"/>
    <s v="Gichocho"/>
    <x v="2"/>
    <s v="Joseph Mbariu"/>
    <s v="Joshua Muthaura"/>
    <s v=""/>
    <s v="Informal Business"/>
    <s v="KENBIM"/>
    <s v="Masonry"/>
    <s v="22/09/2023"/>
  </r>
  <r>
    <s v="VPA6"/>
    <x v="2869"/>
    <x v="1"/>
    <s v=""/>
    <s v="8th June,2023"/>
    <d v="2023-06-08T00:00:00"/>
    <s v="20th June,2023"/>
    <d v="2023-06-20T00:00:00"/>
    <s v="Ntaragwi Rael Nkirote"/>
    <s v="Female"/>
    <s v="9697549"/>
    <s v="+254"/>
    <s v="0717971110"/>
    <s v=""/>
    <s v="0731205867"/>
    <n v="37.634887999999997"/>
    <n v="-5.3942999999999998E-2"/>
    <s v="Meru"/>
    <s v="South Imenti"/>
    <s v="Kathera"/>
    <s v="Gichocho"/>
    <x v="2"/>
    <s v="Joseph Mbariu"/>
    <s v="Joshua Muthaura"/>
    <s v=""/>
    <s v="Informal Business"/>
    <s v="KENBIM"/>
    <s v="Masonry"/>
    <s v="22/09/2023"/>
  </r>
  <r>
    <s v="VPA6"/>
    <x v="2870"/>
    <x v="0"/>
    <s v="Unreachable"/>
    <s v="18th February,2023"/>
    <d v="2023-02-18T00:00:00"/>
    <s v="18th September,2023"/>
    <d v="2023-09-18T00:00:00"/>
    <s v="Birgon Richard"/>
    <s v="Female"/>
    <s v="25208087"/>
    <s v="+254"/>
    <s v="0725114506"/>
    <s v=""/>
    <s v=""/>
    <n v="35.428147000000003"/>
    <n v="-0.94320300000000001"/>
    <s v="Narok"/>
    <s v="Narok West"/>
    <s v="Muulottt"/>
    <s v="Mulot"/>
    <x v="6"/>
    <s v="Joseph Thumbi Kariuki"/>
    <s v="Kariuki"/>
    <s v=""/>
    <s v="Informal Business"/>
    <s v="MKD"/>
    <s v="Masonry"/>
    <s v="24/09/2023"/>
  </r>
  <r>
    <s v="VPA6"/>
    <x v="2871"/>
    <x v="0"/>
    <s v="ABC plants"/>
    <s v="2nd July,2023"/>
    <d v="2023-07-02T00:00:00"/>
    <s v="5th August,2023"/>
    <d v="2023-08-05T00:00:00"/>
    <s v="Maingi Mutuma Seth"/>
    <s v="Male"/>
    <s v="11324249"/>
    <s v="+254"/>
    <s v="0720616510"/>
    <s v=""/>
    <s v="0725239231"/>
    <n v="37.685082999999999"/>
    <n v="5.4830999999999998E-2"/>
    <s v="Meru"/>
    <s v="North Imenti"/>
    <s v="Nyaki West"/>
    <s v="Njoka"/>
    <x v="0"/>
    <s v="Murume Inc Co Ltd"/>
    <s v="Njagi"/>
    <s v=""/>
    <s v="Informal Business"/>
    <s v="MKD"/>
    <s v="Masonry"/>
    <s v="29/09/2023"/>
  </r>
  <r>
    <s v="VPA6"/>
    <x v="2872"/>
    <x v="0"/>
    <s v="ABC plants"/>
    <s v="7th July,2023"/>
    <d v="2023-07-07T00:00:00"/>
    <s v="5th August,2023"/>
    <d v="2023-08-05T00:00:00"/>
    <s v="Kiburih Peter Peter"/>
    <s v="Male"/>
    <n v="99999"/>
    <s v="+254"/>
    <s v="0722933083"/>
    <s v=""/>
    <s v=""/>
    <n v="37.710948999999999"/>
    <n v="6.3614000000000004E-2"/>
    <s v="Meru"/>
    <s v="North Imenti"/>
    <s v="Nyaki West"/>
    <s v="Njoka"/>
    <x v="0"/>
    <s v="Murume Inc Co Ltd"/>
    <s v="Gideon"/>
    <s v=""/>
    <s v="Informal Business"/>
    <s v="MKD"/>
    <s v="Masonry"/>
    <s v="29/09/2023"/>
  </r>
  <r>
    <s v="VPA6"/>
    <x v="2873"/>
    <x v="0"/>
    <s v="ABC plants"/>
    <s v="15th July,2023"/>
    <d v="2023-07-15T00:00:00"/>
    <s v="11th August,2023"/>
    <d v="2023-08-11T00:00:00"/>
    <s v="Kinyua James Maina"/>
    <s v="Male"/>
    <s v="21988500"/>
    <s v="+254"/>
    <s v="0723591484"/>
    <s v=""/>
    <s v="0722975712"/>
    <n v="37.152884"/>
    <n v="-0.50583"/>
    <s v="Nyeri"/>
    <s v="Mathira"/>
    <s v="Iriaini"/>
    <s v="Gatundu"/>
    <x v="0"/>
    <s v="Wambui Gituku"/>
    <s v="Charles Nyaga"/>
    <s v=""/>
    <s v="Informal Business"/>
    <s v="MKD"/>
    <s v="Masonry"/>
    <s v="30/09/2023"/>
  </r>
  <r>
    <s v="VPA6"/>
    <x v="2874"/>
    <x v="1"/>
    <s v=""/>
    <s v="28th January,2023"/>
    <d v="2023-01-28T00:00:00"/>
    <s v="10th March,2023"/>
    <d v="2023-03-10T00:00:00"/>
    <s v="Macharia Jane Njeri"/>
    <s v="Female"/>
    <s v="13100005"/>
    <s v="+254"/>
    <s v="0727499920"/>
    <s v=""/>
    <s v="0105241972"/>
    <n v="36.599708"/>
    <n v="-6.9008E-2"/>
    <s v="Laikipia"/>
    <s v="Laikipia East"/>
    <s v="Wiyumirerie"/>
    <s v="Makongo"/>
    <x v="2"/>
    <s v="James Muchira Mwai"/>
    <s v=""/>
    <s v=""/>
    <s v="Informal Business"/>
    <s v="MKD"/>
    <s v="Masonry"/>
    <s v="01/10/2023"/>
  </r>
  <r>
    <s v="VPA6"/>
    <x v="2875"/>
    <x v="0"/>
    <s v="ABC plants"/>
    <s v="1st January,2023"/>
    <d v="2023-01-01T00:00:00"/>
    <s v="19th January,2023"/>
    <d v="2023-01-19T00:00:00"/>
    <s v="Kilwake Ann Myelele"/>
    <s v="Female"/>
    <s v="44444444"/>
    <s v="+254"/>
    <s v="0726961813"/>
    <s v=""/>
    <s v="0714554289"/>
    <n v="34.753166"/>
    <n v="0.70366200000000001"/>
    <s v="Bungoma"/>
    <s v="Webuye East"/>
    <s v="Mihuu"/>
    <s v="Magemo"/>
    <x v="1"/>
    <s v="JOASH OMUNGO"/>
    <s v="Ken Nabwaya"/>
    <s v=""/>
    <s v="Informal Business"/>
    <s v="AKUT"/>
    <s v="Masonry"/>
    <s v="02/10/2023"/>
  </r>
  <r>
    <s v="VPA6"/>
    <x v="2876"/>
    <x v="0"/>
    <s v="ABC plants"/>
    <s v="2nd June,2023"/>
    <d v="2023-06-02T00:00:00"/>
    <s v="2nd July,2023"/>
    <d v="2023-07-02T00:00:00"/>
    <s v="Nawiri Leonard Okendo"/>
    <s v="Male"/>
    <s v="20000000"/>
    <s v="+254"/>
    <s v="0722687389"/>
    <s v=""/>
    <s v="0738800113"/>
    <n v="34.695394"/>
    <n v="0.61146900000000004"/>
    <s v="Bungoma"/>
    <s v="Webuye West"/>
    <s v="Bokoli"/>
    <s v="Matisi"/>
    <x v="1"/>
    <s v="JOASH OMUNGO"/>
    <s v="Ken Nabwaya"/>
    <s v=""/>
    <s v="Informal Business"/>
    <s v="MKD"/>
    <s v="Masonry"/>
    <s v="02/10/2023"/>
  </r>
  <r>
    <s v="VPA6"/>
    <x v="2877"/>
    <x v="0"/>
    <s v="ABC plants"/>
    <s v="10th August,2023"/>
    <d v="2023-08-10T00:00:00"/>
    <s v="15th August,2023"/>
    <d v="2023-08-15T00:00:00"/>
    <s v="Wanjala Stephen Chikan"/>
    <s v="Male"/>
    <s v="5453710"/>
    <s v="+254"/>
    <s v="0721551139"/>
    <s v=""/>
    <s v="0111546333"/>
    <n v="34.844892999999999"/>
    <n v="0.71065599999999995"/>
    <s v="Bungoma"/>
    <s v="Tongaren"/>
    <s v="Mbakalo"/>
    <s v="Kibisi"/>
    <x v="6"/>
    <s v="JOASH OMUNGO"/>
    <s v="Ken Nabwaya"/>
    <s v=""/>
    <s v="Informal Business"/>
    <s v="AKUT"/>
    <s v="Masonry"/>
    <s v="02/10/2023"/>
  </r>
  <r>
    <s v="VPA6"/>
    <x v="2878"/>
    <x v="0"/>
    <s v="ABC plants"/>
    <s v="2nd April,2023"/>
    <d v="2023-04-02T00:00:00"/>
    <s v="19th January,2023"/>
    <d v="2023-01-19T00:00:00"/>
    <s v="Simali Justus Naliakho"/>
    <s v="Male"/>
    <s v="7908437"/>
    <s v="+254"/>
    <s v="0714400675"/>
    <s v=""/>
    <s v="0731555218"/>
    <n v="34.748784999999998"/>
    <n v="0.667682"/>
    <s v="Bungoma"/>
    <s v="Webuye West"/>
    <s v="Misikhu"/>
    <s v="Misikhu"/>
    <x v="2"/>
    <s v="JOASH OMUNGO"/>
    <s v="Ken Nabwaya/Joash Omungo"/>
    <s v=""/>
    <s v="Informal Business"/>
    <s v="AKUT"/>
    <s v="Masonry"/>
    <s v="02/10/2023"/>
  </r>
  <r>
    <s v="VPA6"/>
    <x v="2879"/>
    <x v="0"/>
    <s v="ABC plants"/>
    <s v="2nd August,2023"/>
    <d v="2023-08-02T00:00:00"/>
    <s v="3rd October,2023"/>
    <d v="2023-10-03T00:00:00"/>
    <s v="Murungaru Lucy Muchiru"/>
    <s v="Female"/>
    <s v="6834892"/>
    <s v="+254"/>
    <s v="0722925057"/>
    <s v=""/>
    <s v="0721637205"/>
    <n v="37.076532"/>
    <n v="-0.26979900000000001"/>
    <s v="Nyeri"/>
    <s v="Kieni"/>
    <s v="Kabaru"/>
    <s v="Munyu"/>
    <x v="2"/>
    <s v="Wambui Gituku"/>
    <s v="Charles Githaiga Muriithi"/>
    <s v=""/>
    <s v="Informal Business"/>
    <s v="MKD"/>
    <s v="Masonry"/>
    <s v="03/10/2023"/>
  </r>
  <r>
    <s v="VPA6"/>
    <x v="2880"/>
    <x v="1"/>
    <s v=""/>
    <s v="1st September,2023"/>
    <d v="2023-09-01T00:00:00"/>
    <s v="4th October,2023"/>
    <d v="2023-10-04T00:00:00"/>
    <s v="Kariuki Mathu Eliud"/>
    <s v="Male"/>
    <s v="7665225"/>
    <s v="+254"/>
    <s v="0723738732"/>
    <s v=""/>
    <s v=""/>
    <n v="37.409211999999997"/>
    <n v="-0.53751199999999999"/>
    <s v="Kirinyaga"/>
    <s v="Gichugu"/>
    <s v="Njukiini"/>
    <s v="Kanjuu"/>
    <x v="1"/>
    <s v="Eric Muthii Mugo"/>
    <s v="Eric muthii mugo"/>
    <s v=""/>
    <s v="Informal Business"/>
    <s v="MKD"/>
    <s v="Masonry"/>
    <s v="04/10/2023"/>
  </r>
  <r>
    <s v="VPA6"/>
    <x v="2881"/>
    <x v="1"/>
    <s v=""/>
    <s v="3rd May,2023"/>
    <d v="2023-05-03T00:00:00"/>
    <s v="4th October,2023"/>
    <d v="2023-10-04T00:00:00"/>
    <s v="Ephraim Mutugi G D"/>
    <s v="Male"/>
    <s v="3124478"/>
    <s v="+254"/>
    <s v="0722902120"/>
    <s v=""/>
    <s v="0725770935"/>
    <n v="37.470953999999999"/>
    <n v="-0.71116299999999999"/>
    <s v="Kirinyaga"/>
    <s v="Mwea"/>
    <s v="Ndondiruku"/>
    <s v="Mikura"/>
    <x v="0"/>
    <s v="Edwine J M Okinda"/>
    <s v="Edwin Jm Okinda"/>
    <s v=""/>
    <s v="Informal Business"/>
    <s v="MKD"/>
    <s v="Masonry"/>
    <s v="04/10/2023"/>
  </r>
  <r>
    <s v="VPA6"/>
    <x v="2882"/>
    <x v="1"/>
    <s v=""/>
    <s v="23rd August,2023"/>
    <d v="2023-08-23T00:00:00"/>
    <s v="26th September,2023"/>
    <d v="2023-09-26T00:00:00"/>
    <s v="Njunguna Caroline Njeri"/>
    <s v="Female"/>
    <n v="99999"/>
    <s v="+254"/>
    <s v="0707727542"/>
    <s v=""/>
    <s v="0729039240"/>
    <n v="36.871214000000002"/>
    <n v="-0.81533900000000004"/>
    <s v="Murang'a"/>
    <s v="Kandara"/>
    <s v="Kandara"/>
    <s v="Kiganjo"/>
    <x v="1"/>
    <s v="Nixon Kariuki Gaichuru"/>
    <s v="Nixon kariuki"/>
    <s v=""/>
    <s v="Informal Business"/>
    <s v="KENBIM"/>
    <s v="Masonry"/>
    <s v="05/10/2023"/>
  </r>
  <r>
    <s v="VPA6"/>
    <x v="2883"/>
    <x v="1"/>
    <s v=""/>
    <s v="4th September,2023"/>
    <d v="2023-09-04T00:00:00"/>
    <s v="3rd October,2023"/>
    <d v="2023-10-03T00:00:00"/>
    <s v="Muchina Susan Wanjiku"/>
    <s v="Female"/>
    <n v="99999"/>
    <s v="+254"/>
    <s v="0729387627"/>
    <s v=""/>
    <s v=""/>
    <n v="36.90504"/>
    <n v="-0.860904"/>
    <s v="Murang'a"/>
    <s v="Gatanga"/>
    <s v="Ndunyu chenge"/>
    <s v="Kigoro"/>
    <x v="2"/>
    <s v="Nixon Kariuki Gaichuru"/>
    <s v="Nixon kariuki"/>
    <s v=""/>
    <s v="Informal Business"/>
    <s v="KENBIM"/>
    <s v="Masonry"/>
    <s v="05/10/2023"/>
  </r>
  <r>
    <s v="VPA6"/>
    <x v="2884"/>
    <x v="0"/>
    <s v="Grievance"/>
    <s v="5th July,2023"/>
    <d v="2023-07-05T00:00:00"/>
    <s v="10th August,2023"/>
    <d v="2023-08-10T00:00:00"/>
    <s v="Njunge Esther Wairimu"/>
    <s v="Female"/>
    <n v="99999"/>
    <s v="+254"/>
    <s v="0723630216"/>
    <s v=""/>
    <s v=""/>
    <n v="37.103622000000001"/>
    <n v="-0.73885999999999996"/>
    <s v="Murang'a"/>
    <s v="Kiharu"/>
    <s v="Marangi"/>
    <s v="Ndikwe"/>
    <x v="1"/>
    <s v="Nixon Kariuki Gaichuru"/>
    <s v="Nixon kariuki"/>
    <s v=""/>
    <s v="Informal Business"/>
    <s v="KENBIM"/>
    <s v="Masonry"/>
    <s v="05/10/2023"/>
  </r>
  <r>
    <s v="VPA6"/>
    <x v="2885"/>
    <x v="1"/>
    <s v=""/>
    <s v="4th September,2023"/>
    <d v="2023-09-04T00:00:00"/>
    <s v="2nd October,2023"/>
    <d v="2023-10-02T00:00:00"/>
    <s v="Kamau James Kabeu"/>
    <s v="Male"/>
    <n v="99999"/>
    <s v="+254"/>
    <s v="0722380389"/>
    <s v=""/>
    <s v="0729607009"/>
    <n v="36.907319000000001"/>
    <n v="-0.86438300000000001"/>
    <s v="Murang'a"/>
    <s v="Gatanga"/>
    <s v="Mukarara"/>
    <s v="Ndunyu chege"/>
    <x v="0"/>
    <s v="Nixon Kariuki Gaichuru"/>
    <s v="Nixon kariuki"/>
    <s v=""/>
    <s v="Informal Business"/>
    <s v="KENBIM"/>
    <s v="Masonry"/>
    <s v="05/10/2023"/>
  </r>
  <r>
    <s v="VPA6"/>
    <x v="2886"/>
    <x v="1"/>
    <s v=""/>
    <s v="5th February,2023"/>
    <d v="2023-02-05T00:00:00"/>
    <s v="15th March,2023"/>
    <d v="2023-03-15T00:00:00"/>
    <s v="Muchoki John Maringa"/>
    <s v="Male"/>
    <n v="99999"/>
    <s v="+254"/>
    <s v="0721117421"/>
    <s v=""/>
    <s v="0703958632"/>
    <n v="37.053123999999997"/>
    <n v="-0.77611600000000003"/>
    <s v="Murang'a"/>
    <s v="Kiharu"/>
    <s v="Gitunge"/>
    <s v="Warungara"/>
    <x v="1"/>
    <s v="Maurice Kinuthia Wangui"/>
    <s v="Maurice kinuthia"/>
    <s v=""/>
    <s v="Informal Business"/>
    <s v="KENBIM"/>
    <s v="Masonry"/>
    <s v="05/10/2023"/>
  </r>
  <r>
    <s v="VPA6"/>
    <x v="2887"/>
    <x v="1"/>
    <s v=""/>
    <s v="5th August,2023"/>
    <d v="2023-08-05T00:00:00"/>
    <s v="25th September,2023"/>
    <d v="2023-09-25T00:00:00"/>
    <s v="Njunguna Kezia Njeri"/>
    <s v="Male"/>
    <n v="99999"/>
    <s v="+254"/>
    <s v="0729486826"/>
    <s v=""/>
    <s v="0712542891"/>
    <n v="37.006928000000002"/>
    <n v="-0.63470099999999996"/>
    <s v="Murang'a"/>
    <s v="Mathioya"/>
    <s v="Kahuro"/>
    <s v="Ndutumi"/>
    <x v="1"/>
    <s v="Maurice Kinuthia Wangui"/>
    <s v="Maurice kinuthia"/>
    <s v=""/>
    <s v="Informal Business"/>
    <s v="KENBIM"/>
    <s v="Masonry"/>
    <s v="05/10/2023"/>
  </r>
  <r>
    <s v="VPA6"/>
    <x v="2888"/>
    <x v="1"/>
    <s v=""/>
    <s v="6th July,2023"/>
    <d v="2023-07-06T00:00:00"/>
    <s v="10th August,2023"/>
    <d v="2023-08-10T00:00:00"/>
    <s v="Njunguna George Kinyua"/>
    <s v="Male"/>
    <n v="99999"/>
    <s v="+254"/>
    <s v="0721347518"/>
    <s v=""/>
    <s v=""/>
    <n v="37.092776000000001"/>
    <n v="-0.73234100000000002"/>
    <s v="Murang'a"/>
    <s v="Kiharu"/>
    <s v="Marangi"/>
    <s v="Kiwambeu"/>
    <x v="1"/>
    <s v="Nixon Kariuki Gaichuru"/>
    <s v="Nixon kariuki"/>
    <s v=""/>
    <s v="Informal Business"/>
    <s v="KENBIM"/>
    <s v="Masonry"/>
    <s v="05/10/2023"/>
  </r>
  <r>
    <s v="VPA6"/>
    <x v="2889"/>
    <x v="1"/>
    <s v=""/>
    <s v="16th September,2023"/>
    <d v="2023-09-16T00:00:00"/>
    <s v="3rd October,2023"/>
    <d v="2023-10-03T00:00:00"/>
    <s v="Ndungu Virginia Wairimu"/>
    <s v="Female"/>
    <n v="99999"/>
    <s v="+254"/>
    <s v="0721738961"/>
    <s v=""/>
    <s v="0748659796"/>
    <n v="37.032349000000004"/>
    <n v="-0.90868300000000002"/>
    <s v="Murang'a"/>
    <s v="Kandara"/>
    <s v="Kandara"/>
    <s v="Muruka"/>
    <x v="0"/>
    <s v="Edwine J M Okinda"/>
    <s v="Edwine JM Okinda"/>
    <s v=""/>
    <s v="Informal Business"/>
    <s v="KENBIM"/>
    <s v="Masonry"/>
    <s v="05/10/2023"/>
  </r>
  <r>
    <s v="VPA6"/>
    <x v="2890"/>
    <x v="1"/>
    <s v=""/>
    <s v="21st September,2022"/>
    <d v="2022-09-21T00:00:00"/>
    <s v="16th January,2023"/>
    <d v="2023-01-16T00:00:00"/>
    <s v="Ruth Sawe"/>
    <s v="Female"/>
    <n v="99999"/>
    <s v="+254"/>
    <s v="0721700161"/>
    <s v=""/>
    <s v=""/>
    <n v="35.534142000000003"/>
    <n v="0.38393300000000002"/>
    <s v="Uasin Gishu"/>
    <s v="Ainabkoi"/>
    <s v="ainabkoi"/>
    <s v="Chepkorio Centre"/>
    <x v="0"/>
    <s v="Matthew Kemboi"/>
    <s v=""/>
    <s v=""/>
    <s v="Informal Business"/>
    <s v="KENBIM"/>
    <s v="Masonry"/>
    <s v="07/10/2023"/>
  </r>
  <r>
    <s v="VPA6"/>
    <x v="2891"/>
    <x v="1"/>
    <s v=""/>
    <s v="21st September,2022"/>
    <d v="2022-09-21T00:00:00"/>
    <s v="14th May,2023"/>
    <d v="2023-05-14T00:00:00"/>
    <s v="Luka Kimaiyo"/>
    <s v="Male"/>
    <n v="99999"/>
    <s v="+254"/>
    <s v="0721243435"/>
    <s v=""/>
    <s v=""/>
    <n v="35.458827999999997"/>
    <n v="0.41125499999999998"/>
    <s v="Uasin Gishu"/>
    <s v="Ainabkoi"/>
    <s v="Ainabkoi"/>
    <s v="Cheptigit"/>
    <x v="0"/>
    <s v="Matthew Kemboi"/>
    <s v=""/>
    <s v=""/>
    <s v="Informal Business"/>
    <s v="KENBIM"/>
    <s v="Masonry"/>
    <s v="07/10/2023"/>
  </r>
  <r>
    <s v="VPA6"/>
    <x v="2892"/>
    <x v="1"/>
    <s v=""/>
    <s v="22nd August,2022"/>
    <d v="2022-08-22T00:00:00"/>
    <s v="12th January,2023"/>
    <d v="2023-01-12T00:00:00"/>
    <s v="Valentine Kemei"/>
    <s v="Female"/>
    <n v="99999"/>
    <s v="+254"/>
    <s v="0708703370"/>
    <s v=""/>
    <s v=""/>
    <n v="35.459637999999998"/>
    <n v="0.49040299999999998"/>
    <s v="Uasin Gishu"/>
    <s v="Ainabkoi"/>
    <s v="Ainabkoi"/>
    <s v="Kapchesorom"/>
    <x v="0"/>
    <s v="Matthew Kemboi"/>
    <s v=""/>
    <s v=""/>
    <s v="Informal Business"/>
    <s v="KENBIM"/>
    <s v="Masonry"/>
    <s v="07/10/2023"/>
  </r>
  <r>
    <s v="VPA6"/>
    <x v="2893"/>
    <x v="1"/>
    <s v=""/>
    <s v="25th June,2022"/>
    <d v="2022-06-25T00:00:00"/>
    <s v="27th February,2023"/>
    <d v="2023-02-27T00:00:00"/>
    <s v="Sammy Mutai"/>
    <s v="Male"/>
    <n v="99999"/>
    <s v="+254"/>
    <s v="0722627676"/>
    <s v=""/>
    <s v=""/>
    <n v="35.432746999999999"/>
    <n v="0.43992700000000001"/>
    <s v="Uasin Gishu"/>
    <s v="Ainabkoi"/>
    <s v="Ainabkoi"/>
    <s v="Strawbag"/>
    <x v="0"/>
    <s v="Matthew Kemboi"/>
    <s v=""/>
    <s v=""/>
    <s v="Informal Business"/>
    <s v="MKD"/>
    <s v="Masonry"/>
    <s v="07/10/2023"/>
  </r>
  <r>
    <s v="VPA6"/>
    <x v="2894"/>
    <x v="1"/>
    <s v=""/>
    <s v="21st July,2022"/>
    <d v="2022-07-21T00:00:00"/>
    <s v="18th November,2022"/>
    <d v="2022-11-18T00:00:00"/>
    <s v="Lilian Kimeli"/>
    <s v="Female"/>
    <n v="99999"/>
    <s v="+254"/>
    <s v="0707243560"/>
    <s v=""/>
    <s v=""/>
    <n v="35.492992999999998"/>
    <n v="0.37548999999999999"/>
    <s v="Uasin Gishu"/>
    <s v="Ainabkoi"/>
    <s v="Ainabkoi"/>
    <s v="Koibarak Flax"/>
    <x v="0"/>
    <s v="Matthew Kemboi"/>
    <s v=""/>
    <s v=""/>
    <s v="Informal Business"/>
    <s v="KENBIM"/>
    <s v="Masonry"/>
    <s v="07/10/2023"/>
  </r>
  <r>
    <s v="VPA6"/>
    <x v="2895"/>
    <x v="1"/>
    <s v=""/>
    <s v="20th July,2022"/>
    <d v="2022-07-20T00:00:00"/>
    <s v="21st April,2023"/>
    <d v="2023-04-21T00:00:00"/>
    <s v="Ben Cheburet"/>
    <s v="Male"/>
    <n v="99999"/>
    <s v="+254"/>
    <s v="0725343326"/>
    <s v=""/>
    <s v=""/>
    <n v="35.466748000000003"/>
    <n v="0.41528500000000002"/>
    <s v="Uasin Gishu"/>
    <s v="Ainabkoi"/>
    <s v="Ainabkoi"/>
    <s v="Job centre"/>
    <x v="0"/>
    <s v="Matthew Kemboi"/>
    <s v=""/>
    <s v=""/>
    <s v="Informal Business"/>
    <s v="KENBIM"/>
    <s v="Masonry"/>
    <s v="07/10/2023"/>
  </r>
  <r>
    <s v="VPA6"/>
    <x v="2896"/>
    <x v="1"/>
    <s v=""/>
    <s v="21st September,2022"/>
    <d v="2022-09-21T00:00:00"/>
    <s v="20th September,2023"/>
    <d v="2023-09-20T00:00:00"/>
    <s v="Peter Kimeli"/>
    <s v="Male"/>
    <n v="99999"/>
    <s v="+254"/>
    <s v="0720146522"/>
    <s v=""/>
    <s v=""/>
    <n v="35.474854999999998"/>
    <n v="0.43348300000000001"/>
    <s v="Uasin Gishu"/>
    <s v="Ainabkoi"/>
    <s v="Ainabkoi"/>
    <s v="Kandie Farm"/>
    <x v="0"/>
    <s v="Matthew Kemboi"/>
    <s v=""/>
    <s v=""/>
    <s v="Informal Business"/>
    <s v="KENBIM"/>
    <s v="Masonry"/>
    <s v="07/10/2023"/>
  </r>
  <r>
    <s v="VPA6"/>
    <x v="2897"/>
    <x v="1"/>
    <s v=""/>
    <s v="13th July,2023"/>
    <d v="2023-07-13T00:00:00"/>
    <s v="16th September,2023"/>
    <d v="2023-09-16T00:00:00"/>
    <s v="RONO HILLARY"/>
    <s v="Male"/>
    <s v="23679551"/>
    <s v="+254"/>
    <s v="0727412341"/>
    <s v=""/>
    <s v="0727341791"/>
    <n v="35.145257999999998"/>
    <n v="-0.63966000000000001"/>
    <s v="Kericho"/>
    <s v="Bureti"/>
    <s v="Cheplanget"/>
    <s v="Chesanga"/>
    <x v="5"/>
    <s v="Denis Kipkirui Tonui"/>
    <s v=""/>
    <s v=""/>
    <s v="Informal Business"/>
    <s v="MKD"/>
    <s v="Masonry"/>
    <s v="08/10/2023"/>
  </r>
  <r>
    <s v="VPA6"/>
    <x v="2898"/>
    <x v="1"/>
    <s v=""/>
    <s v="26th February,2023"/>
    <d v="2023-02-26T00:00:00"/>
    <s v="30th August,2023"/>
    <d v="2023-08-30T00:00:00"/>
    <s v="CHEPKEMOI QUEENCY"/>
    <s v="Female"/>
    <n v="99999"/>
    <s v="+254"/>
    <s v="0723154318"/>
    <s v=""/>
    <s v=""/>
    <n v="35.262503000000002"/>
    <n v="-0.52581500000000003"/>
    <s v="Bomet"/>
    <s v="Konoin"/>
    <s v="Saosa"/>
    <s v="Emitiet"/>
    <x v="1"/>
    <s v="Philip Kurgat"/>
    <s v=""/>
    <s v=""/>
    <s v="Informal Business"/>
    <s v="MKD"/>
    <s v="Masonry"/>
    <s v="11/10/2023"/>
  </r>
  <r>
    <s v="VPA6"/>
    <x v="2899"/>
    <x v="1"/>
    <s v=""/>
    <s v="19th June,2023"/>
    <d v="2023-06-19T00:00:00"/>
    <s v="28th September,2023"/>
    <d v="2023-09-28T00:00:00"/>
    <s v="Kirui Peter"/>
    <s v="Male"/>
    <s v="13668628"/>
    <s v="+254"/>
    <s v="0790759009"/>
    <s v=""/>
    <s v=""/>
    <n v="35.162779999999998"/>
    <n v="-0.60341800000000001"/>
    <s v="Kericho"/>
    <s v="Bureti"/>
    <s v="Ngesumin"/>
    <s v="Chemusyu"/>
    <x v="1"/>
    <s v="Philip Kurgat"/>
    <s v=""/>
    <s v=""/>
    <s v="Informal Business"/>
    <s v="MKD"/>
    <s v="Masonry"/>
    <s v="11/10/2023"/>
  </r>
  <r>
    <s v="VPA6"/>
    <x v="2900"/>
    <x v="0"/>
    <s v="ABC plants"/>
    <s v="20th June,2023"/>
    <d v="2023-06-20T00:00:00"/>
    <s v="16th October,2023"/>
    <d v="2023-10-16T00:00:00"/>
    <s v="Kaboro Joel Nganga"/>
    <s v="Male"/>
    <s v="20147728"/>
    <s v="+254"/>
    <s v="0719858574"/>
    <s v=""/>
    <s v="0739466463"/>
    <n v="36.775281"/>
    <n v="-1.1534310000000001"/>
    <s v="Kiambu"/>
    <s v="Kiambaa"/>
    <s v="Cianda"/>
    <s v="Kawaida"/>
    <x v="2"/>
    <s v="Charles Ngure"/>
    <s v="Moses Mwangi"/>
    <s v=""/>
    <s v="Informal Business"/>
    <s v="KENBIM"/>
    <s v="Masonry"/>
    <s v="17/10/2023"/>
  </r>
  <r>
    <s v="VPA6"/>
    <x v="2901"/>
    <x v="0"/>
    <s v="Unreachable"/>
    <s v="15th November,2022"/>
    <d v="2022-11-15T00:00:00"/>
    <s v="18th December,2022"/>
    <d v="2022-12-18T00:00:00"/>
    <s v="Mwangi Joseph Macharia"/>
    <s v="Male"/>
    <s v="096911"/>
    <s v="+254"/>
    <s v="0713177779"/>
    <s v=""/>
    <s v="0729616411"/>
    <n v="36.918685000000004"/>
    <n v="-0.93912499999999999"/>
    <s v="Kiambu"/>
    <s v="Gatundu North"/>
    <s v="Makwa"/>
    <s v="Gagui"/>
    <x v="0"/>
    <s v="Edwine J M Okinda"/>
    <s v="Edwin Okinda"/>
    <s v=""/>
    <s v="Informal Business"/>
    <s v="MKD"/>
    <s v="Masonry"/>
    <s v="19/10/2023"/>
  </r>
  <r>
    <s v="VPA6"/>
    <x v="2902"/>
    <x v="1"/>
    <s v=""/>
    <s v="10th August,2023"/>
    <d v="2023-08-10T00:00:00"/>
    <s v="20th October,2023"/>
    <d v="2023-10-20T00:00:00"/>
    <s v="Koskei Isaac Chemoiywo"/>
    <s v="Male"/>
    <s v="4548086"/>
    <s v="+254"/>
    <s v="0726692712"/>
    <s v=""/>
    <s v=""/>
    <n v="35.768535"/>
    <n v="0.481595"/>
    <s v="Baringo"/>
    <s v="Baringo Central"/>
    <s v="Kapropita"/>
    <s v="Kiptorokwo"/>
    <x v="2"/>
    <s v="Francis Nyaga Muriithi"/>
    <s v=""/>
    <s v=""/>
    <s v="Informal Business"/>
    <s v="MKD"/>
    <s v="Masonry"/>
    <s v="20/10/2023"/>
  </r>
  <r>
    <s v="VPA6"/>
    <x v="2903"/>
    <x v="1"/>
    <s v=""/>
    <s v="12th September,2023"/>
    <d v="2023-09-12T00:00:00"/>
    <s v="19th October,2023"/>
    <d v="2023-10-19T00:00:00"/>
    <s v="Abdallah Hamisi Hare"/>
    <s v="Male"/>
    <s v="11265137"/>
    <s v="+254"/>
    <s v="0720683501"/>
    <s v=""/>
    <s v=""/>
    <n v="39.993842999999998"/>
    <n v="-3.3439869999999998"/>
    <s v="Kilifi"/>
    <s v="Malindi"/>
    <s v="Gede"/>
    <s v="Dabaso"/>
    <x v="1"/>
    <s v="Nicholas Mwaengo"/>
    <s v=""/>
    <s v=""/>
    <s v="Informal Business"/>
    <s v="KENBIM"/>
    <s v="Masonry"/>
    <s v="20/10/2023"/>
  </r>
  <r>
    <s v="VPA6"/>
    <x v="2904"/>
    <x v="0"/>
    <s v="Non Compliant"/>
    <s v="26th August,2023"/>
    <d v="2023-08-26T00:00:00"/>
    <s v="19th October,2023"/>
    <d v="2023-10-19T00:00:00"/>
    <s v="Thoya Zawadi John"/>
    <s v="Male"/>
    <s v="11264780330"/>
    <s v="+254"/>
    <s v="0704876330"/>
    <s v=""/>
    <s v=""/>
    <n v="40.059852999999997"/>
    <n v="-3.2464179999999998"/>
    <s v="Kilifi"/>
    <s v="Magarini"/>
    <s v="Ganda"/>
    <s v="Milimani"/>
    <x v="1"/>
    <s v="Nicholas Mwaengo"/>
    <s v=""/>
    <s v=""/>
    <s v="Informal Business"/>
    <s v="KENBIM"/>
    <s v="Masonry"/>
    <s v="20/10/2023"/>
  </r>
  <r>
    <s v="VPA6"/>
    <x v="2905"/>
    <x v="0"/>
    <s v="ABC plants"/>
    <s v="17th July,2022"/>
    <d v="2022-07-17T00:00:00"/>
    <s v="25th October,2023"/>
    <d v="2023-10-25T00:00:00"/>
    <s v="Muritu Harry Njoroge"/>
    <s v="Male"/>
    <s v="22278113"/>
    <s v="+254"/>
    <s v="0723640633"/>
    <s v=""/>
    <s v="0725939341"/>
    <n v="36.649887999999997"/>
    <n v="-1.2634719999999999"/>
    <s v="Kiambu"/>
    <s v="Kikuyu"/>
    <s v="Karai"/>
    <s v="Gikambura"/>
    <x v="2"/>
    <s v="Charles Ngure"/>
    <s v="Moses Kuria"/>
    <s v=""/>
    <s v="Informal Business"/>
    <s v="KENBIM"/>
    <s v="Masonry"/>
    <s v="25/10/2023"/>
  </r>
  <r>
    <s v="VPA6"/>
    <x v="2906"/>
    <x v="0"/>
    <s v="Non Compliant"/>
    <s v="24th November,2022"/>
    <d v="2022-11-24T00:00:00"/>
    <s v="3rd February,2023"/>
    <d v="2023-02-03T00:00:00"/>
    <s v="Kariuki David Wambugu"/>
    <s v="Male"/>
    <n v="99999"/>
    <s v="+254"/>
    <s v="0728469237"/>
    <s v=""/>
    <s v="0104469237"/>
    <n v="36.567593000000002"/>
    <n v="-8.2360000000000003E-2"/>
    <s v="Laikipia"/>
    <s v="Laikipia East"/>
    <s v="Ngobit"/>
    <s v="Mutara"/>
    <x v="2"/>
    <s v="James Muchira Mwai"/>
    <s v=""/>
    <s v=""/>
    <s v="Informal Business"/>
    <s v="MKD"/>
    <s v="Masonry"/>
    <s v="27/10/2023"/>
  </r>
  <r>
    <s v="VPA6"/>
    <x v="2907"/>
    <x v="1"/>
    <s v=""/>
    <s v="23rd February,2023"/>
    <d v="2023-02-23T00:00:00"/>
    <s v="4th April,2023"/>
    <d v="2023-04-04T00:00:00"/>
    <s v="Jane Muraya"/>
    <s v="Female"/>
    <n v="99999"/>
    <s v="+254"/>
    <s v="0705241972"/>
    <s v=""/>
    <s v=""/>
    <n v="36.582172"/>
    <n v="-7.7625E-2"/>
    <s v="Laikipia"/>
    <s v="Laikipia East"/>
    <s v="Ngobit"/>
    <s v="Suguroi"/>
    <x v="2"/>
    <s v="James Muchira Mwai"/>
    <s v="James Mwai"/>
    <s v=""/>
    <s v="Informal Business"/>
    <s v="MKD"/>
    <s v="Masonry"/>
    <s v="27/10/2023"/>
  </r>
  <r>
    <s v="VPA6"/>
    <x v="2908"/>
    <x v="1"/>
    <s v=""/>
    <s v="24th January,2023"/>
    <d v="2023-01-24T00:00:00"/>
    <s v="2nd April,2023"/>
    <d v="2023-04-02T00:00:00"/>
    <s v="Mary Mburu Wambui"/>
    <s v="Female"/>
    <s v="29157792"/>
    <s v="+254"/>
    <s v="0716386361"/>
    <s v=""/>
    <s v=""/>
    <n v="36.567962999999999"/>
    <n v="-8.8977000000000001E-2"/>
    <s v="Laikipia"/>
    <s v="Laikipia East"/>
    <s v="Ngobit"/>
    <s v="Metha"/>
    <x v="2"/>
    <s v="James Muchira Mwai"/>
    <s v=""/>
    <s v=""/>
    <s v="Informal Business"/>
    <s v="MKD"/>
    <s v="Masonry"/>
    <s v="27/10/2023"/>
  </r>
  <r>
    <s v="VPA6"/>
    <x v="2909"/>
    <x v="1"/>
    <s v=""/>
    <s v="1st June,2023"/>
    <d v="2023-06-01T00:00:00"/>
    <s v="27th October,2023"/>
    <d v="2023-10-27T00:00:00"/>
    <s v="Cecily Denis Chomba"/>
    <s v="Male"/>
    <s v="20417564"/>
    <s v="+254"/>
    <s v="0757787641"/>
    <s v=""/>
    <s v="0723916436"/>
    <n v="37.362786"/>
    <n v="-0.48265799999999998"/>
    <s v="Kirinyaga"/>
    <s v="Gichugu"/>
    <s v="Kianyaga"/>
    <s v="Gitie"/>
    <x v="0"/>
    <s v="Eric Muthii Mugo"/>
    <s v="Eric muthii mugo"/>
    <s v=""/>
    <s v="Informal Business"/>
    <s v="MKD"/>
    <s v="Masonry"/>
    <s v="27/10/2023"/>
  </r>
  <r>
    <s v="VPA6"/>
    <x v="2910"/>
    <x v="0"/>
    <s v="Unreachable"/>
    <s v="18th July,2023"/>
    <d v="2023-07-18T00:00:00"/>
    <s v="26th October,2023"/>
    <d v="2023-10-26T00:00:00"/>
    <s v="Wamoto Christine Nafula"/>
    <s v="Female"/>
    <s v="9999484"/>
    <s v="+254"/>
    <s v="0728621100"/>
    <s v=""/>
    <s v=""/>
    <n v="34.926406999999998"/>
    <n v="0.89544500000000005"/>
    <s v="Trans Nzoia"/>
    <s v="Kiminini"/>
    <s v="Kiminini"/>
    <s v="Masaba A"/>
    <x v="1"/>
    <s v="Edwine J M Okinda"/>
    <s v="Edwin Okinda"/>
    <s v=""/>
    <s v="Informal Business"/>
    <s v="MKD"/>
    <s v="Masonry"/>
    <s v="30/10/2023"/>
  </r>
  <r>
    <s v="VPA6"/>
    <x v="2911"/>
    <x v="0"/>
    <s v="Grievance"/>
    <s v="3rd December,2022"/>
    <d v="2022-12-03T00:00:00"/>
    <s v="20th February,2023"/>
    <d v="2023-02-20T00:00:00"/>
    <s v="Mwaura Samuel Guchu"/>
    <s v="Male"/>
    <n v="99999"/>
    <s v="+254"/>
    <s v="0726311594"/>
    <s v=""/>
    <s v="0727026654"/>
    <n v="37.286473999999998"/>
    <n v="-0.95687900000000004"/>
    <s v="Murang'a"/>
    <s v="Maragwa"/>
    <s v="Kiremeri"/>
    <s v="Mwahura"/>
    <x v="2"/>
    <s v="Edwine J M Okinda"/>
    <s v="Edwine JM okinda"/>
    <s v=""/>
    <s v="Informal Business"/>
    <s v="KENBIM"/>
    <s v="Masonry"/>
    <s v="01/11/2023"/>
  </r>
  <r>
    <s v="VPA6"/>
    <x v="2912"/>
    <x v="0"/>
    <s v="ABC plants"/>
    <s v="28th January,2023"/>
    <d v="2023-01-28T00:00:00"/>
    <s v="31st October,2023"/>
    <d v="2023-10-31T00:00:00"/>
    <s v="Murigi Emily Wambui"/>
    <s v="Female"/>
    <s v="8568834"/>
    <s v="+254"/>
    <s v="0718776369"/>
    <s v=""/>
    <s v=""/>
    <n v="37.097071"/>
    <n v="-0.94017399999999995"/>
    <s v="Murang'a"/>
    <s v="Kandara"/>
    <s v="Kagundu-Ini"/>
    <s v="Kabati"/>
    <x v="2"/>
    <s v="Charles Ngure"/>
    <s v="Moses Mwangi"/>
    <s v=""/>
    <s v="Informal Business"/>
    <s v="KENBIM"/>
    <s v="Masonry"/>
    <s v="01/11/2023"/>
  </r>
  <r>
    <s v="VPA6"/>
    <x v="2913"/>
    <x v="1"/>
    <s v=""/>
    <s v="26th May,2022"/>
    <d v="2022-05-26T00:00:00"/>
    <s v="27th February,2023"/>
    <d v="2023-02-27T00:00:00"/>
    <s v="Picoty Cisoyko"/>
    <s v="Female"/>
    <n v="99999"/>
    <s v="+254"/>
    <s v="0720367317"/>
    <s v=""/>
    <s v=""/>
    <n v="35.577022999999997"/>
    <n v="0.41322999999999999"/>
    <s v="Elgeyo/Marakwet"/>
    <s v="Keiyo South"/>
    <s v="Keiyo south"/>
    <s v="Chemargach"/>
    <x v="0"/>
    <s v="Matthew Kemboi"/>
    <s v=""/>
    <s v=""/>
    <s v="Informal Business"/>
    <s v="KENBIM"/>
    <s v="Masonry"/>
    <s v="01/11/2023"/>
  </r>
  <r>
    <s v="VPA6"/>
    <x v="2914"/>
    <x v="0"/>
    <s v="Unreachable"/>
    <s v="26th October,2022"/>
    <d v="2022-10-26T00:00:00"/>
    <s v="26th October,2023"/>
    <d v="2023-10-26T00:00:00"/>
    <s v="Jenifer Kandie"/>
    <s v="Female"/>
    <n v="99999"/>
    <s v="+254"/>
    <s v="0729610256"/>
    <s v=""/>
    <s v=""/>
    <n v="35.562575000000002"/>
    <n v="0.40417999999999998"/>
    <s v="Elgeyo/Marakwet"/>
    <s v="Keiyo South"/>
    <s v="Keiyo South"/>
    <s v="Chepsamo"/>
    <x v="0"/>
    <s v="Matthew Kemboi"/>
    <s v=""/>
    <s v=""/>
    <s v="Informal Business"/>
    <s v="KENBIM"/>
    <s v="Masonry"/>
    <s v="01/11/2023"/>
  </r>
  <r>
    <s v="VPA6"/>
    <x v="2915"/>
    <x v="0"/>
    <s v="Unreachable"/>
    <s v="27th August,2022"/>
    <d v="2022-08-27T00:00:00"/>
    <s v="16th March,2023"/>
    <d v="2023-03-16T00:00:00"/>
    <s v="Silas Kiptarus"/>
    <s v="Male"/>
    <n v="99999"/>
    <s v="+254"/>
    <s v="0727258458"/>
    <s v=""/>
    <s v=""/>
    <n v="35.559122000000002"/>
    <n v="0.44502999999999998"/>
    <s v="Elgeyo/Marakwet"/>
    <s v="Keiyo South"/>
    <s v="Keiyo south"/>
    <s v="Kaptarkok"/>
    <x v="0"/>
    <s v="Matthew Kemboi"/>
    <s v=""/>
    <s v=""/>
    <s v="Informal Business"/>
    <s v="KENBIM"/>
    <s v="Masonry"/>
    <s v="01/11/2023"/>
  </r>
  <r>
    <s v="VPA6"/>
    <x v="2916"/>
    <x v="1"/>
    <s v=""/>
    <s v="25th August,2023"/>
    <d v="2023-08-25T00:00:00"/>
    <s v="1st November,2023"/>
    <d v="2023-11-01T00:00:00"/>
    <s v="Gladys Wanjiru Otenda"/>
    <s v="Female"/>
    <s v="22011518"/>
    <s v="+254"/>
    <s v="0725686768"/>
    <s v=""/>
    <s v="0722347497"/>
    <n v="34.586222999999997"/>
    <n v="1.7774999999999999E-2"/>
    <s v="Vihiga"/>
    <s v="Luanda"/>
    <s v="Mwivona"/>
    <s v="Ebubi Emuchuru"/>
    <x v="2"/>
    <s v="Gillet Lihanda"/>
    <s v="Gillet Lihanda"/>
    <s v=""/>
    <s v="Informal Business"/>
    <s v="KENBIM"/>
    <s v="Masonry"/>
    <s v="01/11/2023"/>
  </r>
  <r>
    <s v="VPA6"/>
    <x v="2917"/>
    <x v="0"/>
    <s v="Unreachable"/>
    <s v="1st July,2022"/>
    <d v="2022-07-01T00:00:00"/>
    <s v="10th July,2022"/>
    <d v="2022-07-10T00:00:00"/>
    <s v="Christine Assumpta Khaoma"/>
    <s v="Female"/>
    <s v="20728915"/>
    <s v="+254"/>
    <s v="0722419373"/>
    <s v=""/>
    <s v="0722368716"/>
    <n v="34.617510000000003"/>
    <n v="0.19764000000000001"/>
    <s v="Kakamega"/>
    <s v="Lurambi"/>
    <s v="Butsotso South"/>
    <s v="Matioli"/>
    <x v="2"/>
    <s v="Edwine J M Okinda"/>
    <s v="Edwin J M Okinda"/>
    <s v=""/>
    <s v="Informal Business"/>
    <s v="KENBIM"/>
    <s v="Masonry"/>
    <s v="01/11/2023"/>
  </r>
  <r>
    <s v="VPA6"/>
    <x v="2918"/>
    <x v="1"/>
    <s v=""/>
    <s v="21st August,2023"/>
    <d v="2023-08-21T00:00:00"/>
    <s v="25th October,2023"/>
    <d v="2023-10-25T00:00:00"/>
    <s v="MENJO ESTHER"/>
    <s v="Female"/>
    <s v="4746394"/>
    <s v="+254"/>
    <s v="0712665638"/>
    <s v=""/>
    <s v=""/>
    <n v="35.428147000000003"/>
    <n v="-0.72362700000000002"/>
    <s v="Bomet"/>
    <s v="Bomet Central"/>
    <s v="Mugango"/>
    <s v="Masese"/>
    <x v="3"/>
    <s v="Philip Kurgat"/>
    <s v=""/>
    <s v=""/>
    <s v="Informal Business"/>
    <s v="MKD"/>
    <s v="Masonry"/>
    <s v="01/11/2023"/>
  </r>
  <r>
    <s v="VPA6"/>
    <x v="2919"/>
    <x v="0"/>
    <s v="ABC plants"/>
    <s v="28th October,2023"/>
    <d v="2023-10-28T00:00:00"/>
    <s v="22nd November,2023"/>
    <d v="2023-11-22T00:00:00"/>
    <s v="Ndegwa Lydia Nyokabi"/>
    <s v="Female"/>
    <s v="3372983"/>
    <s v="+254"/>
    <s v="0715532294"/>
    <s v=""/>
    <s v="0701782028"/>
    <n v="37.065288000000002"/>
    <n v="-0.41616300000000001"/>
    <s v="Nyeri"/>
    <s v="Mathira"/>
    <s v="Ruguru"/>
    <s v="Karuthi"/>
    <x v="21"/>
    <s v="JKUAT Industrial Park Limited"/>
    <s v="Emanuel Mvoni"/>
    <s v=""/>
    <s v="Informal Business"/>
    <s v="Rehau"/>
    <s v="PVC"/>
    <s v="22/11/2023"/>
  </r>
  <r>
    <s v="VPA6"/>
    <x v="2920"/>
    <x v="1"/>
    <s v=""/>
    <s v="25th March,2023"/>
    <d v="2023-03-25T00:00:00"/>
    <s v="25th April,2023"/>
    <d v="2023-04-25T00:00:00"/>
    <s v="Charo Peter"/>
    <s v="Male"/>
    <n v="99999"/>
    <s v="+254"/>
    <s v="0722741898"/>
    <s v=""/>
    <s v=""/>
    <n v="37.227131999999997"/>
    <n v="-1.2725900000000001"/>
    <s v="Machakos"/>
    <s v="Kangundo"/>
    <s v="Matungulu"/>
    <s v="Makongeni"/>
    <x v="0"/>
    <s v="Joram Gathogo Mutahi"/>
    <s v=""/>
    <s v=""/>
    <s v="Informal Business"/>
    <s v="MKD"/>
    <s v="Masonry"/>
    <s v="29/11/2023"/>
  </r>
  <r>
    <s v="VPA6"/>
    <x v="2921"/>
    <x v="1"/>
    <s v=""/>
    <s v="28th May,2023"/>
    <d v="2023-05-28T00:00:00"/>
    <s v="28th August,2023"/>
    <d v="2023-08-28T00:00:00"/>
    <s v="Katiku Joseph"/>
    <s v="Male"/>
    <n v="99999"/>
    <s v="+254"/>
    <s v="0729441168"/>
    <s v=""/>
    <s v=""/>
    <n v="37.239037000000003"/>
    <n v="-1.184048"/>
    <s v="Machakos"/>
    <s v="Matungulu"/>
    <s v="Koma"/>
    <s v="Katulye"/>
    <x v="3"/>
    <s v="Joram Gathogo Mutahi"/>
    <s v=""/>
    <s v=""/>
    <s v="Informal Business"/>
    <s v="MKD"/>
    <s v="Masonry"/>
    <s v="29/11/2023"/>
  </r>
  <r>
    <s v="VPA6"/>
    <x v="2922"/>
    <x v="1"/>
    <s v=""/>
    <s v="15th September,2023"/>
    <d v="2023-09-15T00:00:00"/>
    <s v="22nd November,2023"/>
    <d v="2023-11-22T00:00:00"/>
    <s v="Lelei Jonah Kipkorir"/>
    <s v="Male"/>
    <s v="22601296"/>
    <s v="+254"/>
    <s v="0723385885"/>
    <s v=""/>
    <s v=""/>
    <n v="35.175207999999998"/>
    <n v="8.1197000000000005E-2"/>
    <s v="Nandi"/>
    <s v="Nandi hills"/>
    <s v="Kaplelmet"/>
    <s v="Malot"/>
    <x v="3"/>
    <s v="Job K Soimo"/>
    <s v=""/>
    <s v=""/>
    <s v="Informal Business"/>
    <s v="MKD"/>
    <s v="Masonry"/>
    <s v="29/11/2023"/>
  </r>
  <r>
    <s v="VPA6"/>
    <x v="2923"/>
    <x v="1"/>
    <s v=""/>
    <s v="10th September,2023"/>
    <d v="2023-09-10T00:00:00"/>
    <s v="30th October,2023"/>
    <d v="2023-10-30T00:00:00"/>
    <s v="James Gichana Onchuru"/>
    <s v="Male"/>
    <s v="6935085"/>
    <s v="+254"/>
    <s v="0721958576"/>
    <s v=""/>
    <s v="0726937272"/>
    <n v="34.924413000000001"/>
    <n v="-0.65894799999999998"/>
    <s v="Nyamira"/>
    <s v="West Mugirango"/>
    <s v="Bosamaro Chache"/>
    <s v="Sirate"/>
    <x v="3"/>
    <s v="Joel N Moigare"/>
    <s v="Joel Moigare"/>
    <s v=""/>
    <s v="Informal Business"/>
    <s v="MKD"/>
    <s v="Masonry"/>
    <s v="01/12/2023"/>
  </r>
  <r>
    <s v="VPA6"/>
    <x v="2924"/>
    <x v="1"/>
    <s v=""/>
    <s v="9th September,2023"/>
    <d v="2023-09-09T00:00:00"/>
    <s v="25th October,2023"/>
    <d v="2023-10-25T00:00:00"/>
    <s v="Levi Menge Nyakang'o"/>
    <s v="Male"/>
    <s v="27557118"/>
    <s v="+254"/>
    <s v="0791711170"/>
    <s v=""/>
    <s v="0728113855"/>
    <n v="34.930292000000001"/>
    <n v="-0.55536300000000005"/>
    <s v="Nyamira"/>
    <s v="West Mugirango"/>
    <s v="Township"/>
    <s v="Bundo"/>
    <x v="0"/>
    <s v="Joel N Moigare"/>
    <s v="Joel Moigare"/>
    <s v=""/>
    <s v="Informal Business"/>
    <s v="MKD"/>
    <s v="Masonry"/>
    <s v="01/12/2023"/>
  </r>
  <r>
    <s v="VPA6"/>
    <x v="2925"/>
    <x v="0"/>
    <s v="ABC plants"/>
    <s v="8th October,2023"/>
    <d v="2023-10-08T00:00:00"/>
    <s v="29th October,2023"/>
    <d v="2023-10-29T00:00:00"/>
    <s v="Bii Peter Kipngeno"/>
    <s v="Male"/>
    <s v="13106923"/>
    <s v="+254"/>
    <s v="0721826088"/>
    <s v=""/>
    <s v="0720282159"/>
    <n v="35.238025999999998"/>
    <n v="-0.33512700000000001"/>
    <s v="Kericho"/>
    <s v="Belgut"/>
    <s v="Kapsuser"/>
    <s v="Borborwet"/>
    <x v="13"/>
    <s v="Byestar International Limited"/>
    <s v="Phanuel"/>
    <s v=""/>
    <s v="Informal Business"/>
    <s v="KENBIM"/>
    <s v="Masonry"/>
    <s v="01/12/2023"/>
  </r>
  <r>
    <s v="VPA6"/>
    <x v="2926"/>
    <x v="0"/>
    <s v="ABC plants"/>
    <s v="2nd October,2023"/>
    <d v="2023-10-02T00:00:00"/>
    <s v="6th December,2023"/>
    <d v="2023-12-06T00:00:00"/>
    <s v="Moigo Joseph Wanjohi"/>
    <s v="Male"/>
    <s v="0341006"/>
    <s v="+254"/>
    <s v="0720457200"/>
    <s v=""/>
    <s v="0720338917"/>
    <n v="36.366711000000002"/>
    <n v="-3.166E-3"/>
    <s v="Nyandarua"/>
    <s v="Ol Joro Orok"/>
    <s v="Gatimu"/>
    <s v="Gatimu"/>
    <x v="2"/>
    <s v="Fraha Biotech"/>
    <s v="Joseph Kiguongo"/>
    <s v=""/>
    <s v="Informal Business"/>
    <s v="MKD"/>
    <s v="Masonry"/>
    <s v="06/12/2023"/>
  </r>
  <r>
    <s v="VPA6"/>
    <x v="2927"/>
    <x v="1"/>
    <s v=""/>
    <s v="15th September,2023"/>
    <d v="2023-09-15T00:00:00"/>
    <s v="6th October,2023"/>
    <d v="2023-10-06T00:00:00"/>
    <s v="Mbugua John Karanja"/>
    <s v="Male"/>
    <n v="99999"/>
    <s v="+254"/>
    <s v="0724431245"/>
    <s v=""/>
    <s v="0741612996"/>
    <n v="36.757328999999999"/>
    <n v="-1.049641"/>
    <s v="Kiambu"/>
    <s v="Githunguri"/>
    <s v="Githunguri"/>
    <s v="Ruiru Dam"/>
    <x v="0"/>
    <s v="Fredrick Gatungu Kago"/>
    <s v=""/>
    <s v=""/>
    <s v="Informal Business"/>
    <s v="MKD"/>
    <s v="Masonry"/>
    <s v="07/12/2023"/>
  </r>
  <r>
    <s v="VPA6"/>
    <x v="2928"/>
    <x v="0"/>
    <s v="Non Compliant"/>
    <s v="15th September,2023"/>
    <d v="2023-09-15T00:00:00"/>
    <s v="20th November,2023"/>
    <d v="2023-11-20T00:00:00"/>
    <s v="Isaack Okerio Ndubi"/>
    <s v="Male"/>
    <s v="21929222"/>
    <s v="+254"/>
    <s v="0724935495"/>
    <s v=""/>
    <s v="0722906420"/>
    <n v="34.982892999999997"/>
    <n v="-0.56998199999999999"/>
    <s v="Nyamira"/>
    <s v="North Mugirango"/>
    <s v="Ekerenyo"/>
    <s v="Etengereirie"/>
    <x v="2"/>
    <s v="George Otwori"/>
    <s v="George Otwori"/>
    <s v=""/>
    <s v="Informal Business"/>
    <s v="MKD"/>
    <s v="Masonry"/>
    <s v="20/12/2023"/>
  </r>
  <r>
    <s v="VPA6"/>
    <x v="2929"/>
    <x v="1"/>
    <s v=""/>
    <s v="10th August,2023"/>
    <d v="2023-08-10T00:00:00"/>
    <s v="15th October,2023"/>
    <d v="2023-10-15T00:00:00"/>
    <s v="Jebitah Ngoge Omare"/>
    <s v="Male"/>
    <s v="3839879"/>
    <s v="+254"/>
    <s v="0705789388"/>
    <s v=""/>
    <s v="0712819554"/>
    <n v="34.718843"/>
    <n v="-0.58228000000000002"/>
    <s v="Kisii"/>
    <s v="Kitutu Chache South"/>
    <s v="Mosocho"/>
    <s v="Matieko"/>
    <x v="1"/>
    <s v="George Otwori"/>
    <s v="George Otwori"/>
    <s v=""/>
    <s v="Informal Business"/>
    <s v="MKD"/>
    <s v="Masonry"/>
    <s v="20/12/2023"/>
  </r>
  <r>
    <s v="VPA6"/>
    <x v="2930"/>
    <x v="1"/>
    <s v=""/>
    <s v="1st November,2023"/>
    <d v="2023-11-01T00:00:00"/>
    <s v="20th November,2023"/>
    <d v="2023-11-20T00:00:00"/>
    <s v="Mwiti Ann Gatwiri"/>
    <s v="Female"/>
    <s v="22473531"/>
    <s v="+254"/>
    <s v="0703210306"/>
    <s v=""/>
    <s v="0727545681"/>
    <n v="37.666094999999999"/>
    <n v="-8.3915000000000003E-2"/>
    <s v="Meru"/>
    <s v="South Imenti"/>
    <s v="Mikumbune"/>
    <s v="Mugumone"/>
    <x v="2"/>
    <s v="Erick Munene Gitonga"/>
    <s v="Joshua Muthaura"/>
    <s v=""/>
    <s v="Informal Business"/>
    <s v="MKD"/>
    <s v="Masonry"/>
    <s v="20/12/2023"/>
  </r>
  <r>
    <s v="VPA6"/>
    <x v="2931"/>
    <x v="1"/>
    <s v=""/>
    <s v="10th December,2023"/>
    <d v="2023-12-10T00:00:00"/>
    <s v="12th December,2023"/>
    <d v="2023-12-12T00:00:00"/>
    <s v="Jacinta Makhtsa Makhtsa"/>
    <s v="Female"/>
    <s v="790772"/>
    <s v="+254"/>
    <s v="0722365580"/>
    <s v=""/>
    <s v="0722365580"/>
    <n v="34.830745"/>
    <n v="0.34149200000000002"/>
    <s v="Kakamega"/>
    <s v="Shinyalu"/>
    <s v="Lubao"/>
    <s v="Bukhaywa"/>
    <x v="2"/>
    <s v="Gillet Lihanda"/>
    <s v="Gillet Lihanda"/>
    <s v=""/>
    <s v="Informal Business"/>
    <s v="MKD"/>
    <s v="Masonry"/>
    <s v="20/12/2023"/>
  </r>
  <r>
    <s v="VPA6"/>
    <x v="2932"/>
    <x v="1"/>
    <s v=""/>
    <s v="21st December,2023"/>
    <d v="2023-12-21T00:00:00"/>
    <s v="21st December,2023"/>
    <d v="2023-12-21T00:00:00"/>
    <s v="Gitau Anthony Ndugu"/>
    <s v="Male"/>
    <n v="99999"/>
    <s v="+254"/>
    <s v="0729743262"/>
    <s v=""/>
    <s v="0723900536"/>
    <n v="36.942822999999997"/>
    <n v="-0.97090200000000004"/>
    <s v="Kiambu"/>
    <s v="Gatundu North"/>
    <s v="Muiri"/>
    <s v="Muri Mombasa raha"/>
    <x v="0"/>
    <s v="Eric Muthii Mugo"/>
    <s v="Eric mugo"/>
    <s v=""/>
    <s v="Informal Business"/>
    <s v="MKD"/>
    <s v="Masonry"/>
    <s v="21/12/2023"/>
  </r>
  <r>
    <s v="VPA6"/>
    <x v="2933"/>
    <x v="1"/>
    <s v=""/>
    <s v="8th February,2023"/>
    <d v="2023-02-08T00:00:00"/>
    <s v="24th February,2023"/>
    <d v="2023-02-24T00:00:00"/>
    <s v="Ng'ang'a James"/>
    <s v="Male"/>
    <n v="99999"/>
    <s v="+254"/>
    <s v="0727092444"/>
    <s v=""/>
    <s v=""/>
    <n v="37.163995999999997"/>
    <n v="-1.104651"/>
    <s v="Kiambu"/>
    <s v="Thika East"/>
    <s v="Gatuanyaga"/>
    <s v="Munyu"/>
    <x v="2"/>
    <s v="Edwine J M Okinda"/>
    <s v=""/>
    <s v=""/>
    <s v="Informal Business"/>
    <s v="MKD"/>
    <s v="Masonry"/>
    <s v="29/12/2023"/>
  </r>
  <r>
    <s v="VPA6"/>
    <x v="2934"/>
    <x v="0"/>
    <s v="Non Compliant"/>
    <s v="16th August,2023"/>
    <d v="2023-08-16T00:00:00"/>
    <s v="17th September,2023"/>
    <d v="2023-09-17T00:00:00"/>
    <s v="Hapoya Benson"/>
    <s v="Male"/>
    <n v="99999"/>
    <s v="+254"/>
    <s v="0723691626"/>
    <s v=""/>
    <s v=""/>
    <n v="36.633172000000002"/>
    <n v="-1.3346100000000001"/>
    <s v="Kajiado"/>
    <s v="Kajiado North"/>
    <s v="Ngong"/>
    <s v="Kibiko B-Comboni"/>
    <x v="2"/>
    <s v="Nilelynk Innovators"/>
    <s v=""/>
    <s v=""/>
    <s v="Informal Business"/>
    <s v="MKD"/>
    <s v="Masonry"/>
    <s v="29/12/2023"/>
  </r>
  <r>
    <s v="VPA6"/>
    <x v="2935"/>
    <x v="1"/>
    <s v=""/>
    <s v="29th March,2024"/>
    <d v="2024-03-29T00:00:00"/>
    <s v="30th December,2023"/>
    <d v="2023-12-30T00:00:00"/>
    <s v="Wanjiku Monica Wangari"/>
    <s v="Female"/>
    <s v="22596273"/>
    <s v="+254"/>
    <s v="0716281815"/>
    <s v=""/>
    <s v="0724960508"/>
    <n v="37.161534000000003"/>
    <n v="-1.0462320000000001"/>
    <s v="Murang'a"/>
    <s v="Gatanga"/>
    <s v="Gatanga"/>
    <s v="Mwanawikio"/>
    <x v="1"/>
    <s v="Joram Gathogo Mutahi"/>
    <s v="Joram gathogo"/>
    <s v=""/>
    <s v="Informal Business"/>
    <s v="KENBIM"/>
    <s v="Masonry"/>
    <s v="30/12/2023"/>
  </r>
  <r>
    <s v="VPA6"/>
    <x v="2936"/>
    <x v="1"/>
    <s v=""/>
    <s v="20th December,2023"/>
    <d v="2023-12-20T00:00:00"/>
    <s v="23rd December,2023"/>
    <d v="2023-12-23T00:00:00"/>
    <s v="Kagia John Mungai"/>
    <s v="Male"/>
    <s v="1457312"/>
    <s v="+254"/>
    <s v="0724782362"/>
    <s v=""/>
    <s v="0715206243"/>
    <n v="37.151822000000003"/>
    <n v="-1.0463659999999999"/>
    <s v="Murang'a"/>
    <s v="Kandara"/>
    <s v="Gatanga"/>
    <s v="Tala"/>
    <x v="1"/>
    <s v="Joram Gathogo Mutahi"/>
    <s v="Joram mutahi"/>
    <s v=""/>
    <s v="Informal Business"/>
    <s v="KENBIM"/>
    <s v="Masonry"/>
    <s v="31/12/2023"/>
  </r>
  <r>
    <s v="VPA6"/>
    <x v="2937"/>
    <x v="1"/>
    <s v=""/>
    <s v="7th September,2023"/>
    <d v="2023-09-07T00:00:00"/>
    <s v="19th December,2023"/>
    <d v="2023-12-19T00:00:00"/>
    <s v="KOECH LEONARD"/>
    <s v="Male"/>
    <s v="22905372"/>
    <s v="+254"/>
    <s v="0718570297"/>
    <s v=""/>
    <s v=""/>
    <n v="35.378520000000002"/>
    <n v="-0.66873800000000005"/>
    <s v="Bomet"/>
    <s v="Bomet Central"/>
    <s v="Ndarawetta"/>
    <s v="Mogoiywet"/>
    <x v="0"/>
    <s v="Philip Kurgat"/>
    <s v="Kurgat"/>
    <s v=""/>
    <s v="Informal Business"/>
    <s v="MKD"/>
    <s v="Masonry"/>
    <s v="31/12/2023"/>
  </r>
  <r>
    <s v="VPA6"/>
    <x v="2938"/>
    <x v="0"/>
    <s v="Under Verification"/>
    <s v="6th December,2024"/>
    <d v="2024-12-06T00:00:00"/>
    <s v="15th January,2024"/>
    <d v="2024-01-15T00:00:00"/>
    <s v="Juhudi window hopes and dreams Juhudi window and hopes and dreams Juhudi window hopes and dreams"/>
    <s v="Female"/>
    <s v="12084101"/>
    <s v="+254"/>
    <s v="0113576567"/>
    <s v=""/>
    <s v="0713266334"/>
    <n v="39.948777"/>
    <n v="-3.3920919999999999"/>
    <s v="Kilifi"/>
    <s v="Kilifi North"/>
    <s v="Matsagoni"/>
    <s v="Chabuko b"/>
    <x v="1"/>
    <s v="Nicholas Mwaengo"/>
    <s v=""/>
    <s v=""/>
    <s v="Informal Business"/>
    <s v="KENBIM"/>
    <s v="Masonry"/>
    <s v="22/01/2024"/>
  </r>
  <r>
    <s v="VPA6"/>
    <x v="2939"/>
    <x v="0"/>
    <s v="Under Verification"/>
    <s v="20th August,2023"/>
    <d v="2023-08-20T00:00:00"/>
    <s v="13th January,2024"/>
    <d v="2024-01-13T00:00:00"/>
    <s v="Mutai Richard Kipngetich"/>
    <s v="Male"/>
    <s v="10771849"/>
    <s v="+254"/>
    <s v="0720643937"/>
    <s v=""/>
    <s v=""/>
    <n v="35.172876000000002"/>
    <n v="-0.42648599999999998"/>
    <s v="Kericho"/>
    <s v="Belgut"/>
    <s v="Seretet"/>
    <s v="Kesagetiet"/>
    <x v="5"/>
    <s v="Denis Kipkirui Tonui"/>
    <s v="Denis"/>
    <s v=""/>
    <s v="Informal Business"/>
    <s v="MKD"/>
    <s v="Masonry"/>
    <s v="31/01/2024"/>
  </r>
  <r>
    <s v="VPA6"/>
    <x v="2940"/>
    <x v="0"/>
    <s v="Under Verification"/>
    <s v="26th October,2023"/>
    <d v="2023-10-26T00:00:00"/>
    <s v="26th December,2023"/>
    <d v="2023-12-26T00:00:00"/>
    <s v="Koech Rosemary Chepkemoi"/>
    <s v="Female"/>
    <s v="1763294"/>
    <s v="+254"/>
    <s v="0722644814"/>
    <s v=""/>
    <s v=""/>
    <n v="35.585788999999998"/>
    <n v="-0.16479199999999999"/>
    <s v="Kericho"/>
    <s v="Kipkelion East"/>
    <s v="Kipsirichet"/>
    <s v="Kabarak"/>
    <x v="0"/>
    <s v="Denis Kipkirui Tonui"/>
    <s v="Dennis Tonui"/>
    <s v=""/>
    <s v="Informal Business"/>
    <s v="MKD"/>
    <s v="Masonry"/>
    <s v="31/01/2024"/>
  </r>
  <r>
    <s v="VPA6"/>
    <x v="2941"/>
    <x v="0"/>
    <s v="Under Verification"/>
    <s v="16th September,2023"/>
    <d v="2023-09-16T00:00:00"/>
    <s v="31st January,2024"/>
    <d v="2024-01-31T00:00:00"/>
    <s v="Cheptarus Julius C"/>
    <s v="Male"/>
    <s v="0338440"/>
    <s v="+254"/>
    <s v="0716676453"/>
    <s v=""/>
    <s v=""/>
    <n v="35.816298000000003"/>
    <n v="0.63702000000000003"/>
    <s v="Baringo"/>
    <s v="Baringo North"/>
    <s v="Kabartonjo"/>
    <s v="Kapchepkor"/>
    <x v="1"/>
    <s v="Francis Nyaga Muriithi"/>
    <s v=""/>
    <s v=""/>
    <s v="Informal Business"/>
    <s v="MKD"/>
    <s v="Masonry"/>
    <s v="31/01/2024"/>
  </r>
  <r>
    <s v="VPA6"/>
    <x v="2942"/>
    <x v="0"/>
    <s v="Under Verification"/>
    <s v="5th May,2021"/>
    <d v="2021-05-05T00:00:00"/>
    <s v="18th August,2023"/>
    <d v="2023-08-18T00:00:00"/>
    <s v="Warachi David Njuguna"/>
    <s v="Male"/>
    <s v="8173521"/>
    <s v="+254"/>
    <s v="0733894023"/>
    <s v=""/>
    <s v="00834179928"/>
    <n v="37.096355000000003"/>
    <n v="-1.323615"/>
    <s v="Nairobi"/>
    <s v="Embakasi South"/>
    <s v="Joska"/>
    <s v="Joska"/>
    <x v="0"/>
    <s v="Joseph Muchirira Mugo"/>
    <s v=""/>
    <s v=""/>
    <s v="Informal Business"/>
    <s v="KENBIM"/>
    <s v="Masonry"/>
    <s v="09/02/2024"/>
  </r>
  <r>
    <s v="VPA6"/>
    <x v="2943"/>
    <x v="0"/>
    <s v="Under Verification"/>
    <s v="30th December,2023"/>
    <d v="2023-12-30T00:00:00"/>
    <s v="8th February,2024"/>
    <d v="2024-02-08T00:00:00"/>
    <s v="Chorongo Pamphil Wamwandu"/>
    <s v="Male"/>
    <s v="30703617"/>
    <s v="+254"/>
    <s v="0725042130"/>
    <s v=""/>
    <s v=""/>
    <n v="38.285291999999998"/>
    <n v="-3.4132199999999999"/>
    <s v="Taita/Taveta"/>
    <s v="Wundanyi"/>
    <s v="Wundanyi"/>
    <s v="Mwalashe"/>
    <x v="2"/>
    <s v="Carly Mwandigha"/>
    <s v=""/>
    <s v=""/>
    <s v="Informal Business"/>
    <s v="KENBIM"/>
    <s v="Masonry"/>
    <s v="18/02/2024"/>
  </r>
  <r>
    <s v="VPA6"/>
    <x v="2944"/>
    <x v="0"/>
    <s v="ABC plants"/>
    <s v="19th January,2024"/>
    <d v="2024-01-19T00:00:00"/>
    <s v="22nd February,2024"/>
    <d v="2024-02-22T00:00:00"/>
    <s v="Keter Daniel Kibii"/>
    <s v="Male"/>
    <s v="7492456"/>
    <s v="+254"/>
    <s v="0725838270"/>
    <s v=""/>
    <s v="0710702047"/>
    <n v="35.188226"/>
    <n v="7.7381000000000005E-2"/>
    <s v="Kericho"/>
    <s v="Ainamoi"/>
    <s v="Kipchimchim"/>
    <s v="Kipchimchim"/>
    <x v="1"/>
    <s v="Byestar International Limited"/>
    <s v="Oscar"/>
    <s v=""/>
    <s v="Informal Business"/>
    <s v="KENBIM"/>
    <s v="Masonry"/>
    <s v="23/02/2024"/>
  </r>
  <r>
    <s v="VPA6"/>
    <x v="2945"/>
    <x v="0"/>
    <s v="Under Verification"/>
    <s v="13th October,2023"/>
    <d v="2023-10-13T00:00:00"/>
    <s v="1st November,2023"/>
    <d v="2023-11-01T00:00:00"/>
    <s v="Wacera Moses Mwangi"/>
    <s v="Male"/>
    <n v="99999"/>
    <s v="+254"/>
    <s v="0715570144"/>
    <s v=""/>
    <s v="0720044218"/>
    <n v="36.583947000000002"/>
    <n v="-0.118612"/>
    <s v="Nyandarua"/>
    <s v="Ndaragwa"/>
    <s v="Kiriogo"/>
    <s v="Kiandongoro"/>
    <x v="0"/>
    <s v="James Muchira Mwai"/>
    <s v=""/>
    <s v=""/>
    <s v="Informal Business"/>
    <s v="MKD"/>
    <s v="Masonry"/>
    <s v="29/02/2024"/>
  </r>
  <r>
    <s v="VPA6"/>
    <x v="2946"/>
    <x v="0"/>
    <s v="Under Verification"/>
    <s v="9th November,2023"/>
    <d v="2023-11-09T00:00:00"/>
    <s v="9th January,2024"/>
    <d v="2024-01-09T00:00:00"/>
    <s v="Perez Tarus"/>
    <s v="Female"/>
    <s v="13809075"/>
    <s v="+254"/>
    <s v="0724648635"/>
    <s v=""/>
    <s v=""/>
    <n v="35.334614999999999"/>
    <n v="0.47139700000000001"/>
    <s v="Uasin Gishu"/>
    <s v="Kesses"/>
    <s v="Kesses"/>
    <s v="Saroiyot"/>
    <x v="1"/>
    <s v="Luka Kiprop Maiyo"/>
    <s v=""/>
    <s v=""/>
    <s v="Informal Business"/>
    <s v="KENBIM"/>
    <s v="Masonry"/>
    <s v="02/03/2024"/>
  </r>
  <r>
    <s v="VPA6"/>
    <x v="2947"/>
    <x v="0"/>
    <s v="Under Verification"/>
    <s v="3rd November,2024"/>
    <d v="2024-11-03T00:00:00"/>
    <s v="29th February,2024"/>
    <d v="2024-02-29T00:00:00"/>
    <s v="Sigilia Gladys"/>
    <s v="Female"/>
    <n v="99999"/>
    <s v="+254"/>
    <s v="0715909381"/>
    <s v=""/>
    <s v=""/>
    <n v="35.964052000000002"/>
    <n v="-0.48880699999999999"/>
    <s v="Nakuru"/>
    <s v="Njoro"/>
    <s v="Mauche"/>
    <s v="Kapkembu"/>
    <x v="2"/>
    <s v="Samwel Teres"/>
    <s v=""/>
    <s v=""/>
    <s v="Informal Business"/>
    <s v="MKD"/>
    <s v="Masonry"/>
    <s v="05/03/2024"/>
  </r>
  <r>
    <s v="VPA6"/>
    <x v="2948"/>
    <x v="0"/>
    <s v="Under Verification"/>
    <s v="29th November,2024"/>
    <d v="2024-11-29T00:00:00"/>
    <s v="2nd March,2024"/>
    <d v="2024-03-02T00:00:00"/>
    <s v="Cheruiyot Richard"/>
    <s v="Male"/>
    <n v="99999"/>
    <s v="+254"/>
    <s v="0726961192"/>
    <s v=""/>
    <s v=""/>
    <n v="35.951152999999998"/>
    <n v="-0.48320200000000002"/>
    <s v="Nakuru"/>
    <s v="Njoro"/>
    <s v="Mauche"/>
    <s v="Kapkembu"/>
    <x v="2"/>
    <s v="Samwel Teres"/>
    <s v=""/>
    <s v=""/>
    <s v="Informal Business"/>
    <s v="MKD"/>
    <s v="Masonry"/>
    <s v="05/03/2024"/>
  </r>
  <r>
    <s v="VPA6"/>
    <x v="2949"/>
    <x v="0"/>
    <s v="Under Verification"/>
    <s v="4th October,2023"/>
    <d v="2023-10-04T00:00:00"/>
    <s v="4th March,2024"/>
    <d v="2024-03-04T00:00:00"/>
    <s v="Kogo Isaac"/>
    <s v="Male"/>
    <n v="99999"/>
    <s v="+254"/>
    <s v="0721697882"/>
    <s v=""/>
    <s v=""/>
    <n v="35.960453000000001"/>
    <n v="-0.48203200000000002"/>
    <s v="Nakuru"/>
    <s v="Njoro"/>
    <s v="Mauche"/>
    <s v="Kapkembu"/>
    <x v="2"/>
    <s v="Samwel Teres"/>
    <s v=""/>
    <s v=""/>
    <s v="Informal Business"/>
    <s v="MKD"/>
    <s v="Masonry"/>
    <s v="05/03/2024"/>
  </r>
  <r>
    <s v="VPA6"/>
    <x v="2950"/>
    <x v="0"/>
    <s v="Under Verification"/>
    <s v="4th November,2023"/>
    <d v="2023-11-04T00:00:00"/>
    <s v="3rd March,2024"/>
    <d v="2024-03-03T00:00:00"/>
    <s v="Chepkwony Esther"/>
    <s v="Female"/>
    <s v="7131250"/>
    <s v="+254"/>
    <s v="07102258517"/>
    <s v=""/>
    <s v=""/>
    <n v="35.959158000000002"/>
    <n v="-0.482373"/>
    <s v="Nakuru"/>
    <s v="Njoro"/>
    <s v="Mauche"/>
    <s v="Kapkembu"/>
    <x v="2"/>
    <s v="Samwel Teres"/>
    <s v="Samuel teres"/>
    <s v=""/>
    <s v="Informal Business"/>
    <s v="MKD"/>
    <s v="Masonry"/>
    <s v="05/03/2024"/>
  </r>
  <r>
    <s v="VPA6"/>
    <x v="2951"/>
    <x v="0"/>
    <s v="ABC plants"/>
    <s v="25th October,2023"/>
    <d v="2023-10-25T00:00:00"/>
    <s v="14th November,2023"/>
    <d v="2023-11-14T00:00:00"/>
    <s v="Konoti Simon"/>
    <s v="Male"/>
    <s v="11609119"/>
    <s v="+254"/>
    <s v="0702314733"/>
    <s v=""/>
    <s v="0708997829"/>
    <n v="37.625653999999997"/>
    <n v="-3.4349999999999999E-2"/>
    <s v="Meru"/>
    <s v="South Imenti"/>
    <s v="Nkuene"/>
    <s v="Ukuu"/>
    <x v="0"/>
    <s v="Murume Inc Co Ltd"/>
    <s v="Phineous Kimathi"/>
    <s v=""/>
    <s v="Informal Business"/>
    <s v="MKD"/>
    <s v="Masonry"/>
    <s v="08/03/2024"/>
  </r>
  <r>
    <s v="VPA6"/>
    <x v="2952"/>
    <x v="0"/>
    <s v="ABC plants"/>
    <s v="8th October,2023"/>
    <d v="2023-10-08T00:00:00"/>
    <s v="7th March,2024"/>
    <d v="2024-03-07T00:00:00"/>
    <s v="M'Rimberia Florence Kanyua"/>
    <s v="Female"/>
    <s v="2373215"/>
    <s v="+254"/>
    <s v="0702163068"/>
    <s v=""/>
    <s v="0706038977"/>
    <n v="37.588591999999998"/>
    <n v="-2.9017000000000001E-2"/>
    <s v="Meru"/>
    <s v="South Imenti"/>
    <s v="Nkuene"/>
    <s v="Uruku"/>
    <x v="0"/>
    <s v="Murume Inc Co Ltd"/>
    <s v="Phineous Kimathi"/>
    <s v=""/>
    <s v="Informal Business"/>
    <s v="MKD"/>
    <s v="Masonry"/>
    <s v="08/03/2024"/>
  </r>
  <r>
    <s v="VPA6"/>
    <x v="2953"/>
    <x v="0"/>
    <s v="ABC plants"/>
    <s v="25th October,2023"/>
    <d v="2023-10-25T00:00:00"/>
    <s v="14th November,2023"/>
    <d v="2023-11-14T00:00:00"/>
    <s v="Murangiri Kester"/>
    <s v="Male"/>
    <s v="28159644"/>
    <s v="+254"/>
    <s v="0710646802"/>
    <s v=""/>
    <s v="0741642634"/>
    <n v="37.625245999999997"/>
    <n v="-3.5719000000000001E-2"/>
    <s v="Meru"/>
    <s v="South Imenti"/>
    <s v="Nkuene"/>
    <s v="Ukuu"/>
    <x v="0"/>
    <s v="Murume Inc Co Ltd"/>
    <s v="Phineous Kimathi"/>
    <s v=""/>
    <s v="Informal Business"/>
    <s v="MKD"/>
    <s v="Masonry"/>
    <s v="08/03/2024"/>
  </r>
  <r>
    <s v="VPA6"/>
    <x v="2954"/>
    <x v="0"/>
    <s v="ABC plants"/>
    <s v="5th February,2023"/>
    <d v="2023-02-05T00:00:00"/>
    <s v="5th April,2023"/>
    <d v="2023-04-05T00:00:00"/>
    <s v="Kananu Ruteere Jane"/>
    <s v="Female"/>
    <s v="8699942"/>
    <s v="+254"/>
    <s v="0720982952"/>
    <s v=""/>
    <s v="0734350814"/>
    <n v="37.590072999999997"/>
    <n v="-3.9875000000000001E-2"/>
    <s v="Meru"/>
    <s v="South Imenti"/>
    <s v="Nkuene"/>
    <s v="Uruku"/>
    <x v="0"/>
    <s v="Murume Inc Co Ltd"/>
    <s v="Phineous Kimathi"/>
    <s v=""/>
    <s v="Informal Business"/>
    <s v="MKD"/>
    <s v="Masonry"/>
    <s v="08/03/2024"/>
  </r>
  <r>
    <s v="VPA6"/>
    <x v="2955"/>
    <x v="0"/>
    <s v="ABC plants"/>
    <s v="7th February,2024"/>
    <d v="2024-02-07T00:00:00"/>
    <s v="12th March,2024"/>
    <d v="2024-03-12T00:00:00"/>
    <s v="Muiruri James Nganga"/>
    <s v="Male"/>
    <s v="24525696"/>
    <s v="+254"/>
    <s v="0724892507"/>
    <s v=""/>
    <s v=""/>
    <n v="37.115645000000001"/>
    <n v="-0.97382100000000005"/>
    <s v="Murang'a"/>
    <s v="Maragwa"/>
    <s v="Kimorori/ Wempa"/>
    <s v="Kimorori"/>
    <x v="0"/>
    <s v="Charles Ngure"/>
    <s v="Moses Mwangi"/>
    <s v=""/>
    <s v="Informal Business"/>
    <s v="KENBIM"/>
    <s v="Masonry"/>
    <s v="13/03/2024"/>
  </r>
  <r>
    <s v="VPA6"/>
    <x v="2956"/>
    <x v="0"/>
    <s v="ABC plants"/>
    <s v="17th January,2024"/>
    <d v="2024-01-17T00:00:00"/>
    <s v="12th March,2024"/>
    <d v="2024-03-12T00:00:00"/>
    <s v="Wairimu Ziporah"/>
    <s v="Female"/>
    <s v="1202312"/>
    <s v="+254"/>
    <s v="0795438977"/>
    <s v=""/>
    <s v=""/>
    <n v="37.048923000000002"/>
    <n v="-0.67635400000000001"/>
    <s v="Murang'a"/>
    <s v="Kiharu"/>
    <s v="Gaturi"/>
    <s v="Gathuki-Ini"/>
    <x v="3"/>
    <s v="Charles Ngure"/>
    <s v="Moses Mwangi"/>
    <s v=""/>
    <s v="Informal Business"/>
    <s v="KENBIM"/>
    <s v="Masonry"/>
    <s v="13/03/2024"/>
  </r>
  <r>
    <s v="VPA6"/>
    <x v="2957"/>
    <x v="0"/>
    <s v="ABC plants"/>
    <s v="20th December,2023"/>
    <d v="2023-12-20T00:00:00"/>
    <s v="13th March,2024"/>
    <d v="2024-03-13T00:00:00"/>
    <s v="Miirii Michael Mbau"/>
    <s v="Male"/>
    <s v="22203353"/>
    <s v="+254"/>
    <s v="0724542498"/>
    <s v=""/>
    <s v=""/>
    <n v="36.897618000000001"/>
    <n v="-0.81923100000000004"/>
    <s v="Murang'a"/>
    <s v="Kandara"/>
    <s v="Ruchu"/>
    <s v="Githumu"/>
    <x v="0"/>
    <s v="Charles Ngure"/>
    <s v="Samuel Mweha"/>
    <s v=""/>
    <s v="Informal Business"/>
    <s v="KENBIM"/>
    <s v="Masonry"/>
    <s v="14/03/2024"/>
  </r>
  <r>
    <s v="VPA6"/>
    <x v="2958"/>
    <x v="0"/>
    <s v="ABC plants"/>
    <s v="9th January,2024"/>
    <d v="2024-01-09T00:00:00"/>
    <s v="13th March,2024"/>
    <d v="2024-03-13T00:00:00"/>
    <s v="Kariuki Margaret W"/>
    <s v="Female"/>
    <s v="3654378"/>
    <s v="+254"/>
    <s v="0752637626"/>
    <s v=""/>
    <s v=""/>
    <n v="37.005834"/>
    <n v="-0.91053399999999995"/>
    <s v="Murang'a"/>
    <s v="Kandara"/>
    <s v="Ithiru"/>
    <s v="Gakarara"/>
    <x v="3"/>
    <s v="Charles Ngure"/>
    <s v="Moses Mwangi"/>
    <s v=""/>
    <s v="Informal Business"/>
    <s v="KENBIM"/>
    <s v="Masonry"/>
    <s v="14/03/2024"/>
  </r>
  <r>
    <s v="VPA6"/>
    <x v="2959"/>
    <x v="0"/>
    <s v="Under Verification"/>
    <s v="12th October,2024"/>
    <d v="2024-10-12T00:00:00"/>
    <s v="30th November,2023"/>
    <d v="2023-11-30T00:00:00"/>
    <s v="Nderitu Lucy Wairimu"/>
    <s v="Female"/>
    <s v="13100964"/>
    <s v="+254"/>
    <s v="0726568523"/>
    <s v=""/>
    <s v="0721263877"/>
    <n v="37.026988000000003"/>
    <n v="-0.49609199999999998"/>
    <s v="Nyeri"/>
    <s v="Tetu"/>
    <s v="Aguthi"/>
    <s v="Gititu"/>
    <x v="1"/>
    <s v="Francis Nyaga Muriithi"/>
    <s v=""/>
    <s v=""/>
    <s v="Informal Business"/>
    <s v="MKD"/>
    <s v="Masonry"/>
    <s v="15/03/2024"/>
  </r>
  <r>
    <s v="VPA6"/>
    <x v="2960"/>
    <x v="0"/>
    <s v="Under Verification"/>
    <s v="4th November,2023"/>
    <d v="2023-11-04T00:00:00"/>
    <s v="18th December,2023"/>
    <d v="2023-12-18T00:00:00"/>
    <s v="Gitonga Muriithi"/>
    <s v="Male"/>
    <s v="20919517"/>
    <s v="+254"/>
    <s v="0722301414"/>
    <s v=""/>
    <s v="0710136335"/>
    <n v="37.025807"/>
    <n v="-0.497587"/>
    <s v="Nyeri"/>
    <s v="Tetu"/>
    <s v="Aguthi"/>
    <s v="Kiriko"/>
    <x v="1"/>
    <s v="Francis Nyaga Muriithi"/>
    <s v=""/>
    <s v=""/>
    <s v="Informal Business"/>
    <s v="MKD"/>
    <s v="Masonry"/>
    <s v="15/03/2024"/>
  </r>
  <r>
    <s v="VPA6"/>
    <x v="2961"/>
    <x v="0"/>
    <s v="ABC plants"/>
    <s v="2nd February,2024"/>
    <d v="2024-02-02T00:00:00"/>
    <s v="21st March,2024"/>
    <d v="2024-03-21T00:00:00"/>
    <s v="Kariu Sarah Wangui"/>
    <s v="Female"/>
    <s v="23913152"/>
    <s v="+254"/>
    <s v="0719305564"/>
    <s v=""/>
    <s v=""/>
    <n v="36.861060000000002"/>
    <n v="-0.78437500000000004"/>
    <s v="Murang'a"/>
    <s v="Kigumo"/>
    <s v="Kangari"/>
    <s v="Kangari"/>
    <x v="1"/>
    <s v="Charles Ngure"/>
    <s v="Moses Mwangi"/>
    <s v=""/>
    <s v="Informal Business"/>
    <s v="KENBIM"/>
    <s v="Masonry"/>
    <s v="21/03/2024"/>
  </r>
  <r>
    <s v="VPA6"/>
    <x v="2962"/>
    <x v="0"/>
    <s v="Under Verification"/>
    <s v="20th December,2024"/>
    <d v="2024-12-20T00:00:00"/>
    <s v="30th January,2024"/>
    <d v="2024-01-30T00:00:00"/>
    <s v="Wangari Jane"/>
    <s v="Female"/>
    <n v="99999"/>
    <s v="+254"/>
    <s v="0723307494"/>
    <s v=""/>
    <s v=""/>
    <n v="37.541584999999998"/>
    <n v="-2.9375270000000002"/>
    <s v="Kajiado"/>
    <s v="kajiado South"/>
    <s v="Loitokitok"/>
    <s v="Upper Nkama"/>
    <x v="0"/>
    <s v="Peter Kiniu"/>
    <s v=""/>
    <s v=""/>
    <s v="Informal Business"/>
    <s v="MKD"/>
    <s v="Masonry"/>
    <s v="30/03/2024"/>
  </r>
  <r>
    <s v="VPA6"/>
    <x v="2963"/>
    <x v="0"/>
    <s v="Under Verification"/>
    <s v="10th February,2024"/>
    <d v="2024-02-10T00:00:00"/>
    <s v="30th March,2024"/>
    <d v="2024-03-30T00:00:00"/>
    <s v="Wangusi Samson Palia"/>
    <s v="Male"/>
    <s v="7031570"/>
    <s v="+254"/>
    <s v="0722838769"/>
    <s v=""/>
    <s v="0727538578"/>
    <n v="35.144494999999999"/>
    <n v="1.035353"/>
    <s v="Trans Nzoia"/>
    <s v="Cherangany"/>
    <s v="Sitatunga"/>
    <s v="Ngorera"/>
    <x v="4"/>
    <s v="Aggrey Itavale"/>
    <s v="Aggrey Itavale"/>
    <s v=""/>
    <s v="Informal Business"/>
    <s v="MKD"/>
    <s v="Masonry"/>
    <s v="30/03/2024"/>
  </r>
  <r>
    <s v="VPA6"/>
    <x v="2964"/>
    <x v="0"/>
    <s v="Under Verification"/>
    <s v="10th February,2024"/>
    <d v="2024-02-10T00:00:00"/>
    <s v="16th March,2024"/>
    <d v="2024-03-16T00:00:00"/>
    <s v="Bett Ben K"/>
    <s v="Male"/>
    <n v="99999"/>
    <s v="+254"/>
    <s v="0723037557"/>
    <s v=""/>
    <s v=""/>
    <n v="35.77628"/>
    <n v="6.7305000000000004E-2"/>
    <s v="Baringo"/>
    <s v="Eldama Ravine"/>
    <s v="Toniok"/>
    <s v="Toniok"/>
    <x v="4"/>
    <s v="Francis Nyaga Muriithi"/>
    <s v=""/>
    <s v=""/>
    <s v="Informal Business"/>
    <s v="MKD"/>
    <s v="Masonry"/>
    <s v="03/04/2024"/>
  </r>
  <r>
    <s v="VPA6"/>
    <x v="2965"/>
    <x v="0"/>
    <s v="Under Verification"/>
    <s v="15th March,2024"/>
    <d v="2024-03-15T00:00:00"/>
    <s v="2nd April,2024"/>
    <d v="2024-04-02T00:00:00"/>
    <s v="Nthiwa Teresiah Mweni"/>
    <s v="Female"/>
    <s v="10175744"/>
    <s v="+254"/>
    <s v="0724654274"/>
    <s v=""/>
    <s v="0788106688"/>
    <n v="37.187348"/>
    <n v="-1.5607329999999999"/>
    <s v="Machakos"/>
    <s v="Kathiani"/>
    <s v="Kathome"/>
    <s v="Kyunguni"/>
    <x v="1"/>
    <s v="Mwayona Ndegwa"/>
    <s v="Mwanyona ndegwa"/>
    <s v=""/>
    <s v="Informal Business"/>
    <s v="KENBIM"/>
    <s v="Masonry"/>
    <s v="04/04/2024"/>
  </r>
  <r>
    <s v="VPA6"/>
    <x v="2966"/>
    <x v="0"/>
    <s v="Under Verification"/>
    <s v="13th February,2024"/>
    <d v="2024-02-13T00:00:00"/>
    <s v="5th April,2024"/>
    <d v="2024-04-05T00:00:00"/>
    <s v="Njoroge Grace Wairimu"/>
    <s v="Female"/>
    <n v="99999"/>
    <s v="+254"/>
    <s v="0726999627"/>
    <s v=""/>
    <s v=""/>
    <n v="36.798065000000001"/>
    <n v="-0.83032600000000001"/>
    <s v="Murang'a"/>
    <s v="Gatanga"/>
    <s v="Gatura"/>
    <s v="Karagi"/>
    <x v="1"/>
    <s v="Nixon Kariuki Gaichuru"/>
    <s v=""/>
    <s v=""/>
    <s v="Informal Business"/>
    <s v="KENBIM"/>
    <s v="Masonry"/>
    <s v="10/04/2024"/>
  </r>
  <r>
    <s v="VPA6"/>
    <x v="2967"/>
    <x v="0"/>
    <s v="Unreachable"/>
    <s v="20th December,2016"/>
    <d v="2016-12-20T00:00:00"/>
    <s v="30th December,2016"/>
    <d v="2016-12-30T00:00:00"/>
    <s v="Alfred Kitolo"/>
    <s v="Male"/>
    <s v="35718173"/>
    <s v="734828402"/>
    <s v="2.55E+11"/>
    <s v=""/>
    <s v=""/>
    <n v="37.413462000000003"/>
    <n v="-1.4866889999999999"/>
    <s v="Machakos"/>
    <s v="Mwala"/>
    <s v="Kyethei"/>
    <s v="Mikuyuni"/>
    <x v="3"/>
    <s v="Biogas International Limited"/>
    <s v="Biogas International"/>
    <s v=""/>
    <s v="Medium Size Business"/>
    <s v="FLEXI"/>
    <s v="Tubular"/>
    <s v="02/03/2017"/>
  </r>
  <r>
    <s v="VPA6"/>
    <x v="2968"/>
    <x v="1"/>
    <s v=""/>
    <s v="12th October,2016"/>
    <d v="2016-10-12T00:00:00"/>
    <s v="1st December,2016"/>
    <d v="2016-12-01T00:00:00"/>
    <s v="Augustine Mutua Mutuvi"/>
    <s v="Male"/>
    <s v="273824"/>
    <s v="72650860"/>
    <s v="2.55E+11"/>
    <s v=""/>
    <s v=""/>
    <n v="38.009779999999999"/>
    <n v="-1.817788"/>
    <s v="Kitui"/>
    <s v="Lower Yatta"/>
    <s v="Kanyangi"/>
    <s v="Kyuani"/>
    <x v="3"/>
    <s v="Biogas International Limited"/>
    <s v="Biogas International"/>
    <s v=""/>
    <s v="Medium Size Business"/>
    <s v="FLEXI"/>
    <s v="Tubular"/>
    <s v="02/03/2017"/>
  </r>
  <r>
    <s v="VPA6"/>
    <x v="2969"/>
    <x v="1"/>
    <s v=""/>
    <s v="13th December,2016"/>
    <d v="2016-12-13T00:00:00"/>
    <s v="1st February,2017"/>
    <d v="2017-02-01T00:00:00"/>
    <s v="Gideon Mutisya Ngambi"/>
    <s v="Male"/>
    <s v="360292"/>
    <s v="721654826"/>
    <s v="2.55E+11"/>
    <s v=""/>
    <s v="2.55E+11"/>
    <n v="37.868684999999999"/>
    <n v="-1.6191979999999999"/>
    <s v="Kitui"/>
    <s v="Lower Yatta"/>
    <s v="Kwavoza"/>
    <s v="Kamanyi"/>
    <x v="3"/>
    <s v="Biogas International Limited"/>
    <s v="Biogas International"/>
    <s v=""/>
    <s v="Medium Size Business"/>
    <s v="FLEXI"/>
    <s v="Tubular"/>
    <s v="02/03/2017"/>
  </r>
  <r>
    <s v="VPA6"/>
    <x v="2970"/>
    <x v="0"/>
    <s v="Grievance"/>
    <s v="13th December,2016"/>
    <d v="2016-12-13T00:00:00"/>
    <s v="1st February,2017"/>
    <d v="2017-02-01T00:00:00"/>
    <s v="Japheth Kula Mulewa"/>
    <s v="Male"/>
    <s v="99999"/>
    <s v="722292061"/>
    <s v="2.55E+11"/>
    <s v=""/>
    <s v="2.55E+11"/>
    <n v="37.861871999999998"/>
    <n v="-1.4910920000000001"/>
    <s v="Kitui"/>
    <s v="Lower Yatta"/>
    <s v="Yatta"/>
    <s v="Maungu"/>
    <x v="3"/>
    <s v="Biogas International Limited"/>
    <s v="Biogas International"/>
    <s v=""/>
    <s v="Medium Size Business"/>
    <s v="FLEXI"/>
    <s v="Tubular"/>
    <s v="02/03/2017"/>
  </r>
  <r>
    <s v="VPA6"/>
    <x v="2971"/>
    <x v="1"/>
    <s v=""/>
    <s v="13th December,2016"/>
    <d v="2016-12-13T00:00:00"/>
    <s v="1st February,2017"/>
    <d v="2017-02-01T00:00:00"/>
    <s v="Jenniffer Kavenge Mutinda"/>
    <s v="Female"/>
    <s v="10829910"/>
    <s v="720429266"/>
    <s v="2.55E+11"/>
    <s v=""/>
    <s v="2.55E+11"/>
    <n v="37.874189999999999"/>
    <n v="-1.620493"/>
    <s v="Kitui"/>
    <s v="Lower Yatta"/>
    <s v="Yatta  Kwavonza"/>
    <s v="Kamwanyi"/>
    <x v="3"/>
    <s v="Biogas International Limited"/>
    <s v="Biogas International"/>
    <s v=""/>
    <s v="Medium Size Business"/>
    <s v="FLEXI"/>
    <s v="Tubular"/>
    <s v="02/03/2017"/>
  </r>
  <r>
    <s v="VPA6"/>
    <x v="2972"/>
    <x v="0"/>
    <s v="Unreachable"/>
    <s v="12th October,2016"/>
    <d v="2016-10-12T00:00:00"/>
    <s v="1st December,2016"/>
    <d v="2016-12-01T00:00:00"/>
    <s v="John Munyoli Nyamai"/>
    <s v="Female"/>
    <s v="11050368"/>
    <s v="+254710779596"/>
    <s v="2.55E+11"/>
    <s v=""/>
    <s v="2.55E+11"/>
    <m/>
    <m/>
    <s v="Kitui"/>
    <s v="Lower Yatta"/>
    <s v="Kanyangi"/>
    <s v="Syomuza"/>
    <x v="3"/>
    <s v="Biogas International Limited"/>
    <s v="Biogas International"/>
    <s v=""/>
    <s v="Medium Size Business"/>
    <s v="FLEXI"/>
    <s v="Tubular"/>
    <s v="02/03/2017"/>
  </r>
  <r>
    <s v="VPA6"/>
    <x v="2973"/>
    <x v="0"/>
    <s v="Unreachable"/>
    <s v="12th October,2016"/>
    <d v="2016-10-12T00:00:00"/>
    <s v="1st December,2016"/>
    <d v="2016-12-01T00:00:00"/>
    <s v="Joseph Kivului Kisove"/>
    <s v="Male"/>
    <s v="31845096"/>
    <s v="+254706336631"/>
    <s v="2.55E+11"/>
    <s v=""/>
    <s v="2.55E+11"/>
    <m/>
    <m/>
    <s v="Kitui"/>
    <s v="Kirui Rural"/>
    <s v="Kanyangi"/>
    <s v=""/>
    <x v="3"/>
    <s v="Biogas International Limited"/>
    <s v=""/>
    <s v=""/>
    <s v="Medium Size Business"/>
    <s v="FLEXI"/>
    <s v="Tubular"/>
    <s v="02/03/2017"/>
  </r>
  <r>
    <s v="VPA6"/>
    <x v="2974"/>
    <x v="1"/>
    <s v=""/>
    <s v="13th December,2016"/>
    <d v="2016-12-13T00:00:00"/>
    <s v="1st February,2017"/>
    <d v="2017-02-01T00:00:00"/>
    <s v="Joseph Kyando Njia"/>
    <s v="Male"/>
    <s v="11520453"/>
    <s v="72700406"/>
    <s v="2.55E+11"/>
    <s v=""/>
    <s v="2.55E+11"/>
    <n v="37.877397000000002"/>
    <n v="-1.56853"/>
    <s v="Kitui"/>
    <s v="Lower Yatta"/>
    <s v="Yatta  Kwavonza"/>
    <s v="Kawongo Nthengu"/>
    <x v="3"/>
    <s v="Biogas International Limited"/>
    <s v="Biogas International"/>
    <s v=""/>
    <s v="Medium Size Business"/>
    <s v="FLEXI"/>
    <s v="Tubular"/>
    <s v="02/03/2017"/>
  </r>
  <r>
    <s v="VPA6"/>
    <x v="2975"/>
    <x v="0"/>
    <s v="Unreachable"/>
    <s v="28th January,2017"/>
    <d v="2017-01-28T00:00:00"/>
    <s v="19th March,2017"/>
    <d v="2017-03-19T00:00:00"/>
    <s v="Josephat Mwengi King'oto"/>
    <s v="Male"/>
    <s v="1906009"/>
    <s v="+254724738791"/>
    <s v="2.55E+11"/>
    <s v=""/>
    <s v="2.55E+11"/>
    <m/>
    <m/>
    <s v="Kitui"/>
    <s v="Kwavenza"/>
    <s v="Kawengo"/>
    <s v="Nzeve"/>
    <x v="3"/>
    <s v="Biogas International Limited"/>
    <s v="Biogas International"/>
    <s v=""/>
    <s v="Medium Size Business"/>
    <s v="FLEXI"/>
    <s v="Tubular"/>
    <s v="02/03/2017"/>
  </r>
  <r>
    <s v="VPA6"/>
    <x v="2976"/>
    <x v="0"/>
    <s v="Non Compliant"/>
    <s v="21st November,2016"/>
    <d v="2016-11-21T00:00:00"/>
    <s v="10th January,2017"/>
    <d v="2017-01-10T00:00:00"/>
    <s v="Joshua Mutua Maingi"/>
    <s v="Male"/>
    <s v="8744197"/>
    <s v="72183226"/>
    <s v="2.55E+11"/>
    <s v=""/>
    <s v=""/>
    <n v="38.033856999999998"/>
    <n v="-1.871982"/>
    <s v="Kitui"/>
    <s v="Lower Yatta"/>
    <s v="Kanyangi"/>
    <s v="Nguuni"/>
    <x v="3"/>
    <s v="Biogas International Limited"/>
    <s v=""/>
    <s v=""/>
    <s v="Medium Size Business"/>
    <s v="FLEXI"/>
    <s v="Tubular"/>
    <s v="02/03/2017"/>
  </r>
  <r>
    <s v="VPA6"/>
    <x v="2977"/>
    <x v="1"/>
    <s v=""/>
    <s v="13th December,2016"/>
    <d v="2016-12-13T00:00:00"/>
    <s v="1st February,2017"/>
    <d v="2017-02-01T00:00:00"/>
    <s v="Joyce Chelangat Maritim"/>
    <s v="Female"/>
    <s v="9308723"/>
    <s v="0722567196"/>
    <s v="2.55E+11"/>
    <s v=""/>
    <s v="2.55E+11"/>
    <n v="35.248693000000003"/>
    <n v="-0.90376699999999999"/>
    <s v="Bomet"/>
    <s v="Chepalungu"/>
    <s v="Siongiroi"/>
    <s v="Chematundy"/>
    <x v="3"/>
    <s v="Biogas International Limited"/>
    <s v="Biogas International"/>
    <s v=""/>
    <s v="Medium Size Business"/>
    <s v="FLEXI"/>
    <s v="Tubular"/>
    <s v="02/03/2017"/>
  </r>
  <r>
    <s v="VPA6"/>
    <x v="2978"/>
    <x v="1"/>
    <s v=""/>
    <s v="12th August,2016"/>
    <d v="2016-08-12T00:00:00"/>
    <s v="1st October,2016"/>
    <d v="2016-10-01T00:00:00"/>
    <s v="Lydiah Nyakuai Mwangi"/>
    <s v="Female"/>
    <s v="22308768"/>
    <s v="724628752"/>
    <s v="2.55E+11"/>
    <s v=""/>
    <s v="2.55E+11"/>
    <n v="37.051065000000001"/>
    <n v="-0.27290799999999998"/>
    <s v="Nyeri"/>
    <s v="Kieni East"/>
    <s v="Nyeri"/>
    <s v="Lusoi"/>
    <x v="3"/>
    <s v="Biogas International Limited"/>
    <s v="Biogas International"/>
    <s v=""/>
    <s v="Medium Size Business"/>
    <s v="FLEXI"/>
    <s v="Tubular"/>
    <s v="02/03/2017"/>
  </r>
  <r>
    <s v="VPA6"/>
    <x v="2979"/>
    <x v="0"/>
    <s v="Unreachable"/>
    <s v="12th October,2016"/>
    <d v="2016-10-12T00:00:00"/>
    <s v="1st December,2016"/>
    <d v="2016-12-01T00:00:00"/>
    <s v="Martha Wambui"/>
    <s v="Female"/>
    <s v="25946495"/>
    <s v="+254726652605"/>
    <s v="2.55E+11"/>
    <s v=""/>
    <s v=""/>
    <m/>
    <m/>
    <s v="Kiambu"/>
    <s v="Githunguri"/>
    <s v="Kangema"/>
    <s v="Kangema"/>
    <x v="3"/>
    <s v="Biogas International Limited"/>
    <s v="Biogas International"/>
    <s v=""/>
    <s v="Medium Size Business"/>
    <s v="FLEXI"/>
    <s v="Tubular"/>
    <s v="02/03/2017"/>
  </r>
  <r>
    <s v="VPA6"/>
    <x v="2980"/>
    <x v="1"/>
    <s v=""/>
    <s v="13th December,2016"/>
    <d v="2016-12-13T00:00:00"/>
    <s v="1st February,2017"/>
    <d v="2017-02-01T00:00:00"/>
    <s v="Richard Mwalu Muithya"/>
    <s v="Male"/>
    <s v="99999"/>
    <s v="72134715"/>
    <s v="2.55E+11"/>
    <s v=""/>
    <s v="2.55E+11"/>
    <n v="37.860272000000002"/>
    <n v="-1.550665"/>
    <s v="Kitui"/>
    <s v="Lower Yatta"/>
    <s v="Yatta  Kwavonza"/>
    <s v="Kathome"/>
    <x v="3"/>
    <s v="Biogas International Limited"/>
    <s v="Biogas International"/>
    <s v=""/>
    <s v="Medium Size Business"/>
    <s v="FLEXI"/>
    <s v="Tubular"/>
    <s v="02/03/2017"/>
  </r>
  <r>
    <s v="VPA6"/>
    <x v="2981"/>
    <x v="1"/>
    <s v=""/>
    <s v="11th November,2016"/>
    <d v="2016-11-11T00:00:00"/>
    <s v="31st December,2016"/>
    <d v="2016-12-31T00:00:00"/>
    <s v="Apraim Munyua Guara"/>
    <s v="Male"/>
    <s v="6829325"/>
    <s v="721407960"/>
    <s v="2.55E+11"/>
    <s v=""/>
    <s v="2.55E+11"/>
    <n v="37.12509"/>
    <n v="-0.28871799999999997"/>
    <s v="Nyeri"/>
    <s v="Kieni East"/>
    <s v="Kimahuri"/>
    <s v="Gatagati"/>
    <x v="22"/>
    <s v="Biogas International Limited"/>
    <s v="Biogas International"/>
    <s v=""/>
    <s v="Medium Size Business"/>
    <s v="FLEXI"/>
    <s v="Tubular"/>
    <s v="02/03/2017"/>
  </r>
  <r>
    <s v="VPA6"/>
    <x v="2982"/>
    <x v="1"/>
    <s v=""/>
    <s v="12th October,2016"/>
    <d v="2016-10-12T00:00:00"/>
    <s v="1st December,2016"/>
    <d v="2016-12-01T00:00:00"/>
    <s v="Beatah Ndunge Nzove"/>
    <s v="Female"/>
    <s v="5762578"/>
    <s v="726760818"/>
    <s v="2.55E+11"/>
    <s v=""/>
    <s v="2.55E+11"/>
    <n v="37.581764999999997"/>
    <n v="-1.796948"/>
    <s v="Makueni"/>
    <s v="Makueni"/>
    <s v="Wote"/>
    <s v="Maliani"/>
    <x v="22"/>
    <s v="Biogas International Limited"/>
    <s v="Biogas International"/>
    <s v=""/>
    <s v="Medium Size Business"/>
    <s v="FLEXI"/>
    <s v="Tubular"/>
    <s v="02/03/2017"/>
  </r>
  <r>
    <s v="VPA6"/>
    <x v="2983"/>
    <x v="1"/>
    <s v=""/>
    <s v="12th October,2016"/>
    <d v="2016-10-12T00:00:00"/>
    <s v="1st December,2016"/>
    <d v="2016-12-01T00:00:00"/>
    <s v="Dickson Githaiga Wambugu"/>
    <s v="Male"/>
    <s v="12476118"/>
    <s v="714762797"/>
    <s v="2.55E+11"/>
    <s v=""/>
    <s v="2.55E+11"/>
    <n v="37.052574999999997"/>
    <n v="-0.28707700000000003"/>
    <s v="Nyeri"/>
    <s v="Kieni East"/>
    <s v="Thegu River"/>
    <s v="Lusoi"/>
    <x v="22"/>
    <s v="Biogas International Limited"/>
    <s v=""/>
    <s v=""/>
    <s v="Medium Size Business"/>
    <s v="FLEXI"/>
    <s v="Tubular"/>
    <s v="02/03/2017"/>
  </r>
  <r>
    <s v="VPA6"/>
    <x v="2984"/>
    <x v="1"/>
    <s v=""/>
    <s v="13th December,2016"/>
    <d v="2016-12-13T00:00:00"/>
    <s v="1st February,2017"/>
    <d v="2017-02-01T00:00:00"/>
    <s v="Gideon Mulaya Mulei"/>
    <s v="Male"/>
    <s v="10679289"/>
    <s v="726426634"/>
    <s v="2.55E+11"/>
    <s v=""/>
    <s v="2.55E+11"/>
    <n v="37.875618000000003"/>
    <n v="-1.6273599999999999"/>
    <s v="Kitui"/>
    <s v="Lower Yatta"/>
    <s v="Kwavoza"/>
    <s v="Kamanyi"/>
    <x v="22"/>
    <s v="Biogas International Limited"/>
    <s v="Biogas International"/>
    <s v=""/>
    <s v="Medium Size Business"/>
    <s v="FLEXI"/>
    <s v="Tubular"/>
    <s v="02/03/2017"/>
  </r>
  <r>
    <s v="VPA6"/>
    <x v="2985"/>
    <x v="1"/>
    <s v=""/>
    <s v="7th January,2017"/>
    <d v="2017-01-07T00:00:00"/>
    <s v="23rd January,2017"/>
    <d v="2017-01-23T00:00:00"/>
    <s v="Janet Mercy Chepkorir Rop"/>
    <s v="Female"/>
    <s v="14579356"/>
    <s v="722856151"/>
    <s v=""/>
    <s v=""/>
    <s v=""/>
    <n v="36.946330000000003"/>
    <n v="-1.5517019999999999"/>
    <s v="Kajiado"/>
    <s v="Kajiado Central"/>
    <s v="Kajiado"/>
    <s v="Kajiado"/>
    <x v="22"/>
    <s v="Biogas International Limited"/>
    <s v="Biogas International"/>
    <s v=""/>
    <s v="Medium Size Business"/>
    <s v="FLEXI"/>
    <s v="Tubular"/>
    <s v="02/03/2017"/>
  </r>
  <r>
    <s v="VPA6"/>
    <x v="2986"/>
    <x v="1"/>
    <s v=""/>
    <s v="12th November,2016"/>
    <d v="2016-11-12T00:00:00"/>
    <s v="1st January,2017"/>
    <d v="2017-01-01T00:00:00"/>
    <s v="Joseph Chepsiror Saina"/>
    <s v="Male"/>
    <s v="3257581"/>
    <s v="715418080"/>
    <s v="2.55E+11"/>
    <s v=""/>
    <s v=""/>
    <n v="35.168331999999999"/>
    <n v="0.31877699999999998"/>
    <s v="Nandi"/>
    <s v="Nandi Central"/>
    <s v="Kimunda"/>
    <s v="Kapkorio"/>
    <x v="22"/>
    <s v="Biogas International Limited"/>
    <s v=""/>
    <s v=""/>
    <s v="Medium Size Business"/>
    <s v="FLEXI"/>
    <s v="Tubular"/>
    <s v="02/03/2017"/>
  </r>
  <r>
    <s v="VPA6"/>
    <x v="2987"/>
    <x v="0"/>
    <s v="Unreachable"/>
    <s v="12th February,2016"/>
    <d v="2016-02-12T00:00:00"/>
    <s v="2nd April,2016"/>
    <d v="2016-04-02T00:00:00"/>
    <s v="Joyce Nyamai"/>
    <s v="Female"/>
    <s v="12445076"/>
    <s v="272416330"/>
    <s v=""/>
    <s v=""/>
    <s v=""/>
    <m/>
    <m/>
    <s v="Machakos"/>
    <s v="Mishakani"/>
    <s v="Machakos Town"/>
    <s v=""/>
    <x v="22"/>
    <s v="Biogas International Limited"/>
    <s v="Biogas International"/>
    <s v=""/>
    <s v="Medium Size Business"/>
    <s v="FLEXI"/>
    <s v="Tubular"/>
    <s v="02/03/2017"/>
  </r>
  <r>
    <s v="VPA6"/>
    <x v="2988"/>
    <x v="1"/>
    <s v=""/>
    <s v="13th December,2016"/>
    <d v="2016-12-13T00:00:00"/>
    <s v="1st February,2017"/>
    <d v="2017-02-01T00:00:00"/>
    <s v="Judy Linau Nzamoza"/>
    <s v="Female"/>
    <s v="25516797"/>
    <s v="729549542"/>
    <s v="2.55E+11"/>
    <s v=""/>
    <s v="2.55E+11"/>
    <n v="37.867759999999997"/>
    <n v="-1.6044579999999999"/>
    <s v="Kitui"/>
    <s v="Lower Yatta"/>
    <s v="Yatta  Kwavonza"/>
    <s v="Kawongo Nthengu"/>
    <x v="22"/>
    <s v="Biogas International Limited"/>
    <s v="Biogas International"/>
    <s v=""/>
    <s v="Medium Size Business"/>
    <s v="FLEXI"/>
    <s v="Tubular"/>
    <s v="02/03/2017"/>
  </r>
  <r>
    <s v="VPA6"/>
    <x v="2989"/>
    <x v="1"/>
    <s v=""/>
    <s v="23rd August,2016"/>
    <d v="2016-08-23T00:00:00"/>
    <s v="12th October,2016"/>
    <d v="2016-10-12T00:00:00"/>
    <s v="Mrs Joyce Tuimising"/>
    <s v="Female"/>
    <s v="99999"/>
    <s v="703302718"/>
    <s v=""/>
    <s v=""/>
    <s v=""/>
    <n v="35.157102999999999"/>
    <n v="-0.38961299999999999"/>
    <s v="Kericho"/>
    <s v="Kipkelion West"/>
    <s v="Sosiot"/>
    <s v="Kaboror"/>
    <x v="22"/>
    <s v="Biogas International Limited"/>
    <s v="Biogas International"/>
    <s v=""/>
    <s v="Medium Size Business"/>
    <s v="FLEXI"/>
    <s v="Tubular"/>
    <s v="02/03/2017"/>
  </r>
  <r>
    <s v="VPA6"/>
    <x v="2990"/>
    <x v="0"/>
    <s v="Unreachable"/>
    <s v="11th November,2016"/>
    <d v="2016-11-11T00:00:00"/>
    <s v="31st December,2016"/>
    <d v="2016-12-31T00:00:00"/>
    <s v="Roy Parcel"/>
    <s v="Male"/>
    <s v="99999"/>
    <s v="+254713696130"/>
    <s v="2.55E+11"/>
    <s v=""/>
    <s v=""/>
    <m/>
    <m/>
    <s v="Kisumu"/>
    <s v=""/>
    <s v=""/>
    <s v=""/>
    <x v="23"/>
    <s v="Kentainers Limited"/>
    <s v="Kenya Biotechnology"/>
    <s v=""/>
    <s v="Medium Size Business"/>
    <s v="BlueFlame BioSlurriGaz"/>
    <s v="Plastic"/>
    <s v="02/03/2017"/>
  </r>
  <r>
    <s v="VPA6"/>
    <x v="2991"/>
    <x v="1"/>
    <s v=""/>
    <s v="12th May,2016"/>
    <d v="2016-05-12T00:00:00"/>
    <s v="1st July,2016"/>
    <d v="2016-07-01T00:00:00"/>
    <s v="Rahin Kanyi"/>
    <s v="Male"/>
    <s v="99999"/>
    <s v="734559779"/>
    <s v="2.55E+11"/>
    <s v=""/>
    <s v=""/>
    <n v="36.720081999999998"/>
    <n v="-1.3947769999999999"/>
    <s v="Kajiado"/>
    <s v="Kajiado East"/>
    <s v="Olkeri"/>
    <s v="Olkeri"/>
    <x v="24"/>
    <s v="Kentainers Limited"/>
    <s v="Kentainers Limited"/>
    <s v=""/>
    <s v="Medium Size Business"/>
    <s v="BlueFlame BioSlurriGaz"/>
    <s v="Plastic"/>
    <s v="02/03/2017"/>
  </r>
  <r>
    <s v="VPA6"/>
    <x v="2992"/>
    <x v="0"/>
    <s v="Unreachable"/>
    <s v="12th October,2017"/>
    <d v="2017-10-12T00:00:00"/>
    <s v="1st December,2017"/>
    <d v="2017-12-01T00:00:00"/>
    <s v="Reuben Kyalo"/>
    <s v="Male"/>
    <s v="99999"/>
    <s v="721818915"/>
    <s v=""/>
    <s v=""/>
    <s v=""/>
    <m/>
    <m/>
    <s v="Machakos"/>
    <s v=""/>
    <s v="Mau Hills"/>
    <s v="Savana Diaries"/>
    <x v="24"/>
    <s v="Kentainers Limited"/>
    <s v="Kentainers Limited"/>
    <s v=""/>
    <s v="Medium Size Business"/>
    <s v="BlueFlame BioSlurriGaz"/>
    <s v="Plastic"/>
    <s v="02/03/2017"/>
  </r>
  <r>
    <s v="VPA6"/>
    <x v="2993"/>
    <x v="1"/>
    <s v=""/>
    <s v="12th November,2016"/>
    <d v="2016-11-12T00:00:00"/>
    <s v="1st January,2017"/>
    <d v="2017-01-01T00:00:00"/>
    <s v="Samuel Maina Kamau"/>
    <s v="Male"/>
    <s v="99999"/>
    <s v="+254723347954"/>
    <s v="2.55E+11"/>
    <s v=""/>
    <s v=""/>
    <n v="37.125933000000003"/>
    <n v="-0.96131699999999998"/>
    <s v="Murang'a"/>
    <s v="Kandara"/>
    <s v="Githanje"/>
    <s v=""/>
    <x v="24"/>
    <s v="Kentainers Limited"/>
    <s v="Kentainers Limited"/>
    <s v=""/>
    <s v="Medium Size Business"/>
    <s v="BlueFlame BioSlurriGaz"/>
    <s v="Plastic"/>
    <s v="02/03/2017"/>
  </r>
  <r>
    <s v="VPA6"/>
    <x v="2994"/>
    <x v="1"/>
    <s v=""/>
    <s v="12th October,2016"/>
    <d v="2016-10-12T00:00:00"/>
    <s v="1st December,2016"/>
    <d v="2016-12-01T00:00:00"/>
    <s v="Slyvester Olwenya"/>
    <s v="Male"/>
    <s v="99999"/>
    <s v="710602278"/>
    <s v="2.55E+11"/>
    <s v=""/>
    <s v=""/>
    <n v="35.183695"/>
    <n v="-0.131188"/>
    <s v="Kisumu"/>
    <s v="Muhoroni"/>
    <s v="Muhoroni"/>
    <s v=""/>
    <x v="24"/>
    <s v="Kentainers Limited"/>
    <s v="Kentainers Limited"/>
    <s v=""/>
    <s v="Medium Size Business"/>
    <s v="BlueFlame BioSlurriGaz"/>
    <s v="Plastic"/>
    <s v="02/03/2017"/>
  </r>
  <r>
    <s v="VPA6"/>
    <x v="2995"/>
    <x v="0"/>
    <s v="Unreachable"/>
    <s v="13th July,2016"/>
    <d v="2016-07-13T00:00:00"/>
    <s v="1st September,2016"/>
    <d v="2016-09-01T00:00:00"/>
    <s v="Godfrey Wachira"/>
    <s v="Male"/>
    <s v="25960103"/>
    <s v="717163532"/>
    <s v=""/>
    <s v=""/>
    <s v=""/>
    <m/>
    <m/>
    <s v="Nakuru"/>
    <s v="Nakuru Town"/>
    <s v=""/>
    <s v=""/>
    <x v="3"/>
    <s v="Biogas International Limited"/>
    <s v=""/>
    <s v=""/>
    <s v="Medium Size Business"/>
    <s v="FLEXI"/>
    <s v="Tubular"/>
    <s v="02/03/2017"/>
  </r>
  <r>
    <s v="VPA6"/>
    <x v="2996"/>
    <x v="0"/>
    <s v="Grievance"/>
    <s v="13th July,2016"/>
    <d v="2016-07-13T00:00:00"/>
    <s v="1st September,2016"/>
    <d v="2016-09-01T00:00:00"/>
    <s v="Salina Juma"/>
    <s v="Male"/>
    <s v="99999"/>
    <s v="727955281"/>
    <s v=""/>
    <s v=""/>
    <s v=""/>
    <n v="39.631760999999997"/>
    <n v="-3.8709180000000001"/>
    <s v="Kilifi"/>
    <s v="Kaloleni"/>
    <s v="Makobeni"/>
    <s v=""/>
    <x v="3"/>
    <s v="Biogas International Limited"/>
    <s v=""/>
    <s v=""/>
    <s v="Medium Size Business"/>
    <s v="FLEXI"/>
    <s v="Tubular"/>
    <s v="02/03/2017"/>
  </r>
  <r>
    <s v="VPA6"/>
    <x v="2997"/>
    <x v="0"/>
    <s v="Grievance"/>
    <s v="29th June,2016"/>
    <d v="2016-06-29T00:00:00"/>
    <s v="18th August,2016"/>
    <d v="2016-08-18T00:00:00"/>
    <s v="Margaret Chizi"/>
    <s v="Female"/>
    <s v="2162887"/>
    <s v="723239905"/>
    <s v=""/>
    <s v=""/>
    <s v=""/>
    <n v="39.669553000000001"/>
    <n v="-3.8601049999999999"/>
    <s v="Kilifi"/>
    <s v="Rabai"/>
    <s v="Makobeni"/>
    <s v=""/>
    <x v="3"/>
    <s v="Biogas International Limited"/>
    <s v=""/>
    <s v=""/>
    <s v="Medium Size Business"/>
    <s v="FLEXI"/>
    <s v="Tubular"/>
    <s v="02/03/2017"/>
  </r>
  <r>
    <s v="VPA6"/>
    <x v="2998"/>
    <x v="1"/>
    <s v=""/>
    <s v="12th June,2016"/>
    <d v="2016-06-12T00:00:00"/>
    <s v="1st August,2016"/>
    <d v="2016-08-01T00:00:00"/>
    <s v="Susan Wanjiku Kaburu"/>
    <s v="Female"/>
    <s v="99999"/>
    <s v="722789842"/>
    <s v=""/>
    <s v=""/>
    <s v=""/>
    <n v="37.095177"/>
    <n v="-0.30698799999999998"/>
    <s v="Nyeri"/>
    <s v="Kieni East"/>
    <s v="Kabaru"/>
    <s v="Ndathi"/>
    <x v="22"/>
    <s v="Biogas International Limited"/>
    <s v=""/>
    <s v=""/>
    <s v="Medium Size Business"/>
    <s v="FLEXI"/>
    <s v="Tubular"/>
    <s v="02/03/2017"/>
  </r>
  <r>
    <s v="VPA6"/>
    <x v="2999"/>
    <x v="0"/>
    <s v="Unreachable"/>
    <s v="25th June,2016"/>
    <d v="2016-06-25T00:00:00"/>
    <s v="14th August,2016"/>
    <d v="2016-08-14T00:00:00"/>
    <s v="Betty Nderitu"/>
    <s v="Female"/>
    <s v="99999"/>
    <s v="704196691"/>
    <s v=""/>
    <s v=""/>
    <s v=""/>
    <n v="36.24483"/>
    <n v="-0.25803500000000001"/>
    <s v="Nyandarua"/>
    <s v="Ol Kalou"/>
    <s v=""/>
    <s v=""/>
    <x v="3"/>
    <s v="Biogas International Limited"/>
    <s v=""/>
    <s v=""/>
    <s v="Medium Size Business"/>
    <s v="FLEXI"/>
    <s v="Tubular"/>
    <s v="02/03/2017"/>
  </r>
  <r>
    <s v="VPA6"/>
    <x v="3000"/>
    <x v="0"/>
    <s v="Unreachable"/>
    <s v="11th January,2016"/>
    <d v="2016-01-11T00:00:00"/>
    <s v="1st March,2016"/>
    <d v="2016-03-01T00:00:00"/>
    <s v="Bibiana Mwanzia"/>
    <s v="Female"/>
    <s v="6270301"/>
    <s v="710844046"/>
    <s v=""/>
    <s v=""/>
    <s v=""/>
    <m/>
    <m/>
    <s v="Machakos"/>
    <s v=""/>
    <s v=""/>
    <s v=""/>
    <x v="3"/>
    <s v="Biogas International Limited"/>
    <s v=""/>
    <s v=""/>
    <s v="Medium Size Business"/>
    <s v="FLEXI"/>
    <s v="Tubular"/>
    <s v="02/03/2017"/>
  </r>
  <r>
    <s v="VPA6"/>
    <x v="3001"/>
    <x v="0"/>
    <s v="Unreachable"/>
    <s v="12th June,2016"/>
    <d v="2016-06-12T00:00:00"/>
    <s v="1st August,2016"/>
    <d v="2016-08-01T00:00:00"/>
    <s v="Bilha Gitonga"/>
    <s v="Female"/>
    <s v="99999"/>
    <s v="722863241"/>
    <s v=""/>
    <s v=""/>
    <s v=""/>
    <m/>
    <m/>
    <s v="Kajiado"/>
    <s v="Ngong"/>
    <s v="Kahara"/>
    <s v=""/>
    <x v="3"/>
    <s v="Biogas International Limited"/>
    <s v=""/>
    <s v=""/>
    <s v="Medium Size Business"/>
    <s v="FLEXI"/>
    <s v="Tubular"/>
    <s v="02/03/2017"/>
  </r>
  <r>
    <s v="VPA6"/>
    <x v="3002"/>
    <x v="1"/>
    <s v=""/>
    <s v="12th May,2016"/>
    <d v="2016-05-12T00:00:00"/>
    <s v="1st July,2016"/>
    <d v="2016-07-01T00:00:00"/>
    <s v="Eunice Wairimu Gateru"/>
    <s v="Female"/>
    <s v="99999"/>
    <s v="726283850"/>
    <s v=""/>
    <s v=""/>
    <s v=""/>
    <n v="37.086008"/>
    <n v="-0.30944500000000003"/>
    <s v="Nyeri"/>
    <s v="Kieni East"/>
    <s v="Mbiriri"/>
    <s v="Ndathi"/>
    <x v="3"/>
    <s v="Biogas International Limited"/>
    <s v=""/>
    <s v=""/>
    <s v="Medium Size Business"/>
    <s v="FLEXI"/>
    <s v="Tubular"/>
    <s v="02/03/2017"/>
  </r>
  <r>
    <s v="VPA6"/>
    <x v="3003"/>
    <x v="2"/>
    <s v="Demolished"/>
    <s v="13th December,2015"/>
    <d v="2015-12-13T00:00:00"/>
    <s v="1st February,2016"/>
    <d v="2016-02-01T00:00:00"/>
    <s v="Charles Mbugua Gitau"/>
    <s v="Male"/>
    <s v="99999"/>
    <s v="715531964"/>
    <s v=""/>
    <s v=""/>
    <s v=""/>
    <n v="36.745987"/>
    <n v="-1.295196"/>
    <s v="Nairobi"/>
    <s v="Dagoretti South"/>
    <s v="Riruta"/>
    <s v=""/>
    <x v="3"/>
    <s v="Biogas International Limited"/>
    <s v=""/>
    <s v=""/>
    <s v="Medium Size Business"/>
    <s v="FLEXI"/>
    <s v="Tubular"/>
    <s v="02/03/2017"/>
  </r>
  <r>
    <s v="VPA6"/>
    <x v="3004"/>
    <x v="1"/>
    <s v=""/>
    <s v="12th March,2016"/>
    <d v="2016-03-12T00:00:00"/>
    <s v="1st May,2016"/>
    <d v="2016-05-01T00:00:00"/>
    <s v="Andrew Amadi"/>
    <s v="Male"/>
    <s v="26875476"/>
    <s v="721159337"/>
    <s v=""/>
    <s v=""/>
    <s v=""/>
    <n v="36.780504999999998"/>
    <n v="-1.388938"/>
    <s v="Kajiado"/>
    <s v="Kajiado North"/>
    <s v="Rongai"/>
    <s v=""/>
    <x v="3"/>
    <s v="Biogas International Limited"/>
    <s v=""/>
    <s v=""/>
    <s v="Medium Size Business"/>
    <s v="FLEXI"/>
    <s v="Tubular"/>
    <s v="02/03/2017"/>
  </r>
  <r>
    <s v="VPA6"/>
    <x v="3005"/>
    <x v="1"/>
    <s v=""/>
    <s v="12th May,2016"/>
    <d v="2016-05-12T00:00:00"/>
    <s v="1st July,2016"/>
    <d v="2016-07-01T00:00:00"/>
    <s v="Agnes Wangechi Kamunya"/>
    <s v="Female"/>
    <s v="99999"/>
    <s v="714127686"/>
    <s v=""/>
    <s v=""/>
    <s v=""/>
    <n v="37.110106999999999"/>
    <n v="-0.31602999999999998"/>
    <s v="Nyeri"/>
    <s v="Kieni East"/>
    <s v="Kabaru"/>
    <s v="Ndathi"/>
    <x v="3"/>
    <s v="Biogas International Limited"/>
    <s v=""/>
    <s v=""/>
    <s v="Medium Size Business"/>
    <s v="FLEXI"/>
    <s v="Tubular"/>
    <s v="02/03/2017"/>
  </r>
  <r>
    <s v="VPA6"/>
    <x v="3006"/>
    <x v="0"/>
    <s v="Non Compliant"/>
    <s v="12th April,2016"/>
    <d v="2016-04-12T00:00:00"/>
    <s v="1st June,2016"/>
    <d v="2016-06-01T00:00:00"/>
    <s v="Rosemary Wanjiru Wanjiku"/>
    <s v="Female"/>
    <s v="25538509"/>
    <s v="722319033"/>
    <s v=""/>
    <s v=""/>
    <s v=""/>
    <n v="36.748952000000003"/>
    <n v="-1.238127"/>
    <s v="Kiambu"/>
    <s v="Kabete"/>
    <s v="Lower Kabete"/>
    <s v=""/>
    <x v="3"/>
    <s v="Biogas International Limited"/>
    <s v=""/>
    <s v=""/>
    <s v="Medium Size Business"/>
    <s v="FLEXI"/>
    <s v="Tubular"/>
    <s v="02/03/2017"/>
  </r>
  <r>
    <s v="VPA6"/>
    <x v="3007"/>
    <x v="0"/>
    <s v="Unreachable"/>
    <s v="12th March,2016"/>
    <d v="2016-03-12T00:00:00"/>
    <s v="1st May,2016"/>
    <d v="2016-05-01T00:00:00"/>
    <s v="James Ngotho"/>
    <s v="Male"/>
    <s v="99999"/>
    <s v="721616334"/>
    <s v=""/>
    <s v=""/>
    <s v=""/>
    <n v="36.245753000000001"/>
    <n v="-0.25995699999999999"/>
    <s v="Nyandarua"/>
    <s v="Ol Kalou"/>
    <s v=""/>
    <s v=""/>
    <x v="3"/>
    <s v="Biogas International Limited"/>
    <s v=""/>
    <s v=""/>
    <s v="Medium Size Business"/>
    <s v="FLEXI"/>
    <s v="Tubular"/>
    <s v="02/03/2017"/>
  </r>
  <r>
    <s v="VPA6"/>
    <x v="3008"/>
    <x v="0"/>
    <s v="Unreachable"/>
    <s v="12th April,2016"/>
    <d v="2016-04-12T00:00:00"/>
    <s v="1st June,2016"/>
    <d v="2016-06-01T00:00:00"/>
    <s v="Kezaih N Wangeshi"/>
    <s v="Female"/>
    <s v="99999"/>
    <s v="722436192"/>
    <s v=""/>
    <s v=""/>
    <s v=""/>
    <n v="37.011310000000002"/>
    <n v="-1.2793190000000001"/>
    <s v="Nairobi"/>
    <s v="Embakasi"/>
    <s v="Ruai"/>
    <s v=""/>
    <x v="3"/>
    <s v="Biogas International Limited"/>
    <s v=""/>
    <s v=""/>
    <s v="Medium Size Business"/>
    <s v="FLEXI"/>
    <s v="Tubular"/>
    <s v="02/03/2017"/>
  </r>
  <r>
    <s v="VPA6"/>
    <x v="3009"/>
    <x v="1"/>
    <s v=""/>
    <s v="12th May,2016"/>
    <d v="2016-05-12T00:00:00"/>
    <s v="1st July,2016"/>
    <d v="2016-07-01T00:00:00"/>
    <s v="Rhoda J Lelei"/>
    <s v="Female"/>
    <s v="99999"/>
    <s v="715512632"/>
    <s v=""/>
    <s v=""/>
    <s v=""/>
    <n v="35.135030999999998"/>
    <n v="0.19922100000000001"/>
    <s v="Nandi"/>
    <s v="Nandi Central"/>
    <s v="Kapsabet"/>
    <s v="Kapsabet Town"/>
    <x v="3"/>
    <s v="Biogas International Limited"/>
    <s v=""/>
    <s v=""/>
    <s v="Medium Size Business"/>
    <s v="FLEXI"/>
    <s v="Tubular"/>
    <s v="02/03/2017"/>
  </r>
  <r>
    <s v="VPA6"/>
    <x v="3010"/>
    <x v="2"/>
    <s v="Hostile Client"/>
    <s v="12th June,2016"/>
    <d v="2016-06-12T00:00:00"/>
    <s v="1st August,2016"/>
    <d v="2016-08-01T00:00:00"/>
    <s v="John Watema"/>
    <s v="Male"/>
    <s v="99999"/>
    <s v="721629983"/>
    <s v=""/>
    <s v=""/>
    <s v=""/>
    <m/>
    <m/>
    <s v="Nyandarua"/>
    <s v="Ndaragwa"/>
    <s v="Shamata"/>
    <s v=""/>
    <x v="3"/>
    <s v="Biogas International Limited"/>
    <s v=""/>
    <s v=""/>
    <s v="Medium Size Business"/>
    <s v="FLEXI"/>
    <s v="Tubular"/>
    <s v="02/03/2017"/>
  </r>
  <r>
    <s v="VPA6"/>
    <x v="3011"/>
    <x v="0"/>
    <s v="Unreachable"/>
    <s v="12th May,2016"/>
    <d v="2016-05-12T00:00:00"/>
    <s v="1st July,2016"/>
    <d v="2016-07-01T00:00:00"/>
    <s v="Samuel Maithya"/>
    <s v="Male"/>
    <s v="99999"/>
    <s v="722486824"/>
    <s v=""/>
    <s v=""/>
    <s v=""/>
    <n v="37.444254999999998"/>
    <n v="-1.852759"/>
    <s v="Machakos"/>
    <s v="Makueni"/>
    <s v="Ilima"/>
    <s v="Kyamuoso"/>
    <x v="3"/>
    <s v="Biogas International Limited"/>
    <s v=""/>
    <s v=""/>
    <s v="Medium Size Business"/>
    <s v="FLEXI"/>
    <s v="Tubular"/>
    <s v="02/03/2017"/>
  </r>
  <r>
    <s v="VPA6"/>
    <x v="3012"/>
    <x v="0"/>
    <s v="Grievance"/>
    <s v="11th November,2016"/>
    <d v="2016-11-11T00:00:00"/>
    <s v="31st December,2016"/>
    <d v="2016-12-31T00:00:00"/>
    <s v="Rebecca"/>
    <s v="Female"/>
    <s v="2031614"/>
    <s v="722745512"/>
    <s v=""/>
    <s v=""/>
    <s v=""/>
    <n v="39.699866999999998"/>
    <n v="-4.0361560000000001"/>
    <s v="Mombasa"/>
    <s v="Kisauni"/>
    <s v=""/>
    <s v=""/>
    <x v="3"/>
    <s v="Biogas International Limited"/>
    <s v=""/>
    <s v=""/>
    <s v="Medium Size Business"/>
    <s v="FLEXI"/>
    <s v="Tubular"/>
    <s v="02/03/2017"/>
  </r>
  <r>
    <s v="VPA6"/>
    <x v="3013"/>
    <x v="1"/>
    <s v=""/>
    <s v="11th February,2016"/>
    <d v="2016-02-11T00:00:00"/>
    <s v="1st April,2016"/>
    <d v="2016-04-01T00:00:00"/>
    <s v="Njiiri"/>
    <s v="Male"/>
    <s v="99999"/>
    <s v="722340879"/>
    <s v=""/>
    <s v=""/>
    <s v=""/>
    <n v="35.937469999999998"/>
    <n v="-0.33756199999999997"/>
    <s v="Nakuru"/>
    <s v="Njoro"/>
    <s v="Njoro"/>
    <s v=""/>
    <x v="3"/>
    <s v="Biogas International Limited"/>
    <s v=""/>
    <s v=""/>
    <s v="Medium Size Business"/>
    <s v="FLEXI"/>
    <s v="Tubular"/>
    <s v="02/03/2017"/>
  </r>
  <r>
    <s v="VPA6"/>
    <x v="3014"/>
    <x v="1"/>
    <s v=""/>
    <s v="12th May,2016"/>
    <d v="2016-05-12T00:00:00"/>
    <s v="1st July,2016"/>
    <d v="2016-07-01T00:00:00"/>
    <s v="Millicent Wanjiru"/>
    <s v="Female"/>
    <s v="99999"/>
    <s v="704040110"/>
    <s v=""/>
    <s v=""/>
    <s v=""/>
    <n v="37.094880000000003"/>
    <n v="-0.30453200000000002"/>
    <s v="Nyeri"/>
    <s v="Kieni East"/>
    <s v="Mathaka"/>
    <s v="Kimahuri"/>
    <x v="3"/>
    <s v="Biogas International Limited"/>
    <s v=""/>
    <s v=""/>
    <s v="Medium Size Business"/>
    <s v="FLEXI"/>
    <s v="Tubular"/>
    <s v="02/03/2017"/>
  </r>
  <r>
    <s v="VPA6"/>
    <x v="3015"/>
    <x v="1"/>
    <s v=""/>
    <s v="13th January,2016"/>
    <d v="2016-01-13T00:00:00"/>
    <s v="3rd March,2016"/>
    <d v="2016-03-03T00:00:00"/>
    <s v="Mwiti Manyara"/>
    <s v="Male"/>
    <s v="99999"/>
    <s v="722747629"/>
    <s v=""/>
    <s v=""/>
    <s v=""/>
    <n v="37.640683000000003"/>
    <n v="4.9068000000000001E-2"/>
    <s v="Meru"/>
    <s v="Imenti North"/>
    <s v=""/>
    <s v=""/>
    <x v="3"/>
    <s v="Biogas International Limited"/>
    <s v=""/>
    <s v=""/>
    <s v="Medium Size Business"/>
    <s v="FLEXI"/>
    <s v="Tubular"/>
    <s v="02/03/2017"/>
  </r>
  <r>
    <s v="VPA6"/>
    <x v="3016"/>
    <x v="1"/>
    <s v=""/>
    <s v="24th April,2016"/>
    <d v="2016-04-24T00:00:00"/>
    <s v="13th June,2016"/>
    <d v="2016-06-13T00:00:00"/>
    <s v="John Ngugi"/>
    <s v="Male"/>
    <s v="24236050"/>
    <s v="729360302"/>
    <s v=""/>
    <s v=""/>
    <s v=""/>
    <n v="37.065967000000001"/>
    <n v="-0.77365700000000004"/>
    <s v="Murang'a"/>
    <s v="Maragua"/>
    <s v="Maragua"/>
    <s v=""/>
    <x v="3"/>
    <s v="Biogas International Limited"/>
    <s v=""/>
    <s v=""/>
    <s v="Medium Size Business"/>
    <s v="FLEXI"/>
    <s v="Tubular"/>
    <s v="02/03/2017"/>
  </r>
  <r>
    <s v="VPA6"/>
    <x v="3017"/>
    <x v="2"/>
    <s v="Grievance"/>
    <s v="12th June,2016"/>
    <d v="2016-06-12T00:00:00"/>
    <s v="1st August,2016"/>
    <d v="2016-08-01T00:00:00"/>
    <s v="Gibson Kembo"/>
    <s v="Male"/>
    <s v="99999"/>
    <s v="716076227"/>
    <s v=""/>
    <s v=""/>
    <s v=""/>
    <n v="39.659610000000001"/>
    <n v="-3.862895"/>
    <s v="Kilifi"/>
    <s v="Rabai"/>
    <s v="Makobeni"/>
    <s v=""/>
    <x v="3"/>
    <s v="Biogas International Limited"/>
    <s v=""/>
    <s v=""/>
    <s v="Medium Size Business"/>
    <s v="FLEXI"/>
    <s v="Tubular"/>
    <s v="02/03/2017"/>
  </r>
  <r>
    <s v="VPA6"/>
    <x v="3018"/>
    <x v="0"/>
    <s v="Unreachable"/>
    <s v="12th March,2016"/>
    <d v="2016-03-12T00:00:00"/>
    <s v="1st May,2016"/>
    <d v="2016-05-01T00:00:00"/>
    <s v="Susan Naima"/>
    <s v="Female"/>
    <s v="99999"/>
    <s v="711208538"/>
    <s v=""/>
    <s v=""/>
    <s v=""/>
    <m/>
    <m/>
    <s v="Turkana"/>
    <s v="Turkana North"/>
    <s v="Kakuma"/>
    <s v="Kakuma"/>
    <x v="3"/>
    <s v="Biogas International Limited"/>
    <s v=""/>
    <s v=""/>
    <s v="Medium Size Business"/>
    <s v="FLEXI"/>
    <s v="Tubular"/>
    <s v="02/03/2017"/>
  </r>
  <r>
    <s v="VPA6"/>
    <x v="3019"/>
    <x v="1"/>
    <s v=""/>
    <s v="11th February,2016"/>
    <d v="2016-02-11T00:00:00"/>
    <s v="1st April,2016"/>
    <d v="2016-04-01T00:00:00"/>
    <s v="Virginia Nyambura Gitau"/>
    <s v="Female"/>
    <s v="99999"/>
    <s v="712422526"/>
    <s v=""/>
    <s v=""/>
    <s v=""/>
    <n v="36.781100000000002"/>
    <n v="-1.408647"/>
    <s v="Kajiado"/>
    <s v="Kajiado North"/>
    <s v="Ongata Rongai"/>
    <s v="Ongata Rongai"/>
    <x v="22"/>
    <s v="Biogas International Limited"/>
    <s v=""/>
    <s v=""/>
    <s v="Medium Size Business"/>
    <s v="FLEXI"/>
    <s v="Tubular"/>
    <s v="02/03/2017"/>
  </r>
  <r>
    <s v="VPA6"/>
    <x v="3020"/>
    <x v="0"/>
    <s v="Unreachable"/>
    <s v="13th December,2015"/>
    <d v="2015-12-13T00:00:00"/>
    <s v="1st February,2016"/>
    <d v="2016-02-01T00:00:00"/>
    <s v="Benjamin"/>
    <s v="Male"/>
    <s v="99999"/>
    <s v="720539266"/>
    <s v=""/>
    <s v=""/>
    <s v=""/>
    <m/>
    <m/>
    <s v="Makueni"/>
    <s v="Kibwezi"/>
    <s v="Ithumba"/>
    <s v=""/>
    <x v="22"/>
    <s v="Biogas International Limited"/>
    <s v=""/>
    <s v=""/>
    <s v="Medium Size Business"/>
    <s v="FLEXI"/>
    <s v="Tubular"/>
    <s v="02/03/2017"/>
  </r>
  <r>
    <s v="VPA6"/>
    <x v="3021"/>
    <x v="0"/>
    <s v="Unreachable"/>
    <s v="12th May,2016"/>
    <d v="2016-05-12T00:00:00"/>
    <s v="1st July,2016"/>
    <d v="2016-07-01T00:00:00"/>
    <s v="Margaret Kisyanga"/>
    <s v="Female"/>
    <s v="14470448"/>
    <s v="729727498"/>
    <s v=""/>
    <s v=""/>
    <s v=""/>
    <m/>
    <m/>
    <s v="Machakos"/>
    <s v="Kathiani"/>
    <s v=""/>
    <s v=""/>
    <x v="22"/>
    <s v="Biogas International Limited"/>
    <s v=""/>
    <s v=""/>
    <s v="Medium Size Business"/>
    <s v="FLEXI"/>
    <s v="Tubular"/>
    <s v="02/03/2017"/>
  </r>
  <r>
    <s v="VPA6"/>
    <x v="3022"/>
    <x v="2"/>
    <s v="Demolished"/>
    <s v="11th November,2015"/>
    <d v="2015-11-11T00:00:00"/>
    <s v="31st December,2015"/>
    <d v="2015-12-31T00:00:00"/>
    <s v="Henry Koros"/>
    <s v="Male"/>
    <s v="99999"/>
    <s v="721217873"/>
    <s v=""/>
    <s v=""/>
    <s v=""/>
    <n v="35.277355999999997"/>
    <n v="0.51531899999999997"/>
    <s v="Uasin Gishu"/>
    <s v="Soy"/>
    <s v="Moisbridge"/>
    <s v="Moisbridge"/>
    <x v="22"/>
    <s v="Biogas International Limited"/>
    <s v=""/>
    <s v=""/>
    <s v="Medium Size Business"/>
    <s v="FLEXI"/>
    <s v="Tubular"/>
    <s v="02/03/2017"/>
  </r>
  <r>
    <s v="VPA6"/>
    <x v="3023"/>
    <x v="1"/>
    <s v=""/>
    <s v="23rd June,2016"/>
    <d v="2016-06-23T00:00:00"/>
    <s v="12th August,2016"/>
    <d v="2016-08-12T00:00:00"/>
    <s v="Francis Kapketwoy"/>
    <s v="Male"/>
    <s v="736249"/>
    <s v="723207818"/>
    <s v=""/>
    <s v=""/>
    <s v=""/>
    <n v="35.242593999999997"/>
    <n v="-0.89778999999999998"/>
    <s v="Bomet"/>
    <s v="Chepalungu"/>
    <s v="Siongiroi"/>
    <s v="Kipsuter"/>
    <x v="22"/>
    <s v="Biogas International Limited"/>
    <s v=""/>
    <s v=""/>
    <s v="Medium Size Business"/>
    <s v="FLEXI"/>
    <s v="Tubular"/>
    <s v="02/03/2017"/>
  </r>
  <r>
    <s v="VPA6"/>
    <x v="3024"/>
    <x v="1"/>
    <s v=""/>
    <s v="11th January,2016"/>
    <d v="2016-01-11T00:00:00"/>
    <s v="1st March,2016"/>
    <d v="2016-03-01T00:00:00"/>
    <s v="Ezekiel Koisinget"/>
    <s v="Male"/>
    <s v="99999"/>
    <s v="726822130"/>
    <s v=""/>
    <s v=""/>
    <s v=""/>
    <n v="36.904246999999998"/>
    <n v="-1.5399929999999999"/>
    <s v="Kajiado"/>
    <s v="Kajiado Central"/>
    <s v="Enkasiti"/>
    <s v="Kitenkela"/>
    <x v="22"/>
    <s v="Biogas International Limited"/>
    <s v=""/>
    <s v=""/>
    <s v="Medium Size Business"/>
    <s v="FLEXI"/>
    <s v="Tubular"/>
    <s v="02/03/2017"/>
  </r>
  <r>
    <s v="VPA6"/>
    <x v="3025"/>
    <x v="1"/>
    <s v=""/>
    <s v="11th November,2016"/>
    <d v="2016-11-11T00:00:00"/>
    <s v="31st December,2016"/>
    <d v="2016-12-31T00:00:00"/>
    <s v="Charles Ndungu"/>
    <s v="Male"/>
    <s v="99999"/>
    <s v="720913020"/>
    <s v=""/>
    <s v=""/>
    <s v=""/>
    <n v="36.134681"/>
    <n v="-0.187862"/>
    <s v="Nakuru"/>
    <s v="Bahati"/>
    <s v="Bahati"/>
    <s v="Bahati"/>
    <x v="3"/>
    <s v="Biogas International Limited"/>
    <s v=""/>
    <s v=""/>
    <s v="Medium Size Business"/>
    <s v="FLEXI"/>
    <s v="Tubular"/>
    <s v="02/03/2017"/>
  </r>
  <r>
    <s v="VPA6"/>
    <x v="3026"/>
    <x v="1"/>
    <s v=""/>
    <s v="12th August,2016"/>
    <d v="2016-08-12T00:00:00"/>
    <s v="1st October,2016"/>
    <d v="2016-10-01T00:00:00"/>
    <s v="John Ibai Njoroge"/>
    <s v="Male"/>
    <s v="22661880"/>
    <s v="723837205"/>
    <s v=""/>
    <s v=""/>
    <s v=""/>
    <n v="36.958931999999997"/>
    <n v="-1.4811000000000001"/>
    <s v="Kajiado"/>
    <s v="Kajiado Central"/>
    <s v="Kitengela"/>
    <s v="Kitengela"/>
    <x v="22"/>
    <s v="Biogas International Limited"/>
    <s v=""/>
    <s v=""/>
    <s v="Medium Size Business"/>
    <s v="FLEXI"/>
    <s v="Tubular"/>
    <s v="02/03/2017"/>
  </r>
  <r>
    <s v="VPA6"/>
    <x v="3027"/>
    <x v="1"/>
    <s v=""/>
    <s v="13th July,2016"/>
    <d v="2016-07-13T00:00:00"/>
    <s v="1st September,2016"/>
    <d v="2016-09-01T00:00:00"/>
    <s v="Richard Soy"/>
    <s v="Male"/>
    <s v="99999"/>
    <s v="723829716"/>
    <s v=""/>
    <s v=""/>
    <s v=""/>
    <n v="35.197671999999997"/>
    <n v="-0.85153500000000004"/>
    <s v="Bomet"/>
    <s v="Chepalungu"/>
    <s v="Kong'asis"/>
    <s v="Kabema"/>
    <x v="22"/>
    <s v="Biogas International Limited"/>
    <s v=""/>
    <s v=""/>
    <s v="Medium Size Business"/>
    <s v="FLEXI"/>
    <s v="Tubular"/>
    <s v="02/03/2017"/>
  </r>
  <r>
    <s v="VPA6"/>
    <x v="3028"/>
    <x v="1"/>
    <s v=""/>
    <s v="11th February,2016"/>
    <d v="2016-02-11T00:00:00"/>
    <s v="1st April,2016"/>
    <d v="2016-04-01T00:00:00"/>
    <s v="Jeremiah Ngolo"/>
    <s v="Male"/>
    <s v="3813232"/>
    <s v="722202866"/>
    <s v=""/>
    <s v=""/>
    <s v=""/>
    <n v="34.550522999999998"/>
    <n v="0.50385800000000003"/>
    <s v="Bungoma"/>
    <s v="Kanduyi"/>
    <s v="Kitandoi"/>
    <s v="Namasanda"/>
    <x v="3"/>
    <s v="Biogas International Limited"/>
    <s v=""/>
    <s v=""/>
    <s v="Medium Size Business"/>
    <s v="FLEXI"/>
    <s v="Tubular"/>
    <s v="02/03/2017"/>
  </r>
  <r>
    <s v="VPA6"/>
    <x v="3029"/>
    <x v="0"/>
    <s v="Unreachable"/>
    <s v="12th June,2016"/>
    <d v="2016-06-12T00:00:00"/>
    <s v="1st August,2016"/>
    <d v="2016-08-01T00:00:00"/>
    <s v="Samuel Maregwa Gechini"/>
    <s v="Male"/>
    <s v="99999"/>
    <s v="720704446"/>
    <s v=""/>
    <s v=""/>
    <s v=""/>
    <n v="37.137253000000001"/>
    <n v="-0.48353800000000002"/>
    <s v="Nyeri"/>
    <s v="Mathira East"/>
    <s v=""/>
    <s v=""/>
    <x v="3"/>
    <s v="Biogas International Limited"/>
    <s v=""/>
    <s v=""/>
    <s v="Medium Size Business"/>
    <s v="FLEXI"/>
    <s v="Tubular"/>
    <s v="02/03/2017"/>
  </r>
  <r>
    <s v="VPA6"/>
    <x v="3030"/>
    <x v="1"/>
    <s v=""/>
    <s v="12th May,2016"/>
    <d v="2016-05-12T00:00:00"/>
    <s v="1st July,2016"/>
    <d v="2016-07-01T00:00:00"/>
    <s v="Jane Wangari Ndungu"/>
    <s v="Female"/>
    <s v="99999"/>
    <s v="712633956"/>
    <s v=""/>
    <s v=""/>
    <s v=""/>
    <n v="37.112414999999999"/>
    <n v="-0.30224499999999999"/>
    <s v="Nyeri"/>
    <s v="Kieni East"/>
    <s v="Kabaru"/>
    <s v="Ndathi"/>
    <x v="3"/>
    <s v="Biogas International Limited"/>
    <s v=""/>
    <s v=""/>
    <s v="Medium Size Business"/>
    <s v="FLEXI"/>
    <s v="Tubular"/>
    <s v="02/03/2017"/>
  </r>
  <r>
    <s v="VPA6"/>
    <x v="3031"/>
    <x v="1"/>
    <s v=""/>
    <s v="12th June,2016"/>
    <d v="2016-06-12T00:00:00"/>
    <s v="1st August,2016"/>
    <d v="2016-08-01T00:00:00"/>
    <s v="Peter Nganga"/>
    <s v="Male"/>
    <s v="99999"/>
    <s v="726691688"/>
    <s v=""/>
    <s v=""/>
    <s v=""/>
    <n v="36.727915000000003"/>
    <n v="-0.968615"/>
    <s v="Kiambu"/>
    <s v="Lari"/>
    <s v="Nyanduma"/>
    <s v="Nyanduma"/>
    <x v="7"/>
    <s v="Biogas International Limited"/>
    <s v=""/>
    <s v=""/>
    <s v="Medium Size Business"/>
    <s v="FLEXI"/>
    <s v="Tubular"/>
    <s v="02/03/2017"/>
  </r>
  <r>
    <s v="VPA6"/>
    <x v="3032"/>
    <x v="1"/>
    <s v=""/>
    <s v="21st November,2015"/>
    <d v="2015-11-21T00:00:00"/>
    <s v="10th January,2016"/>
    <d v="2016-01-10T00:00:00"/>
    <s v="Sister Mary"/>
    <s v="Female"/>
    <s v="99999"/>
    <s v="720890217"/>
    <s v=""/>
    <s v=""/>
    <s v=""/>
    <n v="36.702964999999999"/>
    <n v="-1.307485"/>
    <s v="Nairobi"/>
    <s v="Langata"/>
    <s v="Karen"/>
    <s v=""/>
    <x v="22"/>
    <s v="Biogas International Limited"/>
    <s v=""/>
    <s v=""/>
    <s v="Medium Size Business"/>
    <s v="FLEXI"/>
    <s v="Tubular"/>
    <s v="02/03/2017"/>
  </r>
  <r>
    <s v="VPA6"/>
    <x v="3033"/>
    <x v="2"/>
    <s v="Hostile Client"/>
    <s v="17th April,2016"/>
    <d v="2016-04-17T00:00:00"/>
    <s v="6th June,2016"/>
    <d v="2016-06-06T00:00:00"/>
    <s v="Miriam Wangechi Gituku"/>
    <s v="Female"/>
    <s v="11652831"/>
    <s v="710447525"/>
    <s v=""/>
    <s v=""/>
    <s v=""/>
    <m/>
    <m/>
    <s v="Nyandarua"/>
    <s v="Nanyuki"/>
    <s v=""/>
    <s v=""/>
    <x v="22"/>
    <s v="Biogas International Limited"/>
    <s v=""/>
    <s v=""/>
    <s v="Medium Size Business"/>
    <s v="FLEXI"/>
    <s v="Tubular"/>
    <s v="02/03/2017"/>
  </r>
  <r>
    <s v="VPA6"/>
    <x v="3034"/>
    <x v="0"/>
    <s v="Non Compliant"/>
    <s v="11th January,2016"/>
    <d v="2016-01-11T00:00:00"/>
    <s v="1st March,2016"/>
    <d v="2016-03-01T00:00:00"/>
    <s v="Joseph Ireri"/>
    <s v="Male"/>
    <s v="99999"/>
    <s v="725686334"/>
    <s v=""/>
    <s v=""/>
    <s v=""/>
    <n v="37.519278999999997"/>
    <n v="-0.60371600000000003"/>
    <s v="Embu"/>
    <s v="Mbeere South"/>
    <s v="Mbeti South"/>
    <s v="Gachoka"/>
    <x v="22"/>
    <s v="Biogas International Limited"/>
    <s v=""/>
    <s v=""/>
    <s v="Medium Size Business"/>
    <s v="FLEXI"/>
    <s v="Tubular"/>
    <s v="02/03/2017"/>
  </r>
  <r>
    <s v="VPA6"/>
    <x v="3035"/>
    <x v="1"/>
    <s v=""/>
    <s v="17th June,2016"/>
    <d v="2016-06-17T00:00:00"/>
    <s v="6th August,2016"/>
    <d v="2016-08-06T00:00:00"/>
    <s v="Joshua Muraya"/>
    <s v="Male"/>
    <s v="99999"/>
    <s v="722348505"/>
    <s v=""/>
    <s v=""/>
    <s v=""/>
    <n v="36.534362999999999"/>
    <n v="-0.13286000000000001"/>
    <s v="Nyandarua"/>
    <s v="Ndaragwa"/>
    <s v="Shamata"/>
    <s v="Pesi"/>
    <x v="7"/>
    <s v="Biogas International Limited"/>
    <s v=""/>
    <s v=""/>
    <s v="Medium Size Business"/>
    <s v="FLEXI"/>
    <s v="Tubular"/>
    <s v="02/03/2017"/>
  </r>
  <r>
    <s v="VPA6"/>
    <x v="3036"/>
    <x v="2"/>
    <s v="Institutional Plant"/>
    <s v="30th January,2016"/>
    <d v="2016-01-30T00:00:00"/>
    <s v="20th March,2016"/>
    <d v="2016-03-20T00:00:00"/>
    <s v="Khahemba Bernard"/>
    <s v="Male"/>
    <s v="23056006"/>
    <s v="733571125"/>
    <s v=""/>
    <s v=""/>
    <s v=""/>
    <n v="36.732503000000001"/>
    <n v="-1.3377889999999999"/>
    <s v="Nairobi"/>
    <s v="Langata"/>
    <s v=""/>
    <s v=""/>
    <x v="22"/>
    <s v="Biogas International Limited"/>
    <s v="Biogas International"/>
    <s v=""/>
    <s v="Medium Size Business"/>
    <s v="FLEXI"/>
    <s v="Tubular"/>
    <s v="02/03/2017"/>
  </r>
  <r>
    <s v="VPA6"/>
    <x v="3037"/>
    <x v="0"/>
    <s v="Unreachable"/>
    <s v="11th November,2016"/>
    <d v="2016-11-11T00:00:00"/>
    <s v="31st December,2016"/>
    <d v="2016-12-31T00:00:00"/>
    <s v="Mariah Mugure"/>
    <s v="Female"/>
    <s v="99999"/>
    <s v="722423542"/>
    <s v=""/>
    <s v=""/>
    <s v=""/>
    <m/>
    <m/>
    <s v="Kiambu"/>
    <s v="Limuru"/>
    <s v=""/>
    <s v=""/>
    <x v="3"/>
    <s v="Biogas International Limited"/>
    <s v="Biogas International"/>
    <s v=""/>
    <s v="Medium Size Business"/>
    <s v="FLEXI"/>
    <s v="Tubular"/>
    <s v="02/03/2017"/>
  </r>
  <r>
    <s v="VPA6"/>
    <x v="3038"/>
    <x v="1"/>
    <s v=""/>
    <s v="11th November,2015"/>
    <d v="2015-11-11T00:00:00"/>
    <s v="31st December,2015"/>
    <d v="2015-12-31T00:00:00"/>
    <s v="Geofrey Kipngeno"/>
    <s v="Male"/>
    <s v="99999"/>
    <s v="727963912"/>
    <s v=""/>
    <s v=""/>
    <s v=""/>
    <n v="35.265096999999997"/>
    <n v="-0.96826100000000004"/>
    <s v="Bomet"/>
    <s v="Chepalungu"/>
    <s v="Kaboson"/>
    <s v="Kaboson"/>
    <x v="3"/>
    <s v="Biogas International Limited"/>
    <s v="Biogas International"/>
    <s v=""/>
    <s v="Medium Size Business"/>
    <s v="FLEXI"/>
    <s v="Tubular"/>
    <s v="02/03/2017"/>
  </r>
  <r>
    <s v="VPA6"/>
    <x v="3039"/>
    <x v="2"/>
    <s v="Demolished"/>
    <s v="11th November,2016"/>
    <d v="2016-11-11T00:00:00"/>
    <s v="31st December,2016"/>
    <d v="2016-12-31T00:00:00"/>
    <s v="Stephen Mutumbi"/>
    <s v="Male"/>
    <s v="99999"/>
    <s v="722721680"/>
    <s v=""/>
    <s v=""/>
    <s v=""/>
    <n v="36.735833"/>
    <n v="-1.348889"/>
    <s v="Nairobi"/>
    <s v="Langata"/>
    <s v=""/>
    <s v=""/>
    <x v="3"/>
    <s v="Biogas International Limited"/>
    <s v=""/>
    <s v=""/>
    <s v="Medium Size Business"/>
    <s v="FLEXI"/>
    <s v="Tubular"/>
    <s v="02/03/2017"/>
  </r>
  <r>
    <s v="VPA6"/>
    <x v="3040"/>
    <x v="1"/>
    <s v=""/>
    <s v="11th November,2015"/>
    <d v="2015-11-11T00:00:00"/>
    <s v="31st December,2015"/>
    <d v="2015-12-31T00:00:00"/>
    <s v="Selestine Musyoka"/>
    <s v="Male"/>
    <s v="99999"/>
    <s v="72273738"/>
    <s v=""/>
    <s v=""/>
    <s v=""/>
    <n v="37.171573000000002"/>
    <n v="-1.854365"/>
    <s v="Makueni"/>
    <s v="Kilome"/>
    <s v="Salama"/>
    <s v=""/>
    <x v="3"/>
    <s v="Biogas International Limited"/>
    <s v=""/>
    <s v=""/>
    <s v="Medium Size Business"/>
    <s v="FLEXI"/>
    <s v="Tubular"/>
    <s v="02/03/2017"/>
  </r>
  <r>
    <s v="VPA6"/>
    <x v="3041"/>
    <x v="1"/>
    <s v=""/>
    <s v="10th March,2016"/>
    <d v="2016-03-10T00:00:00"/>
    <s v="20th March,2016"/>
    <d v="2016-03-20T00:00:00"/>
    <s v="Hilda Abade"/>
    <s v="Female"/>
    <s v="3492805"/>
    <s v="720851648"/>
    <s v=""/>
    <s v=""/>
    <s v=""/>
    <n v="34.214457000000003"/>
    <n v="-0.44139499999999998"/>
    <s v="Homa Bay"/>
    <s v="Mbita"/>
    <s v="Kasgunga"/>
    <s v="Kasuunga"/>
    <x v="3"/>
    <s v="Biogas International Limited"/>
    <s v="Biogas International"/>
    <s v=""/>
    <s v="Medium Size Business"/>
    <s v="FLEXI"/>
    <s v="Tubular"/>
    <s v="02/03/2017"/>
  </r>
  <r>
    <s v="VPA6"/>
    <x v="3042"/>
    <x v="1"/>
    <s v=""/>
    <s v="12th September,2016"/>
    <d v="2016-09-12T00:00:00"/>
    <s v="1st November,2016"/>
    <d v="2016-11-01T00:00:00"/>
    <s v="Jackson Sanko"/>
    <s v="Male"/>
    <s v="1062281"/>
    <s v="720984982"/>
    <s v=""/>
    <s v=""/>
    <s v=""/>
    <n v="36.696252000000001"/>
    <n v="-1.4898100000000001"/>
    <s v="Kajiado"/>
    <s v="Kajiado North"/>
    <s v="Kiserian"/>
    <s v="Kipeto"/>
    <x v="3"/>
    <s v="Biogas International Limited"/>
    <s v=""/>
    <s v=""/>
    <s v="Medium Size Business"/>
    <s v="FLEXI"/>
    <s v="Tubular"/>
    <s v="02/03/2017"/>
  </r>
  <r>
    <s v="VPA6"/>
    <x v="3043"/>
    <x v="1"/>
    <s v=""/>
    <s v="11th November,2015"/>
    <d v="2015-11-11T00:00:00"/>
    <s v="1st September,2016"/>
    <d v="2016-09-01T00:00:00"/>
    <s v="Betty Onyango"/>
    <s v="Female"/>
    <s v="11222728"/>
    <s v="711424319"/>
    <s v=""/>
    <s v=""/>
    <s v=""/>
    <n v="36.718220000000002"/>
    <n v="-1.4132119999999999"/>
    <s v="Kajiado"/>
    <s v="Kajiado North"/>
    <s v="Olkeri"/>
    <s v="Lemelepo"/>
    <x v="3"/>
    <s v="Biogas International Limited"/>
    <s v="Biogas International"/>
    <s v=""/>
    <s v="Medium Size Business"/>
    <s v="FLEXI"/>
    <s v="Tubular"/>
    <s v="02/03/2017"/>
  </r>
  <r>
    <s v="VPA6"/>
    <x v="3044"/>
    <x v="0"/>
    <s v="Unreachable"/>
    <s v="11th November,2016"/>
    <d v="2016-11-11T00:00:00"/>
    <s v="31st December,2016"/>
    <d v="2016-12-31T00:00:00"/>
    <s v="Christine ( Meru Demo Site)"/>
    <s v="Female"/>
    <s v="99999"/>
    <s v="710941548"/>
    <s v=""/>
    <s v=""/>
    <s v=""/>
    <m/>
    <m/>
    <s v="Meru"/>
    <s v=""/>
    <s v=""/>
    <s v=""/>
    <x v="3"/>
    <s v="Biogas International Limited"/>
    <s v="Biogas International"/>
    <s v=""/>
    <s v="Medium Size Business"/>
    <s v="FLEXI"/>
    <s v="Tubular"/>
    <s v="02/03/2017"/>
  </r>
  <r>
    <s v="VPA6"/>
    <x v="3045"/>
    <x v="0"/>
    <s v="Hostile Client"/>
    <s v="1st October,2016"/>
    <d v="2016-10-01T00:00:00"/>
    <s v="20th November,2016"/>
    <d v="2016-11-20T00:00:00"/>
    <s v="Rudolf Mwangi"/>
    <s v="Male"/>
    <s v="99999"/>
    <s v="721576347"/>
    <s v=""/>
    <s v=""/>
    <s v=""/>
    <m/>
    <m/>
    <s v="Kiambu"/>
    <s v="Thika Town"/>
    <s v="Makongeni"/>
    <s v=""/>
    <x v="3"/>
    <s v="Biogas International Limited"/>
    <s v="Biogas International"/>
    <s v=""/>
    <s v="Medium Size Business"/>
    <s v="FLEXI"/>
    <s v="Tubular"/>
    <s v="02/03/2017"/>
  </r>
  <r>
    <s v="VPA6"/>
    <x v="3046"/>
    <x v="2"/>
    <s v="Demolished"/>
    <s v="12th August,2016"/>
    <d v="2016-08-12T00:00:00"/>
    <s v="1st October,2016"/>
    <d v="2016-10-01T00:00:00"/>
    <s v="Diana Olega"/>
    <s v="Female"/>
    <s v="99999"/>
    <s v="725425455"/>
    <s v=""/>
    <s v=""/>
    <s v=""/>
    <n v="34.087141000000003"/>
    <n v="0.244479"/>
    <s v="Busia"/>
    <s v="Samia"/>
    <s v=""/>
    <s v=""/>
    <x v="3"/>
    <s v="Biogas International Limited"/>
    <s v="Biogas International"/>
    <s v=""/>
    <s v="Medium Size Business"/>
    <s v="FLEXI"/>
    <s v="Tubular"/>
    <s v="02/03/2017"/>
  </r>
  <r>
    <s v="VPA6"/>
    <x v="3047"/>
    <x v="1"/>
    <s v=""/>
    <s v="12th August,2016"/>
    <d v="2016-08-12T00:00:00"/>
    <s v="1st October,2016"/>
    <d v="2016-10-01T00:00:00"/>
    <s v="Mama Fibi Ochola"/>
    <s v="Female"/>
    <s v="8974393"/>
    <s v="728358555"/>
    <s v=""/>
    <s v=""/>
    <s v=""/>
    <n v="34.928536999999999"/>
    <n v="-0.37363499999999999"/>
    <s v="Kisumu"/>
    <s v="Nyakach"/>
    <s v=""/>
    <s v="Kawere"/>
    <x v="3"/>
    <s v="Biogas International Limited"/>
    <s v="Biogas International"/>
    <s v=""/>
    <s v="Medium Size Business"/>
    <s v="FLEXI"/>
    <s v="Tubular"/>
    <s v="02/03/2017"/>
  </r>
  <r>
    <s v="VPA6"/>
    <x v="3048"/>
    <x v="0"/>
    <s v="Grievance"/>
    <s v="11th November,2017"/>
    <d v="2017-11-11T00:00:00"/>
    <s v="31st December,2017"/>
    <d v="2017-12-31T00:00:00"/>
    <s v="Margaret Gathoni"/>
    <s v="Female"/>
    <s v="33453711"/>
    <s v="720323138"/>
    <s v=""/>
    <s v=""/>
    <s v=""/>
    <n v="36.632010000000001"/>
    <n v="-1.00796"/>
    <s v="Kiambu"/>
    <s v="Lari"/>
    <s v="Kirenga"/>
    <s v="Kirenga"/>
    <x v="3"/>
    <s v="Biogas International Limited"/>
    <s v="Biogas International"/>
    <s v=""/>
    <s v="Medium Size Business"/>
    <s v="FLEXI"/>
    <s v="Tubular"/>
    <s v="02/03/2017"/>
  </r>
  <r>
    <s v="VPA6"/>
    <x v="3049"/>
    <x v="0"/>
    <s v="Hostile Client"/>
    <s v="11th November,2015"/>
    <d v="2015-11-11T00:00:00"/>
    <s v="31st December,2015"/>
    <d v="2015-12-31T00:00:00"/>
    <s v="Eric Muthomi Kinyua"/>
    <s v="Male"/>
    <s v="24821617"/>
    <s v="720493482"/>
    <s v=""/>
    <s v=""/>
    <s v=""/>
    <n v="37.586951999999997"/>
    <n v="-7.6981999999999995E-2"/>
    <s v="Meru"/>
    <s v="Imenti South"/>
    <s v="Abogeta West"/>
    <s v="Upper chure"/>
    <x v="3"/>
    <s v="Biogas International Limited"/>
    <s v="Biogas International"/>
    <s v=""/>
    <s v="Medium Size Business"/>
    <s v="FLEXI"/>
    <s v="Tubular"/>
    <s v="02/03/2017"/>
  </r>
  <r>
    <s v="VPA6"/>
    <x v="3050"/>
    <x v="1"/>
    <s v=""/>
    <s v="12th September,2016"/>
    <d v="2016-09-12T00:00:00"/>
    <s v="1st November,2016"/>
    <d v="2016-11-01T00:00:00"/>
    <s v="Maina Lucy Wanjiru"/>
    <s v="Female"/>
    <s v="99999"/>
    <s v="73914842"/>
    <s v=""/>
    <s v=""/>
    <s v=""/>
    <n v="36.992992000000001"/>
    <n v="-0.658022"/>
    <s v="Murang'a"/>
    <s v="Mathioya"/>
    <s v="Gitungi"/>
    <s v="Karunge"/>
    <x v="3"/>
    <s v="Biogas International Limited"/>
    <s v="Biogas International"/>
    <s v=""/>
    <s v="Medium Size Business"/>
    <s v="FLEXI"/>
    <s v="Tubular"/>
    <s v="02/03/2017"/>
  </r>
  <r>
    <s v="VPA6"/>
    <x v="3051"/>
    <x v="2"/>
    <s v="Hostile Client"/>
    <s v="11th November,2016"/>
    <d v="2016-11-11T00:00:00"/>
    <s v="31st December,2016"/>
    <d v="2016-12-31T00:00:00"/>
    <s v="Joyce Wamae"/>
    <s v="Female"/>
    <s v="99999"/>
    <s v="721427267"/>
    <s v=""/>
    <s v=""/>
    <s v=""/>
    <m/>
    <m/>
    <s v="Nyeri"/>
    <s v=""/>
    <s v=""/>
    <s v=""/>
    <x v="22"/>
    <s v="Biogas International Limited"/>
    <s v=""/>
    <s v=""/>
    <s v="Medium Size Business"/>
    <s v="FLEXI"/>
    <s v="Tubular"/>
    <s v="02/03/2017"/>
  </r>
  <r>
    <s v="VPA6"/>
    <x v="3052"/>
    <x v="1"/>
    <s v=""/>
    <s v="12th August,2016"/>
    <d v="2016-08-12T00:00:00"/>
    <s v="1st October,2016"/>
    <d v="2016-10-01T00:00:00"/>
    <s v="Robert Masanga"/>
    <s v="Male"/>
    <s v="11631686"/>
    <s v="722433859"/>
    <s v=""/>
    <s v=""/>
    <s v=""/>
    <n v="34.304741999999997"/>
    <n v="-1.1199170000000001"/>
    <s v="Migori"/>
    <s v="Migori"/>
    <s v="Suba West"/>
    <s v=""/>
    <x v="22"/>
    <s v="Biogas International Limited"/>
    <s v="Biogas International"/>
    <s v=""/>
    <s v="Medium Size Business"/>
    <s v="FLEXI"/>
    <s v="Tubular"/>
    <s v="02/03/2017"/>
  </r>
  <r>
    <s v="VPA6"/>
    <x v="3053"/>
    <x v="1"/>
    <s v=""/>
    <s v="12th September,2016"/>
    <d v="2016-09-12T00:00:00"/>
    <s v="1st November,2016"/>
    <d v="2016-11-01T00:00:00"/>
    <s v="Samuel Kahiga"/>
    <s v="Male"/>
    <s v="11514886"/>
    <s v="723016745"/>
    <s v=""/>
    <s v=""/>
    <s v=""/>
    <n v="36.700713"/>
    <n v="-0.13540199999999999"/>
    <s v="Laikipia"/>
    <s v="Laikipia Central"/>
    <s v=""/>
    <s v=""/>
    <x v="22"/>
    <s v="Biogas International Limited"/>
    <s v=""/>
    <s v=""/>
    <s v="Medium Size Business"/>
    <s v="FLEXI"/>
    <s v="Tubular"/>
    <s v="02/03/2017"/>
  </r>
  <r>
    <s v="VPA6"/>
    <x v="3054"/>
    <x v="1"/>
    <s v=""/>
    <s v="11th November,2015"/>
    <d v="2015-11-11T00:00:00"/>
    <s v="31st December,2015"/>
    <d v="2015-12-31T00:00:00"/>
    <s v="George Abuya"/>
    <s v="Male"/>
    <s v="9898869"/>
    <s v="722520194"/>
    <s v=""/>
    <s v=""/>
    <s v=""/>
    <n v="34.198041000000003"/>
    <n v="0.40465099999999998"/>
    <s v="Busia"/>
    <s v="Nambale"/>
    <s v="Busibwabo"/>
    <s v="Nakhakina"/>
    <x v="22"/>
    <s v="Biogas International Limited"/>
    <s v=""/>
    <s v=""/>
    <s v="Medium Size Business"/>
    <s v="FLEXI"/>
    <s v="Tubular"/>
    <s v="02/03/2017"/>
  </r>
  <r>
    <s v="VPA6"/>
    <x v="3055"/>
    <x v="1"/>
    <s v=""/>
    <s v="12th August,2016"/>
    <d v="2016-08-12T00:00:00"/>
    <s v="1st October,2016"/>
    <d v="2016-10-01T00:00:00"/>
    <s v="Fridah Kithuku"/>
    <s v="Female"/>
    <s v="99999"/>
    <s v="722823295"/>
    <s v=""/>
    <s v=""/>
    <s v=""/>
    <n v="36.894122000000003"/>
    <n v="-1.043188"/>
    <s v="Kiambu"/>
    <s v="Gatundu South"/>
    <s v="Ngenda"/>
    <s v="Ngenda"/>
    <x v="22"/>
    <s v="Biogas International Limited"/>
    <s v="Biogas International"/>
    <s v=""/>
    <s v="Medium Size Business"/>
    <s v="FLEXI"/>
    <s v="Tubular"/>
    <s v="02/03/2017"/>
  </r>
  <r>
    <s v="VPA6"/>
    <x v="3056"/>
    <x v="0"/>
    <s v="Unreachable"/>
    <s v="12th August,2016"/>
    <d v="2016-08-12T00:00:00"/>
    <s v="1st October,2016"/>
    <d v="2016-10-01T00:00:00"/>
    <s v="Mitch Mctough"/>
    <s v="Male"/>
    <s v="99999"/>
    <s v="773938005"/>
    <s v=""/>
    <s v=""/>
    <s v=""/>
    <m/>
    <m/>
    <s v="Kisumu"/>
    <s v=""/>
    <s v=""/>
    <s v=""/>
    <x v="22"/>
    <s v="Biogas International Limited"/>
    <s v="Biogas International"/>
    <s v=""/>
    <s v="Medium Size Business"/>
    <s v="FLEXI"/>
    <s v="Tubular"/>
    <s v="02/03/2017"/>
  </r>
  <r>
    <s v="VPA6"/>
    <x v="3057"/>
    <x v="0"/>
    <s v="Unreachable"/>
    <s v="12th August,2016"/>
    <d v="2016-08-12T00:00:00"/>
    <s v="1st October,2016"/>
    <d v="2016-10-01T00:00:00"/>
    <s v="Jeff"/>
    <s v="Male"/>
    <s v="99999"/>
    <s v="728419701"/>
    <s v=""/>
    <s v=""/>
    <s v=""/>
    <m/>
    <m/>
    <s v="Samburu"/>
    <s v=""/>
    <s v="Koor"/>
    <s v=""/>
    <x v="22"/>
    <s v="Biogas International Limited"/>
    <s v="Biogas International"/>
    <s v=""/>
    <s v="Medium Size Business"/>
    <s v="FLEXI"/>
    <s v="Tubular"/>
    <s v="02/03/2017"/>
  </r>
  <r>
    <s v="VPA6"/>
    <x v="3058"/>
    <x v="0"/>
    <s v="Unreachable"/>
    <s v="11th November,2016"/>
    <d v="2016-11-11T00:00:00"/>
    <s v="31st December,2016"/>
    <d v="2016-12-31T00:00:00"/>
    <s v="Catherine"/>
    <s v="Female"/>
    <s v="6140088"/>
    <s v="721235723"/>
    <s v=""/>
    <s v=""/>
    <s v=""/>
    <m/>
    <m/>
    <s v="Machakos"/>
    <s v=""/>
    <s v=""/>
    <s v=""/>
    <x v="22"/>
    <s v="Biogas International Limited"/>
    <s v="Biogas International"/>
    <s v=""/>
    <s v="Medium Size Business"/>
    <s v="FLEXI"/>
    <s v="Tubular"/>
    <s v="02/03/2017"/>
  </r>
  <r>
    <s v="VPA6"/>
    <x v="3059"/>
    <x v="0"/>
    <s v="Unreachable"/>
    <s v="26th October,2016"/>
    <d v="2016-10-26T00:00:00"/>
    <s v="15th December,2016"/>
    <d v="2016-12-15T00:00:00"/>
    <s v="David Waigwa"/>
    <s v="Male"/>
    <s v="99999"/>
    <s v="777492923"/>
    <s v=""/>
    <s v=""/>
    <s v=""/>
    <m/>
    <m/>
    <s v="Nairobi"/>
    <s v="Langata"/>
    <s v=""/>
    <s v=""/>
    <x v="22"/>
    <s v="Biogas International Limited"/>
    <s v="Biogas International"/>
    <s v=""/>
    <s v="Medium Size Business"/>
    <s v="FLEXI"/>
    <s v="Tubular"/>
    <s v="02/03/2017"/>
  </r>
  <r>
    <s v="VPA6"/>
    <x v="3060"/>
    <x v="1"/>
    <s v=""/>
    <s v="21st November,2015"/>
    <d v="2015-11-21T00:00:00"/>
    <s v="31st December,2015"/>
    <d v="2015-12-31T00:00:00"/>
    <s v="Leatus Ndigwa"/>
    <s v="Male"/>
    <s v="99999"/>
    <s v="726812348"/>
    <s v=""/>
    <s v=""/>
    <s v=""/>
    <n v="37.580469000000001"/>
    <n v="-0.394957"/>
    <s v="Embu"/>
    <s v="Runyenjes"/>
    <s v="Kyeni North"/>
    <s v="mufu-kiangungi"/>
    <x v="22"/>
    <s v="Biogas International Limited"/>
    <s v="Biogas International"/>
    <s v=""/>
    <s v="Medium Size Business"/>
    <s v="FLEXI"/>
    <s v="Tubular"/>
    <s v="02/03/2017"/>
  </r>
  <r>
    <s v="VPA6"/>
    <x v="3061"/>
    <x v="0"/>
    <s v="Unreachable"/>
    <s v="12th August,2016"/>
    <d v="2016-08-12T00:00:00"/>
    <s v="1st October,2016"/>
    <d v="2016-10-01T00:00:00"/>
    <s v="Brown"/>
    <s v="Male"/>
    <s v="99999"/>
    <s v="773508693"/>
    <s v=""/>
    <s v=""/>
    <s v=""/>
    <m/>
    <m/>
    <s v="Laikipia"/>
    <s v="Laikipia East"/>
    <s v="Nanyuki"/>
    <s v="Nanyuki"/>
    <x v="22"/>
    <s v="Biogas International Limited"/>
    <s v="Biogas International"/>
    <s v=""/>
    <s v="Medium Size Business"/>
    <s v="FLEXI"/>
    <s v="Tubular"/>
    <s v="02/03/2017"/>
  </r>
  <r>
    <s v="VPA6"/>
    <x v="3062"/>
    <x v="0"/>
    <s v="Unreachable"/>
    <s v="12th May,2016"/>
    <d v="2016-05-12T00:00:00"/>
    <s v="1st July,2016"/>
    <d v="2016-07-01T00:00:00"/>
    <s v="Janet Okeno"/>
    <s v="Female"/>
    <s v="33196238"/>
    <s v="722342080"/>
    <s v=""/>
    <s v=""/>
    <s v=""/>
    <m/>
    <m/>
    <s v="Kisumu"/>
    <s v=""/>
    <s v=""/>
    <s v=""/>
    <x v="22"/>
    <s v="Biogas International Limited"/>
    <s v=""/>
    <s v=""/>
    <s v="Medium Size Business"/>
    <s v="FLEXI"/>
    <s v="Tubular"/>
    <s v="02/03/2017"/>
  </r>
  <r>
    <s v="VPA6"/>
    <x v="3063"/>
    <x v="1"/>
    <s v=""/>
    <s v="12th September,2016"/>
    <d v="2016-09-12T00:00:00"/>
    <s v="1st November,2016"/>
    <d v="2016-11-01T00:00:00"/>
    <s v="James Uhuru Lochomoruk"/>
    <s v="Male"/>
    <s v="36818113"/>
    <s v="710309660"/>
    <s v=""/>
    <s v=""/>
    <s v=""/>
    <n v="35.309313000000003"/>
    <n v="1.136987"/>
    <s v="West Pokot"/>
    <s v="South Pokot"/>
    <s v="Lelan"/>
    <s v="Purkut"/>
    <x v="22"/>
    <s v="Biogas International Limited"/>
    <s v="Biogas International"/>
    <s v=""/>
    <s v="Medium Size Business"/>
    <s v="FLEXI"/>
    <s v="Tubular"/>
    <s v="02/03/2017"/>
  </r>
  <r>
    <s v="VPA6"/>
    <x v="3064"/>
    <x v="0"/>
    <s v="Unreachable"/>
    <s v="29th October,2016"/>
    <d v="2016-10-29T00:00:00"/>
    <s v="18th December,2016"/>
    <d v="2016-12-18T00:00:00"/>
    <s v="P Kemoi Keneth Lomaipong"/>
    <s v="Male"/>
    <s v="277423"/>
    <s v="718371748"/>
    <s v=""/>
    <s v=""/>
    <s v=""/>
    <n v="35.348148000000002"/>
    <n v="1.1280220000000001"/>
    <s v="West Pokot"/>
    <s v="Pokot South"/>
    <s v="Lelan"/>
    <s v="Kapsait"/>
    <x v="22"/>
    <s v="Biogas International Limited"/>
    <s v="Biogas International"/>
    <s v=""/>
    <s v="Medium Size Business"/>
    <s v="FLEXI"/>
    <s v="Tubular"/>
    <s v="02/03/2017"/>
  </r>
  <r>
    <s v="VPA6"/>
    <x v="3065"/>
    <x v="1"/>
    <s v=""/>
    <s v="12th October,2016"/>
    <d v="2016-10-12T00:00:00"/>
    <s v="1st December,2016"/>
    <d v="2016-12-01T00:00:00"/>
    <s v="Kiplagat Suter"/>
    <s v="Male"/>
    <s v="27684331"/>
    <s v="711723802"/>
    <s v=""/>
    <s v=""/>
    <s v=""/>
    <n v="35.392569999999999"/>
    <n v="1.1376850000000001"/>
    <s v="Elgeyo/Marakwet"/>
    <s v="Marakwet West"/>
    <s v="Lelan"/>
    <s v="Kapsait"/>
    <x v="22"/>
    <s v="Biogas International Limited"/>
    <s v="Biogas International"/>
    <s v=""/>
    <s v="Medium Size Business"/>
    <s v="FLEXI"/>
    <s v="Tubular"/>
    <s v="02/03/2017"/>
  </r>
  <r>
    <s v="VPA6"/>
    <x v="3066"/>
    <x v="1"/>
    <s v=""/>
    <s v="12th August,2016"/>
    <d v="2016-08-12T00:00:00"/>
    <s v="1st October,2016"/>
    <d v="2016-10-01T00:00:00"/>
    <s v="Nancy Njeri Njoroge"/>
    <s v="Male"/>
    <s v="12665244"/>
    <s v="728887499"/>
    <s v=""/>
    <s v=""/>
    <s v=""/>
    <n v="37.074312999999997"/>
    <n v="-0.77630900000000003"/>
    <s v="Murang'a"/>
    <s v="Maragua"/>
    <s v="Kahuro"/>
    <s v="Mugoiri"/>
    <x v="22"/>
    <s v="Biogas International Limited"/>
    <s v="Biogas International"/>
    <s v=""/>
    <s v="Medium Size Business"/>
    <s v="FLEXI"/>
    <s v="Tubular"/>
    <s v="02/03/2017"/>
  </r>
  <r>
    <s v="VPA6"/>
    <x v="3067"/>
    <x v="0"/>
    <s v="Non Compliant"/>
    <s v="12th September,2016"/>
    <d v="2016-09-12T00:00:00"/>
    <s v="1st November,2016"/>
    <d v="2016-11-01T00:00:00"/>
    <s v="Susan Kibirech"/>
    <s v="Female"/>
    <s v="22927436"/>
    <s v="729289190"/>
    <s v=""/>
    <s v=""/>
    <s v=""/>
    <n v="35.112921999999998"/>
    <n v="0.17444299999999999"/>
    <s v="Nandi"/>
    <s v="Nandi Central"/>
    <s v="Kapsabet"/>
    <s v=""/>
    <x v="22"/>
    <s v="Biogas International Limited"/>
    <s v="Biogas International"/>
    <s v=""/>
    <s v="Medium Size Business"/>
    <s v="FLEXI"/>
    <s v="Tubular"/>
    <s v="02/03/2017"/>
  </r>
  <r>
    <s v="VPA6"/>
    <x v="3068"/>
    <x v="1"/>
    <s v=""/>
    <s v="12th October,2016"/>
    <d v="2016-10-12T00:00:00"/>
    <s v="1st December,2016"/>
    <d v="2016-12-01T00:00:00"/>
    <s v="Alphonce Kambe Lotilink"/>
    <s v="Male"/>
    <s v="8722837"/>
    <s v="725429370"/>
    <s v=""/>
    <s v=""/>
    <s v=""/>
    <n v="35.326144999999997"/>
    <n v="1.14567"/>
    <s v="West Pokot"/>
    <s v="South Pokot"/>
    <s v="Lelan"/>
    <s v="Kapenguria"/>
    <x v="22"/>
    <s v="Biogas International Limited"/>
    <s v="Biogas International"/>
    <s v=""/>
    <s v="Medium Size Business"/>
    <s v="FLEXI"/>
    <s v="Tubular"/>
    <s v="02/03/2017"/>
  </r>
  <r>
    <s v="VPA6"/>
    <x v="3069"/>
    <x v="0"/>
    <s v="Grievance"/>
    <s v="21st November,2016"/>
    <d v="2016-11-21T00:00:00"/>
    <s v="10th January,2017"/>
    <d v="2017-01-10T00:00:00"/>
    <s v="Hezekiah Waweru Njenga"/>
    <s v="Male"/>
    <s v="10168507"/>
    <s v="721230372"/>
    <s v=""/>
    <s v=""/>
    <s v=""/>
    <n v="36.840004"/>
    <n v="-0.86764200000000002"/>
    <s v="Murang'a"/>
    <s v="Gatanga"/>
    <s v="Kariara"/>
    <s v="Ithanji"/>
    <x v="22"/>
    <s v="Biogas International Limited"/>
    <s v="Biogas International"/>
    <s v=""/>
    <s v="Medium Size Business"/>
    <s v="FLEXI"/>
    <s v="Tubular"/>
    <s v="02/03/2017"/>
  </r>
  <r>
    <s v="VPA6"/>
    <x v="3070"/>
    <x v="1"/>
    <s v=""/>
    <s v="12th October,2016"/>
    <d v="2016-10-12T00:00:00"/>
    <s v="1st December,2016"/>
    <d v="2016-12-01T00:00:00"/>
    <s v="Benson Lingatuket"/>
    <s v="Male"/>
    <s v="11280085"/>
    <s v="719196355"/>
    <s v=""/>
    <s v=""/>
    <s v=""/>
    <n v="35.348061999999999"/>
    <n v="1.1282129999999999"/>
    <s v="West Pokot"/>
    <s v="South Pokot"/>
    <s v="Lelan"/>
    <s v="Kabichbich"/>
    <x v="22"/>
    <s v="Biogas International Limited"/>
    <s v="Biogas International"/>
    <s v=""/>
    <s v="Medium Size Business"/>
    <s v="FLEXI"/>
    <s v="Tubular"/>
    <s v="02/03/2017"/>
  </r>
  <r>
    <s v="VPA6"/>
    <x v="3071"/>
    <x v="2"/>
    <s v="Demolished"/>
    <s v="11th November,2016"/>
    <d v="2016-11-11T00:00:00"/>
    <s v="31st December,2016"/>
    <d v="2016-12-31T00:00:00"/>
    <s v="Elphanus Kipleting Kemei"/>
    <s v="Female"/>
    <s v="99999"/>
    <s v="722777960"/>
    <s v=""/>
    <s v=""/>
    <s v=""/>
    <n v="35.256307999999997"/>
    <n v="0.46316800000000002"/>
    <s v="Uasin Gishu"/>
    <s v="Kapseret"/>
    <s v="Racecourse"/>
    <s v="Racecourse"/>
    <x v="25"/>
    <s v="Kentainers Limited"/>
    <s v="Kentainers Limited"/>
    <s v=""/>
    <s v="Medium Size Business"/>
    <s v="BlueFlame BioSlurriGaz"/>
    <s v="Plastic"/>
    <s v="02/03/2017"/>
  </r>
  <r>
    <s v="VPA6"/>
    <x v="3072"/>
    <x v="1"/>
    <s v=""/>
    <s v="12th October,2016"/>
    <d v="2016-10-12T00:00:00"/>
    <s v="1st December,2016"/>
    <d v="2016-12-01T00:00:00"/>
    <s v="Fridah Kimaiyo"/>
    <s v="Female"/>
    <s v="99999"/>
    <s v="722405542"/>
    <s v=""/>
    <s v=""/>
    <s v=""/>
    <n v="35.241647999999998"/>
    <n v="0.72557499999999997"/>
    <s v="Uasin Gishu"/>
    <s v="Soy"/>
    <s v="Soy"/>
    <s v="Soy"/>
    <x v="23"/>
    <s v="Kentainers Limited"/>
    <s v="Kentainers Limited"/>
    <s v=""/>
    <s v="Medium Size Business"/>
    <s v="BlueFlame BioSlurriGaz"/>
    <s v="Plastic"/>
    <s v="02/03/2017"/>
  </r>
  <r>
    <s v="VPA6"/>
    <x v="3073"/>
    <x v="0"/>
    <s v="Non Compliant"/>
    <s v="13th December,2015"/>
    <d v="2015-12-13T00:00:00"/>
    <s v="1st February,2016"/>
    <d v="2016-02-01T00:00:00"/>
    <s v="Muraguri Irene"/>
    <s v="Female"/>
    <s v="99999"/>
    <s v="722902448"/>
    <s v=""/>
    <s v=""/>
    <s v=""/>
    <n v="36.93356"/>
    <n v="-1.3733029999999999"/>
    <s v="Machakos"/>
    <s v="Machakos"/>
    <s v="Syokimau"/>
    <s v="Katani Road"/>
    <x v="23"/>
    <s v="Kentainers Limited"/>
    <s v="Kentainers Limited"/>
    <s v=""/>
    <s v="Medium Size Business"/>
    <s v="BlueFlame BioSlurriGaz"/>
    <s v="Plastic"/>
    <s v="02/03/2017"/>
  </r>
  <r>
    <s v="VPA6"/>
    <x v="3074"/>
    <x v="0"/>
    <s v="Unreachable"/>
    <s v="17th May,2016"/>
    <d v="2016-05-17T00:00:00"/>
    <s v="6th July,2016"/>
    <d v="2016-07-06T00:00:00"/>
    <s v="Irene Wanja"/>
    <s v="Female"/>
    <s v="99999"/>
    <s v="724625263"/>
    <s v=""/>
    <s v=""/>
    <s v=""/>
    <m/>
    <m/>
    <s v="Kiambu"/>
    <s v="Githunguri"/>
    <s v="Githunguri"/>
    <s v="Mikinbi"/>
    <x v="23"/>
    <s v="Kentainers Limited"/>
    <s v="Kenya Biotechnology"/>
    <s v=""/>
    <s v="Medium Size Business"/>
    <s v="BlueFlame BioSlurriGaz"/>
    <s v="Plastic"/>
    <s v="02/03/2017"/>
  </r>
  <r>
    <s v="VPA6"/>
    <x v="3075"/>
    <x v="0"/>
    <s v="Unreachable"/>
    <s v="15th April,2016"/>
    <d v="2016-04-15T00:00:00"/>
    <s v="4th June,2016"/>
    <d v="2016-06-04T00:00:00"/>
    <s v="Matheka Mwalili Noah"/>
    <s v="Male"/>
    <s v="4440712"/>
    <s v="722251874"/>
    <s v=""/>
    <s v=""/>
    <s v=""/>
    <m/>
    <m/>
    <s v="Nyandarua"/>
    <s v="Kipipiri"/>
    <s v=""/>
    <s v="Mumui"/>
    <x v="23"/>
    <s v="Kentainers Limited"/>
    <s v="Kentainers Limited"/>
    <s v=""/>
    <s v="Medium Size Business"/>
    <s v="BlueFlame BioSlurriGaz"/>
    <s v="Plastic"/>
    <s v="02/03/2017"/>
  </r>
  <r>
    <s v="VPA6"/>
    <x v="3076"/>
    <x v="1"/>
    <s v=""/>
    <s v="13th July,2016"/>
    <d v="2016-07-13T00:00:00"/>
    <s v="1st September,2016"/>
    <d v="2016-09-01T00:00:00"/>
    <s v="Patrick Muchemi"/>
    <s v="Male"/>
    <s v="99999"/>
    <s v="763819919"/>
    <s v=""/>
    <s v=""/>
    <s v=""/>
    <n v="36.401552000000002"/>
    <n v="3.7977999999999998E-2"/>
    <s v="Nyandarua"/>
    <s v="Ndaragwa"/>
    <s v=""/>
    <s v="Kirita"/>
    <x v="23"/>
    <s v="Kentainers Limited"/>
    <s v="Kentainers Limited"/>
    <s v=""/>
    <s v="Medium Size Business"/>
    <s v="BlueFlame BioSlurriGaz"/>
    <s v="Plastic"/>
    <s v="02/03/2017"/>
  </r>
  <r>
    <s v="VPA6"/>
    <x v="3077"/>
    <x v="0"/>
    <s v="Non Compliant"/>
    <s v="12th August,2016"/>
    <d v="2016-08-12T00:00:00"/>
    <s v="1st October,2016"/>
    <d v="2016-10-01T00:00:00"/>
    <s v="Peter Mukiri Maina"/>
    <s v="Male"/>
    <s v="99999"/>
    <s v="712691769"/>
    <s v=""/>
    <s v=""/>
    <s v=""/>
    <n v="36.712972000000001"/>
    <n v="-1.1951270000000001"/>
    <s v="Kiambu"/>
    <s v="Kabete"/>
    <s v="Kirangari"/>
    <s v="Gikuni"/>
    <x v="23"/>
    <s v="Kentainers Limited"/>
    <s v="Kentainers Limited"/>
    <s v=""/>
    <s v="Medium Size Business"/>
    <s v="BlueFlame BioSlurriGaz"/>
    <s v="Plastic"/>
    <s v="02/03/2017"/>
  </r>
  <r>
    <s v="VPA6"/>
    <x v="3078"/>
    <x v="2"/>
    <s v="Institutional Plant"/>
    <s v="11th November,2015"/>
    <d v="2015-11-11T00:00:00"/>
    <s v="31st December,2015"/>
    <d v="2015-12-31T00:00:00"/>
    <s v="Plan International (Gatunga Boys Sec School)"/>
    <s v="Institutional"/>
    <s v="99999"/>
    <s v="722610914"/>
    <s v=""/>
    <s v=""/>
    <s v=""/>
    <n v="37.989958999999999"/>
    <n v="-9.1277999999999998E-2"/>
    <s v="Tharaka-Nithi"/>
    <s v="Tharaka North"/>
    <s v="Gatue Division"/>
    <s v="Marimanti"/>
    <x v="23"/>
    <s v="Kentainers Limited"/>
    <s v="Kentainers Limited"/>
    <s v=""/>
    <s v="Medium Size Business"/>
    <s v="BlueFlame BioSlurriGaz"/>
    <s v="Plastic"/>
    <s v="02/03/2017"/>
  </r>
  <r>
    <s v="VPA6"/>
    <x v="3079"/>
    <x v="1"/>
    <s v=""/>
    <s v="12th October,2016"/>
    <d v="2016-10-12T00:00:00"/>
    <s v="1st December,2016"/>
    <d v="2016-12-01T00:00:00"/>
    <s v="Andrea Kimutai Ruto"/>
    <s v="Male"/>
    <s v="99999"/>
    <s v="707760797"/>
    <s v=""/>
    <s v=""/>
    <s v=""/>
    <n v="35.225472000000003"/>
    <n v="-0.74534199999999995"/>
    <s v="Bomet"/>
    <s v="Sotik"/>
    <s v="Kipsonoi"/>
    <s v="Chebole"/>
    <x v="24"/>
    <s v="Kentainers Limited"/>
    <s v="Kentainers Limited"/>
    <s v=""/>
    <s v="Medium Size Business"/>
    <s v="BlueFlame BioSlurriGaz"/>
    <s v="Plastic"/>
    <s v="02/03/2017"/>
  </r>
  <r>
    <s v="VPA6"/>
    <x v="3080"/>
    <x v="0"/>
    <s v="Unreachable"/>
    <s v="1st December,2017"/>
    <d v="2017-12-01T00:00:00"/>
    <s v="20th January,2018"/>
    <d v="2018-01-20T00:00:00"/>
    <s v="Beatrice Ngina Buyella"/>
    <s v="Female"/>
    <s v="99999"/>
    <s v="724693025"/>
    <s v=""/>
    <s v=""/>
    <s v=""/>
    <m/>
    <m/>
    <s v="Kakamega"/>
    <s v="Likuyani"/>
    <s v="Likuyani"/>
    <s v="Kongoni"/>
    <x v="24"/>
    <s v="Kentainers Limited"/>
    <s v="Kentainers Limited"/>
    <s v=""/>
    <s v="Medium Size Business"/>
    <s v="BlueFlame BioSlurriGaz"/>
    <s v="Plastic"/>
    <s v="02/03/2017"/>
  </r>
  <r>
    <s v="VPA6"/>
    <x v="3081"/>
    <x v="2"/>
    <s v="Demolished"/>
    <s v="1st December,2017"/>
    <d v="2017-12-01T00:00:00"/>
    <s v="20th January,2018"/>
    <d v="2018-01-20T00:00:00"/>
    <s v="Betty Buyela/Christopher Kalonzo"/>
    <s v="Female"/>
    <s v="99999"/>
    <s v="722288182"/>
    <s v=""/>
    <s v=""/>
    <s v=""/>
    <m/>
    <m/>
    <s v="Nakuru"/>
    <s v="Naivasha"/>
    <s v=""/>
    <s v="Kongoni"/>
    <x v="24"/>
    <s v="Kentainers Limited"/>
    <s v="Kentainers Limited"/>
    <s v=""/>
    <s v="Medium Size Business"/>
    <s v="BlueFlame BioSlurriGaz"/>
    <s v="Plastic"/>
    <s v="02/03/2017"/>
  </r>
  <r>
    <s v="VPA6"/>
    <x v="3082"/>
    <x v="1"/>
    <s v=""/>
    <s v="12th May,2016"/>
    <d v="2016-05-12T00:00:00"/>
    <s v="1st July,2016"/>
    <d v="2016-07-01T00:00:00"/>
    <s v="Charles K Komothia"/>
    <s v="Male"/>
    <s v="99999"/>
    <s v="722720766"/>
    <s v=""/>
    <s v=""/>
    <s v=""/>
    <n v="36.790084999999998"/>
    <n v="-1.051229"/>
    <s v="Kiambu"/>
    <s v="Githunguri"/>
    <s v="Githunguri"/>
    <s v="Kanjai"/>
    <x v="24"/>
    <s v="Kentainers Limited"/>
    <s v="Kentainers Limited"/>
    <s v=""/>
    <s v="Medium Size Business"/>
    <s v="BlueFlame BioSlurriGaz"/>
    <s v="Plastic"/>
    <s v="02/03/2017"/>
  </r>
  <r>
    <s v="VPA6"/>
    <x v="3083"/>
    <x v="0"/>
    <s v="Grievance"/>
    <s v="12th October,2016"/>
    <d v="2016-10-12T00:00:00"/>
    <s v="1st December,2016"/>
    <d v="2016-12-01T00:00:00"/>
    <s v="Deftec - Dod Embakasi Garrison"/>
    <s v="Male"/>
    <s v="99999"/>
    <s v="724327768"/>
    <s v=""/>
    <s v=""/>
    <s v=""/>
    <n v="36.925217000000004"/>
    <n v="-1.3145519999999999"/>
    <s v="Nairobi"/>
    <s v="Embakasi"/>
    <s v="Embakasi"/>
    <s v=""/>
    <x v="24"/>
    <s v="Kentainers Limited"/>
    <s v="Kentainers Limited"/>
    <s v=""/>
    <s v="Medium Size Business"/>
    <s v="BlueFlame BioSlurriGaz"/>
    <s v="Plastic"/>
    <s v="02/03/2017"/>
  </r>
  <r>
    <s v="VPA6"/>
    <x v="3084"/>
    <x v="1"/>
    <s v=""/>
    <s v="7th January,2016"/>
    <d v="2016-01-07T00:00:00"/>
    <s v="26th February,2016"/>
    <d v="2016-02-26T00:00:00"/>
    <s v="Eng. Kimani"/>
    <s v="Male"/>
    <s v="99999"/>
    <s v="722936411"/>
    <s v=""/>
    <s v=""/>
    <s v=""/>
    <n v="36.863902000000003"/>
    <n v="-1.236335"/>
    <s v="Nairobi"/>
    <s v="Roysambu"/>
    <s v="Roaster"/>
    <s v=""/>
    <x v="24"/>
    <s v="Kentainers Limited"/>
    <s v="Kentainers Limited"/>
    <s v=""/>
    <s v="Medium Size Business"/>
    <s v="BlueFlame BioSlurriGaz"/>
    <s v="Plastic"/>
    <s v="02/03/2017"/>
  </r>
  <r>
    <s v="VPA6"/>
    <x v="3085"/>
    <x v="0"/>
    <s v="Hostile Client"/>
    <s v="1st December,2017"/>
    <d v="2017-12-01T00:00:00"/>
    <s v="20th January,2018"/>
    <d v="2018-01-20T00:00:00"/>
    <s v="F. Ombaka"/>
    <s v="Male"/>
    <s v="99999"/>
    <s v="722293936"/>
    <s v=""/>
    <s v=""/>
    <s v=""/>
    <n v="34.478903000000003"/>
    <n v="0.33513999999999999"/>
    <s v="Kakamega"/>
    <s v="Mumias"/>
    <s v=""/>
    <s v="Nabongo"/>
    <x v="24"/>
    <s v="Kentainers Limited"/>
    <s v="Kentainers Limited"/>
    <s v=""/>
    <s v="Medium Size Business"/>
    <s v="BlueFlame BioSlurriGaz"/>
    <s v="Plastic"/>
    <s v="02/03/2017"/>
  </r>
  <r>
    <s v="VPA6"/>
    <x v="3086"/>
    <x v="0"/>
    <s v="Grievance"/>
    <s v="12th October,2016"/>
    <d v="2016-10-12T00:00:00"/>
    <s v="1st December,2016"/>
    <d v="2016-12-01T00:00:00"/>
    <s v="Francis Muhoro Baiya"/>
    <s v="Male"/>
    <s v="616286"/>
    <s v="723219620"/>
    <s v=""/>
    <s v=""/>
    <s v=""/>
    <n v="36.724569000000002"/>
    <n v="-1.0840369999999999"/>
    <s v="Kiambu"/>
    <s v="Githunguri"/>
    <s v="Githiga"/>
    <s v="Githiga"/>
    <x v="24"/>
    <s v="Kentainers Limited"/>
    <s v="Kentainers Limited"/>
    <s v=""/>
    <s v="Medium Size Business"/>
    <s v="BlueFlame BioSlurriGaz"/>
    <s v="Plastic"/>
    <s v="02/03/2017"/>
  </r>
  <r>
    <s v="VPA6"/>
    <x v="3087"/>
    <x v="0"/>
    <s v="Unreachable"/>
    <s v="11th November,2016"/>
    <d v="2016-11-11T00:00:00"/>
    <s v="31st December,2016"/>
    <d v="2016-12-31T00:00:00"/>
    <s v="Friends Of G10"/>
    <s v="Male"/>
    <s v="99999"/>
    <s v="722617702"/>
    <s v=""/>
    <s v=""/>
    <s v=""/>
    <m/>
    <m/>
    <s v="Kisumu"/>
    <s v=""/>
    <s v=""/>
    <s v="Got Nanga"/>
    <x v="24"/>
    <s v="Kentainers Limited"/>
    <s v="Kentainers Limited"/>
    <s v=""/>
    <s v="Medium Size Business"/>
    <s v="BlueFlame BioSlurriGaz"/>
    <s v="Plastic"/>
    <s v="02/03/2017"/>
  </r>
  <r>
    <s v="VPA6"/>
    <x v="3088"/>
    <x v="0"/>
    <s v="Unreachable"/>
    <s v="12th October,2016"/>
    <d v="2016-10-12T00:00:00"/>
    <s v="1st December,2016"/>
    <d v="2016-12-01T00:00:00"/>
    <s v="Geneva International (Prof. Nyambati)"/>
    <s v="Male"/>
    <s v="99999"/>
    <s v="721106744"/>
    <s v=""/>
    <s v=""/>
    <s v=""/>
    <n v="34.721133999999999"/>
    <n v="-0.68341600000000002"/>
    <s v="Kisii"/>
    <s v="Bonchari"/>
    <s v="Bomorenda"/>
    <s v="Bonyaoro"/>
    <x v="24"/>
    <s v="Kentainers Limited"/>
    <s v="Kentainers Limited"/>
    <s v=""/>
    <s v="Medium Size Business"/>
    <s v="BlueFlame BioSlurriGaz"/>
    <s v="Plastic"/>
    <s v="02/03/2017"/>
  </r>
  <r>
    <s v="VPA6"/>
    <x v="3089"/>
    <x v="1"/>
    <s v=""/>
    <s v="13th December,2015"/>
    <d v="2015-12-13T00:00:00"/>
    <s v="1st February,2016"/>
    <d v="2016-02-01T00:00:00"/>
    <s v="Grace Wanjiku"/>
    <s v="Female"/>
    <s v="99999"/>
    <s v="722630533"/>
    <s v=""/>
    <s v=""/>
    <s v=""/>
    <n v="37.007165999999998"/>
    <n v="-1.2778910000000001"/>
    <s v="Nairobi"/>
    <s v="Embakasi"/>
    <s v="Ruai"/>
    <s v=""/>
    <x v="24"/>
    <s v="Kentainers Limited"/>
    <s v="Kentainers Limited"/>
    <s v=""/>
    <s v="Medium Size Business"/>
    <s v="BlueFlame BioSlurriGaz"/>
    <s v="Plastic"/>
    <s v="02/03/2017"/>
  </r>
  <r>
    <s v="VPA6"/>
    <x v="3090"/>
    <x v="0"/>
    <s v="Unreachable"/>
    <s v="12th October,2016"/>
    <d v="2016-10-12T00:00:00"/>
    <s v="1st December,2016"/>
    <d v="2016-12-01T00:00:00"/>
    <s v="Hellen Oron"/>
    <s v="Female"/>
    <s v="99999"/>
    <s v="720172079"/>
    <s v=""/>
    <s v=""/>
    <s v=""/>
    <m/>
    <m/>
    <s v="Laikipia"/>
    <s v=""/>
    <s v=""/>
    <s v="Seger Ranch"/>
    <x v="24"/>
    <s v="Kentainers Limited"/>
    <s v="Kentainers Limited"/>
    <s v=""/>
    <s v="Medium Size Business"/>
    <s v="BlueFlame BioSlurriGaz"/>
    <s v="Plastic"/>
    <s v="02/03/2017"/>
  </r>
  <r>
    <s v="VPA6"/>
    <x v="3091"/>
    <x v="1"/>
    <s v=""/>
    <s v="21st November,2015"/>
    <d v="2015-11-21T00:00:00"/>
    <s v="10th January,2016"/>
    <d v="2016-01-10T00:00:00"/>
    <s v="Imani Childrens Home - Opudo"/>
    <s v="Male"/>
    <s v="99999"/>
    <s v="724242922"/>
    <s v="724242922"/>
    <s v=""/>
    <s v=""/>
    <n v="40.044088000000002"/>
    <n v="-3.2736420000000002"/>
    <s v="Kilifi"/>
    <s v="Malindi"/>
    <s v="Dabaso"/>
    <s v="Mkenge"/>
    <x v="24"/>
    <s v="Kentainers Limited"/>
    <s v="Kentainers Limited"/>
    <s v=""/>
    <s v="Medium Size Business"/>
    <s v="BlueFlame BioSlurriGaz"/>
    <s v="Plastic"/>
    <s v="02/03/2017"/>
  </r>
  <r>
    <s v="VPA6"/>
    <x v="3092"/>
    <x v="1"/>
    <s v=""/>
    <s v="21st November,2015"/>
    <d v="2015-11-21T00:00:00"/>
    <s v="10th January,2016"/>
    <d v="2016-01-10T00:00:00"/>
    <s v="Joram/James Muchiri"/>
    <s v="Male"/>
    <s v="99999"/>
    <s v="720547928"/>
    <s v=""/>
    <s v=""/>
    <s v=""/>
    <n v="36.150956999999998"/>
    <n v="-0.33075700000000002"/>
    <s v="Nakuru"/>
    <s v="Gilgil"/>
    <s v="Eburu"/>
    <s v="Barnabas"/>
    <x v="24"/>
    <s v="Kentainers Limited"/>
    <s v="Kentainers Limited"/>
    <s v=""/>
    <s v="Medium Size Business"/>
    <s v="BlueFlame BioSlurriGaz"/>
    <s v="Plastic"/>
    <s v="02/03/2017"/>
  </r>
  <r>
    <s v="VPA6"/>
    <x v="3093"/>
    <x v="1"/>
    <s v=""/>
    <s v="12th October,2016"/>
    <d v="2016-10-12T00:00:00"/>
    <s v="1st December,2016"/>
    <d v="2016-12-01T00:00:00"/>
    <s v="Josiah Njeru"/>
    <s v="Male"/>
    <s v="99999"/>
    <s v="728760208"/>
    <s v=""/>
    <s v=""/>
    <s v=""/>
    <n v="37.50047"/>
    <n v="-0.48150999999999999"/>
    <s v="Embu"/>
    <s v="Embu West"/>
    <s v="Gaturi South"/>
    <s v="Gatunduri"/>
    <x v="24"/>
    <s v="Kentainers Limited"/>
    <s v="Kentainers Limited"/>
    <s v=""/>
    <s v="Medium Size Business"/>
    <s v="BlueFlame BioSlurriGaz"/>
    <s v="Plastic"/>
    <s v="02/03/2017"/>
  </r>
  <r>
    <s v="VPA6"/>
    <x v="3094"/>
    <x v="0"/>
    <s v="Non Compliant"/>
    <s v="8th March,2016"/>
    <d v="2016-03-08T00:00:00"/>
    <s v="27th April,2016"/>
    <d v="2016-04-27T00:00:00"/>
    <s v="Joyce Wambui Nyingi"/>
    <s v="Female"/>
    <s v="99999"/>
    <s v="729311061"/>
    <s v=""/>
    <s v=""/>
    <s v=""/>
    <n v="36.880389999999998"/>
    <n v="-1.17039"/>
    <s v="Kiambu"/>
    <s v="Kiambu"/>
    <s v="Kamiti Corner"/>
    <s v="Mugumo-Ini"/>
    <x v="24"/>
    <s v="Kentainers Limited"/>
    <s v="Kenya Biotechnology"/>
    <s v=""/>
    <s v="Medium Size Business"/>
    <s v="BlueFlame BioSlurriGaz"/>
    <s v="Plastic"/>
    <s v="02/03/2017"/>
  </r>
  <r>
    <s v="VPA6"/>
    <x v="3095"/>
    <x v="0"/>
    <s v="Unreachable"/>
    <s v="11th November,2016"/>
    <d v="2016-11-11T00:00:00"/>
    <s v="31st December,2016"/>
    <d v="2016-12-31T00:00:00"/>
    <s v="Julius Mwangi/Susan Njeri"/>
    <s v="Male"/>
    <s v="99999"/>
    <s v="714314563"/>
    <s v=""/>
    <s v=""/>
    <s v=""/>
    <m/>
    <m/>
    <s v="Kiambu"/>
    <s v="Limuru"/>
    <s v="Ngecha"/>
    <s v=""/>
    <x v="24"/>
    <s v="Kentainers Limited"/>
    <s v="Kentainers Limited"/>
    <s v=""/>
    <s v="Medium Size Business"/>
    <s v="BlueFlame BioSlurriGaz"/>
    <s v="Plastic"/>
    <s v="02/03/2017"/>
  </r>
  <r>
    <s v="VPA6"/>
    <x v="3096"/>
    <x v="0"/>
    <s v="Non Compliant"/>
    <s v="1st December,2017"/>
    <d v="2017-12-01T00:00:00"/>
    <s v="20th January,2018"/>
    <d v="2018-01-20T00:00:00"/>
    <s v="Kelion Osiemo Wasonga"/>
    <s v="Male"/>
    <s v="99999"/>
    <s v="722230456"/>
    <s v="722230456"/>
    <s v=""/>
    <s v=""/>
    <n v="34.498437000000003"/>
    <n v="0.107003"/>
    <s v="Siaya"/>
    <s v="Gem"/>
    <s v="Yala Township"/>
    <s v="Sauri"/>
    <x v="24"/>
    <s v="Kentainers Limited"/>
    <s v="Kenya Biotechnology"/>
    <s v=""/>
    <s v="Medium Size Business"/>
    <s v="BlueFlame BioSlurriGaz"/>
    <s v="Plastic"/>
    <s v="02/03/2017"/>
  </r>
  <r>
    <s v="VPA6"/>
    <x v="3097"/>
    <x v="1"/>
    <s v=""/>
    <s v="11th February,2016"/>
    <d v="2016-02-11T00:00:00"/>
    <s v="1st April,2016"/>
    <d v="2016-04-01T00:00:00"/>
    <s v="Kevin Otieno"/>
    <s v="Male"/>
    <s v="99999"/>
    <s v="719364450"/>
    <s v=""/>
    <s v=""/>
    <s v=""/>
    <n v="34.827043000000003"/>
    <n v="-7.8475000000000003E-2"/>
    <s v="Kisumu"/>
    <s v="Kisumu East"/>
    <s v="Kamrongo"/>
    <s v=""/>
    <x v="24"/>
    <s v="Kentainers Limited"/>
    <s v="Kentainers Limited"/>
    <s v=""/>
    <s v="Medium Size Business"/>
    <s v="BlueFlame BioSlurriGaz"/>
    <s v="Plastic"/>
    <s v="02/03/2017"/>
  </r>
  <r>
    <s v="VPA6"/>
    <x v="3098"/>
    <x v="1"/>
    <s v=""/>
    <s v="13th July,2017"/>
    <d v="2017-07-13T00:00:00"/>
    <s v="1st September,2017"/>
    <d v="2017-09-01T00:00:00"/>
    <s v="Lawrence Kabasis"/>
    <s v="Male"/>
    <s v="99999"/>
    <s v="722911296"/>
    <s v=""/>
    <s v=""/>
    <s v=""/>
    <n v="35.797637999999999"/>
    <n v="0.42551499999999998"/>
    <s v="Baringo"/>
    <s v="Baringo Central"/>
    <s v="Timboia"/>
    <s v="Sacho"/>
    <x v="24"/>
    <s v="Kentainers Limited"/>
    <s v="Kentainers Limited"/>
    <s v=""/>
    <s v="Medium Size Business"/>
    <s v="BlueFlame BioSlurriGaz"/>
    <s v="Plastic"/>
    <s v="02/03/2017"/>
  </r>
  <r>
    <s v="VPA6"/>
    <x v="3099"/>
    <x v="1"/>
    <s v=""/>
    <s v="13th July,2017"/>
    <d v="2017-07-13T00:00:00"/>
    <s v="1st September,2017"/>
    <d v="2017-09-01T00:00:00"/>
    <s v="Lawrence Kibett"/>
    <s v="Male"/>
    <s v="99999"/>
    <s v="722589320"/>
    <s v=""/>
    <s v=""/>
    <s v=""/>
    <n v="35.797705000000001"/>
    <n v="0.425537"/>
    <s v="Baringo"/>
    <s v="Baringo Central"/>
    <s v=""/>
    <s v="Timboywa"/>
    <x v="24"/>
    <s v="Kentainers Limited"/>
    <s v="Kentainers Limited"/>
    <s v=""/>
    <s v="Medium Size Business"/>
    <s v="BlueFlame BioSlurriGaz"/>
    <s v="Plastic"/>
    <s v="02/03/2017"/>
  </r>
  <r>
    <s v="VPA6"/>
    <x v="3100"/>
    <x v="1"/>
    <s v=""/>
    <s v="13th December,2015"/>
    <d v="2015-12-13T00:00:00"/>
    <s v="1st February,2016"/>
    <d v="2016-02-01T00:00:00"/>
    <s v="Leah Ndegi"/>
    <s v="Female"/>
    <s v="99999"/>
    <s v="711977785"/>
    <s v=""/>
    <s v=""/>
    <s v=""/>
    <n v="37.490543000000002"/>
    <n v="-0.38902700000000001"/>
    <s v="Embu"/>
    <s v="Embu North"/>
    <s v="Ruguru"/>
    <s v="Ruare"/>
    <x v="24"/>
    <s v="Kentainers Limited"/>
    <s v="Kenya Biotechnology"/>
    <s v=""/>
    <s v="Medium Size Business"/>
    <s v="BlueFlame BioSlurriGaz"/>
    <s v="Plastic"/>
    <s v="02/03/2017"/>
  </r>
  <r>
    <s v="VPA6"/>
    <x v="3101"/>
    <x v="1"/>
    <s v=""/>
    <s v="12th May,2016"/>
    <d v="2016-05-12T00:00:00"/>
    <s v="1st July,2016"/>
    <d v="2016-07-01T00:00:00"/>
    <s v="Mary Namerae"/>
    <s v="Female"/>
    <s v="99999"/>
    <s v="727289284"/>
    <s v=""/>
    <s v=""/>
    <s v=""/>
    <n v="36.172198000000002"/>
    <n v="-1.000796"/>
    <s v="Narok"/>
    <s v="Narok North"/>
    <s v="Keekonyokie"/>
    <s v="Keekonyokie"/>
    <x v="24"/>
    <s v="Kentainers Limited"/>
    <s v="Kentainers Limited"/>
    <s v=""/>
    <s v="Medium Size Business"/>
    <s v="BlueFlame BioSlurriGaz"/>
    <s v="Plastic"/>
    <s v="02/03/2017"/>
  </r>
  <r>
    <s v="VPA6"/>
    <x v="3102"/>
    <x v="1"/>
    <s v=""/>
    <s v="12th October,2016"/>
    <d v="2016-10-12T00:00:00"/>
    <s v="1st December,2016"/>
    <d v="2016-12-01T00:00:00"/>
    <s v="Michael Ngugi Mwangi"/>
    <s v="Male"/>
    <s v="99999"/>
    <s v="722472113"/>
    <s v=""/>
    <s v=""/>
    <s v=""/>
    <n v="36.568621999999998"/>
    <n v="-0.64642699999999997"/>
    <s v="Nyandarua"/>
    <s v="North Kinangop"/>
    <s v="Kahuru"/>
    <s v="Gwathukia"/>
    <x v="24"/>
    <s v="Kentainers Limited"/>
    <s v="Kentainers Limited"/>
    <s v=""/>
    <s v="Medium Size Business"/>
    <s v="BlueFlame BioSlurriGaz"/>
    <s v="Plastic"/>
    <s v="02/03/2017"/>
  </r>
  <r>
    <s v="VPA6"/>
    <x v="3103"/>
    <x v="0"/>
    <s v="Unreachable"/>
    <s v="12th October,2016"/>
    <d v="2016-10-12T00:00:00"/>
    <s v="1st December,2016"/>
    <d v="2016-12-01T00:00:00"/>
    <s v="Morris Njagi Njeru"/>
    <s v="Male"/>
    <s v="99999"/>
    <s v="729944730"/>
    <s v=""/>
    <s v=""/>
    <s v=""/>
    <m/>
    <m/>
    <s v="Embu"/>
    <s v="Manyatta"/>
    <s v="Kiriari"/>
    <s v="Mikinbi"/>
    <x v="24"/>
    <s v="Kentainers Limited"/>
    <s v="Kenya Biotechnology"/>
    <s v=""/>
    <s v="Medium Size Business"/>
    <s v="BlueFlame BioSlurriGaz"/>
    <s v="Plastic"/>
    <s v="02/03/2017"/>
  </r>
  <r>
    <s v="VPA6"/>
    <x v="3104"/>
    <x v="0"/>
    <s v="Unreachable"/>
    <s v="11th November,2016"/>
    <d v="2016-11-11T00:00:00"/>
    <s v="31st December,2016"/>
    <d v="2016-12-31T00:00:00"/>
    <s v="Moses Kamolo"/>
    <s v="Male"/>
    <s v="99999"/>
    <s v="721951084"/>
    <s v=""/>
    <s v=""/>
    <s v=""/>
    <m/>
    <m/>
    <s v="Machakos"/>
    <s v=""/>
    <s v="Ishamba"/>
    <s v="Malili"/>
    <x v="24"/>
    <s v="Kentainers Limited"/>
    <s v="Kentainers Limited"/>
    <s v=""/>
    <s v="Medium Size Business"/>
    <s v="BlueFlame BioSlurriGaz"/>
    <s v="Plastic"/>
    <s v="02/03/2017"/>
  </r>
  <r>
    <s v="VPA6"/>
    <x v="3105"/>
    <x v="1"/>
    <s v=""/>
    <s v="12th June,2016"/>
    <d v="2016-06-12T00:00:00"/>
    <s v="1st August,2016"/>
    <d v="2016-08-01T00:00:00"/>
    <s v="Mr Nyaga Njogu"/>
    <s v="Male"/>
    <s v="99999"/>
    <s v="737024854"/>
    <s v=""/>
    <s v=""/>
    <s v=""/>
    <n v="37.370122000000002"/>
    <n v="-0.60381899999999999"/>
    <s v="Kirinyaga"/>
    <s v="Kerugoya/Kutus"/>
    <s v="Kibibe"/>
    <s v="Muminako"/>
    <x v="24"/>
    <s v="Kentainers Limited"/>
    <s v="Kentainers Limited"/>
    <s v=""/>
    <s v="Medium Size Business"/>
    <s v="BlueFlame BioSlurriGaz"/>
    <s v="Plastic"/>
    <s v="02/03/2017"/>
  </r>
  <r>
    <s v="VPA6"/>
    <x v="3106"/>
    <x v="1"/>
    <s v=""/>
    <s v="1st December,2017"/>
    <d v="2017-12-01T00:00:00"/>
    <s v="20th January,2018"/>
    <d v="2018-01-20T00:00:00"/>
    <s v="Nehemia Nyaga Njiku"/>
    <s v="Female"/>
    <s v="3520725"/>
    <s v="725213121"/>
    <s v=""/>
    <s v=""/>
    <s v=""/>
    <n v="37.482320000000001"/>
    <n v="-0.36971700000000002"/>
    <s v="Embu"/>
    <s v="Embu North"/>
    <s v="Ruguru ngandori"/>
    <s v="Mukuria"/>
    <x v="26"/>
    <s v="Kentainers Limited"/>
    <s v="Kentainers Limited"/>
    <s v=""/>
    <s v="Medium Size Business"/>
    <s v="BlueFlame BioSlurriGaz"/>
    <s v="Plastic"/>
    <s v="02/03/2017"/>
  </r>
  <r>
    <s v="VPA6"/>
    <x v="3107"/>
    <x v="0"/>
    <s v="Unreachable"/>
    <s v="23rd November,2015"/>
    <d v="2015-11-23T00:00:00"/>
    <s v="12th January,2016"/>
    <d v="2016-01-12T00:00:00"/>
    <s v="Nelly Petronilla Masiko"/>
    <s v="Male"/>
    <s v="23251887"/>
    <s v="722632971"/>
    <s v=""/>
    <s v=""/>
    <s v=""/>
    <n v="36.940083000000001"/>
    <n v="-0.33718700000000001"/>
    <s v="Nyeri"/>
    <s v="Kieni West"/>
    <s v="Likuyani"/>
    <s v="Seregeya"/>
    <x v="24"/>
    <s v="Kentainers Limited"/>
    <s v="Kentainers Limited"/>
    <s v=""/>
    <s v="Medium Size Business"/>
    <s v="BlueFlame BioSlurriGaz"/>
    <s v="Plastic"/>
    <s v="02/03/2017"/>
  </r>
  <r>
    <s v="VPA6"/>
    <x v="3108"/>
    <x v="1"/>
    <s v=""/>
    <s v="13th December,2016"/>
    <d v="2016-12-13T00:00:00"/>
    <s v="1st February,2017"/>
    <d v="2017-02-01T00:00:00"/>
    <s v="Paul Ochilo"/>
    <s v="Male"/>
    <s v="99999"/>
    <s v="729365293"/>
    <s v=""/>
    <s v=""/>
    <s v=""/>
    <n v="36.923628000000001"/>
    <n v="-1.4663459999999999"/>
    <s v="Nairobi"/>
    <s v="Dagoretti North"/>
    <s v="Kitengela"/>
    <s v=""/>
    <x v="24"/>
    <s v="Kentainers Limited"/>
    <s v="Kentainers Limited"/>
    <s v=""/>
    <s v="Medium Size Business"/>
    <s v="BlueFlame BioSlurriGaz"/>
    <s v="Plastic"/>
    <s v="02/03/2017"/>
  </r>
  <r>
    <s v="VPA6"/>
    <x v="3109"/>
    <x v="1"/>
    <s v=""/>
    <s v="11th November,2015"/>
    <d v="2015-11-11T00:00:00"/>
    <s v="31st December,2015"/>
    <d v="2015-12-31T00:00:00"/>
    <s v="Peter Kimari Muthara"/>
    <s v="Male"/>
    <s v="99999"/>
    <s v="721397737"/>
    <s v=""/>
    <s v=""/>
    <s v=""/>
    <n v="37.113152999999997"/>
    <n v="-0.58513700000000002"/>
    <s v="Nyeri"/>
    <s v="Mukurwe-Ini"/>
    <s v="Mukurweini"/>
    <s v="Karundu"/>
    <x v="24"/>
    <s v="Kentainers Limited"/>
    <s v="Kentainers Limited"/>
    <s v=""/>
    <s v="Medium Size Business"/>
    <s v="BlueFlame BioSlurriGaz"/>
    <s v="Plastic"/>
    <s v="02/03/2017"/>
  </r>
  <r>
    <s v="VPA6"/>
    <x v="3110"/>
    <x v="0"/>
    <s v="Hostile Client"/>
    <s v="12th April,2016"/>
    <d v="2016-04-12T00:00:00"/>
    <s v="1st June,2016"/>
    <d v="2016-06-01T00:00:00"/>
    <s v="Peter Maina"/>
    <s v="Male"/>
    <s v="99999"/>
    <s v="720599626"/>
    <s v=""/>
    <s v=""/>
    <s v=""/>
    <m/>
    <m/>
    <s v="Nyeri"/>
    <s v="Nyeri Town"/>
    <s v="Ruring'u"/>
    <s v="Chorongi"/>
    <x v="24"/>
    <s v="Kentainers Limited"/>
    <s v="Kentainers Limited"/>
    <s v=""/>
    <s v="Medium Size Business"/>
    <s v="BlueFlame BioSlurriGaz"/>
    <s v="Plastic"/>
    <s v="02/03/2017"/>
  </r>
  <r>
    <s v="VPA6"/>
    <x v="3111"/>
    <x v="0"/>
    <s v="Non Compliant"/>
    <s v="11th November,2015"/>
    <d v="2015-11-11T00:00:00"/>
    <s v="31st December,2015"/>
    <d v="2015-12-31T00:00:00"/>
    <s v="Peter Nyoro"/>
    <s v="Male"/>
    <s v="99999"/>
    <s v="722835974"/>
    <s v=""/>
    <s v=""/>
    <s v=""/>
    <n v="36.639986999999998"/>
    <n v="-1.0495319999999999"/>
    <s v="Kiambu"/>
    <s v="Lari"/>
    <s v="Uplands"/>
    <s v="Lari"/>
    <x v="24"/>
    <s v="Kentainers Limited"/>
    <s v="Kentainers Limited"/>
    <s v=""/>
    <s v="Medium Size Business"/>
    <s v="BlueFlame BioSlurriGaz"/>
    <s v="Plastic"/>
    <s v="02/03/2017"/>
  </r>
  <r>
    <s v="VPA6"/>
    <x v="3112"/>
    <x v="1"/>
    <s v=""/>
    <s v="25th March,2016"/>
    <d v="2016-03-25T00:00:00"/>
    <s v="14th May,2016"/>
    <d v="2016-05-14T00:00:00"/>
    <s v="Pollen Limited"/>
    <s v="Male"/>
    <s v="99999"/>
    <s v="721399972"/>
    <s v=""/>
    <s v=""/>
    <s v=""/>
    <n v="36.914698000000001"/>
    <n v="-1.144045"/>
    <s v="Nairobi"/>
    <s v="Kasarani"/>
    <s v="Ruiru"/>
    <s v=""/>
    <x v="24"/>
    <s v="Kentainers Limited"/>
    <s v="Kentainers Limited"/>
    <s v=""/>
    <s v="Medium Size Business"/>
    <s v="BlueFlame BioSlurriGaz"/>
    <s v="Plastic"/>
    <s v="02/03/2017"/>
  </r>
  <r>
    <s v="VPA6"/>
    <x v="3113"/>
    <x v="1"/>
    <s v=""/>
    <s v="19th March,2017"/>
    <d v="2017-03-19T00:00:00"/>
    <s v="5th April,2017"/>
    <d v="2017-04-05T00:00:00"/>
    <s v="Muchogia Lucy Wanjiru"/>
    <s v="Female"/>
    <s v="21653335"/>
    <s v="726643750"/>
    <s v="726643750"/>
    <s v=""/>
    <s v="711720427"/>
    <n v="36.618336999999997"/>
    <n v="-1.1875880000000001"/>
    <s v="Kiambu"/>
    <s v="Limuru"/>
    <s v="Kerwa"/>
    <s v="Kanyanjara"/>
    <x v="22"/>
    <s v="Biogas International Limited"/>
    <s v="James Musyoka"/>
    <s v="715836763"/>
    <s v="Medium Size Business"/>
    <s v="FLEXI"/>
    <s v="Tubular"/>
    <s v="05/04/2017"/>
  </r>
  <r>
    <s v="VPA6"/>
    <x v="3114"/>
    <x v="1"/>
    <s v=""/>
    <s v="12th September,2016"/>
    <d v="2016-09-12T00:00:00"/>
    <s v="1st November,2016"/>
    <d v="2016-11-01T00:00:00"/>
    <s v="Musa Majimbo Andiema"/>
    <s v="Male"/>
    <s v="11581607"/>
    <s v="722648160"/>
    <s v="722648160"/>
    <s v=""/>
    <s v=""/>
    <n v="34.827848000000003"/>
    <n v="1.0247029999999999"/>
    <s v="Trans Nzoia"/>
    <s v="Endebbes"/>
    <s v="Endebbes"/>
    <s v="Cheptantan"/>
    <x v="3"/>
    <s v="Biogas International Limited"/>
    <s v=""/>
    <s v=""/>
    <s v="Medium Size Business"/>
    <s v="FLEXI"/>
    <s v="Tubular"/>
    <s v="07/04/2017"/>
  </r>
  <r>
    <s v="VPA6"/>
    <x v="3115"/>
    <x v="2"/>
    <s v="Demolished"/>
    <s v="12th May,2016"/>
    <d v="2016-05-12T00:00:00"/>
    <s v="1st July,2016"/>
    <d v="2016-07-01T00:00:00"/>
    <s v="Eunice Wamwere Njoroge"/>
    <s v="Female"/>
    <s v="99999"/>
    <s v="728722409"/>
    <s v="728722409"/>
    <s v=""/>
    <s v=""/>
    <n v="36.767392000000001"/>
    <n v="-1.401888"/>
    <s v="Kajiado"/>
    <s v="Kajiado North"/>
    <s v="Kajiado"/>
    <s v="Hellena"/>
    <x v="22"/>
    <s v="Biogas International Limited"/>
    <s v=""/>
    <s v=""/>
    <s v="Medium Size Business"/>
    <s v="FLEXI"/>
    <s v="Tubular"/>
    <s v="10/04/2017"/>
  </r>
  <r>
    <s v="VPA6"/>
    <x v="3116"/>
    <x v="1"/>
    <s v=""/>
    <s v="11th November,2017"/>
    <d v="2017-11-11T00:00:00"/>
    <s v="31st December,2017"/>
    <d v="2017-12-31T00:00:00"/>
    <s v="Kimani Esther Nduta"/>
    <s v="Female"/>
    <s v="12537902"/>
    <s v="715755511"/>
    <s v="715755511"/>
    <s v=""/>
    <s v="729774048"/>
    <n v="36.692047000000002"/>
    <n v="-1.357693"/>
    <s v="Kajiado"/>
    <s v="Kajiado North"/>
    <s v="Kajiado North"/>
    <s v="Kianungu"/>
    <x v="3"/>
    <s v="Biogas International Limited"/>
    <s v="James Musyoka"/>
    <s v="715836763"/>
    <s v="Medium Size Business"/>
    <s v="FLEXI"/>
    <s v="Tubular"/>
    <s v="11/04/2017"/>
  </r>
  <r>
    <s v="VPA6"/>
    <x v="3117"/>
    <x v="1"/>
    <s v=""/>
    <s v="18th March,2016"/>
    <d v="2016-03-18T00:00:00"/>
    <s v="15th April,2016"/>
    <d v="2016-04-15T00:00:00"/>
    <s v="Irene Omukata"/>
    <s v="Female"/>
    <s v="99999"/>
    <s v="721261466"/>
    <s v="721261466"/>
    <s v=""/>
    <s v=""/>
    <n v="34.943897999999997"/>
    <n v="0.93324399999999996"/>
    <s v="Trans Nzoia"/>
    <s v="Kiminini"/>
    <s v="Nabiswa"/>
    <s v="Kiungani"/>
    <x v="22"/>
    <s v="Biogas International Limited"/>
    <s v=""/>
    <s v="722700530"/>
    <s v="Medium Size Business"/>
    <s v="FLEXI"/>
    <s v="Tubular"/>
    <s v="11/04/2017"/>
  </r>
  <r>
    <s v="VPA6"/>
    <x v="3118"/>
    <x v="0"/>
    <s v="Unreachable"/>
    <s v="12th March,2017"/>
    <d v="2017-03-12T00:00:00"/>
    <s v="1st May,2017"/>
    <d v="2017-05-01T00:00:00"/>
    <s v="Lucy Munanu"/>
    <s v="Male"/>
    <s v="12445676"/>
    <s v="723123457"/>
    <s v="723123457"/>
    <s v=""/>
    <s v="723456789"/>
    <n v="37.096941000000001"/>
    <n v="-1.0430410000000001"/>
    <s v="Murang'a"/>
    <s v="Gatanga"/>
    <s v="Thika"/>
    <s v="Thika"/>
    <x v="22"/>
    <s v="Biogas International Limited"/>
    <s v="Julius Onyango"/>
    <s v="711227754"/>
    <s v="Medium Size Business"/>
    <s v="FLEXI"/>
    <s v="Tubular"/>
    <s v="25/03/2017"/>
  </r>
  <r>
    <s v="VPA6"/>
    <x v="3119"/>
    <x v="0"/>
    <s v="Hostile Client"/>
    <s v="11th November,2015"/>
    <d v="2015-11-11T00:00:00"/>
    <s v="31st December,2015"/>
    <d v="2015-12-31T00:00:00"/>
    <s v="Kirui John"/>
    <s v="Male"/>
    <s v="99999"/>
    <s v="720705024"/>
    <s v="720705024"/>
    <s v=""/>
    <s v=""/>
    <n v="36.715625000000003"/>
    <n v="-1.4129780000000001"/>
    <s v="Kajiado"/>
    <s v="Kajiado North"/>
    <s v="Nkoroi"/>
    <s v="Rongai"/>
    <x v="3"/>
    <s v="Biogas International Limited"/>
    <s v="Biogas International"/>
    <s v=""/>
    <s v="Medium Size Business"/>
    <s v="FLEXI"/>
    <s v="Tubular"/>
    <s v="31/03/2017"/>
  </r>
  <r>
    <s v="VPA6"/>
    <x v="3120"/>
    <x v="1"/>
    <s v=""/>
    <s v="23rd April,2016"/>
    <d v="2016-04-23T00:00:00"/>
    <s v="12th June,2016"/>
    <d v="2016-06-12T00:00:00"/>
    <s v="Karangi Josphat Muchangi"/>
    <s v="Male"/>
    <s v="6418910"/>
    <s v="726831238"/>
    <s v="2.55E+11"/>
    <s v=""/>
    <s v="2.55E+11"/>
    <n v="37.167900000000003"/>
    <n v="-0.50697000000000003"/>
    <s v="Nyeri"/>
    <s v="Mathira West"/>
    <s v="Gatundu"/>
    <s v="Kangocho"/>
    <x v="0"/>
    <s v="Takamoto Biogas"/>
    <s v="Benson  Otieno"/>
    <s v=""/>
    <s v="Medium Size Business"/>
    <s v="Topflame"/>
    <s v="Plastic"/>
    <s v="06/09/2017"/>
  </r>
  <r>
    <s v="VPA6"/>
    <x v="3121"/>
    <x v="1"/>
    <s v=""/>
    <s v="12th March,2016"/>
    <d v="2016-03-12T00:00:00"/>
    <s v="1st May,2016"/>
    <d v="2016-05-01T00:00:00"/>
    <s v="Gichungi Joseph Kinyua"/>
    <s v="Male"/>
    <s v="99999"/>
    <s v="722352455"/>
    <s v="2.55E+11"/>
    <s v=""/>
    <s v="2.55E+11"/>
    <n v="37.237906000000002"/>
    <n v="-0.46071899999999999"/>
    <s v="Kirinyaga"/>
    <s v="Kirinyaga Central"/>
    <s v="Kirinyaga Central"/>
    <s v="Karaini"/>
    <x v="0"/>
    <s v="Takamoto Biogas"/>
    <s v="Benson  Otieno"/>
    <s v=""/>
    <s v="Medium Size Business"/>
    <s v="Topflame"/>
    <s v="Plastic"/>
    <s v="07/09/2017"/>
  </r>
  <r>
    <s v="VPA6"/>
    <x v="3122"/>
    <x v="0"/>
    <s v="Hostile Client"/>
    <s v="12th August,2016"/>
    <d v="2016-08-12T00:00:00"/>
    <s v="1st October,2016"/>
    <d v="2016-10-01T00:00:00"/>
    <s v="Kuria Nicholas Ngatia"/>
    <s v="Male"/>
    <s v="1039184"/>
    <s v="+254722904189"/>
    <s v="2.55E+11"/>
    <s v=""/>
    <s v="2.55E+11"/>
    <n v="36.923217999999999"/>
    <n v="-0.37507200000000002"/>
    <s v="Nyeri"/>
    <s v="Kieni East"/>
    <s v="Mweiga"/>
    <s v="Gathambara"/>
    <x v="0"/>
    <s v="Takamoto Biogas"/>
    <s v="Benson  Otieno"/>
    <s v=""/>
    <s v="Medium Size Business"/>
    <s v="Topflame"/>
    <s v="Plastic"/>
    <s v="07/09/2017"/>
  </r>
  <r>
    <s v="VPA6"/>
    <x v="3123"/>
    <x v="1"/>
    <s v=""/>
    <s v="12th October,2016"/>
    <d v="2016-10-12T00:00:00"/>
    <s v="1st December,2016"/>
    <d v="2016-12-01T00:00:00"/>
    <s v="Murage Joseph Gichuki"/>
    <s v="Male"/>
    <s v="1831319"/>
    <s v="720421401"/>
    <s v="2.55E+11"/>
    <s v=""/>
    <s v=""/>
    <n v="36.873370000000001"/>
    <n v="-0.44651000000000002"/>
    <s v="Nyeri"/>
    <s v="Tetu"/>
    <s v="Huhoini"/>
    <s v="Icagaciri"/>
    <x v="0"/>
    <s v="Takamoto Biogas"/>
    <s v="Benson  Otieno"/>
    <s v=""/>
    <s v="Medium Size Business"/>
    <s v="Topflame"/>
    <s v="Plastic"/>
    <s v="07/09/2017"/>
  </r>
  <r>
    <s v="VPA6"/>
    <x v="3124"/>
    <x v="1"/>
    <s v=""/>
    <s v="1st May,2017"/>
    <d v="2017-05-01T00:00:00"/>
    <s v="14th June,2017"/>
    <d v="2017-06-14T00:00:00"/>
    <s v="Mwirichia Gerishon Gikunda"/>
    <s v="Male"/>
    <s v="2516768"/>
    <s v="713951760"/>
    <s v="2.55E+11"/>
    <s v=""/>
    <s v="2.55E+11"/>
    <n v="37.530068"/>
    <n v="9.3299999999999994E-2"/>
    <s v="Meru"/>
    <s v="Buuri"/>
    <s v="Kiamiogo"/>
    <s v="Kaangia"/>
    <x v="0"/>
    <s v="Takamoto Biogas"/>
    <s v="Paul Mbugua"/>
    <s v="725641906"/>
    <s v="Medium Size Business"/>
    <s v="Topflame"/>
    <s v="Plastic"/>
    <s v="08/09/2017"/>
  </r>
  <r>
    <s v="VPA6"/>
    <x v="3125"/>
    <x v="1"/>
    <s v=""/>
    <s v="12th November,2016"/>
    <d v="2016-11-12T00:00:00"/>
    <s v="1st January,2017"/>
    <d v="2017-01-01T00:00:00"/>
    <s v="Gikunda Geoffrey Mwirigi"/>
    <s v="Female"/>
    <s v="13553941"/>
    <s v="726281182"/>
    <s v="2.55E+11"/>
    <s v=""/>
    <s v="2.55E+11"/>
    <n v="37.530360000000002"/>
    <n v="9.3651999999999999E-2"/>
    <s v="Meru"/>
    <s v="Buuri"/>
    <s v="Kiamiogo"/>
    <s v="Kaangia"/>
    <x v="0"/>
    <s v="Takamoto Biogas"/>
    <s v="Paul Mbugua"/>
    <s v="725641906"/>
    <s v="Medium Size Business"/>
    <s v="Topflame"/>
    <s v="Plastic"/>
    <s v="08/09/2017"/>
  </r>
  <r>
    <s v="VPA6"/>
    <x v="3126"/>
    <x v="1"/>
    <s v=""/>
    <s v="12th March,2017"/>
    <d v="2017-03-12T00:00:00"/>
    <s v="1st May,2017"/>
    <d v="2017-05-01T00:00:00"/>
    <s v="Gikunda George Kinoti"/>
    <s v="Female"/>
    <s v="21840687"/>
    <s v="717423427"/>
    <s v="2.55E+11"/>
    <s v=""/>
    <s v="2.55E+11"/>
    <n v="37.530436999999999"/>
    <n v="9.3271999999999994E-2"/>
    <s v="Meru"/>
    <s v="Buuri"/>
    <s v="Kiamiogo"/>
    <s v="Kaangia"/>
    <x v="0"/>
    <s v="Takamoto Biogas"/>
    <s v="Paul Mbugua"/>
    <s v="725641906"/>
    <s v="Medium Size Business"/>
    <s v="Topflame"/>
    <s v="Plastic"/>
    <s v="08/09/2017"/>
  </r>
  <r>
    <s v="VPA6"/>
    <x v="3127"/>
    <x v="1"/>
    <s v=""/>
    <s v="7th January,2016"/>
    <d v="2016-01-07T00:00:00"/>
    <s v="1st June,2016"/>
    <d v="2016-06-01T00:00:00"/>
    <s v="Kirera Christopher Mworia"/>
    <s v="Male"/>
    <s v="2516383"/>
    <s v="720437209"/>
    <s v="2.55E+11"/>
    <s v=""/>
    <s v="2.55E+11"/>
    <n v="37.527169999999998"/>
    <n v="9.3036999999999995E-2"/>
    <s v="Meru"/>
    <s v="Buuri"/>
    <s v="Kiamiogo"/>
    <s v="Kaangia"/>
    <x v="0"/>
    <s v="Takamoto Biogas"/>
    <s v="Paul Mbugua"/>
    <s v="725641906"/>
    <s v="Medium Size Business"/>
    <s v="Topflame"/>
    <s v="Plastic"/>
    <s v="08/09/2017"/>
  </r>
  <r>
    <s v="VPA6"/>
    <x v="3128"/>
    <x v="1"/>
    <s v=""/>
    <s v="12th August,2016"/>
    <d v="2016-08-12T00:00:00"/>
    <s v="1st October,2016"/>
    <d v="2016-10-01T00:00:00"/>
    <s v="Ruthiri Joshua Ikiara"/>
    <s v="Male"/>
    <s v="16000469"/>
    <s v="720258134"/>
    <s v="2.55E+11"/>
    <s v=""/>
    <s v="2.55E+11"/>
    <n v="37.503022000000001"/>
    <n v="0.13019500000000001"/>
    <s v="Meru"/>
    <s v="Buuri"/>
    <s v="Kiamiogo"/>
    <s v="Karanene"/>
    <x v="0"/>
    <s v="Takamoto Biogas"/>
    <s v="Gabriel"/>
    <s v="713807256"/>
    <s v="Medium Size Business"/>
    <s v="Topflame"/>
    <s v="Plastic"/>
    <s v="08/09/2017"/>
  </r>
  <r>
    <s v="VPA6"/>
    <x v="3129"/>
    <x v="2"/>
    <s v="Demolished"/>
    <s v="13th November,2015"/>
    <d v="2015-11-13T00:00:00"/>
    <s v="2nd January,2016"/>
    <d v="2016-01-02T00:00:00"/>
    <s v="Thuranira Aruyaru Thiane"/>
    <s v="Male"/>
    <s v="2516906"/>
    <s v="733587232"/>
    <s v="2.55E+11"/>
    <s v=""/>
    <s v="2.55E+11"/>
    <n v="37.751584999999999"/>
    <n v="0.15939999999999999"/>
    <s v="Meru"/>
    <s v="Tigania West"/>
    <s v="Kianjai"/>
    <s v="Amatu"/>
    <x v="0"/>
    <s v="Takamoto Biogas"/>
    <s v="Takamoto Biogas"/>
    <s v="786547129"/>
    <s v="Medium Size Business"/>
    <s v="Topflame"/>
    <s v="Plastic"/>
    <s v="08/09/2017"/>
  </r>
  <r>
    <s v="VPA6"/>
    <x v="3130"/>
    <x v="1"/>
    <s v=""/>
    <s v="12th June,2016"/>
    <d v="2016-06-12T00:00:00"/>
    <s v="1st August,2016"/>
    <d v="2016-08-01T00:00:00"/>
    <s v="Kiugu John Mburugu"/>
    <s v="Male"/>
    <s v="7670777"/>
    <s v="725561831"/>
    <s v="2.55E+11"/>
    <s v=""/>
    <s v="2.55E+11"/>
    <n v="37.565686999999997"/>
    <n v="-0.12107999999999999"/>
    <s v="Meru"/>
    <s v="Imenti South"/>
    <s v="Kithangari"/>
    <s v="Gokumu"/>
    <x v="0"/>
    <s v="Takamoto Biogas"/>
    <s v="Paul Mbugua"/>
    <s v="725641906"/>
    <s v="Medium Size Business"/>
    <s v="Topflame"/>
    <s v="Plastic"/>
    <s v="08/09/2017"/>
  </r>
  <r>
    <s v="VPA6"/>
    <x v="3131"/>
    <x v="1"/>
    <s v=""/>
    <s v="12th October,2016"/>
    <d v="2016-10-12T00:00:00"/>
    <s v="1st December,2016"/>
    <d v="2016-12-01T00:00:00"/>
    <s v="Ngarunyi Japhet Gikunda"/>
    <s v="Male"/>
    <s v="1091177"/>
    <s v="721238428"/>
    <s v="2.55E+11"/>
    <s v=""/>
    <s v="2.55E+11"/>
    <n v="37.579172999999997"/>
    <n v="-0.124667"/>
    <s v="Meru"/>
    <s v="Imenti South"/>
    <s v="Kithangari"/>
    <s v="Nyomba Ya Mbiti"/>
    <x v="0"/>
    <s v="Takamoto Biogas"/>
    <s v="Paul Mbugua"/>
    <s v="725641906"/>
    <s v="Medium Size Business"/>
    <s v="Topflame"/>
    <s v="Plastic"/>
    <s v="08/09/2017"/>
  </r>
  <r>
    <s v="VPA6"/>
    <x v="3132"/>
    <x v="1"/>
    <s v=""/>
    <s v="13th December,2016"/>
    <d v="2016-12-13T00:00:00"/>
    <s v="1st February,2017"/>
    <d v="2017-02-01T00:00:00"/>
    <s v="Mburugu Hannington Mbaabu"/>
    <s v="Male"/>
    <s v="2523051"/>
    <s v="726895290"/>
    <s v="2.55E+11"/>
    <s v=""/>
    <s v="2.55E+11"/>
    <n v="37.583314999999999"/>
    <n v="-0.12673799999999999"/>
    <s v="Meru"/>
    <s v="Imenti South"/>
    <s v="Kiungone"/>
    <s v="Nyomba Ya Mbiti"/>
    <x v="0"/>
    <s v="Takamoto Biogas"/>
    <s v="Paul Mbugua"/>
    <s v="725641906"/>
    <s v="Medium Size Business"/>
    <s v="Topflame"/>
    <s v="Plastic"/>
    <s v="08/09/2017"/>
  </r>
  <r>
    <s v="VPA6"/>
    <x v="3133"/>
    <x v="2"/>
    <s v="Abandoned"/>
    <s v="1st November,2016"/>
    <d v="2016-11-01T00:00:00"/>
    <s v="1st December,2016"/>
    <d v="2016-12-01T00:00:00"/>
    <s v="Ringera Henry Munene"/>
    <s v="Male"/>
    <s v="7465469"/>
    <s v="724523051"/>
    <s v="724523051"/>
    <s v=""/>
    <s v=""/>
    <n v="37.586978000000002"/>
    <n v="-7.7017000000000002E-2"/>
    <s v="Meru"/>
    <s v="Buuri"/>
    <s v="Kibirichia"/>
    <s v="Nchoro"/>
    <x v="0"/>
    <s v="Takamoto Biogas"/>
    <s v="Paul Mbugua"/>
    <s v="725641906"/>
    <s v="Medium Size Business"/>
    <s v="Topflame"/>
    <s v="Plastic"/>
    <s v="08/09/2017"/>
  </r>
  <r>
    <s v="VPA6"/>
    <x v="3134"/>
    <x v="0"/>
    <s v="Unreachable"/>
    <s v="1st July,2017"/>
    <d v="2017-07-01T00:00:00"/>
    <s v="22nd July,2017"/>
    <d v="2017-07-22T00:00:00"/>
    <s v="Kariuki Victoria Muthoni"/>
    <s v="Female"/>
    <s v="34546972"/>
    <s v="+254702857022"/>
    <s v="2.55E+11"/>
    <s v=""/>
    <s v="2.55E+11"/>
    <n v="37.474131999999997"/>
    <n v="-0.47713699999999998"/>
    <s v="Embu"/>
    <s v="Manyatta"/>
    <s v="Mbeti North"/>
    <s v="Kiangima"/>
    <x v="0"/>
    <s v="Takamoto Biogas"/>
    <s v="Nderitu"/>
    <s v="787552346"/>
    <s v="Medium Size Business"/>
    <s v="Topflame"/>
    <s v="Plastic"/>
    <s v="08/09/2017"/>
  </r>
  <r>
    <s v="VPA6"/>
    <x v="3135"/>
    <x v="0"/>
    <s v="Unreachable"/>
    <s v="30th September,2016"/>
    <d v="2016-09-30T00:00:00"/>
    <s v="7th October,2016"/>
    <d v="2016-10-07T00:00:00"/>
    <s v="Ndwiga Nicasio Murimi"/>
    <s v="Male"/>
    <s v="25592961"/>
    <s v="+254711190062"/>
    <s v="2.55E+11"/>
    <s v=""/>
    <s v="2.55E+12"/>
    <n v="37.514505"/>
    <n v="-0.36614799999999997"/>
    <s v="Embu"/>
    <s v="Runyenjes"/>
    <s v="Kagaari North"/>
    <s v="Iriari"/>
    <x v="0"/>
    <s v="Takamoto Biogas"/>
    <s v="Nderitu"/>
    <s v="738689788"/>
    <s v="Medium Size Business"/>
    <s v="Topflame"/>
    <s v="Plastic"/>
    <s v="08/09/2017"/>
  </r>
  <r>
    <s v="VPA6"/>
    <x v="3136"/>
    <x v="1"/>
    <s v=""/>
    <s v="12th August,2016"/>
    <d v="2016-08-12T00:00:00"/>
    <s v="1st October,2016"/>
    <d v="2016-10-01T00:00:00"/>
    <s v="Mumbura Jesse Wachira"/>
    <s v="Male"/>
    <s v="1882468"/>
    <s v="725424517"/>
    <s v="2.55E+11"/>
    <s v=""/>
    <s v="2.55E+11"/>
    <n v="36.915067000000001"/>
    <n v="-0.47055799999999998"/>
    <s v="Nyeri"/>
    <s v="Tetu"/>
    <s v="Karundu"/>
    <s v="Wamagana"/>
    <x v="0"/>
    <s v="Takamoto Biogas"/>
    <s v="Benson  Otieno"/>
    <s v=""/>
    <s v="Medium Size Business"/>
    <s v="Topflame"/>
    <s v="Plastic"/>
    <s v="11/09/2017"/>
  </r>
  <r>
    <s v="VPA6"/>
    <x v="3137"/>
    <x v="0"/>
    <s v="Hostile Client"/>
    <s v="22nd December,2016"/>
    <d v="2016-12-22T00:00:00"/>
    <s v="11th January,2017"/>
    <d v="2017-01-11T00:00:00"/>
    <s v="Maina Johnson"/>
    <s v="Male"/>
    <s v="2131467"/>
    <s v="720702022"/>
    <s v="720702022"/>
    <s v=""/>
    <s v=""/>
    <n v="36.807980000000001"/>
    <n v="-0.85506300000000002"/>
    <s v="Murang'a"/>
    <s v="Gatanga"/>
    <s v="Kariara"/>
    <s v="Kiarutara"/>
    <x v="1"/>
    <s v="Takamoto Biogas"/>
    <s v=""/>
    <s v=""/>
    <s v="Medium Size Business"/>
    <s v="Topflame"/>
    <s v="Plastic"/>
    <s v="11/09/2017"/>
  </r>
  <r>
    <s v="VPA6"/>
    <x v="3138"/>
    <x v="1"/>
    <s v=""/>
    <s v="18th May,2017"/>
    <d v="2017-05-18T00:00:00"/>
    <s v="7th July,2017"/>
    <d v="2017-07-07T00:00:00"/>
    <s v="Macharia Jane Wanjiku"/>
    <s v="Female"/>
    <s v="10433008"/>
    <s v="728765621"/>
    <s v="2.55E+11"/>
    <s v=""/>
    <s v=""/>
    <n v="36.940576"/>
    <n v="-0.66509600000000002"/>
    <s v="Murang'a"/>
    <s v="Kangema"/>
    <s v="Rwathia"/>
    <s v="Kenya Njeru"/>
    <x v="1"/>
    <s v="Takamoto Biogas"/>
    <s v=""/>
    <s v=""/>
    <s v="Medium Size Business"/>
    <s v="Topflame"/>
    <s v="Plastic"/>
    <s v="13/09/2017"/>
  </r>
  <r>
    <s v="VPA6"/>
    <x v="3139"/>
    <x v="1"/>
    <s v=""/>
    <s v="12th May,2017"/>
    <d v="2017-05-12T00:00:00"/>
    <s v="1st July,2017"/>
    <d v="2017-07-01T00:00:00"/>
    <s v="Muthoga Jane Wanjiru"/>
    <s v="Female"/>
    <s v="5143585"/>
    <s v="721665139"/>
    <s v="2.55E+11"/>
    <s v=""/>
    <s v=""/>
    <n v="36.921737999999998"/>
    <n v="-0.65449299999999999"/>
    <s v="Murang'a"/>
    <s v="Kangema"/>
    <s v="Rwathia"/>
    <s v="Kayu"/>
    <x v="1"/>
    <s v="Takamoto Biogas"/>
    <s v=""/>
    <s v=""/>
    <s v="Medium Size Business"/>
    <s v="Topflame"/>
    <s v="Plastic"/>
    <s v="13/09/2017"/>
  </r>
  <r>
    <s v="VPA6"/>
    <x v="3140"/>
    <x v="1"/>
    <s v=""/>
    <s v="10th January,2017"/>
    <d v="2017-01-10T00:00:00"/>
    <s v="1st March,2017"/>
    <d v="2017-03-01T00:00:00"/>
    <s v="Waititu Richard"/>
    <s v="Male"/>
    <s v="976282"/>
    <s v="722400382"/>
    <s v="2.55E+11"/>
    <s v=""/>
    <s v=""/>
    <n v="36.955568"/>
    <n v="-0.58877999999999997"/>
    <s v="Nyeri"/>
    <s v="Othaya"/>
    <s v="Jinga South"/>
    <s v="Kaanwe"/>
    <x v="1"/>
    <s v="Takamoto Biogas"/>
    <s v=""/>
    <s v=""/>
    <s v="Medium Size Business"/>
    <s v="Topflame"/>
    <s v="Plastic"/>
    <s v="13/09/2017"/>
  </r>
  <r>
    <s v="VPA6"/>
    <x v="3141"/>
    <x v="1"/>
    <s v=""/>
    <s v="11th November,2017"/>
    <d v="2017-11-11T00:00:00"/>
    <s v="31st December,2017"/>
    <d v="2017-12-31T00:00:00"/>
    <s v="Kariithi Lucy Wawira"/>
    <s v="Female"/>
    <s v="25192554"/>
    <s v="721820296"/>
    <s v="2.55E+11"/>
    <s v=""/>
    <s v="2.55E+11"/>
    <n v="37.476779000000001"/>
    <n v="-0.51787000000000005"/>
    <s v="Embu"/>
    <s v="Manyatta"/>
    <s v="Embu West"/>
    <s v="Gatituri"/>
    <x v="27"/>
    <s v="Biogas International Limited"/>
    <s v="James Musyoka"/>
    <s v="254715836763"/>
    <s v="Medium Size Business"/>
    <s v="FLEXI"/>
    <s v="Tubular"/>
    <s v="21/04/2017"/>
  </r>
  <r>
    <s v="VPA6"/>
    <x v="3142"/>
    <x v="0"/>
    <s v="Under Verification"/>
    <s v="24th May,2017"/>
    <d v="2017-05-24T00:00:00"/>
    <s v="24th May,2017"/>
    <d v="2017-05-24T00:00:00"/>
    <s v="Ndirangu Catherine Nyaruai"/>
    <s v="Female"/>
    <s v="11566730"/>
    <s v="0722891650"/>
    <s v="722891650"/>
    <s v=""/>
    <s v="719430982"/>
    <n v="36.640645999999997"/>
    <n v="-1.6811E-2"/>
    <s v="Nyandarua"/>
    <s v="Ndaragwa"/>
    <s v="Ndaragwa"/>
    <s v="Suguroi"/>
    <x v="2"/>
    <s v="Funtex Designs"/>
    <s v=""/>
    <s v=""/>
    <s v="Medium Size Business"/>
    <s v="MKD"/>
    <s v="Masonry"/>
    <s v="24/04/2017"/>
  </r>
  <r>
    <s v="VPA6"/>
    <x v="3143"/>
    <x v="1"/>
    <s v=""/>
    <s v="12th May,2017"/>
    <d v="2017-05-12T00:00:00"/>
    <s v="1st July,2017"/>
    <d v="2017-07-01T00:00:00"/>
    <s v="Japhet Muchiri Nkonge"/>
    <s v="Male"/>
    <s v="4269514"/>
    <s v="720348690"/>
    <s v="2.55E+11"/>
    <s v=""/>
    <s v="2.55E+11"/>
    <n v="37.393573000000004"/>
    <n v="0.14274200000000001"/>
    <s v="Meru"/>
    <s v="Buuri"/>
    <s v="Kisima"/>
    <s v="Kongokacheke"/>
    <x v="27"/>
    <s v="Biogas International Limited"/>
    <s v="Julius Onyango"/>
    <s v="254711227754"/>
    <s v="Medium Size Business"/>
    <s v="FLEXI"/>
    <s v="Tubular"/>
    <s v="27/04/2017"/>
  </r>
  <r>
    <s v="VPA6"/>
    <x v="3144"/>
    <x v="1"/>
    <s v=""/>
    <s v="12th March,2017"/>
    <d v="2017-03-12T00:00:00"/>
    <s v="1st May,2017"/>
    <d v="2017-05-01T00:00:00"/>
    <s v="Katuri Operator Pastor Amon Joshua"/>
    <s v="Male"/>
    <s v="12345678"/>
    <s v="722411379"/>
    <s v="2.55E+11"/>
    <s v=""/>
    <s v="2.55E+11"/>
    <n v="39.725070000000002"/>
    <n v="-3.9377810000000002"/>
    <s v="Kilifi"/>
    <s v="Bahari"/>
    <s v="Kilifi South"/>
    <s v="Mto Mondoni"/>
    <x v="3"/>
    <s v="Biogas International Limited"/>
    <s v=""/>
    <s v=""/>
    <s v="Medium Size Business"/>
    <s v="FLEXI"/>
    <s v="Tubular"/>
    <s v="28/04/2017"/>
  </r>
  <r>
    <s v="VPA6"/>
    <x v="3145"/>
    <x v="1"/>
    <s v=""/>
    <s v="12th May,2017"/>
    <d v="2017-05-12T00:00:00"/>
    <s v="1st July,2017"/>
    <d v="2017-07-01T00:00:00"/>
    <s v="Vincent Mutuku"/>
    <s v="Male"/>
    <s v="700859"/>
    <s v="722717281"/>
    <s v="2.55E+11"/>
    <s v=""/>
    <s v="2.55E+11"/>
    <n v="37.332900000000002"/>
    <n v="-1.982775"/>
    <s v="Makueni"/>
    <s v="Makueni"/>
    <s v="Kiou"/>
    <s v="Karimbini"/>
    <x v="3"/>
    <s v="Biogas International Limited"/>
    <s v="Robert Wanjiku"/>
    <s v="254717606741"/>
    <s v="Medium Size Business"/>
    <s v="FLEXI"/>
    <s v="Tubular"/>
    <s v="29/04/2017"/>
  </r>
  <r>
    <s v="VPA6"/>
    <x v="3146"/>
    <x v="1"/>
    <s v=""/>
    <s v="13th July,2017"/>
    <d v="2017-07-13T00:00:00"/>
    <s v="1st September,2017"/>
    <d v="2017-09-01T00:00:00"/>
    <s v="Stephen Ndungu Waweru"/>
    <s v="Male"/>
    <s v="23234184"/>
    <s v="723584850"/>
    <s v="2.55E+11"/>
    <s v=""/>
    <s v="2.55E+11"/>
    <n v="37.169474999999998"/>
    <n v="-0.44320199999999998"/>
    <s v="Nyeri"/>
    <s v="Mathira West"/>
    <s v="Mathira East"/>
    <s v="Kariki"/>
    <x v="27"/>
    <s v="Biogas International Limited"/>
    <s v="Biogas International"/>
    <s v="254722700530"/>
    <s v="Medium Size Business"/>
    <s v="FLEXI"/>
    <s v="Tubular"/>
    <s v="29/04/2017"/>
  </r>
  <r>
    <s v="VPA6"/>
    <x v="3147"/>
    <x v="1"/>
    <s v=""/>
    <s v="16th July,2017"/>
    <d v="2017-07-16T00:00:00"/>
    <s v="4th September,2017"/>
    <d v="2017-09-04T00:00:00"/>
    <s v="Chege Margaret Mwihaki"/>
    <s v="Female"/>
    <s v="7706338"/>
    <s v="722734219"/>
    <s v="2.55E+11"/>
    <s v=""/>
    <s v="2.55E+11"/>
    <n v="36.687080000000002"/>
    <n v="-1.2423679999999999"/>
    <s v="Kiambu"/>
    <s v="Kikuyu"/>
    <s v="Kinoo"/>
    <s v="Gaitumbi"/>
    <x v="3"/>
    <s v="Biogas International Limited"/>
    <s v="Julius Onyango"/>
    <s v="711227754"/>
    <s v="Medium Size Business"/>
    <s v="FLEXI"/>
    <s v="Tubular"/>
    <s v="02/05/2017"/>
  </r>
  <r>
    <s v="VPA6"/>
    <x v="3148"/>
    <x v="1"/>
    <s v=""/>
    <s v="29th March,2017"/>
    <d v="2017-03-29T00:00:00"/>
    <s v="18th May,2017"/>
    <d v="2017-05-18T00:00:00"/>
    <s v="Gitau Kang'Ethe Eliud"/>
    <s v="Male"/>
    <s v="10934182"/>
    <s v="720668067"/>
    <s v="720668067"/>
    <s v=""/>
    <s v="716476606"/>
    <n v="35.470342000000002"/>
    <n v="-1.9016999999999999E-2"/>
    <s v="Kericho"/>
    <s v="Kipkelion East"/>
    <s v="Londiani"/>
    <s v="Mugumoini"/>
    <x v="3"/>
    <s v="Biogas International Limited"/>
    <s v="Thairu George"/>
    <s v="715290735"/>
    <s v="Medium Size Business"/>
    <s v="FLEXI"/>
    <s v="Tubular"/>
    <s v="04/05/2017"/>
  </r>
  <r>
    <s v="VPA6"/>
    <x v="3149"/>
    <x v="1"/>
    <s v=""/>
    <s v="12th April,2017"/>
    <d v="2017-04-12T00:00:00"/>
    <s v="1st June,2017"/>
    <d v="2017-06-01T00:00:00"/>
    <s v="Shivo Tom"/>
    <s v="Male"/>
    <s v="10863742"/>
    <s v="722730071"/>
    <s v="2.55E+11"/>
    <s v=""/>
    <s v=""/>
    <n v="35.016590999999998"/>
    <n v="0.20089099999999999"/>
    <s v="Nandi"/>
    <s v="Nandi Central"/>
    <s v="Kiptuiya"/>
    <s v="Chemgonjwa"/>
    <x v="0"/>
    <s v="Biogas International Limited"/>
    <s v="Thairu George"/>
    <s v="254715290735"/>
    <s v="Medium Size Business"/>
    <s v="FLEXI"/>
    <s v="Tubular"/>
    <s v="04/05/2017"/>
  </r>
  <r>
    <s v="VPA6"/>
    <x v="3150"/>
    <x v="1"/>
    <s v=""/>
    <s v="12th October,2016"/>
    <d v="2016-10-12T00:00:00"/>
    <s v="1st December,2016"/>
    <d v="2016-12-01T00:00:00"/>
    <s v="Mbarina Antony Muraithi"/>
    <s v="Male"/>
    <s v="12474380"/>
    <s v="723118128"/>
    <s v="2.55E+11"/>
    <s v=""/>
    <s v="2.55E+11"/>
    <n v="37.225324999999998"/>
    <n v="-1.0385930000000001"/>
    <s v="Kiambu"/>
    <s v="Thika East"/>
    <s v="Thika"/>
    <s v="Kimimi"/>
    <x v="0"/>
    <s v="Biogas International Limited"/>
    <s v="George Thairu"/>
    <s v="254715290735"/>
    <s v="Medium Size Business"/>
    <s v="FLEXI"/>
    <s v="Tubular"/>
    <s v="04/05/2017"/>
  </r>
  <r>
    <s v="VPA6"/>
    <x v="3151"/>
    <x v="2"/>
    <s v="Abandoned"/>
    <s v="12th March,2017"/>
    <d v="2017-03-12T00:00:00"/>
    <s v="1st May,2017"/>
    <d v="2017-05-01T00:00:00"/>
    <s v="Oranyo Joshua Oriko"/>
    <s v="Male"/>
    <s v="1515594"/>
    <s v="722221272"/>
    <s v="722221272"/>
    <s v=""/>
    <s v="729675279"/>
    <n v="34.455185"/>
    <n v="-1.0496799999999999"/>
    <s v="Meru"/>
    <s v="Tigania West"/>
    <s v="Kakrao North"/>
    <s v="Nyikendu"/>
    <x v="3"/>
    <s v="Biogas International Limited"/>
    <s v="Zadock"/>
    <s v="720562659"/>
    <s v="Medium Size Business"/>
    <s v="FLEXI"/>
    <s v="Tubular"/>
    <s v="07/05/2017"/>
  </r>
  <r>
    <s v="VPA6"/>
    <x v="3152"/>
    <x v="1"/>
    <s v=""/>
    <s v="13th December,2016"/>
    <d v="2016-12-13T00:00:00"/>
    <s v="1st February,2017"/>
    <d v="2017-02-01T00:00:00"/>
    <s v="Wathika Jane Wangui"/>
    <s v="Male"/>
    <s v="213999273"/>
    <s v="723059502"/>
    <s v="2.55E+11"/>
    <s v=""/>
    <s v="2.55E+11"/>
    <n v="36.702683"/>
    <n v="-1.025952"/>
    <s v="Kiambu"/>
    <s v="Lari"/>
    <s v="Githunguri"/>
    <s v="Muirungi"/>
    <x v="27"/>
    <s v="Biogas International Limited"/>
    <s v="Robert Wanjiku"/>
    <s v="254717606741"/>
    <s v="Medium Size Business"/>
    <s v="FLEXI"/>
    <s v="Tubular"/>
    <s v="11/05/2017"/>
  </r>
  <r>
    <s v="VPA6"/>
    <x v="3153"/>
    <x v="1"/>
    <s v=""/>
    <s v="15th January,2017"/>
    <d v="2017-01-15T00:00:00"/>
    <s v="11th May,2017"/>
    <d v="2017-05-11T00:00:00"/>
    <s v="Azuri Health Jackson"/>
    <s v="Male"/>
    <s v="99999"/>
    <s v="717950877"/>
    <s v="2.55E+11"/>
    <s v=""/>
    <s v="2.55E+11"/>
    <n v="37.096617000000002"/>
    <n v="-1.042878"/>
    <s v="Kiambu"/>
    <s v="Thika Town"/>
    <s v="Thika"/>
    <s v="Thika"/>
    <x v="5"/>
    <s v="Biogas International Limited"/>
    <s v="George Thairu"/>
    <s v="715290735"/>
    <s v="Medium Size Business"/>
    <s v="FLEXI"/>
    <s v="Tubular"/>
    <s v="11/05/2017"/>
  </r>
  <r>
    <s v="VPA6"/>
    <x v="3154"/>
    <x v="1"/>
    <s v=""/>
    <s v="4th September,2017"/>
    <d v="2017-09-04T00:00:00"/>
    <s v="24th October,2017"/>
    <d v="2017-10-24T00:00:00"/>
    <s v="Wanjiru Mary Warira"/>
    <s v="Female"/>
    <s v="25928230"/>
    <s v="710827532"/>
    <s v="2.55E+11"/>
    <s v=""/>
    <s v="2.55E+11"/>
    <n v="36.600951999999999"/>
    <n v="-1.2695799999999999"/>
    <s v="Kiambu"/>
    <s v="Kikuyu"/>
    <s v="Karai"/>
    <s v="Nachu"/>
    <x v="25"/>
    <s v="Biogas International Limited"/>
    <s v="George Thairu"/>
    <s v="254715290735"/>
    <s v="Medium Size Business"/>
    <s v="FLEXI"/>
    <s v="Tubular"/>
    <s v="12/05/2017"/>
  </r>
  <r>
    <s v="VPA6"/>
    <x v="3155"/>
    <x v="1"/>
    <s v=""/>
    <s v="12th April,2017"/>
    <d v="2017-04-12T00:00:00"/>
    <s v="1st June,2017"/>
    <d v="2017-06-01T00:00:00"/>
    <s v="Linet Mwondi Kigamwa"/>
    <s v="Female"/>
    <s v="9988578"/>
    <s v="796171250"/>
    <s v="2.55E+11"/>
    <s v=""/>
    <s v="2.55E+11"/>
    <n v="34.710901999999997"/>
    <n v="5.0173000000000002E-2"/>
    <s v="Vihiga"/>
    <s v="Vihiga"/>
    <s v="Kidudu"/>
    <s v="Kidudu"/>
    <x v="25"/>
    <s v="Biogas International Limited"/>
    <s v="Robert Wanjiku"/>
    <s v="254717606741"/>
    <s v="Medium Size Business"/>
    <s v="FLEXI"/>
    <s v="Tubular"/>
    <s v="27/05/2017"/>
  </r>
  <r>
    <s v="VPA6"/>
    <x v="3156"/>
    <x v="0"/>
    <s v="Non Compliant"/>
    <s v="12th May,2017"/>
    <d v="2017-05-12T00:00:00"/>
    <s v="1st July,2017"/>
    <d v="2017-07-01T00:00:00"/>
    <s v="Moses Ngetho Ngugi"/>
    <s v="Male"/>
    <s v="353092"/>
    <s v="720311854"/>
    <s v="2.55E+11"/>
    <s v=""/>
    <s v="2.55E+11"/>
    <n v="36.976337000000001"/>
    <n v="-1.1592750000000001"/>
    <s v="Kiambu"/>
    <s v="Ruiru"/>
    <s v="Ruiru"/>
    <s v="Kiihota"/>
    <x v="3"/>
    <s v="Biogas International Limited"/>
    <s v=""/>
    <s v=""/>
    <s v="Medium Size Business"/>
    <s v="FLEXI"/>
    <s v="Tubular"/>
    <s v="27/05/2017"/>
  </r>
  <r>
    <s v="VPA6"/>
    <x v="3157"/>
    <x v="1"/>
    <s v=""/>
    <s v="13th July,2017"/>
    <d v="2017-07-13T00:00:00"/>
    <s v="1st September,2017"/>
    <d v="2017-09-01T00:00:00"/>
    <s v="Mary Kathini"/>
    <s v="Female"/>
    <s v="11859076"/>
    <s v="716527480"/>
    <s v="716527490"/>
    <s v=""/>
    <s v=""/>
    <n v="37.876641999999997"/>
    <n v="-1.6280030000000001"/>
    <s v="Kitui"/>
    <s v="Lower Yatta"/>
    <s v="Lower Yatta"/>
    <s v="Kamanyi"/>
    <x v="3"/>
    <s v="Biogas International Limited"/>
    <s v=""/>
    <s v=""/>
    <s v="Medium Size Business"/>
    <s v="FLEXI"/>
    <s v="Tubular"/>
    <s v="27/05/2017"/>
  </r>
  <r>
    <s v="VPA6"/>
    <x v="3158"/>
    <x v="1"/>
    <s v=""/>
    <s v="12th March,2017"/>
    <d v="2017-03-12T00:00:00"/>
    <s v="1st May,2017"/>
    <d v="2017-05-01T00:00:00"/>
    <s v="Agnes Munyao Kaselili"/>
    <s v="Female"/>
    <s v="20462264"/>
    <s v="718985682"/>
    <s v="2.55E+11"/>
    <s v=""/>
    <s v="2.55E+11"/>
    <n v="37.84722"/>
    <n v="-1.5415479999999999"/>
    <s v="Kitui"/>
    <s v="Lower Yatta"/>
    <s v="Lower Yatta"/>
    <s v="Kathekani"/>
    <x v="3"/>
    <s v="Biogas International Limited"/>
    <s v="Robert Wanjiku"/>
    <s v="717606741"/>
    <s v="Medium Size Business"/>
    <s v="FLEXI"/>
    <s v="Tubular"/>
    <s v="27/05/2017"/>
  </r>
  <r>
    <s v="VPA6"/>
    <x v="3159"/>
    <x v="1"/>
    <s v=""/>
    <s v="12th April,2017"/>
    <d v="2017-04-12T00:00:00"/>
    <s v="1st June,2017"/>
    <d v="2017-06-01T00:00:00"/>
    <s v="Kabwere Thyaku"/>
    <s v="Male"/>
    <s v="25158947"/>
    <s v="713345043"/>
    <s v="713345043"/>
    <s v=""/>
    <s v="713714540"/>
    <n v="37.861956999999997"/>
    <n v="-1.563153"/>
    <s v="Kitui"/>
    <s v="Lower Yatta"/>
    <s v="Kitui Rural"/>
    <s v="Kathome"/>
    <x v="27"/>
    <s v="Biogas International Limited"/>
    <s v="Robert Wanjiku"/>
    <s v="717606741"/>
    <s v="Medium Size Business"/>
    <s v="FLEXI"/>
    <s v="Tubular"/>
    <s v="27/05/2017"/>
  </r>
  <r>
    <s v="VPA6"/>
    <x v="3160"/>
    <x v="1"/>
    <s v=""/>
    <s v="12th April,2017"/>
    <d v="2017-04-12T00:00:00"/>
    <s v="1st June,2017"/>
    <d v="2017-06-01T00:00:00"/>
    <s v="Muasya Elijah Gideon"/>
    <s v="Male"/>
    <s v="29943230"/>
    <s v="727057901"/>
    <s v="2.55E+11"/>
    <s v=""/>
    <s v="2.55E+11"/>
    <n v="37.873862000000003"/>
    <n v="-1.594767"/>
    <s v="Kitui"/>
    <s v="Lower Yatta"/>
    <s v="Lower Yatta"/>
    <s v="Lawongo"/>
    <x v="27"/>
    <s v="Biogas International Limited"/>
    <s v="James Musyoka"/>
    <s v="254715836763"/>
    <s v="Medium Size Business"/>
    <s v="FLEXI"/>
    <s v="Tubular"/>
    <s v="27/05/2017"/>
  </r>
  <r>
    <s v="VPA6"/>
    <x v="3161"/>
    <x v="1"/>
    <s v=""/>
    <s v="26th November,2015"/>
    <d v="2015-11-26T00:00:00"/>
    <s v="15th January,2016"/>
    <d v="2016-01-15T00:00:00"/>
    <s v="Njaci Gitau Emmanuel"/>
    <s v="Male"/>
    <s v="22165192"/>
    <s v="722103519"/>
    <s v="2.55E+11"/>
    <s v=""/>
    <s v="2.55E+11"/>
    <n v="36.877274999999997"/>
    <n v="-1.1685030000000001"/>
    <s v="Kiambu"/>
    <s v="Kiambu"/>
    <s v="Kamiti Corner"/>
    <s v="Mugumo"/>
    <x v="0"/>
    <s v="Biogas International Limited"/>
    <s v="Thairu George"/>
    <s v="254715290735"/>
    <s v="Medium Size Business"/>
    <s v="FLEXI"/>
    <s v="Tubular"/>
    <s v="29/05/2017"/>
  </r>
  <r>
    <s v="VPA6"/>
    <x v="3162"/>
    <x v="1"/>
    <s v=""/>
    <s v="12th March,2017"/>
    <d v="2017-03-12T00:00:00"/>
    <s v="1st May,2017"/>
    <d v="2017-05-01T00:00:00"/>
    <s v="Ongugo Denis Ogwang"/>
    <s v="Female"/>
    <s v="20212978"/>
    <s v="729392359"/>
    <s v="2.55E+11"/>
    <s v=""/>
    <s v="2.55E+11"/>
    <n v="34.128796999999999"/>
    <n v="-1.0335650000000001"/>
    <s v="Migori"/>
    <s v="Nyatike"/>
    <s v="Muhuru"/>
    <s v="Ebiruga"/>
    <x v="1"/>
    <s v="Biogas International Limited"/>
    <s v="Zadock"/>
    <s v="720562659"/>
    <s v="Medium Size Business"/>
    <s v="FLEXI"/>
    <s v="Tubular"/>
    <s v="02/06/2017"/>
  </r>
  <r>
    <s v="VPA6"/>
    <x v="3163"/>
    <x v="1"/>
    <s v=""/>
    <s v="17th April,2017"/>
    <d v="2017-04-17T00:00:00"/>
    <s v="6th June,2017"/>
    <d v="2017-06-06T00:00:00"/>
    <s v="Phelister Kamau Wanjiku"/>
    <s v="Female"/>
    <s v="11705710"/>
    <s v="708559575"/>
    <s v="2.55E+11"/>
    <s v=""/>
    <s v="2.55E+11"/>
    <n v="36.698269000000003"/>
    <n v="-1.295091"/>
    <s v="Nairobi"/>
    <s v="Dagoretti South"/>
    <s v="Mutuini"/>
    <s v="Mutuini"/>
    <x v="27"/>
    <s v="Biogas International Limited"/>
    <s v=""/>
    <s v=""/>
    <s v="Medium Size Business"/>
    <s v="FLEXI"/>
    <s v="Tubular"/>
    <s v="06/06/2017"/>
  </r>
  <r>
    <s v="VPA6"/>
    <x v="3164"/>
    <x v="1"/>
    <s v=""/>
    <s v="17th April,2017"/>
    <d v="2017-04-17T00:00:00"/>
    <s v="6th June,2017"/>
    <d v="2017-06-06T00:00:00"/>
    <s v="Paul Muthee Mbutha"/>
    <s v="Male"/>
    <s v="10551545"/>
    <s v="795191848"/>
    <s v="2.55E+11"/>
    <s v=""/>
    <s v=""/>
    <n v="36.698279999999997"/>
    <n v="-1.2972710000000001"/>
    <s v="Nairobi"/>
    <s v="Dagoretti South"/>
    <s v="Mutuini"/>
    <s v="Mutuini"/>
    <x v="27"/>
    <s v="Biogas International Limited"/>
    <s v="Robert Wanjiku"/>
    <s v="717606741"/>
    <s v="Medium Size Business"/>
    <s v="FLEXI"/>
    <s v="Tubular"/>
    <s v="06/06/2017"/>
  </r>
  <r>
    <s v="VPA6"/>
    <x v="3165"/>
    <x v="1"/>
    <s v=""/>
    <s v="11th November,2015"/>
    <d v="2015-11-11T00:00:00"/>
    <s v="31st December,2015"/>
    <d v="2015-12-31T00:00:00"/>
    <s v="Margaret Gitau Wanjiku"/>
    <s v="Female"/>
    <s v="29113577"/>
    <s v="703100322"/>
    <s v="2.55E+11"/>
    <s v=""/>
    <s v="2.55E+11"/>
    <n v="36.700121000000003"/>
    <n v="-1.297188"/>
    <s v="Nairobi"/>
    <s v="Dagoretti South"/>
    <s v="Mutuini"/>
    <s v="Mutuini"/>
    <x v="27"/>
    <s v="Biogas International Limited"/>
    <s v="Robert Wanjiku"/>
    <s v="717606741"/>
    <s v="Medium Size Business"/>
    <s v="FLEXI"/>
    <s v="Tubular"/>
    <s v="06/06/2017"/>
  </r>
  <r>
    <s v="VPA6"/>
    <x v="3166"/>
    <x v="1"/>
    <s v=""/>
    <s v="12th June,2017"/>
    <d v="2017-06-12T00:00:00"/>
    <s v="1st August,2017"/>
    <d v="2017-08-01T00:00:00"/>
    <s v="Ogada Orondo Simon"/>
    <s v="Female"/>
    <s v="746174"/>
    <s v="721325422"/>
    <s v="2.55E+11"/>
    <s v=""/>
    <s v="2.55E+11"/>
    <n v="34.11647"/>
    <n v="-1.0357080000000001"/>
    <s v="Migori"/>
    <s v="Nyatike"/>
    <s v="Nyankondo"/>
    <s v="Nyakondo"/>
    <x v="22"/>
    <s v="Biogas International Limited"/>
    <s v="Julius Onyango"/>
    <s v="254711227754"/>
    <s v="Medium Size Business"/>
    <s v="FLEXI"/>
    <s v="Tubular"/>
    <s v="09/06/2017"/>
  </r>
  <r>
    <s v="VPA6"/>
    <x v="3167"/>
    <x v="1"/>
    <s v=""/>
    <s v="12th March,2017"/>
    <d v="2017-03-12T00:00:00"/>
    <s v="1st May,2017"/>
    <d v="2017-05-01T00:00:00"/>
    <s v="Shiundu George Khakhubi"/>
    <s v="Male"/>
    <s v="27505152"/>
    <s v="726116976"/>
    <s v="2.55E+11"/>
    <s v=""/>
    <s v="2.55E+11"/>
    <n v="34.216138000000001"/>
    <n v="0.31282700000000002"/>
    <s v="Busia"/>
    <s v="Butula"/>
    <s v="Bujumba"/>
    <s v="Burinda"/>
    <x v="27"/>
    <s v="Biogas International Limited"/>
    <s v="Julius Onyango"/>
    <s v="254711227754"/>
    <s v="Medium Size Business"/>
    <s v="FLEXI"/>
    <s v="Tubular"/>
    <s v="09/06/2017"/>
  </r>
  <r>
    <s v="VPA6"/>
    <x v="3168"/>
    <x v="1"/>
    <s v=""/>
    <s v="12th June,2017"/>
    <d v="2017-06-12T00:00:00"/>
    <s v="1st August,2017"/>
    <d v="2017-08-01T00:00:00"/>
    <s v="Nyakio Lake Kanio"/>
    <s v="Female"/>
    <s v="20096328"/>
    <s v="713482144"/>
    <s v="713482144"/>
    <s v=""/>
    <s v="717754733"/>
    <n v="36.480651999999999"/>
    <n v="-0.73960000000000004"/>
    <s v="Nakuru"/>
    <s v="Naivasha"/>
    <s v="Kayole"/>
    <s v="Malaro"/>
    <x v="3"/>
    <s v="Biogas International Limited"/>
    <s v="Robert Wanjiku"/>
    <s v="717606741"/>
    <s v="Medium Size Business"/>
    <s v="FLEXI"/>
    <s v="Tubular"/>
    <s v="12/06/2017"/>
  </r>
  <r>
    <s v="VPA6"/>
    <x v="3169"/>
    <x v="0"/>
    <s v="Unreachable"/>
    <s v="11th November,2017"/>
    <d v="2017-11-11T00:00:00"/>
    <s v="31st December,2017"/>
    <d v="2017-12-31T00:00:00"/>
    <s v="Gakuo Ann Wambui"/>
    <s v="Female"/>
    <s v="11371736"/>
    <s v="720002523"/>
    <s v="720002523"/>
    <s v=""/>
    <s v="706927939"/>
    <n v="36.975568000000003"/>
    <n v="-1.353621"/>
    <s v="Machakos"/>
    <s v="Machakos"/>
    <s v="Mavoko"/>
    <s v="Katani"/>
    <x v="3"/>
    <s v="Biogas International Limited"/>
    <s v="James Musyoka"/>
    <s v="715836763"/>
    <s v="Medium Size Business"/>
    <s v="FLEXI"/>
    <s v="Tubular"/>
    <s v="03/07/2017"/>
  </r>
  <r>
    <s v="VPA6"/>
    <x v="3170"/>
    <x v="1"/>
    <s v=""/>
    <s v="11th November,2017"/>
    <d v="2017-11-11T00:00:00"/>
    <s v="31st December,2017"/>
    <d v="2017-12-31T00:00:00"/>
    <s v="Wekesa Anicetus Wafula"/>
    <s v="Male"/>
    <s v="127592"/>
    <s v="711293207"/>
    <s v="2.55E+11"/>
    <s v=""/>
    <s v="2.55E+11"/>
    <n v="34.594048999999998"/>
    <n v="0.57897600000000005"/>
    <s v="Bungoma"/>
    <s v="Kanduyi"/>
    <s v="Bukembe West"/>
    <s v="Tobolia"/>
    <x v="3"/>
    <s v="Biogas International Limited"/>
    <s v="Zadock"/>
    <s v="720562659"/>
    <s v="Medium Size Business"/>
    <s v="FLEXI"/>
    <s v="Tubular"/>
    <s v="07/07/2017"/>
  </r>
  <r>
    <s v="VPA6"/>
    <x v="3171"/>
    <x v="1"/>
    <s v=""/>
    <s v="10th May,2017"/>
    <d v="2017-05-10T00:00:00"/>
    <s v="29th June,2017"/>
    <d v="2017-06-29T00:00:00"/>
    <s v="Njuku Jeffrey Gatonye"/>
    <s v="Male"/>
    <s v="13527768"/>
    <s v="721359556"/>
    <s v="721359556"/>
    <s v=""/>
    <s v="719568246"/>
    <n v="36.650559999999999"/>
    <n v="-1.2047950000000001"/>
    <s v="Kiambu"/>
    <s v="Kikuyu"/>
    <s v="Kabete"/>
    <s v="Kiambaa"/>
    <x v="27"/>
    <s v="Biogas International Limited"/>
    <s v="Frederick Kago"/>
    <s v="715836763"/>
    <s v="Medium Size Business"/>
    <s v="FLEXI"/>
    <s v="Tubular"/>
    <s v="13/07/2017"/>
  </r>
  <r>
    <s v="VPA6"/>
    <x v="3172"/>
    <x v="1"/>
    <s v=""/>
    <s v="5th June,2017"/>
    <d v="2017-06-05T00:00:00"/>
    <s v="25th July,2017"/>
    <d v="2017-07-25T00:00:00"/>
    <s v="Njiru Joyce Wanjiru"/>
    <s v="Female"/>
    <s v="3108642"/>
    <s v="728448372"/>
    <s v="2.55E+11"/>
    <s v=""/>
    <s v="2.55E+11"/>
    <n v="36.673014000000002"/>
    <n v="-1.2405109999999999"/>
    <s v="Kiambu"/>
    <s v="Kikuyu"/>
    <s v="Kikuyu"/>
    <s v="Gitaru"/>
    <x v="3"/>
    <s v="Biogas International Limited"/>
    <s v="James Musyoka"/>
    <s v="715836763"/>
    <s v="Medium Size Business"/>
    <s v="FLEXI"/>
    <s v="Tubular"/>
    <s v="13/07/2017"/>
  </r>
  <r>
    <s v="VPA6"/>
    <x v="3173"/>
    <x v="1"/>
    <s v=""/>
    <s v="14th July,2017"/>
    <d v="2017-07-14T00:00:00"/>
    <s v="17th July,2017"/>
    <d v="2017-07-17T00:00:00"/>
    <s v="Rutto Beatrice Jelimo"/>
    <s v="Female"/>
    <s v="22205950"/>
    <s v="725133092"/>
    <s v="725133092"/>
    <s v=""/>
    <s v="799372296"/>
    <n v="35.340045000000003"/>
    <n v="0.50587499999999996"/>
    <s v="Uasin Gishu"/>
    <s v="Moiben"/>
    <s v="Kapsoiya"/>
    <s v="Malakuwan"/>
    <x v="22"/>
    <s v="Biogas International Limited"/>
    <s v="Julius Onyango"/>
    <s v="711227754"/>
    <s v="Medium Size Business"/>
    <s v="FLEXI"/>
    <s v="Tubular"/>
    <s v="17/07/2017"/>
  </r>
  <r>
    <s v="VPA6"/>
    <x v="3174"/>
    <x v="1"/>
    <s v=""/>
    <s v="13th July,2017"/>
    <d v="2017-07-13T00:00:00"/>
    <s v="17th July,2017"/>
    <d v="2017-07-17T00:00:00"/>
    <s v="Kurui James James"/>
    <s v="Male"/>
    <s v="69495"/>
    <s v="722666735"/>
    <s v="722666735"/>
    <s v=""/>
    <s v="722802590"/>
    <n v="35.761805000000003"/>
    <n v="0.49688500000000002"/>
    <s v="Baringo"/>
    <s v="Baringo Central"/>
    <s v="Kapropita"/>
    <s v="Tilelon"/>
    <x v="22"/>
    <s v="Biogas International Limited"/>
    <s v="Julius Onyango"/>
    <s v="711227754"/>
    <s v="Medium Size Business"/>
    <s v="FLEXI"/>
    <s v="Tubular"/>
    <s v="17/07/2017"/>
  </r>
  <r>
    <s v="VPA6"/>
    <x v="3175"/>
    <x v="1"/>
    <s v=""/>
    <s v="22nd May,2017"/>
    <d v="2017-05-22T00:00:00"/>
    <s v="11th July,2017"/>
    <d v="2017-07-11T00:00:00"/>
    <s v="Munene Phenhas Njuguna"/>
    <s v="Male"/>
    <s v="27977570"/>
    <s v="71455377"/>
    <s v="2.55E+11"/>
    <s v=""/>
    <s v="2.55E+11"/>
    <n v="36.061788"/>
    <n v="-0.27226299999999998"/>
    <s v="Nakuru"/>
    <s v="Nakuru Town"/>
    <s v="Nakuru Town"/>
    <s v="Millimani Showground"/>
    <x v="25"/>
    <s v="Biogas International Limited"/>
    <s v="Julius Onyango"/>
    <s v="711227754"/>
    <s v="Medium Size Business"/>
    <s v="FLEXI"/>
    <s v="Tubular"/>
    <s v="17/07/2017"/>
  </r>
  <r>
    <s v="VPA6"/>
    <x v="3176"/>
    <x v="0"/>
    <s v="Non Compliant"/>
    <s v="24th May,2017"/>
    <d v="2017-05-24T00:00:00"/>
    <s v="13th July,2017"/>
    <d v="2017-07-13T00:00:00"/>
    <s v="Bill Eunice Chepkemoi"/>
    <s v="Male"/>
    <s v="11078462"/>
    <s v="711556875"/>
    <s v="2.55E+11"/>
    <s v=""/>
    <s v="2.55E+11"/>
    <n v="35.217748"/>
    <n v="-0.32917200000000002"/>
    <s v="Kericho"/>
    <s v="Belgut"/>
    <s v="Borborwet"/>
    <s v="Kiboitu"/>
    <x v="27"/>
    <s v="Biogas International Limited"/>
    <s v="Julius Onyango"/>
    <s v="711227754"/>
    <s v="Medium Size Business"/>
    <s v="FLEXI"/>
    <s v="Tubular"/>
    <s v="17/07/2017"/>
  </r>
  <r>
    <s v="VPA6"/>
    <x v="3177"/>
    <x v="1"/>
    <s v=""/>
    <s v="6th July,2017"/>
    <d v="2017-07-06T00:00:00"/>
    <s v="13th July,2017"/>
    <d v="2017-07-13T00:00:00"/>
    <s v="Koech Lorna Chepkemoi"/>
    <s v="Male"/>
    <s v="13008130"/>
    <s v="721295051"/>
    <s v="721295051"/>
    <s v=""/>
    <s v="722933636"/>
    <n v="35.290148000000002"/>
    <n v="-0.33692800000000001"/>
    <s v="Kericho"/>
    <s v="Ainamoi"/>
    <s v="Township"/>
    <s v="Sumeyon"/>
    <x v="22"/>
    <s v="Biogas International Limited"/>
    <s v="Julius"/>
    <s v="711227754"/>
    <s v="Medium Size Business"/>
    <s v="FLEXI"/>
    <s v="Tubular"/>
    <s v="17/07/2017"/>
  </r>
  <r>
    <s v="VPA6"/>
    <x v="3178"/>
    <x v="0"/>
    <s v="Unreachable"/>
    <s v="18th May,2017"/>
    <d v="2017-05-18T00:00:00"/>
    <s v="7th July,2017"/>
    <d v="2017-07-07T00:00:00"/>
    <s v="Setey Josephine Chepkoech"/>
    <s v="Male"/>
    <s v="8071611"/>
    <s v="721621911"/>
    <s v="2.55E+11"/>
    <s v=""/>
    <s v=""/>
    <n v="35.170096999999998"/>
    <n v="-0.482651"/>
    <s v="Kericho"/>
    <s v="Bureti"/>
    <s v="Kipterich"/>
    <s v="Chimosi"/>
    <x v="27"/>
    <s v="Biogas International Limited"/>
    <s v="Julius Onyango"/>
    <s v="7112227754"/>
    <s v="Medium Size Business"/>
    <s v="FLEXI"/>
    <s v="Tubular"/>
    <s v="17/07/2017"/>
  </r>
  <r>
    <s v="VPA6"/>
    <x v="3179"/>
    <x v="1"/>
    <s v=""/>
    <s v="19th May,2017"/>
    <d v="2017-05-19T00:00:00"/>
    <s v="8th July,2017"/>
    <d v="2017-07-08T00:00:00"/>
    <s v="Susy Susy Langat"/>
    <s v="Male"/>
    <s v="851955"/>
    <s v="721298201"/>
    <s v="2.55E+11"/>
    <s v=""/>
    <s v="2.55E+11"/>
    <n v="35.170577000000002"/>
    <n v="-0.35215800000000003"/>
    <s v="Kericho"/>
    <s v="Belgut"/>
    <s v="Waldai"/>
    <s v="Kiptaldal"/>
    <x v="27"/>
    <s v="Biogas International Limited"/>
    <s v="Julius Onyango"/>
    <s v="711227754"/>
    <s v="Medium Size Business"/>
    <s v="FLEXI"/>
    <s v="Tubular"/>
    <s v="17/07/2017"/>
  </r>
  <r>
    <s v="VPA6"/>
    <x v="3180"/>
    <x v="1"/>
    <s v=""/>
    <s v="19th May,2017"/>
    <d v="2017-05-19T00:00:00"/>
    <s v="8th July,2017"/>
    <d v="2017-07-08T00:00:00"/>
    <s v="Towett Sally"/>
    <s v="Female"/>
    <s v="2358058"/>
    <s v="722705454"/>
    <s v="2.55E+11"/>
    <s v=""/>
    <s v=""/>
    <n v="35.199995000000001"/>
    <n v="-0.31912000000000001"/>
    <s v="Kericho"/>
    <s v="Belgut"/>
    <s v="Belgut"/>
    <s v="Machorwa"/>
    <x v="27"/>
    <s v="Biogas International Limited"/>
    <s v="Julius Onyango"/>
    <s v="711227754"/>
    <s v="Medium Size Business"/>
    <s v="FLEXI"/>
    <s v="Tubular"/>
    <s v="17/07/2017"/>
  </r>
  <r>
    <s v="VPA6"/>
    <x v="3181"/>
    <x v="0"/>
    <s v="Grievance"/>
    <s v="18th May,2017"/>
    <d v="2017-05-18T00:00:00"/>
    <s v="7th July,2017"/>
    <d v="2017-07-07T00:00:00"/>
    <s v="Esther Chelangat Kosgey"/>
    <s v="Female"/>
    <s v="1799507"/>
    <s v="720815532"/>
    <s v="2.55E+11"/>
    <s v=""/>
    <s v="2.55E+11"/>
    <n v="35.392637999999998"/>
    <n v="-0.11687699999999999"/>
    <s v="Kericho"/>
    <s v="Kipkelion West"/>
    <s v="Kipteress"/>
    <s v="Kaptuya"/>
    <x v="25"/>
    <s v="Biogas International Limited"/>
    <s v="Robert Wanjiku"/>
    <s v="717606741"/>
    <s v="Medium Size Business"/>
    <s v="FLEXI"/>
    <s v="Tubular"/>
    <s v="17/07/2017"/>
  </r>
  <r>
    <s v="VPA6"/>
    <x v="3182"/>
    <x v="1"/>
    <s v=""/>
    <s v="12th May,2017"/>
    <d v="2017-05-12T00:00:00"/>
    <s v="1st July,2017"/>
    <d v="2017-07-01T00:00:00"/>
    <s v="Langa'T Roselyn Bii"/>
    <s v="Female"/>
    <s v="10013210"/>
    <s v="707654970"/>
    <s v="2.55E+11"/>
    <s v=""/>
    <s v="2.55E+11"/>
    <n v="35.403461"/>
    <n v="-0.105019"/>
    <s v="Kericho"/>
    <s v="Kipkelion West"/>
    <s v="Chepkechei"/>
    <s v="Ndubusat"/>
    <x v="25"/>
    <s v="Biogas International Limited"/>
    <s v="Robert Wanjiku"/>
    <s v="717606741"/>
    <s v="Medium Size Business"/>
    <s v="FLEXI"/>
    <s v="Tubular"/>
    <s v="17/07/2017"/>
  </r>
  <r>
    <s v="VPA6"/>
    <x v="3183"/>
    <x v="0"/>
    <s v="Grievance"/>
    <s v="11th May,2017"/>
    <d v="2017-05-11T00:00:00"/>
    <s v="30th June,2017"/>
    <d v="2017-06-30T00:00:00"/>
    <s v="James Gitogo Gachoki"/>
    <s v="Male"/>
    <s v="809538"/>
    <s v="724162700"/>
    <s v="2.55E+11"/>
    <s v=""/>
    <s v="2.55E+11"/>
    <n v="37.326517000000003"/>
    <n v="-0.53314399999999995"/>
    <s v="Kirinyaga"/>
    <s v="Kirinyaga Central"/>
    <s v="Kabare"/>
    <s v="Kiamiciri"/>
    <x v="27"/>
    <s v="Biogas International Limited"/>
    <s v="Robert Wanjiku"/>
    <s v="717606741"/>
    <s v="Medium Size Business"/>
    <s v="FLEXI"/>
    <s v="Tubular"/>
    <s v="17/07/2017"/>
  </r>
  <r>
    <s v="VPA6"/>
    <x v="3184"/>
    <x v="1"/>
    <s v=""/>
    <s v="10th May,2017"/>
    <d v="2017-05-10T00:00:00"/>
    <s v="29th June,2017"/>
    <d v="2017-06-29T00:00:00"/>
    <s v="Allbert Ngari Kathiga"/>
    <s v="Male"/>
    <s v="12544842"/>
    <s v="712205578"/>
    <s v="2.55E+11"/>
    <s v=""/>
    <s v="2.55E+11"/>
    <n v="37.365895000000002"/>
    <n v="-0.485786"/>
    <s v="Kirinyaga"/>
    <s v="Kirinyaga East"/>
    <s v="Jokiani North"/>
    <s v="Kariko"/>
    <x v="27"/>
    <s v="Biogas International Limited"/>
    <s v="Robert Wanjiku"/>
    <s v="717606741"/>
    <s v="Medium Size Business"/>
    <s v="FLEXI"/>
    <s v="Tubular"/>
    <s v="17/07/2017"/>
  </r>
  <r>
    <s v="VPA6"/>
    <x v="3185"/>
    <x v="1"/>
    <s v=""/>
    <s v="12th May,2017"/>
    <d v="2017-05-12T00:00:00"/>
    <s v="1st July,2017"/>
    <d v="2017-07-01T00:00:00"/>
    <s v="Hellen Wajuki Nyaga"/>
    <s v="Female"/>
    <s v="10796863"/>
    <s v="720968777"/>
    <s v="2.55E+11"/>
    <s v=""/>
    <s v="2.55E+11"/>
    <n v="37.379511000000001"/>
    <n v="-0.53949800000000003"/>
    <s v="Kirinyaga"/>
    <s v="Kirinyaga East"/>
    <s v="Njukiini"/>
    <s v="Gachatha"/>
    <x v="27"/>
    <s v="Biogas International Limited"/>
    <s v="Robert Wanjiku"/>
    <s v="717606741"/>
    <s v="Medium Size Business"/>
    <s v="FLEXI"/>
    <s v="Tubular"/>
    <s v="17/07/2017"/>
  </r>
  <r>
    <s v="VPA6"/>
    <x v="3186"/>
    <x v="1"/>
    <s v=""/>
    <s v="16th June,2017"/>
    <d v="2017-06-16T00:00:00"/>
    <s v="5th August,2017"/>
    <d v="2017-08-05T00:00:00"/>
    <s v="Christine Rop Rop"/>
    <s v="Female"/>
    <s v="9232296"/>
    <s v="727924883"/>
    <s v="2.55E+11"/>
    <s v=""/>
    <s v="2.55E+11"/>
    <n v="35.392057999999999"/>
    <n v="-0.13864399999999999"/>
    <s v="Kericho"/>
    <s v="Kipkelion West"/>
    <s v="Kipteress"/>
    <s v="Saba"/>
    <x v="25"/>
    <s v="Biogas International Limited"/>
    <s v="Robert Wanjiku"/>
    <s v="717606741"/>
    <s v="Medium Size Business"/>
    <s v="FLEXI"/>
    <s v="Tubular"/>
    <s v="17/07/2017"/>
  </r>
  <r>
    <s v="VPA6"/>
    <x v="3187"/>
    <x v="1"/>
    <s v=""/>
    <s v="24th May,2017"/>
    <d v="2017-05-24T00:00:00"/>
    <s v="13th July,2017"/>
    <d v="2017-07-13T00:00:00"/>
    <s v="Kevin Mureithi Mwenda"/>
    <s v="Male"/>
    <s v="24282047"/>
    <s v="722307885"/>
    <s v="2.55E+11"/>
    <s v=""/>
    <s v="2.55E+11"/>
    <n v="37.597503000000003"/>
    <n v="-4.6772000000000001E-2"/>
    <s v="Meru"/>
    <s v="Meru Central"/>
    <s v="Uruku"/>
    <s v="Gikumbo"/>
    <x v="27"/>
    <s v="Biogas International Limited"/>
    <s v="Robert Wanjiku"/>
    <s v="717606741"/>
    <s v="Medium Size Business"/>
    <s v="FLEXI"/>
    <s v="Tubular"/>
    <s v="17/07/2017"/>
  </r>
  <r>
    <s v="VPA6"/>
    <x v="3188"/>
    <x v="1"/>
    <s v=""/>
    <s v="12th April,2017"/>
    <d v="2017-04-12T00:00:00"/>
    <s v="1st June,2017"/>
    <d v="2017-06-01T00:00:00"/>
    <s v="Alexander Itunga Ngai"/>
    <s v="Male"/>
    <s v="16042404"/>
    <s v="723705645"/>
    <s v="2.55E+11"/>
    <s v=""/>
    <s v="2.55E+11"/>
    <n v="37.633251999999999"/>
    <n v="-0.35903299999999999"/>
    <s v="Tharaka-Nithi"/>
    <s v="Chuka"/>
    <s v="Muonge"/>
    <s v="Kilamani"/>
    <x v="27"/>
    <s v="Biogas International Limited"/>
    <s v="Robert Wanjiku"/>
    <s v="717606741"/>
    <s v="Medium Size Business"/>
    <s v="FLEXI"/>
    <s v="Tubular"/>
    <s v="17/07/2017"/>
  </r>
  <r>
    <s v="VPA6"/>
    <x v="3189"/>
    <x v="1"/>
    <s v=""/>
    <s v="2nd May,2017"/>
    <d v="2017-05-02T00:00:00"/>
    <s v="21st June,2017"/>
    <d v="2017-06-21T00:00:00"/>
    <s v="Steven Chege Gichia"/>
    <s v="Male"/>
    <s v="11803434"/>
    <s v="722327882"/>
    <s v="2.55E+11"/>
    <s v=""/>
    <s v="2.55E+11"/>
    <n v="36.673085"/>
    <n v="-1.3799630000000001"/>
    <s v="Kajiado"/>
    <s v="Kajiado North"/>
    <s v="Matasia"/>
    <s v="Matasia"/>
    <x v="27"/>
    <s v="Biogas International Limited"/>
    <s v="Robert Wanjiku"/>
    <s v="717606741"/>
    <s v="Medium Size Business"/>
    <s v="FLEXI"/>
    <s v="Tubular"/>
    <s v="17/07/2017"/>
  </r>
  <r>
    <s v="VPA6"/>
    <x v="3190"/>
    <x v="1"/>
    <s v=""/>
    <s v="13th July,2017"/>
    <d v="2017-07-13T00:00:00"/>
    <s v="1st September,2017"/>
    <d v="2017-09-01T00:00:00"/>
    <s v="Ouma Simon Peter"/>
    <s v="Male"/>
    <s v="1121207"/>
    <s v="728551331"/>
    <s v="2.55E+11"/>
    <s v=""/>
    <s v="2.55E+11"/>
    <n v="34.333702000000002"/>
    <n v="0.152918"/>
    <s v="Siaya"/>
    <s v="Ugunja"/>
    <s v="South Ugenya"/>
    <s v="Rang'Ala"/>
    <x v="3"/>
    <s v="Biogas International Limited"/>
    <s v="Julius Onyango"/>
    <s v="711227754"/>
    <s v="Medium Size Business"/>
    <s v="FLEXI"/>
    <s v="Tubular"/>
    <s v="28/07/2017"/>
  </r>
  <r>
    <s v="VPA6"/>
    <x v="3191"/>
    <x v="1"/>
    <s v=""/>
    <s v="16th June,2017"/>
    <d v="2017-06-16T00:00:00"/>
    <s v="5th August,2017"/>
    <d v="2017-08-05T00:00:00"/>
    <s v="Edna Sonoya Cherotich"/>
    <s v="Female"/>
    <s v="8287237"/>
    <s v="714217307"/>
    <s v="714217307"/>
    <s v=""/>
    <s v=""/>
    <n v="35.391511999999999"/>
    <n v="-0.12817200000000001"/>
    <s v="Kericho"/>
    <s v="Kipkelion West"/>
    <s v="Kipteris"/>
    <s v="Kimuguru"/>
    <x v="3"/>
    <s v="Biogas International Limited"/>
    <s v="Robert Wanjiku"/>
    <s v="717606741"/>
    <s v="Medium Size Business"/>
    <s v="FLEXI"/>
    <s v="Tubular"/>
    <s v="05/08/2017"/>
  </r>
  <r>
    <s v="VPA6"/>
    <x v="3192"/>
    <x v="1"/>
    <s v=""/>
    <s v="12th May,2017"/>
    <d v="2017-05-12T00:00:00"/>
    <s v="1st July,2017"/>
    <d v="2017-07-01T00:00:00"/>
    <s v="Likami Mwachi Felix"/>
    <s v="Male"/>
    <s v="25179892"/>
    <s v="726095307"/>
    <s v="726095307"/>
    <s v=""/>
    <s v="722838969"/>
    <n v="35.210687999999998"/>
    <n v="0.58310700000000004"/>
    <s v="Uasin Gishu"/>
    <s v="Turbo"/>
    <s v="Mareba"/>
    <s v="Barini"/>
    <x v="22"/>
    <s v="Biogas International Limited"/>
    <s v="Julius Onyango"/>
    <s v="711227754"/>
    <s v="Medium Size Business"/>
    <s v="FLEXI"/>
    <s v="Tubular"/>
    <s v="20/09/2017"/>
  </r>
  <r>
    <s v="VPA6"/>
    <x v="3193"/>
    <x v="1"/>
    <s v=""/>
    <s v="13th July,2017"/>
    <d v="2017-07-13T00:00:00"/>
    <s v="1st September,2017"/>
    <d v="2017-09-01T00:00:00"/>
    <s v="Osero Samson Kerandi"/>
    <s v="Male"/>
    <s v="3332777"/>
    <s v="722714101"/>
    <s v="2.55E+11"/>
    <s v=""/>
    <s v=""/>
    <n v="36.748277000000002"/>
    <n v="-1.5051669999999999"/>
    <s v="Kajiado"/>
    <s v="Kajiado North"/>
    <s v="Keekonyokie"/>
    <s v="Kipeto"/>
    <x v="27"/>
    <s v="Biogas International Limited"/>
    <s v="Julius Onyango"/>
    <s v="254711227754"/>
    <s v="Medium Size Business"/>
    <s v="FLEXI"/>
    <s v="Tubular"/>
    <s v="20/09/2017"/>
  </r>
  <r>
    <s v="VPA6"/>
    <x v="3194"/>
    <x v="1"/>
    <s v=""/>
    <s v="12th June,2017"/>
    <d v="2017-06-12T00:00:00"/>
    <s v="1st August,2017"/>
    <d v="2017-08-01T00:00:00"/>
    <s v="Charity Nyaga Wanjiku"/>
    <s v="Female"/>
    <s v="6448456"/>
    <s v="729328776"/>
    <s v="2.55E+11"/>
    <s v=""/>
    <s v=""/>
    <n v="37.375290999999997"/>
    <n v="-0.51715299999999997"/>
    <s v="Kirinyaga"/>
    <s v="Kirinyaga East"/>
    <s v="Njukiini"/>
    <s v="Mburi"/>
    <x v="27"/>
    <s v="Biogas International Limited"/>
    <s v="Robert Wanjiku"/>
    <s v="717606741"/>
    <s v="Medium Size Business"/>
    <s v="FLEXI"/>
    <s v="Tubular"/>
    <s v="21/08/2017"/>
  </r>
  <r>
    <s v="VPA6"/>
    <x v="3195"/>
    <x v="1"/>
    <s v=""/>
    <s v="13th July,2017"/>
    <d v="2017-07-13T00:00:00"/>
    <s v="1st September,2017"/>
    <d v="2017-09-01T00:00:00"/>
    <s v="Njoroge Mzee"/>
    <s v="Male"/>
    <s v="3659944"/>
    <s v="722641677"/>
    <s v="2.55E+11"/>
    <s v=""/>
    <s v=""/>
    <n v="36.692971999999997"/>
    <n v="-1.204135"/>
    <s v="Kiambu"/>
    <s v="Kabete"/>
    <s v="Kabete"/>
    <s v="Ruku"/>
    <x v="2"/>
    <s v="Takamoto Biogas"/>
    <s v="Willy Kauni"/>
    <s v="254726841650"/>
    <s v="Medium Size Business"/>
    <s v="Modified Camartec Digester"/>
    <s v="Masonry"/>
    <s v="19/10/2017"/>
  </r>
  <r>
    <s v="VPA6"/>
    <x v="3196"/>
    <x v="1"/>
    <s v=""/>
    <s v="11th November,2015"/>
    <d v="2015-11-11T00:00:00"/>
    <s v="31st December,2015"/>
    <d v="2015-12-31T00:00:00"/>
    <s v="Kagunda John Mbugua"/>
    <s v="Male"/>
    <s v="6257785"/>
    <s v="722866424"/>
    <s v="2.55E+11"/>
    <s v=""/>
    <s v=""/>
    <n v="37.509186999999997"/>
    <n v="-2.9259629999999999"/>
    <s v="Kajiado"/>
    <s v="Loitokitok"/>
    <s v="Kuku"/>
    <s v="Kuku"/>
    <x v="2"/>
    <s v="Mespt"/>
    <s v="Justus Inyasi Makipa"/>
    <s v=""/>
    <s v="Medium Size Business"/>
    <s v="KENBIM"/>
    <s v="Masonry"/>
    <s v="20/10/2017"/>
  </r>
  <r>
    <s v="VPA6"/>
    <x v="3197"/>
    <x v="1"/>
    <s v=""/>
    <s v="12th August,2017"/>
    <d v="2017-08-12T00:00:00"/>
    <s v="1st October,2017"/>
    <d v="2017-10-01T00:00:00"/>
    <s v="Muthaisu Serah Mueni"/>
    <s v="Female"/>
    <s v="13610449"/>
    <s v="72424125"/>
    <s v="724241259"/>
    <s v=""/>
    <s v=""/>
    <n v="37.463419999999999"/>
    <n v="-2.9220950000000001"/>
    <s v="Kajiado"/>
    <s v="Kajiado North"/>
    <s v="Kiserian"/>
    <s v="Olchoro"/>
    <x v="2"/>
    <s v="Mespt"/>
    <s v="Justus Inyasi Makipa"/>
    <s v=""/>
    <s v="Medium Size Business"/>
    <s v="KENBIM"/>
    <s v="Masonry"/>
    <s v="20/10/2017"/>
  </r>
  <r>
    <s v="VPA6"/>
    <x v="3198"/>
    <x v="1"/>
    <s v=""/>
    <s v="13th February,2016"/>
    <d v="2016-02-13T00:00:00"/>
    <s v="3rd April,2016"/>
    <d v="2016-04-03T00:00:00"/>
    <s v="Koipatat Nelly Koiyet"/>
    <s v="Female"/>
    <s v="99999"/>
    <s v="723333068"/>
    <s v="2.55E+11"/>
    <s v=""/>
    <s v=""/>
    <n v="37.509892000000001"/>
    <n v="-2.94496"/>
    <s v="Kajiado"/>
    <s v="Loitokitok"/>
    <s v="Kuku"/>
    <s v="Mountain"/>
    <x v="1"/>
    <s v="Mespt"/>
    <s v="Shadrack Kuria"/>
    <s v=""/>
    <s v="Medium Size Business"/>
    <s v="KENBIM"/>
    <s v="Masonry"/>
    <s v="20/10/2017"/>
  </r>
  <r>
    <s v="VPA6"/>
    <x v="3199"/>
    <x v="1"/>
    <s v=""/>
    <s v="10th February,2017"/>
    <d v="2017-02-10T00:00:00"/>
    <s v="1st April,2017"/>
    <d v="2017-04-01T00:00:00"/>
    <s v="Mungai Joseph Kimani"/>
    <s v="Male"/>
    <s v="1752206"/>
    <s v="723150750"/>
    <s v="2.55E+11"/>
    <s v=""/>
    <s v=""/>
    <n v="37.551136999999997"/>
    <n v="-2.939317"/>
    <s v="Kajiado"/>
    <s v="Loitokitok"/>
    <s v="Kajiado"/>
    <s v="Ngama"/>
    <x v="2"/>
    <s v="Mespt"/>
    <s v="Justus Inyasi Makipa"/>
    <s v=""/>
    <s v="Medium Size Business"/>
    <s v="KENBIM"/>
    <s v="Masonry"/>
    <s v="20/10/2017"/>
  </r>
  <r>
    <s v="VPA6"/>
    <x v="3200"/>
    <x v="0"/>
    <s v="Unreachable"/>
    <s v="11th November,2016"/>
    <d v="2016-11-11T00:00:00"/>
    <s v="31st December,2016"/>
    <d v="2016-12-31T00:00:00"/>
    <s v="Hassan Hussein Omar"/>
    <s v="Male"/>
    <s v="5413191"/>
    <s v="733455861"/>
    <s v="733455861"/>
    <s v=""/>
    <s v=""/>
    <n v="39.629479000000003"/>
    <n v="-4.1277080000000002"/>
    <s v="Kwale"/>
    <s v="Msambweni"/>
    <s v="Mswambweni"/>
    <s v="Liembeni"/>
    <x v="2"/>
    <s v="Mespt"/>
    <s v="Jotham Kaluma"/>
    <s v="705394440"/>
    <s v="Medium Size Business"/>
    <s v="KENBIM"/>
    <s v="Masonry"/>
    <s v="20/10/2017"/>
  </r>
  <r>
    <s v="VPA6"/>
    <x v="3201"/>
    <x v="1"/>
    <s v=""/>
    <s v="11th November,2017"/>
    <d v="2017-11-11T00:00:00"/>
    <s v="31st December,2017"/>
    <d v="2017-12-31T00:00:00"/>
    <s v="Kibe James"/>
    <s v="Male"/>
    <s v="495768"/>
    <s v="72705603"/>
    <s v="2.55E+11"/>
    <s v=""/>
    <s v=""/>
    <n v="37.492640000000002"/>
    <n v="-2.9062380000000001"/>
    <s v="Kajiado"/>
    <s v="Loitokitok"/>
    <s v="Loitoktok"/>
    <s v="Ngarongena"/>
    <x v="2"/>
    <s v="Mespt"/>
    <s v="Isaiya Moran"/>
    <s v=""/>
    <s v="Medium Size Business"/>
    <s v="KENBIM"/>
    <s v="Masonry"/>
    <s v="20/10/2017"/>
  </r>
  <r>
    <s v="VPA6"/>
    <x v="3202"/>
    <x v="1"/>
    <s v=""/>
    <s v="12th April,2017"/>
    <d v="2017-04-12T00:00:00"/>
    <s v="1st June,2017"/>
    <d v="2017-06-01T00:00:00"/>
    <s v="Iraya Pauline Gathoni"/>
    <s v="Female"/>
    <s v="562560"/>
    <s v="723784909"/>
    <s v="2.55E+11"/>
    <s v=""/>
    <s v=""/>
    <n v="36.802253"/>
    <n v="-1.104627"/>
    <s v="Kiambu"/>
    <s v="Githunguri"/>
    <s v="Ikinu"/>
    <s v="Mukindori"/>
    <x v="0"/>
    <s v="Takamoto Biogas"/>
    <s v="Takamoto Biogas"/>
    <s v=""/>
    <s v="Medium Size Business"/>
    <s v="Topflame"/>
    <s v="Plastic"/>
    <s v="23/10/2017"/>
  </r>
  <r>
    <s v="VPA6"/>
    <x v="3203"/>
    <x v="0"/>
    <s v="Non Compliant"/>
    <s v="12th August,2016"/>
    <d v="2016-08-12T00:00:00"/>
    <s v="1st October,2016"/>
    <d v="2016-10-01T00:00:00"/>
    <s v="Njeri Paul Thiogo"/>
    <s v="Male"/>
    <s v="22295232"/>
    <s v="723869472"/>
    <s v="2.55E+11"/>
    <s v=""/>
    <s v=""/>
    <n v="36.721657"/>
    <n v="-1.0681039999999999"/>
    <s v="Kiambu"/>
    <s v="Githunguri"/>
    <s v="Githinga"/>
    <s v="Gichagi"/>
    <x v="0"/>
    <s v="Takamoto Biogas"/>
    <s v=""/>
    <s v=""/>
    <s v="Medium Size Business"/>
    <s v="Topflame"/>
    <s v="Plastic"/>
    <s v="24/10/2017"/>
  </r>
  <r>
    <s v="VPA6"/>
    <x v="3204"/>
    <x v="1"/>
    <s v=""/>
    <s v="23rd December,2016"/>
    <d v="2016-12-23T00:00:00"/>
    <s v="23rd January,2017"/>
    <d v="2017-01-23T00:00:00"/>
    <s v="Njuguna Patrick"/>
    <s v="Male"/>
    <s v="3048413"/>
    <s v="723482814"/>
    <s v="2.55E+11"/>
    <s v=""/>
    <s v=""/>
    <n v="36.826898"/>
    <n v="-1.080795"/>
    <s v="Kiambu"/>
    <s v="Githunguri"/>
    <s v="Ngewa"/>
    <s v="Kairii"/>
    <x v="0"/>
    <s v="Takamoto Biogas"/>
    <s v=""/>
    <s v=""/>
    <s v="Medium Size Business"/>
    <s v="Topflame"/>
    <s v="Plastic"/>
    <s v="24/10/2017"/>
  </r>
  <r>
    <s v="VPA6"/>
    <x v="3205"/>
    <x v="1"/>
    <s v=""/>
    <s v="12th August,2017"/>
    <d v="2017-08-12T00:00:00"/>
    <s v="1st October,2017"/>
    <d v="2017-10-01T00:00:00"/>
    <s v="Muya Mary"/>
    <s v="Male"/>
    <s v="4438286"/>
    <s v="703346427"/>
    <s v="2.55E+11"/>
    <s v=""/>
    <s v=""/>
    <n v="36.720042999999997"/>
    <n v="-1.065625"/>
    <s v="Kiambu"/>
    <s v="Kiambaa"/>
    <s v="Kambaa"/>
    <s v="Kambaa"/>
    <x v="0"/>
    <s v="Takamoto Biogas"/>
    <s v=""/>
    <s v=""/>
    <s v="Medium Size Business"/>
    <s v="Topflame"/>
    <s v="Plastic"/>
    <s v="24/10/2017"/>
  </r>
  <r>
    <s v="VPA6"/>
    <x v="3206"/>
    <x v="1"/>
    <s v=""/>
    <s v="30th October,2015"/>
    <d v="2015-10-30T00:00:00"/>
    <s v="23rd December,2016"/>
    <d v="2016-12-23T00:00:00"/>
    <s v="Njeri Monicah"/>
    <s v="Female"/>
    <s v="10975338"/>
    <s v="726703311"/>
    <s v="2.55E+11"/>
    <s v=""/>
    <s v=""/>
    <n v="36.817661999999999"/>
    <n v="-1.066951"/>
    <s v="Kiambu"/>
    <s v="Githunguri"/>
    <s v="Ngewa"/>
    <s v="Kwandoga"/>
    <x v="0"/>
    <s v="Takamoto Biogas"/>
    <s v=""/>
    <s v=""/>
    <s v="Medium Size Business"/>
    <s v="Topflame"/>
    <s v="Plastic"/>
    <s v="24/10/2017"/>
  </r>
  <r>
    <s v="VPA6"/>
    <x v="3207"/>
    <x v="1"/>
    <s v=""/>
    <s v="13th July,2017"/>
    <d v="2017-07-13T00:00:00"/>
    <s v="1st September,2017"/>
    <d v="2017-09-01T00:00:00"/>
    <s v="Muhia Stephen Mwangi"/>
    <s v="Male"/>
    <s v="1837608"/>
    <s v="721409255"/>
    <s v="2.55E+11"/>
    <s v=""/>
    <s v=""/>
    <n v="36.853504000000001"/>
    <n v="-1.066281"/>
    <s v="Kiambu"/>
    <s v="Githunguri"/>
    <s v="Komothai"/>
    <s v="Mbariyaigi"/>
    <x v="0"/>
    <s v="Takamoto Biogas"/>
    <s v=""/>
    <s v=""/>
    <s v="Medium Size Business"/>
    <s v="Topflame"/>
    <s v="Plastic"/>
    <s v="24/10/2017"/>
  </r>
  <r>
    <s v="VPA6"/>
    <x v="3208"/>
    <x v="1"/>
    <s v=""/>
    <s v="12th August,2017"/>
    <d v="2017-08-12T00:00:00"/>
    <s v="1st October,2017"/>
    <d v="2017-10-01T00:00:00"/>
    <s v="Chege Nashaon K"/>
    <s v="Male"/>
    <s v="2142029"/>
    <s v="708539915"/>
    <s v="708539915"/>
    <s v=""/>
    <s v=""/>
    <n v="39.785964"/>
    <n v="-3.8840780000000001"/>
    <s v="Kilifi"/>
    <s v="Bahari"/>
    <s v="Bahari"/>
    <s v="Kianii"/>
    <x v="0"/>
    <s v="Mespt"/>
    <s v="Samson Sirya"/>
    <s v="703297321"/>
    <s v="Medium Size Business"/>
    <s v="KENBIM"/>
    <s v="Masonry"/>
    <s v="24/10/2017"/>
  </r>
  <r>
    <s v="VPA6"/>
    <x v="3209"/>
    <x v="1"/>
    <s v=""/>
    <s v="12th September,2016"/>
    <d v="2016-09-12T00:00:00"/>
    <s v="1st November,2016"/>
    <d v="2016-11-01T00:00:00"/>
    <s v="Karuri Mary Wanjira"/>
    <s v="Female"/>
    <s v="2547385860"/>
    <s v="725450092"/>
    <s v="2.55E+11"/>
    <s v=""/>
    <s v=""/>
    <n v="36.813668"/>
    <n v="-1.0586850000000001"/>
    <s v="Kiambu"/>
    <s v="Githunguri"/>
    <s v="Githunguri"/>
    <s v="Riamute"/>
    <x v="0"/>
    <s v="Takamoto Biogas"/>
    <s v=""/>
    <s v=""/>
    <s v="Medium Size Business"/>
    <s v="Topflame"/>
    <s v="Plastic"/>
    <s v="25/10/2017"/>
  </r>
  <r>
    <s v="VPA6"/>
    <x v="3210"/>
    <x v="1"/>
    <s v=""/>
    <s v="10th January,2017"/>
    <d v="2017-01-10T00:00:00"/>
    <s v="1st March,2017"/>
    <d v="2017-03-01T00:00:00"/>
    <s v="Wanyanga Wallace"/>
    <s v="Male"/>
    <s v="25504543"/>
    <s v="720432328"/>
    <s v="2.55E+11"/>
    <s v=""/>
    <s v=""/>
    <n v="36.855293000000003"/>
    <n v="-1.080325"/>
    <s v="Kiambu"/>
    <s v="Githunguri"/>
    <s v="Ngewa"/>
    <s v="Nyanga"/>
    <x v="0"/>
    <s v="Takamoto Biogas"/>
    <s v=""/>
    <s v=""/>
    <s v="Medium Size Business"/>
    <s v="Topflame"/>
    <s v="Plastic"/>
    <s v="25/10/2017"/>
  </r>
  <r>
    <s v="VPA6"/>
    <x v="3211"/>
    <x v="1"/>
    <s v=""/>
    <s v="5th May,2016"/>
    <d v="2016-05-05T00:00:00"/>
    <s v="19th May,2017"/>
    <d v="2017-05-19T00:00:00"/>
    <s v="Ng'Ang'A Michael"/>
    <s v="Male"/>
    <s v="11408987"/>
    <s v="710556420"/>
    <s v="2.55E+11"/>
    <s v=""/>
    <s v=""/>
    <n v="36.807136999999997"/>
    <n v="-1.0763750000000001"/>
    <s v="Kiambu"/>
    <s v="Githunguri"/>
    <s v="Ngewa"/>
    <s v="Kianjogu"/>
    <x v="0"/>
    <s v="Takamoto Biogas"/>
    <s v=""/>
    <s v=""/>
    <s v="Medium Size Business"/>
    <s v="Topflame"/>
    <s v="Plastic"/>
    <s v="25/10/2017"/>
  </r>
  <r>
    <s v="VPA6"/>
    <x v="3212"/>
    <x v="1"/>
    <s v=""/>
    <s v="11th November,2017"/>
    <d v="2017-11-11T00:00:00"/>
    <s v="31st December,2017"/>
    <d v="2017-12-31T00:00:00"/>
    <s v="Maina Paul"/>
    <s v="Male"/>
    <s v="22401183"/>
    <s v="724719418"/>
    <s v="724719418"/>
    <s v=""/>
    <s v=""/>
    <n v="36.996372999999998"/>
    <n v="-1.137983"/>
    <s v="Kiambu"/>
    <s v="Ruiru"/>
    <s v="Toll"/>
    <s v="Ebeneza"/>
    <x v="0"/>
    <s v="Takamoto Biogas"/>
    <s v=""/>
    <s v=""/>
    <s v="Medium Size Business"/>
    <s v="BlueFlame BioSlurriGaz"/>
    <s v="Plastic"/>
    <s v="25/10/2017"/>
  </r>
  <r>
    <s v="VPA6"/>
    <x v="3213"/>
    <x v="1"/>
    <s v=""/>
    <s v="12th August,2016"/>
    <d v="2016-08-12T00:00:00"/>
    <s v="1st October,2016"/>
    <d v="2016-10-01T00:00:00"/>
    <s v="Gathingi Obandia Muchori"/>
    <s v="Male"/>
    <s v="2314197"/>
    <s v="722511420"/>
    <s v="2.55E+11"/>
    <s v=""/>
    <s v=""/>
    <n v="36.95035"/>
    <n v="-0.59269300000000003"/>
    <s v="Nyeri"/>
    <s v="Othaya"/>
    <s v="Chinga"/>
    <s v="Mairuini"/>
    <x v="0"/>
    <s v="Takamoto Biogas"/>
    <s v="Benson  Otieno"/>
    <s v=""/>
    <s v="Medium Size Business"/>
    <s v="Topflame"/>
    <s v="Plastic"/>
    <s v="05/09/2017"/>
  </r>
  <r>
    <s v="VPA6"/>
    <x v="3214"/>
    <x v="1"/>
    <s v=""/>
    <s v="12th August,2016"/>
    <d v="2016-08-12T00:00:00"/>
    <s v="1st October,2016"/>
    <d v="2016-10-01T00:00:00"/>
    <s v="Gathingi Isaac Iganjo"/>
    <s v="Male"/>
    <s v="1835819"/>
    <s v="727805008"/>
    <s v="2.55E+11"/>
    <s v=""/>
    <s v="2.55E+11"/>
    <n v="36.949663000000001"/>
    <n v="-0.59326299999999998"/>
    <s v="Nyeri"/>
    <s v="Othaya"/>
    <s v="Chinga"/>
    <s v="Mairuini"/>
    <x v="0"/>
    <s v="Takamoto Biogas"/>
    <s v="Benson  Otieno"/>
    <s v=""/>
    <s v="Medium Size Business"/>
    <s v="Topflame"/>
    <s v="Plastic"/>
    <s v="05/09/2017"/>
  </r>
  <r>
    <s v="VPA6"/>
    <x v="3215"/>
    <x v="1"/>
    <s v=""/>
    <s v="12th August,2016"/>
    <d v="2016-08-12T00:00:00"/>
    <s v="1st October,2016"/>
    <d v="2016-10-01T00:00:00"/>
    <s v="Wambugu Solomon Muthoga"/>
    <s v="Male"/>
    <s v="3283843"/>
    <s v="721780741"/>
    <s v="2.55E+11"/>
    <s v=""/>
    <s v=""/>
    <n v="36.950502"/>
    <n v="-0.59104699999999999"/>
    <s v="Nyeri"/>
    <s v="Othaya"/>
    <s v="Chinga"/>
    <s v="Mairuini"/>
    <x v="0"/>
    <s v="Takamoto Biogas"/>
    <s v="Benson  Otieno"/>
    <s v=""/>
    <s v="Medium Size Business"/>
    <s v="Topflame"/>
    <s v="Plastic"/>
    <s v="05/09/2017"/>
  </r>
  <r>
    <s v="VPA6"/>
    <x v="3216"/>
    <x v="1"/>
    <s v=""/>
    <s v="12th April,2017"/>
    <d v="2017-04-12T00:00:00"/>
    <s v="1st June,2017"/>
    <d v="2017-06-01T00:00:00"/>
    <s v="Githinji Steven Gacheru"/>
    <s v="Male"/>
    <s v="25172708"/>
    <s v="720018105"/>
    <s v="720018105"/>
    <s v=""/>
    <s v="712473942"/>
    <n v="36.926920000000003"/>
    <n v="-0.59508799999999995"/>
    <s v="Nyeri"/>
    <s v="Othaya"/>
    <s v="Chinga"/>
    <s v="Kahutiri"/>
    <x v="0"/>
    <s v="Takamoto Biogas"/>
    <s v="Benson  Otieno"/>
    <s v=""/>
    <s v="Medium Size Business"/>
    <s v="Topflame"/>
    <s v="Plastic"/>
    <s v="05/09/2017"/>
  </r>
  <r>
    <s v="VPA6"/>
    <x v="3217"/>
    <x v="0"/>
    <s v="Non Compliant"/>
    <s v="12th June,2016"/>
    <d v="2016-06-12T00:00:00"/>
    <s v="1st August,2016"/>
    <d v="2016-08-01T00:00:00"/>
    <s v="Rael Jemisik"/>
    <s v="Female"/>
    <s v="449461"/>
    <s v="725554986"/>
    <s v="2.55E+11"/>
    <s v=""/>
    <s v=""/>
    <n v="35.212366000000003"/>
    <n v="0.30174200000000001"/>
    <s v="Nandi"/>
    <s v="Mosop"/>
    <s v="Ngechek"/>
    <s v="Kapcheluch"/>
    <x v="28"/>
    <s v="Takamoto Biogas"/>
    <s v="Takamoto Biogas"/>
    <s v=""/>
    <s v="Medium Size Business"/>
    <s v="Topflame"/>
    <s v="Plastic"/>
    <s v="25/09/2017"/>
  </r>
  <r>
    <s v="VPA6"/>
    <x v="3218"/>
    <x v="1"/>
    <s v=""/>
    <s v="4th March,2017"/>
    <d v="2017-03-04T00:00:00"/>
    <s v="23rd April,2017"/>
    <d v="2017-04-23T00:00:00"/>
    <s v="Nunga Editor Nunga"/>
    <s v="Female"/>
    <s v="25005575"/>
    <s v="723999734"/>
    <s v="723999734"/>
    <s v=""/>
    <s v=""/>
    <n v="36.407128"/>
    <n v="1.2057999999999999E-2"/>
    <s v="Nyandarua"/>
    <s v="Ndaragwa"/>
    <s v="Mairo Inya"/>
    <s v="Baari"/>
    <x v="0"/>
    <s v="Kentainers Limited"/>
    <s v=""/>
    <s v=""/>
    <s v="Medium Size Business"/>
    <s v="BlueFlame BioSlurriGaz"/>
    <s v="Plastic"/>
    <s v="25/09/2017"/>
  </r>
  <r>
    <s v="VPA6"/>
    <x v="3219"/>
    <x v="1"/>
    <s v=""/>
    <s v="13th July,2017"/>
    <d v="2017-07-13T00:00:00"/>
    <s v="1st September,2017"/>
    <d v="2017-09-01T00:00:00"/>
    <s v="Muroki Jane"/>
    <s v="Female"/>
    <s v="7485681"/>
    <s v="723329828"/>
    <s v="2.55E+11"/>
    <s v=""/>
    <s v=""/>
    <n v="36.804813000000003"/>
    <n v="-1.1133850000000001"/>
    <s v="Kiambu"/>
    <s v="Githunguri"/>
    <s v="Ikinu"/>
    <s v="Ngemwa"/>
    <x v="0"/>
    <s v="Takamoto Biogas"/>
    <s v=""/>
    <s v=""/>
    <s v="Medium Size Business"/>
    <s v="Topflame"/>
    <s v="Plastic"/>
    <s v="27/09/2017"/>
  </r>
  <r>
    <s v="VPA6"/>
    <x v="3220"/>
    <x v="1"/>
    <s v=""/>
    <s v="12th August,2016"/>
    <d v="2016-08-12T00:00:00"/>
    <s v="1st October,2016"/>
    <d v="2016-10-01T00:00:00"/>
    <s v="Kanyoige Joseph Murigi"/>
    <s v="Male"/>
    <s v="3048714"/>
    <s v="727008704"/>
    <s v="2.55E+11"/>
    <s v=""/>
    <s v="2.55E+11"/>
    <n v="36.781128000000002"/>
    <n v="-0.98169700000000004"/>
    <s v="Kiambu"/>
    <s v="Githunguri"/>
    <s v="Komothai"/>
    <s v="Gachogocho"/>
    <x v="1"/>
    <s v="Takamoto Biogas"/>
    <s v=""/>
    <s v=""/>
    <s v="Medium Size Business"/>
    <s v="Topflame"/>
    <s v="Plastic"/>
    <s v="27/09/2017"/>
  </r>
  <r>
    <s v="VPA6"/>
    <x v="3221"/>
    <x v="1"/>
    <s v=""/>
    <s v="12th October,2017"/>
    <d v="2017-10-12T00:00:00"/>
    <s v="1st December,2017"/>
    <d v="2017-12-01T00:00:00"/>
    <s v="Muturi Josphat"/>
    <s v="Male"/>
    <s v="2148156"/>
    <s v="720666878"/>
    <s v="720666878"/>
    <s v=""/>
    <s v="727075076"/>
    <n v="36.746493000000001"/>
    <n v="-1.0746819999999999"/>
    <s v="Kiambu"/>
    <s v="Githunguri"/>
    <s v="Githinga"/>
    <s v="Matuguta"/>
    <x v="1"/>
    <s v="Takamoto Biogas"/>
    <s v=""/>
    <s v=""/>
    <s v="Medium Size Business"/>
    <s v="Topflame"/>
    <s v="Plastic"/>
    <s v="27/09/2017"/>
  </r>
  <r>
    <s v="VPA6"/>
    <x v="3222"/>
    <x v="1"/>
    <s v=""/>
    <s v="11th November,2017"/>
    <d v="2017-11-11T00:00:00"/>
    <s v="31st December,2017"/>
    <d v="2017-12-31T00:00:00"/>
    <s v="Ng'Ang'A Jane Nugari"/>
    <s v="Male"/>
    <s v="99999"/>
    <s v="723983867"/>
    <s v="723983867"/>
    <s v=""/>
    <s v=""/>
    <n v="36.759230000000002"/>
    <n v="-1.0547070000000001"/>
    <s v="Kiambu"/>
    <s v="Githunguri"/>
    <s v="Githunguri"/>
    <s v="Kahunira"/>
    <x v="2"/>
    <s v="Takamoto Biogas"/>
    <s v=""/>
    <s v=""/>
    <s v="Medium Size Business"/>
    <s v="BlueFlame BioSlurriGaz"/>
    <s v="Plastic"/>
    <s v="27/09/2017"/>
  </r>
  <r>
    <s v="VPA6"/>
    <x v="3223"/>
    <x v="1"/>
    <s v=""/>
    <s v="11th November,2016"/>
    <d v="2016-11-11T00:00:00"/>
    <s v="31st December,2016"/>
    <d v="2016-12-31T00:00:00"/>
    <s v="Ndungu Hannah"/>
    <s v="Female"/>
    <s v="12523882"/>
    <s v="726927397"/>
    <s v="2.55E+11"/>
    <s v=""/>
    <s v=""/>
    <n v="36.829586999999997"/>
    <n v="-1.0703940000000001"/>
    <s v="Kiambu"/>
    <s v="Githunguri"/>
    <s v="Ngewa"/>
    <s v="Muguti"/>
    <x v="0"/>
    <s v="Takamoto Biogas"/>
    <s v=""/>
    <s v=""/>
    <s v="Medium Size Business"/>
    <s v="Topflame"/>
    <s v="Plastic"/>
    <s v="27/09/2017"/>
  </r>
  <r>
    <s v="VPA6"/>
    <x v="3224"/>
    <x v="1"/>
    <s v=""/>
    <s v="12th May,2017"/>
    <d v="2017-05-12T00:00:00"/>
    <s v="1st July,2017"/>
    <d v="2017-07-01T00:00:00"/>
    <s v="Karimeri John Njoroge"/>
    <s v="Male"/>
    <s v="4310082"/>
    <s v="720950314"/>
    <s v="2.55E+11"/>
    <s v=""/>
    <s v="2.55E+11"/>
    <n v="36.813544999999998"/>
    <n v="-1.0588770000000001"/>
    <s v="Kiambu"/>
    <s v="Githunguri"/>
    <s v="Githunguri"/>
    <s v="Riamute"/>
    <x v="0"/>
    <s v="Takamoto Biogas"/>
    <s v=""/>
    <s v=""/>
    <s v="Medium Size Business"/>
    <s v="Topflame"/>
    <s v="Plastic"/>
    <s v="27/09/2017"/>
  </r>
  <r>
    <s v="VPA6"/>
    <x v="3225"/>
    <x v="1"/>
    <s v=""/>
    <s v="1st February,2017"/>
    <d v="2017-02-01T00:00:00"/>
    <s v="23rd March,2017"/>
    <d v="2017-03-23T00:00:00"/>
    <s v="Thuku Hannah Nduta"/>
    <s v="Female"/>
    <s v="13215486"/>
    <s v="724202569"/>
    <s v="2.55E+11"/>
    <s v=""/>
    <s v=""/>
    <n v="36.820369999999997"/>
    <n v="-1.0633779999999999"/>
    <s v="Kiambu"/>
    <s v="Githunguri"/>
    <s v="Githunguri"/>
    <s v="Riamute"/>
    <x v="0"/>
    <s v="Takamoto Biogas"/>
    <s v=""/>
    <s v=""/>
    <s v="Medium Size Business"/>
    <s v="Topflame"/>
    <s v="Plastic"/>
    <s v="27/09/2017"/>
  </r>
  <r>
    <s v="VPA6"/>
    <x v="3226"/>
    <x v="1"/>
    <s v=""/>
    <s v="12th August,2017"/>
    <d v="2017-08-12T00:00:00"/>
    <s v="1st October,2017"/>
    <d v="2017-10-01T00:00:00"/>
    <s v="Kagethe John Karanja"/>
    <s v="Male"/>
    <s v="8574182"/>
    <s v="724570705"/>
    <s v="2.55E+11"/>
    <s v=""/>
    <s v=""/>
    <n v="36.841835000000003"/>
    <n v="-1.072937"/>
    <s v="Kiambu"/>
    <s v="Githunguri"/>
    <s v="Komothai"/>
    <s v="Kifucho"/>
    <x v="0"/>
    <s v="Takamoto Biogas"/>
    <s v=""/>
    <s v=""/>
    <s v="Medium Size Business"/>
    <s v="BlueFlame BioSlurriGaz"/>
    <s v="Plastic"/>
    <s v="27/09/2017"/>
  </r>
  <r>
    <s v="VPA6"/>
    <x v="3227"/>
    <x v="1"/>
    <s v=""/>
    <s v="12th April,2017"/>
    <d v="2017-04-12T00:00:00"/>
    <s v="1st June,2017"/>
    <d v="2017-06-01T00:00:00"/>
    <s v="Kamau Joseph Mburu"/>
    <s v="Male"/>
    <s v="10255594"/>
    <s v="728684621"/>
    <s v="2.55E+11"/>
    <s v=""/>
    <s v="2.55E+11"/>
    <n v="36.76981"/>
    <n v="-1.0459940000000001"/>
    <s v="Kiambu"/>
    <s v="Githunguri"/>
    <s v="Githunguri"/>
    <s v="Ngochi"/>
    <x v="0"/>
    <s v="Takamoto Biogas"/>
    <s v="Takamoto Biogas"/>
    <s v=""/>
    <s v="Medium Size Business"/>
    <s v="Topflame"/>
    <s v="Plastic"/>
    <s v="27/09/2017"/>
  </r>
  <r>
    <s v="VPA6"/>
    <x v="3228"/>
    <x v="1"/>
    <s v=""/>
    <s v="12th May,2017"/>
    <d v="2017-05-12T00:00:00"/>
    <s v="1st July,2017"/>
    <d v="2017-07-01T00:00:00"/>
    <s v="Omia Rose"/>
    <s v="Female"/>
    <s v="22964698"/>
    <s v="722536096"/>
    <s v="2.55E+11"/>
    <s v=""/>
    <s v="2.55E+11"/>
    <n v="35.049705000000003"/>
    <n v="-0.16439000000000001"/>
    <s v="Kisumu"/>
    <s v="Nyando"/>
    <s v="Awasi"/>
    <s v="Bondo Kachola"/>
    <x v="2"/>
    <s v="Takamoto biogas"/>
    <s v="Takamoto Biogas"/>
    <s v="254738689788"/>
    <s v="Medium Size Business"/>
    <s v="Modified Camartec Digester"/>
    <s v="Masonry"/>
    <s v="01/10/2017"/>
  </r>
  <r>
    <s v="VPA6"/>
    <x v="3229"/>
    <x v="0"/>
    <s v="Non Compliant"/>
    <s v="12th August,2016"/>
    <d v="2016-08-12T00:00:00"/>
    <s v="1st October,2016"/>
    <d v="2016-10-01T00:00:00"/>
    <s v="Waweru John Mburu"/>
    <s v="Male"/>
    <s v="21339863"/>
    <s v="720892281"/>
    <s v="2.55E+11"/>
    <s v=""/>
    <s v=""/>
    <n v="36.797172000000003"/>
    <n v="-1.037002"/>
    <s v="Kiambu"/>
    <s v="Githunguri"/>
    <s v="Kamuchege"/>
    <s v="Kingio"/>
    <x v="0"/>
    <s v="Takamoto Biogas"/>
    <s v=""/>
    <s v=""/>
    <s v="Medium Size Business"/>
    <s v="Topflame"/>
    <s v="Plastic"/>
    <s v="03/10/2017"/>
  </r>
  <r>
    <s v="VPA6"/>
    <x v="3230"/>
    <x v="1"/>
    <s v=""/>
    <s v="12th August,2016"/>
    <d v="2016-08-12T00:00:00"/>
    <s v="1st October,2016"/>
    <d v="2016-10-01T00:00:00"/>
    <s v="Nyansera Lilian"/>
    <s v="Female"/>
    <s v="24298165"/>
    <s v="724737401"/>
    <s v="724737401"/>
    <s v=""/>
    <s v=""/>
    <n v="34.723799999999997"/>
    <n v="-0.66613500000000003"/>
    <s v="Kisii"/>
    <s v="Kisii South"/>
    <s v="Wanjare"/>
    <s v="Bumwanda"/>
    <x v="0"/>
    <s v="Takamoto Biogas"/>
    <s v="Benson  Otieno"/>
    <s v="738689788"/>
    <s v="Medium Size Business"/>
    <s v="Topflame"/>
    <s v="Plastic"/>
    <s v="04/10/2017"/>
  </r>
  <r>
    <s v="VPA6"/>
    <x v="3231"/>
    <x v="1"/>
    <s v=""/>
    <s v="1st June,2017"/>
    <d v="2017-06-01T00:00:00"/>
    <s v="21st July,2017"/>
    <d v="2017-07-21T00:00:00"/>
    <s v="Owuor Alfred Ogwang"/>
    <s v="Male"/>
    <s v="13468512"/>
    <s v="722955997"/>
    <s v="2.55E+11"/>
    <s v=""/>
    <s v="2.55E+11"/>
    <n v="34.594299999999997"/>
    <n v="0.11605500000000001"/>
    <s v="Kakamega"/>
    <s v="Khwisero"/>
    <s v="Kusa Central"/>
    <s v="Ebukambuli"/>
    <x v="0"/>
    <s v="Takamoto Biogas"/>
    <s v="Takamoto Biogas"/>
    <s v="254738689788"/>
    <s v="Medium Size Business"/>
    <s v="Topflame"/>
    <s v="Plastic"/>
    <s v="10/10/2017"/>
  </r>
  <r>
    <s v="VPA6"/>
    <x v="3232"/>
    <x v="1"/>
    <s v=""/>
    <s v="12th August,2017"/>
    <d v="2017-08-12T00:00:00"/>
    <s v="1st October,2017"/>
    <d v="2017-10-01T00:00:00"/>
    <s v="Mnyika Kollen Mgirima"/>
    <s v="Female"/>
    <s v="6742368"/>
    <s v="712746387"/>
    <s v="2.55E+11"/>
    <s v=""/>
    <s v=""/>
    <n v="38.389398"/>
    <n v="-3.386377"/>
    <s v="Taita/Taveta"/>
    <s v="Wundanyi"/>
    <s v="Mbale"/>
    <s v="Mvita"/>
    <x v="2"/>
    <s v="Mespt"/>
    <s v="Jotham Kaluma"/>
    <s v="2547055364440"/>
    <s v="Medium Size Business"/>
    <s v="KENBIM"/>
    <s v="Masonry"/>
    <s v="11/10/2017"/>
  </r>
  <r>
    <s v="VPA6"/>
    <x v="3233"/>
    <x v="1"/>
    <s v=""/>
    <s v="12th August,2017"/>
    <d v="2017-08-12T00:00:00"/>
    <s v="1st October,2017"/>
    <d v="2017-10-01T00:00:00"/>
    <s v="Mghaga Duncan Mwatela"/>
    <s v="Male"/>
    <s v="155929"/>
    <s v="726360355"/>
    <s v="2.55E+11"/>
    <s v=""/>
    <s v="2.55E+11"/>
    <n v="38.352518000000003"/>
    <n v="-3.4151889999999998"/>
    <s v="Taita/Taveta"/>
    <s v="Wundanyi"/>
    <s v="Wundanyi"/>
    <s v="Wasinyi"/>
    <x v="2"/>
    <s v="Mespt"/>
    <s v=""/>
    <s v=""/>
    <s v="Medium Size Business"/>
    <s v="KENBIM"/>
    <s v="Masonry"/>
    <s v="11/10/2017"/>
  </r>
  <r>
    <s v="VPA6"/>
    <x v="3234"/>
    <x v="1"/>
    <s v=""/>
    <s v="12th May,2017"/>
    <d v="2017-05-12T00:00:00"/>
    <s v="1st July,2017"/>
    <d v="2017-07-01T00:00:00"/>
    <s v="Mwaluma Mwaluma Mwaghogho"/>
    <s v="Male"/>
    <s v="103959404"/>
    <s v="728912805"/>
    <s v="2.55E+11"/>
    <s v=""/>
    <s v=""/>
    <n v="38.566214000000002"/>
    <n v="-3.4120539999999999"/>
    <s v="Taita/Taveta"/>
    <s v="Voi"/>
    <s v="Voi"/>
    <s v="Majengo"/>
    <x v="2"/>
    <s v="Mespt"/>
    <s v=""/>
    <s v=""/>
    <s v="Medium Size Business"/>
    <s v="KENBIM"/>
    <s v="Masonry"/>
    <s v="11/10/2017"/>
  </r>
  <r>
    <s v="VPA6"/>
    <x v="3235"/>
    <x v="0"/>
    <s v="Unreachable"/>
    <s v="11th November,2017"/>
    <d v="2017-11-11T00:00:00"/>
    <s v="31st December,2017"/>
    <d v="2017-12-31T00:00:00"/>
    <s v="Ndotono John Mwangi"/>
    <s v="Male"/>
    <s v="5704808"/>
    <s v="254724958383"/>
    <s v="2.55E+11"/>
    <s v=""/>
    <s v=""/>
    <n v="36.818375000000003"/>
    <n v="-0.98989700000000003"/>
    <s v="Kiambu"/>
    <s v="Gatundu South"/>
    <s v="Gatitu"/>
    <s v="Gaturiamaru"/>
    <x v="0"/>
    <s v="Takamoto Biogas"/>
    <s v=""/>
    <s v=""/>
    <s v="Medium Size Business"/>
    <s v="Topflame"/>
    <s v="Plastic"/>
    <s v="13/10/2017"/>
  </r>
  <r>
    <s v="VPA6"/>
    <x v="3236"/>
    <x v="1"/>
    <s v=""/>
    <s v="12th August,2017"/>
    <d v="2017-08-12T00:00:00"/>
    <s v="1st October,2017"/>
    <d v="2017-10-01T00:00:00"/>
    <s v="Nyamweya Martin"/>
    <s v="Male"/>
    <s v="21482245"/>
    <s v="713436270"/>
    <s v="2.55E+11"/>
    <s v=""/>
    <s v=""/>
    <n v="37.122549999999997"/>
    <n v="-1.272902"/>
    <s v="Machakos"/>
    <s v="Kathiani"/>
    <s v="Kamulu"/>
    <s v="Kware"/>
    <x v="0"/>
    <s v="Takamoto Biogas"/>
    <s v="Takamoto Biogas"/>
    <s v="254738689788"/>
    <s v="Medium Size Business"/>
    <s v="Topflame"/>
    <s v="Plastic"/>
    <s v="13/10/2017"/>
  </r>
  <r>
    <s v="VPA6"/>
    <x v="3237"/>
    <x v="1"/>
    <s v=""/>
    <s v="12th October,2016"/>
    <d v="2016-10-12T00:00:00"/>
    <s v="1st December,2016"/>
    <d v="2016-12-01T00:00:00"/>
    <s v="Simiyu Millicent"/>
    <s v="Female"/>
    <s v="27393377"/>
    <s v="710266700"/>
    <s v="2.55E+11"/>
    <s v=""/>
    <s v=""/>
    <n v="36.959282000000002"/>
    <n v="-1.2572399999999999"/>
    <s v="Nairobi"/>
    <s v="Njiru"/>
    <s v="Ruai"/>
    <s v="Buruburu Farm"/>
    <x v="3"/>
    <s v="Takamoto Biogas"/>
    <s v="James Nganga"/>
    <s v="254725713467"/>
    <s v="Medium Size Business"/>
    <s v="Topflame"/>
    <s v="Plastic"/>
    <s v="13/10/2017"/>
  </r>
  <r>
    <s v="VPA6"/>
    <x v="3238"/>
    <x v="1"/>
    <s v=""/>
    <s v="13th December,2016"/>
    <d v="2016-12-13T00:00:00"/>
    <s v="1st February,2017"/>
    <d v="2017-02-01T00:00:00"/>
    <s v="Kioko Robert"/>
    <s v="Male"/>
    <s v="12711115"/>
    <s v="721705516"/>
    <s v="2.55E+11"/>
    <s v=""/>
    <s v=""/>
    <n v="37.190640000000002"/>
    <n v="-1.45652"/>
    <s v="Machakos"/>
    <s v="Machakos"/>
    <s v="Mavoko"/>
    <s v="Mua"/>
    <x v="0"/>
    <s v="Takamoto Biogas"/>
    <s v="James Nganga"/>
    <s v="254725713467"/>
    <s v="Medium Size Business"/>
    <s v="Topflame"/>
    <s v="Plastic"/>
    <s v="13/10/2017"/>
  </r>
  <r>
    <s v="VPA6"/>
    <x v="3239"/>
    <x v="1"/>
    <s v=""/>
    <s v="12th August,2016"/>
    <d v="2016-08-12T00:00:00"/>
    <s v="1st October,2016"/>
    <d v="2016-10-01T00:00:00"/>
    <s v="James Githinji"/>
    <s v="Male"/>
    <s v="21395776"/>
    <s v="714946318"/>
    <s v="2.55E+11"/>
    <s v=""/>
    <s v=""/>
    <n v="35.703657"/>
    <n v="-0.55149999999999999"/>
    <s v="Nakuru"/>
    <s v="Molo"/>
    <s v="Molo"/>
    <s v="Tombo"/>
    <x v="2"/>
    <s v="Takamoto Biogas"/>
    <s v="James Nganga"/>
    <s v=""/>
    <s v="Medium Size Business"/>
    <s v="Topflame"/>
    <s v="Plastic"/>
    <s v="13/10/2017"/>
  </r>
  <r>
    <s v="VPA6"/>
    <x v="3240"/>
    <x v="1"/>
    <s v=""/>
    <s v="12th August,2017"/>
    <d v="2017-08-12T00:00:00"/>
    <s v="1st October,2017"/>
    <d v="2017-10-01T00:00:00"/>
    <s v="Musau Benson Muthani"/>
    <s v="Male"/>
    <s v="99999"/>
    <s v="722755746"/>
    <s v="2.55E+11"/>
    <s v=""/>
    <s v=""/>
    <n v="39.782971000000003"/>
    <n v="-3.883248"/>
    <s v="Kilifi"/>
    <s v="Bahari"/>
    <s v="Kikambala"/>
    <s v="Kikambala"/>
    <x v="2"/>
    <s v="Mespt"/>
    <s v="Samson Sirya"/>
    <s v="254703297321"/>
    <s v="Medium Size Business"/>
    <s v="KENBIM"/>
    <s v="Masonry"/>
    <s v="13/10/2017"/>
  </r>
  <r>
    <s v="VPA6"/>
    <x v="3241"/>
    <x v="1"/>
    <s v=""/>
    <s v="11th November,2016"/>
    <d v="2016-11-11T00:00:00"/>
    <s v="31st December,2016"/>
    <d v="2016-12-31T00:00:00"/>
    <s v="Mngori Geoffrey Wolder"/>
    <s v="Male"/>
    <s v="1123122"/>
    <s v="722796197"/>
    <s v="2.55E+11"/>
    <s v=""/>
    <s v=""/>
    <n v="39.775190000000002"/>
    <n v="-3.8834789999999999"/>
    <s v="Kilifi"/>
    <s v="Bahari"/>
    <s v="Kikambala"/>
    <s v="Kikambala"/>
    <x v="1"/>
    <s v="Mespt"/>
    <s v="Samson Sirya"/>
    <s v="254703927321"/>
    <s v="Medium Size Business"/>
    <s v="KENBIM"/>
    <s v="Masonry"/>
    <s v="13/10/2017"/>
  </r>
  <r>
    <s v="VPA6"/>
    <x v="3242"/>
    <x v="1"/>
    <s v=""/>
    <s v="12th August,2017"/>
    <d v="2017-08-12T00:00:00"/>
    <s v="1st October,2017"/>
    <d v="2017-10-01T00:00:00"/>
    <s v="Mwangala Johnston Chigongo"/>
    <s v="Male"/>
    <s v="2140884"/>
    <s v="722460624"/>
    <s v="722460624"/>
    <s v=""/>
    <s v=""/>
    <n v="39.770992"/>
    <n v="-3.8954710000000001"/>
    <s v="Kilifi"/>
    <s v="Bahari"/>
    <s v="Kikambala"/>
    <s v="Kikambala"/>
    <x v="3"/>
    <s v="Mespt"/>
    <s v="Samson Sirya"/>
    <s v="703927321"/>
    <s v="Medium Size Business"/>
    <s v="KENBIM"/>
    <s v="Masonry"/>
    <s v="13/10/2017"/>
  </r>
  <r>
    <s v="VPA6"/>
    <x v="3243"/>
    <x v="1"/>
    <s v=""/>
    <s v="12th April,2016"/>
    <d v="2016-04-12T00:00:00"/>
    <s v="1st June,2016"/>
    <d v="2016-06-01T00:00:00"/>
    <s v="Kamau Mercy Marselina"/>
    <s v="Female"/>
    <s v="84570051"/>
    <s v="720130805"/>
    <s v="2.55E+11"/>
    <s v=""/>
    <s v=""/>
    <n v="39.733944999999999"/>
    <n v="-3.9137369999999998"/>
    <s v="Kilifi"/>
    <s v="Bahari"/>
    <s v="Kilifi"/>
    <s v="Mtepeni"/>
    <x v="1"/>
    <s v="Mespt"/>
    <s v="Samson Sirya"/>
    <s v="254703297321"/>
    <s v="Medium Size Business"/>
    <s v="KENBIM"/>
    <s v="Masonry"/>
    <s v="13/10/2017"/>
  </r>
  <r>
    <s v="VPA6"/>
    <x v="3244"/>
    <x v="1"/>
    <s v=""/>
    <s v="12th September,2016"/>
    <d v="2016-09-12T00:00:00"/>
    <s v="1st November,2016"/>
    <d v="2016-11-01T00:00:00"/>
    <s v="Mua Nicholas Mativo"/>
    <s v="Male"/>
    <s v="7404861"/>
    <s v="722917083"/>
    <s v="2.55E+11"/>
    <s v=""/>
    <s v=""/>
    <n v="37.218688"/>
    <n v="-1.4278729999999999"/>
    <s v="Machakos"/>
    <s v="Machakos"/>
    <s v="Mua"/>
    <s v="Kaloleni"/>
    <x v="0"/>
    <s v="Takamoto Biogas"/>
    <s v="James Nganga"/>
    <s v="254725713467"/>
    <s v="Medium Size Business"/>
    <s v="Topflame"/>
    <s v="Plastic"/>
    <s v="13/10/2017"/>
  </r>
  <r>
    <s v="VPA6"/>
    <x v="3245"/>
    <x v="2"/>
    <s v="Demolished"/>
    <s v="12th October,2016"/>
    <d v="2016-10-12T00:00:00"/>
    <s v="1st December,2016"/>
    <d v="2016-12-01T00:00:00"/>
    <s v="Wambua Petronillar Mueni"/>
    <s v="Female"/>
    <s v="21078890"/>
    <s v="723788056"/>
    <s v="2.55E+11"/>
    <s v=""/>
    <s v=""/>
    <n v="37.204433000000002"/>
    <n v="-1.4327319999999999"/>
    <s v="Machakos"/>
    <s v="Machakos"/>
    <s v="Mutituni"/>
    <s v="Mua"/>
    <x v="0"/>
    <s v="Takamoto Biogas"/>
    <s v="James Nganga"/>
    <s v="254725713467"/>
    <s v="Medium Size Business"/>
    <s v="Topflame"/>
    <s v="Plastic"/>
    <s v="13/10/2017"/>
  </r>
  <r>
    <s v="VPA6"/>
    <x v="3246"/>
    <x v="1"/>
    <s v=""/>
    <s v="4th April,2017"/>
    <d v="2017-04-04T00:00:00"/>
    <s v="6th May,2017"/>
    <d v="2017-05-06T00:00:00"/>
    <s v="Gakuru Wilfred Nganga"/>
    <s v="Male"/>
    <s v="21568140"/>
    <s v="71834842"/>
    <s v="2.55E+11"/>
    <s v=""/>
    <s v=""/>
    <n v="36.123961999999999"/>
    <n v="-0.23319000000000001"/>
    <s v="Nakuru"/>
    <s v="Bahati"/>
    <s v="Bahati"/>
    <s v="Maili Sita"/>
    <x v="2"/>
    <s v="Takamoto Biogas"/>
    <s v="James Nganga"/>
    <s v=""/>
    <s v="Medium Size Business"/>
    <s v="Topflame"/>
    <s v="Plastic"/>
    <s v="14/10/2017"/>
  </r>
  <r>
    <s v="VPA6"/>
    <x v="3247"/>
    <x v="1"/>
    <s v=""/>
    <s v="11th November,2016"/>
    <d v="2016-11-11T00:00:00"/>
    <s v="31st December,2016"/>
    <d v="2016-12-31T00:00:00"/>
    <s v="Koskey Geoffry Kipkorir"/>
    <s v="Male"/>
    <s v="24244517"/>
    <s v="721434322"/>
    <s v="2.55E+11"/>
    <s v=""/>
    <s v=""/>
    <n v="35.201819999999998"/>
    <n v="-0.32906000000000002"/>
    <s v="Kericho"/>
    <s v="Belgut"/>
    <s v="Waldai"/>
    <s v="Kaptoiti"/>
    <x v="0"/>
    <s v="Takamoto Biogas"/>
    <s v="Takamoto Biogas"/>
    <s v="254728570658"/>
    <s v="Medium Size Business"/>
    <s v="Topflame"/>
    <s v="Plastic"/>
    <s v="17/10/2017"/>
  </r>
  <r>
    <s v="VPA6"/>
    <x v="3248"/>
    <x v="0"/>
    <s v="Under Verification"/>
    <s v="9th April,2016"/>
    <d v="2016-04-09T00:00:00"/>
    <s v="9th October,2017"/>
    <d v="2017-10-09T00:00:00"/>
    <s v="Ronoh Nancy Chepkoech"/>
    <s v="Female"/>
    <s v="99999"/>
    <s v="0722691291"/>
    <s v="722691291"/>
    <s v=""/>
    <s v=""/>
    <n v="35.181010000000001"/>
    <n v="-0.39150000000000001"/>
    <s v="Kericho"/>
    <s v="Belgut"/>
    <s v="Kaborok"/>
    <s v="Kaborok"/>
    <x v="2"/>
    <s v="Takamoto Biogas"/>
    <s v="Gilbert"/>
    <s v="728570658"/>
    <s v="Medium Size Business"/>
    <s v="Topflame"/>
    <s v="Plastic"/>
    <s v="17/10/2017"/>
  </r>
  <r>
    <s v="VPA6"/>
    <x v="3249"/>
    <x v="1"/>
    <s v=""/>
    <s v="11th November,2016"/>
    <d v="2016-11-11T00:00:00"/>
    <s v="31st December,2016"/>
    <d v="2016-12-31T00:00:00"/>
    <s v="Diyo Patrick Njole"/>
    <s v="Male"/>
    <s v="6733021"/>
    <s v="722589428"/>
    <s v="722589428"/>
    <s v=""/>
    <s v=""/>
    <n v="39.210880000000003"/>
    <n v="-4.4973700000000001"/>
    <s v="Kwale"/>
    <s v="Lunga Lunga"/>
    <s v="Dzombo"/>
    <s v="Dunguni"/>
    <x v="0"/>
    <s v="Mespt"/>
    <s v="Muyaona Ndegwa"/>
    <s v="710588282"/>
    <s v="Medium Size Business"/>
    <s v="KENBIM"/>
    <s v="Masonry"/>
    <s v="18/10/2017"/>
  </r>
  <r>
    <s v="VPA6"/>
    <x v="3250"/>
    <x v="1"/>
    <s v=""/>
    <s v="12th October,2017"/>
    <d v="2017-10-12T00:00:00"/>
    <s v="1st December,2017"/>
    <d v="2017-12-01T00:00:00"/>
    <s v="Itidua Alexander John"/>
    <s v="Male"/>
    <s v="13628060"/>
    <s v="727929343"/>
    <s v="727929343"/>
    <s v=""/>
    <s v=""/>
    <n v="39.176845"/>
    <n v="-4.5813740000000003"/>
    <s v="Kwale"/>
    <s v="Lunga Lunga"/>
    <s v="Vanga"/>
    <s v="Mwana Mamba"/>
    <x v="2"/>
    <s v="Mespt"/>
    <s v="Unyao Degwa"/>
    <s v="710588282"/>
    <s v="Medium Size Business"/>
    <s v="KENBIM"/>
    <s v="Masonry"/>
    <s v="18/10/2017"/>
  </r>
  <r>
    <s v="VPA6"/>
    <x v="3251"/>
    <x v="1"/>
    <s v=""/>
    <s v="12th August,2017"/>
    <d v="2017-08-12T00:00:00"/>
    <s v="1st October,2017"/>
    <d v="2017-10-01T00:00:00"/>
    <s v="Tingi Wali Florence"/>
    <s v="Male"/>
    <s v="28236333"/>
    <s v="72623755"/>
    <s v="713037304"/>
    <s v=""/>
    <s v=""/>
    <n v="38.316592"/>
    <n v="-3.4956619999999998"/>
    <s v="Taita/Taveta"/>
    <s v="Mwatate"/>
    <s v="Bura"/>
    <s v="Vilbenyi"/>
    <x v="2"/>
    <s v="Mespt"/>
    <s v="Higin Chorongo"/>
    <s v="710865305"/>
    <s v="Medium Size Business"/>
    <s v="KENBIM"/>
    <s v="Masonry"/>
    <s v="28/10/2017"/>
  </r>
  <r>
    <s v="VPA6"/>
    <x v="3252"/>
    <x v="1"/>
    <s v=""/>
    <s v="12th March,2017"/>
    <d v="2017-03-12T00:00:00"/>
    <s v="1st May,2017"/>
    <d v="2017-05-01T00:00:00"/>
    <s v="Kipchircchir David"/>
    <s v="Male"/>
    <s v="20403020"/>
    <s v="726135402"/>
    <s v="2.55E+11"/>
    <s v=""/>
    <s v=""/>
    <n v="35.525542000000002"/>
    <n v="0.19028999999999999"/>
    <s v="Uasin Gishu"/>
    <s v="Ainabkoi"/>
    <s v="Ainapkoi"/>
    <s v="Ndanai"/>
    <x v="0"/>
    <s v="Takamoto Biogas"/>
    <s v=""/>
    <s v=""/>
    <s v="Medium Size Business"/>
    <s v="Topflame"/>
    <s v="Plastic"/>
    <s v="30/10/2017"/>
  </r>
  <r>
    <s v="VPA6"/>
    <x v="3253"/>
    <x v="1"/>
    <s v=""/>
    <s v="1st June,2017"/>
    <d v="2017-06-01T00:00:00"/>
    <s v="20th June,2017"/>
    <d v="2017-06-20T00:00:00"/>
    <s v="Kiptoo William"/>
    <s v="Male"/>
    <s v="13069860"/>
    <s v="722347880"/>
    <s v="2.55E+11"/>
    <s v=""/>
    <s v="2.55E+11"/>
    <n v="35.511485"/>
    <n v="0.73309299999999999"/>
    <s v="Elgeyo/Marakwet"/>
    <s v="Keiyo North"/>
    <s v="Kapchemutwo"/>
    <s v="Bugar"/>
    <x v="0"/>
    <s v="Takamoto Biogas"/>
    <s v=""/>
    <s v=""/>
    <s v="Medium Size Business"/>
    <s v="Topflame"/>
    <s v="Plastic"/>
    <s v="30/10/2017"/>
  </r>
  <r>
    <s v="VPA6"/>
    <x v="3254"/>
    <x v="1"/>
    <s v=""/>
    <s v="12th September,2016"/>
    <d v="2016-09-12T00:00:00"/>
    <s v="1st November,2016"/>
    <d v="2016-11-01T00:00:00"/>
    <s v="Masangira Regina Nairesiae"/>
    <s v="Female"/>
    <s v="13085082"/>
    <s v="723322354"/>
    <s v="723322354"/>
    <s v=""/>
    <s v=""/>
    <n v="37.475892000000002"/>
    <n v="-2.9114819999999999"/>
    <s v="Kajiado"/>
    <s v="Loitokitok"/>
    <s v="Kajiado"/>
    <s v="Inkaria-Ronkena"/>
    <x v="2"/>
    <s v="Mespt"/>
    <s v="Justus Inyasi Makipa"/>
    <s v=""/>
    <s v="Medium Size Business"/>
    <s v="KENBIM"/>
    <s v="Masonry"/>
    <s v="30/10/2017"/>
  </r>
  <r>
    <s v="VPA6"/>
    <x v="3255"/>
    <x v="1"/>
    <s v=""/>
    <s v="11th November,2016"/>
    <d v="2016-11-11T00:00:00"/>
    <s v="31st December,2016"/>
    <d v="2016-12-31T00:00:00"/>
    <s v="Mueni Serah"/>
    <s v="Female"/>
    <s v="23901059"/>
    <s v="719568317"/>
    <s v="719568317"/>
    <s v=""/>
    <s v=""/>
    <n v="37.585101999999999"/>
    <n v="-2.9648400000000001"/>
    <s v="Kajiado"/>
    <s v="Loitokitok"/>
    <s v="Loitoktok"/>
    <s v="Rombo"/>
    <x v="2"/>
    <s v="Mespt"/>
    <s v="Michael Gitau"/>
    <s v=""/>
    <s v="Medium Size Business"/>
    <s v="KENBIM"/>
    <s v="Masonry"/>
    <s v="30/10/2017"/>
  </r>
  <r>
    <s v="VPA6"/>
    <x v="3256"/>
    <x v="1"/>
    <s v=""/>
    <s v="17th July,2017"/>
    <d v="2017-07-17T00:00:00"/>
    <s v="21st October,2017"/>
    <d v="2017-10-21T00:00:00"/>
    <s v="Ole Lolkinyien Geoffrey Soikan"/>
    <s v="Male"/>
    <s v="499547"/>
    <s v="702045815"/>
    <s v="2.55E+11"/>
    <s v=""/>
    <s v=""/>
    <n v="37.581499999999998"/>
    <n v="-2.951622"/>
    <s v="Kajiado"/>
    <s v="Loitokitok"/>
    <s v="Loitoktok"/>
    <s v="Ilasit"/>
    <x v="0"/>
    <s v="Mespt"/>
    <s v="Peter Mbithi Kiniu"/>
    <s v=""/>
    <s v="Medium Size Business"/>
    <s v="KENBIM"/>
    <s v="Masonry"/>
    <s v="30/10/2017"/>
  </r>
  <r>
    <s v="VPA6"/>
    <x v="3257"/>
    <x v="1"/>
    <s v=""/>
    <s v="15th August,2017"/>
    <d v="2017-08-15T00:00:00"/>
    <s v="4th October,2017"/>
    <d v="2017-10-04T00:00:00"/>
    <s v="Rono Kennedy"/>
    <s v="Male"/>
    <s v="27358970"/>
    <s v="721229900"/>
    <s v="721229900"/>
    <s v=""/>
    <s v=""/>
    <n v="36.612184999999997"/>
    <n v="-1.941017"/>
    <s v="Kajiado"/>
    <s v="Kajiado North"/>
    <s v="Kajiado"/>
    <s v="Forty Six"/>
    <x v="2"/>
    <s v="Takamoto Biogas"/>
    <s v="James Nganga"/>
    <s v="725713346"/>
    <s v="Medium Size Business"/>
    <s v="Topflame"/>
    <s v="Plastic"/>
    <s v="30/10/2017"/>
  </r>
  <r>
    <s v="VPA6"/>
    <x v="3258"/>
    <x v="1"/>
    <s v=""/>
    <s v="12th December,2016"/>
    <d v="2016-12-12T00:00:00"/>
    <s v="22nd December,2016"/>
    <d v="2016-12-22T00:00:00"/>
    <s v="Kinyanjui Ndegwa"/>
    <s v="Male"/>
    <s v="1328904"/>
    <s v="792834564"/>
    <s v="792834564"/>
    <s v=""/>
    <s v=""/>
    <n v="37.585535"/>
    <n v="-2.9668450000000002"/>
    <s v="Kajiado"/>
    <s v="Loitokitok"/>
    <s v="Loitoktok"/>
    <s v="Entarara"/>
    <x v="0"/>
    <s v="Mespt"/>
    <s v="John Chege"/>
    <s v=""/>
    <s v="Medium Size Business"/>
    <s v="KENBIM"/>
    <s v="Masonry"/>
    <s v="30/10/2017"/>
  </r>
  <r>
    <s v="VPA6"/>
    <x v="3259"/>
    <x v="1"/>
    <s v=""/>
    <s v="12th October,2017"/>
    <d v="2017-10-12T00:00:00"/>
    <s v="1st December,2017"/>
    <d v="2017-12-01T00:00:00"/>
    <s v="Ndambuki Benjamin Muindi"/>
    <s v="Male"/>
    <s v="99999"/>
    <s v="722537636"/>
    <s v="723353371"/>
    <s v=""/>
    <s v=""/>
    <n v="37.708241999999998"/>
    <n v="-3.1969029999999998"/>
    <s v="Kajiado"/>
    <s v="Loitokitok"/>
    <s v="Rombo"/>
    <s v="Rombo"/>
    <x v="1"/>
    <s v="Mespt"/>
    <s v="John Chege"/>
    <s v=""/>
    <s v="Medium Size Business"/>
    <s v="KENBIM"/>
    <s v="Masonry"/>
    <s v="30/10/2017"/>
  </r>
  <r>
    <s v="VPA6"/>
    <x v="3260"/>
    <x v="1"/>
    <s v=""/>
    <s v="12th August,2016"/>
    <d v="2016-08-12T00:00:00"/>
    <s v="1st October,2017"/>
    <d v="2017-10-01T00:00:00"/>
    <s v="Ng'ang'a Paul Kamau"/>
    <s v="Male"/>
    <s v="25814280"/>
    <s v="724544770"/>
    <s v="70724544770"/>
    <s v=""/>
    <s v=""/>
    <n v="37.722717000000003"/>
    <n v="-3.0579869999999998"/>
    <s v="Kajiado"/>
    <s v="Loitokitok"/>
    <s v="Ntarara"/>
    <s v="Entarara"/>
    <x v="1"/>
    <s v="Mespt"/>
    <s v="Peter Kiniu"/>
    <s v=""/>
    <s v="Medium Size Business"/>
    <s v="KENBIM"/>
    <s v="Masonry"/>
    <s v="30/10/2017"/>
  </r>
  <r>
    <s v="VPA6"/>
    <x v="3261"/>
    <x v="0"/>
    <s v="Grievance"/>
    <s v="8th December,2016"/>
    <d v="2016-12-08T00:00:00"/>
    <s v="27th January,2017"/>
    <d v="2017-01-27T00:00:00"/>
    <s v="Malet Faustin Mwaura"/>
    <s v="Male"/>
    <s v="16120653"/>
    <s v="722923057"/>
    <s v="2.55E+11"/>
    <s v=""/>
    <s v=""/>
    <n v="37.715634999999999"/>
    <n v="-3.0662150000000001"/>
    <s v="Kajiado"/>
    <s v="Loitokitok"/>
    <s v="Kajiado"/>
    <s v="Rombo"/>
    <x v="1"/>
    <s v="Mespt"/>
    <s v="Peter Mbithi Kiniu"/>
    <s v=""/>
    <s v="Medium Size Business"/>
    <s v="KENBIM"/>
    <s v="Masonry"/>
    <s v="30/10/2017"/>
  </r>
  <r>
    <s v="VPA6"/>
    <x v="3262"/>
    <x v="1"/>
    <s v=""/>
    <s v="11th November,2015"/>
    <d v="2015-11-11T00:00:00"/>
    <s v="31st December,2015"/>
    <d v="2015-12-31T00:00:00"/>
    <s v="Kamete Legete Ole"/>
    <s v="Male"/>
    <s v="10402807"/>
    <s v="720892592"/>
    <s v="720892592"/>
    <s v=""/>
    <s v=""/>
    <n v="37.624772999999998"/>
    <n v="-2.9778280000000001"/>
    <s v="Kajiado"/>
    <s v="Loitokitok"/>
    <s v="Kajiado"/>
    <s v="Ntararaa"/>
    <x v="0"/>
    <s v="Mespt"/>
    <s v="John Chege"/>
    <s v=""/>
    <s v="Medium Size Business"/>
    <s v="KENBIM"/>
    <s v="Masonry"/>
    <s v="30/10/2017"/>
  </r>
  <r>
    <s v="VPA6"/>
    <x v="3263"/>
    <x v="1"/>
    <s v=""/>
    <s v="12th April,2017"/>
    <d v="2017-04-12T00:00:00"/>
    <s v="1st June,2017"/>
    <d v="2017-06-01T00:00:00"/>
    <s v="Nurwa Joseph Ngugi"/>
    <s v="Male"/>
    <s v="497475"/>
    <s v="725373070"/>
    <s v="2.55E+11"/>
    <s v=""/>
    <s v=""/>
    <n v="37.535643"/>
    <n v="-2.9658579999999999"/>
    <s v="Kajiado"/>
    <s v="Loitokitok"/>
    <s v="Loitoktok"/>
    <s v="Entarara"/>
    <x v="3"/>
    <s v="Mespt"/>
    <s v="Michael Gitau"/>
    <s v=""/>
    <s v="Medium Size Business"/>
    <s v="KENBIM"/>
    <s v="Masonry"/>
    <s v="30/10/2017"/>
  </r>
  <r>
    <s v="VPA6"/>
    <x v="3264"/>
    <x v="1"/>
    <s v=""/>
    <s v="30th October,2016"/>
    <d v="2016-10-30T00:00:00"/>
    <s v="30th October,2017"/>
    <d v="2017-10-30T00:00:00"/>
    <s v="Murei Patrick Kiplangat"/>
    <s v="Male"/>
    <s v="1770797"/>
    <s v="717564744"/>
    <s v="2.55E+11"/>
    <s v=""/>
    <s v=""/>
    <n v="35.569947999999997"/>
    <n v="-0.124945"/>
    <s v="Kericho"/>
    <s v="Kipkelion East"/>
    <s v="Londiani"/>
    <s v="Kaptich"/>
    <x v="2"/>
    <s v="Takamoto Biogas"/>
    <s v="Benson  Otieno"/>
    <s v="254700000000"/>
    <s v="Medium Size Business"/>
    <s v="Topflame"/>
    <s v="Plastic"/>
    <s v="30/10/2017"/>
  </r>
  <r>
    <s v="VPA6"/>
    <x v="3265"/>
    <x v="1"/>
    <s v=""/>
    <s v="12th October,2017"/>
    <d v="2017-10-12T00:00:00"/>
    <s v="1st December,2017"/>
    <d v="2017-12-01T00:00:00"/>
    <s v="Mueni Agnes Kisila"/>
    <s v="Female"/>
    <s v="6051649"/>
    <s v="725932193"/>
    <s v="725932153"/>
    <s v=""/>
    <s v=""/>
    <n v="37.499755"/>
    <n v="-2.9243399999999999"/>
    <s v="Kajiado"/>
    <s v="Loitokitok"/>
    <s v="Kajiado"/>
    <s v="Kuku"/>
    <x v="1"/>
    <s v="Mespt"/>
    <s v="Peter Mbithi Kiniu"/>
    <s v=""/>
    <s v="Medium Size Business"/>
    <s v="KENBIM"/>
    <s v="Masonry"/>
    <s v="01/11/2017"/>
  </r>
  <r>
    <s v="VPA6"/>
    <x v="3266"/>
    <x v="1"/>
    <s v=""/>
    <s v="12th September,2017"/>
    <d v="2017-09-12T00:00:00"/>
    <s v="1st November,2017"/>
    <d v="2017-11-01T00:00:00"/>
    <s v="Mukuria Julius Kamwanga"/>
    <s v="Male"/>
    <s v="5647004"/>
    <s v="72480653"/>
    <s v="724806532"/>
    <s v=""/>
    <s v=""/>
    <n v="37.568066999999999"/>
    <n v="-2.9428869999999998"/>
    <s v="Kajiado"/>
    <s v="Loitokitok"/>
    <s v="Kajiado"/>
    <s v="Oloolopon"/>
    <x v="2"/>
    <s v="Mespt"/>
    <s v="Justus Inyasi Makipa"/>
    <s v=""/>
    <s v="Medium Size Business"/>
    <s v="KENBIM"/>
    <s v="Masonry"/>
    <s v="01/11/2017"/>
  </r>
  <r>
    <s v="VPA6"/>
    <x v="3267"/>
    <x v="1"/>
    <s v=""/>
    <s v="9th December,2016"/>
    <d v="2016-12-09T00:00:00"/>
    <s v="1st November,2017"/>
    <d v="2017-11-01T00:00:00"/>
    <s v="Partimo Saruni"/>
    <s v="Male"/>
    <s v="34263693"/>
    <s v="727688661"/>
    <s v="7201787122"/>
    <s v=""/>
    <s v=""/>
    <n v="37.509467000000001"/>
    <n v="-2.913338"/>
    <s v="Kajiado"/>
    <s v="Loitokitok"/>
    <s v="Loitoktok"/>
    <s v="Kuku"/>
    <x v="1"/>
    <s v="Mespt"/>
    <s v="John Chege"/>
    <s v=""/>
    <s v="Medium Size Business"/>
    <s v="KENBIM"/>
    <s v="Masonry"/>
    <s v="01/11/2017"/>
  </r>
  <r>
    <s v="VPA6"/>
    <x v="3268"/>
    <x v="1"/>
    <s v=""/>
    <s v="10th February,2017"/>
    <d v="2017-02-10T00:00:00"/>
    <s v="1st April,2017"/>
    <d v="2017-04-01T00:00:00"/>
    <s v="Maleno/Wuala Elizabeth/Dickson Kilusu"/>
    <s v="Male"/>
    <s v="30634131"/>
    <s v="722743601"/>
    <s v="722743601"/>
    <s v=""/>
    <s v=""/>
    <n v="36.655707"/>
    <n v="-1.4134"/>
    <s v="Kajiado"/>
    <s v="Kajiado North"/>
    <s v="Kiserian"/>
    <s v="Kiserian"/>
    <x v="0"/>
    <s v="Takamoto Biogas"/>
    <s v="James Nganga"/>
    <s v="725713467"/>
    <s v="Medium Size Business"/>
    <s v="Topflame"/>
    <s v="Plastic"/>
    <s v="01/11/2017"/>
  </r>
  <r>
    <s v="VPA6"/>
    <x v="3269"/>
    <x v="1"/>
    <s v=""/>
    <s v="11th November,2017"/>
    <d v="2017-11-11T00:00:00"/>
    <s v="31st December,2017"/>
    <d v="2017-12-31T00:00:00"/>
    <s v="Gitau Sophia Njeri"/>
    <s v="Female"/>
    <s v="4817826"/>
    <s v="722835587"/>
    <s v="2.55E+11"/>
    <s v=""/>
    <s v=""/>
    <n v="36.895173"/>
    <n v="-0.92147999999999997"/>
    <s v="Kiambu"/>
    <s v="Gatundu North"/>
    <s v="Gitwamba"/>
    <s v="Ngorongo"/>
    <x v="0"/>
    <s v="Takamoto Biogas"/>
    <s v=""/>
    <s v=""/>
    <s v="Medium Size Business"/>
    <s v="Topflame"/>
    <s v="Plastic"/>
    <s v="03/11/2017"/>
  </r>
  <r>
    <s v="VPA6"/>
    <x v="3270"/>
    <x v="1"/>
    <s v=""/>
    <s v="12th September,2016"/>
    <d v="2016-09-12T00:00:00"/>
    <s v="1st November,2016"/>
    <d v="2016-11-01T00:00:00"/>
    <s v="Rimi Patrick"/>
    <s v="Male"/>
    <s v="12527597"/>
    <s v="720279146"/>
    <s v="2.55E+11"/>
    <s v=""/>
    <s v=""/>
    <n v="36.626393"/>
    <n v="-1.030697"/>
    <s v="Kiambu"/>
    <s v="Limuru"/>
    <s v="Lari"/>
    <s v="Mathore"/>
    <x v="0"/>
    <s v="Takamoto Biogas"/>
    <s v=""/>
    <s v=""/>
    <s v="Medium Size Business"/>
    <s v="Topflame"/>
    <s v="Plastic"/>
    <s v="03/11/2017"/>
  </r>
  <r>
    <s v="VPA6"/>
    <x v="3271"/>
    <x v="0"/>
    <s v="Unreachable"/>
    <s v="12th October,2016"/>
    <d v="2016-10-12T00:00:00"/>
    <s v="1st December,2016"/>
    <d v="2016-12-01T00:00:00"/>
    <s v="Mati Emmaculate Mukede"/>
    <s v="Female"/>
    <s v="2293061"/>
    <s v="254713268160"/>
    <s v="2.55E+11"/>
    <s v=""/>
    <s v=""/>
    <n v="37.325549000000002"/>
    <n v="-1.40594"/>
    <s v="Machakos"/>
    <s v="Kathiani"/>
    <s v="Kathiani"/>
    <s v="Mkuhuni"/>
    <x v="22"/>
    <s v="Mespt"/>
    <s v="Job K Soimo"/>
    <s v="254724281137"/>
    <s v="Medium Size Business"/>
    <s v="KENBIM"/>
    <s v="Masonry"/>
    <s v="09/11/2017"/>
  </r>
  <r>
    <s v="VPA6"/>
    <x v="3272"/>
    <x v="1"/>
    <s v=""/>
    <s v="12th August,2017"/>
    <d v="2017-08-12T00:00:00"/>
    <s v="1st October,2017"/>
    <d v="2017-10-01T00:00:00"/>
    <s v="Kenneth Gatundu Mungai"/>
    <s v="Male"/>
    <s v="28205294"/>
    <s v="713157659"/>
    <s v="2.55E+11"/>
    <s v=""/>
    <s v="2.55E+11"/>
    <n v="36.645870000000002"/>
    <n v="-1.1692670000000001"/>
    <s v="Kiambu"/>
    <s v="Limuru"/>
    <s v="Kagia"/>
    <s v="Kagia"/>
    <x v="3"/>
    <s v="Biogas International Limited"/>
    <s v="Robert Wanjiku"/>
    <s v="254717606741"/>
    <s v="Medium Size Business"/>
    <s v="FLEXI"/>
    <s v="Tubular"/>
    <s v="16/11/2017"/>
  </r>
  <r>
    <s v="VPA6"/>
    <x v="3273"/>
    <x v="1"/>
    <s v=""/>
    <s v="12th August,2017"/>
    <d v="2017-08-12T00:00:00"/>
    <s v="1st October,2017"/>
    <d v="2017-10-01T00:00:00"/>
    <s v="Julius Kieti"/>
    <s v="Male"/>
    <s v="11362236"/>
    <s v="728078834"/>
    <s v="2.55E+11"/>
    <s v=""/>
    <s v=""/>
    <n v="37.184902999999998"/>
    <n v="-1.5605100000000001"/>
    <s v="Machakos"/>
    <s v="Machakos"/>
    <s v="Kathome"/>
    <s v="Kathome"/>
    <x v="3"/>
    <s v="Biogas International Limited"/>
    <s v="Robert Wanjiku"/>
    <s v="254717606741"/>
    <s v="Medium Size Business"/>
    <s v="FLEXI"/>
    <s v="Tubular"/>
    <s v="16/11/2017"/>
  </r>
  <r>
    <s v="VPA6"/>
    <x v="3274"/>
    <x v="1"/>
    <s v=""/>
    <s v="10th January,2017"/>
    <d v="2017-01-10T00:00:00"/>
    <s v="1st March,2017"/>
    <d v="2017-03-01T00:00:00"/>
    <s v="Kanyoi Wilson"/>
    <s v="Male"/>
    <s v="989739"/>
    <s v="723996343"/>
    <s v="2.55E+11"/>
    <s v=""/>
    <s v=""/>
    <n v="36.558684999999997"/>
    <n v="-0.59769799999999995"/>
    <s v="Nyandarua"/>
    <s v="North Kinangop"/>
    <s v="Kahuru"/>
    <s v="Manyatta"/>
    <x v="3"/>
    <s v="Takamoto Biogas"/>
    <s v=""/>
    <s v=""/>
    <s v="Medium Size Business"/>
    <s v="Topflame"/>
    <s v="Plastic"/>
    <s v="20/11/2017"/>
  </r>
  <r>
    <s v="VPA6"/>
    <x v="3275"/>
    <x v="1"/>
    <s v=""/>
    <s v="11th November,2017"/>
    <d v="2017-11-11T00:00:00"/>
    <s v="31st December,2017"/>
    <d v="2017-12-31T00:00:00"/>
    <s v="Mwaura Hellen"/>
    <s v="Female"/>
    <s v="985567"/>
    <s v="722657199"/>
    <s v="2.55E+11"/>
    <s v=""/>
    <s v=""/>
    <n v="36.822088000000001"/>
    <n v="-1.1610750000000001"/>
    <s v="Kiambu"/>
    <s v="Kiambu"/>
    <s v="Kiambu"/>
    <s v="Mwandus"/>
    <x v="0"/>
    <s v="Takamoto Biogas"/>
    <s v=""/>
    <s v=""/>
    <s v="Medium Size Business"/>
    <s v="Topflame"/>
    <s v="Plastic"/>
    <s v="28/11/2017"/>
  </r>
  <r>
    <s v="VPA6"/>
    <x v="3276"/>
    <x v="1"/>
    <s v=""/>
    <s v="12th June,2017"/>
    <d v="2017-06-12T00:00:00"/>
    <s v="1st August,2017"/>
    <d v="2017-08-01T00:00:00"/>
    <s v="Njuguna Charles Kirumba"/>
    <s v="Male"/>
    <s v="11880411"/>
    <s v="720321718"/>
    <s v="2.55E+11"/>
    <s v=""/>
    <s v=""/>
    <n v="36.765604000000003"/>
    <n v="-1.1559699999999999"/>
    <s v="Kiambu"/>
    <s v="Kiambaa"/>
    <s v="Kaspat"/>
    <s v="Kirihinya"/>
    <x v="0"/>
    <s v="Takamoto Biogas"/>
    <s v=""/>
    <s v=""/>
    <s v="Medium Size Business"/>
    <s v="Topflame"/>
    <s v="Plastic"/>
    <s v="28/11/2017"/>
  </r>
  <r>
    <s v="VPA6"/>
    <x v="3277"/>
    <x v="1"/>
    <s v=""/>
    <s v="12th August,2017"/>
    <d v="2017-08-12T00:00:00"/>
    <s v="1st October,2017"/>
    <d v="2017-10-01T00:00:00"/>
    <s v="Kibe John"/>
    <s v="Male"/>
    <s v="21904847"/>
    <s v="723788871"/>
    <s v="2.55E+11"/>
    <s v=""/>
    <s v=""/>
    <n v="36.805748999999999"/>
    <n v="-1.065131"/>
    <s v="Kiambu"/>
    <s v="Githunguri"/>
    <s v="Kanjai"/>
    <s v="Kigio"/>
    <x v="0"/>
    <s v="Takamoto Biogas"/>
    <s v=""/>
    <s v=""/>
    <s v="Medium Size Business"/>
    <s v="Topflame"/>
    <s v="Plastic"/>
    <s v="28/11/2017"/>
  </r>
  <r>
    <s v="VPA6"/>
    <x v="3278"/>
    <x v="1"/>
    <s v=""/>
    <s v="3rd August,2017"/>
    <d v="2017-08-03T00:00:00"/>
    <s v="22nd September,2017"/>
    <d v="2017-09-22T00:00:00"/>
    <s v="Kiogo Augustine"/>
    <s v="Male"/>
    <s v="22840413"/>
    <s v="726837266"/>
    <s v="2.55E+11"/>
    <s v=""/>
    <s v=""/>
    <n v="36.654440999999998"/>
    <n v="-1.2235609999999999"/>
    <s v="Kiambu"/>
    <s v="Kikuyu"/>
    <s v="Nderi"/>
    <s v="Nderi"/>
    <x v="0"/>
    <s v="Takamoto Biogas"/>
    <s v=""/>
    <s v=""/>
    <s v="Medium Size Business"/>
    <s v="Topflame"/>
    <s v="Plastic"/>
    <s v="01/12/2017"/>
  </r>
  <r>
    <s v="VPA6"/>
    <x v="3279"/>
    <x v="1"/>
    <s v=""/>
    <s v="10th August,2017"/>
    <d v="2017-08-10T00:00:00"/>
    <s v="29th September,2017"/>
    <d v="2017-09-29T00:00:00"/>
    <s v="Maina Andrew"/>
    <s v="Male"/>
    <s v="21580379"/>
    <s v="721383323"/>
    <s v="2.55E+11"/>
    <s v=""/>
    <s v=""/>
    <n v="36.972645999999997"/>
    <n v="-0.80756899999999998"/>
    <s v="Murang'a"/>
    <s v="Kigumo"/>
    <s v="Kigumo"/>
    <s v="Marumi"/>
    <x v="0"/>
    <s v="Takamoto Biogas"/>
    <s v=""/>
    <s v=""/>
    <s v="Medium Size Business"/>
    <s v="Topflame"/>
    <s v="Plastic"/>
    <s v="01/12/2017"/>
  </r>
  <r>
    <s v="VPA6"/>
    <x v="3280"/>
    <x v="1"/>
    <s v=""/>
    <s v="1st August,2017"/>
    <d v="2017-08-01T00:00:00"/>
    <s v="21st August,2017"/>
    <d v="2017-08-21T00:00:00"/>
    <s v="Wambaki Frashia Wairimu"/>
    <s v="Female"/>
    <s v="1076231"/>
    <s v="729167212"/>
    <s v="729167212"/>
    <s v=""/>
    <s v=""/>
    <n v="36.951642999999997"/>
    <n v="-0.57039200000000001"/>
    <s v="Nyeri"/>
    <s v="Othaya"/>
    <s v="Karima"/>
    <s v="Kihugiru"/>
    <x v="0"/>
    <s v="Takamoto Biogas"/>
    <s v=""/>
    <s v=""/>
    <s v="Medium Size Business"/>
    <s v="Topflame"/>
    <s v="Plastic"/>
    <s v="01/12/2017"/>
  </r>
  <r>
    <s v="VPA6"/>
    <x v="3281"/>
    <x v="1"/>
    <s v=""/>
    <s v="11th May,2017"/>
    <d v="2017-05-11T00:00:00"/>
    <s v="30th June,2017"/>
    <d v="2017-06-30T00:00:00"/>
    <s v="Kariri Edward Mwangi"/>
    <s v="Male"/>
    <s v="10864787"/>
    <s v="72157635"/>
    <s v="2.55E+11"/>
    <s v=""/>
    <s v=""/>
    <n v="37.335261000000003"/>
    <n v="-0.47981299999999999"/>
    <s v="Kirinyaga"/>
    <s v="Kirinyaga Central"/>
    <s v="Baragwa"/>
    <s v="Kiandai"/>
    <x v="0"/>
    <s v="Takamoto Biogas"/>
    <s v=""/>
    <s v=""/>
    <s v="Medium Size Business"/>
    <s v="Topflame"/>
    <s v="Plastic"/>
    <s v="01/12/2017"/>
  </r>
  <r>
    <s v="VPA6"/>
    <x v="3282"/>
    <x v="1"/>
    <s v=""/>
    <s v="29th September,2017"/>
    <d v="2017-09-29T00:00:00"/>
    <s v="18th November,2017"/>
    <d v="2017-11-18T00:00:00"/>
    <s v="Mwangi Hannah"/>
    <s v="Female"/>
    <s v="99999"/>
    <s v="725313002"/>
    <s v="2.55E+11"/>
    <s v=""/>
    <s v=""/>
    <n v="36.818683"/>
    <n v="-0.98148800000000003"/>
    <s v="Kiambu"/>
    <s v="Gatundu South"/>
    <s v="Kiganjo"/>
    <s v="Kamiritia"/>
    <x v="0"/>
    <s v="Takamoto Biogas"/>
    <s v=""/>
    <s v=""/>
    <s v="Medium Size Business"/>
    <s v="Topflame"/>
    <s v="Plastic"/>
    <s v="04/12/2017"/>
  </r>
  <r>
    <s v="VPA6"/>
    <x v="3283"/>
    <x v="1"/>
    <s v=""/>
    <s v="18th February,2017"/>
    <d v="2017-02-18T00:00:00"/>
    <s v="9th April,2017"/>
    <d v="2017-04-09T00:00:00"/>
    <s v="Mathenge Ephraim"/>
    <s v="Male"/>
    <s v="22843071"/>
    <s v="722784259"/>
    <s v="2.55E+11"/>
    <s v=""/>
    <s v=""/>
    <n v="36.990026999999998"/>
    <n v="-1.125297"/>
    <s v="Kiambu"/>
    <s v="Ruiru"/>
    <s v="Mugutha"/>
    <s v="Murera"/>
    <x v="0"/>
    <s v="Takamoto Biogas"/>
    <s v=""/>
    <s v=""/>
    <s v="Medium Size Business"/>
    <s v="Topflame"/>
    <s v="Plastic"/>
    <s v="04/12/2017"/>
  </r>
  <r>
    <s v="VPA6"/>
    <x v="3284"/>
    <x v="0"/>
    <s v="Non Compliant"/>
    <s v="21st March,2017"/>
    <d v="2017-03-21T00:00:00"/>
    <s v="10th May,2017"/>
    <d v="2017-05-10T00:00:00"/>
    <s v="Kamau Michael"/>
    <s v="Male"/>
    <s v="22202752"/>
    <s v="722298492"/>
    <s v="2.55E+11"/>
    <s v=""/>
    <s v=""/>
    <n v="37.135210000000001"/>
    <n v="-0.96432799999999996"/>
    <s v="Murang'a"/>
    <s v="Maragua"/>
    <s v="Kimorori"/>
    <s v="Kimorori"/>
    <x v="0"/>
    <s v="Takamoto Biogas"/>
    <s v=""/>
    <s v=""/>
    <s v="Medium Size Business"/>
    <s v="Topflame"/>
    <s v="Plastic"/>
    <s v="04/12/2017"/>
  </r>
  <r>
    <s v="VPA6"/>
    <x v="3285"/>
    <x v="1"/>
    <s v=""/>
    <s v="12th June,2017"/>
    <d v="2017-06-12T00:00:00"/>
    <s v="1st August,2017"/>
    <d v="2017-08-01T00:00:00"/>
    <s v="Nzioka Ruth Mumbua"/>
    <s v="Female"/>
    <s v="22034371"/>
    <s v="724029413"/>
    <s v="734690326"/>
    <s v=""/>
    <s v="724029415"/>
    <n v="36.986772000000002"/>
    <n v="-1.4331719999999999"/>
    <s v="Machakos"/>
    <s v="Athi River"/>
    <s v="Jamcity"/>
    <s v="River Park"/>
    <x v="7"/>
    <s v="Amiran Kenya Ltd"/>
    <s v="Joram Gathogo Mutahi"/>
    <s v="738371662"/>
    <s v="Medium Size Business"/>
    <s v="Home Biogas"/>
    <s v="Plastic"/>
    <s v="08/12/2017"/>
  </r>
  <r>
    <s v="VPA6"/>
    <x v="3286"/>
    <x v="1"/>
    <s v=""/>
    <s v="12th September,2017"/>
    <d v="2017-09-12T00:00:00"/>
    <s v="1st November,2017"/>
    <d v="2017-11-01T00:00:00"/>
    <s v="Waitiki Ester Wambui"/>
    <s v="Female"/>
    <s v="10880154"/>
    <s v="721235223"/>
    <s v="721235223"/>
    <s v=""/>
    <s v=""/>
    <n v="36.962609999999998"/>
    <n v="-1.4217169999999999"/>
    <s v="Machakos"/>
    <s v="Machakos"/>
    <s v="Mlolongo"/>
    <s v="Sabaki"/>
    <x v="7"/>
    <s v="Amiran Kenya Ltd"/>
    <s v="Joram Gathogo Mutahi"/>
    <s v="738371662"/>
    <s v="Medium Size Business"/>
    <s v="Home Biogas"/>
    <s v="Plastic"/>
    <s v="13/12/2017"/>
  </r>
  <r>
    <s v="VPA6"/>
    <x v="3287"/>
    <x v="1"/>
    <s v=""/>
    <s v="12th October,2017"/>
    <d v="2017-10-12T00:00:00"/>
    <s v="1st December,2017"/>
    <d v="2017-12-01T00:00:00"/>
    <s v="Matega Michael"/>
    <s v="Male"/>
    <s v="964438"/>
    <s v="722351750"/>
    <s v="722351750"/>
    <s v=""/>
    <s v="721696047"/>
    <n v="37.045166999999999"/>
    <n v="-1.2976970000000001"/>
    <s v="Nairobi"/>
    <s v="Kasarani"/>
    <s v="Kamulu"/>
    <s v="Green View"/>
    <x v="7"/>
    <s v="Amiran Kenya Ltd"/>
    <s v="Fagaden Enterprises"/>
    <s v="721959188"/>
    <s v="Medium Size Business"/>
    <s v="Home Biogas"/>
    <s v="Plastic"/>
    <s v="23/12/2017"/>
  </r>
  <r>
    <s v="VPA6"/>
    <x v="3288"/>
    <x v="1"/>
    <s v=""/>
    <s v="3rd November,2017"/>
    <d v="2017-11-03T00:00:00"/>
    <s v="23rd December,2017"/>
    <d v="2017-12-23T00:00:00"/>
    <s v="Njuguna Grace Nyambura"/>
    <s v="Female"/>
    <s v="977892"/>
    <s v="793866561"/>
    <s v="724784954"/>
    <s v=""/>
    <s v="722147897"/>
    <n v="36.996479999999998"/>
    <n v="-1.0214369999999999"/>
    <s v="Kiambu"/>
    <s v="Thika Town"/>
    <s v="Thika"/>
    <s v="Karibaribi"/>
    <x v="7"/>
    <s v="Amiran Kenya Ltd"/>
    <s v="Fagaden Enterprises"/>
    <s v="721959188"/>
    <s v="Medium Size Business"/>
    <s v="Home Biogas"/>
    <s v="Plastic"/>
    <s v="30/12/2017"/>
  </r>
  <r>
    <s v="VPA6"/>
    <x v="3289"/>
    <x v="1"/>
    <s v=""/>
    <s v="13th December,2017"/>
    <d v="2017-12-13T00:00:00"/>
    <s v="1st February,2018"/>
    <d v="2018-02-01T00:00:00"/>
    <s v="Joash Mutua"/>
    <s v="Male"/>
    <s v="22542071"/>
    <s v="703394399"/>
    <s v="703394399"/>
    <s v=""/>
    <s v="708734316"/>
    <n v="37.542378999999997"/>
    <n v="-2.0046520000000001"/>
    <s v="Makueni"/>
    <s v="Makueni"/>
    <s v="Nzaowi"/>
    <s v="Maatha"/>
    <x v="22"/>
    <s v="Biogas International Limited"/>
    <s v="Robert Wanjiku"/>
    <s v="717606741"/>
    <s v="Medium Size Business"/>
    <s v="FLEXI"/>
    <s v="Tubular"/>
    <s v="18/01/2018"/>
  </r>
  <r>
    <s v="VPA6"/>
    <x v="3290"/>
    <x v="1"/>
    <s v=""/>
    <s v="12th January,2018"/>
    <d v="2018-01-12T00:00:00"/>
    <s v="24th January,2018"/>
    <d v="2018-01-24T00:00:00"/>
    <s v="Mitei Francis Mitei"/>
    <s v="Male"/>
    <s v="21455097"/>
    <s v="723434967"/>
    <s v="723434967"/>
    <s v=""/>
    <s v="712880874"/>
    <n v="35.382292999999997"/>
    <n v="1.129912"/>
    <s v="Elgeyo/Marakwet"/>
    <s v="Marakwet West"/>
    <s v="Marakwet West"/>
    <s v="Kapsait"/>
    <x v="22"/>
    <s v="Biogas International Limited"/>
    <s v="James Musyoka"/>
    <s v="715836763"/>
    <s v="Medium Size Business"/>
    <s v="FLEXI"/>
    <s v="Tubular"/>
    <s v="24/01/2018"/>
  </r>
  <r>
    <s v="VPA6"/>
    <x v="3291"/>
    <x v="1"/>
    <s v=""/>
    <s v="13th December,2017"/>
    <d v="2017-12-13T00:00:00"/>
    <s v="1st February,2018"/>
    <d v="2018-02-01T00:00:00"/>
    <s v="Susan Sonje (Plant1)"/>
    <s v="Female"/>
    <s v="5383184"/>
    <s v="721278856"/>
    <s v="721278856"/>
    <s v=""/>
    <s v="731690682"/>
    <n v="40.011887999999999"/>
    <n v="-3.3224330000000002"/>
    <s v="Kilifi"/>
    <s v="Arabuko Sokoke Forest"/>
    <s v="Gede"/>
    <s v="Cha Fisi"/>
    <x v="3"/>
    <s v="Biogas International Limited"/>
    <s v="Robert Wanjiku"/>
    <s v="717606741"/>
    <s v="Medium Size Business"/>
    <s v="FLEXI"/>
    <s v="Tubular"/>
    <s v="24/01/2018"/>
  </r>
  <r>
    <s v="VPA6"/>
    <x v="3292"/>
    <x v="1"/>
    <s v=""/>
    <s v="11th December,2017"/>
    <d v="2017-12-11T00:00:00"/>
    <s v="30th January,2018"/>
    <d v="2018-01-30T00:00:00"/>
    <s v="John Gichobi Gichobi"/>
    <s v="Male"/>
    <s v="9186800"/>
    <s v="72624868"/>
    <s v="726248687"/>
    <s v=""/>
    <s v=""/>
    <n v="37.374167"/>
    <n v="-0.57242099999999996"/>
    <s v="Kirinyaga"/>
    <s v="Kerugoya/Kutus"/>
    <s v="Nyagati"/>
    <s v="Kiramara"/>
    <x v="3"/>
    <s v="Biogas International Limited"/>
    <s v="Robert Wanjiku"/>
    <s v=""/>
    <s v="Medium Size Business"/>
    <s v="FLEXI"/>
    <s v="Tubular"/>
    <s v="30/01/2018"/>
  </r>
  <r>
    <s v="VPA6"/>
    <x v="3293"/>
    <x v="1"/>
    <s v=""/>
    <s v="20th December,2017"/>
    <d v="2017-12-20T00:00:00"/>
    <s v="8th February,2018"/>
    <d v="2018-02-08T00:00:00"/>
    <s v="Oresi Mathew Oreso"/>
    <s v="Male"/>
    <s v="13467488"/>
    <s v="717846926"/>
    <s v="717846926"/>
    <s v=""/>
    <s v="795395873"/>
    <n v="34.897649999999999"/>
    <n v="-0.37028699999999998"/>
    <s v="Kisumu"/>
    <s v="Nyakach"/>
    <s v="South West"/>
    <s v="Nyamarimba"/>
    <x v="3"/>
    <s v="Biogas International Limited"/>
    <s v="Zadock"/>
    <s v="720562659"/>
    <s v="Medium Size Business"/>
    <s v="FLEXI"/>
    <s v="Tubular"/>
    <s v="08/02/2018"/>
  </r>
  <r>
    <s v="VPA6"/>
    <x v="3294"/>
    <x v="1"/>
    <s v=""/>
    <s v="19th December,2017"/>
    <d v="2017-12-19T00:00:00"/>
    <s v="7th February,2018"/>
    <d v="2018-02-07T00:00:00"/>
    <s v="Osiemo Justice John"/>
    <s v="Male"/>
    <s v="1446041"/>
    <s v="720433330"/>
    <s v="720433330"/>
    <s v=""/>
    <s v="722141044"/>
    <n v="35.167816999999999"/>
    <n v="0.58935000000000004"/>
    <s v="Uasin Gishu"/>
    <s v="Turbo"/>
    <s v="Turbo"/>
    <s v="Muguyuet"/>
    <x v="7"/>
    <s v="Amiran Kenya Ltd"/>
    <s v="Fagaden Enterprises"/>
    <s v="799496732"/>
    <s v="Medium Size Business"/>
    <s v="Home Biogas"/>
    <s v="Plastic"/>
    <s v="10/02/2018"/>
  </r>
  <r>
    <s v="VPA6"/>
    <x v="3295"/>
    <x v="1"/>
    <s v=""/>
    <s v="13th October,2016"/>
    <d v="2016-10-13T00:00:00"/>
    <s v="13th February,2018"/>
    <d v="2018-02-13T00:00:00"/>
    <s v="Michael Tony"/>
    <s v="Male"/>
    <s v="99999"/>
    <s v="722750437"/>
    <s v="722750437"/>
    <s v=""/>
    <s v="718484236"/>
    <n v="36.689681999999998"/>
    <n v="-1.404407"/>
    <s v="Kajiado"/>
    <s v="Kajiado North"/>
    <s v="Matasai"/>
    <s v="Matasai"/>
    <x v="22"/>
    <s v="Biogas International Limited"/>
    <s v="Robert Wanjiku"/>
    <s v="717606741"/>
    <s v="Medium Size Business"/>
    <s v="FLEXI"/>
    <s v="Tubular"/>
    <s v="13/02/2018"/>
  </r>
  <r>
    <s v="VPA6"/>
    <x v="3296"/>
    <x v="2"/>
    <s v="Institutional Plant"/>
    <s v="12th November,2017"/>
    <d v="2017-11-12T00:00:00"/>
    <s v="1st January,2018"/>
    <d v="2018-01-01T00:00:00"/>
    <s v="Flexi Technology Biogas-Plant2"/>
    <s v="Male"/>
    <s v="99999"/>
    <s v="722700530"/>
    <s v="722700530"/>
    <s v=""/>
    <s v="705921611"/>
    <n v="36.688800000000001"/>
    <n v="-1.324875"/>
    <s v="Nairobi"/>
    <s v="Langata"/>
    <s v="Langata"/>
    <s v="Mwitu"/>
    <x v="27"/>
    <s v="Biogas International Limited"/>
    <s v="Tony Malila"/>
    <s v="718484236"/>
    <s v="Medium Size Business"/>
    <s v="FLEXI"/>
    <s v="Tubular"/>
    <s v="16/02/2018"/>
  </r>
  <r>
    <s v="VPA6"/>
    <x v="3297"/>
    <x v="1"/>
    <s v=""/>
    <s v="12th December,2017"/>
    <d v="2017-12-12T00:00:00"/>
    <s v="31st January,2018"/>
    <d v="2018-01-31T00:00:00"/>
    <s v="Flexi Technology Biogas-Plant 1"/>
    <s v="Male"/>
    <s v="32951711"/>
    <s v="705921611"/>
    <s v="722700530"/>
    <s v=""/>
    <s v=""/>
    <n v="36.687795000000001"/>
    <n v="-1.3236870000000001"/>
    <s v="Nairobi"/>
    <s v="Langata"/>
    <s v="Langata"/>
    <s v="Mwitu"/>
    <x v="25"/>
    <s v="Biogas International Limited"/>
    <s v="Seremba Patrck"/>
    <s v="784475352"/>
    <s v="Medium Size Business"/>
    <s v="FLEXI"/>
    <s v="Tubular"/>
    <s v="16/02/2018"/>
  </r>
  <r>
    <s v="VPA6"/>
    <x v="3298"/>
    <x v="1"/>
    <s v=""/>
    <s v="12th November,2017"/>
    <d v="2017-11-12T00:00:00"/>
    <s v="1st January,2018"/>
    <d v="2018-01-01T00:00:00"/>
    <s v="Njuguna Felistas Waithera"/>
    <s v="Female"/>
    <s v="3359231"/>
    <s v="723284548"/>
    <s v="723284548"/>
    <s v=""/>
    <s v="713828976"/>
    <n v="36.839111000000003"/>
    <n v="-1.2054050000000001"/>
    <s v="Kiambu"/>
    <s v="Kiambu"/>
    <s v="Thindigua"/>
    <s v="Simon Kaniu Lane"/>
    <x v="7"/>
    <s v="Amiran Kenya Ltd"/>
    <s v="Fagaden Enterprises"/>
    <s v="721959188"/>
    <s v="Medium Size Business"/>
    <s v="Home Biogas"/>
    <s v="Plastic"/>
    <s v="19/02/2018"/>
  </r>
  <r>
    <s v="VPA6"/>
    <x v="3299"/>
    <x v="1"/>
    <s v=""/>
    <s v="13th December,2017"/>
    <d v="2017-12-13T00:00:00"/>
    <s v="1st February,2018"/>
    <d v="2018-02-01T00:00:00"/>
    <s v="Charles Kilonzi"/>
    <s v="Male"/>
    <s v="11310979"/>
    <s v="722998174"/>
    <s v="722998174"/>
    <s v=""/>
    <s v=""/>
    <n v="38.373483999999998"/>
    <n v="-3.3426930000000001"/>
    <s v="Taita/Taveta"/>
    <s v="Wundanyi"/>
    <s v="Wumingu"/>
    <s v="Riwa"/>
    <x v="7"/>
    <s v="Biogas International Limited"/>
    <s v="Robert Wanjiku"/>
    <s v="717606741"/>
    <s v="Medium Size Business"/>
    <s v="FLEXI"/>
    <s v="Tubular"/>
    <s v="21/02/2018"/>
  </r>
  <r>
    <s v="VPA6"/>
    <x v="3300"/>
    <x v="1"/>
    <s v=""/>
    <s v="12th November,2017"/>
    <d v="2017-11-12T00:00:00"/>
    <s v="1st January,2018"/>
    <d v="2018-01-01T00:00:00"/>
    <s v="Sylvvester Mwadime Mwakideu"/>
    <s v="Male"/>
    <s v="5470573"/>
    <s v="704388582"/>
    <s v="704388582"/>
    <s v=""/>
    <s v=""/>
    <n v="38.372880000000002"/>
    <n v="-3.4142540000000001"/>
    <s v="Taita/Taveta"/>
    <s v="Wundanyi"/>
    <s v="Shigharo"/>
    <s v="Chome"/>
    <x v="22"/>
    <s v="Biogas International Limited"/>
    <s v="Robert Wanjiku"/>
    <s v="717606741"/>
    <s v="Medium Size Business"/>
    <s v="FLEXI"/>
    <s v="Tubular"/>
    <s v="22/02/2018"/>
  </r>
  <r>
    <s v="VPA6"/>
    <x v="3301"/>
    <x v="0"/>
    <s v="Unreachable"/>
    <s v="8th January,2018"/>
    <d v="2018-01-08T00:00:00"/>
    <s v="27th February,2018"/>
    <d v="2018-02-27T00:00:00"/>
    <s v="Maluti Tabitha Nduku"/>
    <s v="Female"/>
    <s v="1816095"/>
    <s v="718122787"/>
    <s v="718122787"/>
    <s v=""/>
    <s v="714651448"/>
    <n v="37.436630000000001"/>
    <n v="-1.3362830000000001"/>
    <s v="Machakos"/>
    <s v="Mwala"/>
    <s v="Kyamwaki"/>
    <s v="Kyamwaki"/>
    <x v="7"/>
    <s v="Amiran Kenya Ltd"/>
    <s v="Fagaden Enterprises"/>
    <s v="799496732"/>
    <s v="Medium Size Business"/>
    <s v="Home Biogas"/>
    <s v="Plastic"/>
    <s v="27/02/2018"/>
  </r>
  <r>
    <s v="VPA6"/>
    <x v="3302"/>
    <x v="1"/>
    <s v=""/>
    <s v="7th August,2016"/>
    <d v="2016-08-07T00:00:00"/>
    <s v="26th September,2016"/>
    <d v="2016-09-26T00:00:00"/>
    <s v="Mugo Meshack Mwangi"/>
    <s v="Male"/>
    <s v="2332234"/>
    <s v="721615108"/>
    <s v="721615108"/>
    <s v=""/>
    <s v="722953837"/>
    <n v="37.010942999999997"/>
    <n v="-1.2782640000000001"/>
    <s v="Nairobi"/>
    <s v="Kasarani"/>
    <s v="Kasani"/>
    <s v="Canaan"/>
    <x v="22"/>
    <s v="Biogas International Limited"/>
    <s v="James Musyoka"/>
    <s v="715836763"/>
    <s v="Medium Size Business"/>
    <s v="FLEXI"/>
    <s v="Tubular"/>
    <s v="01/03/2018"/>
  </r>
  <r>
    <s v="VPA6"/>
    <x v="3303"/>
    <x v="1"/>
    <s v=""/>
    <s v="12th September,2017"/>
    <d v="2017-09-12T00:00:00"/>
    <s v="1st November,2017"/>
    <d v="2017-11-01T00:00:00"/>
    <s v="Ngugi Simeon Kimani"/>
    <s v="Male"/>
    <s v="1192043"/>
    <s v="705144565"/>
    <s v="705144565"/>
    <s v=""/>
    <s v="799757563"/>
    <n v="36.744219000000001"/>
    <n v="-1.06341"/>
    <s v="Kiambu"/>
    <s v="Githunguri"/>
    <s v="Githunguri"/>
    <s v="Gitwe"/>
    <x v="0"/>
    <s v="Takamoto Biogas"/>
    <s v="Frederick Kago"/>
    <s v="714836386"/>
    <s v="Medium Size Business"/>
    <s v="Topflame"/>
    <s v="Plastic"/>
    <s v="14/03/2018"/>
  </r>
  <r>
    <s v="VPA6"/>
    <x v="3304"/>
    <x v="1"/>
    <s v=""/>
    <s v="12th November,2017"/>
    <d v="2017-11-12T00:00:00"/>
    <s v="1st January,2018"/>
    <d v="2018-01-01T00:00:00"/>
    <s v="Njambi Joyce Njambi"/>
    <s v="Female"/>
    <s v="14514671"/>
    <s v="713683530"/>
    <s v="713683530"/>
    <s v=""/>
    <s v="727965990"/>
    <n v="36.779831000000001"/>
    <n v="-1.0323199999999999"/>
    <s v="Kiambu"/>
    <s v="Lari"/>
    <s v="Kamuchege"/>
    <s v="Karinga"/>
    <x v="0"/>
    <s v="Takamoto Biogas"/>
    <s v="Frederick Kago"/>
    <s v="714836386"/>
    <s v="Medium Size Business"/>
    <s v="Topflame"/>
    <s v="Plastic"/>
    <s v="14/03/2018"/>
  </r>
  <r>
    <s v="VPA6"/>
    <x v="3305"/>
    <x v="1"/>
    <s v=""/>
    <s v="23rd January,2018"/>
    <d v="2018-01-23T00:00:00"/>
    <s v="14th March,2018"/>
    <d v="2018-03-14T00:00:00"/>
    <s v="Muniu Peter Kariru"/>
    <s v="Male"/>
    <s v="11055239"/>
    <s v="711139893"/>
    <s v="711139893"/>
    <s v=""/>
    <s v="716601116"/>
    <n v="36.752763000000002"/>
    <n v="-0.97007500000000002"/>
    <s v="Kiambu"/>
    <s v="Lari"/>
    <s v="Nyanduma"/>
    <s v="Kariguine"/>
    <x v="0"/>
    <s v="Takamoto Biogas"/>
    <s v="Frederick Kago"/>
    <s v="714836386"/>
    <s v="Medium Size Business"/>
    <s v="Topflame"/>
    <s v="Plastic"/>
    <s v="14/03/2018"/>
  </r>
  <r>
    <s v="VPA6"/>
    <x v="3306"/>
    <x v="1"/>
    <s v=""/>
    <s v="12th November,2017"/>
    <d v="2017-11-12T00:00:00"/>
    <s v="1st January,2018"/>
    <d v="2018-01-01T00:00:00"/>
    <s v="Mbugi Francis Kinuthia"/>
    <s v="Male"/>
    <s v="3088620"/>
    <s v="721617519"/>
    <s v="721617519"/>
    <s v=""/>
    <s v="716151303"/>
    <n v="36.752602000000003"/>
    <n v="-0.97085699999999997"/>
    <s v="Kiambu"/>
    <s v="Lari"/>
    <s v="Nyanduma"/>
    <s v="Kariguine"/>
    <x v="0"/>
    <s v="Takamoto Biogas"/>
    <s v="Frederick Kago"/>
    <s v="714836386"/>
    <s v="Medium Size Business"/>
    <s v="Topflame"/>
    <s v="Plastic"/>
    <s v="14/03/2018"/>
  </r>
  <r>
    <s v="VPA6"/>
    <x v="3307"/>
    <x v="1"/>
    <s v=""/>
    <s v="29th October,2017"/>
    <d v="2017-10-29T00:00:00"/>
    <s v="18th December,2017"/>
    <d v="2017-12-18T00:00:00"/>
    <s v="Muriuki Edwin Munyari"/>
    <s v="Male"/>
    <s v="8514169"/>
    <s v="722484267"/>
    <s v="722484267"/>
    <s v=""/>
    <s v="724904068"/>
    <n v="37.330990999999997"/>
    <n v="-0.52024099999999995"/>
    <s v="Kirinyaga"/>
    <s v="Kirinyaga East"/>
    <s v="Kabare"/>
    <s v="Karia"/>
    <x v="0"/>
    <s v="Takamoto Biogas"/>
    <s v="Gabriel Mburu"/>
    <s v="786547129"/>
    <s v="Medium Size Business"/>
    <s v="Topflame"/>
    <s v="Plastic"/>
    <s v="14/03/2018"/>
  </r>
  <r>
    <s v="VPA6"/>
    <x v="3308"/>
    <x v="1"/>
    <s v=""/>
    <s v="13th December,2017"/>
    <d v="2017-12-13T00:00:00"/>
    <s v="1st February,2018"/>
    <d v="2018-02-01T00:00:00"/>
    <s v="Oluoch Jimmy Mkabana"/>
    <s v="Female"/>
    <s v="27685450"/>
    <s v="719153119"/>
    <s v="719153119"/>
    <s v=""/>
    <s v="722639705"/>
    <n v="35.095239999999997"/>
    <n v="0.65395499999999995"/>
    <s v="Kakamega"/>
    <s v="Likuyani"/>
    <s v="Kilimani"/>
    <s v="Seregea"/>
    <x v="3"/>
    <s v="Biogas International Limited"/>
    <s v="Zadock"/>
    <s v="720562659"/>
    <s v="Medium Size Business"/>
    <s v="FLEXI"/>
    <s v="Tubular"/>
    <s v="14/03/2018"/>
  </r>
  <r>
    <s v="VPA6"/>
    <x v="3309"/>
    <x v="1"/>
    <s v=""/>
    <s v="1st January,2018"/>
    <d v="2018-01-01T00:00:00"/>
    <s v="20th February,2018"/>
    <d v="2018-02-20T00:00:00"/>
    <s v="Njue Eldard Riungu"/>
    <s v="Male"/>
    <s v="1728574"/>
    <s v="721468579"/>
    <s v="721468579"/>
    <s v=""/>
    <s v="728000239"/>
    <n v="37.621071999999998"/>
    <n v="-0.29293999999999998"/>
    <s v="Tharaka-Nithi"/>
    <s v="Maara"/>
    <s v="Mitheru"/>
    <s v="Giampampo"/>
    <x v="0"/>
    <s v="Takamoto Biogas"/>
    <s v="Fredrick"/>
    <s v="786547129"/>
    <s v="Medium Size Business"/>
    <s v="Topflame"/>
    <s v="Plastic"/>
    <s v="15/03/2018"/>
  </r>
  <r>
    <s v="VPA6"/>
    <x v="3310"/>
    <x v="1"/>
    <s v=""/>
    <s v="14th January,2018"/>
    <d v="2018-01-14T00:00:00"/>
    <s v="5th March,2018"/>
    <d v="2018-03-05T00:00:00"/>
    <s v="Rukaria Julius Kirimi"/>
    <s v="Male"/>
    <s v="7411301"/>
    <s v="720201777"/>
    <s v="720201777"/>
    <s v=""/>
    <s v="724928069"/>
    <n v="37.569721000000001"/>
    <n v="-0.101225"/>
    <s v="Meru"/>
    <s v="Imenti South"/>
    <s v="Chure"/>
    <s v="Menwe"/>
    <x v="0"/>
    <s v="Takamoto Biogas"/>
    <s v="Gabriel Mburu"/>
    <s v="786547129"/>
    <s v="Medium Size Business"/>
    <s v="Topflame"/>
    <s v="Plastic"/>
    <s v="15/03/2018"/>
  </r>
  <r>
    <s v="VPA6"/>
    <x v="3311"/>
    <x v="1"/>
    <s v=""/>
    <s v="10th January,2018"/>
    <d v="2018-01-10T00:00:00"/>
    <s v="1st March,2018"/>
    <d v="2018-03-01T00:00:00"/>
    <s v="Karaja Albert Gikunda"/>
    <s v="Male"/>
    <s v="7714248"/>
    <s v="727524168"/>
    <s v="727524168"/>
    <s v=""/>
    <s v="720285591"/>
    <n v="37.569239000000003"/>
    <n v="-0.12521699999999999"/>
    <s v="Meru"/>
    <s v="Imenti South"/>
    <s v="Kithangari"/>
    <s v="Murungurune"/>
    <x v="0"/>
    <s v="Takamoto Biogas"/>
    <s v="Fredrick"/>
    <s v="786547129"/>
    <s v="Medium Size Business"/>
    <s v="Topflame"/>
    <s v="Plastic"/>
    <s v="15/03/2018"/>
  </r>
  <r>
    <s v="VPA6"/>
    <x v="3312"/>
    <x v="1"/>
    <s v=""/>
    <s v="18th December,2017"/>
    <d v="2017-12-18T00:00:00"/>
    <s v="6th February,2018"/>
    <d v="2018-02-06T00:00:00"/>
    <s v="Gathenge Joseph Mutharia"/>
    <s v="Male"/>
    <s v="112222"/>
    <s v="722772815"/>
    <s v="722772815"/>
    <s v=""/>
    <s v="723239953"/>
    <n v="36.887663000000003"/>
    <n v="-1.04583"/>
    <s v="Kiambu"/>
    <s v="Gatundu South"/>
    <s v="Kiganjo"/>
    <s v="Kiriko"/>
    <x v="0"/>
    <s v="Takamoto Biogas"/>
    <s v="Frederick Kago"/>
    <s v="714836386"/>
    <s v="Medium Size Business"/>
    <s v="Topflame"/>
    <s v="Plastic"/>
    <s v="16/03/2018"/>
  </r>
  <r>
    <s v="VPA6"/>
    <x v="3313"/>
    <x v="1"/>
    <s v=""/>
    <s v="12th December,2017"/>
    <d v="2017-12-12T00:00:00"/>
    <s v="31st January,2018"/>
    <d v="2018-01-31T00:00:00"/>
    <s v="Bernard Benson Muriuki"/>
    <s v="Male"/>
    <s v="9302673"/>
    <s v="721229501"/>
    <s v="721229501"/>
    <s v=""/>
    <s v="796567143"/>
    <n v="37.308411999999997"/>
    <n v="-0.48269800000000002"/>
    <s v="Kirinyaga"/>
    <s v="Kirinyaga East"/>
    <s v="Kabare"/>
    <s v="Ithare"/>
    <x v="0"/>
    <s v="Takamoto Biogas"/>
    <s v="Gabriel Mburu"/>
    <s v="786547129"/>
    <s v="Medium Size Business"/>
    <s v="Topflame"/>
    <s v="Plastic"/>
    <s v="16/03/2018"/>
  </r>
  <r>
    <s v="VPA6"/>
    <x v="3314"/>
    <x v="1"/>
    <s v=""/>
    <s v="12th November,2017"/>
    <d v="2017-11-12T00:00:00"/>
    <s v="1st January,2018"/>
    <d v="2018-01-01T00:00:00"/>
    <s v="Mwaura Priscilah Wangui"/>
    <s v="Female"/>
    <s v="21558750"/>
    <s v="741782297"/>
    <s v="727074978"/>
    <s v=""/>
    <s v="741782297"/>
    <n v="36.768996999999999"/>
    <n v="-0.93823500000000004"/>
    <s v="Kiambu"/>
    <s v="Gatundu South"/>
    <s v="Ndarugo"/>
    <s v="Munyuini"/>
    <x v="0"/>
    <s v="Takamoto Biogas"/>
    <s v="Frederick Kago"/>
    <s v="714836386"/>
    <s v="Medium Size Business"/>
    <s v="Topflame"/>
    <s v="Plastic"/>
    <s v="16/03/2018"/>
  </r>
  <r>
    <s v="VPA6"/>
    <x v="3315"/>
    <x v="1"/>
    <s v=""/>
    <s v="10th January,2018"/>
    <d v="2018-01-10T00:00:00"/>
    <s v="1st March,2018"/>
    <d v="2018-03-01T00:00:00"/>
    <s v="Gatu Alice Njuguna"/>
    <s v="Female"/>
    <s v="13532572"/>
    <s v="721850115"/>
    <s v="721850115"/>
    <s v=""/>
    <s v="718463613"/>
    <n v="36.768402999999999"/>
    <n v="-0.93827300000000002"/>
    <s v="Kiambu"/>
    <s v="Gatundu South"/>
    <s v="Munyuini"/>
    <s v="Gacharage"/>
    <x v="0"/>
    <s v="Takamoto Biogas"/>
    <s v="Frederick Kago"/>
    <s v="714836386"/>
    <s v="Medium Size Business"/>
    <s v="Topflame"/>
    <s v="Plastic"/>
    <s v="16/03/2018"/>
  </r>
  <r>
    <s v="VPA6"/>
    <x v="3316"/>
    <x v="2"/>
    <s v="Abandoned"/>
    <s v="12th August,2017"/>
    <d v="2017-08-12T00:00:00"/>
    <s v="1st October,2017"/>
    <d v="2017-10-01T00:00:00"/>
    <s v="Gakunju Ruth Wanjiku"/>
    <s v="Female"/>
    <s v="7347458"/>
    <s v="736689788"/>
    <s v="711312652"/>
    <s v=""/>
    <s v="712072741"/>
    <n v="36.581144000000002"/>
    <n v="-3.0065999999999999E-2"/>
    <s v="Laikipia"/>
    <s v="Laikipia Central"/>
    <s v="Wiumiririe"/>
    <s v="Mutara"/>
    <x v="2"/>
    <s v="Takamoto Biogas"/>
    <s v="Gabriel Mburu"/>
    <s v="786547129"/>
    <s v="Medium Size Business"/>
    <s v="Topflame"/>
    <s v="Plastic"/>
    <s v="18/03/2018"/>
  </r>
  <r>
    <s v="VPA6"/>
    <x v="3317"/>
    <x v="1"/>
    <s v=""/>
    <s v="13th December,2017"/>
    <d v="2017-12-13T00:00:00"/>
    <s v="1st February,2018"/>
    <d v="2018-02-01T00:00:00"/>
    <s v="Njuguna George Njuguna"/>
    <s v="Male"/>
    <s v="99999"/>
    <s v="723740773"/>
    <s v="723740773"/>
    <s v=""/>
    <s v=""/>
    <n v="36.765779999999999"/>
    <n v="-1.059639"/>
    <s v="Kiambu"/>
    <s v="Githunguri"/>
    <s v="Githunguri"/>
    <s v="Kamburu"/>
    <x v="0"/>
    <s v="Takamoto Biogas"/>
    <s v="Frederick Kago"/>
    <s v="714836386"/>
    <s v="Medium Size Business"/>
    <s v="Topflame"/>
    <s v="Plastic"/>
    <s v="19/03/2018"/>
  </r>
  <r>
    <s v="VPA6"/>
    <x v="3318"/>
    <x v="1"/>
    <s v=""/>
    <s v="24th November,2017"/>
    <d v="2017-11-24T00:00:00"/>
    <s v="13th January,2018"/>
    <d v="2018-01-13T00:00:00"/>
    <s v="Njeri Esther Wambui"/>
    <s v="Female"/>
    <s v="14595219"/>
    <s v="727816003"/>
    <s v="727816003"/>
    <s v=""/>
    <s v="720281714"/>
    <n v="36.666533000000001"/>
    <n v="-1.1548480000000001"/>
    <s v="Kiambu"/>
    <s v="Limuru"/>
    <s v="Limuru"/>
    <s v="Kabuku"/>
    <x v="0"/>
    <s v="Takamoto Biogas"/>
    <s v="Frederick Kago"/>
    <s v="714836386"/>
    <s v="Medium Size Business"/>
    <s v="Topflame"/>
    <s v="Plastic"/>
    <s v="19/03/2018"/>
  </r>
  <r>
    <s v="VPA6"/>
    <x v="3319"/>
    <x v="1"/>
    <s v=""/>
    <s v="25th November,2017"/>
    <d v="2017-11-25T00:00:00"/>
    <s v="14th January,2018"/>
    <d v="2018-01-14T00:00:00"/>
    <s v="Mathela Joyce Matheka"/>
    <s v="Female"/>
    <s v="14429833"/>
    <s v="725050140"/>
    <s v="725050140"/>
    <s v=""/>
    <s v=""/>
    <n v="36.656771999999997"/>
    <n v="-1.2804120000000001"/>
    <s v="Kiambu"/>
    <s v="Kikuyu"/>
    <s v="Gikambura"/>
    <s v="Karie"/>
    <x v="0"/>
    <s v="Takamoto Biogas"/>
    <s v="Frederick Kago"/>
    <s v="714836386"/>
    <s v="Medium Size Business"/>
    <s v="Topflame"/>
    <s v="Plastic"/>
    <s v="19/03/2018"/>
  </r>
  <r>
    <s v="VPA6"/>
    <x v="3320"/>
    <x v="0"/>
    <s v="Grievance"/>
    <s v="25th November,2017"/>
    <d v="2017-11-25T00:00:00"/>
    <s v="14th January,2018"/>
    <d v="2018-01-14T00:00:00"/>
    <s v="Wainaina Hellen Wambui"/>
    <s v="Female"/>
    <s v="2309180"/>
    <s v="720119229"/>
    <s v="720119229"/>
    <s v=""/>
    <s v="732262818"/>
    <n v="36.654437999999999"/>
    <n v="-1.2802500000000001"/>
    <s v="Kiambu"/>
    <s v="Kikuyu"/>
    <s v="Gikambura"/>
    <s v="Gikambura"/>
    <x v="0"/>
    <s v="Takamoto Biogas"/>
    <s v="Frederick Kago"/>
    <s v="714836386"/>
    <s v="Medium Size Business"/>
    <s v="Topflame"/>
    <s v="Plastic"/>
    <s v="19/03/2018"/>
  </r>
  <r>
    <s v="VPA6"/>
    <x v="3321"/>
    <x v="1"/>
    <s v=""/>
    <s v="13th December,2017"/>
    <d v="2017-12-13T00:00:00"/>
    <s v="1st February,2018"/>
    <d v="2018-02-01T00:00:00"/>
    <s v="Irungu Charles Murege"/>
    <s v="Male"/>
    <s v="99999"/>
    <s v="725227329"/>
    <s v="725227329"/>
    <s v=""/>
    <s v="725837665"/>
    <n v="36.998564000000002"/>
    <n v="-0.67326600000000003"/>
    <s v="Murang'a"/>
    <s v="Kangema"/>
    <s v="Muguru"/>
    <s v="Ithiegeni"/>
    <x v="0"/>
    <s v="Takamoto Biogas"/>
    <s v="Jimmy Maina"/>
    <s v="786547129"/>
    <s v="Medium Size Business"/>
    <s v="Topflame"/>
    <s v="Plastic"/>
    <s v="19/03/2018"/>
  </r>
  <r>
    <s v="VPA6"/>
    <x v="3322"/>
    <x v="1"/>
    <s v=""/>
    <s v="29th January,2018"/>
    <d v="2018-01-29T00:00:00"/>
    <s v="20th March,2018"/>
    <d v="2018-03-20T00:00:00"/>
    <s v="Kimani Samuel Kimani"/>
    <s v="Male"/>
    <s v="4308873"/>
    <s v="722428395"/>
    <s v="722428395"/>
    <s v=""/>
    <s v="716909926"/>
    <n v="36.724355000000003"/>
    <n v="-0.98722200000000004"/>
    <s v="Kiambu"/>
    <s v="Kiambu"/>
    <s v="Gachoire"/>
    <s v="Gachoire"/>
    <x v="0"/>
    <s v="Takamoto Biogas"/>
    <s v="Frederick Kago"/>
    <s v="714836386"/>
    <s v="Medium Size Business"/>
    <s v="Topflame"/>
    <s v="Plastic"/>
    <s v="20/03/2018"/>
  </r>
  <r>
    <s v="VPA6"/>
    <x v="3323"/>
    <x v="1"/>
    <s v=""/>
    <s v="12th November,2017"/>
    <d v="2017-11-12T00:00:00"/>
    <s v="1st January,2018"/>
    <d v="2018-01-01T00:00:00"/>
    <s v="Kihanya Benson Ndungu"/>
    <s v="Male"/>
    <s v="1815947"/>
    <s v="723874870"/>
    <s v="723874870"/>
    <s v=""/>
    <s v="731388492"/>
    <n v="36.763084999999997"/>
    <n v="-0.99865700000000002"/>
    <s v="Kiambu"/>
    <s v="Lari"/>
    <s v="Nyanduma"/>
    <s v="Karatina"/>
    <x v="0"/>
    <s v="Takamoto Biogas"/>
    <s v="Frederick Kago"/>
    <s v="714836386"/>
    <s v="Medium Size Business"/>
    <s v="Topflame"/>
    <s v="Plastic"/>
    <s v="20/03/2018"/>
  </r>
  <r>
    <s v="VPA6"/>
    <x v="3324"/>
    <x v="1"/>
    <s v=""/>
    <s v="2nd March,2018"/>
    <d v="2018-03-02T00:00:00"/>
    <s v="9th March,2018"/>
    <d v="2018-03-09T00:00:00"/>
    <s v="Dandelion Africa"/>
    <s v="Male"/>
    <s v="21514855"/>
    <s v="720844383"/>
    <s v="720844383"/>
    <s v=""/>
    <s v=""/>
    <n v="35.971963000000002"/>
    <n v="-6.4256999999999995E-2"/>
    <s v="Nakuru"/>
    <s v="Rongai"/>
    <s v="Kambi Ya Moto"/>
    <s v="Sarambe"/>
    <x v="22"/>
    <s v="Biogas International Limited"/>
    <s v="Robert Wanjiku"/>
    <s v="717606741"/>
    <s v="Medium Size Business"/>
    <s v="FLEXI"/>
    <s v="Tubular"/>
    <s v="02/03/2018"/>
  </r>
  <r>
    <s v="VPA6"/>
    <x v="3325"/>
    <x v="0"/>
    <s v="Unreachable"/>
    <s v="13th December,2017"/>
    <d v="2017-12-13T00:00:00"/>
    <s v="1st February,2018"/>
    <d v="2018-02-01T00:00:00"/>
    <s v="Nganyi Rael Anyango"/>
    <s v="Female"/>
    <s v="22703252"/>
    <s v="712659465"/>
    <s v="712659465"/>
    <s v=""/>
    <s v="702591156"/>
    <n v="34.242148"/>
    <n v="-0.81127899999999997"/>
    <s v="Migori"/>
    <s v="Nyatike"/>
    <s v="Karungu South"/>
    <s v="Ungoe"/>
    <x v="22"/>
    <s v="Biogas International Limited"/>
    <s v="Zadock"/>
    <s v="720562659"/>
    <s v="Medium Size Business"/>
    <s v="FLEXI"/>
    <s v="Tubular"/>
    <s v="02/03/2018"/>
  </r>
  <r>
    <s v="VPA6"/>
    <x v="3326"/>
    <x v="1"/>
    <s v=""/>
    <s v="6th April,2018"/>
    <d v="2018-04-06T00:00:00"/>
    <s v="9th April,2018"/>
    <d v="2018-04-09T00:00:00"/>
    <s v="Katanja Joseph Thara"/>
    <s v="Male"/>
    <s v="12525449"/>
    <s v="721574299"/>
    <s v="721574299"/>
    <s v=""/>
    <s v="722878255"/>
    <n v="36.744953000000002"/>
    <n v="-1.1606730000000001"/>
    <s v="Kiambu"/>
    <s v="Kiambaa"/>
    <s v="Kiambaa"/>
    <s v="Raini"/>
    <x v="7"/>
    <s v="Amiran Kenya Ltd"/>
    <s v="Fagaden Enterprises"/>
    <s v="799496732"/>
    <s v="Medium Size Business"/>
    <s v="Home Biogas"/>
    <s v="Plastic"/>
    <s v="09/04/2018"/>
  </r>
  <r>
    <s v="VPA6"/>
    <x v="3327"/>
    <x v="1"/>
    <s v=""/>
    <s v="1st September,2016"/>
    <d v="2016-09-01T00:00:00"/>
    <s v="14th September,2016"/>
    <d v="2016-09-14T00:00:00"/>
    <s v="Muchiri John Maina"/>
    <s v="Male"/>
    <s v="7878155"/>
    <s v="719873406"/>
    <s v="719873406"/>
    <s v=""/>
    <s v="722234291"/>
    <n v="36.845486999999999"/>
    <n v="-1.2038279999999999"/>
    <s v="Kiambu"/>
    <s v="Kiambu"/>
    <s v="Thindigua"/>
    <s v="Gg"/>
    <x v="0"/>
    <s v="Takamoto Biogas"/>
    <s v="Frederick Kago"/>
    <s v="714836386"/>
    <s v="Medium Size Business"/>
    <s v="Topflame"/>
    <s v="Plastic"/>
    <s v="10/04/2018"/>
  </r>
  <r>
    <s v="VPA6"/>
    <x v="3328"/>
    <x v="1"/>
    <s v=""/>
    <s v="1st June,2017"/>
    <d v="2017-06-01T00:00:00"/>
    <s v="14th June,2017"/>
    <d v="2017-06-14T00:00:00"/>
    <s v="Mwangi Margret Njeri"/>
    <s v="Female"/>
    <s v="6880805"/>
    <s v="714998795"/>
    <s v="714998795"/>
    <s v=""/>
    <s v=""/>
    <n v="36.744819"/>
    <n v="-1.003417"/>
    <s v="Kiambu"/>
    <s v="Kiambu"/>
    <s v="Komothai"/>
    <s v="Gume"/>
    <x v="0"/>
    <s v="Takamoto Biogas"/>
    <s v="Frederick Kago"/>
    <s v="714836386"/>
    <s v="Medium Size Business"/>
    <s v="Topflame"/>
    <s v="Plastic"/>
    <s v="11/04/2018"/>
  </r>
  <r>
    <s v="VPA6"/>
    <x v="3329"/>
    <x v="1"/>
    <s v=""/>
    <s v="3rd March,2018"/>
    <d v="2018-03-03T00:00:00"/>
    <s v="11th April,2018"/>
    <d v="2018-04-11T00:00:00"/>
    <s v="Njoroge David"/>
    <s v="Male"/>
    <s v="11309697"/>
    <s v="727444535"/>
    <s v="727444535"/>
    <s v=""/>
    <s v="722523047"/>
    <n v="36.981957999999999"/>
    <n v="-1.264103"/>
    <s v="Nairobi"/>
    <s v="Kasarani"/>
    <s v="Muhuri Muchiri"/>
    <s v="Rwai"/>
    <x v="7"/>
    <s v="Amiran Kenya Ltd"/>
    <s v="Fagaden Enterprises"/>
    <s v="799496732"/>
    <s v="Medium Size Business"/>
    <s v="Home Biogas"/>
    <s v="Plastic"/>
    <s v="11/04/2018"/>
  </r>
  <r>
    <s v="VPA6"/>
    <x v="3330"/>
    <x v="0"/>
    <s v="Unreachable"/>
    <s v="14th February,2017"/>
    <d v="2017-02-14T00:00:00"/>
    <s v="21st February,2017"/>
    <d v="2017-02-21T00:00:00"/>
    <s v="Kahura Hannah Njeri"/>
    <s v="Female"/>
    <s v="22913900"/>
    <s v="720080525"/>
    <s v="720080525"/>
    <s v=""/>
    <s v=""/>
    <n v="36.662466999999999"/>
    <n v="-1.185797"/>
    <s v="Kiambu"/>
    <s v="Limuru"/>
    <s v="Limuru"/>
    <s v="Ngecha"/>
    <x v="0"/>
    <s v="Takamoto Biogas"/>
    <s v="Frederick Kago"/>
    <s v="714836386"/>
    <s v="Medium Size Business"/>
    <s v="Topflame"/>
    <s v="Plastic"/>
    <s v="11/04/2018"/>
  </r>
  <r>
    <s v="VPA6"/>
    <x v="3331"/>
    <x v="1"/>
    <s v=""/>
    <s v="7th March,2018"/>
    <d v="2018-03-07T00:00:00"/>
    <s v="26th April,2018"/>
    <d v="2018-04-26T00:00:00"/>
    <s v="Kidamba John Oyengo"/>
    <s v="Male"/>
    <s v="22905723"/>
    <s v="722777246"/>
    <s v="722777246"/>
    <s v=""/>
    <s v="713618510"/>
    <n v="34.731490000000001"/>
    <n v="-1.758E-3"/>
    <s v="Vihiga"/>
    <s v="Hamisi"/>
    <s v="Jepkoyai"/>
    <s v="Sossian"/>
    <x v="7"/>
    <s v="Biogas International Limited"/>
    <s v="Zadock"/>
    <s v="720562659"/>
    <s v="Medium Size Business"/>
    <s v="FLEXI"/>
    <s v="Tubular"/>
    <s v="17/04/2018"/>
  </r>
  <r>
    <s v="VPA6"/>
    <x v="3332"/>
    <x v="1"/>
    <s v=""/>
    <s v="19th April,2018"/>
    <d v="2018-04-19T00:00:00"/>
    <s v="19th April,2018"/>
    <d v="2018-04-19T00:00:00"/>
    <s v="Malde Atish Shashikant"/>
    <s v="Male"/>
    <s v="136252"/>
    <s v="722340060"/>
    <s v="723340060"/>
    <s v=""/>
    <s v="733956745"/>
    <n v="36.805382999999999"/>
    <n v="-1.2574399999999999"/>
    <s v="Nairobi"/>
    <s v="Westlands"/>
    <s v="Westlands"/>
    <s v="Westgate"/>
    <x v="7"/>
    <s v="Amiran Kenya Ltd"/>
    <s v="Fagaden Enterprises"/>
    <s v="79949496732"/>
    <s v="Medium Size Business"/>
    <s v="Home Biogas"/>
    <s v="Plastic"/>
    <s v="19/04/2018"/>
  </r>
  <r>
    <s v="VPA6"/>
    <x v="3333"/>
    <x v="1"/>
    <s v=""/>
    <s v="20th September,2017"/>
    <d v="2017-09-20T00:00:00"/>
    <s v="15th October,2017"/>
    <d v="2017-10-15T00:00:00"/>
    <s v="Gatonye Peter Wahome"/>
    <s v="Male"/>
    <s v="99999"/>
    <s v="722800743"/>
    <s v="722800743"/>
    <s v=""/>
    <s v=""/>
    <n v="37.058053000000001"/>
    <n v="-0.53350699999999995"/>
    <s v="Nyeri"/>
    <s v="Nyeri Town"/>
    <s v="Ruring'U"/>
    <s v="Gatitu"/>
    <x v="2"/>
    <s v="Kentainers Limited"/>
    <s v="Kentainers Limited"/>
    <s v="720519098"/>
    <s v="Medium Size Business"/>
    <s v="BlueFlame BioSlurriGaz"/>
    <s v="Plastic"/>
    <s v="20/04/2018"/>
  </r>
  <r>
    <s v="VPA6"/>
    <x v="3334"/>
    <x v="1"/>
    <s v=""/>
    <s v="2nd March,2018"/>
    <d v="2018-03-02T00:00:00"/>
    <s v="21st April,2018"/>
    <d v="2018-04-21T00:00:00"/>
    <s v="Kamau Victoria Kamau"/>
    <s v="Female"/>
    <s v="99999"/>
    <s v="718650924"/>
    <s v="718650924"/>
    <s v=""/>
    <s v="0"/>
    <n v="36.942990000000002"/>
    <n v="-1.63079"/>
    <s v="Kajiado"/>
    <s v="Isinya"/>
    <s v="Kajiado North"/>
    <s v="Hawa"/>
    <x v="22"/>
    <s v="Biogas International Limited"/>
    <s v="James Musyoka"/>
    <s v="715836763"/>
    <s v="Medium Size Business"/>
    <s v="FLEXI"/>
    <s v="Tubular"/>
    <s v="21/04/2018"/>
  </r>
  <r>
    <s v="VPA6"/>
    <x v="3335"/>
    <x v="1"/>
    <s v=""/>
    <s v="10th April,2018"/>
    <d v="2018-04-10T00:00:00"/>
    <s v="23rd April,2018"/>
    <d v="2018-04-23T00:00:00"/>
    <s v="Muringa David"/>
    <s v="Male"/>
    <s v="9830532"/>
    <s v="723479619"/>
    <s v="723479619"/>
    <s v=""/>
    <s v="721977624"/>
    <n v="36.695140000000002"/>
    <n v="-1.467042"/>
    <s v="Kajiado"/>
    <s v="Kajiado West"/>
    <s v="Kiserian"/>
    <s v="Naromoru"/>
    <x v="7"/>
    <s v="Amiran Kenya Ltd"/>
    <s v="Fagaden Enterprises"/>
    <s v="799496732"/>
    <s v="Medium Size Business"/>
    <s v="Home Biogas"/>
    <s v="Plastic"/>
    <s v="23/04/2018"/>
  </r>
  <r>
    <s v="VPA6"/>
    <x v="3336"/>
    <x v="1"/>
    <s v=""/>
    <s v="10th October,2017"/>
    <d v="2017-10-10T00:00:00"/>
    <s v="29th November,2017"/>
    <d v="2017-11-29T00:00:00"/>
    <s v="Njoronge Teressia Wangoi"/>
    <s v="Female"/>
    <s v="63789342"/>
    <s v="721209547"/>
    <s v="721209547"/>
    <s v=""/>
    <s v="722574326"/>
    <n v="36.633012000000001"/>
    <n v="-1.0957870000000001"/>
    <s v="Kiambu"/>
    <s v="Limuru"/>
    <s v="Kumuru"/>
    <s v="Manguo"/>
    <x v="23"/>
    <s v="Kentainers Limited"/>
    <s v="Collins"/>
    <s v="710372728"/>
    <s v="Medium Size Business"/>
    <s v="BlueFlame BioSlurriGaz"/>
    <s v="Plastic"/>
    <s v="23/04/2018"/>
  </r>
  <r>
    <s v="VPA6"/>
    <x v="3337"/>
    <x v="1"/>
    <s v=""/>
    <s v="13th December,2017"/>
    <d v="2017-12-13T00:00:00"/>
    <s v="1st February,2018"/>
    <d v="2018-02-01T00:00:00"/>
    <s v="Karanja Samuel Paul"/>
    <s v="Male"/>
    <s v="4848917"/>
    <s v="718934288"/>
    <s v="718934288"/>
    <s v=""/>
    <s v=""/>
    <n v="36.851754"/>
    <n v="-0.92740500000000003"/>
    <s v="Kiambu"/>
    <s v="Gatundu North"/>
    <s v="Kanyoni"/>
    <s v="Mubaoine"/>
    <x v="0"/>
    <s v="Takamoto Biogas"/>
    <s v="Frederick Kago"/>
    <s v="714836386"/>
    <s v="Medium Size Business"/>
    <s v="Topflame"/>
    <s v="Plastic"/>
    <s v="23/03/2018"/>
  </r>
  <r>
    <s v="VPA6"/>
    <x v="3338"/>
    <x v="0"/>
    <s v="Unreachable"/>
    <s v="12th October,2017"/>
    <d v="2017-10-12T00:00:00"/>
    <s v="1st December,2017"/>
    <d v="2017-12-01T00:00:00"/>
    <s v="Manitese Manitese Manitese"/>
    <s v="Male"/>
    <s v="11715439"/>
    <s v="708695777"/>
    <s v="708695777"/>
    <s v=""/>
    <s v="713402737"/>
    <n v="35.765424000000003"/>
    <n v="-0.27992400000000001"/>
    <s v="Nakuru"/>
    <s v="Molo"/>
    <s v="Elburgon"/>
    <s v="Kasarani"/>
    <x v="0"/>
    <s v="Takamoto Biogas"/>
    <s v="James"/>
    <s v="786547129"/>
    <s v="Medium Size Business"/>
    <s v="Topflame"/>
    <s v="Plastic"/>
    <s v="23/03/2018"/>
  </r>
  <r>
    <s v="VPA6"/>
    <x v="3339"/>
    <x v="1"/>
    <s v=""/>
    <s v="10th January,2018"/>
    <d v="2018-01-10T00:00:00"/>
    <s v="1st March,2018"/>
    <d v="2018-03-01T00:00:00"/>
    <s v="Bunyoli Madaleine Vugutsa"/>
    <s v="Female"/>
    <s v="7868793"/>
    <s v="720683661"/>
    <s v="720683661"/>
    <s v=""/>
    <s v="703700083"/>
    <n v="36.026781999999997"/>
    <n v="-0.25748300000000002"/>
    <s v="Nakuru"/>
    <s v="Rongai"/>
    <s v="Rongai"/>
    <s v="Kiamunyi"/>
    <x v="0"/>
    <s v="Takamoto Biogas"/>
    <s v="James"/>
    <s v="786547129"/>
    <s v="Medium Size Business"/>
    <s v="Topflame"/>
    <s v="Plastic"/>
    <s v="24/03/2018"/>
  </r>
  <r>
    <s v="VPA6"/>
    <x v="3340"/>
    <x v="1"/>
    <s v=""/>
    <s v="12th November,2017"/>
    <d v="2017-11-12T00:00:00"/>
    <s v="1st January,2018"/>
    <d v="2018-01-01T00:00:00"/>
    <s v="Kiplang'At Micheal Koech"/>
    <s v="Male"/>
    <s v="21489343"/>
    <s v="722930681"/>
    <s v="722930681"/>
    <s v=""/>
    <s v="728547871"/>
    <n v="35.253582999999999"/>
    <n v="-0.36450500000000002"/>
    <s v="Kericho"/>
    <s v="Ainamoi"/>
    <s v="Ainamoi"/>
    <s v="Chepkolon"/>
    <x v="0"/>
    <s v="Takamoto Biogas"/>
    <s v="James"/>
    <s v="786547129"/>
    <s v="Medium Size Business"/>
    <s v="Topflame"/>
    <s v="Plastic"/>
    <s v="24/03/2018"/>
  </r>
  <r>
    <s v="VPA6"/>
    <x v="3341"/>
    <x v="1"/>
    <s v=""/>
    <s v="2nd February,2018"/>
    <d v="2018-02-02T00:00:00"/>
    <s v="24th March,2018"/>
    <d v="2018-03-24T00:00:00"/>
    <s v="Rachael Waema"/>
    <s v="Female"/>
    <s v="99999"/>
    <s v="722323628"/>
    <s v="722323628"/>
    <s v=""/>
    <s v="764523628"/>
    <n v="37.504325000000001"/>
    <n v="-0.53142900000000004"/>
    <s v="Embu"/>
    <s v="Embu North"/>
    <s v="Itabua"/>
    <s v="Itabua"/>
    <x v="7"/>
    <s v="Biogas International Limited"/>
    <s v="Robert Wanjiku"/>
    <s v="717606741"/>
    <s v="Medium Size Business"/>
    <s v="FLEXI"/>
    <s v="Tubular"/>
    <s v="24/03/2018"/>
  </r>
  <r>
    <s v="VPA6"/>
    <x v="3342"/>
    <x v="1"/>
    <s v=""/>
    <s v="27th September,2017"/>
    <d v="2017-09-27T00:00:00"/>
    <s v="16th November,2017"/>
    <d v="2017-11-16T00:00:00"/>
    <s v="Kenneth Kimitei Kenneth"/>
    <s v="Male"/>
    <s v="27339479"/>
    <s v="725662140"/>
    <s v="725662140"/>
    <s v=""/>
    <s v="723762592"/>
    <n v="35.324033"/>
    <n v="0.57148200000000005"/>
    <s v="Uasin Gishu"/>
    <s v="Moiben"/>
    <s v="Sergoit"/>
    <s v="Chemaluk"/>
    <x v="3"/>
    <s v="Takamoto Biogas"/>
    <s v="James"/>
    <s v="786547129"/>
    <s v="Medium Size Business"/>
    <s v="Topflame"/>
    <s v="Plastic"/>
    <s v="25/03/2018"/>
  </r>
  <r>
    <s v="VPA6"/>
    <x v="3343"/>
    <x v="0"/>
    <s v="Unreachable"/>
    <s v="12th February,2018"/>
    <d v="2018-02-12T00:00:00"/>
    <s v="3rd April,2018"/>
    <d v="2018-04-03T00:00:00"/>
    <s v="Auma Wilfred Auma"/>
    <s v="Male"/>
    <s v="10469412"/>
    <s v="722927239"/>
    <s v="722927239"/>
    <s v=""/>
    <s v="722927239"/>
    <n v="36.341271999999996"/>
    <n v="-0.41604200000000002"/>
    <s v="Nakuru"/>
    <s v="Gilgil"/>
    <s v="Karunga"/>
    <s v="Kahuho"/>
    <x v="0"/>
    <s v="Takamoto Biogas"/>
    <s v="James"/>
    <s v="786547129"/>
    <s v="Medium Size Business"/>
    <s v="Topflame"/>
    <s v="Plastic"/>
    <s v="26/03/2018"/>
  </r>
  <r>
    <s v="VPA6"/>
    <x v="3344"/>
    <x v="1"/>
    <s v=""/>
    <s v="10th February,2018"/>
    <d v="2018-02-10T00:00:00"/>
    <s v="1st April,2018"/>
    <d v="2018-04-01T00:00:00"/>
    <s v="Penina Pashile Esianoi"/>
    <s v="Female"/>
    <s v="22661874"/>
    <s v="707965132"/>
    <s v="707965132"/>
    <s v=""/>
    <s v=""/>
    <n v="36.847383000000001"/>
    <n v="-1.8361479999999999"/>
    <s v="Kajiado"/>
    <s v="Kajiado Central"/>
    <s v="Sajironi"/>
    <s v="Eiti"/>
    <x v="7"/>
    <s v="Biogas International Limited"/>
    <s v=""/>
    <s v=""/>
    <s v="Medium Size Business"/>
    <s v="FLEXI"/>
    <s v="Tubular"/>
    <s v="28/03/2018"/>
  </r>
  <r>
    <s v="VPA6"/>
    <x v="3345"/>
    <x v="1"/>
    <s v=""/>
    <s v="10th January,2018"/>
    <d v="2018-01-10T00:00:00"/>
    <s v="1st March,2018"/>
    <d v="2018-03-01T00:00:00"/>
    <s v="Ouma Meshark Onyango"/>
    <s v="Male"/>
    <s v="30884588"/>
    <s v="722308830"/>
    <s v="722308830"/>
    <s v=""/>
    <s v="722731892"/>
    <n v="34.822409999999998"/>
    <n v="-0.457673"/>
    <s v="Homa Bay"/>
    <s v="Rachuonyo South"/>
    <s v="Kakelo"/>
    <s v="Katieno"/>
    <x v="3"/>
    <s v="Biogas International Limited"/>
    <s v="Zadock"/>
    <s v="720562659"/>
    <s v="Medium Size Business"/>
    <s v="FLEXI"/>
    <s v="Tubular"/>
    <s v="29/03/2018"/>
  </r>
  <r>
    <s v="VPA6"/>
    <x v="3346"/>
    <x v="1"/>
    <s v=""/>
    <s v="7th February,2018"/>
    <d v="2018-02-07T00:00:00"/>
    <s v="29th March,2018"/>
    <d v="2018-03-29T00:00:00"/>
    <s v="Joseph Gitau"/>
    <s v="Male"/>
    <s v="2262678"/>
    <s v="722571820"/>
    <s v="722571820"/>
    <s v=""/>
    <s v=""/>
    <n v="36.813231999999999"/>
    <n v="-1.154477"/>
    <s v="Kiambu"/>
    <s v="Kiambu"/>
    <s v="Animaaa"/>
    <s v="Kamiti"/>
    <x v="22"/>
    <s v="Biogas International Limited"/>
    <s v=""/>
    <s v=""/>
    <s v="Medium Size Business"/>
    <s v="FLEXI"/>
    <s v="Tubular"/>
    <s v="29/03/2018"/>
  </r>
  <r>
    <s v="VPA6"/>
    <x v="3347"/>
    <x v="1"/>
    <s v=""/>
    <s v="23rd May,2017"/>
    <d v="2017-05-23T00:00:00"/>
    <s v="20th June,2017"/>
    <d v="2017-06-20T00:00:00"/>
    <s v="Njatha Ndungu Paul"/>
    <s v="Female"/>
    <s v="36941552"/>
    <s v="714488722"/>
    <s v="721241771"/>
    <s v=""/>
    <s v="717807583"/>
    <n v="36.805005999999999"/>
    <n v="-1.040295"/>
    <s v="Kiambu"/>
    <s v="Githunguri"/>
    <s v="Kanjae"/>
    <s v="Miiri"/>
    <x v="0"/>
    <s v="Takamoto Biogas"/>
    <s v="Frederick Kago"/>
    <s v="714836386"/>
    <s v="Medium Size Business"/>
    <s v="Topflame"/>
    <s v="Plastic"/>
    <s v="03/04/2018"/>
  </r>
  <r>
    <s v="VPA6"/>
    <x v="3348"/>
    <x v="1"/>
    <s v=""/>
    <s v="11th February,2016"/>
    <d v="2016-02-11T00:00:00"/>
    <s v="1st April,2016"/>
    <d v="2016-04-01T00:00:00"/>
    <s v="Nduchu Lucy Wamwitha"/>
    <s v="Female"/>
    <s v="99999"/>
    <s v="707262309"/>
    <s v="707262309"/>
    <s v=""/>
    <s v=""/>
    <n v="36.870255999999998"/>
    <n v="-1.0985510000000001"/>
    <s v="Kiambu"/>
    <s v="Githunguri"/>
    <s v="Ngewa"/>
    <s v="Raini"/>
    <x v="0"/>
    <s v="Takamoto Biogas"/>
    <s v="Frederick Ndungu"/>
    <s v="714836386"/>
    <s v="Medium Size Business"/>
    <s v="Topflame"/>
    <s v="Plastic"/>
    <s v="03/04/2018"/>
  </r>
  <r>
    <s v="VPA6"/>
    <x v="3349"/>
    <x v="1"/>
    <s v=""/>
    <s v="26th March,2017"/>
    <d v="2017-03-26T00:00:00"/>
    <s v="15th May,2017"/>
    <d v="2017-05-15T00:00:00"/>
    <s v="Njuguna Hannah Waithera"/>
    <s v="Female"/>
    <s v="22324068"/>
    <s v="703870914"/>
    <s v="703870914"/>
    <s v=""/>
    <s v=""/>
    <n v="36.769525999999999"/>
    <n v="-1.061321"/>
    <s v="Kiambu"/>
    <s v="Githunguri"/>
    <s v="Githunguri"/>
    <s v="Thakwa"/>
    <x v="0"/>
    <s v="Takamoto Biogas"/>
    <s v="Frederick Kago"/>
    <s v="714836386"/>
    <s v="Medium Size Business"/>
    <s v="Topflame"/>
    <s v="Plastic"/>
    <s v="04/04/2018"/>
  </r>
  <r>
    <s v="VPA6"/>
    <x v="3350"/>
    <x v="1"/>
    <s v=""/>
    <s v="21st November,2016"/>
    <d v="2016-11-21T00:00:00"/>
    <s v="10th January,2017"/>
    <d v="2017-01-10T00:00:00"/>
    <s v="Kamia Lucy Njeri"/>
    <s v="Female"/>
    <s v="11445071"/>
    <s v="715459808"/>
    <s v="715459808"/>
    <s v=""/>
    <s v=""/>
    <n v="36.741576999999999"/>
    <n v="-1.0985990000000001"/>
    <s v="Kiambu"/>
    <s v="Githunguri"/>
    <s v="Githiga"/>
    <s v="Gatitu"/>
    <x v="0"/>
    <s v="Takamoto Biogas"/>
    <s v="Frederick Kago"/>
    <s v="714836386"/>
    <s v="Medium Size Business"/>
    <s v="Topflame"/>
    <s v="Plastic"/>
    <s v="04/04/2018"/>
  </r>
  <r>
    <s v="VPA6"/>
    <x v="3351"/>
    <x v="1"/>
    <s v=""/>
    <s v="26th March,2017"/>
    <d v="2017-03-26T00:00:00"/>
    <s v="15th May,2017"/>
    <d v="2017-05-15T00:00:00"/>
    <s v="Mihio Joseph Kinuthia"/>
    <s v="Male"/>
    <s v="99999"/>
    <s v="724972310"/>
    <s v="724972310"/>
    <s v=""/>
    <s v=""/>
    <n v="36.806227"/>
    <n v="-1.0637540000000001"/>
    <s v="Kiambu"/>
    <s v="Githunguri"/>
    <s v="Kanjahi"/>
    <s v="Kanjahi"/>
    <x v="0"/>
    <s v="Takamoto Biogas"/>
    <s v="Frederick Kago"/>
    <s v="714836386"/>
    <s v="Medium Size Business"/>
    <s v="Topflame"/>
    <s v="Plastic"/>
    <s v="04/04/2018"/>
  </r>
  <r>
    <s v="VPA6"/>
    <x v="3352"/>
    <x v="1"/>
    <s v=""/>
    <s v="20th April,2017"/>
    <d v="2017-04-20T00:00:00"/>
    <s v="3rd May,2017"/>
    <d v="2017-05-03T00:00:00"/>
    <s v="Gitau Jane Wamuyu"/>
    <s v="Female"/>
    <s v="3687328"/>
    <s v="715301714"/>
    <s v="715301714"/>
    <s v=""/>
    <s v="725890892"/>
    <n v="36.831504000000002"/>
    <n v="-1.0775380000000001"/>
    <s v="Kiambu"/>
    <s v="Githunguri"/>
    <s v="Githunguri"/>
    <s v="Nyaga"/>
    <x v="0"/>
    <s v="Takamoto Biogas"/>
    <s v="Frederick Kago"/>
    <s v="714386386"/>
    <s v="Medium Size Business"/>
    <s v="Topflame"/>
    <s v="Plastic"/>
    <s v="04/04/2018"/>
  </r>
  <r>
    <s v="VPA6"/>
    <x v="3353"/>
    <x v="1"/>
    <s v=""/>
    <s v="3rd March,2017"/>
    <d v="2017-03-03T00:00:00"/>
    <s v="25th April,2017"/>
    <d v="2017-04-25T00:00:00"/>
    <s v="Githenji Mary Njeri"/>
    <s v="Female"/>
    <s v="11788706"/>
    <s v="725376476"/>
    <s v="725376476"/>
    <s v=""/>
    <s v="729842233"/>
    <n v="36.848644"/>
    <n v="-1.0775220000000001"/>
    <s v="Kiambu"/>
    <s v="Githunguri"/>
    <s v="Ngewa"/>
    <s v="Kangengo"/>
    <x v="0"/>
    <s v="Takamoto Biogas"/>
    <s v="Frederick Ndungu"/>
    <s v="724836386"/>
    <s v="Medium Size Business"/>
    <s v="Topflame"/>
    <s v="Plastic"/>
    <s v="04/04/2018"/>
  </r>
  <r>
    <s v="VPA6"/>
    <x v="3354"/>
    <x v="1"/>
    <s v=""/>
    <s v="8th November,2016"/>
    <d v="2016-11-08T00:00:00"/>
    <s v="22nd November,2016"/>
    <d v="2016-11-22T00:00:00"/>
    <s v="Wairimu Lydia Njoroge"/>
    <s v="Female"/>
    <s v="5713456"/>
    <s v="790268961"/>
    <s v="790268961"/>
    <s v=""/>
    <s v="765784386"/>
    <n v="36.796703999999998"/>
    <n v="-1.1017490000000001"/>
    <s v="Kiambu"/>
    <s v="Githunguri"/>
    <s v="Githunguri"/>
    <s v="Ikinu"/>
    <x v="0"/>
    <s v="Takamoto Biogas"/>
    <s v="Frederick Kago"/>
    <s v="714836386"/>
    <s v="Medium Size Business"/>
    <s v="Topflame"/>
    <s v="Plastic"/>
    <s v="04/04/2018"/>
  </r>
  <r>
    <s v="VPA6"/>
    <x v="3355"/>
    <x v="1"/>
    <s v=""/>
    <s v="12th March,2017"/>
    <d v="2017-03-12T00:00:00"/>
    <s v="1st May,2017"/>
    <d v="2017-05-01T00:00:00"/>
    <s v="Nthiga Patrick Munyi"/>
    <s v="Male"/>
    <s v="8291587"/>
    <s v="254721214007"/>
    <s v="2.55E+11"/>
    <s v=""/>
    <s v=""/>
    <n v="36.674948000000001"/>
    <n v="-1.4459169999999999"/>
    <s v="Kajiado"/>
    <s v="Kajiado North"/>
    <s v="Kajiado North"/>
    <s v="Kunde Road"/>
    <x v="27"/>
    <s v="Biogas International Limited"/>
    <s v="Biogas International"/>
    <s v="254722700530"/>
    <s v="Medium Size Business"/>
    <s v="FLEXI"/>
    <s v="Tubular"/>
    <s v="26/04/2018"/>
  </r>
  <r>
    <s v="VPA6"/>
    <x v="3356"/>
    <x v="1"/>
    <s v=""/>
    <s v="1st March,2018"/>
    <d v="2018-03-01T00:00:00"/>
    <s v="20th April,2018"/>
    <d v="2018-04-20T00:00:00"/>
    <s v="Biogas International Flexi Biogas"/>
    <s v="Male"/>
    <s v="99999"/>
    <s v="705921611"/>
    <s v="712345678"/>
    <s v=""/>
    <s v="712345678"/>
    <n v="36.687911"/>
    <n v="-1.323779"/>
    <s v="Nairobi"/>
    <s v="Kibra"/>
    <s v="Karen"/>
    <s v="Karen"/>
    <x v="27"/>
    <s v="Biogas International Limited"/>
    <s v="Tony Malila"/>
    <s v="712345678"/>
    <s v="Medium Size Business"/>
    <s v="FLEXI"/>
    <s v="Tubular"/>
    <s v="27/04/2018"/>
  </r>
  <r>
    <s v="VPA6"/>
    <x v="3357"/>
    <x v="1"/>
    <s v=""/>
    <s v="8th March,2018"/>
    <d v="2018-03-08T00:00:00"/>
    <s v="27th April,2018"/>
    <d v="2018-04-27T00:00:00"/>
    <s v="Kyonda Martina Kyonda"/>
    <s v="Female"/>
    <s v="3020545"/>
    <s v="723418519"/>
    <s v="723418519"/>
    <s v=""/>
    <s v="727007763"/>
    <n v="37.759977999999997"/>
    <n v="-1.9353750000000001"/>
    <s v="Makueni"/>
    <s v="Makueni"/>
    <s v="Makueni"/>
    <s v="Syatu"/>
    <x v="3"/>
    <s v="Biogas International Limited"/>
    <s v="Biogas International"/>
    <s v="715836763"/>
    <s v="Medium Size Business"/>
    <s v="FLEXI"/>
    <s v="Tubular"/>
    <s v="27/04/2018"/>
  </r>
  <r>
    <s v="VPA6"/>
    <x v="3358"/>
    <x v="1"/>
    <s v=""/>
    <s v="3rd October,2016"/>
    <d v="2016-10-03T00:00:00"/>
    <s v="22nd November,2016"/>
    <d v="2016-11-22T00:00:00"/>
    <s v="Joan Njagi"/>
    <s v="Female"/>
    <s v="1107583"/>
    <s v="722502781"/>
    <s v="722502781"/>
    <s v=""/>
    <s v=""/>
    <n v="37.122011999999998"/>
    <n v="-0.281835"/>
    <s v="Nyeri"/>
    <s v="Kieni East"/>
    <s v="Kimahuri"/>
    <s v="Kairi"/>
    <x v="3"/>
    <s v="Biogas International Limited"/>
    <s v="Ndimar Renewable Energy"/>
    <s v="705921611"/>
    <s v="Medium Size Business"/>
    <s v="FLEXI"/>
    <s v="Tubular"/>
    <s v="28/04/2018"/>
  </r>
  <r>
    <s v="VPA6"/>
    <x v="3359"/>
    <x v="0"/>
    <s v="Unreachable"/>
    <s v="30th April,2018"/>
    <d v="2018-04-30T00:00:00"/>
    <s v="30th April,2018"/>
    <d v="2018-04-30T00:00:00"/>
    <s v="Mulee Mutie Mutie"/>
    <s v="Male"/>
    <s v="3767845"/>
    <s v="0722510552"/>
    <s v="722510552"/>
    <s v=""/>
    <s v="713735243"/>
    <n v="37.198932999999997"/>
    <n v="-1.8156669999999999"/>
    <s v="Makueni"/>
    <s v="Makueni"/>
    <s v="Kamaku"/>
    <s v="Kamaku"/>
    <x v="7"/>
    <s v="Amiran Kenya ltd"/>
    <s v="Fagaden Enterprises"/>
    <s v="799496732"/>
    <s v="Medium Size Business"/>
    <s v="Home Biogas"/>
    <s v="Plastic"/>
    <s v="07/05/2018"/>
  </r>
  <r>
    <s v="VPA6"/>
    <x v="3360"/>
    <x v="1"/>
    <s v=""/>
    <s v="12th September,2016"/>
    <d v="2016-09-12T00:00:00"/>
    <s v="1st November,2016"/>
    <d v="2016-11-01T00:00:00"/>
    <s v="Nalokitoo Oirishia Ole"/>
    <s v="Male"/>
    <s v="23929536"/>
    <s v="254726321821"/>
    <s v="2.55E+11"/>
    <s v=""/>
    <s v=""/>
    <n v="37.468477"/>
    <n v="-2.7518579999999999"/>
    <s v="Kajiado"/>
    <s v="Loitokitok"/>
    <s v="Loitoktok"/>
    <s v="Sinet"/>
    <x v="2"/>
    <s v="Mespt"/>
    <s v="Joseph Muriithi"/>
    <s v=""/>
    <s v="Medium Size Business"/>
    <s v="KENBIM"/>
    <s v="Masonry"/>
    <s v="08/05/2018"/>
  </r>
  <r>
    <s v="VPA6"/>
    <x v="3361"/>
    <x v="1"/>
    <s v=""/>
    <s v="11th May,2018"/>
    <d v="2018-05-11T00:00:00"/>
    <s v="11th May,2018"/>
    <d v="2018-05-11T00:00:00"/>
    <s v="Wiedman Ann Wanjiru"/>
    <s v="Female"/>
    <s v="8576229"/>
    <s v="724039897"/>
    <s v="781035661"/>
    <s v=""/>
    <s v="703238426"/>
    <n v="36.200767999999997"/>
    <n v="-0.267092"/>
    <s v="Nakuru"/>
    <s v="Bahati"/>
    <s v="Bahati"/>
    <s v="Dodori"/>
    <x v="7"/>
    <s v="Amiran Kenya Ltd"/>
    <s v="Fagaden Enterprises"/>
    <s v="799496732"/>
    <s v="Medium Size Business"/>
    <s v="Home Biogas"/>
    <s v="Plastic"/>
    <s v="11/05/2018"/>
  </r>
  <r>
    <s v="VPA6"/>
    <x v="3362"/>
    <x v="1"/>
    <s v=""/>
    <s v="25th March,2018"/>
    <d v="2018-03-25T00:00:00"/>
    <s v="14th May,2018"/>
    <d v="2018-05-14T00:00:00"/>
    <s v="Wanjira Alice"/>
    <s v="Female"/>
    <s v="11749948"/>
    <s v="725213912"/>
    <s v="725213912"/>
    <s v=""/>
    <s v="729379090"/>
    <n v="36.959010999999997"/>
    <n v="-1.2759499999999999"/>
    <s v="Nairobi"/>
    <s v="Embakasi"/>
    <s v="Utawala"/>
    <s v="Kwa Chief"/>
    <x v="7"/>
    <s v="Amiran Kenya Ltd"/>
    <s v="Fagaden Enterprises"/>
    <s v="799496732"/>
    <s v="Medium Size Business"/>
    <s v="Home Biogas"/>
    <s v="Plastic"/>
    <s v="14/05/2018"/>
  </r>
  <r>
    <s v="VPA6"/>
    <x v="3363"/>
    <x v="2"/>
    <s v="Hostile Client"/>
    <s v="24th November,2017"/>
    <d v="2017-11-24T00:00:00"/>
    <s v="5th December,2017"/>
    <d v="2017-12-05T00:00:00"/>
    <s v="Margret O Nganga"/>
    <s v="Female"/>
    <s v="245987"/>
    <s v="728905327"/>
    <s v="728905327"/>
    <s v=""/>
    <s v=""/>
    <n v="36.892544999999998"/>
    <n v="-0.822905"/>
    <s v="Murang'a"/>
    <s v="Kigumo"/>
    <s v="Kangari"/>
    <s v="Githumu"/>
    <x v="7"/>
    <s v="Amiran Kenya Ltd"/>
    <s v="Hamkam"/>
    <s v=""/>
    <s v="Medium Size Business"/>
    <s v="Home Biogas"/>
    <s v="Plastic"/>
    <s v="29/05/2018"/>
  </r>
  <r>
    <s v="VPA6"/>
    <x v="3364"/>
    <x v="1"/>
    <s v=""/>
    <s v="17th April,2018"/>
    <d v="2018-04-17T00:00:00"/>
    <s v="6th June,2018"/>
    <d v="2018-06-06T00:00:00"/>
    <s v="Peter Mbaya"/>
    <s v="Male"/>
    <s v="99999"/>
    <s v="722345064"/>
    <s v="724398835"/>
    <s v=""/>
    <s v="729676667"/>
    <n v="37.682450000000003"/>
    <n v="-0.22295200000000001"/>
    <s v="Tharaka-Nithi"/>
    <s v="Maara"/>
    <s v="Iruma"/>
    <s v="Igathi"/>
    <x v="7"/>
    <s v="Biogas International Limited"/>
    <s v=""/>
    <s v=""/>
    <s v="Medium Size Business"/>
    <s v="FLEXI"/>
    <s v="Tubular"/>
    <s v="06/06/2018"/>
  </r>
  <r>
    <s v="VPA6"/>
    <x v="3365"/>
    <x v="1"/>
    <s v=""/>
    <s v="18th April,2018"/>
    <d v="2018-04-18T00:00:00"/>
    <s v="7th June,2018"/>
    <d v="2018-06-07T00:00:00"/>
    <s v="Maina James M"/>
    <s v="Male"/>
    <s v="12766498"/>
    <s v="717020178"/>
    <s v="717020178"/>
    <s v=""/>
    <s v=""/>
    <n v="37.139921999999999"/>
    <n v="-0.50667300000000004"/>
    <s v="Nyeri"/>
    <s v="Mathira East"/>
    <s v="Iriani"/>
    <s v="Ndaroini"/>
    <x v="27"/>
    <s v="Biogas International Limited"/>
    <s v="Robert Wanjiku"/>
    <s v="717606741"/>
    <s v="Medium Size Business"/>
    <s v="FLEXI"/>
    <s v="Tubular"/>
    <s v="07/06/2018"/>
  </r>
  <r>
    <s v="VPA6"/>
    <x v="3366"/>
    <x v="1"/>
    <s v=""/>
    <s v="15th April,2018"/>
    <d v="2018-04-15T00:00:00"/>
    <s v="4th June,2018"/>
    <d v="2018-06-04T00:00:00"/>
    <s v="Mcntre Gary"/>
    <s v="Male"/>
    <s v="99999"/>
    <s v="710733215"/>
    <s v="706218292"/>
    <s v=""/>
    <s v=""/>
    <n v="38.133690000000001"/>
    <n v="-2.6537579999999998"/>
    <s v="Makueni"/>
    <s v="Makueni"/>
    <s v="Mtito"/>
    <s v="Kithokoi"/>
    <x v="7"/>
    <s v="Amiran Kenya Ltd"/>
    <s v="Fagaden Enterprises"/>
    <s v="799496732"/>
    <s v="Medium Size Business"/>
    <s v="Home Biogas"/>
    <s v="Plastic"/>
    <s v="27/06/2018"/>
  </r>
  <r>
    <s v="VPA6"/>
    <x v="3367"/>
    <x v="1"/>
    <s v=""/>
    <s v="10th May,2018"/>
    <d v="2018-05-10T00:00:00"/>
    <s v="29th June,2018"/>
    <d v="2018-06-29T00:00:00"/>
    <s v="Omenda Rose"/>
    <s v="Female"/>
    <s v="409493"/>
    <s v="729547369"/>
    <s v="729547369"/>
    <s v=""/>
    <s v="710239373"/>
    <n v="34.750974999999997"/>
    <n v="-0.47654299999999999"/>
    <s v="Homa Bay"/>
    <s v="Rachuonyo South"/>
    <s v="North Kamagak"/>
    <s v="Kagak"/>
    <x v="7"/>
    <s v="Amiran Kenya Ltd"/>
    <s v="Fagaden Enterprises"/>
    <s v="799496732"/>
    <s v="Medium Size Business"/>
    <s v="Home Biogas"/>
    <s v="Plastic"/>
    <s v="29/06/2018"/>
  </r>
  <r>
    <s v="VPA6"/>
    <x v="3368"/>
    <x v="1"/>
    <s v=""/>
    <s v="10th May,2018"/>
    <d v="2018-05-10T00:00:00"/>
    <s v="29th June,2018"/>
    <d v="2018-06-29T00:00:00"/>
    <s v="Odhiambo Gilbert"/>
    <s v="Male"/>
    <s v="25753501"/>
    <s v="724960327"/>
    <s v="724960327"/>
    <s v=""/>
    <s v="796558285"/>
    <n v="34.359633000000002"/>
    <n v="-0.72750800000000004"/>
    <s v="Homa Bay"/>
    <s v="Ndhiwa"/>
    <s v="Kanyamwa"/>
    <s v="Kosewe"/>
    <x v="7"/>
    <s v="Amiran Kenya Ltd"/>
    <s v="Fagaden Enterprises"/>
    <s v="799496738"/>
    <s v="Medium Size Business"/>
    <s v="Home Biogas"/>
    <s v="Plastic"/>
    <s v="29/06/2018"/>
  </r>
  <r>
    <s v="VPA6"/>
    <x v="3369"/>
    <x v="1"/>
    <s v=""/>
    <s v="28th August,2018"/>
    <d v="2018-08-28T00:00:00"/>
    <s v="17th October,2018"/>
    <d v="2018-10-17T00:00:00"/>
    <s v="John Mungai"/>
    <s v="Male"/>
    <s v="8841928"/>
    <s v="720207235"/>
    <s v="720207235"/>
    <s v=""/>
    <s v=""/>
    <n v="37.143737000000002"/>
    <n v="-0.76063700000000001"/>
    <s v="Murang'a"/>
    <s v="Kiharu"/>
    <s v="Biri"/>
    <s v="Gachero"/>
    <x v="22"/>
    <s v="Biogas International Limited"/>
    <s v="Robert Wanjiku"/>
    <s v="717606741"/>
    <s v="Medium Size Business"/>
    <s v="FLEXI"/>
    <s v="Tubular"/>
    <s v="09/07/2018"/>
  </r>
  <r>
    <s v="VPA6"/>
    <x v="3370"/>
    <x v="0"/>
    <s v="Non Compliant"/>
    <s v="9th July,2018"/>
    <d v="2018-07-09T00:00:00"/>
    <s v="9th July,2018"/>
    <d v="2018-07-09T00:00:00"/>
    <s v="Mbugua Ndegwa Ndegwa"/>
    <s v="Male"/>
    <s v="6419229"/>
    <s v="0720251900"/>
    <s v="720251900"/>
    <s v=""/>
    <s v="726785513"/>
    <n v="36.719593000000003"/>
    <n v="-1.23506"/>
    <s v="Kiambu"/>
    <s v="Kabete"/>
    <s v="Kabete"/>
    <s v="Wabuga"/>
    <x v="7"/>
    <s v="Amiran Kenya ltd"/>
    <s v="Fagaden Enterprises"/>
    <s v="799496732"/>
    <s v="Medium Size Business"/>
    <s v="Home Biogas"/>
    <s v="Plastic"/>
    <s v="09/07/2018"/>
  </r>
  <r>
    <s v="VPA6"/>
    <x v="3371"/>
    <x v="0"/>
    <s v="Unreachable"/>
    <s v="20th May,2018"/>
    <d v="2018-05-20T00:00:00"/>
    <s v="9th July,2018"/>
    <d v="2018-07-09T00:00:00"/>
    <s v="Mbugua Edward Ndegwa"/>
    <s v="Male"/>
    <s v="6414229"/>
    <s v="720251909"/>
    <s v="720251909"/>
    <s v=""/>
    <s v="726785513"/>
    <n v="36.719529999999999"/>
    <n v="-1.2350380000000001"/>
    <s v="Kiambu"/>
    <s v="Kabete"/>
    <s v="Kabete"/>
    <s v="Wabuga"/>
    <x v="7"/>
    <s v="Amiran Kenya Ltd"/>
    <s v="Fagaden Enterprises"/>
    <s v="799496732"/>
    <s v="Medium Size Business"/>
    <s v="Home Biogas"/>
    <s v="Plastic"/>
    <s v="09/07/2018"/>
  </r>
  <r>
    <s v="VPA6"/>
    <x v="3372"/>
    <x v="0"/>
    <s v="Unreachable"/>
    <s v="22nd May,2018"/>
    <d v="2018-05-22T00:00:00"/>
    <s v="11th July,2018"/>
    <d v="2018-07-11T00:00:00"/>
    <s v="Kibati Esther Eregah"/>
    <s v="Female"/>
    <s v="99999"/>
    <s v="726519812"/>
    <s v="726519812"/>
    <s v=""/>
    <s v=""/>
    <n v="37.14658"/>
    <n v="-1.0641119999999999"/>
    <s v="Kiambu"/>
    <s v="Juja"/>
    <s v="Komo"/>
    <s v="Landless"/>
    <x v="7"/>
    <s v="Amiran Kenya Ltd"/>
    <s v="Fagaden Enterprises"/>
    <s v="799496742"/>
    <s v="Medium Size Business"/>
    <s v="Home Biogas"/>
    <s v="Plastic"/>
    <s v="11/07/2018"/>
  </r>
  <r>
    <s v="VPA6"/>
    <x v="3373"/>
    <x v="2"/>
    <s v="Institutional Plant"/>
    <s v="21st May,2018"/>
    <d v="2018-05-21T00:00:00"/>
    <s v="10th July,2018"/>
    <d v="2018-07-10T00:00:00"/>
    <s v="Protecting Life Movement Trust"/>
    <s v="Male"/>
    <s v="13558776"/>
    <s v="721376742"/>
    <s v="721376742"/>
    <s v=""/>
    <s v=""/>
    <n v="37.053075"/>
    <n v="-0.83432899999999999"/>
    <s v="Murang'a"/>
    <s v="Kigumo"/>
    <s v="Muthithi"/>
    <s v="Njora"/>
    <x v="22"/>
    <s v="Biogas International Limited"/>
    <s v="Robert Wanjiku"/>
    <s v="717606741"/>
    <s v="Medium Size Business"/>
    <s v="FLEXI"/>
    <s v="Tubular"/>
    <s v="11/07/2018"/>
  </r>
  <r>
    <s v="VPA6"/>
    <x v="3374"/>
    <x v="0"/>
    <s v="Unreachable"/>
    <s v="25th May,2018"/>
    <d v="2018-05-25T00:00:00"/>
    <s v="14th July,2018"/>
    <d v="2018-07-14T00:00:00"/>
    <s v="Nzii Antony Nzii"/>
    <s v="Male"/>
    <s v="99999"/>
    <s v="722315850"/>
    <s v="722315850"/>
    <s v=""/>
    <s v="714606766"/>
    <n v="37.955652999999998"/>
    <n v="-1.177332"/>
    <s v="Kitui"/>
    <s v="Kitui West"/>
    <s v="Mutonguni"/>
    <s v="Kaimu"/>
    <x v="22"/>
    <s v="Biogas International Limited"/>
    <s v="James Musyoka"/>
    <s v="719860811"/>
    <s v="Medium Size Business"/>
    <s v="FLEXI"/>
    <s v="Tubular"/>
    <s v="14/07/2018"/>
  </r>
  <r>
    <s v="VPA6"/>
    <x v="3375"/>
    <x v="1"/>
    <s v=""/>
    <s v="5th June,2018"/>
    <d v="2018-06-05T00:00:00"/>
    <s v="13th June,2018"/>
    <d v="2018-06-13T00:00:00"/>
    <s v="Gichuhi Samwel"/>
    <s v="Male"/>
    <s v="21146841"/>
    <s v="721393512"/>
    <s v="721393512"/>
    <s v=""/>
    <s v="721862605"/>
    <n v="36.688720000000004"/>
    <n v="-1.3823300000000001"/>
    <s v="Kajiado"/>
    <s v="Kajiado North"/>
    <s v="Olkeri"/>
    <s v="Matasai"/>
    <x v="0"/>
    <s v="Takamoto Biogas"/>
    <s v="Takamoto Biogas"/>
    <s v="738689788"/>
    <s v="Medium Size Business"/>
    <s v="Topflame"/>
    <s v="Plastic"/>
    <s v="16/07/2018"/>
  </r>
  <r>
    <s v="VPA6"/>
    <x v="3376"/>
    <x v="1"/>
    <s v=""/>
    <s v="19th March,2018"/>
    <d v="2018-03-19T00:00:00"/>
    <s v="25th May,2018"/>
    <d v="2018-05-25T00:00:00"/>
    <s v="Muthoni Gitonga Ann"/>
    <s v="Female"/>
    <s v="25010546"/>
    <s v="254722456370"/>
    <s v="722456370"/>
    <s v=""/>
    <s v=""/>
    <n v="36.144077000000003"/>
    <n v="-0.28528700000000001"/>
    <s v="Nakuru"/>
    <s v="Bahati"/>
    <s v="Kiamunyeki"/>
    <s v="Kiamunyeki"/>
    <x v="0"/>
    <s v="Takamoto Biogas"/>
    <s v="null"/>
    <s v="738689789"/>
    <s v="Medium Size Business"/>
    <s v="Topflame"/>
    <s v="Plastic"/>
    <s v="16/07/2018"/>
  </r>
  <r>
    <s v="VPA6"/>
    <x v="3377"/>
    <x v="1"/>
    <s v=""/>
    <s v="28th May,2018"/>
    <d v="2018-05-28T00:00:00"/>
    <s v="17th July,2018"/>
    <d v="2018-07-17T00:00:00"/>
    <s v="Moses Gathua"/>
    <s v="Male"/>
    <s v="8289377"/>
    <s v="727449494"/>
    <s v="727449494"/>
    <s v=""/>
    <s v=""/>
    <n v="36.167301999999999"/>
    <n v="-0.303313"/>
    <s v="Nakuru"/>
    <s v="Bahati"/>
    <s v="Meroreni"/>
    <s v="Ndege"/>
    <x v="7"/>
    <s v="Biogas International Limited"/>
    <s v="Robert Wanjiku"/>
    <s v="717606741"/>
    <s v="Medium Size Business"/>
    <s v="FLEXI"/>
    <s v="Tubular"/>
    <s v="17/07/2018"/>
  </r>
  <r>
    <s v="VPA6"/>
    <x v="3378"/>
    <x v="1"/>
    <s v=""/>
    <s v="11th November,2017"/>
    <d v="2017-11-11T00:00:00"/>
    <s v="31st December,2017"/>
    <d v="2017-12-31T00:00:00"/>
    <s v="Ngare Ngare Charles"/>
    <s v="Male"/>
    <s v="32682635"/>
    <s v="719257918"/>
    <s v="719257918"/>
    <s v=""/>
    <s v="796067389"/>
    <n v="37.681213"/>
    <n v="-3.3831820000000001"/>
    <s v="Taita/Taveta"/>
    <s v="Taveta"/>
    <s v="Ngarengashi"/>
    <s v="Langatta"/>
    <x v="27"/>
    <s v="Biogas International Limited"/>
    <s v="Julius Onyango"/>
    <s v="71122700530"/>
    <s v="Medium Size Business"/>
    <s v="FLEXI"/>
    <s v="Tubular"/>
    <s v="17/07/2018"/>
  </r>
  <r>
    <s v="VPA6"/>
    <x v="3379"/>
    <x v="1"/>
    <s v=""/>
    <s v="10th February,2018"/>
    <d v="2018-02-10T00:00:00"/>
    <s v="1st April,2018"/>
    <d v="2018-04-01T00:00:00"/>
    <s v="Mwaura Beatrice Muirigo"/>
    <s v="Female"/>
    <s v="99999"/>
    <s v="720698891"/>
    <s v="720698891"/>
    <s v=""/>
    <s v="734423043"/>
    <n v="36.872332"/>
    <n v="-0.87444699999999997"/>
    <s v="Murang'a"/>
    <s v="Gatanga"/>
    <s v="Kariara"/>
    <s v="Gatuiku"/>
    <x v="3"/>
    <s v="Biogas International Limited"/>
    <s v="Julius Onyango"/>
    <s v="711227754"/>
    <s v="Medium Size Business"/>
    <s v="FLEXI"/>
    <s v="Tubular"/>
    <s v="17/07/2018"/>
  </r>
  <r>
    <s v="VPA6"/>
    <x v="3380"/>
    <x v="0"/>
    <s v="Unreachable"/>
    <s v="12th April,2018"/>
    <d v="2018-04-12T00:00:00"/>
    <s v="1st June,2018"/>
    <d v="2018-06-01T00:00:00"/>
    <s v="Ngotho Elizabeth Elizabeth"/>
    <s v="Male"/>
    <s v="99999"/>
    <s v="711635406"/>
    <s v="711634406"/>
    <s v=""/>
    <s v="711635406"/>
    <n v="37.883054999999999"/>
    <n v="-1.304484"/>
    <s v="Kitui"/>
    <s v="Kitui West"/>
    <s v="Ooooo"/>
    <s v="Ooooo"/>
    <x v="13"/>
    <s v="Biogas International Limited"/>
    <s v="Julius Onyango"/>
    <s v="9711227754"/>
    <s v="Medium Size Business"/>
    <s v="FLEXI"/>
    <s v="Tubular"/>
    <s v="17/07/2018"/>
  </r>
  <r>
    <s v="VPA6"/>
    <x v="3381"/>
    <x v="0"/>
    <s v="Unreachable"/>
    <s v="28th May,2018"/>
    <d v="2018-05-28T00:00:00"/>
    <s v="17th July,2018"/>
    <d v="2018-07-17T00:00:00"/>
    <s v="Daniel Gathui"/>
    <s v="Male"/>
    <s v="10086672"/>
    <s v="72195689"/>
    <s v="721956898"/>
    <s v=""/>
    <s v=""/>
    <n v="36.127920000000003"/>
    <n v="-0.27807300000000001"/>
    <s v="Nakuru"/>
    <s v="Bahati"/>
    <s v="Lanet"/>
    <s v="Kiratina"/>
    <x v="7"/>
    <s v="Biogas International Limited"/>
    <s v="Robert Wanjiku"/>
    <s v="717606741"/>
    <s v="Medium Size Business"/>
    <s v="FLEXI"/>
    <s v="Tubular"/>
    <s v="18/07/2018"/>
  </r>
  <r>
    <s v="VPA6"/>
    <x v="3382"/>
    <x v="0"/>
    <s v="Unreachable"/>
    <s v="29th May,2018"/>
    <d v="2018-05-29T00:00:00"/>
    <s v="18th July,2018"/>
    <d v="2018-07-18T00:00:00"/>
    <s v="Jason Thiongo Kigotho"/>
    <s v="Male"/>
    <s v="930000"/>
    <s v="729094050"/>
    <s v="729094050"/>
    <s v=""/>
    <s v=""/>
    <n v="36.134010000000004"/>
    <n v="-0.18226500000000001"/>
    <s v="Nakuru"/>
    <s v="Bahati"/>
    <s v="Karunga"/>
    <s v="St Monica"/>
    <x v="7"/>
    <s v="Biogas International Limited"/>
    <s v="Robert Wanjiku"/>
    <s v="717606741"/>
    <s v="Medium Size Business"/>
    <s v="FLEXI"/>
    <s v="Tubular"/>
    <s v="18/07/2018"/>
  </r>
  <r>
    <s v="VPA6"/>
    <x v="3383"/>
    <x v="1"/>
    <s v=""/>
    <s v="31st May,2018"/>
    <d v="2018-05-31T00:00:00"/>
    <s v="20th July,2018"/>
    <d v="2018-07-20T00:00:00"/>
    <s v="John Kaara Kimani"/>
    <s v="Male"/>
    <s v="99999"/>
    <s v="720713327"/>
    <s v="720713327"/>
    <s v=""/>
    <s v=""/>
    <n v="36.190848000000003"/>
    <n v="-6.4877000000000004E-2"/>
    <s v="Nakuru"/>
    <s v="Subukia"/>
    <s v="Kabazi"/>
    <s v="Maombi"/>
    <x v="7"/>
    <s v="Biogas International Limited"/>
    <s v="Robert Wanjiku"/>
    <s v="717606741"/>
    <s v="Medium Size Business"/>
    <s v="FLEXI"/>
    <s v="Tubular"/>
    <s v="20/07/2018"/>
  </r>
  <r>
    <s v="VPA6"/>
    <x v="3384"/>
    <x v="1"/>
    <s v=""/>
    <s v="1st June,2018"/>
    <d v="2018-06-01T00:00:00"/>
    <s v="21st July,2018"/>
    <d v="2018-07-21T00:00:00"/>
    <s v="Daniel Towett Tubon"/>
    <s v="Male"/>
    <s v="99999"/>
    <s v="721291043"/>
    <s v="721291043"/>
    <s v=""/>
    <s v="711890651"/>
    <n v="36.030076999999999"/>
    <n v="-0.34249299999999999"/>
    <s v="Nakuru"/>
    <s v="Nakuru Town"/>
    <s v="Kapkures"/>
    <s v="Laruet"/>
    <x v="7"/>
    <s v="Biogas International Limited"/>
    <s v="Robert Wanjiku"/>
    <s v="717606741"/>
    <s v="Medium Size Business"/>
    <s v="FLEXI"/>
    <s v="Tubular"/>
    <s v="21/07/2018"/>
  </r>
  <r>
    <s v="VPA6"/>
    <x v="3385"/>
    <x v="1"/>
    <s v=""/>
    <s v="28th December,2018"/>
    <d v="2018-12-28T00:00:00"/>
    <s v="28th December,2018"/>
    <d v="2018-12-28T00:00:00"/>
    <s v="Orwa Henry Otieno"/>
    <s v="Male"/>
    <s v="323860"/>
    <s v="0722456719"/>
    <s v="722456719"/>
    <s v=""/>
    <s v=""/>
    <n v="34.415320999999999"/>
    <n v="-6.0102999999999997E-2"/>
    <s v="Siaya"/>
    <s v="Gem"/>
    <s v="South West Gem"/>
    <s v="Got Ogwang"/>
    <x v="22"/>
    <s v="Biogas International Limited"/>
    <s v="Zadock"/>
    <s v="720562659"/>
    <s v="Medium Size Business"/>
    <s v="FLEXI"/>
    <s v="Tubular"/>
    <s v="02/01/2019"/>
  </r>
  <r>
    <s v="VPA6"/>
    <x v="3386"/>
    <x v="0"/>
    <s v="Non Compliant"/>
    <s v="22nd December,2018"/>
    <d v="2018-12-22T00:00:00"/>
    <s v="22nd December,2018"/>
    <d v="2018-12-22T00:00:00"/>
    <s v="Otuo Peter Onyango"/>
    <s v="Male"/>
    <s v="190426"/>
    <s v="0723086842"/>
    <s v="723086842"/>
    <s v=""/>
    <s v="722497664"/>
    <n v="34.520505999999997"/>
    <n v="-0.63419099999999995"/>
    <s v="Homa Bay"/>
    <s v="Homabay"/>
    <s v="East Kanyada"/>
    <s v="Kogwang"/>
    <x v="22"/>
    <s v="Biogas International Limited"/>
    <s v="Zadock"/>
    <s v="720562659"/>
    <s v="Medium Size Business"/>
    <s v="FLEXI"/>
    <s v="Tubular"/>
    <s v="02/01/2019"/>
  </r>
  <r>
    <s v="VPA6"/>
    <x v="3387"/>
    <x v="0"/>
    <s v="Non Compliant"/>
    <s v="9th November,2018"/>
    <d v="2018-11-09T00:00:00"/>
    <s v="29th December,2018"/>
    <d v="2018-12-29T00:00:00"/>
    <s v="Okuta Magret Oketch"/>
    <s v="Female"/>
    <s v="34932039"/>
    <s v="720065472"/>
    <s v="720065472"/>
    <s v=""/>
    <s v="701859181"/>
    <n v="34.735647"/>
    <n v="-0.143069"/>
    <s v="Kisumu"/>
    <s v="Kisumu Central"/>
    <s v="Kolwa West"/>
    <s v="Dunga"/>
    <x v="3"/>
    <s v="Biogas International Limited"/>
    <s v="Zadock"/>
    <s v="720562659"/>
    <s v="Medium Size Business"/>
    <s v="FLEXI"/>
    <s v="Tubular"/>
    <s v="02/01/2019"/>
  </r>
  <r>
    <s v="VPA6"/>
    <x v="3388"/>
    <x v="2"/>
    <s v="Abandoned"/>
    <s v="9th November,2018"/>
    <d v="2018-11-09T00:00:00"/>
    <s v="29th December,2018"/>
    <d v="2018-12-29T00:00:00"/>
    <s v="Ogada Millicent Atieno"/>
    <s v="Female"/>
    <s v="26321961"/>
    <s v="711728260"/>
    <s v="711728260"/>
    <s v=""/>
    <s v="713065352"/>
    <n v="34.738911000000002"/>
    <n v="-0.142182"/>
    <s v="Kisumu"/>
    <s v="Kisumu Central"/>
    <s v="Kolwa West"/>
    <s v="Dunga"/>
    <x v="3"/>
    <s v="Biogas International Limited"/>
    <s v="Zadock"/>
    <s v="720562659"/>
    <s v="Medium Size Business"/>
    <s v="FLEXI"/>
    <s v="Tubular"/>
    <s v="02/01/2019"/>
  </r>
  <r>
    <s v="VPA6"/>
    <x v="3389"/>
    <x v="1"/>
    <s v=""/>
    <s v="9th November,2018"/>
    <d v="2018-11-09T00:00:00"/>
    <s v="29th December,2018"/>
    <d v="2018-12-29T00:00:00"/>
    <s v="Ochieng Rebecca Achieng"/>
    <s v="Female"/>
    <s v="26765239"/>
    <s v="708671625"/>
    <s v="708671625"/>
    <s v=""/>
    <s v="754843996"/>
    <n v="34.737912999999999"/>
    <n v="-0.142398"/>
    <s v="Kisumu"/>
    <s v="Kisumu Central"/>
    <s v="Kolwa West"/>
    <s v="Dunga"/>
    <x v="3"/>
    <s v="Biogas International Limited"/>
    <s v="Zadock"/>
    <s v="720562659"/>
    <s v="Medium Size Business"/>
    <s v="FLEXI"/>
    <s v="Tubular"/>
    <s v="02/01/2019"/>
  </r>
  <r>
    <s v="VPA6"/>
    <x v="3390"/>
    <x v="1"/>
    <s v=""/>
    <s v="2nd January,2019"/>
    <d v="2019-01-02T00:00:00"/>
    <s v="2nd January,2019"/>
    <d v="2019-01-02T00:00:00"/>
    <s v="Okwaro Godfrey Arodi"/>
    <s v="Male"/>
    <s v="12505074"/>
    <s v="0728347617"/>
    <s v="728347617"/>
    <s v=""/>
    <s v="712505074"/>
    <n v="34.736772999999999"/>
    <n v="-0.143174"/>
    <s v="Kisumu"/>
    <s v="Kisumu Central"/>
    <s v="Kolwa"/>
    <s v="Dunga"/>
    <x v="3"/>
    <s v="Biogas International Limited"/>
    <s v="Zadock"/>
    <s v="720562659"/>
    <s v="Medium Size Business"/>
    <s v="FLEXI"/>
    <s v="Tubular"/>
    <s v="03/01/2019"/>
  </r>
  <r>
    <s v="VPA6"/>
    <x v="3391"/>
    <x v="1"/>
    <s v=""/>
    <s v="13th November,2018"/>
    <d v="2018-11-13T00:00:00"/>
    <s v="2nd January,2019"/>
    <d v="2019-01-02T00:00:00"/>
    <s v="Khamusali Francis Lumula"/>
    <s v="Male"/>
    <s v="34815646"/>
    <s v="703451006"/>
    <s v="703451006"/>
    <s v=""/>
    <s v="795414004"/>
    <n v="34.735247000000001"/>
    <n v="-0.14311299999999999"/>
    <s v="Kisumu"/>
    <s v="Kisumu Central"/>
    <s v="Nalenda B"/>
    <s v="Dunga"/>
    <x v="3"/>
    <s v="Biogas International Limited"/>
    <s v="Zadock"/>
    <s v="720562659"/>
    <s v="Medium Size Business"/>
    <s v="FLEXI"/>
    <s v="Tubular"/>
    <s v="03/01/2019"/>
  </r>
  <r>
    <s v="VPA6"/>
    <x v="3392"/>
    <x v="1"/>
    <s v=""/>
    <s v="15th January,2018"/>
    <d v="2018-01-15T00:00:00"/>
    <s v="27th February,2018"/>
    <d v="2018-02-27T00:00:00"/>
    <s v="Grace Maina"/>
    <s v="Female"/>
    <s v="99999"/>
    <s v="720081381"/>
    <s v="720081381"/>
    <s v=""/>
    <s v="720081382"/>
    <n v="37.079649000000003"/>
    <n v="-0.75675199999999998"/>
    <s v="Murang'a"/>
    <s v="Kahuro"/>
    <s v="Kahuro"/>
    <s v="Kiria"/>
    <x v="7"/>
    <s v="Takamoto Biogas"/>
    <s v="Takamoto Biogas"/>
    <s v="738689788"/>
    <s v="Medium Size Business"/>
    <s v="Topflame"/>
    <s v="Plastic"/>
    <s v="24/07/2018"/>
  </r>
  <r>
    <s v="VPA6"/>
    <x v="3393"/>
    <x v="1"/>
    <s v=""/>
    <s v="24th January,2018"/>
    <d v="2018-01-24T00:00:00"/>
    <s v="16th February,2018"/>
    <d v="2018-02-16T00:00:00"/>
    <s v="Stephen Ndolo"/>
    <s v="Male"/>
    <s v="99999"/>
    <s v="721236258"/>
    <s v="721236258"/>
    <s v=""/>
    <s v="721236258"/>
    <n v="37.247594999999997"/>
    <n v="-0.77397300000000002"/>
    <s v="Murang'a"/>
    <s v="Kiharu"/>
    <s v="Mbiri"/>
    <s v="Kanorero"/>
    <x v="0"/>
    <s v="Takamoto Biogas"/>
    <s v="Takamoto Biogas"/>
    <s v="733689788"/>
    <s v="Medium Size Business"/>
    <s v="Topflame"/>
    <s v="Plastic"/>
    <s v="24/07/2018"/>
  </r>
  <r>
    <s v="VPA6"/>
    <x v="3394"/>
    <x v="0"/>
    <s v="Non Compliant"/>
    <s v="24th July,2018"/>
    <d v="2018-07-24T00:00:00"/>
    <s v="30th July,2018"/>
    <d v="2018-07-30T00:00:00"/>
    <s v="Akinyi Mary Joan"/>
    <s v="Male"/>
    <s v="29517333"/>
    <s v="0717709981"/>
    <s v="717709981"/>
    <s v=""/>
    <s v="723542939"/>
    <n v="34.735145000000003"/>
    <n v="-0.14408000000000001"/>
    <s v="Kisumu"/>
    <s v="Ndunga Beach"/>
    <s v="Oooo"/>
    <s v="Oooo"/>
    <x v="3"/>
    <s v="Biogas International Limited"/>
    <s v="Julius"/>
    <s v="711227754"/>
    <s v="Medium Size Business"/>
    <s v="FLEXI"/>
    <s v="Tubular"/>
    <s v="24/07/2018"/>
  </r>
  <r>
    <s v="VPA6"/>
    <x v="3395"/>
    <x v="1"/>
    <s v=""/>
    <s v="4th June,2018"/>
    <d v="2018-06-04T00:00:00"/>
    <s v="24th July,2018"/>
    <d v="2018-07-24T00:00:00"/>
    <s v="Agola Damarice Ayiemba"/>
    <s v="Female"/>
    <s v="99999"/>
    <s v="702083460"/>
    <s v="702083460"/>
    <s v=""/>
    <s v="716804407"/>
    <n v="34.734932000000001"/>
    <n v="-0.14188799999999999"/>
    <s v="Kisumu"/>
    <s v="Kisumu West"/>
    <s v="Ooooooo"/>
    <s v="Oooo"/>
    <x v="3"/>
    <s v="Biogas International Limited"/>
    <s v="Julius Onyango"/>
    <s v="711227754"/>
    <s v="Medium Size Business"/>
    <s v="FLEXI"/>
    <s v="Tubular"/>
    <s v="24/07/2018"/>
  </r>
  <r>
    <s v="VPA6"/>
    <x v="3396"/>
    <x v="1"/>
    <s v=""/>
    <s v="24th July,2018"/>
    <d v="2018-07-24T00:00:00"/>
    <s v="30th July,2018"/>
    <d v="2018-07-30T00:00:00"/>
    <s v="Ondiek Pamela Akoth"/>
    <s v="Male"/>
    <s v="6164906"/>
    <s v="727296822"/>
    <s v="727296822"/>
    <s v=""/>
    <s v="799784965"/>
    <n v="34.735840000000003"/>
    <n v="-0.14152799999999999"/>
    <s v="Kisumu"/>
    <s v="Ndunga Beach"/>
    <s v="Oooo"/>
    <s v="Oooo"/>
    <x v="3"/>
    <s v="Biogas International Limited"/>
    <s v="Julius Onyango"/>
    <s v="711228754"/>
    <s v="Medium Size Business"/>
    <s v="FLEXI"/>
    <s v="Tubular"/>
    <s v="24/07/2018"/>
  </r>
  <r>
    <s v="VPA6"/>
    <x v="3397"/>
    <x v="1"/>
    <s v=""/>
    <s v="24th July,2018"/>
    <d v="2018-07-24T00:00:00"/>
    <s v="30th July,2018"/>
    <d v="2018-07-30T00:00:00"/>
    <s v="Didi Adhiambo Mary"/>
    <s v="Male"/>
    <s v="9099467"/>
    <s v="719519006"/>
    <s v="719519006"/>
    <s v=""/>
    <s v="751341902"/>
    <n v="34.738014999999997"/>
    <n v="-0.14040800000000001"/>
    <s v="Kisumu"/>
    <s v="Ndunga Beach"/>
    <s v="Oooo"/>
    <s v="Ooooo"/>
    <x v="3"/>
    <s v="Biogas International Limited"/>
    <s v="Julius Onyango"/>
    <s v="711227754"/>
    <s v="Medium Size Business"/>
    <s v="FLEXI"/>
    <s v="Tubular"/>
    <s v="24/07/2018"/>
  </r>
  <r>
    <s v="VPA6"/>
    <x v="3398"/>
    <x v="1"/>
    <s v=""/>
    <s v="10th July,2018"/>
    <d v="2018-07-10T00:00:00"/>
    <s v="26th July,2018"/>
    <d v="2018-07-26T00:00:00"/>
    <s v="Wango Margret Wangare"/>
    <s v="Female"/>
    <s v="29576037"/>
    <s v="724848222"/>
    <s v="724848222"/>
    <s v=""/>
    <s v="718162152"/>
    <n v="36.714424000000001"/>
    <n v="-1.17574"/>
    <s v="Kiambu"/>
    <s v="Limuru"/>
    <s v="Githunguri"/>
    <s v="Mungo"/>
    <x v="0"/>
    <s v="Takamoto Biogas"/>
    <s v="Frederick Kago"/>
    <s v="714836386"/>
    <s v="Medium Size Business"/>
    <s v="Topflame"/>
    <s v="Plastic"/>
    <s v="26/07/2018"/>
  </r>
  <r>
    <s v="VPA6"/>
    <x v="3399"/>
    <x v="1"/>
    <s v=""/>
    <s v="20th April,2018"/>
    <d v="2018-04-20T00:00:00"/>
    <s v="9th June,2018"/>
    <d v="2018-06-09T00:00:00"/>
    <s v="Wango Cephas Ndungu"/>
    <s v="Male"/>
    <s v="3119926"/>
    <s v="721376683"/>
    <s v="721376683"/>
    <s v=""/>
    <s v="745549303"/>
    <n v="36.711114000000002"/>
    <n v="-1.0694159999999999"/>
    <s v="Kiambu"/>
    <s v="Githunguri"/>
    <s v="Githunguri"/>
    <s v="Gathangari"/>
    <x v="4"/>
    <s v="Takamoto Biogas"/>
    <s v="Frederick Kago"/>
    <s v="714836386"/>
    <s v="Medium Size Business"/>
    <s v="AKUT"/>
    <s v="Masonry"/>
    <s v="26/07/2018"/>
  </r>
  <r>
    <s v="VPA6"/>
    <x v="3400"/>
    <x v="1"/>
    <s v=""/>
    <s v="6th June,2018"/>
    <d v="2018-06-06T00:00:00"/>
    <s v="26th July,2018"/>
    <d v="2018-07-26T00:00:00"/>
    <s v="Nyori Paul Njuguna"/>
    <s v="Male"/>
    <s v="10254633"/>
    <s v="723896436"/>
    <s v="723896436"/>
    <s v=""/>
    <s v="711324283"/>
    <n v="36.720517000000001"/>
    <n v="-1.0329470000000001"/>
    <s v="Kiambu"/>
    <s v="Lari"/>
    <s v="Lari"/>
    <s v="Kagaa"/>
    <x v="1"/>
    <s v="Takamoto Biogas"/>
    <s v="James"/>
    <s v="714836386"/>
    <s v="Medium Size Business"/>
    <s v="KENBIM"/>
    <s v="Masonry"/>
    <s v="26/07/2018"/>
  </r>
  <r>
    <s v="VPA6"/>
    <x v="3401"/>
    <x v="1"/>
    <s v=""/>
    <s v="6th April,2018"/>
    <d v="2018-04-06T00:00:00"/>
    <s v="26th May,2018"/>
    <d v="2018-05-26T00:00:00"/>
    <s v="Kamau Josphat Nganga"/>
    <s v="Male"/>
    <s v="3077206"/>
    <s v="725782265"/>
    <s v="725782265"/>
    <s v=""/>
    <s v="731234074"/>
    <n v="36.794350999999999"/>
    <n v="-1.0461640000000001"/>
    <s v="Kiambu"/>
    <s v="Githunguri"/>
    <s v="Githunguri"/>
    <s v="Kindiga"/>
    <x v="0"/>
    <s v="Takamoto Biogas"/>
    <s v="Frederick Kago"/>
    <s v="714836386"/>
    <s v="Medium Size Business"/>
    <s v="Topflame"/>
    <s v="Plastic"/>
    <s v="26/07/2018"/>
  </r>
  <r>
    <s v="VPA6"/>
    <x v="3402"/>
    <x v="1"/>
    <s v=""/>
    <s v="4th May,2018"/>
    <d v="2018-05-04T00:00:00"/>
    <s v="23rd June,2018"/>
    <d v="2018-06-23T00:00:00"/>
    <s v="Mwaura David Kariru"/>
    <s v="Male"/>
    <s v="11154638"/>
    <s v="723765738"/>
    <s v="723765738"/>
    <s v=""/>
    <s v="713297312"/>
    <n v="36.790193000000002"/>
    <n v="-1.062012"/>
    <s v="Kiambu"/>
    <s v="Githunguri"/>
    <s v="Githunguri"/>
    <s v="Kiriko"/>
    <x v="1"/>
    <s v="Takamoto Biogas"/>
    <s v="Frederick Kago"/>
    <s v="714836386"/>
    <s v="Medium Size Business"/>
    <s v="KENBIM"/>
    <s v="Masonry"/>
    <s v="26/07/2018"/>
  </r>
  <r>
    <s v="VPA6"/>
    <x v="3403"/>
    <x v="0"/>
    <s v="Unreachable"/>
    <s v="4th January,2018"/>
    <d v="2018-01-04T00:00:00"/>
    <s v="23rd February,2018"/>
    <d v="2018-02-23T00:00:00"/>
    <s v="Kanuthia Kellen Nyambura"/>
    <s v="Female"/>
    <s v="4848583"/>
    <s v="722313539"/>
    <s v="722313539"/>
    <s v=""/>
    <s v=""/>
    <n v="36.683756000000002"/>
    <n v="-1.190515"/>
    <s v="Kiambu"/>
    <s v="Kabete"/>
    <s v="Kabete"/>
    <s v="Nyathuna"/>
    <x v="0"/>
    <s v="Takamoto Biogas"/>
    <s v="Frederick Kago"/>
    <s v="714836386"/>
    <s v="Medium Size Business"/>
    <s v="Topflame"/>
    <s v="Plastic"/>
    <s v="27/07/2018"/>
  </r>
  <r>
    <s v="VPA6"/>
    <x v="3404"/>
    <x v="1"/>
    <s v=""/>
    <s v="21st December,2017"/>
    <d v="2017-12-21T00:00:00"/>
    <s v="9th February,2018"/>
    <d v="2018-02-09T00:00:00"/>
    <s v="Ngige Peter Wahome"/>
    <s v="Male"/>
    <s v="3621351"/>
    <s v="720264920"/>
    <s v="725584188"/>
    <s v=""/>
    <s v="720264920"/>
    <n v="36.668052000000003"/>
    <n v="-1.2024429999999999"/>
    <s v="Kiambu"/>
    <s v="Kabete"/>
    <s v="Kabete"/>
    <s v="Kahuho"/>
    <x v="0"/>
    <s v="Takamoto Biogas"/>
    <s v="Frederick Kago"/>
    <s v="714836386"/>
    <s v="Medium Size Business"/>
    <s v="Topflame"/>
    <s v="Plastic"/>
    <s v="02/08/2018"/>
  </r>
  <r>
    <s v="VPA6"/>
    <x v="3405"/>
    <x v="2"/>
    <s v="Institutional Plant"/>
    <s v="1st July,2017"/>
    <d v="2017-07-01T00:00:00"/>
    <s v="1st August,2017"/>
    <d v="2017-08-01T00:00:00"/>
    <s v="Our Lady Of Mount Carmel Monastery Carmelites Sisters Carmelites Sisters"/>
    <s v="Female"/>
    <s v="99999"/>
    <s v="0721599244"/>
    <s v="721599244"/>
    <s v=""/>
    <s v=""/>
    <n v="34.809787999999998"/>
    <n v="-0.64940699999999996"/>
    <s v="Nyamira"/>
    <s v="Manga"/>
    <s v="Esava"/>
    <s v="Manga"/>
    <x v="24"/>
    <s v="Kentainers Limited"/>
    <s v="Collins"/>
    <s v="0700000000"/>
    <s v="Medium Size Business"/>
    <s v="BlueFlame BioSlurriGaz"/>
    <s v="Plastic"/>
    <s v="13/08/2018"/>
  </r>
  <r>
    <s v="VPA6"/>
    <x v="3406"/>
    <x v="1"/>
    <s v=""/>
    <s v="22nd June,2018"/>
    <d v="2018-06-22T00:00:00"/>
    <s v="7th July,2018"/>
    <d v="2018-07-07T00:00:00"/>
    <s v="Wamboi Winnie"/>
    <s v="Female"/>
    <s v="21059271"/>
    <s v="721333385"/>
    <s v="721333385"/>
    <s v=""/>
    <s v=""/>
    <n v="36.649957999999998"/>
    <n v="-1.3507800000000001"/>
    <s v="Kajiado"/>
    <s v="Kajiado North"/>
    <s v="Ngong"/>
    <s v="Ngere Road"/>
    <x v="24"/>
    <s v="Kentainers Limited"/>
    <s v="Kentainers Limited"/>
    <s v="722795619"/>
    <s v="Medium Size Business"/>
    <s v="BlueFlame BioSlurriGaz"/>
    <s v="Plastic"/>
    <s v="13/08/2018"/>
  </r>
  <r>
    <s v="VPA6"/>
    <x v="3407"/>
    <x v="1"/>
    <s v=""/>
    <s v="28th June,2018"/>
    <d v="2018-06-28T00:00:00"/>
    <s v="17th August,2018"/>
    <d v="2018-08-17T00:00:00"/>
    <s v="Gatumuta Hellen Gatumuta"/>
    <s v="Female"/>
    <s v="99999"/>
    <s v="713400953"/>
    <s v="722734219"/>
    <s v=""/>
    <s v=""/>
    <n v="36.677657000000004"/>
    <n v="-1.242443"/>
    <s v="Kiambu"/>
    <s v="Kikuyu"/>
    <s v="Kikuyu"/>
    <s v="Rungiri"/>
    <x v="22"/>
    <s v="Biogas International Limited"/>
    <s v="James Musyoka"/>
    <s v="715836763"/>
    <s v="Medium Size Business"/>
    <s v="FLEXI"/>
    <s v="Tubular"/>
    <s v="17/08/2018"/>
  </r>
  <r>
    <s v="VPA6"/>
    <x v="3408"/>
    <x v="0"/>
    <s v="Non Compliant"/>
    <s v="17th August,2018"/>
    <d v="2018-08-17T00:00:00"/>
    <s v="17th August,2018"/>
    <d v="2018-08-17T00:00:00"/>
    <s v="Muindi Damaris"/>
    <s v="Female"/>
    <s v="13423230"/>
    <s v="710789023"/>
    <s v="710789023"/>
    <s v=""/>
    <s v="7107760318"/>
    <n v="37.294552000000003"/>
    <n v="-1.2691669999999999"/>
    <s v="Machakos"/>
    <s v="Matungulu"/>
    <s v="Nguluni"/>
    <s v="Tala"/>
    <x v="7"/>
    <s v="Amiran kenya ltd"/>
    <s v="Fagaden Enterprises"/>
    <s v="799496732"/>
    <s v="Medium Size Business"/>
    <s v="Home Biogas"/>
    <s v="Plastic"/>
    <s v="17/08/2018"/>
  </r>
  <r>
    <s v="VPA6"/>
    <x v="3409"/>
    <x v="0"/>
    <s v="Non Compliant"/>
    <s v="18th August,2018"/>
    <d v="2018-08-18T00:00:00"/>
    <s v="17th September,2018"/>
    <d v="2018-09-17T00:00:00"/>
    <s v="Njiru John Njiru"/>
    <s v="Male"/>
    <s v="13263421"/>
    <s v="719506782"/>
    <s v="719506782"/>
    <s v=""/>
    <s v="729304986"/>
    <n v="37.466168000000003"/>
    <n v="-0.52937599999999996"/>
    <s v="Embu"/>
    <s v="Embu North"/>
    <s v="Embu North"/>
    <s v="Kamiu"/>
    <x v="22"/>
    <s v="Biogas International Limited"/>
    <s v="James Musyoka"/>
    <s v="715836763"/>
    <s v="Medium Size Business"/>
    <s v="FLEXI"/>
    <s v="Tubular"/>
    <s v="18/08/2018"/>
  </r>
  <r>
    <s v="VPA6"/>
    <x v="3410"/>
    <x v="1"/>
    <s v=""/>
    <s v="17th March,2017"/>
    <d v="2017-03-17T00:00:00"/>
    <s v="20th April,2017"/>
    <d v="2017-04-20T00:00:00"/>
    <s v="Bartonjo Monica"/>
    <s v="Female"/>
    <s v="9778681"/>
    <s v="722446494"/>
    <s v="722446494"/>
    <s v=""/>
    <s v=""/>
    <n v="35.74812"/>
    <n v="2.6887999999999999E-2"/>
    <s v="Baringo"/>
    <s v="Koibatek"/>
    <s v="Perkerra"/>
    <s v="Mochongoi"/>
    <x v="22"/>
    <s v="Biogas International Limited"/>
    <s v=""/>
    <s v=""/>
    <s v="Medium Size Business"/>
    <s v="FLEXI"/>
    <s v="Tubular"/>
    <s v="18/08/2018"/>
  </r>
  <r>
    <s v="VPA6"/>
    <x v="3411"/>
    <x v="1"/>
    <s v=""/>
    <s v="1st March,2018"/>
    <d v="2018-03-01T00:00:00"/>
    <s v="15th March,2018"/>
    <d v="2018-03-15T00:00:00"/>
    <s v="Kamande Lucas"/>
    <s v="Male"/>
    <s v="99999"/>
    <s v="735577051"/>
    <s v="735577051"/>
    <s v=""/>
    <s v=""/>
    <n v="36.961202"/>
    <n v="-0.94529399999999997"/>
    <s v="Murang'a"/>
    <s v="Gatanga"/>
    <s v="Gatunyu"/>
    <s v="Kikwuara"/>
    <x v="24"/>
    <s v="Kentainers Limited"/>
    <s v="Onyanyo"/>
    <s v="710372728"/>
    <s v="Medium Size Business"/>
    <s v="BlueFlame BioSlurriGaz"/>
    <s v="Plastic"/>
    <s v="19/08/2018"/>
  </r>
  <r>
    <s v="VPA6"/>
    <x v="3412"/>
    <x v="1"/>
    <s v=""/>
    <s v="1st July,2018"/>
    <d v="2018-07-01T00:00:00"/>
    <s v="20th August,2018"/>
    <d v="2018-08-20T00:00:00"/>
    <s v="Mutinda Silas Sillah"/>
    <s v="Male"/>
    <s v="1736598"/>
    <s v="727266089"/>
    <s v="727266089"/>
    <s v=""/>
    <s v="710141217"/>
    <n v="37.870956999999997"/>
    <n v="-1.542602"/>
    <s v="Kitui"/>
    <s v="Lower Yatta"/>
    <s v="Kwongo"/>
    <s v="Kyambusya"/>
    <x v="2"/>
    <s v="Biogas International Limited"/>
    <s v="Robert Wanjiku"/>
    <s v="717606741"/>
    <s v="Medium Size Business"/>
    <s v="FLEXI"/>
    <s v="Tubular"/>
    <s v="22/08/2018"/>
  </r>
  <r>
    <s v="VPA6"/>
    <x v="3413"/>
    <x v="2"/>
    <s v="Abandoned"/>
    <s v="29th January,2017"/>
    <d v="2017-01-29T00:00:00"/>
    <s v="20th August,2018"/>
    <d v="2018-08-20T00:00:00"/>
    <s v="Mutua Alfred Mwalimu"/>
    <s v="Male"/>
    <s v="25650707"/>
    <s v="723140455"/>
    <s v="723140455"/>
    <s v=""/>
    <s v="712557389"/>
    <n v="37.860211999999997"/>
    <n v="-1.496375"/>
    <s v="Kitui"/>
    <s v="Lower Yatta"/>
    <s v="Lower Yatta"/>
    <s v="Ikubulutuni Maungu"/>
    <x v="3"/>
    <s v="Biogas International Limited"/>
    <s v="Robert Wanjiku"/>
    <s v="717606741"/>
    <s v="Medium Size Business"/>
    <s v="FLEXI"/>
    <s v="Tubular"/>
    <s v="22/08/2018"/>
  </r>
  <r>
    <s v="VPA6"/>
    <x v="3414"/>
    <x v="1"/>
    <s v=""/>
    <s v="1st July,2018"/>
    <d v="2018-07-01T00:00:00"/>
    <s v="20th August,2018"/>
    <d v="2018-08-20T00:00:00"/>
    <s v="Kaviti David Kaviti"/>
    <s v="Male"/>
    <s v="10878364"/>
    <s v="722294808"/>
    <s v="722294808"/>
    <s v=""/>
    <s v=""/>
    <n v="37.853887"/>
    <n v="-1.5355270000000001"/>
    <s v="Kitui"/>
    <s v="Lower Yatta"/>
    <s v="Lower Yatta"/>
    <s v="Kyambusya"/>
    <x v="3"/>
    <s v="Biogas International Limited"/>
    <s v="Robert Wanjiku"/>
    <s v="717606741"/>
    <s v="Medium Size Business"/>
    <s v="FLEXI"/>
    <s v="Tubular"/>
    <s v="22/08/2018"/>
  </r>
  <r>
    <s v="VPA6"/>
    <x v="3415"/>
    <x v="1"/>
    <s v=""/>
    <s v="20th August,2018"/>
    <d v="2018-08-20T00:00:00"/>
    <s v="20th August,2018"/>
    <d v="2018-08-20T00:00:00"/>
    <s v="Kasoa Esther Katumo"/>
    <s v="Female"/>
    <s v="13506839"/>
    <s v="723536435"/>
    <s v="723536435"/>
    <s v=""/>
    <s v="723172193"/>
    <n v="37.864359999999998"/>
    <n v="-1.54068"/>
    <s v="Kitui"/>
    <s v="Lower Yatta"/>
    <s v="Lower Yatta"/>
    <s v="Kyabusya"/>
    <x v="3"/>
    <s v="Biogas International Limited"/>
    <s v="Robert"/>
    <s v="717606741"/>
    <s v="Medium Size Business"/>
    <s v="FLEXI"/>
    <s v="Tubular"/>
    <s v="22/08/2018"/>
  </r>
  <r>
    <s v="VPA6"/>
    <x v="3416"/>
    <x v="1"/>
    <s v=""/>
    <s v="23rd February,2016"/>
    <d v="2016-02-23T00:00:00"/>
    <s v="21st April,2016"/>
    <d v="2016-04-21T00:00:00"/>
    <s v="Wambua John"/>
    <s v="Male"/>
    <s v="23410771"/>
    <s v="722564011"/>
    <s v="722564011"/>
    <s v=""/>
    <s v=""/>
    <n v="39.50564"/>
    <n v="-4.4048980000000002"/>
    <s v="Kwale"/>
    <s v="Msambweni"/>
    <s v="Mswabweni"/>
    <s v="Bumamani"/>
    <x v="22"/>
    <s v="Biogas International Limited"/>
    <s v=""/>
    <s v=""/>
    <s v="Medium Size Business"/>
    <s v="FLEXI"/>
    <s v="Tubular"/>
    <s v="24/08/2018"/>
  </r>
  <r>
    <s v="VPA6"/>
    <x v="3417"/>
    <x v="1"/>
    <s v=""/>
    <s v="5th April,2016"/>
    <d v="2016-04-05T00:00:00"/>
    <s v="21st May,2016"/>
    <d v="2016-05-21T00:00:00"/>
    <s v="Eco World Watamu Eco World Watamu Eco World Watamu"/>
    <s v="Male"/>
    <s v="99999"/>
    <s v="721275818"/>
    <s v="721275818"/>
    <s v=""/>
    <s v=""/>
    <n v="39.996001"/>
    <n v="-3.3455620000000001"/>
    <s v="Kilifi"/>
    <s v="Arabuko Sokoke Forest"/>
    <s v="Watamu"/>
    <s v="Dabaso"/>
    <x v="3"/>
    <s v="Biogas International Limited"/>
    <s v="Biogas International"/>
    <s v=""/>
    <s v="Medium Size Business"/>
    <s v="FLEXI"/>
    <s v="Tubular"/>
    <s v="24/08/2018"/>
  </r>
  <r>
    <s v="VPA6"/>
    <x v="3418"/>
    <x v="1"/>
    <s v=""/>
    <s v="25th August,2018"/>
    <d v="2018-08-25T00:00:00"/>
    <s v="5th September,2018"/>
    <d v="2018-09-05T00:00:00"/>
    <s v="Omenta Bernard Morara"/>
    <s v="Male"/>
    <s v="1654746"/>
    <s v="728168844"/>
    <s v="728168844"/>
    <s v=""/>
    <s v="722782616"/>
    <n v="36.790472999999999"/>
    <n v="-1.4833270000000001"/>
    <s v="Kajiado"/>
    <s v="Kajiado East"/>
    <s v="Orosirikon Sholinke"/>
    <s v="Sholinke"/>
    <x v="22"/>
    <s v="Biogas International Limited"/>
    <s v="Robert Wanjiku"/>
    <s v="717606741"/>
    <s v="Medium Size Business"/>
    <s v="FLEXI"/>
    <s v="Tubular"/>
    <s v="25/08/2018"/>
  </r>
  <r>
    <s v="VPA6"/>
    <x v="3419"/>
    <x v="2"/>
    <s v="Institutional Plant"/>
    <s v="7th July,2018"/>
    <d v="2018-07-07T00:00:00"/>
    <s v="22nd July,2018"/>
    <d v="2018-07-22T00:00:00"/>
    <s v="Academy Acacia"/>
    <s v="Institutional"/>
    <s v="14566325"/>
    <s v="722525404"/>
    <s v="722525404"/>
    <s v=""/>
    <s v=""/>
    <n v="36.922499999999999"/>
    <n v="-1.5252079999999999"/>
    <s v="Kajiado"/>
    <s v="Kajiado Central"/>
    <s v="Kitengela"/>
    <s v="Acacia Academy"/>
    <x v="24"/>
    <s v="Kentainers Limited"/>
    <s v="Kentainers Limited"/>
    <s v="722795619"/>
    <s v="Medium Size Business"/>
    <s v="BlueFlame BioSlurriGaz"/>
    <s v="Plastic"/>
    <s v="29/08/2018"/>
  </r>
  <r>
    <s v="VPA6"/>
    <x v="3420"/>
    <x v="0"/>
    <s v="Unreachable"/>
    <s v="12th July,2018"/>
    <d v="2018-07-12T00:00:00"/>
    <s v="31st August,2018"/>
    <d v="2018-08-31T00:00:00"/>
    <s v="Misyoka Michael"/>
    <s v="Male"/>
    <s v="11269798"/>
    <s v="725784982"/>
    <s v="725784982"/>
    <s v=""/>
    <s v="726207771"/>
    <n v="38.156748"/>
    <n v="-2.5227499999999998"/>
    <s v="Makueni"/>
    <s v="Kibwezi East"/>
    <s v="Kambu"/>
    <s v="Mbotela"/>
    <x v="7"/>
    <s v="Amiran Kenya Ltd"/>
    <s v="Fagaden Enterprises"/>
    <s v="799496732"/>
    <s v="Medium Size Business"/>
    <s v="Home Biogas"/>
    <s v="Plastic"/>
    <s v="31/08/2018"/>
  </r>
  <r>
    <s v="VPA6"/>
    <x v="3421"/>
    <x v="1"/>
    <s v=""/>
    <s v="31st August,2018"/>
    <d v="2018-08-31T00:00:00"/>
    <s v="31st August,2018"/>
    <d v="2018-08-31T00:00:00"/>
    <s v="Kinyanjui Joseph Chege"/>
    <s v="Male"/>
    <s v="4855139"/>
    <s v="0724352966"/>
    <s v="724352966"/>
    <s v=""/>
    <s v="7007209151"/>
    <n v="36.581802000000003"/>
    <n v="-0.57500700000000005"/>
    <s v="Nyandarua"/>
    <s v="North Kinangop"/>
    <s v="Kitili"/>
    <s v="Kili"/>
    <x v="7"/>
    <s v="Amiran Kenya Ltd"/>
    <s v="Fagaden Enterprises"/>
    <s v="799496732"/>
    <s v="Medium Size Business"/>
    <s v="Home Biogas"/>
    <s v="Plastic"/>
    <s v="31/08/2018"/>
  </r>
  <r>
    <s v="VPA6"/>
    <x v="3422"/>
    <x v="0"/>
    <s v="Unreachable"/>
    <s v="14th July,2018"/>
    <d v="2018-07-14T00:00:00"/>
    <s v="2nd September,2018"/>
    <d v="2018-09-02T00:00:00"/>
    <s v="Wanyiri Mercy"/>
    <s v="Female"/>
    <s v="3219151"/>
    <s v="722976783"/>
    <s v="722976783"/>
    <s v=""/>
    <s v="724276801"/>
    <n v="37.066702999999997"/>
    <n v="-0.40256799999999998"/>
    <s v="Nyeri"/>
    <s v="Mathira West"/>
    <s v="Ngorano"/>
    <s v="Gitathi"/>
    <x v="7"/>
    <s v="Amiran Kenya Ltd"/>
    <s v="Fagaden Enterprises"/>
    <s v="799496732"/>
    <s v="Medium Size Business"/>
    <s v="Home Biogas"/>
    <s v="Plastic"/>
    <s v="03/09/2018"/>
  </r>
  <r>
    <s v="VPA6"/>
    <x v="3423"/>
    <x v="1"/>
    <s v=""/>
    <s v="10th April,2018"/>
    <d v="2018-04-10T00:00:00"/>
    <s v="30th May,2018"/>
    <d v="2018-05-30T00:00:00"/>
    <s v="Sang Ken Kibet"/>
    <s v="Male"/>
    <s v="99999"/>
    <s v="720652930"/>
    <s v="720652930"/>
    <s v=""/>
    <s v=""/>
    <n v="35.238954"/>
    <n v="-0.70778399999999997"/>
    <s v="Bomet"/>
    <s v="Sotik"/>
    <s v="Kipsonoi"/>
    <s v="Kipketii"/>
    <x v="24"/>
    <s v="Kentainers Limited"/>
    <s v="Collins"/>
    <s v="776140881"/>
    <s v="Medium Size Business"/>
    <s v="BlueFlame BioSlurriGaz"/>
    <s v="Plastic"/>
    <s v="04/09/2018"/>
  </r>
  <r>
    <s v="VPA6"/>
    <x v="3424"/>
    <x v="0"/>
    <s v="Non Compliant"/>
    <s v="17th March,2018"/>
    <d v="2018-03-17T00:00:00"/>
    <s v="20th March,2018"/>
    <d v="2018-03-20T00:00:00"/>
    <s v="Dudi Adanja Lawrence"/>
    <s v="Male"/>
    <s v="2602192"/>
    <s v="0722701031"/>
    <s v="722701031"/>
    <s v=""/>
    <s v="723806267"/>
    <n v="35.205289999999998"/>
    <n v="-0.162797"/>
    <s v="Kisumu"/>
    <s v="Muhoroni"/>
    <s v="Muhoroni"/>
    <s v="St Cecilia"/>
    <x v="23"/>
    <s v="Kentainers Limited"/>
    <s v="Kentainers Limited"/>
    <s v="787566426"/>
    <s v="Medium Size Business"/>
    <s v="BlueFlame BioSlurriGaz"/>
    <s v="Plastic"/>
    <s v="06/09/2018"/>
  </r>
  <r>
    <s v="VPA6"/>
    <x v="3425"/>
    <x v="1"/>
    <s v=""/>
    <s v="25th February,2017"/>
    <d v="2017-02-25T00:00:00"/>
    <s v="6th March,2017"/>
    <d v="2017-03-06T00:00:00"/>
    <s v="Mwenesi Bilha Mukekani"/>
    <s v="Female"/>
    <s v="99999"/>
    <s v="722737403"/>
    <s v="722737403"/>
    <s v=""/>
    <s v="773547249"/>
    <n v="36.800418999999998"/>
    <n v="-1.304182"/>
    <s v="Nairobi"/>
    <s v="Dagoretti"/>
    <s v="Mimosa Ngong Road"/>
    <s v="Mbaruk  Road"/>
    <x v="3"/>
    <s v="Biogas International Limited"/>
    <s v=""/>
    <s v=""/>
    <s v="Medium Size Business"/>
    <s v="FLEXI"/>
    <s v="Tubular"/>
    <s v="15/09/2018"/>
  </r>
  <r>
    <s v="VPA6"/>
    <x v="3426"/>
    <x v="1"/>
    <s v=""/>
    <s v="27th July,2018"/>
    <d v="2018-07-27T00:00:00"/>
    <s v="15th September,2018"/>
    <d v="2018-09-15T00:00:00"/>
    <s v="Otieno Athing"/>
    <s v="Male"/>
    <s v="12505257"/>
    <s v="726352526"/>
    <s v="726352526"/>
    <s v=""/>
    <s v="7350928484"/>
    <n v="34.893996999999999"/>
    <n v="-0.14499300000000001"/>
    <s v="Kisumu"/>
    <s v="Kisumu East"/>
    <s v="Kochieng"/>
    <s v="Mbega"/>
    <x v="7"/>
    <s v="Amiran Kenya Ltd"/>
    <s v="Fagaden Enterprises"/>
    <s v="799496732"/>
    <s v="Medium Size Business"/>
    <s v="Home Biogas"/>
    <s v="Plastic"/>
    <s v="18/09/2018"/>
  </r>
  <r>
    <s v="VPA6"/>
    <x v="3427"/>
    <x v="1"/>
    <s v=""/>
    <s v="24th July,2018"/>
    <d v="2018-07-24T00:00:00"/>
    <s v="12th September,2018"/>
    <d v="2018-09-12T00:00:00"/>
    <s v="Kirigo Alfred"/>
    <s v="Male"/>
    <s v="22792576"/>
    <s v="722442694"/>
    <s v="722442694"/>
    <s v=""/>
    <s v="706728937"/>
    <n v="37.045122999999997"/>
    <n v="-1.297715"/>
    <s v="Nairobi"/>
    <s v="Embakasi East"/>
    <s v="Kamulu"/>
    <s v="Kamulu Echo Farm"/>
    <x v="7"/>
    <s v="Amiran Kenya Ltd"/>
    <s v="Fagaden Enterprises"/>
    <s v="799496732"/>
    <s v="Medium Size Business"/>
    <s v="Home Biogas"/>
    <s v="Plastic"/>
    <s v="19/09/2018"/>
  </r>
  <r>
    <s v="VPA6"/>
    <x v="3428"/>
    <x v="0"/>
    <s v="Under Verification"/>
    <s v="11th September,2018"/>
    <d v="2018-09-11T00:00:00"/>
    <s v="11th September,2018"/>
    <d v="2018-09-11T00:00:00"/>
    <s v="Onyango Paul Omondi"/>
    <s v="Male"/>
    <s v="99999"/>
    <s v="0788639233"/>
    <s v="788639233"/>
    <s v=""/>
    <s v="722222222"/>
    <n v="36.913504000000003"/>
    <n v="-1.3131649999999999"/>
    <s v="Baringo"/>
    <s v="Marigat"/>
    <s v=""/>
    <s v=""/>
    <x v="3"/>
    <s v="Funtex Designs"/>
    <s v="Joseph"/>
    <s v="729966378"/>
    <s v="Medium Size Business"/>
    <s v="BlueFlame BioSlurriGaz"/>
    <s v="Plastic"/>
    <s v="21/09/2018"/>
  </r>
  <r>
    <s v="VPA6"/>
    <x v="3429"/>
    <x v="1"/>
    <s v=""/>
    <s v="2nd October,2017"/>
    <d v="2017-10-02T00:00:00"/>
    <s v="16th October,2017"/>
    <d v="2017-10-16T00:00:00"/>
    <s v="Gichunge Paul Kathuni"/>
    <s v="Male"/>
    <s v="4452974"/>
    <s v="725177540"/>
    <s v="725177540"/>
    <s v=""/>
    <s v="717513063"/>
    <n v="37.632697999999998"/>
    <n v="-0.36416300000000001"/>
    <s v="Tharaka-Nithi"/>
    <s v="Chuka"/>
    <s v="Mwonge"/>
    <s v="Mwanga"/>
    <x v="3"/>
    <s v="Biogas International Limited"/>
    <s v="Robert Wanjiku"/>
    <s v="717606741"/>
    <s v="Medium Size Business"/>
    <s v="FLEXI"/>
    <s v="Tubular"/>
    <s v="26/09/2018"/>
  </r>
  <r>
    <s v="VPA6"/>
    <x v="3430"/>
    <x v="1"/>
    <s v=""/>
    <s v="17th December,2016"/>
    <d v="2016-12-17T00:00:00"/>
    <s v="5th February,2017"/>
    <d v="2017-02-05T00:00:00"/>
    <s v="Thuranira Sabella Kagendo"/>
    <s v="Female"/>
    <s v="2368026"/>
    <s v="713712342"/>
    <s v="713712342"/>
    <s v=""/>
    <s v="728382883"/>
    <n v="37.618425000000002"/>
    <n v="-6.2780000000000002E-2"/>
    <s v="Meru"/>
    <s v="Imenti South"/>
    <s v="Nkuene"/>
    <s v="Kiandu"/>
    <x v="3"/>
    <s v="Biogas International Limited"/>
    <s v="Josphat Chege"/>
    <s v="722700530"/>
    <s v="Medium Size Business"/>
    <s v="FLEXI"/>
    <s v="Tubular"/>
    <s v="26/09/2018"/>
  </r>
  <r>
    <s v="VPA6"/>
    <x v="3431"/>
    <x v="1"/>
    <s v=""/>
    <s v="7th August,2018"/>
    <d v="2018-08-07T00:00:00"/>
    <s v="26th September,2018"/>
    <d v="2018-09-26T00:00:00"/>
    <s v="Murema Ibrahim"/>
    <s v="Male"/>
    <s v="9370650"/>
    <s v="720424245"/>
    <s v="720424245"/>
    <s v=""/>
    <s v="722280682"/>
    <n v="36.951335"/>
    <n v="-1.3528800000000001"/>
    <s v="Machakos"/>
    <s v="Athi River"/>
    <s v="Syokimau"/>
    <s v="Syokimau"/>
    <x v="7"/>
    <s v="Amiran Kenya Ltd"/>
    <s v="Fagaden Enterprises"/>
    <s v="799496732"/>
    <s v="Medium Size Business"/>
    <s v="Home Biogas"/>
    <s v="Plastic"/>
    <s v="26/09/2018"/>
  </r>
  <r>
    <s v="VPA6"/>
    <x v="3432"/>
    <x v="0"/>
    <s v="Unreachable"/>
    <s v="6th August,2018"/>
    <d v="2018-08-06T00:00:00"/>
    <s v="25th September,2018"/>
    <d v="2018-09-25T00:00:00"/>
    <s v="Kamau Simon Mburu"/>
    <s v="Male"/>
    <s v="33628832"/>
    <s v="718162152"/>
    <s v="718162152"/>
    <s v=""/>
    <s v="702176253"/>
    <n v="36.653464"/>
    <n v="-1.3590629999999999"/>
    <s v="Kiambu"/>
    <s v="Githunguri"/>
    <s v="Githunguri"/>
    <s v="Ikinu"/>
    <x v="0"/>
    <s v="Takamoto Biogas"/>
    <s v="James"/>
    <s v="790702355"/>
    <s v="Medium Size Business"/>
    <s v="Topflame"/>
    <s v="Plastic"/>
    <s v="26/09/2018"/>
  </r>
  <r>
    <s v="VPA6"/>
    <x v="3433"/>
    <x v="1"/>
    <s v=""/>
    <s v="6th August,2018"/>
    <d v="2018-08-06T00:00:00"/>
    <s v="25th September,2018"/>
    <d v="2018-09-25T00:00:00"/>
    <s v="Abachi Patrick Patrick"/>
    <s v="Male"/>
    <s v="23159424"/>
    <s v="723040538"/>
    <s v="723040538"/>
    <s v=""/>
    <s v="705955424"/>
    <n v="37.044460000000001"/>
    <n v="-1.3998630000000001"/>
    <s v="Machakos"/>
    <s v="Athi River"/>
    <s v="Athi River"/>
    <s v="Kinanie"/>
    <x v="22"/>
    <s v="Biogas International Limited"/>
    <s v="James Musyoka"/>
    <s v="715836763"/>
    <s v="Medium Size Business"/>
    <s v="FLEXI"/>
    <s v="Tubular"/>
    <s v="26/09/2018"/>
  </r>
  <r>
    <s v="VPA6"/>
    <x v="3434"/>
    <x v="1"/>
    <s v=""/>
    <s v="8th August,2018"/>
    <d v="2018-08-08T00:00:00"/>
    <s v="27th September,2018"/>
    <d v="2018-09-27T00:00:00"/>
    <s v="Waithaka Simon Ndegwa"/>
    <s v="Male"/>
    <s v="11217260"/>
    <s v="722682564"/>
    <s v="722682564"/>
    <s v=""/>
    <s v="724826866"/>
    <n v="36.995139999999999"/>
    <n v="-1.076827"/>
    <s v="Kiambu"/>
    <s v="Juja"/>
    <s v="Juja"/>
    <s v="Milimani"/>
    <x v="7"/>
    <s v="Amiran Kenya Ltd"/>
    <s v="Fagaden Enterprises"/>
    <s v="799496732"/>
    <s v="Medium Size Business"/>
    <s v="Home Biogas"/>
    <s v="Plastic"/>
    <s v="27/09/2018"/>
  </r>
  <r>
    <s v="VPA6"/>
    <x v="3435"/>
    <x v="1"/>
    <s v=""/>
    <s v="8th August,2018"/>
    <d v="2018-08-08T00:00:00"/>
    <s v="27th September,2018"/>
    <d v="2018-09-27T00:00:00"/>
    <s v="Kinyua Peris"/>
    <s v="Female"/>
    <s v="24133903"/>
    <s v="712425183"/>
    <s v="712425183"/>
    <s v=""/>
    <s v="722854792"/>
    <n v="36.841503000000003"/>
    <n v="-1.2285980000000001"/>
    <s v="Kiambu"/>
    <s v="Kiambu"/>
    <s v="Kiambu"/>
    <s v="Ridgeway Springs"/>
    <x v="7"/>
    <s v="Amiran Kenya Ltd"/>
    <s v="Fagaden Enterprises"/>
    <s v="799496732"/>
    <s v="Medium Size Business"/>
    <s v="Home Biogas"/>
    <s v="Plastic"/>
    <s v="27/09/2018"/>
  </r>
  <r>
    <s v="VPA6"/>
    <x v="3436"/>
    <x v="0"/>
    <s v="Under Verification"/>
    <s v="21st September,2018"/>
    <d v="2018-09-21T00:00:00"/>
    <s v="21st September,2018"/>
    <d v="2018-09-21T00:00:00"/>
    <s v="Ojwang Otieno Ken"/>
    <s v="Male"/>
    <s v="3643255"/>
    <s v="0754328756"/>
    <s v="754328756"/>
    <s v=""/>
    <s v="732657643"/>
    <n v="36.914166999999999"/>
    <n v="-1.311957"/>
    <s v="Nairobi"/>
    <s v="Embakasi East"/>
    <s v="Embakasi Village"/>
    <s v="Nyayo"/>
    <x v="3"/>
    <s v="Kentainers Limited"/>
    <s v="Collince"/>
    <s v="710372728"/>
    <s v="Medium Size Business"/>
    <s v="BlueFlame BioSlurriGaz"/>
    <s v="Plastic"/>
    <s v="28/09/2018"/>
  </r>
  <r>
    <s v="VPA6"/>
    <x v="3437"/>
    <x v="1"/>
    <s v=""/>
    <s v="8th August,2018"/>
    <d v="2018-08-08T00:00:00"/>
    <s v="27th September,2018"/>
    <d v="2018-09-27T00:00:00"/>
    <s v="Muange Jones Muli"/>
    <s v="Male"/>
    <s v="312104"/>
    <s v="713324262"/>
    <s v="713324262"/>
    <s v=""/>
    <s v="714598927"/>
    <n v="37.419162"/>
    <n v="-1.6532199999999999"/>
    <s v="Makueni"/>
    <s v="Mbooni"/>
    <s v="Mbooni"/>
    <s v="Ndueni"/>
    <x v="3"/>
    <s v="Kentainers Limited"/>
    <s v="Collins"/>
    <s v="710372728"/>
    <s v="Medium Size Business"/>
    <s v="BlueFlame BioSlurriGaz"/>
    <s v="Plastic"/>
    <s v="28/09/2018"/>
  </r>
  <r>
    <s v="VPA6"/>
    <x v="3438"/>
    <x v="0"/>
    <s v="Unreachable"/>
    <s v="8th August,2018"/>
    <d v="2018-08-08T00:00:00"/>
    <s v="27th September,2018"/>
    <d v="2018-09-27T00:00:00"/>
    <s v="Iluve Josephine Kavuu"/>
    <s v="Female"/>
    <s v="9317253"/>
    <s v="70764834"/>
    <s v="707648348"/>
    <s v=""/>
    <s v="721127488"/>
    <n v="37.429367999999997"/>
    <n v="-1.674015"/>
    <s v="Makueni"/>
    <s v="Mbooni"/>
    <s v="Kyuu"/>
    <s v="Mutea"/>
    <x v="3"/>
    <s v="Kentainers Limited"/>
    <s v="Collins"/>
    <s v="710372728"/>
    <s v="Medium Size Business"/>
    <s v="BlueFlame BioSlurriGaz"/>
    <s v="Plastic"/>
    <s v="28/09/2018"/>
  </r>
  <r>
    <s v="VPA6"/>
    <x v="3439"/>
    <x v="1"/>
    <s v=""/>
    <s v="5th August,2018"/>
    <d v="2018-08-05T00:00:00"/>
    <s v="24th September,2018"/>
    <d v="2018-09-24T00:00:00"/>
    <s v="Ronoh Joseph Kipkoech"/>
    <s v="Male"/>
    <s v="21743812"/>
    <s v="727173480"/>
    <s v="727173480"/>
    <s v=""/>
    <s v="721387683"/>
    <n v="36.961606000000003"/>
    <n v="-1.2659180000000001"/>
    <s v="Nairobi"/>
    <s v="Embakasi East"/>
    <s v="Njiru"/>
    <s v="Mihango"/>
    <x v="3"/>
    <s v="Kentainers Limited"/>
    <s v="Collins"/>
    <s v="710372728"/>
    <s v="Medium Size Business"/>
    <s v="BlueFlame BioSlurriGaz"/>
    <s v="Plastic"/>
    <s v="28/09/2018"/>
  </r>
  <r>
    <s v="VPA6"/>
    <x v="3440"/>
    <x v="1"/>
    <s v=""/>
    <s v="8th August,2018"/>
    <d v="2018-08-08T00:00:00"/>
    <s v="27th September,2018"/>
    <d v="2018-09-27T00:00:00"/>
    <s v="Masila George Mutuku"/>
    <s v="Male"/>
    <s v="20499129"/>
    <s v="721251896"/>
    <s v="721251896"/>
    <s v=""/>
    <s v="724959693"/>
    <n v="37.457630000000002"/>
    <n v="-1.657505"/>
    <s v="Makueni"/>
    <s v="Mbooni"/>
    <s v="Mbooni"/>
    <s v="Mutito"/>
    <x v="3"/>
    <s v="Kentainers Limited"/>
    <s v="Collins"/>
    <s v="710372728"/>
    <s v="Medium Size Business"/>
    <s v="BlueFlame BioSlurriGaz"/>
    <s v="Plastic"/>
    <s v="28/09/2018"/>
  </r>
  <r>
    <s v="VPA6"/>
    <x v="3441"/>
    <x v="1"/>
    <s v=""/>
    <s v="8th August,2018"/>
    <d v="2018-08-08T00:00:00"/>
    <s v="27th September,2018"/>
    <d v="2018-09-27T00:00:00"/>
    <s v="Katiwa Esther Minoo"/>
    <s v="Female"/>
    <s v="2560559"/>
    <s v="729672886"/>
    <s v="729672886"/>
    <s v=""/>
    <s v="710976699"/>
    <n v="37.414766999999998"/>
    <n v="-1.682938"/>
    <s v="Makueni"/>
    <s v="Mbooni"/>
    <s v="Kyuu"/>
    <s v="Thathaini"/>
    <x v="3"/>
    <s v="Kentainers Limited"/>
    <s v="Collins"/>
    <s v="710372728"/>
    <s v="Medium Size Business"/>
    <s v="BlueFlame BioSlurriGaz"/>
    <s v="Plastic"/>
    <s v="28/09/2018"/>
  </r>
  <r>
    <s v="VPA6"/>
    <x v="3442"/>
    <x v="1"/>
    <s v=""/>
    <s v="8th August,2018"/>
    <d v="2018-08-08T00:00:00"/>
    <s v="27th September,2018"/>
    <d v="2018-09-27T00:00:00"/>
    <s v="Gatambu George Mbugua"/>
    <s v="Male"/>
    <s v="99999"/>
    <s v="713263503"/>
    <s v="713263503"/>
    <s v=""/>
    <s v="702229661"/>
    <n v="36.820248999999997"/>
    <n v="-1.155826"/>
    <s v="Kiambu"/>
    <s v="Kiambu"/>
    <s v="Kiambu"/>
    <s v="Karunga"/>
    <x v="22"/>
    <s v="Biogas International Limited"/>
    <s v="James Musyoka"/>
    <s v="715836763"/>
    <s v="Medium Size Business"/>
    <s v="FLEXI"/>
    <s v="Tubular"/>
    <s v="28/09/2018"/>
  </r>
  <r>
    <s v="VPA6"/>
    <x v="3443"/>
    <x v="1"/>
    <s v=""/>
    <s v="9th August,2018"/>
    <d v="2018-08-09T00:00:00"/>
    <s v="28th September,2018"/>
    <d v="2018-09-28T00:00:00"/>
    <s v="Waithaka Teresia Wanjiku"/>
    <s v="Female"/>
    <s v="99999"/>
    <s v="715119075"/>
    <s v="715119075"/>
    <s v=""/>
    <s v="717515166"/>
    <n v="36.813231999999999"/>
    <n v="-1.1545460000000001"/>
    <s v="Kiambu"/>
    <s v="Kiambu"/>
    <s v="Kiambu"/>
    <s v="Karunga"/>
    <x v="22"/>
    <s v="Biogas International Limited"/>
    <s v="James Musyoka"/>
    <s v="715836763"/>
    <s v="Medium Size Business"/>
    <s v="FLEXI"/>
    <s v="Tubular"/>
    <s v="28/09/2018"/>
  </r>
  <r>
    <s v="VPA6"/>
    <x v="3444"/>
    <x v="1"/>
    <s v=""/>
    <s v="12th August,2018"/>
    <d v="2018-08-12T00:00:00"/>
    <s v="1st October,2018"/>
    <d v="2018-10-01T00:00:00"/>
    <s v="Karanja David Kigotho"/>
    <s v="Male"/>
    <s v="99999"/>
    <s v="710258432"/>
    <s v="710258432"/>
    <s v=""/>
    <s v="712787118"/>
    <n v="36.855842000000003"/>
    <n v="-1.035283"/>
    <s v="Kiambu"/>
    <s v="Gatundu South"/>
    <s v="Gatundu South"/>
    <s v="Kigaa"/>
    <x v="22"/>
    <s v="Biogas International Limited"/>
    <s v="James Musyoka"/>
    <s v="715836763"/>
    <s v="Medium Size Business"/>
    <s v="FLEXI"/>
    <s v="Tubular"/>
    <s v="01/10/2018"/>
  </r>
  <r>
    <s v="VPA6"/>
    <x v="3445"/>
    <x v="1"/>
    <s v=""/>
    <s v="20th May,2018"/>
    <d v="2018-05-20T00:00:00"/>
    <s v="30th May,2018"/>
    <d v="2018-05-30T00:00:00"/>
    <s v="Wilberforce Keya Ilavuna"/>
    <s v="Male"/>
    <s v="1115110"/>
    <s v="742712162"/>
    <s v="742712162"/>
    <s v=""/>
    <s v="718217249"/>
    <n v="34.9512"/>
    <n v="0.73907500000000004"/>
    <s v="Kakamega"/>
    <s v="Lugari"/>
    <s v="Mahutuma"/>
    <s v="Kisangura"/>
    <x v="3"/>
    <s v="Kentainers Limited"/>
    <s v="Kentainers Limited"/>
    <s v="729966378"/>
    <s v="Medium Size Business"/>
    <s v="BlueFlame BioSlurriGaz"/>
    <s v="Plastic"/>
    <s v="02/10/2018"/>
  </r>
  <r>
    <s v="VPA6"/>
    <x v="3446"/>
    <x v="1"/>
    <s v=""/>
    <s v="1st April,2018"/>
    <d v="2018-04-01T00:00:00"/>
    <s v="20th May,2018"/>
    <d v="2018-05-20T00:00:00"/>
    <s v="Musa Omukami Namayi"/>
    <s v="Male"/>
    <s v="24481743"/>
    <s v="0722463817"/>
    <s v="722463817"/>
    <s v=""/>
    <s v="719717443"/>
    <n v="34.915855000000001"/>
    <n v="0.59936199999999995"/>
    <s v="Kakamega"/>
    <s v="Lugari"/>
    <s v="Chekalin"/>
    <s v="Mulimani A"/>
    <x v="3"/>
    <s v="Kentainers Limited"/>
    <s v="Kentainers Limited"/>
    <s v="729966378"/>
    <s v="Medium Size Business"/>
    <s v="BlueFlame BioSlurriGaz"/>
    <s v="Plastic"/>
    <s v="02/10/2018"/>
  </r>
  <r>
    <s v="VPA6"/>
    <x v="3447"/>
    <x v="1"/>
    <s v=""/>
    <s v="12th July,2018"/>
    <d v="2018-07-12T00:00:00"/>
    <s v="31st August,2018"/>
    <d v="2018-08-31T00:00:00"/>
    <s v="Mburu Simon Mburu"/>
    <s v="Male"/>
    <s v="13032395"/>
    <s v="702280148"/>
    <s v="702280148"/>
    <s v=""/>
    <s v=""/>
    <n v="36.771078000000003"/>
    <n v="-1.0490969999999999"/>
    <s v="Kiambu"/>
    <s v="Githunguri"/>
    <s v="Githunguri"/>
    <s v="Ngochi"/>
    <x v="0"/>
    <s v="Takamoto Biogas"/>
    <s v="Frederick Kago"/>
    <s v="714836386"/>
    <s v="Medium Size Business"/>
    <s v="Topflame"/>
    <s v="Plastic"/>
    <s v="02/10/2018"/>
  </r>
  <r>
    <s v="VPA6"/>
    <x v="3448"/>
    <x v="1"/>
    <s v=""/>
    <s v="13th August,2018"/>
    <d v="2018-08-13T00:00:00"/>
    <s v="2nd October,2018"/>
    <d v="2018-10-02T00:00:00"/>
    <s v="Kinuthia Francis Waturu"/>
    <s v="Male"/>
    <s v="99999"/>
    <s v="724043077"/>
    <s v="724043077"/>
    <s v=""/>
    <s v="727766225"/>
    <n v="36.85877"/>
    <n v="-1.0331079999999999"/>
    <s v="Kiambu"/>
    <s v="Gatundu South"/>
    <s v="Gatundu South"/>
    <s v="Kiguthi"/>
    <x v="22"/>
    <s v="Biogas International Limited"/>
    <s v="James Musyoka"/>
    <s v="715836763"/>
    <s v="Medium Size Business"/>
    <s v="FLEXI"/>
    <s v="Tubular"/>
    <s v="02/10/2018"/>
  </r>
  <r>
    <s v="VPA6"/>
    <x v="3449"/>
    <x v="0"/>
    <s v="Under Verification"/>
    <s v="3rd October,2018"/>
    <d v="2018-10-03T00:00:00"/>
    <s v="3rd October,2018"/>
    <d v="2018-10-03T00:00:00"/>
    <s v="Kamau James Njoroge"/>
    <s v="Male"/>
    <s v="35623386"/>
    <s v="0718162152"/>
    <s v="718162152"/>
    <s v=""/>
    <s v="702176253"/>
    <n v="36.776659000000002"/>
    <n v="-1.0577380000000001"/>
    <s v="Kiambu"/>
    <s v="Githunguri"/>
    <s v="Githunguri"/>
    <s v="Githunguri"/>
    <x v="0"/>
    <s v="Takamoto Biogas"/>
    <s v="Fredrick"/>
    <s v="790702355"/>
    <s v="Medium Size Business"/>
    <s v="Topflame"/>
    <s v="Plastic"/>
    <s v="03/10/2018"/>
  </r>
  <r>
    <s v="VPA6"/>
    <x v="3450"/>
    <x v="1"/>
    <s v=""/>
    <s v="14th August,2018"/>
    <d v="2018-08-14T00:00:00"/>
    <s v="3rd October,2018"/>
    <d v="2018-10-03T00:00:00"/>
    <s v="Gatheca Jacinta Mukami"/>
    <s v="Female"/>
    <s v="99999"/>
    <s v="723979423"/>
    <s v="723979423"/>
    <s v=""/>
    <s v="714807486"/>
    <n v="36.858167999999999"/>
    <n v="-1.01555"/>
    <s v="Kiambu"/>
    <s v="Gatundu South"/>
    <s v="Gatundu South"/>
    <s v="Thaara"/>
    <x v="22"/>
    <s v="Biogas International Limited"/>
    <s v="James Musyoka"/>
    <s v="715836763"/>
    <s v="Medium Size Business"/>
    <s v="FLEXI"/>
    <s v="Tubular"/>
    <s v="03/10/2018"/>
  </r>
  <r>
    <s v="VPA6"/>
    <x v="3451"/>
    <x v="0"/>
    <s v="Hostile Client"/>
    <s v="1st July,2018"/>
    <d v="2018-07-01T00:00:00"/>
    <s v="1st August,2018"/>
    <d v="2018-08-01T00:00:00"/>
    <s v="Moses Wahungu Wahungu"/>
    <s v="Male"/>
    <s v="27406828"/>
    <s v="706254702"/>
    <s v="706254702"/>
    <s v=""/>
    <s v="711823028"/>
    <n v="34.590052999999997"/>
    <n v="0.53432800000000003"/>
    <s v="Bungoma"/>
    <s v="Kanduyi"/>
    <s v="Musikoma"/>
    <s v="Siaga"/>
    <x v="3"/>
    <s v="Kentainers Limited"/>
    <s v="Kentainers Limited"/>
    <s v="729966378"/>
    <s v="Medium Size Business"/>
    <s v="BlueFlame BioSlurriGaz"/>
    <s v="Plastic"/>
    <s v="04/10/2018"/>
  </r>
  <r>
    <s v="VPA6"/>
    <x v="3452"/>
    <x v="0"/>
    <s v="Under Verification"/>
    <s v="1st June,2018"/>
    <d v="2018-06-01T00:00:00"/>
    <s v="1st July,2018"/>
    <d v="2018-07-01T00:00:00"/>
    <s v="James Nyaundi Mongera"/>
    <s v="Male"/>
    <s v="1640703"/>
    <s v="0700000000"/>
    <s v="700000000"/>
    <s v=""/>
    <s v="726161207"/>
    <n v="34.971487000000003"/>
    <n v="0.78542800000000002"/>
    <s v="Bungoma"/>
    <s v="Bungoma North"/>
    <s v="Tongarene"/>
    <s v="Sinoko"/>
    <x v="3"/>
    <s v="Kentainers Limited"/>
    <s v="Kentainers Limited"/>
    <s v="729966378"/>
    <s v="Medium Size Business"/>
    <s v="BlueFlame BioSlurriGaz"/>
    <s v="Plastic"/>
    <s v="04/10/2018"/>
  </r>
  <r>
    <s v="VPA6"/>
    <x v="3453"/>
    <x v="0"/>
    <s v="Non Compliant"/>
    <s v="5th October,2018"/>
    <d v="2018-10-05T00:00:00"/>
    <s v="5th October,2018"/>
    <d v="2018-10-05T00:00:00"/>
    <s v="Norah Mukuna"/>
    <s v="Female"/>
    <s v="23787950"/>
    <s v="70020327"/>
    <s v="700203277"/>
    <s v=""/>
    <s v=""/>
    <n v="35.961056999999997"/>
    <n v="-0.30949199999999999"/>
    <s v="Nakuru"/>
    <s v="Njoro"/>
    <s v="Ogilgei"/>
    <s v="Kerma"/>
    <x v="7"/>
    <s v="Biogas International Limited"/>
    <s v="Robert"/>
    <s v="717606741"/>
    <s v="Medium Size Business"/>
    <s v="FLEXI"/>
    <s v="Tubular"/>
    <s v="05/10/2018"/>
  </r>
  <r>
    <s v="VPA6"/>
    <x v="3454"/>
    <x v="1"/>
    <s v=""/>
    <s v="15th August,2018"/>
    <d v="2018-08-15T00:00:00"/>
    <s v="4th October,2018"/>
    <d v="2018-10-04T00:00:00"/>
    <s v="Nzioki Kanini Kanini"/>
    <s v="Female"/>
    <s v="4416212"/>
    <s v="710401068"/>
    <s v="710401068"/>
    <s v=""/>
    <s v=""/>
    <n v="37.883065000000002"/>
    <n v="-1.4871319999999999"/>
    <s v="Kitui"/>
    <s v="Lower Yatta"/>
    <s v="Ndunguni"/>
    <s v="Ndunguni"/>
    <x v="3"/>
    <s v="Biogas International Limited"/>
    <s v="Robert Wanjiku"/>
    <s v="718484236"/>
    <s v="Medium Size Business"/>
    <s v="FLEXI"/>
    <s v="Tubular"/>
    <s v="08/10/2018"/>
  </r>
  <r>
    <s v="VPA6"/>
    <x v="3455"/>
    <x v="0"/>
    <s v="Unreachable"/>
    <s v="15th August,2018"/>
    <d v="2018-08-15T00:00:00"/>
    <s v="4th October,2018"/>
    <d v="2018-10-04T00:00:00"/>
    <s v="Muli Mary Kayumbi"/>
    <s v="Female"/>
    <s v="99999"/>
    <s v="728031653"/>
    <s v="728031653"/>
    <s v=""/>
    <s v=""/>
    <n v="37.861567000000001"/>
    <n v="-1.4978070000000001"/>
    <s v="Kitui"/>
    <s v="Lower Yatta"/>
    <s v="Lower Yatta"/>
    <s v="Ndunguni"/>
    <x v="3"/>
    <s v="Biogas International Limited"/>
    <s v="James Musyoka"/>
    <s v="718484236"/>
    <s v="Medium Size Business"/>
    <s v="FLEXI"/>
    <s v="Tubular"/>
    <s v="08/10/2018"/>
  </r>
  <r>
    <s v="VPA6"/>
    <x v="3456"/>
    <x v="1"/>
    <s v=""/>
    <s v="17th August,2018"/>
    <d v="2018-08-17T00:00:00"/>
    <s v="6th October,2018"/>
    <d v="2018-10-06T00:00:00"/>
    <s v="Ikinda Harrison Mwirigi"/>
    <s v="Male"/>
    <s v="99999"/>
    <s v="717738641"/>
    <s v="2.55E+11"/>
    <s v=""/>
    <s v="2.55E+11"/>
    <n v="36.636116999999999"/>
    <n v="-1.3458429999999999"/>
    <s v="Kajiado"/>
    <s v="Kajiado West"/>
    <s v="Kibiko"/>
    <s v="Kibiko"/>
    <x v="0"/>
    <s v="Takamoto Biogas"/>
    <s v="Nyagah Dickson"/>
    <s v="254723677318"/>
    <s v="Medium Size Business"/>
    <s v="Topflame"/>
    <s v="Plastic"/>
    <s v="08/10/2018"/>
  </r>
  <r>
    <s v="VPA6"/>
    <x v="3457"/>
    <x v="1"/>
    <s v=""/>
    <s v="14th February,2018"/>
    <d v="2018-02-14T00:00:00"/>
    <s v="5th April,2018"/>
    <d v="2018-04-05T00:00:00"/>
    <s v="Kagwe Ruthmary Wangui"/>
    <s v="Female"/>
    <s v="6246387"/>
    <s v="720494248"/>
    <s v="720494248"/>
    <s v=""/>
    <s v="721467708"/>
    <n v="36.727961000000001"/>
    <n v="-1.036405"/>
    <s v="Kiambu"/>
    <s v="Lari"/>
    <s v="Lari"/>
    <s v="Rung'Uri"/>
    <x v="0"/>
    <s v="Takamoto Biogas"/>
    <s v="James Nganga"/>
    <s v="725713467"/>
    <s v="Medium Size Business"/>
    <s v="Topflame"/>
    <s v="Plastic"/>
    <s v="09/10/2018"/>
  </r>
  <r>
    <s v="VPA6"/>
    <x v="3458"/>
    <x v="1"/>
    <s v=""/>
    <s v="8th July,2018"/>
    <d v="2018-07-08T00:00:00"/>
    <s v="27th August,2018"/>
    <d v="2018-08-27T00:00:00"/>
    <s v="Warari Peter Warari"/>
    <s v="Male"/>
    <s v="8844724"/>
    <s v="722271520"/>
    <s v="722271520"/>
    <s v=""/>
    <s v=""/>
    <n v="36.599769999999999"/>
    <n v="-1.1266350000000001"/>
    <s v="Kiambu"/>
    <s v="Limuru"/>
    <s v="Limuru"/>
    <s v="Ndeiya"/>
    <x v="0"/>
    <s v="Takamoto Biogas"/>
    <s v="Frederick Kago"/>
    <s v="714836386"/>
    <s v="Medium Size Business"/>
    <s v="Topflame"/>
    <s v="Plastic"/>
    <s v="09/10/2018"/>
  </r>
  <r>
    <s v="VPA6"/>
    <x v="3459"/>
    <x v="1"/>
    <s v=""/>
    <s v="15th November,2017"/>
    <d v="2017-11-15T00:00:00"/>
    <s v="4th January,2018"/>
    <d v="2018-01-04T00:00:00"/>
    <s v="Mberi Jacqueline Wairimu"/>
    <s v="Female"/>
    <s v="28253249"/>
    <s v="710879343"/>
    <s v="710879343"/>
    <s v=""/>
    <s v=""/>
    <n v="36.760500999999998"/>
    <n v="-1.055874"/>
    <s v="Kiambu"/>
    <s v="Githunguri"/>
    <s v="Githunguri"/>
    <s v="Kahunira"/>
    <x v="0"/>
    <s v="Takamoto Biogas"/>
    <s v="Frederick Kago"/>
    <s v="714836386"/>
    <s v="Medium Size Business"/>
    <s v="KENBIM"/>
    <s v="Masonry"/>
    <s v="09/10/2018"/>
  </r>
  <r>
    <s v="VPA6"/>
    <x v="3460"/>
    <x v="1"/>
    <s v=""/>
    <s v="19th August,2018"/>
    <d v="2018-08-19T00:00:00"/>
    <s v="8th October,2018"/>
    <d v="2018-10-08T00:00:00"/>
    <s v="Njuguna Joseph Muchai"/>
    <s v="Male"/>
    <s v="7253085"/>
    <s v="727311756"/>
    <s v="727311756"/>
    <s v=""/>
    <s v="725705191"/>
    <n v="36.807032999999997"/>
    <n v="-1.1451340000000001"/>
    <s v="Kiambu"/>
    <s v="Kiambu"/>
    <s v="Ndumberi"/>
    <s v="Ndumberi"/>
    <x v="0"/>
    <s v="Takamoto Biogas"/>
    <s v="Frederick Kago"/>
    <s v="714836386"/>
    <s v="Medium Size Business"/>
    <s v="Topflame"/>
    <s v="Plastic"/>
    <s v="09/10/2018"/>
  </r>
  <r>
    <s v="VPA6"/>
    <x v="3461"/>
    <x v="1"/>
    <s v=""/>
    <s v="20th August,2018"/>
    <d v="2018-08-20T00:00:00"/>
    <s v="9th October,2018"/>
    <d v="2018-10-09T00:00:00"/>
    <s v="Kakamega County"/>
    <s v="Male"/>
    <s v="4149112"/>
    <s v="726157874"/>
    <s v="726157874"/>
    <s v=""/>
    <s v="729697457"/>
    <n v="34.621001999999997"/>
    <n v="0.22367300000000001"/>
    <s v="Kakamega"/>
    <s v="Lurambi"/>
    <s v="Lurambi"/>
    <s v="Bukura"/>
    <x v="0"/>
    <s v="Takamoto Biogas"/>
    <s v="James Nganga"/>
    <s v="725713467"/>
    <s v="Medium Size Business"/>
    <s v="Topflame"/>
    <s v="Plastic"/>
    <s v="09/10/2018"/>
  </r>
  <r>
    <s v="VPA6"/>
    <x v="3462"/>
    <x v="0"/>
    <s v="Non Compliant"/>
    <s v="9th October,2018"/>
    <d v="2018-10-09T00:00:00"/>
    <s v="9th October,2018"/>
    <d v="2018-10-09T00:00:00"/>
    <s v="Julius Ngeno"/>
    <s v="Male"/>
    <s v="21771956"/>
    <s v="0729810886"/>
    <s v="729810886"/>
    <s v=""/>
    <s v="783043153"/>
    <n v="35.617834000000002"/>
    <n v="-0.62304499999999996"/>
    <s v="Nakuru"/>
    <s v="Kuresoi"/>
    <s v="Emitik"/>
    <s v="Seger"/>
    <x v="7"/>
    <s v="Biogas international limited"/>
    <s v="Robert"/>
    <s v="717606741"/>
    <s v="Medium Size Business"/>
    <s v="FLEXI"/>
    <s v="Tubular"/>
    <s v="09/10/2018"/>
  </r>
  <r>
    <s v="VPA6"/>
    <x v="3463"/>
    <x v="1"/>
    <s v=""/>
    <s v="9th August,2018"/>
    <d v="2018-08-09T00:00:00"/>
    <s v="28th September,2018"/>
    <d v="2018-09-28T00:00:00"/>
    <s v="Okalebo Faith"/>
    <s v="Female"/>
    <s v="13069282"/>
    <s v="737434204"/>
    <s v="737434204"/>
    <s v=""/>
    <s v="726070379"/>
    <n v="36.665849999999999"/>
    <n v="-1.365923"/>
    <s v="Kajiado"/>
    <s v="Kajiado East"/>
    <s v="Ngong"/>
    <s v="Seketo"/>
    <x v="7"/>
    <s v="Amiran Kenya Ltd"/>
    <s v="Fagaden Enterprises"/>
    <s v="799496732"/>
    <s v="Medium Size Business"/>
    <s v="Home Biogas"/>
    <s v="Plastic"/>
    <s v="11/10/2018"/>
  </r>
  <r>
    <s v="VPA6"/>
    <x v="3464"/>
    <x v="1"/>
    <s v=""/>
    <s v="13th August,2018"/>
    <d v="2018-08-13T00:00:00"/>
    <s v="2nd October,2018"/>
    <d v="2018-10-02T00:00:00"/>
    <s v="Gachagua Richard Thairu"/>
    <s v="Male"/>
    <s v="5924207"/>
    <s v="722769647"/>
    <s v="722769647"/>
    <s v=""/>
    <s v="7033344324"/>
    <n v="37.111967999999997"/>
    <n v="-0.46706700000000001"/>
    <s v="Nyeri"/>
    <s v="Mathira West"/>
    <s v="Mathaithi"/>
    <s v="Mathaithi"/>
    <x v="7"/>
    <s v="Amiran Kenya Ltd"/>
    <s v="Fagaden Enterprises"/>
    <s v="799496732"/>
    <s v="Medium Size Business"/>
    <s v="Home Biogas"/>
    <s v="Plastic"/>
    <s v="11/10/2018"/>
  </r>
  <r>
    <s v="VPA6"/>
    <x v="3465"/>
    <x v="1"/>
    <s v=""/>
    <s v="10th July,2018"/>
    <d v="2018-07-10T00:00:00"/>
    <s v="29th August,2018"/>
    <d v="2018-08-29T00:00:00"/>
    <s v="Kiragu Veronica Wahu"/>
    <s v="Female"/>
    <s v="3098144"/>
    <s v="710352695"/>
    <s v="710352695"/>
    <s v=""/>
    <s v="720616320"/>
    <n v="36.832932999999997"/>
    <n v="-1.0473870000000001"/>
    <s v="Kiambu"/>
    <s v="Githunguri"/>
    <s v="Githunguri"/>
    <s v="Kindiga"/>
    <x v="0"/>
    <s v="Takamoto Biogas"/>
    <s v="Fredrick"/>
    <s v="714836386"/>
    <s v="Medium Size Business"/>
    <s v="Topflame"/>
    <s v="Plastic"/>
    <s v="11/10/2018"/>
  </r>
  <r>
    <s v="VPA6"/>
    <x v="3466"/>
    <x v="1"/>
    <s v=""/>
    <s v="20th August,2018"/>
    <d v="2018-08-20T00:00:00"/>
    <s v="9th October,2018"/>
    <d v="2018-10-09T00:00:00"/>
    <s v="Chege Martha Muthoni"/>
    <s v="Female"/>
    <s v="11593277"/>
    <s v="72145705"/>
    <s v="721457057"/>
    <s v=""/>
    <s v="722484528"/>
    <n v="36.929679999999998"/>
    <n v="-0.46509200000000001"/>
    <s v="Nyeri"/>
    <s v="Nyeri Town"/>
    <s v="Kianjogu"/>
    <s v="Kagwathi"/>
    <x v="0"/>
    <s v="Takamoto Biogas"/>
    <s v="James Nganga"/>
    <s v="725713467"/>
    <s v="Medium Size Business"/>
    <s v="Topflame"/>
    <s v="Plastic"/>
    <s v="12/10/2018"/>
  </r>
  <r>
    <s v="VPA6"/>
    <x v="3467"/>
    <x v="1"/>
    <s v=""/>
    <s v="31st May,2018"/>
    <d v="2018-05-31T00:00:00"/>
    <s v="20th July,2018"/>
    <d v="2018-07-20T00:00:00"/>
    <s v="Gichuhi Serah Wanjiru"/>
    <s v="Female"/>
    <s v="23290749"/>
    <s v="724731876"/>
    <s v="724731876"/>
    <s v=""/>
    <s v="722639969"/>
    <n v="36.878920999999998"/>
    <n v="-1.094266"/>
    <s v="Kiambu"/>
    <s v="Githunguri"/>
    <s v="Githunguri"/>
    <s v="Raini"/>
    <x v="0"/>
    <s v="Takamoto Biogas"/>
    <s v="James"/>
    <s v="790702355"/>
    <s v="Medium Size Business"/>
    <s v="Topflame"/>
    <s v="Plastic"/>
    <s v="12/10/2018"/>
  </r>
  <r>
    <s v="VPA6"/>
    <x v="3468"/>
    <x v="1"/>
    <s v=""/>
    <s v="1st August,2018"/>
    <d v="2018-08-01T00:00:00"/>
    <s v="20th September,2018"/>
    <d v="2018-09-20T00:00:00"/>
    <s v="Mutugi Jane Muthoni"/>
    <s v="Female"/>
    <s v="10176299"/>
    <s v="725396205"/>
    <s v="725396205"/>
    <s v=""/>
    <s v="717121794"/>
    <n v="36.870266000000001"/>
    <n v="-1.098562"/>
    <s v="Kiambu"/>
    <s v="Githunguri"/>
    <s v="Githunguri"/>
    <s v="Ngewa"/>
    <x v="0"/>
    <s v="Takamoto Biogas"/>
    <s v="James"/>
    <s v="790702355"/>
    <s v="Medium Size Business"/>
    <s v="Topflame"/>
    <s v="Plastic"/>
    <s v="12/10/2018"/>
  </r>
  <r>
    <s v="VPA6"/>
    <x v="3469"/>
    <x v="1"/>
    <s v=""/>
    <s v="11th September,2018"/>
    <d v="2018-09-11T00:00:00"/>
    <s v="14th October,2018"/>
    <d v="2018-10-14T00:00:00"/>
    <s v="Mmbehi Priscillah Mwanuli"/>
    <s v="Female"/>
    <s v="5448079"/>
    <s v="702949336"/>
    <s v="702949336"/>
    <s v=""/>
    <s v="791958548"/>
    <n v="34.754058000000001"/>
    <n v="0.26359500000000002"/>
    <s v="Kakamega"/>
    <s v="Lurambi"/>
    <s v="Buhungu"/>
    <s v="Matende"/>
    <x v="7"/>
    <s v="Amiran Kenya Ltd"/>
    <s v="Simon Musali"/>
    <s v="706021436"/>
    <s v="Medium Size Business"/>
    <s v="Home Biogas"/>
    <s v="Plastic"/>
    <s v="15/10/2018"/>
  </r>
  <r>
    <s v="VPA6"/>
    <x v="3470"/>
    <x v="1"/>
    <s v=""/>
    <s v="19th September,2018"/>
    <d v="2018-09-19T00:00:00"/>
    <s v="15th October,2018"/>
    <d v="2018-10-15T00:00:00"/>
    <s v="Bwami Titus"/>
    <s v="Male"/>
    <s v="99999"/>
    <s v="715270074"/>
    <s v="715270074"/>
    <s v=""/>
    <s v="729412171"/>
    <n v="34.708334999999998"/>
    <n v="0.74800699999999998"/>
    <s v="Bungoma"/>
    <s v="Kimilili"/>
    <s v="Kimilili"/>
    <s v="Bituyu"/>
    <x v="7"/>
    <s v="Amiran Kenya Ltd"/>
    <s v="Simon Musali"/>
    <s v="706021436"/>
    <s v="Medium Size Business"/>
    <s v="Home Biogas"/>
    <s v="Plastic"/>
    <s v="15/10/2018"/>
  </r>
  <r>
    <s v="VPA6"/>
    <x v="3471"/>
    <x v="1"/>
    <s v=""/>
    <s v="22nd July,2018"/>
    <d v="2018-07-22T00:00:00"/>
    <s v="10th September,2018"/>
    <d v="2018-09-10T00:00:00"/>
    <s v="Mumbi Anastasia"/>
    <s v="Female"/>
    <s v="24036685"/>
    <s v="0702445757"/>
    <s v="702445757"/>
    <s v=""/>
    <s v=""/>
    <n v="36.845737"/>
    <n v="-0.98190500000000003"/>
    <s v="Kiambu"/>
    <s v="Gatundu South"/>
    <s v="Gatundu"/>
    <s v="Mutaraho"/>
    <x v="4"/>
    <s v="Takamoto Biogas"/>
    <s v="Mbuthia"/>
    <s v="726883926"/>
    <s v="Medium Size Business"/>
    <s v="KENBIM"/>
    <s v="Masonry"/>
    <s v="16/10/2018"/>
  </r>
  <r>
    <s v="VPA6"/>
    <x v="3472"/>
    <x v="1"/>
    <s v=""/>
    <s v="20th June,2018"/>
    <d v="2018-06-20T00:00:00"/>
    <s v="24th July,2018"/>
    <d v="2018-07-24T00:00:00"/>
    <s v="Peter Misango Misango"/>
    <s v="Male"/>
    <s v="30455995"/>
    <s v="722757665"/>
    <s v="722757665"/>
    <s v=""/>
    <s v="700720648"/>
    <n v="34.679253000000003"/>
    <n v="0.132942"/>
    <s v="Kakamega"/>
    <s v="Khwisero"/>
    <s v="Kisa East"/>
    <s v="Munjiti"/>
    <x v="24"/>
    <s v="Kentainers Limited"/>
    <s v="Kentainers Limited"/>
    <s v="729966378"/>
    <s v="Medium Size Business"/>
    <s v="BlueFlame BioSlurriGaz"/>
    <s v="Plastic"/>
    <s v="16/10/2018"/>
  </r>
  <r>
    <s v="VPA6"/>
    <x v="3473"/>
    <x v="1"/>
    <s v=""/>
    <s v="27th August,2018"/>
    <d v="2018-08-27T00:00:00"/>
    <s v="16th October,2018"/>
    <d v="2018-10-16T00:00:00"/>
    <s v="Mbucho John Mbucho"/>
    <s v="Male"/>
    <s v="3429626"/>
    <s v="711936843"/>
    <s v="711936843"/>
    <s v=""/>
    <s v="721600509"/>
    <n v="36.827036999999997"/>
    <n v="-0.96385699999999996"/>
    <s v="Kiambu"/>
    <s v="Gatundu South"/>
    <s v="Gatundu"/>
    <s v="Gitwe"/>
    <x v="22"/>
    <s v="Biogas International Limited"/>
    <s v="James Musyoka"/>
    <s v="715836763"/>
    <s v="Medium Size Business"/>
    <s v="FLEXI"/>
    <s v="Tubular"/>
    <s v="16/10/2018"/>
  </r>
  <r>
    <s v="VPA6"/>
    <x v="3474"/>
    <x v="1"/>
    <s v=""/>
    <s v="15th October,2018"/>
    <d v="2018-10-15T00:00:00"/>
    <s v="16th October,2018"/>
    <d v="2018-10-16T00:00:00"/>
    <s v="Nyiera Joseph Oyugi"/>
    <s v="Male"/>
    <s v="3450381"/>
    <s v="729204855"/>
    <s v="729204855"/>
    <s v=""/>
    <s v="722521955"/>
    <n v="36.776659000000002"/>
    <n v="-1.0577540000000001"/>
    <s v="Siaya"/>
    <s v="Bondo"/>
    <s v="Bondo"/>
    <s v="Ugenya"/>
    <x v="0"/>
    <s v="Takamoto Biogas"/>
    <s v="James Nganga"/>
    <s v="725713467"/>
    <s v="Medium Size Business"/>
    <s v="Topflame"/>
    <s v="Plastic"/>
    <s v="17/10/2018"/>
  </r>
  <r>
    <s v="VPA6"/>
    <x v="3475"/>
    <x v="2"/>
    <s v="Demolished"/>
    <s v="26th May,2018"/>
    <d v="2018-05-26T00:00:00"/>
    <s v="28th June,2018"/>
    <d v="2018-06-28T00:00:00"/>
    <s v="Odur Michael Odur"/>
    <s v="Male"/>
    <s v="13786386"/>
    <s v="711597088"/>
    <s v="711597088"/>
    <s v=""/>
    <s v=""/>
    <n v="34.328643"/>
    <n v="-9.2007000000000005E-2"/>
    <s v="Siaya"/>
    <s v="Bondo"/>
    <s v="Bondo"/>
    <s v="Kogelo"/>
    <x v="0"/>
    <s v="Takamoto Biogas"/>
    <s v="James Nganga"/>
    <s v="725713467"/>
    <s v="Medium Size Business"/>
    <s v="Topflame"/>
    <s v="Plastic"/>
    <s v="17/10/2018"/>
  </r>
  <r>
    <s v="VPA6"/>
    <x v="3476"/>
    <x v="1"/>
    <s v=""/>
    <s v="14th September,2018"/>
    <d v="2018-09-14T00:00:00"/>
    <s v="17th October,2018"/>
    <d v="2018-10-17T00:00:00"/>
    <s v="Audreyrhoda Wanaswa Mulongo"/>
    <s v="Female"/>
    <s v="99999"/>
    <s v="702400251"/>
    <s v="702400251"/>
    <s v=""/>
    <s v="725907171"/>
    <n v="34.69699"/>
    <n v="0.62288399999999999"/>
    <s v="Bungoma"/>
    <s v="Webuye West"/>
    <s v="Miendo"/>
    <s v="Lutaso"/>
    <x v="7"/>
    <s v="Amiran Kenya Ltd"/>
    <s v="Simon Musali"/>
    <s v="706021436"/>
    <s v="Medium Size Business"/>
    <s v="Home Biogas"/>
    <s v="Plastic"/>
    <s v="17/10/2018"/>
  </r>
  <r>
    <s v="VPA6"/>
    <x v="3477"/>
    <x v="0"/>
    <s v="Never Worked"/>
    <s v="8th September,2018"/>
    <d v="2018-09-08T00:00:00"/>
    <s v="17th October,2018"/>
    <d v="2018-10-17T00:00:00"/>
    <s v="Kavogoyi Violet"/>
    <s v="Female"/>
    <s v="20649112"/>
    <s v="0702686311"/>
    <s v="702686311"/>
    <s v=""/>
    <s v="781088549"/>
    <n v="34.761015999999998"/>
    <n v="0.65112999999999999"/>
    <s v="Bungoma"/>
    <s v="Webuye East"/>
    <s v="Chetambe"/>
    <s v="Ndumbu"/>
    <x v="7"/>
    <s v="Amiran kenya ltd"/>
    <s v="Simon Musali"/>
    <s v="706021436"/>
    <s v="Medium Size Business"/>
    <s v="Home Biogas"/>
    <s v="Plastic"/>
    <s v="17/10/2018"/>
  </r>
  <r>
    <s v="VPA6"/>
    <x v="3478"/>
    <x v="1"/>
    <s v=""/>
    <s v="26th July,2018"/>
    <d v="2018-07-26T00:00:00"/>
    <s v="14th September,2018"/>
    <d v="2018-09-14T00:00:00"/>
    <s v="Muchiri Stephen"/>
    <s v="Male"/>
    <s v="7571957"/>
    <s v="722453904"/>
    <s v="722453904"/>
    <s v=""/>
    <s v=""/>
    <n v="37.093383000000003"/>
    <n v="-1.041785"/>
    <s v="Kiambu"/>
    <s v="Thika East"/>
    <s v="Thika East"/>
    <s v="Thika"/>
    <x v="0"/>
    <s v="Takamoto Biogas"/>
    <s v="Fredrick"/>
    <s v="714836386"/>
    <s v="Medium Size Business"/>
    <s v="Topflame"/>
    <s v="Plastic"/>
    <s v="18/10/2018"/>
  </r>
  <r>
    <s v="VPA6"/>
    <x v="3479"/>
    <x v="1"/>
    <s v=""/>
    <s v="28th August,2018"/>
    <d v="2018-08-28T00:00:00"/>
    <s v="17th October,2018"/>
    <d v="2018-10-17T00:00:00"/>
    <s v="Chege Paul"/>
    <s v="Male"/>
    <s v="10974293"/>
    <s v="722675401"/>
    <s v="722675401"/>
    <s v=""/>
    <s v="710554968"/>
    <n v="36.782651999999999"/>
    <n v="-0.953712"/>
    <s v="Kiambu"/>
    <s v="Gatundu South"/>
    <s v="Gatundu South"/>
    <s v="Iriguini"/>
    <x v="0"/>
    <s v="Takamoto Biogas"/>
    <s v="Githinji"/>
    <s v="708864959"/>
    <s v="Medium Size Business"/>
    <s v="Topflame"/>
    <s v="Plastic"/>
    <s v="18/10/2018"/>
  </r>
  <r>
    <s v="VPA6"/>
    <x v="3480"/>
    <x v="1"/>
    <s v=""/>
    <s v="29th August,2018"/>
    <d v="2018-08-29T00:00:00"/>
    <s v="18th October,2018"/>
    <d v="2018-10-18T00:00:00"/>
    <s v="Jane Gathere Njerii"/>
    <s v="Female"/>
    <s v="1192365"/>
    <s v="723675524"/>
    <s v="723675524"/>
    <s v=""/>
    <s v="725174525"/>
    <n v="36.808442999999997"/>
    <n v="-1.1367910000000001"/>
    <s v="Kiambu"/>
    <s v="Kiambu"/>
    <s v="Ting'Ang'A"/>
    <s v="Ting'Ang'A"/>
    <x v="0"/>
    <s v="Takamoto Biogas"/>
    <s v="Frederick Kago"/>
    <s v="714836386"/>
    <s v="Medium Size Business"/>
    <s v="Topflame"/>
    <s v="Plastic"/>
    <s v="18/10/2018"/>
  </r>
  <r>
    <s v="VPA6"/>
    <x v="3481"/>
    <x v="1"/>
    <s v=""/>
    <s v="12th August,2018"/>
    <d v="2018-08-12T00:00:00"/>
    <s v="1st October,2018"/>
    <d v="2018-10-01T00:00:00"/>
    <s v="Kago Fredrick Gatung'U"/>
    <s v="Male"/>
    <s v="31635026"/>
    <s v="714836386"/>
    <s v="714836386"/>
    <s v=""/>
    <s v="727242927"/>
    <n v="36.779057999999999"/>
    <n v="-1.056333"/>
    <s v="Kiambu"/>
    <s v="Githunguri"/>
    <s v="Githunguri"/>
    <s v="Ngochii"/>
    <x v="0"/>
    <s v="Takamoto Biogas"/>
    <s v="Frederick Kago"/>
    <s v="714836386"/>
    <s v="Medium Size Business"/>
    <s v="Topflame"/>
    <s v="Plastic"/>
    <s v="19/10/2018"/>
  </r>
  <r>
    <s v="VPA6"/>
    <x v="3482"/>
    <x v="1"/>
    <s v=""/>
    <s v="30th August,2018"/>
    <d v="2018-08-30T00:00:00"/>
    <s v="19th October,2018"/>
    <d v="2018-10-19T00:00:00"/>
    <s v="Gathumbi Gichuhi"/>
    <s v="Male"/>
    <s v="4931769"/>
    <s v="723636114"/>
    <s v="723636114"/>
    <s v=""/>
    <s v="713456266"/>
    <n v="36.771107999999998"/>
    <n v="-1.0492570000000001"/>
    <s v="Kiambu"/>
    <s v="Githunguri"/>
    <s v="Githunguri"/>
    <s v="Ngochii"/>
    <x v="0"/>
    <s v="Takamoto Biogas"/>
    <s v="Frederick Kago"/>
    <s v="714836386"/>
    <s v="Medium Size Business"/>
    <s v="Topflame"/>
    <s v="Plastic"/>
    <s v="19/10/2018"/>
  </r>
  <r>
    <s v="VPA6"/>
    <x v="3483"/>
    <x v="0"/>
    <s v="Unreachable"/>
    <s v="27th May,2018"/>
    <d v="2018-05-27T00:00:00"/>
    <s v="16th July,2018"/>
    <d v="2018-07-16T00:00:00"/>
    <s v="Kiragu Cyrus"/>
    <s v="Male"/>
    <s v="23254599"/>
    <s v="723145395"/>
    <s v="723145395"/>
    <s v=""/>
    <s v=""/>
    <n v="36.664807000000003"/>
    <n v="-1.248521"/>
    <s v="Kiambu"/>
    <s v="Kikuyu"/>
    <s v="Kikuyu"/>
    <s v="Mayaihii"/>
    <x v="0"/>
    <s v="Takamoto Biogas"/>
    <s v="Fredrick"/>
    <s v="714836386"/>
    <s v="Medium Size Business"/>
    <s v="Topflame"/>
    <s v="Plastic"/>
    <s v="19/10/2018"/>
  </r>
  <r>
    <s v="VPA6"/>
    <x v="3484"/>
    <x v="1"/>
    <s v=""/>
    <s v="11th July,2018"/>
    <d v="2018-07-11T00:00:00"/>
    <s v="30th August,2018"/>
    <d v="2018-08-30T00:00:00"/>
    <s v="Kamotho Milka Wanjiru"/>
    <s v="Female"/>
    <s v="22841397"/>
    <s v="716351122"/>
    <s v="716351122"/>
    <s v=""/>
    <s v="716069822"/>
    <n v="36.764220000000002"/>
    <n v="-1.0627740000000001"/>
    <s v="Kiambu"/>
    <s v="Githunguri"/>
    <s v="Githunguri"/>
    <s v="Gitiha"/>
    <x v="0"/>
    <s v="Takamoto Biogas"/>
    <s v="James"/>
    <s v="725713467"/>
    <s v="Medium Size Business"/>
    <s v="Topflame"/>
    <s v="Plastic"/>
    <s v="19/10/2018"/>
  </r>
  <r>
    <s v="VPA6"/>
    <x v="3485"/>
    <x v="1"/>
    <s v=""/>
    <s v="30th August,2018"/>
    <d v="2018-08-30T00:00:00"/>
    <s v="19th October,2018"/>
    <d v="2018-10-19T00:00:00"/>
    <s v="Sang David Arap"/>
    <s v="Male"/>
    <s v="326981"/>
    <s v="254700088287"/>
    <s v="724502415"/>
    <s v=""/>
    <s v="700088287"/>
    <n v="35.851877000000002"/>
    <n v="-0.131827"/>
    <s v="Nakuru"/>
    <s v="Rongai"/>
    <s v="Rongai"/>
    <s v="Ngesumin"/>
    <x v="2"/>
    <s v="Biogas International Limited"/>
    <s v="James Musyoka"/>
    <s v="715836763"/>
    <s v="Medium Size Business"/>
    <s v="FLEXI"/>
    <s v="Tubular"/>
    <s v="19/10/2018"/>
  </r>
  <r>
    <s v="VPA6"/>
    <x v="3486"/>
    <x v="1"/>
    <s v=""/>
    <s v="20th October,2018"/>
    <d v="2018-10-20T00:00:00"/>
    <s v="20th October,2018"/>
    <d v="2018-10-20T00:00:00"/>
    <s v="Mureithi Geoffrey Gachugu"/>
    <s v="Male"/>
    <s v="7564077"/>
    <s v="721358718"/>
    <s v="721358677"/>
    <s v=""/>
    <s v="721358718"/>
    <n v="36.968808000000003"/>
    <n v="-0.70177800000000001"/>
    <s v="Murang'a"/>
    <s v="Kiharu"/>
    <s v="Wangu"/>
    <s v="Gitweku"/>
    <x v="7"/>
    <s v="Amiran Kenya ltd"/>
    <s v="Fagaden Enterprises"/>
    <s v="799496732"/>
    <s v="Medium Size Business"/>
    <s v="Home Biogas"/>
    <s v="Plastic"/>
    <s v="20/10/2018"/>
  </r>
  <r>
    <s v="VPA6"/>
    <x v="3487"/>
    <x v="1"/>
    <s v=""/>
    <s v="31st August,2018"/>
    <d v="2018-08-31T00:00:00"/>
    <s v="20th October,2018"/>
    <d v="2018-10-20T00:00:00"/>
    <s v="Kinyanjui Stephen Ngotho"/>
    <s v="Male"/>
    <s v="20427245"/>
    <s v="724310707"/>
    <s v="724310707"/>
    <s v=""/>
    <s v=""/>
    <n v="36.448650000000001"/>
    <n v="-0.300008"/>
    <s v="Nyandarua"/>
    <s v="Kipipiri"/>
    <s v="Malewa"/>
    <s v="Kiburuti"/>
    <x v="0"/>
    <s v="Takamoto Biogas"/>
    <s v="James"/>
    <s v="735822461"/>
    <s v="Medium Size Business"/>
    <s v="Topflame"/>
    <s v="Plastic"/>
    <s v="20/10/2018"/>
  </r>
  <r>
    <s v="VPA6"/>
    <x v="3488"/>
    <x v="1"/>
    <s v=""/>
    <s v="22nd October,2018"/>
    <d v="2018-10-22T00:00:00"/>
    <s v="22nd October,2018"/>
    <d v="2018-10-22T00:00:00"/>
    <s v="Waithera Debra"/>
    <s v="Female"/>
    <s v="27852441"/>
    <s v="0710250615"/>
    <s v="710250615"/>
    <s v=""/>
    <s v=""/>
    <n v="36.774712000000001"/>
    <n v="-1.22061"/>
    <s v="Kiambu"/>
    <s v="Kiambu"/>
    <s v="Kihara"/>
    <s v="Kihara"/>
    <x v="2"/>
    <s v="Takamoto Biogas"/>
    <s v="Freddy"/>
    <s v="714836386"/>
    <s v="Medium Size Business"/>
    <s v="KENBIM"/>
    <s v="Masonry"/>
    <s v="22/10/2018"/>
  </r>
  <r>
    <s v="VPA6"/>
    <x v="3489"/>
    <x v="1"/>
    <s v=""/>
    <s v="2nd September,2018"/>
    <d v="2018-09-02T00:00:00"/>
    <s v="22nd October,2018"/>
    <d v="2018-10-22T00:00:00"/>
    <s v="Kagunyi Grace Wangari"/>
    <s v="Female"/>
    <s v="99999"/>
    <s v="727121294"/>
    <s v="727121294"/>
    <s v=""/>
    <s v="705514527"/>
    <n v="36.771794"/>
    <n v="-1.0429170000000001"/>
    <s v="Kiambu"/>
    <s v="Githunguri"/>
    <s v="Githunguri"/>
    <s v="Ngochii"/>
    <x v="0"/>
    <s v="Takamoto Biogas"/>
    <s v="Frederick Kago"/>
    <s v="714836386"/>
    <s v="Medium Size Business"/>
    <s v="Topflame"/>
    <s v="Plastic"/>
    <s v="22/10/2018"/>
  </r>
  <r>
    <s v="VPA6"/>
    <x v="3490"/>
    <x v="1"/>
    <s v=""/>
    <s v="4th September,2018"/>
    <d v="2018-09-04T00:00:00"/>
    <s v="24th October,2018"/>
    <d v="2018-10-24T00:00:00"/>
    <s v="Asamba Paul Paul"/>
    <s v="Male"/>
    <s v="99999"/>
    <s v="720959384"/>
    <s v="2.55E+11"/>
    <s v=""/>
    <s v=""/>
    <n v="36.749814000000001"/>
    <n v="-1.3626799999999999"/>
    <s v="Nairobi"/>
    <s v="Langata"/>
    <s v="Karen"/>
    <s v="Karen"/>
    <x v="4"/>
    <s v="Takamoto Biogas"/>
    <s v="Mbuthia"/>
    <s v="254735822461"/>
    <s v="Medium Size Business"/>
    <s v="KENBIM"/>
    <s v="Masonry"/>
    <s v="24/10/2018"/>
  </r>
  <r>
    <s v="VPA6"/>
    <x v="3491"/>
    <x v="0"/>
    <s v="Unreachable"/>
    <s v="9th October,2018"/>
    <d v="2018-10-09T00:00:00"/>
    <s v="23rd October,2018"/>
    <d v="2018-10-23T00:00:00"/>
    <s v="Onyango Tobias"/>
    <s v="Male"/>
    <s v="12593541"/>
    <s v="0724606479"/>
    <s v="724606479"/>
    <s v=""/>
    <s v="721681015"/>
    <n v="34.745494000000001"/>
    <n v="-6.7544999999999994E-2"/>
    <s v="Kisumu"/>
    <s v="Kisumu West"/>
    <s v="Kanyamega"/>
    <s v="Wasiema"/>
    <x v="7"/>
    <s v="Amiran Kenya Ltd"/>
    <s v="Simon Musali"/>
    <s v="706021436"/>
    <s v="Medium Size Business"/>
    <s v="Home Biogas"/>
    <s v="Plastic"/>
    <s v="24/10/2018"/>
  </r>
  <r>
    <s v="VPA6"/>
    <x v="3492"/>
    <x v="1"/>
    <s v=""/>
    <s v="2nd September,2018"/>
    <d v="2018-09-02T00:00:00"/>
    <s v="22nd October,2018"/>
    <d v="2018-10-22T00:00:00"/>
    <s v="Ochieng Tom"/>
    <s v="Male"/>
    <s v="99999"/>
    <s v="723904006"/>
    <s v="723904006"/>
    <s v=""/>
    <s v="722783594"/>
    <n v="37.059404000000001"/>
    <n v="-1.0242599999999999"/>
    <s v="Murang'a"/>
    <s v="Gatanga"/>
    <s v="Gatanga"/>
    <s v="Gathabara"/>
    <x v="7"/>
    <s v="Amiran Kenya Ltd"/>
    <s v="Fagaden Enterprises"/>
    <s v="799496732"/>
    <s v="Medium Size Business"/>
    <s v="Home Biogas"/>
    <s v="Plastic"/>
    <s v="24/10/2018"/>
  </r>
  <r>
    <s v="VPA6"/>
    <x v="3493"/>
    <x v="1"/>
    <s v=""/>
    <s v="6th September,2018"/>
    <d v="2018-09-06T00:00:00"/>
    <s v="26th October,2018"/>
    <d v="2018-10-26T00:00:00"/>
    <s v="Kamau Joel Chege"/>
    <s v="Male"/>
    <s v="2041721"/>
    <s v="721204361"/>
    <s v="2.55E+11"/>
    <s v=""/>
    <s v=""/>
    <n v="36.908707"/>
    <n v="-0.81533299999999997"/>
    <s v="Murang'a"/>
    <s v="Kandara"/>
    <s v="Ruchu"/>
    <s v="Ikuma"/>
    <x v="0"/>
    <s v="Takamoto Biogas"/>
    <s v="Frederick Kago"/>
    <s v="254738689788"/>
    <s v="Medium Size Business"/>
    <s v="Topflame"/>
    <s v="Plastic"/>
    <s v="26/10/2018"/>
  </r>
  <r>
    <s v="VPA6"/>
    <x v="3494"/>
    <x v="1"/>
    <s v=""/>
    <s v="6th September,2018"/>
    <d v="2018-09-06T00:00:00"/>
    <s v="26th October,2018"/>
    <d v="2018-10-26T00:00:00"/>
    <s v="Muriithi Charles"/>
    <s v="Male"/>
    <s v="23252689"/>
    <s v="721592490"/>
    <s v="721592490"/>
    <s v=""/>
    <s v="711450170"/>
    <n v="37.012560000000001"/>
    <n v="-1.1372469999999999"/>
    <s v="Kiambu"/>
    <s v="Juja"/>
    <s v="Juja"/>
    <s v="Mugai-Inn"/>
    <x v="0"/>
    <s v="Takamoto Biogas"/>
    <s v="Frederick Kago"/>
    <s v="714836386"/>
    <s v="Medium Size Business"/>
    <s v="Topflame"/>
    <s v="Plastic"/>
    <s v="26/10/2018"/>
  </r>
  <r>
    <s v="VPA6"/>
    <x v="3495"/>
    <x v="1"/>
    <s v=""/>
    <s v="6th September,2018"/>
    <d v="2018-09-06T00:00:00"/>
    <s v="26th October,2018"/>
    <d v="2018-10-26T00:00:00"/>
    <s v="Ndegwa John Njoroge"/>
    <s v="Male"/>
    <s v="5148150"/>
    <s v="720983604"/>
    <s v="2.55E+11"/>
    <s v=""/>
    <s v=""/>
    <n v="37.069885999999997"/>
    <n v="-0.92823199999999995"/>
    <s v="Murang'a"/>
    <s v="Kandara"/>
    <s v="Muruka"/>
    <s v="Gatumbo"/>
    <x v="0"/>
    <s v="Takamoto Biogas"/>
    <s v="James"/>
    <s v="254738689788"/>
    <s v="Medium Size Business"/>
    <s v="Topflame"/>
    <s v="Plastic"/>
    <s v="26/10/2018"/>
  </r>
  <r>
    <s v="VPA6"/>
    <x v="3496"/>
    <x v="0"/>
    <s v="Non Compliant"/>
    <s v="26th October,2018"/>
    <d v="2018-10-26T00:00:00"/>
    <s v="26th October,2018"/>
    <d v="2018-10-26T00:00:00"/>
    <s v="Gichira Kennedy Mwangi"/>
    <s v="Male"/>
    <s v="20813511"/>
    <s v="0720531766"/>
    <s v="720531766"/>
    <s v=""/>
    <s v=""/>
    <n v="37.113120000000002"/>
    <n v="-0.70393499999999998"/>
    <s v="Murang'a"/>
    <s v="Kiharu"/>
    <s v="Kiharu"/>
    <s v="Nyakahura"/>
    <x v="0"/>
    <s v="Takamoto Biogas"/>
    <s v="James"/>
    <s v="738689788"/>
    <s v="Medium Size Business"/>
    <s v="Topflame"/>
    <s v="Plastic"/>
    <s v="26/10/2018"/>
  </r>
  <r>
    <s v="VPA6"/>
    <x v="3497"/>
    <x v="0"/>
    <s v="Unreachable"/>
    <s v="7th September,2018"/>
    <d v="2018-09-07T00:00:00"/>
    <s v="27th October,2018"/>
    <d v="2018-10-27T00:00:00"/>
    <s v="Komo Stephen Ndoro"/>
    <s v="Male"/>
    <s v="9018648"/>
    <s v="721236258"/>
    <s v="721236258"/>
    <s v=""/>
    <s v=""/>
    <n v="37.113667999999997"/>
    <n v="-0.96063900000000002"/>
    <s v="Murang'a"/>
    <s v="Kiharu"/>
    <s v="Gikindu"/>
    <s v="Kahiro"/>
    <x v="0"/>
    <s v="Takamoto Biogas"/>
    <s v="James"/>
    <s v="738689788"/>
    <s v="Medium Size Business"/>
    <s v="Topflame"/>
    <s v="Plastic"/>
    <s v="27/10/2018"/>
  </r>
  <r>
    <s v="VPA6"/>
    <x v="3498"/>
    <x v="1"/>
    <s v=""/>
    <s v="27th October,2018"/>
    <d v="2018-10-27T00:00:00"/>
    <s v="27th October,2018"/>
    <d v="2018-10-27T00:00:00"/>
    <s v="Wahome Salome W"/>
    <s v="Female"/>
    <s v="99999"/>
    <s v="254723735144"/>
    <s v="2.55E+11"/>
    <s v=""/>
    <s v=""/>
    <n v="36.891263000000002"/>
    <n v="-0.41176800000000002"/>
    <s v="Nyeri"/>
    <s v="Tetu"/>
    <s v="Huhoini"/>
    <s v="Kirurumi"/>
    <x v="0"/>
    <s v="Takamoto Biogas"/>
    <s v="Mburu"/>
    <s v="254738689788"/>
    <s v="Medium Size Business"/>
    <s v="Topflame"/>
    <s v="Plastic"/>
    <s v="27/10/2018"/>
  </r>
  <r>
    <s v="VPA6"/>
    <x v="3499"/>
    <x v="1"/>
    <s v=""/>
    <s v="7th September,2018"/>
    <d v="2018-09-07T00:00:00"/>
    <s v="27th October,2018"/>
    <d v="2018-10-27T00:00:00"/>
    <s v="Wachira Geoffrey W"/>
    <s v="Male"/>
    <s v="3409668"/>
    <s v="722424589"/>
    <s v="722896301"/>
    <s v=""/>
    <s v=""/>
    <n v="37.282234000000003"/>
    <n v="-0.45494899999999999"/>
    <s v="Kirinyaga"/>
    <s v="Kerugoya/Kutus"/>
    <s v="Inoi"/>
    <s v="Mugwandi"/>
    <x v="0"/>
    <s v="Takamoto Biogas"/>
    <s v="James"/>
    <s v="738639788"/>
    <s v="Medium Size Business"/>
    <s v="Topflame"/>
    <s v="Plastic"/>
    <s v="27/10/2018"/>
  </r>
  <r>
    <s v="VPA6"/>
    <x v="3500"/>
    <x v="1"/>
    <s v=""/>
    <s v="8th September,2018"/>
    <d v="2018-09-08T00:00:00"/>
    <s v="28th October,2018"/>
    <d v="2018-10-28T00:00:00"/>
    <s v="Wanja Betty Wanja"/>
    <s v="Female"/>
    <s v="22678656"/>
    <s v="725566388"/>
    <s v="725566388"/>
    <s v=""/>
    <s v=""/>
    <n v="37.653021000000003"/>
    <n v="-0.27375699999999997"/>
    <s v="Tharaka-Nithi"/>
    <s v="Maara"/>
    <s v="Muthambi"/>
    <s v="Kauni"/>
    <x v="0"/>
    <s v="Takamoto Biogas"/>
    <s v="Nyagah Dickson"/>
    <s v="738689788"/>
    <s v="Medium Size Business"/>
    <s v="Topflame"/>
    <s v="Plastic"/>
    <s v="28/10/2018"/>
  </r>
  <r>
    <s v="VPA6"/>
    <x v="3501"/>
    <x v="0"/>
    <s v="Unreachable"/>
    <s v="12th September,2018"/>
    <d v="2018-09-12T00:00:00"/>
    <s v="1st November,2018"/>
    <d v="2018-11-01T00:00:00"/>
    <s v="Mwau Philis Mwongeli"/>
    <s v="Female"/>
    <s v="299773"/>
    <s v="735968014"/>
    <s v="735968014"/>
    <s v=""/>
    <s v=""/>
    <n v="37.204785999999999"/>
    <n v="-1.436599"/>
    <s v="Machakos"/>
    <s v="Machakos"/>
    <s v="Mua"/>
    <s v="Kyasila"/>
    <x v="0"/>
    <s v="Takamoto Biogas"/>
    <s v="Takamoto Biogas"/>
    <s v="738689788"/>
    <s v="Medium Size Business"/>
    <s v="KENBIM"/>
    <s v="Masonry"/>
    <s v="02/11/2018"/>
  </r>
  <r>
    <s v="VPA6"/>
    <x v="3502"/>
    <x v="2"/>
    <s v="Abandoned"/>
    <s v="13th September,2018"/>
    <d v="2018-09-13T00:00:00"/>
    <s v="2nd November,2018"/>
    <d v="2018-11-02T00:00:00"/>
    <s v="Gichuki Antony Mwangi"/>
    <s v="Male"/>
    <s v="4830407"/>
    <s v="722321232"/>
    <s v="722321232"/>
    <s v=""/>
    <s v=""/>
    <n v="36.668259999999997"/>
    <n v="-1.326692"/>
    <s v="Kajiado"/>
    <s v="Kajiado North"/>
    <s v="Embul Bul"/>
    <s v="Kerarapon"/>
    <x v="0"/>
    <s v="Takamoto Biogas"/>
    <s v="Takamoto Biogas"/>
    <s v="738689788"/>
    <s v="Medium Size Business"/>
    <s v="Topflame"/>
    <s v="Plastic"/>
    <s v="02/11/2018"/>
  </r>
  <r>
    <s v="VPA6"/>
    <x v="3503"/>
    <x v="1"/>
    <s v=""/>
    <s v="7th September,2018"/>
    <d v="2018-09-07T00:00:00"/>
    <s v="25th September,2018"/>
    <d v="2018-09-25T00:00:00"/>
    <s v="Murithi Dorothy Nkirote"/>
    <s v="Female"/>
    <s v="8881325"/>
    <s v="714721414"/>
    <s v="714721414"/>
    <s v=""/>
    <s v="731953270"/>
    <n v="37.664319999999996"/>
    <n v="-0.10037699999999999"/>
    <s v="Meru"/>
    <s v="Imenti South"/>
    <s v="Igoki"/>
    <s v="Mathangarine"/>
    <x v="2"/>
    <s v="Takamoto Biogas"/>
    <s v="David Gituma"/>
    <s v="728084891"/>
    <s v="Medium Size Business"/>
    <s v="Topflame"/>
    <s v="Plastic"/>
    <s v="04/11/2018"/>
  </r>
  <r>
    <s v="VPA6"/>
    <x v="3504"/>
    <x v="1"/>
    <s v=""/>
    <s v="18th September,2018"/>
    <d v="2018-09-18T00:00:00"/>
    <s v="7th November,2018"/>
    <d v="2018-11-07T00:00:00"/>
    <s v="Irungu Mary Nyanguthia"/>
    <s v="Female"/>
    <s v="995797"/>
    <s v="728661548"/>
    <s v="2.55E+11"/>
    <s v=""/>
    <s v="2.55E+11"/>
    <n v="37.358021999999998"/>
    <n v="-1.0998870000000001"/>
    <s v="Kiambu"/>
    <s v="Thika East"/>
    <s v="Ngoliba"/>
    <s v="Kantabu"/>
    <x v="3"/>
    <s v="Takamoto Biogas"/>
    <s v="James Nganga"/>
    <s v="254725713467"/>
    <s v="Medium Size Business"/>
    <s v="KENBIM"/>
    <s v="Masonry"/>
    <s v="07/11/2018"/>
  </r>
  <r>
    <s v="VPA6"/>
    <x v="3505"/>
    <x v="1"/>
    <s v=""/>
    <s v="6th September,2018"/>
    <d v="2018-09-06T00:00:00"/>
    <s v="26th October,2018"/>
    <d v="2018-10-26T00:00:00"/>
    <s v="Mutahi Paul Ikaru"/>
    <s v="Male"/>
    <s v="10810517"/>
    <s v="721298641"/>
    <s v="721298641"/>
    <s v=""/>
    <s v="739492573"/>
    <n v="37.025351999999998"/>
    <n v="-1.1101080000000001"/>
    <s v="Kiambu"/>
    <s v="Juja"/>
    <s v="Juja"/>
    <s v="Elimak"/>
    <x v="0"/>
    <s v="Takamoto Biogas"/>
    <s v="Frederick Kago"/>
    <s v="714836386"/>
    <s v="Medium Size Business"/>
    <s v="Topflame"/>
    <s v="Plastic"/>
    <s v="12/11/2018"/>
  </r>
  <r>
    <s v="VPA6"/>
    <x v="3506"/>
    <x v="1"/>
    <s v=""/>
    <s v="22nd October,2018"/>
    <d v="2018-10-22T00:00:00"/>
    <s v="8th November,2018"/>
    <d v="2018-11-08T00:00:00"/>
    <s v="Mwangi Paul Waweru"/>
    <s v="Male"/>
    <s v="22109886"/>
    <s v="723799359"/>
    <s v="723799359"/>
    <s v=""/>
    <s v=""/>
    <n v="36.660235"/>
    <n v="-0.69466700000000003"/>
    <s v="Nyandarua"/>
    <s v="South Kinangop"/>
    <s v="Njambini"/>
    <s v="Holy Aork"/>
    <x v="0"/>
    <s v="Takamoto Biogas"/>
    <s v="Frederick Kago"/>
    <s v="714836386"/>
    <s v="Medium Size Business"/>
    <s v="Topflame"/>
    <s v="Plastic"/>
    <s v="12/11/2018"/>
  </r>
  <r>
    <s v="VPA6"/>
    <x v="3507"/>
    <x v="1"/>
    <s v=""/>
    <s v="1st May,2018"/>
    <d v="2018-05-01T00:00:00"/>
    <s v="1st October,2018"/>
    <d v="2018-10-01T00:00:00"/>
    <s v="Branda Rasmus Mung'Onye"/>
    <s v="Male"/>
    <s v="2091738"/>
    <s v="727610846"/>
    <s v="727610846"/>
    <s v=""/>
    <s v="714732228"/>
    <n v="35.032381000000001"/>
    <n v="0.77359199999999995"/>
    <s v="Bungoma"/>
    <s v="Bungoma North"/>
    <s v="Soysambu"/>
    <s v="Narat"/>
    <x v="3"/>
    <s v="Kentainers Limited"/>
    <s v="Kentainers Limited"/>
    <s v="729966378"/>
    <s v="Medium Size Business"/>
    <s v="BlueFlame BioSlurriGaz"/>
    <s v="Plastic"/>
    <s v="22/11/2018"/>
  </r>
  <r>
    <s v="VPA6"/>
    <x v="3508"/>
    <x v="1"/>
    <s v=""/>
    <s v="1st May,2018"/>
    <d v="2018-05-01T00:00:00"/>
    <s v="1st June,2018"/>
    <d v="2018-06-01T00:00:00"/>
    <s v="Japheth Mokire Khamusini"/>
    <s v="Male"/>
    <s v="12998104"/>
    <s v="0706678069"/>
    <s v="706678069"/>
    <s v=""/>
    <s v="726713545"/>
    <n v="35.071902999999999"/>
    <n v="0.80389699999999997"/>
    <s v="Kakamega"/>
    <s v="Likuyani"/>
    <s v="Nzoia"/>
    <s v="Nyorotis"/>
    <x v="3"/>
    <s v="Kentainers Limited"/>
    <s v="Kentainers Limited"/>
    <s v="729966378"/>
    <s v="Medium Size Business"/>
    <s v="BlueFlame BioSlurriGaz"/>
    <s v="Plastic"/>
    <s v="22/11/2018"/>
  </r>
  <r>
    <s v="VPA6"/>
    <x v="3509"/>
    <x v="1"/>
    <s v=""/>
    <s v="15th April,2018"/>
    <d v="2018-04-15T00:00:00"/>
    <s v="25th April,2018"/>
    <d v="2018-04-25T00:00:00"/>
    <s v="Julius Akhuyo Ollinga"/>
    <s v="Male"/>
    <s v="1804682"/>
    <s v="0722981007"/>
    <s v="722981007"/>
    <s v=""/>
    <s v="796376732"/>
    <n v="35.121344999999998"/>
    <n v="0.80236700000000005"/>
    <s v="Kakamega"/>
    <s v="Likuyani"/>
    <s v="Kongoni"/>
    <s v="Luyekhe"/>
    <x v="23"/>
    <s v="Kentainers Limited"/>
    <s v="Kentainers Limited"/>
    <s v="729966378"/>
    <s v="Medium Size Business"/>
    <s v="BlueFlame BioSlurriGaz"/>
    <s v="Plastic"/>
    <s v="22/11/2018"/>
  </r>
  <r>
    <s v="VPA6"/>
    <x v="3510"/>
    <x v="1"/>
    <s v=""/>
    <s v="3rd October,2018"/>
    <d v="2018-10-03T00:00:00"/>
    <s v="22nd November,2018"/>
    <d v="2018-11-22T00:00:00"/>
    <s v="Kinyanjui Michael Gitiha"/>
    <s v="Male"/>
    <s v="6049200"/>
    <s v="725354390"/>
    <s v="725354390"/>
    <s v=""/>
    <s v=""/>
    <n v="36.887225999999998"/>
    <n v="-0.96252800000000005"/>
    <s v="Kiambu"/>
    <s v="Gatundu South"/>
    <s v="Gatundu"/>
    <s v="Gikure"/>
    <x v="3"/>
    <s v="Takamoto Biogas"/>
    <s v="Martin Njoroge"/>
    <s v=""/>
    <s v="Medium Size Business"/>
    <s v="KENBIM"/>
    <s v="Masonry"/>
    <s v="23/11/2018"/>
  </r>
  <r>
    <s v="VPA6"/>
    <x v="3511"/>
    <x v="1"/>
    <s v=""/>
    <s v="9th November,2018"/>
    <d v="2018-11-09T00:00:00"/>
    <s v="23rd November,2018"/>
    <d v="2018-11-23T00:00:00"/>
    <s v="Ndungu Samuel Gitimu"/>
    <s v="Male"/>
    <s v="5698287"/>
    <s v="729855753"/>
    <s v="729855753"/>
    <s v=""/>
    <s v="724488410"/>
    <n v="36.703919999999997"/>
    <n v="-1.0629029999999999"/>
    <s v="Kiambu"/>
    <s v="Lari"/>
    <s v="Kagaa"/>
    <s v="Kagaa"/>
    <x v="0"/>
    <s v="Takamoto Biogas"/>
    <s v="Frederick Kago"/>
    <s v="714836386"/>
    <s v="Medium Size Business"/>
    <s v="Topflame"/>
    <s v="Plastic"/>
    <s v="23/11/2018"/>
  </r>
  <r>
    <s v="VPA6"/>
    <x v="3512"/>
    <x v="1"/>
    <s v=""/>
    <s v="1st May,2018"/>
    <d v="2018-05-01T00:00:00"/>
    <s v="1st June,2018"/>
    <d v="2018-06-01T00:00:00"/>
    <s v="Mary Mwangi Wamboi"/>
    <s v="Female"/>
    <s v="23634006"/>
    <s v="719665762"/>
    <s v="719665762"/>
    <s v=""/>
    <s v="721302569"/>
    <n v="35.033257999999996"/>
    <n v="0.63399799999999995"/>
    <s v="Kakamega"/>
    <s v="Lugari"/>
    <s v="Mwamba"/>
    <s v="Spring Park"/>
    <x v="3"/>
    <s v="Kentainers Limited"/>
    <s v="Joseph Ong'ai"/>
    <s v="729966378"/>
    <s v="Medium Size Business"/>
    <s v="BlueFlame BioSlurriGaz"/>
    <s v="Plastic"/>
    <s v="23/11/2018"/>
  </r>
  <r>
    <s v="VPA6"/>
    <x v="3513"/>
    <x v="1"/>
    <s v=""/>
    <s v="1st April,2018"/>
    <d v="2018-04-01T00:00:00"/>
    <s v="1st September,2018"/>
    <d v="2018-09-01T00:00:00"/>
    <s v="Nancy Lusambo Wafula"/>
    <s v="Female"/>
    <s v="22215040"/>
    <s v="715526171"/>
    <s v="715526171"/>
    <s v=""/>
    <s v="799687022"/>
    <n v="34.803806999999999"/>
    <n v="0.56360200000000005"/>
    <s v="Kakamega"/>
    <s v="Matete"/>
    <s v="Chevaywa"/>
    <s v="Matete"/>
    <x v="3"/>
    <s v="Kentainers Limited"/>
    <s v="Joseph Ong'ai"/>
    <s v="729966378"/>
    <s v="Medium Size Business"/>
    <s v="BlueFlame BioSlurriGaz"/>
    <s v="Plastic"/>
    <s v="23/11/2018"/>
  </r>
  <r>
    <s v="VPA6"/>
    <x v="3514"/>
    <x v="0"/>
    <s v="Grievance"/>
    <s v="8th November,2018"/>
    <d v="2018-11-08T00:00:00"/>
    <s v="27th November,2018"/>
    <d v="2018-11-27T00:00:00"/>
    <s v="Muchiri Hannah Nyokabi"/>
    <s v="Female"/>
    <s v="354876"/>
    <s v="725550244"/>
    <s v="2.55E+11"/>
    <s v=""/>
    <s v=""/>
    <n v="36.769893000000003"/>
    <n v="-1.0462089999999999"/>
    <s v="Kiambu"/>
    <s v="Githunguri"/>
    <s v="Githunguri"/>
    <s v="Ngochii"/>
    <x v="0"/>
    <s v="Takamoto Biogas"/>
    <s v="Frederick Kago"/>
    <s v="254714836386"/>
    <s v="Medium Size Business"/>
    <s v="Topflame"/>
    <s v="Plastic"/>
    <s v="27/11/2018"/>
  </r>
  <r>
    <s v="VPA6"/>
    <x v="3515"/>
    <x v="1"/>
    <s v=""/>
    <s v="8th October,2018"/>
    <d v="2018-10-08T00:00:00"/>
    <s v="27th November,2018"/>
    <d v="2018-11-27T00:00:00"/>
    <s v="Muriithi Martha Muriithi"/>
    <s v="Female"/>
    <s v="9302943"/>
    <s v="73467783"/>
    <s v="734677838"/>
    <s v=""/>
    <s v="722325615"/>
    <n v="37.233398000000001"/>
    <n v="-0.64070499999999997"/>
    <s v="Kirinyaga"/>
    <s v="Sagana"/>
    <s v="Kirinyaga"/>
    <s v="Githumbu"/>
    <x v="3"/>
    <s v="Biogas International Limited"/>
    <s v="James Musyoka"/>
    <s v="715836763"/>
    <s v="Medium Size Business"/>
    <s v="FLEXI"/>
    <s v="Tubular"/>
    <s v="27/11/2018"/>
  </r>
  <r>
    <s v="VPA6"/>
    <x v="3516"/>
    <x v="0"/>
    <s v="Non Compliant"/>
    <s v="8th October,2018"/>
    <d v="2018-10-08T00:00:00"/>
    <s v="30th November,2018"/>
    <d v="2018-11-30T00:00:00"/>
    <s v="Kungu Julia"/>
    <s v="Female"/>
    <s v="7171766"/>
    <s v="727130714"/>
    <s v="727130714"/>
    <s v=""/>
    <s v=""/>
    <n v="36.006141"/>
    <n v="-0.26944400000000002"/>
    <s v="Nakuru"/>
    <s v="Rongai"/>
    <s v="Kiamunyi"/>
    <s v="Eden"/>
    <x v="7"/>
    <s v="Amiran Kenya Ltd"/>
    <s v="Simon Musali"/>
    <s v="706021436"/>
    <s v="Medium Size Business"/>
    <s v="Home Biogas"/>
    <s v="Plastic"/>
    <s v="30/11/2018"/>
  </r>
  <r>
    <s v="VPA6"/>
    <x v="3517"/>
    <x v="1"/>
    <s v=""/>
    <s v="17th October,2018"/>
    <d v="2018-10-17T00:00:00"/>
    <s v="6th December,2018"/>
    <d v="2018-12-06T00:00:00"/>
    <s v="Mugera Mugera Michael"/>
    <s v="Male"/>
    <s v="10192789"/>
    <s v="722424589"/>
    <s v="722424589"/>
    <s v=""/>
    <s v=""/>
    <n v="37.372543"/>
    <n v="-0.61184400000000005"/>
    <s v="Kirinyaga"/>
    <s v="Kerugoya/Kutus"/>
    <s v="Nyangati"/>
    <s v="Kimbimbi"/>
    <x v="0"/>
    <s v="Takamoto Biogas"/>
    <s v="Nyagah Dickson"/>
    <s v="738689788"/>
    <s v="Medium Size Business"/>
    <s v="Topflame"/>
    <s v="Plastic"/>
    <s v="06/12/2018"/>
  </r>
  <r>
    <s v="VPA6"/>
    <x v="3518"/>
    <x v="1"/>
    <s v=""/>
    <s v="17th October,2018"/>
    <d v="2018-10-17T00:00:00"/>
    <s v="6th December,2018"/>
    <d v="2018-12-06T00:00:00"/>
    <s v="Njuki Njuki Florah"/>
    <s v="Female"/>
    <s v="10161575"/>
    <s v="722899562"/>
    <s v="722292810"/>
    <s v=""/>
    <s v=""/>
    <n v="37.372494000000003"/>
    <n v="-0.61184700000000003"/>
    <s v="Kirinyaga"/>
    <s v="Kerugoya/Kutus"/>
    <s v="Nyangati"/>
    <s v="Kimbimbi"/>
    <x v="0"/>
    <s v="Takamoto Biogas"/>
    <s v="Takamoto Biogas"/>
    <s v="738689788"/>
    <s v="Medium Size Business"/>
    <s v="Topflame"/>
    <s v="Plastic"/>
    <s v="06/12/2018"/>
  </r>
  <r>
    <s v="VPA6"/>
    <x v="3519"/>
    <x v="2"/>
    <s v="Abandoned"/>
    <s v="17th October,2018"/>
    <d v="2018-10-17T00:00:00"/>
    <s v="6th December,2018"/>
    <d v="2018-12-06T00:00:00"/>
    <s v="Ngunjiri David Mwangi"/>
    <s v="Male"/>
    <s v="99999"/>
    <s v="726835534"/>
    <s v="726835534"/>
    <s v=""/>
    <s v=""/>
    <n v="37.037441999999999"/>
    <n v="-0.82591300000000001"/>
    <s v="Murang'a"/>
    <s v="Kigumo"/>
    <s v="Kigumo"/>
    <s v="Mutunguru"/>
    <x v="0"/>
    <s v="Takamoto Biogas"/>
    <s v="Njenga"/>
    <s v="728331639"/>
    <s v="Medium Size Business"/>
    <s v="KENBIM"/>
    <s v="Masonry"/>
    <s v="07/12/2018"/>
  </r>
  <r>
    <s v="VPA6"/>
    <x v="3520"/>
    <x v="0"/>
    <s v="Under Verification"/>
    <s v="14th December,2018"/>
    <d v="2018-12-14T00:00:00"/>
    <s v="14th December,2018"/>
    <d v="2018-12-14T00:00:00"/>
    <s v="Mwashighadi Boniface Granton"/>
    <s v="Male"/>
    <s v="10235800"/>
    <s v="717382758"/>
    <s v="717382758"/>
    <s v=""/>
    <s v="725965018"/>
    <n v="39.702402999999997"/>
    <n v="-3.9682379999999999"/>
    <s v="Mombasa"/>
    <s v="kisauni"/>
    <s v="Bamburi"/>
    <s v="Kashani"/>
    <x v="23"/>
    <s v="Kentainers Limited"/>
    <s v="Collins"/>
    <s v="710372728"/>
    <s v="Medium Size Business"/>
    <s v="BlueFlame BioSlurriGaz"/>
    <s v="Plastic"/>
    <s v="15/12/2018"/>
  </r>
  <r>
    <s v="VPA6"/>
    <x v="3521"/>
    <x v="1"/>
    <s v=""/>
    <s v="20th December,2018"/>
    <d v="2018-12-20T00:00:00"/>
    <s v="20th December,2018"/>
    <d v="2018-12-20T00:00:00"/>
    <s v="James Wanjiru Kariuki"/>
    <s v="Male"/>
    <s v="93735417"/>
    <s v="720718543"/>
    <s v="720718543"/>
    <s v=""/>
    <s v="727896844"/>
    <n v="36.386507999999999"/>
    <n v="-7.4982999999999994E-2"/>
    <s v="Nyandarua"/>
    <s v="Ol Joro Orok"/>
    <s v="Gatumbilo"/>
    <s v="Gatumbilo"/>
    <x v="7"/>
    <s v="Biogas International Limited"/>
    <s v="Robert"/>
    <s v="717606741"/>
    <s v="Medium Size Business"/>
    <s v="FLEXI"/>
    <s v="Tubular"/>
    <s v="20/12/2018"/>
  </r>
  <r>
    <s v="VPA6"/>
    <x v="3522"/>
    <x v="1"/>
    <s v=""/>
    <s v="2nd November,2018"/>
    <d v="2018-11-02T00:00:00"/>
    <s v="22nd December,2018"/>
    <d v="2018-12-22T00:00:00"/>
    <s v="Antony Njoroge Muigai"/>
    <s v="Male"/>
    <s v="99999"/>
    <s v="720794192"/>
    <s v="720794192"/>
    <s v=""/>
    <s v=""/>
    <n v="36.692898"/>
    <n v="-1.2270829999999999"/>
    <s v="Kiambu"/>
    <s v="Kikuyu"/>
    <s v="Lower Kabete"/>
    <s v="Muthure"/>
    <x v="22"/>
    <s v="Biogas International Limited"/>
    <s v="James Musyoka"/>
    <s v="715836763"/>
    <s v="Medium Size Business"/>
    <s v="FLEXI"/>
    <s v="Tubular"/>
    <s v="22/12/2018"/>
  </r>
  <r>
    <s v="VPA6"/>
    <x v="3523"/>
    <x v="1"/>
    <s v=""/>
    <s v="1st November,2018"/>
    <d v="2018-11-01T00:00:00"/>
    <s v="10th November,2018"/>
    <d v="2018-11-10T00:00:00"/>
    <s v="Antony Mutete Mutete"/>
    <s v="Female"/>
    <s v="7936395"/>
    <s v="727353842"/>
    <s v="727353842"/>
    <s v=""/>
    <s v="720582375"/>
    <n v="35.07452"/>
    <n v="0.86047399999999996"/>
    <s v="Kakamega"/>
    <s v="Likuyani"/>
    <s v="Sinoko"/>
    <s v="Mwiba"/>
    <x v="24"/>
    <s v="Kentainers Limited"/>
    <s v="Joseph Ong'ai"/>
    <s v="729966378"/>
    <s v="Medium Size Business"/>
    <s v="BlueFlame BioSlurriGaz"/>
    <s v="Plastic"/>
    <s v="08/01/2019"/>
  </r>
  <r>
    <s v="VPA6"/>
    <x v="3524"/>
    <x v="2"/>
    <s v="Decommissioned"/>
    <s v="9th January,2019"/>
    <d v="2019-01-09T00:00:00"/>
    <s v="15th January,2019"/>
    <d v="2019-01-15T00:00:00"/>
    <s v="Ouka Torika Bukua"/>
    <s v="Female"/>
    <s v="774835"/>
    <s v="702186546"/>
    <s v="702186546"/>
    <s v=""/>
    <s v="718416100"/>
    <n v="34.735373000000003"/>
    <n v="-0.14238700000000001"/>
    <s v="Kisumu"/>
    <s v="Kisumu Central"/>
    <s v="Kolwa West"/>
    <s v="Dunga"/>
    <x v="3"/>
    <s v="Biogas International Limited"/>
    <s v="Zadock"/>
    <s v="720562659"/>
    <s v="Medium Size Business"/>
    <s v="FLEXI"/>
    <s v="Tubular"/>
    <s v="09/01/2019"/>
  </r>
  <r>
    <s v="VPA6"/>
    <x v="3525"/>
    <x v="1"/>
    <s v=""/>
    <s v="9th January,2019"/>
    <d v="2019-01-09T00:00:00"/>
    <s v="15th January,2019"/>
    <d v="2019-01-15T00:00:00"/>
    <s v="Toya Nicholus Oginga"/>
    <s v="Male"/>
    <s v="6610673"/>
    <s v="729418156"/>
    <s v="729418156"/>
    <s v=""/>
    <s v="753091289"/>
    <n v="34.737938"/>
    <n v="-0.142647"/>
    <s v="Kisumu"/>
    <s v="Kisumu Central"/>
    <s v="Kolwa West"/>
    <s v="Dunga"/>
    <x v="3"/>
    <s v="Biogas International Limited"/>
    <s v="Zadock"/>
    <s v="722700530"/>
    <s v="Medium Size Business"/>
    <s v="FLEXI"/>
    <s v="Tubular"/>
    <s v="10/01/2019"/>
  </r>
  <r>
    <s v="VPA6"/>
    <x v="3526"/>
    <x v="1"/>
    <s v=""/>
    <s v="20th November,2018"/>
    <d v="2018-11-20T00:00:00"/>
    <s v="9th January,2019"/>
    <d v="2019-01-09T00:00:00"/>
    <s v="Cheruiyot Jane Jepkosgei"/>
    <s v="Female"/>
    <s v="8770910"/>
    <s v="726616470"/>
    <s v="726616470"/>
    <s v=""/>
    <s v="710833017"/>
    <n v="35.477547999999999"/>
    <n v="0.66385499999999997"/>
    <s v="Elgeyo/Marakwet"/>
    <s v="Keiyo North"/>
    <s v="Irong"/>
    <s v="Chesitek"/>
    <x v="0"/>
    <s v="Takamoto Biogas"/>
    <s v="James Nganga  Njoroge"/>
    <s v="725713467"/>
    <s v="Medium Size Business"/>
    <s v="Topflame"/>
    <s v="Plastic"/>
    <s v="11/01/2019"/>
  </r>
  <r>
    <s v="VPA6"/>
    <x v="3527"/>
    <x v="1"/>
    <s v=""/>
    <s v="27th November,2018"/>
    <d v="2018-11-27T00:00:00"/>
    <s v="2nd January,2019"/>
    <d v="2019-01-02T00:00:00"/>
    <s v="Kaniu James Kamau"/>
    <s v="Male"/>
    <s v="99999"/>
    <s v="0722568038"/>
    <s v="722568038"/>
    <s v=""/>
    <s v="722629093"/>
    <n v="36.690297999999999"/>
    <n v="-1.0195620000000001"/>
    <s v="Kiambu"/>
    <s v="Lari"/>
    <s v="Kamburu"/>
    <s v="Matimbie"/>
    <x v="1"/>
    <s v="Takamoto Biogas"/>
    <s v="James Nganga  Njoroge"/>
    <s v="725713467"/>
    <s v="Medium Size Business"/>
    <s v="KENBIM"/>
    <s v="Masonry"/>
    <s v="14/01/2019"/>
  </r>
  <r>
    <s v="VPA6"/>
    <x v="3528"/>
    <x v="1"/>
    <s v=""/>
    <s v="21st December,2018"/>
    <d v="2018-12-21T00:00:00"/>
    <s v="3rd January,2019"/>
    <d v="2019-01-03T00:00:00"/>
    <s v="Mburu Solomon Mwaura"/>
    <s v="Male"/>
    <s v="99999"/>
    <s v="723781999"/>
    <s v="723781999"/>
    <s v=""/>
    <s v="725755710"/>
    <n v="36.788997999999999"/>
    <n v="-1.05948"/>
    <s v="Kiambu"/>
    <s v="Githunguri"/>
    <s v="Githunguri"/>
    <s v="Kiriko"/>
    <x v="0"/>
    <s v="Takamoto Biogas"/>
    <s v="James Nganga  Njoroge"/>
    <s v="725713467"/>
    <s v="Medium Size Business"/>
    <s v="Topflame"/>
    <s v="Plastic"/>
    <s v="14/01/2019"/>
  </r>
  <r>
    <s v="VPA6"/>
    <x v="3529"/>
    <x v="1"/>
    <s v=""/>
    <s v="14th December,2018"/>
    <d v="2018-12-14T00:00:00"/>
    <s v="3rd January,2019"/>
    <d v="2019-01-03T00:00:00"/>
    <s v="Gichiri Patrick Ndungu"/>
    <s v="Male"/>
    <s v="10998815"/>
    <s v="723525174"/>
    <s v="723525174"/>
    <s v=""/>
    <s v="719218514"/>
    <n v="36.828913999999997"/>
    <n v="-1.0707500000000001"/>
    <s v="Kiambu"/>
    <s v="Githunguri"/>
    <s v="Ngewa"/>
    <s v="Miguta"/>
    <x v="0"/>
    <s v="Takamoto Biogas"/>
    <s v=""/>
    <s v=""/>
    <s v="Medium Size Business"/>
    <s v="Topflame"/>
    <s v="Plastic"/>
    <s v="15/01/2019"/>
  </r>
  <r>
    <s v="VPA6"/>
    <x v="3530"/>
    <x v="1"/>
    <s v=""/>
    <s v="5th January,2019"/>
    <d v="2019-01-05T00:00:00"/>
    <s v="15th January,2019"/>
    <d v="2019-01-15T00:00:00"/>
    <s v="Mwangi David Kibe"/>
    <s v="Male"/>
    <s v="24626"/>
    <s v="72245246"/>
    <s v="722452476"/>
    <s v=""/>
    <s v="721291280"/>
    <n v="36.955733000000002"/>
    <n v="-0.610425"/>
    <s v="Murang'a"/>
    <s v="Mathioya"/>
    <s v="Mathioya"/>
    <s v="Ithiranja"/>
    <x v="0"/>
    <s v="Takamoto Biogas"/>
    <s v=""/>
    <s v=""/>
    <s v="Medium Size Business"/>
    <s v="Topflame"/>
    <s v="Plastic"/>
    <s v="15/01/2019"/>
  </r>
  <r>
    <s v="VPA6"/>
    <x v="3531"/>
    <x v="0"/>
    <s v="Abandoned"/>
    <s v="14th December,2018"/>
    <d v="2018-12-14T00:00:00"/>
    <s v="24th January,2019"/>
    <d v="2019-01-24T00:00:00"/>
    <s v="Njuguna Samuel Kere"/>
    <s v="Male"/>
    <s v="6883594"/>
    <s v="796797144"/>
    <s v="796797144"/>
    <s v=""/>
    <s v="724271784"/>
    <n v="36.810198999999997"/>
    <n v="-1.138296"/>
    <s v="Kiambu"/>
    <s v="Githunguri"/>
    <s v="Tinganga"/>
    <s v="Ngaita B"/>
    <x v="0"/>
    <s v="Takamoto Biogas"/>
    <s v="James Nganga  Njoroge"/>
    <s v="725713467"/>
    <s v="Medium Size Business"/>
    <s v="Topflame"/>
    <s v="Plastic"/>
    <s v="18/01/2019"/>
  </r>
  <r>
    <s v="VPA6"/>
    <x v="3532"/>
    <x v="1"/>
    <s v=""/>
    <s v="24th November,2018"/>
    <d v="2018-11-24T00:00:00"/>
    <s v="13th January,2019"/>
    <d v="2019-01-13T00:00:00"/>
    <s v="Dawo George Odongo"/>
    <s v="Male"/>
    <s v="11650097"/>
    <s v="722205221"/>
    <s v="722205221"/>
    <s v=""/>
    <s v="721482147"/>
    <n v="36.701743"/>
    <n v="-1.404738"/>
    <s v="Kajiado"/>
    <s v="Kajiado North"/>
    <s v="Rongai"/>
    <s v="Mwangaza"/>
    <x v="3"/>
    <s v="Kentainers Limited"/>
    <s v="Collins"/>
    <s v="710372728"/>
    <s v="Medium Size Business"/>
    <s v="BlueFlame BioSlurriGaz"/>
    <s v="Plastic"/>
    <s v="20/01/2019"/>
  </r>
  <r>
    <s v="VPA6"/>
    <x v="3533"/>
    <x v="1"/>
    <s v=""/>
    <s v="28th November,2018"/>
    <d v="2018-11-28T00:00:00"/>
    <s v="17th January,2019"/>
    <d v="2019-01-17T00:00:00"/>
    <s v="Munyi Dorothy Mukami"/>
    <s v="Female"/>
    <s v="12578050"/>
    <s v="722812307"/>
    <s v="722812307"/>
    <s v=""/>
    <s v="725925495"/>
    <n v="37.046506999999998"/>
    <n v="-1.2822020000000001"/>
    <s v="Machakos"/>
    <s v="Kangundo"/>
    <s v="Kamulu"/>
    <s v="Kipawa"/>
    <x v="3"/>
    <s v="Kentainers Limited"/>
    <s v="Collins"/>
    <s v="710372728"/>
    <s v="Medium Size Business"/>
    <s v="BlueFlame BioSlurriGaz"/>
    <s v="Plastic"/>
    <s v="20/01/2019"/>
  </r>
  <r>
    <s v="VPA6"/>
    <x v="3534"/>
    <x v="1"/>
    <s v=""/>
    <s v="24th November,2018"/>
    <d v="2018-11-24T00:00:00"/>
    <s v="13th January,2019"/>
    <d v="2019-01-13T00:00:00"/>
    <s v="Muindi James Karanja"/>
    <s v="Male"/>
    <s v="1350199"/>
    <s v="722323476"/>
    <s v="722323476"/>
    <s v=""/>
    <s v=""/>
    <n v="36.744165000000002"/>
    <n v="-1.4119600000000001"/>
    <s v="Kajiado"/>
    <s v="Kajiado North"/>
    <s v="Rongai"/>
    <s v="Kandisi"/>
    <x v="3"/>
    <s v="Kentainers Limited"/>
    <s v="Collins"/>
    <s v="710372728"/>
    <s v="Medium Size Business"/>
    <s v="BlueFlame BioSlurriGaz"/>
    <s v="Plastic"/>
    <s v="20/01/2019"/>
  </r>
  <r>
    <s v="VPA6"/>
    <x v="3535"/>
    <x v="1"/>
    <s v=""/>
    <s v="15th November,2018"/>
    <d v="2018-11-15T00:00:00"/>
    <s v="4th January,2019"/>
    <d v="2019-01-04T00:00:00"/>
    <s v="Joseph Kinyanjui"/>
    <s v="Male"/>
    <s v="99999"/>
    <s v="719763383"/>
    <s v="719763383"/>
    <s v=""/>
    <s v=""/>
    <n v="36.696601999999999"/>
    <n v="-1.4323030000000001"/>
    <s v="Kajiado"/>
    <s v="Kajiado North"/>
    <s v="Kiserian"/>
    <s v="Gati Ikuru"/>
    <x v="7"/>
    <s v="Biogas International Limited"/>
    <s v=""/>
    <s v=""/>
    <s v="Medium Size Business"/>
    <s v="FLEXI"/>
    <s v="Tubular"/>
    <s v="30/01/2019"/>
  </r>
  <r>
    <s v="VPA6"/>
    <x v="3536"/>
    <x v="1"/>
    <s v=""/>
    <s v="9th January,2019"/>
    <d v="2019-01-09T00:00:00"/>
    <s v="9th January,2019"/>
    <d v="2019-01-09T00:00:00"/>
    <s v="Tabitha Murigu"/>
    <s v="Female"/>
    <s v="99999"/>
    <s v="703888037"/>
    <s v="703888037"/>
    <s v=""/>
    <s v=""/>
    <n v="37.057265000000001"/>
    <n v="-1.279917"/>
    <s v="Nairobi"/>
    <s v="Embakasi East"/>
    <s v="Kamulu"/>
    <s v="Kingori"/>
    <x v="7"/>
    <s v="Biogas International Limited"/>
    <s v="Robert"/>
    <s v="717606741"/>
    <s v="Medium Size Business"/>
    <s v="FLEXI"/>
    <s v="Tubular"/>
    <s v="30/01/2019"/>
  </r>
  <r>
    <s v="VPA6"/>
    <x v="3537"/>
    <x v="1"/>
    <s v=""/>
    <s v="30th January,2019"/>
    <d v="2019-01-30T00:00:00"/>
    <s v="30th June,2019"/>
    <d v="2019-06-30T00:00:00"/>
    <s v="Timothy Kores"/>
    <s v="Male"/>
    <s v="99999"/>
    <s v="0722297904"/>
    <s v="722297904"/>
    <s v=""/>
    <s v=""/>
    <n v="36.821288000000003"/>
    <n v="-2.1389279999999999"/>
    <s v="Kajiado"/>
    <s v="Kajiado Central"/>
    <s v="Lele"/>
    <s v="Lele"/>
    <x v="7"/>
    <s v="Biogas International Limited"/>
    <s v=""/>
    <s v=""/>
    <s v="Medium Size Business"/>
    <s v="FLEXI"/>
    <s v="Tubular"/>
    <s v="30/01/2019"/>
  </r>
  <r>
    <s v="VPA6"/>
    <x v="3538"/>
    <x v="2"/>
    <s v="Institutional Plant"/>
    <s v="15th January,2019"/>
    <d v="2019-01-15T00:00:00"/>
    <s v="20th January,2019"/>
    <d v="2019-01-20T00:00:00"/>
    <s v="Academy Crest Acacia"/>
    <s v="Institutional"/>
    <s v="4346256"/>
    <s v="722525404"/>
    <s v="722525404"/>
    <s v=""/>
    <s v="746966867"/>
    <n v="36.922454999999999"/>
    <n v="-1.5251319999999999"/>
    <s v="Kajiado"/>
    <s v="Kajiado Central"/>
    <s v="Isinya"/>
    <s v="Acacia"/>
    <x v="3"/>
    <s v="Kentainers Limited"/>
    <s v="Collins"/>
    <s v="710372728"/>
    <s v="Medium Size Business"/>
    <s v="BlueFlame BioSlurriGaz"/>
    <s v="Plastic"/>
    <s v="07/02/2019"/>
  </r>
  <r>
    <s v="VPA6"/>
    <x v="3539"/>
    <x v="1"/>
    <s v=""/>
    <s v="3rd December,2018"/>
    <d v="2018-12-03T00:00:00"/>
    <s v="22nd January,2019"/>
    <d v="2019-01-22T00:00:00"/>
    <s v="Musyoka Charles Kitonyi"/>
    <s v="Male"/>
    <s v="25994455"/>
    <s v="721884127"/>
    <s v="721884127"/>
    <s v=""/>
    <s v=""/>
    <n v="37.931959999999997"/>
    <n v="-2.0817779999999999"/>
    <s v="Makueni"/>
    <s v="Makueni"/>
    <s v="Kitise"/>
    <s v="Mwania"/>
    <x v="3"/>
    <s v="Kentainers Limited"/>
    <s v="Collins"/>
    <s v="710372728"/>
    <s v="Medium Size Business"/>
    <s v="BlueFlame BioSlurriGaz"/>
    <s v="Plastic"/>
    <s v="07/02/2019"/>
  </r>
  <r>
    <s v="VPA6"/>
    <x v="3540"/>
    <x v="0"/>
    <s v="Under Verification"/>
    <s v="25th January,2019"/>
    <d v="2019-01-25T00:00:00"/>
    <s v="25th January,2019"/>
    <d v="2019-01-25T00:00:00"/>
    <s v="Kimeu Kimeu Eunice"/>
    <s v="Female"/>
    <s v="20546543"/>
    <s v="0727789251"/>
    <s v="727789251"/>
    <s v=""/>
    <s v="721655251"/>
    <n v="37.569147000000001"/>
    <n v="-1.531433"/>
    <s v="Makueni"/>
    <s v="Mbooni"/>
    <s v="Miu  Town"/>
    <s v="Miu"/>
    <x v="3"/>
    <s v="Kentainers Limited"/>
    <s v="Collince"/>
    <s v="710372728"/>
    <s v="Medium Size Business"/>
    <s v="BlueFlame BioSlurriGaz"/>
    <s v="Plastic"/>
    <s v="07/02/2019"/>
  </r>
  <r>
    <s v="VPA6"/>
    <x v="3541"/>
    <x v="0"/>
    <s v="Non Compliant"/>
    <s v="10th October,2018"/>
    <d v="2018-10-10T00:00:00"/>
    <s v="24th November,2018"/>
    <d v="2018-11-24T00:00:00"/>
    <s v="Mungai Benson Wariomba"/>
    <s v="Male"/>
    <s v="21700362"/>
    <s v="720458737"/>
    <s v="720458737"/>
    <s v=""/>
    <s v="723310736"/>
    <n v="36.544893000000002"/>
    <n v="-1.049725"/>
    <s v="Nakuru"/>
    <s v="Naivasha"/>
    <s v="Mai Mahiu"/>
    <s v="Nyakinyua"/>
    <x v="1"/>
    <s v="Takamoto Biogas"/>
    <s v="Takamoto Biogas"/>
    <s v="738689788"/>
    <s v="Medium Size Business"/>
    <s v="AKUT"/>
    <s v="Masonry"/>
    <s v="11/02/2019"/>
  </r>
  <r>
    <s v="VPA6"/>
    <x v="3542"/>
    <x v="1"/>
    <s v=""/>
    <s v="3rd January,2019"/>
    <d v="2019-01-03T00:00:00"/>
    <s v="22nd February,2019"/>
    <d v="2019-02-22T00:00:00"/>
    <s v="Nereah Nkuene"/>
    <s v="Female"/>
    <s v="7729939"/>
    <s v="724398627"/>
    <s v="724398627"/>
    <s v=""/>
    <s v="737358319"/>
    <n v="37.63194"/>
    <n v="-5.5888E-2"/>
    <s v="Meru"/>
    <s v="Imenti South"/>
    <s v="Kathera"/>
    <s v="Kiraaa"/>
    <x v="7"/>
    <s v="Biogas International Limited"/>
    <s v="Null"/>
    <s v=""/>
    <s v="Medium Size Business"/>
    <s v="FLEXI"/>
    <s v="Tubular"/>
    <s v="22/02/2019"/>
  </r>
  <r>
    <s v="VPA6"/>
    <x v="3543"/>
    <x v="0"/>
    <s v="Under Verification"/>
    <s v="17th January,2019"/>
    <d v="2019-01-17T00:00:00"/>
    <s v="17th January,2019"/>
    <d v="2019-01-17T00:00:00"/>
    <s v="Cdc Kanaan Kaanan"/>
    <s v="Male"/>
    <s v="25434961"/>
    <s v="0726926417"/>
    <s v="726926417"/>
    <s v=""/>
    <s v="701785789"/>
    <n v="36.550217000000004"/>
    <n v="-1.0198970000000001"/>
    <s v="Nakuru"/>
    <s v="Naivasha"/>
    <s v="Naivasha"/>
    <s v="Namuncha"/>
    <x v="0"/>
    <s v="Takamoto Biogas"/>
    <s v="Peter"/>
    <s v="708864959"/>
    <s v="Medium Size Business"/>
    <s v="AKUT"/>
    <s v="Masonry"/>
    <s v="26/02/2019"/>
  </r>
  <r>
    <s v="VPA6"/>
    <x v="3544"/>
    <x v="1"/>
    <s v=""/>
    <s v="19th December,2018"/>
    <d v="2018-12-19T00:00:00"/>
    <s v="26th February,2019"/>
    <d v="2019-02-26T00:00:00"/>
    <s v="Serem Mark Kiplangat"/>
    <s v="Male"/>
    <s v="1798537"/>
    <s v="713061877"/>
    <s v="713061877"/>
    <s v=""/>
    <s v="725822364"/>
    <n v="34.869171000000001"/>
    <n v="7.5250999999999998E-2"/>
    <s v="Nandi"/>
    <s v="Aldai"/>
    <s v="Kapkures"/>
    <s v="Kapchebuchek"/>
    <x v="0"/>
    <s v="Takamoto Biogas"/>
    <s v="Peter Githinji"/>
    <s v="708864959"/>
    <s v="Medium Size Business"/>
    <s v="MKD"/>
    <s v="Masonry"/>
    <s v="26/02/2019"/>
  </r>
  <r>
    <s v="VPA6"/>
    <x v="3545"/>
    <x v="1"/>
    <s v=""/>
    <s v="24th December,2018"/>
    <d v="2018-12-24T00:00:00"/>
    <s v="26th February,2019"/>
    <d v="2019-02-26T00:00:00"/>
    <s v="Tum David Cheriot"/>
    <s v="Male"/>
    <s v="11506174"/>
    <s v="721111256"/>
    <s v="721111256"/>
    <s v=""/>
    <s v="712454394"/>
    <n v="35.162111000000003"/>
    <n v="0.30992700000000001"/>
    <s v="Nandi"/>
    <s v="Mosop"/>
    <s v="Musoriot"/>
    <s v="Musoriot"/>
    <x v="3"/>
    <s v="Takamoto Biogas"/>
    <s v="Peter Githinji"/>
    <s v="708864959"/>
    <s v="Medium Size Business"/>
    <s v="MKD"/>
    <s v="Masonry"/>
    <s v="26/02/2019"/>
  </r>
  <r>
    <s v="VPA6"/>
    <x v="3546"/>
    <x v="1"/>
    <s v=""/>
    <s v="17th November,2018"/>
    <d v="2018-11-17T00:00:00"/>
    <s v="28th February,2019"/>
    <d v="2019-02-28T00:00:00"/>
    <s v="Terer Charles Kimutai"/>
    <s v="Male"/>
    <s v="2024179"/>
    <s v="254720331043"/>
    <s v="2.55E+11"/>
    <s v=""/>
    <s v="2.55E+11"/>
    <n v="35.209522999999997"/>
    <n v="-0.446855"/>
    <s v="Kericho"/>
    <s v="Belgut"/>
    <s v="Kipsolu"/>
    <s v="Ainapkoi"/>
    <x v="4"/>
    <s v="Takamoto Biogas"/>
    <s v="Peter"/>
    <s v="708864959"/>
    <s v="Medium Size Business"/>
    <s v="KENBIM"/>
    <s v="Masonry"/>
    <s v="28/02/2019"/>
  </r>
  <r>
    <s v="VPA6"/>
    <x v="3547"/>
    <x v="1"/>
    <s v=""/>
    <s v="4th January,2019"/>
    <d v="2019-01-04T00:00:00"/>
    <s v="4th March,2019"/>
    <d v="2019-03-04T00:00:00"/>
    <s v="Karuri Eric Wamae"/>
    <s v="Female"/>
    <s v="111111"/>
    <s v="0722211121"/>
    <s v="722211121"/>
    <s v=""/>
    <s v="714140291"/>
    <n v="36.760908000000001"/>
    <n v="-1.4073340000000001"/>
    <s v="Kajiado"/>
    <s v="Kajiado East"/>
    <s v="Rongai"/>
    <s v="Oletepes"/>
    <x v="2"/>
    <s v="Takamoto Biogas"/>
    <s v="Null"/>
    <s v=""/>
    <s v="Medium Size Business"/>
    <s v="Topflame"/>
    <s v="Plastic"/>
    <s v="04/03/2019"/>
  </r>
  <r>
    <s v="VPA6"/>
    <x v="3548"/>
    <x v="1"/>
    <s v=""/>
    <s v="14th January,2019"/>
    <d v="2019-01-14T00:00:00"/>
    <s v="28th January,2019"/>
    <d v="2019-01-28T00:00:00"/>
    <s v="Figl Rachael Mumbi"/>
    <s v="Female"/>
    <s v="9925271"/>
    <s v="0724591643"/>
    <s v="724591643"/>
    <s v=""/>
    <s v="729367274"/>
    <n v="36.588977999999997"/>
    <n v="-1.1748829999999999"/>
    <s v="Kiambu"/>
    <s v="Limuru"/>
    <s v="Ndeiya"/>
    <s v="Githarane"/>
    <x v="0"/>
    <s v="Takamoto Biogas"/>
    <s v="Null"/>
    <s v=""/>
    <s v="Medium Size Business"/>
    <s v="Topflame"/>
    <s v="Plastic"/>
    <s v="08/03/2019"/>
  </r>
  <r>
    <s v="VPA6"/>
    <x v="3549"/>
    <x v="1"/>
    <s v=""/>
    <s v="7th March,2019"/>
    <d v="2019-03-07T00:00:00"/>
    <s v="7th March,2019"/>
    <d v="2019-03-07T00:00:00"/>
    <s v="David Cheruiyot"/>
    <s v="Male"/>
    <s v="99999"/>
    <s v="721947262"/>
    <s v="2.55E+11"/>
    <s v=""/>
    <s v="2.55E+11"/>
    <n v="35.341531000000003"/>
    <n v="0.30545699999999998"/>
    <s v="Uasin Gishu"/>
    <s v="Kesses"/>
    <s v=""/>
    <s v=""/>
    <x v="22"/>
    <s v="Biogas International Limited"/>
    <s v="Julius"/>
    <s v="711227754"/>
    <s v="Medium Size Business"/>
    <s v="FLEXI"/>
    <s v="Tubular"/>
    <s v="11/03/2019"/>
  </r>
  <r>
    <s v="VPA6"/>
    <x v="3550"/>
    <x v="0"/>
    <s v="Non Compliant"/>
    <s v="8th March,2019"/>
    <d v="2019-03-08T00:00:00"/>
    <s v="8th March,2019"/>
    <d v="2019-03-08T00:00:00"/>
    <s v="Kirwa Busieney Claude"/>
    <s v="Male"/>
    <s v="52282200"/>
    <s v="0701242795"/>
    <s v="701242795"/>
    <s v=""/>
    <s v="791483485"/>
    <n v="35.315587000000001"/>
    <n v="0.61867399999999995"/>
    <s v="Uasin Gishu"/>
    <s v="Moiben"/>
    <s v="Ooo"/>
    <s v="Ooo"/>
    <x v="22"/>
    <s v="Biogas International Limited"/>
    <s v="Julius Onyango"/>
    <s v="7112227754"/>
    <s v="Medium Size Business"/>
    <s v="FLEXI"/>
    <s v="Tubular"/>
    <s v="11/03/2019"/>
  </r>
  <r>
    <s v="VPA6"/>
    <x v="3551"/>
    <x v="1"/>
    <s v=""/>
    <s v="8th March,2019"/>
    <d v="2019-03-08T00:00:00"/>
    <s v="8th March,2019"/>
    <d v="2019-03-08T00:00:00"/>
    <s v="Gachanja Mary Njeri"/>
    <s v="Female"/>
    <s v="1902425"/>
    <s v="254725116138"/>
    <s v="2.55E+11"/>
    <s v=""/>
    <s v="2.55E+11"/>
    <n v="37.073397999999997"/>
    <n v="-0.87999799999999995"/>
    <s v="Murang'a"/>
    <s v="Kandara"/>
    <s v="Gaichanjuru"/>
    <s v="Rokui"/>
    <x v="3"/>
    <s v="Takamoto Biogas"/>
    <s v="James Nganga"/>
    <s v="725713467"/>
    <s v="Medium Size Business"/>
    <s v="MKD"/>
    <s v="Masonry"/>
    <s v="15/03/2019"/>
  </r>
  <r>
    <s v="VPA6"/>
    <x v="3552"/>
    <x v="1"/>
    <s v=""/>
    <s v="12th December,2018"/>
    <d v="2018-12-12T00:00:00"/>
    <s v="31st December,2018"/>
    <d v="2018-12-31T00:00:00"/>
    <s v="Tonkei Jastus Koin"/>
    <s v="Male"/>
    <s v="3929276"/>
    <s v="0722425676"/>
    <s v="722425676"/>
    <s v=""/>
    <s v="727982190"/>
    <n v="37.083024999999999"/>
    <n v="-1.7351129999999999"/>
    <s v="Kajiado"/>
    <s v="Isinya"/>
    <s v="Ilpolosat"/>
    <s v="Konza"/>
    <x v="2"/>
    <s v="Takamoto Biogas"/>
    <s v="Takamoto Biogas"/>
    <s v=""/>
    <s v="Medium Size Business"/>
    <s v="Topflame"/>
    <s v="Plastic"/>
    <s v="15/03/2019"/>
  </r>
  <r>
    <s v="VPA6"/>
    <x v="3553"/>
    <x v="2"/>
    <s v="Non Compliant"/>
    <s v="10th February,2019"/>
    <d v="2019-02-10T00:00:00"/>
    <s v="28th February,2019"/>
    <d v="2019-02-28T00:00:00"/>
    <s v="Mutangiri David Muthoka"/>
    <s v="Male"/>
    <s v="974085"/>
    <s v="0711671815"/>
    <s v="711671815"/>
    <s v=""/>
    <s v="714090630"/>
    <n v="37.222476999999998"/>
    <n v="-1.780192"/>
    <s v="Makueni"/>
    <s v="Kilome"/>
    <s v="Kalanzoni"/>
    <s v="Kwandeke"/>
    <x v="29"/>
    <s v="Takamoto Biogas"/>
    <s v="Takamoto Biogas"/>
    <s v="738689788"/>
    <s v="Medium Size Business"/>
    <s v="AKUT"/>
    <s v="Masonry"/>
    <s v="15/03/2019"/>
  </r>
  <r>
    <s v="VPA6"/>
    <x v="3554"/>
    <x v="2"/>
    <s v="Abandoned"/>
    <s v="19th March,2019"/>
    <d v="2019-03-19T00:00:00"/>
    <s v="19th March,2019"/>
    <d v="2019-03-19T00:00:00"/>
    <s v="Owino Karen Auma"/>
    <s v="Female"/>
    <s v="28168736"/>
    <s v="719284609"/>
    <s v="713747249"/>
    <s v=""/>
    <s v="719284609"/>
    <n v="34.734422000000002"/>
    <n v="-0.14416000000000001"/>
    <s v="Kisumu"/>
    <s v="Kisumu Central"/>
    <s v="West Kolwa"/>
    <s v="Dunga"/>
    <x v="3"/>
    <s v="Biogas International Limited"/>
    <s v="Zadock"/>
    <s v="720562659"/>
    <s v="Medium Size Business"/>
    <s v="FLEXI"/>
    <s v="Tubular"/>
    <s v="19/03/2019"/>
  </r>
  <r>
    <s v="VPA6"/>
    <x v="3555"/>
    <x v="1"/>
    <s v=""/>
    <s v="8th March,2019"/>
    <d v="2019-03-08T00:00:00"/>
    <s v="19th March,2019"/>
    <d v="2019-03-19T00:00:00"/>
    <s v="Naone Peres Akoth"/>
    <s v="Female"/>
    <s v="2631456"/>
    <s v="254703727119"/>
    <s v="2.55E+11"/>
    <s v=""/>
    <s v=""/>
    <n v="34.734172000000001"/>
    <n v="-0.143619"/>
    <s v="Kisumu"/>
    <s v="Kisumu Central"/>
    <s v="Kolwa West"/>
    <s v="Dunga"/>
    <x v="3"/>
    <s v="Biogas International Limited"/>
    <s v="Zadock"/>
    <s v="720562659"/>
    <s v="Medium Size Business"/>
    <s v="FLEXI"/>
    <s v="Tubular"/>
    <s v="19/03/2019"/>
  </r>
  <r>
    <s v="VPA6"/>
    <x v="3556"/>
    <x v="1"/>
    <s v=""/>
    <s v="5th March,2019"/>
    <d v="2019-03-05T00:00:00"/>
    <s v="19th March,2019"/>
    <d v="2019-03-19T00:00:00"/>
    <s v="Idii Teresa Achieng"/>
    <s v="Female"/>
    <s v="34607421"/>
    <s v="741606839"/>
    <s v="2.55E+11"/>
    <s v=""/>
    <s v="2.55E+11"/>
    <n v="34.733457999999999"/>
    <n v="-0.14197000000000001"/>
    <s v="Kisumu"/>
    <s v="Kisumu Central"/>
    <s v="Kolwa West"/>
    <s v="Dunga"/>
    <x v="3"/>
    <s v="Biogas International Limited"/>
    <s v="Zadock"/>
    <s v="720562659"/>
    <s v="Medium Size Business"/>
    <s v="FLEXI"/>
    <s v="Tubular"/>
    <s v="19/03/2019"/>
  </r>
  <r>
    <s v="VPA6"/>
    <x v="3557"/>
    <x v="0"/>
    <s v="Non Compliant"/>
    <s v="18th February,2019"/>
    <d v="2019-02-18T00:00:00"/>
    <s v="22nd March,2019"/>
    <d v="2019-03-22T00:00:00"/>
    <s v="Kamau David"/>
    <s v="Male"/>
    <s v="99999"/>
    <s v="0713164900"/>
    <s v="713164900"/>
    <s v=""/>
    <s v="706602149"/>
    <n v="36.963678000000002"/>
    <n v="-1.352382"/>
    <s v="Machakos"/>
    <s v="Machakos"/>
    <s v="Mlolongo"/>
    <s v="Syokimau"/>
    <x v="7"/>
    <s v="Amiran Kenya Ltd"/>
    <s v="Simon Musali"/>
    <s v="706021436"/>
    <s v="Medium Size Business"/>
    <s v="Home Biogas"/>
    <s v="Plastic"/>
    <s v="22/03/2019"/>
  </r>
  <r>
    <s v="VPA6"/>
    <x v="3558"/>
    <x v="1"/>
    <s v=""/>
    <s v="25th February,2019"/>
    <d v="2019-02-25T00:00:00"/>
    <s v="22nd March,2019"/>
    <d v="2019-03-22T00:00:00"/>
    <s v="Brydges Centre"/>
    <s v="Male"/>
    <s v="27775784"/>
    <s v="712236133"/>
    <s v="712236133"/>
    <s v=""/>
    <s v=""/>
    <n v="36.862468"/>
    <n v="-1.660728"/>
    <s v="Kajiado"/>
    <s v="Kajiado East"/>
    <s v="Isinya"/>
    <s v="Kisaju"/>
    <x v="7"/>
    <s v="Amiran Kenya Ltd"/>
    <s v="Simon Musali"/>
    <s v="706021436"/>
    <s v="Medium Size Business"/>
    <s v="Home Biogas"/>
    <s v="Plastic"/>
    <s v="22/03/2019"/>
  </r>
  <r>
    <s v="VPA6"/>
    <x v="3559"/>
    <x v="1"/>
    <s v=""/>
    <s v="19th March,2019"/>
    <d v="2019-03-19T00:00:00"/>
    <s v="19th March,2019"/>
    <d v="2019-03-19T00:00:00"/>
    <s v="Chemursoi Safina Jepkorir"/>
    <s v="Female"/>
    <s v="11030"/>
    <s v="0710436727"/>
    <s v="710436727"/>
    <s v=""/>
    <s v="725343160"/>
    <n v="35.475957000000001"/>
    <n v="0.66694799999999999"/>
    <s v="Elgeyo/Marakwet"/>
    <s v="Keiyo North"/>
    <s v="Kiptabus"/>
    <s v="Chesitek"/>
    <x v="0"/>
    <s v="Takamoto Biogas"/>
    <s v="James Nganga  Njoroge"/>
    <s v="725713467"/>
    <s v="Medium Size Business"/>
    <s v="Topflame"/>
    <s v="Plastic"/>
    <s v="22/03/2019"/>
  </r>
  <r>
    <s v="VPA6"/>
    <x v="3560"/>
    <x v="1"/>
    <s v=""/>
    <s v="28th February,2019"/>
    <d v="2019-02-28T00:00:00"/>
    <s v="22nd March,2019"/>
    <d v="2019-03-22T00:00:00"/>
    <s v="Oganga George Otieno"/>
    <s v="Male"/>
    <s v="3630081"/>
    <s v="726711964"/>
    <s v="2.55E+11"/>
    <s v=""/>
    <s v="2.55E+11"/>
    <n v="34.737782000000003"/>
    <n v="-0.14216699999999999"/>
    <s v="Kisumu"/>
    <s v="Kisumu Central"/>
    <s v="Kolwa West"/>
    <s v="Dunga"/>
    <x v="3"/>
    <s v="Biogas International Limited"/>
    <s v="Zadock"/>
    <s v="720562659"/>
    <s v="Medium Size Business"/>
    <s v="FLEXI"/>
    <s v="Tubular"/>
    <s v="22/03/2019"/>
  </r>
  <r>
    <s v="VPA6"/>
    <x v="3561"/>
    <x v="1"/>
    <s v=""/>
    <s v="25th February,2019"/>
    <d v="2019-02-25T00:00:00"/>
    <s v="22nd March,2019"/>
    <d v="2019-03-22T00:00:00"/>
    <s v="Otieno Martina Akoth"/>
    <s v="Female"/>
    <s v="2630290"/>
    <s v="728074451"/>
    <s v="2.55E+11"/>
    <s v=""/>
    <s v=""/>
    <n v="34.738990000000001"/>
    <n v="-0.141545"/>
    <s v="Kisumu"/>
    <s v="Kisumu Central"/>
    <s v="Kolwa West"/>
    <s v="Dunga"/>
    <x v="3"/>
    <s v="Biogas International Limited"/>
    <s v="Zadock"/>
    <s v="720562659"/>
    <s v="Medium Size Business"/>
    <s v="FLEXI"/>
    <s v="Tubular"/>
    <s v="22/03/2019"/>
  </r>
  <r>
    <s v="VPA6"/>
    <x v="3562"/>
    <x v="2"/>
    <s v="Decommissioned"/>
    <s v="28th February,2019"/>
    <d v="2019-02-28T00:00:00"/>
    <s v="22nd March,2019"/>
    <d v="2019-03-22T00:00:00"/>
    <s v="Omoke Christine Ogwel"/>
    <s v="Female"/>
    <s v="6460464"/>
    <s v="729980636"/>
    <s v="729980636"/>
    <s v=""/>
    <s v="726645373"/>
    <n v="34.73912"/>
    <n v="-0.14167199999999999"/>
    <s v="Kisumu"/>
    <s v="Kisumu Central"/>
    <s v="Kolwa West"/>
    <s v="Dunga"/>
    <x v="3"/>
    <s v="Biogas International Limited"/>
    <s v="Zadock"/>
    <s v="720562659"/>
    <s v="Medium Size Business"/>
    <s v="FLEXI"/>
    <s v="Tubular"/>
    <s v="22/03/2019"/>
  </r>
  <r>
    <s v="VPA6"/>
    <x v="3563"/>
    <x v="1"/>
    <s v=""/>
    <s v="11th March,2019"/>
    <d v="2019-03-11T00:00:00"/>
    <s v="22nd March,2019"/>
    <d v="2019-03-22T00:00:00"/>
    <s v="Obuya Judith Atieno"/>
    <s v="Female"/>
    <s v="14549682"/>
    <s v="701069713"/>
    <s v="2.55E+11"/>
    <s v=""/>
    <s v="2.55E+11"/>
    <n v="34.739955000000002"/>
    <n v="-0.14072000000000001"/>
    <s v="Kisumu"/>
    <s v="Kisumu Central"/>
    <s v="Kolwa West"/>
    <s v="Dunga"/>
    <x v="3"/>
    <s v="Biogas International Limited"/>
    <s v="Zadock"/>
    <s v="720562659"/>
    <s v="Medium Size Business"/>
    <s v="FLEXI"/>
    <s v="Tubular"/>
    <s v="22/03/2019"/>
  </r>
  <r>
    <s v="VPA6"/>
    <x v="3564"/>
    <x v="0"/>
    <s v="Under Verification"/>
    <s v="10th March,2019"/>
    <d v="2019-03-10T00:00:00"/>
    <s v="22nd March,2019"/>
    <d v="2019-03-22T00:00:00"/>
    <s v="Wagare Magret Juma"/>
    <s v="Female"/>
    <s v="1544010"/>
    <s v="718701131"/>
    <s v="718701131"/>
    <s v=""/>
    <s v=""/>
    <n v="34.736674999999998"/>
    <n v="-0.14346800000000001"/>
    <s v="Kisumu"/>
    <s v="Kisumu Central"/>
    <s v="Kolwa West"/>
    <s v="Dunga"/>
    <x v="3"/>
    <s v="Biogas International Limited"/>
    <s v="Zadock"/>
    <s v="720562659"/>
    <s v="Medium Size Business"/>
    <s v="FLEXI"/>
    <s v="Tubular"/>
    <s v="22/03/2019"/>
  </r>
  <r>
    <s v="VPA6"/>
    <x v="3565"/>
    <x v="1"/>
    <s v=""/>
    <s v="11th March,2019"/>
    <d v="2019-03-11T00:00:00"/>
    <s v="22nd March,2019"/>
    <d v="2019-03-22T00:00:00"/>
    <s v="Nakhukwa Kelvixs Ochieng"/>
    <s v="Male"/>
    <s v="13231007"/>
    <s v="725483855"/>
    <s v="2.55E+11"/>
    <s v=""/>
    <s v="2.55E+11"/>
    <n v="34.733564999999999"/>
    <n v="-0.143232"/>
    <s v="Kisumu"/>
    <s v="Kisumu Central"/>
    <s v="Kolwa West"/>
    <s v="Dunga"/>
    <x v="3"/>
    <s v="Biogas International Limited"/>
    <s v="Zadock"/>
    <s v="720562659"/>
    <s v="Medium Size Business"/>
    <s v="FLEXI"/>
    <s v="Tubular"/>
    <s v="22/03/2019"/>
  </r>
  <r>
    <s v="VPA6"/>
    <x v="3566"/>
    <x v="1"/>
    <s v=""/>
    <s v="23rd March,2019"/>
    <d v="2019-03-23T00:00:00"/>
    <s v="23rd March,2019"/>
    <d v="2019-03-23T00:00:00"/>
    <s v="Ngigi Peter Maina"/>
    <s v="Male"/>
    <s v="11827322"/>
    <s v="254721598624"/>
    <s v="2.55E+11"/>
    <s v=""/>
    <s v="2.55E+11"/>
    <n v="35.987164999999997"/>
    <n v="-0.46367700000000001"/>
    <s v="Nakuru"/>
    <s v="Njoro"/>
    <s v="Kihingo"/>
    <s v="Munanda"/>
    <x v="0"/>
    <s v="Takamoto Biogas"/>
    <s v="James Nganga"/>
    <s v="725713467"/>
    <s v="Medium Size Business"/>
    <s v="Topflame"/>
    <s v="Plastic"/>
    <s v="23/03/2019"/>
  </r>
  <r>
    <s v="VPA6"/>
    <x v="3567"/>
    <x v="1"/>
    <s v=""/>
    <s v="23rd March,2019"/>
    <d v="2019-03-23T00:00:00"/>
    <s v="23rd March,2019"/>
    <d v="2019-03-23T00:00:00"/>
    <s v="Njambi Benson Gatara"/>
    <s v="Male"/>
    <s v="2195836"/>
    <s v="254725803115"/>
    <s v="2.55E+11"/>
    <s v=""/>
    <s v="2.55E+11"/>
    <n v="35.717441999999998"/>
    <n v="-0.25942500000000002"/>
    <s v="Nakuru"/>
    <s v="Molo"/>
    <s v="Molo"/>
    <s v="Moto"/>
    <x v="0"/>
    <s v="Takamoto Biogas"/>
    <s v="James Nganga  Njoroge"/>
    <s v="725713467"/>
    <s v="Medium Size Business"/>
    <s v="Topflame"/>
    <s v="Plastic"/>
    <s v="23/03/2019"/>
  </r>
  <r>
    <s v="VPA6"/>
    <x v="3568"/>
    <x v="1"/>
    <s v=""/>
    <s v="25th March,2019"/>
    <d v="2019-03-25T00:00:00"/>
    <s v="25th March,2019"/>
    <d v="2019-03-25T00:00:00"/>
    <s v="Kihungu Jeremiah Njenga"/>
    <s v="Male"/>
    <s v="22058395"/>
    <s v="727246149"/>
    <s v="727246149"/>
    <s v=""/>
    <s v="710322789"/>
    <n v="36.605808000000003"/>
    <n v="-1.1517379999999999"/>
    <s v="Kiambu"/>
    <s v="Limuru"/>
    <s v="Ndeiya"/>
    <s v="Mirithu"/>
    <x v="2"/>
    <s v="Takamoto Biogas"/>
    <s v="Stephen  Kinyua Kimani"/>
    <s v="729179001"/>
    <s v="Medium Size Business"/>
    <s v="MKD"/>
    <s v="Masonry"/>
    <s v="25/03/2019"/>
  </r>
  <r>
    <s v="VPA6"/>
    <x v="3569"/>
    <x v="1"/>
    <s v=""/>
    <s v="10th January,2019"/>
    <d v="2019-01-10T00:00:00"/>
    <s v="26th March,2019"/>
    <d v="2019-03-26T00:00:00"/>
    <s v="Boro George Owen"/>
    <s v="Male"/>
    <s v="6712609"/>
    <s v="254721816608"/>
    <s v="2.55E+11"/>
    <s v=""/>
    <s v=""/>
    <n v="36.760554999999997"/>
    <n v="-1.09219"/>
    <s v="Kiambu"/>
    <s v="Githunguri"/>
    <s v="Githiga"/>
    <s v="Gathaithi"/>
    <x v="7"/>
    <s v="Amiran Kenya Ltd"/>
    <s v="Simon Musali"/>
    <s v="706021436"/>
    <s v="Medium Size Business"/>
    <s v="Home Biogas"/>
    <s v="Plastic"/>
    <s v="26/03/2019"/>
  </r>
  <r>
    <s v="VPA6"/>
    <x v="3570"/>
    <x v="1"/>
    <s v=""/>
    <s v="3rd March,2019"/>
    <d v="2019-03-03T00:00:00"/>
    <s v="26th March,2019"/>
    <d v="2019-03-26T00:00:00"/>
    <s v="Njenga Peter Kinyanjui"/>
    <s v="Male"/>
    <s v="11390424"/>
    <s v="254723772044"/>
    <s v="2.55E+11"/>
    <s v=""/>
    <s v=""/>
    <n v="36.760644999999997"/>
    <n v="-1.109443"/>
    <s v="Kiambu"/>
    <s v="Githunguri"/>
    <s v="Ikinu"/>
    <s v="Gachirichiri"/>
    <x v="7"/>
    <s v="Amiran Kenya Ltd"/>
    <s v="Simon Musali"/>
    <s v="706021436"/>
    <s v="Medium Size Business"/>
    <s v="Home Biogas"/>
    <s v="Plastic"/>
    <s v="26/03/2019"/>
  </r>
  <r>
    <s v="VPA6"/>
    <x v="3571"/>
    <x v="1"/>
    <s v=""/>
    <s v="8th March,2019"/>
    <d v="2019-03-08T00:00:00"/>
    <s v="26th March,2019"/>
    <d v="2019-03-26T00:00:00"/>
    <s v="Lukio Firanjah Makaya"/>
    <s v="Male"/>
    <s v="99999"/>
    <s v="254720771509"/>
    <s v="2.55E+11"/>
    <s v=""/>
    <s v=""/>
    <n v="36.855252999999998"/>
    <n v="-1.190453"/>
    <s v="Kiambu"/>
    <s v="Kiambu"/>
    <s v="Kiambu"/>
    <s v="Golden Palm"/>
    <x v="7"/>
    <s v="Amiran Kenya ltd"/>
    <s v="Simon Musali"/>
    <s v="706021436"/>
    <s v="Medium Size Business"/>
    <s v="Home Biogas"/>
    <s v="Plastic"/>
    <s v="26/03/2019"/>
  </r>
  <r>
    <s v="VPA6"/>
    <x v="3572"/>
    <x v="1"/>
    <s v=""/>
    <s v="20th March,2019"/>
    <d v="2019-03-20T00:00:00"/>
    <s v="27th March,2019"/>
    <d v="2019-03-27T00:00:00"/>
    <s v="Omoke Samwel Ouma"/>
    <s v="Male"/>
    <s v="32054075"/>
    <s v="708325474"/>
    <s v="2.55E+11"/>
    <s v=""/>
    <s v="2.55E+11"/>
    <n v="34.734769999999997"/>
    <n v="-0.14266300000000001"/>
    <s v="Kisumu"/>
    <s v="Kisumu Central"/>
    <s v="Kolwa West"/>
    <s v="Dunga"/>
    <x v="3"/>
    <s v="Biogas International Limited"/>
    <s v="Zadock"/>
    <s v="720562659"/>
    <s v="Medium Size Business"/>
    <s v="FLEXI"/>
    <s v="Tubular"/>
    <s v="27/03/2019"/>
  </r>
  <r>
    <s v="VPA6"/>
    <x v="3573"/>
    <x v="1"/>
    <s v=""/>
    <s v="18th March,2019"/>
    <d v="2019-03-18T00:00:00"/>
    <s v="27th March,2019"/>
    <d v="2019-03-27T00:00:00"/>
    <s v="Yusuf Zamaladi Kafuko"/>
    <s v="Female"/>
    <s v="7502179"/>
    <s v="0719691865"/>
    <s v="719691865"/>
    <s v=""/>
    <s v="732013835"/>
    <n v="34.735213999999999"/>
    <n v="-0.14224200000000001"/>
    <s v="Kisumu"/>
    <s v="Kisumu Central"/>
    <s v="Kolwa West"/>
    <s v="Dunga"/>
    <x v="3"/>
    <s v="Biogas International Limited"/>
    <s v="Zadock"/>
    <s v="720562659"/>
    <s v="Medium Size Business"/>
    <s v="FLEXI"/>
    <s v="Tubular"/>
    <s v="27/03/2019"/>
  </r>
  <r>
    <s v="VPA6"/>
    <x v="3574"/>
    <x v="1"/>
    <s v=""/>
    <s v="20th March,2019"/>
    <d v="2019-03-20T00:00:00"/>
    <s v="27th March,2019"/>
    <d v="2019-03-27T00:00:00"/>
    <s v="Ally Rehema Achieng"/>
    <s v="Female"/>
    <s v="6056850"/>
    <s v="254701088362"/>
    <s v="2.55E+11"/>
    <s v=""/>
    <s v="2.55E+11"/>
    <n v="34.736173999999998"/>
    <n v="-0.14407600000000001"/>
    <s v="Kisumu"/>
    <s v="Kisumu Central"/>
    <s v="Kolwa West"/>
    <s v="Dunga"/>
    <x v="22"/>
    <s v="Biogas International Limited"/>
    <s v="Zadock"/>
    <s v="720562659"/>
    <s v="Medium Size Business"/>
    <s v="FLEXI"/>
    <s v="Tubular"/>
    <s v="27/03/2019"/>
  </r>
  <r>
    <s v="VPA6"/>
    <x v="3575"/>
    <x v="1"/>
    <s v=""/>
    <s v="21st March,2019"/>
    <d v="2019-03-21T00:00:00"/>
    <s v="27th March,2019"/>
    <d v="2019-03-27T00:00:00"/>
    <s v="Oruko Sebius Ochieng"/>
    <s v="Male"/>
    <s v="10251354"/>
    <s v="725587481"/>
    <s v="2.55E+11"/>
    <s v=""/>
    <s v="2.55E+11"/>
    <n v="34.736060000000002"/>
    <n v="-0.143368"/>
    <s v="Kisumu"/>
    <s v="Kisumu Central"/>
    <s v="Kolwa West"/>
    <s v="Dunga"/>
    <x v="3"/>
    <s v="Biogas International Limited"/>
    <s v="Zadock"/>
    <s v="720562659"/>
    <s v="Medium Size Business"/>
    <s v="FLEXI"/>
    <s v="Tubular"/>
    <s v="27/03/2019"/>
  </r>
  <r>
    <s v="VPA6"/>
    <x v="3576"/>
    <x v="1"/>
    <s v=""/>
    <s v="11th March,2019"/>
    <d v="2019-03-11T00:00:00"/>
    <s v="28th March,2019"/>
    <d v="2019-03-28T00:00:00"/>
    <s v="Wanjiku Cecilia"/>
    <s v="Male"/>
    <s v="11143805"/>
    <s v="0720591016"/>
    <s v="720591016"/>
    <s v=""/>
    <s v=""/>
    <n v="36.710335000000001"/>
    <n v="-1.1945479999999999"/>
    <s v="Kiambu"/>
    <s v="Kiambu"/>
    <s v="Nyathuna"/>
    <s v="Mukui"/>
    <x v="7"/>
    <s v="Amiran Kenya Ltd"/>
    <s v="Simon Musali"/>
    <s v="706021536"/>
    <s v="Medium Size Business"/>
    <s v="Home Biogas"/>
    <s v="Plastic"/>
    <s v="28/03/2019"/>
  </r>
  <r>
    <s v="VPA6"/>
    <x v="3577"/>
    <x v="1"/>
    <s v=""/>
    <s v="13th March,2019"/>
    <d v="2019-03-13T00:00:00"/>
    <s v="28th March,2019"/>
    <d v="2019-03-28T00:00:00"/>
    <s v="Karanja Lawrence Ndung'U"/>
    <s v="Male"/>
    <s v="7279979"/>
    <s v="0722211700"/>
    <s v="722211700"/>
    <s v=""/>
    <s v=""/>
    <n v="36.658830000000002"/>
    <n v="-1.257735"/>
    <s v="Kiambu"/>
    <s v="Kikuyu"/>
    <s v="Karai"/>
    <s v="Mai-I-Hii"/>
    <x v="7"/>
    <s v="Amiran Kenya Ltd"/>
    <s v="Simon Musali"/>
    <s v="706021436"/>
    <s v="Medium Size Business"/>
    <s v="Home Biogas"/>
    <s v="Plastic"/>
    <s v="28/03/2019"/>
  </r>
  <r>
    <s v="VPA6"/>
    <x v="3578"/>
    <x v="0"/>
    <s v="Grievance"/>
    <s v="13th March,2019"/>
    <d v="2019-03-13T00:00:00"/>
    <s v="28th March,2019"/>
    <d v="2019-03-28T00:00:00"/>
    <s v="Kamau Joseph Kimani"/>
    <s v="Male"/>
    <s v="5192601"/>
    <s v="254721553458"/>
    <s v="2.55E+11"/>
    <s v=""/>
    <s v=""/>
    <n v="36.693572000000003"/>
    <n v="-1.2576780000000001"/>
    <s v="Kiambu"/>
    <s v="Kikuyu"/>
    <s v="Kinoo"/>
    <s v="Kinoo"/>
    <x v="7"/>
    <s v="Amiran Kenya Ltd"/>
    <s v="Simon Musali"/>
    <s v="706021436"/>
    <s v="Medium Size Business"/>
    <s v="Home Biogas"/>
    <s v="Plastic"/>
    <s v="28/03/2019"/>
  </r>
  <r>
    <s v="VPA6"/>
    <x v="3579"/>
    <x v="1"/>
    <s v=""/>
    <s v="23rd March,2019"/>
    <d v="2019-03-23T00:00:00"/>
    <s v="27th March,2019"/>
    <d v="2019-03-27T00:00:00"/>
    <s v="Oketch Linda Akoth"/>
    <s v="Female"/>
    <s v="28952581"/>
    <s v="254718701054"/>
    <s v="2.55E+11"/>
    <s v=""/>
    <s v="2.55E+11"/>
    <n v="34.735393999999999"/>
    <n v="-0.14144300000000001"/>
    <s v="Kisumu"/>
    <s v="Kisumu Central"/>
    <s v="Kolwa West"/>
    <s v="Dunga"/>
    <x v="3"/>
    <s v="Biogas International Limited"/>
    <s v="Zadock"/>
    <s v="720562659"/>
    <s v="Medium Size Business"/>
    <s v="FLEXI"/>
    <s v="Tubular"/>
    <s v="29/03/2019"/>
  </r>
  <r>
    <s v="VPA6"/>
    <x v="3580"/>
    <x v="1"/>
    <s v=""/>
    <s v="22nd March,2019"/>
    <d v="2019-03-22T00:00:00"/>
    <s v="28th March,2019"/>
    <d v="2019-03-28T00:00:00"/>
    <s v="Magai Elizabeth Kadogi"/>
    <s v="Female"/>
    <s v="25512634"/>
    <s v="718700682"/>
    <s v="2.55E+11"/>
    <s v=""/>
    <s v=""/>
    <n v="34.736491999999998"/>
    <n v="-0.14141799999999999"/>
    <s v="Kisumu"/>
    <s v="Kisumu Central"/>
    <s v="Kolwa West"/>
    <s v="Dunga"/>
    <x v="3"/>
    <s v="Biogas International Limited"/>
    <s v="Zadock"/>
    <s v="720562659"/>
    <s v="Medium Size Business"/>
    <s v="FLEXI"/>
    <s v="Tubular"/>
    <s v="29/03/2019"/>
  </r>
  <r>
    <s v="VPA6"/>
    <x v="3581"/>
    <x v="1"/>
    <s v=""/>
    <s v="23rd March,2019"/>
    <d v="2019-03-23T00:00:00"/>
    <s v="28th March,2019"/>
    <d v="2019-03-28T00:00:00"/>
    <s v="Atendo Domnic Oduor"/>
    <s v="Male"/>
    <s v="13464076"/>
    <s v="254723727618"/>
    <s v="2.55E+11"/>
    <s v=""/>
    <s v="2.55E+11"/>
    <n v="34.739347000000002"/>
    <n v="-0.141126"/>
    <s v="Kisumu"/>
    <s v="Kisumu Central"/>
    <s v="Kolwa West"/>
    <s v="Dunga"/>
    <x v="22"/>
    <s v="Biogas International Limited"/>
    <s v="Zadock"/>
    <s v="720562659"/>
    <s v="Medium Size Business"/>
    <s v="FLEXI"/>
    <s v="Tubular"/>
    <s v="29/03/2019"/>
  </r>
  <r>
    <s v="VPA6"/>
    <x v="3582"/>
    <x v="2"/>
    <s v="Decommissioned"/>
    <s v="20th March,2019"/>
    <d v="2019-03-20T00:00:00"/>
    <s v="28th March,2019"/>
    <d v="2019-03-28T00:00:00"/>
    <s v="Ondiek Martha Adhiambo"/>
    <s v="Female"/>
    <s v="26266366"/>
    <s v="714315565"/>
    <s v="714315565"/>
    <s v=""/>
    <s v="713565250"/>
    <n v="34.733871999999998"/>
    <n v="-0.141733"/>
    <s v="Kisumu"/>
    <s v="Kisumu Central"/>
    <s v="Kolwa West"/>
    <s v="Dunga"/>
    <x v="3"/>
    <s v="Biogas International Limited"/>
    <s v="Zadock"/>
    <s v="720562659"/>
    <s v="Medium Size Business"/>
    <s v="FLEXI"/>
    <s v="Tubular"/>
    <s v="29/03/2019"/>
  </r>
  <r>
    <s v="VPA6"/>
    <x v="3583"/>
    <x v="1"/>
    <s v=""/>
    <s v="12th March,2019"/>
    <d v="2019-03-12T00:00:00"/>
    <s v="29th March,2019"/>
    <d v="2019-03-29T00:00:00"/>
    <s v="Wanjiru Cecilia"/>
    <s v="Male"/>
    <s v="4918397"/>
    <s v="0723134525"/>
    <s v="723134525"/>
    <s v=""/>
    <s v=""/>
    <n v="36.882488000000002"/>
    <n v="-1.0301530000000001"/>
    <s v="Kiambu"/>
    <s v="Gatundu South"/>
    <s v="Kiamwangi"/>
    <s v="Ngindure"/>
    <x v="7"/>
    <s v="Amiran Kenya Ltd"/>
    <s v="Simon Musali"/>
    <s v="706021436"/>
    <s v="Medium Size Business"/>
    <s v="Home Biogas"/>
    <s v="Plastic"/>
    <s v="29/03/2019"/>
  </r>
  <r>
    <s v="VPA6"/>
    <x v="3584"/>
    <x v="1"/>
    <s v=""/>
    <s v="20th March,2019"/>
    <d v="2019-03-20T00:00:00"/>
    <s v="29th March,2019"/>
    <d v="2019-03-29T00:00:00"/>
    <s v="Ongowe Maurice Ochieng"/>
    <s v="Male"/>
    <s v="2636359"/>
    <s v="0723884024"/>
    <s v="723884024"/>
    <s v=""/>
    <s v="719454049"/>
    <n v="34.734596000000003"/>
    <n v="-0.14280499999999999"/>
    <s v="Kisumu"/>
    <s v="Kisumu Central"/>
    <s v="Kolwa West"/>
    <s v="Dunga"/>
    <x v="3"/>
    <s v="Biogas International Limited"/>
    <s v="Zadock"/>
    <s v="720562659"/>
    <s v="Medium Size Business"/>
    <s v="FLEXI"/>
    <s v="Tubular"/>
    <s v="29/03/2019"/>
  </r>
  <r>
    <s v="VPA6"/>
    <x v="3585"/>
    <x v="1"/>
    <s v=""/>
    <s v="20th March,2019"/>
    <d v="2019-03-20T00:00:00"/>
    <s v="29th March,2019"/>
    <d v="2019-03-29T00:00:00"/>
    <s v="Bita Anjeline Atieno"/>
    <s v="Female"/>
    <s v="29354533"/>
    <s v="0797845223"/>
    <s v="797845223"/>
    <s v=""/>
    <s v="700216562"/>
    <n v="34.732339000000003"/>
    <n v="-0.14214599999999999"/>
    <s v="Kisumu"/>
    <s v="Kisumu Central"/>
    <s v="Kolwa West"/>
    <s v="Dunga"/>
    <x v="3"/>
    <s v="Biogas International Limited"/>
    <s v="Zadock"/>
    <s v="720562659"/>
    <s v="Medium Size Business"/>
    <s v="FLEXI"/>
    <s v="Tubular"/>
    <s v="29/03/2019"/>
  </r>
  <r>
    <s v="VPA6"/>
    <x v="3586"/>
    <x v="1"/>
    <s v=""/>
    <s v="24th March,2019"/>
    <d v="2019-03-24T00:00:00"/>
    <s v="29th March,2019"/>
    <d v="2019-03-29T00:00:00"/>
    <s v="Obura Caroline Atieno"/>
    <s v="Female"/>
    <s v="30724119"/>
    <s v="254704109372"/>
    <s v="2.55E+11"/>
    <s v=""/>
    <s v="2.55E+11"/>
    <n v="34.735124999999996"/>
    <n v="-0.14025499999999999"/>
    <s v="Kisumu"/>
    <s v="Kisumu Central"/>
    <s v="Kolwa West"/>
    <s v="Dunga"/>
    <x v="3"/>
    <s v="Biogas International Limited"/>
    <s v="Zadock"/>
    <s v="720562659"/>
    <s v="Medium Size Business"/>
    <s v="FLEXI"/>
    <s v="Tubular"/>
    <s v="29/03/2019"/>
  </r>
  <r>
    <s v="VPA6"/>
    <x v="3587"/>
    <x v="1"/>
    <s v=""/>
    <s v="24th March,2019"/>
    <d v="2019-03-24T00:00:00"/>
    <s v="29th March,2019"/>
    <d v="2019-03-29T00:00:00"/>
    <s v="Obilo Veronica Auma"/>
    <s v="Female"/>
    <s v="2631050"/>
    <s v="254722770897"/>
    <s v="2.55E+11"/>
    <s v=""/>
    <s v="2.55E+11"/>
    <n v="34.735852000000001"/>
    <n v="-0.140102"/>
    <s v="Kisumu"/>
    <s v="Kisumu Central"/>
    <s v="Kolwa West"/>
    <s v="Dunga"/>
    <x v="3"/>
    <s v="Biogas International Limited"/>
    <s v="Zadock"/>
    <s v="720562659"/>
    <s v="Medium Size Business"/>
    <s v="FLEXI"/>
    <s v="Tubular"/>
    <s v="29/03/2019"/>
  </r>
  <r>
    <s v="VPA6"/>
    <x v="3588"/>
    <x v="1"/>
    <s v=""/>
    <s v="12th March,2019"/>
    <d v="2019-03-12T00:00:00"/>
    <s v="29th March,2019"/>
    <d v="2019-03-29T00:00:00"/>
    <s v="Kiraka Joseph Memia"/>
    <s v="Male"/>
    <s v="524829"/>
    <s v="0714709579"/>
    <s v="714709579"/>
    <s v=""/>
    <s v=""/>
    <n v="36.864617000000003"/>
    <n v="-1.023155"/>
    <s v="Kiambu"/>
    <s v="Gatundu South"/>
    <s v="Kiamwangi"/>
    <s v="Thaara"/>
    <x v="7"/>
    <s v="Amiran Kenya Ltd"/>
    <s v="Simon Musali"/>
    <s v="706021436"/>
    <s v="Medium Size Business"/>
    <s v="Home Biogas"/>
    <s v="Plastic"/>
    <s v="29/03/2019"/>
  </r>
  <r>
    <s v="VPA6"/>
    <x v="3589"/>
    <x v="1"/>
    <s v=""/>
    <s v="8th March,2019"/>
    <d v="2019-03-08T00:00:00"/>
    <s v="2nd April,2019"/>
    <d v="2019-04-02T00:00:00"/>
    <s v="Gichara Anne Wambui"/>
    <s v="Female"/>
    <s v="353054"/>
    <s v="254706746889"/>
    <s v="2.55E+11"/>
    <s v=""/>
    <s v=""/>
    <n v="36.899510999999997"/>
    <n v="-1.31097"/>
    <s v="Kiambu"/>
    <s v="Githunguri"/>
    <s v="Ikinu"/>
    <s v="Ngemwa"/>
    <x v="7"/>
    <s v="Amiran Kenya Ltd"/>
    <s v="Simon Musali"/>
    <s v="706021436"/>
    <s v="Medium Size Business"/>
    <s v="Home Biogas"/>
    <s v="Plastic"/>
    <s v="02/04/2019"/>
  </r>
  <r>
    <s v="VPA6"/>
    <x v="3590"/>
    <x v="1"/>
    <s v=""/>
    <s v="8th March,2019"/>
    <d v="2019-03-08T00:00:00"/>
    <s v="2nd April,2019"/>
    <d v="2019-04-02T00:00:00"/>
    <s v="Njeri Mary"/>
    <s v="Female"/>
    <s v="28570206"/>
    <s v="720281955"/>
    <s v="720281955"/>
    <s v=""/>
    <s v=""/>
    <n v="36.738432000000003"/>
    <n v="-1.0582549999999999"/>
    <s v="Kiambu"/>
    <s v="Githunguri"/>
    <s v="Githiga"/>
    <s v="Kambaa"/>
    <x v="7"/>
    <s v="Amiran Kenya Ltd"/>
    <s v="Simon Musali"/>
    <s v="706021436"/>
    <s v="Medium Size Business"/>
    <s v="Home Biogas"/>
    <s v="Plastic"/>
    <s v="02/04/2019"/>
  </r>
  <r>
    <s v="VPA6"/>
    <x v="3591"/>
    <x v="1"/>
    <s v=""/>
    <s v="18th March,2019"/>
    <d v="2019-03-18T00:00:00"/>
    <s v="3rd April,2019"/>
    <d v="2019-04-03T00:00:00"/>
    <s v="Wambui Mary"/>
    <s v="Male"/>
    <s v="5208852"/>
    <s v="0722223677"/>
    <s v="722223677"/>
    <s v=""/>
    <s v=""/>
    <n v="36.625135"/>
    <n v="-1.0739479999999999"/>
    <s v="Kiambu"/>
    <s v="Limuru"/>
    <s v="Limuru"/>
    <s v="Galaliga"/>
    <x v="7"/>
    <s v="Amiran Kenya Ltd"/>
    <s v="Simon Musali"/>
    <s v="706021436"/>
    <s v="Medium Size Business"/>
    <s v="Home Biogas"/>
    <s v="Plastic"/>
    <s v="03/04/2019"/>
  </r>
  <r>
    <s v="VPA6"/>
    <x v="3592"/>
    <x v="1"/>
    <s v=""/>
    <s v="25th March,2019"/>
    <d v="2019-03-25T00:00:00"/>
    <s v="30th March,2019"/>
    <d v="2019-03-30T00:00:00"/>
    <s v="Ogendo Esther Atieno"/>
    <s v="Female"/>
    <s v="16049202"/>
    <s v="734941268"/>
    <s v="2.55E+12"/>
    <s v=""/>
    <s v="2.55E+11"/>
    <n v="34.735193000000002"/>
    <n v="-0.141513"/>
    <s v="Kisumu"/>
    <s v="Kisumu Central"/>
    <s v="Kolwa West"/>
    <s v="Dunga"/>
    <x v="3"/>
    <s v="Biogas International Limited"/>
    <s v="Zadock"/>
    <s v="720562659"/>
    <s v="Medium Size Business"/>
    <s v="FLEXI"/>
    <s v="Tubular"/>
    <s v="03/04/2019"/>
  </r>
  <r>
    <s v="VPA6"/>
    <x v="3593"/>
    <x v="1"/>
    <s v=""/>
    <s v="23rd March,2019"/>
    <d v="2019-03-23T00:00:00"/>
    <s v="30th March,2019"/>
    <d v="2019-03-30T00:00:00"/>
    <s v="Masawa Margaret Adhiambo"/>
    <s v="Female"/>
    <s v="2316622"/>
    <s v="254704109372"/>
    <s v="2.55E+11"/>
    <s v=""/>
    <s v="2.55E+11"/>
    <n v="34.735343"/>
    <n v="-0.140352"/>
    <s v="Kisumu"/>
    <s v="Kisumu Central"/>
    <s v="Kolwa West"/>
    <s v="Dunga"/>
    <x v="3"/>
    <s v="Biogas International Limited"/>
    <s v="Zadock"/>
    <s v="720562659"/>
    <s v="Medium Size Business"/>
    <s v="FLEXI"/>
    <s v="Tubular"/>
    <s v="03/04/2019"/>
  </r>
  <r>
    <s v="VPA6"/>
    <x v="3594"/>
    <x v="0"/>
    <s v="Unreachable"/>
    <s v="23rd March,2019"/>
    <d v="2019-03-23T00:00:00"/>
    <s v="30th March,2019"/>
    <d v="2019-03-30T00:00:00"/>
    <s v="Agolla Pamella Akinyi"/>
    <s v="Female"/>
    <s v="30646941"/>
    <s v="795822051"/>
    <s v="795822051"/>
    <s v=""/>
    <s v="746216326"/>
    <n v="34.735917999999998"/>
    <n v="-0.14258199999999999"/>
    <s v="Kisumu"/>
    <s v="Kisumu Central"/>
    <s v="Kolwa West"/>
    <s v="Dunga"/>
    <x v="3"/>
    <s v="Biogas International Limited"/>
    <s v="Zadock"/>
    <s v="722700530"/>
    <s v="Medium Size Business"/>
    <s v="FLEXI"/>
    <s v="Tubular"/>
    <s v="03/04/2019"/>
  </r>
  <r>
    <s v="VPA6"/>
    <x v="3595"/>
    <x v="1"/>
    <s v=""/>
    <s v="26th March,2019"/>
    <d v="2019-03-26T00:00:00"/>
    <s v="1st April,2019"/>
    <d v="2019-04-01T00:00:00"/>
    <s v="Wando Vitalis Otieno"/>
    <s v="Male"/>
    <s v="3645062"/>
    <s v="0702186513"/>
    <s v="702186513"/>
    <s v=""/>
    <s v="706365849"/>
    <n v="34.735644000000001"/>
    <n v="-0.13992499999999999"/>
    <s v="Kisumu"/>
    <s v="Kisumu Central"/>
    <s v="Kolwa West"/>
    <s v="Dunga"/>
    <x v="3"/>
    <s v="Biogas International Limited"/>
    <s v="Zadock"/>
    <s v="720562659"/>
    <s v="Medium Size Business"/>
    <s v="FLEXI"/>
    <s v="Tubular"/>
    <s v="03/04/2019"/>
  </r>
  <r>
    <s v="VPA6"/>
    <x v="3596"/>
    <x v="1"/>
    <s v=""/>
    <s v="24th March,2019"/>
    <d v="2019-03-24T00:00:00"/>
    <s v="1st April,2019"/>
    <d v="2019-04-01T00:00:00"/>
    <s v="Nyumba Regina Auma"/>
    <s v="Female"/>
    <s v="2636567"/>
    <s v="0718700655"/>
    <s v="718700655"/>
    <s v=""/>
    <s v="712440377"/>
    <n v="34.737937000000002"/>
    <n v="-0.14177500000000001"/>
    <s v="Kisumu"/>
    <s v="Kisumu Central"/>
    <s v="Kolwa West"/>
    <s v="Dunga"/>
    <x v="3"/>
    <s v="Biogas International Limited"/>
    <s v="Zadock"/>
    <s v="720562659"/>
    <s v="Medium Size Business"/>
    <s v="FLEXI"/>
    <s v="Tubular"/>
    <s v="03/04/2019"/>
  </r>
  <r>
    <s v="VPA6"/>
    <x v="3597"/>
    <x v="1"/>
    <s v=""/>
    <s v="28th March,2019"/>
    <d v="2019-03-28T00:00:00"/>
    <s v="3rd April,2019"/>
    <d v="2019-04-03T00:00:00"/>
    <s v="Jera Maurice Oyango"/>
    <s v="Male"/>
    <s v="2636055"/>
    <s v="0706222502"/>
    <s v="706222502"/>
    <s v=""/>
    <s v="754166458"/>
    <n v="34.736483"/>
    <n v="-0.14010900000000001"/>
    <s v="Kisumu"/>
    <s v="Kisumu Central"/>
    <s v="Kolwa West"/>
    <s v="Dunga"/>
    <x v="3"/>
    <s v="Biogas International Limited"/>
    <s v="Zadock"/>
    <s v="720562659"/>
    <s v="Medium Size Business"/>
    <s v="FLEXI"/>
    <s v="Tubular"/>
    <s v="03/04/2019"/>
  </r>
  <r>
    <s v="VPA6"/>
    <x v="3598"/>
    <x v="1"/>
    <s v=""/>
    <s v="28th March,2019"/>
    <d v="2019-03-28T00:00:00"/>
    <s v="4th April,2019"/>
    <d v="2019-04-04T00:00:00"/>
    <s v="Okoth Alfred Angira"/>
    <s v="Male"/>
    <s v="22999472"/>
    <s v="0796077778"/>
    <s v="796077778"/>
    <s v=""/>
    <s v="711751978"/>
    <n v="34.734552999999998"/>
    <n v="-0.14310600000000001"/>
    <s v="Kisumu"/>
    <s v="Kisumu Central"/>
    <s v="Kolwa West"/>
    <s v="Dunga"/>
    <x v="3"/>
    <s v="Biogas International Limited"/>
    <s v="Zadock"/>
    <s v="720562659"/>
    <s v="Medium Size Business"/>
    <s v="FLEXI"/>
    <s v="Tubular"/>
    <s v="04/04/2019"/>
  </r>
  <r>
    <s v="VPA6"/>
    <x v="3599"/>
    <x v="1"/>
    <s v=""/>
    <s v="19th March,2019"/>
    <d v="2019-03-19T00:00:00"/>
    <s v="5th April,2019"/>
    <d v="2019-04-05T00:00:00"/>
    <s v="Isige June"/>
    <s v="Female"/>
    <s v="22816865"/>
    <s v="0780338894"/>
    <s v="780338894"/>
    <s v=""/>
    <s v=""/>
    <n v="37.000194999999998"/>
    <n v="-1.0897950000000001"/>
    <s v="Kiambu"/>
    <s v="Juja"/>
    <s v="Juja"/>
    <s v="Mirimaini"/>
    <x v="7"/>
    <s v="Amiran Kenya Ltd"/>
    <s v="Simon Musali"/>
    <s v="706021436"/>
    <s v="Medium Size Business"/>
    <s v="Home Biogas"/>
    <s v="Plastic"/>
    <s v="05/04/2019"/>
  </r>
  <r>
    <s v="VPA6"/>
    <x v="3600"/>
    <x v="1"/>
    <s v=""/>
    <s v="22nd March,2019"/>
    <d v="2019-03-22T00:00:00"/>
    <s v="8th April,2019"/>
    <d v="2019-04-08T00:00:00"/>
    <s v="Orora Gerrad Nyakundi"/>
    <s v="Female"/>
    <s v="21950605"/>
    <s v="0713502403"/>
    <s v="713502403"/>
    <s v=""/>
    <s v=""/>
    <n v="36.204690999999997"/>
    <n v="-0.35017599999999999"/>
    <s v="Nakuru"/>
    <s v="Gilgil"/>
    <s v="Baruku"/>
    <s v="Baruku"/>
    <x v="7"/>
    <s v="Amiran Kenya Ltd"/>
    <s v="Simon Musali"/>
    <s v="706021436"/>
    <s v="Medium Size Business"/>
    <s v="Home Biogas"/>
    <s v="Plastic"/>
    <s v="08/04/2019"/>
  </r>
  <r>
    <s v="VPA6"/>
    <x v="3601"/>
    <x v="1"/>
    <s v=""/>
    <s v="29th March,2019"/>
    <d v="2019-03-29T00:00:00"/>
    <s v="4th April,2019"/>
    <d v="2019-04-04T00:00:00"/>
    <s v="Kahumbu Domnic Wanjihia"/>
    <s v="Male"/>
    <s v="8343151"/>
    <s v="0724316992"/>
    <s v="724316992"/>
    <s v=""/>
    <s v="722700530"/>
    <n v="34.735242"/>
    <n v="-0.140957"/>
    <s v="Kisumu"/>
    <s v="Kisumu Central"/>
    <s v="Kolwa West"/>
    <s v="Dunga"/>
    <x v="22"/>
    <s v="Biogas International Limited"/>
    <s v="Zadock"/>
    <s v="720562659"/>
    <s v="Medium Size Business"/>
    <s v="FLEXI"/>
    <s v="Tubular"/>
    <s v="10/04/2019"/>
  </r>
  <r>
    <s v="VPA6"/>
    <x v="3602"/>
    <x v="1"/>
    <s v=""/>
    <s v="6th March,2019"/>
    <d v="2019-03-06T00:00:00"/>
    <s v="10th April,2019"/>
    <d v="2019-04-10T00:00:00"/>
    <s v="Njoroge Lucy Njeri"/>
    <s v="Female"/>
    <s v="6712912"/>
    <s v="0797650459"/>
    <s v="797650459"/>
    <s v=""/>
    <s v=""/>
    <n v="36.835239999999999"/>
    <n v="-1.2700480000000001"/>
    <s v="Nairobi"/>
    <s v="Starehe"/>
    <s v="Starehe"/>
    <s v="Pangani"/>
    <x v="7"/>
    <s v="Amiran Kenya Ltd"/>
    <s v="Simon Musali"/>
    <s v="706021436"/>
    <s v="Medium Size Business"/>
    <s v="Home Biogas"/>
    <s v="Plastic"/>
    <s v="10/04/2019"/>
  </r>
  <r>
    <s v="VPA6"/>
    <x v="3603"/>
    <x v="1"/>
    <s v=""/>
    <s v="9th April,2019"/>
    <d v="2019-04-09T00:00:00"/>
    <s v="9th April,2019"/>
    <d v="2019-04-09T00:00:00"/>
    <s v="Njenga James Kihumba"/>
    <s v="Male"/>
    <s v="1818104"/>
    <s v="0799189540"/>
    <s v="799189540"/>
    <s v=""/>
    <s v="713908050"/>
    <n v="36.678624999999997"/>
    <n v="-1.0636829999999999"/>
    <s v="Kiambu"/>
    <s v="Githunguri"/>
    <s v="Githiga"/>
    <s v="Gitiha"/>
    <x v="2"/>
    <s v="Takamoto Biogas"/>
    <s v="James Nganga  Njoroge"/>
    <s v="725713467"/>
    <s v="Medium Size Business"/>
    <s v="MKD"/>
    <s v="Masonry"/>
    <s v="10/04/2019"/>
  </r>
  <r>
    <s v="VPA6"/>
    <x v="3604"/>
    <x v="1"/>
    <s v=""/>
    <s v="7th February,2019"/>
    <d v="2019-02-07T00:00:00"/>
    <s v="5th April,2019"/>
    <d v="2019-04-05T00:00:00"/>
    <s v="Mwangi Leonard Gathirua"/>
    <s v="Male"/>
    <s v="24097511"/>
    <s v="723849981"/>
    <s v="723849981"/>
    <s v=""/>
    <s v="763849981"/>
    <n v="36.988528000000002"/>
    <n v="-0.54037299999999999"/>
    <s v="Nyeri"/>
    <s v="Othaya"/>
    <s v="Othaya South"/>
    <s v="Kagumo"/>
    <x v="0"/>
    <s v="Takamoto Biogas"/>
    <s v="Takamoto Biogas"/>
    <s v="738689788"/>
    <s v="Medium Size Business"/>
    <s v="Topflame"/>
    <s v="Plastic"/>
    <s v="10/04/2019"/>
  </r>
  <r>
    <s v="VPA6"/>
    <x v="3605"/>
    <x v="0"/>
    <s v="Non Compliant"/>
    <s v="28th January,2019"/>
    <d v="2019-01-28T00:00:00"/>
    <s v="19th March,2019"/>
    <d v="2019-03-19T00:00:00"/>
    <s v="Wanjugu Ann Naomi"/>
    <s v="Female"/>
    <s v="13491320"/>
    <s v="724470240"/>
    <s v="724470240"/>
    <s v=""/>
    <s v="703429883"/>
    <n v="36.955212000000003"/>
    <n v="-0.57372000000000001"/>
    <s v="Nyeri"/>
    <s v="Othaya"/>
    <s v="Kagongo"/>
    <s v="Kagongo"/>
    <x v="0"/>
    <s v="Takamoto Biogas"/>
    <s v="Takamoto Biogas"/>
    <s v="738689788"/>
    <s v="Medium Size Business"/>
    <s v="Topflame"/>
    <s v="Plastic"/>
    <s v="10/04/2019"/>
  </r>
  <r>
    <s v="VPA6"/>
    <x v="3606"/>
    <x v="1"/>
    <s v=""/>
    <s v="2nd April,2019"/>
    <d v="2019-04-02T00:00:00"/>
    <s v="10th April,2019"/>
    <d v="2019-04-10T00:00:00"/>
    <s v="Oyugi Loice Magak"/>
    <s v="Female"/>
    <s v="8912114"/>
    <s v="722833688"/>
    <s v="722833688"/>
    <s v=""/>
    <s v="715974857"/>
    <n v="34.732832999999999"/>
    <n v="-0.14211799999999999"/>
    <s v="Kisumu"/>
    <s v="Kisumu Central"/>
    <s v="Kolwa West"/>
    <s v="Dunga"/>
    <x v="3"/>
    <s v="Biogas International Limited"/>
    <s v="Zadock"/>
    <s v="720562659"/>
    <s v="Medium Size Business"/>
    <s v="FLEXI"/>
    <s v="Tubular"/>
    <s v="10/04/2019"/>
  </r>
  <r>
    <s v="VPA6"/>
    <x v="3607"/>
    <x v="1"/>
    <s v=""/>
    <s v="3rd April,2019"/>
    <d v="2019-04-03T00:00:00"/>
    <s v="10th April,2019"/>
    <d v="2019-04-10T00:00:00"/>
    <s v="Omoke Anjeline Apiyo"/>
    <s v="Female"/>
    <s v="6164603"/>
    <s v="711846302"/>
    <s v="711846302"/>
    <s v=""/>
    <s v="708325474"/>
    <n v="34.734740000000002"/>
    <n v="-0.142428"/>
    <s v="Kisumu"/>
    <s v="Kisumu Central"/>
    <s v="Kolwa West"/>
    <s v="Dunga"/>
    <x v="3"/>
    <s v="Biogas International Limited"/>
    <s v="Zadock"/>
    <s v="720562659"/>
    <s v="Medium Size Business"/>
    <s v="FLEXI"/>
    <s v="Tubular"/>
    <s v="10/04/2019"/>
  </r>
  <r>
    <s v="VPA6"/>
    <x v="3608"/>
    <x v="1"/>
    <s v=""/>
    <s v="2nd April,2019"/>
    <d v="2019-04-02T00:00:00"/>
    <s v="15th April,2019"/>
    <d v="2019-04-15T00:00:00"/>
    <s v="Waweru Purity Wangari"/>
    <s v="Female"/>
    <s v="24098880"/>
    <s v="254729501083"/>
    <s v="2.55E+11"/>
    <s v=""/>
    <s v="2.55E+11"/>
    <n v="36.836886999999997"/>
    <n v="-0.95069800000000004"/>
    <s v="Kiambu"/>
    <s v="Gatundu South"/>
    <s v="Ndarugo"/>
    <s v="Mbaruini"/>
    <x v="0"/>
    <s v="Takamoto Biogas"/>
    <s v="Takamoto Biogas"/>
    <s v=""/>
    <s v="Medium Size Business"/>
    <s v="Topflame"/>
    <s v="Plastic"/>
    <s v="17/04/2019"/>
  </r>
  <r>
    <s v="VPA6"/>
    <x v="3609"/>
    <x v="1"/>
    <s v=""/>
    <s v="10th February,2019"/>
    <d v="2019-02-10T00:00:00"/>
    <s v="10th February,2019"/>
    <d v="2019-02-10T00:00:00"/>
    <s v="Gachoki Samwel Kangoe"/>
    <s v="Male"/>
    <s v="10160060"/>
    <s v="726719996"/>
    <s v="726719996"/>
    <s v=""/>
    <s v="701732280"/>
    <n v="37.075012000000001"/>
    <n v="-1.2543869999999999"/>
    <s v="Nairobi"/>
    <s v="Kasarani"/>
    <s v="Kingori"/>
    <s v="Emba Ranching"/>
    <x v="3"/>
    <s v="Kentainers Limited"/>
    <s v="Collins"/>
    <s v="710372728"/>
    <s v="Medium Size Business"/>
    <s v="BlueFlame BioSlurriGaz"/>
    <s v="Plastic"/>
    <s v="18/04/2019"/>
  </r>
  <r>
    <s v="VPA6"/>
    <x v="3610"/>
    <x v="0"/>
    <s v="Non Compliant"/>
    <s v="26th April,2019"/>
    <d v="2019-04-26T00:00:00"/>
    <s v="26th April,2019"/>
    <d v="2019-04-26T00:00:00"/>
    <s v="Mutuku Christopher Mulwa"/>
    <s v="Male"/>
    <s v="2989948"/>
    <s v="27930649"/>
    <s v="727930649"/>
    <s v=""/>
    <s v="727236751"/>
    <n v="37.478986999999996"/>
    <n v="-1.6917519999999999"/>
    <s v="Makueni"/>
    <s v="Mbooni"/>
    <s v="Mbooni West"/>
    <s v="Kiume"/>
    <x v="22"/>
    <s v="Biogas International Limited"/>
    <s v="James Musyoka"/>
    <s v="715836763"/>
    <s v="Medium Size Business"/>
    <s v="FLEXI"/>
    <s v="Tubular"/>
    <s v="26/04/2019"/>
  </r>
  <r>
    <s v="VPA6"/>
    <x v="3611"/>
    <x v="1"/>
    <s v=""/>
    <s v="15th March,2019"/>
    <d v="2019-03-15T00:00:00"/>
    <s v="1st April,2019"/>
    <d v="2019-04-01T00:00:00"/>
    <s v="Wandie Margaret Waithera"/>
    <s v="Female"/>
    <s v="99999"/>
    <s v="725550307"/>
    <s v="2.55E+11"/>
    <s v=""/>
    <s v=""/>
    <n v="36.798912999999999"/>
    <n v="-1.149735"/>
    <s v="Kiambu"/>
    <s v="Kiambu"/>
    <s v="Kiambu"/>
    <s v="Kabae"/>
    <x v="0"/>
    <s v="Takamoto Biogas"/>
    <s v="Takamoto Biogas"/>
    <s v="738689788"/>
    <s v="Medium Size Business"/>
    <s v="MKD"/>
    <s v="Masonry"/>
    <s v="26/04/2019"/>
  </r>
  <r>
    <s v="VPA6"/>
    <x v="3612"/>
    <x v="1"/>
    <s v=""/>
    <s v="19th April,2019"/>
    <d v="2019-04-19T00:00:00"/>
    <s v="27th April,2019"/>
    <d v="2019-04-27T00:00:00"/>
    <s v="Kaguni David Kageni"/>
    <s v="Male"/>
    <s v="347727"/>
    <s v="254704465515"/>
    <s v="2.55E+11"/>
    <s v=""/>
    <s v="2.55E+11"/>
    <n v="36.874636000000002"/>
    <n v="-1.096236"/>
    <s v="Kiambu"/>
    <s v="Githunguri"/>
    <s v="Ngewa"/>
    <s v="Kwamaiko"/>
    <x v="0"/>
    <s v="Takamoto Biogas"/>
    <s v="Takamoto Biogas"/>
    <s v=""/>
    <s v="Medium Size Business"/>
    <s v="Topflame"/>
    <s v="Plastic"/>
    <s v="27/04/2019"/>
  </r>
  <r>
    <s v="VPA6"/>
    <x v="3613"/>
    <x v="1"/>
    <s v=""/>
    <s v="11th March,2019"/>
    <d v="2019-03-11T00:00:00"/>
    <s v="10th May,2019"/>
    <d v="2019-05-10T00:00:00"/>
    <s v="Wambui Ann"/>
    <s v="Female"/>
    <s v="99999"/>
    <s v="254723499904"/>
    <s v="2.55E+11"/>
    <s v=""/>
    <s v=""/>
    <n v="36.694330000000001"/>
    <n v="-1.2244630000000001"/>
    <s v="Kiambu"/>
    <s v="Kabete"/>
    <s v="Gitaru"/>
    <s v="King'Eero"/>
    <x v="7"/>
    <s v="Amiran Kenya Ltd"/>
    <s v="Michael Munuve"/>
    <s v="705862690"/>
    <s v="Medium Size Business"/>
    <s v="Home Biogas"/>
    <s v="Plastic"/>
    <s v="10/05/2019"/>
  </r>
  <r>
    <s v="VPA6"/>
    <x v="3614"/>
    <x v="1"/>
    <s v=""/>
    <s v="29th April,2019"/>
    <d v="2019-04-29T00:00:00"/>
    <s v="5th May,2019"/>
    <d v="2019-05-05T00:00:00"/>
    <s v="Demba Emmanuel Nobert"/>
    <s v="Male"/>
    <s v="25363910"/>
    <s v="254710528545"/>
    <s v="2.55E+11"/>
    <s v=""/>
    <s v="2.55E+11"/>
    <n v="34.691108999999997"/>
    <n v="-8.7277999999999994E-2"/>
    <s v="Kisumu"/>
    <s v="Kisumu West"/>
    <s v="Central Kisumu"/>
    <s v="Kodao"/>
    <x v="22"/>
    <s v="Biogas International Limited"/>
    <s v="Zadock"/>
    <s v="720562659"/>
    <s v="Medium Size Business"/>
    <s v="FLEXI"/>
    <s v="Tubular"/>
    <s v="22/05/2019"/>
  </r>
  <r>
    <s v="VPA6"/>
    <x v="3615"/>
    <x v="1"/>
    <s v=""/>
    <s v="6th April,2019"/>
    <d v="2019-04-06T00:00:00"/>
    <s v="15th April,2019"/>
    <d v="2019-04-15T00:00:00"/>
    <s v="Kingoo Wanza Michael"/>
    <s v="Male"/>
    <s v="12902527"/>
    <s v="254723879201"/>
    <s v="2.55E+11"/>
    <s v=""/>
    <s v="2.55E+11"/>
    <n v="39.490831999999997"/>
    <n v="-4.2701370000000001"/>
    <s v="Kwale"/>
    <s v="Matuga"/>
    <s v="Majimboni"/>
    <s v="Mbegani"/>
    <x v="3"/>
    <s v="Biogas International Limited"/>
    <s v="Julius Onyango"/>
    <s v="711227754"/>
    <s v="Medium Size Business"/>
    <s v="FLEXI"/>
    <s v="Tubular"/>
    <s v="24/05/2019"/>
  </r>
  <r>
    <s v="VPA6"/>
    <x v="3616"/>
    <x v="1"/>
    <s v=""/>
    <s v="4th April,2019"/>
    <d v="2019-04-04T00:00:00"/>
    <s v="18th April,2019"/>
    <d v="2019-04-18T00:00:00"/>
    <s v="Khashy Mwakuchengwa Mwinyi"/>
    <s v="Female"/>
    <s v="21153083"/>
    <s v="254707431880"/>
    <s v="2.55E+11"/>
    <s v=""/>
    <s v="2.55E+12"/>
    <n v="39.496251999999998"/>
    <n v="-4.2717929999999997"/>
    <s v="Kwale"/>
    <s v="Matuga"/>
    <s v="Tsimba"/>
    <s v="Mbegani"/>
    <x v="3"/>
    <s v="Biogas International Limited"/>
    <s v="Julius Onyango"/>
    <s v="711227754"/>
    <s v="Medium Size Business"/>
    <s v="FLEXI"/>
    <s v="Tubular"/>
    <s v="24/05/2019"/>
  </r>
  <r>
    <s v="VPA6"/>
    <x v="3617"/>
    <x v="0"/>
    <s v="Non Compliant"/>
    <s v="17th April,2019"/>
    <d v="2019-04-17T00:00:00"/>
    <s v="1st May,2019"/>
    <d v="2019-05-01T00:00:00"/>
    <s v="Nyasi Juma Tsuma"/>
    <s v="Male"/>
    <s v="7064509"/>
    <s v="705159114"/>
    <s v="2.55E+11"/>
    <s v=""/>
    <s v="2.55E+12"/>
    <n v="39.504843999999999"/>
    <n v="-4.2648250000000001"/>
    <s v="Kwale"/>
    <s v="Matuga"/>
    <s v="Mazimalume"/>
    <s v="Mbegani"/>
    <x v="3"/>
    <s v="Biogas International Limited"/>
    <s v="Julius Onyango"/>
    <s v="711227754"/>
    <s v="Medium Size Business"/>
    <s v="FLEXI"/>
    <s v="Tubular"/>
    <s v="24/05/2019"/>
  </r>
  <r>
    <s v="VPA6"/>
    <x v="3618"/>
    <x v="1"/>
    <s v=""/>
    <s v="20th April,2019"/>
    <d v="2019-04-20T00:00:00"/>
    <s v="3rd May,2019"/>
    <d v="2019-05-03T00:00:00"/>
    <s v="Nassir Salim Shehe"/>
    <s v="Female"/>
    <s v="8619983"/>
    <s v="254790507567"/>
    <s v="2.55E+11"/>
    <s v=""/>
    <s v="2.55E+11"/>
    <n v="39.491081999999999"/>
    <n v="-4.2681019999999998"/>
    <s v="Kwale"/>
    <s v="Matuga"/>
    <s v="Musamweni"/>
    <s v="Mbegani"/>
    <x v="3"/>
    <s v="Biogas International Limited"/>
    <s v="Julius Onyango"/>
    <s v="711227754"/>
    <s v="Medium Size Business"/>
    <s v="FLEXI"/>
    <s v="Tubular"/>
    <s v="24/05/2019"/>
  </r>
  <r>
    <s v="VPA6"/>
    <x v="3619"/>
    <x v="1"/>
    <s v=""/>
    <s v="18th April,2019"/>
    <d v="2019-04-18T00:00:00"/>
    <s v="1st May,2019"/>
    <d v="2019-05-01T00:00:00"/>
    <s v="Gambrari Mwatime Ngoa"/>
    <s v="Female"/>
    <s v="20398141"/>
    <s v="254705752122"/>
    <s v="2.55E+11"/>
    <s v=""/>
    <s v="2.55E+11"/>
    <n v="39.486379999999997"/>
    <n v="-4.2577420000000004"/>
    <s v="Kwale"/>
    <s v="Matuga"/>
    <s v="Tsimba"/>
    <s v="Mbegani"/>
    <x v="3"/>
    <s v="Biogas International Limited"/>
    <s v="Julius Onyango"/>
    <s v="711227754"/>
    <s v="Medium Size Business"/>
    <s v="FLEXI"/>
    <s v="Tubular"/>
    <s v="24/05/2019"/>
  </r>
  <r>
    <s v="VPA6"/>
    <x v="3620"/>
    <x v="1"/>
    <s v=""/>
    <s v="18th April,2019"/>
    <d v="2019-04-18T00:00:00"/>
    <s v="1st May,2019"/>
    <d v="2019-05-01T00:00:00"/>
    <s v="Amotoi Amotoi Mildred"/>
    <s v="Male"/>
    <s v="20407983"/>
    <s v="254726887622"/>
    <s v="2.55E+11"/>
    <s v=""/>
    <s v="2.55E+11"/>
    <n v="39.493299999999998"/>
    <n v="-4.27196"/>
    <s v="Kwale"/>
    <s v="Matuga"/>
    <s v="Tsimba"/>
    <s v="Mbegani"/>
    <x v="3"/>
    <s v="Biogas International Limited"/>
    <s v="Julius Onyango"/>
    <s v="711227754"/>
    <s v="Medium Size Business"/>
    <s v="FLEXI"/>
    <s v="Tubular"/>
    <s v="24/05/2019"/>
  </r>
  <r>
    <s v="VPA6"/>
    <x v="3621"/>
    <x v="1"/>
    <s v=""/>
    <s v="14th March,2018"/>
    <d v="2018-03-14T00:00:00"/>
    <s v="3rd May,2018"/>
    <d v="2018-05-03T00:00:00"/>
    <s v="Mary Mwikali"/>
    <s v="Male"/>
    <s v="21153062"/>
    <s v="254718672076"/>
    <s v="2.55E+11"/>
    <s v=""/>
    <s v="2.55E+11"/>
    <n v="39.490358000000001"/>
    <n v="-4.2654750000000003"/>
    <s v="Kwale"/>
    <s v="Matuga"/>
    <s v="Tsimba"/>
    <s v="Mbegani"/>
    <x v="3"/>
    <s v="Biogas International Limited"/>
    <s v="Julius Onyango"/>
    <s v="711227754"/>
    <s v="Medium Size Business"/>
    <s v="FLEXI"/>
    <s v="Tubular"/>
    <s v="24/05/2019"/>
  </r>
  <r>
    <s v="VPA6"/>
    <x v="3622"/>
    <x v="1"/>
    <s v=""/>
    <s v="25th May,2019"/>
    <d v="2019-05-25T00:00:00"/>
    <s v="25th May,2019"/>
    <d v="2019-05-25T00:00:00"/>
    <s v="Virginia Ndung'u Wanjiku"/>
    <s v="Female"/>
    <s v="2186390"/>
    <s v="254721992973"/>
    <s v="2.55E+11"/>
    <s v=""/>
    <s v="2.55E+11"/>
    <n v="35.844323000000003"/>
    <n v="-0.28781499999999999"/>
    <s v="Nakuru"/>
    <s v="Molo"/>
    <s v="Molo"/>
    <s v="Aremi"/>
    <x v="3"/>
    <s v="Biogas International Limited"/>
    <s v="George"/>
    <s v="715290735"/>
    <s v="Medium Size Business"/>
    <s v="FLEXI"/>
    <s v="Tubular"/>
    <s v="25/05/2019"/>
  </r>
  <r>
    <s v="VPA6"/>
    <x v="3623"/>
    <x v="0"/>
    <s v="Grievance"/>
    <s v="25th May,2019"/>
    <d v="2019-05-25T00:00:00"/>
    <s v="25th May,2019"/>
    <d v="2019-05-25T00:00:00"/>
    <s v="Jane Macharia Wangui"/>
    <s v="Female"/>
    <s v="899723"/>
    <s v="254718969135"/>
    <s v="2.55E+11"/>
    <s v=""/>
    <s v=""/>
    <n v="35.844284000000002"/>
    <n v="-0.28717199999999998"/>
    <s v="Nakuru"/>
    <s v="Molo"/>
    <s v="Molo"/>
    <s v="Aremi"/>
    <x v="3"/>
    <s v="Biogas International Limited"/>
    <s v="George"/>
    <s v="715290735"/>
    <s v="Medium Size Business"/>
    <s v="FLEXI"/>
    <s v="Tubular"/>
    <s v="25/05/2019"/>
  </r>
  <r>
    <s v="VPA6"/>
    <x v="3624"/>
    <x v="1"/>
    <s v=""/>
    <s v="26th May,2019"/>
    <d v="2019-05-26T00:00:00"/>
    <s v="20th June,2019"/>
    <d v="2019-06-20T00:00:00"/>
    <s v="Kafuna Iris Atiamuga"/>
    <s v="Female"/>
    <s v="23497479"/>
    <s v="711347444"/>
    <s v="711347444"/>
    <s v=""/>
    <s v="759759247"/>
    <n v="39.270873000000002"/>
    <n v="-3.7911769999999998"/>
    <s v="Kwale"/>
    <s v="Kinango"/>
    <s v="Samburu"/>
    <s v="Chomoni"/>
    <x v="22"/>
    <s v="Biogas International Limited"/>
    <s v="James Musyoka"/>
    <s v="719860811"/>
    <s v="Medium Size Business"/>
    <s v="FLEXI"/>
    <s v="Tubular"/>
    <s v="26/05/2019"/>
  </r>
  <r>
    <s v="VPA6"/>
    <x v="3625"/>
    <x v="1"/>
    <s v=""/>
    <s v="16th April,2019"/>
    <d v="2019-04-16T00:00:00"/>
    <s v="30th April,2019"/>
    <d v="2019-04-30T00:00:00"/>
    <s v="Obari Hendirika Makhokha"/>
    <s v="Female"/>
    <s v="206842"/>
    <s v="254700801189"/>
    <s v="2.55E+11"/>
    <s v=""/>
    <s v="2.55E+11"/>
    <n v="39.497148000000003"/>
    <n v="-4.2636070000000004"/>
    <s v="Kwale"/>
    <s v="Matuga"/>
    <s v="Mazimalume"/>
    <s v="Mbegani"/>
    <x v="3"/>
    <s v="Biogas International Limited"/>
    <s v="Julius Onyango"/>
    <s v="711227754"/>
    <s v="Medium Size Business"/>
    <s v="FLEXI"/>
    <s v="Tubular"/>
    <s v="10/06/2019"/>
  </r>
  <r>
    <s v="VPA6"/>
    <x v="3626"/>
    <x v="1"/>
    <s v=""/>
    <s v="7th June,2019"/>
    <d v="2019-06-07T00:00:00"/>
    <s v="14th June,2019"/>
    <d v="2019-06-14T00:00:00"/>
    <s v="Gicharu Kenneth Macharia"/>
    <s v="Male"/>
    <s v="27712481"/>
    <s v="723153365"/>
    <s v="723153365"/>
    <s v=""/>
    <s v="707181153"/>
    <n v="36.58634"/>
    <n v="-0.96204999999999996"/>
    <s v="Nakuru"/>
    <s v="Naivasha"/>
    <s v="Kijabe"/>
    <s v="Kererwa"/>
    <x v="3"/>
    <s v="Biogas International Limited"/>
    <s v="Julius Onyango/Robert Wanjiku"/>
    <s v="711227754"/>
    <s v="Medium Size Business"/>
    <s v="FLEXI"/>
    <s v="Tubular"/>
    <s v="10/06/2019"/>
  </r>
  <r>
    <s v="VPA6"/>
    <x v="3627"/>
    <x v="1"/>
    <s v=""/>
    <s v="23rd May,2019"/>
    <d v="2019-05-23T00:00:00"/>
    <s v="23rd May,2019"/>
    <d v="2019-05-23T00:00:00"/>
    <s v="Samuel Miugo Nderitu"/>
    <s v="Male"/>
    <s v="2173891"/>
    <s v="254704428209"/>
    <s v="2.55E+11"/>
    <s v=""/>
    <s v="2.55E+11"/>
    <n v="35.686101999999998"/>
    <n v="-0.29818699999999998"/>
    <s v="Nakuru"/>
    <s v="Molo"/>
    <s v="Sirikwa"/>
    <s v="Ngenia"/>
    <x v="0"/>
    <s v="Takamoto Biogas"/>
    <s v="James Nganga"/>
    <s v="725713467"/>
    <s v="Medium Size Business"/>
    <s v="Topflame"/>
    <s v="Plastic"/>
    <s v="10/06/2019"/>
  </r>
  <r>
    <s v="VPA6"/>
    <x v="3628"/>
    <x v="1"/>
    <s v=""/>
    <s v="24th May,2019"/>
    <d v="2019-05-24T00:00:00"/>
    <s v="24th May,2019"/>
    <d v="2019-05-24T00:00:00"/>
    <s v="Samoya Mary Emenza"/>
    <s v="Female"/>
    <s v="3565237"/>
    <s v="0748187865"/>
    <s v="748187865"/>
    <s v=""/>
    <s v="718103947"/>
    <n v="35.776783000000002"/>
    <n v="-0.27929799999999999"/>
    <s v="Nakuru"/>
    <s v="Molo"/>
    <s v="Mitoni"/>
    <s v="Mitoni"/>
    <x v="0"/>
    <s v="Takamoto Biogas"/>
    <s v="James Nganga"/>
    <s v="725713467"/>
    <s v="Medium Size Business"/>
    <s v="Topflame"/>
    <s v="Plastic"/>
    <s v="10/06/2019"/>
  </r>
  <r>
    <s v="VPA6"/>
    <x v="3629"/>
    <x v="1"/>
    <s v=""/>
    <s v="18th June,2019"/>
    <d v="2019-06-18T00:00:00"/>
    <s v="28th June,2019"/>
    <d v="2019-06-28T00:00:00"/>
    <s v="Daniel Solio Leshao"/>
    <s v="Male"/>
    <s v="22859190"/>
    <s v="0722310013"/>
    <s v="722310013"/>
    <s v=""/>
    <s v="795186697"/>
    <n v="36.805439"/>
    <n v="-1.809196"/>
    <s v="Kajiado"/>
    <s v="Kajiado Central"/>
    <s v="Kajiado Central"/>
    <s v="Kiwanjani"/>
    <x v="22"/>
    <s v="Biogas International Limited"/>
    <s v="James Musyoka"/>
    <s v="715836763"/>
    <s v="Medium Size Business"/>
    <s v="FLEXI"/>
    <s v="Tubular"/>
    <s v="24/06/2019"/>
  </r>
  <r>
    <s v="VPA6"/>
    <x v="3630"/>
    <x v="1"/>
    <s v=""/>
    <s v="16th January,2019"/>
    <d v="2019-01-16T00:00:00"/>
    <s v="24th January,2019"/>
    <d v="2019-01-24T00:00:00"/>
    <s v="Guya Florence Mboga"/>
    <s v="Female"/>
    <s v="6165394"/>
    <s v="0717544302"/>
    <s v="717544302"/>
    <s v=""/>
    <s v="720307393"/>
    <n v="34.735908000000002"/>
    <n v="-0.14383299999999999"/>
    <s v="Kisumu"/>
    <s v="Kisumu Central"/>
    <s v="Kolwa West"/>
    <s v="Dunga"/>
    <x v="3"/>
    <s v="Biogas International Limited"/>
    <s v="Zadock"/>
    <s v="720562659"/>
    <s v="Medium Size Business"/>
    <s v="FLEXI"/>
    <s v="Tubular"/>
    <s v="27/06/2019"/>
  </r>
  <r>
    <s v="VPA6"/>
    <x v="3631"/>
    <x v="1"/>
    <s v=""/>
    <s v="13th May,2019"/>
    <d v="2019-05-13T00:00:00"/>
    <s v="27th June,2019"/>
    <d v="2019-06-27T00:00:00"/>
    <s v="Christopher Njeru"/>
    <s v="Male"/>
    <s v="23635810"/>
    <s v="254726436595"/>
    <s v="2.55E+11"/>
    <s v=""/>
    <s v=""/>
    <n v="37.500002000000002"/>
    <n v="-0.364147"/>
    <s v="Embu"/>
    <s v="Runyenjes"/>
    <s v="Runyenjes"/>
    <s v="Mugui"/>
    <x v="7"/>
    <s v="Amiran Kenya Ltd"/>
    <s v="Simon Musali"/>
    <s v="706021436"/>
    <s v="Medium Size Business"/>
    <s v="Home Biogas"/>
    <s v="Plastic"/>
    <s v="27/06/2019"/>
  </r>
  <r>
    <s v="VPA6"/>
    <x v="3632"/>
    <x v="1"/>
    <s v=""/>
    <s v="29th June,2019"/>
    <d v="2019-06-29T00:00:00"/>
    <s v="5th July,2019"/>
    <d v="2019-07-05T00:00:00"/>
    <s v="Kamatu Albert"/>
    <s v="Male"/>
    <s v="20014598"/>
    <s v="254702299615"/>
    <s v="2.55E+11"/>
    <s v=""/>
    <s v="2.55E+11"/>
    <n v="36.980221999999998"/>
    <n v="-1.155143"/>
    <s v="Kiambu"/>
    <s v="Ruiru"/>
    <s v="Kwihota"/>
    <s v="Kwihota"/>
    <x v="7"/>
    <s v="Amiran Kenya Ltd"/>
    <s v="Michael Munuve"/>
    <s v="705862690"/>
    <s v="Medium Size Business"/>
    <s v="Home Biogas"/>
    <s v="Plastic"/>
    <s v="05/07/2019"/>
  </r>
  <r>
    <s v="VPA6"/>
    <x v="3633"/>
    <x v="1"/>
    <s v=""/>
    <s v="5th July,2019"/>
    <d v="2019-07-05T00:00:00"/>
    <s v="15th July,2019"/>
    <d v="2019-07-15T00:00:00"/>
    <s v="Monyangi Pamella Ndege"/>
    <s v="Female"/>
    <s v="13291571"/>
    <s v="0720196526"/>
    <s v="720196526"/>
    <s v=""/>
    <s v="718638127"/>
    <n v="36.672370999999998"/>
    <n v="-1.3555219999999999"/>
    <s v="Kajiado"/>
    <s v="Kajiado North"/>
    <s v="Kajiado North"/>
    <s v="Oloolua"/>
    <x v="22"/>
    <s v="Biogas International Limited"/>
    <s v="James Musyoka"/>
    <s v="715836763"/>
    <s v="Medium Size Business"/>
    <s v="FLEXI"/>
    <s v="Tubular"/>
    <s v="09/07/2019"/>
  </r>
  <r>
    <s v="VPA6"/>
    <x v="3634"/>
    <x v="1"/>
    <s v=""/>
    <s v="28th June,2019"/>
    <d v="2019-06-28T00:00:00"/>
    <s v="6th July,2019"/>
    <d v="2019-07-06T00:00:00"/>
    <s v="Jane Kerebi"/>
    <s v="Female"/>
    <s v="7095710"/>
    <s v="254717257579"/>
    <s v="2.55E+11"/>
    <s v=""/>
    <s v=""/>
    <n v="36.161560000000001"/>
    <n v="-0.32976699999999998"/>
    <s v="Nakuru"/>
    <s v="Gilgil"/>
    <s v="Baroko"/>
    <s v="Umash"/>
    <x v="3"/>
    <s v="Biogas International Limited"/>
    <s v="Robert"/>
    <s v="717606741"/>
    <s v="Medium Size Business"/>
    <s v="FLEXI"/>
    <s v="Tubular"/>
    <s v="09/07/2019"/>
  </r>
  <r>
    <s v="VPA6"/>
    <x v="3635"/>
    <x v="1"/>
    <s v=""/>
    <s v="5th May,2019"/>
    <d v="2019-05-05T00:00:00"/>
    <s v="17th June,2019"/>
    <d v="2019-06-17T00:00:00"/>
    <s v="Tabitha Mtungi Peter"/>
    <s v="Female"/>
    <s v="2713859"/>
    <s v="254720709847"/>
    <s v="2.55E+11"/>
    <s v=""/>
    <s v=""/>
    <n v="39.489533000000002"/>
    <n v="-4.2713450000000002"/>
    <s v="Kwale"/>
    <s v="Matuga"/>
    <s v="Matunga"/>
    <s v="Mbegani"/>
    <x v="7"/>
    <s v="Biogas International Limited"/>
    <s v="Julius"/>
    <s v="711227754"/>
    <s v="Medium Size Business"/>
    <s v="FLEXI"/>
    <s v="Tubular"/>
    <s v="09/07/2019"/>
  </r>
  <r>
    <s v="VPA6"/>
    <x v="3636"/>
    <x v="1"/>
    <s v=""/>
    <s v="5th May,2019"/>
    <d v="2019-05-05T00:00:00"/>
    <s v="17th June,2019"/>
    <d v="2019-06-17T00:00:00"/>
    <s v="Ali Kidzeli"/>
    <s v="Male"/>
    <s v="14605912"/>
    <s v="254791038467"/>
    <s v="2.55E+11"/>
    <s v=""/>
    <s v=""/>
    <n v="39.489778000000001"/>
    <n v="-4.2702200000000001"/>
    <s v="Kwale"/>
    <s v="Matuga"/>
    <s v="Matunga"/>
    <s v="Mbegani"/>
    <x v="7"/>
    <s v="Biogas International Limited"/>
    <s v="Null"/>
    <s v=""/>
    <s v="Medium Size Business"/>
    <s v="FLEXI"/>
    <s v="Tubular"/>
    <s v="09/07/2019"/>
  </r>
  <r>
    <s v="VPA6"/>
    <x v="3637"/>
    <x v="1"/>
    <s v=""/>
    <s v="17th May,2019"/>
    <d v="2019-05-17T00:00:00"/>
    <s v="17th June,2019"/>
    <d v="2019-06-17T00:00:00"/>
    <s v="Samuel Ndei"/>
    <s v="Male"/>
    <s v="25470604343"/>
    <s v="726121075"/>
    <s v="2.55E+11"/>
    <s v=""/>
    <s v=""/>
    <n v="39.494877000000002"/>
    <n v="-4.2635800000000001"/>
    <s v="Kwale"/>
    <s v="Msambweni"/>
    <s v="Matuga"/>
    <s v="Mbegani"/>
    <x v="7"/>
    <s v="Biogas International Limited"/>
    <s v="Julius"/>
    <s v=""/>
    <s v="Medium Size Business"/>
    <s v="FLEXI"/>
    <s v="Tubular"/>
    <s v="09/07/2019"/>
  </r>
  <r>
    <s v="VPA6"/>
    <x v="3638"/>
    <x v="0"/>
    <s v="Grievance"/>
    <s v="5th May,2019"/>
    <d v="2019-05-05T00:00:00"/>
    <s v="17th June,2019"/>
    <d v="2019-06-17T00:00:00"/>
    <s v="Mose Ndego"/>
    <s v="Female"/>
    <s v="8427629"/>
    <s v="254719648797"/>
    <s v="2.55E+11"/>
    <s v=""/>
    <s v=""/>
    <n v="39.490361999999998"/>
    <n v="-4.2617219999999998"/>
    <s v="Kwale"/>
    <s v="Matuga"/>
    <s v="Matuga"/>
    <s v="Mbegani"/>
    <x v="7"/>
    <s v="Biogas International Limited"/>
    <s v="Null"/>
    <s v=""/>
    <s v="Medium Size Business"/>
    <s v="FLEXI"/>
    <s v="Tubular"/>
    <s v="09/07/2019"/>
  </r>
  <r>
    <s v="VPA6"/>
    <x v="3639"/>
    <x v="1"/>
    <s v=""/>
    <s v="4th May,2019"/>
    <d v="2019-05-04T00:00:00"/>
    <s v="17th June,2019"/>
    <d v="2019-06-17T00:00:00"/>
    <s v="Simon Ndarerwa"/>
    <s v="Male"/>
    <s v="12852527"/>
    <s v="254725860119"/>
    <s v="2.55E+11"/>
    <s v=""/>
    <s v=""/>
    <n v="39.491064999999999"/>
    <n v="-4.2609269999999997"/>
    <s v="Kwale"/>
    <s v="Matuga"/>
    <s v="Matuga"/>
    <s v="Mbegani"/>
    <x v="7"/>
    <s v="Biogas International Limited"/>
    <s v="Null"/>
    <s v=""/>
    <s v="Medium Size Business"/>
    <s v="FLEXI"/>
    <s v="Tubular"/>
    <s v="09/07/2019"/>
  </r>
  <r>
    <s v="VPA6"/>
    <x v="3640"/>
    <x v="0"/>
    <s v="Grievance"/>
    <s v="18th June,2019"/>
    <d v="2019-06-18T00:00:00"/>
    <s v="28th June,2019"/>
    <d v="2019-06-28T00:00:00"/>
    <s v="Daniel Makanga Tsuma"/>
    <s v="Male"/>
    <s v="25479466"/>
    <s v="254725998433"/>
    <s v="2.55E+11"/>
    <s v=""/>
    <s v=""/>
    <n v="39.492851999999999"/>
    <n v="-4.2634299999999996"/>
    <s v="Kwale"/>
    <s v="Matuga"/>
    <s v="Matuga"/>
    <s v="Mbegani"/>
    <x v="7"/>
    <s v="Biogas International Limited"/>
    <s v="Null"/>
    <s v=""/>
    <s v="Medium Size Business"/>
    <s v="FLEXI"/>
    <s v="Tubular"/>
    <s v="09/07/2019"/>
  </r>
  <r>
    <s v="VPA6"/>
    <x v="3641"/>
    <x v="1"/>
    <s v=""/>
    <s v="17th June,2019"/>
    <d v="2019-06-17T00:00:00"/>
    <s v="25th June,2019"/>
    <d v="2019-06-25T00:00:00"/>
    <s v="Joseph Mutukutu"/>
    <s v="Male"/>
    <s v="2225631"/>
    <s v="254720736409"/>
    <s v="2.55E+11"/>
    <s v=""/>
    <s v=""/>
    <n v="39.492555000000003"/>
    <n v="-4.2624050000000002"/>
    <s v="Kwale"/>
    <s v="Matuga"/>
    <s v="Matuga"/>
    <s v="Mbegani"/>
    <x v="7"/>
    <s v="Biogas International Limited"/>
    <s v="Robert"/>
    <s v="717606741"/>
    <s v="Medium Size Business"/>
    <s v="FLEXI"/>
    <s v="Tubular"/>
    <s v="09/07/2019"/>
  </r>
  <r>
    <s v="VPA6"/>
    <x v="3642"/>
    <x v="0"/>
    <s v="Grievance"/>
    <s v="18th June,2019"/>
    <d v="2019-06-18T00:00:00"/>
    <s v="26th June,2019"/>
    <d v="2019-06-26T00:00:00"/>
    <s v="Judith Alili"/>
    <s v="Female"/>
    <s v="14529258"/>
    <s v="25471855356"/>
    <s v="2.55E+11"/>
    <s v=""/>
    <s v=""/>
    <n v="39.491672999999999"/>
    <n v="-4.2610099999999997"/>
    <s v="Kwale"/>
    <s v="Matuga"/>
    <s v="Matuga"/>
    <s v="Mbegani"/>
    <x v="7"/>
    <s v="Biogas International Limited"/>
    <s v="Robert"/>
    <s v="717606741"/>
    <s v="Medium Size Business"/>
    <s v="FLEXI"/>
    <s v="Tubular"/>
    <s v="09/07/2019"/>
  </r>
  <r>
    <s v="VPA6"/>
    <x v="3643"/>
    <x v="2"/>
    <s v="Abandoned"/>
    <s v="18th May,2019"/>
    <d v="2019-05-18T00:00:00"/>
    <s v="26th June,2019"/>
    <d v="2019-06-26T00:00:00"/>
    <s v="Asha Pojo Omar"/>
    <s v="Male"/>
    <s v="12903306"/>
    <s v="70407757"/>
    <s v="2.55E+11"/>
    <s v=""/>
    <s v=""/>
    <n v="39.490648"/>
    <n v="-4.2535780000000001"/>
    <s v="Kwale"/>
    <s v="Matuga"/>
    <s v="Matuga"/>
    <s v="Mbegani"/>
    <x v="22"/>
    <s v="Biogas International Limited"/>
    <s v="Null"/>
    <s v=""/>
    <s v="Medium Size Business"/>
    <s v="FLEXI"/>
    <s v="Tubular"/>
    <s v="09/07/2019"/>
  </r>
  <r>
    <s v="VPA6"/>
    <x v="3644"/>
    <x v="1"/>
    <s v=""/>
    <s v="18th May,2019"/>
    <d v="2019-05-18T00:00:00"/>
    <s v="18th June,2019"/>
    <d v="2019-06-18T00:00:00"/>
    <s v="Mesalimu Mwaraha"/>
    <s v="Male"/>
    <s v="13408527"/>
    <s v="254707542742"/>
    <s v="2.55E+11"/>
    <s v=""/>
    <s v=""/>
    <n v="39.485422999999997"/>
    <n v="-4.259773"/>
    <s v="Kwale"/>
    <s v="Matuga"/>
    <s v="Matuga"/>
    <s v="Mbegani"/>
    <x v="7"/>
    <s v="Biogas International Limited"/>
    <s v="Null"/>
    <s v=""/>
    <s v="Medium Size Business"/>
    <s v="FLEXI"/>
    <s v="Tubular"/>
    <s v="09/07/2019"/>
  </r>
  <r>
    <s v="VPA6"/>
    <x v="3645"/>
    <x v="1"/>
    <s v=""/>
    <s v="18th June,2019"/>
    <d v="2019-06-18T00:00:00"/>
    <s v="28th June,2019"/>
    <d v="2019-06-28T00:00:00"/>
    <s v="Hamadi Saidi"/>
    <s v="Female"/>
    <s v="12852437"/>
    <s v="254718229439"/>
    <s v="2.55E+11"/>
    <s v=""/>
    <s v=""/>
    <n v="39.491199999999999"/>
    <n v="-4.2606469999999996"/>
    <s v="Kwale"/>
    <s v="Matuga"/>
    <s v="Matuga"/>
    <s v="Mbegani"/>
    <x v="7"/>
    <s v="Biogas International Limited"/>
    <s v="Null"/>
    <s v=""/>
    <s v="Medium Size Business"/>
    <s v="FLEXI"/>
    <s v="Tubular"/>
    <s v="09/07/2019"/>
  </r>
  <r>
    <s v="VPA6"/>
    <x v="3646"/>
    <x v="1"/>
    <s v=""/>
    <s v="18th June,2019"/>
    <d v="2019-06-18T00:00:00"/>
    <s v="29th June,2019"/>
    <d v="2019-06-29T00:00:00"/>
    <s v="Saidi Wato"/>
    <s v="Male"/>
    <s v="24601120"/>
    <s v="723146280"/>
    <s v="2.55E+11"/>
    <s v=""/>
    <s v=""/>
    <n v="39.493144999999998"/>
    <n v="-4.2720630000000002"/>
    <s v="Kwale"/>
    <s v="Msambweni"/>
    <s v="Matuga"/>
    <s v="Mbegani"/>
    <x v="7"/>
    <s v="Biogas International Limited"/>
    <s v="Null"/>
    <s v=""/>
    <s v="Medium Size Business"/>
    <s v="FLEXI"/>
    <s v="Tubular"/>
    <s v="09/07/2019"/>
  </r>
  <r>
    <s v="VPA6"/>
    <x v="3647"/>
    <x v="0"/>
    <s v="Grievance"/>
    <s v="18th May,2019"/>
    <d v="2019-05-18T00:00:00"/>
    <s v="18th June,2019"/>
    <d v="2019-06-18T00:00:00"/>
    <s v="Ndoro Ndarerwa"/>
    <s v="Male"/>
    <s v="6092142"/>
    <s v="254727143570"/>
    <s v="2.55E+11"/>
    <s v=""/>
    <s v=""/>
    <n v="39.504165"/>
    <n v="-4.2648700000000002"/>
    <s v="Kwale"/>
    <s v="Matuga"/>
    <s v="Matuga"/>
    <s v="Mbegani"/>
    <x v="7"/>
    <s v="Biogas International Limited"/>
    <s v="Null"/>
    <s v=""/>
    <s v="Medium Size Business"/>
    <s v="FLEXI"/>
    <s v="Tubular"/>
    <s v="09/07/2019"/>
  </r>
  <r>
    <s v="VPA6"/>
    <x v="3648"/>
    <x v="2"/>
    <s v="Grievance"/>
    <s v="19th May,2019"/>
    <d v="2019-05-19T00:00:00"/>
    <s v="19th June,2019"/>
    <d v="2019-06-19T00:00:00"/>
    <s v="Masudi Mwanzije"/>
    <s v="Male"/>
    <s v="20194721"/>
    <s v="739321143"/>
    <s v="2.55E+11"/>
    <s v=""/>
    <s v=""/>
    <n v="39.49306"/>
    <n v="-4.2722230000000003"/>
    <s v="Kwale"/>
    <s v="Msambweni"/>
    <s v="Matuga"/>
    <s v="Mbegani"/>
    <x v="7"/>
    <s v="Biogas International Limited"/>
    <s v="Null"/>
    <s v=""/>
    <s v="Medium Size Business"/>
    <s v="FLEXI"/>
    <s v="Tubular"/>
    <s v="09/07/2019"/>
  </r>
  <r>
    <s v="VPA6"/>
    <x v="3649"/>
    <x v="0"/>
    <s v="Non Compliant"/>
    <s v="19th May,2019"/>
    <d v="2019-05-19T00:00:00"/>
    <s v="19th June,2019"/>
    <d v="2019-06-19T00:00:00"/>
    <s v="Samuel Mwero"/>
    <s v="Male"/>
    <s v="12901093"/>
    <s v="725321709"/>
    <s v="2.55E+11"/>
    <s v=""/>
    <s v=""/>
    <n v="39.504246999999999"/>
    <n v="-4.2648000000000001"/>
    <s v="Kwale"/>
    <s v="Msambweni"/>
    <s v="Matuga"/>
    <s v="Mbegani"/>
    <x v="7"/>
    <s v="Biogas International Limited"/>
    <s v="Null"/>
    <s v=""/>
    <s v="Medium Size Business"/>
    <s v="FLEXI"/>
    <s v="Tubular"/>
    <s v="09/07/2019"/>
  </r>
  <r>
    <s v="VPA6"/>
    <x v="3650"/>
    <x v="2"/>
    <s v="Client has another biodigester but different brand"/>
    <s v="29th June,2019"/>
    <d v="2019-06-29T00:00:00"/>
    <s v="6th July,2019"/>
    <d v="2019-07-06T00:00:00"/>
    <s v="Tharau Leah"/>
    <s v="Female"/>
    <s v="25914732"/>
    <s v="705918076"/>
    <s v="705918076"/>
    <s v=""/>
    <s v=""/>
    <n v="36.141382"/>
    <n v="-0.205875"/>
    <s v="Nakuru"/>
    <s v="Bahati"/>
    <s v="Kabatini"/>
    <s v="Ngecha"/>
    <x v="3"/>
    <s v="Biogas International Limited"/>
    <s v="Null"/>
    <s v=""/>
    <s v="Medium Size Business"/>
    <s v="FLEXI"/>
    <s v="Tubular"/>
    <s v="09/07/2019"/>
  </r>
  <r>
    <s v="VPA6"/>
    <x v="3651"/>
    <x v="1"/>
    <s v=""/>
    <s v="2nd July,2019"/>
    <d v="2019-07-02T00:00:00"/>
    <s v="10th July,2019"/>
    <d v="2019-07-10T00:00:00"/>
    <s v="Wambaire Rose"/>
    <s v="Female"/>
    <s v="1332369"/>
    <s v="720654470"/>
    <s v="720654470"/>
    <s v=""/>
    <s v=""/>
    <n v="36.158102"/>
    <n v="-0.194217"/>
    <s v="Nakuru"/>
    <s v="Bahati"/>
    <s v="Thayu"/>
    <s v="Thayu"/>
    <x v="3"/>
    <s v="Biogas International Limited"/>
    <s v="Null"/>
    <s v=""/>
    <s v="Medium Size Business"/>
    <s v="FLEXI"/>
    <s v="Tubular"/>
    <s v="09/07/2019"/>
  </r>
  <r>
    <s v="VPA6"/>
    <x v="3652"/>
    <x v="1"/>
    <s v=""/>
    <s v="3rd July,2019"/>
    <d v="2019-07-03T00:00:00"/>
    <s v="7th November,2019"/>
    <d v="2019-11-07T00:00:00"/>
    <s v="Mburu Pauline Nyambura"/>
    <s v="Female"/>
    <s v="11071902"/>
    <s v="71151162"/>
    <s v="711511622"/>
    <s v=""/>
    <s v=""/>
    <n v="36.174239999999998"/>
    <n v="-0.25289099999999998"/>
    <s v="Nakuru"/>
    <s v="Bahati"/>
    <s v="Bahati"/>
    <s v="Giachonge"/>
    <x v="22"/>
    <s v="Biogas International Limited"/>
    <s v="Null"/>
    <s v=""/>
    <s v="Medium Size Business"/>
    <s v="FLEXI"/>
    <s v="Tubular"/>
    <s v="09/07/2019"/>
  </r>
  <r>
    <s v="VPA6"/>
    <x v="3653"/>
    <x v="0"/>
    <s v="Non Compliant"/>
    <s v="4th July,2019"/>
    <d v="2019-07-04T00:00:00"/>
    <s v="12th July,2019"/>
    <d v="2019-07-12T00:00:00"/>
    <s v="Mengich Catherine"/>
    <s v="Female"/>
    <s v="99999"/>
    <s v="711799377"/>
    <s v="711799377"/>
    <s v=""/>
    <s v="726973343"/>
    <n v="36.031818999999999"/>
    <n v="-0.320017"/>
    <s v="Nakuru"/>
    <s v="Nakuru Town"/>
    <s v="Kapkures"/>
    <s v="Kapkures"/>
    <x v="22"/>
    <s v="Biogas International Limited"/>
    <s v="Null"/>
    <s v=""/>
    <s v="Medium Size Business"/>
    <s v="FLEXI"/>
    <s v="Tubular"/>
    <s v="09/07/2019"/>
  </r>
  <r>
    <s v="VPA6"/>
    <x v="3654"/>
    <x v="1"/>
    <s v=""/>
    <s v="5th July,2019"/>
    <d v="2019-07-05T00:00:00"/>
    <s v="12th July,2019"/>
    <d v="2019-07-12T00:00:00"/>
    <s v="Edna Mutai C"/>
    <s v="Female"/>
    <s v="20292665"/>
    <s v="72664714"/>
    <s v="726647144"/>
    <s v=""/>
    <s v="722633616"/>
    <n v="35.695827000000001"/>
    <n v="-0.58121800000000001"/>
    <s v="Nakuru"/>
    <s v="Kuresoi"/>
    <s v="Amalo"/>
    <s v="Kimugul"/>
    <x v="22"/>
    <s v="Biogas International Limited"/>
    <s v="Null"/>
    <s v=""/>
    <s v="Medium Size Business"/>
    <s v="FLEXI"/>
    <s v="Tubular"/>
    <s v="09/07/2019"/>
  </r>
  <r>
    <s v="VPA6"/>
    <x v="3655"/>
    <x v="1"/>
    <s v=""/>
    <s v="20th June,2019"/>
    <d v="2019-06-20T00:00:00"/>
    <s v="10th July,2019"/>
    <d v="2019-07-10T00:00:00"/>
    <s v="Leonard Wainaina"/>
    <s v="Male"/>
    <s v="99999"/>
    <s v="254702926282"/>
    <s v="2.55E+11"/>
    <s v=""/>
    <s v=""/>
    <n v="36.725382000000003"/>
    <n v="-1.21597"/>
    <s v="Kiambu"/>
    <s v="Kiambu"/>
    <s v="Gathiga"/>
    <s v="Kibiku"/>
    <x v="7"/>
    <s v="Amiran Kenya Ltd"/>
    <s v="Simon Musali"/>
    <s v="706021436"/>
    <s v="Medium Size Business"/>
    <s v="Home Biogas"/>
    <s v="Plastic"/>
    <s v="10/07/2019"/>
  </r>
  <r>
    <s v="VPA6"/>
    <x v="3656"/>
    <x v="1"/>
    <s v=""/>
    <s v="15th June,2019"/>
    <d v="2019-06-15T00:00:00"/>
    <s v="10th July,2019"/>
    <d v="2019-07-10T00:00:00"/>
    <s v="Cohen Yaron"/>
    <s v="Male"/>
    <s v="99999"/>
    <s v="254715511164"/>
    <s v="2.55E+11"/>
    <s v=""/>
    <s v=""/>
    <n v="36.782538000000002"/>
    <n v="-1.2945169999999999"/>
    <s v="Nairobi"/>
    <s v="Dagoretti North"/>
    <s v="Kilimani"/>
    <s v="Kilimani"/>
    <x v="7"/>
    <s v="Amiran Kenya Ltd"/>
    <s v="Simon Musali"/>
    <s v="706021436"/>
    <s v="Medium Size Business"/>
    <s v="Home Biogas"/>
    <s v="Plastic"/>
    <s v="10/07/2019"/>
  </r>
  <r>
    <s v="VPA6"/>
    <x v="3657"/>
    <x v="1"/>
    <s v=""/>
    <s v="19th June,2019"/>
    <d v="2019-06-19T00:00:00"/>
    <s v="11th July,2019"/>
    <d v="2019-07-11T00:00:00"/>
    <s v="Isabella Njoroge"/>
    <s v="Female"/>
    <s v="259165"/>
    <s v="0723799397"/>
    <s v="723799397"/>
    <s v=""/>
    <s v=""/>
    <n v="36.668104999999997"/>
    <n v="-1.348487"/>
    <s v="Kajiado"/>
    <s v="Kajiado North"/>
    <s v="Ololua"/>
    <s v="Olepolos"/>
    <x v="7"/>
    <s v="Amiran Kenya Ltd"/>
    <s v="Simon Musali"/>
    <s v="706021436"/>
    <s v="Medium Size Business"/>
    <s v="Home Biogas"/>
    <s v="Plastic"/>
    <s v="11/07/2019"/>
  </r>
  <r>
    <s v="VPA6"/>
    <x v="3658"/>
    <x v="0"/>
    <s v="Non Compliant"/>
    <s v="11th July,2019"/>
    <d v="2019-07-11T00:00:00"/>
    <s v="19th July,2019"/>
    <d v="2019-07-19T00:00:00"/>
    <s v="Koileken John"/>
    <s v="Male"/>
    <s v="99999"/>
    <s v="0727121467"/>
    <s v="727121467"/>
    <s v=""/>
    <s v="728363512"/>
    <n v="35.887520000000002"/>
    <n v="-0.87879499999999999"/>
    <s v="Narok"/>
    <s v="Narok North"/>
    <s v="Enabelbelr"/>
    <s v="Erorkitok"/>
    <x v="22"/>
    <s v="Biogas International Limited"/>
    <s v=""/>
    <s v=""/>
    <s v="Medium Size Business"/>
    <s v="FLEXI"/>
    <s v="Tubular"/>
    <s v="14/07/2019"/>
  </r>
  <r>
    <s v="VPA6"/>
    <x v="3659"/>
    <x v="0"/>
    <s v="Non Compliant"/>
    <s v="12th July,2019"/>
    <d v="2019-07-12T00:00:00"/>
    <s v="19th July,2019"/>
    <d v="2019-07-19T00:00:00"/>
    <s v="Owiti Alice Achieng"/>
    <s v="Female"/>
    <s v="4699674"/>
    <s v="0710130874"/>
    <s v="710130874"/>
    <s v=""/>
    <s v="704093192"/>
    <n v="34.285556999999997"/>
    <n v="0.142204"/>
    <s v="Siaya"/>
    <s v="Siaya"/>
    <s v="Central"/>
    <s v="Magwar"/>
    <x v="3"/>
    <s v="Biogas International Limited"/>
    <s v="Zadock"/>
    <s v="720562659"/>
    <s v="Medium Size Business"/>
    <s v="FLEXI"/>
    <s v="Tubular"/>
    <s v="18/07/2019"/>
  </r>
  <r>
    <s v="VPA6"/>
    <x v="3660"/>
    <x v="1"/>
    <s v=""/>
    <s v="5th July,2019"/>
    <d v="2019-07-05T00:00:00"/>
    <s v="12th July,2019"/>
    <d v="2019-07-12T00:00:00"/>
    <s v="Lukalo Beatrice Afandi"/>
    <s v="Female"/>
    <s v="569767"/>
    <s v="0720821273"/>
    <s v="720821273"/>
    <s v=""/>
    <s v="706291527"/>
    <n v="34.421213000000002"/>
    <n v="-1.0084150000000001"/>
    <s v="Migori"/>
    <s v="Migori"/>
    <s v="Anjego"/>
    <s v="Eko"/>
    <x v="22"/>
    <s v="Biogas International Limited"/>
    <s v="Zadock"/>
    <s v="720562659"/>
    <s v="Medium Size Business"/>
    <s v="FLEXI"/>
    <s v="Tubular"/>
    <s v="18/07/2019"/>
  </r>
  <r>
    <s v="VPA6"/>
    <x v="3661"/>
    <x v="1"/>
    <s v=""/>
    <s v="19th July,2019"/>
    <d v="2019-07-19T00:00:00"/>
    <s v="19th July,2019"/>
    <d v="2019-07-19T00:00:00"/>
    <s v="Mbugua Douglas Giathi"/>
    <s v="Male"/>
    <s v="1865445"/>
    <s v="0727633127"/>
    <s v="727633127"/>
    <s v=""/>
    <s v="711209412"/>
    <n v="35.013334"/>
    <n v="1.000583"/>
    <s v="Trans Nzoia"/>
    <s v="Kiminini"/>
    <s v="Milimani"/>
    <s v="Milimani"/>
    <x v="22"/>
    <s v="Biogas International Limited"/>
    <s v="Zadock"/>
    <s v="720562659"/>
    <s v="Medium Size Business"/>
    <s v="FLEXI"/>
    <s v="Tubular"/>
    <s v="21/07/2019"/>
  </r>
  <r>
    <s v="VPA6"/>
    <x v="3662"/>
    <x v="0"/>
    <s v="Under Verification"/>
    <s v="20th July,2019"/>
    <d v="2019-07-20T00:00:00"/>
    <s v="28th July,2019"/>
    <d v="2019-07-28T00:00:00"/>
    <s v="Knoepfle Manfred Wilhelm."/>
    <s v="Male"/>
    <s v="25171615"/>
    <s v="752297227"/>
    <s v="777196827"/>
    <s v=""/>
    <s v="752297227"/>
    <n v="34.848210000000002"/>
    <n v="-8.7722999999999995E-2"/>
    <s v="Kisumu"/>
    <s v="Kisumu East"/>
    <s v="Kisumu East"/>
    <s v="Masawa"/>
    <x v="22"/>
    <s v="Biogas International Limited"/>
    <s v="Zadock"/>
    <s v="720562659"/>
    <s v="Medium Size Business"/>
    <s v="FLEXI"/>
    <s v="Tubular"/>
    <s v="21/07/2019"/>
  </r>
  <r>
    <s v="VPA6"/>
    <x v="3663"/>
    <x v="1"/>
    <s v=""/>
    <s v="1st July,2019"/>
    <d v="2019-07-01T00:00:00"/>
    <s v="1st July,2019"/>
    <d v="2019-07-01T00:00:00"/>
    <s v="Kimani Martha Wanjiku"/>
    <s v="Female"/>
    <s v="24979737"/>
    <s v="0705350981"/>
    <s v="705350981"/>
    <s v=""/>
    <s v=""/>
    <n v="36.623486999999997"/>
    <n v="-1.1850970000000001"/>
    <s v="Kiambu"/>
    <s v="Kikuyu"/>
    <s v="Kikuyu"/>
    <s v="Kanduma"/>
    <x v="0"/>
    <s v="Takamoto Biogas"/>
    <s v="James Nganga"/>
    <s v="725713467"/>
    <s v="Medium Size Business"/>
    <s v="Topflame"/>
    <s v="Plastic"/>
    <s v="22/07/2019"/>
  </r>
  <r>
    <s v="VPA6"/>
    <x v="3664"/>
    <x v="1"/>
    <s v=""/>
    <s v="15th July,2019"/>
    <d v="2019-07-15T00:00:00"/>
    <s v="15th July,2019"/>
    <d v="2019-07-15T00:00:00"/>
    <s v="Njoroge Peter Murigi"/>
    <s v="Male"/>
    <s v="10255175"/>
    <s v="0729961097"/>
    <s v="729961097"/>
    <s v=""/>
    <s v="711565051"/>
    <n v="36.833087999999996"/>
    <n v="-0.82940400000000003"/>
    <s v="Kiambu"/>
    <s v="Gatundu South"/>
    <s v="Ndarugu"/>
    <s v="Karinga"/>
    <x v="0"/>
    <s v="Takamoto Biogas"/>
    <s v="James Nganga  Njoroge"/>
    <s v="725713467"/>
    <s v="Medium Size Business"/>
    <s v="Topflame"/>
    <s v="Plastic"/>
    <s v="22/07/2019"/>
  </r>
  <r>
    <s v="VPA6"/>
    <x v="3665"/>
    <x v="0"/>
    <s v="Non Compliant"/>
    <s v="28th June,2019"/>
    <d v="2019-06-28T00:00:00"/>
    <s v="18th July,2019"/>
    <d v="2019-07-18T00:00:00"/>
    <s v="Sendema Lenku"/>
    <s v="Female"/>
    <s v="30126066"/>
    <s v="712094182"/>
    <s v="712094182"/>
    <s v=""/>
    <s v=""/>
    <n v="37.128929999999997"/>
    <n v="-2.3890479999999998"/>
    <s v="Kajiado"/>
    <s v="Kajiado South"/>
    <s v="Lenkism"/>
    <s v="Oloelale"/>
    <x v="0"/>
    <s v="Takamoto Biogas"/>
    <s v="Takamoto Biogas"/>
    <s v=""/>
    <s v="Medium Size Business"/>
    <s v="Topflame"/>
    <s v="Plastic"/>
    <s v="22/07/2019"/>
  </r>
  <r>
    <s v="VPA6"/>
    <x v="3666"/>
    <x v="0"/>
    <s v="Under Verification"/>
    <s v="28th June,2019"/>
    <d v="2019-06-28T00:00:00"/>
    <s v="17th July,2019"/>
    <d v="2019-07-17T00:00:00"/>
    <s v="Dalai Saiyanga"/>
    <s v="Male"/>
    <s v="99999"/>
    <s v="0708178010"/>
    <s v="708178010"/>
    <s v=""/>
    <s v=""/>
    <n v="37.204878000000001"/>
    <n v="-2.4190230000000001"/>
    <s v="Kajiado"/>
    <s v="Kajiado South"/>
    <s v="Loitoktok"/>
    <s v="Lenkism"/>
    <x v="0"/>
    <s v="Takamoto Biogas"/>
    <s v="Takamoto Biogas"/>
    <s v=""/>
    <s v="Medium Size Business"/>
    <s v="Topflame"/>
    <s v="Plastic"/>
    <s v="22/07/2019"/>
  </r>
  <r>
    <s v="VPA6"/>
    <x v="3667"/>
    <x v="1"/>
    <s v=""/>
    <s v="25th July,2019"/>
    <d v="2019-07-25T00:00:00"/>
    <s v="5th August,2019"/>
    <d v="2019-08-05T00:00:00"/>
    <s v="Kishoyan Simon Orket"/>
    <s v="Male"/>
    <s v="2329970"/>
    <s v="0720627662"/>
    <s v="720627662"/>
    <s v=""/>
    <s v="722335399"/>
    <n v="35.928348"/>
    <n v="-0.227517"/>
    <s v="Nakuru"/>
    <s v="Rongai"/>
    <s v="Rongai"/>
    <s v="Kakakinga"/>
    <x v="3"/>
    <s v="Biogas International Limited"/>
    <s v="James Musyoka"/>
    <s v="715836763"/>
    <s v="Medium Size Business"/>
    <s v="FLEXI"/>
    <s v="Tubular"/>
    <s v="25/07/2019"/>
  </r>
  <r>
    <s v="VPA6"/>
    <x v="3668"/>
    <x v="0"/>
    <s v="Non Compliant"/>
    <s v="14th June,2019"/>
    <d v="2019-06-14T00:00:00"/>
    <s v="25th July,2019"/>
    <d v="2019-07-25T00:00:00"/>
    <s v="Norman Nguu"/>
    <s v="Male"/>
    <s v="99999"/>
    <s v="0723058752"/>
    <s v="723058752"/>
    <s v=""/>
    <s v=""/>
    <n v="37.487310999999998"/>
    <n v="-0.37446000000000002"/>
    <s v="Embu"/>
    <s v="Embu North"/>
    <s v="Kagaari"/>
    <s v="Kagaari"/>
    <x v="7"/>
    <s v="Amiran Kenya Ltd"/>
    <s v="Simon Musali"/>
    <s v="706021436"/>
    <s v="Medium Size Business"/>
    <s v="Home Biogas"/>
    <s v="Plastic"/>
    <s v="25/07/2019"/>
  </r>
  <r>
    <s v="VPA6"/>
    <x v="3669"/>
    <x v="1"/>
    <s v=""/>
    <s v="9th June,2019"/>
    <d v="2019-06-09T00:00:00"/>
    <s v="25th July,2019"/>
    <d v="2019-07-25T00:00:00"/>
    <s v="Ernest Fundi"/>
    <s v="Male"/>
    <s v="99999"/>
    <s v="711677204"/>
    <s v="2.55E+11"/>
    <s v=""/>
    <s v=""/>
    <n v="37.548622999999999"/>
    <n v="-0.38233899999999998"/>
    <s v="Embu"/>
    <s v="Runyenjes"/>
    <s v="Kanja"/>
    <s v="Kanja"/>
    <x v="7"/>
    <s v="Amiran Kenya Ltd"/>
    <s v="Simon Musali"/>
    <s v="706021436"/>
    <s v="Medium Size Business"/>
    <s v="Home Biogas"/>
    <s v="Plastic"/>
    <s v="25/07/2019"/>
  </r>
  <r>
    <s v="VPA6"/>
    <x v="3670"/>
    <x v="0"/>
    <s v="Unreachable"/>
    <s v="13th June,2019"/>
    <d v="2019-06-13T00:00:00"/>
    <s v="25th July,2019"/>
    <d v="2019-07-25T00:00:00"/>
    <s v="Florance Kaluyo"/>
    <s v="Female"/>
    <s v="12616497"/>
    <s v="721765716"/>
    <s v="721765716"/>
    <s v=""/>
    <s v=""/>
    <n v="37.587000000000003"/>
    <n v="-7.6981999999999995E-2"/>
    <s v="Meru"/>
    <s v="Tigania West"/>
    <s v="Tigania"/>
    <s v="Tigania"/>
    <x v="7"/>
    <s v="Amiran Kenya Ltd"/>
    <s v="Simon Musali"/>
    <s v="706021436"/>
    <s v="Medium Size Business"/>
    <s v="Home Biogas"/>
    <s v="Plastic"/>
    <s v="25/07/2019"/>
  </r>
  <r>
    <s v="VPA6"/>
    <x v="3671"/>
    <x v="2"/>
    <s v="Non Compliant"/>
    <s v="27th February,2019"/>
    <d v="2019-02-27T00:00:00"/>
    <s v="26th May,2019"/>
    <d v="2019-05-26T00:00:00"/>
    <s v="Gatana Daniel Njihia"/>
    <s v="Male"/>
    <s v="99999"/>
    <s v="254704724010"/>
    <s v="2.55E+11"/>
    <s v=""/>
    <s v="2.55E+11"/>
    <n v="36.470843000000002"/>
    <n v="-0.283665"/>
    <s v="Nyandarua"/>
    <s v="Ol Kalou"/>
    <s v="Olkarou"/>
    <s v="Roba"/>
    <x v="29"/>
    <s v="Takamoto Biogas"/>
    <s v="Takamoto Biogas"/>
    <s v=""/>
    <s v="Medium Size Business"/>
    <s v="AKUT"/>
    <s v="Masonry"/>
    <s v="26/07/2019"/>
  </r>
  <r>
    <s v="VPA6"/>
    <x v="3672"/>
    <x v="0"/>
    <s v="Non Compliant"/>
    <s v="21st July,2019"/>
    <d v="2019-07-21T00:00:00"/>
    <s v="25th July,2019"/>
    <d v="2019-07-25T00:00:00"/>
    <s v="Okiri Enock Owuor"/>
    <s v="Male"/>
    <s v="29274737"/>
    <s v="707783959"/>
    <s v="707783959"/>
    <s v=""/>
    <s v="796091292"/>
    <n v="34.735239999999997"/>
    <n v="-0.143153"/>
    <s v="Kisumu"/>
    <s v="Kisumu Central"/>
    <s v="Nyalenda B"/>
    <s v="Dunga"/>
    <x v="3"/>
    <s v="Biogas International Limited"/>
    <s v="Zadock"/>
    <s v="720562659"/>
    <s v="Medium Size Business"/>
    <s v="FLEXI"/>
    <s v="Tubular"/>
    <s v="30/07/2019"/>
  </r>
  <r>
    <s v="VPA6"/>
    <x v="3673"/>
    <x v="1"/>
    <s v=""/>
    <s v="11th January,2019"/>
    <d v="2019-01-11T00:00:00"/>
    <s v="20th January,2019"/>
    <d v="2019-01-20T00:00:00"/>
    <s v="Agolla Joshua Ochieng"/>
    <s v="Male"/>
    <s v="26772112"/>
    <s v="0706733924"/>
    <s v="706733924"/>
    <s v=""/>
    <s v="752734433"/>
    <n v="34.735950000000003"/>
    <n v="-0.14263000000000001"/>
    <s v="Kisumu"/>
    <s v="Kisumu Central"/>
    <s v="Kolwa West"/>
    <s v="Dunga"/>
    <x v="3"/>
    <s v="Biogas International Limited"/>
    <s v="Zadock"/>
    <s v="720562659"/>
    <s v="Medium Size Business"/>
    <s v="FLEXI"/>
    <s v="Tubular"/>
    <s v="30/07/2019"/>
  </r>
  <r>
    <s v="VPA6"/>
    <x v="3674"/>
    <x v="1"/>
    <s v=""/>
    <s v="17th July,2019"/>
    <d v="2019-07-17T00:00:00"/>
    <s v="3rd August,2019"/>
    <d v="2019-08-03T00:00:00"/>
    <s v="Wamukota Mackline"/>
    <s v="Male"/>
    <s v="20085671"/>
    <s v="0718072087"/>
    <s v="718072087"/>
    <s v=""/>
    <s v=""/>
    <n v="34.577641999999997"/>
    <n v="0.733348"/>
    <s v="Bungoma"/>
    <s v="Bungoma West"/>
    <s v="Chwele"/>
    <s v="Chwele"/>
    <x v="4"/>
    <s v="Takamoto Biogas"/>
    <s v="Takamoto Biogas"/>
    <s v=""/>
    <s v="Medium Size Business"/>
    <s v="MKD"/>
    <s v="Masonry"/>
    <s v="07/08/2019"/>
  </r>
  <r>
    <s v="VPA6"/>
    <x v="3675"/>
    <x v="2"/>
    <s v="Demolished"/>
    <s v="14th July,2019"/>
    <d v="2019-07-14T00:00:00"/>
    <s v="8th August,2019"/>
    <d v="2019-08-08T00:00:00"/>
    <s v="Kinaiya Geoffrey Meitaron"/>
    <s v="Male"/>
    <s v="99999"/>
    <s v="722838059"/>
    <s v="722838059"/>
    <s v=""/>
    <s v=""/>
    <n v="36.852079000000003"/>
    <n v="-1.8166359999999999"/>
    <s v="Kajiado"/>
    <s v="Kajiado East"/>
    <s v="Isinya"/>
    <s v="Ormerrui"/>
    <x v="0"/>
    <s v="Takamoto Biogas"/>
    <s v="James"/>
    <s v=""/>
    <s v="Medium Size Business"/>
    <s v="Topflame"/>
    <s v="Plastic"/>
    <s v="09/08/2019"/>
  </r>
  <r>
    <s v="VPA6"/>
    <x v="3676"/>
    <x v="1"/>
    <s v=""/>
    <s v="17th July,2019"/>
    <d v="2019-07-17T00:00:00"/>
    <s v="20th August,2019"/>
    <d v="2019-08-20T00:00:00"/>
    <s v="Gituku Jedida Wakonyo"/>
    <s v="Female"/>
    <s v="11705186"/>
    <s v="254723117752"/>
    <s v="2.55E+11"/>
    <s v=""/>
    <s v=""/>
    <n v="36.770802000000003"/>
    <n v="-1.09738"/>
    <s v="Kiambu"/>
    <s v="Kiambu"/>
    <s v="Ikinu"/>
    <s v="Gathaithi"/>
    <x v="2"/>
    <s v="Amiran Kenya Ltd"/>
    <s v="Michael Munuve"/>
    <s v="705862690"/>
    <s v="Medium Size Business"/>
    <s v="Home Biogas"/>
    <s v="Plastic"/>
    <s v="20/08/2019"/>
  </r>
  <r>
    <s v="VPA6"/>
    <x v="3677"/>
    <x v="0"/>
    <s v="Non Compliant"/>
    <s v="7th August,2019"/>
    <d v="2019-08-07T00:00:00"/>
    <s v="20th August,2019"/>
    <d v="2019-08-20T00:00:00"/>
    <s v="Gachoka Lucy Mwende"/>
    <s v="Female"/>
    <s v="4300232"/>
    <s v="254711707546"/>
    <s v="2.55E+11"/>
    <s v=""/>
    <s v=""/>
    <n v="36.876305000000002"/>
    <n v="-1.0277080000000001"/>
    <s v="Kiambu"/>
    <s v="Gatundu South"/>
    <s v="Kiamwangi"/>
    <s v="Gituamba"/>
    <x v="7"/>
    <s v="Amiran Kenya Ltd"/>
    <s v="Michael Munuve"/>
    <s v="705862690"/>
    <s v="Medium Size Business"/>
    <s v="Home Biogas"/>
    <s v="Plastic"/>
    <s v="20/08/2019"/>
  </r>
  <r>
    <s v="VPA6"/>
    <x v="3678"/>
    <x v="1"/>
    <s v=""/>
    <s v="8th August,2019"/>
    <d v="2019-08-08T00:00:00"/>
    <s v="25th September,2019"/>
    <d v="2019-09-25T00:00:00"/>
    <s v="Kibui Mergery Njura"/>
    <s v="Female"/>
    <s v="11211006"/>
    <s v="0720898873"/>
    <s v="720898873"/>
    <s v=""/>
    <s v=""/>
    <n v="37.530831999999997"/>
    <n v="-0.37446800000000002"/>
    <s v="Embu"/>
    <s v="Runyenjes"/>
    <s v="Runyenjes"/>
    <s v="Runyenjes"/>
    <x v="7"/>
    <s v="Amiran Kenya Ltd"/>
    <s v="Simon Musali"/>
    <s v="706021436"/>
    <s v="Medium Size Business"/>
    <s v="Home Biogas"/>
    <s v="Plastic"/>
    <s v="25/09/2019"/>
  </r>
  <r>
    <s v="VPA6"/>
    <x v="3679"/>
    <x v="1"/>
    <s v=""/>
    <s v="18th September,2019"/>
    <d v="2019-09-18T00:00:00"/>
    <s v="18th September,2019"/>
    <d v="2019-09-18T00:00:00"/>
    <s v="Karanja Sarah Mwende"/>
    <s v="Female"/>
    <s v="99999"/>
    <s v="254715622387"/>
    <s v="2.55E+11"/>
    <s v=""/>
    <s v="2.55E+11"/>
    <n v="36.248311999999999"/>
    <n v="-0.34036300000000003"/>
    <s v="Nyandarua"/>
    <s v="Ol Kalou"/>
    <s v="Ngorika"/>
    <s v="Chamuka"/>
    <x v="0"/>
    <s v="Takamoto Biogas"/>
    <s v="James Nganga  Njoroge"/>
    <s v="725713476"/>
    <s v="Medium Size Business"/>
    <s v="Topflame"/>
    <s v="Plastic"/>
    <s v="25/09/2019"/>
  </r>
  <r>
    <s v="VPA6"/>
    <x v="3680"/>
    <x v="1"/>
    <s v=""/>
    <s v="5th September,2019"/>
    <d v="2019-09-05T00:00:00"/>
    <s v="5th September,2019"/>
    <d v="2019-09-05T00:00:00"/>
    <s v="Kamau Joseph Muragu"/>
    <s v="Male"/>
    <s v="7082143"/>
    <s v="0718980919"/>
    <s v="718980919"/>
    <s v=""/>
    <s v="722959817"/>
    <n v="35.724094999999998"/>
    <n v="-0.24995500000000001"/>
    <s v="Nakuru"/>
    <s v="Molo"/>
    <s v="Molo"/>
    <s v="Mutirithia"/>
    <x v="0"/>
    <s v="Takamoto Biogas"/>
    <s v="James Nganga  Njoroge"/>
    <s v="725713476"/>
    <s v="Medium Size Business"/>
    <s v="Topflame"/>
    <s v="Plastic"/>
    <s v="25/09/2019"/>
  </r>
  <r>
    <s v="VPA6"/>
    <x v="3681"/>
    <x v="2"/>
    <s v="Abandoned"/>
    <s v="19th September,2019"/>
    <d v="2019-09-19T00:00:00"/>
    <s v="19th September,2019"/>
    <d v="2019-09-19T00:00:00"/>
    <s v="Kipyego France Chemwoka"/>
    <s v="Male"/>
    <s v="99999"/>
    <s v="0721857684"/>
    <s v="721857684"/>
    <s v=""/>
    <s v="762205420"/>
    <n v="35.287100000000002"/>
    <n v="0.80906699999999998"/>
    <s v="Uasin Gishu"/>
    <s v="Soy"/>
    <s v="Koisagat"/>
    <s v="Nyalimbei"/>
    <x v="0"/>
    <s v="Takamoto Biogas"/>
    <s v="James Nganga  Njoroge"/>
    <s v="725713467"/>
    <s v="Medium Size Business"/>
    <s v="Topflame"/>
    <s v="Plastic"/>
    <s v="25/09/2019"/>
  </r>
  <r>
    <s v="VPA6"/>
    <x v="3682"/>
    <x v="1"/>
    <s v=""/>
    <s v="5th September,2019"/>
    <d v="2019-09-05T00:00:00"/>
    <s v="5th September,2019"/>
    <d v="2019-09-05T00:00:00"/>
    <s v="Koima Timothy Kosgei"/>
    <s v="Male"/>
    <s v="69127"/>
    <s v="254720332361"/>
    <s v="2.55E+11"/>
    <s v=""/>
    <s v="2.55E+11"/>
    <n v="35.484428000000001"/>
    <n v="0.56624200000000002"/>
    <s v="Elgeyo/Marakwet"/>
    <s v="Keiyo North"/>
    <s v="Mutei"/>
    <s v="Kapteren"/>
    <x v="0"/>
    <s v="Takamoto Biogas"/>
    <s v="James Nganga  Njoroge"/>
    <s v="725713467"/>
    <s v="Medium Size Business"/>
    <s v="Topflame"/>
    <s v="Plastic"/>
    <s v="25/09/2019"/>
  </r>
  <r>
    <s v="VPA6"/>
    <x v="3683"/>
    <x v="1"/>
    <s v=""/>
    <s v="12th September,2019"/>
    <d v="2019-09-12T00:00:00"/>
    <s v="12th September,2019"/>
    <d v="2019-09-12T00:00:00"/>
    <s v="Kiplagat Paul Kipronoh"/>
    <s v="Male"/>
    <s v="12678259"/>
    <s v="254722365707"/>
    <s v="2.55E+11"/>
    <s v=""/>
    <s v="2.55E+11"/>
    <n v="35.506006999999997"/>
    <n v="0.65438700000000005"/>
    <s v="Elgeyo/Marakwet"/>
    <s v="Keiyo North"/>
    <s v="Kamari"/>
    <s v="Kamari"/>
    <x v="0"/>
    <s v="Takamoto Biogas"/>
    <s v="James Nganga  Njoroge"/>
    <s v="726713467"/>
    <s v="Medium Size Business"/>
    <s v="Topflame"/>
    <s v="Plastic"/>
    <s v="25/09/2019"/>
  </r>
  <r>
    <s v="VPA6"/>
    <x v="3684"/>
    <x v="0"/>
    <s v="Under Verification"/>
    <s v="26th August,2019"/>
    <d v="2019-08-26T00:00:00"/>
    <s v="26th August,2019"/>
    <d v="2019-08-26T00:00:00"/>
    <s v="Njoroge James Nganga"/>
    <s v="Male"/>
    <s v="13216769"/>
    <s v="0725714467"/>
    <s v="725714467"/>
    <s v=""/>
    <s v="786102465"/>
    <n v="36.774783999999997"/>
    <n v="-1.05837"/>
    <s v="Kiambu"/>
    <s v="Gatundu South"/>
    <s v="Kanjao"/>
    <s v="Miiro"/>
    <x v="0"/>
    <s v="Takamoto Biogas"/>
    <s v="James"/>
    <s v="725713467"/>
    <s v="Medium Size Business"/>
    <s v="Topflame"/>
    <s v="Plastic"/>
    <s v="27/08/2019"/>
  </r>
  <r>
    <s v="VPA6"/>
    <x v="3685"/>
    <x v="1"/>
    <s v=""/>
    <s v="27th August,2019"/>
    <d v="2019-08-27T00:00:00"/>
    <s v="27th August,2019"/>
    <d v="2019-08-27T00:00:00"/>
    <s v="Kamau Margaret Wambui"/>
    <s v="Female"/>
    <s v="99999"/>
    <s v="254700870407"/>
    <s v="2.55E+11"/>
    <s v=""/>
    <s v=""/>
    <n v="36.839486000000001"/>
    <n v="-0.95390699999999995"/>
    <s v="Kiambu"/>
    <s v="Gatundu South"/>
    <s v="Darugo"/>
    <s v="Gasagatha"/>
    <x v="2"/>
    <s v="Takamoto Biogas"/>
    <s v="Peter"/>
    <s v="738414961"/>
    <s v="Medium Size Business"/>
    <s v="KENBIM"/>
    <s v="Masonry"/>
    <s v="27/08/2019"/>
  </r>
  <r>
    <s v="VPA6"/>
    <x v="3686"/>
    <x v="0"/>
    <s v="Non Compliant"/>
    <s v="5th July,2019"/>
    <d v="2019-07-05T00:00:00"/>
    <s v="31st July,2019"/>
    <d v="2019-07-31T00:00:00"/>
    <s v="Nganga George Mwangi"/>
    <s v="Male"/>
    <s v="13510985"/>
    <s v="254721701854"/>
    <s v="2.55E+11"/>
    <s v=""/>
    <s v="2.55E+11"/>
    <n v="36.946488000000002"/>
    <n v="-1.2117960000000001"/>
    <s v="Kiambu"/>
    <s v="Ruiru"/>
    <s v="Githurai"/>
    <s v="Mwihoko"/>
    <x v="0"/>
    <s v="Takamoto Biogas"/>
    <s v="Peter"/>
    <s v="738414961"/>
    <s v="Medium Size Business"/>
    <s v="KENBIM"/>
    <s v="Masonry"/>
    <s v="28/08/2019"/>
  </r>
  <r>
    <s v="VPA6"/>
    <x v="3687"/>
    <x v="1"/>
    <s v=""/>
    <s v="26th July,2019"/>
    <d v="2019-07-26T00:00:00"/>
    <s v="28th August,2019"/>
    <d v="2019-08-28T00:00:00"/>
    <s v="Godfrey Gatuati"/>
    <s v="Male"/>
    <s v="99999"/>
    <s v="720354449"/>
    <s v="2.55E+11"/>
    <s v=""/>
    <s v=""/>
    <n v="36.762560000000001"/>
    <n v="-1.10026"/>
    <s v="Kiambu"/>
    <s v="Githunguri"/>
    <s v="Ikinu"/>
    <s v="Gathaithi"/>
    <x v="7"/>
    <s v="Amiran Kenya Ltd"/>
    <s v="Simon Musali"/>
    <s v="706021436"/>
    <s v="Medium Size Business"/>
    <s v="Home Biogas"/>
    <s v="Plastic"/>
    <s v="28/08/2019"/>
  </r>
  <r>
    <s v="VPA6"/>
    <x v="3688"/>
    <x v="0"/>
    <s v="Abandoned"/>
    <s v="9th August,2019"/>
    <d v="2019-08-09T00:00:00"/>
    <s v="28th August,2019"/>
    <d v="2019-08-28T00:00:00"/>
    <s v="Njoroge Joseph Kariuki"/>
    <s v="Male"/>
    <s v="99999"/>
    <s v="728386724"/>
    <s v="2.55E+11"/>
    <s v=""/>
    <s v=""/>
    <n v="36.761859999999999"/>
    <n v="-1.099758"/>
    <s v="Kiambu"/>
    <s v="Githunguri"/>
    <s v="Githunguri"/>
    <s v="Gathaithi"/>
    <x v="7"/>
    <s v="Amiran Kenya Ltd"/>
    <s v="Michael Munuve"/>
    <s v="705862690"/>
    <s v="Medium Size Business"/>
    <s v="Home Biogas"/>
    <s v="Plastic"/>
    <s v="28/08/2019"/>
  </r>
  <r>
    <s v="VPA6"/>
    <x v="3689"/>
    <x v="1"/>
    <s v=""/>
    <s v="25th July,2019"/>
    <d v="2019-07-25T00:00:00"/>
    <s v="28th August,2019"/>
    <d v="2019-08-28T00:00:00"/>
    <s v="Waruguru Jacinta"/>
    <s v="Male"/>
    <s v="99999"/>
    <s v="721311751"/>
    <s v="2.55E+11"/>
    <s v=""/>
    <s v=""/>
    <n v="36.760159000000002"/>
    <n v="-1.098338"/>
    <s v="Kiambu"/>
    <s v="Githunguri"/>
    <s v="Githunguri"/>
    <s v="Gathaithi"/>
    <x v="7"/>
    <s v="Amiran Kenya Ltd"/>
    <s v="Michael Munuve"/>
    <s v="705862690"/>
    <s v="Medium Size Business"/>
    <s v="Home Biogas"/>
    <s v="Plastic"/>
    <s v="28/08/2019"/>
  </r>
  <r>
    <s v="VPA6"/>
    <x v="3690"/>
    <x v="1"/>
    <s v=""/>
    <s v="30th August,2019"/>
    <d v="2019-08-30T00:00:00"/>
    <s v="30th August,2019"/>
    <d v="2019-08-30T00:00:00"/>
    <s v="Mururu Ephantus Peter"/>
    <s v="Male"/>
    <s v="16008973"/>
    <s v="723355808"/>
    <s v="723355808"/>
    <s v=""/>
    <s v="724416388"/>
    <n v="37.210445"/>
    <n v="9.5399999999999999E-2"/>
    <s v="Laikipia"/>
    <s v="Laikipia East"/>
    <s v="Ethi"/>
    <s v="Mia Moja"/>
    <x v="2"/>
    <s v="Amiran Kenya Ltd"/>
    <s v="Fagaden Enterprises"/>
    <s v="721959188"/>
    <s v="Medium Size Business"/>
    <s v="MKD"/>
    <s v="Masonry"/>
    <s v="30/08/2019"/>
  </r>
  <r>
    <s v="VPA6"/>
    <x v="3691"/>
    <x v="1"/>
    <s v=""/>
    <s v="15th August,2019"/>
    <d v="2019-08-15T00:00:00"/>
    <s v="15th August,2019"/>
    <d v="2019-08-15T00:00:00"/>
    <s v="Olegei Samante Eric"/>
    <s v="Female"/>
    <s v="1P@QAA"/>
    <s v="0743783081"/>
    <s v="743783081"/>
    <s v=""/>
    <s v="726769601"/>
    <n v="37.214526999999997"/>
    <n v="-2.4041779999999999"/>
    <s v="Kajiado"/>
    <s v="Kajiado South"/>
    <s v="Lengsim"/>
    <s v="Olepolos"/>
    <x v="0"/>
    <s v="Takamoto Biogas"/>
    <s v="James Nganga  Njoroge"/>
    <s v="725713467"/>
    <s v="Medium Size Business"/>
    <s v="Topflame"/>
    <s v="Plastic"/>
    <s v="31/08/2019"/>
  </r>
  <r>
    <s v="VPA6"/>
    <x v="3692"/>
    <x v="1"/>
    <s v=""/>
    <s v="8th August,2019"/>
    <d v="2019-08-08T00:00:00"/>
    <s v="8th August,2019"/>
    <d v="2019-08-08T00:00:00"/>
    <s v="Irungu Roise Muthoni"/>
    <s v="Female"/>
    <s v="7283826"/>
    <s v="254727372780"/>
    <s v="2.55E+11"/>
    <s v=""/>
    <s v="2.55E+11"/>
    <n v="37.106648"/>
    <n v="-0.93307200000000001"/>
    <s v="Murang'a"/>
    <s v="Kandara"/>
    <s v="Kandara"/>
    <s v="Kabati"/>
    <x v="0"/>
    <s v="Takamoto Biogas"/>
    <s v="James Nganga  Njoroge"/>
    <s v="254725713467"/>
    <s v="Medium Size Business"/>
    <s v="Topflame"/>
    <s v="Plastic"/>
    <s v="31/08/2019"/>
  </r>
  <r>
    <s v="VPA6"/>
    <x v="3693"/>
    <x v="1"/>
    <s v=""/>
    <s v="20th August,2019"/>
    <d v="2019-08-20T00:00:00"/>
    <s v="20th August,2019"/>
    <d v="2019-08-20T00:00:00"/>
    <s v="Ngugi Peter Ndungu"/>
    <s v="Male"/>
    <s v="99999"/>
    <s v="254724381967"/>
    <s v="724381967"/>
    <s v=""/>
    <s v="726779564"/>
    <n v="36.815207000000001"/>
    <n v="-0.92286699999999999"/>
    <s v="Kiambu"/>
    <s v="Gatundu North"/>
    <s v="Githobokoni"/>
    <s v="Muthunguchi"/>
    <x v="0"/>
    <s v="Takamoto Biogas"/>
    <s v="James Nganga  Njoroge"/>
    <s v="725713467"/>
    <s v="Medium Size Business"/>
    <s v="Topflame"/>
    <s v="Plastic"/>
    <s v="31/08/2019"/>
  </r>
  <r>
    <s v="VPA6"/>
    <x v="3694"/>
    <x v="1"/>
    <s v=""/>
    <s v="5th September,2019"/>
    <d v="2019-09-05T00:00:00"/>
    <s v="15th September,2019"/>
    <d v="2019-09-15T00:00:00"/>
    <s v="Manene Charity Nkatha"/>
    <s v="Female"/>
    <s v="7714300"/>
    <s v="0722998786"/>
    <s v="722998786"/>
    <s v=""/>
    <s v="716651588"/>
    <n v="37.188763000000002"/>
    <n v="-1.127335"/>
    <s v="Machakos"/>
    <s v="Matungulu"/>
    <s v="Matungulu"/>
    <s v="Uamani"/>
    <x v="22"/>
    <s v="Biogas International Limited"/>
    <s v="James Musyoka"/>
    <s v=""/>
    <s v="Medium Size Business"/>
    <s v="FLEXI"/>
    <s v="Tubular"/>
    <s v="05/09/2019"/>
  </r>
  <r>
    <s v="VPA6"/>
    <x v="3695"/>
    <x v="1"/>
    <s v=""/>
    <s v="8th August,2019"/>
    <d v="2019-08-08T00:00:00"/>
    <s v="22nd August,2019"/>
    <d v="2019-08-22T00:00:00"/>
    <s v="Okite Patrick William"/>
    <s v="Male"/>
    <s v="2702054"/>
    <s v="0722268025"/>
    <s v="722268025"/>
    <s v=""/>
    <s v="706687776"/>
    <n v="34.398113000000002"/>
    <n v="-0.79449700000000001"/>
    <s v="Homa Bay"/>
    <s v="Ndhiwa"/>
    <s v="Koguta"/>
    <s v="Ondati"/>
    <x v="22"/>
    <s v="Biogas International Limited"/>
    <s v="Zadock"/>
    <s v="720562659"/>
    <s v="Medium Size Business"/>
    <s v="FLEXI"/>
    <s v="Tubular"/>
    <s v="11/09/2019"/>
  </r>
  <r>
    <s v="VPA6"/>
    <x v="3696"/>
    <x v="1"/>
    <s v=""/>
    <s v="19th August,2019"/>
    <d v="2019-08-19T00:00:00"/>
    <s v="26th August,2019"/>
    <d v="2019-08-26T00:00:00"/>
    <s v="Korir Teresa Nyambura"/>
    <s v="Female"/>
    <s v="10876225"/>
    <s v="0722383742"/>
    <s v="722383742"/>
    <s v=""/>
    <s v="722472832"/>
    <n v="35.245783000000003"/>
    <n v="0.45616600000000002"/>
    <s v="Uasin Gishu"/>
    <s v="Kapseret"/>
    <s v="Kapseret"/>
    <s v="Lamywet"/>
    <x v="3"/>
    <s v="Biogas International Limited"/>
    <s v="Zadock"/>
    <s v="720562659"/>
    <s v="Medium Size Business"/>
    <s v="FLEXI"/>
    <s v="Tubular"/>
    <s v="11/09/2019"/>
  </r>
  <r>
    <s v="VPA6"/>
    <x v="3697"/>
    <x v="1"/>
    <s v=""/>
    <s v="20th August,2019"/>
    <d v="2019-08-20T00:00:00"/>
    <s v="11th September,2019"/>
    <d v="2019-09-11T00:00:00"/>
    <s v="Njuguna Augustine Mburu"/>
    <s v="Male"/>
    <s v="4922759"/>
    <s v="727461434"/>
    <s v="727461434"/>
    <s v=""/>
    <s v="787841337"/>
    <n v="36.881436999999998"/>
    <n v="-0.95551200000000003"/>
    <s v="Kiambu"/>
    <s v="Gatundu North"/>
    <s v="Gatundu North"/>
    <s v="Gatei"/>
    <x v="3"/>
    <s v="Takamoto Biogas"/>
    <s v="Peter"/>
    <s v="738414961"/>
    <s v="Medium Size Business"/>
    <s v="MKD"/>
    <s v="Masonry"/>
    <s v="13/09/2019"/>
  </r>
  <r>
    <s v="VPA6"/>
    <x v="3698"/>
    <x v="1"/>
    <s v=""/>
    <s v="14th September,2019"/>
    <d v="2019-09-14T00:00:00"/>
    <s v="21st September,2019"/>
    <d v="2019-09-21T00:00:00"/>
    <s v="Otieno Isaac Othiambo"/>
    <s v="Male"/>
    <s v="11300034"/>
    <s v="0722455075"/>
    <s v="722455075"/>
    <s v=""/>
    <s v="720729345"/>
    <n v="34.803780000000003"/>
    <n v="-0.129438"/>
    <s v="Kisumu"/>
    <s v="Kisumu East"/>
    <s v="Kalua Central"/>
    <s v="Ofunyu"/>
    <x v="22"/>
    <s v="Biogas International Limited"/>
    <s v="Robert"/>
    <s v="717606741"/>
    <s v="Medium Size Business"/>
    <s v="FLEXI"/>
    <s v="Tubular"/>
    <s v="18/09/2019"/>
  </r>
  <r>
    <s v="VPA6"/>
    <x v="3699"/>
    <x v="1"/>
    <s v=""/>
    <s v="18th September,2019"/>
    <d v="2019-09-18T00:00:00"/>
    <s v="26th September,2019"/>
    <d v="2019-09-26T00:00:00"/>
    <s v="Odhiambo Rosemary"/>
    <s v="Female"/>
    <s v="27509352"/>
    <s v="254728588559"/>
    <s v="2.55E+11"/>
    <s v=""/>
    <s v="2.55E+11"/>
    <n v="34.706910000000001"/>
    <n v="-3.6040999999999997E-2"/>
    <s v="Kisumu"/>
    <s v="Kisumu West"/>
    <s v="Nyahera"/>
    <s v="Kandalo"/>
    <x v="3"/>
    <s v="Biogas International Limited"/>
    <s v="Null"/>
    <s v=""/>
    <s v="Medium Size Business"/>
    <s v="FLEXI"/>
    <s v="Tubular"/>
    <s v="18/09/2019"/>
  </r>
  <r>
    <s v="VPA6"/>
    <x v="3700"/>
    <x v="2"/>
    <s v="Institutional Plant"/>
    <s v="10th September,2019"/>
    <d v="2019-09-10T00:00:00"/>
    <s v="20th September,2019"/>
    <d v="2019-09-20T00:00:00"/>
    <s v="Rockfield Rockfield Rockfield"/>
    <s v="Institutional"/>
    <s v="99999"/>
    <s v="0722363386"/>
    <s v="722363386"/>
    <s v=""/>
    <s v="791470600"/>
    <n v="36.775385"/>
    <n v="-1.4582619999999999"/>
    <s v="Kajiado"/>
    <s v="Isinya"/>
    <s v="Kiserian"/>
    <s v="Lankau"/>
    <x v="6"/>
    <s v="Takamoto Biogas"/>
    <s v="Takamoto Biogas"/>
    <s v=""/>
    <s v="Medium Size Business"/>
    <s v="KENBIM"/>
    <s v="Masonry"/>
    <s v="20/09/2019"/>
  </r>
  <r>
    <s v="VPA6"/>
    <x v="3701"/>
    <x v="1"/>
    <s v=""/>
    <s v="9th September,2019"/>
    <d v="2019-09-09T00:00:00"/>
    <s v="23rd September,2019"/>
    <d v="2019-09-23T00:00:00"/>
    <s v="Kiangai Joyce Kigio"/>
    <s v="Female"/>
    <s v="11881827"/>
    <s v="254715152813"/>
    <s v="2.55E+11"/>
    <s v=""/>
    <s v=""/>
    <n v="36.769190000000002"/>
    <n v="-1.0458019999999999"/>
    <s v="Kiambu"/>
    <s v="Githunguri"/>
    <s v="Githunguri"/>
    <s v="Ngochi"/>
    <x v="0"/>
    <s v="Takamoto Biogas"/>
    <s v="James"/>
    <s v="725713467"/>
    <s v="Medium Size Business"/>
    <s v="Topflame"/>
    <s v="Plastic"/>
    <s v="23/09/2019"/>
  </r>
  <r>
    <s v="VPA6"/>
    <x v="3702"/>
    <x v="1"/>
    <s v=""/>
    <s v="2nd October,2019"/>
    <d v="2019-10-02T00:00:00"/>
    <s v="12th October,2019"/>
    <d v="2019-10-12T00:00:00"/>
    <s v="Sudra Nicholas Maciej"/>
    <s v="Male"/>
    <s v="99999"/>
    <s v="78193988"/>
    <s v="2.55E+11"/>
    <s v=""/>
    <s v="2.55E+11"/>
    <n v="36.764277999999997"/>
    <n v="-1.2328300000000001"/>
    <s v="Nairobi"/>
    <s v="Westlands"/>
    <s v="Westlands"/>
    <s v="Kitusuru"/>
    <x v="22"/>
    <s v="Biogas International Limited"/>
    <s v="James Musyoka"/>
    <s v="9715836763"/>
    <s v="Medium Size Business"/>
    <s v="FLEXI"/>
    <s v="Tubular"/>
    <s v="02/10/2019"/>
  </r>
  <r>
    <s v="VPA6"/>
    <x v="3703"/>
    <x v="0"/>
    <s v="Non Compliant"/>
    <s v="24th September,2019"/>
    <d v="2019-09-24T00:00:00"/>
    <s v="2nd October,2019"/>
    <d v="2019-10-02T00:00:00"/>
    <s v="Dennis Anyembe Amukoa"/>
    <s v="Male"/>
    <s v="99999"/>
    <s v="728981353"/>
    <s v="728981353"/>
    <s v=""/>
    <s v="700216101"/>
    <n v="34.573689999999999"/>
    <n v="0.55975799999999998"/>
    <s v="Bungoma"/>
    <s v="Bungoma South"/>
    <s v="Ranje"/>
    <s v="Ranje"/>
    <x v="22"/>
    <s v="Biogas International Limited"/>
    <s v=""/>
    <s v=""/>
    <s v="Medium Size Business"/>
    <s v="FLEXI"/>
    <s v="Tubular"/>
    <s v="09/10/2019"/>
  </r>
  <r>
    <s v="VPA6"/>
    <x v="3704"/>
    <x v="1"/>
    <s v=""/>
    <s v="15th September,2019"/>
    <d v="2019-09-15T00:00:00"/>
    <s v="9th October,2019"/>
    <d v="2019-10-09T00:00:00"/>
    <s v="Kihara Peter"/>
    <s v="Male"/>
    <s v="5465798"/>
    <s v="0720770748"/>
    <s v="720770748"/>
    <s v=""/>
    <s v="720770748"/>
    <n v="36.767082000000002"/>
    <n v="-1.096392"/>
    <s v="Kiambu"/>
    <s v="Kiambu"/>
    <s v="Githunguri"/>
    <s v="Gathaithi"/>
    <x v="7"/>
    <s v="Amiran Kenya Ltd"/>
    <s v="Simon Musali"/>
    <s v="706021436"/>
    <s v="Medium Size Business"/>
    <s v="Home Biogas"/>
    <s v="Plastic"/>
    <s v="09/10/2019"/>
  </r>
  <r>
    <s v="VPA6"/>
    <x v="3705"/>
    <x v="1"/>
    <s v=""/>
    <s v="24th September,2019"/>
    <d v="2019-09-24T00:00:00"/>
    <s v="9th October,2019"/>
    <d v="2019-10-09T00:00:00"/>
    <s v="Kungu Rose"/>
    <s v="Female"/>
    <s v="11802991"/>
    <s v="722812521"/>
    <s v="722812521"/>
    <s v=""/>
    <s v="720534364"/>
    <n v="36.764577000000003"/>
    <n v="-1.093529"/>
    <s v="Kiambu"/>
    <s v="Githunguri"/>
    <s v="Ikinu"/>
    <s v="Gathaithi"/>
    <x v="7"/>
    <s v="Amiran Kenya Ltd"/>
    <s v="Michael Munuve"/>
    <s v="705862690"/>
    <s v="Medium Size Business"/>
    <s v="Home Biogas"/>
    <s v="Plastic"/>
    <s v="09/10/2019"/>
  </r>
  <r>
    <s v="VPA6"/>
    <x v="3706"/>
    <x v="2"/>
    <s v="Institutional Plant"/>
    <s v="20th September,2019"/>
    <d v="2019-09-20T00:00:00"/>
    <s v="2nd October,2019"/>
    <d v="2019-10-02T00:00:00"/>
    <s v="Kenya Service Forest"/>
    <s v="Male"/>
    <s v="20651354"/>
    <s v="254718065079"/>
    <s v="2.55E+11"/>
    <s v=""/>
    <s v="2.55E+11"/>
    <n v="39.477496000000002"/>
    <n v="-4.408118"/>
    <s v="Kwale"/>
    <s v="Msambweni"/>
    <s v="Kinondo"/>
    <s v="Vioni"/>
    <x v="3"/>
    <s v="Biogas International Limited"/>
    <s v="Julius"/>
    <s v="711227754"/>
    <s v="Medium Size Business"/>
    <s v="FLEXI"/>
    <s v="Tubular"/>
    <s v="09/10/2019"/>
  </r>
  <r>
    <s v="VPA6"/>
    <x v="3707"/>
    <x v="0"/>
    <s v="Non Compliant"/>
    <s v="11th October,2019"/>
    <d v="2019-10-11T00:00:00"/>
    <s v="25th October,2019"/>
    <d v="2019-10-25T00:00:00"/>
    <s v="Barnes Alistair James"/>
    <s v="Male"/>
    <s v="10122102"/>
    <s v="0716788469"/>
    <s v="716788469"/>
    <s v=""/>
    <s v="707668600"/>
    <n v="39.867316000000002"/>
    <n v="-3.6241919999999999"/>
    <s v="Kilifi"/>
    <s v="Bahari"/>
    <s v="Bahari"/>
    <s v="Plantation"/>
    <x v="22"/>
    <s v="Biogas International Limited"/>
    <s v="Julius"/>
    <s v="711227754"/>
    <s v="Medium Size Business"/>
    <s v="FLEXI"/>
    <s v="Tubular"/>
    <s v="11/10/2019"/>
  </r>
  <r>
    <s v="VPA6"/>
    <x v="3708"/>
    <x v="1"/>
    <s v=""/>
    <s v="8th October,2019"/>
    <d v="2019-10-08T00:00:00"/>
    <s v="8th October,2019"/>
    <d v="2019-10-08T00:00:00"/>
    <s v="Njuguna Nancy Nduta"/>
    <s v="Female"/>
    <s v="3589031"/>
    <s v="+254721521840"/>
    <s v="2.55E+11"/>
    <s v=""/>
    <s v="2.55E+11"/>
    <n v="36.844794999999998"/>
    <n v="-0.97249799999999997"/>
    <s v="Kiambu"/>
    <s v="Gatundu South"/>
    <s v="Ngenda"/>
    <s v="Gikure"/>
    <x v="0"/>
    <s v="Takamoto Biogas"/>
    <s v="James Nganga  Njoroge"/>
    <s v="+254725713467"/>
    <s v="Medium Size Business"/>
    <s v="Topflame"/>
    <s v="Plastic"/>
    <s v="14/10/2019"/>
  </r>
  <r>
    <s v="VPA6"/>
    <x v="3709"/>
    <x v="1"/>
    <s v=""/>
    <s v="11th October,2019"/>
    <d v="2019-10-11T00:00:00"/>
    <s v="11th October,2019"/>
    <d v="2019-10-11T00:00:00"/>
    <s v="Mungai Elizabeth Wambui"/>
    <s v="Female"/>
    <s v="7544264"/>
    <s v="+254715894121"/>
    <s v="2.55E+11"/>
    <s v=""/>
    <s v="2.55E+11"/>
    <n v="36.825789999999998"/>
    <n v="-1.1586380000000001"/>
    <s v="Kiambu"/>
    <s v="Kiambu"/>
    <s v="Ndumeri"/>
    <s v="Githima"/>
    <x v="0"/>
    <s v="Takamoto Biogas"/>
    <s v="James Nganga  Njoroge"/>
    <s v="+254725713467"/>
    <s v="Medium Size Business"/>
    <s v="Topflame"/>
    <s v="Plastic"/>
    <s v="14/10/2019"/>
  </r>
  <r>
    <s v="VPA6"/>
    <x v="3710"/>
    <x v="1"/>
    <s v=""/>
    <s v="14th October,2019"/>
    <d v="2019-10-14T00:00:00"/>
    <s v="24th October,2019"/>
    <d v="2019-10-24T00:00:00"/>
    <s v="Mugasia Ann Afandi"/>
    <s v="Female"/>
    <s v="26545665"/>
    <s v="725665181"/>
    <s v="2.55E+11"/>
    <s v=""/>
    <s v="2.55E+11"/>
    <n v="36.701540000000001"/>
    <n v="-1.410345"/>
    <s v="Kajiado"/>
    <s v="Kajiado North"/>
    <s v="Kajiado North"/>
    <s v="Oloosurutia"/>
    <x v="22"/>
    <s v="Biogas International Limited"/>
    <s v="James Musyoka"/>
    <s v="+254715836763"/>
    <s v="Medium Size Business"/>
    <s v="FLEXI"/>
    <s v="Tubular"/>
    <s v="14/10/2019"/>
  </r>
  <r>
    <s v="VPA6"/>
    <x v="3711"/>
    <x v="1"/>
    <s v=""/>
    <s v="25th October,2019"/>
    <d v="2019-10-25T00:00:00"/>
    <s v="29th October,2019"/>
    <d v="2019-10-29T00:00:00"/>
    <s v="Mburu Martin"/>
    <s v="Male"/>
    <s v="99999"/>
    <s v="722748403"/>
    <s v="2.55E+11"/>
    <s v=""/>
    <s v=""/>
    <n v="36.877937000000003"/>
    <n v="-1.1846829999999999"/>
    <s v="Kiambu"/>
    <s v="Kiambu"/>
    <s v="Kiamumbi"/>
    <s v="Kiamumbi"/>
    <x v="7"/>
    <s v="Amiran Kenya Ltd"/>
    <s v="Michael Munuve"/>
    <s v="254705862690"/>
    <s v="Medium Size Business"/>
    <s v="Home Biogas"/>
    <s v="Plastic"/>
    <s v="29/10/2019"/>
  </r>
  <r>
    <s v="VPA6"/>
    <x v="3712"/>
    <x v="1"/>
    <s v=""/>
    <s v="17th October,2019"/>
    <d v="2019-10-17T00:00:00"/>
    <s v="24th October,2019"/>
    <d v="2019-10-24T00:00:00"/>
    <s v="Kimani Evanson"/>
    <s v="Male"/>
    <s v="21932593"/>
    <s v="254722236602"/>
    <s v="2.55E+11"/>
    <s v=""/>
    <s v="2.55E+11"/>
    <n v="36.630518000000002"/>
    <n v="-1.293804"/>
    <s v="Kiambu"/>
    <s v="Kikuyu"/>
    <s v="Ruthigiti"/>
    <s v="Karie"/>
    <x v="22"/>
    <s v="Biogas International Limited"/>
    <s v="Null"/>
    <s v=""/>
    <s v="Medium Size Business"/>
    <s v="FLEXI"/>
    <s v="Tubular"/>
    <s v="08/11/2019"/>
  </r>
  <r>
    <s v="VPA6"/>
    <x v="3713"/>
    <x v="1"/>
    <s v=""/>
    <s v="23rd July,2019"/>
    <d v="2019-07-23T00:00:00"/>
    <s v="11th September,2019"/>
    <d v="2019-09-11T00:00:00"/>
    <s v="Gitiha John Kinyua"/>
    <s v="Male"/>
    <s v="2460163"/>
    <s v="254727570542"/>
    <s v="2.55E+11"/>
    <s v=""/>
    <s v="2.55E+11"/>
    <n v="36.468608000000003"/>
    <n v="-0.70074999999999998"/>
    <s v="Nakuru"/>
    <s v="Naivasha"/>
    <s v="Naivasha"/>
    <s v="Nyodia"/>
    <x v="0"/>
    <s v="Takamoto Biogas"/>
    <s v="Takamoto Biogas"/>
    <s v=""/>
    <s v="Medium Size Business"/>
    <s v="Topflame"/>
    <s v="Plastic"/>
    <s v="10/11/2019"/>
  </r>
  <r>
    <s v="VPA6"/>
    <x v="3714"/>
    <x v="1"/>
    <s v=""/>
    <s v="26th August,2019"/>
    <d v="2019-08-26T00:00:00"/>
    <s v="12th November,2019"/>
    <d v="2019-11-12T00:00:00"/>
    <s v="Mwaura Simon Chege"/>
    <s v="Male"/>
    <s v="3110261"/>
    <s v="254721987210"/>
    <s v="2.55E+11"/>
    <s v=""/>
    <s v="2.55E+11"/>
    <n v="36.766632999999999"/>
    <n v="-1.09602"/>
    <s v="Kiambu"/>
    <s v="Kiambu"/>
    <s v="Ikinu"/>
    <s v="Gathaithi"/>
    <x v="7"/>
    <s v="Amiran Kenya Ltd"/>
    <s v="Michael Munuve"/>
    <s v="254705862690"/>
    <s v="Medium Size Business"/>
    <s v="Home Biogas"/>
    <s v="Plastic"/>
    <s v="12/11/2019"/>
  </r>
  <r>
    <s v="VPA6"/>
    <x v="3715"/>
    <x v="0"/>
    <s v="Non Compliant"/>
    <s v="12th November,2019"/>
    <d v="2019-11-12T00:00:00"/>
    <s v="17th November,2019"/>
    <d v="2019-11-17T00:00:00"/>
    <s v="Nathan Kirui"/>
    <s v="Male"/>
    <s v="99999"/>
    <s v="715664425"/>
    <s v="2.55E+11"/>
    <s v=""/>
    <s v=""/>
    <n v="36.008904000000001"/>
    <n v="-0.2697"/>
    <s v="Nakuru"/>
    <s v="Rongai"/>
    <s v="Ngata"/>
    <s v="Ngata"/>
    <x v="3"/>
    <s v="Biogas International Limited"/>
    <s v="Robert"/>
    <s v="254717606741"/>
    <s v="Medium Size Business"/>
    <s v="FLEXI"/>
    <s v="Tubular"/>
    <s v="13/11/2019"/>
  </r>
  <r>
    <s v="VPA6"/>
    <x v="3716"/>
    <x v="1"/>
    <s v=""/>
    <s v="20th October,2019"/>
    <d v="2019-10-20T00:00:00"/>
    <s v="13th November,2019"/>
    <d v="2019-11-13T00:00:00"/>
    <s v="Mary Maheli"/>
    <s v="Female"/>
    <s v="4376368"/>
    <s v="254724082605"/>
    <s v="2.55E+11"/>
    <s v=""/>
    <s v="2.55E+11"/>
    <n v="34.767356999999997"/>
    <n v="0.29219099999999998"/>
    <s v="Kakamega"/>
    <s v="Lurambi"/>
    <s v="Lulambi"/>
    <s v="Mwihomo"/>
    <x v="22"/>
    <s v="Biogas International Limited"/>
    <s v="Robert"/>
    <s v="254717606741"/>
    <s v="Medium Size Business"/>
    <s v="FLEXI"/>
    <s v="Tubular"/>
    <s v="13/11/2019"/>
  </r>
  <r>
    <s v="VPA6"/>
    <x v="3717"/>
    <x v="1"/>
    <s v=""/>
    <s v="20th October,2019"/>
    <d v="2019-10-20T00:00:00"/>
    <s v="24th October,2019"/>
    <d v="2019-10-24T00:00:00"/>
    <s v="Githinji Ruth Wanjiru"/>
    <s v="Female"/>
    <s v="6289277"/>
    <s v="720486083"/>
    <s v="2.55E+11"/>
    <s v=""/>
    <s v="2.55E+11"/>
    <n v="36.671990999999998"/>
    <n v="-1.1586609999999999"/>
    <s v="Kiambu"/>
    <s v="Limuru"/>
    <s v="Gecha"/>
    <s v="Kabuku"/>
    <x v="22"/>
    <s v="Biogas International Limited"/>
    <s v="Null"/>
    <s v=""/>
    <s v="Medium Size Business"/>
    <s v="FLEXI"/>
    <s v="Tubular"/>
    <s v="13/11/2019"/>
  </r>
  <r>
    <s v="VPA6"/>
    <x v="3718"/>
    <x v="1"/>
    <s v=""/>
    <s v="23rd October,2019"/>
    <d v="2019-10-23T00:00:00"/>
    <s v="20th November,2019"/>
    <d v="2019-11-20T00:00:00"/>
    <s v="Chege Teresia Njeri"/>
    <s v="Female"/>
    <s v="99999"/>
    <s v="727496225"/>
    <s v="2.55E+11"/>
    <s v=""/>
    <s v="2.55E+11"/>
    <n v="36.766503"/>
    <n v="-1.0963769999999999"/>
    <s v="Kiambu"/>
    <s v="Githunguri"/>
    <s v="Ikinu"/>
    <s v="Waratho"/>
    <x v="7"/>
    <s v="Amiran Kenya Ltd"/>
    <s v="Michael Munuve"/>
    <s v="254705862690"/>
    <s v="Medium Size Business"/>
    <s v="Home Biogas"/>
    <s v="Plastic"/>
    <s v="20/11/2019"/>
  </r>
  <r>
    <s v="VPA6"/>
    <x v="3719"/>
    <x v="1"/>
    <s v=""/>
    <s v="23rd October,2019"/>
    <d v="2019-10-23T00:00:00"/>
    <s v="20th November,2019"/>
    <d v="2019-11-20T00:00:00"/>
    <s v="Hannah Kamau Wangari"/>
    <s v="Female"/>
    <s v="5706697"/>
    <s v="720604829"/>
    <s v="2.55E+11"/>
    <s v=""/>
    <s v="2.55E+11"/>
    <n v="36.784567000000003"/>
    <n v="-1.104927"/>
    <s v="Kiambu"/>
    <s v="Githunguri"/>
    <s v="Ikinu"/>
    <s v="Njiru"/>
    <x v="7"/>
    <s v="Amiran Kenya Ltd"/>
    <s v="Simon"/>
    <s v="254706021436"/>
    <s v="Medium Size Business"/>
    <s v="Home Biogas"/>
    <s v="Plastic"/>
    <s v="20/11/2019"/>
  </r>
  <r>
    <s v="VPA6"/>
    <x v="3720"/>
    <x v="1"/>
    <s v=""/>
    <s v="23rd October,2019"/>
    <d v="2019-10-23T00:00:00"/>
    <s v="20th November,2019"/>
    <d v="2019-11-20T00:00:00"/>
    <s v="Muturi Peter Gachie"/>
    <s v="Male"/>
    <s v="4854130"/>
    <s v="721990306"/>
    <s v="2.55E+11"/>
    <s v=""/>
    <s v="2.55E+11"/>
    <n v="36.773366000000003"/>
    <n v="-1.102036"/>
    <s v="Kiambu"/>
    <s v="Kiambu"/>
    <s v="Githunguri"/>
    <s v="Gathaithi"/>
    <x v="7"/>
    <s v="Amiran Kenya Ltd"/>
    <s v="Simon Musali"/>
    <s v="254706021436"/>
    <s v="Medium Size Business"/>
    <s v="Home Biogas"/>
    <s v="Plastic"/>
    <s v="20/11/2019"/>
  </r>
  <r>
    <s v="VPA6"/>
    <x v="3721"/>
    <x v="1"/>
    <s v=""/>
    <s v="21st November,2019"/>
    <d v="2019-11-21T00:00:00"/>
    <s v="1st December,2019"/>
    <d v="2019-12-01T00:00:00"/>
    <s v="Mutia Janice Mathei"/>
    <s v="Female"/>
    <s v="99999"/>
    <s v="722319360"/>
    <s v="2.55E+11"/>
    <s v=""/>
    <s v="2.55E+11"/>
    <n v="37.119492999999999"/>
    <n v="-1.31473"/>
    <s v="Machakos"/>
    <s v="Matungulu"/>
    <s v="Athi River"/>
    <s v="Joska"/>
    <x v="22"/>
    <s v="Biogas International Limited"/>
    <s v="James Musyoka"/>
    <s v="254715836763"/>
    <s v="Medium Size Business"/>
    <s v="FLEXI"/>
    <s v="Tubular"/>
    <s v="21/11/2019"/>
  </r>
  <r>
    <s v="VPA6"/>
    <x v="3722"/>
    <x v="1"/>
    <s v=""/>
    <s v="14th September,2019"/>
    <d v="2019-09-14T00:00:00"/>
    <s v="14th September,2019"/>
    <d v="2019-09-14T00:00:00"/>
    <s v="Waikwa Dancan Munuhe"/>
    <s v="Male"/>
    <s v="3281092"/>
    <s v="254722428894"/>
    <s v="2.55E+11"/>
    <s v=""/>
    <s v="2.55E+11"/>
    <n v="37.184803000000002"/>
    <n v="8.0907000000000007E-2"/>
    <s v="Laikipia"/>
    <s v="Laikipia North"/>
    <s v="Ethi"/>
    <s v="Magutu"/>
    <x v="0"/>
    <s v="Takamoto Biogas"/>
    <s v="James Nganga"/>
    <s v="254725713467"/>
    <s v="Medium Size Business"/>
    <s v="Topflame"/>
    <s v="Plastic"/>
    <s v="22/11/2019"/>
  </r>
  <r>
    <s v="VPA6"/>
    <x v="3723"/>
    <x v="1"/>
    <s v=""/>
    <s v="5th November,2019"/>
    <d v="2019-11-05T00:00:00"/>
    <s v="5th November,2019"/>
    <d v="2019-11-05T00:00:00"/>
    <s v="John Wachira"/>
    <s v="Male"/>
    <s v="11717414"/>
    <s v="254721930498"/>
    <s v="2.55E+11"/>
    <s v=""/>
    <s v=""/>
    <n v="35.724133000000002"/>
    <n v="-0.31609700000000002"/>
    <s v="Nakuru"/>
    <s v="Molo"/>
    <s v="Molo"/>
    <s v="Nandira"/>
    <x v="0"/>
    <s v="Takamoto Biogas"/>
    <s v="James Nganga  Njoroge"/>
    <s v="254725713467"/>
    <s v="Medium Size Business"/>
    <s v="Topflame"/>
    <s v="Plastic"/>
    <s v="22/11/2019"/>
  </r>
  <r>
    <s v="VPA6"/>
    <x v="3724"/>
    <x v="1"/>
    <s v=""/>
    <s v="5th November,2019"/>
    <d v="2019-11-05T00:00:00"/>
    <s v="5th November,2019"/>
    <d v="2019-11-05T00:00:00"/>
    <s v="John Mutwara Mworia"/>
    <s v="Male"/>
    <s v="24412650"/>
    <s v="727103049"/>
    <s v="2.55E+11"/>
    <s v=""/>
    <s v=""/>
    <n v="35.990144999999998"/>
    <n v="-0.44131199999999998"/>
    <s v="Nakuru"/>
    <s v="Njoro"/>
    <s v="Kihingo"/>
    <s v="Mutiume"/>
    <x v="0"/>
    <s v="Takamoto Biogas"/>
    <s v="James Nganga  Njoroge"/>
    <s v="254725713467"/>
    <s v="Medium Size Business"/>
    <s v="Topflame"/>
    <s v="Plastic"/>
    <s v="22/11/2019"/>
  </r>
  <r>
    <s v="VPA6"/>
    <x v="3725"/>
    <x v="1"/>
    <s v=""/>
    <s v="9th November,2019"/>
    <d v="2019-11-09T00:00:00"/>
    <s v="9th November,2019"/>
    <d v="2019-11-09T00:00:00"/>
    <s v="Kariuki Elizabeth Wanjiru"/>
    <s v="Female"/>
    <s v="3913854"/>
    <s v="254718529811"/>
    <s v="2.55E+11"/>
    <s v=""/>
    <s v="2.55E+11"/>
    <n v="39.132606000000003"/>
    <n v="-4.4825179999999998"/>
    <s v="Kwale"/>
    <s v="Lunga Lunga"/>
    <s v="Lunga Lunga"/>
    <s v="Mabibili"/>
    <x v="0"/>
    <s v="Takamoto Biogas"/>
    <s v="James Nganga  Njoroge"/>
    <s v="254725713467"/>
    <s v="Medium Size Business"/>
    <s v="Topflame"/>
    <s v="Plastic"/>
    <s v="22/11/2019"/>
  </r>
  <r>
    <s v="VPA6"/>
    <x v="3726"/>
    <x v="1"/>
    <s v=""/>
    <s v="13th November,2019"/>
    <d v="2019-11-13T00:00:00"/>
    <s v="13th November,2019"/>
    <d v="2019-11-13T00:00:00"/>
    <s v="Kiarie Zachary Nguwa"/>
    <s v="Male"/>
    <s v="99999"/>
    <s v="254728294491"/>
    <s v="2.55E+11"/>
    <s v=""/>
    <s v="2.55E+11"/>
    <n v="37.082856"/>
    <n v="-1.170941"/>
    <s v="Kiambu"/>
    <s v="Juja"/>
    <s v="Ruiru"/>
    <s v="Gikumari"/>
    <x v="0"/>
    <s v="Takamoto Biogas"/>
    <s v="James Nganga  Njoroge"/>
    <s v="254725713467"/>
    <s v="Medium Size Business"/>
    <s v="Topflame"/>
    <s v="Plastic"/>
    <s v="22/11/2019"/>
  </r>
  <r>
    <s v="VPA6"/>
    <x v="3727"/>
    <x v="0"/>
    <s v="Under Verification"/>
    <s v="7th October,2019"/>
    <d v="2019-10-07T00:00:00"/>
    <s v="15th November,2019"/>
    <d v="2019-11-15T00:00:00"/>
    <s v="Karaithi Joseph"/>
    <s v="Male"/>
    <s v="3450629"/>
    <s v="254797915322"/>
    <s v="2.55E+11"/>
    <s v=""/>
    <s v=""/>
    <n v="36.993271"/>
    <n v="-0.61077400000000004"/>
    <s v="Murang'a"/>
    <s v="Mathioya"/>
    <s v="Mathioya"/>
    <s v="Kariko"/>
    <x v="0"/>
    <s v="Takamoto Biogas"/>
    <s v="Peter"/>
    <s v=""/>
    <s v="Medium Size Business"/>
    <s v="KENBIM"/>
    <s v="Masonry"/>
    <s v="26/11/2019"/>
  </r>
  <r>
    <s v="VPA6"/>
    <x v="3728"/>
    <x v="1"/>
    <s v=""/>
    <s v="20th November,2019"/>
    <d v="2019-11-20T00:00:00"/>
    <s v="27th November,2019"/>
    <d v="2019-11-27T00:00:00"/>
    <s v="David Nganga"/>
    <s v="Male"/>
    <s v="99999"/>
    <s v="724750082"/>
    <s v="2.55E+11"/>
    <s v=""/>
    <s v="2.55E+11"/>
    <n v="36.565175000000004"/>
    <n v="-0.83267500000000005"/>
    <s v="Nyandarua"/>
    <s v="South Kinangop"/>
    <s v="Kenyatta Road"/>
    <s v="Kwa Kanyua"/>
    <x v="22"/>
    <s v="Biogas International Limited"/>
    <s v="Robert"/>
    <s v="254717606741"/>
    <s v="Medium Size Business"/>
    <s v="FLEXI"/>
    <s v="Tubular"/>
    <s v="29/11/2019"/>
  </r>
  <r>
    <s v="VPA6"/>
    <x v="3729"/>
    <x v="0"/>
    <s v="Non Compliant"/>
    <s v="23rd November,2019"/>
    <d v="2019-11-23T00:00:00"/>
    <s v="28th November,2019"/>
    <d v="2019-11-28T00:00:00"/>
    <s v="Kariuki Joseph Karatu"/>
    <s v="Male"/>
    <s v="5706246"/>
    <s v="722608417"/>
    <s v="2.55E+11"/>
    <s v=""/>
    <s v=""/>
    <n v="36.733828000000003"/>
    <n v="-1.0783579999999999"/>
    <s v="Kiambu"/>
    <s v="Githunguri"/>
    <s v="Githunguri"/>
    <s v="Matuguta"/>
    <x v="1"/>
    <s v="Takamoto Biogas"/>
    <s v="null"/>
    <s v=""/>
    <s v="Medium Size Business"/>
    <s v="AKUT"/>
    <s v="Masonry"/>
    <s v="03/12/2019"/>
  </r>
  <r>
    <s v="VPA6"/>
    <x v="3730"/>
    <x v="1"/>
    <s v=""/>
    <s v="18th September,2019"/>
    <d v="2019-09-18T00:00:00"/>
    <s v="7th December,2019"/>
    <d v="2019-12-07T00:00:00"/>
    <s v="Steven Oriaro"/>
    <s v="Male"/>
    <s v="99999"/>
    <s v="254727543934"/>
    <s v="2.55E+11"/>
    <s v=""/>
    <s v=""/>
    <n v="34.195318"/>
    <n v="8.208E-3"/>
    <s v="Siaya"/>
    <s v="Siaya"/>
    <s v="Central Alego"/>
    <s v="Kamlang"/>
    <x v="22"/>
    <s v="Biogas International Limited"/>
    <s v="Robert"/>
    <s v="254717606741"/>
    <s v="Medium Size Business"/>
    <s v="FLEXI"/>
    <s v="Tubular"/>
    <s v="22/12/2019"/>
  </r>
  <r>
    <s v="VPA6"/>
    <x v="3731"/>
    <x v="1"/>
    <s v=""/>
    <s v="26th November,2019"/>
    <d v="2019-11-26T00:00:00"/>
    <s v="24th December,2019"/>
    <d v="2019-12-24T00:00:00"/>
    <s v="Kipngeno Charles Mutai"/>
    <s v="Male"/>
    <s v="99999"/>
    <s v="720171404"/>
    <s v="2.55E+11"/>
    <s v=""/>
    <s v="2.55E+11"/>
    <n v="35.371386999999999"/>
    <n v="-0.76327999999999996"/>
    <s v="Bomet"/>
    <s v="Bomet Central"/>
    <s v="Siribwet"/>
    <s v="Kapsebet"/>
    <x v="6"/>
    <s v="Takamoto Biogas"/>
    <s v="Takamoto Biogas"/>
    <s v="254738689788"/>
    <s v="Medium Size Business"/>
    <s v="KENBIM"/>
    <s v="Masonry"/>
    <s v="24/12/2019"/>
  </r>
  <r>
    <s v="VPA6"/>
    <x v="3732"/>
    <x v="0"/>
    <s v="Non Compliant"/>
    <s v="27th November,2019"/>
    <d v="2019-11-27T00:00:00"/>
    <s v="27th November,2019"/>
    <d v="2019-11-27T00:00:00"/>
    <s v="Kimani Pauline Njeri"/>
    <s v="Female"/>
    <s v="10975241"/>
    <s v="254701269618"/>
    <s v="2.55E+11"/>
    <s v=""/>
    <s v="2.55E+11"/>
    <n v="36.784664999999997"/>
    <n v="-1.060845"/>
    <s v="Kiambu"/>
    <s v="Githunguri"/>
    <s v="Githunguri"/>
    <s v="Kiriko"/>
    <x v="0"/>
    <s v="Takamoto Biogas"/>
    <s v="James Nganga  Njoroge"/>
    <s v="254725713467"/>
    <s v="Medium Size Business"/>
    <s v="Topflame"/>
    <s v="Plastic"/>
    <s v="24/12/2019"/>
  </r>
  <r>
    <s v="VPA6"/>
    <x v="3733"/>
    <x v="1"/>
    <s v=""/>
    <s v="3rd December,2019"/>
    <d v="2019-12-03T00:00:00"/>
    <s v="3rd December,2019"/>
    <d v="2019-12-03T00:00:00"/>
    <s v="Kamuyu Charles Kahiro"/>
    <s v="Male"/>
    <s v="22351793"/>
    <s v="254798252180"/>
    <s v="2.55E+11"/>
    <s v=""/>
    <s v="2.55E+11"/>
    <n v="37.104080000000003"/>
    <n v="-0.66314499999999998"/>
    <s v="Murang'a"/>
    <s v="Kiharu"/>
    <s v="Njoguini"/>
    <s v="Njoguini"/>
    <x v="0"/>
    <s v="Amiran Kenya Ltd"/>
    <s v="James Nganga"/>
    <s v="254725713467"/>
    <s v="Medium Size Business"/>
    <s v="Topflame"/>
    <s v="Plastic"/>
    <s v="24/12/2019"/>
  </r>
  <r>
    <s v="VPA6"/>
    <x v="3734"/>
    <x v="0"/>
    <s v="Non Compliant"/>
    <s v="7th January,2020"/>
    <d v="2020-01-07T00:00:00"/>
    <s v="17th January,2020"/>
    <d v="2020-01-17T00:00:00"/>
    <s v="Thairu Joyce Wanjiru"/>
    <s v="Female"/>
    <s v="99999"/>
    <s v="254722290938"/>
    <s v="2.55E+11"/>
    <s v=""/>
    <s v="2.55E+11"/>
    <n v="36.901902"/>
    <n v="-0.49667699999999998"/>
    <s v="Nyeri"/>
    <s v="Tetu"/>
    <s v="Thegenge"/>
    <s v="Kagioini"/>
    <x v="3"/>
    <s v="Biogas International Limited"/>
    <s v="James Musyoka"/>
    <s v="254715836763"/>
    <s v="Medium Size Business"/>
    <s v="FLEXI"/>
    <s v="Tubular"/>
    <s v="07/01/2020"/>
  </r>
  <r>
    <s v="VPA6"/>
    <x v="3735"/>
    <x v="1"/>
    <s v=""/>
    <s v="25th October,2019"/>
    <d v="2019-10-25T00:00:00"/>
    <s v="4th January,2020"/>
    <d v="2020-01-04T00:00:00"/>
    <s v="Bett Reuben"/>
    <s v="Male"/>
    <s v="99999"/>
    <s v="254728396569"/>
    <s v="2.55E+11"/>
    <s v=""/>
    <s v="2.55E+11"/>
    <n v="35.389502"/>
    <n v="-0.66476199999999996"/>
    <s v="Bomet"/>
    <s v="Bomet Central"/>
    <s v="Terganda"/>
    <s v="Sogoiyet"/>
    <x v="0"/>
    <s v="Takamoto Biogas"/>
    <s v="Takamoto Biogas"/>
    <s v=""/>
    <s v="Medium Size Business"/>
    <s v="KENBIM"/>
    <s v="Masonry"/>
    <s v="10/01/2020"/>
  </r>
  <r>
    <s v="VPA6"/>
    <x v="3736"/>
    <x v="0"/>
    <s v="Non Compliant"/>
    <s v="16th January,2020"/>
    <d v="2020-01-16T00:00:00"/>
    <s v="27th January,2020"/>
    <d v="2020-01-27T00:00:00"/>
    <s v="Gitau John Ngigi"/>
    <s v="Male"/>
    <s v="99999"/>
    <s v="711476654"/>
    <s v="711476654"/>
    <s v=""/>
    <s v="719540326"/>
    <n v="36.81897"/>
    <n v="-1.1141719999999999"/>
    <s v="Kiambu"/>
    <s v="Githunguri"/>
    <s v="Ikinu"/>
    <s v="Maigotha"/>
    <x v="0"/>
    <s v="Takamoto Biogas"/>
    <s v=""/>
    <s v=""/>
    <s v="Medium Size Business"/>
    <s v="KENBIM"/>
    <s v="Masonry"/>
    <s v="27/01/2020"/>
  </r>
  <r>
    <s v="VPA6"/>
    <x v="3737"/>
    <x v="1"/>
    <s v=""/>
    <s v="18th December,2019"/>
    <d v="2019-12-18T00:00:00"/>
    <s v="29th January,2020"/>
    <d v="2020-01-29T00:00:00"/>
    <s v="Kibia Ann"/>
    <s v="Female"/>
    <s v="20338467"/>
    <s v="723692155"/>
    <s v="2.55E+11"/>
    <s v=""/>
    <s v="720434087"/>
    <n v="37.050826000000001"/>
    <n v="-1.0352239999999999"/>
    <s v="Kiambu"/>
    <s v="Thika East"/>
    <s v="Jomoko"/>
    <s v="Ngoingwa"/>
    <x v="30"/>
    <s v="Amiran Kenya Ltd"/>
    <s v="Simon Musali"/>
    <s v="706021436"/>
    <s v="Medium Size Business"/>
    <s v="Home Biogas"/>
    <s v="Plastic"/>
    <s v="29/01/2020"/>
  </r>
  <r>
    <s v="VPA6"/>
    <x v="3738"/>
    <x v="1"/>
    <s v=""/>
    <s v="6th December,2019"/>
    <d v="2019-12-06T00:00:00"/>
    <s v="30th January,2020"/>
    <d v="2020-01-30T00:00:00"/>
    <s v="Muchiri John"/>
    <s v="Male"/>
    <s v="22278430"/>
    <s v="724214551"/>
    <s v="2.55E+11"/>
    <s v=""/>
    <s v="715256300"/>
    <n v="36.846808000000003"/>
    <n v="-1.2049879999999999"/>
    <s v="Kiambu"/>
    <s v="Kiambu"/>
    <s v="Kiambaa"/>
    <s v="Thindigua"/>
    <x v="7"/>
    <s v="Amiran Kenya Ltd"/>
    <s v="Michael Munuve"/>
    <s v="705862690"/>
    <s v="Medium Size Business"/>
    <s v="Home Biogas"/>
    <s v="Plastic"/>
    <s v="30/01/2020"/>
  </r>
  <r>
    <s v="VPA6"/>
    <x v="3739"/>
    <x v="1"/>
    <s v=""/>
    <s v="11th December,2019"/>
    <d v="2019-12-11T00:00:00"/>
    <s v="30th January,2020"/>
    <d v="2020-01-30T00:00:00"/>
    <s v="Kamau Christopher"/>
    <s v="Male"/>
    <s v="99999"/>
    <s v="711179700"/>
    <s v=""/>
    <s v=""/>
    <s v=""/>
    <n v="36.818007999999999"/>
    <n v="-1.137977"/>
    <s v="Kiambu"/>
    <s v="Kiambu"/>
    <s v="Kiambaa"/>
    <s v="Ting'Ang'A"/>
    <x v="30"/>
    <s v="Amiran Kenya Ltd"/>
    <s v="Michael Munuve"/>
    <s v="705862690"/>
    <s v="Medium Size Business"/>
    <s v="Home Biogas"/>
    <s v="Plastic"/>
    <s v="30/01/2020"/>
  </r>
  <r>
    <s v="VPA6"/>
    <x v="3740"/>
    <x v="0"/>
    <s v="Under Verification"/>
    <s v="17th January,2020"/>
    <d v="2020-01-17T00:00:00"/>
    <s v="26th January,2020"/>
    <d v="2020-01-26T00:00:00"/>
    <s v="Rachel Muchira"/>
    <s v="Female"/>
    <s v="99999"/>
    <s v="254711620750"/>
    <s v="2.55E+11"/>
    <s v=""/>
    <s v="2.55E+11"/>
    <n v="37.278449999999999"/>
    <n v="-0.42091400000000001"/>
    <s v="Kirinyaga"/>
    <s v="Kirinyaga East"/>
    <s v="Kabale"/>
    <s v="Nyagithosi"/>
    <x v="22"/>
    <s v="Biogas International Limited"/>
    <s v="Robert"/>
    <s v="717606741"/>
    <s v="Medium Size Business"/>
    <s v="FLEXI"/>
    <s v="Tubular"/>
    <s v="30/01/2020"/>
  </r>
  <r>
    <s v="VPA6"/>
    <x v="3741"/>
    <x v="1"/>
    <s v=""/>
    <s v="30th January,2020"/>
    <d v="2020-01-30T00:00:00"/>
    <s v="8th February,2020"/>
    <d v="2020-02-08T00:00:00"/>
    <s v="Francis Ngugi"/>
    <s v="Male"/>
    <s v="99999"/>
    <s v="724898420"/>
    <s v="254724898420"/>
    <s v=""/>
    <s v="254723007759"/>
    <n v="36.962828999999999"/>
    <n v="-0.93486999999999998"/>
    <s v="Murang'a"/>
    <s v="Gatanga"/>
    <s v="Gatanga"/>
    <s v="Gatanga"/>
    <x v="22"/>
    <s v="Biogas International Limited"/>
    <s v="Robert"/>
    <s v="717606741"/>
    <s v="Medium Size Business"/>
    <s v="FLEXI"/>
    <s v="Tubular"/>
    <s v="30/01/2020"/>
  </r>
  <r>
    <s v="VPA6"/>
    <x v="3742"/>
    <x v="1"/>
    <s v=""/>
    <s v="11th February,2020"/>
    <d v="2020-02-11T00:00:00"/>
    <s v="21st February,2020"/>
    <d v="2020-02-21T00:00:00"/>
    <s v="Reuben Lekaldero"/>
    <s v="Male"/>
    <s v="861513"/>
    <s v="715739406"/>
    <s v="2.55E+11"/>
    <s v=""/>
    <s v="2.55E+11"/>
    <n v="37.334617999999999"/>
    <n v="0.97534200000000004"/>
    <s v="Samburu"/>
    <s v="Samburu East"/>
    <s v="Samburu East"/>
    <s v="Milimani"/>
    <x v="3"/>
    <s v="Biogas International Limited"/>
    <s v="James Musyoka"/>
    <s v="715836763"/>
    <s v="Medium Size Business"/>
    <s v="FLEXI"/>
    <s v="Tubular"/>
    <s v="11/02/2020"/>
  </r>
  <r>
    <s v="VPA6"/>
    <x v="3743"/>
    <x v="0"/>
    <s v="Under Verification"/>
    <s v="11th February,2020"/>
    <d v="2020-02-11T00:00:00"/>
    <s v="21st February,2020"/>
    <d v="2020-02-21T00:00:00"/>
    <s v="Lekupano Benson Fredy"/>
    <s v="Male"/>
    <s v="12452633"/>
    <s v="254713153006"/>
    <s v="2.55E+11"/>
    <s v=""/>
    <s v="2.55E+11"/>
    <n v="37.327468000000003"/>
    <n v="0.98753400000000002"/>
    <s v="Samburu"/>
    <s v="Samburu East"/>
    <s v="Samburu East"/>
    <s v="Mnanda"/>
    <x v="3"/>
    <s v="Biogas International Limited"/>
    <s v="Robert Wanjiku"/>
    <s v="717606741"/>
    <s v="Medium Size Business"/>
    <s v="FLEXI"/>
    <s v="Tubular"/>
    <s v="11/02/2020"/>
  </r>
  <r>
    <s v="VPA6"/>
    <x v="3744"/>
    <x v="0"/>
    <s v="Non Compliant"/>
    <s v="12th February,2020"/>
    <d v="2020-02-12T00:00:00"/>
    <s v="20th February,2020"/>
    <d v="2020-02-20T00:00:00"/>
    <s v="Joseph Leparie"/>
    <s v="Male"/>
    <s v="291341"/>
    <s v="254728259351"/>
    <s v="2.55E+11"/>
    <s v=""/>
    <s v=""/>
    <n v="37.309936999999998"/>
    <n v="0.97337799999999997"/>
    <s v="Samburu"/>
    <s v="Samburu East"/>
    <s v="Matakwani"/>
    <s v="Matakwani"/>
    <x v="3"/>
    <s v="Biogas International Limited"/>
    <s v="Robert"/>
    <s v="717606741"/>
    <s v="Medium Size Business"/>
    <s v="FLEXI"/>
    <s v="Tubular"/>
    <s v="12/02/2020"/>
  </r>
  <r>
    <s v="VPA6"/>
    <x v="3745"/>
    <x v="0"/>
    <s v="Under Verification"/>
    <s v="12th February,2020"/>
    <d v="2020-02-12T00:00:00"/>
    <s v="22nd February,2020"/>
    <d v="2020-02-22T00:00:00"/>
    <s v="Lokorukoru Esther Sianoi"/>
    <s v="Female"/>
    <s v="28909177"/>
    <s v="254796005234"/>
    <s v="2.55E+11"/>
    <s v=""/>
    <s v="2.55E+11"/>
    <n v="37.332397"/>
    <n v="0.99234999999999995"/>
    <s v="Samburu"/>
    <s v="Samburu East"/>
    <s v="Samburu East"/>
    <s v="Ntepes"/>
    <x v="3"/>
    <s v="Biogas International Limited"/>
    <s v="James Musyoka"/>
    <s v="715836763"/>
    <s v="Medium Size Business"/>
    <s v="FLEXI"/>
    <s v="Tubular"/>
    <s v="12/02/2020"/>
  </r>
  <r>
    <s v="VPA6"/>
    <x v="3746"/>
    <x v="0"/>
    <s v="Non Compliant"/>
    <s v="13th February,2020"/>
    <d v="2020-02-13T00:00:00"/>
    <s v="23rd February,2020"/>
    <d v="2020-02-23T00:00:00"/>
    <s v="Lekonte Roseline Lejawe"/>
    <s v="Female"/>
    <s v="13044669"/>
    <s v="254792725768"/>
    <s v="2.55E+11"/>
    <s v=""/>
    <s v="703193991"/>
    <n v="37.309035000000002"/>
    <n v="0.97456699999999996"/>
    <s v="Samburu"/>
    <s v="Samburu East"/>
    <s v="Samburu East"/>
    <s v="Matakwani"/>
    <x v="3"/>
    <s v="Biogas International Limited"/>
    <s v="James Musyoka"/>
    <s v="254715836763"/>
    <s v="Medium Size Business"/>
    <s v="FLEXI"/>
    <s v="Tubular"/>
    <s v="13/02/2020"/>
  </r>
  <r>
    <s v="VPA6"/>
    <x v="3747"/>
    <x v="0"/>
    <s v="Under Verification"/>
    <s v="13th February,2020"/>
    <d v="2020-02-13T00:00:00"/>
    <s v="20th February,2020"/>
    <d v="2020-02-20T00:00:00"/>
    <s v="Philip Taba"/>
    <s v="Male"/>
    <s v="99999"/>
    <s v="254705900070"/>
    <s v="2.55E+11"/>
    <s v=""/>
    <s v=""/>
    <n v="37.322619000000003"/>
    <n v="0.98407199999999995"/>
    <s v="Samburu"/>
    <s v="Samburu East"/>
    <s v="Wamba"/>
    <s v="Wamba"/>
    <x v="3"/>
    <s v="Biogas International Limited"/>
    <s v=""/>
    <s v=""/>
    <s v="Medium Size Business"/>
    <s v="FLEXI"/>
    <s v="Tubular"/>
    <s v="13/02/2020"/>
  </r>
  <r>
    <s v="VPA6"/>
    <x v="3748"/>
    <x v="0"/>
    <s v="Non Compliant"/>
    <s v="14th February,2020"/>
    <d v="2020-02-14T00:00:00"/>
    <s v="24th February,2020"/>
    <d v="2020-02-24T00:00:00"/>
    <s v="Lenkokwai Philip Lenkokwai"/>
    <s v="Male"/>
    <s v="25072416"/>
    <s v="254710578383"/>
    <s v="2.55E+11"/>
    <s v=""/>
    <s v="714809382"/>
    <n v="37.326777"/>
    <n v="1.002658"/>
    <s v="Samburu"/>
    <s v="Samburu East"/>
    <s v="Samburu East"/>
    <s v="Lentanai"/>
    <x v="3"/>
    <s v="Biogas International Limited"/>
    <s v="James Musyoka"/>
    <s v="254715836763"/>
    <s v="Medium Size Business"/>
    <s v="FLEXI"/>
    <s v="Tubular"/>
    <s v="14/02/2020"/>
  </r>
  <r>
    <s v="VPA6"/>
    <x v="3749"/>
    <x v="0"/>
    <s v="Non Compliant"/>
    <s v="14th February,2020"/>
    <d v="2020-02-14T00:00:00"/>
    <s v="24th February,2020"/>
    <d v="2020-02-24T00:00:00"/>
    <s v="Lenegwesi Charity Ntelai"/>
    <s v="Female"/>
    <s v="29121897"/>
    <s v="254711667155"/>
    <s v="2.55E+11"/>
    <s v=""/>
    <s v="2.55E+11"/>
    <n v="37.335081000000002"/>
    <n v="0.99116400000000004"/>
    <s v="Samburu"/>
    <s v="Samburu East"/>
    <s v="Samburu East"/>
    <s v="Ntepes"/>
    <x v="3"/>
    <s v="Biogas International Limited"/>
    <s v="Robert Wanjiku"/>
    <s v="717606741"/>
    <s v="Medium Size Business"/>
    <s v="FLEXI"/>
    <s v="Tubular"/>
    <s v="14/02/2020"/>
  </r>
  <r>
    <s v="VPA6"/>
    <x v="3750"/>
    <x v="0"/>
    <s v="Under Verification"/>
    <s v="15th February,2020"/>
    <d v="2020-02-15T00:00:00"/>
    <s v="22nd February,2020"/>
    <d v="2020-02-22T00:00:00"/>
    <s v="Veronica Lokia"/>
    <s v="Female"/>
    <s v="99999"/>
    <s v="254721768902"/>
    <s v="2.55E+11"/>
    <s v=""/>
    <s v="2.55E+11"/>
    <n v="37.656129999999997"/>
    <n v="0.71735400000000005"/>
    <s v="Samburu"/>
    <s v="Samburu East"/>
    <s v="Wasp East"/>
    <s v="Larusoro"/>
    <x v="3"/>
    <s v="Biogas International Limited"/>
    <s v=""/>
    <s v=""/>
    <s v="Medium Size Business"/>
    <s v="FLEXI"/>
    <s v="Tubular"/>
    <s v="15/02/2020"/>
  </r>
  <r>
    <s v="VPA6"/>
    <x v="3751"/>
    <x v="0"/>
    <s v="Non Compliant"/>
    <s v="15th February,2020"/>
    <d v="2020-02-15T00:00:00"/>
    <s v="22nd February,2020"/>
    <d v="2020-02-22T00:00:00"/>
    <s v="George Malaluan"/>
    <s v="Male"/>
    <s v="4186037"/>
    <s v="254700883774"/>
    <s v="2.55E+11"/>
    <s v=""/>
    <s v="721552531"/>
    <n v="37.656616"/>
    <n v="0.64800999999999997"/>
    <s v="Samburu"/>
    <s v="Samburu East"/>
    <s v="Waso East"/>
    <s v="Ldergesi"/>
    <x v="3"/>
    <s v="Biogas International Limited"/>
    <s v="James"/>
    <s v="715836763"/>
    <s v="Medium Size Business"/>
    <s v="FLEXI"/>
    <s v="Tubular"/>
    <s v="15/02/2020"/>
  </r>
  <r>
    <s v="VPA6"/>
    <x v="3752"/>
    <x v="0"/>
    <s v="Non Compliant"/>
    <s v="16th February,2020"/>
    <d v="2020-02-16T00:00:00"/>
    <s v="26th February,2020"/>
    <d v="2020-02-26T00:00:00"/>
    <s v="Lolosoli Tom Sampero"/>
    <s v="Male"/>
    <s v="99999"/>
    <s v="254721333524"/>
    <s v="2.55E+11"/>
    <s v=""/>
    <s v="2.55E+11"/>
    <n v="37.655687"/>
    <n v="0.63144199999999995"/>
    <s v="Samburu"/>
    <s v="Samburu East"/>
    <s v="Samburu East"/>
    <s v="Umoja"/>
    <x v="3"/>
    <s v="Biogas International Limited"/>
    <s v="James Musyoka"/>
    <s v="254715836763"/>
    <s v="Medium Size Business"/>
    <s v="FLEXI"/>
    <s v="Tubular"/>
    <s v="16/02/2020"/>
  </r>
  <r>
    <s v="VPA6"/>
    <x v="3753"/>
    <x v="0"/>
    <s v="Non Compliant"/>
    <s v="16th February,2020"/>
    <d v="2020-02-16T00:00:00"/>
    <s v="23rd February,2020"/>
    <d v="2020-02-23T00:00:00"/>
    <s v="John Emuria"/>
    <s v="Male"/>
    <s v="99999"/>
    <s v="254712643425"/>
    <s v="2.55E+11"/>
    <s v=""/>
    <s v=""/>
    <n v="37.668461999999998"/>
    <n v="0.64378500000000005"/>
    <s v="Samburu"/>
    <s v="Samburu East"/>
    <s v="Archers"/>
    <s v="Archers"/>
    <x v="3"/>
    <s v="Biogas International Limited"/>
    <s v="Robert"/>
    <s v="717606741"/>
    <s v="Medium Size Business"/>
    <s v="FLEXI"/>
    <s v="Tubular"/>
    <s v="16/02/2020"/>
  </r>
  <r>
    <s v="VPA6"/>
    <x v="3754"/>
    <x v="0"/>
    <s v="Under Verification"/>
    <s v="17th February,2020"/>
    <d v="2020-02-17T00:00:00"/>
    <s v="27th February,2020"/>
    <d v="2020-02-27T00:00:00"/>
    <s v="Lolosoli Rebecca Samaria"/>
    <s v="Female"/>
    <s v="290832"/>
    <s v="254721659717"/>
    <s v="2.55E+11"/>
    <s v=""/>
    <s v="2.55E+11"/>
    <n v="37.660415999999998"/>
    <n v="0.63138799999999995"/>
    <s v="Samburu"/>
    <s v="Samburu East"/>
    <s v="Samburu East"/>
    <s v="Umoja"/>
    <x v="3"/>
    <s v="Biogas International Limited"/>
    <s v="James Musyoka"/>
    <s v="715836763"/>
    <s v="Medium Size Business"/>
    <s v="FLEXI"/>
    <s v="Tubular"/>
    <s v="17/02/2020"/>
  </r>
  <r>
    <s v="VPA6"/>
    <x v="3755"/>
    <x v="0"/>
    <s v="Non Compliant"/>
    <s v="17th February,2020"/>
    <d v="2020-02-17T00:00:00"/>
    <s v="24th February,2020"/>
    <d v="2020-02-24T00:00:00"/>
    <s v="Catherine Lekanta"/>
    <s v="Female"/>
    <s v="99999"/>
    <s v="254703435507"/>
    <s v="2.55E+11"/>
    <s v=""/>
    <s v="2.55E+11"/>
    <n v="37.656332999999997"/>
    <n v="0.65160300000000004"/>
    <s v="Samburu"/>
    <s v="Samburu East"/>
    <s v="Archers  Post"/>
    <s v="Ldergesi"/>
    <x v="3"/>
    <s v="Biogas International Limited"/>
    <s v="Robert"/>
    <s v="717606741"/>
    <s v="Medium Size Business"/>
    <s v="FLEXI"/>
    <s v="Tubular"/>
    <s v="17/02/2020"/>
  </r>
  <r>
    <s v="VPA6"/>
    <x v="3756"/>
    <x v="0"/>
    <s v="Under Verification"/>
    <s v="18th February,2020"/>
    <d v="2020-02-18T00:00:00"/>
    <s v="28th February,2020"/>
    <d v="2020-02-28T00:00:00"/>
    <s v="Ekwam Antanas Alamach"/>
    <s v="Female"/>
    <s v="99999"/>
    <s v="254720581921"/>
    <s v="2.55E+11"/>
    <s v=""/>
    <s v="2.55E+11"/>
    <n v="37.671118999999997"/>
    <n v="0.54875200000000002"/>
    <s v="Isiolo"/>
    <s v="Isiolo"/>
    <s v="Isiolo"/>
    <s v="Manyatta Zebra"/>
    <x v="3"/>
    <s v="Biogas International Limited"/>
    <s v="James Musyoka"/>
    <s v="254715836763"/>
    <s v="Medium Size Business"/>
    <s v="FLEXI"/>
    <s v="Tubular"/>
    <s v="18/02/2020"/>
  </r>
  <r>
    <s v="VPA6"/>
    <x v="3757"/>
    <x v="0"/>
    <s v="Under Verification"/>
    <s v="18th February,2020"/>
    <d v="2020-02-18T00:00:00"/>
    <s v="27th February,2020"/>
    <d v="2020-02-27T00:00:00"/>
    <s v="Nickson Emuria"/>
    <s v="Male"/>
    <s v="99999"/>
    <s v="254707356654"/>
    <s v="2.55E+11"/>
    <s v=""/>
    <s v="2.55E+11"/>
    <n v="37.560563000000002"/>
    <n v="0.77015999999999996"/>
    <s v="Samburu"/>
    <s v="Samburu East"/>
    <s v="Lelata"/>
    <s v="Karama"/>
    <x v="7"/>
    <s v="Biogas International Limited"/>
    <s v="Robert"/>
    <s v="717606741"/>
    <s v="Medium Size Business"/>
    <s v="FLEXI"/>
    <s v="Tubular"/>
    <s v="19/02/2020"/>
  </r>
  <r>
    <s v="VPA6"/>
    <x v="3758"/>
    <x v="0"/>
    <s v="Under Verification"/>
    <s v="19th February,2020"/>
    <d v="2020-02-19T00:00:00"/>
    <s v="27th February,2020"/>
    <d v="2020-02-27T00:00:00"/>
    <s v="Erupe Lobuni"/>
    <s v="Male"/>
    <s v="20925747"/>
    <s v="254721222366"/>
    <s v="2.55E+11"/>
    <s v=""/>
    <s v="2.55E+11"/>
    <n v="37.666007999999998"/>
    <n v="0.54157599999999995"/>
    <s v="Samburu"/>
    <s v="Samburu East"/>
    <s v="Wesr"/>
    <s v="Gotu"/>
    <x v="3"/>
    <s v="Biogas International Limited"/>
    <s v="Robert"/>
    <s v="254717606741"/>
    <s v="Medium Size Business"/>
    <s v="FLEXI"/>
    <s v="Tubular"/>
    <s v="19/02/2020"/>
  </r>
  <r>
    <s v="VPA6"/>
    <x v="3759"/>
    <x v="0"/>
    <s v="Under Verification"/>
    <s v="19th February,2020"/>
    <d v="2020-02-19T00:00:00"/>
    <s v="29th February,2020"/>
    <d v="2020-02-29T00:00:00"/>
    <s v="Eiria Julius Loriuw"/>
    <s v="Male"/>
    <s v="25097312"/>
    <s v="254710147909"/>
    <s v="2.55E+11"/>
    <s v=""/>
    <s v="2.55E+11"/>
    <n v="37.613078999999999"/>
    <n v="0.48457699999999998"/>
    <s v="Isiolo"/>
    <s v="Isiolo"/>
    <s v="Isiolo"/>
    <s v="Attan"/>
    <x v="3"/>
    <s v="Biogas International Limited"/>
    <s v="James Musyoka"/>
    <s v="254715836763"/>
    <s v="Medium Size Business"/>
    <s v="FLEXI"/>
    <s v="Tubular"/>
    <s v="19/02/2020"/>
  </r>
  <r>
    <s v="VPA6"/>
    <x v="3760"/>
    <x v="0"/>
    <s v="Under Verification"/>
    <s v="20th February,2020"/>
    <d v="2020-02-20T00:00:00"/>
    <s v="29th February,2020"/>
    <d v="2020-02-29T00:00:00"/>
    <s v="Lokwang Angelina Namoe"/>
    <s v="Female"/>
    <s v="26656291"/>
    <s v="254707928752"/>
    <s v="2.55E+11"/>
    <s v=""/>
    <s v="2.55E+11"/>
    <n v="37.602569000000003"/>
    <n v="0.429786"/>
    <s v="Isiolo"/>
    <s v="Isiolo"/>
    <s v="Isiolo"/>
    <s v="Kiwanja"/>
    <x v="3"/>
    <s v="Biogas International Limited"/>
    <s v="James Musyoka"/>
    <s v="254715836763"/>
    <s v="Medium Size Business"/>
    <s v="FLEXI"/>
    <s v="Tubular"/>
    <s v="20/02/2020"/>
  </r>
  <r>
    <s v="VPA6"/>
    <x v="3761"/>
    <x v="0"/>
    <s v="Non Compliant"/>
    <s v="20th February,2020"/>
    <d v="2020-02-20T00:00:00"/>
    <s v="27th February,2020"/>
    <d v="2020-02-27T00:00:00"/>
    <s v="Abdirahman Yarrow Mohammed"/>
    <s v="Male"/>
    <s v="6411400"/>
    <s v="254723267179"/>
    <s v="2.55E+11"/>
    <s v=""/>
    <s v="2.55E+11"/>
    <n v="38.077449000000001"/>
    <n v="0.77783000000000002"/>
    <s v="Isiolo"/>
    <s v="Isiolo"/>
    <s v="Gotu"/>
    <s v="Boji/Dera"/>
    <x v="7"/>
    <s v="Biogas International Limited"/>
    <s v=""/>
    <s v=""/>
    <s v="Medium Size Business"/>
    <s v="FLEXI"/>
    <s v="Tubular"/>
    <s v="26/02/2020"/>
  </r>
  <r>
    <s v="VPA6"/>
    <x v="3762"/>
    <x v="0"/>
    <s v="Under Verification"/>
    <s v="17th December,2019"/>
    <d v="2019-12-17T00:00:00"/>
    <s v="5th February,2020"/>
    <d v="2020-02-05T00:00:00"/>
    <s v="Lucy Lalampa"/>
    <s v="Female"/>
    <s v="99999"/>
    <s v="254728270977"/>
    <s v="2.55E+11"/>
    <s v=""/>
    <s v="2.55E+11"/>
    <n v="36.984122999999997"/>
    <n v="0.62176299999999995"/>
    <s v="Isiolo"/>
    <s v="Isiolo"/>
    <s v="Oldonyiro"/>
    <s v="Kambi Soko"/>
    <x v="7"/>
    <s v="Biogas International Limited"/>
    <s v="Wanjiku"/>
    <s v="717606741"/>
    <s v="Medium Size Business"/>
    <s v="FLEXI"/>
    <s v="Tubular"/>
    <s v="26/02/2020"/>
  </r>
  <r>
    <s v="VPA6"/>
    <x v="3763"/>
    <x v="1"/>
    <s v=""/>
    <s v="20th February,2020"/>
    <d v="2020-02-20T00:00:00"/>
    <s v="20th February,2020"/>
    <d v="2020-02-20T00:00:00"/>
    <s v="Mwai Timothy Kariuki"/>
    <s v="Male"/>
    <s v="20265330"/>
    <s v="735733538"/>
    <s v="2.55E+11"/>
    <s v=""/>
    <s v="2.55E+11"/>
    <n v="37.168463000000003"/>
    <n v="-0.98610299999999995"/>
    <s v="Murang'a"/>
    <s v="Makuyu"/>
    <s v="Gikono"/>
    <s v="Gikono"/>
    <x v="3"/>
    <s v="Biogas International Limited"/>
    <s v="Julius"/>
    <s v="254711237754"/>
    <s v="Medium Size Business"/>
    <s v="FLEXI"/>
    <s v="Tubular"/>
    <s v="26/02/2020"/>
  </r>
  <r>
    <s v="VPA6"/>
    <x v="3764"/>
    <x v="0"/>
    <s v="Non Compliant"/>
    <s v="26th February,2020"/>
    <d v="2020-02-26T00:00:00"/>
    <s v="6th March,2020"/>
    <d v="2020-03-06T00:00:00"/>
    <s v="Lerosion Moite Emily"/>
    <s v="Female"/>
    <s v="22722201"/>
    <s v="254721841849"/>
    <s v="2.55E+11"/>
    <s v=""/>
    <s v="2.55E+11"/>
    <n v="36.978757999999999"/>
    <n v="0.61765499999999995"/>
    <s v="Isiolo"/>
    <s v="Isiolo"/>
    <s v="Isiolo"/>
    <s v="Oldonyiro"/>
    <x v="3"/>
    <s v="Biogas International Limited"/>
    <s v="James Musyoka"/>
    <s v="254715836763"/>
    <s v="Medium Size Business"/>
    <s v="FLEXI"/>
    <s v="Tubular"/>
    <s v="26/02/2020"/>
  </r>
  <r>
    <s v="VPA6"/>
    <x v="3765"/>
    <x v="0"/>
    <s v="Non Compliant"/>
    <s v="27th February,2020"/>
    <d v="2020-02-27T00:00:00"/>
    <s v="13th March,2020"/>
    <d v="2020-03-13T00:00:00"/>
    <s v="Lesokoyo Nicholas Loitiptip"/>
    <s v="Male"/>
    <s v="4199656"/>
    <s v="254726757365"/>
    <s v="2.55E+11"/>
    <s v=""/>
    <s v="2.55E+11"/>
    <n v="36.980260999999999"/>
    <n v="0.629054"/>
    <s v="Isiolo"/>
    <s v="Isiolo"/>
    <s v="Isiolo"/>
    <s v="Loruko"/>
    <x v="3"/>
    <s v="Biogas International Limited"/>
    <s v="James Musyoka"/>
    <s v="715836763"/>
    <s v="Medium Size Business"/>
    <s v="FLEXI"/>
    <s v="Tubular"/>
    <s v="27/02/2020"/>
  </r>
  <r>
    <s v="VPA6"/>
    <x v="3766"/>
    <x v="0"/>
    <s v="Under Verification"/>
    <s v="19th December,2019"/>
    <d v="2019-12-19T00:00:00"/>
    <s v="7th February,2020"/>
    <d v="2020-02-07T00:00:00"/>
    <s v="Francis Lekula"/>
    <s v="Male"/>
    <s v="99999"/>
    <s v="254727976315"/>
    <s v="2.55E+11"/>
    <s v=""/>
    <s v="2.55E+11"/>
    <n v="36.987892000000002"/>
    <n v="0.62095999999999996"/>
    <s v="Isiolo"/>
    <s v="Isiolo"/>
    <s v="Oldonyiro"/>
    <s v="Oldonyiro"/>
    <x v="3"/>
    <s v="Biogas International Limited"/>
    <s v="Robert"/>
    <s v="717606741"/>
    <s v="Medium Size Business"/>
    <s v="FLEXI"/>
    <s v="Tubular"/>
    <s v="27/02/2020"/>
  </r>
  <r>
    <s v="VPA6"/>
    <x v="3767"/>
    <x v="0"/>
    <s v="Non Compliant"/>
    <s v="28th February,2020"/>
    <d v="2020-02-28T00:00:00"/>
    <s v="9th March,2020"/>
    <d v="2020-03-09T00:00:00"/>
    <s v="Leteel Julius Raita"/>
    <s v="Male"/>
    <s v="20741079"/>
    <s v="254720584709"/>
    <s v="2.55E+11"/>
    <s v=""/>
    <s v="2.55E+11"/>
    <n v="36.97025"/>
    <n v="0.61242099999999999"/>
    <s v="Isiolo"/>
    <s v="Isiolo"/>
    <s v="Isiolo"/>
    <s v="Matundai"/>
    <x v="3"/>
    <s v="Biogas International Limited"/>
    <s v="James Musyoka"/>
    <s v="715836763"/>
    <s v="Medium Size Business"/>
    <s v="FLEXI"/>
    <s v="Tubular"/>
    <s v="28/02/2020"/>
  </r>
  <r>
    <s v="VPA6"/>
    <x v="3768"/>
    <x v="0"/>
    <s v="Under Verification"/>
    <s v="17th December,2019"/>
    <d v="2019-12-17T00:00:00"/>
    <s v="5th February,2020"/>
    <d v="2020-02-05T00:00:00"/>
    <s v="Jeremiah Lekorerere"/>
    <s v="Male"/>
    <s v="99999"/>
    <s v="254728752496"/>
    <s v="2.55E+11"/>
    <s v=""/>
    <s v="2.55E+11"/>
    <n v="36.994653"/>
    <n v="0.61247499999999999"/>
    <s v="Isiolo"/>
    <s v="Isiolo"/>
    <s v="Oldonyiro"/>
    <s v="Oldonyiro"/>
    <x v="3"/>
    <s v="Biogas International Limited"/>
    <s v="Robert"/>
    <s v="717606741"/>
    <s v="Medium Size Business"/>
    <s v="FLEXI"/>
    <s v="Tubular"/>
    <s v="28/02/2020"/>
  </r>
  <r>
    <s v="VPA6"/>
    <x v="3769"/>
    <x v="0"/>
    <s v="Non Compliant"/>
    <s v="19th December,2019"/>
    <d v="2019-12-19T00:00:00"/>
    <s v="7th February,2020"/>
    <d v="2020-02-07T00:00:00"/>
    <s v="Elias Lemois"/>
    <s v="Male"/>
    <s v="99999"/>
    <s v="254727048960"/>
    <s v="2.55E+11"/>
    <s v=""/>
    <s v="2.55E+12"/>
    <n v="36.971223999999999"/>
    <n v="0.61422699999999997"/>
    <s v="Isiolo"/>
    <s v="Isiolo"/>
    <s v="Oldonyiro"/>
    <s v="Oldonyiro"/>
    <x v="3"/>
    <s v="Biogas International Limited"/>
    <s v="Robert"/>
    <s v="717606741"/>
    <s v="Medium Size Business"/>
    <s v="FLEXI"/>
    <s v="Tubular"/>
    <s v="29/02/2020"/>
  </r>
  <r>
    <s v="VPA6"/>
    <x v="3770"/>
    <x v="0"/>
    <s v="Non Compliant"/>
    <s v="29th February,2020"/>
    <d v="2020-02-29T00:00:00"/>
    <s v="10th March,2020"/>
    <d v="2020-03-10T00:00:00"/>
    <s v="Lekalkul Nanairo Jeniffer"/>
    <s v="Female"/>
    <s v="99999"/>
    <s v="254726819583"/>
    <s v="2.55E+11"/>
    <s v=""/>
    <s v="2.55E+11"/>
    <n v="36.944329000000003"/>
    <n v="0.60612299999999997"/>
    <s v="Isiolo"/>
    <s v="Isiolo"/>
    <s v="Isiolo"/>
    <s v="Lekiji"/>
    <x v="3"/>
    <s v="Biogas International Limited"/>
    <s v="James Musyoka"/>
    <s v="715836763"/>
    <s v="Medium Size Business"/>
    <s v="FLEXI"/>
    <s v="Tubular"/>
    <s v="29/02/2020"/>
  </r>
  <r>
    <s v="VPA6"/>
    <x v="3771"/>
    <x v="0"/>
    <s v="Non Compliant"/>
    <s v="27th December,2019"/>
    <d v="2019-12-27T00:00:00"/>
    <s v="4th January,2020"/>
    <d v="2020-01-04T00:00:00"/>
    <s v="Masibo James Toili"/>
    <s v="Male"/>
    <s v="7977291"/>
    <s v="254722788343"/>
    <s v="2.55E+11"/>
    <s v=""/>
    <s v="2.55E+11"/>
    <n v="34.967013999999999"/>
    <n v="0.85716700000000001"/>
    <s v="Bungoma"/>
    <s v="Kimilili"/>
    <s v="Ndalu"/>
    <s v="Mapera"/>
    <x v="22"/>
    <s v="Biogas International Limited"/>
    <s v="Zadock"/>
    <s v="720562659"/>
    <s v="Medium Size Business"/>
    <s v="FLEXI"/>
    <s v="Tubular"/>
    <s v="01/03/2020"/>
  </r>
  <r>
    <s v="VPA6"/>
    <x v="3772"/>
    <x v="0"/>
    <s v="Non Compliant"/>
    <s v="29th December,2019"/>
    <d v="2019-12-29T00:00:00"/>
    <s v="4th January,2020"/>
    <d v="2020-01-04T00:00:00"/>
    <s v="Anditi James Angawa"/>
    <s v="Male"/>
    <s v="10842033"/>
    <s v="254724126844"/>
    <s v="2.55E+11"/>
    <s v=""/>
    <s v="2.55E+11"/>
    <n v="34.942191000000001"/>
    <n v="-0.17568300000000001"/>
    <s v="Kisumu"/>
    <s v="Nyando"/>
    <s v="Kochogo"/>
    <s v="Karajoro"/>
    <x v="22"/>
    <s v="Biogas International Limited"/>
    <s v="Zadock"/>
    <s v="720562659"/>
    <s v="Medium Size Business"/>
    <s v="FLEXI"/>
    <s v="Tubular"/>
    <s v="01/03/2020"/>
  </r>
  <r>
    <s v="VPA6"/>
    <x v="3773"/>
    <x v="1"/>
    <s v=""/>
    <s v="18th December,2019"/>
    <d v="2019-12-18T00:00:00"/>
    <s v="4th March,2020"/>
    <d v="2020-03-04T00:00:00"/>
    <s v="Samuel Miruka"/>
    <s v="Male"/>
    <s v="99999"/>
    <s v="708345342"/>
    <s v="2.55E+11"/>
    <s v=""/>
    <s v="2.55E+11"/>
    <n v="36.935723000000003"/>
    <n v="-1.4594750000000001"/>
    <s v="Kajiado"/>
    <s v="Kajiado East"/>
    <s v="Kitengela"/>
    <s v="Kitengela"/>
    <x v="22"/>
    <s v="Biogas International Limited"/>
    <s v="Robert"/>
    <s v="717606741"/>
    <s v="Medium Size Business"/>
    <s v="FLEXI"/>
    <s v="Tubular"/>
    <s v="04/03/2020"/>
  </r>
  <r>
    <s v="VPA6"/>
    <x v="3774"/>
    <x v="0"/>
    <s v="Non Compliant"/>
    <s v="5th March,2020"/>
    <d v="2020-03-05T00:00:00"/>
    <s v="12th March,2020"/>
    <d v="2020-03-12T00:00:00"/>
    <s v="Rao Elizphan James"/>
    <s v="Male"/>
    <s v="13467515"/>
    <s v="254722282858"/>
    <s v="2.55E+11"/>
    <s v=""/>
    <s v="2.55E+11"/>
    <n v="35.237017000000002"/>
    <n v="-0.12909699999999999"/>
    <s v="Kisumu"/>
    <s v="Muhoroni"/>
    <s v="Muhoroni East"/>
    <s v="Ruke"/>
    <x v="22"/>
    <s v="Biogas International Limited"/>
    <s v="Zadock"/>
    <s v="254720562659"/>
    <s v="Medium Size Business"/>
    <s v="FLEXI"/>
    <s v="Tubular"/>
    <s v="07/03/2020"/>
  </r>
  <r>
    <s v="VPA6"/>
    <x v="3775"/>
    <x v="1"/>
    <s v=""/>
    <s v="11th March,2020"/>
    <d v="2020-03-11T00:00:00"/>
    <s v="20th March,2020"/>
    <d v="2020-03-20T00:00:00"/>
    <s v="Margaret Mbugi Wanjiru"/>
    <s v="Female"/>
    <s v="99999"/>
    <s v="712848764"/>
    <s v="2.55E+11"/>
    <s v=""/>
    <s v="2.55E+11"/>
    <n v="36.266956999999998"/>
    <n v="-0.101302"/>
    <s v="Nyandarua"/>
    <s v="Ol Joro Orok"/>
    <s v="Ngano"/>
    <s v="Ngano"/>
    <x v="22"/>
    <s v="Biogas International Limited"/>
    <s v="Robert"/>
    <s v="717606741"/>
    <s v="Medium Size Business"/>
    <s v="FLEXI"/>
    <s v="Tubular"/>
    <s v="11/03/2020"/>
  </r>
  <r>
    <s v="VPA6"/>
    <x v="3776"/>
    <x v="0"/>
    <s v="Non Compliant"/>
    <s v="5th March,2020"/>
    <d v="2020-03-05T00:00:00"/>
    <s v="22nd May,2020"/>
    <d v="2020-05-22T00:00:00"/>
    <s v="Githongo Henry Githuku"/>
    <s v="Male"/>
    <s v="4922338"/>
    <s v="714078897"/>
    <s v="714078897"/>
    <s v=""/>
    <s v=""/>
    <n v="36.885730000000002"/>
    <n v="-1.0355859999999999"/>
    <s v="Kiambu"/>
    <s v="Gatundu South"/>
    <s v="Ngenda"/>
    <s v="Gathage"/>
    <x v="3"/>
    <s v="Amiran Kenya Ltd"/>
    <s v="Michael Munuve"/>
    <s v="705862690"/>
    <s v="Medium Size Business"/>
    <s v="Home Biogas"/>
    <s v="Plastic"/>
    <s v="22/05/2020"/>
  </r>
  <r>
    <s v="VPA6"/>
    <x v="3777"/>
    <x v="0"/>
    <s v="Non Compliant"/>
    <s v="21st May,2020"/>
    <d v="2020-05-21T00:00:00"/>
    <s v="30th May,2020"/>
    <d v="2020-05-30T00:00:00"/>
    <s v="Maina Mwangi"/>
    <s v="Male"/>
    <s v="0439037"/>
    <s v="254722610870"/>
    <s v="254722610870"/>
    <s v=""/>
    <s v=""/>
    <n v="37.048076999999999"/>
    <n v="-1.036265"/>
    <s v="Kiambu"/>
    <s v="Kiambu"/>
    <s v="Thika West"/>
    <s v="Ngoingwa"/>
    <x v="7"/>
    <s v="Amiran Kenya Ltd"/>
    <s v="Michael Munuve"/>
    <s v="705862690"/>
    <s v="Medium Size Business"/>
    <s v="Home Biogas"/>
    <s v="Plastic"/>
    <s v="30/05/2020"/>
  </r>
  <r>
    <s v="VPA6"/>
    <x v="3778"/>
    <x v="0"/>
    <s v="Under Verification"/>
    <s v="6th June,2020"/>
    <d v="2020-06-06T00:00:00"/>
    <s v="16th June,2020"/>
    <d v="2020-06-16T00:00:00"/>
    <s v="Kingori Stephen Maina"/>
    <s v="Male"/>
    <s v="6454944"/>
    <s v="722786598"/>
    <s v="2.55E+11"/>
    <s v=""/>
    <s v="2.55E+11"/>
    <n v="37.125660000000003"/>
    <n v="-1.293237"/>
    <s v="Machakos"/>
    <s v="Matungulu"/>
    <s v="Baraka"/>
    <s v="Quarry"/>
    <x v="22"/>
    <s v="Biogas International Limited"/>
    <s v="Julius Onyango"/>
    <s v="711227754"/>
    <s v="Medium Size Business"/>
    <s v="FLEXI"/>
    <s v="Tubular"/>
    <s v="12/06/2020"/>
  </r>
  <r>
    <s v="VPA6"/>
    <x v="3779"/>
    <x v="0"/>
    <s v="Non Compliant"/>
    <s v="20th January,2020"/>
    <d v="2020-01-20T00:00:00"/>
    <s v="6th February,2020"/>
    <d v="2020-02-06T00:00:00"/>
    <s v="Kigunda Charity"/>
    <s v="Female"/>
    <s v="9432480"/>
    <s v="254712756200"/>
    <s v="2.55E+11"/>
    <s v=""/>
    <s v=""/>
    <n v="37.798450000000003"/>
    <n v="-1.5518000000000001E-2"/>
    <s v="Meru"/>
    <s v="Meru Centra"/>
    <s v="Meru"/>
    <s v="Gusia"/>
    <x v="0"/>
    <s v="Takamoto Biogas"/>
    <s v=""/>
    <s v=""/>
    <s v="Medium Size Business"/>
    <s v="Topflame"/>
    <s v="Plastic"/>
    <s v="13/03/2020"/>
  </r>
  <r>
    <s v="VPA6"/>
    <x v="3780"/>
    <x v="1"/>
    <s v=""/>
    <s v="4th March,2020"/>
    <d v="2020-03-04T00:00:00"/>
    <s v="14th March,2020"/>
    <d v="2020-03-14T00:00:00"/>
    <s v="Ireri Boniface Ngari"/>
    <s v="Male"/>
    <s v="9291182"/>
    <s v="254725347734"/>
    <s v="254725347734"/>
    <s v=""/>
    <s v=""/>
    <n v="36.735647999999998"/>
    <n v="-1.3997489999999999"/>
    <s v="Kajiado"/>
    <s v="Kajiado East"/>
    <s v="Ongata Rongai"/>
    <s v="Leiser Hill"/>
    <x v="30"/>
    <s v="Amiran Kenya Ltd"/>
    <s v="Michael Munuve"/>
    <s v="705862690"/>
    <s v="Medium Size Business"/>
    <s v="Home Biogas"/>
    <s v="Plastic"/>
    <s v="14/03/2020"/>
  </r>
  <r>
    <s v="VPA6"/>
    <x v="3781"/>
    <x v="0"/>
    <s v="Non Compliant"/>
    <s v="18th March,2020"/>
    <d v="2020-03-18T00:00:00"/>
    <s v="26th March,2020"/>
    <d v="2020-03-26T00:00:00"/>
    <s v="Kirrokor Nelson"/>
    <s v="Male"/>
    <s v="22930087"/>
    <s v="254721349260"/>
    <s v="2.55E+11"/>
    <s v=""/>
    <s v="2.55E+11"/>
    <n v="35.390523999999999"/>
    <n v="-1.447263"/>
    <s v="Narok"/>
    <s v="Narok South"/>
    <s v="Nkoilale"/>
    <s v="Nkoilale"/>
    <x v="22"/>
    <s v="Biogas International Limited"/>
    <s v="Robert"/>
    <s v="717606741"/>
    <s v="Medium Size Business"/>
    <s v="FLEXI"/>
    <s v="Tubular"/>
    <s v="18/03/2020"/>
  </r>
  <r>
    <s v="VPA6"/>
    <x v="3782"/>
    <x v="0"/>
    <s v="Non Compliant"/>
    <s v="14th March,2020"/>
    <d v="2020-03-14T00:00:00"/>
    <s v="18th March,2020"/>
    <d v="2020-03-18T00:00:00"/>
    <s v="Wamanya Andrew"/>
    <s v="Male"/>
    <s v="24780622"/>
    <s v="723020914"/>
    <s v=""/>
    <s v=""/>
    <s v=""/>
    <n v="37.144686999999998"/>
    <n v="-1.061043"/>
    <s v="Kiambu"/>
    <s v="Thika East"/>
    <s v="Thika"/>
    <s v="Happy Valley"/>
    <x v="3"/>
    <s v="Amiran Kenya Ltd"/>
    <s v="Michael Munuve"/>
    <s v="254705862690"/>
    <s v="Medium Size Business"/>
    <s v="Home Biogas"/>
    <s v="Plastic"/>
    <s v="19/03/2020"/>
  </r>
  <r>
    <s v="VPA6"/>
    <x v="3783"/>
    <x v="1"/>
    <s v=""/>
    <s v="15th January,2020"/>
    <d v="2020-01-15T00:00:00"/>
    <s v="13th February,2020"/>
    <d v="2020-02-13T00:00:00"/>
    <s v="Gitahi Esther Wangui"/>
    <s v="Female"/>
    <s v="3179324"/>
    <s v="722815179"/>
    <s v="2.55E+11"/>
    <s v=""/>
    <s v=""/>
    <n v="37.043187000000003"/>
    <n v="-0.183527"/>
    <s v="Nyeri"/>
    <s v="Kieni East"/>
    <s v="Kieni"/>
    <s v="Blueline"/>
    <x v="4"/>
    <s v="Takamoto Biogas"/>
    <s v="null"/>
    <s v=""/>
    <s v="Medium Size Business"/>
    <s v="AKUT"/>
    <s v="Masonry"/>
    <s v="27/03/2020"/>
  </r>
  <r>
    <s v="VPA6"/>
    <x v="3784"/>
    <x v="0"/>
    <s v="Under Verification"/>
    <s v="20th February,2020"/>
    <d v="2020-02-20T00:00:00"/>
    <s v="13th March,2020"/>
    <d v="2020-03-13T00:00:00"/>
    <s v="Samuel Muiruri"/>
    <s v="Male"/>
    <s v="34097247"/>
    <s v="254717636050"/>
    <s v="2.55E+11"/>
    <s v=""/>
    <s v=""/>
    <n v="36.549508000000003"/>
    <n v="-0.84113899999999997"/>
    <s v="Nakuru"/>
    <s v="Naivasha"/>
    <s v="Naivasha"/>
    <s v="Murera"/>
    <x v="0"/>
    <s v="Takamoto Biogas"/>
    <s v=""/>
    <s v=""/>
    <s v="Medium Size Business"/>
    <s v="MKD"/>
    <s v="Masonry"/>
    <s v="27/03/2020"/>
  </r>
  <r>
    <s v="VPA6"/>
    <x v="3785"/>
    <x v="1"/>
    <s v=""/>
    <s v="12th March,2020"/>
    <d v="2020-03-12T00:00:00"/>
    <s v="27th March,2020"/>
    <d v="2020-03-27T00:00:00"/>
    <s v="Macharia Patrick"/>
    <s v="Male"/>
    <s v="23802818"/>
    <s v="725683622"/>
    <s v="2.55E+11"/>
    <s v=""/>
    <s v=""/>
    <n v="36.918680000000002"/>
    <n v="-0.93938200000000005"/>
    <s v="Kiambu"/>
    <s v="Gatundu North"/>
    <s v="Chania"/>
    <s v="Gakui"/>
    <x v="3"/>
    <s v="Takamoto Biogas"/>
    <s v="Takamoto"/>
    <s v=""/>
    <s v="Medium Size Business"/>
    <s v="MKD"/>
    <s v="Masonry"/>
    <s v="27/03/2020"/>
  </r>
  <r>
    <s v="VPA6"/>
    <x v="3786"/>
    <x v="0"/>
    <s v="Non Compliant"/>
    <s v="18th January,2020"/>
    <d v="2020-01-18T00:00:00"/>
    <s v="21st March,2020"/>
    <d v="2020-03-21T00:00:00"/>
    <s v="Mburu Amos Mwaniki"/>
    <s v="Male"/>
    <s v="37796073"/>
    <s v="254722609516"/>
    <s v="2.55E+11"/>
    <s v=""/>
    <s v=""/>
    <n v="36.656447999999997"/>
    <n v="-1.2059820000000001"/>
    <s v="Kiambu"/>
    <s v="Kikuyu"/>
    <s v="Kikuyu"/>
    <s v="Ngurionditu - Utafiti School"/>
    <x v="4"/>
    <s v="Takamoto Biogas"/>
    <s v="Takamoto Biogas"/>
    <s v="738414961"/>
    <s v="Medium Size Business"/>
    <s v="AKUT"/>
    <s v="Masonry"/>
    <s v="30/03/2020"/>
  </r>
  <r>
    <s v="VPA6"/>
    <x v="3787"/>
    <x v="1"/>
    <s v=""/>
    <s v="9th January,2020"/>
    <d v="2020-01-09T00:00:00"/>
    <s v="15th January,2020"/>
    <d v="2020-01-15T00:00:00"/>
    <s v="Matoke Caleb"/>
    <s v="Male"/>
    <s v="1610430"/>
    <s v="254727457900"/>
    <s v=""/>
    <s v=""/>
    <s v=""/>
    <n v="35.623885000000001"/>
    <n v="-0.31612800000000002"/>
    <s v="Nakuru"/>
    <s v="Kuresoi"/>
    <s v="Tulwet"/>
    <s v="Temoyetta"/>
    <x v="3"/>
    <s v="Takamoto Biogas"/>
    <s v="Takamoto"/>
    <s v=""/>
    <s v="Medium Size Business"/>
    <s v="MKD"/>
    <s v="Masonry"/>
    <s v="30/03/2020"/>
  </r>
  <r>
    <s v="VPA6"/>
    <x v="3788"/>
    <x v="2"/>
    <s v="Institutional Plant"/>
    <s v="26th March,2020"/>
    <d v="2020-03-26T00:00:00"/>
    <s v="26th March,2020"/>
    <d v="2020-03-26T00:00:00"/>
    <s v="One Horizon One Horizon One Horizion"/>
    <s v="Male"/>
    <s v="99999"/>
    <s v="254717568565"/>
    <s v="2.55E+11"/>
    <s v=""/>
    <s v="2.55E+11"/>
    <n v="36.646572999999997"/>
    <n v="-1.464075"/>
    <s v="Kajiado"/>
    <s v="Kajiado West"/>
    <s v="Lobariak"/>
    <s v="Oldayati"/>
    <x v="0"/>
    <s v="Takamoto Biogas"/>
    <s v="James Nganga"/>
    <s v="725713467"/>
    <s v="Medium Size Business"/>
    <s v="Topflame"/>
    <s v="Plastic"/>
    <s v="30/03/2020"/>
  </r>
  <r>
    <s v="VPA6"/>
    <x v="3789"/>
    <x v="0"/>
    <s v="Non Compliant"/>
    <s v="27th March,2020"/>
    <d v="2020-03-27T00:00:00"/>
    <s v="27th March,2020"/>
    <d v="2020-03-27T00:00:00"/>
    <s v="Timothy Kahuria Muraguri"/>
    <s v="Male"/>
    <s v="23123017"/>
    <s v="254726239027"/>
    <s v="254726239027"/>
    <s v=""/>
    <s v=""/>
    <n v="35.969180000000001"/>
    <n v="-0.144903"/>
    <s v="Nakuru"/>
    <s v="Nakuru Town"/>
    <s v="Rongai"/>
    <s v="Rafiki"/>
    <x v="0"/>
    <s v="Takamoto Biogas"/>
    <s v="James Nganga"/>
    <s v="725713467"/>
    <s v="Medium Size Business"/>
    <s v="Topflame"/>
    <s v="Plastic"/>
    <s v="30/03/2020"/>
  </r>
  <r>
    <s v="VPA6"/>
    <x v="3790"/>
    <x v="2"/>
    <s v="Institutional Plant"/>
    <s v="18th June,2020"/>
    <d v="2020-06-18T00:00:00"/>
    <s v="1st July,2020"/>
    <d v="2020-07-01T00:00:00"/>
    <s v="Zabibu Centre (Plant1)"/>
    <s v="Institutional"/>
    <s v="99999"/>
    <s v="254722707492"/>
    <s v="2.55E+11"/>
    <s v=""/>
    <s v=""/>
    <n v="36.974387"/>
    <n v="-1.1393580000000001"/>
    <s v="Kiambu"/>
    <s v="Ruiru"/>
    <s v="Ruiru"/>
    <s v="Kimbo"/>
    <x v="2"/>
    <s v="Amiran Kenya Ltd"/>
    <s v="Michael Munuve"/>
    <s v="705862690"/>
    <s v="Medium Size Business"/>
    <s v="Home Biogas"/>
    <s v="Plastic"/>
    <s v="01/07/2020"/>
  </r>
  <r>
    <s v="VPA6"/>
    <x v="3791"/>
    <x v="2"/>
    <s v="Institutional Plant"/>
    <s v="12th May,2020"/>
    <d v="2020-05-12T00:00:00"/>
    <s v="1st July,2020"/>
    <d v="2020-07-01T00:00:00"/>
    <s v="Zabibu Centre (Plant2)"/>
    <s v="Institutional"/>
    <s v="99999"/>
    <s v="254722707492"/>
    <s v="2.55E+11"/>
    <s v=""/>
    <s v=""/>
    <n v="36.974288000000001"/>
    <n v="-1.1394500000000001"/>
    <s v="Kiambu"/>
    <s v="Kiambu"/>
    <s v="Ruiru"/>
    <s v="Kimbo"/>
    <x v="2"/>
    <s v="Amiran Kenya Ltd"/>
    <s v="Michael Munuve"/>
    <s v="705862690"/>
    <s v="Medium Size Business"/>
    <s v="Home Biogas"/>
    <s v="Plastic"/>
    <s v="01/07/2020"/>
  </r>
  <r>
    <s v="VPA6"/>
    <x v="3792"/>
    <x v="0"/>
    <s v="Non Compliant"/>
    <s v="12th June,2020"/>
    <d v="2020-06-12T00:00:00"/>
    <s v="12th June,2020"/>
    <d v="2020-06-12T00:00:00"/>
    <s v="John Monye"/>
    <s v="Male"/>
    <s v="99999"/>
    <s v="+254715577489"/>
    <s v="715577489"/>
    <s v=""/>
    <s v=""/>
    <n v="36.914046999999997"/>
    <n v="-0.78063099999999996"/>
    <s v="Murang'a"/>
    <s v="Kigumo"/>
    <s v="Kigumo"/>
    <s v="Ng'Etho"/>
    <x v="30"/>
    <s v="Amiran Kenya Ltd"/>
    <s v="Simon"/>
    <s v="706021436"/>
    <s v="Medium Size Business"/>
    <s v="Home Biogas"/>
    <s v="Plastic"/>
    <s v="01/07/2020"/>
  </r>
  <r>
    <s v="VPA6"/>
    <x v="3793"/>
    <x v="2"/>
    <s v="Institutional Plant"/>
    <s v="18th June,2020"/>
    <d v="2020-06-18T00:00:00"/>
    <s v="1st July,2020"/>
    <d v="2020-07-01T00:00:00"/>
    <s v="Zabibu Centre (Plant3)"/>
    <s v="Institutional"/>
    <s v="99999"/>
    <s v="254722707492"/>
    <s v="2.55E+11"/>
    <s v=""/>
    <s v=""/>
    <n v="36.974417000000003"/>
    <n v="-1.1395090000000001"/>
    <s v="Kiambu"/>
    <s v="Ruiru"/>
    <s v="Ruiru"/>
    <s v="Kimbo"/>
    <x v="2"/>
    <s v="Amiran Kenya Ltd"/>
    <s v="Simon"/>
    <s v="706021436"/>
    <s v="Medium Size Business"/>
    <s v="Home Biogas"/>
    <s v="Plastic"/>
    <s v="01/07/2020"/>
  </r>
  <r>
    <s v="VPA6"/>
    <x v="3794"/>
    <x v="1"/>
    <s v=""/>
    <s v="18th June,2020"/>
    <d v="2020-06-18T00:00:00"/>
    <s v="3rd July,2020"/>
    <d v="2020-07-03T00:00:00"/>
    <s v="Musa Halima"/>
    <s v="Female"/>
    <s v="13880558"/>
    <s v="254722788652"/>
    <s v="2.55E+11"/>
    <s v=""/>
    <s v=""/>
    <n v="36.906227000000001"/>
    <n v="-1.3031269999999999"/>
    <s v="Nairobi"/>
    <s v="Embakasi"/>
    <s v="Embakasi"/>
    <s v="Tasia"/>
    <x v="2"/>
    <s v="Amiran Kenya Ltd"/>
    <s v="Michael Munuve"/>
    <s v="705762690"/>
    <s v="Medium Size Business"/>
    <s v="Home Biogas"/>
    <s v="Plastic"/>
    <s v="03/07/2020"/>
  </r>
  <r>
    <s v="VPA6"/>
    <x v="3795"/>
    <x v="1"/>
    <s v=""/>
    <s v="12th June,2020"/>
    <d v="2020-06-12T00:00:00"/>
    <s v="26th June,2020"/>
    <d v="2020-06-26T00:00:00"/>
    <s v="Kipkorir John"/>
    <s v="Male"/>
    <s v="69855"/>
    <s v="710970272"/>
    <s v="2.55E+11"/>
    <s v=""/>
    <s v="2.55E+11"/>
    <n v="36.730662000000002"/>
    <n v="-1.5059629999999999"/>
    <s v="Kajiado"/>
    <s v="Isinya"/>
    <s v="Isinya"/>
    <s v="Farmers"/>
    <x v="22"/>
    <s v="Biogas International Limited"/>
    <s v="Julius Misango"/>
    <s v="711227754"/>
    <s v="Medium Size Business"/>
    <s v="FLEXI"/>
    <s v="Tubular"/>
    <s v="10/07/2020"/>
  </r>
  <r>
    <s v="VPA6"/>
    <x v="3796"/>
    <x v="2"/>
    <s v="Institutional Plant"/>
    <s v="4th July,2020"/>
    <d v="2020-07-04T00:00:00"/>
    <s v="14th July,2020"/>
    <d v="2020-07-14T00:00:00"/>
    <s v="Twara Group Women"/>
    <s v="Female"/>
    <s v="99999"/>
    <s v="254727845123"/>
    <s v="2.55E+11"/>
    <s v=""/>
    <s v=""/>
    <n v="37.083731"/>
    <n v="0.36102000000000001"/>
    <s v="Laikipia"/>
    <s v="Laikipia North"/>
    <s v="Twara"/>
    <s v="Twara"/>
    <x v="7"/>
    <s v="Biogas International Limited"/>
    <s v="George"/>
    <s v="717606741"/>
    <s v="Medium Size Business"/>
    <s v="FLEXI"/>
    <s v="Tubular"/>
    <s v="10/07/2020"/>
  </r>
  <r>
    <s v="VPA6"/>
    <x v="3797"/>
    <x v="0"/>
    <s v="Non Compliant"/>
    <s v="5th July,2020"/>
    <d v="2020-07-05T00:00:00"/>
    <s v="5th July,2020"/>
    <d v="2020-07-05T00:00:00"/>
    <s v="Elizabeth Mathenge"/>
    <s v="Female"/>
    <s v="99999"/>
    <s v="254720273632"/>
    <s v="2.55E+11"/>
    <s v=""/>
    <s v="2.55E+11"/>
    <n v="36.711320999999998"/>
    <n v="-0.13803000000000001"/>
    <s v="Nyeri"/>
    <s v="Kieni West"/>
    <s v="Mugunda"/>
    <s v="Nairutia"/>
    <x v="22"/>
    <s v="Biogas International Limited"/>
    <s v="Robert"/>
    <s v="717606741"/>
    <s v="Medium Size Business"/>
    <s v="FLEXI"/>
    <s v="Tubular"/>
    <s v="10/07/2020"/>
  </r>
  <r>
    <s v="VPA6"/>
    <x v="3798"/>
    <x v="2"/>
    <s v="Grievance"/>
    <s v="10th July,2020"/>
    <d v="2020-07-10T00:00:00"/>
    <s v="19th July,2020"/>
    <d v="2020-07-19T00:00:00"/>
    <s v="Livingstone Mwaighacho"/>
    <s v="Male"/>
    <s v="99999"/>
    <s v="724397002"/>
    <s v="2.55E+11"/>
    <s v=""/>
    <s v="2.55E+11"/>
    <n v="38.361604999999997"/>
    <n v="-3.341132"/>
    <s v="Taita/Taveta"/>
    <s v="Wundanyi"/>
    <s v="Wumingu"/>
    <s v="Mwamenyi"/>
    <x v="22"/>
    <s v="Biogas International Limited"/>
    <s v="Robert"/>
    <s v="717606741"/>
    <s v="Medium Size Business"/>
    <s v="FLEXI"/>
    <s v="Tubular"/>
    <s v="10/07/2020"/>
  </r>
  <r>
    <s v="VPA6"/>
    <x v="3799"/>
    <x v="0"/>
    <s v="Non Compliant"/>
    <s v="10th July,2020"/>
    <d v="2020-07-10T00:00:00"/>
    <s v="20th July,2020"/>
    <d v="2020-07-20T00:00:00"/>
    <s v="Maina Rose Wamuyu"/>
    <s v="Female"/>
    <s v="5510977"/>
    <s v="254721280057"/>
    <s v="2.55E+11"/>
    <s v=""/>
    <s v="2.55E+11"/>
    <n v="37.078975999999997"/>
    <n v="-0.37692799999999999"/>
    <s v="Nyeri"/>
    <s v="Mathira West"/>
    <s v="Mathira West"/>
    <s v="Kiamariga"/>
    <x v="22"/>
    <s v="Biogas International Limited"/>
    <s v="James Musyoka"/>
    <s v="715836763"/>
    <s v="Medium Size Business"/>
    <s v="FLEXI"/>
    <s v="Tubular"/>
    <s v="10/07/2020"/>
  </r>
  <r>
    <s v="VPA6"/>
    <x v="3800"/>
    <x v="0"/>
    <s v="Non Compliant"/>
    <s v="24th June,2020"/>
    <d v="2020-06-24T00:00:00"/>
    <s v="15th July,2020"/>
    <d v="2020-07-15T00:00:00"/>
    <s v="Osman Shaban"/>
    <s v="Male"/>
    <s v="99999"/>
    <s v="254798382014"/>
    <s v=""/>
    <s v=""/>
    <s v=""/>
    <n v="36.825519999999997"/>
    <n v="-1.1802840000000001"/>
    <s v="Kiambu"/>
    <s v="Kiambu"/>
    <s v="Thindigua"/>
    <s v="Eden Ville"/>
    <x v="7"/>
    <s v="Amiran Kenya Ltd"/>
    <s v="Michael Munuve"/>
    <s v="705862690"/>
    <s v="Medium Size Business"/>
    <s v="Home Biogas"/>
    <s v="Plastic"/>
    <s v="15/07/2020"/>
  </r>
  <r>
    <s v="VPA6"/>
    <x v="3801"/>
    <x v="0"/>
    <s v="Non Compliant"/>
    <s v="9th July,2020"/>
    <d v="2020-07-09T00:00:00"/>
    <s v="16th July,2020"/>
    <d v="2020-07-16T00:00:00"/>
    <s v="Wambui Margaret"/>
    <s v="Female"/>
    <s v="99999"/>
    <s v="722346623"/>
    <s v="2.55E+11"/>
    <s v=""/>
    <s v=""/>
    <n v="36.874299000000001"/>
    <n v="-1.025147"/>
    <s v="Kiambu"/>
    <s v="Gatundu North"/>
    <s v="Gatundu"/>
    <s v="Kiamwangi"/>
    <x v="7"/>
    <s v="Amiran Kenya Ltd"/>
    <s v="Michael Munuve"/>
    <s v="705862690"/>
    <s v="Medium Size Business"/>
    <s v="Home Biogas"/>
    <s v="Plastic"/>
    <s v="16/07/2020"/>
  </r>
  <r>
    <s v="VPA6"/>
    <x v="3802"/>
    <x v="0"/>
    <s v="Under Verification"/>
    <s v="3rd August,2020"/>
    <d v="2020-08-03T00:00:00"/>
    <s v="15th August,2020"/>
    <d v="2020-08-15T00:00:00"/>
    <s v="Naatum Women"/>
    <s v="Institutional"/>
    <s v="99999"/>
    <s v="254727845123"/>
    <s v="254727845123"/>
    <s v=""/>
    <s v="254701704780"/>
    <n v="37.097558999999997"/>
    <n v="0.42617100000000002"/>
    <s v="Laikipia"/>
    <s v="Laikipia North"/>
    <s v="Morupusi"/>
    <s v="Morupusi"/>
    <x v="3"/>
    <s v="Biogas International Limited"/>
    <s v="Robert"/>
    <s v="717606741"/>
    <s v="Medium Size Business"/>
    <s v="FLEXI"/>
    <s v="Tubular"/>
    <s v="10/08/2020"/>
  </r>
  <r>
    <s v="VPA6"/>
    <x v="3803"/>
    <x v="0"/>
    <s v="Under Verification"/>
    <s v="1st August,2020"/>
    <d v="2020-08-01T00:00:00"/>
    <s v="13th August,2020"/>
    <d v="2020-08-13T00:00:00"/>
    <s v="Ilpolei Twara"/>
    <s v="Male"/>
    <s v="99999"/>
    <s v="254727145123"/>
    <s v="254727145123"/>
    <s v=""/>
    <s v="254724267742"/>
    <n v="37.085365000000003"/>
    <n v="0.36368699999999998"/>
    <s v="Laikipia"/>
    <s v="Laikipia North"/>
    <s v="Mugodo"/>
    <s v="Ilpolei"/>
    <x v="3"/>
    <s v="Biogas International Limited"/>
    <s v="Robert"/>
    <s v="717606741"/>
    <s v="Medium Size Business"/>
    <s v="FLEXI"/>
    <s v="Tubular"/>
    <s v="10/08/2020"/>
  </r>
  <r>
    <s v="VPA6"/>
    <x v="3804"/>
    <x v="1"/>
    <s v=""/>
    <s v="30th July,2020"/>
    <d v="2020-07-30T00:00:00"/>
    <s v="14th August,2020"/>
    <d v="2020-08-14T00:00:00"/>
    <s v="Mary Maina Mumbi"/>
    <s v="Female"/>
    <s v="99999"/>
    <s v="254737343863"/>
    <s v="254720103079"/>
    <s v=""/>
    <s v="254737343863"/>
    <n v="36.376976999999997"/>
    <n v="-0.31709199999999998"/>
    <s v="Nyandarua"/>
    <s v="Ol Kalou"/>
    <s v="Kaibaga"/>
    <s v="Teachers"/>
    <x v="3"/>
    <s v="Biogas International Limited"/>
    <s v="Robert"/>
    <s v="717606741"/>
    <s v="Medium Size Business"/>
    <s v="FLEXI"/>
    <s v="Tubular"/>
    <s v="10/08/2020"/>
  </r>
  <r>
    <s v="VPA6"/>
    <x v="3805"/>
    <x v="0"/>
    <s v="Non Compliant"/>
    <s v="12th August,2020"/>
    <d v="2020-08-12T00:00:00"/>
    <s v="20th August,2020"/>
    <d v="2020-08-20T00:00:00"/>
    <s v="Kimeu Marcelline Mwongeli"/>
    <s v="Female"/>
    <s v="984461"/>
    <s v="724056288"/>
    <s v="724056288"/>
    <s v=""/>
    <s v="713789492"/>
    <n v="37.463766999999997"/>
    <n v="-1.6374569999999999"/>
    <s v="Makueni"/>
    <s v="Mbooni"/>
    <s v="Mbooni"/>
    <s v="Ngalikya"/>
    <x v="22"/>
    <s v="Biogas International Limited"/>
    <s v="James Musyoka"/>
    <s v="715836763"/>
    <s v="Medium Size Business"/>
    <s v="FLEXI"/>
    <s v="Tubular"/>
    <s v="12/08/2020"/>
  </r>
  <r>
    <s v="VPA6"/>
    <x v="3806"/>
    <x v="1"/>
    <s v=""/>
    <s v="18th August,2020"/>
    <d v="2020-08-18T00:00:00"/>
    <s v="28th August,2020"/>
    <d v="2020-08-28T00:00:00"/>
    <s v="Samuel Theuri Wachira"/>
    <s v="Male"/>
    <s v="99999"/>
    <s v="722896129"/>
    <s v="2.55E+11"/>
    <s v=""/>
    <s v="2.55E+11"/>
    <n v="36.565987"/>
    <n v="-0.84052499999999997"/>
    <s v="Nyandarua"/>
    <s v="North Kinangop"/>
    <s v="Kanyawa"/>
    <s v="Karadi"/>
    <x v="22"/>
    <s v="Biogas International Limited"/>
    <s v=""/>
    <s v=""/>
    <s v="Medium Size Business"/>
    <s v="FLEXI"/>
    <s v="Tubular"/>
    <s v="07/09/2020"/>
  </r>
  <r>
    <s v="VPA6"/>
    <x v="3807"/>
    <x v="1"/>
    <s v=""/>
    <s v="7th September,2020"/>
    <d v="2020-09-07T00:00:00"/>
    <s v="14th September,2020"/>
    <d v="2020-09-14T00:00:00"/>
    <s v="Regina Kamitha"/>
    <s v="Female"/>
    <s v="99999"/>
    <s v="717274517"/>
    <s v="2.55E+11"/>
    <s v=""/>
    <s v="2.55E+11"/>
    <n v="36.691789"/>
    <n v="-1.293361"/>
    <s v="Nairobi"/>
    <s v="Dagoretti"/>
    <s v="Mutuini"/>
    <s v="Mutuini"/>
    <x v="22"/>
    <s v="Biogas International Limited"/>
    <s v="Robert"/>
    <s v="717606741"/>
    <s v="Medium Size Business"/>
    <s v="FLEXI"/>
    <s v="Tubular"/>
    <s v="07/09/2020"/>
  </r>
  <r>
    <s v="VPA6"/>
    <x v="3808"/>
    <x v="1"/>
    <s v=""/>
    <s v="8th July,2020"/>
    <d v="2020-07-08T00:00:00"/>
    <s v="22nd July,2020"/>
    <d v="2020-07-22T00:00:00"/>
    <s v="Orenyo Richard Okeno"/>
    <s v="Male"/>
    <s v="99999"/>
    <s v="254722660384"/>
    <s v="254722660384"/>
    <s v=""/>
    <s v="254722660384"/>
    <n v="36.639040000000001"/>
    <n v="-1.3547400000000001"/>
    <s v="Kajiado"/>
    <s v="Kajiado West"/>
    <s v="Ngong"/>
    <s v="Kibiko"/>
    <x v="22"/>
    <s v="Biogas International Limited"/>
    <s v="Julius"/>
    <s v="711227754"/>
    <s v="Medium Size Business"/>
    <s v="FLEXI"/>
    <s v="Tubular"/>
    <s v="17/09/2020"/>
  </r>
  <r>
    <s v="VPA6"/>
    <x v="3809"/>
    <x v="1"/>
    <s v=""/>
    <s v="15th July,2020"/>
    <d v="2020-07-15T00:00:00"/>
    <s v="27th July,2020"/>
    <d v="2020-07-27T00:00:00"/>
    <s v="Able Nyakundi Nyukundi"/>
    <s v="Male"/>
    <s v="99999"/>
    <s v="254723082890"/>
    <s v=""/>
    <s v=""/>
    <s v="254723082890"/>
    <n v="36.774341"/>
    <n v="-1.403413"/>
    <s v="Kajiado"/>
    <s v="Kajiado North"/>
    <s v="Rongai"/>
    <s v="Rongai"/>
    <x v="22"/>
    <s v="Biogas International Limited"/>
    <s v="Juius"/>
    <s v="711227754"/>
    <s v="Medium Size Business"/>
    <s v="FLEXI"/>
    <s v="Tubular"/>
    <s v="17/09/2020"/>
  </r>
  <r>
    <s v="VPA6"/>
    <x v="3810"/>
    <x v="1"/>
    <s v=""/>
    <s v="15th September,2020"/>
    <d v="2020-09-15T00:00:00"/>
    <s v="25th September,2020"/>
    <d v="2020-09-25T00:00:00"/>
    <s v="Ichura John Irungu"/>
    <s v="Male"/>
    <s v="99999"/>
    <s v="722304679"/>
    <s v="2.55E+11"/>
    <s v=""/>
    <s v="2.55E+11"/>
    <n v="36.324558000000003"/>
    <n v="4.99E-2"/>
    <s v="Laikipia"/>
    <s v="Nyahururu"/>
    <s v="Igwamiti"/>
    <s v="Losogwa"/>
    <x v="22"/>
    <s v="Biogas International Limited"/>
    <s v="Julius Onyango"/>
    <s v="711227754"/>
    <s v="Medium Size Business"/>
    <s v="FLEXI"/>
    <s v="Tubular"/>
    <s v="17/09/2020"/>
  </r>
  <r>
    <s v="VPA6"/>
    <x v="3811"/>
    <x v="1"/>
    <s v=""/>
    <s v="21st July,2020"/>
    <d v="2020-07-21T00:00:00"/>
    <s v="28th July,2020"/>
    <d v="2020-07-28T00:00:00"/>
    <s v="James Salaash"/>
    <s v="Male"/>
    <s v="99999"/>
    <s v="722333180"/>
    <s v=""/>
    <s v=""/>
    <s v=""/>
    <n v="36.808481999999998"/>
    <n v="-1.8505400000000001"/>
    <s v="Kajiado"/>
    <s v="Kajiado Central"/>
    <s v="Seuli"/>
    <s v="Seuli"/>
    <x v="22"/>
    <s v="Biogas International Limited"/>
    <s v="Robert"/>
    <s v="717606741"/>
    <s v="Medium Size Business"/>
    <s v="FLEXI"/>
    <s v="Tubular"/>
    <s v="21/07/2020"/>
  </r>
  <r>
    <s v="VPA6"/>
    <x v="3812"/>
    <x v="0"/>
    <s v="Non Compliant"/>
    <s v="20th March,2020"/>
    <d v="2020-03-20T00:00:00"/>
    <s v="27th March,2020"/>
    <d v="2020-03-27T00:00:00"/>
    <s v="Kunyada Enock Peter"/>
    <s v="Male"/>
    <s v="Ma248301"/>
    <s v="254721361051"/>
    <s v="2.55E+11"/>
    <s v=""/>
    <s v="2.55E+11"/>
    <n v="34.765096"/>
    <n v="-0.41937400000000002"/>
    <s v="Homa Bay"/>
    <s v="Rachuonyo South"/>
    <s v="Kokwanyo"/>
    <s v="Nyawango"/>
    <x v="22"/>
    <s v="Biogas International Limited"/>
    <s v="Zadock"/>
    <s v="717606741"/>
    <s v="Medium Size Business"/>
    <s v="FLEXI"/>
    <s v="Tubular"/>
    <s v="27/07/2020"/>
  </r>
  <r>
    <s v="VPA6"/>
    <x v="3813"/>
    <x v="1"/>
    <s v=""/>
    <s v="28th June,2020"/>
    <d v="2020-06-28T00:00:00"/>
    <s v="12th July,2020"/>
    <d v="2020-07-12T00:00:00"/>
    <s v="Osodo Marisa Vushia"/>
    <s v="Female"/>
    <s v="36539265"/>
    <s v="254726238922"/>
    <s v="2.55E+11"/>
    <s v=""/>
    <s v="254726238922"/>
    <n v="35.067656999999997"/>
    <n v="1.113742"/>
    <s v="Trans Nzoia"/>
    <s v="Kwanza"/>
    <s v="Kaisagat"/>
    <s v="Kipsoen"/>
    <x v="22"/>
    <s v="Biogas International Limited"/>
    <s v="Zadock"/>
    <s v="720562659"/>
    <s v="Medium Size Business"/>
    <s v="FLEXI"/>
    <s v="Tubular"/>
    <s v="27/07/2020"/>
  </r>
  <r>
    <s v="VPA6"/>
    <x v="3814"/>
    <x v="0"/>
    <s v="Non Compliant"/>
    <s v="29th June,2020"/>
    <d v="2020-06-29T00:00:00"/>
    <s v="13th July,2020"/>
    <d v="2020-07-13T00:00:00"/>
    <s v="Sang Cyrus Bet"/>
    <s v="Male"/>
    <s v="27147164"/>
    <s v="254702193167"/>
    <s v="2.55E+11"/>
    <s v=""/>
    <s v="2.55E+11"/>
    <n v="35.133000000000003"/>
    <n v="-0.99958400000000003"/>
    <s v="Narok"/>
    <s v="Transmara East"/>
    <s v="Kapsasian"/>
    <s v="Mamboleo"/>
    <x v="22"/>
    <s v="Biogas International Limited"/>
    <s v="Zadock"/>
    <s v="720562659"/>
    <s v="Medium Size Business"/>
    <s v="FLEXI"/>
    <s v="Tubular"/>
    <s v="27/07/2020"/>
  </r>
  <r>
    <s v="VPA6"/>
    <x v="3815"/>
    <x v="0"/>
    <s v="Non Compliant"/>
    <s v="2nd July,2020"/>
    <d v="2020-07-02T00:00:00"/>
    <s v="23rd July,2020"/>
    <d v="2020-07-23T00:00:00"/>
    <s v="Shiundu Felix Okanga"/>
    <s v="Male"/>
    <s v="21809822"/>
    <s v="722984866"/>
    <s v="2.55E+11"/>
    <s v=""/>
    <s v="2.55E+11"/>
    <n v="34.188001999999997"/>
    <n v="0.449743"/>
    <s v="Busia"/>
    <s v="Busia"/>
    <s v="Matayos"/>
    <s v="Bukalama"/>
    <x v="22"/>
    <s v="Biogas International Limited"/>
    <s v="Zadock"/>
    <s v="9720562659"/>
    <s v="Medium Size Business"/>
    <s v="FLEXI"/>
    <s v="Tubular"/>
    <s v="27/07/2020"/>
  </r>
  <r>
    <s v="VPA6"/>
    <x v="3816"/>
    <x v="0"/>
    <s v="Non Compliant"/>
    <s v="9th August,2020"/>
    <d v="2020-08-09T00:00:00"/>
    <s v="26th August,2020"/>
    <d v="2020-08-26T00:00:00"/>
    <s v="Otieno Edwin Odhiambo"/>
    <s v="Male"/>
    <s v="30251063"/>
    <s v="254725663635"/>
    <s v="725663635"/>
    <s v=""/>
    <s v="706459198"/>
    <n v="34.605800000000002"/>
    <n v="-0.78005000000000002"/>
    <s v="Migori"/>
    <s v="Rongo"/>
    <s v="Kamagambo"/>
    <s v="Kosodo"/>
    <x v="22"/>
    <s v="Biogas International Limited"/>
    <s v="Zadock"/>
    <s v="720562659"/>
    <s v="Medium Size Business"/>
    <s v="FLEXI"/>
    <s v="Tubular"/>
    <s v="11/10/2020"/>
  </r>
  <r>
    <s v="VPA6"/>
    <x v="3817"/>
    <x v="0"/>
    <s v="Non Compliant"/>
    <s v="11th August,2020"/>
    <d v="2020-08-11T00:00:00"/>
    <s v="21st August,2020"/>
    <d v="2020-08-21T00:00:00"/>
    <s v="Otina Caren Akoth"/>
    <s v="Female"/>
    <s v="11799314"/>
    <s v="254726651955"/>
    <s v="726651955"/>
    <s v=""/>
    <s v="720296542"/>
    <n v="34.542073000000002"/>
    <n v="-1.061906"/>
    <s v="Migori"/>
    <s v="Migori"/>
    <s v="Godjope"/>
    <s v="Kamuga Nyaduong"/>
    <x v="22"/>
    <s v="Biogas International Limited"/>
    <s v="Zadock"/>
    <s v="720562659"/>
    <s v="Medium Size Business"/>
    <s v="FLEXI"/>
    <s v="Tubular"/>
    <s v="11/10/2020"/>
  </r>
  <r>
    <s v="VPA6"/>
    <x v="3818"/>
    <x v="0"/>
    <s v="Non Compliant"/>
    <s v="26th August,2020"/>
    <d v="2020-08-26T00:00:00"/>
    <s v="3rd September,2020"/>
    <d v="2020-09-03T00:00:00"/>
    <s v="Kipkeu Michael Limo"/>
    <s v="Male"/>
    <s v="5228015"/>
    <s v="254722648972"/>
    <s v="722648972"/>
    <s v=""/>
    <s v="722261152"/>
    <n v="35.317112999999999"/>
    <n v="0.81662199999999996"/>
    <s v="Uasin Gishu"/>
    <s v="Soy"/>
    <s v="Soy"/>
    <s v="Kipsigak"/>
    <x v="22"/>
    <s v="Biogas International Limited"/>
    <s v="Zadock"/>
    <s v="720562659"/>
    <s v="Medium Size Business"/>
    <s v="FLEXI"/>
    <s v="Tubular"/>
    <s v="16/10/2020"/>
  </r>
  <r>
    <s v="VPA6"/>
    <x v="3819"/>
    <x v="1"/>
    <s v=""/>
    <s v="28th July,2020"/>
    <d v="2020-07-28T00:00:00"/>
    <s v="8th August,2020"/>
    <d v="2020-08-08T00:00:00"/>
    <s v="Bartuiyot Erick Choge"/>
    <s v="Male"/>
    <s v="99999"/>
    <s v="254722995652"/>
    <s v="254722995652"/>
    <s v=""/>
    <s v="254721294600"/>
    <n v="35.377892000000003"/>
    <n v="0.28257399999999999"/>
    <s v="Uasin Gishu"/>
    <s v="Ainabkoi"/>
    <s v="Kapkoi"/>
    <s v="Kapkoi"/>
    <x v="22"/>
    <s v="Biogas International Limited"/>
    <s v="Zadock"/>
    <s v="720562659"/>
    <s v="Medium Size Business"/>
    <s v="FLEXI"/>
    <s v="Tubular"/>
    <s v="16/10/2020"/>
  </r>
  <r>
    <s v="VPA6"/>
    <x v="3820"/>
    <x v="1"/>
    <s v=""/>
    <s v="15th October,2020"/>
    <d v="2020-10-15T00:00:00"/>
    <s v="20th October,2020"/>
    <d v="2020-10-20T00:00:00"/>
    <s v="Kinyanjui John Mukunga"/>
    <s v="Male"/>
    <s v="9143843"/>
    <s v="729996789"/>
    <s v="729996789"/>
    <s v=""/>
    <s v="727510781"/>
    <n v="36.235143000000001"/>
    <n v="-0.301898"/>
    <s v="Nyandarua"/>
    <s v="Ol Kalou"/>
    <s v="Ngorika"/>
    <s v="Ngorika"/>
    <x v="22"/>
    <s v="Biogas International Limited"/>
    <s v="Zadock"/>
    <s v="720562659"/>
    <s v="Medium Size Business"/>
    <s v="FLEXI"/>
    <s v="Tubular"/>
    <s v="16/10/2020"/>
  </r>
  <r>
    <s v="VPA6"/>
    <x v="3821"/>
    <x v="1"/>
    <s v=""/>
    <s v="12th September,2020"/>
    <d v="2020-09-12T00:00:00"/>
    <s v="15th October,2020"/>
    <d v="2020-10-15T00:00:00"/>
    <s v="Lenaipa Lenaipa Timothy"/>
    <s v="Male"/>
    <s v="24243908"/>
    <s v="254734873520"/>
    <s v="254734873520"/>
    <s v=""/>
    <s v="254720264877"/>
    <n v="37.308371999999999"/>
    <n v="1.017395"/>
    <s v="Samburu"/>
    <s v="Samburu East"/>
    <s v="Wamba"/>
    <s v="Golgoltim"/>
    <x v="3"/>
    <s v="Biogas International Limited"/>
    <s v="Robert Wanjiku"/>
    <s v=""/>
    <s v="Medium Size Business"/>
    <s v="FLEXI"/>
    <s v="Tubular"/>
    <s v="13/01/2021"/>
  </r>
  <r>
    <s v="VPA6"/>
    <x v="3822"/>
    <x v="0"/>
    <s v="Non Compliant"/>
    <s v="18th September,2020"/>
    <d v="2020-09-18T00:00:00"/>
    <s v="6th December,2020"/>
    <d v="2020-12-06T00:00:00"/>
    <s v="Bernard Letinina Nelson"/>
    <s v="Male"/>
    <s v="28205169"/>
    <s v="254723080819"/>
    <s v="254723080819"/>
    <s v=""/>
    <s v="254792228235"/>
    <n v="37.329006999999997"/>
    <n v="0.99073699999999998"/>
    <s v="Samburu"/>
    <s v="Samburu East"/>
    <s v="Wamba"/>
    <s v="Ntepes"/>
    <x v="3"/>
    <s v="Biogas International Limited"/>
    <s v="Robert Wanjiku"/>
    <s v=""/>
    <s v="Medium Size Business"/>
    <s v="FLEXI"/>
    <s v="Tubular"/>
    <s v="13/01/2021"/>
  </r>
  <r>
    <s v="VPA6"/>
    <x v="3823"/>
    <x v="1"/>
    <s v=""/>
    <s v="18th September,2020"/>
    <d v="2020-09-18T00:00:00"/>
    <s v="18th October,2020"/>
    <d v="2020-10-18T00:00:00"/>
    <s v="Lenakiyo Lenakiyo Joseph"/>
    <s v="Male"/>
    <s v="1375979"/>
    <s v="254722831964"/>
    <s v="254722831964"/>
    <s v=""/>
    <s v="254768133331"/>
    <n v="37.327357999999997"/>
    <n v="0.99155700000000002"/>
    <s v="Samburu"/>
    <s v="Samburu East"/>
    <s v="Wamba"/>
    <s v="Ntepes"/>
    <x v="3"/>
    <s v="Biogas International Limited"/>
    <s v="James Musyoka"/>
    <s v=""/>
    <s v="Medium Size Business"/>
    <s v="FLEXI"/>
    <s v="Tubular"/>
    <s v="13/01/2021"/>
  </r>
  <r>
    <s v="VPA6"/>
    <x v="3824"/>
    <x v="1"/>
    <s v=""/>
    <s v="24th September,2020"/>
    <d v="2020-09-24T00:00:00"/>
    <s v="8th October,2020"/>
    <d v="2020-10-08T00:00:00"/>
    <s v="Patrine Lento Jacinta"/>
    <s v="Female"/>
    <s v="8732848"/>
    <s v="254712739283"/>
    <s v="254712739283"/>
    <s v=""/>
    <s v="254719239194"/>
    <n v="37.314942000000002"/>
    <n v="0.98051200000000005"/>
    <s v="Samburu"/>
    <s v="Samburu East"/>
    <s v="Wamba"/>
    <s v="Embakasi"/>
    <x v="3"/>
    <s v="Biogas International Limited"/>
    <s v="Robert Wanjiku"/>
    <s v=""/>
    <s v="Medium Size Business"/>
    <s v="FLEXI"/>
    <s v="Tubular"/>
    <s v="13/01/2021"/>
  </r>
  <r>
    <s v="VPA6"/>
    <x v="3825"/>
    <x v="1"/>
    <s v=""/>
    <s v="5th November,2020"/>
    <d v="2020-11-05T00:00:00"/>
    <s v="5th December,2020"/>
    <d v="2020-12-05T00:00:00"/>
    <s v="Lemarikias Lemarikias Benjamin"/>
    <s v="Male"/>
    <s v="20034094"/>
    <s v="254722328664"/>
    <s v="254722328664"/>
    <s v=""/>
    <s v="254727679279"/>
    <n v="37.326481999999999"/>
    <n v="0.99174200000000001"/>
    <s v="Samburu"/>
    <s v="Samburu East"/>
    <s v="Wamba"/>
    <s v="Ntepes"/>
    <x v="3"/>
    <s v="Biogas International Limited"/>
    <s v="James Musyoka"/>
    <s v=""/>
    <s v="Medium Size Business"/>
    <s v="FLEXI"/>
    <s v="Tubular"/>
    <s v="13/01/2021"/>
  </r>
  <r>
    <s v="VPA6"/>
    <x v="3826"/>
    <x v="1"/>
    <s v=""/>
    <s v="11th September,2020"/>
    <d v="2020-09-11T00:00:00"/>
    <s v="11th November,2020"/>
    <d v="2020-11-11T00:00:00"/>
    <s v="London Lolngojine Jonah"/>
    <s v="Male"/>
    <s v="8132877"/>
    <s v="254727963300"/>
    <s v="254727963300"/>
    <s v=""/>
    <s v="254720109557"/>
    <n v="37.324911999999998"/>
    <n v="0.99068699999999998"/>
    <s v="Samburu"/>
    <s v="Samburu East"/>
    <s v="Wamba"/>
    <s v="Sordo"/>
    <x v="3"/>
    <s v="Biogas International Limited"/>
    <s v="James Musyoka"/>
    <s v=""/>
    <s v="Medium Size Business"/>
    <s v="FLEXI"/>
    <s v="Tubular"/>
    <s v="13/01/2021"/>
  </r>
  <r>
    <s v="VPA6"/>
    <x v="3827"/>
    <x v="1"/>
    <s v=""/>
    <s v="6th November,2020"/>
    <d v="2020-11-06T00:00:00"/>
    <s v="5th December,2020"/>
    <d v="2020-12-05T00:00:00"/>
    <s v="Kanaan Leshongoro Samuel"/>
    <s v="Male"/>
    <s v="21713877"/>
    <s v="254717230253"/>
    <s v="254717230253"/>
    <s v=""/>
    <s v="254742936009"/>
    <n v="37.320165000000003"/>
    <n v="0.99660199999999999"/>
    <s v="Samburu"/>
    <s v="Samburu East"/>
    <s v="Wamba"/>
    <s v="Sordo"/>
    <x v="3"/>
    <s v="Biogas International Limited"/>
    <s v="Robert Wanjiku"/>
    <s v=""/>
    <s v="Medium Size Business"/>
    <s v="FLEXI"/>
    <s v="Tubular"/>
    <s v="13/01/2021"/>
  </r>
  <r>
    <s v="VPA6"/>
    <x v="3828"/>
    <x v="1"/>
    <s v=""/>
    <s v="12th September,2020"/>
    <d v="2020-09-12T00:00:00"/>
    <s v="16th October,2020"/>
    <d v="2020-10-16T00:00:00"/>
    <s v="Lenaipa Lenaipa Solomon"/>
    <s v="Male"/>
    <s v="13046181"/>
    <s v="254728521848"/>
    <s v="254728521848"/>
    <s v=""/>
    <s v="254700883522"/>
    <n v="37.308754999999998"/>
    <n v="1.016678"/>
    <s v="Samburu"/>
    <s v="Samburu East"/>
    <s v="Wamba"/>
    <s v="Golgoltim"/>
    <x v="3"/>
    <s v="Biogas International Limited"/>
    <s v="Robert wanjiku"/>
    <s v=""/>
    <s v="Medium Size Business"/>
    <s v="FLEXI"/>
    <s v="Tubular"/>
    <s v="13/01/2021"/>
  </r>
  <r>
    <s v="VPA6"/>
    <x v="3829"/>
    <x v="0"/>
    <s v="Under Verification"/>
    <s v="12th September,2020"/>
    <d v="2020-09-12T00:00:00"/>
    <s v="18th October,2020"/>
    <d v="2020-10-18T00:00:00"/>
    <s v="Lenaipa Lenaipa Christopher"/>
    <s v="Male"/>
    <s v="33460623"/>
    <s v="254729797473"/>
    <s v="254729797473"/>
    <s v=""/>
    <s v="254792971239"/>
    <n v="37.307938"/>
    <n v="1.0140420000000001"/>
    <s v="Samburu"/>
    <s v="Samburu East"/>
    <s v="Wamba"/>
    <s v="Golgoltim"/>
    <x v="3"/>
    <s v="Biogas International Limited"/>
    <s v="Robert wanjiku"/>
    <s v=""/>
    <s v="Medium Size Business"/>
    <s v="FLEXI"/>
    <s v="Tubular"/>
    <s v="13/01/2021"/>
  </r>
  <r>
    <s v="VPA6"/>
    <x v="3830"/>
    <x v="0"/>
    <s v="Under Verification"/>
    <s v="12th October,2020"/>
    <d v="2020-10-12T00:00:00"/>
    <s v="25th November,2020"/>
    <d v="2020-11-25T00:00:00"/>
    <s v="Lolgonjine Lolgonjine Joseph"/>
    <s v="Male"/>
    <s v="24459713"/>
    <s v="254722983979"/>
    <s v="254722983979"/>
    <s v=""/>
    <s v="254717287343"/>
    <n v="37.324506999999997"/>
    <n v="1.0158849999999999"/>
    <s v="Samburu"/>
    <s v="Samburu East"/>
    <s v="Wamba"/>
    <s v="Golgoltim"/>
    <x v="3"/>
    <s v="Biogas International Limited"/>
    <s v="Robert Wanjiku"/>
    <s v=""/>
    <s v="Medium Size Business"/>
    <s v="FLEXI"/>
    <s v="Tubular"/>
    <s v="13/01/2021"/>
  </r>
  <r>
    <s v="VPA6"/>
    <x v="3831"/>
    <x v="1"/>
    <s v=""/>
    <s v="24th September,2020"/>
    <d v="2020-09-24T00:00:00"/>
    <s v="15th October,2020"/>
    <d v="2020-10-15T00:00:00"/>
    <s v="Napeiyok Napeiyok Catherine"/>
    <s v="Male"/>
    <s v="1374599"/>
    <s v="254723944298"/>
    <s v="254723944298"/>
    <s v=""/>
    <s v="254708661727"/>
    <n v="37.313656999999999"/>
    <n v="0.98180500000000004"/>
    <s v="Samburu"/>
    <s v="Samburu East"/>
    <s v="Wamba"/>
    <s v="Embakasi"/>
    <x v="3"/>
    <s v="Biogas International Limited"/>
    <s v="James Musyoka"/>
    <s v=""/>
    <s v="Medium Size Business"/>
    <s v="FLEXI"/>
    <s v="Tubular"/>
    <s v="13/01/2021"/>
  </r>
  <r>
    <s v="VPA6"/>
    <x v="3832"/>
    <x v="0"/>
    <s v="Under Verification"/>
    <s v="8th November,2020"/>
    <d v="2020-11-08T00:00:00"/>
    <s v="5th December,2020"/>
    <d v="2020-12-05T00:00:00"/>
    <s v="Lenanyoike Lenanyoike Phillip"/>
    <s v="Male"/>
    <s v="99999"/>
    <s v="254714944892"/>
    <s v="254714944892"/>
    <s v=""/>
    <s v="254701414764"/>
    <n v="37.317996999999998"/>
    <n v="0.99844200000000005"/>
    <s v="Samburu"/>
    <s v="Samburu East"/>
    <s v="Wamba"/>
    <s v="Sordo"/>
    <x v="3"/>
    <s v="Biogas International Limited"/>
    <s v="Robert Wanjiku"/>
    <s v=""/>
    <s v="Medium Size Business"/>
    <s v="FLEXI"/>
    <s v="Tubular"/>
    <s v="13/01/2021"/>
  </r>
  <r>
    <s v="VPA6"/>
    <x v="3833"/>
    <x v="1"/>
    <s v=""/>
    <s v="7th November,2020"/>
    <d v="2020-11-07T00:00:00"/>
    <s v="5th December,2020"/>
    <d v="2020-12-05T00:00:00"/>
    <s v="Lenamarker Matasi Silas"/>
    <s v="Male"/>
    <s v="99999"/>
    <s v="254724321819"/>
    <s v="254724321819"/>
    <s v=""/>
    <s v="254799493549"/>
    <n v="37.317720000000001"/>
    <n v="0.99790500000000004"/>
    <s v="Samburu"/>
    <s v="Samburu East"/>
    <s v="Wamba"/>
    <s v="Sordo"/>
    <x v="3"/>
    <s v="Biogas International Limited"/>
    <s v="James Musyoka"/>
    <s v=""/>
    <s v="Medium Size Business"/>
    <s v="FLEXI"/>
    <s v="Tubular"/>
    <s v="13/01/2021"/>
  </r>
  <r>
    <s v="VPA6"/>
    <x v="3834"/>
    <x v="1"/>
    <s v=""/>
    <s v="4th November,2020"/>
    <d v="2020-11-04T00:00:00"/>
    <s v="10th December,2020"/>
    <d v="2020-12-10T00:00:00"/>
    <s v="Enzi Lesepe Dorcas"/>
    <s v="Female"/>
    <s v="23011253"/>
    <s v="254720087849"/>
    <s v="254720087849"/>
    <s v=""/>
    <s v="254700592855"/>
    <n v="37.313287000000003"/>
    <n v="0.98266799999999999"/>
    <s v="Samburu"/>
    <s v="Samburu East"/>
    <s v="Wamba"/>
    <s v="Embakasi"/>
    <x v="3"/>
    <s v="Biogas International Limited"/>
    <s v="James Musyoka"/>
    <s v=""/>
    <s v="Medium Size Business"/>
    <s v="FLEXI"/>
    <s v="Tubular"/>
    <s v="13/01/2021"/>
  </r>
  <r>
    <s v="VPA6"/>
    <x v="3835"/>
    <x v="1"/>
    <s v=""/>
    <s v="6th November,2020"/>
    <d v="2020-11-06T00:00:00"/>
    <s v="12th December,2020"/>
    <d v="2020-12-12T00:00:00"/>
    <s v="Lepuyapui Donald Purale"/>
    <s v="Male"/>
    <s v="7965828"/>
    <s v="254729510061"/>
    <s v="254729510061"/>
    <s v=""/>
    <s v="254792972502"/>
    <n v="37.313678000000003"/>
    <n v="0.98087299999999999"/>
    <s v="Samburu"/>
    <s v="Samburu East"/>
    <s v="Wamba"/>
    <s v="Embakasi"/>
    <x v="3"/>
    <s v="Biogas International Limited"/>
    <s v="Robert"/>
    <s v=""/>
    <s v="Medium Size Business"/>
    <s v="FLEXI"/>
    <s v="Tubular"/>
    <s v="13/01/2021"/>
  </r>
  <r>
    <s v="VPA6"/>
    <x v="3836"/>
    <x v="1"/>
    <s v=""/>
    <s v="4th November,2020"/>
    <d v="2020-11-04T00:00:00"/>
    <s v="4th December,2020"/>
    <d v="2020-12-04T00:00:00"/>
    <s v="Lepeenoi Lepeenoi John"/>
    <s v="Male"/>
    <s v="23274392"/>
    <s v="254721666138"/>
    <s v="254721666138"/>
    <s v=""/>
    <s v="254713561240"/>
    <n v="37.313246999999997"/>
    <n v="0.98082800000000003"/>
    <s v="Samburu"/>
    <s v="Samburu East"/>
    <s v="Wamba"/>
    <s v="Embakasi"/>
    <x v="3"/>
    <s v="Biogas International Limited"/>
    <s v="James Musyoka"/>
    <s v=""/>
    <s v="Medium Size Business"/>
    <s v="FLEXI"/>
    <s v="Tubular"/>
    <s v="13/01/2021"/>
  </r>
  <r>
    <s v="VPA6"/>
    <x v="3837"/>
    <x v="1"/>
    <s v=""/>
    <s v="5th November,2020"/>
    <d v="2020-11-05T00:00:00"/>
    <s v="4th December,2020"/>
    <d v="2020-12-04T00:00:00"/>
    <s v="Leorto Charity Scolastica"/>
    <s v="Male"/>
    <s v="23774201"/>
    <s v="254724040508"/>
    <s v="254724040508"/>
    <s v=""/>
    <s v="254726413897"/>
    <n v="37.313299999999998"/>
    <n v="0.98031999999999997"/>
    <s v="Samburu"/>
    <s v="Samburu East"/>
    <s v="Wamba"/>
    <s v="Embakasi"/>
    <x v="3"/>
    <s v="Biogas International Limited"/>
    <s v="Robert"/>
    <s v=""/>
    <s v="Medium Size Business"/>
    <s v="FLEXI"/>
    <s v="Tubular"/>
    <s v="13/01/2021"/>
  </r>
  <r>
    <s v="VPA6"/>
    <x v="3838"/>
    <x v="1"/>
    <s v=""/>
    <s v="6th November,2020"/>
    <d v="2020-11-06T00:00:00"/>
    <s v="6th December,2020"/>
    <d v="2020-12-06T00:00:00"/>
    <s v="Ayanae Rose Agnes"/>
    <s v="Female"/>
    <s v="11542525"/>
    <s v="254728520820"/>
    <s v="254728520820"/>
    <s v=""/>
    <s v="254796844549"/>
    <n v="37.312508000000001"/>
    <n v="0.97938800000000004"/>
    <s v="Samburu"/>
    <s v="Samburu East"/>
    <s v="Wamba"/>
    <s v="Embakasi"/>
    <x v="3"/>
    <s v="Biogas International Limited"/>
    <s v="James Musyoka"/>
    <s v=""/>
    <s v="Medium Size Business"/>
    <s v="FLEXI"/>
    <s v="Tubular"/>
    <s v="13/01/2021"/>
  </r>
  <r>
    <s v="VPA6"/>
    <x v="3839"/>
    <x v="1"/>
    <s v=""/>
    <s v="12th September,2020"/>
    <d v="2020-09-12T00:00:00"/>
    <s v="28th September,2020"/>
    <d v="2020-09-28T00:00:00"/>
    <s v="Leitore Philip Lesailas"/>
    <s v="Male"/>
    <s v="20783815"/>
    <s v="254708700702"/>
    <s v="254708700702"/>
    <s v=""/>
    <s v="254720284802"/>
    <n v="37.314245"/>
    <n v="0.97795699999999997"/>
    <s v="Samburu"/>
    <s v="Samburu East"/>
    <s v="Wamba"/>
    <s v="Embakasi"/>
    <x v="3"/>
    <s v="Biogas International Limited"/>
    <s v="Robert"/>
    <s v=""/>
    <s v="Medium Size Business"/>
    <s v="FLEXI"/>
    <s v="Tubular"/>
    <s v="13/01/2021"/>
  </r>
  <r>
    <s v="VPA6"/>
    <x v="3840"/>
    <x v="1"/>
    <s v=""/>
    <s v="13th September,2020"/>
    <d v="2020-09-13T00:00:00"/>
    <s v="6th December,2020"/>
    <d v="2020-12-06T00:00:00"/>
    <s v="Lenaituriae Leanaituriae Samson"/>
    <s v="Male"/>
    <s v="23929207"/>
    <s v="254726865145"/>
    <s v="254726865145"/>
    <s v=""/>
    <s v="254716260058"/>
    <n v="37.314233000000002"/>
    <n v="0.97724200000000006"/>
    <s v="Samburu"/>
    <s v="Samburu East"/>
    <s v="Wamba"/>
    <s v="Embakasi"/>
    <x v="3"/>
    <s v="Biogas International Limited"/>
    <s v="Robert"/>
    <s v=""/>
    <s v="Medium Size Business"/>
    <s v="FLEXI"/>
    <s v="Tubular"/>
    <s v="13/01/2021"/>
  </r>
  <r>
    <s v="VPA6"/>
    <x v="3841"/>
    <x v="1"/>
    <s v=""/>
    <s v="3rd November,2020"/>
    <d v="2020-11-03T00:00:00"/>
    <s v="3rd December,2020"/>
    <d v="2020-12-03T00:00:00"/>
    <s v="Lenaitiriaj Lenaitiriaj Priscilla"/>
    <s v="Female"/>
    <s v="20778059"/>
    <s v="254716365130"/>
    <s v="254716365130"/>
    <s v=""/>
    <s v="254726615985"/>
    <n v="37.303258"/>
    <n v="0.96327700000000005"/>
    <s v="Samburu"/>
    <s v="Samburu East"/>
    <s v="Wamba"/>
    <s v="Ndalambo"/>
    <x v="3"/>
    <s v="Biogas International Limited"/>
    <s v="Robert Wanjiku"/>
    <s v=""/>
    <s v="Medium Size Business"/>
    <s v="FLEXI"/>
    <s v="Tubular"/>
    <s v="13/01/2021"/>
  </r>
  <r>
    <s v="VPA6"/>
    <x v="3842"/>
    <x v="1"/>
    <s v=""/>
    <s v="6th October,2020"/>
    <d v="2020-10-06T00:00:00"/>
    <s v="2nd December,2020"/>
    <d v="2020-12-02T00:00:00"/>
    <s v="Stephen Stephen Letiwa"/>
    <s v="Male"/>
    <s v="25950228"/>
    <s v="254703715847"/>
    <s v="254703715847"/>
    <s v=""/>
    <s v="254114477859"/>
    <n v="37.302461999999998"/>
    <n v="0.96386700000000003"/>
    <s v="Samburu"/>
    <s v="Samburu East"/>
    <s v="Wamba east"/>
    <s v="Ndarambo"/>
    <x v="3"/>
    <s v="Biogas International Limited"/>
    <s v="Robert"/>
    <s v=""/>
    <s v="Medium Size Business"/>
    <s v="FLEXI"/>
    <s v="Tubular"/>
    <s v="13/01/2021"/>
  </r>
  <r>
    <s v="VPA6"/>
    <x v="3843"/>
    <x v="1"/>
    <s v=""/>
    <s v="16th September,2020"/>
    <d v="2020-09-16T00:00:00"/>
    <s v="3rd October,2020"/>
    <d v="2020-10-03T00:00:00"/>
    <s v="Letiwa Letiwa Maria"/>
    <s v="Female"/>
    <s v="3440297"/>
    <s v="254708132212"/>
    <s v="254708132212"/>
    <s v=""/>
    <s v="254726774753"/>
    <n v="37.301785000000002"/>
    <n v="0.96369499999999997"/>
    <s v="Samburu"/>
    <s v="Samburu East"/>
    <s v="Wamba east"/>
    <s v="Ndalambo"/>
    <x v="3"/>
    <s v="Biogas International Limited"/>
    <s v="Robert Wanjiku"/>
    <s v=""/>
    <s v="Medium Size Business"/>
    <s v="FLEXI"/>
    <s v="Tubular"/>
    <s v="13/01/2021"/>
  </r>
  <r>
    <s v="VPA6"/>
    <x v="3844"/>
    <x v="1"/>
    <s v=""/>
    <s v="17th September,2020"/>
    <d v="2020-09-17T00:00:00"/>
    <s v="17th October,2020"/>
    <d v="2020-10-17T00:00:00"/>
    <s v="Maina Lengiriraa Jonathan"/>
    <s v="Male"/>
    <s v="25650048"/>
    <s v="254725312597"/>
    <s v="254725312597"/>
    <s v=""/>
    <s v="254791912876"/>
    <n v="37.336444999999998"/>
    <n v="0.98761500000000002"/>
    <s v="Samburu"/>
    <s v="Samburu East"/>
    <s v="Wamba"/>
    <s v="Ntepes"/>
    <x v="3"/>
    <s v="Biogas International Limited"/>
    <s v="James Musyoka"/>
    <s v=""/>
    <s v="Medium Size Business"/>
    <s v="FLEXI"/>
    <s v="Tubular"/>
    <s v="13/01/2021"/>
  </r>
  <r>
    <s v="VPA6"/>
    <x v="3845"/>
    <x v="1"/>
    <s v=""/>
    <s v="17th September,2020"/>
    <d v="2020-09-17T00:00:00"/>
    <s v="17th November,2020"/>
    <d v="2020-11-17T00:00:00"/>
    <s v="Lekonirai Ltangusi Alex"/>
    <s v="Male"/>
    <s v="21659963"/>
    <s v="254712748262"/>
    <s v="254712748262"/>
    <s v=""/>
    <s v="254776189053"/>
    <n v="37.337688"/>
    <n v="0.99002699999999999"/>
    <s v="Samburu"/>
    <s v="Samburu East"/>
    <s v="Wamba"/>
    <s v="Ntepes"/>
    <x v="3"/>
    <s v="Biogas International Limited"/>
    <s v="Robert Wanjiku"/>
    <s v=""/>
    <s v="Medium Size Business"/>
    <s v="FLEXI"/>
    <s v="Tubular"/>
    <s v="13/01/2021"/>
  </r>
  <r>
    <s v="VPA6"/>
    <x v="3846"/>
    <x v="0"/>
    <s v="Non Compliant"/>
    <s v="4th September,2020"/>
    <d v="2020-09-04T00:00:00"/>
    <s v="24th November,2020"/>
    <d v="2020-11-24T00:00:00"/>
    <s v="Elebare Nandani Joseph"/>
    <s v="Male"/>
    <s v="38955160"/>
    <s v="254711482548"/>
    <s v="254711482548"/>
    <s v=""/>
    <s v="254791668258"/>
    <n v="37.666677999999997"/>
    <n v="0.64496299999999995"/>
    <s v="Samburu"/>
    <s v="Samburu East"/>
    <s v="Archer's Post"/>
    <s v="Huruma"/>
    <x v="3"/>
    <s v="Biogas International Limited"/>
    <s v="Robert Wanjiku"/>
    <s v=""/>
    <s v="Medium Size Business"/>
    <s v="FLEXI"/>
    <s v="Tubular"/>
    <s v="13/01/2021"/>
  </r>
  <r>
    <s v="VPA6"/>
    <x v="3847"/>
    <x v="1"/>
    <s v=""/>
    <s v="10th November,2020"/>
    <d v="2020-11-10T00:00:00"/>
    <s v="10th December,2020"/>
    <d v="2020-12-10T00:00:00"/>
    <s v="Simon Lengonyekie Silas"/>
    <s v="Male"/>
    <s v="8732398"/>
    <s v="254792674920"/>
    <s v="254792674920"/>
    <s v=""/>
    <s v="254700428515"/>
    <n v="37.327865000000003"/>
    <n v="0.97848500000000005"/>
    <s v="Samburu"/>
    <s v="Samburu East"/>
    <s v="Wamba"/>
    <s v="Wamba"/>
    <x v="3"/>
    <s v="Biogas International Limited"/>
    <s v="James Musyoka"/>
    <s v=""/>
    <s v="Medium Size Business"/>
    <s v="FLEXI"/>
    <s v="Tubular"/>
    <s v="13/01/2021"/>
  </r>
  <r>
    <s v="VPA6"/>
    <x v="3848"/>
    <x v="1"/>
    <s v=""/>
    <s v="5th October,2020"/>
    <d v="2020-10-05T00:00:00"/>
    <s v="5th November,2020"/>
    <d v="2020-11-05T00:00:00"/>
    <s v="Lesupuko Josphat Simon"/>
    <s v="Male"/>
    <s v="99999"/>
    <s v="254728236868"/>
    <s v="254728236868"/>
    <s v=""/>
    <s v="254768132196"/>
    <n v="37.322163000000003"/>
    <n v="0.98354799999999998"/>
    <s v="Samburu"/>
    <s v="Samburu East"/>
    <s v="Wamba"/>
    <s v="Treetop"/>
    <x v="3"/>
    <s v="Biogas International Limited"/>
    <s v="James Musyoka"/>
    <s v=""/>
    <s v="Medium Size Business"/>
    <s v="FLEXI"/>
    <s v="Tubular"/>
    <s v="13/01/2021"/>
  </r>
  <r>
    <s v="VPA6"/>
    <x v="3849"/>
    <x v="1"/>
    <s v=""/>
    <s v="14th September,2020"/>
    <d v="2020-09-14T00:00:00"/>
    <s v="14th October,2020"/>
    <d v="2020-10-14T00:00:00"/>
    <s v="Lekiale Naipanoi Juliette"/>
    <s v="Female"/>
    <s v="0861672"/>
    <s v="254712726546"/>
    <s v="254712726546"/>
    <s v=""/>
    <s v="254720293443"/>
    <n v="37.322673000000002"/>
    <n v="0.98361699999999996"/>
    <s v="Samburu"/>
    <s v="Samburu East"/>
    <s v="Wamba"/>
    <s v="Treetop"/>
    <x v="3"/>
    <s v="Biogas International Limited"/>
    <s v="Robert Wanjiku"/>
    <s v=""/>
    <s v="Medium Size Business"/>
    <s v="FLEXI"/>
    <s v="Tubular"/>
    <s v="13/01/2021"/>
  </r>
  <r>
    <s v="VPA6"/>
    <x v="3850"/>
    <x v="1"/>
    <s v=""/>
    <s v="2nd November,2020"/>
    <d v="2020-11-02T00:00:00"/>
    <s v="2nd December,2020"/>
    <d v="2020-12-02T00:00:00"/>
    <s v="Lepartobiko Lepartobiko Mannaseh"/>
    <s v="Male"/>
    <s v="24837247"/>
    <s v="254729835542"/>
    <s v="254729835542"/>
    <s v=""/>
    <s v="254708087399"/>
    <n v="37.322147999999999"/>
    <n v="0.98599000000000003"/>
    <s v="Samburu"/>
    <s v="Samburu East"/>
    <s v="Wamba"/>
    <s v="Treetop"/>
    <x v="3"/>
    <s v="Biogas International Limited"/>
    <s v="Robert Wanjiku"/>
    <s v=""/>
    <s v="Medium Size Business"/>
    <s v="FLEXI"/>
    <s v="Tubular"/>
    <s v="13/01/2021"/>
  </r>
  <r>
    <s v="VPA6"/>
    <x v="3851"/>
    <x v="0"/>
    <s v="Under Verification"/>
    <s v="21st September,2020"/>
    <d v="2020-09-21T00:00:00"/>
    <s v="21st October,2020"/>
    <d v="2020-10-21T00:00:00"/>
    <s v="Doini Lerosion Andrea"/>
    <s v="Female"/>
    <s v="99999"/>
    <s v="254742207378"/>
    <s v="254742207378"/>
    <s v=""/>
    <s v="254728457702"/>
    <n v="37.320047000000002"/>
    <n v="0.98505699999999996"/>
    <s v="Samburu"/>
    <s v="Samburu East"/>
    <s v="Wamba"/>
    <s v="Treetop"/>
    <x v="3"/>
    <s v="Biogas International Limited"/>
    <s v="Robert Wanjiku"/>
    <s v=""/>
    <s v="Medium Size Business"/>
    <s v="FLEXI"/>
    <s v="Tubular"/>
    <s v="13/01/2021"/>
  </r>
  <r>
    <s v="VPA6"/>
    <x v="3852"/>
    <x v="1"/>
    <s v=""/>
    <s v="1st November,2020"/>
    <d v="2020-11-01T00:00:00"/>
    <s v="1st December,2020"/>
    <d v="2020-12-01T00:00:00"/>
    <s v="Lentoijoni Lentoijoni Jackson"/>
    <s v="Male"/>
    <s v="23838540"/>
    <s v="254725027387"/>
    <s v="254725027387"/>
    <s v=""/>
    <s v="254719124598"/>
    <n v="37.297142000000001"/>
    <n v="0.96372800000000003"/>
    <s v="Samburu"/>
    <s v="Samburu East"/>
    <s v="Wamba"/>
    <s v="Ndalambo"/>
    <x v="3"/>
    <s v="Biogas International Limited"/>
    <s v="James Musyoka"/>
    <s v=""/>
    <s v="Medium Size Business"/>
    <s v="FLEXI"/>
    <s v="Tubular"/>
    <s v="13/01/2021"/>
  </r>
  <r>
    <s v="VPA6"/>
    <x v="3853"/>
    <x v="1"/>
    <s v=""/>
    <s v="21st September,2020"/>
    <d v="2020-09-21T00:00:00"/>
    <s v="7th October,2020"/>
    <d v="2020-10-07T00:00:00"/>
    <s v="Loise Leseato Anne"/>
    <s v="Female"/>
    <s v="24459785"/>
    <s v="254710868881"/>
    <s v="254710868881"/>
    <s v=""/>
    <s v="254722228650"/>
    <n v="37.310572000000001"/>
    <n v="0.96654799999999996"/>
    <s v="Samburu"/>
    <s v="Samburu East"/>
    <s v="Wamba"/>
    <s v="Dubai"/>
    <x v="3"/>
    <s v="Biogas International Limited"/>
    <s v="James Musyoka"/>
    <s v=""/>
    <s v="Medium Size Business"/>
    <s v="FLEXI"/>
    <s v="Tubular"/>
    <s v="13/01/2021"/>
  </r>
  <r>
    <s v="VPA6"/>
    <x v="3854"/>
    <x v="1"/>
    <s v=""/>
    <s v="13th September,2020"/>
    <d v="2020-09-13T00:00:00"/>
    <s v="1st October,2020"/>
    <d v="2020-10-01T00:00:00"/>
    <s v="Isaiah Letira Tom"/>
    <s v="Male"/>
    <s v="20714746"/>
    <s v="254721288448"/>
    <s v="254721288448"/>
    <s v=""/>
    <s v="254713126310"/>
    <n v="37.311472999999999"/>
    <n v="0.97464300000000004"/>
    <s v="Samburu"/>
    <s v="Samburu East"/>
    <s v="Wamba"/>
    <s v="Embakasi"/>
    <x v="3"/>
    <s v="Biogas International Limited"/>
    <s v="James Musyoka"/>
    <s v=""/>
    <s v="Medium Size Business"/>
    <s v="FLEXI"/>
    <s v="Tubular"/>
    <s v="13/01/2021"/>
  </r>
  <r>
    <s v="VPA6"/>
    <x v="3855"/>
    <x v="1"/>
    <s v=""/>
    <s v="8th October,2020"/>
    <d v="2020-10-08T00:00:00"/>
    <s v="26th October,2020"/>
    <d v="2020-10-26T00:00:00"/>
    <s v="Monica Lolokuru Pamela"/>
    <s v="Female"/>
    <s v="24803719"/>
    <s v="254727646797"/>
    <s v="254727646797"/>
    <s v=""/>
    <s v="254700458038"/>
    <n v="37.312474999999999"/>
    <n v="0.97908700000000004"/>
    <s v="Samburu"/>
    <s v="Samburu East"/>
    <s v="Wamba"/>
    <s v="Embakasi"/>
    <x v="3"/>
    <s v="Biogas International Limited"/>
    <s v="Robert Wanjiku"/>
    <s v=""/>
    <s v="Medium Size Business"/>
    <s v="FLEXI"/>
    <s v="Tubular"/>
    <s v="13/01/2021"/>
  </r>
  <r>
    <s v="VPA6"/>
    <x v="3856"/>
    <x v="1"/>
    <s v=""/>
    <s v="12th September,2020"/>
    <d v="2020-09-12T00:00:00"/>
    <s v="12th October,2020"/>
    <d v="2020-10-12T00:00:00"/>
    <s v="Maina Muniu Paul"/>
    <s v="Male"/>
    <s v="99999"/>
    <s v="254720291811"/>
    <s v="254720291811"/>
    <s v=""/>
    <s v="254707885730"/>
    <n v="37.317995000000003"/>
    <n v="0.97650499999999996"/>
    <s v="Samburu"/>
    <s v="Samburu East"/>
    <s v="Wamba"/>
    <s v="Wamba town"/>
    <x v="3"/>
    <s v="Biogas International Limited"/>
    <s v="James Musyoka"/>
    <s v=""/>
    <s v="Medium Size Business"/>
    <s v="FLEXI"/>
    <s v="Tubular"/>
    <s v="13/01/2021"/>
  </r>
  <r>
    <s v="VPA6"/>
    <x v="3857"/>
    <x v="1"/>
    <s v=""/>
    <s v="23rd September,2020"/>
    <d v="2020-09-23T00:00:00"/>
    <s v="6th October,2020"/>
    <d v="2020-10-06T00:00:00"/>
    <s v="St.Theresa's Girls Secondary School St.Theresa's Girls Secondary School St.Theresa's Girls Secondary School"/>
    <s v="Male"/>
    <s v="13048735"/>
    <s v="254705707775"/>
    <s v="254705707775"/>
    <s v=""/>
    <s v="254720464117"/>
    <n v="37.319091999999998"/>
    <n v="0.98178699999999997"/>
    <s v="Samburu"/>
    <s v="Samburu East"/>
    <s v="Wamba"/>
    <s v="Treetop"/>
    <x v="3"/>
    <s v="Biogas International Limited"/>
    <s v="Robert Wanjiku"/>
    <s v=""/>
    <s v="Medium Size Business"/>
    <s v="FLEXI"/>
    <s v="Tubular"/>
    <s v="13/01/2021"/>
  </r>
  <r>
    <s v="VPA6"/>
    <x v="3858"/>
    <x v="1"/>
    <s v=""/>
    <s v="11th September,2020"/>
    <d v="2020-09-11T00:00:00"/>
    <s v="28th October,2020"/>
    <d v="2020-10-28T00:00:00"/>
    <s v="Saayo Letaapo Titus"/>
    <s v="Male"/>
    <s v="10938655"/>
    <s v="254726300956"/>
    <s v="254726300956"/>
    <s v=""/>
    <s v="254728668507"/>
    <n v="37.326194999999998"/>
    <n v="0.99163800000000002"/>
    <s v="Samburu"/>
    <s v="Samburu East"/>
    <s v="Wamba"/>
    <s v="Sordo"/>
    <x v="3"/>
    <s v="Biogas International Limited"/>
    <s v="James Musyoka"/>
    <s v=""/>
    <s v="Medium Size Business"/>
    <s v="FLEXI"/>
    <s v="Tubular"/>
    <s v="15/01/2021"/>
  </r>
  <r>
    <s v="VPA6"/>
    <x v="3859"/>
    <x v="0"/>
    <s v="Non Compliant"/>
    <s v="21st September,2020"/>
    <d v="2020-09-21T00:00:00"/>
    <s v="6th October,2020"/>
    <d v="2020-10-06T00:00:00"/>
    <s v="Lekiale Lekiale Bosco"/>
    <s v="Male"/>
    <s v="20029808"/>
    <s v="254728516181"/>
    <s v="254728516181"/>
    <s v=""/>
    <s v="254723482228"/>
    <n v="37.328834999999998"/>
    <n v="0.98460700000000001"/>
    <s v="Samburu"/>
    <s v="Samburu East"/>
    <s v="Wamba"/>
    <s v="Ken"/>
    <x v="3"/>
    <s v="Biogas International Limited"/>
    <s v="James Musyoka"/>
    <s v=""/>
    <s v="Medium Size Business"/>
    <s v="FLEXI"/>
    <s v="Tubular"/>
    <s v="15/01/2021"/>
  </r>
  <r>
    <s v="VPA6"/>
    <x v="3860"/>
    <x v="0"/>
    <s v="Under Verification"/>
    <s v="9th September,2020"/>
    <d v="2020-09-09T00:00:00"/>
    <s v="23rd September,2020"/>
    <d v="2020-09-23T00:00:00"/>
    <s v="Lkaitan Lkaitan Augostine"/>
    <s v="Male"/>
    <s v="99999"/>
    <s v="254720591952"/>
    <s v="254720591952"/>
    <s v=""/>
    <s v="254726680058"/>
    <n v="37.322527999999998"/>
    <n v="0.98224"/>
    <s v="Samburu"/>
    <s v="Samburu East"/>
    <s v="Wamba"/>
    <s v="Treetop"/>
    <x v="3"/>
    <s v="Biogas International Limited"/>
    <s v="James Musyoka"/>
    <s v=""/>
    <s v="Medium Size Business"/>
    <s v="FLEXI"/>
    <s v="Tubular"/>
    <s v="15/01/2021"/>
  </r>
  <r>
    <s v="VPA6"/>
    <x v="3861"/>
    <x v="1"/>
    <s v=""/>
    <s v="14th September,2020"/>
    <d v="2020-09-14T00:00:00"/>
    <s v="8th October,2020"/>
    <d v="2020-10-08T00:00:00"/>
    <s v="Longonyek Longonyek Julius"/>
    <s v="Male"/>
    <s v="23876545"/>
    <s v="254728516457"/>
    <s v="254728516457"/>
    <s v=""/>
    <s v="254723738933"/>
    <n v="37.305520000000001"/>
    <n v="0.97711000000000003"/>
    <s v="Samburu"/>
    <s v="Samburu East"/>
    <s v="Wamba"/>
    <s v="Lororo"/>
    <x v="3"/>
    <s v="Biogas International Limited"/>
    <s v="Robert Wanjiku"/>
    <s v=""/>
    <s v="Medium Size Business"/>
    <s v="FLEXI"/>
    <s v="Tubular"/>
    <s v="15/01/2021"/>
  </r>
  <r>
    <s v="VPA6"/>
    <x v="3862"/>
    <x v="1"/>
    <s v=""/>
    <s v="22nd September,2020"/>
    <d v="2020-09-22T00:00:00"/>
    <s v="6th October,2020"/>
    <d v="2020-10-06T00:00:00"/>
    <s v="Hosea Lalampaa Jispon"/>
    <s v="Male"/>
    <s v="12452634"/>
    <s v="254728102672"/>
    <s v="254728102672"/>
    <s v=""/>
    <s v="254742428929"/>
    <n v="37.321776999999997"/>
    <n v="0.97145000000000004"/>
    <s v="Samburu"/>
    <s v="Samburu East"/>
    <s v="Wamba"/>
    <s v="Jerusalem"/>
    <x v="3"/>
    <s v="Biogas International Limited"/>
    <s v="James Musyoka"/>
    <s v=""/>
    <s v="Medium Size Business"/>
    <s v="FLEXI"/>
    <s v="Tubular"/>
    <s v="15/01/2021"/>
  </r>
  <r>
    <s v="VPA6"/>
    <x v="3863"/>
    <x v="1"/>
    <s v=""/>
    <s v="9th September,2020"/>
    <d v="2020-09-09T00:00:00"/>
    <s v="6th October,2020"/>
    <d v="2020-10-06T00:00:00"/>
    <s v="Nteyian Lekonirai Jane"/>
    <s v="Female"/>
    <s v="22776311"/>
    <s v="254728868435"/>
    <s v="254728868435"/>
    <s v=""/>
    <s v="254712099975"/>
    <n v="37.337587999999997"/>
    <n v="0.99234"/>
    <s v="Samburu"/>
    <s v="Samburu East"/>
    <s v="Wamba"/>
    <s v="Ntepes"/>
    <x v="3"/>
    <s v="Biogas International Limited"/>
    <s v="Robert Wanjiku"/>
    <s v=""/>
    <s v="Medium Size Business"/>
    <s v="FLEXI"/>
    <s v="Tubular"/>
    <s v="15/01/2021"/>
  </r>
  <r>
    <s v="VPA6"/>
    <x v="3864"/>
    <x v="1"/>
    <s v=""/>
    <s v="8th September,2020"/>
    <d v="2020-09-08T00:00:00"/>
    <s v="22nd October,2020"/>
    <d v="2020-10-22T00:00:00"/>
    <s v="Lenkupae Lenkupae Francis"/>
    <s v="Male"/>
    <s v="12871391"/>
    <s v="254723568429"/>
    <s v="254723568429"/>
    <s v=""/>
    <s v="254111644035"/>
    <n v="37.312579999999997"/>
    <n v="0.980097"/>
    <s v="Samburu"/>
    <s v="Samburu East"/>
    <s v="Wamba"/>
    <s v="Embakasi"/>
    <x v="3"/>
    <s v="Biogas International Limited"/>
    <s v="James Musyoka"/>
    <s v=""/>
    <s v="Medium Size Business"/>
    <s v="FLEXI"/>
    <s v="Tubular"/>
    <s v="15/01/2021"/>
  </r>
  <r>
    <s v="VPA6"/>
    <x v="3865"/>
    <x v="1"/>
    <s v=""/>
    <s v="17th October,2020"/>
    <d v="2020-10-17T00:00:00"/>
    <s v="5th November,2020"/>
    <d v="2020-11-05T00:00:00"/>
    <s v="Naheio Naheio Paul"/>
    <s v="Male"/>
    <s v="12875050"/>
    <s v="254726138137"/>
    <s v="254726138137"/>
    <s v=""/>
    <s v="254701317608"/>
    <n v="36.985897000000001"/>
    <n v="0.62466999999999995"/>
    <s v="Isiolo"/>
    <s v="Isiolo"/>
    <s v="Oldonyiro"/>
    <s v="Oldonyiro town"/>
    <x v="3"/>
    <s v="Biogas International Limited"/>
    <s v="Robert Wanjiku"/>
    <s v=""/>
    <s v="Medium Size Business"/>
    <s v="FLEXI"/>
    <s v="Tubular"/>
    <s v="15/01/2021"/>
  </r>
  <r>
    <s v="VPA6"/>
    <x v="3866"/>
    <x v="1"/>
    <s v=""/>
    <s v="1st November,2020"/>
    <d v="2020-11-01T00:00:00"/>
    <s v="1st November,2020"/>
    <d v="2020-11-01T00:00:00"/>
    <s v="Paris Lekerimui Elijah"/>
    <s v="Male"/>
    <s v="24841840"/>
    <s v="254726087091"/>
    <s v="254726087091"/>
    <s v=""/>
    <s v="254700485264"/>
    <n v="36.964976999999998"/>
    <n v="0.61134299999999997"/>
    <s v="Isiolo"/>
    <s v="Isiolo"/>
    <s v="Oldonyiro"/>
    <s v="Matundai"/>
    <x v="3"/>
    <s v="Biogas International Limited"/>
    <s v="James Musyoka"/>
    <s v=""/>
    <s v="Medium Size Business"/>
    <s v="FLEXI"/>
    <s v="Tubular"/>
    <s v="15/01/2021"/>
  </r>
  <r>
    <s v="VPA6"/>
    <x v="3867"/>
    <x v="0"/>
    <s v="Non Compliant"/>
    <s v="9th December,2019"/>
    <d v="2019-12-09T00:00:00"/>
    <s v="28th January,2020"/>
    <d v="2020-01-28T00:00:00"/>
    <s v="Leuria Daniel Lbebiyo"/>
    <s v="Male"/>
    <s v="32240045"/>
    <s v="254794534736"/>
    <s v="254794534736"/>
    <s v=""/>
    <s v="254112599263"/>
    <n v="37.651848000000001"/>
    <n v="0.63783299999999998"/>
    <s v="Samburu"/>
    <s v="Samburu East"/>
    <s v="Archers post"/>
    <s v="Lorubae"/>
    <x v="3"/>
    <s v="Biogas International Limited"/>
    <s v="James Musyoka"/>
    <s v=""/>
    <s v="Medium Size Business"/>
    <s v="FLEXI"/>
    <s v="Tubular"/>
    <s v="17/01/2021"/>
  </r>
  <r>
    <s v="VPA6"/>
    <x v="3868"/>
    <x v="1"/>
    <s v=""/>
    <s v="25th September,2020"/>
    <d v="2020-09-25T00:00:00"/>
    <s v="11th October,2020"/>
    <d v="2020-10-11T00:00:00"/>
    <s v="Kalekia Karekia Jenerica"/>
    <s v="Female"/>
    <s v="21022815"/>
    <s v="254716492015"/>
    <s v="254716492015"/>
    <s v=""/>
    <s v="254726637535"/>
    <n v="37.314627999999999"/>
    <n v="0.97808499999999998"/>
    <s v="Samburu"/>
    <s v="Samburu East"/>
    <s v="Wamba"/>
    <s v="Embakasi"/>
    <x v="3"/>
    <s v="Biogas International Limited"/>
    <s v="Robert Wanjiku"/>
    <s v=""/>
    <s v="Medium Size Business"/>
    <s v="FLEXI"/>
    <s v="Tubular"/>
    <s v="17/01/2021"/>
  </r>
  <r>
    <s v="VPA6"/>
    <x v="3869"/>
    <x v="1"/>
    <s v=""/>
    <s v="18th October,2020"/>
    <d v="2020-10-18T00:00:00"/>
    <s v="3rd November,2020"/>
    <d v="2020-11-03T00:00:00"/>
    <s v="Itlas Itlas Leona"/>
    <s v="Male"/>
    <s v="20261313"/>
    <s v="254724074615"/>
    <s v="254724074615"/>
    <s v=""/>
    <s v="254790059188"/>
    <n v="36.993088"/>
    <n v="0.60370299999999999"/>
    <s v="Isiolo"/>
    <s v="Isiolo"/>
    <s v="Oldonyiro"/>
    <s v="Raap"/>
    <x v="3"/>
    <s v="Biogas International Limited"/>
    <s v="Robert Wanjiku"/>
    <s v=""/>
    <s v="Medium Size Business"/>
    <s v="FLEXI"/>
    <s v="Tubular"/>
    <s v="17/01/2021"/>
  </r>
  <r>
    <s v="VPA6"/>
    <x v="3870"/>
    <x v="0"/>
    <s v="Under Verification"/>
    <s v="23rd October,2020"/>
    <d v="2020-10-23T00:00:00"/>
    <s v="8th November,2020"/>
    <d v="2020-11-08T00:00:00"/>
    <s v="Lenangoisa Lenangoisa Ipararian"/>
    <s v="Male"/>
    <s v="243922346"/>
    <s v="254725036679"/>
    <s v="254725036679"/>
    <s v=""/>
    <s v="254742920078"/>
    <n v="37.004390000000001"/>
    <n v="0.56257299999999999"/>
    <s v="Isiolo"/>
    <s v="Isiolo"/>
    <s v="Oldonyiro"/>
    <s v="Parkurku"/>
    <x v="3"/>
    <s v="Biogas International Limited"/>
    <s v="Robert Wanjiku"/>
    <s v=""/>
    <s v="Medium Size Business"/>
    <s v="FLEXI"/>
    <s v="Tubular"/>
    <s v="17/01/2021"/>
  </r>
  <r>
    <s v="VPA6"/>
    <x v="3871"/>
    <x v="0"/>
    <s v="Under Verification"/>
    <s v="23rd October,2020"/>
    <d v="2020-10-23T00:00:00"/>
    <s v="8th November,2020"/>
    <d v="2020-11-08T00:00:00"/>
    <s v="Lemantile Lemantile Lobsah"/>
    <s v="Male"/>
    <s v="8052183"/>
    <s v="254724018610"/>
    <s v="254724018610"/>
    <s v=""/>
    <s v="254725177116"/>
    <n v="36.999045000000002"/>
    <n v="0.57220199999999999"/>
    <s v="Isiolo"/>
    <s v="Isiolo"/>
    <s v="Oldonyiro"/>
    <s v="Purkurku"/>
    <x v="3"/>
    <s v="Biogas International Limited"/>
    <s v="James Musyoka"/>
    <s v=""/>
    <s v="Medium Size Business"/>
    <s v="FLEXI"/>
    <s v="Tubular"/>
    <s v="17/01/2021"/>
  </r>
  <r>
    <s v="VPA6"/>
    <x v="3872"/>
    <x v="1"/>
    <s v=""/>
    <s v="18th October,2020"/>
    <d v="2020-10-18T00:00:00"/>
    <s v="12th November,2020"/>
    <d v="2020-11-12T00:00:00"/>
    <s v="Peter Lemasulani Mairiria"/>
    <s v="Male"/>
    <s v="12542975"/>
    <s v="254724953482"/>
    <s v="254724953482"/>
    <s v=""/>
    <s v="254707785055"/>
    <n v="36.988548000000002"/>
    <n v="0.60700799999999999"/>
    <s v="Isiolo"/>
    <s v="Isiolo"/>
    <s v="Oldonyiro"/>
    <s v="Raap"/>
    <x v="3"/>
    <s v="Biogas International Limited"/>
    <s v="Robert wanjiku"/>
    <s v=""/>
    <s v="Medium Size Business"/>
    <s v="FLEXI"/>
    <s v="Tubular"/>
    <s v="17/01/2021"/>
  </r>
  <r>
    <s v="VPA6"/>
    <x v="3873"/>
    <x v="0"/>
    <s v="Non Compliant"/>
    <s v="19th October,2020"/>
    <d v="2020-10-19T00:00:00"/>
    <s v="4th November,2020"/>
    <d v="2020-11-04T00:00:00"/>
    <s v="Lolchuragi Lolchuragi Nicholas"/>
    <s v="Male"/>
    <s v="28282321"/>
    <s v="254727996787"/>
    <s v="254727996787"/>
    <s v=""/>
    <s v="254719170466"/>
    <n v="36.965026999999999"/>
    <n v="0.61246699999999998"/>
    <s v="Isiolo"/>
    <s v="Isiolo"/>
    <s v="Oldonyiro"/>
    <s v="Matundai"/>
    <x v="3"/>
    <s v="Biogas International Limited"/>
    <s v="James Musyoka"/>
    <s v=""/>
    <s v="Medium Size Business"/>
    <s v="FLEXI"/>
    <s v="Tubular"/>
    <s v="17/01/2021"/>
  </r>
  <r>
    <s v="VPA6"/>
    <x v="3874"/>
    <x v="0"/>
    <s v="Under Verification"/>
    <s v="16th October,2020"/>
    <d v="2020-10-16T00:00:00"/>
    <s v="2nd November,2020"/>
    <d v="2020-11-02T00:00:00"/>
    <s v="Sedeyo Leparmarai Paul"/>
    <s v="Male"/>
    <s v="22228860"/>
    <s v="254700720585"/>
    <s v="254700720585"/>
    <s v=""/>
    <s v="254768499083"/>
    <n v="36.99015"/>
    <n v="0.61409000000000002"/>
    <s v="Isiolo"/>
    <s v="Isiolo"/>
    <s v="Oldonyiro"/>
    <s v="Raap"/>
    <x v="3"/>
    <s v="Biogas International Limited"/>
    <s v="James Musyoka"/>
    <s v=""/>
    <s v="Medium Size Business"/>
    <s v="FLEXI"/>
    <s v="Tubular"/>
    <s v="17/01/2021"/>
  </r>
  <r>
    <s v="VPA6"/>
    <x v="3875"/>
    <x v="1"/>
    <s v=""/>
    <s v="26th October,2020"/>
    <d v="2020-10-26T00:00:00"/>
    <s v="15th November,2020"/>
    <d v="2020-11-15T00:00:00"/>
    <s v="Lomiri Lepalo Francis"/>
    <s v="Male"/>
    <s v="30319843"/>
    <s v="254705731280"/>
    <s v="254705731280"/>
    <s v=""/>
    <s v="254768808399"/>
    <n v="36.985014999999997"/>
    <n v="0.62387199999999998"/>
    <s v="Isiolo"/>
    <s v="Isiolo"/>
    <s v="Oldonyiro"/>
    <s v="Oldonyiro town"/>
    <x v="3"/>
    <s v="Biogas International Limited"/>
    <s v="Robert Wanjiku"/>
    <s v=""/>
    <s v="Medium Size Business"/>
    <s v="FLEXI"/>
    <s v="Tubular"/>
    <s v="17/01/2021"/>
  </r>
  <r>
    <s v="VPA6"/>
    <x v="3876"/>
    <x v="1"/>
    <s v=""/>
    <s v="20th October,2020"/>
    <d v="2020-10-20T00:00:00"/>
    <s v="12th November,2020"/>
    <d v="2020-11-12T00:00:00"/>
    <s v="Wario Wario Cyril"/>
    <s v="Male"/>
    <s v="9432095"/>
    <s v="254724389875"/>
    <s v="254724389875"/>
    <s v=""/>
    <s v="254717212170"/>
    <n v="36.987344999999998"/>
    <n v="0.62535499999999999"/>
    <s v="Isiolo"/>
    <s v="Isiolo"/>
    <s v="Oldonyiro"/>
    <s v="Oldonyiro town"/>
    <x v="3"/>
    <s v="Biogas International Limited"/>
    <s v="James Musyoka"/>
    <s v=""/>
    <s v="Medium Size Business"/>
    <s v="FLEXI"/>
    <s v="Tubular"/>
    <s v="17/01/2021"/>
  </r>
  <r>
    <s v="VPA6"/>
    <x v="3877"/>
    <x v="0"/>
    <s v="Under Verification"/>
    <s v="20th October,2020"/>
    <d v="2020-10-20T00:00:00"/>
    <s v="15th November,2020"/>
    <d v="2020-11-15T00:00:00"/>
    <s v="Lokitoe Lokitoe Thomas"/>
    <s v="Male"/>
    <s v="11274383"/>
    <s v="254721285954"/>
    <s v="254721285954"/>
    <s v=""/>
    <s v="254714313045"/>
    <n v="36.976891999999999"/>
    <n v="0.62109300000000001"/>
    <s v="Isiolo"/>
    <s v="Isiolo"/>
    <s v="Oldonyiro"/>
    <s v="Matundai"/>
    <x v="3"/>
    <s v="Biogas International Limited"/>
    <s v="Robert Wanjiku"/>
    <s v=""/>
    <s v="Medium Size Business"/>
    <s v="FLEXI"/>
    <s v="Tubular"/>
    <s v="17/01/2021"/>
  </r>
  <r>
    <s v="VPA6"/>
    <x v="3878"/>
    <x v="1"/>
    <s v=""/>
    <s v="24th October,2020"/>
    <d v="2020-10-24T00:00:00"/>
    <s v="22nd November,2020"/>
    <d v="2020-11-22T00:00:00"/>
    <s v="Moika Moika Peter"/>
    <s v="Male"/>
    <s v="24326985"/>
    <s v="254726882342"/>
    <s v="254726882342"/>
    <s v=""/>
    <s v="254726809001"/>
    <n v="36.967086999999999"/>
    <n v="0.61560999999999999"/>
    <s v="Isiolo"/>
    <s v="Isiolo"/>
    <s v="Oldonyiro"/>
    <s v="Matundai"/>
    <x v="3"/>
    <s v="Biogas International Limited"/>
    <s v="Robert Wanjiku"/>
    <s v=""/>
    <s v="Medium Size Business"/>
    <s v="FLEXI"/>
    <s v="Tubular"/>
    <s v="17/01/2021"/>
  </r>
  <r>
    <s v="VPA6"/>
    <x v="3879"/>
    <x v="0"/>
    <s v="Under Verification"/>
    <s v="24th October,2020"/>
    <d v="2020-10-24T00:00:00"/>
    <s v="10th November,2020"/>
    <d v="2020-11-10T00:00:00"/>
    <s v="Imoni Lenanyoike John"/>
    <s v="Male"/>
    <s v="27150411"/>
    <s v="254717730110"/>
    <s v="254717730110"/>
    <s v=""/>
    <s v="254715381250"/>
    <n v="36.985013000000002"/>
    <n v="0.62296700000000005"/>
    <s v="Isiolo"/>
    <s v="Isiolo"/>
    <s v="Oldonyiro"/>
    <s v="Oldonyiro town"/>
    <x v="3"/>
    <s v="Biogas International Limited"/>
    <s v="James Musyoka"/>
    <s v=""/>
    <s v="Medium Size Business"/>
    <s v="FLEXI"/>
    <s v="Tubular"/>
    <s v="17/01/2021"/>
  </r>
  <r>
    <s v="VPA6"/>
    <x v="3880"/>
    <x v="1"/>
    <s v=""/>
    <s v="28th September,2020"/>
    <d v="2020-09-28T00:00:00"/>
    <s v="15th October,2020"/>
    <d v="2020-10-15T00:00:00"/>
    <s v="Letoiye Letoyie Rose"/>
    <s v="Male"/>
    <s v="3046488"/>
    <s v="254720920742"/>
    <s v="254720920742"/>
    <s v=""/>
    <s v="254721938409"/>
    <n v="37.659574999999997"/>
    <n v="0.64300999999999997"/>
    <s v="Samburu"/>
    <s v="Samburu East"/>
    <s v="Archers post"/>
    <s v="Jerusalem"/>
    <x v="3"/>
    <s v="Biogas International Limited"/>
    <s v="Robert Wanjiku"/>
    <s v=""/>
    <s v="Medium Size Business"/>
    <s v="FLEXI"/>
    <s v="Tubular"/>
    <s v="17/01/2021"/>
  </r>
  <r>
    <s v="VPA6"/>
    <x v="3881"/>
    <x v="1"/>
    <s v=""/>
    <s v="28th September,2020"/>
    <d v="2020-09-28T00:00:00"/>
    <s v="15th October,2020"/>
    <d v="2020-10-15T00:00:00"/>
    <s v="Ntoiles Rose Letoiye"/>
    <s v="Male"/>
    <s v="21875149"/>
    <s v="254720920742"/>
    <s v="254720920742"/>
    <s v=""/>
    <s v="254703953979"/>
    <n v="37.680280000000003"/>
    <n v="0.64105199999999996"/>
    <s v="Samburu"/>
    <s v="Samburu East"/>
    <s v="Archers post"/>
    <s v="Machine Ngiro"/>
    <x v="3"/>
    <s v="Biogas International Limited"/>
    <s v="James Musyoka"/>
    <s v=""/>
    <s v="Medium Size Business"/>
    <s v="FLEXI"/>
    <s v="Tubular"/>
    <s v="17/01/2021"/>
  </r>
  <r>
    <s v="VPA6"/>
    <x v="3882"/>
    <x v="1"/>
    <s v=""/>
    <s v="30th September,2020"/>
    <d v="2020-09-30T00:00:00"/>
    <s v="1st November,2020"/>
    <d v="2020-11-01T00:00:00"/>
    <s v="Lepirei Lepirei Isaya"/>
    <s v="Male"/>
    <s v="99999"/>
    <s v="254721285954"/>
    <s v="254721285954"/>
    <s v=""/>
    <s v="254723210229"/>
    <n v="37.667921999999997"/>
    <n v="0.64587300000000003"/>
    <s v="Samburu"/>
    <s v="Samburu East"/>
    <s v="Archers post"/>
    <s v="Huruma"/>
    <x v="3"/>
    <s v="Biogas International Limited"/>
    <s v="James Musyoka"/>
    <s v=""/>
    <s v="Medium Size Business"/>
    <s v="FLEXI"/>
    <s v="Tubular"/>
    <s v="17/01/2021"/>
  </r>
  <r>
    <s v="VPA6"/>
    <x v="3883"/>
    <x v="1"/>
    <s v=""/>
    <s v="30th September,2020"/>
    <d v="2020-09-30T00:00:00"/>
    <s v="15th October,2020"/>
    <d v="2020-10-15T00:00:00"/>
    <s v="Lenayasa Abdumajid Headman"/>
    <s v="Male"/>
    <s v="30005849"/>
    <s v="254702806459"/>
    <s v="254702806459"/>
    <s v=""/>
    <s v="254724952955"/>
    <n v="37.658405000000002"/>
    <n v="0.64049800000000001"/>
    <s v="Samburu"/>
    <s v="Samburu East"/>
    <s v="Archer's post"/>
    <s v="Lorubae"/>
    <x v="3"/>
    <s v="Biogas International Limited"/>
    <s v="Robert Wanjiku"/>
    <s v=""/>
    <s v="Medium Size Business"/>
    <s v="FLEXI"/>
    <s v="Tubular"/>
    <s v="17/01/2021"/>
  </r>
  <r>
    <s v="VPA6"/>
    <x v="3884"/>
    <x v="1"/>
    <s v=""/>
    <s v="26th November,2019"/>
    <d v="2019-11-26T00:00:00"/>
    <s v="15th January,2020"/>
    <d v="2020-01-15T00:00:00"/>
    <s v="Letura Letura Memusi"/>
    <s v="Male"/>
    <s v="34563241"/>
    <s v="254724952935"/>
    <s v="254724952935"/>
    <s v=""/>
    <s v="254770711525"/>
    <n v="37.658560000000001"/>
    <n v="0.63903299999999996"/>
    <s v="Samburu"/>
    <s v="Samburu East"/>
    <s v="Archer's post"/>
    <s v="Lorubei"/>
    <x v="3"/>
    <s v="Biogas International Limited"/>
    <s v="Robert Wanjiku"/>
    <s v=""/>
    <s v="Medium Size Business"/>
    <s v="FLEXI"/>
    <s v="Tubular"/>
    <s v="17/01/2021"/>
  </r>
  <r>
    <s v="VPA6"/>
    <x v="3885"/>
    <x v="1"/>
    <s v=""/>
    <s v="27th October,2020"/>
    <d v="2020-10-27T00:00:00"/>
    <s v="15th November,2020"/>
    <d v="2020-11-15T00:00:00"/>
    <s v="Lesanjir Pluis Licaitons"/>
    <s v="Male"/>
    <s v="37072977"/>
    <s v="254707378153"/>
    <s v="254707378153"/>
    <s v=""/>
    <s v="254791183274"/>
    <n v="37.658104999999999"/>
    <n v="0.63259699999999996"/>
    <s v="Samburu"/>
    <s v="Samburu East"/>
    <s v="Archers post"/>
    <s v="Lorubae"/>
    <x v="3"/>
    <s v="Biogas International Limited"/>
    <s v="Robert Wanjiku"/>
    <s v=""/>
    <s v="Medium Size Business"/>
    <s v="FLEXI"/>
    <s v="Tubular"/>
    <s v="17/01/2021"/>
  </r>
  <r>
    <s v="VPA6"/>
    <x v="3886"/>
    <x v="1"/>
    <s v=""/>
    <s v="26th October,2020"/>
    <d v="2020-10-26T00:00:00"/>
    <s v="10th November,2020"/>
    <d v="2020-11-10T00:00:00"/>
    <s v="Gabriel Gabriel Lendrop"/>
    <s v="Male"/>
    <s v="37878822"/>
    <s v="254719702813"/>
    <s v="254719702813"/>
    <s v=""/>
    <s v="254794762444"/>
    <n v="37.660772999999999"/>
    <n v="0.63792800000000005"/>
    <s v="Samburu"/>
    <s v="Samburu East"/>
    <s v="Arches post"/>
    <s v="Town"/>
    <x v="3"/>
    <s v="Biogas International Limited"/>
    <s v="Robert wanjiku"/>
    <s v=""/>
    <s v="Medium Size Business"/>
    <s v="FLEXI"/>
    <s v="Tubular"/>
    <s v="17/01/2021"/>
  </r>
  <r>
    <s v="VPA6"/>
    <x v="3887"/>
    <x v="1"/>
    <s v=""/>
    <s v="27th October,2020"/>
    <d v="2020-10-27T00:00:00"/>
    <s v="16th November,2020"/>
    <d v="2020-11-16T00:00:00"/>
    <s v="Lengima Lengima Nicoleta"/>
    <s v="Male"/>
    <s v="35368085"/>
    <s v="254727642743"/>
    <s v="254727642743"/>
    <s v=""/>
    <s v="254742118829"/>
    <n v="37.654817000000001"/>
    <n v="0.63761199999999996"/>
    <s v="Samburu"/>
    <s v="Samburu East"/>
    <s v="Archers post"/>
    <s v="Lorubae"/>
    <x v="3"/>
    <s v="Biogas International Limited"/>
    <s v="James Musyoka"/>
    <s v=""/>
    <s v="Medium Size Business"/>
    <s v="FLEXI"/>
    <s v="Tubular"/>
    <s v="17/01/2021"/>
  </r>
  <r>
    <s v="VPA6"/>
    <x v="3888"/>
    <x v="1"/>
    <s v=""/>
    <s v="3rd October,2020"/>
    <d v="2020-10-03T00:00:00"/>
    <s v="28th November,2020"/>
    <d v="2020-11-28T00:00:00"/>
    <s v="Leportingat Joseph Raindi"/>
    <s v="Male"/>
    <s v="11455188"/>
    <s v="254720406391"/>
    <s v="254720406391"/>
    <s v=""/>
    <s v="254719280857"/>
    <n v="37.668165000000002"/>
    <n v="0.64532199999999995"/>
    <s v="Samburu"/>
    <s v="Samburu East"/>
    <s v="Archers post"/>
    <s v="Huruma"/>
    <x v="3"/>
    <s v="Biogas International Limited"/>
    <s v="James Musyoka"/>
    <s v=""/>
    <s v="Medium Size Business"/>
    <s v="FLEXI"/>
    <s v="Tubular"/>
    <s v="17/01/2021"/>
  </r>
  <r>
    <s v="VPA6"/>
    <x v="3889"/>
    <x v="0"/>
    <s v="Under Verification"/>
    <s v="29th September,2020"/>
    <d v="2020-09-29T00:00:00"/>
    <s v="20th October,2020"/>
    <d v="2020-10-20T00:00:00"/>
    <s v="Leperei Isaya Lodunga"/>
    <s v="Male"/>
    <s v="99999"/>
    <s v="254721288954"/>
    <s v="254721288954"/>
    <s v=""/>
    <s v="254723210229"/>
    <n v="37.683278000000001"/>
    <n v="0.64468800000000004"/>
    <s v="Samburu"/>
    <s v="Samburu East"/>
    <s v="Archers post"/>
    <s v="Machine ngiro"/>
    <x v="3"/>
    <s v="Biogas International Limited"/>
    <s v="James Musyoka"/>
    <s v=""/>
    <s v="Medium Size Business"/>
    <s v="FLEXI"/>
    <s v="Tubular"/>
    <s v="17/01/2021"/>
  </r>
  <r>
    <s v="VPA6"/>
    <x v="3890"/>
    <x v="0"/>
    <s v="Under Verification"/>
    <s v="1st October,2020"/>
    <d v="2020-10-01T00:00:00"/>
    <s v="15th October,2020"/>
    <d v="2020-10-15T00:00:00"/>
    <s v="Lemeleyon David Lekoomet"/>
    <s v="Male"/>
    <s v="9052898"/>
    <s v="254721178886"/>
    <s v="254721178886"/>
    <s v=""/>
    <s v="254723427338"/>
    <n v="37.664715000000001"/>
    <n v="0.65088299999999999"/>
    <s v="Samburu"/>
    <s v="Samburu East"/>
    <s v="Archers post"/>
    <s v="Kula Mawe"/>
    <x v="3"/>
    <s v="Biogas International Limited"/>
    <s v="Robert Wanjiku"/>
    <s v=""/>
    <s v="Medium Size Business"/>
    <s v="FLEXI"/>
    <s v="Tubular"/>
    <s v="17/01/2021"/>
  </r>
  <r>
    <s v="VPA6"/>
    <x v="3891"/>
    <x v="1"/>
    <s v=""/>
    <s v="7th October,2020"/>
    <d v="2020-10-07T00:00:00"/>
    <s v="15th December,2020"/>
    <d v="2020-12-15T00:00:00"/>
    <s v="Lelemoyok Lelemoyok John"/>
    <s v="Male"/>
    <s v="35368362"/>
    <s v="254703995758"/>
    <s v="254703995758"/>
    <s v=""/>
    <s v="254798792828"/>
    <n v="37.638356999999999"/>
    <n v="0.70755999999999997"/>
    <s v="Samburu"/>
    <s v="Samburu East"/>
    <s v="Lelasoro"/>
    <s v="Lelasoro"/>
    <x v="3"/>
    <s v="Biogas International Limited"/>
    <s v="Robert Wanjiku"/>
    <s v=""/>
    <s v="Medium Size Business"/>
    <s v="FLEXI"/>
    <s v="Tubular"/>
    <s v="17/01/2021"/>
  </r>
  <r>
    <s v="VPA6"/>
    <x v="3892"/>
    <x v="1"/>
    <s v=""/>
    <s v="2nd October,2020"/>
    <d v="2020-10-02T00:00:00"/>
    <s v="20th October,2020"/>
    <d v="2020-10-20T00:00:00"/>
    <s v="Lekutas Lekutas Andrew"/>
    <s v="Male"/>
    <s v="20175522"/>
    <s v="254799634435"/>
    <s v="254799634435"/>
    <s v=""/>
    <s v="254795806148"/>
    <n v="37.643684999999998"/>
    <n v="0.62988500000000003"/>
    <s v="Samburu"/>
    <s v="Samburu East"/>
    <s v="Archers post"/>
    <s v="Lorubae"/>
    <x v="3"/>
    <s v="Biogas International Limited"/>
    <s v="James Musyoka"/>
    <s v=""/>
    <s v="Medium Size Business"/>
    <s v="FLEXI"/>
    <s v="Tubular"/>
    <s v="17/01/2021"/>
  </r>
  <r>
    <s v="VPA6"/>
    <x v="3893"/>
    <x v="0"/>
    <s v="Under Verification"/>
    <s v="29th September,2020"/>
    <d v="2020-09-29T00:00:00"/>
    <s v="20th November,2020"/>
    <d v="2020-11-20T00:00:00"/>
    <s v="Ikampian Ikampian Leterewa"/>
    <s v="Male"/>
    <s v="31564785"/>
    <s v="254797058828"/>
    <s v="254797058828"/>
    <s v=""/>
    <s v="254711484038"/>
    <n v="37.644604999999999"/>
    <n v="0.64952200000000004"/>
    <s v="Samburu"/>
    <s v="Samburu East"/>
    <s v="Archers post"/>
    <s v="Lorubei"/>
    <x v="3"/>
    <s v="Biogas International Limited"/>
    <s v="Robert Wanjiku"/>
    <s v=""/>
    <s v="Medium Size Business"/>
    <s v="FLEXI"/>
    <s v="Tubular"/>
    <s v="17/01/2021"/>
  </r>
  <r>
    <s v="VPA6"/>
    <x v="3894"/>
    <x v="1"/>
    <s v=""/>
    <s v="30th October,2020"/>
    <d v="2020-10-30T00:00:00"/>
    <s v="16th November,2020"/>
    <d v="2020-11-16T00:00:00"/>
    <s v="Riungu Obed Mwenda"/>
    <s v="Male"/>
    <s v="23802503"/>
    <s v="254724529629"/>
    <s v="254724529629"/>
    <s v=""/>
    <s v="254722425535"/>
    <n v="37.660164999999999"/>
    <n v="0.63978999999999997"/>
    <s v="Samburu"/>
    <s v="Samburu East"/>
    <s v="Archers post"/>
    <s v="Kk"/>
    <x v="3"/>
    <s v="Biogas International Limited"/>
    <s v="Robert Wanjiku"/>
    <s v=""/>
    <s v="Medium Size Business"/>
    <s v="FLEXI"/>
    <s v="Tubular"/>
    <s v="17/01/2021"/>
  </r>
  <r>
    <s v="VPA6"/>
    <x v="3895"/>
    <x v="0"/>
    <s v="Non Compliant"/>
    <s v="8th December,2020"/>
    <d v="2020-12-08T00:00:00"/>
    <s v="20th December,2020"/>
    <d v="2020-12-20T00:00:00"/>
    <s v="Titus maangi"/>
    <s v="Male"/>
    <s v="99999"/>
    <s v="726226496"/>
    <s v="254726226496"/>
    <s v=""/>
    <s v="254723427697"/>
    <n v="37.593452999999997"/>
    <n v="-1.17611"/>
    <s v="Machakos"/>
    <s v="Yatta"/>
    <s v="matuu"/>
    <s v="kiyanzavi"/>
    <x v="3"/>
    <s v="Biogas International Limited"/>
    <s v="Robert"/>
    <s v=""/>
    <s v="Medium Size Business"/>
    <s v="FLEXI"/>
    <s v="Tubular"/>
    <s v="02/03/2021"/>
  </r>
  <r>
    <s v="VPA6"/>
    <x v="3896"/>
    <x v="1"/>
    <s v=""/>
    <s v="20th December,2020"/>
    <d v="2020-12-20T00:00:00"/>
    <s v="8th February,2021"/>
    <d v="2021-02-08T00:00:00"/>
    <s v="Pauline Kiburu"/>
    <s v="Female"/>
    <s v="99999"/>
    <s v="720391122"/>
    <s v="254720391122"/>
    <s v=""/>
    <s v="254720707179"/>
    <n v="35.057232999999997"/>
    <n v="1.020408"/>
    <s v="Trans Nzoia"/>
    <s v="Trans Nzoia West"/>
    <s v="cheragany"/>
    <s v="naisabu"/>
    <x v="22"/>
    <s v="Biogas International Limited"/>
    <s v="Robert"/>
    <s v=""/>
    <s v="Medium Size Business"/>
    <s v="FLEXI"/>
    <s v="Tubular"/>
    <s v="02/03/2021"/>
  </r>
  <r>
    <s v="VPA6"/>
    <x v="3897"/>
    <x v="0"/>
    <s v="Non Compliant"/>
    <s v="2nd March,2021"/>
    <d v="2021-03-02T00:00:00"/>
    <s v="15th March,2021"/>
    <d v="2021-03-15T00:00:00"/>
    <s v="Trufena Baraza"/>
    <s v="Female"/>
    <s v="99999"/>
    <s v="714175116"/>
    <s v="254714175116"/>
    <s v=""/>
    <s v=""/>
    <n v="34.152746999999998"/>
    <n v="0.43992999999999999"/>
    <s v="Busia"/>
    <s v="Busia"/>
    <s v="Busia"/>
    <s v="Busia"/>
    <x v="22"/>
    <s v="Biogas International Limited"/>
    <s v=""/>
    <s v=""/>
    <s v="Medium Size Business"/>
    <s v="FLEXI"/>
    <s v="Tubular"/>
    <s v="26/03/2021"/>
  </r>
  <r>
    <s v="VPA6"/>
    <x v="3898"/>
    <x v="0"/>
    <s v="Non Compliant"/>
    <s v="2nd April,2021"/>
    <d v="2021-04-02T00:00:00"/>
    <s v="2nd April,2021"/>
    <d v="2021-04-02T00:00:00"/>
    <s v="Otieno Raggot Thomas"/>
    <s v="Male"/>
    <s v="13491480"/>
    <s v="707182966"/>
    <s v="254707182966"/>
    <s v=""/>
    <s v="254706464444"/>
    <n v="34.372827999999998"/>
    <n v="-6.4240000000000005E-2"/>
    <s v="Siaya"/>
    <s v="Bondo"/>
    <s v="Ndori"/>
    <s v="Nyabenge"/>
    <x v="3"/>
    <s v="Biogas International Limited"/>
    <s v="Daniel Owino Odhiambo"/>
    <s v=""/>
    <s v="Medium Size Business"/>
    <s v="FLEXI"/>
    <s v="Tubular"/>
    <s v="02/04/2021"/>
  </r>
  <r>
    <s v="VPA6"/>
    <x v="3899"/>
    <x v="0"/>
    <s v="Non Compliant"/>
    <s v="3rd April,2021"/>
    <d v="2021-04-03T00:00:00"/>
    <s v="10th April,2021"/>
    <d v="2021-04-10T00:00:00"/>
    <s v="Makau Rheon Kyalo"/>
    <s v="Male"/>
    <s v="21"/>
    <s v="254720439398"/>
    <s v="254720439398"/>
    <s v=""/>
    <s v="254793567016"/>
    <n v="37.21425"/>
    <n v="-1.5415620000000001"/>
    <s v="Machakos"/>
    <s v="Machakos"/>
    <s v="Machakos"/>
    <s v="Katelembo"/>
    <x v="22"/>
    <s v="Biogas International Limited"/>
    <s v="James Musyoka"/>
    <s v=""/>
    <s v="Medium Size Business"/>
    <s v="FLEXI"/>
    <s v="Tubular"/>
    <s v="06/04/2021"/>
  </r>
  <r>
    <s v="VPA6"/>
    <x v="3900"/>
    <x v="1"/>
    <s v=""/>
    <s v="18th February,2021"/>
    <d v="2021-02-18T00:00:00"/>
    <s v="9th April,2021"/>
    <d v="2021-04-09T00:00:00"/>
    <s v="Joram Kamau Macharia"/>
    <s v="Male"/>
    <n v="99999"/>
    <s v="723112534"/>
    <s v="254723112534"/>
    <s v=""/>
    <s v="254735612895"/>
    <n v="36.392130000000002"/>
    <n v="-0.26480199999999998"/>
    <s v="Nyandarua"/>
    <s v="Ol Kalou"/>
    <s v="olkalao"/>
    <s v="muthaiga"/>
    <x v="3"/>
    <s v="Biogas International Limited"/>
    <s v="Robert"/>
    <s v=""/>
    <s v="Medium Size Business"/>
    <s v="FLEXI"/>
    <s v="Tubular"/>
    <s v="28/04/2021"/>
  </r>
  <r>
    <s v="VPA6"/>
    <x v="3901"/>
    <x v="0"/>
    <s v="Non Compliant"/>
    <s v="5th May,2021"/>
    <d v="2021-05-05T00:00:00"/>
    <s v="15th May,2021"/>
    <d v="2021-05-15T00:00:00"/>
    <s v="Mugambi John Mugambi"/>
    <s v="Male"/>
    <n v="99999"/>
    <s v="+254722687118"/>
    <s v="254721433783"/>
    <s v=""/>
    <s v="254722687118"/>
    <n v="36.642702"/>
    <n v="-1.232745"/>
    <s v="Kiambu"/>
    <s v="Kikuyu"/>
    <s v="Kikuyu"/>
    <s v="Rumwe"/>
    <x v="22"/>
    <s v="Biogas International Limited"/>
    <s v="James musyoka"/>
    <s v=""/>
    <s v="Medium Size Business"/>
    <s v="FLEXI"/>
    <s v="Tubular"/>
    <s v="05/05/2021"/>
  </r>
  <r>
    <s v="VPA6"/>
    <x v="3902"/>
    <x v="0"/>
    <s v="Non Compliant"/>
    <s v="13th May,2021"/>
    <d v="2021-05-13T00:00:00"/>
    <s v="26th May,2021"/>
    <d v="2021-05-26T00:00:00"/>
    <s v="technical university mombasa"/>
    <s v="Male"/>
    <s v="99999"/>
    <s v="72495537"/>
    <s v="+254724955377"/>
    <s v=""/>
    <s v=""/>
    <n v="39.667492000000003"/>
    <n v="-4.0369570000000001"/>
    <s v="Mombasa"/>
    <s v="Mvita"/>
    <s v="Tudor"/>
    <s v="Tudor"/>
    <x v="22"/>
    <s v="Biogas International Limited"/>
    <s v="Robert"/>
    <s v=""/>
    <s v="Medium Size Business"/>
    <s v="FLEXI"/>
    <s v="Tubular"/>
    <s v="13/05/2021"/>
  </r>
  <r>
    <s v="VPA6"/>
    <x v="3903"/>
    <x v="0"/>
    <s v="Non Compliant"/>
    <s v="15th May,2021"/>
    <d v="2021-05-15T00:00:00"/>
    <s v="26th May,2021"/>
    <d v="2021-05-26T00:00:00"/>
    <s v="Saidi Lakole"/>
    <s v="Male"/>
    <s v="40375261"/>
    <s v="70233364"/>
    <s v="254705232566"/>
    <s v=""/>
    <s v="254702339464"/>
    <n v="40.283307000000001"/>
    <n v="-2.509083"/>
    <s v="Tana River"/>
    <s v="Tana Delta"/>
    <s v="chala"/>
    <s v="semikalo"/>
    <x v="3"/>
    <s v="Biogas International Limited"/>
    <s v="Robert"/>
    <s v=""/>
    <s v="Medium Size Business"/>
    <s v="FLEXI"/>
    <s v="Tubular"/>
    <s v="15/05/2021"/>
  </r>
  <r>
    <s v="VPA6"/>
    <x v="3904"/>
    <x v="0"/>
    <s v="Grievance"/>
    <s v="15th May,2021"/>
    <d v="2021-05-15T00:00:00"/>
    <s v="30th May,2021"/>
    <d v="2021-05-30T00:00:00"/>
    <s v="Matoto Omar Said"/>
    <s v="Male"/>
    <s v="20973533"/>
    <s v="710638912"/>
    <s v="254710638912"/>
    <s v=""/>
    <s v="254741092807"/>
    <n v="40.284170000000003"/>
    <n v="-2.507288"/>
    <s v="Tana River"/>
    <s v="Tana Delta"/>
    <s v="Tana Delta"/>
    <s v="Semikaro"/>
    <x v="3"/>
    <s v="Biogas International Limited"/>
    <s v="James Musyoka"/>
    <s v=""/>
    <s v="Medium Size Business"/>
    <s v="FLEXI"/>
    <s v="Tubular"/>
    <s v="15/05/2021"/>
  </r>
  <r>
    <s v="VPA6"/>
    <x v="3905"/>
    <x v="0"/>
    <s v="Non Compliant"/>
    <s v="16th May,2021"/>
    <d v="2021-05-16T00:00:00"/>
    <s v="30th May,2021"/>
    <d v="2021-05-30T00:00:00"/>
    <s v="Abae Omari Wayu"/>
    <s v="Male"/>
    <s v="24327198"/>
    <s v="708918187"/>
    <s v="254712185274"/>
    <s v=""/>
    <s v="254708918187"/>
    <n v="40.283808000000001"/>
    <n v="-2.5070619999999999"/>
    <s v="Tana River"/>
    <s v="Tana Delta"/>
    <s v="Tana Delta"/>
    <s v="Semikaro"/>
    <x v="3"/>
    <s v="Biogas International Limited"/>
    <s v="James Musyoka"/>
    <s v=""/>
    <s v="Medium Size Business"/>
    <s v="FLEXI"/>
    <s v="Tubular"/>
    <s v="16/05/2021"/>
  </r>
  <r>
    <s v="VPA6"/>
    <x v="3906"/>
    <x v="0"/>
    <s v="Non Compliant"/>
    <s v="12th October,2019"/>
    <d v="2019-10-12T00:00:00"/>
    <s v="18th May,2021"/>
    <d v="2021-05-18T00:00:00"/>
    <s v="Chebusit Samwel Kiprotich"/>
    <s v="Male"/>
    <s v="0462439"/>
    <s v="+254729978660"/>
    <s v="254729978660"/>
    <s v=""/>
    <s v=""/>
    <n v="35.383051999999999"/>
    <n v="-0.77527699999999999"/>
    <s v="Bomet"/>
    <s v="Bomet East"/>
    <s v="Merigi"/>
    <s v="Moburo"/>
    <x v="0"/>
    <s v="Takamoto Biogas"/>
    <s v="Takamoto"/>
    <s v=""/>
    <s v="Medium Size Business"/>
    <s v="KENBIM"/>
    <s v="Masonry"/>
    <s v="18/05/2021"/>
  </r>
  <r>
    <s v="VPA6"/>
    <x v="3907"/>
    <x v="0"/>
    <s v="Non Compliant"/>
    <s v="16th May,2021"/>
    <d v="2021-05-16T00:00:00"/>
    <s v="28th May,2021"/>
    <d v="2021-05-28T00:00:00"/>
    <s v="Ali Mohammed"/>
    <s v="Male"/>
    <s v="24934013"/>
    <s v="746969637"/>
    <s v="254746969637"/>
    <s v=""/>
    <s v="254708756450"/>
    <n v="40.284108000000003"/>
    <n v="-2.5046650000000001"/>
    <s v="Tana River"/>
    <s v="Tana Delta"/>
    <s v="Chala"/>
    <s v="Semikalo"/>
    <x v="3"/>
    <s v="Biogas International Limited"/>
    <s v=""/>
    <s v=""/>
    <s v="Medium Size Business"/>
    <s v="FLEXI"/>
    <s v="Tubular"/>
    <s v="19/05/2021"/>
  </r>
  <r>
    <s v="VPA6"/>
    <x v="3908"/>
    <x v="0"/>
    <s v="Non Compliant"/>
    <s v="17th May,2021"/>
    <d v="2021-05-17T00:00:00"/>
    <s v="27th May,2021"/>
    <d v="2021-05-27T00:00:00"/>
    <s v="Mwanaharusi Ghamasuru"/>
    <s v="Female"/>
    <s v="24220434"/>
    <s v="729663783"/>
    <s v="254748480690"/>
    <s v=""/>
    <s v="254729663783"/>
    <n v="40.283557999999999"/>
    <n v="-2.5068429999999999"/>
    <s v="Tana River"/>
    <s v="Tana Delta"/>
    <s v="Chala"/>
    <s v="Semikalo"/>
    <x v="3"/>
    <s v="Biogas International Limited"/>
    <s v="Robert"/>
    <s v=""/>
    <s v="Medium Size Business"/>
    <s v="FLEXI"/>
    <s v="Tubular"/>
    <s v="19/05/2021"/>
  </r>
  <r>
    <s v="VPA6"/>
    <x v="3909"/>
    <x v="0"/>
    <s v="Non Compliant"/>
    <s v="18th May,2021"/>
    <d v="2021-05-18T00:00:00"/>
    <s v="28th May,2021"/>
    <d v="2021-05-28T00:00:00"/>
    <s v="Mwana Idi Awadhi"/>
    <s v="Male"/>
    <s v="5354465"/>
    <s v="759231258"/>
    <s v="254724239830"/>
    <s v=""/>
    <s v="254759231258"/>
    <n v="40.2836"/>
    <n v="-2.5072450000000002"/>
    <s v="Tana River"/>
    <s v="Tana Delta"/>
    <s v="chala"/>
    <s v="semikalo"/>
    <x v="3"/>
    <s v="Biogas International Limited"/>
    <s v=""/>
    <s v=""/>
    <s v="Medium Size Business"/>
    <s v="FLEXI"/>
    <s v="Tubular"/>
    <s v="19/05/2021"/>
  </r>
  <r>
    <s v="VPA6"/>
    <x v="3910"/>
    <x v="0"/>
    <s v="Grievance"/>
    <s v="19th May,2021"/>
    <d v="2021-05-19T00:00:00"/>
    <s v="27th May,2021"/>
    <d v="2021-05-27T00:00:00"/>
    <s v="Mohammed Hiribae Kalota"/>
    <s v="Male"/>
    <s v="24162119"/>
    <s v="715648246"/>
    <s v="254715648246"/>
    <s v=""/>
    <s v="254724162519"/>
    <n v="40.283895000000001"/>
    <n v="-2.505817"/>
    <s v="Tana River"/>
    <s v="Tana Delta"/>
    <s v="Chara"/>
    <s v="senikaro"/>
    <x v="3"/>
    <s v="Biogas International Limited"/>
    <s v=""/>
    <s v=""/>
    <s v="Medium Size Business"/>
    <s v="FLEXI"/>
    <s v="Tubular"/>
    <s v="19/05/2021"/>
  </r>
  <r>
    <s v="VPA6"/>
    <x v="3911"/>
    <x v="0"/>
    <s v="Non Compliant"/>
    <s v="21st May,2021"/>
    <d v="2021-05-21T00:00:00"/>
    <s v="29th May,2021"/>
    <d v="2021-05-29T00:00:00"/>
    <s v="Ali Abdallah Hiribae"/>
    <s v="Male"/>
    <s v="25392954"/>
    <s v="774695565"/>
    <s v="254712917039"/>
    <s v=""/>
    <s v="254799741668"/>
    <n v="40.272503"/>
    <n v="-2.508308"/>
    <s v="Tana River"/>
    <s v="Tana Delta"/>
    <s v="chara"/>
    <s v="nduru"/>
    <x v="3"/>
    <s v="Biogas International Limited"/>
    <s v=""/>
    <s v=""/>
    <s v="Medium Size Business"/>
    <s v="FLEXI"/>
    <s v="Tubular"/>
    <s v="21/05/2021"/>
  </r>
  <r>
    <s v="VPA6"/>
    <x v="3912"/>
    <x v="0"/>
    <s v="Non Compliant"/>
    <s v="21st May,2021"/>
    <d v="2021-05-21T00:00:00"/>
    <s v="3rd June,2021"/>
    <d v="2021-06-03T00:00:00"/>
    <s v="Hiribae Iliasa Abdalla"/>
    <s v="Male"/>
    <s v="8064279"/>
    <s v="706828080"/>
    <s v="254706828080"/>
    <s v=""/>
    <s v="254799741632"/>
    <n v="40.272722999999999"/>
    <n v="-2.5084979999999999"/>
    <s v="Tana River"/>
    <s v="Tana Delta"/>
    <s v="Tana Delta"/>
    <s v="Nduru"/>
    <x v="3"/>
    <s v="Biogas International Limited"/>
    <s v="James Musyoka"/>
    <s v=""/>
    <s v="Medium Size Business"/>
    <s v="FLEXI"/>
    <s v="Tubular"/>
    <s v="21/05/2021"/>
  </r>
  <r>
    <s v="VPA6"/>
    <x v="3913"/>
    <x v="0"/>
    <s v="Non Compliant"/>
    <s v="22nd May,2021"/>
    <d v="2021-05-22T00:00:00"/>
    <s v="5th June,2021"/>
    <d v="2021-06-05T00:00:00"/>
    <s v="Yussuf Said Abae"/>
    <s v="Male"/>
    <s v="1272986"/>
    <s v="799741671"/>
    <s v="254799741671"/>
    <s v=""/>
    <s v="254710773360"/>
    <n v="40.272758000000003"/>
    <n v="-2.5090430000000001"/>
    <s v="Tana River"/>
    <s v="Tana Delta"/>
    <s v="Tana Delta"/>
    <s v="Nduru"/>
    <x v="3"/>
    <s v="Biogas International Limited"/>
    <s v="James Musyoka"/>
    <s v=""/>
    <s v="Medium Size Business"/>
    <s v="FLEXI"/>
    <s v="Tubular"/>
    <s v="22/05/2021"/>
  </r>
  <r>
    <s v="VPA6"/>
    <x v="3914"/>
    <x v="0"/>
    <s v="Non Compliant"/>
    <s v="20th May,2021"/>
    <d v="2021-05-20T00:00:00"/>
    <s v="29th May,2021"/>
    <d v="2021-05-29T00:00:00"/>
    <s v="morowa Hiribae majid"/>
    <s v="Male"/>
    <s v="2253247"/>
    <s v="729170356"/>
    <s v="254729749878"/>
    <s v=""/>
    <s v="254728748371"/>
    <n v="40.272689999999997"/>
    <n v="-2.5080300000000002"/>
    <s v="Tana River"/>
    <s v="Tana Delta"/>
    <s v="chara"/>
    <s v="nduru"/>
    <x v="3"/>
    <s v="Biogas International Limited"/>
    <s v=""/>
    <s v=""/>
    <s v="Medium Size Business"/>
    <s v="FLEXI"/>
    <s v="Tubular"/>
    <s v="22/05/2021"/>
  </r>
  <r>
    <s v="VPA6"/>
    <x v="3915"/>
    <x v="0"/>
    <s v="Non Compliant"/>
    <s v="22nd May,2021"/>
    <d v="2021-05-22T00:00:00"/>
    <s v="30th May,2021"/>
    <d v="2021-05-30T00:00:00"/>
    <s v="Mohammed wario G"/>
    <s v="Male"/>
    <s v="33537318"/>
    <s v="720985217"/>
    <s v="254720985217"/>
    <s v=""/>
    <s v="254745956252"/>
    <n v="40.271765000000002"/>
    <n v="-2.512038"/>
    <s v="Tana River"/>
    <s v="Tana Delta"/>
    <s v="chara"/>
    <s v="nduru"/>
    <x v="3"/>
    <s v="Biogas International Limited"/>
    <s v=""/>
    <s v=""/>
    <s v="Medium Size Business"/>
    <s v="FLEXI"/>
    <s v="Tubular"/>
    <s v="22/05/2021"/>
  </r>
  <r>
    <s v="VPA6"/>
    <x v="3916"/>
    <x v="0"/>
    <s v="Non Compliant"/>
    <s v="23rd May,2021"/>
    <d v="2021-05-23T00:00:00"/>
    <s v="6th June,2021"/>
    <d v="2021-06-06T00:00:00"/>
    <s v="Gayoye Ali Garse"/>
    <s v="Male"/>
    <s v="39475168"/>
    <s v="718889908"/>
    <s v="254757835559"/>
    <s v=""/>
    <s v="254718889908"/>
    <n v="40.273437000000001"/>
    <n v="-2.509325"/>
    <s v="Tana River"/>
    <s v="Tana Delta"/>
    <s v="Tana Delta"/>
    <s v="Nduru"/>
    <x v="3"/>
    <s v="Biogas International Limited"/>
    <s v="James Musyoka"/>
    <s v=""/>
    <s v="Medium Size Business"/>
    <s v="FLEXI"/>
    <s v="Tubular"/>
    <s v="23/05/2021"/>
  </r>
  <r>
    <s v="VPA6"/>
    <x v="3917"/>
    <x v="0"/>
    <s v="Non Compliant"/>
    <s v="23rd May,2021"/>
    <d v="2021-05-23T00:00:00"/>
    <s v="30th May,2021"/>
    <d v="2021-05-30T00:00:00"/>
    <s v="lawia dhidha hakofa"/>
    <s v="Female"/>
    <s v="1379109"/>
    <s v="790139268"/>
    <s v="254790139268"/>
    <s v=""/>
    <s v="254743995235"/>
    <n v="40.272331999999999"/>
    <n v="-2.5088020000000002"/>
    <s v="Tana River"/>
    <s v="Tana Delta"/>
    <s v="chara"/>
    <s v="nduru"/>
    <x v="3"/>
    <s v="Biogas International Limited"/>
    <s v=""/>
    <s v=""/>
    <s v="Medium Size Business"/>
    <s v="FLEXI"/>
    <s v="Tubular"/>
    <s v="24/05/2021"/>
  </r>
  <r>
    <s v="VPA6"/>
    <x v="3918"/>
    <x v="0"/>
    <s v="Non Compliant"/>
    <s v="13th March,2021"/>
    <d v="2021-03-13T00:00:00"/>
    <s v="2nd May,2021"/>
    <d v="2021-05-02T00:00:00"/>
    <s v="Abio Gayoye"/>
    <s v="Male"/>
    <s v="34567876"/>
    <s v="71569361"/>
    <s v="254115693615"/>
    <s v=""/>
    <s v="254796519241"/>
    <n v="40.272993"/>
    <n v="-2.507603"/>
    <s v="Tana River"/>
    <s v="Tana Delta"/>
    <s v="chara"/>
    <s v="Nduru"/>
    <x v="3"/>
    <s v="Biogas International Limited"/>
    <s v=""/>
    <s v=""/>
    <s v="Medium Size Business"/>
    <s v="FLEXI"/>
    <s v="Tubular"/>
    <s v="24/05/2021"/>
  </r>
  <r>
    <s v="VPA6"/>
    <x v="3919"/>
    <x v="0"/>
    <s v="Grievance"/>
    <s v="24th May,2021"/>
    <d v="2021-05-24T00:00:00"/>
    <s v="6th June,2021"/>
    <d v="2021-06-06T00:00:00"/>
    <s v="Oddo Dhadho Omar"/>
    <s v="Male"/>
    <s v="25514345"/>
    <s v="714372950"/>
    <s v="254714372950"/>
    <s v=""/>
    <s v="254791174637"/>
    <n v="40.272599999999997"/>
    <n v="-2.5091770000000002"/>
    <s v="Tana River"/>
    <s v="Tana Delta"/>
    <s v="Tana Delta"/>
    <s v="Nduru"/>
    <x v="3"/>
    <s v="Biogas International Limited"/>
    <s v="James Musyoka"/>
    <s v=""/>
    <s v="Medium Size Business"/>
    <s v="FLEXI"/>
    <s v="Tubular"/>
    <s v="24/05/2021"/>
  </r>
  <r>
    <s v="VPA6"/>
    <x v="3920"/>
    <x v="0"/>
    <s v="Non Compliant"/>
    <s v="25th May,2021"/>
    <d v="2021-05-25T00:00:00"/>
    <s v="8th June,2021"/>
    <d v="2021-06-08T00:00:00"/>
    <s v="Omar Mohammed Jaicha"/>
    <s v="Male"/>
    <s v="3456123"/>
    <s v="714092870"/>
    <s v="254714052236"/>
    <s v=""/>
    <s v="254727702844"/>
    <n v="40.272295"/>
    <n v="-2.5087519999999999"/>
    <s v="Tana River"/>
    <s v="Tana Delta"/>
    <s v="Tana Delta"/>
    <s v="Nduru"/>
    <x v="3"/>
    <s v="Biogas International Limited"/>
    <s v="James Musyoka"/>
    <s v=""/>
    <s v="Medium Size Business"/>
    <s v="FLEXI"/>
    <s v="Tubular"/>
    <s v="25/05/2021"/>
  </r>
  <r>
    <s v="VPA6"/>
    <x v="3921"/>
    <x v="0"/>
    <s v="Non Compliant"/>
    <s v="26th May,2021"/>
    <d v="2021-05-26T00:00:00"/>
    <s v="10th June,2021"/>
    <d v="2021-06-10T00:00:00"/>
    <s v="Mukenge Hassan Dende"/>
    <s v="Male"/>
    <s v="33572782"/>
    <s v="725399851"/>
    <s v="254715935892"/>
    <s v=""/>
    <s v="254718647579"/>
    <n v="40.272623000000003"/>
    <n v="-2.5091600000000001"/>
    <s v="Tana River"/>
    <s v="Tana Delta"/>
    <s v="Tana Delta"/>
    <s v="Nduru"/>
    <x v="3"/>
    <s v="Biogas International Limited"/>
    <s v="James musyoka"/>
    <s v=""/>
    <s v="Medium Size Business"/>
    <s v="FLEXI"/>
    <s v="Tubular"/>
    <s v="26/05/2021"/>
  </r>
  <r>
    <s v="VPA6"/>
    <x v="3922"/>
    <x v="0"/>
    <s v="Non Compliant"/>
    <s v="13th March,2021"/>
    <d v="2021-03-13T00:00:00"/>
    <s v="2nd May,2021"/>
    <d v="2021-05-02T00:00:00"/>
    <s v="Mohammed Dida Dadi"/>
    <s v="Male"/>
    <s v="5354449"/>
    <s v="726740168"/>
    <s v="254726740168"/>
    <s v=""/>
    <s v="254792737185"/>
    <n v="40.272607000000001"/>
    <n v="-2.511857"/>
    <s v="Tana River"/>
    <s v="Tana Delta"/>
    <s v="chara"/>
    <s v="nduru"/>
    <x v="3"/>
    <s v="Biogas International Limited"/>
    <s v=""/>
    <s v=""/>
    <s v="Medium Size Business"/>
    <s v="FLEXI"/>
    <s v="Tubular"/>
    <s v="29/05/2021"/>
  </r>
  <r>
    <s v="VPA6"/>
    <x v="3923"/>
    <x v="0"/>
    <s v="Non Compliant"/>
    <s v="15th March,2021"/>
    <d v="2021-03-15T00:00:00"/>
    <s v="4th May,2021"/>
    <d v="2021-05-04T00:00:00"/>
    <s v="Ramadhan Maryam"/>
    <s v="Female"/>
    <s v="2355666"/>
    <s v="718454995"/>
    <s v="254718454995"/>
    <s v=""/>
    <s v="254768268518"/>
    <n v="40.271766999999997"/>
    <n v="-2.5120529999999999"/>
    <s v="Tana River"/>
    <s v="Tana Delta"/>
    <s v="chara"/>
    <s v="nduru"/>
    <x v="3"/>
    <s v="Biogas International Limited"/>
    <s v=""/>
    <s v=""/>
    <s v="Medium Size Business"/>
    <s v="FLEXI"/>
    <s v="Tubular"/>
    <s v="29/05/2021"/>
  </r>
  <r>
    <s v="VPA6"/>
    <x v="3924"/>
    <x v="0"/>
    <s v="Non Compliant"/>
    <s v="16th March,2021"/>
    <d v="2021-03-16T00:00:00"/>
    <s v="5th May,2021"/>
    <d v="2021-05-05T00:00:00"/>
    <s v="Esha Dhadho"/>
    <s v="Female"/>
    <s v="35294656"/>
    <s v="701493567"/>
    <s v="254701493567"/>
    <s v=""/>
    <s v="254790176961"/>
    <n v="40.272728000000001"/>
    <n v="-2.509233"/>
    <s v="Tana River"/>
    <s v="Tana Delta"/>
    <s v="chara"/>
    <s v="nduru"/>
    <x v="3"/>
    <s v="Biogas International Limited"/>
    <s v=""/>
    <s v=""/>
    <s v="Medium Size Business"/>
    <s v="FLEXI"/>
    <s v="Tubular"/>
    <s v="29/05/2021"/>
  </r>
  <r>
    <s v="VPA6"/>
    <x v="3925"/>
    <x v="0"/>
    <s v="Non Compliant"/>
    <s v="8th March,2021"/>
    <d v="2021-03-08T00:00:00"/>
    <s v="7th May,2021"/>
    <d v="2021-05-07T00:00:00"/>
    <s v="Isaeck Ware Bakero"/>
    <s v="Male"/>
    <s v="33601650"/>
    <s v="700557239"/>
    <s v="254700572363"/>
    <s v=""/>
    <s v="254799679730"/>
    <n v="40.272722999999999"/>
    <n v="-2.5093169999999998"/>
    <s v="Tana River"/>
    <s v="Tana Delta"/>
    <s v="chara"/>
    <s v="nduru"/>
    <x v="3"/>
    <s v="Biogas International Limited"/>
    <s v=""/>
    <s v=""/>
    <s v="Medium Size Business"/>
    <s v="FLEXI"/>
    <s v="Tubular"/>
    <s v="29/05/2021"/>
  </r>
  <r>
    <s v="VPA6"/>
    <x v="3926"/>
    <x v="0"/>
    <s v="Grievance"/>
    <s v="19th March,2021"/>
    <d v="2021-03-19T00:00:00"/>
    <s v="8th May,2021"/>
    <d v="2021-05-08T00:00:00"/>
    <s v="Mwanajuma Hiribae Habwoka"/>
    <s v="Female"/>
    <s v="245677756"/>
    <s v="254712539560"/>
    <s v="254712539560"/>
    <s v=""/>
    <s v="254723532230"/>
    <n v="40.287573000000002"/>
    <n v="-2.5092620000000001"/>
    <s v="Tana River"/>
    <s v="Tana Delta"/>
    <s v="chara"/>
    <s v="chamwanamuma"/>
    <x v="3"/>
    <s v="Biogas International Limited"/>
    <s v=""/>
    <s v=""/>
    <s v="Medium Size Business"/>
    <s v="FLEXI"/>
    <s v="Tubular"/>
    <s v="29/05/2021"/>
  </r>
  <r>
    <s v="VPA6"/>
    <x v="3927"/>
    <x v="0"/>
    <s v="Non Compliant"/>
    <s v="20th March,2021"/>
    <d v="2021-03-20T00:00:00"/>
    <s v="9th May,2021"/>
    <d v="2021-05-09T00:00:00"/>
    <s v="Diramo Maro Diramo"/>
    <s v="Female"/>
    <s v="12730299"/>
    <s v="724645364"/>
    <s v="254724645364"/>
    <s v=""/>
    <s v="254711916022"/>
    <n v="40.283985000000001"/>
    <n v="-2.5055130000000001"/>
    <s v="Tana River"/>
    <s v="Tana Delta"/>
    <s v="chara"/>
    <s v="semikalo"/>
    <x v="3"/>
    <s v="Biogas International Limited"/>
    <s v=""/>
    <s v=""/>
    <s v="Medium Size Business"/>
    <s v="FLEXI"/>
    <s v="Tubular"/>
    <s v="30/05/2021"/>
  </r>
  <r>
    <s v="VPA6"/>
    <x v="3928"/>
    <x v="0"/>
    <s v="Non Compliant"/>
    <s v="21st March,2021"/>
    <d v="2021-03-21T00:00:00"/>
    <s v="10th May,2021"/>
    <d v="2021-05-10T00:00:00"/>
    <s v="Abae Jillo Nkindu"/>
    <s v="Female"/>
    <s v="2234665"/>
    <s v="702828635"/>
    <s v="254702848635"/>
    <s v=""/>
    <s v="254795046429"/>
    <n v="40.283782000000002"/>
    <n v="-2.5060920000000002"/>
    <s v="Tana River"/>
    <s v="Tana Delta"/>
    <s v="chara"/>
    <s v="semikaro"/>
    <x v="3"/>
    <s v="Biogas International Limited"/>
    <s v=""/>
    <s v=""/>
    <s v="Medium Size Business"/>
    <s v="FLEXI"/>
    <s v="Tubular"/>
    <s v="30/05/2021"/>
  </r>
  <r>
    <s v="VPA6"/>
    <x v="3929"/>
    <x v="0"/>
    <s v="Non Compliant"/>
    <s v="18th March,2021"/>
    <d v="2021-03-18T00:00:00"/>
    <s v="7th May,2021"/>
    <d v="2021-05-07T00:00:00"/>
    <s v="Said Rhova Mohammed"/>
    <s v="Male"/>
    <s v="56457865"/>
    <s v="727847236"/>
    <s v="254727847252"/>
    <s v=""/>
    <s v="254759211134"/>
    <n v="40.284143"/>
    <n v="-2.5069849999999998"/>
    <s v="Tana River"/>
    <s v="Tana Delta"/>
    <s v="chara"/>
    <s v="semikalo"/>
    <x v="3"/>
    <s v="Biogas International Limited"/>
    <s v=""/>
    <s v=""/>
    <s v="Medium Size Business"/>
    <s v="FLEXI"/>
    <s v="Tubular"/>
    <s v="30/05/2021"/>
  </r>
  <r>
    <s v="VPA6"/>
    <x v="3930"/>
    <x v="1"/>
    <s v=""/>
    <s v="20th March,2021"/>
    <d v="2021-03-20T00:00:00"/>
    <s v="9th May,2021"/>
    <d v="2021-05-09T00:00:00"/>
    <s v="mwenyesa kombo"/>
    <s v="Female"/>
    <s v="21412512"/>
    <s v="728939588"/>
    <s v="254728939588"/>
    <s v=""/>
    <s v="254706537925"/>
    <n v="40.283372"/>
    <n v="-2.507552"/>
    <s v="Tana River"/>
    <s v="Tana Delta"/>
    <s v="chara"/>
    <s v="semikaro"/>
    <x v="3"/>
    <s v="Biogas International Limited"/>
    <s v=""/>
    <s v=""/>
    <s v="Medium Size Business"/>
    <s v="FLEXI"/>
    <s v="Tubular"/>
    <s v="31/05/2021"/>
  </r>
  <r>
    <s v="VPA6"/>
    <x v="3931"/>
    <x v="0"/>
    <s v="Non Compliant"/>
    <s v="20th March,2021"/>
    <d v="2021-03-20T00:00:00"/>
    <s v="9th May,2021"/>
    <d v="2021-05-09T00:00:00"/>
    <s v="Bute Bashora"/>
    <s v="Female"/>
    <s v="26553963"/>
    <s v="717439435"/>
    <s v="254714394980"/>
    <s v=""/>
    <s v="254759858458"/>
    <n v="40.284331999999999"/>
    <n v="-2.5058479999999999"/>
    <s v="Tana River"/>
    <s v="Tana Delta"/>
    <s v="chara"/>
    <s v="semikaro"/>
    <x v="3"/>
    <s v="Biogas International Limited"/>
    <s v=""/>
    <s v=""/>
    <s v="Medium Size Business"/>
    <s v="FLEXI"/>
    <s v="Tubular"/>
    <s v="31/05/2021"/>
  </r>
  <r>
    <s v="VPA6"/>
    <x v="3932"/>
    <x v="0"/>
    <s v="Non Compliant"/>
    <s v="1st June,2021"/>
    <d v="2021-06-01T00:00:00"/>
    <s v="9th June,2021"/>
    <d v="2021-06-09T00:00:00"/>
    <s v="Salim babiyo hiribae"/>
    <s v="Male"/>
    <s v="4598567"/>
    <s v="722987525"/>
    <s v="254722987525"/>
    <s v=""/>
    <s v="254799206262"/>
    <n v="40.271877000000003"/>
    <n v="-2.508705"/>
    <s v="Tana River"/>
    <s v="Tana Delta"/>
    <s v="chara"/>
    <s v="nduru"/>
    <x v="3"/>
    <s v="Biogas International Limited"/>
    <s v=""/>
    <s v=""/>
    <s v="Medium Size Business"/>
    <s v="FLEXI"/>
    <s v="Tubular"/>
    <s v="01/06/2021"/>
  </r>
  <r>
    <s v="VPA6"/>
    <x v="3933"/>
    <x v="0"/>
    <s v="Non Compliant"/>
    <s v="1st June,2021"/>
    <d v="2021-06-01T00:00:00"/>
    <s v="1st June,2021"/>
    <d v="2021-06-01T00:00:00"/>
    <s v="komolo Godhana"/>
    <s v="Male"/>
    <s v="3916294"/>
    <s v="725398889"/>
    <s v="254710599143"/>
    <s v=""/>
    <s v="254758880148"/>
    <n v="40.272657000000002"/>
    <n v="-2.5080249999999999"/>
    <s v="Tana River"/>
    <s v="Tana Delta"/>
    <s v="chara"/>
    <s v="nduru"/>
    <x v="3"/>
    <s v="Biogas International Limited"/>
    <s v=""/>
    <s v=""/>
    <s v="Medium Size Business"/>
    <s v="FLEXI"/>
    <s v="Tubular"/>
    <s v="01/06/2021"/>
  </r>
  <r>
    <s v="VPA6"/>
    <x v="3934"/>
    <x v="0"/>
    <s v="Non Compliant"/>
    <s v="2nd June,2021"/>
    <d v="2021-06-02T00:00:00"/>
    <s v="12th June,2021"/>
    <d v="2021-06-12T00:00:00"/>
    <s v="Said Kofu Hassan"/>
    <s v="Male"/>
    <n v="99999"/>
    <s v="724242054"/>
    <s v="254724242054"/>
    <s v=""/>
    <s v="254732521311"/>
    <n v="40.172840000000001"/>
    <n v="-2.4419300000000002"/>
    <s v="Tana River"/>
    <s v="Tana Delta"/>
    <s v="Chara"/>
    <s v="Tarasaa"/>
    <x v="3"/>
    <s v="Biogas International Limited"/>
    <s v=""/>
    <s v=""/>
    <s v="Medium Size Business"/>
    <s v="FLEXI"/>
    <s v="Tubular"/>
    <s v="02/06/2021"/>
  </r>
  <r>
    <s v="VPA6"/>
    <x v="3935"/>
    <x v="0"/>
    <s v="Under Verification"/>
    <s v="3rd June,2021"/>
    <d v="2021-06-03T00:00:00"/>
    <s v="11th June,2021"/>
    <d v="2021-06-11T00:00:00"/>
    <s v="Barisa omar Mohammed"/>
    <s v="Male"/>
    <s v="23455665"/>
    <s v="254701714524"/>
    <s v="254701714524"/>
    <s v=""/>
    <s v="254703974605"/>
    <n v="40.324818999999998"/>
    <n v="-2.52068"/>
    <s v="Tana River"/>
    <s v="Tana Delta"/>
    <s v="chara"/>
    <s v="shirikisho"/>
    <x v="3"/>
    <s v="Biogas International Limited"/>
    <s v=""/>
    <s v=""/>
    <s v="Medium Size Business"/>
    <s v="FLEXI"/>
    <s v="Tubular"/>
    <s v="02/06/2021"/>
  </r>
  <r>
    <s v="VPA6"/>
    <x v="3936"/>
    <x v="1"/>
    <s v=""/>
    <s v="7th June,2021"/>
    <d v="2021-06-07T00:00:00"/>
    <s v="17th June,2021"/>
    <d v="2021-06-17T00:00:00"/>
    <s v="Rapasi Zedekiah Letion"/>
    <s v="Male"/>
    <n v="99999"/>
    <s v="722599015"/>
    <s v="254722599015"/>
    <s v=""/>
    <s v="254726033387"/>
    <n v="36.688088999999998"/>
    <n v="-1.3779920000000001"/>
    <s v="Kajiado"/>
    <s v="Kajiado North"/>
    <s v="Kajiado North"/>
    <s v="Olkeri"/>
    <x v="22"/>
    <s v="Biogas International Limited"/>
    <s v="James Musyoka"/>
    <s v=""/>
    <s v="Medium Size Business"/>
    <s v="FLEXI"/>
    <s v="Tubular"/>
    <s v="07/06/2021"/>
  </r>
  <r>
    <s v="VPA6"/>
    <x v="3937"/>
    <x v="0"/>
    <s v="Non Compliant"/>
    <s v="16th June,2021"/>
    <d v="2021-06-16T00:00:00"/>
    <s v="26th June,2021"/>
    <d v="2021-06-26T00:00:00"/>
    <s v="Lenduda Joseph Mureibie"/>
    <s v="Male"/>
    <s v="99999"/>
    <s v="254725015030"/>
    <s v="254725015030"/>
    <s v=""/>
    <s v="254706256634"/>
    <n v="36.847895000000001"/>
    <n v="0.78472799999999998"/>
    <s v="Samburu"/>
    <s v="Samburu Central"/>
    <s v="Samburu Central"/>
    <s v="Kelele"/>
    <x v="3"/>
    <s v="Biogas International Limited"/>
    <s v="James"/>
    <s v=""/>
    <s v="Medium Size Business"/>
    <s v="FLEXI"/>
    <s v="Tubular"/>
    <s v="16/06/2021"/>
  </r>
  <r>
    <s v="VPA6"/>
    <x v="3938"/>
    <x v="0"/>
    <s v="Non Compliant"/>
    <s v="17th June,2021"/>
    <d v="2021-06-17T00:00:00"/>
    <s v="27th June,2021"/>
    <d v="2021-06-27T00:00:00"/>
    <s v="Lesiripa Maliki Lengala"/>
    <s v="Male"/>
    <s v="99999"/>
    <s v="254716105114"/>
    <s v="254716105114"/>
    <s v=""/>
    <s v="254700341157"/>
    <n v="36.859442999999999"/>
    <n v="0.75492000000000004"/>
    <s v="Samburu"/>
    <s v="Samburu Central"/>
    <s v="Samburu Central"/>
    <s v="Luaibii"/>
    <x v="3"/>
    <s v="Biogas International Limited"/>
    <s v="James Musyoka"/>
    <s v=""/>
    <s v="Medium Size Business"/>
    <s v="FLEXI"/>
    <s v="Tubular"/>
    <s v="17/06/2021"/>
  </r>
  <r>
    <s v="VPA6"/>
    <x v="3939"/>
    <x v="0"/>
    <s v="Non Compliant"/>
    <s v="16th June,2021"/>
    <d v="2021-06-16T00:00:00"/>
    <s v="26th June,2021"/>
    <d v="2021-06-26T00:00:00"/>
    <s v="Harrison lenduda"/>
    <s v="Male"/>
    <s v="99999"/>
    <s v="254700121204"/>
    <s v="254700121204"/>
    <s v=""/>
    <s v="254757142281"/>
    <n v="36.864646999999998"/>
    <n v="0.76950499999999999"/>
    <s v="Samburu"/>
    <s v="Samburu Central"/>
    <s v="kirimon"/>
    <s v="kelele"/>
    <x v="7"/>
    <s v="Biogas International Limited"/>
    <s v=""/>
    <s v=""/>
    <s v="Medium Size Business"/>
    <s v="FLEXI"/>
    <s v="Tubular"/>
    <s v="17/06/2021"/>
  </r>
  <r>
    <s v="VPA6"/>
    <x v="3940"/>
    <x v="0"/>
    <s v="Under Verification"/>
    <s v="17th June,2021"/>
    <d v="2021-06-17T00:00:00"/>
    <s v="27th June,2021"/>
    <d v="2021-06-27T00:00:00"/>
    <s v="Pati lodopapit"/>
    <s v="Male"/>
    <s v="99999"/>
    <s v="254703131536"/>
    <s v="254703131536"/>
    <s v=""/>
    <s v="254769765197"/>
    <n v="36.857802999999997"/>
    <n v="0.75403399999999998"/>
    <s v="Samburu"/>
    <s v="Samburu Central"/>
    <s v="kirimon"/>
    <s v="luai"/>
    <x v="7"/>
    <s v="Biogas International Limited"/>
    <s v=""/>
    <s v=""/>
    <s v="Medium Size Business"/>
    <s v="FLEXI"/>
    <s v="Tubular"/>
    <s v="17/06/2021"/>
  </r>
  <r>
    <s v="VPA6"/>
    <x v="3941"/>
    <x v="0"/>
    <s v="Unreachable"/>
    <s v="18th June,2021"/>
    <d v="2021-06-18T00:00:00"/>
    <s v="28th June,2021"/>
    <d v="2021-06-28T00:00:00"/>
    <s v="Lekaiseiyie Josphat Monto"/>
    <s v="Male"/>
    <s v="99999"/>
    <s v="254710334500"/>
    <s v="254710334500"/>
    <s v=""/>
    <s v="254798870433"/>
    <n v="36.868814999999998"/>
    <n v="0.74675199999999997"/>
    <s v="Samburu"/>
    <s v="Samburu Central"/>
    <s v="Samburu Central"/>
    <s v="Luai A"/>
    <x v="3"/>
    <s v="Biogas International Limited"/>
    <s v="James Musyoka"/>
    <s v=""/>
    <s v="Medium Size Business"/>
    <s v="FLEXI"/>
    <s v="Tubular"/>
    <s v="18/06/2021"/>
  </r>
  <r>
    <s v="VPA6"/>
    <x v="3942"/>
    <x v="0"/>
    <s v="Under Verification"/>
    <s v="19th June,2021"/>
    <d v="2021-06-19T00:00:00"/>
    <s v="29th June,2021"/>
    <d v="2021-06-29T00:00:00"/>
    <s v="Lengoluoni Steve Mutengi"/>
    <s v="Male"/>
    <s v="99999"/>
    <s v="254728091741"/>
    <s v="254728091741"/>
    <s v=""/>
    <s v="254724361729"/>
    <n v="36.881587000000003"/>
    <n v="0.74555000000000005"/>
    <s v="Samburu"/>
    <s v="Samburu Central"/>
    <s v="Samburu Central"/>
    <s v="Urban area"/>
    <x v="3"/>
    <s v="Biogas International Limited"/>
    <s v="James Musyoka"/>
    <s v=""/>
    <s v="Medium Size Business"/>
    <s v="FLEXI"/>
    <s v="Tubular"/>
    <s v="19/06/2021"/>
  </r>
  <r>
    <s v="VPA6"/>
    <x v="3943"/>
    <x v="0"/>
    <s v="Non Compliant"/>
    <s v="20th June,2021"/>
    <d v="2021-06-20T00:00:00"/>
    <s v="30th June,2021"/>
    <d v="2021-06-30T00:00:00"/>
    <s v="Lesori Sultan Lesori"/>
    <s v="Male"/>
    <s v="99999"/>
    <s v="254705172440"/>
    <s v="254705172440"/>
    <s v=""/>
    <s v="254703987282"/>
    <n v="36.855727000000002"/>
    <n v="0.77874200000000005"/>
    <s v="Samburu"/>
    <s v="Samburu Central"/>
    <s v="Samburu Central"/>
    <s v="Kelele"/>
    <x v="3"/>
    <s v="Biogas International Limited"/>
    <s v="James musyoka"/>
    <s v=""/>
    <s v="Medium Size Business"/>
    <s v="FLEXI"/>
    <s v="Tubular"/>
    <s v="20/06/2021"/>
  </r>
  <r>
    <s v="VPA6"/>
    <x v="3944"/>
    <x v="0"/>
    <s v="Unreachable"/>
    <s v="21st June,2021"/>
    <d v="2021-06-21T00:00:00"/>
    <s v="1st July,2021"/>
    <d v="2021-07-01T00:00:00"/>
    <s v="Letarasi Lenduda Lenduda"/>
    <s v="Male"/>
    <s v="99999"/>
    <s v="254713998010"/>
    <s v="254713998010"/>
    <s v=""/>
    <s v="254796437465"/>
    <n v="36.849671999999998"/>
    <n v="0.78293500000000005"/>
    <s v="Samburu"/>
    <s v="Samburu Central"/>
    <s v="Samburu Central"/>
    <s v="Kelele"/>
    <x v="3"/>
    <s v="Biogas International Limited"/>
    <s v="James Musyoka"/>
    <s v=""/>
    <s v="Medium Size Business"/>
    <s v="FLEXI"/>
    <s v="Tubular"/>
    <s v="21/06/2021"/>
  </r>
  <r>
    <s v="VPA6"/>
    <x v="3945"/>
    <x v="0"/>
    <s v="Non Compliant"/>
    <s v="22nd June,2021"/>
    <d v="2021-06-22T00:00:00"/>
    <s v="2nd July,2021"/>
    <d v="2021-07-02T00:00:00"/>
    <s v="Lepina Simon Lepina"/>
    <s v="Male"/>
    <s v="99999"/>
    <s v="254718182089"/>
    <s v="254718182089"/>
    <s v=""/>
    <s v="254740558095"/>
    <n v="36.889246999999997"/>
    <n v="0.789663"/>
    <s v="Samburu"/>
    <s v="Samburu East"/>
    <s v="Samburu East"/>
    <s v="Sengei"/>
    <x v="3"/>
    <s v="Biogas International Limited"/>
    <s v="James Musyoka"/>
    <s v=""/>
    <s v="Medium Size Business"/>
    <s v="FLEXI"/>
    <s v="Tubular"/>
    <s v="22/06/2021"/>
  </r>
  <r>
    <s v="VPA6"/>
    <x v="3946"/>
    <x v="0"/>
    <s v="Non Compliant"/>
    <s v="18th June,2021"/>
    <d v="2021-06-18T00:00:00"/>
    <s v="28th June,2021"/>
    <d v="2021-06-28T00:00:00"/>
    <s v="joyce kipaloi"/>
    <s v="Female"/>
    <s v="99999"/>
    <s v="254726314498"/>
    <s v="254726314498"/>
    <s v=""/>
    <s v="254743903539"/>
    <n v="36.864694999999998"/>
    <n v="0.753193"/>
    <s v="Samburu"/>
    <s v="Samburu Central"/>
    <s v="kirimon"/>
    <s v="luai B"/>
    <x v="7"/>
    <s v="Biogas International Limited"/>
    <s v=""/>
    <s v=""/>
    <s v="Medium Size Business"/>
    <s v="FLEXI"/>
    <s v="Tubular"/>
    <s v="22/06/2021"/>
  </r>
  <r>
    <s v="VPA6"/>
    <x v="3947"/>
    <x v="0"/>
    <s v="Non Compliant"/>
    <s v="19th June,2021"/>
    <d v="2021-06-19T00:00:00"/>
    <s v="29th June,2021"/>
    <d v="2021-06-29T00:00:00"/>
    <s v="Catherine Riungu"/>
    <s v="Female"/>
    <s v="99999"/>
    <s v="254728761854"/>
    <s v="254728761854"/>
    <s v=""/>
    <s v="254726685368"/>
    <n v="36.879308999999999"/>
    <n v="0.741981"/>
    <s v="Samburu"/>
    <s v="Samburu Central"/>
    <s v="kirimon"/>
    <s v="kirimon"/>
    <x v="7"/>
    <s v="Biogas International Limited"/>
    <s v=""/>
    <s v=""/>
    <s v="Medium Size Business"/>
    <s v="FLEXI"/>
    <s v="Tubular"/>
    <s v="22/06/2021"/>
  </r>
  <r>
    <s v="VPA6"/>
    <x v="3948"/>
    <x v="0"/>
    <s v="Non Compliant"/>
    <s v="20th June,2021"/>
    <d v="2021-06-20T00:00:00"/>
    <s v="30th June,2021"/>
    <d v="2021-06-30T00:00:00"/>
    <s v="jane lempirdany"/>
    <s v="Female"/>
    <s v="99999"/>
    <s v="254724358422"/>
    <s v="254724358422"/>
    <s v=""/>
    <s v="254743346729"/>
    <n v="36.865008000000003"/>
    <n v="0.752108"/>
    <s v="Samburu"/>
    <s v="Samburu Central"/>
    <s v="kirimon"/>
    <s v="luai"/>
    <x v="7"/>
    <s v="Biogas International Limited"/>
    <s v=""/>
    <s v=""/>
    <s v="Medium Size Business"/>
    <s v="FLEXI"/>
    <s v="Tubular"/>
    <s v="22/06/2021"/>
  </r>
  <r>
    <s v="VPA6"/>
    <x v="3949"/>
    <x v="0"/>
    <s v="Under Verification"/>
    <s v="12th April,2021"/>
    <d v="2021-04-12T00:00:00"/>
    <s v="1st June,2021"/>
    <d v="2021-06-01T00:00:00"/>
    <s v="Agnes Lesrima"/>
    <s v="Female"/>
    <s v="99999"/>
    <s v="254713352000"/>
    <s v="254713352000"/>
    <s v=""/>
    <s v="254111480200"/>
    <n v="36.897007000000002"/>
    <n v="0.79899699999999996"/>
    <s v="Samburu"/>
    <s v="Samburu Central"/>
    <s v="kirimon"/>
    <s v="suraanduru"/>
    <x v="7"/>
    <s v="Biogas International Limited"/>
    <s v=""/>
    <s v=""/>
    <s v="Medium Size Business"/>
    <s v="FLEXI"/>
    <s v="Tubular"/>
    <s v="22/06/2021"/>
  </r>
  <r>
    <s v="VPA6"/>
    <x v="3950"/>
    <x v="0"/>
    <s v="Under Verification"/>
    <s v="13th April,2021"/>
    <d v="2021-04-13T00:00:00"/>
    <s v="2nd June,2021"/>
    <d v="2021-06-02T00:00:00"/>
    <s v="Dorris lengolooni"/>
    <s v="Female"/>
    <s v="99999"/>
    <s v="254713967667"/>
    <s v="254713967667"/>
    <s v=""/>
    <s v="254713352000"/>
    <n v="36.900714000000001"/>
    <n v="0.78700400000000004"/>
    <s v="Samburu"/>
    <s v="Samburu Central"/>
    <s v="kirimon"/>
    <s v="suraanduru"/>
    <x v="7"/>
    <s v="Biogas International Limited"/>
    <s v=""/>
    <s v=""/>
    <s v="Medium Size Business"/>
    <s v="FLEXI"/>
    <s v="Tubular"/>
    <s v="22/06/2021"/>
  </r>
  <r>
    <s v="VPA6"/>
    <x v="3951"/>
    <x v="0"/>
    <s v="Non Compliant"/>
    <s v="24th June,2021"/>
    <d v="2021-06-24T00:00:00"/>
    <s v="4th July,2021"/>
    <d v="2021-07-04T00:00:00"/>
    <s v="Lelesara Moses Kimpeko"/>
    <s v="Male"/>
    <s v="99999"/>
    <s v="254721687780"/>
    <s v="254721687780"/>
    <s v=""/>
    <s v="254713729976"/>
    <n v="36.872475000000001"/>
    <n v="0.75772300000000004"/>
    <s v="Samburu"/>
    <s v="Samburu East"/>
    <s v="Samburu Central"/>
    <s v="Luai"/>
    <x v="3"/>
    <s v="Biogas International Limited"/>
    <s v="James musyoka"/>
    <s v=""/>
    <s v="Medium Size Business"/>
    <s v="FLEXI"/>
    <s v="Tubular"/>
    <s v="24/06/2021"/>
  </r>
  <r>
    <s v="VPA6"/>
    <x v="3952"/>
    <x v="0"/>
    <s v="Non Compliant"/>
    <s v="15th April,2021"/>
    <d v="2021-04-15T00:00:00"/>
    <s v="4th June,2021"/>
    <d v="2021-06-04T00:00:00"/>
    <s v="Catherine lenduda"/>
    <s v="Female"/>
    <s v="99999"/>
    <s v="254704344752"/>
    <s v="254704344752"/>
    <s v=""/>
    <s v="254720987797"/>
    <n v="36.871614999999998"/>
    <n v="0.76180199999999998"/>
    <s v="Samburu"/>
    <s v="Samburu Central"/>
    <s v="kirimon"/>
    <s v="kirimon"/>
    <x v="7"/>
    <s v="Biogas International Limited"/>
    <s v=""/>
    <s v=""/>
    <s v="Medium Size Business"/>
    <s v="FLEXI"/>
    <s v="Tubular"/>
    <s v="24/06/2021"/>
  </r>
  <r>
    <s v="VPA6"/>
    <x v="3953"/>
    <x v="0"/>
    <s v="Non Compliant"/>
    <s v="25th June,2021"/>
    <d v="2021-06-25T00:00:00"/>
    <s v="15th July,2021"/>
    <d v="2021-07-15T00:00:00"/>
    <s v="Lekolol Michael Deula"/>
    <s v="Male"/>
    <s v="99999"/>
    <s v="254720998090"/>
    <s v="254720998090"/>
    <s v=""/>
    <s v="254792448709"/>
    <n v="36.860737999999998"/>
    <n v="0.75072300000000003"/>
    <s v="Samburu"/>
    <s v="Samburu Central"/>
    <s v="Samburu Central"/>
    <s v="Luai"/>
    <x v="3"/>
    <s v="Biogas International Limited"/>
    <s v="James Musyoka"/>
    <s v=""/>
    <s v="Medium Size Business"/>
    <s v="FLEXI"/>
    <s v="Tubular"/>
    <s v="25/06/2021"/>
  </r>
  <r>
    <s v="VPA6"/>
    <x v="3954"/>
    <x v="0"/>
    <s v="Under Verification"/>
    <s v="26th June,2021"/>
    <d v="2021-06-26T00:00:00"/>
    <s v="6th July,2021"/>
    <d v="2021-07-06T00:00:00"/>
    <s v="Langala Joseph Jamedi"/>
    <s v="Male"/>
    <s v="99999"/>
    <s v="254713265488"/>
    <s v="254713265488"/>
    <s v=""/>
    <s v="254740394183"/>
    <n v="36.851520000000001"/>
    <n v="0.77381699999999998"/>
    <s v="Samburu"/>
    <s v="Samburu Central"/>
    <s v="Samburu Central"/>
    <s v="Kelele"/>
    <x v="3"/>
    <s v="Biogas International Limited"/>
    <s v="James Musyoka"/>
    <s v=""/>
    <s v="Medium Size Business"/>
    <s v="FLEXI"/>
    <s v="Tubular"/>
    <s v="26/06/2021"/>
  </r>
  <r>
    <s v="VPA6"/>
    <x v="3955"/>
    <x v="0"/>
    <s v="Under Verification"/>
    <s v="16th April,2021"/>
    <d v="2021-04-16T00:00:00"/>
    <s v="5th June,2021"/>
    <d v="2021-06-05T00:00:00"/>
    <s v="leseketeti Brian saruni"/>
    <s v="Male"/>
    <s v="99999"/>
    <s v="254708118530"/>
    <s v="254708118530"/>
    <s v=""/>
    <s v="254723783161"/>
    <n v="36.873950000000001"/>
    <n v="0.76447299999999996"/>
    <s v="Samburu"/>
    <s v="Samburu Central"/>
    <s v="kirimon"/>
    <s v="kirimon"/>
    <x v="7"/>
    <s v="Biogas International Limited"/>
    <s v=""/>
    <s v=""/>
    <s v="Medium Size Business"/>
    <s v="FLEXI"/>
    <s v="Tubular"/>
    <s v="26/06/2021"/>
  </r>
  <r>
    <s v="VPA6"/>
    <x v="3956"/>
    <x v="0"/>
    <s v="Under Verification"/>
    <s v="17th April,2021"/>
    <d v="2021-04-17T00:00:00"/>
    <s v="6th June,2021"/>
    <d v="2021-06-06T00:00:00"/>
    <s v="Joseph lenduda"/>
    <s v="Male"/>
    <s v="99999"/>
    <s v="254727721469"/>
    <s v="254727721469"/>
    <s v=""/>
    <s v="254769656054"/>
    <n v="36.900863999999999"/>
    <n v="0.75877899999999998"/>
    <s v="Samburu"/>
    <s v="Samburu Central"/>
    <s v="kirimon"/>
    <s v="suraanduru"/>
    <x v="7"/>
    <s v="Biogas International Limited"/>
    <s v=""/>
    <s v=""/>
    <s v="Medium Size Business"/>
    <s v="FLEXI"/>
    <s v="Tubular"/>
    <s v="26/06/2021"/>
  </r>
  <r>
    <s v="VPA6"/>
    <x v="3957"/>
    <x v="0"/>
    <s v="Non Compliant"/>
    <s v="27th June,2021"/>
    <d v="2021-06-27T00:00:00"/>
    <s v="7th July,2021"/>
    <d v="2021-07-07T00:00:00"/>
    <s v="Leseketeti Ledeyo Leseketeti"/>
    <s v="Male"/>
    <s v="99999"/>
    <s v="254720903066"/>
    <s v="254720903066"/>
    <s v=""/>
    <s v="254712980784"/>
    <n v="36.893053000000002"/>
    <n v="0.75117199999999995"/>
    <s v="Samburu"/>
    <s v="Samburu Central"/>
    <s v="Samburu Central"/>
    <s v="Lounoi"/>
    <x v="3"/>
    <s v="Biogas International Limited"/>
    <s v="James Musyoka"/>
    <s v=""/>
    <s v="Medium Size Business"/>
    <s v="FLEXI"/>
    <s v="Tubular"/>
    <s v="27/06/2021"/>
  </r>
  <r>
    <s v="VPA6"/>
    <x v="3958"/>
    <x v="0"/>
    <s v="Non Compliant"/>
    <s v="18th April,2021"/>
    <d v="2021-04-18T00:00:00"/>
    <s v="7th June,2021"/>
    <d v="2021-06-07T00:00:00"/>
    <s v="christine lengala"/>
    <s v="Female"/>
    <s v="99999"/>
    <s v="254713747697"/>
    <s v="254713747697"/>
    <s v=""/>
    <s v="254721591172"/>
    <n v="36.863047000000002"/>
    <n v="0.75550399999999995"/>
    <s v="Samburu"/>
    <s v="Samburu Central"/>
    <s v="kirimon"/>
    <s v="kirimon"/>
    <x v="7"/>
    <s v="Biogas International Limited"/>
    <s v=""/>
    <s v=""/>
    <s v="Medium Size Business"/>
    <s v="FLEXI"/>
    <s v="Tubular"/>
    <s v="27/06/2021"/>
  </r>
  <r>
    <s v="VPA6"/>
    <x v="3959"/>
    <x v="0"/>
    <s v="Under Verification"/>
    <s v="28th June,2021"/>
    <d v="2021-06-28T00:00:00"/>
    <s v="9th July,2021"/>
    <d v="2021-07-09T00:00:00"/>
    <s v="Lepidany Cyrus Lobengula"/>
    <s v="Male"/>
    <s v="99999"/>
    <s v="254702931577"/>
    <s v="254702931577"/>
    <s v=""/>
    <s v="254724465897"/>
    <n v="36.884990000000002"/>
    <n v="0.73990299999999998"/>
    <s v="Samburu"/>
    <s v="Samburu Central"/>
    <s v="Samburu Central"/>
    <s v="Urban area"/>
    <x v="3"/>
    <s v="Biogas International Limited"/>
    <s v="James Musyoka"/>
    <s v=""/>
    <s v="Medium Size Business"/>
    <s v="FLEXI"/>
    <s v="Tubular"/>
    <s v="28/06/2021"/>
  </r>
  <r>
    <s v="VPA6"/>
    <x v="3960"/>
    <x v="0"/>
    <s v="Non Compliant"/>
    <s v="29th June,2021"/>
    <d v="2021-06-29T00:00:00"/>
    <s v="10th July,2021"/>
    <d v="2021-07-10T00:00:00"/>
    <s v="Lempaute Ltarasan Lempaute"/>
    <s v="Male"/>
    <s v="99999"/>
    <s v="254112780645"/>
    <s v="254112780645"/>
    <s v=""/>
    <s v="254706518492"/>
    <n v="36.882199999999997"/>
    <n v="0.75303200000000003"/>
    <s v="Samburu"/>
    <s v="Samburu Central"/>
    <s v="Samburu Central"/>
    <s v="Lounoi"/>
    <x v="3"/>
    <s v="Biogas International Limited"/>
    <s v="James Musyoka"/>
    <s v=""/>
    <s v="Medium Size Business"/>
    <s v="FLEXI"/>
    <s v="Tubular"/>
    <s v="29/06/2021"/>
  </r>
  <r>
    <s v="VPA6"/>
    <x v="3961"/>
    <x v="0"/>
    <s v="Under Verification"/>
    <s v="19th April,2021"/>
    <d v="2021-04-19T00:00:00"/>
    <s v="8th June,2021"/>
    <d v="2021-06-08T00:00:00"/>
    <s v="Silas Lobengula"/>
    <s v="Male"/>
    <s v="99999"/>
    <s v="254702931577"/>
    <s v="254702931577"/>
    <s v=""/>
    <s v="254768983326"/>
    <n v="36.884720000000002"/>
    <n v="0.73964799999999997"/>
    <s v="Samburu"/>
    <s v="Samburu Central"/>
    <s v="kirimon"/>
    <s v="kirimon"/>
    <x v="7"/>
    <s v="Biogas International Limited"/>
    <s v=""/>
    <s v=""/>
    <s v="Medium Size Business"/>
    <s v="FLEXI"/>
    <s v="Tubular"/>
    <s v="29/06/2021"/>
  </r>
  <r>
    <s v="VPA6"/>
    <x v="3962"/>
    <x v="0"/>
    <s v="Under Verification"/>
    <s v="20th April,2021"/>
    <d v="2021-04-20T00:00:00"/>
    <s v="9th June,2021"/>
    <d v="2021-06-09T00:00:00"/>
    <s v="Isaiah lemiruni kaduru"/>
    <s v="Male"/>
    <s v="99999"/>
    <s v="254720705978"/>
    <s v="254720705978"/>
    <s v=""/>
    <s v="254715747793"/>
    <n v="36.904228000000003"/>
    <n v="0.77464599999999995"/>
    <s v="Samburu"/>
    <s v="Samburu Central"/>
    <s v="kirimon"/>
    <s v="suraanduru"/>
    <x v="7"/>
    <s v="Biogas International Limited"/>
    <s v=""/>
    <s v=""/>
    <s v="Medium Size Business"/>
    <s v="FLEXI"/>
    <s v="Tubular"/>
    <s v="29/06/2021"/>
  </r>
  <r>
    <s v="VPA6"/>
    <x v="3963"/>
    <x v="0"/>
    <s v="Non Compliant"/>
    <s v="11th December,2020"/>
    <d v="2020-12-11T00:00:00"/>
    <s v="5th August,2021"/>
    <d v="2021-08-05T00:00:00"/>
    <s v="Rotich Richard Kipkorir"/>
    <s v="Male"/>
    <s v="12553734"/>
    <s v="720665685"/>
    <s v="254720665685"/>
    <s v=""/>
    <s v=""/>
    <n v="35.370702999999999"/>
    <n v="-0.76207999999999998"/>
    <s v="Bomet"/>
    <s v="Bomet Central"/>
    <s v="Silibwet"/>
    <s v="Kapsebet"/>
    <x v="2"/>
    <s v="Takamoto Biogas"/>
    <s v="Apolo Okinda"/>
    <s v=""/>
    <s v="Medium Size Business"/>
    <s v="KENBIM"/>
    <s v="Masonry"/>
    <s v="09/08/2021"/>
  </r>
  <r>
    <s v="VPA6"/>
    <x v="3964"/>
    <x v="0"/>
    <s v="Under Verification"/>
    <s v="30th June,2021"/>
    <d v="2021-06-30T00:00:00"/>
    <s v="15th July,2021"/>
    <d v="2021-07-15T00:00:00"/>
    <s v="Lelesara Catherine Chumpaan"/>
    <s v="Female"/>
    <s v="99999"/>
    <s v="254793001639"/>
    <s v="254793001639"/>
    <s v=""/>
    <s v="254741169203"/>
    <n v="36.959777000000003"/>
    <n v="0.76864200000000005"/>
    <s v="Samburu"/>
    <s v="Samburu Central"/>
    <s v="Samburu Central"/>
    <s v="Mugur"/>
    <x v="3"/>
    <s v="Biogas International Limited"/>
    <s v="James Musyoka"/>
    <s v=""/>
    <s v="Medium Size Business"/>
    <s v="FLEXI"/>
    <s v="Tubular"/>
    <s v="19/10/2021"/>
  </r>
  <r>
    <s v="VPA6"/>
    <x v="3965"/>
    <x v="0"/>
    <s v="Non Compliant"/>
    <s v="1st July,2021"/>
    <d v="2021-07-01T00:00:00"/>
    <s v="14th July,2021"/>
    <d v="2021-07-14T00:00:00"/>
    <s v="Lekushula John Ltumoki"/>
    <s v="Male"/>
    <s v="99999"/>
    <s v="254725111018"/>
    <s v="254725111018"/>
    <s v=""/>
    <s v="254704100979"/>
    <n v="36.796182999999999"/>
    <n v="0.70236799999999999"/>
    <s v="Samburu"/>
    <s v="Samburu Central"/>
    <s v="Samburu Central"/>
    <s v="KMC"/>
    <x v="3"/>
    <s v="Biogas International Limited"/>
    <s v="James Musyoka"/>
    <s v=""/>
    <s v="Medium Size Business"/>
    <s v="FLEXI"/>
    <s v="Tubular"/>
    <s v="19/10/2021"/>
  </r>
  <r>
    <s v="VPA6"/>
    <x v="3966"/>
    <x v="0"/>
    <s v="Unreachable"/>
    <s v="3rd July,2021"/>
    <d v="2021-07-03T00:00:00"/>
    <s v="15th July,2021"/>
    <d v="2021-07-15T00:00:00"/>
    <s v="Lodukiok Kinapu Lodukiok"/>
    <s v="Male"/>
    <s v="99999"/>
    <s v="254710842499"/>
    <s v="254710842499"/>
    <s v=""/>
    <s v="254702255685"/>
    <n v="36.584162999999997"/>
    <n v="0.91784500000000002"/>
    <s v="Samburu"/>
    <s v="Samburu East"/>
    <s v="Samburu East"/>
    <s v="Sunoni"/>
    <x v="3"/>
    <s v="Biogas International Limited"/>
    <s v="James Musyoka"/>
    <s v=""/>
    <s v="Medium Size Business"/>
    <s v="FLEXI"/>
    <s v="Tubular"/>
    <s v="19/10/2021"/>
  </r>
  <r>
    <s v="VPA6"/>
    <x v="3967"/>
    <x v="0"/>
    <s v="Non Compliant"/>
    <s v="4th July,2021"/>
    <d v="2021-07-04T00:00:00"/>
    <s v="16th July,2021"/>
    <d v="2021-07-16T00:00:00"/>
    <s v="Leakono Francis Sabaya"/>
    <s v="Male"/>
    <s v="99999"/>
    <s v="254727637266"/>
    <s v="254727637266"/>
    <s v=""/>
    <s v="254796850980"/>
    <n v="36.574841999999997"/>
    <n v="0.93728500000000003"/>
    <s v="Samburu"/>
    <s v="Samburu East"/>
    <s v="Samburu East"/>
    <s v="Rangau"/>
    <x v="3"/>
    <s v="Biogas International Limited"/>
    <s v="James Musyoka"/>
    <s v=""/>
    <s v="Medium Size Business"/>
    <s v="FLEXI"/>
    <s v="Tubular"/>
    <s v="19/10/2021"/>
  </r>
  <r>
    <s v="VPA6"/>
    <x v="3968"/>
    <x v="0"/>
    <s v="Non Compliant"/>
    <s v="9th July,2021"/>
    <d v="2021-07-09T00:00:00"/>
    <s v="23rd July,2021"/>
    <d v="2021-07-23T00:00:00"/>
    <s v="Ljarau Jackson Leteroi"/>
    <s v="Male"/>
    <s v="99999"/>
    <s v="254727273405"/>
    <s v="254727273405"/>
    <s v=""/>
    <s v="254705081702"/>
    <n v="36.542050000000003"/>
    <n v="0.86724699999999999"/>
    <s v="Samburu"/>
    <s v="Samburu Central"/>
    <s v="Samburu Central"/>
    <s v="Longewan"/>
    <x v="3"/>
    <s v="Biogas International Limited"/>
    <s v="James Musyoka"/>
    <s v=""/>
    <s v="Medium Size Business"/>
    <s v="FLEXI"/>
    <s v="Tubular"/>
    <s v="19/10/2021"/>
  </r>
  <r>
    <s v="VPA6"/>
    <x v="3969"/>
    <x v="0"/>
    <s v="Non Compliant"/>
    <s v="5th July,2021"/>
    <d v="2021-07-05T00:00:00"/>
    <s v="18th July,2021"/>
    <d v="2021-07-18T00:00:00"/>
    <s v="Lenaruti Moses Amy"/>
    <s v="Male"/>
    <s v="99999"/>
    <s v="254701132873"/>
    <s v="254701132873"/>
    <s v=""/>
    <s v="254704421593"/>
    <n v="36.653592000000003"/>
    <n v="0.96537300000000004"/>
    <s v="Samburu"/>
    <s v="Samburu Central"/>
    <s v="Samburu Central"/>
    <s v="Kitobor"/>
    <x v="3"/>
    <s v="Biogas International Limited"/>
    <s v="James Musyoka"/>
    <s v=""/>
    <s v="Medium Size Business"/>
    <s v="FLEXI"/>
    <s v="Tubular"/>
    <s v="19/10/2021"/>
  </r>
  <r>
    <s v="VPA6"/>
    <x v="3970"/>
    <x v="0"/>
    <s v="Non Compliant"/>
    <s v="6th July,2021"/>
    <d v="2021-07-06T00:00:00"/>
    <s v="20th July,2021"/>
    <d v="2021-07-20T00:00:00"/>
    <s v="Roindi Philip Lolmodooni"/>
    <s v="Male"/>
    <s v="99999"/>
    <s v="254722830746"/>
    <s v="254722830746"/>
    <s v=""/>
    <s v="254727432256"/>
    <n v="36.613388"/>
    <n v="0.95562199999999997"/>
    <s v="Samburu"/>
    <s v="Samburu Central"/>
    <s v="Samburu Central"/>
    <s v="Ntaduarai"/>
    <x v="3"/>
    <s v="Biogas International Limited"/>
    <s v="James Musyoka"/>
    <s v=""/>
    <s v="Medium Size Business"/>
    <s v="FLEXI"/>
    <s v="Tubular"/>
    <s v="19/10/2021"/>
  </r>
  <r>
    <s v="VPA6"/>
    <x v="3971"/>
    <x v="0"/>
    <s v="Unreachable"/>
    <s v="7th July,2021"/>
    <d v="2021-07-07T00:00:00"/>
    <s v="20th July,2021"/>
    <d v="2021-07-20T00:00:00"/>
    <s v="Ledonyo Jeneri Lengwana"/>
    <s v="Male"/>
    <s v="99999"/>
    <s v="254728902282"/>
    <s v="254728902282"/>
    <s v=""/>
    <s v="254716482205"/>
    <n v="36.542487999999999"/>
    <n v="0.85488299999999995"/>
    <s v="Samburu"/>
    <s v="Samburu Central"/>
    <s v="Samburu Central"/>
    <s v="Longewan"/>
    <x v="3"/>
    <s v="Biogas International Limited"/>
    <s v="James Musyoka"/>
    <s v=""/>
    <s v="Medium Size Business"/>
    <s v="FLEXI"/>
    <s v="Tubular"/>
    <s v="19/10/2021"/>
  </r>
  <r>
    <s v="VPA6"/>
    <x v="3972"/>
    <x v="0"/>
    <s v="Non Compliant"/>
    <s v="8th July,2021"/>
    <d v="2021-07-08T00:00:00"/>
    <s v="22nd July,2021"/>
    <d v="2021-07-22T00:00:00"/>
    <s v="Lemiranit Saidimu Lemiranit"/>
    <s v="Male"/>
    <s v="99999"/>
    <s v="254705543775"/>
    <s v="254705543775"/>
    <s v=""/>
    <s v="254703920557"/>
    <n v="36.552742000000002"/>
    <n v="0.85781700000000005"/>
    <s v="Samburu"/>
    <s v="Samburu Central"/>
    <s v="Samburu Central"/>
    <s v="Longewan"/>
    <x v="3"/>
    <s v="Biogas International Limited"/>
    <s v="James Musyoka"/>
    <s v=""/>
    <s v="Medium Size Business"/>
    <s v="FLEXI"/>
    <s v="Tubular"/>
    <s v="19/10/2021"/>
  </r>
  <r>
    <s v="VPA6"/>
    <x v="3973"/>
    <x v="0"/>
    <s v="Non Compliant"/>
    <s v="10th July,2021"/>
    <d v="2021-07-10T00:00:00"/>
    <s v="23rd July,2021"/>
    <d v="2021-07-23T00:00:00"/>
    <s v="Kisapei Kai Kisapei"/>
    <s v="Male"/>
    <s v="99999"/>
    <s v="254701780820"/>
    <s v="254701780820"/>
    <s v=""/>
    <s v="254790337106"/>
    <n v="36.544240000000002"/>
    <n v="0.84851299999999996"/>
    <s v="Samburu"/>
    <s v="Samburu Central"/>
    <s v="Samburu East"/>
    <s v="Ramurk"/>
    <x v="3"/>
    <s v="Biogas International Limited"/>
    <s v="James Musyoka"/>
    <s v=""/>
    <s v="Medium Size Business"/>
    <s v="FLEXI"/>
    <s v="Tubular"/>
    <s v="19/10/2021"/>
  </r>
  <r>
    <s v="VPA6"/>
    <x v="3974"/>
    <x v="0"/>
    <s v="Non Compliant"/>
    <s v="11th July,2021"/>
    <d v="2021-07-11T00:00:00"/>
    <s v="24th July,2021"/>
    <d v="2021-07-24T00:00:00"/>
    <s v="Dola Francis Leakono"/>
    <s v="Male"/>
    <s v="99999"/>
    <s v="254717697429"/>
    <s v="254717697429"/>
    <s v=""/>
    <s v="254792972128"/>
    <n v="36.638207000000001"/>
    <n v="0.862205"/>
    <s v="Samburu"/>
    <s v="Samburu Central"/>
    <s v="Samburu Central"/>
    <s v="Lmari"/>
    <x v="3"/>
    <s v="Biogas International Limited"/>
    <s v="James Musyoka"/>
    <s v=""/>
    <s v="Medium Size Business"/>
    <s v="FLEXI"/>
    <s v="Tubular"/>
    <s v="19/10/2021"/>
  </r>
  <r>
    <s v="VPA6"/>
    <x v="3975"/>
    <x v="0"/>
    <s v="Non Compliant"/>
    <s v="14th July,2021"/>
    <d v="2021-07-14T00:00:00"/>
    <s v="27th July,2021"/>
    <d v="2021-07-27T00:00:00"/>
    <s v="Sanduku Peter Kisur"/>
    <s v="Male"/>
    <s v="99999"/>
    <s v="254727743907"/>
    <s v="254727743907"/>
    <s v=""/>
    <s v="254796168641"/>
    <n v="36.482056999999998"/>
    <n v="0.84154700000000005"/>
    <s v="Baringo"/>
    <s v="Baringo Central"/>
    <s v="Baringo central"/>
    <s v="Cherelsosoin"/>
    <x v="3"/>
    <s v="Biogas International Limited"/>
    <s v="James Musyoka"/>
    <s v=""/>
    <s v="Medium Size Business"/>
    <s v="FLEXI"/>
    <s v="Tubular"/>
    <s v="19/10/2021"/>
  </r>
  <r>
    <s v="VPA6"/>
    <x v="3976"/>
    <x v="0"/>
    <s v="Non Compliant"/>
    <s v="12th July,2021"/>
    <d v="2021-07-12T00:00:00"/>
    <s v="25th July,2021"/>
    <d v="2021-07-25T00:00:00"/>
    <s v="Abure Joel Kipturu"/>
    <s v="Male"/>
    <s v="99999"/>
    <s v="254621692664"/>
    <s v="254621692664"/>
    <s v=""/>
    <s v="254719859484"/>
    <n v="36.468587999999997"/>
    <n v="0.84219200000000005"/>
    <s v="Baringo"/>
    <s v="Baringo Central"/>
    <s v="Baringo central"/>
    <s v="Kiptaru"/>
    <x v="3"/>
    <s v="Biogas International Limited"/>
    <s v="James Musyoka"/>
    <s v=""/>
    <s v="Medium Size Business"/>
    <s v="FLEXI"/>
    <s v="Tubular"/>
    <s v="19/10/2021"/>
  </r>
  <r>
    <s v="VPA6"/>
    <x v="3977"/>
    <x v="0"/>
    <s v="Non Compliant"/>
    <s v="13th July,2021"/>
    <d v="2021-07-13T00:00:00"/>
    <s v="26th July,2021"/>
    <d v="2021-07-26T00:00:00"/>
    <s v="Amoni Isaac Nambair"/>
    <s v="Male"/>
    <s v="99999"/>
    <s v="254722442269"/>
    <s v="254722442269"/>
    <s v=""/>
    <s v="254711579777"/>
    <n v="36.479618000000002"/>
    <n v="0.84055000000000002"/>
    <s v="Baringo"/>
    <s v="Baringo Central"/>
    <s v="Baringo central"/>
    <s v="Cherel"/>
    <x v="3"/>
    <s v="Biogas International Limited"/>
    <s v="James Musyoka"/>
    <s v=""/>
    <s v="Medium Size Business"/>
    <s v="FLEXI"/>
    <s v="Tubular"/>
    <s v="19/10/2021"/>
  </r>
  <r>
    <s v="VPA6"/>
    <x v="3978"/>
    <x v="0"/>
    <s v="Non Compliant"/>
    <s v="15th July,2021"/>
    <d v="2021-07-15T00:00:00"/>
    <s v="28th July,2021"/>
    <d v="2021-07-28T00:00:00"/>
    <s v="Machan Paul Lolmodooni"/>
    <s v="Male"/>
    <s v="99999"/>
    <s v="254711321697"/>
    <s v="254711321697"/>
    <s v=""/>
    <s v="254712744530"/>
    <n v="36.604861999999997"/>
    <n v="0.96113700000000002"/>
    <s v="Samburu"/>
    <s v="Samburu Central"/>
    <s v="Samburu Central"/>
    <s v="Ntaduarai"/>
    <x v="3"/>
    <s v="Biogas International Limited"/>
    <s v="James Musyoka"/>
    <s v=""/>
    <s v="Medium Size Business"/>
    <s v="FLEXI"/>
    <s v="Tubular"/>
    <s v="19/10/2021"/>
  </r>
  <r>
    <s v="VPA6"/>
    <x v="3979"/>
    <x v="0"/>
    <s v="Non Compliant"/>
    <s v="16th July,2021"/>
    <d v="2021-07-16T00:00:00"/>
    <s v="28th July,2021"/>
    <d v="2021-07-28T00:00:00"/>
    <s v="Lesirima Hellen Samarin"/>
    <s v="Female"/>
    <s v="99999"/>
    <s v="254722817806"/>
    <s v="254722817806"/>
    <s v=""/>
    <s v="254718448794"/>
    <n v="36.567748000000002"/>
    <n v="1.006672"/>
    <s v="Samburu"/>
    <s v="Samburu Central"/>
    <s v="Samburu Central"/>
    <s v="Loosuk"/>
    <x v="3"/>
    <s v="Biogas International Limited"/>
    <s v="James Musyoka"/>
    <s v=""/>
    <s v="Medium Size Business"/>
    <s v="FLEXI"/>
    <s v="Tubular"/>
    <s v="19/10/2021"/>
  </r>
  <r>
    <s v="VPA6"/>
    <x v="3980"/>
    <x v="0"/>
    <s v="Non Compliant"/>
    <s v="17th July,2021"/>
    <d v="2021-07-17T00:00:00"/>
    <s v="30th July,2021"/>
    <d v="2021-07-30T00:00:00"/>
    <s v="Loosenge Paul Kilamoi"/>
    <s v="Male"/>
    <s v="99999"/>
    <s v="254113408256"/>
    <s v="254113408256"/>
    <s v=""/>
    <s v="254746859221"/>
    <n v="36.577897999999998"/>
    <n v="0.91558700000000004"/>
    <s v="Samburu"/>
    <s v="Samburu Central"/>
    <s v="Samburu Central"/>
    <s v="Lpiira"/>
    <x v="3"/>
    <s v="Biogas International Limited"/>
    <s v="James Musyoka"/>
    <s v=""/>
    <s v="Medium Size Business"/>
    <s v="FLEXI"/>
    <s v="Tubular"/>
    <s v="19/10/2021"/>
  </r>
  <r>
    <s v="VPA6"/>
    <x v="3981"/>
    <x v="0"/>
    <s v="Non Compliant"/>
    <s v="5th August,2021"/>
    <d v="2021-08-05T00:00:00"/>
    <s v="15th August,2021"/>
    <d v="2021-08-15T00:00:00"/>
    <s v="Mara Water Users River"/>
    <s v="Male"/>
    <n v="99999"/>
    <s v="254722570311"/>
    <s v="254722570311"/>
    <s v=""/>
    <s v="254723074586"/>
    <n v="35.424759999999999"/>
    <n v="-0.944218"/>
    <s v="Narok"/>
    <s v="Narok South"/>
    <s v="Narok South"/>
    <s v="Sunset"/>
    <x v="22"/>
    <s v="Biogas International Limited"/>
    <s v="James Musyoka"/>
    <s v=""/>
    <s v="Medium Size Business"/>
    <s v="FLEXI"/>
    <s v="Tubular"/>
    <s v="19/10/2021"/>
  </r>
  <r>
    <s v="VPA6"/>
    <x v="3982"/>
    <x v="0"/>
    <s v="Non Compliant"/>
    <s v="2nd August,2021"/>
    <d v="2021-08-02T00:00:00"/>
    <s v="12th August,2021"/>
    <d v="2021-08-12T00:00:00"/>
    <s v="Ochieng Francis Xavier"/>
    <s v="Male"/>
    <n v="99999"/>
    <s v="254714693299"/>
    <s v="254714693299"/>
    <s v=""/>
    <s v="254714693301"/>
    <n v="37.011510000000001"/>
    <n v="-1.0935729999999999"/>
    <s v="Kiambu"/>
    <s v="Juja"/>
    <s v="Juja"/>
    <s v="Jkuat"/>
    <x v="3"/>
    <s v="Biogas International Limited"/>
    <s v="James Musyoka"/>
    <s v=""/>
    <s v="Medium Size Business"/>
    <s v="FLEXI"/>
    <s v="Tubular"/>
    <s v="19/10/2021"/>
  </r>
  <r>
    <s v="VPA6"/>
    <x v="3983"/>
    <x v="1"/>
    <s v=""/>
    <s v="16th October,2021"/>
    <d v="2021-10-16T00:00:00"/>
    <s v="30th October,2021"/>
    <d v="2021-10-30T00:00:00"/>
    <s v="Pauline Ronkoine Sopilal"/>
    <s v="Female"/>
    <n v="99999"/>
    <s v="723834771"/>
    <s v="254723834771"/>
    <s v=""/>
    <s v="254701598083"/>
    <n v="36.994441999999999"/>
    <n v="-1.739452"/>
    <s v="Kajiado"/>
    <s v="Kajiado East"/>
    <s v="Kajiado East"/>
    <s v="Emapariswai"/>
    <x v="22"/>
    <s v="Biogas International Limited"/>
    <s v="James Musyoka"/>
    <s v=""/>
    <s v="Medium Size Business"/>
    <s v="FLEXI"/>
    <s v="Tubular"/>
    <s v="19/10/2021"/>
  </r>
  <r>
    <s v="VPA6"/>
    <x v="3984"/>
    <x v="0"/>
    <s v="Under Verification"/>
    <s v="30th June,2021"/>
    <d v="2021-06-30T00:00:00"/>
    <s v="30th June,2021"/>
    <d v="2021-06-30T00:00:00"/>
    <s v="irene lengolooni"/>
    <s v="Female"/>
    <s v="99999"/>
    <s v="254721379639"/>
    <s v="254721379639"/>
    <s v=""/>
    <s v="254720719175"/>
    <n v="36.903202999999998"/>
    <n v="0.80578300000000003"/>
    <s v="Samburu"/>
    <s v="Samburu Central"/>
    <s v="kirimon"/>
    <s v="suraanduru"/>
    <x v="7"/>
    <s v="Biogas International Limited"/>
    <s v=""/>
    <s v=""/>
    <s v="Medium Size Business"/>
    <s v="FLEXI"/>
    <s v="Tubular"/>
    <s v="09/11/2021"/>
  </r>
  <r>
    <s v="VPA6"/>
    <x v="3985"/>
    <x v="0"/>
    <s v="Non Compliant"/>
    <s v="3rd July,2021"/>
    <d v="2021-07-03T00:00:00"/>
    <s v="13th July,2021"/>
    <d v="2021-07-13T00:00:00"/>
    <s v="leadise lpenaiyanae"/>
    <s v="Male"/>
    <s v="99999"/>
    <s v="254729848065"/>
    <s v="254729848065"/>
    <s v=""/>
    <s v="254718821685"/>
    <n v="36.599677999999997"/>
    <n v="0.94656600000000002"/>
    <s v="Samburu"/>
    <s v="Samburu Central"/>
    <s v="suguta  marmar"/>
    <s v="lolmolok"/>
    <x v="7"/>
    <s v="Biogas International Limited"/>
    <s v=""/>
    <s v=""/>
    <s v="Medium Size Business"/>
    <s v="FLEXI"/>
    <s v="Tubular"/>
    <s v="09/11/2021"/>
  </r>
  <r>
    <s v="VPA6"/>
    <x v="3986"/>
    <x v="0"/>
    <s v="Non Compliant"/>
    <s v="5th July,2021"/>
    <d v="2021-07-05T00:00:00"/>
    <s v="15th July,2021"/>
    <d v="2021-07-15T00:00:00"/>
    <s v="Naomi lejunrut"/>
    <s v="Female"/>
    <s v="99999"/>
    <s v="254726237584"/>
    <s v="254726237584"/>
    <s v=""/>
    <s v="254712111344"/>
    <n v="36.660666999999997"/>
    <n v="0.94974800000000004"/>
    <s v="Samburu"/>
    <s v="Samburu Central"/>
    <s v="suguta mar mar"/>
    <s v="rankau"/>
    <x v="7"/>
    <s v="Biogas International Limited"/>
    <s v=""/>
    <s v=""/>
    <s v="Medium Size Business"/>
    <s v="FLEXI"/>
    <s v="Tubular"/>
    <s v="09/11/2021"/>
  </r>
  <r>
    <s v="VPA6"/>
    <x v="3987"/>
    <x v="0"/>
    <s v="Unreachable"/>
    <s v="6th July,2021"/>
    <d v="2021-07-06T00:00:00"/>
    <s v="16th July,2021"/>
    <d v="2021-07-16T00:00:00"/>
    <s v="Amos lekirenyei"/>
    <s v="Male"/>
    <s v="99999"/>
    <s v="254710380000"/>
    <s v="254710380000"/>
    <s v=""/>
    <s v="254706535297"/>
    <n v="36.657974000000003"/>
    <n v="0.91803199999999996"/>
    <s v="Samburu"/>
    <s v="Samburu Central"/>
    <s v="suguta marmar"/>
    <s v="lolgese"/>
    <x v="7"/>
    <s v="Biogas International Limited"/>
    <s v=""/>
    <s v=""/>
    <s v="Medium Size Business"/>
    <s v="FLEXI"/>
    <s v="Tubular"/>
    <s v="09/11/2021"/>
  </r>
  <r>
    <s v="VPA6"/>
    <x v="3988"/>
    <x v="0"/>
    <s v="Under Verification"/>
    <s v="4th July,2021"/>
    <d v="2021-07-04T00:00:00"/>
    <s v="15th July,2021"/>
    <d v="2021-07-15T00:00:00"/>
    <s v="Wilson leadise"/>
    <s v="Male"/>
    <s v="99999"/>
    <s v="254728937336"/>
    <s v="254728937336"/>
    <s v=""/>
    <s v="254722446586"/>
    <n v="36.587387"/>
    <n v="0.94011"/>
    <s v="Samburu"/>
    <s v="Samburu Central"/>
    <s v="suguta marmar"/>
    <s v="lolmolok"/>
    <x v="7"/>
    <s v="Biogas International Limited"/>
    <s v=""/>
    <s v=""/>
    <s v="Medium Size Business"/>
    <s v="FLEXI"/>
    <s v="Tubular"/>
    <s v="09/11/2021"/>
  </r>
  <r>
    <s v="VPA6"/>
    <x v="3989"/>
    <x v="0"/>
    <s v="Non Compliant"/>
    <s v="7th July,2021"/>
    <d v="2021-07-07T00:00:00"/>
    <s v="17th July,2021"/>
    <d v="2021-07-17T00:00:00"/>
    <s v="cecilia lesien"/>
    <s v="Female"/>
    <s v="99999"/>
    <s v="254721472925"/>
    <s v="254721472925"/>
    <s v=""/>
    <s v="254718409786"/>
    <n v="36.542301999999999"/>
    <n v="0.85817900000000003"/>
    <s v="Samburu"/>
    <s v="Samburu Central"/>
    <s v="suguta  marmar"/>
    <s v="longewan"/>
    <x v="7"/>
    <s v="Biogas International Limited"/>
    <s v=""/>
    <s v=""/>
    <s v="Medium Size Business"/>
    <s v="FLEXI"/>
    <s v="Tubular"/>
    <s v="12/11/2021"/>
  </r>
  <r>
    <s v="VPA6"/>
    <x v="3990"/>
    <x v="0"/>
    <s v="Non Compliant"/>
    <s v="8th July,2021"/>
    <d v="2021-07-08T00:00:00"/>
    <s v="18th July,2021"/>
    <d v="2021-07-18T00:00:00"/>
    <s v="Agnes lemuna"/>
    <s v="Female"/>
    <s v="99999"/>
    <s v="254714486743"/>
    <s v="254714486743"/>
    <s v=""/>
    <s v="254711408315"/>
    <n v="36.548977999999998"/>
    <n v="0.86294800000000005"/>
    <s v="Samburu"/>
    <s v="Samburu Central"/>
    <s v="suguta mar mar"/>
    <s v="longewan"/>
    <x v="7"/>
    <s v="Biogas International Limited"/>
    <s v=""/>
    <s v=""/>
    <s v="Medium Size Business"/>
    <s v="FLEXI"/>
    <s v="Tubular"/>
    <s v="12/11/2021"/>
  </r>
  <r>
    <s v="VPA6"/>
    <x v="3991"/>
    <x v="0"/>
    <s v="Non Compliant"/>
    <s v="9th July,2021"/>
    <d v="2021-07-09T00:00:00"/>
    <s v="19th July,2021"/>
    <d v="2021-07-19T00:00:00"/>
    <s v="Raita lekipukel"/>
    <s v="Female"/>
    <s v="99999"/>
    <s v="254799632381"/>
    <s v="254799632381"/>
    <s v=""/>
    <s v="254725407970"/>
    <n v="36.542386"/>
    <n v="0.85784800000000005"/>
    <s v="Samburu"/>
    <s v="Samburu Central"/>
    <s v="Amaiya"/>
    <s v="longewan"/>
    <x v="7"/>
    <s v="Biogas International Limited"/>
    <s v=""/>
    <s v=""/>
    <s v="Medium Size Business"/>
    <s v="FLEXI"/>
    <s v="Tubular"/>
    <s v="12/11/2021"/>
  </r>
  <r>
    <s v="VPA6"/>
    <x v="3992"/>
    <x v="0"/>
    <s v="Under Verification"/>
    <s v="10th July,2021"/>
    <d v="2021-07-10T00:00:00"/>
    <s v="20th July,2021"/>
    <d v="2021-07-20T00:00:00"/>
    <s v="Benjamin lengapiani"/>
    <s v="Male"/>
    <s v="99999"/>
    <s v="254728099406"/>
    <s v="254728099406"/>
    <s v=""/>
    <s v="254710481229"/>
    <n v="36.543855000000001"/>
    <n v="0.85004900000000005"/>
    <s v="Samburu"/>
    <s v="Samburu Central"/>
    <s v="amaiya"/>
    <s v="longewan"/>
    <x v="7"/>
    <s v="Biogas International Limited"/>
    <s v=""/>
    <s v=""/>
    <s v="Medium Size Business"/>
    <s v="FLEXI"/>
    <s v="Tubular"/>
    <s v="12/11/2021"/>
  </r>
  <r>
    <s v="VPA6"/>
    <x v="3993"/>
    <x v="0"/>
    <s v="Non Compliant"/>
    <s v="11th July,2021"/>
    <d v="2021-07-11T00:00:00"/>
    <s v="21st July,2021"/>
    <d v="2021-07-21T00:00:00"/>
    <s v="Kipatia lekarkar"/>
    <s v="Male"/>
    <s v="99999"/>
    <s v="254720620750"/>
    <s v="254720620750"/>
    <s v=""/>
    <s v="254742930042"/>
    <n v="36.558290999999997"/>
    <n v="0.85814699999999999"/>
    <s v="Samburu"/>
    <s v="Samburu Central"/>
    <s v="sugata marmar"/>
    <s v="longewan"/>
    <x v="7"/>
    <s v="Biogas International Limited"/>
    <s v=""/>
    <s v=""/>
    <s v="Medium Size Business"/>
    <s v="FLEXI"/>
    <s v="Tubular"/>
    <s v="12/11/2021"/>
  </r>
  <r>
    <s v="VPA6"/>
    <x v="3994"/>
    <x v="0"/>
    <s v="Unreachable"/>
    <s v="12th July,2021"/>
    <d v="2021-07-12T00:00:00"/>
    <s v="23rd July,2021"/>
    <d v="2021-07-23T00:00:00"/>
    <s v="silas Tiyos"/>
    <s v="Male"/>
    <s v="99999"/>
    <s v="254799781468"/>
    <s v="254799781468"/>
    <s v=""/>
    <s v="254703693561"/>
    <n v="36.471077999999999"/>
    <n v="0.84591799999999995"/>
    <s v="Baringo"/>
    <s v="East Pokot"/>
    <s v="amaiya"/>
    <s v="kiptar"/>
    <x v="7"/>
    <s v="Biogas International Limited"/>
    <s v=""/>
    <s v=""/>
    <s v="Medium Size Business"/>
    <s v="FLEXI"/>
    <s v="Tubular"/>
    <s v="12/11/2021"/>
  </r>
  <r>
    <s v="VPA6"/>
    <x v="3995"/>
    <x v="0"/>
    <s v="Non Compliant"/>
    <s v="13th July,2021"/>
    <d v="2021-07-13T00:00:00"/>
    <s v="23rd July,2021"/>
    <d v="2021-07-23T00:00:00"/>
    <s v="Christine Loremoi"/>
    <s v="Female"/>
    <s v="99999"/>
    <s v="254705312242"/>
    <s v="254705312242"/>
    <s v=""/>
    <s v="254721905790"/>
    <n v="36.481005000000003"/>
    <n v="0.84129399999999999"/>
    <s v="Baringo"/>
    <s v="East Pokot"/>
    <s v="Amaiya"/>
    <s v="amaiya"/>
    <x v="7"/>
    <s v="Biogas International Limited"/>
    <s v=""/>
    <s v=""/>
    <s v="Medium Size Business"/>
    <s v="FLEXI"/>
    <s v="Tubular"/>
    <s v="12/11/2021"/>
  </r>
  <r>
    <s v="VPA6"/>
    <x v="3996"/>
    <x v="0"/>
    <s v="Non Compliant"/>
    <s v="14th July,2021"/>
    <d v="2021-07-14T00:00:00"/>
    <s v="24th July,2021"/>
    <d v="2021-07-24T00:00:00"/>
    <s v="Ngoiman lemoti"/>
    <s v="Male"/>
    <s v="99999"/>
    <s v="254715303436"/>
    <s v="254715303436"/>
    <s v=""/>
    <s v="254723083929"/>
    <n v="36.542693999999997"/>
    <n v="0.85465400000000002"/>
    <s v="Samburu"/>
    <s v="Samburu Central"/>
    <s v="Amaiya"/>
    <s v="longewan"/>
    <x v="7"/>
    <s v="Biogas International Limited"/>
    <s v=""/>
    <s v=""/>
    <s v="Medium Size Business"/>
    <s v="FLEXI"/>
    <s v="Tubular"/>
    <s v="12/11/2021"/>
  </r>
  <r>
    <s v="VPA6"/>
    <x v="3997"/>
    <x v="0"/>
    <s v="Non Compliant"/>
    <s v="15th July,2021"/>
    <d v="2021-07-15T00:00:00"/>
    <s v="25th July,2021"/>
    <d v="2021-07-25T00:00:00"/>
    <s v="James lelmegit"/>
    <s v="Male"/>
    <s v="99999"/>
    <s v="254726064932"/>
    <s v="254726064932"/>
    <s v=""/>
    <s v="254742212010"/>
    <n v="36.541803999999999"/>
    <n v="0.86518399999999995"/>
    <s v="Samburu"/>
    <s v="Samburu Central"/>
    <s v="suguta mar mar"/>
    <s v="longewan"/>
    <x v="7"/>
    <s v="Biogas International Limited"/>
    <s v=""/>
    <s v=""/>
    <s v="Medium Size Business"/>
    <s v="FLEXI"/>
    <s v="Tubular"/>
    <s v="12/11/2021"/>
  </r>
  <r>
    <s v="VPA6"/>
    <x v="3998"/>
    <x v="0"/>
    <s v="Non Compliant"/>
    <s v="16th July,2021"/>
    <d v="2021-07-16T00:00:00"/>
    <s v="26th July,2021"/>
    <d v="2021-07-26T00:00:00"/>
    <s v="jonah londungokiak"/>
    <s v="Male"/>
    <s v="99999"/>
    <s v="254710769532"/>
    <s v="254710769532"/>
    <s v=""/>
    <s v="254717622081"/>
    <n v="36.593935999999999"/>
    <n v="0.93485499999999999"/>
    <s v="Samburu"/>
    <s v="Samburu Central"/>
    <s v="suguta mar mar"/>
    <s v="lolmolok"/>
    <x v="7"/>
    <s v="Biogas International Limited"/>
    <s v=""/>
    <s v=""/>
    <s v="Medium Size Business"/>
    <s v="FLEXI"/>
    <s v="Tubular"/>
    <s v="12/11/2021"/>
  </r>
  <r>
    <s v="VPA6"/>
    <x v="3999"/>
    <x v="0"/>
    <s v="Grievance"/>
    <s v="23rd May,2021"/>
    <d v="2021-05-23T00:00:00"/>
    <s v="12th July,2021"/>
    <d v="2021-07-12T00:00:00"/>
    <s v="Rahab Gitau waruguru"/>
    <s v="Female"/>
    <s v="99999"/>
    <s v="729209892"/>
    <s v="254713879727"/>
    <s v=""/>
    <s v="254729209892"/>
    <n v="39.575040000000001"/>
    <n v="-4.3056219999999996"/>
    <s v="Kwale"/>
    <s v="Msambweni"/>
    <s v="ukunda"/>
    <s v="maweni B(ushago)"/>
    <x v="7"/>
    <s v="Biogas International Limited"/>
    <s v=""/>
    <s v=""/>
    <s v="Medium Size Business"/>
    <s v="FLEXI"/>
    <s v="Tubular"/>
    <s v="12/11/2021"/>
  </r>
  <r>
    <s v="VPA6"/>
    <x v="4000"/>
    <x v="1"/>
    <s v=""/>
    <s v="15th October,2021"/>
    <d v="2021-10-15T00:00:00"/>
    <s v="25th October,2021"/>
    <d v="2021-10-25T00:00:00"/>
    <s v="Hannah Maina Njeri"/>
    <s v="Female"/>
    <n v="99999"/>
    <s v="254729883644"/>
    <s v="254729883644"/>
    <s v=""/>
    <s v="254725507139"/>
    <n v="36.874988999999999"/>
    <n v="-1.183689"/>
    <s v="Kiambu"/>
    <s v="Kiambu"/>
    <s v="kiamumbi"/>
    <s v="kiamumbi"/>
    <x v="22"/>
    <s v="Biogas International Limited"/>
    <s v=""/>
    <s v=""/>
    <s v="Medium Size Business"/>
    <s v="FLEXI"/>
    <s v="Tubular"/>
    <s v="12/11/2021"/>
  </r>
  <r>
    <s v="VPA6"/>
    <x v="4001"/>
    <x v="0"/>
    <s v="Under Verification"/>
    <s v="16th September,2021"/>
    <d v="2021-09-16T00:00:00"/>
    <s v="16th September,2021"/>
    <d v="2021-09-16T00:00:00"/>
    <s v="peter Thambo"/>
    <s v="Male"/>
    <s v="99999"/>
    <s v="254713536094"/>
    <s v="254713536094"/>
    <s v=""/>
    <s v="254721896778"/>
    <n v="36.239572000000003"/>
    <n v="-0.31140800000000002"/>
    <s v="Nyandarua"/>
    <s v="Ol Kalou"/>
    <s v="Ngorika"/>
    <s v="ngorika"/>
    <x v="22"/>
    <s v="Biogas International Limited"/>
    <s v=""/>
    <s v=""/>
    <s v="Medium Size Business"/>
    <s v="FLEXI"/>
    <s v="Tubular"/>
    <s v="12/11/2021"/>
  </r>
  <r>
    <s v="VPA6"/>
    <x v="4002"/>
    <x v="2"/>
    <s v="Institutional Plant"/>
    <s v="23rd October,2021"/>
    <d v="2021-10-23T00:00:00"/>
    <s v="2nd November,2021"/>
    <d v="2021-11-02T00:00:00"/>
    <s v="green village Green Village"/>
    <s v="Institutional"/>
    <s v="1198524578"/>
    <s v="254798524578"/>
    <s v="254798524578"/>
    <s v=""/>
    <s v=""/>
    <n v="38.427022000000001"/>
    <n v="-3.2917200000000002"/>
    <s v="Taita/Taveta"/>
    <s v="Voi"/>
    <s v="Ghazi"/>
    <s v="mwakajo"/>
    <x v="1"/>
    <s v="Biogas International Limited"/>
    <s v=""/>
    <s v=""/>
    <s v="Medium Size Business"/>
    <s v="FLEXI"/>
    <s v="Tubular"/>
    <s v="12/11/2021"/>
  </r>
  <r>
    <s v="VPA6"/>
    <x v="4003"/>
    <x v="0"/>
    <s v="Under Verification"/>
    <s v="9th November,2021"/>
    <d v="2021-11-09T00:00:00"/>
    <s v="20th November,2021"/>
    <d v="2021-11-20T00:00:00"/>
    <s v="john albano mwangi"/>
    <s v="Male"/>
    <s v="99999"/>
    <s v="254729439705"/>
    <s v="254729439705"/>
    <s v=""/>
    <s v="254725504760"/>
    <n v="36.296633"/>
    <n v="-0.49040899999999998"/>
    <s v="Nakuru"/>
    <s v="Gilgil"/>
    <s v="kikopey"/>
    <s v="kikopey"/>
    <x v="3"/>
    <s v="Biogas International Limited"/>
    <s v=""/>
    <s v=""/>
    <s v="Medium Size Business"/>
    <s v="FLEXI"/>
    <s v="Tubular"/>
    <s v="12/11/2021"/>
  </r>
  <r>
    <s v="VPA6"/>
    <x v="4004"/>
    <x v="1"/>
    <s v=""/>
    <s v="23rd November,2021"/>
    <d v="2021-11-23T00:00:00"/>
    <s v="3rd December,2021"/>
    <d v="2021-12-03T00:00:00"/>
    <s v="Kuria Charles Gichingiri"/>
    <s v="Male"/>
    <s v="99999"/>
    <s v="774310747"/>
    <s v="254774310747"/>
    <s v=""/>
    <s v="254758454145"/>
    <n v="36.757443000000002"/>
    <n v="-1.4009780000000001"/>
    <s v="Kajiado"/>
    <s v="Kajiado North"/>
    <s v="Ongata Rongai"/>
    <s v="4th Avenue"/>
    <x v="22"/>
    <s v="Biogas International Limited"/>
    <s v="James Musyoka"/>
    <s v=""/>
    <s v="Medium Size Business"/>
    <s v="FLEXI"/>
    <s v="Tubular"/>
    <s v="23/11/2021"/>
  </r>
  <r>
    <s v="VPA6"/>
    <x v="4005"/>
    <x v="2"/>
    <s v="Grievance"/>
    <s v="29th October,2021"/>
    <d v="2021-10-29T00:00:00"/>
    <s v="10th November,2021"/>
    <d v="2021-11-10T00:00:00"/>
    <s v="Nguru Anne Wambui"/>
    <s v="Female"/>
    <s v="99999"/>
    <s v="254729847334"/>
    <s v="254729847334"/>
    <s v=""/>
    <s v="254729847334"/>
    <n v="37.651997000000001"/>
    <n v="-0.68145999999999995"/>
    <s v="Embu"/>
    <s v="Mbeere South"/>
    <s v="Mbeere South"/>
    <s v="Kavondore"/>
    <x v="22"/>
    <s v="Biogas International Limited"/>
    <s v="James Musyoka"/>
    <s v=""/>
    <s v="Medium Size Business"/>
    <s v="FLEXI"/>
    <s v="Tubular"/>
    <s v="23/11/2021"/>
  </r>
  <r>
    <s v="VPA6"/>
    <x v="4006"/>
    <x v="0"/>
    <s v="Non Compliant"/>
    <s v="12th November,2021"/>
    <d v="2021-11-12T00:00:00"/>
    <s v="22nd November,2021"/>
    <d v="2021-11-22T00:00:00"/>
    <s v="Alexina Mwisheni"/>
    <s v="Female"/>
    <s v="24979523"/>
    <s v="254715351279"/>
    <s v="254715351279"/>
    <s v=""/>
    <s v="254722573561"/>
    <n v="34.829206999999997"/>
    <n v="0.33335399999999998"/>
    <s v="Kakamega"/>
    <s v="Kakamega East"/>
    <s v="kambiri"/>
    <s v="shikhungula"/>
    <x v="22"/>
    <s v="Biogas International Limited"/>
    <s v=""/>
    <s v=""/>
    <s v="Medium Size Business"/>
    <s v="FLEXI"/>
    <s v="Tubular"/>
    <s v="21/12/2021"/>
  </r>
  <r>
    <s v="VPA6"/>
    <x v="4007"/>
    <x v="0"/>
    <s v="Under Verification"/>
    <s v="18th November,2021"/>
    <d v="2021-11-18T00:00:00"/>
    <s v="28th November,2021"/>
    <d v="2021-11-28T00:00:00"/>
    <s v="Bridget Murunga"/>
    <s v="Female"/>
    <s v="99999"/>
    <s v="254723275357"/>
    <s v="254723275357"/>
    <s v=""/>
    <s v="254114283104"/>
    <n v="34.947408000000003"/>
    <n v="0.82445500000000005"/>
    <s v="Bungoma"/>
    <s v="Kimilili"/>
    <s v="Togaleni"/>
    <s v="mbirira"/>
    <x v="3"/>
    <s v="Biogas International Limited"/>
    <s v=""/>
    <s v=""/>
    <s v="Medium Size Business"/>
    <s v="FLEXI"/>
    <s v="Tubular"/>
    <s v="21/12/2021"/>
  </r>
  <r>
    <s v="VPA6"/>
    <x v="4008"/>
    <x v="1"/>
    <s v=""/>
    <s v="19th November,2021"/>
    <d v="2021-11-19T00:00:00"/>
    <s v="29th November,2021"/>
    <d v="2021-11-29T00:00:00"/>
    <s v="John Omuduki"/>
    <s v="Male"/>
    <n v="99999"/>
    <s v="722744696"/>
    <s v="254722744696"/>
    <s v=""/>
    <s v="254732744696"/>
    <n v="35.110284999999998"/>
    <n v="0.96009299999999997"/>
    <s v="Trans Nzoia"/>
    <s v="Cherengany"/>
    <s v="Kaplamai"/>
    <s v="Botwa"/>
    <x v="22"/>
    <s v="Biogas International Limited"/>
    <s v=""/>
    <s v=""/>
    <s v="Medium Size Business"/>
    <s v="FLEXI"/>
    <s v="Tubular"/>
    <s v="21/12/2021"/>
  </r>
  <r>
    <s v="VPA6"/>
    <x v="4009"/>
    <x v="0"/>
    <s v="Non Compliant"/>
    <s v="23rd November,2021"/>
    <d v="2021-11-23T00:00:00"/>
    <s v="3rd December,2021"/>
    <d v="2021-12-03T00:00:00"/>
    <s v="joseph Kabata Ndichu"/>
    <s v="Male"/>
    <s v="99999"/>
    <s v="254711301820"/>
    <s v="254711301820"/>
    <s v=""/>
    <s v="254721253276"/>
    <n v="36.561279999999996"/>
    <n v="-0.51567600000000002"/>
    <s v="Nyandarua"/>
    <s v="North Kinangop"/>
    <s v="ndonyo njeru"/>
    <s v="Mkongi"/>
    <x v="22"/>
    <s v="Biogas International Limited"/>
    <s v=""/>
    <s v=""/>
    <s v="Medium Size Business"/>
    <s v="FLEXI"/>
    <s v="Tubular"/>
    <s v="21/12/2021"/>
  </r>
  <r>
    <s v="VPA6"/>
    <x v="4010"/>
    <x v="0"/>
    <s v="Non Compliant"/>
    <s v="27th November,2021"/>
    <d v="2021-11-27T00:00:00"/>
    <s v="10th December,2021"/>
    <d v="2021-12-10T00:00:00"/>
    <s v="David Kiiru Maina"/>
    <s v="Male"/>
    <s v="99999"/>
    <s v="254721282156"/>
    <s v="254721282156"/>
    <s v=""/>
    <s v="254707527510"/>
    <n v="37.009768999999999"/>
    <n v="-0.59325499999999998"/>
    <s v="Murang'a"/>
    <s v="Mathioya"/>
    <s v="Gathunya"/>
    <s v="kamune"/>
    <x v="22"/>
    <s v="Biogas International Limited"/>
    <s v=""/>
    <s v=""/>
    <s v="Medium Size Business"/>
    <s v="FLEXI"/>
    <s v="Tubular"/>
    <s v="21/12/2021"/>
  </r>
  <r>
    <s v="VPA6"/>
    <x v="4011"/>
    <x v="0"/>
    <s v="Non Compliant"/>
    <s v="7th December,2021"/>
    <d v="2021-12-07T00:00:00"/>
    <s v="17th December,2021"/>
    <d v="2021-12-17T00:00:00"/>
    <s v="David Nyandoro Nyambaso"/>
    <s v="Male"/>
    <s v="99999"/>
    <s v="254721603863"/>
    <s v="254721603863"/>
    <s v=""/>
    <s v="254723820338"/>
    <n v="36.965327000000002"/>
    <n v="-1.373893"/>
    <s v="Machakos"/>
    <s v="Athi River"/>
    <s v="syokimau"/>
    <s v="syokimau"/>
    <x v="22"/>
    <s v="Biogas International Limited"/>
    <s v=""/>
    <s v=""/>
    <s v="Medium Size Business"/>
    <s v="FLEXI"/>
    <s v="Tubular"/>
    <s v="21/12/2021"/>
  </r>
  <r>
    <s v="VPA6"/>
    <x v="4012"/>
    <x v="1"/>
    <s v=""/>
    <s v="6th May,2021"/>
    <d v="2021-05-06T00:00:00"/>
    <s v="5th August,2021"/>
    <d v="2021-08-05T00:00:00"/>
    <s v="Ngetich Edward Kiprotich"/>
    <s v="Male"/>
    <s v="24062619"/>
    <s v="+254"/>
    <s v="0729598331"/>
    <s v=""/>
    <s v=""/>
    <n v="35.343024999999997"/>
    <n v="-0.77296600000000004"/>
    <s v="Bomet"/>
    <s v="Bomet Central"/>
    <s v="Silibwet township"/>
    <s v="Njerian"/>
    <x v="2"/>
    <s v="Takamoto Biogas"/>
    <s v="Apolo"/>
    <s v=""/>
    <s v="Medium Size Business"/>
    <s v="KENBIM"/>
    <s v="Masonry"/>
    <s v="29/09/2022"/>
  </r>
  <r>
    <s v="VPA6"/>
    <x v="4013"/>
    <x v="0"/>
    <s v="ABC plants"/>
    <s v="8th September,2023"/>
    <d v="2023-09-08T00:00:00"/>
    <s v="8th September,2023"/>
    <d v="2023-09-08T00:00:00"/>
    <s v="Shavola Julius Alvise"/>
    <s v="Male"/>
    <s v="10801180"/>
    <s v="+254"/>
    <s v="0722916941"/>
    <s v=""/>
    <s v="0726161465"/>
    <n v="34.767001"/>
    <n v="0.14577000000000001"/>
    <s v="Kakamega"/>
    <s v="Ikolomani"/>
    <s v="Idakho East"/>
    <s v="Ivonda"/>
    <x v="22"/>
    <s v="Biogas International Limited"/>
    <s v="Richard kagasi"/>
    <s v=""/>
    <s v="Medium Size Business"/>
    <s v="FLEXI"/>
    <s v="Tubular"/>
    <s v="08/09/2023"/>
  </r>
  <r>
    <s v="VPA6"/>
    <x v="4014"/>
    <x v="0"/>
    <s v="ABC plants"/>
    <s v="17th November,2023"/>
    <d v="2023-11-17T00:00:00"/>
    <s v="28th November,2023"/>
    <d v="2023-11-28T00:00:00"/>
    <s v="Nkonina William Muli"/>
    <s v="Male"/>
    <n v="99999"/>
    <s v="+254"/>
    <s v="0720971344"/>
    <s v=""/>
    <s v="0717081341"/>
    <n v="35.075437000000001"/>
    <n v="-1.251708"/>
    <s v="Narok"/>
    <s v="Narok North"/>
    <s v="Narok Town"/>
    <s v="Narok Town"/>
    <x v="2"/>
    <s v="Biogas International Limited"/>
    <s v="James musyoka"/>
    <s v=""/>
    <s v="Medium Size Business"/>
    <s v="FLEXI"/>
    <s v="Tubular"/>
    <s v="17/11/2023"/>
  </r>
  <r>
    <s v="VPA6"/>
    <x v="4015"/>
    <x v="1"/>
    <s v=""/>
    <s v="12th November,2015"/>
    <d v="2015-11-12T00:00:00"/>
    <s v="1st January,2016"/>
    <d v="2016-01-01T00:00:00"/>
    <s v="Alfred Oseko Mokaya"/>
    <s v="Male"/>
    <s v="9772943"/>
    <s v="723311577"/>
    <s v="2.55E+11"/>
    <s v=""/>
    <s v="2.55E+11"/>
    <n v="34.825181999999998"/>
    <n v="-0.60774499999999998"/>
    <s v="Kisii"/>
    <s v="Marani"/>
    <s v="Sensi"/>
    <s v=""/>
    <x v="3"/>
    <s v="Nyansancha Biogas"/>
    <s v="Samuel Manyuna Otiso"/>
    <s v=""/>
    <s v="Micro Business"/>
    <s v="KENBIM"/>
    <s v="Masonry"/>
    <s v="02/03/2017"/>
  </r>
  <r>
    <s v="VPA6"/>
    <x v="4016"/>
    <x v="1"/>
    <s v=""/>
    <s v="6th December,2016"/>
    <d v="2016-12-06T00:00:00"/>
    <s v="25th January,2017"/>
    <d v="2017-01-25T00:00:00"/>
    <s v="Benson Evans Gathigo"/>
    <s v="Male"/>
    <s v="346789"/>
    <s v="722707461"/>
    <s v="2.55E+11"/>
    <s v=""/>
    <s v=""/>
    <n v="37.224640000000001"/>
    <n v="-0.57899100000000003"/>
    <s v="Kirinyaga"/>
    <s v="Kirinyaga"/>
    <s v="Kagio"/>
    <s v="Mau Tharui"/>
    <x v="3"/>
    <s v="Andcol Enterprises"/>
    <s v="Andcol  Enterprises"/>
    <s v=""/>
    <s v="Micro Business"/>
    <s v="KENBIM"/>
    <s v="Masonry"/>
    <s v="02/03/2017"/>
  </r>
  <r>
    <s v="VPA6"/>
    <x v="4017"/>
    <x v="1"/>
    <s v=""/>
    <s v="9th September,2016"/>
    <d v="2016-09-09T00:00:00"/>
    <s v="5th October,2016"/>
    <d v="2016-10-05T00:00:00"/>
    <s v="Ibrahim Ngigi Kahihu"/>
    <s v="Male"/>
    <s v="99999"/>
    <s v="177321338"/>
    <s v=""/>
    <s v=""/>
    <s v=""/>
    <n v="36.484681999999999"/>
    <n v="-0.17181299999999999"/>
    <s v="Nyandarua"/>
    <s v="Ndaragwa"/>
    <s v="Wagukira"/>
    <s v="Wagukira"/>
    <x v="3"/>
    <s v="Kichemu limited"/>
    <s v="Kichemu Limited"/>
    <s v=""/>
    <s v="Micro Business"/>
    <s v="MKD"/>
    <s v="Masonry"/>
    <s v="02/03/2017"/>
  </r>
  <r>
    <s v="VPA6"/>
    <x v="4018"/>
    <x v="1"/>
    <s v=""/>
    <s v="12th October,2016"/>
    <d v="2016-10-12T00:00:00"/>
    <s v="1st December,2016"/>
    <d v="2016-12-01T00:00:00"/>
    <s v="Margaret Njambi Mburu"/>
    <s v="Female"/>
    <s v="3073674"/>
    <s v="712350885"/>
    <s v="2.55E+11"/>
    <s v=""/>
    <s v=""/>
    <n v="36.622480000000003"/>
    <n v="-1.133337"/>
    <s v="Kiambu"/>
    <s v="Limuru"/>
    <s v="Tharuni"/>
    <s v="Tharuni"/>
    <x v="3"/>
    <s v="Kenbi Enterprises"/>
    <s v="Kenbi Enterpises"/>
    <s v=""/>
    <s v="Micro Business"/>
    <s v="KENBIM"/>
    <s v="Masonry"/>
    <s v="02/03/2017"/>
  </r>
  <r>
    <s v="VPA6"/>
    <x v="4019"/>
    <x v="1"/>
    <s v=""/>
    <s v="13th December,2016"/>
    <d v="2016-12-13T00:00:00"/>
    <s v="1st February,2017"/>
    <d v="2017-02-01T00:00:00"/>
    <s v="Michael Kamau Wainaina"/>
    <s v="Male"/>
    <s v="271528"/>
    <s v="723078997"/>
    <s v="2.55E+11"/>
    <s v=""/>
    <s v=""/>
    <n v="36.511560000000003"/>
    <n v="-0.20278199999999999"/>
    <s v="Nyandarua"/>
    <s v="Ndaragwa"/>
    <s v="Samata"/>
    <s v="Cannary"/>
    <x v="3"/>
    <s v="Kichemu limited"/>
    <s v="Kichemu Limited"/>
    <s v=""/>
    <s v="Micro Business"/>
    <s v="MKD"/>
    <s v="Masonry"/>
    <s v="02/03/2017"/>
  </r>
  <r>
    <s v="VPA6"/>
    <x v="4020"/>
    <x v="1"/>
    <s v=""/>
    <s v="12th October,2017"/>
    <d v="2017-10-12T00:00:00"/>
    <s v="1st December,2017"/>
    <d v="2017-12-01T00:00:00"/>
    <s v="Monicah Wambui Mwangi"/>
    <s v="Female"/>
    <s v="23970931"/>
    <s v="722498007"/>
    <s v=""/>
    <s v=""/>
    <s v=""/>
    <n v="36.989024999999998"/>
    <n v="-0.63453700000000002"/>
    <s v="Murang'a"/>
    <s v="Mathioya"/>
    <s v="Gitugi"/>
    <s v="Gutu"/>
    <x v="3"/>
    <s v="HAMKAM"/>
    <s v="Hamkam"/>
    <s v=""/>
    <s v="Micro Business"/>
    <s v="KENBIM"/>
    <s v="Masonry"/>
    <s v="02/03/2017"/>
  </r>
  <r>
    <s v="VPA6"/>
    <x v="4021"/>
    <x v="1"/>
    <s v=""/>
    <s v="12th November,2016"/>
    <d v="2016-11-12T00:00:00"/>
    <s v="1st January,2017"/>
    <d v="2017-01-01T00:00:00"/>
    <s v="Ntuara Harriet"/>
    <s v="Female"/>
    <s v="24307260"/>
    <s v="721237694"/>
    <s v="2.55E+11"/>
    <s v=""/>
    <s v=""/>
    <n v="37.669460000000001"/>
    <n v="-0.101698"/>
    <s v="Meru"/>
    <s v="Imenti South"/>
    <s v="Abogeta East"/>
    <s v="Mwichii"/>
    <x v="3"/>
    <s v="Likunga Company Limited"/>
    <s v="Likunga Company Limited"/>
    <s v=""/>
    <s v="Micro Business"/>
    <s v="KENBIM"/>
    <s v="Masonry"/>
    <s v="02/03/2017"/>
  </r>
  <r>
    <s v="VPA6"/>
    <x v="4022"/>
    <x v="1"/>
    <s v=""/>
    <s v="12th November,2016"/>
    <d v="2016-11-12T00:00:00"/>
    <s v="1st January,2017"/>
    <d v="2017-01-01T00:00:00"/>
    <s v="Stephen Kogi"/>
    <s v="Male"/>
    <s v="3242101"/>
    <s v="720302576"/>
    <s v="2.55E+11"/>
    <s v=""/>
    <s v=""/>
    <n v="36.905313"/>
    <n v="-0.69230100000000006"/>
    <s v="Murang'a"/>
    <s v="Kangema"/>
    <s v="Kanyanga"/>
    <s v="Kangima"/>
    <x v="3"/>
    <s v="Andcol Enterprises"/>
    <s v="Andcol  Enterprises"/>
    <s v=""/>
    <s v="Micro Business"/>
    <s v="KENBIM"/>
    <s v="Masonry"/>
    <s v="02/03/2017"/>
  </r>
  <r>
    <s v="VPA6"/>
    <x v="4023"/>
    <x v="1"/>
    <s v=""/>
    <s v="13th December,2016"/>
    <d v="2016-12-13T00:00:00"/>
    <s v="1st February,2017"/>
    <d v="2017-02-01T00:00:00"/>
    <s v="Anne Ngima Muriu"/>
    <s v="Female"/>
    <s v="1011914"/>
    <s v="722392070"/>
    <s v="2.55E+11"/>
    <s v=""/>
    <s v=""/>
    <n v="36.146250000000002"/>
    <n v="-0.31525300000000001"/>
    <s v="Nakuru"/>
    <s v="Nakuru Town"/>
    <s v="Lanet"/>
    <s v=""/>
    <x v="2"/>
    <s v="Samjubiotec Enterprises"/>
    <s v="Samjubiotec Enterprises"/>
    <s v=""/>
    <s v="Micro Business"/>
    <s v="KENBIM"/>
    <s v="Masonry"/>
    <s v="02/03/2017"/>
  </r>
  <r>
    <s v="VPA6"/>
    <x v="4024"/>
    <x v="1"/>
    <s v=""/>
    <s v="12th November,2016"/>
    <d v="2016-11-12T00:00:00"/>
    <s v="1st January,2017"/>
    <d v="2017-01-01T00:00:00"/>
    <s v="Beatrice Nyokabi"/>
    <s v="Female"/>
    <s v="23723428"/>
    <s v="726512201"/>
    <s v="2.55E+11"/>
    <s v=""/>
    <s v=""/>
    <n v="37.036437999999997"/>
    <n v="-0.96461300000000005"/>
    <s v="Murang'a"/>
    <s v="Maragua"/>
    <s v="Ngararia"/>
    <s v="Kaha"/>
    <x v="2"/>
    <s v="Fagaden Enterprises"/>
    <s v="Fagaden Enterprises"/>
    <s v=""/>
    <s v="Micro Business"/>
    <s v="MKD"/>
    <s v="Masonry"/>
    <s v="02/03/2017"/>
  </r>
  <r>
    <s v="VPA6"/>
    <x v="4025"/>
    <x v="1"/>
    <s v=""/>
    <s v="12th September,2016"/>
    <d v="2016-09-12T00:00:00"/>
    <s v="1st November,2016"/>
    <d v="2016-11-01T00:00:00"/>
    <s v="Daniel Wachira Gatamu"/>
    <s v="Male"/>
    <s v="12101515"/>
    <s v="720145566"/>
    <s v="2.55E+11"/>
    <s v=""/>
    <s v=""/>
    <n v="36.546652999999999"/>
    <n v="-0.139658"/>
    <s v="Nyandarua"/>
    <s v="Ndaragwa"/>
    <s v="Samata"/>
    <s v="Kangocho"/>
    <x v="2"/>
    <s v="Kichemu limited"/>
    <s v="Kichemu Limited"/>
    <s v=""/>
    <s v="Micro Business"/>
    <s v="MKD"/>
    <s v="Masonry"/>
    <s v="02/03/2017"/>
  </r>
  <r>
    <s v="VPA6"/>
    <x v="4026"/>
    <x v="1"/>
    <s v=""/>
    <s v="13th July,2016"/>
    <d v="2016-07-13T00:00:00"/>
    <s v="1st September,2016"/>
    <d v="2016-09-01T00:00:00"/>
    <s v="Dickson Kibe Muritu"/>
    <s v="Male"/>
    <s v="22617707"/>
    <s v="792824930"/>
    <s v="2.55E+11"/>
    <s v=""/>
    <s v="2.55E+11"/>
    <n v="36.938101000000003"/>
    <n v="-0.72340599999999999"/>
    <s v="Murang'a"/>
    <s v="Kahuro"/>
    <s v="Their"/>
    <s v="Murarandia"/>
    <x v="2"/>
    <s v="HAMKAM"/>
    <s v="Hamkam"/>
    <s v=""/>
    <s v="Micro Business"/>
    <s v="MKD"/>
    <s v="Masonry"/>
    <s v="02/03/2017"/>
  </r>
  <r>
    <s v="VPA6"/>
    <x v="4027"/>
    <x v="1"/>
    <s v=""/>
    <s v="12th September,2016"/>
    <d v="2016-09-12T00:00:00"/>
    <s v="1st November,2016"/>
    <d v="2016-11-01T00:00:00"/>
    <s v="Elinja Muriithi Njeru"/>
    <s v="Male"/>
    <s v="8206278"/>
    <s v="723702885"/>
    <s v="2.55E+11"/>
    <s v=""/>
    <s v=""/>
    <n v="36.382697"/>
    <n v="1.9952000000000001E-2"/>
    <s v="Nyandarua"/>
    <s v="Ol Kalou"/>
    <s v="Pondo"/>
    <s v="Pondo"/>
    <x v="2"/>
    <s v="Kichemu limited"/>
    <s v="Kichemu Limited"/>
    <s v=""/>
    <s v="Micro Business"/>
    <s v="MKD"/>
    <s v="Masonry"/>
    <s v="02/03/2017"/>
  </r>
  <r>
    <s v="VPA6"/>
    <x v="4028"/>
    <x v="1"/>
    <s v=""/>
    <s v="21st September,2016"/>
    <d v="2016-09-21T00:00:00"/>
    <s v="10th November,2016"/>
    <d v="2016-11-10T00:00:00"/>
    <s v="Ephantus Njagi"/>
    <s v="Male"/>
    <s v="10855046"/>
    <s v="723824825"/>
    <s v="2.55E+11"/>
    <s v=""/>
    <s v=""/>
    <n v="37.482742000000002"/>
    <n v="-0.43891000000000002"/>
    <s v="Embu"/>
    <s v="Manyatta"/>
    <s v="Manyatta"/>
    <s v="Ngimari"/>
    <x v="2"/>
    <s v="Eastern Bioteck"/>
    <s v="Eastern Bioteck"/>
    <s v=""/>
    <s v="Micro Business"/>
    <s v="KENBIM"/>
    <s v="Masonry"/>
    <s v="02/03/2017"/>
  </r>
  <r>
    <s v="VPA6"/>
    <x v="4029"/>
    <x v="1"/>
    <s v=""/>
    <s v="13th August,2016"/>
    <d v="2016-08-13T00:00:00"/>
    <s v="10th December,2016"/>
    <d v="2016-12-10T00:00:00"/>
    <s v="Francis Kithinji"/>
    <s v="Male"/>
    <s v="12113437"/>
    <s v="721891715"/>
    <s v="2.55E+11"/>
    <s v=""/>
    <s v=""/>
    <n v="37.618201999999997"/>
    <n v="-0.13938800000000001"/>
    <s v="Meru"/>
    <s v="Imenti South"/>
    <s v="Igoji West"/>
    <s v="Mugae"/>
    <x v="2"/>
    <s v="Likunga Company Limited"/>
    <s v="Likunga Company Limited"/>
    <s v=""/>
    <s v="Micro Business"/>
    <s v="MKD"/>
    <s v="Masonry"/>
    <s v="02/03/2017"/>
  </r>
  <r>
    <s v="VPA6"/>
    <x v="4030"/>
    <x v="0"/>
    <s v="Grievance"/>
    <s v="10th September,2016"/>
    <d v="2016-09-10T00:00:00"/>
    <s v="20th September,2016"/>
    <d v="2016-09-20T00:00:00"/>
    <s v="Francis Muthuma Njunguna"/>
    <s v="Male"/>
    <s v="551348"/>
    <s v="728578426"/>
    <s v="2.55E+11"/>
    <s v=""/>
    <s v=""/>
    <n v="36.490965000000003"/>
    <n v="-0.17719199999999999"/>
    <s v="Nyandarua"/>
    <s v="Ndaragwa"/>
    <s v="Samata"/>
    <s v="Samata"/>
    <x v="2"/>
    <s v="Kichemu limited"/>
    <s v="Kichemu Limited"/>
    <s v=""/>
    <s v="Micro Business"/>
    <s v="MKD"/>
    <s v="Masonry"/>
    <s v="02/03/2017"/>
  </r>
  <r>
    <s v="VPA6"/>
    <x v="4031"/>
    <x v="1"/>
    <s v=""/>
    <s v="12th November,2016"/>
    <d v="2016-11-12T00:00:00"/>
    <s v="1st January,2017"/>
    <d v="2017-01-01T00:00:00"/>
    <s v="Francisca Apiyo Oluoch"/>
    <s v="Female"/>
    <s v="3967556"/>
    <s v="722232835"/>
    <s v="2.55E+11"/>
    <s v=""/>
    <s v=""/>
    <n v="34.342886999999997"/>
    <n v="2.0722999999999998E-2"/>
    <s v="Siaya"/>
    <s v="Siaya"/>
    <s v="Alego"/>
    <s v="Pap Nyadier"/>
    <x v="2"/>
    <s v="Nyansancha Biogas"/>
    <s v="Samuel Manyuna Otiso"/>
    <s v=""/>
    <s v="Micro Business"/>
    <s v="KENBIM"/>
    <s v="Masonry"/>
    <s v="02/03/2017"/>
  </r>
  <r>
    <s v="VPA6"/>
    <x v="4032"/>
    <x v="0"/>
    <s v="Non Compliant"/>
    <s v="12th June,2016"/>
    <d v="2016-06-12T00:00:00"/>
    <s v="1st August,2016"/>
    <d v="2016-08-01T00:00:00"/>
    <s v="Geoffrey Mungai Nganga"/>
    <s v="Male"/>
    <s v="122105482"/>
    <s v="701801105"/>
    <s v="2.55E+11"/>
    <s v=""/>
    <s v="2.55E+11"/>
    <n v="36.720120000000001"/>
    <n v="-1.085467"/>
    <s v="Kiambu"/>
    <s v="Githunguri"/>
    <s v="Githiga"/>
    <s v="Gathi"/>
    <x v="2"/>
    <s v="HAMKAM"/>
    <s v="Hamkam"/>
    <s v=""/>
    <s v="Micro Business"/>
    <s v="KENBIM"/>
    <s v="Masonry"/>
    <s v="02/03/2017"/>
  </r>
  <r>
    <s v="VPA6"/>
    <x v="4033"/>
    <x v="0"/>
    <s v="Unreachable"/>
    <s v="12th November,2016"/>
    <d v="2016-11-12T00:00:00"/>
    <s v="1st January,2017"/>
    <d v="2017-01-01T00:00:00"/>
    <s v="George Maiwa Gitonga"/>
    <s v="Male"/>
    <s v="5750479"/>
    <s v="+254723996274"/>
    <s v="2.55E+11"/>
    <s v=""/>
    <s v=""/>
    <m/>
    <m/>
    <s v="Nyandarua"/>
    <s v="Ndaragwa"/>
    <s v="Central"/>
    <s v="Kahuthia"/>
    <x v="2"/>
    <s v="Kichemu limited"/>
    <s v="Kichemu Limited"/>
    <s v=""/>
    <s v="Micro Business"/>
    <s v="MKD"/>
    <s v="Masonry"/>
    <s v="02/03/2017"/>
  </r>
  <r>
    <s v="VPA6"/>
    <x v="4034"/>
    <x v="1"/>
    <s v=""/>
    <s v="11th November,2017"/>
    <d v="2017-11-11T00:00:00"/>
    <s v="31st December,2017"/>
    <d v="2017-12-31T00:00:00"/>
    <s v="Godfrey Maina Gachuri"/>
    <s v="Male"/>
    <s v="3199249"/>
    <s v="724102998"/>
    <s v="2.55E+11"/>
    <s v=""/>
    <s v=""/>
    <n v="36.548319999999997"/>
    <n v="-0.14585000000000001"/>
    <s v="Nyandarua"/>
    <s v="Ndaragwa"/>
    <s v="Samata"/>
    <s v="Kangocho"/>
    <x v="2"/>
    <s v="Kichemu limited"/>
    <s v="Kichemu Limited"/>
    <s v=""/>
    <s v="Micro Business"/>
    <s v="MKD"/>
    <s v="Masonry"/>
    <s v="02/03/2017"/>
  </r>
  <r>
    <s v="VPA6"/>
    <x v="4035"/>
    <x v="1"/>
    <s v=""/>
    <s v="12th September,2016"/>
    <d v="2016-09-12T00:00:00"/>
    <s v="1st November,2016"/>
    <d v="2016-11-01T00:00:00"/>
    <s v="Grace Wanjiru Gathigi"/>
    <s v="Female"/>
    <s v="2244899"/>
    <s v="720342806"/>
    <s v="2.55E+11"/>
    <s v=""/>
    <s v=""/>
    <n v="36.573210000000003"/>
    <n v="-2.0088000000000002E-2"/>
    <s v="Nyandarua"/>
    <s v="Ndaragwa"/>
    <s v="Ngamini"/>
    <s v="Ngamini"/>
    <x v="2"/>
    <s v="Kichemu limited"/>
    <s v="Kichemu Limited"/>
    <s v=""/>
    <s v="Micro Business"/>
    <s v="MKD"/>
    <s v="Masonry"/>
    <s v="02/03/2017"/>
  </r>
  <r>
    <s v="VPA6"/>
    <x v="4036"/>
    <x v="1"/>
    <s v=""/>
    <s v="12th November,2016"/>
    <d v="2016-11-12T00:00:00"/>
    <s v="1st January,2017"/>
    <d v="2017-01-01T00:00:00"/>
    <s v="Hezron Kiptoo Mutai"/>
    <s v="Male"/>
    <s v="22733100"/>
    <s v="720341933"/>
    <s v="2.55E+11"/>
    <s v=""/>
    <s v=""/>
    <n v="35.073782999999999"/>
    <n v="0.20808699999999999"/>
    <s v="Nandi"/>
    <s v="Nandi Central"/>
    <s v="Chepmundu Kapngetony"/>
    <s v="Kamurkus"/>
    <x v="2"/>
    <s v="Abiud Limited"/>
    <s v="Abiud Limited"/>
    <s v=""/>
    <s v="Micro Business"/>
    <s v="AKUT"/>
    <s v="Masonry"/>
    <s v="02/03/2017"/>
  </r>
  <r>
    <s v="VPA6"/>
    <x v="4037"/>
    <x v="1"/>
    <s v=""/>
    <s v="13th December,2016"/>
    <d v="2016-12-13T00:00:00"/>
    <s v="1st February,2017"/>
    <d v="2017-02-01T00:00:00"/>
    <s v="Irene Karimi Kimathi"/>
    <s v="Female"/>
    <s v="4531039"/>
    <s v="720720102"/>
    <s v="2.55E+11"/>
    <s v=""/>
    <s v=""/>
    <n v="37.621146000000003"/>
    <n v="1.8959E-2"/>
    <s v="Meru"/>
    <s v="Imenti North"/>
    <s v="Ntima West"/>
    <s v="Kajurene"/>
    <x v="2"/>
    <s v="Likunga Company Limited"/>
    <s v="Likunga Company Limited"/>
    <s v=""/>
    <s v="Micro Business"/>
    <s v="KENBIM"/>
    <s v="Masonry"/>
    <s v="02/03/2017"/>
  </r>
  <r>
    <s v="VPA6"/>
    <x v="4038"/>
    <x v="0"/>
    <s v="Grievance"/>
    <s v="13th December,2016"/>
    <d v="2016-12-13T00:00:00"/>
    <s v="1st February,2017"/>
    <d v="2017-02-01T00:00:00"/>
    <s v="Isaac Kipkirui Korir"/>
    <s v="Male"/>
    <s v="5452348"/>
    <s v="722490168"/>
    <s v="2.55E+11"/>
    <s v=""/>
    <s v="2.55E+11"/>
    <n v="35.235672000000001"/>
    <n v="0.44739200000000001"/>
    <s v="Uasin Gishu"/>
    <s v="Kapseret"/>
    <s v="Kapseret simat"/>
    <s v="Wales"/>
    <x v="2"/>
    <s v="Abiud Limited"/>
    <s v="Abiud Limited"/>
    <s v=""/>
    <s v="Micro Business"/>
    <s v="AKUT"/>
    <s v="Masonry"/>
    <s v="02/03/2017"/>
  </r>
  <r>
    <s v="VPA6"/>
    <x v="4039"/>
    <x v="1"/>
    <s v=""/>
    <s v="13th December,2016"/>
    <d v="2016-12-13T00:00:00"/>
    <s v="1st February,2017"/>
    <d v="2017-02-01T00:00:00"/>
    <s v="James Mwami Mwaura"/>
    <s v="Male"/>
    <s v="2335842"/>
    <s v="710267159"/>
    <s v="2.55E+11"/>
    <s v=""/>
    <s v="2.55E+11"/>
    <n v="36.173217999999999"/>
    <n v="-0.155553"/>
    <s v="Nakuru"/>
    <s v="Bahati"/>
    <s v="Bahati"/>
    <s v="Khanuia"/>
    <x v="2"/>
    <s v="Samjubiotec Enterprises"/>
    <s v="Samjubiotec Enterprises"/>
    <s v=""/>
    <s v="Micro Business"/>
    <s v="KENBIM"/>
    <s v="Masonry"/>
    <s v="02/03/2017"/>
  </r>
  <r>
    <s v="VPA6"/>
    <x v="4040"/>
    <x v="1"/>
    <s v=""/>
    <s v="12th October,2016"/>
    <d v="2016-10-12T00:00:00"/>
    <s v="1st December,2016"/>
    <d v="2016-12-01T00:00:00"/>
    <s v="Joan Biwott"/>
    <s v="Female"/>
    <s v="12030444"/>
    <s v="725461290"/>
    <s v="2.55E+11"/>
    <s v=""/>
    <s v=""/>
    <n v="35.218426999999998"/>
    <n v="0.57957199999999998"/>
    <s v="Uasin Gishu"/>
    <s v="Turbo"/>
    <s v="Eldoret"/>
    <s v="Mailu Nne"/>
    <x v="2"/>
    <s v="Ndimar Renewable Energy"/>
    <s v="Ndimar Renewable Energy"/>
    <s v=""/>
    <s v="Micro Business"/>
    <s v="KENBIM"/>
    <s v="Masonry"/>
    <s v="02/03/2017"/>
  </r>
  <r>
    <s v="VPA6"/>
    <x v="4041"/>
    <x v="1"/>
    <s v=""/>
    <s v="12th June,2016"/>
    <d v="2016-06-12T00:00:00"/>
    <s v="1st August,2016"/>
    <d v="2016-08-01T00:00:00"/>
    <s v="John Muuhu Muuga"/>
    <s v="Male"/>
    <s v="985710"/>
    <s v="723575187"/>
    <s v="2.55E+11"/>
    <s v=""/>
    <s v="2.55E+11"/>
    <n v="36.938493000000001"/>
    <n v="-0.72364099999999998"/>
    <s v="Murang'a"/>
    <s v="Kahuro"/>
    <s v="Their"/>
    <s v="Murandia"/>
    <x v="2"/>
    <s v="HAMKAM"/>
    <s v=""/>
    <s v=""/>
    <s v="Micro Business"/>
    <s v="MKD"/>
    <s v="Masonry"/>
    <s v="02/03/2017"/>
  </r>
  <r>
    <s v="VPA6"/>
    <x v="4042"/>
    <x v="1"/>
    <s v=""/>
    <s v="12th August,2016"/>
    <d v="2016-08-12T00:00:00"/>
    <s v="1st October,2016"/>
    <d v="2016-10-01T00:00:00"/>
    <s v="Joseph Maina Githaiga"/>
    <s v="Male"/>
    <s v="5773689"/>
    <s v="711348714"/>
    <s v="2.55E+11"/>
    <s v=""/>
    <s v=""/>
    <n v="36.376668000000002"/>
    <n v="0.173842"/>
    <s v="Laikipia"/>
    <s v="Laikipia  West"/>
    <s v="Marmanet"/>
    <s v="Muthaiga"/>
    <x v="2"/>
    <s v="Kichemu limited"/>
    <s v="Kichemu Limited"/>
    <s v=""/>
    <s v="Micro Business"/>
    <s v="MKD"/>
    <s v="Masonry"/>
    <s v="02/03/2017"/>
  </r>
  <r>
    <s v="VPA6"/>
    <x v="4043"/>
    <x v="1"/>
    <s v=""/>
    <s v="12th October,2016"/>
    <d v="2016-10-12T00:00:00"/>
    <s v="1st December,2016"/>
    <d v="2016-12-01T00:00:00"/>
    <s v="Leah Nyawira Wangai"/>
    <s v="Female"/>
    <s v="11678565"/>
    <s v="723515122"/>
    <s v="2.55E+11"/>
    <s v=""/>
    <s v=""/>
    <n v="36.540463000000003"/>
    <n v="-0.14174800000000001"/>
    <s v="Nyandarua"/>
    <s v="Ndaragwa"/>
    <s v="Kangocho"/>
    <s v="Kangocho"/>
    <x v="2"/>
    <s v="Kichemu limited"/>
    <s v="Kichemu Limited"/>
    <s v=""/>
    <s v="Micro Business"/>
    <s v="MKD"/>
    <s v="Masonry"/>
    <s v="02/03/2017"/>
  </r>
  <r>
    <s v="VPA6"/>
    <x v="4044"/>
    <x v="1"/>
    <s v=""/>
    <s v="26th October,2016"/>
    <d v="2016-10-26T00:00:00"/>
    <s v="15th December,2016"/>
    <d v="2016-12-15T00:00:00"/>
    <s v="Lucy Wairimu Kariuki"/>
    <s v="Female"/>
    <s v="220358"/>
    <s v="723150894"/>
    <s v="2.55E+11"/>
    <s v=""/>
    <s v="2.55E+11"/>
    <n v="36.163065000000003"/>
    <n v="-0.156415"/>
    <s v="Nakuru"/>
    <s v="Bahati"/>
    <s v="Bahati"/>
    <s v="Iski"/>
    <x v="2"/>
    <s v="Samjubiotec Enterprises"/>
    <s v="Samjubiotec Enterprises"/>
    <s v=""/>
    <s v="Micro Business"/>
    <s v="KENBIM"/>
    <s v="Masonry"/>
    <s v="02/03/2017"/>
  </r>
  <r>
    <s v="VPA6"/>
    <x v="4045"/>
    <x v="1"/>
    <s v=""/>
    <s v="12th June,2016"/>
    <d v="2016-06-12T00:00:00"/>
    <s v="1st August,2016"/>
    <d v="2016-08-01T00:00:00"/>
    <s v="Lucy Wanjiku Theuri"/>
    <s v="Female"/>
    <s v="614328"/>
    <s v="724397308"/>
    <s v="2.55E+11"/>
    <s v=""/>
    <s v=""/>
    <n v="36.493602000000003"/>
    <n v="9.8561999999999997E-2"/>
    <s v="Nyandarua"/>
    <s v="Ndaragwa"/>
    <s v="Kalampton"/>
    <s v="Kalampton"/>
    <x v="2"/>
    <s v="Kichemu limited"/>
    <s v="Kichemu Limited"/>
    <s v=""/>
    <s v="Micro Business"/>
    <s v="MKD"/>
    <s v="Masonry"/>
    <s v="02/03/2017"/>
  </r>
  <r>
    <s v="VPA6"/>
    <x v="4046"/>
    <x v="1"/>
    <s v=""/>
    <s v="13th December,2016"/>
    <d v="2016-12-13T00:00:00"/>
    <s v="1st February,2017"/>
    <d v="2017-02-01T00:00:00"/>
    <s v="Marceller Kiambi"/>
    <s v="Female"/>
    <s v="4482820"/>
    <s v="721951631"/>
    <s v="2.55E+11"/>
    <s v=""/>
    <s v=""/>
    <n v="37.641165000000001"/>
    <n v="-1.6382000000000001E-2"/>
    <s v="Meru"/>
    <s v="Meru Centra"/>
    <s v="Abogeta West"/>
    <s v="Mariene"/>
    <x v="2"/>
    <s v="Likunga Company Limited"/>
    <s v="Likunga Company Limited"/>
    <s v=""/>
    <s v="Micro Business"/>
    <s v="MKD"/>
    <s v="Masonry"/>
    <s v="02/03/2017"/>
  </r>
  <r>
    <s v="VPA6"/>
    <x v="4047"/>
    <x v="1"/>
    <s v=""/>
    <s v="12th September,2016"/>
    <d v="2016-09-12T00:00:00"/>
    <s v="1st November,2016"/>
    <d v="2016-11-01T00:00:00"/>
    <s v="Mariam Wangui Mburu"/>
    <s v="Female"/>
    <s v="11613086"/>
    <s v="727767052"/>
    <s v="2.55E+11"/>
    <s v=""/>
    <s v=""/>
    <n v="36.520705"/>
    <n v="-0.20030700000000001"/>
    <s v="Nyandarua"/>
    <s v="Ndaragwa"/>
    <s v="Samata"/>
    <s v="Karandi"/>
    <x v="2"/>
    <s v="Kichemu limited"/>
    <s v="Kichemu Limited"/>
    <s v=""/>
    <s v="Micro Business"/>
    <s v="MKD"/>
    <s v="Masonry"/>
    <s v="02/03/2017"/>
  </r>
  <r>
    <s v="VPA6"/>
    <x v="4048"/>
    <x v="1"/>
    <s v=""/>
    <s v="13th December,2016"/>
    <d v="2016-12-13T00:00:00"/>
    <s v="1st February,2017"/>
    <d v="2017-02-01T00:00:00"/>
    <s v="Matayo Kirwa"/>
    <s v="Male"/>
    <s v="21223399"/>
    <s v="728402641"/>
    <s v="2.55E+11"/>
    <s v=""/>
    <s v=""/>
    <n v="35.069772"/>
    <n v="0.20450699999999999"/>
    <s v="Nandi"/>
    <s v="Nandi Central"/>
    <s v="Chepmundu Kapngetony"/>
    <s v="Kipsinede"/>
    <x v="2"/>
    <s v="Abiud Limited"/>
    <s v="Abiud Limited"/>
    <s v=""/>
    <s v="Micro Business"/>
    <s v="AKUT"/>
    <s v="Masonry"/>
    <s v="02/03/2017"/>
  </r>
  <r>
    <s v="VPA6"/>
    <x v="4049"/>
    <x v="1"/>
    <s v=""/>
    <s v="12th November,2016"/>
    <d v="2016-11-12T00:00:00"/>
    <s v="1st January,2017"/>
    <d v="2017-01-01T00:00:00"/>
    <s v="Nahashon Huri Kimemia"/>
    <s v="Male"/>
    <s v="2339562"/>
    <s v="710804919"/>
    <s v="2.55E+11"/>
    <s v=""/>
    <s v=""/>
    <n v="36.190282000000003"/>
    <n v="-3.2738000000000003E-2"/>
    <s v="Nakuru"/>
    <s v="Subukia"/>
    <s v="Munanda"/>
    <s v="Munanda"/>
    <x v="2"/>
    <s v="Kichemu limited"/>
    <s v="Kichemu Limited"/>
    <s v=""/>
    <s v="Micro Business"/>
    <s v="MKD"/>
    <s v="Masonry"/>
    <s v="02/03/2017"/>
  </r>
  <r>
    <s v="VPA6"/>
    <x v="4050"/>
    <x v="1"/>
    <s v=""/>
    <s v="22nd July,2016"/>
    <d v="2016-07-22T00:00:00"/>
    <s v="10th September,2016"/>
    <d v="2016-09-10T00:00:00"/>
    <s v="Nathan Njoroge"/>
    <s v="Male"/>
    <s v="99999"/>
    <s v="726296826"/>
    <s v=""/>
    <s v=""/>
    <s v=""/>
    <n v="36.220011999999997"/>
    <n v="-0.13617799999999999"/>
    <s v="Nyandarua"/>
    <s v="Ol Kalou"/>
    <s v="Gituamba"/>
    <s v="Kiongo"/>
    <x v="2"/>
    <s v="Kichemu limited"/>
    <s v="Kichemu Limited"/>
    <s v=""/>
    <s v="Micro Business"/>
    <s v="MKD"/>
    <s v="Masonry"/>
    <s v="02/03/2017"/>
  </r>
  <r>
    <s v="VPA6"/>
    <x v="4051"/>
    <x v="1"/>
    <s v=""/>
    <s v="12th October,2016"/>
    <d v="2016-10-12T00:00:00"/>
    <s v="1st December,2016"/>
    <d v="2016-12-01T00:00:00"/>
    <s v="Ngariu Peter Kuria"/>
    <s v="Male"/>
    <s v="3506287"/>
    <s v="726736084"/>
    <s v="2.55E+11"/>
    <s v=""/>
    <s v=""/>
    <n v="36.490744999999997"/>
    <n v="0.10066"/>
    <s v="Nyandarua"/>
    <s v="Ndaragwa"/>
    <s v="Leshau"/>
    <s v="Leshau"/>
    <x v="2"/>
    <s v="Kichemu limited"/>
    <s v="Kichemu Limited"/>
    <s v=""/>
    <s v="Micro Business"/>
    <s v="MKD"/>
    <s v="Masonry"/>
    <s v="02/03/2017"/>
  </r>
  <r>
    <s v="VPA6"/>
    <x v="4052"/>
    <x v="1"/>
    <s v=""/>
    <s v="12th September,2016"/>
    <d v="2016-09-12T00:00:00"/>
    <s v="1st November,2016"/>
    <d v="2016-11-01T00:00:00"/>
    <s v="Patrick Ndirangu Macharia"/>
    <s v="Male"/>
    <s v="20421808"/>
    <s v="711408932"/>
    <s v="2.55E+11"/>
    <s v=""/>
    <s v=""/>
    <n v="36.547060000000002"/>
    <n v="-0.144982"/>
    <s v="Nyandarua"/>
    <s v="Ndaragwa"/>
    <s v="Samata"/>
    <s v="Kangocho"/>
    <x v="2"/>
    <s v="Kichemu limited"/>
    <s v="Kichemu Limited"/>
    <s v=""/>
    <s v="Micro Business"/>
    <s v="MKD"/>
    <s v="Masonry"/>
    <s v="02/03/2017"/>
  </r>
  <r>
    <s v="VPA6"/>
    <x v="4053"/>
    <x v="1"/>
    <s v=""/>
    <s v="12th November,2016"/>
    <d v="2016-11-12T00:00:00"/>
    <s v="1st January,2017"/>
    <d v="2017-01-01T00:00:00"/>
    <s v="Peter Gacheru Muniu"/>
    <s v="Male"/>
    <s v="2213671"/>
    <s v="722521270"/>
    <s v="2.55E+11"/>
    <s v=""/>
    <s v=""/>
    <n v="36.507792999999999"/>
    <n v="-0.207957"/>
    <s v="Nyandarua"/>
    <s v="Ndaragwa"/>
    <s v="Samata"/>
    <s v="Camry"/>
    <x v="2"/>
    <s v="Kichemu limited"/>
    <s v="Kichemu Limited"/>
    <s v=""/>
    <s v="Micro Business"/>
    <s v="MKD"/>
    <s v="Masonry"/>
    <s v="02/03/2017"/>
  </r>
  <r>
    <s v="VPA6"/>
    <x v="4054"/>
    <x v="1"/>
    <s v=""/>
    <s v="11th November,2016"/>
    <d v="2016-11-11T00:00:00"/>
    <s v="31st December,2016"/>
    <d v="2016-12-31T00:00:00"/>
    <s v="Sammy Kipkorir Chebor"/>
    <s v="Male"/>
    <s v="21723538"/>
    <s v="720849568"/>
    <s v="2.55E+11"/>
    <s v=""/>
    <s v=""/>
    <n v="35.136502"/>
    <n v="0.19504199999999999"/>
    <s v="Nandi"/>
    <s v="Nandi Central"/>
    <s v="Kilibwoni"/>
    <s v="Irimis"/>
    <x v="2"/>
    <s v="Abiud Limited"/>
    <s v="Abiud Limited"/>
    <s v=""/>
    <s v="Micro Business"/>
    <s v="AKUT"/>
    <s v="Masonry"/>
    <s v="02/03/2017"/>
  </r>
  <r>
    <s v="VPA6"/>
    <x v="4055"/>
    <x v="1"/>
    <s v=""/>
    <s v="12th November,2016"/>
    <d v="2016-11-12T00:00:00"/>
    <s v="1st January,2017"/>
    <d v="2017-01-01T00:00:00"/>
    <s v="Silas Mbuthia Mukuru"/>
    <s v="Male"/>
    <s v="2315774"/>
    <s v="734570173"/>
    <s v="2.55E+11"/>
    <s v=""/>
    <s v=""/>
    <n v="36.468902"/>
    <n v="-0.41801700000000003"/>
    <s v="Nyandarua"/>
    <s v="Kipipiri"/>
    <s v="Mihabati"/>
    <s v="Miharati Matini"/>
    <x v="2"/>
    <s v="Kichemu limited"/>
    <s v="Kichemu Limited"/>
    <s v=""/>
    <s v="Micro Business"/>
    <s v="MKD"/>
    <s v="Masonry"/>
    <s v="02/03/2017"/>
  </r>
  <r>
    <s v="VPA6"/>
    <x v="4056"/>
    <x v="1"/>
    <s v=""/>
    <s v="13th December,2016"/>
    <d v="2016-12-13T00:00:00"/>
    <s v="1st February,2017"/>
    <d v="2017-02-01T00:00:00"/>
    <s v="Stephen Ndegwa Kungu"/>
    <s v="Male"/>
    <s v="264105"/>
    <s v="721527444"/>
    <s v="2.55E+11"/>
    <s v=""/>
    <s v="2.55E+11"/>
    <n v="36.130395"/>
    <n v="-0.15900300000000001"/>
    <s v="Nakuru"/>
    <s v="Bahati"/>
    <s v="Bahati"/>
    <s v="Kamia"/>
    <x v="2"/>
    <s v="Samjubiotec Enterprises"/>
    <s v="Samjubiotec Enterprises"/>
    <s v=""/>
    <s v="Micro Business"/>
    <s v="KENBIM"/>
    <s v="Masonry"/>
    <s v="02/03/2017"/>
  </r>
  <r>
    <s v="VPA6"/>
    <x v="4057"/>
    <x v="0"/>
    <s v="Unreachable"/>
    <s v="12th November,2016"/>
    <d v="2016-11-12T00:00:00"/>
    <s v="1st January,2017"/>
    <d v="2017-01-01T00:00:00"/>
    <s v="Alice Njau"/>
    <s v="Male"/>
    <s v="21871517"/>
    <s v="+254702952309"/>
    <s v="2.55E+11"/>
    <s v=""/>
    <s v=""/>
    <m/>
    <m/>
    <s v="Embu"/>
    <s v="Runyenjes"/>
    <s v="Kangari North"/>
    <s v="Kangari North"/>
    <x v="0"/>
    <s v="Eastern Bioteck"/>
    <s v="Eastern Bioteck"/>
    <s v=""/>
    <s v="Micro Business"/>
    <s v="KENBIM"/>
    <s v="Masonry"/>
    <s v="02/03/2017"/>
  </r>
  <r>
    <s v="VPA6"/>
    <x v="4058"/>
    <x v="1"/>
    <s v=""/>
    <s v="13th December,2016"/>
    <d v="2016-12-13T00:00:00"/>
    <s v="1st February,2017"/>
    <d v="2017-02-01T00:00:00"/>
    <s v="Emilio Munene Kamuger"/>
    <s v="Male"/>
    <s v="28215201"/>
    <s v="711356566"/>
    <s v="2.55E+11"/>
    <s v=""/>
    <s v=""/>
    <n v="37.529136999999999"/>
    <n v="-0.42719400000000002"/>
    <s v="Embu"/>
    <s v="Runyenjes"/>
    <s v="Kamugeri"/>
    <s v="Kiajokoma"/>
    <x v="0"/>
    <s v="Eastern Bioteck"/>
    <s v="Eastern Bioteck"/>
    <s v=""/>
    <s v="Micro Business"/>
    <s v="KENBIM"/>
    <s v="Masonry"/>
    <s v="02/03/2017"/>
  </r>
  <r>
    <s v="VPA6"/>
    <x v="4059"/>
    <x v="1"/>
    <s v=""/>
    <s v="2nd October,2016"/>
    <d v="2016-10-02T00:00:00"/>
    <s v="12th October,2016"/>
    <d v="2016-10-12T00:00:00"/>
    <s v="Ephantus Ngigi"/>
    <s v="Male"/>
    <s v="693640"/>
    <s v="722615958"/>
    <s v="2.55E+11"/>
    <s v=""/>
    <s v=""/>
    <n v="36.497833"/>
    <n v="-0.19572800000000001"/>
    <s v="Nyandarua"/>
    <s v="Ndaragwa"/>
    <s v="Samata"/>
    <s v="Samata"/>
    <x v="0"/>
    <s v="Kichemu limited"/>
    <s v="Kichemu Limited"/>
    <s v=""/>
    <s v="Micro Business"/>
    <s v="MKD"/>
    <s v="Masonry"/>
    <s v="02/03/2017"/>
  </r>
  <r>
    <s v="VPA6"/>
    <x v="4060"/>
    <x v="1"/>
    <s v=""/>
    <s v="20th November,2016"/>
    <d v="2016-11-20T00:00:00"/>
    <s v="15th December,2016"/>
    <d v="2016-12-15T00:00:00"/>
    <s v="Festus Kinoti"/>
    <s v="Male"/>
    <s v="11982551"/>
    <s v="724622180"/>
    <s v="2.55E+11"/>
    <s v=""/>
    <s v="724622180"/>
    <n v="37.657888"/>
    <n v="2.6141999999999999E-2"/>
    <s v="Meru"/>
    <s v="Imenti South"/>
    <s v="Ntima"/>
    <s v="Giku"/>
    <x v="0"/>
    <s v="Likunga Company Limited"/>
    <s v="Likunga Company Limited"/>
    <s v=""/>
    <s v="Micro Business"/>
    <s v="MKD"/>
    <s v="Masonry"/>
    <s v="02/03/2017"/>
  </r>
  <r>
    <s v="VPA6"/>
    <x v="4061"/>
    <x v="1"/>
    <s v=""/>
    <s v="12th November,2016"/>
    <d v="2016-11-12T00:00:00"/>
    <s v="1st January,2017"/>
    <d v="2017-01-01T00:00:00"/>
    <s v="Gathumbi John Gikuni"/>
    <s v="Male"/>
    <s v="22036570"/>
    <s v="714430184"/>
    <s v="2.55E+11"/>
    <s v=""/>
    <s v="2.55E+11"/>
    <n v="36.834428000000003"/>
    <n v="-0.78716399999999997"/>
    <s v="Murang'a"/>
    <s v="Kigumo"/>
    <s v="Gatha-Ini"/>
    <s v="Gatha-Ini"/>
    <x v="0"/>
    <s v="Kenbi Enterprises"/>
    <s v="Kenbi Enterpises"/>
    <s v=""/>
    <s v="Micro Business"/>
    <s v="KENBIM"/>
    <s v="Masonry"/>
    <s v="02/03/2017"/>
  </r>
  <r>
    <s v="VPA6"/>
    <x v="4062"/>
    <x v="1"/>
    <s v=""/>
    <s v="3rd November,2016"/>
    <d v="2016-11-03T00:00:00"/>
    <s v="23rd December,2016"/>
    <d v="2016-12-23T00:00:00"/>
    <s v="Jane Wangui Githinji"/>
    <s v="Female"/>
    <s v="1076764"/>
    <s v="727125393"/>
    <s v="2.55E+11"/>
    <s v=""/>
    <s v=""/>
    <n v="36.600034000000001"/>
    <n v="4.8690000000000001E-3"/>
    <s v="Nyandarua"/>
    <s v="Ndaragwa"/>
    <s v="Subego"/>
    <s v="Subego"/>
    <x v="0"/>
    <s v="Kichemu limited"/>
    <s v="Joseph Thumbi"/>
    <s v=""/>
    <s v="Micro Business"/>
    <s v="MKD"/>
    <s v="Masonry"/>
    <s v="02/03/2017"/>
  </r>
  <r>
    <s v="VPA6"/>
    <x v="4063"/>
    <x v="1"/>
    <s v=""/>
    <s v="12th November,2015"/>
    <d v="2015-11-12T00:00:00"/>
    <s v="1st January,2016"/>
    <d v="2016-01-01T00:00:00"/>
    <s v="Janet Nduta Komu"/>
    <s v="Female"/>
    <s v="1234057"/>
    <s v="711348749"/>
    <s v="2.55E+11"/>
    <s v=""/>
    <s v=""/>
    <n v="36.376646999999998"/>
    <n v="1.6247000000000001E-2"/>
    <s v="Nyandarua"/>
    <s v="Ol Joro Orok"/>
    <s v="Gatimu"/>
    <s v="Gatimu"/>
    <x v="0"/>
    <s v="Kichemu limited"/>
    <s v="Kichemu Limited"/>
    <s v=""/>
    <s v="Micro Business"/>
    <s v="MKD"/>
    <s v="Masonry"/>
    <s v="02/03/2017"/>
  </r>
  <r>
    <s v="VPA6"/>
    <x v="4064"/>
    <x v="1"/>
    <s v=""/>
    <s v="11th December,2016"/>
    <d v="2016-12-11T00:00:00"/>
    <s v="10th January,2017"/>
    <d v="2017-01-10T00:00:00"/>
    <s v="Jason Maingi"/>
    <s v="Male"/>
    <s v="2155534"/>
    <s v="722877024"/>
    <s v="2.55E+11"/>
    <s v=""/>
    <s v=""/>
    <n v="37.623063999999999"/>
    <n v="2.2814000000000001E-2"/>
    <s v="Meru"/>
    <s v="Imenti South"/>
    <s v="Ntima"/>
    <s v="Nthu"/>
    <x v="0"/>
    <s v="Likunga Company Limited"/>
    <s v="Likunga Company Limited"/>
    <s v=""/>
    <s v="Micro Business"/>
    <s v="MKD"/>
    <s v="Masonry"/>
    <s v="02/03/2017"/>
  </r>
  <r>
    <s v="VPA6"/>
    <x v="4065"/>
    <x v="0"/>
    <s v="Non Compliant"/>
    <s v="12th October,2016"/>
    <d v="2016-10-12T00:00:00"/>
    <s v="1st December,2016"/>
    <d v="2016-12-01T00:00:00"/>
    <s v="John Githithi Mwangi"/>
    <s v="Male"/>
    <s v="10881089"/>
    <s v="721252661"/>
    <s v="2.55E+11"/>
    <s v=""/>
    <s v=""/>
    <n v="36.488795000000003"/>
    <n v="-0.162915"/>
    <s v="Nyandarua"/>
    <s v="Ndaragwa"/>
    <s v="Samata"/>
    <s v="Warikira"/>
    <x v="0"/>
    <s v="Kichemu limited"/>
    <s v="Wanjau"/>
    <s v=""/>
    <s v="Micro Business"/>
    <s v="MKD"/>
    <s v="Masonry"/>
    <s v="02/03/2017"/>
  </r>
  <r>
    <s v="VPA6"/>
    <x v="4066"/>
    <x v="1"/>
    <s v=""/>
    <s v="11th November,2016"/>
    <d v="2016-11-11T00:00:00"/>
    <s v="31st December,2016"/>
    <d v="2016-12-31T00:00:00"/>
    <s v="Josephat Kamuri Wanyoike"/>
    <s v="Male"/>
    <s v="26553069"/>
    <s v="722371901"/>
    <s v="2.55E+11"/>
    <s v=""/>
    <s v="2.55E+11"/>
    <n v="37.165008"/>
    <n v="-0.83295699999999995"/>
    <s v="Murang'a"/>
    <s v="Maragua"/>
    <s v="Samar"/>
    <s v="Sama"/>
    <x v="0"/>
    <s v="Kenbi Enterprises"/>
    <s v="Kenbi Enterpises"/>
    <s v=""/>
    <s v="Micro Business"/>
    <s v="KENBIM"/>
    <s v="Masonry"/>
    <s v="02/03/2017"/>
  </r>
  <r>
    <s v="VPA6"/>
    <x v="4067"/>
    <x v="1"/>
    <s v=""/>
    <s v="12th November,2016"/>
    <d v="2016-11-12T00:00:00"/>
    <s v="1st January,2017"/>
    <d v="2017-01-01T00:00:00"/>
    <s v="Margaret Nyambura Kihara"/>
    <s v="Female"/>
    <s v="99999"/>
    <s v="722907375"/>
    <s v="2.55E+11"/>
    <s v=""/>
    <s v="2.55E+11"/>
    <n v="36.474829999999997"/>
    <n v="1.8596999999999999E-2"/>
    <s v="Nyandarua"/>
    <s v="Ndaragwa"/>
    <s v="Kiriita"/>
    <s v="Kahembe"/>
    <x v="0"/>
    <s v="Kichemu limited"/>
    <s v="Kichemu Limited"/>
    <s v=""/>
    <s v="Micro Business"/>
    <s v="MKD"/>
    <s v="Masonry"/>
    <s v="02/03/2017"/>
  </r>
  <r>
    <s v="VPA6"/>
    <x v="4068"/>
    <x v="1"/>
    <s v=""/>
    <s v="13th July,2016"/>
    <d v="2016-07-13T00:00:00"/>
    <s v="1st September,2016"/>
    <d v="2016-09-01T00:00:00"/>
    <s v="Nimrod Mutegi"/>
    <s v="Male"/>
    <s v="412378"/>
    <s v="720734022"/>
    <s v="2.55E+11"/>
    <s v=""/>
    <s v=""/>
    <n v="37.659303999999999"/>
    <n v="-0.22092600000000001"/>
    <s v="Tharaka-Nithi"/>
    <s v="Maara"/>
    <s v="Chogoria"/>
    <s v="Kiraro"/>
    <x v="0"/>
    <s v="Likunga Company Limited"/>
    <s v="Likunga Company Limited"/>
    <s v=""/>
    <s v="Micro Business"/>
    <s v="KENBIM"/>
    <s v="Masonry"/>
    <s v="02/03/2017"/>
  </r>
  <r>
    <s v="VPA6"/>
    <x v="4069"/>
    <x v="1"/>
    <s v=""/>
    <s v="12th September,2016"/>
    <d v="2016-09-12T00:00:00"/>
    <s v="1st November,2016"/>
    <d v="2016-11-01T00:00:00"/>
    <s v="Paul Karanja Wainaina"/>
    <s v="Male"/>
    <s v="6353986"/>
    <s v="725586182"/>
    <s v="2.55E+11"/>
    <s v=""/>
    <s v=""/>
    <n v="36.578436000000004"/>
    <n v="-1.6086E-2"/>
    <s v="Nyandarua"/>
    <s v="Ndaragwa"/>
    <s v="Ngamia"/>
    <s v="Ngamia"/>
    <x v="0"/>
    <s v="Kichemu limited"/>
    <s v="Kichemu Limited"/>
    <s v=""/>
    <s v="Micro Business"/>
    <s v="MKD"/>
    <s v="Masonry"/>
    <s v="02/03/2017"/>
  </r>
  <r>
    <s v="VPA6"/>
    <x v="4070"/>
    <x v="1"/>
    <s v=""/>
    <s v="12th October,2016"/>
    <d v="2016-10-12T00:00:00"/>
    <s v="1st December,2016"/>
    <d v="2016-12-01T00:00:00"/>
    <s v="Regina Wanjiku Muigai"/>
    <s v="Female"/>
    <s v="898854"/>
    <s v="733683142"/>
    <s v="2.55E+11"/>
    <s v=""/>
    <s v="2.55E+11"/>
    <n v="36.833547000000003"/>
    <n v="-0.78779699999999997"/>
    <s v="Murang'a"/>
    <s v="Kigumo"/>
    <s v="Gatha-Ini"/>
    <s v="Kangai"/>
    <x v="0"/>
    <s v="Kenbi Enterprises"/>
    <s v="Kenbi Enterpises"/>
    <s v=""/>
    <s v="Micro Business"/>
    <s v="KENBIM"/>
    <s v="Masonry"/>
    <s v="02/03/2017"/>
  </r>
  <r>
    <s v="VPA6"/>
    <x v="4071"/>
    <x v="1"/>
    <s v=""/>
    <s v="11th November,2017"/>
    <d v="2017-11-11T00:00:00"/>
    <s v="31st December,2017"/>
    <d v="2017-12-31T00:00:00"/>
    <s v="Sarah W Waweru"/>
    <s v="Female"/>
    <s v="3105209"/>
    <s v="733554335"/>
    <s v="2.55E+11"/>
    <s v=""/>
    <s v="2.55E+11"/>
    <n v="37.011997000000001"/>
    <n v="-1.280659"/>
    <s v="Nairobi"/>
    <s v="Kasarani"/>
    <s v="Ruai"/>
    <s v="Block10"/>
    <x v="0"/>
    <s v="Andcol Enterprises"/>
    <s v="Andcol  Enterprises"/>
    <s v=""/>
    <s v="Micro Business"/>
    <s v="KENBIM"/>
    <s v="Masonry"/>
    <s v="02/03/2017"/>
  </r>
  <r>
    <s v="VPA6"/>
    <x v="4072"/>
    <x v="1"/>
    <s v=""/>
    <s v="12th October,2016"/>
    <d v="2016-10-12T00:00:00"/>
    <s v="1st December,2016"/>
    <d v="2016-12-01T00:00:00"/>
    <s v="Anne Cherotich"/>
    <s v="Female"/>
    <s v="14420306"/>
    <s v="726330286"/>
    <s v="2.55E+11"/>
    <s v=""/>
    <s v=""/>
    <n v="35.259444999999999"/>
    <n v="0.45332299999999998"/>
    <s v="Uasin Gishu"/>
    <s v="Kapseret"/>
    <s v="Chinese"/>
    <s v="Eldoret"/>
    <x v="1"/>
    <s v="Ndimar Renewable Energy"/>
    <s v="Ndimar Renewable Energy"/>
    <s v=""/>
    <s v="Micro Business"/>
    <s v="KENBIM"/>
    <s v="Masonry"/>
    <s v="02/03/2017"/>
  </r>
  <r>
    <s v="VPA6"/>
    <x v="4073"/>
    <x v="0"/>
    <s v="Hostile Client"/>
    <s v="12th November,2016"/>
    <d v="2016-11-12T00:00:00"/>
    <s v="1st January,2017"/>
    <d v="2017-01-01T00:00:00"/>
    <s v="Florencio Adenya Okwonkwon"/>
    <s v="Female"/>
    <s v="4234864"/>
    <s v="+254713341149"/>
    <s v="2.55E+11"/>
    <s v=""/>
    <s v=""/>
    <m/>
    <m/>
    <s v="Busia"/>
    <s v="Nambale"/>
    <s v="Musokoto"/>
    <s v="Mutatsi"/>
    <x v="1"/>
    <s v="Kenbi Enterprises"/>
    <s v="Kenbi Enterpises"/>
    <s v=""/>
    <s v="Micro Business"/>
    <s v="KENBIM"/>
    <s v="Masonry"/>
    <s v="02/03/2017"/>
  </r>
  <r>
    <s v="VPA6"/>
    <x v="4074"/>
    <x v="1"/>
    <s v=""/>
    <s v="12th September,2016"/>
    <d v="2016-09-12T00:00:00"/>
    <s v="1st November,2016"/>
    <d v="2016-11-01T00:00:00"/>
    <s v="Gorreti Wambui Kamwende"/>
    <s v="Female"/>
    <s v="11055663"/>
    <s v="+254721679182"/>
    <s v="2.55E+11"/>
    <s v=""/>
    <s v=""/>
    <n v="36.811936000000003"/>
    <n v="-1.1301289999999999"/>
    <s v="Kiambu"/>
    <s v="Kiambaa"/>
    <s v="Ndumberi"/>
    <s v="Tingatinga"/>
    <x v="1"/>
    <s v="Felikam Biogas Services"/>
    <s v=""/>
    <s v=""/>
    <s v="Micro Business"/>
    <s v="KENBIM"/>
    <s v="Masonry"/>
    <s v="02/03/2017"/>
  </r>
  <r>
    <s v="VPA6"/>
    <x v="4075"/>
    <x v="1"/>
    <s v=""/>
    <s v="13th December,2016"/>
    <d v="2016-12-13T00:00:00"/>
    <s v="1st February,2017"/>
    <d v="2017-02-01T00:00:00"/>
    <s v="Mary Chepngetich Koech"/>
    <s v="Female"/>
    <s v="23525662"/>
    <s v="717901699"/>
    <s v="2.55E+11"/>
    <s v=""/>
    <s v=""/>
    <n v="35.133645000000001"/>
    <n v="0.194577"/>
    <s v="Nandi"/>
    <s v="Nandi Central"/>
    <s v="Kilibwoni"/>
    <s v="Irimis"/>
    <x v="1"/>
    <s v="Abiud Limited"/>
    <s v="Abiud Limited"/>
    <s v=""/>
    <s v="Micro Business"/>
    <s v="AKUT"/>
    <s v="Masonry"/>
    <s v="02/03/2017"/>
  </r>
  <r>
    <s v="VPA6"/>
    <x v="4076"/>
    <x v="1"/>
    <s v=""/>
    <s v="11th November,2017"/>
    <d v="2017-11-11T00:00:00"/>
    <s v="31st December,2017"/>
    <d v="2017-12-31T00:00:00"/>
    <s v="Moline Nyanturie Karori"/>
    <s v="Female"/>
    <s v="2775703"/>
    <s v="705476368"/>
    <s v="2.55E+11"/>
    <s v=""/>
    <s v=""/>
    <n v="34.757171999999997"/>
    <n v="-0.69202699999999995"/>
    <s v="Kisii"/>
    <s v="Kisii Central"/>
    <s v="Kisii"/>
    <s v=""/>
    <x v="1"/>
    <s v="Nyansancha Biogas"/>
    <s v="Samuel Manyuna Otiso"/>
    <s v=""/>
    <s v="Micro Business"/>
    <s v="KENBIM"/>
    <s v="Masonry"/>
    <s v="02/03/2017"/>
  </r>
  <r>
    <s v="VPA6"/>
    <x v="4077"/>
    <x v="1"/>
    <s v=""/>
    <s v="12th June,2016"/>
    <d v="2016-06-12T00:00:00"/>
    <s v="1st August,2016"/>
    <d v="2016-08-01T00:00:00"/>
    <s v="Symon Gichugu Gathuki"/>
    <s v="Male"/>
    <s v="3233969"/>
    <s v="721217614"/>
    <s v="2.55E+11"/>
    <s v=""/>
    <s v=""/>
    <n v="36.900523"/>
    <n v="-0.37851800000000002"/>
    <s v="Nyeri"/>
    <s v="Kieni West"/>
    <s v="Mweiga"/>
    <s v="Rurera Ini"/>
    <x v="1"/>
    <s v="Zackmar Biotec Ltd"/>
    <s v="Zackmar Biotec Ltd"/>
    <s v=""/>
    <s v="Micro Business"/>
    <s v="KENBIM"/>
    <s v="Masonry"/>
    <s v="02/03/2017"/>
  </r>
  <r>
    <s v="VPA6"/>
    <x v="4078"/>
    <x v="1"/>
    <s v=""/>
    <s v="28th November,2015"/>
    <d v="2015-11-28T00:00:00"/>
    <s v="17th January,2016"/>
    <d v="2016-01-17T00:00:00"/>
    <s v="Charles Maina Kamau"/>
    <s v="Male"/>
    <s v="12668417"/>
    <s v="727627060"/>
    <s v="2.55E+11"/>
    <s v=""/>
    <s v=""/>
    <n v="37.350285"/>
    <n v="-1.0166869999999999"/>
    <s v="Murang'a"/>
    <s v="Gatanga"/>
    <s v="Ngelelya"/>
    <s v="Mugumo"/>
    <x v="4"/>
    <s v="Andcol Enterprises"/>
    <s v="Andcol  Enterprises"/>
    <s v=""/>
    <s v="Micro Business"/>
    <s v="KENBIM"/>
    <s v="Masonry"/>
    <s v="02/03/2017"/>
  </r>
  <r>
    <s v="VPA6"/>
    <x v="4079"/>
    <x v="1"/>
    <s v=""/>
    <s v="6th December,2016"/>
    <d v="2016-12-06T00:00:00"/>
    <s v="4th January,2017"/>
    <d v="2017-01-04T00:00:00"/>
    <s v="Paul Njoroge Njuguna"/>
    <s v="Male"/>
    <s v="292149"/>
    <s v="722853716"/>
    <s v="2.55E+11"/>
    <s v=""/>
    <s v="2.55E+11"/>
    <n v="36.040215000000003"/>
    <n v="-0.120245"/>
    <s v="Nakuru"/>
    <s v="Bahati"/>
    <s v="Barita"/>
    <s v="Ime"/>
    <x v="6"/>
    <s v="Ndimar Renewable Energy"/>
    <s v="Ndimar Renewable Energy"/>
    <s v=""/>
    <s v="Micro Business"/>
    <s v="KENBIM"/>
    <s v="Masonry"/>
    <s v="02/03/2017"/>
  </r>
  <r>
    <s v="VPA6"/>
    <x v="4080"/>
    <x v="1"/>
    <s v=""/>
    <s v="12th November,2016"/>
    <d v="2016-11-12T00:00:00"/>
    <s v="1st January,2017"/>
    <d v="2017-01-01T00:00:00"/>
    <s v="Manwa Osebe Jackline"/>
    <s v="Female"/>
    <s v="7708767"/>
    <s v="728008731"/>
    <s v="2.55E+11"/>
    <s v=""/>
    <s v=""/>
    <n v="35.026417000000002"/>
    <n v="-0.75216700000000003"/>
    <s v="Nyamira"/>
    <s v="Borabu"/>
    <s v="Nyansiongo"/>
    <s v="Riyei"/>
    <x v="1"/>
    <s v="Nyansancha Biogas"/>
    <s v="Samuel Manyuna Otiso"/>
    <s v=""/>
    <s v="Micro Business"/>
    <s v="KENBIM"/>
    <s v="Masonry"/>
    <s v="02/03/2017"/>
  </r>
  <r>
    <s v="VPA6"/>
    <x v="4081"/>
    <x v="1"/>
    <s v=""/>
    <s v="12th April,2016"/>
    <d v="2016-04-12T00:00:00"/>
    <s v="1st June,2016"/>
    <d v="2016-06-01T00:00:00"/>
    <s v="James Mbuthia"/>
    <s v="Male"/>
    <s v="22721107"/>
    <s v="728483783"/>
    <s v=""/>
    <s v=""/>
    <s v=""/>
    <n v="36.738894999999999"/>
    <n v="-1.169832"/>
    <s v="Kiambu"/>
    <s v="Kiambaa"/>
    <s v="Banana"/>
    <s v="Njiku"/>
    <x v="7"/>
    <s v="Biotechno &amp; Services"/>
    <s v=""/>
    <s v=""/>
    <s v="Micro Business"/>
    <s v="MKD"/>
    <s v="Masonry"/>
    <s v="02/03/2017"/>
  </r>
  <r>
    <s v="VPA6"/>
    <x v="4082"/>
    <x v="1"/>
    <s v=""/>
    <s v="11th November,2015"/>
    <d v="2015-11-11T00:00:00"/>
    <s v="31st December,2015"/>
    <d v="2015-12-31T00:00:00"/>
    <s v="Peter Njuguna Njenga"/>
    <s v="Male"/>
    <s v="23770711"/>
    <s v="722607858"/>
    <s v=""/>
    <s v=""/>
    <s v=""/>
    <n v="36.636367"/>
    <n v="-1.118133"/>
    <s v="Kiambu"/>
    <s v="Limuru"/>
    <s v="Kamirithu"/>
    <s v="Kamandura"/>
    <x v="7"/>
    <s v="Biotechno &amp; Services"/>
    <s v=""/>
    <s v=""/>
    <s v="Micro Business"/>
    <s v="MKD"/>
    <s v="Masonry"/>
    <s v="02/03/2017"/>
  </r>
  <r>
    <s v="VPA6"/>
    <x v="4083"/>
    <x v="1"/>
    <s v=""/>
    <s v="12th May,2016"/>
    <d v="2016-05-12T00:00:00"/>
    <s v="1st July,2016"/>
    <d v="2016-07-01T00:00:00"/>
    <s v="Violet Nyongore Kirundu"/>
    <s v="Female"/>
    <s v="21721107"/>
    <s v="720759301"/>
    <s v=""/>
    <s v=""/>
    <s v=""/>
    <n v="34.727670000000003"/>
    <n v="5.7537999999999999E-2"/>
    <s v="Vihiga"/>
    <s v="Vihiga"/>
    <s v="Central Maragoli"/>
    <s v="Ikumba"/>
    <x v="7"/>
    <s v="Biotechno &amp; Services"/>
    <s v=""/>
    <s v=""/>
    <s v="Micro Business"/>
    <s v="MKD"/>
    <s v="Masonry"/>
    <s v="02/03/2017"/>
  </r>
  <r>
    <s v="VPA6"/>
    <x v="4084"/>
    <x v="1"/>
    <s v=""/>
    <s v="12th August,2016"/>
    <d v="2016-08-12T00:00:00"/>
    <s v="1st October,2016"/>
    <d v="2016-10-01T00:00:00"/>
    <s v="Cecilia Wangare Kariuki"/>
    <s v="Female"/>
    <s v="99999"/>
    <s v="718747170"/>
    <s v=""/>
    <s v=""/>
    <s v=""/>
    <n v="36.831797999999999"/>
    <n v="-1.163017"/>
    <s v="Kiambu"/>
    <s v="Kiambu"/>
    <s v="Municipal"/>
    <s v="Kihingo"/>
    <x v="7"/>
    <s v="Biotechno &amp; Services"/>
    <s v=""/>
    <s v=""/>
    <s v="Micro Business"/>
    <s v="KENBIM"/>
    <s v="Masonry"/>
    <s v="02/03/2017"/>
  </r>
  <r>
    <s v="VPA6"/>
    <x v="4085"/>
    <x v="1"/>
    <s v=""/>
    <s v="11th November,2016"/>
    <d v="2016-11-11T00:00:00"/>
    <s v="31st December,2016"/>
    <d v="2016-12-31T00:00:00"/>
    <s v="Laban Mwangi"/>
    <s v="Male"/>
    <s v="6399327"/>
    <s v="723470917"/>
    <s v=""/>
    <s v=""/>
    <s v=""/>
    <n v="36.932628000000001"/>
    <n v="-0.81443500000000002"/>
    <s v="Murang'a"/>
    <s v="Kigumo"/>
    <s v="Kibage"/>
    <s v="Gachaki"/>
    <x v="3"/>
    <s v="HAMKAM"/>
    <s v="Hamkam"/>
    <s v=""/>
    <s v="Micro Business"/>
    <s v="KENBIM"/>
    <s v="Masonry"/>
    <s v="02/03/2017"/>
  </r>
  <r>
    <s v="VPA6"/>
    <x v="4086"/>
    <x v="1"/>
    <s v=""/>
    <s v="11th November,2015"/>
    <d v="2015-11-11T00:00:00"/>
    <s v="31st December,2015"/>
    <d v="2015-12-31T00:00:00"/>
    <s v="Benson Munene Muura"/>
    <s v="Male"/>
    <s v="2355821"/>
    <s v="724883321"/>
    <s v=""/>
    <s v=""/>
    <s v=""/>
    <n v="37.633805000000002"/>
    <n v="-1.6202999999999999E-2"/>
    <s v="Meru"/>
    <s v="Meru Centra"/>
    <s v="Abothuguchi Central"/>
    <s v="Mariene"/>
    <x v="3"/>
    <s v="Likunga Company Limited"/>
    <s v="Likunga Company Limited"/>
    <s v=""/>
    <s v="Micro Business"/>
    <s v="KENBIM"/>
    <s v="Masonry"/>
    <s v="02/03/2017"/>
  </r>
  <r>
    <s v="VPA6"/>
    <x v="4087"/>
    <x v="1"/>
    <s v=""/>
    <s v="12th March,2016"/>
    <d v="2016-03-12T00:00:00"/>
    <s v="1st May,2016"/>
    <d v="2016-05-01T00:00:00"/>
    <s v="Elizabeth Mueke Gichini"/>
    <s v="Female"/>
    <s v="6143654"/>
    <s v="727810859"/>
    <s v=""/>
    <s v=""/>
    <s v=""/>
    <n v="37.253193000000003"/>
    <n v="-0.50204199999999999"/>
    <s v="Kirinyaga"/>
    <s v="Kerugoya/Kutus"/>
    <s v="Mutira"/>
    <s v="Kamutwira"/>
    <x v="3"/>
    <s v="Kenbi Enterprises"/>
    <s v="Kenbi Enterpises"/>
    <s v=""/>
    <s v="Micro Business"/>
    <s v="KENBIM"/>
    <s v="Masonry"/>
    <s v="02/03/2017"/>
  </r>
  <r>
    <s v="VPA6"/>
    <x v="4088"/>
    <x v="1"/>
    <s v=""/>
    <s v="11th February,2016"/>
    <d v="2016-02-11T00:00:00"/>
    <s v="1st April,2016"/>
    <d v="2016-04-01T00:00:00"/>
    <s v="Bilhah Nyambura Mugo"/>
    <s v="Female"/>
    <s v="3569867"/>
    <s v="723798929"/>
    <s v=""/>
    <s v=""/>
    <s v=""/>
    <n v="36.972901999999998"/>
    <n v="-0.70741399999999999"/>
    <s v="Murang'a"/>
    <s v="Kangema"/>
    <s v="Wangu"/>
    <s v="Kamacharia/Karwinu"/>
    <x v="3"/>
    <s v="Kenbi Enterprises"/>
    <s v="Kenbi Enterpises"/>
    <s v=""/>
    <s v="Micro Business"/>
    <s v="KENBIM"/>
    <s v="Masonry"/>
    <s v="02/03/2017"/>
  </r>
  <r>
    <s v="VPA6"/>
    <x v="4089"/>
    <x v="1"/>
    <s v=""/>
    <s v="11th February,2016"/>
    <d v="2016-02-11T00:00:00"/>
    <s v="1st April,2016"/>
    <d v="2016-04-01T00:00:00"/>
    <s v="Julius Ndungo"/>
    <s v="Male"/>
    <s v="2044216"/>
    <s v="722769426"/>
    <s v=""/>
    <s v=""/>
    <s v=""/>
    <n v="36.993766999999998"/>
    <n v="-1.1139079999999999"/>
    <s v="Kiambu"/>
    <s v="Juja"/>
    <s v="Ruiru"/>
    <s v="Kuboma"/>
    <x v="3"/>
    <s v="Kenbi Enterprises"/>
    <s v="Kenbi Enterpises"/>
    <s v=""/>
    <s v="Micro Business"/>
    <s v="KENBIM"/>
    <s v="Masonry"/>
    <s v="02/03/2017"/>
  </r>
  <r>
    <s v="VPA6"/>
    <x v="4090"/>
    <x v="1"/>
    <s v=""/>
    <s v="11th January,2016"/>
    <d v="2016-01-11T00:00:00"/>
    <s v="1st March,2016"/>
    <d v="2016-03-01T00:00:00"/>
    <s v="Kinyua Ikiara"/>
    <s v="Male"/>
    <s v="99999"/>
    <s v="722698998"/>
    <s v=""/>
    <s v=""/>
    <s v=""/>
    <n v="37.567239000000001"/>
    <n v="-3.3451000000000002E-2"/>
    <s v="Meru"/>
    <s v="Imenti South"/>
    <s v="Nkuene"/>
    <s v="Nkogwe"/>
    <x v="3"/>
    <s v="Likunga Company Limited"/>
    <s v=""/>
    <s v=""/>
    <s v="Micro Business"/>
    <s v="KENBIM"/>
    <s v="Masonry"/>
    <s v="02/03/2017"/>
  </r>
  <r>
    <s v="VPA6"/>
    <x v="4091"/>
    <x v="1"/>
    <s v=""/>
    <s v="12th April,2016"/>
    <d v="2016-04-12T00:00:00"/>
    <s v="1st June,2016"/>
    <d v="2016-06-01T00:00:00"/>
    <s v="Paul Macharia Mbaka"/>
    <s v="Male"/>
    <s v="1989136"/>
    <s v="720600740"/>
    <s v=""/>
    <s v=""/>
    <s v=""/>
    <n v="36.885209000000003"/>
    <n v="-0.80492799999999998"/>
    <s v="Murang'a"/>
    <s v="Kandara"/>
    <s v="Githumu"/>
    <s v="Kiangari"/>
    <x v="3"/>
    <s v="HAMKAM"/>
    <s v="Hamkam"/>
    <s v=""/>
    <s v="Micro Business"/>
    <s v="KENBIM"/>
    <s v="Masonry"/>
    <s v="02/03/2017"/>
  </r>
  <r>
    <s v="VPA6"/>
    <x v="4092"/>
    <x v="1"/>
    <s v=""/>
    <s v="15th November,2015"/>
    <d v="2015-11-15T00:00:00"/>
    <s v="19th February,2016"/>
    <d v="2016-02-19T00:00:00"/>
    <s v="Emilio Gatu Njue"/>
    <s v="Male"/>
    <s v="10371271"/>
    <s v="705447823"/>
    <s v=""/>
    <s v=""/>
    <s v=""/>
    <n v="37.936895"/>
    <n v="0.16802"/>
    <s v="Meru"/>
    <s v="Igembe South"/>
    <s v="Athi"/>
    <s v="Kigandeni"/>
    <x v="3"/>
    <s v="Andcol Enterprises"/>
    <s v=""/>
    <s v=""/>
    <s v="Micro Business"/>
    <s v="MKD"/>
    <s v="Masonry"/>
    <s v="02/03/2017"/>
  </r>
  <r>
    <s v="VPA6"/>
    <x v="4093"/>
    <x v="1"/>
    <s v=""/>
    <s v="21st November,2015"/>
    <d v="2015-11-21T00:00:00"/>
    <s v="10th January,2016"/>
    <d v="2016-01-10T00:00:00"/>
    <s v="Lucy Meme"/>
    <s v="Female"/>
    <s v="10924140"/>
    <s v="721920765"/>
    <s v=""/>
    <s v=""/>
    <s v=""/>
    <n v="37.906554"/>
    <n v="0.21721199999999999"/>
    <s v="Meru"/>
    <s v="Igembe South"/>
    <s v="Muudani"/>
    <s v="Center"/>
    <x v="3"/>
    <s v="Andcol Enterprises"/>
    <s v=""/>
    <s v=""/>
    <s v="Micro Business"/>
    <s v="KENBIM"/>
    <s v="Masonry"/>
    <s v="02/03/2017"/>
  </r>
  <r>
    <s v="VPA6"/>
    <x v="4094"/>
    <x v="1"/>
    <s v=""/>
    <s v="12th November,2015"/>
    <d v="2015-11-12T00:00:00"/>
    <s v="1st January,2016"/>
    <d v="2016-01-01T00:00:00"/>
    <s v="Peter Ntarabu"/>
    <s v="Male"/>
    <s v="25652471"/>
    <s v="721692611"/>
    <s v=""/>
    <s v=""/>
    <s v=""/>
    <n v="37.916421999999997"/>
    <n v="0.15214800000000001"/>
    <s v="Meru"/>
    <s v="Igembe South"/>
    <s v="Njeme"/>
    <s v="Gaiti"/>
    <x v="3"/>
    <s v="Andcol Enterprises"/>
    <s v=""/>
    <s v=""/>
    <s v="Micro Business"/>
    <s v="MKD"/>
    <s v="Masonry"/>
    <s v="02/03/2017"/>
  </r>
  <r>
    <s v="VPA6"/>
    <x v="4095"/>
    <x v="1"/>
    <s v=""/>
    <s v="12th May,2016"/>
    <d v="2016-05-12T00:00:00"/>
    <s v="1st July,2016"/>
    <d v="2016-07-01T00:00:00"/>
    <s v="Julius Kiuru Ngugi"/>
    <s v="Male"/>
    <s v="13274517"/>
    <s v="718547663"/>
    <s v=""/>
    <s v=""/>
    <s v=""/>
    <n v="36.937167000000002"/>
    <n v="-0.84641699999999997"/>
    <s v="Murang'a"/>
    <s v="Kandara"/>
    <s v="Kiharu"/>
    <s v="Mukangu"/>
    <x v="3"/>
    <s v="HAMKAM"/>
    <s v=""/>
    <s v=""/>
    <s v="Micro Business"/>
    <s v="KENBIM"/>
    <s v="Masonry"/>
    <s v="02/03/2017"/>
  </r>
  <r>
    <s v="VPA6"/>
    <x v="4096"/>
    <x v="1"/>
    <s v=""/>
    <s v="12th April,2016"/>
    <d v="2016-04-12T00:00:00"/>
    <s v="1st June,2016"/>
    <d v="2016-06-01T00:00:00"/>
    <s v="Mumina Mutua"/>
    <s v="Male"/>
    <s v="99999"/>
    <s v="720389301"/>
    <s v=""/>
    <s v=""/>
    <s v=""/>
    <n v="37.144190000000002"/>
    <n v="-1.0674619999999999"/>
    <s v="Kiambu"/>
    <s v="Thika East"/>
    <s v="Kamenu"/>
    <s v="Landless"/>
    <x v="3"/>
    <s v="Andcol Enterprises"/>
    <s v=""/>
    <s v=""/>
    <s v="Micro Business"/>
    <s v="MKD"/>
    <s v="Masonry"/>
    <s v="02/03/2017"/>
  </r>
  <r>
    <s v="VPA6"/>
    <x v="4097"/>
    <x v="1"/>
    <s v=""/>
    <s v="11th February,2016"/>
    <d v="2016-02-11T00:00:00"/>
    <s v="1st April,2016"/>
    <d v="2016-04-01T00:00:00"/>
    <s v="George Kamai"/>
    <s v="Male"/>
    <s v="99999"/>
    <s v="72548561"/>
    <s v=""/>
    <s v=""/>
    <s v=""/>
    <n v="37.145755000000001"/>
    <n v="-1.073977"/>
    <s v="Kiambu"/>
    <s v="Thika East"/>
    <s v="Kamenu"/>
    <s v="Happy Valley"/>
    <x v="3"/>
    <s v="Andcol Enterprises"/>
    <s v=""/>
    <s v=""/>
    <s v="Micro Business"/>
    <s v="KENBIM"/>
    <s v="Masonry"/>
    <s v="02/03/2017"/>
  </r>
  <r>
    <s v="VPA6"/>
    <x v="4098"/>
    <x v="1"/>
    <s v=""/>
    <s v="12th April,2016"/>
    <d v="2016-04-12T00:00:00"/>
    <s v="1st June,2016"/>
    <d v="2016-06-01T00:00:00"/>
    <s v="Daniel Ndungu Nganga"/>
    <s v="Male"/>
    <s v="1032314"/>
    <s v="727146047"/>
    <s v=""/>
    <s v=""/>
    <s v=""/>
    <n v="36.167327999999998"/>
    <n v="-8.2632999999999998E-2"/>
    <s v="Nakuru"/>
    <s v="Subukia"/>
    <s v="Kabazi"/>
    <s v="Kihoto"/>
    <x v="3"/>
    <s v="Andcol Enterprises"/>
    <s v=""/>
    <s v=""/>
    <s v="Micro Business"/>
    <s v="MKD"/>
    <s v="Masonry"/>
    <s v="02/03/2017"/>
  </r>
  <r>
    <s v="VPA6"/>
    <x v="4099"/>
    <x v="0"/>
    <s v="Non Compliant"/>
    <s v="12th April,2016"/>
    <d v="2016-04-12T00:00:00"/>
    <s v="1st June,2016"/>
    <d v="2016-06-01T00:00:00"/>
    <s v="Susan Mumbi"/>
    <s v="Female"/>
    <s v="8173642"/>
    <s v="710508333"/>
    <s v=""/>
    <s v=""/>
    <s v=""/>
    <n v="36.167543000000002"/>
    <n v="-0.27187"/>
    <s v="Nakuru"/>
    <s v="Bahati"/>
    <s v="Lanet"/>
    <s v=""/>
    <x v="3"/>
    <s v="Kichemu limited"/>
    <s v=""/>
    <s v=""/>
    <s v="Micro Business"/>
    <s v="KENBIM"/>
    <s v="Masonry"/>
    <s v="02/03/2017"/>
  </r>
  <r>
    <s v="VPA6"/>
    <x v="4100"/>
    <x v="1"/>
    <s v=""/>
    <s v="12th March,2016"/>
    <d v="2016-03-12T00:00:00"/>
    <s v="1st May,2016"/>
    <d v="2016-05-01T00:00:00"/>
    <s v="Monica Kanyingi"/>
    <s v="Female"/>
    <s v="2325509"/>
    <s v="710514479"/>
    <s v=""/>
    <s v=""/>
    <s v=""/>
    <n v="36.120852999999997"/>
    <n v="-0.177317"/>
    <s v="Nakuru"/>
    <s v="Nakuru North"/>
    <s v="Maili Kumi"/>
    <s v=""/>
    <x v="3"/>
    <s v="Kichemu limited"/>
    <s v=""/>
    <s v=""/>
    <s v="Micro Business"/>
    <s v="KENBIM"/>
    <s v="Masonry"/>
    <s v="02/03/2017"/>
  </r>
  <r>
    <s v="VPA6"/>
    <x v="4101"/>
    <x v="1"/>
    <s v=""/>
    <s v="12th May,2016"/>
    <d v="2016-05-12T00:00:00"/>
    <s v="1st July,2016"/>
    <d v="2016-07-01T00:00:00"/>
    <s v="Ephantus M Wanduri"/>
    <s v="Male"/>
    <s v="1392181"/>
    <s v="710508333"/>
    <s v=""/>
    <s v=""/>
    <s v=""/>
    <n v="36.167667000000002"/>
    <n v="-0.27200299999999999"/>
    <s v="Nakuru"/>
    <s v="Bahati"/>
    <s v="Umoja"/>
    <s v=""/>
    <x v="3"/>
    <s v="Kichemu limited"/>
    <s v=""/>
    <s v=""/>
    <s v="Micro Business"/>
    <s v="KENBIM"/>
    <s v="Masonry"/>
    <s v="02/03/2017"/>
  </r>
  <r>
    <s v="VPA6"/>
    <x v="4102"/>
    <x v="1"/>
    <s v=""/>
    <s v="12th August,2016"/>
    <d v="2016-08-12T00:00:00"/>
    <s v="1st October,2016"/>
    <d v="2016-10-01T00:00:00"/>
    <s v="Joseph Kiruri"/>
    <s v="Male"/>
    <s v="3402065"/>
    <s v="721923306"/>
    <s v=""/>
    <s v=""/>
    <s v=""/>
    <n v="37.032874999999997"/>
    <n v="-0.94709200000000004"/>
    <s v="Murang'a"/>
    <s v="Kandara"/>
    <s v=""/>
    <s v=""/>
    <x v="3"/>
    <s v="Cides Ltd"/>
    <s v=""/>
    <s v=""/>
    <s v="Micro Business"/>
    <s v="KENBIM"/>
    <s v="Masonry"/>
    <s v="02/03/2017"/>
  </r>
  <r>
    <s v="VPA6"/>
    <x v="4103"/>
    <x v="1"/>
    <s v=""/>
    <s v="12th May,2016"/>
    <d v="2016-05-12T00:00:00"/>
    <s v="1st July,2016"/>
    <d v="2016-07-01T00:00:00"/>
    <s v="Lily Ngendo Maina"/>
    <s v="Female"/>
    <s v="3189601"/>
    <s v="719655350"/>
    <s v=""/>
    <s v=""/>
    <s v=""/>
    <n v="37.112687000000001"/>
    <n v="-0.44401499999999999"/>
    <s v="Nyeri"/>
    <s v="Mathira West"/>
    <s v="Taiga"/>
    <s v="Karatina"/>
    <x v="3"/>
    <s v="Cides Ltd"/>
    <s v=""/>
    <s v=""/>
    <s v="Micro Business"/>
    <s v="KENBIM"/>
    <s v="Masonry"/>
    <s v="02/03/2017"/>
  </r>
  <r>
    <s v="VPA6"/>
    <x v="4104"/>
    <x v="1"/>
    <s v=""/>
    <s v="1st March,2016"/>
    <d v="2016-03-01T00:00:00"/>
    <s v="1st May,2016"/>
    <d v="2016-05-01T00:00:00"/>
    <s v="Daniel Mbugua"/>
    <s v="Male"/>
    <s v="498849"/>
    <s v="722856232"/>
    <s v=""/>
    <s v=""/>
    <s v=""/>
    <n v="36.995480000000001"/>
    <n v="-0.92380399999999996"/>
    <s v="Murang'a"/>
    <s v="Gatanga"/>
    <s v="Kihumbu"/>
    <s v="Nyaga"/>
    <x v="3"/>
    <s v="Andcol Enterprises"/>
    <s v="Norbert Ogwel"/>
    <s v=""/>
    <s v="Micro Business"/>
    <s v="KENBIM"/>
    <s v="Masonry"/>
    <s v="02/03/2017"/>
  </r>
  <r>
    <s v="VPA6"/>
    <x v="4105"/>
    <x v="2"/>
    <s v="Abandoned"/>
    <s v="1st November,2016"/>
    <d v="2016-11-01T00:00:00"/>
    <s v="21st December,2016"/>
    <d v="2016-12-21T00:00:00"/>
    <s v="Martin Muhoho"/>
    <s v="Male"/>
    <s v="22416761"/>
    <s v="722445028"/>
    <s v=""/>
    <s v=""/>
    <s v=""/>
    <m/>
    <m/>
    <s v="Kiambu"/>
    <s v="Thika East"/>
    <s v="Kamenu"/>
    <s v="Landless"/>
    <x v="3"/>
    <s v="Andcol Enterprises"/>
    <s v="Norbert Ogwel"/>
    <s v=""/>
    <s v="Micro Business"/>
    <s v="KENBIM"/>
    <s v="Masonry"/>
    <s v="02/03/2017"/>
  </r>
  <r>
    <s v="VPA6"/>
    <x v="4106"/>
    <x v="1"/>
    <s v=""/>
    <s v="11th November,2016"/>
    <d v="2016-11-11T00:00:00"/>
    <s v="31st December,2016"/>
    <d v="2016-12-31T00:00:00"/>
    <s v="Stephen Saba Njoroge"/>
    <s v="Male"/>
    <s v="1143724"/>
    <s v="722250529"/>
    <s v=""/>
    <s v=""/>
    <s v=""/>
    <n v="36.998876000000003"/>
    <n v="-0.92824200000000001"/>
    <s v="Murang'a"/>
    <s v="Gatanga"/>
    <s v="Kihumbu"/>
    <s v="Nyaga"/>
    <x v="3"/>
    <s v="Andcol Enterprises"/>
    <s v="Norbert Ogwel"/>
    <s v=""/>
    <s v="Micro Business"/>
    <s v="MKD"/>
    <s v="Masonry"/>
    <s v="02/03/2017"/>
  </r>
  <r>
    <s v="VPA6"/>
    <x v="4107"/>
    <x v="1"/>
    <s v=""/>
    <s v="2nd March,2016"/>
    <d v="2016-03-02T00:00:00"/>
    <s v="21st April,2016"/>
    <d v="2016-04-21T00:00:00"/>
    <s v="Donald Chevai Chwea"/>
    <s v="Male"/>
    <s v="99999"/>
    <s v="723510447"/>
    <s v=""/>
    <s v=""/>
    <s v=""/>
    <n v="34.706397000000003"/>
    <n v="5.1317000000000002E-2"/>
    <s v="Vihiga"/>
    <s v="Vihiga"/>
    <s v="Vihinga"/>
    <s v="Kidudu"/>
    <x v="3"/>
    <s v="Biotechno &amp; Services"/>
    <s v="Biotechno &amp; Services"/>
    <s v=""/>
    <s v="Micro Business"/>
    <s v="KENBIM"/>
    <s v="Masonry"/>
    <s v="02/03/2017"/>
  </r>
  <r>
    <s v="VPA6"/>
    <x v="4108"/>
    <x v="0"/>
    <s v="Grievance"/>
    <s v="12th August,2016"/>
    <d v="2016-08-12T00:00:00"/>
    <s v="1st October,2016"/>
    <d v="2016-10-01T00:00:00"/>
    <s v="Ann Mwari Mbaru"/>
    <s v="Female"/>
    <s v="8870596"/>
    <s v="717666607"/>
    <s v=""/>
    <s v=""/>
    <s v=""/>
    <n v="37.635497000000001"/>
    <n v="-6.3439999999999996E-2"/>
    <s v="Meru"/>
    <s v="Imenti South"/>
    <s v="Nkubu"/>
    <s v="Nkuene"/>
    <x v="3"/>
    <s v="Zackmar Biotec Ltd"/>
    <s v=""/>
    <s v=""/>
    <s v="Micro Business"/>
    <s v="KENBIM"/>
    <s v="Masonry"/>
    <s v="02/03/2017"/>
  </r>
  <r>
    <s v="VPA6"/>
    <x v="4109"/>
    <x v="1"/>
    <s v=""/>
    <s v="11th February,2016"/>
    <d v="2016-02-11T00:00:00"/>
    <s v="1st April,2016"/>
    <d v="2016-04-01T00:00:00"/>
    <s v="Loise Nyina Njoroge"/>
    <s v="Female"/>
    <s v="13460727"/>
    <s v="720460389"/>
    <s v=""/>
    <s v=""/>
    <s v=""/>
    <n v="37.175780000000003"/>
    <n v="-0.95930400000000005"/>
    <s v="Murang'a"/>
    <s v="Makuyu"/>
    <s v="Maragua"/>
    <s v="Kangangu"/>
    <x v="3"/>
    <s v="Kenbi Enterprises"/>
    <s v=""/>
    <s v=""/>
    <s v="Micro Business"/>
    <s v="MKD"/>
    <s v="Masonry"/>
    <s v="02/03/2017"/>
  </r>
  <r>
    <s v="VPA6"/>
    <x v="4110"/>
    <x v="1"/>
    <s v=""/>
    <s v="12th May,2016"/>
    <d v="2016-05-12T00:00:00"/>
    <s v="1st July,2016"/>
    <d v="2016-07-01T00:00:00"/>
    <s v="Wilson Wamai Kahumba"/>
    <s v="Male"/>
    <s v="23894851"/>
    <s v="720085244"/>
    <s v=""/>
    <s v=""/>
    <s v=""/>
    <n v="36.919573"/>
    <n v="-0.60865599999999997"/>
    <s v="Murang'a"/>
    <s v="Kangema"/>
    <s v="Kireaini"/>
    <s v=""/>
    <x v="3"/>
    <s v="Kenbi Enterprises"/>
    <s v="Kenbi Enterpises"/>
    <s v=""/>
    <s v="Micro Business"/>
    <s v="MKD"/>
    <s v="Masonry"/>
    <s v="02/03/2017"/>
  </r>
  <r>
    <s v="VPA6"/>
    <x v="4111"/>
    <x v="1"/>
    <s v=""/>
    <s v="11th January,2016"/>
    <d v="2016-01-11T00:00:00"/>
    <s v="1st March,2016"/>
    <d v="2016-03-01T00:00:00"/>
    <s v="Gerald Mwangi"/>
    <s v="Male"/>
    <s v="4132417"/>
    <s v="722300791"/>
    <s v=""/>
    <s v=""/>
    <s v=""/>
    <n v="36.332217999999997"/>
    <n v="4.9377999999999998E-2"/>
    <s v="Laikipia"/>
    <s v="Nyahururu"/>
    <s v="G.Co"/>
    <s v=""/>
    <x v="3"/>
    <s v="Kichemu limited"/>
    <s v=""/>
    <s v=""/>
    <s v="Micro Business"/>
    <s v="KENBIM"/>
    <s v="Masonry"/>
    <s v="02/03/2017"/>
  </r>
  <r>
    <s v="VPA6"/>
    <x v="4112"/>
    <x v="0"/>
    <s v="Grievance"/>
    <s v="12th September,2016"/>
    <d v="2016-09-12T00:00:00"/>
    <s v="1st November,2016"/>
    <d v="2016-11-01T00:00:00"/>
    <s v="Alice Wanjiku Wangondu"/>
    <s v="Female"/>
    <s v="11613952"/>
    <s v="733511328"/>
    <s v="723328561"/>
    <s v=""/>
    <s v=""/>
    <n v="36.442042000000001"/>
    <n v="-7.5816999999999996E-2"/>
    <s v="Nyandarua"/>
    <s v="Ndaragwa"/>
    <s v="Ndaragwa Central"/>
    <s v=""/>
    <x v="3"/>
    <s v="Sakaki Natural Renewable Energy Center"/>
    <s v="Sakaki Natural Renewable Energy Center"/>
    <s v=""/>
    <s v="Micro Business"/>
    <s v="MKD"/>
    <s v="Masonry"/>
    <s v="02/03/2017"/>
  </r>
  <r>
    <s v="VPA6"/>
    <x v="4113"/>
    <x v="1"/>
    <s v=""/>
    <s v="13th July,2016"/>
    <d v="2016-07-13T00:00:00"/>
    <s v="1st September,2016"/>
    <d v="2016-09-01T00:00:00"/>
    <s v="Josephat Nugwi K"/>
    <s v="Male"/>
    <s v="5769252"/>
    <s v="709931108"/>
    <s v=""/>
    <s v=""/>
    <s v=""/>
    <n v="36.445546999999998"/>
    <n v="-6.0360999999999998E-2"/>
    <s v="Nyandarua"/>
    <s v="Ndaragwa"/>
    <s v="Meili Kumi"/>
    <s v=""/>
    <x v="3"/>
    <s v="Sakaki Natural Renewable Energy Center"/>
    <s v="Sakaki Natural Renewable Energy Center"/>
    <s v=""/>
    <s v="Micro Business"/>
    <s v="MKD"/>
    <s v="Masonry"/>
    <s v="02/03/2017"/>
  </r>
  <r>
    <s v="VPA6"/>
    <x v="4114"/>
    <x v="1"/>
    <s v=""/>
    <s v="12th May,2016"/>
    <d v="2016-05-12T00:00:00"/>
    <s v="1st July,2016"/>
    <d v="2016-07-01T00:00:00"/>
    <s v="James Gacheche Waweru"/>
    <s v="Male"/>
    <s v="3214940"/>
    <s v="721290618"/>
    <s v=""/>
    <s v=""/>
    <s v=""/>
    <n v="37.123593"/>
    <n v="-0.279775"/>
    <s v="Nyeri"/>
    <s v="Kieni East"/>
    <s v="Kabaru"/>
    <s v="Kairi"/>
    <x v="2"/>
    <s v="Mt Kenya Renewable Energy"/>
    <s v="Mt Kenya Renewable Energy"/>
    <s v=""/>
    <s v="Micro Business"/>
    <s v="KENBIM"/>
    <s v="Masonry"/>
    <s v="02/03/2017"/>
  </r>
  <r>
    <s v="VPA6"/>
    <x v="4115"/>
    <x v="1"/>
    <s v=""/>
    <s v="11th January,2016"/>
    <d v="2016-01-11T00:00:00"/>
    <s v="1st March,2016"/>
    <d v="2016-03-01T00:00:00"/>
    <s v="Kibiti Lintari"/>
    <s v="Male"/>
    <s v="99999"/>
    <s v="721316759"/>
    <s v=""/>
    <s v=""/>
    <s v=""/>
    <n v="37.942050999999999"/>
    <n v="0.220689"/>
    <s v="Meru"/>
    <s v="Igembe South"/>
    <s v="Maua"/>
    <s v="Antubochiu"/>
    <x v="2"/>
    <s v="Likunga Company Limited"/>
    <s v="N/A"/>
    <s v=""/>
    <s v="Micro Business"/>
    <s v="KENBIM"/>
    <s v="Masonry"/>
    <s v="02/03/2017"/>
  </r>
  <r>
    <s v="VPA6"/>
    <x v="4116"/>
    <x v="1"/>
    <s v=""/>
    <s v="13th December,2015"/>
    <d v="2015-12-13T00:00:00"/>
    <s v="1st February,2016"/>
    <d v="2016-02-01T00:00:00"/>
    <s v="Frankline Ngaruthi"/>
    <s v="Male"/>
    <s v="2215468"/>
    <s v="720243686"/>
    <s v=""/>
    <s v=""/>
    <s v=""/>
    <n v="37.655388000000002"/>
    <n v="-0.22553899999999999"/>
    <s v="Tharaka-Nithi"/>
    <s v="Maara"/>
    <s v="Chogoria"/>
    <s v="Kieganguru"/>
    <x v="2"/>
    <s v="Likunga Company Limited"/>
    <s v="Likunga Company Limited"/>
    <s v=""/>
    <s v="Micro Business"/>
    <s v="KENBIM"/>
    <s v="Masonry"/>
    <s v="02/03/2017"/>
  </r>
  <r>
    <s v="VPA6"/>
    <x v="4117"/>
    <x v="1"/>
    <s v=""/>
    <s v="11th January,2016"/>
    <d v="2016-01-11T00:00:00"/>
    <s v="1st March,2016"/>
    <d v="2016-03-01T00:00:00"/>
    <s v="Peter Nduguya Kanyi"/>
    <s v="Male"/>
    <s v="11777749"/>
    <s v="710106462"/>
    <s v=""/>
    <s v=""/>
    <s v=""/>
    <n v="36.727643999999998"/>
    <n v="-0.23965800000000001"/>
    <s v="Nyeri"/>
    <s v="Kieni West"/>
    <s v="Gatarakwa"/>
    <s v="Embaringo"/>
    <x v="2"/>
    <s v="Kenbi Enterprises"/>
    <s v="Kenbi Enterpises"/>
    <s v=""/>
    <s v="Micro Business"/>
    <s v="KENBIM"/>
    <s v="Masonry"/>
    <s v="02/03/2017"/>
  </r>
  <r>
    <s v="VPA6"/>
    <x v="4118"/>
    <x v="1"/>
    <s v=""/>
    <s v="1st April,2016"/>
    <d v="2016-04-01T00:00:00"/>
    <s v="21st May,2016"/>
    <d v="2016-05-21T00:00:00"/>
    <s v="Richard Juma Obongo"/>
    <s v="Male"/>
    <s v="8586235"/>
    <s v="722450086"/>
    <s v="2.55E+11"/>
    <s v=""/>
    <s v=""/>
    <n v="35.063949999999998"/>
    <n v="1.06951"/>
    <s v="Trans Nzoia"/>
    <s v="Trans Nzoia East"/>
    <s v="Sitatunga"/>
    <s v="Taito"/>
    <x v="2"/>
    <s v="Pafasi Enterprise"/>
    <s v=""/>
    <s v=""/>
    <s v="Micro Business"/>
    <s v="KENBIM"/>
    <s v="Masonry"/>
    <s v="02/03/2017"/>
  </r>
  <r>
    <s v="VPA6"/>
    <x v="4119"/>
    <x v="1"/>
    <s v=""/>
    <s v="12th April,2016"/>
    <d v="2016-04-12T00:00:00"/>
    <s v="1st June,2016"/>
    <d v="2016-06-01T00:00:00"/>
    <s v="Stephen Kimurto"/>
    <s v="Male"/>
    <s v="17429422"/>
    <s v="722689664"/>
    <s v=""/>
    <s v=""/>
    <s v=""/>
    <n v="35.355348999999997"/>
    <n v="0.47485100000000002"/>
    <s v="Uasin Gishu"/>
    <s v="Ainabkoi"/>
    <s v="Kipkorgot"/>
    <s v="Kipsinede"/>
    <x v="2"/>
    <s v="Ndimar Renewable Energy"/>
    <s v=""/>
    <s v=""/>
    <s v="Micro Business"/>
    <s v="KENBIM"/>
    <s v="Masonry"/>
    <s v="02/03/2017"/>
  </r>
  <r>
    <s v="VPA6"/>
    <x v="4120"/>
    <x v="1"/>
    <s v=""/>
    <s v="2nd March,2016"/>
    <d v="2016-03-02T00:00:00"/>
    <s v="21st April,2016"/>
    <d v="2016-04-21T00:00:00"/>
    <s v="Nicholas Mbuko"/>
    <s v="Male"/>
    <s v="28564212"/>
    <s v="720638432"/>
    <s v="2.55E+11"/>
    <s v=""/>
    <s v=""/>
    <n v="37.675744999999999"/>
    <n v="-0.36824000000000001"/>
    <s v="Tharaka-Nithi"/>
    <s v="Chuka"/>
    <s v="Mugwe"/>
    <s v="Chera"/>
    <x v="2"/>
    <s v="Igwemas General Digester Ltd"/>
    <s v=""/>
    <s v=""/>
    <s v="Micro Business"/>
    <s v="MKD"/>
    <s v="Masonry"/>
    <s v="02/03/2017"/>
  </r>
  <r>
    <s v="VPA6"/>
    <x v="4121"/>
    <x v="1"/>
    <s v=""/>
    <s v="12th March,2016"/>
    <d v="2016-03-12T00:00:00"/>
    <s v="1st May,2016"/>
    <d v="2016-05-01T00:00:00"/>
    <s v="Duke Mogare Manani"/>
    <s v="Male"/>
    <s v="13341317"/>
    <s v="721931663"/>
    <s v="2.55E+11"/>
    <s v=""/>
    <s v=""/>
    <n v="35.016137999999998"/>
    <n v="-0.74017200000000005"/>
    <s v="Nyamira"/>
    <s v="Borabu"/>
    <s v="Nyansiongo"/>
    <s v="Matutu"/>
    <x v="2"/>
    <s v="Nyansancha Biogas"/>
    <s v=""/>
    <s v=""/>
    <s v="Micro Business"/>
    <s v="KENBIM"/>
    <s v="Masonry"/>
    <s v="02/03/2017"/>
  </r>
  <r>
    <s v="VPA6"/>
    <x v="4122"/>
    <x v="1"/>
    <s v=""/>
    <s v="17th March,2016"/>
    <d v="2016-03-17T00:00:00"/>
    <s v="6th May,2016"/>
    <d v="2016-05-06T00:00:00"/>
    <s v="Jared Babu Makori"/>
    <s v="Male"/>
    <s v="13147003"/>
    <s v="726461067"/>
    <s v="2.55E+11"/>
    <s v=""/>
    <s v=""/>
    <n v="35.213568000000002"/>
    <n v="1.002656"/>
    <s v="Trans Nzoia"/>
    <s v="Trans Nzoia East"/>
    <s v="Kachibora"/>
    <s v="Kabul"/>
    <x v="2"/>
    <s v="Pafasi Enterprise"/>
    <s v=""/>
    <s v=""/>
    <s v="Micro Business"/>
    <s v="KENBIM"/>
    <s v="Masonry"/>
    <s v="02/03/2017"/>
  </r>
  <r>
    <s v="VPA6"/>
    <x v="4123"/>
    <x v="1"/>
    <s v=""/>
    <s v="11th February,2016"/>
    <d v="2016-02-11T00:00:00"/>
    <s v="1st April,2016"/>
    <d v="2016-04-01T00:00:00"/>
    <s v="Elias Murungi"/>
    <s v="Male"/>
    <s v="775617"/>
    <s v="727773028"/>
    <s v=""/>
    <s v=""/>
    <s v=""/>
    <n v="37.620944999999999"/>
    <n v="-0.15293499999999999"/>
    <s v="Meru"/>
    <s v="Imenti South"/>
    <s v="Igoji West"/>
    <s v="Mugae"/>
    <x v="2"/>
    <s v="Likunga Company Limited"/>
    <s v=""/>
    <s v=""/>
    <s v="Micro Business"/>
    <s v="KENBIM"/>
    <s v="Masonry"/>
    <s v="02/03/2017"/>
  </r>
  <r>
    <s v="VPA6"/>
    <x v="4124"/>
    <x v="1"/>
    <s v=""/>
    <s v="12th March,2016"/>
    <d v="2016-03-12T00:00:00"/>
    <s v="1st May,2016"/>
    <d v="2016-05-01T00:00:00"/>
    <s v="Jennifer Ndege"/>
    <s v="Female"/>
    <s v="14221156"/>
    <s v="717705155"/>
    <s v=""/>
    <s v=""/>
    <s v=""/>
    <n v="37.621613000000004"/>
    <n v="-0.152948"/>
    <s v="Meru"/>
    <s v="Imenti South"/>
    <s v="Igoji West"/>
    <s v="Mugae"/>
    <x v="2"/>
    <s v="Likunga Company Limited"/>
    <s v=""/>
    <s v=""/>
    <s v="Micro Business"/>
    <s v="KENBIM"/>
    <s v="Masonry"/>
    <s v="02/03/2017"/>
  </r>
  <r>
    <s v="VPA6"/>
    <x v="4125"/>
    <x v="1"/>
    <s v=""/>
    <s v="13th December,2015"/>
    <d v="2015-12-13T00:00:00"/>
    <s v="1st February,2016"/>
    <d v="2016-02-01T00:00:00"/>
    <s v="John Mugambi"/>
    <s v="Male"/>
    <s v="224788"/>
    <s v="722429268"/>
    <s v=""/>
    <s v=""/>
    <s v=""/>
    <n v="37.657893000000001"/>
    <n v="6.3199999999999997E-4"/>
    <s v="Meru"/>
    <s v="Imenti North"/>
    <s v="Abothuguchi Central"/>
    <s v="Mugambone"/>
    <x v="2"/>
    <s v="Likunga Company Limited"/>
    <s v=""/>
    <s v=""/>
    <s v="Micro Business"/>
    <s v="KENBIM"/>
    <s v="Masonry"/>
    <s v="02/03/2017"/>
  </r>
  <r>
    <s v="VPA6"/>
    <x v="4126"/>
    <x v="1"/>
    <s v=""/>
    <s v="12th April,2016"/>
    <d v="2016-04-12T00:00:00"/>
    <s v="1st June,2016"/>
    <d v="2016-06-01T00:00:00"/>
    <s v="Prisila Wangui Ndegwa"/>
    <s v="Female"/>
    <s v="5982350"/>
    <s v="721760269"/>
    <s v=""/>
    <s v=""/>
    <s v=""/>
    <n v="36.934676000000003"/>
    <n v="-0.84372400000000003"/>
    <s v="Murang'a"/>
    <s v="Kandara"/>
    <s v=""/>
    <s v="Mukangu"/>
    <x v="2"/>
    <s v="HAMKAM"/>
    <s v="Hamkam"/>
    <s v=""/>
    <s v="Micro Business"/>
    <s v="KENBIM"/>
    <s v="Masonry"/>
    <s v="02/03/2017"/>
  </r>
  <r>
    <s v="VPA6"/>
    <x v="4127"/>
    <x v="0"/>
    <s v="Unreachable"/>
    <s v="21st January,2016"/>
    <d v="2016-01-21T00:00:00"/>
    <s v="11th March,2016"/>
    <d v="2016-03-11T00:00:00"/>
    <s v="Dickson Njeru"/>
    <s v="Male"/>
    <s v="267029"/>
    <s v="735945629"/>
    <s v="2.55E+11"/>
    <s v=""/>
    <s v=""/>
    <n v="37.486052999999998"/>
    <n v="-0.36726999999999999"/>
    <s v="Embu"/>
    <s v="Manyatta"/>
    <s v="Manyatta"/>
    <s v="Mukangu"/>
    <x v="2"/>
    <s v="Sakaki Natural Renewable Energy Center"/>
    <s v=""/>
    <s v=""/>
    <s v="Micro Business"/>
    <s v="KENBIM"/>
    <s v="Masonry"/>
    <s v="02/03/2017"/>
  </r>
  <r>
    <s v="VPA6"/>
    <x v="4128"/>
    <x v="1"/>
    <s v=""/>
    <s v="13th December,2015"/>
    <d v="2015-12-13T00:00:00"/>
    <s v="1st February,2016"/>
    <d v="2016-02-01T00:00:00"/>
    <s v="Charles K Nyaga"/>
    <s v="Male"/>
    <s v="3524450"/>
    <s v="721286712"/>
    <s v="2.55E+11"/>
    <s v=""/>
    <s v=""/>
    <n v="37.458646999999999"/>
    <n v="-0.38750299999999999"/>
    <s v="Embu"/>
    <s v="Manyatta"/>
    <s v="Manyatta"/>
    <s v="Mukongano"/>
    <x v="2"/>
    <s v="Sakaki Natural Renewable Energy Center"/>
    <s v="Sakaki Natural Renewable Energy Center"/>
    <s v="254723421759"/>
    <s v="Micro Business"/>
    <s v="KENBIM"/>
    <s v="Masonry"/>
    <s v="02/03/2017"/>
  </r>
  <r>
    <s v="VPA6"/>
    <x v="4129"/>
    <x v="0"/>
    <s v="Unreachable"/>
    <s v="12th March,2016"/>
    <d v="2016-03-12T00:00:00"/>
    <s v="1st May,2016"/>
    <d v="2016-05-01T00:00:00"/>
    <s v="Charles Muriithi Njinju"/>
    <s v="Male"/>
    <s v="4400838"/>
    <s v="254722899562"/>
    <s v="2.55E+11"/>
    <s v=""/>
    <s v=""/>
    <m/>
    <m/>
    <s v="EMbu"/>
    <s v=""/>
    <s v=""/>
    <s v=""/>
    <x v="2"/>
    <s v="Sakaki Natural Renewable Energy Center"/>
    <s v="Sakaki Natural Renewable Energy Center"/>
    <s v="254723421759"/>
    <s v="Micro Business"/>
    <s v="KENBIM"/>
    <s v="Masonry"/>
    <s v="02/03/2017"/>
  </r>
  <r>
    <s v="VPA6"/>
    <x v="4130"/>
    <x v="0"/>
    <s v="Grievance"/>
    <s v="11th February,2016"/>
    <d v="2016-02-11T00:00:00"/>
    <s v="1st April,2016"/>
    <d v="2016-04-01T00:00:00"/>
    <s v="Venancio Ndwiga Njue"/>
    <s v="Male"/>
    <s v="1298912"/>
    <s v="711247479"/>
    <s v="2.55E+11"/>
    <s v=""/>
    <s v=""/>
    <n v="37.574506"/>
    <n v="-0.38276100000000002"/>
    <s v="Embu"/>
    <s v="Runyenjes"/>
    <s v="Kyeni North"/>
    <s v="Kiangengi"/>
    <x v="2"/>
    <s v="Sakaki Natural Renewable Energy Center"/>
    <s v="Sakaki Natural Renewable Energy Center"/>
    <s v="254723421759"/>
    <s v="Micro Business"/>
    <s v="KENBIM"/>
    <s v="Masonry"/>
    <s v="02/03/2017"/>
  </r>
  <r>
    <s v="VPA6"/>
    <x v="4131"/>
    <x v="1"/>
    <s v=""/>
    <s v="11th January,2016"/>
    <d v="2016-01-11T00:00:00"/>
    <s v="1st March,2016"/>
    <d v="2016-03-01T00:00:00"/>
    <s v="Phylis Njeru"/>
    <s v="Male"/>
    <s v="11151689"/>
    <s v="716507017"/>
    <s v="2.55E+11"/>
    <s v=""/>
    <s v=""/>
    <n v="37.494985999999997"/>
    <n v="-0.43362200000000001"/>
    <s v="Embu"/>
    <s v="Manyatta"/>
    <s v="Manyatta"/>
    <s v="Mucegori"/>
    <x v="2"/>
    <s v="Sakaki Natural Renewable Energy Center"/>
    <s v="Sakaki Natural Renewable Energy Center"/>
    <s v="254723421759"/>
    <s v="Micro Business"/>
    <s v="MKD"/>
    <s v="Masonry"/>
    <s v="02/03/2017"/>
  </r>
  <r>
    <s v="VPA6"/>
    <x v="4132"/>
    <x v="1"/>
    <s v=""/>
    <s v="12th March,2016"/>
    <d v="2016-03-12T00:00:00"/>
    <s v="1st May,2016"/>
    <d v="2016-05-01T00:00:00"/>
    <s v="Siphira Kagendo Njuki"/>
    <s v="Female"/>
    <s v="9215962"/>
    <s v="726120931"/>
    <s v=""/>
    <s v=""/>
    <s v=""/>
    <n v="37.622861"/>
    <n v="-0.18221200000000001"/>
    <s v="Meru"/>
    <s v="Imenti South"/>
    <s v="Igoji West"/>
    <s v="Gitumbi"/>
    <x v="2"/>
    <s v="Likunga Company Limited"/>
    <s v=""/>
    <s v=""/>
    <s v="Micro Business"/>
    <s v="MKD"/>
    <s v="Masonry"/>
    <s v="02/03/2017"/>
  </r>
  <r>
    <s v="VPA6"/>
    <x v="4133"/>
    <x v="1"/>
    <s v=""/>
    <s v="12th April,2016"/>
    <d v="2016-04-12T00:00:00"/>
    <s v="1st June,2016"/>
    <d v="2016-06-01T00:00:00"/>
    <s v="Ann Wagachu Macharia"/>
    <s v="Female"/>
    <s v="8028679"/>
    <s v="704476009"/>
    <s v=""/>
    <s v=""/>
    <s v=""/>
    <n v="36.078187"/>
    <n v="-0.29968800000000001"/>
    <s v="Nakuru"/>
    <s v="Bahati"/>
    <s v="Kiamaina"/>
    <s v="Kirathimo"/>
    <x v="2"/>
    <s v="Samjubiotec Enterprises"/>
    <s v=""/>
    <s v=""/>
    <s v="Micro Business"/>
    <s v="KENBIM"/>
    <s v="Masonry"/>
    <s v="02/03/2017"/>
  </r>
  <r>
    <s v="VPA6"/>
    <x v="4134"/>
    <x v="1"/>
    <s v=""/>
    <s v="12th March,2016"/>
    <d v="2016-03-12T00:00:00"/>
    <s v="1st May,2016"/>
    <d v="2016-05-01T00:00:00"/>
    <s v="Peter Mungai"/>
    <s v="Male"/>
    <s v="7185932"/>
    <s v="721480360"/>
    <s v=""/>
    <s v=""/>
    <s v=""/>
    <n v="37.157370999999998"/>
    <n v="-0.90392799999999995"/>
    <s v="Murang'a"/>
    <s v="Makuyu"/>
    <s v="Kenol"/>
    <s v="Kimorori"/>
    <x v="2"/>
    <s v="Samjubiotec Enterprises"/>
    <s v=""/>
    <s v=""/>
    <s v="Micro Business"/>
    <s v="KENBIM"/>
    <s v="Masonry"/>
    <s v="02/03/2017"/>
  </r>
  <r>
    <s v="VPA6"/>
    <x v="4135"/>
    <x v="1"/>
    <s v=""/>
    <s v="11th January,2016"/>
    <d v="2016-01-11T00:00:00"/>
    <s v="1st March,2016"/>
    <d v="2016-03-01T00:00:00"/>
    <s v="James Njenga Waweru"/>
    <s v="Male"/>
    <s v="4538862"/>
    <s v="722504870"/>
    <s v=""/>
    <s v=""/>
    <s v=""/>
    <n v="36.110218000000003"/>
    <n v="-0.22603799999999999"/>
    <s v="Nakuru"/>
    <s v="Bahati"/>
    <s v="Kiamaina"/>
    <s v="Kirima"/>
    <x v="2"/>
    <s v="Samjubiotec Enterprises"/>
    <s v=""/>
    <s v=""/>
    <s v="Micro Business"/>
    <s v="KENBIM"/>
    <s v="Masonry"/>
    <s v="02/03/2017"/>
  </r>
  <r>
    <s v="VPA6"/>
    <x v="4136"/>
    <x v="0"/>
    <s v="Unreachable"/>
    <s v="12th April,2016"/>
    <d v="2016-04-12T00:00:00"/>
    <s v="1st June,2016"/>
    <d v="2016-06-01T00:00:00"/>
    <s v="Lilian Nyambura Gituere"/>
    <s v="Female"/>
    <s v="28101155"/>
    <s v="726311961"/>
    <s v=""/>
    <s v=""/>
    <s v=""/>
    <n v="36.65954"/>
    <n v="-1.2101949999999999"/>
    <s v="Kiambu"/>
    <s v="Kikuyu"/>
    <s v="Muguga"/>
    <s v="Zambezi"/>
    <x v="2"/>
    <s v="Samjubiotec Enterprises"/>
    <s v=""/>
    <s v=""/>
    <s v="Micro Business"/>
    <s v="KENBIM"/>
    <s v="Masonry"/>
    <s v="02/03/2017"/>
  </r>
  <r>
    <s v="VPA6"/>
    <x v="4137"/>
    <x v="1"/>
    <s v=""/>
    <s v="11th January,2016"/>
    <d v="2016-01-11T00:00:00"/>
    <s v="1st March,2016"/>
    <d v="2016-03-01T00:00:00"/>
    <s v="Patrick Ndwiga"/>
    <s v="Male"/>
    <s v="10797485"/>
    <s v="710729983"/>
    <s v=""/>
    <s v=""/>
    <s v=""/>
    <n v="37.515115000000002"/>
    <n v="-0.39967900000000001"/>
    <s v="Embu"/>
    <s v="Runyenjes"/>
    <s v="Kagaari North"/>
    <s v="Kianjokoma"/>
    <x v="2"/>
    <s v="Eastern Bioteck"/>
    <s v=""/>
    <s v=""/>
    <s v="Micro Business"/>
    <s v="KENBIM"/>
    <s v="Masonry"/>
    <s v="02/03/2017"/>
  </r>
  <r>
    <s v="VPA6"/>
    <x v="4138"/>
    <x v="1"/>
    <s v=""/>
    <s v="11th January,2016"/>
    <d v="2016-01-11T00:00:00"/>
    <s v="1st March,2016"/>
    <d v="2016-03-01T00:00:00"/>
    <s v="Jonathan Gakuya"/>
    <s v="Male"/>
    <s v="99999"/>
    <s v="720277720"/>
    <s v=""/>
    <s v=""/>
    <s v=""/>
    <n v="37.545121000000002"/>
    <n v="-0.44185000000000002"/>
    <s v="Embu"/>
    <s v="Runyenjes"/>
    <s v="Runyenjes"/>
    <s v="Ndari"/>
    <x v="2"/>
    <s v="Eastern Bioteck"/>
    <s v=""/>
    <s v=""/>
    <s v="Micro Business"/>
    <s v="KENBIM"/>
    <s v="Masonry"/>
    <s v="02/03/2017"/>
  </r>
  <r>
    <s v="VPA6"/>
    <x v="4139"/>
    <x v="0"/>
    <s v="Unreachable"/>
    <s v="12th April,2016"/>
    <d v="2016-04-12T00:00:00"/>
    <s v="1st June,2016"/>
    <d v="2016-06-01T00:00:00"/>
    <s v="Jane Wanjiku Karuthi"/>
    <s v="Female"/>
    <s v="99999"/>
    <s v="722671131"/>
    <s v=""/>
    <s v=""/>
    <s v=""/>
    <n v="37.403005"/>
    <n v="-0.55602700000000005"/>
    <s v="Kirinyaga"/>
    <s v="Mwea"/>
    <s v="Murinduko"/>
    <s v="Kamunyange"/>
    <x v="2"/>
    <s v="Eastern Bioteck"/>
    <s v=""/>
    <s v=""/>
    <s v="Micro Business"/>
    <s v="KENBIM"/>
    <s v="Masonry"/>
    <s v="02/03/2017"/>
  </r>
  <r>
    <s v="VPA6"/>
    <x v="4140"/>
    <x v="1"/>
    <s v=""/>
    <s v="12th April,2016"/>
    <d v="2016-04-12T00:00:00"/>
    <s v="1st June,2016"/>
    <d v="2016-06-01T00:00:00"/>
    <s v="Hannah Wambui Macharia"/>
    <s v="Female"/>
    <s v="9019975"/>
    <s v="726946033"/>
    <s v=""/>
    <s v=""/>
    <s v=""/>
    <n v="36.822291999999997"/>
    <n v="-1.1276569999999999"/>
    <s v="Kiambu"/>
    <s v="Kiambu"/>
    <s v="Nyautu"/>
    <s v="Nyautu"/>
    <x v="2"/>
    <s v="Felikam Biogas Services"/>
    <s v=""/>
    <s v=""/>
    <s v="Micro Business"/>
    <s v="KENBIM"/>
    <s v="Masonry"/>
    <s v="02/03/2017"/>
  </r>
  <r>
    <s v="VPA6"/>
    <x v="4141"/>
    <x v="1"/>
    <s v=""/>
    <s v="12th April,2016"/>
    <d v="2016-04-12T00:00:00"/>
    <s v="1st June,2016"/>
    <d v="2016-06-01T00:00:00"/>
    <s v="John Kabaru Mwangi"/>
    <s v="Male"/>
    <s v="28465144"/>
    <s v="722589775"/>
    <s v=""/>
    <s v=""/>
    <s v=""/>
    <n v="36.995579999999997"/>
    <n v="-1.0163930000000001"/>
    <s v="Kiambu"/>
    <s v="Thika Town"/>
    <s v="Thika Town"/>
    <s v="Karibaribi"/>
    <x v="2"/>
    <s v="Fagaden Enterprises"/>
    <s v=""/>
    <s v=""/>
    <s v="Micro Business"/>
    <s v="MKD"/>
    <s v="Masonry"/>
    <s v="02/03/2017"/>
  </r>
  <r>
    <s v="VPA6"/>
    <x v="4142"/>
    <x v="0"/>
    <s v="Grievance"/>
    <s v="12th April,2016"/>
    <d v="2016-04-12T00:00:00"/>
    <s v="1st June,2016"/>
    <d v="2016-06-01T00:00:00"/>
    <s v="David Wachira Kiara"/>
    <s v="Male"/>
    <s v="4438700"/>
    <s v="721336744"/>
    <s v=""/>
    <s v=""/>
    <s v=""/>
    <n v="37.135649999999998"/>
    <n v="-0.46770299999999998"/>
    <s v="Nyeri"/>
    <s v="Mathira East"/>
    <s v="Karatina Town"/>
    <s v="Cheru"/>
    <x v="2"/>
    <s v="Fagaden Enterprises"/>
    <s v=""/>
    <s v=""/>
    <s v="Micro Business"/>
    <s v="KENBIM"/>
    <s v="Masonry"/>
    <s v="02/03/2017"/>
  </r>
  <r>
    <s v="VPA6"/>
    <x v="4143"/>
    <x v="1"/>
    <s v=""/>
    <s v="13th December,2015"/>
    <d v="2015-12-13T00:00:00"/>
    <s v="1st February,2016"/>
    <d v="2016-02-01T00:00:00"/>
    <s v="Joel Kamau"/>
    <s v="Male"/>
    <s v="8615041"/>
    <s v="723343710"/>
    <s v=""/>
    <s v=""/>
    <s v=""/>
    <n v="37.153399999999998"/>
    <n v="-1.065148"/>
    <s v="Kiambu"/>
    <s v="Thika East"/>
    <s v=""/>
    <s v="Igamagabo"/>
    <x v="2"/>
    <s v="Bio Esline Company Ltd"/>
    <s v=""/>
    <s v=""/>
    <s v="Micro Business"/>
    <s v="KENBIM"/>
    <s v="Masonry"/>
    <s v="02/03/2017"/>
  </r>
  <r>
    <s v="VPA6"/>
    <x v="4144"/>
    <x v="1"/>
    <s v=""/>
    <s v="13th December,2015"/>
    <d v="2015-12-13T00:00:00"/>
    <s v="1st February,2016"/>
    <d v="2016-02-01T00:00:00"/>
    <s v="Patrick M Maina"/>
    <s v="Male"/>
    <s v="20969085"/>
    <s v="722439631"/>
    <s v=""/>
    <s v=""/>
    <s v=""/>
    <n v="37.165283000000002"/>
    <n v="-1.046603"/>
    <s v="Kiambu"/>
    <s v="Thika East"/>
    <s v=""/>
    <s v="Mkana Kii"/>
    <x v="2"/>
    <s v="Bio Esline Company Ltd"/>
    <s v=""/>
    <s v=""/>
    <s v="Micro Business"/>
    <s v="KENBIM"/>
    <s v="Masonry"/>
    <s v="02/03/2017"/>
  </r>
  <r>
    <s v="VPA6"/>
    <x v="4145"/>
    <x v="1"/>
    <s v=""/>
    <s v="1st May,2016"/>
    <d v="2016-05-01T00:00:00"/>
    <s v="20th June,2016"/>
    <d v="2016-06-20T00:00:00"/>
    <s v="Charles Mwangi"/>
    <s v="Male"/>
    <s v="9097801"/>
    <s v="721244326"/>
    <s v=""/>
    <s v=""/>
    <s v=""/>
    <n v="37.657643"/>
    <n v="-5.7827999999999997E-2"/>
    <s v="Meru"/>
    <s v="Imenti South"/>
    <s v="Nkubu"/>
    <s v="Uruku"/>
    <x v="2"/>
    <s v="Bio Esline Company Ltd"/>
    <s v=""/>
    <s v=""/>
    <s v="Micro Business"/>
    <s v="KENBIM"/>
    <s v="Masonry"/>
    <s v="02/03/2017"/>
  </r>
  <r>
    <s v="VPA6"/>
    <x v="4146"/>
    <x v="1"/>
    <s v=""/>
    <s v="12th March,2016"/>
    <d v="2016-03-12T00:00:00"/>
    <s v="1st May,2016"/>
    <d v="2016-05-01T00:00:00"/>
    <s v="John Miriti"/>
    <s v="Male"/>
    <s v="99999"/>
    <s v="726162634"/>
    <s v=""/>
    <s v=""/>
    <s v=""/>
    <n v="37.949750999999999"/>
    <n v="0.21263299999999999"/>
    <s v="Meru"/>
    <s v="Igembe South"/>
    <s v="Antubudi"/>
    <s v="Antubudi"/>
    <x v="2"/>
    <s v="Andcol Enterprises"/>
    <s v=""/>
    <s v=""/>
    <s v="Micro Business"/>
    <s v="KENBIM"/>
    <s v="Masonry"/>
    <s v="02/03/2017"/>
  </r>
  <r>
    <s v="VPA6"/>
    <x v="4147"/>
    <x v="1"/>
    <s v=""/>
    <s v="12th March,2016"/>
    <d v="2016-03-12T00:00:00"/>
    <s v="1st May,2016"/>
    <d v="2016-05-01T00:00:00"/>
    <s v="Francis Macharia Kangethe"/>
    <s v="Male"/>
    <s v="99999"/>
    <s v="721811345"/>
    <s v=""/>
    <s v=""/>
    <s v=""/>
    <n v="36.990951000000003"/>
    <n v="-0.92101299999999997"/>
    <s v="Murang'a"/>
    <s v="Gatanga"/>
    <s v="Nyaga"/>
    <s v="Kihumbuini"/>
    <x v="2"/>
    <s v="Andcol Enterprises"/>
    <s v=""/>
    <s v=""/>
    <s v="Micro Business"/>
    <s v="KENBIM"/>
    <s v="Masonry"/>
    <s v="02/03/2017"/>
  </r>
  <r>
    <s v="VPA6"/>
    <x v="4148"/>
    <x v="1"/>
    <s v=""/>
    <s v="21st November,2015"/>
    <d v="2015-11-21T00:00:00"/>
    <s v="10th January,2016"/>
    <d v="2016-01-10T00:00:00"/>
    <s v="Dominic Mwaki Kendi"/>
    <s v="Female"/>
    <s v="2360659"/>
    <s v="724544008"/>
    <s v=""/>
    <s v=""/>
    <s v=""/>
    <n v="37.673994999999998"/>
    <n v="-5.4292E-2"/>
    <s v="Meru"/>
    <s v="Imenti South"/>
    <s v=""/>
    <s v="Karandane"/>
    <x v="2"/>
    <s v="Bio Esline Company Ltd"/>
    <s v=""/>
    <s v=""/>
    <s v="Micro Business"/>
    <s v="KENBIM"/>
    <s v="Masonry"/>
    <s v="02/03/2017"/>
  </r>
  <r>
    <s v="VPA6"/>
    <x v="4149"/>
    <x v="1"/>
    <s v=""/>
    <s v="13th December,2015"/>
    <d v="2015-12-13T00:00:00"/>
    <s v="1st February,2016"/>
    <d v="2016-02-01T00:00:00"/>
    <s v="Daniel Mbaya"/>
    <s v="Male"/>
    <s v="2524855"/>
    <s v="720088436"/>
    <s v=""/>
    <s v=""/>
    <s v=""/>
    <n v="37.502589999999998"/>
    <n v="9.5485E-2"/>
    <s v="Meru"/>
    <s v="Buuri"/>
    <s v="Kibirichia"/>
    <s v="Kibirichia"/>
    <x v="2"/>
    <s v="Bio Esline Company Ltd"/>
    <s v=""/>
    <s v=""/>
    <s v="Micro Business"/>
    <s v="KENBIM"/>
    <s v="Masonry"/>
    <s v="02/03/2017"/>
  </r>
  <r>
    <s v="VPA6"/>
    <x v="4150"/>
    <x v="1"/>
    <s v=""/>
    <s v="13th December,2015"/>
    <d v="2015-12-13T00:00:00"/>
    <s v="1st February,2016"/>
    <d v="2016-02-01T00:00:00"/>
    <s v="Hariet Mwagera"/>
    <s v="Male"/>
    <s v="13181773"/>
    <s v="701689709"/>
    <s v=""/>
    <s v=""/>
    <s v=""/>
    <n v="37.663809999999998"/>
    <n v="-4.4652999999999998E-2"/>
    <s v="Meru"/>
    <s v="Imenti South"/>
    <s v=""/>
    <s v="Ngumoli"/>
    <x v="2"/>
    <s v="Bio Esline Company Ltd"/>
    <s v=""/>
    <s v=""/>
    <s v="Micro Business"/>
    <s v="KENBIM"/>
    <s v="Masonry"/>
    <s v="02/03/2017"/>
  </r>
  <r>
    <s v="VPA6"/>
    <x v="4151"/>
    <x v="0"/>
    <s v="Grievance"/>
    <s v="11th February,2016"/>
    <d v="2016-02-11T00:00:00"/>
    <s v="1st April,2016"/>
    <d v="2016-04-01T00:00:00"/>
    <s v="Dancun Kariuki"/>
    <s v="Male"/>
    <s v="346840"/>
    <s v="720776843"/>
    <s v=""/>
    <s v=""/>
    <s v=""/>
    <n v="37.685141000000002"/>
    <n v="-0.48309600000000003"/>
    <s v="Embu"/>
    <s v="Embu North"/>
    <s v="Kyeni South"/>
    <s v="Kasafari"/>
    <x v="2"/>
    <s v="Bio Esline Company Ltd"/>
    <s v=""/>
    <s v=""/>
    <s v="Micro Business"/>
    <s v="KENBIM"/>
    <s v="Masonry"/>
    <s v="02/03/2017"/>
  </r>
  <r>
    <s v="VPA6"/>
    <x v="4152"/>
    <x v="1"/>
    <s v=""/>
    <s v="12th March,2016"/>
    <d v="2016-03-12T00:00:00"/>
    <s v="1st May,2016"/>
    <d v="2016-05-01T00:00:00"/>
    <s v="Sebastian Mbaka Muigai"/>
    <s v="Male"/>
    <s v="561754"/>
    <s v="712317587"/>
    <s v=""/>
    <s v=""/>
    <s v=""/>
    <n v="37.666970999999997"/>
    <n v="-0.47425600000000001"/>
    <s v="Embu"/>
    <s v="Embu East"/>
    <s v=""/>
    <s v="Karurumo"/>
    <x v="2"/>
    <s v="Bio Esline Company Ltd"/>
    <s v=""/>
    <s v=""/>
    <s v="Micro Business"/>
    <s v="KENBIM"/>
    <s v="Masonry"/>
    <s v="02/03/2017"/>
  </r>
  <r>
    <s v="VPA6"/>
    <x v="4153"/>
    <x v="1"/>
    <s v=""/>
    <s v="12th March,2016"/>
    <d v="2016-03-12T00:00:00"/>
    <s v="1st May,2016"/>
    <d v="2016-05-01T00:00:00"/>
    <s v="Lincon Njeru"/>
    <s v="Male"/>
    <s v="2907022"/>
    <s v="723650242"/>
    <s v=""/>
    <s v=""/>
    <s v=""/>
    <n v="37.698206999999996"/>
    <n v="-0.46346900000000002"/>
    <s v="Embu"/>
    <s v="Mbeere North"/>
    <s v=""/>
    <s v="Kiambusho"/>
    <x v="2"/>
    <s v="Bio Esline Company Ltd"/>
    <s v=""/>
    <s v=""/>
    <s v="Micro Business"/>
    <s v="KENBIM"/>
    <s v="Masonry"/>
    <s v="02/03/2017"/>
  </r>
  <r>
    <s v="VPA6"/>
    <x v="4154"/>
    <x v="1"/>
    <s v=""/>
    <s v="13th December,2015"/>
    <d v="2015-12-13T00:00:00"/>
    <s v="1st February,2016"/>
    <d v="2016-02-01T00:00:00"/>
    <s v="Evans Njeru Kichoni"/>
    <s v="Male"/>
    <s v="3708861"/>
    <s v="724645383"/>
    <s v=""/>
    <s v=""/>
    <s v=""/>
    <n v="37.635016999999998"/>
    <n v="-0.430674"/>
    <s v="Embu"/>
    <s v="Mbeere North"/>
    <s v="Kyeni South"/>
    <s v="Gathunguri"/>
    <x v="2"/>
    <s v="Bio Esline Company Ltd"/>
    <s v=""/>
    <s v=""/>
    <s v="Micro Business"/>
    <s v="KENBIM"/>
    <s v="Masonry"/>
    <s v="02/03/2017"/>
  </r>
  <r>
    <s v="VPA6"/>
    <x v="4155"/>
    <x v="1"/>
    <s v=""/>
    <s v="11th February,2016"/>
    <d v="2016-02-11T00:00:00"/>
    <s v="1st April,2016"/>
    <d v="2016-04-01T00:00:00"/>
    <s v="Peter Munjai Nyaga"/>
    <s v="Male"/>
    <s v="5746636"/>
    <s v="720860560"/>
    <s v=""/>
    <s v=""/>
    <s v=""/>
    <n v="37.702258"/>
    <n v="-0.473798"/>
    <s v="Embu"/>
    <s v="Mbeere North"/>
    <s v="Evurore"/>
    <s v="Ngura"/>
    <x v="2"/>
    <s v="Bio Esline Company Ltd"/>
    <s v=""/>
    <s v=""/>
    <s v="Micro Business"/>
    <s v="KENBIM"/>
    <s v="Masonry"/>
    <s v="02/03/2017"/>
  </r>
  <r>
    <s v="VPA6"/>
    <x v="4156"/>
    <x v="1"/>
    <s v=""/>
    <s v="11th February,2016"/>
    <d v="2016-02-11T00:00:00"/>
    <s v="1st April,2016"/>
    <d v="2016-04-01T00:00:00"/>
    <s v="Simon Kinyanjui Thiongo"/>
    <s v="Male"/>
    <s v="7279841"/>
    <s v="726546423"/>
    <s v=""/>
    <s v=""/>
    <s v=""/>
    <n v="37.003278000000002"/>
    <n v="-1.02024"/>
    <s v="Kiambu"/>
    <s v="Thika Town"/>
    <s v="Karibai"/>
    <s v="Karibaribi"/>
    <x v="2"/>
    <s v="Fagaden Enterprises"/>
    <s v=""/>
    <s v=""/>
    <s v="Micro Business"/>
    <s v="KENBIM"/>
    <s v="Masonry"/>
    <s v="02/03/2017"/>
  </r>
  <r>
    <s v="VPA6"/>
    <x v="4157"/>
    <x v="1"/>
    <s v=""/>
    <s v="2nd February,2016"/>
    <d v="2016-02-02T00:00:00"/>
    <s v="23rd March,2016"/>
    <d v="2016-03-23T00:00:00"/>
    <s v="Benjamin Mwema Kariuki"/>
    <s v="Male"/>
    <s v="799220"/>
    <s v="712043396"/>
    <s v=""/>
    <s v=""/>
    <s v=""/>
    <n v="36.965997000000002"/>
    <n v="-0.96817399999999998"/>
    <s v="Murang'a"/>
    <s v="Gatanga"/>
    <s v="Mugumoini"/>
    <s v="Giatatu"/>
    <x v="2"/>
    <s v="Fagaden Enterprises"/>
    <s v=""/>
    <s v=""/>
    <s v="Micro Business"/>
    <s v="MKD"/>
    <s v="Masonry"/>
    <s v="02/03/2017"/>
  </r>
  <r>
    <s v="VPA6"/>
    <x v="4158"/>
    <x v="1"/>
    <s v=""/>
    <s v="13th July,2016"/>
    <d v="2016-07-13T00:00:00"/>
    <s v="1st September,2016"/>
    <d v="2016-09-01T00:00:00"/>
    <s v="Esther Mwebia"/>
    <s v="Female"/>
    <s v="20556422"/>
    <s v="720710374"/>
    <s v=""/>
    <s v=""/>
    <s v=""/>
    <n v="37.648631999999999"/>
    <n v="-4.1928E-2"/>
    <s v="Meru"/>
    <s v="Imenti South"/>
    <s v="Nkuene"/>
    <s v="Thia"/>
    <x v="2"/>
    <s v="Likunga Company Limited"/>
    <s v=""/>
    <s v=""/>
    <s v="Micro Business"/>
    <s v="KENBIM"/>
    <s v="Masonry"/>
    <s v="02/03/2017"/>
  </r>
  <r>
    <s v="VPA6"/>
    <x v="4159"/>
    <x v="1"/>
    <s v=""/>
    <s v="13th July,2016"/>
    <d v="2016-07-13T00:00:00"/>
    <s v="1st September,2016"/>
    <d v="2016-09-01T00:00:00"/>
    <s v="George Kaburu Gilbert"/>
    <s v="Male"/>
    <s v="20544432"/>
    <s v="727861100"/>
    <s v=""/>
    <s v=""/>
    <s v=""/>
    <n v="37.641565"/>
    <n v="-0.24102199999999999"/>
    <s v="Tharaka-Nithi"/>
    <s v="Maara"/>
    <s v="Chogoria"/>
    <s v="Weru"/>
    <x v="2"/>
    <s v="Likunga Company Limited"/>
    <s v=""/>
    <s v=""/>
    <s v="Micro Business"/>
    <s v="KENBIM"/>
    <s v="Masonry"/>
    <s v="02/03/2017"/>
  </r>
  <r>
    <s v="VPA6"/>
    <x v="4160"/>
    <x v="1"/>
    <s v=""/>
    <s v="13th December,2015"/>
    <d v="2015-12-13T00:00:00"/>
    <s v="1st February,2016"/>
    <d v="2016-02-01T00:00:00"/>
    <s v="Elijah O Getugi"/>
    <s v="Male"/>
    <s v="2616229"/>
    <s v="729244610"/>
    <s v=""/>
    <s v=""/>
    <s v=""/>
    <n v="34.755355000000002"/>
    <n v="-0.69097699999999995"/>
    <s v="Kisii"/>
    <s v="Kisii Central"/>
    <s v="Kisii Central"/>
    <s v="Nyansancha"/>
    <x v="2"/>
    <s v="Nyansancha Biogas"/>
    <s v=""/>
    <s v=""/>
    <s v="Micro Business"/>
    <s v="KENBIM"/>
    <s v="Masonry"/>
    <s v="02/03/2017"/>
  </r>
  <r>
    <s v="VPA6"/>
    <x v="4161"/>
    <x v="1"/>
    <s v=""/>
    <s v="12th April,2016"/>
    <d v="2016-04-12T00:00:00"/>
    <s v="1st June,2016"/>
    <d v="2016-06-01T00:00:00"/>
    <s v="Regina Nduta Murira"/>
    <s v="Male"/>
    <s v="99999"/>
    <s v="721418180"/>
    <s v="720358340"/>
    <s v=""/>
    <s v=""/>
    <n v="36.945402000000001"/>
    <n v="-1.0551900000000001"/>
    <s v="Kiambu"/>
    <s v="Gatundu South"/>
    <s v="Ngenda"/>
    <s v="Kimunyu"/>
    <x v="2"/>
    <s v="Fagaden Enterprises"/>
    <s v=""/>
    <s v=""/>
    <s v="Micro Business"/>
    <s v="KENBIM"/>
    <s v="Masonry"/>
    <s v="02/03/2017"/>
  </r>
  <r>
    <s v="VPA6"/>
    <x v="4162"/>
    <x v="1"/>
    <s v=""/>
    <s v="11th January,2016"/>
    <d v="2016-01-11T00:00:00"/>
    <s v="1st March,2016"/>
    <d v="2016-03-01T00:00:00"/>
    <s v="Lydia Wanjiru Njoroge"/>
    <s v="Female"/>
    <s v="6258509"/>
    <s v="711367453"/>
    <s v=""/>
    <s v=""/>
    <s v=""/>
    <n v="36.993602000000003"/>
    <n v="-1.0207999999999999"/>
    <s v="Kiambu"/>
    <s v="Thika Town"/>
    <s v="Karibaribi"/>
    <s v="Karibaribi"/>
    <x v="2"/>
    <s v="Fagaden Enterprises"/>
    <s v=""/>
    <s v=""/>
    <s v="Micro Business"/>
    <s v="KENBIM"/>
    <s v="Masonry"/>
    <s v="02/03/2017"/>
  </r>
  <r>
    <s v="VPA6"/>
    <x v="4163"/>
    <x v="1"/>
    <s v=""/>
    <s v="12th May,2016"/>
    <d v="2016-05-12T00:00:00"/>
    <s v="1st July,2016"/>
    <d v="2016-07-01T00:00:00"/>
    <s v="Frankline James Mugambi"/>
    <s v="Male"/>
    <s v="25070502"/>
    <s v="724506997"/>
    <s v=""/>
    <s v=""/>
    <s v=""/>
    <n v="37.659762999999998"/>
    <n v="-0.332482"/>
    <s v="Tharaka-Nithi"/>
    <s v="Chuka"/>
    <s v="Ndagani"/>
    <s v="Iriani"/>
    <x v="2"/>
    <s v="Igwemas General Digester Ltd"/>
    <s v=""/>
    <s v=""/>
    <s v="Micro Business"/>
    <s v="KENBIM"/>
    <s v="Masonry"/>
    <s v="02/03/2017"/>
  </r>
  <r>
    <s v="VPA6"/>
    <x v="4164"/>
    <x v="1"/>
    <s v=""/>
    <s v="12th June,2016"/>
    <d v="2016-06-12T00:00:00"/>
    <s v="1st August,2016"/>
    <d v="2016-08-01T00:00:00"/>
    <s v="Paul Mwangi Munene"/>
    <s v="Male"/>
    <s v="10488165"/>
    <s v="726351093"/>
    <s v=""/>
    <s v=""/>
    <s v=""/>
    <n v="37.184472"/>
    <n v="-0.83422300000000005"/>
    <s v="Murang'a"/>
    <s v="Maragua"/>
    <s v="Kamahuha"/>
    <s v="Rurii"/>
    <x v="2"/>
    <s v="Fagaden Enterprises"/>
    <s v=""/>
    <s v=""/>
    <s v="Micro Business"/>
    <s v="MKD"/>
    <s v="Masonry"/>
    <s v="02/03/2017"/>
  </r>
  <r>
    <s v="VPA6"/>
    <x v="4165"/>
    <x v="1"/>
    <s v=""/>
    <s v="19th May,2016"/>
    <d v="2016-05-19T00:00:00"/>
    <s v="8th July,2016"/>
    <d v="2016-07-08T00:00:00"/>
    <s v="Milka Wangui Gatua"/>
    <s v="Female"/>
    <s v="21956593"/>
    <s v="727759083"/>
    <s v=""/>
    <s v=""/>
    <s v=""/>
    <n v="36.892938999999998"/>
    <n v="-0.89455600000000002"/>
    <s v="Murang'a"/>
    <s v="Maragua"/>
    <s v="Chomo"/>
    <s v="Chomo"/>
    <x v="2"/>
    <s v="Fagaden Enterprises"/>
    <s v=""/>
    <s v=""/>
    <s v="Micro Business"/>
    <s v="MKD"/>
    <s v="Masonry"/>
    <s v="02/03/2017"/>
  </r>
  <r>
    <s v="VPA6"/>
    <x v="4166"/>
    <x v="1"/>
    <s v=""/>
    <s v="12th April,2016"/>
    <d v="2016-04-12T00:00:00"/>
    <s v="1st June,2016"/>
    <d v="2016-06-01T00:00:00"/>
    <s v="Loise Mburu"/>
    <s v="Female"/>
    <s v="8289841"/>
    <s v="723791556"/>
    <s v=""/>
    <s v=""/>
    <s v=""/>
    <n v="36.185558"/>
    <n v="-0.34236699999999998"/>
    <s v="Nakuru"/>
    <s v="Nakuru North"/>
    <s v="Maili Kumi"/>
    <s v="Kiungururia"/>
    <x v="2"/>
    <s v="Kichemu limited"/>
    <s v=""/>
    <s v=""/>
    <s v="Micro Business"/>
    <s v="KENBIM"/>
    <s v="Masonry"/>
    <s v="02/03/2017"/>
  </r>
  <r>
    <s v="VPA6"/>
    <x v="4167"/>
    <x v="0"/>
    <s v="Unreachable"/>
    <s v="12th June,2016"/>
    <d v="2016-06-12T00:00:00"/>
    <s v="1st August,2016"/>
    <d v="2016-08-01T00:00:00"/>
    <s v="Eddah Mukami"/>
    <s v="Female"/>
    <s v="25022150"/>
    <s v="725620706"/>
    <s v=""/>
    <s v=""/>
    <s v=""/>
    <n v="36.006022999999999"/>
    <n v="-0.26933600000000002"/>
    <s v="Nakuru"/>
    <s v="Subukia"/>
    <s v="Munanda"/>
    <s v=""/>
    <x v="2"/>
    <s v="Kichemu limited"/>
    <s v=""/>
    <s v=""/>
    <s v="Micro Business"/>
    <s v="MKD"/>
    <s v="Masonry"/>
    <s v="02/03/2017"/>
  </r>
  <r>
    <s v="VPA6"/>
    <x v="4168"/>
    <x v="1"/>
    <s v=""/>
    <s v="12th May,2016"/>
    <d v="2016-05-12T00:00:00"/>
    <s v="1st July,2016"/>
    <d v="2016-07-01T00:00:00"/>
    <s v="Teresa Njeri"/>
    <s v="Female"/>
    <s v="6842453"/>
    <s v="724174191"/>
    <s v=""/>
    <s v=""/>
    <s v=""/>
    <n v="36.173957000000001"/>
    <n v="-6.2167E-2"/>
    <s v="Nakuru"/>
    <s v="Subukia"/>
    <s v="Kabazi"/>
    <s v="Maobi"/>
    <x v="2"/>
    <s v="Kichemu limited"/>
    <s v=""/>
    <s v=""/>
    <s v="Micro Business"/>
    <s v="KENBIM"/>
    <s v="Masonry"/>
    <s v="02/03/2017"/>
  </r>
  <r>
    <s v="VPA6"/>
    <x v="4169"/>
    <x v="0"/>
    <s v="Unreachable"/>
    <s v="1st July,2016"/>
    <d v="2016-07-01T00:00:00"/>
    <s v="20th August,2016"/>
    <d v="2016-08-20T00:00:00"/>
    <s v="Joshua Waithaka Wairegi"/>
    <s v="Male"/>
    <s v="20153321"/>
    <s v="717019960"/>
    <s v=""/>
    <s v=""/>
    <s v=""/>
    <m/>
    <m/>
    <s v="Nyandarua"/>
    <s v="Mirangine"/>
    <s v="Kwanjwiri"/>
    <s v="Kagaa"/>
    <x v="2"/>
    <s v="Kichemu limited"/>
    <s v=""/>
    <s v=""/>
    <s v="Micro Business"/>
    <s v="KENBIM"/>
    <s v="Masonry"/>
    <s v="02/03/2017"/>
  </r>
  <r>
    <s v="VPA6"/>
    <x v="4170"/>
    <x v="1"/>
    <s v=""/>
    <s v="12th May,2016"/>
    <d v="2016-05-12T00:00:00"/>
    <s v="1st July,2016"/>
    <d v="2016-07-01T00:00:00"/>
    <s v="Charles Mwangi Kamau"/>
    <s v="Male"/>
    <s v="14415843"/>
    <s v="735912411"/>
    <s v=""/>
    <s v=""/>
    <s v=""/>
    <n v="36.677857000000003"/>
    <n v="-4.1221000000000001E-2"/>
    <s v="Laikipia"/>
    <s v="Laikipia Central"/>
    <s v="Munyaka"/>
    <s v="Imenti"/>
    <x v="2"/>
    <s v="Ndimar Renewable Energy"/>
    <s v=""/>
    <s v=""/>
    <s v="Micro Business"/>
    <s v="KENBIM"/>
    <s v="Masonry"/>
    <s v="02/03/2017"/>
  </r>
  <r>
    <s v="VPA6"/>
    <x v="4171"/>
    <x v="1"/>
    <s v=""/>
    <s v="13th July,2016"/>
    <d v="2016-07-13T00:00:00"/>
    <s v="1st September,2016"/>
    <d v="2016-09-01T00:00:00"/>
    <s v="George Ndungu Waweru"/>
    <s v="Male"/>
    <s v="2968288"/>
    <s v="734195645"/>
    <s v=""/>
    <s v=""/>
    <s v=""/>
    <n v="36.550905999999998"/>
    <n v="-5.6146000000000001E-2"/>
    <s v="Nyandarua"/>
    <s v="Ndaragwa"/>
    <s v="Ngamini"/>
    <s v="Thigio"/>
    <x v="2"/>
    <s v="Kichemu limited"/>
    <s v=""/>
    <s v=""/>
    <s v="Micro Business"/>
    <s v="MKD"/>
    <s v="Masonry"/>
    <s v="02/03/2017"/>
  </r>
  <r>
    <s v="VPA6"/>
    <x v="4172"/>
    <x v="1"/>
    <s v=""/>
    <s v="12th May,2016"/>
    <d v="2016-05-12T00:00:00"/>
    <s v="1st July,2016"/>
    <d v="2016-07-01T00:00:00"/>
    <s v="Margaret K Wanjugu"/>
    <s v="Female"/>
    <s v="11174409"/>
    <s v="711657913"/>
    <s v=""/>
    <s v=""/>
    <s v=""/>
    <n v="36.165812000000003"/>
    <n v="-0.27943499999999999"/>
    <s v="Nakuru"/>
    <s v="Nakuru North"/>
    <s v="Umoja"/>
    <s v="Umoja1"/>
    <x v="2"/>
    <s v="Kichemu limited"/>
    <s v=""/>
    <s v=""/>
    <s v="Micro Business"/>
    <s v="KENBIM"/>
    <s v="Masonry"/>
    <s v="02/03/2017"/>
  </r>
  <r>
    <s v="VPA6"/>
    <x v="4173"/>
    <x v="1"/>
    <s v=""/>
    <s v="12th May,2016"/>
    <d v="2016-05-12T00:00:00"/>
    <s v="1st July,2016"/>
    <d v="2016-07-01T00:00:00"/>
    <s v="Kipchumba Koech"/>
    <s v="Male"/>
    <s v="13363549"/>
    <s v="725224660"/>
    <s v=""/>
    <s v=""/>
    <s v=""/>
    <n v="35.125169999999997"/>
    <n v="0.207623"/>
    <s v="Nandi"/>
    <s v="Nandi Central"/>
    <s v="Kapsabet"/>
    <s v="Kiptoros"/>
    <x v="2"/>
    <s v="Abiud Limited"/>
    <s v=""/>
    <s v=""/>
    <s v="Micro Business"/>
    <s v="AKUT"/>
    <s v="Masonry"/>
    <s v="02/03/2017"/>
  </r>
  <r>
    <s v="VPA6"/>
    <x v="4174"/>
    <x v="1"/>
    <s v=""/>
    <s v="12th May,2016"/>
    <d v="2016-05-12T00:00:00"/>
    <s v="1st July,2016"/>
    <d v="2016-07-01T00:00:00"/>
    <s v="Nicholas Kipkirui Ngeno"/>
    <s v="Male"/>
    <s v="14508923"/>
    <s v="728617593"/>
    <s v=""/>
    <s v=""/>
    <s v=""/>
    <n v="35.138680000000001"/>
    <n v="0.20521300000000001"/>
    <s v="Nandi"/>
    <s v="Nandi Central"/>
    <s v="Kilibwoni"/>
    <s v="Kaptumoo"/>
    <x v="2"/>
    <s v="Abiud Limited"/>
    <s v=""/>
    <s v=""/>
    <s v="Micro Business"/>
    <s v="AKUT"/>
    <s v="Masonry"/>
    <s v="02/03/2017"/>
  </r>
  <r>
    <s v="VPA6"/>
    <x v="4175"/>
    <x v="1"/>
    <s v=""/>
    <s v="12th May,2016"/>
    <d v="2016-05-12T00:00:00"/>
    <s v="1st July,2016"/>
    <d v="2016-07-01T00:00:00"/>
    <s v="Francis Kiprotich Chirchir"/>
    <s v="Male"/>
    <s v="12469042"/>
    <s v="729810766"/>
    <s v=""/>
    <s v=""/>
    <s v=""/>
    <n v="35.071232000000002"/>
    <n v="0.21706300000000001"/>
    <s v="Nandi"/>
    <s v="Nandi Central"/>
    <s v="Chemundu"/>
    <s v="Ngenymesut"/>
    <x v="2"/>
    <s v="Abiud Limited"/>
    <s v=""/>
    <s v=""/>
    <s v="Micro Business"/>
    <s v="AKUT"/>
    <s v="Masonry"/>
    <s v="02/03/2017"/>
  </r>
  <r>
    <s v="VPA6"/>
    <x v="4176"/>
    <x v="1"/>
    <s v=""/>
    <s v="12th June,2016"/>
    <d v="2016-06-12T00:00:00"/>
    <s v="1st August,2016"/>
    <d v="2016-08-01T00:00:00"/>
    <s v="Leah Jeptoo Ngotie"/>
    <s v="Female"/>
    <s v="6861898"/>
    <s v="723538296"/>
    <s v=""/>
    <s v=""/>
    <s v=""/>
    <n v="35.102533000000001"/>
    <n v="0.346275"/>
    <s v="Nandi"/>
    <s v="Mosop"/>
    <s v="Kamoiywo"/>
    <s v="Kabuson"/>
    <x v="2"/>
    <s v="Abiud Limited"/>
    <s v=""/>
    <s v=""/>
    <s v="Micro Business"/>
    <s v="AKUT"/>
    <s v="Masonry"/>
    <s v="02/03/2017"/>
  </r>
  <r>
    <s v="VPA6"/>
    <x v="4177"/>
    <x v="1"/>
    <s v=""/>
    <s v="12th May,2016"/>
    <d v="2016-05-12T00:00:00"/>
    <s v="1st July,2016"/>
    <d v="2016-07-01T00:00:00"/>
    <s v="Gideon Kiprotich Maritim"/>
    <s v="Male"/>
    <s v="22211526"/>
    <s v="720430276"/>
    <s v=""/>
    <s v=""/>
    <s v=""/>
    <n v="35.172452999999997"/>
    <n v="0.182118"/>
    <s v="Nandi"/>
    <s v="Nandi Central"/>
    <s v="Kilibwoni"/>
    <s v=""/>
    <x v="2"/>
    <s v="Abiud Limited"/>
    <s v=""/>
    <s v=""/>
    <s v="Micro Business"/>
    <s v="AKUT"/>
    <s v="Masonry"/>
    <s v="02/03/2017"/>
  </r>
  <r>
    <s v="VPA6"/>
    <x v="4178"/>
    <x v="1"/>
    <s v=""/>
    <s v="12th April,2016"/>
    <d v="2016-04-12T00:00:00"/>
    <s v="1st June,2016"/>
    <d v="2016-06-01T00:00:00"/>
    <s v="Nelly Chepngetich"/>
    <s v="Female"/>
    <s v="28814266"/>
    <s v="719795987"/>
    <s v=""/>
    <s v=""/>
    <s v=""/>
    <n v="35.063510000000001"/>
    <n v="0.20716799999999999"/>
    <s v="Nandi"/>
    <s v="Nandi Central"/>
    <s v="Chemundu"/>
    <s v="Kipsimendo"/>
    <x v="2"/>
    <s v="Abiud Limited"/>
    <s v=""/>
    <s v=""/>
    <s v="Micro Business"/>
    <s v="AKUT"/>
    <s v="Masonry"/>
    <s v="02/03/2017"/>
  </r>
  <r>
    <s v="VPA6"/>
    <x v="4179"/>
    <x v="1"/>
    <s v=""/>
    <s v="12th April,2016"/>
    <d v="2016-04-12T00:00:00"/>
    <s v="1st June,2016"/>
    <d v="2016-06-01T00:00:00"/>
    <s v="Ben Kiplagat Maritim"/>
    <s v="Male"/>
    <s v="21520952"/>
    <s v="722281932"/>
    <s v=""/>
    <s v=""/>
    <s v=""/>
    <n v="35.067346999999998"/>
    <n v="0.20744699999999999"/>
    <s v="Nandi"/>
    <s v="Nandi Central"/>
    <s v=""/>
    <s v="Kipsinende"/>
    <x v="2"/>
    <s v="Abiud Limited"/>
    <s v=""/>
    <s v=""/>
    <s v="Micro Business"/>
    <s v="AKUT"/>
    <s v="Masonry"/>
    <s v="02/03/2017"/>
  </r>
  <r>
    <s v="VPA6"/>
    <x v="4180"/>
    <x v="1"/>
    <s v=""/>
    <s v="12th November,2015"/>
    <d v="2015-11-12T00:00:00"/>
    <s v="1st January,2016"/>
    <d v="2016-01-01T00:00:00"/>
    <s v="Richard Tuwei"/>
    <s v="Male"/>
    <s v="11605290"/>
    <s v="713920028"/>
    <s v=""/>
    <s v=""/>
    <s v=""/>
    <n v="35.082597999999997"/>
    <n v="0.21498"/>
    <s v="Nandi"/>
    <s v="Nandi Central"/>
    <s v="Kapngetuny"/>
    <s v="Cheplengu"/>
    <x v="2"/>
    <s v="Abiud Limited"/>
    <s v=""/>
    <s v=""/>
    <s v="Micro Business"/>
    <s v="AKUT"/>
    <s v="Masonry"/>
    <s v="02/03/2017"/>
  </r>
  <r>
    <s v="VPA6"/>
    <x v="4181"/>
    <x v="1"/>
    <s v=""/>
    <s v="11th November,2016"/>
    <d v="2016-11-11T00:00:00"/>
    <s v="31st December,2016"/>
    <d v="2016-12-31T00:00:00"/>
    <s v="Henry Keino"/>
    <s v="Male"/>
    <s v="7160229"/>
    <s v="720654382"/>
    <s v=""/>
    <s v=""/>
    <s v=""/>
    <n v="35.109008000000003"/>
    <n v="0.19617999999999999"/>
    <s v="Nandi"/>
    <s v="Nandi Central"/>
    <s v="Kilibwani"/>
    <s v="Irimis"/>
    <x v="2"/>
    <s v="Abiud Limited"/>
    <s v=""/>
    <s v=""/>
    <s v="Micro Business"/>
    <s v="AKUT"/>
    <s v="Masonry"/>
    <s v="02/03/2017"/>
  </r>
  <r>
    <s v="VPA6"/>
    <x v="4182"/>
    <x v="1"/>
    <s v=""/>
    <s v="13th July,2016"/>
    <d v="2016-07-13T00:00:00"/>
    <s v="1st September,2016"/>
    <d v="2016-09-01T00:00:00"/>
    <s v="Lucy Jelagat"/>
    <s v="Female"/>
    <s v="25823474"/>
    <s v="727833916"/>
    <s v=""/>
    <s v=""/>
    <s v=""/>
    <n v="35.068114999999999"/>
    <n v="0.206068"/>
    <s v="Nandi"/>
    <s v="Nandi Central"/>
    <s v=""/>
    <s v="Kipsinende"/>
    <x v="2"/>
    <s v="Abiud Limited"/>
    <s v=""/>
    <s v=""/>
    <s v="Micro Business"/>
    <s v="AKUT"/>
    <s v="Masonry"/>
    <s v="02/03/2017"/>
  </r>
  <r>
    <s v="VPA6"/>
    <x v="4183"/>
    <x v="1"/>
    <s v=""/>
    <s v="12th May,2016"/>
    <d v="2016-05-12T00:00:00"/>
    <s v="1st July,2016"/>
    <d v="2016-07-01T00:00:00"/>
    <s v="Elizabeth Chepchirchir Rotich"/>
    <s v="Female"/>
    <s v="20296120"/>
    <s v="726490674"/>
    <s v=""/>
    <s v=""/>
    <s v=""/>
    <n v="35.067594999999997"/>
    <n v="0.20572499999999999"/>
    <s v="Nandi"/>
    <s v="Nandi Central"/>
    <s v="Kangetuny"/>
    <s v="Chemudu"/>
    <x v="2"/>
    <s v="Abiud Limited"/>
    <s v=""/>
    <s v=""/>
    <s v="Micro Business"/>
    <s v="AKUT"/>
    <s v="Masonry"/>
    <s v="02/03/2017"/>
  </r>
  <r>
    <s v="VPA6"/>
    <x v="4184"/>
    <x v="1"/>
    <s v=""/>
    <s v="12th May,2016"/>
    <d v="2016-05-12T00:00:00"/>
    <s v="1st July,2016"/>
    <d v="2016-07-01T00:00:00"/>
    <s v="George Karani Waititu"/>
    <s v="Male"/>
    <s v="3366642"/>
    <s v="727988453"/>
    <s v=""/>
    <s v=""/>
    <s v=""/>
    <n v="36.959440000000001"/>
    <n v="-0.99154500000000001"/>
    <s v="Kiambu"/>
    <s v="Gatundu North"/>
    <s v="Mangu"/>
    <s v="Gaitara"/>
    <x v="2"/>
    <s v="Fagaden Enterprises"/>
    <s v=""/>
    <s v=""/>
    <s v="Micro Business"/>
    <s v="MKD"/>
    <s v="Masonry"/>
    <s v="02/03/2017"/>
  </r>
  <r>
    <s v="VPA6"/>
    <x v="4185"/>
    <x v="1"/>
    <s v=""/>
    <s v="12th June,2016"/>
    <d v="2016-06-12T00:00:00"/>
    <s v="1st August,2016"/>
    <d v="2016-08-01T00:00:00"/>
    <s v="Edward Kihu Gathura"/>
    <s v="Male"/>
    <s v="3346350"/>
    <s v="727402224"/>
    <s v=""/>
    <s v=""/>
    <s v=""/>
    <n v="36.910668999999999"/>
    <n v="-0.82084000000000001"/>
    <s v="Murang'a"/>
    <s v="Kandara"/>
    <s v=""/>
    <s v="Iriani"/>
    <x v="2"/>
    <s v="HAMKAM"/>
    <s v=""/>
    <s v=""/>
    <s v="Micro Business"/>
    <s v="KENBIM"/>
    <s v="Masonry"/>
    <s v="02/03/2017"/>
  </r>
  <r>
    <s v="VPA6"/>
    <x v="4186"/>
    <x v="1"/>
    <s v=""/>
    <s v="12th June,2016"/>
    <d v="2016-06-12T00:00:00"/>
    <s v="1st August,2016"/>
    <d v="2016-08-01T00:00:00"/>
    <s v="Teresia Wangari N"/>
    <s v="Female"/>
    <s v="22327852"/>
    <s v="702949834"/>
    <s v=""/>
    <s v=""/>
    <s v=""/>
    <n v="36.204245"/>
    <n v="-2.9551999999999998E-2"/>
    <s v="Nakuru"/>
    <s v="Nakuru North"/>
    <s v="Subukia"/>
    <s v="Subukia"/>
    <x v="2"/>
    <s v="Kichemu limited"/>
    <s v=""/>
    <s v=""/>
    <s v="Micro Business"/>
    <s v="MKD"/>
    <s v="Masonry"/>
    <s v="02/03/2017"/>
  </r>
  <r>
    <s v="VPA6"/>
    <x v="4187"/>
    <x v="1"/>
    <s v=""/>
    <s v="12th June,2016"/>
    <d v="2016-06-12T00:00:00"/>
    <s v="1st August,2016"/>
    <d v="2016-08-01T00:00:00"/>
    <s v="Agnes Njoki Ndungu"/>
    <s v="Female"/>
    <s v="12991531"/>
    <s v="722362808"/>
    <s v=""/>
    <s v=""/>
    <s v=""/>
    <n v="36.996381999999997"/>
    <n v="-0.91089799999999999"/>
    <s v="Murang'a"/>
    <s v="Kandara"/>
    <s v="Kariko"/>
    <s v=""/>
    <x v="2"/>
    <s v="Cides Ltd"/>
    <s v=""/>
    <s v=""/>
    <s v="Micro Business"/>
    <s v="KENBIM"/>
    <s v="Masonry"/>
    <s v="02/03/2017"/>
  </r>
  <r>
    <s v="VPA6"/>
    <x v="4188"/>
    <x v="1"/>
    <s v=""/>
    <s v="12th March,2016"/>
    <d v="2016-03-12T00:00:00"/>
    <s v="1st May,2016"/>
    <d v="2016-05-01T00:00:00"/>
    <s v="Jackson Majau"/>
    <s v="Male"/>
    <s v="13179825"/>
    <s v="721906667"/>
    <s v=""/>
    <s v=""/>
    <s v=""/>
    <n v="37.298433000000003"/>
    <n v="6.1624999999999999E-2"/>
    <s v="Meru"/>
    <s v="Buuri"/>
    <s v="Timau"/>
    <s v="Ngushishi"/>
    <x v="2"/>
    <s v="Cides Ltd"/>
    <s v="Cides Ltd"/>
    <s v=""/>
    <s v="Micro Business"/>
    <s v="KENBIM"/>
    <s v="Masonry"/>
    <s v="02/03/2017"/>
  </r>
  <r>
    <s v="VPA6"/>
    <x v="4189"/>
    <x v="1"/>
    <s v=""/>
    <s v="12th May,2016"/>
    <d v="2016-05-12T00:00:00"/>
    <s v="1st July,2016"/>
    <d v="2016-07-01T00:00:00"/>
    <s v="Jane Wambui Kinyua"/>
    <s v="Female"/>
    <s v="30817895"/>
    <s v="710826673"/>
    <s v=""/>
    <s v=""/>
    <s v=""/>
    <n v="37.105890000000002"/>
    <n v="-0.43356"/>
    <s v="Nyeri"/>
    <s v="Mathira West"/>
    <s v="Karatina"/>
    <s v="Kiawarigi"/>
    <x v="2"/>
    <s v="Cides Ltd"/>
    <s v=""/>
    <s v=""/>
    <s v="Micro Business"/>
    <s v="KENBIM"/>
    <s v="Masonry"/>
    <s v="02/03/2017"/>
  </r>
  <r>
    <s v="VPA6"/>
    <x v="4190"/>
    <x v="1"/>
    <s v=""/>
    <s v="12th June,2016"/>
    <d v="2016-06-12T00:00:00"/>
    <s v="1st August,2016"/>
    <d v="2016-08-01T00:00:00"/>
    <s v="Jecinta Wangari Kioni"/>
    <s v="Male"/>
    <s v="805600"/>
    <s v="700136534"/>
    <s v=""/>
    <s v=""/>
    <s v=""/>
    <n v="37.102879999999999"/>
    <n v="-0.44003500000000001"/>
    <s v="Nyeri"/>
    <s v="Mathira West"/>
    <s v="Karatina"/>
    <s v="Icuga"/>
    <x v="2"/>
    <s v="Cides Ltd"/>
    <s v=""/>
    <s v=""/>
    <s v="Micro Business"/>
    <s v="KENBIM"/>
    <s v="Masonry"/>
    <s v="02/03/2017"/>
  </r>
  <r>
    <s v="VPA6"/>
    <x v="4191"/>
    <x v="1"/>
    <s v=""/>
    <s v="12th April,2016"/>
    <d v="2016-04-12T00:00:00"/>
    <s v="1st June,2016"/>
    <d v="2016-06-01T00:00:00"/>
    <s v="Lydiah Waruguru Muriuki"/>
    <s v="Female"/>
    <s v="9323557"/>
    <s v="712281353"/>
    <s v=""/>
    <s v=""/>
    <s v=""/>
    <n v="37.109076999999999"/>
    <n v="-0.443693"/>
    <s v="Nyeri"/>
    <s v="Mathira West"/>
    <s v="Karatina"/>
    <s v="Kiawarigi"/>
    <x v="2"/>
    <s v="Cides Ltd"/>
    <s v=""/>
    <s v=""/>
    <s v="Micro Business"/>
    <s v="KENBIM"/>
    <s v="Masonry"/>
    <s v="02/03/2017"/>
  </r>
  <r>
    <s v="VPA6"/>
    <x v="4192"/>
    <x v="1"/>
    <s v=""/>
    <s v="12th April,2016"/>
    <d v="2016-04-12T00:00:00"/>
    <s v="1st June,2016"/>
    <d v="2016-06-01T00:00:00"/>
    <s v="Joseph Kariuki Munene"/>
    <s v="Male"/>
    <s v="638721"/>
    <s v="722694751"/>
    <s v=""/>
    <s v=""/>
    <s v=""/>
    <n v="37.104452999999999"/>
    <n v="-0.440388"/>
    <s v="Nyeri"/>
    <s v="Mathira West"/>
    <s v="Karatina"/>
    <s v="Icuga"/>
    <x v="2"/>
    <s v="Cides Ltd"/>
    <s v="Cides Ltd"/>
    <s v=""/>
    <s v="Micro Business"/>
    <s v="KENBIM"/>
    <s v="Masonry"/>
    <s v="02/03/2017"/>
  </r>
  <r>
    <s v="VPA6"/>
    <x v="4193"/>
    <x v="1"/>
    <s v=""/>
    <s v="13th July,2016"/>
    <d v="2016-07-13T00:00:00"/>
    <s v="1st September,2016"/>
    <d v="2016-09-01T00:00:00"/>
    <s v="Nancy Wandia Kamweti"/>
    <s v="Female"/>
    <s v="5549006"/>
    <s v="729565963"/>
    <s v=""/>
    <s v=""/>
    <s v=""/>
    <n v="37.101731999999998"/>
    <n v="-0.44174000000000002"/>
    <s v="Nyeri"/>
    <s v="Mathira East"/>
    <s v="Karatina"/>
    <s v="Icuga"/>
    <x v="2"/>
    <s v="Cides Ltd"/>
    <s v=""/>
    <s v=""/>
    <s v="Micro Business"/>
    <s v="KENBIM"/>
    <s v="Masonry"/>
    <s v="02/03/2017"/>
  </r>
  <r>
    <s v="VPA6"/>
    <x v="4194"/>
    <x v="1"/>
    <s v=""/>
    <s v="12th June,2016"/>
    <d v="2016-06-12T00:00:00"/>
    <s v="1st August,2016"/>
    <d v="2016-08-01T00:00:00"/>
    <s v="Gathithi Kamondo Zachary"/>
    <s v="Male"/>
    <s v="5564062"/>
    <s v="721621329"/>
    <s v=""/>
    <s v=""/>
    <s v=""/>
    <n v="37.110377"/>
    <n v="-0.437662"/>
    <s v="Nyeri"/>
    <s v="Mathira West"/>
    <s v="Karatina"/>
    <s v="Kiawarigi"/>
    <x v="2"/>
    <s v="Cides Ltd"/>
    <s v=""/>
    <s v=""/>
    <s v="Micro Business"/>
    <s v="KENBIM"/>
    <s v="Masonry"/>
    <s v="02/03/2017"/>
  </r>
  <r>
    <s v="VPA6"/>
    <x v="4195"/>
    <x v="1"/>
    <s v=""/>
    <s v="13th July,2016"/>
    <d v="2016-07-13T00:00:00"/>
    <s v="1st September,2016"/>
    <d v="2016-09-01T00:00:00"/>
    <s v="Stephen Kamau"/>
    <s v="Male"/>
    <s v="10429112"/>
    <s v="723442738"/>
    <s v=""/>
    <s v=""/>
    <s v=""/>
    <n v="37.001961000000001"/>
    <n v="-0.936477"/>
    <s v="Murang'a"/>
    <s v="Gatanga"/>
    <s v="Kihumbu"/>
    <s v="Nyaga"/>
    <x v="2"/>
    <s v="Andcol Enterprises"/>
    <s v="Norbert Ogwel"/>
    <s v=""/>
    <s v="Micro Business"/>
    <s v="KENBIM"/>
    <s v="Masonry"/>
    <s v="02/03/2017"/>
  </r>
  <r>
    <s v="VPA6"/>
    <x v="4196"/>
    <x v="1"/>
    <s v=""/>
    <s v="11th November,2016"/>
    <d v="2016-11-11T00:00:00"/>
    <s v="31st December,2016"/>
    <d v="2016-12-31T00:00:00"/>
    <s v="James Mwai"/>
    <s v="Female"/>
    <s v="22770711"/>
    <s v="713730703"/>
    <s v=""/>
    <s v=""/>
    <s v=""/>
    <n v="36.657023000000002"/>
    <n v="-1.0993649999999999"/>
    <s v="Kiambu"/>
    <s v="Limuru"/>
    <s v="Mamboroki"/>
    <s v="Mabrouke"/>
    <x v="2"/>
    <s v="Biotechno &amp; Services"/>
    <s v="Biotechno &amp; Services"/>
    <s v=""/>
    <s v="Micro Business"/>
    <s v="KENBIM"/>
    <s v="Masonry"/>
    <s v="02/03/2017"/>
  </r>
  <r>
    <s v="VPA6"/>
    <x v="4197"/>
    <x v="1"/>
    <s v=""/>
    <s v="4th September,2016"/>
    <d v="2016-09-04T00:00:00"/>
    <s v="15th September,2016"/>
    <d v="2016-09-15T00:00:00"/>
    <s v="Sophia Ndunge Gichuhi"/>
    <s v="Female"/>
    <s v="99999"/>
    <s v="703932330"/>
    <s v=""/>
    <s v=""/>
    <s v=""/>
    <n v="36.958817000000003"/>
    <n v="-1.5228569999999999"/>
    <s v="Kajiado"/>
    <s v="Kajiado East"/>
    <s v="Kitengela"/>
    <s v="Muigai"/>
    <x v="2"/>
    <s v="Biotechno &amp; Services"/>
    <s v="Biotechno &amp; Services"/>
    <s v=""/>
    <s v="Micro Business"/>
    <s v="KENBIM"/>
    <s v="Masonry"/>
    <s v="02/03/2017"/>
  </r>
  <r>
    <s v="VPA6"/>
    <x v="4198"/>
    <x v="1"/>
    <s v=""/>
    <s v="11th November,2016"/>
    <d v="2016-11-11T00:00:00"/>
    <s v="31st December,2016"/>
    <d v="2016-12-31T00:00:00"/>
    <s v="Moses Kimani Kahiu"/>
    <s v="Male"/>
    <s v="23111007"/>
    <s v="702686962"/>
    <s v=""/>
    <s v=""/>
    <s v=""/>
    <n v="36.619812000000003"/>
    <n v="-1.2334780000000001"/>
    <s v="Kiambu"/>
    <s v="Kikuyu"/>
    <s v="Kahehe"/>
    <s v="Renguti"/>
    <x v="2"/>
    <s v="Biotechno &amp; Services"/>
    <s v="Biotechno &amp; Services"/>
    <s v=""/>
    <s v="Micro Business"/>
    <s v="KENBIM"/>
    <s v="Masonry"/>
    <s v="02/03/2017"/>
  </r>
  <r>
    <s v="VPA6"/>
    <x v="4199"/>
    <x v="1"/>
    <s v=""/>
    <s v="21st November,2015"/>
    <d v="2015-11-21T00:00:00"/>
    <s v="10th January,2016"/>
    <d v="2016-01-10T00:00:00"/>
    <s v="Lucas Mwiru Njoroge"/>
    <s v="Male"/>
    <s v="99999"/>
    <s v="712046058"/>
    <s v=""/>
    <s v=""/>
    <s v=""/>
    <n v="36.792712999999999"/>
    <n v="-0.96282999999999996"/>
    <s v="Kiambu"/>
    <s v="Gatundu South"/>
    <s v="Kaimwangi"/>
    <s v="Ndundu"/>
    <x v="2"/>
    <s v="Biotechno &amp; Services"/>
    <s v=""/>
    <s v=""/>
    <s v="Micro Business"/>
    <s v="KENBIM"/>
    <s v="Masonry"/>
    <s v="02/03/2017"/>
  </r>
  <r>
    <s v="VPA6"/>
    <x v="4200"/>
    <x v="1"/>
    <s v=""/>
    <s v="12th August,2016"/>
    <d v="2016-08-12T00:00:00"/>
    <s v="1st October,2016"/>
    <d v="2016-10-01T00:00:00"/>
    <s v="Nelson Muthomi"/>
    <s v="Male"/>
    <s v="2209533"/>
    <s v="721516183"/>
    <s v=""/>
    <s v=""/>
    <s v=""/>
    <n v="37.681021999999999"/>
    <n v="-0.11289200000000001"/>
    <s v="Meru"/>
    <s v="Imenti South"/>
    <s v="Nkubu"/>
    <s v="Abogeta"/>
    <x v="2"/>
    <s v="Zackmar Biotec Ltd"/>
    <s v=""/>
    <s v=""/>
    <s v="Micro Business"/>
    <s v="KENBIM"/>
    <s v="Masonry"/>
    <s v="02/03/2017"/>
  </r>
  <r>
    <s v="VPA6"/>
    <x v="4201"/>
    <x v="1"/>
    <s v=""/>
    <s v="12th August,2016"/>
    <d v="2016-08-12T00:00:00"/>
    <s v="1st October,2016"/>
    <d v="2016-10-01T00:00:00"/>
    <s v="Linus Mworia"/>
    <s v="Male"/>
    <s v="252887"/>
    <s v="725080429"/>
    <s v=""/>
    <s v=""/>
    <s v=""/>
    <n v="37.672522000000001"/>
    <n v="-7.3887999999999995E-2"/>
    <s v="Meru"/>
    <s v="Imenti South"/>
    <s v="Nkubu"/>
    <s v="Nkuene"/>
    <x v="2"/>
    <s v="Zackmar Biotec Ltd"/>
    <s v=""/>
    <s v=""/>
    <s v="Micro Business"/>
    <s v="KENBIM"/>
    <s v="Masonry"/>
    <s v="02/03/2017"/>
  </r>
  <r>
    <s v="VPA6"/>
    <x v="4202"/>
    <x v="1"/>
    <s v=""/>
    <s v="12th June,2016"/>
    <d v="2016-06-12T00:00:00"/>
    <s v="1st August,2016"/>
    <d v="2016-08-01T00:00:00"/>
    <s v="Stephen Kaume Akwalu"/>
    <s v="Male"/>
    <s v="92110922"/>
    <s v="722922881"/>
    <s v=""/>
    <s v=""/>
    <s v=""/>
    <n v="37.630336"/>
    <n v="5.1450000000000003E-2"/>
    <s v="Meru"/>
    <s v="Imenti North"/>
    <s v="Nyaki W"/>
    <s v="Kigure"/>
    <x v="2"/>
    <s v="Zackmar Biotec Ltd"/>
    <s v="Zackmar Biotec Ltd"/>
    <s v=""/>
    <s v="Micro Business"/>
    <s v="KENBIM"/>
    <s v="Masonry"/>
    <s v="02/03/2017"/>
  </r>
  <r>
    <s v="VPA6"/>
    <x v="4203"/>
    <x v="1"/>
    <s v=""/>
    <s v="12th August,2016"/>
    <d v="2016-08-12T00:00:00"/>
    <s v="1st October,2016"/>
    <d v="2016-10-01T00:00:00"/>
    <s v="Benedict Kuria Mwangi"/>
    <s v="Female"/>
    <s v="3671186"/>
    <s v="720840599"/>
    <s v=""/>
    <s v=""/>
    <s v=""/>
    <n v="37.306573"/>
    <n v="-0.93975900000000001"/>
    <s v="Murang'a"/>
    <s v="Maragua"/>
    <s v="Ithanga"/>
    <s v="Kirathani"/>
    <x v="2"/>
    <s v="Fagaden Enterprises"/>
    <s v="Fagaden Enterprises"/>
    <s v=""/>
    <s v="Micro Business"/>
    <s v="MKD"/>
    <s v="Masonry"/>
    <s v="02/03/2017"/>
  </r>
  <r>
    <s v="VPA6"/>
    <x v="4204"/>
    <x v="1"/>
    <s v=""/>
    <s v="12th August,2016"/>
    <d v="2016-08-12T00:00:00"/>
    <s v="1st October,2016"/>
    <d v="2016-10-01T00:00:00"/>
    <s v="Julius Kariuki Wambui"/>
    <s v="Male"/>
    <s v="21977161"/>
    <s v="720471440"/>
    <s v=""/>
    <s v=""/>
    <s v=""/>
    <n v="37.108519999999999"/>
    <n v="-1.0874330000000001"/>
    <s v="Kiambu"/>
    <s v="Thika East"/>
    <s v="Kamenu"/>
    <s v="Muthaiga"/>
    <x v="2"/>
    <s v="Fagaden Enterprises"/>
    <s v="Fagaden Enterprises"/>
    <s v=""/>
    <s v="Micro Business"/>
    <s v="MKD"/>
    <s v="Masonry"/>
    <s v="02/03/2017"/>
  </r>
  <r>
    <s v="VPA6"/>
    <x v="4205"/>
    <x v="1"/>
    <s v=""/>
    <s v="12th August,2016"/>
    <d v="2016-08-12T00:00:00"/>
    <s v="1st October,2016"/>
    <d v="2016-10-01T00:00:00"/>
    <s v="Stephen Kamau Mwangi"/>
    <s v="Male"/>
    <s v="8642537"/>
    <s v="721337451"/>
    <s v=""/>
    <s v=""/>
    <s v=""/>
    <n v="36.166200000000003"/>
    <n v="-0.15487500000000001"/>
    <s v="Nakuru"/>
    <s v="Bahati"/>
    <s v="Bahati"/>
    <s v="Murangini"/>
    <x v="2"/>
    <s v="Samjubiotec Enterprises"/>
    <s v=""/>
    <s v=""/>
    <s v="Micro Business"/>
    <s v="KENBIM"/>
    <s v="Masonry"/>
    <s v="02/03/2017"/>
  </r>
  <r>
    <s v="VPA6"/>
    <x v="4206"/>
    <x v="1"/>
    <s v=""/>
    <s v="13th July,2016"/>
    <d v="2016-07-13T00:00:00"/>
    <s v="1st September,2016"/>
    <d v="2016-09-01T00:00:00"/>
    <s v="David Muchori Kaboga"/>
    <s v="Male"/>
    <s v="235661"/>
    <s v="721274194"/>
    <s v="2.55E+11"/>
    <s v=""/>
    <s v="2.55E+11"/>
    <n v="37.160282000000002"/>
    <n v="-0.90535299999999996"/>
    <s v="Murang'a"/>
    <s v="Makuyu"/>
    <s v="Kimoron"/>
    <s v="Ithangira"/>
    <x v="2"/>
    <s v="Samjubiotec Enterprises"/>
    <s v="Samjubiotec Enterprises"/>
    <s v=""/>
    <s v="Micro Business"/>
    <s v="KENBIM"/>
    <s v="Masonry"/>
    <s v="02/03/2017"/>
  </r>
  <r>
    <s v="VPA6"/>
    <x v="4207"/>
    <x v="1"/>
    <s v=""/>
    <s v="13th July,2016"/>
    <d v="2016-07-13T00:00:00"/>
    <s v="1st September,2016"/>
    <d v="2016-09-01T00:00:00"/>
    <s v="Jeremiah Kipyego"/>
    <s v="Male"/>
    <s v="99999"/>
    <s v="722587054"/>
    <s v=""/>
    <s v=""/>
    <s v=""/>
    <n v="35.156013000000002"/>
    <n v="0.42715399999999998"/>
    <s v="Nandi"/>
    <s v="Mosop"/>
    <s v="Eldoret"/>
    <s v="Sigot"/>
    <x v="2"/>
    <s v="Ndimar Renewable Energy"/>
    <s v=""/>
    <s v=""/>
    <s v="Micro Business"/>
    <s v="KENBIM"/>
    <s v="Masonry"/>
    <s v="02/03/2017"/>
  </r>
  <r>
    <s v="VPA6"/>
    <x v="4208"/>
    <x v="1"/>
    <s v=""/>
    <s v="12th September,2016"/>
    <d v="2016-09-12T00:00:00"/>
    <s v="1st November,2016"/>
    <d v="2016-11-01T00:00:00"/>
    <s v="Susan Wanjiru Mwariri"/>
    <s v="Female"/>
    <s v="20223774"/>
    <s v="733850444"/>
    <s v=""/>
    <s v=""/>
    <s v=""/>
    <n v="36.891449999999999"/>
    <n v="-0.897254"/>
    <s v="Murang'a"/>
    <s v="Gatanga"/>
    <s v="Kirwara"/>
    <s v="Chomo"/>
    <x v="2"/>
    <s v="Kenbi Enterprises"/>
    <s v="Kenbi Enterpises"/>
    <s v=""/>
    <s v="Micro Business"/>
    <s v="KENBIM"/>
    <s v="Masonry"/>
    <s v="02/03/2017"/>
  </r>
  <r>
    <s v="VPA6"/>
    <x v="4209"/>
    <x v="0"/>
    <s v="Hostile Client"/>
    <s v="13th July,2016"/>
    <d v="2016-07-13T00:00:00"/>
    <s v="1st September,2016"/>
    <d v="2016-09-01T00:00:00"/>
    <s v="Hiram Mburu Njoroge"/>
    <s v="Male"/>
    <s v="26886146"/>
    <s v="722915186"/>
    <s v=""/>
    <s v=""/>
    <s v=""/>
    <m/>
    <m/>
    <s v="Kiambu"/>
    <s v=""/>
    <s v="Mcharo"/>
    <s v=""/>
    <x v="2"/>
    <s v="Bio Esline Company Ltd"/>
    <s v="Bioesline Company Ltd"/>
    <s v=""/>
    <s v="Micro Business"/>
    <s v="KENBIM"/>
    <s v="Masonry"/>
    <s v="02/03/2017"/>
  </r>
  <r>
    <s v="VPA6"/>
    <x v="4210"/>
    <x v="1"/>
    <s v=""/>
    <s v="12th August,2016"/>
    <d v="2016-08-12T00:00:00"/>
    <s v="1st October,2016"/>
    <d v="2016-10-01T00:00:00"/>
    <s v="Gitari Murigi"/>
    <s v="Male"/>
    <s v="565113"/>
    <s v="732412878"/>
    <s v=""/>
    <s v=""/>
    <s v=""/>
    <n v="37.243102999999998"/>
    <n v="-0.55253600000000003"/>
    <s v="Kirinyaga"/>
    <s v="Kirinyaga"/>
    <s v="Baicho"/>
    <s v=""/>
    <x v="2"/>
    <s v="Bio Esline Company Ltd"/>
    <s v=""/>
    <s v=""/>
    <s v="Micro Business"/>
    <s v="KENBIM"/>
    <s v="Masonry"/>
    <s v="02/03/2017"/>
  </r>
  <r>
    <s v="VPA6"/>
    <x v="4211"/>
    <x v="1"/>
    <s v=""/>
    <s v="12th September,2016"/>
    <d v="2016-09-12T00:00:00"/>
    <s v="1st November,2016"/>
    <d v="2016-11-01T00:00:00"/>
    <s v="Daniel Nganga"/>
    <s v="Male"/>
    <s v="23635108"/>
    <s v="725812949"/>
    <s v=""/>
    <s v=""/>
    <s v=""/>
    <n v="37.175547999999999"/>
    <n v="-0.81724200000000002"/>
    <s v="Murang'a"/>
    <s v="Maragua"/>
    <s v="Maragua"/>
    <s v="Kamahuha"/>
    <x v="2"/>
    <s v="Fagaden Enterprises"/>
    <s v="Fagaden Enterprises"/>
    <s v=""/>
    <s v="Micro Business"/>
    <s v="MKD"/>
    <s v="Masonry"/>
    <s v="02/03/2017"/>
  </r>
  <r>
    <s v="VPA6"/>
    <x v="4212"/>
    <x v="0"/>
    <s v="Grievance"/>
    <s v="11th November,2016"/>
    <d v="2016-11-11T00:00:00"/>
    <s v="31st December,2016"/>
    <d v="2016-12-31T00:00:00"/>
    <s v="Ayub Thuku Itotia"/>
    <s v="Male"/>
    <s v="20588329"/>
    <s v="721543640"/>
    <s v=""/>
    <s v=""/>
    <s v=""/>
    <n v="37.152028000000001"/>
    <n v="-1.0641529999999999"/>
    <s v="Kiambu"/>
    <s v="Thika East"/>
    <s v="Kamagabo"/>
    <s v="Happy Valley Estate"/>
    <x v="2"/>
    <s v="Bio Esline Company Ltd"/>
    <s v="Bioesline Company Ltd"/>
    <s v=""/>
    <s v="Micro Business"/>
    <s v="KENBIM"/>
    <s v="Masonry"/>
    <s v="02/03/2017"/>
  </r>
  <r>
    <s v="VPA6"/>
    <x v="4213"/>
    <x v="1"/>
    <s v=""/>
    <s v="22nd January,2016"/>
    <d v="2016-01-22T00:00:00"/>
    <s v="12th March,2016"/>
    <d v="2016-03-12T00:00:00"/>
    <s v="John Chege Kanjiri"/>
    <s v="Male"/>
    <s v="4918688"/>
    <s v="764581461"/>
    <s v=""/>
    <s v=""/>
    <s v=""/>
    <n v="36.95384"/>
    <n v="-1.135732"/>
    <s v="Kiambu"/>
    <s v="Ruiru"/>
    <s v="Mugutha"/>
    <s v=""/>
    <x v="2"/>
    <s v="Bio Esline Company Ltd"/>
    <s v="Bioesline Company Ltd"/>
    <s v=""/>
    <s v="Micro Business"/>
    <s v="KENBIM"/>
    <s v="Masonry"/>
    <s v="02/03/2017"/>
  </r>
  <r>
    <s v="VPA6"/>
    <x v="4214"/>
    <x v="0"/>
    <s v="Unreachable"/>
    <s v="12th June,2016"/>
    <d v="2016-06-12T00:00:00"/>
    <s v="1st August,2016"/>
    <d v="2016-08-01T00:00:00"/>
    <s v="Daniel Mburu Kamau"/>
    <s v="Male"/>
    <s v="30290910"/>
    <s v="729638536"/>
    <s v=""/>
    <s v=""/>
    <s v=""/>
    <m/>
    <m/>
    <s v="Kiambu"/>
    <s v="Githunguri"/>
    <s v="Komothai"/>
    <s v="Kigumo"/>
    <x v="2"/>
    <s v="Fagaden Enterprises"/>
    <s v="Fagaden Enterprises"/>
    <s v=""/>
    <s v="Micro Business"/>
    <s v="KENBIM"/>
    <s v="Masonry"/>
    <s v="02/03/2017"/>
  </r>
  <r>
    <s v="VPA6"/>
    <x v="4215"/>
    <x v="1"/>
    <s v=""/>
    <s v="12th August,2016"/>
    <d v="2016-08-12T00:00:00"/>
    <s v="1st October,2016"/>
    <d v="2016-10-01T00:00:00"/>
    <s v="Micheni Bernard"/>
    <s v="Male"/>
    <s v="1000274"/>
    <s v="722373728"/>
    <s v=""/>
    <s v=""/>
    <s v=""/>
    <n v="37.651829999999997"/>
    <n v="-0.31257499999999999"/>
    <s v="Tharaka-Nithi"/>
    <s v="Chuka"/>
    <s v="Karingani"/>
    <s v="Muga"/>
    <x v="2"/>
    <s v="Likunga Company Limited"/>
    <s v="Likunga Company Limited"/>
    <s v=""/>
    <s v="Micro Business"/>
    <s v="KENBIM"/>
    <s v="Masonry"/>
    <s v="02/03/2017"/>
  </r>
  <r>
    <s v="VPA6"/>
    <x v="4216"/>
    <x v="1"/>
    <s v=""/>
    <s v="12th August,2016"/>
    <d v="2016-08-12T00:00:00"/>
    <s v="1st October,2016"/>
    <d v="2016-10-01T00:00:00"/>
    <s v="Muriithi Bosco"/>
    <s v="Male"/>
    <s v="12218134"/>
    <s v="721653918"/>
    <s v=""/>
    <s v=""/>
    <s v=""/>
    <n v="37.622965999999998"/>
    <n v="-0.35324299999999997"/>
    <s v="Tharaka-Nithi"/>
    <s v="Chuka"/>
    <s v="Masumoni"/>
    <s v="Chuka"/>
    <x v="2"/>
    <s v="Likunga Company Limited"/>
    <s v="Likunga Company Limited"/>
    <s v=""/>
    <s v="Micro Business"/>
    <s v="KENBIM"/>
    <s v="Masonry"/>
    <s v="02/03/2017"/>
  </r>
  <r>
    <s v="VPA6"/>
    <x v="4217"/>
    <x v="1"/>
    <s v=""/>
    <s v="1st August,2016"/>
    <d v="2016-08-01T00:00:00"/>
    <s v="20th September,2016"/>
    <d v="2016-09-20T00:00:00"/>
    <s v="Florence Njoki Gagia"/>
    <s v="Female"/>
    <s v="1341010"/>
    <s v="727839133"/>
    <s v=""/>
    <s v=""/>
    <s v=""/>
    <n v="36.346336999999998"/>
    <n v="0.26509700000000003"/>
    <s v="Laikipia"/>
    <s v="Laikipia  West"/>
    <s v="Mutanga"/>
    <s v="Mastone"/>
    <x v="2"/>
    <s v="Kichemu limited"/>
    <s v=""/>
    <s v=""/>
    <s v="Micro Business"/>
    <s v="MKD"/>
    <s v="Masonry"/>
    <s v="02/03/2017"/>
  </r>
  <r>
    <s v="VPA6"/>
    <x v="4218"/>
    <x v="1"/>
    <s v=""/>
    <s v="12th May,2016"/>
    <d v="2016-05-12T00:00:00"/>
    <s v="1st July,2016"/>
    <d v="2016-07-01T00:00:00"/>
    <s v="Kimani Njenga"/>
    <s v="Male"/>
    <s v="2310497"/>
    <s v="721764969"/>
    <s v=""/>
    <s v=""/>
    <s v=""/>
    <n v="36.173302999999997"/>
    <n v="-0.238485"/>
    <s v="Nakuru"/>
    <s v="Nakuru North"/>
    <s v="Wanyororo"/>
    <s v=""/>
    <x v="2"/>
    <s v="Kichemu limited"/>
    <s v=""/>
    <s v=""/>
    <s v="Micro Business"/>
    <s v="KENBIM"/>
    <s v="Masonry"/>
    <s v="02/03/2017"/>
  </r>
  <r>
    <s v="VPA6"/>
    <x v="4219"/>
    <x v="1"/>
    <s v=""/>
    <s v="12th March,2016"/>
    <d v="2016-03-12T00:00:00"/>
    <s v="1st May,2016"/>
    <d v="2016-05-01T00:00:00"/>
    <s v="Stephen Kironji Waihi"/>
    <s v="Male"/>
    <s v="14402500"/>
    <s v="721567222"/>
    <s v=""/>
    <s v=""/>
    <s v=""/>
    <n v="36.163473000000003"/>
    <n v="-6.275E-2"/>
    <s v="Nakuru"/>
    <s v="Nakuru North"/>
    <s v="Munanda"/>
    <s v="Kabazi Makara"/>
    <x v="2"/>
    <s v="Kichemu limited"/>
    <s v=""/>
    <s v=""/>
    <s v="Micro Business"/>
    <s v="KENBIM"/>
    <s v="Masonry"/>
    <s v="02/03/2017"/>
  </r>
  <r>
    <s v="VPA6"/>
    <x v="4220"/>
    <x v="1"/>
    <s v=""/>
    <s v="12th November,2015"/>
    <d v="2015-11-12T00:00:00"/>
    <s v="1st January,2016"/>
    <d v="2016-01-01T00:00:00"/>
    <s v="Philomena Njoki Kariuki"/>
    <s v="Female"/>
    <s v="357778"/>
    <s v="714095738"/>
    <s v=""/>
    <s v=""/>
    <s v=""/>
    <n v="36.796201000000003"/>
    <n v="-1.145642"/>
    <s v="Kiambu"/>
    <s v="Kiambaa"/>
    <s v="Ndumberi"/>
    <s v="Gatiru"/>
    <x v="2"/>
    <s v="Felikam Biogas Services"/>
    <s v="Felikam Biogas Services"/>
    <s v=""/>
    <s v="Micro Business"/>
    <s v="KENBIM"/>
    <s v="Masonry"/>
    <s v="02/03/2017"/>
  </r>
  <r>
    <s v="VPA6"/>
    <x v="4221"/>
    <x v="1"/>
    <s v=""/>
    <s v="18th October,2016"/>
    <d v="2016-10-18T00:00:00"/>
    <s v="7th December,2016"/>
    <d v="2016-12-07T00:00:00"/>
    <s v="Marion Njeri Njuri"/>
    <s v="Female"/>
    <s v="34576896"/>
    <s v="713624130"/>
    <s v=""/>
    <s v=""/>
    <s v=""/>
    <n v="36.821139000000002"/>
    <n v="-1.1427689999999999"/>
    <s v="Kiambu"/>
    <s v="Kiambaa"/>
    <s v="Ndumberi"/>
    <s v="Ngatia"/>
    <x v="2"/>
    <s v="Felikam Biogas Services"/>
    <s v="Felikam Biogas Services"/>
    <s v=""/>
    <s v="Micro Business"/>
    <s v="KENBIM"/>
    <s v="Masonry"/>
    <s v="02/03/2017"/>
  </r>
  <r>
    <s v="VPA6"/>
    <x v="4222"/>
    <x v="0"/>
    <s v="Unreachable"/>
    <s v="10th November,2016"/>
    <d v="2016-11-10T00:00:00"/>
    <s v="30th December,2016"/>
    <d v="2016-12-30T00:00:00"/>
    <s v="Charles Nyaga"/>
    <s v="Male"/>
    <s v="9284802"/>
    <s v="727230371"/>
    <s v=""/>
    <s v=""/>
    <s v=""/>
    <n v="37.476553000000003"/>
    <n v="-0.46850700000000001"/>
    <s v="Embu"/>
    <s v="Manyatta"/>
    <s v="Manyatta"/>
    <s v="Kirigi"/>
    <x v="2"/>
    <s v="Sakaki Natural Renewable Energy Center"/>
    <s v="Sakaki Natural Renewable Energy Center"/>
    <s v=""/>
    <s v="Micro Business"/>
    <s v="MKD"/>
    <s v="Masonry"/>
    <s v="02/03/2017"/>
  </r>
  <r>
    <s v="VPA6"/>
    <x v="4223"/>
    <x v="1"/>
    <s v=""/>
    <s v="12th September,2016"/>
    <d v="2016-09-12T00:00:00"/>
    <s v="1st November,2016"/>
    <d v="2016-11-01T00:00:00"/>
    <s v="Joel Kiavii Kamau"/>
    <s v="Male"/>
    <s v="22900521"/>
    <s v="771269272"/>
    <s v=""/>
    <s v=""/>
    <s v=""/>
    <n v="36.901432999999997"/>
    <n v="-0.78510000000000002"/>
    <s v="Murang'a"/>
    <s v="Kigumo"/>
    <s v="Kangari"/>
    <s v="Ikumbi"/>
    <x v="2"/>
    <s v="HAMKAM"/>
    <s v="Hamkam"/>
    <s v=""/>
    <s v="Micro Business"/>
    <s v="KENBIM"/>
    <s v="Masonry"/>
    <s v="02/03/2017"/>
  </r>
  <r>
    <s v="VPA6"/>
    <x v="4224"/>
    <x v="1"/>
    <s v=""/>
    <s v="12th September,2016"/>
    <d v="2016-09-12T00:00:00"/>
    <s v="1st November,2016"/>
    <d v="2016-11-01T00:00:00"/>
    <s v="Joel Kibe"/>
    <s v="Male"/>
    <s v="22140092"/>
    <s v="736183206"/>
    <s v=""/>
    <s v=""/>
    <s v=""/>
    <n v="36.916854000000001"/>
    <n v="-0.80546099999999998"/>
    <s v="Murang'a"/>
    <s v="Kigumo"/>
    <s v="Irima"/>
    <s v=""/>
    <x v="2"/>
    <s v="HAMKAM"/>
    <s v="Hamkam"/>
    <s v=""/>
    <s v="Micro Business"/>
    <s v="KENBIM"/>
    <s v="Masonry"/>
    <s v="02/03/2017"/>
  </r>
  <r>
    <s v="VPA6"/>
    <x v="4225"/>
    <x v="0"/>
    <s v="Unreachable"/>
    <s v="12th October,2016"/>
    <d v="2016-10-12T00:00:00"/>
    <s v="1st December,2016"/>
    <d v="2016-12-01T00:00:00"/>
    <s v="Philip Nyanjui Muturi"/>
    <s v="Male"/>
    <s v="6792791"/>
    <s v="707566076"/>
    <s v=""/>
    <s v=""/>
    <s v=""/>
    <m/>
    <m/>
    <s v="Kiambu"/>
    <s v="Thika Town"/>
    <s v="Gituru"/>
    <s v="Kiruga"/>
    <x v="2"/>
    <s v="HAMKAM"/>
    <s v="Hamkam"/>
    <s v=""/>
    <s v="Micro Business"/>
    <s v="KENBIM"/>
    <s v="Masonry"/>
    <s v="02/03/2017"/>
  </r>
  <r>
    <s v="VPA6"/>
    <x v="4226"/>
    <x v="1"/>
    <s v=""/>
    <s v="12th October,2016"/>
    <d v="2016-10-12T00:00:00"/>
    <s v="1st December,2016"/>
    <d v="2016-12-01T00:00:00"/>
    <s v="Maitai Mary Wairimu"/>
    <s v="Female"/>
    <s v="4669881"/>
    <s v="727826548"/>
    <s v=""/>
    <s v=""/>
    <s v=""/>
    <n v="36.440275999999997"/>
    <n v="-6.2600000000000003E-2"/>
    <s v="Nyandarua"/>
    <s v="Ndaragwa"/>
    <s v="Ndaragwa Central"/>
    <s v="Mairo Kumi"/>
    <x v="2"/>
    <s v="Sakaki Natural Renewable Energy Center"/>
    <s v="Sakaki Natural Renewable Energy Center"/>
    <s v=""/>
    <s v="Micro Business"/>
    <s v="MKD"/>
    <s v="Masonry"/>
    <s v="02/03/2017"/>
  </r>
  <r>
    <s v="VPA6"/>
    <x v="4227"/>
    <x v="1"/>
    <s v=""/>
    <s v="18th July,2016"/>
    <d v="2016-07-18T00:00:00"/>
    <s v="6th September,2016"/>
    <d v="2016-09-06T00:00:00"/>
    <s v="David Kimathi"/>
    <s v="Male"/>
    <s v="13181806"/>
    <s v="714546472"/>
    <s v=""/>
    <s v=""/>
    <s v=""/>
    <n v="37.624288"/>
    <n v="-0.19689799999999999"/>
    <s v="Meru"/>
    <s v="Imenti South"/>
    <s v="Maara"/>
    <s v="Mbeti"/>
    <x v="2"/>
    <s v="Cides Ltd"/>
    <s v="Cides Ltd"/>
    <s v=""/>
    <s v="Micro Business"/>
    <s v="KENBIM"/>
    <s v="Masonry"/>
    <s v="02/03/2017"/>
  </r>
  <r>
    <s v="VPA6"/>
    <x v="4228"/>
    <x v="1"/>
    <s v=""/>
    <s v="26th May,2016"/>
    <d v="2016-05-26T00:00:00"/>
    <s v="15th July,2016"/>
    <d v="2016-07-15T00:00:00"/>
    <s v="Tabitha Maingi"/>
    <s v="Female"/>
    <s v="99999"/>
    <s v="701174822"/>
    <s v=""/>
    <s v=""/>
    <s v=""/>
    <n v="37.610132999999998"/>
    <n v="-0.19835700000000001"/>
    <s v="Tharaka-Nithi"/>
    <s v="Maara"/>
    <s v="Maara"/>
    <s v="Mbogori"/>
    <x v="2"/>
    <s v="Cides Ltd"/>
    <s v="Cides Ltd"/>
    <s v=""/>
    <s v="Micro Business"/>
    <s v="KENBIM"/>
    <s v="Masonry"/>
    <s v="02/03/2017"/>
  </r>
  <r>
    <s v="VPA6"/>
    <x v="4229"/>
    <x v="1"/>
    <s v=""/>
    <s v="12th September,2016"/>
    <d v="2016-09-12T00:00:00"/>
    <s v="1st November,2016"/>
    <d v="2016-11-01T00:00:00"/>
    <s v="Rose Wanja Mathu"/>
    <s v="Female"/>
    <s v="3329741"/>
    <s v="722904646"/>
    <s v=""/>
    <s v=""/>
    <s v=""/>
    <n v="37.001483"/>
    <n v="-0.92167500000000002"/>
    <s v="Murang'a"/>
    <s v="Kandara"/>
    <s v="Kandara"/>
    <s v="Kaharo"/>
    <x v="2"/>
    <s v="Cides Ltd"/>
    <s v="Cides Ltd"/>
    <s v=""/>
    <s v="Micro Business"/>
    <s v="KENBIM"/>
    <s v="Masonry"/>
    <s v="02/03/2017"/>
  </r>
  <r>
    <s v="VPA6"/>
    <x v="4230"/>
    <x v="1"/>
    <s v=""/>
    <s v="12th November,2015"/>
    <d v="2015-11-12T00:00:00"/>
    <s v="1st January,2016"/>
    <d v="2016-01-01T00:00:00"/>
    <s v="Phineas Bundi"/>
    <s v="Male"/>
    <s v="11694508"/>
    <s v="720916233"/>
    <s v=""/>
    <s v=""/>
    <s v=""/>
    <n v="37.627679999999998"/>
    <n v="-0.19544800000000001"/>
    <s v="Meru"/>
    <s v="Imenti South"/>
    <s v="Maara"/>
    <s v="Mbogori"/>
    <x v="2"/>
    <s v="Cides Ltd"/>
    <s v="Cides Ltd"/>
    <s v=""/>
    <s v="Micro Business"/>
    <s v="KENBIM"/>
    <s v="Masonry"/>
    <s v="02/03/2017"/>
  </r>
  <r>
    <s v="VPA6"/>
    <x v="4231"/>
    <x v="1"/>
    <s v=""/>
    <s v="12th November,2016"/>
    <d v="2016-11-12T00:00:00"/>
    <s v="1st January,2017"/>
    <d v="2017-01-01T00:00:00"/>
    <s v="Njeru Mutunga"/>
    <s v="Male"/>
    <s v="5098147"/>
    <s v="728919567"/>
    <s v=""/>
    <s v=""/>
    <s v=""/>
    <n v="37.627025000000003"/>
    <n v="-0.193968"/>
    <s v="Meru"/>
    <s v="Imenti South"/>
    <s v="Chogoria"/>
    <s v="Mbeti"/>
    <x v="2"/>
    <s v="Cides Ltd"/>
    <s v="Cides Ltd"/>
    <s v=""/>
    <s v="Micro Business"/>
    <s v="KENBIM"/>
    <s v="Masonry"/>
    <s v="02/03/2017"/>
  </r>
  <r>
    <s v="VPA6"/>
    <x v="4232"/>
    <x v="1"/>
    <s v=""/>
    <s v="12th May,2016"/>
    <d v="2016-05-12T00:00:00"/>
    <s v="1st July,2016"/>
    <d v="2016-07-01T00:00:00"/>
    <s v="Kellen Muthoni Marangu"/>
    <s v="Female"/>
    <s v="21538884"/>
    <s v="739760559"/>
    <s v=""/>
    <s v=""/>
    <s v=""/>
    <n v="37.611792000000001"/>
    <n v="-0.19733500000000001"/>
    <s v="Tharaka-Nithi"/>
    <s v="Maara"/>
    <s v="Chogoria"/>
    <s v="Mbogori"/>
    <x v="2"/>
    <s v="Cides Ltd"/>
    <s v="Cides Ltd"/>
    <s v=""/>
    <s v="Micro Business"/>
    <s v="KENBIM"/>
    <s v="Masonry"/>
    <s v="02/03/2017"/>
  </r>
  <r>
    <s v="VPA6"/>
    <x v="4233"/>
    <x v="1"/>
    <s v=""/>
    <s v="12th May,2016"/>
    <d v="2016-05-12T00:00:00"/>
    <s v="1st July,2016"/>
    <d v="2016-07-01T00:00:00"/>
    <s v="Jamleck Murumia"/>
    <s v="Male"/>
    <s v="7011801"/>
    <s v="720994799"/>
    <s v=""/>
    <s v=""/>
    <s v=""/>
    <n v="37.625242999999998"/>
    <n v="-0.19686000000000001"/>
    <s v="Meru"/>
    <s v="Imenti South"/>
    <s v="Maara"/>
    <s v="Mbeti"/>
    <x v="2"/>
    <s v="Cides Ltd"/>
    <s v="Cides Ltd"/>
    <s v=""/>
    <s v="Micro Business"/>
    <s v="KENBIM"/>
    <s v="Masonry"/>
    <s v="02/03/2017"/>
  </r>
  <r>
    <s v="VPA6"/>
    <x v="4234"/>
    <x v="1"/>
    <s v=""/>
    <s v="12th June,2016"/>
    <d v="2016-06-12T00:00:00"/>
    <s v="1st August,2016"/>
    <d v="2016-08-01T00:00:00"/>
    <s v="Hellen Muthoni"/>
    <s v="Female"/>
    <s v="7459697"/>
    <s v="736477088"/>
    <s v=""/>
    <s v=""/>
    <s v=""/>
    <n v="37.609656999999999"/>
    <n v="-0.19900799999999999"/>
    <s v="Tharaka-Nithi"/>
    <s v="Maara"/>
    <s v="Maara"/>
    <s v="Mbogori"/>
    <x v="2"/>
    <s v="Cides Ltd"/>
    <s v="Cides Ltd"/>
    <s v=""/>
    <s v="Micro Business"/>
    <s v="KENBIM"/>
    <s v="Masonry"/>
    <s v="02/03/2017"/>
  </r>
  <r>
    <s v="VPA6"/>
    <x v="4235"/>
    <x v="1"/>
    <s v=""/>
    <s v="20th July,2016"/>
    <d v="2016-07-20T00:00:00"/>
    <s v="8th September,2016"/>
    <d v="2016-09-08T00:00:00"/>
    <s v="Fredrick Mugambi"/>
    <s v="Male"/>
    <s v="7461475"/>
    <s v="705521446"/>
    <s v=""/>
    <s v=""/>
    <s v=""/>
    <n v="37.611336999999999"/>
    <n v="-0.199738"/>
    <s v="Meru"/>
    <s v="Imenti South"/>
    <s v="Maara"/>
    <s v="Mbeti"/>
    <x v="2"/>
    <s v="Cides Ltd"/>
    <s v="Cides Ltd"/>
    <s v=""/>
    <s v="Micro Business"/>
    <s v="KENBIM"/>
    <s v="Masonry"/>
    <s v="02/03/2017"/>
  </r>
  <r>
    <s v="VPA6"/>
    <x v="4236"/>
    <x v="1"/>
    <s v=""/>
    <s v="12th May,2016"/>
    <d v="2016-05-12T00:00:00"/>
    <s v="1st July,2016"/>
    <d v="2016-07-01T00:00:00"/>
    <s v="Edwin Gitonga"/>
    <s v="Male"/>
    <s v="3505442"/>
    <s v="70552862"/>
    <s v=""/>
    <s v=""/>
    <s v=""/>
    <n v="37.606372"/>
    <n v="-0.19906199999999999"/>
    <s v="Tharaka-Nithi"/>
    <s v="Maara"/>
    <s v="Chogoria"/>
    <s v="Mbogori"/>
    <x v="2"/>
    <s v="Cides Ltd"/>
    <s v="Cides Ltd"/>
    <s v=""/>
    <s v="Micro Business"/>
    <s v="KENBIM"/>
    <s v="Masonry"/>
    <s v="02/03/2017"/>
  </r>
  <r>
    <s v="VPA6"/>
    <x v="4237"/>
    <x v="1"/>
    <s v=""/>
    <s v="12th May,2016"/>
    <d v="2016-05-12T00:00:00"/>
    <s v="1st July,2016"/>
    <d v="2016-07-01T00:00:00"/>
    <s v="Douglas Kinyua"/>
    <s v="Male"/>
    <s v="4492167"/>
    <s v="718458766"/>
    <s v=""/>
    <s v=""/>
    <s v=""/>
    <n v="37.622143000000001"/>
    <n v="-0.200123"/>
    <s v="Meru"/>
    <s v="Imenti South"/>
    <s v="Chogoria"/>
    <s v="Mbeti"/>
    <x v="2"/>
    <s v="Cides Ltd"/>
    <s v="Cides Ltd"/>
    <s v=""/>
    <s v="Micro Business"/>
    <s v="KENBIM"/>
    <s v="Masonry"/>
    <s v="02/03/2017"/>
  </r>
  <r>
    <s v="VPA6"/>
    <x v="4238"/>
    <x v="0"/>
    <s v="Grievance"/>
    <s v="13th December,2015"/>
    <d v="2015-12-13T00:00:00"/>
    <s v="1st February,2016"/>
    <d v="2016-02-01T00:00:00"/>
    <s v="Faith Karimi"/>
    <s v="Female"/>
    <s v="8075239"/>
    <s v="715203358"/>
    <s v=""/>
    <s v=""/>
    <s v=""/>
    <n v="37.609050000000003"/>
    <n v="-0.19870699999999999"/>
    <s v="Tharaka-Nithi"/>
    <s v="Maara"/>
    <s v="Maara"/>
    <s v="Mbogori"/>
    <x v="2"/>
    <s v="Cides Ltd"/>
    <s v="Cides Ltd"/>
    <s v=""/>
    <s v="Micro Business"/>
    <s v="KENBIM"/>
    <s v="Masonry"/>
    <s v="02/03/2017"/>
  </r>
  <r>
    <s v="VPA6"/>
    <x v="4239"/>
    <x v="1"/>
    <s v=""/>
    <s v="22nd July,2016"/>
    <d v="2016-07-22T00:00:00"/>
    <s v="10th September,2016"/>
    <d v="2016-09-10T00:00:00"/>
    <s v="Derrick Kiria"/>
    <s v="Male"/>
    <s v="2494208"/>
    <s v="711224332"/>
    <s v=""/>
    <s v=""/>
    <s v=""/>
    <n v="37.62574"/>
    <n v="-0.19645299999999999"/>
    <s v="Meru"/>
    <s v="Imenti South"/>
    <s v="Igoji West"/>
    <s v="Karia"/>
    <x v="2"/>
    <s v="Cides Ltd"/>
    <s v="Cides Ltd"/>
    <s v=""/>
    <s v="Micro Business"/>
    <s v="KENBIM"/>
    <s v="Masonry"/>
    <s v="02/03/2017"/>
  </r>
  <r>
    <s v="VPA6"/>
    <x v="4240"/>
    <x v="1"/>
    <s v=""/>
    <s v="11th February,2016"/>
    <d v="2016-02-11T00:00:00"/>
    <s v="1st April,2016"/>
    <d v="2016-04-01T00:00:00"/>
    <s v="Ann Njeri Ndiritu"/>
    <s v="Female"/>
    <s v="5769283"/>
    <s v="72042393"/>
    <s v=""/>
    <s v=""/>
    <s v=""/>
    <n v="36.439593000000002"/>
    <n v="-6.2375E-2"/>
    <s v="Nyandarua"/>
    <s v="Ndaragwa"/>
    <s v="Ndaragwa"/>
    <s v=""/>
    <x v="2"/>
    <s v="Sakaki Natural Renewable Energy Center"/>
    <s v="Sakaki Natural Renewable Energy Center"/>
    <s v=""/>
    <s v="Micro Business"/>
    <s v="MKD"/>
    <s v="Masonry"/>
    <s v="02/03/2017"/>
  </r>
  <r>
    <s v="VPA6"/>
    <x v="4241"/>
    <x v="1"/>
    <s v=""/>
    <s v="12th September,2016"/>
    <d v="2016-09-12T00:00:00"/>
    <s v="1st November,2016"/>
    <d v="2016-11-01T00:00:00"/>
    <s v="Milliam Wanjiru Kamangu"/>
    <s v="Female"/>
    <s v="10244613"/>
    <s v="727674275"/>
    <s v=""/>
    <s v=""/>
    <s v=""/>
    <n v="36.441530999999998"/>
    <n v="-7.4856000000000006E-2"/>
    <s v="Nyandarua"/>
    <s v="Ndaragwa"/>
    <s v="Ndaragwa Central"/>
    <s v=""/>
    <x v="2"/>
    <s v="Sakaki Natural Renewable Energy Center"/>
    <s v="Sakaki Natural Renewable Energy Center"/>
    <s v=""/>
    <s v="Micro Business"/>
    <s v="MKD"/>
    <s v="Masonry"/>
    <s v="02/03/2017"/>
  </r>
  <r>
    <s v="VPA6"/>
    <x v="4242"/>
    <x v="1"/>
    <s v=""/>
    <s v="12th June,2016"/>
    <d v="2016-06-12T00:00:00"/>
    <s v="1st August,2016"/>
    <d v="2016-08-01T00:00:00"/>
    <s v="Francis Munene Gachui"/>
    <s v="Male"/>
    <s v="4243035"/>
    <s v="724758380"/>
    <s v=""/>
    <s v=""/>
    <s v=""/>
    <n v="36.446204000000002"/>
    <n v="-7.2928999999999994E-2"/>
    <s v="Nyandarua"/>
    <s v="Ndaragwa"/>
    <s v="Maili Kumi"/>
    <s v=""/>
    <x v="2"/>
    <s v="Sakaki Natural Renewable Energy Center"/>
    <s v="Sakaki Natural Renewable Energy Center"/>
    <s v=""/>
    <s v="Micro Business"/>
    <s v="MKD"/>
    <s v="Masonry"/>
    <s v="02/03/2017"/>
  </r>
  <r>
    <s v="VPA6"/>
    <x v="4243"/>
    <x v="0"/>
    <s v="Unreachable"/>
    <s v="4th December,2015"/>
    <d v="2015-12-04T00:00:00"/>
    <s v="23rd January,2016"/>
    <d v="2016-01-23T00:00:00"/>
    <s v="Michel Waigwa Gatheita"/>
    <s v="Male"/>
    <s v="1856723"/>
    <s v="723533494"/>
    <s v=""/>
    <s v=""/>
    <s v=""/>
    <m/>
    <m/>
    <s v="Nyeri"/>
    <s v="Nyeri"/>
    <s v=""/>
    <s v=""/>
    <x v="2"/>
    <s v="Sakaki Natural Renewable Energy Center"/>
    <s v="Sakaki Natural Renewable Energy Center"/>
    <s v=""/>
    <s v="Micro Business"/>
    <s v="MKD"/>
    <s v="Masonry"/>
    <s v="02/03/2017"/>
  </r>
  <r>
    <s v="VPA6"/>
    <x v="4244"/>
    <x v="1"/>
    <s v=""/>
    <s v="29th September,2016"/>
    <d v="2016-09-29T00:00:00"/>
    <s v="18th November,2016"/>
    <d v="2016-11-18T00:00:00"/>
    <s v="Lucy Thigi Gitahi"/>
    <s v="Male"/>
    <s v="20208120"/>
    <s v="724768589"/>
    <s v=""/>
    <s v=""/>
    <s v=""/>
    <n v="36.446458"/>
    <n v="-7.6738000000000001E-2"/>
    <s v="Nyandarua"/>
    <s v="Ndaragwa"/>
    <s v="Nyahururu"/>
    <s v="Mailu Kumi"/>
    <x v="2"/>
    <s v="Sakaki Natural Renewable Energy Center"/>
    <s v="Sakaki Natural Renewable Energy Center"/>
    <s v=""/>
    <s v="Micro Business"/>
    <s v="MKD"/>
    <s v="Masonry"/>
    <s v="02/03/2017"/>
  </r>
  <r>
    <s v="VPA6"/>
    <x v="4245"/>
    <x v="2"/>
    <s v="Abandoned"/>
    <s v="5th October,2016"/>
    <d v="2016-10-05T00:00:00"/>
    <s v="24th November,2016"/>
    <d v="2016-11-24T00:00:00"/>
    <s v="Madison Mwangi Mwaniki"/>
    <s v="Male"/>
    <s v="20106018"/>
    <s v="723518619"/>
    <s v=""/>
    <s v=""/>
    <s v=""/>
    <n v="37.086151999999998"/>
    <n v="0.55898999999999999"/>
    <s v="Nyeri"/>
    <s v="Mukurweni"/>
    <s v="Ruai"/>
    <s v="Njewe"/>
    <x v="0"/>
    <s v="Sakaki Natural Renewable Energy Center"/>
    <s v="Sakaki Natural Renewable Energy Center"/>
    <s v=""/>
    <s v="Micro Business"/>
    <s v="MKD"/>
    <s v="Masonry"/>
    <s v="02/03/2017"/>
  </r>
  <r>
    <s v="VPA6"/>
    <x v="4246"/>
    <x v="1"/>
    <s v=""/>
    <s v="13th July,2016"/>
    <d v="2016-07-13T00:00:00"/>
    <s v="1st September,2016"/>
    <d v="2016-09-01T00:00:00"/>
    <s v="Beatrice Muthoni Mehugu"/>
    <s v="Female"/>
    <s v="22822881"/>
    <s v="724473840"/>
    <s v=""/>
    <s v=""/>
    <s v=""/>
    <n v="37.003132999999998"/>
    <n v="-0.48642000000000002"/>
    <s v="Nyeri"/>
    <s v="Tetu"/>
    <s v="Gichuru"/>
    <s v=""/>
    <x v="2"/>
    <s v="Sakaki Natural Renewable Energy Center"/>
    <s v="Sakaki Natural Renewable Energy Center"/>
    <s v=""/>
    <s v="Micro Business"/>
    <s v="MKD"/>
    <s v="Masonry"/>
    <s v="02/03/2017"/>
  </r>
  <r>
    <s v="VPA6"/>
    <x v="4247"/>
    <x v="1"/>
    <s v=""/>
    <s v="8th July,2016"/>
    <d v="2016-07-08T00:00:00"/>
    <s v="24th November,2016"/>
    <d v="2016-11-24T00:00:00"/>
    <s v="Jane Muthoni Njoka"/>
    <s v="Female"/>
    <s v="99999"/>
    <s v="795132972"/>
    <s v=""/>
    <s v=""/>
    <s v=""/>
    <n v="37.462744999999998"/>
    <n v="-0.53193199999999996"/>
    <s v="Embu"/>
    <s v="Manyatta"/>
    <s v="Kirimarii"/>
    <s v="Bluevalley"/>
    <x v="2"/>
    <s v="Eastern Bioteck"/>
    <s v="Eastern Bioteck"/>
    <s v=""/>
    <s v="Micro Business"/>
    <s v="KENBIM"/>
    <s v="Masonry"/>
    <s v="02/03/2017"/>
  </r>
  <r>
    <s v="VPA6"/>
    <x v="4248"/>
    <x v="1"/>
    <s v=""/>
    <s v="13th July,2016"/>
    <d v="2016-07-13T00:00:00"/>
    <s v="1st September,2016"/>
    <d v="2016-09-01T00:00:00"/>
    <s v="Jackline Wairimu Karinyu"/>
    <s v="Female"/>
    <s v="20648817"/>
    <s v="70530127"/>
    <s v=""/>
    <s v=""/>
    <s v=""/>
    <n v="37.500720999999999"/>
    <n v="-0.40235599999999999"/>
    <s v="Embu"/>
    <s v="Runyenjes"/>
    <s v="Kiajokoma"/>
    <s v="Kiriru"/>
    <x v="2"/>
    <s v="Eastern Bioteck"/>
    <s v="Eastern Bioteck"/>
    <s v=""/>
    <s v="Micro Business"/>
    <s v="KENBIM"/>
    <s v="Masonry"/>
    <s v="02/03/2017"/>
  </r>
  <r>
    <s v="VPA6"/>
    <x v="4249"/>
    <x v="0"/>
    <s v="Unreachable"/>
    <s v="12th October,2016"/>
    <d v="2016-10-12T00:00:00"/>
    <s v="1st December,2016"/>
    <d v="2016-12-01T00:00:00"/>
    <s v="Samuel Kariuki Nyaga"/>
    <s v="Male"/>
    <s v="10058031"/>
    <s v="721589789"/>
    <s v=""/>
    <s v=""/>
    <s v=""/>
    <m/>
    <m/>
    <s v="Embu"/>
    <s v="Runyenjes"/>
    <s v="Kiagoku"/>
    <s v="Kiojok"/>
    <x v="2"/>
    <s v="Eastern Bioteck"/>
    <s v="Eastern Bioteck"/>
    <s v=""/>
    <s v="Micro Business"/>
    <s v="KENBIM"/>
    <s v="Masonry"/>
    <s v="02/03/2017"/>
  </r>
  <r>
    <s v="VPA6"/>
    <x v="4250"/>
    <x v="1"/>
    <s v=""/>
    <s v="12th October,2016"/>
    <d v="2016-10-12T00:00:00"/>
    <s v="1st December,2016"/>
    <d v="2016-12-01T00:00:00"/>
    <s v="Nelson Njiiru Gilbert"/>
    <s v="Male"/>
    <s v="3304620"/>
    <s v="735791201"/>
    <s v=""/>
    <s v=""/>
    <s v=""/>
    <n v="37.457144999999997"/>
    <n v="-0.38333099999999998"/>
    <s v="Embu"/>
    <s v="Manyatta"/>
    <s v="Ginda"/>
    <s v="Kiandiri"/>
    <x v="2"/>
    <s v="Eastern Bioteck"/>
    <s v="Eastern Bioteck"/>
    <s v=""/>
    <s v="Micro Business"/>
    <s v="KENBIM"/>
    <s v="Masonry"/>
    <s v="02/03/2017"/>
  </r>
  <r>
    <s v="VPA6"/>
    <x v="4251"/>
    <x v="0"/>
    <s v="Unreachable"/>
    <s v="12th September,2016"/>
    <d v="2016-09-12T00:00:00"/>
    <s v="1st November,2016"/>
    <d v="2016-11-01T00:00:00"/>
    <s v="Roseline Njoki Muturi"/>
    <s v="Female"/>
    <s v="21163526"/>
    <s v="711986931"/>
    <s v=""/>
    <s v=""/>
    <s v=""/>
    <m/>
    <m/>
    <s v="Embu"/>
    <s v="Manyatta"/>
    <s v="Kwage"/>
    <s v="Kithego"/>
    <x v="2"/>
    <s v="Eastern Bioteck"/>
    <s v="Eastern Bioteck"/>
    <s v=""/>
    <s v="Micro Business"/>
    <s v="KENBIM"/>
    <s v="Masonry"/>
    <s v="02/03/2017"/>
  </r>
  <r>
    <s v="VPA6"/>
    <x v="4252"/>
    <x v="1"/>
    <s v=""/>
    <s v="12th October,2016"/>
    <d v="2016-10-12T00:00:00"/>
    <s v="1st December,2016"/>
    <d v="2016-12-01T00:00:00"/>
    <s v="John Kariuki"/>
    <s v="Male"/>
    <s v="99999"/>
    <s v="722649803"/>
    <s v=""/>
    <s v=""/>
    <s v=""/>
    <n v="37.451101999999999"/>
    <n v="-0.37545200000000001"/>
    <s v="Embu"/>
    <s v="Embu North"/>
    <s v="Mbuvuri"/>
    <s v="Kiarie"/>
    <x v="2"/>
    <s v="Eastern Bioteck"/>
    <s v="Eastern Bioteck"/>
    <s v=""/>
    <s v="Micro Business"/>
    <s v="KENBIM"/>
    <s v="Masonry"/>
    <s v="02/03/2017"/>
  </r>
  <r>
    <s v="VPA6"/>
    <x v="4253"/>
    <x v="1"/>
    <s v=""/>
    <s v="12th May,2016"/>
    <d v="2016-05-12T00:00:00"/>
    <s v="1st July,2016"/>
    <d v="2016-07-01T00:00:00"/>
    <s v="Eusephia Mukami Nyaga"/>
    <s v="Female"/>
    <s v="22652088"/>
    <s v="722230450"/>
    <s v=""/>
    <s v=""/>
    <s v=""/>
    <n v="37.555612000000004"/>
    <n v="-0.46684900000000001"/>
    <s v="Embu"/>
    <s v="Runyenjes"/>
    <s v="Kagethia"/>
    <s v="Kawanjara"/>
    <x v="2"/>
    <s v="Eastern Bioteck"/>
    <s v="Eastern Bioteck"/>
    <s v=""/>
    <s v="Micro Business"/>
    <s v="KENBIM"/>
    <s v="Masonry"/>
    <s v="02/03/2017"/>
  </r>
  <r>
    <s v="VPA6"/>
    <x v="4254"/>
    <x v="1"/>
    <s v=""/>
    <s v="12th September,2016"/>
    <d v="2016-09-12T00:00:00"/>
    <s v="1st November,2016"/>
    <d v="2016-11-01T00:00:00"/>
    <s v="Nelson Muthuri Nyage"/>
    <s v="Male"/>
    <s v="11020964"/>
    <s v="715692736"/>
    <s v=""/>
    <s v=""/>
    <s v=""/>
    <n v="37.485574999999997"/>
    <n v="-0.42324699999999998"/>
    <s v="Embu"/>
    <s v="Manyatta"/>
    <s v="Ganduri"/>
    <s v="Kianjuki"/>
    <x v="2"/>
    <s v="Eastern Bioteck"/>
    <s v="Eastern Bioteck"/>
    <s v=""/>
    <s v="Micro Business"/>
    <s v="KENBIM"/>
    <s v="Masonry"/>
    <s v="02/03/2017"/>
  </r>
  <r>
    <s v="VPA6"/>
    <x v="4255"/>
    <x v="1"/>
    <s v=""/>
    <s v="1st July,2016"/>
    <d v="2016-07-01T00:00:00"/>
    <s v="1st September,2016"/>
    <d v="2016-09-01T00:00:00"/>
    <s v="Dorothy Wanjiru Muriki"/>
    <s v="Female"/>
    <s v="11683841"/>
    <s v="710817389"/>
    <s v=""/>
    <s v=""/>
    <s v=""/>
    <n v="37.494146999999998"/>
    <n v="-0.39417999999999997"/>
    <s v="Embu"/>
    <s v="Manyatta"/>
    <s v="Kaagari"/>
    <s v=""/>
    <x v="2"/>
    <s v="Eastern Bioteck"/>
    <s v="Eastern Bioteck"/>
    <s v=""/>
    <s v="Micro Business"/>
    <s v="KENBIM"/>
    <s v="Masonry"/>
    <s v="02/03/2017"/>
  </r>
  <r>
    <s v="VPA6"/>
    <x v="4256"/>
    <x v="1"/>
    <s v=""/>
    <s v="11th November,2016"/>
    <d v="2016-11-11T00:00:00"/>
    <s v="31st December,2016"/>
    <d v="2016-12-31T00:00:00"/>
    <s v="Peris Wanyaga Ndwiga"/>
    <s v="Female"/>
    <s v="13337926"/>
    <s v="733838396"/>
    <s v=""/>
    <s v=""/>
    <s v=""/>
    <n v="37.451191000000001"/>
    <n v="-0.37545499999999998"/>
    <s v="Embu"/>
    <s v="Manyatta"/>
    <s v="Nganda"/>
    <s v="Rutune"/>
    <x v="2"/>
    <s v="Eastern Bioteck"/>
    <s v="Eastern Bioteck"/>
    <s v=""/>
    <s v="Micro Business"/>
    <s v="KENBIM"/>
    <s v="Masonry"/>
    <s v="02/03/2017"/>
  </r>
  <r>
    <s v="VPA6"/>
    <x v="4257"/>
    <x v="1"/>
    <s v=""/>
    <s v="12th June,2016"/>
    <d v="2016-06-12T00:00:00"/>
    <s v="1st August,2016"/>
    <d v="2016-08-01T00:00:00"/>
    <s v="Rose Jepchumba Njenga"/>
    <s v="Female"/>
    <s v="5596351"/>
    <s v="728812607"/>
    <s v=""/>
    <s v=""/>
    <s v=""/>
    <n v="35.078941999999998"/>
    <n v="0.19675999999999999"/>
    <s v="Nandi"/>
    <s v="Nandi Central"/>
    <s v="Kapsabet"/>
    <s v="Komobo"/>
    <x v="2"/>
    <s v="Abiud Limited"/>
    <s v="Abiud Limited"/>
    <s v=""/>
    <s v="Micro Business"/>
    <s v="AKUT"/>
    <s v="Masonry"/>
    <s v="02/03/2017"/>
  </r>
  <r>
    <s v="VPA6"/>
    <x v="4258"/>
    <x v="1"/>
    <s v=""/>
    <s v="3rd November,2016"/>
    <d v="2016-11-03T00:00:00"/>
    <s v="23rd December,2016"/>
    <d v="2016-12-23T00:00:00"/>
    <s v="Julius Kipruto"/>
    <s v="Male"/>
    <s v="112961483"/>
    <s v="719540861"/>
    <s v=""/>
    <s v=""/>
    <s v=""/>
    <n v="35.070737000000001"/>
    <n v="0.210035"/>
    <s v="Nandi"/>
    <s v="Nandi Central"/>
    <s v="Kabsabet"/>
    <s v="Kapmurkuiyes"/>
    <x v="2"/>
    <s v="Abiud Limited"/>
    <s v="Abiud Limited"/>
    <s v=""/>
    <s v="Micro Business"/>
    <s v="AKUT"/>
    <s v="Masonry"/>
    <s v="02/03/2017"/>
  </r>
  <r>
    <s v="VPA6"/>
    <x v="4259"/>
    <x v="1"/>
    <s v=""/>
    <s v="12th November,2016"/>
    <d v="2016-11-12T00:00:00"/>
    <s v="1st January,2017"/>
    <d v="2017-01-01T00:00:00"/>
    <s v="Joseph Tanui"/>
    <s v="Male"/>
    <s v="11605394"/>
    <s v="723927697"/>
    <s v=""/>
    <s v=""/>
    <s v=""/>
    <n v="35.135783000000004"/>
    <n v="0.197827"/>
    <s v="Nandi"/>
    <s v="Nandi Central"/>
    <s v="Kabsabet"/>
    <s v="Irimis"/>
    <x v="2"/>
    <s v="Abiud Limited"/>
    <s v="Abiud Limited"/>
    <s v=""/>
    <s v="Micro Business"/>
    <s v="AKUT"/>
    <s v="Masonry"/>
    <s v="02/03/2017"/>
  </r>
  <r>
    <s v="VPA6"/>
    <x v="4260"/>
    <x v="1"/>
    <s v=""/>
    <s v="12th May,2016"/>
    <d v="2016-05-12T00:00:00"/>
    <s v="1st July,2016"/>
    <d v="2016-07-01T00:00:00"/>
    <s v="Edward Nyaga Thaba"/>
    <s v="Male"/>
    <s v="351217"/>
    <s v="712070468"/>
    <s v=""/>
    <s v=""/>
    <s v=""/>
    <n v="37.438436000000003"/>
    <n v="-0.55862100000000003"/>
    <s v="Kirinyaga"/>
    <s v="Kirinyaga East"/>
    <s v="Mwea"/>
    <s v=""/>
    <x v="2"/>
    <s v="Sakaki Natural Renewable Energy Center"/>
    <s v=""/>
    <s v=""/>
    <s v="Micro Business"/>
    <s v="MKD"/>
    <s v="Masonry"/>
    <s v="02/03/2017"/>
  </r>
  <r>
    <s v="VPA6"/>
    <x v="4261"/>
    <x v="0"/>
    <s v="Unreachable"/>
    <s v="13th December,2015"/>
    <d v="2015-12-13T00:00:00"/>
    <s v="1st February,2016"/>
    <d v="2016-02-01T00:00:00"/>
    <s v="Joseph Njagi Agostino"/>
    <s v="Male"/>
    <s v="6224703"/>
    <s v="710333727"/>
    <s v=""/>
    <s v=""/>
    <s v=""/>
    <n v="37.436453"/>
    <n v="-0.54438699999999995"/>
    <s v="Kirinyaga"/>
    <s v="Mwea"/>
    <s v="Murinduko"/>
    <s v="Mugamba-Ciura"/>
    <x v="2"/>
    <s v="Sakaki Natural Renewable Energy Center"/>
    <s v=""/>
    <s v=""/>
    <s v="Micro Business"/>
    <s v="MKD"/>
    <s v="Masonry"/>
    <s v="02/03/2017"/>
  </r>
  <r>
    <s v="VPA6"/>
    <x v="4262"/>
    <x v="1"/>
    <s v=""/>
    <s v="13th July,2016"/>
    <d v="2016-07-13T00:00:00"/>
    <s v="1st September,2016"/>
    <d v="2016-09-01T00:00:00"/>
    <s v="Simon Njunguna"/>
    <s v="Male"/>
    <s v="99999"/>
    <s v="720587052"/>
    <s v=""/>
    <s v=""/>
    <s v=""/>
    <n v="37.409754"/>
    <n v="-0.469717"/>
    <s v="Kirinyaga"/>
    <s v="Kirinyaga East"/>
    <s v="Isimbo"/>
    <s v=""/>
    <x v="2"/>
    <s v="Sakaki Natural Renewable Energy Center"/>
    <s v=""/>
    <s v=""/>
    <s v="Micro Business"/>
    <s v="MKD"/>
    <s v="Masonry"/>
    <s v="02/03/2017"/>
  </r>
  <r>
    <s v="VPA6"/>
    <x v="4263"/>
    <x v="1"/>
    <s v=""/>
    <s v="27th January,2016"/>
    <d v="2016-01-27T00:00:00"/>
    <s v="17th March,2016"/>
    <d v="2016-03-17T00:00:00"/>
    <s v="Justus Nthiri Mbungu"/>
    <s v="Male"/>
    <s v="5087219"/>
    <s v="724710692"/>
    <s v=""/>
    <s v=""/>
    <s v=""/>
    <n v="37.676005000000004"/>
    <n v="-0.38283499999999998"/>
    <s v="Tharaka-Nithi"/>
    <s v="Chuka"/>
    <s v="Magumoni"/>
    <s v="Rwezamugwe"/>
    <x v="0"/>
    <s v="Igwemas General Digester Ltd"/>
    <s v="Igwemas General Digester Ltd"/>
    <s v=""/>
    <s v="Micro Business"/>
    <s v="KENBIM"/>
    <s v="Masonry"/>
    <s v="02/03/2017"/>
  </r>
  <r>
    <s v="VPA6"/>
    <x v="4264"/>
    <x v="1"/>
    <s v=""/>
    <s v="12th March,2016"/>
    <d v="2016-03-12T00:00:00"/>
    <s v="1st May,2016"/>
    <d v="2016-05-01T00:00:00"/>
    <s v="Peter Chege Kiuna"/>
    <s v="Male"/>
    <s v="22108055"/>
    <s v="726159995"/>
    <s v=""/>
    <s v=""/>
    <s v=""/>
    <n v="36.590110000000003"/>
    <n v="-1.2213769999999999"/>
    <s v="Kiambu"/>
    <s v="Limuru"/>
    <s v="Ndeiya"/>
    <s v="Gitutha"/>
    <x v="0"/>
    <s v="Biotechno &amp; Services"/>
    <s v="Biotechno &amp; Services"/>
    <s v=""/>
    <s v="Micro Business"/>
    <s v="KENBIM"/>
    <s v="Masonry"/>
    <s v="02/03/2017"/>
  </r>
  <r>
    <s v="VPA6"/>
    <x v="4265"/>
    <x v="1"/>
    <s v=""/>
    <s v="12th November,2015"/>
    <d v="2015-11-12T00:00:00"/>
    <s v="1st January,2016"/>
    <d v="2016-01-01T00:00:00"/>
    <s v="Paul Mugwa"/>
    <s v="Male"/>
    <s v="2048666"/>
    <s v="722416468"/>
    <s v=""/>
    <s v=""/>
    <s v=""/>
    <n v="36.615549999999999"/>
    <n v="-1.1498200000000001"/>
    <s v="Kiambu"/>
    <s v="Limuru"/>
    <s v="Mutarakwa"/>
    <s v="Tharuni"/>
    <x v="0"/>
    <s v="Biotechno &amp; Services"/>
    <s v="Biotechno &amp; Services"/>
    <s v=""/>
    <s v="Micro Business"/>
    <s v="KENBIM"/>
    <s v="Masonry"/>
    <s v="02/03/2017"/>
  </r>
  <r>
    <s v="VPA6"/>
    <x v="4266"/>
    <x v="1"/>
    <s v=""/>
    <s v="11th January,2016"/>
    <d v="2016-01-11T00:00:00"/>
    <s v="1st March,2016"/>
    <d v="2016-03-01T00:00:00"/>
    <s v="Christine Mn Ndiki"/>
    <s v="Female"/>
    <s v="3087558"/>
    <s v="733908206"/>
    <s v=""/>
    <s v=""/>
    <s v=""/>
    <n v="36.590204999999997"/>
    <n v="-1.212715"/>
    <s v="Kiambu"/>
    <s v="Limuru"/>
    <s v="Thigio"/>
    <s v="Gitutha"/>
    <x v="0"/>
    <s v="Biotechno &amp; Services"/>
    <s v="Biotechno &amp; Services"/>
    <s v=""/>
    <s v="Micro Business"/>
    <s v="KENBIM"/>
    <s v="Masonry"/>
    <s v="02/03/2017"/>
  </r>
  <r>
    <s v="VPA6"/>
    <x v="4267"/>
    <x v="1"/>
    <s v=""/>
    <s v="13th December,2015"/>
    <d v="2015-12-13T00:00:00"/>
    <s v="1st February,2016"/>
    <d v="2016-02-01T00:00:00"/>
    <s v="Erastus Mwongera"/>
    <s v="Male"/>
    <s v="23330725"/>
    <s v="723265174"/>
    <s v=""/>
    <s v=""/>
    <s v=""/>
    <n v="37.554662"/>
    <n v="-2.1229999999999999E-2"/>
    <s v="Meru"/>
    <s v="Meru Centra"/>
    <s v="Kithirune West"/>
    <s v="Kioru"/>
    <x v="0"/>
    <s v="Likunga Company Limited"/>
    <s v="Likunga Company Limited"/>
    <s v=""/>
    <s v="Micro Business"/>
    <s v="KENBIM"/>
    <s v="Masonry"/>
    <s v="02/03/2017"/>
  </r>
  <r>
    <s v="VPA6"/>
    <x v="4268"/>
    <x v="1"/>
    <s v=""/>
    <s v="11th February,2016"/>
    <d v="2016-02-11T00:00:00"/>
    <s v="1st April,2016"/>
    <d v="2016-04-01T00:00:00"/>
    <s v="Richard Angimba Matsalia"/>
    <s v="Male"/>
    <s v="673501"/>
    <s v="722880696"/>
    <s v="2.55E+11"/>
    <s v=""/>
    <s v=""/>
    <n v="35.055242999999997"/>
    <n v="0.80749499999999996"/>
    <s v="Kakamega"/>
    <s v="Likuyani"/>
    <s v="Nzoia"/>
    <s v="Vinyenya"/>
    <x v="0"/>
    <s v="Pafasi Enterprise"/>
    <s v=""/>
    <s v=""/>
    <s v="Micro Business"/>
    <s v="KENBIM"/>
    <s v="Masonry"/>
    <s v="02/03/2017"/>
  </r>
  <r>
    <s v="VPA6"/>
    <x v="4269"/>
    <x v="1"/>
    <s v=""/>
    <s v="11th February,2016"/>
    <d v="2016-02-11T00:00:00"/>
    <s v="1st April,2016"/>
    <d v="2016-04-01T00:00:00"/>
    <s v="Nyaga Nderi"/>
    <s v="Male"/>
    <s v="6123445"/>
    <s v="718328390"/>
    <s v="2.55E+11"/>
    <s v=""/>
    <s v=""/>
    <n v="37.535896999999999"/>
    <n v="-0.47830699999999998"/>
    <s v="Embu"/>
    <s v="Runyenjes"/>
    <s v="Ena"/>
    <s v="Rukira"/>
    <x v="0"/>
    <s v="Ndimar Renewable Energy"/>
    <s v=""/>
    <s v=""/>
    <s v="Micro Business"/>
    <s v="KENBIM"/>
    <s v="Masonry"/>
    <s v="02/03/2017"/>
  </r>
  <r>
    <s v="VPA6"/>
    <x v="4270"/>
    <x v="1"/>
    <s v=""/>
    <s v="11th February,2016"/>
    <d v="2016-02-11T00:00:00"/>
    <s v="1st April,2016"/>
    <d v="2016-04-01T00:00:00"/>
    <s v="Augustino Gitonga"/>
    <s v="Male"/>
    <s v="5087225"/>
    <s v="726225915"/>
    <s v="2.55E+11"/>
    <s v=""/>
    <s v=""/>
    <n v="37.678216999999997"/>
    <n v="-0.36760500000000002"/>
    <s v="Tharaka-Nithi"/>
    <s v="Chuka"/>
    <s v="Mugwe"/>
    <s v="Makeuni"/>
    <x v="0"/>
    <s v="Igwemas General Digester Ltd"/>
    <s v=""/>
    <s v=""/>
    <s v="Micro Business"/>
    <s v="MKD"/>
    <s v="Masonry"/>
    <s v="02/03/2017"/>
  </r>
  <r>
    <s v="VPA6"/>
    <x v="4271"/>
    <x v="1"/>
    <s v=""/>
    <s v="11th April,2016"/>
    <d v="2016-04-11T00:00:00"/>
    <s v="31st May,2016"/>
    <d v="2016-05-31T00:00:00"/>
    <s v="Andrew M Kuria"/>
    <s v="Male"/>
    <s v="5151882"/>
    <s v="711220968"/>
    <s v="2.55E+11"/>
    <s v=""/>
    <s v=""/>
    <n v="36.843915000000003"/>
    <n v="-0.95547800000000005"/>
    <s v="Kiambu"/>
    <s v="Gatundu South"/>
    <s v="Ndarugo"/>
    <s v="Karinga"/>
    <x v="0"/>
    <s v="Igwemas General Digester Ltd"/>
    <s v=""/>
    <s v=""/>
    <s v="Micro Business"/>
    <s v="MKD"/>
    <s v="Masonry"/>
    <s v="02/03/2017"/>
  </r>
  <r>
    <s v="VPA6"/>
    <x v="4272"/>
    <x v="1"/>
    <s v=""/>
    <s v="11th February,2016"/>
    <d v="2016-02-11T00:00:00"/>
    <s v="1st April,2016"/>
    <d v="2016-04-01T00:00:00"/>
    <s v="Mathius B Mbabu"/>
    <s v="Male"/>
    <s v="347563"/>
    <s v="721974823"/>
    <s v="2.55E+11"/>
    <s v=""/>
    <s v=""/>
    <n v="37.676589999999997"/>
    <n v="-0.37484499999999998"/>
    <s v="Tharaka-Nithi"/>
    <s v="Chuka"/>
    <s v="Muwe"/>
    <s v="Kamweru"/>
    <x v="0"/>
    <s v="Igwemas General Digester Ltd"/>
    <s v=""/>
    <s v=""/>
    <s v="Micro Business"/>
    <s v="MKD"/>
    <s v="Masonry"/>
    <s v="02/03/2017"/>
  </r>
  <r>
    <s v="VPA6"/>
    <x v="4273"/>
    <x v="0"/>
    <s v="Non Compliant"/>
    <s v="12th November,2015"/>
    <d v="2015-11-12T00:00:00"/>
    <s v="1st January,2016"/>
    <d v="2016-01-01T00:00:00"/>
    <s v="Jesee Muriithi Njue"/>
    <s v="Male"/>
    <s v="13573003"/>
    <s v="720954045"/>
    <s v="2.55E+11"/>
    <s v=""/>
    <s v=""/>
    <n v="37.546149"/>
    <n v="-0.50620100000000001"/>
    <s v="Embu"/>
    <s v="Mbeere North"/>
    <s v="Kithimu"/>
    <s v="Kithimu"/>
    <x v="0"/>
    <s v="Sakaki Natural Renewable Energy Center"/>
    <s v="Sakaki Natural Renewable Energy Center"/>
    <s v="254723421759"/>
    <s v="Micro Business"/>
    <s v="KENBIM"/>
    <s v="Masonry"/>
    <s v="02/03/2017"/>
  </r>
  <r>
    <s v="VPA6"/>
    <x v="4274"/>
    <x v="1"/>
    <s v=""/>
    <s v="11th February,2016"/>
    <d v="2016-02-11T00:00:00"/>
    <s v="1st April,2016"/>
    <d v="2016-04-01T00:00:00"/>
    <s v="Kiarii Ngugi"/>
    <s v="Male"/>
    <s v="5209581"/>
    <s v="736945759"/>
    <s v=""/>
    <s v=""/>
    <s v=""/>
    <n v="36.589872"/>
    <n v="-1.2253970000000001"/>
    <s v="Kiambu"/>
    <s v="Limuru"/>
    <s v="Ndeiya"/>
    <s v="Gitutha"/>
    <x v="0"/>
    <s v="Biotechno &amp; Services"/>
    <s v=""/>
    <s v=""/>
    <s v="Micro Business"/>
    <s v="KENBIM"/>
    <s v="Masonry"/>
    <s v="02/03/2017"/>
  </r>
  <r>
    <s v="VPA6"/>
    <x v="4275"/>
    <x v="1"/>
    <s v=""/>
    <s v="12th April,2016"/>
    <d v="2016-04-12T00:00:00"/>
    <s v="1st June,2016"/>
    <d v="2016-06-01T00:00:00"/>
    <s v="Mungai Muhia"/>
    <s v="Male"/>
    <s v="13398077"/>
    <s v="722255537"/>
    <s v=""/>
    <s v=""/>
    <s v=""/>
    <n v="36.601444999999998"/>
    <n v="-1.1671800000000001"/>
    <s v="Kiambu"/>
    <s v="Limuru"/>
    <s v="Makutano"/>
    <s v="Kagoya"/>
    <x v="0"/>
    <s v="Biotechno &amp; Services"/>
    <s v=""/>
    <s v=""/>
    <s v="Micro Business"/>
    <s v="MKD"/>
    <s v="Masonry"/>
    <s v="02/03/2017"/>
  </r>
  <r>
    <s v="VPA6"/>
    <x v="4276"/>
    <x v="1"/>
    <s v=""/>
    <s v="1st May,2016"/>
    <d v="2016-05-01T00:00:00"/>
    <s v="20th June,2016"/>
    <d v="2016-06-20T00:00:00"/>
    <s v="Alex Emukene"/>
    <s v="Male"/>
    <s v="1823743"/>
    <s v="712241424"/>
    <s v=""/>
    <s v=""/>
    <s v=""/>
    <n v="34.362645999999998"/>
    <n v="0.75532600000000005"/>
    <s v="Busia"/>
    <s v="Teso North"/>
    <s v="Ang'urai North"/>
    <s v="Moding"/>
    <x v="0"/>
    <s v="Biotechno &amp; Services"/>
    <s v=""/>
    <s v=""/>
    <s v="Micro Business"/>
    <s v="MKD"/>
    <s v="Masonry"/>
    <s v="02/03/2017"/>
  </r>
  <r>
    <s v="VPA6"/>
    <x v="4277"/>
    <x v="1"/>
    <s v=""/>
    <s v="12th April,2016"/>
    <d v="2016-04-12T00:00:00"/>
    <s v="1st June,2016"/>
    <d v="2016-06-01T00:00:00"/>
    <s v="Willys Mutembei"/>
    <s v="Male"/>
    <s v="1014936"/>
    <s v="726138003"/>
    <s v=""/>
    <s v=""/>
    <s v=""/>
    <n v="37.693176999999999"/>
    <n v="-0.222553"/>
    <s v="Tharaka-Nithi"/>
    <s v="Maara"/>
    <s v="Mwimbi"/>
    <s v="Maara"/>
    <x v="0"/>
    <s v="Igwemas General Digester Ltd"/>
    <s v=""/>
    <s v=""/>
    <s v="Micro Business"/>
    <s v="MKD"/>
    <s v="Masonry"/>
    <s v="02/03/2017"/>
  </r>
  <r>
    <s v="VPA6"/>
    <x v="4278"/>
    <x v="0"/>
    <s v="Grievance"/>
    <s v="13th December,2015"/>
    <d v="2015-12-13T00:00:00"/>
    <s v="1st February,2016"/>
    <d v="2016-02-01T00:00:00"/>
    <s v="George Nganga Njoroge"/>
    <s v="Male"/>
    <s v="12944266"/>
    <s v="712159702"/>
    <s v=""/>
    <s v=""/>
    <s v=""/>
    <n v="36.810042000000003"/>
    <n v="-1.1339360000000001"/>
    <s v="Kiambu"/>
    <s v="Kiambu"/>
    <s v="Kiambu"/>
    <s v="Ting'ang'a"/>
    <x v="0"/>
    <s v="Felikam Biogas Services"/>
    <s v=""/>
    <s v=""/>
    <s v="Micro Business"/>
    <s v="KENBIM"/>
    <s v="Masonry"/>
    <s v="02/03/2017"/>
  </r>
  <r>
    <s v="VPA6"/>
    <x v="4279"/>
    <x v="1"/>
    <s v=""/>
    <s v="12th April,2016"/>
    <d v="2016-04-12T00:00:00"/>
    <s v="1st June,2016"/>
    <d v="2016-06-01T00:00:00"/>
    <s v="Sophia Ndinda Kariuki"/>
    <s v="Female"/>
    <s v="895091"/>
    <s v="723945858"/>
    <s v=""/>
    <s v=""/>
    <s v=""/>
    <n v="36.813932000000001"/>
    <n v="-1.1303030000000001"/>
    <s v="Kiambu"/>
    <s v="Kiambu"/>
    <s v="Ting'Ang'A"/>
    <s v="Tinganga"/>
    <x v="0"/>
    <s v="Felikam Biogas Services"/>
    <s v=""/>
    <s v=""/>
    <s v="Micro Business"/>
    <s v="KENBIM"/>
    <s v="Masonry"/>
    <s v="02/03/2017"/>
  </r>
  <r>
    <s v="VPA6"/>
    <x v="4280"/>
    <x v="1"/>
    <s v=""/>
    <s v="12th March,2016"/>
    <d v="2016-03-12T00:00:00"/>
    <s v="1st May,2016"/>
    <d v="2016-05-01T00:00:00"/>
    <s v="Caroline Kiende Ringera"/>
    <s v="Female"/>
    <s v="2207416"/>
    <s v="720336038"/>
    <s v=""/>
    <s v=""/>
    <s v=""/>
    <n v="37.558584000000003"/>
    <n v="-1.7106E-2"/>
    <s v="Meru"/>
    <s v="Meru Central"/>
    <s v="Kithirune"/>
    <s v="Murugi"/>
    <x v="0"/>
    <s v="Likunga Company Limited"/>
    <s v=""/>
    <s v=""/>
    <s v="Micro Business"/>
    <s v="KENBIM"/>
    <s v="Masonry"/>
    <s v="02/03/2017"/>
  </r>
  <r>
    <s v="VPA6"/>
    <x v="4281"/>
    <x v="1"/>
    <s v=""/>
    <s v="12th March,2016"/>
    <d v="2016-03-12T00:00:00"/>
    <s v="1st May,2016"/>
    <d v="2016-05-01T00:00:00"/>
    <s v="Sam Edung Riona"/>
    <s v="Male"/>
    <s v="7871163"/>
    <s v="702606086"/>
    <s v=""/>
    <s v=""/>
    <s v=""/>
    <n v="35.071190000000001"/>
    <n v="1.088789"/>
    <s v="Trans Nzoia"/>
    <s v="Trans Nzoia East"/>
    <s v="Sitatunga"/>
    <s v="Shauri Moyo"/>
    <x v="0"/>
    <s v="Pafasi Enterprise"/>
    <s v="Pafasi  Enterprise"/>
    <s v=""/>
    <s v="Micro Business"/>
    <s v="KENBIM"/>
    <s v="Masonry"/>
    <s v="02/03/2017"/>
  </r>
  <r>
    <s v="VPA6"/>
    <x v="4282"/>
    <x v="0"/>
    <s v="Unreachable"/>
    <s v="12th May,2016"/>
    <d v="2016-05-12T00:00:00"/>
    <s v="1st July,2016"/>
    <d v="2016-07-01T00:00:00"/>
    <s v="John Muthike"/>
    <s v="Male"/>
    <s v="6071746"/>
    <s v="770923920"/>
    <s v=""/>
    <s v=""/>
    <s v=""/>
    <m/>
    <m/>
    <s v="Kirinyaga"/>
    <s v="Gichugu"/>
    <s v="Njakini"/>
    <s v="Mariki"/>
    <x v="0"/>
    <s v="Eastern Bioteck"/>
    <s v=""/>
    <s v=""/>
    <s v="Micro Business"/>
    <s v="KENBIM"/>
    <s v="Masonry"/>
    <s v="02/03/2017"/>
  </r>
  <r>
    <s v="VPA6"/>
    <x v="4283"/>
    <x v="0"/>
    <s v="Non Compliant"/>
    <s v="12th September,2016"/>
    <d v="2016-09-12T00:00:00"/>
    <s v="1st November,2016"/>
    <d v="2016-11-01T00:00:00"/>
    <s v="Francis Mburu Kabaria"/>
    <s v="Male"/>
    <s v="21889363"/>
    <s v="722464260"/>
    <s v=""/>
    <s v=""/>
    <s v=""/>
    <m/>
    <m/>
    <s v="Nyandarua"/>
    <s v="Ndaragwa"/>
    <s v="Ngamini"/>
    <s v=""/>
    <x v="0"/>
    <s v="Kichemu limited"/>
    <s v=""/>
    <s v=""/>
    <s v="Micro Business"/>
    <s v="MKD"/>
    <s v="Masonry"/>
    <s v="02/03/2017"/>
  </r>
  <r>
    <s v="VPA6"/>
    <x v="4284"/>
    <x v="1"/>
    <s v=""/>
    <s v="5th June,2016"/>
    <d v="2016-06-05T00:00:00"/>
    <s v="25th July,2016"/>
    <d v="2016-07-25T00:00:00"/>
    <s v="Margaret Wanjiku Gaitho"/>
    <s v="Female"/>
    <s v="8636719"/>
    <s v="724740328"/>
    <s v=""/>
    <s v=""/>
    <s v=""/>
    <n v="36.174905000000003"/>
    <n v="-6.2222E-2"/>
    <s v="Nakuru"/>
    <s v="Subukia"/>
    <s v="Munanda"/>
    <s v=""/>
    <x v="0"/>
    <s v="Kichemu limited"/>
    <s v=""/>
    <s v=""/>
    <s v="Micro Business"/>
    <s v="MKD"/>
    <s v="Masonry"/>
    <s v="02/03/2017"/>
  </r>
  <r>
    <s v="VPA6"/>
    <x v="4285"/>
    <x v="1"/>
    <s v=""/>
    <s v="11th February,2016"/>
    <d v="2016-02-11T00:00:00"/>
    <s v="1st April,2016"/>
    <d v="2016-04-01T00:00:00"/>
    <s v="Jacob Cheboi"/>
    <s v="Male"/>
    <s v="11847674"/>
    <s v="720982880"/>
    <s v=""/>
    <s v=""/>
    <s v=""/>
    <n v="35.820689999999999"/>
    <n v="-0.32159300000000002"/>
    <s v="Nakuru"/>
    <s v="Molo"/>
    <s v="Elburgon"/>
    <s v="Elburgon"/>
    <x v="0"/>
    <s v="Kichemu limited"/>
    <s v=""/>
    <s v=""/>
    <s v="Micro Business"/>
    <s v="KENBIM"/>
    <s v="Masonry"/>
    <s v="02/03/2017"/>
  </r>
  <r>
    <s v="VPA6"/>
    <x v="4286"/>
    <x v="0"/>
    <s v="Unreachable"/>
    <s v="12th November,2016"/>
    <d v="2016-11-12T00:00:00"/>
    <s v="1st January,2017"/>
    <d v="2017-01-01T00:00:00"/>
    <s v="James Kibocha Karanja"/>
    <s v="Male"/>
    <s v="576859"/>
    <s v="+254727484839"/>
    <s v="2.55E+11"/>
    <s v=""/>
    <s v=""/>
    <m/>
    <m/>
    <s v="Nakuru"/>
    <s v="Bahati"/>
    <s v="Lanet"/>
    <s v="Baraka"/>
    <x v="0"/>
    <s v="Samjubiotec Enterprises"/>
    <s v="Samjubiotec Enterprises"/>
    <s v=""/>
    <s v="Micro Business"/>
    <s v="KENBIM"/>
    <s v="Masonry"/>
    <s v="02/03/2017"/>
  </r>
  <r>
    <s v="VPA6"/>
    <x v="4287"/>
    <x v="1"/>
    <s v=""/>
    <s v="11th January,2016"/>
    <d v="2016-01-11T00:00:00"/>
    <s v="1st March,2016"/>
    <d v="2016-03-01T00:00:00"/>
    <s v="Rose Gakii Michewi"/>
    <s v="Female"/>
    <s v="4482968"/>
    <s v="720774376"/>
    <s v=""/>
    <s v=""/>
    <s v=""/>
    <n v="37.644452000000001"/>
    <n v="-0.34631000000000001"/>
    <s v="Tharaka-Nithi"/>
    <s v="Chuka"/>
    <s v="Mugwe"/>
    <s v="Kiereni"/>
    <x v="0"/>
    <s v="Igwemas General Digester Ltd"/>
    <s v=""/>
    <s v=""/>
    <s v="Micro Business"/>
    <s v="MKD"/>
    <s v="Masonry"/>
    <s v="02/03/2017"/>
  </r>
  <r>
    <s v="VPA6"/>
    <x v="4288"/>
    <x v="1"/>
    <s v=""/>
    <s v="12th June,2016"/>
    <d v="2016-06-12T00:00:00"/>
    <s v="1st August,2016"/>
    <d v="2016-08-01T00:00:00"/>
    <s v="Kamathi Ruth Ikolu"/>
    <s v="Male"/>
    <s v="20796120"/>
    <s v="725513797"/>
    <s v=""/>
    <s v=""/>
    <s v=""/>
    <n v="37.623497999999998"/>
    <n v="2.1832000000000001E-2"/>
    <s v="Meru"/>
    <s v="Imenti Central"/>
    <s v="Kaingima"/>
    <s v=""/>
    <x v="0"/>
    <s v="Likunga Company Limited"/>
    <s v="Likunga Company Limited"/>
    <s v=""/>
    <s v="Micro Business"/>
    <s v="KENBIM"/>
    <s v="Masonry"/>
    <s v="02/03/2017"/>
  </r>
  <r>
    <s v="VPA6"/>
    <x v="4289"/>
    <x v="1"/>
    <s v=""/>
    <s v="1st August,2016"/>
    <d v="2016-08-01T00:00:00"/>
    <s v="20th September,2016"/>
    <d v="2016-09-20T00:00:00"/>
    <s v="Pauline Muriithi"/>
    <s v="Female"/>
    <s v="13321306"/>
    <s v="716423519"/>
    <s v=""/>
    <s v=""/>
    <s v=""/>
    <n v="36.705236999999997"/>
    <n v="-3.5452999999999998E-2"/>
    <s v="Laikipia"/>
    <s v="Laikipia Central"/>
    <s v="Ngobit"/>
    <s v="Munyaka"/>
    <x v="0"/>
    <s v="Kichemu limited"/>
    <s v=""/>
    <s v=""/>
    <s v="Micro Business"/>
    <s v="MKD"/>
    <s v="Masonry"/>
    <s v="02/03/2017"/>
  </r>
  <r>
    <s v="VPA6"/>
    <x v="4290"/>
    <x v="1"/>
    <s v=""/>
    <s v="12th August,2016"/>
    <d v="2016-08-12T00:00:00"/>
    <s v="1st October,2016"/>
    <d v="2016-10-01T00:00:00"/>
    <s v="Boore Burini"/>
    <s v="Male"/>
    <s v="312345"/>
    <s v="723100228"/>
    <s v=""/>
    <s v=""/>
    <s v=""/>
    <n v="37.609177000000003"/>
    <n v="-0.197792"/>
    <s v="Tharaka-Nithi"/>
    <s v="Maara"/>
    <s v="Maara"/>
    <s v="Mbogori"/>
    <x v="0"/>
    <s v="Cides Ltd"/>
    <s v="Cides Ltd"/>
    <s v=""/>
    <s v="Micro Business"/>
    <s v="KENBIM"/>
    <s v="Masonry"/>
    <s v="02/03/2017"/>
  </r>
  <r>
    <s v="VPA6"/>
    <x v="4291"/>
    <x v="1"/>
    <s v=""/>
    <s v="13th July,2016"/>
    <d v="2016-07-13T00:00:00"/>
    <s v="1st September,2016"/>
    <d v="2016-09-01T00:00:00"/>
    <s v="Michemi Ngarumi"/>
    <s v="Male"/>
    <s v="13181843"/>
    <s v="729960440"/>
    <s v=""/>
    <s v=""/>
    <s v=""/>
    <n v="37.597732000000001"/>
    <n v="-0.20568800000000001"/>
    <s v="Tharaka-Nithi"/>
    <s v="Maara"/>
    <s v="Chogoria"/>
    <s v="Mbogori"/>
    <x v="0"/>
    <s v="Cides Ltd"/>
    <s v="Cides Ltd"/>
    <s v=""/>
    <s v="Micro Business"/>
    <s v="KENBIM"/>
    <s v="Masonry"/>
    <s v="02/03/2017"/>
  </r>
  <r>
    <s v="VPA6"/>
    <x v="4292"/>
    <x v="1"/>
    <s v=""/>
    <s v="21st October,2016"/>
    <d v="2016-10-21T00:00:00"/>
    <s v="10th December,2016"/>
    <d v="2016-12-10T00:00:00"/>
    <s v="John Kinyanjui Njenga"/>
    <s v="Male"/>
    <s v="4879126"/>
    <s v="721622292"/>
    <s v=""/>
    <s v=""/>
    <s v=""/>
    <n v="36.765369999999997"/>
    <n v="-0.95075200000000004"/>
    <s v="Kiambu"/>
    <s v="Gatundu South"/>
    <s v="Kiganjo"/>
    <s v="Munduro"/>
    <x v="0"/>
    <s v="Cides Ltd"/>
    <s v="Cides Ltd"/>
    <s v=""/>
    <s v="Micro Business"/>
    <s v="KENBIM"/>
    <s v="Masonry"/>
    <s v="02/03/2017"/>
  </r>
  <r>
    <s v="VPA6"/>
    <x v="4293"/>
    <x v="1"/>
    <s v=""/>
    <s v="12th August,2016"/>
    <d v="2016-08-12T00:00:00"/>
    <s v="1st October,2016"/>
    <d v="2016-10-01T00:00:00"/>
    <s v="Evans Mugendi"/>
    <s v="Male"/>
    <s v="13872614"/>
    <s v="727983913"/>
    <s v=""/>
    <s v=""/>
    <s v=""/>
    <n v="37.607197999999997"/>
    <n v="-0.201683"/>
    <s v="Tharaka-Nithi"/>
    <s v="Maara"/>
    <s v="Maara"/>
    <s v="Mbogori"/>
    <x v="0"/>
    <s v="Cides Ltd"/>
    <s v="Cides Ltd"/>
    <s v=""/>
    <s v="Micro Business"/>
    <s v="KENBIM"/>
    <s v="Masonry"/>
    <s v="02/03/2017"/>
  </r>
  <r>
    <s v="VPA6"/>
    <x v="4294"/>
    <x v="1"/>
    <s v=""/>
    <s v="13th July,2016"/>
    <d v="2016-07-13T00:00:00"/>
    <s v="1st September,2016"/>
    <d v="2016-09-01T00:00:00"/>
    <s v="Julius Gitero Kaboyo"/>
    <s v="Female"/>
    <s v="27578690"/>
    <s v="722746120"/>
    <s v=""/>
    <s v=""/>
    <s v=""/>
    <n v="37.063332000000003"/>
    <n v="-0.56549000000000005"/>
    <s v="Nyeri"/>
    <s v="Mukurweni"/>
    <s v="Mwihito"/>
    <s v="Kiangonga"/>
    <x v="0"/>
    <s v="Sakaki Natural Renewable Energy Center"/>
    <s v="Sakaki Natural Renewable Energy Center"/>
    <s v=""/>
    <s v="Micro Business"/>
    <s v="MKD"/>
    <s v="Masonry"/>
    <s v="02/03/2017"/>
  </r>
  <r>
    <s v="VPA6"/>
    <x v="4295"/>
    <x v="1"/>
    <s v=""/>
    <s v="25th October,2016"/>
    <d v="2016-10-25T00:00:00"/>
    <s v="14th December,2016"/>
    <d v="2016-12-14T00:00:00"/>
    <s v="David Nduhiu Wanjiri"/>
    <s v="Male"/>
    <s v="3199879"/>
    <s v="723221767"/>
    <s v=""/>
    <s v=""/>
    <s v=""/>
    <n v="37.057642999999999"/>
    <n v="-0.55345500000000003"/>
    <s v="Nyeri"/>
    <s v="Mukurweni"/>
    <s v="Mukurweini"/>
    <s v="Ngoru"/>
    <x v="0"/>
    <s v="Sakaki Natural Renewable Energy Center"/>
    <s v="Sakaki Natural Renewable Energy Center"/>
    <s v=""/>
    <s v="Micro Business"/>
    <s v="MKD"/>
    <s v="Masonry"/>
    <s v="02/03/2017"/>
  </r>
  <r>
    <s v="VPA6"/>
    <x v="4296"/>
    <x v="1"/>
    <s v=""/>
    <s v="13th December,2015"/>
    <d v="2015-12-13T00:00:00"/>
    <s v="1st February,2016"/>
    <d v="2016-02-01T00:00:00"/>
    <s v="Naomi Mukuhi Kagia"/>
    <s v="Female"/>
    <s v="10974568"/>
    <s v="726033868"/>
    <s v=""/>
    <s v=""/>
    <s v=""/>
    <n v="36.683793999999999"/>
    <n v="-1.248391"/>
    <s v="Kiambu"/>
    <s v="Kabete"/>
    <s v="Kinoo"/>
    <s v="Muthiga"/>
    <x v="0"/>
    <s v="Felikam Biogas Services"/>
    <s v="Felikam Biogas Services"/>
    <s v=""/>
    <s v="Micro Business"/>
    <s v="KENBIM"/>
    <s v="Masonry"/>
    <s v="02/03/2017"/>
  </r>
  <r>
    <s v="VPA6"/>
    <x v="4297"/>
    <x v="1"/>
    <s v=""/>
    <s v="12th May,2016"/>
    <d v="2016-05-12T00:00:00"/>
    <s v="1st July,2016"/>
    <d v="2016-07-01T00:00:00"/>
    <s v="Elizabeth Wangu Njunguna"/>
    <s v="Female"/>
    <s v="3184996"/>
    <s v="727589284"/>
    <s v=""/>
    <s v=""/>
    <s v=""/>
    <n v="37.133907000000001"/>
    <n v="-0.47892200000000001"/>
    <s v="Nyeri"/>
    <s v="Mathira East"/>
    <s v="Teru"/>
    <s v="Chero"/>
    <x v="0"/>
    <s v="Mt Kenya Renewable Energy"/>
    <s v=""/>
    <s v=""/>
    <s v="Micro Business"/>
    <s v="KENBIM"/>
    <s v="Masonry"/>
    <s v="02/03/2017"/>
  </r>
  <r>
    <s v="VPA6"/>
    <x v="4298"/>
    <x v="1"/>
    <s v=""/>
    <s v="13th December,2015"/>
    <d v="2015-12-13T00:00:00"/>
    <s v="1st February,2016"/>
    <d v="2016-02-01T00:00:00"/>
    <s v="Gladys Mirigo Gichine"/>
    <s v="Female"/>
    <s v="7668630"/>
    <s v="726052495"/>
    <s v=""/>
    <s v=""/>
    <s v=""/>
    <n v="36.700054000000002"/>
    <n v="-0.105757"/>
    <s v="Laikipia"/>
    <s v="Laikipia East"/>
    <s v="Ngombeti"/>
    <s v="Rutunguru"/>
    <x v="1"/>
    <s v="Mt Kenya Renewable Energy"/>
    <s v="Mt Kenya Renewable Energy"/>
    <s v=""/>
    <s v="Micro Business"/>
    <s v="KENBIM"/>
    <s v="Masonry"/>
    <s v="02/03/2017"/>
  </r>
  <r>
    <s v="VPA6"/>
    <x v="4299"/>
    <x v="0"/>
    <s v="Unreachable"/>
    <s v="11th February,2016"/>
    <d v="2016-02-11T00:00:00"/>
    <s v="1st April,2016"/>
    <d v="2016-04-01T00:00:00"/>
    <s v="John Gakuya Kinyua"/>
    <s v="Male"/>
    <s v="1776320"/>
    <s v="721250857"/>
    <s v=""/>
    <s v=""/>
    <s v=""/>
    <n v="36.79121"/>
    <n v="-1.288338"/>
    <s v="Murang'a"/>
    <s v="Kigumo"/>
    <s v="Makomboki"/>
    <s v="Makomboki"/>
    <x v="1"/>
    <s v="HAMKAM"/>
    <s v="Hamkam"/>
    <s v=""/>
    <s v="Micro Business"/>
    <s v="KENBIM"/>
    <s v="Masonry"/>
    <s v="02/03/2017"/>
  </r>
  <r>
    <s v="VPA6"/>
    <x v="4300"/>
    <x v="0"/>
    <s v="Unreachable"/>
    <s v="12th November,2015"/>
    <d v="2015-11-12T00:00:00"/>
    <s v="1st January,2016"/>
    <d v="2016-01-01T00:00:00"/>
    <s v="Michael Okoth"/>
    <s v="Male"/>
    <s v="31604522"/>
    <s v="725545796"/>
    <s v=""/>
    <s v=""/>
    <s v=""/>
    <m/>
    <m/>
    <s v="Kiambu"/>
    <s v="Thika Town"/>
    <s v="Kiganjo"/>
    <s v="Makongeni"/>
    <x v="1"/>
    <s v="HAMKAM"/>
    <s v="Hamkam"/>
    <s v=""/>
    <s v="Micro Business"/>
    <s v="KENBIM"/>
    <s v="Masonry"/>
    <s v="02/03/2017"/>
  </r>
  <r>
    <s v="VPA6"/>
    <x v="4301"/>
    <x v="1"/>
    <s v=""/>
    <s v="13th December,2015"/>
    <d v="2015-12-13T00:00:00"/>
    <s v="1st February,2016"/>
    <d v="2016-02-01T00:00:00"/>
    <s v="Priscillah C Rutto"/>
    <s v="Female"/>
    <s v="8319347"/>
    <s v="722586655"/>
    <s v="2.55E+11"/>
    <s v=""/>
    <s v=""/>
    <n v="35.127132000000003"/>
    <n v="0.99692000000000003"/>
    <s v="Trans Nzoia"/>
    <s v="Cherengany"/>
    <s v="Motosiet"/>
    <s v="Mateket"/>
    <x v="1"/>
    <s v="Pafasi Enterprise"/>
    <s v=""/>
    <s v=""/>
    <s v="Micro Business"/>
    <s v="KENBIM"/>
    <s v="Masonry"/>
    <s v="02/03/2017"/>
  </r>
  <r>
    <s v="VPA6"/>
    <x v="4302"/>
    <x v="0"/>
    <s v="Unreachable"/>
    <s v="11th January,2016"/>
    <d v="2016-01-11T00:00:00"/>
    <s v="1st March,2016"/>
    <d v="2016-03-01T00:00:00"/>
    <s v="Paul Ngari"/>
    <s v="Male"/>
    <s v="22143405"/>
    <s v="254720326405"/>
    <s v="2.55E+11"/>
    <s v=""/>
    <s v=""/>
    <m/>
    <m/>
    <s v="Kirinyaga"/>
    <s v="Ndia"/>
    <s v="Ndia"/>
    <s v="Thunguri"/>
    <x v="1"/>
    <s v="Ndimar Renewable Energy"/>
    <s v=""/>
    <s v=""/>
    <s v="Micro Business"/>
    <s v="KENBIM"/>
    <s v="Masonry"/>
    <s v="02/03/2017"/>
  </r>
  <r>
    <s v="VPA6"/>
    <x v="4303"/>
    <x v="1"/>
    <s v=""/>
    <s v="13th December,2015"/>
    <d v="2015-12-13T00:00:00"/>
    <s v="1st February,2016"/>
    <d v="2016-02-01T00:00:00"/>
    <s v="Humphrey Maina"/>
    <s v="Male"/>
    <s v="51212636"/>
    <s v="722980732"/>
    <s v="2.55E+11"/>
    <s v=""/>
    <s v=""/>
    <n v="36.965857999999997"/>
    <n v="-1.015415"/>
    <s v="Kiambu"/>
    <s v="Gatundu North"/>
    <s v="Mutomo"/>
    <s v="Mangu"/>
    <x v="1"/>
    <s v="Ndimar Renewable Energy"/>
    <s v=""/>
    <s v=""/>
    <s v="Micro Business"/>
    <s v="KENBIM"/>
    <s v="Masonry"/>
    <s v="02/03/2017"/>
  </r>
  <r>
    <s v="VPA6"/>
    <x v="4304"/>
    <x v="1"/>
    <s v=""/>
    <s v="12th March,2016"/>
    <d v="2016-03-12T00:00:00"/>
    <s v="1st May,2016"/>
    <d v="2016-05-01T00:00:00"/>
    <s v="John Ireri Nyaga"/>
    <s v="Male"/>
    <s v="1838624"/>
    <s v="721444653"/>
    <s v="2.55E+11"/>
    <s v=""/>
    <s v=""/>
    <n v="37.568978000000001"/>
    <n v="-0.37362200000000001"/>
    <s v="Embu"/>
    <s v="Runyenjes"/>
    <s v="Kyeni North"/>
    <s v="Kiangungi"/>
    <x v="1"/>
    <s v="Sakaki Natural Renewable Energy Center"/>
    <s v="Sakaki Natural Renewable Energy Center"/>
    <s v="254723421759"/>
    <s v="Micro Business"/>
    <s v="KENBIM"/>
    <s v="Masonry"/>
    <s v="02/03/2017"/>
  </r>
  <r>
    <s v="VPA6"/>
    <x v="4305"/>
    <x v="1"/>
    <s v=""/>
    <s v="11th January,2016"/>
    <d v="2016-01-11T00:00:00"/>
    <s v="1st March,2016"/>
    <d v="2016-03-01T00:00:00"/>
    <s v="Purity Wanjiru Njeru"/>
    <s v="Female"/>
    <s v="11501281"/>
    <s v="723327108"/>
    <s v=""/>
    <s v=""/>
    <s v=""/>
    <n v="37.424812000000003"/>
    <n v="-0.45480300000000001"/>
    <s v="Kirinyaga"/>
    <s v="Kirinyaga East"/>
    <s v="Ngariama"/>
    <s v="Kathunguri"/>
    <x v="1"/>
    <s v="Samjubiotec Enterprises"/>
    <s v=""/>
    <s v=""/>
    <s v="Micro Business"/>
    <s v="Modified Camartec Digester"/>
    <s v="Masonry"/>
    <s v="02/03/2017"/>
  </r>
  <r>
    <s v="VPA6"/>
    <x v="4306"/>
    <x v="1"/>
    <s v=""/>
    <s v="12th March,2016"/>
    <d v="2016-03-12T00:00:00"/>
    <s v="1st May,2016"/>
    <d v="2016-05-01T00:00:00"/>
    <s v="Julius K Rotich"/>
    <s v="Male"/>
    <s v="99999"/>
    <s v="734188888"/>
    <s v=""/>
    <s v=""/>
    <s v=""/>
    <n v="35.174641999999999"/>
    <n v="0.34942800000000002"/>
    <s v="Nandi"/>
    <s v="Mosop"/>
    <s v="Lemokurongochok"/>
    <s v="Kapngetich"/>
    <x v="1"/>
    <s v="Abiud Limited"/>
    <s v=""/>
    <s v=""/>
    <s v="Micro Business"/>
    <s v="AKUT"/>
    <s v="Masonry"/>
    <s v="02/03/2017"/>
  </r>
  <r>
    <s v="VPA6"/>
    <x v="4307"/>
    <x v="0"/>
    <s v="Unreachable"/>
    <s v="13th July,2016"/>
    <d v="2016-07-13T00:00:00"/>
    <s v="1st September,2016"/>
    <d v="2016-09-01T00:00:00"/>
    <s v="Helen Choge"/>
    <s v="Female"/>
    <s v="99999"/>
    <s v="710245357"/>
    <s v=""/>
    <s v=""/>
    <s v=""/>
    <m/>
    <m/>
    <s v="Uasin Gishu"/>
    <s v="Mossoriati"/>
    <s v="Simat"/>
    <s v="Lemook"/>
    <x v="1"/>
    <s v="Biotechno &amp; Services"/>
    <s v="Biotechno &amp; Services"/>
    <s v=""/>
    <s v="Micro Business"/>
    <s v="KENBIM"/>
    <s v="Masonry"/>
    <s v="02/03/2017"/>
  </r>
  <r>
    <s v="VPA6"/>
    <x v="4308"/>
    <x v="1"/>
    <s v=""/>
    <s v="21st November,2015"/>
    <d v="2015-11-21T00:00:00"/>
    <s v="10th January,2016"/>
    <d v="2016-01-10T00:00:00"/>
    <s v="Dennis Waruingi Kimani"/>
    <s v="Male"/>
    <s v="99999"/>
    <s v="724990130"/>
    <s v=""/>
    <s v=""/>
    <s v=""/>
    <n v="36.741509999999998"/>
    <n v="-1.1704239999999999"/>
    <s v="Kiambu"/>
    <s v="Kiambaa"/>
    <s v="Karuri"/>
    <s v="Banana"/>
    <x v="1"/>
    <s v="Felikam Biogas Services"/>
    <s v=""/>
    <s v=""/>
    <s v="Micro Business"/>
    <s v="KENBIM"/>
    <s v="Masonry"/>
    <s v="02/03/2017"/>
  </r>
  <r>
    <s v="VPA6"/>
    <x v="4309"/>
    <x v="1"/>
    <s v=""/>
    <s v="12th September,2016"/>
    <d v="2016-09-12T00:00:00"/>
    <s v="1st November,2016"/>
    <d v="2016-11-01T00:00:00"/>
    <s v="Richard Mogendi"/>
    <s v="Male"/>
    <s v="21909088"/>
    <s v="713121169"/>
    <s v=""/>
    <s v=""/>
    <s v=""/>
    <n v="34.718304000000003"/>
    <n v="-0.81817700000000004"/>
    <s v="Kisii"/>
    <s v="Kisii Central"/>
    <s v="Boochi Tendere"/>
    <s v="Mananasi"/>
    <x v="1"/>
    <s v="Nyansancha Biogas"/>
    <s v=""/>
    <s v=""/>
    <s v="Micro Business"/>
    <s v="KENBIM"/>
    <s v="Masonry"/>
    <s v="02/03/2017"/>
  </r>
  <r>
    <s v="VPA6"/>
    <x v="4310"/>
    <x v="1"/>
    <s v=""/>
    <s v="12th June,2016"/>
    <d v="2016-06-12T00:00:00"/>
    <s v="1st August,2016"/>
    <d v="2016-08-01T00:00:00"/>
    <s v="Peter Ogoti Mandi"/>
    <s v="Male"/>
    <s v="13341394"/>
    <s v="726425881"/>
    <s v=""/>
    <s v=""/>
    <s v=""/>
    <n v="34.755512000000003"/>
    <n v="-0.68720800000000004"/>
    <s v="Kisii"/>
    <s v="Kiogoro"/>
    <s v="Kisii Central"/>
    <s v="Mwamonda"/>
    <x v="1"/>
    <s v="Nyansancha Biogas"/>
    <s v=""/>
    <s v=""/>
    <s v="Micro Business"/>
    <s v="KENBIM"/>
    <s v="Masonry"/>
    <s v="02/03/2017"/>
  </r>
  <r>
    <s v="VPA6"/>
    <x v="4311"/>
    <x v="1"/>
    <s v=""/>
    <s v="12th April,2016"/>
    <d v="2016-04-12T00:00:00"/>
    <s v="1st June,2016"/>
    <d v="2016-06-01T00:00:00"/>
    <s v="Samuel Waithaka Mwangi"/>
    <s v="Male"/>
    <s v="3068128"/>
    <s v="721273524"/>
    <s v=""/>
    <s v=""/>
    <s v=""/>
    <n v="36.651288999999998"/>
    <n v="-0.997479"/>
    <s v="Kiambu"/>
    <s v="Lari"/>
    <s v="Kabaa"/>
    <s v="Kabaa"/>
    <x v="1"/>
    <s v="Ndimar Renewable Energy"/>
    <s v=""/>
    <s v=""/>
    <s v="Micro Business"/>
    <s v="KENBIM"/>
    <s v="Masonry"/>
    <s v="02/03/2017"/>
  </r>
  <r>
    <s v="VPA6"/>
    <x v="4312"/>
    <x v="1"/>
    <s v=""/>
    <s v="12th May,2016"/>
    <d v="2016-05-12T00:00:00"/>
    <s v="1st July,2016"/>
    <d v="2016-07-01T00:00:00"/>
    <s v="William Kipkazi Tanui"/>
    <s v="Male"/>
    <s v="10181803"/>
    <s v="715183749"/>
    <s v=""/>
    <s v=""/>
    <s v=""/>
    <n v="35.074348000000001"/>
    <n v="0.208457"/>
    <s v="Nandi"/>
    <s v="Nandi Central"/>
    <s v="Chemudu"/>
    <s v=""/>
    <x v="1"/>
    <s v="Abiud Limited"/>
    <s v=""/>
    <s v=""/>
    <s v="Micro Business"/>
    <s v="AKUT"/>
    <s v="Masonry"/>
    <s v="02/03/2017"/>
  </r>
  <r>
    <s v="VPA6"/>
    <x v="4313"/>
    <x v="1"/>
    <s v=""/>
    <s v="13th July,2016"/>
    <d v="2016-07-13T00:00:00"/>
    <s v="1st September,2016"/>
    <d v="2016-09-01T00:00:00"/>
    <s v="Peter Muteria Kuria"/>
    <s v="Male"/>
    <s v="13259415"/>
    <s v="722811457"/>
    <s v=""/>
    <s v=""/>
    <s v=""/>
    <n v="36.670690999999998"/>
    <n v="-1.2815380000000001"/>
    <s v="Kiambu"/>
    <s v="Kikuyu"/>
    <s v="Thogoto"/>
    <s v="Thogoto"/>
    <x v="1"/>
    <s v="Cides Ltd"/>
    <s v=""/>
    <s v=""/>
    <s v="Micro Business"/>
    <s v="KENBIM"/>
    <s v="Masonry"/>
    <s v="02/03/2017"/>
  </r>
  <r>
    <s v="VPA6"/>
    <x v="4314"/>
    <x v="1"/>
    <s v=""/>
    <s v="11th November,2016"/>
    <d v="2016-11-11T00:00:00"/>
    <s v="31st December,2016"/>
    <d v="2016-12-31T00:00:00"/>
    <s v="Francis Nderi Gachau"/>
    <s v="Male"/>
    <s v="3373217"/>
    <s v="720927265"/>
    <s v=""/>
    <s v=""/>
    <s v=""/>
    <n v="37.107357999999998"/>
    <n v="-0.436363"/>
    <s v="Nyeri"/>
    <s v="Mathira West"/>
    <s v="Karatina"/>
    <s v="Kiawarigi"/>
    <x v="1"/>
    <s v="Cides Ltd"/>
    <s v="Cides Ltd"/>
    <s v=""/>
    <s v="Micro Business"/>
    <s v="KENBIM"/>
    <s v="Masonry"/>
    <s v="02/03/2017"/>
  </r>
  <r>
    <s v="VPA6"/>
    <x v="4315"/>
    <x v="0"/>
    <s v="Unreachable"/>
    <s v="12th June,2016"/>
    <d v="2016-06-12T00:00:00"/>
    <s v="1st August,2016"/>
    <d v="2016-08-01T00:00:00"/>
    <s v="Agnes Nyamu Jeremiah"/>
    <s v="Female"/>
    <s v="655921"/>
    <s v="734596101"/>
    <s v=""/>
    <s v=""/>
    <s v=""/>
    <m/>
    <m/>
    <s v="Makueni"/>
    <s v="Kathiani"/>
    <s v=""/>
    <s v=""/>
    <x v="1"/>
    <s v="Cides Ltd"/>
    <s v=""/>
    <s v=""/>
    <s v="Micro Business"/>
    <s v="KENBIM"/>
    <s v="Masonry"/>
    <s v="02/03/2017"/>
  </r>
  <r>
    <s v="VPA6"/>
    <x v="4316"/>
    <x v="1"/>
    <s v=""/>
    <s v="12th March,2016"/>
    <d v="2016-03-12T00:00:00"/>
    <s v="1st May,2016"/>
    <d v="2016-05-01T00:00:00"/>
    <s v="Joyce Nyambura Thuita"/>
    <s v="Female"/>
    <s v="10654318"/>
    <s v="721997672"/>
    <s v=""/>
    <s v=""/>
    <s v=""/>
    <n v="37.103797999999998"/>
    <n v="-0.441077"/>
    <s v="Nyeri"/>
    <s v="Mathira West"/>
    <s v="Karatina"/>
    <s v="Kiawarigi"/>
    <x v="2"/>
    <s v="Cides Ltd"/>
    <s v=""/>
    <s v=""/>
    <s v="Micro Business"/>
    <s v="KENBIM"/>
    <s v="Masonry"/>
    <s v="02/03/2017"/>
  </r>
  <r>
    <s v="VPA6"/>
    <x v="4317"/>
    <x v="1"/>
    <s v=""/>
    <s v="13th July,2016"/>
    <d v="2016-07-13T00:00:00"/>
    <s v="1st September,2016"/>
    <d v="2016-09-01T00:00:00"/>
    <s v="David Waweru Kagai"/>
    <s v="Male"/>
    <s v="99999"/>
    <s v="703762326"/>
    <s v=""/>
    <s v=""/>
    <s v=""/>
    <n v="36.633589999999998"/>
    <n v="-1.1131869999999999"/>
    <s v="Kiambu"/>
    <s v="Limuru"/>
    <s v="Kamirithu"/>
    <s v="Kamirithu"/>
    <x v="1"/>
    <s v="Biotechno &amp; Services"/>
    <s v="Biotechno &amp; Services"/>
    <s v=""/>
    <s v="Micro Business"/>
    <s v="KENBIM"/>
    <s v="Masonry"/>
    <s v="02/03/2017"/>
  </r>
  <r>
    <s v="VPA6"/>
    <x v="4318"/>
    <x v="1"/>
    <s v=""/>
    <s v="12th June,2016"/>
    <d v="2016-06-12T00:00:00"/>
    <s v="1st August,2016"/>
    <d v="2016-08-01T00:00:00"/>
    <s v="Teresia Njoki Kiarie"/>
    <s v="Female"/>
    <s v="10934020"/>
    <s v="723918768"/>
    <s v=""/>
    <s v=""/>
    <s v=""/>
    <n v="36.150312999999997"/>
    <n v="-0.19722500000000001"/>
    <s v="Nakuru"/>
    <s v="Bahati"/>
    <s v="Kabatini"/>
    <s v="Thayu"/>
    <x v="1"/>
    <s v="Samjubiotec Enterprises"/>
    <s v=""/>
    <s v=""/>
    <s v="Micro Business"/>
    <s v="KENBIM"/>
    <s v="Masonry"/>
    <s v="02/03/2017"/>
  </r>
  <r>
    <s v="VPA6"/>
    <x v="4319"/>
    <x v="0"/>
    <s v="Unreachable"/>
    <s v="12th August,2016"/>
    <d v="2016-08-12T00:00:00"/>
    <s v="1st October,2016"/>
    <d v="2016-10-01T00:00:00"/>
    <s v="John Wambua"/>
    <s v="Male"/>
    <s v="9670070"/>
    <s v="701773299"/>
    <s v=""/>
    <s v=""/>
    <s v=""/>
    <m/>
    <m/>
    <s v="Machakos"/>
    <s v="Mavoko"/>
    <s v="Lukenya"/>
    <s v="Lukenya"/>
    <x v="1"/>
    <s v="Bio Esline Company Ltd"/>
    <s v=""/>
    <s v=""/>
    <s v="Micro Business"/>
    <s v="MKD"/>
    <s v="Masonry"/>
    <s v="02/03/2017"/>
  </r>
  <r>
    <s v="VPA6"/>
    <x v="4320"/>
    <x v="1"/>
    <s v=""/>
    <s v="1st August,2016"/>
    <d v="2016-08-01T00:00:00"/>
    <s v="20th September,2016"/>
    <d v="2016-09-20T00:00:00"/>
    <s v="Elizabeth Nyangari Kareithi"/>
    <s v="Female"/>
    <s v="99999"/>
    <s v="725908006"/>
    <s v=""/>
    <s v=""/>
    <s v=""/>
    <n v="36.744458000000002"/>
    <n v="-0.113888"/>
    <s v="Nyeri"/>
    <s v="Kieni West"/>
    <s v="Nairutia"/>
    <s v="Kariguini"/>
    <x v="1"/>
    <s v="Kichemu limited"/>
    <s v=""/>
    <s v=""/>
    <s v="Micro Business"/>
    <s v="MKD"/>
    <s v="Masonry"/>
    <s v="02/03/2017"/>
  </r>
  <r>
    <s v="VPA6"/>
    <x v="4321"/>
    <x v="2"/>
    <s v="Hostile Client"/>
    <s v="12th April,2016"/>
    <d v="2016-04-12T00:00:00"/>
    <s v="1st June,2016"/>
    <d v="2016-06-01T00:00:00"/>
    <s v="Thumbi Mwangi"/>
    <s v="Male"/>
    <s v="21906114"/>
    <s v="721797008"/>
    <s v=""/>
    <s v=""/>
    <s v=""/>
    <m/>
    <m/>
    <s v="Nyeri"/>
    <s v="Muturangora"/>
    <s v="Mweiga"/>
    <s v=""/>
    <x v="1"/>
    <s v="Kichemu limited"/>
    <s v=""/>
    <s v=""/>
    <s v="Micro Business"/>
    <s v="KENBIM"/>
    <s v="Masonry"/>
    <s v="02/03/2017"/>
  </r>
  <r>
    <s v="VPA6"/>
    <x v="4322"/>
    <x v="1"/>
    <s v=""/>
    <s v="13th December,2015"/>
    <d v="2015-12-13T00:00:00"/>
    <s v="1st February,2016"/>
    <d v="2016-02-01T00:00:00"/>
    <s v="Isaac Baraga Wekesa"/>
    <s v="Male"/>
    <s v="9994719"/>
    <s v="722359682"/>
    <s v=""/>
    <s v=""/>
    <s v=""/>
    <n v="34.927914000000001"/>
    <n v="0.92058499999999999"/>
    <s v="Trans Nzoia"/>
    <s v="Kiminini"/>
    <s v="Nabiswa"/>
    <s v="Bondeni"/>
    <x v="1"/>
    <s v="Pafasi Enterprise"/>
    <s v=""/>
    <s v=""/>
    <s v="Micro Business"/>
    <s v="KENBIM"/>
    <s v="Masonry"/>
    <s v="02/03/2017"/>
  </r>
  <r>
    <s v="VPA6"/>
    <x v="4323"/>
    <x v="1"/>
    <s v=""/>
    <s v="12th June,2016"/>
    <d v="2016-06-12T00:00:00"/>
    <s v="1st August,2016"/>
    <d v="2016-08-01T00:00:00"/>
    <s v="Joseph Maina Mwangi"/>
    <s v="Male"/>
    <s v="3159257"/>
    <s v="722767921"/>
    <s v=""/>
    <s v=""/>
    <s v=""/>
    <n v="37.138294999999999"/>
    <n v="-0.46918300000000002"/>
    <s v="Nyeri"/>
    <s v="Mathira East"/>
    <s v="Kimwangi"/>
    <s v="Cheru"/>
    <x v="1"/>
    <s v="Mt Kenya Renewable Energy"/>
    <s v="Mt Kenya Renewable Energy"/>
    <s v=""/>
    <s v="Micro Business"/>
    <s v="KENBIM"/>
    <s v="Masonry"/>
    <s v="02/03/2017"/>
  </r>
  <r>
    <s v="VPA6"/>
    <x v="4324"/>
    <x v="1"/>
    <s v=""/>
    <s v="12th October,2016"/>
    <d v="2016-10-12T00:00:00"/>
    <s v="1st December,2016"/>
    <d v="2016-12-01T00:00:00"/>
    <s v="Isaak Njue Itugura"/>
    <s v="Male"/>
    <s v="10460759"/>
    <s v="724980251"/>
    <s v=""/>
    <s v=""/>
    <s v=""/>
    <n v="37.609544"/>
    <n v="-0.457285"/>
    <s v="Embu"/>
    <s v="Manyatta"/>
    <s v="Gatiri South"/>
    <s v="Gichechi"/>
    <x v="1"/>
    <s v="Eastern Bioteck"/>
    <s v="Eastern Bioteck"/>
    <s v=""/>
    <s v="Micro Business"/>
    <s v="KENBIM"/>
    <s v="Masonry"/>
    <s v="02/03/2017"/>
  </r>
  <r>
    <s v="VPA6"/>
    <x v="4325"/>
    <x v="1"/>
    <s v=""/>
    <s v="11th November,2016"/>
    <d v="2016-11-11T00:00:00"/>
    <s v="31st December,2016"/>
    <d v="2016-12-31T00:00:00"/>
    <s v="Cleophus Livatti"/>
    <s v="Male"/>
    <s v="2551307"/>
    <s v="725514552"/>
    <s v=""/>
    <s v=""/>
    <s v=""/>
    <n v="34.725682999999997"/>
    <n v="5.5829999999999998E-2"/>
    <s v="Vihiga"/>
    <s v="Vihiga"/>
    <s v="Livatti"/>
    <s v="Livatti"/>
    <x v="1"/>
    <s v="Biotechno &amp; Services"/>
    <s v="Biotechno &amp; Services"/>
    <s v=""/>
    <s v="Micro Business"/>
    <s v="KENBIM"/>
    <s v="Masonry"/>
    <s v="02/03/2017"/>
  </r>
  <r>
    <s v="VPA6"/>
    <x v="4326"/>
    <x v="1"/>
    <s v=""/>
    <s v="12th October,2016"/>
    <d v="2016-10-12T00:00:00"/>
    <s v="1st December,2016"/>
    <d v="2016-12-01T00:00:00"/>
    <s v="Joseph Kiptoo Kibet"/>
    <s v="Male"/>
    <s v="20241300"/>
    <s v="727682095"/>
    <s v=""/>
    <s v=""/>
    <s v=""/>
    <n v="35.274307"/>
    <n v="5.5566999999999998E-2"/>
    <s v="Nandi"/>
    <s v="Tinderet"/>
    <s v="Eldoret"/>
    <s v=""/>
    <x v="1"/>
    <s v="Abiud Limited"/>
    <s v="Abiud Limited"/>
    <s v=""/>
    <s v="Micro Business"/>
    <s v="AKUT"/>
    <s v="Masonry"/>
    <s v="02/03/2017"/>
  </r>
  <r>
    <s v="VPA6"/>
    <x v="4327"/>
    <x v="1"/>
    <s v=""/>
    <s v="12th June,2016"/>
    <d v="2016-06-12T00:00:00"/>
    <s v="1st August,2016"/>
    <d v="2016-08-01T00:00:00"/>
    <s v="Agata Gathigia Wangware"/>
    <s v="Male"/>
    <s v="2930763"/>
    <s v="720825769"/>
    <s v=""/>
    <s v=""/>
    <s v=""/>
    <n v="37.137872999999999"/>
    <n v="-0.46936499999999998"/>
    <s v="Nyeri"/>
    <s v="Mathira East"/>
    <s v="Iriani"/>
    <s v="Cheru"/>
    <x v="1"/>
    <s v="Mt Kenya Renewable Energy"/>
    <s v=""/>
    <s v=""/>
    <s v="Micro Business"/>
    <s v="KENBIM"/>
    <s v="Masonry"/>
    <s v="02/03/2017"/>
  </r>
  <r>
    <s v="VPA6"/>
    <x v="4328"/>
    <x v="1"/>
    <s v=""/>
    <s v="13th July,2016"/>
    <d v="2016-07-13T00:00:00"/>
    <s v="1st September,2016"/>
    <d v="2016-09-01T00:00:00"/>
    <s v="Fredrick Mutahi Gathogo"/>
    <s v="Male"/>
    <s v="289089"/>
    <s v="720847973"/>
    <s v=""/>
    <s v=""/>
    <s v=""/>
    <n v="37.119033000000002"/>
    <n v="3.9135000000000003E-2"/>
    <s v="Meru"/>
    <s v="Buuri"/>
    <s v="Nanyuki"/>
    <s v="Gatheri"/>
    <x v="1"/>
    <s v="Mt Kenya Renewable Energy"/>
    <s v=""/>
    <s v=""/>
    <s v="Micro Business"/>
    <s v="KENBIM"/>
    <s v="Masonry"/>
    <s v="02/03/2017"/>
  </r>
  <r>
    <s v="VPA6"/>
    <x v="4329"/>
    <x v="1"/>
    <s v=""/>
    <s v="12th April,2016"/>
    <d v="2016-04-12T00:00:00"/>
    <s v="1st June,2016"/>
    <d v="2016-06-01T00:00:00"/>
    <s v="George Mwangi Maina"/>
    <s v="Male"/>
    <s v="25008534"/>
    <s v="724656153"/>
    <s v=""/>
    <s v=""/>
    <s v=""/>
    <n v="37.028593000000001"/>
    <n v="-6.5695000000000003E-2"/>
    <s v="Nyeri"/>
    <s v="Kieni East"/>
    <s v="Naromoru"/>
    <s v="Gathiuru"/>
    <x v="1"/>
    <s v="Mt Kenya Renewable Energy"/>
    <s v=""/>
    <s v=""/>
    <s v="Micro Business"/>
    <s v="KENBIM"/>
    <s v="Masonry"/>
    <s v="02/03/2017"/>
  </r>
  <r>
    <s v="VPA6"/>
    <x v="4330"/>
    <x v="1"/>
    <s v=""/>
    <s v="12th April,2016"/>
    <d v="2016-04-12T00:00:00"/>
    <s v="1st June,2016"/>
    <d v="2016-06-01T00:00:00"/>
    <s v="Euphurus Kariuki Kogi"/>
    <s v="Male"/>
    <s v="7237854"/>
    <s v="716517070"/>
    <s v=""/>
    <s v=""/>
    <s v=""/>
    <n v="36.931409000000002"/>
    <n v="-1.2065030000000001"/>
    <s v="Nairobi"/>
    <s v="Roysambu"/>
    <s v="Githurai"/>
    <s v="Githurai"/>
    <x v="1"/>
    <s v="Felikam Biogas Services"/>
    <s v=""/>
    <s v=""/>
    <s v="Micro Business"/>
    <s v="KENBIM"/>
    <s v="Masonry"/>
    <s v="02/03/2017"/>
  </r>
  <r>
    <s v="VPA6"/>
    <x v="4331"/>
    <x v="1"/>
    <s v=""/>
    <s v="12th October,2016"/>
    <d v="2016-10-12T00:00:00"/>
    <s v="1st December,2016"/>
    <d v="2016-12-01T00:00:00"/>
    <s v="Hutchison Wanjohi Githinji"/>
    <s v="Male"/>
    <s v="1074224"/>
    <s v="720806944"/>
    <s v=""/>
    <s v=""/>
    <s v=""/>
    <n v="36.884439999999998"/>
    <n v="-0.54775200000000002"/>
    <s v="Nyeri"/>
    <s v="Othaya"/>
    <s v="Waitora"/>
    <s v="Iria-Ini"/>
    <x v="1"/>
    <s v="Mt Kenya Renewable Energy"/>
    <s v=""/>
    <s v=""/>
    <s v="Micro Business"/>
    <s v="KENBIM"/>
    <s v="Masonry"/>
    <s v="02/03/2017"/>
  </r>
  <r>
    <s v="VPA6"/>
    <x v="4332"/>
    <x v="1"/>
    <s v=""/>
    <s v="13th July,2016"/>
    <d v="2016-07-13T00:00:00"/>
    <s v="1st September,2016"/>
    <d v="2016-09-01T00:00:00"/>
    <s v="James Kiarie Mwaura"/>
    <s v="Male"/>
    <s v="1198005"/>
    <s v="728544853"/>
    <s v=""/>
    <s v=""/>
    <s v=""/>
    <n v="36.851877000000002"/>
    <n v="-1.0373300000000001"/>
    <s v="Kiambu"/>
    <s v="Gatundu South"/>
    <s v="Thegi"/>
    <s v="Nembu"/>
    <x v="1"/>
    <s v="Felikam Biogas Services"/>
    <s v=""/>
    <s v=""/>
    <s v="Micro Business"/>
    <s v="KENBIM"/>
    <s v="Masonry"/>
    <s v="02/03/2017"/>
  </r>
  <r>
    <s v="VPA6"/>
    <x v="4333"/>
    <x v="1"/>
    <s v=""/>
    <s v="12th May,2016"/>
    <d v="2016-05-12T00:00:00"/>
    <s v="1st July,2016"/>
    <d v="2016-07-01T00:00:00"/>
    <s v="Jane Wanjiku Ruchu"/>
    <s v="Female"/>
    <s v="4511825"/>
    <s v="721967944"/>
    <s v=""/>
    <s v=""/>
    <s v=""/>
    <n v="36.816428000000002"/>
    <n v="-1.1298239999999999"/>
    <s v="Kiambu"/>
    <s v="Kiambaa"/>
    <s v="Ndumberi"/>
    <s v="Tinganga"/>
    <x v="1"/>
    <s v="Felikam Biogas Services"/>
    <s v=""/>
    <s v=""/>
    <s v="Micro Business"/>
    <s v="KENBIM"/>
    <s v="Masonry"/>
    <s v="02/03/2017"/>
  </r>
  <r>
    <s v="VPA6"/>
    <x v="4334"/>
    <x v="1"/>
    <s v=""/>
    <s v="12th June,2016"/>
    <d v="2016-06-12T00:00:00"/>
    <s v="1st August,2016"/>
    <d v="2016-08-01T00:00:00"/>
    <s v="Joseph Muchina Njenga"/>
    <s v="Male"/>
    <s v="8779440"/>
    <s v="721855886"/>
    <s v=""/>
    <s v=""/>
    <s v=""/>
    <n v="36.820180000000001"/>
    <n v="-1.1321950000000001"/>
    <s v="Kiambu"/>
    <s v="Kiambaa"/>
    <s v="Ting'Ang'A"/>
    <s v="Kagongo"/>
    <x v="1"/>
    <s v="Felikam Biogas Services"/>
    <s v=""/>
    <s v=""/>
    <s v="Micro Business"/>
    <s v="KENBIM"/>
    <s v="Masonry"/>
    <s v="02/03/2017"/>
  </r>
  <r>
    <s v="VPA6"/>
    <x v="4335"/>
    <x v="0"/>
    <s v="Unreachable"/>
    <s v="12th May,2016"/>
    <d v="2016-05-12T00:00:00"/>
    <s v="1st July,2016"/>
    <d v="2016-07-01T00:00:00"/>
    <s v="Joseph Dommann Henry"/>
    <s v="Male"/>
    <s v="244595"/>
    <s v="717766145"/>
    <s v=""/>
    <s v=""/>
    <s v=""/>
    <m/>
    <m/>
    <s v="Marsabit"/>
    <s v="Marsabit Town"/>
    <s v=""/>
    <s v=""/>
    <x v="1"/>
    <s v="Mt Kenya Renewable Energy"/>
    <s v=""/>
    <s v=""/>
    <s v="Micro Business"/>
    <s v="KENBIM"/>
    <s v="Masonry"/>
    <s v="02/03/2017"/>
  </r>
  <r>
    <s v="VPA6"/>
    <x v="4336"/>
    <x v="1"/>
    <s v=""/>
    <s v="12th June,2016"/>
    <d v="2016-06-12T00:00:00"/>
    <s v="1st August,2016"/>
    <d v="2016-08-01T00:00:00"/>
    <s v="Dionisia Ireri"/>
    <s v="Female"/>
    <s v="21755821"/>
    <s v="725382299"/>
    <s v=""/>
    <s v=""/>
    <s v=""/>
    <n v="37.547068000000003"/>
    <n v="-0.40697299999999997"/>
    <s v="Embu"/>
    <s v="Runyenjes"/>
    <s v="Kagaari"/>
    <s v="Kagaari"/>
    <x v="1"/>
    <s v="Sakaki Natural Renewable Energy Center"/>
    <s v=""/>
    <s v=""/>
    <s v="Micro Business"/>
    <s v="KENBIM"/>
    <s v="Masonry"/>
    <s v="02/03/2017"/>
  </r>
  <r>
    <s v="VPA6"/>
    <x v="4337"/>
    <x v="1"/>
    <s v=""/>
    <s v="11th November,2015"/>
    <d v="2015-11-11T00:00:00"/>
    <s v="31st December,2015"/>
    <d v="2015-12-31T00:00:00"/>
    <s v="Samuel Waweru"/>
    <s v="Male"/>
    <s v="999360"/>
    <s v="725146060"/>
    <s v=""/>
    <s v=""/>
    <s v=""/>
    <n v="37.131667"/>
    <n v="-0.47839999999999999"/>
    <s v="Nyeri"/>
    <s v="Mathira West"/>
    <s v="Karatina"/>
    <s v="Karatina"/>
    <x v="4"/>
    <s v="Mt Kenya Renewable Energy"/>
    <s v="Mt Kenya Renewable Energy"/>
    <s v=""/>
    <s v="Micro Business"/>
    <s v="AKUT"/>
    <s v="Masonry"/>
    <s v="02/03/2017"/>
  </r>
  <r>
    <s v="VPA6"/>
    <x v="4338"/>
    <x v="0"/>
    <s v="Non Compliant"/>
    <s v="11th January,2016"/>
    <d v="2016-01-11T00:00:00"/>
    <s v="1st March,2016"/>
    <d v="2016-03-01T00:00:00"/>
    <s v="Peter Oeri Obwoge"/>
    <s v="Male"/>
    <s v="1506585"/>
    <s v="736267098"/>
    <s v="2.55E+11"/>
    <s v=""/>
    <s v=""/>
    <n v="34.734659999999998"/>
    <n v="-0.678427"/>
    <s v="Kisii"/>
    <s v="Kisii South"/>
    <s v="Bogiakumu"/>
    <s v="Mosando"/>
    <x v="4"/>
    <s v="Nyansancha Biogas"/>
    <s v=""/>
    <s v=""/>
    <s v="Micro Business"/>
    <s v="KENBIM"/>
    <s v="Masonry"/>
    <s v="02/03/2017"/>
  </r>
  <r>
    <s v="VPA6"/>
    <x v="4339"/>
    <x v="1"/>
    <s v=""/>
    <s v="2nd July,2016"/>
    <d v="2016-07-02T00:00:00"/>
    <s v="21st August,2016"/>
    <d v="2016-08-21T00:00:00"/>
    <s v="Anthony Wanjau"/>
    <s v="Male"/>
    <s v="99999"/>
    <s v="721492720"/>
    <s v=""/>
    <s v=""/>
    <s v=""/>
    <n v="36.151404999999997"/>
    <n v="-0.20826"/>
    <s v="Nakuru"/>
    <s v="Bahati"/>
    <s v="Kabatini"/>
    <s v="Kabatini"/>
    <x v="4"/>
    <s v="Kichemu limited"/>
    <s v=""/>
    <s v=""/>
    <s v="Micro Business"/>
    <s v="KENBIM"/>
    <s v="Masonry"/>
    <s v="02/03/2017"/>
  </r>
  <r>
    <s v="VPA6"/>
    <x v="4340"/>
    <x v="1"/>
    <s v=""/>
    <s v="11th February,2016"/>
    <d v="2016-02-11T00:00:00"/>
    <s v="1st April,2016"/>
    <d v="2016-04-01T00:00:00"/>
    <s v="Loise Wacera Kiratu"/>
    <s v="Female"/>
    <s v="21627833"/>
    <s v="724659494"/>
    <s v=""/>
    <s v=""/>
    <s v=""/>
    <n v="37.193795000000001"/>
    <n v="5.8175999999999999E-2"/>
    <s v="Laikipia"/>
    <s v="Laikipia East"/>
    <s v="Sirimon"/>
    <s v="Nanyuki"/>
    <x v="4"/>
    <s v="Mt Kenya Renewable Energy"/>
    <s v=""/>
    <s v=""/>
    <s v="Micro Business"/>
    <s v="AKUT"/>
    <s v="Masonry"/>
    <s v="02/03/2017"/>
  </r>
  <r>
    <s v="VPA6"/>
    <x v="4341"/>
    <x v="0"/>
    <s v="Unreachable"/>
    <s v="12th April,2016"/>
    <d v="2016-04-12T00:00:00"/>
    <s v="1st June,2016"/>
    <d v="2016-06-01T00:00:00"/>
    <s v="Ruth Naipanoi Shangiriaki"/>
    <s v="Female"/>
    <s v="1022178"/>
    <s v="722247800"/>
    <s v=""/>
    <s v=""/>
    <s v=""/>
    <m/>
    <m/>
    <s v="Narok"/>
    <s v="Yawei"/>
    <s v="Isagiri"/>
    <s v=""/>
    <x v="6"/>
    <s v="Kichemu limited"/>
    <s v=""/>
    <s v=""/>
    <s v="Micro Business"/>
    <s v="MKD"/>
    <s v="Masonry"/>
    <s v="02/03/2017"/>
  </r>
  <r>
    <s v="VPA6"/>
    <x v="4342"/>
    <x v="1"/>
    <s v=""/>
    <s v="12th May,2016"/>
    <d v="2016-05-12T00:00:00"/>
    <s v="1st July,2016"/>
    <d v="2016-07-01T00:00:00"/>
    <s v="John Mwangi"/>
    <s v="Male"/>
    <s v="3421357"/>
    <s v="721797008"/>
    <s v=""/>
    <s v=""/>
    <s v=""/>
    <n v="36.848880000000001"/>
    <n v="-0.30734699999999998"/>
    <s v="Nyeri"/>
    <s v="Kieni West"/>
    <s v="Mukuru"/>
    <s v="Mwiyogo"/>
    <x v="6"/>
    <s v="Kichemu limited"/>
    <s v=""/>
    <s v=""/>
    <s v="Micro Business"/>
    <s v="KENBIM"/>
    <s v="Masonry"/>
    <s v="02/03/2017"/>
  </r>
  <r>
    <s v="VPA6"/>
    <x v="4343"/>
    <x v="1"/>
    <s v=""/>
    <s v="12th August,2016"/>
    <d v="2016-08-12T00:00:00"/>
    <s v="1st October,2016"/>
    <d v="2016-10-01T00:00:00"/>
    <s v="Kariuki Fm"/>
    <s v="Male"/>
    <s v="21344445"/>
    <s v="72364545"/>
    <s v=""/>
    <s v=""/>
    <s v=""/>
    <n v="37.070338"/>
    <n v="-1.1465399999999999"/>
    <s v="Kiambu"/>
    <s v="Juja"/>
    <s v="Salama"/>
    <s v="Kiambu"/>
    <x v="6"/>
    <s v="Sakaki Natural Renewable Energy Center"/>
    <s v=""/>
    <s v=""/>
    <s v="Micro Business"/>
    <s v="AKUT"/>
    <s v="Masonry"/>
    <s v="02/03/2017"/>
  </r>
  <r>
    <s v="VPA6"/>
    <x v="4344"/>
    <x v="2"/>
    <s v="Abandoned"/>
    <s v="21st November,2015"/>
    <d v="2015-11-21T00:00:00"/>
    <s v="10th January,2016"/>
    <d v="2016-01-10T00:00:00"/>
    <s v="Joseph Kongo Gitau"/>
    <s v="Male"/>
    <s v="20675041"/>
    <s v="724618721"/>
    <s v=""/>
    <s v=""/>
    <s v=""/>
    <n v="36.178137"/>
    <n v="-0.302867"/>
    <s v="Nakuru"/>
    <s v="Bahati"/>
    <s v="Lanet"/>
    <s v="Ndege"/>
    <x v="13"/>
    <s v="Samjubiotec Enterprises"/>
    <s v=""/>
    <s v=""/>
    <s v="Micro Business"/>
    <s v="Modified Camartec Digester"/>
    <s v="Masonry"/>
    <s v="02/03/2017"/>
  </r>
  <r>
    <s v="VPA6"/>
    <x v="4345"/>
    <x v="0"/>
    <s v="Grievance"/>
    <s v="12th August,2016"/>
    <d v="2016-08-12T00:00:00"/>
    <s v="1st October,2016"/>
    <d v="2016-10-01T00:00:00"/>
    <s v="Edward Bitok"/>
    <s v="Male"/>
    <s v="16140233"/>
    <s v="722803772"/>
    <s v=""/>
    <s v=""/>
    <s v=""/>
    <n v="35.155881000000001"/>
    <n v="0.42096"/>
    <s v="Nandi"/>
    <s v="Mosop"/>
    <s v="Eldoret"/>
    <s v="Sigot"/>
    <x v="14"/>
    <s v="Ndimar Renewable Energy"/>
    <s v=""/>
    <s v=""/>
    <s v="Micro Business"/>
    <s v="KENBIM"/>
    <s v="Masonry"/>
    <s v="02/03/2017"/>
  </r>
  <r>
    <s v="VPA6"/>
    <x v="4346"/>
    <x v="1"/>
    <s v=""/>
    <s v="13th July,2016"/>
    <d v="2016-07-13T00:00:00"/>
    <s v="1st September,2016"/>
    <d v="2016-09-01T00:00:00"/>
    <s v="Pastoral Gitoro"/>
    <s v="Male"/>
    <s v="12888608"/>
    <s v="722381973"/>
    <s v=""/>
    <s v=""/>
    <s v=""/>
    <n v="37.638154999999998"/>
    <n v="6.0652999999999999E-2"/>
    <s v="Meru"/>
    <s v="Imenti North"/>
    <s v="Nyariki"/>
    <s v="Gitoro"/>
    <x v="2"/>
    <s v="Zackmar Biotec Ltd"/>
    <s v=""/>
    <s v=""/>
    <s v="Micro Business"/>
    <s v="KENBIM"/>
    <s v="Masonry"/>
    <s v="02/03/2017"/>
  </r>
  <r>
    <s v="VPA6"/>
    <x v="4347"/>
    <x v="0"/>
    <s v="Hostile Client"/>
    <s v="11th November,2015"/>
    <d v="2015-11-11T00:00:00"/>
    <s v="31st December,2015"/>
    <d v="2015-12-31T00:00:00"/>
    <s v="Mary Gevarse Obara"/>
    <s v="Female"/>
    <s v="9928646"/>
    <s v="724293438"/>
    <s v="724293438"/>
    <s v=""/>
    <s v=""/>
    <n v="36.681285000000003"/>
    <n v="-1.390137"/>
    <s v="Kajiado"/>
    <s v="Kajiado North"/>
    <s v="Oljoro Onyore"/>
    <s v="Oljoro Onyore"/>
    <x v="0"/>
    <s v="Biotechno &amp; Services"/>
    <s v="Biotechno &amp; Services"/>
    <s v=""/>
    <s v="Micro Business"/>
    <s v="KENBIM"/>
    <s v="Masonry"/>
    <s v="06/04/2017"/>
  </r>
  <r>
    <s v="VPA6"/>
    <x v="4348"/>
    <x v="1"/>
    <s v=""/>
    <s v="11th November,2016"/>
    <d v="2016-11-11T00:00:00"/>
    <s v="31st December,2016"/>
    <d v="2016-12-31T00:00:00"/>
    <s v="Jesse Wahome"/>
    <s v="Male"/>
    <s v="22065705"/>
    <s v="720838087"/>
    <s v="2.55E+11"/>
    <s v=""/>
    <s v=""/>
    <n v="37.058062999999997"/>
    <n v="-0.53348300000000004"/>
    <s v="Nyeri"/>
    <s v="Tetu"/>
    <s v="Tetu"/>
    <s v="Gathuti"/>
    <x v="7"/>
    <s v="Mt Kenya Renewable Energy"/>
    <s v="Kanyi"/>
    <s v="721810720"/>
    <s v="Micro Business"/>
    <s v="KENBIM"/>
    <s v="Masonry"/>
    <s v="10/04/2017"/>
  </r>
  <r>
    <s v="VPA6"/>
    <x v="4349"/>
    <x v="1"/>
    <s v=""/>
    <s v="7th September,2016"/>
    <d v="2016-09-07T00:00:00"/>
    <s v="2nd October,2016"/>
    <d v="2016-10-02T00:00:00"/>
    <s v="Nyareki James"/>
    <s v="Male"/>
    <s v="99999"/>
    <s v="720330003"/>
    <s v="720330003"/>
    <s v=""/>
    <s v=""/>
    <n v="36.675303"/>
    <n v="-1.3957520000000001"/>
    <s v="Kajiado"/>
    <s v="Kajiado North"/>
    <s v="Kajiado"/>
    <s v="Green Wood Estate"/>
    <x v="0"/>
    <s v="Andcol Enterprises"/>
    <s v=""/>
    <s v=""/>
    <s v="Micro Business"/>
    <s v="KENBIM"/>
    <s v="Masonry"/>
    <s v="10/04/2017"/>
  </r>
  <r>
    <s v="VPA6"/>
    <x v="4350"/>
    <x v="1"/>
    <s v=""/>
    <s v="11th November,2016"/>
    <d v="2016-11-11T00:00:00"/>
    <s v="31st December,2016"/>
    <d v="2016-12-31T00:00:00"/>
    <s v="Evans Wachira Gitimu"/>
    <s v="Male"/>
    <s v="3214173"/>
    <s v="721555268"/>
    <s v="721555268"/>
    <s v=""/>
    <s v=""/>
    <n v="37.067843000000003"/>
    <n v="-0.18585199999999999"/>
    <s v="Nyeri"/>
    <s v="Kieni East"/>
    <s v="Naromoru"/>
    <s v="Manyatta"/>
    <x v="0"/>
    <s v="Mt Kenya Renewable Energy"/>
    <s v="Mt Kenya Renewable Energy"/>
    <s v=""/>
    <s v="Micro Business"/>
    <s v="KENBIM"/>
    <s v="Masonry"/>
    <s v="11/04/2017"/>
  </r>
  <r>
    <s v="VPA6"/>
    <x v="4351"/>
    <x v="1"/>
    <s v=""/>
    <s v="11th November,2015"/>
    <d v="2015-11-11T00:00:00"/>
    <s v="31st December,2015"/>
    <d v="2015-12-31T00:00:00"/>
    <s v="Rose Wachira"/>
    <s v="Female"/>
    <s v="99999"/>
    <s v="721474957"/>
    <s v="721474957"/>
    <s v=""/>
    <s v=""/>
    <n v="37.132520999999997"/>
    <n v="-1.1322E-2"/>
    <s v="Meru"/>
    <s v="Buuri"/>
    <s v="Katheri"/>
    <s v="Kangaita"/>
    <x v="0"/>
    <s v="Mt Kenya Renewable Energy"/>
    <s v="Mt Kenya Renewable Energy"/>
    <s v=""/>
    <s v="Micro Business"/>
    <s v="KENBIM"/>
    <s v="Masonry"/>
    <s v="18/04/2017"/>
  </r>
  <r>
    <s v="VPA6"/>
    <x v="4352"/>
    <x v="2"/>
    <s v="Demolished"/>
    <s v="11th November,2016"/>
    <d v="2016-11-11T00:00:00"/>
    <s v="31st December,2016"/>
    <d v="2016-12-31T00:00:00"/>
    <s v="Jackson Kaunga"/>
    <s v="Male"/>
    <s v="1094721"/>
    <s v="727859672"/>
    <s v="727859672"/>
    <s v=""/>
    <s v=""/>
    <n v="37.914743000000001"/>
    <n v="0.223133"/>
    <s v="Meru"/>
    <s v="Igembe South"/>
    <s v="Igembe South"/>
    <s v="Kirima"/>
    <x v="1"/>
    <s v="Andcol Enterprises"/>
    <s v="Andcol  Enterprises"/>
    <s v=""/>
    <s v="Micro Business"/>
    <s v="KENBIM"/>
    <s v="Masonry"/>
    <s v="19/04/2017"/>
  </r>
  <r>
    <s v="VPA6"/>
    <x v="4353"/>
    <x v="1"/>
    <s v=""/>
    <s v="12th September,2016"/>
    <d v="2016-09-12T00:00:00"/>
    <s v="1st November,2016"/>
    <d v="2016-11-01T00:00:00"/>
    <s v="Barini Charles Musungu"/>
    <s v="Male"/>
    <s v="2462913"/>
    <s v="700574848"/>
    <s v="2.55E+11"/>
    <s v=""/>
    <s v="2.55E+11"/>
    <n v="37.594777000000001"/>
    <n v="-0.26530500000000001"/>
    <s v="Tharaka-Nithi"/>
    <s v="Maara"/>
    <s v="Murugi West"/>
    <s v="Kirigi"/>
    <x v="2"/>
    <s v="Sakaki Natural Renewable Energy Center"/>
    <s v=""/>
    <s v=""/>
    <s v="Micro Business"/>
    <s v="MKD"/>
    <s v="Masonry"/>
    <s v="29/03/2017"/>
  </r>
  <r>
    <s v="VPA6"/>
    <x v="4354"/>
    <x v="1"/>
    <s v=""/>
    <s v="12th November,2016"/>
    <d v="2016-11-12T00:00:00"/>
    <s v="1st January,2017"/>
    <d v="2017-01-01T00:00:00"/>
    <s v="Mugambi Mike Mugambi"/>
    <s v="Male"/>
    <s v="11257641"/>
    <s v="726375786"/>
    <s v="2.55E+11"/>
    <s v=""/>
    <s v="2.55E+11"/>
    <n v="37.599784999999997"/>
    <n v="-0.26583800000000002"/>
    <s v="Tharaka-Nithi"/>
    <s v="Maara"/>
    <s v="Murugi West"/>
    <s v="Kirigi"/>
    <x v="0"/>
    <s v="Sakaki Natural Renewable Energy Center"/>
    <s v=""/>
    <s v=""/>
    <s v="Micro Business"/>
    <s v="MKD"/>
    <s v="Masonry"/>
    <s v="29/03/2017"/>
  </r>
  <r>
    <s v="VPA6"/>
    <x v="4355"/>
    <x v="1"/>
    <s v=""/>
    <s v="10th November,2016"/>
    <d v="2016-11-10T00:00:00"/>
    <s v="30th December,2016"/>
    <d v="2016-12-30T00:00:00"/>
    <s v="Ndiga Eustac Cheni"/>
    <s v="Male"/>
    <s v="3215455"/>
    <s v="711538683"/>
    <s v="2.55E+11"/>
    <s v=""/>
    <s v="2.55E+11"/>
    <n v="37.597543000000002"/>
    <n v="-0.26384000000000002"/>
    <s v="Tharaka-Nithi"/>
    <s v="Maara"/>
    <s v="Murigi West"/>
    <s v="Kirigi"/>
    <x v="0"/>
    <s v="Sakaki Natural Renewable Energy Center"/>
    <s v=""/>
    <s v=""/>
    <s v="Micro Business"/>
    <s v="MKD"/>
    <s v="Masonry"/>
    <s v="29/03/2017"/>
  </r>
  <r>
    <s v="VPA6"/>
    <x v="4356"/>
    <x v="1"/>
    <s v=""/>
    <s v="14th December,2016"/>
    <d v="2016-12-14T00:00:00"/>
    <s v="2nd February,2017"/>
    <d v="2017-02-02T00:00:00"/>
    <s v="Njeru Mary Wambura"/>
    <s v="Female"/>
    <s v="721129"/>
    <s v="737833546"/>
    <s v="2.55E+11"/>
    <s v=""/>
    <s v="2.55E+11"/>
    <n v="37.543005999999998"/>
    <n v="-0.40077000000000002"/>
    <s v="Embu"/>
    <s v="Runyenjes"/>
    <s v="Kagaari North"/>
    <s v="Mukuuri"/>
    <x v="2"/>
    <s v="Sakaki Natural Renewable Energy Center"/>
    <s v=""/>
    <s v=""/>
    <s v="Micro Business"/>
    <s v="MKD"/>
    <s v="Masonry"/>
    <s v="29/03/2017"/>
  </r>
  <r>
    <s v="VPA6"/>
    <x v="4357"/>
    <x v="1"/>
    <s v=""/>
    <s v="13th December,2016"/>
    <d v="2016-12-13T00:00:00"/>
    <s v="1st February,2017"/>
    <d v="2017-02-01T00:00:00"/>
    <s v="Njagi Selesio Kinyua"/>
    <s v="Male"/>
    <s v="16024974"/>
    <s v="726010315"/>
    <s v="2.55E+11"/>
    <s v=""/>
    <s v="2.55E+11"/>
    <n v="37.447007999999997"/>
    <n v="-0.41692099999999999"/>
    <s v="Embu"/>
    <s v="Manyatta"/>
    <s v="Nginda"/>
    <s v="Nguviu"/>
    <x v="2"/>
    <s v="Sakaki Natural Renewable Energy Center"/>
    <s v=""/>
    <s v=""/>
    <s v="Micro Business"/>
    <s v="MKD"/>
    <s v="Masonry"/>
    <s v="29/03/2017"/>
  </r>
  <r>
    <s v="VPA6"/>
    <x v="4358"/>
    <x v="1"/>
    <s v=""/>
    <s v="13th December,2016"/>
    <d v="2016-12-13T00:00:00"/>
    <s v="1st February,2017"/>
    <d v="2017-02-01T00:00:00"/>
    <s v="Benson Elious Mwaniki"/>
    <s v="Male"/>
    <s v="237843"/>
    <s v="711401721"/>
    <s v="2.55E+11"/>
    <s v=""/>
    <s v="735933622"/>
    <n v="37.548757000000002"/>
    <n v="-0.378965"/>
    <s v="Embu"/>
    <s v="Runyenjes"/>
    <s v="Kyeni North"/>
    <s v="Rukuriri"/>
    <x v="2"/>
    <s v="Sakaki Natural Renewable Energy Center"/>
    <s v=""/>
    <s v=""/>
    <s v="Micro Business"/>
    <s v="MKD"/>
    <s v="Masonry"/>
    <s v="29/03/2017"/>
  </r>
  <r>
    <s v="VPA6"/>
    <x v="4359"/>
    <x v="1"/>
    <s v=""/>
    <s v="12th November,2016"/>
    <d v="2016-11-12T00:00:00"/>
    <s v="1st January,2017"/>
    <d v="2017-01-01T00:00:00"/>
    <s v="Karuri Daniel Mwangi"/>
    <s v="Male"/>
    <s v="24874748"/>
    <s v="721119555"/>
    <s v="2.55E+11"/>
    <s v=""/>
    <s v="2.55E+11"/>
    <n v="37.123731999999997"/>
    <n v="-0.56519200000000003"/>
    <s v="Nyeri"/>
    <s v="Mukurweni"/>
    <s v="Thangathi"/>
    <s v="Thangathi"/>
    <x v="3"/>
    <s v="Sakaki Natural Renewable Energy Center"/>
    <s v=""/>
    <s v=""/>
    <s v="Micro Business"/>
    <s v="MKD"/>
    <s v="Masonry"/>
    <s v="29/03/2017"/>
  </r>
  <r>
    <s v="VPA6"/>
    <x v="4360"/>
    <x v="1"/>
    <s v=""/>
    <s v="13th December,2016"/>
    <d v="2016-12-13T00:00:00"/>
    <s v="1st February,2017"/>
    <d v="2017-02-01T00:00:00"/>
    <s v="Githinji Jamlick Njagi"/>
    <s v="Male"/>
    <s v="2911244"/>
    <s v="726326673"/>
    <s v="726326673"/>
    <s v=""/>
    <s v="728246610"/>
    <n v="37.433999"/>
    <n v="-0.53534000000000004"/>
    <s v="Kirinyaga"/>
    <s v="Kirinyaga East"/>
    <s v="Njukiini"/>
    <s v="Kiambui"/>
    <x v="2"/>
    <s v="Sakaki Natural Renewable Energy Center"/>
    <s v=""/>
    <s v=""/>
    <s v="Micro Business"/>
    <s v="MKD"/>
    <s v="Masonry"/>
    <s v="29/03/2017"/>
  </r>
  <r>
    <s v="VPA6"/>
    <x v="4361"/>
    <x v="1"/>
    <s v=""/>
    <s v="13th December,2016"/>
    <d v="2016-12-13T00:00:00"/>
    <s v="1st February,2017"/>
    <d v="2017-02-01T00:00:00"/>
    <s v="Muriuki Jane Wawira"/>
    <s v="Female"/>
    <s v="21481471"/>
    <s v="721992560"/>
    <s v="2.55E+11"/>
    <s v=""/>
    <s v="708886979"/>
    <n v="37.546228999999997"/>
    <n v="-0.39872400000000002"/>
    <s v="Embu"/>
    <s v="Runyenjes"/>
    <s v="Kagaari"/>
    <s v="Mukuri"/>
    <x v="2"/>
    <s v="Sakaki Natural Renewable Energy Center"/>
    <s v=""/>
    <s v=""/>
    <s v="Micro Business"/>
    <s v="MKD"/>
    <s v="Masonry"/>
    <s v="29/03/2017"/>
  </r>
  <r>
    <s v="VPA6"/>
    <x v="4362"/>
    <x v="1"/>
    <s v=""/>
    <s v="10th January,2017"/>
    <d v="2017-01-10T00:00:00"/>
    <s v="1st March,2017"/>
    <d v="2017-03-01T00:00:00"/>
    <s v="Waithaka Ephuntus Mugambi"/>
    <s v="Male"/>
    <s v="1079890"/>
    <s v="724143937"/>
    <s v="2.55E+11"/>
    <s v=""/>
    <s v="2.55E+11"/>
    <n v="36.962792"/>
    <n v="-0.53982799999999997"/>
    <s v="Nyeri"/>
    <s v="Othaya"/>
    <s v="Karima"/>
    <s v="Gatugi"/>
    <x v="0"/>
    <s v="Sakaki Natural Renewable Energy Center"/>
    <s v=""/>
    <s v=""/>
    <s v="Micro Business"/>
    <s v="MKD"/>
    <s v="Masonry"/>
    <s v="29/03/2017"/>
  </r>
  <r>
    <s v="VPA6"/>
    <x v="4363"/>
    <x v="1"/>
    <s v=""/>
    <s v="10th January,2017"/>
    <d v="2017-01-10T00:00:00"/>
    <s v="1st March,2017"/>
    <d v="2017-03-01T00:00:00"/>
    <s v="Mutisya Lisper Njoki"/>
    <s v="Female"/>
    <s v="10640690"/>
    <s v="713496760"/>
    <s v="2.55E+11"/>
    <s v=""/>
    <s v="2.55E+11"/>
    <n v="37.440823000000002"/>
    <n v="-0.53787099999999999"/>
    <s v="Kirinyaga"/>
    <s v="Kirinyaga East"/>
    <s v="Njukiini"/>
    <s v="Kiaumbui"/>
    <x v="2"/>
    <s v="Sakaki Natural Renewable Energy Center"/>
    <s v=""/>
    <s v=""/>
    <s v="Micro Business"/>
    <s v="MKD"/>
    <s v="Masonry"/>
    <s v="29/03/2017"/>
  </r>
  <r>
    <s v="VPA6"/>
    <x v="4364"/>
    <x v="1"/>
    <s v=""/>
    <s v="10th January,2017"/>
    <d v="2017-01-10T00:00:00"/>
    <s v="1st March,2017"/>
    <d v="2017-03-01T00:00:00"/>
    <s v="Muriithi Purity Wangui"/>
    <s v="Female"/>
    <s v="11033646"/>
    <s v="712726051"/>
    <s v="2.55E+11"/>
    <s v=""/>
    <s v="2.55E+11"/>
    <n v="37.014102000000001"/>
    <n v="-0.48727999999999999"/>
    <s v="Nyeri"/>
    <s v="Tetu"/>
    <s v="Aguthi"/>
    <s v="Kiangaina"/>
    <x v="2"/>
    <s v="Sakaki Natural Renewable Energy Center"/>
    <s v=""/>
    <s v=""/>
    <s v="Micro Business"/>
    <s v="MKD"/>
    <s v="Masonry"/>
    <s v="29/03/2017"/>
  </r>
  <r>
    <s v="VPA6"/>
    <x v="4365"/>
    <x v="1"/>
    <s v=""/>
    <s v="11th November,2015"/>
    <d v="2015-11-11T00:00:00"/>
    <s v="31st December,2015"/>
    <d v="2015-12-31T00:00:00"/>
    <s v="James Kirema Simon"/>
    <s v="Male"/>
    <s v="99999"/>
    <s v="727893521"/>
    <s v="727893521"/>
    <s v=""/>
    <s v=""/>
    <n v="37.609408000000002"/>
    <n v="-0.17605799999999999"/>
    <s v="Meru"/>
    <s v="Imenti South"/>
    <s v="Mutunguru"/>
    <s v="Mutunguru"/>
    <x v="3"/>
    <s v="Zackmar Biotec Ltd"/>
    <s v="Zackmar Biotec Ltd"/>
    <s v=""/>
    <s v="Micro Business"/>
    <s v="KENBIM"/>
    <s v="Masonry"/>
    <s v="30/03/2017"/>
  </r>
  <r>
    <s v="VPA6"/>
    <x v="4366"/>
    <x v="0"/>
    <s v="Unreachable"/>
    <s v="10th January,2017"/>
    <d v="2017-01-10T00:00:00"/>
    <s v="1st March,2017"/>
    <d v="2017-03-01T00:00:00"/>
    <s v="Kirema Nkanata Mburugu"/>
    <s v="Male"/>
    <s v="9294852"/>
    <s v="722347057"/>
    <s v="2.55E+11"/>
    <s v=""/>
    <s v="2.55E+11"/>
    <n v="37.588008000000002"/>
    <n v="-0.101608"/>
    <s v="Meru"/>
    <s v="Imenti South"/>
    <s v="Upper Lgoki"/>
    <s v="Menwe"/>
    <x v="2"/>
    <s v="Zackmar Biotec Ltd"/>
    <s v="Zackmar Biotec Ltd"/>
    <s v="254723233226"/>
    <s v="Micro Business"/>
    <s v="KENBIM"/>
    <s v="Masonry"/>
    <s v="03/04/2017"/>
  </r>
  <r>
    <s v="VPA6"/>
    <x v="4367"/>
    <x v="1"/>
    <s v=""/>
    <s v="10th January,2017"/>
    <d v="2017-01-10T00:00:00"/>
    <s v="1st March,2017"/>
    <d v="2017-03-01T00:00:00"/>
    <s v="Miriti Atonina Karimi"/>
    <s v="Female"/>
    <s v="2515488"/>
    <s v="724682326"/>
    <s v="2.55E+11"/>
    <s v=""/>
    <s v="2.55E+11"/>
    <n v="37.660787999999997"/>
    <n v="-9.5457E-2"/>
    <s v="Meru"/>
    <s v="Imenti South"/>
    <s v="Churi"/>
    <s v="Mwichune"/>
    <x v="3"/>
    <s v="Zackmar Biotec Ltd"/>
    <s v="Zackmar Biotec Ltd"/>
    <s v="723233226"/>
    <s v="Micro Business"/>
    <s v="KENBIM"/>
    <s v="Masonry"/>
    <s v="03/04/2017"/>
  </r>
  <r>
    <s v="VPA6"/>
    <x v="4368"/>
    <x v="1"/>
    <s v=""/>
    <s v="10th February,2017"/>
    <d v="2017-02-10T00:00:00"/>
    <s v="1st April,2017"/>
    <d v="2017-04-01T00:00:00"/>
    <s v="Murori Perpetua Kathuraniri"/>
    <s v="Female"/>
    <s v="27686154"/>
    <s v="770832376"/>
    <s v="2.55E+11"/>
    <s v=""/>
    <s v="2.55E+11"/>
    <n v="37.604730000000004"/>
    <n v="-0.12942300000000001"/>
    <s v="Meru"/>
    <s v="Imenti South"/>
    <s v="Kiungune West"/>
    <s v="Chugu"/>
    <x v="3"/>
    <s v="Zackmar Biotec Ltd"/>
    <s v="Zackmar Biotec Ltd"/>
    <s v="723233226"/>
    <s v="Micro Business"/>
    <s v="KENBIM"/>
    <s v="Masonry"/>
    <s v="03/04/2017"/>
  </r>
  <r>
    <s v="VPA6"/>
    <x v="4369"/>
    <x v="1"/>
    <s v=""/>
    <s v="26th October,2016"/>
    <d v="2016-10-26T00:00:00"/>
    <s v="11th February,2017"/>
    <d v="2017-02-11T00:00:00"/>
    <s v="Daniel Kithinji M'Ngata"/>
    <s v="Male"/>
    <s v="9232151"/>
    <s v="788143150"/>
    <s v="2.55E+11"/>
    <s v=""/>
    <s v=""/>
    <n v="37.674447999999998"/>
    <n v="-3.3239999999999999E-2"/>
    <s v="Meru"/>
    <s v="Imenti South"/>
    <s v="Kariene"/>
    <s v="Kithagwe"/>
    <x v="2"/>
    <s v="Zackmar Biotec Ltd"/>
    <s v="Zackmar Biotec Ltd"/>
    <s v="2547232333226"/>
    <s v="Micro Business"/>
    <s v="KENBIM"/>
    <s v="Masonry"/>
    <s v="03/04/2017"/>
  </r>
  <r>
    <s v="VPA6"/>
    <x v="4370"/>
    <x v="1"/>
    <s v=""/>
    <s v="12th November,2016"/>
    <d v="2016-11-12T00:00:00"/>
    <s v="1st January,2017"/>
    <d v="2017-01-01T00:00:00"/>
    <s v="John Mwenda Mutungu"/>
    <s v="Male"/>
    <s v="8610252"/>
    <s v="722507344"/>
    <s v="2.55E+11"/>
    <s v=""/>
    <s v="2.55E+11"/>
    <n v="37.615082999999998"/>
    <n v="-8.4100000000000008E-3"/>
    <s v="Meru"/>
    <s v="Meru Centra"/>
    <s v="Abothuguchi West"/>
    <s v="Karua"/>
    <x v="3"/>
    <s v="Zackmar Biotec Ltd"/>
    <s v="Zackmar Biotec Ltd"/>
    <s v="254723233226"/>
    <s v="Micro Business"/>
    <s v="KENBIM"/>
    <s v="Masonry"/>
    <s v="03/04/2017"/>
  </r>
  <r>
    <s v="VPA6"/>
    <x v="4371"/>
    <x v="1"/>
    <s v=""/>
    <s v="10th January,2017"/>
    <d v="2017-01-10T00:00:00"/>
    <s v="1st March,2017"/>
    <d v="2017-03-01T00:00:00"/>
    <s v="Ikiaara Gilbert Kiogora"/>
    <s v="Male"/>
    <s v="10612981"/>
    <s v="721697801"/>
    <s v="2.55E+11"/>
    <s v=""/>
    <s v="2.55E+11"/>
    <n v="37.571492999999997"/>
    <n v="-0.119712"/>
    <s v="Meru"/>
    <s v="Imenti South"/>
    <s v="Kithangari"/>
    <s v="Gokumu"/>
    <x v="0"/>
    <s v="Zackmar Biotec Ltd"/>
    <s v="Zackmar Biotec Ltd"/>
    <s v="723233226"/>
    <s v="Micro Business"/>
    <s v="MKD"/>
    <s v="Masonry"/>
    <s v="03/04/2017"/>
  </r>
  <r>
    <s v="VPA6"/>
    <x v="4372"/>
    <x v="1"/>
    <s v=""/>
    <s v="12th August,2016"/>
    <d v="2016-08-12T00:00:00"/>
    <s v="1st October,2016"/>
    <d v="2016-10-01T00:00:00"/>
    <s v="Ephraim Maina Kibungu"/>
    <s v="Male"/>
    <s v="71931"/>
    <s v="723784300"/>
    <s v="723784300"/>
    <s v=""/>
    <s v="720960497"/>
    <n v="37.104680000000002"/>
    <n v="-0.44495200000000001"/>
    <s v="Nyeri"/>
    <s v="Mathira West"/>
    <s v="Icuga"/>
    <s v="Kiawarigi"/>
    <x v="0"/>
    <s v="Cides Ltd"/>
    <s v="Peter Mbithi Kiniu"/>
    <s v=""/>
    <s v="Micro Business"/>
    <s v="KENBIM"/>
    <s v="Masonry"/>
    <s v="04/04/2017"/>
  </r>
  <r>
    <s v="VPA6"/>
    <x v="4373"/>
    <x v="1"/>
    <s v=""/>
    <s v="11th November,2016"/>
    <d v="2016-11-11T00:00:00"/>
    <s v="31st December,2016"/>
    <d v="2016-12-31T00:00:00"/>
    <s v="Hellen Kinegeni"/>
    <s v="Female"/>
    <s v="12258241"/>
    <s v="722823667"/>
    <s v="722823667"/>
    <s v=""/>
    <s v=""/>
    <n v="37.663058999999997"/>
    <n v="-0.217996"/>
    <s v="Tharaka-Nithi"/>
    <s v="Maara"/>
    <s v="Iruma"/>
    <s v="Keria"/>
    <x v="2"/>
    <s v="Likunga Company Limited"/>
    <s v="Likunga Company Limited"/>
    <s v=""/>
    <s v="Micro Business"/>
    <s v="KENBIM"/>
    <s v="Masonry"/>
    <s v="04/04/2017"/>
  </r>
  <r>
    <s v="VPA6"/>
    <x v="4374"/>
    <x v="1"/>
    <s v=""/>
    <s v="12th May,2016"/>
    <d v="2016-05-12T00:00:00"/>
    <s v="1st July,2016"/>
    <d v="2016-07-01T00:00:00"/>
    <s v="Joseph Chege Ngatia/ Ann Wangui"/>
    <s v="Male"/>
    <s v="712177"/>
    <s v="720969604"/>
    <s v="720969604"/>
    <s v=""/>
    <s v="723921807"/>
    <n v="37.104675"/>
    <n v="-0.435083"/>
    <s v="Nyeri"/>
    <s v="Mathira West"/>
    <s v="Karatina"/>
    <s v="Kiawarigi"/>
    <x v="2"/>
    <s v="Cides Ltd"/>
    <s v=""/>
    <s v=""/>
    <s v="Micro Business"/>
    <s v="MKD"/>
    <s v="Masonry"/>
    <s v="04/04/2017"/>
  </r>
  <r>
    <s v="VPA6"/>
    <x v="4375"/>
    <x v="1"/>
    <s v=""/>
    <s v="11th May,2016"/>
    <d v="2016-05-11T00:00:00"/>
    <s v="7th July,2016"/>
    <d v="2016-07-07T00:00:00"/>
    <s v="Charles Mwangi Gichuru"/>
    <s v="Male"/>
    <s v="2043638"/>
    <s v="728543900"/>
    <s v="728543900"/>
    <s v=""/>
    <s v=""/>
    <n v="37.105595000000001"/>
    <n v="-0.44059300000000001"/>
    <s v="Nyeri"/>
    <s v="Mathira West"/>
    <s v="Icuga"/>
    <s v="Kiawarigi"/>
    <x v="2"/>
    <s v="Cides Ltd"/>
    <s v=""/>
    <s v=""/>
    <s v="Micro Business"/>
    <s v="KENBIM"/>
    <s v="Masonry"/>
    <s v="04/04/2017"/>
  </r>
  <r>
    <s v="VPA6"/>
    <x v="4376"/>
    <x v="1"/>
    <s v=""/>
    <s v="12th May,2016"/>
    <d v="2016-05-12T00:00:00"/>
    <s v="1st July,2016"/>
    <d v="2016-07-01T00:00:00"/>
    <s v="Joseph Waithaka Kimamo"/>
    <s v="Male"/>
    <s v="1410473"/>
    <s v="723334580"/>
    <s v="723334580"/>
    <s v=""/>
    <s v=""/>
    <n v="37.109026999999998"/>
    <n v="-0.44156800000000002"/>
    <s v="Nyeri"/>
    <s v="Mathira West"/>
    <s v="Kiawarigi"/>
    <s v="Kiawarigi"/>
    <x v="2"/>
    <s v="Cides Ltd"/>
    <s v="Fanuel"/>
    <s v="789684226"/>
    <s v="Micro Business"/>
    <s v="KENBIM"/>
    <s v="Masonry"/>
    <s v="04/04/2017"/>
  </r>
  <r>
    <s v="VPA6"/>
    <x v="4377"/>
    <x v="1"/>
    <s v=""/>
    <s v="12th March,2016"/>
    <d v="2016-03-12T00:00:00"/>
    <s v="1st May,2016"/>
    <d v="2016-05-01T00:00:00"/>
    <s v="Hanna Nyambura Muchangi"/>
    <s v="Female"/>
    <s v="3373769"/>
    <s v="724800812"/>
    <s v="724800812"/>
    <s v=""/>
    <s v="722277655"/>
    <n v="37.102423000000002"/>
    <n v="-0.42918699999999999"/>
    <s v="Nyeri"/>
    <s v="Mathira West"/>
    <s v="Icuga"/>
    <s v="Kiawarigi"/>
    <x v="2"/>
    <s v="Cides Ltd"/>
    <s v=""/>
    <s v=""/>
    <s v="Micro Business"/>
    <s v="KENBIM"/>
    <s v="Masonry"/>
    <s v="04/04/2017"/>
  </r>
  <r>
    <s v="VPA6"/>
    <x v="4378"/>
    <x v="1"/>
    <s v=""/>
    <s v="12th June,2016"/>
    <d v="2016-06-12T00:00:00"/>
    <s v="1st August,2016"/>
    <d v="2016-08-01T00:00:00"/>
    <s v="Samuel Wangombe Karingithi"/>
    <s v="Male"/>
    <s v="12969095"/>
    <s v="720597611"/>
    <s v="720597611"/>
    <s v=""/>
    <s v="720941681"/>
    <n v="37.11439"/>
    <n v="-0.44156299999999998"/>
    <s v="Nyeri"/>
    <s v="Mathira West"/>
    <s v="Icuga"/>
    <s v="Gadhobi"/>
    <x v="1"/>
    <s v="Cides Ltd"/>
    <s v=""/>
    <s v=""/>
    <s v="Micro Business"/>
    <s v="KENBIM"/>
    <s v="Masonry"/>
    <s v="04/04/2017"/>
  </r>
  <r>
    <s v="VPA6"/>
    <x v="4379"/>
    <x v="1"/>
    <s v=""/>
    <s v="11th November,2016"/>
    <d v="2016-11-11T00:00:00"/>
    <s v="31st December,2016"/>
    <d v="2016-12-31T00:00:00"/>
    <s v="Kamau Sarah Nleri"/>
    <s v="Female"/>
    <s v="3106777"/>
    <s v="724937677"/>
    <s v="724937677"/>
    <s v=""/>
    <s v="722145206"/>
    <n v="36.847217999999998"/>
    <n v="-1.033657"/>
    <s v="Kiambu"/>
    <s v="Gatundu South"/>
    <s v="Mutati"/>
    <s v="Kigaa"/>
    <x v="2"/>
    <s v="Fagaden Enterprises"/>
    <s v="Fagaden Enterprises"/>
    <s v=""/>
    <s v="Micro Business"/>
    <s v="MKD"/>
    <s v="Masonry"/>
    <s v="07/09/2017"/>
  </r>
  <r>
    <s v="VPA6"/>
    <x v="4380"/>
    <x v="1"/>
    <s v=""/>
    <s v="1st May,2017"/>
    <d v="2017-05-01T00:00:00"/>
    <s v="20th June,2017"/>
    <d v="2017-06-20T00:00:00"/>
    <s v="Mwaura David Ndungu"/>
    <s v="Male"/>
    <s v="3295018"/>
    <s v="722959419"/>
    <s v="2.55E+11"/>
    <s v=""/>
    <s v="2.55E+11"/>
    <n v="36.87003"/>
    <n v="-0.87922199999999995"/>
    <s v="Murang'a"/>
    <s v="Gatanga"/>
    <s v="Gatura"/>
    <s v="Gatuiku"/>
    <x v="2"/>
    <s v="Fagaden Enterprises"/>
    <s v="Fagaden Enterprises"/>
    <s v="721959188"/>
    <s v="Micro Business"/>
    <s v="MKD"/>
    <s v="Masonry"/>
    <s v="10/09/2017"/>
  </r>
  <r>
    <s v="VPA6"/>
    <x v="4381"/>
    <x v="1"/>
    <s v=""/>
    <s v="20th June,2017"/>
    <d v="2017-06-20T00:00:00"/>
    <s v="9th August,2017"/>
    <d v="2017-08-09T00:00:00"/>
    <s v="Ogenche Gilbert Charles"/>
    <s v="Male"/>
    <s v="31658902"/>
    <s v="722859466"/>
    <s v="2.55E+11"/>
    <s v=""/>
    <s v=""/>
    <n v="36.010615000000001"/>
    <n v="-0.26414799999999999"/>
    <s v="Nakuru"/>
    <s v="Rongai"/>
    <s v="Rongai"/>
    <s v="Bridge"/>
    <x v="4"/>
    <s v="Andcol Enterprises"/>
    <s v="Clacano Oduory"/>
    <s v="0"/>
    <s v="Micro Business"/>
    <s v="AKUT"/>
    <s v="Masonry"/>
    <s v="12/09/2017"/>
  </r>
  <r>
    <s v="VPA6"/>
    <x v="4382"/>
    <x v="1"/>
    <s v=""/>
    <s v="10th January,2017"/>
    <d v="2017-01-10T00:00:00"/>
    <s v="1st March,2017"/>
    <d v="2017-03-01T00:00:00"/>
    <s v="Mwaniki Simon Mbote"/>
    <s v="Male"/>
    <s v="3467303"/>
    <s v="716454369"/>
    <s v="2.55E+11"/>
    <s v=""/>
    <s v="2.55E+11"/>
    <n v="37.120998"/>
    <n v="-0.560442"/>
    <s v="Nyeri"/>
    <s v="Mukurweni"/>
    <s v="Mukurweini"/>
    <s v="Ngurweini"/>
    <x v="0"/>
    <s v="Mt Kenya Renewable Energy"/>
    <s v="Allan Gichuru Karugu"/>
    <s v="705604956"/>
    <s v="Micro Business"/>
    <s v="KENBIM"/>
    <s v="Masonry"/>
    <s v="13/09/2017"/>
  </r>
  <r>
    <s v="VPA6"/>
    <x v="4383"/>
    <x v="0"/>
    <s v="Grievance"/>
    <s v="13th July,2017"/>
    <d v="2017-07-13T00:00:00"/>
    <s v="1st September,2017"/>
    <d v="2017-09-01T00:00:00"/>
    <s v="Waturu Peter Mwangi"/>
    <s v="Male"/>
    <s v="12774104"/>
    <s v="722457654"/>
    <s v="2.55E+11"/>
    <s v=""/>
    <s v="2.55E+11"/>
    <n v="36.645705"/>
    <n v="-0.11992700000000001"/>
    <s v="Laikipia"/>
    <s v="Laikipia East"/>
    <s v="Nyambugichi"/>
    <s v="Kiandege"/>
    <x v="0"/>
    <s v="Kichemu limited"/>
    <s v="Michael Chege"/>
    <s v="705914333"/>
    <s v="Micro Business"/>
    <s v="MKD"/>
    <s v="Masonry"/>
    <s v="13/09/2017"/>
  </r>
  <r>
    <s v="VPA6"/>
    <x v="4384"/>
    <x v="1"/>
    <s v=""/>
    <s v="13th July,2017"/>
    <d v="2017-07-13T00:00:00"/>
    <s v="1st September,2017"/>
    <d v="2017-09-01T00:00:00"/>
    <s v="Gachoki James Kariuki"/>
    <s v="Male"/>
    <s v="13334682"/>
    <s v="720236141"/>
    <s v="2.55E+11"/>
    <s v=""/>
    <s v=""/>
    <n v="37.214263000000003"/>
    <n v="-0.538964"/>
    <s v="Kirinyaga"/>
    <s v="Sagana"/>
    <s v="Kirinyaga West"/>
    <s v="Kiburu"/>
    <x v="3"/>
    <s v="Mt Kenya Renewable Energy"/>
    <s v="Allan Gichuru Karugu"/>
    <s v="705604956"/>
    <s v="Micro Business"/>
    <s v="MKD"/>
    <s v="Masonry"/>
    <s v="13/09/2017"/>
  </r>
  <r>
    <s v="VPA6"/>
    <x v="4385"/>
    <x v="1"/>
    <s v=""/>
    <s v="13th July,2017"/>
    <d v="2017-07-13T00:00:00"/>
    <s v="1st September,2017"/>
    <d v="2017-09-01T00:00:00"/>
    <s v="Mbuthia Daniel Nguyo"/>
    <s v="Male"/>
    <s v="99999"/>
    <s v="710982965"/>
    <s v="710982965"/>
    <s v=""/>
    <s v=""/>
    <n v="36.628827999999999"/>
    <n v="-0.103585"/>
    <s v="Laikipia"/>
    <s v="Laikipia East"/>
    <s v="Nyambugichi"/>
    <s v="Nyambugichi"/>
    <x v="2"/>
    <s v="Kichemu limited"/>
    <s v="Michael Chege"/>
    <s v="705914333"/>
    <s v="Micro Business"/>
    <s v="MKD"/>
    <s v="Masonry"/>
    <s v="13/09/2017"/>
  </r>
  <r>
    <s v="VPA6"/>
    <x v="4386"/>
    <x v="1"/>
    <s v=""/>
    <s v="13th November,2016"/>
    <d v="2016-11-13T00:00:00"/>
    <s v="2nd January,2017"/>
    <d v="2017-01-02T00:00:00"/>
    <s v="William Mbai Njuguna"/>
    <s v="Male"/>
    <s v="4327943"/>
    <s v="721256310"/>
    <s v="2.55E+11"/>
    <s v=""/>
    <s v="2.55E+11"/>
    <n v="36.749670000000002"/>
    <n v="-1.190132"/>
    <s v="Kiambu"/>
    <s v="Kiambaa"/>
    <s v="Karuri"/>
    <s v="Tiikaya"/>
    <x v="0"/>
    <s v="Biotechno &amp; Services"/>
    <s v="Calcano Agara"/>
    <s v="704115500"/>
    <s v="Micro Business"/>
    <s v="MKD"/>
    <s v="Masonry"/>
    <s v="26/04/2017"/>
  </r>
  <r>
    <s v="VPA6"/>
    <x v="4387"/>
    <x v="0"/>
    <s v="Unreachable"/>
    <s v="5th March,2017"/>
    <d v="2017-03-05T00:00:00"/>
    <s v="24th April,2017"/>
    <d v="2017-04-24T00:00:00"/>
    <s v="Mugue Mofat Mburu Kamau"/>
    <s v="Male"/>
    <s v="1847743"/>
    <s v="+254737818236"/>
    <s v="2.55E+11"/>
    <s v=""/>
    <s v="2.55E+11"/>
    <n v="36.986077999999999"/>
    <n v="-0.81834700000000005"/>
    <s v="Murang'a"/>
    <s v="Kigumo"/>
    <s v="Kigumo"/>
    <s v="Mathare Ini"/>
    <x v="1"/>
    <s v="Andcol Enterprises"/>
    <s v="Oloo"/>
    <s v="0"/>
    <s v="Micro Business"/>
    <s v="KENBIM"/>
    <s v="Masonry"/>
    <s v="29/04/2017"/>
  </r>
  <r>
    <s v="VPA6"/>
    <x v="4388"/>
    <x v="1"/>
    <s v=""/>
    <s v="10th February,2017"/>
    <d v="2017-02-10T00:00:00"/>
    <s v="1st April,2017"/>
    <d v="2017-04-01T00:00:00"/>
    <s v="Kamau Moses Murithi"/>
    <s v="Male"/>
    <s v="11308803"/>
    <s v="722673476"/>
    <s v="2.55E+11"/>
    <s v=""/>
    <s v="2.55E+11"/>
    <n v="37.142054999999999"/>
    <n v="-1.056935"/>
    <s v="Kiambu"/>
    <s v="Thika East"/>
    <s v="Thika"/>
    <s v="Happy Valley"/>
    <x v="1"/>
    <s v="Cides Ltd"/>
    <s v="Joel"/>
    <s v="0"/>
    <s v="Micro Business"/>
    <s v="KENBIM"/>
    <s v="Masonry"/>
    <s v="02/05/2017"/>
  </r>
  <r>
    <s v="VPA6"/>
    <x v="4389"/>
    <x v="1"/>
    <s v=""/>
    <s v="11th November,2017"/>
    <d v="2017-11-11T00:00:00"/>
    <s v="31st December,2017"/>
    <d v="2017-12-31T00:00:00"/>
    <s v="Munguti Martin Mutisya"/>
    <s v="Male"/>
    <s v="23761317"/>
    <s v="721821811"/>
    <s v="2.55E+11"/>
    <s v=""/>
    <s v=""/>
    <n v="37.860162000000003"/>
    <n v="-2.0511729999999999"/>
    <s v="Makueni"/>
    <s v="Makueni"/>
    <s v="Makueni"/>
    <s v="Ngangani"/>
    <x v="1"/>
    <s v="Cides Ltd"/>
    <s v="Fanuel"/>
    <s v="722655740"/>
    <s v="Micro Business"/>
    <s v="KENBIM"/>
    <s v="Masonry"/>
    <s v="02/05/2017"/>
  </r>
  <r>
    <s v="VPA6"/>
    <x v="4390"/>
    <x v="1"/>
    <s v=""/>
    <s v="12th March,2017"/>
    <d v="2017-03-12T00:00:00"/>
    <s v="1st May,2017"/>
    <d v="2017-05-01T00:00:00"/>
    <s v="Munguti John Mutunga"/>
    <s v="Male"/>
    <s v="99999"/>
    <s v="721874632"/>
    <s v="722456574"/>
    <s v=""/>
    <s v="726234675"/>
    <n v="37.851216999999998"/>
    <n v="-2.0529220000000001"/>
    <s v="Makueni"/>
    <s v="Makueni"/>
    <s v="Kitise"/>
    <s v="Ngangani"/>
    <x v="2"/>
    <s v="Cides Ltd"/>
    <s v="Fanuel"/>
    <s v="734567497"/>
    <s v="Micro Business"/>
    <s v="KENBIM"/>
    <s v="Masonry"/>
    <s v="02/05/2017"/>
  </r>
  <r>
    <s v="VPA6"/>
    <x v="4391"/>
    <x v="1"/>
    <s v=""/>
    <s v="12th May,2017"/>
    <d v="2017-05-12T00:00:00"/>
    <s v="1st July,2017"/>
    <d v="2017-07-01T00:00:00"/>
    <s v="George Gashimo Ge"/>
    <s v="Male"/>
    <s v="22836181"/>
    <s v="722464751"/>
    <s v="722464751"/>
    <s v=""/>
    <s v="7205611118"/>
    <n v="36.913404999999997"/>
    <n v="-1.2181550000000001"/>
    <s v="Nairobi"/>
    <s v="Kasarani"/>
    <s v="Kasarani"/>
    <s v="Mwiringo"/>
    <x v="2"/>
    <s v="Biotechno &amp; Services"/>
    <s v="Biotechno &amp; Services"/>
    <s v="720561118"/>
    <s v="Micro Business"/>
    <s v="Modified Camartec Digester"/>
    <s v="Masonry"/>
    <s v="08/05/2017"/>
  </r>
  <r>
    <s v="VPA6"/>
    <x v="4392"/>
    <x v="1"/>
    <s v=""/>
    <s v="12th September,2016"/>
    <d v="2016-09-12T00:00:00"/>
    <s v="1st November,2016"/>
    <d v="2016-11-01T00:00:00"/>
    <s v="Gathigi Daniel Kimani"/>
    <s v="Male"/>
    <s v="21598185"/>
    <s v="722225985"/>
    <s v="2.55E+11"/>
    <s v=""/>
    <s v="2.55E+11"/>
    <n v="36.57405"/>
    <n v="-2.0763E-2"/>
    <s v="Nyandarua"/>
    <s v="Ndaragwa"/>
    <s v="Kahutha"/>
    <s v="Ngamini"/>
    <x v="2"/>
    <s v="Kichemu limited"/>
    <s v="Michael Chege"/>
    <s v=""/>
    <s v="Micro Business"/>
    <s v="MKD"/>
    <s v="Masonry"/>
    <s v="09/05/2017"/>
  </r>
  <r>
    <s v="VPA6"/>
    <x v="4393"/>
    <x v="1"/>
    <s v=""/>
    <s v="12th August,2017"/>
    <d v="2017-08-12T00:00:00"/>
    <s v="1st October,2017"/>
    <d v="2017-10-01T00:00:00"/>
    <s v="Ndaya Elias Kaguchia"/>
    <s v="Male"/>
    <s v="4676988"/>
    <s v="721927165"/>
    <s v="2.55E+11"/>
    <s v=""/>
    <s v="2.55E+11"/>
    <n v="36.583742999999998"/>
    <n v="-1.4099E-2"/>
    <s v="Nyandarua"/>
    <s v="Ndaragwa"/>
    <s v="Kahutha"/>
    <s v="Ngamini"/>
    <x v="0"/>
    <s v="Kichemu limited"/>
    <s v="Macharia Muchangi"/>
    <s v=""/>
    <s v="Micro Business"/>
    <s v="MKD"/>
    <s v="Masonry"/>
    <s v="09/05/2017"/>
  </r>
  <r>
    <s v="VPA6"/>
    <x v="4394"/>
    <x v="1"/>
    <s v=""/>
    <s v="12th November,2016"/>
    <d v="2016-11-12T00:00:00"/>
    <s v="1st January,2017"/>
    <d v="2017-01-01T00:00:00"/>
    <s v="Iriri Samwel Mureithi"/>
    <s v="Male"/>
    <s v="9063828"/>
    <s v="75783926"/>
    <s v="725783926"/>
    <s v=""/>
    <s v=""/>
    <n v="37.504432999999999"/>
    <n v="-0.38234899999999999"/>
    <s v="Embu"/>
    <s v="Runyenjes"/>
    <s v="Runyenjes"/>
    <s v="Kagarie North"/>
    <x v="1"/>
    <s v="Eastern Bioteck"/>
    <s v=""/>
    <s v=""/>
    <s v="Micro Business"/>
    <s v="KENBIM"/>
    <s v="Masonry"/>
    <s v="09/05/2017"/>
  </r>
  <r>
    <s v="VPA6"/>
    <x v="4395"/>
    <x v="1"/>
    <s v=""/>
    <s v="12th April,2017"/>
    <d v="2017-04-12T00:00:00"/>
    <s v="1st June,2017"/>
    <d v="2017-06-01T00:00:00"/>
    <s v="Njeru Nyaga E"/>
    <s v="Male"/>
    <s v="884042"/>
    <s v="725508732"/>
    <s v="2.55E+11"/>
    <s v=""/>
    <s v="2.55E+11"/>
    <n v="37.496054999999998"/>
    <n v="-0.42357499999999998"/>
    <s v="Embu"/>
    <s v="Runyenjes"/>
    <s v="Runyenjes"/>
    <s v="Kavutiri"/>
    <x v="3"/>
    <s v="Eastern Bioteck"/>
    <s v="Linus Muchangi"/>
    <s v="731538580"/>
    <s v="Micro Business"/>
    <s v="KENBIM"/>
    <s v="Masonry"/>
    <s v="09/05/2017"/>
  </r>
  <r>
    <s v="VPA6"/>
    <x v="4396"/>
    <x v="1"/>
    <s v=""/>
    <s v="13th December,2016"/>
    <d v="2016-12-13T00:00:00"/>
    <s v="1st February,2017"/>
    <d v="2017-02-01T00:00:00"/>
    <s v="Kiunjuri John Mwangi"/>
    <s v="Male"/>
    <s v="3374828"/>
    <s v="711358325"/>
    <s v="2.55E+11"/>
    <s v=""/>
    <s v=""/>
    <n v="37.478109000000003"/>
    <n v="-0.42681000000000002"/>
    <s v="Embu"/>
    <s v="Manyatta"/>
    <s v="Manyatta"/>
    <s v="Kairuri"/>
    <x v="3"/>
    <s v="Eastern Bioteck"/>
    <s v="Linus Muchangi"/>
    <s v="731538580"/>
    <s v="Micro Business"/>
    <s v="KENBIM"/>
    <s v="Masonry"/>
    <s v="09/05/2017"/>
  </r>
  <r>
    <s v="VPA6"/>
    <x v="4397"/>
    <x v="1"/>
    <s v=""/>
    <s v="12th August,2016"/>
    <d v="2016-08-12T00:00:00"/>
    <s v="1st October,2016"/>
    <d v="2016-10-01T00:00:00"/>
    <s v="Samuel Wanjau Muriuki"/>
    <s v="Male"/>
    <s v="99999"/>
    <s v="725895640"/>
    <s v="725895640"/>
    <s v=""/>
    <s v=""/>
    <n v="36.446669"/>
    <n v="9.4453999999999996E-2"/>
    <s v="Nyandarua"/>
    <s v="Ndaragwa"/>
    <s v="Leshau"/>
    <s v="Kiahiti"/>
    <x v="2"/>
    <s v="Kichemu limited"/>
    <s v=""/>
    <s v=""/>
    <s v="Micro Business"/>
    <s v="MKD"/>
    <s v="Masonry"/>
    <s v="13/05/2017"/>
  </r>
  <r>
    <s v="VPA6"/>
    <x v="4398"/>
    <x v="1"/>
    <s v=""/>
    <s v="14th November,2015"/>
    <d v="2015-11-14T00:00:00"/>
    <s v="3rd January,2016"/>
    <d v="2016-01-03T00:00:00"/>
    <s v="Gm Gitoto"/>
    <s v="Male"/>
    <s v="7994725"/>
    <s v="724207010"/>
    <s v="724207010"/>
    <s v=""/>
    <s v=""/>
    <n v="37.147646999999999"/>
    <n v="-0.47483199999999998"/>
    <s v="Nyeri"/>
    <s v="Mathira East"/>
    <s v="Iria-Ini"/>
    <s v="Kahachu"/>
    <x v="2"/>
    <s v="Fagaden Enterprises"/>
    <s v="Fagaden Enterprises"/>
    <s v="721959188"/>
    <s v="Micro Business"/>
    <s v="KENBIM"/>
    <s v="Masonry"/>
    <s v="14/05/2017"/>
  </r>
  <r>
    <s v="VPA6"/>
    <x v="4399"/>
    <x v="1"/>
    <s v=""/>
    <s v="13th December,2016"/>
    <d v="2016-12-13T00:00:00"/>
    <s v="1st February,2017"/>
    <d v="2017-02-01T00:00:00"/>
    <s v="Kiogora Kiogora Lidya"/>
    <s v="Female"/>
    <s v="10899465"/>
    <s v="714693314"/>
    <s v="2.55E+11"/>
    <s v=""/>
    <s v="2.55E+11"/>
    <n v="37.145552000000002"/>
    <n v="-1.0546899999999999"/>
    <s v="Kiambu"/>
    <s v="Thika Town"/>
    <s v="Thika West"/>
    <s v="Happy Valley"/>
    <x v="2"/>
    <s v="Cides Ltd"/>
    <s v="Joel"/>
    <s v="722688564"/>
    <s v="Micro Business"/>
    <s v="KENBIM"/>
    <s v="Masonry"/>
    <s v="15/05/2017"/>
  </r>
  <r>
    <s v="VPA6"/>
    <x v="4400"/>
    <x v="1"/>
    <s v=""/>
    <s v="12th March,2017"/>
    <d v="2017-03-12T00:00:00"/>
    <s v="1st May,2017"/>
    <d v="2017-05-01T00:00:00"/>
    <s v="Njoroge Regina Wangui"/>
    <s v="Female"/>
    <s v="99999"/>
    <s v="716389560"/>
    <s v="716389560"/>
    <s v=""/>
    <s v="725243967"/>
    <n v="36.805551999999999"/>
    <n v="-0.86831800000000003"/>
    <s v="Kiambu"/>
    <s v="Gatundu North"/>
    <s v="Mataara"/>
    <s v="Mataara"/>
    <x v="3"/>
    <s v="Cides Ltd"/>
    <s v="Joel"/>
    <s v="722688564"/>
    <s v="Micro Business"/>
    <s v="KENBIM"/>
    <s v="Masonry"/>
    <s v="15/05/2017"/>
  </r>
  <r>
    <s v="VPA6"/>
    <x v="4401"/>
    <x v="1"/>
    <s v=""/>
    <s v="11th January,2017"/>
    <d v="2017-01-11T00:00:00"/>
    <s v="2nd February,2017"/>
    <d v="2017-02-02T00:00:00"/>
    <s v="Gatuhi Josephat Ndungu"/>
    <s v="Male"/>
    <s v="32986009"/>
    <s v="720014354"/>
    <s v="720014354"/>
    <s v=""/>
    <s v="720205802"/>
    <n v="37.006554999999999"/>
    <n v="-0.85957600000000001"/>
    <s v="Murang'a"/>
    <s v="Kandara"/>
    <s v="Kagunduini"/>
    <s v="Karuhiu"/>
    <x v="2"/>
    <s v="Fagaden Enterprises"/>
    <s v="Fagaden Enterprises"/>
    <s v="721959188"/>
    <s v="Micro Business"/>
    <s v="MKD"/>
    <s v="Masonry"/>
    <s v="17/05/2017"/>
  </r>
  <r>
    <s v="VPA6"/>
    <x v="4402"/>
    <x v="1"/>
    <s v=""/>
    <s v="13th December,2016"/>
    <d v="2016-12-13T00:00:00"/>
    <s v="1st February,2017"/>
    <d v="2017-02-01T00:00:00"/>
    <s v="Njuki Simon Wachira"/>
    <s v="Male"/>
    <s v="1191686"/>
    <s v="722376952"/>
    <s v="2.55E+11"/>
    <s v=""/>
    <s v="2.55E+11"/>
    <n v="37.100425000000001"/>
    <n v="-0.29276799999999997"/>
    <s v="Nyeri"/>
    <s v="Kieni East"/>
    <s v="Kieni  East"/>
    <s v="Mitero"/>
    <x v="1"/>
    <s v="Mt Kenya Renewable Energy"/>
    <s v="Allan Gichuru Karugu"/>
    <s v="726322851"/>
    <s v="Micro Business"/>
    <s v="KENBIM"/>
    <s v="Masonry"/>
    <s v="19/05/2017"/>
  </r>
  <r>
    <s v="VPA6"/>
    <x v="4403"/>
    <x v="0"/>
    <s v="Unreachable"/>
    <s v="12th March,2017"/>
    <d v="2017-03-12T00:00:00"/>
    <s v="1st May,2017"/>
    <d v="2017-05-01T00:00:00"/>
    <s v="Win Jahn Kamau"/>
    <s v="Female"/>
    <s v="45632167"/>
    <s v="754365678"/>
    <s v="754365678"/>
    <s v=""/>
    <s v=""/>
    <n v="36.720568"/>
    <n v="-0.152425"/>
    <s v="Nakuru"/>
    <s v="Subukia"/>
    <s v="Subukia"/>
    <s v="Wei"/>
    <x v="3"/>
    <s v="Eastern Bioteck"/>
    <s v="Reuben Kariuki Kimenyi"/>
    <s v="721120970"/>
    <s v="Micro Business"/>
    <s v="MKD"/>
    <s v="Masonry"/>
    <s v="21/05/2017"/>
  </r>
  <r>
    <s v="VPA6"/>
    <x v="4404"/>
    <x v="1"/>
    <s v=""/>
    <s v="1st December,2016"/>
    <d v="2016-12-01T00:00:00"/>
    <s v="20th January,2017"/>
    <d v="2017-01-20T00:00:00"/>
    <s v="Ndongo Esther Njambi"/>
    <s v="Female"/>
    <s v="11032214"/>
    <s v="712046449"/>
    <s v="2.55E+11"/>
    <s v=""/>
    <s v=""/>
    <n v="36.687806999999999"/>
    <n v="-0.13347899999999999"/>
    <s v="Laikipia"/>
    <s v="Laikipia East"/>
    <s v="Ngobit"/>
    <s v="Rwai"/>
    <x v="0"/>
    <s v="Kichemu limited"/>
    <s v="Macharia Muchangi"/>
    <s v=""/>
    <s v="Micro Business"/>
    <s v="MKD"/>
    <s v="Masonry"/>
    <s v="22/05/2017"/>
  </r>
  <r>
    <s v="VPA6"/>
    <x v="4405"/>
    <x v="1"/>
    <s v=""/>
    <s v="11th November,2015"/>
    <d v="2015-11-11T00:00:00"/>
    <s v="31st December,2015"/>
    <d v="2015-12-31T00:00:00"/>
    <s v="Samuel Muritu Mwangi"/>
    <s v="Male"/>
    <s v="7197307"/>
    <s v="721663410"/>
    <s v="721663410"/>
    <s v=""/>
    <s v=""/>
    <n v="37.175418000000001"/>
    <n v="-0.81630499999999995"/>
    <s v="Murang'a"/>
    <s v="Maragua"/>
    <s v="Kamahuha"/>
    <s v="Nyongo"/>
    <x v="2"/>
    <s v="Fagaden Enterprises"/>
    <s v="Fagaden Enterprises"/>
    <s v="721959188"/>
    <s v="Micro Business"/>
    <s v="KENBIM"/>
    <s v="Masonry"/>
    <s v="24/05/2017"/>
  </r>
  <r>
    <s v="VPA6"/>
    <x v="4406"/>
    <x v="1"/>
    <s v=""/>
    <s v="12th April,2017"/>
    <d v="2017-04-12T00:00:00"/>
    <s v="1st June,2017"/>
    <d v="2017-06-01T00:00:00"/>
    <s v="Eunice Chepngetich"/>
    <s v="Female"/>
    <s v="3445409"/>
    <s v="716645889"/>
    <s v="716645889"/>
    <s v=""/>
    <s v=""/>
    <n v="35.137970000000003"/>
    <n v="0.19314200000000001"/>
    <s v="Nandi"/>
    <s v="Nandi Central"/>
    <s v="Kipture"/>
    <s v="Irimis"/>
    <x v="2"/>
    <s v="Abiud Limited"/>
    <s v=""/>
    <s v=""/>
    <s v="Micro Business"/>
    <s v="AKUT"/>
    <s v="Masonry"/>
    <s v="24/05/2017"/>
  </r>
  <r>
    <s v="VPA6"/>
    <x v="4407"/>
    <x v="1"/>
    <s v=""/>
    <s v="12th September,2016"/>
    <d v="2016-09-12T00:00:00"/>
    <s v="1st November,2016"/>
    <d v="2016-11-01T00:00:00"/>
    <s v="Watson Maina Mwaigi"/>
    <s v="Male"/>
    <s v="1120621"/>
    <s v="722338277"/>
    <s v="2.55E+11"/>
    <s v=""/>
    <s v=""/>
    <n v="36.485543"/>
    <n v="-0.17085"/>
    <s v="Nyandarua"/>
    <s v="Ndaragwa"/>
    <s v="Shamata"/>
    <s v="Warukira"/>
    <x v="0"/>
    <s v="Kichemu limited"/>
    <s v="Kichemu Limited"/>
    <s v="727002750"/>
    <s v="Micro Business"/>
    <s v="MKD"/>
    <s v="Masonry"/>
    <s v="24/05/2017"/>
  </r>
  <r>
    <s v="VPA6"/>
    <x v="4408"/>
    <x v="1"/>
    <s v=""/>
    <s v="12th October,2016"/>
    <d v="2016-10-12T00:00:00"/>
    <s v="1st December,2016"/>
    <d v="2016-12-01T00:00:00"/>
    <s v="Stephen Gacheche Karoni"/>
    <s v="Male"/>
    <s v="2885697"/>
    <s v="720732847"/>
    <s v="2.55E+11"/>
    <s v=""/>
    <s v=""/>
    <n v="36.553576999999997"/>
    <n v="-0.14276"/>
    <s v="Nyandarua"/>
    <s v="Ndaragwa"/>
    <s v="Shamata"/>
    <s v="Pesi"/>
    <x v="2"/>
    <s v="Kichemu limited"/>
    <s v="Wanjau"/>
    <s v="712795629"/>
    <s v="Micro Business"/>
    <s v="MKD"/>
    <s v="Masonry"/>
    <s v="24/05/2017"/>
  </r>
  <r>
    <s v="VPA6"/>
    <x v="4409"/>
    <x v="1"/>
    <s v=""/>
    <s v="3rd April,2017"/>
    <d v="2017-04-03T00:00:00"/>
    <s v="23rd May,2017"/>
    <d v="2017-05-23T00:00:00"/>
    <s v="Kathia Bosco Mutai"/>
    <s v="Male"/>
    <s v="22692354"/>
    <s v="703379382"/>
    <s v="2.55E+11"/>
    <s v=""/>
    <s v="2.55E+11"/>
    <n v="37.679997999999998"/>
    <n v="-0.11416800000000001"/>
    <s v="Meru"/>
    <s v="Imenti South"/>
    <s v="Imenti  South"/>
    <s v="Runtuntu"/>
    <x v="2"/>
    <s v="Zackmar Biotec Ltd"/>
    <s v="Zackmar Biotec Ltd"/>
    <s v="723233226"/>
    <s v="Micro Business"/>
    <s v="MKD"/>
    <s v="Masonry"/>
    <s v="25/05/2017"/>
  </r>
  <r>
    <s v="VPA6"/>
    <x v="4410"/>
    <x v="1"/>
    <s v=""/>
    <s v="13th July,2016"/>
    <d v="2016-07-13T00:00:00"/>
    <s v="1st September,2016"/>
    <d v="2016-09-01T00:00:00"/>
    <s v="Jamleck Muthua"/>
    <s v="Male"/>
    <s v="3357892"/>
    <s v="720855410"/>
    <s v="720855510"/>
    <s v=""/>
    <s v=""/>
    <n v="37.141131999999999"/>
    <n v="-0.83642499999999997"/>
    <s v="Murang'a"/>
    <s v="Maragua"/>
    <s v="Wairuri"/>
    <s v="Sama"/>
    <x v="2"/>
    <s v="Fagaden Enterprises"/>
    <s v="Fagaden Enterprises"/>
    <s v=""/>
    <s v="Micro Business"/>
    <s v="MKD"/>
    <s v="Masonry"/>
    <s v="25/05/2017"/>
  </r>
  <r>
    <s v="VPA6"/>
    <x v="4411"/>
    <x v="2"/>
    <s v="Demolished"/>
    <s v="12th October,2016"/>
    <d v="2016-10-12T00:00:00"/>
    <s v="1st December,2016"/>
    <d v="2016-12-01T00:00:00"/>
    <s v="Paul Tuwei"/>
    <s v="Male"/>
    <s v="5600831"/>
    <s v="720702570"/>
    <s v="720702570"/>
    <s v=""/>
    <s v=""/>
    <n v="35.1357"/>
    <n v="0.19914999999999999"/>
    <s v="Nandi"/>
    <s v="Nandi Central"/>
    <s v="Kipture"/>
    <s v="Irimis"/>
    <x v="2"/>
    <s v="Abiud Limited"/>
    <s v=""/>
    <s v=""/>
    <s v="Micro Business"/>
    <s v="AKUT"/>
    <s v="Masonry"/>
    <s v="25/05/2017"/>
  </r>
  <r>
    <s v="VPA6"/>
    <x v="4412"/>
    <x v="1"/>
    <s v=""/>
    <s v="12th May,2016"/>
    <d v="2016-05-12T00:00:00"/>
    <s v="1st July,2016"/>
    <d v="2016-07-01T00:00:00"/>
    <s v="Jane Njoki Irungu"/>
    <s v="Female"/>
    <s v="26924824"/>
    <s v="724592450"/>
    <s v="724592450"/>
    <s v=""/>
    <s v=""/>
    <n v="37.185094999999997"/>
    <n v="-0.84637799999999996"/>
    <s v="Murang'a"/>
    <s v="Muranga South"/>
    <s v="Kamahuha"/>
    <s v="Nyati"/>
    <x v="2"/>
    <s v="Fagaden Enterprises"/>
    <s v="Fagaden Enterprises"/>
    <s v=""/>
    <s v="Micro Business"/>
    <s v="MKD"/>
    <s v="Masonry"/>
    <s v="25/05/2017"/>
  </r>
  <r>
    <s v="VPA6"/>
    <x v="4413"/>
    <x v="1"/>
    <s v=""/>
    <s v="11th November,2015"/>
    <d v="2015-11-11T00:00:00"/>
    <s v="31st December,2015"/>
    <d v="2015-12-31T00:00:00"/>
    <s v="Nehemia Kamau"/>
    <s v="Male"/>
    <s v="22424041"/>
    <s v="723167121"/>
    <s v="723167121"/>
    <s v=""/>
    <s v=""/>
    <n v="37.142547999999998"/>
    <n v="-1.053685"/>
    <s v="Kiambu"/>
    <s v="Thika East"/>
    <s v="Kamemo"/>
    <s v="Happy Valley"/>
    <x v="0"/>
    <s v="Andcol Enterprises"/>
    <s v="Andcol  Enterprises"/>
    <s v=""/>
    <s v="Micro Business"/>
    <s v="Modified Camartec Digester"/>
    <s v="Masonry"/>
    <s v="26/05/2017"/>
  </r>
  <r>
    <s v="VPA6"/>
    <x v="4414"/>
    <x v="1"/>
    <s v=""/>
    <s v="13th July,2016"/>
    <d v="2016-07-13T00:00:00"/>
    <s v="1st September,2016"/>
    <d v="2016-09-01T00:00:00"/>
    <s v="Samuel Mbugua Maina"/>
    <s v="Male"/>
    <s v="5975516"/>
    <s v="724649634"/>
    <s v="724649634"/>
    <s v=""/>
    <s v=""/>
    <n v="36.571644999999997"/>
    <n v="-1.8988999999999999E-2"/>
    <s v="Nyandarua"/>
    <s v="Ndaragwa"/>
    <s v="Kahutha"/>
    <s v="Ngamini"/>
    <x v="2"/>
    <s v="Kichemu limited"/>
    <s v="Kichemu Limited"/>
    <s v="727002750"/>
    <s v="Micro Business"/>
    <s v="MKD"/>
    <s v="Masonry"/>
    <s v="28/05/2017"/>
  </r>
  <r>
    <s v="VPA6"/>
    <x v="4415"/>
    <x v="1"/>
    <s v=""/>
    <s v="9th November,2015"/>
    <d v="2015-11-09T00:00:00"/>
    <s v="29th December,2015"/>
    <d v="2015-12-29T00:00:00"/>
    <s v="Philip Nginga Macharia"/>
    <s v="Male"/>
    <s v="1074342"/>
    <s v="723629649"/>
    <s v="723629649"/>
    <s v=""/>
    <s v="715519321"/>
    <n v="36.877073000000003"/>
    <n v="-0.56513800000000003"/>
    <s v="Nyeri"/>
    <s v="Othaya"/>
    <s v="Iria-Ini"/>
    <s v="Kihuri"/>
    <x v="0"/>
    <s v="Mt Kenya Renewable Energy"/>
    <s v="Mt Kenya Renewable Energy"/>
    <s v="726322851"/>
    <s v="Micro Business"/>
    <s v="KENBIM"/>
    <s v="Masonry"/>
    <s v="29/05/2017"/>
  </r>
  <r>
    <s v="VPA6"/>
    <x v="4416"/>
    <x v="1"/>
    <s v=""/>
    <s v="12th March,2016"/>
    <d v="2016-03-12T00:00:00"/>
    <s v="1st May,2016"/>
    <d v="2016-05-01T00:00:00"/>
    <s v="Stanely Njoroge"/>
    <s v="Male"/>
    <s v="27161783"/>
    <s v="704097358"/>
    <s v="704097358"/>
    <s v=""/>
    <s v=""/>
    <n v="36.916361999999999"/>
    <n v="-0.82170200000000004"/>
    <s v="Murang'a"/>
    <s v="Kandara"/>
    <s v="Ruchu"/>
    <s v="Kianwe"/>
    <x v="1"/>
    <s v="HAMKAM"/>
    <s v="Hamkam"/>
    <s v="727905327"/>
    <s v="Micro Business"/>
    <s v="MKD"/>
    <s v="Masonry"/>
    <s v="31/05/2017"/>
  </r>
  <r>
    <s v="VPA6"/>
    <x v="4417"/>
    <x v="1"/>
    <s v=""/>
    <s v="12th March,2017"/>
    <d v="2017-03-12T00:00:00"/>
    <s v="1st May,2017"/>
    <d v="2017-05-01T00:00:00"/>
    <s v="Gatari Geoffrey Ringera"/>
    <s v="Male"/>
    <s v="10142894"/>
    <s v="720495752"/>
    <s v="2.55E+11"/>
    <s v=""/>
    <s v="2.55E+11"/>
    <n v="37.665793000000001"/>
    <n v="0.119197"/>
    <s v="Meru"/>
    <s v="Imenti North"/>
    <s v="Themba"/>
    <s v="Kithoka"/>
    <x v="2"/>
    <s v="Zackmar Biotec Ltd"/>
    <s v="Zackmar Biotec Ltd"/>
    <s v="723233227"/>
    <s v="Micro Business"/>
    <s v="KENBIM"/>
    <s v="Masonry"/>
    <s v="02/06/2017"/>
  </r>
  <r>
    <s v="VPA6"/>
    <x v="4418"/>
    <x v="1"/>
    <s v=""/>
    <s v="11th November,2016"/>
    <d v="2016-11-11T00:00:00"/>
    <s v="31st December,2016"/>
    <d v="2016-12-31T00:00:00"/>
    <s v="Macharia Wilson Mwangi"/>
    <s v="Male"/>
    <s v="1191007"/>
    <s v="722560521"/>
    <s v="2.55E+11"/>
    <s v=""/>
    <s v="2.55E+11"/>
    <n v="36.448411"/>
    <n v="-7.8005000000000005E-2"/>
    <s v="Nyandarua"/>
    <s v="Ndaragwa"/>
    <s v="Muruai"/>
    <s v="Mairo Ikumi"/>
    <x v="2"/>
    <s v="Sakaki Natural Renewable Energy Center"/>
    <s v=""/>
    <s v=""/>
    <s v="Micro Business"/>
    <s v="MKD"/>
    <s v="Masonry"/>
    <s v="02/06/2017"/>
  </r>
  <r>
    <s v="VPA6"/>
    <x v="4419"/>
    <x v="1"/>
    <s v=""/>
    <s v="12th March,2017"/>
    <d v="2017-03-12T00:00:00"/>
    <s v="1st May,2017"/>
    <d v="2017-05-01T00:00:00"/>
    <s v="Njeru Sanuel M"/>
    <s v="Male"/>
    <s v="3521621"/>
    <s v="711302845"/>
    <s v="2.55E+11"/>
    <s v=""/>
    <s v="2.55E+11"/>
    <n v="37.494022999999999"/>
    <n v="-0.54521399999999998"/>
    <s v="Embu"/>
    <s v="Embu North"/>
    <s v="Mbeti"/>
    <s v="Ithara"/>
    <x v="2"/>
    <s v="Sakaki Natural Renewable Energy Center"/>
    <s v=""/>
    <s v=""/>
    <s v="Micro Business"/>
    <s v="MKD"/>
    <s v="Masonry"/>
    <s v="02/06/2017"/>
  </r>
  <r>
    <s v="VPA6"/>
    <x v="4420"/>
    <x v="1"/>
    <s v=""/>
    <s v="10th February,2017"/>
    <d v="2017-02-10T00:00:00"/>
    <s v="1st April,2017"/>
    <d v="2017-04-01T00:00:00"/>
    <s v="Njagi Silus Ndugu"/>
    <s v="Male"/>
    <s v="1306380"/>
    <s v="724854704"/>
    <s v="2.55E+11"/>
    <s v=""/>
    <s v="2.55E+11"/>
    <n v="37.493727999999997"/>
    <n v="-0.54564900000000005"/>
    <s v="Embu"/>
    <s v="Embu North"/>
    <s v="Beti"/>
    <s v="Ithara"/>
    <x v="2"/>
    <s v="Sakaki Natural Renewable Energy Center"/>
    <s v=""/>
    <s v=""/>
    <s v="Micro Business"/>
    <s v="MKD"/>
    <s v="Masonry"/>
    <s v="02/06/2017"/>
  </r>
  <r>
    <s v="VPA6"/>
    <x v="4421"/>
    <x v="1"/>
    <s v=""/>
    <s v="10th February,2017"/>
    <d v="2017-02-10T00:00:00"/>
    <s v="1st April,2017"/>
    <d v="2017-04-01T00:00:00"/>
    <s v="Wahome Walter Kamau"/>
    <s v="Male"/>
    <s v="4719548"/>
    <s v="71061640"/>
    <s v="2.55E+11"/>
    <s v=""/>
    <s v="2.55E+11"/>
    <n v="37.552878999999997"/>
    <n v="-0.40555099999999999"/>
    <s v="Embu"/>
    <s v="Runyenjes"/>
    <s v="Kaagari"/>
    <s v="Gogo"/>
    <x v="2"/>
    <s v="Sakaki Natural Renewable Energy Center"/>
    <s v=""/>
    <s v=""/>
    <s v="Micro Business"/>
    <s v="MKD"/>
    <s v="Masonry"/>
    <s v="02/06/2017"/>
  </r>
  <r>
    <s v="VPA6"/>
    <x v="4422"/>
    <x v="1"/>
    <s v=""/>
    <s v="10th January,2017"/>
    <d v="2017-01-10T00:00:00"/>
    <s v="1st March,2017"/>
    <d v="2017-03-01T00:00:00"/>
    <s v="Kamau Peter Mwangi"/>
    <s v="Male"/>
    <s v="7441046"/>
    <s v="723437619"/>
    <s v="2.55E+11"/>
    <s v=""/>
    <s v="2.55E+11"/>
    <n v="37.138976999999997"/>
    <n v="-0.61787999999999998"/>
    <s v="Nyeri"/>
    <s v="Mukurweni"/>
    <s v="Rutune"/>
    <s v="Ngamwa"/>
    <x v="2"/>
    <s v="Sakaki Natural Renewable Energy Center"/>
    <s v=""/>
    <s v=""/>
    <s v="Micro Business"/>
    <s v="MKD"/>
    <s v="Masonry"/>
    <s v="02/06/2017"/>
  </r>
  <r>
    <s v="VPA6"/>
    <x v="4423"/>
    <x v="1"/>
    <s v=""/>
    <s v="10th January,2017"/>
    <d v="2017-01-10T00:00:00"/>
    <s v="1st March,2017"/>
    <d v="2017-03-01T00:00:00"/>
    <s v="Njogu Lucy Wanjiru"/>
    <s v="Female"/>
    <s v="99999"/>
    <s v="720501496"/>
    <s v="720501496"/>
    <s v=""/>
    <s v="720683702"/>
    <n v="37.064126999999999"/>
    <n v="-0.53192200000000001"/>
    <s v="Nyeri"/>
    <s v="Mukurweni"/>
    <s v="Muyu"/>
    <s v="Kaheti"/>
    <x v="3"/>
    <s v="Sakaki Natural Renewable Energy Center"/>
    <s v=""/>
    <s v=""/>
    <s v="Micro Business"/>
    <s v="MKD"/>
    <s v="Masonry"/>
    <s v="02/06/2017"/>
  </r>
  <r>
    <s v="VPA6"/>
    <x v="4424"/>
    <x v="1"/>
    <s v=""/>
    <s v="12th November,2016"/>
    <d v="2016-11-12T00:00:00"/>
    <s v="1st January,2017"/>
    <d v="2017-01-01T00:00:00"/>
    <s v="Karuiru Charles Kariithi"/>
    <s v="Male"/>
    <s v="4091582"/>
    <s v="727359179"/>
    <s v="2.55E+11"/>
    <s v=""/>
    <s v="2.55E+11"/>
    <n v="37.146867999999998"/>
    <n v="-0.47641800000000001"/>
    <s v="Nyeri"/>
    <s v="Kieni East"/>
    <s v="Iriaini"/>
    <s v="Kiamwangi"/>
    <x v="0"/>
    <s v="Sakaki Natural Renewable Energy Center"/>
    <s v=""/>
    <s v=""/>
    <s v="Micro Business"/>
    <s v="MKD"/>
    <s v="Masonry"/>
    <s v="02/06/2017"/>
  </r>
  <r>
    <s v="VPA6"/>
    <x v="4425"/>
    <x v="1"/>
    <s v=""/>
    <s v="11th November,2017"/>
    <d v="2017-11-11T00:00:00"/>
    <s v="31st December,2017"/>
    <d v="2017-12-31T00:00:00"/>
    <s v="Abel Alice Gatavi"/>
    <s v="Female"/>
    <s v="717419"/>
    <s v="720329852"/>
    <s v="2.55E+11"/>
    <s v=""/>
    <s v="2.55E+11"/>
    <n v="37.583365000000001"/>
    <n v="-0.45100800000000002"/>
    <s v="Embu"/>
    <s v="Runyenjes"/>
    <s v="Runyenjes"/>
    <s v="Mbogori"/>
    <x v="1"/>
    <s v="Sakaki Natural Renewable Energy Center"/>
    <s v=""/>
    <s v=""/>
    <s v="Micro Business"/>
    <s v="KENBIM"/>
    <s v="Masonry"/>
    <s v="02/06/2017"/>
  </r>
  <r>
    <s v="VPA6"/>
    <x v="4426"/>
    <x v="1"/>
    <s v=""/>
    <s v="12th June,2016"/>
    <d v="2016-06-12T00:00:00"/>
    <s v="1st August,2016"/>
    <d v="2016-08-01T00:00:00"/>
    <s v="Githinji Jackson Wanyeki"/>
    <s v="Male"/>
    <s v="998377"/>
    <s v="720277148"/>
    <s v="2.55E+11"/>
    <s v=""/>
    <s v=""/>
    <n v="36.453088999999999"/>
    <n v="-6.2045000000000003E-2"/>
    <s v="Nyandarua"/>
    <s v="Ndaragwa"/>
    <s v="Muruai"/>
    <s v="Mairo Ikumi"/>
    <x v="2"/>
    <s v="Sakaki Natural Renewable Energy Center"/>
    <s v=""/>
    <s v=""/>
    <s v="Micro Business"/>
    <s v="MKD"/>
    <s v="Masonry"/>
    <s v="02/06/2017"/>
  </r>
  <r>
    <s v="VPA6"/>
    <x v="4427"/>
    <x v="1"/>
    <s v=""/>
    <s v="12th March,2017"/>
    <d v="2017-03-12T00:00:00"/>
    <s v="1st May,2017"/>
    <d v="2017-05-01T00:00:00"/>
    <s v="Mwangi Benard Kamore"/>
    <s v="Male"/>
    <s v="4507754"/>
    <s v="728027851"/>
    <s v="2.55E+11"/>
    <s v=""/>
    <s v="2.55E+11"/>
    <n v="37.049495999999998"/>
    <n v="-0.67174900000000004"/>
    <s v="Murang'a"/>
    <s v="Mathioya"/>
    <s v="Gakoe"/>
    <s v="Kiuu"/>
    <x v="0"/>
    <s v="Sakaki Natural Renewable Energy Center"/>
    <s v=""/>
    <s v=""/>
    <s v="Micro Business"/>
    <s v="MKD"/>
    <s v="Masonry"/>
    <s v="02/06/2017"/>
  </r>
  <r>
    <s v="VPA6"/>
    <x v="4428"/>
    <x v="1"/>
    <s v=""/>
    <s v="12th March,2017"/>
    <d v="2017-03-12T00:00:00"/>
    <s v="1st May,2017"/>
    <d v="2017-05-01T00:00:00"/>
    <s v="Matara Venancio Gichui"/>
    <s v="Male"/>
    <s v="41328598"/>
    <s v="722964409"/>
    <s v="2.55E+11"/>
    <s v=""/>
    <s v="2.55E+11"/>
    <n v="36.931407999999998"/>
    <n v="-0.48309299999999999"/>
    <s v="Nyeri"/>
    <s v="Tetu"/>
    <s v="Baaini"/>
    <s v="Githure"/>
    <x v="3"/>
    <s v="Sakaki Natural Renewable Energy Center"/>
    <s v=""/>
    <s v=""/>
    <s v="Micro Business"/>
    <s v="MKD"/>
    <s v="Masonry"/>
    <s v="02/06/2017"/>
  </r>
  <r>
    <s v="VPA6"/>
    <x v="4429"/>
    <x v="1"/>
    <s v=""/>
    <s v="10th January,2017"/>
    <d v="2017-01-10T00:00:00"/>
    <s v="1st March,2017"/>
    <d v="2017-03-01T00:00:00"/>
    <s v="Kanyua Njagi Jane"/>
    <s v="Female"/>
    <s v="23776591"/>
    <s v="713872369"/>
    <s v="2.55E+11"/>
    <s v=""/>
    <s v="2.55E+11"/>
    <n v="37.669528"/>
    <n v="-0.26130599999999998"/>
    <s v="Tharaka-Nithi"/>
    <s v="Maara"/>
    <s v="Murugi East"/>
    <s v="Munga"/>
    <x v="3"/>
    <s v="Likunga Company Limited"/>
    <s v="Likunga Company Limited"/>
    <s v="720280964"/>
    <s v="Micro Business"/>
    <s v="KENBIM"/>
    <s v="Masonry"/>
    <s v="06/06/2017"/>
  </r>
  <r>
    <s v="VPA6"/>
    <x v="4430"/>
    <x v="1"/>
    <s v=""/>
    <s v="12th March,2017"/>
    <d v="2017-03-12T00:00:00"/>
    <s v="1st May,2017"/>
    <d v="2017-05-01T00:00:00"/>
    <s v="Npengu Nicholas Kaburu"/>
    <s v="Male"/>
    <s v="21568827"/>
    <s v="722406581"/>
    <s v="2.55E+11"/>
    <s v=""/>
    <s v="2.55E+11"/>
    <n v="37.603346999999999"/>
    <n v="-0.19922999999999999"/>
    <s v="Tharaka-Nithi"/>
    <s v="Maara"/>
    <s v="Gianchuku"/>
    <s v="Mbogori"/>
    <x v="0"/>
    <s v="Likunga Company Limited"/>
    <s v="Kimathi Karukwa"/>
    <s v="723839189"/>
    <s v="Micro Business"/>
    <s v="KENBIM"/>
    <s v="Masonry"/>
    <s v="07/06/2017"/>
  </r>
  <r>
    <s v="VPA6"/>
    <x v="4431"/>
    <x v="1"/>
    <s v=""/>
    <s v="10th February,2017"/>
    <d v="2017-02-10T00:00:00"/>
    <s v="1st April,2017"/>
    <d v="2017-04-01T00:00:00"/>
    <s v="Magonya David"/>
    <s v="Male"/>
    <s v="22936557"/>
    <s v="721897247"/>
    <s v="721897247"/>
    <s v=""/>
    <s v=""/>
    <n v="34.924112000000001"/>
    <n v="-0.56098700000000001"/>
    <s v="Nyamira"/>
    <s v="Nyamira South"/>
    <s v="Nyamira"/>
    <s v="Nyaigwa"/>
    <x v="2"/>
    <s v="Abiud Limited"/>
    <s v=""/>
    <s v=""/>
    <s v="Micro Business"/>
    <s v="AKUT"/>
    <s v="Masonry"/>
    <s v="08/06/2017"/>
  </r>
  <r>
    <s v="VPA6"/>
    <x v="4432"/>
    <x v="1"/>
    <s v=""/>
    <s v="10th January,2017"/>
    <d v="2017-01-10T00:00:00"/>
    <s v="1st March,2017"/>
    <d v="2017-03-01T00:00:00"/>
    <s v="Kemei Alphonsus Kipkemboi"/>
    <s v="Male"/>
    <s v="29159379"/>
    <s v="729290208"/>
    <s v="2.55E+11"/>
    <s v=""/>
    <s v=""/>
    <n v="35.232799999999997"/>
    <n v="0.45005000000000001"/>
    <s v="Uasin Gishu"/>
    <s v="Kapseret"/>
    <s v="Kapseret"/>
    <s v="Wales Drive"/>
    <x v="2"/>
    <s v="Abiud Limited"/>
    <s v=""/>
    <s v=""/>
    <s v="Micro Business"/>
    <s v="AKUT"/>
    <s v="Masonry"/>
    <s v="08/06/2017"/>
  </r>
  <r>
    <s v="VPA6"/>
    <x v="4433"/>
    <x v="1"/>
    <s v=""/>
    <s v="12th June,2016"/>
    <d v="2016-06-12T00:00:00"/>
    <s v="1st August,2016"/>
    <d v="2016-08-01T00:00:00"/>
    <s v="Kinuthia John Ngugi"/>
    <s v="Male"/>
    <s v="4294414"/>
    <s v="71863295"/>
    <s v="2.55E+11"/>
    <s v=""/>
    <s v=""/>
    <n v="36.696564000000002"/>
    <n v="-1.242731"/>
    <s v="Kiambu"/>
    <s v="Kabete"/>
    <s v="Kabete"/>
    <s v="Kanyariri"/>
    <x v="2"/>
    <s v="Andcol Enterprises"/>
    <s v=""/>
    <s v=""/>
    <s v="Micro Business"/>
    <s v="KENBIM"/>
    <s v="Masonry"/>
    <s v="13/06/2017"/>
  </r>
  <r>
    <s v="VPA6"/>
    <x v="4434"/>
    <x v="1"/>
    <s v=""/>
    <s v="6th March,2017"/>
    <d v="2017-03-06T00:00:00"/>
    <s v="25th April,2017"/>
    <d v="2017-04-25T00:00:00"/>
    <s v="Josephat Ndwiga Ndwiga"/>
    <s v="Male"/>
    <s v="11043765"/>
    <s v="732041536"/>
    <s v="2.55E+11"/>
    <s v=""/>
    <s v=""/>
    <n v="37.548952999999997"/>
    <n v="-0.57651200000000002"/>
    <s v="Embu"/>
    <s v="Mbeere South"/>
    <s v="Mbere"/>
    <s v="Kimuringa"/>
    <x v="2"/>
    <s v="Andcol Enterprises"/>
    <s v="Zakary"/>
    <s v="700000000"/>
    <s v="Micro Business"/>
    <s v="KENBIM"/>
    <s v="Masonry"/>
    <s v="13/06/2017"/>
  </r>
  <r>
    <s v="VPA6"/>
    <x v="4435"/>
    <x v="1"/>
    <s v=""/>
    <s v="28th February,2017"/>
    <d v="2017-02-28T00:00:00"/>
    <s v="24th March,2017"/>
    <d v="2017-03-24T00:00:00"/>
    <s v="Waiguru Felister Njoki"/>
    <s v="Female"/>
    <s v="9821723"/>
    <s v="72526048"/>
    <s v="2.55E+11"/>
    <s v=""/>
    <s v=""/>
    <n v="35.090718000000003"/>
    <n v="0.91317999999999999"/>
    <s v="Trans Nzoia"/>
    <s v="Trans Nzoia West"/>
    <s v="Waitaluk"/>
    <s v="Simatwet"/>
    <x v="17"/>
    <s v="Pafasi Enterprise"/>
    <s v="Pafasi  Enterprise"/>
    <s v="712956699"/>
    <s v="Micro Business"/>
    <s v="Modified Camartec Digester"/>
    <s v="Masonry"/>
    <s v="13/06/2017"/>
  </r>
  <r>
    <s v="VPA6"/>
    <x v="4436"/>
    <x v="1"/>
    <s v=""/>
    <s v="13th January,2017"/>
    <d v="2017-01-13T00:00:00"/>
    <s v="4th March,2017"/>
    <d v="2017-03-04T00:00:00"/>
    <s v="Ndegwa John Maina"/>
    <s v="Male"/>
    <s v="958975"/>
    <s v="713824898"/>
    <s v="2.55E+11"/>
    <s v=""/>
    <s v=""/>
    <n v="36.936190000000003"/>
    <n v="-1.207192"/>
    <s v="Kiambu"/>
    <s v="Ruiru"/>
    <s v="Ruiru"/>
    <s v="Murera Coffee"/>
    <x v="2"/>
    <s v="Bio Esline Company Ltd"/>
    <s v="Bioesline Company Ltd"/>
    <s v="723784968"/>
    <s v="Micro Business"/>
    <s v="KENBIM"/>
    <s v="Masonry"/>
    <s v="15/06/2017"/>
  </r>
  <r>
    <s v="VPA6"/>
    <x v="4437"/>
    <x v="1"/>
    <s v=""/>
    <s v="29th December,2016"/>
    <d v="2016-12-29T00:00:00"/>
    <s v="17th February,2017"/>
    <d v="2017-02-17T00:00:00"/>
    <s v="Githaiga Joseph G"/>
    <s v="Male"/>
    <s v="8779635"/>
    <s v="711921646"/>
    <s v="2.55E+11"/>
    <s v=""/>
    <s v=""/>
    <n v="36.931592000000002"/>
    <n v="-1.2187520000000001"/>
    <s v="Kiambu"/>
    <s v="Ruiru"/>
    <s v="Ku"/>
    <s v="Tembo"/>
    <x v="3"/>
    <s v="Bio Esline Company Ltd"/>
    <s v="Bioesline Company Ltd"/>
    <s v="723784968"/>
    <s v="Micro Business"/>
    <s v="KENBIM"/>
    <s v="Masonry"/>
    <s v="15/06/2017"/>
  </r>
  <r>
    <s v="VPA6"/>
    <x v="4438"/>
    <x v="1"/>
    <s v=""/>
    <s v="10th January,2017"/>
    <d v="2017-01-10T00:00:00"/>
    <s v="1st March,2017"/>
    <d v="2017-03-01T00:00:00"/>
    <s v="Magut Isaac"/>
    <s v="Male"/>
    <s v="4567826"/>
    <s v="722388717"/>
    <s v="2.55E+11"/>
    <s v=""/>
    <s v=""/>
    <n v="35.108345"/>
    <n v="0.208902"/>
    <s v="Nandi"/>
    <s v="Nandi Central"/>
    <s v="Kapngetuny"/>
    <s v="Kabutie"/>
    <x v="2"/>
    <s v="Ndimar Renewable Energy"/>
    <s v="Ndimar Renewable Energy"/>
    <s v="722797711"/>
    <s v="Micro Business"/>
    <s v="MKD"/>
    <s v="Masonry"/>
    <s v="16/06/2017"/>
  </r>
  <r>
    <s v="VPA6"/>
    <x v="4439"/>
    <x v="1"/>
    <s v=""/>
    <s v="12th April,2017"/>
    <d v="2017-04-12T00:00:00"/>
    <s v="1st June,2017"/>
    <d v="2017-06-01T00:00:00"/>
    <s v="Koril Esther C"/>
    <s v="Female"/>
    <s v="2489127"/>
    <s v="254722335283"/>
    <s v="2.55E+11"/>
    <s v=""/>
    <s v="2.55E+11"/>
    <n v="36.088050000000003"/>
    <n v="-0.134573"/>
    <s v="Nakuru"/>
    <s v="Bahati"/>
    <s v="Bahati"/>
    <s v="Kituru"/>
    <x v="2"/>
    <s v="Kichemu limited"/>
    <s v="Null"/>
    <s v=""/>
    <s v="Micro Business"/>
    <s v="MKD"/>
    <s v="Masonry"/>
    <s v="16/06/2017"/>
  </r>
  <r>
    <s v="VPA6"/>
    <x v="4440"/>
    <x v="1"/>
    <s v=""/>
    <s v="10th February,2017"/>
    <d v="2017-02-10T00:00:00"/>
    <s v="1st April,2017"/>
    <d v="2017-04-01T00:00:00"/>
    <s v="Mitei Peter Cheruyot"/>
    <s v="Male"/>
    <s v="5496869"/>
    <s v="722897927"/>
    <s v="2.55E+11"/>
    <s v=""/>
    <s v="2.55E+11"/>
    <n v="36.090048000000003"/>
    <n v="-0.13635"/>
    <s v="Nakuru"/>
    <s v="Nakuru North"/>
    <s v="Solai"/>
    <s v="Kituru"/>
    <x v="2"/>
    <s v="Kichemu limited"/>
    <s v="Wanjau"/>
    <s v=""/>
    <s v="Micro Business"/>
    <s v="MKD"/>
    <s v="Masonry"/>
    <s v="16/06/2017"/>
  </r>
  <r>
    <s v="VPA6"/>
    <x v="4441"/>
    <x v="1"/>
    <s v=""/>
    <s v="12th August,2016"/>
    <d v="2016-08-12T00:00:00"/>
    <s v="1st October,2016"/>
    <d v="2016-10-01T00:00:00"/>
    <s v="George Wambugu Kamau"/>
    <s v="Male"/>
    <s v="22478149"/>
    <s v="71027226"/>
    <s v="710433130"/>
    <s v=""/>
    <s v=""/>
    <n v="37.035080000000001"/>
    <n v="-0.80683800000000006"/>
    <s v="Murang'a"/>
    <s v="Maragua"/>
    <s v="Muthithi"/>
    <s v="Ngaburi"/>
    <x v="2"/>
    <s v="Fagaden Enterprises"/>
    <s v="Fagaden Enterprises"/>
    <s v=""/>
    <s v="Micro Business"/>
    <s v="MKD"/>
    <s v="Masonry"/>
    <s v="20/06/2017"/>
  </r>
  <r>
    <s v="VPA6"/>
    <x v="4442"/>
    <x v="1"/>
    <s v=""/>
    <s v="12th April,2017"/>
    <d v="2017-04-12T00:00:00"/>
    <s v="1st June,2017"/>
    <d v="2017-06-01T00:00:00"/>
    <s v="Murgor Daniel K"/>
    <s v="Male"/>
    <s v="23416848"/>
    <s v="723263461"/>
    <s v="2.55E+11"/>
    <s v=""/>
    <s v=""/>
    <n v="35.124547999999997"/>
    <n v="0.19221199999999999"/>
    <s v="Nandi"/>
    <s v="Nandi Central"/>
    <s v="Emgwen"/>
    <s v="Singorwa"/>
    <x v="2"/>
    <s v="Abiud Limited"/>
    <s v=""/>
    <s v=""/>
    <s v="Micro Business"/>
    <s v="AKUT"/>
    <s v="Masonry"/>
    <s v="22/06/2017"/>
  </r>
  <r>
    <s v="VPA6"/>
    <x v="4443"/>
    <x v="1"/>
    <s v=""/>
    <s v="22nd March,2017"/>
    <d v="2017-03-22T00:00:00"/>
    <s v="11th May,2017"/>
    <d v="2017-05-11T00:00:00"/>
    <s v="Kahumbuthu Alphazard Chambari"/>
    <s v="Male"/>
    <s v="13175339"/>
    <s v="721230660"/>
    <s v="721230660"/>
    <s v=""/>
    <s v=""/>
    <n v="37.616683000000002"/>
    <n v="-0.19559000000000001"/>
    <s v="Meru"/>
    <s v="Imenti South"/>
    <s v="Igoji"/>
    <s v="Kiagua"/>
    <x v="2"/>
    <s v="Andcol Enterprises"/>
    <s v="Lucas Muia"/>
    <s v="706279820"/>
    <s v="Micro Business"/>
    <s v="KENBIM"/>
    <s v="Masonry"/>
    <s v="24/06/2017"/>
  </r>
  <r>
    <s v="VPA6"/>
    <x v="4444"/>
    <x v="1"/>
    <s v=""/>
    <s v="28th February,2017"/>
    <d v="2017-02-28T00:00:00"/>
    <s v="19th April,2017"/>
    <d v="2017-04-19T00:00:00"/>
    <s v="Miiru Jacob Muriungi"/>
    <s v="Male"/>
    <s v="313091"/>
    <s v="724152439"/>
    <s v="2.55E+11"/>
    <s v=""/>
    <s v="2.55E+11"/>
    <n v="37.610821000000001"/>
    <n v="-0.201825"/>
    <s v="Tharaka-Nithi"/>
    <s v="Maara"/>
    <s v="Chogoria"/>
    <s v="Mbogori"/>
    <x v="2"/>
    <s v="Andcol Enterprises"/>
    <s v="Lucas Muia"/>
    <s v="706279820"/>
    <s v="Micro Business"/>
    <s v="KENBIM"/>
    <s v="Masonry"/>
    <s v="24/06/2017"/>
  </r>
  <r>
    <s v="VPA6"/>
    <x v="4445"/>
    <x v="2"/>
    <s v="Demolished"/>
    <s v="12th November,2016"/>
    <d v="2016-11-12T00:00:00"/>
    <s v="16th January,2017"/>
    <d v="2017-01-16T00:00:00"/>
    <s v="Rugiri Lawrence Mungiria"/>
    <s v="Male"/>
    <s v="2398897"/>
    <s v="+254702974753"/>
    <s v="2.55E+11"/>
    <s v=""/>
    <s v="2.55E+11"/>
    <n v="37.667954999999999"/>
    <n v="-7.0876999999999996E-2"/>
    <s v="Meru"/>
    <s v="Imenti South"/>
    <s v="Kathera"/>
    <s v="Taita"/>
    <x v="0"/>
    <s v="HAMKAM"/>
    <s v="Hamkam"/>
    <s v="728905327"/>
    <s v="Micro Business"/>
    <s v="KENBIM"/>
    <s v="Masonry"/>
    <s v="25/06/2017"/>
  </r>
  <r>
    <s v="VPA6"/>
    <x v="4446"/>
    <x v="1"/>
    <s v=""/>
    <s v="26th March,2017"/>
    <d v="2017-03-26T00:00:00"/>
    <s v="15th May,2017"/>
    <d v="2017-05-15T00:00:00"/>
    <s v="Teresia Wambui Mukiri"/>
    <s v="Female"/>
    <s v="3456872"/>
    <s v="710113921"/>
    <s v="2.55E+11"/>
    <s v=""/>
    <s v=""/>
    <n v="35.854858"/>
    <n v="-0.21246499999999999"/>
    <s v="Nakuru"/>
    <s v="Rongai"/>
    <s v="Salgaa"/>
    <s v="Moyaset"/>
    <x v="4"/>
    <s v="Andcol Enterprises"/>
    <s v="Luka Kiprop Maiyo"/>
    <s v="706279820"/>
    <s v="Micro Business"/>
    <s v="KENBIM"/>
    <s v="Masonry"/>
    <s v="26/06/2017"/>
  </r>
  <r>
    <s v="VPA6"/>
    <x v="4447"/>
    <x v="2"/>
    <s v="Declined to sign Certificate"/>
    <s v="12th November,2016"/>
    <d v="2016-11-12T00:00:00"/>
    <s v="1st January,2017"/>
    <d v="2017-01-01T00:00:00"/>
    <s v="Nduti Josphat Mwangi"/>
    <s v="Male"/>
    <s v="360389"/>
    <s v="722492586"/>
    <s v="2.55E+11"/>
    <s v=""/>
    <s v="2.55E+11"/>
    <n v="36.887878000000001"/>
    <n v="-0.80563499999999999"/>
    <s v="Murang'a"/>
    <s v="Kandara"/>
    <s v="Githumu"/>
    <s v="Nduti"/>
    <x v="2"/>
    <s v="HAMKAM"/>
    <s v="Hamkam"/>
    <s v="728905327"/>
    <s v="Micro Business"/>
    <s v="KENBIM"/>
    <s v="Masonry"/>
    <s v="26/06/2017"/>
  </r>
  <r>
    <s v="VPA6"/>
    <x v="4448"/>
    <x v="1"/>
    <s v=""/>
    <s v="10th May,2017"/>
    <d v="2017-05-10T00:00:00"/>
    <s v="29th June,2017"/>
    <d v="2017-06-29T00:00:00"/>
    <s v="Kirwa Thomas Kiplimo"/>
    <s v="Male"/>
    <s v="5584000"/>
    <s v="725338141"/>
    <s v="2.55E+11"/>
    <s v=""/>
    <s v="2.55E+11"/>
    <n v="35.192084999999999"/>
    <n v="0.199515"/>
    <s v="Nandi"/>
    <s v="Nandi Central"/>
    <s v="Arwos"/>
    <s v="Arwos"/>
    <x v="3"/>
    <s v="Andcol Enterprises"/>
    <s v="Lucas Muia"/>
    <s v="706279820"/>
    <s v="Micro Business"/>
    <s v="KENBIM"/>
    <s v="Masonry"/>
    <s v="27/06/2017"/>
  </r>
  <r>
    <s v="VPA6"/>
    <x v="4449"/>
    <x v="1"/>
    <s v=""/>
    <s v="23rd June,2017"/>
    <d v="2017-06-23T00:00:00"/>
    <s v="12th August,2017"/>
    <d v="2017-08-12T00:00:00"/>
    <s v="Grace Jeptoo"/>
    <s v="Female"/>
    <s v="3259718"/>
    <s v="700617978"/>
    <s v="2.55E+11"/>
    <s v=""/>
    <s v="2.55E+11"/>
    <n v="35.17024"/>
    <n v="0.34648000000000001"/>
    <s v="Nandi"/>
    <s v="Mosop"/>
    <s v="Itigo"/>
    <s v="Tamboiyo"/>
    <x v="2"/>
    <s v="Ndimar Renewable Energy"/>
    <s v="Ndimar Renewable Energy"/>
    <s v="722797711"/>
    <s v="Micro Business"/>
    <s v="KENBIM"/>
    <s v="Masonry"/>
    <s v="27/06/2017"/>
  </r>
  <r>
    <s v="VPA6"/>
    <x v="4450"/>
    <x v="1"/>
    <s v=""/>
    <s v="24th April,2017"/>
    <d v="2017-04-24T00:00:00"/>
    <s v="13th June,2017"/>
    <d v="2017-06-13T00:00:00"/>
    <s v="Paul Kariuki Wainaina"/>
    <s v="Male"/>
    <s v="552941"/>
    <s v="724431196"/>
    <s v="2.55E+11"/>
    <s v=""/>
    <s v="2.55E+11"/>
    <n v="36.846367999999998"/>
    <n v="-1.1601319999999999"/>
    <s v="Kiambu"/>
    <s v="Kiambu"/>
    <s v="Riabai"/>
    <s v="Riabai"/>
    <x v="0"/>
    <s v="Felikam Biogas Services"/>
    <s v="Felikam Biogas Services"/>
    <s v="721439263"/>
    <s v="Micro Business"/>
    <s v="MKD"/>
    <s v="Masonry"/>
    <s v="27/06/2017"/>
  </r>
  <r>
    <s v="VPA6"/>
    <x v="4451"/>
    <x v="1"/>
    <s v=""/>
    <s v="12th April,2017"/>
    <d v="2017-04-12T00:00:00"/>
    <s v="1st June,2017"/>
    <d v="2017-06-01T00:00:00"/>
    <s v="Mwangi Purity Mugechi"/>
    <s v="Female"/>
    <s v="23393763"/>
    <s v="722958091"/>
    <s v="722958091"/>
    <s v=""/>
    <s v="764958091"/>
    <n v="36.654423999999999"/>
    <n v="-1.2021299999999999"/>
    <s v="Kiambu"/>
    <s v="Kabete"/>
    <s v="Muguga"/>
    <s v="Kamuguga"/>
    <x v="3"/>
    <s v="Kenbi Enterprises"/>
    <s v="Luke"/>
    <s v=""/>
    <s v="Micro Business"/>
    <s v="KENBIM"/>
    <s v="Masonry"/>
    <s v="27/06/2017"/>
  </r>
  <r>
    <s v="VPA6"/>
    <x v="4452"/>
    <x v="1"/>
    <s v=""/>
    <s v="7th June,2017"/>
    <d v="2017-06-07T00:00:00"/>
    <s v="27th July,2017"/>
    <d v="2017-07-27T00:00:00"/>
    <s v="Mugo Gladys Njambi"/>
    <s v="Female"/>
    <s v="3682814"/>
    <s v="725481946"/>
    <s v="2.55E+11"/>
    <s v=""/>
    <s v="2.55E+11"/>
    <n v="36.929594999999999"/>
    <n v="-0.93429700000000004"/>
    <s v="Murang'a"/>
    <s v="Maragua"/>
    <s v="Mabanda"/>
    <s v="Mabae"/>
    <x v="2"/>
    <s v="Fagaden Enterprises"/>
    <s v="Fagaden Enterprises"/>
    <s v="721959188"/>
    <s v="Micro Business"/>
    <s v="MKD"/>
    <s v="Masonry"/>
    <s v="27/06/2017"/>
  </r>
  <r>
    <s v="VPA6"/>
    <x v="4453"/>
    <x v="1"/>
    <s v=""/>
    <s v="3rd January,2017"/>
    <d v="2017-01-03T00:00:00"/>
    <s v="10th February,2017"/>
    <d v="2017-02-10T00:00:00"/>
    <s v="David Natui"/>
    <s v="Male"/>
    <s v="26008830"/>
    <s v="72399297"/>
    <s v="2.55E+11"/>
    <s v=""/>
    <s v="2.55E+11"/>
    <n v="35.207093"/>
    <n v="0.204295"/>
    <s v="Nandi"/>
    <s v="Nandi Central"/>
    <s v="Arwos"/>
    <s v="Kimolwo"/>
    <x v="3"/>
    <s v="Andcol Enterprises"/>
    <s v="Lucas Muia"/>
    <s v="706279820"/>
    <s v="Micro Business"/>
    <s v="KENBIM"/>
    <s v="Masonry"/>
    <s v="28/06/2017"/>
  </r>
  <r>
    <s v="VPA6"/>
    <x v="4454"/>
    <x v="2"/>
    <s v="Hostile Client"/>
    <s v="12th April,2017"/>
    <d v="2017-04-12T00:00:00"/>
    <s v="1st June,2017"/>
    <d v="2017-06-01T00:00:00"/>
    <s v="Muiru Hssbon"/>
    <s v="Male"/>
    <s v="99999"/>
    <s v="722443776"/>
    <s v="722443776"/>
    <s v=""/>
    <s v=""/>
    <n v="37.076042000000001"/>
    <n v="-0.77879500000000002"/>
    <s v="Murang'a"/>
    <s v="Kiharu"/>
    <s v="Mugoiri"/>
    <s v="Kamaguta"/>
    <x v="3"/>
    <s v="Kenbi Enterprises"/>
    <s v="Moses"/>
    <s v=""/>
    <s v="Micro Business"/>
    <s v="KENBIM"/>
    <s v="Masonry"/>
    <s v="28/06/2017"/>
  </r>
  <r>
    <s v="VPA6"/>
    <x v="4455"/>
    <x v="1"/>
    <s v=""/>
    <s v="11th November,2016"/>
    <d v="2016-11-11T00:00:00"/>
    <s v="31st December,2016"/>
    <d v="2016-12-31T00:00:00"/>
    <s v="Ezekiel Esther Waithera"/>
    <s v="Female"/>
    <s v="2004856"/>
    <s v="719644388"/>
    <s v="719644388"/>
    <s v=""/>
    <s v=""/>
    <n v="37.062303999999997"/>
    <n v="-0.75660099999999997"/>
    <s v="Murang'a"/>
    <s v="Kahuro"/>
    <s v="Kiria"/>
    <s v="Kagumo"/>
    <x v="2"/>
    <s v="Kenbi Enterprises"/>
    <s v="Moses"/>
    <s v=""/>
    <s v="Micro Business"/>
    <s v="KENBIM"/>
    <s v="Masonry"/>
    <s v="28/06/2017"/>
  </r>
  <r>
    <s v="VPA6"/>
    <x v="4456"/>
    <x v="1"/>
    <s v=""/>
    <s v="11th September,2016"/>
    <d v="2016-09-11T00:00:00"/>
    <s v="31st October,2016"/>
    <d v="2016-10-31T00:00:00"/>
    <s v="John B Kaguru"/>
    <s v="Male"/>
    <s v="99999"/>
    <s v="726663651"/>
    <s v="726663651"/>
    <s v=""/>
    <s v=""/>
    <n v="36.902079999999998"/>
    <n v="-0.55060799999999999"/>
    <s v="Nyeri"/>
    <s v="Othaya"/>
    <s v="Ihuririo"/>
    <s v="Waihara"/>
    <x v="0"/>
    <s v="Mt Kenya Renewable Energy"/>
    <s v="Mt Kenya Renewable Energy"/>
    <s v="726322851"/>
    <s v="Micro Business"/>
    <s v="KENBIM"/>
    <s v="Masonry"/>
    <s v="29/06/2017"/>
  </r>
  <r>
    <s v="VPA6"/>
    <x v="4457"/>
    <x v="1"/>
    <s v=""/>
    <s v="29th June,2017"/>
    <d v="2017-06-29T00:00:00"/>
    <s v="18th August,2017"/>
    <d v="2017-08-18T00:00:00"/>
    <s v="Kenya David Njeru"/>
    <s v="Male"/>
    <s v="21619219"/>
    <s v="700424373"/>
    <s v="2.55E+11"/>
    <s v=""/>
    <s v=""/>
    <n v="37.664724999999997"/>
    <n v="-0.383913"/>
    <s v="Tharaka-Nithi"/>
    <s v="Chuka"/>
    <s v="Kabuboni"/>
    <s v="Ithio"/>
    <x v="2"/>
    <s v="Igwemas General Digester Ltd"/>
    <s v="Samuel Kirimi"/>
    <s v="740874862"/>
    <s v="Micro Business"/>
    <s v="Modified Camartec Digester"/>
    <s v="Masonry"/>
    <s v="29/06/2017"/>
  </r>
  <r>
    <s v="VPA6"/>
    <x v="4458"/>
    <x v="1"/>
    <s v=""/>
    <s v="11th May,2017"/>
    <d v="2017-05-11T00:00:00"/>
    <s v="30th June,2017"/>
    <d v="2017-06-30T00:00:00"/>
    <s v="Mwangi Mary Wanjiru"/>
    <s v="Female"/>
    <s v="3091118"/>
    <s v="724601862"/>
    <s v="2.55E+11"/>
    <s v=""/>
    <s v=""/>
    <n v="37.076203"/>
    <n v="-0.77867900000000001"/>
    <s v="Murang'a"/>
    <s v="Maragua"/>
    <s v="Mugoiri"/>
    <s v="Kamaguta"/>
    <x v="3"/>
    <s v="Kenbi Enterprises"/>
    <s v="Moses"/>
    <s v=""/>
    <s v="Micro Business"/>
    <s v="KENBIM"/>
    <s v="Masonry"/>
    <s v="30/06/2017"/>
  </r>
  <r>
    <s v="VPA6"/>
    <x v="4459"/>
    <x v="1"/>
    <s v=""/>
    <s v="12th April,2017"/>
    <d v="2017-04-12T00:00:00"/>
    <s v="1st June,2017"/>
    <d v="2017-06-01T00:00:00"/>
    <s v="Kaggia Johnson Kariuki"/>
    <s v="Male"/>
    <s v="3883044"/>
    <s v="714191926"/>
    <s v="2.55E+11"/>
    <s v=""/>
    <s v=""/>
    <n v="36.903241999999999"/>
    <n v="-1.0480780000000001"/>
    <s v="Kiambu"/>
    <s v="Gatundu South"/>
    <s v="Kiamwangi"/>
    <s v="Gituamba"/>
    <x v="2"/>
    <s v="Kenbi Enterprises"/>
    <s v="Fanuel"/>
    <s v=""/>
    <s v="Micro Business"/>
    <s v="KENBIM"/>
    <s v="Masonry"/>
    <s v="30/06/2017"/>
  </r>
  <r>
    <s v="VPA6"/>
    <x v="4460"/>
    <x v="1"/>
    <s v=""/>
    <s v="12th May,2017"/>
    <d v="2017-05-12T00:00:00"/>
    <s v="1st July,2017"/>
    <d v="2017-07-01T00:00:00"/>
    <s v="Mugo Severino Gitari"/>
    <s v="Male"/>
    <s v="34391641"/>
    <s v="725626072"/>
    <s v="2.55E+11"/>
    <s v=""/>
    <s v="2.55E+11"/>
    <n v="37.658769999999997"/>
    <n v="-0.37482700000000002"/>
    <s v="Tharaka-Nithi"/>
    <s v="Chuka"/>
    <s v="Kabuboni"/>
    <s v="Kanyakini"/>
    <x v="2"/>
    <s v="Igwemas General Digester Ltd"/>
    <s v="Samuel Kirimi"/>
    <s v="740754837"/>
    <s v="Micro Business"/>
    <s v="Modified Camartec Digester"/>
    <s v="Masonry"/>
    <s v="03/07/2017"/>
  </r>
  <r>
    <s v="VPA6"/>
    <x v="4461"/>
    <x v="1"/>
    <s v=""/>
    <s v="12th May,2017"/>
    <d v="2017-05-12T00:00:00"/>
    <s v="1st July,2017"/>
    <d v="2017-07-01T00:00:00"/>
    <s v="Ndeke Justin Mwiti"/>
    <s v="Male"/>
    <s v="2431598"/>
    <s v="726007458"/>
    <s v="2.55E+11"/>
    <s v=""/>
    <s v="2.55E+11"/>
    <n v="37.656354"/>
    <n v="-0.37423699999999999"/>
    <s v="Tharaka-Nithi"/>
    <s v="Chuka"/>
    <s v="Kanyakini"/>
    <s v="Mbukoni"/>
    <x v="2"/>
    <s v="Igwemas General Digester Ltd"/>
    <s v="Samuel Kirimi"/>
    <s v="740754837"/>
    <s v="Micro Business"/>
    <s v="Modified Camartec Digester"/>
    <s v="Masonry"/>
    <s v="03/07/2017"/>
  </r>
  <r>
    <s v="VPA6"/>
    <x v="4462"/>
    <x v="0"/>
    <s v="Under Verification"/>
    <s v="21st June,2017"/>
    <d v="2017-06-21T00:00:00"/>
    <s v="1st July,2017"/>
    <d v="2017-07-01T00:00:00"/>
    <s v="Kamau Allan Kiama"/>
    <s v="Male"/>
    <s v="24440732"/>
    <s v="0721653986"/>
    <s v="721653986"/>
    <s v=""/>
    <s v="723987654"/>
    <n v="37.072042000000003"/>
    <n v="-1.0416030000000001"/>
    <s v="Kiambu"/>
    <s v="Githunguri"/>
    <s v="Githunguri"/>
    <s v="Kambaa"/>
    <x v="3"/>
    <s v="Mt Kenya Renewable Energy"/>
    <s v="John"/>
    <s v="710621896"/>
    <s v="Micro Business"/>
    <s v="MKD"/>
    <s v="Masonry"/>
    <s v="04/07/2017"/>
  </r>
  <r>
    <s v="VPA6"/>
    <x v="4463"/>
    <x v="0"/>
    <s v="Unreachable"/>
    <s v="25th April,2017"/>
    <d v="2017-04-25T00:00:00"/>
    <s v="14th June,2017"/>
    <d v="2017-06-14T00:00:00"/>
    <s v="Manga Virginia Wambui"/>
    <s v="Female"/>
    <s v="23423055"/>
    <s v="+254722987243"/>
    <s v="2.55E+11"/>
    <s v=""/>
    <s v="2.55E+11"/>
    <n v="36.655822000000001"/>
    <n v="-1.1916180000000001"/>
    <s v="Kiambu"/>
    <s v="Limuru"/>
    <s v="Limuru"/>
    <s v="Kiambaa"/>
    <x v="1"/>
    <s v="Mt Kenya Renewable Energy"/>
    <s v="Allan Gichuru Karugu"/>
    <s v="705604956"/>
    <s v="Micro Business"/>
    <s v="KENBIM"/>
    <s v="Masonry"/>
    <s v="04/07/2017"/>
  </r>
  <r>
    <s v="VPA6"/>
    <x v="4464"/>
    <x v="1"/>
    <s v=""/>
    <s v="17th March,2017"/>
    <d v="2017-03-17T00:00:00"/>
    <s v="17th April,2017"/>
    <d v="2017-04-17T00:00:00"/>
    <s v="Munyi Moses Munyi"/>
    <s v="Male"/>
    <s v="16020923"/>
    <s v="733395607"/>
    <s v="2.55E+11"/>
    <s v=""/>
    <s v=""/>
    <n v="37.513817000000003"/>
    <n v="-0.41421200000000002"/>
    <s v="Embu"/>
    <s v="Runyenjes"/>
    <s v="Kiajokoma"/>
    <s v="Kibogi"/>
    <x v="0"/>
    <s v="Eastern Bioteck"/>
    <s v="Linus Muchangi"/>
    <s v="731538580"/>
    <s v="Micro Business"/>
    <s v="KENBIM"/>
    <s v="Masonry"/>
    <s v="04/07/2017"/>
  </r>
  <r>
    <s v="VPA6"/>
    <x v="4465"/>
    <x v="1"/>
    <s v=""/>
    <s v="12th October,2016"/>
    <d v="2016-10-12T00:00:00"/>
    <s v="1st December,2016"/>
    <d v="2016-12-01T00:00:00"/>
    <s v="Ann Muthoni Mwenda"/>
    <s v="Female"/>
    <s v="12949648"/>
    <s v="721752571"/>
    <s v="2.55E+11"/>
    <s v=""/>
    <s v=""/>
    <n v="36.455350000000003"/>
    <n v="1.6240000000000001E-2"/>
    <s v="Nyandarua"/>
    <s v="Ndaragwa"/>
    <s v="Leshau"/>
    <s v="Kahembe"/>
    <x v="2"/>
    <s v="Kichemu limited"/>
    <s v="Kichemu Limited"/>
    <s v=""/>
    <s v="Micro Business"/>
    <s v="MKD"/>
    <s v="Masonry"/>
    <s v="04/07/2017"/>
  </r>
  <r>
    <s v="VPA6"/>
    <x v="4466"/>
    <x v="1"/>
    <s v=""/>
    <s v="17th April,2017"/>
    <d v="2017-04-17T00:00:00"/>
    <s v="6th June,2017"/>
    <d v="2017-06-06T00:00:00"/>
    <s v="Gachigi Lucas Ndungu"/>
    <s v="Male"/>
    <s v="22519159"/>
    <s v="701627328"/>
    <s v="2.55E+11"/>
    <s v=""/>
    <s v="2.55E+11"/>
    <n v="37.416061999999997"/>
    <n v="-0.60183699999999996"/>
    <s v="Kirinyaga"/>
    <s v="Kirinyaga East"/>
    <s v="Kamunyange"/>
    <s v="Kajiji"/>
    <x v="6"/>
    <s v="Andcol Enterprises"/>
    <s v="Lucas Muia"/>
    <s v="706279820"/>
    <s v="Micro Business"/>
    <s v="AKUT"/>
    <s v="Masonry"/>
    <s v="06/07/2017"/>
  </r>
  <r>
    <s v="VPA6"/>
    <x v="4467"/>
    <x v="1"/>
    <s v=""/>
    <s v="9th May,2017"/>
    <d v="2017-05-09T00:00:00"/>
    <s v="28th June,2017"/>
    <d v="2017-06-28T00:00:00"/>
    <s v="Mwithimbu Henry Kirema"/>
    <s v="Male"/>
    <s v="2372031"/>
    <s v="721325650"/>
    <s v="2.55E+11"/>
    <s v=""/>
    <s v="2.55E+11"/>
    <n v="37.582555999999997"/>
    <n v="-5.765E-2"/>
    <s v="Meru"/>
    <s v="Imenti South"/>
    <s v="Kathera"/>
    <s v="Maringene"/>
    <x v="2"/>
    <s v="Igwemas General Digester Ltd"/>
    <s v="Samuel Kirimi"/>
    <s v="740754837"/>
    <s v="Micro Business"/>
    <s v="Modified Camartec Digester"/>
    <s v="Masonry"/>
    <s v="08/07/2017"/>
  </r>
  <r>
    <s v="VPA6"/>
    <x v="4468"/>
    <x v="1"/>
    <s v=""/>
    <s v="26th February,2017"/>
    <d v="2017-02-26T00:00:00"/>
    <s v="17th April,2017"/>
    <d v="2017-04-17T00:00:00"/>
    <s v="Esban Norman Gitau"/>
    <s v="Male"/>
    <s v="897078"/>
    <s v="721269422"/>
    <s v="2.55E+11"/>
    <s v=""/>
    <s v=""/>
    <n v="37.003999999999998"/>
    <n v="-0.85898799999999997"/>
    <s v="Murang'a"/>
    <s v="Kandara"/>
    <s v="Kandara"/>
    <s v="Karuhiu"/>
    <x v="3"/>
    <s v="Kenbi Enterprises"/>
    <s v="Luke"/>
    <s v=""/>
    <s v="Micro Business"/>
    <s v="MKD"/>
    <s v="Masonry"/>
    <s v="10/07/2017"/>
  </r>
  <r>
    <s v="VPA6"/>
    <x v="4469"/>
    <x v="0"/>
    <s v="Hostile Client"/>
    <s v="11th October,2016"/>
    <d v="2016-10-11T00:00:00"/>
    <s v="30th November,2016"/>
    <d v="2016-11-30T00:00:00"/>
    <s v="Wekoye Stephen Ngome"/>
    <s v="Male"/>
    <s v="778124"/>
    <s v="+254722853316"/>
    <s v="2.55E+11"/>
    <s v=""/>
    <s v="2.55E+11"/>
    <n v="35.248202999999997"/>
    <n v="0.99424299999999999"/>
    <s v="Trans Nzoia"/>
    <s v="Trans Nzoia East"/>
    <s v="Sowerwa"/>
    <s v="Tombili"/>
    <x v="1"/>
    <s v="Pafasi Enterprise"/>
    <s v="Pafasi  Enterprise"/>
    <s v="712956699"/>
    <s v="Micro Business"/>
    <s v="MKD"/>
    <s v="Masonry"/>
    <s v="11/07/2017"/>
  </r>
  <r>
    <s v="VPA6"/>
    <x v="4470"/>
    <x v="1"/>
    <s v=""/>
    <s v="1st March,2017"/>
    <d v="2017-03-01T00:00:00"/>
    <s v="20th April,2017"/>
    <d v="2017-04-20T00:00:00"/>
    <s v="Mwangi John"/>
    <s v="Male"/>
    <s v="1808934"/>
    <s v="722649630"/>
    <s v="2.55E+11"/>
    <s v=""/>
    <s v=""/>
    <n v="36.721888999999997"/>
    <n v="-0.26077"/>
    <s v="Nyeri"/>
    <s v="Kieni West"/>
    <s v="Gatarakwa"/>
    <s v="Embaringo"/>
    <x v="3"/>
    <s v="Kenbi Enterprises"/>
    <s v="Moses"/>
    <s v=""/>
    <s v="Micro Business"/>
    <s v="KENBIM"/>
    <s v="Masonry"/>
    <s v="12/07/2017"/>
  </r>
  <r>
    <s v="VPA6"/>
    <x v="4471"/>
    <x v="1"/>
    <s v=""/>
    <s v="5th March,2017"/>
    <d v="2017-03-05T00:00:00"/>
    <s v="24th April,2017"/>
    <d v="2017-04-24T00:00:00"/>
    <s v="Mutahi Wamuyu Salome"/>
    <s v="Female"/>
    <s v="402355"/>
    <s v="729561896"/>
    <s v="2.55E+11"/>
    <s v=""/>
    <s v=""/>
    <n v="36.176667999999999"/>
    <n v="-0.26850299999999999"/>
    <s v="Nakuru"/>
    <s v="Bahati"/>
    <s v="Gathioro"/>
    <s v="Taboga"/>
    <x v="2"/>
    <s v="Samjubiotec Enterprises"/>
    <s v="Samjubiotec Enterprises"/>
    <s v="725884727"/>
    <s v="Micro Business"/>
    <s v="KENBIM"/>
    <s v="Masonry"/>
    <s v="12/07/2017"/>
  </r>
  <r>
    <s v="VPA6"/>
    <x v="4472"/>
    <x v="1"/>
    <s v=""/>
    <s v="9th May,2017"/>
    <d v="2017-05-09T00:00:00"/>
    <s v="28th June,2017"/>
    <d v="2017-06-28T00:00:00"/>
    <s v="Njeru John"/>
    <s v="Male"/>
    <s v="11058709"/>
    <s v="719157020"/>
    <s v="2.55E+11"/>
    <s v=""/>
    <s v="2.55E+11"/>
    <n v="37.661352000000001"/>
    <n v="-0.381575"/>
    <s v="Tharaka-Nithi"/>
    <s v="Chuka"/>
    <s v="Kabuboni"/>
    <s v="Mbukoni"/>
    <x v="2"/>
    <s v="Igwemas General Digester Ltd"/>
    <s v="Samuel Kirimi"/>
    <s v="740754837"/>
    <s v="Micro Business"/>
    <s v="Modified Camartec Digester"/>
    <s v="Masonry"/>
    <s v="12/07/2017"/>
  </r>
  <r>
    <s v="VPA6"/>
    <x v="4473"/>
    <x v="1"/>
    <s v=""/>
    <s v="13th December,2017"/>
    <d v="2017-12-13T00:00:00"/>
    <s v="1st February,2018"/>
    <d v="2018-02-01T00:00:00"/>
    <s v="Charagat Helen Helen"/>
    <s v="Female"/>
    <s v="99999"/>
    <s v="721389882"/>
    <s v="721389882"/>
    <s v=""/>
    <s v="723790231"/>
    <n v="35.191161999999998"/>
    <n v="0.40389799999999998"/>
    <s v="Uasin Gishu"/>
    <s v="Kapseret"/>
    <s v="Kapkaren"/>
    <s v="Kapkaren"/>
    <x v="4"/>
    <s v="Bio Esline Company Ltd"/>
    <s v="James"/>
    <s v=""/>
    <s v="Micro Business"/>
    <s v="Modified Camartec Digester"/>
    <s v="Masonry"/>
    <s v="13/07/2017"/>
  </r>
  <r>
    <s v="VPA6"/>
    <x v="4474"/>
    <x v="1"/>
    <s v=""/>
    <s v="16th March,2017"/>
    <d v="2017-03-16T00:00:00"/>
    <s v="5th May,2017"/>
    <d v="2017-05-05T00:00:00"/>
    <s v="Mati Lucyline Jerri"/>
    <s v="Female"/>
    <s v="2383870"/>
    <s v="728681159"/>
    <s v="2.55E+11"/>
    <s v=""/>
    <s v="2.55E+11"/>
    <n v="37.642826999999997"/>
    <n v="-0.37252999999999997"/>
    <s v="Tharaka-Nithi"/>
    <s v="Chuka"/>
    <s v="Mwonge"/>
    <s v="Kiadogo"/>
    <x v="2"/>
    <s v="Igwemas General Digester Ltd"/>
    <s v="Samuel Kirimi"/>
    <s v="740754837"/>
    <s v="Micro Business"/>
    <s v="Modified Camartec Digester"/>
    <s v="Masonry"/>
    <s v="14/07/2017"/>
  </r>
  <r>
    <s v="VPA6"/>
    <x v="4475"/>
    <x v="1"/>
    <s v=""/>
    <s v="16th March,2017"/>
    <d v="2017-03-16T00:00:00"/>
    <s v="5th May,2017"/>
    <d v="2017-05-05T00:00:00"/>
    <s v="Murithi Evanston Gitonga"/>
    <s v="Male"/>
    <s v="36885190"/>
    <s v="721345432"/>
    <s v="2.55E+11"/>
    <s v=""/>
    <s v=""/>
    <n v="37.643383999999998"/>
    <n v="-0.37174499999999999"/>
    <s v="Tharaka-Nithi"/>
    <s v="Chuka"/>
    <s v="Mwonge"/>
    <s v="Kangumo"/>
    <x v="2"/>
    <s v="Igwemas General Digester Ltd"/>
    <s v="George Gitonga"/>
    <s v="741851168"/>
    <s v="Micro Business"/>
    <s v="Modified Camartec Digester"/>
    <s v="Masonry"/>
    <s v="14/07/2017"/>
  </r>
  <r>
    <s v="VPA6"/>
    <x v="4476"/>
    <x v="1"/>
    <s v=""/>
    <s v="12th January,2017"/>
    <d v="2017-01-12T00:00:00"/>
    <s v="3rd March,2017"/>
    <d v="2017-03-03T00:00:00"/>
    <s v="Njenga Jane Njeri"/>
    <s v="Female"/>
    <s v="5194175"/>
    <s v="715379309"/>
    <s v="2.55E+11"/>
    <s v=""/>
    <s v=""/>
    <n v="36.134419999999999"/>
    <n v="-0.2215"/>
    <s v="Nakuru"/>
    <s v="Bahati"/>
    <s v="Kabatini"/>
    <s v="Nyathona"/>
    <x v="1"/>
    <s v="Samjubiotec Enterprises"/>
    <s v="Samjubiotec Enterprises"/>
    <s v="725884727"/>
    <s v="Micro Business"/>
    <s v="Modified Camartec Digester"/>
    <s v="Masonry"/>
    <s v="15/07/2017"/>
  </r>
  <r>
    <s v="VPA6"/>
    <x v="4477"/>
    <x v="1"/>
    <s v=""/>
    <s v="11th December,2016"/>
    <d v="2016-12-11T00:00:00"/>
    <s v="30th January,2017"/>
    <d v="2017-01-30T00:00:00"/>
    <s v="Naivasha Frankline Murithi"/>
    <s v="Male"/>
    <s v="26188363"/>
    <s v="723960155"/>
    <s v="2.55E+11"/>
    <s v=""/>
    <s v="2.55E+11"/>
    <n v="37.636926000000003"/>
    <n v="-0.23633499999999999"/>
    <s v="Tharaka-Nithi"/>
    <s v="Maara"/>
    <s v="Murungi"/>
    <s v="Shumaita"/>
    <x v="1"/>
    <s v="Igwemas General Digester Ltd"/>
    <s v="Samuel Kirimi"/>
    <s v="740754837"/>
    <s v="Micro Business"/>
    <s v="KENBIM"/>
    <s v="Masonry"/>
    <s v="16/07/2017"/>
  </r>
  <r>
    <s v="VPA6"/>
    <x v="4478"/>
    <x v="1"/>
    <s v=""/>
    <s v="11th November,2017"/>
    <d v="2017-11-11T00:00:00"/>
    <s v="31st December,2017"/>
    <d v="2017-12-31T00:00:00"/>
    <s v="Mwangi John Kamau"/>
    <s v="Male"/>
    <s v="2024856"/>
    <s v="70613164"/>
    <s v="2.55E+11"/>
    <s v=""/>
    <s v="2.55E+11"/>
    <n v="36.940933999999999"/>
    <n v="-0.94330700000000001"/>
    <s v="Murang'a"/>
    <s v="Maragua"/>
    <s v="Gatanga"/>
    <s v="Mabae"/>
    <x v="2"/>
    <s v="Fagaden Enterprises"/>
    <s v="Fagaden Enterprises"/>
    <s v="721959288"/>
    <s v="Micro Business"/>
    <s v="MKD"/>
    <s v="Masonry"/>
    <s v="16/07/2017"/>
  </r>
  <r>
    <s v="VPA6"/>
    <x v="4479"/>
    <x v="1"/>
    <s v=""/>
    <s v="27th November,2015"/>
    <d v="2015-11-27T00:00:00"/>
    <s v="16th January,2016"/>
    <d v="2016-01-16T00:00:00"/>
    <s v="Marua Simon Muiruri"/>
    <s v="Male"/>
    <s v="3682940"/>
    <s v="729738534"/>
    <s v="729738534"/>
    <s v=""/>
    <s v="716182663"/>
    <n v="36.931319999999999"/>
    <n v="-0.92639499999999997"/>
    <s v="Murang'a"/>
    <s v="Maragua"/>
    <s v="Kirwara"/>
    <s v="Ndiara Kagiri"/>
    <x v="3"/>
    <s v="Fagaden Enterprises"/>
    <s v="Fagaden Enterprises"/>
    <s v="721959188"/>
    <s v="Micro Business"/>
    <s v="MKD"/>
    <s v="Masonry"/>
    <s v="16/07/2017"/>
  </r>
  <r>
    <s v="VPA6"/>
    <x v="4480"/>
    <x v="1"/>
    <s v=""/>
    <s v="25th January,2017"/>
    <d v="2017-01-25T00:00:00"/>
    <s v="16th March,2017"/>
    <d v="2017-03-16T00:00:00"/>
    <s v="Tabitha Kariuki Wanjiru"/>
    <s v="Female"/>
    <s v="13030106"/>
    <s v="725602009"/>
    <s v="2.55E+11"/>
    <s v=""/>
    <s v=""/>
    <n v="36.718052"/>
    <n v="-1.0466150000000001"/>
    <s v="Kiambu"/>
    <s v="Lari"/>
    <s v="Githunguri"/>
    <s v="Iriani"/>
    <x v="1"/>
    <s v="Felikam Biogas Services"/>
    <s v="Felikam Biogas Services"/>
    <s v="721439273"/>
    <s v="Micro Business"/>
    <s v="KENBIM"/>
    <s v="Masonry"/>
    <s v="17/07/2017"/>
  </r>
  <r>
    <s v="VPA6"/>
    <x v="4481"/>
    <x v="0"/>
    <s v="Hostile Client"/>
    <s v="12th May,2017"/>
    <d v="2017-05-12T00:00:00"/>
    <s v="1st July,2017"/>
    <d v="2017-07-01T00:00:00"/>
    <s v="Chila Livingstone S"/>
    <s v="Male"/>
    <s v="254574"/>
    <s v="+254725871234"/>
    <s v="2.55E+11"/>
    <s v=""/>
    <s v=""/>
    <n v="37.200163000000003"/>
    <n v="-0.603657"/>
    <s v="Kirinyaga"/>
    <s v="Ndia"/>
    <s v="Sagana"/>
    <s v="Kigwachi"/>
    <x v="1"/>
    <s v="Bio Esline Company Ltd"/>
    <s v="Oloo"/>
    <s v=""/>
    <s v="Micro Business"/>
    <s v="KENBIM"/>
    <s v="Masonry"/>
    <s v="20/07/2017"/>
  </r>
  <r>
    <s v="VPA6"/>
    <x v="4482"/>
    <x v="1"/>
    <s v=""/>
    <s v="7th January,2017"/>
    <d v="2017-01-07T00:00:00"/>
    <s v="21st July,2017"/>
    <d v="2017-07-21T00:00:00"/>
    <s v="Kimani Mary Ngoiri"/>
    <s v="Female"/>
    <s v="16121607"/>
    <s v="729937205"/>
    <s v="2.55E+11"/>
    <s v=""/>
    <s v=""/>
    <n v="36.639049999999997"/>
    <n v="-1.2920929999999999"/>
    <s v="Kiambu"/>
    <s v="Kikuyu"/>
    <s v="Kinoo"/>
    <s v="Gikambura"/>
    <x v="2"/>
    <s v="Kenbi Enterprises"/>
    <s v="Michael"/>
    <s v=""/>
    <s v="Micro Business"/>
    <s v="KENBIM"/>
    <s v="Masonry"/>
    <s v="21/07/2017"/>
  </r>
  <r>
    <s v="VPA6"/>
    <x v="4483"/>
    <x v="1"/>
    <s v=""/>
    <s v="4th May,2017"/>
    <d v="2017-05-04T00:00:00"/>
    <s v="23rd June,2017"/>
    <d v="2017-06-23T00:00:00"/>
    <s v="Mwangi Mary Magiri"/>
    <s v="Female"/>
    <s v="5158539"/>
    <s v="710372495"/>
    <s v="2.55E+11"/>
    <s v=""/>
    <s v="2.55E+11"/>
    <n v="37.005108999999997"/>
    <n v="-0.85971600000000004"/>
    <s v="Murang'a"/>
    <s v="Maragua"/>
    <s v="Kagunduini"/>
    <s v="Karuhiu"/>
    <x v="2"/>
    <s v="Fagaden Enterprises"/>
    <s v="Fagaden Enterprises"/>
    <s v="721959188"/>
    <s v="Micro Business"/>
    <s v="MKD"/>
    <s v="Masonry"/>
    <s v="23/07/2017"/>
  </r>
  <r>
    <s v="VPA6"/>
    <x v="4484"/>
    <x v="1"/>
    <s v=""/>
    <s v="13th November,2016"/>
    <d v="2016-11-13T00:00:00"/>
    <s v="20th April,2017"/>
    <d v="2017-04-20T00:00:00"/>
    <s v="Kahama Alice Wangu"/>
    <s v="Female"/>
    <s v="8494236"/>
    <s v="722696302"/>
    <s v="2.55E+11"/>
    <s v=""/>
    <s v=""/>
    <n v="36.802222999999998"/>
    <n v="-0.25411"/>
    <s v="Nyeri"/>
    <s v="Kieni West"/>
    <s v="Muiga"/>
    <s v="Kiaragana"/>
    <x v="2"/>
    <s v="Kichemu limited"/>
    <s v=""/>
    <s v=""/>
    <s v="Micro Business"/>
    <s v="MKD"/>
    <s v="Masonry"/>
    <s v="24/07/2017"/>
  </r>
  <r>
    <s v="VPA6"/>
    <x v="4485"/>
    <x v="1"/>
    <s v=""/>
    <s v="11th November,2015"/>
    <d v="2015-11-11T00:00:00"/>
    <s v="31st December,2015"/>
    <d v="2015-12-31T00:00:00"/>
    <s v="John Karanja Kabogo"/>
    <s v="Male"/>
    <s v="99999"/>
    <s v="722256090"/>
    <s v="722256090"/>
    <s v=""/>
    <s v=""/>
    <n v="36.939807000000002"/>
    <n v="-1.0000500000000001"/>
    <s v="Kiambu"/>
    <s v="Gatundu North"/>
    <s v="Mangu"/>
    <s v="Mitero"/>
    <x v="3"/>
    <s v="Fagaden Enterprises"/>
    <s v="Fagaden Enterprises"/>
    <s v=""/>
    <s v="Micro Business"/>
    <s v="KENBIM"/>
    <s v="Masonry"/>
    <s v="24/07/2017"/>
  </r>
  <r>
    <s v="VPA6"/>
    <x v="4486"/>
    <x v="1"/>
    <s v=""/>
    <s v="2nd May,2017"/>
    <d v="2017-05-02T00:00:00"/>
    <s v="21st June,2017"/>
    <d v="2017-06-21T00:00:00"/>
    <s v="Ngera Karinga Charles"/>
    <s v="Male"/>
    <s v="27563248"/>
    <s v="722440732"/>
    <s v="2.55E+11"/>
    <s v=""/>
    <s v="2.55E+11"/>
    <n v="37.023453000000003"/>
    <n v="-0.54231799999999997"/>
    <s v="Nyeri"/>
    <s v="Mukurweni"/>
    <s v="Ruthanje"/>
    <s v="Kiawamururu"/>
    <x v="3"/>
    <s v="Sakaki Natural Renewable Energy Center"/>
    <s v=""/>
    <s v=""/>
    <s v="Micro Business"/>
    <s v="MKD"/>
    <s v="Masonry"/>
    <s v="25/07/2017"/>
  </r>
  <r>
    <s v="VPA6"/>
    <x v="4487"/>
    <x v="1"/>
    <s v=""/>
    <s v="2nd April,2017"/>
    <d v="2017-04-02T00:00:00"/>
    <s v="22nd May,2017"/>
    <d v="2017-05-22T00:00:00"/>
    <s v="Naman Naman Njeru"/>
    <s v="Male"/>
    <s v="31754560"/>
    <s v="727822708"/>
    <s v="2.55E+11"/>
    <s v=""/>
    <s v="2.55E+11"/>
    <n v="37.552649000000002"/>
    <n v="-0.42219600000000002"/>
    <s v="Embu"/>
    <s v="Runyenjes"/>
    <s v="Kagaari North"/>
    <s v="Muthege"/>
    <x v="2"/>
    <s v="Sakaki Natural Renewable Energy Center"/>
    <s v=""/>
    <s v=""/>
    <s v="Micro Business"/>
    <s v="MKD"/>
    <s v="Masonry"/>
    <s v="25/07/2017"/>
  </r>
  <r>
    <s v="VPA6"/>
    <x v="4488"/>
    <x v="0"/>
    <s v="Grievance"/>
    <s v="16th April,2017"/>
    <d v="2017-04-16T00:00:00"/>
    <s v="5th June,2017"/>
    <d v="2017-06-05T00:00:00"/>
    <s v="Njiru Japhat Njagi"/>
    <s v="Male"/>
    <s v="3306248"/>
    <s v="718512960"/>
    <s v="2.55E+11"/>
    <s v=""/>
    <s v="2.55E+11"/>
    <n v="37.548448999999998"/>
    <n v="-0.40800900000000001"/>
    <s v="Embu"/>
    <s v="Runyenjes"/>
    <s v="Mukuurine"/>
    <s v="Mukuuri"/>
    <x v="2"/>
    <s v="Sakaki Natural Renewable Energy Center"/>
    <s v=""/>
    <s v=""/>
    <s v="Micro Business"/>
    <s v="MKD"/>
    <s v="Masonry"/>
    <s v="25/07/2017"/>
  </r>
  <r>
    <s v="VPA6"/>
    <x v="4489"/>
    <x v="0"/>
    <s v="Grievance"/>
    <s v="12th May,2017"/>
    <d v="2017-05-12T00:00:00"/>
    <s v="1st July,2017"/>
    <d v="2017-07-01T00:00:00"/>
    <s v="Njiru Joseph Mwaniki"/>
    <s v="Male"/>
    <s v="721970"/>
    <s v="721659359"/>
    <s v="2.55E+11"/>
    <s v=""/>
    <s v="2.55E+11"/>
    <n v="37.547524000000003"/>
    <n v="-0.41113100000000002"/>
    <s v="Embu"/>
    <s v="Runyenjes"/>
    <s v="Kagaari"/>
    <s v="Mukuuri"/>
    <x v="2"/>
    <s v="Sakaki Natural Renewable Energy Center"/>
    <s v=""/>
    <s v=""/>
    <s v="Micro Business"/>
    <s v="MKD"/>
    <s v="Masonry"/>
    <s v="25/07/2017"/>
  </r>
  <r>
    <s v="VPA6"/>
    <x v="4490"/>
    <x v="1"/>
    <s v=""/>
    <s v="31st March,2017"/>
    <d v="2017-03-31T00:00:00"/>
    <s v="20th May,2017"/>
    <d v="2017-05-20T00:00:00"/>
    <s v="Rutere Alice Muthanje"/>
    <s v="Female"/>
    <s v="3307878"/>
    <s v="719525872"/>
    <s v="2.55E+11"/>
    <s v=""/>
    <s v="2.55E+11"/>
    <n v="37.544562999999997"/>
    <n v="-0.40658100000000003"/>
    <s v="Embu"/>
    <s v="Runyenjes"/>
    <s v="Kagaari"/>
    <s v="Mukuuri"/>
    <x v="2"/>
    <s v="Sakaki Natural Renewable Energy Center"/>
    <s v=""/>
    <s v=""/>
    <s v="Micro Business"/>
    <s v="MKD"/>
    <s v="Masonry"/>
    <s v="25/07/2017"/>
  </r>
  <r>
    <s v="VPA6"/>
    <x v="4491"/>
    <x v="1"/>
    <s v=""/>
    <s v="26th March,2017"/>
    <d v="2017-03-26T00:00:00"/>
    <s v="15th May,2017"/>
    <d v="2017-05-15T00:00:00"/>
    <s v="Njiru Sisily Ruguru"/>
    <s v="Female"/>
    <s v="7034896"/>
    <s v="725992414"/>
    <s v="2.55E+11"/>
    <s v=""/>
    <s v="2.55E+11"/>
    <n v="37.551163000000003"/>
    <n v="-0.40787200000000001"/>
    <s v="Embu"/>
    <s v="Runyenjes"/>
    <s v="Kagaari"/>
    <s v="Mukuuri"/>
    <x v="2"/>
    <s v="Sakaki Natural Renewable Energy Center"/>
    <s v=""/>
    <s v=""/>
    <s v="Micro Business"/>
    <s v="MKD"/>
    <s v="Masonry"/>
    <s v="25/07/2017"/>
  </r>
  <r>
    <s v="VPA6"/>
    <x v="4492"/>
    <x v="0"/>
    <s v="Grievance"/>
    <s v="31st March,2017"/>
    <d v="2017-03-31T00:00:00"/>
    <s v="20th May,2017"/>
    <d v="2017-05-20T00:00:00"/>
    <s v="Kathari Joseph Dwiga"/>
    <s v="Male"/>
    <s v="10223433"/>
    <s v="723548237"/>
    <s v="2.55E+11"/>
    <s v=""/>
    <s v="2.55E+11"/>
    <n v="37.549185999999999"/>
    <n v="-0.40886099999999997"/>
    <s v="Embu"/>
    <s v="Runyenjes"/>
    <s v="Kagaari"/>
    <s v="Mukuuri"/>
    <x v="2"/>
    <s v="Sakaki Natural Renewable Energy Center"/>
    <s v=""/>
    <s v=""/>
    <s v="Micro Business"/>
    <s v="MKD"/>
    <s v="Masonry"/>
    <s v="25/07/2017"/>
  </r>
  <r>
    <s v="VPA6"/>
    <x v="4493"/>
    <x v="1"/>
    <s v=""/>
    <s v="31st March,2017"/>
    <d v="2017-03-31T00:00:00"/>
    <s v="20th May,2017"/>
    <d v="2017-05-20T00:00:00"/>
    <s v="Njiru Silvester Njeru"/>
    <s v="Male"/>
    <s v="10058760"/>
    <s v="727368077"/>
    <s v="2.55E+11"/>
    <s v=""/>
    <s v="2.55E+11"/>
    <n v="37.540433"/>
    <n v="-0.39929799999999999"/>
    <s v="Embu"/>
    <s v="Runyenjes"/>
    <s v="Kagaari"/>
    <s v="Mukuuri"/>
    <x v="2"/>
    <s v="Sakaki Natural Renewable Energy Center"/>
    <s v=""/>
    <s v=""/>
    <s v="Micro Business"/>
    <s v="MKD"/>
    <s v="Masonry"/>
    <s v="25/07/2017"/>
  </r>
  <r>
    <s v="VPA6"/>
    <x v="4494"/>
    <x v="1"/>
    <s v=""/>
    <s v="1st May,2017"/>
    <d v="2017-05-01T00:00:00"/>
    <s v="20th June,2017"/>
    <d v="2017-06-20T00:00:00"/>
    <s v="Gateri Wilson Kariuki"/>
    <s v="Male"/>
    <s v="21953981"/>
    <s v="720430827"/>
    <s v="2.55E+11"/>
    <s v=""/>
    <s v="2.55E+11"/>
    <n v="37.419370999999998"/>
    <n v="-0.54593999999999998"/>
    <s v="Kirinyaga"/>
    <s v="Kirinyaga East"/>
    <s v="Njukiini"/>
    <s v="Githaraini"/>
    <x v="4"/>
    <s v="Sakaki Natural Renewable Energy Center"/>
    <s v=""/>
    <s v=""/>
    <s v="Micro Business"/>
    <s v="AKUT"/>
    <s v="Masonry"/>
    <s v="25/07/2017"/>
  </r>
  <r>
    <s v="VPA6"/>
    <x v="4495"/>
    <x v="1"/>
    <s v=""/>
    <s v="14th December,2016"/>
    <d v="2016-12-14T00:00:00"/>
    <s v="2nd February,2017"/>
    <d v="2017-02-02T00:00:00"/>
    <s v="Njagi Linus Kariuki"/>
    <s v="Male"/>
    <s v="21916697"/>
    <s v="722790547"/>
    <s v="2.55E+11"/>
    <s v=""/>
    <s v="2.55E+11"/>
    <n v="37.420724"/>
    <n v="-0.52715100000000004"/>
    <s v="Kirinyaga"/>
    <s v="Kirinyaga East"/>
    <s v="Njukiini"/>
    <s v="Githaraini"/>
    <x v="2"/>
    <s v="Sakaki Natural Renewable Energy Center"/>
    <s v=""/>
    <s v=""/>
    <s v="Micro Business"/>
    <s v="MKD"/>
    <s v="Masonry"/>
    <s v="25/07/2017"/>
  </r>
  <r>
    <s v="VPA6"/>
    <x v="4496"/>
    <x v="1"/>
    <s v=""/>
    <s v="5th April,2017"/>
    <d v="2017-04-05T00:00:00"/>
    <s v="25th May,2017"/>
    <d v="2017-05-25T00:00:00"/>
    <s v="Muraya John Gichu"/>
    <s v="Male"/>
    <s v="28991663"/>
    <s v="722672886"/>
    <s v="2.55E+11"/>
    <s v=""/>
    <s v="2.55E+11"/>
    <n v="37.440351"/>
    <n v="-0.54671199999999998"/>
    <s v="Kirinyaga"/>
    <s v="Kirinyaga East"/>
    <s v="Murinduko"/>
    <s v="Karuangi"/>
    <x v="2"/>
    <s v="Sakaki Natural Renewable Energy Center"/>
    <s v=""/>
    <s v=""/>
    <s v="Micro Business"/>
    <s v="MKD"/>
    <s v="Masonry"/>
    <s v="25/07/2017"/>
  </r>
  <r>
    <s v="VPA6"/>
    <x v="4497"/>
    <x v="1"/>
    <s v=""/>
    <s v="5th June,2017"/>
    <d v="2017-06-05T00:00:00"/>
    <s v="25th July,2017"/>
    <d v="2017-07-25T00:00:00"/>
    <s v="N Jane Muthanje"/>
    <s v="Female"/>
    <s v="1092664"/>
    <s v="720231898"/>
    <s v="2.55E+11"/>
    <s v=""/>
    <s v="2.55E+11"/>
    <n v="37.535772000000001"/>
    <n v="-0.44187300000000002"/>
    <s v="Embu"/>
    <s v="Runyenjes"/>
    <s v="Makengi"/>
    <s v="Kevote"/>
    <x v="0"/>
    <s v="Sakaki Natural Renewable Energy Center"/>
    <s v=""/>
    <s v=""/>
    <s v="Micro Business"/>
    <s v="MKD"/>
    <s v="Masonry"/>
    <s v="25/07/2017"/>
  </r>
  <r>
    <s v="VPA6"/>
    <x v="4498"/>
    <x v="1"/>
    <s v=""/>
    <s v="30th April,2017"/>
    <d v="2017-04-30T00:00:00"/>
    <s v="19th June,2017"/>
    <d v="2017-06-19T00:00:00"/>
    <s v="Magaju Sails Joseph"/>
    <s v="Male"/>
    <s v="5773644"/>
    <s v="712319405"/>
    <s v="2.55E+11"/>
    <s v=""/>
    <s v="2.55E+11"/>
    <n v="37.602812"/>
    <n v="-7.0296999999999998E-2"/>
    <s v="Meru"/>
    <s v="Imenti South"/>
    <s v="Upper Mikumbune"/>
    <s v="Kiunju"/>
    <x v="3"/>
    <s v="Zackmar Biotec Ltd"/>
    <s v="Zackmar Biotec Ltd"/>
    <s v="723233226"/>
    <s v="Micro Business"/>
    <s v="KENBIM"/>
    <s v="Masonry"/>
    <s v="26/07/2017"/>
  </r>
  <r>
    <s v="VPA6"/>
    <x v="4499"/>
    <x v="1"/>
    <s v=""/>
    <s v="11th November,2015"/>
    <d v="2015-11-11T00:00:00"/>
    <s v="31st December,2015"/>
    <d v="2015-12-31T00:00:00"/>
    <s v="John Kinyanjui Muchai"/>
    <s v="Male"/>
    <s v="99999"/>
    <s v="721681445"/>
    <s v="721681445"/>
    <s v=""/>
    <s v=""/>
    <n v="36.783230000000003"/>
    <n v="-1.1637919999999999"/>
    <s v="Kiambu"/>
    <s v="Limuru"/>
    <s v="Kiambu"/>
    <s v="Kanunga"/>
    <x v="3"/>
    <s v="Biotechno &amp; Services"/>
    <s v=""/>
    <s v=""/>
    <s v="Micro Business"/>
    <s v="KENBIM"/>
    <s v="Masonry"/>
    <s v="26/07/2017"/>
  </r>
  <r>
    <s v="VPA6"/>
    <x v="4500"/>
    <x v="1"/>
    <s v=""/>
    <s v="8th March,2017"/>
    <d v="2017-03-08T00:00:00"/>
    <s v="27th April,2017"/>
    <d v="2017-04-27T00:00:00"/>
    <s v="Gachua Anne Mary Wangui"/>
    <s v="Female"/>
    <s v="1912538"/>
    <s v="724630284"/>
    <s v="2.55E+11"/>
    <s v=""/>
    <s v=""/>
    <n v="37.186751999999998"/>
    <n v="-0.49734499999999998"/>
    <s v="Kirinyaga"/>
    <s v="Sagana"/>
    <s v="Kirinyaga West"/>
    <s v="Kiano"/>
    <x v="0"/>
    <s v="Mt Kenya Renewable Energy"/>
    <s v="Mt Kenya Renewable Energy"/>
    <s v="726322851"/>
    <s v="Micro Business"/>
    <s v="KENBIM"/>
    <s v="Masonry"/>
    <s v="27/07/2017"/>
  </r>
  <r>
    <s v="VPA6"/>
    <x v="4501"/>
    <x v="1"/>
    <s v=""/>
    <s v="12th November,2016"/>
    <d v="2016-11-12T00:00:00"/>
    <s v="1st January,2017"/>
    <d v="2017-01-01T00:00:00"/>
    <s v="Maina James Clet"/>
    <s v="Male"/>
    <s v="99999"/>
    <s v="721591022"/>
    <s v="2.55E+11"/>
    <s v=""/>
    <s v="2.55E+11"/>
    <n v="37.206220000000002"/>
    <n v="-0.59487699999999999"/>
    <s v="Kirinyaga"/>
    <s v="Sagana"/>
    <s v="Ndia"/>
    <s v="Riamuga"/>
    <x v="2"/>
    <s v="Bio Esline Company Ltd"/>
    <s v="Oloo"/>
    <s v="711469114"/>
    <s v="Micro Business"/>
    <s v="KENBIM"/>
    <s v="Masonry"/>
    <s v="01/08/2017"/>
  </r>
  <r>
    <s v="VPA6"/>
    <x v="4502"/>
    <x v="1"/>
    <s v=""/>
    <s v="19th November,2016"/>
    <d v="2016-11-19T00:00:00"/>
    <s v="8th January,2017"/>
    <d v="2017-01-08T00:00:00"/>
    <s v="M'Amburi Damiano Muthaura"/>
    <s v="Male"/>
    <s v="8870319"/>
    <s v="727570114"/>
    <s v="727570114"/>
    <s v=""/>
    <s v="707460103"/>
    <n v="37.684330000000003"/>
    <n v="-6.6692000000000001E-2"/>
    <s v="Meru"/>
    <s v="Imenti South"/>
    <s v="Kithunguri"/>
    <s v="Muguru"/>
    <x v="3"/>
    <s v="Igwemas General Digester Ltd"/>
    <s v="George Gitonga"/>
    <s v="741293570"/>
    <s v="Micro Business"/>
    <s v="MKD"/>
    <s v="Masonry"/>
    <s v="01/08/2017"/>
  </r>
  <r>
    <s v="VPA6"/>
    <x v="4503"/>
    <x v="1"/>
    <s v=""/>
    <s v="17th May,2017"/>
    <d v="2017-05-17T00:00:00"/>
    <s v="6th July,2017"/>
    <d v="2017-07-06T00:00:00"/>
    <s v="Gitonga Mbabu Tyres"/>
    <s v="Male"/>
    <s v="27872500"/>
    <s v="71815705"/>
    <s v="2.55E+11"/>
    <s v=""/>
    <s v="2.55E+11"/>
    <n v="37.617724000000003"/>
    <n v="-0.237123"/>
    <s v="Tharaka-Nithi"/>
    <s v="Maara"/>
    <s v="Chogoria"/>
    <s v="Mugaani"/>
    <x v="2"/>
    <s v="Likunga Company Limited"/>
    <s v="Anderson Tuva"/>
    <s v="797594055"/>
    <s v="Micro Business"/>
    <s v="MKD"/>
    <s v="Masonry"/>
    <s v="01/08/2017"/>
  </r>
  <r>
    <s v="VPA6"/>
    <x v="4504"/>
    <x v="1"/>
    <s v=""/>
    <s v="17th June,2017"/>
    <d v="2017-06-17T00:00:00"/>
    <s v="6th August,2017"/>
    <d v="2017-08-06T00:00:00"/>
    <s v="Jotham John Kamundi"/>
    <s v="Male"/>
    <s v="11026069"/>
    <s v="728122407"/>
    <s v="2.55E+11"/>
    <s v=""/>
    <s v="2.55E+11"/>
    <n v="37.607126999999998"/>
    <n v="-0.23555200000000001"/>
    <s v="Tharaka-Nithi"/>
    <s v="Maara"/>
    <s v="Chogoria"/>
    <s v="Girira"/>
    <x v="2"/>
    <s v="Likunga Company Limited"/>
    <s v="Eliatha Njagi"/>
    <s v="718644238"/>
    <s v="Micro Business"/>
    <s v="MKD"/>
    <s v="Masonry"/>
    <s v="01/08/2017"/>
  </r>
  <r>
    <s v="VPA6"/>
    <x v="4505"/>
    <x v="1"/>
    <s v=""/>
    <s v="12th June,2016"/>
    <d v="2016-06-12T00:00:00"/>
    <s v="1st August,2017"/>
    <d v="2017-08-01T00:00:00"/>
    <s v="Ashford Ntiba Micheni"/>
    <s v="Male"/>
    <s v="5099887"/>
    <s v="710465157"/>
    <s v="2.55E+11"/>
    <s v=""/>
    <s v="2.55E+11"/>
    <n v="37.618564999999997"/>
    <n v="-0.23055600000000001"/>
    <s v="Tharaka-Nithi"/>
    <s v="Maara"/>
    <s v="Chogoria"/>
    <s v="Ikaani"/>
    <x v="2"/>
    <s v="Likunga Company Limited"/>
    <s v="Anderson Tuva"/>
    <s v="254738923711"/>
    <s v="Micro Business"/>
    <s v="MKD"/>
    <s v="Masonry"/>
    <s v="01/08/2017"/>
  </r>
  <r>
    <s v="VPA6"/>
    <x v="4506"/>
    <x v="1"/>
    <s v=""/>
    <s v="18th May,2017"/>
    <d v="2017-05-18T00:00:00"/>
    <s v="7th July,2017"/>
    <d v="2017-07-07T00:00:00"/>
    <s v="Mungiria James Mwita"/>
    <s v="Male"/>
    <s v="20855993"/>
    <s v="726757490"/>
    <s v="2.55E+11"/>
    <s v=""/>
    <s v="2.55E+11"/>
    <n v="37.676304000000002"/>
    <n v="-7.8876000000000002E-2"/>
    <s v="Meru"/>
    <s v="Imenti South"/>
    <s v="Mikumbune"/>
    <s v="Miaguene"/>
    <x v="2"/>
    <s v="Zackmar Biotec Ltd"/>
    <s v="Zackmar Biotec Ltd"/>
    <s v="723233226"/>
    <s v="Micro Business"/>
    <s v="KENBIM"/>
    <s v="Masonry"/>
    <s v="02/08/2017"/>
  </r>
  <r>
    <s v="VPA6"/>
    <x v="4507"/>
    <x v="1"/>
    <s v=""/>
    <s v="12th April,2016"/>
    <d v="2016-04-12T00:00:00"/>
    <s v="1st June,2016"/>
    <d v="2016-06-01T00:00:00"/>
    <s v="Samuel Muriungi Kibui"/>
    <s v="Female"/>
    <s v="9215461"/>
    <s v="722848962"/>
    <s v="722848962"/>
    <s v=""/>
    <s v="738830996"/>
    <n v="37.555162000000003"/>
    <n v="-2.1062000000000001E-2"/>
    <s v="Meru"/>
    <s v="Meru Central"/>
    <s v="Kithirune"/>
    <s v="Kagoji"/>
    <x v="0"/>
    <s v="Likunga Company Limited"/>
    <s v="Likunga Company Limited"/>
    <s v="720280964"/>
    <s v="Micro Business"/>
    <s v="KENBIM"/>
    <s v="Masonry"/>
    <s v="02/08/2017"/>
  </r>
  <r>
    <s v="VPA6"/>
    <x v="4508"/>
    <x v="1"/>
    <s v=""/>
    <s v="12th May,2017"/>
    <d v="2017-05-12T00:00:00"/>
    <s v="1st July,2017"/>
    <d v="2017-07-01T00:00:00"/>
    <s v="Muthoni Njeru Dionisio"/>
    <s v="Male"/>
    <s v="28852656"/>
    <s v="728582602"/>
    <s v="728582602"/>
    <s v=""/>
    <s v="717760896"/>
    <n v="37.649315000000001"/>
    <n v="-0.36887900000000001"/>
    <s v="Tharaka-Nithi"/>
    <s v="Chuka"/>
    <s v="Mwonge"/>
    <s v="Ikuu"/>
    <x v="3"/>
    <s v="Likunga Company Limited"/>
    <s v="Likunga Company Limited"/>
    <s v="720280964"/>
    <s v="Micro Business"/>
    <s v="KENBIM"/>
    <s v="Masonry"/>
    <s v="05/08/2017"/>
  </r>
  <r>
    <s v="VPA6"/>
    <x v="4509"/>
    <x v="0"/>
    <s v="Unreachable"/>
    <s v="12th June,2017"/>
    <d v="2017-06-12T00:00:00"/>
    <s v="1st August,2017"/>
    <d v="2017-08-01T00:00:00"/>
    <s v="Gathuki Johnson Mambo"/>
    <s v="Male"/>
    <s v="8569390"/>
    <s v="707340559"/>
    <s v="2.55E+11"/>
    <s v=""/>
    <s v="2.55E+11"/>
    <n v="37.003582999999999"/>
    <n v="-0.59981499999999999"/>
    <s v="Murang'a"/>
    <s v="Mathioya"/>
    <s v="Gathunya"/>
    <s v="Mahiaini"/>
    <x v="2"/>
    <s v="Fagaden Enterprises"/>
    <s v="Fagaden Enterprises"/>
    <s v="721959188"/>
    <s v="Micro Business"/>
    <s v="MKD"/>
    <s v="Masonry"/>
    <s v="15/09/2017"/>
  </r>
  <r>
    <s v="VPA6"/>
    <x v="4510"/>
    <x v="1"/>
    <s v=""/>
    <s v="12th June,2017"/>
    <d v="2017-06-12T00:00:00"/>
    <s v="1st August,2017"/>
    <d v="2017-08-01T00:00:00"/>
    <s v="Kaguma Peter Chomba"/>
    <s v="Male"/>
    <s v="23149946"/>
    <s v="721920504"/>
    <s v="2.55E+11"/>
    <s v=""/>
    <s v="2.55E+11"/>
    <n v="37.222352000000001"/>
    <n v="-0.57730700000000001"/>
    <s v="Kirinyaga"/>
    <s v="Ndia"/>
    <s v="Ndia"/>
    <s v="Gathugu"/>
    <x v="3"/>
    <s v="Mt Kenya Renewable Energy"/>
    <s v="Allan Gichuru Karugu"/>
    <s v="705604956"/>
    <s v="Micro Business"/>
    <s v="MKD"/>
    <s v="Masonry"/>
    <s v="16/09/2017"/>
  </r>
  <r>
    <s v="VPA6"/>
    <x v="4511"/>
    <x v="1"/>
    <s v=""/>
    <s v="12th June,2017"/>
    <d v="2017-06-12T00:00:00"/>
    <s v="1st August,2017"/>
    <d v="2017-08-01T00:00:00"/>
    <s v="Wanjau Peter Maina"/>
    <s v="Male"/>
    <s v="3606347"/>
    <s v="724360780"/>
    <s v="2.55E+11"/>
    <s v=""/>
    <s v="2.55E+11"/>
    <n v="36.922654999999999"/>
    <n v="-0.63479699999999994"/>
    <s v="Murang'a"/>
    <s v="Maragua"/>
    <s v="Gatunguru"/>
    <s v="Gikoe"/>
    <x v="2"/>
    <s v="Fagaden Enterprises"/>
    <s v="Fagaden Enterprises"/>
    <s v="721959188"/>
    <s v="Micro Business"/>
    <s v="MKD"/>
    <s v="Masonry"/>
    <s v="17/09/2017"/>
  </r>
  <r>
    <s v="VPA6"/>
    <x v="4512"/>
    <x v="1"/>
    <s v=""/>
    <s v="12th June,2017"/>
    <d v="2017-06-12T00:00:00"/>
    <s v="1st August,2017"/>
    <d v="2017-08-01T00:00:00"/>
    <s v="Kibugu Peter Mathenge"/>
    <s v="Male"/>
    <s v="3207821"/>
    <s v="722461037"/>
    <s v="2.55E+11"/>
    <s v=""/>
    <s v="2.55E+11"/>
    <n v="36.947552000000002"/>
    <n v="-0.48039300000000001"/>
    <s v="Nyeri"/>
    <s v="Tetu"/>
    <s v="Wamagana"/>
    <s v="Kariguini"/>
    <x v="2"/>
    <s v="Fagaden Enterprises"/>
    <s v="Fagaden Enterprises"/>
    <s v=""/>
    <s v="Micro Business"/>
    <s v="MKD"/>
    <s v="Masonry"/>
    <s v="17/09/2017"/>
  </r>
  <r>
    <s v="VPA6"/>
    <x v="4513"/>
    <x v="1"/>
    <s v=""/>
    <s v="12th September,2017"/>
    <d v="2017-09-12T00:00:00"/>
    <s v="1st November,2017"/>
    <d v="2017-11-01T00:00:00"/>
    <s v="Njiru Peter Njoroge"/>
    <s v="Male"/>
    <s v="24411916"/>
    <s v="722863460"/>
    <s v="2.55E+11"/>
    <s v=""/>
    <s v="2.55E+11"/>
    <n v="36.505521999999999"/>
    <n v="-0.16309499999999999"/>
    <s v="Nyandarua"/>
    <s v="Ndaragwa"/>
    <s v="Shamata"/>
    <s v="Mungetho"/>
    <x v="2"/>
    <s v="Kichemu limited"/>
    <s v="Peter"/>
    <s v=""/>
    <s v="Micro Business"/>
    <s v="MKD"/>
    <s v="Masonry"/>
    <s v="18/09/2017"/>
  </r>
  <r>
    <s v="VPA6"/>
    <x v="4514"/>
    <x v="1"/>
    <s v=""/>
    <s v="12th November,2016"/>
    <d v="2016-11-12T00:00:00"/>
    <s v="1st January,2017"/>
    <d v="2017-01-01T00:00:00"/>
    <s v="Waititu Jecinta Kariuko"/>
    <s v="Female"/>
    <s v="616741"/>
    <s v="725599209"/>
    <s v="2.55E+11"/>
    <s v=""/>
    <s v=""/>
    <n v="36.492967"/>
    <n v="-0.17923"/>
    <s v="Nyandarua"/>
    <s v="Ndaragwa"/>
    <s v="Shamata"/>
    <s v="Shamata"/>
    <x v="2"/>
    <s v="Kichemu limited"/>
    <s v="Peter"/>
    <s v=""/>
    <s v="Micro Business"/>
    <s v="MKD"/>
    <s v="Masonry"/>
    <s v="18/09/2017"/>
  </r>
  <r>
    <s v="VPA6"/>
    <x v="4515"/>
    <x v="1"/>
    <s v=""/>
    <s v="11th November,2017"/>
    <d v="2017-11-11T00:00:00"/>
    <s v="31st December,2017"/>
    <d v="2017-12-31T00:00:00"/>
    <s v="Gitungo Lucy Wamaitha"/>
    <s v="Female"/>
    <s v="99999"/>
    <s v="722384276"/>
    <s v="2.55E+11"/>
    <s v=""/>
    <s v=""/>
    <n v="36.483939999999997"/>
    <n v="-0.16675799999999999"/>
    <s v="Nyandarua"/>
    <s v="Ndaragwa"/>
    <s v="Shamata"/>
    <s v="Warukira"/>
    <x v="2"/>
    <s v="Kichemu limited"/>
    <s v="Wanjau"/>
    <s v=""/>
    <s v="Micro Business"/>
    <s v="MKD"/>
    <s v="Masonry"/>
    <s v="18/09/2017"/>
  </r>
  <r>
    <s v="VPA6"/>
    <x v="4516"/>
    <x v="1"/>
    <s v=""/>
    <s v="12th June,2017"/>
    <d v="2017-06-12T00:00:00"/>
    <s v="1st August,2017"/>
    <d v="2017-08-01T00:00:00"/>
    <s v="Kimathi Mbaka Jaspher"/>
    <s v="Male"/>
    <s v="22868368"/>
    <s v="724747324"/>
    <s v="724747324"/>
    <s v=""/>
    <s v="725062986"/>
    <n v="37.652369"/>
    <n v="-0.31417"/>
    <s v="Tharaka-Nithi"/>
    <s v="Chuka"/>
    <s v="Kiangondu"/>
    <s v="Mucwa"/>
    <x v="2"/>
    <s v="Likunga Company Limited"/>
    <s v="Eliatha Njagi"/>
    <s v="718644238"/>
    <s v="Micro Business"/>
    <s v="KENBIM"/>
    <s v="Masonry"/>
    <s v="18/09/2017"/>
  </r>
  <r>
    <s v="VPA6"/>
    <x v="4517"/>
    <x v="1"/>
    <s v=""/>
    <s v="13th July,2017"/>
    <d v="2017-07-13T00:00:00"/>
    <s v="1st September,2017"/>
    <d v="2017-09-01T00:00:00"/>
    <s v="Geoffroy John Kaburu"/>
    <s v="Male"/>
    <s v="2364440"/>
    <s v="720547413"/>
    <s v="2.55E+11"/>
    <s v=""/>
    <s v="2.55E+11"/>
    <n v="37.619464000000001"/>
    <n v="-7.3886999999999994E-2"/>
    <s v="Meru"/>
    <s v="Imenti South"/>
    <s v="Mikumbune"/>
    <s v="Giakama"/>
    <x v="3"/>
    <s v="Zackmar Biotec Ltd"/>
    <s v="Erick Munene"/>
    <s v="728779943"/>
    <s v="Micro Business"/>
    <s v="MKD"/>
    <s v="Masonry"/>
    <s v="19/09/2017"/>
  </r>
  <r>
    <s v="VPA6"/>
    <x v="4518"/>
    <x v="1"/>
    <s v=""/>
    <s v="12th June,2017"/>
    <d v="2017-06-12T00:00:00"/>
    <s v="1st August,2017"/>
    <d v="2017-08-01T00:00:00"/>
    <s v="Kinyua Margaret Wanjiku"/>
    <s v="Female"/>
    <s v="10088128"/>
    <s v="722633137"/>
    <s v="2.55E+11"/>
    <s v=""/>
    <s v="2.55E+11"/>
    <n v="36.995581999999999"/>
    <n v="-0.472113"/>
    <s v="Nyeri"/>
    <s v="Tetu"/>
    <s v="Tetu"/>
    <s v="Mutathini"/>
    <x v="0"/>
    <s v="Mt Kenya Renewable Energy"/>
    <s v="Mt Kenya Renewable Energy"/>
    <s v="726322851"/>
    <s v="Micro Business"/>
    <s v="KENBIM"/>
    <s v="Masonry"/>
    <s v="20/09/2017"/>
  </r>
  <r>
    <s v="VPA6"/>
    <x v="4519"/>
    <x v="0"/>
    <s v="Grievance"/>
    <s v="13th July,2017"/>
    <d v="2017-07-13T00:00:00"/>
    <s v="1st September,2017"/>
    <d v="2017-09-01T00:00:00"/>
    <s v="Nkanata Silas Gitonga"/>
    <s v="Male"/>
    <s v="4470500"/>
    <s v="718879269"/>
    <s v="2.55E+11"/>
    <s v=""/>
    <s v="2.55E+11"/>
    <n v="37.614837000000001"/>
    <n v="-7.0419999999999996E-2"/>
    <s v="Meru"/>
    <s v="Imenti South"/>
    <s v="Mikumbune"/>
    <s v="Mitarune"/>
    <x v="3"/>
    <s v="Zackmar Biotec Ltd"/>
    <s v="Erick Munene"/>
    <s v="728779943"/>
    <s v="Micro Business"/>
    <s v="MKD"/>
    <s v="Masonry"/>
    <s v="20/09/2017"/>
  </r>
  <r>
    <s v="VPA6"/>
    <x v="4520"/>
    <x v="1"/>
    <s v=""/>
    <s v="14th August,2017"/>
    <d v="2017-08-14T00:00:00"/>
    <s v="20th September,2017"/>
    <d v="2017-09-20T00:00:00"/>
    <s v="Kwiriga Josphat Mwiti"/>
    <s v="Male"/>
    <s v="9214787"/>
    <s v="721435401"/>
    <s v="2.55E+11"/>
    <s v=""/>
    <s v=""/>
    <n v="37.6738"/>
    <n v="-8.4322999999999995E-2"/>
    <s v="Meru"/>
    <s v="Imenti South"/>
    <s v="Mikumbune"/>
    <s v="Kiigene"/>
    <x v="2"/>
    <s v="Zackmar Biotec Ltd"/>
    <s v="Erick Munene"/>
    <s v="728779943"/>
    <s v="Micro Business"/>
    <s v="MKD"/>
    <s v="Masonry"/>
    <s v="20/09/2017"/>
  </r>
  <r>
    <s v="VPA6"/>
    <x v="4521"/>
    <x v="1"/>
    <s v=""/>
    <s v="12th June,2017"/>
    <d v="2017-06-12T00:00:00"/>
    <s v="1st August,2017"/>
    <d v="2017-08-01T00:00:00"/>
    <s v="Kwiriga Elias Mwebia"/>
    <s v="Male"/>
    <s v="11325764"/>
    <s v="713110992"/>
    <s v="2.55E+11"/>
    <s v=""/>
    <s v="2.55E+11"/>
    <n v="37.674104999999997"/>
    <n v="-8.4489999999999996E-2"/>
    <s v="Meru"/>
    <s v="Imenti South"/>
    <s v="Mikumbune"/>
    <s v="Kiigene"/>
    <x v="2"/>
    <s v="Zackmar Biotec Ltd"/>
    <s v="Erick Munene"/>
    <s v="728779943"/>
    <s v="Micro Business"/>
    <s v="MKD"/>
    <s v="Masonry"/>
    <s v="20/09/2017"/>
  </r>
  <r>
    <s v="VPA6"/>
    <x v="4522"/>
    <x v="1"/>
    <s v=""/>
    <s v="12th August,2017"/>
    <d v="2017-08-12T00:00:00"/>
    <s v="1st October,2017"/>
    <d v="2017-10-01T00:00:00"/>
    <s v="Kirimbarimba David Mbaabu"/>
    <s v="Male"/>
    <s v="7453640"/>
    <s v="720917826"/>
    <s v="2.55E+11"/>
    <s v=""/>
    <s v=""/>
    <n v="37.632542000000001"/>
    <n v="-7.8669000000000003E-2"/>
    <s v="Meru"/>
    <s v="Imenti South"/>
    <s v="Mikumbune"/>
    <s v="Miriene"/>
    <x v="2"/>
    <s v="Zackmar Biotec Ltd"/>
    <s v="Eric Murithi"/>
    <s v="728779943"/>
    <s v="Micro Business"/>
    <s v="MKD"/>
    <s v="Masonry"/>
    <s v="20/09/2017"/>
  </r>
  <r>
    <s v="VPA6"/>
    <x v="4523"/>
    <x v="1"/>
    <s v=""/>
    <s v="12th May,2017"/>
    <d v="2017-05-12T00:00:00"/>
    <s v="1st July,2017"/>
    <d v="2017-07-01T00:00:00"/>
    <s v="Gichara Samuel Mutabari"/>
    <s v="Male"/>
    <s v="21196332"/>
    <s v="723768061"/>
    <s v="723768061"/>
    <s v=""/>
    <s v="732934849"/>
    <n v="37.760323999999997"/>
    <n v="0.16311"/>
    <s v="Meru"/>
    <s v="Tigania West"/>
    <s v="Kianjai"/>
    <s v="Laithichii"/>
    <x v="7"/>
    <s v="Likunga Company Limited"/>
    <s v="Anderson Tuva"/>
    <s v="738923711"/>
    <s v="Micro Business"/>
    <s v="KENBIM"/>
    <s v="Masonry"/>
    <s v="07/08/2017"/>
  </r>
  <r>
    <s v="VPA6"/>
    <x v="4524"/>
    <x v="0"/>
    <s v="Unreachable"/>
    <s v="4th April,2017"/>
    <d v="2017-04-04T00:00:00"/>
    <s v="9th July,2017"/>
    <d v="2017-07-09T00:00:00"/>
    <s v="Mutuma Thiringi Nathan"/>
    <s v="Male"/>
    <s v="22867511"/>
    <s v="254723931300"/>
    <s v="2.55E+11"/>
    <s v=""/>
    <s v="2.55E+11"/>
    <n v="37.739204999999998"/>
    <n v="0.16619800000000001"/>
    <s v="Meru"/>
    <s v="Tigania West"/>
    <s v="Kianjai"/>
    <s v="Kileleene"/>
    <x v="6"/>
    <s v="Likunga Company Limited"/>
    <s v="Anderson Tuva"/>
    <s v="254738923711"/>
    <s v="Micro Business"/>
    <s v="KENBIM"/>
    <s v="Masonry"/>
    <s v="07/08/2017"/>
  </r>
  <r>
    <s v="VPA6"/>
    <x v="4525"/>
    <x v="1"/>
    <s v=""/>
    <s v="17th November,2015"/>
    <d v="2015-11-17T00:00:00"/>
    <s v="17th December,2015"/>
    <d v="2015-12-17T00:00:00"/>
    <s v="Phillip Kiruki"/>
    <s v="Male"/>
    <s v="16003397"/>
    <s v="729851224"/>
    <s v="729851224"/>
    <s v=""/>
    <s v="736025225"/>
    <n v="37.635420000000003"/>
    <n v="6.8929000000000004E-2"/>
    <s v="Meru"/>
    <s v="Imenti North"/>
    <s v="Njeki West"/>
    <s v="Kambakia"/>
    <x v="6"/>
    <s v="Likunga Company Limited"/>
    <s v="Likunga Company Limited"/>
    <s v="720280964"/>
    <s v="Micro Business"/>
    <s v="KENBIM"/>
    <s v="Masonry"/>
    <s v="10/08/2017"/>
  </r>
  <r>
    <s v="VPA6"/>
    <x v="4526"/>
    <x v="0"/>
    <s v="Unreachable"/>
    <s v="18th March,2017"/>
    <d v="2017-03-18T00:00:00"/>
    <s v="7th May,2017"/>
    <d v="2017-05-07T00:00:00"/>
    <s v="Lawlence Muthumbi Mwangi"/>
    <s v="Male"/>
    <s v="30015561"/>
    <s v="+254723839863"/>
    <s v="2.55E+11"/>
    <s v=""/>
    <s v="2.55E+11"/>
    <n v="37.166713000000001"/>
    <n v="-1.105342"/>
    <s v="Kiambu"/>
    <s v="Thika West"/>
    <s v="Kiambu"/>
    <s v="Munyu"/>
    <x v="4"/>
    <s v="Bio Esline Company Ltd"/>
    <s v=""/>
    <s v=""/>
    <s v="Micro Business"/>
    <s v="Modified Camartec Digester"/>
    <s v="Masonry"/>
    <s v="14/08/2017"/>
  </r>
  <r>
    <s v="VPA6"/>
    <x v="4527"/>
    <x v="1"/>
    <s v=""/>
    <s v="17th June,2017"/>
    <d v="2017-06-17T00:00:00"/>
    <s v="6th August,2017"/>
    <d v="2017-08-06T00:00:00"/>
    <s v="Ngari Rahab Wakanyei"/>
    <s v="Female"/>
    <s v="756639"/>
    <s v="725558719"/>
    <s v="2.55E+11"/>
    <s v=""/>
    <s v="2.55E+11"/>
    <n v="37.234807000000004"/>
    <n v="-0.54932099999999995"/>
    <s v="Kirinyaga"/>
    <s v="Sagana"/>
    <s v="Ndia"/>
    <s v="Gituamba"/>
    <x v="3"/>
    <s v="Mt Kenya Renewable Energy"/>
    <s v="Allan Gichuru Karugu"/>
    <s v="705604956"/>
    <s v="Micro Business"/>
    <s v="MKD"/>
    <s v="Masonry"/>
    <s v="15/08/2017"/>
  </r>
  <r>
    <s v="VPA6"/>
    <x v="4528"/>
    <x v="1"/>
    <s v=""/>
    <s v="27th June,2017"/>
    <d v="2017-06-27T00:00:00"/>
    <s v="16th August,2017"/>
    <d v="2017-08-16T00:00:00"/>
    <s v="Gichuki Peter Mungongi"/>
    <s v="Male"/>
    <s v="11364738"/>
    <s v="722322428"/>
    <s v="722322428"/>
    <s v=""/>
    <s v="724062953"/>
    <n v="35.197330999999998"/>
    <n v="1.0671310000000001"/>
    <s v="Trans Nzoia"/>
    <s v="Cherengany"/>
    <s v="Suwerwa"/>
    <s v="Makutano"/>
    <x v="0"/>
    <s v="Pafasi Enterprise"/>
    <s v="Pafasi  Enterprise"/>
    <s v="712956699"/>
    <s v="Micro Business"/>
    <s v="MKD"/>
    <s v="Masonry"/>
    <s v="16/08/2017"/>
  </r>
  <r>
    <s v="VPA6"/>
    <x v="4529"/>
    <x v="1"/>
    <s v=""/>
    <s v="11th November,2015"/>
    <d v="2015-11-11T00:00:00"/>
    <s v="31st December,2015"/>
    <d v="2015-12-31T00:00:00"/>
    <s v="Wanyonyi Geoffrey Wanyama"/>
    <s v="Male"/>
    <s v="21454607"/>
    <s v="724781889"/>
    <s v="2.55E+11"/>
    <s v=""/>
    <s v="2.55E+11"/>
    <n v="34.765689999999999"/>
    <n v="0.60862099999999997"/>
    <s v="Bungoma"/>
    <s v="Webuye West"/>
    <s v="Webuye West"/>
    <s v="Webuye Sa"/>
    <x v="1"/>
    <s v="Biotechno &amp; Services"/>
    <s v="Kennedy Makokha"/>
    <s v="254720561118"/>
    <s v="Micro Business"/>
    <s v="KENBIM"/>
    <s v="Masonry"/>
    <s v="17/08/2017"/>
  </r>
  <r>
    <s v="VPA6"/>
    <x v="4530"/>
    <x v="1"/>
    <s v=""/>
    <s v="11th November,2016"/>
    <d v="2016-11-11T00:00:00"/>
    <s v="31st December,2016"/>
    <d v="2016-12-31T00:00:00"/>
    <s v="Wengesa Crestabel Namulanda"/>
    <s v="Female"/>
    <s v="23721107"/>
    <s v="704481835"/>
    <s v="2.55E+11"/>
    <s v=""/>
    <s v=""/>
    <n v="34.744666000000002"/>
    <n v="0.59311800000000003"/>
    <s v="Bungoma"/>
    <s v="Webuye East"/>
    <s v="Maraka"/>
    <s v="Maraka"/>
    <x v="1"/>
    <s v="Biotechno &amp; Services"/>
    <s v="Kennedy Makokha"/>
    <s v="254720561118"/>
    <s v="Micro Business"/>
    <s v="KENBIM"/>
    <s v="Masonry"/>
    <s v="17/08/2017"/>
  </r>
  <r>
    <s v="VPA6"/>
    <x v="4531"/>
    <x v="1"/>
    <s v=""/>
    <s v="12th April,2017"/>
    <d v="2017-04-12T00:00:00"/>
    <s v="1st June,2017"/>
    <d v="2017-06-01T00:00:00"/>
    <s v="Nabanga Violet Nafula"/>
    <s v="Female"/>
    <s v="20595141"/>
    <s v="715322980"/>
    <s v="715322980"/>
    <s v=""/>
    <s v=""/>
    <n v="34.747525000000003"/>
    <n v="0.58829900000000002"/>
    <s v="Bungoma"/>
    <s v="Webuye East"/>
    <s v="Muchi"/>
    <s v="Nang'Oto B"/>
    <x v="1"/>
    <s v="Biotechno &amp; Services"/>
    <s v="Kennedy Makokha"/>
    <s v="720561118"/>
    <s v="Micro Business"/>
    <s v="Modified Camartec Digester"/>
    <s v="Masonry"/>
    <s v="17/08/2017"/>
  </r>
  <r>
    <s v="VPA6"/>
    <x v="4532"/>
    <x v="1"/>
    <s v=""/>
    <s v="12th June,2016"/>
    <d v="2016-06-12T00:00:00"/>
    <s v="1st August,2016"/>
    <d v="2016-08-01T00:00:00"/>
    <s v="Nabachecha Harrison Kundu"/>
    <s v="Male"/>
    <s v="26663521"/>
    <s v="729444469"/>
    <s v="2.55E+11"/>
    <s v=""/>
    <s v="2.55E+11"/>
    <n v="34.755360000000003"/>
    <n v="0.58507500000000001"/>
    <s v="Bungoma"/>
    <s v="Webuye East"/>
    <s v="Maraka"/>
    <s v="Muchi"/>
    <x v="1"/>
    <s v="Biotechno &amp; Services"/>
    <s v="Kennedy Makokha"/>
    <s v="254720561118"/>
    <s v="Micro Business"/>
    <s v="Modified Camartec Digester"/>
    <s v="Masonry"/>
    <s v="17/08/2017"/>
  </r>
  <r>
    <s v="VPA6"/>
    <x v="4533"/>
    <x v="2"/>
    <s v="Abandoned"/>
    <s v="17th March,2017"/>
    <d v="2017-03-17T00:00:00"/>
    <s v="17th August,2017"/>
    <d v="2017-08-17T00:00:00"/>
    <s v="Violet Namisini V"/>
    <s v="Female"/>
    <s v="2076958"/>
    <s v="710385063"/>
    <s v="710385063"/>
    <s v=""/>
    <s v=""/>
    <n v="34.764643999999997"/>
    <n v="0.58885500000000002"/>
    <s v="Bungoma"/>
    <s v="Webuye East"/>
    <s v="Maraka"/>
    <s v="Maraka"/>
    <x v="1"/>
    <s v="Biotechno &amp; Services"/>
    <s v="Kennedy Makokha"/>
    <s v="720561118"/>
    <s v="Micro Business"/>
    <s v="Modified Camartec Digester"/>
    <s v="Masonry"/>
    <s v="17/08/2017"/>
  </r>
  <r>
    <s v="VPA6"/>
    <x v="4534"/>
    <x v="1"/>
    <s v=""/>
    <s v="28th January,2017"/>
    <d v="2017-01-28T00:00:00"/>
    <s v="20th July,2017"/>
    <d v="2017-07-20T00:00:00"/>
    <s v="Lagat Jane Jepngeno"/>
    <s v="Female"/>
    <s v="4444675"/>
    <s v="720777945"/>
    <s v="2.55E+11"/>
    <s v=""/>
    <s v=""/>
    <n v="35.071415000000002"/>
    <n v="0.21155499999999999"/>
    <s v="Nandi"/>
    <s v="Nandi Central"/>
    <s v="Chesumei"/>
    <s v="Kapmurkuiywo"/>
    <x v="2"/>
    <s v="Abiud Limited"/>
    <s v="Abiud Limited"/>
    <s v="254724094711"/>
    <s v="Micro Business"/>
    <s v="AKUT"/>
    <s v="Masonry"/>
    <s v="21/08/2017"/>
  </r>
  <r>
    <s v="VPA6"/>
    <x v="4535"/>
    <x v="1"/>
    <s v=""/>
    <s v="16th June,2017"/>
    <d v="2017-06-16T00:00:00"/>
    <s v="5th August,2017"/>
    <d v="2017-08-05T00:00:00"/>
    <s v="Musa Godfrey Gitonga"/>
    <s v="Male"/>
    <s v="7446584"/>
    <s v="722507621"/>
    <s v="2.55E+11"/>
    <s v=""/>
    <s v="2.55E+11"/>
    <n v="37.139094999999998"/>
    <n v="-1.05511"/>
    <s v="Kiambu"/>
    <s v="Thika East"/>
    <s v="Thika Town"/>
    <s v="Happy Valley"/>
    <x v="2"/>
    <s v="Abiud Limited"/>
    <s v=""/>
    <s v=""/>
    <s v="Micro Business"/>
    <s v="AKUT"/>
    <s v="Masonry"/>
    <s v="21/08/2017"/>
  </r>
  <r>
    <s v="VPA6"/>
    <x v="4536"/>
    <x v="1"/>
    <s v=""/>
    <s v="5th July,2017"/>
    <d v="2017-07-05T00:00:00"/>
    <s v="24th August,2017"/>
    <d v="2017-08-24T00:00:00"/>
    <s v="Sawe Simion Kipsongok"/>
    <s v="Male"/>
    <s v="568196"/>
    <s v="725736696"/>
    <s v="2.55E+11"/>
    <s v=""/>
    <s v=""/>
    <n v="35.063234999999999"/>
    <n v="0.21601000000000001"/>
    <s v="Nandi"/>
    <s v="Nandi Central"/>
    <s v="Chesumei"/>
    <s v="Ngenymesut"/>
    <x v="1"/>
    <s v="Abiud Limited"/>
    <s v=""/>
    <s v=""/>
    <s v="Micro Business"/>
    <s v="AKUT"/>
    <s v="Masonry"/>
    <s v="22/08/2017"/>
  </r>
  <r>
    <s v="VPA6"/>
    <x v="4537"/>
    <x v="1"/>
    <s v=""/>
    <s v="11th November,2017"/>
    <d v="2017-11-11T00:00:00"/>
    <s v="31st December,2017"/>
    <d v="2017-12-31T00:00:00"/>
    <s v="Mwiti Martin Mwiti"/>
    <s v="Male"/>
    <s v="2826519"/>
    <s v="729284613"/>
    <s v="729284613"/>
    <s v=""/>
    <s v="705023234"/>
    <n v="37.672787999999997"/>
    <n v="-7.9992999999999995E-2"/>
    <s v="Meru"/>
    <s v="Imenti South"/>
    <s v="Mikumbune"/>
    <s v="Kigene"/>
    <x v="3"/>
    <s v="Zackmar Biotec Ltd"/>
    <s v="Zackmar Biotec Ltd"/>
    <s v="723233226"/>
    <s v="Micro Business"/>
    <s v="MKD"/>
    <s v="Masonry"/>
    <s v="24/08/2017"/>
  </r>
  <r>
    <s v="VPA6"/>
    <x v="4538"/>
    <x v="1"/>
    <s v=""/>
    <s v="17th June,2017"/>
    <d v="2017-06-17T00:00:00"/>
    <s v="6th August,2017"/>
    <d v="2017-08-06T00:00:00"/>
    <s v="Nkonge Njeru Eric"/>
    <s v="Male"/>
    <s v="21589002"/>
    <s v="720516989"/>
    <s v="2.55E+11"/>
    <s v=""/>
    <s v="2.55E+11"/>
    <n v="37.603734000000003"/>
    <n v="-0.23180600000000001"/>
    <s v="Tharaka-Nithi"/>
    <s v="Maara"/>
    <s v="Chogoria"/>
    <s v="Girira"/>
    <x v="2"/>
    <s v="Likunga Company Limited"/>
    <s v="Eliatha Njagi"/>
    <s v="718644238"/>
    <s v="Micro Business"/>
    <s v="MKD"/>
    <s v="Masonry"/>
    <s v="24/08/2017"/>
  </r>
  <r>
    <s v="VPA6"/>
    <x v="4539"/>
    <x v="1"/>
    <s v=""/>
    <s v="18th June,2017"/>
    <d v="2017-06-18T00:00:00"/>
    <s v="7th August,2017"/>
    <d v="2017-08-07T00:00:00"/>
    <s v="Kariuki Gibson Mararo"/>
    <s v="Male"/>
    <s v="2274628"/>
    <s v="729919972"/>
    <s v="2.55E+11"/>
    <s v=""/>
    <s v="2.55E+11"/>
    <n v="37.003439"/>
    <n v="-0.60148999999999997"/>
    <s v="Murang'a"/>
    <s v="Mathioya"/>
    <s v="Kamune"/>
    <s v="Ngamba"/>
    <x v="2"/>
    <s v="Sakaki Natural Renewable Energy Center"/>
    <s v=""/>
    <s v=""/>
    <s v="Micro Business"/>
    <s v="MKD"/>
    <s v="Masonry"/>
    <s v="24/08/2017"/>
  </r>
  <r>
    <s v="VPA6"/>
    <x v="4540"/>
    <x v="1"/>
    <s v=""/>
    <s v="18th June,2017"/>
    <d v="2017-06-18T00:00:00"/>
    <s v="7th August,2017"/>
    <d v="2017-08-07T00:00:00"/>
    <s v="Maina Frola Wanjiku"/>
    <s v="Female"/>
    <s v="3614133"/>
    <s v="728484180"/>
    <s v="2.55E+11"/>
    <s v=""/>
    <s v="2.55E+11"/>
    <n v="37.126125000000002"/>
    <n v="-0.55913000000000002"/>
    <s v="Nyeri"/>
    <s v="Mukurweni"/>
    <s v="Thangathi"/>
    <s v="Gakima"/>
    <x v="3"/>
    <s v="Sakaki Natural Renewable Energy Center"/>
    <s v=""/>
    <s v=""/>
    <s v="Micro Business"/>
    <s v="MKD"/>
    <s v="Masonry"/>
    <s v="24/08/2017"/>
  </r>
  <r>
    <s v="VPA6"/>
    <x v="4541"/>
    <x v="1"/>
    <s v=""/>
    <s v="12th May,2017"/>
    <d v="2017-05-12T00:00:00"/>
    <s v="1st July,2017"/>
    <d v="2017-07-01T00:00:00"/>
    <s v="Muruga Albert Muchira"/>
    <s v="Male"/>
    <s v="9410864"/>
    <s v="715663227"/>
    <s v="2.55E+11"/>
    <s v=""/>
    <s v="2.55E+11"/>
    <n v="37.443263999999999"/>
    <n v="-0.53379600000000005"/>
    <s v="Kirinyaga"/>
    <s v="Kirinyaga East"/>
    <s v="Njukiini"/>
    <s v="Kiaubui"/>
    <x v="2"/>
    <s v="Sakaki Natural Renewable Energy Center"/>
    <s v=""/>
    <s v=""/>
    <s v="Micro Business"/>
    <s v="MKD"/>
    <s v="Masonry"/>
    <s v="24/08/2017"/>
  </r>
  <r>
    <s v="VPA6"/>
    <x v="4542"/>
    <x v="1"/>
    <s v=""/>
    <s v="21st July,2017"/>
    <d v="2017-07-21T00:00:00"/>
    <s v="21st August,2017"/>
    <d v="2017-08-21T00:00:00"/>
    <s v="Githinji Violet Michere"/>
    <s v="Female"/>
    <s v="254858"/>
    <s v="721310711"/>
    <s v="721310711"/>
    <s v=""/>
    <s v="728250956"/>
    <n v="37.444471"/>
    <n v="-0.540269"/>
    <s v="Kirinyaga"/>
    <s v="Kirinyaga East"/>
    <s v="Njukiini"/>
    <s v="Kiaubui"/>
    <x v="2"/>
    <s v="Sakaki Natural Renewable Energy Center"/>
    <s v=""/>
    <s v=""/>
    <s v="Micro Business"/>
    <s v="MKD"/>
    <s v="Masonry"/>
    <s v="24/08/2017"/>
  </r>
  <r>
    <s v="VPA6"/>
    <x v="4543"/>
    <x v="1"/>
    <s v=""/>
    <s v="10th January,2017"/>
    <d v="2017-01-10T00:00:00"/>
    <s v="1st March,2017"/>
    <d v="2017-03-01T00:00:00"/>
    <s v="Kithome Andrew Wairegi"/>
    <s v="Male"/>
    <s v="99999"/>
    <s v="710549068"/>
    <s v="710519068"/>
    <s v=""/>
    <s v="720267196"/>
    <n v="37.444823999999997"/>
    <n v="-0.53770600000000002"/>
    <s v="Kirinyaga"/>
    <s v="Kirinyaga East"/>
    <s v="Njukiini"/>
    <s v="Kiambui"/>
    <x v="2"/>
    <s v="Sakaki Natural Renewable Energy Center"/>
    <s v=""/>
    <s v=""/>
    <s v="Micro Business"/>
    <s v="MKD"/>
    <s v="Masonry"/>
    <s v="24/08/2017"/>
  </r>
  <r>
    <s v="VPA6"/>
    <x v="4544"/>
    <x v="1"/>
    <s v=""/>
    <s v="12th June,2017"/>
    <d v="2017-06-12T00:00:00"/>
    <s v="1st August,2017"/>
    <d v="2017-08-01T00:00:00"/>
    <s v="Gititu Virginia Wangui"/>
    <s v="Female"/>
    <s v="22436386"/>
    <s v="764651538"/>
    <s v="764651538"/>
    <s v=""/>
    <s v="716877383"/>
    <n v="37.252465999999998"/>
    <n v="-0.54011799999999999"/>
    <s v="Kirinyaga"/>
    <s v="Kerugoya/Kutus"/>
    <s v="Kanyekiini"/>
    <s v="Kiriti"/>
    <x v="0"/>
    <s v="Sakaki Natural Renewable Energy Center"/>
    <s v=""/>
    <s v=""/>
    <s v="Micro Business"/>
    <s v="MKD"/>
    <s v="Masonry"/>
    <s v="24/08/2017"/>
  </r>
  <r>
    <s v="VPA6"/>
    <x v="4545"/>
    <x v="1"/>
    <s v=""/>
    <s v="12th June,2017"/>
    <d v="2017-06-12T00:00:00"/>
    <s v="1st August,2017"/>
    <d v="2017-08-01T00:00:00"/>
    <s v="Kamande Esther Muthoni"/>
    <s v="Female"/>
    <s v="24588201"/>
    <s v="723939069"/>
    <s v="723939069"/>
    <s v=""/>
    <s v="723818846"/>
    <n v="37.941043000000001"/>
    <n v="0.31730599999999998"/>
    <s v="Meru"/>
    <s v="Igembe North"/>
    <s v="Ntunene"/>
    <s v="Ntobuine"/>
    <x v="2"/>
    <s v="Likunga Company Limited"/>
    <s v="Tuva"/>
    <s v=""/>
    <s v="Micro Business"/>
    <s v="KENBIM"/>
    <s v="Masonry"/>
    <s v="28/08/2017"/>
  </r>
  <r>
    <s v="VPA6"/>
    <x v="4546"/>
    <x v="1"/>
    <s v=""/>
    <s v="12th April,2017"/>
    <d v="2017-04-12T00:00:00"/>
    <s v="1st June,2017"/>
    <d v="2017-06-01T00:00:00"/>
    <s v="Muchai Davies Mburu"/>
    <s v="Male"/>
    <s v="974316"/>
    <s v="721727080"/>
    <s v="2.55E+11"/>
    <s v=""/>
    <s v="2.55E+11"/>
    <n v="36.839601999999999"/>
    <n v="-1.024923"/>
    <s v="Kiambu"/>
    <s v="Gatundu South"/>
    <s v="Kiamwangi"/>
    <s v="Kiamworia"/>
    <x v="2"/>
    <s v="Fagaden Enterprises"/>
    <s v="Fagaden Enterprises"/>
    <s v="721959188"/>
    <s v="Micro Business"/>
    <s v="MKD"/>
    <s v="Masonry"/>
    <s v="30/08/2017"/>
  </r>
  <r>
    <s v="VPA6"/>
    <x v="4547"/>
    <x v="1"/>
    <s v=""/>
    <s v="11th November,2017"/>
    <d v="2017-11-11T00:00:00"/>
    <s v="31st December,2017"/>
    <d v="2017-12-31T00:00:00"/>
    <s v="Mbugua Mumbi"/>
    <s v="Female"/>
    <s v="3106949"/>
    <s v="707011192"/>
    <s v="2.55E+11"/>
    <s v=""/>
    <s v="2.55E+11"/>
    <n v="36.840184999999998"/>
    <n v="-1.0261130000000001"/>
    <s v="Kiambu"/>
    <s v="Gatundu South"/>
    <s v="Kigongo"/>
    <s v="Kawandagu"/>
    <x v="2"/>
    <s v="Fagaden Enterprises"/>
    <s v="Fagaden Enterprises"/>
    <s v="721959188"/>
    <s v="Micro Business"/>
    <s v="MKD"/>
    <s v="Masonry"/>
    <s v="30/08/2017"/>
  </r>
  <r>
    <s v="VPA6"/>
    <x v="4548"/>
    <x v="1"/>
    <s v=""/>
    <s v="30th August,2017"/>
    <d v="2017-08-30T00:00:00"/>
    <s v="19th October,2017"/>
    <d v="2017-10-19T00:00:00"/>
    <s v="Inoti David Gitonga"/>
    <s v="Male"/>
    <s v="11059716"/>
    <s v="742681946"/>
    <s v="742681946"/>
    <s v=""/>
    <s v="715299117"/>
    <n v="37.651673000000002"/>
    <n v="-6.4020999999999995E-2"/>
    <s v="Meru"/>
    <s v="Imenti South"/>
    <s v="Nkuene"/>
    <s v="Kithiru"/>
    <x v="3"/>
    <s v="Igwemas General Digester Ltd"/>
    <s v="George Gitonga"/>
    <s v="7412935570"/>
    <s v="Micro Business"/>
    <s v="MKD"/>
    <s v="Masonry"/>
    <s v="30/08/2017"/>
  </r>
  <r>
    <s v="VPA6"/>
    <x v="4549"/>
    <x v="1"/>
    <s v=""/>
    <s v="12th August,2017"/>
    <d v="2017-08-12T00:00:00"/>
    <s v="1st October,2017"/>
    <d v="2017-10-01T00:00:00"/>
    <s v="Charoge Iren Mutege"/>
    <s v="Female"/>
    <s v="99999"/>
    <s v="712368617"/>
    <s v="712368617"/>
    <s v=""/>
    <s v=""/>
    <n v="37.660603000000002"/>
    <n v="-0.37169799999999997"/>
    <s v="Tharaka-Nithi"/>
    <s v="Chuka"/>
    <s v="Kabuboni"/>
    <s v="Gachuri"/>
    <x v="2"/>
    <s v="Eastern Bioteck"/>
    <s v="Iinus Muchagi"/>
    <s v="731538580"/>
    <s v="Micro Business"/>
    <s v="MKD"/>
    <s v="Masonry"/>
    <s v="31/08/2017"/>
  </r>
  <r>
    <s v="VPA6"/>
    <x v="4550"/>
    <x v="1"/>
    <s v=""/>
    <s v="12th May,2017"/>
    <d v="2017-05-12T00:00:00"/>
    <s v="1st July,2017"/>
    <d v="2017-07-01T00:00:00"/>
    <s v="Njau Elias Nkonge"/>
    <s v="Male"/>
    <s v="2463764"/>
    <s v="711552800"/>
    <s v="2.55E+11"/>
    <s v=""/>
    <s v=""/>
    <n v="37.603040999999997"/>
    <n v="-0.23153099999999999"/>
    <s v="Tharaka-Nithi"/>
    <s v="Maara"/>
    <s v="Chogoria"/>
    <s v="Girira"/>
    <x v="2"/>
    <s v="Eastern Bioteck"/>
    <s v="Linus Muchangi"/>
    <s v="254731538580"/>
    <s v="Micro Business"/>
    <s v="MKD"/>
    <s v="Masonry"/>
    <s v="31/08/2017"/>
  </r>
  <r>
    <s v="VPA6"/>
    <x v="4551"/>
    <x v="1"/>
    <s v=""/>
    <s v="31st August,2017"/>
    <d v="2017-08-31T00:00:00"/>
    <s v="20th October,2017"/>
    <d v="2017-10-20T00:00:00"/>
    <s v="Ariwa Zabelio Muchuku"/>
    <s v="Male"/>
    <s v="235508"/>
    <s v="729573076"/>
    <s v="729573076"/>
    <s v=""/>
    <s v=""/>
    <n v="37.629061999999998"/>
    <n v="-0.23531099999999999"/>
    <s v="Tharaka-Nithi"/>
    <s v="Maara"/>
    <s v="Weru"/>
    <s v="Wiru"/>
    <x v="2"/>
    <s v="Eastern Bioteck"/>
    <s v="Linus Muchangi"/>
    <s v="731538580"/>
    <s v="Micro Business"/>
    <s v="MKD"/>
    <s v="Masonry"/>
    <s v="31/08/2017"/>
  </r>
  <r>
    <s v="VPA6"/>
    <x v="4552"/>
    <x v="1"/>
    <s v=""/>
    <s v="11th November,2017"/>
    <d v="2017-11-11T00:00:00"/>
    <s v="31st December,2017"/>
    <d v="2017-12-31T00:00:00"/>
    <s v="Rocha Benson Kinyua"/>
    <s v="Male"/>
    <s v="4433856"/>
    <s v="726334456"/>
    <s v="2.55E+11"/>
    <s v=""/>
    <s v="2.55E+11"/>
    <n v="37.632153000000002"/>
    <n v="-0.23311299999999999"/>
    <s v="Tharaka-Nithi"/>
    <s v="Maara"/>
    <s v="Chogoria"/>
    <s v="Kanyue"/>
    <x v="2"/>
    <s v="Eastern Bioteck"/>
    <s v="Linus Muchangi"/>
    <s v="254731538580"/>
    <s v="Micro Business"/>
    <s v="MKD"/>
    <s v="Masonry"/>
    <s v="31/08/2017"/>
  </r>
  <r>
    <s v="VPA6"/>
    <x v="4553"/>
    <x v="1"/>
    <s v=""/>
    <s v="12th November,2017"/>
    <d v="2017-11-12T00:00:00"/>
    <s v="1st January,2018"/>
    <d v="2018-01-01T00:00:00"/>
    <s v="Kirujah David Gikunda"/>
    <s v="Male"/>
    <s v="13355821"/>
    <s v="72213782"/>
    <s v="726137822"/>
    <s v=""/>
    <s v="701463958"/>
    <n v="37.672894999999997"/>
    <n v="-8.6263000000000006E-2"/>
    <s v="Meru"/>
    <s v="Imenti South"/>
    <s v="Nkuene"/>
    <s v="Nugu"/>
    <x v="2"/>
    <s v="Igwemas General Digester Ltd"/>
    <s v="George Gitonga"/>
    <s v="741293570"/>
    <s v="Micro Business"/>
    <s v="MKD"/>
    <s v="Masonry"/>
    <s v="31/08/2017"/>
  </r>
  <r>
    <s v="VPA6"/>
    <x v="4554"/>
    <x v="1"/>
    <s v=""/>
    <s v="12th June,2017"/>
    <d v="2017-06-12T00:00:00"/>
    <s v="1st August,2017"/>
    <d v="2017-08-01T00:00:00"/>
    <s v="Gakuna Antony Muriuki"/>
    <s v="Male"/>
    <s v="13241401"/>
    <s v="723855234"/>
    <s v="2.55E+11"/>
    <s v=""/>
    <s v="2.55E+11"/>
    <n v="37.213368000000003"/>
    <n v="-0.51905699999999999"/>
    <s v="Kirinyaga"/>
    <s v="Kirinyaga West"/>
    <s v="Kirinyaga West"/>
    <s v="Riakiania"/>
    <x v="3"/>
    <s v="Mt Kenya Renewable Energy"/>
    <s v="Allan Gichuru Karugu"/>
    <s v="705604956"/>
    <s v="Micro Business"/>
    <s v="MKD"/>
    <s v="Masonry"/>
    <s v="02/09/2017"/>
  </r>
  <r>
    <s v="VPA6"/>
    <x v="4555"/>
    <x v="1"/>
    <s v=""/>
    <s v="12th June,2017"/>
    <d v="2017-06-12T00:00:00"/>
    <s v="1st July,2017"/>
    <d v="2017-07-01T00:00:00"/>
    <s v="Kibue John Murithi"/>
    <s v="Male"/>
    <s v="755369"/>
    <s v="721563903"/>
    <s v="2.55E+11"/>
    <s v=""/>
    <s v=""/>
    <n v="37.226846999999999"/>
    <n v="-0.52581500000000003"/>
    <s v="Kirinyaga"/>
    <s v="Sagana"/>
    <s v="Ndia"/>
    <s v="Getuya"/>
    <x v="3"/>
    <s v="Mt Kenya Renewable Energy"/>
    <s v="Allan Gichuru Karugu"/>
    <s v="705604956"/>
    <s v="Micro Business"/>
    <s v="MKD"/>
    <s v="Masonry"/>
    <s v="02/09/2017"/>
  </r>
  <r>
    <s v="VPA6"/>
    <x v="4556"/>
    <x v="1"/>
    <s v=""/>
    <s v="12th June,2017"/>
    <d v="2017-06-12T00:00:00"/>
    <s v="1st August,2017"/>
    <d v="2017-08-01T00:00:00"/>
    <s v="Patrick Njiraini Elijah"/>
    <s v="Male"/>
    <s v="11289245"/>
    <s v="720165741"/>
    <s v="2.55E+11"/>
    <s v=""/>
    <s v="2.55E+11"/>
    <n v="37.228071"/>
    <n v="-0.54040500000000002"/>
    <s v="Kirinyaga"/>
    <s v="Sagana"/>
    <s v="Kirinyaga West"/>
    <s v="Gituaba"/>
    <x v="3"/>
    <s v="Mt Kenya Renewable Energy"/>
    <s v="Allan Gichuru Karugu"/>
    <s v="705604956"/>
    <s v="Micro Business"/>
    <s v="MKD"/>
    <s v="Masonry"/>
    <s v="02/09/2017"/>
  </r>
  <r>
    <s v="VPA6"/>
    <x v="4557"/>
    <x v="1"/>
    <s v=""/>
    <s v="13th July,2017"/>
    <d v="2017-07-13T00:00:00"/>
    <s v="1st September,2017"/>
    <d v="2017-09-01T00:00:00"/>
    <s v="Mwangi Michael Murithi"/>
    <s v="Male"/>
    <s v="230778"/>
    <s v="721564609"/>
    <s v="2.55E+11"/>
    <s v=""/>
    <s v="2.55E+11"/>
    <n v="37.201120000000003"/>
    <n v="-0.54296299999999997"/>
    <s v="Kirinyaga"/>
    <s v="Kirinyaga West"/>
    <s v="Kirinyaga West"/>
    <s v="Kiburu"/>
    <x v="2"/>
    <s v="Mt Kenya Renewable Energy"/>
    <s v="Allan Gichuru Karugu"/>
    <s v="705604956"/>
    <s v="Micro Business"/>
    <s v="MKD"/>
    <s v="Masonry"/>
    <s v="03/09/2017"/>
  </r>
  <r>
    <s v="VPA6"/>
    <x v="4558"/>
    <x v="1"/>
    <s v=""/>
    <s v="12th June,2017"/>
    <d v="2017-06-12T00:00:00"/>
    <s v="1st August,2017"/>
    <d v="2017-08-01T00:00:00"/>
    <s v="Munyangia Geofry Kinyua"/>
    <s v="Male"/>
    <s v="20266251"/>
    <s v="722434101"/>
    <s v="2.55E+11"/>
    <s v=""/>
    <s v=""/>
    <n v="37.217928000000001"/>
    <n v="-0.49698700000000001"/>
    <s v="Kirinyaga"/>
    <s v="Kirinyaga West"/>
    <s v="Kirinyaga West"/>
    <s v="Kabonge"/>
    <x v="2"/>
    <s v="Mt Kenya Renewable Energy"/>
    <s v="Allan Gichuru Karugu"/>
    <s v="705604956"/>
    <s v="Micro Business"/>
    <s v="MKD"/>
    <s v="Masonry"/>
    <s v="03/09/2017"/>
  </r>
  <r>
    <s v="VPA6"/>
    <x v="4559"/>
    <x v="1"/>
    <s v=""/>
    <s v="13th July,2017"/>
    <d v="2017-07-13T00:00:00"/>
    <s v="1st September,2017"/>
    <d v="2017-09-01T00:00:00"/>
    <s v="Ngugi Josephat Warorua"/>
    <s v="Male"/>
    <s v="99999"/>
    <s v="72323838"/>
    <s v="2.55E+11"/>
    <s v=""/>
    <s v="2.55E+11"/>
    <n v="36.928027"/>
    <n v="-0.93075399999999997"/>
    <s v="Murang'a"/>
    <s v="Maragua"/>
    <s v="Gatanga"/>
    <s v="Mabae"/>
    <x v="2"/>
    <s v="Fagaden Enterprises"/>
    <s v="Fagaden Enterprises"/>
    <s v="721959188"/>
    <s v="Micro Business"/>
    <s v="MKD"/>
    <s v="Masonry"/>
    <s v="03/09/2017"/>
  </r>
  <r>
    <s v="VPA6"/>
    <x v="4560"/>
    <x v="1"/>
    <s v=""/>
    <s v="12th June,2017"/>
    <d v="2017-06-12T00:00:00"/>
    <s v="1st August,2017"/>
    <d v="2017-08-01T00:00:00"/>
    <s v="Machira Antony Muriuki"/>
    <s v="Male"/>
    <s v="30902074"/>
    <s v="727167829"/>
    <s v="2.55E+11"/>
    <s v=""/>
    <s v="2.55E+11"/>
    <n v="37.118476999999999"/>
    <n v="-0.47545199999999999"/>
    <s v="Nyeri"/>
    <s v="Mathira East"/>
    <s v="Konyu"/>
    <s v="Mathaithi"/>
    <x v="2"/>
    <s v="Fagaden Enterprises"/>
    <s v="Fagaden Enterprises"/>
    <s v="254721959188"/>
    <s v="Micro Business"/>
    <s v="MKD"/>
    <s v="Masonry"/>
    <s v="21/10/2017"/>
  </r>
  <r>
    <s v="VPA6"/>
    <x v="4561"/>
    <x v="1"/>
    <s v=""/>
    <s v="31st August,2017"/>
    <d v="2017-08-31T00:00:00"/>
    <s v="20th October,2017"/>
    <d v="2017-10-20T00:00:00"/>
    <s v="Kurgat Jonh Kiptui"/>
    <s v="Male"/>
    <s v="7395377"/>
    <s v="720656787"/>
    <s v="2.55E+11"/>
    <s v=""/>
    <s v="2.55E+11"/>
    <n v="35.523342"/>
    <n v="0.17982699999999999"/>
    <s v="Uasin Gishu"/>
    <s v="Ainabkoi"/>
    <s v="Ainapkoi"/>
    <s v="Ndanai"/>
    <x v="0"/>
    <s v="Pafasi Enterprise"/>
    <s v="Pafasi  Enterprise"/>
    <s v="254712956699"/>
    <s v="Micro Business"/>
    <s v="MKD"/>
    <s v="Masonry"/>
    <s v="24/10/2017"/>
  </r>
  <r>
    <s v="VPA6"/>
    <x v="4562"/>
    <x v="1"/>
    <s v=""/>
    <s v="13th July,2017"/>
    <d v="2017-07-13T00:00:00"/>
    <s v="1st September,2017"/>
    <d v="2017-09-01T00:00:00"/>
    <s v="Njogu David Kamau"/>
    <s v="Male"/>
    <s v="11679502"/>
    <s v="721326330"/>
    <s v="2.55E+11"/>
    <s v=""/>
    <s v="2.55E+11"/>
    <n v="37.111493000000003"/>
    <n v="-0.47486699999999998"/>
    <s v="Nyeri"/>
    <s v="Mathira East"/>
    <s v="Konyuhaithi"/>
    <s v="Mathaithi"/>
    <x v="2"/>
    <s v="Fagaden Enterprises"/>
    <s v="Fagaden Enterprises"/>
    <s v="721959188"/>
    <s v="Micro Business"/>
    <s v="MKD"/>
    <s v="Masonry"/>
    <s v="04/09/2017"/>
  </r>
  <r>
    <s v="VPA6"/>
    <x v="4563"/>
    <x v="1"/>
    <s v=""/>
    <s v="13th July,2017"/>
    <d v="2017-07-13T00:00:00"/>
    <s v="1st September,2017"/>
    <d v="2017-09-01T00:00:00"/>
    <s v="Wahome Charles Mwangi"/>
    <s v="Male"/>
    <s v="759521"/>
    <s v="725589851"/>
    <s v="2.55E+11"/>
    <s v=""/>
    <s v="2.55E+11"/>
    <n v="37.116168000000002"/>
    <n v="-0.47717799999999999"/>
    <s v="Nyeri"/>
    <s v="Mathira East"/>
    <s v="Peter Chiira"/>
    <s v="Mathaithi"/>
    <x v="2"/>
    <s v="Fagaden Enterprises"/>
    <s v="Fagaden Enterprises"/>
    <s v="721959188"/>
    <s v="Micro Business"/>
    <s v="MKD"/>
    <s v="Masonry"/>
    <s v="05/09/2017"/>
  </r>
  <r>
    <s v="VPA6"/>
    <x v="4564"/>
    <x v="1"/>
    <s v=""/>
    <s v="12th June,2017"/>
    <d v="2017-06-12T00:00:00"/>
    <s v="1st August,2017"/>
    <d v="2017-08-01T00:00:00"/>
    <s v="Mwangi Stephene Weru"/>
    <s v="Male"/>
    <s v="7039249"/>
    <s v="725972992"/>
    <s v="2.55E+11"/>
    <s v=""/>
    <s v="2.55E+11"/>
    <n v="37.118547"/>
    <n v="-0.47653800000000002"/>
    <s v="Nyeri"/>
    <s v="Mathira East"/>
    <s v="Peter Chiira"/>
    <s v="Mathaithi"/>
    <x v="2"/>
    <s v="Fagaden Enterprises"/>
    <s v="Fagaden Enterprises"/>
    <s v="721959188"/>
    <s v="Micro Business"/>
    <s v="MKD"/>
    <s v="Masonry"/>
    <s v="05/09/2017"/>
  </r>
  <r>
    <s v="VPA6"/>
    <x v="4565"/>
    <x v="1"/>
    <s v=""/>
    <s v="13th July,2017"/>
    <d v="2017-07-13T00:00:00"/>
    <s v="1st September,2017"/>
    <d v="2017-09-01T00:00:00"/>
    <s v="Gichohi James Mwangi"/>
    <s v="Male"/>
    <s v="6334353"/>
    <s v="721232979"/>
    <s v="721232979"/>
    <s v=""/>
    <s v="2.55E+12"/>
    <n v="37.126199999999997"/>
    <n v="-0.47123799999999999"/>
    <s v="Nyeri"/>
    <s v="Mathira East"/>
    <s v="Ragat"/>
    <s v="Ragati"/>
    <x v="2"/>
    <s v="Fagaden Enterprises"/>
    <s v="Fagaden Enterprises"/>
    <s v="721959188"/>
    <s v="Micro Business"/>
    <s v="MKD"/>
    <s v="Masonry"/>
    <s v="22/09/2017"/>
  </r>
  <r>
    <s v="VPA6"/>
    <x v="4566"/>
    <x v="1"/>
    <s v=""/>
    <s v="12th June,2017"/>
    <d v="2017-06-12T00:00:00"/>
    <s v="1st August,2017"/>
    <d v="2017-08-01T00:00:00"/>
    <s v="Muthoni Frida Joyce"/>
    <s v="Female"/>
    <s v="20981346"/>
    <s v="72230575"/>
    <s v="2.55E+11"/>
    <s v=""/>
    <s v="2.55E+11"/>
    <n v="37.477141000000003"/>
    <n v="-0.54350900000000002"/>
    <s v="Embu"/>
    <s v="Embu West"/>
    <s v="Manyatta"/>
    <s v="Mugoya"/>
    <x v="2"/>
    <s v="Fagaden Enterprises"/>
    <s v="Fagaden Enterprises"/>
    <s v="721959188"/>
    <s v="Micro Business"/>
    <s v="MKD"/>
    <s v="Masonry"/>
    <s v="23/09/2017"/>
  </r>
  <r>
    <s v="VPA6"/>
    <x v="4567"/>
    <x v="1"/>
    <s v=""/>
    <s v="12th April,2016"/>
    <d v="2016-04-12T00:00:00"/>
    <s v="1st June,2016"/>
    <d v="2016-06-01T00:00:00"/>
    <s v="Samuel Njoroge Mwangi"/>
    <s v="Male"/>
    <s v="20407279"/>
    <s v="726953013"/>
    <s v="726953013"/>
    <s v=""/>
    <s v=""/>
    <n v="36.914200000000001"/>
    <n v="-0.82021200000000005"/>
    <s v="Murang'a"/>
    <s v="Kandara"/>
    <s v="Ruchu"/>
    <s v="Kianwe"/>
    <x v="3"/>
    <s v="HAMKAM"/>
    <s v="Hamkam"/>
    <s v=""/>
    <s v="Micro Business"/>
    <s v="KENBIM"/>
    <s v="Masonry"/>
    <s v="23/09/2017"/>
  </r>
  <r>
    <s v="VPA6"/>
    <x v="4568"/>
    <x v="1"/>
    <s v=""/>
    <s v="13th July,2017"/>
    <d v="2017-07-13T00:00:00"/>
    <s v="1st September,2017"/>
    <d v="2017-09-01T00:00:00"/>
    <s v="Wanyiri Daniel Wanjau"/>
    <s v="Male"/>
    <s v="36481901"/>
    <s v="712658765"/>
    <s v="2.55E+11"/>
    <s v=""/>
    <s v=""/>
    <n v="37.189121999999998"/>
    <n v="-0.45800000000000002"/>
    <s v="Kirinyaga"/>
    <s v="Ndia"/>
    <s v="Ndia"/>
    <s v="Kiangombe"/>
    <x v="1"/>
    <s v="Mt Kenya Renewable Energy"/>
    <s v="Mt Kenya Renewable Energy"/>
    <s v="726322851"/>
    <s v="Micro Business"/>
    <s v="KENBIM"/>
    <s v="Masonry"/>
    <s v="23/09/2017"/>
  </r>
  <r>
    <s v="VPA6"/>
    <x v="4569"/>
    <x v="0"/>
    <s v="Hostile Client"/>
    <s v="13th July,2017"/>
    <d v="2017-07-13T00:00:00"/>
    <s v="1st September,2017"/>
    <d v="2017-09-01T00:00:00"/>
    <s v="Kanyi Mary Wambui"/>
    <s v="Female"/>
    <s v="5760002"/>
    <s v="705216636"/>
    <s v="2.55E+11"/>
    <s v=""/>
    <s v="2.55E+11"/>
    <n v="36.839351999999998"/>
    <n v="-1.0242819999999999"/>
    <s v="Kiambu"/>
    <s v="Gatundu South"/>
    <s v="Kiamworia"/>
    <s v="Kigaa"/>
    <x v="2"/>
    <s v="Fagaden Enterprises"/>
    <s v="Fagaden Enterprises"/>
    <s v="721959188"/>
    <s v="Micro Business"/>
    <s v="MKD"/>
    <s v="Masonry"/>
    <s v="24/09/2017"/>
  </r>
  <r>
    <s v="VPA6"/>
    <x v="4570"/>
    <x v="0"/>
    <s v="Grievance"/>
    <s v="29th July,2017"/>
    <d v="2017-07-29T00:00:00"/>
    <s v="17th September,2017"/>
    <d v="2017-09-17T00:00:00"/>
    <s v="Gakere Dominic Mbuthia"/>
    <s v="Male"/>
    <s v="8188301"/>
    <s v="716810812"/>
    <s v="2.55E+11"/>
    <s v=""/>
    <s v=""/>
    <n v="36.874034999999999"/>
    <n v="-1.0184470000000001"/>
    <s v="Kiambu"/>
    <s v="Gatundu South"/>
    <s v="Kiganjo"/>
    <s v="Kahenia"/>
    <x v="2"/>
    <s v="Fagaden Enterprises"/>
    <s v="Fagaden Enterprises"/>
    <s v="721959188"/>
    <s v="Micro Business"/>
    <s v="MKD"/>
    <s v="Masonry"/>
    <s v="24/09/2017"/>
  </r>
  <r>
    <s v="VPA6"/>
    <x v="4571"/>
    <x v="1"/>
    <s v=""/>
    <s v="12th June,2017"/>
    <d v="2017-06-12T00:00:00"/>
    <s v="1st August,2017"/>
    <d v="2017-08-01T00:00:00"/>
    <s v="Ndirangu David Gathua"/>
    <s v="Male"/>
    <s v="4811678"/>
    <s v="728617762"/>
    <s v="2.55E+11"/>
    <s v=""/>
    <s v="2.55E+11"/>
    <n v="37.021588000000001"/>
    <n v="-0.55704699999999996"/>
    <s v="Nyeri"/>
    <s v="Mukurweni"/>
    <s v="Gakindu"/>
    <s v="Gatunduini"/>
    <x v="3"/>
    <s v="Sakaki Natural Renewable Energy Center"/>
    <s v=""/>
    <s v=""/>
    <s v="Micro Business"/>
    <s v="MKD"/>
    <s v="Masonry"/>
    <s v="25/09/2017"/>
  </r>
  <r>
    <s v="VPA6"/>
    <x v="4572"/>
    <x v="0"/>
    <s v="Hostile Client"/>
    <s v="26th July,2017"/>
    <d v="2017-07-26T00:00:00"/>
    <s v="14th September,2017"/>
    <d v="2017-09-14T00:00:00"/>
    <s v="Chege Stephen Muriuki"/>
    <s v="Male"/>
    <s v="14627553"/>
    <s v="723221855"/>
    <s v="2.55E+11"/>
    <s v=""/>
    <s v="2.55E+11"/>
    <n v="37.150058000000001"/>
    <n v="-0.500857"/>
    <s v="Nyeri"/>
    <s v="Mathira East"/>
    <s v="Iriaini"/>
    <s v="Mwanda"/>
    <x v="2"/>
    <s v="Sakaki Natural Renewable Energy Center"/>
    <s v=""/>
    <s v=""/>
    <s v="Micro Business"/>
    <s v="MKD"/>
    <s v="Masonry"/>
    <s v="25/09/2017"/>
  </r>
  <r>
    <s v="VPA6"/>
    <x v="4573"/>
    <x v="1"/>
    <s v=""/>
    <s v="13th July,2017"/>
    <d v="2017-07-13T00:00:00"/>
    <s v="1st September,2017"/>
    <d v="2017-09-01T00:00:00"/>
    <s v="Ndwiga Regina Njoki"/>
    <s v="Female"/>
    <s v="33385738"/>
    <s v="726251534"/>
    <s v="2.55E+11"/>
    <s v=""/>
    <s v="2.55E+11"/>
    <n v="37.498353999999999"/>
    <n v="-0.43652800000000003"/>
    <s v="Embu"/>
    <s v="Embu East"/>
    <s v="Gaturi North"/>
    <s v="Kiaviti"/>
    <x v="2"/>
    <s v="Sakaki Natural Renewable Energy Center"/>
    <s v=""/>
    <s v=""/>
    <s v="Micro Business"/>
    <s v="MKD"/>
    <s v="Masonry"/>
    <s v="25/09/2017"/>
  </r>
  <r>
    <s v="VPA6"/>
    <x v="4574"/>
    <x v="1"/>
    <s v=""/>
    <s v="13th July,2017"/>
    <d v="2017-07-13T00:00:00"/>
    <s v="1st September,2017"/>
    <d v="2017-09-01T00:00:00"/>
    <s v="Muchira George Maina"/>
    <s v="Male"/>
    <s v="1865709"/>
    <s v="71843312"/>
    <s v="2.55E+11"/>
    <s v=""/>
    <s v="2.55E+11"/>
    <n v="37.238331000000002"/>
    <n v="-0.46753699999999998"/>
    <s v="Kirinyaga"/>
    <s v="Kerugoya/Kutus"/>
    <s v="Mutira"/>
    <s v="Kagumo"/>
    <x v="2"/>
    <s v="Sakaki Natural Renewable Energy Center"/>
    <s v=""/>
    <s v=""/>
    <s v="Micro Business"/>
    <s v="MKD"/>
    <s v="Masonry"/>
    <s v="25/09/2017"/>
  </r>
  <r>
    <s v="VPA6"/>
    <x v="4575"/>
    <x v="1"/>
    <s v=""/>
    <s v="13th July,2017"/>
    <d v="2017-07-13T00:00:00"/>
    <s v="1st September,2017"/>
    <d v="2017-09-01T00:00:00"/>
    <s v="Gatonga Jackson Francis"/>
    <s v="Male"/>
    <s v="4643358"/>
    <s v="722620350"/>
    <s v="2.55E+11"/>
    <s v=""/>
    <s v="2.55E+11"/>
    <n v="37.087465000000002"/>
    <n v="-0.57522700000000004"/>
    <s v="Nyeri"/>
    <s v="Mukurweni"/>
    <s v="Igana"/>
    <s v="Karundu"/>
    <x v="0"/>
    <s v="Sakaki Natural Renewable Energy Center"/>
    <s v=""/>
    <s v=""/>
    <s v="Micro Business"/>
    <s v="MKD"/>
    <s v="Masonry"/>
    <s v="25/09/2017"/>
  </r>
  <r>
    <s v="VPA6"/>
    <x v="4576"/>
    <x v="1"/>
    <s v=""/>
    <s v="3rd June,2017"/>
    <d v="2017-06-03T00:00:00"/>
    <s v="23rd July,2017"/>
    <d v="2017-07-23T00:00:00"/>
    <s v="Muchina David Kamau"/>
    <s v="Male"/>
    <s v="3119484"/>
    <s v="707027759"/>
    <s v="2.55E+11"/>
    <s v=""/>
    <s v=""/>
    <n v="36.870780000000003"/>
    <n v="-1.0158830000000001"/>
    <s v="Kiambu"/>
    <s v="Gatundu South"/>
    <s v="Kiamwangi"/>
    <s v="Kahenia"/>
    <x v="2"/>
    <s v="Fagaden Enterprises"/>
    <s v="Fagaden Enterprises"/>
    <s v="721959188"/>
    <s v="Micro Business"/>
    <s v="MKD"/>
    <s v="Masonry"/>
    <s v="25/09/2017"/>
  </r>
  <r>
    <s v="VPA6"/>
    <x v="4577"/>
    <x v="1"/>
    <s v=""/>
    <s v="6th August,2017"/>
    <d v="2017-08-06T00:00:00"/>
    <s v="25th September,2017"/>
    <d v="2017-09-25T00:00:00"/>
    <s v="Kariaa Geoffrey Kimathi"/>
    <s v="Male"/>
    <s v="28002709"/>
    <s v="72263556"/>
    <s v="722631906"/>
    <s v=""/>
    <s v="711497537"/>
    <n v="37.650733000000002"/>
    <n v="-0.107637"/>
    <s v="Meru"/>
    <s v="Imenti South"/>
    <s v="Kithangari"/>
    <s v="Kierera"/>
    <x v="0"/>
    <s v="Igwemas General Digester Ltd"/>
    <s v="Samuel Maruga"/>
    <s v="740754837"/>
    <s v="Micro Business"/>
    <s v="Modified Camartec Digester"/>
    <s v="Masonry"/>
    <s v="26/09/2017"/>
  </r>
  <r>
    <s v="VPA6"/>
    <x v="4578"/>
    <x v="1"/>
    <s v=""/>
    <s v="12th May,2017"/>
    <d v="2017-05-12T00:00:00"/>
    <s v="1st July,2017"/>
    <d v="2017-07-01T00:00:00"/>
    <s v="Wanjuki Annah Ngunju"/>
    <s v="Female"/>
    <s v="24482500"/>
    <s v="721749475"/>
    <s v="2.55E+11"/>
    <s v=""/>
    <s v=""/>
    <n v="36.643779000000002"/>
    <n v="-9.1022000000000006E-2"/>
    <s v="Laikipia"/>
    <s v="Laikipia East"/>
    <s v="Nyambugisi"/>
    <s v="Nyabugisi"/>
    <x v="0"/>
    <s v="Kichemu limited"/>
    <s v="David Chege Wangui"/>
    <s v=""/>
    <s v="Micro Business"/>
    <s v="MKD"/>
    <s v="Masonry"/>
    <s v="26/09/2017"/>
  </r>
  <r>
    <s v="VPA6"/>
    <x v="4579"/>
    <x v="1"/>
    <s v=""/>
    <s v="13th July,2017"/>
    <d v="2017-07-13T00:00:00"/>
    <s v="1st September,2017"/>
    <d v="2017-09-01T00:00:00"/>
    <s v="Labat Esther Jeruto"/>
    <s v="Female"/>
    <s v="10745604"/>
    <s v="727959191"/>
    <s v="727959191"/>
    <s v=""/>
    <s v=""/>
    <n v="35.557445999999999"/>
    <n v="5.5079999999999999E-3"/>
    <s v="Baringo"/>
    <s v="Koibatek"/>
    <s v="Mumberes"/>
    <s v="Emgwen"/>
    <x v="0"/>
    <s v="Kichemu limited"/>
    <s v="Wanjau"/>
    <s v=""/>
    <s v="Micro Business"/>
    <s v="MKD"/>
    <s v="Masonry"/>
    <s v="26/09/2017"/>
  </r>
  <r>
    <s v="VPA6"/>
    <x v="4580"/>
    <x v="1"/>
    <s v=""/>
    <s v="12th May,2017"/>
    <d v="2017-05-12T00:00:00"/>
    <s v="1st July,2017"/>
    <d v="2017-07-01T00:00:00"/>
    <s v="Nyamu Eurita Wanja"/>
    <s v="Female"/>
    <s v="10716784"/>
    <s v="711370272"/>
    <s v="2.55E+11"/>
    <s v=""/>
    <s v=""/>
    <n v="37.664791999999998"/>
    <n v="-0.37874200000000002"/>
    <s v="Tharaka-Nithi"/>
    <s v="Chuka"/>
    <s v="Kabuboni"/>
    <s v="Mpukoni"/>
    <x v="2"/>
    <s v="Igwemas General Digester Ltd"/>
    <s v="George Gitonga"/>
    <s v="741293570"/>
    <s v="Micro Business"/>
    <s v="Modified Camartec Digester"/>
    <s v="Masonry"/>
    <s v="27/09/2017"/>
  </r>
  <r>
    <s v="VPA6"/>
    <x v="4581"/>
    <x v="1"/>
    <s v=""/>
    <s v="10th January,2017"/>
    <d v="2017-01-10T00:00:00"/>
    <s v="1st March,2017"/>
    <d v="2017-03-01T00:00:00"/>
    <s v="Maoki Linus Mukuru"/>
    <s v="Male"/>
    <s v="2384419"/>
    <s v="717049034"/>
    <s v="717049034"/>
    <s v=""/>
    <s v="702813354"/>
    <n v="37.665982"/>
    <n v="-0.36546200000000001"/>
    <s v="Tharaka-Nithi"/>
    <s v="Chuka"/>
    <s v="Kabuboni"/>
    <s v="Kagaani"/>
    <x v="2"/>
    <s v="Igwemas General Digester Ltd"/>
    <s v="Samuel Kirimi"/>
    <s v="740754837"/>
    <s v="Micro Business"/>
    <s v="Modified Camartec Digester"/>
    <s v="Masonry"/>
    <s v="27/09/2017"/>
  </r>
  <r>
    <s v="VPA6"/>
    <x v="4582"/>
    <x v="1"/>
    <s v=""/>
    <s v="13th July,2017"/>
    <d v="2017-07-13T00:00:00"/>
    <s v="1st September,2017"/>
    <d v="2017-09-01T00:00:00"/>
    <s v="Nduchi Francis Kabui"/>
    <s v="Male"/>
    <s v="11565375"/>
    <s v="724984743"/>
    <s v="2.55E+11"/>
    <s v=""/>
    <s v="2.55E+11"/>
    <n v="37.116570000000003"/>
    <n v="-0.47384300000000001"/>
    <s v="Nyeri"/>
    <s v="Mathira East"/>
    <s v="Martita East"/>
    <s v="Mathaithi"/>
    <x v="2"/>
    <s v="Fagaden Enterprises"/>
    <s v="Fagaden Enterprises"/>
    <s v="721959188"/>
    <s v="Micro Business"/>
    <s v="MKD"/>
    <s v="Masonry"/>
    <s v="27/09/2017"/>
  </r>
  <r>
    <s v="VPA6"/>
    <x v="4583"/>
    <x v="1"/>
    <s v=""/>
    <s v="1st August,2017"/>
    <d v="2017-08-01T00:00:00"/>
    <s v="20th September,2017"/>
    <d v="2017-09-20T00:00:00"/>
    <s v="Nduchi Dickson Karoki"/>
    <s v="Male"/>
    <s v="11802446"/>
    <s v="727106913"/>
    <s v="2.55E+11"/>
    <s v=""/>
    <s v="2.55E+11"/>
    <n v="37.116782000000001"/>
    <n v="-0.47384500000000002"/>
    <s v="Nyeri"/>
    <s v="Mathira East"/>
    <s v="Mathira East"/>
    <s v="Mathaithi"/>
    <x v="2"/>
    <s v="Fagaden Enterprises"/>
    <s v="Fagaden Enterprises"/>
    <s v="721959188"/>
    <s v="Micro Business"/>
    <s v="MKD"/>
    <s v="Masonry"/>
    <s v="27/09/2017"/>
  </r>
  <r>
    <s v="VPA6"/>
    <x v="4584"/>
    <x v="1"/>
    <s v=""/>
    <s v="13th July,2017"/>
    <d v="2017-07-13T00:00:00"/>
    <s v="1st September,2017"/>
    <d v="2017-09-01T00:00:00"/>
    <s v="Njogu Ann Wanja"/>
    <s v="Female"/>
    <s v="76894"/>
    <s v="725311925"/>
    <s v="2.55E+11"/>
    <s v=""/>
    <s v="2.55E+11"/>
    <n v="37.114862000000002"/>
    <n v="-0.47811199999999998"/>
    <s v="Nyeri"/>
    <s v="Mathira East"/>
    <s v="Konyu"/>
    <s v="Mathaithi"/>
    <x v="2"/>
    <s v="Fagaden Enterprises"/>
    <s v="Fagaden Enterprises"/>
    <s v="722959188"/>
    <s v="Micro Business"/>
    <s v="MKD"/>
    <s v="Masonry"/>
    <s v="27/09/2017"/>
  </r>
  <r>
    <s v="VPA6"/>
    <x v="4585"/>
    <x v="1"/>
    <s v=""/>
    <s v="13th July,2017"/>
    <d v="2017-07-13T00:00:00"/>
    <s v="1st September,2017"/>
    <d v="2017-09-01T00:00:00"/>
    <s v="Karanja Mercy Wambui"/>
    <s v="Female"/>
    <s v="761686"/>
    <s v="713711447"/>
    <s v="2.55E+11"/>
    <s v=""/>
    <s v="2.55E+11"/>
    <n v="37.107782"/>
    <n v="-0.472163"/>
    <s v="Nyeri"/>
    <s v="Mathira East"/>
    <s v="Peter  Chiira"/>
    <s v="Mathaithi"/>
    <x v="2"/>
    <s v="Fagaden Enterprises"/>
    <s v="Fagaden Enterprises"/>
    <s v="721959188"/>
    <s v="Micro Business"/>
    <s v="MKD"/>
    <s v="Masonry"/>
    <s v="27/09/2017"/>
  </r>
  <r>
    <s v="VPA6"/>
    <x v="4586"/>
    <x v="1"/>
    <s v=""/>
    <s v="12th June,2017"/>
    <d v="2017-06-12T00:00:00"/>
    <s v="1st August,2017"/>
    <d v="2017-08-01T00:00:00"/>
    <s v="Kipkech Jane Cheptilal"/>
    <s v="Female"/>
    <s v="36646513"/>
    <s v="720802160"/>
    <s v="2.55E+11"/>
    <s v=""/>
    <s v=""/>
    <n v="35.750058000000003"/>
    <n v="1.1998E-2"/>
    <s v="Baringo"/>
    <s v="Koibatek"/>
    <s v="Perkerra"/>
    <s v="Mochongoi"/>
    <x v="2"/>
    <s v="Kichemu limited"/>
    <s v=""/>
    <s v=""/>
    <s v="Micro Business"/>
    <s v="MKD"/>
    <s v="Masonry"/>
    <s v="27/09/2017"/>
  </r>
  <r>
    <s v="VPA6"/>
    <x v="4587"/>
    <x v="0"/>
    <s v="Unreachable"/>
    <s v="5th September,2017"/>
    <d v="2017-09-05T00:00:00"/>
    <s v="29th September,2017"/>
    <d v="2017-09-29T00:00:00"/>
    <s v="Fundi Edwin Michael"/>
    <s v="Male"/>
    <s v="23819455"/>
    <s v="+254723854323"/>
    <s v="2.55E+11"/>
    <s v=""/>
    <s v=""/>
    <n v="37.455123"/>
    <n v="-0.53928500000000001"/>
    <s v="Embu"/>
    <s v="Embu East"/>
    <s v="Kimangaru"/>
    <s v="Ithata"/>
    <x v="4"/>
    <s v="Andcol Enterprises"/>
    <s v=""/>
    <s v=""/>
    <s v="Micro Business"/>
    <s v="AKUT"/>
    <s v="Masonry"/>
    <s v="29/09/2017"/>
  </r>
  <r>
    <s v="VPA6"/>
    <x v="4588"/>
    <x v="1"/>
    <s v=""/>
    <s v="13th July,2017"/>
    <d v="2017-07-13T00:00:00"/>
    <s v="1st September,2017"/>
    <d v="2017-09-01T00:00:00"/>
    <s v="Maina Ann Nyawira"/>
    <s v="Female"/>
    <s v="23840925"/>
    <s v="725522122"/>
    <s v="2.55E+11"/>
    <s v=""/>
    <s v="2.55E+11"/>
    <n v="37.115431999999998"/>
    <n v="-0.47113500000000003"/>
    <s v="Nyeri"/>
    <s v="Mathira East"/>
    <s v="Baricho"/>
    <s v="Mathaithi"/>
    <x v="2"/>
    <s v="Fagaden Enterprises"/>
    <s v="Fagaden Enterprises"/>
    <s v="254721959188"/>
    <s v="Micro Business"/>
    <s v="MKD"/>
    <s v="Masonry"/>
    <s v="02/10/2017"/>
  </r>
  <r>
    <s v="VPA6"/>
    <x v="4589"/>
    <x v="1"/>
    <s v=""/>
    <s v="12th March,2017"/>
    <d v="2017-03-12T00:00:00"/>
    <s v="1st May,2017"/>
    <d v="2017-05-01T00:00:00"/>
    <s v="Odindo Ellijah Okiya"/>
    <s v="Male"/>
    <s v="99999"/>
    <s v="725106805"/>
    <s v="2.55E+11"/>
    <s v=""/>
    <s v=""/>
    <n v="34.180959999999999"/>
    <n v="-2.9413000000000002E-2"/>
    <s v="Siaya"/>
    <s v="Rarienda"/>
    <s v="Othach"/>
    <s v="Aduwa"/>
    <x v="2"/>
    <s v="Biotechno &amp; Services"/>
    <s v="Biotechno &amp; Services"/>
    <s v="254720561118"/>
    <s v="Micro Business"/>
    <s v="Modified Camartec Digester"/>
    <s v="Masonry"/>
    <s v="02/10/2017"/>
  </r>
  <r>
    <s v="VPA6"/>
    <x v="4590"/>
    <x v="1"/>
    <s v=""/>
    <s v="12th August,2017"/>
    <d v="2017-08-12T00:00:00"/>
    <s v="1st October,2017"/>
    <d v="2017-10-01T00:00:00"/>
    <s v="Kagema Millicent Ngima"/>
    <s v="Female"/>
    <s v="3374266"/>
    <s v="722890049"/>
    <s v="2.55E+11"/>
    <s v=""/>
    <s v="722888093"/>
    <n v="37.114832"/>
    <n v="-0.477937"/>
    <s v="Nyeri"/>
    <s v="Mathira East"/>
    <s v="Peter  Chiira"/>
    <s v="Mathaithi"/>
    <x v="2"/>
    <s v="Fagaden Enterprises"/>
    <s v="Fagaden Enterprises"/>
    <s v="254721959188"/>
    <s v="Micro Business"/>
    <s v="MKD"/>
    <s v="Masonry"/>
    <s v="02/10/2017"/>
  </r>
  <r>
    <s v="VPA6"/>
    <x v="4591"/>
    <x v="1"/>
    <s v=""/>
    <s v="13th July,2017"/>
    <d v="2017-07-13T00:00:00"/>
    <s v="1st September,2017"/>
    <d v="2017-09-01T00:00:00"/>
    <s v="Gathiga Joseph Wachira"/>
    <s v="Male"/>
    <s v="512342"/>
    <s v="721429397"/>
    <s v="2.55E+11"/>
    <s v=""/>
    <s v="2.55E+11"/>
    <n v="37.109287000000002"/>
    <n v="-0.47571799999999997"/>
    <s v="Nyeri"/>
    <s v="Mathira East"/>
    <s v="Peter Chiira"/>
    <s v="Mathaithi"/>
    <x v="2"/>
    <s v="Fagaden Enterprises"/>
    <s v="Fagaden Enterprises"/>
    <s v="254721959188"/>
    <s v="Micro Business"/>
    <s v="MKD"/>
    <s v="Masonry"/>
    <s v="02/10/2017"/>
  </r>
  <r>
    <s v="VPA6"/>
    <x v="4592"/>
    <x v="0"/>
    <s v="Unreachable"/>
    <s v="4th March,2017"/>
    <d v="2017-03-04T00:00:00"/>
    <s v="23rd April,2017"/>
    <d v="2017-04-23T00:00:00"/>
    <s v="Nyamogoba Phanuel Nyamwaro"/>
    <s v="Male"/>
    <s v="99999"/>
    <s v="729097041"/>
    <s v="729097041"/>
    <s v=""/>
    <s v=""/>
    <n v="34.740695000000002"/>
    <n v="-0.66230999999999995"/>
    <s v="Kisii"/>
    <s v="Kisii Central"/>
    <s v="Kiogoro"/>
    <s v="Kamagwa"/>
    <x v="1"/>
    <s v="Nyansancha Biogas"/>
    <s v="Samuel Otiso"/>
    <s v=""/>
    <s v="Micro Business"/>
    <s v="KENBIM"/>
    <s v="Masonry"/>
    <s v="04/10/2017"/>
  </r>
  <r>
    <s v="VPA6"/>
    <x v="4593"/>
    <x v="1"/>
    <s v=""/>
    <s v="12th March,2017"/>
    <d v="2017-03-12T00:00:00"/>
    <s v="1st May,2017"/>
    <d v="2017-05-01T00:00:00"/>
    <s v="Nyachoke Petronila Nyanchama"/>
    <s v="Female"/>
    <s v="9970173"/>
    <s v="721245987"/>
    <s v="2.55E+11"/>
    <s v=""/>
    <s v="2.55E+11"/>
    <n v="34.753880000000002"/>
    <n v="-0.61928000000000005"/>
    <s v="Kisii"/>
    <s v="Marani"/>
    <s v="Nyatieko"/>
    <s v="Masakara"/>
    <x v="0"/>
    <s v="Nyansancha Biogas"/>
    <s v="Samuel Manyuna Otiso"/>
    <s v="254723433295"/>
    <s v="Micro Business"/>
    <s v="KENBIM"/>
    <s v="Masonry"/>
    <s v="04/10/2017"/>
  </r>
  <r>
    <s v="VPA6"/>
    <x v="4594"/>
    <x v="0"/>
    <s v="Unreachable"/>
    <s v="12th August,2016"/>
    <d v="2016-08-12T00:00:00"/>
    <s v="1st October,2016"/>
    <d v="2016-10-01T00:00:00"/>
    <s v="Wangai Leah Nyawira"/>
    <s v="Female"/>
    <s v="99999"/>
    <s v="798762676"/>
    <s v="2.55E+11"/>
    <s v=""/>
    <s v=""/>
    <n v="36.540390000000002"/>
    <n v="-0.14188999999999999"/>
    <s v="Nyandarua"/>
    <s v="Ndaragwa"/>
    <s v="Shamata"/>
    <s v="Pesi"/>
    <x v="2"/>
    <s v="Kichemu limited"/>
    <s v="Macharia Muchangi"/>
    <s v=""/>
    <s v="Micro Business"/>
    <s v="MKD"/>
    <s v="Masonry"/>
    <s v="04/10/2017"/>
  </r>
  <r>
    <s v="VPA6"/>
    <x v="4595"/>
    <x v="0"/>
    <s v="Unreachable"/>
    <s v="12th August,2017"/>
    <d v="2017-08-12T00:00:00"/>
    <s v="1st October,2017"/>
    <d v="2017-10-01T00:00:00"/>
    <s v="Kisumba Patric Kisumba"/>
    <s v="Male"/>
    <s v="33437890"/>
    <s v="254727356060"/>
    <s v="2.55E+11"/>
    <s v=""/>
    <s v="2.55E+11"/>
    <n v="36.511163000000003"/>
    <n v="-0.62155800000000005"/>
    <s v="Nakuru"/>
    <s v="Naivasha"/>
    <s v="Mununga"/>
    <s v="Kwa Ben"/>
    <x v="2"/>
    <s v="Andcol Enterprises"/>
    <s v=""/>
    <s v=""/>
    <s v="Micro Business"/>
    <s v="KENBIM"/>
    <s v="Masonry"/>
    <s v="04/10/2017"/>
  </r>
  <r>
    <s v="VPA6"/>
    <x v="4596"/>
    <x v="1"/>
    <s v=""/>
    <s v="13th July,2017"/>
    <d v="2017-07-13T00:00:00"/>
    <s v="1st September,2017"/>
    <d v="2017-09-01T00:00:00"/>
    <s v="Mana Charles"/>
    <s v="Male"/>
    <s v="21721087"/>
    <s v="721673643"/>
    <s v="2.55E+11"/>
    <s v=""/>
    <s v=""/>
    <n v="34.488413000000001"/>
    <n v="0.34650999999999998"/>
    <s v="Kakamega"/>
    <s v="Mumias"/>
    <s v="Mumias Township"/>
    <s v="Buchinga"/>
    <x v="2"/>
    <s v="Biotechno &amp; Services"/>
    <s v="Biotechno &amp; Services"/>
    <s v="254720561118"/>
    <s v="Micro Business"/>
    <s v="KENBIM"/>
    <s v="Masonry"/>
    <s v="10/10/2017"/>
  </r>
  <r>
    <s v="VPA6"/>
    <x v="4597"/>
    <x v="1"/>
    <s v=""/>
    <s v="13th July,2017"/>
    <d v="2017-07-13T00:00:00"/>
    <s v="1st September,2017"/>
    <d v="2017-09-01T00:00:00"/>
    <s v="Itheru David Karuku"/>
    <s v="Male"/>
    <s v="7038145"/>
    <s v="722476917"/>
    <s v="2.55E+11"/>
    <s v=""/>
    <s v="2.55E+11"/>
    <n v="37.108842000000003"/>
    <n v="-0.47597800000000001"/>
    <s v="Nyeri"/>
    <s v="Mathira East"/>
    <s v="Konyu"/>
    <s v="Mathaithi"/>
    <x v="2"/>
    <s v="Fagaden Enterprises"/>
    <s v="Fagaden Enterprises"/>
    <s v="254721959188"/>
    <s v="Micro Business"/>
    <s v="MKD"/>
    <s v="Masonry"/>
    <s v="10/10/2017"/>
  </r>
  <r>
    <s v="VPA6"/>
    <x v="4598"/>
    <x v="1"/>
    <s v=""/>
    <s v="12th June,2017"/>
    <d v="2017-06-12T00:00:00"/>
    <s v="1st August,2017"/>
    <d v="2017-08-01T00:00:00"/>
    <s v="Manguru Edward N"/>
    <s v="Male"/>
    <s v="20544448"/>
    <s v="714760077"/>
    <s v="2.55E+11"/>
    <s v=""/>
    <s v=""/>
    <n v="36.817079999999997"/>
    <n v="-1.1334770000000001"/>
    <s v="Kiambu"/>
    <s v="Kiambaa"/>
    <s v="Kimbaa"/>
    <s v="Tinganga"/>
    <x v="2"/>
    <s v="Felikam Biogas Services"/>
    <s v="Felikam Biogas Services"/>
    <s v="254721439273"/>
    <s v="Micro Business"/>
    <s v="MKD"/>
    <s v="Masonry"/>
    <s v="11/10/2017"/>
  </r>
  <r>
    <s v="VPA6"/>
    <x v="4599"/>
    <x v="0"/>
    <s v="Unreachable"/>
    <s v="12th June,2017"/>
    <d v="2017-06-12T00:00:00"/>
    <s v="1st August,2017"/>
    <d v="2017-08-01T00:00:00"/>
    <s v="Kamithi Margret"/>
    <s v="Female"/>
    <s v="1243464"/>
    <s v="254722821922"/>
    <s v="2.55E+11"/>
    <s v=""/>
    <s v=""/>
    <n v="36.840367999999998"/>
    <n v="-1.194062"/>
    <s v="Kiambu"/>
    <s v="Kiambu"/>
    <s v="Kiambu"/>
    <s v="Thindigwa"/>
    <x v="1"/>
    <s v="Felikam Biogas Services"/>
    <s v=""/>
    <s v=""/>
    <s v="Micro Business"/>
    <s v="MKD"/>
    <s v="Masonry"/>
    <s v="11/10/2017"/>
  </r>
  <r>
    <s v="VPA6"/>
    <x v="4600"/>
    <x v="1"/>
    <s v=""/>
    <s v="5th September,2017"/>
    <d v="2017-09-05T00:00:00"/>
    <s v="1st November,2017"/>
    <d v="2017-11-01T00:00:00"/>
    <s v="Kinge Peter Muita"/>
    <s v="Male"/>
    <s v="99999"/>
    <s v="722252418"/>
    <s v="722252418"/>
    <s v=""/>
    <s v=""/>
    <n v="36.830914999999997"/>
    <n v="-1.1645209999999999"/>
    <s v="Kiambu"/>
    <s v="Githunguri"/>
    <s v="Kiambu"/>
    <s v="Kihingo"/>
    <x v="0"/>
    <s v="Felikam Biogas Services"/>
    <s v="Felikam Biogas Services"/>
    <s v=""/>
    <s v="Micro Business"/>
    <s v="MKD"/>
    <s v="Masonry"/>
    <s v="11/10/2017"/>
  </r>
  <r>
    <s v="VPA6"/>
    <x v="4601"/>
    <x v="1"/>
    <s v=""/>
    <s v="13th July,2017"/>
    <d v="2017-07-13T00:00:00"/>
    <s v="1st September,2017"/>
    <d v="2017-09-01T00:00:00"/>
    <s v="Muchafa Joseph Mburu"/>
    <s v="Male"/>
    <s v="33078498"/>
    <s v="725160542"/>
    <s v="2.55E+11"/>
    <s v=""/>
    <s v=""/>
    <n v="36.829718999999997"/>
    <n v="-1.15774"/>
    <s v="Kiambu"/>
    <s v="Kiambaa"/>
    <s v="Kiambaa"/>
    <s v="Kihingo"/>
    <x v="0"/>
    <s v="Felikam Biogas Services"/>
    <s v="Felikam Biogas Services"/>
    <s v="254721439273"/>
    <s v="Micro Business"/>
    <s v="MKD"/>
    <s v="Masonry"/>
    <s v="11/10/2017"/>
  </r>
  <r>
    <s v="VPA6"/>
    <x v="4602"/>
    <x v="1"/>
    <s v=""/>
    <s v="12th August,2017"/>
    <d v="2017-08-12T00:00:00"/>
    <s v="1st October,2017"/>
    <d v="2017-10-01T00:00:00"/>
    <s v="Wacira John Wacira"/>
    <s v="Male"/>
    <s v="99999"/>
    <s v="710639086"/>
    <s v="2.55E+11"/>
    <s v=""/>
    <s v="2.55E+11"/>
    <n v="37.146842999999997"/>
    <n v="-1.0782369999999999"/>
    <s v="Kiambu"/>
    <s v="Thika East"/>
    <s v="Thika East"/>
    <s v="Landless"/>
    <x v="3"/>
    <s v="Andcol Enterprises"/>
    <s v="Norbert Ogwel"/>
    <s v=""/>
    <s v="Micro Business"/>
    <s v="MKD"/>
    <s v="Masonry"/>
    <s v="12/10/2017"/>
  </r>
  <r>
    <s v="VPA6"/>
    <x v="4603"/>
    <x v="1"/>
    <s v=""/>
    <s v="12th May,2017"/>
    <d v="2017-05-12T00:00:00"/>
    <s v="1st July,2017"/>
    <d v="2017-07-01T00:00:00"/>
    <s v="Githinji Muturi"/>
    <s v="Male"/>
    <s v="6594319"/>
    <s v="713908631"/>
    <s v="2.55E+11"/>
    <s v=""/>
    <s v=""/>
    <n v="37.058833"/>
    <n v="-1.0047299999999999"/>
    <s v="Murang'a"/>
    <s v="Gatanga"/>
    <s v="Mugumoini"/>
    <s v="Golf View"/>
    <x v="3"/>
    <s v="Kenbi Enterprises"/>
    <s v="Fanuel"/>
    <s v=""/>
    <s v="Micro Business"/>
    <s v="MKD"/>
    <s v="Masonry"/>
    <s v="12/10/2017"/>
  </r>
  <r>
    <s v="VPA6"/>
    <x v="4604"/>
    <x v="0"/>
    <s v="Unreachable"/>
    <s v="13th July,2017"/>
    <d v="2017-07-13T00:00:00"/>
    <s v="1st September,2017"/>
    <d v="2017-09-01T00:00:00"/>
    <s v="Njeru Plisila Gatumwa"/>
    <s v="Female"/>
    <s v="8067111"/>
    <s v="733854323"/>
    <s v="2.55E+11"/>
    <s v=""/>
    <s v="2.55E+11"/>
    <n v="37.546900000000001"/>
    <n v="-0.39155499999999999"/>
    <s v="Embu"/>
    <s v="Embu East"/>
    <s v="Kagaari"/>
    <s v="Damunge"/>
    <x v="0"/>
    <s v="Sakaki Natural Renewable Energy Center"/>
    <s v=""/>
    <s v=""/>
    <s v="Micro Business"/>
    <s v="MKD"/>
    <s v="Masonry"/>
    <s v="13/10/2017"/>
  </r>
  <r>
    <s v="VPA6"/>
    <x v="4605"/>
    <x v="1"/>
    <s v=""/>
    <s v="12th August,2017"/>
    <d v="2017-08-12T00:00:00"/>
    <s v="1st October,2017"/>
    <d v="2017-10-01T00:00:00"/>
    <s v="Minano Susan Wambura"/>
    <s v="Female"/>
    <s v="232328"/>
    <s v="721212802"/>
    <s v="2.55E+11"/>
    <s v=""/>
    <s v=""/>
    <n v="37.411816000000002"/>
    <n v="-0.55018999999999996"/>
    <s v="Kirinyaga"/>
    <s v="Kirinyaga East"/>
    <s v="Njukiini"/>
    <s v="Maarikiini"/>
    <x v="0"/>
    <s v="Sakaki Natural Renewable Energy Center"/>
    <s v=""/>
    <s v=""/>
    <s v="Micro Business"/>
    <s v="MKD"/>
    <s v="Masonry"/>
    <s v="13/10/2017"/>
  </r>
  <r>
    <s v="VPA6"/>
    <x v="4606"/>
    <x v="1"/>
    <s v=""/>
    <s v="15th August,2017"/>
    <d v="2017-08-15T00:00:00"/>
    <s v="4th October,2017"/>
    <d v="2017-10-04T00:00:00"/>
    <s v="Njogu Peter Kimani"/>
    <s v="Male"/>
    <s v="21332387"/>
    <s v="721628211"/>
    <s v="2.55E+11"/>
    <s v=""/>
    <s v="2.55E+11"/>
    <n v="36.654130000000002"/>
    <n v="-1.280878"/>
    <s v="Kiambu"/>
    <s v="Kikuyu"/>
    <s v="Kikuyu"/>
    <s v="Thogoto"/>
    <x v="0"/>
    <s v="Sakaki Natural Renewable Energy Center"/>
    <s v=""/>
    <s v=""/>
    <s v="Micro Business"/>
    <s v="MKD"/>
    <s v="Masonry"/>
    <s v="13/10/2017"/>
  </r>
  <r>
    <s v="VPA6"/>
    <x v="4607"/>
    <x v="1"/>
    <s v=""/>
    <s v="14th August,2017"/>
    <d v="2017-08-14T00:00:00"/>
    <s v="3rd October,2017"/>
    <d v="2017-10-03T00:00:00"/>
    <s v="Limo Gabriel"/>
    <s v="Male"/>
    <s v="99999"/>
    <s v="720537136"/>
    <s v="720537136"/>
    <s v=""/>
    <s v=""/>
    <n v="35.071137"/>
    <n v="0.17627000000000001"/>
    <s v="Nandi"/>
    <s v="Nandi Central"/>
    <s v="Kamobo"/>
    <s v="Kapkisengin"/>
    <x v="2"/>
    <s v="Abiud Limited"/>
    <s v="Abiud Limited"/>
    <s v="724094711"/>
    <s v="Micro Business"/>
    <s v="AKUT"/>
    <s v="Masonry"/>
    <s v="13/10/2017"/>
  </r>
  <r>
    <s v="VPA6"/>
    <x v="4608"/>
    <x v="1"/>
    <s v=""/>
    <s v="10th April,2017"/>
    <d v="2017-04-10T00:00:00"/>
    <s v="4th August,2017"/>
    <d v="2017-08-04T00:00:00"/>
    <s v="Tele Clementina"/>
    <s v="Female"/>
    <s v="99999"/>
    <s v="724290390"/>
    <s v="724290390"/>
    <s v=""/>
    <s v=""/>
    <n v="35.013097999999999"/>
    <n v="0.42204199999999997"/>
    <s v="Nandi"/>
    <s v="Mosop"/>
    <s v="Kaiboi"/>
    <s v="Koisolik"/>
    <x v="2"/>
    <s v="Abiud Limited"/>
    <s v="Abiud Limited"/>
    <s v="724094711"/>
    <s v="Micro Business"/>
    <s v="AKUT"/>
    <s v="Masonry"/>
    <s v="13/10/2017"/>
  </r>
  <r>
    <s v="VPA6"/>
    <x v="4609"/>
    <x v="1"/>
    <s v=""/>
    <s v="2nd September,2017"/>
    <d v="2017-09-02T00:00:00"/>
    <s v="9th September,2017"/>
    <d v="2017-09-09T00:00:00"/>
    <s v="Suge Baruk"/>
    <s v="Male"/>
    <s v="99999"/>
    <s v="722840692"/>
    <s v="2.55E+11"/>
    <s v=""/>
    <s v=""/>
    <n v="35.141603000000003"/>
    <n v="0.431587"/>
    <s v="Nandi"/>
    <s v="Nandi Central"/>
    <s v="Sigot"/>
    <s v="Sigot"/>
    <x v="2"/>
    <s v="Ndimar Renewable Energy"/>
    <s v="Ndimar Renewable Energy"/>
    <s v="254722797711"/>
    <s v="Micro Business"/>
    <s v="KENBIM"/>
    <s v="Masonry"/>
    <s v="13/10/2017"/>
  </r>
  <r>
    <s v="VPA6"/>
    <x v="4610"/>
    <x v="1"/>
    <s v=""/>
    <s v="13th July,2017"/>
    <d v="2017-07-13T00:00:00"/>
    <s v="1st September,2017"/>
    <d v="2017-09-01T00:00:00"/>
    <s v="Kaburu Mary Jane"/>
    <s v="Female"/>
    <s v="4695788"/>
    <s v="728260461"/>
    <s v="728260461"/>
    <s v=""/>
    <s v="708160503"/>
    <n v="37.728186999999998"/>
    <n v="-0.28129799999999999"/>
    <s v="Tharaka-Nithi"/>
    <s v="Maara"/>
    <s v="Muthambi"/>
    <s v="Kanjiambaki"/>
    <x v="0"/>
    <s v="Igwemas General Digester Ltd"/>
    <s v="Bornface Kimathi"/>
    <s v="799575394"/>
    <s v="Micro Business"/>
    <s v="MKD"/>
    <s v="Masonry"/>
    <s v="13/10/2017"/>
  </r>
  <r>
    <s v="VPA6"/>
    <x v="4611"/>
    <x v="1"/>
    <s v=""/>
    <s v="12th August,2017"/>
    <d v="2017-08-12T00:00:00"/>
    <s v="1st October,2017"/>
    <d v="2017-10-01T00:00:00"/>
    <s v="Mutegi Jackline Mugai"/>
    <s v="Female"/>
    <s v="5095243"/>
    <s v="722358157"/>
    <s v="2.55E+11"/>
    <s v=""/>
    <s v="704833441"/>
    <n v="37.645243000000001"/>
    <n v="-0.254278"/>
    <s v="Tharaka-Nithi"/>
    <s v="Maara"/>
    <s v="Murugi"/>
    <s v="Kathiru"/>
    <x v="2"/>
    <s v="Zackmar Biotec Ltd"/>
    <s v="Henry Mutwiri"/>
    <s v="254713823049"/>
    <s v="Micro Business"/>
    <s v="MKD"/>
    <s v="Masonry"/>
    <s v="14/10/2017"/>
  </r>
  <r>
    <s v="VPA6"/>
    <x v="4612"/>
    <x v="0"/>
    <s v="Grievance"/>
    <s v="12th June,2017"/>
    <d v="2017-06-12T00:00:00"/>
    <s v="1st August,2017"/>
    <d v="2017-08-01T00:00:00"/>
    <s v="Ikiara Patrick Mutwiri"/>
    <s v="Male"/>
    <s v="627526"/>
    <s v="723212385"/>
    <s v="2.55E+11"/>
    <s v=""/>
    <s v="2.55E+11"/>
    <n v="37.62914"/>
    <n v="-6.0517000000000001E-2"/>
    <s v="Meru"/>
    <s v="Imenti South"/>
    <s v="Kathera"/>
    <s v="Ntemwene"/>
    <x v="2"/>
    <s v="Zackmar Biotec Ltd"/>
    <s v="Erick Munene"/>
    <s v="254728779943"/>
    <s v="Micro Business"/>
    <s v="MKD"/>
    <s v="Masonry"/>
    <s v="14/10/2017"/>
  </r>
  <r>
    <s v="VPA6"/>
    <x v="4613"/>
    <x v="1"/>
    <s v=""/>
    <s v="10th January,2017"/>
    <d v="2017-01-10T00:00:00"/>
    <s v="14th October,2017"/>
    <d v="2017-10-14T00:00:00"/>
    <s v="Chumba Ronald Kipkoech"/>
    <s v="Male"/>
    <s v="27757184"/>
    <s v="725049279"/>
    <s v="2.55E+11"/>
    <s v=""/>
    <s v=""/>
    <n v="35.242620000000002"/>
    <n v="0.45926699999999998"/>
    <s v="Uasin Gishu"/>
    <s v="Kapseret"/>
    <s v="Kapseret"/>
    <s v="Greenland"/>
    <x v="4"/>
    <s v="Abiud Limited"/>
    <s v=""/>
    <s v=""/>
    <s v="Micro Business"/>
    <s v="AKUT"/>
    <s v="Masonry"/>
    <s v="15/10/2017"/>
  </r>
  <r>
    <s v="VPA6"/>
    <x v="4614"/>
    <x v="1"/>
    <s v=""/>
    <s v="12th June,2017"/>
    <d v="2017-06-12T00:00:00"/>
    <s v="1st August,2017"/>
    <d v="2017-08-01T00:00:00"/>
    <s v="Njagi Rechal Karimi"/>
    <s v="Female"/>
    <s v="13573913"/>
    <s v="726355384"/>
    <s v="2.55E+11"/>
    <s v=""/>
    <s v="719189192"/>
    <n v="37.488162000000003"/>
    <n v="-0.40711999999999998"/>
    <s v="Embu"/>
    <s v="Runyenjes"/>
    <s v="Kabutiri"/>
    <s v="Gituara"/>
    <x v="2"/>
    <s v="Eastern Bioteck"/>
    <s v="Eastern Bioteck"/>
    <s v="254724714221"/>
    <s v="Micro Business"/>
    <s v="KENBIM"/>
    <s v="Masonry"/>
    <s v="17/10/2017"/>
  </r>
  <r>
    <s v="VPA6"/>
    <x v="4615"/>
    <x v="0"/>
    <s v="Unreachable"/>
    <s v="13th July,2017"/>
    <d v="2017-07-13T00:00:00"/>
    <s v="1st September,2017"/>
    <d v="2017-09-01T00:00:00"/>
    <s v="Maina John Kabue"/>
    <s v="Male"/>
    <s v="7571523"/>
    <s v="72237335"/>
    <s v="2.55E+11"/>
    <s v=""/>
    <s v="2.55E+11"/>
    <n v="37.005018"/>
    <n v="-0.76188199999999995"/>
    <s v="Murang'a"/>
    <s v="Kahuro"/>
    <s v="Githagara"/>
    <s v="Mirichu"/>
    <x v="0"/>
    <s v="HAMKAM"/>
    <s v="Hamkam"/>
    <s v=""/>
    <s v="Micro Business"/>
    <s v="MKD"/>
    <s v="Masonry"/>
    <s v="17/10/2017"/>
  </r>
  <r>
    <s v="VPA6"/>
    <x v="4616"/>
    <x v="1"/>
    <s v=""/>
    <s v="12th June,2017"/>
    <d v="2017-06-12T00:00:00"/>
    <s v="1st August,2017"/>
    <d v="2017-08-01T00:00:00"/>
    <s v="Ndogo Jim Muturi"/>
    <s v="Male"/>
    <s v="37391883"/>
    <s v="717063310"/>
    <s v="2.55E+11"/>
    <s v=""/>
    <s v="2.55E+11"/>
    <n v="37.477783000000002"/>
    <n v="-0.44983899999999999"/>
    <s v="Embu"/>
    <s v="Manyatta"/>
    <s v="Kanduri"/>
    <s v="Materu"/>
    <x v="1"/>
    <s v="Eastern Bioteck"/>
    <s v="Linus Muchangi"/>
    <s v="254731538580"/>
    <s v="Micro Business"/>
    <s v="KENBIM"/>
    <s v="Masonry"/>
    <s v="17/10/2017"/>
  </r>
  <r>
    <s v="VPA6"/>
    <x v="4617"/>
    <x v="1"/>
    <s v=""/>
    <s v="11th November,2016"/>
    <d v="2016-11-11T00:00:00"/>
    <s v="31st December,2016"/>
    <d v="2016-12-31T00:00:00"/>
    <s v="Nyaga Salome Wambui"/>
    <s v="Female"/>
    <s v="13871716"/>
    <s v="728339323"/>
    <s v="2.55E+11"/>
    <s v=""/>
    <s v=""/>
    <n v="37.477787999999997"/>
    <n v="-0.43523499999999998"/>
    <s v="Embu"/>
    <s v="Manyatta"/>
    <s v="Gadore"/>
    <s v="Kigari"/>
    <x v="3"/>
    <s v="Eastern Bioteck"/>
    <s v="Linus Muchangi"/>
    <s v="254731538580"/>
    <s v="Micro Business"/>
    <s v="KENBIM"/>
    <s v="Masonry"/>
    <s v="17/10/2017"/>
  </r>
  <r>
    <s v="VPA6"/>
    <x v="4618"/>
    <x v="1"/>
    <s v=""/>
    <s v="28th August,2017"/>
    <d v="2017-08-28T00:00:00"/>
    <s v="17th October,2017"/>
    <d v="2017-10-17T00:00:00"/>
    <s v="Waweru Jona Kamau"/>
    <s v="Male"/>
    <s v="1175818"/>
    <s v="722767613"/>
    <s v="722767613"/>
    <s v=""/>
    <s v=""/>
    <n v="37.424323000000001"/>
    <n v="-0.55330900000000005"/>
    <s v="Kirinyaga"/>
    <s v="Kirinyaga East"/>
    <s v="Mugambaciura"/>
    <s v="Ichangi"/>
    <x v="2"/>
    <s v="Eastern Bioteck"/>
    <s v="Eastern Bioteck"/>
    <s v="724714221"/>
    <s v="Micro Business"/>
    <s v="KENBIM"/>
    <s v="Masonry"/>
    <s v="17/10/2017"/>
  </r>
  <r>
    <s v="VPA6"/>
    <x v="4619"/>
    <x v="1"/>
    <s v=""/>
    <s v="12th August,2017"/>
    <d v="2017-08-12T00:00:00"/>
    <s v="1st October,2017"/>
    <d v="2017-10-01T00:00:00"/>
    <s v="Waweru Stephen Kariuki"/>
    <s v="Male"/>
    <s v="10874429"/>
    <s v="711773165"/>
    <s v="2.55E+11"/>
    <s v=""/>
    <s v="2.55E+11"/>
    <n v="37.109544999999997"/>
    <n v="-1.0874779999999999"/>
    <s v="Kiambu"/>
    <s v="Thika East"/>
    <s v="Kamenu"/>
    <s v="Muthaiga"/>
    <x v="2"/>
    <s v="Fagaden Enterprises"/>
    <s v="Fagaden Enterprises"/>
    <s v="254721959188"/>
    <s v="Micro Business"/>
    <s v="MKD"/>
    <s v="Masonry"/>
    <s v="18/10/2017"/>
  </r>
  <r>
    <s v="VPA6"/>
    <x v="4620"/>
    <x v="1"/>
    <s v=""/>
    <s v="18th September,2017"/>
    <d v="2017-09-18T00:00:00"/>
    <s v="18th October,2017"/>
    <d v="2017-10-18T00:00:00"/>
    <s v="James Njega Thuku"/>
    <s v="Male"/>
    <s v="24649056"/>
    <s v="723659854"/>
    <s v="723659854"/>
    <s v=""/>
    <s v=""/>
    <n v="36.736485000000002"/>
    <n v="-1.1698519999999999"/>
    <s v="Kiambu"/>
    <s v="Kiambaa"/>
    <s v="Karoli"/>
    <s v="Njiku"/>
    <x v="0"/>
    <s v="Biotechno &amp; Services"/>
    <s v="John"/>
    <s v="713032193"/>
    <s v="Micro Business"/>
    <s v="KENBIM"/>
    <s v="Masonry"/>
    <s v="18/10/2017"/>
  </r>
  <r>
    <s v="VPA6"/>
    <x v="4621"/>
    <x v="1"/>
    <s v=""/>
    <s v="12th September,2017"/>
    <d v="2017-09-12T00:00:00"/>
    <s v="1st November,2017"/>
    <d v="2017-11-01T00:00:00"/>
    <s v="Kotut Grace"/>
    <s v="Female"/>
    <s v="484415"/>
    <s v="702126751"/>
    <s v="702126751"/>
    <s v=""/>
    <s v=""/>
    <n v="35.755111999999997"/>
    <n v="2.7574999999999999E-2"/>
    <s v="Baringo"/>
    <s v="Koibatek"/>
    <s v="Ravine"/>
    <s v="Mochongoi"/>
    <x v="0"/>
    <s v="Kichemu limited"/>
    <s v=""/>
    <s v=""/>
    <s v="Micro Business"/>
    <s v="MKD"/>
    <s v="Masonry"/>
    <s v="18/10/2017"/>
  </r>
  <r>
    <s v="VPA6"/>
    <x v="4622"/>
    <x v="1"/>
    <s v=""/>
    <s v="12th June,2017"/>
    <d v="2017-06-12T00:00:00"/>
    <s v="1st August,2017"/>
    <d v="2017-08-01T00:00:00"/>
    <s v="Kugwa Amos Mwangi"/>
    <s v="Male"/>
    <s v="13489351"/>
    <s v="712412527"/>
    <s v="712412527"/>
    <s v=""/>
    <s v="715593933"/>
    <n v="36.166958000000001"/>
    <n v="-0.27132200000000001"/>
    <s v="Nakuru"/>
    <s v="Nakuru North"/>
    <s v="Lanet"/>
    <s v="Umoja 2"/>
    <x v="2"/>
    <s v="Kichemu limited"/>
    <s v="Wanjau"/>
    <s v=""/>
    <s v="Micro Business"/>
    <s v="MKD"/>
    <s v="Masonry"/>
    <s v="27/10/2017"/>
  </r>
  <r>
    <s v="VPA6"/>
    <x v="4623"/>
    <x v="1"/>
    <s v=""/>
    <s v="11th November,2017"/>
    <d v="2017-11-11T00:00:00"/>
    <s v="31st December,2017"/>
    <d v="2017-12-31T00:00:00"/>
    <s v="Mwaura Samuel Ndungu"/>
    <s v="Male"/>
    <s v="11251022"/>
    <s v="708799757"/>
    <s v="708799757"/>
    <s v=""/>
    <s v="703468947"/>
    <n v="37.009031999999998"/>
    <n v="-0.85660899999999995"/>
    <s v="Murang'a"/>
    <s v="Maragua"/>
    <s v="Gaichanjiru"/>
    <s v="Karuhiu"/>
    <x v="2"/>
    <s v="Fagaden Enterprises"/>
    <s v="Fagaden Enterprises"/>
    <s v="721959188"/>
    <s v="Micro Business"/>
    <s v="MKD"/>
    <s v="Masonry"/>
    <s v="27/10/2017"/>
  </r>
  <r>
    <s v="VPA6"/>
    <x v="4624"/>
    <x v="0"/>
    <s v="Grievance"/>
    <s v="13th July,2017"/>
    <d v="2017-07-13T00:00:00"/>
    <s v="1st September,2017"/>
    <d v="2017-09-01T00:00:00"/>
    <s v="Meme Phineas Mutuma"/>
    <s v="Male"/>
    <s v="22068415"/>
    <s v="727153152"/>
    <s v="2.55E+11"/>
    <s v=""/>
    <s v=""/>
    <n v="37.590690000000002"/>
    <n v="-7.5900999999999996E-2"/>
    <s v="Meru"/>
    <s v="Imenti South"/>
    <s v="Mikumbune"/>
    <s v="Tharu"/>
    <x v="0"/>
    <s v="Igwemas General Digester Ltd"/>
    <s v="Samuel Kirimi"/>
    <s v="254740754837"/>
    <s v="Micro Business"/>
    <s v="MKD"/>
    <s v="Masonry"/>
    <s v="30/10/2017"/>
  </r>
  <r>
    <s v="VPA6"/>
    <x v="4625"/>
    <x v="1"/>
    <s v=""/>
    <s v="12th August,2017"/>
    <d v="2017-08-12T00:00:00"/>
    <s v="1st October,2017"/>
    <d v="2017-10-01T00:00:00"/>
    <s v="Kiumbi Duncan Gikuma"/>
    <s v="Male"/>
    <s v="24442166"/>
    <s v="722820056"/>
    <s v="2.55E+11"/>
    <s v=""/>
    <s v=""/>
    <n v="37.098078000000001"/>
    <n v="-1.1797329999999999"/>
    <s v="Kiambu"/>
    <s v="Juja"/>
    <s v="Kalimoni"/>
    <s v="Juja Farm"/>
    <x v="15"/>
    <s v="Kenbi Enterprises"/>
    <s v=""/>
    <s v=""/>
    <s v="Micro Business"/>
    <s v="AKUT"/>
    <s v="Masonry"/>
    <s v="01/11/2017"/>
  </r>
  <r>
    <s v="VPA6"/>
    <x v="4626"/>
    <x v="0"/>
    <s v="Unreachable"/>
    <s v="12th September,2016"/>
    <d v="2016-09-12T00:00:00"/>
    <s v="1st November,2016"/>
    <d v="2016-11-01T00:00:00"/>
    <s v="Mburu Joseph Wainaina"/>
    <s v="Male"/>
    <s v="2534853"/>
    <s v="721245553"/>
    <s v="2.55E+11"/>
    <s v=""/>
    <s v=""/>
    <n v="37.049275000000002"/>
    <n v="-0.18251300000000001"/>
    <s v="Nyeri"/>
    <s v="Kieni East"/>
    <s v="Naromoru"/>
    <s v="Blue Line"/>
    <x v="2"/>
    <s v="Bio Esline Company Ltd"/>
    <s v=""/>
    <s v=""/>
    <s v="Micro Business"/>
    <s v="KENBIM"/>
    <s v="Masonry"/>
    <s v="02/11/2017"/>
  </r>
  <r>
    <s v="VPA6"/>
    <x v="4627"/>
    <x v="0"/>
    <s v="Unreachable"/>
    <s v="12th November,2016"/>
    <d v="2016-11-12T00:00:00"/>
    <s v="1st January,2017"/>
    <d v="2017-01-01T00:00:00"/>
    <s v="Maina Daniel Mwangi"/>
    <s v="Male"/>
    <s v="234595556"/>
    <s v="722615520"/>
    <s v="2.55E+11"/>
    <s v=""/>
    <s v=""/>
    <n v="37.045479999999998"/>
    <n v="-0.201235"/>
    <s v="Nyeri"/>
    <s v="Kieni East"/>
    <s v="Blueline"/>
    <s v="Kafedera"/>
    <x v="2"/>
    <s v="Bio Esline Company Ltd"/>
    <s v="o"/>
    <s v=""/>
    <s v="Micro Business"/>
    <s v="KENBIM"/>
    <s v="Masonry"/>
    <s v="02/11/2017"/>
  </r>
  <r>
    <s v="VPA6"/>
    <x v="4628"/>
    <x v="0"/>
    <s v="Unreachable"/>
    <s v="12th March,2017"/>
    <d v="2017-03-12T00:00:00"/>
    <s v="1st May,2017"/>
    <d v="2017-05-01T00:00:00"/>
    <s v="Nguthi Cristopher Mwangi"/>
    <s v="Male"/>
    <s v="3227559"/>
    <s v="723858394"/>
    <s v="2.55E+11"/>
    <s v=""/>
    <s v="2.55E+11"/>
    <n v="37.051690000000001"/>
    <n v="-0.18163199999999999"/>
    <s v="Nyeri"/>
    <s v="Kieni East"/>
    <s v="Naromoru"/>
    <s v="Aguthi"/>
    <x v="2"/>
    <s v="Bio Esline Company Ltd"/>
    <s v=""/>
    <s v=""/>
    <s v="Micro Business"/>
    <s v="KENBIM"/>
    <s v="Masonry"/>
    <s v="02/11/2017"/>
  </r>
  <r>
    <s v="VPA6"/>
    <x v="4629"/>
    <x v="1"/>
    <s v=""/>
    <s v="12th May,2017"/>
    <d v="2017-05-12T00:00:00"/>
    <s v="1st July,2017"/>
    <d v="2017-07-01T00:00:00"/>
    <s v="Leonard Fanniel Mwiti"/>
    <s v="Male"/>
    <s v="21821538"/>
    <s v="721306492"/>
    <s v="2.55E+11"/>
    <s v=""/>
    <s v="2.55E+11"/>
    <n v="37.606189999999998"/>
    <n v="-7.4441999999999994E-2"/>
    <s v="Meru"/>
    <s v="Imenti South"/>
    <s v="Mikumbune"/>
    <s v="Kithiru"/>
    <x v="2"/>
    <s v="Igwemas General Digester Ltd"/>
    <s v="Samuel Kirimi"/>
    <s v="254740754837"/>
    <s v="Micro Business"/>
    <s v="MKD"/>
    <s v="Masonry"/>
    <s v="02/11/2017"/>
  </r>
  <r>
    <s v="VPA6"/>
    <x v="4630"/>
    <x v="1"/>
    <s v=""/>
    <s v="13th September,2017"/>
    <d v="2017-09-13T00:00:00"/>
    <s v="2nd November,2017"/>
    <d v="2017-11-02T00:00:00"/>
    <s v="Kithinji Timothy Mwirigi"/>
    <s v="Male"/>
    <s v="13175167"/>
    <s v="725036633"/>
    <s v="2.55E+11"/>
    <s v=""/>
    <s v=""/>
    <n v="37.679290000000002"/>
    <n v="-6.9472000000000006E-2"/>
    <s v="Meru"/>
    <s v="Imenti South"/>
    <s v="Mituguu"/>
    <s v="Muguru"/>
    <x v="2"/>
    <s v="Igwemas General Digester Ltd"/>
    <s v="Erick Munene"/>
    <s v="254728779943"/>
    <s v="Micro Business"/>
    <s v="MKD"/>
    <s v="Masonry"/>
    <s v="02/11/2017"/>
  </r>
  <r>
    <s v="VPA6"/>
    <x v="4631"/>
    <x v="0"/>
    <s v="Unreachable"/>
    <s v="1st May,2017"/>
    <d v="2017-05-01T00:00:00"/>
    <s v="20th June,2017"/>
    <d v="2017-06-20T00:00:00"/>
    <s v="Nyokabi Winrose"/>
    <s v="Female"/>
    <s v="12523690"/>
    <s v="722887395"/>
    <s v="2.55E+11"/>
    <s v=""/>
    <s v="2.55E+11"/>
    <n v="37.044846999999997"/>
    <n v="-0.18027499999999999"/>
    <s v="Nyeri"/>
    <s v="Kieni East"/>
    <s v="Naromoru"/>
    <s v="Blue Line"/>
    <x v="4"/>
    <s v="Bio Esline Company Ltd"/>
    <s v=""/>
    <s v=""/>
    <s v="Micro Business"/>
    <s v="Modified Camartec Digester"/>
    <s v="Masonry"/>
    <s v="02/11/2017"/>
  </r>
  <r>
    <s v="VPA6"/>
    <x v="4632"/>
    <x v="0"/>
    <s v="Unreachable"/>
    <s v="13th December,2016"/>
    <d v="2016-12-13T00:00:00"/>
    <s v="1st February,2017"/>
    <d v="2017-02-01T00:00:00"/>
    <s v="Wangombe Charse"/>
    <s v="Male"/>
    <s v="32456319"/>
    <s v="724827571"/>
    <s v="2.55E+11"/>
    <s v=""/>
    <s v="2.55E+11"/>
    <n v="37.044725"/>
    <n v="-0.18295"/>
    <s v="Nyeri"/>
    <s v="Kieni East"/>
    <s v="Naromoru"/>
    <s v="Ndiriti"/>
    <x v="2"/>
    <s v="Bio Esline Company Ltd"/>
    <s v=""/>
    <s v=""/>
    <s v="Micro Business"/>
    <s v="KENBIM"/>
    <s v="Masonry"/>
    <s v="02/11/2017"/>
  </r>
  <r>
    <s v="VPA6"/>
    <x v="4633"/>
    <x v="1"/>
    <s v=""/>
    <s v="12th May,2017"/>
    <d v="2017-05-12T00:00:00"/>
    <s v="1st July,2017"/>
    <d v="2017-07-01T00:00:00"/>
    <s v="Wanderi Ephraim Murage"/>
    <s v="Female"/>
    <s v="3210223"/>
    <s v="722371834"/>
    <s v="2.55E+11"/>
    <s v=""/>
    <s v="2.55E+11"/>
    <n v="37.203220999999999"/>
    <n v="-0.43524099999999999"/>
    <s v="Kirinyaga"/>
    <s v="Kirinyaga"/>
    <s v="Mukire"/>
    <s v="Muragara"/>
    <x v="2"/>
    <s v="Cides Ltd"/>
    <s v="Cides Ltd"/>
    <s v=""/>
    <s v="Micro Business"/>
    <s v="KENBIM"/>
    <s v="Masonry"/>
    <s v="08/11/2017"/>
  </r>
  <r>
    <s v="VPA6"/>
    <x v="4634"/>
    <x v="1"/>
    <s v=""/>
    <s v="23rd May,2017"/>
    <d v="2017-05-23T00:00:00"/>
    <s v="12th July,2017"/>
    <d v="2017-07-12T00:00:00"/>
    <s v="Wahome Harrison Kimotho"/>
    <s v="Female"/>
    <s v="252737378"/>
    <s v="726427212"/>
    <s v="726427212"/>
    <s v=""/>
    <s v="729263631"/>
    <n v="37.183411999999997"/>
    <n v="-0.43773299999999998"/>
    <s v="Nyeri"/>
    <s v="Mathira East"/>
    <s v="Chehe"/>
    <s v="Kiaruhiu"/>
    <x v="1"/>
    <s v="Cides Ltd"/>
    <s v="Cides Ltd"/>
    <s v="722688564"/>
    <s v="Micro Business"/>
    <s v="KENBIM"/>
    <s v="Masonry"/>
    <s v="08/11/2017"/>
  </r>
  <r>
    <s v="VPA6"/>
    <x v="4635"/>
    <x v="1"/>
    <s v=""/>
    <s v="13th July,2017"/>
    <d v="2017-07-13T00:00:00"/>
    <s v="1st September,2017"/>
    <d v="2017-09-01T00:00:00"/>
    <s v="Ngugi Benson Mwaura"/>
    <s v="Male"/>
    <s v="5161764"/>
    <s v="721330423"/>
    <s v="2.55E+11"/>
    <s v=""/>
    <s v="2.55E+11"/>
    <n v="36.961610999999998"/>
    <n v="-0.84611899999999995"/>
    <s v="Murang'a"/>
    <s v="Kandara"/>
    <s v="Kibage"/>
    <s v="Ruona"/>
    <x v="3"/>
    <s v="Cides Ltd"/>
    <s v="Cides Ltd"/>
    <s v="254722688564"/>
    <s v="Micro Business"/>
    <s v="KENBIM"/>
    <s v="Masonry"/>
    <s v="08/11/2017"/>
  </r>
  <r>
    <s v="VPA6"/>
    <x v="4636"/>
    <x v="1"/>
    <s v=""/>
    <s v="11th November,2017"/>
    <d v="2017-11-11T00:00:00"/>
    <s v="31st December,2017"/>
    <d v="2017-12-31T00:00:00"/>
    <s v="Njoroge Benson Kiarie"/>
    <s v="Male"/>
    <s v="2010485"/>
    <s v="724763883"/>
    <s v="724763883"/>
    <s v=""/>
    <s v="723767759"/>
    <n v="36.863452000000002"/>
    <n v="-0.86878"/>
    <s v="Murang'a"/>
    <s v="Gatanga"/>
    <s v="Kirwara"/>
    <s v="Mmugumoini"/>
    <x v="2"/>
    <s v="Cides Ltd"/>
    <s v="Cides Ltd"/>
    <s v=""/>
    <s v="Micro Business"/>
    <s v="KENBIM"/>
    <s v="Masonry"/>
    <s v="08/11/2017"/>
  </r>
  <r>
    <s v="VPA6"/>
    <x v="4637"/>
    <x v="1"/>
    <s v=""/>
    <s v="12th August,2017"/>
    <d v="2017-08-12T00:00:00"/>
    <s v="1st October,2017"/>
    <d v="2017-10-01T00:00:00"/>
    <s v="Mwaura John Wainaina"/>
    <s v="Male"/>
    <s v="11545093"/>
    <s v="721264424"/>
    <s v="2.55E+11"/>
    <s v=""/>
    <s v="2.55E+11"/>
    <n v="36.871012999999998"/>
    <n v="-0.87171699999999996"/>
    <s v="Murang'a"/>
    <s v="Gatanga"/>
    <s v="Kirwara"/>
    <s v="Mugumoini"/>
    <x v="2"/>
    <s v="Cides Ltd"/>
    <s v=""/>
    <s v="254722688564"/>
    <s v="Micro Business"/>
    <s v="KENBIM"/>
    <s v="Masonry"/>
    <s v="08/11/2017"/>
  </r>
  <r>
    <s v="VPA6"/>
    <x v="4638"/>
    <x v="1"/>
    <s v=""/>
    <s v="12th September,2017"/>
    <d v="2017-09-12T00:00:00"/>
    <s v="1st November,2017"/>
    <d v="2017-11-01T00:00:00"/>
    <s v="Mugo Zabron"/>
    <s v="Male"/>
    <s v="3733126"/>
    <s v="254722803065"/>
    <s v="2.55E+11"/>
    <s v=""/>
    <s v=""/>
    <n v="37.216990000000003"/>
    <n v="-0.59013400000000005"/>
    <s v="Kirinyaga"/>
    <s v="Sagana"/>
    <s v="Mwirua"/>
    <s v="Karima"/>
    <x v="1"/>
    <s v="Andcol Enterprises"/>
    <s v=""/>
    <s v=""/>
    <s v="Micro Business"/>
    <s v="KENBIM"/>
    <s v="Masonry"/>
    <s v="09/11/2017"/>
  </r>
  <r>
    <s v="VPA6"/>
    <x v="4639"/>
    <x v="1"/>
    <s v=""/>
    <s v="12th September,2017"/>
    <d v="2017-09-12T00:00:00"/>
    <s v="1st November,2017"/>
    <d v="2017-11-01T00:00:00"/>
    <s v="Ayub Rufus Muigai"/>
    <s v="Male"/>
    <s v="618837"/>
    <s v="722838783"/>
    <s v="722838783"/>
    <s v=""/>
    <s v="726650953"/>
    <n v="36.879105000000003"/>
    <n v="-0.88214700000000001"/>
    <s v="Murang'a"/>
    <s v="Gatanga"/>
    <s v="Kariara"/>
    <s v="Kiritu"/>
    <x v="2"/>
    <s v="Cides Ltd"/>
    <s v="Cides Ltd"/>
    <s v=""/>
    <s v="Micro Business"/>
    <s v="KENBIM"/>
    <s v="Masonry"/>
    <s v="10/11/2017"/>
  </r>
  <r>
    <s v="VPA6"/>
    <x v="4640"/>
    <x v="1"/>
    <s v=""/>
    <s v="12th August,2017"/>
    <d v="2017-08-12T00:00:00"/>
    <s v="1st October,2017"/>
    <d v="2017-10-01T00:00:00"/>
    <s v="Nguyai Milkah Wanjiru"/>
    <s v="Female"/>
    <s v="2010990"/>
    <s v="724248928"/>
    <s v="2.55E+11"/>
    <s v=""/>
    <s v="2.55E+11"/>
    <n v="36.877051999999999"/>
    <n v="-0.881517"/>
    <s v="Murang'a"/>
    <s v="Gatanga"/>
    <s v="Kariara"/>
    <s v="Kiritu"/>
    <x v="2"/>
    <s v="Cides Ltd"/>
    <s v="Cides Ltd"/>
    <s v=""/>
    <s v="Micro Business"/>
    <s v="KENBIM"/>
    <s v="Masonry"/>
    <s v="10/11/2017"/>
  </r>
  <r>
    <s v="VPA6"/>
    <x v="4641"/>
    <x v="1"/>
    <s v=""/>
    <s v="12th October,2017"/>
    <d v="2017-10-12T00:00:00"/>
    <s v="1st December,2017"/>
    <d v="2017-12-01T00:00:00"/>
    <s v="Kinuthia Hellen Wanjiku"/>
    <s v="Female"/>
    <s v="2046689"/>
    <s v="714892114"/>
    <s v="714892114"/>
    <s v=""/>
    <s v="722857308"/>
    <n v="36.877974999999999"/>
    <n v="-0.88081699999999996"/>
    <s v="Murang'a"/>
    <s v="Gatanga"/>
    <s v="Kariara"/>
    <s v="Kiritu"/>
    <x v="2"/>
    <s v="Cides Ltd"/>
    <s v="Cides Ltd"/>
    <s v=""/>
    <s v="Micro Business"/>
    <s v="KENBIM"/>
    <s v="Masonry"/>
    <s v="10/11/2017"/>
  </r>
  <r>
    <s v="VPA6"/>
    <x v="4642"/>
    <x v="1"/>
    <s v=""/>
    <s v="13th July,2017"/>
    <d v="2017-07-13T00:00:00"/>
    <s v="1st September,2017"/>
    <d v="2017-09-01T00:00:00"/>
    <s v="Mwangi Samson Maina"/>
    <s v="Male"/>
    <s v="399680"/>
    <s v="722408966"/>
    <s v="2.55E+11"/>
    <s v=""/>
    <s v="2.55E+11"/>
    <n v="36.879967000000001"/>
    <n v="-0.87931199999999998"/>
    <s v="Murang'a"/>
    <s v="Gatanga"/>
    <s v="Kariara"/>
    <s v="Kiritu"/>
    <x v="2"/>
    <s v="Cides Ltd"/>
    <s v="Cides Ltd"/>
    <s v="254722688564"/>
    <s v="Micro Business"/>
    <s v="KENBIM"/>
    <s v="Masonry"/>
    <s v="10/11/2017"/>
  </r>
  <r>
    <s v="VPA6"/>
    <x v="4643"/>
    <x v="1"/>
    <s v=""/>
    <s v="22nd August,2017"/>
    <d v="2017-08-22T00:00:00"/>
    <s v="5th October,2017"/>
    <d v="2017-10-05T00:00:00"/>
    <s v="Kahora Jeremiah Mwaura"/>
    <s v="Female"/>
    <s v="12759367"/>
    <s v="72361463"/>
    <s v="723614634"/>
    <s v=""/>
    <s v="712114589"/>
    <n v="36.873677000000001"/>
    <n v="-0.87673000000000001"/>
    <s v="Murang'a"/>
    <s v="Gatanga"/>
    <s v="Kariara"/>
    <s v="Mugumoini"/>
    <x v="2"/>
    <s v="Cides Ltd"/>
    <s v="Mwangi"/>
    <s v=""/>
    <s v="Micro Business"/>
    <s v="KENBIM"/>
    <s v="Masonry"/>
    <s v="10/11/2017"/>
  </r>
  <r>
    <s v="VPA6"/>
    <x v="4644"/>
    <x v="1"/>
    <s v=""/>
    <s v="25th August,2017"/>
    <d v="2017-08-25T00:00:00"/>
    <s v="25th October,2017"/>
    <d v="2017-10-25T00:00:00"/>
    <s v="Kahora Samuel"/>
    <s v="Female"/>
    <s v="2011411"/>
    <s v="700402365"/>
    <s v="700402365"/>
    <s v=""/>
    <s v=""/>
    <n v="36.872590000000002"/>
    <n v="-0.87511799999999995"/>
    <s v="Murang'a"/>
    <s v="Gatanga"/>
    <s v="Kariara"/>
    <s v="Mugumoini"/>
    <x v="2"/>
    <s v="Cides Ltd"/>
    <s v="Jaseph Kuria"/>
    <s v=""/>
    <s v="Micro Business"/>
    <s v="KENBIM"/>
    <s v="Masonry"/>
    <s v="10/11/2017"/>
  </r>
  <r>
    <s v="VPA6"/>
    <x v="4645"/>
    <x v="1"/>
    <s v=""/>
    <s v="12th August,2017"/>
    <d v="2017-08-12T00:00:00"/>
    <s v="1st October,2017"/>
    <d v="2017-10-01T00:00:00"/>
    <s v="Muthunga Francis"/>
    <s v="Male"/>
    <s v="1587727"/>
    <s v="720724473"/>
    <s v="2.55E+11"/>
    <s v=""/>
    <s v="2.55E+11"/>
    <n v="36.872231999999997"/>
    <n v="-0.87295500000000004"/>
    <s v="Murang'a"/>
    <s v="Gatanga"/>
    <s v="Kariara"/>
    <s v="Mugumoini"/>
    <x v="2"/>
    <s v="Cides Ltd"/>
    <s v=""/>
    <s v=""/>
    <s v="Micro Business"/>
    <s v="KENBIM"/>
    <s v="Masonry"/>
    <s v="10/11/2017"/>
  </r>
  <r>
    <s v="VPA6"/>
    <x v="4646"/>
    <x v="1"/>
    <s v=""/>
    <s v="12th August,2017"/>
    <d v="2017-08-12T00:00:00"/>
    <s v="1st October,2017"/>
    <d v="2017-10-01T00:00:00"/>
    <s v="Gathitu Mary Njeri"/>
    <s v="Female"/>
    <s v="3206916"/>
    <s v="72070345"/>
    <s v="2.55E+11"/>
    <s v=""/>
    <s v="2.55E+11"/>
    <n v="36.873207000000001"/>
    <n v="-0.875892"/>
    <s v="Murang'a"/>
    <s v="Gatanga"/>
    <s v="Kariara"/>
    <s v="Mugumoini"/>
    <x v="2"/>
    <s v="Cides Ltd"/>
    <s v="Cides Ltd"/>
    <s v=""/>
    <s v="Micro Business"/>
    <s v="KENBIM"/>
    <s v="Masonry"/>
    <s v="10/11/2017"/>
  </r>
  <r>
    <s v="VPA6"/>
    <x v="4647"/>
    <x v="1"/>
    <s v=""/>
    <s v="18th August,2017"/>
    <d v="2017-08-18T00:00:00"/>
    <s v="10th October,2017"/>
    <d v="2017-10-10T00:00:00"/>
    <s v="Kinuthia John Kuria"/>
    <s v="Male"/>
    <s v="563333"/>
    <s v="722567845"/>
    <s v="2.55E+11"/>
    <s v=""/>
    <s v="2.55E+11"/>
    <n v="36.874493000000001"/>
    <n v="-0.87659799999999999"/>
    <s v="Murang'a"/>
    <s v="Gatanga"/>
    <s v="Kariara"/>
    <s v="Mugumoini"/>
    <x v="2"/>
    <s v="Cides Ltd"/>
    <s v=""/>
    <s v=""/>
    <s v="Micro Business"/>
    <s v="KENBIM"/>
    <s v="Masonry"/>
    <s v="10/11/2017"/>
  </r>
  <r>
    <s v="VPA6"/>
    <x v="4648"/>
    <x v="1"/>
    <s v=""/>
    <s v="13th July,2017"/>
    <d v="2017-07-13T00:00:00"/>
    <s v="1st September,2017"/>
    <d v="2017-09-01T00:00:00"/>
    <s v="Mwaura Julius Maina"/>
    <s v="Female"/>
    <s v="2010091"/>
    <s v="722176456"/>
    <s v="2.55E+11"/>
    <s v=""/>
    <s v="2.55E+11"/>
    <n v="36.874144999999999"/>
    <n v="-0.875803"/>
    <s v="Murang'a"/>
    <s v="Gatanga"/>
    <s v="Kariara"/>
    <s v="Mugumoini"/>
    <x v="2"/>
    <s v="Cides Ltd"/>
    <s v=""/>
    <s v=""/>
    <s v="Micro Business"/>
    <s v="KENBIM"/>
    <s v="Masonry"/>
    <s v="10/11/2017"/>
  </r>
  <r>
    <s v="VPA6"/>
    <x v="4649"/>
    <x v="1"/>
    <s v=""/>
    <s v="12th September,2017"/>
    <d v="2017-09-12T00:00:00"/>
    <s v="1st November,2017"/>
    <d v="2017-11-01T00:00:00"/>
    <s v="Kinuthia Peter Ngugi"/>
    <s v="Male"/>
    <s v="24838425"/>
    <s v="721602173"/>
    <s v="2.55E+11"/>
    <s v=""/>
    <s v="721569291"/>
    <n v="36.874757000000002"/>
    <n v="-0.87638499999999997"/>
    <s v="Murang'a"/>
    <s v="Gatanga"/>
    <s v="Kariara"/>
    <s v="Mugumoini"/>
    <x v="2"/>
    <s v="Cides Ltd"/>
    <s v=""/>
    <s v=""/>
    <s v="Micro Business"/>
    <s v="KENBIM"/>
    <s v="Masonry"/>
    <s v="10/11/2017"/>
  </r>
  <r>
    <s v="VPA6"/>
    <x v="4650"/>
    <x v="0"/>
    <s v="Grievance"/>
    <s v="13th July,2017"/>
    <d v="2017-07-13T00:00:00"/>
    <s v="1st September,2017"/>
    <d v="2017-09-01T00:00:00"/>
    <s v="Mwaura Samuel Kagochi"/>
    <s v="Female"/>
    <s v="911535"/>
    <s v="725580723"/>
    <s v="2.55E+11"/>
    <s v=""/>
    <s v="2.55E+11"/>
    <n v="36.872632000000003"/>
    <n v="-0.87509300000000001"/>
    <s v="Murang'a"/>
    <s v="Gatanga"/>
    <s v="Kariara"/>
    <s v="Mugumoini"/>
    <x v="0"/>
    <s v="Cides Ltd"/>
    <s v="Cides Ltd"/>
    <s v=""/>
    <s v="Micro Business"/>
    <s v="KENBIM"/>
    <s v="Masonry"/>
    <s v="10/11/2017"/>
  </r>
  <r>
    <s v="VPA6"/>
    <x v="4651"/>
    <x v="1"/>
    <s v=""/>
    <s v="13th July,2017"/>
    <d v="2017-07-13T00:00:00"/>
    <s v="1st September,2017"/>
    <d v="2017-09-01T00:00:00"/>
    <s v="Karanja Tabitha Wangari"/>
    <s v="Female"/>
    <s v="2010448"/>
    <s v="728029577"/>
    <s v="2.55E+11"/>
    <s v=""/>
    <s v=""/>
    <n v="36.870998"/>
    <n v="-0.87365000000000004"/>
    <s v="Murang'a"/>
    <s v="Kandara"/>
    <s v="Kariara"/>
    <s v="Mugumoini"/>
    <x v="2"/>
    <s v="Cides Ltd"/>
    <s v="Cides Ltd"/>
    <s v="254722688564"/>
    <s v="Micro Business"/>
    <s v="KENBIM"/>
    <s v="Masonry"/>
    <s v="10/11/2017"/>
  </r>
  <r>
    <s v="VPA6"/>
    <x v="4652"/>
    <x v="1"/>
    <s v=""/>
    <s v="12th May,2017"/>
    <d v="2017-05-12T00:00:00"/>
    <s v="1st July,2017"/>
    <d v="2017-07-01T00:00:00"/>
    <s v="Nyanjui Lawrence Kimani"/>
    <s v="Male"/>
    <s v="10254586"/>
    <s v="72196354"/>
    <s v="2.55E+11"/>
    <s v=""/>
    <s v=""/>
    <n v="36.664203000000001"/>
    <n v="-1.2247950000000001"/>
    <s v="Kiambu"/>
    <s v="Kikuyu"/>
    <s v="Sigona"/>
    <s v="Zambezi"/>
    <x v="0"/>
    <s v="Kenbi Enterprises"/>
    <s v="Michael"/>
    <s v=""/>
    <s v="Micro Business"/>
    <s v="KENBIM"/>
    <s v="Masonry"/>
    <s v="10/11/2017"/>
  </r>
  <r>
    <s v="VPA6"/>
    <x v="4653"/>
    <x v="1"/>
    <s v=""/>
    <s v="12th August,2017"/>
    <d v="2017-08-12T00:00:00"/>
    <s v="1st October,2017"/>
    <d v="2017-10-01T00:00:00"/>
    <s v="Rotich Paul Kimutai"/>
    <s v="Male"/>
    <s v="100150"/>
    <s v="722690442"/>
    <s v="2.55E+11"/>
    <s v=""/>
    <s v=""/>
    <n v="35.242747999999999"/>
    <n v="0.45968300000000001"/>
    <s v="Uasin Gishu"/>
    <s v="Kapseret"/>
    <s v="Kapseret"/>
    <s v="Kokwotai"/>
    <x v="2"/>
    <s v="Abiud Limited"/>
    <s v=""/>
    <s v=""/>
    <s v="Micro Business"/>
    <s v="AKUT"/>
    <s v="Masonry"/>
    <s v="11/11/2017"/>
  </r>
  <r>
    <s v="VPA6"/>
    <x v="4654"/>
    <x v="0"/>
    <s v="Unreachable"/>
    <s v="13th July,2017"/>
    <d v="2017-07-13T00:00:00"/>
    <s v="1st September,2017"/>
    <d v="2017-09-01T00:00:00"/>
    <s v="Joronge Andrew Andrew"/>
    <s v="Male"/>
    <s v="12567856"/>
    <s v="254791668360"/>
    <s v="2.55E+11"/>
    <s v=""/>
    <s v="720598450"/>
    <n v="36.823272000000003"/>
    <n v="-1.2803519999999999"/>
    <s v="Kiambu"/>
    <s v="Kiambaa"/>
    <s v="Kiabaa"/>
    <s v="Ectre Moja"/>
    <x v="2"/>
    <s v="Andcol Enterprises"/>
    <s v="Luka Kiprop Maiyo"/>
    <s v="254706279820"/>
    <s v="Micro Business"/>
    <s v="KENBIM"/>
    <s v="Masonry"/>
    <s v="11/11/2017"/>
  </r>
  <r>
    <s v="VPA6"/>
    <x v="4655"/>
    <x v="1"/>
    <s v=""/>
    <s v="12th September,2017"/>
    <d v="2017-09-12T00:00:00"/>
    <s v="1st November,2017"/>
    <d v="2017-11-01T00:00:00"/>
    <s v="KingOri Francis Mwangi"/>
    <s v="Male"/>
    <s v="25141226"/>
    <s v="741284873"/>
    <s v="741284873"/>
    <s v=""/>
    <s v="720768249"/>
    <n v="36.873427"/>
    <n v="-0.49761300000000003"/>
    <s v="Nyeri"/>
    <s v="Othaya"/>
    <s v="Munyange"/>
    <s v="Ngura"/>
    <x v="3"/>
    <s v="Cides Ltd"/>
    <s v="Luka Kiprop Maiyo"/>
    <s v="706279820"/>
    <s v="Micro Business"/>
    <s v="KENBIM"/>
    <s v="Masonry"/>
    <s v="11/11/2017"/>
  </r>
  <r>
    <s v="VPA6"/>
    <x v="4656"/>
    <x v="1"/>
    <s v=""/>
    <s v="12th August,2017"/>
    <d v="2017-08-12T00:00:00"/>
    <s v="1st October,2017"/>
    <d v="2017-10-01T00:00:00"/>
    <s v="Njeru Fredrick Munene"/>
    <s v="Male"/>
    <s v="13356689"/>
    <s v="722552691"/>
    <s v="2.55E+11"/>
    <s v=""/>
    <s v=""/>
    <n v="37.612929000000001"/>
    <n v="-0.26775500000000002"/>
    <s v="Tharaka-Nithi"/>
    <s v="Maara"/>
    <s v="Muthambi"/>
    <s v="Mwatha"/>
    <x v="2"/>
    <s v="Likunga Company Limited"/>
    <s v="Ian Mbae"/>
    <s v="254713265654"/>
    <s v="Micro Business"/>
    <s v="KENBIM"/>
    <s v="Masonry"/>
    <s v="12/11/2017"/>
  </r>
  <r>
    <s v="VPA6"/>
    <x v="4657"/>
    <x v="1"/>
    <s v=""/>
    <s v="12th October,2017"/>
    <d v="2017-10-12T00:00:00"/>
    <s v="1st December,2017"/>
    <d v="2017-12-01T00:00:00"/>
    <s v="Kanata Rosemary Kawiria"/>
    <s v="Female"/>
    <s v="11399964"/>
    <s v="740342311"/>
    <s v="740342311"/>
    <s v=""/>
    <s v="736286280"/>
    <n v="37.574635999999998"/>
    <n v="-2.2922000000000001E-2"/>
    <s v="Meru"/>
    <s v="Meru Centra"/>
    <s v="Kithirune"/>
    <s v="Kioru"/>
    <x v="2"/>
    <s v="Igwemas General Digester Ltd"/>
    <s v="Erick Munene"/>
    <s v="728779943"/>
    <s v="Micro Business"/>
    <s v="MKD"/>
    <s v="Masonry"/>
    <s v="16/11/2017"/>
  </r>
  <r>
    <s v="VPA6"/>
    <x v="4658"/>
    <x v="1"/>
    <s v=""/>
    <s v="11th September,2017"/>
    <d v="2017-09-11T00:00:00"/>
    <s v="31st October,2017"/>
    <d v="2017-10-31T00:00:00"/>
    <s v="Mutungi Francis Kaburu"/>
    <s v="Male"/>
    <s v="4452975"/>
    <s v="710375283"/>
    <s v="2.55E+11"/>
    <s v=""/>
    <s v="2.55E+11"/>
    <n v="37.660927000000001"/>
    <n v="2.9235000000000001E-2"/>
    <s v="Meru"/>
    <s v="Imenti North"/>
    <s v="Ntima"/>
    <s v="Ntabiru"/>
    <x v="2"/>
    <s v="Igwemas General Digester Ltd"/>
    <s v="George Gitonga"/>
    <s v="254741293570"/>
    <s v="Micro Business"/>
    <s v="Modified Camartec Digester"/>
    <s v="Masonry"/>
    <s v="16/11/2017"/>
  </r>
  <r>
    <s v="VPA6"/>
    <x v="4659"/>
    <x v="1"/>
    <s v=""/>
    <s v="15th October,2017"/>
    <d v="2017-10-15T00:00:00"/>
    <s v="4th December,2017"/>
    <d v="2017-12-04T00:00:00"/>
    <s v="Kariuki George Gitau"/>
    <s v="Male"/>
    <s v="22314924"/>
    <s v="733372277"/>
    <s v="733372277"/>
    <s v=""/>
    <s v="726931307"/>
    <n v="36.591810000000002"/>
    <n v="-1.1553880000000001"/>
    <s v="Kiambu"/>
    <s v="Limuru"/>
    <s v="Ndeiya"/>
    <s v="Makutano"/>
    <x v="3"/>
    <s v="Biotechno &amp; Services"/>
    <s v="Biotechno &amp; Services"/>
    <s v="720561118"/>
    <s v="Micro Business"/>
    <s v="Modified Camartec Digester"/>
    <s v="Masonry"/>
    <s v="16/11/2017"/>
  </r>
  <r>
    <s v="VPA6"/>
    <x v="4660"/>
    <x v="1"/>
    <s v=""/>
    <s v="12th May,2017"/>
    <d v="2017-05-12T00:00:00"/>
    <s v="1st July,2017"/>
    <d v="2017-07-01T00:00:00"/>
    <s v="Kiuni Alex Kihika"/>
    <s v="Male"/>
    <s v="24169510"/>
    <s v="723763617"/>
    <s v="2.55E+11"/>
    <s v=""/>
    <s v="2.55E+11"/>
    <n v="36.63015"/>
    <n v="-1.098322"/>
    <s v="Kiambu"/>
    <s v="Limuru"/>
    <s v="Limuru"/>
    <s v="Bibirion"/>
    <x v="0"/>
    <s v="Biotechno &amp; Services"/>
    <s v="Biotechno &amp; Services"/>
    <s v="254720561118"/>
    <s v="Micro Business"/>
    <s v="Modified Camartec Digester"/>
    <s v="Masonry"/>
    <s v="16/11/2017"/>
  </r>
  <r>
    <s v="VPA6"/>
    <x v="4661"/>
    <x v="1"/>
    <s v=""/>
    <s v="12th March,2017"/>
    <d v="2017-03-12T00:00:00"/>
    <s v="1st May,2017"/>
    <d v="2017-05-01T00:00:00"/>
    <s v="Kiarie Sylvia Wanjiku"/>
    <s v="Male"/>
    <s v="32701749"/>
    <s v="701012204"/>
    <s v="2.55E+11"/>
    <s v=""/>
    <s v=""/>
    <n v="36.807572999999998"/>
    <n v="-1.1346320000000001"/>
    <s v="Kiambu"/>
    <s v="Limuru"/>
    <s v="Ting'Ang'A"/>
    <s v="Gaita"/>
    <x v="3"/>
    <s v="Biotechno &amp; Services"/>
    <s v="Biotechno &amp; Services"/>
    <s v="254720561118"/>
    <s v="Micro Business"/>
    <s v="Modified Camartec Digester"/>
    <s v="Masonry"/>
    <s v="17/11/2017"/>
  </r>
  <r>
    <s v="VPA6"/>
    <x v="4662"/>
    <x v="1"/>
    <s v=""/>
    <s v="13th July,2017"/>
    <d v="2017-07-13T00:00:00"/>
    <s v="1st September,2017"/>
    <d v="2017-09-01T00:00:00"/>
    <s v="Imanyara John Kirimi"/>
    <s v="Male"/>
    <s v="21460827"/>
    <s v="724406627"/>
    <s v="2.55E+11"/>
    <s v=""/>
    <s v=""/>
    <n v="37.563743000000002"/>
    <n v="-0.11916"/>
    <s v="Meru"/>
    <s v="Imenti South"/>
    <s v="Kithangari"/>
    <s v="Murungurune"/>
    <x v="0"/>
    <s v="Igwemas General Digester Ltd"/>
    <s v="Igwemas General Digester Ltd"/>
    <s v="254724104697"/>
    <s v="Micro Business"/>
    <s v="MKD"/>
    <s v="Masonry"/>
    <s v="17/11/2017"/>
  </r>
  <r>
    <s v="VPA6"/>
    <x v="4663"/>
    <x v="0"/>
    <s v="Unreachable"/>
    <s v="17th August,2017"/>
    <d v="2017-08-17T00:00:00"/>
    <s v="6th October,2017"/>
    <d v="2017-10-06T00:00:00"/>
    <s v="Githuka Alice Alice"/>
    <s v="Female"/>
    <s v="1356789"/>
    <s v="723688118"/>
    <s v="723688118"/>
    <s v=""/>
    <s v="723688119"/>
    <n v="36.801152999999999"/>
    <n v="-1.174817"/>
    <s v="Kiambu"/>
    <s v="Kiambaa"/>
    <s v="Kiambaa"/>
    <s v="Turitu"/>
    <x v="2"/>
    <s v="Biotechno &amp; Services"/>
    <s v="Biotechno &amp; Services"/>
    <s v="720561118"/>
    <s v="Micro Business"/>
    <s v="Modified Camartec Digester"/>
    <s v="Masonry"/>
    <s v="17/11/2017"/>
  </r>
  <r>
    <s v="VPA6"/>
    <x v="4664"/>
    <x v="1"/>
    <s v=""/>
    <s v="12th October,2017"/>
    <d v="2017-10-12T00:00:00"/>
    <s v="1st December,2017"/>
    <d v="2017-12-01T00:00:00"/>
    <s v="Kimani K Laurence"/>
    <s v="Male"/>
    <s v="22487632"/>
    <s v="733313309"/>
    <s v="2.55E+11"/>
    <s v=""/>
    <s v="2.55E+11"/>
    <n v="36.722777000000001"/>
    <n v="-1.2535799999999999"/>
    <s v="Nairobi"/>
    <s v="Dagoretti"/>
    <s v="Dagoretti"/>
    <s v="Ndumboine"/>
    <x v="2"/>
    <s v="Biotechno &amp; Services"/>
    <s v="Biotechno &amp; Services"/>
    <s v="254732762699"/>
    <s v="Micro Business"/>
    <s v="Modified Camartec Digester"/>
    <s v="Masonry"/>
    <s v="17/11/2017"/>
  </r>
  <r>
    <s v="VPA6"/>
    <x v="4665"/>
    <x v="1"/>
    <s v=""/>
    <s v="12th August,2017"/>
    <d v="2017-08-12T00:00:00"/>
    <s v="1st October,2017"/>
    <d v="2017-10-01T00:00:00"/>
    <s v="Mungai Peter Kamenwa"/>
    <s v="Male"/>
    <s v="3101431"/>
    <s v="723160107"/>
    <s v="2.55E+11"/>
    <s v=""/>
    <s v="2.55E+11"/>
    <n v="36.714424000000001"/>
    <n v="-1.206286"/>
    <s v="Kiambu"/>
    <s v="Kabete"/>
    <s v="Gathiga"/>
    <s v="Kibiku"/>
    <x v="3"/>
    <s v="Cides Ltd"/>
    <s v="Cides Ltd"/>
    <s v=""/>
    <s v="Micro Business"/>
    <s v="KENBIM"/>
    <s v="Masonry"/>
    <s v="19/11/2017"/>
  </r>
  <r>
    <s v="VPA6"/>
    <x v="4666"/>
    <x v="1"/>
    <s v=""/>
    <s v="12th August,2017"/>
    <d v="2017-08-12T00:00:00"/>
    <s v="1st October,2017"/>
    <d v="2017-10-01T00:00:00"/>
    <s v="Peter Muriuki Njeru"/>
    <s v="Male"/>
    <s v="3708335"/>
    <s v="723511747"/>
    <s v="2.55E+11"/>
    <s v=""/>
    <s v="2.55E+11"/>
    <n v="37.628017"/>
    <n v="-0.42696000000000001"/>
    <s v="Embu"/>
    <s v="Embu East"/>
    <s v="Karurumo"/>
    <s v="Kiaboa"/>
    <x v="3"/>
    <s v="Bio Esline Company Ltd"/>
    <s v=""/>
    <s v=""/>
    <s v="Micro Business"/>
    <s v="KENBIM"/>
    <s v="Masonry"/>
    <s v="20/11/2017"/>
  </r>
  <r>
    <s v="VPA6"/>
    <x v="4667"/>
    <x v="1"/>
    <s v=""/>
    <s v="12th September,2016"/>
    <d v="2016-09-12T00:00:00"/>
    <s v="1st November,2016"/>
    <d v="2016-11-01T00:00:00"/>
    <s v="Cyprian Kuviuva"/>
    <s v="Male"/>
    <s v="3709414"/>
    <s v="725318905"/>
    <s v="2.55E+11"/>
    <s v=""/>
    <s v="2.55E+11"/>
    <n v="37.627420000000001"/>
    <n v="-0.42632999999999999"/>
    <s v="Embu"/>
    <s v="Embu East"/>
    <s v="Karurumo"/>
    <s v="Kathunguri"/>
    <x v="2"/>
    <s v="Bio Esline Company Ltd"/>
    <s v=""/>
    <s v=""/>
    <s v="Micro Business"/>
    <s v="KENBIM"/>
    <s v="Masonry"/>
    <s v="20/11/2017"/>
  </r>
  <r>
    <s v="VPA6"/>
    <x v="4668"/>
    <x v="1"/>
    <s v=""/>
    <s v="12th September,2017"/>
    <d v="2017-09-12T00:00:00"/>
    <s v="1st November,2017"/>
    <d v="2017-11-01T00:00:00"/>
    <s v="Ngugi Ann Wangari"/>
    <s v="Male"/>
    <s v="32360074"/>
    <s v="721643109"/>
    <s v="2.55E+11"/>
    <s v=""/>
    <s v=""/>
    <n v="36.963901"/>
    <n v="-0.84631599999999996"/>
    <s v="Murang'a"/>
    <s v="Kandara"/>
    <s v="Ruchu"/>
    <s v="Ruona"/>
    <x v="2"/>
    <s v="Cides Ltd"/>
    <s v=""/>
    <s v=""/>
    <s v="Micro Business"/>
    <s v="KENBIM"/>
    <s v="Masonry"/>
    <s v="21/11/2017"/>
  </r>
  <r>
    <s v="VPA6"/>
    <x v="4669"/>
    <x v="1"/>
    <s v=""/>
    <s v="12th October,2017"/>
    <d v="2017-10-12T00:00:00"/>
    <s v="1st December,2017"/>
    <d v="2017-12-01T00:00:00"/>
    <s v="Karaka Margaret Waringa"/>
    <s v="Female"/>
    <s v="35608385"/>
    <s v="723471029"/>
    <s v="723471029"/>
    <s v=""/>
    <s v=""/>
    <n v="36.963771999999999"/>
    <n v="-0.84599000000000002"/>
    <s v="Murang'a"/>
    <s v="Kandara"/>
    <s v="Ruchu"/>
    <s v="Ruona"/>
    <x v="3"/>
    <s v="Cides Ltd"/>
    <s v=""/>
    <s v=""/>
    <s v="Micro Business"/>
    <s v="KENBIM"/>
    <s v="Masonry"/>
    <s v="21/11/2017"/>
  </r>
  <r>
    <s v="VPA6"/>
    <x v="4670"/>
    <x v="1"/>
    <s v=""/>
    <s v="13th July,2017"/>
    <d v="2017-07-13T00:00:00"/>
    <s v="1st September,2017"/>
    <d v="2017-09-01T00:00:00"/>
    <s v="Maina Henry Muhuri"/>
    <s v="Male"/>
    <s v="4842324"/>
    <s v="721535202"/>
    <s v="2.55E+11"/>
    <s v=""/>
    <s v="2.55E+11"/>
    <n v="36.957856"/>
    <n v="-0.83688700000000005"/>
    <s v="Murang'a"/>
    <s v="Kandara"/>
    <s v="Ruchu"/>
    <s v="Ruona"/>
    <x v="0"/>
    <s v="Cides Ltd"/>
    <s v=""/>
    <s v=""/>
    <s v="Micro Business"/>
    <s v="KENBIM"/>
    <s v="Masonry"/>
    <s v="21/11/2017"/>
  </r>
  <r>
    <s v="VPA6"/>
    <x v="4671"/>
    <x v="1"/>
    <s v=""/>
    <s v="12th June,2017"/>
    <d v="2017-06-12T00:00:00"/>
    <s v="1st August,2017"/>
    <d v="2017-08-01T00:00:00"/>
    <s v="Macharia John Ndungu"/>
    <s v="Male"/>
    <s v="4342366"/>
    <s v="704318051"/>
    <s v="2.55E+11"/>
    <s v=""/>
    <s v=""/>
    <n v="36.960875000000001"/>
    <n v="-0.84344699999999995"/>
    <s v="Murang'a"/>
    <s v="Kandara"/>
    <s v="Ruchu"/>
    <s v="Ruona"/>
    <x v="3"/>
    <s v="Cides Ltd"/>
    <s v=""/>
    <s v=""/>
    <s v="Micro Business"/>
    <s v="KENBIM"/>
    <s v="Masonry"/>
    <s v="21/11/2017"/>
  </r>
  <r>
    <s v="VPA6"/>
    <x v="4672"/>
    <x v="0"/>
    <s v="Non Compliant"/>
    <s v="12th August,2017"/>
    <d v="2017-08-12T00:00:00"/>
    <s v="1st October,2017"/>
    <d v="2017-10-01T00:00:00"/>
    <s v="Maina Mary Waithira"/>
    <s v="Female"/>
    <s v="3654923"/>
    <s v="729265914"/>
    <s v="2.55E+11"/>
    <s v=""/>
    <s v=""/>
    <n v="36.963045000000001"/>
    <n v="-0.84481399999999995"/>
    <s v="Murang'a"/>
    <s v="Kandara"/>
    <s v="Ruona"/>
    <s v="Kibage"/>
    <x v="3"/>
    <s v="Cides Ltd"/>
    <s v=""/>
    <s v=""/>
    <s v="Micro Business"/>
    <s v="KENBIM"/>
    <s v="Masonry"/>
    <s v="21/11/2017"/>
  </r>
  <r>
    <s v="VPA6"/>
    <x v="4673"/>
    <x v="1"/>
    <s v=""/>
    <s v="12th September,2017"/>
    <d v="2017-09-12T00:00:00"/>
    <s v="1st November,2017"/>
    <d v="2017-11-01T00:00:00"/>
    <s v="Kahiga Gathirwa Samuel"/>
    <s v="Male"/>
    <s v="7336343"/>
    <s v="720964593"/>
    <s v="2.55E+11"/>
    <s v=""/>
    <s v="2.55E+11"/>
    <n v="36.964868000000003"/>
    <n v="-0.84891099999999997"/>
    <s v="Murang'a"/>
    <s v="Kandara"/>
    <s v="Ruchu"/>
    <s v="Ruona"/>
    <x v="2"/>
    <s v="Cides Ltd"/>
    <s v=""/>
    <s v=""/>
    <s v="Micro Business"/>
    <s v="KENBIM"/>
    <s v="Masonry"/>
    <s v="21/11/2017"/>
  </r>
  <r>
    <s v="VPA6"/>
    <x v="4674"/>
    <x v="1"/>
    <s v=""/>
    <s v="12th September,2017"/>
    <d v="2017-09-12T00:00:00"/>
    <s v="1st November,2017"/>
    <d v="2017-11-01T00:00:00"/>
    <s v="Ngunjiri Anastasia Kabura"/>
    <s v="Female"/>
    <s v="28407843"/>
    <s v="726284320"/>
    <s v="2.55E+11"/>
    <s v=""/>
    <s v="2.55E+11"/>
    <n v="36.962164999999999"/>
    <n v="-0.84070800000000001"/>
    <s v="Murang'a"/>
    <s v="Kandara"/>
    <s v="Ruchu"/>
    <s v="Ruona"/>
    <x v="2"/>
    <s v="Cides Ltd"/>
    <s v=""/>
    <s v=""/>
    <s v="Micro Business"/>
    <s v="KENBIM"/>
    <s v="Masonry"/>
    <s v="21/11/2017"/>
  </r>
  <r>
    <s v="VPA6"/>
    <x v="4675"/>
    <x v="0"/>
    <s v="Grievance"/>
    <s v="12th November,2017"/>
    <d v="2017-11-12T00:00:00"/>
    <s v="1st January,2018"/>
    <d v="2018-01-01T00:00:00"/>
    <s v="Nganga Margaret Muthoni"/>
    <s v="Female"/>
    <s v="1416500"/>
    <s v="727835931"/>
    <s v="727835931"/>
    <s v=""/>
    <s v="723056497"/>
    <n v="36.892510000000001"/>
    <n v="-0.82286300000000001"/>
    <s v="Murang'a"/>
    <s v="Kandara"/>
    <s v="Githumu"/>
    <s v="Muigariua"/>
    <x v="7"/>
    <s v="HAMKAM"/>
    <s v="Hamkam"/>
    <s v="728905327"/>
    <s v="Micro Business"/>
    <s v="Home Biogas"/>
    <s v="Plastic"/>
    <s v="29/11/2017"/>
  </r>
  <r>
    <s v="VPA6"/>
    <x v="4676"/>
    <x v="1"/>
    <s v=""/>
    <s v="8th February,2017"/>
    <d v="2017-02-08T00:00:00"/>
    <s v="30th March,2017"/>
    <d v="2017-03-30T00:00:00"/>
    <s v="Mbukia Francis Kinyua"/>
    <s v="Male"/>
    <s v="2387329"/>
    <s v="723212231"/>
    <s v="2.55E+11"/>
    <s v=""/>
    <s v="2.55E+11"/>
    <n v="37.658405000000002"/>
    <n v="-4.7012999999999999E-2"/>
    <s v="Meru"/>
    <s v="Imenti South"/>
    <s v="Ngobu"/>
    <s v="Kiria"/>
    <x v="2"/>
    <s v="Bio Esline Company Ltd"/>
    <s v=""/>
    <s v=""/>
    <s v="Micro Business"/>
    <s v="KENBIM"/>
    <s v="Masonry"/>
    <s v="04/12/2017"/>
  </r>
  <r>
    <s v="VPA6"/>
    <x v="4677"/>
    <x v="1"/>
    <s v=""/>
    <s v="13th August,2017"/>
    <d v="2017-08-13T00:00:00"/>
    <s v="2nd October,2017"/>
    <d v="2017-10-02T00:00:00"/>
    <s v="Marimi Simon Kuantai"/>
    <s v="Male"/>
    <s v="2387228"/>
    <s v="725686055"/>
    <s v="2.55E+11"/>
    <s v=""/>
    <s v=""/>
    <n v="37.65522"/>
    <n v="-4.7162000000000003E-2"/>
    <s v="Meru"/>
    <s v="Imenti South"/>
    <s v="Ngobu"/>
    <s v="Kiri"/>
    <x v="2"/>
    <s v="Bio Esline Company Ltd"/>
    <s v=""/>
    <s v=""/>
    <s v="Micro Business"/>
    <s v="KENBIM"/>
    <s v="Masonry"/>
    <s v="04/12/2017"/>
  </r>
  <r>
    <s v="VPA6"/>
    <x v="4678"/>
    <x v="1"/>
    <s v=""/>
    <s v="12th October,2017"/>
    <d v="2017-10-12T00:00:00"/>
    <s v="1st December,2017"/>
    <d v="2017-12-01T00:00:00"/>
    <s v="Kiplagat Cosmus Cherop"/>
    <s v="Male"/>
    <s v="5294068"/>
    <s v="72225869"/>
    <s v="2.55E+11"/>
    <s v=""/>
    <s v="2.55E+11"/>
    <n v="35.473272999999999"/>
    <n v="0.68963700000000006"/>
    <s v="Elgeyo/Marakwet"/>
    <s v="Keiyo North"/>
    <s v="Kamariny"/>
    <s v="Kapkessum"/>
    <x v="0"/>
    <s v="Pafasi Enterprise"/>
    <s v="Pafasi  Enterprise"/>
    <s v="254712956699"/>
    <s v="Micro Business"/>
    <s v="MKD"/>
    <s v="Masonry"/>
    <s v="04/12/2017"/>
  </r>
  <r>
    <s v="VPA6"/>
    <x v="4679"/>
    <x v="1"/>
    <s v=""/>
    <s v="20th January,2017"/>
    <d v="2017-01-20T00:00:00"/>
    <s v="11th March,2017"/>
    <d v="2017-03-11T00:00:00"/>
    <s v="Kosgei Wycliffe Kipkurui"/>
    <s v="Male"/>
    <s v="22676152"/>
    <s v="723758638"/>
    <s v="2.55E+11"/>
    <s v=""/>
    <s v=""/>
    <n v="35.214292"/>
    <n v="0.40767199999999998"/>
    <s v="Uasin Gishu"/>
    <s v="Kapseret"/>
    <s v="Simat Kapseret"/>
    <s v="Airport"/>
    <x v="4"/>
    <s v="Abiud Limited"/>
    <s v=""/>
    <s v=""/>
    <s v="Micro Business"/>
    <s v="AKUT"/>
    <s v="Masonry"/>
    <s v="04/12/2017"/>
  </r>
  <r>
    <s v="VPA6"/>
    <x v="4680"/>
    <x v="0"/>
    <s v="Unreachable"/>
    <s v="13th December,2016"/>
    <d v="2016-12-13T00:00:00"/>
    <s v="1st February,2017"/>
    <d v="2017-02-01T00:00:00"/>
    <s v="Muia Onesmus"/>
    <s v="Male"/>
    <s v="12540174"/>
    <s v="254726797297"/>
    <s v="2.55E+11"/>
    <s v=""/>
    <s v="2.55E+11"/>
    <n v="37.106135000000002"/>
    <n v="-1.522713"/>
    <s v="Machakos"/>
    <s v="Athi River"/>
    <s v="Machakos"/>
    <s v="Lukenya"/>
    <x v="2"/>
    <s v="Bio Esline Company Ltd"/>
    <s v=""/>
    <s v=""/>
    <s v="Micro Business"/>
    <s v="KENBIM"/>
    <s v="Masonry"/>
    <s v="04/12/2017"/>
  </r>
  <r>
    <s v="VPA6"/>
    <x v="4681"/>
    <x v="1"/>
    <s v=""/>
    <s v="26th January,2017"/>
    <d v="2017-01-26T00:00:00"/>
    <s v="17th March,2017"/>
    <d v="2017-03-17T00:00:00"/>
    <s v="Wambui Shalin"/>
    <s v="Female"/>
    <s v="14410203"/>
    <s v="703684800"/>
    <s v="703684800"/>
    <s v=""/>
    <s v="711599357"/>
    <n v="37.635361000000003"/>
    <n v="-0.458731"/>
    <s v="Embu"/>
    <s v="Embu East"/>
    <s v="Karurumo"/>
    <s v="Karurumo"/>
    <x v="2"/>
    <s v="Sakaki Natural Renewable Energy Center"/>
    <s v=""/>
    <s v=""/>
    <s v="Micro Business"/>
    <s v="MKD"/>
    <s v="Masonry"/>
    <s v="06/12/2017"/>
  </r>
  <r>
    <s v="VPA6"/>
    <x v="4682"/>
    <x v="1"/>
    <s v=""/>
    <s v="4th September,2017"/>
    <d v="2017-09-04T00:00:00"/>
    <s v="24th October,2017"/>
    <d v="2017-10-24T00:00:00"/>
    <s v="Macharia Magret Wangui"/>
    <s v="Female"/>
    <s v="282843"/>
    <s v="721399941"/>
    <s v="2.55E+11"/>
    <s v=""/>
    <s v=""/>
    <n v="37.149540000000002"/>
    <n v="-0.50152799999999997"/>
    <s v="Nyeri"/>
    <s v="Mathira West"/>
    <s v="Kiaguthu"/>
    <s v="Kangocho"/>
    <x v="2"/>
    <s v="Sakaki Natural Renewable Energy Center"/>
    <s v=""/>
    <s v=""/>
    <s v="Micro Business"/>
    <s v="MKD"/>
    <s v="Masonry"/>
    <s v="06/12/2017"/>
  </r>
  <r>
    <s v="VPA6"/>
    <x v="4683"/>
    <x v="1"/>
    <s v=""/>
    <s v="13th July,2017"/>
    <d v="2017-07-13T00:00:00"/>
    <s v="1st September,2017"/>
    <d v="2017-09-01T00:00:00"/>
    <s v="Kiarago Herbert Ndwiga"/>
    <s v="Male"/>
    <s v="441092"/>
    <s v="71409615"/>
    <s v="2.55E+11"/>
    <s v=""/>
    <s v="2.55E+11"/>
    <n v="37.497145000000003"/>
    <n v="-0.40476499999999999"/>
    <s v="Embu"/>
    <s v="Runyenjes"/>
    <s v="Gaturi North"/>
    <s v="Kiriru"/>
    <x v="0"/>
    <s v="Sakaki Natural Renewable Energy Center"/>
    <s v=""/>
    <s v=""/>
    <s v="Micro Business"/>
    <s v="MKD"/>
    <s v="Masonry"/>
    <s v="06/12/2017"/>
  </r>
  <r>
    <s v="VPA6"/>
    <x v="4684"/>
    <x v="1"/>
    <s v=""/>
    <s v="13th July,2017"/>
    <d v="2017-07-13T00:00:00"/>
    <s v="1st September,2017"/>
    <d v="2017-09-01T00:00:00"/>
    <s v="Maina Lucy Wangui"/>
    <s v="Female"/>
    <s v="13885033"/>
    <s v="723537699"/>
    <s v="724614693"/>
    <s v=""/>
    <s v="723537699"/>
    <n v="37.059829999999998"/>
    <n v="-0.56159499999999996"/>
    <s v="Nyeri"/>
    <s v="Mukurweni"/>
    <s v="Mohito"/>
    <s v="Kiroro"/>
    <x v="0"/>
    <s v="Sakaki Natural Renewable Energy Center"/>
    <s v=""/>
    <s v=""/>
    <s v="Micro Business"/>
    <s v="MKD"/>
    <s v="Masonry"/>
    <s v="06/12/2017"/>
  </r>
  <r>
    <s v="VPA6"/>
    <x v="4685"/>
    <x v="1"/>
    <s v=""/>
    <s v="13th July,2017"/>
    <d v="2017-07-13T00:00:00"/>
    <s v="1st September,2017"/>
    <d v="2017-09-01T00:00:00"/>
    <s v="Benson Gladys Muthanje"/>
    <s v="Female"/>
    <s v="3307777"/>
    <s v="716020939"/>
    <s v="2.55E+11"/>
    <s v=""/>
    <s v="2.55E+11"/>
    <n v="37.562469999999998"/>
    <n v="-0.37321500000000002"/>
    <s v="Embu"/>
    <s v="Embu East"/>
    <s v="Kyeni North"/>
    <s v="Mururiri"/>
    <x v="2"/>
    <s v="Sakaki Natural Renewable Energy Center"/>
    <s v=""/>
    <s v=""/>
    <s v="Micro Business"/>
    <s v="MKD"/>
    <s v="Masonry"/>
    <s v="06/12/2017"/>
  </r>
  <r>
    <s v="VPA6"/>
    <x v="4686"/>
    <x v="1"/>
    <s v=""/>
    <s v="18th April,2017"/>
    <d v="2017-04-18T00:00:00"/>
    <s v="7th June,2017"/>
    <d v="2017-06-07T00:00:00"/>
    <s v="Njeru Peter Fundi"/>
    <s v="Male"/>
    <s v="9819981"/>
    <s v="723854323"/>
    <s v="2.55E+11"/>
    <s v=""/>
    <s v="723852254"/>
    <n v="37.544777000000003"/>
    <n v="-0.40654299999999999"/>
    <s v="Embu"/>
    <s v="Runyenjes"/>
    <s v="Kagaari North"/>
    <s v="Mukuuri"/>
    <x v="2"/>
    <s v="Sakaki Natural Renewable Energy Center"/>
    <s v=""/>
    <s v=""/>
    <s v="Micro Business"/>
    <s v="MKD"/>
    <s v="Masonry"/>
    <s v="06/12/2017"/>
  </r>
  <r>
    <s v="VPA6"/>
    <x v="4687"/>
    <x v="1"/>
    <s v=""/>
    <s v="12th October,2017"/>
    <d v="2017-10-12T00:00:00"/>
    <s v="1st December,2017"/>
    <d v="2017-12-01T00:00:00"/>
    <s v="Kiptoo June Jepngetich"/>
    <s v="Female"/>
    <s v="99999"/>
    <s v="725220049"/>
    <s v="2.55E+11"/>
    <s v=""/>
    <s v=""/>
    <n v="35.912295"/>
    <n v="-9.1706999999999997E-2"/>
    <s v="Nakuru"/>
    <s v="Rongai"/>
    <s v="Kampi Moto"/>
    <s v="Mahinga"/>
    <x v="0"/>
    <s v="Kichemu limited"/>
    <s v="David Chege Wangui"/>
    <s v=""/>
    <s v="Micro Business"/>
    <s v="MKD"/>
    <s v="Masonry"/>
    <s v="10/12/2017"/>
  </r>
  <r>
    <s v="VPA6"/>
    <x v="4688"/>
    <x v="1"/>
    <s v=""/>
    <s v="21st October,2017"/>
    <d v="2017-10-21T00:00:00"/>
    <s v="10th December,2017"/>
    <d v="2017-12-10T00:00:00"/>
    <s v="Karuri Ann Wangechi"/>
    <s v="Female"/>
    <s v="353041"/>
    <s v="720851905"/>
    <s v="2.55E+11"/>
    <s v=""/>
    <s v=""/>
    <n v="37.103807000000003"/>
    <n v="-0.47108699999999998"/>
    <s v="Nyeri"/>
    <s v="Mathira East"/>
    <s v="Peter Chiira"/>
    <s v="Kiamaina"/>
    <x v="2"/>
    <s v="Fagaden Enterprises"/>
    <s v="Fagaden Enterprises"/>
    <s v="254721959188"/>
    <s v="Micro Business"/>
    <s v="MKD"/>
    <s v="Masonry"/>
    <s v="10/12/2017"/>
  </r>
  <r>
    <s v="VPA6"/>
    <x v="4689"/>
    <x v="0"/>
    <s v="Unreachable"/>
    <s v="24th October,2017"/>
    <d v="2017-10-24T00:00:00"/>
    <s v="13th December,2017"/>
    <d v="2017-12-13T00:00:00"/>
    <s v="Mwaura Michael"/>
    <s v="Male"/>
    <s v="99999"/>
    <s v="720938222"/>
    <s v="720938222"/>
    <s v=""/>
    <s v=""/>
    <n v="37.385227"/>
    <n v="-0.68091800000000002"/>
    <s v="Kirinyaga"/>
    <s v="Kirinyaga East"/>
    <s v="Wanguru"/>
    <s v="Mukimaini"/>
    <x v="0"/>
    <s v="Andcol Enterprises"/>
    <s v=""/>
    <s v=""/>
    <s v="Micro Business"/>
    <s v="KENBIM"/>
    <s v="Masonry"/>
    <s v="13/12/2017"/>
  </r>
  <r>
    <s v="VPA6"/>
    <x v="4690"/>
    <x v="1"/>
    <s v=""/>
    <s v="12th September,2017"/>
    <d v="2017-09-12T00:00:00"/>
    <s v="1st November,2017"/>
    <d v="2017-11-01T00:00:00"/>
    <s v="Cheboi Rose"/>
    <s v="Female"/>
    <s v="10377447"/>
    <s v="723584099"/>
    <s v="723584099"/>
    <s v=""/>
    <s v=""/>
    <n v="35.768479999999997"/>
    <n v="2.1752000000000001E-2"/>
    <s v="Baringo"/>
    <s v="Koibatek"/>
    <s v="Sabatia"/>
    <s v="Emgwen"/>
    <x v="2"/>
    <s v="Kichemu limited"/>
    <s v="Null"/>
    <s v=""/>
    <s v="Micro Business"/>
    <s v="MKD"/>
    <s v="Masonry"/>
    <s v="15/12/2017"/>
  </r>
  <r>
    <s v="VPA6"/>
    <x v="4691"/>
    <x v="2"/>
    <s v="Abandoned"/>
    <s v="18th October,2017"/>
    <d v="2017-10-18T00:00:00"/>
    <s v="7th December,2017"/>
    <d v="2017-12-07T00:00:00"/>
    <s v="Lesonet John"/>
    <s v="Male"/>
    <s v="99999"/>
    <s v="727537290"/>
    <s v="727537290"/>
    <s v=""/>
    <s v=""/>
    <n v="35.912170000000003"/>
    <n v="-9.1749999999999998E-2"/>
    <s v="Nakuru"/>
    <s v="Rongai"/>
    <s v="Kampi Moto"/>
    <s v="Mainga"/>
    <x v="0"/>
    <s v="Kichemu limited"/>
    <s v=""/>
    <s v=""/>
    <s v="Micro Business"/>
    <s v="MKD"/>
    <s v="Masonry"/>
    <s v="18/12/2017"/>
  </r>
  <r>
    <s v="VPA6"/>
    <x v="4692"/>
    <x v="1"/>
    <s v=""/>
    <s v="12th October,2017"/>
    <d v="2017-10-12T00:00:00"/>
    <s v="1st December,2017"/>
    <d v="2017-12-01T00:00:00"/>
    <s v="Nkanata Philiy Mbabu"/>
    <s v="Male"/>
    <s v="99999"/>
    <s v="725663725"/>
    <s v="725663725"/>
    <s v=""/>
    <s v="710401386"/>
    <n v="37.617905"/>
    <n v="-6.7107E-2"/>
    <s v="Meru"/>
    <s v="Imenti South"/>
    <s v="Mikumbune"/>
    <s v="Mitarune"/>
    <x v="3"/>
    <s v="Igwemas General Digester Ltd"/>
    <s v="Samuel Kirimi"/>
    <s v="740754837"/>
    <s v="Micro Business"/>
    <s v="Modified Camartec Digester"/>
    <s v="Masonry"/>
    <s v="21/12/2017"/>
  </r>
  <r>
    <s v="VPA6"/>
    <x v="4693"/>
    <x v="1"/>
    <s v=""/>
    <s v="12th October,2017"/>
    <d v="2017-10-12T00:00:00"/>
    <s v="1st December,2017"/>
    <d v="2017-12-01T00:00:00"/>
    <s v="Mirungu Wilson Mworia"/>
    <s v="Male"/>
    <s v="36971049"/>
    <s v="713148133"/>
    <s v="713148133"/>
    <s v=""/>
    <s v="763296608"/>
    <n v="37.655079999999998"/>
    <n v="3.0079999999999999E-2"/>
    <s v="Meru"/>
    <s v="Imenti North"/>
    <s v="Ntakira"/>
    <s v="Kanguru"/>
    <x v="2"/>
    <s v="Igwemas General Digester Ltd"/>
    <s v="Erick Munene"/>
    <s v="728779943"/>
    <s v="Micro Business"/>
    <s v="MKD"/>
    <s v="Masonry"/>
    <s v="22/12/2017"/>
  </r>
  <r>
    <s v="VPA6"/>
    <x v="4694"/>
    <x v="1"/>
    <s v=""/>
    <s v="12th October,2017"/>
    <d v="2017-10-12T00:00:00"/>
    <s v="1st December,2017"/>
    <d v="2017-12-01T00:00:00"/>
    <s v="Kamande Lucy Wanjiku"/>
    <s v="Female"/>
    <s v="9267966"/>
    <s v="712056312"/>
    <s v="712056312"/>
    <s v=""/>
    <s v="727117233"/>
    <n v="36.941665"/>
    <n v="-0.93817600000000001"/>
    <s v="Murang'a"/>
    <s v="Maragua"/>
    <s v="Kirwara"/>
    <s v="Kigumo"/>
    <x v="2"/>
    <s v="Fagaden Enterprises"/>
    <s v="Fagaden Enterprises"/>
    <s v="721959188"/>
    <s v="Micro Business"/>
    <s v="MKD"/>
    <s v="Masonry"/>
    <s v="24/12/2017"/>
  </r>
  <r>
    <s v="VPA6"/>
    <x v="4695"/>
    <x v="0"/>
    <s v="Unreachable"/>
    <s v="23rd October,2017"/>
    <d v="2017-10-23T00:00:00"/>
    <s v="12th December,2017"/>
    <d v="2017-12-12T00:00:00"/>
    <s v="Muiru Harrison"/>
    <s v="Male"/>
    <s v="256777890"/>
    <s v="724281783"/>
    <s v="724281783"/>
    <s v=""/>
    <s v=""/>
    <n v="36.684429999999999"/>
    <n v="-1.2446280000000001"/>
    <s v="Kiambu"/>
    <s v="Kikuyu"/>
    <s v="Kikuyu"/>
    <s v="Gaitumbi"/>
    <x v="3"/>
    <s v="Andcol Enterprises"/>
    <s v=""/>
    <s v=""/>
    <s v="Micro Business"/>
    <s v="MKD"/>
    <s v="Masonry"/>
    <s v="28/12/2017"/>
  </r>
  <r>
    <s v="VPA6"/>
    <x v="4696"/>
    <x v="0"/>
    <s v="Unreachable"/>
    <s v="12th November,2017"/>
    <d v="2017-11-12T00:00:00"/>
    <s v="1st January,2018"/>
    <d v="2018-01-01T00:00:00"/>
    <s v="Kamau David Kinyanjui"/>
    <s v="Female"/>
    <s v="99999"/>
    <s v="722451030"/>
    <s v="724297794"/>
    <s v=""/>
    <s v="722451030"/>
    <n v="36.983159000000001"/>
    <n v="-0.87232399999999999"/>
    <s v="Murang'a"/>
    <s v="Kandara"/>
    <s v="Kandara"/>
    <s v="Githuya"/>
    <x v="2"/>
    <s v="HAMKAM"/>
    <s v="Hamkam"/>
    <s v="728905327"/>
    <s v="Micro Business"/>
    <s v="KENBIM"/>
    <s v="Masonry"/>
    <s v="29/12/2017"/>
  </r>
  <r>
    <s v="VPA6"/>
    <x v="4697"/>
    <x v="1"/>
    <s v=""/>
    <s v="12th September,2017"/>
    <d v="2017-09-12T00:00:00"/>
    <s v="1st November,2017"/>
    <d v="2017-11-01T00:00:00"/>
    <s v="Ngugi Ngugi Karanja"/>
    <s v="Male"/>
    <s v="747800"/>
    <s v="722236372"/>
    <s v="722236372"/>
    <s v=""/>
    <s v="3141414967"/>
    <n v="36.878864999999998"/>
    <n v="-1.171924"/>
    <s v="Kiambu"/>
    <s v="Kiambu"/>
    <s v="Kiambu"/>
    <s v="Kiamumbi"/>
    <x v="2"/>
    <s v="Fagaden Enterprises"/>
    <s v="Fagaden Enterprises"/>
    <s v="721959188"/>
    <s v="Micro Business"/>
    <s v="MKD"/>
    <s v="Masonry"/>
    <s v="29/12/2017"/>
  </r>
  <r>
    <s v="VPA6"/>
    <x v="4698"/>
    <x v="0"/>
    <s v="Unreachable"/>
    <s v="3rd January,2018"/>
    <d v="2018-01-03T00:00:00"/>
    <s v="30th January,2018"/>
    <d v="2018-01-30T00:00:00"/>
    <s v="Ndungu Anna Nyamwinga"/>
    <s v="Male"/>
    <s v="986215"/>
    <s v="722357051"/>
    <s v="722357051"/>
    <s v=""/>
    <s v=""/>
    <n v="36.646365000000003"/>
    <n v="-1.2549049999999999"/>
    <s v="Kiambu"/>
    <s v="Kikuyu"/>
    <s v="Kenya"/>
    <s v="Kenya"/>
    <x v="3"/>
    <s v="Kenbi Enterprises"/>
    <s v="Luke"/>
    <s v=""/>
    <s v="Micro Business"/>
    <s v="Modified Camartec Digester"/>
    <s v="Masonry"/>
    <s v="01/01/2018"/>
  </r>
  <r>
    <s v="VPA6"/>
    <x v="4699"/>
    <x v="0"/>
    <s v="Unreachable"/>
    <s v="12th November,2017"/>
    <d v="2017-11-12T00:00:00"/>
    <s v="1st January,2018"/>
    <d v="2018-01-01T00:00:00"/>
    <s v="Kamau Hannah Nyambura"/>
    <s v="Female"/>
    <s v="22442223"/>
    <s v="708653529"/>
    <s v="708653529"/>
    <s v=""/>
    <s v="714745366"/>
    <n v="36.195037999999997"/>
    <n v="-3.4181999999999997E-2"/>
    <s v="Nakuru"/>
    <s v="Nakuru North"/>
    <s v="Munanda"/>
    <s v="Munanda"/>
    <x v="2"/>
    <s v="Kichemu limited"/>
    <s v="Wanjau"/>
    <s v=""/>
    <s v="Micro Business"/>
    <s v="MKD"/>
    <s v="Masonry"/>
    <s v="04/01/2018"/>
  </r>
  <r>
    <s v="VPA6"/>
    <x v="4700"/>
    <x v="1"/>
    <s v=""/>
    <s v="12th November,2017"/>
    <d v="2017-11-12T00:00:00"/>
    <s v="1st January,2018"/>
    <d v="2018-01-01T00:00:00"/>
    <s v="Catherine U Amdany"/>
    <s v="Female"/>
    <s v="22672007"/>
    <s v="720964876"/>
    <s v="720964876"/>
    <s v=""/>
    <s v="725496082"/>
    <n v="35.968032999999998"/>
    <n v="-0.148143"/>
    <s v="Nakuru"/>
    <s v="Rongai"/>
    <s v="Kambi Ya Moto"/>
    <s v="Rafiki"/>
    <x v="0"/>
    <s v="Kichemu limited"/>
    <s v=""/>
    <s v=""/>
    <s v="Micro Business"/>
    <s v="MKD"/>
    <s v="Masonry"/>
    <s v="06/01/2018"/>
  </r>
  <r>
    <s v="VPA6"/>
    <x v="4701"/>
    <x v="1"/>
    <s v=""/>
    <s v="12th October,2017"/>
    <d v="2017-10-12T00:00:00"/>
    <s v="1st December,2017"/>
    <d v="2017-12-01T00:00:00"/>
    <s v="Kimtai Rachael J"/>
    <s v="Female"/>
    <s v="910055"/>
    <s v="254722786334"/>
    <s v="722786334"/>
    <s v=""/>
    <s v=""/>
    <n v="35.968730000000001"/>
    <n v="-0.14857000000000001"/>
    <s v="Nakuru"/>
    <s v="Rongai"/>
    <s v="Rongai"/>
    <s v="Rafiki"/>
    <x v="0"/>
    <s v="Kichemu limited"/>
    <s v="null"/>
    <s v=""/>
    <s v="Micro Business"/>
    <s v="MKD"/>
    <s v="Masonry"/>
    <s v="06/01/2018"/>
  </r>
  <r>
    <s v="VPA6"/>
    <x v="4702"/>
    <x v="1"/>
    <s v=""/>
    <s v="12th November,2017"/>
    <d v="2017-11-12T00:00:00"/>
    <s v="1st January,2018"/>
    <d v="2018-01-01T00:00:00"/>
    <s v="Barine Japhet Kibara"/>
    <s v="Male"/>
    <s v="99999"/>
    <s v="725636865"/>
    <s v="735439861"/>
    <s v=""/>
    <s v="725636865"/>
    <n v="37.605837000000001"/>
    <n v="-0.25941399999999998"/>
    <s v="Tharaka-Nithi"/>
    <s v="Maara"/>
    <s v="Murugi"/>
    <s v="Gatharaki"/>
    <x v="2"/>
    <s v="HAMKAM"/>
    <s v="Hamkam"/>
    <s v="728905327"/>
    <s v="Micro Business"/>
    <s v="KENBIM"/>
    <s v="Masonry"/>
    <s v="07/01/2018"/>
  </r>
  <r>
    <s v="VPA6"/>
    <x v="4703"/>
    <x v="1"/>
    <s v=""/>
    <s v="12th November,2017"/>
    <d v="2017-11-12T00:00:00"/>
    <s v="1st January,2018"/>
    <d v="2018-01-01T00:00:00"/>
    <s v="Cheboi Safaniah Komi"/>
    <s v="Male"/>
    <s v="856811"/>
    <s v="721220049"/>
    <s v="721220049"/>
    <s v=""/>
    <s v="723225971"/>
    <n v="35.703676999999999"/>
    <n v="-0.55145200000000005"/>
    <s v="Nakuru"/>
    <s v="Kuresoi"/>
    <s v="Kiptagich"/>
    <s v="Cheptuech"/>
    <x v="2"/>
    <s v="Kichemu limited"/>
    <s v=""/>
    <s v=""/>
    <s v="Micro Business"/>
    <s v="MKD"/>
    <s v="Masonry"/>
    <s v="08/01/2018"/>
  </r>
  <r>
    <s v="VPA6"/>
    <x v="4704"/>
    <x v="1"/>
    <s v=""/>
    <s v="12th October,2017"/>
    <d v="2017-10-12T00:00:00"/>
    <s v="1st December,2017"/>
    <d v="2017-12-01T00:00:00"/>
    <s v="Kirubi Ndavid N"/>
    <s v="Male"/>
    <s v="9777316"/>
    <s v="724880621"/>
    <s v="724880621"/>
    <s v=""/>
    <s v="737870623"/>
    <n v="35.593085000000002"/>
    <n v="-0.10632"/>
    <s v="Kericho"/>
    <s v="Kipkelion East"/>
    <s v="Masita"/>
    <s v="Yetu Farm"/>
    <x v="2"/>
    <s v="Kichemu limited"/>
    <s v=""/>
    <s v=""/>
    <s v="Micro Business"/>
    <s v="MKD"/>
    <s v="Masonry"/>
    <s v="08/01/2018"/>
  </r>
  <r>
    <s v="VPA6"/>
    <x v="4705"/>
    <x v="1"/>
    <s v=""/>
    <s v="13th July,2017"/>
    <d v="2017-07-13T00:00:00"/>
    <s v="1st September,2017"/>
    <d v="2017-09-01T00:00:00"/>
    <s v="Luka Lydia Njambi"/>
    <s v="Female"/>
    <s v="4313496"/>
    <s v="722939675"/>
    <s v="722939675"/>
    <s v=""/>
    <s v=""/>
    <n v="36.645353"/>
    <n v="-1.2013780000000001"/>
    <s v="Kiambu"/>
    <s v="Kikuyu"/>
    <s v="Singona"/>
    <s v="Thamanda"/>
    <x v="1"/>
    <s v="Andcol Enterprises"/>
    <s v="Lukas"/>
    <s v="706279820"/>
    <s v="Micro Business"/>
    <s v="KENBIM"/>
    <s v="Masonry"/>
    <s v="13/01/2018"/>
  </r>
  <r>
    <s v="VPA6"/>
    <x v="4706"/>
    <x v="1"/>
    <s v=""/>
    <s v="11th November,2017"/>
    <d v="2017-11-11T00:00:00"/>
    <s v="1st January,2018"/>
    <d v="2018-01-01T00:00:00"/>
    <s v="Basweti Evans Abenga"/>
    <s v="Male"/>
    <s v="406753"/>
    <s v="726500077"/>
    <s v="726500077"/>
    <s v=""/>
    <s v="706043833"/>
    <n v="34.991168000000002"/>
    <n v="0.89702599999999999"/>
    <s v="Trans Nzoia"/>
    <s v="Kiminini"/>
    <s v="Kiminini"/>
    <s v="Bigtree"/>
    <x v="0"/>
    <s v="Pafasi Enterprise"/>
    <s v="Pafasi  Enterprise"/>
    <s v="712956699"/>
    <s v="Micro Business"/>
    <s v="MKD"/>
    <s v="Masonry"/>
    <s v="13/01/2018"/>
  </r>
  <r>
    <s v="VPA6"/>
    <x v="4707"/>
    <x v="0"/>
    <s v="Non Compliant"/>
    <s v="30th November,2017"/>
    <d v="2017-11-30T00:00:00"/>
    <s v="6th January,2018"/>
    <d v="2018-01-06T00:00:00"/>
    <s v="Njoka Mary Njura"/>
    <s v="Female"/>
    <s v="99999"/>
    <s v="705949395"/>
    <s v="705949395"/>
    <s v=""/>
    <s v="727024859"/>
    <n v="37.543292000000001"/>
    <n v="-0.39269700000000002"/>
    <s v="Embu"/>
    <s v="Runyenjes"/>
    <s v="Kagaari"/>
    <s v="Ngarike"/>
    <x v="2"/>
    <s v="Sakaki Natural Renewable Energy Center"/>
    <s v=""/>
    <s v=""/>
    <s v="Micro Business"/>
    <s v="MKD"/>
    <s v="Masonry"/>
    <s v="19/01/2018"/>
  </r>
  <r>
    <s v="VPA6"/>
    <x v="4708"/>
    <x v="1"/>
    <s v=""/>
    <s v="26th October,2017"/>
    <d v="2017-10-26T00:00:00"/>
    <s v="1st November,2017"/>
    <d v="2017-11-01T00:00:00"/>
    <s v="M'Nyiri Frankloyd Gitonga"/>
    <s v="Male"/>
    <s v="1355323"/>
    <s v="724626143"/>
    <s v="724626143"/>
    <s v=""/>
    <s v="723776487"/>
    <n v="37.604702000000003"/>
    <n v="-0.269787"/>
    <s v="Tharaka-Nithi"/>
    <s v="Maara"/>
    <s v="Murugi"/>
    <s v="Kirigi"/>
    <x v="1"/>
    <s v="Sakaki Natural Renewable Energy Center"/>
    <s v=""/>
    <s v=""/>
    <s v="Micro Business"/>
    <s v="MKD"/>
    <s v="Masonry"/>
    <s v="19/01/2018"/>
  </r>
  <r>
    <s v="VPA6"/>
    <x v="4709"/>
    <x v="1"/>
    <s v=""/>
    <s v="8th November,2017"/>
    <d v="2017-11-08T00:00:00"/>
    <s v="8th December,2017"/>
    <d v="2017-12-08T00:00:00"/>
    <s v="Wanjohi Veronica Metumi"/>
    <s v="Female"/>
    <s v="10488290"/>
    <s v="711869472"/>
    <s v="711869472"/>
    <s v=""/>
    <s v="729755226"/>
    <n v="36.544187000000001"/>
    <n v="-0.12812999999999999"/>
    <s v="Nyandarua"/>
    <s v="Ndaragwa"/>
    <s v="Ndaragwa"/>
    <s v="Pessi"/>
    <x v="1"/>
    <s v="Sakaki Natural Renewable Energy Center"/>
    <s v=""/>
    <s v=""/>
    <s v="Micro Business"/>
    <s v="MKD"/>
    <s v="Masonry"/>
    <s v="19/01/2018"/>
  </r>
  <r>
    <s v="VPA6"/>
    <x v="4710"/>
    <x v="0"/>
    <s v="Unreachable"/>
    <s v="19th October,2017"/>
    <d v="2017-10-19T00:00:00"/>
    <s v="3rd January,2018"/>
    <d v="2018-01-03T00:00:00"/>
    <s v="Njeru Stephen Muchira"/>
    <s v="Male"/>
    <s v="11381324"/>
    <s v="724583327"/>
    <s v="724583327"/>
    <s v=""/>
    <s v="708810931"/>
    <n v="37.421532999999997"/>
    <n v="-0.54008"/>
    <s v="Kirinyaga"/>
    <s v="Kirinyaga East"/>
    <s v="Njukiini"/>
    <s v="Githaraini"/>
    <x v="0"/>
    <s v="Sakaki Natural Renewable Energy Center"/>
    <s v=""/>
    <s v=""/>
    <s v="Micro Business"/>
    <s v="MKD"/>
    <s v="Masonry"/>
    <s v="19/01/2018"/>
  </r>
  <r>
    <s v="VPA6"/>
    <x v="4711"/>
    <x v="1"/>
    <s v=""/>
    <s v="12th January,2017"/>
    <d v="2017-01-12T00:00:00"/>
    <s v="17th November,2017"/>
    <d v="2017-11-17T00:00:00"/>
    <s v="Michael Michael Mburu"/>
    <s v="Male"/>
    <s v="895824"/>
    <s v="722639291"/>
    <s v="722639291"/>
    <s v=""/>
    <s v="722639291"/>
    <n v="36.817272000000003"/>
    <n v="-1.126382"/>
    <s v="Kiambu"/>
    <s v="Kiambu"/>
    <s v="Githunguri"/>
    <s v="Ting'Ang'A"/>
    <x v="2"/>
    <s v="Felikam Biogas Services"/>
    <s v="Joseph Mbugua"/>
    <s v="724608147"/>
    <s v="Micro Business"/>
    <s v="MKD"/>
    <s v="Masonry"/>
    <s v="22/01/2018"/>
  </r>
  <r>
    <s v="VPA6"/>
    <x v="4712"/>
    <x v="1"/>
    <s v=""/>
    <s v="21st December,2017"/>
    <d v="2017-12-21T00:00:00"/>
    <s v="23rd January,2018"/>
    <d v="2018-01-23T00:00:00"/>
    <s v="Kanyua Muchuka Jennifer"/>
    <s v="Female"/>
    <s v="8859881"/>
    <s v="710489681"/>
    <s v="710489681"/>
    <s v=""/>
    <s v="726515541"/>
    <n v="37.555897000000002"/>
    <n v="-1.5657000000000001E-2"/>
    <s v="Meru"/>
    <s v="Meru Centra"/>
    <s v="Kithirune"/>
    <s v="Muurugi"/>
    <x v="3"/>
    <s v="Likunga Company Limited"/>
    <s v="Julius Mwiraria"/>
    <s v="789567119"/>
    <s v="Micro Business"/>
    <s v="KENBIM"/>
    <s v="Masonry"/>
    <s v="24/01/2018"/>
  </r>
  <r>
    <s v="VPA6"/>
    <x v="4713"/>
    <x v="1"/>
    <s v=""/>
    <s v="5th January,2018"/>
    <d v="2018-01-05T00:00:00"/>
    <s v="24th January,2018"/>
    <d v="2018-01-24T00:00:00"/>
    <s v="Muruja Jackson Mbae"/>
    <s v="Male"/>
    <s v="1002427"/>
    <s v="726687441"/>
    <s v="726687441"/>
    <s v=""/>
    <s v="733691933"/>
    <n v="37.673845999999998"/>
    <n v="-0.25088100000000002"/>
    <s v="Tharaka-Nithi"/>
    <s v="Maara"/>
    <s v="Ganga"/>
    <s v="Kianjogu"/>
    <x v="2"/>
    <s v="Likunga Company Limited"/>
    <s v="Njagi Eliatha"/>
    <s v="718644238"/>
    <s v="Micro Business"/>
    <s v="KENBIM"/>
    <s v="Masonry"/>
    <s v="24/01/2018"/>
  </r>
  <r>
    <s v="VPA6"/>
    <x v="4714"/>
    <x v="1"/>
    <s v=""/>
    <s v="1st December,2017"/>
    <d v="2017-12-01T00:00:00"/>
    <s v="20th January,2018"/>
    <d v="2018-01-20T00:00:00"/>
    <s v="Mwenda Japheth Irvine"/>
    <s v="Male"/>
    <s v="2463208"/>
    <s v="718971889"/>
    <s v="718971889"/>
    <s v=""/>
    <s v=""/>
    <n v="37.622329999999998"/>
    <n v="-0.22803799999999999"/>
    <s v="Tharaka-Nithi"/>
    <s v="Maara"/>
    <s v="Chogoria"/>
    <s v="Kithiru"/>
    <x v="3"/>
    <s v="Likunga Company Limited"/>
    <s v="Tuva"/>
    <s v="738923711"/>
    <s v="Micro Business"/>
    <s v="MKD"/>
    <s v="Masonry"/>
    <s v="24/01/2018"/>
  </r>
  <r>
    <s v="VPA6"/>
    <x v="4715"/>
    <x v="1"/>
    <s v=""/>
    <s v="15th December,2017"/>
    <d v="2017-12-15T00:00:00"/>
    <s v="24th January,2018"/>
    <d v="2018-01-24T00:00:00"/>
    <s v="Mworia Murwithania Japhet"/>
    <s v="Male"/>
    <s v="8305043"/>
    <s v="720545686"/>
    <s v="720545686"/>
    <s v=""/>
    <s v="735715657"/>
    <n v="37.569648000000001"/>
    <n v="1.9321999999999999E-2"/>
    <s v="Meru"/>
    <s v="Meru Central"/>
    <s v="Katheri"/>
    <s v="Kiruanyi"/>
    <x v="3"/>
    <s v="Likunga Company Limited"/>
    <s v="Julius Mwiraria"/>
    <s v="789567119"/>
    <s v="Micro Business"/>
    <s v="KENBIM"/>
    <s v="Masonry"/>
    <s v="24/01/2018"/>
  </r>
  <r>
    <s v="VPA6"/>
    <x v="4716"/>
    <x v="1"/>
    <s v=""/>
    <s v="13th December,2017"/>
    <d v="2017-12-13T00:00:00"/>
    <s v="1st February,2018"/>
    <d v="2018-02-01T00:00:00"/>
    <s v="Miriti Eustace Mwiti"/>
    <s v="Male"/>
    <s v="2368517"/>
    <s v="729313501"/>
    <s v="729313501"/>
    <s v=""/>
    <s v="702483341"/>
    <n v="37.646723000000001"/>
    <n v="-9.3695000000000001E-2"/>
    <s v="Meru"/>
    <s v="Imenti South"/>
    <s v="Igoki"/>
    <s v="Kierera"/>
    <x v="2"/>
    <s v="Igwemas General Digester Ltd"/>
    <s v="Boniface Wainaina"/>
    <s v="740754837"/>
    <s v="Micro Business"/>
    <s v="MKD"/>
    <s v="Masonry"/>
    <s v="30/01/2018"/>
  </r>
  <r>
    <s v="VPA6"/>
    <x v="4717"/>
    <x v="0"/>
    <s v="Grievance"/>
    <s v="24th August,2017"/>
    <d v="2017-08-24T00:00:00"/>
    <s v="15th October,2017"/>
    <d v="2017-10-15T00:00:00"/>
    <s v="Titus Lucy Tirindi"/>
    <s v="Female"/>
    <s v="7712038"/>
    <s v="714108010"/>
    <s v="714108010"/>
    <s v=""/>
    <s v="727153152"/>
    <n v="37.590376999999997"/>
    <n v="-7.5837000000000002E-2"/>
    <s v="Meru"/>
    <s v="Imenti South"/>
    <s v="Mikumbune"/>
    <s v="Tharu"/>
    <x v="3"/>
    <s v="Igwemas General Digester Ltd"/>
    <s v="Samuel Kirimi"/>
    <s v="740754837"/>
    <s v="Micro Business"/>
    <s v="MKD"/>
    <s v="Masonry"/>
    <s v="31/01/2018"/>
  </r>
  <r>
    <s v="VPA6"/>
    <x v="4718"/>
    <x v="1"/>
    <s v=""/>
    <s v="12th November,2017"/>
    <d v="2017-11-12T00:00:00"/>
    <s v="1st January,2018"/>
    <d v="2018-01-01T00:00:00"/>
    <s v="Ndiritu Isaac Kimaru"/>
    <s v="Male"/>
    <s v="99999"/>
    <s v="721999366"/>
    <s v="721999366"/>
    <s v=""/>
    <s v="716810688"/>
    <n v="36.769173000000002"/>
    <n v="-0.31812200000000002"/>
    <s v="Nyeri"/>
    <s v="Kieni West"/>
    <s v="Endarasha"/>
    <s v="Piura"/>
    <x v="2"/>
    <s v="Sakaki Natural Renewable Energy Center"/>
    <s v=""/>
    <s v=""/>
    <s v="Micro Business"/>
    <s v="MKD"/>
    <s v="Masonry"/>
    <s v="31/01/2018"/>
  </r>
  <r>
    <s v="VPA6"/>
    <x v="4719"/>
    <x v="1"/>
    <s v=""/>
    <s v="27th December,2017"/>
    <d v="2017-12-27T00:00:00"/>
    <s v="2nd January,2018"/>
    <d v="2018-01-02T00:00:00"/>
    <s v="Ndegwa Jonathan"/>
    <s v="Male"/>
    <s v="32390547"/>
    <s v="713824898"/>
    <s v="713824898"/>
    <s v=""/>
    <s v=""/>
    <n v="36.936034999999997"/>
    <n v="-1.207058"/>
    <s v="Kiambu"/>
    <s v="Ruiru"/>
    <s v="Ki"/>
    <s v="Kimbo"/>
    <x v="2"/>
    <s v="Bio Esline Company Ltd"/>
    <s v=""/>
    <s v=""/>
    <s v="Micro Business"/>
    <s v="KENBIM"/>
    <s v="Masonry"/>
    <s v="02/02/2018"/>
  </r>
  <r>
    <s v="VPA6"/>
    <x v="4720"/>
    <x v="0"/>
    <s v="Grievance"/>
    <s v="11th November,2017"/>
    <d v="2017-11-11T00:00:00"/>
    <s v="30th January,2018"/>
    <d v="2018-01-30T00:00:00"/>
    <s v="Nakweya Elisabeth Wamaitha"/>
    <s v="Female"/>
    <s v="3614923"/>
    <s v="722886009"/>
    <s v="722886009"/>
    <s v=""/>
    <s v=""/>
    <n v="37.094507999999998"/>
    <n v="-0.58546799999999999"/>
    <s v="Nyeri"/>
    <s v="Mukurweni"/>
    <s v="Mukurweini"/>
    <s v="Giathugu"/>
    <x v="0"/>
    <s v="Mt Kenya Renewable Energy"/>
    <s v="Mt Kenya Renewable Energy"/>
    <s v="726322851"/>
    <s v="Micro Business"/>
    <s v="MKD"/>
    <s v="Masonry"/>
    <s v="03/02/2018"/>
  </r>
  <r>
    <s v="VPA6"/>
    <x v="4721"/>
    <x v="1"/>
    <s v=""/>
    <s v="11th December,2017"/>
    <d v="2017-12-11T00:00:00"/>
    <s v="30th January,2018"/>
    <d v="2018-01-30T00:00:00"/>
    <s v="Kago Salome Wairimu"/>
    <s v="Female"/>
    <s v="5506792"/>
    <s v="721220580"/>
    <s v="721220580"/>
    <s v=""/>
    <s v=""/>
    <n v="37.081135000000003"/>
    <n v="-0.57289699999999999"/>
    <s v="Nyeri"/>
    <s v="Mukurweni"/>
    <s v="Mukurweini East"/>
    <s v="Gathea"/>
    <x v="0"/>
    <s v="Mt Kenya Renewable Energy"/>
    <s v="Mt Kenya Renewable Energy"/>
    <s v="726322851"/>
    <s v="Micro Business"/>
    <s v="KENBIM"/>
    <s v="Masonry"/>
    <s v="03/02/2018"/>
  </r>
  <r>
    <s v="VPA6"/>
    <x v="4722"/>
    <x v="1"/>
    <s v=""/>
    <s v="18th July,2017"/>
    <d v="2017-07-18T00:00:00"/>
    <s v="2nd March,2018"/>
    <d v="2018-03-02T00:00:00"/>
    <s v="Kamangu Grace Nyambura"/>
    <s v="Female"/>
    <s v="11286403"/>
    <s v="723890553"/>
    <s v="723890553"/>
    <s v=""/>
    <s v="720802947"/>
    <n v="37.054319999999997"/>
    <n v="-0.534918"/>
    <s v="Nyeri"/>
    <s v="Mukurweni"/>
    <s v="Mukurweini"/>
    <s v="Kaheti"/>
    <x v="2"/>
    <s v="Mt Kenya Renewable Energy"/>
    <s v="John Kamangu"/>
    <s v="723890553"/>
    <s v="Micro Business"/>
    <s v="MKD"/>
    <s v="Masonry"/>
    <s v="03/02/2018"/>
  </r>
  <r>
    <s v="VPA6"/>
    <x v="4723"/>
    <x v="0"/>
    <s v="Grievance"/>
    <s v="3rd July,2017"/>
    <d v="2017-07-03T00:00:00"/>
    <s v="3rd February,2018"/>
    <d v="2018-02-03T00:00:00"/>
    <s v="Ndirangu Ferishina Warigia"/>
    <s v="Female"/>
    <s v="9088600"/>
    <s v="721267894"/>
    <s v="710642386"/>
    <s v=""/>
    <s v=""/>
    <n v="36.895847000000003"/>
    <n v="-0.48985800000000002"/>
    <s v="Nyeri"/>
    <s v="Tetu"/>
    <s v="Wamagana"/>
    <s v="Dugamano"/>
    <x v="0"/>
    <s v="Mt Kenya Renewable Energy"/>
    <s v="Simon Ndirangu Waigwa"/>
    <s v="723857609"/>
    <s v="Micro Business"/>
    <s v="KENBIM"/>
    <s v="Masonry"/>
    <s v="03/02/2018"/>
  </r>
  <r>
    <s v="VPA6"/>
    <x v="4724"/>
    <x v="1"/>
    <s v=""/>
    <s v="4th January,2018"/>
    <d v="2018-01-04T00:00:00"/>
    <s v="23rd February,2018"/>
    <d v="2018-02-23T00:00:00"/>
    <s v="Thuku Ruth Wambui"/>
    <s v="Female"/>
    <s v="27324518"/>
    <s v="726809853"/>
    <s v="726809853"/>
    <s v=""/>
    <s v="711933617"/>
    <n v="36.176557000000003"/>
    <n v="-0.28055999999999998"/>
    <s v="Nakuru"/>
    <s v="Nakuru North"/>
    <s v="Bahati"/>
    <s v="Lanet"/>
    <x v="0"/>
    <s v="Kichemu limited"/>
    <s v=""/>
    <s v=""/>
    <s v="Micro Business"/>
    <s v="MKD"/>
    <s v="Masonry"/>
    <s v="03/02/2018"/>
  </r>
  <r>
    <s v="VPA6"/>
    <x v="4725"/>
    <x v="1"/>
    <s v=""/>
    <s v="17th January,2018"/>
    <d v="2018-01-17T00:00:00"/>
    <s v="8th March,2018"/>
    <d v="2018-03-08T00:00:00"/>
    <s v="Wamucii Lear Kariuki"/>
    <s v="Female"/>
    <s v="99999"/>
    <s v="734678973"/>
    <s v="734678973"/>
    <s v=""/>
    <s v="712052730"/>
    <n v="36.232425999999997"/>
    <n v="-4.0918999999999997E-2"/>
    <s v="Nakuru"/>
    <s v="Subukia"/>
    <s v="Subukia"/>
    <s v="Tetu"/>
    <x v="0"/>
    <s v="Kichemu limited"/>
    <s v="Chege"/>
    <s v=""/>
    <s v="Micro Business"/>
    <s v="MKD"/>
    <s v="Masonry"/>
    <s v="03/02/2018"/>
  </r>
  <r>
    <s v="VPA6"/>
    <x v="4726"/>
    <x v="1"/>
    <s v=""/>
    <s v="12th October,2017"/>
    <d v="2017-10-12T00:00:00"/>
    <s v="1st December,2017"/>
    <d v="2017-12-01T00:00:00"/>
    <s v="Kuttol Brenda Jerotich"/>
    <s v="Female"/>
    <s v="2405442"/>
    <s v="724291944"/>
    <s v="724291944"/>
    <s v=""/>
    <s v="721770483"/>
    <n v="35.759981000000003"/>
    <n v="7.5249999999999996E-3"/>
    <s v="Baringo"/>
    <s v="Koibatek"/>
    <s v="Solian"/>
    <s v="Emkwen"/>
    <x v="2"/>
    <s v="Kichemu limited"/>
    <s v="Null"/>
    <s v=""/>
    <s v="Micro Business"/>
    <s v="MKD"/>
    <s v="Masonry"/>
    <s v="03/02/2018"/>
  </r>
  <r>
    <s v="VPA6"/>
    <x v="4727"/>
    <x v="1"/>
    <s v=""/>
    <s v="14th December,2017"/>
    <d v="2017-12-14T00:00:00"/>
    <s v="1st February,2018"/>
    <d v="2018-02-01T00:00:00"/>
    <s v="Waiyaki Peter Gatharau"/>
    <s v="Male"/>
    <s v="25806463"/>
    <s v="710254450"/>
    <s v="710254450"/>
    <s v=""/>
    <s v="721798433"/>
    <n v="36.926214000000002"/>
    <n v="-0.63781600000000005"/>
    <s v="Murang'a"/>
    <s v="Mathioya"/>
    <s v="Njumbi"/>
    <s v="Gikoe"/>
    <x v="2"/>
    <s v="Fagaden Enterprises"/>
    <s v="Fagaden Enterprises"/>
    <s v="721059188"/>
    <s v="Micro Business"/>
    <s v="MKD"/>
    <s v="Masonry"/>
    <s v="03/02/2018"/>
  </r>
  <r>
    <s v="VPA6"/>
    <x v="4728"/>
    <x v="1"/>
    <s v=""/>
    <s v="15th January,2018"/>
    <d v="2018-01-15T00:00:00"/>
    <s v="6th February,2018"/>
    <d v="2018-02-06T00:00:00"/>
    <s v="Muraguri Nicholas"/>
    <s v="Male"/>
    <s v="99999"/>
    <s v="722796987"/>
    <s v="722796987"/>
    <s v=""/>
    <s v=""/>
    <n v="36.995914999999997"/>
    <n v="-0.60981799999999997"/>
    <s v="Murang'a"/>
    <s v="Mathioya"/>
    <s v="Kamacharia"/>
    <s v="Kahore"/>
    <x v="3"/>
    <s v="Andcol Enterprises"/>
    <s v="Null"/>
    <s v=""/>
    <s v="Micro Business"/>
    <s v="KENBIM"/>
    <s v="Masonry"/>
    <s v="06/02/2018"/>
  </r>
  <r>
    <s v="VPA6"/>
    <x v="4729"/>
    <x v="1"/>
    <s v=""/>
    <s v="26th January,2018"/>
    <d v="2018-01-26T00:00:00"/>
    <s v="5th March,2018"/>
    <d v="2018-03-05T00:00:00"/>
    <s v="Gathairu Samuel Rua"/>
    <s v="Male"/>
    <s v="99999"/>
    <s v="721444526"/>
    <s v="721444526"/>
    <s v=""/>
    <s v="722736790"/>
    <n v="36.874048999999999"/>
    <n v="-1.17021"/>
    <s v="Kiambu"/>
    <s v="Kiambu"/>
    <s v="Githunguri"/>
    <s v="Gitamaiyu"/>
    <x v="0"/>
    <s v="Felikam Biogas Services"/>
    <s v="Felikam Biogas Services"/>
    <s v="721439373"/>
    <s v="Micro Business"/>
    <s v="MKD"/>
    <s v="Masonry"/>
    <s v="07/02/2018"/>
  </r>
  <r>
    <s v="VPA6"/>
    <x v="4730"/>
    <x v="0"/>
    <s v="Unreachable"/>
    <s v="22nd December,2017"/>
    <d v="2017-12-22T00:00:00"/>
    <s v="10th February,2018"/>
    <d v="2018-02-10T00:00:00"/>
    <s v="Mwangi Samuel Ndungu"/>
    <s v="Male"/>
    <s v="23242401"/>
    <s v="722405771"/>
    <s v="722405771"/>
    <s v=""/>
    <s v="725639138"/>
    <n v="36.971131999999997"/>
    <n v="-0.85450700000000002"/>
    <s v="Murang'a"/>
    <s v="Kandara"/>
    <s v="Ithiru"/>
    <s v="Githuya"/>
    <x v="2"/>
    <s v="Cides Ltd"/>
    <s v="Cides Ltd"/>
    <s v=""/>
    <s v="Micro Business"/>
    <s v="KENBIM"/>
    <s v="Masonry"/>
    <s v="10/02/2018"/>
  </r>
  <r>
    <s v="VPA6"/>
    <x v="4731"/>
    <x v="1"/>
    <s v=""/>
    <s v="15th December,2017"/>
    <d v="2017-12-15T00:00:00"/>
    <s v="3rd February,2018"/>
    <d v="2018-02-03T00:00:00"/>
    <s v="Njoroge Mary Wamaitha"/>
    <s v="Female"/>
    <s v="35678990"/>
    <s v="722487813"/>
    <s v="722487813"/>
    <s v=""/>
    <s v="718815289"/>
    <n v="36.966937999999999"/>
    <n v="-0.84980699999999998"/>
    <s v="Murang'a"/>
    <s v="Kandara"/>
    <s v="Ithiru"/>
    <s v="Githuya"/>
    <x v="2"/>
    <s v="Cides Ltd"/>
    <s v="Cides Ltd"/>
    <s v=""/>
    <s v="Micro Business"/>
    <s v="KENBIM"/>
    <s v="Masonry"/>
    <s v="10/02/2018"/>
  </r>
  <r>
    <s v="VPA6"/>
    <x v="4732"/>
    <x v="0"/>
    <s v="Unreachable"/>
    <s v="12th November,2017"/>
    <d v="2017-11-12T00:00:00"/>
    <s v="1st January,2018"/>
    <d v="2018-01-01T00:00:00"/>
    <s v="Mwangi Peter Kariuki"/>
    <s v="Male"/>
    <s v="21695286"/>
    <s v="721384667"/>
    <s v="721384667"/>
    <s v=""/>
    <s v="718234546"/>
    <n v="36.953341999999999"/>
    <n v="-0.83743800000000002"/>
    <s v="Murang'a"/>
    <s v="Kandara"/>
    <s v="Ruchu"/>
    <s v="Kibage"/>
    <x v="0"/>
    <s v="Cides Ltd"/>
    <s v="Cides Ltd"/>
    <s v=""/>
    <s v="Micro Business"/>
    <s v="KENBIM"/>
    <s v="Masonry"/>
    <s v="10/02/2018"/>
  </r>
  <r>
    <s v="VPA6"/>
    <x v="4733"/>
    <x v="1"/>
    <s v=""/>
    <s v="17th December,2017"/>
    <d v="2017-12-17T00:00:00"/>
    <s v="5th February,2018"/>
    <d v="2018-02-05T00:00:00"/>
    <s v="Mwangi Veronica Nyambura"/>
    <s v="Female"/>
    <s v="778889999"/>
    <s v="725639138"/>
    <s v="725639138"/>
    <s v=""/>
    <s v="720241290"/>
    <n v="36.970993999999997"/>
    <n v="-0.85460800000000003"/>
    <s v="Murang'a"/>
    <s v="Kandara"/>
    <s v="Ithiru"/>
    <s v="Githuya"/>
    <x v="0"/>
    <s v="Cides Ltd"/>
    <s v="Cides Ltd"/>
    <s v=""/>
    <s v="Micro Business"/>
    <s v="KENBIM"/>
    <s v="Masonry"/>
    <s v="10/02/2018"/>
  </r>
  <r>
    <s v="VPA6"/>
    <x v="4734"/>
    <x v="1"/>
    <s v=""/>
    <s v="12th May,2018"/>
    <d v="2018-05-12T00:00:00"/>
    <s v="1st July,2018"/>
    <d v="2018-07-01T00:00:00"/>
    <s v="Chalres Mwangi Mbogo"/>
    <s v="Male"/>
    <s v="1217066"/>
    <s v="727523565"/>
    <s v="727523565"/>
    <s v=""/>
    <s v="7704523565"/>
    <n v="36.904242000000004"/>
    <n v="-0.44048300000000001"/>
    <s v="Nyeri"/>
    <s v="Nyeri Town"/>
    <s v="Nyeri"/>
    <s v="Munungaini"/>
    <x v="0"/>
    <s v="Mt Kenya Renewable Energy"/>
    <s v="Mt Kenya Renewable Energy"/>
    <s v="726322851"/>
    <s v="Micro Business"/>
    <s v="MKD"/>
    <s v="Masonry"/>
    <s v="12/02/2018"/>
  </r>
  <r>
    <s v="VPA6"/>
    <x v="4735"/>
    <x v="1"/>
    <s v=""/>
    <s v="12th August,2017"/>
    <d v="2017-08-12T00:00:00"/>
    <s v="12th February,2018"/>
    <d v="2018-02-12T00:00:00"/>
    <s v="Murithi Stephen Wachira"/>
    <s v="Male"/>
    <s v="13884210"/>
    <s v="721219409"/>
    <s v="721219409"/>
    <s v=""/>
    <s v="722140855"/>
    <n v="36.910787999999997"/>
    <n v="-0.44423299999999999"/>
    <s v="Nyeri"/>
    <s v="Nyeri Town"/>
    <s v="Kamakwa"/>
    <s v="Tetu"/>
    <x v="0"/>
    <s v="Mt Kenya Renewable Energy"/>
    <s v="Mt Kenya Renewable Energy"/>
    <s v="726322851"/>
    <s v="Micro Business"/>
    <s v="MKD"/>
    <s v="Masonry"/>
    <s v="12/02/2018"/>
  </r>
  <r>
    <s v="VPA6"/>
    <x v="4736"/>
    <x v="1"/>
    <s v=""/>
    <s v="13th December,2017"/>
    <d v="2017-12-13T00:00:00"/>
    <s v="1st February,2018"/>
    <d v="2018-02-01T00:00:00"/>
    <s v="Muniu David Ngethe"/>
    <s v="Male"/>
    <s v="99999"/>
    <s v="735603772"/>
    <s v="735603772"/>
    <s v=""/>
    <s v="721685697"/>
    <n v="36.805653"/>
    <n v="-1.0115730000000001"/>
    <s v="Kiambu"/>
    <s v="Githunguri"/>
    <s v="Githunguri"/>
    <s v="Gathungu"/>
    <x v="2"/>
    <s v="Igwemas General Digester Ltd"/>
    <s v="Samuel Kirimi"/>
    <s v="740754837"/>
    <s v="Micro Business"/>
    <s v="MKD"/>
    <s v="Masonry"/>
    <s v="13/02/2018"/>
  </r>
  <r>
    <s v="VPA6"/>
    <x v="4737"/>
    <x v="1"/>
    <s v=""/>
    <s v="12th May,2017"/>
    <d v="2017-05-12T00:00:00"/>
    <s v="1st July,2017"/>
    <d v="2017-07-01T00:00:00"/>
    <s v="Rece Mati Justin"/>
    <s v="Male"/>
    <s v="23524471"/>
    <s v="729305351"/>
    <s v="729305351"/>
    <s v=""/>
    <s v="718434068"/>
    <n v="37.658371000000002"/>
    <n v="-0.37252200000000002"/>
    <s v="Tharaka-Nithi"/>
    <s v="Chuka"/>
    <s v="Mwonge"/>
    <s v="Kachuri"/>
    <x v="2"/>
    <s v="Igwemas General Digester Ltd"/>
    <s v="Samuel Kirimi"/>
    <s v="740754837"/>
    <s v="Micro Business"/>
    <s v="MKD"/>
    <s v="Masonry"/>
    <s v="13/02/2018"/>
  </r>
  <r>
    <s v="VPA6"/>
    <x v="4738"/>
    <x v="1"/>
    <s v=""/>
    <s v="5th June,2017"/>
    <d v="2017-06-05T00:00:00"/>
    <s v="1st July,2017"/>
    <d v="2017-07-01T00:00:00"/>
    <s v="Nkune Lilian Karengi"/>
    <s v="Female"/>
    <s v="11399054"/>
    <s v="733442099"/>
    <s v="733442099"/>
    <s v=""/>
    <s v="710992123"/>
    <n v="37.656792000000003"/>
    <n v="-0.36945299999999998"/>
    <s v="Tharaka-Nithi"/>
    <s v="Chuka"/>
    <s v="Mwonge"/>
    <s v="Thunfuri"/>
    <x v="2"/>
    <s v="Igwemas General Digester Ltd"/>
    <s v="George Gitonga"/>
    <s v="741293570"/>
    <s v="Micro Business"/>
    <s v="MKD"/>
    <s v="Masonry"/>
    <s v="13/02/2018"/>
  </r>
  <r>
    <s v="VPA6"/>
    <x v="4739"/>
    <x v="1"/>
    <s v=""/>
    <s v="13th July,2017"/>
    <d v="2017-07-13T00:00:00"/>
    <s v="1st September,2017"/>
    <d v="2017-09-01T00:00:00"/>
    <s v="Gatari Mary Mary Kangai"/>
    <s v="Female"/>
    <s v="13617803"/>
    <s v="722645895"/>
    <s v="722645895"/>
    <s v=""/>
    <s v="720263710"/>
    <n v="37.637971999999998"/>
    <n v="-0.36876900000000001"/>
    <s v="Tharaka-Nithi"/>
    <s v="Chuka"/>
    <s v="Mwonge"/>
    <s v="Mwonge"/>
    <x v="2"/>
    <s v="Igwemas General Digester Ltd"/>
    <s v="Samuel Kirimi"/>
    <s v="740754837"/>
    <s v="Micro Business"/>
    <s v="MKD"/>
    <s v="Masonry"/>
    <s v="13/02/2018"/>
  </r>
  <r>
    <s v="VPA6"/>
    <x v="4740"/>
    <x v="0"/>
    <s v="Non Compliant"/>
    <s v="30th December,2017"/>
    <d v="2017-12-30T00:00:00"/>
    <s v="18th February,2018"/>
    <d v="2018-02-18T00:00:00"/>
    <s v="Wanjeri Susan W"/>
    <s v="Female"/>
    <s v="99999"/>
    <s v="722582288"/>
    <s v="722582288"/>
    <s v=""/>
    <s v=""/>
    <n v="37.103257999999997"/>
    <n v="-0.48127300000000001"/>
    <s v="Nyeri"/>
    <s v="Mathira East"/>
    <s v="Mathaithi"/>
    <s v="Kiambura"/>
    <x v="1"/>
    <s v="Fagaden Enterprises"/>
    <s v="Fagaden Enterprises"/>
    <s v="721959188"/>
    <s v="Micro Business"/>
    <s v="KENBIM"/>
    <s v="Masonry"/>
    <s v="17/02/2018"/>
  </r>
  <r>
    <s v="VPA6"/>
    <x v="4741"/>
    <x v="1"/>
    <s v=""/>
    <s v="19th January,2018"/>
    <d v="2018-01-19T00:00:00"/>
    <s v="19th February,2018"/>
    <d v="2018-02-19T00:00:00"/>
    <s v="Kimani Laurence K"/>
    <s v="Male"/>
    <s v="22487633"/>
    <s v="723084487"/>
    <s v="720561118"/>
    <s v=""/>
    <s v="720561118"/>
    <n v="36.845472000000001"/>
    <n v="-1.0577449999999999"/>
    <s v="Kiambu"/>
    <s v="Kiambu"/>
    <s v="Municipality"/>
    <s v="Kiringiti"/>
    <x v="1"/>
    <s v="Biotechno &amp; Services"/>
    <s v="Mourice Mbai"/>
    <s v="722623368"/>
    <s v="Micro Business"/>
    <s v="Modified Camartec Digester"/>
    <s v="Masonry"/>
    <s v="19/02/2018"/>
  </r>
  <r>
    <s v="VPA6"/>
    <x v="4742"/>
    <x v="1"/>
    <s v=""/>
    <s v="12th October,2017"/>
    <d v="2017-10-12T00:00:00"/>
    <s v="1st December,2017"/>
    <d v="2017-12-01T00:00:00"/>
    <s v="Kiruja Benjamin Mwiti"/>
    <s v="Male"/>
    <s v="9294858"/>
    <s v="726635627"/>
    <s v="726635627"/>
    <s v=""/>
    <s v="713104381"/>
    <n v="37.672603000000002"/>
    <n v="-8.5842000000000002E-2"/>
    <s v="Meru"/>
    <s v="Imenti South"/>
    <s v="Nkuene"/>
    <s v="Kiigene"/>
    <x v="3"/>
    <s v="Igwemas General Digester Ltd"/>
    <s v="Samuel Kirimi"/>
    <s v="740754837"/>
    <s v="Micro Business"/>
    <s v="MKD"/>
    <s v="Masonry"/>
    <s v="24/02/2018"/>
  </r>
  <r>
    <s v="VPA6"/>
    <x v="4743"/>
    <x v="1"/>
    <s v=""/>
    <s v="10th January,2017"/>
    <d v="2017-01-10T00:00:00"/>
    <s v="25th February,2018"/>
    <d v="2018-02-25T00:00:00"/>
    <s v="Kirui Philemon 0"/>
    <s v="Male"/>
    <s v="99999"/>
    <s v="722326687"/>
    <s v="722326687"/>
    <s v=""/>
    <s v="726589483"/>
    <n v="35.061627999999999"/>
    <n v="0.91639300000000001"/>
    <s v="Trans Nzoia"/>
    <s v="Kiminini"/>
    <s v="Kiminini"/>
    <s v="Lolkeringet"/>
    <x v="2"/>
    <s v="Pafasi Enterprise"/>
    <s v="Pafasi  Enterprise"/>
    <s v="712956699"/>
    <s v="Micro Business"/>
    <s v="MKD"/>
    <s v="Masonry"/>
    <s v="25/02/2018"/>
  </r>
  <r>
    <s v="VPA6"/>
    <x v="4744"/>
    <x v="1"/>
    <s v=""/>
    <s v="7th February,2018"/>
    <d v="2018-02-07T00:00:00"/>
    <s v="21st February,2018"/>
    <d v="2018-02-21T00:00:00"/>
    <s v="Mwirigi Hidha Gacheri"/>
    <s v="Female"/>
    <s v="9046800"/>
    <s v="73467974"/>
    <s v="734679744"/>
    <s v=""/>
    <s v="724478362"/>
    <n v="37.581792999999998"/>
    <n v="-5.9949000000000002E-2"/>
    <s v="Meru"/>
    <s v="Imenti South"/>
    <s v="Kathera"/>
    <s v="Maringene"/>
    <x v="2"/>
    <s v="Likunga Company Limited"/>
    <s v="Julius Mwiraria"/>
    <s v="789567119"/>
    <s v="Micro Business"/>
    <s v="MKD"/>
    <s v="Masonry"/>
    <s v="27/02/2018"/>
  </r>
  <r>
    <s v="VPA6"/>
    <x v="4745"/>
    <x v="0"/>
    <s v="Unreachable"/>
    <s v="13th August,2017"/>
    <d v="2017-08-13T00:00:00"/>
    <s v="16th October,2017"/>
    <d v="2017-10-16T00:00:00"/>
    <s v="Sabu Salangat Florence"/>
    <s v="Female"/>
    <s v="100307"/>
    <s v="712134717"/>
    <s v="712134717"/>
    <s v=""/>
    <s v="727608757"/>
    <n v="35.569687999999999"/>
    <n v="1.5178000000000001E-2"/>
    <s v="Baringo"/>
    <s v="Koibatek"/>
    <s v="Lelkel"/>
    <s v="Legkel"/>
    <x v="0"/>
    <s v="Kichemu limited"/>
    <s v=""/>
    <s v=""/>
    <s v="Micro Business"/>
    <s v="MKD"/>
    <s v="Masonry"/>
    <s v="28/02/2018"/>
  </r>
  <r>
    <s v="VPA6"/>
    <x v="4746"/>
    <x v="0"/>
    <s v="Grievance"/>
    <s v="12th November,2017"/>
    <d v="2017-11-12T00:00:00"/>
    <s v="1st January,2018"/>
    <d v="2018-01-01T00:00:00"/>
    <s v="Bett Chepkemoi Janet"/>
    <s v="Female"/>
    <s v="2756114"/>
    <s v="711886741"/>
    <s v="711886741"/>
    <s v=""/>
    <s v="721209710"/>
    <n v="35.616785"/>
    <n v="-0.57130999999999998"/>
    <s v="Nakuru"/>
    <s v="Kuresoi"/>
    <s v="Olunguruoni"/>
    <s v="Kitagich"/>
    <x v="0"/>
    <s v="Kichemu limited"/>
    <s v=""/>
    <s v=""/>
    <s v="Micro Business"/>
    <s v="MKD"/>
    <s v="Masonry"/>
    <s v="01/03/2018"/>
  </r>
  <r>
    <s v="VPA6"/>
    <x v="4747"/>
    <x v="1"/>
    <s v=""/>
    <s v="27th January,2018"/>
    <d v="2018-01-27T00:00:00"/>
    <s v="28th February,2018"/>
    <d v="2018-02-28T00:00:00"/>
    <s v="Mbui Douglas Mwiti"/>
    <s v="Male"/>
    <s v="13249332"/>
    <s v="725604155"/>
    <s v="725604155"/>
    <s v=""/>
    <s v="714991150"/>
    <n v="37.578038999999997"/>
    <n v="-0.17283699999999999"/>
    <s v="Meru"/>
    <s v="Imenti South"/>
    <s v="Kiangua"/>
    <s v="Kithira"/>
    <x v="3"/>
    <s v="Likunga Company Limited"/>
    <s v=""/>
    <s v=""/>
    <s v="Micro Business"/>
    <s v="KENBIM"/>
    <s v="Masonry"/>
    <s v="01/03/2018"/>
  </r>
  <r>
    <s v="VPA6"/>
    <x v="4748"/>
    <x v="1"/>
    <s v=""/>
    <s v="15th January,2018"/>
    <d v="2018-01-15T00:00:00"/>
    <s v="1st March,2018"/>
    <d v="2018-03-01T00:00:00"/>
    <s v="Nyaga Muthoni Jane"/>
    <s v="Female"/>
    <s v="99999"/>
    <s v="721622456"/>
    <s v="721622456"/>
    <s v=""/>
    <s v="733131519"/>
    <n v="37.620665000000002"/>
    <n v="-0.72695600000000005"/>
    <s v="Embu"/>
    <s v="Mbeere South"/>
    <s v="Mavuria"/>
    <s v="Rugogwe"/>
    <x v="2"/>
    <s v="Likunga Company Limited"/>
    <s v="Njagi Eliatha"/>
    <s v="718644238"/>
    <s v="Micro Business"/>
    <s v="MKD"/>
    <s v="Masonry"/>
    <s v="01/03/2018"/>
  </r>
  <r>
    <s v="VPA6"/>
    <x v="4749"/>
    <x v="1"/>
    <s v=""/>
    <s v="17th January,2018"/>
    <d v="2018-01-17T00:00:00"/>
    <s v="1st March,2018"/>
    <d v="2018-03-01T00:00:00"/>
    <s v="Karimi Mutembei Mofferty"/>
    <s v="Female"/>
    <s v="12731007"/>
    <s v="712010458"/>
    <s v="712010458"/>
    <s v=""/>
    <s v="725825930"/>
    <n v="37.613235000000003"/>
    <n v="-0.272648"/>
    <s v="Tharaka-Nithi"/>
    <s v="Maara"/>
    <s v="Muthambi"/>
    <s v="Itintu"/>
    <x v="3"/>
    <s v="Likunga Company Limited"/>
    <s v="Njagi Eliatha"/>
    <s v="718644238"/>
    <s v="Micro Business"/>
    <s v="KENBIM"/>
    <s v="Masonry"/>
    <s v="01/03/2018"/>
  </r>
  <r>
    <s v="VPA6"/>
    <x v="4750"/>
    <x v="1"/>
    <s v=""/>
    <s v="16th January,2018"/>
    <d v="2018-01-16T00:00:00"/>
    <s v="7th March,2018"/>
    <d v="2018-03-07T00:00:00"/>
    <s v="Samuel Nanjira Murunga"/>
    <s v="Male"/>
    <s v="6309374"/>
    <s v="722612193"/>
    <s v="722612193"/>
    <s v=""/>
    <s v=""/>
    <n v="34.505853000000002"/>
    <n v="0.23657500000000001"/>
    <s v="Kakamega"/>
    <s v="Butere"/>
    <s v="Mutomo"/>
    <s v="Mutomo"/>
    <x v="0"/>
    <s v="Biotechno &amp; Services"/>
    <s v="Dancan Gideon Mateba"/>
    <s v="731099533"/>
    <s v="Micro Business"/>
    <s v="KENBIM"/>
    <s v="Masonry"/>
    <s v="07/03/2018"/>
  </r>
  <r>
    <s v="VPA6"/>
    <x v="4751"/>
    <x v="0"/>
    <s v="Unreachable"/>
    <s v="10th January,2018"/>
    <d v="2018-01-10T00:00:00"/>
    <s v="1st March,2018"/>
    <d v="2018-03-01T00:00:00"/>
    <s v="Tanui Nancy J"/>
    <s v="Female"/>
    <s v="20844798"/>
    <s v="21930985"/>
    <s v="721930985"/>
    <s v=""/>
    <s v="722342018"/>
    <n v="35.757832999999998"/>
    <n v="1.3816999999999999E-2"/>
    <s v="Baringo"/>
    <s v="Koibatek"/>
    <s v="Koibatek"/>
    <s v="Emkwen"/>
    <x v="0"/>
    <s v="Kichemu limited"/>
    <s v=""/>
    <s v=""/>
    <s v="Micro Business"/>
    <s v="MKD"/>
    <s v="Masonry"/>
    <s v="07/03/2018"/>
  </r>
  <r>
    <s v="VPA6"/>
    <x v="4752"/>
    <x v="1"/>
    <s v=""/>
    <s v="12th March,2018"/>
    <d v="2018-03-12T00:00:00"/>
    <s v="1st May,2018"/>
    <d v="2018-05-01T00:00:00"/>
    <s v="Njururi Njuki Robert"/>
    <s v="Male"/>
    <s v="20236128"/>
    <s v="727268756"/>
    <s v="707620149"/>
    <s v=""/>
    <s v="715796632"/>
    <n v="37.450690999999999"/>
    <n v="-0.379911"/>
    <s v="Embu"/>
    <s v="Manyatta"/>
    <s v="Mbuvori"/>
    <s v="Kiaweru"/>
    <x v="2"/>
    <s v="Eastern Bioteck"/>
    <s v="Sospeter Maina"/>
    <s v="731538580"/>
    <s v="Micro Business"/>
    <s v="MKD"/>
    <s v="Masonry"/>
    <s v="07/03/2018"/>
  </r>
  <r>
    <s v="VPA6"/>
    <x v="4753"/>
    <x v="1"/>
    <s v=""/>
    <s v="1st November,2018"/>
    <d v="2018-11-01T00:00:00"/>
    <s v="5th December,2018"/>
    <d v="2018-12-05T00:00:00"/>
    <s v="Alex Mukundi Godfrey"/>
    <s v="Male"/>
    <s v="99999"/>
    <s v="725978802"/>
    <s v="2.55E+11"/>
    <s v=""/>
    <s v=""/>
    <n v="37.441845000000001"/>
    <n v="-0.36661899999999997"/>
    <s v="Embu"/>
    <s v="Manyatta"/>
    <s v="Buvori"/>
    <s v="Kiungu"/>
    <x v="2"/>
    <s v="Eastern Bioteck"/>
    <s v="Sospeter Maina"/>
    <s v=""/>
    <s v="Micro Business"/>
    <s v="MKD"/>
    <s v="Masonry"/>
    <s v="07/03/2018"/>
  </r>
  <r>
    <s v="VPA6"/>
    <x v="4754"/>
    <x v="1"/>
    <s v=""/>
    <s v="12th April,2018"/>
    <d v="2018-04-12T00:00:00"/>
    <s v="1st June,2018"/>
    <d v="2018-06-01T00:00:00"/>
    <s v="Njeru Nganga"/>
    <s v="Male"/>
    <s v="3515626"/>
    <s v="724526110"/>
    <s v="724526110"/>
    <s v=""/>
    <s v="727493077"/>
    <n v="37.480465000000002"/>
    <n v="-0.36551299999999998"/>
    <s v="Embu"/>
    <s v="Manyatta"/>
    <s v="Kithuguriri"/>
    <s v="Mukuria"/>
    <x v="0"/>
    <s v="Eastern Bioteck"/>
    <s v="Sospeter Maina"/>
    <s v=""/>
    <s v="Micro Business"/>
    <s v="MKD"/>
    <s v="Masonry"/>
    <s v="07/03/2018"/>
  </r>
  <r>
    <s v="VPA6"/>
    <x v="4755"/>
    <x v="1"/>
    <s v=""/>
    <s v="9th November,2018"/>
    <d v="2018-11-09T00:00:00"/>
    <s v="5th December,2018"/>
    <d v="2018-12-05T00:00:00"/>
    <s v="Njeru Kiriri Matthew"/>
    <s v="Male"/>
    <s v="99999"/>
    <s v="728232751"/>
    <s v="2.55E+11"/>
    <s v=""/>
    <s v=""/>
    <n v="37.499008000000003"/>
    <n v="-0.37651499999999999"/>
    <s v="Embu"/>
    <s v="Runyenjes"/>
    <s v="Kagari North"/>
    <s v="Thigingi"/>
    <x v="2"/>
    <s v="Eastern Bioteck"/>
    <s v="Sospeter Maina"/>
    <s v=""/>
    <s v="Micro Business"/>
    <s v="MKD"/>
    <s v="Masonry"/>
    <s v="07/03/2018"/>
  </r>
  <r>
    <s v="VPA6"/>
    <x v="4756"/>
    <x v="1"/>
    <s v=""/>
    <s v="5th January,2018"/>
    <d v="2018-01-05T00:00:00"/>
    <s v="6th February,2018"/>
    <d v="2018-02-06T00:00:00"/>
    <s v="Lahama Mwangi Peter"/>
    <s v="Male"/>
    <s v="99999"/>
    <s v="722825527"/>
    <s v="722825527"/>
    <s v=""/>
    <s v=""/>
    <n v="36.697505"/>
    <n v="-1.19815"/>
    <s v="Kiambu"/>
    <s v="Kikuyu"/>
    <s v="Wangige"/>
    <s v="Gikuni"/>
    <x v="2"/>
    <s v="Cides Ltd"/>
    <s v=""/>
    <s v=""/>
    <s v="Micro Business"/>
    <s v="KENBIM"/>
    <s v="Masonry"/>
    <s v="08/03/2018"/>
  </r>
  <r>
    <s v="VPA6"/>
    <x v="4757"/>
    <x v="1"/>
    <s v=""/>
    <s v="15th January,2018"/>
    <d v="2018-01-15T00:00:00"/>
    <s v="15th February,2018"/>
    <d v="2018-02-15T00:00:00"/>
    <s v="Boyce Harries"/>
    <s v="Male"/>
    <s v="245789"/>
    <s v="722204836"/>
    <s v="722204836"/>
    <s v=""/>
    <s v=""/>
    <n v="37.026257999999999"/>
    <n v="-1.0276730000000001"/>
    <s v="Kiambu"/>
    <s v="Thika Town"/>
    <s v="Thika Town"/>
    <s v="Karibaribi"/>
    <x v="1"/>
    <s v="Cides Ltd"/>
    <s v=""/>
    <s v=""/>
    <s v="Micro Business"/>
    <s v="KENBIM"/>
    <s v="Masonry"/>
    <s v="08/03/2018"/>
  </r>
  <r>
    <s v="VPA6"/>
    <x v="4758"/>
    <x v="1"/>
    <s v=""/>
    <s v="3rd January,2018"/>
    <d v="2018-01-03T00:00:00"/>
    <s v="10th February,2018"/>
    <d v="2018-02-10T00:00:00"/>
    <s v="Njoroge Janeffer Njeri"/>
    <s v="Female"/>
    <s v="5907725"/>
    <s v="714514802"/>
    <s v="714514802"/>
    <s v=""/>
    <s v=""/>
    <n v="36.746600999999998"/>
    <n v="-1.159019"/>
    <s v="Kiambu"/>
    <s v="Kiambaa"/>
    <s v="Kiambaa"/>
    <s v="Kimuga"/>
    <x v="2"/>
    <s v="Cides Ltd"/>
    <s v=""/>
    <s v=""/>
    <s v="Micro Business"/>
    <s v="KENBIM"/>
    <s v="Masonry"/>
    <s v="08/03/2018"/>
  </r>
  <r>
    <s v="VPA6"/>
    <x v="4759"/>
    <x v="1"/>
    <s v=""/>
    <s v="12th February,2018"/>
    <d v="2018-02-12T00:00:00"/>
    <s v="1st March,2018"/>
    <d v="2018-03-01T00:00:00"/>
    <s v="Kaiyanga Rachel Muihaki"/>
    <s v="Male"/>
    <s v="9167972"/>
    <s v="713128984"/>
    <s v="713128984"/>
    <s v=""/>
    <s v="724110681"/>
    <n v="36.766826999999999"/>
    <n v="-1.0832870000000001"/>
    <s v="Kiambu"/>
    <s v="Githunguri"/>
    <s v="Githunguri"/>
    <s v="Gathanji"/>
    <x v="2"/>
    <s v="Felikam Biogas Services"/>
    <s v="Felikam Biogas Services"/>
    <s v="721439273"/>
    <s v="Micro Business"/>
    <s v="KENBIM"/>
    <s v="Masonry"/>
    <s v="08/03/2018"/>
  </r>
  <r>
    <s v="VPA6"/>
    <x v="4760"/>
    <x v="1"/>
    <s v=""/>
    <s v="5th February,2018"/>
    <d v="2018-02-05T00:00:00"/>
    <s v="20th February,2018"/>
    <d v="2018-02-20T00:00:00"/>
    <s v="Muriuki Stephen Wanjohi"/>
    <s v="Male"/>
    <s v="6050422"/>
    <s v="725703869"/>
    <s v="725703869"/>
    <s v=""/>
    <s v="724262477"/>
    <n v="37.226094000000003"/>
    <n v="-0.51877799999999996"/>
    <s v="Kirinyaga"/>
    <s v="Sagana"/>
    <s v="Mwerua"/>
    <s v="Gituya"/>
    <x v="2"/>
    <s v="Sakaki Natural Renewable Energy Center"/>
    <s v="Null"/>
    <s v=""/>
    <s v="Micro Business"/>
    <s v="MKD"/>
    <s v="Masonry"/>
    <s v="08/03/2018"/>
  </r>
  <r>
    <s v="VPA6"/>
    <x v="4761"/>
    <x v="1"/>
    <s v=""/>
    <s v="27th January,2018"/>
    <d v="2018-01-27T00:00:00"/>
    <s v="7th March,2018"/>
    <d v="2018-03-07T00:00:00"/>
    <s v="Ngoroi Caundesia Wanja"/>
    <s v="Female"/>
    <s v="10797934"/>
    <s v="70829822"/>
    <s v="708029822"/>
    <s v=""/>
    <s v="712938392"/>
    <n v="37.525174999999997"/>
    <n v="-0.37040400000000001"/>
    <s v="Embu"/>
    <s v="Runyenjes"/>
    <s v="Kagaari"/>
    <s v="Kibugua"/>
    <x v="4"/>
    <s v="Sakaki Natural Renewable Energy Center"/>
    <s v="Null"/>
    <s v=""/>
    <s v="Micro Business"/>
    <s v="KENBIM"/>
    <s v="Masonry"/>
    <s v="08/03/2018"/>
  </r>
  <r>
    <s v="VPA6"/>
    <x v="4762"/>
    <x v="1"/>
    <s v=""/>
    <s v="26th January,2018"/>
    <d v="2018-01-26T00:00:00"/>
    <s v="7th March,2018"/>
    <d v="2018-03-07T00:00:00"/>
    <s v="Njiru Frolence Wanja"/>
    <s v="Female"/>
    <s v="14409952"/>
    <s v="723299499"/>
    <s v="723299499"/>
    <s v=""/>
    <s v="721390307"/>
    <n v="37.572896999999998"/>
    <n v="-0.37421199999999999"/>
    <s v="Embu"/>
    <s v="Runyenjes"/>
    <s v="Kyeni"/>
    <s v="Kiangungi"/>
    <x v="1"/>
    <s v="Sakaki Natural Renewable Energy Center"/>
    <s v=""/>
    <s v=""/>
    <s v="Micro Business"/>
    <s v="MKD"/>
    <s v="Masonry"/>
    <s v="08/03/2018"/>
  </r>
  <r>
    <s v="VPA6"/>
    <x v="4763"/>
    <x v="1"/>
    <s v=""/>
    <s v="7th January,2018"/>
    <d v="2018-01-07T00:00:00"/>
    <s v="22nd February,2018"/>
    <d v="2018-02-22T00:00:00"/>
    <s v="Waweru Abros Kingori"/>
    <s v="Male"/>
    <s v="25123247"/>
    <s v="722565351"/>
    <s v="722565351"/>
    <s v=""/>
    <s v="723263693"/>
    <n v="36.773542999999997"/>
    <n v="-0.28332200000000002"/>
    <s v="Nyeri"/>
    <s v="Kieni West"/>
    <s v="Endarasha"/>
    <s v="Watuka"/>
    <x v="2"/>
    <s v="Sakaki Natural Renewable Energy Center"/>
    <s v="Null"/>
    <s v=""/>
    <s v="Micro Business"/>
    <s v="MKD"/>
    <s v="Masonry"/>
    <s v="08/03/2018"/>
  </r>
  <r>
    <s v="VPA6"/>
    <x v="4764"/>
    <x v="1"/>
    <s v=""/>
    <s v="8th February,2018"/>
    <d v="2018-02-08T00:00:00"/>
    <s v="21st February,2018"/>
    <d v="2018-02-21T00:00:00"/>
    <s v="Ndirangu Joel Karanja"/>
    <s v="Male"/>
    <s v="3220434"/>
    <s v="725167334"/>
    <s v="725167334"/>
    <s v=""/>
    <s v="727013256"/>
    <n v="36.803004999999999"/>
    <n v="-0.31350699999999998"/>
    <s v="Nyeri"/>
    <s v="Kieni West"/>
    <s v="Endarasha"/>
    <s v="Watuka"/>
    <x v="2"/>
    <s v="Sakaki Natural Renewable Energy Center"/>
    <s v=""/>
    <s v=""/>
    <s v="Micro Business"/>
    <s v="MKD"/>
    <s v="Masonry"/>
    <s v="08/03/2018"/>
  </r>
  <r>
    <s v="VPA6"/>
    <x v="4765"/>
    <x v="1"/>
    <s v=""/>
    <s v="8th January,2018"/>
    <d v="2018-01-08T00:00:00"/>
    <s v="4th February,2018"/>
    <d v="2018-02-04T00:00:00"/>
    <s v="Ndungu Benard Maina"/>
    <s v="Male"/>
    <s v="10242577"/>
    <s v="721598022"/>
    <s v="721598022"/>
    <s v=""/>
    <s v="721590732"/>
    <n v="36.803567999999999"/>
    <n v="-0.26023099999999999"/>
    <s v="Nyeri"/>
    <s v="Kieni West"/>
    <s v="Kabati"/>
    <s v="Gitegi"/>
    <x v="2"/>
    <s v="Sakaki Natural Renewable Energy Center"/>
    <s v="Null"/>
    <s v=""/>
    <s v="Micro Business"/>
    <s v="MKD"/>
    <s v="Masonry"/>
    <s v="08/03/2018"/>
  </r>
  <r>
    <s v="VPA6"/>
    <x v="4766"/>
    <x v="1"/>
    <s v=""/>
    <s v="22nd January,2018"/>
    <d v="2018-01-22T00:00:00"/>
    <s v="13th March,2018"/>
    <d v="2018-03-13T00:00:00"/>
    <s v="Jacob Ongow Otieno"/>
    <s v="Male"/>
    <s v="9814704"/>
    <s v="717599931"/>
    <s v="717599931"/>
    <s v=""/>
    <s v="733876839"/>
    <n v="34.450037999999999"/>
    <n v="-0.526698"/>
    <s v="Homa Bay"/>
    <s v="Homabay"/>
    <s v="Arujo"/>
    <s v="Shauri Yako"/>
    <x v="4"/>
    <s v="Biotechno &amp; Services"/>
    <s v="Biotechno &amp; Services"/>
    <s v="720561118"/>
    <s v="Micro Business"/>
    <s v="Modified Camartec Digester"/>
    <s v="Masonry"/>
    <s v="13/03/2018"/>
  </r>
  <r>
    <s v="VPA6"/>
    <x v="4767"/>
    <x v="1"/>
    <s v=""/>
    <s v="10th January,2018"/>
    <d v="2018-01-10T00:00:00"/>
    <s v="1st March,2018"/>
    <d v="2018-03-01T00:00:00"/>
    <s v="Lairi Kangugu"/>
    <s v="Female"/>
    <s v="11662588"/>
    <s v="722589245"/>
    <s v="722589245"/>
    <s v=""/>
    <s v=""/>
    <n v="35.749893"/>
    <n v="-3.993E-3"/>
    <s v="Baringo"/>
    <s v="Koibatek"/>
    <s v="Koibatek"/>
    <s v="Solian"/>
    <x v="2"/>
    <s v="Kichemu limited"/>
    <s v=""/>
    <s v=""/>
    <s v="Micro Business"/>
    <s v="MKD"/>
    <s v="Masonry"/>
    <s v="13/03/2018"/>
  </r>
  <r>
    <s v="VPA6"/>
    <x v="4768"/>
    <x v="1"/>
    <s v=""/>
    <s v="12th January,2018"/>
    <d v="2018-01-12T00:00:00"/>
    <s v="6th February,2018"/>
    <d v="2018-02-06T00:00:00"/>
    <s v="Chals Maringa Kaharili"/>
    <s v="Male"/>
    <s v="99999"/>
    <s v="722876054"/>
    <s v="722876054"/>
    <s v=""/>
    <s v="722668464"/>
    <n v="37.087992999999997"/>
    <n v="-0.37414799999999998"/>
    <s v="Nyeri"/>
    <s v="Kieni East"/>
    <s v="Hombe"/>
    <s v="Kiambi"/>
    <x v="2"/>
    <s v="Andcol Enterprises"/>
    <s v="Lukas"/>
    <s v="706279820"/>
    <s v="Micro Business"/>
    <s v="KENBIM"/>
    <s v="Masonry"/>
    <s v="02/03/2018"/>
  </r>
  <r>
    <s v="VPA6"/>
    <x v="4769"/>
    <x v="1"/>
    <s v=""/>
    <s v="15th February,2018"/>
    <d v="2018-02-15T00:00:00"/>
    <s v="26th February,2018"/>
    <d v="2018-02-26T00:00:00"/>
    <s v="Wachira Partrick Mureithi"/>
    <s v="Male"/>
    <s v="3187016"/>
    <s v="704361465"/>
    <s v="704361465"/>
    <s v=""/>
    <s v=""/>
    <n v="37.073082999999997"/>
    <n v="-0.436778"/>
    <s v="Nyeri"/>
    <s v="Mathira East"/>
    <s v="Mathura East"/>
    <s v="Ruthagati"/>
    <x v="2"/>
    <s v="Andcol Enterprises"/>
    <s v="Lukas"/>
    <s v=""/>
    <s v="Micro Business"/>
    <s v="KENBIM"/>
    <s v="Masonry"/>
    <s v="02/03/2018"/>
  </r>
  <r>
    <s v="VPA6"/>
    <x v="4770"/>
    <x v="1"/>
    <s v=""/>
    <s v="10th January,2018"/>
    <d v="2018-01-10T00:00:00"/>
    <s v="1st March,2018"/>
    <d v="2018-03-01T00:00:00"/>
    <s v="Kinoti Harun Mutai"/>
    <s v="Male"/>
    <s v="23773902"/>
    <s v="712141465"/>
    <s v="712141465"/>
    <s v=""/>
    <s v="732252049"/>
    <n v="37.580058000000001"/>
    <n v="2.5642999999999999E-2"/>
    <s v="Meru"/>
    <s v="Meru Central"/>
    <s v="Katheri"/>
    <s v="Muthangene"/>
    <x v="3"/>
    <s v="Igwemas General Digester Ltd"/>
    <s v="Samuel Kirimi"/>
    <s v="740754837"/>
    <s v="Micro Business"/>
    <s v="MKD"/>
    <s v="Masonry"/>
    <s v="05/03/2018"/>
  </r>
  <r>
    <s v="VPA6"/>
    <x v="4771"/>
    <x v="1"/>
    <s v=""/>
    <s v="13th December,2017"/>
    <d v="2017-12-13T00:00:00"/>
    <s v="1st February,2018"/>
    <d v="2018-02-01T00:00:00"/>
    <s v="Ronald Muhando Ovamba"/>
    <s v="Male"/>
    <s v="38914"/>
    <s v="721359388"/>
    <s v="721359388"/>
    <s v=""/>
    <s v="789866758"/>
    <n v="34.709859999999999"/>
    <n v="5.2214999999999998E-2"/>
    <s v="Vihiga"/>
    <s v="Vihiga"/>
    <s v="Kindundu"/>
    <s v="Kindundu"/>
    <x v="3"/>
    <s v="Biotechno &amp; Services"/>
    <s v="Isaac Odamba"/>
    <s v="717663613"/>
    <s v="Micro Business"/>
    <s v="KENBIM"/>
    <s v="Masonry"/>
    <s v="05/03/2018"/>
  </r>
  <r>
    <s v="VPA6"/>
    <x v="4772"/>
    <x v="1"/>
    <s v=""/>
    <s v="4th March,2018"/>
    <d v="2018-03-04T00:00:00"/>
    <s v="5th March,2018"/>
    <d v="2018-03-05T00:00:00"/>
    <s v="John Lukamo Indakisa"/>
    <s v="Male"/>
    <s v="10011014"/>
    <s v="722890467"/>
    <s v="722890467"/>
    <s v=""/>
    <s v="722264805"/>
    <n v="34.707099999999997"/>
    <n v="5.3809999999999997E-2"/>
    <s v="Vihiga"/>
    <s v="Vihiga"/>
    <s v="Kindundu"/>
    <s v="Kindundu"/>
    <x v="3"/>
    <s v="Biotechno &amp; Services"/>
    <s v="Isaac Odamba"/>
    <s v="717663613"/>
    <s v="Micro Business"/>
    <s v="KENBIM"/>
    <s v="Masonry"/>
    <s v="05/03/2018"/>
  </r>
  <r>
    <s v="VPA6"/>
    <x v="4773"/>
    <x v="0"/>
    <s v="Unreachable"/>
    <s v="13th December,2017"/>
    <d v="2017-12-13T00:00:00"/>
    <s v="1st February,2018"/>
    <d v="2018-02-01T00:00:00"/>
    <s v="Irugu Mwangi"/>
    <s v="Male"/>
    <s v="99999"/>
    <s v="722523969"/>
    <s v="722523969"/>
    <s v=""/>
    <s v=""/>
    <n v="37.141213"/>
    <n v="-0.825048"/>
    <s v="Murang'a"/>
    <s v="Maragua"/>
    <s v="Maragua"/>
    <s v="Samary"/>
    <x v="1"/>
    <s v="Cides Ltd"/>
    <s v=""/>
    <s v=""/>
    <s v="Micro Business"/>
    <s v="KENBIM"/>
    <s v="Masonry"/>
    <s v="05/03/2018"/>
  </r>
  <r>
    <s v="VPA6"/>
    <x v="4774"/>
    <x v="1"/>
    <s v=""/>
    <s v="10th February,2018"/>
    <d v="2018-02-10T00:00:00"/>
    <s v="1st April,2018"/>
    <d v="2018-04-01T00:00:00"/>
    <s v="Pius Wakuche Shiundu"/>
    <s v="Male"/>
    <s v="258723"/>
    <s v="722600002"/>
    <s v="722600002"/>
    <s v=""/>
    <s v=""/>
    <n v="34.722948000000002"/>
    <n v="0.27938299999999999"/>
    <s v="Kakamega"/>
    <s v="Kakamega"/>
    <s v="Shikoti"/>
    <s v="Ekonyoro"/>
    <x v="2"/>
    <s v="Biotechno &amp; Services"/>
    <s v="Dancan Gideon Mateba"/>
    <s v="731099533"/>
    <s v="Micro Business"/>
    <s v="KENBIM"/>
    <s v="Masonry"/>
    <s v="05/03/2018"/>
  </r>
  <r>
    <s v="VPA6"/>
    <x v="4775"/>
    <x v="1"/>
    <s v=""/>
    <s v="11th November,2017"/>
    <d v="2017-11-11T00:00:00"/>
    <s v="31st December,2017"/>
    <d v="2017-12-31T00:00:00"/>
    <s v="Githae Michael"/>
    <s v="Male"/>
    <s v="99999"/>
    <s v="722514471"/>
    <s v="722514471"/>
    <s v=""/>
    <s v=""/>
    <n v="37.241864999999997"/>
    <n v="-0.54294799999999999"/>
    <s v="Kirinyaga"/>
    <s v="Sagana"/>
    <s v="Baricho"/>
    <s v="Baricho"/>
    <x v="6"/>
    <s v="Andcol Enterprises"/>
    <s v="Lukas"/>
    <s v="706279820"/>
    <s v="Micro Business"/>
    <s v="KENBIM"/>
    <s v="Masonry"/>
    <s v="06/03/2018"/>
  </r>
  <r>
    <s v="VPA6"/>
    <x v="4776"/>
    <x v="1"/>
    <s v=""/>
    <s v="12th May,2017"/>
    <d v="2017-05-12T00:00:00"/>
    <s v="1st July,2017"/>
    <d v="2017-07-01T00:00:00"/>
    <s v="Charles Shindano M"/>
    <s v="Male"/>
    <s v="936348"/>
    <s v="720740782"/>
    <s v="720740782"/>
    <s v=""/>
    <s v="704761467"/>
    <n v="34.800130000000003"/>
    <n v="0.44974999999999998"/>
    <s v="Kakamega"/>
    <s v="Malava"/>
    <s v="Shirugu"/>
    <s v="Malekha"/>
    <x v="3"/>
    <s v="Biotechno &amp; Services"/>
    <s v="Dancan Gideon Mateba"/>
    <s v="731099533"/>
    <s v="Micro Business"/>
    <s v="KENBIM"/>
    <s v="Masonry"/>
    <s v="06/03/2018"/>
  </r>
  <r>
    <s v="VPA6"/>
    <x v="4777"/>
    <x v="1"/>
    <s v=""/>
    <s v="15th January,2018"/>
    <d v="2018-01-15T00:00:00"/>
    <s v="6th March,2018"/>
    <d v="2018-03-06T00:00:00"/>
    <s v="John Chitala M"/>
    <s v="Male"/>
    <s v="8972881"/>
    <s v="722830069"/>
    <s v="722830069"/>
    <s v=""/>
    <s v=""/>
    <n v="34.787452999999999"/>
    <n v="0.46614499999999998"/>
    <s v="Kakamega"/>
    <s v="Kakamega North"/>
    <s v="Shirugu"/>
    <s v="Shirugu North"/>
    <x v="0"/>
    <s v="Biotechno &amp; Services"/>
    <s v="Dancan Gideon Mateba"/>
    <s v="731099533"/>
    <s v="Micro Business"/>
    <s v="KENBIM"/>
    <s v="Masonry"/>
    <s v="06/03/2018"/>
  </r>
  <r>
    <s v="VPA6"/>
    <x v="4778"/>
    <x v="1"/>
    <s v=""/>
    <s v="31st August,2017"/>
    <d v="2017-08-31T00:00:00"/>
    <s v="20th October,2017"/>
    <d v="2017-10-20T00:00:00"/>
    <s v="Kennedy Moko Mokua"/>
    <s v="Male"/>
    <s v="11037037"/>
    <s v="731035630"/>
    <s v="731035630"/>
    <s v=""/>
    <s v=""/>
    <n v="35.009250000000002"/>
    <n v="-0.58659499999999998"/>
    <s v="Nyamira"/>
    <s v="Nyamira North"/>
    <s v="Itibo"/>
    <s v="Kenyoro"/>
    <x v="2"/>
    <s v="Perjo Biogas Co Ltd"/>
    <s v="Joel Nyambane Moigare"/>
    <s v="710208102"/>
    <s v="Micro Business"/>
    <s v="KENBIM"/>
    <s v="Masonry"/>
    <s v="06/03/2018"/>
  </r>
  <r>
    <s v="VPA6"/>
    <x v="4779"/>
    <x v="0"/>
    <s v="Unreachable"/>
    <s v="15th January,2018"/>
    <d v="2018-01-15T00:00:00"/>
    <s v="6th March,2018"/>
    <d v="2018-03-06T00:00:00"/>
    <s v="Erick Shibabo Efuna"/>
    <s v="Male"/>
    <s v="22250407"/>
    <s v="714045382"/>
    <s v="714045382"/>
    <s v=""/>
    <s v="775818158"/>
    <n v="34.793906999999997"/>
    <n v="0.37499199999999999"/>
    <s v="Kakamega"/>
    <s v="Malava"/>
    <s v="Shamoni"/>
    <s v="Shanda"/>
    <x v="7"/>
    <s v="Biotechno &amp; Services"/>
    <s v="Dancan Gideon Mateba"/>
    <s v="731099533"/>
    <s v="Micro Business"/>
    <s v="KENBIM"/>
    <s v="Masonry"/>
    <s v="06/03/2018"/>
  </r>
  <r>
    <s v="VPA6"/>
    <x v="4780"/>
    <x v="1"/>
    <s v=""/>
    <s v="9th March,2018"/>
    <d v="2018-03-09T00:00:00"/>
    <s v="8th April,2018"/>
    <d v="2018-04-08T00:00:00"/>
    <s v="Murungi Julius Micubu"/>
    <s v="Male"/>
    <s v="23334801"/>
    <s v="71785201"/>
    <s v="721785201"/>
    <s v=""/>
    <s v="719614209"/>
    <n v="37.983505999999998"/>
    <n v="0.38422000000000001"/>
    <s v="Meru"/>
    <s v="Igembe North"/>
    <s v="Kabachi"/>
    <s v="Mutuati"/>
    <x v="2"/>
    <s v="Likunga Company Limited"/>
    <s v="Jonah Mwiti"/>
    <s v="717394804"/>
    <s v="Micro Business"/>
    <s v="MKD"/>
    <s v="Masonry"/>
    <s v="08/04/2018"/>
  </r>
  <r>
    <s v="VPA6"/>
    <x v="4781"/>
    <x v="0"/>
    <s v="Hostile Client"/>
    <s v="10th February,2018"/>
    <d v="2018-02-10T00:00:00"/>
    <s v="1st April,2018"/>
    <d v="2018-04-01T00:00:00"/>
    <s v="Munyendo Ronald Munyendo"/>
    <s v="Male"/>
    <s v="28354151"/>
    <s v="721634102"/>
    <s v="721634102"/>
    <s v=""/>
    <s v="724482023"/>
    <n v="35.064542000000003"/>
    <n v="0.76840600000000003"/>
    <s v="Bungoma"/>
    <s v="Bungoma North"/>
    <s v="Mitua"/>
    <s v="Midodo"/>
    <x v="1"/>
    <s v="Biotechno &amp; Services"/>
    <s v="Biotechno &amp; Services"/>
    <s v="720561118"/>
    <s v="Micro Business"/>
    <s v="KENBIM"/>
    <s v="Masonry"/>
    <s v="09/04/2018"/>
  </r>
  <r>
    <s v="VPA6"/>
    <x v="4782"/>
    <x v="1"/>
    <s v=""/>
    <s v="17th January,2018"/>
    <d v="2018-01-17T00:00:00"/>
    <s v="14th March,2018"/>
    <d v="2018-03-14T00:00:00"/>
    <s v="Nganga Njuria Wanjiru"/>
    <s v="Female"/>
    <s v="99999"/>
    <s v="720892849"/>
    <s v="720892849"/>
    <s v=""/>
    <s v="721895937"/>
    <n v="36.597724999999997"/>
    <n v="-7.2055999999999995E-2"/>
    <s v="Laikipia"/>
    <s v="Laikipia East"/>
    <s v="Laikipia East"/>
    <s v="Chukurui 1"/>
    <x v="2"/>
    <s v="Kichemu limited"/>
    <s v="Wanjau"/>
    <s v=""/>
    <s v="Micro Business"/>
    <s v="MKD"/>
    <s v="Masonry"/>
    <s v="11/04/2018"/>
  </r>
  <r>
    <s v="VPA6"/>
    <x v="4783"/>
    <x v="1"/>
    <s v=""/>
    <s v="21st December,2017"/>
    <d v="2017-12-21T00:00:00"/>
    <s v="11th April,2018"/>
    <d v="2018-04-11T00:00:00"/>
    <s v="Mutahi Mwangi"/>
    <s v="Male"/>
    <s v="99999"/>
    <s v="72458316"/>
    <s v="724583160"/>
    <s v=""/>
    <s v=""/>
    <n v="37.109025000000003"/>
    <n v="-0.60780999999999996"/>
    <s v="Nyeri"/>
    <s v="Mukurweni"/>
    <s v="Giathugu"/>
    <s v="Mweru"/>
    <x v="2"/>
    <s v="Mt Kenya Renewable Energy"/>
    <s v="Mt Kenya Renewable Energy"/>
    <s v="726322851"/>
    <s v="Micro Business"/>
    <s v="MKD"/>
    <s v="Masonry"/>
    <s v="11/04/2018"/>
  </r>
  <r>
    <s v="VPA6"/>
    <x v="4784"/>
    <x v="1"/>
    <s v=""/>
    <s v="11th March,2018"/>
    <d v="2018-03-11T00:00:00"/>
    <s v="11th April,2018"/>
    <d v="2018-04-11T00:00:00"/>
    <s v="Njue Ignatius Njagi"/>
    <s v="Male"/>
    <s v="435960"/>
    <s v="721606205"/>
    <s v="721606205"/>
    <s v=""/>
    <s v="727382583"/>
    <n v="37.497383999999997"/>
    <n v="-0.40216499999999999"/>
    <s v="Embu"/>
    <s v="Manyatta"/>
    <s v="Gaturi"/>
    <s v="Kiamiruru"/>
    <x v="2"/>
    <s v="Sakaki Natural Renewable Energy Center"/>
    <s v="Null"/>
    <s v=""/>
    <s v="Micro Business"/>
    <s v="MKD"/>
    <s v="Masonry"/>
    <s v="12/04/2018"/>
  </r>
  <r>
    <s v="VPA6"/>
    <x v="4785"/>
    <x v="1"/>
    <s v=""/>
    <s v="6th July,2017"/>
    <d v="2017-07-06T00:00:00"/>
    <s v="25th August,2017"/>
    <d v="2017-08-25T00:00:00"/>
    <s v="Onkoba N.A Job"/>
    <s v="Male"/>
    <s v="2188036"/>
    <s v="717702116"/>
    <s v="717702116"/>
    <s v=""/>
    <s v=""/>
    <n v="35.049278000000001"/>
    <n v="-0.69608499999999995"/>
    <s v="Nyamira"/>
    <s v="Borabu"/>
    <s v="Mwongori"/>
    <s v="Maziwa"/>
    <x v="0"/>
    <s v="Nyansancha Biogas"/>
    <s v="Samuel Otiso"/>
    <s v="723433295"/>
    <s v="Micro Business"/>
    <s v="MKD"/>
    <s v="Masonry"/>
    <s v="18/04/2018"/>
  </r>
  <r>
    <s v="VPA6"/>
    <x v="4786"/>
    <x v="1"/>
    <s v=""/>
    <s v="17th January,2018"/>
    <d v="2018-01-17T00:00:00"/>
    <s v="8th March,2018"/>
    <d v="2018-03-08T00:00:00"/>
    <s v="Asiago Peter"/>
    <s v="Male"/>
    <s v="8772907"/>
    <s v="733722745"/>
    <s v="733722745"/>
    <s v=""/>
    <s v=""/>
    <n v="35.051450000000003"/>
    <n v="-0.69623999999999997"/>
    <s v="Nyamira"/>
    <s v="Borabu"/>
    <s v="Mwongori"/>
    <s v="Maziwa"/>
    <x v="0"/>
    <s v="Nyansancha Biogas"/>
    <s v="Samuel Otiso"/>
    <s v=""/>
    <s v="Micro Business"/>
    <s v="MKD"/>
    <s v="Masonry"/>
    <s v="18/04/2018"/>
  </r>
  <r>
    <s v="VPA6"/>
    <x v="4787"/>
    <x v="1"/>
    <s v=""/>
    <s v="23rd February,2018"/>
    <d v="2018-02-23T00:00:00"/>
    <s v="14th April,2018"/>
    <d v="2018-04-14T00:00:00"/>
    <s v="Orina Nyaboke Jacklyn"/>
    <s v="Female"/>
    <s v="13570698"/>
    <s v="725927686"/>
    <s v="725927686"/>
    <s v=""/>
    <s v=""/>
    <n v="35.049325000000003"/>
    <n v="-0.66562699999999997"/>
    <s v="Nyamira"/>
    <s v="Borabu"/>
    <s v="Mogusii"/>
    <s v="Mogusii"/>
    <x v="0"/>
    <s v="Nyansancha Biogas"/>
    <s v="Samuel Otiso"/>
    <s v="723433295"/>
    <s v="Micro Business"/>
    <s v="MKD"/>
    <s v="Masonry"/>
    <s v="18/04/2018"/>
  </r>
  <r>
    <s v="VPA6"/>
    <x v="4788"/>
    <x v="1"/>
    <s v=""/>
    <s v="24th November,2017"/>
    <d v="2017-11-24T00:00:00"/>
    <s v="13th January,2018"/>
    <d v="2018-01-13T00:00:00"/>
    <s v="Alice Bikeri"/>
    <s v="Female"/>
    <s v="99999"/>
    <s v="714923862"/>
    <s v="714923862"/>
    <s v=""/>
    <s v=""/>
    <n v="34.729934999999998"/>
    <n v="-0.82290700000000006"/>
    <s v="Kisii"/>
    <s v="Gucha"/>
    <s v="Ogembo"/>
    <s v="Omoringamu"/>
    <x v="0"/>
    <s v="Nyansancha Biogas"/>
    <s v="Samuel Otiso"/>
    <s v="723433295"/>
    <s v="Micro Business"/>
    <s v="MKD"/>
    <s v="Masonry"/>
    <s v="18/04/2018"/>
  </r>
  <r>
    <s v="VPA6"/>
    <x v="4789"/>
    <x v="1"/>
    <s v=""/>
    <s v="21st October,2017"/>
    <d v="2017-10-21T00:00:00"/>
    <s v="10th December,2017"/>
    <d v="2017-12-10T00:00:00"/>
    <s v="Hosea Seme Nyakundi"/>
    <s v="Male"/>
    <s v="99999"/>
    <s v="724861490"/>
    <s v="724861490"/>
    <s v=""/>
    <s v=""/>
    <n v="34.802812000000003"/>
    <n v="-0.57229300000000005"/>
    <s v="Kisii"/>
    <s v="Marani"/>
    <s v="Mwamonari"/>
    <s v="Sasuri"/>
    <x v="0"/>
    <s v="Nyansancha Biogas"/>
    <s v="Samuel Otiso"/>
    <s v="723433295"/>
    <s v="Micro Business"/>
    <s v="MKD"/>
    <s v="Masonry"/>
    <s v="19/04/2018"/>
  </r>
  <r>
    <s v="VPA6"/>
    <x v="4790"/>
    <x v="1"/>
    <s v=""/>
    <s v="27th February,2018"/>
    <d v="2018-02-27T00:00:00"/>
    <s v="18th April,2018"/>
    <d v="2018-04-18T00:00:00"/>
    <s v="Kaara Wangari Grace"/>
    <s v="Female"/>
    <s v="7729829"/>
    <s v="721487133"/>
    <s v="721487133"/>
    <s v=""/>
    <s v="722487486"/>
    <n v="37.583125000000003"/>
    <n v="-5.4646E-2"/>
    <s v="Meru"/>
    <s v="Imenti South"/>
    <s v="Kathera"/>
    <s v="Muchichune"/>
    <x v="3"/>
    <s v="Igwemas General Digester Ltd"/>
    <s v="Samuel Kirimi"/>
    <s v="793022614"/>
    <s v="Micro Business"/>
    <s v="Modified Camartec Digester"/>
    <s v="Masonry"/>
    <s v="19/04/2018"/>
  </r>
  <r>
    <s v="VPA6"/>
    <x v="4791"/>
    <x v="1"/>
    <s v=""/>
    <s v="10th February,2018"/>
    <d v="2018-02-10T00:00:00"/>
    <s v="1st April,2018"/>
    <d v="2018-04-01T00:00:00"/>
    <s v="Mwangi Francis"/>
    <s v="Female"/>
    <s v="9152312"/>
    <s v="722785604"/>
    <s v="722785604"/>
    <s v=""/>
    <s v="722785604"/>
    <n v="36.895840999999997"/>
    <n v="-0.79549199999999998"/>
    <s v="Murang'a"/>
    <s v="Kigumo"/>
    <s v="Kigumo"/>
    <s v="Irima"/>
    <x v="2"/>
    <s v="HAMKAM"/>
    <s v="Hamkam"/>
    <s v="728905327"/>
    <s v="Micro Business"/>
    <s v="KENBIM"/>
    <s v="Masonry"/>
    <s v="20/04/2018"/>
  </r>
  <r>
    <s v="VPA6"/>
    <x v="4792"/>
    <x v="1"/>
    <s v=""/>
    <s v="1st March,2018"/>
    <d v="2018-03-01T00:00:00"/>
    <s v="20th April,2018"/>
    <d v="2018-04-20T00:00:00"/>
    <s v="Ariithi Cheran Kineng'Eni"/>
    <s v="Male"/>
    <s v="7758022"/>
    <s v="721212657"/>
    <s v="721212657"/>
    <s v=""/>
    <s v="725363543"/>
    <n v="37.669409999999999"/>
    <n v="-8.5836999999999997E-2"/>
    <s v="Meru"/>
    <s v="Imenti South"/>
    <s v="Nkuene"/>
    <s v="Nugu"/>
    <x v="2"/>
    <s v="Igwemas General Digester Ltd"/>
    <s v="Samuel Kirimi"/>
    <s v="793022614"/>
    <s v="Micro Business"/>
    <s v="Modified Camartec Digester"/>
    <s v="Masonry"/>
    <s v="21/04/2018"/>
  </r>
  <r>
    <s v="VPA6"/>
    <x v="4793"/>
    <x v="1"/>
    <s v=""/>
    <s v="13th July,2017"/>
    <d v="2017-07-13T00:00:00"/>
    <s v="1st September,2017"/>
    <d v="2017-09-01T00:00:00"/>
    <s v="Kimathi Marcy Nkatha"/>
    <s v="Female"/>
    <s v="24573014"/>
    <s v="723477024"/>
    <s v="723477024"/>
    <s v=""/>
    <s v=""/>
    <n v="37.586412000000003"/>
    <n v="6.9083000000000006E-2"/>
    <s v="Meru"/>
    <s v="Buuri"/>
    <s v="Gitimene"/>
    <s v="Muchaka"/>
    <x v="2"/>
    <s v="Igwemas General Digester Ltd"/>
    <s v="Bornface Kimathi"/>
    <s v="799575394"/>
    <s v="Micro Business"/>
    <s v="MKD"/>
    <s v="Masonry"/>
    <s v="21/03/2018"/>
  </r>
  <r>
    <s v="VPA6"/>
    <x v="4794"/>
    <x v="0"/>
    <s v="Unreachable"/>
    <s v="10th January,2018"/>
    <d v="2018-01-10T00:00:00"/>
    <s v="1st March,2018"/>
    <d v="2018-03-01T00:00:00"/>
    <s v="Ndegwa Julia Mukami"/>
    <s v="Female"/>
    <s v="26657635"/>
    <s v="708305929"/>
    <s v="708305929"/>
    <s v=""/>
    <s v="713822912"/>
    <n v="35.510683"/>
    <n v="-1.6032999999999999E-2"/>
    <s v="Kericho"/>
    <s v="Kipkelion East"/>
    <s v="Karima"/>
    <s v="Karimi"/>
    <x v="22"/>
    <s v="Kichemu limited"/>
    <s v=""/>
    <s v=""/>
    <s v="Micro Business"/>
    <s v="MKD"/>
    <s v="Masonry"/>
    <s v="24/03/2018"/>
  </r>
  <r>
    <s v="VPA6"/>
    <x v="4795"/>
    <x v="0"/>
    <s v="Non Compliant"/>
    <s v="10th March,2018"/>
    <d v="2018-03-10T00:00:00"/>
    <s v="24th March,2018"/>
    <d v="2018-03-24T00:00:00"/>
    <s v="Koikai Benson Memusi"/>
    <s v="Male"/>
    <s v="2294171"/>
    <s v="0722743980"/>
    <s v="722743980"/>
    <s v=""/>
    <s v="722248392"/>
    <n v="35.896901999999997"/>
    <n v="-0.75232500000000002"/>
    <s v="Narok"/>
    <s v="Narok North"/>
    <s v="Narok North"/>
    <s v="Olokirikirai"/>
    <x v="4"/>
    <s v="Samjubiotec Enterprises"/>
    <s v="Samuel Juma"/>
    <s v="725884727"/>
    <s v="Micro Business"/>
    <s v="Modified Camartec Digester"/>
    <s v="Masonry"/>
    <s v="24/03/2018"/>
  </r>
  <r>
    <s v="VPA6"/>
    <x v="4796"/>
    <x v="1"/>
    <s v=""/>
    <s v="2nd February,2018"/>
    <d v="2018-02-02T00:00:00"/>
    <s v="24th March,2018"/>
    <d v="2018-03-24T00:00:00"/>
    <s v="L Chepkemoi Aiyabei"/>
    <s v="Female"/>
    <s v="10744713"/>
    <s v="712128195"/>
    <s v="712128195"/>
    <s v=""/>
    <s v="713362882"/>
    <n v="35.575187999999997"/>
    <n v="4.5284999999999999E-2"/>
    <s v="Baringo"/>
    <s v="Koibatek"/>
    <s v="Koibatek"/>
    <s v="Kapseliboi"/>
    <x v="2"/>
    <s v="Kichemu limited"/>
    <s v="Null"/>
    <s v=""/>
    <s v="Micro Business"/>
    <s v="MKD"/>
    <s v="Masonry"/>
    <s v="24/03/2018"/>
  </r>
  <r>
    <s v="VPA6"/>
    <x v="4797"/>
    <x v="1"/>
    <s v=""/>
    <s v="2nd March,2018"/>
    <d v="2018-03-02T00:00:00"/>
    <s v="28th March,2018"/>
    <d v="2018-03-28T00:00:00"/>
    <s v="Ndogo Annmercy"/>
    <s v="Female"/>
    <s v="1003154"/>
    <s v="723916731"/>
    <s v="723916731"/>
    <s v=""/>
    <s v=""/>
    <n v="37.482353000000003"/>
    <n v="-0.444465"/>
    <s v="Embu"/>
    <s v="Manyatta"/>
    <s v="Ngandori"/>
    <s v="Matiru"/>
    <x v="1"/>
    <s v="Eastern Bioteck"/>
    <s v="Sospeter Maina"/>
    <s v="731538580"/>
    <s v="Micro Business"/>
    <s v="MKD"/>
    <s v="Masonry"/>
    <s v="28/03/2018"/>
  </r>
  <r>
    <s v="VPA6"/>
    <x v="4798"/>
    <x v="1"/>
    <s v=""/>
    <s v="11th February,2018"/>
    <d v="2018-02-11T00:00:00"/>
    <s v="2nd April,2018"/>
    <d v="2018-04-02T00:00:00"/>
    <s v="Kiambi Hillary Karimi"/>
    <s v="Female"/>
    <s v="448300"/>
    <s v="720481419"/>
    <s v="720481449"/>
    <s v=""/>
    <s v="722607758"/>
    <n v="37.646003999999998"/>
    <n v="-0.23753299999999999"/>
    <s v="Tharaka-Nithi"/>
    <s v="Maara"/>
    <s v="Murungi"/>
    <s v="Wiru"/>
    <x v="2"/>
    <s v="Igwemas General Digester Ltd"/>
    <s v="Samuel Kirimi"/>
    <s v="748202414"/>
    <s v="Micro Business"/>
    <s v="MKD"/>
    <s v="Masonry"/>
    <s v="02/04/2018"/>
  </r>
  <r>
    <s v="VPA6"/>
    <x v="4799"/>
    <x v="1"/>
    <s v=""/>
    <s v="15th February,2018"/>
    <d v="2018-02-15T00:00:00"/>
    <s v="5th April,2018"/>
    <d v="2018-04-05T00:00:00"/>
    <s v="Kirimi Magret Ndegi"/>
    <s v="Female"/>
    <s v="9678931"/>
    <s v="727502595"/>
    <s v="727502595"/>
    <s v=""/>
    <s v="721992805"/>
    <n v="37.679808000000001"/>
    <n v="-9.1994999999999993E-2"/>
    <s v="Meru"/>
    <s v="Imenti South"/>
    <s v="Kiigene"/>
    <s v="Ndagone"/>
    <x v="0"/>
    <s v="Igwemas General Digester Ltd"/>
    <s v="Igwemas General Digester Ltd"/>
    <s v="724104697"/>
    <s v="Micro Business"/>
    <s v="MKD"/>
    <s v="Masonry"/>
    <s v="05/04/2018"/>
  </r>
  <r>
    <s v="VPA6"/>
    <x v="4800"/>
    <x v="1"/>
    <s v=""/>
    <s v="16th March,2018"/>
    <d v="2018-03-16T00:00:00"/>
    <s v="23rd April,2018"/>
    <d v="2018-04-23T00:00:00"/>
    <s v="Njarui James Muriuki"/>
    <s v="Male"/>
    <s v="2919547"/>
    <s v="720847808"/>
    <s v="720847808"/>
    <s v=""/>
    <s v="706402677"/>
    <n v="37.329422000000001"/>
    <n v="-0.56137199999999998"/>
    <s v="Kirinyaga"/>
    <s v="Kirinyaga East"/>
    <s v="Kabare"/>
    <s v="Kanjarara"/>
    <x v="2"/>
    <s v="Sakaki Natural Renewable Energy Center"/>
    <s v="Null"/>
    <s v=""/>
    <s v="Micro Business"/>
    <s v="MKD"/>
    <s v="Masonry"/>
    <s v="24/04/2018"/>
  </r>
  <r>
    <s v="VPA6"/>
    <x v="4801"/>
    <x v="1"/>
    <s v=""/>
    <s v="15th March,2018"/>
    <d v="2018-03-15T00:00:00"/>
    <s v="23rd April,2018"/>
    <d v="2018-04-23T00:00:00"/>
    <s v="Karigu Henry Mithamo"/>
    <s v="Male"/>
    <s v="3386373"/>
    <s v="722357227"/>
    <s v="722357227"/>
    <s v=""/>
    <s v="711926901"/>
    <n v="37.243124999999999"/>
    <n v="-0.50245300000000004"/>
    <s v="Kirinyaga"/>
    <s v="Kerugoya/Kutus"/>
    <s v="Mutira"/>
    <s v="Kamuiru"/>
    <x v="0"/>
    <s v="Sakaki Natural Renewable Energy Center"/>
    <s v="Null"/>
    <s v=""/>
    <s v="Micro Business"/>
    <s v="MKD"/>
    <s v="Masonry"/>
    <s v="24/04/2018"/>
  </r>
  <r>
    <s v="VPA6"/>
    <x v="4802"/>
    <x v="1"/>
    <s v=""/>
    <s v="5th January,2018"/>
    <d v="2018-01-05T00:00:00"/>
    <s v="5th February,2018"/>
    <d v="2018-02-05T00:00:00"/>
    <s v="Ombachi Lenard Ndemo"/>
    <s v="Male"/>
    <s v="99999"/>
    <s v="733958990"/>
    <s v="733958990"/>
    <s v=""/>
    <s v="733754660"/>
    <n v="34.801716999999996"/>
    <n v="-0.70343999999999995"/>
    <s v="Kisii"/>
    <s v="Kisii Central"/>
    <s v="Kegati"/>
    <s v="Welcome"/>
    <x v="2"/>
    <s v="Nyansancha Biogas"/>
    <s v="Samuel Otiso"/>
    <s v="723433295"/>
    <s v="Micro Business"/>
    <s v="MKD"/>
    <s v="Masonry"/>
    <s v="25/04/2018"/>
  </r>
  <r>
    <s v="VPA6"/>
    <x v="4803"/>
    <x v="1"/>
    <s v=""/>
    <s v="7th March,2018"/>
    <d v="2018-03-07T00:00:00"/>
    <s v="9th April,2018"/>
    <d v="2018-04-09T00:00:00"/>
    <s v="Kainda Kanathi Ruth"/>
    <s v="Female"/>
    <s v="22800431"/>
    <s v="711720403"/>
    <s v="711720403"/>
    <s v=""/>
    <s v="724634759"/>
    <n v="37.876916999999999"/>
    <n v="0.274982"/>
    <s v="Meru"/>
    <s v="Igembe North"/>
    <s v="Kangeta"/>
    <s v="Kiugi"/>
    <x v="2"/>
    <s v="Likunga Company Limited"/>
    <s v="Julius Mwiraria"/>
    <s v="713007798"/>
    <s v="Micro Business"/>
    <s v="KENBIM"/>
    <s v="Masonry"/>
    <s v="25/04/2018"/>
  </r>
  <r>
    <s v="VPA6"/>
    <x v="4804"/>
    <x v="1"/>
    <s v=""/>
    <s v="19th February,2018"/>
    <d v="2018-02-19T00:00:00"/>
    <s v="11th April,2018"/>
    <d v="2018-04-11T00:00:00"/>
    <s v="Janet Kathuni Gitonga"/>
    <s v="Female"/>
    <s v="2300846"/>
    <s v="719290204"/>
    <s v="719290204"/>
    <s v=""/>
    <s v="707157301"/>
    <n v="37.614885999999998"/>
    <n v="-4.6968999999999997E-2"/>
    <s v="Meru"/>
    <s v="Imenti South"/>
    <s v="Uruku"/>
    <s v="Kirima"/>
    <x v="7"/>
    <s v="Likunga Company Limited"/>
    <s v="Kimathi Karukwa"/>
    <s v="723839187"/>
    <s v="Micro Business"/>
    <s v="KENBIM"/>
    <s v="Masonry"/>
    <s v="25/04/2018"/>
  </r>
  <r>
    <s v="VPA6"/>
    <x v="4805"/>
    <x v="1"/>
    <s v=""/>
    <s v="20th February,2018"/>
    <d v="2018-02-20T00:00:00"/>
    <s v="11th April,2018"/>
    <d v="2018-04-11T00:00:00"/>
    <s v="Ngugi Mbaabu Mercy"/>
    <s v="Female"/>
    <s v="13813434"/>
    <s v="721176217"/>
    <s v="721176219"/>
    <s v=""/>
    <s v="726726796"/>
    <n v="37.605431000000003"/>
    <n v="-2.8534E-2"/>
    <s v="Meru"/>
    <s v="Meru Central"/>
    <s v="Kithirune"/>
    <s v="Gakuri"/>
    <x v="3"/>
    <s v="Likunga Company Limited"/>
    <s v="Kimathi Karukwa"/>
    <s v="723839189"/>
    <s v="Micro Business"/>
    <s v="KENBIM"/>
    <s v="Masonry"/>
    <s v="25/04/2018"/>
  </r>
  <r>
    <s v="VPA6"/>
    <x v="4806"/>
    <x v="1"/>
    <s v=""/>
    <s v="5th March,2018"/>
    <d v="2018-03-05T00:00:00"/>
    <s v="12th April,2018"/>
    <d v="2018-04-12T00:00:00"/>
    <s v="Mbaabu Kiugu Francis"/>
    <s v="Male"/>
    <s v="8885527"/>
    <s v="721176219"/>
    <s v="721695864"/>
    <s v=""/>
    <s v="733442837"/>
    <n v="37.559041000000001"/>
    <n v="-1.5886999999999998E-2"/>
    <s v="Meru"/>
    <s v="Imenti South"/>
    <s v="Kithirune"/>
    <s v="Kibucho"/>
    <x v="2"/>
    <s v="Likunga Company Limited"/>
    <s v="Julius Mwiraria"/>
    <s v="713007798"/>
    <s v="Micro Business"/>
    <s v="KENBIM"/>
    <s v="Masonry"/>
    <s v="25/04/2018"/>
  </r>
  <r>
    <s v="VPA6"/>
    <x v="4807"/>
    <x v="1"/>
    <s v=""/>
    <s v="7th April,2018"/>
    <d v="2018-04-07T00:00:00"/>
    <s v="15th April,2018"/>
    <d v="2018-04-15T00:00:00"/>
    <s v="Ikame Muigai"/>
    <s v="Male"/>
    <s v="25943046"/>
    <s v="721409933"/>
    <s v="721409933"/>
    <s v=""/>
    <s v="722596001"/>
    <n v="37.148266999999997"/>
    <n v="-1.07555"/>
    <s v="Kiambu"/>
    <s v="Thika West"/>
    <s v="Gatuanyaga"/>
    <s v="Landless"/>
    <x v="1"/>
    <s v="Andcol Enterprises"/>
    <s v="Null"/>
    <s v=""/>
    <s v="Micro Business"/>
    <s v="AKUT"/>
    <s v="Masonry"/>
    <s v="26/04/2018"/>
  </r>
  <r>
    <s v="VPA6"/>
    <x v="4808"/>
    <x v="1"/>
    <s v=""/>
    <s v="13th December,2015"/>
    <d v="2015-12-13T00:00:00"/>
    <s v="1st February,2016"/>
    <d v="2016-02-01T00:00:00"/>
    <s v="Francis Mungai Maingi"/>
    <s v="Male"/>
    <s v="26409630"/>
    <s v="723285319"/>
    <s v="723285319"/>
    <s v=""/>
    <s v="701783315"/>
    <n v="36.613477000000003"/>
    <n v="-1.2359420000000001"/>
    <s v="Kiambu"/>
    <s v="Kikuyu"/>
    <s v="Karai"/>
    <s v="Kaheho"/>
    <x v="7"/>
    <s v="Biotechno &amp; Services"/>
    <s v=""/>
    <s v=""/>
    <s v="Micro Business"/>
    <s v="KENBIM"/>
    <s v="Masonry"/>
    <s v="30/04/2018"/>
  </r>
  <r>
    <s v="VPA6"/>
    <x v="4809"/>
    <x v="1"/>
    <s v=""/>
    <s v="12th March,2016"/>
    <d v="2016-03-12T00:00:00"/>
    <s v="1st May,2016"/>
    <d v="2016-05-01T00:00:00"/>
    <s v="Kimani Waite"/>
    <s v="Female"/>
    <s v="7252438"/>
    <s v="717763491"/>
    <s v="717763491"/>
    <s v=""/>
    <s v="723975622"/>
    <n v="36.815330000000003"/>
    <n v="-1.151735"/>
    <s v="Kiambu"/>
    <s v="Kiambu"/>
    <s v="Ndemberi"/>
    <s v="Kilingoini"/>
    <x v="2"/>
    <s v="Felikam Biogas Services"/>
    <s v="Felikam Biogas Services"/>
    <s v="721439273"/>
    <s v="Micro Business"/>
    <s v="KENBIM"/>
    <s v="Masonry"/>
    <s v="30/04/2018"/>
  </r>
  <r>
    <s v="VPA6"/>
    <x v="4810"/>
    <x v="1"/>
    <s v=""/>
    <s v="12th April,2016"/>
    <d v="2016-04-12T00:00:00"/>
    <s v="1st June,2016"/>
    <d v="2016-06-01T00:00:00"/>
    <s v="Alice Njoki Kagwe"/>
    <s v="Female"/>
    <s v="8648169"/>
    <s v="733498528"/>
    <s v="733498528"/>
    <s v=""/>
    <s v=""/>
    <n v="36.797449999999998"/>
    <n v="-1.146258"/>
    <s v="Kiambu"/>
    <s v="Kiambu"/>
    <s v="Ndumberi"/>
    <s v="Gatitu"/>
    <x v="1"/>
    <s v="Felikam Biogas Services"/>
    <s v="Felikam Biogas Services"/>
    <s v="721439273"/>
    <s v="Micro Business"/>
    <s v="MKD"/>
    <s v="Masonry"/>
    <s v="30/04/2018"/>
  </r>
  <r>
    <s v="VPA6"/>
    <x v="4811"/>
    <x v="1"/>
    <s v=""/>
    <s v="21st December,2017"/>
    <d v="2017-12-21T00:00:00"/>
    <s v="9th January,2018"/>
    <d v="2018-01-09T00:00:00"/>
    <s v="Kibuchi Harrison"/>
    <s v="Male"/>
    <s v="12977582"/>
    <s v="723659634"/>
    <s v="723659634"/>
    <s v=""/>
    <s v=""/>
    <n v="37.222188000000003"/>
    <n v="-0.51059399999999999"/>
    <s v="Kirinyaga"/>
    <s v="Kerugoya/Kutus"/>
    <s v="Mukure"/>
    <s v="Mwangathia"/>
    <x v="2"/>
    <s v="Sakaki Natural Renewable Energy Center"/>
    <s v="Sakaki Natural Renewable Energy Center"/>
    <s v="723421756"/>
    <s v="Micro Business"/>
    <s v="MKD"/>
    <s v="Masonry"/>
    <s v="03/05/2018"/>
  </r>
  <r>
    <s v="VPA6"/>
    <x v="4812"/>
    <x v="1"/>
    <s v=""/>
    <s v="24th March,2018"/>
    <d v="2018-03-24T00:00:00"/>
    <s v="10th May,2018"/>
    <d v="2018-05-10T00:00:00"/>
    <s v="Muturuchiu Nancy Kathambi"/>
    <s v="Female"/>
    <s v="9215088"/>
    <s v="720535797"/>
    <s v="720535797"/>
    <s v=""/>
    <s v="728369150"/>
    <n v="37.674438000000002"/>
    <n v="-0.36135200000000001"/>
    <s v="Tharaka-Nithi"/>
    <s v="Chuka"/>
    <s v="Muiru"/>
    <s v="Kibingo"/>
    <x v="0"/>
    <s v="Igwemas General Digester Ltd"/>
    <s v="Samuel Kirimi"/>
    <s v="793022614"/>
    <s v="Micro Business"/>
    <s v="MKD"/>
    <s v="Masonry"/>
    <s v="10/05/2018"/>
  </r>
  <r>
    <s v="VPA6"/>
    <x v="4813"/>
    <x v="1"/>
    <s v=""/>
    <s v="15th April,2018"/>
    <d v="2018-04-15T00:00:00"/>
    <s v="15th May,2018"/>
    <d v="2018-05-15T00:00:00"/>
    <s v="Chadrack Ndungu Kariuki"/>
    <s v="Male"/>
    <s v="13131611"/>
    <s v="712052730"/>
    <s v="712052730"/>
    <s v=""/>
    <s v="734678973"/>
    <n v="36.232277000000003"/>
    <n v="-4.1156999999999999E-2"/>
    <s v="Nakuru"/>
    <s v="Subukia"/>
    <s v="Subukia"/>
    <s v="Moro"/>
    <x v="2"/>
    <s v="Kichemu limited"/>
    <s v=""/>
    <s v=""/>
    <s v="Micro Business"/>
    <s v="MKD"/>
    <s v="Masonry"/>
    <s v="24/05/2018"/>
  </r>
  <r>
    <s v="VPA6"/>
    <x v="4814"/>
    <x v="1"/>
    <s v=""/>
    <s v="7th March,2018"/>
    <d v="2018-03-07T00:00:00"/>
    <s v="30th May,2018"/>
    <d v="2018-05-30T00:00:00"/>
    <s v="Maina Joyce Muringo"/>
    <s v="Female"/>
    <s v="16097056"/>
    <s v="721966388"/>
    <s v="721966388"/>
    <s v=""/>
    <s v="714877715"/>
    <n v="37.142243000000001"/>
    <n v="-0.65504899999999999"/>
    <s v="Murang'a"/>
    <s v="Kiharu"/>
    <s v="Kiharu"/>
    <s v="Kigetuini"/>
    <x v="2"/>
    <s v="Mt Kenya Renewable Energy"/>
    <s v="Mt Kenya Renewable Energy"/>
    <s v="726322851"/>
    <s v="Micro Business"/>
    <s v="KENBIM"/>
    <s v="Masonry"/>
    <s v="30/05/2018"/>
  </r>
  <r>
    <s v="VPA6"/>
    <x v="4815"/>
    <x v="0"/>
    <s v="Unreachable"/>
    <s v="11th April,2018"/>
    <d v="2018-04-11T00:00:00"/>
    <s v="31st May,2018"/>
    <d v="2018-05-31T00:00:00"/>
    <s v="Kipruto Sarah"/>
    <s v="Female"/>
    <s v="20080435"/>
    <s v="28396707"/>
    <s v="728396707"/>
    <s v=""/>
    <s v="722310142"/>
    <n v="35.809035000000002"/>
    <n v="1.9574999999999999E-2"/>
    <s v="Baringo"/>
    <s v="Koibatek"/>
    <s v="Sabatia"/>
    <s v="Ngorobich"/>
    <x v="0"/>
    <s v="Kichemu limited"/>
    <s v="Kimenyi  Stephen"/>
    <s v="7270022750"/>
    <s v="Micro Business"/>
    <s v="MKD"/>
    <s v="Masonry"/>
    <s v="01/06/2018"/>
  </r>
  <r>
    <s v="VPA6"/>
    <x v="4816"/>
    <x v="1"/>
    <s v=""/>
    <s v="19th April,2018"/>
    <d v="2018-04-19T00:00:00"/>
    <s v="8th June,2018"/>
    <d v="2018-06-08T00:00:00"/>
    <s v="Gichungo John Mwangi"/>
    <s v="Male"/>
    <s v="4343747"/>
    <s v="721973254"/>
    <s v="721278994"/>
    <s v=""/>
    <s v="721973254"/>
    <n v="36.387155"/>
    <n v="0.132295"/>
    <s v="Laikipia"/>
    <s v="Laikipia  West"/>
    <s v=""/>
    <s v="Siloni"/>
    <x v="0"/>
    <s v="Kichemu limited"/>
    <s v="Nyaga"/>
    <s v=""/>
    <s v="Micro Business"/>
    <s v="MKD"/>
    <s v="Masonry"/>
    <s v="08/06/2018"/>
  </r>
  <r>
    <s v="VPA6"/>
    <x v="4817"/>
    <x v="1"/>
    <s v=""/>
    <s v="26th March,2018"/>
    <d v="2018-03-26T00:00:00"/>
    <s v="25th April,2018"/>
    <d v="2018-04-25T00:00:00"/>
    <s v="Jemima Ondomu"/>
    <s v="Male"/>
    <s v="1646707"/>
    <s v="722126793"/>
    <s v="722126793"/>
    <s v=""/>
    <s v=""/>
    <n v="35.057225000000003"/>
    <n v="-0.78037999999999996"/>
    <s v="Nyamira"/>
    <s v="Borabu"/>
    <s v="Ensakia"/>
    <s v="Nderema"/>
    <x v="0"/>
    <s v="Nyansancha Biogas"/>
    <s v="Samuel Otiso"/>
    <s v="723433295"/>
    <s v="Micro Business"/>
    <s v="MKD"/>
    <s v="Masonry"/>
    <s v="08/06/2018"/>
  </r>
  <r>
    <s v="VPA6"/>
    <x v="4818"/>
    <x v="1"/>
    <s v=""/>
    <s v="23rd May,2018"/>
    <d v="2018-05-23T00:00:00"/>
    <s v="5th June,2018"/>
    <d v="2018-06-05T00:00:00"/>
    <s v="Nyangeri Javkline"/>
    <s v="Female"/>
    <s v="21880363"/>
    <s v="724473080"/>
    <s v="724473080"/>
    <s v=""/>
    <s v=""/>
    <n v="35.048609999999996"/>
    <n v="-0.69684199999999996"/>
    <s v="Nyamira"/>
    <s v="Borabu"/>
    <s v="Mekenene"/>
    <s v="Maziwa"/>
    <x v="2"/>
    <s v="Nyansancha Biogas"/>
    <s v="Samuel Otiso"/>
    <s v="723433295"/>
    <s v="Micro Business"/>
    <s v="MKD"/>
    <s v="Masonry"/>
    <s v="08/06/2018"/>
  </r>
  <r>
    <s v="VPA6"/>
    <x v="4819"/>
    <x v="1"/>
    <s v=""/>
    <s v="28th May,2018"/>
    <d v="2018-05-28T00:00:00"/>
    <s v="8th June,2018"/>
    <d v="2018-06-08T00:00:00"/>
    <s v="Stanley Ambasa Ambasa"/>
    <s v="Male"/>
    <s v="8591152"/>
    <s v="716297939"/>
    <s v="716297939"/>
    <s v=""/>
    <s v="715580364"/>
    <n v="35.051912000000002"/>
    <n v="1.0134129999999999"/>
    <s v="Trans Nzoia"/>
    <s v="Kiminini"/>
    <s v="Naisambu"/>
    <s v="Naisambu"/>
    <x v="0"/>
    <s v="Perjo Biogas Co Ltd"/>
    <s v="Joel Nyambane Moigare"/>
    <s v="710208102"/>
    <s v="Micro Business"/>
    <s v="MKD"/>
    <s v="Masonry"/>
    <s v="12/06/2018"/>
  </r>
  <r>
    <s v="VPA6"/>
    <x v="4820"/>
    <x v="0"/>
    <s v="Grievance"/>
    <s v="16th May,2018"/>
    <d v="2018-05-16T00:00:00"/>
    <s v="12th June,2018"/>
    <d v="2018-06-12T00:00:00"/>
    <s v="Kinoti Gulbert Mbijiwe"/>
    <s v="Male"/>
    <s v="8870100"/>
    <s v="724760772"/>
    <s v="724760772"/>
    <s v=""/>
    <s v="724236767"/>
    <n v="37.672438"/>
    <n v="-8.3907999999999996E-2"/>
    <s v="Meru"/>
    <s v="Imenti South"/>
    <s v="Kingane"/>
    <s v="Kigene"/>
    <x v="3"/>
    <s v="Igwemas General Digester Ltd"/>
    <s v="Eric Munene"/>
    <s v="728779943"/>
    <s v="Micro Business"/>
    <s v="MKD"/>
    <s v="Masonry"/>
    <s v="12/06/2018"/>
  </r>
  <r>
    <s v="VPA6"/>
    <x v="4821"/>
    <x v="1"/>
    <s v=""/>
    <s v="26th April,2018"/>
    <d v="2018-04-26T00:00:00"/>
    <s v="15th June,2018"/>
    <d v="2018-06-15T00:00:00"/>
    <s v="Oteke Charles Mogire"/>
    <s v="Male"/>
    <s v="27918281"/>
    <s v="720603109"/>
    <s v="720603109"/>
    <s v=""/>
    <s v="790587853"/>
    <n v="34.930382000000002"/>
    <n v="-0.70873299999999995"/>
    <s v="Nyamira"/>
    <s v="Borabu"/>
    <s v="Borabu"/>
    <s v="Bogeka"/>
    <x v="2"/>
    <s v="Perjo Biogas Co Ltd"/>
    <s v="Joel Nyambane Moigare"/>
    <s v="710208102"/>
    <s v="Micro Business"/>
    <s v="MKD"/>
    <s v="Masonry"/>
    <s v="15/06/2018"/>
  </r>
  <r>
    <s v="VPA6"/>
    <x v="4822"/>
    <x v="1"/>
    <s v=""/>
    <s v="21st March,2018"/>
    <d v="2018-03-21T00:00:00"/>
    <s v="25th May,2018"/>
    <d v="2018-05-25T00:00:00"/>
    <s v="Kariuki Jessee Mbugi"/>
    <s v="Male"/>
    <s v="754310"/>
    <s v="721549044"/>
    <s v="721549044"/>
    <s v=""/>
    <s v="724206965"/>
    <n v="37.272978999999999"/>
    <n v="-0.56729099999999999"/>
    <s v="Kirinyaga"/>
    <s v="Kerugoya/Kutus"/>
    <s v="Kanyekini"/>
    <s v="Kianjege"/>
    <x v="2"/>
    <s v="Sakaki Natural Renewable Energy Center"/>
    <s v="Null"/>
    <s v=""/>
    <s v="Micro Business"/>
    <s v="MKD"/>
    <s v="Masonry"/>
    <s v="16/06/2018"/>
  </r>
  <r>
    <s v="VPA6"/>
    <x v="4823"/>
    <x v="0"/>
    <s v="Unreachable"/>
    <s v="21st May,2018"/>
    <d v="2018-05-21T00:00:00"/>
    <s v="15th June,2018"/>
    <d v="2018-06-15T00:00:00"/>
    <s v="Mugaruro Phylis Wangechi"/>
    <s v="Female"/>
    <s v="4608686"/>
    <s v="725589650"/>
    <s v="722524713"/>
    <s v=""/>
    <s v=""/>
    <n v="36.977699999999999"/>
    <n v="-0.494898"/>
    <s v="Nyeri"/>
    <s v="Tetu"/>
    <s v="Kieni East"/>
    <s v="Kiandu"/>
    <x v="1"/>
    <s v="Sakaki Natural Renewable Energy Center"/>
    <s v="Null"/>
    <s v=""/>
    <s v="Micro Business"/>
    <s v="MKD"/>
    <s v="Masonry"/>
    <s v="16/06/2018"/>
  </r>
  <r>
    <s v="VPA6"/>
    <x v="4824"/>
    <x v="1"/>
    <s v=""/>
    <s v="28th April,2018"/>
    <d v="2018-04-28T00:00:00"/>
    <s v="17th June,2018"/>
    <d v="2018-06-17T00:00:00"/>
    <s v="Onyuoki Daniel Nyariki"/>
    <s v="Male"/>
    <s v="21633243"/>
    <s v="727447528"/>
    <s v="727447528"/>
    <s v=""/>
    <s v="791806581"/>
    <n v="34.742826999999998"/>
    <n v="-0.66585700000000003"/>
    <s v="Kisii"/>
    <s v="Kisii Central"/>
    <s v="Bomwanda"/>
    <s v="Gesonso"/>
    <x v="2"/>
    <s v="Perjo Biogas Co Ltd"/>
    <s v="Joel Nyambane Moigare"/>
    <s v="710208102"/>
    <s v="Micro Business"/>
    <s v="KENBIM"/>
    <s v="Masonry"/>
    <s v="17/06/2018"/>
  </r>
  <r>
    <s v="VPA6"/>
    <x v="4825"/>
    <x v="1"/>
    <s v=""/>
    <s v="20th May,2018"/>
    <d v="2018-05-20T00:00:00"/>
    <s v="10th June,2018"/>
    <d v="2018-06-10T00:00:00"/>
    <s v="Muchiri Joseph Kiama"/>
    <s v="Male"/>
    <s v="11287021"/>
    <s v="722895781"/>
    <s v="722895781"/>
    <s v=""/>
    <s v="721453975"/>
    <n v="36.127136999999998"/>
    <n v="-0.28360800000000003"/>
    <s v="Nakuru"/>
    <s v="Nakuru North"/>
    <s v="Kiratina"/>
    <s v="Jaction"/>
    <x v="0"/>
    <s v="Samjubiotec Enterprises"/>
    <s v="Samuel Juma"/>
    <s v="725884727"/>
    <s v="Micro Business"/>
    <s v="MKD"/>
    <s v="Masonry"/>
    <s v="19/06/2018"/>
  </r>
  <r>
    <s v="VPA6"/>
    <x v="4826"/>
    <x v="1"/>
    <s v=""/>
    <s v="19th May,2018"/>
    <d v="2018-05-19T00:00:00"/>
    <s v="19th June,2018"/>
    <d v="2018-06-19T00:00:00"/>
    <s v="Kareche Eunice Mutua"/>
    <s v="Female"/>
    <s v="11862371"/>
    <s v="727688674"/>
    <s v="727688674"/>
    <s v=""/>
    <s v="726067164"/>
    <n v="37.578595"/>
    <n v="-2.9992999999999999E-2"/>
    <s v="Meru"/>
    <s v="Imenti South"/>
    <s v="Uruku"/>
    <s v="Kasarani"/>
    <x v="2"/>
    <s v="Likunga Company Limited"/>
    <s v="Julius Mwiraria"/>
    <s v="713007798"/>
    <s v="Micro Business"/>
    <s v="KENBIM"/>
    <s v="Masonry"/>
    <s v="19/06/2018"/>
  </r>
  <r>
    <s v="VPA6"/>
    <x v="4827"/>
    <x v="1"/>
    <s v=""/>
    <s v="17th May,2018"/>
    <d v="2018-05-17T00:00:00"/>
    <s v="20th June,2018"/>
    <d v="2018-06-20T00:00:00"/>
    <s v="Muthii Mary Waruguru"/>
    <s v="Female"/>
    <s v="3387221"/>
    <s v="717671198"/>
    <s v="717671198"/>
    <s v=""/>
    <s v=""/>
    <n v="37.234400999999998"/>
    <n v="-0.49599500000000002"/>
    <s v="Kirinyaga"/>
    <s v="Kerugoya/Kutus"/>
    <s v=""/>
    <s v="Kagumo"/>
    <x v="0"/>
    <s v="Mt Kenya Renewable Energy"/>
    <s v="Allan Gichuru Karugu"/>
    <s v="705604956"/>
    <s v="Micro Business"/>
    <s v="MKD"/>
    <s v="Masonry"/>
    <s v="20/06/2018"/>
  </r>
  <r>
    <s v="VPA6"/>
    <x v="4828"/>
    <x v="1"/>
    <s v=""/>
    <s v="16th May,2018"/>
    <d v="2018-05-16T00:00:00"/>
    <s v="20th June,2018"/>
    <d v="2018-06-20T00:00:00"/>
    <s v="Kiptui Willy Lactano"/>
    <s v="Male"/>
    <s v="6630115"/>
    <s v="723142851"/>
    <s v="723142851"/>
    <s v=""/>
    <s v="715321022"/>
    <n v="35.788899999999998"/>
    <n v="6.4707000000000001E-2"/>
    <s v="Baringo"/>
    <s v="Koibatek"/>
    <s v="Eleda Maravin"/>
    <s v="Ftc"/>
    <x v="2"/>
    <s v="Kichemu limited"/>
    <s v="Null"/>
    <s v=""/>
    <s v="Micro Business"/>
    <s v="MKD"/>
    <s v="Masonry"/>
    <s v="20/06/2018"/>
  </r>
  <r>
    <s v="VPA6"/>
    <x v="4829"/>
    <x v="1"/>
    <s v=""/>
    <s v="7th April,2018"/>
    <d v="2018-04-07T00:00:00"/>
    <s v="21st June,2018"/>
    <d v="2018-06-21T00:00:00"/>
    <s v="Charity George Kinyuru"/>
    <s v="Female"/>
    <s v="21642201"/>
    <s v="7270589"/>
    <s v="721270589"/>
    <s v=""/>
    <s v=""/>
    <n v="37.572670000000002"/>
    <n v="-7.7837000000000003E-2"/>
    <s v="Meru"/>
    <s v="Imenti South"/>
    <s v="Chure"/>
    <s v="Kianjogu"/>
    <x v="0"/>
    <s v="Likunga Company Limited"/>
    <s v="Gideon"/>
    <s v="736642656"/>
    <s v="Micro Business"/>
    <s v="KENBIM"/>
    <s v="Masonry"/>
    <s v="21/06/2018"/>
  </r>
  <r>
    <s v="VPA6"/>
    <x v="4830"/>
    <x v="1"/>
    <s v=""/>
    <s v="7th April,2018"/>
    <d v="2018-04-07T00:00:00"/>
    <s v="19th April,2018"/>
    <d v="2018-04-19T00:00:00"/>
    <s v="Gathoni Susan Wanjiru"/>
    <s v="Female"/>
    <s v="21940836"/>
    <s v="714299829"/>
    <s v="714299829"/>
    <s v=""/>
    <s v="723889311"/>
    <n v="36.787615000000002"/>
    <n v="-1.0921590000000001"/>
    <s v="Kiambu"/>
    <s v="Githunguri"/>
    <s v="Kiaria"/>
    <s v="Gitei"/>
    <x v="2"/>
    <s v="Samjubiotec Enterprises"/>
    <s v="Samuel Mwangi Juma"/>
    <s v="725884727"/>
    <s v="Micro Business"/>
    <s v="KENBIM"/>
    <s v="Masonry"/>
    <s v="23/06/2018"/>
  </r>
  <r>
    <s v="VPA6"/>
    <x v="4831"/>
    <x v="0"/>
    <s v="Non Compliant"/>
    <s v="7th March,2018"/>
    <d v="2018-03-07T00:00:00"/>
    <s v="16th May,2018"/>
    <d v="2018-05-16T00:00:00"/>
    <s v="Tenai Matayo Kiplimo"/>
    <s v="Male"/>
    <s v="24313272"/>
    <s v="0724502580"/>
    <s v="724502580"/>
    <s v=""/>
    <s v=""/>
    <n v="35.080098"/>
    <n v="0.202127"/>
    <s v="Nandi"/>
    <s v="Nandi Central"/>
    <s v="Nandi Central"/>
    <s v="Kisaget"/>
    <x v="2"/>
    <s v="Abiud Limited"/>
    <s v=""/>
    <s v=""/>
    <s v="Micro Business"/>
    <s v="AKUT"/>
    <s v="Masonry"/>
    <s v="24/06/2018"/>
  </r>
  <r>
    <s v="VPA6"/>
    <x v="4832"/>
    <x v="1"/>
    <s v=""/>
    <s v="11th May,2018"/>
    <d v="2018-05-11T00:00:00"/>
    <s v="30th June,2018"/>
    <d v="2018-06-30T00:00:00"/>
    <s v="Kimani Rhoda Njeri"/>
    <s v="Female"/>
    <s v="99999"/>
    <s v="711177232"/>
    <s v="711177232"/>
    <s v=""/>
    <s v=""/>
    <n v="37.410020000000003"/>
    <n v="-0.443415"/>
    <s v="Kirinyaga"/>
    <s v="Kirinyaga East"/>
    <s v="Ngariama"/>
    <s v="Githure"/>
    <x v="2"/>
    <s v="Samjubiotec Enterprises"/>
    <s v="Samuel Mwangi Juma"/>
    <s v="725884727"/>
    <s v="Micro Business"/>
    <s v="MKD"/>
    <s v="Masonry"/>
    <s v="30/06/2018"/>
  </r>
  <r>
    <s v="VPA6"/>
    <x v="4833"/>
    <x v="1"/>
    <s v=""/>
    <s v="15th April,2018"/>
    <d v="2018-04-15T00:00:00"/>
    <s v="5th May,2018"/>
    <d v="2018-05-05T00:00:00"/>
    <s v="Mathaiya John Kabila"/>
    <s v="Male"/>
    <s v="99999"/>
    <s v="729801205"/>
    <s v="729801205"/>
    <s v=""/>
    <s v=""/>
    <n v="37.105057000000002"/>
    <n v="-0.49064799999999997"/>
    <s v="Nyeri"/>
    <s v="Mathira East"/>
    <s v="Konyu"/>
    <s v="Githima"/>
    <x v="2"/>
    <s v="Ndimar Renewable Energy"/>
    <s v="Ndimar Renewable Energy"/>
    <s v="722797711"/>
    <s v="Micro Business"/>
    <s v="KENBIM"/>
    <s v="Masonry"/>
    <s v="30/06/2018"/>
  </r>
  <r>
    <s v="VPA6"/>
    <x v="4834"/>
    <x v="1"/>
    <s v=""/>
    <s v="11th May,2018"/>
    <d v="2018-05-11T00:00:00"/>
    <s v="30th June,2018"/>
    <d v="2018-06-30T00:00:00"/>
    <s v="Karanja Joseph Kingitho"/>
    <s v="Male"/>
    <s v="7320753"/>
    <s v="710154182"/>
    <s v="710154182"/>
    <s v=""/>
    <s v="719761195"/>
    <n v="36.796004000000003"/>
    <n v="-1.1455070000000001"/>
    <s v="Kiambu"/>
    <s v="Kiambu"/>
    <s v="Ndumberi"/>
    <s v="Muhathi"/>
    <x v="2"/>
    <s v="Felikam Biogas Services"/>
    <s v="Felikam Biogas Services"/>
    <s v="721439273"/>
    <s v="Micro Business"/>
    <s v="MKD"/>
    <s v="Masonry"/>
    <s v="30/06/2018"/>
  </r>
  <r>
    <s v="VPA6"/>
    <x v="4835"/>
    <x v="1"/>
    <s v=""/>
    <s v="20th December,2017"/>
    <d v="2017-12-20T00:00:00"/>
    <s v="14th January,2018"/>
    <d v="2018-01-14T00:00:00"/>
    <s v="Kinyua Alfred Mwangi"/>
    <s v="Male"/>
    <s v="99999"/>
    <s v="722303716"/>
    <s v="722303716"/>
    <s v=""/>
    <s v=""/>
    <n v="37.106613000000003"/>
    <n v="-0.48720200000000002"/>
    <s v="Nyeri"/>
    <s v="Mathira West"/>
    <s v="Konyo"/>
    <s v="Githima"/>
    <x v="2"/>
    <s v="Ndimar Renewable Energy"/>
    <s v="Ndimar Renewable Energy"/>
    <s v="722797711"/>
    <s v="Micro Business"/>
    <s v="KENBIM"/>
    <s v="Masonry"/>
    <s v="30/06/2018"/>
  </r>
  <r>
    <s v="VPA6"/>
    <x v="4836"/>
    <x v="1"/>
    <s v=""/>
    <s v="7th May,2018"/>
    <d v="2018-05-07T00:00:00"/>
    <s v="1st June,2018"/>
    <d v="2018-06-01T00:00:00"/>
    <s v="Tabaka Mission Hospital"/>
    <s v="Male"/>
    <s v="24068106"/>
    <s v="721361953"/>
    <s v="721361953"/>
    <s v=""/>
    <s v=""/>
    <n v="34.667029999999997"/>
    <n v="-0.74889499999999998"/>
    <s v="Kisii"/>
    <s v="Kisii South"/>
    <s v="Masige West"/>
    <s v="Nyachenge"/>
    <x v="1"/>
    <s v="Nyansancha Biogas"/>
    <s v="Samuel Otiso"/>
    <s v="723433295"/>
    <s v="Micro Business"/>
    <s v="MKD"/>
    <s v="Masonry"/>
    <s v="01/07/2018"/>
  </r>
  <r>
    <s v="VPA6"/>
    <x v="4837"/>
    <x v="1"/>
    <s v=""/>
    <s v="3rd July,2018"/>
    <d v="2018-07-03T00:00:00"/>
    <s v="3rd July,2018"/>
    <d v="2018-07-03T00:00:00"/>
    <s v="Robert Bogonko Ndemo"/>
    <s v="Male"/>
    <s v="22233358"/>
    <s v="71831675"/>
    <s v="718316758"/>
    <s v=""/>
    <s v="725704762"/>
    <n v="34.864212999999999"/>
    <n v="-0.59109800000000001"/>
    <s v="Kisii"/>
    <s v="Marani"/>
    <s v="Ngenyi"/>
    <s v="Gesangero"/>
    <x v="2"/>
    <s v="Perjo Biogas Co Ltd"/>
    <s v="Joel Nyambane Moigare"/>
    <s v="710208102"/>
    <s v="Micro Business"/>
    <s v="KENBIM"/>
    <s v="Masonry"/>
    <s v="03/07/2018"/>
  </r>
  <r>
    <s v="VPA6"/>
    <x v="4838"/>
    <x v="1"/>
    <s v=""/>
    <s v="18th January,2018"/>
    <d v="2018-01-18T00:00:00"/>
    <s v="12th February,2018"/>
    <d v="2018-02-12T00:00:00"/>
    <s v="Mwaniki Peter"/>
    <s v="Male"/>
    <s v="99999"/>
    <s v="722443683"/>
    <s v="722443983"/>
    <s v=""/>
    <s v=""/>
    <n v="37.182262999999999"/>
    <n v="-0.46987200000000001"/>
    <s v="Nyeri"/>
    <s v="Kieni East"/>
    <s v="Ndima"/>
    <s v="Kiangai"/>
    <x v="2"/>
    <s v="Ndimar Renewable Energy"/>
    <s v="Ndimar Renewable Energy"/>
    <s v="722797711"/>
    <s v="Micro Business"/>
    <s v="KENBIM"/>
    <s v="Masonry"/>
    <s v="03/07/2018"/>
  </r>
  <r>
    <s v="VPA6"/>
    <x v="4839"/>
    <x v="1"/>
    <s v=""/>
    <s v="7th June,2018"/>
    <d v="2018-06-07T00:00:00"/>
    <s v="2nd July,2018"/>
    <d v="2018-07-02T00:00:00"/>
    <s v="Ritho John Kawhai"/>
    <s v="Male"/>
    <s v="1830045"/>
    <s v="729219731"/>
    <s v="729219731"/>
    <s v=""/>
    <s v=""/>
    <n v="36.439988"/>
    <n v="9.239E-2"/>
    <s v="Laikipia"/>
    <s v="Nyahururu"/>
    <s v="Mahianyu"/>
    <s v="Mahianyu"/>
    <x v="2"/>
    <s v="Nyansancha Biogas"/>
    <s v="Samuel Otiso"/>
    <s v="723433295"/>
    <s v="Micro Business"/>
    <s v="MKD"/>
    <s v="Masonry"/>
    <s v="04/07/2018"/>
  </r>
  <r>
    <s v="VPA6"/>
    <x v="4840"/>
    <x v="1"/>
    <s v=""/>
    <s v="18th June,2018"/>
    <d v="2018-06-18T00:00:00"/>
    <s v="5th July,2018"/>
    <d v="2018-07-05T00:00:00"/>
    <s v="Munene Ndubi James"/>
    <s v="Male"/>
    <s v="21553389"/>
    <s v="724597673"/>
    <s v="724597673"/>
    <s v=""/>
    <s v="724597673"/>
    <n v="37.139847000000003"/>
    <n v="-1.293005"/>
    <s v="Machakos"/>
    <s v="Kangundo"/>
    <s v="Malaa"/>
    <s v="Mitatini"/>
    <x v="1"/>
    <s v="Likunga Company Limited"/>
    <s v="Njagi Eliatha"/>
    <s v="718644238"/>
    <s v="Micro Business"/>
    <s v="KENBIM"/>
    <s v="Masonry"/>
    <s v="05/07/2018"/>
  </r>
  <r>
    <s v="VPA6"/>
    <x v="4841"/>
    <x v="1"/>
    <s v=""/>
    <s v="17th May,2018"/>
    <d v="2018-05-17T00:00:00"/>
    <s v="6th July,2018"/>
    <d v="2018-07-06T00:00:00"/>
    <s v="Mboga David Nyagwoka"/>
    <s v="Female"/>
    <s v="5834699"/>
    <s v="722562150"/>
    <s v="722562150"/>
    <s v=""/>
    <s v="725147061"/>
    <n v="34.888733000000002"/>
    <n v="-0.47692200000000001"/>
    <s v="Homa Bay"/>
    <s v="Rachuonyo South"/>
    <s v=""/>
    <s v="Nyasora"/>
    <x v="2"/>
    <s v="Nyansancha Biogas"/>
    <s v="Samuel Otiso"/>
    <s v="823433295"/>
    <s v="Micro Business"/>
    <s v="Modified Camartec Digester"/>
    <s v="Masonry"/>
    <s v="06/07/2018"/>
  </r>
  <r>
    <s v="VPA6"/>
    <x v="4842"/>
    <x v="1"/>
    <s v=""/>
    <s v="20th May,2018"/>
    <d v="2018-05-20T00:00:00"/>
    <s v="9th July,2018"/>
    <d v="2018-07-09T00:00:00"/>
    <s v="Salam Brain"/>
    <s v="Male"/>
    <s v="2576341"/>
    <s v="721539809"/>
    <s v="721539809"/>
    <s v=""/>
    <s v="725839555"/>
    <n v="35.850465999999997"/>
    <n v="1.9296000000000001E-2"/>
    <s v="Baringo"/>
    <s v="Koibatek"/>
    <s v="Ravine"/>
    <s v="Kiptoim"/>
    <x v="2"/>
    <s v="Kichemu limited"/>
    <s v="Wanjau"/>
    <s v=""/>
    <s v="Micro Business"/>
    <s v="MKD"/>
    <s v="Masonry"/>
    <s v="09/07/2018"/>
  </r>
  <r>
    <s v="VPA6"/>
    <x v="4843"/>
    <x v="0"/>
    <s v="Unreachable"/>
    <s v="20th May,2018"/>
    <d v="2018-05-20T00:00:00"/>
    <s v="9th July,2018"/>
    <d v="2018-07-09T00:00:00"/>
    <s v="Lydia Tuigong Tuigong"/>
    <s v="Female"/>
    <s v="6541538"/>
    <s v="23897444"/>
    <s v="723897444"/>
    <s v=""/>
    <s v=""/>
    <n v="35.759222999999999"/>
    <n v="1.3597E-2"/>
    <s v="Baringo"/>
    <s v="Baringo North"/>
    <s v="Baringo North"/>
    <s v="Emkwen"/>
    <x v="0"/>
    <s v="Kichemu limited"/>
    <s v="Null"/>
    <s v=""/>
    <s v="Micro Business"/>
    <s v="MKD"/>
    <s v="Masonry"/>
    <s v="09/07/2018"/>
  </r>
  <r>
    <s v="VPA6"/>
    <x v="4844"/>
    <x v="1"/>
    <s v=""/>
    <s v="16th June,2018"/>
    <d v="2018-06-16T00:00:00"/>
    <s v="9th July,2018"/>
    <d v="2018-07-09T00:00:00"/>
    <s v="Thambu Benard Marangu"/>
    <s v="Male"/>
    <s v="12647380"/>
    <s v="728226185"/>
    <s v="728226185"/>
    <s v=""/>
    <s v="720830572"/>
    <n v="37.667957000000001"/>
    <n v="-0.25048900000000002"/>
    <s v="Tharaka-Nithi"/>
    <s v="Maara"/>
    <s v="Chogoria"/>
    <s v="Kiamaogo"/>
    <x v="2"/>
    <s v="Likunga Company Limited"/>
    <s v="Julius Mwiraria"/>
    <s v="713007798"/>
    <s v="Micro Business"/>
    <s v="KENBIM"/>
    <s v="Masonry"/>
    <s v="09/07/2018"/>
  </r>
  <r>
    <s v="VPA6"/>
    <x v="4845"/>
    <x v="1"/>
    <s v=""/>
    <s v="5th June,2018"/>
    <d v="2018-06-05T00:00:00"/>
    <s v="9th July,2018"/>
    <d v="2018-07-09T00:00:00"/>
    <s v="Rucha Japhet Miriti"/>
    <s v="Male"/>
    <s v="99999"/>
    <s v="764668495"/>
    <s v="764668495"/>
    <s v=""/>
    <s v="720288529"/>
    <n v="37.651502000000001"/>
    <n v="-0.25577"/>
    <s v="Tharaka-Nithi"/>
    <s v="Maara"/>
    <s v="Muurugi East"/>
    <s v="Kathie 2"/>
    <x v="2"/>
    <s v="Likunga Company Limited"/>
    <s v="Njagi Eliatha"/>
    <s v="718644238"/>
    <s v="Micro Business"/>
    <s v="KENBIM"/>
    <s v="Masonry"/>
    <s v="09/07/2018"/>
  </r>
  <r>
    <s v="VPA6"/>
    <x v="4846"/>
    <x v="0"/>
    <s v="Unreachable"/>
    <s v="19th May,2018"/>
    <d v="2018-05-19T00:00:00"/>
    <s v="2nd June,2018"/>
    <d v="2018-06-02T00:00:00"/>
    <s v="Francis Olenchige Olenchige"/>
    <s v="Male"/>
    <s v="25459108"/>
    <s v="722288992"/>
    <s v="722288992"/>
    <s v=""/>
    <s v=""/>
    <n v="35.892131999999997"/>
    <n v="-0.74932299999999996"/>
    <s v="Narok"/>
    <s v="Narok North"/>
    <s v="Narok North"/>
    <s v="Olokirikirai"/>
    <x v="4"/>
    <s v="Samjubiotec Enterprises"/>
    <s v="Samuel Mwangi Juma"/>
    <s v="725884727"/>
    <s v="Micro Business"/>
    <s v="Modified Camartec Digester"/>
    <s v="Masonry"/>
    <s v="13/07/2018"/>
  </r>
  <r>
    <s v="VPA6"/>
    <x v="4847"/>
    <x v="0"/>
    <s v="Grievance"/>
    <s v="28th May,2018"/>
    <d v="2018-05-28T00:00:00"/>
    <s v="17th July,2018"/>
    <d v="2018-07-17T00:00:00"/>
    <s v="Regina Gatimbu Mwari"/>
    <s v="Female"/>
    <s v="24693662"/>
    <s v="725566555"/>
    <s v="729260496"/>
    <s v=""/>
    <s v="722662164"/>
    <n v="37.662337000000001"/>
    <n v="-6.0847999999999999E-2"/>
    <s v="Meru"/>
    <s v="Imenti South"/>
    <s v="Nkuene"/>
    <s v="Nkubu"/>
    <x v="3"/>
    <s v="Igwemas General Digester Ltd"/>
    <s v="Samuel Kirimi"/>
    <s v="793022614"/>
    <s v="Micro Business"/>
    <s v="MKD"/>
    <s v="Masonry"/>
    <s v="17/07/2018"/>
  </r>
  <r>
    <s v="VPA6"/>
    <x v="4848"/>
    <x v="1"/>
    <s v=""/>
    <s v="26th May,2018"/>
    <d v="2018-05-26T00:00:00"/>
    <s v="15th July,2018"/>
    <d v="2018-07-15T00:00:00"/>
    <s v="Wanyonyi Ezibellah"/>
    <s v="Female"/>
    <s v="10858125"/>
    <s v="721546459"/>
    <s v="721546459"/>
    <s v=""/>
    <s v="722476711"/>
    <n v="34.938102999999998"/>
    <n v="0.85425700000000004"/>
    <s v="Bungoma"/>
    <s v="Bungoma North"/>
    <s v="Kiminini"/>
    <s v="Tabani"/>
    <x v="2"/>
    <s v="Kichemu limited"/>
    <s v=""/>
    <s v=""/>
    <s v="Micro Business"/>
    <s v="MKD"/>
    <s v="Masonry"/>
    <s v="18/07/2018"/>
  </r>
  <r>
    <s v="VPA6"/>
    <x v="4849"/>
    <x v="1"/>
    <s v=""/>
    <s v="15th December,2017"/>
    <d v="2017-12-15T00:00:00"/>
    <s v="10th January,2018"/>
    <d v="2018-01-10T00:00:00"/>
    <s v="Arithi Mbaabu Gilbert"/>
    <s v="Male"/>
    <s v="7715233"/>
    <s v="726354904"/>
    <s v="726354904"/>
    <s v=""/>
    <s v="735359535"/>
    <n v="37.613731999999999"/>
    <n v="-7.3506000000000002E-2"/>
    <s v="Meru"/>
    <s v="Imenti South"/>
    <s v="Mikumbune"/>
    <s v="Kioru"/>
    <x v="2"/>
    <s v="Igwemas General Digester Ltd"/>
    <s v="Eric Munene"/>
    <s v="728779943"/>
    <s v="Micro Business"/>
    <s v="MKD"/>
    <s v="Masonry"/>
    <s v="20/07/2018"/>
  </r>
  <r>
    <s v="VPA6"/>
    <x v="4850"/>
    <x v="1"/>
    <s v=""/>
    <s v="24th October,2018"/>
    <d v="2018-10-24T00:00:00"/>
    <s v="13th December,2018"/>
    <d v="2018-12-13T00:00:00"/>
    <s v="Warui Patrick"/>
    <s v="Male"/>
    <s v="6447343"/>
    <s v="723624095"/>
    <s v="721575524"/>
    <s v=""/>
    <s v="720366433"/>
    <n v="37.037934999999997"/>
    <n v="-0.54737000000000002"/>
    <s v="Nyeri"/>
    <s v="Mukurweni"/>
    <s v="Muheto"/>
    <s v="Wamutitu"/>
    <x v="1"/>
    <s v="Andcol Enterprises"/>
    <s v="Eric"/>
    <s v=""/>
    <s v="Micro Business"/>
    <s v="KENBIM"/>
    <s v="Masonry"/>
    <s v="31/12/2018"/>
  </r>
  <r>
    <s v="VPA6"/>
    <x v="4851"/>
    <x v="1"/>
    <s v=""/>
    <s v="20th September,2018"/>
    <d v="2018-09-20T00:00:00"/>
    <s v="20th November,2018"/>
    <d v="2018-11-20T00:00:00"/>
    <s v="Njiru Njoki Irene"/>
    <s v="Female"/>
    <s v="99999"/>
    <s v="702552726"/>
    <s v="702552726"/>
    <s v=""/>
    <s v=""/>
    <n v="37.489140999999996"/>
    <n v="-0.43890699999999999"/>
    <s v="Embu"/>
    <s v="Manyatta"/>
    <s v="Gaturi North"/>
    <s v="Gaikiro"/>
    <x v="2"/>
    <s v="Eastern Bioteck"/>
    <s v="Sospeter Maina"/>
    <s v=""/>
    <s v="Micro Business"/>
    <s v="MKD"/>
    <s v="Masonry"/>
    <s v="03/01/2019"/>
  </r>
  <r>
    <s v="VPA6"/>
    <x v="4852"/>
    <x v="1"/>
    <s v=""/>
    <s v="3rd June,2018"/>
    <d v="2018-06-03T00:00:00"/>
    <s v="23rd July,2018"/>
    <d v="2018-07-23T00:00:00"/>
    <s v="Rose Gichana Kerubo"/>
    <s v="Female"/>
    <s v="12812532"/>
    <s v="728074390"/>
    <s v="728074390"/>
    <s v=""/>
    <s v="755177681"/>
    <n v="34.844254999999997"/>
    <n v="-0.60528999999999999"/>
    <s v="Nyamira"/>
    <s v="Manga"/>
    <s v="Sengera"/>
    <s v="Nyaisa"/>
    <x v="2"/>
    <s v="Perjo Biogas Co Ltd"/>
    <s v="Joel Nyambane Moigare"/>
    <s v="710208102"/>
    <s v="Micro Business"/>
    <s v="MKD"/>
    <s v="Masonry"/>
    <s v="23/07/2018"/>
  </r>
  <r>
    <s v="VPA6"/>
    <x v="4853"/>
    <x v="1"/>
    <s v=""/>
    <s v="28th June,2018"/>
    <d v="2018-06-28T00:00:00"/>
    <s v="23rd July,2018"/>
    <d v="2018-07-23T00:00:00"/>
    <s v="Nkanata Nkoroi Geoffrey"/>
    <s v="Male"/>
    <s v="1908647"/>
    <s v="710544599"/>
    <s v="710544599"/>
    <s v=""/>
    <s v="724056927"/>
    <n v="37.584394000000003"/>
    <n v="-2.7077E-2"/>
    <s v="Meru"/>
    <s v="Imenti South"/>
    <s v="Uruko"/>
    <s v="Kiamaiga"/>
    <x v="3"/>
    <s v="Igwemas General Digester Ltd"/>
    <s v="Murithi Poul"/>
    <s v="791853948"/>
    <s v="Micro Business"/>
    <s v="MKD"/>
    <s v="Masonry"/>
    <s v="23/07/2018"/>
  </r>
  <r>
    <s v="VPA6"/>
    <x v="4854"/>
    <x v="1"/>
    <s v=""/>
    <s v="25th June,2018"/>
    <d v="2018-06-25T00:00:00"/>
    <s v="25th July,2018"/>
    <d v="2018-07-25T00:00:00"/>
    <s v="Nancy Washera Nderindu"/>
    <s v="Female"/>
    <s v="23806944"/>
    <s v="713493291"/>
    <s v="713493291"/>
    <s v=""/>
    <s v="736950937"/>
    <n v="36.907159999999998"/>
    <n v="-1.1851739999999999"/>
    <s v="Nairobi"/>
    <s v="Roysambu"/>
    <s v="Kahawa West"/>
    <s v="Kamiti"/>
    <x v="0"/>
    <s v="Biotechno &amp; Services"/>
    <s v="John Augustine Marunga"/>
    <s v="713032193"/>
    <s v="Micro Business"/>
    <s v="KENBIM"/>
    <s v="Masonry"/>
    <s v="25/07/2018"/>
  </r>
  <r>
    <s v="VPA6"/>
    <x v="4855"/>
    <x v="1"/>
    <s v=""/>
    <s v="5th June,2018"/>
    <d v="2018-06-05T00:00:00"/>
    <s v="25th July,2018"/>
    <d v="2018-07-25T00:00:00"/>
    <s v="Kimi Jim John"/>
    <s v="Male"/>
    <s v="22087675"/>
    <s v="725636868"/>
    <s v="728865874"/>
    <s v=""/>
    <s v="723828551"/>
    <n v="37.653827999999997"/>
    <n v="-9.0130000000000002E-2"/>
    <s v="Meru"/>
    <s v="Imenti South"/>
    <s v="Mwichuone"/>
    <s v="Gaturi"/>
    <x v="3"/>
    <s v="Igwemas General Digester Ltd"/>
    <s v="Eric Munene"/>
    <s v="728779943"/>
    <s v="Micro Business"/>
    <s v="MKD"/>
    <s v="Masonry"/>
    <s v="25/07/2018"/>
  </r>
  <r>
    <s v="VPA6"/>
    <x v="4856"/>
    <x v="1"/>
    <s v=""/>
    <s v="7th May,2018"/>
    <d v="2018-05-07T00:00:00"/>
    <s v="26th June,2018"/>
    <d v="2018-06-26T00:00:00"/>
    <s v="Josphat Njau Mbugua"/>
    <s v="Male"/>
    <s v="20175100"/>
    <s v="721595481"/>
    <s v="721595481"/>
    <s v=""/>
    <s v="725017704"/>
    <n v="36.727528999999997"/>
    <n v="-1.1484399999999999"/>
    <s v="Kiambu"/>
    <s v="Kiambaa"/>
    <s v="Kalori"/>
    <s v="Njiku"/>
    <x v="3"/>
    <s v="Biotechno &amp; Services"/>
    <s v="John Augustine Marunga"/>
    <s v="713032193"/>
    <s v="Micro Business"/>
    <s v="MKD"/>
    <s v="Masonry"/>
    <s v="26/07/2018"/>
  </r>
  <r>
    <s v="VPA6"/>
    <x v="4857"/>
    <x v="1"/>
    <s v=""/>
    <s v="6th June,2018"/>
    <d v="2018-06-06T00:00:00"/>
    <s v="26th July,2018"/>
    <d v="2018-07-26T00:00:00"/>
    <s v="Mbaya Gakii Purity"/>
    <s v="Female"/>
    <s v="24567890"/>
    <s v="724389814"/>
    <s v="724389814"/>
    <s v=""/>
    <s v="729710730"/>
    <n v="37.586635000000001"/>
    <n v="-0.108475"/>
    <s v="Meru"/>
    <s v="Imenti South"/>
    <s v="Nchuri"/>
    <s v="Mungumone"/>
    <x v="3"/>
    <s v="Igwemas General Digester Ltd"/>
    <s v="Eric Munene"/>
    <s v="728779943"/>
    <s v="Micro Business"/>
    <s v="MKD"/>
    <s v="Masonry"/>
    <s v="26/07/2018"/>
  </r>
  <r>
    <s v="VPA6"/>
    <x v="4858"/>
    <x v="1"/>
    <s v=""/>
    <s v="7th June,2018"/>
    <d v="2018-06-07T00:00:00"/>
    <s v="27th July,2018"/>
    <d v="2018-07-27T00:00:00"/>
    <s v="Chelagat Michael"/>
    <s v="Male"/>
    <s v="23564343"/>
    <s v="254704378955"/>
    <s v="724240248"/>
    <s v=""/>
    <s v="704378955"/>
    <n v="35.970298"/>
    <n v="-0.14732000000000001"/>
    <s v="Nakuru"/>
    <s v="Rongai"/>
    <s v="Rongai"/>
    <s v="Rafiki"/>
    <x v="1"/>
    <s v="Kichemu limited"/>
    <s v="null"/>
    <s v=""/>
    <s v="Micro Business"/>
    <s v="MKD"/>
    <s v="Masonry"/>
    <s v="27/07/2018"/>
  </r>
  <r>
    <s v="VPA6"/>
    <x v="4859"/>
    <x v="1"/>
    <s v=""/>
    <s v="28th June,2018"/>
    <d v="2018-06-28T00:00:00"/>
    <s v="28th July,2018"/>
    <d v="2018-07-28T00:00:00"/>
    <s v="Muthenya Erasmus Kithinji"/>
    <s v="Male"/>
    <s v="22026639"/>
    <s v="729725936"/>
    <s v="729725936"/>
    <s v=""/>
    <s v="725849836"/>
    <n v="37.636620000000001"/>
    <n v="-0.40615800000000002"/>
    <s v="Embu"/>
    <s v="Runyenjes"/>
    <s v="Kieni East"/>
    <s v="Gititu"/>
    <x v="2"/>
    <s v="Sakaki Natural Renewable Energy Center"/>
    <s v="Null"/>
    <s v=""/>
    <s v="Micro Business"/>
    <s v="MKD"/>
    <s v="Masonry"/>
    <s v="30/07/2018"/>
  </r>
  <r>
    <s v="VPA6"/>
    <x v="4860"/>
    <x v="1"/>
    <s v=""/>
    <s v="29th June,2018"/>
    <d v="2018-06-29T00:00:00"/>
    <s v="31st July,2018"/>
    <d v="2018-07-31T00:00:00"/>
    <s v="Mwenda Kithure Joseph"/>
    <s v="Male"/>
    <s v="21743251"/>
    <s v="727482699"/>
    <s v="727482699"/>
    <s v=""/>
    <s v=""/>
    <n v="37.591752"/>
    <n v="-6.4365000000000006E-2"/>
    <s v="Meru"/>
    <s v="Imenti South"/>
    <s v="Mikumbune"/>
    <s v="Kigarine"/>
    <x v="2"/>
    <s v="Likunga Company Limited"/>
    <s v="Julius Mwiraria"/>
    <s v="713007798"/>
    <s v="Micro Business"/>
    <s v="KENBIM"/>
    <s v="Masonry"/>
    <s v="31/07/2018"/>
  </r>
  <r>
    <s v="VPA6"/>
    <x v="4861"/>
    <x v="1"/>
    <s v=""/>
    <s v="20th June,2018"/>
    <d v="2018-06-20T00:00:00"/>
    <s v="1st August,2018"/>
    <d v="2018-08-01T00:00:00"/>
    <s v="Ayienda Julius"/>
    <s v="Male"/>
    <s v="36364930"/>
    <s v="792787198"/>
    <s v="792787197"/>
    <s v=""/>
    <s v="702436368"/>
    <n v="34.902099999999997"/>
    <n v="-0.68826299999999996"/>
    <s v="Nyamira"/>
    <s v="Masaba North"/>
    <s v="Masaba North"/>
    <s v="Kegogi"/>
    <x v="2"/>
    <s v="Perjo Biogas Co Ltd"/>
    <s v="Joel Nyambane Moigare"/>
    <s v="710208102"/>
    <s v="Micro Business"/>
    <s v="MKD"/>
    <s v="Masonry"/>
    <s v="01/08/2018"/>
  </r>
  <r>
    <s v="VPA6"/>
    <x v="4862"/>
    <x v="1"/>
    <s v=""/>
    <s v="29th June,2018"/>
    <d v="2018-06-29T00:00:00"/>
    <s v="1st August,2018"/>
    <d v="2018-08-01T00:00:00"/>
    <s v="Easter Mburu Wangeci"/>
    <s v="Female"/>
    <s v="5208363"/>
    <s v="720845909"/>
    <s v="720845909"/>
    <s v=""/>
    <s v="728820353"/>
    <n v="36.616836999999997"/>
    <n v="-1.162153"/>
    <s v="Kiambu"/>
    <s v="Limuru"/>
    <s v="Wakang'Uthi"/>
    <s v="Wakang'Uthi"/>
    <x v="3"/>
    <s v="Biotechno &amp; Services"/>
    <s v="Biotechno &amp; Services"/>
    <s v="720561118"/>
    <s v="Micro Business"/>
    <s v="KENBIM"/>
    <s v="Masonry"/>
    <s v="01/08/2018"/>
  </r>
  <r>
    <s v="VPA6"/>
    <x v="4863"/>
    <x v="1"/>
    <s v=""/>
    <s v="15th June,2018"/>
    <d v="2018-06-15T00:00:00"/>
    <s v="1st August,2018"/>
    <d v="2018-08-01T00:00:00"/>
    <s v="Mutuambugu Stephen Murithi"/>
    <s v="Male"/>
    <s v="986471"/>
    <s v="722330859"/>
    <s v="722330859"/>
    <s v=""/>
    <s v="722907026"/>
    <n v="37.204574999999998"/>
    <n v="-1.2942149999999999"/>
    <s v="Machakos"/>
    <s v="Matungulu"/>
    <s v="Koma Hill"/>
    <s v="Ivyani"/>
    <x v="2"/>
    <s v="Likunga Company Limited"/>
    <s v="Njagi Eliatha"/>
    <s v="718644238"/>
    <s v="Micro Business"/>
    <s v="KENBIM"/>
    <s v="Masonry"/>
    <s v="01/08/2018"/>
  </r>
  <r>
    <s v="VPA6"/>
    <x v="4864"/>
    <x v="0"/>
    <s v="Unreachable"/>
    <s v="11th November,2016"/>
    <d v="2016-11-11T00:00:00"/>
    <s v="31st December,2016"/>
    <d v="2016-12-31T00:00:00"/>
    <s v="Agnes Wamuyu"/>
    <s v="Female"/>
    <s v="13132118"/>
    <s v="725583534"/>
    <s v="725583534"/>
    <s v=""/>
    <s v=""/>
    <n v="37.068095"/>
    <n v="5.1237999999999999E-2"/>
    <s v="Laikipia"/>
    <s v="Laikipia East"/>
    <s v="Nanyuki"/>
    <s v="Nkando"/>
    <x v="0"/>
    <s v="Mt Kenya Renewable Energy"/>
    <s v=""/>
    <s v=""/>
    <s v="Micro Business"/>
    <s v="KENBIM"/>
    <s v="Masonry"/>
    <s v="02/08/2018"/>
  </r>
  <r>
    <s v="VPA6"/>
    <x v="4865"/>
    <x v="1"/>
    <s v=""/>
    <s v="11th November,2016"/>
    <d v="2016-11-11T00:00:00"/>
    <s v="31st December,2016"/>
    <d v="2016-12-31T00:00:00"/>
    <s v="Daniel Rotich"/>
    <s v="Male"/>
    <s v="99999"/>
    <s v="721262752"/>
    <s v="721262725"/>
    <s v=""/>
    <s v=""/>
    <n v="35.241275000000002"/>
    <n v="0.44953799999999999"/>
    <s v="Uasin Gishu"/>
    <s v="Kesses"/>
    <s v="Chepkattet"/>
    <s v="Chepkatet"/>
    <x v="14"/>
    <s v="Abiud Limited"/>
    <s v=""/>
    <s v=""/>
    <s v="Micro Business"/>
    <s v="AKUT"/>
    <s v="Masonry"/>
    <s v="02/08/2018"/>
  </r>
  <r>
    <s v="VPA6"/>
    <x v="4866"/>
    <x v="1"/>
    <s v=""/>
    <s v="11th November,2015"/>
    <d v="2015-11-11T00:00:00"/>
    <s v="31st December,2015"/>
    <d v="2015-12-31T00:00:00"/>
    <s v="George Njoroge Ndungu"/>
    <s v="Male"/>
    <s v="99999"/>
    <s v="715046755"/>
    <s v="715046755"/>
    <s v=""/>
    <s v=""/>
    <n v="36.586357"/>
    <n v="-1.170917"/>
    <s v="Kiambu"/>
    <s v="Limuru"/>
    <s v="Thigio"/>
    <s v="Nderu"/>
    <x v="2"/>
    <s v="Biotechno &amp; Services"/>
    <s v="Biotechno &amp; Services"/>
    <s v=""/>
    <s v="Micro Business"/>
    <s v="KENBIM"/>
    <s v="Masonry"/>
    <s v="02/08/2018"/>
  </r>
  <r>
    <s v="VPA6"/>
    <x v="4867"/>
    <x v="1"/>
    <s v=""/>
    <s v="11th November,2016"/>
    <d v="2016-11-11T00:00:00"/>
    <s v="31st December,2016"/>
    <d v="2016-12-31T00:00:00"/>
    <s v="John K Kimani"/>
    <s v="Male"/>
    <s v="99999"/>
    <s v="722929302"/>
    <s v="722929302"/>
    <s v=""/>
    <s v=""/>
    <n v="36.601197999999997"/>
    <n v="-1.2441720000000001"/>
    <s v="Kiambu"/>
    <s v="Kikuyu"/>
    <s v="Nachu"/>
    <s v=""/>
    <x v="3"/>
    <s v="Biotechno &amp; Services"/>
    <s v="Biotechno &amp; Services"/>
    <s v=""/>
    <s v="Micro Business"/>
    <s v="KENBIM"/>
    <s v="Masonry"/>
    <s v="02/08/2018"/>
  </r>
  <r>
    <s v="VPA6"/>
    <x v="4868"/>
    <x v="0"/>
    <s v="Unreachable"/>
    <s v="11th November,2016"/>
    <d v="2016-11-11T00:00:00"/>
    <s v="31st December,2016"/>
    <d v="2016-12-31T00:00:00"/>
    <s v="Joseph Karanja Njoroge"/>
    <s v="Male"/>
    <s v="99999"/>
    <s v="703796828"/>
    <s v="703796828"/>
    <s v="711686088"/>
    <s v=""/>
    <m/>
    <m/>
    <s v="Murang'a"/>
    <s v="Gatanga"/>
    <s v="Gatunguru B"/>
    <s v=""/>
    <x v="3"/>
    <s v="Fagaden Enterprises"/>
    <s v=""/>
    <s v=""/>
    <s v="Micro Business"/>
    <s v="KENBIM"/>
    <s v="Masonry"/>
    <s v="02/08/2018"/>
  </r>
  <r>
    <s v="VPA6"/>
    <x v="4869"/>
    <x v="1"/>
    <s v=""/>
    <s v="11th November,2015"/>
    <d v="2015-11-11T00:00:00"/>
    <s v="31st December,2015"/>
    <d v="2015-12-31T00:00:00"/>
    <s v="Josphine Mutisya"/>
    <s v="Female"/>
    <s v="99999"/>
    <s v="717738986"/>
    <s v="717738986"/>
    <s v=""/>
    <s v=""/>
    <n v="37.528368999999998"/>
    <n v="-0.417877"/>
    <s v="Embu"/>
    <s v="Runyenjes"/>
    <s v="Kamugeri"/>
    <s v="Kagaari"/>
    <x v="0"/>
    <s v="Eastern Bioteck"/>
    <s v="Eastern Bioteck"/>
    <s v=""/>
    <s v="Micro Business"/>
    <s v="KENBIM"/>
    <s v="Masonry"/>
    <s v="02/08/2018"/>
  </r>
  <r>
    <s v="VPA6"/>
    <x v="4870"/>
    <x v="1"/>
    <s v=""/>
    <s v="11th November,2016"/>
    <d v="2016-11-11T00:00:00"/>
    <s v="31st December,2016"/>
    <d v="2016-12-31T00:00:00"/>
    <s v="Lita Mwontune"/>
    <s v="Female"/>
    <s v="99999"/>
    <s v="721882047"/>
    <s v="721882047"/>
    <s v=""/>
    <s v=""/>
    <n v="37.506762999999999"/>
    <n v="-0.39883999999999997"/>
    <s v="Embu"/>
    <s v="Runyenjes"/>
    <s v="Kagaari North"/>
    <s v="Kianjokoma"/>
    <x v="2"/>
    <s v="Eastern Bioteck"/>
    <s v="Eastern Bioteck"/>
    <s v=""/>
    <s v="Micro Business"/>
    <s v="KENBIM"/>
    <s v="Masonry"/>
    <s v="02/08/2018"/>
  </r>
  <r>
    <s v="VPA6"/>
    <x v="4871"/>
    <x v="1"/>
    <s v=""/>
    <s v="11th November,2015"/>
    <d v="2015-11-11T00:00:00"/>
    <s v="31st December,2015"/>
    <d v="2015-12-31T00:00:00"/>
    <s v="Peter Njoroge"/>
    <s v="Male"/>
    <s v="30695486"/>
    <s v="703649465"/>
    <s v="703649465"/>
    <s v=""/>
    <s v=""/>
    <n v="36.601467999999997"/>
    <n v="-1.2447619999999999"/>
    <s v="Kiambu"/>
    <s v="Kikuyu"/>
    <s v="Rusegetti"/>
    <s v=""/>
    <x v="3"/>
    <s v="Biotechno &amp; Services"/>
    <s v="Biotechno &amp; Services"/>
    <s v=""/>
    <s v="Micro Business"/>
    <s v="KENBIM"/>
    <s v="Masonry"/>
    <s v="02/08/2018"/>
  </r>
  <r>
    <s v="VPA6"/>
    <x v="4872"/>
    <x v="1"/>
    <s v=""/>
    <s v="7th October,2016"/>
    <d v="2016-10-07T00:00:00"/>
    <s v="20th December,2016"/>
    <d v="2016-12-20T00:00:00"/>
    <s v="Peter Mwangi Pewa"/>
    <s v="Male"/>
    <s v="1764715"/>
    <s v="722852795"/>
    <s v="2.55E+11"/>
    <s v=""/>
    <s v=""/>
    <n v="37.047220000000003"/>
    <n v="-0.58177299999999998"/>
    <s v="Nyeri"/>
    <s v="Mukurweni"/>
    <s v="Kiharo"/>
    <s v=""/>
    <x v="1"/>
    <s v="Mt Kenya Renewable Energy"/>
    <s v=""/>
    <s v=""/>
    <s v="Micro Business"/>
    <s v="KENBIM"/>
    <s v="Masonry"/>
    <s v="02/08/2018"/>
  </r>
  <r>
    <s v="VPA6"/>
    <x v="4873"/>
    <x v="1"/>
    <s v=""/>
    <s v="12th November,2016"/>
    <d v="2016-11-12T00:00:00"/>
    <s v="1st January,2017"/>
    <d v="2017-01-01T00:00:00"/>
    <s v="Nelly Wangui Ngwinyi"/>
    <s v="Female"/>
    <s v="9934653"/>
    <s v="721563142"/>
    <s v="2.55E+11"/>
    <s v="721748104"/>
    <s v=""/>
    <n v="36.161726999999999"/>
    <n v="-0.15498799999999999"/>
    <s v="Nakuru"/>
    <s v="Bahati"/>
    <s v="Chania"/>
    <s v=""/>
    <x v="2"/>
    <s v="Samjubiotec Enterprises"/>
    <s v=""/>
    <s v=""/>
    <s v="Micro Business"/>
    <s v="KENBIM"/>
    <s v="Masonry"/>
    <s v="02/08/2018"/>
  </r>
  <r>
    <s v="VPA6"/>
    <x v="4874"/>
    <x v="0"/>
    <s v="Unreachable"/>
    <s v="2nd January,2017"/>
    <d v="2017-01-02T00:00:00"/>
    <s v="21st February,2017"/>
    <d v="2017-02-21T00:00:00"/>
    <s v="Bethuel Kiplangat Lelgo"/>
    <s v="Male"/>
    <s v="2718375"/>
    <s v="254717013627"/>
    <s v="2.55E+11"/>
    <s v="723552648"/>
    <s v=""/>
    <m/>
    <m/>
    <s v="Kiambu"/>
    <s v="Githunguri"/>
    <s v="Githioro"/>
    <s v=""/>
    <x v="14"/>
    <s v="Samjubiotec Enterprises"/>
    <s v=""/>
    <s v=""/>
    <s v="Micro Business"/>
    <s v="Modified Camartec Digester"/>
    <s v="Masonry"/>
    <s v="02/08/2018"/>
  </r>
  <r>
    <s v="VPA6"/>
    <x v="4875"/>
    <x v="0"/>
    <s v="Hostile Client"/>
    <s v="11th November,2015"/>
    <d v="2015-11-11T00:00:00"/>
    <s v="31st December,2015"/>
    <d v="2015-12-31T00:00:00"/>
    <s v="Charles Githaiga"/>
    <s v="Male"/>
    <s v="21246541"/>
    <s v="+254722997776"/>
    <s v="2.55E+11"/>
    <s v=""/>
    <s v=""/>
    <m/>
    <m/>
    <s v="Nyeri"/>
    <s v="Mukurwe-Ini"/>
    <s v="Ichamara"/>
    <s v=""/>
    <x v="0"/>
    <s v="Mt Kenya Renewable Energy"/>
    <s v=""/>
    <s v=""/>
    <s v="Micro Business"/>
    <s v="KENBIM"/>
    <s v="Masonry"/>
    <s v="02/08/2018"/>
  </r>
  <r>
    <s v="VPA6"/>
    <x v="4876"/>
    <x v="0"/>
    <s v="Hostile Client"/>
    <s v="10th January,2017"/>
    <d v="2017-01-10T00:00:00"/>
    <s v="1st March,2017"/>
    <d v="2017-03-01T00:00:00"/>
    <s v="David Gacheru"/>
    <s v="Male"/>
    <s v="99999"/>
    <s v="+254722612622"/>
    <s v="2.55E+11"/>
    <s v=""/>
    <s v=""/>
    <m/>
    <m/>
    <s v="Nyeri"/>
    <s v="Mukurwe-Ini"/>
    <s v="Ichamara"/>
    <s v=""/>
    <x v="2"/>
    <s v="Mt Kenya Renewable Energy"/>
    <s v=""/>
    <s v=""/>
    <s v="Micro Business"/>
    <s v="KENBIM"/>
    <s v="Masonry"/>
    <s v="02/08/2018"/>
  </r>
  <r>
    <s v="VPA6"/>
    <x v="4877"/>
    <x v="1"/>
    <s v=""/>
    <s v="7th December,2016"/>
    <d v="2016-12-07T00:00:00"/>
    <s v="20th December,2016"/>
    <d v="2016-12-20T00:00:00"/>
    <s v="Evlyn Wangare"/>
    <s v="Female"/>
    <s v="1042411"/>
    <s v="712623710"/>
    <s v="2.55E+11"/>
    <s v=""/>
    <s v=""/>
    <n v="36.979802999999997"/>
    <n v="-0.94910399999999995"/>
    <s v="Murang'a"/>
    <s v="Gatanga"/>
    <s v="Thika"/>
    <s v=""/>
    <x v="2"/>
    <s v="Andcol Enterprises"/>
    <s v=""/>
    <s v=""/>
    <s v="Micro Business"/>
    <s v="KENBIM"/>
    <s v="Masonry"/>
    <s v="02/08/2018"/>
  </r>
  <r>
    <s v="VPA6"/>
    <x v="4878"/>
    <x v="1"/>
    <s v=""/>
    <s v="10th January,2017"/>
    <d v="2017-01-10T00:00:00"/>
    <s v="1st March,2017"/>
    <d v="2017-03-01T00:00:00"/>
    <s v="Felix Karanja Karuthi"/>
    <s v="Male"/>
    <s v="1943219"/>
    <s v="721299326"/>
    <s v="2.55E+11"/>
    <s v=""/>
    <s v=""/>
    <n v="37.016182999999998"/>
    <n v="-0.54852999999999996"/>
    <s v="Nyeri"/>
    <s v="Mukurweni"/>
    <s v="Kanunga"/>
    <s v=""/>
    <x v="0"/>
    <s v="Mt Kenya Renewable Energy"/>
    <s v=""/>
    <s v=""/>
    <s v="Micro Business"/>
    <s v="KENBIM"/>
    <s v="Masonry"/>
    <s v="02/08/2018"/>
  </r>
  <r>
    <s v="VPA6"/>
    <x v="4879"/>
    <x v="1"/>
    <s v=""/>
    <s v="10th January,2017"/>
    <d v="2017-01-10T00:00:00"/>
    <s v="1st March,2017"/>
    <d v="2017-03-01T00:00:00"/>
    <s v="Geofrey Macharia Maina"/>
    <s v="Male"/>
    <s v="20554140"/>
    <s v="722319401"/>
    <s v="2.55E+11"/>
    <s v=""/>
    <s v=""/>
    <n v="37.069144999999999"/>
    <n v="-0.57199699999999998"/>
    <s v="Nyeri"/>
    <s v="Mukurweni"/>
    <s v="Kiamgoma"/>
    <s v="Mihuti"/>
    <x v="1"/>
    <s v="Mt Kenya Renewable Energy"/>
    <s v=""/>
    <s v=""/>
    <s v="Micro Business"/>
    <s v="KENBIM"/>
    <s v="Masonry"/>
    <s v="02/08/2018"/>
  </r>
  <r>
    <s v="VPA6"/>
    <x v="4880"/>
    <x v="1"/>
    <s v=""/>
    <s v="12th November,2016"/>
    <d v="2016-11-12T00:00:00"/>
    <s v="1st January,2017"/>
    <d v="2017-01-01T00:00:00"/>
    <s v="Gichuru Beatrice Iguki"/>
    <s v="Female"/>
    <s v="14413322"/>
    <s v="723845956"/>
    <s v="2.55E+11"/>
    <s v=""/>
    <s v=""/>
    <n v="37.639313000000001"/>
    <n v="-8.2013000000000003E-2"/>
    <s v="Meru"/>
    <s v="Imenti South"/>
    <s v="Gaatia"/>
    <s v=""/>
    <x v="0"/>
    <s v="Igwemas General Digester Ltd"/>
    <s v=""/>
    <s v=""/>
    <s v="Micro Business"/>
    <s v="MKD"/>
    <s v="Masonry"/>
    <s v="02/08/2018"/>
  </r>
  <r>
    <s v="VPA6"/>
    <x v="4881"/>
    <x v="0"/>
    <s v="Unreachable"/>
    <s v="12th November,2016"/>
    <d v="2016-11-12T00:00:00"/>
    <s v="1st January,2017"/>
    <d v="2017-01-01T00:00:00"/>
    <s v="Harison Thuo Kirugu"/>
    <s v="Male"/>
    <s v="840412"/>
    <s v="+254722767344"/>
    <s v="2.55E+11"/>
    <s v=""/>
    <s v=""/>
    <m/>
    <m/>
    <s v="Kiambu"/>
    <s v="Thika East"/>
    <s v="Lndl"/>
    <s v=""/>
    <x v="3"/>
    <s v="Andcol Enterprises"/>
    <s v=""/>
    <s v=""/>
    <s v="Micro Business"/>
    <s v="KENBIM"/>
    <s v="Masonry"/>
    <s v="02/08/2018"/>
  </r>
  <r>
    <s v="VPA6"/>
    <x v="4882"/>
    <x v="1"/>
    <s v=""/>
    <s v="10th January,2017"/>
    <d v="2017-01-10T00:00:00"/>
    <s v="1st March,2017"/>
    <d v="2017-03-01T00:00:00"/>
    <s v="James Gachango"/>
    <s v="Male"/>
    <s v="19341174"/>
    <s v="716528535"/>
    <s v="2.55E+11"/>
    <s v=""/>
    <s v=""/>
    <n v="37.123068000000004"/>
    <n v="-0.55508800000000003"/>
    <s v="Nyeri"/>
    <s v="Mukurweni"/>
    <s v="Kiangondu"/>
    <s v="Kiharo"/>
    <x v="1"/>
    <s v="Mt Kenya Renewable Energy"/>
    <s v=""/>
    <s v=""/>
    <s v="Micro Business"/>
    <s v="KENBIM"/>
    <s v="Masonry"/>
    <s v="02/08/2018"/>
  </r>
  <r>
    <s v="VPA6"/>
    <x v="4883"/>
    <x v="1"/>
    <s v=""/>
    <s v="10th January,2017"/>
    <d v="2017-01-10T00:00:00"/>
    <s v="1st March,2017"/>
    <d v="2017-03-01T00:00:00"/>
    <s v="James Gathanwa"/>
    <s v="Male"/>
    <s v="22001231"/>
    <s v="713596682"/>
    <s v="2.55E+11"/>
    <s v=""/>
    <s v=""/>
    <n v="37.039982000000002"/>
    <n v="-0.56334300000000004"/>
    <s v="Nyeri"/>
    <s v="Mukurweni"/>
    <s v="Mukurweini"/>
    <s v=""/>
    <x v="1"/>
    <s v="Mt Kenya Renewable Energy"/>
    <s v=""/>
    <s v=""/>
    <s v="Micro Business"/>
    <s v="KENBIM"/>
    <s v="Masonry"/>
    <s v="02/08/2018"/>
  </r>
  <r>
    <s v="VPA6"/>
    <x v="4884"/>
    <x v="1"/>
    <s v=""/>
    <s v="12th August,2016"/>
    <d v="2016-08-12T00:00:00"/>
    <s v="1st October,2016"/>
    <d v="2016-10-01T00:00:00"/>
    <s v="James Kigo Kinuthia"/>
    <s v="Male"/>
    <s v="8822350"/>
    <s v="721777448"/>
    <s v="2.55E+11"/>
    <s v=""/>
    <s v=""/>
    <n v="36.928418000000001"/>
    <n v="-0.99771500000000002"/>
    <s v="Kiambu"/>
    <s v="Gatundu North"/>
    <s v="Kaango"/>
    <s v="Mukurwe"/>
    <x v="3"/>
    <s v="Igwemas General Digester Ltd"/>
    <s v=""/>
    <s v=""/>
    <s v="Micro Business"/>
    <s v="KENBIM"/>
    <s v="Masonry"/>
    <s v="02/08/2018"/>
  </r>
  <r>
    <s v="VPA6"/>
    <x v="4885"/>
    <x v="0"/>
    <s v="Unreachable"/>
    <s v="11th November,2016"/>
    <d v="2016-11-11T00:00:00"/>
    <s v="31st December,2016"/>
    <d v="2016-12-31T00:00:00"/>
    <s v="Muniki Muruga"/>
    <s v="Male"/>
    <s v="26194921"/>
    <s v="+254723313257"/>
    <s v="2.55E+11"/>
    <s v=""/>
    <s v=""/>
    <m/>
    <m/>
    <s v="Nyeri"/>
    <s v="Tetu"/>
    <s v="Kiamutiga"/>
    <s v=""/>
    <x v="1"/>
    <s v="Mt Kenya Renewable Energy"/>
    <s v=""/>
    <s v=""/>
    <s v="Micro Business"/>
    <s v="KENBIM"/>
    <s v="Masonry"/>
    <s v="02/08/2018"/>
  </r>
  <r>
    <s v="VPA6"/>
    <x v="4886"/>
    <x v="1"/>
    <s v=""/>
    <s v="27th December,2016"/>
    <d v="2016-12-27T00:00:00"/>
    <s v="15th February,2017"/>
    <d v="2017-02-15T00:00:00"/>
    <s v="Peter Ndururi"/>
    <s v="Male"/>
    <s v="42241"/>
    <s v="720129468"/>
    <s v="2.55E+11"/>
    <s v=""/>
    <s v=""/>
    <n v="36.815083999999999"/>
    <n v="-0.84086000000000005"/>
    <s v="Murang'a"/>
    <s v="Gatanga"/>
    <s v="Gatura"/>
    <s v=""/>
    <x v="6"/>
    <s v="Andcol Enterprises"/>
    <s v=""/>
    <s v=""/>
    <s v="Micro Business"/>
    <s v="AKUT"/>
    <s v="Masonry"/>
    <s v="02/08/2018"/>
  </r>
  <r>
    <s v="VPA6"/>
    <x v="4887"/>
    <x v="1"/>
    <s v=""/>
    <s v="13th December,2016"/>
    <d v="2016-12-13T00:00:00"/>
    <s v="1st February,2017"/>
    <d v="2017-02-01T00:00:00"/>
    <s v="Protus Otieno"/>
    <s v="Male"/>
    <s v="4427301"/>
    <s v="737867774"/>
    <s v="2.55E+11"/>
    <s v=""/>
    <s v=""/>
    <n v="34.535758000000001"/>
    <n v="9.3170000000000006E-3"/>
    <s v="Siaya"/>
    <s v="Bondo"/>
    <s v="Kego"/>
    <s v="Ramula"/>
    <x v="2"/>
    <s v="Andcol Enterprises"/>
    <s v=""/>
    <s v=""/>
    <s v="Micro Business"/>
    <s v="KENBIM"/>
    <s v="Masonry"/>
    <s v="02/08/2018"/>
  </r>
  <r>
    <s v="VPA6"/>
    <x v="4888"/>
    <x v="1"/>
    <s v=""/>
    <s v="12th November,2016"/>
    <d v="2016-11-12T00:00:00"/>
    <s v="1st January,2017"/>
    <d v="2017-01-01T00:00:00"/>
    <s v="Peter Karuge Ngutiti"/>
    <s v="Male"/>
    <s v="1943108"/>
    <s v="726097835"/>
    <s v="2.55E+11"/>
    <s v=""/>
    <s v=""/>
    <n v="37.012934999999999"/>
    <n v="-0.558813"/>
    <s v="Nyeri"/>
    <s v="Mukurweni"/>
    <s v="Gakindu"/>
    <s v=""/>
    <x v="1"/>
    <s v="Mt Kenya Renewable Energy"/>
    <s v=""/>
    <s v=""/>
    <s v="Micro Business"/>
    <s v="KENBIM"/>
    <s v="Masonry"/>
    <s v="02/08/2018"/>
  </r>
  <r>
    <s v="VPA6"/>
    <x v="4889"/>
    <x v="1"/>
    <s v=""/>
    <s v="1st December,2016"/>
    <d v="2016-12-01T00:00:00"/>
    <s v="20th February,2017"/>
    <d v="2017-02-20T00:00:00"/>
    <s v="Vincent Obisa Wanyama"/>
    <s v="Male"/>
    <s v="99999"/>
    <s v="721793103"/>
    <s v="721793103"/>
    <s v=""/>
    <s v=""/>
    <n v="34.129641999999997"/>
    <n v="0.31908700000000001"/>
    <s v="Busia"/>
    <s v="Busia"/>
    <s v="Busulere"/>
    <s v="Ludacho"/>
    <x v="1"/>
    <s v="Andcol Enterprises"/>
    <s v=""/>
    <s v=""/>
    <s v="Micro Business"/>
    <s v="KENBIM"/>
    <s v="Masonry"/>
    <s v="02/08/2018"/>
  </r>
  <r>
    <s v="VPA6"/>
    <x v="4890"/>
    <x v="1"/>
    <s v=""/>
    <s v="10th January,2017"/>
    <d v="2017-01-10T00:00:00"/>
    <s v="1st March,2017"/>
    <d v="2017-03-01T00:00:00"/>
    <s v="Silas Kiburi"/>
    <s v="Male"/>
    <s v="2539472"/>
    <s v="729516543"/>
    <s v="2.55E+11"/>
    <s v="729516543"/>
    <s v=""/>
    <n v="37.623137"/>
    <n v="-0.17787600000000001"/>
    <s v="Meru"/>
    <s v="Imenti South"/>
    <s v="Kiithwa"/>
    <s v=""/>
    <x v="2"/>
    <s v="Likunga Company Limited"/>
    <s v=""/>
    <s v=""/>
    <s v="Micro Business"/>
    <s v="KENBIM"/>
    <s v="Masonry"/>
    <s v="02/08/2018"/>
  </r>
  <r>
    <s v="VPA6"/>
    <x v="4891"/>
    <x v="0"/>
    <s v="Unreachable"/>
    <s v="12th April,2016"/>
    <d v="2016-04-12T00:00:00"/>
    <s v="1st June,2016"/>
    <d v="2016-06-01T00:00:00"/>
    <s v="James Karuri Kiarago"/>
    <s v="Male"/>
    <s v="99999"/>
    <s v="722883321"/>
    <s v="722883321"/>
    <s v=""/>
    <s v=""/>
    <n v="37.406007000000002"/>
    <n v="-0.551732"/>
    <s v="Kirinyaga"/>
    <s v="Kirinyaga East"/>
    <s v="Nyangati"/>
    <s v="Kangu"/>
    <x v="2"/>
    <s v="Eastern Bioteck"/>
    <s v=""/>
    <s v=""/>
    <s v="Micro Business"/>
    <s v="KENBIM"/>
    <s v="Masonry"/>
    <s v="02/08/2018"/>
  </r>
  <r>
    <s v="VPA6"/>
    <x v="4892"/>
    <x v="1"/>
    <s v=""/>
    <s v="11th November,2015"/>
    <d v="2015-11-11T00:00:00"/>
    <s v="31st December,2015"/>
    <d v="2015-12-31T00:00:00"/>
    <s v="Samson Githua"/>
    <s v="Male"/>
    <s v="99999"/>
    <s v="722299505"/>
    <s v="2.55E+11"/>
    <s v=""/>
    <s v=""/>
    <n v="36.895454999999998"/>
    <n v="-0.491365"/>
    <s v="Nyeri"/>
    <s v="Tetu"/>
    <s v="Gathuthi"/>
    <s v="Ndugamano"/>
    <x v="1"/>
    <s v="Mt Kenya Renewable Energy"/>
    <s v=""/>
    <s v=""/>
    <s v="Micro Business"/>
    <s v="KENBIM"/>
    <s v="Masonry"/>
    <s v="02/08/2018"/>
  </r>
  <r>
    <s v="VPA6"/>
    <x v="4893"/>
    <x v="1"/>
    <s v=""/>
    <s v="3rd August,2018"/>
    <d v="2018-08-03T00:00:00"/>
    <s v="12th September,2018"/>
    <d v="2018-09-12T00:00:00"/>
    <s v="Mbaya Kathurima Lawrence"/>
    <s v="Male"/>
    <s v="22768978"/>
    <s v="722748619"/>
    <s v="722748619"/>
    <s v=""/>
    <s v="729368867"/>
    <n v="37.553263000000001"/>
    <n v="0.116478"/>
    <s v="Meru"/>
    <s v="Buuri"/>
    <s v="Ntungi"/>
    <s v="Ibii"/>
    <x v="3"/>
    <s v="Igwemas General Digester Ltd"/>
    <s v="Murithi Paul"/>
    <s v="791853946"/>
    <s v="Micro Business"/>
    <s v="MKD"/>
    <s v="Masonry"/>
    <s v="03/08/2018"/>
  </r>
  <r>
    <s v="VPA6"/>
    <x v="4894"/>
    <x v="1"/>
    <s v=""/>
    <s v="19th June,2018"/>
    <d v="2018-06-19T00:00:00"/>
    <s v="8th August,2018"/>
    <d v="2018-08-08T00:00:00"/>
    <s v="Mwangi Miriam Njeri"/>
    <s v="Female"/>
    <s v="24945005"/>
    <s v="714142030"/>
    <s v="714142030"/>
    <s v=""/>
    <s v="711538604"/>
    <n v="36.597242000000001"/>
    <n v="-7.4329000000000006E-2"/>
    <s v="Laikipia"/>
    <s v="Laikipia Central"/>
    <s v="Ngobit"/>
    <s v="Thukurui 2"/>
    <x v="0"/>
    <s v="Kichemu limited"/>
    <s v="Null"/>
    <s v=""/>
    <s v="Micro Business"/>
    <s v="MKD"/>
    <s v="Masonry"/>
    <s v="08/08/2018"/>
  </r>
  <r>
    <s v="VPA6"/>
    <x v="4895"/>
    <x v="0"/>
    <s v="Unreachable"/>
    <s v="27th June,2018"/>
    <d v="2018-06-27T00:00:00"/>
    <s v="16th August,2018"/>
    <d v="2018-08-16T00:00:00"/>
    <s v="Koech Oliviar"/>
    <s v="Female"/>
    <s v="10014584"/>
    <s v="710761243"/>
    <s v="710761243"/>
    <s v=""/>
    <s v=""/>
    <n v="35.649797999999997"/>
    <n v="-0.57195200000000002"/>
    <s v="Nakuru"/>
    <s v="Kuresoi"/>
    <s v="Kirusoi"/>
    <s v="Irungu"/>
    <x v="2"/>
    <s v="Kichemu limited"/>
    <s v=""/>
    <s v=""/>
    <s v="Micro Business"/>
    <s v="MKD"/>
    <s v="Masonry"/>
    <s v="16/08/2018"/>
  </r>
  <r>
    <s v="VPA6"/>
    <x v="4896"/>
    <x v="0"/>
    <s v="Unreachable"/>
    <s v="16th July,2018"/>
    <d v="2018-07-16T00:00:00"/>
    <s v="16th August,2018"/>
    <d v="2018-08-16T00:00:00"/>
    <s v="Mbai Peter Njau"/>
    <s v="Male"/>
    <s v="2742078"/>
    <s v="72530060"/>
    <s v="725300606"/>
    <s v=""/>
    <s v=""/>
    <n v="36.119506999999999"/>
    <n v="-0.227099"/>
    <s v="Nakuru"/>
    <s v="Bahati"/>
    <s v="Kabatini"/>
    <s v="Nyathuna"/>
    <x v="4"/>
    <s v="Samjubiotec Enterprises"/>
    <s v="Samuel Mwangi Juma"/>
    <s v="725884727"/>
    <s v="Micro Business"/>
    <s v="Modified Camartec Digester"/>
    <s v="Masonry"/>
    <s v="18/08/2018"/>
  </r>
  <r>
    <s v="VPA6"/>
    <x v="4897"/>
    <x v="1"/>
    <s v=""/>
    <s v="20th July,2018"/>
    <d v="2018-07-20T00:00:00"/>
    <s v="13th August,2018"/>
    <d v="2018-08-13T00:00:00"/>
    <s v="Kariuki Mathew Kainuri"/>
    <s v="Male"/>
    <s v="22838666"/>
    <s v="722225711"/>
    <s v="722225711"/>
    <s v=""/>
    <s v="724561187"/>
    <n v="36.978569"/>
    <n v="-0.87066200000000005"/>
    <s v="Murang'a"/>
    <s v="Kandara"/>
    <s v="Githuya"/>
    <s v="Githuya"/>
    <x v="2"/>
    <s v="HAMKAM"/>
    <s v="Hamkam"/>
    <s v="728905327"/>
    <s v="Micro Business"/>
    <s v="KENBIM"/>
    <s v="Masonry"/>
    <s v="19/08/2018"/>
  </r>
  <r>
    <s v="VPA6"/>
    <x v="4898"/>
    <x v="1"/>
    <s v=""/>
    <s v="1st July,2018"/>
    <d v="2018-07-01T00:00:00"/>
    <s v="20th August,2018"/>
    <d v="2018-08-20T00:00:00"/>
    <s v="Kathure Murithi Ann"/>
    <s v="Male"/>
    <s v="25237825"/>
    <s v="700399541"/>
    <s v="700399541"/>
    <s v=""/>
    <s v="7200399541"/>
    <n v="37.582138"/>
    <n v="-7.3899999999999993E-2"/>
    <s v="Meru"/>
    <s v="Imenti South"/>
    <s v="Mikumbune"/>
    <s v="Ngira"/>
    <x v="0"/>
    <s v="Igwemas General Digester Ltd"/>
    <s v="Samuel Kirimi"/>
    <s v="793022614"/>
    <s v="Micro Business"/>
    <s v="MKD"/>
    <s v="Masonry"/>
    <s v="20/08/2018"/>
  </r>
  <r>
    <s v="VPA6"/>
    <x v="4899"/>
    <x v="1"/>
    <s v=""/>
    <s v="18th July,2018"/>
    <d v="2018-07-18T00:00:00"/>
    <s v="21st August,2018"/>
    <d v="2018-08-21T00:00:00"/>
    <s v="Kaburu Mwiandi Eustace"/>
    <s v="Male"/>
    <s v="28279424"/>
    <s v="727236627"/>
    <s v="727236627"/>
    <s v=""/>
    <s v="726619808"/>
    <n v="37.603369999999998"/>
    <n v="-0.176123"/>
    <s v="Meru"/>
    <s v="Imenti South"/>
    <s v="Kinoro"/>
    <s v="Mutunguru"/>
    <x v="2"/>
    <s v="Likunga Company Limited"/>
    <s v="Julius Mwiraria"/>
    <s v="713007798"/>
    <s v="Micro Business"/>
    <s v="KENBIM"/>
    <s v="Masonry"/>
    <s v="21/08/2018"/>
  </r>
  <r>
    <s v="VPA6"/>
    <x v="4900"/>
    <x v="1"/>
    <s v=""/>
    <s v="15th July,2018"/>
    <d v="2018-07-15T00:00:00"/>
    <s v="13th August,2018"/>
    <d v="2018-08-13T00:00:00"/>
    <s v="Nyongesa Rose"/>
    <s v="Female"/>
    <s v="99999"/>
    <s v="722939156"/>
    <s v="722939156"/>
    <s v=""/>
    <s v=""/>
    <n v="34.939937999999998"/>
    <n v="0.90745200000000004"/>
    <s v="Trans Nzoia"/>
    <s v="Kiminini"/>
    <s v="Wekhonye"/>
    <s v="Wehoye"/>
    <x v="2"/>
    <s v="Ndimar Renewable Energy"/>
    <s v="Ndimar Renewable Energy"/>
    <s v="722797711"/>
    <s v="Micro Business"/>
    <s v="KENBIM"/>
    <s v="Masonry"/>
    <s v="21/08/2018"/>
  </r>
  <r>
    <s v="VPA6"/>
    <x v="4901"/>
    <x v="1"/>
    <s v=""/>
    <s v="28th July,2018"/>
    <d v="2018-07-28T00:00:00"/>
    <s v="21st August,2018"/>
    <d v="2018-08-21T00:00:00"/>
    <s v="Kimandi Mbae Kenneth"/>
    <s v="Male"/>
    <s v="12406500"/>
    <s v="721225686"/>
    <s v="721225686"/>
    <s v=""/>
    <s v="717598776"/>
    <n v="37.61186"/>
    <n v="-0.26485999999999998"/>
    <s v="Tharaka-Nithi"/>
    <s v="Maara"/>
    <s v="Murugi West"/>
    <s v="Kalewa"/>
    <x v="2"/>
    <s v="Likunga Company Limited"/>
    <s v="Jonah Kirimi"/>
    <s v="717394804"/>
    <s v="Micro Business"/>
    <s v="KENBIM"/>
    <s v="Masonry"/>
    <s v="21/08/2018"/>
  </r>
  <r>
    <s v="VPA6"/>
    <x v="4902"/>
    <x v="1"/>
    <s v=""/>
    <s v="2nd August,2018"/>
    <d v="2018-08-02T00:00:00"/>
    <s v="24th August,2018"/>
    <d v="2018-08-24T00:00:00"/>
    <s v="Kungania Ngiri Naom"/>
    <s v="Female"/>
    <s v="6684508"/>
    <s v="724834575"/>
    <s v="724834575"/>
    <s v=""/>
    <s v="7351858561"/>
    <n v="37.624563000000002"/>
    <n v="-7.2977E-2"/>
    <s v="Meru"/>
    <s v="Imenti South"/>
    <s v="Mikumbune"/>
    <s v="Mikumbune"/>
    <x v="3"/>
    <s v="Igwemas General Digester Ltd"/>
    <s v="Timothy  Murithi"/>
    <s v="719853946"/>
    <s v="Micro Business"/>
    <s v="MKD"/>
    <s v="Masonry"/>
    <s v="24/08/2018"/>
  </r>
  <r>
    <s v="VPA6"/>
    <x v="4903"/>
    <x v="1"/>
    <s v=""/>
    <s v="8th July,2018"/>
    <d v="2018-07-08T00:00:00"/>
    <s v="27th August,2018"/>
    <d v="2018-08-27T00:00:00"/>
    <s v="Maina Elinjah Mwangi"/>
    <s v="Male"/>
    <s v="2035627"/>
    <s v="710887873"/>
    <s v="710887873"/>
    <s v=""/>
    <s v="723078998"/>
    <n v="36.517001999999998"/>
    <n v="-2.3266999999999999E-2"/>
    <s v="Nyandarua"/>
    <s v="Ndaragwa"/>
    <s v="Ndaragwa"/>
    <s v="Muricho 4"/>
    <x v="2"/>
    <s v="Kichemu limited"/>
    <s v="Null"/>
    <s v=""/>
    <s v="Micro Business"/>
    <s v="MKD"/>
    <s v="Masonry"/>
    <s v="27/08/2018"/>
  </r>
  <r>
    <s v="VPA6"/>
    <x v="4904"/>
    <x v="1"/>
    <s v=""/>
    <s v="9th July,2018"/>
    <d v="2018-07-09T00:00:00"/>
    <s v="28th August,2018"/>
    <d v="2018-08-28T00:00:00"/>
    <s v="Pricilar Mwangi W"/>
    <s v="Male"/>
    <s v="8290243"/>
    <s v="722045631"/>
    <s v="722645631"/>
    <s v=""/>
    <s v="722896664"/>
    <n v="36.006422999999998"/>
    <n v="-0.15528"/>
    <s v="Nakuru"/>
    <s v="Rongai"/>
    <s v="Rongai"/>
    <s v="Olorongai"/>
    <x v="0"/>
    <s v="Kichemu limited"/>
    <s v=""/>
    <s v=""/>
    <s v="Micro Business"/>
    <s v="MKD"/>
    <s v="Masonry"/>
    <s v="28/08/2018"/>
  </r>
  <r>
    <s v="VPA6"/>
    <x v="4905"/>
    <x v="1"/>
    <s v=""/>
    <s v="31st March,2018"/>
    <d v="2018-03-31T00:00:00"/>
    <s v="1st May,2018"/>
    <d v="2018-05-01T00:00:00"/>
    <s v="Jonathan Too Cheruiyot"/>
    <s v="Male"/>
    <s v="30470514"/>
    <s v="721223630"/>
    <s v="721223630"/>
    <s v=""/>
    <s v=""/>
    <n v="35.090142999999998"/>
    <n v="0.61624999999999996"/>
    <s v="Uasin Gishu"/>
    <s v="Turbo"/>
    <s v="Sugoi"/>
    <s v="Waitaluk"/>
    <x v="2"/>
    <s v="Ndimar Renewable Energy"/>
    <s v="Ndimar Renewable Energy"/>
    <s v="722797711"/>
    <s v="Micro Business"/>
    <s v="KENBIM"/>
    <s v="Masonry"/>
    <s v="31/08/2018"/>
  </r>
  <r>
    <s v="VPA6"/>
    <x v="4906"/>
    <x v="1"/>
    <s v=""/>
    <s v="7th July,2018"/>
    <d v="2018-07-07T00:00:00"/>
    <s v="1st September,2018"/>
    <d v="2018-09-01T00:00:00"/>
    <s v="Limo Henry K"/>
    <s v="Male"/>
    <s v="4546140"/>
    <s v="727692631"/>
    <s v="727692631"/>
    <s v=""/>
    <s v="726621295"/>
    <n v="35.741109999999999"/>
    <n v="4.8300999999999997E-2"/>
    <s v="Baringo"/>
    <s v="Koibatek"/>
    <s v="Ravine"/>
    <s v="Kamelilo"/>
    <x v="0"/>
    <s v="Kichemu limited"/>
    <s v=""/>
    <s v=""/>
    <s v="Micro Business"/>
    <s v="KENBIM"/>
    <s v="Masonry"/>
    <s v="01/09/2018"/>
  </r>
  <r>
    <s v="VPA6"/>
    <x v="4907"/>
    <x v="1"/>
    <s v=""/>
    <s v="1st August,2018"/>
    <d v="2018-08-01T00:00:00"/>
    <s v="1st September,2018"/>
    <d v="2018-09-01T00:00:00"/>
    <s v="Kabururu Francis Kiogora"/>
    <s v="Female"/>
    <s v="22832707"/>
    <s v="72190442"/>
    <s v="721904423"/>
    <s v=""/>
    <s v="721904423"/>
    <n v="37.601239999999997"/>
    <n v="4.4597999999999999E-2"/>
    <s v="Meru"/>
    <s v="Imenti North"/>
    <s v="Buuri"/>
    <s v="Kibui"/>
    <x v="1"/>
    <s v="HAMKAM"/>
    <s v="Hamkam"/>
    <s v="728905327"/>
    <s v="Micro Business"/>
    <s v="KENBIM"/>
    <s v="Masonry"/>
    <s v="02/09/2018"/>
  </r>
  <r>
    <s v="VPA6"/>
    <x v="4908"/>
    <x v="1"/>
    <s v=""/>
    <s v="15th July,2018"/>
    <d v="2018-07-15T00:00:00"/>
    <s v="3rd September,2018"/>
    <d v="2018-09-03T00:00:00"/>
    <s v="M'Mwitari Muthamia Zachary"/>
    <s v="Male"/>
    <s v="8871484"/>
    <s v="727631546"/>
    <s v="727631546"/>
    <s v=""/>
    <s v="729335716"/>
    <n v="37.675964999999998"/>
    <n v="-0.11203200000000001"/>
    <s v="Meru"/>
    <s v="Imenti South"/>
    <s v="Ruakithangari"/>
    <s v="Ntharene"/>
    <x v="1"/>
    <s v="Igwemas General Digester Ltd"/>
    <s v="Samuel Kirimi"/>
    <s v="793022614"/>
    <s v="Micro Business"/>
    <s v="KENBIM"/>
    <s v="Masonry"/>
    <s v="03/09/2018"/>
  </r>
  <r>
    <s v="VPA6"/>
    <x v="4909"/>
    <x v="1"/>
    <s v=""/>
    <s v="10th July,2018"/>
    <d v="2018-07-10T00:00:00"/>
    <s v="4th September,2018"/>
    <d v="2018-09-04T00:00:00"/>
    <s v="Kerina Zablon Momanyi"/>
    <s v="Male"/>
    <s v="22007153"/>
    <s v="711429592"/>
    <s v="711429592"/>
    <s v=""/>
    <s v="703389424"/>
    <n v="34.959462000000002"/>
    <n v="-0.73204000000000002"/>
    <s v="Nyamira"/>
    <s v="Masaba North"/>
    <s v="Mochewa"/>
    <s v="Geta"/>
    <x v="2"/>
    <s v="Perjo Biogas Co Ltd"/>
    <s v="Joel Nyambane Moigare"/>
    <s v="710208102"/>
    <s v="Micro Business"/>
    <s v="MKD"/>
    <s v="Masonry"/>
    <s v="04/09/2018"/>
  </r>
  <r>
    <s v="VPA6"/>
    <x v="4910"/>
    <x v="0"/>
    <s v="Unreachable"/>
    <s v="7th July,2018"/>
    <d v="2018-07-07T00:00:00"/>
    <s v="4th September,2018"/>
    <d v="2018-09-04T00:00:00"/>
    <s v="Ndege Mondester Moraa"/>
    <s v="Female"/>
    <s v="12794141"/>
    <s v="710208948"/>
    <s v="710208948"/>
    <s v=""/>
    <s v="713921853"/>
    <n v="34.930402999999998"/>
    <n v="-0.75610500000000003"/>
    <s v="Nyamira"/>
    <s v="Masaba North"/>
    <s v="Keroka Township"/>
    <s v="Mwamosima"/>
    <x v="2"/>
    <s v="Perjo Biogas Co Ltd"/>
    <s v="Joel Nyambane Moigare"/>
    <s v="710208102"/>
    <s v="Micro Business"/>
    <s v="MKD"/>
    <s v="Masonry"/>
    <s v="04/09/2018"/>
  </r>
  <r>
    <s v="VPA6"/>
    <x v="4911"/>
    <x v="1"/>
    <s v=""/>
    <s v="29th July,2018"/>
    <d v="2018-07-29T00:00:00"/>
    <s v="29th August,2018"/>
    <d v="2018-08-29T00:00:00"/>
    <s v="Nyaga Thomas Njiru"/>
    <s v="Male"/>
    <s v="4401523"/>
    <s v="713800149"/>
    <s v="2.55E+11"/>
    <s v=""/>
    <s v="2.55E+11"/>
    <n v="37.472940000000001"/>
    <n v="-0.40722000000000003"/>
    <s v="Embu"/>
    <s v="Manyatta"/>
    <s v="Ruguru"/>
    <s v="Kirigiri"/>
    <x v="0"/>
    <s v="Sakaki Natural Renewable Energy Center"/>
    <s v="Null"/>
    <s v=""/>
    <s v="Micro Business"/>
    <s v="MKD"/>
    <s v="Masonry"/>
    <s v="07/09/2018"/>
  </r>
  <r>
    <s v="VPA6"/>
    <x v="4912"/>
    <x v="1"/>
    <s v=""/>
    <s v="30th July,2018"/>
    <d v="2018-07-30T00:00:00"/>
    <s v="30th August,2018"/>
    <d v="2018-08-30T00:00:00"/>
    <s v="Muiruri Francis Mwaura"/>
    <s v="Male"/>
    <s v="3233586"/>
    <s v="721881688"/>
    <s v="721881688"/>
    <s v=""/>
    <s v="725363394"/>
    <n v="36.928925"/>
    <n v="-0.28828300000000001"/>
    <s v="Nyeri"/>
    <s v="Kieni West"/>
    <s v="Rabura"/>
    <s v="Mahiga"/>
    <x v="1"/>
    <s v="Sakaki Natural Renewable Energy Center"/>
    <s v="Null"/>
    <s v=""/>
    <s v="Micro Business"/>
    <s v="MKD"/>
    <s v="Masonry"/>
    <s v="07/09/2018"/>
  </r>
  <r>
    <s v="VPA6"/>
    <x v="4913"/>
    <x v="1"/>
    <s v=""/>
    <s v="30th July,2018"/>
    <d v="2018-07-30T00:00:00"/>
    <s v="30th August,2018"/>
    <d v="2018-08-30T00:00:00"/>
    <s v="Kingori Godfrey Gikaria"/>
    <s v="Male"/>
    <s v="3300435"/>
    <s v="713634185"/>
    <s v="713634185"/>
    <s v=""/>
    <s v="720966171"/>
    <n v="36.829362000000003"/>
    <n v="-0.24014199999999999"/>
    <s v="Nyeri"/>
    <s v="Kieni West"/>
    <s v="Mwiogo"/>
    <s v="Kabati"/>
    <x v="0"/>
    <s v="Sakaki Natural Renewable Energy Center"/>
    <s v="Null"/>
    <s v=""/>
    <s v="Micro Business"/>
    <s v="MKD"/>
    <s v="Masonry"/>
    <s v="07/09/2018"/>
  </r>
  <r>
    <s v="VPA6"/>
    <x v="4914"/>
    <x v="1"/>
    <s v=""/>
    <s v="28th August,2018"/>
    <d v="2018-08-28T00:00:00"/>
    <s v="6th September,2018"/>
    <d v="2018-09-06T00:00:00"/>
    <s v="Wanjohi Douglas Wachira"/>
    <s v="Male"/>
    <s v="99999"/>
    <s v="721356629"/>
    <s v="721356629"/>
    <s v=""/>
    <s v="725330174"/>
    <n v="37.168666999999999"/>
    <n v="-0.49718499999999999"/>
    <s v="Kirinyaga"/>
    <s v="Sagana"/>
    <s v="Kiini"/>
    <s v="Thunguri"/>
    <x v="3"/>
    <s v="Sakaki Natural Renewable Energy Center"/>
    <s v="Null"/>
    <s v=""/>
    <s v="Micro Business"/>
    <s v="MKD"/>
    <s v="Masonry"/>
    <s v="07/09/2018"/>
  </r>
  <r>
    <s v="VPA6"/>
    <x v="4915"/>
    <x v="0"/>
    <s v="Unreachable"/>
    <s v="18th July,2018"/>
    <d v="2018-07-18T00:00:00"/>
    <s v="18th August,2018"/>
    <d v="2018-08-18T00:00:00"/>
    <s v="Kiboi Wangari Lucy"/>
    <s v="Female"/>
    <s v="11318823"/>
    <s v="728939887"/>
    <s v="728939887"/>
    <s v=""/>
    <s v="712690952"/>
    <n v="36.707087999999999"/>
    <n v="-0.225632"/>
    <s v="Nyeri"/>
    <s v="Kieni West"/>
    <s v="Mugunda"/>
    <s v="Kiambogo"/>
    <x v="4"/>
    <s v="Mt Kenya Renewable Energy"/>
    <s v="Mt Kenya Renewable Energy"/>
    <s v="726322851"/>
    <s v="Micro Business"/>
    <s v="KENBIM"/>
    <s v="Masonry"/>
    <s v="10/09/2018"/>
  </r>
  <r>
    <s v="VPA6"/>
    <x v="4916"/>
    <x v="1"/>
    <s v=""/>
    <s v="22nd July,2018"/>
    <d v="2018-07-22T00:00:00"/>
    <s v="10th September,2018"/>
    <d v="2018-09-10T00:00:00"/>
    <s v="Kibue Lucy Waceke"/>
    <s v="Female"/>
    <s v="3110101"/>
    <s v="726912767"/>
    <s v="726912767"/>
    <s v=""/>
    <s v="722287726"/>
    <n v="37.626747000000002"/>
    <n v="-6.7718E-2"/>
    <s v="Meru"/>
    <s v="Imenti South"/>
    <s v="Imenti South"/>
    <s v="Nkwiga"/>
    <x v="3"/>
    <s v="Igwemas General Digester Ltd"/>
    <s v="Eric Munene"/>
    <s v="728779943"/>
    <s v="Micro Business"/>
    <s v="MKD"/>
    <s v="Masonry"/>
    <s v="10/09/2018"/>
  </r>
  <r>
    <s v="VPA6"/>
    <x v="4917"/>
    <x v="1"/>
    <s v=""/>
    <s v="30th July,2018"/>
    <d v="2018-07-30T00:00:00"/>
    <s v="10th September,2018"/>
    <d v="2018-09-10T00:00:00"/>
    <s v="Mbaya Catherine Kiende"/>
    <s v="Female"/>
    <s v="24706252"/>
    <s v="723046197"/>
    <s v="723046197"/>
    <s v=""/>
    <s v="727570126"/>
    <n v="37.580193999999999"/>
    <n v="-4.4551E-2"/>
    <s v="Meru"/>
    <s v="Imenti South"/>
    <s v="Kathera"/>
    <s v="Kongone"/>
    <x v="2"/>
    <s v="Igwemas General Digester Ltd"/>
    <s v="Timothy  Murithi"/>
    <s v="791853946"/>
    <s v="Micro Business"/>
    <s v="MKD"/>
    <s v="Masonry"/>
    <s v="10/09/2018"/>
  </r>
  <r>
    <s v="VPA6"/>
    <x v="4918"/>
    <x v="1"/>
    <s v=""/>
    <s v="20th August,2018"/>
    <d v="2018-08-20T00:00:00"/>
    <s v="8th September,2018"/>
    <d v="2018-09-08T00:00:00"/>
    <s v="Kilimo Promoters Biashara"/>
    <s v="Male"/>
    <s v="7759029"/>
    <s v="721559513"/>
    <s v="721559513"/>
    <s v=""/>
    <s v="720557913"/>
    <n v="37.209021999999997"/>
    <n v="8.3487000000000006E-2"/>
    <s v="Laikipia"/>
    <s v="Laikipia North"/>
    <s v="Ngenia"/>
    <s v="Kairigire"/>
    <x v="3"/>
    <s v="Likunga Company Limited"/>
    <s v="Laaria"/>
    <s v="713007798"/>
    <s v="Micro Business"/>
    <s v="MKD"/>
    <s v="Masonry"/>
    <s v="11/09/2018"/>
  </r>
  <r>
    <s v="VPA6"/>
    <x v="4919"/>
    <x v="1"/>
    <s v=""/>
    <s v="6th May,2018"/>
    <d v="2018-05-06T00:00:00"/>
    <s v="10th August,2018"/>
    <d v="2018-08-10T00:00:00"/>
    <s v="Gatoro Hannah Nyambura"/>
    <s v="Female"/>
    <s v="24865574"/>
    <s v="710889385"/>
    <s v="710889385"/>
    <s v=""/>
    <s v="725855873"/>
    <n v="36.592528999999999"/>
    <n v="-6.5125000000000002E-2"/>
    <s v="Laikipia"/>
    <s v="Laikipia East"/>
    <s v="Ngobit"/>
    <s v="Suguroi 1"/>
    <x v="0"/>
    <s v="Kichemu limited"/>
    <s v="Kimenyi  Stephen"/>
    <s v="727002750"/>
    <s v="Micro Business"/>
    <s v="MKD"/>
    <s v="Masonry"/>
    <s v="12/09/2018"/>
  </r>
  <r>
    <s v="VPA6"/>
    <x v="4920"/>
    <x v="0"/>
    <s v="Non Compliant"/>
    <s v="10th July,2018"/>
    <d v="2018-07-10T00:00:00"/>
    <s v="13th September,2018"/>
    <d v="2018-09-13T00:00:00"/>
    <s v="Nyamweya Erick Onkoba"/>
    <s v="Male"/>
    <s v="21814722"/>
    <s v="0722898156"/>
    <s v="722898156"/>
    <s v=""/>
    <s v="725832314"/>
    <n v="34.738464999999998"/>
    <n v="-0.59255599999999997"/>
    <s v="Kisii"/>
    <s v="Kisii Central"/>
    <s v="Bogisero"/>
    <s v="Riverside"/>
    <x v="2"/>
    <s v="Perjo Biogas Co Ltd"/>
    <s v="Joel Nyambane Moigare"/>
    <s v="710207102"/>
    <s v="Micro Business"/>
    <s v="MKD"/>
    <s v="Masonry"/>
    <s v="12/09/2018"/>
  </r>
  <r>
    <s v="VPA6"/>
    <x v="4921"/>
    <x v="0"/>
    <s v="Unreachable"/>
    <s v="10th August,2018"/>
    <d v="2018-08-10T00:00:00"/>
    <s v="14th September,2018"/>
    <d v="2018-09-14T00:00:00"/>
    <s v="Nganga Ebrahim Mungai"/>
    <s v="Male"/>
    <s v="2571333"/>
    <s v="721801617"/>
    <s v="721801617"/>
    <s v=""/>
    <s v="723536995"/>
    <n v="37.006720000000001"/>
    <n v="-1.055628"/>
    <s v="Kiambu"/>
    <s v="Juja"/>
    <s v="Juja"/>
    <s v="Kiaheho"/>
    <x v="2"/>
    <s v="Kichemu limited"/>
    <s v="Null"/>
    <s v=""/>
    <s v="Micro Business"/>
    <s v="MKD"/>
    <s v="Masonry"/>
    <s v="14/09/2018"/>
  </r>
  <r>
    <s v="VPA6"/>
    <x v="4922"/>
    <x v="1"/>
    <s v=""/>
    <s v="26th July,2018"/>
    <d v="2018-07-26T00:00:00"/>
    <s v="14th September,2018"/>
    <d v="2018-09-14T00:00:00"/>
    <s v="Warui James Gachoka"/>
    <s v="Male"/>
    <s v="1836551"/>
    <s v="721801617"/>
    <s v="723133240"/>
    <s v=""/>
    <s v="716685586"/>
    <n v="37.006771999999998"/>
    <n v="-1.0556000000000001"/>
    <s v="Kiambu"/>
    <s v="Juja"/>
    <s v="Juja"/>
    <s v="Kiaheho"/>
    <x v="2"/>
    <s v="Kichemu limited"/>
    <s v="Null"/>
    <s v=""/>
    <s v="Micro Business"/>
    <s v="MKD"/>
    <s v="Masonry"/>
    <s v="14/09/2018"/>
  </r>
  <r>
    <s v="VPA6"/>
    <x v="4923"/>
    <x v="0"/>
    <s v="Hostile Client"/>
    <s v="9th August,2018"/>
    <d v="2018-08-09T00:00:00"/>
    <s v="10th September,2018"/>
    <d v="2018-09-10T00:00:00"/>
    <s v="Marrie Masinde Goreti"/>
    <s v="Male"/>
    <s v="1816179"/>
    <s v="714618297"/>
    <s v="714618297"/>
    <s v=""/>
    <s v="732762699"/>
    <n v="34.723435000000002"/>
    <n v="0.66249199999999997"/>
    <s v="Bungoma"/>
    <s v="Bungoma West"/>
    <s v="Kitunyi"/>
    <s v="Kituni"/>
    <x v="0"/>
    <s v="Biotechno &amp; Services"/>
    <s v="Kennedy Nambwaya"/>
    <s v="732762699"/>
    <s v="Micro Business"/>
    <s v="KENBIM"/>
    <s v="Masonry"/>
    <s v="17/09/2018"/>
  </r>
  <r>
    <s v="VPA6"/>
    <x v="4924"/>
    <x v="1"/>
    <s v=""/>
    <s v="15th July,2018"/>
    <d v="2018-07-15T00:00:00"/>
    <s v="12th September,2018"/>
    <d v="2018-09-12T00:00:00"/>
    <s v="Severio Otokoma Omoro"/>
    <s v="Male"/>
    <s v="99999"/>
    <s v="729494720"/>
    <s v="729494720"/>
    <s v=""/>
    <s v=""/>
    <n v="34.410738000000002"/>
    <n v="0.42429699999999998"/>
    <s v="Kakamega"/>
    <s v="Matungu"/>
    <s v="Koyonzo"/>
    <s v="Bulwani"/>
    <x v="2"/>
    <s v="Biotechno &amp; Services"/>
    <s v="Biotechno &amp; Services"/>
    <s v="720561118"/>
    <s v="Micro Business"/>
    <s v="KENBIM"/>
    <s v="Masonry"/>
    <s v="18/09/2018"/>
  </r>
  <r>
    <s v="VPA6"/>
    <x v="4925"/>
    <x v="1"/>
    <s v=""/>
    <s v="18th August,2018"/>
    <d v="2018-08-18T00:00:00"/>
    <s v="18th September,2018"/>
    <d v="2018-09-18T00:00:00"/>
    <s v="John Mwando Oganda"/>
    <s v="Male"/>
    <s v="1322577"/>
    <s v="733779578"/>
    <s v="733779578"/>
    <s v=""/>
    <s v=""/>
    <n v="34.709705"/>
    <n v="5.0236999999999997E-2"/>
    <s v="Vihiga"/>
    <s v="Vihiga"/>
    <s v="Central Maragoli"/>
    <s v="Kindundu"/>
    <x v="0"/>
    <s v="Biotechno &amp; Services"/>
    <s v="Isaac Odamba"/>
    <s v="798307910"/>
    <s v="Micro Business"/>
    <s v="KENBIM"/>
    <s v="Masonry"/>
    <s v="18/09/2018"/>
  </r>
  <r>
    <s v="VPA6"/>
    <x v="4926"/>
    <x v="1"/>
    <s v=""/>
    <s v="18th August,2018"/>
    <d v="2018-08-18T00:00:00"/>
    <s v="18th September,2018"/>
    <d v="2018-09-18T00:00:00"/>
    <s v="Rose Muhando"/>
    <s v="Female"/>
    <s v="832698"/>
    <s v="722425514"/>
    <s v="722425514"/>
    <s v=""/>
    <s v=""/>
    <n v="34.729272000000002"/>
    <n v="8.6673E-2"/>
    <s v="Vihiga"/>
    <s v="Sabatia"/>
    <s v="Esava North"/>
    <s v="Sibalo"/>
    <x v="0"/>
    <s v="Biotechno &amp; Services"/>
    <s v="Isaac Odamba"/>
    <s v="798307910"/>
    <s v="Micro Business"/>
    <s v="KENBIM"/>
    <s v="Masonry"/>
    <s v="18/09/2018"/>
  </r>
  <r>
    <s v="VPA6"/>
    <x v="4927"/>
    <x v="1"/>
    <s v=""/>
    <s v="19th July,2018"/>
    <d v="2018-07-19T00:00:00"/>
    <s v="19th September,2018"/>
    <d v="2018-09-19T00:00:00"/>
    <s v="Kafage Christopher Kinyua"/>
    <s v="Male"/>
    <s v="23061417"/>
    <s v="708917250"/>
    <s v="708917250"/>
    <s v=""/>
    <s v=""/>
    <n v="37.196323"/>
    <n v="-0.50623300000000004"/>
    <s v="Kirinyaga"/>
    <s v="Sagana"/>
    <s v="Ndia"/>
    <s v="Karuku"/>
    <x v="2"/>
    <s v="Mt Kenya Renewable Energy"/>
    <s v="Mt Kenya Renewable Energy"/>
    <s v="726322851"/>
    <s v="Micro Business"/>
    <s v="MKD"/>
    <s v="Masonry"/>
    <s v="24/09/2018"/>
  </r>
  <r>
    <s v="VPA6"/>
    <x v="4928"/>
    <x v="1"/>
    <s v=""/>
    <s v="17th July,2018"/>
    <d v="2018-07-17T00:00:00"/>
    <s v="19th September,2018"/>
    <d v="2018-09-19T00:00:00"/>
    <s v="Kanegeni Samuel Kamau"/>
    <s v="Male"/>
    <s v="513575"/>
    <s v="723813533"/>
    <s v="723813533"/>
    <s v=""/>
    <s v="727926440"/>
    <n v="37.201476999999997"/>
    <n v="-0.50729800000000003"/>
    <s v="Kirinyaga"/>
    <s v="Sagana"/>
    <s v="Ndia"/>
    <s v="Karuku"/>
    <x v="2"/>
    <s v="Mt Kenya Renewable Energy"/>
    <s v="Allan Gichuru Karugu"/>
    <s v="705604956"/>
    <s v="Micro Business"/>
    <s v="KENBIM"/>
    <s v="Masonry"/>
    <s v="24/09/2018"/>
  </r>
  <r>
    <s v="VPA6"/>
    <x v="4929"/>
    <x v="0"/>
    <s v="Unreachable"/>
    <s v="30th August,2018"/>
    <d v="2018-08-30T00:00:00"/>
    <s v="24th September,2018"/>
    <d v="2018-09-24T00:00:00"/>
    <s v="Joseph Njenga Mungai"/>
    <s v="Male"/>
    <s v="11880530"/>
    <s v="722449884"/>
    <s v="2.55E+11"/>
    <s v=""/>
    <s v="2.55E+11"/>
    <n v="36.590583000000002"/>
    <n v="-1.2241949999999999"/>
    <s v="Kiambu"/>
    <s v="Limuru"/>
    <s v="Ndeiya"/>
    <s v="Ngurubi"/>
    <x v="7"/>
    <s v="Biotechno &amp; Services"/>
    <s v="Newton Lusimbi"/>
    <s v="254726924814"/>
    <s v="Micro Business"/>
    <s v="KENBIM"/>
    <s v="Masonry"/>
    <s v="24/09/2018"/>
  </r>
  <r>
    <s v="VPA6"/>
    <x v="4930"/>
    <x v="1"/>
    <s v=""/>
    <s v="24th August,2018"/>
    <d v="2018-08-24T00:00:00"/>
    <s v="24th September,2018"/>
    <d v="2018-09-24T00:00:00"/>
    <s v="Bernard Muremi Mwaura"/>
    <s v="Male"/>
    <s v="99999"/>
    <s v="729698544"/>
    <s v="729698544"/>
    <s v=""/>
    <s v=""/>
    <n v="36.609909999999999"/>
    <n v="-1.1804950000000001"/>
    <s v="Kiambu"/>
    <s v="Kikuyu"/>
    <s v="Kikuyu"/>
    <s v="Nduma"/>
    <x v="7"/>
    <s v="Biotechno &amp; Services"/>
    <s v="Calicano Agara"/>
    <s v="704115500"/>
    <s v="Micro Business"/>
    <s v="KENBIM"/>
    <s v="Masonry"/>
    <s v="25/09/2018"/>
  </r>
  <r>
    <s v="VPA6"/>
    <x v="4931"/>
    <x v="1"/>
    <s v=""/>
    <s v="3rd September,2018"/>
    <d v="2018-09-03T00:00:00"/>
    <s v="25th September,2018"/>
    <d v="2018-09-25T00:00:00"/>
    <s v="Murathe M'Rinkanya Muthaura"/>
    <s v="Male"/>
    <s v="16003074"/>
    <s v="713118732"/>
    <s v="713118732"/>
    <s v=""/>
    <s v=""/>
    <n v="37.589908000000001"/>
    <n v="-2.7741999999999999E-2"/>
    <s v="Meru"/>
    <s v="Imenti South"/>
    <s v="Uruku"/>
    <s v="Ruchoro"/>
    <x v="2"/>
    <s v="Igwemas General Digester Ltd"/>
    <s v="Eric Munene"/>
    <s v="728779843"/>
    <s v="Micro Business"/>
    <s v="MKD"/>
    <s v="Masonry"/>
    <s v="25/09/2018"/>
  </r>
  <r>
    <s v="VPA6"/>
    <x v="4932"/>
    <x v="1"/>
    <s v=""/>
    <s v="27th July,2018"/>
    <d v="2018-07-27T00:00:00"/>
    <s v="27th August,2018"/>
    <d v="2018-08-27T00:00:00"/>
    <s v="Maina Samuel Kagwanja"/>
    <s v="Male"/>
    <s v="99999"/>
    <s v="713585706"/>
    <s v="713585706"/>
    <s v=""/>
    <s v="715674377"/>
    <n v="36.903984999999999"/>
    <n v="-0.65876699999999999"/>
    <s v="Murang'a"/>
    <s v="Kangema"/>
    <s v="Kihoya"/>
    <s v="Mukeuini"/>
    <x v="2"/>
    <s v="HAMKAM"/>
    <s v="Hamkam"/>
    <s v="728905327"/>
    <s v="Micro Business"/>
    <s v="KENBIM"/>
    <s v="Masonry"/>
    <s v="25/09/2018"/>
  </r>
  <r>
    <s v="VPA6"/>
    <x v="4933"/>
    <x v="1"/>
    <s v=""/>
    <s v="1st August,2018"/>
    <d v="2018-08-01T00:00:00"/>
    <s v="12th September,2018"/>
    <d v="2018-09-12T00:00:00"/>
    <s v="M'Arithi Joseph Gitonga"/>
    <s v="Male"/>
    <s v="4445272"/>
    <s v="726454514"/>
    <s v="726454514"/>
    <s v=""/>
    <s v=""/>
    <n v="37.678907000000002"/>
    <n v="-1.585E-2"/>
    <s v="Meru"/>
    <s v="Meru Central"/>
    <s v="Gatimbi"/>
    <s v="Ruiga"/>
    <x v="3"/>
    <s v="Igwemas General Digester Ltd"/>
    <s v="Eric Munene"/>
    <s v="728779943"/>
    <s v="Micro Business"/>
    <s v="MKD"/>
    <s v="Masonry"/>
    <s v="27/09/2018"/>
  </r>
  <r>
    <s v="VPA6"/>
    <x v="4934"/>
    <x v="1"/>
    <s v=""/>
    <s v="20th August,2018"/>
    <d v="2018-08-20T00:00:00"/>
    <s v="24th September,2018"/>
    <d v="2018-09-24T00:00:00"/>
    <s v="Kemboi Richard"/>
    <s v="Male"/>
    <s v="99999"/>
    <s v="727698926"/>
    <s v="2.55E+11"/>
    <s v=""/>
    <s v=""/>
    <n v="35.069665999999998"/>
    <n v="3.4782E-2"/>
    <s v="Nandi"/>
    <s v="Aldai"/>
    <s v="Aldai"/>
    <s v="Lelgoi"/>
    <x v="2"/>
    <s v="Abiud limited"/>
    <s v="null"/>
    <s v=""/>
    <s v="Micro Business"/>
    <s v="AKUT"/>
    <s v="Masonry"/>
    <s v="27/09/2018"/>
  </r>
  <r>
    <s v="VPA6"/>
    <x v="4935"/>
    <x v="1"/>
    <s v=""/>
    <s v="9th August,2018"/>
    <d v="2018-08-09T00:00:00"/>
    <s v="28th September,2018"/>
    <d v="2018-09-28T00:00:00"/>
    <s v="Waihumbu Esther Njeri"/>
    <s v="Female"/>
    <s v="31281508"/>
    <s v="726736113"/>
    <s v="726736113"/>
    <s v=""/>
    <s v=""/>
    <n v="36.402135000000001"/>
    <n v="5.0259999999999999E-2"/>
    <s v="Nyandarua"/>
    <s v="Ndaragwa"/>
    <s v="Ndaragwa"/>
    <s v="Kiraita"/>
    <x v="0"/>
    <s v="Kichemu limited"/>
    <s v="Null"/>
    <s v=""/>
    <s v="Micro Business"/>
    <s v="MKD"/>
    <s v="Masonry"/>
    <s v="28/09/2018"/>
  </r>
  <r>
    <s v="VPA6"/>
    <x v="4936"/>
    <x v="0"/>
    <s v="Unreachable"/>
    <s v="5th June,2018"/>
    <d v="2018-06-05T00:00:00"/>
    <s v="7th August,2018"/>
    <d v="2018-08-07T00:00:00"/>
    <s v="Kagai Moses Chege"/>
    <s v="Male"/>
    <s v="4309662"/>
    <s v="721384667"/>
    <s v="717268039"/>
    <s v=""/>
    <s v=""/>
    <n v="36.953401999999997"/>
    <n v="-0.83751100000000001"/>
    <s v="Kiambu"/>
    <s v="Lari"/>
    <s v="Gachoire"/>
    <s v="Chiboni"/>
    <x v="0"/>
    <s v="Cides Ltd"/>
    <s v=""/>
    <s v=""/>
    <s v="Micro Business"/>
    <s v="KENBIM"/>
    <s v="Masonry"/>
    <s v="29/09/2018"/>
  </r>
  <r>
    <s v="VPA6"/>
    <x v="4937"/>
    <x v="1"/>
    <s v=""/>
    <s v="25th June,2018"/>
    <d v="2018-06-25T00:00:00"/>
    <s v="22nd August,2018"/>
    <d v="2018-08-22T00:00:00"/>
    <s v="Kahiga Njenga Kakagu"/>
    <s v="Male"/>
    <s v="4270033"/>
    <s v="727331299"/>
    <s v="727331299"/>
    <s v=""/>
    <s v=""/>
    <n v="36.759250000000002"/>
    <n v="-1.00589"/>
    <s v="Kiambu"/>
    <s v="Lari"/>
    <s v="Nyanduma"/>
    <s v="Kinenie"/>
    <x v="2"/>
    <s v="Cides Ltd"/>
    <s v=""/>
    <s v=""/>
    <s v="Micro Business"/>
    <s v="KENBIM"/>
    <s v="Masonry"/>
    <s v="29/09/2018"/>
  </r>
  <r>
    <s v="VPA6"/>
    <x v="4938"/>
    <x v="1"/>
    <s v=""/>
    <s v="30th June,2018"/>
    <d v="2018-06-30T00:00:00"/>
    <s v="30th September,2018"/>
    <d v="2018-09-30T00:00:00"/>
    <s v="Ayienda Maria Bosibori"/>
    <s v="Female"/>
    <s v="11357913"/>
    <s v="726466663"/>
    <s v="726466663"/>
    <s v=""/>
    <s v="724517046"/>
    <n v="34.769247999999997"/>
    <n v="-0.57354799999999995"/>
    <s v="Kisii"/>
    <s v="Marani"/>
    <s v="Mwakibagen"/>
    <s v="Nyansore"/>
    <x v="2"/>
    <s v="Perjo Biogas Co Ltd"/>
    <s v="Joel Nyambane Moigare"/>
    <s v="710208102"/>
    <s v="Micro Business"/>
    <s v="MKD"/>
    <s v="Masonry"/>
    <s v="30/09/2018"/>
  </r>
  <r>
    <s v="VPA6"/>
    <x v="4939"/>
    <x v="1"/>
    <s v=""/>
    <s v="14th July,2018"/>
    <d v="2018-07-14T00:00:00"/>
    <s v="30th September,2018"/>
    <d v="2018-09-30T00:00:00"/>
    <s v="Bwana Nicholas Ondicho"/>
    <s v="Male"/>
    <s v="36751046"/>
    <s v="722489386"/>
    <s v="722489386"/>
    <s v=""/>
    <s v="722489386"/>
    <n v="34.724052999999998"/>
    <n v="-0.58797500000000003"/>
    <s v="Kisii"/>
    <s v="Marani"/>
    <s v="Bogusero"/>
    <s v="Bosingo"/>
    <x v="1"/>
    <s v="Perjo Biogas Co Ltd"/>
    <s v="Joel Nyambane Moigare"/>
    <s v="710208102"/>
    <s v="Micro Business"/>
    <s v="MKD"/>
    <s v="Masonry"/>
    <s v="30/09/2018"/>
  </r>
  <r>
    <s v="VPA6"/>
    <x v="4940"/>
    <x v="1"/>
    <s v=""/>
    <s v="4th September,2018"/>
    <d v="2018-09-04T00:00:00"/>
    <s v="14th September,2018"/>
    <d v="2018-09-14T00:00:00"/>
    <s v="Kamau Nganga James"/>
    <s v="Male"/>
    <s v="13391885"/>
    <s v="729488080"/>
    <s v="729488080"/>
    <s v=""/>
    <s v=""/>
    <n v="36.118605000000002"/>
    <n v="-0.233432"/>
    <s v="Nakuru"/>
    <s v="Bahati"/>
    <s v="Kabatini"/>
    <s v="Kiamaina"/>
    <x v="2"/>
    <s v="Samjubiotec Enterprises"/>
    <s v="Samuel Mwangi Juma"/>
    <s v="725884727"/>
    <s v="Micro Business"/>
    <s v="KENBIM"/>
    <s v="Masonry"/>
    <s v="02/10/2018"/>
  </r>
  <r>
    <s v="VPA6"/>
    <x v="4941"/>
    <x v="1"/>
    <s v=""/>
    <s v="15th August,2018"/>
    <d v="2018-08-15T00:00:00"/>
    <s v="4th October,2018"/>
    <d v="2018-10-04T00:00:00"/>
    <s v="Murira Gatobu Martin"/>
    <s v="Male"/>
    <s v="23367133"/>
    <s v="720817228"/>
    <s v="720817228"/>
    <s v=""/>
    <s v="710349481"/>
    <n v="37.552987000000002"/>
    <n v="0.131387"/>
    <s v="Meru"/>
    <s v="Buuri"/>
    <s v="Muoroga"/>
    <s v="Kiau"/>
    <x v="3"/>
    <s v="Igwemas General Digester Ltd"/>
    <s v="Timothy  Murithi"/>
    <s v="791853946"/>
    <s v="Micro Business"/>
    <s v="MKD"/>
    <s v="Masonry"/>
    <s v="04/10/2018"/>
  </r>
  <r>
    <s v="VPA6"/>
    <x v="4942"/>
    <x v="1"/>
    <s v=""/>
    <s v="6th September,2018"/>
    <d v="2018-09-06T00:00:00"/>
    <s v="18th September,2018"/>
    <d v="2018-09-18T00:00:00"/>
    <s v="Gitonga Peter Njau"/>
    <s v="Male"/>
    <s v="3178948"/>
    <s v="720755323"/>
    <s v="720755323"/>
    <s v=""/>
    <s v="723233059"/>
    <n v="37.062511999999998"/>
    <n v="-0.150505"/>
    <s v="Nyeri"/>
    <s v="Kieni East"/>
    <s v="Kiamathaga"/>
    <s v="Gatune"/>
    <x v="2"/>
    <s v="Sakaki Natural Renewable Energy Center"/>
    <s v=""/>
    <s v=""/>
    <s v="Micro Business"/>
    <s v="MKD"/>
    <s v="Masonry"/>
    <s v="05/10/2018"/>
  </r>
  <r>
    <s v="VPA6"/>
    <x v="4943"/>
    <x v="1"/>
    <s v=""/>
    <s v="8th September,2018"/>
    <d v="2018-09-08T00:00:00"/>
    <s v="18th September,2018"/>
    <d v="2018-09-18T00:00:00"/>
    <s v="Wambugu Jeremiah Kariuki"/>
    <s v="Male"/>
    <s v="99999"/>
    <s v="724966047"/>
    <s v="724966047"/>
    <s v=""/>
    <s v="729905404"/>
    <n v="37.085182000000003"/>
    <n v="-0.54526200000000002"/>
    <s v="Nyeri"/>
    <s v="Mukurweni"/>
    <s v="Ichamara"/>
    <s v="Ichamara"/>
    <x v="2"/>
    <s v="Sakaki Natural Renewable Energy Center"/>
    <s v="Null"/>
    <s v=""/>
    <s v="Micro Business"/>
    <s v="MKD"/>
    <s v="Masonry"/>
    <s v="05/10/2018"/>
  </r>
  <r>
    <s v="VPA6"/>
    <x v="4944"/>
    <x v="2"/>
    <s v="Abandoned"/>
    <s v="20th August,2018"/>
    <d v="2018-08-20T00:00:00"/>
    <s v="18th September,2018"/>
    <d v="2018-09-18T00:00:00"/>
    <s v="Njoroge Francis Njoroge"/>
    <s v="Male"/>
    <s v="99999"/>
    <s v="725790653"/>
    <s v="725790653"/>
    <s v=""/>
    <s v="721617675"/>
    <n v="37.108615"/>
    <n v="-0.55588499999999996"/>
    <s v="Nyeri"/>
    <s v="Mukurweni"/>
    <s v="Ishamara"/>
    <s v="Komondo"/>
    <x v="2"/>
    <s v="Sakaki Natural Renewable Energy Center"/>
    <s v="Null"/>
    <s v=""/>
    <s v="Micro Business"/>
    <s v="MKD"/>
    <s v="Masonry"/>
    <s v="05/10/2018"/>
  </r>
  <r>
    <s v="VPA6"/>
    <x v="4945"/>
    <x v="1"/>
    <s v=""/>
    <s v="22nd August,2018"/>
    <d v="2018-08-22T00:00:00"/>
    <s v="22nd September,2018"/>
    <d v="2018-09-22T00:00:00"/>
    <s v="Kariuki Joyce Njeri"/>
    <s v="Female"/>
    <s v="30244979"/>
    <s v="729443149"/>
    <s v="729443149"/>
    <s v=""/>
    <s v="719183531"/>
    <n v="37.172978000000001"/>
    <n v="-1.0990169999999999"/>
    <s v="Kiambu"/>
    <s v="Thika East"/>
    <s v="Gatuanyaga"/>
    <s v="Magana"/>
    <x v="4"/>
    <s v="Sakaki Natural Renewable Energy Center"/>
    <s v="Null"/>
    <s v=""/>
    <s v="Micro Business"/>
    <s v="AKUT"/>
    <s v="Masonry"/>
    <s v="05/10/2018"/>
  </r>
  <r>
    <s v="VPA6"/>
    <x v="4946"/>
    <x v="1"/>
    <s v=""/>
    <s v="13th September,2018"/>
    <d v="2018-09-13T00:00:00"/>
    <s v="4th October,2018"/>
    <d v="2018-10-04T00:00:00"/>
    <s v="Kinyua Susan Kinyua"/>
    <s v="Female"/>
    <s v="99999"/>
    <s v="721922206"/>
    <s v="721922206"/>
    <s v=""/>
    <s v="721898510"/>
    <n v="37.216231999999998"/>
    <n v="-0.46027200000000001"/>
    <s v="Kirinyaga"/>
    <s v="Kirinyaga"/>
    <s v="Mukure"/>
    <s v="Gathambi"/>
    <x v="0"/>
    <s v="Sakaki Natural Renewable Energy Center"/>
    <s v=""/>
    <s v=""/>
    <s v="Micro Business"/>
    <s v="MKD"/>
    <s v="Masonry"/>
    <s v="05/10/2018"/>
  </r>
  <r>
    <s v="VPA6"/>
    <x v="4947"/>
    <x v="1"/>
    <s v=""/>
    <s v="17th August,2018"/>
    <d v="2018-08-17T00:00:00"/>
    <s v="6th October,2018"/>
    <d v="2018-10-06T00:00:00"/>
    <s v="Kirimi Sylvia Kaari"/>
    <s v="Female"/>
    <s v="22618525"/>
    <s v="728446480"/>
    <s v="728446480"/>
    <s v=""/>
    <s v="712957937"/>
    <n v="37.645299999999999"/>
    <n v="-0.23830699999999999"/>
    <s v="Tharaka-Nithi"/>
    <s v="Maara"/>
    <s v="Murungi"/>
    <s v="Wiru"/>
    <x v="2"/>
    <s v="Igwemas General Digester Ltd"/>
    <s v="Samuel Kirimi"/>
    <s v="793022613"/>
    <s v="Micro Business"/>
    <s v="MKD"/>
    <s v="Masonry"/>
    <s v="06/10/2018"/>
  </r>
  <r>
    <s v="VPA6"/>
    <x v="4948"/>
    <x v="1"/>
    <s v=""/>
    <s v="29th March,2018"/>
    <d v="2018-03-29T00:00:00"/>
    <s v="1st October,2018"/>
    <d v="2018-10-01T00:00:00"/>
    <s v="Kosut Jennifer"/>
    <s v="Female"/>
    <s v="99999"/>
    <s v="727958073"/>
    <s v="2.55E+11"/>
    <s v=""/>
    <s v=""/>
    <n v="35.141559000000001"/>
    <n v="0.19567899999999999"/>
    <s v="Nandi"/>
    <s v="Nandi Central"/>
    <s v="Emgwen"/>
    <s v="Kaboen"/>
    <x v="2"/>
    <s v="Abiud limited"/>
    <s v="null"/>
    <s v=""/>
    <s v="Micro Business"/>
    <s v="AKUT"/>
    <s v="Masonry"/>
    <s v="07/10/2018"/>
  </r>
  <r>
    <s v="VPA6"/>
    <x v="4949"/>
    <x v="1"/>
    <s v=""/>
    <s v="31st March,2018"/>
    <d v="2018-03-31T00:00:00"/>
    <s v="1st October,2018"/>
    <d v="2018-10-01T00:00:00"/>
    <s v="Jeruto Florida"/>
    <s v="Female"/>
    <s v="11297047"/>
    <s v="0724707147"/>
    <s v="724707147"/>
    <s v=""/>
    <s v=""/>
    <n v="35.128011999999998"/>
    <n v="0.21130699999999999"/>
    <s v="Nandi"/>
    <s v="Nandi Central"/>
    <s v="Chesumei"/>
    <s v="Kiptoros"/>
    <x v="2"/>
    <s v="Abiud limited"/>
    <s v=""/>
    <s v=""/>
    <s v="Micro Business"/>
    <s v="AKUT"/>
    <s v="Masonry"/>
    <s v="07/10/2018"/>
  </r>
  <r>
    <s v="VPA6"/>
    <x v="4950"/>
    <x v="1"/>
    <s v=""/>
    <s v="2nd September,2018"/>
    <d v="2018-09-02T00:00:00"/>
    <s v="6th October,2018"/>
    <d v="2018-10-06T00:00:00"/>
    <s v="Kipkosgei Leonard"/>
    <s v="Male"/>
    <s v="32381905"/>
    <s v="724094711"/>
    <s v="729724411"/>
    <s v=""/>
    <s v=""/>
    <n v="35.136057999999998"/>
    <n v="0.197933"/>
    <s v="Nandi"/>
    <s v="Nandi Central"/>
    <s v="Emgwen"/>
    <s v="Irimis"/>
    <x v="2"/>
    <s v="Abiud limited"/>
    <s v=""/>
    <s v=""/>
    <s v="Micro Business"/>
    <s v="AKUT"/>
    <s v="Masonry"/>
    <s v="07/10/2018"/>
  </r>
  <r>
    <s v="VPA6"/>
    <x v="4951"/>
    <x v="1"/>
    <s v=""/>
    <s v="10th April,2018"/>
    <d v="2018-04-10T00:00:00"/>
    <s v="1st October,2018"/>
    <d v="2018-10-01T00:00:00"/>
    <s v="Cheptonui Josphine"/>
    <s v="Female"/>
    <s v="99999"/>
    <s v="728813650"/>
    <s v="2.55E+11"/>
    <s v=""/>
    <s v=""/>
    <n v="35.12818"/>
    <n v="0.21227099999999999"/>
    <s v="Nandi"/>
    <s v="Nandi Central"/>
    <s v="Chesumei"/>
    <s v="Kiptoros"/>
    <x v="2"/>
    <s v="Abiud limited"/>
    <s v="null"/>
    <s v=""/>
    <s v="Micro Business"/>
    <s v="AKUT"/>
    <s v="Masonry"/>
    <s v="07/10/2018"/>
  </r>
  <r>
    <s v="VPA6"/>
    <x v="4952"/>
    <x v="1"/>
    <s v=""/>
    <s v="1st September,2018"/>
    <d v="2018-09-01T00:00:00"/>
    <s v="30th September,2018"/>
    <d v="2018-09-30T00:00:00"/>
    <s v="Njuguna Luke Mwangi"/>
    <s v="Male"/>
    <s v="12996298"/>
    <s v="721458023"/>
    <s v="726243399"/>
    <s v=""/>
    <s v="723881684"/>
    <n v="36.827857999999999"/>
    <n v="-0.75410600000000005"/>
    <s v="Murang'a"/>
    <s v="Kigumo"/>
    <s v="Kinyona"/>
    <s v="Kinyona"/>
    <x v="2"/>
    <s v="HAMKAM"/>
    <s v="Hamkam"/>
    <s v="728905337"/>
    <s v="Micro Business"/>
    <s v="KENBIM"/>
    <s v="Masonry"/>
    <s v="07/10/2018"/>
  </r>
  <r>
    <s v="VPA6"/>
    <x v="4953"/>
    <x v="1"/>
    <s v=""/>
    <s v="13th July,2018"/>
    <d v="2018-07-13T00:00:00"/>
    <s v="7th September,2018"/>
    <d v="2018-09-07T00:00:00"/>
    <s v="Momanyi Livingston Nyan'Gau"/>
    <s v="Male"/>
    <s v="8578231"/>
    <s v="729951116"/>
    <s v="729951116"/>
    <s v=""/>
    <s v="706107119"/>
    <n v="34.910482999999999"/>
    <n v="-0.57954799999999995"/>
    <s v="Nyamira"/>
    <s v="Nyamira South"/>
    <s v="Bomabacho"/>
    <s v="Nyabite"/>
    <x v="7"/>
    <s v="Perjo Biogas Co Ltd"/>
    <s v="Joel Nyambane Moigare"/>
    <s v="710208102"/>
    <s v="Micro Business"/>
    <s v="MKD"/>
    <s v="Masonry"/>
    <s v="08/10/2018"/>
  </r>
  <r>
    <s v="VPA6"/>
    <x v="4954"/>
    <x v="1"/>
    <s v=""/>
    <s v="8th July,2018"/>
    <d v="2018-07-08T00:00:00"/>
    <s v="8th October,2018"/>
    <d v="2018-10-08T00:00:00"/>
    <s v="Mingate Ester Moraa"/>
    <s v="Female"/>
    <s v="4136776"/>
    <s v="0713934530"/>
    <s v="713934530"/>
    <s v=""/>
    <s v="713934530"/>
    <n v="34.875320000000002"/>
    <n v="-0.63252299999999995"/>
    <s v="Nyamira"/>
    <s v="Manga"/>
    <s v="Nyakongo"/>
    <s v="Bigogo"/>
    <x v="2"/>
    <s v="Perjo Biogas Co Ltd"/>
    <s v="Joel Nyambane Moigare"/>
    <s v="710208102"/>
    <s v="Micro Business"/>
    <s v="MKD"/>
    <s v="Masonry"/>
    <s v="08/10/2018"/>
  </r>
  <r>
    <s v="VPA6"/>
    <x v="4955"/>
    <x v="1"/>
    <s v=""/>
    <s v="21st August,2018"/>
    <d v="2018-08-21T00:00:00"/>
    <s v="9th October,2018"/>
    <d v="2018-10-09T00:00:00"/>
    <s v="Rira Benard Orengo"/>
    <s v="Male"/>
    <s v="20578916"/>
    <s v="710525193"/>
    <s v="710525193"/>
    <s v=""/>
    <s v="725989614"/>
    <n v="34.918880000000001"/>
    <n v="-0.53242199999999995"/>
    <s v="Nyamira"/>
    <s v="Nyamira South"/>
    <s v="West Mugirango"/>
    <s v="Kemasare"/>
    <x v="2"/>
    <s v="Perjo Biogas Co Ltd"/>
    <s v="Joel Nyambane Moigare"/>
    <s v="710208102"/>
    <s v="Micro Business"/>
    <s v="MKD"/>
    <s v="Masonry"/>
    <s v="09/10/2018"/>
  </r>
  <r>
    <s v="VPA6"/>
    <x v="4956"/>
    <x v="0"/>
    <s v="Grievance"/>
    <s v="30th September,2018"/>
    <d v="2018-09-30T00:00:00"/>
    <s v="24th October,2018"/>
    <d v="2018-10-24T00:00:00"/>
    <s v="Kiarie Carolyne Wanjku"/>
    <s v="Female"/>
    <s v="99999"/>
    <s v="722649172"/>
    <s v="722649172"/>
    <s v=""/>
    <s v="723678194"/>
    <n v="36.813606999999998"/>
    <n v="-1.1335580000000001"/>
    <s v="Kiambu"/>
    <s v="Kiambaa"/>
    <s v="Ndumberi"/>
    <s v="Ting'Ang'A"/>
    <x v="1"/>
    <s v="Felikam Biogas Services"/>
    <s v="Felikam Biogas Services"/>
    <s v="721439273"/>
    <s v="Micro Business"/>
    <s v="KENBIM"/>
    <s v="Masonry"/>
    <s v="10/10/2018"/>
  </r>
  <r>
    <s v="VPA6"/>
    <x v="4957"/>
    <x v="1"/>
    <s v=""/>
    <s v="18th September,2018"/>
    <d v="2018-09-18T00:00:00"/>
    <s v="1st October,2018"/>
    <d v="2018-10-01T00:00:00"/>
    <s v="Chege John Ichangai"/>
    <s v="Male"/>
    <s v="816191"/>
    <s v="723059062"/>
    <s v="723059062"/>
    <s v=""/>
    <s v=""/>
    <n v="36.843183000000003"/>
    <n v="-1.029768"/>
    <s v="Kiambu"/>
    <s v="Gatundu South"/>
    <s v="Mutati"/>
    <s v="Kigaa"/>
    <x v="2"/>
    <s v="Fagaden Enterprises"/>
    <s v=""/>
    <s v=""/>
    <s v="Micro Business"/>
    <s v="MKD"/>
    <s v="Masonry"/>
    <s v="11/10/2018"/>
  </r>
  <r>
    <s v="VPA6"/>
    <x v="4958"/>
    <x v="1"/>
    <s v=""/>
    <s v="4th June,2018"/>
    <d v="2018-06-04T00:00:00"/>
    <s v="10th July,2018"/>
    <d v="2018-07-10T00:00:00"/>
    <s v="Mwangi Esther Wanjiku"/>
    <s v="Male"/>
    <s v="5581867"/>
    <s v="729330864"/>
    <s v="729330864"/>
    <s v=""/>
    <s v=""/>
    <n v="36.851607999999999"/>
    <n v="-0.70001100000000005"/>
    <s v="Murang'a"/>
    <s v="Kangema"/>
    <s v="Gakera"/>
    <s v="Icice"/>
    <x v="3"/>
    <s v="Andcol Enterprises"/>
    <s v="Andcol  Enterprises"/>
    <s v="723020914"/>
    <s v="Micro Business"/>
    <s v="MKD"/>
    <s v="Masonry"/>
    <s v="15/10/2018"/>
  </r>
  <r>
    <s v="VPA6"/>
    <x v="4959"/>
    <x v="1"/>
    <s v=""/>
    <s v="25th August,2018"/>
    <d v="2018-08-25T00:00:00"/>
    <s v="14th October,2018"/>
    <d v="2018-10-14T00:00:00"/>
    <s v="Kimathi Jane Kithira"/>
    <s v="Female"/>
    <s v="13399254"/>
    <s v="721899707"/>
    <s v="721899707"/>
    <s v=""/>
    <s v="721985466"/>
    <n v="37.783684999999998"/>
    <n v="2.7307999999999999E-2"/>
    <s v="Meru"/>
    <s v="Imenti South"/>
    <s v="Giaki"/>
    <s v="Ciokiura"/>
    <x v="0"/>
    <s v="Igwemas General Digester Ltd"/>
    <s v="Timothy  Murithi"/>
    <s v="791853946"/>
    <s v="Micro Business"/>
    <s v="MKD"/>
    <s v="Masonry"/>
    <s v="15/10/2018"/>
  </r>
  <r>
    <s v="VPA6"/>
    <x v="4960"/>
    <x v="1"/>
    <s v=""/>
    <s v="15th September,2018"/>
    <d v="2018-09-15T00:00:00"/>
    <s v="15th October,2018"/>
    <d v="2018-10-15T00:00:00"/>
    <s v="Loice Muthoni Mwangi"/>
    <s v="Female"/>
    <s v="5953860"/>
    <s v="721401062"/>
    <s v="721401062"/>
    <s v=""/>
    <s v="736661602"/>
    <n v="37.073537000000002"/>
    <n v="-0.18876000000000001"/>
    <s v="Nyeri"/>
    <s v="Kieni East"/>
    <s v="Kabulaini"/>
    <s v="Ketuke"/>
    <x v="3"/>
    <s v="Biotechno &amp; Services"/>
    <s v="Biotechno &amp; Services"/>
    <s v="720561118"/>
    <s v="Micro Business"/>
    <s v="KENBIM"/>
    <s v="Masonry"/>
    <s v="15/10/2018"/>
  </r>
  <r>
    <s v="VPA6"/>
    <x v="4961"/>
    <x v="0"/>
    <s v="Grievance"/>
    <s v="27th August,2018"/>
    <d v="2018-08-27T00:00:00"/>
    <s v="16th October,2018"/>
    <d v="2018-10-16T00:00:00"/>
    <s v="M'Rukaria Muriungi Joel"/>
    <s v="Male"/>
    <s v="12885924"/>
    <s v="700312566"/>
    <s v="700312566"/>
    <s v=""/>
    <s v="715775531"/>
    <n v="37.623896000000002"/>
    <n v="-7.5406000000000001E-2"/>
    <s v="Meru"/>
    <s v="Imenti South"/>
    <s v="Mikumbune"/>
    <s v="Rugomo"/>
    <x v="3"/>
    <s v="Igwemas General Digester Ltd"/>
    <s v="Timothy  Murithi"/>
    <s v="791853946"/>
    <s v="Micro Business"/>
    <s v="MKD"/>
    <s v="Masonry"/>
    <s v="16/10/2018"/>
  </r>
  <r>
    <s v="VPA6"/>
    <x v="4962"/>
    <x v="1"/>
    <s v=""/>
    <s v="16th July,2018"/>
    <d v="2018-07-16T00:00:00"/>
    <s v="4th September,2018"/>
    <d v="2018-09-04T00:00:00"/>
    <s v="Ndungu Samuel"/>
    <s v="Male"/>
    <s v="11594252"/>
    <s v="0724429342"/>
    <s v="724429342"/>
    <s v=""/>
    <s v=""/>
    <n v="36.609126000000003"/>
    <n v="-1.227732"/>
    <s v="Kiambu"/>
    <s v="Kikuyu"/>
    <s v="Karai"/>
    <s v="Raiguti"/>
    <x v="0"/>
    <s v="Andcol Enterprises"/>
    <s v="Andrew Tunui"/>
    <s v="723020914"/>
    <s v="Micro Business"/>
    <s v="KENBIM"/>
    <s v="Masonry"/>
    <s v="18/10/2018"/>
  </r>
  <r>
    <s v="VPA6"/>
    <x v="4963"/>
    <x v="1"/>
    <s v=""/>
    <s v="1st March,2018"/>
    <d v="2018-03-01T00:00:00"/>
    <s v="1st May,2018"/>
    <d v="2018-05-01T00:00:00"/>
    <s v="Miano Mureithi James"/>
    <s v="Male"/>
    <s v="99999"/>
    <s v="721473762"/>
    <s v="721473762"/>
    <s v=""/>
    <s v=""/>
    <n v="37.252423"/>
    <n v="-0.44090699999999999"/>
    <s v="Kirinyaga"/>
    <s v="Kerugoya/Kutus"/>
    <s v="Inoi"/>
    <s v="Block"/>
    <x v="3"/>
    <s v="Andcol Enterprises"/>
    <s v="Andcol  Enterprises"/>
    <s v=""/>
    <s v="Micro Business"/>
    <s v="KENBIM"/>
    <s v="Masonry"/>
    <s v="18/10/2018"/>
  </r>
  <r>
    <s v="VPA6"/>
    <x v="4964"/>
    <x v="1"/>
    <s v=""/>
    <s v="31st August,2018"/>
    <d v="2018-08-31T00:00:00"/>
    <s v="20th October,2018"/>
    <d v="2018-10-20T00:00:00"/>
    <s v="Kinyuru Kiburu Zaverio"/>
    <s v="Male"/>
    <s v="4470374"/>
    <s v="792433846"/>
    <s v="792433846"/>
    <s v=""/>
    <s v="715516984"/>
    <n v="37.628067000000001"/>
    <n v="-7.9642000000000004E-2"/>
    <s v="Meru"/>
    <s v="Imenti South"/>
    <s v="Mikumbune"/>
    <s v="Rugomi"/>
    <x v="3"/>
    <s v="Igwemas General Digester Ltd"/>
    <s v="Eric Munene"/>
    <s v="728779943"/>
    <s v="Micro Business"/>
    <s v="MKD"/>
    <s v="Masonry"/>
    <s v="20/10/2018"/>
  </r>
  <r>
    <s v="VPA6"/>
    <x v="4965"/>
    <x v="1"/>
    <s v=""/>
    <s v="18th October,2018"/>
    <d v="2018-10-18T00:00:00"/>
    <s v="22nd October,2018"/>
    <d v="2018-10-22T00:00:00"/>
    <s v="Anginya Tobias Otieno"/>
    <s v="Male"/>
    <s v="4243363"/>
    <s v="722223977"/>
    <s v="722223977"/>
    <s v=""/>
    <s v=""/>
    <n v="34.612667999999999"/>
    <n v="-0.75686699999999996"/>
    <s v="Migori"/>
    <s v="Rongo"/>
    <s v="Koderobara"/>
    <s v="Kanyigombe"/>
    <x v="0"/>
    <s v="Nyansancha Biogas"/>
    <s v="Samuel Otiso"/>
    <s v="723433295"/>
    <s v="Micro Business"/>
    <s v="MKD"/>
    <s v="Masonry"/>
    <s v="23/10/2018"/>
  </r>
  <r>
    <s v="VPA6"/>
    <x v="4966"/>
    <x v="1"/>
    <s v=""/>
    <s v="3rd September,2018"/>
    <d v="2018-09-03T00:00:00"/>
    <s v="23rd October,2018"/>
    <d v="2018-10-23T00:00:00"/>
    <s v="Muriungi Mukiri Godfrey"/>
    <s v="Male"/>
    <s v="22567834"/>
    <s v="710568422"/>
    <s v="724559423"/>
    <s v=""/>
    <s v="710568422"/>
    <n v="37.658346999999999"/>
    <n v="-9.1652999999999998E-2"/>
    <s v="Meru"/>
    <s v="Imenti South"/>
    <s v="Mwichiune"/>
    <s v="Rarambu"/>
    <x v="2"/>
    <s v="Igwemas General Digester Ltd"/>
    <s v="Frank Mutuma"/>
    <s v="740766597"/>
    <s v="Micro Business"/>
    <s v="MKD"/>
    <s v="Masonry"/>
    <s v="23/10/2018"/>
  </r>
  <r>
    <s v="VPA6"/>
    <x v="4967"/>
    <x v="1"/>
    <s v=""/>
    <s v="25th April,2018"/>
    <d v="2018-04-25T00:00:00"/>
    <s v="14th June,2018"/>
    <d v="2018-06-14T00:00:00"/>
    <s v="Njenga Agnes Nyambura"/>
    <s v="Female"/>
    <s v="22930715"/>
    <s v="721691938"/>
    <s v="711691938"/>
    <s v=""/>
    <s v=""/>
    <n v="36.683636999999997"/>
    <n v="-1.22837"/>
    <s v="Kiambu"/>
    <s v="Kabete"/>
    <s v="Kanyarere"/>
    <s v="Kwamagu"/>
    <x v="3"/>
    <s v="Andcol Enterprises"/>
    <s v="Andrew Tunui"/>
    <s v="723020914"/>
    <s v="Micro Business"/>
    <s v="MKD"/>
    <s v="Masonry"/>
    <s v="25/10/2018"/>
  </r>
  <r>
    <s v="VPA6"/>
    <x v="4968"/>
    <x v="2"/>
    <s v="Abandoned"/>
    <s v="20th January,2018"/>
    <d v="2018-01-20T00:00:00"/>
    <s v="18th February,2018"/>
    <d v="2018-02-18T00:00:00"/>
    <s v="Gatimu Karimi Joseph"/>
    <s v="Male"/>
    <s v="754288"/>
    <s v="711444359"/>
    <s v="711444359"/>
    <s v=""/>
    <s v=""/>
    <n v="37.254916999999999"/>
    <n v="-0.518536"/>
    <s v="Kirinyaga"/>
    <s v="Kerugoya/Kutus"/>
    <s v="Kanyekini"/>
    <s v="Mutitu"/>
    <x v="2"/>
    <s v="Sakaki Natural Renewable Energy Center"/>
    <s v="Sakaki Natural Renewable Energy Center"/>
    <s v="723421759"/>
    <s v="Micro Business"/>
    <s v="MKD"/>
    <s v="Masonry"/>
    <s v="25/10/2018"/>
  </r>
  <r>
    <s v="VPA6"/>
    <x v="4969"/>
    <x v="1"/>
    <s v=""/>
    <s v="20th July,2018"/>
    <d v="2018-07-20T00:00:00"/>
    <s v="10th August,2018"/>
    <d v="2018-08-10T00:00:00"/>
    <s v="Koigia Gituro Anthony"/>
    <s v="Male"/>
    <s v="5756904"/>
    <s v="723446004"/>
    <s v="723446004"/>
    <s v=""/>
    <s v=""/>
    <n v="37.264755999999998"/>
    <n v="-0.48585699999999998"/>
    <s v="Kirinyaga"/>
    <s v="Kerugoya/Kutus"/>
    <s v="Kerugoya"/>
    <s v="Kiaritha"/>
    <x v="2"/>
    <s v="Mt Kenya Renewable energy"/>
    <s v=""/>
    <s v=""/>
    <s v="Micro Business"/>
    <s v="KENBIM"/>
    <s v="Masonry"/>
    <s v="25/10/2018"/>
  </r>
  <r>
    <s v="VPA6"/>
    <x v="4970"/>
    <x v="1"/>
    <s v=""/>
    <s v="4th March,2018"/>
    <d v="2018-03-04T00:00:00"/>
    <s v="23rd April,2018"/>
    <d v="2018-04-23T00:00:00"/>
    <s v="Mwiruri James Mwangi"/>
    <s v="Male"/>
    <s v="8844954"/>
    <s v="786532553"/>
    <s v="786532553"/>
    <s v=""/>
    <s v=""/>
    <n v="36.885945"/>
    <n v="-0.95057599999999998"/>
    <s v="Kiambu"/>
    <s v="Gatundu North"/>
    <s v="Kithokoni"/>
    <s v="Kanjuku"/>
    <x v="2"/>
    <s v="Andcol Enterprises"/>
    <s v="Andrew Tunui"/>
    <s v="723020914"/>
    <s v="Micro Business"/>
    <s v="KENBIM"/>
    <s v="Masonry"/>
    <s v="26/10/2018"/>
  </r>
  <r>
    <s v="VPA6"/>
    <x v="4971"/>
    <x v="0"/>
    <s v="Under Verification"/>
    <s v="26th October,2018"/>
    <d v="2018-10-26T00:00:00"/>
    <s v="26th October,2018"/>
    <d v="2018-10-26T00:00:00"/>
    <s v="Mwaniki Grace Wanjiru"/>
    <s v="Female"/>
    <s v="23612835"/>
    <s v="0715354037"/>
    <s v="715354037"/>
    <s v=""/>
    <s v="792194026"/>
    <n v="36.884731000000002"/>
    <n v="-0.94961099999999998"/>
    <s v="Kiambu"/>
    <s v="Gatundu North"/>
    <s v="Chania"/>
    <s v="Givai-Ni"/>
    <x v="1"/>
    <s v="Andcol Enterprises"/>
    <s v="Andrew Tunui"/>
    <s v="723020914"/>
    <s v="Micro Business"/>
    <s v="KENBIM"/>
    <s v="Masonry"/>
    <s v="26/10/2018"/>
  </r>
  <r>
    <s v="VPA6"/>
    <x v="4972"/>
    <x v="1"/>
    <s v=""/>
    <s v="11th July,2018"/>
    <d v="2018-07-11T00:00:00"/>
    <s v="14th August,2018"/>
    <d v="2018-08-14T00:00:00"/>
    <s v="Nginge Nancy Wanjiru"/>
    <s v="Female"/>
    <s v="6595138"/>
    <s v="723389671"/>
    <s v="723389671"/>
    <s v=""/>
    <s v=""/>
    <n v="36.895068000000002"/>
    <n v="-0.97392999999999996"/>
    <s v="Kiambu"/>
    <s v="Gatundu North"/>
    <s v="Guthokoni"/>
    <s v="Gathai"/>
    <x v="0"/>
    <s v="Andcol Enterprises"/>
    <s v="Andrew Tunui"/>
    <s v="723020914"/>
    <s v="Micro Business"/>
    <s v="KENBIM"/>
    <s v="Masonry"/>
    <s v="26/10/2018"/>
  </r>
  <r>
    <s v="VPA6"/>
    <x v="4973"/>
    <x v="1"/>
    <s v=""/>
    <s v="4th September,2018"/>
    <d v="2018-09-04T00:00:00"/>
    <s v="24th October,2018"/>
    <d v="2018-10-24T00:00:00"/>
    <s v="Gaiko John"/>
    <s v="Male"/>
    <s v="35562332"/>
    <s v="739020480"/>
    <s v="739020480"/>
    <s v=""/>
    <s v=""/>
    <n v="37.099888"/>
    <n v="-0.43856800000000001"/>
    <s v="Nyeri"/>
    <s v="Mathira West"/>
    <s v="Kiawarigi"/>
    <s v="Icuga"/>
    <x v="0"/>
    <s v="Cides Ltd"/>
    <s v="Null"/>
    <s v=""/>
    <s v="Micro Business"/>
    <s v="KENBIM"/>
    <s v="Masonry"/>
    <s v="26/10/2018"/>
  </r>
  <r>
    <s v="VPA6"/>
    <x v="4974"/>
    <x v="1"/>
    <s v=""/>
    <s v="30th June,2018"/>
    <d v="2018-06-30T00:00:00"/>
    <s v="31st August,2018"/>
    <d v="2018-08-31T00:00:00"/>
    <s v="Kabata Wambui Miriam"/>
    <s v="Male"/>
    <s v="99999"/>
    <s v="714773786"/>
    <s v="714773786"/>
    <s v=""/>
    <s v=""/>
    <n v="37.304856000000001"/>
    <n v="-0.55177699999999996"/>
    <s v="Kirinyaga"/>
    <s v="Kerugoya/Kutus"/>
    <s v="Karia"/>
    <s v="Kianjogu"/>
    <x v="2"/>
    <s v="Andcol Enterprises"/>
    <s v="Null"/>
    <s v=""/>
    <s v="Micro Business"/>
    <s v="KENBIM"/>
    <s v="Masonry"/>
    <s v="28/10/2018"/>
  </r>
  <r>
    <s v="VPA6"/>
    <x v="4975"/>
    <x v="1"/>
    <s v=""/>
    <s v="21st September,2018"/>
    <d v="2018-09-21T00:00:00"/>
    <s v="14th October,2018"/>
    <d v="2018-10-14T00:00:00"/>
    <s v="Mwangi Nancy Mukami"/>
    <s v="Female"/>
    <s v="99999"/>
    <s v="726770299"/>
    <s v="726770299"/>
    <s v=""/>
    <s v="787999761"/>
    <n v="37.144936999999999"/>
    <n v="-0.49727199999999999"/>
    <s v="Nyeri"/>
    <s v="Mathira East"/>
    <s v="Gatundu"/>
    <s v="Mwanda"/>
    <x v="2"/>
    <s v="Sakaki Natural Renewable Energy Center"/>
    <s v=""/>
    <s v=""/>
    <s v="Micro Business"/>
    <s v="MKD"/>
    <s v="Masonry"/>
    <s v="03/11/2018"/>
  </r>
  <r>
    <s v="VPA6"/>
    <x v="4976"/>
    <x v="1"/>
    <s v=""/>
    <s v="8th October,2018"/>
    <d v="2018-10-08T00:00:00"/>
    <s v="31st October,2018"/>
    <d v="2018-10-31T00:00:00"/>
    <s v="Asiligwa Emmy Asiligwa"/>
    <s v="Female"/>
    <s v="99999"/>
    <s v="726377526"/>
    <s v="726377526"/>
    <s v=""/>
    <s v="722623122"/>
    <n v="34.775103000000001"/>
    <n v="0.118175"/>
    <s v="Vihiga"/>
    <s v="Sabatia"/>
    <s v="Mdete"/>
    <s v="Vokoli"/>
    <x v="0"/>
    <s v="Sakaki Natural Renewable Energy Center"/>
    <s v=""/>
    <s v=""/>
    <s v="Micro Business"/>
    <s v="MKD"/>
    <s v="Masonry"/>
    <s v="03/11/2018"/>
  </r>
  <r>
    <s v="VPA6"/>
    <x v="4977"/>
    <x v="1"/>
    <s v=""/>
    <s v="15th October,2018"/>
    <d v="2018-10-15T00:00:00"/>
    <s v="2nd November,2018"/>
    <d v="2018-11-02T00:00:00"/>
    <s v="Wachira Wilson Mutahi"/>
    <s v="Male"/>
    <s v="99999"/>
    <s v="722682564"/>
    <s v="2.55E+11"/>
    <s v=""/>
    <s v="2.55E+11"/>
    <n v="37.017524999999999"/>
    <n v="-1.177948"/>
    <s v="Kiambu"/>
    <s v="Ruiru"/>
    <s v="Gatongora"/>
    <s v="Mutonya"/>
    <x v="2"/>
    <s v="Sakaki Natural Renewable Energy Center"/>
    <s v="Null"/>
    <s v=""/>
    <s v="Micro Business"/>
    <s v="MKD"/>
    <s v="Masonry"/>
    <s v="03/11/2018"/>
  </r>
  <r>
    <s v="VPA6"/>
    <x v="4978"/>
    <x v="1"/>
    <s v=""/>
    <s v="4th November,2018"/>
    <d v="2018-11-04T00:00:00"/>
    <s v="4th November,2018"/>
    <d v="2018-11-04T00:00:00"/>
    <s v="Njenga Geoffrey Mwangi"/>
    <s v="Male"/>
    <s v="30846597"/>
    <s v="0716612298"/>
    <s v="716612298"/>
    <s v=""/>
    <s v="726399408"/>
    <n v="36.882142999999999"/>
    <n v="-0.82636299999999996"/>
    <s v="Murang'a"/>
    <s v="Gatanga"/>
    <s v="Kigoro"/>
    <s v="Kanunga"/>
    <x v="2"/>
    <s v="HAMKAM"/>
    <s v="Hamkam"/>
    <s v="728905327"/>
    <s v="Micro Business"/>
    <s v="KENBIM"/>
    <s v="Masonry"/>
    <s v="04/11/2018"/>
  </r>
  <r>
    <s v="VPA6"/>
    <x v="4979"/>
    <x v="1"/>
    <s v=""/>
    <s v="6th November,2018"/>
    <d v="2018-11-06T00:00:00"/>
    <s v="6th November,2018"/>
    <d v="2018-11-06T00:00:00"/>
    <s v="Karia Ann Wanjiku"/>
    <s v="Female"/>
    <s v="5160235"/>
    <s v="725560692"/>
    <s v="725560692"/>
    <s v=""/>
    <s v=""/>
    <n v="36.952911999999998"/>
    <n v="-0.84031100000000003"/>
    <s v="Murang'a"/>
    <s v="Kandara"/>
    <s v="Ruchu"/>
    <s v="Kibage"/>
    <x v="3"/>
    <s v="CIDES ltd"/>
    <s v="Joseph Kuria"/>
    <s v="722688564"/>
    <s v="Micro Business"/>
    <s v="KENBIM"/>
    <s v="Masonry"/>
    <s v="08/11/2018"/>
  </r>
  <r>
    <s v="VPA6"/>
    <x v="4980"/>
    <x v="1"/>
    <s v=""/>
    <s v="7th September,2018"/>
    <d v="2018-09-07T00:00:00"/>
    <s v="10th November,2018"/>
    <d v="2018-11-10T00:00:00"/>
    <s v="Wanjohi Esther Muthoni"/>
    <s v="Female"/>
    <s v="11261815"/>
    <s v="701630233"/>
    <s v="7228608703"/>
    <s v=""/>
    <s v="701630233"/>
    <n v="36.900880000000001"/>
    <n v="-0.440913"/>
    <s v="Nyeri"/>
    <s v="Nyeri Town"/>
    <s v="Nyeri  Town"/>
    <s v="Kiriara"/>
    <x v="0"/>
    <s v="Mt Kenya Renewable Energy"/>
    <s v="Allan Gichuru Karugu"/>
    <s v="705604956"/>
    <s v="Micro Business"/>
    <s v="KENBIM"/>
    <s v="Masonry"/>
    <s v="10/11/2018"/>
  </r>
  <r>
    <s v="VPA6"/>
    <x v="4981"/>
    <x v="1"/>
    <s v=""/>
    <s v="5th October,2018"/>
    <d v="2018-10-05T00:00:00"/>
    <s v="11th November,2018"/>
    <d v="2018-11-11T00:00:00"/>
    <s v="Mutahi Flacidia Tugi"/>
    <s v="Female"/>
    <s v="11074756"/>
    <s v="720437376"/>
    <s v="720437376"/>
    <s v=""/>
    <s v="727486230"/>
    <n v="37.007446999999999"/>
    <n v="-0.484072"/>
    <s v="Nyeri"/>
    <s v="Tetu"/>
    <s v="Tetu"/>
    <s v="Gichira"/>
    <x v="1"/>
    <s v="Mt Kenya Renewable Energy"/>
    <s v="Allan Gichuru Karugu"/>
    <s v="705604956"/>
    <s v="Micro Business"/>
    <s v="KENBIM"/>
    <s v="Masonry"/>
    <s v="11/11/2018"/>
  </r>
  <r>
    <s v="VPA6"/>
    <x v="4982"/>
    <x v="1"/>
    <s v=""/>
    <s v="8th October,2018"/>
    <d v="2018-10-08T00:00:00"/>
    <s v="12th November,2018"/>
    <d v="2018-11-12T00:00:00"/>
    <s v="Michael Mundui K"/>
    <s v="Male"/>
    <s v="1170328"/>
    <s v="725728179"/>
    <s v="725728179"/>
    <s v=""/>
    <s v=""/>
    <n v="35.824814000000003"/>
    <n v="4.2048000000000002E-2"/>
    <s v="Baringo"/>
    <s v="Koibatek"/>
    <s v="Esageri"/>
    <s v="Esageri"/>
    <x v="2"/>
    <s v="Kichemu limited"/>
    <s v="Null"/>
    <s v=""/>
    <s v="Micro Business"/>
    <s v="MKD"/>
    <s v="Masonry"/>
    <s v="12/11/2018"/>
  </r>
  <r>
    <s v="VPA6"/>
    <x v="4983"/>
    <x v="1"/>
    <s v=""/>
    <s v="1st May,2018"/>
    <d v="2018-05-01T00:00:00"/>
    <s v="1st June,2018"/>
    <d v="2018-06-01T00:00:00"/>
    <s v="Wathuta Wairimu Lucy"/>
    <s v="Female"/>
    <s v="99999"/>
    <s v="723899684"/>
    <s v="720899684"/>
    <s v=""/>
    <s v=""/>
    <n v="37.291493000000003"/>
    <n v="-0.51338499999999998"/>
    <s v="Kirinyaga"/>
    <s v="Kerugoya/Kutus"/>
    <s v="Inoi"/>
    <s v="Kamondo"/>
    <x v="0"/>
    <s v="Andcol Enterprises"/>
    <s v="Andcol  Enterprises"/>
    <s v="723020914"/>
    <s v="Micro Business"/>
    <s v="KENBIM"/>
    <s v="Masonry"/>
    <s v="15/11/2018"/>
  </r>
  <r>
    <s v="VPA6"/>
    <x v="4984"/>
    <x v="1"/>
    <s v=""/>
    <s v="25th October,2018"/>
    <d v="2018-10-25T00:00:00"/>
    <s v="17th November,2018"/>
    <d v="2018-11-17T00:00:00"/>
    <s v="Charles Manyara Kobia"/>
    <s v="Male"/>
    <s v="22308761"/>
    <s v="727114538"/>
    <s v="727114538"/>
    <s v=""/>
    <s v="723962436"/>
    <n v="37.734656000000001"/>
    <n v="0.171573"/>
    <s v="Meru"/>
    <s v="Tigania West"/>
    <s v="Kianjai"/>
    <s v="Machaku"/>
    <x v="1"/>
    <s v="Likunga Company Limited"/>
    <s v="Julius Mwiraria"/>
    <s v="713007798"/>
    <s v="Micro Business"/>
    <s v="KENBIM"/>
    <s v="Masonry"/>
    <s v="19/11/2018"/>
  </r>
  <r>
    <s v="VPA6"/>
    <x v="4985"/>
    <x v="1"/>
    <s v=""/>
    <s v="30th July,2018"/>
    <d v="2018-07-30T00:00:00"/>
    <s v="17th November,2018"/>
    <d v="2018-11-17T00:00:00"/>
    <s v="Grace Kobia Wacuka"/>
    <s v="Female"/>
    <s v="13539404"/>
    <s v="0723264001"/>
    <s v="723264001"/>
    <s v=""/>
    <s v="722654977"/>
    <n v="37.698332999999998"/>
    <n v="0.19062299999999999"/>
    <s v="Meru"/>
    <s v="Tigania West"/>
    <s v="Mituntu"/>
    <s v="Ntalami"/>
    <x v="3"/>
    <s v="Likunga Company Limited"/>
    <s v="Julius Mwilaria"/>
    <s v="713007798"/>
    <s v="Micro Business"/>
    <s v="KENBIM"/>
    <s v="Masonry"/>
    <s v="19/11/2018"/>
  </r>
  <r>
    <s v="VPA6"/>
    <x v="4986"/>
    <x v="1"/>
    <s v=""/>
    <s v="6th November,2018"/>
    <d v="2018-11-06T00:00:00"/>
    <s v="21st November,2018"/>
    <d v="2018-11-21T00:00:00"/>
    <s v="Muchiri Rosemary Njeri"/>
    <s v="Female"/>
    <s v="13319059"/>
    <s v="720747650"/>
    <s v="720747650"/>
    <s v=""/>
    <s v="720818585"/>
    <n v="36.976590000000002"/>
    <n v="-0.46731499999999998"/>
    <s v="Nyeri"/>
    <s v="Tetu"/>
    <s v="Tetu"/>
    <s v="Thigingi"/>
    <x v="0"/>
    <s v="Mt Kenya Renewable Energy"/>
    <s v="Mt Kenya Renewable Energy"/>
    <s v="726322851"/>
    <s v="Micro Business"/>
    <s v="KENBIM"/>
    <s v="Masonry"/>
    <s v="21/11/2018"/>
  </r>
  <r>
    <s v="VPA6"/>
    <x v="4987"/>
    <x v="1"/>
    <s v=""/>
    <s v="21st May,2018"/>
    <d v="2018-05-21T00:00:00"/>
    <s v="21st November,2018"/>
    <d v="2018-11-21T00:00:00"/>
    <s v="Wachira Winfred Nyaguthi"/>
    <s v="Female"/>
    <s v="20751936"/>
    <s v="720545770"/>
    <s v="720545770"/>
    <s v=""/>
    <s v="780545770"/>
    <n v="36.964072000000002"/>
    <n v="-0.49532500000000002"/>
    <s v="Nyeri"/>
    <s v="Tetu"/>
    <s v="Tetu"/>
    <s v="Kiandu"/>
    <x v="1"/>
    <s v="Mt Kenya Renewable Energy"/>
    <s v="Allan Gichuru Karugu"/>
    <s v="705604956"/>
    <s v="Micro Business"/>
    <s v="KENBIM"/>
    <s v="Masonry"/>
    <s v="21/11/2018"/>
  </r>
  <r>
    <s v="VPA6"/>
    <x v="4988"/>
    <x v="1"/>
    <s v=""/>
    <s v="27th September,2018"/>
    <d v="2018-09-27T00:00:00"/>
    <s v="21st November,2018"/>
    <d v="2018-11-21T00:00:00"/>
    <s v="Muchemi Mwangi Misheck"/>
    <s v="Male"/>
    <s v="798177"/>
    <s v="720085076"/>
    <s v="720288260"/>
    <s v=""/>
    <s v="720085076"/>
    <n v="37.670313"/>
    <n v="-9.1947000000000001E-2"/>
    <s v="Meru"/>
    <s v="Imenti South"/>
    <s v="Igoki"/>
    <s v="Mutuatine"/>
    <x v="0"/>
    <s v="Likunga Company Limited"/>
    <s v="Eliatha Njagi"/>
    <s v="718644238"/>
    <s v="Micro Business"/>
    <s v="MKD"/>
    <s v="Masonry"/>
    <s v="21/11/2018"/>
  </r>
  <r>
    <s v="VPA6"/>
    <x v="4989"/>
    <x v="1"/>
    <s v=""/>
    <s v="5th October,2018"/>
    <d v="2018-10-05T00:00:00"/>
    <s v="6th November,2018"/>
    <d v="2018-11-06T00:00:00"/>
    <s v="Gitau Ann Gatitu"/>
    <s v="Female"/>
    <s v="1520198"/>
    <s v="722632103"/>
    <s v="722632103"/>
    <s v=""/>
    <s v="724980508"/>
    <n v="36.981707999999998"/>
    <n v="-0.45339299999999999"/>
    <s v="Nyeri"/>
    <s v="Nyeri Town"/>
    <s v="Munisparity"/>
    <s v="Githaithira"/>
    <x v="2"/>
    <s v="Sakaki Natural Renewable Energy Center"/>
    <s v=""/>
    <s v=""/>
    <s v="Micro Business"/>
    <s v="MKD"/>
    <s v="Masonry"/>
    <s v="22/11/2018"/>
  </r>
  <r>
    <s v="VPA6"/>
    <x v="4990"/>
    <x v="1"/>
    <s v=""/>
    <s v="10th October,2018"/>
    <d v="2018-10-10T00:00:00"/>
    <s v="10th November,2018"/>
    <d v="2018-11-10T00:00:00"/>
    <s v="Karimi Rosemary Karimi"/>
    <s v="Female"/>
    <s v="10953954"/>
    <s v="723794912"/>
    <s v="2.55E+11"/>
    <s v=""/>
    <s v="2.55E+11"/>
    <n v="37.255046999999998"/>
    <n v="-0.63732500000000003"/>
    <s v="Kirinyaga"/>
    <s v="Kirinyaga East"/>
    <s v="Kinyaga"/>
    <s v="Gatarwa"/>
    <x v="2"/>
    <s v="Sakaki Natural Renewable Energy Center"/>
    <s v=""/>
    <s v=""/>
    <s v="Micro Business"/>
    <s v="MKD"/>
    <s v="Masonry"/>
    <s v="22/11/2018"/>
  </r>
  <r>
    <s v="VPA6"/>
    <x v="4991"/>
    <x v="1"/>
    <s v=""/>
    <s v="3rd October,2018"/>
    <d v="2018-10-03T00:00:00"/>
    <s v="24th November,2018"/>
    <d v="2018-11-24T00:00:00"/>
    <s v="Thairu Samuel Kariuki"/>
    <s v="Male"/>
    <s v="1204609"/>
    <s v="726851071"/>
    <s v="726851071"/>
    <s v=""/>
    <s v="727671208"/>
    <n v="36.948051999999997"/>
    <n v="-0.644868"/>
    <s v="Murang'a"/>
    <s v="Mathioya"/>
    <s v="Njumbi"/>
    <s v="Nyakianga"/>
    <x v="0"/>
    <s v="Cides Ltd"/>
    <s v="Cides Ltd"/>
    <s v=""/>
    <s v="Micro Business"/>
    <s v="MKD"/>
    <s v="Masonry"/>
    <s v="25/11/2018"/>
  </r>
  <r>
    <s v="VPA6"/>
    <x v="4992"/>
    <x v="1"/>
    <s v=""/>
    <s v="3rd October,2018"/>
    <d v="2018-10-03T00:00:00"/>
    <s v="24th November,2018"/>
    <d v="2018-11-24T00:00:00"/>
    <s v="Maina Racheal Waithira"/>
    <s v="Female"/>
    <s v="10621790"/>
    <s v="720617020"/>
    <s v="720617020"/>
    <s v=""/>
    <s v=""/>
    <n v="36.943705999999999"/>
    <n v="-0.65213600000000005"/>
    <s v="Murang'a"/>
    <s v="Kangema"/>
    <s v="Rwathia"/>
    <s v="Kenyanjeru"/>
    <x v="3"/>
    <s v="Cides Ltd"/>
    <s v=""/>
    <s v=""/>
    <s v="Micro Business"/>
    <s v="MKD"/>
    <s v="Masonry"/>
    <s v="25/11/2018"/>
  </r>
  <r>
    <s v="VPA6"/>
    <x v="4993"/>
    <x v="1"/>
    <s v=""/>
    <s v="21st October,2018"/>
    <d v="2018-10-21T00:00:00"/>
    <s v="19th November,2018"/>
    <d v="2018-11-19T00:00:00"/>
    <s v="Muthuri Margaret Kaguri"/>
    <s v="Female"/>
    <s v="22789193"/>
    <s v="254725762539"/>
    <s v="2.55E+11"/>
    <s v=""/>
    <s v="2.55E+11"/>
    <n v="37.668095000000001"/>
    <n v="-0.104099"/>
    <s v="Meru"/>
    <s v="Imenti South"/>
    <s v="Mikumbune"/>
    <s v="Majerune"/>
    <x v="3"/>
    <s v="Igwemas General Digester Ltd"/>
    <s v="Timothy Murithi"/>
    <s v="254791853946"/>
    <s v="Micro Business"/>
    <s v="MKD"/>
    <s v="Masonry"/>
    <s v="26/11/2018"/>
  </r>
  <r>
    <s v="VPA6"/>
    <x v="4994"/>
    <x v="1"/>
    <s v=""/>
    <s v="20th October,2018"/>
    <d v="2018-10-20T00:00:00"/>
    <s v="27th November,2018"/>
    <d v="2018-11-27T00:00:00"/>
    <s v="Williason Mbui Gatobu"/>
    <s v="Male"/>
    <s v="14412838"/>
    <s v="708790107"/>
    <s v="708790107"/>
    <s v=""/>
    <s v="720571825"/>
    <n v="37.572266999999997"/>
    <n v="3.3509999999999998E-3"/>
    <s v="Meru"/>
    <s v="Meru Central"/>
    <s v="Kibaranyeki"/>
    <s v="Kiithe"/>
    <x v="1"/>
    <s v="Likunga Company Limited"/>
    <s v="Julius Mwilaria"/>
    <s v="713007798"/>
    <s v="Micro Business"/>
    <s v="KENBIM"/>
    <s v="Masonry"/>
    <s v="30/11/2018"/>
  </r>
  <r>
    <s v="VPA6"/>
    <x v="4995"/>
    <x v="1"/>
    <s v=""/>
    <s v="16th October,2018"/>
    <d v="2018-10-16T00:00:00"/>
    <s v="27th November,2018"/>
    <d v="2018-11-27T00:00:00"/>
    <s v="Wanja Gitonga Jane"/>
    <s v="Female"/>
    <s v="9251593"/>
    <s v="713759847"/>
    <s v="713759847"/>
    <s v=""/>
    <s v="724598131"/>
    <n v="37.563746999999999"/>
    <n v="-1.6161999999999999E-2"/>
    <s v="Meru"/>
    <s v="Meru Central"/>
    <s v="Kithurune"/>
    <s v="Muurugi"/>
    <x v="0"/>
    <s v="Likunga Company Limited"/>
    <s v="Jonah Kirimi"/>
    <s v="717394808"/>
    <s v="Micro Business"/>
    <s v="KENBIM"/>
    <s v="Masonry"/>
    <s v="30/11/2018"/>
  </r>
  <r>
    <s v="VPA6"/>
    <x v="4996"/>
    <x v="1"/>
    <s v=""/>
    <s v="13th August,2018"/>
    <d v="2018-08-13T00:00:00"/>
    <s v="15th September,2018"/>
    <d v="2018-09-15T00:00:00"/>
    <s v="Karia Peter Wanjohi"/>
    <s v="Male"/>
    <s v="2435671"/>
    <s v="716234924"/>
    <s v="716234924"/>
    <s v=""/>
    <s v=""/>
    <n v="36.495801999999998"/>
    <n v="-0.20471800000000001"/>
    <s v="Nyandarua"/>
    <s v="Ndaragwa"/>
    <s v="Ndaragwa"/>
    <s v="Kanary"/>
    <x v="2"/>
    <s v="Kichemu limited"/>
    <s v="Chege"/>
    <s v=""/>
    <s v="Micro Business"/>
    <s v="MKD"/>
    <s v="Masonry"/>
    <s v="30/11/2018"/>
  </r>
  <r>
    <s v="VPA6"/>
    <x v="4997"/>
    <x v="1"/>
    <s v=""/>
    <s v="9th November,2018"/>
    <d v="2018-11-09T00:00:00"/>
    <s v="3rd December,2018"/>
    <d v="2018-12-03T00:00:00"/>
    <s v="Kaaria Francis Riungu"/>
    <s v="Male"/>
    <s v="7743590"/>
    <s v="711736584"/>
    <s v="2.55E+11"/>
    <s v=""/>
    <s v=""/>
    <n v="37.616799999999998"/>
    <n v="-7.4995000000000006E-2"/>
    <s v="Meru"/>
    <s v="Imenti South"/>
    <s v="Mikumbune"/>
    <s v="Mikumbune"/>
    <x v="3"/>
    <s v="Igwemas General Digester Ltd"/>
    <s v="Franklin Mutuma"/>
    <s v="254740766597"/>
    <s v="Micro Business"/>
    <s v="MKD"/>
    <s v="Masonry"/>
    <s v="04/12/2018"/>
  </r>
  <r>
    <s v="VPA6"/>
    <x v="4998"/>
    <x v="1"/>
    <s v=""/>
    <s v="15th October,2018"/>
    <d v="2018-10-15T00:00:00"/>
    <s v="4th December,2018"/>
    <d v="2018-12-04T00:00:00"/>
    <s v="Kori Joseph Muriuki"/>
    <s v="Male"/>
    <s v="99999"/>
    <s v="721798298"/>
    <s v="721798298"/>
    <s v=""/>
    <s v=""/>
    <n v="37.343817999999999"/>
    <n v="-0.45219399999999998"/>
    <s v="Kirinyaga"/>
    <s v="Kirinyaga East"/>
    <s v="Kirinyaga East"/>
    <s v="Kagumo"/>
    <x v="2"/>
    <s v="Andcol Enterprises"/>
    <s v="Eric"/>
    <s v=""/>
    <s v="Micro Business"/>
    <s v="MKD"/>
    <s v="Masonry"/>
    <s v="04/12/2018"/>
  </r>
  <r>
    <s v="VPA6"/>
    <x v="4999"/>
    <x v="1"/>
    <s v=""/>
    <s v="22nd October,2018"/>
    <d v="2018-10-22T00:00:00"/>
    <s v="25th November,2018"/>
    <d v="2018-11-25T00:00:00"/>
    <s v="Mugira Johnson Muriuki"/>
    <s v="Male"/>
    <s v="10593981"/>
    <s v="710361601"/>
    <s v="710361601"/>
    <s v=""/>
    <s v=""/>
    <n v="37.667098000000003"/>
    <n v="-8.7207999999999994E-2"/>
    <s v="Meru"/>
    <s v="Imenti South"/>
    <s v="Kothine"/>
    <s v="Ndagone"/>
    <x v="2"/>
    <s v="Igwemas General Digester Ltd"/>
    <s v="Franklin Mutuma"/>
    <s v="740766597"/>
    <s v="Micro Business"/>
    <s v="MKD"/>
    <s v="Masonry"/>
    <s v="07/12/2018"/>
  </r>
  <r>
    <s v="VPA6"/>
    <x v="5000"/>
    <x v="0"/>
    <s v="Unreachable"/>
    <s v="10th November,2018"/>
    <d v="2018-11-10T00:00:00"/>
    <s v="9th December,2018"/>
    <d v="2018-12-09T00:00:00"/>
    <s v="Musa Edward Micheni"/>
    <s v="Male"/>
    <s v="5086722"/>
    <s v="712402816"/>
    <s v="723106866"/>
    <s v=""/>
    <s v="712402816"/>
    <n v="37.636187999999997"/>
    <n v="-0.36669000000000002"/>
    <s v="Tharaka-Nithi"/>
    <s v="Chuka"/>
    <s v="Mwonge"/>
    <s v="Gikwego"/>
    <x v="2"/>
    <s v="Likunga Company Limited"/>
    <s v="Jonah Kirimi"/>
    <s v="717394804"/>
    <s v="Micro Business"/>
    <s v="MKD"/>
    <s v="Masonry"/>
    <s v="09/12/2018"/>
  </r>
  <r>
    <s v="VPA6"/>
    <x v="5001"/>
    <x v="1"/>
    <s v=""/>
    <s v="21st October,2018"/>
    <d v="2018-10-21T00:00:00"/>
    <s v="10th December,2018"/>
    <d v="2018-12-10T00:00:00"/>
    <s v="Kimemia Naftali K"/>
    <s v="Male"/>
    <s v="1990440"/>
    <s v="721667202"/>
    <s v="721667202"/>
    <s v=""/>
    <s v="729835339"/>
    <n v="36.944867000000002"/>
    <n v="-0.79225599999999996"/>
    <s v="Murang'a"/>
    <s v="Kigumo"/>
    <s v="Mariira"/>
    <s v="Ireguini"/>
    <x v="2"/>
    <s v="HAMKAM"/>
    <s v="Hamkam"/>
    <s v="723905327"/>
    <s v="Micro Business"/>
    <s v="KENBIM"/>
    <s v="Masonry"/>
    <s v="10/12/2018"/>
  </r>
  <r>
    <s v="VPA6"/>
    <x v="5002"/>
    <x v="1"/>
    <s v=""/>
    <s v="1st September,2018"/>
    <d v="2018-09-01T00:00:00"/>
    <s v="5th November,2018"/>
    <d v="2018-11-05T00:00:00"/>
    <s v="Muthee Jane"/>
    <s v="Female"/>
    <s v="5281614"/>
    <s v="723502764"/>
    <s v="723502764"/>
    <s v=""/>
    <s v="722868269"/>
    <n v="36.290909999999997"/>
    <n v="-5.5469999999999998E-3"/>
    <s v="Nyandarua"/>
    <s v="Ol Joro Orok"/>
    <s v="Olunjororoko"/>
    <s v="Gituamba"/>
    <x v="7"/>
    <s v="Kichemu limited"/>
    <s v=""/>
    <s v=""/>
    <s v="Micro Business"/>
    <s v="MKD"/>
    <s v="Masonry"/>
    <s v="10/12/2018"/>
  </r>
  <r>
    <s v="VPA6"/>
    <x v="5003"/>
    <x v="1"/>
    <s v=""/>
    <s v="30th August,2018"/>
    <d v="2018-08-30T00:00:00"/>
    <s v="30th October,2018"/>
    <d v="2018-10-30T00:00:00"/>
    <s v="Thuku Gikingo Onesmus"/>
    <s v="Male"/>
    <s v="99999"/>
    <s v="722628389"/>
    <s v="722628389"/>
    <s v=""/>
    <s v="722942830"/>
    <n v="37.114294000000001"/>
    <n v="-0.66428500000000001"/>
    <s v="Murang'a"/>
    <s v="Kiharu"/>
    <s v="Mugeka"/>
    <s v="Gaitwa"/>
    <x v="2"/>
    <s v="Eastern Bioteck"/>
    <s v="Sospeter Maina"/>
    <s v="724714221"/>
    <s v="Micro Business"/>
    <s v="MKD"/>
    <s v="Masonry"/>
    <s v="10/12/2018"/>
  </r>
  <r>
    <s v="VPA6"/>
    <x v="5004"/>
    <x v="1"/>
    <s v=""/>
    <s v="1st September,2018"/>
    <d v="2018-09-01T00:00:00"/>
    <s v="1st November,2018"/>
    <d v="2018-11-01T00:00:00"/>
    <s v="Rwanderi Kinyua David"/>
    <s v="Male"/>
    <s v="16132462"/>
    <s v="0725376754"/>
    <s v="725376754"/>
    <s v=""/>
    <s v="726311346"/>
    <n v="37.104534999999998"/>
    <n v="-0.66994299999999996"/>
    <s v="Murang'a"/>
    <s v="Kiharu"/>
    <s v="Gaturi"/>
    <s v="Gikaragu"/>
    <x v="2"/>
    <s v="Eastern bioteck"/>
    <s v="Sospeter Maina"/>
    <s v="724714221"/>
    <s v="Micro Business"/>
    <s v="MKD"/>
    <s v="Masonry"/>
    <s v="10/12/2018"/>
  </r>
  <r>
    <s v="VPA6"/>
    <x v="5005"/>
    <x v="1"/>
    <s v=""/>
    <s v="1st September,2018"/>
    <d v="2018-09-01T00:00:00"/>
    <s v="1st October,2018"/>
    <d v="2018-10-01T00:00:00"/>
    <s v="Gachau Njeri Susan"/>
    <s v="Male"/>
    <s v="99999"/>
    <s v="722683080"/>
    <s v="722683080"/>
    <s v=""/>
    <s v=""/>
    <n v="37.118592999999997"/>
    <n v="-0.64865399999999995"/>
    <s v="Murang'a"/>
    <s v="Kiharu"/>
    <s v="Gaturi"/>
    <s v="Kihuro"/>
    <x v="0"/>
    <s v="Eastern Bioteck"/>
    <s v="Sospeter Maina"/>
    <s v="724714221"/>
    <s v="Micro Business"/>
    <s v="MKD"/>
    <s v="Masonry"/>
    <s v="10/12/2018"/>
  </r>
  <r>
    <s v="VPA6"/>
    <x v="5006"/>
    <x v="1"/>
    <s v=""/>
    <s v="28th November,2018"/>
    <d v="2018-11-28T00:00:00"/>
    <s v="7th December,2018"/>
    <d v="2018-12-07T00:00:00"/>
    <s v="Njoroge Florence Nduta"/>
    <s v="Female"/>
    <s v="550929"/>
    <s v="722221997"/>
    <s v="722221997"/>
    <s v=""/>
    <s v=""/>
    <n v="36.828063"/>
    <n v="-1.1560779999999999"/>
    <s v="Kiambu"/>
    <s v="Kiambaa"/>
    <s v="Riabai"/>
    <s v="Kihigo"/>
    <x v="0"/>
    <s v="Felikam Biogas Services"/>
    <s v="Felikam Biogas Services"/>
    <s v="721439273"/>
    <s v="Micro Business"/>
    <s v="MKD"/>
    <s v="Masonry"/>
    <s v="11/12/2018"/>
  </r>
  <r>
    <s v="VPA6"/>
    <x v="5007"/>
    <x v="1"/>
    <s v=""/>
    <s v="12th July,2018"/>
    <d v="2018-07-12T00:00:00"/>
    <s v="12th December,2018"/>
    <d v="2018-12-12T00:00:00"/>
    <s v="Omuya Sebastian Nyan'Gau"/>
    <s v="Male"/>
    <s v="13082095"/>
    <s v="722333929"/>
    <s v="722333929"/>
    <s v=""/>
    <s v="710558832"/>
    <n v="34.843786999999999"/>
    <n v="-0.69921800000000001"/>
    <s v="Nyamira"/>
    <s v="Manga"/>
    <s v="Manga"/>
    <s v="Nyangena"/>
    <x v="1"/>
    <s v="Perjo Biogas Co Ltd"/>
    <s v="Joel Nyambane Moigare"/>
    <s v="710208102"/>
    <s v="Micro Business"/>
    <s v="MKD"/>
    <s v="Masonry"/>
    <s v="12/12/2018"/>
  </r>
  <r>
    <s v="VPA6"/>
    <x v="5008"/>
    <x v="0"/>
    <s v="Non Compliant"/>
    <s v="23rd October,2018"/>
    <d v="2018-10-23T00:00:00"/>
    <s v="12th December,2018"/>
    <d v="2018-12-12T00:00:00"/>
    <s v="Sambu Irine Kiptoo"/>
    <s v="Female"/>
    <s v="11353232"/>
    <s v="722576176"/>
    <s v="722576176"/>
    <s v=""/>
    <s v="721943252"/>
    <n v="35.696303999999998"/>
    <n v="4.7702000000000001E-2"/>
    <s v="Baringo"/>
    <s v="Koibatek"/>
    <s v="Koibatek"/>
    <s v="Moringwo"/>
    <x v="7"/>
    <s v="Kichemu limited"/>
    <s v=""/>
    <s v=""/>
    <s v="Micro Business"/>
    <s v="MKD"/>
    <s v="Masonry"/>
    <s v="12/12/2018"/>
  </r>
  <r>
    <s v="VPA6"/>
    <x v="5009"/>
    <x v="1"/>
    <s v=""/>
    <s v="9th October,2018"/>
    <d v="2018-10-09T00:00:00"/>
    <s v="1st November,2018"/>
    <d v="2018-11-01T00:00:00"/>
    <s v="Nyaga Lucy K"/>
    <s v="Female"/>
    <s v="2303671"/>
    <s v="724802476"/>
    <s v="2.55E+11"/>
    <s v=""/>
    <s v="2.55E+11"/>
    <n v="36.146191000000002"/>
    <n v="-0.35764400000000002"/>
    <s v="Nakuru"/>
    <s v="Nakuru Town"/>
    <s v="Nakuru East"/>
    <s v="Mwariki B"/>
    <x v="2"/>
    <s v="Kichemu limited"/>
    <s v="Null"/>
    <s v=""/>
    <s v="Micro Business"/>
    <s v="MKD"/>
    <s v="Masonry"/>
    <s v="14/12/2018"/>
  </r>
  <r>
    <s v="VPA6"/>
    <x v="5010"/>
    <x v="1"/>
    <s v=""/>
    <s v="16th October,2018"/>
    <d v="2018-10-16T00:00:00"/>
    <s v="5th December,2018"/>
    <d v="2018-12-05T00:00:00"/>
    <s v="Koech Joseph"/>
    <s v="Male"/>
    <s v="5674735"/>
    <s v="716146504"/>
    <s v="716146504"/>
    <s v=""/>
    <s v="724815500"/>
    <n v="35.035814000000002"/>
    <n v="0.96659300000000004"/>
    <s v="Trans Nzoia"/>
    <s v="Kiminini"/>
    <s v="Mabonde"/>
    <s v="Kibagenge"/>
    <x v="0"/>
    <s v="Andcol Enterprises"/>
    <s v=""/>
    <s v=""/>
    <s v="Micro Business"/>
    <s v="KENBIM"/>
    <s v="Masonry"/>
    <s v="15/12/2018"/>
  </r>
  <r>
    <s v="VPA6"/>
    <x v="5011"/>
    <x v="1"/>
    <s v=""/>
    <s v="23rd October,2018"/>
    <d v="2018-10-23T00:00:00"/>
    <s v="16th December,2018"/>
    <d v="2018-12-16T00:00:00"/>
    <s v="Michieka Robinson Bwana"/>
    <s v="Male"/>
    <s v="740966"/>
    <s v="728125803"/>
    <s v="728125803"/>
    <s v=""/>
    <s v="721267316"/>
    <n v="34.990577999999999"/>
    <n v="-0.66281500000000004"/>
    <s v="Nyamira"/>
    <s v="Nyamira South"/>
    <s v="Bosamaro"/>
    <s v="Motagara"/>
    <x v="0"/>
    <s v="Perjo Biogas Co Ltd"/>
    <s v="Joel Nyambane Moigare"/>
    <s v="710208102"/>
    <s v="Micro Business"/>
    <s v="MKD"/>
    <s v="Masonry"/>
    <s v="16/12/2018"/>
  </r>
  <r>
    <s v="VPA6"/>
    <x v="5012"/>
    <x v="1"/>
    <s v=""/>
    <s v="1st October,2018"/>
    <d v="2018-10-01T00:00:00"/>
    <s v="23rd October,2018"/>
    <d v="2018-10-23T00:00:00"/>
    <s v="Warui Gichane Samuel"/>
    <s v="Male"/>
    <s v="31815850"/>
    <s v="722973206"/>
    <s v="722973206"/>
    <s v=""/>
    <s v="722266988"/>
    <n v="36.997793000000001"/>
    <n v="-0.25558500000000001"/>
    <s v="Nyeri"/>
    <s v="Kieni East"/>
    <s v="Lusoi"/>
    <s v="Thung'Ari"/>
    <x v="0"/>
    <s v="Felikam Biogas Services"/>
    <s v="Felikam Biogas Services"/>
    <s v="721439273"/>
    <s v="Micro Business"/>
    <s v="MKD"/>
    <s v="Masonry"/>
    <s v="17/12/2018"/>
  </r>
  <r>
    <s v="VPA6"/>
    <x v="5013"/>
    <x v="1"/>
    <s v=""/>
    <s v="12th October,2018"/>
    <d v="2018-10-12T00:00:00"/>
    <s v="3rd November,2018"/>
    <d v="2018-11-03T00:00:00"/>
    <s v="Wang'Ondu Martin Muthee"/>
    <s v="Male"/>
    <s v="21656248"/>
    <s v="723728324"/>
    <s v="2.55E+11"/>
    <s v=""/>
    <s v="2.55E+11"/>
    <n v="37.022844999999997"/>
    <n v="-0.22861999999999999"/>
    <s v="Nyeri"/>
    <s v="Kieni East"/>
    <s v="Aguthi"/>
    <s v="Gathurangai"/>
    <x v="7"/>
    <s v="Biotechno &amp; Services"/>
    <s v="Dancan Gideon Mateba"/>
    <s v="254720561118"/>
    <s v="Micro Business"/>
    <s v="MKD"/>
    <s v="Masonry"/>
    <s v="17/12/2018"/>
  </r>
  <r>
    <s v="VPA6"/>
    <x v="5014"/>
    <x v="0"/>
    <s v="Grievance"/>
    <s v="28th October,2018"/>
    <d v="2018-10-28T00:00:00"/>
    <s v="17th December,2018"/>
    <d v="2018-12-17T00:00:00"/>
    <s v="Maina Richard Muraguri"/>
    <s v="Male"/>
    <s v="99999"/>
    <s v="254720976318"/>
    <s v="2.55E+11"/>
    <s v=""/>
    <s v="2.55E+11"/>
    <n v="37.113852000000001"/>
    <n v="-0.467165"/>
    <s v="Nyeri"/>
    <s v="Mathira East"/>
    <s v="Mathaithi"/>
    <s v="Karega"/>
    <x v="2"/>
    <s v="Fagaden Enterprises"/>
    <s v="Fagaden Enterprises"/>
    <s v="254721059188"/>
    <s v="Micro Business"/>
    <s v="MKD"/>
    <s v="Masonry"/>
    <s v="17/12/2018"/>
  </r>
  <r>
    <s v="VPA6"/>
    <x v="5015"/>
    <x v="2"/>
    <s v="Institutional Plant"/>
    <s v="10th April,2018"/>
    <d v="2018-04-10T00:00:00"/>
    <s v="20th May,2018"/>
    <d v="2018-05-20T00:00:00"/>
    <s v="Limited Kefa Garden"/>
    <s v="Male"/>
    <s v="99999"/>
    <s v="701408107"/>
    <s v="701408107"/>
    <s v=""/>
    <s v="701408107"/>
    <n v="37.155366000000001"/>
    <n v="-0.92581199999999997"/>
    <s v="Murang'a"/>
    <s v="Makuyu"/>
    <s v="Makuyu"/>
    <s v="Mitiini"/>
    <x v="4"/>
    <s v="Andcol Enterprises"/>
    <s v="Andcol  Enterprises"/>
    <s v="723020914"/>
    <s v="Micro Business"/>
    <s v="KENBIM"/>
    <s v="Masonry"/>
    <s v="18/12/2018"/>
  </r>
  <r>
    <s v="VPA6"/>
    <x v="5016"/>
    <x v="1"/>
    <s v=""/>
    <s v="9th October,2018"/>
    <d v="2018-10-09T00:00:00"/>
    <s v="18th December,2018"/>
    <d v="2018-12-18T00:00:00"/>
    <s v="Philis W Wakarura"/>
    <s v="Female"/>
    <s v="2300792"/>
    <s v="0737817485"/>
    <s v="737817485"/>
    <s v=""/>
    <s v="707909813"/>
    <n v="36.590620000000001"/>
    <n v="-1.2224900000000001"/>
    <s v="Kiambu"/>
    <s v="Limuru"/>
    <s v="Kitutha"/>
    <s v="Kamango"/>
    <x v="7"/>
    <s v="Biotechno &amp; Services"/>
    <s v="John Augustine Marunga"/>
    <s v="731293971"/>
    <s v="Micro Business"/>
    <s v="KENBIM"/>
    <s v="Masonry"/>
    <s v="18/12/2018"/>
  </r>
  <r>
    <s v="VPA6"/>
    <x v="5017"/>
    <x v="1"/>
    <s v=""/>
    <s v="29th October,2018"/>
    <d v="2018-10-29T00:00:00"/>
    <s v="18th December,2018"/>
    <d v="2018-12-18T00:00:00"/>
    <s v="Geoffrey Kariuki Gachira Geoffrey Kariuki"/>
    <s v="Male"/>
    <s v="99999"/>
    <s v="725691809"/>
    <s v="2.55E+11"/>
    <s v=""/>
    <s v="2.55E+11"/>
    <n v="37.107447000000001"/>
    <n v="-0.48243799999999998"/>
    <s v="Nyeri"/>
    <s v="Mathira East"/>
    <s v="Mathira"/>
    <s v="Junction Mukurweini"/>
    <x v="2"/>
    <s v="Fagaden Enterprises"/>
    <s v="Fagaden Enterprises"/>
    <s v="254721959188"/>
    <s v="Micro Business"/>
    <s v="MKD"/>
    <s v="Masonry"/>
    <s v="18/12/2018"/>
  </r>
  <r>
    <s v="VPA6"/>
    <x v="5018"/>
    <x v="1"/>
    <s v=""/>
    <s v="18th September,2018"/>
    <d v="2018-09-18T00:00:00"/>
    <s v="16th October,2018"/>
    <d v="2018-10-16T00:00:00"/>
    <s v="Namalwa Geoffrey Khahemba"/>
    <s v="Male"/>
    <s v="31204893"/>
    <s v="728097045"/>
    <s v="728097045"/>
    <s v=""/>
    <s v=""/>
    <n v="36.636749999999999"/>
    <n v="-1.121459"/>
    <s v="Kiambu"/>
    <s v="Limuru"/>
    <s v="Kamirithu"/>
    <s v="Darambana"/>
    <x v="0"/>
    <s v="Andcol Enterprises"/>
    <s v="Andrew Tunui"/>
    <s v="723020914"/>
    <s v="Micro Business"/>
    <s v="KENBIM"/>
    <s v="Masonry"/>
    <s v="18/12/2018"/>
  </r>
  <r>
    <s v="VPA6"/>
    <x v="5019"/>
    <x v="1"/>
    <s v=""/>
    <s v="21st November,2018"/>
    <d v="2018-11-21T00:00:00"/>
    <s v="17th December,2018"/>
    <d v="2018-12-17T00:00:00"/>
    <s v="Kinoti Catherine Gakii"/>
    <s v="Female"/>
    <s v="22084621"/>
    <s v="721287447"/>
    <s v="2.55E+11"/>
    <s v=""/>
    <s v="2.55E+11"/>
    <n v="37.638737999999996"/>
    <n v="-6.9949999999999998E-2"/>
    <s v="Meru"/>
    <s v="Imenti South"/>
    <s v="Kathera"/>
    <s v="Kieru"/>
    <x v="3"/>
    <s v="Igwemas General Digester Ltd"/>
    <s v="Timothy  Murithi"/>
    <s v="254791853946"/>
    <s v="Micro Business"/>
    <s v="MKD"/>
    <s v="Masonry"/>
    <s v="19/12/2018"/>
  </r>
  <r>
    <s v="VPA6"/>
    <x v="5020"/>
    <x v="1"/>
    <s v=""/>
    <s v="11th November,2018"/>
    <d v="2018-11-11T00:00:00"/>
    <s v="8th December,2018"/>
    <d v="2018-12-08T00:00:00"/>
    <s v="Mugambi Patrick Mwenda"/>
    <s v="Male"/>
    <s v="2360748"/>
    <s v="254721384422"/>
    <s v="2.55E+11"/>
    <s v=""/>
    <s v="2.55E+11"/>
    <n v="37.648291999999998"/>
    <n v="-7.0638999999999993E-2"/>
    <s v="Meru"/>
    <s v="Imenti South"/>
    <s v="Mikumbune"/>
    <s v="Kigane"/>
    <x v="3"/>
    <s v="Igwemas General Digester Ltd"/>
    <s v="Eric Munene"/>
    <s v="254728779943"/>
    <s v="Micro Business"/>
    <s v="MKD"/>
    <s v="Masonry"/>
    <s v="19/12/2018"/>
  </r>
  <r>
    <s v="VPA6"/>
    <x v="5021"/>
    <x v="1"/>
    <s v=""/>
    <s v="26th March,2018"/>
    <d v="2018-03-26T00:00:00"/>
    <s v="17th November,2018"/>
    <d v="2018-11-17T00:00:00"/>
    <s v="Kimeto Bernard K"/>
    <s v="Male"/>
    <s v="99999"/>
    <s v="0727597748"/>
    <s v="727597748"/>
    <s v=""/>
    <s v=""/>
    <n v="35.654212000000001"/>
    <n v="-0.60475000000000001"/>
    <s v="Nakuru"/>
    <s v="Kuresoi"/>
    <s v="Olenguruoni"/>
    <s v="Ketitui"/>
    <x v="3"/>
    <s v="Kichemu limited"/>
    <s v="Stephen Macharia Kimenyi"/>
    <s v="727002750"/>
    <s v="Micro Business"/>
    <s v="MKD"/>
    <s v="Masonry"/>
    <s v="19/12/2018"/>
  </r>
  <r>
    <s v="VPA6"/>
    <x v="5022"/>
    <x v="1"/>
    <s v=""/>
    <s v="12th August,2018"/>
    <d v="2018-08-12T00:00:00"/>
    <s v="20th September,2018"/>
    <d v="2018-09-20T00:00:00"/>
    <s v="Makokha Barasa"/>
    <s v="Male"/>
    <s v="99999"/>
    <s v="733963674"/>
    <s v="733963674"/>
    <s v=""/>
    <s v=""/>
    <n v="36.934204999999999"/>
    <n v="-1.460958"/>
    <s v="Kajiado"/>
    <s v="Kajiado East"/>
    <s v="Kitengela"/>
    <s v="Noonkopir"/>
    <x v="4"/>
    <s v="Andcol Enterprises"/>
    <s v="Andcol  Enterprises"/>
    <s v="723020914"/>
    <s v="Micro Business"/>
    <s v="AKUT"/>
    <s v="Masonry"/>
    <s v="20/12/2018"/>
  </r>
  <r>
    <s v="VPA6"/>
    <x v="5023"/>
    <x v="1"/>
    <s v=""/>
    <s v="2nd November,2018"/>
    <d v="2018-11-02T00:00:00"/>
    <s v="22nd December,2018"/>
    <d v="2018-12-22T00:00:00"/>
    <s v="Mugweru Gerald Gachau"/>
    <s v="Male"/>
    <s v="99999"/>
    <s v="703361395"/>
    <s v="2.55E+11"/>
    <s v=""/>
    <s v=""/>
    <n v="37.113118"/>
    <n v="-0.47101799999999999"/>
    <s v="Nyeri"/>
    <s v="Mathira East"/>
    <s v="Barichu"/>
    <s v="Mathaithi"/>
    <x v="2"/>
    <s v="Fagaden Enterprises"/>
    <s v="Fagaden Enterprises"/>
    <s v="254721959188"/>
    <s v="Micro Business"/>
    <s v="MKD"/>
    <s v="Masonry"/>
    <s v="22/12/2018"/>
  </r>
  <r>
    <s v="VPA6"/>
    <x v="5024"/>
    <x v="1"/>
    <s v=""/>
    <s v="2nd November,2018"/>
    <d v="2018-11-02T00:00:00"/>
    <s v="22nd December,2018"/>
    <d v="2018-12-22T00:00:00"/>
    <s v="Gachagua Nderiru Nderitu"/>
    <s v="Male"/>
    <s v="99999"/>
    <s v="720224478"/>
    <s v="2.55E+11"/>
    <s v=""/>
    <s v=""/>
    <n v="37.111987999999997"/>
    <n v="-0.46716299999999999"/>
    <s v="Nyeri"/>
    <s v="Mathira East"/>
    <s v="Barichu"/>
    <s v="Mathaithi"/>
    <x v="2"/>
    <s v="Fagaden Enterprises"/>
    <s v="Fagaden Enterprises"/>
    <s v="254721959188"/>
    <s v="Micro Business"/>
    <s v="MKD"/>
    <s v="Masonry"/>
    <s v="22/12/2018"/>
  </r>
  <r>
    <s v="VPA6"/>
    <x v="5025"/>
    <x v="1"/>
    <s v=""/>
    <s v="20th December,2018"/>
    <d v="2018-12-20T00:00:00"/>
    <s v="15th January,2019"/>
    <d v="2019-01-15T00:00:00"/>
    <s v="Simiyu Stella"/>
    <s v="Male"/>
    <s v="99999"/>
    <s v="0722446124"/>
    <s v="722446124"/>
    <s v=""/>
    <s v=""/>
    <n v="34.946446000000002"/>
    <n v="0.845916"/>
    <s v="Bungoma"/>
    <s v="Bungoma North"/>
    <s v="Tongaren"/>
    <s v="Tabani"/>
    <x v="2"/>
    <s v="Kichemu Limited"/>
    <s v="Stephen Macharia Kimenyi"/>
    <s v="727002750"/>
    <s v="Micro Business"/>
    <s v="MKD"/>
    <s v="Masonry"/>
    <s v="14/02/2019"/>
  </r>
  <r>
    <s v="VPA6"/>
    <x v="5026"/>
    <x v="1"/>
    <s v=""/>
    <s v="4th November,2018"/>
    <d v="2018-11-04T00:00:00"/>
    <s v="24th December,2018"/>
    <d v="2018-12-24T00:00:00"/>
    <s v="Mwithi Anna Wairimu"/>
    <s v="Female"/>
    <s v="12774671"/>
    <s v="713794360"/>
    <s v="701656199"/>
    <s v=""/>
    <s v="713794362"/>
    <n v="37.097543000000002"/>
    <n v="-0.48721999999999999"/>
    <s v="Nyeri"/>
    <s v="Mathira East"/>
    <s v="Kirimukuyu"/>
    <s v="Giaituu"/>
    <x v="2"/>
    <s v="Fagaden Enterprises"/>
    <s v="Fagaden Enterprises"/>
    <s v="721959188"/>
    <s v="Micro Business"/>
    <s v="MKD"/>
    <s v="Masonry"/>
    <s v="27/12/2018"/>
  </r>
  <r>
    <s v="VPA6"/>
    <x v="5027"/>
    <x v="1"/>
    <s v=""/>
    <s v="7th November,2018"/>
    <d v="2018-11-07T00:00:00"/>
    <s v="27th December,2018"/>
    <d v="2018-12-27T00:00:00"/>
    <s v="Njugi Agnes Waguthi"/>
    <s v="Female"/>
    <s v="99999"/>
    <s v="254720723648"/>
    <s v="2.55E+11"/>
    <s v=""/>
    <s v=""/>
    <n v="37.118662"/>
    <n v="-0.48493799999999998"/>
    <s v="Nyeri"/>
    <s v="Mathira East"/>
    <s v="Peter Chiira"/>
    <s v="Kiangurwe"/>
    <x v="2"/>
    <s v="Fagaden Enterprises"/>
    <s v="Fagaden Enterprises"/>
    <s v="254721959188"/>
    <s v="Micro Business"/>
    <s v="MKD"/>
    <s v="Masonry"/>
    <s v="27/12/2018"/>
  </r>
  <r>
    <s v="VPA6"/>
    <x v="5028"/>
    <x v="1"/>
    <s v=""/>
    <s v="25th December,2018"/>
    <d v="2018-12-25T00:00:00"/>
    <s v="11th February,2019"/>
    <d v="2019-02-11T00:00:00"/>
    <s v="Bor Getrude Jeruto"/>
    <s v="Male"/>
    <s v="99999"/>
    <s v="254707405616"/>
    <s v="2.55E+11"/>
    <s v=""/>
    <s v=""/>
    <n v="35.201349999999998"/>
    <n v="0.43032599999999999"/>
    <s v="Uasin Gishu"/>
    <s v="Kapseret"/>
    <s v="Kapsaret"/>
    <s v="St Georges"/>
    <x v="0"/>
    <s v="Ndimar Renewable Energy"/>
    <s v="Ndimar Renewable Energy"/>
    <s v="254722797711"/>
    <s v="Micro Business"/>
    <s v="KENBIM"/>
    <s v="Masonry"/>
    <s v="12/02/2019"/>
  </r>
  <r>
    <s v="VPA6"/>
    <x v="5029"/>
    <x v="1"/>
    <s v=""/>
    <s v="10th December,2018"/>
    <d v="2018-12-10T00:00:00"/>
    <s v="11th February,2019"/>
    <d v="2019-02-11T00:00:00"/>
    <s v="Tarus Gabriel Kipchirchir"/>
    <s v="Male"/>
    <s v="99999"/>
    <s v="722922314"/>
    <s v="722922314"/>
    <s v=""/>
    <s v="721948721"/>
    <n v="35.194696999999998"/>
    <n v="0.50541100000000005"/>
    <s v="Uasin Gishu"/>
    <s v="Kapseret"/>
    <s v="Kapsaret"/>
    <s v="Kabongo"/>
    <x v="2"/>
    <s v="Ndimar Renewable Energy"/>
    <s v="Ndimar Renewable Energy"/>
    <s v="722797711"/>
    <s v="Micro Business"/>
    <s v="MKD"/>
    <s v="Masonry"/>
    <s v="12/02/2019"/>
  </r>
  <r>
    <s v="VPA6"/>
    <x v="5030"/>
    <x v="1"/>
    <s v=""/>
    <s v="10th December,2018"/>
    <d v="2018-12-10T00:00:00"/>
    <s v="11th February,2019"/>
    <d v="2019-02-11T00:00:00"/>
    <s v="Tenai Salome Cherono"/>
    <s v="Female"/>
    <s v="99999"/>
    <s v="254722115805"/>
    <s v="2.55E+11"/>
    <s v=""/>
    <s v="2.55E+11"/>
    <n v="35.258589999999998"/>
    <n v="0.44682300000000003"/>
    <s v="Uasin Gishu"/>
    <s v="Kapseret"/>
    <s v="Kapsaret"/>
    <s v="Kapkechui"/>
    <x v="2"/>
    <s v="Ndimar Renewable Energy"/>
    <s v="Ndimar Renewable Energy"/>
    <s v="254722797711"/>
    <s v="Micro Business"/>
    <s v="MKD"/>
    <s v="Masonry"/>
    <s v="12/02/2019"/>
  </r>
  <r>
    <s v="VPA6"/>
    <x v="5031"/>
    <x v="1"/>
    <s v=""/>
    <s v="10th September,2018"/>
    <d v="2018-09-10T00:00:00"/>
    <s v="11th February,2019"/>
    <d v="2019-02-11T00:00:00"/>
    <s v="Kipkech John Simatwa"/>
    <s v="Male"/>
    <s v="26621005"/>
    <s v="723407917"/>
    <s v="2.55E+11"/>
    <s v=""/>
    <s v=""/>
    <n v="35.150593999999998"/>
    <n v="0.94567400000000001"/>
    <s v="Trans Nzoia"/>
    <s v="Cherengany"/>
    <s v="Cherangany"/>
    <s v="Kipsingor"/>
    <x v="1"/>
    <s v="Ndimar Renewable Energy"/>
    <s v="Ndimar Renewable Energy"/>
    <s v="722797711"/>
    <s v="Micro Business"/>
    <s v="KENBIM"/>
    <s v="Masonry"/>
    <s v="12/02/2019"/>
  </r>
  <r>
    <s v="VPA6"/>
    <x v="5032"/>
    <x v="1"/>
    <s v=""/>
    <s v="15th December,2018"/>
    <d v="2018-12-15T00:00:00"/>
    <s v="11th February,2019"/>
    <d v="2019-02-11T00:00:00"/>
    <s v="Lagat Gabriel Kosgei"/>
    <s v="Male"/>
    <s v="99999"/>
    <s v="721586472"/>
    <s v="721586472"/>
    <s v=""/>
    <s v=""/>
    <n v="35.298924999999997"/>
    <n v="0.61353199999999997"/>
    <s v="Uasin Gishu"/>
    <s v="Soy"/>
    <s v="Soy"/>
    <s v="Kuinet"/>
    <x v="2"/>
    <s v="Ndimar Renewable Energy"/>
    <s v="Ndimar Renewable Energy"/>
    <s v="722797711"/>
    <s v="Micro Business"/>
    <s v="MKD"/>
    <s v="Masonry"/>
    <s v="12/02/2019"/>
  </r>
  <r>
    <s v="VPA6"/>
    <x v="5033"/>
    <x v="1"/>
    <s v=""/>
    <s v="11th November,2018"/>
    <d v="2018-11-11T00:00:00"/>
    <s v="11th February,2019"/>
    <d v="2019-02-11T00:00:00"/>
    <s v="Wanjiku Julius Maina"/>
    <s v="Male"/>
    <s v="23476779"/>
    <s v="254723664294"/>
    <s v="2.55E+11"/>
    <s v=""/>
    <s v="2.55E+11"/>
    <n v="36.914969999999997"/>
    <n v="-0.71685299999999996"/>
    <s v="Murang'a"/>
    <s v="Mathioya"/>
    <s v="Kiru"/>
    <s v="Migumoini"/>
    <x v="2"/>
    <s v="Sakaki Natural Renewable Energy Center"/>
    <s v="Null"/>
    <s v=""/>
    <s v="Micro Business"/>
    <s v="MKD"/>
    <s v="Masonry"/>
    <s v="12/02/2019"/>
  </r>
  <r>
    <s v="VPA6"/>
    <x v="5034"/>
    <x v="1"/>
    <s v=""/>
    <s v="10th November,2018"/>
    <d v="2018-11-10T00:00:00"/>
    <s v="11th February,2019"/>
    <d v="2019-02-11T00:00:00"/>
    <s v="Kareithi David"/>
    <s v="Male"/>
    <s v="99999"/>
    <s v="254721700816"/>
    <s v="2.55E+11"/>
    <s v=""/>
    <s v=""/>
    <n v="36.954946999999997"/>
    <n v="-0.66767399999999999"/>
    <s v="Murang'a"/>
    <s v="Mathioya"/>
    <s v="Mathioya"/>
    <s v="Kagioni"/>
    <x v="2"/>
    <s v="Sakaki Natural Renewable Energy Center"/>
    <s v="Null"/>
    <s v=""/>
    <s v="Micro Business"/>
    <s v="MKD"/>
    <s v="Masonry"/>
    <s v="12/02/2019"/>
  </r>
  <r>
    <s v="VPA6"/>
    <x v="5035"/>
    <x v="1"/>
    <s v=""/>
    <s v="6th October,2018"/>
    <d v="2018-10-06T00:00:00"/>
    <s v="1st November,2018"/>
    <d v="2018-11-01T00:00:00"/>
    <s v="Waweru Gibson Ngige Waweru"/>
    <s v="Male"/>
    <s v="99999"/>
    <s v="723367115"/>
    <s v="723367115"/>
    <s v=""/>
    <s v="711288082"/>
    <n v="37.115000000000002"/>
    <n v="-0.89313799999999999"/>
    <s v="Murang'a"/>
    <s v="Kandara"/>
    <s v="Ngurweini"/>
    <s v="Karugia"/>
    <x v="2"/>
    <s v="Kenbi Enterprises"/>
    <s v="Null"/>
    <s v=""/>
    <s v="Micro Business"/>
    <s v="KENBIM"/>
    <s v="Masonry"/>
    <s v="07/01/2019"/>
  </r>
  <r>
    <s v="VPA6"/>
    <x v="5036"/>
    <x v="1"/>
    <s v=""/>
    <s v="7th October,2018"/>
    <d v="2018-10-07T00:00:00"/>
    <s v="1st November,2018"/>
    <d v="2018-11-01T00:00:00"/>
    <s v="Muhuhu Juliana Waithera"/>
    <s v="Female"/>
    <s v="14403657"/>
    <s v="725793455"/>
    <s v="725793455"/>
    <s v=""/>
    <s v=""/>
    <n v="36.779862000000001"/>
    <n v="-1.158256"/>
    <s v="Kiambu"/>
    <s v="Kiambu"/>
    <s v="Ndumberi"/>
    <s v="Waguthu"/>
    <x v="3"/>
    <s v="Kenbi Enterprises"/>
    <s v="Null"/>
    <s v=""/>
    <s v="Micro Business"/>
    <s v="MKD"/>
    <s v="Masonry"/>
    <s v="07/01/2019"/>
  </r>
  <r>
    <s v="VPA6"/>
    <x v="5037"/>
    <x v="1"/>
    <s v=""/>
    <s v="9th September,2018"/>
    <d v="2018-09-09T00:00:00"/>
    <s v="25th October,2018"/>
    <d v="2018-10-25T00:00:00"/>
    <s v="Njuki Wairimu"/>
    <s v="Female"/>
    <s v="15761795"/>
    <s v="722565995"/>
    <s v="722565995"/>
    <s v=""/>
    <s v=""/>
    <n v="36.824638999999998"/>
    <n v="-1.1489819999999999"/>
    <s v="Kiambu"/>
    <s v="Kiambu"/>
    <s v="Kiambu"/>
    <s v="Riabai"/>
    <x v="1"/>
    <s v="Kenbi Enterprises"/>
    <s v=""/>
    <s v=""/>
    <s v="Micro Business"/>
    <s v="KENBIM"/>
    <s v="Masonry"/>
    <s v="07/01/2019"/>
  </r>
  <r>
    <s v="VPA6"/>
    <x v="5038"/>
    <x v="1"/>
    <s v=""/>
    <s v="1st December,2018"/>
    <d v="2018-12-01T00:00:00"/>
    <s v="5th January,2019"/>
    <d v="2019-01-05T00:00:00"/>
    <s v="Mbitu Joshua Mwangi"/>
    <s v="Male"/>
    <s v="22587832"/>
    <s v="0710431886"/>
    <s v="710431886"/>
    <s v=""/>
    <s v=""/>
    <n v="36.701002000000003"/>
    <n v="-1.2068669999999999"/>
    <s v="Kiambu"/>
    <s v="Kabete"/>
    <s v="Wangige"/>
    <s v="Ruku"/>
    <x v="1"/>
    <s v="Kenbi Enterprises"/>
    <s v=""/>
    <s v=""/>
    <s v="Micro Business"/>
    <s v="AKUT"/>
    <s v="Masonry"/>
    <s v="07/01/2019"/>
  </r>
  <r>
    <s v="VPA6"/>
    <x v="5039"/>
    <x v="2"/>
    <s v="Institutional Plant"/>
    <s v="1st December,2018"/>
    <d v="2018-12-01T00:00:00"/>
    <s v="3rd January,2019"/>
    <d v="2019-01-03T00:00:00"/>
    <s v="Mwangi Simon/Walkpark Hotel Ltd Mugwe"/>
    <s v="Male"/>
    <s v="29925790"/>
    <s v="722423235"/>
    <s v="722423235"/>
    <s v=""/>
    <s v="763850449"/>
    <n v="37.064172999999997"/>
    <n v="-1.0288269999999999"/>
    <s v="Kiambu"/>
    <s v="Thika East"/>
    <s v="Thika Township"/>
    <s v="Thika"/>
    <x v="1"/>
    <s v="Kenbi Enterprises"/>
    <s v=""/>
    <s v=""/>
    <s v="Micro Business"/>
    <s v="AKUT"/>
    <s v="Masonry"/>
    <s v="07/01/2019"/>
  </r>
  <r>
    <s v="VPA6"/>
    <x v="5040"/>
    <x v="1"/>
    <s v=""/>
    <s v="5th November,2018"/>
    <d v="2018-11-05T00:00:00"/>
    <s v="1st December,2018"/>
    <d v="2018-12-01T00:00:00"/>
    <s v="Muinde Festus"/>
    <s v="Male"/>
    <s v="9933965"/>
    <s v="0780331700"/>
    <s v="780331700"/>
    <s v=""/>
    <s v=""/>
    <n v="37.146748000000002"/>
    <n v="-1.061553"/>
    <s v="Kiambu"/>
    <s v="Thika East"/>
    <s v="Kamenu"/>
    <s v="Landless"/>
    <x v="4"/>
    <s v="Kenbi Enterprises"/>
    <s v=""/>
    <s v=""/>
    <s v="Micro Business"/>
    <s v="AKUT"/>
    <s v="Masonry"/>
    <s v="07/01/2019"/>
  </r>
  <r>
    <s v="VPA6"/>
    <x v="5041"/>
    <x v="1"/>
    <s v=""/>
    <s v="19th November,2018"/>
    <d v="2018-11-19T00:00:00"/>
    <s v="8th January,2019"/>
    <d v="2019-01-08T00:00:00"/>
    <s v="Mwangi Stephene Kimemia"/>
    <s v="Male"/>
    <s v="15972918"/>
    <s v="721644015"/>
    <s v="721644015"/>
    <s v=""/>
    <s v="712767411"/>
    <n v="37.196038000000001"/>
    <n v="-1.061223"/>
    <s v="Kiambu"/>
    <s v="Thika East"/>
    <s v="Gatuanyaga"/>
    <s v="Gatuanyaga"/>
    <x v="2"/>
    <s v="Fagaden Enterprises"/>
    <s v="Fagaden Enterprises"/>
    <s v="721959188"/>
    <s v="Micro Business"/>
    <s v="MKD"/>
    <s v="Masonry"/>
    <s v="08/01/2019"/>
  </r>
  <r>
    <s v="VPA6"/>
    <x v="5042"/>
    <x v="1"/>
    <s v=""/>
    <s v="5th December,2018"/>
    <d v="2018-12-05T00:00:00"/>
    <s v="8th January,2019"/>
    <d v="2019-01-08T00:00:00"/>
    <s v="Gitau John"/>
    <s v="Male"/>
    <s v="25235987"/>
    <s v="722988080"/>
    <s v="722988080"/>
    <s v=""/>
    <s v=""/>
    <n v="36.943716999999999"/>
    <n v="-1.0330950000000001"/>
    <s v="Kiambu"/>
    <s v="Gatundu South"/>
    <s v="Mutomo"/>
    <s v="Mukinyi"/>
    <x v="1"/>
    <s v="Kenbi Enterprises"/>
    <s v=""/>
    <s v=""/>
    <s v="Micro Business"/>
    <s v="KENBIM"/>
    <s v="Masonry"/>
    <s v="08/01/2019"/>
  </r>
  <r>
    <s v="VPA6"/>
    <x v="5043"/>
    <x v="1"/>
    <s v=""/>
    <s v="8th December,2018"/>
    <d v="2018-12-08T00:00:00"/>
    <s v="12th January,2019"/>
    <d v="2019-01-12T00:00:00"/>
    <s v="Waithima Charles"/>
    <s v="Male"/>
    <s v="234575687"/>
    <s v="0720779780"/>
    <s v="720779780"/>
    <s v=""/>
    <s v="728128590"/>
    <n v="36.920496999999997"/>
    <n v="-0.52621099999999998"/>
    <s v="Nyeri"/>
    <s v="Othaya"/>
    <s v="Mumu"/>
    <s v="Mwanda"/>
    <x v="2"/>
    <s v="Cides Ltd"/>
    <s v=""/>
    <s v=""/>
    <s v="Micro Business"/>
    <s v="KENBIM"/>
    <s v="Masonry"/>
    <s v="12/01/2019"/>
  </r>
  <r>
    <s v="VPA6"/>
    <x v="5044"/>
    <x v="1"/>
    <s v=""/>
    <s v="9th December,2018"/>
    <d v="2018-12-09T00:00:00"/>
    <s v="14th January,2019"/>
    <d v="2019-01-14T00:00:00"/>
    <s v="Karimi Faith"/>
    <s v="Female"/>
    <s v="29159864"/>
    <s v="720421309"/>
    <s v="720421309"/>
    <s v=""/>
    <s v=""/>
    <n v="36.968164999999999"/>
    <n v="-0.52497700000000003"/>
    <s v="Nyeri"/>
    <s v="Othaya"/>
    <s v="Karima"/>
    <s v="Karathi"/>
    <x v="1"/>
    <s v="Kenbi Enterprises"/>
    <s v=""/>
    <s v=""/>
    <s v="Micro Business"/>
    <s v="AKUT"/>
    <s v="Masonry"/>
    <s v="15/01/2019"/>
  </r>
  <r>
    <s v="VPA6"/>
    <x v="5045"/>
    <x v="1"/>
    <s v=""/>
    <s v="23rd December,2018"/>
    <d v="2018-12-23T00:00:00"/>
    <s v="15th January,2019"/>
    <d v="2019-01-15T00:00:00"/>
    <s v="Ndugi Cecilia Wambui"/>
    <s v="Female"/>
    <s v="1833900"/>
    <s v="720689203"/>
    <s v="720689203"/>
    <s v=""/>
    <s v="721582135"/>
    <n v="37.010587000000001"/>
    <n v="-0.570685"/>
    <s v="Nyeri"/>
    <s v="Mukurweni"/>
    <s v="Gikondi"/>
    <s v="Gathugu"/>
    <x v="0"/>
    <s v="Mt Kenya Renewable Energy"/>
    <s v="Samuel Mbugua"/>
    <s v="726322851"/>
    <s v="Micro Business"/>
    <s v="KENBIM"/>
    <s v="Masonry"/>
    <s v="15/01/2019"/>
  </r>
  <r>
    <s v="VPA6"/>
    <x v="5046"/>
    <x v="1"/>
    <s v=""/>
    <s v="19th December,2018"/>
    <d v="2018-12-19T00:00:00"/>
    <s v="15th January,2019"/>
    <d v="2019-01-15T00:00:00"/>
    <s v="Edward Njiraini Mugo"/>
    <s v="Male"/>
    <s v="99999"/>
    <s v="722680902"/>
    <s v="722680902"/>
    <s v=""/>
    <s v="723884542"/>
    <n v="37.248035999999999"/>
    <n v="-0.42298200000000002"/>
    <s v="Kirinyaga"/>
    <s v="Kerugoya/Kutus"/>
    <s v="Mutira"/>
    <s v="Gatwe"/>
    <x v="0"/>
    <s v="Kichemu limited"/>
    <s v=""/>
    <s v=""/>
    <s v="Micro Business"/>
    <s v="MKD"/>
    <s v="Masonry"/>
    <s v="15/01/2019"/>
  </r>
  <r>
    <s v="VPA6"/>
    <x v="5047"/>
    <x v="1"/>
    <s v=""/>
    <s v="25th November,2018"/>
    <d v="2018-11-25T00:00:00"/>
    <s v="15th January,2019"/>
    <d v="2019-01-15T00:00:00"/>
    <s v="Cecily Ikanya W."/>
    <s v="Female"/>
    <s v="99999"/>
    <s v="713390840"/>
    <s v="713390840"/>
    <s v=""/>
    <s v=""/>
    <n v="37.247725000000003"/>
    <n v="-0.42496"/>
    <s v="Kirinyaga"/>
    <s v="Kerugoya/Kutus"/>
    <s v="Mutira"/>
    <s v="Gatwe"/>
    <x v="2"/>
    <s v="Kichemu limited"/>
    <s v=""/>
    <s v=""/>
    <s v="Micro Business"/>
    <s v="MKD"/>
    <s v="Masonry"/>
    <s v="15/01/2019"/>
  </r>
  <r>
    <s v="VPA6"/>
    <x v="5048"/>
    <x v="1"/>
    <s v=""/>
    <s v="6th December,2018"/>
    <d v="2018-12-06T00:00:00"/>
    <s v="16th January,2019"/>
    <d v="2019-01-16T00:00:00"/>
    <s v="Mugo Esther Wangari"/>
    <s v="Female"/>
    <s v="755424"/>
    <s v="728653897"/>
    <s v="728653897"/>
    <s v=""/>
    <s v="725914383"/>
    <n v="37.260635000000001"/>
    <n v="-0.52348300000000003"/>
    <s v="Kirinyaga"/>
    <s v="Kerugoya/Kutus"/>
    <s v="Kerugoya Kutus"/>
    <s v="Kamitiini"/>
    <x v="2"/>
    <s v="Kichemu limited"/>
    <s v=""/>
    <s v=""/>
    <s v="Micro Business"/>
    <s v="MKD"/>
    <s v="Masonry"/>
    <s v="16/01/2019"/>
  </r>
  <r>
    <s v="VPA6"/>
    <x v="5049"/>
    <x v="1"/>
    <s v=""/>
    <s v="20th November,2018"/>
    <d v="2018-11-20T00:00:00"/>
    <s v="9th January,2019"/>
    <d v="2019-01-09T00:00:00"/>
    <s v="Karugu Peter Kimondo"/>
    <s v="Male"/>
    <s v="12778752"/>
    <s v="724211483"/>
    <s v="724211283"/>
    <s v=""/>
    <s v="723336546"/>
    <n v="37.149132999999999"/>
    <n v="-0.51429199999999997"/>
    <s v="Nyeri"/>
    <s v="Mathira West"/>
    <s v="Gatundu"/>
    <s v="Ndaroini"/>
    <x v="2"/>
    <s v="Fagaden Enterprises"/>
    <s v="Fagaden Enterprises"/>
    <s v="721959188"/>
    <s v="Micro Business"/>
    <s v="MKD"/>
    <s v="Masonry"/>
    <s v="16/01/2019"/>
  </r>
  <r>
    <s v="VPA6"/>
    <x v="5050"/>
    <x v="1"/>
    <s v=""/>
    <s v="22nd November,2018"/>
    <d v="2018-11-22T00:00:00"/>
    <s v="15th January,2019"/>
    <d v="2019-01-15T00:00:00"/>
    <s v="Kinyua Lucy Wamuyu"/>
    <s v="Female"/>
    <s v="99999"/>
    <s v="713556839"/>
    <s v="713556839"/>
    <s v=""/>
    <s v="721529684"/>
    <n v="37.244864999999997"/>
    <n v="-0.42088799999999998"/>
    <s v="Kirinyaga"/>
    <s v="Kerugoya/Kutus"/>
    <s v="Mutira"/>
    <s v="Gatwe"/>
    <x v="2"/>
    <s v="Kichemu limited"/>
    <s v=""/>
    <s v=""/>
    <s v="Micro Business"/>
    <s v="MKD"/>
    <s v="Masonry"/>
    <s v="17/01/2019"/>
  </r>
  <r>
    <s v="VPA6"/>
    <x v="5051"/>
    <x v="1"/>
    <s v=""/>
    <s v="22nd November,2018"/>
    <d v="2018-11-22T00:00:00"/>
    <s v="15th January,2019"/>
    <d v="2019-01-15T00:00:00"/>
    <s v="Kamau Wanjira Jane"/>
    <s v="Female"/>
    <s v="99999"/>
    <s v="717353179"/>
    <s v="717353179"/>
    <s v=""/>
    <s v="727486181"/>
    <n v="37.245683"/>
    <n v="-0.42230699999999999"/>
    <s v="Kirinyaga"/>
    <s v="Kerugoya/Kutus"/>
    <s v="Mutira"/>
    <s v="Gatwe"/>
    <x v="2"/>
    <s v="Kichemu limited"/>
    <s v=""/>
    <s v=""/>
    <s v="Micro Business"/>
    <s v="MKD"/>
    <s v="Masonry"/>
    <s v="17/01/2019"/>
  </r>
  <r>
    <s v="VPA6"/>
    <x v="5052"/>
    <x v="0"/>
    <s v="Grievance"/>
    <s v="22nd November,2018"/>
    <d v="2018-11-22T00:00:00"/>
    <s v="15th January,2019"/>
    <d v="2019-01-15T00:00:00"/>
    <s v="Kinyua Julia Wanjiru"/>
    <s v="Female"/>
    <s v="99999"/>
    <s v="713390839"/>
    <s v="713390839"/>
    <s v=""/>
    <s v="716390481"/>
    <n v="37.238846000000002"/>
    <n v="-0.42767500000000003"/>
    <s v="Kirinyaga"/>
    <s v="Kerugoya/Kutus"/>
    <s v="Mutira"/>
    <s v="Gatwe"/>
    <x v="2"/>
    <s v="Kichemu limited"/>
    <s v=""/>
    <s v=""/>
    <s v="Micro Business"/>
    <s v="MKD"/>
    <s v="Masonry"/>
    <s v="17/01/2019"/>
  </r>
  <r>
    <s v="VPA6"/>
    <x v="5053"/>
    <x v="0"/>
    <s v="Non Compliant"/>
    <s v="22nd November,2018"/>
    <d v="2018-11-22T00:00:00"/>
    <s v="15th January,2019"/>
    <d v="2019-01-15T00:00:00"/>
    <s v="Murithii Cecily Wanjiku"/>
    <s v="Female"/>
    <s v="5757527"/>
    <s v="722749122"/>
    <s v="722749122"/>
    <s v=""/>
    <s v="748632008"/>
    <n v="37.237693"/>
    <n v="-0.42766500000000002"/>
    <s v="Kirinyaga"/>
    <s v="Kerugoya/Kutus"/>
    <s v="Mutira"/>
    <s v="Gatwe"/>
    <x v="2"/>
    <s v="Kichemu limited"/>
    <s v=""/>
    <s v=""/>
    <s v="Micro Business"/>
    <s v="MKD"/>
    <s v="Masonry"/>
    <s v="17/01/2019"/>
  </r>
  <r>
    <s v="VPA6"/>
    <x v="5054"/>
    <x v="1"/>
    <s v=""/>
    <s v="26th November,2018"/>
    <d v="2018-11-26T00:00:00"/>
    <s v="15th January,2019"/>
    <d v="2019-01-15T00:00:00"/>
    <s v="Mugo Jane Karuana"/>
    <s v="Female"/>
    <s v="99999"/>
    <s v="725398712"/>
    <s v="725398712"/>
    <s v=""/>
    <s v="726962931"/>
    <n v="37.238287"/>
    <n v="-0.42986600000000003"/>
    <s v="Kirinyaga"/>
    <s v="Kerugoya/Kutus"/>
    <s v="Mutira"/>
    <s v="Gatwe"/>
    <x v="2"/>
    <s v="Kichemu limited"/>
    <s v=""/>
    <s v=""/>
    <s v="Micro Business"/>
    <s v="MKD"/>
    <s v="Masonry"/>
    <s v="17/01/2019"/>
  </r>
  <r>
    <s v="VPA6"/>
    <x v="5055"/>
    <x v="0"/>
    <s v="Grievance"/>
    <s v="26th November,2018"/>
    <d v="2018-11-26T00:00:00"/>
    <s v="15th January,2019"/>
    <d v="2019-01-15T00:00:00"/>
    <s v="Mwangi Karuana Esther"/>
    <s v="Female"/>
    <s v="5744301"/>
    <s v="712914769"/>
    <s v="712914769"/>
    <s v=""/>
    <s v=""/>
    <n v="37.251579"/>
    <n v="-0.42849500000000001"/>
    <s v="Kirinyaga"/>
    <s v="Kerugoya/Kutus"/>
    <s v="Mutira"/>
    <s v="Kiandaka"/>
    <x v="2"/>
    <s v="Kichemu limited"/>
    <s v=""/>
    <s v=""/>
    <s v="Micro Business"/>
    <s v="MKD"/>
    <s v="Masonry"/>
    <s v="17/01/2019"/>
  </r>
  <r>
    <s v="VPA6"/>
    <x v="5056"/>
    <x v="1"/>
    <s v=""/>
    <s v="31st December,2018"/>
    <d v="2018-12-31T00:00:00"/>
    <s v="15th January,2019"/>
    <d v="2019-01-15T00:00:00"/>
    <s v="Mundia Wagatwe Margaret"/>
    <s v="Female"/>
    <s v="99999"/>
    <s v="721622798"/>
    <s v="721622798"/>
    <s v=""/>
    <s v="722612338"/>
    <n v="37.250590000000003"/>
    <n v="-0.42781400000000003"/>
    <s v="Kirinyaga"/>
    <s v="Kerugoya/Kutus"/>
    <s v="Mutira"/>
    <s v="Kiandaka"/>
    <x v="2"/>
    <s v="Kichemu limited"/>
    <s v=""/>
    <s v=""/>
    <s v="Micro Business"/>
    <s v="MKD"/>
    <s v="Masonry"/>
    <s v="17/01/2019"/>
  </r>
  <r>
    <s v="VPA6"/>
    <x v="5057"/>
    <x v="1"/>
    <s v=""/>
    <s v="20th November,2018"/>
    <d v="2018-11-20T00:00:00"/>
    <s v="15th January,2019"/>
    <d v="2019-01-15T00:00:00"/>
    <s v="Kibuga Nelson Kibara"/>
    <s v="Male"/>
    <s v="3120176"/>
    <s v="721290643"/>
    <s v="721290643"/>
    <s v=""/>
    <s v=""/>
    <n v="37.249398999999997"/>
    <n v="-0.42745300000000003"/>
    <s v="Kirinyaga"/>
    <s v="Kerugoya/Kutus"/>
    <s v="Mutira"/>
    <s v="Kiandaka"/>
    <x v="2"/>
    <s v="Kichemu limited"/>
    <s v=""/>
    <s v=""/>
    <s v="Micro Business"/>
    <s v="MKD"/>
    <s v="Masonry"/>
    <s v="17/01/2019"/>
  </r>
  <r>
    <s v="VPA6"/>
    <x v="5058"/>
    <x v="2"/>
    <s v="Abandoned"/>
    <s v="1st December,2018"/>
    <d v="2018-12-01T00:00:00"/>
    <s v="15th January,2019"/>
    <d v="2019-01-15T00:00:00"/>
    <s v="Kinyua Jecinta Wangithi"/>
    <s v="Female"/>
    <s v="3386036"/>
    <s v="719223676"/>
    <s v="719223676"/>
    <s v=""/>
    <s v=""/>
    <n v="37.246599000000003"/>
    <n v="-0.42789899999999997"/>
    <s v="Kirinyaga"/>
    <s v="Kerugoya/Kutus"/>
    <s v="Mutira"/>
    <s v="Gatwe"/>
    <x v="2"/>
    <s v="Kichemu limited"/>
    <s v=""/>
    <s v=""/>
    <s v="Micro Business"/>
    <s v="MKD"/>
    <s v="Masonry"/>
    <s v="17/01/2019"/>
  </r>
  <r>
    <s v="VPA6"/>
    <x v="5059"/>
    <x v="0"/>
    <s v="Grievance"/>
    <s v="2nd November,2018"/>
    <d v="2018-11-02T00:00:00"/>
    <s v="22nd December,2018"/>
    <d v="2018-12-22T00:00:00"/>
    <s v="Kimondo Janet Nyawira"/>
    <s v="Female"/>
    <s v="99999"/>
    <s v="728124141"/>
    <s v="2.55E+11"/>
    <s v=""/>
    <s v="2.55E+11"/>
    <n v="37.109026999999998"/>
    <n v="-0.47591800000000001"/>
    <s v="Nyeri"/>
    <s v="Mathira West"/>
    <s v="Mathaithi"/>
    <s v="Mathaithi"/>
    <x v="2"/>
    <s v="Fagaden Enterprises"/>
    <s v="Fagaden Enterprises"/>
    <s v="254721959188"/>
    <s v="Micro Business"/>
    <s v="MKD"/>
    <s v="Masonry"/>
    <s v="19/01/2019"/>
  </r>
  <r>
    <s v="VPA6"/>
    <x v="5060"/>
    <x v="1"/>
    <s v=""/>
    <s v="25th October,2018"/>
    <d v="2018-10-25T00:00:00"/>
    <s v="9th December,2018"/>
    <d v="2018-12-09T00:00:00"/>
    <s v="Chege Jackson Njoroge"/>
    <s v="Male"/>
    <s v="13753966"/>
    <s v="725207232"/>
    <s v="725207232"/>
    <s v=""/>
    <s v="721328483"/>
    <n v="37.002057000000001"/>
    <n v="-0.92196699999999998"/>
    <s v="Murang'a"/>
    <s v="Kandara"/>
    <s v="Ngararia"/>
    <s v="Kibereke"/>
    <x v="2"/>
    <s v="Cides Ltd"/>
    <s v=""/>
    <s v=""/>
    <s v="Micro Business"/>
    <s v="KENBIM"/>
    <s v="Masonry"/>
    <s v="24/01/2019"/>
  </r>
  <r>
    <s v="VPA6"/>
    <x v="5061"/>
    <x v="1"/>
    <s v=""/>
    <s v="23rd November,2018"/>
    <d v="2018-11-23T00:00:00"/>
    <s v="9th December,2018"/>
    <d v="2018-12-09T00:00:00"/>
    <s v="Mwangi Joyce Wanjiku"/>
    <s v="Female"/>
    <s v="4890640"/>
    <s v="713690451"/>
    <s v="713690451"/>
    <s v=""/>
    <s v=""/>
    <n v="37.001354999999997"/>
    <n v="-0.92014200000000002"/>
    <s v="Murang'a"/>
    <s v="Kandara"/>
    <s v="Kandara"/>
    <s v="Kaharo"/>
    <x v="3"/>
    <s v="Cides Ltd"/>
    <s v=""/>
    <s v=""/>
    <s v="Micro Business"/>
    <s v="KENBIM"/>
    <s v="Masonry"/>
    <s v="24/01/2019"/>
  </r>
  <r>
    <s v="VPA6"/>
    <x v="5062"/>
    <x v="1"/>
    <s v=""/>
    <s v="11th November,2018"/>
    <d v="2018-11-11T00:00:00"/>
    <s v="24th January,2019"/>
    <d v="2019-01-24T00:00:00"/>
    <s v="Migosi Daniel Oyugi"/>
    <s v="Male"/>
    <s v="5736607"/>
    <s v="72036609"/>
    <s v="720366095"/>
    <s v=""/>
    <s v="720366097"/>
    <n v="35.033489000000003"/>
    <n v="0.97304900000000005"/>
    <s v="Trans Nzoia"/>
    <s v="Kiminini"/>
    <s v="Mabonde"/>
    <s v="Namngoi"/>
    <x v="2"/>
    <s v="Pafasi Enterprise"/>
    <s v="Pafasi  Enterprise"/>
    <s v="712956699"/>
    <s v="Micro Business"/>
    <s v="MKD"/>
    <s v="Masonry"/>
    <s v="24/01/2019"/>
  </r>
  <r>
    <s v="VPA6"/>
    <x v="5063"/>
    <x v="1"/>
    <s v=""/>
    <s v="24th November,2018"/>
    <d v="2018-11-24T00:00:00"/>
    <s v="1st January,2019"/>
    <d v="2019-01-01T00:00:00"/>
    <s v="Wambaki Jane Wangui"/>
    <s v="Female"/>
    <s v="21874612"/>
    <s v="723686815"/>
    <s v="723686815"/>
    <s v=""/>
    <s v="721619310"/>
    <n v="36.957655000000003"/>
    <n v="-0.987155"/>
    <s v="Kiambu"/>
    <s v="Kiambu"/>
    <s v="Gatundu North"/>
    <s v="Gaitara"/>
    <x v="2"/>
    <s v="Kichemu limited"/>
    <s v=""/>
    <s v=""/>
    <s v="Micro Business"/>
    <s v="MKD"/>
    <s v="Masonry"/>
    <s v="24/01/2019"/>
  </r>
  <r>
    <s v="VPA6"/>
    <x v="5064"/>
    <x v="1"/>
    <s v=""/>
    <s v="2nd December,2018"/>
    <d v="2018-12-02T00:00:00"/>
    <s v="21st January,2019"/>
    <d v="2019-01-21T00:00:00"/>
    <s v="Kareri Charity Wangui"/>
    <s v="Female"/>
    <s v="29717164"/>
    <s v="721354778"/>
    <s v="721354778"/>
    <s v=""/>
    <s v=""/>
    <n v="37.155029999999996"/>
    <n v="-0.501637"/>
    <s v="Nyeri"/>
    <s v="Mathira West"/>
    <s v="Karatina"/>
    <s v="Kangocho"/>
    <x v="2"/>
    <s v="Fagaden Enterprises"/>
    <s v="Fagaden Enterprises"/>
    <s v="721959188"/>
    <s v="Micro Business"/>
    <s v="MKD"/>
    <s v="Masonry"/>
    <s v="24/01/2019"/>
  </r>
  <r>
    <s v="VPA6"/>
    <x v="5065"/>
    <x v="1"/>
    <s v=""/>
    <s v="2nd December,2018"/>
    <d v="2018-12-02T00:00:00"/>
    <s v="21st January,2019"/>
    <d v="2019-01-21T00:00:00"/>
    <s v="Kimondo Zephnia Macharia"/>
    <s v="Male"/>
    <s v="29344134"/>
    <s v="722910119"/>
    <s v="722910119"/>
    <s v=""/>
    <s v="716838187"/>
    <n v="37.154662000000002"/>
    <n v="-0.49981799999999998"/>
    <s v="Nyeri"/>
    <s v="Mathira West"/>
    <s v="Kirimara"/>
    <s v="Kangocho"/>
    <x v="2"/>
    <s v="Fagaden Enterprises"/>
    <s v="Fagaden Enterprises"/>
    <s v=""/>
    <s v="Micro Business"/>
    <s v="MKD"/>
    <s v="Masonry"/>
    <s v="24/01/2019"/>
  </r>
  <r>
    <s v="VPA6"/>
    <x v="5066"/>
    <x v="1"/>
    <s v=""/>
    <s v="24th January,2019"/>
    <d v="2019-01-24T00:00:00"/>
    <s v="24th January,2019"/>
    <d v="2019-01-24T00:00:00"/>
    <s v="Kariuki Nnelson Nganga"/>
    <s v="Male"/>
    <s v="1986759"/>
    <s v="0723677911"/>
    <s v="723677911"/>
    <s v=""/>
    <s v="728549070"/>
    <n v="36.995213"/>
    <n v="-0.81306699999999998"/>
    <s v="Murang'a"/>
    <s v="Maragua"/>
    <s v="Kirere"/>
    <s v="Kaimiri"/>
    <x v="2"/>
    <s v="Fagaden Enterprises"/>
    <s v="Fagaden Enterprises"/>
    <s v="721959188"/>
    <s v="Micro Business"/>
    <s v="MKD"/>
    <s v="Masonry"/>
    <s v="24/01/2019"/>
  </r>
  <r>
    <s v="VPA6"/>
    <x v="5067"/>
    <x v="1"/>
    <s v=""/>
    <s v="28th November,2018"/>
    <d v="2018-11-28T00:00:00"/>
    <s v="25th January,2019"/>
    <d v="2019-01-25T00:00:00"/>
    <s v="Simiyu Henry Wanyonyi"/>
    <s v="Male"/>
    <s v="14660089"/>
    <s v="712250487"/>
    <s v="722484797"/>
    <s v=""/>
    <s v="712250487"/>
    <n v="35.122923"/>
    <n v="0.87545799999999996"/>
    <s v="Trans Nzoia"/>
    <s v="Kiminini"/>
    <s v="Kiminini"/>
    <s v="Konoin"/>
    <x v="0"/>
    <s v="Pafasi Enterprise"/>
    <s v="Pafasi  Enterprise"/>
    <s v="712956699"/>
    <s v="Micro Business"/>
    <s v="MKD"/>
    <s v="Masonry"/>
    <s v="25/01/2019"/>
  </r>
  <r>
    <s v="VPA6"/>
    <x v="5068"/>
    <x v="1"/>
    <s v=""/>
    <s v="10th December,2018"/>
    <d v="2018-12-10T00:00:00"/>
    <s v="24th December,2018"/>
    <d v="2018-12-24T00:00:00"/>
    <s v="Njuguna Mises"/>
    <s v="Female"/>
    <s v="23674659"/>
    <s v="738528405"/>
    <s v="738528405"/>
    <s v=""/>
    <s v="738528404"/>
    <n v="36.717410000000001"/>
    <n v="-1.052837"/>
    <s v="Kiambu"/>
    <s v="Githunguri"/>
    <s v="Kambaa"/>
    <s v="Mathanja A"/>
    <x v="2"/>
    <s v="Cides Ltd"/>
    <s v=""/>
    <s v=""/>
    <s v="Micro Business"/>
    <s v="MKD"/>
    <s v="Masonry"/>
    <s v="27/01/2019"/>
  </r>
  <r>
    <s v="VPA6"/>
    <x v="5069"/>
    <x v="1"/>
    <s v=""/>
    <s v="15th December,2018"/>
    <d v="2018-12-15T00:00:00"/>
    <s v="21st January,2019"/>
    <d v="2019-01-21T00:00:00"/>
    <s v="Njabahu Samuel"/>
    <s v="Male"/>
    <s v="4310630"/>
    <s v="715875075"/>
    <s v="715875075"/>
    <s v=""/>
    <s v=""/>
    <n v="36.703949000000001"/>
    <n v="-1.0570440000000001"/>
    <s v="Kiambu"/>
    <s v="Githunguri"/>
    <s v="Ikinu"/>
    <s v="Mathanja B"/>
    <x v="2"/>
    <s v="Cides Ltd"/>
    <s v=""/>
    <s v=""/>
    <s v="Micro Business"/>
    <s v="KENBIM"/>
    <s v="Masonry"/>
    <s v="27/01/2019"/>
  </r>
  <r>
    <s v="VPA6"/>
    <x v="5070"/>
    <x v="1"/>
    <s v=""/>
    <s v="15th November,2018"/>
    <d v="2018-11-15T00:00:00"/>
    <s v="27th January,2019"/>
    <d v="2019-01-27T00:00:00"/>
    <s v="Njoroge Charles Kinuthia"/>
    <s v="Male"/>
    <s v="4308815"/>
    <s v="719881034"/>
    <s v="719881034"/>
    <s v=""/>
    <s v=""/>
    <n v="36.805726999999997"/>
    <n v="-1.011342"/>
    <s v="Kiambu"/>
    <s v="Githunguri"/>
    <s v="Gachoire"/>
    <s v="Githongo"/>
    <x v="2"/>
    <s v="Cides Ltd"/>
    <s v=""/>
    <s v=""/>
    <s v="Micro Business"/>
    <s v="KENBIM"/>
    <s v="Masonry"/>
    <s v="27/01/2019"/>
  </r>
  <r>
    <s v="VPA6"/>
    <x v="5071"/>
    <x v="1"/>
    <s v=""/>
    <s v="26th October,2018"/>
    <d v="2018-10-26T00:00:00"/>
    <s v="27th January,2019"/>
    <d v="2019-01-27T00:00:00"/>
    <s v="Thuo Michael"/>
    <s v="Female"/>
    <s v="14687638"/>
    <s v="728859800"/>
    <s v="728859800"/>
    <s v=""/>
    <s v=""/>
    <n v="36.750973000000002"/>
    <n v="-0.91342000000000001"/>
    <s v="Kiambu"/>
    <s v="Gatundu South"/>
    <s v="Ndarugo"/>
    <s v="Mungere"/>
    <x v="2"/>
    <s v="Cides Ltd"/>
    <s v="Null"/>
    <s v=""/>
    <s v="Micro Business"/>
    <s v="KENBIM"/>
    <s v="Masonry"/>
    <s v="27/01/2019"/>
  </r>
  <r>
    <s v="VPA6"/>
    <x v="5072"/>
    <x v="1"/>
    <s v=""/>
    <s v="22nd November,2018"/>
    <d v="2018-11-22T00:00:00"/>
    <s v="24th January,2019"/>
    <d v="2019-01-24T00:00:00"/>
    <s v="Njoroge Lawrence"/>
    <s v="Male"/>
    <s v="1821150"/>
    <s v="724336664"/>
    <s v="724336664"/>
    <s v=""/>
    <s v=""/>
    <n v="37.056958999999999"/>
    <n v="-1.098913"/>
    <s v="Kiambu"/>
    <s v="Juja"/>
    <s v="Komo"/>
    <s v="Nyacaba"/>
    <x v="3"/>
    <s v="Cides Ltd"/>
    <s v=""/>
    <s v=""/>
    <s v="Micro Business"/>
    <s v="KENBIM"/>
    <s v="Masonry"/>
    <s v="27/01/2019"/>
  </r>
  <r>
    <s v="VPA6"/>
    <x v="5073"/>
    <x v="1"/>
    <s v=""/>
    <s v="24th July,2018"/>
    <d v="2018-07-24T00:00:00"/>
    <s v="26th August,2018"/>
    <d v="2018-08-26T00:00:00"/>
    <s v="Kabuche Mary Muthoni"/>
    <s v="Female"/>
    <s v="229807"/>
    <s v="721274484"/>
    <s v="721274484"/>
    <s v=""/>
    <s v="720337842"/>
    <n v="36.761840999999997"/>
    <n v="-1.0916870000000001"/>
    <s v="Kiambu"/>
    <s v="Githunguri"/>
    <s v="Githiga"/>
    <s v="Gathaithi"/>
    <x v="3"/>
    <s v="Andcol Enterprises"/>
    <s v="Andrew Tunui"/>
    <s v="723020914"/>
    <s v="Micro Business"/>
    <s v="MKD"/>
    <s v="Masonry"/>
    <s v="27/01/2019"/>
  </r>
  <r>
    <s v="VPA6"/>
    <x v="5074"/>
    <x v="1"/>
    <s v=""/>
    <s v="5th November,2018"/>
    <d v="2018-11-05T00:00:00"/>
    <s v="26th December,2018"/>
    <d v="2018-12-26T00:00:00"/>
    <s v="Mimi Hannah Njeri"/>
    <s v="Female"/>
    <s v="99999"/>
    <s v="254713901274"/>
    <s v="2.55E+11"/>
    <s v=""/>
    <s v=""/>
    <n v="36.815703999999997"/>
    <n v="-1.1439589999999999"/>
    <s v="Kiambu"/>
    <s v="Kiambu"/>
    <s v="Ndumberi"/>
    <s v="Ngaita"/>
    <x v="2"/>
    <s v="Felikam Biogas Services"/>
    <s v="Felikam Biogas Services"/>
    <s v="254721439273"/>
    <s v="Micro Business"/>
    <s v="MKD"/>
    <s v="Masonry"/>
    <s v="30/01/2019"/>
  </r>
  <r>
    <s v="VPA6"/>
    <x v="5075"/>
    <x v="1"/>
    <s v=""/>
    <s v="12th November,2018"/>
    <d v="2018-11-12T00:00:00"/>
    <s v="24th January,2019"/>
    <d v="2019-01-24T00:00:00"/>
    <s v="Munyua Kamau"/>
    <s v="Male"/>
    <s v="713195"/>
    <s v="0723564487"/>
    <s v="723564487"/>
    <s v=""/>
    <s v=""/>
    <n v="37.017406999999999"/>
    <n v="-1.0999490000000001"/>
    <s v="Kiambu"/>
    <s v="Juja"/>
    <s v="Juja"/>
    <s v="Mathuri"/>
    <x v="2"/>
    <s v="Cides Ltd"/>
    <s v=""/>
    <s v=""/>
    <s v="Micro Business"/>
    <s v="KENBIM"/>
    <s v="Masonry"/>
    <s v="30/01/2019"/>
  </r>
  <r>
    <s v="VPA6"/>
    <x v="5076"/>
    <x v="0"/>
    <s v="Non Compliant"/>
    <s v="12th December,2018"/>
    <d v="2018-12-12T00:00:00"/>
    <s v="31st January,2019"/>
    <d v="2019-01-31T00:00:00"/>
    <s v="Kiiru Johnson Njau"/>
    <s v="Male"/>
    <s v="23118604"/>
    <s v="723167600"/>
    <s v="723167600"/>
    <s v=""/>
    <s v="729693420"/>
    <n v="36.922879999999999"/>
    <n v="-0.80634499999999998"/>
    <s v="Murang'a"/>
    <s v="Kigumo"/>
    <s v="Kangari"/>
    <s v="Kagumoini"/>
    <x v="2"/>
    <s v="HAMKAM"/>
    <s v="Hamkam"/>
    <s v="728905327"/>
    <s v="Micro Business"/>
    <s v="KENBIM"/>
    <s v="Masonry"/>
    <s v="31/01/2019"/>
  </r>
  <r>
    <s v="VPA6"/>
    <x v="5077"/>
    <x v="1"/>
    <s v=""/>
    <s v="11th December,2018"/>
    <d v="2018-12-11T00:00:00"/>
    <s v="30th January,2019"/>
    <d v="2019-01-30T00:00:00"/>
    <s v="Mokono Daniel Juma"/>
    <s v="Male"/>
    <s v="99999"/>
    <s v="712341656"/>
    <s v="712341656"/>
    <s v=""/>
    <s v="711821054"/>
    <n v="35.048132000000003"/>
    <n v="-0.67028699999999997"/>
    <s v="Nyamira"/>
    <s v="Borabu"/>
    <s v="Borabu"/>
    <s v="Mogusii"/>
    <x v="2"/>
    <s v="Nyansancha Biogas"/>
    <s v="Samuel Manyura Otiso"/>
    <s v="723433295"/>
    <s v="Micro Business"/>
    <s v="MKD"/>
    <s v="Masonry"/>
    <s v="31/01/2019"/>
  </r>
  <r>
    <s v="VPA6"/>
    <x v="5078"/>
    <x v="0"/>
    <s v="Under Verification"/>
    <s v="14th December,2018"/>
    <d v="2018-12-14T00:00:00"/>
    <s v="14th January,2019"/>
    <d v="2019-01-14T00:00:00"/>
    <s v="Mburu Uniter Wanjiku"/>
    <s v="Female"/>
    <s v="344969"/>
    <s v="0722512952"/>
    <s v="722512952"/>
    <s v=""/>
    <s v=""/>
    <n v="36.356237999999998"/>
    <n v="-0.401723"/>
    <s v="Nakuru"/>
    <s v="Gilgil"/>
    <s v="Gilgil"/>
    <s v="Nganoini"/>
    <x v="2"/>
    <s v="Kichemu limited"/>
    <s v=""/>
    <s v=""/>
    <s v="Micro Business"/>
    <s v="MKD"/>
    <s v="Masonry"/>
    <s v="01/02/2019"/>
  </r>
  <r>
    <s v="VPA6"/>
    <x v="5079"/>
    <x v="1"/>
    <s v=""/>
    <s v="12th January,2019"/>
    <d v="2019-01-12T00:00:00"/>
    <s v="1st February,2019"/>
    <d v="2019-02-01T00:00:00"/>
    <s v="Gitau David Kabarai"/>
    <s v="Male"/>
    <s v="9715346"/>
    <s v="720290175"/>
    <s v="720290175"/>
    <s v=""/>
    <s v=""/>
    <n v="36.057757000000002"/>
    <n v="-0.109095"/>
    <s v="Nakuru"/>
    <s v="Nakuru North"/>
    <s v="Nakuru North"/>
    <s v="Mutukanio C"/>
    <x v="2"/>
    <s v="Kichemu limited"/>
    <s v=""/>
    <s v=""/>
    <s v="Micro Business"/>
    <s v="MKD"/>
    <s v="Masonry"/>
    <s v="01/02/2019"/>
  </r>
  <r>
    <s v="VPA6"/>
    <x v="5080"/>
    <x v="1"/>
    <s v=""/>
    <s v="15th November,2018"/>
    <d v="2018-11-15T00:00:00"/>
    <s v="15th January,2019"/>
    <d v="2019-01-15T00:00:00"/>
    <s v="Gathoni Margaret"/>
    <s v="Female"/>
    <s v="5482819"/>
    <s v="725465428"/>
    <s v="725465428"/>
    <s v=""/>
    <s v=""/>
    <n v="36.747217999999997"/>
    <n v="-1.1335869999999999"/>
    <s v="Kiambu"/>
    <s v="Kiambaa"/>
    <s v="Cianda"/>
    <s v="Kimorori"/>
    <x v="4"/>
    <s v="Cides Ltd"/>
    <s v=""/>
    <s v=""/>
    <s v="Micro Business"/>
    <s v="AKUT"/>
    <s v="Masonry"/>
    <s v="01/02/2019"/>
  </r>
  <r>
    <s v="VPA6"/>
    <x v="5081"/>
    <x v="1"/>
    <s v=""/>
    <s v="2nd February,2019"/>
    <d v="2019-02-02T00:00:00"/>
    <s v="2nd February,2019"/>
    <d v="2019-02-02T00:00:00"/>
    <s v="Limo Andrew K"/>
    <s v="Male"/>
    <s v="483457"/>
    <s v="722819655"/>
    <s v="722819655"/>
    <s v=""/>
    <s v=""/>
    <n v="35.773584999999997"/>
    <n v="4.7112000000000001E-2"/>
    <s v="Baringo"/>
    <s v="Koibatek"/>
    <s v="Kaburwao"/>
    <s v="Uzalendo"/>
    <x v="1"/>
    <s v="Kichemu limited"/>
    <s v="Null"/>
    <s v=""/>
    <s v="Micro Business"/>
    <s v="MKD"/>
    <s v="Masonry"/>
    <s v="02/02/2019"/>
  </r>
  <r>
    <s v="VPA6"/>
    <x v="5082"/>
    <x v="1"/>
    <s v=""/>
    <s v="20th November,2017"/>
    <d v="2017-11-20T00:00:00"/>
    <s v="18th January,2018"/>
    <d v="2018-01-18T00:00:00"/>
    <s v="Kapkusum Henry N"/>
    <s v="Male"/>
    <s v="3650873"/>
    <s v="0721400066"/>
    <s v="721400066"/>
    <s v=""/>
    <s v=""/>
    <n v="35.294823000000001"/>
    <n v="0.71799199999999996"/>
    <s v="Uasin Gishu"/>
    <s v="Soy"/>
    <s v="Soy"/>
    <s v="Kaptumbo"/>
    <x v="1"/>
    <s v="Abiud limited"/>
    <s v=""/>
    <s v=""/>
    <s v="Micro Business"/>
    <s v="AKUT"/>
    <s v="Masonry"/>
    <s v="03/02/2019"/>
  </r>
  <r>
    <s v="VPA6"/>
    <x v="5083"/>
    <x v="0"/>
    <s v="Grievance"/>
    <s v="1st January,2019"/>
    <d v="2019-01-01T00:00:00"/>
    <s v="28th January,2019"/>
    <d v="2019-01-28T00:00:00"/>
    <s v="Stephen Njine Njue"/>
    <s v="Male"/>
    <s v="3737451"/>
    <s v="0723361734"/>
    <s v="723361734"/>
    <s v=""/>
    <s v="720929271"/>
    <n v="37.481814"/>
    <n v="-0.42250399999999999"/>
    <s v="Embu"/>
    <s v="Manyatta"/>
    <s v="Kathande"/>
    <s v="Kathande"/>
    <x v="1"/>
    <s v="Eastern Bioteck"/>
    <s v=""/>
    <s v=""/>
    <s v="Micro Business"/>
    <s v="MKD"/>
    <s v="Masonry"/>
    <s v="04/02/2019"/>
  </r>
  <r>
    <s v="VPA6"/>
    <x v="5084"/>
    <x v="1"/>
    <s v=""/>
    <s v="29th October,2018"/>
    <d v="2018-10-29T00:00:00"/>
    <s v="18th December,2018"/>
    <d v="2018-12-18T00:00:00"/>
    <s v="Aluodo Moses"/>
    <s v="Male"/>
    <s v="99999"/>
    <s v="722797706"/>
    <s v="722797706"/>
    <s v=""/>
    <s v=""/>
    <n v="35.070193000000003"/>
    <n v="-0.15229200000000001"/>
    <s v="Kisumu"/>
    <s v="Muhoroni"/>
    <s v="Muhoroni"/>
    <s v="Awasi"/>
    <x v="2"/>
    <s v="Andcol Enterprises"/>
    <s v="Andrew"/>
    <s v=""/>
    <s v="Micro Business"/>
    <s v="KENBIM"/>
    <s v="Masonry"/>
    <s v="06/02/2019"/>
  </r>
  <r>
    <s v="VPA6"/>
    <x v="5085"/>
    <x v="1"/>
    <s v=""/>
    <s v="3rd December,2018"/>
    <d v="2018-12-03T00:00:00"/>
    <s v="31st December,2018"/>
    <d v="2018-12-31T00:00:00"/>
    <s v="Miano Ann Wanjiku"/>
    <s v="Female"/>
    <s v="3233423"/>
    <s v="713326776"/>
    <s v="713326776"/>
    <s v=""/>
    <s v="729500763"/>
    <n v="37.193778000000002"/>
    <n v="-0.42213800000000001"/>
    <s v="Nyeri"/>
    <s v="Mathira East"/>
    <s v="Cheje"/>
    <s v="Giathuku"/>
    <x v="3"/>
    <s v="Cides Ltd"/>
    <s v=""/>
    <s v=""/>
    <s v="Micro Business"/>
    <s v="MKD"/>
    <s v="Masonry"/>
    <s v="07/02/2019"/>
  </r>
  <r>
    <s v="VPA6"/>
    <x v="5086"/>
    <x v="1"/>
    <s v=""/>
    <s v="20th November,2018"/>
    <d v="2018-11-20T00:00:00"/>
    <s v="14th December,2018"/>
    <d v="2018-12-14T00:00:00"/>
    <s v="Chomba Nelson Maina"/>
    <s v="Male"/>
    <s v="1905210"/>
    <s v="721396040"/>
    <s v="721396040"/>
    <s v=""/>
    <s v=""/>
    <n v="36.842278"/>
    <n v="-1.1588320000000001"/>
    <s v="Kiambu"/>
    <s v="Kiambaa"/>
    <s v="Riabai"/>
    <s v="Rabai"/>
    <x v="2"/>
    <s v="Felikam Biogas Services"/>
    <s v="Felikam Biogas Services"/>
    <s v="721439273"/>
    <s v="Micro Business"/>
    <s v="MKD"/>
    <s v="Masonry"/>
    <s v="08/02/2019"/>
  </r>
  <r>
    <s v="VPA6"/>
    <x v="5087"/>
    <x v="1"/>
    <s v=""/>
    <s v="3rd September,2018"/>
    <d v="2018-09-03T00:00:00"/>
    <s v="15th October,2018"/>
    <d v="2018-10-15T00:00:00"/>
    <s v="Richu Charcles Mimi"/>
    <s v="Male"/>
    <s v="356170"/>
    <s v="720889045"/>
    <s v="720889045"/>
    <s v=""/>
    <s v=""/>
    <n v="36.820712999999998"/>
    <n v="-1.138279"/>
    <s v="Kiambu"/>
    <s v="Kiambaa"/>
    <s v="Ndumberi"/>
    <s v="Tinganga"/>
    <x v="0"/>
    <s v="Felikam Biogas Services"/>
    <s v="Felikam Biogas Services"/>
    <s v="721439273"/>
    <s v="Micro Business"/>
    <s v="AKUT"/>
    <s v="Masonry"/>
    <s v="08/02/2019"/>
  </r>
  <r>
    <s v="VPA6"/>
    <x v="5088"/>
    <x v="1"/>
    <s v=""/>
    <s v="29th August,2018"/>
    <d v="2018-08-29T00:00:00"/>
    <s v="18th October,2018"/>
    <d v="2018-10-18T00:00:00"/>
    <s v="Wango Wa Kamau"/>
    <s v="Male"/>
    <s v="27597026"/>
    <s v="0724846420"/>
    <s v="724846420"/>
    <s v=""/>
    <s v="721238496"/>
    <n v="37.029369000000003"/>
    <n v="-0.95160400000000001"/>
    <s v="Murang'a"/>
    <s v="Kandara"/>
    <s v="Ngarari"/>
    <s v="Ngararia"/>
    <x v="8"/>
    <s v="Felikam Biogas Services"/>
    <s v="Felikam Biogas Services"/>
    <s v="721439273"/>
    <s v="Micro Business"/>
    <s v="KENBIM"/>
    <s v="Masonry"/>
    <s v="08/02/2019"/>
  </r>
  <r>
    <s v="VPA6"/>
    <x v="5089"/>
    <x v="1"/>
    <s v=""/>
    <s v="10th January,2019"/>
    <d v="2019-01-10T00:00:00"/>
    <s v="9th February,2019"/>
    <d v="2019-02-09T00:00:00"/>
    <s v="Kahenya John Gichuhi"/>
    <s v="Female"/>
    <s v="99999"/>
    <s v="710339080"/>
    <s v="710339080"/>
    <s v=""/>
    <s v="712333080"/>
    <n v="36.656027000000002"/>
    <n v="-1.2836449999999999"/>
    <s v="Kiambu"/>
    <s v="Kikuyu"/>
    <s v="Thogoto"/>
    <s v="Kiriti"/>
    <x v="2"/>
    <s v="Cides Ltd"/>
    <s v="Null"/>
    <s v=""/>
    <s v="Micro Business"/>
    <s v="MKD"/>
    <s v="Masonry"/>
    <s v="09/02/2019"/>
  </r>
  <r>
    <s v="VPA6"/>
    <x v="5090"/>
    <x v="1"/>
    <s v=""/>
    <s v="18th January,2019"/>
    <d v="2019-01-18T00:00:00"/>
    <s v="10th February,2019"/>
    <d v="2019-02-10T00:00:00"/>
    <s v="Mukinyi Elena"/>
    <s v="Female"/>
    <s v="99999"/>
    <s v="764874462"/>
    <s v="764874462"/>
    <s v=""/>
    <s v="722496485"/>
    <n v="37.157514999999997"/>
    <n v="-0.50898200000000005"/>
    <s v="Nyeri"/>
    <s v="Mathira East"/>
    <s v="Karatina"/>
    <s v="Mwanda"/>
    <x v="1"/>
    <s v="Andcol Enterprises"/>
    <s v=""/>
    <s v=""/>
    <s v="Micro Business"/>
    <s v="KENBIM"/>
    <s v="Masonry"/>
    <s v="10/02/2019"/>
  </r>
  <r>
    <s v="VPA6"/>
    <x v="5091"/>
    <x v="1"/>
    <s v=""/>
    <s v="10th December,2018"/>
    <d v="2018-12-10T00:00:00"/>
    <s v="15th January,2019"/>
    <d v="2019-01-15T00:00:00"/>
    <s v="Bernard Murage Kinyua"/>
    <s v="Male"/>
    <s v="10864810"/>
    <s v="719763232"/>
    <s v="719763232"/>
    <s v=""/>
    <s v=""/>
    <n v="37.214601000000002"/>
    <n v="-0.492033"/>
    <s v="Kirinyaga"/>
    <s v="Kirinyaga"/>
    <s v="Kirinyaga West"/>
    <s v="Kabonge"/>
    <x v="1"/>
    <s v="Kichemu limited"/>
    <s v=""/>
    <s v=""/>
    <s v="Micro Business"/>
    <s v="MKD"/>
    <s v="Masonry"/>
    <s v="10/02/2019"/>
  </r>
  <r>
    <s v="VPA6"/>
    <x v="5092"/>
    <x v="1"/>
    <s v=""/>
    <s v="13th December,2018"/>
    <d v="2018-12-13T00:00:00"/>
    <s v="10th February,2019"/>
    <d v="2019-02-10T00:00:00"/>
    <s v="Mathenge Lydia Wamuyu"/>
    <s v="Female"/>
    <s v="99999"/>
    <s v="254720258377"/>
    <s v="2.55E+11"/>
    <s v=""/>
    <s v=""/>
    <n v="36.886330000000001"/>
    <n v="-0.56654700000000002"/>
    <s v="Nyeri"/>
    <s v="Othaya"/>
    <s v="Othaya"/>
    <s v="Ruruguti"/>
    <x v="0"/>
    <s v="Mt Kenya Renewable Energy"/>
    <s v="Mt Kenya Renewable Energy"/>
    <s v="726322851"/>
    <s v="Micro Business"/>
    <s v="KENBIM"/>
    <s v="Masonry"/>
    <s v="10/02/2019"/>
  </r>
  <r>
    <s v="VPA6"/>
    <x v="5093"/>
    <x v="1"/>
    <s v=""/>
    <s v="25th December,2018"/>
    <d v="2018-12-25T00:00:00"/>
    <s v="13th February,2019"/>
    <d v="2019-02-13T00:00:00"/>
    <s v="Kirema Fridah Mukiri"/>
    <s v="Female"/>
    <s v="27567456"/>
    <s v="706534078"/>
    <s v="706534078"/>
    <s v=""/>
    <s v="722389246"/>
    <n v="37.645037000000002"/>
    <n v="-7.7122999999999997E-2"/>
    <s v="Meru"/>
    <s v="Imenti South"/>
    <s v="Kigane"/>
    <s v="Munani"/>
    <x v="2"/>
    <s v="Igwemas General Digester Ltd"/>
    <s v="Eric Munene"/>
    <s v="7045886683"/>
    <s v="Micro Business"/>
    <s v="MKD"/>
    <s v="Masonry"/>
    <s v="13/02/2019"/>
  </r>
  <r>
    <s v="VPA6"/>
    <x v="5094"/>
    <x v="1"/>
    <s v=""/>
    <s v="13th February,2019"/>
    <d v="2019-02-13T00:00:00"/>
    <s v="13th February,2019"/>
    <d v="2019-02-13T00:00:00"/>
    <s v="Nyawira Rose Mary"/>
    <s v="Female"/>
    <s v="11679914"/>
    <s v="0757061383"/>
    <s v="757061383"/>
    <s v=""/>
    <s v="720723648"/>
    <n v="37.118695000000002"/>
    <n v="-0.484433"/>
    <s v="Nyeri"/>
    <s v="Mathira East"/>
    <s v="Baricho"/>
    <s v="Kiangurwe"/>
    <x v="2"/>
    <s v="Fagaden Enterprises"/>
    <s v="Fagaden Enterprises"/>
    <s v="721959188"/>
    <s v="Micro Business"/>
    <s v="MKD"/>
    <s v="Masonry"/>
    <s v="13/02/2019"/>
  </r>
  <r>
    <s v="VPA6"/>
    <x v="5095"/>
    <x v="1"/>
    <s v=""/>
    <s v="13th February,2019"/>
    <d v="2019-02-13T00:00:00"/>
    <s v="13th February,2019"/>
    <d v="2019-02-13T00:00:00"/>
    <s v="Gatungu Francis Gatere"/>
    <s v="Male"/>
    <s v="30425363"/>
    <s v="0723362340"/>
    <s v="723362340"/>
    <s v=""/>
    <s v=""/>
    <n v="37.142752000000002"/>
    <n v="-0.44517699999999999"/>
    <s v="Nyeri"/>
    <s v="Mathira East"/>
    <s v="Ihuagi"/>
    <s v="Ihuagi"/>
    <x v="2"/>
    <s v="Fagaden Enterprises"/>
    <s v="Fagaden Enterprises"/>
    <s v="721959188"/>
    <s v="Micro Business"/>
    <s v="MKD"/>
    <s v="Masonry"/>
    <s v="13/02/2019"/>
  </r>
  <r>
    <s v="VPA6"/>
    <x v="5096"/>
    <x v="1"/>
    <s v=""/>
    <s v="25th December,2018"/>
    <d v="2018-12-25T00:00:00"/>
    <s v="13th February,2019"/>
    <d v="2019-02-13T00:00:00"/>
    <s v="Mwaniki Geoffrey Kinyua"/>
    <s v="Male"/>
    <s v="99999"/>
    <s v="254726528933"/>
    <s v="2.55E+11"/>
    <s v=""/>
    <s v="2.55E+11"/>
    <n v="37.134436999999998"/>
    <n v="-0.44997500000000001"/>
    <s v="Nyeri"/>
    <s v="Mathira East"/>
    <s v="Karura"/>
    <s v="Karura"/>
    <x v="2"/>
    <s v="Fagaden Enterprises"/>
    <s v="Fagaden Enterprises"/>
    <s v="254721959188"/>
    <s v="Micro Business"/>
    <s v="MKD"/>
    <s v="Masonry"/>
    <s v="13/02/2019"/>
  </r>
  <r>
    <s v="VPA6"/>
    <x v="5097"/>
    <x v="1"/>
    <s v=""/>
    <s v="25th December,2018"/>
    <d v="2018-12-25T00:00:00"/>
    <s v="13th February,2019"/>
    <d v="2019-02-13T00:00:00"/>
    <s v="Kuguru Purity Wanjiru"/>
    <s v="Female"/>
    <s v="7111074"/>
    <s v="799780172"/>
    <s v="726629007"/>
    <s v=""/>
    <s v="799780172"/>
    <n v="37.105161000000003"/>
    <n v="-0.459648"/>
    <s v="Nyeri"/>
    <s v="Mathira East"/>
    <s v="Konyu"/>
    <s v="Unjiru"/>
    <x v="2"/>
    <s v="Fagaden Enterprises"/>
    <s v="Fagaden Enterprises"/>
    <s v="721959188"/>
    <s v="Micro Business"/>
    <s v="MKD"/>
    <s v="Masonry"/>
    <s v="13/02/2019"/>
  </r>
  <r>
    <s v="VPA6"/>
    <x v="5098"/>
    <x v="1"/>
    <s v=""/>
    <s v="15th January,2019"/>
    <d v="2019-01-15T00:00:00"/>
    <s v="14th February,2019"/>
    <d v="2019-02-14T00:00:00"/>
    <s v="Mutea Samuel Kirema"/>
    <s v="Male"/>
    <s v="13812683"/>
    <s v="722284578"/>
    <s v="722284578"/>
    <s v=""/>
    <s v="706677405"/>
    <n v="37.602825000000003"/>
    <n v="-6.6435999999999995E-2"/>
    <s v="Meru"/>
    <s v="Imenti South"/>
    <s v="Nkuene"/>
    <s v="Bonthoa"/>
    <x v="3"/>
    <s v="Likunga Company Limited"/>
    <s v="Eliatha Njagi"/>
    <s v="718644238"/>
    <s v="Micro Business"/>
    <s v="MKD"/>
    <s v="Masonry"/>
    <s v="15/02/2019"/>
  </r>
  <r>
    <s v="VPA6"/>
    <x v="5099"/>
    <x v="1"/>
    <s v=""/>
    <s v="25th January,2019"/>
    <d v="2019-01-25T00:00:00"/>
    <s v="15th February,2019"/>
    <d v="2019-02-15T00:00:00"/>
    <s v="Kamau Kamanu Francis"/>
    <s v="Male"/>
    <s v="3087218"/>
    <s v="254719693579"/>
    <s v="2.55E+11"/>
    <s v=""/>
    <s v="2.55E+11"/>
    <n v="36.604300000000002"/>
    <n v="-1.160752"/>
    <s v="Kiambu"/>
    <s v="Limuru"/>
    <s v="Nderu"/>
    <s v="Makutano"/>
    <x v="2"/>
    <s v="Likunga Company Limited"/>
    <s v="Eliatha Njagi"/>
    <s v="254718644238"/>
    <s v="Micro Business"/>
    <s v="MKD"/>
    <s v="Masonry"/>
    <s v="15/02/2019"/>
  </r>
  <r>
    <s v="VPA6"/>
    <x v="5100"/>
    <x v="1"/>
    <s v=""/>
    <s v="20th December,2018"/>
    <d v="2018-12-20T00:00:00"/>
    <s v="20th January,2019"/>
    <d v="2019-01-20T00:00:00"/>
    <s v="Mosbei Dismas Kimutai"/>
    <s v="Male"/>
    <s v="99999"/>
    <s v="716388528"/>
    <s v="716388528"/>
    <s v=""/>
    <s v=""/>
    <n v="35.331302000000001"/>
    <n v="0.31635799999999997"/>
    <s v="Uasin Gishu"/>
    <s v="Kesses"/>
    <s v="Kesses"/>
    <s v="Chepkoil"/>
    <x v="2"/>
    <s v="Kichemu limited"/>
    <s v="Stephen Macharia Kimenyi"/>
    <s v="716388528"/>
    <s v="Micro Business"/>
    <s v="MKD"/>
    <s v="Masonry"/>
    <s v="19/02/2019"/>
  </r>
  <r>
    <s v="VPA6"/>
    <x v="5101"/>
    <x v="1"/>
    <s v=""/>
    <s v="10th December,2018"/>
    <d v="2018-12-10T00:00:00"/>
    <s v="16th January,2019"/>
    <d v="2019-01-16T00:00:00"/>
    <s v="Charles Gichohi Maina"/>
    <s v="Male"/>
    <s v="25901048"/>
    <s v="0720001167"/>
    <s v="720001167"/>
    <s v=""/>
    <s v="721357066"/>
    <n v="37.546644999999998"/>
    <n v="-0.54000199999999998"/>
    <s v="Embu"/>
    <s v="Embu West"/>
    <s v="Mbeti North"/>
    <s v="Kimangaru"/>
    <x v="0"/>
    <s v="Sakaki Natural Renewable Energy Center"/>
    <s v=""/>
    <s v=""/>
    <s v="Micro Business"/>
    <s v="MKD"/>
    <s v="Masonry"/>
    <s v="22/02/2019"/>
  </r>
  <r>
    <s v="VPA6"/>
    <x v="5102"/>
    <x v="1"/>
    <s v=""/>
    <s v="10th January,2019"/>
    <d v="2019-01-10T00:00:00"/>
    <s v="22nd February,2019"/>
    <d v="2019-02-22T00:00:00"/>
    <s v="Lempassy Rebecca"/>
    <s v="Female"/>
    <s v="2511924"/>
    <s v="722855322"/>
    <s v="722855322"/>
    <s v=""/>
    <s v=""/>
    <n v="35.992967"/>
    <n v="-0.18503500000000001"/>
    <s v="Nakuru"/>
    <s v="Rongai"/>
    <s v="Rongai"/>
    <s v="Olrongai"/>
    <x v="2"/>
    <s v="Kichemu limited"/>
    <s v="Null"/>
    <s v=""/>
    <s v="Micro Business"/>
    <s v="MKD"/>
    <s v="Masonry"/>
    <s v="22/02/2019"/>
  </r>
  <r>
    <s v="VPA6"/>
    <x v="5103"/>
    <x v="1"/>
    <s v=""/>
    <s v="3rd January,2019"/>
    <d v="2019-01-03T00:00:00"/>
    <s v="22nd February,2019"/>
    <d v="2019-02-22T00:00:00"/>
    <s v="Kabati Esther Wawira"/>
    <s v="Female"/>
    <s v="99999"/>
    <s v="254710261997"/>
    <s v="2.55E+11"/>
    <s v=""/>
    <s v="2.55E+11"/>
    <n v="37.149811999999997"/>
    <n v="-1.0746100000000001"/>
    <s v="Kiambu"/>
    <s v="Thika Town"/>
    <s v="Kamenu"/>
    <s v="Landless"/>
    <x v="0"/>
    <s v="Igwemas General Digester Ltd"/>
    <s v="Eric Munene"/>
    <s v="254728779943"/>
    <s v="Micro Business"/>
    <s v="MKD"/>
    <s v="Masonry"/>
    <s v="22/02/2019"/>
  </r>
  <r>
    <s v="VPA6"/>
    <x v="5104"/>
    <x v="1"/>
    <s v=""/>
    <s v="26th December,2018"/>
    <d v="2018-12-26T00:00:00"/>
    <s v="14th February,2019"/>
    <d v="2019-02-14T00:00:00"/>
    <s v="Kiarii Beatrice Njeri"/>
    <s v="Female"/>
    <s v="2021042"/>
    <s v="721351884"/>
    <s v="721351884"/>
    <s v=""/>
    <s v="721432599"/>
    <n v="36.944361000000001"/>
    <n v="-0.92905300000000002"/>
    <s v="Murang'a"/>
    <s v="Gatanga"/>
    <s v="Kirwara"/>
    <s v="Kirwara"/>
    <x v="2"/>
    <s v="Fagaden Enterprises"/>
    <s v="Fagaden Enterprises"/>
    <s v="721959188"/>
    <s v="Micro Business"/>
    <s v="MKD"/>
    <s v="Masonry"/>
    <s v="22/02/2019"/>
  </r>
  <r>
    <s v="VPA6"/>
    <x v="5105"/>
    <x v="1"/>
    <s v=""/>
    <s v="6th December,2018"/>
    <d v="2018-12-06T00:00:00"/>
    <s v="7th January,2019"/>
    <d v="2019-01-07T00:00:00"/>
    <s v="Stephen Mwangi Wachira"/>
    <s v="Male"/>
    <s v="10848651"/>
    <s v="254724235800"/>
    <s v="2.55E+11"/>
    <s v=""/>
    <s v=""/>
    <n v="37.563651"/>
    <n v="-0.468364"/>
    <s v="Embu"/>
    <s v="Embu East"/>
    <s v="Kagari"/>
    <s v="Kawanjara"/>
    <x v="2"/>
    <s v="Sakaki Natural Renewable Energy Center"/>
    <s v=""/>
    <s v=""/>
    <s v="Micro Business"/>
    <s v="MKD"/>
    <s v="Masonry"/>
    <s v="23/02/2019"/>
  </r>
  <r>
    <s v="VPA6"/>
    <x v="5106"/>
    <x v="0"/>
    <s v="Grievance"/>
    <s v="2nd January,2019"/>
    <d v="2019-01-02T00:00:00"/>
    <s v="21st February,2019"/>
    <d v="2019-02-21T00:00:00"/>
    <s v="Ireri Stanley Adriano"/>
    <s v="Male"/>
    <s v="7644153"/>
    <s v="254722336341"/>
    <s v="2.55E+11"/>
    <s v=""/>
    <s v="2.55E+11"/>
    <n v="37.444772"/>
    <n v="-0.43066500000000002"/>
    <s v="Embu"/>
    <s v="Manyatta"/>
    <s v="Kibugu"/>
    <s v="Nguviu"/>
    <x v="0"/>
    <s v="Sakaki Natural Renewable Energy Center"/>
    <s v=""/>
    <s v=""/>
    <s v="Micro Business"/>
    <s v="MKD"/>
    <s v="Masonry"/>
    <s v="23/02/2019"/>
  </r>
  <r>
    <s v="VPA6"/>
    <x v="5107"/>
    <x v="1"/>
    <s v=""/>
    <s v="27th November,2018"/>
    <d v="2018-11-27T00:00:00"/>
    <s v="16th January,2019"/>
    <d v="2019-01-16T00:00:00"/>
    <s v="Catherine Kinyua Njeri"/>
    <s v="Female"/>
    <s v="22580364"/>
    <s v="254729498920"/>
    <s v="2.55E+11"/>
    <s v=""/>
    <s v="2.55E+11"/>
    <n v="37.438386000000001"/>
    <n v="-0.41609299999999999"/>
    <s v="Embu"/>
    <s v="Manyatta"/>
    <s v="Nguviu"/>
    <s v="Karumiri"/>
    <x v="2"/>
    <s v="Sakaki Natural Renewable Energy Center"/>
    <s v=""/>
    <s v=""/>
    <s v="Micro Business"/>
    <s v="MKD"/>
    <s v="Masonry"/>
    <s v="23/02/2019"/>
  </r>
  <r>
    <s v="VPA6"/>
    <x v="5108"/>
    <x v="1"/>
    <s v=""/>
    <s v="8th December,2018"/>
    <d v="2018-12-08T00:00:00"/>
    <s v="16th January,2019"/>
    <d v="2019-01-16T00:00:00"/>
    <s v="Robinson Walter Ngano"/>
    <s v="Male"/>
    <s v="23932412"/>
    <s v="254728614834"/>
    <s v="2.55E+11"/>
    <s v=""/>
    <s v="2.55E+11"/>
    <n v="37.444836000000002"/>
    <n v="-0.44463799999999998"/>
    <s v="Embu"/>
    <s v="Manyatta"/>
    <s v="Kibugu"/>
    <s v="Kibugu"/>
    <x v="2"/>
    <s v="Sakaki Natural Renewable Energy Center"/>
    <s v=""/>
    <s v=""/>
    <s v="Micro Business"/>
    <s v="MKD"/>
    <s v="Masonry"/>
    <s v="23/02/2019"/>
  </r>
  <r>
    <s v="VPA6"/>
    <x v="5109"/>
    <x v="1"/>
    <s v=""/>
    <s v="27th November,2018"/>
    <d v="2018-11-27T00:00:00"/>
    <s v="16th January,2019"/>
    <d v="2019-01-16T00:00:00"/>
    <s v="Dwiga Kariuki David"/>
    <s v="Male"/>
    <s v="30877027"/>
    <s v="710489467"/>
    <s v="2.55E+11"/>
    <s v=""/>
    <s v="2.55E+11"/>
    <n v="37.431742"/>
    <n v="-0.48244199999999998"/>
    <s v="Embu"/>
    <s v="Embu North"/>
    <s v="Kibugu"/>
    <s v="Ngerwe"/>
    <x v="3"/>
    <s v="Sakaki Natural Renewable Energy Center"/>
    <s v=""/>
    <s v=""/>
    <s v="Micro Business"/>
    <s v="MKD"/>
    <s v="Masonry"/>
    <s v="23/02/2019"/>
  </r>
  <r>
    <s v="VPA6"/>
    <x v="5110"/>
    <x v="1"/>
    <s v=""/>
    <s v="20th December,2018"/>
    <d v="2018-12-20T00:00:00"/>
    <s v="6th January,2019"/>
    <d v="2019-01-06T00:00:00"/>
    <s v="Njomo Wanjiru Jane"/>
    <s v="Female"/>
    <s v="29856489"/>
    <s v="254728229653"/>
    <s v="2.55E+11"/>
    <s v=""/>
    <s v=""/>
    <n v="37.223689"/>
    <n v="-0.55757000000000001"/>
    <s v="Kirinyaga"/>
    <s v="Sagana"/>
    <s v="Mwirua"/>
    <s v="Kianjanga"/>
    <x v="2"/>
    <s v="Sakaki Natural Renewable Energy Center"/>
    <s v=""/>
    <s v=""/>
    <s v="Micro Business"/>
    <s v="MKD"/>
    <s v="Masonry"/>
    <s v="23/02/2019"/>
  </r>
  <r>
    <s v="VPA6"/>
    <x v="5111"/>
    <x v="1"/>
    <s v=""/>
    <s v="27th December,2018"/>
    <d v="2018-12-27T00:00:00"/>
    <s v="24th February,2019"/>
    <d v="2019-02-24T00:00:00"/>
    <s v="Gitau Beth Wanjiru"/>
    <s v="Female"/>
    <s v="99999"/>
    <s v="254727555630"/>
    <s v="2.55E+11"/>
    <s v=""/>
    <s v=""/>
    <n v="36.883868"/>
    <n v="-0.93729799999999996"/>
    <s v="Kiambu"/>
    <s v="Gatundu North"/>
    <s v="Kamwangi"/>
    <s v="Kariua"/>
    <x v="2"/>
    <s v="Cides Ltd"/>
    <s v="Null"/>
    <s v=""/>
    <s v="Micro Business"/>
    <s v="KENBIM"/>
    <s v="Masonry"/>
    <s v="24/02/2019"/>
  </r>
  <r>
    <s v="VPA6"/>
    <x v="5112"/>
    <x v="1"/>
    <s v=""/>
    <s v="20th December,2018"/>
    <d v="2018-12-20T00:00:00"/>
    <s v="24th February,2019"/>
    <d v="2019-02-24T00:00:00"/>
    <s v="Manga Moses Iregi"/>
    <s v="Male"/>
    <s v="6714328"/>
    <s v="720791743"/>
    <s v="720791743"/>
    <s v=""/>
    <s v=""/>
    <n v="36.886457"/>
    <n v="-0.91095300000000001"/>
    <s v="Kiambu"/>
    <s v="Gatundu North"/>
    <s v="Gituamba"/>
    <s v="Igamba"/>
    <x v="2"/>
    <s v="Cides Ltd"/>
    <s v=""/>
    <s v=""/>
    <s v="Micro Business"/>
    <s v="KENBIM"/>
    <s v="Masonry"/>
    <s v="24/02/2019"/>
  </r>
  <r>
    <s v="VPA6"/>
    <x v="5113"/>
    <x v="1"/>
    <s v=""/>
    <s v="6th January,2019"/>
    <d v="2019-01-06T00:00:00"/>
    <s v="25th February,2019"/>
    <d v="2019-02-25T00:00:00"/>
    <s v="Mukaburu Elizabeth Wanjiru"/>
    <s v="Female"/>
    <s v="526881"/>
    <s v="721104415"/>
    <s v="721104415"/>
    <s v=""/>
    <s v="721294288"/>
    <n v="37.112737000000003"/>
    <n v="-0.48419000000000001"/>
    <s v="Nyeri"/>
    <s v="Mathira East"/>
    <s v="Mathaithi"/>
    <s v="Kiandigi"/>
    <x v="2"/>
    <s v="Fagaden Enterprises"/>
    <s v="Fagaden Enterprises"/>
    <s v="721959188"/>
    <s v="Micro Business"/>
    <s v="MKD"/>
    <s v="Masonry"/>
    <s v="25/02/2019"/>
  </r>
  <r>
    <s v="VPA6"/>
    <x v="5114"/>
    <x v="1"/>
    <s v=""/>
    <s v="6th January,2019"/>
    <d v="2019-01-06T00:00:00"/>
    <s v="25th February,2019"/>
    <d v="2019-02-25T00:00:00"/>
    <s v="Mahinda Mary Wanjiru"/>
    <s v="Female"/>
    <s v="1407310"/>
    <s v="724433508"/>
    <s v="724433508"/>
    <s v=""/>
    <s v=""/>
    <n v="37.113157000000001"/>
    <n v="-0.48416700000000001"/>
    <s v="Nyeri"/>
    <s v="Mathira West"/>
    <s v="Mathaithi"/>
    <s v="Kiandigi"/>
    <x v="2"/>
    <s v="Fagaden Enterprises"/>
    <s v="Fagaden Enterprises"/>
    <s v="721959188"/>
    <s v="Micro Business"/>
    <s v="MKD"/>
    <s v="Masonry"/>
    <s v="25/02/2019"/>
  </r>
  <r>
    <s v="VPA6"/>
    <x v="5115"/>
    <x v="0"/>
    <s v="Under Verification"/>
    <s v="25th February,2019"/>
    <d v="2019-02-25T00:00:00"/>
    <s v="25th February,2019"/>
    <d v="2019-02-25T00:00:00"/>
    <s v="Mutonnyi Jane Wamuyu"/>
    <s v="Female"/>
    <s v="27157859"/>
    <s v="0792689042"/>
    <s v="792689042"/>
    <s v=""/>
    <s v="720181774"/>
    <n v="37.113460000000003"/>
    <n v="-0.48441699999999999"/>
    <s v="Nyeri"/>
    <s v="Mathira East"/>
    <s v="Mathira"/>
    <s v="Kiandigi"/>
    <x v="2"/>
    <s v="Fagaden Enterprises"/>
    <s v="Fagaden Enterprises"/>
    <s v="721959188"/>
    <s v="Micro Business"/>
    <s v="MKD"/>
    <s v="Masonry"/>
    <s v="25/02/2019"/>
  </r>
  <r>
    <s v="VPA6"/>
    <x v="5116"/>
    <x v="1"/>
    <s v=""/>
    <s v="19th December,2018"/>
    <d v="2018-12-19T00:00:00"/>
    <s v="3rd January,2019"/>
    <d v="2019-01-03T00:00:00"/>
    <s v="Wangari Pliscilla Wangari"/>
    <s v="Female"/>
    <s v="357057"/>
    <s v="718629624"/>
    <s v="2.55E+11"/>
    <s v=""/>
    <s v="2.55E+11"/>
    <n v="36.804634999999998"/>
    <n v="-1.1631480000000001"/>
    <s v="Kiambu"/>
    <s v="Kiambaa"/>
    <s v="Ndumberi"/>
    <s v="Kiawandumbo"/>
    <x v="0"/>
    <s v="Sakaki Natural Renewable Energy Center"/>
    <s v=""/>
    <s v=""/>
    <s v="Micro Business"/>
    <s v="MKD"/>
    <s v="Masonry"/>
    <s v="26/02/2019"/>
  </r>
  <r>
    <s v="VPA6"/>
    <x v="5117"/>
    <x v="1"/>
    <s v=""/>
    <s v="8th January,2019"/>
    <d v="2019-01-08T00:00:00"/>
    <s v="27th February,2019"/>
    <d v="2019-02-27T00:00:00"/>
    <s v="Onyoni Norah Nyanchage"/>
    <s v="Female"/>
    <s v="300370"/>
    <s v="718217469"/>
    <s v="718217469"/>
    <s v=""/>
    <s v="726340215"/>
    <n v="34.753597999999997"/>
    <n v="-0.69089999999999996"/>
    <s v="Kisii"/>
    <s v="Kisii Central"/>
    <s v="Masongo"/>
    <s v="Nyansancha"/>
    <x v="0"/>
    <s v="Nyansancha Biogas"/>
    <s v="Samuel Manyura Otiso"/>
    <s v="723433295"/>
    <s v="Micro Business"/>
    <s v="MKD"/>
    <s v="Masonry"/>
    <s v="27/02/2019"/>
  </r>
  <r>
    <s v="VPA6"/>
    <x v="5118"/>
    <x v="1"/>
    <s v=""/>
    <s v="15th January,2019"/>
    <d v="2019-01-15T00:00:00"/>
    <s v="27th February,2019"/>
    <d v="2019-02-27T00:00:00"/>
    <s v="Gichui Bernard Wanyoike"/>
    <s v="Male"/>
    <s v="20583078"/>
    <s v="0722570937"/>
    <s v="722570937"/>
    <s v=""/>
    <s v=""/>
    <n v="37.106217999999998"/>
    <n v="-0.891347"/>
    <s v="Murang'a"/>
    <s v="Kandara"/>
    <s v="Ngurweini"/>
    <s v="Mariaini"/>
    <x v="2"/>
    <s v="Kenbi Enterprises"/>
    <s v="Null"/>
    <s v=""/>
    <s v="Micro Business"/>
    <s v="KENBIM"/>
    <s v="Masonry"/>
    <s v="28/02/2019"/>
  </r>
  <r>
    <s v="VPA6"/>
    <x v="5119"/>
    <x v="1"/>
    <s v=""/>
    <s v="18th January,2019"/>
    <d v="2019-01-18T00:00:00"/>
    <s v="27th February,2019"/>
    <d v="2019-02-27T00:00:00"/>
    <s v="Macharia Henry Njau"/>
    <s v="Male"/>
    <s v="99999"/>
    <s v="0714373057"/>
    <s v="714373057"/>
    <s v=""/>
    <s v=""/>
    <n v="37.130589999999998"/>
    <n v="-0.78621300000000005"/>
    <s v="Murang'a"/>
    <s v="Maragua"/>
    <s v="Nginda"/>
    <s v="Nyakagumo"/>
    <x v="0"/>
    <s v="Kenbi Enterprises"/>
    <s v="Null"/>
    <s v=""/>
    <s v="Micro Business"/>
    <s v="KENBIM"/>
    <s v="Masonry"/>
    <s v="28/02/2019"/>
  </r>
  <r>
    <s v="VPA6"/>
    <x v="5120"/>
    <x v="1"/>
    <s v=""/>
    <s v="18th February,2019"/>
    <d v="2019-02-18T00:00:00"/>
    <s v="28th February,2019"/>
    <d v="2019-02-28T00:00:00"/>
    <s v="James Mbugua Ngomi"/>
    <s v="Male"/>
    <s v="2691394"/>
    <s v="254723464362"/>
    <s v="2.55E+11"/>
    <s v=""/>
    <s v="2.55E+11"/>
    <n v="36.132987999999997"/>
    <n v="-0.211732"/>
    <s v="Nakuru"/>
    <s v="Nakuru North"/>
    <s v="Kabatini"/>
    <s v="Nyathuna"/>
    <x v="2"/>
    <s v="Samjubiotec Enterprises"/>
    <s v="Samuel Mwangi Juma"/>
    <s v="725884727"/>
    <s v="Micro Business"/>
    <s v="KENBIM"/>
    <s v="Masonry"/>
    <s v="02/03/2019"/>
  </r>
  <r>
    <s v="VPA6"/>
    <x v="5121"/>
    <x v="1"/>
    <s v=""/>
    <s v="4th March,2019"/>
    <d v="2019-03-04T00:00:00"/>
    <s v="4th March,2019"/>
    <d v="2019-03-04T00:00:00"/>
    <s v="Mwangi Esther Wangechi"/>
    <s v="Female"/>
    <s v="99999"/>
    <s v="254721429487"/>
    <s v="821429487"/>
    <s v=""/>
    <s v=""/>
    <n v="37.112985999999999"/>
    <n v="-0.48463800000000001"/>
    <s v="Nyeri"/>
    <s v="Mathira East"/>
    <s v="Kathaithi"/>
    <s v="Kiandigi"/>
    <x v="2"/>
    <s v="Fagaden Enterprises"/>
    <s v="Fagaden Enterprises"/>
    <s v="721959188"/>
    <s v="Micro Business"/>
    <s v="MKD"/>
    <s v="Masonry"/>
    <s v="04/03/2019"/>
  </r>
  <r>
    <s v="VPA6"/>
    <x v="5122"/>
    <x v="0"/>
    <s v="Grievance"/>
    <s v="4th March,2019"/>
    <d v="2019-03-04T00:00:00"/>
    <s v="4th March,2019"/>
    <d v="2019-03-04T00:00:00"/>
    <s v="Maina Leah Wambui"/>
    <s v="Female"/>
    <s v="99999"/>
    <s v="721894721"/>
    <s v="2.55E+11"/>
    <s v=""/>
    <s v="2.55E+11"/>
    <n v="37.112703000000003"/>
    <n v="-0.46845799999999999"/>
    <s v="Nyeri"/>
    <s v="Mathira East"/>
    <s v="Mathaithi"/>
    <s v="Mathaithi"/>
    <x v="2"/>
    <s v="Fagaden Enterprises"/>
    <s v="Fagaden Enterprises"/>
    <s v="721959188"/>
    <s v="Micro Business"/>
    <s v="MKD"/>
    <s v="Masonry"/>
    <s v="04/03/2019"/>
  </r>
  <r>
    <s v="VPA6"/>
    <x v="5123"/>
    <x v="1"/>
    <s v=""/>
    <s v="4th March,2019"/>
    <d v="2019-03-04T00:00:00"/>
    <s v="4th March,2019"/>
    <d v="2019-03-04T00:00:00"/>
    <s v="Kogu Ephraim Mukua"/>
    <s v="Male"/>
    <s v="99999"/>
    <s v="728630523"/>
    <s v="2.55E+11"/>
    <s v=""/>
    <s v="2.55E+11"/>
    <n v="37.148167999999998"/>
    <n v="-0.47757300000000003"/>
    <s v="Nyeri"/>
    <s v="Mathira East"/>
    <s v="Iriaini"/>
    <s v="Kahachu"/>
    <x v="2"/>
    <s v="Fagaden Enterprises"/>
    <s v="Fagaden Enterprises"/>
    <s v=""/>
    <s v="Micro Business"/>
    <s v="MKD"/>
    <s v="Masonry"/>
    <s v="04/03/2019"/>
  </r>
  <r>
    <s v="VPA6"/>
    <x v="5124"/>
    <x v="1"/>
    <s v=""/>
    <s v="5th January,2019"/>
    <d v="2019-01-05T00:00:00"/>
    <s v="28th February,2019"/>
    <d v="2019-02-28T00:00:00"/>
    <s v="Kahuthu Richard Mwangi"/>
    <s v="Male"/>
    <s v="6549872"/>
    <s v="254712292209"/>
    <s v="2.55E+11"/>
    <s v=""/>
    <s v="2.55E+11"/>
    <n v="37.107306999999999"/>
    <n v="-0.427759"/>
    <s v="Nyeri"/>
    <s v="Mathira West"/>
    <s v="Ruguru"/>
    <s v="Kihuro"/>
    <x v="0"/>
    <s v="Cides Ltd"/>
    <s v="Null"/>
    <s v=""/>
    <s v="Micro Business"/>
    <s v="KENBIM"/>
    <s v="Masonry"/>
    <s v="05/03/2019"/>
  </r>
  <r>
    <s v="VPA6"/>
    <x v="5125"/>
    <x v="1"/>
    <s v=""/>
    <s v="28th December,2018"/>
    <d v="2018-12-28T00:00:00"/>
    <s v="28th February,2019"/>
    <d v="2019-02-28T00:00:00"/>
    <s v="Muraguri Jane Wanjiru"/>
    <s v="Male"/>
    <s v="5482133"/>
    <s v="254723688056"/>
    <s v="2.55E+11"/>
    <s v=""/>
    <s v="2.55E+11"/>
    <n v="37.113514000000002"/>
    <n v="-0.42510300000000001"/>
    <s v="Nyeri"/>
    <s v="Mathira West"/>
    <s v="Ruguru"/>
    <s v="Kihuro"/>
    <x v="1"/>
    <s v="Cides ltd"/>
    <s v="Null"/>
    <s v=""/>
    <s v="Micro Business"/>
    <s v="KENBIM"/>
    <s v="Masonry"/>
    <s v="05/03/2019"/>
  </r>
  <r>
    <s v="VPA6"/>
    <x v="5126"/>
    <x v="1"/>
    <s v=""/>
    <s v="28th December,2018"/>
    <d v="2018-12-28T00:00:00"/>
    <s v="5th February,2019"/>
    <d v="2019-02-05T00:00:00"/>
    <s v="Wachira Purity"/>
    <s v="Female"/>
    <s v="99999"/>
    <s v="711126958"/>
    <s v="711126958"/>
    <s v=""/>
    <s v=""/>
    <n v="37.101092000000001"/>
    <n v="-0.42188999999999999"/>
    <s v="Nyeri"/>
    <s v="Mathira West"/>
    <s v="Itiati"/>
    <s v="Gachuiro"/>
    <x v="2"/>
    <s v="Cides Ltd"/>
    <s v=""/>
    <s v=""/>
    <s v="Micro Business"/>
    <s v="KENBIM"/>
    <s v="Masonry"/>
    <s v="05/03/2019"/>
  </r>
  <r>
    <s v="VPA6"/>
    <x v="5127"/>
    <x v="1"/>
    <s v=""/>
    <s v="25th December,2018"/>
    <d v="2018-12-25T00:00:00"/>
    <s v="28th February,2019"/>
    <d v="2019-02-28T00:00:00"/>
    <s v="Kagwathi Eunice Wanjiku"/>
    <s v="Female"/>
    <s v="99999"/>
    <s v="254729680026"/>
    <s v="2.55E+11"/>
    <s v=""/>
    <s v=""/>
    <n v="37.111725999999997"/>
    <n v="-0.42486499999999999"/>
    <s v="Nyeri"/>
    <s v="Mathira West"/>
    <s v="Mathira"/>
    <s v="Kihuro"/>
    <x v="3"/>
    <s v="Cides Ltd"/>
    <s v="Null"/>
    <s v=""/>
    <s v="Micro Business"/>
    <s v="KENBIM"/>
    <s v="Masonry"/>
    <s v="05/03/2019"/>
  </r>
  <r>
    <s v="VPA6"/>
    <x v="5128"/>
    <x v="1"/>
    <s v=""/>
    <s v="22nd December,2018"/>
    <d v="2018-12-22T00:00:00"/>
    <s v="28th February,2019"/>
    <d v="2019-02-28T00:00:00"/>
    <s v="Kingathia Jackson Muriuki"/>
    <s v="Female"/>
    <s v="23258716"/>
    <s v="254717585679"/>
    <s v="2.55E+11"/>
    <s v=""/>
    <s v="2.55E+11"/>
    <n v="37.106369999999998"/>
    <n v="-0.42590499999999998"/>
    <s v="Nyeri"/>
    <s v="Mathira West"/>
    <s v="Itiati"/>
    <s v="Kihuro"/>
    <x v="2"/>
    <s v="Cides Ltd"/>
    <s v="Null"/>
    <s v=""/>
    <s v="Micro Business"/>
    <s v="KENBIM"/>
    <s v="Masonry"/>
    <s v="05/03/2019"/>
  </r>
  <r>
    <s v="VPA6"/>
    <x v="5129"/>
    <x v="1"/>
    <s v=""/>
    <s v="15th December,2018"/>
    <d v="2018-12-15T00:00:00"/>
    <s v="27th February,2019"/>
    <d v="2019-02-27T00:00:00"/>
    <s v="Githae Jane Wachuka"/>
    <s v="Female"/>
    <s v="9392592"/>
    <s v="0724388235"/>
    <s v="724388235"/>
    <s v=""/>
    <s v=""/>
    <n v="37.109501000000002"/>
    <n v="-0.42375699999999999"/>
    <s v="Nyeri"/>
    <s v="Mathira West"/>
    <s v="Itiati"/>
    <s v="Gaitara"/>
    <x v="2"/>
    <s v="Cides Ltd"/>
    <s v="Null"/>
    <s v=""/>
    <s v="Micro Business"/>
    <s v="KENBIM"/>
    <s v="Masonry"/>
    <s v="05/03/2019"/>
  </r>
  <r>
    <s v="VPA6"/>
    <x v="5130"/>
    <x v="1"/>
    <s v=""/>
    <s v="20th December,2018"/>
    <d v="2018-12-20T00:00:00"/>
    <s v="28th February,2019"/>
    <d v="2019-02-28T00:00:00"/>
    <s v="Karani Mary Wanja"/>
    <s v="Female"/>
    <s v="2165952"/>
    <s v="254728313748"/>
    <s v="2.55E+11"/>
    <s v=""/>
    <s v=""/>
    <n v="37.106676999999998"/>
    <n v="-0.42595499999999997"/>
    <s v="Nyeri"/>
    <s v="Mathira West"/>
    <s v="Itiati"/>
    <s v="Kihuro"/>
    <x v="2"/>
    <s v="Cides Ltd"/>
    <s v="Null"/>
    <s v=""/>
    <s v="Micro Business"/>
    <s v="KENBIM"/>
    <s v="Masonry"/>
    <s v="05/03/2019"/>
  </r>
  <r>
    <s v="VPA6"/>
    <x v="5131"/>
    <x v="1"/>
    <s v=""/>
    <s v="5th December,2018"/>
    <d v="2018-12-05T00:00:00"/>
    <s v="28th February,2019"/>
    <d v="2019-02-28T00:00:00"/>
    <s v="Mwangi James Nguya"/>
    <s v="Male"/>
    <s v="24080495"/>
    <s v="0720233345"/>
    <s v="720233345"/>
    <s v=""/>
    <s v=""/>
    <n v="37.097456000000001"/>
    <n v="-0.41637200000000002"/>
    <s v="Nyeri"/>
    <s v="Mathira West"/>
    <s v="Ruguru"/>
    <s v="Gathuini"/>
    <x v="2"/>
    <s v="Cides Ltd"/>
    <s v="Null"/>
    <s v=""/>
    <s v="Micro Business"/>
    <s v="KENBIM"/>
    <s v="Masonry"/>
    <s v="05/03/2019"/>
  </r>
  <r>
    <s v="VPA6"/>
    <x v="5132"/>
    <x v="1"/>
    <s v=""/>
    <s v="25th January,2019"/>
    <d v="2019-01-25T00:00:00"/>
    <s v="5th March,2019"/>
    <d v="2019-03-05T00:00:00"/>
    <s v="Eunisius Rucha Kaburu"/>
    <s v="Male"/>
    <s v="7852065"/>
    <s v="254714858321"/>
    <s v="2.55E+11"/>
    <s v=""/>
    <s v="2.55E+11"/>
    <n v="37.607787999999999"/>
    <n v="-0.22529099999999999"/>
    <s v="Tharaka-Nithi"/>
    <s v="Maara"/>
    <s v="Chogoria"/>
    <s v="Makuri"/>
    <x v="2"/>
    <s v="Likunga company limited"/>
    <s v="Eliatha Njagi"/>
    <s v="718644238"/>
    <s v="Micro Business"/>
    <s v="MKD"/>
    <s v="Masonry"/>
    <s v="05/03/2019"/>
  </r>
  <r>
    <s v="VPA6"/>
    <x v="5133"/>
    <x v="1"/>
    <s v=""/>
    <s v="4th March,2019"/>
    <d v="2019-03-04T00:00:00"/>
    <s v="4th March,2019"/>
    <d v="2019-03-04T00:00:00"/>
    <s v="Maina Maina Njoki"/>
    <s v="Female"/>
    <s v="99999"/>
    <s v="254711287365"/>
    <s v="2.55E+11"/>
    <s v=""/>
    <s v="2.55E+11"/>
    <n v="37.148654999999998"/>
    <n v="-0.48078199999999999"/>
    <s v="Nyeri"/>
    <s v="Mathira East"/>
    <s v="Mathaithi"/>
    <s v="Kahaxhu"/>
    <x v="2"/>
    <s v="Fagaden Enterprises"/>
    <s v="Fagaden Enterprises"/>
    <s v="721959188"/>
    <s v="Micro Business"/>
    <s v="MKD"/>
    <s v="Masonry"/>
    <s v="08/03/2019"/>
  </r>
  <r>
    <s v="VPA6"/>
    <x v="5134"/>
    <x v="0"/>
    <s v="Non Compliant"/>
    <s v="4th March,2019"/>
    <d v="2019-03-04T00:00:00"/>
    <s v="4th March,2019"/>
    <d v="2019-03-04T00:00:00"/>
    <s v="Irungu Pauline Njeri"/>
    <s v="Female"/>
    <s v="27814856"/>
    <s v="0720045302"/>
    <s v="720045302"/>
    <s v=""/>
    <s v="722862823"/>
    <n v="37.190657999999999"/>
    <n v="-0.57444499999999998"/>
    <s v="Kirinyaga"/>
    <s v="Kirinyaga"/>
    <s v="Kiini"/>
    <s v="Kibingoti"/>
    <x v="2"/>
    <s v="Fagaden enterprises"/>
    <s v="Fagaden Enterprises"/>
    <s v="821959188"/>
    <s v="Micro Business"/>
    <s v="MKD"/>
    <s v="Masonry"/>
    <s v="08/03/2019"/>
  </r>
  <r>
    <s v="VPA6"/>
    <x v="5135"/>
    <x v="0"/>
    <s v="Grievance"/>
    <s v="8th March,2019"/>
    <d v="2019-03-08T00:00:00"/>
    <s v="8th March,2019"/>
    <d v="2019-03-08T00:00:00"/>
    <s v="Kanyotu Faith Wanja"/>
    <s v="Female"/>
    <s v="99999"/>
    <s v="254721305362"/>
    <s v="2.55E+11"/>
    <s v=""/>
    <s v="2.55E+11"/>
    <n v="37.113053000000001"/>
    <n v="-0.47924800000000001"/>
    <s v="Nyeri"/>
    <s v="Mathira East"/>
    <s v="Peter Ciira"/>
    <s v="Mathaithi"/>
    <x v="2"/>
    <s v="Fagaden Enterprises"/>
    <s v="Fagaden Enterprises"/>
    <s v="721959188"/>
    <s v="Micro Business"/>
    <s v="MKD"/>
    <s v="Masonry"/>
    <s v="08/03/2019"/>
  </r>
  <r>
    <s v="VPA6"/>
    <x v="5136"/>
    <x v="1"/>
    <s v=""/>
    <s v="25th January,2019"/>
    <d v="2019-01-25T00:00:00"/>
    <s v="6th March,2019"/>
    <d v="2019-03-06T00:00:00"/>
    <s v="Kahuko Grace Wanjiru"/>
    <s v="Female"/>
    <s v="99999"/>
    <s v="254722909512"/>
    <s v="2.55E+11"/>
    <s v=""/>
    <s v=""/>
    <n v="37.055368000000001"/>
    <n v="-0.47783599999999998"/>
    <s v="Nyeri"/>
    <s v="Mathira West"/>
    <s v="Kirimukuyu"/>
    <s v="Mutathini"/>
    <x v="3"/>
    <s v="Cides Ltd"/>
    <s v="Null"/>
    <s v=""/>
    <s v="Micro Business"/>
    <s v="KENBIM"/>
    <s v="Masonry"/>
    <s v="09/03/2019"/>
  </r>
  <r>
    <s v="VPA6"/>
    <x v="5137"/>
    <x v="1"/>
    <s v=""/>
    <s v="22nd January,2019"/>
    <d v="2019-01-22T00:00:00"/>
    <s v="6th March,2019"/>
    <d v="2019-03-06T00:00:00"/>
    <s v="Mwangi Agnes Wanjiru"/>
    <s v="Female"/>
    <s v="99999"/>
    <s v="254721289019"/>
    <s v="2.55E+11"/>
    <s v=""/>
    <s v=""/>
    <n v="37.055864999999997"/>
    <n v="-0.48499900000000001"/>
    <s v="Nyeri"/>
    <s v="Mathira West"/>
    <s v="Kirimukuyu"/>
    <s v="Mutathini"/>
    <x v="2"/>
    <s v="Cides Ltd"/>
    <s v="Null"/>
    <s v=""/>
    <s v="Micro Business"/>
    <s v="KENBIM"/>
    <s v="Masonry"/>
    <s v="09/03/2019"/>
  </r>
  <r>
    <s v="VPA6"/>
    <x v="5138"/>
    <x v="1"/>
    <s v=""/>
    <s v="24th January,2019"/>
    <d v="2019-01-24T00:00:00"/>
    <s v="8th March,2019"/>
    <d v="2019-03-08T00:00:00"/>
    <s v="Murigu Solomon Thirimu"/>
    <s v="Male"/>
    <s v="99999"/>
    <s v="254721257601"/>
    <s v="2.55E+11"/>
    <s v=""/>
    <s v=""/>
    <n v="37.117269999999998"/>
    <n v="-0.407362"/>
    <s v="Nyeri"/>
    <s v="Mathira East"/>
    <s v="Magutu"/>
    <s v="Kiamucheru"/>
    <x v="2"/>
    <s v="Cides Ltd"/>
    <s v="Null"/>
    <s v=""/>
    <s v="Micro Business"/>
    <s v="KENBIM"/>
    <s v="Masonry"/>
    <s v="09/03/2019"/>
  </r>
  <r>
    <s v="VPA6"/>
    <x v="5139"/>
    <x v="1"/>
    <s v=""/>
    <s v="7th November,2018"/>
    <d v="2018-11-07T00:00:00"/>
    <s v="7th February,2019"/>
    <d v="2019-02-07T00:00:00"/>
    <s v="Siror Elijah"/>
    <s v="Male"/>
    <s v="99999"/>
    <s v="254722694258"/>
    <s v="2.55E+11"/>
    <s v=""/>
    <s v=""/>
    <n v="35.392479999999999"/>
    <n v="0.68263200000000002"/>
    <s v="Uasin Gishu"/>
    <s v="Moiben"/>
    <s v="Moiben"/>
    <s v="Tugen Estate"/>
    <x v="0"/>
    <s v="Felikam biogas services"/>
    <s v="Lilian Lelei"/>
    <s v="710494552"/>
    <s v="Micro Business"/>
    <s v="MKD"/>
    <s v="Masonry"/>
    <s v="09/03/2019"/>
  </r>
  <r>
    <s v="VPA6"/>
    <x v="5140"/>
    <x v="1"/>
    <s v=""/>
    <s v="9th March,2019"/>
    <d v="2019-03-09T00:00:00"/>
    <s v="9th March,2019"/>
    <d v="2019-03-09T00:00:00"/>
    <s v="Thuranira Peter Murithi"/>
    <s v="Male"/>
    <s v="14412824"/>
    <s v="254726067515"/>
    <s v="2.55E+11"/>
    <s v=""/>
    <s v="2.55E+11"/>
    <n v="37.656343"/>
    <n v="-6.8288000000000001E-2"/>
    <s v="Meru"/>
    <s v="Igembe North"/>
    <s v="Kathera"/>
    <s v="Gaita"/>
    <x v="2"/>
    <s v="Igwemas General Digester Ltd"/>
    <s v="Eric Munene"/>
    <s v="728779943"/>
    <s v="Micro Business"/>
    <s v="MKD"/>
    <s v="Masonry"/>
    <s v="09/03/2019"/>
  </r>
  <r>
    <s v="VPA6"/>
    <x v="5141"/>
    <x v="0"/>
    <s v="Non Compliant"/>
    <s v="3rd January,2019"/>
    <d v="2019-01-03T00:00:00"/>
    <s v="9th March,2019"/>
    <d v="2019-03-09T00:00:00"/>
    <s v="Maina Simon Peter"/>
    <s v="Male"/>
    <s v="1085875"/>
    <s v="254716485828"/>
    <s v="2.55E+11"/>
    <s v=""/>
    <s v=""/>
    <n v="36.990827000000003"/>
    <n v="-0.96594899999999995"/>
    <s v="Murang'a"/>
    <s v="Gatanga"/>
    <s v="Mugumoini"/>
    <s v="Kahurura"/>
    <x v="1"/>
    <s v="Cides Ltd"/>
    <s v="Null"/>
    <s v=""/>
    <s v="Micro Business"/>
    <s v="KENBIM"/>
    <s v="Masonry"/>
    <s v="09/03/2019"/>
  </r>
  <r>
    <s v="VPA6"/>
    <x v="5142"/>
    <x v="1"/>
    <s v=""/>
    <s v="24th December,2018"/>
    <d v="2018-12-24T00:00:00"/>
    <s v="11th March,2019"/>
    <d v="2019-03-11T00:00:00"/>
    <s v="Asande Sospeter Turungi"/>
    <s v="Male"/>
    <s v="11593894"/>
    <s v="254724304937"/>
    <s v="2.55E+11"/>
    <s v=""/>
    <s v="2.55E+11"/>
    <n v="34.993966999999998"/>
    <n v="-0.680118"/>
    <s v="Nyamira"/>
    <s v="Nyamira South"/>
    <s v="Nyamira South"/>
    <s v="Mosobeti"/>
    <x v="2"/>
    <s v="Perjo Biogas Co Ltd"/>
    <s v="Joel Nyambane Moigare"/>
    <s v="710208102"/>
    <s v="Micro Business"/>
    <s v="MKD"/>
    <s v="Masonry"/>
    <s v="11/03/2019"/>
  </r>
  <r>
    <s v="VPA6"/>
    <x v="5143"/>
    <x v="1"/>
    <s v=""/>
    <s v="14th January,2019"/>
    <d v="2019-01-14T00:00:00"/>
    <s v="11th March,2019"/>
    <d v="2019-03-11T00:00:00"/>
    <s v="Ongwana Charles Kimaiga"/>
    <s v="Male"/>
    <s v="3466910"/>
    <s v="254722601805"/>
    <s v="2.55E+11"/>
    <s v=""/>
    <s v="2.55E+11"/>
    <n v="34.903542999999999"/>
    <n v="-0.52942800000000001"/>
    <s v="Nyamira"/>
    <s v="Nyamira South"/>
    <s v="Nyamaiya"/>
    <s v="Getuka"/>
    <x v="0"/>
    <s v="Perjo Biogas Co Ltd"/>
    <s v="Joel Nyambane Moigare"/>
    <s v="710208102"/>
    <s v="Micro Business"/>
    <s v="MKD"/>
    <s v="Masonry"/>
    <s v="11/03/2019"/>
  </r>
  <r>
    <s v="VPA6"/>
    <x v="5144"/>
    <x v="1"/>
    <s v=""/>
    <s v="11th January,2019"/>
    <d v="2019-01-11T00:00:00"/>
    <s v="1st March,2019"/>
    <d v="2019-03-01T00:00:00"/>
    <s v="Kenta Lucy"/>
    <s v="Female"/>
    <s v="99999"/>
    <s v="254757115286"/>
    <s v="2.55E+11"/>
    <s v=""/>
    <s v="2.55E+11"/>
    <n v="35.692798000000003"/>
    <n v="-1.254813"/>
    <s v="Narok"/>
    <s v="Narok South"/>
    <s v="Ewasonyiro"/>
    <s v="Loita"/>
    <x v="2"/>
    <s v="Andcol Enterprises"/>
    <s v="Null"/>
    <s v=""/>
    <s v="Micro Business"/>
    <s v="KENBIM"/>
    <s v="Masonry"/>
    <s v="11/03/2019"/>
  </r>
  <r>
    <s v="VPA6"/>
    <x v="5145"/>
    <x v="1"/>
    <s v=""/>
    <s v="28th January,2019"/>
    <d v="2019-01-28T00:00:00"/>
    <s v="11th March,2019"/>
    <d v="2019-03-11T00:00:00"/>
    <s v="Mudamba Josphat Mulusa"/>
    <s v="Male"/>
    <s v="2064072"/>
    <s v="254722569070"/>
    <s v="2.55E+11"/>
    <s v=""/>
    <s v="2.55E+11"/>
    <n v="34.968946000000003"/>
    <n v="1.0476030000000001"/>
    <s v="Trans Nzoia"/>
    <s v="Kwanza"/>
    <s v="Kapsitwet"/>
    <s v="Kitale Ndogo"/>
    <x v="0"/>
    <s v="Pafasi Enterprise"/>
    <s v="Pafasi  Enterprise"/>
    <s v="712956699"/>
    <s v="Micro Business"/>
    <s v="MKD"/>
    <s v="Masonry"/>
    <s v="12/03/2019"/>
  </r>
  <r>
    <s v="VPA6"/>
    <x v="5146"/>
    <x v="1"/>
    <s v=""/>
    <s v="15th February,2019"/>
    <d v="2019-02-15T00:00:00"/>
    <s v="14th March,2019"/>
    <d v="2019-03-14T00:00:00"/>
    <s v="Ndungu Rose Wanjiru"/>
    <s v="Female"/>
    <s v="99999"/>
    <s v="254722161055"/>
    <s v="2.55E+11"/>
    <s v=""/>
    <s v="2.55E+11"/>
    <n v="36.727497999999997"/>
    <n v="-1.0852889999999999"/>
    <s v="Kiambu"/>
    <s v="Githunguri"/>
    <s v="Githiga"/>
    <s v="Kiamachani"/>
    <x v="2"/>
    <s v="Cides Ltd"/>
    <s v="Null"/>
    <s v=""/>
    <s v="Micro Business"/>
    <s v="KENBIM"/>
    <s v="Masonry"/>
    <s v="14/03/2019"/>
  </r>
  <r>
    <s v="VPA6"/>
    <x v="5147"/>
    <x v="1"/>
    <s v=""/>
    <s v="2nd February,2019"/>
    <d v="2019-02-02T00:00:00"/>
    <s v="14th March,2019"/>
    <d v="2019-03-14T00:00:00"/>
    <s v="Mburu Jacinta Wanjiku"/>
    <s v="Female"/>
    <s v="3070470"/>
    <s v="254716528076"/>
    <s v="2.55E+11"/>
    <s v=""/>
    <s v="2.55E+11"/>
    <n v="36.624769999999998"/>
    <n v="-1.0189299999999999"/>
    <s v="Kiambu"/>
    <s v="Lari"/>
    <s v="Kirenga"/>
    <s v="Gitobu"/>
    <x v="2"/>
    <s v="Cides Ltd"/>
    <s v="Null"/>
    <s v=""/>
    <s v="Micro Business"/>
    <s v="KENBIM"/>
    <s v="Masonry"/>
    <s v="14/03/2019"/>
  </r>
  <r>
    <s v="VPA6"/>
    <x v="5148"/>
    <x v="1"/>
    <s v=""/>
    <s v="16th November,2018"/>
    <d v="2018-11-16T00:00:00"/>
    <s v="16th March,2019"/>
    <d v="2019-03-16T00:00:00"/>
    <s v="Stanery Kihumba Kihumba"/>
    <s v="Male"/>
    <s v="8583313"/>
    <s v="254722457504"/>
    <s v="2.55E+11"/>
    <s v=""/>
    <s v="2.55E+11"/>
    <n v="36.936109999999999"/>
    <n v="-0.61244600000000005"/>
    <s v="Murang'a"/>
    <s v="Mathioya"/>
    <s v="Kiru"/>
    <s v="Wamikurwe"/>
    <x v="2"/>
    <s v="Sakaki Natural Renewable Energy Center"/>
    <s v="Null"/>
    <s v=""/>
    <s v="Micro Business"/>
    <s v="MKD"/>
    <s v="Masonry"/>
    <s v="16/03/2019"/>
  </r>
  <r>
    <s v="VPA6"/>
    <x v="5149"/>
    <x v="1"/>
    <s v=""/>
    <s v="16th November,2018"/>
    <d v="2018-11-16T00:00:00"/>
    <s v="16th March,2019"/>
    <d v="2019-03-16T00:00:00"/>
    <s v="Edgar M Kariuki"/>
    <s v="Male"/>
    <s v="99999"/>
    <s v="254724583759"/>
    <s v="2.55E+11"/>
    <s v=""/>
    <s v="2.55E+11"/>
    <n v="36.971921000000002"/>
    <n v="-0.617093"/>
    <s v="Murang'a"/>
    <s v="Mathioya"/>
    <s v="Kiru"/>
    <s v="Kagioini"/>
    <x v="0"/>
    <s v="Sakaki Natural Renewable Energy Center"/>
    <s v="Null"/>
    <s v=""/>
    <s v="Micro Business"/>
    <s v="MKD"/>
    <s v="Masonry"/>
    <s v="16/03/2019"/>
  </r>
  <r>
    <s v="VPA6"/>
    <x v="5150"/>
    <x v="1"/>
    <s v=""/>
    <s v="15th November,2018"/>
    <d v="2018-11-15T00:00:00"/>
    <s v="16th March,2019"/>
    <d v="2019-03-16T00:00:00"/>
    <s v="Winstone Wagochi Wagochi"/>
    <s v="Male"/>
    <s v="1825246"/>
    <s v="712827001"/>
    <s v="712827001"/>
    <s v=""/>
    <s v="720121644"/>
    <n v="37.017608000000003"/>
    <n v="-0.53514200000000001"/>
    <s v="Nyeri"/>
    <s v="Tetu"/>
    <s v="Agothi"/>
    <s v="Ithekahuno"/>
    <x v="2"/>
    <s v="Sakaki Natural Renewable Energy Center"/>
    <s v=""/>
    <s v=""/>
    <s v="Micro Business"/>
    <s v="MKD"/>
    <s v="Masonry"/>
    <s v="16/03/2019"/>
  </r>
  <r>
    <s v="VPA6"/>
    <x v="5151"/>
    <x v="1"/>
    <s v=""/>
    <s v="14th February,2019"/>
    <d v="2019-02-14T00:00:00"/>
    <s v="15th March,2019"/>
    <d v="2019-03-15T00:00:00"/>
    <s v="Gatobu Murerwa Peter"/>
    <s v="Male"/>
    <s v="24790597"/>
    <s v="254720772005"/>
    <s v="2.55E+11"/>
    <s v=""/>
    <s v="2.55E+11"/>
    <n v="37.600344999999997"/>
    <n v="-7.2212999999999999E-2"/>
    <s v="Meru"/>
    <s v="Imenti South"/>
    <s v="Mikumbune"/>
    <s v="Tharu"/>
    <x v="0"/>
    <s v="Likunga Company Limited"/>
    <s v="Eliatha Njagi"/>
    <s v="718644238"/>
    <s v="Micro Business"/>
    <s v="MKD"/>
    <s v="Masonry"/>
    <s v="18/03/2019"/>
  </r>
  <r>
    <s v="VPA6"/>
    <x v="5152"/>
    <x v="1"/>
    <s v=""/>
    <s v="29th December,2018"/>
    <d v="2018-12-29T00:00:00"/>
    <s v="3rd February,2019"/>
    <d v="2019-02-03T00:00:00"/>
    <s v="Njugi Jesinta Njeri"/>
    <s v="Female"/>
    <s v="51642874"/>
    <s v="254734343416"/>
    <s v="2.55E+11"/>
    <s v=""/>
    <s v=""/>
    <n v="37.020392999999999"/>
    <n v="-1.0840380000000001"/>
    <s v="Kiambu"/>
    <s v="Juja"/>
    <s v="Kiaura"/>
    <s v="Gasharoro"/>
    <x v="0"/>
    <s v="Felikam Biogas Services"/>
    <s v="Felikam Biogas Services"/>
    <s v="254721439273"/>
    <s v="Micro Business"/>
    <s v="KENBIM"/>
    <s v="Masonry"/>
    <s v="19/03/2019"/>
  </r>
  <r>
    <s v="VPA6"/>
    <x v="5153"/>
    <x v="1"/>
    <s v=""/>
    <s v="9th August,2018"/>
    <d v="2018-08-09T00:00:00"/>
    <s v="18th October,2018"/>
    <d v="2018-10-18T00:00:00"/>
    <s v="Nganga Magdalene Wambui"/>
    <s v="Female"/>
    <s v="1852733"/>
    <s v="0721550007"/>
    <s v="721550007"/>
    <s v=""/>
    <s v="775396617"/>
    <n v="37.028193999999999"/>
    <n v="-1.094401"/>
    <s v="Kiambu"/>
    <s v="Juja"/>
    <s v="Juja"/>
    <s v="High Point"/>
    <x v="0"/>
    <s v="Felikam Biogas Services"/>
    <s v="Felikam Biogas Services"/>
    <s v="721439273"/>
    <s v="Micro Business"/>
    <s v="KENBIM"/>
    <s v="Masonry"/>
    <s v="19/03/2019"/>
  </r>
  <r>
    <s v="VPA6"/>
    <x v="5154"/>
    <x v="1"/>
    <s v=""/>
    <s v="16th March,2019"/>
    <d v="2019-03-16T00:00:00"/>
    <s v="16th March,2019"/>
    <d v="2019-03-16T00:00:00"/>
    <s v="Mwatha Daniel Kinyua"/>
    <s v="Male"/>
    <s v="99999"/>
    <s v="254717974848"/>
    <s v="2.55E+11"/>
    <s v=""/>
    <s v="2.55E+11"/>
    <n v="37.108935000000002"/>
    <n v="-0.485263"/>
    <s v="Nyeri"/>
    <s v="Mathira East"/>
    <s v="Peter Ciira"/>
    <s v="Githima"/>
    <x v="2"/>
    <s v="Fagaden Enterprises"/>
    <s v="Fagaden Enterprises"/>
    <s v="721959188"/>
    <s v="Micro Business"/>
    <s v="MKD"/>
    <s v="Masonry"/>
    <s v="20/03/2019"/>
  </r>
  <r>
    <s v="VPA6"/>
    <x v="5155"/>
    <x v="1"/>
    <s v=""/>
    <s v="20th March,2019"/>
    <d v="2019-03-20T00:00:00"/>
    <s v="20th March,2019"/>
    <d v="2019-03-20T00:00:00"/>
    <s v="Muriuki Samuel Maina"/>
    <s v="Male"/>
    <s v="99999"/>
    <s v="724502256"/>
    <s v="724502256"/>
    <s v=""/>
    <s v="703379877"/>
    <n v="37.140267000000001"/>
    <n v="-0.50743799999999994"/>
    <s v="Nyeri"/>
    <s v="Mathira West"/>
    <s v="Gatundu"/>
    <s v="Ndaroini"/>
    <x v="2"/>
    <s v="Fagaden Enterprises"/>
    <s v="Fagaden Enterprises"/>
    <s v="721959188"/>
    <s v="Micro Business"/>
    <s v="MKD"/>
    <s v="Masonry"/>
    <s v="20/03/2019"/>
  </r>
  <r>
    <s v="VPA6"/>
    <x v="5156"/>
    <x v="1"/>
    <s v=""/>
    <s v="16th March,2019"/>
    <d v="2019-03-16T00:00:00"/>
    <s v="16th March,2019"/>
    <d v="2019-03-16T00:00:00"/>
    <s v="Mutero Lawrence Muriithi"/>
    <s v="Female"/>
    <s v="99999"/>
    <s v="254720431086"/>
    <s v="2.55E+11"/>
    <s v=""/>
    <s v="2.55E+11"/>
    <n v="37.111992999999998"/>
    <n v="-0.47002300000000002"/>
    <s v="Nyeri"/>
    <s v="Mathira West"/>
    <s v="Konyu"/>
    <s v="Mathaithi"/>
    <x v="2"/>
    <s v="Fagaden Enterprises"/>
    <s v="Fagaden Enterprises"/>
    <s v="721959188"/>
    <s v="Micro Business"/>
    <s v="MKD"/>
    <s v="Masonry"/>
    <s v="20/03/2019"/>
  </r>
  <r>
    <s v="VPA6"/>
    <x v="5157"/>
    <x v="1"/>
    <s v=""/>
    <s v="20th March,2019"/>
    <d v="2019-03-20T00:00:00"/>
    <s v="20th March,2019"/>
    <d v="2019-03-20T00:00:00"/>
    <s v="Muriuki Gladys Wangari"/>
    <s v="Female"/>
    <s v="99999"/>
    <s v="254712442719"/>
    <s v="2.55E+11"/>
    <s v=""/>
    <s v="2.55E+11"/>
    <n v="37.140141999999997"/>
    <n v="-0.50727299999999997"/>
    <s v="Nyeri"/>
    <s v="Mathira West"/>
    <s v="Gatundu"/>
    <s v="Ndaroini"/>
    <x v="2"/>
    <s v="Fagaden Enterprises"/>
    <s v="Fagaden Enterprises"/>
    <s v="721759188"/>
    <s v="Micro Business"/>
    <s v="MKD"/>
    <s v="Masonry"/>
    <s v="20/03/2019"/>
  </r>
  <r>
    <s v="VPA6"/>
    <x v="5158"/>
    <x v="1"/>
    <s v=""/>
    <s v="20th March,2019"/>
    <d v="2019-03-20T00:00:00"/>
    <s v="20th March,2019"/>
    <d v="2019-03-20T00:00:00"/>
    <s v="Muriithi Purity Wanjira"/>
    <s v="Female"/>
    <s v="99999"/>
    <s v="254728168225"/>
    <s v="2.55E+11"/>
    <s v=""/>
    <s v="2.55E+11"/>
    <n v="37.143383"/>
    <n v="-0.50152799999999997"/>
    <s v="Nyeri"/>
    <s v="Mathira East"/>
    <s v="Kiaguthu"/>
    <s v="Ndaroini"/>
    <x v="2"/>
    <s v="Fagaden enterprises"/>
    <s v="Fagaden Enterprises"/>
    <s v="721959188"/>
    <s v="Micro Business"/>
    <s v="MKD"/>
    <s v="Masonry"/>
    <s v="20/03/2019"/>
  </r>
  <r>
    <s v="VPA6"/>
    <x v="5159"/>
    <x v="1"/>
    <s v=""/>
    <s v="25th February,2019"/>
    <d v="2019-02-25T00:00:00"/>
    <s v="20th March,2019"/>
    <d v="2019-03-20T00:00:00"/>
    <s v="Monica Mutonga Maringa"/>
    <s v="Female"/>
    <s v="3458934"/>
    <s v="254701803301"/>
    <s v="2.55E+11"/>
    <s v=""/>
    <s v="2.55E+11"/>
    <n v="37.661755999999997"/>
    <n v="-7.4904999999999999E-2"/>
    <s v="Meru"/>
    <s v="Imenti South"/>
    <s v="Kigane"/>
    <s v="Nguru"/>
    <x v="2"/>
    <s v="Likunga Company Limited"/>
    <s v="Julius Mwilaria"/>
    <s v="713007798"/>
    <s v="Micro Business"/>
    <s v="MKD"/>
    <s v="Masonry"/>
    <s v="20/03/2019"/>
  </r>
  <r>
    <s v="VPA6"/>
    <x v="5160"/>
    <x v="1"/>
    <s v=""/>
    <s v="20th March,2019"/>
    <d v="2019-03-20T00:00:00"/>
    <s v="20th March,2019"/>
    <d v="2019-03-20T00:00:00"/>
    <s v="Kahihu David Magondu"/>
    <s v="Male"/>
    <s v="99999"/>
    <s v="254752595210"/>
    <s v="2.55E+11"/>
    <s v=""/>
    <s v=""/>
    <n v="37.144624999999998"/>
    <n v="-0.50804300000000002"/>
    <s v="Nyeri"/>
    <s v="Mathira East"/>
    <s v="Gatundu"/>
    <s v="Ndaroini"/>
    <x v="2"/>
    <s v="Fagaden Enterprises"/>
    <s v="Fagaden Enterprises"/>
    <s v="721959188"/>
    <s v="Micro Business"/>
    <s v="MKD"/>
    <s v="Masonry"/>
    <s v="20/03/2019"/>
  </r>
  <r>
    <s v="VPA6"/>
    <x v="5161"/>
    <x v="0"/>
    <s v="Grievance"/>
    <s v="10th January,2019"/>
    <d v="2019-01-10T00:00:00"/>
    <s v="23rd March,2019"/>
    <d v="2019-03-23T00:00:00"/>
    <s v="Ngotie Eric K"/>
    <s v="Male"/>
    <s v="2380153"/>
    <s v="254721717873"/>
    <s v="2.55E+11"/>
    <s v=""/>
    <s v="2.55E+11"/>
    <n v="35.940482000000003"/>
    <n v="-0.17350199999999999"/>
    <s v="Nakuru"/>
    <s v="Rongai"/>
    <s v="Lengenet"/>
    <s v="Tumaini"/>
    <x v="0"/>
    <s v="Kichemu limited"/>
    <s v="Null"/>
    <s v=""/>
    <s v="Micro Business"/>
    <s v="MKD"/>
    <s v="Masonry"/>
    <s v="23/03/2019"/>
  </r>
  <r>
    <s v="VPA6"/>
    <x v="5162"/>
    <x v="1"/>
    <s v=""/>
    <s v="20th January,2019"/>
    <d v="2019-01-20T00:00:00"/>
    <s v="24th February,2019"/>
    <d v="2019-02-24T00:00:00"/>
    <s v="Kibunyi Josephat Kinyanjui"/>
    <s v="Male"/>
    <s v="562318974"/>
    <s v="0724314973"/>
    <s v="724314973"/>
    <s v=""/>
    <s v=""/>
    <n v="36.887006"/>
    <n v="-1.012265"/>
    <s v="Kiambu"/>
    <s v="Gatundu South"/>
    <s v="Mutomo"/>
    <s v="Ikuma"/>
    <x v="2"/>
    <s v="Cides Ltd"/>
    <s v="Null"/>
    <s v=""/>
    <s v="Micro Business"/>
    <s v="KENBIM"/>
    <s v="Masonry"/>
    <s v="24/03/2019"/>
  </r>
  <r>
    <s v="VPA6"/>
    <x v="5163"/>
    <x v="1"/>
    <s v=""/>
    <s v="23rd February,2019"/>
    <d v="2019-02-23T00:00:00"/>
    <s v="27th March,2019"/>
    <d v="2019-03-27T00:00:00"/>
    <s v="Kimathi Mwirebua Patrick"/>
    <s v="Male"/>
    <s v="9696581"/>
    <s v="254726186653"/>
    <s v="2.55E+11"/>
    <s v=""/>
    <s v="2.55E+11"/>
    <n v="37.587617999999999"/>
    <n v="-7.3491000000000001E-2"/>
    <s v="Meru"/>
    <s v="Imenti South"/>
    <s v="Mikumbune"/>
    <s v="Kiamiriru"/>
    <x v="0"/>
    <s v="Likunga company limited"/>
    <s v="Eliatha Njagi"/>
    <s v="718644238"/>
    <s v="Micro Business"/>
    <s v="MKD"/>
    <s v="Masonry"/>
    <s v="27/03/2019"/>
  </r>
  <r>
    <s v="VPA6"/>
    <x v="5164"/>
    <x v="1"/>
    <s v=""/>
    <s v="27th March,2019"/>
    <d v="2019-03-27T00:00:00"/>
    <s v="27th March,2019"/>
    <d v="2019-03-27T00:00:00"/>
    <s v="Ngoru Agnes Muthoni"/>
    <s v="Female"/>
    <s v="10393744"/>
    <s v="0728745664"/>
    <s v="728745664"/>
    <s v=""/>
    <s v="723563166"/>
    <n v="36.940170000000002"/>
    <n v="-1.045302"/>
    <s v="Kiambu"/>
    <s v="Gatundu North"/>
    <s v="Ngenda"/>
    <s v="Gachoka"/>
    <x v="2"/>
    <s v="Fagaden Enterprises"/>
    <s v="Fagaden Enterprises"/>
    <s v="721959188"/>
    <s v="Micro Business"/>
    <s v="MKD"/>
    <s v="Masonry"/>
    <s v="27/03/2019"/>
  </r>
  <r>
    <s v="VPA6"/>
    <x v="5165"/>
    <x v="1"/>
    <s v=""/>
    <s v="5th January,2019"/>
    <d v="2019-01-05T00:00:00"/>
    <s v="24th February,2019"/>
    <d v="2019-02-24T00:00:00"/>
    <s v="Kamau Peter"/>
    <s v="Male"/>
    <s v="99999"/>
    <s v="0722233818"/>
    <s v="722233818"/>
    <s v=""/>
    <s v="724421162"/>
    <n v="36.770085999999999"/>
    <n v="-1.2063680000000001"/>
    <s v="Kiambu"/>
    <s v="Kiambu"/>
    <s v="Ruaka"/>
    <s v="Gacharage"/>
    <x v="3"/>
    <s v="Cides Ltd"/>
    <s v="Cides Ltd"/>
    <s v=""/>
    <s v="Micro Business"/>
    <s v="KENBIM"/>
    <s v="Masonry"/>
    <s v="28/03/2019"/>
  </r>
  <r>
    <s v="VPA6"/>
    <x v="5166"/>
    <x v="1"/>
    <s v=""/>
    <s v="20th February,2019"/>
    <d v="2019-02-20T00:00:00"/>
    <s v="27th February,2019"/>
    <d v="2019-02-27T00:00:00"/>
    <s v="Mbaabu Mbui Nicholas"/>
    <s v="Male"/>
    <s v="8857279"/>
    <s v="726452085"/>
    <s v="726452085"/>
    <s v=""/>
    <s v="729972327"/>
    <n v="37.584491999999997"/>
    <n v="-0.10177799999999999"/>
    <s v="Meru"/>
    <s v="Imenti South"/>
    <s v="Upper Chure"/>
    <s v="Minwe"/>
    <x v="2"/>
    <s v="Likunga Company Limited"/>
    <s v="Jonah Kirimi"/>
    <s v="717394804"/>
    <s v="Micro Business"/>
    <s v="KENBIM"/>
    <s v="Masonry"/>
    <s v="29/03/2019"/>
  </r>
  <r>
    <s v="VPA6"/>
    <x v="5167"/>
    <x v="1"/>
    <s v=""/>
    <s v="5th March,2019"/>
    <d v="2019-03-05T00:00:00"/>
    <s v="29th March,2019"/>
    <d v="2019-03-29T00:00:00"/>
    <s v="Mwenda Kairichia Amos"/>
    <s v="Male"/>
    <s v="10795039"/>
    <s v="254720541935"/>
    <s v="2.55E+11"/>
    <s v=""/>
    <s v="2.55E+11"/>
    <n v="37.612737000000003"/>
    <n v="-3.9572000000000003E-2"/>
    <s v="Meru"/>
    <s v="Imenti South"/>
    <s v="Uruku"/>
    <s v="Kiaruji"/>
    <x v="2"/>
    <s v="Likunga Company Limited"/>
    <s v="Julias Mwilaria"/>
    <s v="713007798"/>
    <s v="Micro Business"/>
    <s v="KENBIM"/>
    <s v="Masonry"/>
    <s v="29/03/2019"/>
  </r>
  <r>
    <s v="VPA6"/>
    <x v="5168"/>
    <x v="0"/>
    <s v="Grievance"/>
    <s v="4th March,2019"/>
    <d v="2019-03-04T00:00:00"/>
    <s v="25th March,2019"/>
    <d v="2019-03-25T00:00:00"/>
    <s v="Murithi Mbaya Boniface"/>
    <s v="Male"/>
    <s v="23079468"/>
    <s v="254726913007"/>
    <s v="2.55E+11"/>
    <s v=""/>
    <s v="2.55E+11"/>
    <n v="37.586742000000001"/>
    <n v="-7.7001E-2"/>
    <s v="Meru"/>
    <s v="Imenti South"/>
    <s v="Igoki"/>
    <s v="Ndagene"/>
    <x v="0"/>
    <s v="Igwemas General Digester Ltd"/>
    <s v="Eric Munene"/>
    <s v="728779943"/>
    <s v="Micro Business"/>
    <s v="MKD"/>
    <s v="Masonry"/>
    <s v="30/03/2019"/>
  </r>
  <r>
    <s v="VPA6"/>
    <x v="5169"/>
    <x v="1"/>
    <s v=""/>
    <s v="25th February,2019"/>
    <d v="2019-02-25T00:00:00"/>
    <s v="30th March,2019"/>
    <d v="2019-03-30T00:00:00"/>
    <s v="Kawiria Kirimi Winfred"/>
    <s v="Female"/>
    <s v="12892686"/>
    <s v="254724596774"/>
    <s v="2.55E+11"/>
    <s v=""/>
    <s v="2.55E+11"/>
    <n v="37.396501999999998"/>
    <n v="0.13294600000000001"/>
    <s v="Meru"/>
    <s v="Buuri"/>
    <s v="Kisima"/>
    <s v="Kaongogacheke"/>
    <x v="2"/>
    <s v="Likunga company limited"/>
    <s v="Julius Mwilaria"/>
    <s v="713007798"/>
    <s v="Micro Business"/>
    <s v="KENBIM"/>
    <s v="Masonry"/>
    <s v="30/03/2019"/>
  </r>
  <r>
    <s v="VPA6"/>
    <x v="5170"/>
    <x v="1"/>
    <s v=""/>
    <s v="5th February,2019"/>
    <d v="2019-02-05T00:00:00"/>
    <s v="30th March,2019"/>
    <d v="2019-03-30T00:00:00"/>
    <s v="Mwiti John"/>
    <s v="Male"/>
    <s v="23242382"/>
    <s v="254721227921"/>
    <s v="2.55E+11"/>
    <s v=""/>
    <s v="2.55E+11"/>
    <n v="37.614429999999999"/>
    <n v="-0.27350200000000002"/>
    <s v="Tharaka-Nithi"/>
    <s v="Maara"/>
    <s v="Muthambi"/>
    <s v="Ituntu"/>
    <x v="2"/>
    <s v="Cides Ltd"/>
    <s v="Null"/>
    <s v=""/>
    <s v="Micro Business"/>
    <s v="KENBIM"/>
    <s v="Masonry"/>
    <s v="31/03/2019"/>
  </r>
  <r>
    <s v="VPA6"/>
    <x v="5171"/>
    <x v="0"/>
    <s v="Grievance"/>
    <s v="31st March,2019"/>
    <d v="2019-03-31T00:00:00"/>
    <s v="31st March,2019"/>
    <d v="2019-03-31T00:00:00"/>
    <s v="Wreru Jemima Mumbi"/>
    <s v="Female"/>
    <s v="99999"/>
    <s v="254727327199"/>
    <s v="2.55E+11"/>
    <s v=""/>
    <s v="2.55E+11"/>
    <n v="37.147264"/>
    <n v="-0.50992899999999997"/>
    <s v="Nyeri"/>
    <s v="Mathira East"/>
    <s v="Ndaroini"/>
    <s v="Gatundu"/>
    <x v="2"/>
    <s v="Fagaden Enterprises"/>
    <s v="Fagaden Enterprises"/>
    <s v="721959188"/>
    <s v="Micro Business"/>
    <s v="MKD"/>
    <s v="Masonry"/>
    <s v="31/03/2019"/>
  </r>
  <r>
    <s v="VPA6"/>
    <x v="5172"/>
    <x v="1"/>
    <s v=""/>
    <s v="31st March,2019"/>
    <d v="2019-03-31T00:00:00"/>
    <s v="31st March,2019"/>
    <d v="2019-03-31T00:00:00"/>
    <s v="Kahiro Francis Githinji"/>
    <s v="Male"/>
    <s v="99999"/>
    <s v="254738575627"/>
    <s v="2.55E+11"/>
    <s v=""/>
    <s v=""/>
    <n v="37.148764"/>
    <n v="-0.51619499999999996"/>
    <s v="Nyeri"/>
    <s v="Mathira East"/>
    <s v="Gatundu"/>
    <s v="Gatundu"/>
    <x v="2"/>
    <s v="Fagaden Enterprises"/>
    <s v="Fagaden Enterprises"/>
    <s v="721959188"/>
    <s v="Micro Business"/>
    <s v="MKD"/>
    <s v="Masonry"/>
    <s v="31/03/2019"/>
  </r>
  <r>
    <s v="VPA6"/>
    <x v="5173"/>
    <x v="1"/>
    <s v=""/>
    <s v="31st January,2019"/>
    <d v="2019-01-31T00:00:00"/>
    <s v="2nd February,2019"/>
    <d v="2019-02-02T00:00:00"/>
    <s v="Ndungu Ruth Wambui"/>
    <s v="Female"/>
    <s v="99999"/>
    <s v="724714010"/>
    <s v="724714010"/>
    <s v=""/>
    <s v="722714428"/>
    <n v="36.919705"/>
    <n v="-1.1521189999999999"/>
    <s v="Kiambu"/>
    <s v="Gatundu South"/>
    <s v="Kimunyu"/>
    <s v="Thangari"/>
    <x v="0"/>
    <s v="Cides Ltd"/>
    <s v="Null"/>
    <s v=""/>
    <s v="Micro Business"/>
    <s v="KENBIM"/>
    <s v="Masonry"/>
    <s v="02/04/2019"/>
  </r>
  <r>
    <s v="VPA6"/>
    <x v="5174"/>
    <x v="1"/>
    <s v=""/>
    <s v="3rd January,2019"/>
    <d v="2019-01-03T00:00:00"/>
    <s v="20th February,2019"/>
    <d v="2019-02-20T00:00:00"/>
    <s v="Kimani Mary Wangui"/>
    <s v="Female"/>
    <s v="9924199"/>
    <s v="254724177495"/>
    <s v="2.55E+11"/>
    <s v=""/>
    <s v="712592768"/>
    <n v="36.948180000000001"/>
    <n v="-1.0088140000000001"/>
    <s v="Kiambu"/>
    <s v="Gatundu North"/>
    <s v="Mangu"/>
    <s v="Mukurwe"/>
    <x v="2"/>
    <s v="Cides Ltd"/>
    <s v="Null"/>
    <s v=""/>
    <s v="Micro Business"/>
    <s v="KENBIM"/>
    <s v="Masonry"/>
    <s v="02/04/2019"/>
  </r>
  <r>
    <s v="VPA6"/>
    <x v="5175"/>
    <x v="1"/>
    <s v=""/>
    <s v="31st January,2019"/>
    <d v="2019-01-31T00:00:00"/>
    <s v="25th February,2019"/>
    <d v="2019-02-25T00:00:00"/>
    <s v="Kinyanjui Anne Wangari"/>
    <s v="Female"/>
    <s v="99999"/>
    <s v="254720936430"/>
    <s v="2.55E+11"/>
    <s v=""/>
    <s v="2.55E+11"/>
    <n v="36.949840999999999"/>
    <n v="-0.95486499999999996"/>
    <s v="Kiambu"/>
    <s v="Gatundu North"/>
    <s v="Kamwangi"/>
    <s v="Magumu"/>
    <x v="1"/>
    <s v="Cides Ltd"/>
    <s v="Null"/>
    <s v=""/>
    <s v="Micro Business"/>
    <s v="KENBIM"/>
    <s v="Masonry"/>
    <s v="02/04/2019"/>
  </r>
  <r>
    <s v="VPA6"/>
    <x v="5176"/>
    <x v="1"/>
    <s v=""/>
    <s v="28th December,2018"/>
    <d v="2018-12-28T00:00:00"/>
    <s v="3rd April,2019"/>
    <d v="2019-04-03T00:00:00"/>
    <s v="Josephen Nyabayo Kwamboka"/>
    <s v="Female"/>
    <s v="13526430"/>
    <s v="0708400920"/>
    <s v="708400920"/>
    <s v=""/>
    <s v="729310150"/>
    <n v="34.917994999999998"/>
    <n v="-0.52289699999999995"/>
    <s v="Nyamira"/>
    <s v="Nyamira South"/>
    <s v="West Mogirango"/>
    <s v="Nyamaya"/>
    <x v="3"/>
    <s v="Perjo Biogas Co Ltd"/>
    <s v="Joel Nyambane Moigare"/>
    <s v="710208102"/>
    <s v="Micro Business"/>
    <s v="KENBIM"/>
    <s v="Masonry"/>
    <s v="03/04/2019"/>
  </r>
  <r>
    <s v="VPA6"/>
    <x v="5177"/>
    <x v="1"/>
    <s v=""/>
    <s v="6th April,2019"/>
    <d v="2019-04-06T00:00:00"/>
    <s v="6th April,2019"/>
    <d v="2019-04-06T00:00:00"/>
    <s v="Gichuru David Joshua"/>
    <s v="Male"/>
    <s v="5920700"/>
    <s v="0721264520"/>
    <s v="721264520"/>
    <s v=""/>
    <s v=""/>
    <n v="37.129567000000002"/>
    <n v="-0.87625500000000001"/>
    <s v="Murang'a"/>
    <s v="Maragua"/>
    <s v="Kahumbu"/>
    <s v="Kahuho"/>
    <x v="2"/>
    <s v="Fagaden Enterprises"/>
    <s v="Fagaden Enterprises"/>
    <s v="721959188"/>
    <s v="Micro Business"/>
    <s v="MKD"/>
    <s v="Masonry"/>
    <s v="06/04/2019"/>
  </r>
  <r>
    <s v="VPA6"/>
    <x v="5178"/>
    <x v="1"/>
    <s v=""/>
    <s v="7th April,2019"/>
    <d v="2019-04-07T00:00:00"/>
    <s v="7th April,2019"/>
    <d v="2019-04-07T00:00:00"/>
    <s v="Thitai Ephraim Kabiru"/>
    <s v="Male"/>
    <s v="3374823"/>
    <s v="721797954"/>
    <s v="721797954"/>
    <s v=""/>
    <s v="732066144"/>
    <n v="37.146512000000001"/>
    <n v="-0.43914199999999998"/>
    <s v="Nyeri"/>
    <s v="Mathira East"/>
    <s v="Gathehu"/>
    <s v="Gatambi"/>
    <x v="2"/>
    <s v="Fagaden Enterprises"/>
    <s v="Fagaden Enterprises"/>
    <s v="721959188"/>
    <s v="Micro Business"/>
    <s v="MKD"/>
    <s v="Masonry"/>
    <s v="07/04/2019"/>
  </r>
  <r>
    <s v="VPA6"/>
    <x v="5179"/>
    <x v="1"/>
    <s v=""/>
    <s v="7th April,2019"/>
    <d v="2019-04-07T00:00:00"/>
    <s v="7th April,2019"/>
    <d v="2019-04-07T00:00:00"/>
    <s v="Mukuha Patrick Maina"/>
    <s v="Male"/>
    <s v="434334"/>
    <s v="0711247608"/>
    <s v="711247608"/>
    <s v=""/>
    <s v="721689261"/>
    <n v="37.126942"/>
    <n v="-0.52819300000000002"/>
    <s v="Nyeri"/>
    <s v="Mathira East"/>
    <s v="Mukore"/>
    <s v="Kieni"/>
    <x v="2"/>
    <s v="Fagaden Enterprises"/>
    <s v="Fagaden Enterprises"/>
    <s v="721959188"/>
    <s v="Micro Business"/>
    <s v="MKD"/>
    <s v="Masonry"/>
    <s v="07/04/2019"/>
  </r>
  <r>
    <s v="VPA6"/>
    <x v="5180"/>
    <x v="1"/>
    <s v=""/>
    <s v="29th January,2019"/>
    <d v="2019-01-29T00:00:00"/>
    <s v="6th April,2019"/>
    <d v="2019-04-06T00:00:00"/>
    <s v="Kibuthu Benson Muriithi"/>
    <s v="Male"/>
    <s v="6091855"/>
    <s v="0727359181"/>
    <s v="727359181"/>
    <s v=""/>
    <s v="2.55E+11"/>
    <n v="37.265614999999997"/>
    <n v="-0.527918"/>
    <s v="Kirinyaga"/>
    <s v="Kerugoya/Kutus"/>
    <s v="Kanyekiini"/>
    <s v="Mukinduri"/>
    <x v="2"/>
    <s v="Sakaki Natural Renewable Energy Center"/>
    <s v="Null"/>
    <s v=""/>
    <s v="Micro Business"/>
    <s v="MKD"/>
    <s v="Masonry"/>
    <s v="08/04/2019"/>
  </r>
  <r>
    <s v="VPA6"/>
    <x v="5181"/>
    <x v="1"/>
    <s v=""/>
    <s v="1st March,2019"/>
    <d v="2019-03-01T00:00:00"/>
    <s v="6th April,2019"/>
    <d v="2019-04-06T00:00:00"/>
    <s v="Njoka Francis Muchiri"/>
    <s v="Male"/>
    <s v="2907043"/>
    <s v="0712970178"/>
    <s v="712970178"/>
    <s v=""/>
    <s v="712970175"/>
    <n v="37.235869000000001"/>
    <n v="-0.47118300000000002"/>
    <s v="Kirinyaga"/>
    <s v="Kerugoya/Kutus"/>
    <s v="Mutira"/>
    <s v="Kagumo"/>
    <x v="1"/>
    <s v="Sakaki Natural Renewable Energy Center"/>
    <s v=""/>
    <s v=""/>
    <s v="Micro Business"/>
    <s v="MKD"/>
    <s v="Masonry"/>
    <s v="08/04/2019"/>
  </r>
  <r>
    <s v="VPA6"/>
    <x v="5182"/>
    <x v="1"/>
    <s v=""/>
    <s v="27th February,2019"/>
    <d v="2019-02-27T00:00:00"/>
    <s v="8th April,2019"/>
    <d v="2019-04-08T00:00:00"/>
    <s v="Richu Mwangi David Joseph"/>
    <s v="Male"/>
    <s v="22246110"/>
    <s v="0723467169"/>
    <s v="723467169"/>
    <s v=""/>
    <s v=""/>
    <n v="36.818541000000003"/>
    <n v="-0.89942100000000003"/>
    <s v="Kiambu"/>
    <s v="Gatundu North"/>
    <s v="Gakoe"/>
    <s v="Thweri"/>
    <x v="0"/>
    <s v="Cides Ltd"/>
    <s v=""/>
    <s v=""/>
    <s v="Micro Business"/>
    <s v="KENBIM"/>
    <s v="Masonry"/>
    <s v="08/04/2019"/>
  </r>
  <r>
    <s v="VPA6"/>
    <x v="5183"/>
    <x v="1"/>
    <s v=""/>
    <s v="3rd March,2019"/>
    <d v="2019-03-03T00:00:00"/>
    <s v="6th April,2019"/>
    <d v="2019-04-06T00:00:00"/>
    <s v="Kamau Lucy Angela"/>
    <s v="Female"/>
    <s v="12665647"/>
    <s v="0726151822"/>
    <s v="726151822"/>
    <s v=""/>
    <s v=""/>
    <n v="36.863477000000003"/>
    <n v="-0.78344000000000003"/>
    <s v="Murang'a"/>
    <s v="Kigumo"/>
    <s v="Kangari"/>
    <s v="Kagaita"/>
    <x v="2"/>
    <s v="Kenbi Enterprises"/>
    <s v="Null"/>
    <s v=""/>
    <s v="Micro Business"/>
    <s v="KENBIM"/>
    <s v="Masonry"/>
    <s v="08/04/2019"/>
  </r>
  <r>
    <s v="VPA6"/>
    <x v="5184"/>
    <x v="1"/>
    <s v=""/>
    <s v="17th February,2019"/>
    <d v="2019-02-17T00:00:00"/>
    <s v="8th April,2019"/>
    <d v="2019-04-08T00:00:00"/>
    <s v="Lucy Muiruri Mwangi"/>
    <s v="Male"/>
    <s v="4904755"/>
    <s v="0722833823"/>
    <s v="722833823"/>
    <s v=""/>
    <s v=""/>
    <n v="36.137363000000001"/>
    <n v="-0.15340000000000001"/>
    <s v="Nakuru"/>
    <s v="Bahati"/>
    <s v="Bahati"/>
    <s v="Kameruri"/>
    <x v="1"/>
    <s v="Samjubiotec Enterprises"/>
    <s v="Samuel Mwangi Juma"/>
    <s v="725884727"/>
    <s v="Micro Business"/>
    <s v="KENBIM"/>
    <s v="Masonry"/>
    <s v="09/04/2019"/>
  </r>
  <r>
    <s v="VPA6"/>
    <x v="5185"/>
    <x v="1"/>
    <s v=""/>
    <s v="1st February,2019"/>
    <d v="2019-02-01T00:00:00"/>
    <s v="1st March,2019"/>
    <d v="2019-03-01T00:00:00"/>
    <s v="Mureithi Kabutu Simon"/>
    <s v="Male"/>
    <s v="3403425"/>
    <s v="254727211745"/>
    <s v="2.55E+11"/>
    <s v=""/>
    <s v="2.55E+11"/>
    <n v="37.196674000000002"/>
    <n v="-0.449849"/>
    <s v="Kirinyaga"/>
    <s v="Kirinyaga"/>
    <s v="Mukure"/>
    <s v="Ndiriti"/>
    <x v="1"/>
    <s v="Kichemu limited"/>
    <s v="Stephen Macharia Kimenyi"/>
    <s v=""/>
    <s v="Micro Business"/>
    <s v="MKD"/>
    <s v="Masonry"/>
    <s v="12/04/2019"/>
  </r>
  <r>
    <s v="VPA6"/>
    <x v="5186"/>
    <x v="1"/>
    <s v=""/>
    <s v="1st March,2019"/>
    <d v="2019-03-01T00:00:00"/>
    <s v="12th April,2019"/>
    <d v="2019-04-12T00:00:00"/>
    <s v="Laban Kirimania Mugambi"/>
    <s v="Male"/>
    <s v="7465363"/>
    <s v="254711155324"/>
    <s v="2.55E+11"/>
    <s v=""/>
    <s v="2.55E+11"/>
    <n v="37.595762999999998"/>
    <n v="-6.1273000000000001E-2"/>
    <s v="Meru"/>
    <s v="Imenti South"/>
    <s v="Kathera"/>
    <s v="Mwarine"/>
    <x v="3"/>
    <s v="Likunga Company Limited"/>
    <s v="Eliatha Njagi"/>
    <s v="718644238"/>
    <s v="Micro Business"/>
    <s v="MKD"/>
    <s v="Masonry"/>
    <s v="12/04/2019"/>
  </r>
  <r>
    <s v="VPA6"/>
    <x v="5187"/>
    <x v="1"/>
    <s v=""/>
    <s v="30th December,2018"/>
    <d v="2018-12-30T00:00:00"/>
    <s v="15th April,2019"/>
    <d v="2019-04-15T00:00:00"/>
    <s v="Ndege Jackline Boruma"/>
    <s v="Female"/>
    <s v="22598259"/>
    <s v="0710880111"/>
    <s v="710880111"/>
    <s v=""/>
    <s v="727910776"/>
    <n v="34.917867000000001"/>
    <n v="-0.52277799999999996"/>
    <s v="Nyamira"/>
    <s v="Nyamira South"/>
    <s v="West Mugirango"/>
    <s v="Nyamaiya"/>
    <x v="3"/>
    <s v="Perjo Biogas Co Ltd"/>
    <s v="Joel Nyambane Moigare"/>
    <s v="710208102"/>
    <s v="Micro Business"/>
    <s v="MKD"/>
    <s v="Masonry"/>
    <s v="15/04/2019"/>
  </r>
  <r>
    <s v="VPA6"/>
    <x v="5188"/>
    <x v="1"/>
    <s v=""/>
    <s v="28th February,2019"/>
    <d v="2019-02-28T00:00:00"/>
    <s v="12th April,2019"/>
    <d v="2019-04-12T00:00:00"/>
    <s v="Koimburi Joseph"/>
    <s v="Male"/>
    <s v="714828"/>
    <s v="0712965881"/>
    <s v="712965881"/>
    <s v=""/>
    <s v=""/>
    <n v="36.593175000000002"/>
    <n v="-1.179694"/>
    <s v="Kiambu"/>
    <s v="Kiambu"/>
    <s v="Ndeiya"/>
    <s v="Githarane"/>
    <x v="0"/>
    <s v="Cides Ltd"/>
    <s v=""/>
    <s v=""/>
    <s v="Micro Business"/>
    <s v="KENBIM"/>
    <s v="Masonry"/>
    <s v="15/04/2019"/>
  </r>
  <r>
    <s v="VPA6"/>
    <x v="5189"/>
    <x v="1"/>
    <s v=""/>
    <s v="28th February,2019"/>
    <d v="2019-02-28T00:00:00"/>
    <s v="3rd March,2019"/>
    <d v="2019-03-03T00:00:00"/>
    <s v="Munyua Mary Nyambura"/>
    <s v="Female"/>
    <s v="5181267"/>
    <s v="0712903176"/>
    <s v="712903176"/>
    <s v=""/>
    <s v="725454130"/>
    <n v="36.604398000000003"/>
    <n v="-1.209859"/>
    <s v="Kiambu"/>
    <s v="Limuru"/>
    <s v="Ndeiya"/>
    <s v="Ndarakwa"/>
    <x v="2"/>
    <s v="Cides Ltd"/>
    <s v=""/>
    <s v=""/>
    <s v="Micro Business"/>
    <s v="KENBIM"/>
    <s v="Masonry"/>
    <s v="15/04/2019"/>
  </r>
  <r>
    <s v="VPA6"/>
    <x v="5190"/>
    <x v="1"/>
    <s v=""/>
    <s v="22nd March,2019"/>
    <d v="2019-03-22T00:00:00"/>
    <s v="9th April,2019"/>
    <d v="2019-04-09T00:00:00"/>
    <s v="Rispar Gathagana G"/>
    <s v="Female"/>
    <s v="718749"/>
    <s v="0721985508"/>
    <s v="721985508"/>
    <s v=""/>
    <s v="721433260"/>
    <n v="37.596207999999997"/>
    <n v="-0.45039000000000001"/>
    <s v="Embu"/>
    <s v="Embu East"/>
    <s v="Runyenyes Central"/>
    <s v="Kathera"/>
    <x v="2"/>
    <s v="Sakaki Natural Renewable Energy Center"/>
    <s v=""/>
    <s v=""/>
    <s v="Micro Business"/>
    <s v="MKD"/>
    <s v="Masonry"/>
    <s v="16/04/2019"/>
  </r>
  <r>
    <s v="VPA6"/>
    <x v="5191"/>
    <x v="1"/>
    <s v=""/>
    <s v="8th November,2018"/>
    <d v="2018-11-08T00:00:00"/>
    <s v="9th April,2019"/>
    <d v="2019-04-09T00:00:00"/>
    <s v="Ndwiga Joseph Mbogo"/>
    <s v="Male"/>
    <s v="99999"/>
    <s v="0713088564"/>
    <s v="713088564"/>
    <s v=""/>
    <s v="787445329"/>
    <n v="37.443567000000002"/>
    <n v="-0.44529200000000002"/>
    <s v="Embu"/>
    <s v="Manyatta"/>
    <s v="Kibugu"/>
    <s v="Kiangucu"/>
    <x v="0"/>
    <s v="Sakaki Natural Renewable Energy Center"/>
    <s v=""/>
    <s v=""/>
    <s v="Micro Business"/>
    <s v="MKD"/>
    <s v="Masonry"/>
    <s v="16/04/2019"/>
  </r>
  <r>
    <s v="VPA6"/>
    <x v="5192"/>
    <x v="1"/>
    <s v=""/>
    <s v="15th October,2018"/>
    <d v="2018-10-15T00:00:00"/>
    <s v="18th December,2018"/>
    <d v="2018-12-18T00:00:00"/>
    <s v="Kamande Monicah Muthoni"/>
    <s v="Female"/>
    <s v="21202502"/>
    <s v="0721912646"/>
    <s v="721912646"/>
    <s v=""/>
    <s v="722868130"/>
    <n v="36.823861000000001"/>
    <n v="-1.158801"/>
    <s v="Kiambu"/>
    <s v="Kiambu"/>
    <s v="Rambai"/>
    <s v="Kiigo"/>
    <x v="0"/>
    <s v="Felikam Biogas Services"/>
    <s v="Felikam Biogas Services"/>
    <s v="721439273"/>
    <s v="Micro Business"/>
    <s v="KENBIM"/>
    <s v="Masonry"/>
    <s v="17/04/2019"/>
  </r>
  <r>
    <s v="VPA6"/>
    <x v="5193"/>
    <x v="1"/>
    <s v=""/>
    <s v="20th April,2019"/>
    <d v="2019-04-20T00:00:00"/>
    <s v="20th April,2019"/>
    <d v="2019-04-20T00:00:00"/>
    <s v="Muthigani Njoroge"/>
    <s v="Male"/>
    <s v="4694205"/>
    <s v="722336723"/>
    <s v="722336723"/>
    <s v=""/>
    <s v=""/>
    <n v="36.875863000000003"/>
    <n v="-1.1774009999999999"/>
    <s v="Kiambu"/>
    <s v="Kiambu"/>
    <s v="Kiambu"/>
    <s v="Kiukenda"/>
    <x v="2"/>
    <s v="Fagaden Enterprises"/>
    <s v="Fagaden Enterprises"/>
    <s v="721959188"/>
    <s v="Micro Business"/>
    <s v="MKD"/>
    <s v="Masonry"/>
    <s v="20/04/2019"/>
  </r>
  <r>
    <s v="VPA6"/>
    <x v="5194"/>
    <x v="1"/>
    <s v=""/>
    <s v="3rd January,2019"/>
    <d v="2019-01-03T00:00:00"/>
    <s v="11th April,2019"/>
    <d v="2019-04-11T00:00:00"/>
    <s v="Mwaura Thomas Ruhiu"/>
    <s v="Male"/>
    <s v="11250665"/>
    <s v="0720750231"/>
    <s v="720750231"/>
    <s v=""/>
    <s v=""/>
    <n v="36.830427999999998"/>
    <n v="-1.15452"/>
    <s v="Kiambu"/>
    <s v="Kiambu"/>
    <s v="Ndumberi"/>
    <s v="Tinganga"/>
    <x v="0"/>
    <s v="Felikam Biogas Services"/>
    <s v="Felikam Biogas Services"/>
    <s v="721439273"/>
    <s v="Micro Business"/>
    <s v="KENBIM"/>
    <s v="Masonry"/>
    <s v="22/04/2019"/>
  </r>
  <r>
    <s v="VPA6"/>
    <x v="5195"/>
    <x v="1"/>
    <s v=""/>
    <s v="21st April,2019"/>
    <d v="2019-04-21T00:00:00"/>
    <s v="21st April,2019"/>
    <d v="2019-04-21T00:00:00"/>
    <s v="Rasugu Bathsheba Nyaboke"/>
    <s v="Female"/>
    <s v="22494589"/>
    <s v="0710851333"/>
    <s v="710851333"/>
    <s v=""/>
    <s v="714046576"/>
    <n v="35.039445000000001"/>
    <n v="-0.68464000000000003"/>
    <s v="Nyamira"/>
    <s v="Borabu"/>
    <s v="Mekenene"/>
    <s v="Mogumo"/>
    <x v="2"/>
    <s v="Nyansancha Biogas"/>
    <s v="Samuel Manyura Otiso"/>
    <s v="723433295"/>
    <s v="Micro Business"/>
    <s v="MKD"/>
    <s v="Masonry"/>
    <s v="23/04/2019"/>
  </r>
  <r>
    <s v="VPA6"/>
    <x v="5196"/>
    <x v="1"/>
    <s v=""/>
    <s v="24th March,2019"/>
    <d v="2019-03-24T00:00:00"/>
    <s v="24th April,2019"/>
    <d v="2019-04-24T00:00:00"/>
    <s v="Kimondo Julius Kiruhi"/>
    <s v="Male"/>
    <s v="308495"/>
    <s v="254736186554"/>
    <s v="2.55E+11"/>
    <s v=""/>
    <s v="2.55E+11"/>
    <n v="36.966116999999997"/>
    <n v="-0.60179700000000003"/>
    <s v="Murang'a"/>
    <s v="Mathioya"/>
    <s v="Mathioya"/>
    <s v="Karaguriro"/>
    <x v="3"/>
    <s v="Pafasi Enterprise"/>
    <s v="Pafasi  Enterprise"/>
    <s v="712956699"/>
    <s v="Micro Business"/>
    <s v="MKD"/>
    <s v="Masonry"/>
    <s v="24/04/2019"/>
  </r>
  <r>
    <s v="VPA6"/>
    <x v="5197"/>
    <x v="0"/>
    <s v="Grievance"/>
    <s v="15th March,2019"/>
    <d v="2019-03-15T00:00:00"/>
    <s v="20th April,2019"/>
    <d v="2019-04-20T00:00:00"/>
    <s v="Gatene Mbaabu Salome"/>
    <s v="Female"/>
    <s v="479948"/>
    <s v="254712337060"/>
    <s v="2.55E+11"/>
    <s v=""/>
    <s v="2.55E+11"/>
    <n v="37.580649999999999"/>
    <n v="-7.7173000000000005E-2"/>
    <s v="Meru"/>
    <s v="Imenti South"/>
    <s v="Chure"/>
    <s v="Dagene"/>
    <x v="2"/>
    <s v="Likunga Company Limited"/>
    <s v="Eliatha Njagi"/>
    <s v="718644238"/>
    <s v="Micro Business"/>
    <s v="MKD"/>
    <s v="Masonry"/>
    <s v="27/04/2019"/>
  </r>
  <r>
    <s v="VPA6"/>
    <x v="5198"/>
    <x v="1"/>
    <s v=""/>
    <s v="7th March,2019"/>
    <d v="2019-03-07T00:00:00"/>
    <s v="26th April,2019"/>
    <d v="2019-04-26T00:00:00"/>
    <s v="Zeberio Misheck Kinoti"/>
    <s v="Male"/>
    <s v="8871156"/>
    <s v="254722861255"/>
    <s v="2.55E+11"/>
    <s v=""/>
    <s v="2.55E+11"/>
    <n v="37.640870999999997"/>
    <n v="-8.8815000000000005E-2"/>
    <s v="Meru"/>
    <s v="Imenti South"/>
    <s v="Chure"/>
    <s v="Gaatia"/>
    <x v="2"/>
    <s v="Likunga Company Limited"/>
    <s v="Julius  Mwilaria"/>
    <s v="713007798"/>
    <s v="Micro Business"/>
    <s v="MKD"/>
    <s v="Masonry"/>
    <s v="27/04/2019"/>
  </r>
  <r>
    <s v="VPA6"/>
    <x v="5199"/>
    <x v="1"/>
    <s v=""/>
    <s v="28th April,2019"/>
    <d v="2019-04-28T00:00:00"/>
    <s v="28th April,2019"/>
    <d v="2019-04-28T00:00:00"/>
    <s v="Kangethe Antony Thuo"/>
    <s v="Male"/>
    <s v="10750458"/>
    <s v="254729241230"/>
    <s v="2.55E+11"/>
    <s v=""/>
    <s v=""/>
    <n v="37.010579999999997"/>
    <n v="-0.93423999999999996"/>
    <s v="Murang'a"/>
    <s v="Kandara"/>
    <s v="Ngararia"/>
    <s v="Iriguini"/>
    <x v="2"/>
    <s v="Fagaden Enterprises"/>
    <s v="Fagaden Enterprises"/>
    <s v="721959188"/>
    <s v="Micro Business"/>
    <s v="MKD"/>
    <s v="Masonry"/>
    <s v="28/04/2019"/>
  </r>
  <r>
    <s v="VPA6"/>
    <x v="5200"/>
    <x v="1"/>
    <s v=""/>
    <s v="30th April,2019"/>
    <d v="2019-04-30T00:00:00"/>
    <s v="30th April,2019"/>
    <d v="2019-04-30T00:00:00"/>
    <s v="Ogero Samwel Onkoba"/>
    <s v="Male"/>
    <s v="1608133"/>
    <s v="0722446594"/>
    <s v="722446594"/>
    <s v=""/>
    <s v="720938111"/>
    <n v="34.769773000000001"/>
    <n v="-0.62267700000000004"/>
    <s v="Kisii"/>
    <s v="Kisii Central"/>
    <s v="Gesoni"/>
    <s v="Mwamotoka"/>
    <x v="2"/>
    <s v="Nyansancha Biogas"/>
    <s v="Samuel Manyura Otiso"/>
    <s v="723433295"/>
    <s v="Micro Business"/>
    <s v="MKD"/>
    <s v="Masonry"/>
    <s v="30/04/2019"/>
  </r>
  <r>
    <s v="VPA6"/>
    <x v="5201"/>
    <x v="1"/>
    <s v=""/>
    <s v="15th March,2019"/>
    <d v="2019-03-15T00:00:00"/>
    <s v="1st May,2019"/>
    <d v="2019-05-01T00:00:00"/>
    <s v="Mogaka Jameson Obwagi"/>
    <s v="Male"/>
    <s v="731725"/>
    <s v="0725360061"/>
    <s v="725360061"/>
    <s v=""/>
    <s v="713621280"/>
    <n v="35.04757"/>
    <n v="-0.70334700000000006"/>
    <s v="Nyamira"/>
    <s v="Borabu"/>
    <s v="Borabu"/>
    <s v="Mwongori"/>
    <x v="0"/>
    <s v="Nyansancha Biogas"/>
    <s v="Samuel Manyura Otiso"/>
    <s v="723433295"/>
    <s v="Micro Business"/>
    <s v="MKD"/>
    <s v="Masonry"/>
    <s v="01/05/2019"/>
  </r>
  <r>
    <s v="VPA6"/>
    <x v="5202"/>
    <x v="1"/>
    <s v=""/>
    <s v="2nd February,2019"/>
    <d v="2019-02-02T00:00:00"/>
    <s v="2nd March,2019"/>
    <d v="2019-03-02T00:00:00"/>
    <s v="Mburu Unditah Wanjiku"/>
    <s v="Female"/>
    <s v="22892059"/>
    <s v="254722612952"/>
    <s v="722612952"/>
    <s v=""/>
    <s v=""/>
    <n v="36.356185000000004"/>
    <n v="-0.40174500000000002"/>
    <s v="Nakuru"/>
    <s v="Gilgil"/>
    <s v="Karunga"/>
    <s v="Nganoini"/>
    <x v="2"/>
    <s v="Kichemu limited"/>
    <s v="Kichemu Limited"/>
    <s v="727002750"/>
    <s v="Micro Business"/>
    <s v="MKD"/>
    <s v="Masonry"/>
    <s v="06/05/2019"/>
  </r>
  <r>
    <s v="VPA6"/>
    <x v="5203"/>
    <x v="0"/>
    <s v="Grievance"/>
    <s v="1st April,2019"/>
    <d v="2019-04-01T00:00:00"/>
    <s v="1st May,2019"/>
    <d v="2019-05-01T00:00:00"/>
    <s v="Ngure Maina Dishon"/>
    <s v="Male"/>
    <s v="99999"/>
    <s v="254721419511"/>
    <s v="2.55E+11"/>
    <s v=""/>
    <s v="2.55E+11"/>
    <n v="37.187167000000002"/>
    <n v="-0.53600700000000001"/>
    <s v="Kirinyaga"/>
    <s v="Sagana"/>
    <s v="Kiini"/>
    <s v="Kiangoma"/>
    <x v="0"/>
    <s v="Andcol Enterprises"/>
    <s v="Andcol  Enterprises"/>
    <s v=""/>
    <s v="Micro Business"/>
    <s v="MKD"/>
    <s v="Masonry"/>
    <s v="06/05/2019"/>
  </r>
  <r>
    <s v="VPA6"/>
    <x v="5204"/>
    <x v="1"/>
    <s v=""/>
    <s v="15th March,2019"/>
    <d v="2019-03-15T00:00:00"/>
    <s v="24th April,2019"/>
    <d v="2019-04-24T00:00:00"/>
    <s v="Githio Simon Kariuki"/>
    <s v="Male"/>
    <s v="13532507"/>
    <s v="254710139562"/>
    <s v="2.55E+11"/>
    <s v=""/>
    <s v="2.55E+11"/>
    <n v="36.877257999999998"/>
    <n v="-0.97587199999999996"/>
    <s v="Kiambu"/>
    <s v="Gatundu South"/>
    <s v="Ngenda"/>
    <s v="Kagumoini"/>
    <x v="2"/>
    <s v="Cides Ltd"/>
    <s v="Null"/>
    <s v=""/>
    <s v="Micro Business"/>
    <s v="KENBIM"/>
    <s v="Masonry"/>
    <s v="08/05/2019"/>
  </r>
  <r>
    <s v="VPA6"/>
    <x v="5205"/>
    <x v="1"/>
    <s v=""/>
    <s v="14th March,2019"/>
    <d v="2019-03-14T00:00:00"/>
    <s v="24th April,2019"/>
    <d v="2019-04-24T00:00:00"/>
    <s v="Waithira Margaret"/>
    <s v="Female"/>
    <s v="9325132"/>
    <s v="700162331"/>
    <s v="700162331"/>
    <s v=""/>
    <s v=""/>
    <n v="36.837612999999997"/>
    <n v="-0.95347499999999996"/>
    <s v="Kiambu"/>
    <s v="Gatundu South"/>
    <s v="Rwabura"/>
    <s v="Karinga"/>
    <x v="3"/>
    <s v="Cides Ltd"/>
    <s v="Null"/>
    <s v=""/>
    <s v="Micro Business"/>
    <s v="KENBIM"/>
    <s v="Masonry"/>
    <s v="08/05/2019"/>
  </r>
  <r>
    <s v="VPA6"/>
    <x v="5206"/>
    <x v="1"/>
    <s v=""/>
    <s v="18th March,2019"/>
    <d v="2019-03-18T00:00:00"/>
    <s v="15th April,2019"/>
    <d v="2019-04-15T00:00:00"/>
    <s v="Wambugu Francis Kamau"/>
    <s v="Male"/>
    <s v="31488562"/>
    <s v="254722243917"/>
    <s v="2.55E+11"/>
    <s v=""/>
    <s v=""/>
    <n v="36.986624999999997"/>
    <n v="-0.497618"/>
    <s v="Nyeri"/>
    <s v="Tetu"/>
    <s v="Gaaki"/>
    <s v="Mirichu"/>
    <x v="0"/>
    <s v="Ndimar Renewable Energy"/>
    <s v="Ndimar Renewable Energy"/>
    <s v="722797711"/>
    <s v="Micro Business"/>
    <s v="MKD"/>
    <s v="Masonry"/>
    <s v="08/05/2019"/>
  </r>
  <r>
    <s v="VPA6"/>
    <x v="5207"/>
    <x v="1"/>
    <s v=""/>
    <s v="5th March,2019"/>
    <d v="2019-03-05T00:00:00"/>
    <s v="25th April,2019"/>
    <d v="2019-04-25T00:00:00"/>
    <s v="Wainaina Francis Kingaru"/>
    <s v="Female"/>
    <s v="21769513"/>
    <s v="254711660149"/>
    <s v="2.55E+11"/>
    <s v=""/>
    <s v="2.55E+11"/>
    <n v="36.884115999999999"/>
    <n v="-1.047334"/>
    <s v="Kiambu"/>
    <s v="Gatundu South"/>
    <s v="Mutati"/>
    <s v="Nembu"/>
    <x v="3"/>
    <s v="Cides Ltd"/>
    <s v="Null"/>
    <s v=""/>
    <s v="Micro Business"/>
    <s v="KENBIM"/>
    <s v="Masonry"/>
    <s v="10/05/2019"/>
  </r>
  <r>
    <s v="VPA6"/>
    <x v="5208"/>
    <x v="1"/>
    <s v=""/>
    <s v="14th March,2019"/>
    <d v="2019-03-14T00:00:00"/>
    <s v="2nd April,2019"/>
    <d v="2019-04-02T00:00:00"/>
    <s v="Choge Pamela Chebet"/>
    <s v="Female"/>
    <s v="99999"/>
    <s v="254757846740"/>
    <s v="2.55E+11"/>
    <s v=""/>
    <s v=""/>
    <n v="35.197741999999998"/>
    <n v="0.52161599999999997"/>
    <s v="Uasin Gishu"/>
    <s v="Kapseret"/>
    <s v="Kapsaret"/>
    <s v="Kipkenyo"/>
    <x v="0"/>
    <s v="Ndimar Renewable Energy"/>
    <s v="Ndimar Renewable Energy"/>
    <s v="722797711"/>
    <s v="Micro Business"/>
    <s v="KENBIM"/>
    <s v="Masonry"/>
    <s v="15/05/2019"/>
  </r>
  <r>
    <s v="VPA6"/>
    <x v="5209"/>
    <x v="1"/>
    <s v=""/>
    <s v="8th March,2019"/>
    <d v="2019-03-08T00:00:00"/>
    <s v="12th May,2019"/>
    <d v="2019-05-12T00:00:00"/>
    <s v="Onwong'A Ogembo Richard"/>
    <s v="Male"/>
    <s v="10785454"/>
    <s v="0727902186"/>
    <s v="727902186"/>
    <s v=""/>
    <s v="717312943"/>
    <n v="35.047829999999998"/>
    <n v="-0.72542799999999996"/>
    <s v="Nyamira"/>
    <s v="Borabu"/>
    <s v="Mekenene"/>
    <s v="Matutu"/>
    <x v="0"/>
    <s v="Nyansancha Biogas"/>
    <s v="Samuel Manyura Otiso"/>
    <s v="723433295"/>
    <s v="Micro Business"/>
    <s v="MKD"/>
    <s v="Masonry"/>
    <s v="16/05/2019"/>
  </r>
  <r>
    <s v="VPA6"/>
    <x v="5210"/>
    <x v="1"/>
    <s v=""/>
    <s v="2nd February,2019"/>
    <d v="2019-02-02T00:00:00"/>
    <s v="15th May,2019"/>
    <d v="2019-05-15T00:00:00"/>
    <s v="Kara Martha Bwari"/>
    <s v="Male"/>
    <s v="27544670"/>
    <s v="0702299157"/>
    <s v="702299157"/>
    <s v=""/>
    <s v=""/>
    <n v="34.736821999999997"/>
    <n v="-0.657277"/>
    <s v="Kisii"/>
    <s v="Kisii South"/>
    <s v="Bomwanda"/>
    <s v="Kiaruta"/>
    <x v="0"/>
    <s v="Nyansancha Biogas"/>
    <s v="Samuel Manyura Otiso"/>
    <s v="723433295"/>
    <s v="Micro Business"/>
    <s v="MKD"/>
    <s v="Masonry"/>
    <s v="16/05/2019"/>
  </r>
  <r>
    <s v="VPA6"/>
    <x v="5211"/>
    <x v="1"/>
    <s v=""/>
    <s v="21st April,2019"/>
    <d v="2019-04-21T00:00:00"/>
    <s v="10th May,2019"/>
    <d v="2019-05-10T00:00:00"/>
    <s v="Githiaka Kabue Aloise"/>
    <s v="Male"/>
    <s v="99999"/>
    <s v="254722757584"/>
    <s v="2.55E+11"/>
    <s v=""/>
    <s v=""/>
    <n v="37.041912000000004"/>
    <n v="-0.17633799999999999"/>
    <s v="Nyeri"/>
    <s v="Kieni East"/>
    <s v="Naromoru"/>
    <s v="Lenana"/>
    <x v="2"/>
    <s v="Bio Esline Company Ltd"/>
    <s v="Null"/>
    <s v=""/>
    <s v="Micro Business"/>
    <s v="MKD"/>
    <s v="Masonry"/>
    <s v="17/05/2019"/>
  </r>
  <r>
    <s v="VPA6"/>
    <x v="5212"/>
    <x v="1"/>
    <s v=""/>
    <s v="9th November,2018"/>
    <d v="2018-11-09T00:00:00"/>
    <s v="22nd May,2019"/>
    <d v="2019-05-22T00:00:00"/>
    <s v="Kipsokei Daniel K"/>
    <s v="Male"/>
    <s v="24363137"/>
    <s v="254724328281"/>
    <s v="2.55E+11"/>
    <s v=""/>
    <s v=""/>
    <n v="35.889099999999999"/>
    <n v="0.13591800000000001"/>
    <s v="Baringo"/>
    <s v="Mogotio"/>
    <s v="Emining"/>
    <s v="Emining"/>
    <x v="17"/>
    <s v="Kichemu limited"/>
    <s v="Null"/>
    <s v=""/>
    <s v="Micro Business"/>
    <s v="MKD"/>
    <s v="Masonry"/>
    <s v="22/05/2019"/>
  </r>
  <r>
    <s v="VPA6"/>
    <x v="5213"/>
    <x v="1"/>
    <s v=""/>
    <s v="7th April,2019"/>
    <d v="2019-04-07T00:00:00"/>
    <s v="29th April,2019"/>
    <d v="2019-04-29T00:00:00"/>
    <s v="Partson Nyaga Kirimi"/>
    <s v="Male"/>
    <s v="99999"/>
    <s v="2547228019093"/>
    <s v="2.55E+12"/>
    <s v=""/>
    <s v="2.55E+11"/>
    <n v="36.994487999999997"/>
    <n v="-1.257331"/>
    <s v="Nairobi"/>
    <s v="Njiru"/>
    <s v="Rwai"/>
    <s v="Gatuoro"/>
    <x v="1"/>
    <s v="Sakaki Natural Renewable Energy Center"/>
    <s v="Null"/>
    <s v=""/>
    <s v="Micro Business"/>
    <s v="MKD"/>
    <s v="Masonry"/>
    <s v="23/05/2019"/>
  </r>
  <r>
    <s v="VPA6"/>
    <x v="5214"/>
    <x v="1"/>
    <s v=""/>
    <s v="9th February,2019"/>
    <d v="2019-02-09T00:00:00"/>
    <s v="10th May,2019"/>
    <d v="2019-05-10T00:00:00"/>
    <s v="Mugo Josephine Njeri"/>
    <s v="Female"/>
    <s v="2896838"/>
    <s v="254725012042"/>
    <s v="2.55E+11"/>
    <s v=""/>
    <s v="2.55E+11"/>
    <n v="37.330615999999999"/>
    <n v="-0.49020399999999997"/>
    <s v="Kirinyaga"/>
    <s v="Kirinyaga"/>
    <s v="Rwathai"/>
    <s v="Kiamwathi"/>
    <x v="0"/>
    <s v="Sakaki Natural Renewable Energy Center"/>
    <s v="Null"/>
    <s v=""/>
    <s v="Micro Business"/>
    <s v="MKD"/>
    <s v="Masonry"/>
    <s v="23/05/2019"/>
  </r>
  <r>
    <s v="VPA6"/>
    <x v="5215"/>
    <x v="1"/>
    <s v=""/>
    <s v="10th April,2019"/>
    <d v="2019-04-10T00:00:00"/>
    <s v="10th May,2019"/>
    <d v="2019-05-10T00:00:00"/>
    <s v="Alice Maina Wangui"/>
    <s v="Female"/>
    <s v="232159223"/>
    <s v="254723712491"/>
    <s v="2.55E+11"/>
    <s v=""/>
    <s v="2.55E+11"/>
    <n v="37.112023999999998"/>
    <n v="-0.40047500000000003"/>
    <s v="Nyeri"/>
    <s v="Mathira East"/>
    <s v="Gitunduti"/>
    <s v="Itiati"/>
    <x v="2"/>
    <s v="Sakaki Natural Renewable Energy center"/>
    <s v="Null"/>
    <s v=""/>
    <s v="Micro Business"/>
    <s v="MKD"/>
    <s v="Masonry"/>
    <s v="23/05/2019"/>
  </r>
  <r>
    <s v="VPA6"/>
    <x v="5216"/>
    <x v="1"/>
    <s v=""/>
    <s v="11th April,2019"/>
    <d v="2019-04-11T00:00:00"/>
    <s v="11th May,2019"/>
    <d v="2019-05-11T00:00:00"/>
    <s v="Catherine Munene Njeri"/>
    <s v="Female"/>
    <s v="3795110"/>
    <s v="254726941005"/>
    <s v="2.55E+11"/>
    <s v=""/>
    <s v="2.55E+11"/>
    <n v="37.459498000000004"/>
    <n v="-0.47806300000000002"/>
    <s v="Embu"/>
    <s v="Embu West"/>
    <s v="Beti North"/>
    <s v="Mutunduri"/>
    <x v="0"/>
    <s v="Sakaki Natural Renewable Energy Center"/>
    <s v="Null"/>
    <s v=""/>
    <s v="Micro Business"/>
    <s v="MKD"/>
    <s v="Masonry"/>
    <s v="23/05/2019"/>
  </r>
  <r>
    <s v="VPA6"/>
    <x v="5217"/>
    <x v="1"/>
    <s v=""/>
    <s v="13th April,2019"/>
    <d v="2019-04-13T00:00:00"/>
    <s v="13th May,2019"/>
    <d v="2019-05-13T00:00:00"/>
    <s v="Ngatho Lucy Gathoni"/>
    <s v="Female"/>
    <s v="3393773"/>
    <s v="254720143115"/>
    <s v="2.55E+11"/>
    <s v=""/>
    <s v="2.55E+11"/>
    <n v="37.465473000000003"/>
    <n v="-0.50219000000000003"/>
    <s v="Embu"/>
    <s v="Embu West"/>
    <s v="Mbeti North"/>
    <s v="Givunguro"/>
    <x v="1"/>
    <s v="Sakaki Natural Renewable Energy Center"/>
    <s v="Null"/>
    <s v=""/>
    <s v="Micro Business"/>
    <s v="MKD"/>
    <s v="Masonry"/>
    <s v="23/05/2019"/>
  </r>
  <r>
    <s v="VPA6"/>
    <x v="5218"/>
    <x v="1"/>
    <s v=""/>
    <s v="7th April,2019"/>
    <d v="2019-04-07T00:00:00"/>
    <s v="22nd May,2019"/>
    <d v="2019-05-22T00:00:00"/>
    <s v="Maina Jane Wairimu"/>
    <s v="Female"/>
    <s v="190643"/>
    <s v="254721414294"/>
    <s v="2.55E+11"/>
    <s v=""/>
    <s v="2.55E+11"/>
    <n v="37.054960000000001"/>
    <n v="-0.55604100000000001"/>
    <s v="Nyeri"/>
    <s v="Mathira West"/>
    <s v="Karatina"/>
    <s v="Karogoto"/>
    <x v="1"/>
    <s v="Mt Kenya Renewable Energy"/>
    <s v="Allan Gichuru Karugu"/>
    <s v="705604956"/>
    <s v="Micro Business"/>
    <s v="KENBIM"/>
    <s v="Masonry"/>
    <s v="23/05/2019"/>
  </r>
  <r>
    <s v="VPA6"/>
    <x v="5219"/>
    <x v="1"/>
    <s v=""/>
    <s v="8th April,2019"/>
    <d v="2019-04-08T00:00:00"/>
    <s v="22nd May,2019"/>
    <d v="2019-05-22T00:00:00"/>
    <s v="Muriuki Francis Wachiuri"/>
    <s v="Male"/>
    <s v="5931077"/>
    <s v="254723481962"/>
    <s v="2.55E+11"/>
    <s v=""/>
    <s v=""/>
    <n v="37.110948"/>
    <n v="-0.48332000000000003"/>
    <s v="Nyeri"/>
    <s v="Mathira West"/>
    <s v="Karatina"/>
    <s v="Karogoto"/>
    <x v="1"/>
    <s v="Mt Kenya Renewable Energy"/>
    <s v="Allan Gichuru Karugu"/>
    <s v="705604956"/>
    <s v="Micro Business"/>
    <s v="KENBIM"/>
    <s v="Masonry"/>
    <s v="23/05/2019"/>
  </r>
  <r>
    <s v="VPA6"/>
    <x v="5220"/>
    <x v="1"/>
    <s v=""/>
    <s v="24th April,2019"/>
    <d v="2019-04-24T00:00:00"/>
    <s v="24th May,2019"/>
    <d v="2019-05-24T00:00:00"/>
    <s v="Nemwueri Grace Nyanduko"/>
    <s v="Female"/>
    <s v="99999"/>
    <s v="725289968"/>
    <s v="2.55E+11"/>
    <s v=""/>
    <s v="790791520"/>
    <n v="37.039071"/>
    <n v="-1.2943690000000001"/>
    <s v="Nairobi"/>
    <s v="Kasarani"/>
    <s v="Rwai"/>
    <s v="Drumvaley"/>
    <x v="1"/>
    <s v="Sakaki Natural Renewable Energy Center"/>
    <s v="Null"/>
    <s v=""/>
    <s v="Micro Business"/>
    <s v="MKD"/>
    <s v="Masonry"/>
    <s v="24/05/2019"/>
  </r>
  <r>
    <s v="VPA6"/>
    <x v="5221"/>
    <x v="1"/>
    <s v=""/>
    <s v="7th January,2019"/>
    <d v="2019-01-07T00:00:00"/>
    <s v="21st May,2019"/>
    <d v="2019-05-21T00:00:00"/>
    <s v="Gikungu Joseph Warui"/>
    <s v="Male"/>
    <s v="8516775"/>
    <s v="254724111895"/>
    <s v="2.55E+11"/>
    <s v=""/>
    <s v="2.55E+11"/>
    <n v="36.930478999999998"/>
    <n v="-0.63462200000000002"/>
    <s v="Murang'a"/>
    <s v="Mathioya"/>
    <s v="Njumbi"/>
    <s v="Mungaria"/>
    <x v="2"/>
    <s v="Fagaden Enterprises"/>
    <s v="Fagaden Enterprises"/>
    <s v="721595188"/>
    <s v="Micro Business"/>
    <s v="MKD"/>
    <s v="Masonry"/>
    <s v="24/05/2019"/>
  </r>
  <r>
    <s v="VPA6"/>
    <x v="5222"/>
    <x v="1"/>
    <s v=""/>
    <s v="24th May,2019"/>
    <d v="2019-05-24T00:00:00"/>
    <s v="24th May,2019"/>
    <d v="2019-05-24T00:00:00"/>
    <s v="Mogaka Ruth Bosibori"/>
    <s v="Male"/>
    <s v="22636151"/>
    <s v="254723640611"/>
    <s v="2.55E+11"/>
    <s v=""/>
    <s v=""/>
    <n v="34.935453000000003"/>
    <n v="-0.77426700000000004"/>
    <s v="Kisii"/>
    <s v="Masaba South"/>
    <s v="Masaba South"/>
    <s v="Water"/>
    <x v="3"/>
    <s v="Nyansancha Biogas"/>
    <s v="Samuel Manyura Otiso"/>
    <s v="723433295"/>
    <s v="Micro Business"/>
    <s v="MKD"/>
    <s v="Masonry"/>
    <s v="25/05/2019"/>
  </r>
  <r>
    <s v="VPA6"/>
    <x v="5223"/>
    <x v="1"/>
    <s v=""/>
    <s v="24th May,2019"/>
    <d v="2019-05-24T00:00:00"/>
    <s v="24th May,2019"/>
    <d v="2019-05-24T00:00:00"/>
    <s v="Murangiri Eunice Gakii"/>
    <s v="Female"/>
    <s v="28471160"/>
    <s v="254712166559"/>
    <s v="2.55E+11"/>
    <s v=""/>
    <s v="2.55E+11"/>
    <n v="37.551540000000003"/>
    <n v="0.128663"/>
    <s v="Meru"/>
    <s v="Buuri"/>
    <s v="Kibirichia"/>
    <s v="Mboroga"/>
    <x v="2"/>
    <s v="Igwemas General Digester Ltd"/>
    <s v="Poul Murithi"/>
    <s v="791853946"/>
    <s v="Micro Business"/>
    <s v="MKD"/>
    <s v="Masonry"/>
    <s v="25/05/2019"/>
  </r>
  <r>
    <s v="VPA6"/>
    <x v="5224"/>
    <x v="1"/>
    <s v=""/>
    <s v="19th April,2019"/>
    <d v="2019-04-19T00:00:00"/>
    <s v="15th May,2019"/>
    <d v="2019-05-15T00:00:00"/>
    <s v="Kanampiu Kinyua Faith"/>
    <s v="Female"/>
    <s v="2463918"/>
    <s v="254722843465"/>
    <s v="2.55E+11"/>
    <s v=""/>
    <s v="2.55E+11"/>
    <n v="37.266658"/>
    <n v="5.1034999999999997E-2"/>
    <s v="Meru"/>
    <s v="Buuri"/>
    <s v="Kiambogo"/>
    <s v="Kiambogo"/>
    <x v="0"/>
    <s v="Likunga Company Limited"/>
    <s v="Elietha Njagi"/>
    <s v="718644238"/>
    <s v="Micro Business"/>
    <s v="MKD"/>
    <s v="Masonry"/>
    <s v="27/05/2019"/>
  </r>
  <r>
    <s v="VPA6"/>
    <x v="5225"/>
    <x v="1"/>
    <s v=""/>
    <s v="2nd May,2019"/>
    <d v="2019-05-02T00:00:00"/>
    <s v="22nd May,2019"/>
    <d v="2019-05-22T00:00:00"/>
    <s v="Murungi Francis Gikunda"/>
    <s v="Male"/>
    <s v="21694945"/>
    <s v="254720803214"/>
    <s v="2.55E+11"/>
    <s v=""/>
    <s v="2.55E+11"/>
    <n v="37.586153000000003"/>
    <n v="-7.2278999999999996E-2"/>
    <s v="Meru"/>
    <s v="Imenti South"/>
    <s v="Mikumbune"/>
    <s v="Kiamiriru"/>
    <x v="3"/>
    <s v="Likunga Company Limited"/>
    <s v="Elietha Njagi"/>
    <s v="718644238"/>
    <s v="Micro Business"/>
    <s v="MKD"/>
    <s v="Masonry"/>
    <s v="28/05/2019"/>
  </r>
  <r>
    <s v="VPA6"/>
    <x v="5226"/>
    <x v="1"/>
    <s v=""/>
    <s v="9th May,2019"/>
    <d v="2019-05-09T00:00:00"/>
    <s v="28th May,2019"/>
    <d v="2019-05-28T00:00:00"/>
    <s v="Gikunda Lucy Karimi"/>
    <s v="Female"/>
    <s v="20385971"/>
    <s v="254724763679"/>
    <s v="2.55E+11"/>
    <s v=""/>
    <s v="2.55E+11"/>
    <n v="37.584116999999999"/>
    <n v="-4.8607999999999998E-2"/>
    <s v="Meru"/>
    <s v="Imenti South"/>
    <s v="Kathera"/>
    <s v="Kiarago"/>
    <x v="3"/>
    <s v="Likunga Company Limited"/>
    <s v="Eric Munene"/>
    <s v="728779943"/>
    <s v="Micro Business"/>
    <s v="MKD"/>
    <s v="Masonry"/>
    <s v="28/05/2019"/>
  </r>
  <r>
    <s v="VPA6"/>
    <x v="5227"/>
    <x v="1"/>
    <s v=""/>
    <s v="26th April,2019"/>
    <d v="2019-04-26T00:00:00"/>
    <s v="28th May,2019"/>
    <d v="2019-05-28T00:00:00"/>
    <s v="Mwiti Penninah Makena"/>
    <s v="Female"/>
    <s v="21845126"/>
    <s v="254712603265"/>
    <s v="2.55E+11"/>
    <s v=""/>
    <s v=""/>
    <n v="37.610717000000001"/>
    <n v="-6.1892999999999997E-2"/>
    <s v="Meru"/>
    <s v="Imenti South"/>
    <s v="Kathera"/>
    <s v="Tai_Maringene"/>
    <x v="2"/>
    <s v="Likunga Company Limited"/>
    <s v="Elietha Njagi"/>
    <s v="718644238"/>
    <s v="Micro Business"/>
    <s v="MKD"/>
    <s v="Masonry"/>
    <s v="28/05/2019"/>
  </r>
  <r>
    <s v="VPA6"/>
    <x v="5228"/>
    <x v="1"/>
    <s v=""/>
    <s v="24th January,2019"/>
    <d v="2019-01-24T00:00:00"/>
    <s v="25th May,2019"/>
    <d v="2019-05-25T00:00:00"/>
    <s v="George Gicheru Kimuri"/>
    <s v="Male"/>
    <s v="3213955"/>
    <s v="+254721894739"/>
    <s v="2.55E+11"/>
    <s v=""/>
    <s v="2.55E+11"/>
    <n v="37.165404000000002"/>
    <n v="-0.40227299999999999"/>
    <s v="Nyeri"/>
    <s v="Mathira East"/>
    <s v="Magutu"/>
    <s v="Kiamuiru"/>
    <x v="0"/>
    <s v="Sakaki Natural Renewable Energy Center"/>
    <s v="Null"/>
    <s v=""/>
    <s v="Micro Business"/>
    <s v="MKD"/>
    <s v="Masonry"/>
    <s v="28/05/2019"/>
  </r>
  <r>
    <s v="VPA6"/>
    <x v="5229"/>
    <x v="1"/>
    <s v=""/>
    <s v="26th April,2019"/>
    <d v="2019-04-26T00:00:00"/>
    <s v="26th May,2019"/>
    <d v="2019-05-26T00:00:00"/>
    <s v="Mugo Winfrend Wachera"/>
    <s v="Female"/>
    <s v="9187034"/>
    <s v="254720838654"/>
    <s v="2.55E+11"/>
    <s v=""/>
    <s v="2.55E+11"/>
    <n v="37.463158"/>
    <n v="-0.48380000000000001"/>
    <s v="Embu"/>
    <s v="Embu West"/>
    <s v="Beti North"/>
    <s v="Mutunduri"/>
    <x v="0"/>
    <s v="Kichemu limited"/>
    <s v="Null"/>
    <s v=""/>
    <s v="Micro Business"/>
    <s v="MKD"/>
    <s v="Masonry"/>
    <s v="28/05/2019"/>
  </r>
  <r>
    <s v="VPA6"/>
    <x v="5230"/>
    <x v="1"/>
    <s v=""/>
    <s v="27th March,2019"/>
    <d v="2019-03-27T00:00:00"/>
    <s v="27th May,2019"/>
    <d v="2019-05-27T00:00:00"/>
    <s v="Mwangi Mwangi Godfrey Mwago Mwago"/>
    <s v="Male"/>
    <s v="28625880"/>
    <s v="+254725180879"/>
    <s v="2.55E+11"/>
    <s v=""/>
    <s v="2.55E+11"/>
    <n v="37.125537999999999"/>
    <n v="-0.50263100000000005"/>
    <s v="Nyeri"/>
    <s v="Kieni East"/>
    <s v="Konyu"/>
    <s v="Kianjogu"/>
    <x v="2"/>
    <s v="Sakaki Natural Renewable Energy Center"/>
    <s v="Null"/>
    <s v=""/>
    <s v="Micro Business"/>
    <s v="MKD"/>
    <s v="Masonry"/>
    <s v="28/05/2019"/>
  </r>
  <r>
    <s v="VPA6"/>
    <x v="5231"/>
    <x v="1"/>
    <s v=""/>
    <s v="27th March,2019"/>
    <d v="2019-03-27T00:00:00"/>
    <s v="27th May,2019"/>
    <d v="2019-05-27T00:00:00"/>
    <s v="Githaiga Benson Karoki"/>
    <s v="Male"/>
    <s v="99999"/>
    <s v="+254711334801"/>
    <s v="711334801"/>
    <s v=""/>
    <s v="714602190"/>
    <n v="37.121158999999999"/>
    <n v="-0.51391299999999995"/>
    <s v="Nyeri"/>
    <s v="Mathira East"/>
    <s v="Konyu"/>
    <s v="Kiamabara"/>
    <x v="2"/>
    <s v="Sakaki Natural Renewable Energy Center"/>
    <s v="Null"/>
    <s v=""/>
    <s v="Micro Business"/>
    <s v="MKD"/>
    <s v="Masonry"/>
    <s v="28/05/2019"/>
  </r>
  <r>
    <s v="VPA6"/>
    <x v="5232"/>
    <x v="1"/>
    <s v=""/>
    <s v="27th March,2019"/>
    <d v="2019-03-27T00:00:00"/>
    <s v="27th May,2019"/>
    <d v="2019-05-27T00:00:00"/>
    <s v="Mwai Jane Wangui"/>
    <s v="Female"/>
    <s v="99999"/>
    <s v="+254719880063"/>
    <s v="2.55E+11"/>
    <s v=""/>
    <s v="2.55E+11"/>
    <n v="37.122306999999999"/>
    <n v="-0.51321499999999998"/>
    <s v="Nyeri"/>
    <s v="Mathira East"/>
    <s v="Konyu"/>
    <s v="Kiamabara"/>
    <x v="2"/>
    <s v="Sakaki Natural Renewable Energy Center"/>
    <s v="Null"/>
    <s v=""/>
    <s v="Micro Business"/>
    <s v="MKD"/>
    <s v="Masonry"/>
    <s v="28/05/2019"/>
  </r>
  <r>
    <s v="VPA6"/>
    <x v="5233"/>
    <x v="1"/>
    <s v=""/>
    <s v="27th March,2019"/>
    <d v="2019-03-27T00:00:00"/>
    <s v="27th May,2019"/>
    <d v="2019-05-27T00:00:00"/>
    <s v="Mwangi Simon Kahuthu"/>
    <s v="Male"/>
    <s v="99999"/>
    <s v="+254723953861"/>
    <s v="2.55E+11"/>
    <s v=""/>
    <s v="2.55E+11"/>
    <n v="37.126595000000002"/>
    <n v="-0.51713299999999995"/>
    <s v="Nyeri"/>
    <s v="Mathira East"/>
    <s v="Konyu"/>
    <s v="Karebu"/>
    <x v="2"/>
    <s v="Sakaki Natural Renewable Energy Center"/>
    <s v="Null"/>
    <s v=""/>
    <s v="Micro Business"/>
    <s v="MKD"/>
    <s v="Masonry"/>
    <s v="28/05/2019"/>
  </r>
  <r>
    <s v="VPA6"/>
    <x v="5234"/>
    <x v="1"/>
    <s v=""/>
    <s v="27th March,2019"/>
    <d v="2019-03-27T00:00:00"/>
    <s v="27th May,2019"/>
    <d v="2019-05-27T00:00:00"/>
    <s v="Mugo Eva Wanjiru"/>
    <s v="Female"/>
    <s v="99999"/>
    <s v="+254724902804"/>
    <s v="2.55E+11"/>
    <s v=""/>
    <s v="2.55E+11"/>
    <n v="37.114131999999998"/>
    <n v="-0.52359699999999998"/>
    <s v="Nyeri"/>
    <s v="Mathira East"/>
    <s v="Konyu"/>
    <s v="Kiamabara"/>
    <x v="2"/>
    <s v="Sakaki Natural Renewable Energy Center"/>
    <s v="Null"/>
    <s v=""/>
    <s v="Micro Business"/>
    <s v="MKD"/>
    <s v="Masonry"/>
    <s v="28/05/2019"/>
  </r>
  <r>
    <s v="VPA6"/>
    <x v="5235"/>
    <x v="1"/>
    <s v=""/>
    <s v="27th March,2019"/>
    <d v="2019-03-27T00:00:00"/>
    <s v="27th May,2019"/>
    <d v="2019-05-27T00:00:00"/>
    <s v="Ngetha James Machira"/>
    <s v="Male"/>
    <s v="99999"/>
    <s v="+254721298485"/>
    <s v="2.55E+11"/>
    <s v=""/>
    <s v="2.55E+11"/>
    <n v="37.111477000000001"/>
    <n v="-0.52742100000000003"/>
    <s v="Nyeri"/>
    <s v="Mathira East"/>
    <s v="Konyu"/>
    <s v="Mungetho"/>
    <x v="2"/>
    <s v="Sakaki Natural Renewable Energy Center"/>
    <s v="Null"/>
    <s v=""/>
    <s v="Micro Business"/>
    <s v="MKD"/>
    <s v="Masonry"/>
    <s v="28/05/2019"/>
  </r>
  <r>
    <s v="VPA6"/>
    <x v="5236"/>
    <x v="1"/>
    <s v=""/>
    <s v="27th March,2019"/>
    <d v="2019-03-27T00:00:00"/>
    <s v="27th May,2019"/>
    <d v="2019-05-27T00:00:00"/>
    <s v="Gaitho Jackson Maina"/>
    <s v="Male"/>
    <s v="99999"/>
    <s v="+254720671888"/>
    <s v="2.55E+11"/>
    <s v=""/>
    <s v="2.55E+11"/>
    <n v="37.112282999999998"/>
    <n v="-0.53976199999999996"/>
    <s v="Nyeri"/>
    <s v="Mathira East"/>
    <s v="Konyu"/>
    <s v="Mahigaini"/>
    <x v="2"/>
    <s v="Sakaki Natural Renewable Energy Center"/>
    <s v="Null"/>
    <s v=""/>
    <s v="Micro Business"/>
    <s v="MKD"/>
    <s v="Masonry"/>
    <s v="28/05/2019"/>
  </r>
  <r>
    <s v="VPA6"/>
    <x v="5237"/>
    <x v="1"/>
    <s v=""/>
    <s v="27th March,2019"/>
    <d v="2019-03-27T00:00:00"/>
    <s v="27th May,2019"/>
    <d v="2019-05-27T00:00:00"/>
    <s v="Muriuki Ruth Wambui"/>
    <s v="Female"/>
    <s v="99999"/>
    <s v="+254715856333"/>
    <s v="2.55E+11"/>
    <s v=""/>
    <s v=""/>
    <n v="37.107844"/>
    <n v="-0.52815000000000001"/>
    <s v="Nyeri"/>
    <s v="Mathira East"/>
    <s v="Konyu"/>
    <s v="Mungetho"/>
    <x v="0"/>
    <s v="Sakaki Natural Renewable Energy Center"/>
    <s v="Null"/>
    <s v=""/>
    <s v="Micro Business"/>
    <s v="MKD"/>
    <s v="Masonry"/>
    <s v="28/05/2019"/>
  </r>
  <r>
    <s v="VPA6"/>
    <x v="5238"/>
    <x v="1"/>
    <s v=""/>
    <s v="27th March,2019"/>
    <d v="2019-03-27T00:00:00"/>
    <s v="27th May,2019"/>
    <d v="2019-05-27T00:00:00"/>
    <s v="Kariuki Mary Wanjiru"/>
    <s v="Female"/>
    <s v="99999"/>
    <s v="+254727606583"/>
    <s v="2.55E+11"/>
    <s v=""/>
    <s v=""/>
    <n v="37.096556"/>
    <n v="-0.53125699999999998"/>
    <s v="Nyeri"/>
    <s v="Mathira East"/>
    <s v="Konyu"/>
    <s v="Gathue"/>
    <x v="2"/>
    <s v="Sakaki Natural Renewable Energy Center"/>
    <s v="Null"/>
    <s v=""/>
    <s v="Micro Business"/>
    <s v="MKD"/>
    <s v="Masonry"/>
    <s v="28/05/2019"/>
  </r>
  <r>
    <s v="VPA6"/>
    <x v="5239"/>
    <x v="1"/>
    <s v=""/>
    <s v="27th March,2019"/>
    <d v="2019-03-27T00:00:00"/>
    <s v="27th May,2019"/>
    <d v="2019-05-27T00:00:00"/>
    <s v="Maina Mary Wanjiru"/>
    <s v="Female"/>
    <s v="99999"/>
    <s v="+254725220916"/>
    <s v="2.55E+11"/>
    <s v=""/>
    <s v="2.55E+11"/>
    <n v="37.093223000000002"/>
    <n v="-0.53245100000000001"/>
    <s v="Nyeri"/>
    <s v="Mathira East"/>
    <s v="Konyu"/>
    <s v="Gathugu"/>
    <x v="2"/>
    <s v="Sakaki Natural Renewable Energy Center"/>
    <s v="Null"/>
    <s v=""/>
    <s v="Micro Business"/>
    <s v="MKD"/>
    <s v="Masonry"/>
    <s v="28/05/2019"/>
  </r>
  <r>
    <s v="VPA6"/>
    <x v="5240"/>
    <x v="1"/>
    <s v=""/>
    <s v="27th March,2019"/>
    <d v="2019-03-27T00:00:00"/>
    <s v="27th May,2019"/>
    <d v="2019-05-27T00:00:00"/>
    <s v="Maina Mary Wangechi"/>
    <s v="Female"/>
    <s v="99999"/>
    <s v="+254722772994"/>
    <s v="2.55E+11"/>
    <s v=""/>
    <s v="2.55E+11"/>
    <n v="37.094236000000002"/>
    <n v="-0.52957299999999996"/>
    <s v="Nyeri"/>
    <s v="Mathira East"/>
    <s v="Konyu"/>
    <s v="Gathugu"/>
    <x v="2"/>
    <s v="Sakaki Natural Renewable Energy Center"/>
    <s v="Null"/>
    <s v=""/>
    <s v="Micro Business"/>
    <s v="MKD"/>
    <s v="Masonry"/>
    <s v="28/05/2019"/>
  </r>
  <r>
    <s v="VPA6"/>
    <x v="5241"/>
    <x v="1"/>
    <s v=""/>
    <s v="28th March,2019"/>
    <d v="2019-03-28T00:00:00"/>
    <s v="28th May,2019"/>
    <d v="2019-05-28T00:00:00"/>
    <s v="Kamaitha Njoroge Geoffrey"/>
    <s v="Male"/>
    <s v="99999"/>
    <s v="+254721576807"/>
    <s v="2.55E+11"/>
    <s v=""/>
    <s v="2.55E+11"/>
    <n v="37.131205000000001"/>
    <n v="-0.48992400000000003"/>
    <s v="Nyeri"/>
    <s v="Mathira East"/>
    <s v="Konyu"/>
    <s v="Karidudu"/>
    <x v="2"/>
    <s v="Sakaki Natural Renewable Energy Center"/>
    <s v="Null"/>
    <s v=""/>
    <s v="Micro Business"/>
    <s v="MKD"/>
    <s v="Masonry"/>
    <s v="28/05/2019"/>
  </r>
  <r>
    <s v="VPA6"/>
    <x v="5242"/>
    <x v="1"/>
    <s v=""/>
    <s v="28th March,2019"/>
    <d v="2019-03-28T00:00:00"/>
    <s v="28th May,2019"/>
    <d v="2019-05-28T00:00:00"/>
    <s v="Mwai Daniel Rurigi"/>
    <s v="Male"/>
    <s v="99999"/>
    <s v="+254727416871"/>
    <s v="2.55E+11"/>
    <s v=""/>
    <s v="2.55E+11"/>
    <n v="37.118085999999998"/>
    <n v="-0.49904700000000002"/>
    <s v="Nyeri"/>
    <s v="Mathira East"/>
    <s v="Konyu"/>
    <s v="Gaturiri"/>
    <x v="2"/>
    <s v="Sakaki Natural Renewable Energy Center"/>
    <s v="Null"/>
    <s v=""/>
    <s v="Micro Business"/>
    <s v="MKD"/>
    <s v="Masonry"/>
    <s v="28/05/2019"/>
  </r>
  <r>
    <s v="VPA6"/>
    <x v="5243"/>
    <x v="1"/>
    <s v=""/>
    <s v="28th March,2019"/>
    <d v="2019-03-28T00:00:00"/>
    <s v="28th May,2019"/>
    <d v="2019-05-28T00:00:00"/>
    <s v="Machira James Maina"/>
    <s v="Male"/>
    <s v="99999"/>
    <s v="+254728236833"/>
    <s v="2.55E+11"/>
    <s v=""/>
    <s v="2.55E+11"/>
    <n v="37.117275999999997"/>
    <n v="-0.50002800000000003"/>
    <s v="Nyeri"/>
    <s v="Mathira East"/>
    <s v="Konyu"/>
    <s v="Gaturiri"/>
    <x v="2"/>
    <s v="Sakaki Natural Renewable Energy Center"/>
    <s v="Null"/>
    <s v=""/>
    <s v="Micro Business"/>
    <s v="MKD"/>
    <s v="Masonry"/>
    <s v="28/05/2019"/>
  </r>
  <r>
    <s v="VPA6"/>
    <x v="5244"/>
    <x v="1"/>
    <s v=""/>
    <s v="28th March,2019"/>
    <d v="2019-03-28T00:00:00"/>
    <s v="28th May,2019"/>
    <d v="2019-05-28T00:00:00"/>
    <s v="Njukia Peter Wachuga"/>
    <s v="Male"/>
    <s v="99999"/>
    <s v="+254728325930"/>
    <s v="2.55E+11"/>
    <s v=""/>
    <s v="2.55E+11"/>
    <n v="37.111846"/>
    <n v="-0.49516900000000003"/>
    <s v="Nyeri"/>
    <s v="Mathira East"/>
    <s v="Konyu"/>
    <s v="Gaturiri"/>
    <x v="2"/>
    <s v="Sakaki Natural Renewable Energy Center"/>
    <s v="Null"/>
    <s v=""/>
    <s v="Micro Business"/>
    <s v="MKD"/>
    <s v="Masonry"/>
    <s v="28/05/2019"/>
  </r>
  <r>
    <s v="VPA6"/>
    <x v="5245"/>
    <x v="1"/>
    <s v=""/>
    <s v="28th March,2019"/>
    <d v="2019-03-28T00:00:00"/>
    <s v="28th May,2019"/>
    <d v="2019-05-28T00:00:00"/>
    <s v="Karumi Grace Wambui"/>
    <s v="Female"/>
    <s v="99999"/>
    <s v="254742124019"/>
    <s v="2.55E+11"/>
    <s v=""/>
    <s v="2.55E+11"/>
    <n v="37.104650999999997"/>
    <n v="-0.49907200000000002"/>
    <s v="Nyeri"/>
    <s v="Mathira East"/>
    <s v="Konyu"/>
    <s v="Githima"/>
    <x v="2"/>
    <s v="Sakaki Natural Renewable Energy Center"/>
    <s v="Null"/>
    <s v=""/>
    <s v="Micro Business"/>
    <s v="MKD"/>
    <s v="Masonry"/>
    <s v="28/05/2019"/>
  </r>
  <r>
    <s v="VPA6"/>
    <x v="5246"/>
    <x v="1"/>
    <s v=""/>
    <s v="28th March,2019"/>
    <d v="2019-03-28T00:00:00"/>
    <s v="28th May,2019"/>
    <d v="2019-05-28T00:00:00"/>
    <s v="Irungu Virginia Wamaitha"/>
    <s v="Female"/>
    <s v="99999"/>
    <s v="+254723764716"/>
    <s v="2.55E+11"/>
    <s v=""/>
    <s v=""/>
    <n v="37.089629000000002"/>
    <n v="-0.52467900000000001"/>
    <s v="Nyeri"/>
    <s v="Mathira East"/>
    <s v="Konyu"/>
    <s v="Gathagana"/>
    <x v="2"/>
    <s v="Sakaki Natural Renewable Energy Center"/>
    <s v="Null"/>
    <s v=""/>
    <s v="Micro Business"/>
    <s v="MKD"/>
    <s v="Masonry"/>
    <s v="28/05/2019"/>
  </r>
  <r>
    <s v="VPA6"/>
    <x v="5247"/>
    <x v="1"/>
    <s v=""/>
    <s v="28th March,2019"/>
    <d v="2019-03-28T00:00:00"/>
    <s v="28th May,2019"/>
    <d v="2019-05-28T00:00:00"/>
    <s v="Karaya Wangui Lucy"/>
    <s v="Female"/>
    <s v="99999"/>
    <s v="+254729629955"/>
    <s v="2.55E+11"/>
    <s v=""/>
    <s v="2.55E+11"/>
    <n v="37.110294000000003"/>
    <n v="-0.44600800000000002"/>
    <s v="Nyeri"/>
    <s v="Mathira West"/>
    <s v="Ichuga"/>
    <s v="Kiawarigi"/>
    <x v="2"/>
    <s v="Sakaki Natural Renewable Energy Center"/>
    <s v="Null"/>
    <s v=""/>
    <s v="Micro Business"/>
    <s v="MKD"/>
    <s v="Masonry"/>
    <s v="28/05/2019"/>
  </r>
  <r>
    <s v="VPA6"/>
    <x v="5248"/>
    <x v="1"/>
    <s v=""/>
    <s v="28th March,2019"/>
    <d v="2019-03-28T00:00:00"/>
    <s v="28th May,2019"/>
    <d v="2019-05-28T00:00:00"/>
    <s v="Meangi Evah W"/>
    <s v="Female"/>
    <s v="99999"/>
    <s v="+254720360746"/>
    <s v="2.55E+11"/>
    <s v=""/>
    <s v="2.55E+11"/>
    <n v="37.133398"/>
    <n v="-0.47770299999999999"/>
    <s v="Nyeri"/>
    <s v="Mathira East"/>
    <s v="Karatina"/>
    <s v="Saigoni"/>
    <x v="2"/>
    <s v="Sakaki Natural Renewable Energy Center"/>
    <s v="Null"/>
    <s v=""/>
    <s v="Micro Business"/>
    <s v="MKD"/>
    <s v="Masonry"/>
    <s v="28/05/2019"/>
  </r>
  <r>
    <s v="VPA6"/>
    <x v="5249"/>
    <x v="1"/>
    <s v=""/>
    <s v="28th March,2019"/>
    <d v="2019-03-28T00:00:00"/>
    <s v="28th May,2019"/>
    <d v="2019-05-28T00:00:00"/>
    <s v="Kiritu Harry Githae"/>
    <s v="Male"/>
    <s v="99999"/>
    <s v="+254721604902"/>
    <s v="2.55E+11"/>
    <s v=""/>
    <s v="2.55E+11"/>
    <n v="37.130127999999999"/>
    <n v="-0.47961799999999999"/>
    <s v="Nyeri"/>
    <s v="Mathira East"/>
    <s v="Karatina"/>
    <s v="Saigoni"/>
    <x v="2"/>
    <s v="Sakaki Natural Renewable Energy Center"/>
    <s v="Null"/>
    <s v=""/>
    <s v="Micro Business"/>
    <s v="MKD"/>
    <s v="Masonry"/>
    <s v="28/05/2019"/>
  </r>
  <r>
    <s v="VPA6"/>
    <x v="5250"/>
    <x v="1"/>
    <s v=""/>
    <s v="28th March,2019"/>
    <d v="2019-03-28T00:00:00"/>
    <s v="28th May,2019"/>
    <d v="2019-05-28T00:00:00"/>
    <s v="Karani James Kinyua"/>
    <s v="Male"/>
    <s v="99999"/>
    <s v="+254725585466"/>
    <s v="2.55E+11"/>
    <s v=""/>
    <s v="2.55E+11"/>
    <n v="37.239702000000001"/>
    <n v="-0.52322100000000005"/>
    <s v="Kirinyaga"/>
    <s v="Kerugoya/Kutus"/>
    <s v="Location"/>
    <s v="Kanugu"/>
    <x v="4"/>
    <s v="Sakaki Natural Renewable Energy Center"/>
    <s v="Null"/>
    <s v=""/>
    <s v="Micro Business"/>
    <s v="AKUT"/>
    <s v="Masonry"/>
    <s v="28/05/2019"/>
  </r>
  <r>
    <s v="VPA6"/>
    <x v="5251"/>
    <x v="1"/>
    <s v=""/>
    <s v="5th March,2019"/>
    <d v="2019-03-05T00:00:00"/>
    <s v="5th April,2019"/>
    <d v="2019-04-05T00:00:00"/>
    <s v="Wanjohi Beatrice Wangu"/>
    <s v="Female"/>
    <s v="7021185"/>
    <s v="254721708503"/>
    <s v="2.55E+11"/>
    <s v=""/>
    <s v=""/>
    <n v="37.107889999999998"/>
    <n v="-0.421767"/>
    <s v="Nyeri"/>
    <s v="Mathira West"/>
    <s v="Ruguru"/>
    <s v="Kihuro"/>
    <x v="2"/>
    <s v="Cides Ltd"/>
    <s v="Null"/>
    <s v=""/>
    <s v="Micro Business"/>
    <s v="KENBIM"/>
    <s v="Masonry"/>
    <s v="29/05/2019"/>
  </r>
  <r>
    <s v="VPA6"/>
    <x v="5252"/>
    <x v="1"/>
    <s v=""/>
    <s v="3rd March,2019"/>
    <d v="2019-03-03T00:00:00"/>
    <s v="5th April,2019"/>
    <d v="2019-04-05T00:00:00"/>
    <s v="Muya Joseph Kariuki"/>
    <s v="Male"/>
    <s v="781529"/>
    <s v="254720600832"/>
    <s v="2.55E+11"/>
    <s v=""/>
    <s v=""/>
    <n v="37.094068"/>
    <n v="-0.42283599999999999"/>
    <s v="Nyeri"/>
    <s v="Mathira West"/>
    <s v="Konyu"/>
    <s v="Gachuiro"/>
    <x v="2"/>
    <s v="Cides Ltd"/>
    <s v="Null"/>
    <s v=""/>
    <s v="Micro Business"/>
    <s v="KENBIM"/>
    <s v="Masonry"/>
    <s v="29/05/2019"/>
  </r>
  <r>
    <s v="VPA6"/>
    <x v="5253"/>
    <x v="1"/>
    <s v=""/>
    <s v="2nd March,2019"/>
    <d v="2019-03-02T00:00:00"/>
    <s v="5th April,2019"/>
    <d v="2019-04-05T00:00:00"/>
    <s v="Njoroge Alice Wanjiru"/>
    <s v="Female"/>
    <s v="5483575"/>
    <s v="254714290414"/>
    <s v="2.55E+11"/>
    <s v=""/>
    <s v=""/>
    <n v="37.087857"/>
    <n v="-0.420599"/>
    <s v="Nyeri"/>
    <s v="Mathira West"/>
    <s v="Ruguru"/>
    <s v="Kiriko"/>
    <x v="2"/>
    <s v="Cides Ltd"/>
    <s v="Null"/>
    <s v=""/>
    <s v="Micro Business"/>
    <s v="KENBIM"/>
    <s v="Masonry"/>
    <s v="29/05/2019"/>
  </r>
  <r>
    <s v="VPA6"/>
    <x v="5254"/>
    <x v="1"/>
    <s v=""/>
    <s v="4th March,2019"/>
    <d v="2019-03-04T00:00:00"/>
    <s v="5th April,2019"/>
    <d v="2019-04-05T00:00:00"/>
    <s v="Macharia George"/>
    <s v="Male"/>
    <s v="4879200"/>
    <s v="254723833986"/>
    <s v="2.55E+11"/>
    <s v=""/>
    <s v=""/>
    <n v="37.104629000000003"/>
    <n v="-0.436865"/>
    <s v="Nyeri"/>
    <s v="Mathira East"/>
    <s v="Icuga"/>
    <s v="Kiawarigi"/>
    <x v="2"/>
    <s v="Cides Ltd"/>
    <s v="Null"/>
    <s v=""/>
    <s v="Micro Business"/>
    <s v="KENBIM"/>
    <s v="Masonry"/>
    <s v="29/05/2019"/>
  </r>
  <r>
    <s v="VPA6"/>
    <x v="5255"/>
    <x v="1"/>
    <s v=""/>
    <s v="2nd March,2019"/>
    <d v="2019-03-02T00:00:00"/>
    <s v="5th April,2019"/>
    <d v="2019-04-05T00:00:00"/>
    <s v="Kamunya Janet Gathigia"/>
    <s v="Female"/>
    <s v="22784569"/>
    <s v="254723489165"/>
    <s v="2.55E+11"/>
    <s v=""/>
    <s v=""/>
    <n v="37.087845999999999"/>
    <n v="-0.34822500000000001"/>
    <s v="Nyeri"/>
    <s v="Mathira West"/>
    <s v="Hombe"/>
    <s v="Mutaga"/>
    <x v="2"/>
    <s v="Cides Ltd"/>
    <s v="Null"/>
    <s v=""/>
    <s v="Micro Business"/>
    <s v="KENBIM"/>
    <s v="Masonry"/>
    <s v="29/05/2019"/>
  </r>
  <r>
    <s v="VPA6"/>
    <x v="5256"/>
    <x v="1"/>
    <s v=""/>
    <s v="3rd March,2019"/>
    <d v="2019-03-03T00:00:00"/>
    <s v="5th April,2019"/>
    <d v="2019-04-05T00:00:00"/>
    <s v="Mbuitu Margaret Wanjiru"/>
    <s v="Female"/>
    <s v="13847230"/>
    <s v="254721515931"/>
    <s v="2.55E+11"/>
    <s v=""/>
    <s v="2.55E+11"/>
    <n v="37.099896999999999"/>
    <n v="-0.41694399999999998"/>
    <s v="Nyeri"/>
    <s v="Mathira West"/>
    <s v="Gathuini"/>
    <s v="Gathuini"/>
    <x v="2"/>
    <s v="Cides Ltd"/>
    <s v="Null"/>
    <s v=""/>
    <s v="Micro Business"/>
    <s v="KENBIM"/>
    <s v="Masonry"/>
    <s v="29/05/2019"/>
  </r>
  <r>
    <s v="VPA6"/>
    <x v="5257"/>
    <x v="1"/>
    <s v=""/>
    <s v="4th March,2019"/>
    <d v="2019-03-04T00:00:00"/>
    <s v="5th April,2019"/>
    <d v="2019-04-05T00:00:00"/>
    <s v="Gichuru Joseph Macharia"/>
    <s v="Male"/>
    <s v="21993948"/>
    <s v="254714020004"/>
    <s v="2.55E+11"/>
    <s v=""/>
    <s v=""/>
    <n v="37.099375000000002"/>
    <n v="-0.41617300000000002"/>
    <s v="Nyeri"/>
    <s v="Mathira West"/>
    <s v="Gsthuini"/>
    <s v="Gathuini"/>
    <x v="2"/>
    <s v="Cides Ltd"/>
    <s v="Null"/>
    <s v=""/>
    <s v="Micro Business"/>
    <s v="KENBIM"/>
    <s v="Masonry"/>
    <s v="29/05/2019"/>
  </r>
  <r>
    <s v="VPA6"/>
    <x v="5258"/>
    <x v="1"/>
    <s v=""/>
    <s v="3rd February,2019"/>
    <d v="2019-02-03T00:00:00"/>
    <s v="5th May,2019"/>
    <d v="2019-05-05T00:00:00"/>
    <s v="Mambo Grace Nyawira"/>
    <s v="Female"/>
    <s v="37036832"/>
    <s v="254722572575"/>
    <s v="2.55E+11"/>
    <s v=""/>
    <s v="2.55E+11"/>
    <n v="37.145209999999999"/>
    <n v="-0.60504199999999997"/>
    <s v="Nyeri"/>
    <s v="Mukurweni"/>
    <s v="Mukurweini"/>
    <s v="Kariara"/>
    <x v="0"/>
    <s v="Mt Kenya Renewable Energy"/>
    <s v="Mt Kenya Renewable Energy"/>
    <s v="726322851"/>
    <s v="Micro Business"/>
    <s v="KENBIM"/>
    <s v="Masonry"/>
    <s v="29/05/2019"/>
  </r>
  <r>
    <s v="VPA6"/>
    <x v="5259"/>
    <x v="1"/>
    <s v=""/>
    <s v="20th February,2019"/>
    <d v="2019-02-20T00:00:00"/>
    <s v="29th May,2019"/>
    <d v="2019-05-29T00:00:00"/>
    <s v="Wanjiku Gilbert Macharia"/>
    <s v="Male"/>
    <s v="27201414"/>
    <s v="254724293105"/>
    <s v="2.55E+11"/>
    <s v=""/>
    <s v="2.55E+11"/>
    <n v="37.137393000000003"/>
    <n v="-0.63316300000000003"/>
    <s v="Nyeri"/>
    <s v="Mukurweni"/>
    <s v="Mukurweini South"/>
    <s v="Kaiini"/>
    <x v="0"/>
    <s v="Mt Kenya Renewable Energy"/>
    <s v="Allan Gichuru Karugu"/>
    <s v="254705604956"/>
    <s v="Micro Business"/>
    <s v="KENBIM"/>
    <s v="Masonry"/>
    <s v="29/05/2019"/>
  </r>
  <r>
    <s v="VPA6"/>
    <x v="5260"/>
    <x v="1"/>
    <s v=""/>
    <s v="8th March,2019"/>
    <d v="2019-03-08T00:00:00"/>
    <s v="5th April,2019"/>
    <d v="2019-04-05T00:00:00"/>
    <s v="Gathaara Jeremiah Maina"/>
    <s v="Female"/>
    <s v="1808571"/>
    <s v="254722917722"/>
    <s v="2.55E+11"/>
    <s v=""/>
    <s v="2.55E+11"/>
    <n v="37.108412999999999"/>
    <n v="-0.40817599999999998"/>
    <s v="Nyeri"/>
    <s v="Mathira West"/>
    <s v="Ruguru"/>
    <s v="Itiati"/>
    <x v="1"/>
    <s v="Cides Ltd"/>
    <s v="Null"/>
    <s v=""/>
    <s v="Micro Business"/>
    <s v="KENBIM"/>
    <s v="Masonry"/>
    <s v="29/05/2019"/>
  </r>
  <r>
    <s v="VPA6"/>
    <x v="5261"/>
    <x v="0"/>
    <s v="Grievance"/>
    <s v="30th May,2019"/>
    <d v="2019-05-30T00:00:00"/>
    <s v="30th May,2019"/>
    <d v="2019-05-30T00:00:00"/>
    <s v="Irungu Michael Muriuki"/>
    <s v="Male"/>
    <s v="2272456"/>
    <s v="254721710995"/>
    <s v="2.55E+11"/>
    <s v=""/>
    <s v="2.55E+11"/>
    <n v="37.120646999999998"/>
    <n v="-0.48167100000000002"/>
    <s v="Nyeri"/>
    <s v="Mathira East"/>
    <s v="Katarina Town"/>
    <s v="Katarina Town"/>
    <x v="2"/>
    <s v="Fagaden Enterprises"/>
    <s v="Fagaden Enterprises"/>
    <s v="721959188"/>
    <s v="Micro Business"/>
    <s v="MKD"/>
    <s v="Masonry"/>
    <s v="30/05/2019"/>
  </r>
  <r>
    <s v="VPA6"/>
    <x v="5262"/>
    <x v="1"/>
    <s v=""/>
    <s v="2nd February,2019"/>
    <d v="2019-02-02T00:00:00"/>
    <s v="2nd June,2019"/>
    <d v="2019-06-02T00:00:00"/>
    <s v="Ndegwa Charles Kabui"/>
    <s v="Male"/>
    <s v="99999"/>
    <s v="0722467599"/>
    <s v="722467599"/>
    <s v=""/>
    <s v=""/>
    <n v="37.039523000000003"/>
    <n v="-0.487012"/>
    <s v="Nyeri"/>
    <s v="Tetu"/>
    <s v="Tetu"/>
    <s v="Mungaria"/>
    <x v="0"/>
    <s v="Mt Kenya Renewable Energy"/>
    <s v="Mt Kenya Renewable Energy"/>
    <s v="726322851"/>
    <s v="Micro Business"/>
    <s v="KENBIM"/>
    <s v="Masonry"/>
    <s v="02/06/2019"/>
  </r>
  <r>
    <s v="VPA6"/>
    <x v="5263"/>
    <x v="0"/>
    <s v="Grievance"/>
    <s v="25th April,2019"/>
    <d v="2019-04-25T00:00:00"/>
    <s v="16th May,2019"/>
    <d v="2019-05-16T00:00:00"/>
    <s v="Mutonga Joses Kimathi"/>
    <s v="Male"/>
    <s v="21788665"/>
    <s v="254721304116"/>
    <s v="2.55E+11"/>
    <s v=""/>
    <s v="2.55E+11"/>
    <n v="37.645837"/>
    <n v="-8.5864999999999997E-2"/>
    <s v="Meru"/>
    <s v="Imenti South"/>
    <s v="Upper Chure"/>
    <s v="Gatia"/>
    <x v="0"/>
    <s v="Likunga Company Limited"/>
    <s v="Elietha Njagi"/>
    <s v="718644238"/>
    <s v="Micro Business"/>
    <s v="MKD"/>
    <s v="Masonry"/>
    <s v="05/06/2019"/>
  </r>
  <r>
    <s v="VPA6"/>
    <x v="5264"/>
    <x v="2"/>
    <s v="Institutional Plant"/>
    <s v="7th June,2018"/>
    <d v="2018-06-07T00:00:00"/>
    <s v="7th June,2019"/>
    <d v="2019-06-07T00:00:00"/>
    <s v="Solian Girls High School"/>
    <s v="Institutional"/>
    <s v="10858129"/>
    <s v="0721546459"/>
    <s v="721546459"/>
    <s v=""/>
    <s v="721930985"/>
    <n v="35.758735000000001"/>
    <n v="-1.7359999999999999E-3"/>
    <s v="Baringo"/>
    <s v="Koibatek"/>
    <s v="Kabimoi"/>
    <s v="Solian"/>
    <x v="9"/>
    <s v="Kichemu limited"/>
    <s v=""/>
    <s v=""/>
    <s v="Micro Business"/>
    <s v="MKD"/>
    <s v="Masonry"/>
    <s v="07/06/2019"/>
  </r>
  <r>
    <s v="VPA6"/>
    <x v="5265"/>
    <x v="1"/>
    <s v=""/>
    <s v="3rd February,2019"/>
    <d v="2019-02-03T00:00:00"/>
    <s v="7th June,2019"/>
    <d v="2019-06-07T00:00:00"/>
    <s v="Kerui Julia"/>
    <s v="Female"/>
    <s v="485165"/>
    <s v="+254729161372"/>
    <s v="729161372"/>
    <s v=""/>
    <s v=""/>
    <n v="35.776606000000001"/>
    <n v="1.5354E-2"/>
    <s v="Baringo"/>
    <s v="Koibatek"/>
    <s v="Sabatia"/>
    <s v="Tuiyobei"/>
    <x v="0"/>
    <s v="Kichemu limited"/>
    <s v="Null"/>
    <s v=""/>
    <s v="Micro Business"/>
    <s v="MKD"/>
    <s v="Masonry"/>
    <s v="07/06/2019"/>
  </r>
  <r>
    <s v="VPA6"/>
    <x v="5266"/>
    <x v="1"/>
    <s v=""/>
    <s v="3rd December,2018"/>
    <d v="2018-12-03T00:00:00"/>
    <s v="16th January,2019"/>
    <d v="2019-01-16T00:00:00"/>
    <s v="Patrick Mbogo"/>
    <s v="Male"/>
    <s v="99999"/>
    <s v="0725376835"/>
    <s v="725376835"/>
    <s v=""/>
    <s v=""/>
    <n v="37.436731000000002"/>
    <n v="-0.46467799999999998"/>
    <s v="Embu"/>
    <s v="Embu West"/>
    <s v="Kibugu"/>
    <s v="Ngerwe"/>
    <x v="0"/>
    <s v="Sakaki Natural Renewable Energy Center"/>
    <s v=""/>
    <s v=""/>
    <s v="Micro Business"/>
    <s v="MKD"/>
    <s v="Masonry"/>
    <s v="10/06/2019"/>
  </r>
  <r>
    <s v="VPA6"/>
    <x v="5267"/>
    <x v="1"/>
    <s v=""/>
    <s v="26th May,2019"/>
    <d v="2019-05-26T00:00:00"/>
    <s v="11th June,2019"/>
    <d v="2019-06-11T00:00:00"/>
    <s v="Kanyora James Mwai"/>
    <s v="Male"/>
    <s v="99999"/>
    <s v="0720459293"/>
    <s v="720459293"/>
    <s v=""/>
    <s v="718038351"/>
    <n v="37.100441000000004"/>
    <n v="-0.589584"/>
    <s v="Nyeri"/>
    <s v="Mukurweni"/>
    <s v="Giathugu"/>
    <s v="Rurangi"/>
    <x v="0"/>
    <s v="Fagaden Enterprises"/>
    <s v="Fagaden Enterprises"/>
    <s v="721959188"/>
    <s v="Micro Business"/>
    <s v="MKD"/>
    <s v="Masonry"/>
    <s v="12/06/2019"/>
  </r>
  <r>
    <s v="VPA6"/>
    <x v="5268"/>
    <x v="1"/>
    <s v=""/>
    <s v="1st May,2019"/>
    <d v="2019-05-01T00:00:00"/>
    <s v="14th June,2019"/>
    <d v="2019-06-14T00:00:00"/>
    <s v="Maina Wilfred Kibui"/>
    <s v="Male"/>
    <s v="22862365"/>
    <s v="0721208287"/>
    <s v="721208287"/>
    <s v=""/>
    <s v="720227275"/>
    <n v="36.989953"/>
    <n v="-0.46034000000000003"/>
    <s v="Nyeri"/>
    <s v="Tetu"/>
    <s v="Nyeri"/>
    <s v="Githima"/>
    <x v="1"/>
    <s v="Mt Kenya Renewable Energy"/>
    <s v="Mt Kenya Renewable Energy"/>
    <s v="726322851"/>
    <s v="Micro Business"/>
    <s v="KENBIM"/>
    <s v="Masonry"/>
    <s v="14/06/2019"/>
  </r>
  <r>
    <s v="VPA6"/>
    <x v="5269"/>
    <x v="1"/>
    <s v=""/>
    <s v="15th March,2019"/>
    <d v="2019-03-15T00:00:00"/>
    <s v="21st June,2019"/>
    <d v="2019-06-21T00:00:00"/>
    <s v="Makori Grace Bochaberi"/>
    <s v="Female"/>
    <s v="11037182"/>
    <s v="0714409370"/>
    <s v="714409370"/>
    <s v=""/>
    <s v="729333932"/>
    <n v="34.931310000000003"/>
    <n v="-0.56914699999999996"/>
    <s v="Nyamira"/>
    <s v="Nyamira South"/>
    <s v="Bonyamatuta"/>
    <s v="Sasuri"/>
    <x v="3"/>
    <s v="Perjo Biogas Co Ltd"/>
    <s v="Joel Nyambane Moigare"/>
    <s v="710208102"/>
    <s v="Micro Business"/>
    <s v="KENBIM"/>
    <s v="Masonry"/>
    <s v="21/06/2019"/>
  </r>
  <r>
    <s v="VPA6"/>
    <x v="5270"/>
    <x v="1"/>
    <s v=""/>
    <s v="22nd December,2017"/>
    <d v="2017-12-22T00:00:00"/>
    <s v="21st March,2018"/>
    <d v="2018-03-21T00:00:00"/>
    <s v="Fatuma Salim"/>
    <s v="Female"/>
    <s v="99999"/>
    <s v="0705110102"/>
    <s v="705110102"/>
    <s v=""/>
    <s v=""/>
    <n v="35.079152999999998"/>
    <n v="0.200823"/>
    <s v="Nandi"/>
    <s v="Nandi Central"/>
    <s v="Nandi Central"/>
    <s v="Baraka"/>
    <x v="2"/>
    <s v="Abiud Limited"/>
    <s v="Abiud Limited"/>
    <s v="724094711"/>
    <s v="Micro Business"/>
    <s v="AKUT"/>
    <s v="Masonry"/>
    <s v="21/06/2019"/>
  </r>
  <r>
    <s v="VPA6"/>
    <x v="5271"/>
    <x v="0"/>
    <s v="Grievance"/>
    <s v="21st December,2018"/>
    <d v="2018-12-21T00:00:00"/>
    <s v="17th January,2019"/>
    <d v="2019-01-17T00:00:00"/>
    <s v="Hellen Koech"/>
    <s v="Female"/>
    <s v="99999"/>
    <s v="0710104628"/>
    <s v="710104628"/>
    <s v=""/>
    <s v=""/>
    <n v="35.078572999999999"/>
    <n v="0.17708699999999999"/>
    <s v="Nandi"/>
    <s v="Nandi Central"/>
    <s v="Nandi Central"/>
    <s v="Kapkesengen"/>
    <x v="2"/>
    <s v="Abiud Limited"/>
    <s v="Abiud Limited"/>
    <s v="724094711"/>
    <s v="Micro Business"/>
    <s v="AKUT"/>
    <s v="Masonry"/>
    <s v="21/06/2019"/>
  </r>
  <r>
    <s v="VPA6"/>
    <x v="5272"/>
    <x v="1"/>
    <s v=""/>
    <s v="21st December,2018"/>
    <d v="2018-12-21T00:00:00"/>
    <s v="18th February,2019"/>
    <d v="2019-02-18T00:00:00"/>
    <s v="Beatrice Kipkorir"/>
    <s v="Female"/>
    <s v="99999"/>
    <s v="0717672762"/>
    <s v="717672762"/>
    <s v=""/>
    <s v=""/>
    <n v="35.069085000000001"/>
    <n v="0.190055"/>
    <s v="Nandi"/>
    <s v="Nandi Central"/>
    <s v="Nandi Central"/>
    <s v="Kamobo"/>
    <x v="2"/>
    <s v="Abiud Limited"/>
    <s v="Abiud Limited"/>
    <s v="724094711"/>
    <s v="Micro Business"/>
    <s v="AKUT"/>
    <s v="Masonry"/>
    <s v="21/06/2019"/>
  </r>
  <r>
    <s v="VPA6"/>
    <x v="5273"/>
    <x v="1"/>
    <s v=""/>
    <s v="8th April,2019"/>
    <d v="2019-04-08T00:00:00"/>
    <s v="18th June,2019"/>
    <d v="2019-06-18T00:00:00"/>
    <s v="Mahinda Mary Wairimu"/>
    <s v="Female"/>
    <s v="99999"/>
    <s v="254713701928"/>
    <s v="2.55E+11"/>
    <s v=""/>
    <s v=""/>
    <n v="37.150421999999999"/>
    <n v="-0.51681100000000002"/>
    <s v="Nyeri"/>
    <s v="Mathira East"/>
    <s v="Kirimara"/>
    <s v="Ndaroini"/>
    <x v="2"/>
    <s v="Fagaden Enterprises"/>
    <s v="Fagaden Enterprises"/>
    <s v="721959188"/>
    <s v="Micro Business"/>
    <s v="MKD"/>
    <s v="Masonry"/>
    <s v="22/06/2019"/>
  </r>
  <r>
    <s v="VPA6"/>
    <x v="5274"/>
    <x v="1"/>
    <s v=""/>
    <s v="18th April,2019"/>
    <d v="2019-04-18T00:00:00"/>
    <s v="18th June,2019"/>
    <d v="2019-06-18T00:00:00"/>
    <s v="Warui Anne Wambui"/>
    <s v="Female"/>
    <s v="99999"/>
    <s v="721690378"/>
    <s v="721690378"/>
    <s v=""/>
    <s v=""/>
    <n v="37.153409000000003"/>
    <n v="-0.48212899999999997"/>
    <s v="Nyeri"/>
    <s v="Mathira East"/>
    <s v="Gatura"/>
    <s v="Kamunyaka"/>
    <x v="2"/>
    <s v="Fagaden Enterprises"/>
    <s v="Fagaden Enterprises"/>
    <s v="721959188"/>
    <s v="Micro Business"/>
    <s v="MKD"/>
    <s v="Masonry"/>
    <s v="22/06/2019"/>
  </r>
  <r>
    <s v="VPA6"/>
    <x v="5275"/>
    <x v="1"/>
    <s v=""/>
    <s v="6th April,2019"/>
    <d v="2019-04-06T00:00:00"/>
    <s v="18th June,2019"/>
    <d v="2019-06-18T00:00:00"/>
    <s v="Mahinda Peter Maina"/>
    <s v="Male"/>
    <s v="99999"/>
    <s v="254715498351"/>
    <s v="2.55E+11"/>
    <s v=""/>
    <s v=""/>
    <n v="37.150457000000003"/>
    <n v="-0.51664600000000005"/>
    <s v="Nyeri"/>
    <s v="Mathira East"/>
    <s v="Kirimara"/>
    <s v="Ndaroini"/>
    <x v="2"/>
    <s v="Fagaden Enterprises"/>
    <s v="Peter"/>
    <s v="721959188"/>
    <s v="Micro Business"/>
    <s v="MKD"/>
    <s v="Masonry"/>
    <s v="22/06/2019"/>
  </r>
  <r>
    <s v="VPA6"/>
    <x v="5276"/>
    <x v="1"/>
    <s v=""/>
    <s v="31st May,2019"/>
    <d v="2019-05-31T00:00:00"/>
    <s v="22nd June,2019"/>
    <d v="2019-06-22T00:00:00"/>
    <s v="Njogu Peterson Mutahi"/>
    <s v="Male"/>
    <s v="99999"/>
    <s v="0716310408"/>
    <s v="716310408"/>
    <s v=""/>
    <s v=""/>
    <n v="37.111234000000003"/>
    <n v="-0.47472999999999999"/>
    <s v="Nyeri"/>
    <s v="Mathira East"/>
    <s v="Mathaithi"/>
    <s v="Mathaithi"/>
    <x v="2"/>
    <s v="Fagaden Enterprises"/>
    <s v="Fagaden Enterprises"/>
    <s v=""/>
    <s v="Micro Business"/>
    <s v="MKD"/>
    <s v="Masonry"/>
    <s v="22/06/2019"/>
  </r>
  <r>
    <s v="VPA6"/>
    <x v="5277"/>
    <x v="1"/>
    <s v=""/>
    <s v="24th May,2019"/>
    <d v="2019-05-24T00:00:00"/>
    <s v="24th June,2019"/>
    <d v="2019-06-24T00:00:00"/>
    <s v="David Muriuki Muthigani"/>
    <s v="Male"/>
    <s v="99999"/>
    <s v="0723993514"/>
    <s v="723993514"/>
    <s v=""/>
    <s v=""/>
    <n v="37.194754000000003"/>
    <n v="-0.51796299999999995"/>
    <s v="Kirinyaga"/>
    <s v="Sagana"/>
    <s v="Kihuro"/>
    <s v="Nguguini"/>
    <x v="0"/>
    <s v="Andcol Enterprises"/>
    <s v="Andcol  Enterprises"/>
    <s v=""/>
    <s v="Micro Business"/>
    <s v="KENBIM"/>
    <s v="Masonry"/>
    <s v="25/06/2019"/>
  </r>
  <r>
    <s v="VPA6"/>
    <x v="5278"/>
    <x v="1"/>
    <s v=""/>
    <s v="20th March,2019"/>
    <d v="2019-03-20T00:00:00"/>
    <s v="27th June,2019"/>
    <d v="2019-06-27T00:00:00"/>
    <s v="Bogonko Simon Mocheche"/>
    <s v="Male"/>
    <s v="13329945"/>
    <s v="720057930"/>
    <s v="725309506"/>
    <s v=""/>
    <s v="736105007"/>
    <n v="34.944515000000003"/>
    <n v="-0.597105"/>
    <s v="Nyamira"/>
    <s v="Nyamira"/>
    <s v="Kebirigo"/>
    <s v="Konate"/>
    <x v="0"/>
    <s v="Perjo Biogas Co Ltd"/>
    <s v="Joel Nyambane Moigare"/>
    <s v="710208102"/>
    <s v="Micro Business"/>
    <s v="KENBIM"/>
    <s v="Masonry"/>
    <s v="27/06/2019"/>
  </r>
  <r>
    <s v="VPA6"/>
    <x v="5279"/>
    <x v="0"/>
    <s v="Under Verification"/>
    <s v="28th June,2019"/>
    <d v="2019-06-28T00:00:00"/>
    <s v="28th June,2019"/>
    <d v="2019-06-28T00:00:00"/>
    <s v="Thuranira Joseph Kithinji"/>
    <s v="Male"/>
    <s v="7011739"/>
    <s v="07060226871"/>
    <s v="7060226871"/>
    <s v=""/>
    <s v="728438731"/>
    <n v="37.553755000000002"/>
    <n v="0.13353000000000001"/>
    <s v="Meru"/>
    <s v="Buuri"/>
    <s v="Kirua"/>
    <s v="Kiau"/>
    <x v="2"/>
    <s v="Igwemas General Digester Ltd"/>
    <s v="Poul Murithi"/>
    <s v="791853946"/>
    <s v="Micro Business"/>
    <s v="MKD"/>
    <s v="Masonry"/>
    <s v="30/06/2019"/>
  </r>
  <r>
    <s v="VPA6"/>
    <x v="5280"/>
    <x v="1"/>
    <s v=""/>
    <s v="10th March,2019"/>
    <d v="2019-03-10T00:00:00"/>
    <s v="30th June,2019"/>
    <d v="2019-06-30T00:00:00"/>
    <s v="Kimoi Caroline Nyanchama"/>
    <s v="Female"/>
    <s v="27253260"/>
    <s v="0717356351"/>
    <s v="717356351"/>
    <s v=""/>
    <s v="725341224"/>
    <n v="34.977015000000002"/>
    <n v="-0.729522"/>
    <s v="Nyamira"/>
    <s v="Masaba North"/>
    <s v="Nyabiosi"/>
    <s v="Bondeni"/>
    <x v="2"/>
    <s v="Perjo Biogas Co Ltd"/>
    <s v="Joel Nyambane Moigare"/>
    <s v="710208102"/>
    <s v="Micro Business"/>
    <s v="MKD"/>
    <s v="Masonry"/>
    <s v="30/06/2019"/>
  </r>
  <r>
    <s v="VPA6"/>
    <x v="5281"/>
    <x v="1"/>
    <s v=""/>
    <s v="1st June,2019"/>
    <d v="2019-06-01T00:00:00"/>
    <s v="1st July,2019"/>
    <d v="2019-07-01T00:00:00"/>
    <s v="Thairu Ephrahim Muriuki"/>
    <s v="Male"/>
    <s v="14521016"/>
    <s v="0721265349"/>
    <s v="721265349"/>
    <s v=""/>
    <s v="721553653"/>
    <n v="37.369729"/>
    <n v="-0.69284900000000005"/>
    <s v="Kirinyaga"/>
    <s v="Kirinyaga East"/>
    <s v="Wanguru"/>
    <s v="Mwea"/>
    <x v="3"/>
    <s v="Andcol Enterprises"/>
    <s v="Andcol  Enterprises"/>
    <s v="723020914"/>
    <s v="Micro Business"/>
    <s v="KENBIM"/>
    <s v="Masonry"/>
    <s v="01/07/2019"/>
  </r>
  <r>
    <s v="VPA6"/>
    <x v="5282"/>
    <x v="0"/>
    <s v="Grievance"/>
    <s v="30th May,2019"/>
    <d v="2019-05-30T00:00:00"/>
    <s v="26th June,2019"/>
    <d v="2019-06-26T00:00:00"/>
    <s v="Waihumbu Felistas Wambui"/>
    <s v="Female"/>
    <s v="99999"/>
    <s v="254712720721"/>
    <s v="2.55E+11"/>
    <s v=""/>
    <s v="2.55E+11"/>
    <n v="36.807482999999998"/>
    <n v="-1.1366350000000001"/>
    <s v="Kiambu"/>
    <s v="Kiambu"/>
    <s v="Tinganga"/>
    <s v="Ngaita"/>
    <x v="0"/>
    <s v="Felikam Biogas Services"/>
    <s v="Null"/>
    <s v=""/>
    <s v="Micro Business"/>
    <s v="KENBIM"/>
    <s v="Masonry"/>
    <s v="04/07/2019"/>
  </r>
  <r>
    <s v="VPA6"/>
    <x v="5283"/>
    <x v="1"/>
    <s v=""/>
    <s v="24th April,2019"/>
    <d v="2019-04-24T00:00:00"/>
    <s v="15th June,2019"/>
    <d v="2019-06-15T00:00:00"/>
    <s v="John Ngige"/>
    <s v="Male"/>
    <s v="2590134"/>
    <s v="254720380456"/>
    <s v="2.55E+11"/>
    <s v=""/>
    <s v=""/>
    <n v="36.159965"/>
    <n v="-7.3842000000000005E-2"/>
    <s v="Nakuru"/>
    <s v="Subukia"/>
    <s v="Kabazi"/>
    <s v="Kabazi"/>
    <x v="2"/>
    <s v="Kichemu limited"/>
    <s v="Stephen Macharia Kimenyi"/>
    <s v="727002750"/>
    <s v="Micro Business"/>
    <s v="MKD"/>
    <s v="Masonry"/>
    <s v="05/07/2019"/>
  </r>
  <r>
    <s v="VPA6"/>
    <x v="5284"/>
    <x v="0"/>
    <s v="Under Verification"/>
    <s v="5th July,2019"/>
    <d v="2019-07-05T00:00:00"/>
    <s v="5th July,2019"/>
    <d v="2019-07-05T00:00:00"/>
    <s v="Mumbi Ruth Njeri"/>
    <s v="Female"/>
    <s v="1820342"/>
    <s v="0706070996"/>
    <s v="706070996"/>
    <s v=""/>
    <s v="708116536"/>
    <n v="37.145955000000001"/>
    <n v="-0.49546200000000001"/>
    <s v="Nyeri"/>
    <s v="Mathira East"/>
    <s v="Kianjaini"/>
    <s v="Kiaguthu"/>
    <x v="2"/>
    <s v="HAMKAM"/>
    <s v="Hamkam"/>
    <s v="728905327"/>
    <s v="Micro Business"/>
    <s v="KENBIM"/>
    <s v="Masonry"/>
    <s v="05/07/2019"/>
  </r>
  <r>
    <s v="VPA6"/>
    <x v="5285"/>
    <x v="1"/>
    <s v=""/>
    <s v="9th June,2019"/>
    <d v="2019-06-09T00:00:00"/>
    <s v="9th July,2019"/>
    <d v="2019-07-09T00:00:00"/>
    <s v="Njagi Gitari Simon"/>
    <s v="Male"/>
    <s v="99999"/>
    <s v="0722506934"/>
    <s v="722506934"/>
    <s v=""/>
    <s v="722910122"/>
    <n v="37.377113000000001"/>
    <n v="-0.52235500000000001"/>
    <s v="Kirinyaga"/>
    <s v="Kirinyaga East"/>
    <s v="Njukini"/>
    <s v="Mburi"/>
    <x v="2"/>
    <s v="Eastern Bioteck"/>
    <s v="Sospeter Maina"/>
    <s v="731538580"/>
    <s v="Micro Business"/>
    <s v="MKD"/>
    <s v="Masonry"/>
    <s v="09/07/2019"/>
  </r>
  <r>
    <s v="VPA6"/>
    <x v="5286"/>
    <x v="1"/>
    <s v=""/>
    <s v="10th July,2019"/>
    <d v="2019-07-10T00:00:00"/>
    <s v="10th July,2019"/>
    <d v="2019-07-10T00:00:00"/>
    <s v="Mukeku Kithure Robert"/>
    <s v="Male"/>
    <s v="21567787"/>
    <s v="254721302387"/>
    <s v="2.55E+11"/>
    <s v=""/>
    <s v="2.55E+11"/>
    <n v="37.552427999999999"/>
    <n v="9.1611999999999999E-2"/>
    <s v="Meru"/>
    <s v="Buuri"/>
    <s v="Kirua"/>
    <s v="Murunguma"/>
    <x v="2"/>
    <s v="Igwemas General Digester Ltd"/>
    <s v="Timothy Murithi"/>
    <s v="791853946"/>
    <s v="Micro Business"/>
    <s v="MKD"/>
    <s v="Masonry"/>
    <s v="10/07/2019"/>
  </r>
  <r>
    <s v="VPA6"/>
    <x v="5287"/>
    <x v="1"/>
    <s v=""/>
    <s v="13th May,2019"/>
    <d v="2019-05-13T00:00:00"/>
    <s v="10th June,2019"/>
    <d v="2019-06-10T00:00:00"/>
    <s v="Jacinta Muthoni Kareithi"/>
    <s v="Female"/>
    <s v="2169425"/>
    <s v="254720372453"/>
    <s v="2.55E+11"/>
    <s v=""/>
    <s v="2.55E+11"/>
    <n v="36.145910000000001"/>
    <n v="-0.35791499999999998"/>
    <s v="Nakuru"/>
    <s v="Nakuru Town"/>
    <s v="Miti Mingi"/>
    <s v="Jacaranda"/>
    <x v="2"/>
    <s v="Kichemu limited"/>
    <s v="Stephen Macharia Kimenyi"/>
    <s v="727002750"/>
    <s v="Micro Business"/>
    <s v="MKD"/>
    <s v="Masonry"/>
    <s v="11/07/2019"/>
  </r>
  <r>
    <s v="VPA6"/>
    <x v="5288"/>
    <x v="1"/>
    <s v=""/>
    <s v="12th July,2019"/>
    <d v="2019-07-12T00:00:00"/>
    <s v="12th July,2019"/>
    <d v="2019-07-12T00:00:00"/>
    <s v="Samwel Margaret Bosibori"/>
    <s v="Male"/>
    <s v="5948407"/>
    <s v="0724056173"/>
    <s v="724056173"/>
    <s v=""/>
    <s v=""/>
    <n v="34.797265000000003"/>
    <n v="-0.71486499999999997"/>
    <s v="Kisii"/>
    <s v="Kisii Central"/>
    <s v="Kisii Central"/>
    <s v="Matibo"/>
    <x v="1"/>
    <s v="Nyansancha Biogas"/>
    <s v="Samuel Manyura Otiso"/>
    <s v="723433295"/>
    <s v="Micro Business"/>
    <s v="MKD"/>
    <s v="Masonry"/>
    <s v="12/07/2019"/>
  </r>
  <r>
    <s v="VPA6"/>
    <x v="5289"/>
    <x v="0"/>
    <s v="Under Verification"/>
    <s v="9th July,2018"/>
    <d v="2018-07-09T00:00:00"/>
    <s v="23rd October,2018"/>
    <d v="2018-10-23T00:00:00"/>
    <s v="Safina Jematia"/>
    <s v="Female"/>
    <s v="99999"/>
    <s v="707232091"/>
    <s v="707232091"/>
    <s v=""/>
    <s v=""/>
    <n v="35.069344000000001"/>
    <n v="0.209949"/>
    <s v="Nandi"/>
    <s v="Mosop"/>
    <s v="Nandi Central"/>
    <s v="Kamurguiywo"/>
    <x v="2"/>
    <s v="Abiud Limited"/>
    <s v="Abiud Limited"/>
    <s v="724094711"/>
    <s v="Micro Business"/>
    <s v="AKUT"/>
    <s v="Masonry"/>
    <s v="12/07/2019"/>
  </r>
  <r>
    <s v="VPA6"/>
    <x v="5290"/>
    <x v="1"/>
    <s v=""/>
    <s v="13th July,2019"/>
    <d v="2019-07-13T00:00:00"/>
    <s v="13th July,2019"/>
    <d v="2019-07-13T00:00:00"/>
    <s v="Githuku Peter Karuiki"/>
    <s v="Male"/>
    <s v="10566909"/>
    <s v="254722309216"/>
    <s v="2.55E+11"/>
    <s v=""/>
    <s v="2.55E+11"/>
    <n v="37.040903"/>
    <n v="-0.95738000000000001"/>
    <s v="Murang'a"/>
    <s v="Kandara"/>
    <s v="Ngararia"/>
    <s v="Waitua"/>
    <x v="2"/>
    <s v="Fagaden Enterprises"/>
    <s v="Fagaden Enterprises"/>
    <s v="721959188"/>
    <s v="Micro Business"/>
    <s v="MKD"/>
    <s v="Masonry"/>
    <s v="13/07/2019"/>
  </r>
  <r>
    <s v="VPA6"/>
    <x v="5291"/>
    <x v="1"/>
    <s v=""/>
    <s v="13th July,2019"/>
    <d v="2019-07-13T00:00:00"/>
    <s v="13th July,2019"/>
    <d v="2019-07-13T00:00:00"/>
    <s v="Rukunga Nathama Martha"/>
    <s v="Female"/>
    <s v="19678767"/>
    <s v="254707442701"/>
    <s v="707442701"/>
    <s v=""/>
    <s v="712079103"/>
    <n v="37.809553000000001"/>
    <n v="0.19528799999999999"/>
    <s v="Meru"/>
    <s v="Tigania East"/>
    <s v="Thubuku"/>
    <s v="Antuanuu"/>
    <x v="0"/>
    <s v="Igwemas General Digester Ltd"/>
    <s v="Samuel Kirimi Maruga"/>
    <s v="7930220614"/>
    <s v="Micro Business"/>
    <s v="MKD"/>
    <s v="Masonry"/>
    <s v="13/07/2019"/>
  </r>
  <r>
    <s v="VPA6"/>
    <x v="5292"/>
    <x v="0"/>
    <s v="Unreachable"/>
    <s v="29th April,2019"/>
    <d v="2019-04-29T00:00:00"/>
    <s v="18th June,2019"/>
    <d v="2019-06-18T00:00:00"/>
    <s v="Thuo Joseph Mwangi"/>
    <s v="Male"/>
    <s v="7442467"/>
    <s v="0721346605"/>
    <s v="721346605"/>
    <s v=""/>
    <s v="721346605"/>
    <n v="37.144461999999997"/>
    <n v="-1.0573220000000001"/>
    <s v="Kiambu"/>
    <s v="Thika East"/>
    <s v="Kamenu"/>
    <s v="Happy Valley"/>
    <x v="7"/>
    <s v="VEP Enterprises"/>
    <s v="Nixon Kariuki Gaichuru"/>
    <s v="712255629"/>
    <s v="Micro Business"/>
    <s v="Home Biogas"/>
    <s v="Plastic"/>
    <s v="15/07/2019"/>
  </r>
  <r>
    <s v="VPA6"/>
    <x v="5293"/>
    <x v="1"/>
    <s v=""/>
    <s v="20th March,2019"/>
    <d v="2019-03-20T00:00:00"/>
    <s v="23rd April,2019"/>
    <d v="2019-04-23T00:00:00"/>
    <s v="Nganga Mary Wanjiru"/>
    <s v="Female"/>
    <s v="9371879"/>
    <s v="0723864433"/>
    <s v="723864433"/>
    <s v=""/>
    <s v="706046202"/>
    <n v="36.620086999999998"/>
    <n v="-1.148469"/>
    <s v="Kiambu"/>
    <s v="Limuru"/>
    <s v="Rironi"/>
    <s v="Kiroe"/>
    <x v="3"/>
    <s v="Bio Esline Company Ltd"/>
    <s v="Null"/>
    <s v=""/>
    <s v="Micro Business"/>
    <s v="KENBIM"/>
    <s v="Masonry"/>
    <s v="15/07/2019"/>
  </r>
  <r>
    <s v="VPA6"/>
    <x v="5294"/>
    <x v="1"/>
    <s v=""/>
    <s v="24th November,2018"/>
    <d v="2018-11-24T00:00:00"/>
    <s v="15th December,2018"/>
    <d v="2018-12-15T00:00:00"/>
    <s v="Ndambiri Mary Waruguru"/>
    <s v="Female"/>
    <s v="5745962"/>
    <s v="0721858939"/>
    <s v="721858939"/>
    <s v=""/>
    <s v=""/>
    <n v="36.945464000000001"/>
    <n v="-1.1074409999999999"/>
    <s v="Kiambu"/>
    <s v="Ruiru"/>
    <s v="Mugutha"/>
    <s v="Kamaye"/>
    <x v="2"/>
    <s v="Bio Esline Company Ltd"/>
    <s v=""/>
    <s v=""/>
    <s v="Micro Business"/>
    <s v="KENBIM"/>
    <s v="Masonry"/>
    <s v="15/07/2019"/>
  </r>
  <r>
    <s v="VPA6"/>
    <x v="5295"/>
    <x v="1"/>
    <s v=""/>
    <s v="12th February,2019"/>
    <d v="2019-02-12T00:00:00"/>
    <s v="18th March,2019"/>
    <d v="2019-03-18T00:00:00"/>
    <s v="Muchungu David Kagaita"/>
    <s v="Male"/>
    <s v="99999"/>
    <s v="254722982979"/>
    <s v="2.55E+11"/>
    <s v=""/>
    <s v="2.55E+11"/>
    <n v="36.962947999999997"/>
    <n v="-1.119985"/>
    <s v="Kiambu"/>
    <s v="Ruiru"/>
    <s v="Kimbo"/>
    <s v="Migutha"/>
    <x v="4"/>
    <s v="Bio Esline Company Ltd"/>
    <s v="Null"/>
    <s v=""/>
    <s v="Micro Business"/>
    <s v="MKD"/>
    <s v="Masonry"/>
    <s v="15/07/2019"/>
  </r>
  <r>
    <s v="VPA6"/>
    <x v="5296"/>
    <x v="1"/>
    <s v=""/>
    <s v="2nd May,2019"/>
    <d v="2019-05-02T00:00:00"/>
    <s v="5th June,2019"/>
    <d v="2019-06-05T00:00:00"/>
    <s v="Muchangi Wilson"/>
    <s v="Male"/>
    <s v="345706"/>
    <s v="254720651194"/>
    <s v="2.55E+11"/>
    <s v=""/>
    <s v="2.55E+11"/>
    <n v="37.11345"/>
    <n v="-0.416213"/>
    <s v="Nyeri"/>
    <s v="Mathira West"/>
    <s v="Ruguru"/>
    <s v="Karia"/>
    <x v="2"/>
    <s v="Cides Ltd"/>
    <s v="Null"/>
    <s v=""/>
    <s v="Micro Business"/>
    <s v="KENBIM"/>
    <s v="Masonry"/>
    <s v="16/07/2019"/>
  </r>
  <r>
    <s v="VPA6"/>
    <x v="5297"/>
    <x v="1"/>
    <s v=""/>
    <s v="2nd May,2019"/>
    <d v="2019-05-02T00:00:00"/>
    <s v="5th June,2019"/>
    <d v="2019-06-05T00:00:00"/>
    <s v="Njagiru Charles Muriuki"/>
    <s v="Male"/>
    <s v="99999"/>
    <s v="254728298571"/>
    <s v="2.55E+11"/>
    <s v=""/>
    <s v=""/>
    <n v="37.126682000000002"/>
    <n v="-0.39180599999999999"/>
    <s v="Nyeri"/>
    <s v="Mathira West"/>
    <s v="Gitunduti"/>
    <s v="Gikowe"/>
    <x v="2"/>
    <s v="Cides Ltd"/>
    <s v="Null"/>
    <s v=""/>
    <s v="Micro Business"/>
    <s v="KENBIM"/>
    <s v="Masonry"/>
    <s v="16/07/2019"/>
  </r>
  <r>
    <s v="VPA6"/>
    <x v="5298"/>
    <x v="1"/>
    <s v=""/>
    <s v="25th May,2019"/>
    <d v="2019-05-25T00:00:00"/>
    <s v="5th June,2019"/>
    <d v="2019-06-05T00:00:00"/>
    <s v="Mumbi Emily"/>
    <s v="Female"/>
    <s v="10967590"/>
    <s v="254726812606"/>
    <s v="2.55E+11"/>
    <s v=""/>
    <s v=""/>
    <n v="37.110135999999997"/>
    <n v="-0.41523100000000002"/>
    <s v="Nyeri"/>
    <s v="Mathira West"/>
    <s v="Ruguru"/>
    <s v="Itiati"/>
    <x v="0"/>
    <s v="Cides Ltd"/>
    <s v="Null"/>
    <s v=""/>
    <s v="Micro Business"/>
    <s v="KENBIM"/>
    <s v="Masonry"/>
    <s v="16/07/2019"/>
  </r>
  <r>
    <s v="VPA6"/>
    <x v="5299"/>
    <x v="1"/>
    <s v=""/>
    <s v="20th April,2019"/>
    <d v="2019-04-20T00:00:00"/>
    <s v="5th June,2019"/>
    <d v="2019-06-05T00:00:00"/>
    <s v="Githaiga Simon"/>
    <s v="Female"/>
    <s v="70138016"/>
    <s v="254711315753"/>
    <s v="2.55E+11"/>
    <s v=""/>
    <s v="2.55E+11"/>
    <n v="37.104545000000002"/>
    <n v="-0.40526699999999999"/>
    <s v="Nyeri"/>
    <s v="Mathira West"/>
    <s v="Ruguru"/>
    <s v="Kigutha"/>
    <x v="1"/>
    <s v="Cides Ltd"/>
    <s v="Null"/>
    <s v=""/>
    <s v="Micro Business"/>
    <s v="KENBIM"/>
    <s v="Masonry"/>
    <s v="16/07/2019"/>
  </r>
  <r>
    <s v="VPA6"/>
    <x v="5300"/>
    <x v="1"/>
    <s v=""/>
    <s v="1st June,2019"/>
    <d v="2019-06-01T00:00:00"/>
    <s v="8th June,2019"/>
    <d v="2019-06-08T00:00:00"/>
    <s v="Mburu Samuel"/>
    <s v="Male"/>
    <s v="99999"/>
    <s v="254720393958"/>
    <s v="2.55E+11"/>
    <s v=""/>
    <s v="2.55E+11"/>
    <n v="36.935552000000001"/>
    <n v="-1.105774"/>
    <s v="Kiambu"/>
    <s v="Ruiru"/>
    <s v="Mugutha"/>
    <s v="Green Rage Estate"/>
    <x v="0"/>
    <s v="Bio Esline Company Ltd"/>
    <s v="Null"/>
    <s v=""/>
    <s v="Micro Business"/>
    <s v="KENBIM"/>
    <s v="Masonry"/>
    <s v="16/07/2019"/>
  </r>
  <r>
    <s v="VPA6"/>
    <x v="5301"/>
    <x v="1"/>
    <s v=""/>
    <s v="2nd May,2019"/>
    <d v="2019-05-02T00:00:00"/>
    <s v="5th June,2019"/>
    <d v="2019-06-05T00:00:00"/>
    <s v="Njau Hannah Nyambura"/>
    <s v="Female"/>
    <s v="99999"/>
    <s v="254722807112"/>
    <s v="2.55E+11"/>
    <s v=""/>
    <s v="2.55E+11"/>
    <n v="36.635952000000003"/>
    <n v="-1.086031"/>
    <s v="Kiambu"/>
    <s v="Limuru"/>
    <s v="Bibirioni"/>
    <s v="Kinyogori"/>
    <x v="0"/>
    <s v="Cides Ltd"/>
    <s v="Null"/>
    <s v=""/>
    <s v="Micro Business"/>
    <s v="KENBIM"/>
    <s v="Masonry"/>
    <s v="16/07/2019"/>
  </r>
  <r>
    <s v="VPA6"/>
    <x v="5302"/>
    <x v="1"/>
    <s v=""/>
    <s v="2nd May,2019"/>
    <d v="2019-05-02T00:00:00"/>
    <s v="5th June,2019"/>
    <d v="2019-06-05T00:00:00"/>
    <s v="Gichuki Lidya Gathoni"/>
    <s v="Female"/>
    <s v="3712518"/>
    <s v="254719779553"/>
    <s v="2.55E+11"/>
    <s v=""/>
    <s v="2.55E+11"/>
    <n v="37.105629999999998"/>
    <n v="-0.42125000000000001"/>
    <s v="Nyeri"/>
    <s v="Mathira West"/>
    <s v="Ruguru"/>
    <s v="Itiati"/>
    <x v="2"/>
    <s v="Cides Ltd"/>
    <s v="Null"/>
    <s v=""/>
    <s v="Micro Business"/>
    <s v="KENBIM"/>
    <s v="Masonry"/>
    <s v="17/07/2019"/>
  </r>
  <r>
    <s v="VPA6"/>
    <x v="5303"/>
    <x v="1"/>
    <s v=""/>
    <s v="2nd May,2019"/>
    <d v="2019-05-02T00:00:00"/>
    <s v="5th June,2019"/>
    <d v="2019-06-05T00:00:00"/>
    <s v="Magondu Joseph Gaitiu"/>
    <s v="Male"/>
    <s v="9322583"/>
    <s v="254721449236"/>
    <s v="2.55E+11"/>
    <s v=""/>
    <s v="2.55E+11"/>
    <n v="37.104252000000002"/>
    <n v="-0.42138300000000001"/>
    <s v="Nyeri"/>
    <s v="Mathira West"/>
    <s v="Ruguru"/>
    <s v="Itiati"/>
    <x v="0"/>
    <s v="Cides Ltd"/>
    <s v="Null"/>
    <s v=""/>
    <s v="Micro Business"/>
    <s v="KENBIM"/>
    <s v="Masonry"/>
    <s v="17/07/2019"/>
  </r>
  <r>
    <s v="VPA6"/>
    <x v="5304"/>
    <x v="1"/>
    <s v=""/>
    <s v="1st May,2019"/>
    <d v="2019-05-01T00:00:00"/>
    <s v="5th June,2019"/>
    <d v="2019-06-05T00:00:00"/>
    <s v="Kigio James Muriuki"/>
    <s v="Male"/>
    <s v="605924"/>
    <s v="254722299127"/>
    <s v="2.55E+11"/>
    <s v=""/>
    <s v=""/>
    <n v="37.098534999999998"/>
    <n v="-0.42458000000000001"/>
    <s v="Nyeri"/>
    <s v="Mathira West"/>
    <s v="Ruguru"/>
    <s v="Gachuiro"/>
    <x v="2"/>
    <s v="Cides Ltd"/>
    <s v="Null"/>
    <s v=""/>
    <s v="Micro Business"/>
    <s v="KENBIM"/>
    <s v="Masonry"/>
    <s v="17/07/2019"/>
  </r>
  <r>
    <s v="VPA6"/>
    <x v="5305"/>
    <x v="0"/>
    <s v="Grievance"/>
    <s v="4th May,2019"/>
    <d v="2019-05-04T00:00:00"/>
    <s v="5th June,2019"/>
    <d v="2019-06-05T00:00:00"/>
    <s v="Wanja Victoria"/>
    <s v="Female"/>
    <s v="99999"/>
    <s v="254727313893"/>
    <s v="2.55E+11"/>
    <s v=""/>
    <s v="2.55E+11"/>
    <n v="37.098512999999997"/>
    <n v="-0.42704700000000001"/>
    <s v="Nyeri"/>
    <s v="Mathira West"/>
    <s v="Ruguru"/>
    <s v="Gachuiro"/>
    <x v="0"/>
    <s v="Cides Ltd"/>
    <s v="Null"/>
    <s v=""/>
    <s v="Micro Business"/>
    <s v="KENBIM"/>
    <s v="Masonry"/>
    <s v="17/07/2019"/>
  </r>
  <r>
    <s v="VPA6"/>
    <x v="5306"/>
    <x v="1"/>
    <s v=""/>
    <s v="3rd May,2019"/>
    <d v="2019-05-03T00:00:00"/>
    <s v="5th June,2019"/>
    <d v="2019-06-05T00:00:00"/>
    <s v="Itote Anastacia"/>
    <s v="Female"/>
    <s v="1083699"/>
    <s v="0722443020"/>
    <s v="722443020"/>
    <s v=""/>
    <s v=""/>
    <n v="37.091248"/>
    <n v="-0.430257"/>
    <s v="Nyeri"/>
    <s v="Mathira West"/>
    <s v="Ruguru"/>
    <s v="Gachuiro"/>
    <x v="0"/>
    <s v="Cides Ltd"/>
    <s v="Null"/>
    <s v=""/>
    <s v="Micro Business"/>
    <s v="KENBIM"/>
    <s v="Masonry"/>
    <s v="17/07/2019"/>
  </r>
  <r>
    <s v="VPA6"/>
    <x v="5307"/>
    <x v="1"/>
    <s v=""/>
    <s v="2nd May,2019"/>
    <d v="2019-05-02T00:00:00"/>
    <s v="5th June,2019"/>
    <d v="2019-06-05T00:00:00"/>
    <s v="Wangu Loise"/>
    <s v="Female"/>
    <s v="13725102"/>
    <s v="254714449035"/>
    <s v="2.55E+11"/>
    <s v=""/>
    <s v="2.55E+11"/>
    <n v="37.086469999999998"/>
    <n v="-0.42118699999999998"/>
    <s v="Nyeri"/>
    <s v="Mathira West"/>
    <s v="Ruguru"/>
    <s v="Gachuiro"/>
    <x v="2"/>
    <s v="Cides Ltd"/>
    <s v="Null"/>
    <s v=""/>
    <s v="Micro Business"/>
    <s v="KENBIM"/>
    <s v="Masonry"/>
    <s v="17/07/2019"/>
  </r>
  <r>
    <s v="VPA6"/>
    <x v="5308"/>
    <x v="1"/>
    <s v=""/>
    <s v="17th July,2019"/>
    <d v="2019-07-17T00:00:00"/>
    <s v="17th July,2019"/>
    <d v="2019-07-17T00:00:00"/>
    <s v="Inyingi Jacinta Karuki"/>
    <s v="Female"/>
    <s v="435549"/>
    <s v="729272847"/>
    <s v="729272847"/>
    <s v=""/>
    <s v="721759493"/>
    <n v="37.939618000000003"/>
    <n v="0.36568299999999998"/>
    <s v="Meru"/>
    <s v="Igembe North"/>
    <s v="Antuambui"/>
    <s v="Miuene"/>
    <x v="0"/>
    <s v="Igwemas General Digester Ltd"/>
    <s v="Igwemas General Digester Ltd"/>
    <s v="724104697"/>
    <s v="Micro Business"/>
    <s v="MKD"/>
    <s v="Masonry"/>
    <s v="17/07/2019"/>
  </r>
  <r>
    <s v="VPA6"/>
    <x v="5309"/>
    <x v="0"/>
    <s v="Unreachable"/>
    <s v="2nd July,2019"/>
    <d v="2019-07-02T00:00:00"/>
    <s v="2nd July,2019"/>
    <d v="2019-07-02T00:00:00"/>
    <s v="Kimani Thuo Joseph"/>
    <s v="Male"/>
    <s v="32456789"/>
    <s v="0712567435"/>
    <s v="712567435"/>
    <s v=""/>
    <s v="712567543"/>
    <n v="37.054287000000002"/>
    <n v="-1.060908"/>
    <s v="Kiambu"/>
    <s v="Thika East"/>
    <s v="Mangu"/>
    <s v="Riwa"/>
    <x v="7"/>
    <s v="VEP Enterprises"/>
    <s v="Nixon Kariuki Gaichuru"/>
    <s v="712456789"/>
    <s v="Micro Business"/>
    <s v="Home Biogas"/>
    <s v="Plastic"/>
    <s v="19/07/2019"/>
  </r>
  <r>
    <s v="VPA6"/>
    <x v="5310"/>
    <x v="1"/>
    <s v=""/>
    <s v="31st May,2019"/>
    <d v="2019-05-31T00:00:00"/>
    <s v="6th June,2019"/>
    <d v="2019-06-06T00:00:00"/>
    <s v="Kiwara Phillip"/>
    <s v="Male"/>
    <s v="9236256"/>
    <s v="711180438"/>
    <s v="711180438"/>
    <s v=""/>
    <s v="711342923"/>
    <n v="36.776800000000001"/>
    <n v="-0.92193499999999995"/>
    <s v="Kiambu"/>
    <s v="Gatundu South"/>
    <s v="Ndarugu"/>
    <s v="Kuri"/>
    <x v="0"/>
    <s v="Cides Ltd"/>
    <s v="Null"/>
    <s v=""/>
    <s v="Micro Business"/>
    <s v="KENBIM"/>
    <s v="Masonry"/>
    <s v="20/07/2019"/>
  </r>
  <r>
    <s v="VPA6"/>
    <x v="5311"/>
    <x v="1"/>
    <s v=""/>
    <s v="29th May,2019"/>
    <d v="2019-05-29T00:00:00"/>
    <s v="18th July,2019"/>
    <d v="2019-07-18T00:00:00"/>
    <s v="Ntakira Kinoti Jane"/>
    <s v="Female"/>
    <s v="8870172"/>
    <s v="254725708027"/>
    <s v="2.55E+11"/>
    <s v=""/>
    <s v="2.55E+11"/>
    <n v="37.592216999999998"/>
    <n v="-8.2038E-2"/>
    <s v="Meru"/>
    <s v="Imenti South"/>
    <s v="Upper Chure"/>
    <s v="Giuti"/>
    <x v="3"/>
    <s v="Likunga Company Limited"/>
    <s v="Eric Munene"/>
    <s v="728779943"/>
    <s v="Micro Business"/>
    <s v="MKD"/>
    <s v="Masonry"/>
    <s v="24/07/2019"/>
  </r>
  <r>
    <s v="VPA6"/>
    <x v="5312"/>
    <x v="1"/>
    <s v=""/>
    <s v="22nd June,2019"/>
    <d v="2019-06-22T00:00:00"/>
    <s v="18th July,2019"/>
    <d v="2019-07-18T00:00:00"/>
    <s v="Mwari Kirimi Beatrice"/>
    <s v="Female"/>
    <s v="10970042"/>
    <s v="254711950518"/>
    <s v="2.55E+11"/>
    <s v=""/>
    <s v="2.55E+11"/>
    <n v="37.654744000000001"/>
    <n v="-6.4231999999999997E-2"/>
    <s v="Meru"/>
    <s v="Imenti South"/>
    <s v="Kathera"/>
    <s v="Kigumone"/>
    <x v="0"/>
    <s v="Likunga Company Limited"/>
    <s v="Eric Munene"/>
    <s v="728779943"/>
    <s v="Micro Business"/>
    <s v="MKD"/>
    <s v="Masonry"/>
    <s v="25/07/2019"/>
  </r>
  <r>
    <s v="VPA6"/>
    <x v="5313"/>
    <x v="1"/>
    <s v=""/>
    <s v="26th May,2019"/>
    <d v="2019-05-26T00:00:00"/>
    <s v="17th June,2019"/>
    <d v="2019-06-17T00:00:00"/>
    <s v="Mbugua Olipah Mbugua"/>
    <s v="Female"/>
    <s v="99999"/>
    <s v="254724601341"/>
    <s v="2.55E+11"/>
    <s v=""/>
    <s v="2.55E+11"/>
    <n v="36.897688000000002"/>
    <n v="-0.80558799999999997"/>
    <s v="Murang'a"/>
    <s v="Kandara"/>
    <s v="Githumu"/>
    <s v="Gichagini"/>
    <x v="0"/>
    <s v="Sakaki Natural Renewable Energy Center"/>
    <s v="Null"/>
    <s v=""/>
    <s v="Micro Business"/>
    <s v="MKD"/>
    <s v="Masonry"/>
    <s v="26/07/2019"/>
  </r>
  <r>
    <s v="VPA6"/>
    <x v="5314"/>
    <x v="1"/>
    <s v=""/>
    <s v="1st June,2019"/>
    <d v="2019-06-01T00:00:00"/>
    <s v="18th June,2019"/>
    <d v="2019-06-18T00:00:00"/>
    <s v="Namu Irene Gichuku"/>
    <s v="Female"/>
    <s v="3736474"/>
    <s v="254726573783"/>
    <s v="2.55E+11"/>
    <s v=""/>
    <s v="2.55E+11"/>
    <n v="37.630679999999998"/>
    <n v="-0.405588"/>
    <s v="Embu"/>
    <s v="Embu East"/>
    <s v="Ken East"/>
    <s v="Gititu"/>
    <x v="2"/>
    <s v="Sakaki Natural Renewable Energy Center"/>
    <s v="Null"/>
    <s v=""/>
    <s v="Micro Business"/>
    <s v="MKD"/>
    <s v="Masonry"/>
    <s v="26/07/2019"/>
  </r>
  <r>
    <s v="VPA6"/>
    <x v="5315"/>
    <x v="1"/>
    <s v=""/>
    <s v="30th May,2019"/>
    <d v="2019-05-30T00:00:00"/>
    <s v="18th June,2019"/>
    <d v="2019-06-18T00:00:00"/>
    <s v="Muriithi Caroline Wawira"/>
    <s v="Female"/>
    <s v="99999"/>
    <s v="254720547169"/>
    <s v="2.55E+11"/>
    <s v=""/>
    <s v=""/>
    <n v="37.589143999999997"/>
    <n v="-0.43866100000000002"/>
    <s v="Embu"/>
    <s v="Embu East"/>
    <s v="Runyenjes"/>
    <s v="Gichiche"/>
    <x v="2"/>
    <s v="Sakaki Natural Renewable Energy Center"/>
    <s v="Null"/>
    <s v=""/>
    <s v="Micro Business"/>
    <s v="MKD"/>
    <s v="Masonry"/>
    <s v="26/07/2019"/>
  </r>
  <r>
    <s v="VPA6"/>
    <x v="5316"/>
    <x v="1"/>
    <s v=""/>
    <s v="20th February,2019"/>
    <d v="2019-02-20T00:00:00"/>
    <s v="20th June,2019"/>
    <d v="2019-06-20T00:00:00"/>
    <s v="Charles Mwangi Mucangi"/>
    <s v="Male"/>
    <s v="99999"/>
    <s v="254721327879"/>
    <s v="2.55E+11"/>
    <s v=""/>
    <s v="2.55E+11"/>
    <n v="37.518338"/>
    <n v="-0.56024499999999999"/>
    <s v="Embu"/>
    <s v="Embu North"/>
    <s v="Itabua"/>
    <s v="Kambo"/>
    <x v="0"/>
    <s v="Sakaki Natural Renewable Energy Center"/>
    <s v="Null"/>
    <s v=""/>
    <s v="Micro Business"/>
    <s v="MKD"/>
    <s v="Masonry"/>
    <s v="26/07/2019"/>
  </r>
  <r>
    <s v="VPA6"/>
    <x v="5317"/>
    <x v="1"/>
    <s v=""/>
    <s v="11th June,2019"/>
    <d v="2019-06-11T00:00:00"/>
    <s v="8th July,2019"/>
    <d v="2019-07-08T00:00:00"/>
    <s v="Muriithi Johnson Muriithi"/>
    <s v="Male"/>
    <s v="99999"/>
    <s v="254727674246"/>
    <s v="2.55E+11"/>
    <s v=""/>
    <s v="2.55E+11"/>
    <n v="37.589790000000001"/>
    <n v="-0.440772"/>
    <s v="Embu"/>
    <s v="Runyenjes"/>
    <s v="Runyenyes Town"/>
    <s v="Kiamwinga"/>
    <x v="4"/>
    <s v="Sakaki Natural Renewable Energy Center"/>
    <s v="Null"/>
    <s v=""/>
    <s v="Micro Business"/>
    <s v="AKUT"/>
    <s v="Masonry"/>
    <s v="26/07/2019"/>
  </r>
  <r>
    <s v="VPA6"/>
    <x v="5318"/>
    <x v="1"/>
    <s v=""/>
    <s v="9th April,2019"/>
    <d v="2019-04-09T00:00:00"/>
    <s v="9th July,2019"/>
    <d v="2019-07-09T00:00:00"/>
    <s v="Gachuiri Thiga Peter"/>
    <s v="Male"/>
    <s v="1427801"/>
    <s v="254729333543"/>
    <s v="2.55E+11"/>
    <s v=""/>
    <s v="2.55E+11"/>
    <n v="36.928013999999997"/>
    <n v="-0.59191700000000003"/>
    <s v="Nyeri"/>
    <s v="Othaya"/>
    <s v="Chinga"/>
    <s v="Mumbuini"/>
    <x v="1"/>
    <s v="Sakaki Natural Renewable Energy Center"/>
    <s v="Null"/>
    <s v=""/>
    <s v="Micro Business"/>
    <s v="MKD"/>
    <s v="Masonry"/>
    <s v="26/07/2019"/>
  </r>
  <r>
    <s v="VPA6"/>
    <x v="5319"/>
    <x v="1"/>
    <s v=""/>
    <s v="8th June,2019"/>
    <d v="2019-06-08T00:00:00"/>
    <s v="9th July,2019"/>
    <d v="2019-07-09T00:00:00"/>
    <s v="Mutero Margaret Wachuka"/>
    <s v="Female"/>
    <s v="22242949"/>
    <s v="254710124044"/>
    <s v="2.55E+11"/>
    <s v=""/>
    <s v="2.55E+11"/>
    <n v="36.919547999999999"/>
    <n v="-0.59214699999999998"/>
    <s v="Nyeri"/>
    <s v="Othaya"/>
    <s v="Chinga"/>
    <s v="Mumbuini"/>
    <x v="1"/>
    <s v="Sakaki Natural Renewable Energy Center"/>
    <s v="Null"/>
    <s v=""/>
    <s v="Micro Business"/>
    <s v="MKD"/>
    <s v="Masonry"/>
    <s v="26/07/2019"/>
  </r>
  <r>
    <s v="VPA6"/>
    <x v="5320"/>
    <x v="1"/>
    <s v=""/>
    <s v="19th March,2019"/>
    <d v="2019-03-19T00:00:00"/>
    <s v="9th July,2019"/>
    <d v="2019-07-09T00:00:00"/>
    <s v="Kabuu Cecida Wangeci"/>
    <s v="Female"/>
    <s v="99999"/>
    <s v="2540723275344"/>
    <s v="2.54E+12"/>
    <s v=""/>
    <s v="2.55E+11"/>
    <n v="36.917045999999999"/>
    <n v="-0.59003899999999998"/>
    <s v="Nyeri"/>
    <s v="Othaya"/>
    <s v="Chinga"/>
    <s v="Mumbuini"/>
    <x v="1"/>
    <s v="Sakaki Natural Renewable Energy Center"/>
    <s v="Null"/>
    <s v=""/>
    <s v="Micro Business"/>
    <s v="MKD"/>
    <s v="Masonry"/>
    <s v="26/07/2019"/>
  </r>
  <r>
    <s v="VPA6"/>
    <x v="5321"/>
    <x v="1"/>
    <s v=""/>
    <s v="9th May,2019"/>
    <d v="2019-05-09T00:00:00"/>
    <s v="9th July,2019"/>
    <d v="2019-07-09T00:00:00"/>
    <s v="Macharia Elizabeth Waceke"/>
    <s v="Female"/>
    <s v="9381292"/>
    <s v="254723480677"/>
    <s v="2.55E+11"/>
    <s v=""/>
    <s v="2.55E+11"/>
    <n v="36.927667"/>
    <n v="-0.596132"/>
    <s v="Nyeri"/>
    <s v="Othaya"/>
    <s v="Chinga"/>
    <s v="Mumbuini"/>
    <x v="1"/>
    <s v="Sakaki Natural Renewable Energy Center"/>
    <s v="Null"/>
    <s v=""/>
    <s v="Micro Business"/>
    <s v="MKD"/>
    <s v="Masonry"/>
    <s v="26/07/2019"/>
  </r>
  <r>
    <s v="VPA6"/>
    <x v="5322"/>
    <x v="1"/>
    <s v=""/>
    <s v="9th May,2019"/>
    <d v="2019-05-09T00:00:00"/>
    <s v="9th July,2019"/>
    <d v="2019-07-09T00:00:00"/>
    <s v="Njigu Elizabeth Wanjiru"/>
    <s v="Female"/>
    <s v="21843615"/>
    <s v="254721322484"/>
    <s v="2.55E+11"/>
    <s v=""/>
    <s v=""/>
    <n v="36.926813000000003"/>
    <n v="-0.59653800000000001"/>
    <s v="Nyeri"/>
    <s v="Othaya"/>
    <s v="Chinga"/>
    <s v="Mumbuini"/>
    <x v="1"/>
    <s v="Sakaki Natural Renewable Energy Center"/>
    <s v="Null"/>
    <s v=""/>
    <s v="Micro Business"/>
    <s v="MKD"/>
    <s v="Masonry"/>
    <s v="26/07/2019"/>
  </r>
  <r>
    <s v="VPA6"/>
    <x v="5323"/>
    <x v="1"/>
    <s v=""/>
    <s v="11th June,2019"/>
    <d v="2019-06-11T00:00:00"/>
    <s v="11th July,2019"/>
    <d v="2019-07-11T00:00:00"/>
    <s v="Margret Kimenyi Muthoni"/>
    <s v="Female"/>
    <s v="3520335"/>
    <s v="0717554664"/>
    <s v="717554664"/>
    <s v=""/>
    <s v="723421759"/>
    <n v="37.471955999999999"/>
    <n v="-0.70043500000000003"/>
    <s v="Kirinyaga"/>
    <s v="Kirinyaga East"/>
    <s v="South Ngariama"/>
    <s v="Ngomano"/>
    <x v="3"/>
    <s v="Sakaki Natural Renewable Energy Center"/>
    <s v=""/>
    <s v=""/>
    <s v="Micro Business"/>
    <s v="MKD"/>
    <s v="Masonry"/>
    <s v="26/07/2019"/>
  </r>
  <r>
    <s v="VPA6"/>
    <x v="5324"/>
    <x v="1"/>
    <s v=""/>
    <s v="13th June,2019"/>
    <d v="2019-06-13T00:00:00"/>
    <s v="13th July,2019"/>
    <d v="2019-07-13T00:00:00"/>
    <s v="Weru Eusebia Warue"/>
    <s v="Female"/>
    <s v="99999"/>
    <s v="254720146705"/>
    <s v="2.55E+11"/>
    <s v=""/>
    <s v="2.55E+11"/>
    <n v="37.122931999999999"/>
    <n v="-0.45485500000000001"/>
    <s v="Nyeri"/>
    <s v="Mathira East"/>
    <s v="Ragati"/>
    <s v="Mungi"/>
    <x v="2"/>
    <s v="Sakaki Natural Renewable Energy Center"/>
    <s v="Null"/>
    <s v=""/>
    <s v="Micro Business"/>
    <s v="MKD"/>
    <s v="Masonry"/>
    <s v="26/07/2019"/>
  </r>
  <r>
    <s v="VPA6"/>
    <x v="5325"/>
    <x v="1"/>
    <s v=""/>
    <s v="13th June,2019"/>
    <d v="2019-06-13T00:00:00"/>
    <s v="13th July,2019"/>
    <d v="2019-07-13T00:00:00"/>
    <s v="Weru Ephraim Nyamu"/>
    <s v="Male"/>
    <s v="99999"/>
    <s v="254722811572"/>
    <s v="2.55E+11"/>
    <s v=""/>
    <s v="2.55E+11"/>
    <n v="37.12238"/>
    <n v="-0.454432"/>
    <s v="Nyeri"/>
    <s v="Mathira East"/>
    <s v="Ragati"/>
    <s v="Mungi"/>
    <x v="2"/>
    <s v="Sakaki Natural Renewable Energy Center"/>
    <s v="Null"/>
    <s v=""/>
    <s v="Micro Business"/>
    <s v="MKD"/>
    <s v="Masonry"/>
    <s v="26/07/2019"/>
  </r>
  <r>
    <s v="VPA6"/>
    <x v="5326"/>
    <x v="1"/>
    <s v=""/>
    <s v="1st April,2019"/>
    <d v="2019-04-01T00:00:00"/>
    <s v="22nd July,2019"/>
    <d v="2019-07-22T00:00:00"/>
    <s v="Wambugu Grace Wangui"/>
    <s v="Female"/>
    <s v="99999"/>
    <s v="254724008955"/>
    <s v="2.55E+11"/>
    <s v=""/>
    <s v="2.55E+11"/>
    <n v="36.905675000000002"/>
    <n v="-0.59359399999999996"/>
    <s v="Nyeri"/>
    <s v="Othaya"/>
    <s v="Chinga"/>
    <s v="Karembu"/>
    <x v="2"/>
    <s v="Sakaki Natural Renewable Energy Center"/>
    <s v="Null"/>
    <s v=""/>
    <s v="Micro Business"/>
    <s v="MKD"/>
    <s v="Masonry"/>
    <s v="26/07/2019"/>
  </r>
  <r>
    <s v="VPA6"/>
    <x v="5327"/>
    <x v="1"/>
    <s v=""/>
    <s v="9th July,2019"/>
    <d v="2019-07-09T00:00:00"/>
    <s v="24th July,2019"/>
    <d v="2019-07-24T00:00:00"/>
    <s v="Mbogo Banis Wanjiru"/>
    <s v="Female"/>
    <s v="99999"/>
    <s v="254724631507"/>
    <s v="2.55E+11"/>
    <s v=""/>
    <s v="2.55E+11"/>
    <n v="37.431044999999997"/>
    <n v="-0.48278700000000002"/>
    <s v="Embu"/>
    <s v="Manyatta"/>
    <s v="Kibugu"/>
    <s v="Ngerwe"/>
    <x v="0"/>
    <s v="Sakaki Natural Renewable Energy Center"/>
    <s v="Null"/>
    <s v=""/>
    <s v="Micro Business"/>
    <s v="MKD"/>
    <s v="Masonry"/>
    <s v="26/07/2019"/>
  </r>
  <r>
    <s v="VPA6"/>
    <x v="5328"/>
    <x v="1"/>
    <s v=""/>
    <s v="7th July,2019"/>
    <d v="2019-07-07T00:00:00"/>
    <s v="25th July,2019"/>
    <d v="2019-07-25T00:00:00"/>
    <s v="Kiburi Joseph Mwangi"/>
    <s v="Male"/>
    <s v="99999"/>
    <s v="254728676285"/>
    <s v="2.55E+11"/>
    <s v=""/>
    <s v="2.55E+11"/>
    <n v="37.129133000000003"/>
    <n v="-0.51904300000000003"/>
    <s v="Nyeri"/>
    <s v="Mathira East"/>
    <s v="Konyu"/>
    <s v="Kiamabara"/>
    <x v="2"/>
    <s v="Sakaki Natural Renewable Energy Center"/>
    <s v="Null"/>
    <s v=""/>
    <s v="Micro Business"/>
    <s v="MKD"/>
    <s v="Masonry"/>
    <s v="26/07/2019"/>
  </r>
  <r>
    <s v="VPA6"/>
    <x v="5329"/>
    <x v="1"/>
    <s v=""/>
    <s v="21st May,2019"/>
    <d v="2019-05-21T00:00:00"/>
    <s v="25th July,2019"/>
    <d v="2019-07-25T00:00:00"/>
    <s v="Kamau Paul Mwangi"/>
    <s v="Male"/>
    <s v="12781503"/>
    <s v="254720105372"/>
    <s v="2.55E+11"/>
    <s v=""/>
    <s v="2.55E+11"/>
    <n v="36.871721999999998"/>
    <n v="-0.60532200000000003"/>
    <s v="Nyeri"/>
    <s v="Othaya"/>
    <s v="Chinga"/>
    <s v="Muirungi"/>
    <x v="1"/>
    <s v="Sakaki Natural Renewable Energy Center"/>
    <s v="Null"/>
    <s v=""/>
    <s v="Micro Business"/>
    <s v="MKD"/>
    <s v="Masonry"/>
    <s v="26/07/2019"/>
  </r>
  <r>
    <s v="VPA6"/>
    <x v="5330"/>
    <x v="1"/>
    <s v=""/>
    <s v="23rd May,2019"/>
    <d v="2019-05-23T00:00:00"/>
    <s v="25th July,2019"/>
    <d v="2019-07-25T00:00:00"/>
    <s v="Kuria Nancy Wachera"/>
    <s v="Female"/>
    <s v="1833954"/>
    <s v="254720856239"/>
    <s v="2.55E+11"/>
    <s v=""/>
    <s v="2.55E+11"/>
    <n v="36.908943999999998"/>
    <n v="-0.59930099999999997"/>
    <s v="Nyeri"/>
    <s v="Othaya"/>
    <s v="Chinga"/>
    <s v="Gathiriri"/>
    <x v="1"/>
    <s v="Sakaki Natural Renewable Energy Center"/>
    <s v="Null"/>
    <s v=""/>
    <s v="Micro Business"/>
    <s v="MKD"/>
    <s v="Masonry"/>
    <s v="26/07/2019"/>
  </r>
  <r>
    <s v="VPA6"/>
    <x v="5331"/>
    <x v="1"/>
    <s v=""/>
    <s v="5th April,2019"/>
    <d v="2019-04-05T00:00:00"/>
    <s v="25th July,2019"/>
    <d v="2019-07-25T00:00:00"/>
    <s v="Githiga Alice Wangechi"/>
    <s v="Female"/>
    <s v="99999"/>
    <s v="254721655658"/>
    <s v="2.55E+11"/>
    <s v=""/>
    <s v="2.55E+11"/>
    <n v="36.911569999999998"/>
    <n v="-0.59559200000000001"/>
    <s v="Nyeri"/>
    <s v="Othaya"/>
    <s v="Chinga"/>
    <s v="Mumbuini"/>
    <x v="1"/>
    <s v="Sakaki Natural Renewable Energy Center"/>
    <s v="Null"/>
    <s v=""/>
    <s v="Micro Business"/>
    <s v="MKD"/>
    <s v="Masonry"/>
    <s v="26/07/2019"/>
  </r>
  <r>
    <s v="VPA6"/>
    <x v="5332"/>
    <x v="1"/>
    <s v=""/>
    <s v="25th May,2019"/>
    <d v="2019-05-25T00:00:00"/>
    <s v="25th July,2019"/>
    <d v="2019-07-25T00:00:00"/>
    <s v="Kanyingi Mary Nyakairia"/>
    <s v="Female"/>
    <s v="1833297"/>
    <s v="254723853006"/>
    <s v="2.55E+11"/>
    <s v=""/>
    <s v="2.55E+11"/>
    <n v="36.912089000000002"/>
    <n v="-0.59524299999999997"/>
    <s v="Nyeri"/>
    <s v="Othaya"/>
    <s v="Chinga"/>
    <s v="Mumbuini"/>
    <x v="1"/>
    <s v="Sakaki Natural Renewable Energy Center"/>
    <s v="Null"/>
    <s v=""/>
    <s v="Micro Business"/>
    <s v="MKD"/>
    <s v="Masonry"/>
    <s v="26/07/2019"/>
  </r>
  <r>
    <s v="VPA6"/>
    <x v="5333"/>
    <x v="1"/>
    <s v=""/>
    <s v="23rd May,2019"/>
    <d v="2019-05-23T00:00:00"/>
    <s v="25th July,2019"/>
    <d v="2019-07-25T00:00:00"/>
    <s v="Kimondo Silas Kongo"/>
    <s v="Male"/>
    <s v="1833099"/>
    <s v="254720807313"/>
    <s v="2.55E+11"/>
    <s v=""/>
    <s v=""/>
    <n v="36.911281000000002"/>
    <n v="-0.59421299999999999"/>
    <s v="Nyeri"/>
    <s v="Othaya"/>
    <s v="Chinga"/>
    <s v="Mumbuini"/>
    <x v="2"/>
    <s v="Sakaki Natural Renewable Energy Center"/>
    <s v="Null"/>
    <s v=""/>
    <s v="Micro Business"/>
    <s v="MKD"/>
    <s v="Masonry"/>
    <s v="26/07/2019"/>
  </r>
  <r>
    <s v="VPA6"/>
    <x v="5334"/>
    <x v="1"/>
    <s v=""/>
    <s v="17th May,2019"/>
    <d v="2019-05-17T00:00:00"/>
    <s v="25th July,2019"/>
    <d v="2019-07-25T00:00:00"/>
    <s v="Waithaka Margret Wambui"/>
    <s v="Female"/>
    <s v="1831196"/>
    <s v="254712007708"/>
    <s v="2.55E+11"/>
    <s v=""/>
    <s v="2.55E+11"/>
    <n v="36.913831999999999"/>
    <n v="-0.59492599999999995"/>
    <s v="Nyeri"/>
    <s v="Othaya"/>
    <s v="Chinga"/>
    <s v="Mumbuini"/>
    <x v="1"/>
    <s v="Sakaki Natural Renewable Energy Center"/>
    <s v="Null"/>
    <s v=""/>
    <s v="Micro Business"/>
    <s v="MKD"/>
    <s v="Masonry"/>
    <s v="26/07/2019"/>
  </r>
  <r>
    <s v="VPA6"/>
    <x v="5335"/>
    <x v="1"/>
    <s v=""/>
    <s v="25th May,2019"/>
    <d v="2019-05-25T00:00:00"/>
    <s v="25th July,2019"/>
    <d v="2019-07-25T00:00:00"/>
    <s v="Muchiri Sofia W."/>
    <s v="Female"/>
    <s v="1834554"/>
    <s v="254721712672"/>
    <s v="2.55E+11"/>
    <s v=""/>
    <s v=""/>
    <n v="36.914527"/>
    <n v="-0.59184899999999996"/>
    <s v="Nyeri"/>
    <s v="Othaya"/>
    <s v="Chinga"/>
    <s v="Mumbuini"/>
    <x v="1"/>
    <s v="Sakaki Natural Renewable Energy Center"/>
    <s v="Null"/>
    <s v=""/>
    <s v="Micro Business"/>
    <s v="MKD"/>
    <s v="Masonry"/>
    <s v="26/07/2019"/>
  </r>
  <r>
    <s v="VPA6"/>
    <x v="5336"/>
    <x v="1"/>
    <s v=""/>
    <s v="2nd July,2018"/>
    <d v="2018-07-02T00:00:00"/>
    <s v="26th July,2019"/>
    <d v="2019-07-26T00:00:00"/>
    <s v="Ngari Keru Keru"/>
    <s v="Male"/>
    <s v="2042432"/>
    <s v="254721696595"/>
    <s v="2.55E+11"/>
    <s v=""/>
    <s v="2.55E+11"/>
    <n v="36.953865"/>
    <n v="-0.60787899999999995"/>
    <s v="Murang'a"/>
    <s v="Mathioya"/>
    <s v="Kiru"/>
    <s v="Kagongo"/>
    <x v="1"/>
    <s v="Sakaki Natural Renewable Energy Center"/>
    <s v="Null"/>
    <s v=""/>
    <s v="Micro Business"/>
    <s v="MKD"/>
    <s v="Masonry"/>
    <s v="26/07/2019"/>
  </r>
  <r>
    <s v="VPA6"/>
    <x v="5337"/>
    <x v="1"/>
    <s v=""/>
    <s v="26th May,2019"/>
    <d v="2019-05-26T00:00:00"/>
    <s v="26th July,2019"/>
    <d v="2019-07-26T00:00:00"/>
    <s v="Gakuru Francis Kamunya"/>
    <s v="Male"/>
    <s v="10966274"/>
    <s v="254720367989"/>
    <s v="2.55E+11"/>
    <s v=""/>
    <s v="2.55E+11"/>
    <n v="36.939321"/>
    <n v="-0.58920700000000004"/>
    <s v="Nyeri"/>
    <s v="Othaya"/>
    <s v="Chinga"/>
    <s v="Gathanji"/>
    <x v="4"/>
    <s v="Sakaki Natural Renewable Energy Center"/>
    <s v="Null"/>
    <s v=""/>
    <s v="Micro Business"/>
    <s v="MKD"/>
    <s v="Masonry"/>
    <s v="26/07/2019"/>
  </r>
  <r>
    <s v="VPA6"/>
    <x v="5338"/>
    <x v="1"/>
    <s v=""/>
    <s v="24th May,2019"/>
    <d v="2019-05-24T00:00:00"/>
    <s v="14th June,2019"/>
    <d v="2019-06-14T00:00:00"/>
    <s v="Murigi Annastacia Wairimu"/>
    <s v="Female"/>
    <s v="99999"/>
    <s v="254726741449"/>
    <s v="2.55E+11"/>
    <s v=""/>
    <s v="2.55E+11"/>
    <n v="37.057223"/>
    <n v="-1.028993"/>
    <s v="Kiambu"/>
    <s v="Thika East"/>
    <s v="Chania"/>
    <s v="Maporomoko"/>
    <x v="7"/>
    <s v="VEP Enterprises"/>
    <s v="Doris Munene"/>
    <s v="792762486"/>
    <s v="Micro Business"/>
    <s v="Home Biogas"/>
    <s v="Plastic"/>
    <s v="29/07/2019"/>
  </r>
  <r>
    <s v="VPA6"/>
    <x v="5339"/>
    <x v="1"/>
    <s v=""/>
    <s v="12th July,2019"/>
    <d v="2019-07-12T00:00:00"/>
    <s v="29th July,2019"/>
    <d v="2019-07-29T00:00:00"/>
    <s v="Gitonga John Mureithi"/>
    <s v="Male"/>
    <s v="1207964"/>
    <s v="0727241904"/>
    <s v="727241904"/>
    <s v=""/>
    <s v=""/>
    <n v="37.047345"/>
    <n v="-0.48460300000000001"/>
    <s v="Nyeri"/>
    <s v="Nyeri Town"/>
    <s v="Mukaro"/>
    <s v="Kihethu"/>
    <x v="3"/>
    <s v="Kenbi Enterprises"/>
    <s v="Otieno"/>
    <s v=""/>
    <s v="Micro Business"/>
    <s v="KENBIM"/>
    <s v="Masonry"/>
    <s v="01/08/2019"/>
  </r>
  <r>
    <s v="VPA6"/>
    <x v="5340"/>
    <x v="1"/>
    <s v=""/>
    <s v="31st January,2019"/>
    <d v="2019-01-31T00:00:00"/>
    <s v="30th March,2019"/>
    <d v="2019-03-30T00:00:00"/>
    <s v="Michael Elizabeth Wambui"/>
    <s v="Female"/>
    <s v="99999"/>
    <s v="72468556"/>
    <s v="2.55E+11"/>
    <s v=""/>
    <s v="2.55E+11"/>
    <n v="37.651454000000001"/>
    <n v="-0.42813000000000001"/>
    <s v="Embu"/>
    <s v="Runyenjes"/>
    <s v="Kigumo"/>
    <s v="Mukuria"/>
    <x v="2"/>
    <s v="Bio Esline Company Ltd"/>
    <s v="Bioesline Company Ltd"/>
    <s v=""/>
    <s v="Micro Business"/>
    <s v="KENBIM"/>
    <s v="Masonry"/>
    <s v="06/08/2019"/>
  </r>
  <r>
    <s v="VPA6"/>
    <x v="5341"/>
    <x v="1"/>
    <s v=""/>
    <s v="1st September,2018"/>
    <d v="2018-09-01T00:00:00"/>
    <s v="1st January,2019"/>
    <d v="2019-01-01T00:00:00"/>
    <s v="Kagwanja Silvia"/>
    <s v="Female"/>
    <s v="21955956"/>
    <s v="727757745"/>
    <s v="727757745"/>
    <s v=""/>
    <s v="711493980"/>
    <n v="37.620337999999997"/>
    <n v="-0.426037"/>
    <s v="Embu"/>
    <s v="Runyenjes"/>
    <s v="Kyeni South"/>
    <s v="Kegonge"/>
    <x v="4"/>
    <s v="Bio Esline Company Ltd"/>
    <s v="Bioesline Company Ltd"/>
    <s v=""/>
    <s v="Micro Business"/>
    <s v="KENBIM"/>
    <s v="Masonry"/>
    <s v="07/08/2019"/>
  </r>
  <r>
    <s v="VPA6"/>
    <x v="5342"/>
    <x v="1"/>
    <s v=""/>
    <s v="1st October,2018"/>
    <d v="2018-10-01T00:00:00"/>
    <s v="31st January,2019"/>
    <d v="2019-01-31T00:00:00"/>
    <s v="Karanga Catherine Wanja"/>
    <s v="Female"/>
    <s v="10629585"/>
    <s v="0720612678"/>
    <s v="720612678"/>
    <s v=""/>
    <s v="725525101"/>
    <n v="37.560020000000002"/>
    <n v="-0.435697"/>
    <s v="Embu"/>
    <s v="Runyenjes"/>
    <s v="Gikuuri"/>
    <s v="Kairimui"/>
    <x v="2"/>
    <s v="Bio Esline Company Ltd"/>
    <s v="Bioesline Company Ltd"/>
    <s v=""/>
    <s v="Micro Business"/>
    <s v="KENBIM"/>
    <s v="Masonry"/>
    <s v="07/08/2019"/>
  </r>
  <r>
    <s v="VPA6"/>
    <x v="5343"/>
    <x v="2"/>
    <s v="Institutional Plant"/>
    <s v="15th August,2018"/>
    <d v="2018-08-15T00:00:00"/>
    <s v="25th February,2019"/>
    <d v="2019-02-25T00:00:00"/>
    <s v="Nyavoto Farm Farm"/>
    <s v="Institutional"/>
    <s v="13745735"/>
    <s v="0723877796"/>
    <s v="723877796"/>
    <s v=""/>
    <s v=""/>
    <n v="35.022466999999999"/>
    <n v="-0.77556499999999995"/>
    <s v="Nyamira"/>
    <s v="Borabu"/>
    <s v="Borabu"/>
    <s v="Simbauti"/>
    <x v="6"/>
    <s v="Nyansancha Biogas"/>
    <s v="Samuel Manyura Otiso"/>
    <s v="723433295"/>
    <s v="Micro Business"/>
    <s v="MKD"/>
    <s v="Masonry"/>
    <s v="07/08/2019"/>
  </r>
  <r>
    <s v="VPA6"/>
    <x v="5344"/>
    <x v="1"/>
    <s v=""/>
    <s v="19th June,2019"/>
    <d v="2019-06-19T00:00:00"/>
    <s v="1st August,2019"/>
    <d v="2019-08-01T00:00:00"/>
    <s v="Emily Rono"/>
    <s v="Female"/>
    <s v="20656030"/>
    <s v="254711314713"/>
    <s v="2.55E+11"/>
    <s v=""/>
    <s v="2.55E+11"/>
    <n v="35.511724999999998"/>
    <n v="-0.44173699999999999"/>
    <s v="Nakuru"/>
    <s v="Kuresoi"/>
    <s v="Etare"/>
    <s v="Chepkoprot"/>
    <x v="2"/>
    <s v="Kichemu limited"/>
    <s v="Stephen Macharia Kimenyi"/>
    <s v="727002750"/>
    <s v="Micro Business"/>
    <s v="MKD"/>
    <s v="Masonry"/>
    <s v="09/08/2019"/>
  </r>
  <r>
    <s v="VPA6"/>
    <x v="5345"/>
    <x v="1"/>
    <s v=""/>
    <s v="24th June,2019"/>
    <d v="2019-06-24T00:00:00"/>
    <s v="1st August,2019"/>
    <d v="2019-08-01T00:00:00"/>
    <s v="Chelangat Barno Mary"/>
    <s v="Male"/>
    <s v="2365318"/>
    <s v="254701428285"/>
    <s v="2.55E+11"/>
    <s v=""/>
    <s v="2.55E+11"/>
    <n v="35.583872"/>
    <n v="-0.50090000000000001"/>
    <s v="Nakuru"/>
    <s v="Kuresoi"/>
    <s v="Tinet"/>
    <s v="Keringet"/>
    <x v="2"/>
    <s v="Kichemu limited"/>
    <s v="Stephen Macharia Kimenyi"/>
    <s v="727002750"/>
    <s v="Micro Business"/>
    <s v="MKD"/>
    <s v="Masonry"/>
    <s v="09/08/2019"/>
  </r>
  <r>
    <s v="VPA6"/>
    <x v="5346"/>
    <x v="1"/>
    <s v=""/>
    <s v="8th July,2019"/>
    <d v="2019-07-08T00:00:00"/>
    <s v="1st August,2019"/>
    <d v="2019-08-01T00:00:00"/>
    <s v="Charles Korir"/>
    <s v="Male"/>
    <s v="2580163"/>
    <s v="254720604783"/>
    <s v="2.55E+11"/>
    <s v=""/>
    <s v="2.55E+11"/>
    <n v="35.553882999999999"/>
    <n v="-0.50439199999999995"/>
    <s v="Nakuru"/>
    <s v="Kuresoi"/>
    <s v="Tinet"/>
    <s v="Tirigoi"/>
    <x v="2"/>
    <s v="Kichemu limited"/>
    <s v="Stephen Macharia Kimenyi"/>
    <s v="727002750"/>
    <s v="Micro Business"/>
    <s v="MKD"/>
    <s v="Masonry"/>
    <s v="09/08/2019"/>
  </r>
  <r>
    <s v="VPA6"/>
    <x v="5347"/>
    <x v="1"/>
    <s v=""/>
    <s v="12th June,2019"/>
    <d v="2019-06-12T00:00:00"/>
    <s v="1st August,2019"/>
    <d v="2019-08-01T00:00:00"/>
    <s v="Livingstone Tesot"/>
    <s v="Male"/>
    <s v="21652928"/>
    <s v="254758986208"/>
    <s v="2.55E+11"/>
    <s v=""/>
    <s v="2.55E+11"/>
    <n v="35.541600000000003"/>
    <n v="-0.478912"/>
    <s v="Nakuru"/>
    <s v="Kuresoi"/>
    <s v="Tinet"/>
    <s v="Kabongoi"/>
    <x v="2"/>
    <s v="Kichemu limited"/>
    <s v="Stephen Macharia Kimenyi"/>
    <s v="727002750"/>
    <s v="Micro Business"/>
    <s v="MKD"/>
    <s v="Masonry"/>
    <s v="09/08/2019"/>
  </r>
  <r>
    <s v="VPA6"/>
    <x v="5348"/>
    <x v="1"/>
    <s v=""/>
    <s v="12th June,2019"/>
    <d v="2019-06-12T00:00:00"/>
    <s v="1st August,2019"/>
    <d v="2019-08-01T00:00:00"/>
    <s v="Wesley Kirui"/>
    <s v="Male"/>
    <s v="23495395"/>
    <s v="254706670276"/>
    <s v="2.55E+11"/>
    <s v=""/>
    <s v="2.55E+11"/>
    <n v="35.547002999999997"/>
    <n v="-0.43826500000000002"/>
    <s v="Nakuru"/>
    <s v="Kuresoi"/>
    <s v="Tinet"/>
    <s v="Sangawet"/>
    <x v="3"/>
    <s v="Kichemu limited"/>
    <s v="Stephen Macharia Kimenyi"/>
    <s v="727002750"/>
    <s v="Micro Business"/>
    <s v="MKD"/>
    <s v="Masonry"/>
    <s v="09/08/2019"/>
  </r>
  <r>
    <s v="VPA6"/>
    <x v="5349"/>
    <x v="1"/>
    <s v=""/>
    <s v="8th August,2019"/>
    <d v="2019-08-08T00:00:00"/>
    <s v="8th August,2019"/>
    <d v="2019-08-08T00:00:00"/>
    <s v="Nyambariga Zabulon Gichana"/>
    <s v="Male"/>
    <s v="12502291"/>
    <s v="0727917340"/>
    <s v="727917340"/>
    <s v=""/>
    <s v="700769238"/>
    <n v="35.048802999999999"/>
    <n v="-0.66549700000000001"/>
    <s v="Nyamira"/>
    <s v="Borabu"/>
    <s v="Borabu"/>
    <s v="Mogusii"/>
    <x v="0"/>
    <s v="Nyansancha Biogas"/>
    <s v="Samuel Manyura Otiso"/>
    <s v="723433295"/>
    <s v="Micro Business"/>
    <s v="MKD"/>
    <s v="Masonry"/>
    <s v="12/08/2019"/>
  </r>
  <r>
    <s v="VPA6"/>
    <x v="5350"/>
    <x v="1"/>
    <s v=""/>
    <s v="7th July,2019"/>
    <d v="2019-07-07T00:00:00"/>
    <s v="7th August,2019"/>
    <d v="2019-08-07T00:00:00"/>
    <s v="Njagi Grace Watare"/>
    <s v="Female"/>
    <s v="99999"/>
    <s v="722816371"/>
    <s v="2.55E+11"/>
    <s v=""/>
    <s v=""/>
    <n v="37.442340000000002"/>
    <n v="-0.50539500000000004"/>
    <s v="Embu"/>
    <s v="Manyatta"/>
    <s v="Kangaru"/>
    <s v="Njukiri"/>
    <x v="2"/>
    <s v="Eastern Bioteck"/>
    <s v="Sispeter Maina"/>
    <s v=""/>
    <s v="Micro Business"/>
    <s v="MKD"/>
    <s v="Masonry"/>
    <s v="12/08/2019"/>
  </r>
  <r>
    <s v="VPA6"/>
    <x v="5351"/>
    <x v="1"/>
    <s v=""/>
    <s v="29th June,2019"/>
    <d v="2019-06-29T00:00:00"/>
    <s v="12th August,2019"/>
    <d v="2019-08-12T00:00:00"/>
    <s v="Kinyua Eunice Wanjuki"/>
    <s v="Female"/>
    <s v="99999"/>
    <s v="254724884999"/>
    <s v="2.55E+11"/>
    <s v=""/>
    <s v="2.55E+11"/>
    <n v="37.463549"/>
    <n v="-0.43038500000000002"/>
    <s v="Embu"/>
    <s v="Manyatta"/>
    <s v="Ngandori"/>
    <s v="Ngurukiri"/>
    <x v="2"/>
    <s v="Sakaki Natural Renewable Energy Center"/>
    <s v="Null"/>
    <s v=""/>
    <s v="Micro Business"/>
    <s v="MKD"/>
    <s v="Masonry"/>
    <s v="12/08/2019"/>
  </r>
  <r>
    <s v="VPA6"/>
    <x v="5352"/>
    <x v="1"/>
    <s v=""/>
    <s v="12th July,2019"/>
    <d v="2019-07-12T00:00:00"/>
    <s v="12th August,2019"/>
    <d v="2019-08-12T00:00:00"/>
    <s v="Machungu Sebastian Muriithi"/>
    <s v="Male"/>
    <s v="99999"/>
    <s v="254727767368"/>
    <s v="2.55E+11"/>
    <s v=""/>
    <s v="2.55E+11"/>
    <n v="37.434956"/>
    <n v="-0.47252300000000003"/>
    <s v="Embu"/>
    <s v="Manyatta"/>
    <s v="Kibugu"/>
    <s v="Gichoya"/>
    <x v="3"/>
    <s v="Sakaki Natural Renewable Energy Center"/>
    <s v="Null"/>
    <s v=""/>
    <s v="Micro Business"/>
    <s v="MKD"/>
    <s v="Masonry"/>
    <s v="12/08/2019"/>
  </r>
  <r>
    <s v="VPA6"/>
    <x v="5353"/>
    <x v="1"/>
    <s v=""/>
    <s v="19th July,2019"/>
    <d v="2019-07-19T00:00:00"/>
    <s v="11th August,2019"/>
    <d v="2019-08-11T00:00:00"/>
    <s v="Stephen Cheprot Psiwa"/>
    <s v="Male"/>
    <s v="13649640"/>
    <s v="722222367"/>
    <s v="2.55E+11"/>
    <s v=""/>
    <s v="2.55E+11"/>
    <n v="35.081857999999997"/>
    <n v="0.95855199999999996"/>
    <s v="Trans Nzoia"/>
    <s v="Trans Nzoia West"/>
    <s v="Sirende"/>
    <s v="Toro"/>
    <x v="2"/>
    <s v="Pafasi Enterprise"/>
    <s v="Pafasi  Enterprise"/>
    <s v="712956699"/>
    <s v="Micro Business"/>
    <s v="MKD"/>
    <s v="Masonry"/>
    <s v="13/08/2019"/>
  </r>
  <r>
    <s v="VPA6"/>
    <x v="5354"/>
    <x v="1"/>
    <s v=""/>
    <s v="13th August,2019"/>
    <d v="2019-08-13T00:00:00"/>
    <s v="13th August,2019"/>
    <d v="2019-08-13T00:00:00"/>
    <s v="Andrew Edward Kiarii"/>
    <s v="Male"/>
    <s v="796501"/>
    <s v="0727644956"/>
    <s v="727644956"/>
    <s v=""/>
    <s v="722751473"/>
    <n v="36.916122000000001"/>
    <n v="-0.82813000000000003"/>
    <s v="Murang'a"/>
    <s v="Kandara"/>
    <s v="Ruchu"/>
    <s v="Kariko"/>
    <x v="2"/>
    <s v="HAMKAM"/>
    <s v="Hamkam"/>
    <s v="728905327"/>
    <s v="Micro Business"/>
    <s v="KENBIM"/>
    <s v="Masonry"/>
    <s v="13/08/2019"/>
  </r>
  <r>
    <s v="VPA6"/>
    <x v="5355"/>
    <x v="0"/>
    <s v="Grievance"/>
    <s v="15th August,2019"/>
    <d v="2019-08-15T00:00:00"/>
    <s v="15th August,2019"/>
    <d v="2019-08-15T00:00:00"/>
    <s v="Njenga Kiarie Samuel"/>
    <s v="Male"/>
    <s v="9124977"/>
    <s v="0722646196"/>
    <s v="722646196"/>
    <s v=""/>
    <s v="721872432"/>
    <n v="36.734248000000001"/>
    <n v="-1.171203"/>
    <s v="Kiambu"/>
    <s v="Kiambaa"/>
    <s v="Karuri"/>
    <s v="Njiku"/>
    <x v="7"/>
    <s v="Biotechno &amp; Services"/>
    <s v="Joshua"/>
    <s v="720561118"/>
    <s v="Micro Business"/>
    <s v="KENBIM"/>
    <s v="Masonry"/>
    <s v="15/08/2019"/>
  </r>
  <r>
    <s v="VPA6"/>
    <x v="5356"/>
    <x v="0"/>
    <s v="Non Compliant"/>
    <s v="15th August,2019"/>
    <d v="2019-08-15T00:00:00"/>
    <s v="15th August,2019"/>
    <d v="2019-08-15T00:00:00"/>
    <s v="Wandati Mirriam Mugure"/>
    <s v="Female"/>
    <s v="23370924"/>
    <s v="0725780128"/>
    <s v="725780128"/>
    <s v=""/>
    <s v=""/>
    <n v="36.620057000000003"/>
    <n v="-1.10148"/>
    <s v="Kiambu"/>
    <s v="Limuru"/>
    <s v="Limiru"/>
    <s v="Itogothi"/>
    <x v="1"/>
    <s v="Biotechno &amp; Services"/>
    <s v="Biotechno &amp; Services"/>
    <s v="720561118"/>
    <s v="Micro Business"/>
    <s v="KENBIM"/>
    <s v="Masonry"/>
    <s v="15/08/2019"/>
  </r>
  <r>
    <s v="VPA6"/>
    <x v="5357"/>
    <x v="1"/>
    <s v=""/>
    <s v="15th August,2019"/>
    <d v="2019-08-15T00:00:00"/>
    <s v="15th August,2019"/>
    <d v="2019-08-15T00:00:00"/>
    <s v="Mwaniki John Mangara"/>
    <s v="Male"/>
    <s v="5217241"/>
    <s v="0720468942"/>
    <s v="720468942"/>
    <s v=""/>
    <s v=""/>
    <n v="36.597104999999999"/>
    <n v="-1.1686399999999999"/>
    <s v="Kiambu"/>
    <s v="Limuru"/>
    <s v="Ndeya"/>
    <s v="Makutano/Mugetho"/>
    <x v="7"/>
    <s v="Biotechno &amp; Services"/>
    <s v="Biotechno &amp; Services"/>
    <s v="720561118"/>
    <s v="Micro Business"/>
    <s v="KENBIM"/>
    <s v="Masonry"/>
    <s v="15/08/2019"/>
  </r>
  <r>
    <s v="VPA6"/>
    <x v="5358"/>
    <x v="1"/>
    <s v=""/>
    <s v="15th August,2019"/>
    <d v="2019-08-15T00:00:00"/>
    <s v="15th August,2019"/>
    <d v="2019-08-15T00:00:00"/>
    <s v="Kamau Anthony"/>
    <s v="Male"/>
    <s v="25197522"/>
    <s v="254736959959"/>
    <s v="2.55E+11"/>
    <s v=""/>
    <s v="2.55E+11"/>
    <n v="36.667414999999998"/>
    <n v="-1.2068779999999999"/>
    <s v="Kiambu"/>
    <s v="Kikuyu"/>
    <s v="Zambezi"/>
    <s v="Kamungunga"/>
    <x v="7"/>
    <s v="Biotechno &amp; Services"/>
    <s v="Biotechno &amp; Services"/>
    <s v="725561118"/>
    <s v="Micro Business"/>
    <s v="KENBIM"/>
    <s v="Masonry"/>
    <s v="15/08/2019"/>
  </r>
  <r>
    <s v="VPA6"/>
    <x v="5359"/>
    <x v="1"/>
    <s v=""/>
    <s v="16th July,2019"/>
    <d v="2019-07-16T00:00:00"/>
    <s v="16th August,2019"/>
    <d v="2019-08-16T00:00:00"/>
    <s v="Mwangi Isaac Karanja"/>
    <s v="Male"/>
    <s v="99999"/>
    <s v="254726870224"/>
    <s v="2.55E+11"/>
    <s v=""/>
    <s v="2.55E+11"/>
    <n v="36.911391999999999"/>
    <n v="-0.86879300000000004"/>
    <s v="Murang'a"/>
    <s v="Gatanga"/>
    <s v="Kigoro"/>
    <s v="Ndunyu Chege"/>
    <x v="1"/>
    <s v="Kenbi Enterprises"/>
    <s v="Null"/>
    <s v=""/>
    <s v="Micro Business"/>
    <s v="KENBIM"/>
    <s v="Masonry"/>
    <s v="20/08/2019"/>
  </r>
  <r>
    <s v="VPA6"/>
    <x v="5360"/>
    <x v="1"/>
    <s v=""/>
    <s v="22nd June,2019"/>
    <d v="2019-06-22T00:00:00"/>
    <s v="12th August,2019"/>
    <d v="2019-08-12T00:00:00"/>
    <s v="Kahunya Simon Wario"/>
    <s v="Male"/>
    <s v="99999"/>
    <s v="254725270953"/>
    <s v="2.55E+11"/>
    <s v=""/>
    <s v="2.55E+11"/>
    <n v="37.457087999999999"/>
    <n v="-0.55477100000000001"/>
    <s v="Kirinyaga"/>
    <s v="Kirinyaga East"/>
    <s v="Murinduko"/>
    <s v="Gatundu"/>
    <x v="1"/>
    <s v="Sakaki Natural Renewable Energy Center"/>
    <s v="Null"/>
    <s v=""/>
    <s v="Micro Business"/>
    <s v="MKD"/>
    <s v="Masonry"/>
    <s v="20/08/2019"/>
  </r>
  <r>
    <s v="VPA6"/>
    <x v="5361"/>
    <x v="1"/>
    <s v=""/>
    <s v="23rd July,2019"/>
    <d v="2019-07-23T00:00:00"/>
    <s v="13th August,2019"/>
    <d v="2019-08-13T00:00:00"/>
    <s v="Ethan Washington Maina"/>
    <s v="Male"/>
    <s v="99999"/>
    <s v="0722966309"/>
    <s v="722966309"/>
    <s v=""/>
    <s v="720494757"/>
    <n v="36.954855000000002"/>
    <n v="-0.60865800000000003"/>
    <s v="Murang'a"/>
    <s v="Mathioya"/>
    <s v="Kiru"/>
    <s v="Kagongo"/>
    <x v="0"/>
    <s v="Sakaki Natural Renewable Energy Center"/>
    <s v=""/>
    <s v=""/>
    <s v="Micro Business"/>
    <s v="MKD"/>
    <s v="Masonry"/>
    <s v="20/08/2019"/>
  </r>
  <r>
    <s v="VPA6"/>
    <x v="5362"/>
    <x v="1"/>
    <s v=""/>
    <s v="15th July,2019"/>
    <d v="2019-07-15T00:00:00"/>
    <s v="8th August,2019"/>
    <d v="2019-08-08T00:00:00"/>
    <s v="Gachau Henry Muchiri"/>
    <s v="Male"/>
    <s v="10188763"/>
    <s v="0722447629"/>
    <s v="722447629"/>
    <s v=""/>
    <s v="721217395"/>
    <n v="36.936197"/>
    <n v="-0.35153200000000001"/>
    <s v="Nyeri"/>
    <s v="Kieni West"/>
    <s v="Kieni West"/>
    <s v="Mwireri"/>
    <x v="2"/>
    <s v="Sakaki Natural Renewable Energy Center"/>
    <s v="Sakaki Natural Renewable Energy Center"/>
    <s v="723421759"/>
    <s v="Micro Business"/>
    <s v="MKD"/>
    <s v="Masonry"/>
    <s v="23/08/2019"/>
  </r>
  <r>
    <s v="VPA6"/>
    <x v="5363"/>
    <x v="1"/>
    <s v=""/>
    <s v="24th September,2019"/>
    <d v="2019-09-24T00:00:00"/>
    <s v="24th September,2019"/>
    <d v="2019-09-24T00:00:00"/>
    <s v="Maina Jackson Wahome"/>
    <s v="Male"/>
    <s v="864947"/>
    <s v="0722327975"/>
    <s v="722327975"/>
    <s v=""/>
    <s v="716487428"/>
    <n v="37.211370000000002"/>
    <n v="9.3657000000000004E-2"/>
    <s v="Laikipia"/>
    <s v="Laikipia East"/>
    <s v="Ethi"/>
    <s v="Mia Moja"/>
    <x v="2"/>
    <s v="Fagaden Enterprises"/>
    <s v="Fagaden Enterprises"/>
    <s v="721959188"/>
    <s v="Micro Business"/>
    <s v="MKD"/>
    <s v="Masonry"/>
    <s v="25/09/2019"/>
  </r>
  <r>
    <s v="VPA6"/>
    <x v="5364"/>
    <x v="0"/>
    <s v="Under Verification"/>
    <s v="25th September,2019"/>
    <d v="2019-09-25T00:00:00"/>
    <s v="25th September,2019"/>
    <d v="2019-09-25T00:00:00"/>
    <s v="Misno Francis Mbuthia"/>
    <s v="Male"/>
    <s v="3213660"/>
    <s v="0712027517"/>
    <s v="712027517"/>
    <s v=""/>
    <s v="738931897"/>
    <n v="37.144043000000003"/>
    <n v="-0.50836700000000001"/>
    <s v="Nyeri"/>
    <s v="Mathira East"/>
    <s v="Nfaroini"/>
    <s v="Giakatathe"/>
    <x v="2"/>
    <s v="Fagaden Enterprises"/>
    <s v="Fagaden Enterprises"/>
    <s v=""/>
    <s v="Micro Business"/>
    <s v="MKD"/>
    <s v="Masonry"/>
    <s v="25/09/2019"/>
  </r>
  <r>
    <s v="VPA6"/>
    <x v="5365"/>
    <x v="1"/>
    <s v=""/>
    <s v="25th September,2019"/>
    <d v="2019-09-25T00:00:00"/>
    <s v="25th September,2019"/>
    <d v="2019-09-25T00:00:00"/>
    <s v="Mwangi Tresa Wanjiru"/>
    <s v="Female"/>
    <s v="10503338"/>
    <s v="0791847507"/>
    <s v="791847507"/>
    <s v=""/>
    <s v="715462747"/>
    <n v="37.143467999999999"/>
    <n v="-0.50936999999999999"/>
    <s v="Nyeri"/>
    <s v="Nyeri Town"/>
    <s v="Ndaroini"/>
    <s v="Ndaroini"/>
    <x v="2"/>
    <s v="Fagaden Enterprises"/>
    <s v="Fagaden Enterprises"/>
    <s v=""/>
    <s v="Micro Business"/>
    <s v="MKD"/>
    <s v="Masonry"/>
    <s v="25/09/2019"/>
  </r>
  <r>
    <s v="VPA6"/>
    <x v="5366"/>
    <x v="1"/>
    <s v=""/>
    <s v="25th September,2019"/>
    <d v="2019-09-25T00:00:00"/>
    <s v="25th September,2019"/>
    <d v="2019-09-25T00:00:00"/>
    <s v="Mukuha Lydia Wanja"/>
    <s v="Female"/>
    <s v="99999"/>
    <s v="0720700616"/>
    <s v="720700616"/>
    <s v=""/>
    <s v="723770446"/>
    <n v="37.144376999999999"/>
    <n v="-0.50964799999999999"/>
    <s v="Nyeri"/>
    <s v="Mathira East"/>
    <s v="Ndaroini"/>
    <s v="Giakarathe"/>
    <x v="2"/>
    <s v="Fagaden Enterprises"/>
    <s v="Fagaden Enterprises"/>
    <s v=""/>
    <s v="Micro Business"/>
    <s v="MKD"/>
    <s v="Masonry"/>
    <s v="25/09/2019"/>
  </r>
  <r>
    <s v="VPA6"/>
    <x v="5367"/>
    <x v="1"/>
    <s v=""/>
    <s v="26th June,2019"/>
    <d v="2019-06-26T00:00:00"/>
    <s v="7th August,2019"/>
    <d v="2019-08-07T00:00:00"/>
    <s v="Zack Magomere"/>
    <s v="Male"/>
    <s v="2589268"/>
    <s v="254722677975"/>
    <s v="2.55E+11"/>
    <s v=""/>
    <s v=""/>
    <n v="35.966712999999999"/>
    <n v="-0.23708299999999999"/>
    <s v="Nakuru"/>
    <s v="Rongai"/>
    <s v="Sobea"/>
    <s v="Sobea"/>
    <x v="2"/>
    <s v="Samjubiotec Enterprises"/>
    <s v="Samuel Mwangi Juma"/>
    <s v="725884727"/>
    <s v="Micro Business"/>
    <s v="KENBIM"/>
    <s v="Masonry"/>
    <s v="30/09/2019"/>
  </r>
  <r>
    <s v="VPA6"/>
    <x v="5368"/>
    <x v="1"/>
    <s v=""/>
    <s v="18th April,2019"/>
    <d v="2019-04-18T00:00:00"/>
    <s v="27th June,2019"/>
    <d v="2019-06-27T00:00:00"/>
    <s v="Thiga Daniel Waithaka"/>
    <s v="Male"/>
    <s v="6441014"/>
    <s v="0722472973"/>
    <s v="722472973"/>
    <s v=""/>
    <s v=""/>
    <n v="36.89958"/>
    <n v="-0.57960699999999998"/>
    <s v="Nyeri"/>
    <s v="Othaya"/>
    <s v="Othaya"/>
    <s v="Miiri"/>
    <x v="0"/>
    <s v="Samjubiotec Enterprises"/>
    <s v="Samuel Juma"/>
    <s v="725884727"/>
    <s v="Micro Business"/>
    <s v="MKD"/>
    <s v="Masonry"/>
    <s v="27/08/2019"/>
  </r>
  <r>
    <s v="VPA6"/>
    <x v="5369"/>
    <x v="1"/>
    <s v=""/>
    <s v="4th January,2019"/>
    <d v="2019-01-04T00:00:00"/>
    <s v="15th March,2019"/>
    <d v="2019-03-15T00:00:00"/>
    <s v="Kangethe Kanja David"/>
    <s v="Male"/>
    <s v="2185439"/>
    <s v="254720748470"/>
    <s v="2.55E+11"/>
    <s v=""/>
    <s v="2.55E+11"/>
    <n v="35.938904999999998"/>
    <n v="-0.38622800000000002"/>
    <s v="Nakuru"/>
    <s v="Njoro"/>
    <s v="Egerton Wright"/>
    <s v="Njokerio"/>
    <x v="0"/>
    <s v="Bio Esline Company Ltd"/>
    <s v="Bioesline Company Ltd"/>
    <s v="723784968"/>
    <s v="Micro Business"/>
    <s v="KENBIM"/>
    <s v="Masonry"/>
    <s v="28/08/2019"/>
  </r>
  <r>
    <s v="VPA6"/>
    <x v="5370"/>
    <x v="1"/>
    <s v=""/>
    <s v="24th April,2019"/>
    <d v="2019-04-24T00:00:00"/>
    <s v="5th June,2019"/>
    <d v="2019-06-05T00:00:00"/>
    <s v="Christopher Mukuria"/>
    <s v="Male"/>
    <s v="2643629"/>
    <s v="254712721519"/>
    <s v="2.55E+11"/>
    <s v=""/>
    <s v="2.55E+11"/>
    <n v="36.237276999999999"/>
    <n v="-0.25547500000000001"/>
    <s v="Nakuru"/>
    <s v="Bahati"/>
    <s v="Ndudori"/>
    <s v="Ndudori"/>
    <x v="2"/>
    <s v="Samjubiotec Enterprises"/>
    <s v="Samuel Mwangi"/>
    <s v="725884727"/>
    <s v="Micro Business"/>
    <s v="KENBIM"/>
    <s v="Masonry"/>
    <s v="29/08/2019"/>
  </r>
  <r>
    <s v="VPA6"/>
    <x v="5371"/>
    <x v="1"/>
    <s v=""/>
    <s v="18th July,2019"/>
    <d v="2019-07-18T00:00:00"/>
    <s v="1st August,2019"/>
    <d v="2019-08-01T00:00:00"/>
    <s v="Zipporah Muchunu W"/>
    <s v="Female"/>
    <s v="3387167"/>
    <s v="254722591269"/>
    <s v="2.55E+11"/>
    <s v=""/>
    <s v="2.55E+11"/>
    <n v="36.659742999999999"/>
    <n v="-1.2696480000000001"/>
    <s v="Kiambu"/>
    <s v="Kikuyu"/>
    <s v="Kikuyu"/>
    <s v="Mai-Aiihii"/>
    <x v="7"/>
    <s v="VEP Enterprises"/>
    <s v="Doris Munene"/>
    <s v="792762486"/>
    <s v="Micro Business"/>
    <s v="Home Biogas"/>
    <s v="Plastic"/>
    <s v="30/08/2019"/>
  </r>
  <r>
    <s v="VPA6"/>
    <x v="5372"/>
    <x v="0"/>
    <s v="Non Compliant"/>
    <s v="31st August,2019"/>
    <d v="2019-08-31T00:00:00"/>
    <s v="31st August,2019"/>
    <d v="2019-08-31T00:00:00"/>
    <s v="Mbugua Simon"/>
    <s v="Male"/>
    <s v="9325073"/>
    <s v="721556938"/>
    <s v="2.55E+11"/>
    <s v=""/>
    <s v=""/>
    <n v="37.150312"/>
    <n v="-1.06917"/>
    <s v="Kiambu"/>
    <s v="Kikuyu"/>
    <s v="Kamenu"/>
    <s v="Kamagambo"/>
    <x v="3"/>
    <s v="Andcol Enterprises"/>
    <s v="Andcol  Enterprises"/>
    <s v="723020914"/>
    <s v="Micro Business"/>
    <s v="KENBIM"/>
    <s v="Masonry"/>
    <s v="31/08/2019"/>
  </r>
  <r>
    <s v="VPA6"/>
    <x v="5373"/>
    <x v="2"/>
    <s v="Institutional Plant"/>
    <s v="11th February,2019"/>
    <d v="2019-02-11T00:00:00"/>
    <s v="2nd April,2019"/>
    <d v="2019-04-02T00:00:00"/>
    <s v="Kiplagat (Lake Bogoria Spa &amp; Resort) Titus"/>
    <s v="Male"/>
    <n v="99999"/>
    <s v="0726594730"/>
    <s v="726594730"/>
    <s v=""/>
    <s v="783463410"/>
    <n v="36.053719999999998"/>
    <n v="0.35437099999999999"/>
    <s v="Baringo"/>
    <s v="Marigat"/>
    <s v="Loboi"/>
    <s v="Chelaba"/>
    <x v="16"/>
    <s v="Kichemu limited"/>
    <s v=""/>
    <s v=""/>
    <s v="Micro Business"/>
    <s v="MKD"/>
    <s v="Masonry"/>
    <s v="03/09/2019"/>
  </r>
  <r>
    <s v="VPA6"/>
    <x v="5374"/>
    <x v="1"/>
    <s v=""/>
    <s v="15th June,2019"/>
    <d v="2019-06-15T00:00:00"/>
    <s v="17th August,2019"/>
    <d v="2019-08-17T00:00:00"/>
    <s v="Njenga Petronilla"/>
    <s v="Female"/>
    <s v="99999"/>
    <s v="254722897074"/>
    <s v="2.55E+11"/>
    <s v=""/>
    <s v=""/>
    <n v="36.745801999999998"/>
    <n v="-1.2997719999999999"/>
    <s v="Nairobi"/>
    <s v="Dagoretti South"/>
    <s v="Riruta"/>
    <s v="Ngando"/>
    <x v="2"/>
    <s v="Cides Ltd"/>
    <s v="Null"/>
    <s v=""/>
    <s v="Micro Business"/>
    <s v="MKD"/>
    <s v="Masonry"/>
    <s v="05/09/2019"/>
  </r>
  <r>
    <s v="VPA6"/>
    <x v="5375"/>
    <x v="1"/>
    <s v=""/>
    <s v="20th July,2019"/>
    <d v="2019-07-20T00:00:00"/>
    <s v="26th August,2019"/>
    <d v="2019-08-26T00:00:00"/>
    <s v="Muiru Peter Kariuki"/>
    <s v="Male"/>
    <s v="315779"/>
    <s v="254720894154"/>
    <s v="2.55E+11"/>
    <s v=""/>
    <s v=""/>
    <n v="36.762354999999999"/>
    <n v="-0.95499900000000004"/>
    <s v="Kiambu"/>
    <s v="Gatundu North"/>
    <s v="Mundoro"/>
    <s v="Kibera"/>
    <x v="2"/>
    <s v="Cides Ltd"/>
    <s v="Null"/>
    <s v=""/>
    <s v="Micro Business"/>
    <s v="KENBIM"/>
    <s v="Masonry"/>
    <s v="05/09/2019"/>
  </r>
  <r>
    <s v="VPA6"/>
    <x v="5376"/>
    <x v="1"/>
    <s v=""/>
    <s v="9th September,2019"/>
    <d v="2019-09-09T00:00:00"/>
    <s v="9th September,2019"/>
    <d v="2019-09-09T00:00:00"/>
    <s v="Njogu Waithera Alice"/>
    <s v="Female"/>
    <s v="2334711"/>
    <s v="0724795535"/>
    <s v="724795535"/>
    <s v=""/>
    <s v="720147272"/>
    <n v="36.172893000000002"/>
    <n v="-7.9250000000000001E-2"/>
    <s v="Nakuru"/>
    <s v="Subukia"/>
    <s v="Kabazi"/>
    <s v="Kihoto"/>
    <x v="3"/>
    <s v="Igwemas General Digester Ltd"/>
    <s v="Poul Timothy Murithi"/>
    <s v="791853946"/>
    <s v="Micro Business"/>
    <s v="MKD"/>
    <s v="Masonry"/>
    <s v="09/09/2019"/>
  </r>
  <r>
    <s v="VPA6"/>
    <x v="5377"/>
    <x v="1"/>
    <s v=""/>
    <s v="9th September,2019"/>
    <d v="2019-09-09T00:00:00"/>
    <s v="9th September,2019"/>
    <d v="2019-09-09T00:00:00"/>
    <s v="Githinji Simon Muhoro"/>
    <s v="Male"/>
    <s v="13213279"/>
    <s v="254723800847"/>
    <s v="2.55E+11"/>
    <s v=""/>
    <s v="2.55E+11"/>
    <n v="36.557977000000001"/>
    <n v="-0.59720799999999996"/>
    <s v="Nyandarua"/>
    <s v="North Kinangop"/>
    <s v="Engeener"/>
    <s v="Manyata"/>
    <x v="2"/>
    <s v="Igwemas General Digester Ltd"/>
    <s v="Elic  Munene"/>
    <s v="254728779943"/>
    <s v="Micro Business"/>
    <s v="MKD"/>
    <s v="Masonry"/>
    <s v="09/09/2019"/>
  </r>
  <r>
    <s v="VPA6"/>
    <x v="5378"/>
    <x v="1"/>
    <s v=""/>
    <s v="17th May,2019"/>
    <d v="2019-05-17T00:00:00"/>
    <s v="4th June,2019"/>
    <d v="2019-06-04T00:00:00"/>
    <s v="Mwangi Douglas Macharia"/>
    <s v="Male"/>
    <s v="2248585"/>
    <s v="0727962287"/>
    <s v="727962287"/>
    <s v=""/>
    <s v="712733395"/>
    <n v="37.332906999999999"/>
    <n v="-0.99027200000000004"/>
    <s v="Murang'a"/>
    <s v="Gatanga"/>
    <s v="Ithanga"/>
    <s v="Ithanga"/>
    <x v="3"/>
    <s v="Bio Esline Company Ltd"/>
    <s v="Bioesline Company Ltd"/>
    <s v="723784968"/>
    <s v="Micro Business"/>
    <s v="KENBIM"/>
    <s v="Masonry"/>
    <s v="10/09/2019"/>
  </r>
  <r>
    <s v="VPA6"/>
    <x v="5379"/>
    <x v="1"/>
    <s v=""/>
    <s v="3rd May,2019"/>
    <d v="2019-05-03T00:00:00"/>
    <s v="18th May,2019"/>
    <d v="2019-05-18T00:00:00"/>
    <s v="Njathi Charity Wairimu"/>
    <s v="Female"/>
    <s v="32105009"/>
    <s v="0728130631"/>
    <s v="728130631"/>
    <s v=""/>
    <s v=""/>
    <n v="37.313397999999999"/>
    <n v="-0.95854300000000003"/>
    <s v="Murang'a"/>
    <s v="Gatanga"/>
    <s v="Ithanga"/>
    <s v="Mathirika"/>
    <x v="2"/>
    <s v="Bio Esline Company Ltd"/>
    <s v="Bioesline Company Ltd"/>
    <s v="723784968"/>
    <s v="Micro Business"/>
    <s v="KENBIM"/>
    <s v="Masonry"/>
    <s v="10/09/2019"/>
  </r>
  <r>
    <s v="VPA6"/>
    <x v="5380"/>
    <x v="1"/>
    <s v=""/>
    <s v="11th August,2019"/>
    <d v="2019-08-11T00:00:00"/>
    <s v="10th September,2019"/>
    <d v="2019-09-10T00:00:00"/>
    <s v="Wambugu Lawrence"/>
    <s v="Male"/>
    <s v="99999"/>
    <s v="254711732067"/>
    <s v="2.55E+11"/>
    <s v=""/>
    <s v=""/>
    <n v="36.795907"/>
    <n v="-1.114938"/>
    <s v="Kiambu"/>
    <s v="Githunguri"/>
    <s v="Ikinu"/>
    <s v="Waratho"/>
    <x v="1"/>
    <s v="Cides Ltd"/>
    <s v="Null"/>
    <s v=""/>
    <s v="Micro Business"/>
    <s v="KENBIM"/>
    <s v="Masonry"/>
    <s v="10/09/2019"/>
  </r>
  <r>
    <s v="VPA6"/>
    <x v="5381"/>
    <x v="1"/>
    <s v=""/>
    <s v="11th August,2019"/>
    <d v="2019-08-11T00:00:00"/>
    <s v="11th September,2019"/>
    <d v="2019-09-11T00:00:00"/>
    <s v="Mwangi Nancy Nyawira"/>
    <s v="Female"/>
    <s v="23367355"/>
    <s v="710564176"/>
    <s v="710564176"/>
    <s v=""/>
    <s v="797296669"/>
    <n v="37.314056000000001"/>
    <n v="-0.57122700000000004"/>
    <s v="Kirinyaga"/>
    <s v="Kerugoya/Kutus"/>
    <s v="Koroma"/>
    <s v="Ubui"/>
    <x v="31"/>
    <s v="Andcol Enterprises"/>
    <s v="Andcol  Enterprises"/>
    <s v=""/>
    <s v="Micro Business"/>
    <s v="KENBIM"/>
    <s v="Masonry"/>
    <s v="12/09/2019"/>
  </r>
  <r>
    <s v="VPA6"/>
    <x v="5382"/>
    <x v="0"/>
    <s v="Non Compliant"/>
    <s v="6th April,2019"/>
    <d v="2019-04-06T00:00:00"/>
    <s v="1st May,2019"/>
    <d v="2019-05-01T00:00:00"/>
    <s v="Ngetich Gideon"/>
    <s v="Male"/>
    <s v="22965676"/>
    <s v="0799159513"/>
    <s v="799159513"/>
    <s v=""/>
    <s v=""/>
    <n v="35.703634999999998"/>
    <n v="-0.55148699999999995"/>
    <s v="Nakuru"/>
    <s v="Kuresoi"/>
    <s v="Kiptagich"/>
    <s v="Cheptuech"/>
    <x v="2"/>
    <s v="Kichemu limited"/>
    <s v=""/>
    <s v=""/>
    <s v="Micro Business"/>
    <s v="MKD"/>
    <s v="Masonry"/>
    <s v="12/09/2019"/>
  </r>
  <r>
    <s v="VPA6"/>
    <x v="5383"/>
    <x v="1"/>
    <s v=""/>
    <s v="12th July,2019"/>
    <d v="2019-07-12T00:00:00"/>
    <s v="21st August,2019"/>
    <d v="2019-08-21T00:00:00"/>
    <s v="Ndonga Mercy Nyambura"/>
    <s v="Female"/>
    <s v="22707122"/>
    <s v="254726109745"/>
    <s v="2.55E+11"/>
    <s v=""/>
    <s v="2.55E+11"/>
    <n v="36.942132999999998"/>
    <n v="-0.97150599999999998"/>
    <s v="Kiambu"/>
    <s v="Gatundu North"/>
    <s v="Chania"/>
    <s v="Muiri"/>
    <x v="2"/>
    <s v="Cides Ltd"/>
    <s v="Null"/>
    <s v=""/>
    <s v="Micro Business"/>
    <s v="KENBIM"/>
    <s v="Masonry"/>
    <s v="12/09/2019"/>
  </r>
  <r>
    <s v="VPA6"/>
    <x v="5384"/>
    <x v="1"/>
    <s v=""/>
    <s v="12th September,2019"/>
    <d v="2019-09-12T00:00:00"/>
    <s v="12th September,2019"/>
    <d v="2019-09-12T00:00:00"/>
    <s v="Orina Joshua Ratandi"/>
    <s v="Female"/>
    <s v="25153449"/>
    <s v="0723933806"/>
    <s v="723933806"/>
    <s v=""/>
    <s v=""/>
    <n v="35.003647999999998"/>
    <n v="-0.71087"/>
    <s v="Nyamira"/>
    <s v="Borabu"/>
    <s v="Barabu"/>
    <s v="O.Moyo"/>
    <x v="2"/>
    <s v="Nyansancha Biogas"/>
    <s v="Samuel Manyura Otiso"/>
    <s v="723433295"/>
    <s v="Micro Business"/>
    <s v="MKD"/>
    <s v="Masonry"/>
    <s v="12/09/2019"/>
  </r>
  <r>
    <s v="VPA6"/>
    <x v="5385"/>
    <x v="1"/>
    <s v=""/>
    <s v="20th July,2019"/>
    <d v="2019-07-20T00:00:00"/>
    <s v="21st August,2019"/>
    <d v="2019-08-21T00:00:00"/>
    <s v="Kimuhu Samuel Mburu"/>
    <s v="Male"/>
    <s v="13535784"/>
    <s v="254719794320"/>
    <s v="2.55E+11"/>
    <s v=""/>
    <s v=""/>
    <n v="36.980474000000001"/>
    <n v="-0.99592499999999995"/>
    <s v="Kiambu"/>
    <s v="Gatundu North"/>
    <s v="Mangu"/>
    <s v="Mwea Kwa Dk"/>
    <x v="2"/>
    <s v="Cides Ltd"/>
    <s v="Null"/>
    <s v=""/>
    <s v="Micro Business"/>
    <s v="KENBIM"/>
    <s v="Masonry"/>
    <s v="12/09/2019"/>
  </r>
  <r>
    <s v="VPA6"/>
    <x v="5386"/>
    <x v="1"/>
    <s v=""/>
    <s v="14th September,2019"/>
    <d v="2019-09-14T00:00:00"/>
    <s v="14th September,2019"/>
    <d v="2019-09-14T00:00:00"/>
    <s v="Kinyangi Benard Okach"/>
    <s v="Male"/>
    <s v="7277672"/>
    <s v="0722666723"/>
    <s v="722666723"/>
    <s v=""/>
    <s v="722538660"/>
    <n v="35.074607999999998"/>
    <n v="0.63453499999999996"/>
    <s v="Kakamega"/>
    <s v="Likuyani"/>
    <s v="Likuyani"/>
    <s v="Kambi  Mapesa"/>
    <x v="3"/>
    <s v="Pafasi Enterprise"/>
    <s v="Pafasi  Enterprise"/>
    <s v="712956699"/>
    <s v="Micro Business"/>
    <s v="MKD"/>
    <s v="Masonry"/>
    <s v="14/09/2019"/>
  </r>
  <r>
    <s v="VPA6"/>
    <x v="5387"/>
    <x v="1"/>
    <s v=""/>
    <s v="16th September,2019"/>
    <d v="2019-09-16T00:00:00"/>
    <s v="16th September,2019"/>
    <d v="2019-09-16T00:00:00"/>
    <s v="Chemogos John Bore"/>
    <s v="Male"/>
    <s v="99999"/>
    <s v="254705388727"/>
    <s v="2.55E+11"/>
    <s v=""/>
    <s v="2.55E+11"/>
    <n v="35.170777000000001"/>
    <n v="0.87896200000000002"/>
    <s v="Uasin Gishu"/>
    <s v="Soy"/>
    <s v="Soy"/>
    <s v="Chebarus"/>
    <x v="2"/>
    <s v="Pafasi Enterprise"/>
    <s v="Pafasi  Enterprise"/>
    <s v="254712956699"/>
    <s v="Micro Business"/>
    <s v="MKD"/>
    <s v="Masonry"/>
    <s v="16/09/2019"/>
  </r>
  <r>
    <s v="VPA6"/>
    <x v="5388"/>
    <x v="1"/>
    <s v=""/>
    <s v="7th August,2019"/>
    <d v="2019-08-07T00:00:00"/>
    <s v="4th September,2019"/>
    <d v="2019-09-04T00:00:00"/>
    <s v="Rukaria Kinyua Silas"/>
    <s v="Male"/>
    <s v="23031322"/>
    <s v="727916878"/>
    <s v="727916878"/>
    <s v=""/>
    <s v="727917053"/>
    <n v="37.623572000000003"/>
    <n v="1.4881999999999999E-2"/>
    <s v="Meru"/>
    <s v="Meru Centra"/>
    <s v="Katheri Central"/>
    <s v="Aboetene"/>
    <x v="3"/>
    <s v="Igwemas General Digester Ltd"/>
    <s v="Timothy Murithi"/>
    <s v="791853946"/>
    <s v="Micro Business"/>
    <s v="MKD"/>
    <s v="Masonry"/>
    <s v="16/09/2019"/>
  </r>
  <r>
    <s v="VPA6"/>
    <x v="5389"/>
    <x v="1"/>
    <s v=""/>
    <s v="1st November,2018"/>
    <d v="2018-11-01T00:00:00"/>
    <s v="1st December,2018"/>
    <d v="2018-12-01T00:00:00"/>
    <s v="Alice Kwach Anyango"/>
    <s v="Female"/>
    <s v="2587873"/>
    <s v="0724044272"/>
    <s v="724044272"/>
    <s v=""/>
    <s v=""/>
    <n v="34.788615"/>
    <n v="-0.530165"/>
    <s v="Homa Bay"/>
    <s v="Homabay"/>
    <s v="Oyugis"/>
    <s v="Omuoso B"/>
    <x v="3"/>
    <s v="Biotechno &amp; Services"/>
    <s v="Biotechno &amp; Services"/>
    <s v="720561118"/>
    <s v="Micro Business"/>
    <s v="MKD"/>
    <s v="Masonry"/>
    <s v="18/09/2019"/>
  </r>
  <r>
    <s v="VPA6"/>
    <x v="5390"/>
    <x v="1"/>
    <s v=""/>
    <s v="28th March,2017"/>
    <d v="2017-03-28T00:00:00"/>
    <s v="1st September,2017"/>
    <d v="2017-09-01T00:00:00"/>
    <s v="Peter Mabea Machuka"/>
    <s v="Male"/>
    <s v="505720"/>
    <s v="0722646327"/>
    <s v="722646327"/>
    <s v=""/>
    <s v="728881998"/>
    <n v="34.831021999999997"/>
    <n v="-0.75697499999999995"/>
    <s v="Kisii"/>
    <s v="Kisii Central"/>
    <s v="Kerera"/>
    <s v="Kerera"/>
    <x v="0"/>
    <s v="Biotechno &amp; Services"/>
    <s v="Kbp Trainees"/>
    <s v="720561118"/>
    <s v="Micro Business"/>
    <s v="MKD"/>
    <s v="Masonry"/>
    <s v="18/09/2019"/>
  </r>
  <r>
    <s v="VPA6"/>
    <x v="5391"/>
    <x v="1"/>
    <s v=""/>
    <s v="21st August,2019"/>
    <d v="2019-08-21T00:00:00"/>
    <s v="9th September,2019"/>
    <d v="2019-09-09T00:00:00"/>
    <s v="Mwangi John Njogu"/>
    <s v="Male"/>
    <s v="99999"/>
    <s v="254725759966"/>
    <s v="2.55E+11"/>
    <s v=""/>
    <s v="2.55E+11"/>
    <n v="36.469994999999997"/>
    <n v="-5.7713E-2"/>
    <s v="Nyandarua"/>
    <s v="Ndaragwa"/>
    <s v="Kanyagia"/>
    <s v="Loko 4"/>
    <x v="0"/>
    <s v="Kichemu limited"/>
    <s v="Kichemu Limited"/>
    <s v="727002750"/>
    <s v="Micro Business"/>
    <s v="MKD"/>
    <s v="Masonry"/>
    <s v="19/09/2019"/>
  </r>
  <r>
    <s v="VPA6"/>
    <x v="5392"/>
    <x v="1"/>
    <s v=""/>
    <s v="18th August,2019"/>
    <d v="2019-08-18T00:00:00"/>
    <s v="5th September,2019"/>
    <d v="2019-09-05T00:00:00"/>
    <s v="Mwoho Fredrik Mwangi"/>
    <s v="Male"/>
    <s v="99999"/>
    <s v="254721342132"/>
    <s v="721342132"/>
    <s v=""/>
    <s v=""/>
    <n v="36.452423000000003"/>
    <n v="5.7103000000000001E-2"/>
    <s v="Nyandarua"/>
    <s v="Ndaragwa"/>
    <s v="Pondo"/>
    <s v="Kware"/>
    <x v="0"/>
    <s v="Kichemu limited"/>
    <s v="Kichemu Limited"/>
    <s v="727002750"/>
    <s v="Micro Business"/>
    <s v="MKD"/>
    <s v="Masonry"/>
    <s v="19/09/2019"/>
  </r>
  <r>
    <s v="VPA6"/>
    <x v="5393"/>
    <x v="1"/>
    <s v=""/>
    <s v="22nd September,2019"/>
    <d v="2019-09-22T00:00:00"/>
    <s v="22nd September,2019"/>
    <d v="2019-09-22T00:00:00"/>
    <s v="Ngeno Alfred Ngeno"/>
    <s v="Male"/>
    <s v="99999"/>
    <s v="0727825053"/>
    <s v="727825053"/>
    <s v=""/>
    <s v="703887921"/>
    <n v="35.085647000000002"/>
    <n v="-0.98746999999999996"/>
    <s v="Narok"/>
    <s v="Transmara East"/>
    <s v="Mokondo"/>
    <s v="Mokondo"/>
    <x v="2"/>
    <s v="Fagaden Enterprises"/>
    <s v="Fagaden Enterprises"/>
    <s v="721959188"/>
    <s v="Micro Business"/>
    <s v="MKD"/>
    <s v="Masonry"/>
    <s v="22/09/2019"/>
  </r>
  <r>
    <s v="VPA6"/>
    <x v="5394"/>
    <x v="1"/>
    <s v=""/>
    <s v="20th July,2019"/>
    <d v="2019-07-20T00:00:00"/>
    <s v="17th September,2019"/>
    <d v="2019-09-17T00:00:00"/>
    <s v="Waweru Grace Muthoni"/>
    <s v="Female"/>
    <s v="20610079"/>
    <s v="254789596928"/>
    <s v="789596928"/>
    <s v=""/>
    <s v="728743459"/>
    <n v="36.929819000000002"/>
    <n v="-0.95886300000000002"/>
    <s v="Kiambu"/>
    <s v="Gatundu North"/>
    <s v="Chania"/>
    <s v="Kairi"/>
    <x v="1"/>
    <s v="Cides Ltd"/>
    <s v="Null"/>
    <s v=""/>
    <s v="Micro Business"/>
    <s v="KENBIM"/>
    <s v="Masonry"/>
    <s v="23/09/2019"/>
  </r>
  <r>
    <s v="VPA6"/>
    <x v="5395"/>
    <x v="1"/>
    <s v=""/>
    <s v="20th August,2019"/>
    <d v="2019-08-20T00:00:00"/>
    <s v="23rd September,2019"/>
    <d v="2019-09-23T00:00:00"/>
    <s v="Gathungu Veronica Wanjiku"/>
    <s v="Female"/>
    <s v="8614430"/>
    <s v="254720101801"/>
    <s v="2.55E+11"/>
    <s v=""/>
    <s v="2.55E+11"/>
    <n v="36.936439999999997"/>
    <n v="-0.98277499999999995"/>
    <s v="Kiambu"/>
    <s v="Gatundu North"/>
    <s v="Chania"/>
    <s v="Igegania"/>
    <x v="2"/>
    <s v="Cides Ltd"/>
    <s v="Null"/>
    <s v=""/>
    <s v="Micro Business"/>
    <s v="KENBIM"/>
    <s v="Masonry"/>
    <s v="23/09/2019"/>
  </r>
  <r>
    <s v="VPA6"/>
    <x v="5396"/>
    <x v="1"/>
    <s v=""/>
    <s v="2nd September,2019"/>
    <d v="2019-09-02T00:00:00"/>
    <s v="1st October,2019"/>
    <d v="2019-10-01T00:00:00"/>
    <s v="Gatundu Johnson Mwangi"/>
    <s v="Male"/>
    <s v="5503531"/>
    <s v="0720979348"/>
    <s v="720979348"/>
    <s v=""/>
    <s v="721813381"/>
    <n v="36.940933000000001"/>
    <n v="-0.55280899999999999"/>
    <s v="Nyeri"/>
    <s v="Othaya"/>
    <s v="Iriaini"/>
    <s v="Kanyange"/>
    <x v="0"/>
    <s v="Mt Kenya Renewable Energy"/>
    <s v="Samuel  Mbugua"/>
    <s v="729308408"/>
    <s v="Micro Business"/>
    <s v="KENBIM"/>
    <s v="Masonry"/>
    <s v="01/10/2019"/>
  </r>
  <r>
    <s v="VPA6"/>
    <x v="5397"/>
    <x v="1"/>
    <s v=""/>
    <s v="11th July,2019"/>
    <d v="2019-07-11T00:00:00"/>
    <s v="13th October,2019"/>
    <d v="2019-10-13T00:00:00"/>
    <s v="Atambo Samuel Momanyi"/>
    <s v="Male"/>
    <s v="5235149"/>
    <s v="254722156931"/>
    <s v="254722156931"/>
    <s v=""/>
    <s v="254796558560"/>
    <n v="34.829323000000002"/>
    <n v="-0.67070700000000005"/>
    <s v="Nyamira"/>
    <s v="Manga"/>
    <s v="Manga"/>
    <s v="Itena"/>
    <x v="2"/>
    <s v="Perjo Biogas Co Ltd"/>
    <s v="Joel Nyambane Moigare"/>
    <s v="710208102"/>
    <s v="Micro Business"/>
    <s v="MKD"/>
    <s v="Masonry"/>
    <s v="01/10/2019"/>
  </r>
  <r>
    <s v="VPA6"/>
    <x v="5398"/>
    <x v="1"/>
    <s v=""/>
    <s v="2nd July,2019"/>
    <d v="2019-07-02T00:00:00"/>
    <s v="5th August,2019"/>
    <d v="2019-08-05T00:00:00"/>
    <s v="Kungu George"/>
    <s v="Male"/>
    <s v="25180729"/>
    <s v="0714573167"/>
    <s v="714573167"/>
    <s v=""/>
    <s v="736458471"/>
    <n v="36.723844999999997"/>
    <n v="-1.021963"/>
    <s v="Kiambu"/>
    <s v="Lari"/>
    <s v="Kamburu"/>
    <s v="Kihenjo"/>
    <x v="2"/>
    <s v="Cides Ltd"/>
    <s v=""/>
    <s v=""/>
    <s v="Micro Business"/>
    <s v="KENBIM"/>
    <s v="Masonry"/>
    <s v="02/10/2019"/>
  </r>
  <r>
    <s v="VPA6"/>
    <x v="5399"/>
    <x v="2"/>
    <s v="Institutional Plant"/>
    <s v="9th September,2019"/>
    <d v="2019-09-09T00:00:00"/>
    <s v="27th September,2019"/>
    <d v="2019-09-27T00:00:00"/>
    <s v="School Gitithia Primary"/>
    <s v="Male"/>
    <s v="99999"/>
    <s v="776775548"/>
    <s v="2.55E+11"/>
    <s v=""/>
    <s v=""/>
    <n v="36.610975000000003"/>
    <n v="-0.94626100000000002"/>
    <s v="Kiambu"/>
    <s v="Lari"/>
    <s v="Lari"/>
    <s v="Kenya"/>
    <x v="0"/>
    <s v="Kenbi Enterprises"/>
    <s v="Null"/>
    <s v=""/>
    <s v="Micro Business"/>
    <s v="KENBIM"/>
    <s v="Masonry"/>
    <s v="02/10/2019"/>
  </r>
  <r>
    <s v="VPA6"/>
    <x v="5400"/>
    <x v="1"/>
    <s v=""/>
    <s v="10th August,2019"/>
    <d v="2019-08-10T00:00:00"/>
    <s v="2nd October,2019"/>
    <d v="2019-10-02T00:00:00"/>
    <s v="Mukara Jane Wambui"/>
    <s v="Female"/>
    <s v="99999"/>
    <s v="254714557118"/>
    <s v="714557118"/>
    <s v=""/>
    <s v="712105990"/>
    <n v="36.740551000000004"/>
    <n v="-0.97059899999999999"/>
    <s v="Kiambu"/>
    <s v="Lari"/>
    <s v="Gatamaiyu"/>
    <s v="Mwenji"/>
    <x v="2"/>
    <s v="Cides Ltd"/>
    <s v="Null"/>
    <s v=""/>
    <s v="Micro Business"/>
    <s v="KENBIM"/>
    <s v="Masonry"/>
    <s v="02/10/2019"/>
  </r>
  <r>
    <s v="VPA6"/>
    <x v="5401"/>
    <x v="1"/>
    <s v=""/>
    <s v="25th August,2019"/>
    <d v="2019-08-25T00:00:00"/>
    <s v="2nd October,2019"/>
    <d v="2019-10-02T00:00:00"/>
    <s v="John Nkunga Mawira"/>
    <s v="Male"/>
    <s v="13475853"/>
    <s v="254725650386"/>
    <s v="2.55E+11"/>
    <s v=""/>
    <s v="2.55E+11"/>
    <n v="37.648068000000002"/>
    <n v="-7.3109999999999994E-2"/>
    <s v="Meru"/>
    <s v="Imenti South"/>
    <s v="Mikumbune"/>
    <s v="Kigane"/>
    <x v="2"/>
    <s v="Likunga Company Limited"/>
    <s v="Eliatha Njagi"/>
    <s v="254718644238"/>
    <s v="Micro Business"/>
    <s v="KENBIM"/>
    <s v="Masonry"/>
    <s v="02/10/2019"/>
  </r>
  <r>
    <s v="VPA6"/>
    <x v="5402"/>
    <x v="1"/>
    <s v=""/>
    <s v="5th September,2019"/>
    <d v="2019-09-05T00:00:00"/>
    <s v="3rd October,2019"/>
    <d v="2019-10-03T00:00:00"/>
    <s v="Nkanata Kinoti Antony"/>
    <s v="Male"/>
    <s v="21789756"/>
    <s v="718825135"/>
    <s v="2.55E+11"/>
    <s v=""/>
    <s v="2.55E+11"/>
    <n v="37.550964999999998"/>
    <n v="-1.9408000000000002E-2"/>
    <s v="Meru"/>
    <s v="Imenti South"/>
    <s v="Kithurune"/>
    <s v="Muurugi"/>
    <x v="2"/>
    <s v="Likunga Company Limited"/>
    <s v="Julius Mwilaria"/>
    <s v="713007798"/>
    <s v="Micro Business"/>
    <s v="KENBIM"/>
    <s v="Masonry"/>
    <s v="03/10/2019"/>
  </r>
  <r>
    <s v="VPA6"/>
    <x v="5403"/>
    <x v="1"/>
    <s v=""/>
    <s v="4th August,2019"/>
    <d v="2019-08-04T00:00:00"/>
    <s v="27th August,2019"/>
    <d v="2019-08-27T00:00:00"/>
    <s v="Maina Rose Wanjira"/>
    <s v="Female"/>
    <s v="3727077"/>
    <s v="0724292296"/>
    <s v="724292296"/>
    <s v=""/>
    <s v="706873240"/>
    <n v="37.060471"/>
    <n v="-0.42765900000000001"/>
    <s v="Nyeri"/>
    <s v="Mathira West"/>
    <s v="Ngorano"/>
    <s v="Karuugi"/>
    <x v="2"/>
    <s v="Sakaki Natural Renewable Energy Center"/>
    <s v=""/>
    <s v=""/>
    <s v="Micro Business"/>
    <s v="MKD"/>
    <s v="Masonry"/>
    <s v="05/10/2019"/>
  </r>
  <r>
    <s v="VPA6"/>
    <x v="5404"/>
    <x v="1"/>
    <s v=""/>
    <s v="29th August,2019"/>
    <d v="2019-08-29T00:00:00"/>
    <s v="18th September,2019"/>
    <d v="2019-09-18T00:00:00"/>
    <s v="Ngure Paul Mathenge"/>
    <s v="Male"/>
    <s v="11032878"/>
    <s v="0720954667"/>
    <s v="720954667"/>
    <s v=""/>
    <s v="728167772"/>
    <n v="37.081626"/>
    <n v="-0.22913600000000001"/>
    <s v="Nyeri"/>
    <s v="Kieni East"/>
    <s v="Kamburaini"/>
    <s v="Rongai"/>
    <x v="2"/>
    <s v="Sakaki Natural Renewable Energy Center"/>
    <s v=""/>
    <s v=""/>
    <s v="Micro Business"/>
    <s v="MKD"/>
    <s v="Masonry"/>
    <s v="05/10/2019"/>
  </r>
  <r>
    <s v="VPA6"/>
    <x v="5405"/>
    <x v="1"/>
    <s v=""/>
    <s v="21st July,2019"/>
    <d v="2019-07-21T00:00:00"/>
    <s v="21st September,2019"/>
    <d v="2019-09-21T00:00:00"/>
    <s v="Kihumba John Macharia"/>
    <s v="Male"/>
    <s v="99999"/>
    <s v="0725211938"/>
    <s v="725211938"/>
    <s v=""/>
    <s v=""/>
    <n v="36.914017999999999"/>
    <n v="-0.594553"/>
    <s v="Nyeri"/>
    <s v="Othaya"/>
    <s v="Chinga"/>
    <s v="Mumbuini"/>
    <x v="4"/>
    <s v="Sakaki Natural Renewable Energy Center"/>
    <s v=""/>
    <s v=""/>
    <s v="Micro Business"/>
    <s v="AKUT"/>
    <s v="Masonry"/>
    <s v="05/10/2019"/>
  </r>
  <r>
    <s v="VPA6"/>
    <x v="5406"/>
    <x v="1"/>
    <s v=""/>
    <s v="21st August,2019"/>
    <d v="2019-08-21T00:00:00"/>
    <s v="21st September,2019"/>
    <d v="2019-09-21T00:00:00"/>
    <s v="Isac Gakoi Gakoi"/>
    <s v="Male"/>
    <s v="99999"/>
    <s v="0770371429"/>
    <s v="770371429"/>
    <s v=""/>
    <s v="703530311"/>
    <n v="36.824095"/>
    <n v="-0.74265999999999999"/>
    <s v="Murang'a"/>
    <s v="Kigumo"/>
    <s v="Kinyona"/>
    <s v="Boro"/>
    <x v="2"/>
    <s v="Sakaki Natural Renewable Energy Center"/>
    <s v=""/>
    <s v=""/>
    <s v="Micro Business"/>
    <s v="MKD"/>
    <s v="Masonry"/>
    <s v="05/10/2019"/>
  </r>
  <r>
    <s v="VPA6"/>
    <x v="5407"/>
    <x v="0"/>
    <s v="Non Compliant"/>
    <s v="13th August,2019"/>
    <d v="2019-08-13T00:00:00"/>
    <s v="2nd October,2019"/>
    <d v="2019-10-02T00:00:00"/>
    <s v="Njagi Charles Murimi"/>
    <s v="Male"/>
    <s v="99999"/>
    <s v="254784431772"/>
    <s v="2.55E+11"/>
    <s v=""/>
    <s v="2.55E+11"/>
    <n v="37.336297000000002"/>
    <n v="-0.50994200000000001"/>
    <s v="Kirinyaga"/>
    <s v="Kerugoya/Kutus"/>
    <s v="Baragwi"/>
    <s v="Kiangagiro"/>
    <x v="2"/>
    <s v="Sakaki Natural Renewable Energy Center"/>
    <s v="Null"/>
    <s v=""/>
    <s v="Micro Business"/>
    <s v="MKD"/>
    <s v="Masonry"/>
    <s v="05/10/2019"/>
  </r>
  <r>
    <s v="VPA6"/>
    <x v="5408"/>
    <x v="1"/>
    <s v=""/>
    <s v="17th August,2019"/>
    <d v="2019-08-17T00:00:00"/>
    <s v="5th October,2019"/>
    <d v="2019-10-05T00:00:00"/>
    <s v="Gituku Beatrice Muthoni"/>
    <s v="Female"/>
    <s v="99999"/>
    <s v="254712390784"/>
    <s v="2.55E+11"/>
    <s v=""/>
    <s v="787680874"/>
    <n v="37.034537999999998"/>
    <n v="-0.11118500000000001"/>
    <s v="Nyeri"/>
    <s v="Kieni East"/>
    <s v="Gakawa"/>
    <s v="Kiririshua"/>
    <x v="2"/>
    <s v="Sakaki Natural Renewable Energy Center"/>
    <s v="Null"/>
    <s v=""/>
    <s v="Micro Business"/>
    <s v="MKD"/>
    <s v="Masonry"/>
    <s v="05/10/2019"/>
  </r>
  <r>
    <s v="VPA6"/>
    <x v="5409"/>
    <x v="1"/>
    <s v=""/>
    <s v="19th August,2019"/>
    <d v="2019-08-19T00:00:00"/>
    <s v="5th October,2019"/>
    <d v="2019-10-05T00:00:00"/>
    <s v="Mwangi Agnes Mweru"/>
    <s v="Female"/>
    <s v="99999"/>
    <s v="254722638778"/>
    <s v="2.55E+11"/>
    <s v=""/>
    <s v="2.55E+11"/>
    <n v="37.041617000000002"/>
    <n v="-0.20807999999999999"/>
    <s v="Nyeri"/>
    <s v="Kieni East"/>
    <s v="Narumoru"/>
    <s v="Murwa"/>
    <x v="2"/>
    <s v="Sakaki Natural Renewable Energy Center"/>
    <s v="Null"/>
    <s v=""/>
    <s v="Micro Business"/>
    <s v="MKD"/>
    <s v="Masonry"/>
    <s v="05/10/2019"/>
  </r>
  <r>
    <s v="VPA6"/>
    <x v="5410"/>
    <x v="1"/>
    <s v=""/>
    <s v="16th September,2019"/>
    <d v="2019-09-16T00:00:00"/>
    <s v="2nd October,2019"/>
    <d v="2019-10-02T00:00:00"/>
    <s v="Garuye Elizabeth Wanbui"/>
    <s v="Female"/>
    <s v="99999"/>
    <s v="254713630663"/>
    <s v="2.55E+11"/>
    <s v=""/>
    <s v="2.55E+11"/>
    <n v="36.846291999999998"/>
    <n v="-1.111934"/>
    <s v="Kiambu"/>
    <s v="Kiambaa"/>
    <s v="Ikinu"/>
    <s v="Kigami"/>
    <x v="2"/>
    <s v="Felikam Biogas Services"/>
    <s v="Felikam Biogas Services"/>
    <s v="721439273"/>
    <s v="Micro Business"/>
    <s v="KENBIM"/>
    <s v="Masonry"/>
    <s v="06/10/2019"/>
  </r>
  <r>
    <s v="VPA6"/>
    <x v="5411"/>
    <x v="1"/>
    <s v=""/>
    <s v="31st July,2019"/>
    <d v="2019-07-31T00:00:00"/>
    <s v="7th October,2019"/>
    <d v="2019-10-07T00:00:00"/>
    <s v="Nganga Pauline Wambui"/>
    <s v="Female"/>
    <s v="5699555"/>
    <s v="0729339844"/>
    <s v="729339844"/>
    <s v=""/>
    <s v=""/>
    <n v="36.913792000000001"/>
    <n v="-1.032124"/>
    <s v="Kiambu"/>
    <s v="Gatundu South"/>
    <s v="Kimunyu"/>
    <s v="Mutomo"/>
    <x v="2"/>
    <s v="Cides Ltd"/>
    <s v=""/>
    <s v=""/>
    <s v="Micro Business"/>
    <s v="KENBIM"/>
    <s v="Masonry"/>
    <s v="07/10/2019"/>
  </r>
  <r>
    <s v="VPA6"/>
    <x v="5412"/>
    <x v="1"/>
    <s v=""/>
    <s v="10th July,2019"/>
    <d v="2019-07-10T00:00:00"/>
    <s v="15th August,2019"/>
    <d v="2019-08-15T00:00:00"/>
    <s v="Njoroge Patrick Mungai"/>
    <s v="Male"/>
    <s v="3114110"/>
    <s v="254727264414"/>
    <s v="2.55E+11"/>
    <s v=""/>
    <s v=""/>
    <n v="36.778390000000002"/>
    <n v="-0.95994599999999997"/>
    <s v="Kiambu"/>
    <s v="Gatundu South"/>
    <s v="Mundoro"/>
    <s v="Ndundu"/>
    <x v="2"/>
    <s v="Cides Ltd"/>
    <s v="Null"/>
    <s v=""/>
    <s v="Micro Business"/>
    <s v="KENBIM"/>
    <s v="Masonry"/>
    <s v="07/10/2019"/>
  </r>
  <r>
    <s v="VPA6"/>
    <x v="5413"/>
    <x v="1"/>
    <s v=""/>
    <s v="1st July,2018"/>
    <d v="2018-07-01T00:00:00"/>
    <s v="1st September,2018"/>
    <d v="2018-09-01T00:00:00"/>
    <s v="Richard Mukara Amayi"/>
    <s v="Male"/>
    <s v="4739326"/>
    <s v="0710401076"/>
    <s v="710401076"/>
    <s v=""/>
    <s v="710245103"/>
    <n v="34.622687999999997"/>
    <n v="7.8192999999999999E-2"/>
    <s v="Vihiga"/>
    <s v="Emuhaya"/>
    <s v="Emakunda"/>
    <s v="Emabuye"/>
    <x v="0"/>
    <s v="Kennedy Amiani Anzeze"/>
    <s v="Kennedy Amiani Anzeze"/>
    <s v="782430755"/>
    <s v="Micro Business"/>
    <s v="KENBIM"/>
    <s v="Masonry"/>
    <s v="07/10/2019"/>
  </r>
  <r>
    <s v="VPA6"/>
    <x v="5414"/>
    <x v="1"/>
    <s v=""/>
    <s v="1st May,2018"/>
    <d v="2018-05-01T00:00:00"/>
    <s v="1st June,2018"/>
    <d v="2018-06-01T00:00:00"/>
    <s v="Alex Omwela Adala"/>
    <s v="Male"/>
    <s v="6283907"/>
    <s v="0722946023"/>
    <s v="722946023"/>
    <s v=""/>
    <s v="718107406"/>
    <n v="34.660196999999997"/>
    <n v="5.3782999999999997E-2"/>
    <s v="Vihiga"/>
    <s v="Luanda"/>
    <s v="Ebubayi"/>
    <s v="Owandweye"/>
    <x v="1"/>
    <s v="Kennedy Amiani Anzeze"/>
    <s v="Kennedy Amiani Anzeze"/>
    <s v="782430755"/>
    <s v="Micro Business"/>
    <s v="KENBIM"/>
    <s v="Masonry"/>
    <s v="07/10/2019"/>
  </r>
  <r>
    <s v="VPA6"/>
    <x v="5415"/>
    <x v="1"/>
    <s v=""/>
    <s v="1st September,2019"/>
    <d v="2019-09-01T00:00:00"/>
    <s v="1st September,2019"/>
    <d v="2019-09-01T00:00:00"/>
    <s v="Issac Makutwa Sihuli"/>
    <s v="Male"/>
    <s v="24313855"/>
    <s v="0723129686"/>
    <s v="723129686"/>
    <s v=""/>
    <s v="711353963"/>
    <n v="34.625186999999997"/>
    <n v="7.8506999999999993E-2"/>
    <s v="Vihiga"/>
    <s v="Emuhaya"/>
    <s v="Emakunda"/>
    <s v="Ebusuhi"/>
    <x v="1"/>
    <s v="Kennedy Amiani Anzeze"/>
    <s v="Kennedy Amiani Anzeze"/>
    <s v="0700000000"/>
    <s v="Micro Business"/>
    <s v="KENBIM"/>
    <s v="Masonry"/>
    <s v="07/10/2019"/>
  </r>
  <r>
    <s v="VPA6"/>
    <x v="5416"/>
    <x v="1"/>
    <s v=""/>
    <s v="8th October,2019"/>
    <d v="2019-10-08T00:00:00"/>
    <s v="8th October,2019"/>
    <d v="2019-10-08T00:00:00"/>
    <s v="Maina Leah Wanjiru"/>
    <s v="Female"/>
    <s v="99999"/>
    <s v="254724967008"/>
    <s v="2.55E+11"/>
    <s v=""/>
    <s v="2.55E+11"/>
    <n v="37.000351999999999"/>
    <n v="-1.149187"/>
    <s v="Kiambu"/>
    <s v="Kiambu"/>
    <s v="Murera"/>
    <s v="Ruria"/>
    <x v="2"/>
    <s v="Andcol Enterprises"/>
    <s v="Null"/>
    <s v=""/>
    <s v="Micro Business"/>
    <s v="KENBIM"/>
    <s v="Masonry"/>
    <s v="08/10/2019"/>
  </r>
  <r>
    <s v="VPA6"/>
    <x v="5417"/>
    <x v="1"/>
    <s v=""/>
    <s v="4th August,2019"/>
    <d v="2019-08-04T00:00:00"/>
    <s v="8th October,2019"/>
    <d v="2019-10-08T00:00:00"/>
    <s v="Ngugi Agnes Wangui"/>
    <s v="Female"/>
    <s v="99999"/>
    <s v="254700785739"/>
    <s v="2.55E+11"/>
    <s v=""/>
    <s v="2.55E+11"/>
    <n v="36.917059999999999"/>
    <n v="-0.96295299999999995"/>
    <s v="Kiambu"/>
    <s v="Gatundu North"/>
    <s v="Kamwangi"/>
    <s v="Karuri"/>
    <x v="2"/>
    <s v="Cides Ltd"/>
    <s v="Null"/>
    <s v=""/>
    <s v="Micro Business"/>
    <s v="KENBIM"/>
    <s v="Masonry"/>
    <s v="08/10/2019"/>
  </r>
  <r>
    <s v="VPA6"/>
    <x v="5418"/>
    <x v="1"/>
    <s v=""/>
    <s v="5th September,2019"/>
    <d v="2019-09-05T00:00:00"/>
    <s v="29th September,2019"/>
    <d v="2019-09-29T00:00:00"/>
    <s v="Mwenda Kinoti Philip"/>
    <s v="Male"/>
    <s v="21567867"/>
    <s v="254721575154"/>
    <s v="2.55E+11"/>
    <s v=""/>
    <s v="2.55E+11"/>
    <n v="37.643009999999997"/>
    <n v="-5.3121000000000002E-2"/>
    <s v="Meru"/>
    <s v="Imenti South"/>
    <s v="Uruku"/>
    <s v="Kagene"/>
    <x v="3"/>
    <s v="Igwemas General Digester Ltd"/>
    <s v="Timothy Murithi"/>
    <s v="254791853946"/>
    <s v="Micro Business"/>
    <s v="MKD"/>
    <s v="Masonry"/>
    <s v="09/10/2019"/>
  </r>
  <r>
    <s v="VPA6"/>
    <x v="5419"/>
    <x v="1"/>
    <s v=""/>
    <s v="20th August,2019"/>
    <d v="2019-08-20T00:00:00"/>
    <s v="9th October,2019"/>
    <d v="2019-10-09T00:00:00"/>
    <s v="Muhindi Ann Njeri"/>
    <s v="Female"/>
    <s v="11148394"/>
    <s v="254714192073"/>
    <s v="2.55E+11"/>
    <s v=""/>
    <s v=""/>
    <n v="36.584144000000002"/>
    <n v="-1.1211139999999999"/>
    <s v="Kiambu"/>
    <s v="Limuru"/>
    <s v="Ndeiya"/>
    <s v="Rwamburi"/>
    <x v="2"/>
    <s v="Cides Ltd"/>
    <s v="Null"/>
    <s v=""/>
    <s v="Micro Business"/>
    <s v="KENBIM"/>
    <s v="Masonry"/>
    <s v="09/10/2019"/>
  </r>
  <r>
    <s v="VPA6"/>
    <x v="5420"/>
    <x v="1"/>
    <s v=""/>
    <s v="29th July,2019"/>
    <d v="2019-07-29T00:00:00"/>
    <s v="9th October,2019"/>
    <d v="2019-10-09T00:00:00"/>
    <s v="Nyakundi Milka N /A"/>
    <s v="Female"/>
    <s v="37221616"/>
    <s v="254702434894"/>
    <s v="254702434894"/>
    <s v=""/>
    <s v="254781837955"/>
    <n v="34.965564999999998"/>
    <n v="-0.59870299999999999"/>
    <s v="Nyamira"/>
    <s v="Nyamira South"/>
    <s v="Viongozi Senta"/>
    <s v="Ibara"/>
    <x v="0"/>
    <s v="Perjo Biogas Co Ltd"/>
    <s v="Joel Nyambane Moigare"/>
    <s v="710208102"/>
    <s v="Micro Business"/>
    <s v="MKD"/>
    <s v="Masonry"/>
    <s v="09/10/2019"/>
  </r>
  <r>
    <s v="VPA6"/>
    <x v="5421"/>
    <x v="1"/>
    <s v=""/>
    <s v="14th August,2019"/>
    <d v="2019-08-14T00:00:00"/>
    <s v="28th August,2019"/>
    <d v="2019-08-28T00:00:00"/>
    <s v="Giseha Mary Nduta"/>
    <s v="Female"/>
    <s v="10044271"/>
    <s v="254707455181"/>
    <s v="2.55E+11"/>
    <s v=""/>
    <s v="2.55E+11"/>
    <n v="36.980392000000002"/>
    <n v="-0.99482099999999996"/>
    <s v="Kiambu"/>
    <s v="Gatundu North"/>
    <s v="Gathukuyu"/>
    <s v="Kwa Dk"/>
    <x v="2"/>
    <s v="Biotechno &amp; Services"/>
    <s v="Null"/>
    <s v=""/>
    <s v="Micro Business"/>
    <s v="KENBIM"/>
    <s v="Masonry"/>
    <s v="10/10/2019"/>
  </r>
  <r>
    <s v="VPA6"/>
    <x v="5422"/>
    <x v="1"/>
    <s v=""/>
    <s v="25th September,2019"/>
    <d v="2019-09-25T00:00:00"/>
    <s v="5th October,2019"/>
    <d v="2019-10-05T00:00:00"/>
    <s v="Gambugo Virginia Gathoni"/>
    <s v="Female"/>
    <s v="13028584"/>
    <s v="254726449334"/>
    <s v="2.55E+11"/>
    <s v=""/>
    <s v="2.55E+11"/>
    <n v="36.98021"/>
    <n v="-0.99619500000000005"/>
    <s v="Kiambu"/>
    <s v="Gatundu North"/>
    <s v="Gathukuyu"/>
    <s v="Mwea"/>
    <x v="3"/>
    <s v="Biotechno &amp; Services"/>
    <s v="Null"/>
    <s v=""/>
    <s v="Micro Business"/>
    <s v="KENBIM"/>
    <s v="Masonry"/>
    <s v="10/10/2019"/>
  </r>
  <r>
    <s v="VPA6"/>
    <x v="5423"/>
    <x v="0"/>
    <s v="Non Compliant"/>
    <s v="11th October,2019"/>
    <d v="2019-10-11T00:00:00"/>
    <s v="11th October,2019"/>
    <d v="2019-10-11T00:00:00"/>
    <s v="Njogu Njoki Irene"/>
    <s v="Female"/>
    <s v="99999"/>
    <s v="701381996"/>
    <s v="2.55E+11"/>
    <s v=""/>
    <s v="2.55E+11"/>
    <n v="37.355170000000001"/>
    <n v="-0.49424000000000001"/>
    <s v="Kirinyaga"/>
    <s v="Kirinyaga East"/>
    <s v="Baragwi"/>
    <s v="Kathugu"/>
    <x v="3"/>
    <s v="Igwemas General Digester Ltd"/>
    <s v="Poul Timothy Murithi"/>
    <s v="791853946"/>
    <s v="Micro Business"/>
    <s v="MKD"/>
    <s v="Masonry"/>
    <s v="11/10/2019"/>
  </r>
  <r>
    <s v="VPA6"/>
    <x v="5424"/>
    <x v="1"/>
    <s v=""/>
    <s v="25th August,2019"/>
    <d v="2019-08-25T00:00:00"/>
    <s v="11th October,2019"/>
    <d v="2019-10-11T00:00:00"/>
    <s v="Njuguna Alice Wanjiku"/>
    <s v="Female"/>
    <s v="98534765"/>
    <s v="254726350193"/>
    <s v="2.55E+11"/>
    <s v=""/>
    <s v=""/>
    <n v="36.672035000000001"/>
    <n v="-1.177451"/>
    <s v="Kiambu"/>
    <s v="Limuru"/>
    <s v="Ngecha"/>
    <s v="Thingati"/>
    <x v="2"/>
    <s v="Cides Ltd"/>
    <s v="Null"/>
    <s v=""/>
    <s v="Micro Business"/>
    <s v="KENBIM"/>
    <s v="Masonry"/>
    <s v="11/10/2019"/>
  </r>
  <r>
    <s v="VPA6"/>
    <x v="5425"/>
    <x v="1"/>
    <s v=""/>
    <s v="6th August,2019"/>
    <d v="2019-08-06T00:00:00"/>
    <s v="13th October,2019"/>
    <d v="2019-10-13T00:00:00"/>
    <s v="Oseko Edwin Ombui"/>
    <s v="Male"/>
    <s v="14534482"/>
    <s v="254796558560"/>
    <s v="796558560"/>
    <s v=""/>
    <s v="754740876"/>
    <n v="34.926720000000003"/>
    <n v="-0.89746300000000001"/>
    <s v="Kisii"/>
    <s v="Kisii Central"/>
    <s v="Geteri"/>
    <s v="Mwagetenga"/>
    <x v="1"/>
    <s v="Perjo Biogas Co Ltd"/>
    <s v="Joel Nyambane Moigare"/>
    <s v="710208102"/>
    <s v="Micro Business"/>
    <s v="MKD"/>
    <s v="Masonry"/>
    <s v="13/10/2019"/>
  </r>
  <r>
    <s v="VPA6"/>
    <x v="5426"/>
    <x v="1"/>
    <s v=""/>
    <s v="27th August,2019"/>
    <d v="2019-08-27T00:00:00"/>
    <s v="13th October,2019"/>
    <d v="2019-10-13T00:00:00"/>
    <s v="Kebaso Azinar Kwamboka"/>
    <s v="Female"/>
    <s v="1337475"/>
    <s v="+254726414959"/>
    <s v="2.55E+11"/>
    <s v=""/>
    <s v="2.55E+11"/>
    <n v="34.835653000000001"/>
    <n v="-0.61334699999999998"/>
    <s v="Nyamira"/>
    <s v="Manga"/>
    <s v="Sengera"/>
    <s v="Manga"/>
    <x v="2"/>
    <s v="Perjo Biogas Co Ltd"/>
    <s v="Joel Nyambane Moigare"/>
    <s v="+254710207102"/>
    <s v="Micro Business"/>
    <s v="MKD"/>
    <s v="Masonry"/>
    <s v="14/10/2019"/>
  </r>
  <r>
    <s v="VPA6"/>
    <x v="5427"/>
    <x v="1"/>
    <s v=""/>
    <s v="19th September,2019"/>
    <d v="2019-09-19T00:00:00"/>
    <s v="14th October,2019"/>
    <d v="2019-10-14T00:00:00"/>
    <s v="Rukungu Philip Gitau"/>
    <s v="Male"/>
    <s v="99999"/>
    <s v="+254721400217"/>
    <s v="2.55E+11"/>
    <s v=""/>
    <s v="2.55E+11"/>
    <n v="37.156702000000003"/>
    <n v="-0.86448000000000003"/>
    <s v="Murang'a"/>
    <s v="Makuyu"/>
    <s v="Managua South"/>
    <s v="Manyatta"/>
    <x v="0"/>
    <s v="Mt Kenya Renewable Energy"/>
    <s v="Allan Gichuru Karugu"/>
    <s v="+254705604956"/>
    <s v="Micro Business"/>
    <s v="KENBIM"/>
    <s v="Masonry"/>
    <s v="14/10/2019"/>
  </r>
  <r>
    <s v="VPA6"/>
    <x v="5428"/>
    <x v="1"/>
    <s v=""/>
    <s v="19th September,2019"/>
    <d v="2019-09-19T00:00:00"/>
    <s v="14th October,2019"/>
    <d v="2019-10-14T00:00:00"/>
    <s v="Githaiga Johnson Muchiri"/>
    <s v="Male"/>
    <s v="99999"/>
    <s v="+254722695909"/>
    <s v="2.55E+11"/>
    <s v=""/>
    <s v="2.55E+11"/>
    <n v="37.035307000000003"/>
    <n v="-1.265031"/>
    <s v="Nairobi"/>
    <s v="Njiru"/>
    <s v="Ruai"/>
    <s v="Gituamba"/>
    <x v="2"/>
    <s v="HAMKAM"/>
    <s v="Hamkam"/>
    <s v="+254728905327"/>
    <s v="Micro Business"/>
    <s v="KENBIM"/>
    <s v="Masonry"/>
    <s v="15/10/2019"/>
  </r>
  <r>
    <s v="VPA6"/>
    <x v="5429"/>
    <x v="1"/>
    <s v=""/>
    <s v="26th August,2019"/>
    <d v="2019-08-26T00:00:00"/>
    <s v="14th October,2019"/>
    <d v="2019-10-14T00:00:00"/>
    <s v="Njuguna Karanja"/>
    <s v="Male"/>
    <s v="4268123"/>
    <s v="+254724528912"/>
    <s v="2.55E+11"/>
    <s v=""/>
    <s v="2.55E+11"/>
    <n v="36.176012"/>
    <n v="-9.1377E-2"/>
    <s v="Nakuru"/>
    <s v="Subukia"/>
    <s v="Kabazi"/>
    <s v="Baraka"/>
    <x v="1"/>
    <s v="Kichemu limited"/>
    <s v="Stephen Macharia Kimenyi"/>
    <s v="+254727002750"/>
    <s v="Micro Business"/>
    <s v="MKD"/>
    <s v="Masonry"/>
    <s v="21/10/2019"/>
  </r>
  <r>
    <s v="VPA6"/>
    <x v="5430"/>
    <x v="1"/>
    <s v=""/>
    <s v="1st January,2019"/>
    <d v="2019-01-01T00:00:00"/>
    <s v="10th January,2019"/>
    <d v="2019-01-10T00:00:00"/>
    <s v="Adagala Florence"/>
    <s v="Female"/>
    <s v="11045963"/>
    <s v="0727778875"/>
    <s v="727778875"/>
    <s v=""/>
    <s v=""/>
    <n v="37.012009999999997"/>
    <n v="-1.2984899999999999"/>
    <s v="Nairobi"/>
    <s v="Embakasi East"/>
    <s v="Embakasi East"/>
    <s v="Lower Manyatta"/>
    <x v="2"/>
    <s v="Kennedy Amiani Anzeze"/>
    <s v="Kennedy Amiani Anzeze"/>
    <s v="720561962"/>
    <s v="Micro Business"/>
    <s v="KENBIM"/>
    <s v="Masonry"/>
    <s v="23/10/2019"/>
  </r>
  <r>
    <s v="VPA6"/>
    <x v="5431"/>
    <x v="2"/>
    <s v="Abandoned"/>
    <s v="30th March,2019"/>
    <d v="2019-03-30T00:00:00"/>
    <s v="20th April,2019"/>
    <d v="2019-04-20T00:00:00"/>
    <s v="Gacheru Paul Njenga"/>
    <s v="Male"/>
    <s v="99999"/>
    <s v="0715227017"/>
    <s v="715227017"/>
    <s v=""/>
    <s v=""/>
    <n v="36.662909999999997"/>
    <n v="-1.3930979999999999"/>
    <s v="Kajiado"/>
    <s v="Kajiado North"/>
    <s v="Ngong"/>
    <s v="Kisoronya"/>
    <x v="0"/>
    <s v="Kennedy Amiani Anzeze"/>
    <s v="Kennedy Amiani Anzeze"/>
    <s v="720561962"/>
    <s v="Micro Business"/>
    <s v="KENBIM"/>
    <s v="Masonry"/>
    <s v="23/10/2019"/>
  </r>
  <r>
    <s v="VPA6"/>
    <x v="5432"/>
    <x v="2"/>
    <s v="Lack of feedstock"/>
    <s v="25th October,2019"/>
    <d v="2019-10-25T00:00:00"/>
    <s v="25th October,2019"/>
    <d v="2019-10-25T00:00:00"/>
    <s v="Kahuthu Grace Njoki"/>
    <s v="Female"/>
    <s v="13319564"/>
    <s v="729174101"/>
    <s v="2.55E+11"/>
    <s v=""/>
    <s v=""/>
    <n v="37.145009999999999"/>
    <n v="-0.513872"/>
    <s v="Nyeri"/>
    <s v="Mathira East"/>
    <s v="Karatina"/>
    <s v="Ndaroini"/>
    <x v="2"/>
    <s v="Fagaden Enterprises"/>
    <s v="Fagaden Enterprises"/>
    <s v="254721959188"/>
    <s v="Micro Business"/>
    <s v="MKD"/>
    <s v="Masonry"/>
    <s v="27/10/2019"/>
  </r>
  <r>
    <s v="VPA6"/>
    <x v="5433"/>
    <x v="1"/>
    <s v=""/>
    <s v="30th September,2019"/>
    <d v="2019-09-30T00:00:00"/>
    <s v="18th October,2019"/>
    <d v="2019-10-18T00:00:00"/>
    <s v="Arithi Moses Kithinji"/>
    <s v="Male"/>
    <s v="9697796"/>
    <s v="254721324916"/>
    <s v="2.55E+11"/>
    <s v=""/>
    <s v="2.55E+11"/>
    <n v="37.637880000000003"/>
    <n v="-6.4485000000000001E-2"/>
    <s v="Meru"/>
    <s v="Imenti South"/>
    <s v="Kathera"/>
    <s v="Ntemwene"/>
    <x v="2"/>
    <s v="Likunga Company Limited"/>
    <s v="Eliatha Njagi"/>
    <s v="254718644238"/>
    <s v="Micro Business"/>
    <s v="MKD"/>
    <s v="Masonry"/>
    <s v="27/10/2019"/>
  </r>
  <r>
    <s v="VPA6"/>
    <x v="5434"/>
    <x v="1"/>
    <s v=""/>
    <s v="10th September,2019"/>
    <d v="2019-09-10T00:00:00"/>
    <s v="1st October,2019"/>
    <d v="2019-10-01T00:00:00"/>
    <s v="Muriungi Ndatho Silas"/>
    <s v="Male"/>
    <s v="21456787"/>
    <s v="254724900018"/>
    <s v="2.55E+11"/>
    <s v=""/>
    <s v="2.55E+11"/>
    <n v="37.686553000000004"/>
    <n v="-9.5144999999999993E-2"/>
    <s v="Meru"/>
    <s v="Imenti South"/>
    <s v="Koothine"/>
    <s v="Wonyaine"/>
    <x v="3"/>
    <s v="Igwemas General Digester Ltd"/>
    <s v="Eric Munene"/>
    <s v="745678975"/>
    <s v="Micro Business"/>
    <s v="MKD"/>
    <s v="Masonry"/>
    <s v="27/10/2019"/>
  </r>
  <r>
    <s v="VPA6"/>
    <x v="5435"/>
    <x v="1"/>
    <s v=""/>
    <s v="20th January,2018"/>
    <d v="2018-01-20T00:00:00"/>
    <s v="1st August,2018"/>
    <d v="2018-08-01T00:00:00"/>
    <s v="Joseph Alukutsa Peter"/>
    <s v="Male"/>
    <s v="7969498"/>
    <s v="0724398263"/>
    <s v="724398263"/>
    <s v=""/>
    <s v="711628899"/>
    <n v="34.57282"/>
    <n v="-8.3320000000000009E-3"/>
    <s v="Vihiga"/>
    <s v="Luanda"/>
    <s v="Luanda South"/>
    <s v="Amwavia"/>
    <x v="0"/>
    <s v="Kennedy Amiani Anzeze"/>
    <s v="Kennedy Amiani Anzeze"/>
    <s v="782430755"/>
    <s v="Micro Business"/>
    <s v="KENBIM"/>
    <s v="Masonry"/>
    <s v="27/10/2019"/>
  </r>
  <r>
    <s v="VPA6"/>
    <x v="5436"/>
    <x v="0"/>
    <s v="Under Verification"/>
    <s v="1st June,2018"/>
    <d v="2018-06-01T00:00:00"/>
    <s v="1st December,2018"/>
    <d v="2018-12-01T00:00:00"/>
    <s v="Newton Ambaisi Apwoka"/>
    <s v="Male"/>
    <s v="24575839"/>
    <s v="722248152"/>
    <s v="722248152"/>
    <s v=""/>
    <s v="722165773"/>
    <n v="34.581083"/>
    <n v="4.3362999999999999E-2"/>
    <s v="Vihiga"/>
    <s v="Emuhaya"/>
    <s v="Ipali"/>
    <s v="Ebulinji"/>
    <x v="0"/>
    <s v="Kennedy Amiani Anzeze"/>
    <s v="Kennedy Amiani Anzeze"/>
    <s v="782430755"/>
    <s v="Micro Business"/>
    <s v="KENBIM"/>
    <s v="Masonry"/>
    <s v="27/10/2019"/>
  </r>
  <r>
    <s v="VPA6"/>
    <x v="5437"/>
    <x v="2"/>
    <s v="Abandoned"/>
    <s v="5th September,2019"/>
    <d v="2019-09-05T00:00:00"/>
    <s v="27th October,2019"/>
    <d v="2019-10-27T00:00:00"/>
    <s v="Ombuki Charles Nyariki"/>
    <s v="Male"/>
    <s v="10019461"/>
    <s v="254726830935"/>
    <s v="2.55E+11"/>
    <s v=""/>
    <s v=""/>
    <n v="34.979576999999999"/>
    <n v="-0.77018799999999998"/>
    <s v="Nyamira"/>
    <s v="Borabu"/>
    <s v="Gesima Nyasiongo"/>
    <s v="Ribwago"/>
    <x v="0"/>
    <s v="Perjo Biogas Co Ltd"/>
    <s v="Joel Nyambane Moigare"/>
    <s v="25410208102"/>
    <s v="Micro Business"/>
    <s v="MKD"/>
    <s v="Masonry"/>
    <s v="29/10/2019"/>
  </r>
  <r>
    <s v="VPA6"/>
    <x v="5438"/>
    <x v="1"/>
    <s v=""/>
    <s v="25th September,2019"/>
    <d v="2019-09-25T00:00:00"/>
    <s v="25th October,2019"/>
    <d v="2019-10-25T00:00:00"/>
    <s v="Kabiu Jamleck Mwaniki"/>
    <s v="Male"/>
    <s v="99999"/>
    <s v="722423143"/>
    <s v="2.55E+11"/>
    <s v=""/>
    <s v="2.55E+11"/>
    <n v="37.363348999999999"/>
    <n v="-0.503888"/>
    <s v="Kirinyaga"/>
    <s v="Kirinyaga East"/>
    <s v="Njukiini"/>
    <s v="Mutitu"/>
    <x v="3"/>
    <s v="Igwemas General Digester Ltd"/>
    <s v="Null"/>
    <s v=""/>
    <s v="Micro Business"/>
    <s v="MKD"/>
    <s v="Masonry"/>
    <s v="29/10/2019"/>
  </r>
  <r>
    <s v="VPA6"/>
    <x v="5439"/>
    <x v="0"/>
    <s v="Grievance"/>
    <s v="21st August,2019"/>
    <d v="2019-08-21T00:00:00"/>
    <s v="21st October,2019"/>
    <d v="2019-10-21T00:00:00"/>
    <s v="Muriithi Stephen Mugo"/>
    <s v="Male"/>
    <s v="99999"/>
    <s v="254726583881"/>
    <s v="2.55E+11"/>
    <s v=""/>
    <s v="2.55E+11"/>
    <n v="37.268562000000003"/>
    <n v="-0.51536899999999997"/>
    <s v="Kirinyaga"/>
    <s v="Kirinyaga"/>
    <s v="Kerugoya"/>
    <s v="Mukunduri"/>
    <x v="1"/>
    <s v="Sakaki Natural Renewable Energy Center"/>
    <s v=""/>
    <s v=""/>
    <s v="Micro Business"/>
    <s v="MKD"/>
    <s v="Masonry"/>
    <s v="29/10/2019"/>
  </r>
  <r>
    <s v="VPA6"/>
    <x v="5440"/>
    <x v="1"/>
    <s v=""/>
    <s v="6th October,2019"/>
    <d v="2019-10-06T00:00:00"/>
    <s v="26th October,2019"/>
    <d v="2019-10-26T00:00:00"/>
    <s v="Wagichuhi Peter Wamiti"/>
    <s v="Male"/>
    <s v="99999"/>
    <s v="254720214302"/>
    <s v="2.55E+11"/>
    <s v=""/>
    <s v="721866425"/>
    <n v="36.987637999999997"/>
    <n v="-0.354518"/>
    <s v="Nyeri"/>
    <s v="Kieni West"/>
    <s v="Kamatongu"/>
    <s v="Kimenju"/>
    <x v="0"/>
    <s v="Sakaki Natural Renewable Energy Center"/>
    <s v="Null"/>
    <s v=""/>
    <s v="Micro Business"/>
    <s v="MKD"/>
    <s v="Masonry"/>
    <s v="29/10/2019"/>
  </r>
  <r>
    <s v="VPA6"/>
    <x v="5441"/>
    <x v="1"/>
    <s v=""/>
    <s v="2nd October,2019"/>
    <d v="2019-10-02T00:00:00"/>
    <s v="26th October,2019"/>
    <d v="2019-10-26T00:00:00"/>
    <s v="Francis Wamae Maina"/>
    <s v="Male"/>
    <s v="99999"/>
    <s v="254721894801"/>
    <s v="2.55E+11"/>
    <s v=""/>
    <s v="723369324"/>
    <n v="37.124606999999997"/>
    <n v="-0.26427299999999998"/>
    <s v="Nyeri"/>
    <s v="Kieni East"/>
    <s v="Kirima"/>
    <s v="Gukura"/>
    <x v="2"/>
    <s v="Sakaki Natural Renewable Energy Center"/>
    <s v="Null"/>
    <s v=""/>
    <s v="Micro Business"/>
    <s v="MKD"/>
    <s v="Masonry"/>
    <s v="29/10/2019"/>
  </r>
  <r>
    <s v="VPA6"/>
    <x v="5442"/>
    <x v="1"/>
    <s v=""/>
    <s v="1st May,2019"/>
    <d v="2019-05-01T00:00:00"/>
    <s v="1st August,2019"/>
    <d v="2019-08-01T00:00:00"/>
    <s v="Vincent Komeri Wamalwa"/>
    <s v="Male"/>
    <s v="2060695"/>
    <s v="0726067906"/>
    <s v="726067906"/>
    <s v=""/>
    <s v="701736493"/>
    <n v="34.509650000000001"/>
    <n v="0.55943699999999996"/>
    <s v="Bungoma"/>
    <s v="Bumula"/>
    <s v="South Bukusa"/>
    <s v="Kharakha B"/>
    <x v="0"/>
    <s v="Kennedy Amiani Anzeze"/>
    <s v="Kennedy Amiani Anzeze"/>
    <s v="782430755"/>
    <s v="Micro Business"/>
    <s v="KENBIM"/>
    <s v="Masonry"/>
    <s v="04/11/2019"/>
  </r>
  <r>
    <s v="VPA6"/>
    <x v="5443"/>
    <x v="1"/>
    <s v=""/>
    <s v="2nd September,2019"/>
    <d v="2019-09-02T00:00:00"/>
    <s v="5th October,2019"/>
    <d v="2019-10-05T00:00:00"/>
    <s v="Mburu Peter"/>
    <s v="Male"/>
    <s v="99999"/>
    <s v="254721329282"/>
    <s v="2.55E+11"/>
    <s v=""/>
    <s v=""/>
    <n v="36.604346999999997"/>
    <n v="-1.1971080000000001"/>
    <s v="Kiambu"/>
    <s v="Limuru"/>
    <s v="Ndeiya"/>
    <s v="Mukuru"/>
    <x v="2"/>
    <s v="Cides Ltd"/>
    <s v="Null"/>
    <s v=""/>
    <s v="Micro Business"/>
    <s v="KENBIM"/>
    <s v="Masonry"/>
    <s v="05/11/2019"/>
  </r>
  <r>
    <s v="VPA6"/>
    <x v="5444"/>
    <x v="1"/>
    <s v=""/>
    <s v="16th September,2019"/>
    <d v="2019-09-16T00:00:00"/>
    <s v="17th October,2019"/>
    <d v="2019-10-17T00:00:00"/>
    <s v="Maina Susan Nyambura"/>
    <s v="Female"/>
    <s v="14402474"/>
    <s v="254734701885"/>
    <s v="2.55E+11"/>
    <s v=""/>
    <s v="2.55E+11"/>
    <n v="36.617218000000001"/>
    <n v="-1.0584370000000001"/>
    <s v="Kiambu"/>
    <s v="Lari"/>
    <s v="Lari"/>
    <s v="Gitithia"/>
    <x v="2"/>
    <s v="Cides Ltd"/>
    <s v="Null"/>
    <s v=""/>
    <s v="Micro Business"/>
    <s v="KENBIM"/>
    <s v="Masonry"/>
    <s v="05/11/2019"/>
  </r>
  <r>
    <s v="VPA6"/>
    <x v="5445"/>
    <x v="1"/>
    <s v=""/>
    <s v="10th October,2019"/>
    <d v="2019-10-10T00:00:00"/>
    <s v="5th November,2019"/>
    <d v="2019-11-05T00:00:00"/>
    <s v="Nguturi Francis Njung'E"/>
    <s v="Male"/>
    <s v="1698660"/>
    <s v="254721483259"/>
    <s v="2.55E+11"/>
    <s v=""/>
    <s v=""/>
    <n v="36.600087000000002"/>
    <n v="-1.1609389999999999"/>
    <s v="Kiambu"/>
    <s v="Limuru"/>
    <s v="Ndeiya"/>
    <s v="Kagoiyo"/>
    <x v="2"/>
    <s v="Cides Ltd"/>
    <s v="Null"/>
    <s v=""/>
    <s v="Micro Business"/>
    <s v="KENBIM"/>
    <s v="Masonry"/>
    <s v="05/11/2019"/>
  </r>
  <r>
    <s v="VPA6"/>
    <x v="5446"/>
    <x v="1"/>
    <s v=""/>
    <s v="22nd September,2019"/>
    <d v="2019-09-22T00:00:00"/>
    <s v="5th November,2019"/>
    <d v="2019-11-05T00:00:00"/>
    <s v="Ngumi Anthony"/>
    <s v="Female"/>
    <s v="18562850"/>
    <s v="254722633046"/>
    <s v="2.55E+11"/>
    <s v=""/>
    <s v="2.55E+11"/>
    <n v="36.606610000000003"/>
    <n v="-1.194674"/>
    <s v="Kiambu"/>
    <s v="Limuru"/>
    <s v="Ndeiya"/>
    <s v="Mukuru"/>
    <x v="2"/>
    <s v="Cides Ltd"/>
    <s v="Null"/>
    <s v=""/>
    <s v="Micro Business"/>
    <s v="KENBIM"/>
    <s v="Masonry"/>
    <s v="05/11/2019"/>
  </r>
  <r>
    <s v="VPA6"/>
    <x v="5447"/>
    <x v="0"/>
    <s v="Non Compliant"/>
    <s v="10th August,2019"/>
    <d v="2019-08-10T00:00:00"/>
    <s v="11th October,2019"/>
    <d v="2019-10-11T00:00:00"/>
    <s v="Kamau Jane Wangui"/>
    <s v="Female"/>
    <s v="308260"/>
    <s v="254711976709"/>
    <s v="2.55E+11"/>
    <s v=""/>
    <s v="2.55E+11"/>
    <n v="36.621578999999997"/>
    <n v="-1.131092"/>
    <s v="Kiambu"/>
    <s v="Limuru"/>
    <s v="Kamirithu"/>
    <s v="Tharuni"/>
    <x v="2"/>
    <s v="Cides Ltd"/>
    <s v="Null"/>
    <s v=""/>
    <s v="Micro Business"/>
    <s v="KENBIM"/>
    <s v="Masonry"/>
    <s v="05/11/2019"/>
  </r>
  <r>
    <s v="VPA6"/>
    <x v="5448"/>
    <x v="1"/>
    <s v=""/>
    <s v="29th June,2019"/>
    <d v="2019-06-29T00:00:00"/>
    <s v="15th October,2019"/>
    <d v="2019-10-15T00:00:00"/>
    <s v="Koech Chemutai Bicothy"/>
    <s v="Female"/>
    <s v="23296733"/>
    <s v="0791910477"/>
    <s v="791910477"/>
    <s v=""/>
    <s v="728921247"/>
    <n v="35.481797999999998"/>
    <n v="-0.41136800000000001"/>
    <s v="Nakuru"/>
    <s v="Kuresoi"/>
    <s v="Kuresoi"/>
    <s v="Kipkoris"/>
    <x v="3"/>
    <s v="Ndimar Renewable Energy"/>
    <s v="Ndimar Renewable Energy"/>
    <s v="722797711"/>
    <s v="Micro Business"/>
    <s v="MKD"/>
    <s v="Masonry"/>
    <s v="06/11/2019"/>
  </r>
  <r>
    <s v="VPA6"/>
    <x v="5449"/>
    <x v="1"/>
    <s v=""/>
    <s v="6th June,2019"/>
    <d v="2019-06-06T00:00:00"/>
    <s v="15th October,2019"/>
    <d v="2019-10-15T00:00:00"/>
    <s v="Torongei Joel"/>
    <s v="Male"/>
    <s v="99999"/>
    <s v="0724305182"/>
    <s v="724305182"/>
    <s v=""/>
    <s v="727640524"/>
    <n v="35.479599999999998"/>
    <n v="-0.32512799999999997"/>
    <s v="Nakuru"/>
    <s v="Kuresoi"/>
    <s v="Kuresoi"/>
    <s v="Githima"/>
    <x v="3"/>
    <s v="Ndimar Renewable Energy"/>
    <s v="Ndimar Renewable Energy"/>
    <s v="722797711"/>
    <s v="Micro Business"/>
    <s v="MKD"/>
    <s v="Masonry"/>
    <s v="06/11/2019"/>
  </r>
  <r>
    <s v="VPA6"/>
    <x v="5450"/>
    <x v="1"/>
    <s v=""/>
    <s v="5th June,2019"/>
    <d v="2019-06-05T00:00:00"/>
    <s v="15th October,2019"/>
    <d v="2019-10-15T00:00:00"/>
    <s v="Mabwai Richard"/>
    <s v="Female"/>
    <s v="99999"/>
    <s v="0722621942"/>
    <s v="722621942"/>
    <s v=""/>
    <s v="740923521"/>
    <n v="35.467955000000003"/>
    <n v="-0.27939700000000001"/>
    <s v="Kericho"/>
    <s v="Kipkelion East"/>
    <s v="Kuresoi"/>
    <s v="Kiletye"/>
    <x v="3"/>
    <s v="Ndimar Renewable Energy"/>
    <s v="Ndimar Renewable Energy"/>
    <s v="722797711"/>
    <s v="Micro Business"/>
    <s v="MKD"/>
    <s v="Masonry"/>
    <s v="06/11/2019"/>
  </r>
  <r>
    <s v="VPA6"/>
    <x v="5451"/>
    <x v="1"/>
    <s v=""/>
    <s v="5th June,2019"/>
    <d v="2019-06-05T00:00:00"/>
    <s v="15th October,2019"/>
    <d v="2019-10-15T00:00:00"/>
    <s v="Limo Benard"/>
    <s v="Male"/>
    <s v="99999"/>
    <s v="0727079737"/>
    <s v="727079737"/>
    <s v=""/>
    <s v="72101221889"/>
    <n v="35.443243000000002"/>
    <n v="-0.28700700000000001"/>
    <s v="Kericho"/>
    <s v="Kipkelion East"/>
    <s v="Kipkelion East"/>
    <s v="Chepsir"/>
    <x v="3"/>
    <s v="Ndimar Renewable Energy"/>
    <s v="Ndimar Renewable Energy"/>
    <s v="722797711"/>
    <s v="Micro Business"/>
    <s v="MKD"/>
    <s v="Masonry"/>
    <s v="06/11/2019"/>
  </r>
  <r>
    <s v="VPA6"/>
    <x v="5452"/>
    <x v="1"/>
    <s v=""/>
    <s v="9th February,2019"/>
    <d v="2019-02-09T00:00:00"/>
    <s v="12th April,2019"/>
    <d v="2019-04-12T00:00:00"/>
    <s v="Emmy Chemutai"/>
    <s v="Female"/>
    <s v="23820302"/>
    <s v="714925668"/>
    <s v="714503538"/>
    <s v=""/>
    <s v=""/>
    <n v="35.656863000000001"/>
    <n v="-0.60379700000000003"/>
    <s v="Nakuru"/>
    <s v="Kuresoi"/>
    <s v="Cheptuech"/>
    <s v="Ketitui"/>
    <x v="3"/>
    <s v="Kichemu limited"/>
    <s v="Stephen Macharia Kimenyi"/>
    <s v="727002750"/>
    <s v="Micro Business"/>
    <s v="MKD"/>
    <s v="Masonry"/>
    <s v="07/11/2019"/>
  </r>
  <r>
    <s v="VPA6"/>
    <x v="5453"/>
    <x v="1"/>
    <s v=""/>
    <s v="2nd October,2019"/>
    <d v="2019-10-02T00:00:00"/>
    <s v="7th November,2019"/>
    <d v="2019-11-07T00:00:00"/>
    <s v="Mwangi Mary"/>
    <s v="Female"/>
    <s v="99999"/>
    <s v="254704536268"/>
    <s v="2.55E+11"/>
    <s v=""/>
    <s v="2.55E+11"/>
    <n v="36.952224999999999"/>
    <n v="-0.99888299999999997"/>
    <s v="Kiambu"/>
    <s v="Gatundu North"/>
    <s v="Mangu"/>
    <s v="Kirai"/>
    <x v="2"/>
    <s v="Cides Ltd"/>
    <s v="Null"/>
    <s v=""/>
    <s v="Micro Business"/>
    <s v="KENBIM"/>
    <s v="Masonry"/>
    <s v="08/11/2019"/>
  </r>
  <r>
    <s v="VPA6"/>
    <x v="5454"/>
    <x v="1"/>
    <s v=""/>
    <s v="15th September,2019"/>
    <d v="2019-09-15T00:00:00"/>
    <s v="11th November,2019"/>
    <d v="2019-11-11T00:00:00"/>
    <s v="Matheri Henry Kimani"/>
    <s v="Male"/>
    <s v="794932"/>
    <s v="722603833"/>
    <s v="720825836"/>
    <s v=""/>
    <s v=""/>
    <n v="36.836829999999999"/>
    <n v="-0.97546500000000003"/>
    <s v="Kiambu"/>
    <s v="Gatundu South"/>
    <s v="Kiganjo"/>
    <s v="Kiawandiga"/>
    <x v="2"/>
    <s v="Cides Ltd"/>
    <s v=""/>
    <s v=""/>
    <s v="Micro Business"/>
    <s v="KENBIM"/>
    <s v="Masonry"/>
    <s v="11/11/2019"/>
  </r>
  <r>
    <s v="VPA6"/>
    <x v="5455"/>
    <x v="1"/>
    <s v=""/>
    <s v="5th October,2019"/>
    <d v="2019-10-05T00:00:00"/>
    <s v="11th November,2019"/>
    <d v="2019-11-11T00:00:00"/>
    <s v="Kungu Peter Gitu"/>
    <s v="Male"/>
    <s v="13221069"/>
    <s v="254704314119"/>
    <s v="2.55E+11"/>
    <s v=""/>
    <s v=""/>
    <n v="36.839430999999998"/>
    <n v="-0.96355500000000005"/>
    <s v="Kiambu"/>
    <s v="Gatundu South"/>
    <s v="Rwabura"/>
    <s v="Kariciungu"/>
    <x v="2"/>
    <s v="Cides Ltd"/>
    <s v="Null"/>
    <s v=""/>
    <s v="Micro Business"/>
    <s v="KENBIM"/>
    <s v="Masonry"/>
    <s v="11/11/2019"/>
  </r>
  <r>
    <s v="VPA6"/>
    <x v="5456"/>
    <x v="0"/>
    <s v="Non Compliant"/>
    <s v="15th August,2019"/>
    <d v="2019-08-15T00:00:00"/>
    <s v="27th October,2019"/>
    <d v="2019-10-27T00:00:00"/>
    <s v="Kiundi David Mwaura"/>
    <s v="Male"/>
    <s v="7985493"/>
    <s v="254725046686"/>
    <s v="2.55E+11"/>
    <s v=""/>
    <s v="2.55E+11"/>
    <n v="36.817869000000002"/>
    <n v="-0.95839300000000005"/>
    <s v="Kiambu"/>
    <s v="Limuru"/>
    <s v="Ndarugo"/>
    <s v="Gitugu"/>
    <x v="2"/>
    <s v="Cides Ltd"/>
    <s v="Null"/>
    <s v=""/>
    <s v="Micro Business"/>
    <s v="KENBIM"/>
    <s v="Masonry"/>
    <s v="12/11/2019"/>
  </r>
  <r>
    <s v="VPA6"/>
    <x v="5457"/>
    <x v="1"/>
    <s v=""/>
    <s v="25th August,2019"/>
    <d v="2019-08-25T00:00:00"/>
    <s v="18th October,2019"/>
    <d v="2019-10-18T00:00:00"/>
    <s v="Kibera Joseph Kirite"/>
    <s v="Male"/>
    <s v="3439651"/>
    <s v="713639077"/>
    <s v="2.55E+11"/>
    <s v=""/>
    <s v="2.55E+11"/>
    <n v="36.885784999999998"/>
    <n v="-1.050861"/>
    <s v="Kiambu"/>
    <s v="Gatundu South"/>
    <s v="Mutati"/>
    <s v="Nembu Central"/>
    <x v="0"/>
    <s v="Cides Ltd"/>
    <s v="Null"/>
    <s v=""/>
    <s v="Micro Business"/>
    <s v="KENBIM"/>
    <s v="Masonry"/>
    <s v="12/11/2019"/>
  </r>
  <r>
    <s v="VPA6"/>
    <x v="5458"/>
    <x v="1"/>
    <s v=""/>
    <s v="15th October,2019"/>
    <d v="2019-10-15T00:00:00"/>
    <s v="9th November,2019"/>
    <d v="2019-11-09T00:00:00"/>
    <s v="Kinyanjui Magdalene"/>
    <s v="Male"/>
    <s v="13703996"/>
    <s v="254723789558"/>
    <s v="2.55E+11"/>
    <s v=""/>
    <s v="2.55E+11"/>
    <n v="37.061725000000003"/>
    <n v="-1.031012"/>
    <s v="Murang'a"/>
    <s v="Gatanga"/>
    <s v="Mugumo"/>
    <s v="Mamboromoko"/>
    <x v="0"/>
    <s v="Kenbi Enterprises"/>
    <s v="Moses"/>
    <s v=""/>
    <s v="Micro Business"/>
    <s v="KENBIM"/>
    <s v="Masonry"/>
    <s v="13/11/2019"/>
  </r>
  <r>
    <s v="VPA6"/>
    <x v="5459"/>
    <x v="0"/>
    <s v="Non Compliant"/>
    <s v="13th November,2019"/>
    <d v="2019-11-13T00:00:00"/>
    <s v="13th November,2019"/>
    <d v="2019-11-13T00:00:00"/>
    <s v="Chege Nelson Nelson"/>
    <s v="Male"/>
    <s v="99999"/>
    <s v="720813164"/>
    <s v="2.55E+11"/>
    <s v=""/>
    <s v="2.55E+11"/>
    <n v="37.148687000000002"/>
    <n v="-1.054632"/>
    <s v="Kiambu"/>
    <s v="Thika East"/>
    <s v="Komu"/>
    <s v="Lanless"/>
    <x v="2"/>
    <s v="Fagaden Enterprises"/>
    <s v="Fagaden Enterprises"/>
    <s v="254721959188"/>
    <s v="Micro Business"/>
    <s v="MKD"/>
    <s v="Masonry"/>
    <s v="13/11/2019"/>
  </r>
  <r>
    <s v="VPA6"/>
    <x v="5456"/>
    <x v="0"/>
    <s v="Non Compliant"/>
    <s v="25th August,2019"/>
    <d v="2019-08-25T00:00:00"/>
    <s v="18th October,2019"/>
    <d v="2019-10-18T00:00:00"/>
    <s v="Kabi Michael Kiboo"/>
    <s v="Male"/>
    <s v="21422211"/>
    <s v="254724112324"/>
    <s v="2.55E+11"/>
    <s v=""/>
    <s v="2.55E+11"/>
    <n v="36.888632000000001"/>
    <n v="-1.050897"/>
    <s v="Kiambu"/>
    <s v="Gatundu South"/>
    <s v="Mutati"/>
    <s v="Nembu Central"/>
    <x v="0"/>
    <s v="Cides Ltd"/>
    <s v="Null"/>
    <s v=""/>
    <s v="Micro Business"/>
    <s v="KENBIM"/>
    <s v="Masonry"/>
    <s v="13/11/2019"/>
  </r>
  <r>
    <s v="VPA6"/>
    <x v="5460"/>
    <x v="0"/>
    <s v="Grievance"/>
    <s v="20th October,2019"/>
    <d v="2019-10-20T00:00:00"/>
    <s v="10th November,2019"/>
    <d v="2019-11-10T00:00:00"/>
    <s v="Kinyua M'Rinkanya Julius"/>
    <s v="Male"/>
    <s v="4470103"/>
    <s v="254720659789"/>
    <s v="2.55E+11"/>
    <s v=""/>
    <s v="2.55E+11"/>
    <n v="37.588000000000001"/>
    <n v="-7.1401999999999993E-2"/>
    <s v="Meru"/>
    <s v="Imenti South"/>
    <s v="Mikumbune"/>
    <s v="Kiamiriru"/>
    <x v="2"/>
    <s v="Likunga Company Limited"/>
    <s v="Eliatha Njagi"/>
    <s v="254718644238"/>
    <s v="Micro Business"/>
    <s v="MKD"/>
    <s v="Masonry"/>
    <s v="20/11/2019"/>
  </r>
  <r>
    <s v="VPA6"/>
    <x v="5461"/>
    <x v="1"/>
    <s v=""/>
    <s v="30th April,2019"/>
    <d v="2019-04-30T00:00:00"/>
    <s v="1st May,2019"/>
    <d v="2019-05-01T00:00:00"/>
    <s v="Ndege Cyrus Nduru"/>
    <s v="Male"/>
    <s v="3374982"/>
    <s v="254723941028"/>
    <s v="2.55E+11"/>
    <s v=""/>
    <s v="2.55E+11"/>
    <n v="37.106982000000002"/>
    <n v="-0.50088900000000003"/>
    <s v="Nyeri"/>
    <s v="Mathira East"/>
    <s v="Peter Ciira"/>
    <s v="Githima"/>
    <x v="0"/>
    <s v="Ndimar Renewable Energy"/>
    <s v="Ndimar Renewable Energy"/>
    <s v="254722797711"/>
    <s v="Micro Business"/>
    <s v="KENBIM"/>
    <s v="Masonry"/>
    <s v="21/11/2019"/>
  </r>
  <r>
    <s v="VPA6"/>
    <x v="5462"/>
    <x v="1"/>
    <s v=""/>
    <s v="22nd November,2019"/>
    <d v="2019-11-22T00:00:00"/>
    <s v="22nd November,2019"/>
    <d v="2019-11-22T00:00:00"/>
    <s v="Achoki Charles Ondari"/>
    <s v="Male"/>
    <s v="304905"/>
    <s v="254723460563"/>
    <s v="2.55E+11"/>
    <s v=""/>
    <s v="2.55E+11"/>
    <n v="35.041176999999998"/>
    <n v="-0.67057199999999995"/>
    <s v="Nyamira"/>
    <s v="Borabu"/>
    <s v="Borabu"/>
    <s v="Mogusii"/>
    <x v="1"/>
    <s v="Nyansancha Biogas"/>
    <s v="Samuel Manyura Otiso"/>
    <s v="254723433295"/>
    <s v="Micro Business"/>
    <s v="MKD"/>
    <s v="Masonry"/>
    <s v="22/11/2019"/>
  </r>
  <r>
    <s v="VPA6"/>
    <x v="5463"/>
    <x v="1"/>
    <s v=""/>
    <s v="20th September,2019"/>
    <d v="2019-09-20T00:00:00"/>
    <s v="23rd November,2019"/>
    <d v="2019-11-23T00:00:00"/>
    <s v="Njoroge Jane Wairimu"/>
    <s v="Female"/>
    <s v="13261964"/>
    <s v="721841852"/>
    <s v="2.55E+11"/>
    <s v=""/>
    <s v=""/>
    <n v="36.646045000000001"/>
    <n v="-1.3494349999999999"/>
    <s v="Kajiado"/>
    <s v="Kajiado West"/>
    <s v="Ngong"/>
    <s v="Kibiku"/>
    <x v="2"/>
    <s v="Cides Ltd"/>
    <s v="null"/>
    <s v=""/>
    <s v="Micro Business"/>
    <s v="KENBIM"/>
    <s v="Masonry"/>
    <s v="25/11/2019"/>
  </r>
  <r>
    <s v="VPA6"/>
    <x v="5464"/>
    <x v="1"/>
    <s v=""/>
    <s v="4th September,2019"/>
    <d v="2019-09-04T00:00:00"/>
    <s v="20th October,2019"/>
    <d v="2019-10-20T00:00:00"/>
    <s v="Murango Mercy Muthoni"/>
    <s v="Female"/>
    <s v="23674261"/>
    <s v="254720324361"/>
    <s v="2.55E+11"/>
    <s v=""/>
    <s v=""/>
    <n v="37.286999999999999"/>
    <n v="-0.467914"/>
    <s v="Kirinyaga"/>
    <s v="Kerugoya/Kutus"/>
    <s v="Inoi"/>
    <s v="Kiandieri"/>
    <x v="2"/>
    <s v="Cides Ltd"/>
    <s v="null"/>
    <s v=""/>
    <s v="Micro Business"/>
    <s v="KENBIM"/>
    <s v="Masonry"/>
    <s v="25/11/2019"/>
  </r>
  <r>
    <s v="VPA6"/>
    <x v="5465"/>
    <x v="1"/>
    <s v=""/>
    <s v="1st September,2019"/>
    <d v="2019-09-01T00:00:00"/>
    <s v="20th October,2019"/>
    <d v="2019-10-20T00:00:00"/>
    <s v="Gichuhi Bernard Wainaina"/>
    <s v="Male"/>
    <s v="7338703"/>
    <s v="254722989037"/>
    <s v="2.55E+11"/>
    <s v=""/>
    <s v="2.55E+11"/>
    <n v="37.110863000000002"/>
    <n v="-0.96370299999999998"/>
    <s v="Murang'a"/>
    <s v="Maragua"/>
    <s v="Kimorori Wemba"/>
    <s v="Kabati"/>
    <x v="1"/>
    <s v="Cides Ltd"/>
    <s v=""/>
    <s v=""/>
    <s v="Micro Business"/>
    <s v="KENBIM"/>
    <s v="Masonry"/>
    <s v="25/11/2019"/>
  </r>
  <r>
    <s v="VPA6"/>
    <x v="5466"/>
    <x v="1"/>
    <s v=""/>
    <s v="10th September,2019"/>
    <d v="2019-09-10T00:00:00"/>
    <s v="4th November,2019"/>
    <d v="2019-11-04T00:00:00"/>
    <s v="Gitau Davis M"/>
    <s v="Male"/>
    <s v="3733371"/>
    <s v="722881520"/>
    <s v="2.55E+11"/>
    <s v=""/>
    <s v=""/>
    <n v="37.194847000000003"/>
    <n v="-1.033406"/>
    <s v="Murang'a"/>
    <s v="Gatanga"/>
    <s v="Ithanga"/>
    <s v="Ndimu"/>
    <x v="0"/>
    <s v="Cides Ltd"/>
    <s v="Null"/>
    <s v=""/>
    <s v="Micro Business"/>
    <s v="KENBIM"/>
    <s v="Masonry"/>
    <s v="27/11/2019"/>
  </r>
  <r>
    <s v="VPA6"/>
    <x v="5467"/>
    <x v="1"/>
    <s v=""/>
    <s v="30th August,2019"/>
    <d v="2019-08-30T00:00:00"/>
    <s v="28th November,2019"/>
    <d v="2019-11-28T00:00:00"/>
    <s v="Ondieki Gladys Mongina"/>
    <s v="Female"/>
    <s v="11137413"/>
    <s v="254726007771"/>
    <s v="2.55E+11"/>
    <s v=""/>
    <s v="2.55E+11"/>
    <n v="34.920188000000003"/>
    <n v="-0.53453499999999998"/>
    <s v="Nyamira"/>
    <s v="Nyamira"/>
    <s v="West Mogirango"/>
    <s v="Kemasare"/>
    <x v="3"/>
    <s v="Perjo Biogas Co Ltd"/>
    <s v="Joel Nyambane Moigare"/>
    <s v="254710208102"/>
    <s v="Micro Business"/>
    <s v="MKD"/>
    <s v="Masonry"/>
    <s v="30/11/2019"/>
  </r>
  <r>
    <s v="VPA6"/>
    <x v="5468"/>
    <x v="1"/>
    <s v=""/>
    <s v="25th August,2019"/>
    <d v="2019-08-25T00:00:00"/>
    <s v="5th October,2019"/>
    <d v="2019-10-05T00:00:00"/>
    <s v="Gichuru Anna Kabui"/>
    <s v="Female"/>
    <s v="99999"/>
    <s v="254723423289"/>
    <s v="2.55E+11"/>
    <s v=""/>
    <s v=""/>
    <n v="36.676138999999999"/>
    <n v="-0.113168"/>
    <s v="Laikipia"/>
    <s v="Laikipia East"/>
    <s v="Ngobit"/>
    <s v="Kaheho"/>
    <x v="1"/>
    <s v="Cides Ltd"/>
    <s v="Null"/>
    <s v=""/>
    <s v="Micro Business"/>
    <s v="KENBIM"/>
    <s v="Masonry"/>
    <s v="30/11/2019"/>
  </r>
  <r>
    <s v="VPA6"/>
    <x v="5469"/>
    <x v="1"/>
    <s v=""/>
    <s v="25th August,2019"/>
    <d v="2019-08-25T00:00:00"/>
    <s v="5th October,2019"/>
    <d v="2019-10-05T00:00:00"/>
    <s v="Gitau John"/>
    <s v="Male"/>
    <s v="24055321"/>
    <s v="254728728653"/>
    <s v="2.55E+11"/>
    <s v=""/>
    <s v="2.55E+11"/>
    <n v="36.709350999999998"/>
    <n v="-1.04711"/>
    <s v="Kiambu"/>
    <s v="Githunguri"/>
    <s v="Githiga"/>
    <s v="Mathanja B"/>
    <x v="1"/>
    <s v="Cides Ltd"/>
    <s v=""/>
    <s v=""/>
    <s v="Micro Business"/>
    <s v="KENBIM"/>
    <s v="Masonry"/>
    <s v="30/11/2019"/>
  </r>
  <r>
    <s v="VPA6"/>
    <x v="5470"/>
    <x v="1"/>
    <s v=""/>
    <s v="30th October,2019"/>
    <d v="2019-10-30T00:00:00"/>
    <s v="20th November,2019"/>
    <d v="2019-11-20T00:00:00"/>
    <s v="Linah Limo"/>
    <s v="Female"/>
    <s v="99999"/>
    <s v="254723920202"/>
    <s v="2.55E+11"/>
    <s v=""/>
    <s v=""/>
    <n v="35.569991999999999"/>
    <n v="0.35902699999999999"/>
    <s v="Elgeyo/Marakwet"/>
    <s v="Keiyo South"/>
    <s v="Keiyo South"/>
    <s v="Lelboinet"/>
    <x v="1"/>
    <s v="Cides Ltd"/>
    <s v="Lilian Lelei"/>
    <s v="254710494562"/>
    <s v="Micro Business"/>
    <s v="KENBIM"/>
    <s v="Masonry"/>
    <s v="30/11/2019"/>
  </r>
  <r>
    <s v="VPA6"/>
    <x v="5471"/>
    <x v="1"/>
    <s v=""/>
    <s v="14th October,2019"/>
    <d v="2019-10-14T00:00:00"/>
    <s v="2nd December,2019"/>
    <d v="2019-12-02T00:00:00"/>
    <s v="Ronoh Lilian J"/>
    <s v="Female"/>
    <s v="13069869"/>
    <s v="254727109209"/>
    <s v="2.55E+11"/>
    <s v=""/>
    <s v="2.55E+11"/>
    <n v="35.346547000000001"/>
    <n v="0.52150600000000003"/>
    <s v="Uasin Gishu"/>
    <s v="Ainabkoi"/>
    <s v="Kapsoya"/>
    <s v="Chepsiria"/>
    <x v="0"/>
    <s v="Kichemu limited"/>
    <s v=""/>
    <s v=""/>
    <s v="Micro Business"/>
    <s v="MKD"/>
    <s v="Masonry"/>
    <s v="02/12/2019"/>
  </r>
  <r>
    <s v="VPA6"/>
    <x v="5472"/>
    <x v="0"/>
    <s v="Non Compliant"/>
    <s v="18th September,2018"/>
    <d v="2018-09-18T00:00:00"/>
    <s v="25th October,2018"/>
    <d v="2018-10-25T00:00:00"/>
    <s v="Mungai Daniel Kuria"/>
    <s v="Male"/>
    <s v="99999"/>
    <s v="725598439"/>
    <s v="2.55E+11"/>
    <s v=""/>
    <s v=""/>
    <n v="37.045968000000002"/>
    <n v="-0.89679699999999996"/>
    <s v="Murang'a"/>
    <s v="Kandara"/>
    <s v="Gatitu"/>
    <s v="Githama"/>
    <x v="3"/>
    <s v="Eastern Bioteck"/>
    <s v="Sospeter maina"/>
    <s v="254724714221"/>
    <s v="Micro Business"/>
    <s v="MKD"/>
    <s v="Masonry"/>
    <s v="13/12/2019"/>
  </r>
  <r>
    <s v="VPA6"/>
    <x v="5473"/>
    <x v="1"/>
    <s v=""/>
    <s v="26th April,2019"/>
    <d v="2019-04-26T00:00:00"/>
    <s v="15th June,2019"/>
    <d v="2019-06-15T00:00:00"/>
    <s v="Njoroge Mungai"/>
    <s v="Male"/>
    <s v="9197754"/>
    <s v="254724585632"/>
    <s v="2.55E+11"/>
    <s v=""/>
    <s v=""/>
    <n v="37.078980999999999"/>
    <n v="-0.91367399999999999"/>
    <s v="Murang'a"/>
    <s v="Kandara"/>
    <s v="Kandara"/>
    <s v="Kangunduini"/>
    <x v="2"/>
    <s v="Eastern Bioteck"/>
    <s v="Sospeter Maina"/>
    <s v="254724714221"/>
    <s v="Micro Business"/>
    <s v="KENBIM"/>
    <s v="Masonry"/>
    <s v="13/12/2019"/>
  </r>
  <r>
    <s v="VPA6"/>
    <x v="5474"/>
    <x v="0"/>
    <s v="Grievance"/>
    <s v="18th December,2019"/>
    <d v="2019-12-18T00:00:00"/>
    <s v="18th December,2019"/>
    <d v="2019-12-18T00:00:00"/>
    <s v="Rundii Gitiri Rose"/>
    <s v="Female"/>
    <n v="99999"/>
    <s v="254708161130"/>
    <s v="2.55E+11"/>
    <s v=""/>
    <s v="2.55E+11"/>
    <n v="37.540134999999999"/>
    <n v="-0.36913699999999999"/>
    <s v="Embu"/>
    <s v="Embu East"/>
    <s v="Kieni  North"/>
    <s v="Kariari"/>
    <x v="2"/>
    <s v="Igwemas General Digester Ltd"/>
    <s v="Erick Munene"/>
    <s v="254728779943"/>
    <s v="Micro Business"/>
    <s v="MKD"/>
    <s v="Masonry"/>
    <s v="18/12/2019"/>
  </r>
  <r>
    <s v="VPA6"/>
    <x v="5475"/>
    <x v="1"/>
    <s v=""/>
    <s v="30th November,2019"/>
    <d v="2019-11-30T00:00:00"/>
    <s v="5th January,2020"/>
    <d v="2020-01-05T00:00:00"/>
    <s v="Wanderi Margaret Wangui"/>
    <s v="Female"/>
    <s v="99999"/>
    <s v="254721576651"/>
    <s v="2.55E+11"/>
    <s v=""/>
    <s v="2.55E+11"/>
    <n v="36.526541999999999"/>
    <n v="-1.9578000000000002E-2"/>
    <s v="Nyandarua"/>
    <s v="Ndaragwa"/>
    <s v="Nyandarwa North"/>
    <s v="Munada"/>
    <x v="0"/>
    <s v="Mt Kenya Renewable Energy"/>
    <s v="Allam gichuru"/>
    <s v="254705604956"/>
    <s v="Micro Business"/>
    <s v="KENBIM"/>
    <s v="Masonry"/>
    <s v="05/01/2020"/>
  </r>
  <r>
    <s v="VPA6"/>
    <x v="5476"/>
    <x v="1"/>
    <s v=""/>
    <s v="19th August,2019"/>
    <d v="2019-08-19T00:00:00"/>
    <s v="29th November,2019"/>
    <d v="2019-11-29T00:00:00"/>
    <s v="Ondieki Jane Masaki"/>
    <s v="Female"/>
    <s v="13343740"/>
    <s v="254702874887"/>
    <s v="2.55E+11"/>
    <s v=""/>
    <s v="2.55E+11"/>
    <n v="34.963982999999999"/>
    <n v="-0.63259200000000004"/>
    <s v="Nyamira"/>
    <s v="Nyamira"/>
    <s v="Bonyamatuta"/>
    <s v="Nyakeore"/>
    <x v="0"/>
    <s v="Perjo Biogas Co Ltd"/>
    <s v="Joel Nyambane Moigare"/>
    <s v="710208102"/>
    <s v="Micro Business"/>
    <s v="MKD"/>
    <s v="Masonry"/>
    <s v="10/02/2020"/>
  </r>
  <r>
    <s v="VPA6"/>
    <x v="5477"/>
    <x v="1"/>
    <s v=""/>
    <s v="15th February,2020"/>
    <d v="2020-02-15T00:00:00"/>
    <s v="15th February,2020"/>
    <d v="2020-02-15T00:00:00"/>
    <s v="Wekesa Linet Lumonya"/>
    <s v="Female"/>
    <s v="22642406"/>
    <s v="254721586500"/>
    <s v=""/>
    <s v=""/>
    <s v=""/>
    <n v="34.886992999999997"/>
    <n v="0.84023499999999995"/>
    <s v="Trans Nzoia"/>
    <s v="Kiminini"/>
    <s v="Sikhendu"/>
    <s v="Bukwet"/>
    <x v="3"/>
    <s v="Pafasi Enterprise"/>
    <s v="Pafasi  Enterprise"/>
    <s v="712956699"/>
    <s v="Micro Business"/>
    <s v="MKD"/>
    <s v="Masonry"/>
    <s v="17/02/2020"/>
  </r>
  <r>
    <s v="VPA6"/>
    <x v="5478"/>
    <x v="1"/>
    <s v=""/>
    <s v="16th February,2020"/>
    <d v="2020-02-16T00:00:00"/>
    <s v="16th February,2020"/>
    <d v="2020-02-16T00:00:00"/>
    <s v="Kibii Eunice Jeruiyot"/>
    <s v="Female"/>
    <s v="12682232"/>
    <s v="721958804"/>
    <s v="254721958804"/>
    <s v=""/>
    <s v="254714556111"/>
    <n v="35.034547000000003"/>
    <n v="1.0097879999999999"/>
    <s v="Trans Nzoia"/>
    <s v="Trans Nzoia West"/>
    <s v="Kiminini"/>
    <s v="Sinendet"/>
    <x v="4"/>
    <s v="Pafasi Enterprise"/>
    <s v="Pafasi  Enterprise"/>
    <s v="712956699"/>
    <s v="Micro Business"/>
    <s v="AKUT"/>
    <s v="Masonry"/>
    <s v="17/02/2020"/>
  </r>
  <r>
    <s v="VPA6"/>
    <x v="5479"/>
    <x v="1"/>
    <s v=""/>
    <s v="21st December,2019"/>
    <d v="2019-12-21T00:00:00"/>
    <s v="21st February,2020"/>
    <d v="2020-02-21T00:00:00"/>
    <s v="Kaptum Haron"/>
    <s v="Male"/>
    <s v="7898720"/>
    <s v="254721858900"/>
    <s v="2.55E+11"/>
    <s v=""/>
    <s v=""/>
    <n v="35.791840000000001"/>
    <n v="0.64327599999999996"/>
    <s v="Baringo"/>
    <s v="Baringo North"/>
    <s v="Kabartonjo"/>
    <s v="Kapkwang"/>
    <x v="1"/>
    <s v="Kichemu limited"/>
    <s v="null"/>
    <s v=""/>
    <s v="Micro Business"/>
    <s v="MKD"/>
    <s v="Masonry"/>
    <s v="21/02/2020"/>
  </r>
  <r>
    <s v="VPA6"/>
    <x v="5480"/>
    <x v="1"/>
    <s v=""/>
    <s v="12th March,2020"/>
    <d v="2020-03-12T00:00:00"/>
    <s v="12th March,2020"/>
    <d v="2020-03-12T00:00:00"/>
    <s v="Ilole Joseph Khadiakala"/>
    <s v="Male"/>
    <s v="0997465"/>
    <s v="254720580137"/>
    <s v="2.55E+11"/>
    <s v=""/>
    <s v="2.55E+11"/>
    <n v="35.117342999999998"/>
    <n v="1.0211680000000001"/>
    <s v="Trans Nzoia"/>
    <s v="Trans Nzoia East"/>
    <s v="Trans-Nzoia  East"/>
    <s v="Ekatano/ Sibanga"/>
    <x v="2"/>
    <s v="Pafasi Enterprise"/>
    <s v="Pafasi  Enterprise"/>
    <s v="712956699"/>
    <s v="Micro Business"/>
    <s v="MKD"/>
    <s v="Masonry"/>
    <s v="12/03/2020"/>
  </r>
  <r>
    <s v="VPA6"/>
    <x v="5481"/>
    <x v="1"/>
    <s v=""/>
    <s v="29th April,2020"/>
    <d v="2020-04-29T00:00:00"/>
    <s v="29th April,2020"/>
    <d v="2020-04-29T00:00:00"/>
    <s v="Simon Stanley Kathuni"/>
    <s v="Male"/>
    <s v="34253456"/>
    <s v="720856586"/>
    <s v=""/>
    <s v=""/>
    <s v="2.55E+11"/>
    <n v="37.640847999999998"/>
    <n v="-0.36977500000000002"/>
    <s v="Tharaka-Nithi"/>
    <s v="Chuka"/>
    <s v="Mwonge"/>
    <s v="Kangumo"/>
    <x v="3"/>
    <s v="Igwemas General Digester Ltd"/>
    <s v="Timothy Murithi"/>
    <s v="791853946"/>
    <s v="Micro Business"/>
    <s v="MKD"/>
    <s v="Masonry"/>
    <s v="29/04/2020"/>
  </r>
  <r>
    <s v="VPA6"/>
    <x v="5482"/>
    <x v="1"/>
    <s v=""/>
    <s v="2nd May,2020"/>
    <d v="2020-05-02T00:00:00"/>
    <s v="2nd May,2020"/>
    <d v="2020-05-02T00:00:00"/>
    <s v="Muriuki Kaigongi Zipporah"/>
    <s v="Female"/>
    <s v="2371353"/>
    <s v="254716536491"/>
    <s v="2.55E+11"/>
    <s v=""/>
    <s v="2.55E+11"/>
    <n v="37.589120999999999"/>
    <n v="-6.0910000000000001E-3"/>
    <s v="Meru"/>
    <s v="Meru Centra"/>
    <s v="Kibaranyaki"/>
    <s v="Muri"/>
    <x v="0"/>
    <s v="Igwemas General Digester Ltd"/>
    <s v="Samuel Maruga Kirimi"/>
    <s v="737028484"/>
    <s v="Micro Business"/>
    <s v="MKD"/>
    <s v="Masonry"/>
    <s v="02/05/2020"/>
  </r>
  <r>
    <s v="VPA6"/>
    <x v="5483"/>
    <x v="1"/>
    <s v=""/>
    <s v="9th May,2020"/>
    <d v="2020-05-09T00:00:00"/>
    <s v="9th May,2020"/>
    <d v="2020-05-09T00:00:00"/>
    <s v="Mugambi Mutengi Eustace"/>
    <s v="Male"/>
    <s v="194563455"/>
    <s v="254725746566"/>
    <s v=""/>
    <s v=""/>
    <s v="254725746566"/>
    <n v="37.637324999999997"/>
    <n v="-0.324627"/>
    <s v="Tharaka-Nithi"/>
    <s v="Chuka"/>
    <s v="Kiangondu"/>
    <s v="Mbuta"/>
    <x v="0"/>
    <s v="Igwemas General Digester Ltd"/>
    <s v="Poul Murithi"/>
    <s v="791853946"/>
    <s v="Micro Business"/>
    <s v="MKD"/>
    <s v="Masonry"/>
    <s v="09/05/2020"/>
  </r>
  <r>
    <s v="VPA6"/>
    <x v="5484"/>
    <x v="1"/>
    <s v=""/>
    <s v="16th May,2020"/>
    <d v="2020-05-16T00:00:00"/>
    <s v="16th May,2020"/>
    <d v="2020-05-16T00:00:00"/>
    <s v="Mugandi Thirika Toy"/>
    <s v="Male"/>
    <s v="24655297"/>
    <s v="721656289"/>
    <s v="254721656287"/>
    <s v=""/>
    <s v="254726694527"/>
    <n v="37.643515000000001"/>
    <n v="-0.37309300000000001"/>
    <s v="Tharaka-Nithi"/>
    <s v="Chuka"/>
    <s v="Mwonge"/>
    <s v="Kathiru"/>
    <x v="2"/>
    <s v="Igwemas General Digester Ltd"/>
    <s v="Poul Murithi"/>
    <s v="791853946"/>
    <s v="Micro Business"/>
    <s v="MKD"/>
    <s v="Masonry"/>
    <s v="16/05/2020"/>
  </r>
  <r>
    <s v="VPA6"/>
    <x v="5485"/>
    <x v="1"/>
    <s v=""/>
    <s v="18th May,2020"/>
    <d v="2020-05-18T00:00:00"/>
    <s v="18th May,2020"/>
    <d v="2020-05-18T00:00:00"/>
    <s v="Kihara Thuku John"/>
    <s v="Male"/>
    <s v="9574894"/>
    <s v="254725630940"/>
    <s v="254725630940"/>
    <s v=""/>
    <s v=""/>
    <n v="37.174860000000002"/>
    <n v="-1.070112"/>
    <s v="Kiambu"/>
    <s v="Thika East"/>
    <s v="Munguga"/>
    <s v="Salama"/>
    <x v="2"/>
    <s v="Andcol Enterprises"/>
    <s v="Andcol  Enterprises"/>
    <s v="723020914"/>
    <s v="Micro Business"/>
    <s v="KENBIM"/>
    <s v="Masonry"/>
    <s v="18/05/2020"/>
  </r>
  <r>
    <s v="VPA6"/>
    <x v="5486"/>
    <x v="1"/>
    <s v=""/>
    <s v="18th May,2020"/>
    <d v="2020-05-18T00:00:00"/>
    <s v="18th May,2020"/>
    <d v="2020-05-18T00:00:00"/>
    <s v="Wamburu Ann Wambui"/>
    <s v="Female"/>
    <s v="25044317"/>
    <s v="254726204313"/>
    <s v="254726204313"/>
    <s v=""/>
    <s v=""/>
    <n v="37.152676999999997"/>
    <n v="-1.074948"/>
    <s v="Kiambu"/>
    <s v="Thika East"/>
    <s v="Makongeni"/>
    <s v="Kamagambo"/>
    <x v="2"/>
    <s v="Andcol Enterprises"/>
    <s v="Andcol  Enterprises"/>
    <s v="723020914"/>
    <s v="Micro Business"/>
    <s v="KENBIM"/>
    <s v="Masonry"/>
    <s v="18/05/2020"/>
  </r>
  <r>
    <s v="VPA6"/>
    <x v="5487"/>
    <x v="1"/>
    <s v=""/>
    <s v="11th January,2020"/>
    <d v="2020-01-11T00:00:00"/>
    <s v="1st March,2020"/>
    <d v="2020-03-01T00:00:00"/>
    <s v="Kariuki Mwariri Francis"/>
    <s v="Male"/>
    <s v="11321680"/>
    <s v="722332636"/>
    <s v="254722332636"/>
    <s v=""/>
    <s v="254722332625"/>
    <n v="37.069453000000003"/>
    <n v="-0.371527"/>
    <s v="Nyeri"/>
    <s v="Mukurweni"/>
    <s v="Mathira West"/>
    <s v="Kagati"/>
    <x v="0"/>
    <s v="Mt Kenya Renewable Energy"/>
    <s v="null"/>
    <s v=""/>
    <s v="Micro Business"/>
    <s v="KENBIM"/>
    <s v="Masonry"/>
    <s v="25/05/2020"/>
  </r>
  <r>
    <s v="VPA6"/>
    <x v="5488"/>
    <x v="1"/>
    <s v=""/>
    <s v="11th January,2020"/>
    <d v="2020-01-11T00:00:00"/>
    <s v="1st March,2020"/>
    <d v="2020-03-01T00:00:00"/>
    <s v="Mbogo Ndirangu James"/>
    <s v="Male"/>
    <s v="1831401"/>
    <s v="721358281"/>
    <s v="254721358281"/>
    <s v=""/>
    <s v="254722643940"/>
    <n v="37.069125"/>
    <n v="-0.37287199999999998"/>
    <s v="Nyeri"/>
    <s v="Mukurweni"/>
    <s v="Mathira West"/>
    <s v="Kagati"/>
    <x v="0"/>
    <s v="Mt Kenya Renewable Energy"/>
    <s v="null"/>
    <s v=""/>
    <s v="Micro Business"/>
    <s v="KENBIM"/>
    <s v="Masonry"/>
    <s v="25/05/2020"/>
  </r>
  <r>
    <s v="VPA6"/>
    <x v="5489"/>
    <x v="0"/>
    <s v="Non Compliant"/>
    <s v="20th February,2020"/>
    <d v="2020-02-20T00:00:00"/>
    <s v="28th May,2020"/>
    <d v="2020-05-28T00:00:00"/>
    <s v="Karanja Ndungu Benard"/>
    <s v="Male"/>
    <s v="14400454"/>
    <s v="0722317119"/>
    <s v="722317119"/>
    <s v=""/>
    <s v=""/>
    <n v="37.057642999999999"/>
    <n v="-1.0287200000000001"/>
    <s v="Kiambu"/>
    <s v="Thika West"/>
    <s v="Chania"/>
    <s v="Maporomoko"/>
    <x v="0"/>
    <s v="VEP Enterprises"/>
    <s v="Nixon Kariuki Gaichuru"/>
    <s v="712255629"/>
    <s v="Micro Business"/>
    <s v="KENBIM"/>
    <s v="Masonry"/>
    <s v="28/05/2020"/>
  </r>
  <r>
    <s v="VPA6"/>
    <x v="5490"/>
    <x v="1"/>
    <s v=""/>
    <s v="11th January,2020"/>
    <d v="2020-01-11T00:00:00"/>
    <s v="1st March,2020"/>
    <d v="2020-03-01T00:00:00"/>
    <s v="Mutahi Muhika David"/>
    <s v="Male"/>
    <s v="5753685"/>
    <s v="254722255828"/>
    <s v="254722255828"/>
    <s v=""/>
    <s v="254722535290"/>
    <n v="37.079631999999997"/>
    <n v="-0.54588700000000001"/>
    <s v="Nyeri"/>
    <s v="Mukurweni"/>
    <s v="Mukurweini"/>
    <s v="Icamara"/>
    <x v="4"/>
    <s v="Mt Kenya Renewable Energy"/>
    <s v="null"/>
    <s v=""/>
    <s v="Micro Business"/>
    <s v="AKUT"/>
    <s v="Masonry"/>
    <s v="28/05/2020"/>
  </r>
  <r>
    <s v="VPA6"/>
    <x v="5491"/>
    <x v="1"/>
    <s v=""/>
    <s v="11th January,2020"/>
    <d v="2020-01-11T00:00:00"/>
    <s v="1st March,2020"/>
    <d v="2020-03-01T00:00:00"/>
    <s v="Maina Mwai Peter"/>
    <s v="Male"/>
    <s v="99999"/>
    <s v="722708626"/>
    <s v="254721374395"/>
    <s v=""/>
    <s v="254711728535"/>
    <n v="37.080176999999999"/>
    <n v="-0.57023000000000001"/>
    <s v="Nyeri"/>
    <s v="Mukurweni"/>
    <s v="Mukurweini"/>
    <s v="Gathea"/>
    <x v="0"/>
    <s v="Mt Kenya Renewable Energy"/>
    <s v="null"/>
    <s v=""/>
    <s v="Micro Business"/>
    <s v="KENBIM"/>
    <s v="Masonry"/>
    <s v="28/05/2020"/>
  </r>
  <r>
    <s v="VPA6"/>
    <x v="5492"/>
    <x v="1"/>
    <s v=""/>
    <s v="22nd March,2020"/>
    <d v="2020-03-22T00:00:00"/>
    <s v="11th May,2020"/>
    <d v="2020-05-11T00:00:00"/>
    <s v="Riitho Kiambo John"/>
    <s v="Male"/>
    <s v="99999"/>
    <s v="254726288777"/>
    <s v="254720014536"/>
    <s v=""/>
    <s v="254726228777"/>
    <n v="37.083345000000001"/>
    <n v="-0.56555800000000001"/>
    <s v="Nyeri"/>
    <s v="Mukurweni"/>
    <s v="Mukurweini"/>
    <s v="Munore"/>
    <x v="6"/>
    <s v="Mt Kenya Renewable Energy"/>
    <s v="null"/>
    <s v=""/>
    <s v="Micro Business"/>
    <s v="AKUT"/>
    <s v="Masonry"/>
    <s v="28/05/2020"/>
  </r>
  <r>
    <s v="VPA6"/>
    <x v="5493"/>
    <x v="1"/>
    <s v=""/>
    <s v="3rd May,2020"/>
    <d v="2020-05-03T00:00:00"/>
    <s v="5th June,2020"/>
    <d v="2020-06-05T00:00:00"/>
    <s v="Jonah Evans Gathu"/>
    <s v="Male"/>
    <s v="20048703"/>
    <s v="254721334948"/>
    <s v="2.55E+11"/>
    <s v=""/>
    <s v="2.55E+11"/>
    <n v="35.545918999999998"/>
    <n v="5.7037999999999998E-2"/>
    <s v="Baringo"/>
    <s v="Koibatek"/>
    <s v="Timboroa"/>
    <s v="Nyakio"/>
    <x v="0"/>
    <s v="Kichemu limited"/>
    <s v="null"/>
    <s v=""/>
    <s v="Micro Business"/>
    <s v="MKD"/>
    <s v="Masonry"/>
    <s v="05/06/2020"/>
  </r>
  <r>
    <s v="VPA6"/>
    <x v="5494"/>
    <x v="0"/>
    <s v="Non Compliant"/>
    <s v="6th June,2020"/>
    <d v="2020-06-06T00:00:00"/>
    <s v="6th June,2020"/>
    <d v="2020-06-06T00:00:00"/>
    <s v="Misoga Beatrice Kedogo"/>
    <s v="Female"/>
    <s v="5280289"/>
    <s v="720230602"/>
    <s v="2.55E+11"/>
    <s v=""/>
    <s v="2.55E+11"/>
    <n v="34.775807999999998"/>
    <n v="0.31168800000000002"/>
    <s v="Kakamega"/>
    <s v="Kakamega East"/>
    <s v="Kakamega"/>
    <s v="Lianungu"/>
    <x v="0"/>
    <s v="Pafasi Enterprise"/>
    <s v="Pafasi  Enterprise"/>
    <s v="712956699"/>
    <s v="Micro Business"/>
    <s v="KENBIM"/>
    <s v="Masonry"/>
    <s v="08/06/2020"/>
  </r>
  <r>
    <s v="VPA6"/>
    <x v="5495"/>
    <x v="1"/>
    <s v=""/>
    <s v="20th February,2020"/>
    <d v="2020-02-20T00:00:00"/>
    <s v="23rd March,2020"/>
    <d v="2020-03-23T00:00:00"/>
    <s v="Munyi Daniel Njue"/>
    <s v="Male"/>
    <s v="99999"/>
    <s v="254723076318"/>
    <s v="254723076318"/>
    <s v=""/>
    <s v=""/>
    <n v="37.499257999999998"/>
    <n v="-0.36448000000000003"/>
    <s v="Embu"/>
    <s v="Runyenjes"/>
    <s v="Kagaari North West"/>
    <s v="Mugui"/>
    <x v="0"/>
    <s v="Igwemas General Digester Ltd"/>
    <s v="Igwemas General Digester Ltd"/>
    <s v=""/>
    <s v="Micro Business"/>
    <s v="MKD"/>
    <s v="Masonry"/>
    <s v="24/03/2020"/>
  </r>
  <r>
    <s v="VPA6"/>
    <x v="5496"/>
    <x v="1"/>
    <s v=""/>
    <s v="17th April,2020"/>
    <d v="2020-04-17T00:00:00"/>
    <s v="17th April,2020"/>
    <d v="2020-04-17T00:00:00"/>
    <s v="Igweta Kaaria Joseph"/>
    <s v="Male"/>
    <s v="35423412"/>
    <s v="254720658251"/>
    <s v="2.55E+11"/>
    <s v=""/>
    <s v="2.55E+11"/>
    <n v="37.733763000000003"/>
    <n v="7.0836999999999997E-2"/>
    <s v="Meru"/>
    <s v="Imenti North"/>
    <s v="Rwanyange"/>
    <s v="Kangiju"/>
    <x v="2"/>
    <s v="Igwemas General Digester Ltd"/>
    <s v="Poul Timothy Murithi"/>
    <s v="791853946"/>
    <s v="Micro Business"/>
    <s v="MKD"/>
    <s v="Masonry"/>
    <s v="17/04/2020"/>
  </r>
  <r>
    <s v="VPA6"/>
    <x v="5497"/>
    <x v="1"/>
    <s v=""/>
    <s v="10th February,2020"/>
    <d v="2020-02-10T00:00:00"/>
    <s v="10th March,2020"/>
    <d v="2020-03-10T00:00:00"/>
    <s v="Karimi Miriti Hellen"/>
    <s v="Female"/>
    <s v="23456545"/>
    <s v="254720745697"/>
    <s v="2.55E+11"/>
    <s v=""/>
    <s v="2.55E+11"/>
    <n v="37.620955000000002"/>
    <n v="-0.23583299999999999"/>
    <s v="Tharaka-Nithi"/>
    <s v="Maara"/>
    <s v="Chogoria"/>
    <s v="Mugaani"/>
    <x v="2"/>
    <s v="Likunga Company Limited"/>
    <s v="John Kirimi"/>
    <s v="740897232"/>
    <s v="Micro Business"/>
    <s v="MKD"/>
    <s v="Masonry"/>
    <s v="19/04/2020"/>
  </r>
  <r>
    <s v="VPA6"/>
    <x v="5498"/>
    <x v="1"/>
    <s v=""/>
    <s v="2nd February,2020"/>
    <d v="2020-02-02T00:00:00"/>
    <s v="15th March,2020"/>
    <d v="2020-03-15T00:00:00"/>
    <s v="Muritani Mathae Justus"/>
    <s v="Male"/>
    <s v="99999"/>
    <s v="254722164051"/>
    <s v="2.55E+11"/>
    <s v=""/>
    <s v="2.55E+11"/>
    <n v="37.618676999999998"/>
    <n v="-0.24861800000000001"/>
    <s v="Tharaka-Nithi"/>
    <s v="Maara"/>
    <s v="Chogoria"/>
    <s v="Kangoji"/>
    <x v="2"/>
    <s v="Likunga Company Limited"/>
    <s v="Julius Mwiriaria"/>
    <s v="713007798"/>
    <s v="Micro Business"/>
    <s v="KENBIM"/>
    <s v="Masonry"/>
    <s v="19/04/2020"/>
  </r>
  <r>
    <s v="VPA6"/>
    <x v="5499"/>
    <x v="1"/>
    <s v=""/>
    <s v="25th March,2020"/>
    <d v="2020-03-25T00:00:00"/>
    <s v="5th April,2020"/>
    <d v="2020-04-05T00:00:00"/>
    <s v="Kanyua Marangu Rebecca"/>
    <s v="Female"/>
    <s v="19453456"/>
    <s v="254724933609"/>
    <s v="2.55E+11"/>
    <s v=""/>
    <s v="2.55E+11"/>
    <n v="37.719850000000001"/>
    <n v="-0.28289300000000001"/>
    <s v="Tharaka-Nithi"/>
    <s v="Maara"/>
    <s v="Kandungu"/>
    <s v="Murambani"/>
    <x v="0"/>
    <s v="Likunga Company Limited"/>
    <s v="Julias Mwilaria"/>
    <s v="713007798"/>
    <s v="Micro Business"/>
    <s v="KENBIM"/>
    <s v="Masonry"/>
    <s v="19/04/2020"/>
  </r>
  <r>
    <s v="VPA6"/>
    <x v="5500"/>
    <x v="1"/>
    <s v=""/>
    <s v="18th February,2020"/>
    <d v="2020-02-18T00:00:00"/>
    <s v="25th March,2020"/>
    <d v="2020-03-25T00:00:00"/>
    <s v="Mukwanjeru Nyaga Aneta"/>
    <s v="Female"/>
    <s v="19456543"/>
    <s v="254704852900"/>
    <s v="2.55E+11"/>
    <s v=""/>
    <s v="2.55E+11"/>
    <n v="37.678925"/>
    <n v="-0.26819999999999999"/>
    <s v="Tharaka-Nithi"/>
    <s v="Maara"/>
    <s v="Gitinje"/>
    <s v="Rwanderi"/>
    <x v="0"/>
    <s v="Likunga Company Limited"/>
    <s v="Eliatha Njagi"/>
    <s v="718644238"/>
    <s v="Micro Business"/>
    <s v="KENBIM"/>
    <s v="Masonry"/>
    <s v="19/04/2020"/>
  </r>
  <r>
    <s v="VPA6"/>
    <x v="5501"/>
    <x v="1"/>
    <s v=""/>
    <s v="4th January,2020"/>
    <d v="2020-01-04T00:00:00"/>
    <s v="28th February,2020"/>
    <d v="2020-02-28T00:00:00"/>
    <s v="Guantai Mwamba Julius"/>
    <s v="Male"/>
    <s v="97655778"/>
    <s v="728078400"/>
    <s v=""/>
    <s v=""/>
    <s v="2547804567345"/>
    <n v="37.664358"/>
    <n v="-0.306475"/>
    <s v="Tharaka-Nithi"/>
    <s v="Chuka"/>
    <s v="Ndagani"/>
    <s v="Keriani"/>
    <x v="0"/>
    <s v="Likunga Company Limited"/>
    <s v="Eliatha Njagi"/>
    <s v="718644238"/>
    <s v="Micro Business"/>
    <s v="KENBIM"/>
    <s v="Masonry"/>
    <s v="19/04/2020"/>
  </r>
  <r>
    <s v="VPA6"/>
    <x v="5502"/>
    <x v="1"/>
    <s v=""/>
    <s v="21st April,2020"/>
    <d v="2020-04-21T00:00:00"/>
    <s v="21st April,2020"/>
    <d v="2020-04-21T00:00:00"/>
    <s v="Kirumba Ruteere Mary"/>
    <s v="Female"/>
    <s v="24567655"/>
    <s v="254721638139"/>
    <s v="2.55E+11"/>
    <s v=""/>
    <s v="2.55E+11"/>
    <n v="37.682107000000002"/>
    <n v="-8.3875000000000005E-2"/>
    <s v="Meru"/>
    <s v="Imenti South"/>
    <s v="Ndamene"/>
    <s v="Kiambongo"/>
    <x v="2"/>
    <s v="Igwemas General Digester Ltd"/>
    <s v="Poul Murithi"/>
    <s v="791853846"/>
    <s v="Micro Business"/>
    <s v="MKD"/>
    <s v="Masonry"/>
    <s v="21/04/2020"/>
  </r>
  <r>
    <s v="VPA6"/>
    <x v="5503"/>
    <x v="1"/>
    <s v=""/>
    <s v="2nd May,2020"/>
    <d v="2020-05-02T00:00:00"/>
    <s v="1st June,2020"/>
    <d v="2020-06-01T00:00:00"/>
    <s v="Cianyoka Ntwinga Silvester"/>
    <s v="Male"/>
    <s v="1720146"/>
    <s v="254726495657"/>
    <s v="2.55E+11"/>
    <s v=""/>
    <s v="2.55E+11"/>
    <n v="37.660527000000002"/>
    <n v="-0.37015999999999999"/>
    <s v="Tharaka-Nithi"/>
    <s v="Chuka"/>
    <s v="Kabuboni"/>
    <s v="Gaciambeu"/>
    <x v="0"/>
    <s v="Igwemas General Digester Ltd"/>
    <s v="Samuel Kirimi"/>
    <s v="737028484"/>
    <s v="Micro Business"/>
    <s v="MKD"/>
    <s v="Masonry"/>
    <s v="24/06/2020"/>
  </r>
  <r>
    <s v="VPA6"/>
    <x v="5504"/>
    <x v="1"/>
    <s v=""/>
    <s v="20th December,2019"/>
    <d v="2019-12-20T00:00:00"/>
    <s v="26th March,2020"/>
    <d v="2020-03-26T00:00:00"/>
    <s v="Priscillah Obwaya Nyaruri"/>
    <s v="Female"/>
    <s v="5847395"/>
    <s v="254724323785"/>
    <s v="2.55E+11"/>
    <s v=""/>
    <s v="2.55E+11"/>
    <n v="34.843977000000002"/>
    <n v="-0.71076300000000003"/>
    <s v="Nyamira"/>
    <s v="Masaba North"/>
    <s v="Gachuba"/>
    <s v="Gilango"/>
    <x v="1"/>
    <s v="Nyansancha Biogas"/>
    <s v="Samuel Manyura Otiso"/>
    <s v="723433295"/>
    <s v="Micro Business"/>
    <s v="MKD"/>
    <s v="Masonry"/>
    <s v="25/06/2020"/>
  </r>
  <r>
    <s v="VPA6"/>
    <x v="5505"/>
    <x v="1"/>
    <s v=""/>
    <s v="9th December,2019"/>
    <d v="2019-12-09T00:00:00"/>
    <s v="1st March,2020"/>
    <d v="2020-03-01T00:00:00"/>
    <s v="Mary Thomas Nyaboke"/>
    <s v="Female"/>
    <s v="10929746"/>
    <s v="254736563378"/>
    <s v="2.55E+11"/>
    <s v=""/>
    <s v="2.55E+11"/>
    <n v="34.800764999999998"/>
    <n v="-0.719082"/>
    <s v="Kisii"/>
    <s v="Kisii Central"/>
    <s v="Kegati"/>
    <s v="Kabwori"/>
    <x v="0"/>
    <s v="Nyansancha Biogas"/>
    <s v="Samuel Manyura Otiso"/>
    <s v="723433295"/>
    <s v="Micro Business"/>
    <s v="MKD"/>
    <s v="Masonry"/>
    <s v="25/06/2020"/>
  </r>
  <r>
    <s v="VPA6"/>
    <x v="5506"/>
    <x v="1"/>
    <s v=""/>
    <s v="10th March,2020"/>
    <d v="2020-03-10T00:00:00"/>
    <s v="5th April,2020"/>
    <d v="2020-04-05T00:00:00"/>
    <s v="Njeru Mark"/>
    <s v="Male"/>
    <s v="22833351"/>
    <s v="254723662328"/>
    <s v="2.55E+11"/>
    <s v=""/>
    <s v="2.55E+11"/>
    <n v="37.553392000000002"/>
    <n v="-0.47739399999999999"/>
    <s v="Embu"/>
    <s v="Runyenjes"/>
    <s v="Runyenjes"/>
    <s v="Ena"/>
    <x v="0"/>
    <s v="Mt Kenya Renewable Energy"/>
    <s v="Mt Kenya Renewable Energy"/>
    <s v=""/>
    <s v="Micro Business"/>
    <s v="KENBIM"/>
    <s v="Masonry"/>
    <s v="30/06/2020"/>
  </r>
  <r>
    <s v="VPA6"/>
    <x v="5507"/>
    <x v="0"/>
    <s v="Grievance"/>
    <s v="5th June,2020"/>
    <d v="2020-06-05T00:00:00"/>
    <s v="26th June,2020"/>
    <d v="2020-06-26T00:00:00"/>
    <s v="Kamau Wangeci Esther"/>
    <s v="Male"/>
    <s v="99999"/>
    <s v="254724648715"/>
    <s v="254724648715"/>
    <s v=""/>
    <s v="254724648214"/>
    <n v="37.248466999999998"/>
    <n v="-0.48007899999999998"/>
    <s v="Kirinyaga"/>
    <s v="Kerugoya/Kutus"/>
    <s v="Inoi"/>
    <s v="Gakui"/>
    <x v="0"/>
    <s v="Mt Kenya Renewable Energy"/>
    <s v="null"/>
    <s v=""/>
    <s v="Micro Business"/>
    <s v="KENBIM"/>
    <s v="Masonry"/>
    <s v="30/06/2020"/>
  </r>
  <r>
    <s v="VPA6"/>
    <x v="5508"/>
    <x v="0"/>
    <s v="Grievance"/>
    <s v="10th June,2020"/>
    <d v="2020-06-10T00:00:00"/>
    <s v="27th June,2020"/>
    <d v="2020-06-27T00:00:00"/>
    <s v="Muriithi Wamaina Nancy"/>
    <s v="Female"/>
    <s v="99999"/>
    <s v="254726648685"/>
    <s v="2.55E+11"/>
    <s v=""/>
    <s v=""/>
    <n v="37.267192999999999"/>
    <n v="-0.49228"/>
    <s v="Kirinyaga"/>
    <s v="Kerugoya/Kutus"/>
    <s v="Kerugoya"/>
    <s v="Kanyotu Estate"/>
    <x v="2"/>
    <s v="Mt Kenya Renewable Energy"/>
    <s v="null"/>
    <s v=""/>
    <s v="Micro Business"/>
    <s v="KENBIM"/>
    <s v="Masonry"/>
    <s v="30/06/2020"/>
  </r>
  <r>
    <s v="VPA6"/>
    <x v="5509"/>
    <x v="1"/>
    <s v=""/>
    <s v="9th June,2020"/>
    <d v="2020-06-09T00:00:00"/>
    <s v="9th July,2020"/>
    <d v="2020-07-09T00:00:00"/>
    <s v="Rop Philip"/>
    <s v="Male"/>
    <s v="12356785"/>
    <s v="254721475115"/>
    <s v="2.55E+11"/>
    <s v=""/>
    <s v=""/>
    <n v="35.814314000000003"/>
    <n v="-2.8656999999999998E-2"/>
    <s v="Baringo"/>
    <s v="Koibatek"/>
    <s v="Sabatia"/>
    <s v="Naitili"/>
    <x v="0"/>
    <s v="Kichemu limited"/>
    <s v="null"/>
    <s v=""/>
    <s v="Micro Business"/>
    <s v="MKD"/>
    <s v="Masonry"/>
    <s v="09/07/2020"/>
  </r>
  <r>
    <s v="VPA6"/>
    <x v="5510"/>
    <x v="1"/>
    <s v=""/>
    <s v="6th May,2020"/>
    <d v="2020-05-06T00:00:00"/>
    <s v="9th July,2020"/>
    <d v="2020-07-09T00:00:00"/>
    <s v="Wafula Bevalyn"/>
    <s v="Female"/>
    <s v="24623955"/>
    <s v="254724838674"/>
    <s v="2.55E+11"/>
    <s v=""/>
    <s v="2.55E+11"/>
    <n v="35.967925000000001"/>
    <n v="-0.312967"/>
    <s v="Nakuru"/>
    <s v="Njoro"/>
    <s v="Rongai"/>
    <s v="Kerma"/>
    <x v="1"/>
    <s v="Kichemu limited"/>
    <s v=""/>
    <s v=""/>
    <s v="Micro Business"/>
    <s v="MKD"/>
    <s v="Masonry"/>
    <s v="09/07/2020"/>
  </r>
  <r>
    <s v="VPA6"/>
    <x v="5511"/>
    <x v="1"/>
    <s v=""/>
    <s v="23rd June,2020"/>
    <d v="2020-06-23T00:00:00"/>
    <s v="10th July,2020"/>
    <d v="2020-07-10T00:00:00"/>
    <s v="Kiyo Kinuthia Simon"/>
    <s v="Male"/>
    <s v="11183089"/>
    <s v="254723659008"/>
    <s v="2.55E+11"/>
    <s v=""/>
    <s v=""/>
    <n v="36.59686"/>
    <n v="-1.0824780000000001"/>
    <s v="Kiambu"/>
    <s v="Limuru"/>
    <s v="Ndiuni"/>
    <s v="Ndiuni"/>
    <x v="1"/>
    <s v="Andcol Enterprises"/>
    <s v="Andcol  Enterprises"/>
    <s v="723020914"/>
    <s v="Micro Business"/>
    <s v="KENBIM"/>
    <s v="Masonry"/>
    <s v="10/07/2020"/>
  </r>
  <r>
    <s v="VPA6"/>
    <x v="5512"/>
    <x v="1"/>
    <s v=""/>
    <s v="22nd February,2020"/>
    <d v="2020-02-22T00:00:00"/>
    <s v="14th March,2020"/>
    <d v="2020-03-14T00:00:00"/>
    <s v="Kiarie John Mbugua"/>
    <s v="Male"/>
    <s v="5183777"/>
    <s v="254723455644"/>
    <s v="2.55E+11"/>
    <s v=""/>
    <s v="2.55E+11"/>
    <n v="36.576290999999998"/>
    <n v="-1.2014320000000001"/>
    <s v="Kiambu"/>
    <s v="Limuru"/>
    <s v="Ndeiya"/>
    <s v="Kiriri"/>
    <x v="7"/>
    <s v="Biotechno &amp; Services"/>
    <s v="Biotechno &amp; Services"/>
    <s v="720561118"/>
    <s v="Micro Business"/>
    <s v="KENBIM"/>
    <s v="Masonry"/>
    <s v="15/07/2020"/>
  </r>
  <r>
    <s v="VPA6"/>
    <x v="5513"/>
    <x v="1"/>
    <s v=""/>
    <s v="8th February,2020"/>
    <d v="2020-02-08T00:00:00"/>
    <s v="18th March,2020"/>
    <d v="2020-03-18T00:00:00"/>
    <s v="Gitau Patricia Mwihaki"/>
    <s v="Female"/>
    <s v="6054840"/>
    <s v="254723290931"/>
    <s v="2.55E+11"/>
    <s v=""/>
    <s v="2.55E+11"/>
    <n v="36.592033000000001"/>
    <n v="-1.2115659999999999"/>
    <s v="Kiambu"/>
    <s v="Limuru"/>
    <s v="Ndeiya"/>
    <s v="Kiriri"/>
    <x v="7"/>
    <s v="Biotechno &amp; Services"/>
    <s v="Biotechno &amp; Services"/>
    <s v="720561118"/>
    <s v="Micro Business"/>
    <s v="KENBIM"/>
    <s v="Masonry"/>
    <s v="15/07/2020"/>
  </r>
  <r>
    <s v="VPA6"/>
    <x v="5514"/>
    <x v="1"/>
    <s v=""/>
    <s v="27th June,2020"/>
    <d v="2020-06-27T00:00:00"/>
    <s v="11th July,2020"/>
    <d v="2020-07-11T00:00:00"/>
    <s v="Mugo Wacira"/>
    <s v="Male"/>
    <s v="1816686"/>
    <s v="254729265618"/>
    <s v="2.55E+11"/>
    <s v=""/>
    <s v=""/>
    <n v="35.976053"/>
    <n v="-0.34196199999999999"/>
    <s v="Nakuru"/>
    <s v="Njoro"/>
    <s v="Njoro"/>
    <s v="Piave"/>
    <x v="8"/>
    <s v="Samjubiotec Enterprises"/>
    <s v="Samuel Mwangi Juma"/>
    <s v="725884727"/>
    <s v="Micro Business"/>
    <s v="KENBIM"/>
    <s v="Masonry"/>
    <s v="16/07/2020"/>
  </r>
  <r>
    <s v="VPA6"/>
    <x v="5515"/>
    <x v="1"/>
    <s v=""/>
    <s v="30th April,2020"/>
    <d v="2020-04-30T00:00:00"/>
    <s v="15th May,2020"/>
    <d v="2020-05-15T00:00:00"/>
    <s v="Magret Sang'Anyi Sang'Anyi"/>
    <s v="Female"/>
    <s v="9404944"/>
    <s v="+254722813560"/>
    <s v="722805980"/>
    <s v=""/>
    <s v="722813560"/>
    <n v="34.873452"/>
    <n v="-0.65736700000000003"/>
    <s v="Nyamira"/>
    <s v="Manga"/>
    <s v="Tombe"/>
    <s v="Tombe"/>
    <x v="2"/>
    <s v="Perjo Biogas Co Ltd"/>
    <s v="Joel Nyambane Moigare"/>
    <s v="710207102"/>
    <s v="Micro Business"/>
    <s v="MKD"/>
    <s v="Masonry"/>
    <s v="14/08/2020"/>
  </r>
  <r>
    <s v="VPA6"/>
    <x v="5516"/>
    <x v="1"/>
    <s v=""/>
    <s v="15th March,2020"/>
    <d v="2020-03-15T00:00:00"/>
    <s v="18th May,2020"/>
    <d v="2020-05-18T00:00:00"/>
    <s v="Catherine Ontita Nyameino"/>
    <s v="Female"/>
    <s v="8579444"/>
    <s v="+254737803834"/>
    <s v="722803834"/>
    <s v=""/>
    <s v="737803834"/>
    <n v="34.861707000000003"/>
    <n v="-0.65841000000000005"/>
    <s v="Nyamira"/>
    <s v="Manga"/>
    <s v="Kemera"/>
    <s v="Omogua"/>
    <x v="0"/>
    <s v="Perjo Biogas Co Ltd"/>
    <s v="Joel Nyambane Moigare"/>
    <s v="710208102"/>
    <s v="Micro Business"/>
    <s v="MKD"/>
    <s v="Masonry"/>
    <s v="14/08/2020"/>
  </r>
  <r>
    <s v="VPA6"/>
    <x v="5517"/>
    <x v="1"/>
    <s v=""/>
    <s v="20th June,2020"/>
    <d v="2020-06-20T00:00:00"/>
    <s v="10th August,2020"/>
    <d v="2020-08-10T00:00:00"/>
    <s v="Joyce Tiniga Moraa"/>
    <s v="Female"/>
    <s v="23432552"/>
    <s v="+254737820284"/>
    <s v="726911780"/>
    <s v=""/>
    <s v="737820284"/>
    <n v="34.974986999999999"/>
    <n v="-0.496027"/>
    <s v="Nyamira"/>
    <s v="Nyamira North"/>
    <s v="Obwari"/>
    <s v="Bokibaru"/>
    <x v="1"/>
    <s v="Perjo Biogas Co Ltd"/>
    <s v="Joel Nyambane Moigare"/>
    <s v="710208102"/>
    <s v="Micro Business"/>
    <s v="MKD"/>
    <s v="Masonry"/>
    <s v="14/08/2020"/>
  </r>
  <r>
    <s v="VPA6"/>
    <x v="5518"/>
    <x v="1"/>
    <s v=""/>
    <s v="1st August,2020"/>
    <d v="2020-08-01T00:00:00"/>
    <s v="25th August,2020"/>
    <d v="2020-08-25T00:00:00"/>
    <s v="Maina Kamwere John"/>
    <s v="Male"/>
    <s v="99999"/>
    <s v="+254733673741"/>
    <s v="722673741"/>
    <s v=""/>
    <s v="733673741"/>
    <n v="36.060321999999999"/>
    <n v="-0.29895699999999997"/>
    <s v="Nakuru"/>
    <s v="Nakuru Town"/>
    <s v="Nakuru Town"/>
    <s v="Kenlands"/>
    <x v="1"/>
    <s v="Samjubiotec Enterprises"/>
    <s v="Samuel Mwangi Juma"/>
    <s v="725884727"/>
    <s v="Micro Business"/>
    <s v="KENBIM"/>
    <s v="Masonry"/>
    <s v="25/08/2020"/>
  </r>
  <r>
    <s v="VPA6"/>
    <x v="5519"/>
    <x v="1"/>
    <s v=""/>
    <s v="14th August,2020"/>
    <d v="2020-08-14T00:00:00"/>
    <s v="29th August,2020"/>
    <d v="2020-08-29T00:00:00"/>
    <s v="Njine Njogu Silas"/>
    <s v="Male"/>
    <s v="4326933"/>
    <s v="254720796879"/>
    <s v=""/>
    <s v=""/>
    <s v=""/>
    <n v="37.113833"/>
    <n v="-0.52086699999999997"/>
    <s v="Nyeri"/>
    <s v="Mathira East"/>
    <s v="Konyu"/>
    <s v="Kiamabara"/>
    <x v="2"/>
    <s v="Sakaki Natural Renewable Energy Center"/>
    <s v="null"/>
    <s v=""/>
    <s v="Micro Business"/>
    <s v="MKD"/>
    <s v="Masonry"/>
    <s v="03/09/2020"/>
  </r>
  <r>
    <s v="VPA6"/>
    <x v="5520"/>
    <x v="1"/>
    <s v=""/>
    <s v="7th September,2020"/>
    <d v="2020-09-07T00:00:00"/>
    <s v="14th September,2020"/>
    <d v="2020-09-14T00:00:00"/>
    <s v="Kimani Mwangi Alex"/>
    <s v="Male"/>
    <s v="29645843"/>
    <s v="254723022447"/>
    <s v="2.55E+11"/>
    <s v=""/>
    <s v="2.55E+11"/>
    <n v="37.064433000000001"/>
    <n v="-1.011857"/>
    <s v="Murang'a"/>
    <s v="Gatanga"/>
    <s v="Githigiri"/>
    <s v="Golf View"/>
    <x v="0"/>
    <s v="Andcol Enterprises"/>
    <s v="Andcol  Enterprises"/>
    <s v="722755141"/>
    <s v="Micro Business"/>
    <s v="KENBIM"/>
    <s v="Masonry"/>
    <s v="14/09/2020"/>
  </r>
  <r>
    <s v="VPA6"/>
    <x v="5521"/>
    <x v="1"/>
    <s v=""/>
    <s v="18th September,2020"/>
    <d v="2020-09-18T00:00:00"/>
    <s v="18th September,2020"/>
    <d v="2020-09-18T00:00:00"/>
    <s v="Alunga Judith Nyangano"/>
    <s v="Female"/>
    <s v="5778523"/>
    <s v="254722920056"/>
    <s v="2.55E+11"/>
    <s v=""/>
    <s v="2.55E+11"/>
    <n v="34.916358000000002"/>
    <n v="0.89498800000000001"/>
    <s v="Trans Nzoia"/>
    <s v="Kiminini"/>
    <s v="Kiminini"/>
    <s v="Masaba"/>
    <x v="0"/>
    <s v="Pafasi Enterprise"/>
    <s v="Pafasi  Enterprise"/>
    <s v="712956699"/>
    <s v="Micro Business"/>
    <s v="MKD"/>
    <s v="Masonry"/>
    <s v="19/09/2020"/>
  </r>
  <r>
    <s v="VPA6"/>
    <x v="5522"/>
    <x v="0"/>
    <s v="Non Compliant"/>
    <s v="5th July,2020"/>
    <d v="2020-07-05T00:00:00"/>
    <s v="21st July,2020"/>
    <d v="2020-07-21T00:00:00"/>
    <s v="Ngatia Mugo Kinyua"/>
    <s v="Male"/>
    <s v="3229964"/>
    <s v="254726721842"/>
    <s v="254726721842"/>
    <s v=""/>
    <s v=""/>
    <n v="37.142808000000002"/>
    <n v="-1.0538369999999999"/>
    <s v="Kiambu"/>
    <s v="Thika East"/>
    <s v="Landless"/>
    <s v="Happy Valley"/>
    <x v="1"/>
    <s v="Andcol Enterprises"/>
    <s v="Andcol  Enterprises"/>
    <s v="722755141"/>
    <s v="Micro Business"/>
    <s v="KENBIM"/>
    <s v="Masonry"/>
    <s v="21/07/2020"/>
  </r>
  <r>
    <s v="VPA6"/>
    <x v="5523"/>
    <x v="0"/>
    <s v="Under Verification"/>
    <s v="15th June,2020"/>
    <d v="2020-06-15T00:00:00"/>
    <s v="23rd July,2020"/>
    <d v="2020-07-23T00:00:00"/>
    <s v="Kipkemei Anthony"/>
    <s v="Male"/>
    <s v="25323161"/>
    <s v="254724262573"/>
    <s v="2.55E+11"/>
    <s v=""/>
    <s v=""/>
    <n v="35.509962999999999"/>
    <n v="0.127245"/>
    <s v="Uasin Gishu"/>
    <s v="Ainabkoi"/>
    <s v="Ainabkoi"/>
    <s v="Arangai"/>
    <x v="0"/>
    <s v="Kichemu Limited"/>
    <s v=""/>
    <s v=""/>
    <s v="Micro Business"/>
    <s v="MKD"/>
    <s v="Masonry"/>
    <s v="23/07/2020"/>
  </r>
  <r>
    <s v="VPA6"/>
    <x v="5524"/>
    <x v="1"/>
    <s v=""/>
    <s v="2nd June,2020"/>
    <d v="2020-06-02T00:00:00"/>
    <s v="23rd July,2020"/>
    <d v="2020-07-23T00:00:00"/>
    <s v="Gathecha Maina Robert"/>
    <s v="Male"/>
    <s v="99999"/>
    <s v="254722297773"/>
    <s v="254722297773"/>
    <s v=""/>
    <s v="2.55E+11"/>
    <n v="37.109428000000001"/>
    <n v="-0.584592"/>
    <s v="Nyeri"/>
    <s v="Mukurweni"/>
    <s v="Mukurweini"/>
    <s v="Itinii"/>
    <x v="0"/>
    <s v="Sakaki Natural Renewable Energy Center"/>
    <s v="null"/>
    <s v=""/>
    <s v="Micro Business"/>
    <s v="KENBIM"/>
    <s v="Masonry"/>
    <s v="24/07/2020"/>
  </r>
  <r>
    <s v="VPA6"/>
    <x v="5525"/>
    <x v="1"/>
    <s v=""/>
    <s v="22nd May,2020"/>
    <d v="2020-05-22T00:00:00"/>
    <s v="31st July,2020"/>
    <d v="2020-07-31T00:00:00"/>
    <s v="Mary Njambi"/>
    <s v="Female"/>
    <s v="9101514"/>
    <s v="254724100995"/>
    <s v="2.55E+11"/>
    <s v=""/>
    <s v=""/>
    <n v="36.150599999999997"/>
    <n v="-0.32003799999999999"/>
    <s v="Nakuru"/>
    <s v="Nakuru Town"/>
    <s v="Pipeline"/>
    <s v="Pipeline"/>
    <x v="2"/>
    <s v="Samjubiotec Enterprises"/>
    <s v="Samuel Mwangi Juma"/>
    <s v="725884727"/>
    <s v="Micro Business"/>
    <s v="KENBIM"/>
    <s v="Masonry"/>
    <s v="31/07/2020"/>
  </r>
  <r>
    <s v="VPA6"/>
    <x v="5526"/>
    <x v="1"/>
    <s v=""/>
    <s v="1st July,2020"/>
    <d v="2020-07-01T00:00:00"/>
    <s v="19th July,2020"/>
    <d v="2020-07-19T00:00:00"/>
    <s v="David Jerinda Mukiri"/>
    <s v="Female"/>
    <s v="10970728"/>
    <s v="+254704009138"/>
    <s v="710969001"/>
    <s v=""/>
    <s v="704009138"/>
    <n v="37.845407999999999"/>
    <n v="1.1303000000000001E-2"/>
    <s v="Meru"/>
    <s v="Imenti North"/>
    <s v="Mbirikene"/>
    <s v="Nkurene"/>
    <x v="2"/>
    <s v="Igwemas General Digester Ltd"/>
    <s v="Samuel Kirimi"/>
    <s v="737028484"/>
    <s v="Micro Business"/>
    <s v="MKD"/>
    <s v="Masonry"/>
    <s v="02/08/2020"/>
  </r>
  <r>
    <s v="VPA6"/>
    <x v="5527"/>
    <x v="1"/>
    <s v=""/>
    <s v="29th May,2020"/>
    <d v="2020-05-29T00:00:00"/>
    <s v="25th June,2020"/>
    <d v="2020-06-25T00:00:00"/>
    <s v="Geoffrey Irware Mururu"/>
    <s v="Male"/>
    <s v="2445634"/>
    <s v="+254725649320"/>
    <s v="728159695"/>
    <s v=""/>
    <s v="725649320"/>
    <n v="37.834831999999999"/>
    <n v="7.0779999999999996E-2"/>
    <s v="Meru"/>
    <s v="Tigania East"/>
    <s v="Mikinduri"/>
    <s v="Marega"/>
    <x v="2"/>
    <s v="Igwemas General Digester Ltd"/>
    <s v="Timothy"/>
    <s v="791853946"/>
    <s v="Micro Business"/>
    <s v="MKD"/>
    <s v="Masonry"/>
    <s v="02/08/2020"/>
  </r>
  <r>
    <s v="VPA6"/>
    <x v="5528"/>
    <x v="1"/>
    <s v=""/>
    <s v="21st June,2020"/>
    <d v="2020-06-21T00:00:00"/>
    <s v="9th July,2020"/>
    <d v="2020-07-09T00:00:00"/>
    <s v="Gitonga Mwithirwa Henery"/>
    <s v="Male"/>
    <s v="13401333"/>
    <s v="+254722517438"/>
    <s v="724701194"/>
    <s v=""/>
    <s v="722517438"/>
    <n v="37.826242999999998"/>
    <n v="0.2414"/>
    <s v="Meru"/>
    <s v="Tigania East"/>
    <s v="Karama"/>
    <s v="Tabura"/>
    <x v="2"/>
    <s v="Igwemas General Digester Ltd"/>
    <s v="Samuel Kirimi"/>
    <s v="737028484"/>
    <s v="Micro Business"/>
    <s v="MKD"/>
    <s v="Masonry"/>
    <s v="02/08/2020"/>
  </r>
  <r>
    <s v="VPA6"/>
    <x v="5529"/>
    <x v="1"/>
    <s v=""/>
    <s v="20th June,2020"/>
    <d v="2020-06-20T00:00:00"/>
    <s v="15th July,2020"/>
    <d v="2020-07-15T00:00:00"/>
    <s v="Mukami Mwenda Annestine"/>
    <s v="Female"/>
    <s v="13617491"/>
    <s v="+254722994933"/>
    <s v="720817862"/>
    <s v=""/>
    <s v="722994933"/>
    <n v="37.741652999999999"/>
    <n v="0.111113"/>
    <s v="Meru"/>
    <s v="Tigania West"/>
    <s v="Kimachia"/>
    <s v="Mwithu"/>
    <x v="0"/>
    <s v="Igwemas General Digester Ltd"/>
    <s v="Timothy Murithi"/>
    <s v="791853946"/>
    <s v="Micro Business"/>
    <s v="MKD"/>
    <s v="Masonry"/>
    <s v="02/08/2020"/>
  </r>
  <r>
    <s v="VPA6"/>
    <x v="5530"/>
    <x v="1"/>
    <s v=""/>
    <s v="17th July,2020"/>
    <d v="2020-07-17T00:00:00"/>
    <s v="1st August,2020"/>
    <d v="2020-08-01T00:00:00"/>
    <s v="Mwai Benson"/>
    <s v="Male"/>
    <s v="11699551"/>
    <s v="254718122056"/>
    <s v="718122056"/>
    <s v=""/>
    <s v="722795857"/>
    <n v="36.883366000000002"/>
    <n v="-1.187308"/>
    <s v="Kiambu"/>
    <s v="Ruiru"/>
    <s v="Kambaa"/>
    <s v="Kiamumbi"/>
    <x v="7"/>
    <s v="Biotechno &amp; Services"/>
    <s v=""/>
    <s v=""/>
    <s v="Micro Business"/>
    <s v="KENBIM"/>
    <s v="Masonry"/>
    <s v="03/10/2020"/>
  </r>
  <r>
    <s v="VPA6"/>
    <x v="5531"/>
    <x v="1"/>
    <s v=""/>
    <s v="1st July,2020"/>
    <d v="2020-07-01T00:00:00"/>
    <s v="28th September,2020"/>
    <d v="2020-09-28T00:00:00"/>
    <s v="Zacheaus Kamau"/>
    <s v="Male"/>
    <s v="99999"/>
    <s v="725836303"/>
    <s v="735256866"/>
    <s v=""/>
    <s v="725836303"/>
    <n v="36.006036999999999"/>
    <n v="-0.26938600000000001"/>
    <s v="Nakuru"/>
    <s v="Bahati"/>
    <s v="Lanet"/>
    <s v="Posta"/>
    <x v="2"/>
    <s v="Samjubiotec Enterprises"/>
    <s v="Samuel Mwangi Juma"/>
    <s v="725884727"/>
    <s v="Micro Business"/>
    <s v="KENBIM"/>
    <s v="Masonry"/>
    <s v="05/10/2020"/>
  </r>
  <r>
    <s v="VPA6"/>
    <x v="5532"/>
    <x v="0"/>
    <s v="Grievance"/>
    <s v="5th June,2020"/>
    <d v="2020-06-05T00:00:00"/>
    <s v="20th July,2020"/>
    <d v="2020-07-20T00:00:00"/>
    <s v="Patricia Kaniu"/>
    <s v="Female"/>
    <s v="99999"/>
    <s v="254713482144"/>
    <s v="713482144"/>
    <s v=""/>
    <s v=""/>
    <n v="36.48068"/>
    <n v="-0.73963299999999998"/>
    <s v="Nakuru"/>
    <s v="Naivasha"/>
    <s v="Naivasha"/>
    <s v="Mararo"/>
    <x v="0"/>
    <s v="Bio Esline Company Ltd"/>
    <s v="Peter Kamau"/>
    <s v="723984968"/>
    <s v="Micro Business"/>
    <s v="KENBIM"/>
    <s v="Masonry"/>
    <s v="05/10/2020"/>
  </r>
  <r>
    <s v="VPA6"/>
    <x v="5533"/>
    <x v="1"/>
    <s v=""/>
    <s v="12th August,2020"/>
    <d v="2020-08-12T00:00:00"/>
    <s v="8th October,2020"/>
    <d v="2020-10-08T00:00:00"/>
    <s v="Karanja Geoffrey"/>
    <s v="Male"/>
    <s v="10578410"/>
    <s v="254723170513"/>
    <s v="723170513"/>
    <s v=""/>
    <s v=""/>
    <n v="36.169293000000003"/>
    <n v="-0.239148"/>
    <s v="Nakuru"/>
    <s v="Bahati"/>
    <s v="Bahati"/>
    <s v="Miti Tatu"/>
    <x v="1"/>
    <s v="Samjubiotec Enterprises"/>
    <s v="Samuel Mwangi"/>
    <s v="725884727"/>
    <s v="Micro Business"/>
    <s v="KENBIM"/>
    <s v="Masonry"/>
    <s v="09/10/2020"/>
  </r>
  <r>
    <s v="VPA6"/>
    <x v="5534"/>
    <x v="1"/>
    <s v=""/>
    <s v="10th October,2020"/>
    <d v="2020-10-10T00:00:00"/>
    <s v="20th October,2020"/>
    <d v="2020-10-20T00:00:00"/>
    <s v="Karuru Mugambi Joyce"/>
    <s v="Female"/>
    <s v="22345432"/>
    <s v="254724556722"/>
    <s v="724556722"/>
    <s v=""/>
    <s v="726600767"/>
    <n v="37.635919999999999"/>
    <n v="-0.32537700000000003"/>
    <s v="Tharaka-Nithi"/>
    <s v="Chuka"/>
    <s v="Kiangondu"/>
    <s v="Mbuka"/>
    <x v="2"/>
    <s v="Igwemas General Digester Ltd"/>
    <s v="Timothy Murithi"/>
    <s v="791853946"/>
    <s v="Micro Business"/>
    <s v="MKD"/>
    <s v="Masonry"/>
    <s v="21/10/2020"/>
  </r>
  <r>
    <s v="VPA6"/>
    <x v="5535"/>
    <x v="1"/>
    <s v=""/>
    <s v="4th October,2020"/>
    <d v="2020-10-04T00:00:00"/>
    <s v="16th October,2020"/>
    <d v="2020-10-16T00:00:00"/>
    <s v="Gacheri Willson Sarah"/>
    <s v="Female"/>
    <s v="3249582"/>
    <s v="720827722"/>
    <s v="720827722"/>
    <s v=""/>
    <s v="720791557"/>
    <n v="37.655763"/>
    <n v="-0.37328800000000001"/>
    <s v="Tharaka-Nithi"/>
    <s v="Chuka"/>
    <s v="Kabuboni"/>
    <s v="Mpukoni"/>
    <x v="0"/>
    <s v="Igwemas General Digester Ltd"/>
    <s v="Timothy Murithi"/>
    <s v="791853946"/>
    <s v="Micro Business"/>
    <s v="MKD"/>
    <s v="Masonry"/>
    <s v="21/10/2020"/>
  </r>
  <r>
    <s v="VPA6"/>
    <x v="5536"/>
    <x v="1"/>
    <s v=""/>
    <s v="15th July,2020"/>
    <d v="2020-07-15T00:00:00"/>
    <s v="1st August,2020"/>
    <d v="2020-08-01T00:00:00"/>
    <s v="Dancan Mogere Obondi"/>
    <s v="Male"/>
    <s v="303999"/>
    <s v="254728379440"/>
    <s v="728379440"/>
    <s v=""/>
    <s v="734564099"/>
    <n v="34.913220000000003"/>
    <n v="-0.53678000000000003"/>
    <s v="Nyamira"/>
    <s v="Nyamira South"/>
    <s v="West Mogirango"/>
    <s v="Rangenyo"/>
    <x v="3"/>
    <s v="Perjo Biogas Co Ltd"/>
    <s v="Joel Nyambane Moigare"/>
    <s v="710208102"/>
    <s v="Micro Business"/>
    <s v="MKD"/>
    <s v="Masonry"/>
    <s v="22/10/2020"/>
  </r>
  <r>
    <s v="VPA6"/>
    <x v="5537"/>
    <x v="1"/>
    <s v=""/>
    <s v="10th June,2020"/>
    <d v="2020-06-10T00:00:00"/>
    <s v="30th July,2020"/>
    <d v="2020-07-30T00:00:00"/>
    <s v="Kinyua Peter Eric"/>
    <s v="Male"/>
    <s v="23247822"/>
    <s v="254700773441"/>
    <s v="254700773441"/>
    <s v=""/>
    <s v="254711640933"/>
    <n v="37.666158000000003"/>
    <n v="3.0488000000000001E-2"/>
    <s v="Meru"/>
    <s v="Imenti North"/>
    <s v="Igoki"/>
    <s v="Muukuru"/>
    <x v="3"/>
    <s v="Igwemas General Digester Ltd"/>
    <s v="Timothy Murithi"/>
    <s v=""/>
    <s v="Micro Business"/>
    <s v="MKD"/>
    <s v="Masonry"/>
    <s v="23/10/2020"/>
  </r>
  <r>
    <s v="VPA6"/>
    <x v="5538"/>
    <x v="1"/>
    <s v=""/>
    <s v="20th September,2020"/>
    <d v="2020-09-20T00:00:00"/>
    <s v="15th October,2020"/>
    <d v="2020-10-15T00:00:00"/>
    <s v="Satrine Agneta Nabwire"/>
    <s v="Female"/>
    <s v="4222355"/>
    <s v="254721910795"/>
    <s v="254721910795"/>
    <s v=""/>
    <s v="254722944564"/>
    <n v="34.138182999999998"/>
    <n v="0.45688200000000001"/>
    <s v="Busia"/>
    <s v="Teso South"/>
    <s v="Angoromo"/>
    <s v="Amerikuay"/>
    <x v="0"/>
    <s v="Kennedy Amiani Anzeze"/>
    <s v="Kennedy Amiani Anzeze"/>
    <s v=""/>
    <s v="Micro Business"/>
    <s v="KENBIM"/>
    <s v="Masonry"/>
    <s v="22/11/2020"/>
  </r>
  <r>
    <s v="VPA6"/>
    <x v="5539"/>
    <x v="1"/>
    <s v=""/>
    <s v="10th November,2019"/>
    <d v="2019-11-10T00:00:00"/>
    <s v="15th October,2020"/>
    <d v="2020-10-15T00:00:00"/>
    <s v="Silvia Aluko"/>
    <s v="Female"/>
    <s v="99999"/>
    <s v="254722473247"/>
    <s v="254722473247"/>
    <s v=""/>
    <s v="254796094662"/>
    <n v="34.136152000000003"/>
    <n v="0.45666299999999999"/>
    <s v="Busia"/>
    <s v="Teso South"/>
    <s v="Angoromo"/>
    <s v="Amerikuay"/>
    <x v="1"/>
    <s v="Kennedy Amiani Anzeze"/>
    <s v="Kennedy Amiani Anzeze"/>
    <s v=""/>
    <s v="Micro Business"/>
    <s v="AKUT"/>
    <s v="Masonry"/>
    <s v="22/11/2020"/>
  </r>
  <r>
    <s v="VPA6"/>
    <x v="5540"/>
    <x v="1"/>
    <s v=""/>
    <s v="9th October,2020"/>
    <d v="2020-10-09T00:00:00"/>
    <s v="28th November,2020"/>
    <d v="2020-11-28T00:00:00"/>
    <s v="Mwangi muriithi Ambrose"/>
    <s v="Male"/>
    <s v="11609903"/>
    <s v="722423814"/>
    <s v="254722423814"/>
    <s v=""/>
    <s v="254721783575"/>
    <n v="37.005223000000001"/>
    <n v="-0.56983200000000001"/>
    <s v="Nyeri"/>
    <s v="Mukurweni"/>
    <s v="Mukurweini Central"/>
    <s v="Gakindu"/>
    <x v="1"/>
    <s v="Mt Kenya Renewable energy"/>
    <s v=""/>
    <s v=""/>
    <s v="Micro Business"/>
    <s v="KENBIM"/>
    <s v="Masonry"/>
    <s v="30/11/2020"/>
  </r>
  <r>
    <s v="VPA6"/>
    <x v="5541"/>
    <x v="1"/>
    <s v=""/>
    <s v="10th September,2020"/>
    <d v="2020-09-10T00:00:00"/>
    <s v="30th October,2020"/>
    <d v="2020-10-30T00:00:00"/>
    <s v="Kiruga Ngunjiri Peter"/>
    <s v="Male"/>
    <s v="20144327"/>
    <s v="721711195"/>
    <s v="254721711195"/>
    <s v=""/>
    <s v="254713332115"/>
    <n v="37.021090000000001"/>
    <n v="-0.50206700000000004"/>
    <s v="Nyeri"/>
    <s v="Tetu"/>
    <s v="Muthinga"/>
    <s v="Gititu"/>
    <x v="1"/>
    <s v="Mt Kenya Renewable energy"/>
    <s v="null"/>
    <s v=""/>
    <s v="Micro Business"/>
    <s v="KENBIM"/>
    <s v="Masonry"/>
    <s v="30/11/2020"/>
  </r>
  <r>
    <s v="VPA6"/>
    <x v="5542"/>
    <x v="1"/>
    <s v=""/>
    <s v="1st August,2020"/>
    <d v="2020-08-01T00:00:00"/>
    <s v="11th August,2020"/>
    <d v="2020-08-11T00:00:00"/>
    <s v="Makomi Mary Muthoni"/>
    <s v="Female"/>
    <s v="99999"/>
    <s v="254721422942"/>
    <s v="254721422942"/>
    <s v=""/>
    <s v="254724960676"/>
    <n v="36.978637999999997"/>
    <n v="-0.46588800000000002"/>
    <s v="Nyeri"/>
    <s v="Nyeri Town"/>
    <s v="Aguthi"/>
    <s v="Mutathini"/>
    <x v="0"/>
    <s v="Mt Kenya Renewable energy"/>
    <s v="null"/>
    <s v=""/>
    <s v="Micro Business"/>
    <s v="KENBIM"/>
    <s v="Masonry"/>
    <s v="04/12/2020"/>
  </r>
  <r>
    <s v="VPA6"/>
    <x v="5543"/>
    <x v="0"/>
    <s v="Non Compliant"/>
    <s v="1st August,2020"/>
    <d v="2020-08-01T00:00:00"/>
    <s v="15th August,2020"/>
    <d v="2020-08-15T00:00:00"/>
    <s v="Ngungi Robert Kibira"/>
    <s v="Male"/>
    <s v="21772059"/>
    <s v="727795888"/>
    <s v="254727795888"/>
    <s v=""/>
    <s v="254727925001"/>
    <n v="37.024557000000001"/>
    <n v="-0.50510999999999995"/>
    <s v="Nyeri"/>
    <s v="Tetu"/>
    <s v="Agothi"/>
    <s v="Gititu"/>
    <x v="0"/>
    <s v="Mt Kenya Renewable energy"/>
    <s v="null"/>
    <s v=""/>
    <s v="Micro Business"/>
    <s v="KENBIM"/>
    <s v="Masonry"/>
    <s v="04/12/2020"/>
  </r>
  <r>
    <s v="VPA6"/>
    <x v="5544"/>
    <x v="1"/>
    <s v=""/>
    <s v="1st August,2020"/>
    <d v="2020-08-01T00:00:00"/>
    <s v="15th August,2020"/>
    <d v="2020-08-15T00:00:00"/>
    <s v="Muchiri Charles Gikunju"/>
    <s v="Male"/>
    <s v="11628177"/>
    <s v="254725136762"/>
    <s v="254725136762"/>
    <s v=""/>
    <s v="254748216641"/>
    <n v="37.043317999999999"/>
    <n v="-0.50953199999999998"/>
    <s v="Nyeri"/>
    <s v="Tetu"/>
    <s v="Agothi"/>
    <s v="Kanyekiini"/>
    <x v="0"/>
    <s v="Mt Kenya Renewable energy"/>
    <s v="null"/>
    <s v=""/>
    <s v="Micro Business"/>
    <s v="KENBIM"/>
    <s v="Masonry"/>
    <s v="04/12/2020"/>
  </r>
  <r>
    <s v="VPA6"/>
    <x v="5545"/>
    <x v="0"/>
    <s v="Non Compliant"/>
    <s v="1st August,2020"/>
    <d v="2020-08-01T00:00:00"/>
    <s v="15th August,2020"/>
    <d v="2020-08-15T00:00:00"/>
    <s v="Kiriga David Wachira"/>
    <s v="Male"/>
    <s v="46567213"/>
    <s v="725899547"/>
    <s v="254725899547"/>
    <s v=""/>
    <s v="254714064527"/>
    <n v="37.004221999999999"/>
    <n v="-0.49082799999999999"/>
    <s v="Nyeri"/>
    <s v="Tetu"/>
    <s v="Agothi"/>
    <s v="Kiriko"/>
    <x v="0"/>
    <s v="Mt Kenya Renewable energy"/>
    <s v="null"/>
    <s v=""/>
    <s v="Micro Business"/>
    <s v="KENBIM"/>
    <s v="Masonry"/>
    <s v="04/12/2020"/>
  </r>
  <r>
    <s v="VPA6"/>
    <x v="5546"/>
    <x v="1"/>
    <s v=""/>
    <s v="15th August,2020"/>
    <d v="2020-08-15T00:00:00"/>
    <s v="15th August,2020"/>
    <d v="2020-08-15T00:00:00"/>
    <s v="Murage James Kariuki"/>
    <s v="Male"/>
    <s v="21848368"/>
    <s v="254724618014"/>
    <s v="254724618014"/>
    <s v=""/>
    <s v="254701491887"/>
    <n v="37.014552999999999"/>
    <n v="-0.48466700000000001"/>
    <s v="Nyeri"/>
    <s v="Tetu"/>
    <s v="Agothi"/>
    <s v="Kiangaina"/>
    <x v="0"/>
    <s v="Mt Kenya Renewable energy"/>
    <s v="null"/>
    <s v=""/>
    <s v="Micro Business"/>
    <s v="KENBIM"/>
    <s v="Masonry"/>
    <s v="04/12/2020"/>
  </r>
  <r>
    <s v="VPA6"/>
    <x v="5547"/>
    <x v="0"/>
    <s v="Grievance"/>
    <s v="1st November,2020"/>
    <d v="2020-11-01T00:00:00"/>
    <s v="7th December,2020"/>
    <d v="2020-12-07T00:00:00"/>
    <s v="Ireri Ostiano Muriuki"/>
    <s v="Male"/>
    <s v="0806512"/>
    <s v="254723766702"/>
    <s v="254723766702"/>
    <s v=""/>
    <s v="254721586346"/>
    <n v="37.347597999999998"/>
    <n v="-0.49887799999999999"/>
    <s v="Kirinyaga"/>
    <s v="Kirinyaga East"/>
    <s v="Baragwi"/>
    <s v="Kibugu"/>
    <x v="0"/>
    <s v="Igwemas General Digester Ltd"/>
    <s v="William igweta"/>
    <s v=""/>
    <s v="Micro Business"/>
    <s v="MKD"/>
    <s v="Masonry"/>
    <s v="07/12/2020"/>
  </r>
  <r>
    <s v="VPA6"/>
    <x v="5548"/>
    <x v="1"/>
    <s v=""/>
    <s v="14th November,2020"/>
    <d v="2020-11-14T00:00:00"/>
    <s v="8th December,2020"/>
    <d v="2020-12-08T00:00:00"/>
    <s v="Ruber Abdul Malik"/>
    <s v="Male"/>
    <s v="20492566"/>
    <s v="254708848002"/>
    <s v="254708848002"/>
    <s v=""/>
    <s v=""/>
    <n v="39.793362999999999"/>
    <n v="-3.8629769999999999"/>
    <s v="Kilifi"/>
    <s v="Bahari"/>
    <s v="Kikambala"/>
    <s v="Msumarini"/>
    <x v="4"/>
    <s v="Andcol Enterprises"/>
    <s v="Andcol enterprise"/>
    <s v=""/>
    <s v="Micro Business"/>
    <s v="KENBIM"/>
    <s v="Masonry"/>
    <s v="08/12/2020"/>
  </r>
  <r>
    <s v="VPA6"/>
    <x v="5549"/>
    <x v="1"/>
    <s v=""/>
    <s v="12th April,2020"/>
    <d v="2020-04-12T00:00:00"/>
    <s v="1st July,2020"/>
    <d v="2020-07-01T00:00:00"/>
    <s v="Wanjoya Geoffrey Waigwa"/>
    <s v="Male"/>
    <s v="99999"/>
    <s v="254722923496"/>
    <s v="254722923496"/>
    <s v=""/>
    <s v="254700132361"/>
    <n v="36.567791999999997"/>
    <n v="-7.1590000000000001E-2"/>
    <s v="Laikipia"/>
    <s v="Laikipia East"/>
    <s v="Lamuria"/>
    <s v="Mutara"/>
    <x v="2"/>
    <s v="Kichemu limited"/>
    <s v="Stephen kimenyi"/>
    <s v=""/>
    <s v="Micro Business"/>
    <s v="MKD"/>
    <s v="Masonry"/>
    <s v="12/12/2020"/>
  </r>
  <r>
    <s v="VPA6"/>
    <x v="5550"/>
    <x v="1"/>
    <s v=""/>
    <s v="13th January,2020"/>
    <d v="2020-01-13T00:00:00"/>
    <s v="15th May,2020"/>
    <d v="2020-05-15T00:00:00"/>
    <s v="Gitonga James Maina"/>
    <s v="Male"/>
    <s v="99999"/>
    <s v="254726820467"/>
    <s v="254726820467"/>
    <s v=""/>
    <s v=""/>
    <n v="36.567385000000002"/>
    <n v="-8.2360000000000003E-2"/>
    <s v="Laikipia"/>
    <s v="Laikipia East"/>
    <s v="Lamuria"/>
    <s v="Metha.miatuini"/>
    <x v="2"/>
    <s v="Kichemu limited"/>
    <s v="Kimenyi"/>
    <s v=""/>
    <s v="Micro Business"/>
    <s v="MKD"/>
    <s v="Masonry"/>
    <s v="14/12/2020"/>
  </r>
  <r>
    <s v="VPA6"/>
    <x v="5551"/>
    <x v="1"/>
    <s v=""/>
    <s v="2nd January,2020"/>
    <d v="2020-01-02T00:00:00"/>
    <s v="1st April,2020"/>
    <d v="2020-04-01T00:00:00"/>
    <s v="Kingori Jane Wanjiru"/>
    <s v="Female"/>
    <s v="99999"/>
    <s v="721485224"/>
    <s v="254710485224"/>
    <s v=""/>
    <s v=""/>
    <n v="36.567467999999998"/>
    <n v="-7.6096999999999998E-2"/>
    <s v="Laikipia"/>
    <s v="Laikipia East"/>
    <s v="Lamuria"/>
    <s v="Gieterero"/>
    <x v="2"/>
    <s v="Kichemu limited"/>
    <s v="null"/>
    <s v=""/>
    <s v="Micro Business"/>
    <s v="MKD"/>
    <s v="Masonry"/>
    <s v="14/12/2020"/>
  </r>
  <r>
    <s v="VPA6"/>
    <x v="5552"/>
    <x v="1"/>
    <s v=""/>
    <s v="1st February,2020"/>
    <d v="2020-02-01T00:00:00"/>
    <s v="1st May,2020"/>
    <d v="2020-05-01T00:00:00"/>
    <s v="Kibe Christopher Ngururi"/>
    <s v="Male"/>
    <s v="99999"/>
    <s v="254728287354"/>
    <s v="254728287354"/>
    <s v=""/>
    <s v=""/>
    <n v="36.564312000000001"/>
    <n v="-8.6019999999999999E-2"/>
    <s v="Laikipia"/>
    <s v="Laikipia East"/>
    <s v="Lamuria"/>
    <s v="Metha"/>
    <x v="2"/>
    <s v="Kichemu limited"/>
    <s v="null"/>
    <s v=""/>
    <s v="Micro Business"/>
    <s v="MKD"/>
    <s v="Masonry"/>
    <s v="15/12/2020"/>
  </r>
  <r>
    <s v="VPA6"/>
    <x v="5553"/>
    <x v="1"/>
    <s v=""/>
    <s v="20th September,2020"/>
    <d v="2020-09-20T00:00:00"/>
    <s v="17th December,2020"/>
    <d v="2020-12-17T00:00:00"/>
    <s v="Njoki Gachia Mary"/>
    <s v="Female"/>
    <n v="99999"/>
    <s v="254721674545"/>
    <s v="254721674545"/>
    <s v=""/>
    <s v="254722616946"/>
    <n v="37.057473000000002"/>
    <n v="-1.263833"/>
    <s v="Nairobi"/>
    <s v="Kasarani"/>
    <s v="Ruai"/>
    <s v="Kingoris"/>
    <x v="1"/>
    <s v="Andcol Enterprises"/>
    <s v="Susan"/>
    <s v=""/>
    <s v="Micro Business"/>
    <s v="KENBIM"/>
    <s v="Masonry"/>
    <s v="18/12/2020"/>
  </r>
  <r>
    <s v="VPA6"/>
    <x v="5554"/>
    <x v="0"/>
    <s v="Grievance"/>
    <s v="15th October,2020"/>
    <d v="2020-10-15T00:00:00"/>
    <s v="15th December,2020"/>
    <d v="2020-12-15T00:00:00"/>
    <s v="Mwaniki Eunice Wanjiru"/>
    <s v="Female"/>
    <s v="21698437"/>
    <s v="254722905379"/>
    <s v="254722905379"/>
    <s v=""/>
    <s v="254712824756"/>
    <n v="37.340622000000003"/>
    <n v="-0.57642199999999999"/>
    <s v="Kirinyaga"/>
    <s v="Kerugoya/Kutus"/>
    <s v="Kabare"/>
    <s v="Ndomba"/>
    <x v="0"/>
    <s v="Igwemas General Digester Ltd"/>
    <s v="William igweta"/>
    <s v=""/>
    <s v="Micro Business"/>
    <s v="MKD"/>
    <s v="Masonry"/>
    <s v="23/12/2020"/>
  </r>
  <r>
    <s v="VPA6"/>
    <x v="5555"/>
    <x v="1"/>
    <s v=""/>
    <s v="15th August,2020"/>
    <d v="2020-08-15T00:00:00"/>
    <s v="15th November,2020"/>
    <d v="2020-11-15T00:00:00"/>
    <s v="Laden Aden"/>
    <s v="Male"/>
    <s v="99999"/>
    <s v="254711941947"/>
    <s v="254711941947"/>
    <s v=""/>
    <s v=""/>
    <n v="36.932982000000003"/>
    <n v="-1.4596769999999999"/>
    <s v="Kajiado"/>
    <s v="Kajiado East"/>
    <s v="Kitengela"/>
    <s v="Kwasameri"/>
    <x v="4"/>
    <s v="Andcol Enterprises"/>
    <s v=""/>
    <s v=""/>
    <s v="Micro Business"/>
    <s v="KENBIM"/>
    <s v="Masonry"/>
    <s v="18/01/2021"/>
  </r>
  <r>
    <s v="VPA6"/>
    <x v="5556"/>
    <x v="1"/>
    <s v=""/>
    <s v="15th October,2020"/>
    <d v="2020-10-15T00:00:00"/>
    <s v="20th November,2020"/>
    <d v="2020-11-20T00:00:00"/>
    <s v="Elizabeth Wangari"/>
    <s v="Female"/>
    <s v="39191912"/>
    <s v="254720167176"/>
    <s v="254720167176"/>
    <s v=""/>
    <s v="254745733940"/>
    <n v="36.164836999999999"/>
    <n v="-0.18337500000000001"/>
    <s v="Nakuru"/>
    <s v="Bahati"/>
    <s v="Karunga"/>
    <s v="Karunga"/>
    <x v="0"/>
    <s v="Samjubiotec Enterprises"/>
    <s v="Samuel Juma Mwangi"/>
    <s v=""/>
    <s v="Micro Business"/>
    <s v="MKD"/>
    <s v="Masonry"/>
    <s v="19/01/2021"/>
  </r>
  <r>
    <s v="VPA6"/>
    <x v="5557"/>
    <x v="0"/>
    <s v="Grievance"/>
    <s v="12th December,2020"/>
    <d v="2020-12-12T00:00:00"/>
    <s v="3rd January,2021"/>
    <d v="2021-01-03T00:00:00"/>
    <s v="William Kirwa"/>
    <s v="Male"/>
    <s v="99999"/>
    <s v="751994701"/>
    <s v="254751994701"/>
    <s v=""/>
    <s v=""/>
    <n v="35.274602999999999"/>
    <n v="0.42107699999999998"/>
    <s v="Uasin Gishu"/>
    <s v="Kapseret"/>
    <s v="Kapseret"/>
    <s v="Kabongo"/>
    <x v="2"/>
    <s v="Ndimar Renewable Energy"/>
    <s v="Wachira Murimi"/>
    <s v=""/>
    <s v="Micro Business"/>
    <s v="MKD"/>
    <s v="Masonry"/>
    <s v="19/01/2021"/>
  </r>
  <r>
    <s v="VPA6"/>
    <x v="5558"/>
    <x v="1"/>
    <s v=""/>
    <s v="19th August,2020"/>
    <d v="2020-08-19T00:00:00"/>
    <s v="24th September,2020"/>
    <d v="2020-09-24T00:00:00"/>
    <s v="Joshua Koech"/>
    <s v="Male"/>
    <s v="99999"/>
    <s v="254721236399"/>
    <s v="254721236399"/>
    <s v=""/>
    <s v=""/>
    <n v="35.283983999999997"/>
    <n v="0.31057200000000001"/>
    <s v="Uasin Gishu"/>
    <s v="Kesses"/>
    <s v="Kesses"/>
    <s v="Ndoroto"/>
    <x v="2"/>
    <s v="Ndimar Renewable Energy"/>
    <s v="Julius Murimi wachira"/>
    <s v=""/>
    <s v="Micro Business"/>
    <s v="MKD"/>
    <s v="Masonry"/>
    <s v="19/01/2021"/>
  </r>
  <r>
    <s v="VPA6"/>
    <x v="5559"/>
    <x v="1"/>
    <s v=""/>
    <s v="8th September,2020"/>
    <d v="2020-09-08T00:00:00"/>
    <s v="16th September,2020"/>
    <d v="2020-09-16T00:00:00"/>
    <s v="Salina Thuku"/>
    <s v="Female"/>
    <s v="99999"/>
    <s v="254721330287"/>
    <s v="254721330287"/>
    <s v=""/>
    <s v=""/>
    <n v="35.371718000000001"/>
    <n v="0.36438399999999999"/>
    <s v="Uasin Gishu"/>
    <s v="Kesses"/>
    <s v="Kesses"/>
    <s v="Seiyot~sumbeiywet B"/>
    <x v="2"/>
    <s v="Ndimar Renewable Energy"/>
    <s v="Julius Murimi"/>
    <s v=""/>
    <s v="Micro Business"/>
    <s v="MKD"/>
    <s v="Masonry"/>
    <s v="19/01/2021"/>
  </r>
  <r>
    <s v="VPA6"/>
    <x v="5560"/>
    <x v="1"/>
    <s v=""/>
    <s v="10th September,2020"/>
    <d v="2020-09-10T00:00:00"/>
    <s v="19th November,2020"/>
    <d v="2020-11-19T00:00:00"/>
    <s v="Loice Kiriswo"/>
    <s v="Female"/>
    <s v="99999"/>
    <s v="718699998"/>
    <s v="254718699998"/>
    <s v=""/>
    <s v=""/>
    <n v="35.404859000000002"/>
    <n v="0.38492300000000002"/>
    <s v="Uasin Gishu"/>
    <s v="Ainabkoi"/>
    <s v="Ainabkoi"/>
    <s v="Kileges"/>
    <x v="0"/>
    <s v="Ndimar Renewable Energy"/>
    <s v="Julius Murimi"/>
    <s v=""/>
    <s v="Micro Business"/>
    <s v="MKD"/>
    <s v="Masonry"/>
    <s v="19/01/2021"/>
  </r>
  <r>
    <s v="VPA6"/>
    <x v="5561"/>
    <x v="1"/>
    <s v=""/>
    <s v="16th September,2020"/>
    <d v="2020-09-16T00:00:00"/>
    <s v="6th November,2020"/>
    <d v="2020-11-06T00:00:00"/>
    <s v="Eunice Jemutai"/>
    <s v="Female"/>
    <s v="99999"/>
    <s v="254722466597"/>
    <s v="254722466597"/>
    <s v=""/>
    <s v=""/>
    <n v="35.362741"/>
    <n v="0.478267"/>
    <s v="Uasin Gishu"/>
    <s v="Ainabkoi"/>
    <s v="Ainabkoi"/>
    <s v="Ngeleltarit"/>
    <x v="2"/>
    <s v="Ndimar Renewable Energy"/>
    <s v="Julius Murimi"/>
    <s v=""/>
    <s v="Micro Business"/>
    <s v="MKD"/>
    <s v="Masonry"/>
    <s v="19/01/2021"/>
  </r>
  <r>
    <s v="VPA6"/>
    <x v="5562"/>
    <x v="0"/>
    <s v="Non Compliant"/>
    <s v="25th September,2020"/>
    <d v="2020-09-25T00:00:00"/>
    <s v="21st January,2021"/>
    <d v="2021-01-21T00:00:00"/>
    <s v="Sokomo Josphine"/>
    <s v="Female"/>
    <n v="99999"/>
    <s v="724442928"/>
    <s v="254722571937"/>
    <s v=""/>
    <s v=""/>
    <n v="35.711370000000002"/>
    <n v="2.8722000000000001E-2"/>
    <s v="Baringo"/>
    <s v="Koibatek"/>
    <s v="Eldama Ravine"/>
    <s v="Kaplelechwo"/>
    <x v="0"/>
    <s v="Kichemu limited"/>
    <s v=""/>
    <s v=""/>
    <s v="Micro Business"/>
    <s v="MKD"/>
    <s v="Masonry"/>
    <s v="21/01/2021"/>
  </r>
  <r>
    <s v="VPA6"/>
    <x v="5563"/>
    <x v="1"/>
    <s v=""/>
    <s v="20th November,2020"/>
    <d v="2020-11-20T00:00:00"/>
    <s v="6th December,2020"/>
    <d v="2020-12-06T00:00:00"/>
    <s v="Ndei Aletus Ngai"/>
    <s v="Male"/>
    <s v="19234575"/>
    <s v="254729496037"/>
    <s v="254729496037"/>
    <s v=""/>
    <s v="254711587025"/>
    <n v="37.671902000000003"/>
    <n v="-0.37158799999999997"/>
    <s v="Tharaka-Nithi"/>
    <s v="Chuka"/>
    <s v="Gitareni"/>
    <s v="Miringani"/>
    <x v="0"/>
    <s v="Igwemas General Digester Ltd"/>
    <s v="Timothy Murithi"/>
    <s v=""/>
    <s v="Micro Business"/>
    <s v="MKD"/>
    <s v="Masonry"/>
    <s v="24/01/2021"/>
  </r>
  <r>
    <s v="VPA6"/>
    <x v="5564"/>
    <x v="0"/>
    <s v="Non Compliant"/>
    <s v="20th December,2020"/>
    <d v="2020-12-20T00:00:00"/>
    <s v="30th December,2020"/>
    <d v="2020-12-30T00:00:00"/>
    <s v="Nganga Lilian"/>
    <s v="Female"/>
    <s v="99999"/>
    <s v="722742553"/>
    <s v="254722742553"/>
    <s v=""/>
    <s v=""/>
    <n v="36.661571000000002"/>
    <n v="-1.2802389999999999"/>
    <s v="Kiambu"/>
    <s v="Kikuyu"/>
    <s v="Kikuyu"/>
    <s v="Gikambura"/>
    <x v="4"/>
    <s v="Kennedy Amiani Anzeze"/>
    <s v="Kennedy azenze"/>
    <s v=""/>
    <s v="Micro Business"/>
    <s v="MKD"/>
    <s v="Masonry"/>
    <s v="25/01/2021"/>
  </r>
  <r>
    <s v="VPA6"/>
    <x v="5565"/>
    <x v="1"/>
    <s v=""/>
    <s v="23rd July,2020"/>
    <d v="2020-07-23T00:00:00"/>
    <s v="11th September,2020"/>
    <d v="2020-09-11T00:00:00"/>
    <s v="Milka Kemboi"/>
    <s v="Female"/>
    <s v="99999"/>
    <s v="254723878348"/>
    <s v="254723878348"/>
    <s v=""/>
    <s v=""/>
    <n v="35.213464000000002"/>
    <n v="0.542439"/>
    <s v="Uasin Gishu"/>
    <s v="Kapseret"/>
    <s v="Kapseret"/>
    <s v="Kimosob"/>
    <x v="1"/>
    <s v="Ndimar Renewable Energy"/>
    <s v="Julius Wachira"/>
    <s v=""/>
    <s v="Micro Business"/>
    <s v="KENBIM"/>
    <s v="Masonry"/>
    <s v="26/01/2021"/>
  </r>
  <r>
    <s v="VPA6"/>
    <x v="5566"/>
    <x v="1"/>
    <s v=""/>
    <s v="23rd May,2020"/>
    <d v="2020-05-23T00:00:00"/>
    <s v="7th July,2020"/>
    <d v="2020-07-07T00:00:00"/>
    <s v="Elisha Kirwa Kiprono"/>
    <s v="Male"/>
    <s v="99999"/>
    <s v="254722944535"/>
    <s v="254722944535"/>
    <s v=""/>
    <s v=""/>
    <n v="35.224632"/>
    <n v="0.43371399999999999"/>
    <s v="Uasin Gishu"/>
    <s v="Kapseret"/>
    <s v="Kapseret"/>
    <s v="Inder"/>
    <x v="1"/>
    <s v="Ndimar Renewable Energy"/>
    <s v="Julius Murimi"/>
    <s v=""/>
    <s v="Micro Business"/>
    <s v="MKD"/>
    <s v="Masonry"/>
    <s v="26/01/2021"/>
  </r>
  <r>
    <s v="VPA6"/>
    <x v="5567"/>
    <x v="1"/>
    <s v=""/>
    <s v="24th June,2020"/>
    <d v="2020-06-24T00:00:00"/>
    <s v="24th August,2020"/>
    <d v="2020-08-24T00:00:00"/>
    <s v="Alex Kogo Cheluget"/>
    <s v="Male"/>
    <s v="99999"/>
    <s v="254723936863"/>
    <s v="254723936863"/>
    <s v=""/>
    <s v=""/>
    <n v="35.174008999999998"/>
    <n v="0.48756899999999997"/>
    <s v="Uasin Gishu"/>
    <s v="Kapseret"/>
    <s v="Kapseret"/>
    <s v="Aturei tuiyo"/>
    <x v="2"/>
    <s v="Ndimar Renewable Energy"/>
    <s v="Julius Murimi"/>
    <s v=""/>
    <s v="Micro Business"/>
    <s v="MKD"/>
    <s v="Masonry"/>
    <s v="26/01/2021"/>
  </r>
  <r>
    <s v="VPA6"/>
    <x v="5568"/>
    <x v="1"/>
    <s v=""/>
    <s v="1st December,2020"/>
    <d v="2020-12-01T00:00:00"/>
    <s v="15th December,2020"/>
    <d v="2020-12-15T00:00:00"/>
    <s v="Marete Margret Nkinga"/>
    <s v="Female"/>
    <s v="22543221"/>
    <s v="254720173902"/>
    <s v="254720173902"/>
    <s v=""/>
    <s v="254724785113"/>
    <n v="37.582687999999997"/>
    <n v="-0.154752"/>
    <s v="Meru"/>
    <s v="Imenti South"/>
    <s v="Kinoro"/>
    <s v="Kiamweri"/>
    <x v="0"/>
    <s v="Igwemas General Digester Ltd"/>
    <s v="Timothy Murithi"/>
    <s v=""/>
    <s v="Micro Business"/>
    <s v="MKD"/>
    <s v="Masonry"/>
    <s v="26/01/2021"/>
  </r>
  <r>
    <s v="VPA6"/>
    <x v="5569"/>
    <x v="1"/>
    <s v=""/>
    <s v="19th December,2020"/>
    <d v="2020-12-19T00:00:00"/>
    <s v="29th January,2021"/>
    <d v="2021-01-29T00:00:00"/>
    <s v="Githaiga Lucy Wangare"/>
    <s v="Female"/>
    <s v="99999"/>
    <s v="724274071"/>
    <s v="254724274071"/>
    <s v=""/>
    <s v="254724274074"/>
    <n v="37.117826999999998"/>
    <n v="-0.59224200000000005"/>
    <s v="Nyeri"/>
    <s v="Mukurweni"/>
    <s v="Mweru"/>
    <s v="Kangurwe"/>
    <x v="0"/>
    <s v="Sakaki Natural Renewable Energy Center"/>
    <s v=""/>
    <s v=""/>
    <s v="Micro Business"/>
    <s v="MKD"/>
    <s v="Masonry"/>
    <s v="29/01/2021"/>
  </r>
  <r>
    <s v="VPA6"/>
    <x v="5570"/>
    <x v="1"/>
    <s v=""/>
    <s v="11th February,2021"/>
    <d v="2021-02-11T00:00:00"/>
    <s v="11th February,2021"/>
    <d v="2021-02-11T00:00:00"/>
    <s v="Mwaniki Elizabeth Wangui"/>
    <s v="Female"/>
    <s v="11708053"/>
    <s v="710353086"/>
    <s v="254710353086"/>
    <s v=""/>
    <s v=""/>
    <n v="36.567152999999998"/>
    <n v="-0.77368700000000001"/>
    <s v="Nyandarua"/>
    <s v="South Kinangop"/>
    <s v="Magumu"/>
    <s v="Heni"/>
    <x v="3"/>
    <s v="Kichemu limited"/>
    <s v="Chege"/>
    <s v=""/>
    <s v="Micro Business"/>
    <s v="MKD"/>
    <s v="Masonry"/>
    <s v="11/02/2021"/>
  </r>
  <r>
    <s v="VPA6"/>
    <x v="5571"/>
    <x v="2"/>
    <s v="Institutional Plant"/>
    <s v="16th December,2020"/>
    <d v="2020-12-16T00:00:00"/>
    <s v="16th February,2021"/>
    <d v="2021-02-16T00:00:00"/>
    <s v="Pwani University"/>
    <s v="Male"/>
    <s v="30952955"/>
    <s v="254712663278"/>
    <s v="254712663278"/>
    <s v=""/>
    <s v="254754061226"/>
    <n v="39.847188000000003"/>
    <n v="-3.618722"/>
    <s v="Kilifi"/>
    <s v="Bahari"/>
    <s v="Ganze"/>
    <s v="Kibaoni"/>
    <x v="1"/>
    <s v="Andcol Enterprises"/>
    <s v="Andcol enterprises"/>
    <s v=""/>
    <s v="Micro Business"/>
    <s v="KENBIM"/>
    <s v="Masonry"/>
    <s v="16/02/2021"/>
  </r>
  <r>
    <s v="VPA6"/>
    <x v="5572"/>
    <x v="1"/>
    <s v=""/>
    <s v="17th February,2021"/>
    <d v="2021-02-17T00:00:00"/>
    <s v="17th February,2021"/>
    <d v="2021-02-17T00:00:00"/>
    <s v="Humphrey Eliakim Otenyo"/>
    <s v="Male"/>
    <s v="6421161"/>
    <s v="2547258577328"/>
    <s v="2547258577328"/>
    <s v=""/>
    <s v="254733530837"/>
    <n v="35.086362000000001"/>
    <n v="1.0724119999999999"/>
    <s v="Trans Nzoia"/>
    <s v="Trans Nzoia East"/>
    <s v="Sitatunga"/>
    <s v="Sioyi"/>
    <x v="0"/>
    <s v="Pafasi Enterprise"/>
    <s v="Tom apiya agalo"/>
    <s v=""/>
    <s v="Micro Business"/>
    <s v="MKD"/>
    <s v="Masonry"/>
    <s v="17/02/2021"/>
  </r>
  <r>
    <s v="VPA6"/>
    <x v="5573"/>
    <x v="1"/>
    <s v=""/>
    <s v="15th October,2020"/>
    <d v="2020-10-15T00:00:00"/>
    <s v="13th January,2021"/>
    <d v="2021-01-13T00:00:00"/>
    <s v="Orina Nyamwaya Samson"/>
    <s v="Female"/>
    <s v="1159494"/>
    <s v="254726333031"/>
    <s v="254726333031"/>
    <s v=""/>
    <s v="254723288793"/>
    <n v="34.875362000000003"/>
    <n v="-0.70276499999999997"/>
    <s v="Nyamira"/>
    <s v="Masaba North"/>
    <s v="Rigen"/>
    <s v="Boyengwe"/>
    <x v="3"/>
    <s v="Perjo Biogas Co Ltd"/>
    <s v="Joel Moigare"/>
    <s v=""/>
    <s v="Micro Business"/>
    <s v="MKD"/>
    <s v="Masonry"/>
    <s v="22/02/2021"/>
  </r>
  <r>
    <s v="VPA6"/>
    <x v="5574"/>
    <x v="1"/>
    <s v=""/>
    <s v="15th September,2020"/>
    <d v="2020-09-15T00:00:00"/>
    <s v="20th November,2020"/>
    <d v="2020-11-20T00:00:00"/>
    <s v="Sibwoga Masengo Edward"/>
    <s v="Male"/>
    <s v="9148865"/>
    <s v="254715360834"/>
    <s v="254715360834"/>
    <s v=""/>
    <s v="254711703052"/>
    <n v="34.950029999999998"/>
    <n v="-0.63982799999999995"/>
    <s v="Nyamira"/>
    <s v="Nyamira South"/>
    <s v="Bogichora"/>
    <s v="Bosiango"/>
    <x v="2"/>
    <s v="Perjo Biogas Co Ltd"/>
    <s v="Joel Moigare"/>
    <s v=""/>
    <s v="Micro Business"/>
    <s v="MKD"/>
    <s v="Masonry"/>
    <s v="22/02/2021"/>
  </r>
  <r>
    <s v="VPA6"/>
    <x v="5575"/>
    <x v="1"/>
    <s v=""/>
    <s v="20th September,2020"/>
    <d v="2020-09-20T00:00:00"/>
    <s v="20th January,2021"/>
    <d v="2021-01-20T00:00:00"/>
    <s v="Dorca Nyaribo Kwamboka"/>
    <s v="Female"/>
    <s v="25386178"/>
    <s v="254719115489"/>
    <s v="254719115489"/>
    <s v=""/>
    <s v="254717777736"/>
    <n v="34.935180000000003"/>
    <n v="-0.54318200000000005"/>
    <s v="Nyamira"/>
    <s v="Nyamira South"/>
    <s v="Ziamani"/>
    <s v="Nyamokenye"/>
    <x v="3"/>
    <s v="Perjo Biogas Co Ltd"/>
    <s v="Joel Moigare"/>
    <s v=""/>
    <s v="Micro Business"/>
    <s v="MKD"/>
    <s v="Masonry"/>
    <s v="22/02/2021"/>
  </r>
  <r>
    <s v="VPA6"/>
    <x v="5576"/>
    <x v="1"/>
    <s v=""/>
    <s v="6th February,2021"/>
    <d v="2021-02-06T00:00:00"/>
    <s v="20th February,2021"/>
    <d v="2021-02-20T00:00:00"/>
    <s v="Mwiti Kaburi John"/>
    <s v="Male"/>
    <s v="1921234"/>
    <s v="254723323897"/>
    <s v="254723323897"/>
    <s v=""/>
    <s v="254723323898"/>
    <n v="37.69811"/>
    <n v="-0.36569000000000002"/>
    <s v="Tharaka-Nithi"/>
    <s v="Chuka"/>
    <s v="Igambang'ombe"/>
    <s v="Kaarani"/>
    <x v="0"/>
    <s v="Igwemas General Digester Ltd"/>
    <s v="Samuel Kirimi"/>
    <s v=""/>
    <s v="Micro Business"/>
    <s v="MKD"/>
    <s v="Masonry"/>
    <s v="24/02/2021"/>
  </r>
  <r>
    <s v="VPA6"/>
    <x v="5577"/>
    <x v="2"/>
    <s v="Institutional Plant"/>
    <s v="7th January,2021"/>
    <d v="2021-01-07T00:00:00"/>
    <s v="26th February,2021"/>
    <d v="2021-02-26T00:00:00"/>
    <s v="Kwetu nyumbani Children's home"/>
    <s v="Male"/>
    <s v="99999"/>
    <s v="254731195584"/>
    <s v="254731195584"/>
    <s v=""/>
    <s v="254720956107"/>
    <n v="35.032922999999997"/>
    <n v="0.98721199999999998"/>
    <s v="Trans Nzoia"/>
    <s v="Kiminini"/>
    <s v="Kiminini"/>
    <s v="Mell farm"/>
    <x v="0"/>
    <s v="Ndimar Renewable Energy"/>
    <s v="Julius murimi"/>
    <s v=""/>
    <s v="Micro Business"/>
    <s v="KENBIM"/>
    <s v="Masonry"/>
    <s v="26/02/2021"/>
  </r>
  <r>
    <s v="VPA6"/>
    <x v="5578"/>
    <x v="1"/>
    <s v=""/>
    <s v="27th February,2021"/>
    <d v="2021-02-27T00:00:00"/>
    <s v="27th February,2021"/>
    <d v="2021-02-27T00:00:00"/>
    <s v="Wafula Maurice Simiyu"/>
    <s v="Male"/>
    <s v="5174269"/>
    <s v="254723726393"/>
    <s v="254723726393"/>
    <s v=""/>
    <s v="254721998643"/>
    <n v="34.915557999999997"/>
    <n v="0.89564500000000002"/>
    <s v="Trans Nzoia"/>
    <s v="Kiminini"/>
    <s v="Kiminini"/>
    <s v="Masaba"/>
    <x v="2"/>
    <s v="Pafasi Enterprise"/>
    <s v="Tom apiya agalo"/>
    <s v=""/>
    <s v="Micro Business"/>
    <s v="MKD"/>
    <s v="Masonry"/>
    <s v="27/02/2021"/>
  </r>
  <r>
    <s v="VPA6"/>
    <x v="5579"/>
    <x v="0"/>
    <s v="Under Verification"/>
    <s v="6th February,2021"/>
    <d v="2021-02-06T00:00:00"/>
    <s v="6th February,2021"/>
    <d v="2021-02-06T00:00:00"/>
    <s v="M'ituuru Gitonga Johnson"/>
    <s v="Male"/>
    <s v="22243234"/>
    <s v="720616558"/>
    <s v="254720616558"/>
    <s v=""/>
    <s v="254711156894"/>
    <n v="37.851300000000002"/>
    <n v="6.502E-3"/>
    <s v="Meru"/>
    <s v="Imenti North"/>
    <s v="Mbirikene"/>
    <s v="Nkurene"/>
    <x v="2"/>
    <s v="Igwemas General Digester Ltd"/>
    <s v="Timothy murithi"/>
    <s v=""/>
    <s v="Micro Business"/>
    <s v="MKD"/>
    <s v="Masonry"/>
    <s v="01/03/2021"/>
  </r>
  <r>
    <s v="VPA6"/>
    <x v="5580"/>
    <x v="1"/>
    <s v=""/>
    <s v="15th January,2021"/>
    <d v="2021-01-15T00:00:00"/>
    <s v="11th March,2021"/>
    <d v="2021-03-11T00:00:00"/>
    <s v="Chepkwony John"/>
    <s v="Male"/>
    <s v="4545318"/>
    <s v="254722857941"/>
    <s v="254722857941"/>
    <s v=""/>
    <s v=""/>
    <n v="35.807789999999997"/>
    <n v="0.32417499999999999"/>
    <s v="Baringo"/>
    <s v="Baringo Central"/>
    <s v="Tenges"/>
    <s v="Kabonde"/>
    <x v="0"/>
    <s v="Kichemu limited"/>
    <s v=""/>
    <s v=""/>
    <s v="Micro Business"/>
    <s v="MKD"/>
    <s v="Masonry"/>
    <s v="11/03/2021"/>
  </r>
  <r>
    <s v="VPA6"/>
    <x v="5581"/>
    <x v="1"/>
    <s v=""/>
    <s v="16th October,2020"/>
    <d v="2020-10-16T00:00:00"/>
    <s v="2nd January,2021"/>
    <d v="2021-01-02T00:00:00"/>
    <s v="Mutoru Tirus Kamau"/>
    <s v="Male"/>
    <s v="99999"/>
    <s v="254722912069"/>
    <s v="254722912069"/>
    <s v=""/>
    <s v=""/>
    <n v="36.375534999999999"/>
    <n v="0.16855700000000001"/>
    <s v="Laikipia"/>
    <s v="Nyahururu"/>
    <s v="Marmanet"/>
    <s v="Katharaini"/>
    <x v="1"/>
    <s v="Igwemas General Digester Ltd"/>
    <s v=""/>
    <s v=""/>
    <s v="Micro Business"/>
    <s v="KENBIM"/>
    <s v="Masonry"/>
    <s v="16/03/2021"/>
  </r>
  <r>
    <s v="VPA6"/>
    <x v="5582"/>
    <x v="1"/>
    <s v=""/>
    <s v="24th July,2020"/>
    <d v="2020-07-24T00:00:00"/>
    <s v="24th March,2021"/>
    <d v="2021-03-24T00:00:00"/>
    <s v="Kiarie James Njoroge"/>
    <s v="Male"/>
    <n v="99999"/>
    <s v="711261734"/>
    <s v="254711261734"/>
    <s v=""/>
    <s v="254792516254"/>
    <n v="36.573813000000001"/>
    <n v="-7.2056999999999996E-2"/>
    <s v="Laikipia"/>
    <s v="Laikipia East"/>
    <s v="ngobit"/>
    <s v="wiyumiririeB"/>
    <x v="2"/>
    <s v="Kichemu limited"/>
    <s v="kimenyi"/>
    <s v=""/>
    <s v="Micro Business"/>
    <s v="MKD"/>
    <s v="Masonry"/>
    <s v="24/03/2021"/>
  </r>
  <r>
    <s v="VPA6"/>
    <x v="5583"/>
    <x v="1"/>
    <s v=""/>
    <s v="7th February,2021"/>
    <d v="2021-02-07T00:00:00"/>
    <s v="7th April,2021"/>
    <d v="2021-04-07T00:00:00"/>
    <s v="Mwai Joseph Maina"/>
    <s v="Male"/>
    <s v="3395030"/>
    <s v="254738619557"/>
    <s v="254738619557"/>
    <s v=""/>
    <s v="254722862384"/>
    <n v="37.215767"/>
    <n v="-0.54910800000000004"/>
    <s v="Kirinyaga"/>
    <s v="Sagana"/>
    <s v="Mukure"/>
    <s v="Mitondo"/>
    <x v="3"/>
    <s v="Andcol Enterprises"/>
    <s v="Eric mugo"/>
    <s v=""/>
    <s v="Micro Business"/>
    <s v="MKD"/>
    <s v="Masonry"/>
    <s v="07/04/2021"/>
  </r>
  <r>
    <s v="VPA6"/>
    <x v="5584"/>
    <x v="1"/>
    <s v=""/>
    <s v="5th February,2021"/>
    <d v="2021-02-05T00:00:00"/>
    <s v="8th April,2021"/>
    <d v="2021-04-08T00:00:00"/>
    <s v="Kimaiyo Jennifer C"/>
    <s v="Female"/>
    <n v="99999"/>
    <s v="254720876525"/>
    <s v="254720876525"/>
    <s v=""/>
    <s v=""/>
    <n v="35.585132000000002"/>
    <n v="4.6533999999999999E-2"/>
    <s v="Baringo"/>
    <s v="Koibatek"/>
    <s v="Tinet"/>
    <s v="Chemosong"/>
    <x v="2"/>
    <s v="Kichemu limited"/>
    <s v=""/>
    <s v=""/>
    <s v="Micro Business"/>
    <s v="MKD"/>
    <s v="Masonry"/>
    <s v="08/04/2021"/>
  </r>
  <r>
    <s v="VPA6"/>
    <x v="5585"/>
    <x v="1"/>
    <s v=""/>
    <s v="7th December,2020"/>
    <d v="2020-12-07T00:00:00"/>
    <s v="8th January,2021"/>
    <d v="2021-01-08T00:00:00"/>
    <s v="Caroline Koech Jepkoech"/>
    <s v="Female"/>
    <s v="99999"/>
    <s v="721606200"/>
    <s v="254752764026"/>
    <s v=""/>
    <s v="254721606200"/>
    <n v="35.119653"/>
    <n v="0.17963000000000001"/>
    <s v="Nandi"/>
    <s v="Nandi hills"/>
    <s v="Nandi hills"/>
    <s v="Sinendet"/>
    <x v="0"/>
    <s v="Ndimar Renewable Energy"/>
    <s v="Julius Wachira"/>
    <s v=""/>
    <s v="Micro Business"/>
    <s v="MKD"/>
    <s v="Masonry"/>
    <s v="09/04/2021"/>
  </r>
  <r>
    <s v="VPA6"/>
    <x v="5586"/>
    <x v="1"/>
    <s v=""/>
    <s v="5th January,2021"/>
    <d v="2021-01-05T00:00:00"/>
    <s v="10th April,2021"/>
    <d v="2021-04-10T00:00:00"/>
    <s v="Keter Mike K"/>
    <s v="Male"/>
    <n v="99999"/>
    <s v="254720277588"/>
    <s v="254720277588"/>
    <s v=""/>
    <s v="254727454406"/>
    <n v="35.432392"/>
    <n v="0.61393699999999995"/>
    <s v="Uasin Gishu"/>
    <s v="Moiben"/>
    <s v="Kimoning"/>
    <s v="Kapkei"/>
    <x v="1"/>
    <s v="Kichemu limited"/>
    <s v=""/>
    <s v=""/>
    <s v="Micro Business"/>
    <s v="MKD"/>
    <s v="Masonry"/>
    <s v="10/04/2021"/>
  </r>
  <r>
    <s v="VPA6"/>
    <x v="5587"/>
    <x v="1"/>
    <s v=""/>
    <s v="11th April,2021"/>
    <d v="2021-04-11T00:00:00"/>
    <s v="11th April,2021"/>
    <d v="2021-04-11T00:00:00"/>
    <s v="Johnston Orenge"/>
    <s v="Male"/>
    <s v="4119407"/>
    <s v="254725856595"/>
    <s v="254725856595"/>
    <s v=""/>
    <s v="254735461735"/>
    <n v="34.874834999999997"/>
    <n v="-0.88524499999999995"/>
    <s v="Kisii"/>
    <s v="Nyamache"/>
    <s v="Nyacheki"/>
    <s v="Isena"/>
    <x v="2"/>
    <s v="Nyansancha Biogas"/>
    <s v="Samuel Manyura otiso"/>
    <s v=""/>
    <s v="Micro Business"/>
    <s v="MKD"/>
    <s v="Masonry"/>
    <s v="11/04/2021"/>
  </r>
  <r>
    <s v="VPA6"/>
    <x v="5588"/>
    <x v="1"/>
    <s v=""/>
    <s v="10th March,2021"/>
    <d v="2021-03-10T00:00:00"/>
    <s v="15th April,2021"/>
    <d v="2021-04-15T00:00:00"/>
    <s v="Mwaura Njoroge John"/>
    <s v="Male"/>
    <s v="20675187"/>
    <s v="254726154709"/>
    <s v="254726154709"/>
    <s v=""/>
    <s v="254710518816"/>
    <n v="36.800203000000003"/>
    <n v="-0.856325"/>
    <s v="Kiambu"/>
    <s v="Gatundu North"/>
    <s v="Gituamba"/>
    <s v="Karangari"/>
    <x v="2"/>
    <s v="Andcol Enterprises"/>
    <s v="Andrew toloyi"/>
    <s v=""/>
    <s v="Micro Business"/>
    <s v="KENBIM"/>
    <s v="Masonry"/>
    <s v="15/04/2021"/>
  </r>
  <r>
    <s v="VPA6"/>
    <x v="5589"/>
    <x v="1"/>
    <s v=""/>
    <s v="25th February,2021"/>
    <d v="2021-02-25T00:00:00"/>
    <s v="15th April,2021"/>
    <d v="2021-04-15T00:00:00"/>
    <s v="Kittony Francis K"/>
    <s v="Male"/>
    <n v="99999"/>
    <s v="254722577258"/>
    <s v="254722577258"/>
    <s v=""/>
    <s v=""/>
    <n v="35.866273999999997"/>
    <n v="0.12013799999999999"/>
    <s v="Baringo"/>
    <s v="Koibatek"/>
    <s v="Mogotio"/>
    <s v="Kapkut"/>
    <x v="6"/>
    <s v="Kichemu limited"/>
    <s v=""/>
    <s v=""/>
    <s v="Micro Business"/>
    <s v="MKD"/>
    <s v="Masonry"/>
    <s v="16/04/2021"/>
  </r>
  <r>
    <s v="VPA6"/>
    <x v="5590"/>
    <x v="1"/>
    <s v=""/>
    <s v="2nd February,2021"/>
    <d v="2021-02-02T00:00:00"/>
    <s v="10th March,2021"/>
    <d v="2021-03-10T00:00:00"/>
    <s v="Edwin Nyakundi Musonga"/>
    <s v="Male"/>
    <s v="23903762"/>
    <s v="254726364143"/>
    <s v="254726364143"/>
    <s v=""/>
    <s v="254719132626"/>
    <n v="34.937800000000003"/>
    <n v="-0.54389299999999996"/>
    <s v="Nyamira"/>
    <s v="Nyamira South"/>
    <s v="Bomanyanya"/>
    <s v="Nyamokenye"/>
    <x v="3"/>
    <s v="Perjo Biogas Co Ltd"/>
    <s v="Joel Moigare"/>
    <s v=""/>
    <s v="Micro Business"/>
    <s v="KENBIM"/>
    <s v="Masonry"/>
    <s v="22/04/2021"/>
  </r>
  <r>
    <s v="VPA6"/>
    <x v="5591"/>
    <x v="1"/>
    <s v=""/>
    <s v="22nd March,2021"/>
    <d v="2021-03-22T00:00:00"/>
    <s v="26th April,2021"/>
    <d v="2021-04-26T00:00:00"/>
    <s v="James Gitau Gaturu"/>
    <s v="Male"/>
    <s v="9554499"/>
    <s v="254726391360"/>
    <s v="254726391360"/>
    <s v=""/>
    <s v="254719537758"/>
    <n v="36.169324000000003"/>
    <n v="-0.171321"/>
    <s v="Nakuru"/>
    <s v="Bahati"/>
    <s v="Maili saba"/>
    <s v="Jerusalem"/>
    <x v="2"/>
    <s v="Samjubiotec Enterprises"/>
    <s v="Samuel Juma"/>
    <s v=""/>
    <s v="Micro Business"/>
    <s v="MKD"/>
    <s v="Masonry"/>
    <s v="27/04/2021"/>
  </r>
  <r>
    <s v="VPA6"/>
    <x v="5592"/>
    <x v="2"/>
    <s v="Institutional Plant"/>
    <s v="3rd May,2021"/>
    <d v="2021-05-03T00:00:00"/>
    <s v="3rd May,2021"/>
    <d v="2021-05-03T00:00:00"/>
    <s v="Farm Ogembo Daily"/>
    <s v="Male"/>
    <s v="20459798"/>
    <s v="+254728570693"/>
    <s v="254726449722"/>
    <s v=""/>
    <s v="254728570693"/>
    <n v="34.718555000000002"/>
    <n v="-0.79470300000000005"/>
    <s v="Kisii"/>
    <s v="Gucha  South"/>
    <s v="Machoge"/>
    <s v="Nyabisiongororo"/>
    <x v="1"/>
    <s v="Nyansancha Biogas"/>
    <s v="Samuel Manyura otiso Biogas"/>
    <s v=""/>
    <s v="Micro Business"/>
    <s v="MKD"/>
    <s v="Masonry"/>
    <s v="04/05/2021"/>
  </r>
  <r>
    <s v="VPA6"/>
    <x v="5593"/>
    <x v="1"/>
    <s v=""/>
    <s v="4th May,2021"/>
    <d v="2021-05-04T00:00:00"/>
    <s v="4th May,2021"/>
    <d v="2021-05-04T00:00:00"/>
    <s v="Oyiako Paul"/>
    <s v="Male"/>
    <s v="8273655"/>
    <s v="+254740694180"/>
    <s v="254712652146"/>
    <s v=""/>
    <s v="254740694180"/>
    <n v="34.791392000000002"/>
    <n v="-0.701963"/>
    <s v="Kisii"/>
    <s v="Kisii Central"/>
    <s v="Township"/>
    <s v="Bomobega"/>
    <x v="2"/>
    <s v="Nyansancha Biogas"/>
    <s v="Samuel Manyura otiso"/>
    <s v=""/>
    <s v="Micro Business"/>
    <s v="MKD"/>
    <s v="Masonry"/>
    <s v="04/05/2021"/>
  </r>
  <r>
    <s v="VPA6"/>
    <x v="5594"/>
    <x v="1"/>
    <s v=""/>
    <s v="12th May,2021"/>
    <d v="2021-05-12T00:00:00"/>
    <s v="12th May,2021"/>
    <d v="2021-05-12T00:00:00"/>
    <s v="Karori Yunes Gesare"/>
    <s v="Female"/>
    <s v="5826551"/>
    <s v="+2547229756963"/>
    <s v="254722984679"/>
    <s v=""/>
    <s v="2547229756963"/>
    <n v="34.735132"/>
    <n v="-0.69060699999999997"/>
    <s v="Kisii"/>
    <s v="Kisii South"/>
    <s v="Boviakhmu"/>
    <s v="Gsugurj"/>
    <x v="2"/>
    <s v="Nyansancha Biogas"/>
    <s v="Samuel Manyura otiso"/>
    <s v=""/>
    <s v="Micro Business"/>
    <s v="MKD"/>
    <s v="Masonry"/>
    <s v="13/05/2021"/>
  </r>
  <r>
    <s v="VPA6"/>
    <x v="5595"/>
    <x v="0"/>
    <s v="Non Compliant"/>
    <s v="21st February,2021"/>
    <d v="2021-02-21T00:00:00"/>
    <s v="1st March,2021"/>
    <d v="2021-03-01T00:00:00"/>
    <s v="Iregi David Gathongo"/>
    <s v="Male"/>
    <s v="13539659"/>
    <s v="+254720476043"/>
    <s v="254726675319"/>
    <s v=""/>
    <s v="254720476043"/>
    <n v="37.085092000000003"/>
    <n v="-0.37331500000000001"/>
    <s v="Nyeri"/>
    <s v="Mathira West"/>
    <s v="Hobe"/>
    <s v="Kiambii"/>
    <x v="1"/>
    <s v="Mt Kenya Renewable energy"/>
    <s v="null"/>
    <s v=""/>
    <s v="Micro Business"/>
    <s v="KENBIM"/>
    <s v="Masonry"/>
    <s v="15/05/2021"/>
  </r>
  <r>
    <s v="VPA6"/>
    <x v="5596"/>
    <x v="1"/>
    <s v=""/>
    <s v="15th May,2021"/>
    <d v="2021-05-15T00:00:00"/>
    <s v="15th May,2021"/>
    <d v="2021-05-15T00:00:00"/>
    <s v="Measick Elizabeth"/>
    <s v="Female"/>
    <s v="2800825"/>
    <s v="+254703379311"/>
    <s v="254706193353"/>
    <s v=""/>
    <s v="254703379311"/>
    <n v="34.586602999999997"/>
    <n v="-0.73347499999999999"/>
    <s v="Migori"/>
    <s v="Rongo"/>
    <s v="Rongo"/>
    <s v="Nyarach"/>
    <x v="1"/>
    <s v="Nyansancha Biogas"/>
    <s v="Samuel Manyura otiso"/>
    <s v=""/>
    <s v="Micro Business"/>
    <s v="MKD"/>
    <s v="Masonry"/>
    <s v="15/05/2021"/>
  </r>
  <r>
    <s v="VPA6"/>
    <x v="5597"/>
    <x v="1"/>
    <s v=""/>
    <s v="20th January,2021"/>
    <d v="2021-01-20T00:00:00"/>
    <s v="23rd May,2021"/>
    <d v="2021-05-23T00:00:00"/>
    <s v="Yegon Joseph"/>
    <s v="Male"/>
    <n v="99999"/>
    <s v="254713348945"/>
    <s v="254713348945"/>
    <s v=""/>
    <s v=""/>
    <n v="35.807254999999998"/>
    <n v="0.28079300000000001"/>
    <s v="Baringo"/>
    <s v="Baringo Central"/>
    <s v="Tenges"/>
    <s v="Tulwongoi"/>
    <x v="2"/>
    <s v="Kichemu limited"/>
    <s v=""/>
    <s v=""/>
    <s v="Micro Business"/>
    <s v="MKD"/>
    <s v="Masonry"/>
    <s v="23/05/2021"/>
  </r>
  <r>
    <s v="VPA6"/>
    <x v="5598"/>
    <x v="1"/>
    <s v=""/>
    <s v="3rd April,2021"/>
    <d v="2021-04-03T00:00:00"/>
    <s v="23rd May,2021"/>
    <d v="2021-05-23T00:00:00"/>
    <s v="Lenge Jackson Kibet"/>
    <s v="Male"/>
    <n v="99999"/>
    <s v="254726327055"/>
    <s v="254726327055"/>
    <s v=""/>
    <s v=""/>
    <n v="35.814135"/>
    <n v="0.28046300000000002"/>
    <s v="Baringo"/>
    <s v="Baringo Central"/>
    <s v="Tenges"/>
    <s v="Tulwongoi"/>
    <x v="1"/>
    <s v="Kichemu limited"/>
    <s v=""/>
    <s v=""/>
    <s v="Micro Business"/>
    <s v="MKD"/>
    <s v="Masonry"/>
    <s v="23/05/2021"/>
  </r>
  <r>
    <s v="VPA6"/>
    <x v="5599"/>
    <x v="1"/>
    <s v=""/>
    <s v="29th May,2021"/>
    <d v="2021-05-29T00:00:00"/>
    <s v="29th May,2021"/>
    <d v="2021-05-29T00:00:00"/>
    <s v="Ondego Zablon Kube"/>
    <s v="Male"/>
    <s v="0933051"/>
    <s v="254723579372"/>
    <s v="254723579372"/>
    <s v=""/>
    <s v="254714576669"/>
    <n v="34.955736999999999"/>
    <n v="0.98454200000000003"/>
    <s v="Trans Nzoia"/>
    <s v="Trans Nzoia West"/>
    <s v="Matisi"/>
    <s v="Siuna"/>
    <x v="2"/>
    <s v="Pafasi Enterprise"/>
    <s v="Tom apiya"/>
    <s v=""/>
    <s v="Micro Business"/>
    <s v="MKD"/>
    <s v="Masonry"/>
    <s v="29/05/2021"/>
  </r>
  <r>
    <s v="VPA6"/>
    <x v="5600"/>
    <x v="1"/>
    <s v=""/>
    <s v="20th March,2021"/>
    <d v="2021-03-20T00:00:00"/>
    <s v="24th May,2021"/>
    <d v="2021-05-24T00:00:00"/>
    <s v="Ngugi Kabui David"/>
    <s v="Male"/>
    <s v="24038420"/>
    <s v="2547577779880"/>
    <s v="2547577779880"/>
    <s v=""/>
    <s v="254724155132"/>
    <n v="36.961697000000001"/>
    <n v="-1.0105249999999999"/>
    <s v="Kiambu"/>
    <s v="Kiambu"/>
    <s v="Mangu"/>
    <s v="Mutuma"/>
    <x v="1"/>
    <s v="Mt Kenya Renewable energy"/>
    <s v="Paul kiama"/>
    <s v=""/>
    <s v="Micro Business"/>
    <s v="KENBIM"/>
    <s v="Masonry"/>
    <s v="31/05/2021"/>
  </r>
  <r>
    <s v="VPA6"/>
    <x v="5601"/>
    <x v="1"/>
    <s v=""/>
    <s v="18th April,2021"/>
    <d v="2021-04-18T00:00:00"/>
    <s v="6th May,2021"/>
    <d v="2021-05-06T00:00:00"/>
    <s v="Kibanga Dennis Mutuma"/>
    <s v="Male"/>
    <s v="25237834"/>
    <s v="720549884"/>
    <s v="254720549884"/>
    <s v=""/>
    <s v="254720549884"/>
    <n v="37.653131999999999"/>
    <n v="-8.6542999999999995E-2"/>
    <s v="Meru"/>
    <s v="Imenti South"/>
    <s v="Mwichoune"/>
    <s v="Rambu"/>
    <x v="1"/>
    <s v="Mt Kenya Renewable energy"/>
    <s v="Samuel Mbugua"/>
    <s v=""/>
    <s v="Micro Business"/>
    <s v="KENBIM"/>
    <s v="Masonry"/>
    <s v="01/06/2021"/>
  </r>
  <r>
    <s v="VPA6"/>
    <x v="5602"/>
    <x v="1"/>
    <s v=""/>
    <s v="28th March,2021"/>
    <d v="2021-03-28T00:00:00"/>
    <s v="16th April,2021"/>
    <d v="2021-04-16T00:00:00"/>
    <s v="Mbijiwe Timothy Mwenda"/>
    <s v="Male"/>
    <n v="99999"/>
    <s v="254722844182"/>
    <s v="254722844182"/>
    <s v=""/>
    <s v="254746627316"/>
    <n v="37.578449999999997"/>
    <n v="-2.9207E-2"/>
    <s v="Meru"/>
    <s v="Imenti South"/>
    <s v="Uruku"/>
    <s v="Nkogwe"/>
    <x v="2"/>
    <s v="Likunga Company Limited"/>
    <s v="Julius Mwiraria"/>
    <s v=""/>
    <s v="Micro Business"/>
    <s v="KENBIM"/>
    <s v="Masonry"/>
    <s v="04/06/2021"/>
  </r>
  <r>
    <s v="VPA6"/>
    <x v="5603"/>
    <x v="1"/>
    <s v=""/>
    <s v="5th March,2021"/>
    <d v="2021-03-05T00:00:00"/>
    <s v="25th March,2021"/>
    <d v="2021-03-25T00:00:00"/>
    <s v="Mwiti Jackline Kawira"/>
    <s v="Male"/>
    <s v="195643567"/>
    <s v="254719679202"/>
    <s v="254719679202"/>
    <s v=""/>
    <s v="254721227712"/>
    <n v="37.632294999999999"/>
    <n v="-0.252583"/>
    <s v="Meru"/>
    <s v="Imenti South"/>
    <s v="Chogoria"/>
    <s v="Katharani"/>
    <x v="3"/>
    <s v="Likunga Company Limited"/>
    <s v="Gideon Mbaabu"/>
    <s v=""/>
    <s v="Micro Business"/>
    <s v="KENBIM"/>
    <s v="Masonry"/>
    <s v="04/06/2021"/>
  </r>
  <r>
    <s v="VPA6"/>
    <x v="5604"/>
    <x v="0"/>
    <s v="Grievance"/>
    <s v="14th May,2021"/>
    <d v="2021-05-14T00:00:00"/>
    <s v="2nd June,2021"/>
    <d v="2021-06-02T00:00:00"/>
    <s v="Rutere George Kirimi"/>
    <s v="Male"/>
    <s v="234565434"/>
    <s v="728280816"/>
    <s v="254728280816"/>
    <s v=""/>
    <s v="254728873106"/>
    <n v="37.570141999999997"/>
    <n v="-6.1823000000000003E-2"/>
    <s v="Meru"/>
    <s v="Imenti South"/>
    <s v="Kathera"/>
    <s v="Marimba"/>
    <x v="2"/>
    <s v="Likunga Company Limited"/>
    <s v="Jason Mutabari"/>
    <s v=""/>
    <s v="Micro Business"/>
    <s v="KENBIM"/>
    <s v="Masonry"/>
    <s v="04/06/2021"/>
  </r>
  <r>
    <s v="VPA6"/>
    <x v="5605"/>
    <x v="1"/>
    <s v=""/>
    <s v="28th March,2021"/>
    <d v="2021-03-28T00:00:00"/>
    <s v="16th April,2021"/>
    <d v="2021-04-16T00:00:00"/>
    <s v="Ndegwa Edward Muriuki"/>
    <s v="Male"/>
    <n v="99999"/>
    <s v="254723520492"/>
    <s v="254723520492"/>
    <s v=""/>
    <s v="254726857561"/>
    <n v="37.608732000000003"/>
    <n v="-9.8267999999999994E-2"/>
    <s v="Meru"/>
    <s v="Imenti South"/>
    <s v="Ngirene"/>
    <s v="Ngirine"/>
    <x v="2"/>
    <s v="Likunga Company Limited"/>
    <s v="Julius Mwiraria"/>
    <s v=""/>
    <s v="Micro Business"/>
    <s v="KENBIM"/>
    <s v="Masonry"/>
    <s v="04/06/2021"/>
  </r>
  <r>
    <s v="VPA6"/>
    <x v="5606"/>
    <x v="1"/>
    <s v=""/>
    <s v="2nd May,2021"/>
    <d v="2021-05-02T00:00:00"/>
    <s v="15th May,2021"/>
    <d v="2021-05-15T00:00:00"/>
    <s v="Gitari Ann Kawira"/>
    <s v="Male"/>
    <s v="193487544"/>
    <s v="254729371686"/>
    <s v="254729371686"/>
    <s v=""/>
    <s v="254718355386"/>
    <n v="37.639119999999998"/>
    <n v="-0.25203500000000001"/>
    <s v="Tharaka-Nithi"/>
    <s v="Maara"/>
    <s v="Kiriani"/>
    <s v="Kiriani"/>
    <x v="2"/>
    <s v="Likunga Company Limited"/>
    <s v="Gideon Mbaabu"/>
    <s v=""/>
    <s v="Micro Business"/>
    <s v="KENBIM"/>
    <s v="Masonry"/>
    <s v="04/06/2021"/>
  </r>
  <r>
    <s v="VPA6"/>
    <x v="5607"/>
    <x v="1"/>
    <s v=""/>
    <s v="3rd January,2021"/>
    <d v="2021-01-03T00:00:00"/>
    <s v="2nd February,2021"/>
    <d v="2021-02-02T00:00:00"/>
    <s v="Kambura Kirimi Silvia"/>
    <s v="Female"/>
    <s v="9215503"/>
    <s v="727374149"/>
    <s v="254727374149"/>
    <s v=""/>
    <s v="254711258938"/>
    <n v="37.603301999999999"/>
    <n v="-5.8845000000000001E-2"/>
    <s v="Meru"/>
    <s v="Imenti South"/>
    <s v="Kathera"/>
    <s v="Taai"/>
    <x v="3"/>
    <s v="Likunga Company Limited"/>
    <s v="Eric Munene"/>
    <s v=""/>
    <s v="Micro Business"/>
    <s v="MKD"/>
    <s v="Masonry"/>
    <s v="05/06/2021"/>
  </r>
  <r>
    <s v="VPA6"/>
    <x v="5608"/>
    <x v="1"/>
    <s v=""/>
    <s v="6th June,2021"/>
    <d v="2021-06-06T00:00:00"/>
    <s v="6th June,2021"/>
    <d v="2021-06-06T00:00:00"/>
    <s v="Irongi Abdi Kibet"/>
    <s v="Male"/>
    <s v="23525090"/>
    <s v="254722381924"/>
    <s v="254722381924"/>
    <s v=""/>
    <s v="254703400700"/>
    <n v="35.029837999999998"/>
    <n v="1.0099229999999999"/>
    <s v="Trans Nzoia"/>
    <s v="Kiminini"/>
    <s v="Milimani"/>
    <s v="Forest"/>
    <x v="3"/>
    <s v="Pafasi Enterprise"/>
    <s v="Tom apiya agalo"/>
    <s v=""/>
    <s v="Micro Business"/>
    <s v="MKD"/>
    <s v="Masonry"/>
    <s v="06/06/2021"/>
  </r>
  <r>
    <s v="VPA6"/>
    <x v="5609"/>
    <x v="1"/>
    <s v=""/>
    <s v="19th February,2021"/>
    <d v="2021-02-19T00:00:00"/>
    <s v="5th March,2021"/>
    <d v="2021-03-05T00:00:00"/>
    <s v="Njeru Mbaka Eustace"/>
    <s v="Male"/>
    <s v="193454322"/>
    <s v="254721555598"/>
    <s v="254721555598"/>
    <s v=""/>
    <s v="254721555598"/>
    <n v="37.670098000000003"/>
    <n v="-0.35041299999999997"/>
    <s v="Tharaka-Nithi"/>
    <s v="Chuka"/>
    <s v="Muiru"/>
    <s v="Kambandi"/>
    <x v="0"/>
    <s v="Likunga Company Limited"/>
    <s v="Gideon Mbaabu"/>
    <s v=""/>
    <s v="Micro Business"/>
    <s v="MKD"/>
    <s v="Masonry"/>
    <s v="09/06/2021"/>
  </r>
  <r>
    <s v="VPA6"/>
    <x v="5610"/>
    <x v="1"/>
    <s v=""/>
    <s v="28th February,2021"/>
    <d v="2021-02-28T00:00:00"/>
    <s v="18th March,2021"/>
    <d v="2021-03-18T00:00:00"/>
    <s v="Mutegi Felix Kithinji"/>
    <s v="Male"/>
    <s v="23432154"/>
    <s v="254735973942"/>
    <s v="254735973942"/>
    <s v=""/>
    <s v="254735973904"/>
    <n v="37.619782999999998"/>
    <n v="-0.34767500000000001"/>
    <s v="Tharaka-Nithi"/>
    <s v="Chuka"/>
    <s v="Kirege"/>
    <s v="Kirege"/>
    <x v="0"/>
    <s v="Likunga Company Limited"/>
    <s v="Gideon Mbaabu"/>
    <s v=""/>
    <s v="Micro Business"/>
    <s v="MKD"/>
    <s v="Masonry"/>
    <s v="09/06/2021"/>
  </r>
  <r>
    <s v="VPA6"/>
    <x v="5611"/>
    <x v="1"/>
    <s v=""/>
    <s v="1st February,2021"/>
    <d v="2021-02-01T00:00:00"/>
    <s v="25th February,2021"/>
    <d v="2021-02-25T00:00:00"/>
    <s v="Silas Justus Muriithi"/>
    <s v="Male"/>
    <s v="21456432"/>
    <s v="724058821"/>
    <s v="254724058821"/>
    <s v=""/>
    <s v="254714163714"/>
    <n v="37.631570000000004"/>
    <n v="-0.31973000000000001"/>
    <s v="Tharaka-Nithi"/>
    <s v="Chuka"/>
    <s v="Kuangondu"/>
    <s v="Mukungugu"/>
    <x v="2"/>
    <s v="Likunga Company Limited"/>
    <s v="Julius Meme"/>
    <s v=""/>
    <s v="Micro Business"/>
    <s v="KENBIM"/>
    <s v="Masonry"/>
    <s v="09/06/2021"/>
  </r>
  <r>
    <s v="VPA6"/>
    <x v="5612"/>
    <x v="0"/>
    <s v="Grievance"/>
    <s v="1st February,2021"/>
    <d v="2021-02-01T00:00:00"/>
    <s v="20th March,2021"/>
    <d v="2021-03-20T00:00:00"/>
    <s v="Nemiah Sareto"/>
    <s v="Male"/>
    <s v="99999"/>
    <s v="254791580899"/>
    <s v="254791580899"/>
    <s v=""/>
    <s v=""/>
    <n v="35.301189000000001"/>
    <n v="0.14344299999999999"/>
    <s v="Nandi"/>
    <s v="Nandi hills"/>
    <s v="Nandi hills"/>
    <s v="Mogobich"/>
    <x v="0"/>
    <s v="Ndimar Renewable Energy"/>
    <s v="Julius Murimi"/>
    <s v=""/>
    <s v="Micro Business"/>
    <s v="KENBIM"/>
    <s v="Masonry"/>
    <s v="07/07/2021"/>
  </r>
  <r>
    <s v="VPA6"/>
    <x v="5613"/>
    <x v="0"/>
    <s v="Non Compliant"/>
    <s v="10th May,2021"/>
    <d v="2021-05-10T00:00:00"/>
    <s v="13th July,2021"/>
    <d v="2021-07-13T00:00:00"/>
    <s v="Kipsoi Richard"/>
    <s v="Male"/>
    <s v="11427425"/>
    <s v="254723478924"/>
    <s v="254723478924"/>
    <s v=""/>
    <s v=""/>
    <n v="35.914949999999997"/>
    <n v="-9.0908000000000003E-2"/>
    <s v="Nakuru"/>
    <s v="Rongai"/>
    <s v="Soy"/>
    <s v="Mainga"/>
    <x v="1"/>
    <s v="Kichemu limited"/>
    <s v=""/>
    <s v=""/>
    <s v="Micro Business"/>
    <s v="MKD"/>
    <s v="Masonry"/>
    <s v="13/07/2021"/>
  </r>
  <r>
    <s v="VPA6"/>
    <x v="5614"/>
    <x v="1"/>
    <s v=""/>
    <s v="25th June,2021"/>
    <d v="2021-06-25T00:00:00"/>
    <s v="25th July,2021"/>
    <d v="2021-07-25T00:00:00"/>
    <s v="Samuel Ogechi Momanyi"/>
    <s v="Male"/>
    <s v="0947243"/>
    <s v="254704020391"/>
    <s v="254704020391"/>
    <s v=""/>
    <s v="254733475189"/>
    <n v="35.018548000000003"/>
    <n v="-0.586113"/>
    <s v="Nyamira"/>
    <s v="Nyamira North"/>
    <s v="Itibo"/>
    <s v="Bonyunyu"/>
    <x v="3"/>
    <s v="Perjo Biogas and co ltd"/>
    <s v="Joel Moigare"/>
    <s v=""/>
    <s v="Micro Business"/>
    <s v="KENBIM"/>
    <s v="Masonry"/>
    <s v="12/08/2021"/>
  </r>
  <r>
    <s v="VPA6"/>
    <x v="5615"/>
    <x v="1"/>
    <s v=""/>
    <s v="10th May,2021"/>
    <d v="2021-05-10T00:00:00"/>
    <s v="20th June,2021"/>
    <d v="2021-06-20T00:00:00"/>
    <s v="Stephen Sese Ondari"/>
    <s v="Male"/>
    <s v="0944536"/>
    <s v="254723401650"/>
    <s v="254723401650"/>
    <s v=""/>
    <s v="254734491146"/>
    <n v="35.019154999999998"/>
    <n v="-0.58588799999999996"/>
    <s v="Nyamira"/>
    <s v="Nyamira North"/>
    <s v="Itibo"/>
    <s v="Bonyunyu"/>
    <x v="3"/>
    <s v="Perjo Biogas and co ltd"/>
    <s v="Joel Moigare"/>
    <s v=""/>
    <s v="Micro Business"/>
    <s v="MKD"/>
    <s v="Masonry"/>
    <s v="12/08/2021"/>
  </r>
  <r>
    <s v="VPA6"/>
    <x v="5616"/>
    <x v="1"/>
    <s v=""/>
    <s v="19th July,2021"/>
    <d v="2021-07-19T00:00:00"/>
    <s v="12th August,2021"/>
    <d v="2021-08-12T00:00:00"/>
    <s v="Wasike Jackline Mukwana"/>
    <s v="Female"/>
    <s v="12442101"/>
    <s v="72286879"/>
    <s v="254722868789"/>
    <s v=""/>
    <s v="254721277219"/>
    <n v="35.113489000000001"/>
    <n v="1.047501"/>
    <s v="Trans Nzoia"/>
    <s v="Trans Nzoia West"/>
    <s v="Sinyereri"/>
    <s v="Minex"/>
    <x v="0"/>
    <s v="Pafasi Enterprise"/>
    <s v="null"/>
    <s v=""/>
    <s v="Micro Business"/>
    <s v="MKD"/>
    <s v="Masonry"/>
    <s v="12/08/2021"/>
  </r>
  <r>
    <s v="VPA6"/>
    <x v="5617"/>
    <x v="0"/>
    <s v="Non Compliant"/>
    <s v="10th June,2021"/>
    <d v="2021-06-10T00:00:00"/>
    <s v="15th August,2021"/>
    <d v="2021-08-15T00:00:00"/>
    <s v="Toroitich Sarah"/>
    <s v="Female"/>
    <s v="6597042"/>
    <s v="726839195"/>
    <s v="254726839195"/>
    <s v=""/>
    <s v=""/>
    <n v="35.771014999999998"/>
    <n v="0.46864400000000001"/>
    <s v="Baringo"/>
    <s v="Baringo Central"/>
    <s v="Kapropita"/>
    <s v="Kapropita"/>
    <x v="2"/>
    <s v="Kichemu limited"/>
    <s v=""/>
    <s v=""/>
    <s v="Micro Business"/>
    <s v="MKD"/>
    <s v="Masonry"/>
    <s v="15/08/2021"/>
  </r>
  <r>
    <s v="VPA6"/>
    <x v="5618"/>
    <x v="1"/>
    <s v=""/>
    <s v="10th June,2021"/>
    <d v="2021-06-10T00:00:00"/>
    <s v="15th August,2021"/>
    <d v="2021-08-15T00:00:00"/>
    <s v="Chebon Nancy"/>
    <s v="Female"/>
    <n v="99999"/>
    <s v="254724787046"/>
    <s v="254724787046"/>
    <s v=""/>
    <s v=""/>
    <n v="35.755389999999998"/>
    <n v="0.49346800000000002"/>
    <s v="Baringo"/>
    <s v="Baringo Central"/>
    <s v="Kapropita"/>
    <s v="Kapchepsir"/>
    <x v="2"/>
    <s v="Kichemu limited"/>
    <s v=""/>
    <s v=""/>
    <s v="Micro Business"/>
    <s v="MKD"/>
    <s v="Masonry"/>
    <s v="15/08/2021"/>
  </r>
  <r>
    <s v="VPA6"/>
    <x v="5619"/>
    <x v="0"/>
    <s v="Non Compliant"/>
    <s v="10th June,2021"/>
    <d v="2021-06-10T00:00:00"/>
    <s v="15th August,2021"/>
    <d v="2021-08-15T00:00:00"/>
    <s v="Biwott Joseph L"/>
    <s v="Male"/>
    <n v="99999"/>
    <s v="721359087"/>
    <s v="254721359087"/>
    <s v=""/>
    <s v=""/>
    <n v="35.756490999999997"/>
    <n v="0.48988900000000002"/>
    <s v="Baringo"/>
    <s v="Baringo Central"/>
    <s v="Kapropita"/>
    <s v="Kapchesir"/>
    <x v="0"/>
    <s v="Kichemu limited"/>
    <s v=""/>
    <s v=""/>
    <s v="Micro Business"/>
    <s v="MKD"/>
    <s v="Masonry"/>
    <s v="15/08/2021"/>
  </r>
  <r>
    <s v="VPA6"/>
    <x v="5620"/>
    <x v="1"/>
    <s v=""/>
    <s v="10th June,2021"/>
    <d v="2021-06-10T00:00:00"/>
    <s v="15th August,2021"/>
    <d v="2021-08-15T00:00:00"/>
    <s v="Jebet Christine"/>
    <s v="Female"/>
    <n v="99999"/>
    <s v="720927582"/>
    <s v="254720927582"/>
    <s v=""/>
    <s v=""/>
    <n v="35.754255000000001"/>
    <n v="0.49269499999999999"/>
    <s v="Baringo"/>
    <s v="Baringo Central"/>
    <s v="Kapropita"/>
    <s v="Kapchesir"/>
    <x v="0"/>
    <s v="Kichemu limited"/>
    <s v="null"/>
    <s v=""/>
    <s v="Micro Business"/>
    <s v="MKD"/>
    <s v="Masonry"/>
    <s v="15/08/2021"/>
  </r>
  <r>
    <s v="VPA6"/>
    <x v="5621"/>
    <x v="1"/>
    <s v=""/>
    <s v="15th May,2021"/>
    <d v="2021-05-15T00:00:00"/>
    <s v="15th August,2021"/>
    <d v="2021-08-15T00:00:00"/>
    <s v="Komen Judy"/>
    <s v="Female"/>
    <n v="99999"/>
    <s v="711511072"/>
    <s v="254711511072"/>
    <s v=""/>
    <s v=""/>
    <n v="35.748922"/>
    <n v="0.47983300000000001"/>
    <s v="Baringo"/>
    <s v="Baringo Central"/>
    <s v="Kabarnet"/>
    <s v="Mumol"/>
    <x v="0"/>
    <s v="Kichemu limited"/>
    <s v=""/>
    <s v=""/>
    <s v="Micro Business"/>
    <s v="MKD"/>
    <s v="Masonry"/>
    <s v="15/08/2021"/>
  </r>
  <r>
    <s v="VPA6"/>
    <x v="5622"/>
    <x v="0"/>
    <s v="Unreachable"/>
    <s v="15th August,2021"/>
    <d v="2021-08-15T00:00:00"/>
    <s v="3rd September,2021"/>
    <d v="2021-09-03T00:00:00"/>
    <s v="Kirunja David Mwebia"/>
    <s v="Male"/>
    <s v="7743055"/>
    <s v="727085263"/>
    <s v="254114636533"/>
    <s v=""/>
    <s v="254726266599"/>
    <n v="37.650647999999997"/>
    <n v="-9.5312999999999995E-2"/>
    <s v="Meru"/>
    <s v="Imenti South"/>
    <s v="Mwichiune"/>
    <s v="Kierera"/>
    <x v="2"/>
    <s v="Likunga Company Limited"/>
    <s v="Mwiti ndubi"/>
    <s v=""/>
    <s v="Micro Business"/>
    <s v="MKD"/>
    <s v="Masonry"/>
    <s v="08/09/2021"/>
  </r>
  <r>
    <s v="VPA6"/>
    <x v="5623"/>
    <x v="0"/>
    <s v="Grievance"/>
    <s v="12th April,2021"/>
    <d v="2021-04-12T00:00:00"/>
    <s v="10th July,2021"/>
    <d v="2021-07-10T00:00:00"/>
    <s v="Muthoni Wangui Esther"/>
    <s v="Female"/>
    <s v="26392183"/>
    <s v="254726039088"/>
    <s v="254726039088"/>
    <s v=""/>
    <s v="254724582593"/>
    <n v="36.178621999999997"/>
    <n v="-0.16648199999999999"/>
    <s v="Nakuru"/>
    <s v="Bahati"/>
    <s v="Karunga"/>
    <s v="Ruguru"/>
    <x v="2"/>
    <s v="Samjubiotec Enterprises"/>
    <s v="Samuel Juma"/>
    <s v=""/>
    <s v="Micro Business"/>
    <s v="MKD"/>
    <s v="Masonry"/>
    <s v="27/07/2021"/>
  </r>
  <r>
    <s v="VPA6"/>
    <x v="5624"/>
    <x v="0"/>
    <s v="Unreachable"/>
    <s v="25th September,2021"/>
    <d v="2021-09-25T00:00:00"/>
    <s v="25th September,2021"/>
    <d v="2021-09-25T00:00:00"/>
    <s v="Wanaswa Rosemary Naswa"/>
    <s v="Female"/>
    <s v="3463261"/>
    <s v="254712506877"/>
    <s v="254712506877"/>
    <s v=""/>
    <s v="254723995585"/>
    <n v="34.543277000000003"/>
    <n v="0.60131800000000002"/>
    <s v="Bungoma"/>
    <s v="Bungoma South"/>
    <s v="Kibabi"/>
    <s v="Makutano"/>
    <x v="0"/>
    <s v="Pafasi Enterprise"/>
    <s v="Tom apiya agalo"/>
    <s v=""/>
    <s v="Micro Business"/>
    <s v="MKD"/>
    <s v="Masonry"/>
    <s v="25/09/2021"/>
  </r>
  <r>
    <s v="VPA6"/>
    <x v="5625"/>
    <x v="1"/>
    <s v=""/>
    <s v="10th August,2021"/>
    <d v="2021-08-10T00:00:00"/>
    <s v="1st September,2021"/>
    <d v="2021-09-01T00:00:00"/>
    <s v="Agnes Mathenge Nyambura"/>
    <s v="Female"/>
    <n v="99999"/>
    <s v="254728074054"/>
    <s v="254728074054"/>
    <s v=""/>
    <s v=""/>
    <n v="36.560174000000004"/>
    <n v="-8.2086999999999993E-2"/>
    <s v="Laikipia"/>
    <s v="Laikipia East"/>
    <s v="Munyaka"/>
    <s v="Metha"/>
    <x v="2"/>
    <s v="Kichemu limited"/>
    <s v="Stephen Macharia"/>
    <s v=""/>
    <s v="Micro Business"/>
    <s v="MKD"/>
    <s v="Masonry"/>
    <s v="26/09/2021"/>
  </r>
  <r>
    <s v="VPA6"/>
    <x v="5626"/>
    <x v="1"/>
    <s v=""/>
    <s v="12th August,2021"/>
    <d v="2021-08-12T00:00:00"/>
    <s v="1st September,2021"/>
    <d v="2021-09-01T00:00:00"/>
    <s v="Warugongo Wangeci Mary"/>
    <s v="Female"/>
    <n v="99999"/>
    <s v="254714873504"/>
    <s v="254714873504"/>
    <s v=""/>
    <s v="254713060402"/>
    <n v="36.567512000000001"/>
    <n v="-8.6307999999999996E-2"/>
    <s v="Laikipia"/>
    <s v="Laikipia East"/>
    <s v="Gobit"/>
    <s v="Central dam"/>
    <x v="2"/>
    <s v="Kichemu limited"/>
    <s v="Stephen Macharia"/>
    <s v=""/>
    <s v="Micro Business"/>
    <s v="MKD"/>
    <s v="Masonry"/>
    <s v="26/09/2021"/>
  </r>
  <r>
    <s v="VPA6"/>
    <x v="5627"/>
    <x v="1"/>
    <s v=""/>
    <s v="27th July,2021"/>
    <d v="2021-07-27T00:00:00"/>
    <s v="1st September,2021"/>
    <d v="2021-09-01T00:00:00"/>
    <s v="Shadrack Njocora Karuri"/>
    <s v="Male"/>
    <n v="99999"/>
    <s v="254720420040"/>
    <s v="254720420040"/>
    <s v=""/>
    <s v="254727440021"/>
    <n v="36.562266000000001"/>
    <n v="-8.9180999999999996E-2"/>
    <s v="Laikipia"/>
    <s v="Laikipia East"/>
    <s v="Gobit"/>
    <s v="Metha"/>
    <x v="2"/>
    <s v="Kichemu limited"/>
    <s v="Stephen Macharia"/>
    <s v=""/>
    <s v="Micro Business"/>
    <s v="MKD"/>
    <s v="Masonry"/>
    <s v="26/09/2021"/>
  </r>
  <r>
    <s v="VPA6"/>
    <x v="5628"/>
    <x v="1"/>
    <s v=""/>
    <s v="17th July,2021"/>
    <d v="2021-07-17T00:00:00"/>
    <s v="1st September,2021"/>
    <d v="2021-09-01T00:00:00"/>
    <s v="Rahab Wangechi"/>
    <s v="Female"/>
    <n v="99999"/>
    <s v="254720415649"/>
    <s v="254720415649"/>
    <s v=""/>
    <s v="254726233638"/>
    <n v="36.560726000000003"/>
    <n v="-8.3305000000000004E-2"/>
    <s v="Laikipia"/>
    <s v="Laikipia East"/>
    <s v="Gobit"/>
    <s v="Mathu"/>
    <x v="2"/>
    <s v="Kichemu limited"/>
    <s v="Stephen Macharia"/>
    <s v=""/>
    <s v="Micro Business"/>
    <s v="MKD"/>
    <s v="Masonry"/>
    <s v="26/09/2021"/>
  </r>
  <r>
    <s v="VPA6"/>
    <x v="5629"/>
    <x v="1"/>
    <s v=""/>
    <s v="15th July,2021"/>
    <d v="2021-07-15T00:00:00"/>
    <s v="1st September,2021"/>
    <d v="2021-09-01T00:00:00"/>
    <s v="Joseph Dunatoh Mwaniki"/>
    <s v="Male"/>
    <n v="99999"/>
    <s v="254723574773"/>
    <s v="254723574773"/>
    <s v=""/>
    <s v=""/>
    <n v="36.560327999999998"/>
    <n v="-8.0954999999999999E-2"/>
    <s v="Laikipia"/>
    <s v="Laikipia East"/>
    <s v="Gobit"/>
    <s v="Metha"/>
    <x v="2"/>
    <s v="Kichemu limited"/>
    <s v="Stephen Macharia"/>
    <s v=""/>
    <s v="Micro Business"/>
    <s v="MKD"/>
    <s v="Masonry"/>
    <s v="26/09/2021"/>
  </r>
  <r>
    <s v="VPA6"/>
    <x v="5630"/>
    <x v="1"/>
    <s v=""/>
    <s v="11th August,2021"/>
    <d v="2021-08-11T00:00:00"/>
    <s v="11th October,2021"/>
    <d v="2021-10-11T00:00:00"/>
    <s v="Kosgei Pamela"/>
    <s v="Female"/>
    <s v="9779287"/>
    <s v="254722298425"/>
    <s v="254722298425"/>
    <s v=""/>
    <s v=""/>
    <n v="35.717502000000003"/>
    <n v="8.1309999999999993E-2"/>
    <s v="Baringo"/>
    <s v="Koibatek"/>
    <s v="poror/Arama"/>
    <s v="Poror"/>
    <x v="0"/>
    <s v="Mt Kenya Renewable energy"/>
    <s v=""/>
    <s v=""/>
    <s v="Micro Business"/>
    <s v="MKD"/>
    <s v="Masonry"/>
    <s v="11/10/2021"/>
  </r>
  <r>
    <s v="VPA6"/>
    <x v="5631"/>
    <x v="1"/>
    <s v=""/>
    <s v="16th October,2021"/>
    <d v="2021-10-16T00:00:00"/>
    <s v="16th October,2021"/>
    <d v="2021-10-16T00:00:00"/>
    <s v="Mieri Gitari Jack"/>
    <s v="Male"/>
    <s v="194531436"/>
    <s v="729831967"/>
    <s v="254729831967"/>
    <s v=""/>
    <s v="254741705344"/>
    <n v="37.695895"/>
    <n v="-0.36847999999999997"/>
    <s v="Tharaka-Nithi"/>
    <s v="Chuka"/>
    <s v="Gitarene"/>
    <s v="Nkumbo"/>
    <x v="2"/>
    <s v="Igwemas General Digester Ltd"/>
    <s v="Samuel kirimi"/>
    <s v=""/>
    <s v="Micro Business"/>
    <s v="MKD"/>
    <s v="Masonry"/>
    <s v="16/10/2021"/>
  </r>
  <r>
    <s v="VPA6"/>
    <x v="5632"/>
    <x v="1"/>
    <s v=""/>
    <s v="28th October,2021"/>
    <d v="2021-10-28T00:00:00"/>
    <s v="28th October,2021"/>
    <d v="2021-10-28T00:00:00"/>
    <s v="Nkuene Kibia Separanza"/>
    <s v="Female"/>
    <s v="19432354"/>
    <s v="254721590831"/>
    <s v="254721590831"/>
    <s v=""/>
    <s v="254750778935"/>
    <n v="37.698898"/>
    <n v="-0.18857299999999999"/>
    <s v="Meru"/>
    <s v="Igembe South"/>
    <s v="Igoji"/>
    <s v="Rwarene"/>
    <x v="2"/>
    <s v="Igwemas General Digester Ltd"/>
    <s v="Samuel maruga"/>
    <s v=""/>
    <s v="Micro Business"/>
    <s v="MKD"/>
    <s v="Masonry"/>
    <s v="28/10/2021"/>
  </r>
  <r>
    <s v="VPA6"/>
    <x v="5633"/>
    <x v="1"/>
    <s v=""/>
    <s v="10th October,2021"/>
    <d v="2021-10-10T00:00:00"/>
    <s v="3rd November,2021"/>
    <d v="2021-11-03T00:00:00"/>
    <s v="Ariithi Mbaya Joram"/>
    <s v="Male"/>
    <s v="3094374"/>
    <s v="254721681450"/>
    <s v="254721681450"/>
    <s v=""/>
    <s v="254720701383"/>
    <n v="37.602542"/>
    <n v="-8.7705000000000005E-2"/>
    <s v="Meru"/>
    <s v="Imenti South"/>
    <s v="Upper chure"/>
    <s v="Gacibi"/>
    <x v="3"/>
    <s v="Igwemas General Digester Ltd"/>
    <s v="Samuel maruga"/>
    <s v=""/>
    <s v="Micro Business"/>
    <s v="MKD"/>
    <s v="Masonry"/>
    <s v="03/11/2021"/>
  </r>
  <r>
    <s v="VPA6"/>
    <x v="5634"/>
    <x v="1"/>
    <s v=""/>
    <s v="14th September,2021"/>
    <d v="2021-09-14T00:00:00"/>
    <s v="16th November,2021"/>
    <d v="2021-11-16T00:00:00"/>
    <s v="Anne Chebichi"/>
    <s v="Female"/>
    <n v="99999"/>
    <s v="254719135610"/>
    <s v="254719135610"/>
    <s v=""/>
    <s v=""/>
    <n v="35.326300000000003"/>
    <n v="0.43248799999999998"/>
    <s v="Uasin Gishu"/>
    <s v="Kesses"/>
    <s v="Kesses"/>
    <s v="Cheplaskei"/>
    <x v="1"/>
    <s v="Ndimar Renewable Energy"/>
    <s v="Julius murimi"/>
    <s v=""/>
    <s v="Micro Business"/>
    <s v="MKD"/>
    <s v="Masonry"/>
    <s v="16/11/2021"/>
  </r>
  <r>
    <s v="VPA6"/>
    <x v="5635"/>
    <x v="1"/>
    <s v=""/>
    <s v="17th October,2021"/>
    <d v="2021-10-17T00:00:00"/>
    <s v="2nd November,2021"/>
    <d v="2021-11-02T00:00:00"/>
    <s v="Kinoti Nahashon Peter"/>
    <s v="Male"/>
    <s v="10146066"/>
    <s v="254712635105"/>
    <s v="254712635105"/>
    <s v=""/>
    <s v="254720885567"/>
    <n v="37.620229999999999"/>
    <n v="-4.0543000000000003E-2"/>
    <s v="Meru"/>
    <s v="Imenti South"/>
    <s v="Uruku"/>
    <s v="Kaubau"/>
    <x v="2"/>
    <s v="Likunga Company Limited"/>
    <s v="Gideon mbaabu"/>
    <s v=""/>
    <s v="Micro Business"/>
    <s v="KENBIM"/>
    <s v="Masonry"/>
    <s v="17/11/2021"/>
  </r>
  <r>
    <s v="VPA6"/>
    <x v="5636"/>
    <x v="1"/>
    <s v=""/>
    <s v="21st September,2021"/>
    <d v="2021-09-21T00:00:00"/>
    <s v="10th November,2021"/>
    <d v="2021-11-10T00:00:00"/>
    <s v="Joseph Mwirigi Catherine"/>
    <s v="Female"/>
    <s v="7728421"/>
    <s v="254700215185"/>
    <s v="254700215185"/>
    <s v=""/>
    <s v="254713455435"/>
    <n v="37.620972999999999"/>
    <n v="-3.9883000000000002E-2"/>
    <s v="Meru"/>
    <s v="Imenti South"/>
    <s v="Uruku"/>
    <s v="Kaubau"/>
    <x v="3"/>
    <s v="Likunga Company Limited"/>
    <s v="Gideon mbaabu"/>
    <s v=""/>
    <s v="Micro Business"/>
    <s v="KENBIM"/>
    <s v="Masonry"/>
    <s v="17/11/2021"/>
  </r>
  <r>
    <s v="VPA6"/>
    <x v="5637"/>
    <x v="1"/>
    <s v=""/>
    <s v="30th November,2021"/>
    <d v="2021-11-30T00:00:00"/>
    <s v="30th November,2021"/>
    <d v="2021-11-30T00:00:00"/>
    <s v="Tirop Patrick Chemwolo"/>
    <s v="Male"/>
    <n v="99999"/>
    <s v="723876508"/>
    <s v="254723876508"/>
    <s v=""/>
    <s v="254725493374"/>
    <n v="35.477060000000002"/>
    <n v="0.71129299999999995"/>
    <s v="Uasin Gishu"/>
    <s v="Moiben"/>
    <s v="Karuna"/>
    <s v="Tilatil"/>
    <x v="0"/>
    <s v="Pafasi Enterprise"/>
    <s v="Tom apiya agalo"/>
    <s v=""/>
    <s v="Micro Business"/>
    <s v="MKD"/>
    <s v="Masonry"/>
    <s v="30/11/2021"/>
  </r>
  <r>
    <s v="VPA6"/>
    <x v="5638"/>
    <x v="1"/>
    <s v=""/>
    <s v="3rd September,2021"/>
    <d v="2021-09-03T00:00:00"/>
    <s v="3rd October,2021"/>
    <d v="2021-10-03T00:00:00"/>
    <s v="Muriuki Kiambi Benson"/>
    <s v="Male"/>
    <s v="14671294"/>
    <s v="254726465028"/>
    <s v="254726465028"/>
    <s v=""/>
    <s v="254706038911"/>
    <n v="37.665525000000002"/>
    <n v="-0.10852299999999999"/>
    <s v="Meru"/>
    <s v="Central Imenti"/>
    <s v="Kithangari"/>
    <s v="Kagaru"/>
    <x v="2"/>
    <s v="Igwemas General Digester Ltd"/>
    <s v="Samuel maruga"/>
    <s v=""/>
    <s v="Micro Business"/>
    <s v="MKD"/>
    <s v="Masonry"/>
    <s v="06/12/2021"/>
  </r>
  <r>
    <s v="VPA6"/>
    <x v="5639"/>
    <x v="1"/>
    <s v=""/>
    <s v="6th December,2021"/>
    <d v="2021-12-06T00:00:00"/>
    <s v="6th December,2021"/>
    <d v="2021-12-06T00:00:00"/>
    <s v="Murithi Mbaabu Naftaly"/>
    <s v="Male"/>
    <s v="2345677"/>
    <s v="254725399421"/>
    <s v="254725399421"/>
    <s v=""/>
    <s v="254727687610"/>
    <n v="37.570140000000002"/>
    <n v="3.8879999999999998E-2"/>
    <s v="Meru"/>
    <s v="Central Imenti"/>
    <s v="Katheri central"/>
    <s v="Muchusa"/>
    <x v="3"/>
    <s v="Igwemas General Digester Ltd"/>
    <s v="Samuel maruga"/>
    <s v=""/>
    <s v="Micro Business"/>
    <s v="MKD"/>
    <s v="Masonry"/>
    <s v="06/12/2021"/>
  </r>
  <r>
    <s v="VPA6"/>
    <x v="5640"/>
    <x v="1"/>
    <s v=""/>
    <s v="10th September,2021"/>
    <d v="2021-09-10T00:00:00"/>
    <s v="15th December,2021"/>
    <d v="2021-12-15T00:00:00"/>
    <s v="Kipkwarkwar William"/>
    <s v="Male"/>
    <n v="99999"/>
    <s v="254729035258"/>
    <s v="254729035258"/>
    <s v=""/>
    <s v=""/>
    <n v="35.816282999999999"/>
    <n v="0.31555499999999997"/>
    <s v="Baringo"/>
    <s v="Baringo Central"/>
    <s v="Tenges"/>
    <s v="Siginwo"/>
    <x v="1"/>
    <s v="Kichemu limited"/>
    <s v=""/>
    <s v=""/>
    <s v="Micro Business"/>
    <s v="MKD"/>
    <s v="Masonry"/>
    <s v="15/12/2021"/>
  </r>
  <r>
    <s v="VPA6"/>
    <x v="5641"/>
    <x v="1"/>
    <s v=""/>
    <s v="11th September,2021"/>
    <d v="2021-09-11T00:00:00"/>
    <s v="15th December,2021"/>
    <d v="2021-12-15T00:00:00"/>
    <s v="Kimosop Miriam"/>
    <s v="Female"/>
    <s v="4535999"/>
    <s v="254715444507"/>
    <s v="254715444507"/>
    <s v=""/>
    <s v=""/>
    <n v="35.807163000000003"/>
    <n v="0.34556599999999998"/>
    <s v="Baringo"/>
    <s v="Baringo Central"/>
    <s v="Tenges"/>
    <s v="Kaplekwon"/>
    <x v="2"/>
    <s v="Kichemu limited"/>
    <s v=""/>
    <s v=""/>
    <s v="Micro Business"/>
    <s v="MKD"/>
    <s v="Masonry"/>
    <s v="15/12/2021"/>
  </r>
  <r>
    <s v="VPA6"/>
    <x v="5642"/>
    <x v="1"/>
    <s v=""/>
    <s v="15th September,2021"/>
    <d v="2021-09-15T00:00:00"/>
    <s v="15th December,2021"/>
    <d v="2021-12-15T00:00:00"/>
    <s v="Sang Geofrey"/>
    <s v="Male"/>
    <n v="99999"/>
    <s v="254727991643"/>
    <s v="254727991643"/>
    <s v=""/>
    <s v=""/>
    <n v="35.805675999999998"/>
    <n v="0.32695400000000002"/>
    <s v="Baringo"/>
    <s v="Baringo Central"/>
    <s v="Tenges"/>
    <s v="Tenges"/>
    <x v="1"/>
    <s v="Kichemu limited"/>
    <s v=""/>
    <s v=""/>
    <s v="Micro Business"/>
    <s v="MKD"/>
    <s v="Masonry"/>
    <s v="15/12/2021"/>
  </r>
  <r>
    <s v="VPA6"/>
    <x v="5643"/>
    <x v="0"/>
    <s v="Non Compliant"/>
    <s v="14th February,2021"/>
    <d v="2021-02-14T00:00:00"/>
    <s v="17th March,2021"/>
    <d v="2021-03-17T00:00:00"/>
    <s v="Emily Mining"/>
    <s v="Female"/>
    <s v="99999"/>
    <s v="722909039"/>
    <s v="254722909039"/>
    <s v=""/>
    <s v=""/>
    <n v="35.214044999999999"/>
    <n v="0.54765299999999995"/>
    <s v="Uasin Gishu"/>
    <s v="Kapseret"/>
    <s v="Kapseret"/>
    <s v="Kimoson"/>
    <x v="0"/>
    <s v="Ndimar Renewable Energy"/>
    <s v="Julius Murimi"/>
    <s v=""/>
    <s v="Micro Business"/>
    <s v="KENBIM"/>
    <s v="Masonry"/>
    <s v="17/12/2021"/>
  </r>
  <r>
    <s v="VPA6"/>
    <x v="5644"/>
    <x v="1"/>
    <s v=""/>
    <s v="29th December,2021"/>
    <d v="2021-12-29T00:00:00"/>
    <s v="29th December,2021"/>
    <d v="2021-12-29T00:00:00"/>
    <s v="Arithi Kithinji Javason"/>
    <s v="Male"/>
    <s v="7714622"/>
    <s v="254722835045"/>
    <s v="254722835045"/>
    <s v=""/>
    <s v="254726895223"/>
    <n v="37.668501999999997"/>
    <n v="-8.4946999999999995E-2"/>
    <s v="Meru"/>
    <s v="Imenti South"/>
    <s v="Kigane"/>
    <s v="Kingene"/>
    <x v="0"/>
    <s v="Igwemas General Digester Ltd"/>
    <s v="Samuel maruga"/>
    <s v=""/>
    <s v="Micro Business"/>
    <s v="MKD"/>
    <s v="Masonry"/>
    <s v="19/01/2022"/>
  </r>
  <r>
    <s v="VPA6"/>
    <x v="5645"/>
    <x v="1"/>
    <s v=""/>
    <s v="26th November,2021"/>
    <d v="2021-11-26T00:00:00"/>
    <s v="15th January,2022"/>
    <d v="2022-01-15T00:00:00"/>
    <s v="Kiragu David"/>
    <s v="Male"/>
    <s v="99999"/>
    <s v="254727330904"/>
    <s v="254727330904"/>
    <s v=""/>
    <s v=""/>
    <n v="35.285127000000003"/>
    <n v="0.43740499999999999"/>
    <s v="Uasin Gishu"/>
    <s v="Kapseret"/>
    <s v="Kapseret"/>
    <s v="Kiambaa"/>
    <x v="2"/>
    <s v="Ndimar Renewable Energy"/>
    <s v="Julius Wachira"/>
    <s v=""/>
    <s v="Micro Business"/>
    <s v="MKD"/>
    <s v="Masonry"/>
    <s v="24/01/2022"/>
  </r>
  <r>
    <s v="VPA6"/>
    <x v="5646"/>
    <x v="1"/>
    <s v=""/>
    <s v="29th November,2021"/>
    <d v="2021-11-29T00:00:00"/>
    <s v="18th January,2022"/>
    <d v="2022-01-18T00:00:00"/>
    <s v="Monicah Njoroge Wangari"/>
    <s v="Female"/>
    <s v="3313900"/>
    <s v="254723753456"/>
    <s v="254723753456"/>
    <s v=""/>
    <s v=""/>
    <n v="36.159756000000002"/>
    <n v="-0.218332"/>
    <s v="Nakuru"/>
    <s v="Bahati"/>
    <s v="Kabatini"/>
    <s v="Rimuko-upper"/>
    <x v="2"/>
    <s v="Samjubiotec Enterprises"/>
    <s v="Samuel Juma"/>
    <s v=""/>
    <s v="Micro Business"/>
    <s v="KENBIM"/>
    <s v="Masonry"/>
    <s v="24/01/2022"/>
  </r>
  <r>
    <s v="VPA6"/>
    <x v="5647"/>
    <x v="0"/>
    <s v="Grievance"/>
    <s v="18th December,2021"/>
    <d v="2021-12-18T00:00:00"/>
    <s v="18th January,2022"/>
    <d v="2022-01-18T00:00:00"/>
    <s v="Phyllis Mburu Nyambura"/>
    <s v="Female"/>
    <s v="23528233"/>
    <s v="254716129943"/>
    <s v="254716129943"/>
    <s v=""/>
    <s v="254726685638"/>
    <n v="36.155113"/>
    <n v="-0.21209600000000001"/>
    <s v="Nakuru"/>
    <s v="Bahati"/>
    <s v="Thayu"/>
    <s v="Rimuko-upper"/>
    <x v="2"/>
    <s v="Samjubiotec Enterprises"/>
    <s v="Samuel Juma"/>
    <s v=""/>
    <s v="Micro Business"/>
    <s v="KENBIM"/>
    <s v="Masonry"/>
    <s v="24/01/2022"/>
  </r>
  <r>
    <s v="VPA6"/>
    <x v="5648"/>
    <x v="1"/>
    <s v=""/>
    <s v="29th November,2021"/>
    <d v="2021-11-29T00:00:00"/>
    <s v="18th January,2022"/>
    <d v="2022-01-18T00:00:00"/>
    <s v="Ziporah Kamau Wanjiru"/>
    <s v="Female"/>
    <s v="10934456"/>
    <s v="254723220109"/>
    <s v="254723220109"/>
    <s v=""/>
    <s v=""/>
    <n v="36.063367999999997"/>
    <n v="-0.32963599999999998"/>
    <s v="Nakuru"/>
    <s v="Bahati"/>
    <s v="Sewage"/>
    <s v="Sewage"/>
    <x v="2"/>
    <s v="Samjubiotec Enterprises"/>
    <s v="Samuel Juma"/>
    <s v=""/>
    <s v="Micro Business"/>
    <s v="KENBIM"/>
    <s v="Masonry"/>
    <s v="24/01/2022"/>
  </r>
  <r>
    <s v="VPA6"/>
    <x v="5649"/>
    <x v="1"/>
    <s v=""/>
    <s v="29th November,2021"/>
    <d v="2021-11-29T00:00:00"/>
    <s v="18th January,2022"/>
    <d v="2022-01-18T00:00:00"/>
    <s v="Ann Wachira Wanjiru"/>
    <s v="Male"/>
    <s v="24177653"/>
    <s v="254729614142"/>
    <s v="254729614142"/>
    <s v=""/>
    <s v="254725605857"/>
    <n v="36.057735000000001"/>
    <n v="-0.33746300000000001"/>
    <s v="Nakuru"/>
    <s v="Bahati"/>
    <s v="Mwariki"/>
    <s v="Baruti"/>
    <x v="2"/>
    <s v="Samjubiotec Enterprises"/>
    <s v="Samuel Juma"/>
    <s v=""/>
    <s v="Micro Business"/>
    <s v="KENBIM"/>
    <s v="Masonry"/>
    <s v="24/01/2022"/>
  </r>
  <r>
    <s v="VPA6"/>
    <x v="5650"/>
    <x v="1"/>
    <s v=""/>
    <s v="4th November,2021"/>
    <d v="2021-11-04T00:00:00"/>
    <s v="9th February,2022"/>
    <d v="2022-02-09T00:00:00"/>
    <s v="Kosgei David B"/>
    <s v="Male"/>
    <n v="99999"/>
    <s v="+254"/>
    <s v="0722805882"/>
    <s v=""/>
    <s v=""/>
    <n v="35.807971000000002"/>
    <n v="0.32401000000000002"/>
    <s v="Baringo"/>
    <s v="Baringo Central"/>
    <s v="Tenges"/>
    <s v="Tenges"/>
    <x v="1"/>
    <s v="Kichemu limited"/>
    <s v=""/>
    <s v=""/>
    <s v="Micro Business"/>
    <s v="MKD"/>
    <s v="Masonry"/>
    <s v="09/02/2022"/>
  </r>
  <r>
    <s v="VPA6"/>
    <x v="5651"/>
    <x v="1"/>
    <s v=""/>
    <s v="10th November,2021"/>
    <d v="2021-11-10T00:00:00"/>
    <s v="25th November,2021"/>
    <d v="2021-11-25T00:00:00"/>
    <s v="Mose Douglas Ondieki"/>
    <s v="Male"/>
    <s v="23063195"/>
    <s v="+254"/>
    <s v="0721106691"/>
    <s v=""/>
    <s v="0718603476"/>
    <n v="34.831507999999999"/>
    <n v="-0.702762"/>
    <s v="Nyamira"/>
    <s v="Manga"/>
    <s v="Omogonchoro"/>
    <s v="Kiendege"/>
    <x v="3"/>
    <s v="Perjo Biogas and co ltd"/>
    <s v="Joel Moigare"/>
    <s v=""/>
    <s v="Micro Business"/>
    <s v="MKD"/>
    <s v="Masonry"/>
    <s v="15/02/2022"/>
  </r>
  <r>
    <s v="VPA6"/>
    <x v="5652"/>
    <x v="1"/>
    <s v=""/>
    <s v="12th December,2021"/>
    <d v="2021-12-12T00:00:00"/>
    <s v="27th January,2022"/>
    <d v="2022-01-27T00:00:00"/>
    <s v="Osiemo Joni Obegi"/>
    <s v="Male"/>
    <s v="1631247"/>
    <s v="+254"/>
    <s v="0728718439"/>
    <s v=""/>
    <s v="0726109197"/>
    <n v="34.890982999999999"/>
    <n v="-0.63854200000000005"/>
    <s v="Nyamira"/>
    <s v="Manga"/>
    <s v="North Gitutu"/>
    <s v="Bowendo"/>
    <x v="2"/>
    <s v="Perjo Biogas and co ltd"/>
    <s v="Joel moigare"/>
    <s v=""/>
    <s v="Micro Business"/>
    <s v="MKD"/>
    <s v="Masonry"/>
    <s v="15/02/2022"/>
  </r>
  <r>
    <s v="VPA6"/>
    <x v="5653"/>
    <x v="1"/>
    <s v=""/>
    <s v="1st December,2021"/>
    <d v="2021-12-01T00:00:00"/>
    <s v="23rd January,2022"/>
    <d v="2022-01-23T00:00:00"/>
    <s v="Mambole Lilian Nyanchama"/>
    <s v="Female"/>
    <s v="36095882"/>
    <s v="+254"/>
    <s v="0707537964"/>
    <s v=""/>
    <s v="0755441520"/>
    <n v="34.923017000000002"/>
    <n v="-0.52082799999999996"/>
    <s v="Nyamira"/>
    <s v="Nyamira South"/>
    <s v="West Mugirango"/>
    <s v="Nyamaiye"/>
    <x v="0"/>
    <s v="Perjo Biogas and co ltd"/>
    <s v="Joel Moigare"/>
    <s v=""/>
    <s v="Micro Business"/>
    <s v="MKD"/>
    <s v="Masonry"/>
    <s v="15/02/2022"/>
  </r>
  <r>
    <s v="VPA6"/>
    <x v="5654"/>
    <x v="1"/>
    <s v=""/>
    <s v="8th October,2021"/>
    <d v="2021-10-08T00:00:00"/>
    <s v="15th December,2021"/>
    <d v="2021-12-15T00:00:00"/>
    <s v="Kieya Jones Kieya"/>
    <s v="Male"/>
    <s v="58121160"/>
    <s v="+254"/>
    <s v="0729308999"/>
    <s v=""/>
    <s v="0706857038"/>
    <n v="34.939751999999999"/>
    <n v="-0.51799499999999998"/>
    <s v="Nyamira"/>
    <s v="Nyamira North"/>
    <s v="Bomwagamo"/>
    <s v="Bogesinsi"/>
    <x v="3"/>
    <s v="Perjo Biogas and co ltd"/>
    <s v="Joel moigare"/>
    <s v=""/>
    <s v="Micro Business"/>
    <s v="MKD"/>
    <s v="Masonry"/>
    <s v="15/02/2022"/>
  </r>
  <r>
    <s v="VPA6"/>
    <x v="5655"/>
    <x v="1"/>
    <s v=""/>
    <s v="14th September,2021"/>
    <d v="2021-09-14T00:00:00"/>
    <s v="1st October,2021"/>
    <d v="2021-10-01T00:00:00"/>
    <s v="Omagwa Jeridah Kwamboka"/>
    <s v="Female"/>
    <s v="38597738"/>
    <s v="+254"/>
    <s v="0712960272"/>
    <s v=""/>
    <s v="0725403646"/>
    <n v="34.881172999999997"/>
    <n v="-0.64043000000000005"/>
    <s v="Nyamira"/>
    <s v="Manga"/>
    <s v="Kitutu Central"/>
    <s v="Riegechure"/>
    <x v="0"/>
    <s v="Perjo Biogas and co ltd"/>
    <s v="Joel moigare"/>
    <s v=""/>
    <s v="Micro Business"/>
    <s v="MKD"/>
    <s v="Masonry"/>
    <s v="15/02/2022"/>
  </r>
  <r>
    <s v="VPA6"/>
    <x v="5656"/>
    <x v="1"/>
    <s v=""/>
    <s v="17th February,2022"/>
    <d v="2022-02-17T00:00:00"/>
    <s v="18th February,2022"/>
    <d v="2022-02-18T00:00:00"/>
    <s v="Karuma Karuma Joseph"/>
    <s v="Male"/>
    <s v="2014311"/>
    <s v="+254"/>
    <s v="0722775885"/>
    <s v=""/>
    <s v="0724532148"/>
    <n v="36.790885000000003"/>
    <n v="-0.82341200000000003"/>
    <s v="Murang'a"/>
    <s v="Gatanga"/>
    <s v="Mbogiti"/>
    <s v="Karangi"/>
    <x v="4"/>
    <s v="Igwemas General Digester Ltd"/>
    <s v="Samuel maruga"/>
    <s v=""/>
    <s v="Micro Business"/>
    <s v="MKD"/>
    <s v="Masonry"/>
    <s v="17/02/2022"/>
  </r>
  <r>
    <s v="VPA6"/>
    <x v="5657"/>
    <x v="1"/>
    <s v=""/>
    <s v="13th December,2021"/>
    <d v="2021-12-13T00:00:00"/>
    <s v="1st February,2022"/>
    <d v="2022-02-01T00:00:00"/>
    <s v="Margaret Arusei"/>
    <s v="Female"/>
    <s v="99999"/>
    <s v="+254"/>
    <s v="0702449886"/>
    <s v=""/>
    <s v=""/>
    <n v="35.278533000000003"/>
    <n v="0.63029299999999999"/>
    <s v="Uasin Gishu"/>
    <s v="Soy"/>
    <s v="Soy"/>
    <s v="Shirika"/>
    <x v="2"/>
    <s v="Ndimar Renewable Energy"/>
    <s v="Ndima renewable Energy"/>
    <s v=""/>
    <s v="Micro Business"/>
    <s v="MKD"/>
    <s v="Masonry"/>
    <s v="21/02/2022"/>
  </r>
  <r>
    <s v="VPA6"/>
    <x v="5658"/>
    <x v="1"/>
    <s v=""/>
    <s v="22nd January,2022"/>
    <d v="2022-01-22T00:00:00"/>
    <s v="22nd February,2022"/>
    <d v="2022-02-22T00:00:00"/>
    <s v="Wambugu Beth Nyawira"/>
    <s v="Male"/>
    <s v="34765490"/>
    <s v="702402938"/>
    <s v="0702402938"/>
    <s v=""/>
    <s v=""/>
    <n v="36.533067000000003"/>
    <n v="-5.6555000000000001E-2"/>
    <s v="Nyeri"/>
    <s v="Kieni East"/>
    <s v="Thegu"/>
    <s v="Gatuaba"/>
    <x v="2"/>
    <s v="Sakaki Natural Renewable Energy Center"/>
    <s v="Sakaki"/>
    <s v=""/>
    <s v="Micro Business"/>
    <s v="MKD"/>
    <s v="Masonry"/>
    <s v="22/02/2022"/>
  </r>
  <r>
    <s v="VPA6"/>
    <x v="5659"/>
    <x v="1"/>
    <s v=""/>
    <s v="24th November,2021"/>
    <d v="2021-11-24T00:00:00"/>
    <s v="24th February,2022"/>
    <d v="2022-02-24T00:00:00"/>
    <s v="Kiriaku Francis Ngacha"/>
    <s v="Male"/>
    <n v="99999"/>
    <s v="+254"/>
    <s v="0710825816"/>
    <s v=""/>
    <s v=""/>
    <n v="37.134155"/>
    <n v="-0.52985800000000005"/>
    <s v="Nyeri"/>
    <s v="Mathira East"/>
    <s v="Konyu"/>
    <s v="Ndimaini"/>
    <x v="2"/>
    <s v="Sakaki Natural Renewable Energy Center"/>
    <s v="Samuel Kimenyi(Sakaki nre)"/>
    <s v=""/>
    <s v="Micro Business"/>
    <s v="MKD"/>
    <s v="Masonry"/>
    <s v="28/02/2022"/>
  </r>
  <r>
    <s v="VPA6"/>
    <x v="5660"/>
    <x v="1"/>
    <s v=""/>
    <s v="3rd January,2022"/>
    <d v="2022-01-03T00:00:00"/>
    <s v="22nd February,2022"/>
    <d v="2022-02-22T00:00:00"/>
    <s v="Wanjau John Njogu"/>
    <s v="Male"/>
    <s v="2335674"/>
    <s v="+254"/>
    <s v="0720696088"/>
    <s v=""/>
    <s v=""/>
    <n v="37.100831999999997"/>
    <n v="-0.19991999999999999"/>
    <s v="Nyeri"/>
    <s v="Kieni East"/>
    <s v="Thegu"/>
    <s v="Gatuamba"/>
    <x v="2"/>
    <s v="Sakaki Natural Renewable Energy Center"/>
    <s v="Sakaki nre"/>
    <s v=""/>
    <s v="Micro Business"/>
    <s v="MKD"/>
    <s v="Masonry"/>
    <s v="28/02/2022"/>
  </r>
  <r>
    <s v="VPA6"/>
    <x v="5661"/>
    <x v="1"/>
    <s v=""/>
    <s v="22nd January,2022"/>
    <d v="2022-01-22T00:00:00"/>
    <s v="22nd February,2022"/>
    <d v="2022-02-22T00:00:00"/>
    <s v="Githinji Mureithi"/>
    <s v="Male"/>
    <s v="13724157"/>
    <s v="+254"/>
    <s v="0721203139"/>
    <s v=""/>
    <s v=""/>
    <n v="37.042262999999998"/>
    <n v="-0.23333799999999999"/>
    <s v="Nyeri"/>
    <s v="Kieni East"/>
    <s v="Thegu"/>
    <s v="Gatuamba"/>
    <x v="2"/>
    <s v="Sakaki Natural Renewable Energy Center"/>
    <s v="Sakaki nre"/>
    <s v=""/>
    <s v="Micro Business"/>
    <s v="MKD"/>
    <s v="Masonry"/>
    <s v="28/02/2022"/>
  </r>
  <r>
    <s v="VPA6"/>
    <x v="5662"/>
    <x v="0"/>
    <s v="Non Compliant"/>
    <s v="22nd November,2021"/>
    <d v="2021-11-22T00:00:00"/>
    <s v="22nd February,2022"/>
    <d v="2022-02-22T00:00:00"/>
    <s v="Kahuthu Geoffrey Kinyajui"/>
    <s v="Male"/>
    <s v="2365478"/>
    <s v="718619124"/>
    <s v="0718619124"/>
    <s v=""/>
    <s v=""/>
    <n v="37.038573"/>
    <n v="-0.22862199999999999"/>
    <s v="Nyeri"/>
    <s v="Kieni East"/>
    <s v="Thegu"/>
    <s v="Gaturi"/>
    <x v="2"/>
    <s v="Sakaki Natural Renewable Energy Center"/>
    <s v="Sakaki nre"/>
    <s v=""/>
    <s v="Micro Business"/>
    <s v="MKD"/>
    <s v="Masonry"/>
    <s v="28/02/2022"/>
  </r>
  <r>
    <s v="VPA6"/>
    <x v="5663"/>
    <x v="1"/>
    <s v=""/>
    <s v="22nd November,2021"/>
    <d v="2021-11-22T00:00:00"/>
    <s v="22nd February,2022"/>
    <d v="2022-02-22T00:00:00"/>
    <s v="Kibuku John Ndirangu"/>
    <s v="Male"/>
    <s v="14476968"/>
    <s v="+254"/>
    <s v="0722587402"/>
    <s v=""/>
    <s v=""/>
    <n v="37.046298"/>
    <n v="-0.22873499999999999"/>
    <s v="Nyeri"/>
    <s v="Kieni East"/>
    <s v="Thegu"/>
    <s v="Gituamba"/>
    <x v="2"/>
    <s v="Sakaki Natural Renewable Energy Center"/>
    <s v="Sakaki nre"/>
    <s v=""/>
    <s v="Micro Business"/>
    <s v="MKD"/>
    <s v="Masonry"/>
    <s v="28/02/2022"/>
  </r>
  <r>
    <s v="VPA6"/>
    <x v="5664"/>
    <x v="1"/>
    <s v=""/>
    <s v="22nd January,2022"/>
    <d v="2022-01-22T00:00:00"/>
    <s v="22nd February,2022"/>
    <d v="2022-02-22T00:00:00"/>
    <s v="Waihenya Penninah Wangu"/>
    <s v="Male"/>
    <s v="34565714"/>
    <s v="+254"/>
    <s v="0720393894"/>
    <s v=""/>
    <s v=""/>
    <n v="37.050772000000002"/>
    <n v="-0.23063"/>
    <s v="Nyeri"/>
    <s v="Kieni East"/>
    <s v="Thegu"/>
    <s v="Gaturiri"/>
    <x v="2"/>
    <s v="Sakaki Natural Renewable Energy Center"/>
    <s v="Sakaki nre"/>
    <s v=""/>
    <s v="Micro Business"/>
    <s v="MKD"/>
    <s v="Masonry"/>
    <s v="28/02/2022"/>
  </r>
  <r>
    <s v="VPA6"/>
    <x v="5665"/>
    <x v="1"/>
    <s v=""/>
    <s v="11th January,2022"/>
    <d v="2022-01-11T00:00:00"/>
    <s v="22nd February,2022"/>
    <d v="2022-02-22T00:00:00"/>
    <s v="Gathigi Roseline Anyoso"/>
    <s v="Female"/>
    <s v="21844465"/>
    <s v="+254"/>
    <s v="0720696088"/>
    <s v=""/>
    <s v=""/>
    <n v="37.035221999999997"/>
    <n v="-0.26386799999999999"/>
    <s v="Nyeri"/>
    <s v="Mathira East"/>
    <s v="Thegu"/>
    <s v="Kamuhiuhia"/>
    <x v="2"/>
    <s v="Sakaki Natural Renewable Energy Center"/>
    <s v="Samuel kimenyi"/>
    <s v=""/>
    <s v="Micro Business"/>
    <s v="MKD"/>
    <s v="Masonry"/>
    <s v="28/02/2022"/>
  </r>
  <r>
    <s v="VPA6"/>
    <x v="5666"/>
    <x v="1"/>
    <s v=""/>
    <s v="22nd November,2021"/>
    <d v="2021-11-22T00:00:00"/>
    <s v="22nd February,2022"/>
    <d v="2022-02-22T00:00:00"/>
    <s v="Ruth Wairimu Muturi"/>
    <s v="Female"/>
    <s v="3726215"/>
    <s v="+254"/>
    <s v="0729987856"/>
    <s v=""/>
    <s v=""/>
    <n v="37.038437999999999"/>
    <n v="-0.241623"/>
    <s v="Nyeri"/>
    <s v="Kieni East"/>
    <s v="Thegu"/>
    <s v="Gatuamba"/>
    <x v="2"/>
    <s v="Sakaki Natural Renewable Energy Center"/>
    <s v="Sakaki nre"/>
    <s v=""/>
    <s v="Micro Business"/>
    <s v="MKD"/>
    <s v="Masonry"/>
    <s v="28/02/2022"/>
  </r>
  <r>
    <s v="VPA6"/>
    <x v="5667"/>
    <x v="1"/>
    <s v=""/>
    <s v="3rd January,2022"/>
    <d v="2022-01-03T00:00:00"/>
    <s v="22nd February,2022"/>
    <d v="2022-02-22T00:00:00"/>
    <s v="Njure John Kabiro"/>
    <s v="Male"/>
    <s v="2317849"/>
    <s v="+254"/>
    <s v="0720369015"/>
    <s v=""/>
    <s v=""/>
    <n v="37.041755000000002"/>
    <n v="-0.24785699999999999"/>
    <s v="Nyeri"/>
    <s v="Kieni East"/>
    <s v="Thegu"/>
    <s v="Gatuamba"/>
    <x v="2"/>
    <s v="Sakaki Natural Renewable Energy Center"/>
    <s v="Sakaki nre"/>
    <s v=""/>
    <s v="Micro Business"/>
    <s v="MKD"/>
    <s v="Masonry"/>
    <s v="28/02/2022"/>
  </r>
  <r>
    <s v="VPA6"/>
    <x v="5668"/>
    <x v="1"/>
    <s v=""/>
    <s v="3rd January,2022"/>
    <d v="2022-01-03T00:00:00"/>
    <s v="22nd February,2022"/>
    <d v="2022-02-22T00:00:00"/>
    <s v="Kirongothi Charles Murage"/>
    <s v="Male"/>
    <s v="14367434"/>
    <s v="+254"/>
    <s v="0714773713"/>
    <s v=""/>
    <s v=""/>
    <n v="37.049168000000002"/>
    <n v="-0.24118000000000001"/>
    <s v="Nyeri"/>
    <s v="Kieni East"/>
    <s v="Thegu"/>
    <s v="Gatuamba"/>
    <x v="2"/>
    <s v="Sakaki Natural Renewable Energy Center"/>
    <s v="Sakaki nre"/>
    <s v=""/>
    <s v="Micro Business"/>
    <s v="MKD"/>
    <s v="Masonry"/>
    <s v="28/02/2022"/>
  </r>
  <r>
    <s v="VPA6"/>
    <x v="5669"/>
    <x v="1"/>
    <s v=""/>
    <s v="22nd October,2021"/>
    <d v="2021-10-22T00:00:00"/>
    <s v="22nd February,2022"/>
    <d v="2022-02-22T00:00:00"/>
    <s v="Kabuiku Alice Muthoni"/>
    <s v="Female"/>
    <s v="89065434"/>
    <s v="+254"/>
    <s v="0722818015"/>
    <s v=""/>
    <s v=""/>
    <n v="37.060808000000002"/>
    <n v="-0.23600199999999999"/>
    <s v="Nyeri"/>
    <s v="Kieni East"/>
    <s v="Thegu"/>
    <s v="Gatuamba"/>
    <x v="2"/>
    <s v="Sakaki Natural Renewable Energy Center"/>
    <s v="Sakaki NRE"/>
    <s v=""/>
    <s v="Micro Business"/>
    <s v="MKD"/>
    <s v="Masonry"/>
    <s v="28/02/2022"/>
  </r>
  <r>
    <s v="VPA6"/>
    <x v="5670"/>
    <x v="1"/>
    <s v=""/>
    <s v="22nd October,2021"/>
    <d v="2021-10-22T00:00:00"/>
    <s v="22nd February,2022"/>
    <d v="2022-02-22T00:00:00"/>
    <s v="Kinyanjui Elizabeth Mbithe"/>
    <s v="Male"/>
    <s v="4367890"/>
    <s v="+254"/>
    <s v="0722625577"/>
    <s v=""/>
    <s v=""/>
    <n v="37.065421999999998"/>
    <n v="-0.232128"/>
    <s v="Nyeri"/>
    <s v="Kieni East"/>
    <s v="Thegu"/>
    <s v="Gatuamba"/>
    <x v="2"/>
    <s v="Sakaki Natural Renewable Energy Center"/>
    <s v="Sakaki nre"/>
    <s v=""/>
    <s v="Micro Business"/>
    <s v="MKD"/>
    <s v="Masonry"/>
    <s v="28/02/2022"/>
  </r>
  <r>
    <s v="VPA6"/>
    <x v="5671"/>
    <x v="1"/>
    <s v=""/>
    <s v="24th October,2021"/>
    <d v="2021-10-24T00:00:00"/>
    <s v="24th February,2022"/>
    <d v="2022-02-24T00:00:00"/>
    <s v="Wanjohi Marystella Wangechi"/>
    <s v="Female"/>
    <n v="99999"/>
    <s v="+254"/>
    <s v="0720806993"/>
    <s v=""/>
    <s v=""/>
    <n v="37.218975"/>
    <n v="-0.61902800000000002"/>
    <s v="Kirinyaga"/>
    <s v="Sagana"/>
    <s v="Kariti"/>
    <s v="Tetu"/>
    <x v="2"/>
    <s v="Sakaki Natural Renewable Energy Center"/>
    <s v="Sakaki nre"/>
    <s v=""/>
    <s v="Micro Business"/>
    <s v="MKD"/>
    <s v="Masonry"/>
    <s v="28/02/2022"/>
  </r>
  <r>
    <s v="VPA6"/>
    <x v="5672"/>
    <x v="1"/>
    <s v=""/>
    <s v="5th January,2022"/>
    <d v="2022-01-05T00:00:00"/>
    <s v="24th February,2022"/>
    <d v="2022-02-24T00:00:00"/>
    <s v="Muraguri Geoffrey Gathu"/>
    <s v="Male"/>
    <n v="99999"/>
    <s v="+254"/>
    <s v="0726758060"/>
    <s v=""/>
    <s v=""/>
    <n v="37.146906999999999"/>
    <n v="-0.52245299999999995"/>
    <s v="Nyeri"/>
    <s v="Mathira East"/>
    <s v="Konyu"/>
    <s v="Kageti"/>
    <x v="2"/>
    <s v="Sakaki Natural Renewable Energy Center"/>
    <s v="Samuel KImenyi(Sakaki nre)"/>
    <s v=""/>
    <s v="Micro Business"/>
    <s v="MKD"/>
    <s v="Masonry"/>
    <s v="28/02/2022"/>
  </r>
  <r>
    <s v="VPA6"/>
    <x v="5673"/>
    <x v="1"/>
    <s v=""/>
    <s v="23rd October,2021"/>
    <d v="2021-10-23T00:00:00"/>
    <s v="24th February,2022"/>
    <d v="2022-02-24T00:00:00"/>
    <s v="Macharia Josphat Kihuro"/>
    <s v="Male"/>
    <n v="99999"/>
    <s v="+254"/>
    <s v="0720126504"/>
    <s v=""/>
    <s v=""/>
    <n v="37.138950000000001"/>
    <n v="-0.51557200000000003"/>
    <s v="Nyeri"/>
    <s v="Mathira East"/>
    <s v="Konyu"/>
    <s v="Ndimaini"/>
    <x v="2"/>
    <s v="Sakaki Natural Renewable Energy Center"/>
    <s v="Samuel Kimenyi(Sakaki nre)"/>
    <s v=""/>
    <s v="Micro Business"/>
    <s v="MKD"/>
    <s v="Masonry"/>
    <s v="28/02/2022"/>
  </r>
  <r>
    <s v="VPA6"/>
    <x v="5674"/>
    <x v="0"/>
    <s v="Grievance"/>
    <s v="24th September,2021"/>
    <d v="2021-09-24T00:00:00"/>
    <s v="24th February,2022"/>
    <d v="2022-02-24T00:00:00"/>
    <s v="Mwangi Esther Gathoni"/>
    <s v="Female"/>
    <s v="27353943"/>
    <s v="+254"/>
    <s v="0720496718"/>
    <s v=""/>
    <s v="0746518710"/>
    <n v="37.132762"/>
    <n v="-0.51571199999999995"/>
    <s v="Nyeri"/>
    <s v="Mathira East"/>
    <s v="Konyu"/>
    <s v="Ndimaini"/>
    <x v="2"/>
    <s v="Sakaki Natural Renewable Energy Center"/>
    <s v="Samuel Kimenyi(Sakaki nre)"/>
    <s v=""/>
    <s v="Micro Business"/>
    <s v="MKD"/>
    <s v="Masonry"/>
    <s v="28/02/2022"/>
  </r>
  <r>
    <s v="VPA6"/>
    <x v="5675"/>
    <x v="1"/>
    <s v=""/>
    <s v="24th November,2021"/>
    <d v="2021-11-24T00:00:00"/>
    <s v="24th February,2022"/>
    <d v="2022-02-24T00:00:00"/>
    <s v="Kagwe Joseph Kabugu"/>
    <s v="Male"/>
    <n v="99999"/>
    <s v="+254"/>
    <s v="0714126736"/>
    <s v=""/>
    <s v=""/>
    <n v="37.133442000000002"/>
    <n v="-0.51890199999999997"/>
    <s v="Nyeri"/>
    <s v="Mathira East"/>
    <s v="Konyu"/>
    <s v="Ndimaini"/>
    <x v="2"/>
    <s v="Sakaki Natural Renewable Energy Center"/>
    <s v="Samuel Kimenyi(Sakaki nre)"/>
    <s v=""/>
    <s v="Micro Business"/>
    <s v="MKD"/>
    <s v="Masonry"/>
    <s v="28/02/2022"/>
  </r>
  <r>
    <s v="VPA6"/>
    <x v="5676"/>
    <x v="1"/>
    <s v=""/>
    <s v="24th December,2021"/>
    <d v="2021-12-24T00:00:00"/>
    <s v="24th February,2022"/>
    <d v="2022-02-24T00:00:00"/>
    <s v="Muriuki Wilson Ngatia"/>
    <s v="Male"/>
    <n v="99999"/>
    <s v="+254"/>
    <s v="0723214654"/>
    <s v=""/>
    <s v=""/>
    <n v="37.131948000000001"/>
    <n v="-0.51839000000000002"/>
    <s v="Nyeri"/>
    <s v="Mathira East"/>
    <s v="Konyu"/>
    <s v="Ndimaini"/>
    <x v="2"/>
    <s v="Sakaki Natural Renewable Energy Center"/>
    <s v="Samuel Kimenyi(Sakaki nre)"/>
    <s v=""/>
    <s v="Micro Business"/>
    <s v="MKD"/>
    <s v="Masonry"/>
    <s v="28/02/2022"/>
  </r>
  <r>
    <s v="VPA6"/>
    <x v="5677"/>
    <x v="1"/>
    <s v=""/>
    <s v="24th October,2021"/>
    <d v="2021-10-24T00:00:00"/>
    <s v="24th February,2022"/>
    <d v="2022-02-24T00:00:00"/>
    <s v="Wahome Job Mwangi"/>
    <s v="Male"/>
    <n v="99999"/>
    <s v="+254"/>
    <s v="0725148214"/>
    <s v=""/>
    <s v=""/>
    <n v="37.134697000000003"/>
    <n v="-0.52151000000000003"/>
    <s v="Nyeri"/>
    <s v="Mathira East"/>
    <s v="Konyu"/>
    <s v="Ndimaini"/>
    <x v="2"/>
    <s v="Sakaki Natural Renewable Energy Center"/>
    <s v="Samuel Kimenyi(Sakaki nre)"/>
    <s v=""/>
    <s v="Micro Business"/>
    <s v="MKD"/>
    <s v="Masonry"/>
    <s v="28/02/2022"/>
  </r>
  <r>
    <s v="VPA6"/>
    <x v="5678"/>
    <x v="1"/>
    <s v=""/>
    <s v="24th November,2021"/>
    <d v="2021-11-24T00:00:00"/>
    <s v="24th February,2022"/>
    <d v="2022-02-24T00:00:00"/>
    <s v="Maina Cyrus Muriuki"/>
    <s v="Male"/>
    <n v="99999"/>
    <s v="+254"/>
    <s v="0715393085"/>
    <s v=""/>
    <s v=""/>
    <n v="37.137039999999999"/>
    <n v="-0.52383199999999996"/>
    <s v="Nyeri"/>
    <s v="Mathira East"/>
    <s v="Konyu"/>
    <s v="Ndimaini"/>
    <x v="2"/>
    <s v="Sakaki Natural Renewable Energy Center"/>
    <s v="Samuel Kimenyi(Sakaki nre)"/>
    <s v=""/>
    <s v="Micro Business"/>
    <s v="MKD"/>
    <s v="Masonry"/>
    <s v="28/02/2022"/>
  </r>
  <r>
    <s v="VPA6"/>
    <x v="5679"/>
    <x v="1"/>
    <s v=""/>
    <s v="24th December,2021"/>
    <d v="2021-12-24T00:00:00"/>
    <s v="24th February,2022"/>
    <d v="2022-02-24T00:00:00"/>
    <s v="Karitu Joseph Macharia"/>
    <s v="Male"/>
    <n v="99999"/>
    <s v="+254"/>
    <s v="0723741454"/>
    <s v=""/>
    <s v=""/>
    <n v="37.135818"/>
    <n v="-0.52411700000000006"/>
    <s v="Nyeri"/>
    <s v="Mathira East"/>
    <s v="Konyu"/>
    <s v="Ndimaini"/>
    <x v="2"/>
    <s v="Sakaki Natural Renewable Energy Center"/>
    <s v="Samuel Kimenyi(Sakaki nre)"/>
    <s v=""/>
    <s v="Micro Business"/>
    <s v="MKD"/>
    <s v="Masonry"/>
    <s v="28/02/2022"/>
  </r>
  <r>
    <s v="VPA6"/>
    <x v="5680"/>
    <x v="1"/>
    <s v=""/>
    <s v="24th November,2021"/>
    <d v="2021-11-24T00:00:00"/>
    <s v="24th February,2022"/>
    <d v="2022-02-24T00:00:00"/>
    <s v="Maina Peter Kanyora"/>
    <s v="Male"/>
    <n v="99999"/>
    <s v="+254"/>
    <s v="0727868887"/>
    <s v=""/>
    <s v=""/>
    <n v="37.137915"/>
    <n v="-0.52719300000000002"/>
    <s v="Nyeri"/>
    <s v="Mathira East"/>
    <s v="Konyu"/>
    <s v="Ndimaini"/>
    <x v="2"/>
    <s v="Sakaki Natural Renewable Energy Center"/>
    <s v="Sakaki nre"/>
    <s v=""/>
    <s v="Micro Business"/>
    <s v="MKD"/>
    <s v="Masonry"/>
    <s v="28/02/2022"/>
  </r>
  <r>
    <s v="VPA6"/>
    <x v="5681"/>
    <x v="1"/>
    <s v=""/>
    <s v="21st December,2021"/>
    <d v="2021-12-21T00:00:00"/>
    <s v="24th February,2022"/>
    <d v="2022-02-24T00:00:00"/>
    <s v="Mwangi Stephen Karanja"/>
    <s v="Male"/>
    <n v="99999"/>
    <s v="+254"/>
    <s v="0700091519"/>
    <s v=""/>
    <s v=""/>
    <n v="37.135817000000003"/>
    <n v="-0.53423799999999999"/>
    <s v="Nyeri"/>
    <s v="Mathira East"/>
    <s v="Konyu"/>
    <s v="Kirigu"/>
    <x v="2"/>
    <s v="Sakaki Natural Renewable Energy Center"/>
    <s v="Samuel Kimenyi(Sakaki nre)"/>
    <s v=""/>
    <s v="Micro Business"/>
    <s v="MKD"/>
    <s v="Masonry"/>
    <s v="28/02/2022"/>
  </r>
  <r>
    <s v="VPA6"/>
    <x v="5682"/>
    <x v="1"/>
    <s v=""/>
    <s v="10th January,2022"/>
    <d v="2022-01-10T00:00:00"/>
    <s v="24th February,2022"/>
    <d v="2022-02-24T00:00:00"/>
    <s v="Wanjohi Fedis Waihuini"/>
    <s v="Male"/>
    <n v="99999"/>
    <s v="+254"/>
    <s v="0721984631"/>
    <s v=""/>
    <s v=""/>
    <n v="37.138852999999997"/>
    <n v="-0.53230699999999997"/>
    <s v="Nyeri"/>
    <s v="Mathira East"/>
    <s v="Konyu"/>
    <s v="Ndimaini"/>
    <x v="2"/>
    <s v="Sakaki Natural Renewable Energy Center"/>
    <s v="Samuel Kimenyi(Sakaki nre)"/>
    <s v=""/>
    <s v="Micro Business"/>
    <s v="MKD"/>
    <s v="Masonry"/>
    <s v="28/02/2022"/>
  </r>
  <r>
    <s v="VPA6"/>
    <x v="5683"/>
    <x v="1"/>
    <s v=""/>
    <s v="21st January,2022"/>
    <d v="2022-01-21T00:00:00"/>
    <s v="24th February,2022"/>
    <d v="2022-02-24T00:00:00"/>
    <s v="Kiana Alice Wambura"/>
    <s v="Male"/>
    <n v="99999"/>
    <s v="+254"/>
    <s v="0724215840"/>
    <s v=""/>
    <s v=""/>
    <n v="37.142560000000003"/>
    <n v="-0.53584200000000004"/>
    <s v="Nyeri"/>
    <s v="Mathira East"/>
    <s v="Konyu"/>
    <s v="Ndimaini"/>
    <x v="2"/>
    <s v="Sakaki Natural Renewable Energy Center"/>
    <s v="Samuel Kimenyi (Sakaki nre)"/>
    <s v=""/>
    <s v="Micro Business"/>
    <s v="MKD"/>
    <s v="Masonry"/>
    <s v="28/02/2022"/>
  </r>
  <r>
    <s v="VPA6"/>
    <x v="5684"/>
    <x v="1"/>
    <s v=""/>
    <s v="24th October,2021"/>
    <d v="2021-10-24T00:00:00"/>
    <s v="24th February,2022"/>
    <d v="2022-02-24T00:00:00"/>
    <s v="Mbiga Gerlad Maina"/>
    <s v="Male"/>
    <s v="99999"/>
    <s v="+254"/>
    <s v="0722162459"/>
    <s v=""/>
    <s v=""/>
    <n v="37.134182000000003"/>
    <n v="-0.51792199999999999"/>
    <s v="Nyeri"/>
    <s v="Mathira East"/>
    <s v="Konyu"/>
    <s v="Ndumaini"/>
    <x v="2"/>
    <s v="Sakaki Natural Renewable Energy Center"/>
    <s v="Samuel Kimenyi(Sakaki nre)"/>
    <s v=""/>
    <s v="Micro Business"/>
    <s v="MKD"/>
    <s v="Masonry"/>
    <s v="28/02/2022"/>
  </r>
  <r>
    <s v="VPA6"/>
    <x v="5685"/>
    <x v="1"/>
    <s v=""/>
    <s v="16th November,2021"/>
    <d v="2021-11-16T00:00:00"/>
    <s v="22nd February,2022"/>
    <d v="2022-02-22T00:00:00"/>
    <s v="Muchiri Paul Mugi"/>
    <s v="Male"/>
    <s v="10119287"/>
    <s v="+254"/>
    <s v="0722246591"/>
    <s v=""/>
    <s v=""/>
    <n v="37.049225"/>
    <n v="-0.22797700000000001"/>
    <s v="Nyeri"/>
    <s v="Kieni East"/>
    <s v="Thegu"/>
    <s v="Gatuamba"/>
    <x v="2"/>
    <s v="Sakaki Natural Renewable Energy Center"/>
    <s v="Sakaki nre"/>
    <s v=""/>
    <s v="Micro Business"/>
    <s v="MKD"/>
    <s v="Masonry"/>
    <s v="28/02/2022"/>
  </r>
  <r>
    <s v="VPA6"/>
    <x v="5686"/>
    <x v="1"/>
    <s v=""/>
    <s v="22nd January,2022"/>
    <d v="2022-01-22T00:00:00"/>
    <s v="22nd February,2022"/>
    <d v="2022-02-22T00:00:00"/>
    <s v="Muriithi Lydia Wanjiku"/>
    <s v="Female"/>
    <s v="12650576"/>
    <s v="0725774366"/>
    <s v="0725774366"/>
    <s v=""/>
    <s v=""/>
    <n v="37.042748000000003"/>
    <n v="-0.23302500000000001"/>
    <s v="Nyeri"/>
    <s v="Kieni East"/>
    <s v="Thegu"/>
    <s v="Gatuaba"/>
    <x v="2"/>
    <s v="Sakaki Natural Renewable Energy Center"/>
    <s v="Sakaki nre"/>
    <s v=""/>
    <s v="Micro Business"/>
    <s v="MKD"/>
    <s v="Masonry"/>
    <s v="28/02/2022"/>
  </r>
  <r>
    <s v="VPA6"/>
    <x v="5687"/>
    <x v="1"/>
    <s v=""/>
    <s v="22nd November,2021"/>
    <d v="2021-11-22T00:00:00"/>
    <s v="22nd February,2022"/>
    <d v="2022-02-22T00:00:00"/>
    <s v="Charles Muraya Ndirangu"/>
    <s v="Male"/>
    <s v="31325066"/>
    <s v="+254"/>
    <s v="0720810884"/>
    <s v=""/>
    <s v=""/>
    <n v="37.047153000000002"/>
    <n v="-0.228265"/>
    <s v="Nyeri"/>
    <s v="Kieni East"/>
    <s v="Thegu"/>
    <s v="Gatuaba"/>
    <x v="2"/>
    <s v="Sakaki Natural Renewable Energy Center"/>
    <s v="Sakaki nre"/>
    <s v=""/>
    <s v="Micro Business"/>
    <s v="MKD"/>
    <s v="Masonry"/>
    <s v="28/02/2022"/>
  </r>
  <r>
    <s v="VPA6"/>
    <x v="5688"/>
    <x v="1"/>
    <s v=""/>
    <s v="13th November,2021"/>
    <d v="2021-11-13T00:00:00"/>
    <s v="10th January,2022"/>
    <d v="2022-01-10T00:00:00"/>
    <s v="Lucy Muita W"/>
    <s v="Female"/>
    <n v="99999"/>
    <s v="+254"/>
    <s v="0701695087"/>
    <s v=""/>
    <s v=""/>
    <n v="36.568176999999999"/>
    <n v="-8.5514999999999994E-2"/>
    <s v="Laikipia"/>
    <s v="Laikipia Central"/>
    <s v="Ngobit"/>
    <s v="Metha"/>
    <x v="2"/>
    <s v="Kichemu limited"/>
    <s v=""/>
    <s v=""/>
    <s v="Micro Business"/>
    <s v="MKD"/>
    <s v="Masonry"/>
    <s v="22/04/2022"/>
  </r>
  <r>
    <s v="VPA6"/>
    <x v="5689"/>
    <x v="1"/>
    <s v=""/>
    <s v="1st April,2022"/>
    <d v="2022-04-01T00:00:00"/>
    <s v="1st April,2022"/>
    <d v="2022-04-01T00:00:00"/>
    <s v="Kiarie David Njuguna"/>
    <s v="Male"/>
    <s v="8949654"/>
    <s v="0722924656"/>
    <s v="0722924656"/>
    <s v=""/>
    <s v="0724499065"/>
    <n v="36.288832999999997"/>
    <n v="-0.39693400000000001"/>
    <s v="Nakuru"/>
    <s v="Gilgil"/>
    <s v="Gitare"/>
    <s v="Kagumo- gilgil"/>
    <x v="2"/>
    <s v="Samjubiotec Enterprises"/>
    <s v="Samuel juma"/>
    <s v=""/>
    <s v="Micro Business"/>
    <s v="MKD"/>
    <s v="Masonry"/>
    <s v="29/04/2022"/>
  </r>
  <r>
    <s v="VPA6"/>
    <x v="5690"/>
    <x v="1"/>
    <s v=""/>
    <s v="1st April,2022"/>
    <d v="2022-04-01T00:00:00"/>
    <s v="1st April,2022"/>
    <d v="2022-04-01T00:00:00"/>
    <s v="Boniface Kinyanjui Muiruri"/>
    <s v="Male"/>
    <s v="20729602"/>
    <s v="0725695746"/>
    <s v="0725695746"/>
    <s v=""/>
    <s v="0717407660"/>
    <n v="36.331482000000001"/>
    <n v="-0.42431799999999997"/>
    <s v="Nakuru"/>
    <s v="Gilgil"/>
    <s v="Gitaru"/>
    <s v="Gitare-gilgil"/>
    <x v="2"/>
    <s v="Samjubiotec Enterprises"/>
    <s v="Samuel Juma"/>
    <s v=""/>
    <s v="Micro Business"/>
    <s v="MKD"/>
    <s v="Masonry"/>
    <s v="29/04/2022"/>
  </r>
  <r>
    <s v="VPA6"/>
    <x v="5691"/>
    <x v="1"/>
    <s v=""/>
    <s v="24th November,2021"/>
    <d v="2021-11-24T00:00:00"/>
    <s v="20th January,2022"/>
    <d v="2022-01-20T00:00:00"/>
    <s v="Njoroge Haron"/>
    <s v="Male"/>
    <n v="99999"/>
    <s v="+254"/>
    <s v="0797891665"/>
    <s v=""/>
    <s v="01127021119"/>
    <n v="36.564833"/>
    <n v="-7.4121999999999993E-2"/>
    <s v="Laikipia"/>
    <s v="Laikipia Central"/>
    <s v="Ngobit"/>
    <s v="Gieterero"/>
    <x v="2"/>
    <s v="Kichemu limited"/>
    <s v=""/>
    <s v=""/>
    <s v="Micro Business"/>
    <s v="MKD"/>
    <s v="Masonry"/>
    <s v="29/04/2022"/>
  </r>
  <r>
    <s v="VPA6"/>
    <x v="5692"/>
    <x v="1"/>
    <s v=""/>
    <s v="25th November,2021"/>
    <d v="2021-11-25T00:00:00"/>
    <s v="20th January,2022"/>
    <d v="2022-01-20T00:00:00"/>
    <s v="Ndungu Samuel"/>
    <s v="Male"/>
    <n v="99999"/>
    <s v="+254"/>
    <s v="0745461796"/>
    <s v=""/>
    <s v="0704350935"/>
    <n v="36.569862999999998"/>
    <n v="-8.8330000000000006E-2"/>
    <s v="Laikipia"/>
    <s v="Laikipia Central"/>
    <s v="Ngobit"/>
    <s v="Miatuini"/>
    <x v="2"/>
    <s v="Kichemu limited"/>
    <s v=""/>
    <s v=""/>
    <s v="Micro Business"/>
    <s v="MKD"/>
    <s v="Masonry"/>
    <s v="29/04/2022"/>
  </r>
  <r>
    <s v="VPA6"/>
    <x v="5693"/>
    <x v="1"/>
    <s v=""/>
    <s v="16th May,2022"/>
    <d v="2022-05-16T00:00:00"/>
    <s v="16th May,2022"/>
    <d v="2022-05-16T00:00:00"/>
    <s v="Wekesa Moses Sakwa"/>
    <s v="Male"/>
    <s v="11328500"/>
    <s v="+254"/>
    <s v="0722300753"/>
    <s v=""/>
    <s v="0722438586"/>
    <n v="34.531283000000002"/>
    <n v="0.60100100000000001"/>
    <s v="Bungoma"/>
    <s v="Kanduyi"/>
    <s v="Tuti marakaru"/>
    <s v="Tuti"/>
    <x v="0"/>
    <s v="Pafasi Enterprise"/>
    <s v="Tom Apiya Agalo"/>
    <s v=""/>
    <s v="Micro Business"/>
    <s v="MKD"/>
    <s v="Masonry"/>
    <s v="16/05/2022"/>
  </r>
  <r>
    <s v="VPA6"/>
    <x v="5694"/>
    <x v="1"/>
    <s v=""/>
    <s v="8th March,2022"/>
    <d v="2022-03-08T00:00:00"/>
    <s v="28th April,2022"/>
    <d v="2022-04-28T00:00:00"/>
    <s v="Kamau Andrew Gichuki"/>
    <s v="Male"/>
    <s v="99999"/>
    <s v="+254"/>
    <s v="0717220034"/>
    <s v=""/>
    <s v="0705031902"/>
    <n v="36.977116000000002"/>
    <n v="-0.78657299999999997"/>
    <s v="Murang'a"/>
    <s v="Kigumo"/>
    <s v="Mutithi"/>
    <s v="Kigumo"/>
    <x v="4"/>
    <s v="Mt Kenya Renewable energy"/>
    <s v="Paul kiama"/>
    <s v=""/>
    <s v="Micro Business"/>
    <s v="KENBIM"/>
    <s v="Masonry"/>
    <s v="24/05/2022"/>
  </r>
  <r>
    <s v="VPA6"/>
    <x v="5695"/>
    <x v="0"/>
    <s v="Non Compliant"/>
    <s v="14th March,2022"/>
    <d v="2022-03-14T00:00:00"/>
    <s v="4th April,2022"/>
    <d v="2022-04-04T00:00:00"/>
    <s v="Kenduywo Priscilla"/>
    <s v="Male"/>
    <n v="99999"/>
    <s v="725460394"/>
    <s v="0725460394"/>
    <s v=""/>
    <s v="0707756689"/>
    <n v="36.006005999999999"/>
    <n v="-0.26949099999999998"/>
    <s v="Nakuru"/>
    <s v="Rongai"/>
    <s v="Ogilgei"/>
    <s v="Kamungei"/>
    <x v="2"/>
    <s v="Samjubiotec Enterprises"/>
    <s v="Samuel Juma"/>
    <s v=""/>
    <s v="Micro Business"/>
    <s v="MKD"/>
    <s v="Masonry"/>
    <s v="31/05/2022"/>
  </r>
  <r>
    <s v="VPA6"/>
    <x v="5696"/>
    <x v="1"/>
    <s v=""/>
    <s v="8th March,2022"/>
    <d v="2022-03-08T00:00:00"/>
    <s v="4th April,2022"/>
    <d v="2022-04-04T00:00:00"/>
    <s v="Chebet Chepkwony Jane"/>
    <s v="Male"/>
    <s v="9233355"/>
    <s v="729629022"/>
    <s v="0729629022"/>
    <s v=""/>
    <s v="0721844313"/>
    <n v="36.006008000000001"/>
    <n v="-0.26938099999999998"/>
    <s v="Nakuru"/>
    <s v="Rongai"/>
    <s v="Ogilgei"/>
    <s v="Ogilgei"/>
    <x v="2"/>
    <s v="Samjubiotec Enterprises"/>
    <s v="Samuel Juma"/>
    <s v=""/>
    <s v="Micro Business"/>
    <s v="MKD"/>
    <s v="Masonry"/>
    <s v="31/05/2022"/>
  </r>
  <r>
    <s v="VPA6"/>
    <x v="5697"/>
    <x v="1"/>
    <s v=""/>
    <s v="15th December,2021"/>
    <d v="2021-12-15T00:00:00"/>
    <s v="5th April,2022"/>
    <d v="2022-04-05T00:00:00"/>
    <s v="CAREN MICHIRA KEMUNTO"/>
    <s v="Female"/>
    <s v="1658264"/>
    <s v="+254"/>
    <s v="0714194004"/>
    <s v=""/>
    <s v="0740060242"/>
    <n v="34.905549999999998"/>
    <n v="-0.52942299999999998"/>
    <s v="Nyamira"/>
    <s v="Nyamira South"/>
    <s v="West Mugirango"/>
    <s v="Rangenyo"/>
    <x v="3"/>
    <s v="Perjo Biogas and co ltd"/>
    <s v="Joel Moigare"/>
    <s v=""/>
    <s v="Micro Business"/>
    <s v="MKD"/>
    <s v="Masonry"/>
    <s v="07/07/2022"/>
  </r>
  <r>
    <s v="VPA6"/>
    <x v="5698"/>
    <x v="1"/>
    <s v=""/>
    <s v="23rd December,2021"/>
    <d v="2021-12-23T00:00:00"/>
    <s v="5th April,2022"/>
    <d v="2022-04-05T00:00:00"/>
    <s v="Samuel Apiemi Omenta"/>
    <s v="Male"/>
    <s v="0406775"/>
    <s v="+254"/>
    <s v="0721242739"/>
    <s v=""/>
    <s v="0788234223"/>
    <n v="34.941667000000002"/>
    <n v="-0.58798300000000003"/>
    <s v="Nyamira"/>
    <s v="Nyamira South"/>
    <s v="Bonyamatuta Chache"/>
    <s v="Gesore"/>
    <x v="3"/>
    <s v="Perjo Biogas and co ltd"/>
    <s v="Joel Moigare"/>
    <s v=""/>
    <s v="Micro Business"/>
    <s v="MKD"/>
    <s v="Masonry"/>
    <s v="07/07/2022"/>
  </r>
  <r>
    <s v="VPA6"/>
    <x v="5699"/>
    <x v="1"/>
    <s v=""/>
    <s v="6th January,2022"/>
    <d v="2022-01-06T00:00:00"/>
    <s v="5th April,2022"/>
    <d v="2022-04-05T00:00:00"/>
    <s v="Julius Matwere Kinwomi"/>
    <s v="Male"/>
    <s v="21345396"/>
    <s v="+254"/>
    <s v="0722134569"/>
    <s v=""/>
    <s v="0725175512"/>
    <n v="34.971097"/>
    <n v="-0.61428300000000002"/>
    <s v="Nyamira"/>
    <s v="Nyamira"/>
    <s v="Kebirigo"/>
    <s v="Rirumi"/>
    <x v="0"/>
    <s v="Perjo Biogas and co ltd"/>
    <s v="Joel Moigare"/>
    <s v=""/>
    <s v="Micro Business"/>
    <s v="MKD"/>
    <s v="Masonry"/>
    <s v="07/07/2022"/>
  </r>
  <r>
    <s v="VPA6"/>
    <x v="5700"/>
    <x v="1"/>
    <s v=""/>
    <s v="26th June,2022"/>
    <d v="2022-06-26T00:00:00"/>
    <s v="16th October,2022"/>
    <d v="2022-10-16T00:00:00"/>
    <s v="Chepkirui Josphine"/>
    <s v="Female"/>
    <s v="29991334"/>
    <s v="+254"/>
    <s v="0720374868"/>
    <s v=""/>
    <s v=""/>
    <n v="35.191405000000003"/>
    <n v="-0.68201299999999998"/>
    <s v="Bomet"/>
    <s v="Sotik"/>
    <s v="Kapkimolwet"/>
    <s v="Balek 'A'"/>
    <x v="5"/>
    <s v="Nemcom Ltd"/>
    <s v=""/>
    <s v=""/>
    <s v="Micro Business"/>
    <s v="MKD"/>
    <s v="Masonry"/>
    <s v="01/11/2022"/>
  </r>
  <r>
    <s v="VPA6"/>
    <x v="5701"/>
    <x v="0"/>
    <s v="Grievance"/>
    <s v="23rd August,2022"/>
    <d v="2022-08-23T00:00:00"/>
    <s v="26th October,2022"/>
    <d v="2022-10-26T00:00:00"/>
    <s v="Cherotich Cheokwony"/>
    <s v="Female"/>
    <s v="23469074"/>
    <s v="+254"/>
    <s v="0727321381"/>
    <s v=""/>
    <s v=""/>
    <n v="35.185234999999999"/>
    <n v="-0.67780300000000004"/>
    <s v="Bomet"/>
    <s v="Sotik"/>
    <s v="Kapkimolwet"/>
    <s v="Sumek"/>
    <x v="1"/>
    <s v="Nemcom Ltd"/>
    <s v=""/>
    <s v=""/>
    <s v="Micro Business"/>
    <s v="KENBIM"/>
    <s v="Masonry"/>
    <s v="01/11/2022"/>
  </r>
  <r>
    <s v="VPA6"/>
    <x v="5702"/>
    <x v="1"/>
    <s v=""/>
    <s v="17th July,2022"/>
    <d v="2022-07-17T00:00:00"/>
    <s v="20th October,2022"/>
    <d v="2022-10-20T00:00:00"/>
    <s v="Jebet Julia"/>
    <s v="Female"/>
    <n v="99999"/>
    <s v="+254"/>
    <s v="0701289001"/>
    <s v=""/>
    <s v=""/>
    <n v="35.28651"/>
    <n v="0.46037800000000001"/>
    <s v="Uasin Gishu"/>
    <s v="Kesses"/>
    <s v="Kesses"/>
    <s v="Royalton"/>
    <x v="2"/>
    <s v="Ndimar Renewable Energy"/>
    <s v=""/>
    <s v=""/>
    <s v="Micro Business"/>
    <s v="MKD"/>
    <s v="Masonry"/>
    <s v="03/11/2022"/>
  </r>
  <r>
    <s v="VPA6"/>
    <x v="5703"/>
    <x v="1"/>
    <s v=""/>
    <s v="22nd October,2022"/>
    <d v="2022-10-22T00:00:00"/>
    <s v="15th November,2022"/>
    <d v="2022-11-15T00:00:00"/>
    <s v="Mugwimi Virginia Kaimuri"/>
    <s v="Female"/>
    <s v="7011236"/>
    <s v="+254"/>
    <s v="0721334764"/>
    <s v=""/>
    <s v="0725563467"/>
    <n v="37.695878"/>
    <n v="-0.19836799999999999"/>
    <s v="Meru"/>
    <s v="Imenti South"/>
    <s v="Gikui"/>
    <s v="Njerune"/>
    <x v="0"/>
    <s v="Igwemas General Digester Ltd"/>
    <s v="Samuel Kirimi"/>
    <s v=""/>
    <s v="Micro Business"/>
    <s v="MKD"/>
    <s v="Masonry"/>
    <s v="12/12/2022"/>
  </r>
  <r>
    <s v="VPA6"/>
    <x v="5704"/>
    <x v="1"/>
    <s v=""/>
    <s v="15th September,2022"/>
    <d v="2022-09-15T00:00:00"/>
    <s v="1st October,2022"/>
    <d v="2022-10-01T00:00:00"/>
    <s v="Kiogora Jerinder Ntinyari"/>
    <s v="Female"/>
    <s v="34564543"/>
    <s v="+254"/>
    <s v="0726120969"/>
    <s v=""/>
    <s v="0720335135"/>
    <n v="37.594971999999999"/>
    <n v="-8.8804999999999995E-2"/>
    <s v="Meru"/>
    <s v="Imenti South"/>
    <s v="Upper Chure"/>
    <s v="Ithimbari"/>
    <x v="2"/>
    <s v="Igwemas General Digester Ltd"/>
    <s v="Kevin Kiriinya"/>
    <s v=""/>
    <s v="Micro Business"/>
    <s v="MKD"/>
    <s v="Masonry"/>
    <s v="12/12/2022"/>
  </r>
  <r>
    <s v="VPA6"/>
    <x v="5705"/>
    <x v="1"/>
    <s v=""/>
    <s v="4th October,2022"/>
    <d v="2022-10-04T00:00:00"/>
    <s v="20th October,2022"/>
    <d v="2022-10-20T00:00:00"/>
    <s v="M'Arithi Bildad Bundi"/>
    <s v="Male"/>
    <s v="2538627"/>
    <s v="+254"/>
    <s v="0714152092"/>
    <s v=""/>
    <s v="0795052478"/>
    <n v="37.601157000000001"/>
    <n v="-8.9212E-2"/>
    <s v="Meru"/>
    <s v="Imenti South"/>
    <s v="Upper Chure"/>
    <s v="Mutharene"/>
    <x v="3"/>
    <s v="Igwemas General Digester Ltd"/>
    <s v="Joshua Kiogora"/>
    <s v=""/>
    <s v="Micro Business"/>
    <s v="MKD"/>
    <s v="Masonry"/>
    <s v="12/12/2022"/>
  </r>
  <r>
    <s v="VPA6"/>
    <x v="5706"/>
    <x v="1"/>
    <s v=""/>
    <s v="18th October,2022"/>
    <d v="2022-10-18T00:00:00"/>
    <s v="5th November,2022"/>
    <d v="2022-11-05T00:00:00"/>
    <s v="Mwenda Everlyne Mwariumwe"/>
    <s v="Female"/>
    <s v="10252234"/>
    <s v="+254"/>
    <s v="0722378522"/>
    <s v=""/>
    <s v="0722336493"/>
    <n v="37.668278000000001"/>
    <n v="-0.17497199999999999"/>
    <s v="Meru"/>
    <s v="Imenti South"/>
    <s v="Igoji East"/>
    <s v="Kianjogu"/>
    <x v="0"/>
    <s v="Igwemas General Digester Ltd"/>
    <s v="Joshua Kiogora"/>
    <s v=""/>
    <s v="Micro Business"/>
    <s v="MKD"/>
    <s v="Masonry"/>
    <s v="12/12/2022"/>
  </r>
  <r>
    <s v="VPA6"/>
    <x v="5707"/>
    <x v="1"/>
    <s v=""/>
    <s v="28th August,2022"/>
    <d v="2022-08-28T00:00:00"/>
    <s v="9th February,2023"/>
    <d v="2023-02-09T00:00:00"/>
    <s v="Michael Kingori"/>
    <s v="Male"/>
    <n v="99999"/>
    <s v="+254"/>
    <s v="0721230823"/>
    <s v=""/>
    <s v=""/>
    <n v="36.006070999999999"/>
    <n v="-0.26941599999999999"/>
    <s v="Nakuru"/>
    <s v="Bahati"/>
    <s v="Lanet"/>
    <s v="CMC"/>
    <x v="2"/>
    <s v="Samjubiotec Enterprises"/>
    <s v="Samuel juma"/>
    <s v=""/>
    <s v="Micro Business"/>
    <s v="KENBIM"/>
    <s v="Masonry"/>
    <s v="05/03/2023"/>
  </r>
  <r>
    <s v="VPA6"/>
    <x v="5708"/>
    <x v="1"/>
    <s v=""/>
    <s v="26th December,2022"/>
    <d v="2022-12-26T00:00:00"/>
    <s v="9th February,2023"/>
    <d v="2023-02-09T00:00:00"/>
    <s v="Rosemary Jumbe"/>
    <s v="Female"/>
    <n v="99999"/>
    <s v="+254"/>
    <s v="0721771475"/>
    <s v=""/>
    <s v=""/>
    <n v="36.006163999999998"/>
    <n v="-0.26966800000000002"/>
    <s v="Nakuru"/>
    <s v="Bahati"/>
    <s v="Kiti"/>
    <s v="Kiti-milimani"/>
    <x v="1"/>
    <s v="Samjubiotec Enterprises"/>
    <s v="Samuel Juma"/>
    <s v=""/>
    <s v="Micro Business"/>
    <s v="KENBIM"/>
    <s v="Masonry"/>
    <s v="05/03/2023"/>
  </r>
  <r>
    <s v="VPA6"/>
    <x v="5709"/>
    <x v="1"/>
    <s v=""/>
    <s v="28th November,2021"/>
    <d v="2021-11-28T00:00:00"/>
    <s v="5th February,2023"/>
    <d v="2023-02-05T00:00:00"/>
    <s v="Dickson Wakaba"/>
    <s v="Male"/>
    <n v="99999"/>
    <s v="+254"/>
    <s v="0722873520"/>
    <s v=""/>
    <s v="0706158104"/>
    <n v="36.006030000000003"/>
    <n v="-0.26938000000000001"/>
    <s v="Nakuru"/>
    <s v="Bahati"/>
    <s v="Kiti"/>
    <s v="Tumsifu"/>
    <x v="0"/>
    <s v="Samjubiotec Enterprises"/>
    <s v="Samuel Juma"/>
    <s v=""/>
    <s v="Micro Business"/>
    <s v="MKD"/>
    <s v="Masonry"/>
    <s v="05/03/2023"/>
  </r>
  <r>
    <s v="VPA6"/>
    <x v="5710"/>
    <x v="1"/>
    <s v=""/>
    <s v="21st October,2022"/>
    <d v="2022-10-21T00:00:00"/>
    <s v="30th November,2022"/>
    <d v="2022-11-30T00:00:00"/>
    <s v="Kagera Nancy Gathigia"/>
    <s v="Female"/>
    <s v="23048427"/>
    <s v="+254"/>
    <s v="0724832774"/>
    <s v=""/>
    <s v="0710339412"/>
    <n v="37.024272000000003"/>
    <n v="-0.50473999999999997"/>
    <s v="Nyeri"/>
    <s v="Tetu"/>
    <s v="Aguthi"/>
    <s v="Kiangungi"/>
    <x v="1"/>
    <s v="Mt Kenya Renewable energy"/>
    <s v=""/>
    <s v=""/>
    <s v="Micro Business"/>
    <s v="MKD"/>
    <s v="Masonry"/>
    <s v="16/03/2023"/>
  </r>
  <r>
    <s v="VPA6"/>
    <x v="5711"/>
    <x v="1"/>
    <s v=""/>
    <s v="24th October,2022"/>
    <d v="2022-10-24T00:00:00"/>
    <s v="3rd December,2022"/>
    <d v="2022-12-03T00:00:00"/>
    <s v="Mwaniki Jackson"/>
    <s v="Male"/>
    <s v="11807521"/>
    <s v="+254"/>
    <s v="0724695450"/>
    <s v=""/>
    <s v="0729645177"/>
    <n v="37.019728000000001"/>
    <n v="-0.49854999999999999"/>
    <s v="Nyeri"/>
    <s v="Tetu"/>
    <s v="Muthinga"/>
    <s v="Gititu"/>
    <x v="1"/>
    <s v="Mt Kenya Renewable energy"/>
    <s v=""/>
    <s v=""/>
    <s v="Micro Business"/>
    <s v="MKD"/>
    <s v="Masonry"/>
    <s v="16/03/2023"/>
  </r>
  <r>
    <s v="VPA6"/>
    <x v="5712"/>
    <x v="1"/>
    <s v=""/>
    <s v="26th October,2022"/>
    <d v="2022-10-26T00:00:00"/>
    <s v="14th December,2022"/>
    <d v="2022-12-14T00:00:00"/>
    <s v="Gichuki Jackson"/>
    <s v="Male"/>
    <s v="3330188"/>
    <s v="+254"/>
    <s v="0722432776"/>
    <s v=""/>
    <s v=""/>
    <n v="37.003397999999997"/>
    <n v="-0.58511299999999999"/>
    <s v="Nyeri"/>
    <s v="Mukurweini"/>
    <s v="Karindi"/>
    <s v="Ngorano"/>
    <x v="1"/>
    <s v="Mt Kenya Renewable energy"/>
    <s v=""/>
    <s v=""/>
    <s v="Micro Business"/>
    <s v="MKD"/>
    <s v="Masonry"/>
    <s v="16/03/2023"/>
  </r>
  <r>
    <s v="VPA6"/>
    <x v="5713"/>
    <x v="1"/>
    <s v=""/>
    <s v="9th November,2022"/>
    <d v="2022-11-09T00:00:00"/>
    <s v="18th December,2022"/>
    <d v="2022-12-18T00:00:00"/>
    <s v="Murage Samuel"/>
    <s v="Male"/>
    <s v="1943268"/>
    <s v="+254"/>
    <s v="0722244200"/>
    <s v=""/>
    <s v="0722704611"/>
    <n v="37.023242000000003"/>
    <n v="-0.47631699999999999"/>
    <s v="Nyeri"/>
    <s v="Tetu"/>
    <s v="Aguthi"/>
    <s v="Gichira"/>
    <x v="1"/>
    <s v="Mt Kenya Renewable energy"/>
    <s v=""/>
    <s v=""/>
    <s v="Micro Business"/>
    <s v="MKD"/>
    <s v="Masonry"/>
    <s v="16/03/2023"/>
  </r>
  <r>
    <s v="VPA6"/>
    <x v="5714"/>
    <x v="0"/>
    <s v="Non Compliant"/>
    <s v="24th November,2022"/>
    <d v="2022-11-24T00:00:00"/>
    <s v="29th December,2022"/>
    <d v="2022-12-29T00:00:00"/>
    <s v="Karuoya Hezron Wahome"/>
    <s v="Male"/>
    <s v="9323662"/>
    <s v="+254"/>
    <s v="0714342141"/>
    <s v=""/>
    <s v="0722639998"/>
    <n v="37.103557000000002"/>
    <n v="-0.52083800000000002"/>
    <s v="Nyeri"/>
    <s v="Mathira East"/>
    <s v="Gachuku"/>
    <s v="Kiamabara"/>
    <x v="0"/>
    <s v="Mt Kenya Renewable energy"/>
    <s v=""/>
    <s v=""/>
    <s v="Micro Business"/>
    <s v="MKD"/>
    <s v="Masonry"/>
    <s v="16/03/2023"/>
  </r>
  <r>
    <s v="VPA6"/>
    <x v="5715"/>
    <x v="0"/>
    <s v="Unreachable"/>
    <s v="1st January,2023"/>
    <d v="2023-01-01T00:00:00"/>
    <s v="14th January,2023"/>
    <d v="2023-01-14T00:00:00"/>
    <s v="Mpuko Julia Nguta"/>
    <s v="Female"/>
    <s v="2360282"/>
    <s v="+254"/>
    <s v="0713863656"/>
    <s v=""/>
    <s v="0787631470"/>
    <n v="37.576262"/>
    <n v="3.8469999999999997E-2"/>
    <s v="Meru"/>
    <s v="Central Imenti"/>
    <s v="Katheri"/>
    <s v="Muchicha"/>
    <x v="2"/>
    <s v="Igwemas General Digester Ltd"/>
    <s v="Kevin Kirinya"/>
    <s v=""/>
    <s v="Micro Business"/>
    <s v="MKD"/>
    <s v="Masonry"/>
    <s v="20/03/2023"/>
  </r>
  <r>
    <s v="VPA6"/>
    <x v="5716"/>
    <x v="1"/>
    <s v=""/>
    <s v="27th December,2022"/>
    <d v="2022-12-27T00:00:00"/>
    <s v="5th January,2023"/>
    <d v="2023-01-05T00:00:00"/>
    <s v="Ngatu Fredrick Rimbere"/>
    <s v="Male"/>
    <s v="0852046"/>
    <s v="+254"/>
    <s v="0726813535"/>
    <s v=""/>
    <s v="0733561013"/>
    <n v="37.633623"/>
    <n v="3.5277999999999997E-2"/>
    <s v="Meru"/>
    <s v="Central Imenti"/>
    <s v="Ntakira"/>
    <s v="Ngurumo"/>
    <x v="0"/>
    <s v="Igwemas General Digester Ltd"/>
    <s v="Samuel Kirimi"/>
    <s v=""/>
    <s v="Micro Business"/>
    <s v="MKD"/>
    <s v="Masonry"/>
    <s v="20/03/2023"/>
  </r>
  <r>
    <s v="VPA6"/>
    <x v="5717"/>
    <x v="0"/>
    <s v="Grievance"/>
    <s v="28th January,2023"/>
    <d v="2023-01-28T00:00:00"/>
    <s v="9th February,2023"/>
    <d v="2023-02-09T00:00:00"/>
    <s v="Lilford Catherine Kinoti"/>
    <s v="Female"/>
    <s v="2361743"/>
    <s v="+254"/>
    <s v="0722355891"/>
    <s v=""/>
    <s v="0722737958"/>
    <n v="37.761316999999998"/>
    <n v="4.9480000000000003E-2"/>
    <s v="Meru"/>
    <s v="Imenti North"/>
    <s v="Giaki"/>
    <s v="Ndingene"/>
    <x v="0"/>
    <s v="Igwemas General Digester Ltd"/>
    <s v="Samuel Kirimi"/>
    <s v=""/>
    <s v="Micro Business"/>
    <s v="MKD"/>
    <s v="Masonry"/>
    <s v="20/03/2023"/>
  </r>
  <r>
    <s v="VPA6"/>
    <x v="5718"/>
    <x v="1"/>
    <s v=""/>
    <s v="17th January,2023"/>
    <d v="2023-01-17T00:00:00"/>
    <s v="24th January,2023"/>
    <d v="2023-01-24T00:00:00"/>
    <s v="M'Turuchiu Jason Laibuta"/>
    <s v="Male"/>
    <s v="0506973"/>
    <s v="+254"/>
    <s v="0721280809"/>
    <s v=""/>
    <s v="0738111157"/>
    <n v="37.722650000000002"/>
    <n v="0.208565"/>
    <s v="Meru"/>
    <s v="Central Imenti"/>
    <s v="Tinyaine"/>
    <s v="Twaare"/>
    <x v="3"/>
    <s v="Igwemas General Digester Ltd"/>
    <s v="Joshua Kiogora"/>
    <s v=""/>
    <s v="Micro Business"/>
    <s v="MKD"/>
    <s v="Masonry"/>
    <s v="20/03/2023"/>
  </r>
  <r>
    <s v="VPA6"/>
    <x v="5719"/>
    <x v="1"/>
    <s v=""/>
    <s v="26th January,2023"/>
    <d v="2023-01-26T00:00:00"/>
    <s v="3rd February,2023"/>
    <d v="2023-02-03T00:00:00"/>
    <s v="Ithaitha Benard Muriuki"/>
    <s v="Male"/>
    <s v="7722941"/>
    <s v="+254"/>
    <s v="0720921278"/>
    <s v=""/>
    <s v="0736544581"/>
    <n v="37.841123000000003"/>
    <n v="9.9497000000000002E-2"/>
    <s v="Meru"/>
    <s v="Tigania East"/>
    <s v="Mikinduri west"/>
    <s v="Ruuju"/>
    <x v="3"/>
    <s v="Igwemas General Digester Ltd"/>
    <s v="Joshua Kiogora"/>
    <s v=""/>
    <s v="Micro Business"/>
    <s v="MKD"/>
    <s v="Masonry"/>
    <s v="20/03/2023"/>
  </r>
  <r>
    <s v="VPA6"/>
    <x v="5720"/>
    <x v="0"/>
    <s v="Unreachable"/>
    <s v="5th February,2023"/>
    <d v="2023-02-05T00:00:00"/>
    <s v="15th February,2023"/>
    <d v="2023-02-15T00:00:00"/>
    <s v="Kinyua Dorothy Gatwiri"/>
    <s v="Male"/>
    <s v="23330887"/>
    <s v="+254"/>
    <s v="0712171336"/>
    <s v=""/>
    <s v="0754852093"/>
    <n v="37.555062"/>
    <n v="-1.2272E-2"/>
    <s v="Meru"/>
    <s v="Central Imenti"/>
    <s v="Kagoji"/>
    <s v="Muurugi"/>
    <x v="3"/>
    <s v="Likunga Company Limited"/>
    <s v="Jason Mutabari"/>
    <s v=""/>
    <s v="Micro Business"/>
    <s v="KENBIM"/>
    <s v="Masonry"/>
    <s v="30/04/2023"/>
  </r>
  <r>
    <s v="VPA6"/>
    <x v="5721"/>
    <x v="1"/>
    <s v=""/>
    <s v="8th January,2023"/>
    <d v="2023-01-08T00:00:00"/>
    <s v="17th February,2023"/>
    <d v="2023-02-17T00:00:00"/>
    <s v="Gakure James Muriranja"/>
    <s v="Male"/>
    <n v="99999"/>
    <s v="+254"/>
    <s v="0721334032"/>
    <s v=""/>
    <s v=""/>
    <n v="37.050336999999999"/>
    <n v="-0.62610600000000005"/>
    <s v="Murang'a"/>
    <s v="Kiharu"/>
    <s v="Gaitheri"/>
    <s v="Gakurwe"/>
    <x v="1"/>
    <s v="Mt Kenya Renewable energy"/>
    <s v="Mt Kenya renewable energy"/>
    <s v=""/>
    <s v="Micro Business"/>
    <s v="KENBIM"/>
    <s v="Masonry"/>
    <s v="02/05/2023"/>
  </r>
  <r>
    <s v="VPA6"/>
    <x v="5722"/>
    <x v="1"/>
    <s v=""/>
    <s v="20th December,2022"/>
    <d v="2022-12-20T00:00:00"/>
    <s v="20th April,2023"/>
    <d v="2023-04-20T00:00:00"/>
    <s v="John Ondieki Angwenyi"/>
    <s v="Male"/>
    <s v="0639280"/>
    <s v="+254"/>
    <s v="0727485636"/>
    <s v=""/>
    <s v="0728639849"/>
    <n v="34.926205000000003"/>
    <n v="-0.55757800000000002"/>
    <s v="Nyamira"/>
    <s v="West Mugirango"/>
    <s v="Township"/>
    <s v="Kiongongi"/>
    <x v="3"/>
    <s v="Perjo Biogas and co ltd"/>
    <s v="Joel Moigare"/>
    <s v=""/>
    <s v="Micro Business"/>
    <s v="MKD"/>
    <s v="Masonry"/>
    <s v="03/05/2023"/>
  </r>
  <r>
    <s v="VPA6"/>
    <x v="5723"/>
    <x v="1"/>
    <s v=""/>
    <s v="15th February,2023"/>
    <d v="2023-02-15T00:00:00"/>
    <s v="23rd April,2023"/>
    <d v="2023-04-23T00:00:00"/>
    <s v="Alfred Onyancha Agaki"/>
    <s v="Male"/>
    <s v="27508165"/>
    <s v="+254"/>
    <s v="0728648131"/>
    <s v=""/>
    <s v="0796193083"/>
    <n v="34.950850000000003"/>
    <n v="-0.62617199999999995"/>
    <s v="Nyamira"/>
    <s v="West Mugirango"/>
    <s v="Bonyamatuta"/>
    <s v="Moikabondo"/>
    <x v="3"/>
    <s v="Perjo Biogas and co ltd"/>
    <s v="Joel Moigare"/>
    <s v=""/>
    <s v="Micro Business"/>
    <s v="MKD"/>
    <s v="Masonry"/>
    <s v="03/05/2023"/>
  </r>
  <r>
    <s v="VPA6"/>
    <x v="5724"/>
    <x v="1"/>
    <s v=""/>
    <s v="10th February,2023"/>
    <d v="2023-02-10T00:00:00"/>
    <s v="20th April,2023"/>
    <d v="2023-04-20T00:00:00"/>
    <s v="Zablon Mwagi Motanya"/>
    <s v="Male"/>
    <s v="1621852"/>
    <s v="+254"/>
    <s v="0729272303"/>
    <s v=""/>
    <s v="0713382226"/>
    <n v="34.907404999999997"/>
    <n v="-0.79735999999999996"/>
    <s v="Kisii"/>
    <s v="Nyaribari Masaba"/>
    <s v="Masaba South"/>
    <s v="Obwari"/>
    <x v="0"/>
    <s v="Perjo Biogas and co ltd"/>
    <s v="Joel Moigare"/>
    <s v=""/>
    <s v="Micro Business"/>
    <s v="MKD"/>
    <s v="Masonry"/>
    <s v="04/05/2023"/>
  </r>
  <r>
    <s v="VPA6"/>
    <x v="5725"/>
    <x v="1"/>
    <s v=""/>
    <s v="16th April,2023"/>
    <d v="2023-04-16T00:00:00"/>
    <s v="29th April,2023"/>
    <d v="2023-04-29T00:00:00"/>
    <s v="Steaven Nyangate Machuka"/>
    <s v="Male"/>
    <s v="4119966"/>
    <s v="+254"/>
    <s v="0723588716"/>
    <s v=""/>
    <s v="0725608837"/>
    <n v="34.816147000000001"/>
    <n v="-0.71530700000000003"/>
    <s v="Kisii"/>
    <s v="Nyaribari Chache"/>
    <s v="Keumbu"/>
    <s v="Nyachenge"/>
    <x v="2"/>
    <s v="Perjo Biogas and co ltd"/>
    <s v="Joel Moigare"/>
    <s v=""/>
    <s v="Micro Business"/>
    <s v="KENBIM"/>
    <s v="Masonry"/>
    <s v="04/05/2023"/>
  </r>
  <r>
    <s v="VPA6"/>
    <x v="5726"/>
    <x v="0"/>
    <s v="ABC plants"/>
    <s v="1st February,2023"/>
    <d v="2023-02-01T00:00:00"/>
    <s v="1st April,2023"/>
    <d v="2023-04-01T00:00:00"/>
    <s v="Wangombe Alice Wambui"/>
    <s v="Female"/>
    <s v="1391907"/>
    <s v="+254"/>
    <s v="0717103774"/>
    <s v=""/>
    <s v=""/>
    <n v="36.902552"/>
    <n v="-0.33887299999999998"/>
    <s v="Nyeri"/>
    <s v="Kieni West"/>
    <s v="Muiga"/>
    <s v="Muiga"/>
    <x v="2"/>
    <s v="Sakaki Natural Renewable Energy Center"/>
    <s v="Sammy kimenyi"/>
    <s v=""/>
    <s v="Micro Business"/>
    <s v="MKD"/>
    <s v="Masonry"/>
    <s v="11/05/2023"/>
  </r>
  <r>
    <s v="VPA6"/>
    <x v="5727"/>
    <x v="0"/>
    <s v="ABC plants"/>
    <s v="3rd January,2023"/>
    <d v="2023-01-03T00:00:00"/>
    <s v="10th March,2023"/>
    <d v="2023-03-10T00:00:00"/>
    <s v="Njuguna Richard Karimi"/>
    <s v="Male"/>
    <s v="21550314"/>
    <s v="+254"/>
    <s v="0721995764"/>
    <s v=""/>
    <s v="0721535582"/>
    <n v="37.051572"/>
    <n v="-0.55141899999999999"/>
    <s v="Nyeri"/>
    <s v="Mukurweini"/>
    <s v="Mukurweini central"/>
    <s v="Gachiriro"/>
    <x v="4"/>
    <s v="Sakaki Natural Renewable Energy Center"/>
    <s v="0723421759"/>
    <s v=""/>
    <s v="Micro Business"/>
    <s v="AKUT"/>
    <s v="Masonry"/>
    <s v="11/05/2023"/>
  </r>
  <r>
    <s v="VPA6"/>
    <x v="5728"/>
    <x v="0"/>
    <s v="ABC plants"/>
    <s v="28th December,2022"/>
    <d v="2022-12-28T00:00:00"/>
    <s v="15th March,2023"/>
    <d v="2023-03-15T00:00:00"/>
    <s v="Munyiri Joseph Gatere"/>
    <s v="Male"/>
    <s v="13537985"/>
    <s v="+254"/>
    <s v="0721753218"/>
    <s v=""/>
    <s v=""/>
    <n v="37.048388000000003"/>
    <n v="-0.55483400000000005"/>
    <s v="Nyeri"/>
    <s v="Mukurweini"/>
    <s v="Mukurweini central"/>
    <s v="Gachiriro"/>
    <x v="1"/>
    <s v="Sakaki Natural Renewable Energy Center"/>
    <s v="Sammy kimenyi"/>
    <s v=""/>
    <s v="Micro Business"/>
    <s v="MKD"/>
    <s v="Masonry"/>
    <s v="11/05/2023"/>
  </r>
  <r>
    <s v="VPA6"/>
    <x v="5729"/>
    <x v="0"/>
    <s v="ABC plants"/>
    <s v="5th December,2022"/>
    <d v="2022-12-05T00:00:00"/>
    <s v="14th February,2023"/>
    <d v="2023-02-14T00:00:00"/>
    <s v="Murakaru Peris Muthoni"/>
    <s v="Female"/>
    <s v="20787130"/>
    <s v="+254"/>
    <s v="0721272932"/>
    <s v=""/>
    <s v="0721342245"/>
    <n v="37.148186000000003"/>
    <n v="-0.43439899999999998"/>
    <s v="Nyeri"/>
    <s v="Mathira East"/>
    <s v="Magutu"/>
    <s v="Gathehu"/>
    <x v="2"/>
    <s v="Sakaki Natural Renewable Energy Center"/>
    <s v="Sammy kimenyi"/>
    <s v=""/>
    <s v="Micro Business"/>
    <s v="MKD"/>
    <s v="Masonry"/>
    <s v="11/05/2023"/>
  </r>
  <r>
    <s v="VPA6"/>
    <x v="5730"/>
    <x v="0"/>
    <s v="ABC plants"/>
    <s v="3rd March,2023"/>
    <d v="2023-03-03T00:00:00"/>
    <s v="1st April,2023"/>
    <d v="2023-04-01T00:00:00"/>
    <s v="Kinyori Rose Wanja"/>
    <s v="Female"/>
    <s v="6051714"/>
    <s v="+254"/>
    <s v="0722331738"/>
    <s v=""/>
    <s v="0739244224"/>
    <n v="37.154142"/>
    <n v="-0.50699700000000003"/>
    <s v="Nyeri"/>
    <s v="Mathira East"/>
    <s v="Iriaini"/>
    <s v="Kiaguthu"/>
    <x v="2"/>
    <s v="Sakaki Natural Renewable Energy Center"/>
    <s v="Sammy kimenyi"/>
    <s v=""/>
    <s v="Micro Business"/>
    <s v="MKD"/>
    <s v="Masonry"/>
    <s v="11/05/2023"/>
  </r>
  <r>
    <s v="VPA6"/>
    <x v="5731"/>
    <x v="0"/>
    <s v="ABC plants"/>
    <s v="23rd January,2023"/>
    <d v="2023-01-23T00:00:00"/>
    <s v="5th April,2023"/>
    <d v="2023-04-05T00:00:00"/>
    <s v="Gathogo Francis Muchiri"/>
    <s v="Male"/>
    <s v="7012436"/>
    <s v="+254"/>
    <s v="0722598610"/>
    <s v=""/>
    <s v="0722969004"/>
    <n v="37.012583999999997"/>
    <n v="-0.460366"/>
    <s v="Nyeri"/>
    <s v="Nyeri Town"/>
    <s v="Gatitu muruguru"/>
    <s v="Kiamuiru"/>
    <x v="1"/>
    <s v="Sakaki Natural Renewable Energy Center"/>
    <s v="Sammy kimenyi"/>
    <s v=""/>
    <s v="Micro Business"/>
    <s v="MKD"/>
    <s v="Masonry"/>
    <s v="11/05/2023"/>
  </r>
  <r>
    <s v="VPA6"/>
    <x v="5732"/>
    <x v="0"/>
    <s v="ABC plants"/>
    <s v="29th January,2023"/>
    <d v="2023-01-29T00:00:00"/>
    <s v="20th March,2023"/>
    <d v="2023-03-20T00:00:00"/>
    <s v="Kamau Catherine Gathoni"/>
    <s v="Female"/>
    <s v="13539528"/>
    <s v="+254"/>
    <s v="0721328082"/>
    <s v=""/>
    <s v=""/>
    <n v="37.059685999999999"/>
    <n v="-0.565886"/>
    <s v="Nyeri"/>
    <s v="Mukurweini"/>
    <s v="Mukurweini central"/>
    <s v="Kiangoma"/>
    <x v="2"/>
    <s v="Sakaki Natural Renewable Energy Center"/>
    <s v="Sammy kimenyi"/>
    <s v=""/>
    <s v="Micro Business"/>
    <s v="MKD"/>
    <s v="Masonry"/>
    <s v="11/05/2023"/>
  </r>
  <r>
    <s v="VPA6"/>
    <x v="5733"/>
    <x v="0"/>
    <s v="ABC plants"/>
    <s v="30th December,2022"/>
    <d v="2022-12-30T00:00:00"/>
    <s v="10th March,2023"/>
    <d v="2023-03-10T00:00:00"/>
    <s v="Keru Ephuntus Ndirangu"/>
    <s v="Male"/>
    <s v="5488343"/>
    <s v="+254"/>
    <s v="0726718868"/>
    <s v=""/>
    <s v="0722892633"/>
    <n v="37.010275"/>
    <n v="-0.44907000000000002"/>
    <s v="Nyeri"/>
    <s v="Nyeri Town"/>
    <s v="Gatitu muruguru"/>
    <s v="Githiru"/>
    <x v="2"/>
    <s v="Sakaki Natural Renewable Energy Center"/>
    <s v="Sammy kimenyi"/>
    <s v=""/>
    <s v="Micro Business"/>
    <s v="MKD"/>
    <s v="Masonry"/>
    <s v="11/05/2023"/>
  </r>
  <r>
    <s v="VPA6"/>
    <x v="5734"/>
    <x v="0"/>
    <s v="ABC plants"/>
    <s v="9th December,2022"/>
    <d v="2022-12-09T00:00:00"/>
    <s v="3rd March,2023"/>
    <d v="2023-03-03T00:00:00"/>
    <s v="Mwangi John Kimani"/>
    <s v="Male"/>
    <n v="99999"/>
    <s v="+254"/>
    <s v="0712174330"/>
    <s v=""/>
    <s v=""/>
    <n v="37.488258999999999"/>
    <n v="-0.54271400000000003"/>
    <s v="Embu"/>
    <s v="Embu West"/>
    <s v="Itabua"/>
    <s v="Itabua"/>
    <x v="4"/>
    <s v="Sakaki Natural Renewable Energy Center"/>
    <s v="Sammy kimenyi"/>
    <s v=""/>
    <s v="Micro Business"/>
    <s v="AKUT"/>
    <s v="Masonry"/>
    <s v="11/05/2023"/>
  </r>
  <r>
    <s v="VPA6"/>
    <x v="5735"/>
    <x v="0"/>
    <s v="ABC plants"/>
    <s v="15th December,2022"/>
    <d v="2022-12-15T00:00:00"/>
    <s v="20th February,2023"/>
    <d v="2023-02-20T00:00:00"/>
    <s v="Kihara Peter Thamaini"/>
    <s v="Male"/>
    <s v="11776205"/>
    <s v="+254"/>
    <s v="0723384004"/>
    <s v=""/>
    <s v=""/>
    <n v="37.162129999999998"/>
    <n v="-0.444519"/>
    <s v="Nyeri"/>
    <s v="Mathira East"/>
    <s v="Iriaini"/>
    <s v="Gatondo"/>
    <x v="2"/>
    <s v="Sakaki Natural Renewable Energy Center"/>
    <s v="Sammy kimenyi"/>
    <s v=""/>
    <s v="Micro Business"/>
    <s v="MKD"/>
    <s v="Masonry"/>
    <s v="11/05/2023"/>
  </r>
  <r>
    <s v="VPA6"/>
    <x v="5736"/>
    <x v="0"/>
    <s v="ABC plants"/>
    <s v="3rd January,2023"/>
    <d v="2023-01-03T00:00:00"/>
    <s v="5th May,2023"/>
    <d v="2023-05-05T00:00:00"/>
    <s v="Kamanja Damaris Muthoni"/>
    <s v="Female"/>
    <s v="8485480"/>
    <s v="+254"/>
    <s v="0715779163"/>
    <s v=""/>
    <s v=""/>
    <n v="37.208272000000001"/>
    <n v="-0.68556300000000003"/>
    <s v="Murang'a"/>
    <s v="Kiharu"/>
    <s v="Mbiri"/>
    <s v="Kiangatia"/>
    <x v="2"/>
    <s v="Sakaki Natural Renewable Energy Center"/>
    <s v="Sammy kimenyi"/>
    <s v=""/>
    <s v="Micro Business"/>
    <s v="MKD"/>
    <s v="Masonry"/>
    <s v="11/05/2023"/>
  </r>
  <r>
    <s v="VPA6"/>
    <x v="5737"/>
    <x v="0"/>
    <s v="ABC plants"/>
    <s v="5th January,2023"/>
    <d v="2023-01-05T00:00:00"/>
    <s v="5th May,2023"/>
    <d v="2023-05-05T00:00:00"/>
    <s v="Karekia Peris Wanjiku"/>
    <s v="Female"/>
    <s v="10848137"/>
    <s v="+254"/>
    <s v="0713787702"/>
    <s v=""/>
    <s v="0726349211"/>
    <n v="37.206729000000003"/>
    <n v="-0.68219600000000002"/>
    <s v="Murang'a"/>
    <s v="Kiharu"/>
    <s v="Mbiri"/>
    <s v="Kiangatia"/>
    <x v="2"/>
    <s v="Sakaki Natural Renewable Energy Center"/>
    <s v="Sammy kimenyi"/>
    <s v=""/>
    <s v="Micro Business"/>
    <s v="MKD"/>
    <s v="Masonry"/>
    <s v="11/05/2023"/>
  </r>
  <r>
    <s v="VPA6"/>
    <x v="5738"/>
    <x v="0"/>
    <s v="ABC plants"/>
    <s v="6th January,2023"/>
    <d v="2023-01-06T00:00:00"/>
    <s v="6th May,2023"/>
    <d v="2023-05-06T00:00:00"/>
    <s v="Wachira Titus Kiambi"/>
    <s v="Male"/>
    <s v="22311462"/>
    <s v="+254"/>
    <s v="0724154259"/>
    <s v=""/>
    <s v="0722436837"/>
    <n v="37.199198000000003"/>
    <n v="-0.67357500000000003"/>
    <s v="Murang'a"/>
    <s v="Kiharu"/>
    <s v="Mbiri"/>
    <s v="Gathanjiini"/>
    <x v="1"/>
    <s v="Sakaki Natural Renewable Energy Center"/>
    <s v="Sammy kimenyi"/>
    <s v=""/>
    <s v="Micro Business"/>
    <s v="MKD"/>
    <s v="Masonry"/>
    <s v="11/05/2023"/>
  </r>
  <r>
    <s v="VPA6"/>
    <x v="5739"/>
    <x v="0"/>
    <s v="ABC plants"/>
    <s v="28th December,2022"/>
    <d v="2022-12-28T00:00:00"/>
    <s v="12th March,2023"/>
    <d v="2023-03-12T00:00:00"/>
    <s v="Muchira Peter Muchira"/>
    <s v="Male"/>
    <s v="11816165"/>
    <s v="+254"/>
    <s v="0725219642"/>
    <s v=""/>
    <s v=""/>
    <n v="37.491292999999999"/>
    <n v="-0.54345600000000005"/>
    <s v="Embu"/>
    <s v="Embu West"/>
    <s v="Beti north"/>
    <s v="Itabua"/>
    <x v="0"/>
    <s v="Sakaki Natural Renewable Energy Center"/>
    <s v="Sammy kimenyi"/>
    <s v=""/>
    <s v="Micro Business"/>
    <s v="MKD"/>
    <s v="Masonry"/>
    <s v="11/05/2023"/>
  </r>
  <r>
    <s v="VPA6"/>
    <x v="5740"/>
    <x v="0"/>
    <s v="ABC plants"/>
    <s v="27th December,2022"/>
    <d v="2022-12-27T00:00:00"/>
    <s v="21st March,2023"/>
    <d v="2023-03-21T00:00:00"/>
    <s v="Muui Joseph Kabiru"/>
    <s v="Male"/>
    <s v="3726453"/>
    <s v="+254"/>
    <s v="0723426822"/>
    <s v=""/>
    <s v="0723857749"/>
    <n v="37.101742999999999"/>
    <n v="-0.44224400000000003"/>
    <s v="Nyeri"/>
    <s v="Mathira"/>
    <s v="Kirimukuyu"/>
    <s v="Gachuiro"/>
    <x v="2"/>
    <s v="Sakaki Natural Renewable Energy Center"/>
    <s v="Sammy kimenyi"/>
    <s v=""/>
    <s v="Micro Business"/>
    <s v="MKD"/>
    <s v="Masonry"/>
    <s v="17/05/2023"/>
  </r>
  <r>
    <s v="VPA6"/>
    <x v="5741"/>
    <x v="0"/>
    <s v="ABC plants"/>
    <s v="9th January,2023"/>
    <d v="2023-01-09T00:00:00"/>
    <s v="14th February,2023"/>
    <d v="2023-02-14T00:00:00"/>
    <s v="Martin Doris Wambui"/>
    <s v="Male"/>
    <s v="26744353"/>
    <s v="+254"/>
    <s v="0723395314"/>
    <s v=""/>
    <s v="0722349983"/>
    <n v="37.165025999999997"/>
    <n v="-0.50964299999999996"/>
    <s v="Nyeri"/>
    <s v="Mathira"/>
    <s v="Iriaini"/>
    <s v="Gatundu"/>
    <x v="2"/>
    <s v="Sakaki Natural Renewable Energy Center"/>
    <s v="Sammy kimenyi"/>
    <s v=""/>
    <s v="Micro Business"/>
    <s v="MKD"/>
    <s v="Masonry"/>
    <s v="17/05/2023"/>
  </r>
  <r>
    <s v="VPA6"/>
    <x v="5742"/>
    <x v="0"/>
    <s v="ABC plants"/>
    <s v="29th December,2022"/>
    <d v="2022-12-29T00:00:00"/>
    <s v="12th February,2023"/>
    <d v="2023-02-12T00:00:00"/>
    <s v="Githogori Nancy Wambui"/>
    <s v="Female"/>
    <s v="0077728"/>
    <s v="+254"/>
    <s v="0723047201"/>
    <s v=""/>
    <s v="0706946331"/>
    <n v="37.098278999999998"/>
    <n v="-0.44595299999999999"/>
    <s v="Nyeri"/>
    <s v="Mathira"/>
    <s v="Kirimukuyu"/>
    <s v="Gachuiro"/>
    <x v="2"/>
    <s v="Sakaki Natural Renewable Energy Center"/>
    <s v="Sammy kimenyi"/>
    <s v=""/>
    <s v="Micro Business"/>
    <s v="MKD"/>
    <s v="Masonry"/>
    <s v="17/05/2023"/>
  </r>
  <r>
    <s v="VPA6"/>
    <x v="5743"/>
    <x v="1"/>
    <s v=""/>
    <s v="22nd April,2023"/>
    <d v="2023-04-22T00:00:00"/>
    <s v="1st May,2023"/>
    <d v="2023-05-01T00:00:00"/>
    <s v="Joyce Kinoti Kagwiria"/>
    <s v="Female"/>
    <s v="10343573"/>
    <s v="+254"/>
    <s v="0712854763"/>
    <s v=""/>
    <s v="0723101680"/>
    <n v="37.621070000000003"/>
    <n v="-2.0566999999999998E-2"/>
    <s v="Meru"/>
    <s v="Central Imenti"/>
    <s v="Nduruma"/>
    <s v="Kaguma"/>
    <x v="2"/>
    <s v="Igwemas General Digester Ltd"/>
    <s v="Joshua Kiogora"/>
    <s v=""/>
    <s v="Micro Business"/>
    <s v="MKD"/>
    <s v="Masonry"/>
    <s v="22/05/2023"/>
  </r>
  <r>
    <s v="VPA6"/>
    <x v="5744"/>
    <x v="1"/>
    <s v=""/>
    <s v="22nd April,2023"/>
    <d v="2023-04-22T00:00:00"/>
    <s v="1st May,2023"/>
    <d v="2023-05-01T00:00:00"/>
    <s v="Gitonga Alice Karimi"/>
    <s v="Female"/>
    <s v="8611218"/>
    <s v="+254"/>
    <s v="0743650040"/>
    <s v=""/>
    <s v="0701601773"/>
    <n v="37.584482000000001"/>
    <n v="-0.14078499999999999"/>
    <s v="Meru"/>
    <s v="South Imenti"/>
    <s v="Abogeta west"/>
    <s v="Giankiro"/>
    <x v="2"/>
    <s v="Igwemas General Digester Ltd"/>
    <s v="Kevin Kirinya"/>
    <s v=""/>
    <s v="Micro Business"/>
    <s v="MKD"/>
    <s v="Masonry"/>
    <s v="22/05/2023"/>
  </r>
  <r>
    <s v="VPA6"/>
    <x v="5745"/>
    <x v="1"/>
    <s v=""/>
    <s v="11th April,2023"/>
    <d v="2023-04-11T00:00:00"/>
    <s v="27th April,2023"/>
    <d v="2023-04-27T00:00:00"/>
    <s v="Florence Mbaabu Kinanu"/>
    <s v="Female"/>
    <s v="12889607"/>
    <s v="+254"/>
    <s v="0715006300"/>
    <s v=""/>
    <s v="0726747237"/>
    <n v="37.563678000000003"/>
    <n v="-1.7732000000000001E-2"/>
    <s v="Meru"/>
    <s v="Central Imenti"/>
    <s v="Kithirune west"/>
    <s v="Kathiru"/>
    <x v="0"/>
    <s v="Igwemas General Digester Ltd"/>
    <s v="Samuel Kirimi"/>
    <s v=""/>
    <s v="Micro Business"/>
    <s v="MKD"/>
    <s v="Masonry"/>
    <s v="22/05/2023"/>
  </r>
  <r>
    <s v="VPA6"/>
    <x v="5746"/>
    <x v="1"/>
    <s v=""/>
    <s v="3rd May,2023"/>
    <d v="2023-05-03T00:00:00"/>
    <s v="15th May,2023"/>
    <d v="2023-05-15T00:00:00"/>
    <s v="Gitonga Jackline Naitore"/>
    <s v="Female"/>
    <s v="20103892"/>
    <s v="+254"/>
    <s v="0724948489"/>
    <s v=""/>
    <s v="0787190252"/>
    <n v="37.566335000000002"/>
    <n v="2.3904999999999999E-2"/>
    <s v="Meru"/>
    <s v="Central Imenti"/>
    <s v="Katheri West"/>
    <s v="Kagere"/>
    <x v="2"/>
    <s v="Igwemas General Digester Ltd"/>
    <s v="Joshua Kiogora"/>
    <s v=""/>
    <s v="Micro Business"/>
    <s v="MKD"/>
    <s v="Masonry"/>
    <s v="23/05/2023"/>
  </r>
  <r>
    <s v="VPA6"/>
    <x v="5747"/>
    <x v="0"/>
    <s v="Grievance"/>
    <s v="3rd May,2023"/>
    <d v="2023-05-03T00:00:00"/>
    <s v="15th May,2023"/>
    <d v="2023-05-15T00:00:00"/>
    <s v="Mugendi Catherine Kawira"/>
    <s v="Female"/>
    <s v="24896434"/>
    <s v="+254"/>
    <s v="0726679908"/>
    <s v=""/>
    <s v="0725808656"/>
    <n v="37.653700000000001"/>
    <n v="-0.34256199999999998"/>
    <s v="Tharaka-Nithi"/>
    <s v="Chuka/Igambang'ombe"/>
    <s v="Karurini"/>
    <s v="Muganani"/>
    <x v="2"/>
    <s v="Igwemas General Digester Ltd"/>
    <s v="Joshua Kiogora"/>
    <s v=""/>
    <s v="Micro Business"/>
    <s v="MKD"/>
    <s v="Masonry"/>
    <s v="28/05/2023"/>
  </r>
  <r>
    <s v="VPA6"/>
    <x v="5748"/>
    <x v="0"/>
    <s v="ABC plants"/>
    <s v="30th January,2023"/>
    <d v="2023-01-30T00:00:00"/>
    <s v="3rd March,2023"/>
    <d v="2023-03-03T00:00:00"/>
    <s v="Mwaniki Lucy Wairimu"/>
    <s v="Female"/>
    <s v="11807158"/>
    <s v="+254"/>
    <s v="0722924934"/>
    <s v=""/>
    <s v=""/>
    <n v="37.441913"/>
    <n v="-0.54821600000000004"/>
    <s v="Kirinyaga"/>
    <s v="Mwea"/>
    <s v="Murinduko"/>
    <s v="Mugamba-Ciura"/>
    <x v="1"/>
    <s v="Sakaki Natural Renewable Energy Center"/>
    <s v="Sammy kimenyi"/>
    <s v=""/>
    <s v="Micro Business"/>
    <s v="MKD"/>
    <s v="Masonry"/>
    <s v="30/05/2023"/>
  </r>
  <r>
    <s v="VPA6"/>
    <x v="5749"/>
    <x v="0"/>
    <s v="ABC plants"/>
    <s v="5th January,2023"/>
    <d v="2023-01-05T00:00:00"/>
    <s v="3rd March,2023"/>
    <d v="2023-03-03T00:00:00"/>
    <s v="Kibuyia Adrew Waweru"/>
    <s v="Male"/>
    <s v="13897260"/>
    <s v="+254"/>
    <s v="0721735069"/>
    <s v=""/>
    <s v=""/>
    <n v="36.863545999999999"/>
    <n v="-0.614394"/>
    <s v="Murang'a"/>
    <s v="Mathioya"/>
    <s v="Kiru"/>
    <s v="Kairo"/>
    <x v="1"/>
    <s v="Sakaki Natural Renewable Energy Center"/>
    <s v="Sammy kimenyi"/>
    <s v=""/>
    <s v="Micro Business"/>
    <s v="MKD"/>
    <s v="Masonry"/>
    <s v="22/06/2023"/>
  </r>
  <r>
    <s v="VPA6"/>
    <x v="5750"/>
    <x v="0"/>
    <s v="ABC plants"/>
    <s v="6th January,2023"/>
    <d v="2023-01-06T00:00:00"/>
    <s v="10th March,2023"/>
    <d v="2023-03-10T00:00:00"/>
    <s v="Gachogu David Kamau"/>
    <s v="Male"/>
    <n v="99999"/>
    <s v="+254"/>
    <s v="0720568619"/>
    <s v=""/>
    <s v=""/>
    <n v="36.901026999999999"/>
    <n v="-0.95794299999999999"/>
    <s v="Kiambu"/>
    <s v="Gatundu North"/>
    <s v="Chania"/>
    <s v="Kamwangi"/>
    <x v="2"/>
    <s v="Sakaki Natural Renewable Energy Center"/>
    <s v="Sammy kimenyi"/>
    <s v=""/>
    <s v="Micro Business"/>
    <s v="MKD"/>
    <s v="Masonry"/>
    <s v="22/06/2023"/>
  </r>
  <r>
    <s v="VPA6"/>
    <x v="5751"/>
    <x v="0"/>
    <s v="ABC plants"/>
    <s v="7th January,2023"/>
    <d v="2023-01-07T00:00:00"/>
    <s v="3rd March,2023"/>
    <d v="2023-03-03T00:00:00"/>
    <s v="Runo Charles Runo"/>
    <s v="Male"/>
    <n v="99999"/>
    <s v="+254"/>
    <s v="0721860776"/>
    <s v=""/>
    <s v=""/>
    <n v="36.867533000000002"/>
    <n v="-0.61314000000000002"/>
    <s v="Murang'a"/>
    <s v="Mathioya"/>
    <s v="Kiru"/>
    <s v="Kairo"/>
    <x v="2"/>
    <s v="Sakaki Natural Renewable Energy Center"/>
    <s v="Sammy kimenyi"/>
    <s v=""/>
    <s v="Micro Business"/>
    <s v="MKD"/>
    <s v="Masonry"/>
    <s v="22/06/2023"/>
  </r>
  <r>
    <s v="VPA6"/>
    <x v="5752"/>
    <x v="1"/>
    <s v=""/>
    <s v="12th May,2023"/>
    <d v="2023-05-12T00:00:00"/>
    <s v="20th May,2023"/>
    <d v="2023-05-20T00:00:00"/>
    <s v="Kinyua M'Rutere Benard"/>
    <s v="Male"/>
    <s v="11542869"/>
    <s v="+254"/>
    <s v="0720480203"/>
    <s v=""/>
    <s v="0713763627"/>
    <n v="37.570132000000001"/>
    <n v="-6.1922999999999999E-2"/>
    <s v="Meru"/>
    <s v="South Imenti"/>
    <s v="Kathera"/>
    <s v="Magundu"/>
    <x v="2"/>
    <s v="Likunga Company Limited"/>
    <s v="Joshua Kiogora"/>
    <s v=""/>
    <s v="Micro Business"/>
    <s v="KENBIM"/>
    <s v="Masonry"/>
    <s v="27/07/2023"/>
  </r>
  <r>
    <s v="VPA6"/>
    <x v="5753"/>
    <x v="1"/>
    <s v=""/>
    <s v="13th May,2023"/>
    <d v="2023-05-13T00:00:00"/>
    <s v="30th May,2023"/>
    <d v="2023-05-30T00:00:00"/>
    <s v="Muthamia Faith Njeri"/>
    <s v="Female"/>
    <s v="7465446"/>
    <s v="+254"/>
    <s v="0715561543"/>
    <s v=""/>
    <s v="0700915035"/>
    <n v="37.562722999999998"/>
    <n v="-1.5910000000000001E-2"/>
    <s v="Meru"/>
    <s v="Central Imenti"/>
    <s v="Muurugi"/>
    <s v="Kathiru"/>
    <x v="3"/>
    <s v="Likunga Company Limited"/>
    <s v="Joshua Kiogora"/>
    <s v=""/>
    <s v="Micro Business"/>
    <s v="KENBIM"/>
    <s v="Masonry"/>
    <s v="27/07/2023"/>
  </r>
  <r>
    <s v="VPA6"/>
    <x v="5754"/>
    <x v="0"/>
    <s v="ABC plants"/>
    <s v="20th January,2023"/>
    <d v="2023-01-20T00:00:00"/>
    <s v="22nd April,2023"/>
    <d v="2023-04-22T00:00:00"/>
    <s v="Mathenge Isabella Muthoni"/>
    <s v="Female"/>
    <s v="4834549"/>
    <s v="+254"/>
    <s v="0723488227"/>
    <s v=""/>
    <s v=""/>
    <n v="36.671956999999999"/>
    <n v="-1.362371"/>
    <s v="Kajiado"/>
    <s v="Kajiado North"/>
    <s v="Oloolua"/>
    <s v="Oloolua"/>
    <x v="4"/>
    <s v="JAMTU CONTRACTORS LTD"/>
    <s v="Josephat Nguku"/>
    <s v=""/>
    <s v="Micro Business"/>
    <s v="AKUT"/>
    <s v="Masonry"/>
    <s v="01/08/2023"/>
  </r>
  <r>
    <s v="VPA6"/>
    <x v="5755"/>
    <x v="0"/>
    <s v="ABC plants"/>
    <s v="3rd January,2023"/>
    <d v="2023-01-03T00:00:00"/>
    <s v="29th March,2023"/>
    <d v="2023-03-29T00:00:00"/>
    <s v="Kasare Duncan Leisimae"/>
    <s v="Male"/>
    <s v="30196341"/>
    <s v="+254"/>
    <s v="0729878752"/>
    <s v=""/>
    <s v=""/>
    <n v="36.719397999999998"/>
    <n v="-1.441627"/>
    <s v="Kajiado"/>
    <s v="Kajiado North"/>
    <s v="Keekonyokie"/>
    <s v="Rimpa"/>
    <x v="4"/>
    <s v="JAMTU CONTRACTORS LTD"/>
    <s v="Josephat Nguku"/>
    <s v=""/>
    <s v="Micro Business"/>
    <s v="AKUT"/>
    <s v="Masonry"/>
    <s v="01/08/2023"/>
  </r>
  <r>
    <s v="VPA6"/>
    <x v="5756"/>
    <x v="0"/>
    <s v="ABC plants"/>
    <s v="2nd February,2023"/>
    <d v="2023-02-02T00:00:00"/>
    <s v="18th May,2023"/>
    <d v="2023-05-18T00:00:00"/>
    <s v="Kinyanjui Jackson Njau"/>
    <s v="Male"/>
    <n v="99999"/>
    <s v="+254"/>
    <s v="0722724844"/>
    <s v=""/>
    <s v=""/>
    <n v="36.684429999999999"/>
    <n v="-1.393607"/>
    <s v="Kajiado"/>
    <s v="Kajiado North"/>
    <s v="Olkeri"/>
    <s v="Lower Matasia"/>
    <x v="0"/>
    <s v="JAMTU CONTRACTORS LTD"/>
    <s v="Josephat Nguku"/>
    <s v=""/>
    <s v="Micro Business"/>
    <s v="MKD"/>
    <s v="Masonry"/>
    <s v="01/08/2023"/>
  </r>
  <r>
    <s v="VPA6"/>
    <x v="5757"/>
    <x v="0"/>
    <s v="ABC plants"/>
    <s v="18th March,2023"/>
    <d v="2023-03-18T00:00:00"/>
    <s v="18th April,2023"/>
    <d v="2023-04-18T00:00:00"/>
    <s v="Kamau Charles Kahumburu"/>
    <s v="Male"/>
    <s v="1344687"/>
    <s v="+254"/>
    <s v="0722316242"/>
    <s v=""/>
    <s v=""/>
    <n v="36.670133"/>
    <n v="-1.38374"/>
    <s v="Kajiado"/>
    <s v="Kajiado North"/>
    <s v="Olkeri"/>
    <s v="Upper Matasia"/>
    <x v="0"/>
    <s v="JAMTU CONTRACTORS LTD"/>
    <s v="Josephat Nguku"/>
    <s v=""/>
    <s v="Micro Business"/>
    <s v="KENBIM"/>
    <s v="Masonry"/>
    <s v="01/08/2023"/>
  </r>
  <r>
    <s v="VPA6"/>
    <x v="5758"/>
    <x v="0"/>
    <s v="ABC plants"/>
    <s v="20th January,2023"/>
    <d v="2023-01-20T00:00:00"/>
    <s v="10th May,2023"/>
    <d v="2023-05-10T00:00:00"/>
    <s v="Jasper Loyford Murunja"/>
    <s v="Male"/>
    <s v="9250580"/>
    <s v="+254"/>
    <s v="0721263208"/>
    <s v=""/>
    <s v=""/>
    <n v="37.778323"/>
    <n v="-0.45940900000000001"/>
    <s v="Embu"/>
    <s v="Mbeere North"/>
    <s v="Evurore"/>
    <s v="Evurore"/>
    <x v="2"/>
    <s v="Sakaki Natural Renewable Energy Center"/>
    <s v="Sammy kimenyi"/>
    <s v=""/>
    <s v="Micro Business"/>
    <s v="MKD"/>
    <s v="Masonry"/>
    <s v="03/08/2023"/>
  </r>
  <r>
    <s v="VPA6"/>
    <x v="5759"/>
    <x v="0"/>
    <s v="ABC plants"/>
    <s v="28th December,2022"/>
    <d v="2022-12-28T00:00:00"/>
    <s v="4th March,2023"/>
    <d v="2023-03-04T00:00:00"/>
    <s v="Ndwiga Paul Ndwiga"/>
    <s v="Male"/>
    <n v="99999"/>
    <s v="+254"/>
    <s v="0723858716"/>
    <s v=""/>
    <s v=""/>
    <n v="37.548397000000001"/>
    <n v="-0.57115800000000005"/>
    <s v="Embu"/>
    <s v="Mbeere South"/>
    <s v="Mbeti South"/>
    <s v="Kiamuringa"/>
    <x v="2"/>
    <s v="Sakaki Natural Renewable Energy Center"/>
    <s v="Sammy kimenyi"/>
    <s v=""/>
    <s v="Micro Business"/>
    <s v="MKD"/>
    <s v="Masonry"/>
    <s v="03/08/2023"/>
  </r>
  <r>
    <s v="VPA6"/>
    <x v="5760"/>
    <x v="0"/>
    <s v="ABC plants"/>
    <s v="26th December,2022"/>
    <d v="2022-12-26T00:00:00"/>
    <s v="20th March,2023"/>
    <d v="2023-03-20T00:00:00"/>
    <s v="Mbae Janet Kageni"/>
    <s v="Female"/>
    <n v="99999"/>
    <s v="+254"/>
    <s v="0715145480"/>
    <s v=""/>
    <s v=""/>
    <n v="37.449655"/>
    <n v="-0.50991699999999995"/>
    <s v="Embu"/>
    <s v="Manyatta"/>
    <s v="Kirimari"/>
    <s v="Njukiri"/>
    <x v="2"/>
    <s v="Sakaki Natural Renewable Energy Center"/>
    <s v="Sammy kimenyi"/>
    <s v=""/>
    <s v="Micro Business"/>
    <s v="MKD"/>
    <s v="Masonry"/>
    <s v="03/08/2023"/>
  </r>
  <r>
    <s v="VPA6"/>
    <x v="5761"/>
    <x v="1"/>
    <s v=""/>
    <s v="29th May,2023"/>
    <d v="2023-05-29T00:00:00"/>
    <s v="30th June,2023"/>
    <d v="2023-06-30T00:00:00"/>
    <s v="Ndirangu Njogu Ephraim"/>
    <s v="Male"/>
    <s v="6828776"/>
    <s v="+254"/>
    <s v="0724504560"/>
    <s v=""/>
    <s v="0724574276"/>
    <n v="37.021228000000001"/>
    <n v="-0.51289700000000005"/>
    <s v="Nyeri"/>
    <s v="Tetu"/>
    <s v="Aguthi gaaki"/>
    <s v="Kambui"/>
    <x v="1"/>
    <s v="Mt Kenya Renewable energy"/>
    <s v=""/>
    <s v=""/>
    <s v="Micro Business"/>
    <s v="MKD"/>
    <s v="Masonry"/>
    <s v="04/08/2023"/>
  </r>
  <r>
    <s v="VPA6"/>
    <x v="5762"/>
    <x v="1"/>
    <s v=""/>
    <s v="5th April,2023"/>
    <d v="2023-04-05T00:00:00"/>
    <s v="30th April,2023"/>
    <d v="2023-04-30T00:00:00"/>
    <s v="Maingi Mwangi Joseph"/>
    <s v="Male"/>
    <s v="3702025"/>
    <s v="+254"/>
    <s v="0723532351"/>
    <s v=""/>
    <s v="0710612506"/>
    <n v="37.142727000000001"/>
    <n v="-0.54705499999999996"/>
    <s v="Nyeri"/>
    <s v="Mathira"/>
    <s v="Konyu"/>
    <s v="Gatina"/>
    <x v="1"/>
    <s v="Mt Kenya Renewable energy"/>
    <s v=""/>
    <s v=""/>
    <s v="Micro Business"/>
    <s v="MKD"/>
    <s v="Masonry"/>
    <s v="04/08/2023"/>
  </r>
  <r>
    <s v="VPA6"/>
    <x v="5763"/>
    <x v="0"/>
    <s v="ABC plants"/>
    <s v="15th June,2023"/>
    <d v="2023-06-15T00:00:00"/>
    <s v="15th August,2023"/>
    <d v="2023-08-15T00:00:00"/>
    <s v="Ndungi Simon"/>
    <s v="Male"/>
    <n v="99999"/>
    <s v="+254"/>
    <s v="0721716017"/>
    <s v=""/>
    <s v=""/>
    <n v="36.681947999999998"/>
    <n v="-1.425019"/>
    <s v="Kajiado"/>
    <s v="Kajiado North"/>
    <s v="Olkeri"/>
    <s v="Oloosurutia"/>
    <x v="6"/>
    <s v="JAMTU CONTRACTORS LTD"/>
    <s v="Josephat Nguku"/>
    <s v=""/>
    <s v="Micro Business"/>
    <s v="AKUT"/>
    <s v="Masonry"/>
    <s v="07/08/2023"/>
  </r>
  <r>
    <s v="VPA6"/>
    <x v="5764"/>
    <x v="0"/>
    <s v="ABC plants"/>
    <s v="4th January,2023"/>
    <d v="2023-01-04T00:00:00"/>
    <s v="4th June,2023"/>
    <d v="2023-06-04T00:00:00"/>
    <s v="Wanjiku Catherine"/>
    <s v="Female"/>
    <s v="4829381"/>
    <s v="+254"/>
    <s v="0704993920"/>
    <s v=""/>
    <s v=""/>
    <n v="36.714402999999997"/>
    <n v="-1.4545619999999999"/>
    <s v="Kajiado"/>
    <s v="Kajiado North"/>
    <s v="Ongata Rongai"/>
    <s v="Ole Kasasi"/>
    <x v="13"/>
    <s v="JAMTU CONTRACTORS LTD"/>
    <s v="Josephat Nguku"/>
    <s v=""/>
    <s v="Micro Business"/>
    <s v="AKUT"/>
    <s v="Masonry"/>
    <s v="12/08/2023"/>
  </r>
  <r>
    <s v="VPA6"/>
    <x v="5765"/>
    <x v="0"/>
    <s v="ABC plants"/>
    <s v="22nd December,2022"/>
    <d v="2022-12-22T00:00:00"/>
    <s v="9th April,2023"/>
    <d v="2023-04-09T00:00:00"/>
    <s v="Nyamongo Geoffrey"/>
    <s v="Male"/>
    <s v="21398683"/>
    <s v="+254"/>
    <s v="0722864873"/>
    <s v=""/>
    <s v="0735698226"/>
    <n v="36.661842999999998"/>
    <n v="-1.3964559999999999"/>
    <s v="Kajiado"/>
    <s v="Kajiado North"/>
    <s v="Ngong"/>
    <s v="Ngong Township"/>
    <x v="4"/>
    <s v="JAMTU CONTRACTORS LTD"/>
    <s v="Josephat Nguku"/>
    <s v=""/>
    <s v="Micro Business"/>
    <s v="MKD"/>
    <s v="Masonry"/>
    <s v="12/08/2023"/>
  </r>
  <r>
    <s v="VPA6"/>
    <x v="5766"/>
    <x v="0"/>
    <s v="ABC plants"/>
    <s v="29th June,2023"/>
    <d v="2023-06-29T00:00:00"/>
    <s v="17th July,2023"/>
    <d v="2023-07-17T00:00:00"/>
    <s v="NYAKERI CHARLES MARASI"/>
    <s v="Male"/>
    <s v="0412979"/>
    <s v="+254"/>
    <s v="0713382327"/>
    <s v=""/>
    <s v="0714284984"/>
    <n v="34.888361000000003"/>
    <n v="-0.61890800000000001"/>
    <s v="Nyamira"/>
    <s v="Kitutu Masaba"/>
    <s v="Magombo"/>
    <s v="Bogwendo"/>
    <x v="0"/>
    <s v="JAMTU CONTRACTORS LTD"/>
    <s v="George odhiambo oronndo"/>
    <s v=""/>
    <s v="Micro Business"/>
    <s v="KENBIM"/>
    <s v="Masonry"/>
    <s v="17/09/2023"/>
  </r>
  <r>
    <s v="VPA6"/>
    <x v="5767"/>
    <x v="0"/>
    <s v="ABC plants"/>
    <s v="15th August,2023"/>
    <d v="2023-08-15T00:00:00"/>
    <s v="9th September,2023"/>
    <d v="2023-09-09T00:00:00"/>
    <s v="Leo Boriga Richard"/>
    <s v="Male"/>
    <s v="22989145"/>
    <s v="+254"/>
    <s v="0720657132"/>
    <s v=""/>
    <s v="0726344064"/>
    <n v="34.814017"/>
    <n v="-0.82944700000000005"/>
    <s v="Kisii"/>
    <s v="Bobasi"/>
    <s v="Basi Central"/>
    <s v="Emenwa"/>
    <x v="1"/>
    <s v="JAMTU CONTRACTORS LTD"/>
    <s v="George Odhiambo Orondo"/>
    <s v=""/>
    <s v="Micro Business"/>
    <s v="KENBIM"/>
    <s v="Masonry"/>
    <s v="17/09/2023"/>
  </r>
  <r>
    <s v="VPA6"/>
    <x v="5768"/>
    <x v="0"/>
    <s v="ABC plants"/>
    <s v="11th April,2023"/>
    <d v="2023-04-11T00:00:00"/>
    <s v="25th May,2023"/>
    <d v="2023-05-25T00:00:00"/>
    <s v="Maina Concepter Mokeira"/>
    <s v="Female"/>
    <s v="13042084"/>
    <s v="+254"/>
    <s v="0726398550"/>
    <s v=""/>
    <s v=""/>
    <n v="34.812345999999998"/>
    <n v="-0.66830800000000001"/>
    <s v="Kisii"/>
    <s v="Kitutu Chache South"/>
    <s v="Nyatieko"/>
    <s v="Mwamosioma"/>
    <x v="1"/>
    <s v="JAMTU CONTRACTORS LTD"/>
    <s v="Edwin Odhiambo"/>
    <s v=""/>
    <s v="Micro Business"/>
    <s v="KENBIM"/>
    <s v="Masonry"/>
    <s v="17/09/2023"/>
  </r>
  <r>
    <s v="VPA6"/>
    <x v="5769"/>
    <x v="0"/>
    <s v="ABC plants"/>
    <s v="10th September,2023"/>
    <d v="2023-09-10T00:00:00"/>
    <s v="16th September,2023"/>
    <d v="2023-09-16T00:00:00"/>
    <s v="Muna Anne Wambui"/>
    <s v="Female"/>
    <s v="1910438"/>
    <s v="+254"/>
    <s v="0720917391"/>
    <s v=""/>
    <s v=""/>
    <n v="36.680222999999998"/>
    <n v="-1.332943"/>
    <s v="Kajiado"/>
    <s v="Kajiado North"/>
    <s v="Ngong"/>
    <s v="Ngong Township"/>
    <x v="6"/>
    <s v="JAMTU CONTRACTORS LTD"/>
    <s v="Josephat Nguku"/>
    <s v=""/>
    <s v="Micro Business"/>
    <s v="AKUT"/>
    <s v="Masonry"/>
    <s v="20/09/2023"/>
  </r>
  <r>
    <s v="VPA6"/>
    <x v="5770"/>
    <x v="0"/>
    <s v="ABC plants"/>
    <s v="21st August,2023"/>
    <d v="2023-08-21T00:00:00"/>
    <s v="10th September,2023"/>
    <d v="2023-09-10T00:00:00"/>
    <s v="Kiruja Jeremy"/>
    <s v="Male"/>
    <s v="2364414"/>
    <s v="+254"/>
    <s v="0721739173"/>
    <s v=""/>
    <s v="0721406253"/>
    <n v="37.674079999999996"/>
    <n v="-0.16595099999999999"/>
    <s v="Meru"/>
    <s v="South Imenti"/>
    <s v="Igoji East"/>
    <s v="Miruriiri"/>
    <x v="1"/>
    <s v="JAMTU CONTRACTORS LTD"/>
    <s v="Josephat Nguku"/>
    <s v=""/>
    <s v="Micro Business"/>
    <s v="KENBIM"/>
    <s v="Masonry"/>
    <s v="26/09/2023"/>
  </r>
  <r>
    <s v="VPA6"/>
    <x v="5771"/>
    <x v="1"/>
    <s v=""/>
    <s v="27th June,2023"/>
    <d v="2023-06-27T00:00:00"/>
    <s v="8th August,2023"/>
    <d v="2023-08-08T00:00:00"/>
    <s v="Maina Elizabeth Njeri"/>
    <s v="Female"/>
    <n v="99999"/>
    <s v="+254"/>
    <s v="0725366426"/>
    <s v=""/>
    <s v="0728170544"/>
    <n v="37.022582"/>
    <n v="-0.49770199999999998"/>
    <s v="Nyeri"/>
    <s v="Tetu"/>
    <s v="Aguthi"/>
    <s v="Gititu"/>
    <x v="1"/>
    <s v="Mt Kenya Renewable energy"/>
    <s v=""/>
    <s v=""/>
    <s v="Micro Business"/>
    <s v="MKD"/>
    <s v="Masonry"/>
    <s v="30/09/2023"/>
  </r>
  <r>
    <s v="VPA6"/>
    <x v="5772"/>
    <x v="0"/>
    <s v="ABC plants"/>
    <s v="5th January,2023"/>
    <d v="2023-01-05T00:00:00"/>
    <s v="20th July,2023"/>
    <d v="2023-07-20T00:00:00"/>
    <s v="St John church Laban ndirangu St John church"/>
    <s v="Male"/>
    <n v="99999"/>
    <s v="+254"/>
    <s v="0700177881"/>
    <s v=""/>
    <s v=""/>
    <n v="36.900855999999997"/>
    <n v="-1.242329"/>
    <s v="Nairobi"/>
    <s v="Ruaraka"/>
    <s v="Korogocho"/>
    <s v="Korogocho"/>
    <x v="32"/>
    <s v="Bio-franca Trans-Technology Limited"/>
    <s v="Joshua"/>
    <s v=""/>
    <s v="Micro Business"/>
    <s v="Modified Camartec Digester"/>
    <s v="Masonry"/>
    <s v="05/10/2023"/>
  </r>
  <r>
    <s v="VPA6"/>
    <x v="5773"/>
    <x v="0"/>
    <s v="ABC plants"/>
    <s v="10th February,2023"/>
    <d v="2023-02-10T00:00:00"/>
    <s v="5th June,2023"/>
    <d v="2023-06-05T00:00:00"/>
    <s v="Kimani Alex Joseph"/>
    <s v="Male"/>
    <s v="7139759"/>
    <s v="+254"/>
    <s v="0733802793"/>
    <s v=""/>
    <s v=""/>
    <n v="36.992789999999999"/>
    <n v="-1.257655"/>
    <s v="Nairobi"/>
    <s v="Kasarani"/>
    <s v="Ruai"/>
    <s v="Ruai"/>
    <x v="1"/>
    <s v="Bio-franca Trans-Technology Limited"/>
    <s v="Joshua marunga"/>
    <s v=""/>
    <s v="Micro Business"/>
    <s v="Modified Camartec Digester"/>
    <s v="Masonry"/>
    <s v="05/10/2023"/>
  </r>
  <r>
    <s v="VPA6"/>
    <x v="5774"/>
    <x v="0"/>
    <s v="ABC plants"/>
    <s v="27th February,2023"/>
    <d v="2023-02-27T00:00:00"/>
    <s v="18th January,2023"/>
    <d v="2023-01-18T00:00:00"/>
    <s v="Murage Faith Ratuli"/>
    <s v="Female"/>
    <s v="8303356"/>
    <s v="+254"/>
    <s v="0703937596"/>
    <s v=""/>
    <s v="0727584019"/>
    <n v="36.741008000000001"/>
    <n v="-1.365505"/>
    <s v="Nairobi"/>
    <s v="Langata"/>
    <s v="Karen"/>
    <s v="Hardy"/>
    <x v="0"/>
    <s v="Bio-franca Trans-Technology Limited"/>
    <s v="Joshua marunga"/>
    <s v=""/>
    <s v="Micro Business"/>
    <s v="MKD"/>
    <s v="Masonry"/>
    <s v="14/10/2023"/>
  </r>
  <r>
    <s v="VPA6"/>
    <x v="5775"/>
    <x v="0"/>
    <s v="ABC plants"/>
    <s v="13th January,2023"/>
    <d v="2023-01-13T00:00:00"/>
    <s v="17th October,2023"/>
    <d v="2023-10-17T00:00:00"/>
    <s v="Ngima Esther Mwaniki"/>
    <s v="Female"/>
    <s v="10733880"/>
    <s v="+254"/>
    <s v="0722941963"/>
    <s v=""/>
    <s v=""/>
    <n v="36.741236999999998"/>
    <n v="-1.365556"/>
    <s v="Nairobi"/>
    <s v="Langata"/>
    <s v="Karen"/>
    <s v="Hardy"/>
    <x v="4"/>
    <s v="Bio-franca Trans-Technology Limited"/>
    <s v="Joshua"/>
    <s v=""/>
    <s v="Micro Business"/>
    <s v=""/>
    <s v="Other"/>
    <s v="14/10/2023"/>
  </r>
  <r>
    <s v="VPA6"/>
    <x v="5776"/>
    <x v="1"/>
    <s v=""/>
    <s v="1st May,2023"/>
    <d v="2023-05-01T00:00:00"/>
    <s v="27th October,2023"/>
    <d v="2023-10-27T00:00:00"/>
    <s v="Mugo Justin Kangagi"/>
    <s v="Male"/>
    <s v="0608509"/>
    <s v="+254"/>
    <s v="0790190045"/>
    <s v=""/>
    <s v=""/>
    <n v="37.325364999999998"/>
    <n v="-0.46678399999999998"/>
    <s v="Kirinyaga"/>
    <s v="Gichugu"/>
    <s v="Mutige"/>
    <s v="Gatugura"/>
    <x v="2"/>
    <s v="Igwemas General Digester Ltd"/>
    <s v="William igweta"/>
    <s v=""/>
    <s v="Micro Business"/>
    <s v="MKD"/>
    <s v="Masonry"/>
    <s v="27/10/2023"/>
  </r>
  <r>
    <s v="VPA6"/>
    <x v="5777"/>
    <x v="0"/>
    <s v="ABC plants"/>
    <s v="13th January,2023"/>
    <d v="2023-01-13T00:00:00"/>
    <s v="14th August,2023"/>
    <d v="2023-08-14T00:00:00"/>
    <s v="Karemi Esther Katumbi"/>
    <s v="Male"/>
    <s v="13164727"/>
    <s v="+254"/>
    <s v="0711990116"/>
    <s v=""/>
    <s v=""/>
    <n v="36.866912999999997"/>
    <n v="-1.315577"/>
    <s v="Nairobi"/>
    <s v="Embakasi South"/>
    <s v="Kwa Reuben"/>
    <s v="Mukuru Kwa Njenga"/>
    <x v="4"/>
    <s v="Bio-franca Trans-Technology Limited"/>
    <s v="Fanuel ongaato"/>
    <s v=""/>
    <s v="Micro Business"/>
    <s v="Modified Camartec Digester"/>
    <s v="Masonry"/>
    <s v="09/11/2023"/>
  </r>
  <r>
    <s v="VPA6"/>
    <x v="5778"/>
    <x v="0"/>
    <s v="ABC plants"/>
    <s v="10th January,2023"/>
    <d v="2023-01-10T00:00:00"/>
    <s v="10th January,2023"/>
    <d v="2023-01-10T00:00:00"/>
    <s v="Nduko Victoria Kimunya"/>
    <s v="Female"/>
    <s v="11270651"/>
    <s v="+254"/>
    <s v="0711592566"/>
    <s v=""/>
    <s v="0722941963"/>
    <n v="36.741342000000003"/>
    <n v="-1.366438"/>
    <s v="Nairobi"/>
    <s v="Langata"/>
    <s v="Karen"/>
    <s v="Hardy"/>
    <x v="4"/>
    <s v="Bio-franca Trans-Technology Limited"/>
    <s v="Fanuel ongaro"/>
    <s v=""/>
    <s v="Micro Business"/>
    <s v="Modified Camartec Digester"/>
    <s v="Masonry"/>
    <s v="10/11/2023"/>
  </r>
  <r>
    <s v="VPA6"/>
    <x v="5779"/>
    <x v="0"/>
    <s v="ABC plants"/>
    <s v="15th November,2023"/>
    <d v="2023-11-15T00:00:00"/>
    <s v="2nd December,2023"/>
    <d v="2023-12-02T00:00:00"/>
    <s v="Kingora Kingora Njoroge"/>
    <s v="Male"/>
    <s v="10714131"/>
    <s v="+254"/>
    <s v="0723300906"/>
    <s v=""/>
    <s v="0712018742"/>
    <n v="35.604869999999998"/>
    <n v="-1.4243429999999999"/>
    <s v="Narok"/>
    <s v="Narok South"/>
    <s v="Ololulung'a"/>
    <s v="Ololulung'a"/>
    <x v="2"/>
    <s v="Sakaki Natural Renewable Energy Center"/>
    <s v="John kuira"/>
    <s v=""/>
    <s v="Micro Business"/>
    <s v="MKD"/>
    <s v="Masonry"/>
    <s v="04/12/2023"/>
  </r>
  <r>
    <s v="VPA6"/>
    <x v="5780"/>
    <x v="0"/>
    <s v="ABC plants"/>
    <s v="7th December,2023"/>
    <d v="2023-12-07T00:00:00"/>
    <s v="21st December,2023"/>
    <d v="2023-12-21T00:00:00"/>
    <s v="Gichohi Eustace Kamoto"/>
    <s v="Male"/>
    <s v="0349957"/>
    <s v="+254"/>
    <s v="0723942670"/>
    <s v=""/>
    <s v="0724344998"/>
    <n v="37.041606999999999"/>
    <n v="-0.19930300000000001"/>
    <s v="Nyeri"/>
    <s v="Kieni"/>
    <s v="Naromoru/ Kiamathaga"/>
    <s v="Ndiriti"/>
    <x v="1"/>
    <s v="Sakaki Natural Renewable Energy Center"/>
    <s v="John kuira"/>
    <s v=""/>
    <s v="Micro Business"/>
    <s v="MKD"/>
    <s v="Masonry"/>
    <s v="21/12/2023"/>
  </r>
  <r>
    <s v="VPA6"/>
    <x v="5781"/>
    <x v="0"/>
    <s v="ABC plants"/>
    <s v="20th August,2023"/>
    <d v="2023-08-20T00:00:00"/>
    <s v="15th December,2023"/>
    <d v="2023-12-15T00:00:00"/>
    <s v="Mwendwa Teresia Igoki"/>
    <s v="Female"/>
    <n v="99999"/>
    <s v="+254"/>
    <s v="0728522095"/>
    <s v=""/>
    <s v="0706779024"/>
    <n v="37.668264999999998"/>
    <n v="-0.438527"/>
    <s v="Embu"/>
    <s v="Runyenjes"/>
    <s v="Kyeni South"/>
    <s v="Kathunguri"/>
    <x v="1"/>
    <s v="Sakaki Natural Renewable Energy Center"/>
    <s v="Sammy kimenyi"/>
    <s v=""/>
    <s v="Micro Business"/>
    <s v="MKD"/>
    <s v="Masonry"/>
    <s v="22/12/2023"/>
  </r>
  <r>
    <s v="VPA6"/>
    <x v="5782"/>
    <x v="0"/>
    <s v="ABC plants"/>
    <s v="13th April,2023"/>
    <d v="2023-04-13T00:00:00"/>
    <s v="14th April,2023"/>
    <d v="2023-04-14T00:00:00"/>
    <s v="Edith Nganga Wambui"/>
    <s v="Female"/>
    <s v="5707777"/>
    <s v="+254"/>
    <s v="0724375551"/>
    <s v=""/>
    <s v=""/>
    <n v="36.818773"/>
    <n v="-1.1023000000000001"/>
    <s v="Kiambu"/>
    <s v="Githunguri"/>
    <s v="Ikinu"/>
    <s v="Rioki"/>
    <x v="2"/>
    <s v="Bio-franca Trans-Technology Limited"/>
    <s v="Fanuel ongato"/>
    <s v=""/>
    <s v="Micro Business"/>
    <s v="Modified Camartec Digester"/>
    <s v="Masonry"/>
    <s v="17/01/2024"/>
  </r>
  <r>
    <s v="VPA6"/>
    <x v="5783"/>
    <x v="0"/>
    <s v="ABC plants"/>
    <s v="20th December,2023"/>
    <d v="2023-12-20T00:00:00"/>
    <s v="10th January,2024"/>
    <d v="2024-01-10T00:00:00"/>
    <s v="Gotonga Dancun Ndegwa"/>
    <s v="Male"/>
    <n v="99999"/>
    <s v="+254"/>
    <s v="0723426648"/>
    <s v=""/>
    <s v=""/>
    <n v="37.013669"/>
    <n v="-1.4305999999999999E-2"/>
    <s v="Laikipia"/>
    <s v="Laikipia East"/>
    <s v="Thingithu"/>
    <s v="Thingithu"/>
    <x v="1"/>
    <s v="Sakaki Natural Renewable Energy Center"/>
    <s v="Sammy kimenyi"/>
    <s v=""/>
    <s v="Micro Business"/>
    <s v="MKD"/>
    <s v="Masonry"/>
    <s v="23/01/2024"/>
  </r>
  <r>
    <s v="VPA6"/>
    <x v="5784"/>
    <x v="0"/>
    <s v="ABC plants"/>
    <s v="31st December,2023"/>
    <d v="2023-12-31T00:00:00"/>
    <s v="28th January,2024"/>
    <d v="2024-01-28T00:00:00"/>
    <s v="Kimilu John Felix"/>
    <s v="Male"/>
    <s v="6260210"/>
    <s v="+254"/>
    <s v="0721715880"/>
    <s v=""/>
    <s v=""/>
    <n v="37.573309999999999"/>
    <n v="-1.732548"/>
    <s v="Makueni"/>
    <s v="Kaiti"/>
    <s v="Ukia"/>
    <s v="Kaumoni"/>
    <x v="0"/>
    <s v="JAMTU CONTRACTORS LTD"/>
    <s v="Rodgers Otieno"/>
    <s v=""/>
    <s v="Micro Business"/>
    <s v="KENBIM"/>
    <s v="Masonry"/>
    <s v="28/01/2024"/>
  </r>
  <r>
    <s v="VPA6"/>
    <x v="5785"/>
    <x v="0"/>
    <s v="ABC plants"/>
    <s v="28th March,2023"/>
    <d v="2023-03-28T00:00:00"/>
    <s v="30th April,2023"/>
    <d v="2023-04-30T00:00:00"/>
    <s v="ONDORO PHILLIP"/>
    <s v="Male"/>
    <s v="7968563"/>
    <s v="+254"/>
    <s v="0722272123"/>
    <s v=""/>
    <s v=""/>
    <n v="34.689726999999998"/>
    <n v="6.6511000000000001E-2"/>
    <s v="Vihiga"/>
    <s v="Vihiga"/>
    <s v="Lugaga-Wamuluma"/>
    <s v="Mbihi"/>
    <x v="4"/>
    <s v="JAMTU CONTRACTORS LTD"/>
    <s v="WALLACE KEGODE"/>
    <s v=""/>
    <s v="Micro Business"/>
    <s v="AKUT"/>
    <s v="Masonry"/>
    <s v="10/02/2024"/>
  </r>
  <r>
    <s v="VPA6"/>
    <x v="5786"/>
    <x v="0"/>
    <s v="ABC plants"/>
    <s v="1st May,2023"/>
    <d v="2023-05-01T00:00:00"/>
    <s v="12th May,2023"/>
    <d v="2023-05-12T00:00:00"/>
    <s v="KISIVULI KENNEDY"/>
    <s v="Male"/>
    <s v="7907777"/>
    <s v="+254"/>
    <s v="0722272123"/>
    <s v=""/>
    <s v=""/>
    <n v="34.709575000000001"/>
    <n v="7.5384000000000007E-2"/>
    <s v="Vihiga"/>
    <s v="Vihiga"/>
    <s v="Lugaga-Wamuluma"/>
    <s v="Mbihi"/>
    <x v="1"/>
    <s v="JAMTU CONTRACTORS LTD"/>
    <s v="WALLACE KEGODE"/>
    <s v=""/>
    <s v="Micro Business"/>
    <s v="AKUT"/>
    <s v="Masonry"/>
    <s v="10/02/2024"/>
  </r>
  <r>
    <s v="VPA6"/>
    <x v="5787"/>
    <x v="0"/>
    <s v="ABC plants"/>
    <s v="10th October,2023"/>
    <d v="2023-10-10T00:00:00"/>
    <s v="10th February,2024"/>
    <d v="2024-02-10T00:00:00"/>
    <s v="Gichui Joseph Gatimu"/>
    <s v="Male"/>
    <n v="99999"/>
    <s v="+254"/>
    <s v="0727482831"/>
    <s v=""/>
    <s v=""/>
    <n v="37.201016000000003"/>
    <n v="-0.67803500000000005"/>
    <s v="Murang'a"/>
    <s v="Kiharu"/>
    <s v="Gaturi"/>
    <s v="Rurii"/>
    <x v="1"/>
    <s v="Sakaki Natural Renewable Energy Center"/>
    <s v="Sammy kimenyi"/>
    <s v=""/>
    <s v="Micro Business"/>
    <s v="MKD"/>
    <s v="Masonry"/>
    <s v="10/02/2024"/>
  </r>
  <r>
    <s v="VPA6"/>
    <x v="5788"/>
    <x v="0"/>
    <s v="ABC plants"/>
    <s v="9th November,2023"/>
    <d v="2023-11-09T00:00:00"/>
    <s v="10th February,2024"/>
    <d v="2024-02-10T00:00:00"/>
    <s v="Miringu Esther Wanjiru"/>
    <s v="Female"/>
    <n v="99999"/>
    <s v="+254"/>
    <s v="0725766377"/>
    <s v=""/>
    <s v=""/>
    <n v="37.197650000000003"/>
    <n v="-0.66925699999999999"/>
    <s v="Murang'a"/>
    <s v="Kiharu"/>
    <s v="Gaturi"/>
    <s v="Rurii"/>
    <x v="2"/>
    <s v="Sakaki Natural Renewable Energy Center"/>
    <s v="Sammy kimenyi"/>
    <s v=""/>
    <s v="Micro Business"/>
    <s v="MKD"/>
    <s v="Masonry"/>
    <s v="10/02/2024"/>
  </r>
  <r>
    <s v="VPA6"/>
    <x v="5789"/>
    <x v="0"/>
    <s v="ABC plants"/>
    <s v="25th April,2023"/>
    <d v="2023-04-25T00:00:00"/>
    <s v="30th May,2023"/>
    <d v="2023-05-30T00:00:00"/>
    <s v="ADAGALA WYCLIFFE"/>
    <s v="Male"/>
    <n v="99999"/>
    <s v="+254"/>
    <s v="0722591530"/>
    <s v=""/>
    <s v=""/>
    <n v="34.826003"/>
    <n v="0.13933699999999999"/>
    <s v="Vihiga"/>
    <s v="Sabatia"/>
    <s v="Busali"/>
    <s v="Chavogere"/>
    <x v="13"/>
    <s v="JAMTU CONTRACTORS LTD"/>
    <s v="WALLACE KEGODE"/>
    <s v=""/>
    <s v="Micro Business"/>
    <s v="AKUT"/>
    <s v="Masonry"/>
    <s v="11/02/2024"/>
  </r>
  <r>
    <s v="VPA6"/>
    <x v="5790"/>
    <x v="0"/>
    <s v="ABC plants"/>
    <s v="5th April,2023"/>
    <d v="2023-04-05T00:00:00"/>
    <s v="10th May,2023"/>
    <d v="2023-05-10T00:00:00"/>
    <s v="ENZUGA JOSPHAT"/>
    <s v="Male"/>
    <n v="99999"/>
    <s v="+254"/>
    <s v="0721845623"/>
    <s v=""/>
    <s v=""/>
    <n v="34.823371999999999"/>
    <n v="0.110751"/>
    <s v="Vihiga"/>
    <s v="Sabatia"/>
    <s v="North Maragoli"/>
    <s v="Mudete"/>
    <x v="1"/>
    <s v="JAMTU CONTRACTORS LTD"/>
    <s v="WALLACE KEGODE"/>
    <s v=""/>
    <s v="Micro Business"/>
    <s v="AKUT"/>
    <s v="Masonry"/>
    <s v="11/02/2024"/>
  </r>
  <r>
    <s v="VPA6"/>
    <x v="5791"/>
    <x v="0"/>
    <s v="ABC plants"/>
    <s v="13th December,2022"/>
    <d v="2022-12-13T00:00:00"/>
    <s v="15th January,2023"/>
    <d v="2023-01-15T00:00:00"/>
    <s v="AWITI MARGARET"/>
    <s v="Male"/>
    <s v="0673842"/>
    <s v="+254"/>
    <s v="0722322550"/>
    <s v=""/>
    <s v=""/>
    <n v="34.803066999999999"/>
    <n v="0.15598600000000001"/>
    <s v="Vihiga"/>
    <s v="Sabatia"/>
    <s v="Busali"/>
    <s v="Chavogere"/>
    <x v="1"/>
    <s v="JAMTU CONTRACTORS LTD"/>
    <s v="WALLACE KEGODE"/>
    <s v=""/>
    <s v="Micro Business"/>
    <s v="AKUT"/>
    <s v="Masonry"/>
    <s v="11/02/2024"/>
  </r>
  <r>
    <s v="VPA6"/>
    <x v="5792"/>
    <x v="0"/>
    <s v="ABC plants"/>
    <s v="10th November,2023"/>
    <d v="2023-11-10T00:00:00"/>
    <s v="12th December,2023"/>
    <d v="2023-12-12T00:00:00"/>
    <s v="SHIKOLI AGGREY"/>
    <s v="Male"/>
    <s v="6626282"/>
    <s v="+254"/>
    <s v="0722384247"/>
    <s v=""/>
    <s v=""/>
    <n v="34.724998999999997"/>
    <n v="0.18829699999999999"/>
    <s v="Kakamega"/>
    <s v="Ikolomani"/>
    <s v="Idakho Central"/>
    <s v="Malinya"/>
    <x v="8"/>
    <s v="JAMTU CONTRACTORS LTD"/>
    <s v="WALLACE KEGODE"/>
    <s v=""/>
    <s v="Micro Business"/>
    <s v="AKUT"/>
    <s v="Masonry"/>
    <s v="12/02/2024"/>
  </r>
  <r>
    <s v="VPA6"/>
    <x v="5793"/>
    <x v="0"/>
    <s v="ABC plants"/>
    <s v="7th October,2023"/>
    <d v="2023-10-07T00:00:00"/>
    <s v="9th November,2023"/>
    <d v="2023-11-09T00:00:00"/>
    <s v="INGOSI ABNER"/>
    <s v="Male"/>
    <s v="6420782"/>
    <s v="+254"/>
    <s v="0724943420"/>
    <s v=""/>
    <s v=""/>
    <n v="34.717495"/>
    <n v="0.187358"/>
    <s v="Kakamega"/>
    <s v="Ikolomani"/>
    <s v="Idakho Central"/>
    <s v="Malinya"/>
    <x v="8"/>
    <s v="JAMTU CONTRACTORS LTD"/>
    <s v="Wallace Kegode"/>
    <s v=""/>
    <s v="Micro Business"/>
    <s v="AKUT"/>
    <s v="Masonry"/>
    <s v="12/02/2024"/>
  </r>
  <r>
    <s v="VPA6"/>
    <x v="5794"/>
    <x v="0"/>
    <s v="ABC plants"/>
    <s v="14th October,2023"/>
    <d v="2023-10-14T00:00:00"/>
    <s v="16th November,2023"/>
    <d v="2023-11-16T00:00:00"/>
    <s v="NYALIGU MILCAH"/>
    <s v="Female"/>
    <s v="1910827"/>
    <s v="+254"/>
    <s v="0713740556"/>
    <s v=""/>
    <s v=""/>
    <n v="34.742137999999997"/>
    <n v="0.115275"/>
    <s v="Vihiga"/>
    <s v="Sabatia"/>
    <s v="Chavakali"/>
    <s v="Walodeya"/>
    <x v="1"/>
    <s v="JAMTU CONTRACTORS LTD"/>
    <s v="WALLACE KEGODE"/>
    <s v=""/>
    <s v="Micro Business"/>
    <s v="AKUT"/>
    <s v="Masonry"/>
    <s v="13/02/2024"/>
  </r>
  <r>
    <s v="VPA6"/>
    <x v="5795"/>
    <x v="0"/>
    <s v="ABC plants"/>
    <s v="14th September,2023"/>
    <d v="2023-09-14T00:00:00"/>
    <s v="16th October,2023"/>
    <d v="2023-10-16T00:00:00"/>
    <s v="MBAYA FLORENCE"/>
    <s v="Female"/>
    <s v="5980963"/>
    <s v="+254"/>
    <s v="0722248449"/>
    <s v=""/>
    <s v=""/>
    <n v="34.778782"/>
    <n v="0.105366"/>
    <s v="Vihiga"/>
    <s v="Sabatia"/>
    <s v="Wodanga"/>
    <s v="Gaigedi"/>
    <x v="1"/>
    <s v="JAMTU CONTRACTORS LTD"/>
    <s v="WALLACE KEGODE"/>
    <s v=""/>
    <s v="Micro Business"/>
    <s v="AKUT"/>
    <s v="Masonry"/>
    <s v="13/02/2024"/>
  </r>
  <r>
    <s v="VPA6"/>
    <x v="5796"/>
    <x v="0"/>
    <s v="ABC plants"/>
    <s v="13th September,2023"/>
    <d v="2023-09-13T00:00:00"/>
    <s v="2nd December,2023"/>
    <d v="2023-12-02T00:00:00"/>
    <s v="Banda Festus Njuki"/>
    <s v="Male"/>
    <n v="99999"/>
    <s v="+254"/>
    <s v="0713034318"/>
    <s v=""/>
    <s v=""/>
    <n v="37.628382000000002"/>
    <n v="-0.536524"/>
    <s v="Embu"/>
    <s v="Mbeere North"/>
    <s v="Nthawa"/>
    <s v="Riandu"/>
    <x v="1"/>
    <s v="Sakaki Natural Renewable Energy Center"/>
    <s v="Sammy kimenyi"/>
    <s v=""/>
    <s v="Micro Business"/>
    <s v="MKD"/>
    <s v="Masonry"/>
    <s v="13/02/2024"/>
  </r>
  <r>
    <s v="VPA6"/>
    <x v="5797"/>
    <x v="0"/>
    <s v="ABC plants"/>
    <s v="19th May,2023"/>
    <d v="2023-05-19T00:00:00"/>
    <s v="22nd June,2023"/>
    <d v="2023-06-22T00:00:00"/>
    <s v="AKARANGA KENNETH JUSA"/>
    <s v="Male"/>
    <s v="10694938"/>
    <s v="+254"/>
    <s v="0721650265"/>
    <s v=""/>
    <s v=""/>
    <n v="34.694592"/>
    <n v="9.6086000000000005E-2"/>
    <s v="Vihiga"/>
    <s v="Sabatia"/>
    <s v="Lyaduywa/ Izava"/>
    <s v="Lyaduywa"/>
    <x v="1"/>
    <s v="JAMTU CONTRACTORS LTD"/>
    <s v="WALLACE KEGODE"/>
    <s v=""/>
    <s v="Micro Business"/>
    <s v="AKUT"/>
    <s v="Masonry"/>
    <s v="18/02/2024"/>
  </r>
  <r>
    <s v="VPA6"/>
    <x v="5798"/>
    <x v="0"/>
    <s v="ABC plants"/>
    <s v="5th May,2023"/>
    <d v="2023-05-05T00:00:00"/>
    <s v="10th June,2023"/>
    <d v="2023-06-10T00:00:00"/>
    <s v="MUNAI MARBLE"/>
    <s v="Female"/>
    <s v="3467099"/>
    <s v="+254"/>
    <s v="0723716499"/>
    <s v=""/>
    <s v=""/>
    <n v="34.741118999999998"/>
    <n v="0.116411"/>
    <s v="Vihiga"/>
    <s v="Vihiga"/>
    <s v="Mungoma"/>
    <s v="Mahanga"/>
    <x v="1"/>
    <s v="JAMTU CONTRACTORS LTD"/>
    <s v="WALLACE KEGODE"/>
    <s v=""/>
    <s v="Micro Business"/>
    <s v="AKUT"/>
    <s v="Masonry"/>
    <s v="18/02/2024"/>
  </r>
  <r>
    <s v="VPA6"/>
    <x v="5799"/>
    <x v="0"/>
    <s v="ABC plants"/>
    <s v="18th January,2023"/>
    <d v="2023-01-18T00:00:00"/>
    <s v="15th March,2023"/>
    <d v="2023-03-15T00:00:00"/>
    <s v="Ombagi Jare Aruasa"/>
    <s v="Male"/>
    <s v="22427207"/>
    <s v="+254"/>
    <s v="0721628817"/>
    <s v=""/>
    <s v="0723790837"/>
    <n v="34.734194000000002"/>
    <n v="-0.58599599999999996"/>
    <s v="Kisii"/>
    <s v="Kitutu Chache South"/>
    <s v="Bogusero"/>
    <s v="Bigege"/>
    <x v="6"/>
    <s v="JAMTU CONTRACTORS LTD"/>
    <s v="Peter Nyariki"/>
    <s v=""/>
    <s v="Micro Business"/>
    <s v="AKUT"/>
    <s v="Masonry"/>
    <s v="18/02/2024"/>
  </r>
  <r>
    <s v="VPA6"/>
    <x v="5800"/>
    <x v="0"/>
    <s v="ABC plants"/>
    <s v="18th December,2022"/>
    <d v="2022-12-18T00:00:00"/>
    <s v="2nd March,2023"/>
    <d v="2023-03-02T00:00:00"/>
    <s v="Mouko Japheth Kimori"/>
    <s v="Male"/>
    <s v="0382892"/>
    <s v="+254"/>
    <s v="0721715217"/>
    <s v=""/>
    <s v="0103149091"/>
    <n v="34.725212999999997"/>
    <n v="-0.587036"/>
    <s v="Kisii"/>
    <s v="Kitutu Chache South"/>
    <s v="Bogusero"/>
    <s v="Bigege"/>
    <x v="4"/>
    <s v="JAMTU CONTRACTORS LTD"/>
    <s v="Peter Nyariki"/>
    <s v=""/>
    <s v="Micro Business"/>
    <s v="AKUT"/>
    <s v="Masonry"/>
    <s v="18/02/2024"/>
  </r>
  <r>
    <s v="VPA6"/>
    <x v="5801"/>
    <x v="0"/>
    <s v="ABC plants"/>
    <s v="18th December,2022"/>
    <d v="2022-12-18T00:00:00"/>
    <s v="1st March,2023"/>
    <d v="2023-03-01T00:00:00"/>
    <s v="Kemnto Rodgers Grace"/>
    <s v="Female"/>
    <s v="24881688"/>
    <s v="+254"/>
    <s v="0702794906"/>
    <s v=""/>
    <s v="0729692649"/>
    <n v="34.727124000000003"/>
    <n v="-0.60795399999999999"/>
    <s v="Kisii"/>
    <s v="Kitutu Chache South"/>
    <s v="Bogusero"/>
    <s v="Raganga"/>
    <x v="1"/>
    <s v="JAMTU CONTRACTORS LTD"/>
    <s v="Peter Nyariki"/>
    <s v=""/>
    <s v="Micro Business"/>
    <s v="AKUT"/>
    <s v="Masonry"/>
    <s v="18/02/2024"/>
  </r>
  <r>
    <s v="VPA6"/>
    <x v="5802"/>
    <x v="0"/>
    <s v="ABC plants"/>
    <s v="20th December,2022"/>
    <d v="2022-12-20T00:00:00"/>
    <s v="20th April,2023"/>
    <d v="2023-04-20T00:00:00"/>
    <s v="Nyangweso Kennedy Gichaba"/>
    <s v="Male"/>
    <s v="7223207"/>
    <s v="+254"/>
    <s v="0722245648"/>
    <s v=""/>
    <s v="0724296302"/>
    <n v="34.839429000000003"/>
    <n v="-0.66459800000000002"/>
    <s v="Nyamira"/>
    <s v="Kitutu Masaba"/>
    <s v="Manga"/>
    <s v="Mwabosire"/>
    <x v="4"/>
    <s v="JAMTU CONTRACTORS LTD"/>
    <s v="Peter Nyariki"/>
    <s v=""/>
    <s v="Micro Business"/>
    <s v="AKUT"/>
    <s v="Masonry"/>
    <s v="18/02/2024"/>
  </r>
  <r>
    <s v="VPA6"/>
    <x v="5803"/>
    <x v="0"/>
    <s v="ABC plants"/>
    <s v="20th December,2022"/>
    <d v="2022-12-20T00:00:00"/>
    <s v="12th February,2023"/>
    <d v="2023-02-12T00:00:00"/>
    <s v="Agosa Margaret Manduku"/>
    <s v="Female"/>
    <s v="16041031"/>
    <s v="+254"/>
    <s v="0722307669"/>
    <s v=""/>
    <s v="0781282871"/>
    <n v="34.860863999999999"/>
    <n v="-0.773142"/>
    <s v="Kisii"/>
    <s v="Nyaribari Chache"/>
    <s v="Birongo"/>
    <s v="Keumbu (Taracha)"/>
    <x v="1"/>
    <s v="JAMTU CONTRACTORS LTD"/>
    <s v="Peter Nyariki"/>
    <s v=""/>
    <s v="Micro Business"/>
    <s v="AKUT"/>
    <s v="Masonry"/>
    <s v="19/02/2024"/>
  </r>
  <r>
    <s v="VPA6"/>
    <x v="5804"/>
    <x v="0"/>
    <s v="ABC plants"/>
    <s v="10th January,2023"/>
    <d v="2023-01-10T00:00:00"/>
    <s v="28th April,2023"/>
    <d v="2023-04-28T00:00:00"/>
    <s v="Moraa Eunice Obino"/>
    <s v="Female"/>
    <s v="5811508"/>
    <s v="+254"/>
    <s v="0729660691"/>
    <s v=""/>
    <s v="0757424318"/>
    <n v="34.859484999999999"/>
    <n v="-0.74010799999999999"/>
    <s v="Kisii"/>
    <s v="Nyaribari Chache"/>
    <s v="Birongo"/>
    <s v="Keumbu (Taracha)"/>
    <x v="4"/>
    <s v="JAMTU CONTRACTORS LTD"/>
    <s v="Peter Nyariki"/>
    <s v=""/>
    <s v="Micro Business"/>
    <s v="AKUT"/>
    <s v="Masonry"/>
    <s v="19/02/2024"/>
  </r>
  <r>
    <s v="VPA6"/>
    <x v="5805"/>
    <x v="0"/>
    <s v="ABC plants"/>
    <s v="3rd December,2022"/>
    <d v="2022-12-03T00:00:00"/>
    <s v="3rd March,2023"/>
    <d v="2023-03-03T00:00:00"/>
    <s v="Ondari Hezron Mochiro"/>
    <s v="Male"/>
    <s v="23229593"/>
    <s v="+254"/>
    <s v="0727832015"/>
    <s v=""/>
    <s v="0700328558"/>
    <n v="34.789440999999997"/>
    <n v="-0.89536700000000002"/>
    <s v="Kisii"/>
    <s v="Bomachoge Borabu"/>
    <s v="Bokimonge"/>
    <s v="Kenyenya"/>
    <x v="4"/>
    <s v="JAMTU CONTRACTORS LTD"/>
    <s v="Peter Nyariki"/>
    <s v=""/>
    <s v="Micro Business"/>
    <s v="KENBIM"/>
    <s v="Masonry"/>
    <s v="19/02/2024"/>
  </r>
  <r>
    <s v="VPA6"/>
    <x v="5806"/>
    <x v="0"/>
    <s v="ABC plants"/>
    <s v="20th March,2023"/>
    <d v="2023-03-20T00:00:00"/>
    <s v="15th May,2023"/>
    <d v="2023-05-15T00:00:00"/>
    <s v="ODONGO DAVID OMONDI"/>
    <s v="Male"/>
    <s v="9183395"/>
    <s v="+254"/>
    <s v="0726445219"/>
    <s v=""/>
    <s v="0724162607"/>
    <n v="34.792670999999999"/>
    <n v="1.4289999999999999E-3"/>
    <s v="Kisumu"/>
    <s v="Kisumu East"/>
    <s v="Kajulu"/>
    <s v="Got Nyabondo"/>
    <x v="4"/>
    <s v="JAMTU CONTRACTORS LTD"/>
    <s v="WALLACE KEGODE"/>
    <s v=""/>
    <s v="Micro Business"/>
    <s v="AKUT"/>
    <s v="Masonry"/>
    <s v="20/02/2024"/>
  </r>
  <r>
    <s v="VPA6"/>
    <x v="5807"/>
    <x v="0"/>
    <s v="ABC plants"/>
    <s v="25th April,2023"/>
    <d v="2023-04-25T00:00:00"/>
    <s v="28th May,2023"/>
    <d v="2023-05-28T00:00:00"/>
    <s v="OCHIENG KEZIAH"/>
    <s v="Female"/>
    <s v="6177872"/>
    <s v="+254"/>
    <s v="0722221852"/>
    <s v=""/>
    <s v=""/>
    <n v="34.989882000000001"/>
    <n v="-0.15493599999999999"/>
    <s v="Kisumu"/>
    <s v="Nyando"/>
    <s v="Awasi/Onjiko"/>
    <s v="Kobong'o"/>
    <x v="1"/>
    <s v="JAMTU CONTRACTORS LTD"/>
    <s v="WALLACE KEGODE"/>
    <s v=""/>
    <s v="Micro Business"/>
    <s v="AKUT"/>
    <s v="Masonry"/>
    <s v="24/02/2024"/>
  </r>
  <r>
    <s v="VPA6"/>
    <x v="5808"/>
    <x v="0"/>
    <s v="Under Verification"/>
    <s v="10th January,2024"/>
    <d v="2024-01-10T00:00:00"/>
    <s v="16th February,2024"/>
    <d v="2024-02-16T00:00:00"/>
    <s v="Emily Kamai Wangari"/>
    <s v="Male"/>
    <s v="12486421"/>
    <s v="+254"/>
    <s v="0716545464"/>
    <s v=""/>
    <s v="0700565229"/>
    <n v="36.252273000000002"/>
    <n v="-0.32003399999999999"/>
    <s v="Nakuru"/>
    <s v="Gilgil"/>
    <s v="Ngorika"/>
    <s v="Ngorika"/>
    <x v="2"/>
    <s v="Samjubiotec Enterprises"/>
    <s v=""/>
    <s v=""/>
    <s v="Micro Business"/>
    <s v="MKD"/>
    <s v="Masonry"/>
    <s v="06/03/2024"/>
  </r>
  <r>
    <s v="VPA6"/>
    <x v="5809"/>
    <x v="0"/>
    <s v="Under Verification"/>
    <s v="9th February,2024"/>
    <d v="2024-02-09T00:00:00"/>
    <s v="16th February,2024"/>
    <d v="2024-02-16T00:00:00"/>
    <s v="Francis Mwaura Gicheha"/>
    <s v="Male"/>
    <s v="2341780"/>
    <s v="+254"/>
    <s v="0722968444"/>
    <s v=""/>
    <s v="0716838246"/>
    <n v="36.249288999999997"/>
    <n v="-0.32164700000000002"/>
    <s v="Nakuru"/>
    <s v="Gilgil"/>
    <s v="Nyaituga"/>
    <s v="Nyaituga damsite"/>
    <x v="2"/>
    <s v="Samjubiotec Enterprises"/>
    <s v=""/>
    <s v=""/>
    <s v="Micro Business"/>
    <s v="MKD"/>
    <s v="Masonry"/>
    <s v="06/03/2024"/>
  </r>
  <r>
    <s v="VPA6"/>
    <x v="5810"/>
    <x v="0"/>
    <s v="ABC plants"/>
    <s v="10th January,2024"/>
    <d v="2024-01-10T00:00:00"/>
    <s v="30th January,2024"/>
    <d v="2024-01-30T00:00:00"/>
    <s v="Faith Mumbi Muriithi"/>
    <s v="Female"/>
    <s v="10461188"/>
    <s v="+254"/>
    <s v="0725667979"/>
    <s v=""/>
    <s v="0720062917"/>
    <n v="37.841437999999997"/>
    <n v="8.3964999999999998E-2"/>
    <s v="Meru"/>
    <s v="Tigania East"/>
    <s v="Mikinduri"/>
    <s v="Marega"/>
    <x v="0"/>
    <s v="Sakaki Natural Renewable Energy Center"/>
    <s v="Jason Mutabari"/>
    <s v=""/>
    <s v="Micro Business"/>
    <s v="MKD"/>
    <s v="Masonry"/>
    <s v="17/03/2024"/>
  </r>
  <r>
    <s v="Total"/>
    <x v="5811"/>
    <x v="3"/>
    <m/>
    <m/>
    <m/>
    <m/>
    <m/>
    <m/>
    <m/>
    <m/>
    <m/>
    <m/>
    <m/>
    <m/>
    <m/>
    <m/>
    <m/>
    <m/>
    <m/>
    <m/>
    <x v="33"/>
    <m/>
    <m/>
    <m/>
    <m/>
    <m/>
    <m/>
    <m/>
  </r>
  <r>
    <m/>
    <x v="5812"/>
    <x v="3"/>
    <m/>
    <m/>
    <m/>
    <m/>
    <m/>
    <m/>
    <m/>
    <m/>
    <m/>
    <m/>
    <m/>
    <m/>
    <m/>
    <m/>
    <m/>
    <m/>
    <m/>
    <m/>
    <x v="33"/>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592F4C6-89BB-4EC0-9EF2-412CC44067D3}" name="PivotTable1"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H3:I30" firstHeaderRow="1" firstDataRow="1" firstDataCol="1" rowPageCount="1" colPageCount="1"/>
  <pivotFields count="29">
    <pivotField showAll="0"/>
    <pivotField dataField="1" showAll="0">
      <items count="5814">
        <item x="5811"/>
        <item x="203"/>
        <item x="441"/>
        <item x="1"/>
        <item x="3410"/>
        <item x="3174"/>
        <item x="4586"/>
        <item x="3098"/>
        <item x="3099"/>
        <item x="4579"/>
        <item x="4745"/>
        <item x="4690"/>
        <item x="4621"/>
        <item x="4726"/>
        <item x="4751"/>
        <item x="4767"/>
        <item x="4796"/>
        <item x="828"/>
        <item x="837"/>
        <item x="880"/>
        <item x="4815"/>
        <item x="881"/>
        <item x="4828"/>
        <item x="4843"/>
        <item x="4842"/>
        <item x="4906"/>
        <item x="3428"/>
        <item x="4982"/>
        <item x="5008"/>
        <item x="5081"/>
        <item x="5373"/>
        <item x="5212"/>
        <item x="5264"/>
        <item x="5265"/>
        <item x="1663"/>
        <item x="5479"/>
        <item x="5493"/>
        <item x="5509"/>
        <item x="5562"/>
        <item x="5580"/>
        <item x="2298"/>
        <item x="5584"/>
        <item x="5589"/>
        <item x="5597"/>
        <item x="5598"/>
        <item x="3977"/>
        <item x="3975"/>
        <item x="3994"/>
        <item x="3995"/>
        <item x="3976"/>
        <item x="5617"/>
        <item x="5618"/>
        <item x="5619"/>
        <item x="5620"/>
        <item x="5621"/>
        <item x="5630"/>
        <item x="5640"/>
        <item x="5641"/>
        <item x="5642"/>
        <item x="5650"/>
        <item x="2505"/>
        <item x="2508"/>
        <item x="2509"/>
        <item x="2506"/>
        <item x="2507"/>
        <item x="2547"/>
        <item x="2548"/>
        <item x="2553"/>
        <item x="2577"/>
        <item x="2614"/>
        <item x="2615"/>
        <item x="2616"/>
        <item x="2618"/>
        <item x="2645"/>
        <item x="2781"/>
        <item x="2782"/>
        <item x="2780"/>
        <item x="2783"/>
        <item x="2784"/>
        <item x="2829"/>
        <item x="2828"/>
        <item x="2851"/>
        <item x="2854"/>
        <item x="2858"/>
        <item x="2902"/>
        <item x="2751"/>
        <item x="2941"/>
        <item x="2964"/>
        <item x="12"/>
        <item x="3038"/>
        <item x="453"/>
        <item x="510"/>
        <item x="3023"/>
        <item x="3027"/>
        <item x="555"/>
        <item x="3079"/>
        <item x="2977"/>
        <item x="561"/>
        <item x="565"/>
        <item x="823"/>
        <item x="795"/>
        <item x="773"/>
        <item x="794"/>
        <item x="3423"/>
        <item x="1077"/>
        <item x="1088"/>
        <item x="1234"/>
        <item x="1368"/>
        <item x="1720"/>
        <item x="1477"/>
        <item x="1532"/>
        <item x="1451"/>
        <item x="1452"/>
        <item x="1481"/>
        <item x="1486"/>
        <item x="1487"/>
        <item x="1624"/>
        <item x="1721"/>
        <item x="1796"/>
        <item x="1833"/>
        <item x="1886"/>
        <item x="3731"/>
        <item x="3735"/>
        <item x="1966"/>
        <item x="1970"/>
        <item x="1935"/>
        <item x="2038"/>
        <item x="2048"/>
        <item x="2194"/>
        <item x="2119"/>
        <item x="2056"/>
        <item x="2058"/>
        <item x="2055"/>
        <item x="2057"/>
        <item x="2061"/>
        <item x="2108"/>
        <item x="2212"/>
        <item x="2284"/>
        <item x="2285"/>
        <item x="2275"/>
        <item x="2296"/>
        <item x="3906"/>
        <item x="2340"/>
        <item x="2350"/>
        <item x="4012"/>
        <item x="3963"/>
        <item x="2446"/>
        <item x="2482"/>
        <item x="2711"/>
        <item x="2700"/>
        <item x="2463"/>
        <item x="2530"/>
        <item x="2531"/>
        <item x="2569"/>
        <item x="2587"/>
        <item x="5701"/>
        <item x="5700"/>
        <item x="2656"/>
        <item x="2808"/>
        <item x="2752"/>
        <item x="2774"/>
        <item x="2898"/>
        <item x="2863"/>
        <item x="2918"/>
        <item x="2937"/>
        <item x="24"/>
        <item x="4529"/>
        <item x="290"/>
        <item x="3028"/>
        <item x="577"/>
        <item x="4532"/>
        <item x="4530"/>
        <item x="4531"/>
        <item x="4533"/>
        <item x="3170"/>
        <item x="4781"/>
        <item x="3452"/>
        <item x="939"/>
        <item x="940"/>
        <item x="4848"/>
        <item x="3451"/>
        <item x="4923"/>
        <item x="3470"/>
        <item x="3477"/>
        <item x="3507"/>
        <item x="1125"/>
        <item x="3476"/>
        <item x="1402"/>
        <item x="5025"/>
        <item x="1853"/>
        <item x="3674"/>
        <item x="5442"/>
        <item x="3703"/>
        <item x="3771"/>
        <item x="1939"/>
        <item x="1938"/>
        <item x="5624"/>
        <item x="4007"/>
        <item x="2563"/>
        <item x="5693"/>
        <item x="2562"/>
        <item x="2875"/>
        <item x="2878"/>
        <item x="2876"/>
        <item x="2877"/>
        <item x="3054"/>
        <item x="93"/>
        <item x="94"/>
        <item x="95"/>
        <item x="4276"/>
        <item x="366"/>
        <item x="3046"/>
        <item x="4073"/>
        <item x="4889"/>
        <item x="3167"/>
        <item x="820"/>
        <item x="3815"/>
        <item x="5539"/>
        <item x="5538"/>
        <item x="3897"/>
        <item x="491"/>
        <item x="334"/>
        <item x="691"/>
        <item x="336"/>
        <item x="693"/>
        <item x="333"/>
        <item x="363"/>
        <item x="3065"/>
        <item x="3253"/>
        <item x="743"/>
        <item x="4678"/>
        <item x="3290"/>
        <item x="967"/>
        <item x="1108"/>
        <item x="3526"/>
        <item x="3559"/>
        <item x="1620"/>
        <item x="3683"/>
        <item x="3682"/>
        <item x="5470"/>
        <item x="1907"/>
        <item x="1927"/>
        <item x="2241"/>
        <item x="2255"/>
        <item x="2706"/>
        <item x="2913"/>
        <item x="2762"/>
        <item x="2915"/>
        <item x="2914"/>
        <item x="4869"/>
        <item x="3060"/>
        <item x="4273"/>
        <item x="4128"/>
        <item x="4154"/>
        <item x="287"/>
        <item x="3100"/>
        <item x="47"/>
        <item x="705"/>
        <item x="256"/>
        <item x="111"/>
        <item x="4127"/>
        <item x="4131"/>
        <item x="4137"/>
        <item x="4138"/>
        <item x="288"/>
        <item x="329"/>
        <item x="3034"/>
        <item x="4269"/>
        <item x="4130"/>
        <item x="4151"/>
        <item x="4155"/>
        <item x="289"/>
        <item x="4304"/>
        <item x="4129"/>
        <item x="4152"/>
        <item x="4153"/>
        <item x="144"/>
        <item x="277"/>
        <item x="149"/>
        <item x="278"/>
        <item x="316"/>
        <item x="236"/>
        <item x="719"/>
        <item x="170"/>
        <item x="171"/>
        <item x="173"/>
        <item x="4253"/>
        <item x="713"/>
        <item x="4"/>
        <item x="159"/>
        <item x="324"/>
        <item x="4336"/>
        <item x="716"/>
        <item x="721"/>
        <item x="4248"/>
        <item x="4255"/>
        <item x="40"/>
        <item x="49"/>
        <item x="710"/>
        <item x="386"/>
        <item x="714"/>
        <item x="706"/>
        <item x="718"/>
        <item x="707"/>
        <item x="708"/>
        <item x="711"/>
        <item x="3135"/>
        <item x="712"/>
        <item x="4247"/>
        <item x="4251"/>
        <item x="4254"/>
        <item x="4028"/>
        <item x="4667"/>
        <item x="715"/>
        <item x="4870"/>
        <item x="981"/>
        <item x="4222"/>
        <item x="4324"/>
        <item x="4249"/>
        <item x="4250"/>
        <item x="4256"/>
        <item x="3093"/>
        <item x="3103"/>
        <item x="568"/>
        <item x="4617"/>
        <item x="4252"/>
        <item x="4057"/>
        <item x="858"/>
        <item x="4394"/>
        <item x="709"/>
        <item x="4058"/>
        <item x="4358"/>
        <item x="4361"/>
        <item x="4356"/>
        <item x="4357"/>
        <item x="4396"/>
        <item x="4681"/>
        <item x="717"/>
        <item x="4434"/>
        <item x="4420"/>
        <item x="4421"/>
        <item x="4464"/>
        <item x="4419"/>
        <item x="4487"/>
        <item x="4490"/>
        <item x="4491"/>
        <item x="4492"/>
        <item x="4493"/>
        <item x="4488"/>
        <item x="4686"/>
        <item x="4395"/>
        <item x="4497"/>
        <item x="4489"/>
        <item x="3134"/>
        <item x="663"/>
        <item x="4566"/>
        <item x="4614"/>
        <item x="4616"/>
        <item x="835"/>
        <item x="4587"/>
        <item x="936"/>
        <item x="4604"/>
        <item x="4573"/>
        <item x="4685"/>
        <item x="4683"/>
        <item x="4666"/>
        <item x="720"/>
        <item x="962"/>
        <item x="934"/>
        <item x="4425"/>
        <item x="3141"/>
        <item x="3106"/>
        <item x="963"/>
        <item x="4707"/>
        <item x="235"/>
        <item x="884"/>
        <item x="883"/>
        <item x="885"/>
        <item x="935"/>
        <item x="4748"/>
        <item x="4797"/>
        <item x="3341"/>
        <item x="4762"/>
        <item x="4761"/>
        <item x="4784"/>
        <item x="4752"/>
        <item x="937"/>
        <item x="4754"/>
        <item x="4859"/>
        <item x="4911"/>
        <item x="1046"/>
        <item x="3409"/>
        <item x="4851"/>
        <item x="4753"/>
        <item x="4755"/>
        <item x="956"/>
        <item x="958"/>
        <item x="5108"/>
        <item x="5109"/>
        <item x="5266"/>
        <item x="1400"/>
        <item x="5083"/>
        <item x="1589"/>
        <item x="5105"/>
        <item x="5101"/>
        <item x="5107"/>
        <item x="5342"/>
        <item x="5341"/>
        <item x="5106"/>
        <item x="1456"/>
        <item x="1436"/>
        <item x="1566"/>
        <item x="1567"/>
        <item x="5340"/>
        <item x="5191"/>
        <item x="5190"/>
        <item x="1568"/>
        <item x="5216"/>
        <item x="5217"/>
        <item x="5229"/>
        <item x="5314"/>
        <item x="5315"/>
        <item x="5316"/>
        <item x="1637"/>
        <item x="3631"/>
        <item x="5317"/>
        <item x="5327"/>
        <item x="3668"/>
        <item x="3669"/>
        <item x="5350"/>
        <item x="1701"/>
        <item x="5351"/>
        <item x="5352"/>
        <item x="3678"/>
        <item x="1835"/>
        <item x="5474"/>
        <item x="1864"/>
        <item x="1934"/>
        <item x="5495"/>
        <item x="5506"/>
        <item x="2003"/>
        <item x="2274"/>
        <item x="2332"/>
        <item x="2363"/>
        <item x="2361"/>
        <item x="2360"/>
        <item x="2362"/>
        <item x="2355"/>
        <item x="2353"/>
        <item x="2354"/>
        <item x="2356"/>
        <item x="2364"/>
        <item x="2375"/>
        <item x="2376"/>
        <item x="4005"/>
        <item x="2527"/>
        <item x="2528"/>
        <item x="2529"/>
        <item x="2576"/>
        <item x="2682"/>
        <item x="2701"/>
        <item x="5739"/>
        <item x="5734"/>
        <item x="5759"/>
        <item x="5760"/>
        <item x="5758"/>
        <item x="2826"/>
        <item x="5796"/>
        <item x="5781"/>
        <item x="3041"/>
        <item x="877"/>
        <item x="851"/>
        <item x="853"/>
        <item x="918"/>
        <item x="4766"/>
        <item x="3345"/>
        <item x="3367"/>
        <item x="3368"/>
        <item x="4841"/>
        <item x="3386"/>
        <item x="5389"/>
        <item x="3695"/>
        <item x="3812"/>
        <item x="2835"/>
        <item x="3756"/>
        <item x="3759"/>
        <item x="3761"/>
        <item x="3760"/>
        <item x="3768"/>
        <item x="3762"/>
        <item x="3766"/>
        <item x="3769"/>
        <item x="3765"/>
        <item x="3767"/>
        <item x="3770"/>
        <item x="3764"/>
        <item x="3865"/>
        <item x="3873"/>
        <item x="3866"/>
        <item x="3869"/>
        <item x="3870"/>
        <item x="3871"/>
        <item x="3872"/>
        <item x="3874"/>
        <item x="3879"/>
        <item x="3875"/>
        <item x="3877"/>
        <item x="3878"/>
        <item x="3876"/>
        <item x="522"/>
        <item x="525"/>
        <item x="4347"/>
        <item x="3119"/>
        <item x="3262"/>
        <item x="3196"/>
        <item x="457"/>
        <item x="3024"/>
        <item x="480"/>
        <item x="3019"/>
        <item x="3198"/>
        <item x="3004"/>
        <item x="3115"/>
        <item x="2991"/>
        <item x="3001"/>
        <item x="4197"/>
        <item x="3043"/>
        <item x="3026"/>
        <item x="4349"/>
        <item x="728"/>
        <item x="3042"/>
        <item x="3254"/>
        <item x="3360"/>
        <item x="528"/>
        <item x="992"/>
        <item x="3255"/>
        <item x="3258"/>
        <item x="2985"/>
        <item x="723"/>
        <item x="3261"/>
        <item x="536"/>
        <item x="3199"/>
        <item x="3268"/>
        <item x="3355"/>
        <item x="3189"/>
        <item x="3263"/>
        <item x="3193"/>
        <item x="3256"/>
        <item x="3260"/>
        <item x="3197"/>
        <item x="3257"/>
        <item x="761"/>
        <item x="3266"/>
        <item x="3267"/>
        <item x="3265"/>
        <item x="3201"/>
        <item x="3259"/>
        <item x="3116"/>
        <item x="789"/>
        <item x="781"/>
        <item x="790"/>
        <item x="3295"/>
        <item x="3344"/>
        <item x="3334"/>
        <item x="3335"/>
        <item x="3375"/>
        <item x="3406"/>
        <item x="3419"/>
        <item x="3463"/>
        <item x="3418"/>
        <item x="1265"/>
        <item x="5022"/>
        <item x="3456"/>
        <item x="1266"/>
        <item x="1386"/>
        <item x="3502"/>
        <item x="1267"/>
        <item x="1385"/>
        <item x="3552"/>
        <item x="3538"/>
        <item x="3535"/>
        <item x="3534"/>
        <item x="3532"/>
        <item x="1581"/>
        <item x="3558"/>
        <item x="3547"/>
        <item x="1559"/>
        <item x="1560"/>
        <item x="1646"/>
        <item x="1643"/>
        <item x="5431"/>
        <item x="1586"/>
        <item x="1679"/>
        <item x="3537"/>
        <item x="3629"/>
        <item x="1606"/>
        <item x="1740"/>
        <item x="1677"/>
        <item x="1737"/>
        <item x="1738"/>
        <item x="1736"/>
        <item x="3633"/>
        <item x="3666"/>
        <item x="3665"/>
        <item x="3657"/>
        <item x="1830"/>
        <item x="3675"/>
        <item x="3691"/>
        <item x="1683"/>
        <item x="3700"/>
        <item x="1739"/>
        <item x="3710"/>
        <item x="1829"/>
        <item x="5463"/>
        <item x="1881"/>
        <item x="1859"/>
        <item x="1919"/>
        <item x="3788"/>
        <item x="3780"/>
        <item x="3773"/>
        <item x="1955"/>
        <item x="1956"/>
        <item x="2204"/>
        <item x="2000"/>
        <item x="2013"/>
        <item x="2191"/>
        <item x="3795"/>
        <item x="2046"/>
        <item x="1999"/>
        <item x="2047"/>
        <item x="3808"/>
        <item x="3809"/>
        <item x="3811"/>
        <item x="2021"/>
        <item x="2205"/>
        <item x="2091"/>
        <item x="2096"/>
        <item x="2187"/>
        <item x="2098"/>
        <item x="2225"/>
        <item x="2173"/>
        <item x="5555"/>
        <item x="2224"/>
        <item x="2245"/>
        <item x="2404"/>
        <item x="2309"/>
        <item x="2330"/>
        <item x="2308"/>
        <item x="2310"/>
        <item x="2331"/>
        <item x="3936"/>
        <item x="2402"/>
        <item x="2405"/>
        <item x="2403"/>
        <item x="3983"/>
        <item x="2421"/>
        <item x="4004"/>
        <item x="2492"/>
        <item x="2491"/>
        <item x="2510"/>
        <item x="2521"/>
        <item x="2585"/>
        <item x="2586"/>
        <item x="2630"/>
        <item x="2690"/>
        <item x="2655"/>
        <item x="2677"/>
        <item x="2663"/>
        <item x="2678"/>
        <item x="2662"/>
        <item x="2659"/>
        <item x="2658"/>
        <item x="2660"/>
        <item x="2661"/>
        <item x="2740"/>
        <item x="2735"/>
        <item x="5755"/>
        <item x="2802"/>
        <item x="5754"/>
        <item x="5757"/>
        <item x="5765"/>
        <item x="5756"/>
        <item x="5764"/>
        <item x="5763"/>
        <item x="2934"/>
        <item x="5769"/>
        <item x="2739"/>
        <item x="2962"/>
        <item x="513"/>
        <item x="4268"/>
        <item x="447"/>
        <item x="414"/>
        <item x="449"/>
        <item x="60"/>
        <item x="582"/>
        <item x="4776"/>
        <item x="3231"/>
        <item x="675"/>
        <item x="4596"/>
        <item x="733"/>
        <item x="917"/>
        <item x="3080"/>
        <item x="3085"/>
        <item x="3308"/>
        <item x="4777"/>
        <item x="4779"/>
        <item x="4750"/>
        <item x="4774"/>
        <item x="3509"/>
        <item x="3446"/>
        <item x="3445"/>
        <item x="1093"/>
        <item x="3508"/>
        <item x="3512"/>
        <item x="3472"/>
        <item x="3513"/>
        <item x="4924"/>
        <item x="3461"/>
        <item x="1110"/>
        <item x="3469"/>
        <item x="3523"/>
        <item x="1557"/>
        <item x="5386"/>
        <item x="1809"/>
        <item x="3716"/>
        <item x="1889"/>
        <item x="1923"/>
        <item x="1924"/>
        <item x="1965"/>
        <item x="5494"/>
        <item x="2565"/>
        <item x="2198"/>
        <item x="2269"/>
        <item x="2253"/>
        <item x="2349"/>
        <item x="2438"/>
        <item x="2437"/>
        <item x="4006"/>
        <item x="2479"/>
        <item x="2467"/>
        <item x="2917"/>
        <item x="2756"/>
        <item x="2840"/>
        <item x="4013"/>
        <item x="5793"/>
        <item x="2931"/>
        <item x="5792"/>
        <item x="380"/>
        <item x="527"/>
        <item x="135"/>
        <item x="460"/>
        <item x="391"/>
        <item x="368"/>
        <item x="2989"/>
        <item x="448"/>
        <item x="3247"/>
        <item x="48"/>
        <item x="540"/>
        <item x="1290"/>
        <item x="1297"/>
        <item x="562"/>
        <item x="539"/>
        <item x="3148"/>
        <item x="596"/>
        <item x="1325"/>
        <item x="615"/>
        <item x="648"/>
        <item x="1296"/>
        <item x="1257"/>
        <item x="3179"/>
        <item x="3178"/>
        <item x="3177"/>
        <item x="3176"/>
        <item x="3180"/>
        <item x="3181"/>
        <item x="3182"/>
        <item x="727"/>
        <item x="752"/>
        <item x="3186"/>
        <item x="3191"/>
        <item x="684"/>
        <item x="554"/>
        <item x="1277"/>
        <item x="1317"/>
        <item x="1274"/>
        <item x="1281"/>
        <item x="1293"/>
        <item x="1288"/>
        <item x="1304"/>
        <item x="1243"/>
        <item x="1254"/>
        <item x="1335"/>
        <item x="3264"/>
        <item x="3248"/>
        <item x="1244"/>
        <item x="1302"/>
        <item x="1301"/>
        <item x="1276"/>
        <item x="1280"/>
        <item x="1292"/>
        <item x="1289"/>
        <item x="1307"/>
        <item x="1315"/>
        <item x="1308"/>
        <item x="1311"/>
        <item x="1310"/>
        <item x="1330"/>
        <item x="1251"/>
        <item x="1299"/>
        <item x="1282"/>
        <item x="1273"/>
        <item x="1336"/>
        <item x="1285"/>
        <item x="1322"/>
        <item x="1320"/>
        <item x="1318"/>
        <item x="1306"/>
        <item x="1338"/>
        <item x="1253"/>
        <item x="1329"/>
        <item x="1327"/>
        <item x="1249"/>
        <item x="1324"/>
        <item x="1326"/>
        <item x="4704"/>
        <item x="774"/>
        <item x="1272"/>
        <item x="1295"/>
        <item x="1333"/>
        <item x="1316"/>
        <item x="1291"/>
        <item x="1328"/>
        <item x="3340"/>
        <item x="1255"/>
        <item x="4794"/>
        <item x="1278"/>
        <item x="1283"/>
        <item x="1275"/>
        <item x="1334"/>
        <item x="1331"/>
        <item x="1337"/>
        <item x="1256"/>
        <item x="1286"/>
        <item x="1252"/>
        <item x="1332"/>
        <item x="1305"/>
        <item x="1101"/>
        <item x="1095"/>
        <item x="1298"/>
        <item x="1287"/>
        <item x="1339"/>
        <item x="1250"/>
        <item x="1061"/>
        <item x="1319"/>
        <item x="1312"/>
        <item x="1313"/>
        <item x="1323"/>
        <item x="1300"/>
        <item x="1314"/>
        <item x="1279"/>
        <item x="1340"/>
        <item x="1271"/>
        <item x="1100"/>
        <item x="1294"/>
        <item x="959"/>
        <item x="1309"/>
        <item x="1284"/>
        <item x="1321"/>
        <item x="1303"/>
        <item x="1429"/>
        <item x="3546"/>
        <item x="1529"/>
        <item x="1650"/>
        <item x="1706"/>
        <item x="1713"/>
        <item x="1698"/>
        <item x="1623"/>
        <item x="1625"/>
        <item x="1711"/>
        <item x="1709"/>
        <item x="1697"/>
        <item x="1712"/>
        <item x="1710"/>
        <item x="1748"/>
        <item x="1760"/>
        <item x="1757"/>
        <item x="1708"/>
        <item x="1648"/>
        <item x="1649"/>
        <item x="1694"/>
        <item x="1653"/>
        <item x="1705"/>
        <item x="1704"/>
        <item x="1752"/>
        <item x="1753"/>
        <item x="1756"/>
        <item x="1758"/>
        <item x="1755"/>
        <item x="1695"/>
        <item x="1693"/>
        <item x="1702"/>
        <item x="1703"/>
        <item x="1747"/>
        <item x="1762"/>
        <item x="1761"/>
        <item x="1754"/>
        <item x="1685"/>
        <item x="1696"/>
        <item x="1707"/>
        <item x="1759"/>
        <item x="1793"/>
        <item x="5451"/>
        <item x="5450"/>
        <item x="1815"/>
        <item x="1816"/>
        <item x="1885"/>
        <item x="2069"/>
        <item x="2157"/>
        <item x="2159"/>
        <item x="2150"/>
        <item x="1912"/>
        <item x="1960"/>
        <item x="1958"/>
        <item x="2195"/>
        <item x="1967"/>
        <item x="1959"/>
        <item x="2153"/>
        <item x="2196"/>
        <item x="1977"/>
        <item x="1984"/>
        <item x="1954"/>
        <item x="2068"/>
        <item x="2145"/>
        <item x="1957"/>
        <item x="1953"/>
        <item x="1961"/>
        <item x="1952"/>
        <item x="2141"/>
        <item x="2144"/>
        <item x="2154"/>
        <item x="2146"/>
        <item x="2156"/>
        <item x="2261"/>
        <item x="2039"/>
        <item x="2049"/>
        <item x="2160"/>
        <item x="2073"/>
        <item x="2229"/>
        <item x="2014"/>
        <item x="2035"/>
        <item x="2020"/>
        <item x="2019"/>
        <item x="2155"/>
        <item x="2152"/>
        <item x="2075"/>
        <item x="2077"/>
        <item x="2074"/>
        <item x="2067"/>
        <item x="2076"/>
        <item x="2101"/>
        <item x="2147"/>
        <item x="2189"/>
        <item x="2190"/>
        <item x="2148"/>
        <item x="2151"/>
        <item x="2131"/>
        <item x="2107"/>
        <item x="2188"/>
        <item x="2260"/>
        <item x="2158"/>
        <item x="2149"/>
        <item x="2143"/>
        <item x="2262"/>
        <item x="2259"/>
        <item x="2201"/>
        <item x="2228"/>
        <item x="2258"/>
        <item x="2200"/>
        <item x="2199"/>
        <item x="2257"/>
        <item x="2242"/>
        <item x="2276"/>
        <item x="2233"/>
        <item x="2282"/>
        <item x="2304"/>
        <item x="2352"/>
        <item x="2351"/>
        <item x="2389"/>
        <item x="2348"/>
        <item x="2390"/>
        <item x="2347"/>
        <item x="2366"/>
        <item x="2409"/>
        <item x="2406"/>
        <item x="2408"/>
        <item x="2407"/>
        <item x="2440"/>
        <item x="2439"/>
        <item x="2466"/>
        <item x="2560"/>
        <item x="2559"/>
        <item x="2574"/>
        <item x="2708"/>
        <item x="2648"/>
        <item x="2607"/>
        <item x="2606"/>
        <item x="2644"/>
        <item x="2643"/>
        <item x="2689"/>
        <item x="2674"/>
        <item x="2673"/>
        <item x="2710"/>
        <item x="2707"/>
        <item x="2709"/>
        <item x="2721"/>
        <item x="2729"/>
        <item x="2744"/>
        <item x="2859"/>
        <item x="2748"/>
        <item x="2804"/>
        <item x="2841"/>
        <item x="2834"/>
        <item x="2860"/>
        <item x="2861"/>
        <item x="2899"/>
        <item x="2897"/>
        <item x="2925"/>
        <item x="2940"/>
        <item x="2939"/>
        <item x="2944"/>
        <item x="17"/>
        <item x="4866"/>
        <item x="552"/>
        <item x="546"/>
        <item x="4485"/>
        <item x="4499"/>
        <item x="537"/>
        <item x="653"/>
        <item x="549"/>
        <item x="547"/>
        <item x="4413"/>
        <item x="983"/>
        <item x="4871"/>
        <item x="538"/>
        <item x="233"/>
        <item x="4082"/>
        <item x="3111"/>
        <item x="748"/>
        <item x="4265"/>
        <item x="4300"/>
        <item x="234"/>
        <item x="4308"/>
        <item x="4199"/>
        <item x="479"/>
        <item x="183"/>
        <item x="4220"/>
        <item x="365"/>
        <item x="595"/>
        <item x="3161"/>
        <item x="376"/>
        <item x="231"/>
        <item x="239"/>
        <item x="4303"/>
        <item x="244"/>
        <item x="267"/>
        <item x="4278"/>
        <item x="4143"/>
        <item x="4144"/>
        <item x="4808"/>
        <item x="481"/>
        <item x="4296"/>
        <item x="375"/>
        <item x="4266"/>
        <item x="381"/>
        <item x="383"/>
        <item x="270"/>
        <item x="4162"/>
        <item x="4213"/>
        <item x="4089"/>
        <item x="388"/>
        <item x="264"/>
        <item x="4274"/>
        <item x="4097"/>
        <item x="4156"/>
        <item x="300"/>
        <item x="320"/>
        <item x="496"/>
        <item x="3094"/>
        <item x="3348"/>
        <item x="4264"/>
        <item x="4271"/>
        <item x="498"/>
        <item x="434"/>
        <item x="4809"/>
        <item x="4136"/>
        <item x="4275"/>
        <item x="4081"/>
        <item x="4140"/>
        <item x="4279"/>
        <item x="4810"/>
        <item x="4141"/>
        <item x="507"/>
        <item x="4096"/>
        <item x="280"/>
        <item x="155"/>
        <item x="4161"/>
        <item x="4311"/>
        <item x="3006"/>
        <item x="206"/>
        <item x="283"/>
        <item x="291"/>
        <item x="312"/>
        <item x="4184"/>
        <item x="343"/>
        <item x="364"/>
        <item x="4333"/>
        <item x="3082"/>
        <item x="3074"/>
        <item x="74"/>
        <item x="499"/>
        <item x="416"/>
        <item x="314"/>
        <item x="3031"/>
        <item x="4214"/>
        <item x="443"/>
        <item x="4334"/>
        <item x="4032"/>
        <item x="1013"/>
        <item x="4433"/>
        <item x="588"/>
        <item x="466"/>
        <item x="4313"/>
        <item x="4317"/>
        <item x="435"/>
        <item x="436"/>
        <item x="4209"/>
        <item x="352"/>
        <item x="4332"/>
        <item x="594"/>
        <item x="1000"/>
        <item x="587"/>
        <item x="3327"/>
        <item x="4084"/>
        <item x="4204"/>
        <item x="3055"/>
        <item x="4343"/>
        <item x="3077"/>
        <item x="4884"/>
        <item x="3220"/>
        <item x="3203"/>
        <item x="3229"/>
        <item x="3045"/>
        <item x="370"/>
        <item x="450"/>
        <item x="57"/>
        <item x="58"/>
        <item x="4074"/>
        <item x="63"/>
        <item x="3209"/>
        <item x="3270"/>
        <item x="3354"/>
        <item x="526"/>
        <item x="4867"/>
        <item x="4105"/>
        <item x="4196"/>
        <item x="4198"/>
        <item x="3037"/>
        <item x="4212"/>
        <item x="4221"/>
        <item x="4225"/>
        <item x="4292"/>
        <item x="3086"/>
        <item x="3095"/>
        <item x="39"/>
        <item x="59"/>
        <item x="4018"/>
        <item x="2979"/>
        <item x="61"/>
        <item x="72"/>
        <item x="4379"/>
        <item x="3150"/>
        <item x="3223"/>
        <item x="3206"/>
        <item x="746"/>
        <item x="4881"/>
        <item x="4386"/>
        <item x="3350"/>
        <item x="3204"/>
        <item x="76"/>
        <item x="55"/>
        <item x="4874"/>
        <item x="593"/>
        <item x="751"/>
        <item x="4399"/>
        <item x="4437"/>
        <item x="3152"/>
        <item x="3330"/>
        <item x="1010"/>
        <item x="604"/>
        <item x="749"/>
        <item x="4480"/>
        <item x="4436"/>
        <item x="3225"/>
        <item x="3210"/>
        <item x="722"/>
        <item x="4388"/>
        <item x="606"/>
        <item x="607"/>
        <item x="3283"/>
        <item x="3353"/>
        <item x="3113"/>
        <item x="279"/>
        <item x="608"/>
        <item x="4661"/>
        <item x="4400"/>
        <item x="4526"/>
        <item x="3153"/>
        <item x="3349"/>
        <item x="3352"/>
        <item x="3211"/>
        <item x="3351"/>
        <item x="750"/>
        <item x="611"/>
        <item x="4459"/>
        <item x="4463"/>
        <item x="4546"/>
        <item x="3171"/>
        <item x="3227"/>
        <item x="3202"/>
        <item x="4450"/>
        <item x="4451"/>
        <item x="3347"/>
        <item x="3328"/>
        <item x="603"/>
        <item x="666"/>
        <item x="657"/>
        <item x="4660"/>
        <item x="605"/>
        <item x="4482"/>
        <item x="4652"/>
        <item x="4462"/>
        <item x="4576"/>
        <item x="3156"/>
        <item x="3172"/>
        <item x="3224"/>
        <item x="4535"/>
        <item x="4598"/>
        <item x="4599"/>
        <item x="3276"/>
        <item x="838"/>
        <item x="913"/>
        <item x="4654"/>
        <item x="4601"/>
        <item x="4569"/>
        <item x="4570"/>
        <item x="3147"/>
        <item x="3219"/>
        <item x="3207"/>
        <item x="3278"/>
        <item x="3195"/>
        <item x="4705"/>
        <item x="747"/>
        <item x="4602"/>
        <item x="4620"/>
        <item x="4663"/>
        <item x="4665"/>
        <item x="4625"/>
        <item x="4619"/>
        <item x="4606"/>
        <item x="3154"/>
        <item x="3272"/>
        <item x="3226"/>
        <item x="3205"/>
        <item x="3277"/>
        <item x="822"/>
        <item x="4600"/>
        <item x="4697"/>
        <item x="3303"/>
        <item x="760"/>
        <item x="770"/>
        <item x="3282"/>
        <item x="3336"/>
        <item x="4711"/>
        <item x="985"/>
        <item x="3048"/>
        <item x="4695"/>
        <item x="4659"/>
        <item x="771"/>
        <item x="3222"/>
        <item x="3221"/>
        <item x="3235"/>
        <item x="3212"/>
        <item x="3269"/>
        <item x="3275"/>
        <item x="4547"/>
        <item x="3288"/>
        <item x="848"/>
        <item x="772"/>
        <item x="4698"/>
        <item x="3320"/>
        <item x="3319"/>
        <item x="3323"/>
        <item x="3314"/>
        <item x="3306"/>
        <item x="3304"/>
        <item x="3318"/>
        <item x="3459"/>
        <item x="1382"/>
        <item x="4719"/>
        <item x="3298"/>
        <item x="4741"/>
        <item x="4758"/>
        <item x="4756"/>
        <item x="4757"/>
        <item x="4736"/>
        <item x="3337"/>
        <item x="3317"/>
        <item x="3312"/>
        <item x="3403"/>
        <item x="3404"/>
        <item x="3346"/>
        <item x="3305"/>
        <item x="3322"/>
        <item x="3315"/>
        <item x="4759"/>
        <item x="4729"/>
        <item x="4970"/>
        <item x="4807"/>
        <item x="4830"/>
        <item x="878"/>
        <item x="947"/>
        <item x="3457"/>
        <item x="3326"/>
        <item x="1261"/>
        <item x="899"/>
        <item x="1048"/>
        <item x="946"/>
        <item x="3401"/>
        <item x="886"/>
        <item x="4856"/>
        <item x="4834"/>
        <item x="3402"/>
        <item x="3399"/>
        <item x="4967"/>
        <item x="960"/>
        <item x="1378"/>
        <item x="1111"/>
        <item x="971"/>
        <item x="1039"/>
        <item x="1040"/>
        <item x="1080"/>
        <item x="3467"/>
        <item x="1078"/>
        <item x="3370"/>
        <item x="3371"/>
        <item x="3372"/>
        <item x="3400"/>
        <item x="3398"/>
        <item x="3483"/>
        <item x="1114"/>
        <item x="1047"/>
        <item x="4862"/>
        <item x="4936"/>
        <item x="1189"/>
        <item x="1025"/>
        <item x="1024"/>
        <item x="1094"/>
        <item x="3458"/>
        <item x="3484"/>
        <item x="3465"/>
        <item x="3407"/>
        <item x="4972"/>
        <item x="4937"/>
        <item x="3447"/>
        <item x="5073"/>
        <item x="4962"/>
        <item x="4929"/>
        <item x="4930"/>
        <item x="4921"/>
        <item x="4922"/>
        <item x="3432"/>
        <item x="3471"/>
        <item x="3468"/>
        <item x="3478"/>
        <item x="4945"/>
        <item x="3443"/>
        <item x="3442"/>
        <item x="3434"/>
        <item x="3435"/>
        <item x="3449"/>
        <item x="3494"/>
        <item x="3489"/>
        <item x="3505"/>
        <item x="4971"/>
        <item x="4956"/>
        <item x="4957"/>
        <item x="3473"/>
        <item x="3460"/>
        <item x="3488"/>
        <item x="3481"/>
        <item x="3480"/>
        <item x="3479"/>
        <item x="3482"/>
        <item x="3450"/>
        <item x="3448"/>
        <item x="3444"/>
        <item x="5018"/>
        <item x="1531"/>
        <item x="1233"/>
        <item x="5153"/>
        <item x="5037"/>
        <item x="1371"/>
        <item x="5087"/>
        <item x="3514"/>
        <item x="3504"/>
        <item x="3510"/>
        <item x="3511"/>
        <item x="4977"/>
        <item x="1235"/>
        <item x="1260"/>
        <item x="5036"/>
        <item x="1506"/>
        <item x="1505"/>
        <item x="1503"/>
        <item x="1242"/>
        <item x="1369"/>
        <item x="1370"/>
        <item x="1391"/>
        <item x="5068"/>
        <item x="1408"/>
        <item x="1409"/>
        <item x="5192"/>
        <item x="5006"/>
        <item x="1417"/>
        <item x="5074"/>
        <item x="5040"/>
        <item x="5016"/>
        <item x="3522"/>
        <item x="1381"/>
        <item x="1504"/>
        <item x="5086"/>
        <item x="5294"/>
        <item x="1416"/>
        <item x="1383"/>
        <item x="1384"/>
        <item x="1362"/>
        <item x="1443"/>
        <item x="1500"/>
        <item x="3528"/>
        <item x="3527"/>
        <item x="3529"/>
        <item x="3531"/>
        <item x="5080"/>
        <item x="5071"/>
        <item x="5072"/>
        <item x="5070"/>
        <item x="5075"/>
        <item x="5069"/>
        <item x="5063"/>
        <item x="1407"/>
        <item x="3548"/>
        <item x="1480"/>
        <item x="5039"/>
        <item x="5038"/>
        <item x="5042"/>
        <item x="5041"/>
        <item x="5116"/>
        <item x="1475"/>
        <item x="1499"/>
        <item x="5165"/>
        <item x="5175"/>
        <item x="5174"/>
        <item x="5112"/>
        <item x="5111"/>
        <item x="5162"/>
        <item x="5089"/>
        <item x="5103"/>
        <item x="5152"/>
        <item x="5099"/>
        <item x="1819"/>
        <item x="1438"/>
        <item x="1430"/>
        <item x="5173"/>
        <item x="3569"/>
        <item x="3570"/>
        <item x="3571"/>
        <item x="3576"/>
        <item x="3577"/>
        <item x="3578"/>
        <item x="3583"/>
        <item x="3588"/>
        <item x="5146"/>
        <item x="5147"/>
        <item x="5189"/>
        <item x="1520"/>
        <item x="1538"/>
        <item x="1654"/>
        <item x="1502"/>
        <item x="1501"/>
        <item x="5164"/>
        <item x="3568"/>
        <item x="5295"/>
        <item x="3589"/>
        <item x="3590"/>
        <item x="3591"/>
        <item x="5182"/>
        <item x="5205"/>
        <item x="5207"/>
        <item x="5188"/>
        <item x="5204"/>
        <item x="5193"/>
        <item x="1530"/>
        <item x="1616"/>
        <item x="5194"/>
        <item x="1523"/>
        <item x="3611"/>
        <item x="3603"/>
        <item x="3612"/>
        <item x="5293"/>
        <item x="1813"/>
        <item x="1821"/>
        <item x="3608"/>
        <item x="3599"/>
        <item x="1812"/>
        <item x="3613"/>
        <item x="1655"/>
        <item x="1584"/>
        <item x="1598"/>
        <item x="1665"/>
        <item x="1820"/>
        <item x="5292"/>
        <item x="5310"/>
        <item x="5301"/>
        <item x="1614"/>
        <item x="1632"/>
        <item x="1633"/>
        <item x="5282"/>
        <item x="5300"/>
        <item x="5338"/>
        <item x="1733"/>
        <item x="1925"/>
        <item x="1822"/>
        <item x="5309"/>
        <item x="1647"/>
        <item x="3664"/>
        <item x="3663"/>
        <item x="3686"/>
        <item x="3655"/>
        <item x="1682"/>
        <item x="1681"/>
        <item x="3632"/>
        <item x="3684"/>
        <item x="5375"/>
        <item x="5398"/>
        <item x="5412"/>
        <item x="5385"/>
        <item x="5383"/>
        <item x="3685"/>
        <item x="3693"/>
        <item x="1675"/>
        <item x="5355"/>
        <item x="5356"/>
        <item x="5357"/>
        <item x="5358"/>
        <item x="1717"/>
        <item x="1680"/>
        <item x="3676"/>
        <item x="3677"/>
        <item x="3687"/>
        <item x="3688"/>
        <item x="3689"/>
        <item x="5371"/>
        <item x="1686"/>
        <item x="5421"/>
        <item x="1818"/>
        <item x="5372"/>
        <item x="1765"/>
        <item x="1766"/>
        <item x="5395"/>
        <item x="5394"/>
        <item x="5380"/>
        <item x="5399"/>
        <item x="3697"/>
        <item x="3701"/>
        <item x="1735"/>
        <item x="1767"/>
        <item x="1768"/>
        <item x="1844"/>
        <item x="1734"/>
        <item x="1814"/>
        <item x="1811"/>
        <item x="5456"/>
        <item x="5419"/>
        <item x="5400"/>
        <item x="5424"/>
        <item x="5411"/>
        <item x="5444"/>
        <item x="5447"/>
        <item x="5417"/>
        <item x="5457"/>
        <item x="1783"/>
        <item x="1782"/>
        <item x="3708"/>
        <item x="3709"/>
        <item x="5469"/>
        <item x="5443"/>
        <item x="1774"/>
        <item x="1775"/>
        <item x="1776"/>
        <item x="1777"/>
        <item x="1789"/>
        <item x="1790"/>
        <item x="1773"/>
        <item x="5416"/>
        <item x="3704"/>
        <item x="3705"/>
        <item x="3711"/>
        <item x="5410"/>
        <item x="5422"/>
        <item x="3712"/>
        <item x="1780"/>
        <item x="1831"/>
        <item x="1781"/>
        <item x="3717"/>
        <item x="5454"/>
        <item x="5446"/>
        <item x="5459"/>
        <item x="1869"/>
        <item x="3732"/>
        <item x="3726"/>
        <item x="5453"/>
        <item x="5455"/>
        <item x="3718"/>
        <item x="3714"/>
        <item x="3719"/>
        <item x="3720"/>
        <item x="3729"/>
        <item x="1832"/>
        <item x="1836"/>
        <item x="5445"/>
        <item x="1863"/>
        <item x="1870"/>
        <item x="1871"/>
        <item x="1873"/>
        <item x="1892"/>
        <item x="1891"/>
        <item x="1874"/>
        <item x="1974"/>
        <item x="1854"/>
        <item x="3736"/>
        <item x="1898"/>
        <item x="1902"/>
        <item x="1901"/>
        <item x="1900"/>
        <item x="1909"/>
        <item x="1888"/>
        <item x="1890"/>
        <item x="3737"/>
        <item x="3738"/>
        <item x="3739"/>
        <item x="1973"/>
        <item x="1972"/>
        <item x="1976"/>
        <item x="5512"/>
        <item x="5513"/>
        <item x="3785"/>
        <item x="3786"/>
        <item x="2168"/>
        <item x="2172"/>
        <item x="3782"/>
        <item x="1975"/>
        <item x="1946"/>
        <item x="2102"/>
        <item x="2127"/>
        <item x="2121"/>
        <item x="1980"/>
        <item x="1981"/>
        <item x="1982"/>
        <item x="3777"/>
        <item x="3776"/>
        <item x="5486"/>
        <item x="5485"/>
        <item x="1944"/>
        <item x="1940"/>
        <item x="2065"/>
        <item x="5489"/>
        <item x="2169"/>
        <item x="2124"/>
        <item x="1995"/>
        <item x="1997"/>
        <item x="2086"/>
        <item x="2120"/>
        <item x="3800"/>
        <item x="3801"/>
        <item x="5511"/>
        <item x="2009"/>
        <item x="5522"/>
        <item x="2184"/>
        <item x="3790"/>
        <item x="3791"/>
        <item x="3793"/>
        <item x="2053"/>
        <item x="2022"/>
        <item x="5530"/>
        <item x="2090"/>
        <item x="2183"/>
        <item x="2122"/>
        <item x="2015"/>
        <item x="2071"/>
        <item x="2220"/>
        <item x="2248"/>
        <item x="2280"/>
        <item x="2066"/>
        <item x="2103"/>
        <item x="2170"/>
        <item x="2063"/>
        <item x="2070"/>
        <item x="2064"/>
        <item x="2219"/>
        <item x="2250"/>
        <item x="2125"/>
        <item x="2092"/>
        <item x="2094"/>
        <item x="2095"/>
        <item x="2171"/>
        <item x="2126"/>
        <item x="2185"/>
        <item x="2123"/>
        <item x="2118"/>
        <item x="2176"/>
        <item x="2249"/>
        <item x="2175"/>
        <item x="2167"/>
        <item x="2163"/>
        <item x="2164"/>
        <item x="2165"/>
        <item x="2166"/>
        <item x="2174"/>
        <item x="2162"/>
        <item x="2128"/>
        <item x="2210"/>
        <item x="5564"/>
        <item x="2203"/>
        <item x="2206"/>
        <item x="2207"/>
        <item x="2209"/>
        <item x="2246"/>
        <item x="2247"/>
        <item x="2216"/>
        <item x="2316"/>
        <item x="2251"/>
        <item x="2273"/>
        <item x="2235"/>
        <item x="2264"/>
        <item x="2271"/>
        <item x="2277"/>
        <item x="2281"/>
        <item x="2256"/>
        <item x="5588"/>
        <item x="2315"/>
        <item x="2321"/>
        <item x="3901"/>
        <item x="5600"/>
        <item x="2317"/>
        <item x="2318"/>
        <item x="2396"/>
        <item x="2386"/>
        <item x="2365"/>
        <item x="2391"/>
        <item x="2374"/>
        <item x="3982"/>
        <item x="2423"/>
        <item x="2424"/>
        <item x="2370"/>
        <item x="2373"/>
        <item x="2372"/>
        <item x="4000"/>
        <item x="2441"/>
        <item x="2443"/>
        <item x="2432"/>
        <item x="2433"/>
        <item x="2434"/>
        <item x="2435"/>
        <item x="2436"/>
        <item x="2447"/>
        <item x="2477"/>
        <item x="2453"/>
        <item x="2452"/>
        <item x="2493"/>
        <item x="2495"/>
        <item x="2476"/>
        <item x="2496"/>
        <item x="2601"/>
        <item x="2545"/>
        <item x="2533"/>
        <item x="2546"/>
        <item x="2535"/>
        <item x="2583"/>
        <item x="2575"/>
        <item x="2582"/>
        <item x="2792"/>
        <item x="2561"/>
        <item x="2594"/>
        <item x="2640"/>
        <item x="2788"/>
        <item x="2598"/>
        <item x="2664"/>
        <item x="2749"/>
        <item x="2599"/>
        <item x="2617"/>
        <item x="2619"/>
        <item x="2620"/>
        <item x="2765"/>
        <item x="2901"/>
        <item x="2722"/>
        <item x="2750"/>
        <item x="2793"/>
        <item x="2791"/>
        <item x="2933"/>
        <item x="2779"/>
        <item x="2790"/>
        <item x="2789"/>
        <item x="2768"/>
        <item x="5750"/>
        <item x="2769"/>
        <item x="5782"/>
        <item x="2832"/>
        <item x="2831"/>
        <item x="2830"/>
        <item x="2821"/>
        <item x="2823"/>
        <item x="2822"/>
        <item x="2864"/>
        <item x="2866"/>
        <item x="2865"/>
        <item x="2927"/>
        <item x="2900"/>
        <item x="2905"/>
        <item x="2932"/>
        <item x="19"/>
        <item x="20"/>
        <item x="3091"/>
        <item x="3417"/>
        <item x="564"/>
        <item x="3243"/>
        <item x="2997"/>
        <item x="3017"/>
        <item x="2996"/>
        <item x="3241"/>
        <item x="3144"/>
        <item x="3240"/>
        <item x="3242"/>
        <item x="3208"/>
        <item x="3291"/>
        <item x="928"/>
        <item x="1096"/>
        <item x="1484"/>
        <item x="1483"/>
        <item x="1565"/>
        <item x="1785"/>
        <item x="3707"/>
        <item x="1922"/>
        <item x="1933"/>
        <item x="2040"/>
        <item x="2043"/>
        <item x="2042"/>
        <item x="2060"/>
        <item x="5548"/>
        <item x="5571"/>
        <item x="2346"/>
        <item x="2412"/>
        <item x="2413"/>
        <item x="2411"/>
        <item x="2414"/>
        <item x="2566"/>
        <item x="2760"/>
        <item x="2757"/>
        <item x="2759"/>
        <item x="2806"/>
        <item x="2862"/>
        <item x="2903"/>
        <item x="2904"/>
        <item x="2938"/>
        <item x="223"/>
        <item x="249"/>
        <item x="107"/>
        <item x="108"/>
        <item x="109"/>
        <item x="394"/>
        <item x="395"/>
        <item x="396"/>
        <item x="110"/>
        <item x="257"/>
        <item x="112"/>
        <item x="397"/>
        <item x="114"/>
        <item x="116"/>
        <item x="118"/>
        <item x="128"/>
        <item x="163"/>
        <item x="331"/>
        <item x="478"/>
        <item x="218"/>
        <item x="374"/>
        <item x="227"/>
        <item x="229"/>
        <item x="230"/>
        <item x="246"/>
        <item x="247"/>
        <item x="251"/>
        <item x="115"/>
        <item x="398"/>
        <item x="119"/>
        <item x="121"/>
        <item x="122"/>
        <item x="123"/>
        <item x="124"/>
        <item x="129"/>
        <item x="131"/>
        <item x="260"/>
        <item x="134"/>
        <item x="275"/>
        <item x="276"/>
        <item x="166"/>
        <item x="422"/>
        <item x="85"/>
        <item x="330"/>
        <item x="4261"/>
        <item x="373"/>
        <item x="224"/>
        <item x="225"/>
        <item x="4302"/>
        <item x="126"/>
        <item x="130"/>
        <item x="132"/>
        <item x="133"/>
        <item x="4305"/>
        <item x="145"/>
        <item x="328"/>
        <item x="425"/>
        <item x="174"/>
        <item x="477"/>
        <item x="181"/>
        <item x="442"/>
        <item x="1021"/>
        <item x="99"/>
        <item x="253"/>
        <item x="254"/>
        <item x="105"/>
        <item x="393"/>
        <item x="403"/>
        <item x="147"/>
        <item x="160"/>
        <item x="80"/>
        <item x="161"/>
        <item x="81"/>
        <item x="162"/>
        <item x="82"/>
        <item x="164"/>
        <item x="84"/>
        <item x="341"/>
        <item x="182"/>
        <item x="190"/>
        <item x="197"/>
        <item x="198"/>
        <item x="586"/>
        <item x="199"/>
        <item x="200"/>
        <item x="201"/>
        <item x="202"/>
        <item x="204"/>
        <item x="4087"/>
        <item x="117"/>
        <item x="125"/>
        <item x="259"/>
        <item x="143"/>
        <item x="464"/>
        <item x="345"/>
        <item x="89"/>
        <item x="193"/>
        <item x="219"/>
        <item x="3121"/>
        <item x="377"/>
        <item x="106"/>
        <item x="140"/>
        <item x="142"/>
        <item x="4139"/>
        <item x="409"/>
        <item x="205"/>
        <item x="75"/>
        <item x="4891"/>
        <item x="226"/>
        <item x="255"/>
        <item x="120"/>
        <item x="263"/>
        <item x="4282"/>
        <item x="158"/>
        <item x="83"/>
        <item x="172"/>
        <item x="338"/>
        <item x="87"/>
        <item x="209"/>
        <item x="212"/>
        <item x="4260"/>
        <item x="98"/>
        <item x="342"/>
        <item x="186"/>
        <item x="215"/>
        <item x="3105"/>
        <item x="1009"/>
        <item x="677"/>
        <item x="311"/>
        <item x="189"/>
        <item x="4262"/>
        <item x="184"/>
        <item x="185"/>
        <item x="4210"/>
        <item x="52"/>
        <item x="642"/>
        <item x="43"/>
        <item x="1011"/>
        <item x="559"/>
        <item x="977"/>
        <item x="978"/>
        <item x="986"/>
        <item x="220"/>
        <item x="29"/>
        <item x="54"/>
        <item x="570"/>
        <item x="4016"/>
        <item x="44"/>
        <item x="35"/>
        <item x="816"/>
        <item x="4501"/>
        <item x="4495"/>
        <item x="4360"/>
        <item x="4543"/>
        <item x="4363"/>
        <item x="4500"/>
        <item x="4496"/>
        <item x="4466"/>
        <item x="669"/>
        <item x="4494"/>
        <item x="3183"/>
        <item x="3184"/>
        <item x="3281"/>
        <item x="4633"/>
        <item x="676"/>
        <item x="4481"/>
        <item x="4555"/>
        <item x="4541"/>
        <item x="3185"/>
        <item x="643"/>
        <item x="4527"/>
        <item x="4554"/>
        <item x="4556"/>
        <item x="4558"/>
        <item x="4510"/>
        <item x="4544"/>
        <item x="3194"/>
        <item x="4542"/>
        <item x="4557"/>
        <item x="4384"/>
        <item x="4568"/>
        <item x="4574"/>
        <item x="860"/>
        <item x="4605"/>
        <item x="4618"/>
        <item x="856"/>
        <item x="4638"/>
        <item x="859"/>
        <item x="56"/>
        <item x="776"/>
        <item x="4689"/>
        <item x="4775"/>
        <item x="777"/>
        <item x="3307"/>
        <item x="882"/>
        <item x="4811"/>
        <item x="4710"/>
        <item x="3313"/>
        <item x="1133"/>
        <item x="3292"/>
        <item x="855"/>
        <item x="4968"/>
        <item x="4760"/>
        <item x="793"/>
        <item x="4800"/>
        <item x="4801"/>
        <item x="4963"/>
        <item x="1057"/>
        <item x="1060"/>
        <item x="1066"/>
        <item x="897"/>
        <item x="4822"/>
        <item x="1067"/>
        <item x="4827"/>
        <item x="4832"/>
        <item x="4983"/>
        <item x="1058"/>
        <item x="1059"/>
        <item x="4969"/>
        <item x="4974"/>
        <item x="4928"/>
        <item x="4927"/>
        <item x="4914"/>
        <item x="1419"/>
        <item x="3499"/>
        <item x="4946"/>
        <item x="1351"/>
        <item x="1367"/>
        <item x="3515"/>
        <item x="1492"/>
        <item x="1420"/>
        <item x="4990"/>
        <item x="4998"/>
        <item x="3518"/>
        <item x="3517"/>
        <item x="1493"/>
        <item x="1491"/>
        <item x="1490"/>
        <item x="1488"/>
        <item x="5047"/>
        <item x="5046"/>
        <item x="5050"/>
        <item x="5051"/>
        <item x="5052"/>
        <item x="5053"/>
        <item x="5054"/>
        <item x="5055"/>
        <item x="5056"/>
        <item x="5057"/>
        <item x="5058"/>
        <item x="5048"/>
        <item x="5091"/>
        <item x="1421"/>
        <item x="1422"/>
        <item x="5110"/>
        <item x="1494"/>
        <item x="1578"/>
        <item x="5134"/>
        <item x="1489"/>
        <item x="1478"/>
        <item x="5185"/>
        <item x="1580"/>
        <item x="1588"/>
        <item x="5180"/>
        <item x="5181"/>
        <item x="1524"/>
        <item x="1545"/>
        <item x="1546"/>
        <item x="1577"/>
        <item x="1587"/>
        <item x="1673"/>
        <item x="5250"/>
        <item x="5214"/>
        <item x="1544"/>
        <item x="5203"/>
        <item x="1576"/>
        <item x="1579"/>
        <item x="1612"/>
        <item x="1619"/>
        <item x="1618"/>
        <item x="1635"/>
        <item x="5277"/>
        <item x="1638"/>
        <item x="5323"/>
        <item x="5281"/>
        <item x="1714"/>
        <item x="1666"/>
        <item x="5285"/>
        <item x="1672"/>
        <item x="8"/>
        <item x="1692"/>
        <item x="1691"/>
        <item x="1687"/>
        <item x="5360"/>
        <item x="5381"/>
        <item x="5464"/>
        <item x="5438"/>
        <item x="5423"/>
        <item x="5407"/>
        <item x="5439"/>
        <item x="1798"/>
        <item x="3740"/>
        <item x="1936"/>
        <item x="1910"/>
        <item x="1911"/>
        <item x="1983"/>
        <item x="1937"/>
        <item x="5507"/>
        <item x="5508"/>
        <item x="2034"/>
        <item x="2132"/>
        <item x="2215"/>
        <item x="5547"/>
        <item x="5554"/>
        <item x="2217"/>
        <item x="2240"/>
        <item x="2288"/>
        <item x="2265"/>
        <item x="5583"/>
        <item x="2305"/>
        <item x="2337"/>
        <item x="2380"/>
        <item x="2329"/>
        <item x="2341"/>
        <item x="2410"/>
        <item x="5671"/>
        <item x="2698"/>
        <item x="2742"/>
        <item x="5748"/>
        <item x="2825"/>
        <item x="2824"/>
        <item x="2833"/>
        <item x="2880"/>
        <item x="2881"/>
        <item x="5776"/>
        <item x="2909"/>
        <item x="519"/>
        <item x="293"/>
        <item x="4015"/>
        <item x="4160"/>
        <item x="228"/>
        <item x="4338"/>
        <item x="506"/>
        <item x="3097"/>
        <item x="412"/>
        <item x="413"/>
        <item x="178"/>
        <item x="243"/>
        <item x="97"/>
        <item x="3062"/>
        <item x="4310"/>
        <item x="327"/>
        <item x="3056"/>
        <item x="3047"/>
        <item x="3230"/>
        <item x="4309"/>
        <item x="976"/>
        <item x="518"/>
        <item x="3087"/>
        <item x="3088"/>
        <item x="2990"/>
        <item x="2994"/>
        <item x="46"/>
        <item x="601"/>
        <item x="818"/>
        <item x="4592"/>
        <item x="602"/>
        <item x="4593"/>
        <item x="3228"/>
        <item x="726"/>
        <item x="5390"/>
        <item x="987"/>
        <item x="4076"/>
        <item x="4789"/>
        <item x="4788"/>
        <item x="783"/>
        <item x="4802"/>
        <item x="3293"/>
        <item x="3424"/>
        <item x="1563"/>
        <item x="973"/>
        <item x="1515"/>
        <item x="961"/>
        <item x="906"/>
        <item x="4824"/>
        <item x="4836"/>
        <item x="4837"/>
        <item x="3396"/>
        <item x="3397"/>
        <item x="3394"/>
        <item x="3395"/>
        <item x="1027"/>
        <item x="1455"/>
        <item x="1075"/>
        <item x="4920"/>
        <item x="4938"/>
        <item x="4939"/>
        <item x="3426"/>
        <item x="3491"/>
        <item x="3389"/>
        <item x="3388"/>
        <item x="3387"/>
        <item x="5084"/>
        <item x="1558"/>
        <item x="3390"/>
        <item x="3525"/>
        <item x="3630"/>
        <item x="3673"/>
        <item x="3391"/>
        <item x="3524"/>
        <item x="1433"/>
        <item x="1459"/>
        <item x="1564"/>
        <item x="5117"/>
        <item x="1434"/>
        <item x="1461"/>
        <item x="3560"/>
        <item x="3580"/>
        <item x="3575"/>
        <item x="3573"/>
        <item x="3587"/>
        <item x="3574"/>
        <item x="3556"/>
        <item x="3585"/>
        <item x="3593"/>
        <item x="3555"/>
        <item x="3563"/>
        <item x="3561"/>
        <item x="3582"/>
        <item x="3584"/>
        <item x="3581"/>
        <item x="3565"/>
        <item x="3564"/>
        <item x="3562"/>
        <item x="3572"/>
        <item x="3592"/>
        <item x="3594"/>
        <item x="3554"/>
        <item x="3579"/>
        <item x="3586"/>
        <item x="1537"/>
        <item x="3607"/>
        <item x="5200"/>
        <item x="3606"/>
        <item x="1668"/>
        <item x="1645"/>
        <item x="1609"/>
        <item x="3597"/>
        <item x="3598"/>
        <item x="3595"/>
        <item x="3596"/>
        <item x="3601"/>
        <item x="1604"/>
        <item x="5222"/>
        <item x="5210"/>
        <item x="3614"/>
        <item x="5288"/>
        <item x="3662"/>
        <item x="3672"/>
        <item x="3699"/>
        <item x="3698"/>
        <item x="5425"/>
        <item x="1876"/>
        <item x="2572"/>
        <item x="3772"/>
        <item x="5505"/>
        <item x="3774"/>
        <item x="1986"/>
        <item x="1987"/>
        <item x="1988"/>
        <item x="1989"/>
        <item x="2142"/>
        <item x="5587"/>
        <item x="5592"/>
        <item x="5593"/>
        <item x="5594"/>
        <item x="2487"/>
        <item x="2464"/>
        <item x="2474"/>
        <item x="2801"/>
        <item x="2480"/>
        <item x="2473"/>
        <item x="2597"/>
        <item x="2631"/>
        <item x="2603"/>
        <item x="2726"/>
        <item x="5803"/>
        <item x="5799"/>
        <item x="5800"/>
        <item x="5801"/>
        <item x="5805"/>
        <item x="5725"/>
        <item x="5724"/>
        <item x="5804"/>
        <item x="5806"/>
        <item x="5807"/>
        <item x="5768"/>
        <item x="5767"/>
        <item x="2929"/>
        <item x="2968"/>
        <item x="2972"/>
        <item x="2973"/>
        <item x="2976"/>
        <item x="2984"/>
        <item x="2969"/>
        <item x="2970"/>
        <item x="2971"/>
        <item x="2974"/>
        <item x="2988"/>
        <item x="2980"/>
        <item x="2975"/>
        <item x="3158"/>
        <item x="3160"/>
        <item x="3159"/>
        <item x="3157"/>
        <item x="3380"/>
        <item x="3374"/>
        <item x="3413"/>
        <item x="3412"/>
        <item x="3415"/>
        <item x="3414"/>
        <item x="3454"/>
        <item x="3455"/>
        <item x="1411"/>
        <item x="2449"/>
        <item x="2451"/>
        <item x="2450"/>
        <item x="529"/>
        <item x="3416"/>
        <item x="530"/>
        <item x="3200"/>
        <item x="3249"/>
        <item x="3250"/>
        <item x="3621"/>
        <item x="3616"/>
        <item x="3615"/>
        <item x="3625"/>
        <item x="3617"/>
        <item x="3619"/>
        <item x="3620"/>
        <item x="3618"/>
        <item x="3638"/>
        <item x="3648"/>
        <item x="3635"/>
        <item x="3636"/>
        <item x="3639"/>
        <item x="3644"/>
        <item x="3647"/>
        <item x="3643"/>
        <item x="3637"/>
        <item x="3649"/>
        <item x="3624"/>
        <item x="3645"/>
        <item x="3646"/>
        <item x="3642"/>
        <item x="3641"/>
        <item x="3640"/>
        <item x="3706"/>
        <item x="3725"/>
        <item x="1920"/>
        <item x="2045"/>
        <item x="2059"/>
        <item x="3999"/>
        <item x="241"/>
        <item x="242"/>
        <item x="4298"/>
        <item x="390"/>
        <item x="459"/>
        <item x="399"/>
        <item x="4111"/>
        <item x="91"/>
        <item x="4340"/>
        <item x="298"/>
        <item x="245"/>
        <item x="292"/>
        <item x="295"/>
        <item x="297"/>
        <item x="299"/>
        <item x="309"/>
        <item x="310"/>
        <item x="4170"/>
        <item x="695"/>
        <item x="467"/>
        <item x="497"/>
        <item x="424"/>
        <item x="998"/>
        <item x="1007"/>
        <item x="456"/>
        <item x="433"/>
        <item x="4217"/>
        <item x="4289"/>
        <item x="501"/>
        <item x="86"/>
        <item x="3061"/>
        <item x="4042"/>
        <item x="1008"/>
        <item x="326"/>
        <item x="3053"/>
        <item x="38"/>
        <item x="846"/>
        <item x="4864"/>
        <item x="3090"/>
        <item x="78"/>
        <item x="68"/>
        <item x="1006"/>
        <item x="1019"/>
        <item x="4404"/>
        <item x="541"/>
        <item x="4578"/>
        <item x="4383"/>
        <item x="4385"/>
        <item x="609"/>
        <item x="3316"/>
        <item x="745"/>
        <item x="782"/>
        <item x="4782"/>
        <item x="887"/>
        <item x="4816"/>
        <item x="4839"/>
        <item x="4894"/>
        <item x="4919"/>
        <item x="4918"/>
        <item x="1084"/>
        <item x="1097"/>
        <item x="1208"/>
        <item x="1427"/>
        <item x="1521"/>
        <item x="1458"/>
        <item x="1535"/>
        <item x="1574"/>
        <item x="1543"/>
        <item x="1582"/>
        <item x="1621"/>
        <item x="3690"/>
        <item x="5363"/>
        <item x="3722"/>
        <item x="1731"/>
        <item x="5468"/>
        <item x="1770"/>
        <item x="1834"/>
        <item x="5551"/>
        <item x="5552"/>
        <item x="5550"/>
        <item x="3796"/>
        <item x="5549"/>
        <item x="3803"/>
        <item x="3802"/>
        <item x="3810"/>
        <item x="2113"/>
        <item x="2112"/>
        <item x="2114"/>
        <item x="2115"/>
        <item x="2116"/>
        <item x="2117"/>
        <item x="2129"/>
        <item x="2130"/>
        <item x="2111"/>
        <item x="5581"/>
        <item x="5582"/>
        <item x="2268"/>
        <item x="2322"/>
        <item x="2312"/>
        <item x="2311"/>
        <item x="5625"/>
        <item x="5629"/>
        <item x="5628"/>
        <item x="5627"/>
        <item x="5626"/>
        <item x="2422"/>
        <item x="5688"/>
        <item x="2517"/>
        <item x="5692"/>
        <item x="5691"/>
        <item x="2681"/>
        <item x="2837"/>
        <item x="2906"/>
        <item x="2874"/>
        <item x="2763"/>
        <item x="2907"/>
        <item x="2908"/>
        <item x="2787"/>
        <item x="2852"/>
        <item x="2857"/>
        <item x="5783"/>
        <item x="14"/>
        <item x="157"/>
        <item x="3073"/>
        <item x="3000"/>
        <item x="344"/>
        <item x="2987"/>
        <item x="3021"/>
        <item x="3011"/>
        <item x="4319"/>
        <item x="349"/>
        <item x="444"/>
        <item x="3244"/>
        <item x="571"/>
        <item x="572"/>
        <item x="598"/>
        <item x="3058"/>
        <item x="3104"/>
        <item x="2967"/>
        <item x="3271"/>
        <item x="3245"/>
        <item x="4680"/>
        <item x="3238"/>
        <item x="578"/>
        <item x="650"/>
        <item x="569"/>
        <item x="592"/>
        <item x="617"/>
        <item x="652"/>
        <item x="649"/>
        <item x="579"/>
        <item x="3285"/>
        <item x="622"/>
        <item x="667"/>
        <item x="736"/>
        <item x="3273"/>
        <item x="3236"/>
        <item x="766"/>
        <item x="863"/>
        <item x="3286"/>
        <item x="2992"/>
        <item x="614"/>
        <item x="3169"/>
        <item x="3301"/>
        <item x="879"/>
        <item x="861"/>
        <item x="889"/>
        <item x="1398"/>
        <item x="4840"/>
        <item x="4863"/>
        <item x="1062"/>
        <item x="3408"/>
        <item x="3431"/>
        <item x="3433"/>
        <item x="3501"/>
        <item x="953"/>
        <item x="1397"/>
        <item x="1396"/>
        <item x="1395"/>
        <item x="1412"/>
        <item x="3533"/>
        <item x="3557"/>
        <item x="1471"/>
        <item x="1525"/>
        <item x="1610"/>
        <item x="1636"/>
        <item x="1656"/>
        <item x="3694"/>
        <item x="1764"/>
        <item x="1852"/>
        <item x="1810"/>
        <item x="1855"/>
        <item x="3721"/>
        <item x="3778"/>
        <item x="3895"/>
        <item x="2231"/>
        <item x="3899"/>
        <item x="2302"/>
        <item x="2359"/>
        <item x="4011"/>
        <item x="2522"/>
        <item x="2532"/>
        <item x="2920"/>
        <item x="2921"/>
        <item x="2965"/>
        <item x="3040"/>
        <item x="3020"/>
        <item x="4315"/>
        <item x="69"/>
        <item x="2982"/>
        <item x="4390"/>
        <item x="3145"/>
        <item x="756"/>
        <item x="4389"/>
        <item x="3289"/>
        <item x="814"/>
        <item x="3359"/>
        <item x="3357"/>
        <item x="3366"/>
        <item x="3420"/>
        <item x="3440"/>
        <item x="3437"/>
        <item x="3438"/>
        <item x="3441"/>
        <item x="1248"/>
        <item x="954"/>
        <item x="3540"/>
        <item x="3539"/>
        <item x="3553"/>
        <item x="3610"/>
        <item x="1507"/>
        <item x="1508"/>
        <item x="1509"/>
        <item x="1510"/>
        <item x="1511"/>
        <item x="1549"/>
        <item x="1594"/>
        <item x="1611"/>
        <item x="1652"/>
        <item x="1678"/>
        <item x="1779"/>
        <item x="1797"/>
        <item x="2010"/>
        <item x="2011"/>
        <item x="2023"/>
        <item x="2072"/>
        <item x="3805"/>
        <item x="2084"/>
        <item x="2110"/>
        <item x="2333"/>
        <item x="2358"/>
        <item x="2357"/>
        <item x="2448"/>
        <item x="2638"/>
        <item x="2704"/>
        <item x="2753"/>
        <item x="5784"/>
        <item x="4335"/>
        <item x="4365"/>
        <item x="4525"/>
        <item x="4351"/>
        <item x="4086"/>
        <item x="3049"/>
        <item x="4093"/>
        <item x="4094"/>
        <item x="4148"/>
        <item x="4230"/>
        <item x="3129"/>
        <item x="4267"/>
        <item x="4125"/>
        <item x="400"/>
        <item x="402"/>
        <item x="4092"/>
        <item x="4149"/>
        <item x="4150"/>
        <item x="4115"/>
        <item x="4090"/>
        <item x="3015"/>
        <item x="4123"/>
        <item x="401"/>
        <item x="4124"/>
        <item x="4132"/>
        <item x="4146"/>
        <item x="150"/>
        <item x="284"/>
        <item x="286"/>
        <item x="4280"/>
        <item x="4188"/>
        <item x="258"/>
        <item x="4145"/>
        <item x="153"/>
        <item x="4507"/>
        <item x="294"/>
        <item x="3127"/>
        <item x="686"/>
        <item x="688"/>
        <item x="90"/>
        <item x="4233"/>
        <item x="4237"/>
        <item x="687"/>
        <item x="0"/>
        <item x="4202"/>
        <item x="4288"/>
        <item x="3130"/>
        <item x="4158"/>
        <item x="4346"/>
        <item x="4227"/>
        <item x="4235"/>
        <item x="4239"/>
        <item x="4328"/>
        <item x="4200"/>
        <item x="4201"/>
        <item x="4108"/>
        <item x="3128"/>
        <item x="139"/>
        <item x="4352"/>
        <item x="3044"/>
        <item x="4060"/>
        <item x="4029"/>
        <item x="3131"/>
        <item x="3133"/>
        <item x="4231"/>
        <item x="4064"/>
        <item x="4021"/>
        <item x="4880"/>
        <item x="4370"/>
        <item x="4445"/>
        <item x="4502"/>
        <item x="3125"/>
        <item x="4037"/>
        <item x="4046"/>
        <item x="4369"/>
        <item x="3430"/>
        <item x="3132"/>
        <item x="685"/>
        <item x="4366"/>
        <item x="4890"/>
        <item x="4676"/>
        <item x="4371"/>
        <item x="4367"/>
        <item x="4368"/>
        <item x="651"/>
        <item x="4443"/>
        <item x="4417"/>
        <item x="4409"/>
        <item x="3151"/>
        <item x="3126"/>
        <item x="4467"/>
        <item x="4498"/>
        <item x="3124"/>
        <item x="4523"/>
        <item x="4524"/>
        <item x="4629"/>
        <item x="4506"/>
        <item x="3143"/>
        <item x="3187"/>
        <item x="4545"/>
        <item x="4521"/>
        <item x="4612"/>
        <item x="4577"/>
        <item x="4624"/>
        <item x="4517"/>
        <item x="4520"/>
        <item x="4519"/>
        <item x="4662"/>
        <item x="4793"/>
        <item x="4677"/>
        <item x="4548"/>
        <item x="4717"/>
        <item x="4522"/>
        <item x="4658"/>
        <item x="4630"/>
        <item x="4657"/>
        <item x="4692"/>
        <item x="4693"/>
        <item x="4742"/>
        <item x="4537"/>
        <item x="658"/>
        <item x="4715"/>
        <item x="4553"/>
        <item x="4849"/>
        <item x="4712"/>
        <item x="4744"/>
        <item x="4747"/>
        <item x="4716"/>
        <item x="4770"/>
        <item x="3311"/>
        <item x="3310"/>
        <item x="841"/>
        <item x="4780"/>
        <item x="4803"/>
        <item x="4804"/>
        <item x="4805"/>
        <item x="4806"/>
        <item x="4799"/>
        <item x="4790"/>
        <item x="4792"/>
        <item x="4826"/>
        <item x="4829"/>
        <item x="4820"/>
        <item x="927"/>
        <item x="4860"/>
        <item x="4857"/>
        <item x="4847"/>
        <item x="4853"/>
        <item x="4855"/>
        <item x="4899"/>
        <item x="4898"/>
        <item x="4902"/>
        <item x="3503"/>
        <item x="4907"/>
        <item x="4893"/>
        <item x="4916"/>
        <item x="4917"/>
        <item x="4933"/>
        <item x="4931"/>
        <item x="4908"/>
        <item x="4941"/>
        <item x="4959"/>
        <item x="4961"/>
        <item x="4964"/>
        <item x="4966"/>
        <item x="4984"/>
        <item x="4985"/>
        <item x="4988"/>
        <item x="4994"/>
        <item x="4995"/>
        <item x="4993"/>
        <item x="4999"/>
        <item x="4997"/>
        <item x="1347"/>
        <item x="1348"/>
        <item x="1349"/>
        <item x="1350"/>
        <item x="1352"/>
        <item x="1354"/>
        <item x="1358"/>
        <item x="1359"/>
        <item x="1360"/>
        <item x="5019"/>
        <item x="5020"/>
        <item x="5166"/>
        <item x="5093"/>
        <item x="5098"/>
        <item x="3542"/>
        <item x="5168"/>
        <item x="5151"/>
        <item x="5159"/>
        <item x="5163"/>
        <item x="5167"/>
        <item x="5169"/>
        <item x="5140"/>
        <item x="5186"/>
        <item x="5198"/>
        <item x="5197"/>
        <item x="1550"/>
        <item x="1571"/>
        <item x="1572"/>
        <item x="5226"/>
        <item x="5227"/>
        <item x="5263"/>
        <item x="5223"/>
        <item x="5224"/>
        <item x="5225"/>
        <item x="1608"/>
        <item x="1613"/>
        <item x="5279"/>
        <item x="5311"/>
        <item x="5312"/>
        <item x="5308"/>
        <item x="5286"/>
        <item x="5291"/>
        <item x="3670"/>
        <item x="1792"/>
        <item x="5388"/>
        <item x="5418"/>
        <item x="1788"/>
        <item x="5401"/>
        <item x="5402"/>
        <item x="5433"/>
        <item x="1786"/>
        <item x="1787"/>
        <item x="5434"/>
        <item x="5460"/>
        <item x="1823"/>
        <item x="1856"/>
        <item x="1857"/>
        <item x="1860"/>
        <item x="1858"/>
        <item x="1866"/>
        <item x="1903"/>
        <item x="1904"/>
        <item x="3779"/>
        <item x="1926"/>
        <item x="5496"/>
        <item x="5502"/>
        <item x="5482"/>
        <item x="1962"/>
        <item x="2001"/>
        <item x="5527"/>
        <item x="5529"/>
        <item x="5537"/>
        <item x="5526"/>
        <item x="5528"/>
        <item x="2030"/>
        <item x="2033"/>
        <item x="2097"/>
        <item x="2099"/>
        <item x="2100"/>
        <item x="2104"/>
        <item x="2106"/>
        <item x="2254"/>
        <item x="5568"/>
        <item x="2218"/>
        <item x="2223"/>
        <item x="2237"/>
        <item x="2239"/>
        <item x="5607"/>
        <item x="5579"/>
        <item x="2236"/>
        <item x="2270"/>
        <item x="5603"/>
        <item x="2252"/>
        <item x="5602"/>
        <item x="5605"/>
        <item x="2279"/>
        <item x="5601"/>
        <item x="2307"/>
        <item x="5604"/>
        <item x="2319"/>
        <item x="2388"/>
        <item x="5622"/>
        <item x="2397"/>
        <item x="2420"/>
        <item x="2418"/>
        <item x="5632"/>
        <item x="5638"/>
        <item x="2461"/>
        <item x="5636"/>
        <item x="2419"/>
        <item x="5635"/>
        <item x="5633"/>
        <item x="5639"/>
        <item x="5644"/>
        <item x="2483"/>
        <item x="2488"/>
        <item x="2489"/>
        <item x="2542"/>
        <item x="2518"/>
        <item x="2543"/>
        <item x="2519"/>
        <item x="2520"/>
        <item x="2557"/>
        <item x="2596"/>
        <item x="2595"/>
        <item x="2632"/>
        <item x="5704"/>
        <item x="5705"/>
        <item x="2702"/>
        <item x="2680"/>
        <item x="2679"/>
        <item x="5706"/>
        <item x="5703"/>
        <item x="2747"/>
        <item x="2746"/>
        <item x="2755"/>
        <item x="2754"/>
        <item x="5715"/>
        <item x="5716"/>
        <item x="5718"/>
        <item x="5717"/>
        <item x="5719"/>
        <item x="5720"/>
        <item x="2772"/>
        <item x="2773"/>
        <item x="2771"/>
        <item x="5745"/>
        <item x="2785"/>
        <item x="2954"/>
        <item x="5744"/>
        <item x="5743"/>
        <item x="5746"/>
        <item x="5753"/>
        <item x="2803"/>
        <item x="5752"/>
        <item x="2869"/>
        <item x="2810"/>
        <item x="2813"/>
        <item x="2868"/>
        <item x="2814"/>
        <item x="2871"/>
        <item x="2872"/>
        <item x="5770"/>
        <item x="2930"/>
        <item x="2953"/>
        <item x="2951"/>
        <item x="5810"/>
        <item x="16"/>
        <item x="15"/>
        <item x="2952"/>
        <item x="445"/>
        <item x="32"/>
        <item x="3052"/>
        <item x="45"/>
        <item x="3162"/>
        <item x="3166"/>
        <item x="852"/>
        <item x="3325"/>
        <item x="919"/>
        <item x="4965"/>
        <item x="1517"/>
        <item x="1460"/>
        <item x="3660"/>
        <item x="1875"/>
        <item x="3816"/>
        <item x="3817"/>
        <item x="5596"/>
        <item x="2600"/>
        <item x="3012"/>
        <item x="1063"/>
        <item x="3520"/>
        <item x="1921"/>
        <item x="2041"/>
        <item x="2054"/>
        <item x="3902"/>
        <item x="2345"/>
        <item x="2761"/>
        <item x="2758"/>
        <item x="975"/>
        <item x="4405"/>
        <item x="232"/>
        <item x="4078"/>
        <item x="4479"/>
        <item x="465"/>
        <item x="4157"/>
        <item x="325"/>
        <item x="4299"/>
        <item x="4088"/>
        <item x="4109"/>
        <item x="4416"/>
        <item x="4134"/>
        <item x="4147"/>
        <item x="419"/>
        <item x="4104"/>
        <item x="340"/>
        <item x="195"/>
        <item x="4126"/>
        <item x="4091"/>
        <item x="4567"/>
        <item x="272"/>
        <item x="273"/>
        <item x="463"/>
        <item x="146"/>
        <item x="3016"/>
        <item x="4095"/>
        <item x="4412"/>
        <item x="4165"/>
        <item x="4110"/>
        <item x="207"/>
        <item x="646"/>
        <item x="4164"/>
        <item x="4185"/>
        <item x="4187"/>
        <item x="503"/>
        <item x="210"/>
        <item x="371"/>
        <item x="4041"/>
        <item x="4195"/>
        <item x="4410"/>
        <item x="4206"/>
        <item x="194"/>
        <item x="362"/>
        <item x="372"/>
        <item x="4026"/>
        <item x="4102"/>
        <item x="4203"/>
        <item x="4441"/>
        <item x="486"/>
        <item x="208"/>
        <item x="3066"/>
        <item x="28"/>
        <item x="1005"/>
        <item x="4208"/>
        <item x="4211"/>
        <item x="4223"/>
        <item x="4224"/>
        <item x="4229"/>
        <item x="3050"/>
        <item x="30"/>
        <item x="67"/>
        <item x="1017"/>
        <item x="4868"/>
        <item x="4085"/>
        <item x="4106"/>
        <item x="65"/>
        <item x="4066"/>
        <item x="4070"/>
        <item x="4877"/>
        <item x="4455"/>
        <item x="3069"/>
        <item x="4024"/>
        <item x="4061"/>
        <item x="2993"/>
        <item x="4022"/>
        <item x="857"/>
        <item x="4447"/>
        <item x="3137"/>
        <item x="995"/>
        <item x="4886"/>
        <item x="1018"/>
        <item x="4401"/>
        <item x="4387"/>
        <item x="4468"/>
        <item x="645"/>
        <item x="4427"/>
        <item x="3118"/>
        <item x="3284"/>
        <item x="4458"/>
        <item x="4483"/>
        <item x="4380"/>
        <item x="4454"/>
        <item x="4603"/>
        <item x="4452"/>
        <item x="3139"/>
        <item x="3138"/>
        <item x="647"/>
        <item x="4671"/>
        <item x="4509"/>
        <item x="4511"/>
        <item x="4539"/>
        <item x="4635"/>
        <item x="4651"/>
        <item x="4650"/>
        <item x="4648"/>
        <item x="4642"/>
        <item x="4670"/>
        <item x="4615"/>
        <item x="4559"/>
        <item x="3279"/>
        <item x="4637"/>
        <item x="4645"/>
        <item x="4644"/>
        <item x="4646"/>
        <item x="4643"/>
        <item x="4647"/>
        <item x="4640"/>
        <item x="4672"/>
        <item x="965"/>
        <item x="757"/>
        <item x="4649"/>
        <item x="4639"/>
        <item x="4668"/>
        <item x="4673"/>
        <item x="4674"/>
        <item x="4020"/>
        <item x="811"/>
        <item x="812"/>
        <item x="4636"/>
        <item x="4641"/>
        <item x="4669"/>
        <item x="4478"/>
        <item x="4623"/>
        <item x="4694"/>
        <item x="3363"/>
        <item x="792"/>
        <item x="4675"/>
        <item x="4696"/>
        <item x="4732"/>
        <item x="4733"/>
        <item x="4731"/>
        <item x="4773"/>
        <item x="3321"/>
        <item x="3393"/>
        <item x="1246"/>
        <item x="4728"/>
        <item x="4727"/>
        <item x="3392"/>
        <item x="4730"/>
        <item x="3411"/>
        <item x="810"/>
        <item x="4791"/>
        <item x="3379"/>
        <item x="874"/>
        <item x="4814"/>
        <item x="5015"/>
        <item x="964"/>
        <item x="1099"/>
        <item x="3373"/>
        <item x="4958"/>
        <item x="1044"/>
        <item x="4932"/>
        <item x="4897"/>
        <item x="1439"/>
        <item x="4952"/>
        <item x="1082"/>
        <item x="3495"/>
        <item x="3496"/>
        <item x="3497"/>
        <item x="3493"/>
        <item x="3369"/>
        <item x="3486"/>
        <item x="3492"/>
        <item x="1226"/>
        <item x="1373"/>
        <item x="1372"/>
        <item x="5472"/>
        <item x="5003"/>
        <item x="5005"/>
        <item x="5088"/>
        <item x="4979"/>
        <item x="4978"/>
        <item x="1263"/>
        <item x="1264"/>
        <item x="1262"/>
        <item x="4991"/>
        <item x="4992"/>
        <item x="5035"/>
        <item x="5004"/>
        <item x="3519"/>
        <item x="1375"/>
        <item x="1374"/>
        <item x="1392"/>
        <item x="1390"/>
        <item x="1389"/>
        <item x="1388"/>
        <item x="1387"/>
        <item x="1440"/>
        <item x="1470"/>
        <item x="1467"/>
        <item x="5061"/>
        <item x="5060"/>
        <item x="1346"/>
        <item x="5001"/>
        <item x="3530"/>
        <item x="1466"/>
        <item x="5076"/>
        <item x="5066"/>
        <item x="1441"/>
        <item x="5104"/>
        <item x="1482"/>
        <item x="5118"/>
        <item x="5119"/>
        <item x="5034"/>
        <item x="5033"/>
        <item x="5141"/>
        <item x="5149"/>
        <item x="5148"/>
        <item x="1601"/>
        <item x="1600"/>
        <item x="3551"/>
        <item x="5196"/>
        <item x="5199"/>
        <item x="5177"/>
        <item x="5183"/>
        <item x="1555"/>
        <item x="1554"/>
        <item x="1556"/>
        <item x="1591"/>
        <item x="1634"/>
        <item x="1592"/>
        <item x="5221"/>
        <item x="5379"/>
        <item x="5313"/>
        <item x="1750"/>
        <item x="1607"/>
        <item x="1670"/>
        <item x="5473"/>
        <item x="5378"/>
        <item x="5290"/>
        <item x="5336"/>
        <item x="1664"/>
        <item x="1669"/>
        <item x="1684"/>
        <item x="5359"/>
        <item x="5354"/>
        <item x="5361"/>
        <item x="3692"/>
        <item x="1771"/>
        <item x="5406"/>
        <item x="1746"/>
        <item x="1751"/>
        <item x="5427"/>
        <item x="1865"/>
        <item x="1868"/>
        <item x="5465"/>
        <item x="1867"/>
        <item x="5458"/>
        <item x="3727"/>
        <item x="5466"/>
        <item x="1841"/>
        <item x="1840"/>
        <item x="3733"/>
        <item x="1932"/>
        <item x="2192"/>
        <item x="1931"/>
        <item x="1979"/>
        <item x="3741"/>
        <item x="3763"/>
        <item x="2385"/>
        <item x="1930"/>
        <item x="1951"/>
        <item x="2293"/>
        <item x="1978"/>
        <item x="2006"/>
        <item x="3792"/>
        <item x="2292"/>
        <item x="2005"/>
        <item x="2004"/>
        <item x="1996"/>
        <item x="2051"/>
        <item x="2032"/>
        <item x="2031"/>
        <item x="2036"/>
        <item x="5520"/>
        <item x="2208"/>
        <item x="2178"/>
        <item x="2179"/>
        <item x="2180"/>
        <item x="2384"/>
        <item x="2445"/>
        <item x="2395"/>
        <item x="2314"/>
        <item x="2383"/>
        <item x="2367"/>
        <item x="2393"/>
        <item x="2394"/>
        <item x="2392"/>
        <item x="2417"/>
        <item x="2552"/>
        <item x="2481"/>
        <item x="4010"/>
        <item x="2671"/>
        <item x="5656"/>
        <item x="2551"/>
        <item x="2720"/>
        <item x="5694"/>
        <item x="2550"/>
        <item x="2687"/>
        <item x="2686"/>
        <item x="2670"/>
        <item x="2668"/>
        <item x="2666"/>
        <item x="2584"/>
        <item x="2688"/>
        <item x="2604"/>
        <item x="2665"/>
        <item x="2639"/>
        <item x="2672"/>
        <item x="2667"/>
        <item x="2727"/>
        <item x="2669"/>
        <item x="2718"/>
        <item x="2713"/>
        <item x="2714"/>
        <item x="2715"/>
        <item x="2712"/>
        <item x="2716"/>
        <item x="2717"/>
        <item x="2728"/>
        <item x="2719"/>
        <item x="2795"/>
        <item x="2798"/>
        <item x="2745"/>
        <item x="2796"/>
        <item x="5721"/>
        <item x="2911"/>
        <item x="2886"/>
        <item x="5749"/>
        <item x="5751"/>
        <item x="2797"/>
        <item x="2838"/>
        <item x="5736"/>
        <item x="5737"/>
        <item x="5738"/>
        <item x="2888"/>
        <item x="2884"/>
        <item x="2887"/>
        <item x="2882"/>
        <item x="2883"/>
        <item x="2885"/>
        <item x="2889"/>
        <item x="2912"/>
        <item x="2935"/>
        <item x="2936"/>
        <item x="5788"/>
        <item x="5787"/>
        <item x="2958"/>
        <item x="2957"/>
        <item x="2961"/>
        <item x="2956"/>
        <item x="2955"/>
        <item x="2966"/>
        <item x="9"/>
        <item x="3165"/>
        <item x="156"/>
        <item x="3032"/>
        <item x="3003"/>
        <item x="3084"/>
        <item x="3089"/>
        <item x="3036"/>
        <item x="384"/>
        <item x="462"/>
        <item x="3112"/>
        <item x="3008"/>
        <item x="4330"/>
        <item x="415"/>
        <item x="3302"/>
        <item x="854"/>
        <item x="3039"/>
        <item x="3059"/>
        <item x="3083"/>
        <item x="3237"/>
        <item x="3108"/>
        <item x="3425"/>
        <item x="3164"/>
        <item x="3163"/>
        <item x="4391"/>
        <item x="4071"/>
        <item x="753"/>
        <item x="4664"/>
        <item x="3287"/>
        <item x="3296"/>
        <item x="3297"/>
        <item x="813"/>
        <item x="3329"/>
        <item x="3332"/>
        <item x="3356"/>
        <item x="3362"/>
        <item x="4854"/>
        <item x="1065"/>
        <item x="3427"/>
        <item x="3439"/>
        <item x="3436"/>
        <item x="3490"/>
        <item x="1380"/>
        <item x="3536"/>
        <item x="5430"/>
        <item x="3609"/>
        <item x="3602"/>
        <item x="5213"/>
        <item x="5220"/>
        <item x="3656"/>
        <item x="5374"/>
        <item x="1763"/>
        <item x="5428"/>
        <item x="3702"/>
        <item x="2016"/>
        <item x="3794"/>
        <item x="3807"/>
        <item x="5553"/>
        <item x="2263"/>
        <item x="5774"/>
        <item x="5778"/>
        <item x="5773"/>
        <item x="5772"/>
        <item x="2942"/>
        <item x="5777"/>
        <item x="5775"/>
        <item x="524"/>
        <item x="520"/>
        <item x="378"/>
        <item x="96"/>
        <item x="999"/>
        <item x="79"/>
        <item x="138"/>
        <item x="4344"/>
        <item x="3092"/>
        <item x="473"/>
        <item x="4135"/>
        <item x="488"/>
        <item x="271"/>
        <item x="4285"/>
        <item x="3013"/>
        <item x="353"/>
        <item x="70"/>
        <item x="1023"/>
        <item x="404"/>
        <item x="141"/>
        <item x="4100"/>
        <item x="177"/>
        <item x="4219"/>
        <item x="490"/>
        <item x="261"/>
        <item x="4133"/>
        <item x="408"/>
        <item x="4098"/>
        <item x="307"/>
        <item x="4166"/>
        <item x="4099"/>
        <item x="187"/>
        <item x="439"/>
        <item x="50"/>
        <item x="988"/>
        <item x="100"/>
        <item x="274"/>
        <item x="296"/>
        <item x="732"/>
        <item x="4168"/>
        <item x="4284"/>
        <item x="508"/>
        <item x="4172"/>
        <item x="4101"/>
        <item x="4218"/>
        <item x="487"/>
        <item x="489"/>
        <item x="305"/>
        <item x="4167"/>
        <item x="4339"/>
        <item x="4186"/>
        <item x="4318"/>
        <item x="192"/>
        <item x="351"/>
        <item x="356"/>
        <item x="71"/>
        <item x="36"/>
        <item x="682"/>
        <item x="625"/>
        <item x="319"/>
        <item x="2995"/>
        <item x="354"/>
        <item x="357"/>
        <item x="696"/>
        <item x="102"/>
        <item x="4205"/>
        <item x="347"/>
        <item x="440"/>
        <item x="867"/>
        <item x="994"/>
        <item x="624"/>
        <item x="626"/>
        <item x="3239"/>
        <item x="974"/>
        <item x="101"/>
        <item x="332"/>
        <item x="348"/>
        <item x="629"/>
        <item x="628"/>
        <item x="3025"/>
        <item x="482"/>
        <item x="484"/>
        <item x="446"/>
        <item x="485"/>
        <item x="358"/>
        <item x="360"/>
        <item x="4044"/>
        <item x="73"/>
        <item x="37"/>
        <item x="1003"/>
        <item x="1004"/>
        <item x="698"/>
        <item x="920"/>
        <item x="4286"/>
        <item x="359"/>
        <item x="361"/>
        <item x="41"/>
        <item x="4049"/>
        <item x="4079"/>
        <item x="4873"/>
        <item x="630"/>
        <item x="724"/>
        <item x="574"/>
        <item x="4023"/>
        <item x="4039"/>
        <item x="4056"/>
        <item x="735"/>
        <item x="644"/>
        <item x="306"/>
        <item x="763"/>
        <item x="4476"/>
        <item x="573"/>
        <item x="4471"/>
        <item x="4440"/>
        <item x="576"/>
        <item x="4446"/>
        <item x="4403"/>
        <item x="3246"/>
        <item x="580"/>
        <item x="725"/>
        <item x="623"/>
        <item x="4439"/>
        <item x="3175"/>
        <item x="865"/>
        <item x="699"/>
        <item x="4381"/>
        <item x="4622"/>
        <item x="3168"/>
        <item x="575"/>
        <item x="697"/>
        <item x="943"/>
        <item x="681"/>
        <item x="627"/>
        <item x="864"/>
        <item x="4595"/>
        <item x="767"/>
        <item x="762"/>
        <item x="892"/>
        <item x="4691"/>
        <item x="1043"/>
        <item x="700"/>
        <item x="869"/>
        <item x="553"/>
        <item x="769"/>
        <item x="768"/>
        <item x="532"/>
        <item x="4687"/>
        <item x="3338"/>
        <item x="4701"/>
        <item x="3081"/>
        <item x="891"/>
        <item x="862"/>
        <item x="4703"/>
        <item x="4746"/>
        <item x="765"/>
        <item x="4699"/>
        <item x="4700"/>
        <item x="893"/>
        <item x="788"/>
        <item x="4724"/>
        <item x="785"/>
        <item x="1423"/>
        <item x="581"/>
        <item x="786"/>
        <item x="787"/>
        <item x="3324"/>
        <item x="3339"/>
        <item x="4725"/>
        <item x="895"/>
        <item x="890"/>
        <item x="894"/>
        <item x="3343"/>
        <item x="6"/>
        <item x="4813"/>
        <item x="3376"/>
        <item x="1258"/>
        <item x="3361"/>
        <item x="1042"/>
        <item x="1041"/>
        <item x="949"/>
        <item x="4825"/>
        <item x="902"/>
        <item x="905"/>
        <item x="1038"/>
        <item x="970"/>
        <item x="969"/>
        <item x="968"/>
        <item x="3382"/>
        <item x="3381"/>
        <item x="3384"/>
        <item x="3383"/>
        <item x="3377"/>
        <item x="1259"/>
        <item x="4858"/>
        <item x="4895"/>
        <item x="1049"/>
        <item x="1036"/>
        <item x="1037"/>
        <item x="1070"/>
        <item x="1071"/>
        <item x="4904"/>
        <item x="4896"/>
        <item x="4940"/>
        <item x="1087"/>
        <item x="1085"/>
        <item x="1086"/>
        <item x="1089"/>
        <item x="1092"/>
        <item x="1091"/>
        <item x="1377"/>
        <item x="3485"/>
        <item x="1116"/>
        <item x="3462"/>
        <item x="3453"/>
        <item x="1729"/>
        <item x="3541"/>
        <item x="3516"/>
        <item x="5021"/>
        <item x="1432"/>
        <item x="5009"/>
        <item x="1404"/>
        <item x="1804"/>
        <item x="3543"/>
        <item x="1424"/>
        <item x="5078"/>
        <item x="1405"/>
        <item x="1447"/>
        <item x="1428"/>
        <item x="5079"/>
        <item x="1453"/>
        <item x="5120"/>
        <item x="5102"/>
        <item x="1595"/>
        <item x="1472"/>
        <item x="1473"/>
        <item x="5161"/>
        <item x="5202"/>
        <item x="1551"/>
        <item x="1561"/>
        <item x="1562"/>
        <item x="1570"/>
        <item x="1628"/>
        <item x="1495"/>
        <item x="1808"/>
        <item x="3566"/>
        <item x="3567"/>
        <item x="5369"/>
        <item x="3600"/>
        <item x="1590"/>
        <item x="5184"/>
        <item x="1552"/>
        <item x="1553"/>
        <item x="1631"/>
        <item x="1629"/>
        <item x="5452"/>
        <item x="1569"/>
        <item x="5382"/>
        <item x="3623"/>
        <item x="3622"/>
        <item x="3627"/>
        <item x="3628"/>
        <item x="1803"/>
        <item x="1627"/>
        <item x="1639"/>
        <item x="1745"/>
        <item x="1622"/>
        <item x="3626"/>
        <item x="1802"/>
        <item x="5283"/>
        <item x="5287"/>
        <item x="1716"/>
        <item x="5370"/>
        <item x="3634"/>
        <item x="3650"/>
        <item x="3651"/>
        <item x="3654"/>
        <item x="3653"/>
        <item x="1671"/>
        <item x="1715"/>
        <item x="3667"/>
        <item x="1801"/>
        <item x="1807"/>
        <item x="5344"/>
        <item x="5348"/>
        <item x="5347"/>
        <item x="5346"/>
        <item x="5345"/>
        <item x="5367"/>
        <item x="5376"/>
        <item x="3713"/>
        <item x="3680"/>
        <item x="1968"/>
        <item x="1800"/>
        <item x="1806"/>
        <item x="1805"/>
        <item x="5449"/>
        <item x="5448"/>
        <item x="5429"/>
        <item x="1791"/>
        <item x="1772"/>
        <item x="3724"/>
        <item x="3723"/>
        <item x="3652"/>
        <item x="1897"/>
        <item x="3715"/>
        <item x="1917"/>
        <item x="1916"/>
        <item x="1883"/>
        <item x="1862"/>
        <item x="1896"/>
        <item x="1882"/>
        <item x="1899"/>
        <item x="1908"/>
        <item x="3787"/>
        <item x="1894"/>
        <item x="1969"/>
        <item x="1929"/>
        <item x="1943"/>
        <item x="1963"/>
        <item x="3784"/>
        <item x="3789"/>
        <item x="1942"/>
        <item x="5514"/>
        <item x="5525"/>
        <item x="5532"/>
        <item x="5510"/>
        <item x="2018"/>
        <item x="2017"/>
        <item x="5518"/>
        <item x="2037"/>
        <item x="2136"/>
        <item x="5531"/>
        <item x="5533"/>
        <item x="2182"/>
        <item x="2177"/>
        <item x="2202"/>
        <item x="2181"/>
        <item x="5556"/>
        <item x="2272"/>
        <item x="2213"/>
        <item x="2214"/>
        <item x="2221"/>
        <item x="2266"/>
        <item x="2222"/>
        <item x="2226"/>
        <item x="2227"/>
        <item x="2283"/>
        <item x="2301"/>
        <item x="5591"/>
        <item x="2338"/>
        <item x="2339"/>
        <item x="5623"/>
        <item x="5613"/>
        <item x="2368"/>
        <item x="4003"/>
        <item x="2573"/>
        <item x="2478"/>
        <item x="5646"/>
        <item x="5647"/>
        <item x="5648"/>
        <item x="5649"/>
        <item x="2459"/>
        <item x="2460"/>
        <item x="5689"/>
        <item x="5690"/>
        <item x="5696"/>
        <item x="5695"/>
        <item x="2558"/>
        <item x="2581"/>
        <item x="2579"/>
        <item x="2578"/>
        <item x="2580"/>
        <item x="2589"/>
        <item x="2590"/>
        <item x="2588"/>
        <item x="2605"/>
        <item x="2646"/>
        <item x="2647"/>
        <item x="2649"/>
        <item x="2650"/>
        <item x="2651"/>
        <item x="2693"/>
        <item x="2697"/>
        <item x="2695"/>
        <item x="2696"/>
        <item x="2694"/>
        <item x="2732"/>
        <item x="2731"/>
        <item x="2730"/>
        <item x="2738"/>
        <item x="5709"/>
        <item x="5707"/>
        <item x="5708"/>
        <item x="21"/>
        <item x="22"/>
        <item x="2807"/>
        <item x="2817"/>
        <item x="2818"/>
        <item x="2815"/>
        <item x="2816"/>
        <item x="23"/>
        <item x="2947"/>
        <item x="5809"/>
        <item x="5808"/>
        <item x="2950"/>
        <item x="2949"/>
        <item x="2948"/>
        <item x="10"/>
        <item x="18"/>
        <item x="27"/>
        <item x="4180"/>
        <item x="379"/>
        <item x="335"/>
        <item x="4306"/>
        <item x="4178"/>
        <item x="4179"/>
        <item x="4173"/>
        <item x="4174"/>
        <item x="4312"/>
        <item x="4175"/>
        <item x="4177"/>
        <item x="4183"/>
        <item x="3009"/>
        <item x="438"/>
        <item x="418"/>
        <item x="4176"/>
        <item x="4257"/>
        <item x="3217"/>
        <item x="4182"/>
        <item x="4207"/>
        <item x="4345"/>
        <item x="3067"/>
        <item x="369"/>
        <item x="322"/>
        <item x="4181"/>
        <item x="4326"/>
        <item x="4411"/>
        <item x="4258"/>
        <item x="66"/>
        <item x="4054"/>
        <item x="4259"/>
        <item x="64"/>
        <item x="31"/>
        <item x="4036"/>
        <item x="2986"/>
        <item x="560"/>
        <item x="4075"/>
        <item x="4048"/>
        <item x="4453"/>
        <item x="4438"/>
        <item x="583"/>
        <item x="1168"/>
        <item x="563"/>
        <item x="4406"/>
        <item x="2"/>
        <item x="4442"/>
        <item x="4448"/>
        <item x="3149"/>
        <item x="4534"/>
        <item x="533"/>
        <item x="665"/>
        <item x="4536"/>
        <item x="4608"/>
        <item x="4449"/>
        <item x="534"/>
        <item x="4609"/>
        <item x="4607"/>
        <item x="1205"/>
        <item x="1151"/>
        <item x="1159"/>
        <item x="1160"/>
        <item x="1167"/>
        <item x="1029"/>
        <item x="1128"/>
        <item x="1157"/>
        <item x="1153"/>
        <item x="775"/>
        <item x="616"/>
        <item x="1176"/>
        <item x="1186"/>
        <item x="1183"/>
        <item x="1220"/>
        <item x="1164"/>
        <item x="780"/>
        <item x="778"/>
        <item x="1173"/>
        <item x="1177"/>
        <item x="1178"/>
        <item x="1180"/>
        <item x="1162"/>
        <item x="1158"/>
        <item x="1181"/>
        <item x="1185"/>
        <item x="1169"/>
        <item x="1190"/>
        <item x="1132"/>
        <item x="1123"/>
        <item x="1127"/>
        <item x="1163"/>
        <item x="1149"/>
        <item x="1165"/>
        <item x="1155"/>
        <item x="1174"/>
        <item x="843"/>
        <item x="5270"/>
        <item x="1154"/>
        <item x="1175"/>
        <item x="907"/>
        <item x="1122"/>
        <item x="4831"/>
        <item x="1171"/>
        <item x="1166"/>
        <item x="911"/>
        <item x="1129"/>
        <item x="1130"/>
        <item x="914"/>
        <item x="1081"/>
        <item x="1150"/>
        <item x="1182"/>
        <item x="1172"/>
        <item x="1361"/>
        <item x="1148"/>
        <item x="932"/>
        <item x="1184"/>
        <item x="1030"/>
        <item x="1152"/>
        <item x="1161"/>
        <item x="1187"/>
        <item x="1170"/>
        <item x="1079"/>
        <item x="1188"/>
        <item x="4934"/>
        <item x="1104"/>
        <item x="1103"/>
        <item x="1135"/>
        <item x="1223"/>
        <item x="1179"/>
        <item x="1216"/>
        <item x="1131"/>
        <item x="1211"/>
        <item x="1214"/>
        <item x="1213"/>
        <item x="1215"/>
        <item x="1219"/>
        <item x="1224"/>
        <item x="1140"/>
        <item x="1141"/>
        <item x="1144"/>
        <item x="4949"/>
        <item x="4950"/>
        <item x="4951"/>
        <item x="4948"/>
        <item x="1126"/>
        <item x="1145"/>
        <item x="1202"/>
        <item x="1203"/>
        <item x="1442"/>
        <item x="1146"/>
        <item x="1206"/>
        <item x="1147"/>
        <item x="1192"/>
        <item x="1193"/>
        <item x="1194"/>
        <item x="1196"/>
        <item x="1197"/>
        <item x="1198"/>
        <item x="1199"/>
        <item x="1200"/>
        <item x="1204"/>
        <item x="1191"/>
        <item x="5289"/>
        <item x="1413"/>
        <item x="1138"/>
        <item x="1210"/>
        <item x="1142"/>
        <item x="1136"/>
        <item x="1207"/>
        <item x="1134"/>
        <item x="1195"/>
        <item x="1139"/>
        <item x="1120"/>
        <item x="1121"/>
        <item x="1137"/>
        <item x="1218"/>
        <item x="1143"/>
        <item x="1212"/>
        <item x="1201"/>
        <item x="1365"/>
        <item x="1343"/>
        <item x="1156"/>
        <item x="1342"/>
        <item x="1341"/>
        <item x="1414"/>
        <item x="5271"/>
        <item x="1410"/>
        <item x="1418"/>
        <item x="5272"/>
        <item x="1596"/>
        <item x="3544"/>
        <item x="3545"/>
        <item x="1498"/>
        <item x="1536"/>
        <item x="1784"/>
        <item x="1593"/>
        <item x="1597"/>
        <item x="1642"/>
        <item x="1688"/>
        <item x="1700"/>
        <item x="1676"/>
        <item x="1674"/>
        <item x="1749"/>
        <item x="1699"/>
        <item x="1769"/>
        <item x="1838"/>
        <item x="1839"/>
        <item x="1872"/>
        <item x="1880"/>
        <item x="1861"/>
        <item x="1895"/>
        <item x="1928"/>
        <item x="2025"/>
        <item x="2140"/>
        <item x="2024"/>
        <item x="2052"/>
        <item x="2243"/>
        <item x="2062"/>
        <item x="2197"/>
        <item x="2137"/>
        <item x="2244"/>
        <item x="5585"/>
        <item x="2211"/>
        <item x="2297"/>
        <item x="2234"/>
        <item x="2230"/>
        <item x="5612"/>
        <item x="2299"/>
        <item x="2442"/>
        <item x="2303"/>
        <item x="2320"/>
        <item x="2381"/>
        <item x="2369"/>
        <item x="2472"/>
        <item x="2556"/>
        <item x="2602"/>
        <item x="2613"/>
        <item x="2637"/>
        <item x="2657"/>
        <item x="2723"/>
        <item x="2737"/>
        <item x="2827"/>
        <item x="2820"/>
        <item x="2922"/>
        <item x="4341"/>
        <item x="3101"/>
        <item x="683"/>
        <item x="4795"/>
        <item x="1446"/>
        <item x="4846"/>
        <item x="1076"/>
        <item x="952"/>
        <item x="951"/>
        <item x="1448"/>
        <item x="1449"/>
        <item x="1468"/>
        <item x="5144"/>
        <item x="1651"/>
        <item x="3658"/>
        <item x="5393"/>
        <item x="3781"/>
        <item x="3814"/>
        <item x="2186"/>
        <item x="2291"/>
        <item x="2290"/>
        <item x="2294"/>
        <item x="3981"/>
        <item x="2401"/>
        <item x="2570"/>
        <item x="2652"/>
        <item x="2741"/>
        <item x="2870"/>
        <item x="4014"/>
        <item x="5779"/>
        <item x="979"/>
        <item x="240"/>
        <item x="385"/>
        <item x="248"/>
        <item x="523"/>
        <item x="4063"/>
        <item x="556"/>
        <item x="543"/>
        <item x="387"/>
        <item x="483"/>
        <item x="1022"/>
        <item x="382"/>
        <item x="550"/>
        <item x="389"/>
        <item x="557"/>
        <item x="262"/>
        <item x="136"/>
        <item x="318"/>
        <item x="4240"/>
        <item x="558"/>
        <item x="4121"/>
        <item x="302"/>
        <item x="515"/>
        <item x="3007"/>
        <item x="213"/>
        <item x="517"/>
        <item x="476"/>
        <item x="3033"/>
        <item x="3075"/>
        <item x="455"/>
        <item x="591"/>
        <item x="104"/>
        <item x="4169"/>
        <item x="471"/>
        <item x="472"/>
        <item x="167"/>
        <item x="168"/>
        <item x="169"/>
        <item x="2999"/>
        <item x="3010"/>
        <item x="3035"/>
        <item x="4242"/>
        <item x="4045"/>
        <item x="990"/>
        <item x="993"/>
        <item x="1016"/>
        <item x="1020"/>
        <item x="4426"/>
        <item x="980"/>
        <item x="304"/>
        <item x="417"/>
        <item x="420"/>
        <item x="4171"/>
        <item x="4414"/>
        <item x="4113"/>
        <item x="3076"/>
        <item x="4030"/>
        <item x="4050"/>
        <item x="4397"/>
        <item x="431"/>
        <item x="346"/>
        <item x="512"/>
        <item x="4059"/>
        <item x="4017"/>
        <item x="922"/>
        <item x="4594"/>
        <item x="4283"/>
        <item x="188"/>
        <item x="502"/>
        <item x="4112"/>
        <item x="4241"/>
        <item x="4244"/>
        <item x="4025"/>
        <item x="4027"/>
        <item x="4035"/>
        <item x="4047"/>
        <item x="4052"/>
        <item x="4069"/>
        <item x="4407"/>
        <item x="4392"/>
        <item x="317"/>
        <item x="4226"/>
        <item x="3102"/>
        <item x="4465"/>
        <item x="4062"/>
        <item x="4065"/>
        <item x="4043"/>
        <item x="4051"/>
        <item x="51"/>
        <item x="4408"/>
        <item x="4418"/>
        <item x="355"/>
        <item x="4033"/>
        <item x="4080"/>
        <item x="4067"/>
        <item x="4053"/>
        <item x="4055"/>
        <item x="544"/>
        <item x="730"/>
        <item x="679"/>
        <item x="4514"/>
        <item x="545"/>
        <item x="847"/>
        <item x="4019"/>
        <item x="62"/>
        <item x="1001"/>
        <item x="680"/>
        <item x="3274"/>
        <item x="542"/>
        <item x="4431"/>
        <item x="3218"/>
        <item x="3142"/>
        <item x="866"/>
        <item x="600"/>
        <item x="612"/>
        <item x="678"/>
        <item x="827"/>
        <item x="731"/>
        <item x="4785"/>
        <item x="845"/>
        <item x="3405"/>
        <item x="4778"/>
        <item x="4393"/>
        <item x="631"/>
        <item x="4513"/>
        <item x="421"/>
        <item x="4034"/>
        <item x="4515"/>
        <item x="4709"/>
        <item x="779"/>
        <item x="784"/>
        <item x="4786"/>
        <item x="904"/>
        <item x="5"/>
        <item x="4787"/>
        <item x="4817"/>
        <item x="903"/>
        <item x="1032"/>
        <item x="888"/>
        <item x="1231"/>
        <item x="1527"/>
        <item x="908"/>
        <item x="4821"/>
        <item x="4818"/>
        <item x="972"/>
        <item x="4852"/>
        <item x="4861"/>
        <item x="4903"/>
        <item x="3421"/>
        <item x="4909"/>
        <item x="4910"/>
        <item x="4953"/>
        <item x="4935"/>
        <item x="4996"/>
        <item x="1115"/>
        <item x="4954"/>
        <item x="4955"/>
        <item x="3487"/>
        <item x="3506"/>
        <item x="1230"/>
        <item x="5002"/>
        <item x="1268"/>
        <item x="1238"/>
        <item x="1241"/>
        <item x="1270"/>
        <item x="1379"/>
        <item x="5007"/>
        <item x="5011"/>
        <item x="1376"/>
        <item x="1496"/>
        <item x="1516"/>
        <item x="3521"/>
        <item x="1435"/>
        <item x="1425"/>
        <item x="1406"/>
        <item x="5077"/>
        <item x="1399"/>
        <item x="955"/>
        <item x="1444"/>
        <item x="1445"/>
        <item x="1479"/>
        <item x="1463"/>
        <item x="1462"/>
        <item x="5343"/>
        <item x="1464"/>
        <item x="5142"/>
        <item x="5143"/>
        <item x="1528"/>
        <item x="1641"/>
        <item x="1640"/>
        <item x="1497"/>
        <item x="1469"/>
        <item x="1513"/>
        <item x="1512"/>
        <item x="1547"/>
        <item x="1539"/>
        <item x="5195"/>
        <item x="5176"/>
        <item x="5187"/>
        <item x="1522"/>
        <item x="1526"/>
        <item x="1583"/>
        <item x="5201"/>
        <item x="5209"/>
        <item x="1599"/>
        <item x="1644"/>
        <item x="3671"/>
        <item x="1548"/>
        <item x="5269"/>
        <item x="5278"/>
        <item x="5280"/>
        <item x="1617"/>
        <item x="1718"/>
        <item x="5349"/>
        <item x="1744"/>
        <item x="1730"/>
        <item x="5377"/>
        <item x="3679"/>
        <item x="5384"/>
        <item x="5391"/>
        <item x="5392"/>
        <item x="5397"/>
        <item x="5420"/>
        <item x="5426"/>
        <item x="5437"/>
        <item x="1794"/>
        <item x="1848"/>
        <item x="5467"/>
        <item x="5476"/>
        <item x="2087"/>
        <item x="5462"/>
        <item x="1824"/>
        <item x="3728"/>
        <item x="5475"/>
        <item x="1893"/>
        <item x="1905"/>
        <item x="5504"/>
        <item x="3775"/>
        <item x="5515"/>
        <item x="5516"/>
        <item x="2089"/>
        <item x="5517"/>
        <item x="2088"/>
        <item x="5536"/>
        <item x="3804"/>
        <item x="3806"/>
        <item x="3820"/>
        <item x="5574"/>
        <item x="2289"/>
        <item x="5575"/>
        <item x="5573"/>
        <item x="2335"/>
        <item x="5570"/>
        <item x="2267"/>
        <item x="5590"/>
        <item x="3900"/>
        <item x="5615"/>
        <item x="5614"/>
        <item x="4001"/>
        <item x="2378"/>
        <item x="2377"/>
        <item x="2379"/>
        <item x="5655"/>
        <item x="2398"/>
        <item x="2400"/>
        <item x="2399"/>
        <item x="5651"/>
        <item x="5654"/>
        <item x="4009"/>
        <item x="2471"/>
        <item x="5653"/>
        <item x="5652"/>
        <item x="2494"/>
        <item x="5697"/>
        <item x="5698"/>
        <item x="5699"/>
        <item x="2705"/>
        <item x="2724"/>
        <item x="2764"/>
        <item x="2734"/>
        <item x="2725"/>
        <item x="2778"/>
        <item x="2770"/>
        <item x="5722"/>
        <item x="5723"/>
        <item x="5802"/>
        <item x="2786"/>
        <item x="2811"/>
        <item x="2800"/>
        <item x="2812"/>
        <item x="5766"/>
        <item x="2836"/>
        <item x="2856"/>
        <item x="2924"/>
        <item x="2923"/>
        <item x="25"/>
        <item x="26"/>
        <item x="2945"/>
        <item x="2928"/>
        <item x="2926"/>
        <item x="11"/>
        <item x="661"/>
        <item x="4415"/>
        <item x="551"/>
        <item x="4337"/>
        <item x="3109"/>
        <item x="4875"/>
        <item x="633"/>
        <item x="4892"/>
        <item x="4398"/>
        <item x="113"/>
        <item x="410"/>
        <item x="4243"/>
        <item x="3107"/>
        <item x="702"/>
        <item x="250"/>
        <item x="252"/>
        <item x="127"/>
        <item x="4117"/>
        <item x="175"/>
        <item x="151"/>
        <item x="152"/>
        <item x="423"/>
        <item x="531"/>
        <item x="191"/>
        <item x="196"/>
        <item x="737"/>
        <item x="4377"/>
        <item x="4316"/>
        <item x="430"/>
        <item x="180"/>
        <item x="92"/>
        <item x="222"/>
        <item x="656"/>
        <item x="4142"/>
        <item x="148"/>
        <item x="411"/>
        <item x="285"/>
        <item x="154"/>
        <item x="4191"/>
        <item x="4192"/>
        <item x="4321"/>
        <item x="217"/>
        <item x="221"/>
        <item x="4329"/>
        <item x="3110"/>
        <item x="1014"/>
        <item x="3120"/>
        <item x="4114"/>
        <item x="458"/>
        <item x="407"/>
        <item x="301"/>
        <item x="337"/>
        <item x="426"/>
        <item x="4342"/>
        <item x="3002"/>
        <item x="3005"/>
        <item x="3030"/>
        <item x="3014"/>
        <item x="4103"/>
        <item x="4375"/>
        <item x="4189"/>
        <item x="4374"/>
        <item x="4376"/>
        <item x="211"/>
        <item x="214"/>
        <item x="4297"/>
        <item x="997"/>
        <item x="2998"/>
        <item x="165"/>
        <item x="3029"/>
        <item x="4190"/>
        <item x="4378"/>
        <item x="4194"/>
        <item x="504"/>
        <item x="4323"/>
        <item x="4327"/>
        <item x="4077"/>
        <item x="989"/>
        <item x="1015"/>
        <item x="637"/>
        <item x="638"/>
        <item x="4193"/>
        <item x="432"/>
        <item x="4320"/>
        <item x="4294"/>
        <item x="4246"/>
        <item x="4456"/>
        <item x="4372"/>
        <item x="429"/>
        <item x="2978"/>
        <item x="3214"/>
        <item x="3213"/>
        <item x="3122"/>
        <item x="3215"/>
        <item x="3136"/>
        <item x="3358"/>
        <item x="179"/>
        <item x="88"/>
        <item x="4245"/>
        <item x="77"/>
        <item x="4626"/>
        <item x="703"/>
        <item x="4350"/>
        <item x="3051"/>
        <item x="4314"/>
        <item x="4295"/>
        <item x="216"/>
        <item x="4331"/>
        <item x="2981"/>
        <item x="2983"/>
        <item x="4872"/>
        <item x="4348"/>
        <item x="4885"/>
        <item x="739"/>
        <item x="3123"/>
        <item x="640"/>
        <item x="4888"/>
        <item x="635"/>
        <item x="4627"/>
        <item x="4424"/>
        <item x="4359"/>
        <item x="804"/>
        <item x="4632"/>
        <item x="4402"/>
        <item x="738"/>
        <item x="655"/>
        <item x="4876"/>
        <item x="4878"/>
        <item x="4879"/>
        <item x="4882"/>
        <item x="4883"/>
        <item x="632"/>
        <item x="4382"/>
        <item x="4422"/>
        <item x="4423"/>
        <item x="4362"/>
        <item x="4364"/>
        <item x="3140"/>
        <item x="4470"/>
        <item x="4484"/>
        <item x="871"/>
        <item x="597"/>
        <item x="4628"/>
        <item x="4428"/>
        <item x="704"/>
        <item x="660"/>
        <item x="4631"/>
        <item x="4486"/>
        <item x="3216"/>
        <item x="639"/>
        <item x="4634"/>
        <item x="641"/>
        <item x="621"/>
        <item x="4518"/>
        <item x="4564"/>
        <item x="4512"/>
        <item x="4560"/>
        <item x="4571"/>
        <item x="4540"/>
        <item x="3280"/>
        <item x="701"/>
        <item x="668"/>
        <item x="4563"/>
        <item x="4562"/>
        <item x="4565"/>
        <item x="4582"/>
        <item x="4583"/>
        <item x="4584"/>
        <item x="4585"/>
        <item x="4588"/>
        <item x="4591"/>
        <item x="4597"/>
        <item x="4572"/>
        <item x="4684"/>
        <item x="4575"/>
        <item x="3146"/>
        <item x="636"/>
        <item x="741"/>
        <item x="764"/>
        <item x="4590"/>
        <item x="4682"/>
        <item x="3333"/>
        <item x="634"/>
        <item x="4655"/>
        <item x="585"/>
        <item x="4688"/>
        <item x="740"/>
        <item x="4835"/>
        <item x="797"/>
        <item x="796"/>
        <item x="798"/>
        <item x="799"/>
        <item x="800"/>
        <item x="807"/>
        <item x="808"/>
        <item x="801"/>
        <item x="802"/>
        <item x="803"/>
        <item x="809"/>
        <item x="4720"/>
        <item x="4721"/>
        <item x="806"/>
        <item x="805"/>
        <item x="4718"/>
        <item x="4740"/>
        <item x="1113"/>
        <item x="4769"/>
        <item x="4768"/>
        <item x="4838"/>
        <item x="4723"/>
        <item x="4735"/>
        <item x="4763"/>
        <item x="4765"/>
        <item x="898"/>
        <item x="4764"/>
        <item x="4722"/>
        <item x="938"/>
        <item x="4783"/>
        <item x="844"/>
        <item x="921"/>
        <item x="4833"/>
        <item x="1051"/>
        <item x="3365"/>
        <item x="4823"/>
        <item x="1055"/>
        <item x="1053"/>
        <item x="1073"/>
        <item x="1112"/>
        <item x="4734"/>
        <item x="1050"/>
        <item x="1056"/>
        <item x="1064"/>
        <item x="1069"/>
        <item x="1068"/>
        <item x="1028"/>
        <item x="4915"/>
        <item x="4912"/>
        <item x="4913"/>
        <item x="1052"/>
        <item x="1109"/>
        <item x="1045"/>
        <item x="1054"/>
        <item x="3422"/>
        <item x="4944"/>
        <item x="4942"/>
        <item x="4943"/>
        <item x="3498"/>
        <item x="4960"/>
        <item x="4973"/>
        <item x="1240"/>
        <item x="3464"/>
        <item x="3466"/>
        <item x="4975"/>
        <item x="1117"/>
        <item x="1209"/>
        <item x="5012"/>
        <item x="1269"/>
        <item x="4989"/>
        <item x="4980"/>
        <item x="4981"/>
        <item x="4986"/>
        <item x="4987"/>
        <item x="5013"/>
        <item x="1344"/>
        <item x="5085"/>
        <item x="5024"/>
        <item x="1345"/>
        <item x="5014"/>
        <item x="5023"/>
        <item x="5017"/>
        <item x="5059"/>
        <item x="5026"/>
        <item x="5027"/>
        <item x="4850"/>
        <item x="1401"/>
        <item x="950"/>
        <item x="5043"/>
        <item x="5045"/>
        <item x="5044"/>
        <item x="1426"/>
        <item x="5064"/>
        <item x="5049"/>
        <item x="5065"/>
        <item x="5094"/>
        <item x="5124"/>
        <item x="5125"/>
        <item x="5127"/>
        <item x="5129"/>
        <item x="5130"/>
        <item x="5128"/>
        <item x="5131"/>
        <item x="5126"/>
        <item x="5115"/>
        <item x="5095"/>
        <item x="5096"/>
        <item x="5097"/>
        <item x="5114"/>
        <item x="5113"/>
        <item x="5092"/>
        <item x="1457"/>
        <item x="5090"/>
        <item x="1431"/>
        <item x="1474"/>
        <item x="3605"/>
        <item x="5136"/>
        <item x="5137"/>
        <item x="5138"/>
        <item x="5150"/>
        <item x="5122"/>
        <item x="5156"/>
        <item x="5154"/>
        <item x="5121"/>
        <item x="5135"/>
        <item x="5133"/>
        <item x="5123"/>
        <item x="1519"/>
        <item x="1518"/>
        <item x="5155"/>
        <item x="5157"/>
        <item x="5158"/>
        <item x="5160"/>
        <item x="5171"/>
        <item x="5172"/>
        <item x="5251"/>
        <item x="5254"/>
        <item x="5252"/>
        <item x="5253"/>
        <item x="5256"/>
        <item x="5257"/>
        <item x="5260"/>
        <item x="5255"/>
        <item x="5179"/>
        <item x="1533"/>
        <item x="5206"/>
        <item x="1615"/>
        <item x="5178"/>
        <item x="3604"/>
        <item x="1602"/>
        <item x="1573"/>
        <item x="5238"/>
        <item x="5239"/>
        <item x="5240"/>
        <item x="5241"/>
        <item x="5242"/>
        <item x="5243"/>
        <item x="5244"/>
        <item x="5245"/>
        <item x="5246"/>
        <item x="5247"/>
        <item x="5248"/>
        <item x="5249"/>
        <item x="5215"/>
        <item x="5228"/>
        <item x="5230"/>
        <item x="5231"/>
        <item x="5232"/>
        <item x="5233"/>
        <item x="5234"/>
        <item x="5235"/>
        <item x="5236"/>
        <item x="5237"/>
        <item x="5218"/>
        <item x="5219"/>
        <item x="5259"/>
        <item x="5258"/>
        <item x="1585"/>
        <item x="5461"/>
        <item x="5211"/>
        <item x="1603"/>
        <item x="5261"/>
        <item x="5296"/>
        <item x="5297"/>
        <item x="5298"/>
        <item x="5299"/>
        <item x="5302"/>
        <item x="5303"/>
        <item x="5304"/>
        <item x="5305"/>
        <item x="5306"/>
        <item x="5307"/>
        <item x="5262"/>
        <item x="5268"/>
        <item x="5368"/>
        <item x="5273"/>
        <item x="5275"/>
        <item x="5274"/>
        <item x="5267"/>
        <item x="5276"/>
        <item x="5318"/>
        <item x="5319"/>
        <item x="5320"/>
        <item x="5321"/>
        <item x="5322"/>
        <item x="5325"/>
        <item x="5339"/>
        <item x="5284"/>
        <item x="5324"/>
        <item x="5326"/>
        <item x="5328"/>
        <item x="5329"/>
        <item x="5330"/>
        <item x="5331"/>
        <item x="5332"/>
        <item x="5333"/>
        <item x="5334"/>
        <item x="5335"/>
        <item x="5337"/>
        <item x="1659"/>
        <item x="1658"/>
        <item x="1660"/>
        <item x="1661"/>
        <item x="1662"/>
        <item x="5362"/>
        <item x="5403"/>
        <item x="5364"/>
        <item x="5365"/>
        <item x="5366"/>
        <item x="1743"/>
        <item x="1778"/>
        <item x="5404"/>
        <item x="5405"/>
        <item x="1723"/>
        <item x="1728"/>
        <item x="1722"/>
        <item x="1724"/>
        <item x="1725"/>
        <item x="1727"/>
        <item x="1726"/>
        <item x="1742"/>
        <item x="1741"/>
        <item x="5432"/>
        <item x="5396"/>
        <item x="5408"/>
        <item x="5409"/>
        <item x="5440"/>
        <item x="5441"/>
        <item x="1795"/>
        <item x="1878"/>
        <item x="1879"/>
        <item x="1877"/>
        <item x="1887"/>
        <item x="1914"/>
        <item x="1915"/>
        <item x="3734"/>
        <item x="3783"/>
        <item x="1971"/>
        <item x="5491"/>
        <item x="5490"/>
        <item x="5487"/>
        <item x="5488"/>
        <item x="1947"/>
        <item x="2044"/>
        <item x="5492"/>
        <item x="1992"/>
        <item x="1991"/>
        <item x="5524"/>
        <item x="3797"/>
        <item x="3799"/>
        <item x="5542"/>
        <item x="5544"/>
        <item x="5543"/>
        <item x="5546"/>
        <item x="5545"/>
        <item x="5519"/>
        <item x="5541"/>
        <item x="5540"/>
        <item x="5569"/>
        <item x="2300"/>
        <item x="5595"/>
        <item x="2343"/>
        <item x="2344"/>
        <item x="2336"/>
        <item x="2416"/>
        <item x="2458"/>
        <item x="2456"/>
        <item x="2454"/>
        <item x="2457"/>
        <item x="2455"/>
        <item x="2475"/>
        <item x="2468"/>
        <item x="2469"/>
        <item x="2470"/>
        <item x="2462"/>
        <item x="2465"/>
        <item x="5680"/>
        <item x="5659"/>
        <item x="5682"/>
        <item x="5683"/>
        <item x="5681"/>
        <item x="5665"/>
        <item x="5658"/>
        <item x="5662"/>
        <item x="5663"/>
        <item x="5687"/>
        <item x="5685"/>
        <item x="5664"/>
        <item x="5661"/>
        <item x="5686"/>
        <item x="5666"/>
        <item x="5667"/>
        <item x="5668"/>
        <item x="5669"/>
        <item x="5670"/>
        <item x="5660"/>
        <item x="5672"/>
        <item x="5673"/>
        <item x="5674"/>
        <item x="5684"/>
        <item x="5675"/>
        <item x="5676"/>
        <item x="5677"/>
        <item x="5678"/>
        <item x="5679"/>
        <item x="2484"/>
        <item x="2486"/>
        <item x="2485"/>
        <item x="2490"/>
        <item x="2501"/>
        <item x="2498"/>
        <item x="2502"/>
        <item x="2500"/>
        <item x="2497"/>
        <item x="2499"/>
        <item x="2503"/>
        <item x="2513"/>
        <item x="2514"/>
        <item x="2512"/>
        <item x="2534"/>
        <item x="2516"/>
        <item x="2523"/>
        <item x="2515"/>
        <item x="2538"/>
        <item x="2540"/>
        <item x="2536"/>
        <item x="2537"/>
        <item x="2539"/>
        <item x="2541"/>
        <item x="2611"/>
        <item x="2612"/>
        <item x="2549"/>
        <item x="2554"/>
        <item x="2628"/>
        <item x="2627"/>
        <item x="2626"/>
        <item x="2629"/>
        <item x="2622"/>
        <item x="2623"/>
        <item x="2625"/>
        <item x="2624"/>
        <item x="2621"/>
        <item x="2683"/>
        <item x="2653"/>
        <item x="2654"/>
        <item x="2743"/>
        <item x="2684"/>
        <item x="2685"/>
        <item x="2699"/>
        <item x="5710"/>
        <item x="5712"/>
        <item x="2766"/>
        <item x="5713"/>
        <item x="5711"/>
        <item x="5714"/>
        <item x="2736"/>
        <item x="2809"/>
        <item x="2799"/>
        <item x="5735"/>
        <item x="5729"/>
        <item x="5742"/>
        <item x="5741"/>
        <item x="2767"/>
        <item x="5733"/>
        <item x="5728"/>
        <item x="5727"/>
        <item x="5732"/>
        <item x="5740"/>
        <item x="5762"/>
        <item x="5726"/>
        <item x="5731"/>
        <item x="5730"/>
        <item x="2794"/>
        <item x="5761"/>
        <item x="2805"/>
        <item x="2848"/>
        <item x="5771"/>
        <item x="2853"/>
        <item x="2873"/>
        <item x="2867"/>
        <item x="2879"/>
        <item x="2959"/>
        <item x="2919"/>
        <item x="2960"/>
        <item x="5780"/>
        <item x="13"/>
        <item x="982"/>
        <item x="3057"/>
        <item x="619"/>
        <item x="618"/>
        <item x="3884"/>
        <item x="3867"/>
        <item x="3743"/>
        <item x="3751"/>
        <item x="3749"/>
        <item x="3745"/>
        <item x="3746"/>
        <item x="3744"/>
        <item x="3750"/>
        <item x="3748"/>
        <item x="3742"/>
        <item x="3747"/>
        <item x="3752"/>
        <item x="3757"/>
        <item x="3755"/>
        <item x="3758"/>
        <item x="3754"/>
        <item x="3753"/>
        <item x="3860"/>
        <item x="3839"/>
        <item x="3844"/>
        <item x="3849"/>
        <item x="3851"/>
        <item x="3857"/>
        <item x="3824"/>
        <item x="3853"/>
        <item x="3854"/>
        <item x="3855"/>
        <item x="3856"/>
        <item x="3861"/>
        <item x="3862"/>
        <item x="3859"/>
        <item x="3864"/>
        <item x="3868"/>
        <item x="3863"/>
        <item x="3858"/>
        <item x="3843"/>
        <item x="3831"/>
        <item x="3828"/>
        <item x="3821"/>
        <item x="3829"/>
        <item x="3823"/>
        <item x="3892"/>
        <item x="3883"/>
        <item x="3880"/>
        <item x="3881"/>
        <item x="3889"/>
        <item x="3890"/>
        <item x="3845"/>
        <item x="3848"/>
        <item x="3846"/>
        <item x="3830"/>
        <item x="3826"/>
        <item x="3893"/>
        <item x="3894"/>
        <item x="3887"/>
        <item x="3885"/>
        <item x="3886"/>
        <item x="3882"/>
        <item x="3888"/>
        <item x="3847"/>
        <item x="3850"/>
        <item x="3852"/>
        <item x="3822"/>
        <item x="3842"/>
        <item x="3841"/>
        <item x="3840"/>
        <item x="3838"/>
        <item x="3837"/>
        <item x="3836"/>
        <item x="3835"/>
        <item x="3834"/>
        <item x="3832"/>
        <item x="3833"/>
        <item x="3827"/>
        <item x="3825"/>
        <item x="3891"/>
        <item x="3939"/>
        <item x="3942"/>
        <item x="3950"/>
        <item x="3958"/>
        <item x="3941"/>
        <item x="3961"/>
        <item x="3938"/>
        <item x="3948"/>
        <item x="3946"/>
        <item x="3943"/>
        <item x="3947"/>
        <item x="3955"/>
        <item x="3962"/>
        <item x="3937"/>
        <item x="3949"/>
        <item x="3984"/>
        <item x="3940"/>
        <item x="3956"/>
        <item x="3952"/>
        <item x="3996"/>
        <item x="3997"/>
        <item x="3945"/>
        <item x="3971"/>
        <item x="3968"/>
        <item x="3972"/>
        <item x="3979"/>
        <item x="3991"/>
        <item x="3978"/>
        <item x="3998"/>
        <item x="3951"/>
        <item x="3969"/>
        <item x="3970"/>
        <item x="3986"/>
        <item x="3964"/>
        <item x="3985"/>
        <item x="3974"/>
        <item x="3992"/>
        <item x="3966"/>
        <item x="3987"/>
        <item x="3993"/>
        <item x="3965"/>
        <item x="3954"/>
        <item x="3967"/>
        <item x="3953"/>
        <item x="3980"/>
        <item x="3988"/>
        <item x="3990"/>
        <item x="3959"/>
        <item x="3957"/>
        <item x="3989"/>
        <item x="3973"/>
        <item x="3960"/>
        <item x="3944"/>
        <item x="103"/>
        <item x="392"/>
        <item x="4031"/>
        <item x="4887"/>
        <item x="4589"/>
        <item x="3190"/>
        <item x="3096"/>
        <item x="3475"/>
        <item x="1074"/>
        <item x="3474"/>
        <item x="3385"/>
        <item x="3659"/>
        <item x="1799"/>
        <item x="3730"/>
        <item x="3898"/>
        <item x="2555"/>
        <item x="2571"/>
        <item x="238"/>
        <item x="1012"/>
        <item x="452"/>
        <item x="461"/>
        <item x="266"/>
        <item x="282"/>
        <item x="313"/>
        <item x="176"/>
        <item x="281"/>
        <item x="509"/>
        <item x="840"/>
        <item x="137"/>
        <item x="308"/>
        <item x="428"/>
        <item x="367"/>
        <item x="521"/>
        <item x="303"/>
        <item x="42"/>
        <item x="53"/>
        <item x="996"/>
        <item x="870"/>
        <item x="1002"/>
        <item x="896"/>
        <item x="3234"/>
        <item x="265"/>
        <item x="991"/>
        <item x="742"/>
        <item x="3233"/>
        <item x="3251"/>
        <item x="3232"/>
        <item x="755"/>
        <item x="3378"/>
        <item x="824"/>
        <item x="868"/>
        <item x="3300"/>
        <item x="1353"/>
        <item x="3299"/>
        <item x="821"/>
        <item x="923"/>
        <item x="924"/>
        <item x="900"/>
        <item x="901"/>
        <item x="933"/>
        <item x="966"/>
        <item x="925"/>
        <item x="926"/>
        <item x="1026"/>
        <item x="1221"/>
        <item x="1222"/>
        <item x="1364"/>
        <item x="1237"/>
        <item x="1363"/>
        <item x="1239"/>
        <item x="1393"/>
        <item x="1605"/>
        <item x="1437"/>
        <item x="1394"/>
        <item x="1541"/>
        <item x="1540"/>
        <item x="1542"/>
        <item x="1689"/>
        <item x="1690"/>
        <item x="1826"/>
        <item x="1827"/>
        <item x="1828"/>
        <item x="1913"/>
        <item x="2109"/>
        <item x="1945"/>
        <item x="1994"/>
        <item x="1993"/>
        <item x="3798"/>
        <item x="2027"/>
        <item x="2026"/>
        <item x="2028"/>
        <item x="2085"/>
        <item x="2105"/>
        <item x="2133"/>
        <item x="2134"/>
        <item x="2138"/>
        <item x="2139"/>
        <item x="2135"/>
        <item x="2193"/>
        <item x="2278"/>
        <item x="2286"/>
        <item x="2287"/>
        <item x="2295"/>
        <item x="2313"/>
        <item x="2323"/>
        <item x="2324"/>
        <item x="2325"/>
        <item x="2342"/>
        <item x="2592"/>
        <item x="2525"/>
        <item x="2591"/>
        <item x="2371"/>
        <item x="4002"/>
        <item x="2444"/>
        <item x="2526"/>
        <item x="2425"/>
        <item x="2504"/>
        <item x="2524"/>
        <item x="2593"/>
        <item x="2703"/>
        <item x="2733"/>
        <item x="2849"/>
        <item x="2855"/>
        <item x="2850"/>
        <item x="2943"/>
        <item x="3908"/>
        <item x="3910"/>
        <item x="3904"/>
        <item x="3905"/>
        <item x="3911"/>
        <item x="3923"/>
        <item x="3924"/>
        <item x="3907"/>
        <item x="3903"/>
        <item x="3909"/>
        <item x="3922"/>
        <item x="3917"/>
        <item x="3914"/>
        <item x="3925"/>
        <item x="3915"/>
        <item x="3918"/>
        <item x="3931"/>
        <item x="3928"/>
        <item x="3930"/>
        <item x="3929"/>
        <item x="3927"/>
        <item x="3926"/>
        <item x="3921"/>
        <item x="3913"/>
        <item x="3932"/>
        <item x="3916"/>
        <item x="3912"/>
        <item x="3919"/>
        <item x="3920"/>
        <item x="3934"/>
        <item x="3933"/>
        <item x="3935"/>
        <item x="3078"/>
        <item x="451"/>
        <item x="4116"/>
        <item x="315"/>
        <item x="4238"/>
        <item x="759"/>
        <item x="4263"/>
        <item x="4287"/>
        <item x="4270"/>
        <item x="4120"/>
        <item x="4272"/>
        <item x="4277"/>
        <item x="4163"/>
        <item x="4228"/>
        <item x="4232"/>
        <item x="4236"/>
        <item x="4234"/>
        <item x="4159"/>
        <item x="323"/>
        <item x="4291"/>
        <item x="4068"/>
        <item x="4215"/>
        <item x="4216"/>
        <item x="4290"/>
        <item x="4293"/>
        <item x="4353"/>
        <item x="4373"/>
        <item x="33"/>
        <item x="34"/>
        <item x="4355"/>
        <item x="4354"/>
        <item x="4477"/>
        <item x="4429"/>
        <item x="4581"/>
        <item x="4444"/>
        <item x="4430"/>
        <item x="4474"/>
        <item x="4475"/>
        <item x="4472"/>
        <item x="3188"/>
        <item x="1035"/>
        <item x="4503"/>
        <item x="4508"/>
        <item x="4550"/>
        <item x="4738"/>
        <item x="4580"/>
        <item x="4461"/>
        <item x="4460"/>
        <item x="4737"/>
        <item x="4504"/>
        <item x="4505"/>
        <item x="4516"/>
        <item x="4538"/>
        <item x="4457"/>
        <item x="4610"/>
        <item x="4739"/>
        <item x="842"/>
        <item x="4656"/>
        <item x="4549"/>
        <item x="4551"/>
        <item x="4611"/>
        <item x="3429"/>
        <item x="832"/>
        <item x="834"/>
        <item x="758"/>
        <item x="831"/>
        <item x="836"/>
        <item x="4708"/>
        <item x="4552"/>
        <item x="829"/>
        <item x="830"/>
        <item x="4702"/>
        <item x="4713"/>
        <item x="4714"/>
        <item x="833"/>
        <item x="3309"/>
        <item x="4749"/>
        <item x="4798"/>
        <item x="4812"/>
        <item x="3364"/>
        <item x="4844"/>
        <item x="4845"/>
        <item x="1034"/>
        <item x="4901"/>
        <item x="1225"/>
        <item x="1236"/>
        <item x="1217"/>
        <item x="3500"/>
        <item x="4947"/>
        <item x="5000"/>
        <item x="1415"/>
        <item x="957"/>
        <item x="1476"/>
        <item x="5170"/>
        <item x="1465"/>
        <item x="5132"/>
        <item x="1575"/>
        <item x="1657"/>
        <item x="1667"/>
        <item x="1719"/>
        <item x="1849"/>
        <item x="1918"/>
        <item x="5501"/>
        <item x="5497"/>
        <item x="5498"/>
        <item x="5500"/>
        <item x="1949"/>
        <item x="5481"/>
        <item x="5499"/>
        <item x="1950"/>
        <item x="5484"/>
        <item x="5483"/>
        <item x="1948"/>
        <item x="5503"/>
        <item x="2050"/>
        <item x="5535"/>
        <item x="5534"/>
        <item x="5563"/>
        <item x="5611"/>
        <item x="5576"/>
        <item x="5609"/>
        <item x="5610"/>
        <item x="5606"/>
        <item x="2382"/>
        <item x="2428"/>
        <item x="2429"/>
        <item x="2430"/>
        <item x="5631"/>
        <item x="2426"/>
        <item x="2427"/>
        <item x="2431"/>
        <item x="2544"/>
        <item x="5747"/>
        <item x="454"/>
        <item x="4301"/>
        <item x="468"/>
        <item x="4322"/>
        <item x="427"/>
        <item x="3117"/>
        <item x="4118"/>
        <item x="4122"/>
        <item x="405"/>
        <item x="4281"/>
        <item x="406"/>
        <item x="269"/>
        <item x="437"/>
        <item x="514"/>
        <item x="339"/>
        <item x="672"/>
        <item x="671"/>
        <item x="3114"/>
        <item x="4469"/>
        <item x="268"/>
        <item x="4435"/>
        <item x="610"/>
        <item x="548"/>
        <item x="3"/>
        <item x="613"/>
        <item x="664"/>
        <item x="4528"/>
        <item x="754"/>
        <item x="791"/>
        <item x="4706"/>
        <item x="819"/>
        <item x="4743"/>
        <item x="941"/>
        <item x="849"/>
        <item x="839"/>
        <item x="948"/>
        <item x="912"/>
        <item x="910"/>
        <item x="909"/>
        <item x="4819"/>
        <item x="942"/>
        <item x="4900"/>
        <item x="1090"/>
        <item x="1083"/>
        <item x="1124"/>
        <item x="1232"/>
        <item x="1357"/>
        <item x="5010"/>
        <item x="5062"/>
        <item x="5067"/>
        <item x="5031"/>
        <item x="5145"/>
        <item x="1626"/>
        <item x="1630"/>
        <item x="3661"/>
        <item x="5353"/>
        <item x="1732"/>
        <item x="1825"/>
        <item x="5477"/>
        <item x="5478"/>
        <item x="5480"/>
        <item x="1964"/>
        <item x="3813"/>
        <item x="5521"/>
        <item x="5572"/>
        <item x="5578"/>
        <item x="3896"/>
        <item x="5577"/>
        <item x="5599"/>
        <item x="5608"/>
        <item x="2334"/>
        <item x="5616"/>
        <item x="4008"/>
        <item x="2511"/>
        <item x="2635"/>
        <item x="2633"/>
        <item x="2636"/>
        <item x="2634"/>
        <item x="2675"/>
        <item x="2676"/>
        <item x="2843"/>
        <item x="2910"/>
        <item x="2963"/>
        <item x="3018"/>
        <item x="654"/>
        <item x="511"/>
        <item x="3022"/>
        <item x="744"/>
        <item x="662"/>
        <item x="350"/>
        <item x="493"/>
        <item x="237"/>
        <item x="495"/>
        <item x="4119"/>
        <item x="492"/>
        <item x="474"/>
        <item x="321"/>
        <item x="500"/>
        <item x="4307"/>
        <item x="494"/>
        <item x="505"/>
        <item x="692"/>
        <item x="516"/>
        <item x="4865"/>
        <item x="3071"/>
        <item x="3072"/>
        <item x="4072"/>
        <item x="4040"/>
        <item x="689"/>
        <item x="589"/>
        <item x="815"/>
        <item x="567"/>
        <item x="4038"/>
        <item x="620"/>
        <item x="694"/>
        <item x="4679"/>
        <item x="599"/>
        <item x="673"/>
        <item x="4432"/>
        <item x="729"/>
        <item x="690"/>
        <item x="535"/>
        <item x="566"/>
        <item x="584"/>
        <item x="3252"/>
        <item x="817"/>
        <item x="3173"/>
        <item x="3192"/>
        <item x="590"/>
        <item x="659"/>
        <item x="670"/>
        <item x="674"/>
        <item x="4613"/>
        <item x="4653"/>
        <item x="4561"/>
        <item x="3342"/>
        <item x="825"/>
        <item x="475"/>
        <item x="826"/>
        <item x="930"/>
        <item x="5082"/>
        <item x="4473"/>
        <item x="3294"/>
        <item x="945"/>
        <item x="872"/>
        <item x="873"/>
        <item x="850"/>
        <item x="916"/>
        <item x="7"/>
        <item x="875"/>
        <item x="876"/>
        <item x="929"/>
        <item x="4905"/>
        <item x="931"/>
        <item x="944"/>
        <item x="1031"/>
        <item x="1105"/>
        <item x="1106"/>
        <item x="1102"/>
        <item x="1072"/>
        <item x="1098"/>
        <item x="1355"/>
        <item x="1107"/>
        <item x="1229"/>
        <item x="1227"/>
        <item x="1119"/>
        <item x="1228"/>
        <item x="1247"/>
        <item x="1245"/>
        <item x="1366"/>
        <item x="1356"/>
        <item x="1454"/>
        <item x="1403"/>
        <item x="5100"/>
        <item x="1485"/>
        <item x="1514"/>
        <item x="1845"/>
        <item x="5028"/>
        <item x="5029"/>
        <item x="5030"/>
        <item x="5032"/>
        <item x="5139"/>
        <item x="3549"/>
        <item x="3550"/>
        <item x="5208"/>
        <item x="3696"/>
        <item x="5387"/>
        <item x="3681"/>
        <item x="1847"/>
        <item x="1846"/>
        <item x="1851"/>
        <item x="1837"/>
        <item x="1843"/>
        <item x="1842"/>
        <item x="5471"/>
        <item x="1884"/>
        <item x="1850"/>
        <item x="1998"/>
        <item x="1906"/>
        <item x="1985"/>
        <item x="1941"/>
        <item x="2002"/>
        <item x="2079"/>
        <item x="1990"/>
        <item x="2008"/>
        <item x="2078"/>
        <item x="2161"/>
        <item x="5566"/>
        <item x="5523"/>
        <item x="5567"/>
        <item x="2029"/>
        <item x="2080"/>
        <item x="2012"/>
        <item x="3819"/>
        <item x="5558"/>
        <item x="5565"/>
        <item x="5559"/>
        <item x="2081"/>
        <item x="3818"/>
        <item x="2083"/>
        <item x="2093"/>
        <item x="2082"/>
        <item x="5561"/>
        <item x="5560"/>
        <item x="5557"/>
        <item x="2232"/>
        <item x="2238"/>
        <item x="5643"/>
        <item x="5586"/>
        <item x="2306"/>
        <item x="2326"/>
        <item x="2327"/>
        <item x="2328"/>
        <item x="2387"/>
        <item x="2415"/>
        <item x="5637"/>
        <item x="5634"/>
        <item x="5645"/>
        <item x="5657"/>
        <item x="2568"/>
        <item x="2567"/>
        <item x="2846"/>
        <item x="2842"/>
        <item x="2844"/>
        <item x="2610"/>
        <item x="2608"/>
        <item x="2609"/>
        <item x="2641"/>
        <item x="2642"/>
        <item x="5702"/>
        <item x="2691"/>
        <item x="2692"/>
        <item x="2894"/>
        <item x="2892"/>
        <item x="2890"/>
        <item x="2893"/>
        <item x="2776"/>
        <item x="2775"/>
        <item x="2777"/>
        <item x="2895"/>
        <item x="2891"/>
        <item x="2845"/>
        <item x="2819"/>
        <item x="2847"/>
        <item x="2896"/>
        <item x="2946"/>
        <item x="469"/>
        <item x="470"/>
        <item x="4107"/>
        <item x="4083"/>
        <item x="1033"/>
        <item x="984"/>
        <item x="4325"/>
        <item x="3155"/>
        <item x="734"/>
        <item x="4771"/>
        <item x="4772"/>
        <item x="3331"/>
        <item x="915"/>
        <item x="5414"/>
        <item x="5435"/>
        <item x="4925"/>
        <item x="4926"/>
        <item x="5413"/>
        <item x="4976"/>
        <item x="5436"/>
        <item x="1450"/>
        <item x="1534"/>
        <item x="5415"/>
        <item x="1817"/>
        <item x="2007"/>
        <item x="2564"/>
        <item x="5791"/>
        <item x="5785"/>
        <item x="5786"/>
        <item x="5789"/>
        <item x="5790"/>
        <item x="5797"/>
        <item x="5798"/>
        <item x="2839"/>
        <item x="5795"/>
        <item x="2916"/>
        <item x="5794"/>
        <item x="3063"/>
        <item x="3064"/>
        <item x="3068"/>
        <item x="3070"/>
        <item x="1118"/>
        <item x="5812"/>
        <item t="default"/>
      </items>
    </pivotField>
    <pivotField axis="axisPage" showAll="0">
      <items count="5">
        <item x="2"/>
        <item x="1"/>
        <item x="0"/>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35">
        <item x="27"/>
        <item x="25"/>
        <item x="26"/>
        <item x="23"/>
        <item x="7"/>
        <item x="21"/>
        <item x="3"/>
        <item x="24"/>
        <item x="30"/>
        <item x="2"/>
        <item x="22"/>
        <item x="0"/>
        <item x="1"/>
        <item x="10"/>
        <item x="8"/>
        <item x="15"/>
        <item x="4"/>
        <item x="5"/>
        <item x="18"/>
        <item x="6"/>
        <item x="13"/>
        <item x="14"/>
        <item x="32"/>
        <item x="17"/>
        <item x="19"/>
        <item x="20"/>
        <item x="9"/>
        <item x="12"/>
        <item x="31"/>
        <item x="11"/>
        <item x="16"/>
        <item x="29"/>
        <item x="28"/>
        <item x="33"/>
        <item t="default"/>
      </items>
    </pivotField>
    <pivotField showAll="0"/>
    <pivotField showAll="0"/>
    <pivotField showAll="0"/>
    <pivotField showAll="0"/>
    <pivotField showAll="0"/>
    <pivotField showAll="0"/>
    <pivotField showAll="0"/>
  </pivotFields>
  <rowFields count="1">
    <field x="21"/>
  </rowFields>
  <rowItems count="27">
    <i>
      <x/>
    </i>
    <i>
      <x v="1"/>
    </i>
    <i>
      <x v="2"/>
    </i>
    <i>
      <x v="3"/>
    </i>
    <i>
      <x v="4"/>
    </i>
    <i>
      <x v="6"/>
    </i>
    <i>
      <x v="7"/>
    </i>
    <i>
      <x v="8"/>
    </i>
    <i>
      <x v="9"/>
    </i>
    <i>
      <x v="10"/>
    </i>
    <i>
      <x v="11"/>
    </i>
    <i>
      <x v="12"/>
    </i>
    <i>
      <x v="13"/>
    </i>
    <i>
      <x v="14"/>
    </i>
    <i>
      <x v="15"/>
    </i>
    <i>
      <x v="16"/>
    </i>
    <i>
      <x v="17"/>
    </i>
    <i>
      <x v="18"/>
    </i>
    <i>
      <x v="19"/>
    </i>
    <i>
      <x v="21"/>
    </i>
    <i>
      <x v="23"/>
    </i>
    <i>
      <x v="24"/>
    </i>
    <i>
      <x v="26"/>
    </i>
    <i>
      <x v="27"/>
    </i>
    <i>
      <x v="28"/>
    </i>
    <i>
      <x v="29"/>
    </i>
    <i t="grand">
      <x/>
    </i>
  </rowItems>
  <colItems count="1">
    <i/>
  </colItems>
  <pageFields count="1">
    <pageField fld="2" item="1" hier="-1"/>
  </pageFields>
  <dataFields count="1">
    <dataField name="Count of Account Name"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BD80B658-FA74-4554-87F7-C812CAB931F1}" name="PivotTable2"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E14" firstHeaderRow="1" firstDataRow="3" firstDataCol="1"/>
  <pivotFields count="27">
    <pivotField showAll="0"/>
    <pivotField dataField="1" showAll="0"/>
    <pivotField axis="axisCol" dataField="1" showAll="0">
      <items count="4">
        <item h="1" x="2"/>
        <item x="1"/>
        <item h="1"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13">
        <item x="3"/>
        <item x="10"/>
        <item x="4"/>
        <item x="7"/>
        <item x="0"/>
        <item x="1"/>
        <item x="5"/>
        <item x="9"/>
        <item x="6"/>
        <item x="8"/>
        <item x="2"/>
        <item x="11"/>
        <item t="default"/>
      </items>
    </pivotField>
  </pivotFields>
  <rowFields count="1">
    <field x="26"/>
  </rowFields>
  <rowItems count="9">
    <i>
      <x/>
    </i>
    <i>
      <x v="1"/>
    </i>
    <i>
      <x v="2"/>
    </i>
    <i>
      <x v="3"/>
    </i>
    <i>
      <x v="4"/>
    </i>
    <i>
      <x v="5"/>
    </i>
    <i>
      <x v="6"/>
    </i>
    <i>
      <x v="9"/>
    </i>
    <i t="grand">
      <x/>
    </i>
  </rowItems>
  <colFields count="2">
    <field x="-2"/>
    <field x="2"/>
  </colFields>
  <colItems count="4">
    <i>
      <x/>
      <x v="1"/>
    </i>
    <i i="1">
      <x v="1"/>
      <x v="1"/>
    </i>
    <i t="grand">
      <x/>
    </i>
    <i t="grand" i="1">
      <x/>
    </i>
  </colItems>
  <dataFields count="2">
    <dataField name="Count of Account Name" fld="1" subtotal="count" baseField="0" baseItem="0"/>
    <dataField name="Count of Included/Excluded"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4419CDF7-178E-4601-A7AC-55ABAE333BBF}" name="PivotTable1" cacheId="2"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rowHeaderCaption="size in m3">
  <location ref="F3:F30" firstHeaderRow="1" firstDataRow="1" firstDataCol="1" rowPageCount="1" colPageCount="1"/>
  <pivotFields count="27">
    <pivotField showAll="0"/>
    <pivotField showAll="0"/>
    <pivotField axis="axisPage" compact="0" subtotalTop="0" multipleItemSelectionAllowed="1" showAll="0">
      <items count="5">
        <item h="1" x="2"/>
        <item x="1"/>
        <item h="1" x="0"/>
        <item h="1"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sortType="ascending">
      <items count="35">
        <item x="27"/>
        <item x="25"/>
        <item x="26"/>
        <item x="23"/>
        <item x="7"/>
        <item x="21"/>
        <item x="3"/>
        <item x="24"/>
        <item x="30"/>
        <item x="2"/>
        <item x="22"/>
        <item x="0"/>
        <item x="1"/>
        <item x="10"/>
        <item x="8"/>
        <item x="15"/>
        <item x="4"/>
        <item x="5"/>
        <item x="18"/>
        <item x="6"/>
        <item x="13"/>
        <item x="14"/>
        <item x="32"/>
        <item x="17"/>
        <item x="19"/>
        <item x="20"/>
        <item x="9"/>
        <item x="12"/>
        <item x="31"/>
        <item x="11"/>
        <item x="16"/>
        <item x="29"/>
        <item x="28"/>
        <item x="33"/>
        <item t="default"/>
      </items>
    </pivotField>
    <pivotField showAll="0"/>
    <pivotField showAll="0"/>
    <pivotField showAll="0"/>
    <pivotField showAll="0"/>
    <pivotField showAll="0"/>
  </pivotFields>
  <rowFields count="1">
    <field x="21"/>
  </rowFields>
  <rowItems count="27">
    <i>
      <x/>
    </i>
    <i>
      <x v="1"/>
    </i>
    <i>
      <x v="2"/>
    </i>
    <i>
      <x v="3"/>
    </i>
    <i>
      <x v="4"/>
    </i>
    <i>
      <x v="6"/>
    </i>
    <i>
      <x v="7"/>
    </i>
    <i>
      <x v="8"/>
    </i>
    <i>
      <x v="9"/>
    </i>
    <i>
      <x v="10"/>
    </i>
    <i>
      <x v="11"/>
    </i>
    <i>
      <x v="12"/>
    </i>
    <i>
      <x v="13"/>
    </i>
    <i>
      <x v="14"/>
    </i>
    <i>
      <x v="15"/>
    </i>
    <i>
      <x v="16"/>
    </i>
    <i>
      <x v="17"/>
    </i>
    <i>
      <x v="18"/>
    </i>
    <i>
      <x v="19"/>
    </i>
    <i>
      <x v="21"/>
    </i>
    <i>
      <x v="23"/>
    </i>
    <i>
      <x v="24"/>
    </i>
    <i>
      <x v="26"/>
    </i>
    <i>
      <x v="27"/>
    </i>
    <i>
      <x v="28"/>
    </i>
    <i>
      <x v="29"/>
    </i>
    <i t="grand">
      <x/>
    </i>
  </rowItems>
  <colItems count="1">
    <i/>
  </colItems>
  <pageFields count="1">
    <pageField fld="2" hier="-1"/>
  </pageFields>
  <formats count="7">
    <format dxfId="9">
      <pivotArea field="21" type="button" dataOnly="0" labelOnly="1" outline="0" axis="axisRow" fieldPosition="0"/>
    </format>
    <format dxfId="8">
      <pivotArea dataOnly="0" labelOnly="1" fieldPosition="0">
        <references count="1">
          <reference field="21" count="19">
            <x v="3"/>
            <x v="4"/>
            <x v="6"/>
            <x v="7"/>
            <x v="8"/>
            <x v="9"/>
            <x v="10"/>
            <x v="11"/>
            <x v="12"/>
            <x v="13"/>
            <x v="14"/>
            <x v="15"/>
            <x v="16"/>
            <x v="17"/>
            <x v="19"/>
            <x v="21"/>
            <x v="23"/>
            <x v="26"/>
            <x v="27"/>
          </reference>
        </references>
      </pivotArea>
    </format>
    <format dxfId="7">
      <pivotArea field="21" type="button" dataOnly="0" labelOnly="1" outline="0" axis="axisRow" fieldPosition="0"/>
    </format>
    <format dxfId="6">
      <pivotArea dataOnly="0" labelOnly="1" fieldPosition="0">
        <references count="1">
          <reference field="21" count="19">
            <x v="3"/>
            <x v="4"/>
            <x v="6"/>
            <x v="7"/>
            <x v="8"/>
            <x v="9"/>
            <x v="10"/>
            <x v="11"/>
            <x v="12"/>
            <x v="13"/>
            <x v="14"/>
            <x v="15"/>
            <x v="16"/>
            <x v="17"/>
            <x v="19"/>
            <x v="21"/>
            <x v="23"/>
            <x v="26"/>
            <x v="27"/>
          </reference>
        </references>
      </pivotArea>
    </format>
    <format dxfId="5">
      <pivotArea dataOnly="0" labelOnly="1" fieldPosition="0">
        <references count="1">
          <reference field="21" count="0"/>
        </references>
      </pivotArea>
    </format>
    <format dxfId="4">
      <pivotArea dataOnly="0" labelOnly="1" fieldPosition="0">
        <references count="1">
          <reference field="21" count="0"/>
        </references>
      </pivotArea>
    </format>
    <format dxfId="3">
      <pivotArea dataOnly="0" labelOnly="1" fieldPosition="0">
        <references count="1">
          <reference field="21" count="26">
            <x v="0"/>
            <x v="1"/>
            <x v="2"/>
            <x v="3"/>
            <x v="4"/>
            <x v="6"/>
            <x v="7"/>
            <x v="8"/>
            <x v="9"/>
            <x v="10"/>
            <x v="11"/>
            <x v="12"/>
            <x v="13"/>
            <x v="14"/>
            <x v="15"/>
            <x v="16"/>
            <x v="17"/>
            <x v="18"/>
            <x v="19"/>
            <x v="21"/>
            <x v="23"/>
            <x v="24"/>
            <x v="26"/>
            <x v="27"/>
            <x v="28"/>
            <x v="29"/>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6" dT="2024-03-25T12:15:55.79" personId="{00000000-0000-0000-0000-000000000000}" id="{7DD1809E-A0A3-4D34-94D3-3AF0300CE3D0}">
    <text xml:space="preserve">This is not very transparent - it would be helpful to indicate the start date </text>
  </threadedComment>
  <threadedComment ref="D6" dT="2024-04-06T07:01:30.46" personId="{00000000-0000-0000-0000-000000000000}" id="{51DB9A57-6533-4AF2-B36A-50D6E9EAE5C5}" parentId="{7DD1809E-A0A3-4D34-94D3-3AF0300CE3D0}">
    <text>Text is updated</text>
  </threadedComment>
</ThreadedComment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7.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ivotTable" Target="../pivotTables/pivotTable3.xml"/></Relationships>
</file>

<file path=xl/worksheets/_rels/sheet2.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17" Type="http://schemas.openxmlformats.org/officeDocument/2006/relationships/hyperlink" Target="https://hivos.my.salesforce.com/sfc/servlet.shepherd/version/renditionDownload?rendition=ORIGINAL_Jpg&amp;versionId=068QF00000IsBTyYAN" TargetMode="External"/><Relationship Id="rId671" Type="http://schemas.openxmlformats.org/officeDocument/2006/relationships/hyperlink" Target="https://hivos.my.salesforce.com/sfc/servlet.shepherd/version/renditionDownload?rendition=ORIGINAL_Jpg&amp;versionId=068QF00000J745dYAB" TargetMode="External"/><Relationship Id="rId21" Type="http://schemas.openxmlformats.org/officeDocument/2006/relationships/hyperlink" Target="https://hivos.my.salesforce.com/sfc/servlet.shepherd/version/renditionDownload?rendition=ORIGINAL_Jpg&amp;versionId=068QF00000JBt6JYAT" TargetMode="External"/><Relationship Id="rId324" Type="http://schemas.openxmlformats.org/officeDocument/2006/relationships/hyperlink" Target="https://hivos.my.salesforce.com/sfc/servlet.shepherd/version/renditionDownload?rendition=ORIGINAL_Jpg&amp;versionId=068QF00000JCsPtYAL" TargetMode="External"/><Relationship Id="rId531" Type="http://schemas.openxmlformats.org/officeDocument/2006/relationships/hyperlink" Target="https://hivos.my.salesforce.com/sfc/servlet.shepherd/version/renditionDownload?rendition=ORIGINAL_Jpg&amp;versionId=068QF00000JBhjTYAT" TargetMode="External"/><Relationship Id="rId629" Type="http://schemas.openxmlformats.org/officeDocument/2006/relationships/hyperlink" Target="https://hivos.my.salesforce.com/sfc/servlet.shepherd/version/renditionDownload?rendition=ORIGINAL_Jpg&amp;versionId=068QF00000IgBESYA3" TargetMode="External"/><Relationship Id="rId170" Type="http://schemas.openxmlformats.org/officeDocument/2006/relationships/hyperlink" Target="https://hivos.my.salesforce.com/sfc/servlet.shepherd/version/renditionDownload?rendition=ORIGINAL_Jpg&amp;versionId=068QF00000JVSusYAH" TargetMode="External"/><Relationship Id="rId268" Type="http://schemas.openxmlformats.org/officeDocument/2006/relationships/hyperlink" Target="https://hivos.my.salesforce.com/sfc/servlet.shepherd/version/renditionDownload?rendition=ORIGINAL_Jpg&amp;versionId=068QF00000JBknlYAD" TargetMode="External"/><Relationship Id="rId475" Type="http://schemas.openxmlformats.org/officeDocument/2006/relationships/hyperlink" Target="https://hivos.my.salesforce.com/sfc/servlet.shepherd/version/renditionDownload?rendition=ORIGINAL_Jpg&amp;versionId=068QF00000IyEE3YAN" TargetMode="External"/><Relationship Id="rId682" Type="http://schemas.openxmlformats.org/officeDocument/2006/relationships/hyperlink" Target="https://hivos.my.salesforce.com/sfc/servlet.shepherd/version/renditionDownload?rendition=ORIGINAL_Jpg&amp;versionId=068QF00000IgMucYAF" TargetMode="External"/><Relationship Id="rId32" Type="http://schemas.openxmlformats.org/officeDocument/2006/relationships/hyperlink" Target="https://hivos.my.salesforce.com/sfc/servlet.shepherd/version/renditionDownload?rendition=ORIGINAL_Jpg&amp;versionId=068QF00000JPTjuYAH" TargetMode="External"/><Relationship Id="rId128" Type="http://schemas.openxmlformats.org/officeDocument/2006/relationships/hyperlink" Target="https://hivos.my.salesforce.com/sfc/servlet.shepherd/version/renditionDownload?rendition=ORIGINAL_Jpg&amp;versionId=068QF00000J3JzKYAV" TargetMode="External"/><Relationship Id="rId335" Type="http://schemas.openxmlformats.org/officeDocument/2006/relationships/hyperlink" Target="https://hivos.my.salesforce.com/sfc/servlet.shepherd/version/renditionDownload?rendition=ORIGINAL_Jpg&amp;versionId=068QF00000IygA5YAJ" TargetMode="External"/><Relationship Id="rId542" Type="http://schemas.openxmlformats.org/officeDocument/2006/relationships/hyperlink" Target="https://hivos.my.salesforce.com/sfc/servlet.shepherd/version/renditionDownload?rendition=ORIGINAL_Jpg&amp;versionId=068QF00000J4k9OYAR" TargetMode="External"/><Relationship Id="rId181" Type="http://schemas.openxmlformats.org/officeDocument/2006/relationships/hyperlink" Target="https://hivos.my.salesforce.com/sfc/servlet.shepherd/version/renditionDownload?rendition=ORIGINAL_Jpg&amp;versionId=068QF00000JWLCrYAP" TargetMode="External"/><Relationship Id="rId402" Type="http://schemas.openxmlformats.org/officeDocument/2006/relationships/hyperlink" Target="https://hivos.my.salesforce.com/sfc/servlet.shepherd/version/renditionDownload?rendition=ORIGINAL_Jpg&amp;versionId=068QF00000JPuosYAD" TargetMode="External"/><Relationship Id="rId279" Type="http://schemas.openxmlformats.org/officeDocument/2006/relationships/hyperlink" Target="https://hivos.my.salesforce.com/sfc/servlet.shepherd/version/renditionDownload?rendition=ORIGINAL_Jpg&amp;versionId=068QF00000J93JtYAJ" TargetMode="External"/><Relationship Id="rId486" Type="http://schemas.openxmlformats.org/officeDocument/2006/relationships/hyperlink" Target="https://hivos.my.salesforce.com/sfc/servlet.shepherd/version/renditionDownload?rendition=ORIGINAL_Jpg&amp;versionId=068QF00000IglpmYAB" TargetMode="External"/><Relationship Id="rId693" Type="http://schemas.openxmlformats.org/officeDocument/2006/relationships/hyperlink" Target="https://hivos.my.salesforce.com/sfc/servlet.shepherd/version/renditionDownload?rendition=ORIGINAL_Jpg&amp;versionId=068QF00000JikyhYAB" TargetMode="External"/><Relationship Id="rId707" Type="http://schemas.openxmlformats.org/officeDocument/2006/relationships/hyperlink" Target="https://hivos.my.salesforce.com/sfc/servlet.shepherd/version/renditionDownload?rendition=ORIGINAL_Jpg&amp;versionId=068QF00000JKMO1YAP" TargetMode="External"/><Relationship Id="rId43" Type="http://schemas.openxmlformats.org/officeDocument/2006/relationships/hyperlink" Target="https://hivos.my.salesforce.com/sfc/servlet.shepherd/version/renditionDownload?rendition=ORIGINAL_Jpg&amp;versionId=068QF00000Ifz0PYAR" TargetMode="External"/><Relationship Id="rId139" Type="http://schemas.openxmlformats.org/officeDocument/2006/relationships/hyperlink" Target="https://hivos.my.salesforce.com/sfc/servlet.shepherd/version/renditionDownload?rendition=ORIGINAL_Jpg&amp;versionId=068QF00000J3aiNYAR" TargetMode="External"/><Relationship Id="rId346" Type="http://schemas.openxmlformats.org/officeDocument/2006/relationships/hyperlink" Target="https://hivos.my.salesforce.com/sfc/servlet.shepherd/version/renditionDownload?rendition=ORIGINAL_Jpg&amp;versionId=068QF00000JhJMGYA3" TargetMode="External"/><Relationship Id="rId553" Type="http://schemas.openxmlformats.org/officeDocument/2006/relationships/hyperlink" Target="https://hivos.my.salesforce.com/sfc/servlet.shepherd/version/renditionDownload?rendition=ORIGINAL_Jpg&amp;versionId=068QF00000IskZnYAJ" TargetMode="External"/><Relationship Id="rId192" Type="http://schemas.openxmlformats.org/officeDocument/2006/relationships/hyperlink" Target="https://hivos.my.salesforce.com/sfc/servlet.shepherd/version/renditionDownload?rendition=ORIGINAL_Jpg&amp;versionId=068QF00000JItPoYAL" TargetMode="External"/><Relationship Id="rId206" Type="http://schemas.openxmlformats.org/officeDocument/2006/relationships/hyperlink" Target="https://hivos.my.salesforce.com/sfc/servlet.shepherd/version/renditionDownload?rendition=ORIGINAL_Jpg&amp;versionId=068QF00000J9hAtYAJ" TargetMode="External"/><Relationship Id="rId413" Type="http://schemas.openxmlformats.org/officeDocument/2006/relationships/hyperlink" Target="https://hivos.my.salesforce.com/sfc/servlet.shepherd/version/renditionDownload?rendition=ORIGINAL_Jpg&amp;versionId=068QF00000JFdm7YAD" TargetMode="External"/><Relationship Id="rId497" Type="http://schemas.openxmlformats.org/officeDocument/2006/relationships/hyperlink" Target="https://hivos.my.salesforce.com/sfc/servlet.shepherd/version/renditionDownload?rendition=ORIGINAL_Jpg&amp;versionId=068QF00000JNYhDYAX" TargetMode="External"/><Relationship Id="rId620" Type="http://schemas.openxmlformats.org/officeDocument/2006/relationships/hyperlink" Target="https://hivos.my.salesforce.com/sfc/servlet.shepherd/version/renditionDownload?rendition=ORIGINAL_Jpg&amp;versionId=068QF00000IsC6lYAF" TargetMode="External"/><Relationship Id="rId718" Type="http://schemas.openxmlformats.org/officeDocument/2006/relationships/printerSettings" Target="../printerSettings/printerSettings1.bin"/><Relationship Id="rId357" Type="http://schemas.openxmlformats.org/officeDocument/2006/relationships/hyperlink" Target="https://hivos.my.salesforce.com/sfc/servlet.shepherd/version/renditionDownload?rendition=ORIGINAL_Jpg&amp;versionId=068QF00000JJMoJYAX" TargetMode="External"/><Relationship Id="rId54" Type="http://schemas.openxmlformats.org/officeDocument/2006/relationships/hyperlink" Target="https://hivos.my.salesforce.com/sfc/servlet.shepherd/version/renditionDownload?rendition=ORIGINAL_Jpg&amp;versionId=068QF00000IxaLGYAZ" TargetMode="External"/><Relationship Id="rId217" Type="http://schemas.openxmlformats.org/officeDocument/2006/relationships/hyperlink" Target="https://hivos.my.salesforce.com/sfc/servlet.shepherd/version/renditionDownload?rendition=ORIGINAL_Jpg&amp;versionId=068QF00000IyWAjYAN" TargetMode="External"/><Relationship Id="rId564" Type="http://schemas.openxmlformats.org/officeDocument/2006/relationships/hyperlink" Target="https://hivos.my.salesforce.com/sfc/servlet.shepherd/version/renditionDownload?rendition=ORIGINAL_Jpg&amp;versionId=068QF00000IhUbaYAF" TargetMode="External"/><Relationship Id="rId424" Type="http://schemas.openxmlformats.org/officeDocument/2006/relationships/hyperlink" Target="https://hivos.my.salesforce.com/sfc/servlet.shepherd/version/renditionDownload?rendition=ORIGINAL_Jpg&amp;versionId=068QF00000JC3P0YAL" TargetMode="External"/><Relationship Id="rId631" Type="http://schemas.openxmlformats.org/officeDocument/2006/relationships/hyperlink" Target="https://hivos.my.salesforce.com/sfc/servlet.shepherd/version/renditionDownload?rendition=ORIGINAL_Jpg&amp;versionId=068QF00000InSlcYAF" TargetMode="External"/><Relationship Id="rId270" Type="http://schemas.openxmlformats.org/officeDocument/2006/relationships/hyperlink" Target="https://hivos.my.salesforce.com/sfc/servlet.shepherd/version/renditionDownload?rendition=ORIGINAL_Jpg&amp;versionId=068QF00000JBZFkYAP" TargetMode="External"/><Relationship Id="rId65" Type="http://schemas.openxmlformats.org/officeDocument/2006/relationships/hyperlink" Target="https://hivos.my.salesforce.com/sfc/servlet.shepherd/version/renditionDownload?rendition=ORIGINAL_Jpg&amp;versionId=068QF00000J8cYDYAZ" TargetMode="External"/><Relationship Id="rId130" Type="http://schemas.openxmlformats.org/officeDocument/2006/relationships/hyperlink" Target="https://hivos.my.salesforce.com/sfc/servlet.shepherd/version/renditionDownload?rendition=ORIGINAL_Jpg&amp;versionId=068QF00000J39f4YAB" TargetMode="External"/><Relationship Id="rId368" Type="http://schemas.openxmlformats.org/officeDocument/2006/relationships/hyperlink" Target="https://hivos.my.salesforce.com/sfc/servlet.shepherd/version/renditionDownload?rendition=ORIGINAL_Jpg&amp;versionId=068QF00000JAkJZYA1" TargetMode="External"/><Relationship Id="rId575" Type="http://schemas.openxmlformats.org/officeDocument/2006/relationships/hyperlink" Target="https://hivos.my.salesforce.com/sfc/servlet.shepherd/version/renditionDownload?rendition=ORIGINAL_Jpg&amp;versionId=068QF00000JWwluYAD" TargetMode="External"/><Relationship Id="rId228" Type="http://schemas.openxmlformats.org/officeDocument/2006/relationships/hyperlink" Target="https://hivos.my.salesforce.com/sfc/servlet.shepherd/version/renditionDownload?rendition=ORIGINAL_Jpg&amp;versionId=068QF00000Ix5vnYAB" TargetMode="External"/><Relationship Id="rId435" Type="http://schemas.openxmlformats.org/officeDocument/2006/relationships/hyperlink" Target="https://hivos.my.salesforce.com/sfc/servlet.shepherd/version/renditionDownload?rendition=ORIGINAL_Jpg&amp;versionId=068QF00000J3eioYAB" TargetMode="External"/><Relationship Id="rId642" Type="http://schemas.openxmlformats.org/officeDocument/2006/relationships/hyperlink" Target="https://hivos.my.salesforce.com/sfc/servlet.shepherd/version/renditionDownload?rendition=ORIGINAL_Jpg&amp;versionId=068QF00000Jrf5NYAR" TargetMode="External"/><Relationship Id="rId281" Type="http://schemas.openxmlformats.org/officeDocument/2006/relationships/hyperlink" Target="https://hivos.my.salesforce.com/sfc/servlet.shepherd/version/renditionDownload?rendition=ORIGINAL_Jpg&amp;versionId=068QF00000J92hBYAR" TargetMode="External"/><Relationship Id="rId502" Type="http://schemas.openxmlformats.org/officeDocument/2006/relationships/hyperlink" Target="https://hivos.my.salesforce.com/sfc/servlet.shepherd/version/renditionDownload?rendition=ORIGINAL_Jpg&amp;versionId=068QF00000JK325YAD" TargetMode="External"/><Relationship Id="rId76" Type="http://schemas.openxmlformats.org/officeDocument/2006/relationships/hyperlink" Target="https://hivos.my.salesforce.com/sfc/servlet.shepherd/version/renditionDownload?rendition=ORIGINAL_Jpg&amp;versionId=068QF00000JBjLRYA1" TargetMode="External"/><Relationship Id="rId141" Type="http://schemas.openxmlformats.org/officeDocument/2006/relationships/hyperlink" Target="https://hivos.my.salesforce.com/sfc/servlet.shepherd/version/renditionDownload?rendition=ORIGINAL_Jpg&amp;versionId=068QF00000J899nYAB" TargetMode="External"/><Relationship Id="rId379" Type="http://schemas.openxmlformats.org/officeDocument/2006/relationships/hyperlink" Target="https://hivos.my.salesforce.com/sfc/servlet.shepherd/version/renditionDownload?rendition=ORIGINAL_Jpg&amp;versionId=068QF00000J5ORlYAN" TargetMode="External"/><Relationship Id="rId586" Type="http://schemas.openxmlformats.org/officeDocument/2006/relationships/hyperlink" Target="https://hivos.my.salesforce.com/sfc/servlet.shepherd/version/renditionDownload?rendition=ORIGINAL_Jpg&amp;versionId=068QF00000JQBo9YAH" TargetMode="External"/><Relationship Id="rId7" Type="http://schemas.openxmlformats.org/officeDocument/2006/relationships/hyperlink" Target="https://hivos.my.salesforce.com/sfc/servlet.shepherd/version/renditionDownload?rendition=ORIGINAL_Jpg&amp;versionId=068QF00000J5x4ZYAR" TargetMode="External"/><Relationship Id="rId239" Type="http://schemas.openxmlformats.org/officeDocument/2006/relationships/hyperlink" Target="https://hivos.my.salesforce.com/sfc/servlet.shepherd/version/renditionDownload?rendition=ORIGINAL_Jpg&amp;versionId=068QF00000IgPAvYAN" TargetMode="External"/><Relationship Id="rId446" Type="http://schemas.openxmlformats.org/officeDocument/2006/relationships/hyperlink" Target="https://hivos.my.salesforce.com/sfc/servlet.shepherd/version/renditionDownload?rendition=ORIGINAL_Jpg&amp;versionId=068QF00000Imv2BYAR" TargetMode="External"/><Relationship Id="rId653" Type="http://schemas.openxmlformats.org/officeDocument/2006/relationships/hyperlink" Target="https://hivos.my.salesforce.com/sfc/servlet.shepherd/version/renditionDownload?rendition=ORIGINAL_Jpg&amp;versionId=068QF00000JSWEzYAP" TargetMode="External"/><Relationship Id="rId292" Type="http://schemas.openxmlformats.org/officeDocument/2006/relationships/hyperlink" Target="https://hivos.my.salesforce.com/sfc/servlet.shepherd/version/renditionDownload?rendition=ORIGINAL_Jpg&amp;versionId=068QF00000IsyOEYAZ" TargetMode="External"/><Relationship Id="rId306" Type="http://schemas.openxmlformats.org/officeDocument/2006/relationships/hyperlink" Target="https://hivos.my.salesforce.com/sfc/servlet.shepherd/version/renditionDownload?rendition=ORIGINAL_Jpg&amp;versionId=068QF00000Inq7zYAB" TargetMode="External"/><Relationship Id="rId87" Type="http://schemas.openxmlformats.org/officeDocument/2006/relationships/hyperlink" Target="https://hivos.my.salesforce.com/sfc/servlet.shepherd/version/renditionDownload?rendition=ORIGINAL_Jpg&amp;versionId=068QF00000JJOAOYA5" TargetMode="External"/><Relationship Id="rId513" Type="http://schemas.openxmlformats.org/officeDocument/2006/relationships/hyperlink" Target="https://hivos.my.salesforce.com/sfc/servlet.shepherd/version/renditionDownload?rendition=ORIGINAL_Jpg&amp;versionId=068QF00000J3LWTYA3" TargetMode="External"/><Relationship Id="rId597" Type="http://schemas.openxmlformats.org/officeDocument/2006/relationships/hyperlink" Target="https://hivos.my.salesforce.com/sfc/servlet.shepherd/version/renditionDownload?rendition=ORIGINAL_Jpg&amp;versionId=068QF00000JKsanYAD" TargetMode="External"/><Relationship Id="rId152" Type="http://schemas.openxmlformats.org/officeDocument/2006/relationships/hyperlink" Target="https://hivos.my.salesforce.com/sfc/servlet.shepherd/version/renditionDownload?rendition=ORIGINAL_Jpg&amp;versionId=068QF00000JBb1KYAT" TargetMode="External"/><Relationship Id="rId457" Type="http://schemas.openxmlformats.org/officeDocument/2006/relationships/hyperlink" Target="https://hivos.my.salesforce.com/sfc/servlet.shepherd/version/renditionDownload?rendition=ORIGINAL_Jpg&amp;versionId=068QF00000JQRWHYA5" TargetMode="External"/><Relationship Id="rId664" Type="http://schemas.openxmlformats.org/officeDocument/2006/relationships/hyperlink" Target="https://hivos.my.salesforce.com/sfc/servlet.shepherd/version/renditionDownload?rendition=ORIGINAL_Jpg&amp;versionId=068QF00000JApUZYA1" TargetMode="External"/><Relationship Id="rId14" Type="http://schemas.openxmlformats.org/officeDocument/2006/relationships/hyperlink" Target="https://hivos.my.salesforce.com/sfc/servlet.shepherd/version/renditionDownload?rendition=ORIGINAL_Jpg&amp;versionId=068QF00000J2iWiYAJ" TargetMode="External"/><Relationship Id="rId317" Type="http://schemas.openxmlformats.org/officeDocument/2006/relationships/hyperlink" Target="https://hivos.my.salesforce.com/sfc/servlet.shepherd/version/renditionDownload?rendition=ORIGINAL_Jpg&amp;versionId=068QF00000JPGTGYA5" TargetMode="External"/><Relationship Id="rId524" Type="http://schemas.openxmlformats.org/officeDocument/2006/relationships/hyperlink" Target="https://hivos.my.salesforce.com/sfc/servlet.shepherd/version/renditionDownload?rendition=ORIGINAL_Jpg&amp;versionId=068QF00000JQZ5dYAH" TargetMode="External"/><Relationship Id="rId98" Type="http://schemas.openxmlformats.org/officeDocument/2006/relationships/hyperlink" Target="https://hivos.my.salesforce.com/sfc/servlet.shepherd/version/renditionDownload?rendition=ORIGINAL_Jpg&amp;versionId=068QF00000JXf1YYAT" TargetMode="External"/><Relationship Id="rId163" Type="http://schemas.openxmlformats.org/officeDocument/2006/relationships/hyperlink" Target="https://hivos.my.salesforce.com/sfc/servlet.shepherd/version/renditionDownload?rendition=ORIGINAL_Jpg&amp;versionId=068QF00000JGDEWYA5" TargetMode="External"/><Relationship Id="rId370" Type="http://schemas.openxmlformats.org/officeDocument/2006/relationships/hyperlink" Target="https://hivos.my.salesforce.com/sfc/servlet.shepherd/version/renditionDownload?rendition=ORIGINAL_Jpg&amp;versionId=068QF00000JASbBYAX" TargetMode="External"/><Relationship Id="rId230" Type="http://schemas.openxmlformats.org/officeDocument/2006/relationships/hyperlink" Target="https://hivos.my.salesforce.com/sfc/servlet.shepherd/version/renditionDownload?rendition=ORIGINAL_Jpg&amp;versionId=068QF00000IegPZYAZ" TargetMode="External"/><Relationship Id="rId468" Type="http://schemas.openxmlformats.org/officeDocument/2006/relationships/hyperlink" Target="https://hivos.my.salesforce.com/sfc/servlet.shepherd/version/renditionDownload?rendition=ORIGINAL_Jpg&amp;versionId=068QF00000J9LdOYAV" TargetMode="External"/><Relationship Id="rId675" Type="http://schemas.openxmlformats.org/officeDocument/2006/relationships/hyperlink" Target="https://hivos.my.salesforce.com/sfc/servlet.shepherd/version/renditionDownload?rendition=ORIGINAL_Jpg&amp;versionId=068QF00000J13SRYAZ" TargetMode="External"/><Relationship Id="rId25" Type="http://schemas.openxmlformats.org/officeDocument/2006/relationships/hyperlink" Target="https://hivos.my.salesforce.com/sfc/servlet.shepherd/version/renditionDownload?rendition=ORIGINAL_Jpg&amp;versionId=068QF00000JPqWjYAL" TargetMode="External"/><Relationship Id="rId328" Type="http://schemas.openxmlformats.org/officeDocument/2006/relationships/hyperlink" Target="https://hivos.my.salesforce.com/sfc/servlet.shepherd/version/renditionDownload?rendition=ORIGINAL_Jpg&amp;versionId=068QF00000J4cYRYAZ" TargetMode="External"/><Relationship Id="rId535" Type="http://schemas.openxmlformats.org/officeDocument/2006/relationships/hyperlink" Target="https://hivos.my.salesforce.com/sfc/servlet.shepherd/version/renditionDownload?rendition=ORIGINAL_Jpg&amp;versionId=068QF00000J9GgyYAF" TargetMode="External"/><Relationship Id="rId174" Type="http://schemas.openxmlformats.org/officeDocument/2006/relationships/hyperlink" Target="https://hivos.my.salesforce.com/sfc/servlet.shepherd/version/renditionDownload?rendition=ORIGINAL_Jpg&amp;versionId=068QF00000JZxiEYAT" TargetMode="External"/><Relationship Id="rId381" Type="http://schemas.openxmlformats.org/officeDocument/2006/relationships/hyperlink" Target="https://hivos.my.salesforce.com/sfc/servlet.shepherd/version/renditionDownload?rendition=ORIGINAL_Jpg&amp;versionId=068QF00000IzuSkYAJ" TargetMode="External"/><Relationship Id="rId602" Type="http://schemas.openxmlformats.org/officeDocument/2006/relationships/hyperlink" Target="https://hivos.my.salesforce.com/sfc/servlet.shepherd/version/renditionDownload?rendition=ORIGINAL_Jpg&amp;versionId=068QF00000J96pmYAB" TargetMode="External"/><Relationship Id="rId241" Type="http://schemas.openxmlformats.org/officeDocument/2006/relationships/hyperlink" Target="https://hivos.my.salesforce.com/sfc/servlet.shepherd/version/renditionDownload?rendition=ORIGINAL_Jpg&amp;versionId=068QF00000IeIFEYA3" TargetMode="External"/><Relationship Id="rId479" Type="http://schemas.openxmlformats.org/officeDocument/2006/relationships/hyperlink" Target="https://hivos.my.salesforce.com/sfc/servlet.shepherd/version/renditionDownload?rendition=ORIGINAL_Jpg&amp;versionId=068QF00000IsmBmYAJ" TargetMode="External"/><Relationship Id="rId686" Type="http://schemas.openxmlformats.org/officeDocument/2006/relationships/hyperlink" Target="https://hivos.my.salesforce.com/sfc/servlet.shepherd/version/renditionDownload?rendition=ORIGINAL_Jpg&amp;versionId=068QF00000JinWmYAJ" TargetMode="External"/><Relationship Id="rId36" Type="http://schemas.openxmlformats.org/officeDocument/2006/relationships/hyperlink" Target="https://hivos.my.salesforce.com/sfc/servlet.shepherd/version/renditionDownload?rendition=ORIGINAL_Jpg&amp;versionId=068QF00000JVywEYAT" TargetMode="External"/><Relationship Id="rId339" Type="http://schemas.openxmlformats.org/officeDocument/2006/relationships/hyperlink" Target="https://hivos.my.salesforce.com/sfc/servlet.shepherd/version/renditionDownload?rendition=ORIGINAL_Jpg&amp;versionId=068QF00000IgFJdYAN" TargetMode="External"/><Relationship Id="rId546" Type="http://schemas.openxmlformats.org/officeDocument/2006/relationships/hyperlink" Target="https://hivos.my.salesforce.com/sfc/servlet.shepherd/version/renditionDownload?rendition=ORIGINAL_Jpg&amp;versionId=068QF00000J4bsWYAR" TargetMode="External"/><Relationship Id="rId101" Type="http://schemas.openxmlformats.org/officeDocument/2006/relationships/hyperlink" Target="https://hivos.my.salesforce.com/sfc/servlet.shepherd/version/renditionDownload?rendition=ORIGINAL_Jpg&amp;versionId=068QF00000IfMVGYA3" TargetMode="External"/><Relationship Id="rId185" Type="http://schemas.openxmlformats.org/officeDocument/2006/relationships/hyperlink" Target="https://hivos.my.salesforce.com/sfc/servlet.shepherd/version/renditionDownload?rendition=ORIGINAL_Jpg&amp;versionId=068QF00000JRtWxYAL" TargetMode="External"/><Relationship Id="rId406" Type="http://schemas.openxmlformats.org/officeDocument/2006/relationships/hyperlink" Target="https://hivos.my.salesforce.com/sfc/servlet.shepherd/version/renditionDownload?rendition=ORIGINAL_Jpg&amp;versionId=068QF00000JNbdRYAT" TargetMode="External"/><Relationship Id="rId392" Type="http://schemas.openxmlformats.org/officeDocument/2006/relationships/hyperlink" Target="https://hivos.my.salesforce.com/sfc/servlet.shepherd/version/renditionDownload?rendition=ORIGINAL_Jpg&amp;versionId=068QF00000InAOxYAN" TargetMode="External"/><Relationship Id="rId613" Type="http://schemas.openxmlformats.org/officeDocument/2006/relationships/hyperlink" Target="https://hivos.my.salesforce.com/sfc/servlet.shepherd/version/renditionDownload?rendition=ORIGINAL_Jpg&amp;versionId=068QF00000IzieZYAR" TargetMode="External"/><Relationship Id="rId697" Type="http://schemas.openxmlformats.org/officeDocument/2006/relationships/hyperlink" Target="https://hivos.my.salesforce.com/sfc/servlet.shepherd/version/renditionDownload?rendition=ORIGINAL_Jpg&amp;versionId=068QF00000JKFBJYA5" TargetMode="External"/><Relationship Id="rId252" Type="http://schemas.openxmlformats.org/officeDocument/2006/relationships/hyperlink" Target="https://hivos.my.salesforce.com/sfc/servlet.shepherd/version/renditionDownload?rendition=ORIGINAL_Jpg&amp;versionId=068QF00000IgUs9YAF" TargetMode="External"/><Relationship Id="rId47" Type="http://schemas.openxmlformats.org/officeDocument/2006/relationships/hyperlink" Target="https://hivos.my.salesforce.com/sfc/servlet.shepherd/version/renditionDownload?rendition=ORIGINAL_Jpg&amp;versionId=068QF00000IsgBDYAZ" TargetMode="External"/><Relationship Id="rId112" Type="http://schemas.openxmlformats.org/officeDocument/2006/relationships/hyperlink" Target="https://hivos.my.salesforce.com/sfc/servlet.shepherd/version/renditionDownload?rendition=ORIGINAL_Jpg&amp;versionId=068QF00000IlFBMYA3" TargetMode="External"/><Relationship Id="rId557" Type="http://schemas.openxmlformats.org/officeDocument/2006/relationships/hyperlink" Target="https://hivos.my.salesforce.com/sfc/servlet.shepherd/version/renditionDownload?rendition=ORIGINAL_Jpg&amp;versionId=068QF00000Isr8EYAR" TargetMode="External"/><Relationship Id="rId196" Type="http://schemas.openxmlformats.org/officeDocument/2006/relationships/hyperlink" Target="https://hivos.my.salesforce.com/sfc/servlet.shepherd/version/renditionDownload?rendition=ORIGINAL_Jpg&amp;versionId=068QF00000JBRbRYAX" TargetMode="External"/><Relationship Id="rId417" Type="http://schemas.openxmlformats.org/officeDocument/2006/relationships/hyperlink" Target="https://hivos.my.salesforce.com/sfc/servlet.shepherd/version/renditionDownload?rendition=ORIGINAL_Jpg&amp;versionId=068QF00000JC8mrYAD" TargetMode="External"/><Relationship Id="rId624" Type="http://schemas.openxmlformats.org/officeDocument/2006/relationships/hyperlink" Target="https://hivos.my.salesforce.com/sfc/servlet.shepherd/version/renditionDownload?rendition=ORIGINAL_Jpg&amp;versionId=068QF00000InSwwYAF" TargetMode="External"/><Relationship Id="rId263" Type="http://schemas.openxmlformats.org/officeDocument/2006/relationships/hyperlink" Target="https://hivos.my.salesforce.com/sfc/servlet.shepherd/version/renditionDownload?rendition=ORIGINAL_Jpg&amp;versionId=068QF00000JThYCYA1" TargetMode="External"/><Relationship Id="rId470" Type="http://schemas.openxmlformats.org/officeDocument/2006/relationships/hyperlink" Target="https://hivos.my.salesforce.com/sfc/servlet.shepherd/version/renditionDownload?rendition=ORIGINAL_Jpg&amp;versionId=068QF00000J9MRPYA3" TargetMode="External"/><Relationship Id="rId58" Type="http://schemas.openxmlformats.org/officeDocument/2006/relationships/hyperlink" Target="https://hivos.my.salesforce.com/sfc/servlet.shepherd/version/renditionDownload?rendition=ORIGINAL_Jpg&amp;versionId=068QF00000J3NA4YAN" TargetMode="External"/><Relationship Id="rId123" Type="http://schemas.openxmlformats.org/officeDocument/2006/relationships/hyperlink" Target="https://hivos.my.salesforce.com/sfc/servlet.shepherd/version/renditionDownload?rendition=ORIGINAL_Jpg&amp;versionId=068QF00000IsC3RYAV" TargetMode="External"/><Relationship Id="rId330" Type="http://schemas.openxmlformats.org/officeDocument/2006/relationships/hyperlink" Target="https://hivos.my.salesforce.com/sfc/servlet.shepherd/version/renditionDownload?rendition=ORIGINAL_Jpg&amp;versionId=068QF00000J4coZYAR" TargetMode="External"/><Relationship Id="rId568" Type="http://schemas.openxmlformats.org/officeDocument/2006/relationships/hyperlink" Target="https://hivos.my.salesforce.com/sfc/servlet.shepherd/version/renditionDownload?rendition=ORIGINAL_Jpg&amp;versionId=068QF00000JbuoHYAR" TargetMode="External"/><Relationship Id="rId428" Type="http://schemas.openxmlformats.org/officeDocument/2006/relationships/hyperlink" Target="https://hivos.my.salesforce.com/sfc/servlet.shepherd/version/renditionDownload?rendition=ORIGINAL_Jpg&amp;versionId=068QF00000JA70TYAT" TargetMode="External"/><Relationship Id="rId635" Type="http://schemas.openxmlformats.org/officeDocument/2006/relationships/hyperlink" Target="https://hivos.my.salesforce.com/sfc/servlet.shepherd/version/renditionDownload?rendition=ORIGINAL_Jpg&amp;versionId=068QF00000JqwTPYAZ" TargetMode="External"/><Relationship Id="rId274" Type="http://schemas.openxmlformats.org/officeDocument/2006/relationships/hyperlink" Target="https://hivos.my.salesforce.com/sfc/servlet.shepherd/version/renditionDownload?rendition=ORIGINAL_Jpg&amp;versionId=068QF00000J9853YAB" TargetMode="External"/><Relationship Id="rId481" Type="http://schemas.openxmlformats.org/officeDocument/2006/relationships/hyperlink" Target="https://hivos.my.salesforce.com/sfc/servlet.shepherd/version/renditionDownload?rendition=ORIGINAL_Jpg&amp;versionId=068QF00000IgnErYAJ" TargetMode="External"/><Relationship Id="rId702" Type="http://schemas.openxmlformats.org/officeDocument/2006/relationships/hyperlink" Target="https://hivos.my.salesforce.com/sfc/servlet.shepherd/version/renditionDownload?rendition=ORIGINAL_Jpg&amp;versionId=068QF00000JKMKnYAP" TargetMode="External"/><Relationship Id="rId69" Type="http://schemas.openxmlformats.org/officeDocument/2006/relationships/hyperlink" Target="https://hivos.my.salesforce.com/sfc/servlet.shepherd/version/renditionDownload?rendition=ORIGINAL_Jpg&amp;versionId=068QF00000J8w0gYAB" TargetMode="External"/><Relationship Id="rId134" Type="http://schemas.openxmlformats.org/officeDocument/2006/relationships/hyperlink" Target="https://hivos.my.salesforce.com/sfc/servlet.shepherd/version/renditionDownload?rendition=ORIGINAL_Jpg&amp;versionId=068QF00000J3QazYAF" TargetMode="External"/><Relationship Id="rId579" Type="http://schemas.openxmlformats.org/officeDocument/2006/relationships/hyperlink" Target="https://hivos.my.salesforce.com/sfc/servlet.shepherd/version/renditionDownload?rendition=ORIGINAL_Jpg&amp;versionId=068QF00000JWzILYA1" TargetMode="External"/><Relationship Id="rId341" Type="http://schemas.openxmlformats.org/officeDocument/2006/relationships/hyperlink" Target="https://hivos.my.salesforce.com/sfc/servlet.shepherd/version/renditionDownload?rendition=ORIGINAL_Jpg&amp;versionId=068QF00000JhPZhYAN" TargetMode="External"/><Relationship Id="rId439" Type="http://schemas.openxmlformats.org/officeDocument/2006/relationships/hyperlink" Target="https://hivos.my.salesforce.com/sfc/servlet.shepherd/version/renditionDownload?rendition=ORIGINAL_Jpg&amp;versionId=068QF00000J3gKlYAJ" TargetMode="External"/><Relationship Id="rId646" Type="http://schemas.openxmlformats.org/officeDocument/2006/relationships/hyperlink" Target="https://hivos.my.salesforce.com/sfc/servlet.shepherd/version/renditionDownload?rendition=ORIGINAL_Jpg&amp;versionId=068QF00000JrJxjYAF" TargetMode="External"/><Relationship Id="rId201" Type="http://schemas.openxmlformats.org/officeDocument/2006/relationships/hyperlink" Target="https://hivos.my.salesforce.com/sfc/servlet.shepherd/version/renditionDownload?rendition=ORIGINAL_Jpg&amp;versionId=068QF00000J9rjkYAB" TargetMode="External"/><Relationship Id="rId285" Type="http://schemas.openxmlformats.org/officeDocument/2006/relationships/hyperlink" Target="https://hivos.my.salesforce.com/sfc/servlet.shepherd/version/renditionDownload?rendition=ORIGINAL_Jpg&amp;versionId=068QF00000IyHoTYAV" TargetMode="External"/><Relationship Id="rId506" Type="http://schemas.openxmlformats.org/officeDocument/2006/relationships/hyperlink" Target="https://hivos.my.salesforce.com/sfc/servlet.shepherd/version/renditionDownload?rendition=ORIGINAL_Jpg&amp;versionId=068QF00000JA7AAYA1" TargetMode="External"/><Relationship Id="rId492" Type="http://schemas.openxmlformats.org/officeDocument/2006/relationships/hyperlink" Target="https://hivos.my.salesforce.com/sfc/servlet.shepherd/version/renditionDownload?rendition=ORIGINAL_Jpg&amp;versionId=068QF00000Js9FBYAZ" TargetMode="External"/><Relationship Id="rId713" Type="http://schemas.openxmlformats.org/officeDocument/2006/relationships/hyperlink" Target="https://hivos.my.salesforce.com/sfc/servlet.shepherd/version/renditionDownload?rendition=ORIGINAL_Jpg&amp;versionId=068QF00000ItxTMYAZ" TargetMode="External"/><Relationship Id="rId145" Type="http://schemas.openxmlformats.org/officeDocument/2006/relationships/hyperlink" Target="https://hivos.my.salesforce.com/sfc/servlet.shepherd/version/renditionDownload?rendition=ORIGINAL_Jpg&amp;versionId=068QF00000J8julYAB" TargetMode="External"/><Relationship Id="rId352" Type="http://schemas.openxmlformats.org/officeDocument/2006/relationships/hyperlink" Target="https://hivos.my.salesforce.com/sfc/servlet.shepherd/version/renditionDownload?rendition=ORIGINAL_Jpg&amp;versionId=068QF00000JX8lZYAT" TargetMode="External"/><Relationship Id="rId212" Type="http://schemas.openxmlformats.org/officeDocument/2006/relationships/hyperlink" Target="https://hivos.my.salesforce.com/sfc/servlet.shepherd/version/renditionDownload?rendition=ORIGINAL_Jpg&amp;versionId=068QF00000J3tTGYAZ" TargetMode="External"/><Relationship Id="rId657" Type="http://schemas.openxmlformats.org/officeDocument/2006/relationships/hyperlink" Target="https://hivos.my.salesforce.com/sfc/servlet.shepherd/version/renditionDownload?rendition=ORIGINAL_Jpg&amp;versionId=068QF00000JNe3UYAT" TargetMode="External"/><Relationship Id="rId296" Type="http://schemas.openxmlformats.org/officeDocument/2006/relationships/hyperlink" Target="https://hivos.my.salesforce.com/sfc/servlet.shepherd/version/renditionDownload?rendition=ORIGINAL_Jpg&amp;versionId=068QF00000Inw0UYAR" TargetMode="External"/><Relationship Id="rId517" Type="http://schemas.openxmlformats.org/officeDocument/2006/relationships/hyperlink" Target="https://hivos.my.salesforce.com/sfc/servlet.shepherd/version/renditionDownload?rendition=ORIGINAL_Jpg&amp;versionId=068QF00000IsRgvYAF" TargetMode="External"/><Relationship Id="rId60" Type="http://schemas.openxmlformats.org/officeDocument/2006/relationships/hyperlink" Target="https://hivos.my.salesforce.com/sfc/servlet.shepherd/version/renditionDownload?rendition=ORIGINAL_Jpg&amp;versionId=068QF00000J3WhyYAF" TargetMode="External"/><Relationship Id="rId156" Type="http://schemas.openxmlformats.org/officeDocument/2006/relationships/hyperlink" Target="https://hivos.my.salesforce.com/sfc/servlet.shepherd/version/renditionDownload?rendition=ORIGINAL_Jpg&amp;versionId=068QF00000JDUS0YAP" TargetMode="External"/><Relationship Id="rId363" Type="http://schemas.openxmlformats.org/officeDocument/2006/relationships/hyperlink" Target="https://hivos.my.salesforce.com/sfc/servlet.shepherd/version/renditionDownload?rendition=ORIGINAL_Jpg&amp;versionId=068QF00000JF8qLYAT" TargetMode="External"/><Relationship Id="rId570" Type="http://schemas.openxmlformats.org/officeDocument/2006/relationships/hyperlink" Target="https://hivos.my.salesforce.com/sfc/servlet.shepherd/version/renditionDownload?rendition=ORIGINAL_Jpg&amp;versionId=068QF00000JbW31YAF" TargetMode="External"/><Relationship Id="rId223" Type="http://schemas.openxmlformats.org/officeDocument/2006/relationships/hyperlink" Target="https://hivos.my.salesforce.com/sfc/servlet.shepherd/version/renditionDownload?rendition=ORIGINAL_Jpg&amp;versionId=068QF00000IsYLqYAN" TargetMode="External"/><Relationship Id="rId430" Type="http://schemas.openxmlformats.org/officeDocument/2006/relationships/hyperlink" Target="https://hivos.my.salesforce.com/sfc/servlet.shepherd/version/renditionDownload?rendition=ORIGINAL_Jpg&amp;versionId=068QF00000JA4LyYAL" TargetMode="External"/><Relationship Id="rId668" Type="http://schemas.openxmlformats.org/officeDocument/2006/relationships/hyperlink" Target="https://hivos.my.salesforce.com/sfc/servlet.shepherd/version/renditionDownload?rendition=ORIGINAL_Jpg&amp;versionId=068QF00000JAVFmYAP" TargetMode="External"/><Relationship Id="rId18" Type="http://schemas.openxmlformats.org/officeDocument/2006/relationships/hyperlink" Target="https://hivos.my.salesforce.com/sfc/servlet.shepherd/version/renditionDownload?rendition=ORIGINAL_Jpg&amp;versionId=068QF00000J9BHUYA3" TargetMode="External"/><Relationship Id="rId528" Type="http://schemas.openxmlformats.org/officeDocument/2006/relationships/hyperlink" Target="https://hivos.my.salesforce.com/sfc/servlet.shepherd/version/renditionDownload?rendition=ORIGINAL_Jpg&amp;versionId=068QF00000JQYxZYAX" TargetMode="External"/><Relationship Id="rId167" Type="http://schemas.openxmlformats.org/officeDocument/2006/relationships/hyperlink" Target="https://hivos.my.salesforce.com/sfc/servlet.shepherd/version/renditionDownload?rendition=ORIGINAL_Jpg&amp;versionId=068QF00000JV1plYAD" TargetMode="External"/><Relationship Id="rId374" Type="http://schemas.openxmlformats.org/officeDocument/2006/relationships/hyperlink" Target="https://hivos.my.salesforce.com/sfc/servlet.shepherd/version/renditionDownload?rendition=ORIGINAL_Jpg&amp;versionId=068QF00000J5qXpYAJ" TargetMode="External"/><Relationship Id="rId581" Type="http://schemas.openxmlformats.org/officeDocument/2006/relationships/hyperlink" Target="https://hivos.my.salesforce.com/sfc/servlet.shepherd/version/renditionDownload?rendition=ORIGINAL_Jpg&amp;versionId=068QF00000JWcnCYAT" TargetMode="External"/><Relationship Id="rId71" Type="http://schemas.openxmlformats.org/officeDocument/2006/relationships/hyperlink" Target="https://hivos.my.salesforce.com/sfc/servlet.shepherd/version/renditionDownload?rendition=ORIGINAL_Jpg&amp;versionId=068QF00000J8pf9YAB" TargetMode="External"/><Relationship Id="rId234" Type="http://schemas.openxmlformats.org/officeDocument/2006/relationships/hyperlink" Target="https://hivos.my.salesforce.com/sfc/servlet.shepherd/version/renditionDownload?rendition=ORIGINAL_Jpg&amp;versionId=068QF00000InpOqYAJ" TargetMode="External"/><Relationship Id="rId679" Type="http://schemas.openxmlformats.org/officeDocument/2006/relationships/hyperlink" Target="https://hivos.my.salesforce.com/sfc/servlet.shepherd/version/renditionDownload?rendition=ORIGINAL_Jpg&amp;versionId=068QF00000IgTG9YAN" TargetMode="External"/><Relationship Id="rId2" Type="http://schemas.openxmlformats.org/officeDocument/2006/relationships/hyperlink" Target="https://hivos.my.salesforce.com/sfc/servlet.shepherd/version/renditionDownload?rendition=ORIGINAL_Jpg&amp;versionId=068QF00000J4uVLYAZ" TargetMode="External"/><Relationship Id="rId29" Type="http://schemas.openxmlformats.org/officeDocument/2006/relationships/hyperlink" Target="https://hivos.my.salesforce.com/sfc/servlet.shepherd/version/renditionDownload?rendition=ORIGINAL_Jpg&amp;versionId=068QF00000JPeP9YAL" TargetMode="External"/><Relationship Id="rId441" Type="http://schemas.openxmlformats.org/officeDocument/2006/relationships/hyperlink" Target="https://hivos.my.salesforce.com/sfc/servlet.shepherd/version/renditionDownload?rendition=ORIGINAL_Jpg&amp;versionId=068QF00000IxyFhYAJ" TargetMode="External"/><Relationship Id="rId539" Type="http://schemas.openxmlformats.org/officeDocument/2006/relationships/hyperlink" Target="https://hivos.my.salesforce.com/sfc/servlet.shepherd/version/renditionDownload?rendition=ORIGINAL_Jpg&amp;versionId=068QF00000J4lLZYAZ" TargetMode="External"/><Relationship Id="rId40" Type="http://schemas.openxmlformats.org/officeDocument/2006/relationships/hyperlink" Target="https://hivos.my.salesforce.com/sfc/servlet.shepherd/version/renditionDownload?rendition=ORIGINAL_Jpg&amp;versionId=068QF00000ImyVnYAJ" TargetMode="External"/><Relationship Id="rId136" Type="http://schemas.openxmlformats.org/officeDocument/2006/relationships/hyperlink" Target="https://hivos.my.salesforce.com/sfc/servlet.shepherd/version/renditionDownload?rendition=ORIGINAL_Jpg&amp;versionId=068QF00000J3BaPYAV" TargetMode="External"/><Relationship Id="rId178" Type="http://schemas.openxmlformats.org/officeDocument/2006/relationships/hyperlink" Target="https://hivos.my.salesforce.com/sfc/servlet.shepherd/version/renditionDownload?rendition=ORIGINAL_Jpg&amp;versionId=068QF00000JZkjNYAT" TargetMode="External"/><Relationship Id="rId301" Type="http://schemas.openxmlformats.org/officeDocument/2006/relationships/hyperlink" Target="https://hivos.my.salesforce.com/sfc/servlet.shepherd/version/renditionDownload?rendition=ORIGINAL_Jpg&amp;versionId=068QF00000Ig8tGYAR" TargetMode="External"/><Relationship Id="rId343" Type="http://schemas.openxmlformats.org/officeDocument/2006/relationships/hyperlink" Target="https://hivos.my.salesforce.com/sfc/servlet.shepherd/version/renditionDownload?rendition=ORIGINAL_Jpg&amp;versionId=068QF00000Jh6FVYAZ" TargetMode="External"/><Relationship Id="rId550" Type="http://schemas.openxmlformats.org/officeDocument/2006/relationships/hyperlink" Target="https://hivos.my.salesforce.com/sfc/servlet.shepherd/version/renditionDownload?rendition=ORIGINAL_Jpg&amp;versionId=068QF00000IyE0xYAF" TargetMode="External"/><Relationship Id="rId82" Type="http://schemas.openxmlformats.org/officeDocument/2006/relationships/hyperlink" Target="https://hivos.my.salesforce.com/sfc/servlet.shepherd/version/renditionDownload?rendition=ORIGINAL_Jpg&amp;versionId=068QF00000JBkeCYAT" TargetMode="External"/><Relationship Id="rId203" Type="http://schemas.openxmlformats.org/officeDocument/2006/relationships/hyperlink" Target="https://hivos.my.salesforce.com/sfc/servlet.shepherd/version/renditionDownload?rendition=ORIGINAL_Jpg&amp;versionId=068QF00000J9vowYAB" TargetMode="External"/><Relationship Id="rId385" Type="http://schemas.openxmlformats.org/officeDocument/2006/relationships/hyperlink" Target="https://hivos.my.salesforce.com/sfc/servlet.shepherd/version/renditionDownload?rendition=ORIGINAL_Jpg&amp;versionId=068QF00000Io56zYAB" TargetMode="External"/><Relationship Id="rId592" Type="http://schemas.openxmlformats.org/officeDocument/2006/relationships/hyperlink" Target="https://hivos.my.salesforce.com/sfc/servlet.shepherd/version/renditionDownload?rendition=ORIGINAL_Jpg&amp;versionId=068QF00000JKspJYAT" TargetMode="External"/><Relationship Id="rId606" Type="http://schemas.openxmlformats.org/officeDocument/2006/relationships/hyperlink" Target="https://hivos.my.salesforce.com/sfc/servlet.shepherd/version/renditionDownload?rendition=ORIGINAL_Jpg&amp;versionId=068QF00000J3o2AYAR" TargetMode="External"/><Relationship Id="rId648" Type="http://schemas.openxmlformats.org/officeDocument/2006/relationships/hyperlink" Target="https://hivos.my.salesforce.com/sfc/servlet.shepherd/version/renditionDownload?rendition=ORIGINAL_Jpg&amp;versionId=068QF00000JrPLYYA3" TargetMode="External"/><Relationship Id="rId245" Type="http://schemas.openxmlformats.org/officeDocument/2006/relationships/hyperlink" Target="https://hivos.my.salesforce.com/sfc/servlet.shepherd/version/renditionDownload?rendition=ORIGINAL_Jpg&amp;versionId=068QF00000JMTtKYAX" TargetMode="External"/><Relationship Id="rId287" Type="http://schemas.openxmlformats.org/officeDocument/2006/relationships/hyperlink" Target="https://hivos.my.salesforce.com/sfc/servlet.shepherd/version/renditionDownload?rendition=ORIGINAL_Jpg&amp;versionId=068QF00000IxyHHYAZ" TargetMode="External"/><Relationship Id="rId410" Type="http://schemas.openxmlformats.org/officeDocument/2006/relationships/hyperlink" Target="https://hivos.my.salesforce.com/sfc/servlet.shepherd/version/renditionDownload?rendition=ORIGINAL_Jpg&amp;versionId=068QF00000JLrPuYAL" TargetMode="External"/><Relationship Id="rId452" Type="http://schemas.openxmlformats.org/officeDocument/2006/relationships/hyperlink" Target="https://hivos.my.salesforce.com/sfc/servlet.shepherd/version/renditionDownload?rendition=ORIGINAL_Jpg&amp;versionId=068QF00000JVP2VYAX" TargetMode="External"/><Relationship Id="rId494" Type="http://schemas.openxmlformats.org/officeDocument/2006/relationships/hyperlink" Target="https://hivos.my.salesforce.com/sfc/servlet.shepherd/version/renditionDownload?rendition=ORIGINAL_Jpg&amp;versionId=068QF00000JWjITYA1" TargetMode="External"/><Relationship Id="rId508" Type="http://schemas.openxmlformats.org/officeDocument/2006/relationships/hyperlink" Target="https://hivos.my.salesforce.com/sfc/servlet.shepherd/version/renditionDownload?rendition=ORIGINAL_Jpg&amp;versionId=068QF00000JADaXYAX" TargetMode="External"/><Relationship Id="rId715" Type="http://schemas.openxmlformats.org/officeDocument/2006/relationships/hyperlink" Target="https://hivos.my.salesforce.com/sfc/servlet.shepherd/version/renditionDownload?rendition=ORIGINAL_Jpg&amp;versionId=068QF00000ItyIwYAJ" TargetMode="External"/><Relationship Id="rId105" Type="http://schemas.openxmlformats.org/officeDocument/2006/relationships/hyperlink" Target="https://hivos.my.salesforce.com/sfc/servlet.shepherd/version/renditionDownload?rendition=ORIGINAL_Jpg&amp;versionId=068QF00000Ig8RtYAJ" TargetMode="External"/><Relationship Id="rId147" Type="http://schemas.openxmlformats.org/officeDocument/2006/relationships/hyperlink" Target="https://hivos.my.salesforce.com/sfc/servlet.shepherd/version/renditionDownload?rendition=ORIGINAL_Jpg&amp;versionId=068QF00000J8icAYAR" TargetMode="External"/><Relationship Id="rId312" Type="http://schemas.openxmlformats.org/officeDocument/2006/relationships/hyperlink" Target="https://hivos.my.salesforce.com/sfc/servlet.shepherd/version/renditionDownload?rendition=ORIGINAL_Jpg&amp;versionId=068QF00000IddVQYAZ" TargetMode="External"/><Relationship Id="rId354" Type="http://schemas.openxmlformats.org/officeDocument/2006/relationships/hyperlink" Target="https://hivos.my.salesforce.com/sfc/servlet.shepherd/version/renditionDownload?rendition=ORIGINAL_Jpg&amp;versionId=068QF00000JOQWLYA5" TargetMode="External"/><Relationship Id="rId51" Type="http://schemas.openxmlformats.org/officeDocument/2006/relationships/hyperlink" Target="https://hivos.my.salesforce.com/sfc/servlet.shepherd/version/renditionDownload?rendition=ORIGINAL_Jpg&amp;versionId=068QF00000IyHbWYAV" TargetMode="External"/><Relationship Id="rId93" Type="http://schemas.openxmlformats.org/officeDocument/2006/relationships/hyperlink" Target="https://hivos.my.salesforce.com/sfc/servlet.shepherd/version/renditionDownload?rendition=ORIGINAL_Jpg&amp;versionId=068QF00000JXgdZYAT" TargetMode="External"/><Relationship Id="rId189" Type="http://schemas.openxmlformats.org/officeDocument/2006/relationships/hyperlink" Target="https://hivos.my.salesforce.com/sfc/servlet.shepherd/version/renditionDownload?rendition=ORIGINAL_Jpg&amp;versionId=068QF00000JJaHlYAL" TargetMode="External"/><Relationship Id="rId396" Type="http://schemas.openxmlformats.org/officeDocument/2006/relationships/hyperlink" Target="https://hivos.my.salesforce.com/sfc/servlet.shepherd/version/renditionDownload?rendition=ORIGINAL_Jpg&amp;versionId=068QF00000IgBO6YAN" TargetMode="External"/><Relationship Id="rId561" Type="http://schemas.openxmlformats.org/officeDocument/2006/relationships/hyperlink" Target="https://hivos.my.salesforce.com/sfc/servlet.shepherd/version/renditionDownload?rendition=ORIGINAL_Jpg&amp;versionId=068QF00000ImR0WYAV" TargetMode="External"/><Relationship Id="rId617" Type="http://schemas.openxmlformats.org/officeDocument/2006/relationships/hyperlink" Target="https://hivos.my.salesforce.com/sfc/servlet.shepherd/version/renditionDownload?rendition=ORIGINAL_Jpg&amp;versionId=068QF00000It1CPYAZ" TargetMode="External"/><Relationship Id="rId659" Type="http://schemas.openxmlformats.org/officeDocument/2006/relationships/hyperlink" Target="https://hivos.my.salesforce.com/sfc/servlet.shepherd/version/renditionDownload?rendition=ORIGINAL_Jpg&amp;versionId=068QF00000JHXfoYAH" TargetMode="External"/><Relationship Id="rId214" Type="http://schemas.openxmlformats.org/officeDocument/2006/relationships/hyperlink" Target="https://hivos.my.salesforce.com/sfc/servlet.shepherd/version/renditionDownload?rendition=ORIGINAL_Jpg&amp;versionId=068QF00000J3u5xYAB" TargetMode="External"/><Relationship Id="rId256" Type="http://schemas.openxmlformats.org/officeDocument/2006/relationships/hyperlink" Target="https://hivos.my.salesforce.com/sfc/servlet.shepherd/version/renditionDownload?rendition=ORIGINAL_Jpg&amp;versionId=068QF00000JBln4YAD" TargetMode="External"/><Relationship Id="rId298" Type="http://schemas.openxmlformats.org/officeDocument/2006/relationships/hyperlink" Target="https://hivos.my.salesforce.com/sfc/servlet.shepherd/version/renditionDownload?rendition=ORIGINAL_Jpg&amp;versionId=068QF00000InmdrYAB" TargetMode="External"/><Relationship Id="rId421" Type="http://schemas.openxmlformats.org/officeDocument/2006/relationships/hyperlink" Target="https://hivos.my.salesforce.com/sfc/servlet.shepherd/version/renditionDownload?rendition=ORIGINAL_Jpg&amp;versionId=068QF00000JC8baYAD" TargetMode="External"/><Relationship Id="rId463" Type="http://schemas.openxmlformats.org/officeDocument/2006/relationships/hyperlink" Target="https://hivos.my.salesforce.com/sfc/servlet.shepherd/version/renditionDownload?rendition=ORIGINAL_Jpg&amp;versionId=068QF00000JK6w1YAD" TargetMode="External"/><Relationship Id="rId519" Type="http://schemas.openxmlformats.org/officeDocument/2006/relationships/hyperlink" Target="https://hivos.my.salesforce.com/sfc/servlet.shepherd/version/renditionDownload?rendition=ORIGINAL_Jpg&amp;versionId=068QF00000IsjcAYAR" TargetMode="External"/><Relationship Id="rId670" Type="http://schemas.openxmlformats.org/officeDocument/2006/relationships/hyperlink" Target="https://hivos.my.salesforce.com/sfc/servlet.shepherd/version/renditionDownload?rendition=ORIGINAL_Jpg&amp;versionId=068QF00000J7JPbYAN" TargetMode="External"/><Relationship Id="rId116" Type="http://schemas.openxmlformats.org/officeDocument/2006/relationships/hyperlink" Target="https://hivos.my.salesforce.com/sfc/servlet.shepherd/version/renditionDownload?rendition=ORIGINAL_Jpg&amp;versionId=068QF00000IsC0DYAV" TargetMode="External"/><Relationship Id="rId158" Type="http://schemas.openxmlformats.org/officeDocument/2006/relationships/hyperlink" Target="https://hivos.my.salesforce.com/sfc/servlet.shepherd/version/renditionDownload?rendition=ORIGINAL_Jpg&amp;versionId=068QF00000JDTfbYAH" TargetMode="External"/><Relationship Id="rId323" Type="http://schemas.openxmlformats.org/officeDocument/2006/relationships/hyperlink" Target="https://hivos.my.salesforce.com/sfc/servlet.shepherd/version/renditionDownload?rendition=ORIGINAL_Jpg&amp;versionId=068QF00000JCsRVYA1" TargetMode="External"/><Relationship Id="rId530" Type="http://schemas.openxmlformats.org/officeDocument/2006/relationships/hyperlink" Target="https://hivos.my.salesforce.com/sfc/servlet.shepherd/version/renditionDownload?rendition=ORIGINAL_Jpg&amp;versionId=068QF00000JC01KYAT" TargetMode="External"/><Relationship Id="rId20" Type="http://schemas.openxmlformats.org/officeDocument/2006/relationships/hyperlink" Target="https://hivos.my.salesforce.com/sfc/servlet.shepherd/version/renditionDownload?rendition=ORIGINAL_Jpg&amp;versionId=068QF00000J9GXFYA3" TargetMode="External"/><Relationship Id="rId62" Type="http://schemas.openxmlformats.org/officeDocument/2006/relationships/hyperlink" Target="https://hivos.my.salesforce.com/sfc/servlet.shepherd/version/renditionDownload?rendition=ORIGINAL_Jpg&amp;versionId=068QF00000J2qmCYAR" TargetMode="External"/><Relationship Id="rId365" Type="http://schemas.openxmlformats.org/officeDocument/2006/relationships/hyperlink" Target="https://hivos.my.salesforce.com/sfc/servlet.shepherd/version/renditionDownload?rendition=ORIGINAL_Jpg&amp;versionId=068QF00000JAgmEYAT" TargetMode="External"/><Relationship Id="rId572" Type="http://schemas.openxmlformats.org/officeDocument/2006/relationships/hyperlink" Target="https://hivos.my.salesforce.com/sfc/servlet.shepherd/version/renditionDownload?rendition=ORIGINAL_Jpg&amp;versionId=068QF00000JbccyYAB" TargetMode="External"/><Relationship Id="rId628" Type="http://schemas.openxmlformats.org/officeDocument/2006/relationships/hyperlink" Target="https://hivos.my.salesforce.com/sfc/servlet.shepherd/version/renditionDownload?rendition=ORIGINAL_Jpg&amp;versionId=068QF00000IgLfCYAV" TargetMode="External"/><Relationship Id="rId225" Type="http://schemas.openxmlformats.org/officeDocument/2006/relationships/hyperlink" Target="https://hivos.my.salesforce.com/sfc/servlet.shepherd/version/renditionDownload?rendition=ORIGINAL_Jpg&amp;versionId=068QF00000It641YAB" TargetMode="External"/><Relationship Id="rId267" Type="http://schemas.openxmlformats.org/officeDocument/2006/relationships/hyperlink" Target="https://hivos.my.salesforce.com/sfc/servlet.shepherd/version/renditionDownload?rendition=ORIGINAL_Jpg&amp;versionId=068QF00000JNxR4YAL" TargetMode="External"/><Relationship Id="rId432" Type="http://schemas.openxmlformats.org/officeDocument/2006/relationships/hyperlink" Target="https://hivos.my.salesforce.com/sfc/servlet.shepherd/version/renditionDownload?rendition=ORIGINAL_Jpg&amp;versionId=068QF00000J3hiFYAR" TargetMode="External"/><Relationship Id="rId474" Type="http://schemas.openxmlformats.org/officeDocument/2006/relationships/hyperlink" Target="https://hivos.my.salesforce.com/sfc/servlet.shepherd/version/renditionDownload?rendition=ORIGINAL_Jpg&amp;versionId=068QF00000IyWibYAF" TargetMode="External"/><Relationship Id="rId127" Type="http://schemas.openxmlformats.org/officeDocument/2006/relationships/hyperlink" Target="https://hivos.my.salesforce.com/sfc/servlet.shepherd/version/renditionDownload?rendition=ORIGINAL_Jpg&amp;versionId=068QF00000IyCvDYAV" TargetMode="External"/><Relationship Id="rId681" Type="http://schemas.openxmlformats.org/officeDocument/2006/relationships/hyperlink" Target="https://hivos.my.salesforce.com/sfc/servlet.shepherd/version/renditionDownload?rendition=ORIGINAL_Jpg&amp;versionId=068QF00000IgTHlYAN" TargetMode="External"/><Relationship Id="rId31" Type="http://schemas.openxmlformats.org/officeDocument/2006/relationships/hyperlink" Target="https://hivos.my.salesforce.com/sfc/servlet.shepherd/version/renditionDownload?rendition=ORIGINAL_Jpg&amp;versionId=068QF00000JPhy8YAD" TargetMode="External"/><Relationship Id="rId73" Type="http://schemas.openxmlformats.org/officeDocument/2006/relationships/hyperlink" Target="https://hivos.my.salesforce.com/sfc/servlet.shepherd/version/renditionDownload?rendition=ORIGINAL_Jpg&amp;versionId=068QF00000JBXgtYAH" TargetMode="External"/><Relationship Id="rId169" Type="http://schemas.openxmlformats.org/officeDocument/2006/relationships/hyperlink" Target="https://hivos.my.salesforce.com/sfc/servlet.shepherd/version/renditionDownload?rendition=ORIGINAL_Jpg&amp;versionId=068QF00000JVYiPYAX" TargetMode="External"/><Relationship Id="rId334" Type="http://schemas.openxmlformats.org/officeDocument/2006/relationships/hyperlink" Target="https://hivos.my.salesforce.com/sfc/servlet.shepherd/version/renditionDownload?rendition=ORIGINAL_Jpg&amp;versionId=068QF00000IygBhYAJ" TargetMode="External"/><Relationship Id="rId376" Type="http://schemas.openxmlformats.org/officeDocument/2006/relationships/hyperlink" Target="https://hivos.my.salesforce.com/sfc/servlet.shepherd/version/renditionDownload?rendition=ORIGINAL_Jpg&amp;versionId=068QF00000J63mxYAB" TargetMode="External"/><Relationship Id="rId541" Type="http://schemas.openxmlformats.org/officeDocument/2006/relationships/hyperlink" Target="https://hivos.my.salesforce.com/sfc/servlet.shepherd/version/renditionDownload?rendition=ORIGINAL_Jpg&amp;versionId=068QF00000J4hulYAB" TargetMode="External"/><Relationship Id="rId583" Type="http://schemas.openxmlformats.org/officeDocument/2006/relationships/hyperlink" Target="https://hivos.my.salesforce.com/sfc/servlet.shepherd/version/renditionDownload?rendition=ORIGINAL_Jpg&amp;versionId=068QF00000JQCozYAH" TargetMode="External"/><Relationship Id="rId639" Type="http://schemas.openxmlformats.org/officeDocument/2006/relationships/hyperlink" Target="https://hivos.my.salesforce.com/sfc/servlet.shepherd/version/renditionDownload?rendition=ORIGINAL_Jpg&amp;versionId=068QF00000Jrqf6YAB" TargetMode="External"/><Relationship Id="rId4" Type="http://schemas.openxmlformats.org/officeDocument/2006/relationships/hyperlink" Target="https://hivos.my.salesforce.com/sfc/servlet.shepherd/version/renditionDownload?rendition=ORIGINAL_Jpg&amp;versionId=068QF00000J5FMrYAN" TargetMode="External"/><Relationship Id="rId180" Type="http://schemas.openxmlformats.org/officeDocument/2006/relationships/hyperlink" Target="https://hivos.my.salesforce.com/sfc/servlet.shepherd/version/renditionDownload?rendition=ORIGINAL_Jpg&amp;versionId=068QF00000JWDteYAH" TargetMode="External"/><Relationship Id="rId236" Type="http://schemas.openxmlformats.org/officeDocument/2006/relationships/hyperlink" Target="https://hivos.my.salesforce.com/sfc/servlet.shepherd/version/renditionDownload?rendition=ORIGINAL_Jpg&amp;versionId=068QF00000IgPCYYA3" TargetMode="External"/><Relationship Id="rId278" Type="http://schemas.openxmlformats.org/officeDocument/2006/relationships/hyperlink" Target="https://hivos.my.salesforce.com/sfc/servlet.shepherd/version/renditionDownload?rendition=ORIGINAL_Jpg&amp;versionId=068QF00000J8szfYAB" TargetMode="External"/><Relationship Id="rId401" Type="http://schemas.openxmlformats.org/officeDocument/2006/relationships/hyperlink" Target="https://hivos.my.salesforce.com/sfc/servlet.shepherd/version/renditionDownload?rendition=ORIGINAL_Jpg&amp;versionId=068QF00000JPe19YAD" TargetMode="External"/><Relationship Id="rId443" Type="http://schemas.openxmlformats.org/officeDocument/2006/relationships/hyperlink" Target="https://hivos.my.salesforce.com/sfc/servlet.shepherd/version/renditionDownload?rendition=ORIGINAL_Jpg&amp;versionId=068QF00000IyADeYAN" TargetMode="External"/><Relationship Id="rId650" Type="http://schemas.openxmlformats.org/officeDocument/2006/relationships/hyperlink" Target="https://hivos.my.salesforce.com/sfc/servlet.shepherd/version/renditionDownload?rendition=ORIGINAL_Jpg&amp;versionId=068QF00000JSkhjYAD" TargetMode="External"/><Relationship Id="rId303" Type="http://schemas.openxmlformats.org/officeDocument/2006/relationships/hyperlink" Target="https://hivos.my.salesforce.com/sfc/servlet.shepherd/version/renditionDownload?rendition=ORIGINAL_Jpg&amp;versionId=068QF00000Ig1tQYAR" TargetMode="External"/><Relationship Id="rId485" Type="http://schemas.openxmlformats.org/officeDocument/2006/relationships/hyperlink" Target="https://hivos.my.salesforce.com/sfc/servlet.shepherd/version/renditionDownload?rendition=ORIGINAL_Jpg&amp;versionId=068QF00000Igmh0YAB" TargetMode="External"/><Relationship Id="rId692" Type="http://schemas.openxmlformats.org/officeDocument/2006/relationships/hyperlink" Target="https://hivos.my.salesforce.com/sfc/servlet.shepherd/version/renditionDownload?rendition=ORIGINAL_Jpg&amp;versionId=068QF00000JitcAYAR" TargetMode="External"/><Relationship Id="rId706" Type="http://schemas.openxmlformats.org/officeDocument/2006/relationships/hyperlink" Target="https://hivos.my.salesforce.com/sfc/servlet.shepherd/version/renditionDownload?rendition=ORIGINAL_Jpg&amp;versionId=068QF00000JKFxhYAH" TargetMode="External"/><Relationship Id="rId42" Type="http://schemas.openxmlformats.org/officeDocument/2006/relationships/hyperlink" Target="https://hivos.my.salesforce.com/sfc/servlet.shepherd/version/renditionDownload?rendition=ORIGINAL_Jpg&amp;versionId=068QF00000Ig6WTYAZ" TargetMode="External"/><Relationship Id="rId84" Type="http://schemas.openxmlformats.org/officeDocument/2006/relationships/hyperlink" Target="https://hivos.my.salesforce.com/sfc/servlet.shepherd/version/renditionDownload?rendition=ORIGINAL_Jpg&amp;versionId=068QF00000JJl0NYAT" TargetMode="External"/><Relationship Id="rId138" Type="http://schemas.openxmlformats.org/officeDocument/2006/relationships/hyperlink" Target="https://hivos.my.salesforce.com/sfc/servlet.shepherd/version/renditionDownload?rendition=ORIGINAL_Jpg&amp;versionId=068QF00000J3bmTYAR" TargetMode="External"/><Relationship Id="rId345" Type="http://schemas.openxmlformats.org/officeDocument/2006/relationships/hyperlink" Target="https://hivos.my.salesforce.com/sfc/servlet.shepherd/version/renditionDownload?rendition=ORIGINAL_Jpg&amp;versionId=068QF00000JhPUrYAN" TargetMode="External"/><Relationship Id="rId387" Type="http://schemas.openxmlformats.org/officeDocument/2006/relationships/hyperlink" Target="https://hivos.my.salesforce.com/sfc/servlet.shepherd/version/renditionDownload?rendition=ORIGINAL_Jpg&amp;versionId=068QF00000InvqpYAB" TargetMode="External"/><Relationship Id="rId510" Type="http://schemas.openxmlformats.org/officeDocument/2006/relationships/hyperlink" Target="https://hivos.my.salesforce.com/sfc/servlet.shepherd/version/renditionDownload?rendition=ORIGINAL_Jpg&amp;versionId=068QF00000J3mOYYAZ" TargetMode="External"/><Relationship Id="rId552" Type="http://schemas.openxmlformats.org/officeDocument/2006/relationships/hyperlink" Target="https://hivos.my.salesforce.com/sfc/servlet.shepherd/version/renditionDownload?rendition=ORIGINAL_Jpg&amp;versionId=068QF00000IsqX8YAJ" TargetMode="External"/><Relationship Id="rId594" Type="http://schemas.openxmlformats.org/officeDocument/2006/relationships/hyperlink" Target="https://hivos.my.salesforce.com/sfc/servlet.shepherd/version/renditionDownload?rendition=ORIGINAL_Jpg&amp;versionId=068QF00000JKrwUYAT" TargetMode="External"/><Relationship Id="rId608" Type="http://schemas.openxmlformats.org/officeDocument/2006/relationships/hyperlink" Target="https://hivos.my.salesforce.com/sfc/servlet.shepherd/version/renditionDownload?rendition=ORIGINAL_Jpg&amp;versionId=068QF00000J2hquYAB" TargetMode="External"/><Relationship Id="rId191" Type="http://schemas.openxmlformats.org/officeDocument/2006/relationships/hyperlink" Target="https://hivos.my.salesforce.com/sfc/servlet.shepherd/version/renditionDownload?rendition=ORIGINAL_Jpg&amp;versionId=068QF00000JJaCvYAL" TargetMode="External"/><Relationship Id="rId205" Type="http://schemas.openxmlformats.org/officeDocument/2006/relationships/hyperlink" Target="https://hivos.my.salesforce.com/sfc/servlet.shepherd/version/renditionDownload?rendition=ORIGINAL_Jpg&amp;versionId=068QF00000J9k5WYAR" TargetMode="External"/><Relationship Id="rId247" Type="http://schemas.openxmlformats.org/officeDocument/2006/relationships/hyperlink" Target="https://hivos.my.salesforce.com/sfc/servlet.shepherd/version/renditionDownload?rendition=ORIGINAL_Jpg&amp;versionId=068QF00000JLyKtYAL" TargetMode="External"/><Relationship Id="rId412" Type="http://schemas.openxmlformats.org/officeDocument/2006/relationships/hyperlink" Target="https://hivos.my.salesforce.com/sfc/servlet.shepherd/version/renditionDownload?rendition=ORIGINAL_Jpg&amp;versionId=068QF00000JMg7PYAT" TargetMode="External"/><Relationship Id="rId107" Type="http://schemas.openxmlformats.org/officeDocument/2006/relationships/hyperlink" Target="https://hivos.my.salesforce.com/sfc/servlet.shepherd/version/renditionDownload?rendition=ORIGINAL_Jpg&amp;versionId=068QF00000Ig8RuYAJ" TargetMode="External"/><Relationship Id="rId289" Type="http://schemas.openxmlformats.org/officeDocument/2006/relationships/hyperlink" Target="https://hivos.my.salesforce.com/sfc/servlet.shepherd/version/renditionDownload?rendition=ORIGINAL_Jpg&amp;versionId=068QF00000IvPk5YAF" TargetMode="External"/><Relationship Id="rId454" Type="http://schemas.openxmlformats.org/officeDocument/2006/relationships/hyperlink" Target="https://hivos.my.salesforce.com/sfc/servlet.shepherd/version/renditionDownload?rendition=ORIGINAL_Jpg&amp;versionId=068QF00000JVtJrYAL" TargetMode="External"/><Relationship Id="rId496" Type="http://schemas.openxmlformats.org/officeDocument/2006/relationships/hyperlink" Target="https://hivos.my.salesforce.com/sfc/servlet.shepherd/version/renditionDownload?rendition=ORIGINAL_Jpg&amp;versionId=068QF00000JWjVKYA1" TargetMode="External"/><Relationship Id="rId661" Type="http://schemas.openxmlformats.org/officeDocument/2006/relationships/hyperlink" Target="https://hivos.my.salesforce.com/sfc/servlet.shepherd/version/renditionDownload?rendition=ORIGINAL_Jpg&amp;versionId=068QF00000JHORIYA5" TargetMode="External"/><Relationship Id="rId717" Type="http://schemas.openxmlformats.org/officeDocument/2006/relationships/hyperlink" Target="https://hivos.my.salesforce.com/sfc/servlet.shepherd/version/renditionDownload?rendition=ORIGINAL_Jpg&amp;versionId=068QF00000Iu9FxYAJ" TargetMode="External"/><Relationship Id="rId11" Type="http://schemas.openxmlformats.org/officeDocument/2006/relationships/hyperlink" Target="https://hivos.my.salesforce.com/sfc/servlet.shepherd/version/renditionDownload?rendition=ORIGINAL_Jpg&amp;versionId=068QF00000J6OWIYA3" TargetMode="External"/><Relationship Id="rId53" Type="http://schemas.openxmlformats.org/officeDocument/2006/relationships/hyperlink" Target="https://hivos.my.salesforce.com/sfc/servlet.shepherd/version/renditionDownload?rendition=ORIGINAL_Jpg&amp;versionId=068QF00000IxxGIYAZ" TargetMode="External"/><Relationship Id="rId149" Type="http://schemas.openxmlformats.org/officeDocument/2006/relationships/hyperlink" Target="https://hivos.my.salesforce.com/sfc/servlet.shepherd/version/renditionDownload?rendition=ORIGINAL_Jpg&amp;versionId=068QF00000JBenBYAT" TargetMode="External"/><Relationship Id="rId314" Type="http://schemas.openxmlformats.org/officeDocument/2006/relationships/hyperlink" Target="https://hivos.my.salesforce.com/sfc/servlet.shepherd/version/renditionDownload?rendition=ORIGINAL_Jpg&amp;versionId=068QF00000JPGZiYAP" TargetMode="External"/><Relationship Id="rId356" Type="http://schemas.openxmlformats.org/officeDocument/2006/relationships/hyperlink" Target="https://hivos.my.salesforce.com/sfc/servlet.shepherd/version/renditionDownload?rendition=ORIGINAL_Jpg&amp;versionId=068QF00000JOByvYAH" TargetMode="External"/><Relationship Id="rId398" Type="http://schemas.openxmlformats.org/officeDocument/2006/relationships/hyperlink" Target="https://hivos.my.salesforce.com/sfc/servlet.shepherd/version/renditionDownload?rendition=ORIGINAL_Jpg&amp;versionId=068QF00000JW2GpYAL" TargetMode="External"/><Relationship Id="rId521" Type="http://schemas.openxmlformats.org/officeDocument/2006/relationships/hyperlink" Target="https://hivos.my.salesforce.com/sfc/servlet.shepherd/version/renditionDownload?rendition=ORIGINAL_Jpg&amp;versionId=068QF00000JQZDhYAP" TargetMode="External"/><Relationship Id="rId563" Type="http://schemas.openxmlformats.org/officeDocument/2006/relationships/hyperlink" Target="https://hivos.my.salesforce.com/sfc/servlet.shepherd/version/renditionDownload?rendition=ORIGINAL_Jpg&amp;versionId=068QF00000IhSYBYA3" TargetMode="External"/><Relationship Id="rId619" Type="http://schemas.openxmlformats.org/officeDocument/2006/relationships/hyperlink" Target="https://hivos.my.salesforce.com/sfc/servlet.shepherd/version/renditionDownload?rendition=ORIGINAL_Jpg&amp;versionId=068QF00000IsYaIYAV" TargetMode="External"/><Relationship Id="rId95" Type="http://schemas.openxmlformats.org/officeDocument/2006/relationships/hyperlink" Target="https://hivos.my.salesforce.com/sfc/servlet.shepherd/version/renditionDownload?rendition=ORIGINAL_Jpg&amp;versionId=068QF00000JXvzBYAT" TargetMode="External"/><Relationship Id="rId160" Type="http://schemas.openxmlformats.org/officeDocument/2006/relationships/hyperlink" Target="https://hivos.my.salesforce.com/sfc/servlet.shepherd/version/renditionDownload?rendition=ORIGINAL_Jpg&amp;versionId=068QF00000JFStzYAH" TargetMode="External"/><Relationship Id="rId216" Type="http://schemas.openxmlformats.org/officeDocument/2006/relationships/hyperlink" Target="https://hivos.my.salesforce.com/sfc/servlet.shepherd/version/renditionDownload?rendition=ORIGINAL_Jpg&amp;versionId=068QF00000IyRr2YAF" TargetMode="External"/><Relationship Id="rId423" Type="http://schemas.openxmlformats.org/officeDocument/2006/relationships/hyperlink" Target="https://hivos.my.salesforce.com/sfc/servlet.shepherd/version/renditionDownload?rendition=ORIGINAL_Jpg&amp;versionId=068QF00000JC5nOYAT" TargetMode="External"/><Relationship Id="rId258" Type="http://schemas.openxmlformats.org/officeDocument/2006/relationships/hyperlink" Target="https://hivos.my.salesforce.com/sfc/servlet.shepherd/version/renditionDownload?rendition=ORIGINAL_Jpg&amp;versionId=068QF00000JBq3ZYAT" TargetMode="External"/><Relationship Id="rId465" Type="http://schemas.openxmlformats.org/officeDocument/2006/relationships/hyperlink" Target="https://hivos.my.salesforce.com/sfc/servlet.shepherd/version/renditionDownload?rendition=ORIGINAL_Jpg&amp;versionId=068QF00000JJv6HYAT" TargetMode="External"/><Relationship Id="rId630" Type="http://schemas.openxmlformats.org/officeDocument/2006/relationships/hyperlink" Target="https://hivos.my.salesforce.com/sfc/servlet.shepherd/version/renditionDownload?rendition=ORIGINAL_Jpg&amp;versionId=068QF00000InRj9YAF" TargetMode="External"/><Relationship Id="rId672" Type="http://schemas.openxmlformats.org/officeDocument/2006/relationships/hyperlink" Target="https://hivos.my.salesforce.com/sfc/servlet.shepherd/version/renditionDownload?rendition=ORIGINAL_Jpg&amp;versionId=068QF00000J4cX3YAJ" TargetMode="External"/><Relationship Id="rId22" Type="http://schemas.openxmlformats.org/officeDocument/2006/relationships/hyperlink" Target="https://hivos.my.salesforce.com/sfc/servlet.shepherd/version/renditionDownload?rendition=ORIGINAL_Jpg&amp;versionId=068QF00000JBopmYAD" TargetMode="External"/><Relationship Id="rId64" Type="http://schemas.openxmlformats.org/officeDocument/2006/relationships/hyperlink" Target="https://hivos.my.salesforce.com/sfc/servlet.shepherd/version/renditionDownload?rendition=ORIGINAL_Jpg&amp;versionId=068QF00000J36sTYAR" TargetMode="External"/><Relationship Id="rId118" Type="http://schemas.openxmlformats.org/officeDocument/2006/relationships/hyperlink" Target="https://hivos.my.salesforce.com/sfc/servlet.shepherd/version/renditionDownload?rendition=ORIGINAL_Jpg&amp;versionId=068QF00000IruLBYAZ" TargetMode="External"/><Relationship Id="rId325" Type="http://schemas.openxmlformats.org/officeDocument/2006/relationships/hyperlink" Target="https://hivos.my.salesforce.com/sfc/servlet.shepherd/version/renditionDownload?rendition=ORIGINAL_Jpg&amp;versionId=068QF00000J8k9JYAR" TargetMode="External"/><Relationship Id="rId367" Type="http://schemas.openxmlformats.org/officeDocument/2006/relationships/hyperlink" Target="https://hivos.my.salesforce.com/sfc/servlet.shepherd/version/renditionDownload?rendition=ORIGINAL_Jpg&amp;versionId=068QF00000JAVNoYAP" TargetMode="External"/><Relationship Id="rId532" Type="http://schemas.openxmlformats.org/officeDocument/2006/relationships/hyperlink" Target="https://hivos.my.salesforce.com/sfc/servlet.shepherd/version/renditionDownload?rendition=ORIGINAL_Jpg&amp;versionId=068QF00000J9OwDYAV" TargetMode="External"/><Relationship Id="rId574" Type="http://schemas.openxmlformats.org/officeDocument/2006/relationships/hyperlink" Target="https://hivos.my.salesforce.com/sfc/servlet.shepherd/version/renditionDownload?rendition=ORIGINAL_Jpg&amp;versionId=068QF00000JbuI1YAJ" TargetMode="External"/><Relationship Id="rId171" Type="http://schemas.openxmlformats.org/officeDocument/2006/relationships/hyperlink" Target="https://hivos.my.salesforce.com/sfc/servlet.shepherd/version/renditionDownload?rendition=ORIGINAL_Jpg&amp;versionId=068QF00000JVKFeYAP" TargetMode="External"/><Relationship Id="rId227" Type="http://schemas.openxmlformats.org/officeDocument/2006/relationships/hyperlink" Target="https://hivos.my.salesforce.com/sfc/servlet.shepherd/version/renditionDownload?rendition=ORIGINAL_Jpg&amp;versionId=068QF00000It4rqYAB" TargetMode="External"/><Relationship Id="rId269" Type="http://schemas.openxmlformats.org/officeDocument/2006/relationships/hyperlink" Target="https://hivos.my.salesforce.com/sfc/servlet.shepherd/version/renditionDownload?rendition=ORIGINAL_Jpg&amp;versionId=068QF00000JBkm9YAD" TargetMode="External"/><Relationship Id="rId434" Type="http://schemas.openxmlformats.org/officeDocument/2006/relationships/hyperlink" Target="https://hivos.my.salesforce.com/sfc/servlet.shepherd/version/renditionDownload?rendition=ORIGINAL_Jpg&amp;versionId=068QF00000J3dmkYAB" TargetMode="External"/><Relationship Id="rId476" Type="http://schemas.openxmlformats.org/officeDocument/2006/relationships/hyperlink" Target="https://hivos.my.salesforce.com/sfc/servlet.shepherd/version/renditionDownload?rendition=ORIGINAL_Jpg&amp;versionId=068QF00000IyWgzYAF" TargetMode="External"/><Relationship Id="rId641" Type="http://schemas.openxmlformats.org/officeDocument/2006/relationships/hyperlink" Target="https://hivos.my.salesforce.com/sfc/servlet.shepherd/version/renditionDownload?rendition=ORIGINAL_Jpg&amp;versionId=068QF00000Jr6saYAB" TargetMode="External"/><Relationship Id="rId683" Type="http://schemas.openxmlformats.org/officeDocument/2006/relationships/hyperlink" Target="https://hivos.my.salesforce.com/sfc/servlet.shepherd/version/renditionDownload?rendition=ORIGINAL_Jpg&amp;versionId=068QF00000IgLLqYAN" TargetMode="External"/><Relationship Id="rId33" Type="http://schemas.openxmlformats.org/officeDocument/2006/relationships/hyperlink" Target="https://hivos.my.salesforce.com/sfc/servlet.shepherd/version/renditionDownload?rendition=ORIGINAL_Jpg&amp;versionId=068QF00000JW0RlYAL" TargetMode="External"/><Relationship Id="rId129" Type="http://schemas.openxmlformats.org/officeDocument/2006/relationships/hyperlink" Target="https://hivos.my.salesforce.com/sfc/servlet.shepherd/version/renditionDownload?rendition=ORIGINAL_Jpg&amp;versionId=068QF00000J3J1kYAF" TargetMode="External"/><Relationship Id="rId280" Type="http://schemas.openxmlformats.org/officeDocument/2006/relationships/hyperlink" Target="https://hivos.my.salesforce.com/sfc/servlet.shepherd/version/renditionDownload?rendition=ORIGINAL_Jpg&amp;versionId=068QF00000J8wv8YAB" TargetMode="External"/><Relationship Id="rId336" Type="http://schemas.openxmlformats.org/officeDocument/2006/relationships/hyperlink" Target="https://hivos.my.salesforce.com/sfc/servlet.shepherd/version/renditionDownload?rendition=ORIGINAL_Jpg&amp;versionId=068QF00000IyXmnYAF" TargetMode="External"/><Relationship Id="rId501" Type="http://schemas.openxmlformats.org/officeDocument/2006/relationships/hyperlink" Target="https://hivos.my.salesforce.com/sfc/servlet.shepherd/version/renditionDownload?rendition=ORIGINAL_Jpg&amp;versionId=068QF00000JK2VnYAL" TargetMode="External"/><Relationship Id="rId543" Type="http://schemas.openxmlformats.org/officeDocument/2006/relationships/hyperlink" Target="https://hivos.my.salesforce.com/sfc/servlet.shepherd/version/renditionDownload?rendition=ORIGINAL_Jpg&amp;versionId=068QF00000J4lJxYAJ" TargetMode="External"/><Relationship Id="rId75" Type="http://schemas.openxmlformats.org/officeDocument/2006/relationships/hyperlink" Target="https://hivos.my.salesforce.com/sfc/servlet.shepherd/version/renditionDownload?rendition=ORIGINAL_Jpg&amp;versionId=068QF00000JBi61YAD" TargetMode="External"/><Relationship Id="rId140" Type="http://schemas.openxmlformats.org/officeDocument/2006/relationships/hyperlink" Target="https://hivos.my.salesforce.com/sfc/servlet.shepherd/version/renditionDownload?rendition=ORIGINAL_Jpg&amp;versionId=068QF00000J8uRvYAJ" TargetMode="External"/><Relationship Id="rId182" Type="http://schemas.openxmlformats.org/officeDocument/2006/relationships/hyperlink" Target="https://hivos.my.salesforce.com/sfc/servlet.shepherd/version/renditionDownload?rendition=ORIGINAL_Jpg&amp;versionId=068QF00000JWLBFYA5" TargetMode="External"/><Relationship Id="rId378" Type="http://schemas.openxmlformats.org/officeDocument/2006/relationships/hyperlink" Target="https://hivos.my.salesforce.com/sfc/servlet.shepherd/version/renditionDownload?rendition=ORIGINAL_Jpg&amp;versionId=068QF00000J5IRFYA3" TargetMode="External"/><Relationship Id="rId403" Type="http://schemas.openxmlformats.org/officeDocument/2006/relationships/hyperlink" Target="https://hivos.my.salesforce.com/sfc/servlet.shepherd/version/renditionDownload?rendition=ORIGINAL_Jpg&amp;versionId=068QF00000JPtsqYAD" TargetMode="External"/><Relationship Id="rId585" Type="http://schemas.openxmlformats.org/officeDocument/2006/relationships/hyperlink" Target="https://hivos.my.salesforce.com/sfc/servlet.shepherd/version/renditionDownload?rendition=ORIGINAL_Jpg&amp;versionId=068QF00000JQ3YpYAL" TargetMode="External"/><Relationship Id="rId6" Type="http://schemas.openxmlformats.org/officeDocument/2006/relationships/hyperlink" Target="https://hivos.my.salesforce.com/sfc/servlet.shepherd/version/renditionDownload?rendition=ORIGINAL_Jpg&amp;versionId=068QF00000J5wgNYAR" TargetMode="External"/><Relationship Id="rId238" Type="http://schemas.openxmlformats.org/officeDocument/2006/relationships/hyperlink" Target="https://hivos.my.salesforce.com/sfc/servlet.shepherd/version/renditionDownload?rendition=ORIGINAL_Jpg&amp;versionId=068QF00000IgJwkYAF" TargetMode="External"/><Relationship Id="rId445" Type="http://schemas.openxmlformats.org/officeDocument/2006/relationships/hyperlink" Target="https://hivos.my.salesforce.com/sfc/servlet.shepherd/version/renditionDownload?rendition=ORIGINAL_Jpg&amp;versionId=068QF00000In55vYAB" TargetMode="External"/><Relationship Id="rId487" Type="http://schemas.openxmlformats.org/officeDocument/2006/relationships/hyperlink" Target="https://hivos.my.salesforce.com/sfc/servlet.shepherd/version/renditionDownload?rendition=ORIGINAL_Jpg&amp;versionId=068QF00000Ign8PYAR" TargetMode="External"/><Relationship Id="rId610" Type="http://schemas.openxmlformats.org/officeDocument/2006/relationships/hyperlink" Target="https://hivos.my.salesforce.com/sfc/servlet.shepherd/version/renditionDownload?rendition=ORIGINAL_Jpg&amp;versionId=068QF00000J07TCYAZ" TargetMode="External"/><Relationship Id="rId652" Type="http://schemas.openxmlformats.org/officeDocument/2006/relationships/hyperlink" Target="https://hivos.my.salesforce.com/sfc/servlet.shepherd/version/renditionDownload?rendition=ORIGINAL_Jpg&amp;versionId=068QF00000JS9vKYAT" TargetMode="External"/><Relationship Id="rId694" Type="http://schemas.openxmlformats.org/officeDocument/2006/relationships/hyperlink" Target="https://hivos.my.salesforce.com/sfc/servlet.shepherd/version/renditionDownload?rendition=ORIGINAL_Jpg&amp;versionId=068QF00000JKFuQYAX" TargetMode="External"/><Relationship Id="rId708" Type="http://schemas.openxmlformats.org/officeDocument/2006/relationships/hyperlink" Target="https://hivos.my.salesforce.com/sfc/servlet.shepherd/version/renditionDownload?rendition=ORIGINAL_Jpg&amp;versionId=068QF00000JKMRFYA5" TargetMode="External"/><Relationship Id="rId291" Type="http://schemas.openxmlformats.org/officeDocument/2006/relationships/hyperlink" Target="https://hivos.my.salesforce.com/sfc/servlet.shepherd/version/renditionDownload?rendition=ORIGINAL_Jpg&amp;versionId=068QF00000IvOzKYAV" TargetMode="External"/><Relationship Id="rId305" Type="http://schemas.openxmlformats.org/officeDocument/2006/relationships/hyperlink" Target="https://hivos.my.salesforce.com/sfc/servlet.shepherd/version/renditionDownload?rendition=ORIGINAL_Jpg&amp;versionId=068QF00000InrSGYAZ" TargetMode="External"/><Relationship Id="rId347" Type="http://schemas.openxmlformats.org/officeDocument/2006/relationships/hyperlink" Target="https://hivos.my.salesforce.com/sfc/servlet.shepherd/version/renditionDownload?rendition=ORIGINAL_Jpg&amp;versionId=068QF00000JhPRdYAN" TargetMode="External"/><Relationship Id="rId512" Type="http://schemas.openxmlformats.org/officeDocument/2006/relationships/hyperlink" Target="https://hivos.my.salesforce.com/sfc/servlet.shepherd/version/renditionDownload?rendition=ORIGINAL_Jpg&amp;versionId=068QF00000J3omvYAB" TargetMode="External"/><Relationship Id="rId44" Type="http://schemas.openxmlformats.org/officeDocument/2006/relationships/hyperlink" Target="https://hivos.my.salesforce.com/sfc/servlet.shepherd/version/renditionDownload?rendition=ORIGINAL_Jpg&amp;versionId=068QF00000Ig4zLYAR" TargetMode="External"/><Relationship Id="rId86" Type="http://schemas.openxmlformats.org/officeDocument/2006/relationships/hyperlink" Target="https://hivos.my.salesforce.com/sfc/servlet.shepherd/version/renditionDownload?rendition=ORIGINAL_Jpg&amp;versionId=068QF00000JJyFFYA1" TargetMode="External"/><Relationship Id="rId151" Type="http://schemas.openxmlformats.org/officeDocument/2006/relationships/hyperlink" Target="https://hivos.my.salesforce.com/sfc/servlet.shepherd/version/renditionDownload?rendition=ORIGINAL_Jpg&amp;versionId=068QF00000JBZVnYAP" TargetMode="External"/><Relationship Id="rId389" Type="http://schemas.openxmlformats.org/officeDocument/2006/relationships/hyperlink" Target="https://hivos.my.salesforce.com/sfc/servlet.shepherd/version/renditionDownload?rendition=ORIGINAL_Jpg&amp;versionId=068QF00000InyS6YAJ" TargetMode="External"/><Relationship Id="rId554" Type="http://schemas.openxmlformats.org/officeDocument/2006/relationships/hyperlink" Target="https://hivos.my.salesforce.com/sfc/servlet.shepherd/version/renditionDownload?rendition=ORIGINAL_Jpg&amp;versionId=068QF00000IstMvYAJ" TargetMode="External"/><Relationship Id="rId596" Type="http://schemas.openxmlformats.org/officeDocument/2006/relationships/hyperlink" Target="https://hivos.my.salesforce.com/sfc/servlet.shepherd/version/renditionDownload?rendition=ORIGINAL_Jpg&amp;versionId=068QF00000JKp55YAD" TargetMode="External"/><Relationship Id="rId193" Type="http://schemas.openxmlformats.org/officeDocument/2006/relationships/hyperlink" Target="https://hivos.my.salesforce.com/sfc/servlet.shepherd/version/renditionDownload?rendition=ORIGINAL_Jpg&amp;versionId=068QF00000JJ9uHYAT" TargetMode="External"/><Relationship Id="rId207" Type="http://schemas.openxmlformats.org/officeDocument/2006/relationships/hyperlink" Target="https://hivos.my.salesforce.com/sfc/servlet.shepherd/version/renditionDownload?rendition=ORIGINAL_Jpg&amp;versionId=068QF00000J9wLBYAZ" TargetMode="External"/><Relationship Id="rId249" Type="http://schemas.openxmlformats.org/officeDocument/2006/relationships/hyperlink" Target="https://hivos.my.salesforce.com/sfc/servlet.shepherd/version/renditionDownload?rendition=ORIGINAL_Jpg&amp;versionId=068QF00000InHqEYAV" TargetMode="External"/><Relationship Id="rId414" Type="http://schemas.openxmlformats.org/officeDocument/2006/relationships/hyperlink" Target="https://hivos.my.salesforce.com/sfc/servlet.shepherd/version/renditionDownload?rendition=ORIGINAL_Jpg&amp;versionId=068QF00000JFgaLYAT" TargetMode="External"/><Relationship Id="rId456" Type="http://schemas.openxmlformats.org/officeDocument/2006/relationships/hyperlink" Target="https://hivos.my.salesforce.com/sfc/servlet.shepherd/version/renditionDownload?rendition=ORIGINAL_Jpg&amp;versionId=068QF00000JQRXtYAP" TargetMode="External"/><Relationship Id="rId498" Type="http://schemas.openxmlformats.org/officeDocument/2006/relationships/hyperlink" Target="https://hivos.my.salesforce.com/sfc/servlet.shepherd/version/renditionDownload?rendition=ORIGINAL_Jpg&amp;versionId=068QF00000JO56zYAD" TargetMode="External"/><Relationship Id="rId621" Type="http://schemas.openxmlformats.org/officeDocument/2006/relationships/hyperlink" Target="https://hivos.my.salesforce.com/sfc/servlet.shepherd/version/renditionDownload?rendition=ORIGINAL_Jpg&amp;versionId=068QF00000IsNDQYA3" TargetMode="External"/><Relationship Id="rId663" Type="http://schemas.openxmlformats.org/officeDocument/2006/relationships/hyperlink" Target="https://hivos.my.salesforce.com/sfc/servlet.shepherd/version/renditionDownload?rendition=ORIGINAL_Jpg&amp;versionId=068QF00000JAkZjYAL" TargetMode="External"/><Relationship Id="rId13" Type="http://schemas.openxmlformats.org/officeDocument/2006/relationships/hyperlink" Target="https://hivos.my.salesforce.com/sfc/servlet.shepherd/version/renditionDownload?rendition=ORIGINAL_Jpg&amp;versionId=068QF00000J3LY9YAN" TargetMode="External"/><Relationship Id="rId109" Type="http://schemas.openxmlformats.org/officeDocument/2006/relationships/hyperlink" Target="https://hivos.my.salesforce.com/sfc/servlet.shepherd/version/renditionDownload?rendition=ORIGINAL_Jpg&amp;versionId=068QF00000IlPAIYA3" TargetMode="External"/><Relationship Id="rId260" Type="http://schemas.openxmlformats.org/officeDocument/2006/relationships/hyperlink" Target="https://hivos.my.salesforce.com/sfc/servlet.shepherd/version/renditionDownload?rendition=ORIGINAL_Jpg&amp;versionId=068QF00000JTrkRYAT" TargetMode="External"/><Relationship Id="rId316" Type="http://schemas.openxmlformats.org/officeDocument/2006/relationships/hyperlink" Target="https://hivos.my.salesforce.com/sfc/servlet.shepherd/version/renditionDownload?rendition=ORIGINAL_Jpg&amp;versionId=068QF00000JPGZhYAP" TargetMode="External"/><Relationship Id="rId523" Type="http://schemas.openxmlformats.org/officeDocument/2006/relationships/hyperlink" Target="https://hivos.my.salesforce.com/sfc/servlet.shepherd/version/renditionDownload?rendition=ORIGINAL_Jpg&amp;versionId=068QF00000JQZ8rYAH" TargetMode="External"/><Relationship Id="rId55" Type="http://schemas.openxmlformats.org/officeDocument/2006/relationships/hyperlink" Target="https://hivos.my.salesforce.com/sfc/servlet.shepherd/version/renditionDownload?rendition=ORIGINAL_Jpg&amp;versionId=068QF00000Ixf9oYAB" TargetMode="External"/><Relationship Id="rId97" Type="http://schemas.openxmlformats.org/officeDocument/2006/relationships/hyperlink" Target="https://hivos.my.salesforce.com/sfc/servlet.shepherd/version/renditionDownload?rendition=ORIGINAL_Jpg&amp;versionId=068QF00000JXiyiYAD" TargetMode="External"/><Relationship Id="rId120" Type="http://schemas.openxmlformats.org/officeDocument/2006/relationships/hyperlink" Target="https://hivos.my.salesforce.com/sfc/servlet.shepherd/version/renditionDownload?rendition=ORIGINAL_Jpg&amp;versionId=068QF00000IrrOvYAJ" TargetMode="External"/><Relationship Id="rId358" Type="http://schemas.openxmlformats.org/officeDocument/2006/relationships/hyperlink" Target="https://hivos.my.salesforce.com/sfc/servlet.shepherd/version/renditionDownload?rendition=ORIGINAL_Jpg&amp;versionId=068QF00000JJOYOYA5" TargetMode="External"/><Relationship Id="rId565" Type="http://schemas.openxmlformats.org/officeDocument/2006/relationships/hyperlink" Target="https://hivos.my.salesforce.com/sfc/servlet.shepherd/version/renditionDownload?rendition=ORIGINAL_Jpg&amp;versionId=068QF00000IhVsbYAF" TargetMode="External"/><Relationship Id="rId162" Type="http://schemas.openxmlformats.org/officeDocument/2006/relationships/hyperlink" Target="https://hivos.my.salesforce.com/sfc/servlet.shepherd/version/renditionDownload?rendition=ORIGINAL_Jpg&amp;versionId=068QF00000JFqmdYAD" TargetMode="External"/><Relationship Id="rId218" Type="http://schemas.openxmlformats.org/officeDocument/2006/relationships/hyperlink" Target="https://hivos.my.salesforce.com/sfc/servlet.shepherd/version/renditionDownload?rendition=ORIGINAL_Jpg&amp;versionId=068QF00000Ixc3nYAB" TargetMode="External"/><Relationship Id="rId425" Type="http://schemas.openxmlformats.org/officeDocument/2006/relationships/hyperlink" Target="https://hivos.my.salesforce.com/sfc/servlet.shepherd/version/renditionDownload?rendition=ORIGINAL_Jpg&amp;versionId=068QF00000J9y6sYAB" TargetMode="External"/><Relationship Id="rId467" Type="http://schemas.openxmlformats.org/officeDocument/2006/relationships/hyperlink" Target="https://hivos.my.salesforce.com/sfc/servlet.shepherd/version/renditionDownload?rendition=ORIGINAL_Jpg&amp;versionId=068QF00000J9MPnYAN" TargetMode="External"/><Relationship Id="rId632" Type="http://schemas.openxmlformats.org/officeDocument/2006/relationships/hyperlink" Target="https://hivos.my.salesforce.com/sfc/servlet.shepherd/version/renditionDownload?rendition=ORIGINAL_Jpg&amp;versionId=068QF00000InBL9YAN" TargetMode="External"/><Relationship Id="rId271" Type="http://schemas.openxmlformats.org/officeDocument/2006/relationships/hyperlink" Target="https://hivos.my.salesforce.com/sfc/servlet.shepherd/version/renditionDownload?rendition=ORIGINAL_Jpg&amp;versionId=068QF00000JB5uJYAT" TargetMode="External"/><Relationship Id="rId674" Type="http://schemas.openxmlformats.org/officeDocument/2006/relationships/hyperlink" Target="https://hivos.my.salesforce.com/sfc/servlet.shepherd/version/renditionDownload?rendition=ORIGINAL_Jpg&amp;versionId=068QF00000J0zWvYAJ" TargetMode="External"/><Relationship Id="rId24" Type="http://schemas.openxmlformats.org/officeDocument/2006/relationships/hyperlink" Target="https://hivos.my.salesforce.com/sfc/servlet.shepherd/version/renditionDownload?rendition=ORIGINAL_Jpg&amp;versionId=068QF00000JBwvOYAT" TargetMode="External"/><Relationship Id="rId66" Type="http://schemas.openxmlformats.org/officeDocument/2006/relationships/hyperlink" Target="https://hivos.my.salesforce.com/sfc/servlet.shepherd/version/renditionDownload?rendition=ORIGINAL_Jpg&amp;versionId=068QF00000J8cd3YAB" TargetMode="External"/><Relationship Id="rId131" Type="http://schemas.openxmlformats.org/officeDocument/2006/relationships/hyperlink" Target="https://hivos.my.salesforce.com/sfc/servlet.shepherd/version/renditionDownload?rendition=ORIGINAL_Jpg&amp;versionId=068QF00000J3bksYAB" TargetMode="External"/><Relationship Id="rId327" Type="http://schemas.openxmlformats.org/officeDocument/2006/relationships/hyperlink" Target="https://hivos.my.salesforce.com/sfc/servlet.shepherd/version/renditionDownload?rendition=ORIGINAL_Jpg&amp;versionId=068QF00000J7P8aYAF" TargetMode="External"/><Relationship Id="rId369" Type="http://schemas.openxmlformats.org/officeDocument/2006/relationships/hyperlink" Target="https://hivos.my.salesforce.com/sfc/servlet.shepherd/version/renditionDownload?rendition=ORIGINAL_Jpg&amp;versionId=068QF00000JABaNYAX" TargetMode="External"/><Relationship Id="rId534" Type="http://schemas.openxmlformats.org/officeDocument/2006/relationships/hyperlink" Target="https://hivos.my.salesforce.com/sfc/servlet.shepherd/version/renditionDownload?rendition=ORIGINAL_Jpg&amp;versionId=068QF00000J9MpaYAF" TargetMode="External"/><Relationship Id="rId576" Type="http://schemas.openxmlformats.org/officeDocument/2006/relationships/hyperlink" Target="https://hivos.my.salesforce.com/sfc/servlet.shepherd/version/renditionDownload?rendition=ORIGINAL_Jpg&amp;versionId=068QF00000JWyPWYA1" TargetMode="External"/><Relationship Id="rId173" Type="http://schemas.openxmlformats.org/officeDocument/2006/relationships/hyperlink" Target="https://hivos.my.salesforce.com/sfc/servlet.shepherd/version/renditionDownload?rendition=ORIGINAL_Jpg&amp;versionId=068QF00000JZucIYAT" TargetMode="External"/><Relationship Id="rId229" Type="http://schemas.openxmlformats.org/officeDocument/2006/relationships/hyperlink" Target="https://hivos.my.salesforce.com/sfc/servlet.shepherd/version/renditionDownload?rendition=ORIGINAL_Jpg&amp;versionId=068QF00000IeKIiYAN" TargetMode="External"/><Relationship Id="rId380" Type="http://schemas.openxmlformats.org/officeDocument/2006/relationships/hyperlink" Target="https://hivos.my.salesforce.com/sfc/servlet.shepherd/version/renditionDownload?rendition=ORIGINAL_Jpg&amp;versionId=068QF00000J5OJhYAN" TargetMode="External"/><Relationship Id="rId436" Type="http://schemas.openxmlformats.org/officeDocument/2006/relationships/hyperlink" Target="https://hivos.my.salesforce.com/sfc/servlet.shepherd/version/renditionDownload?rendition=ORIGINAL_Jpg&amp;versionId=068QF00000J3bzVYAR" TargetMode="External"/><Relationship Id="rId601" Type="http://schemas.openxmlformats.org/officeDocument/2006/relationships/hyperlink" Target="https://hivos.my.salesforce.com/sfc/servlet.shepherd/version/renditionDownload?rendition=ORIGINAL_Jpg&amp;versionId=068QF00000JBjGfYAL" TargetMode="External"/><Relationship Id="rId643" Type="http://schemas.openxmlformats.org/officeDocument/2006/relationships/hyperlink" Target="https://hivos.my.salesforce.com/sfc/servlet.shepherd/version/renditionDownload?rendition=ORIGINAL_Jpg&amp;versionId=068QF00000JprIsYAJ" TargetMode="External"/><Relationship Id="rId240" Type="http://schemas.openxmlformats.org/officeDocument/2006/relationships/hyperlink" Target="https://hivos.my.salesforce.com/sfc/servlet.shepherd/version/renditionDownload?rendition=ORIGINAL_Jpg&amp;versionId=068QF00000IegMLYAZ" TargetMode="External"/><Relationship Id="rId478" Type="http://schemas.openxmlformats.org/officeDocument/2006/relationships/hyperlink" Target="https://hivos.my.salesforce.com/sfc/servlet.shepherd/version/renditionDownload?rendition=ORIGINAL_Jpg&amp;versionId=068QF00000IsupFYAR" TargetMode="External"/><Relationship Id="rId685" Type="http://schemas.openxmlformats.org/officeDocument/2006/relationships/hyperlink" Target="https://hivos.my.salesforce.com/sfc/servlet.shepherd/version/renditionDownload?rendition=ORIGINAL_Jpg&amp;versionId=068QF00000IgP1JYAV" TargetMode="External"/><Relationship Id="rId35" Type="http://schemas.openxmlformats.org/officeDocument/2006/relationships/hyperlink" Target="https://hivos.my.salesforce.com/sfc/servlet.shepherd/version/renditionDownload?rendition=ORIGINAL_Jpg&amp;versionId=068QF00000JVmNIYA1" TargetMode="External"/><Relationship Id="rId77" Type="http://schemas.openxmlformats.org/officeDocument/2006/relationships/hyperlink" Target="https://hivos.my.salesforce.com/sfc/servlet.shepherd/version/renditionDownload?rendition=ORIGINAL_Jpg&amp;versionId=068QF00000JBX94YAH" TargetMode="External"/><Relationship Id="rId100" Type="http://schemas.openxmlformats.org/officeDocument/2006/relationships/hyperlink" Target="https://hivos.my.salesforce.com/sfc/servlet.shepherd/version/renditionDownload?rendition=ORIGINAL_Jpg&amp;versionId=068QF00000IfMevYAF" TargetMode="External"/><Relationship Id="rId282" Type="http://schemas.openxmlformats.org/officeDocument/2006/relationships/hyperlink" Target="https://hivos.my.salesforce.com/sfc/servlet.shepherd/version/renditionDownload?rendition=ORIGINAL_Jpg&amp;versionId=068QF00000J8mB0YAJ" TargetMode="External"/><Relationship Id="rId338" Type="http://schemas.openxmlformats.org/officeDocument/2006/relationships/hyperlink" Target="https://hivos.my.salesforce.com/sfc/servlet.shepherd/version/renditionDownload?rendition=ORIGINAL_Jpg&amp;versionId=068QF00000IgFLFYA3" TargetMode="External"/><Relationship Id="rId503" Type="http://schemas.openxmlformats.org/officeDocument/2006/relationships/hyperlink" Target="https://hivos.my.salesforce.com/sfc/servlet.shepherd/version/renditionDownload?rendition=ORIGINAL_Jpg&amp;versionId=068QF00000JK7YfYAL" TargetMode="External"/><Relationship Id="rId545" Type="http://schemas.openxmlformats.org/officeDocument/2006/relationships/hyperlink" Target="https://hivos.my.salesforce.com/sfc/servlet.shepherd/version/renditionDownload?rendition=ORIGINAL_Jpg&amp;versionId=068QF00000J4XyaYAF" TargetMode="External"/><Relationship Id="rId587" Type="http://schemas.openxmlformats.org/officeDocument/2006/relationships/hyperlink" Target="https://hivos.my.salesforce.com/sfc/servlet.shepherd/version/renditionDownload?rendition=ORIGINAL_Jpg&amp;versionId=068QF00000JQBheYAH" TargetMode="External"/><Relationship Id="rId710" Type="http://schemas.openxmlformats.org/officeDocument/2006/relationships/hyperlink" Target="https://hivos.my.salesforce.com/sfc/servlet.shepherd/version/renditionDownload?rendition=ORIGINAL_Jpg&amp;versionId=068QF00000ItuDjYAJ" TargetMode="External"/><Relationship Id="rId8" Type="http://schemas.openxmlformats.org/officeDocument/2006/relationships/hyperlink" Target="https://hivos.my.salesforce.com/sfc/servlet.shepherd/version/renditionDownload?rendition=ORIGINAL_Jpg&amp;versionId=068QF00000J5nLNYAZ" TargetMode="External"/><Relationship Id="rId142" Type="http://schemas.openxmlformats.org/officeDocument/2006/relationships/hyperlink" Target="https://hivos.my.salesforce.com/sfc/servlet.shepherd/version/renditionDownload?rendition=ORIGINAL_Jpg&amp;versionId=068QF00000J8cjZYAR" TargetMode="External"/><Relationship Id="rId184" Type="http://schemas.openxmlformats.org/officeDocument/2006/relationships/hyperlink" Target="https://hivos.my.salesforce.com/sfc/servlet.shepherd/version/renditionDownload?rendition=ORIGINAL_Jpg&amp;versionId=068QF00000JS55CYAT" TargetMode="External"/><Relationship Id="rId391" Type="http://schemas.openxmlformats.org/officeDocument/2006/relationships/hyperlink" Target="https://hivos.my.salesforce.com/sfc/servlet.shepherd/version/renditionDownload?rendition=ORIGINAL_Jpg&amp;versionId=068QF00000ImzRzYAJ" TargetMode="External"/><Relationship Id="rId405" Type="http://schemas.openxmlformats.org/officeDocument/2006/relationships/hyperlink" Target="https://hivos.my.salesforce.com/sfc/servlet.shepherd/version/renditionDownload?rendition=ORIGINAL_Jpg&amp;versionId=068QF00000JNbojYAD" TargetMode="External"/><Relationship Id="rId447" Type="http://schemas.openxmlformats.org/officeDocument/2006/relationships/hyperlink" Target="https://hivos.my.salesforce.com/sfc/servlet.shepherd/version/renditionDownload?rendition=ORIGINAL_Jpg&amp;versionId=068QF00000In2b9YAB" TargetMode="External"/><Relationship Id="rId612" Type="http://schemas.openxmlformats.org/officeDocument/2006/relationships/hyperlink" Target="https://hivos.my.salesforce.com/sfc/servlet.shepherd/version/renditionDownload?rendition=ORIGINAL_Jpg&amp;versionId=068QF00000J0IZuYAN" TargetMode="External"/><Relationship Id="rId251" Type="http://schemas.openxmlformats.org/officeDocument/2006/relationships/hyperlink" Target="https://hivos.my.salesforce.com/sfc/servlet.shepherd/version/renditionDownload?rendition=ORIGINAL_Jpg&amp;versionId=068QF00000ImpUUYAZ" TargetMode="External"/><Relationship Id="rId489" Type="http://schemas.openxmlformats.org/officeDocument/2006/relationships/hyperlink" Target="https://hivos.my.salesforce.com/sfc/servlet.shepherd/version/renditionDownload?rendition=ORIGINAL_Jpg&amp;versionId=068QF00000Js8Y3YAJ" TargetMode="External"/><Relationship Id="rId654" Type="http://schemas.openxmlformats.org/officeDocument/2006/relationships/hyperlink" Target="https://hivos.my.salesforce.com/sfc/servlet.shepherd/version/renditionDownload?rendition=ORIGINAL_Jpg&amp;versionId=068QF00000JNxqrYAD" TargetMode="External"/><Relationship Id="rId696" Type="http://schemas.openxmlformats.org/officeDocument/2006/relationships/hyperlink" Target="https://hivos.my.salesforce.com/sfc/servlet.shepherd/version/renditionDownload?rendition=ORIGINAL_Jpg&amp;versionId=068QF00000JKH9rYAH" TargetMode="External"/><Relationship Id="rId46" Type="http://schemas.openxmlformats.org/officeDocument/2006/relationships/hyperlink" Target="https://hivos.my.salesforce.com/sfc/servlet.shepherd/version/renditionDownload?rendition=ORIGINAL_Jpg&amp;versionId=068QF00000IsjkBYAR" TargetMode="External"/><Relationship Id="rId293" Type="http://schemas.openxmlformats.org/officeDocument/2006/relationships/hyperlink" Target="https://hivos.my.salesforce.com/sfc/servlet.shepherd/version/renditionDownload?rendition=ORIGINAL_Jpg&amp;versionId=068QF00000IszQkYAJ" TargetMode="External"/><Relationship Id="rId307" Type="http://schemas.openxmlformats.org/officeDocument/2006/relationships/hyperlink" Target="https://hivos.my.salesforce.com/sfc/servlet.shepherd/version/renditionDownload?rendition=ORIGINAL_Jpg&amp;versionId=068QF00000Inw5dYAB" TargetMode="External"/><Relationship Id="rId349" Type="http://schemas.openxmlformats.org/officeDocument/2006/relationships/hyperlink" Target="https://hivos.my.salesforce.com/sfc/servlet.shepherd/version/renditionDownload?rendition=ORIGINAL_Jpg&amp;versionId=068QF00000JXh54YAD" TargetMode="External"/><Relationship Id="rId514" Type="http://schemas.openxmlformats.org/officeDocument/2006/relationships/hyperlink" Target="https://hivos.my.salesforce.com/sfc/servlet.shepherd/version/renditionDownload?rendition=ORIGINAL_Jpg&amp;versionId=068QF00000J2ts4YAB" TargetMode="External"/><Relationship Id="rId556" Type="http://schemas.openxmlformats.org/officeDocument/2006/relationships/hyperlink" Target="https://hivos.my.salesforce.com/sfc/servlet.shepherd/version/renditionDownload?rendition=ORIGINAL_Jpg&amp;versionId=068QF00000IstGTYAZ" TargetMode="External"/><Relationship Id="rId88" Type="http://schemas.openxmlformats.org/officeDocument/2006/relationships/hyperlink" Target="https://hivos.my.salesforce.com/sfc/servlet.shepherd/version/renditionDownload?rendition=ORIGINAL_Jpg&amp;versionId=068QF00000JTeATYA1" TargetMode="External"/><Relationship Id="rId111" Type="http://schemas.openxmlformats.org/officeDocument/2006/relationships/hyperlink" Target="https://hivos.my.salesforce.com/sfc/servlet.shepherd/version/renditionDownload?rendition=ORIGINAL_Jpg&amp;versionId=068QF00000IkjHpYAJ" TargetMode="External"/><Relationship Id="rId153" Type="http://schemas.openxmlformats.org/officeDocument/2006/relationships/hyperlink" Target="https://hivos.my.salesforce.com/sfc/servlet.shepherd/version/renditionDownload?rendition=ORIGINAL_Jpg&amp;versionId=068QF00000JBXFTYA5" TargetMode="External"/><Relationship Id="rId195" Type="http://schemas.openxmlformats.org/officeDocument/2006/relationships/hyperlink" Target="https://hivos.my.salesforce.com/sfc/servlet.shepherd/version/renditionDownload?rendition=ORIGINAL_Jpg&amp;versionId=068QF00000JIuvOYAT" TargetMode="External"/><Relationship Id="rId209" Type="http://schemas.openxmlformats.org/officeDocument/2006/relationships/hyperlink" Target="https://hivos.my.salesforce.com/sfc/servlet.shepherd/version/renditionDownload?rendition=ORIGINAL_Jpg&amp;versionId=068QF00000J3u7ZYAR" TargetMode="External"/><Relationship Id="rId360" Type="http://schemas.openxmlformats.org/officeDocument/2006/relationships/hyperlink" Target="https://hivos.my.salesforce.com/sfc/servlet.shepherd/version/renditionDownload?rendition=ORIGINAL_Jpg&amp;versionId=068QF00000JHFO7YAP" TargetMode="External"/><Relationship Id="rId416" Type="http://schemas.openxmlformats.org/officeDocument/2006/relationships/hyperlink" Target="https://hivos.my.salesforce.com/sfc/servlet.shepherd/version/renditionDownload?rendition=ORIGINAL_Jpg&amp;versionId=068QF00000JFMACYA5" TargetMode="External"/><Relationship Id="rId598" Type="http://schemas.openxmlformats.org/officeDocument/2006/relationships/hyperlink" Target="https://hivos.my.salesforce.com/sfc/servlet.shepherd/version/renditionDownload?rendition=ORIGINAL_Jpg&amp;versionId=068QF00000JBs3lYAD" TargetMode="External"/><Relationship Id="rId220" Type="http://schemas.openxmlformats.org/officeDocument/2006/relationships/hyperlink" Target="https://hivos.my.salesforce.com/sfc/servlet.shepherd/version/renditionDownload?rendition=ORIGINAL_Jpg&amp;versionId=068QF00000IsmvBYAR" TargetMode="External"/><Relationship Id="rId458" Type="http://schemas.openxmlformats.org/officeDocument/2006/relationships/hyperlink" Target="https://hivos.my.salesforce.com/sfc/servlet.shepherd/version/renditionDownload?rendition=ORIGINAL_Jpg&amp;versionId=068QF00000JQRJNYA5" TargetMode="External"/><Relationship Id="rId623" Type="http://schemas.openxmlformats.org/officeDocument/2006/relationships/hyperlink" Target="https://hivos.my.salesforce.com/sfc/servlet.shepherd/version/renditionDownload?rendition=ORIGINAL_Jpg&amp;versionId=068QF00000ImRn1YAF" TargetMode="External"/><Relationship Id="rId665" Type="http://schemas.openxmlformats.org/officeDocument/2006/relationships/hyperlink" Target="https://hivos.my.salesforce.com/sfc/servlet.shepherd/version/renditionDownload?rendition=ORIGINAL_Jpg&amp;versionId=068QF00000JApUYYA1" TargetMode="External"/><Relationship Id="rId15" Type="http://schemas.openxmlformats.org/officeDocument/2006/relationships/hyperlink" Target="https://hivos.my.salesforce.com/sfc/servlet.shepherd/version/renditionDownload?rendition=ORIGINAL_Jpg&amp;versionId=068QF00000J3hf0YAB" TargetMode="External"/><Relationship Id="rId57" Type="http://schemas.openxmlformats.org/officeDocument/2006/relationships/hyperlink" Target="https://hivos.my.salesforce.com/sfc/servlet.shepherd/version/renditionDownload?rendition=ORIGINAL_Jpg&amp;versionId=068QF00000J3Wy5YAF" TargetMode="External"/><Relationship Id="rId262" Type="http://schemas.openxmlformats.org/officeDocument/2006/relationships/hyperlink" Target="https://hivos.my.salesforce.com/sfc/servlet.shepherd/version/renditionDownload?rendition=ORIGINAL_Jpg&amp;versionId=068QF00000JTaOhYAL" TargetMode="External"/><Relationship Id="rId318" Type="http://schemas.openxmlformats.org/officeDocument/2006/relationships/hyperlink" Target="https://hivos.my.salesforce.com/sfc/servlet.shepherd/version/renditionDownload?rendition=ORIGINAL_Jpg&amp;versionId=068QF00000JJwi7YAD" TargetMode="External"/><Relationship Id="rId525" Type="http://schemas.openxmlformats.org/officeDocument/2006/relationships/hyperlink" Target="https://hivos.my.salesforce.com/sfc/servlet.shepherd/version/renditionDownload?rendition=ORIGINAL_Jpg&amp;versionId=068QF00000JQZ2PYAX" TargetMode="External"/><Relationship Id="rId567" Type="http://schemas.openxmlformats.org/officeDocument/2006/relationships/hyperlink" Target="https://hivos.my.salesforce.com/sfc/servlet.shepherd/version/renditionDownload?rendition=ORIGINAL_Jpg&amp;versionId=068QF00000JbqJHYAZ" TargetMode="External"/><Relationship Id="rId99" Type="http://schemas.openxmlformats.org/officeDocument/2006/relationships/hyperlink" Target="https://hivos.my.salesforce.com/sfc/servlet.shepherd/version/renditionDownload?rendition=ORIGINAL_Jpg&amp;versionId=068QF00000JY4azYAD" TargetMode="External"/><Relationship Id="rId122" Type="http://schemas.openxmlformats.org/officeDocument/2006/relationships/hyperlink" Target="https://hivos.my.salesforce.com/sfc/servlet.shepherd/version/renditionDownload?rendition=ORIGINAL_Jpg&amp;versionId=068QF00000Is0LeYAJ" TargetMode="External"/><Relationship Id="rId164" Type="http://schemas.openxmlformats.org/officeDocument/2006/relationships/hyperlink" Target="https://hivos.my.salesforce.com/sfc/servlet.shepherd/version/renditionDownload?rendition=ORIGINAL_Jpg&amp;versionId=068QF00000JVMfmYAH" TargetMode="External"/><Relationship Id="rId371" Type="http://schemas.openxmlformats.org/officeDocument/2006/relationships/hyperlink" Target="https://hivos.my.salesforce.com/sfc/servlet.shepherd/version/renditionDownload?rendition=ORIGINAL_Jpg&amp;versionId=068QF00000JAINLYA5" TargetMode="External"/><Relationship Id="rId427" Type="http://schemas.openxmlformats.org/officeDocument/2006/relationships/hyperlink" Target="https://hivos.my.salesforce.com/sfc/servlet.shepherd/version/renditionDownload?rendition=ORIGINAL_Jpg&amp;versionId=068QF00000JA725YAD" TargetMode="External"/><Relationship Id="rId469" Type="http://schemas.openxmlformats.org/officeDocument/2006/relationships/hyperlink" Target="https://hivos.my.salesforce.com/sfc/servlet.shepherd/version/renditionDownload?rendition=ORIGINAL_Jpg&amp;versionId=068QF00000J9LOuYAN" TargetMode="External"/><Relationship Id="rId634" Type="http://schemas.openxmlformats.org/officeDocument/2006/relationships/hyperlink" Target="https://hivos.my.salesforce.com/sfc/servlet.shepherd/version/renditionDownload?rendition=ORIGINAL_Jpg&amp;versionId=068QF00000JrpPmYAJ" TargetMode="External"/><Relationship Id="rId676" Type="http://schemas.openxmlformats.org/officeDocument/2006/relationships/hyperlink" Target="https://hivos.my.salesforce.com/sfc/servlet.shepherd/version/renditionDownload?rendition=ORIGINAL_Jpg&amp;versionId=068QF00000J0yr3YAB" TargetMode="External"/><Relationship Id="rId26" Type="http://schemas.openxmlformats.org/officeDocument/2006/relationships/hyperlink" Target="https://hivos.my.salesforce.com/sfc/servlet.shepherd/version/renditionDownload?rendition=ORIGINAL_Jpg&amp;versionId=068QF00000JPVp5YAH" TargetMode="External"/><Relationship Id="rId231" Type="http://schemas.openxmlformats.org/officeDocument/2006/relationships/hyperlink" Target="https://hivos.my.salesforce.com/sfc/servlet.shepherd/version/renditionDownload?rendition=ORIGINAL_Jpg&amp;versionId=068QF00000IeVXPYA3" TargetMode="External"/><Relationship Id="rId273" Type="http://schemas.openxmlformats.org/officeDocument/2006/relationships/hyperlink" Target="https://hivos.my.salesforce.com/sfc/servlet.shepherd/version/renditionDownload?rendition=ORIGINAL_Jpg&amp;versionId=068QF00000J97liYAB" TargetMode="External"/><Relationship Id="rId329" Type="http://schemas.openxmlformats.org/officeDocument/2006/relationships/hyperlink" Target="https://hivos.my.salesforce.com/sfc/servlet.shepherd/version/renditionDownload?rendition=ORIGINAL_Jpg&amp;versionId=068QF00000J4kHSYAZ" TargetMode="External"/><Relationship Id="rId480" Type="http://schemas.openxmlformats.org/officeDocument/2006/relationships/hyperlink" Target="https://hivos.my.salesforce.com/sfc/servlet.shepherd/version/renditionDownload?rendition=ORIGINAL_Jpg&amp;versionId=068QF00000IscytYAB" TargetMode="External"/><Relationship Id="rId536" Type="http://schemas.openxmlformats.org/officeDocument/2006/relationships/hyperlink" Target="https://hivos.my.salesforce.com/sfc/servlet.shepherd/version/renditionDownload?rendition=ORIGINAL_Jpg&amp;versionId=068QF00000J9N5iYAF" TargetMode="External"/><Relationship Id="rId701" Type="http://schemas.openxmlformats.org/officeDocument/2006/relationships/hyperlink" Target="https://hivos.my.salesforce.com/sfc/servlet.shepherd/version/renditionDownload?rendition=ORIGINAL_Jpg&amp;versionId=068QF00000JJm1EYAT" TargetMode="External"/><Relationship Id="rId68" Type="http://schemas.openxmlformats.org/officeDocument/2006/relationships/hyperlink" Target="https://hivos.my.salesforce.com/sfc/servlet.shepherd/version/renditionDownload?rendition=ORIGINAL_Jpg&amp;versionId=068QF00000J8cmjYAB" TargetMode="External"/><Relationship Id="rId133" Type="http://schemas.openxmlformats.org/officeDocument/2006/relationships/hyperlink" Target="https://hivos.my.salesforce.com/sfc/servlet.shepherd/version/renditionDownload?rendition=ORIGINAL_Jpg&amp;versionId=068QF00000J1ps5YAB" TargetMode="External"/><Relationship Id="rId175" Type="http://schemas.openxmlformats.org/officeDocument/2006/relationships/hyperlink" Target="https://hivos.my.salesforce.com/sfc/servlet.shepherd/version/renditionDownload?rendition=ORIGINAL_Jpg&amp;versionId=068QF00000JZoGoYAL" TargetMode="External"/><Relationship Id="rId340" Type="http://schemas.openxmlformats.org/officeDocument/2006/relationships/hyperlink" Target="https://hivos.my.salesforce.com/sfc/servlet.shepherd/version/renditionDownload?rendition=ORIGINAL_Jpg&amp;versionId=068QF00000IgCs6YAF" TargetMode="External"/><Relationship Id="rId578" Type="http://schemas.openxmlformats.org/officeDocument/2006/relationships/hyperlink" Target="https://hivos.my.salesforce.com/sfc/servlet.shepherd/version/renditionDownload?rendition=ORIGINAL_Jpg&amp;versionId=068QF00000JWoQAYA1" TargetMode="External"/><Relationship Id="rId200" Type="http://schemas.openxmlformats.org/officeDocument/2006/relationships/hyperlink" Target="https://hivos.my.salesforce.com/sfc/servlet.shepherd/version/renditionDownload?rendition=ORIGINAL_Jpg&amp;versionId=068QF00000J9s6JYAR" TargetMode="External"/><Relationship Id="rId382" Type="http://schemas.openxmlformats.org/officeDocument/2006/relationships/hyperlink" Target="https://hivos.my.salesforce.com/sfc/servlet.shepherd/version/renditionDownload?rendition=ORIGINAL_Jpg&amp;versionId=068QF00000IzjNiYAJ" TargetMode="External"/><Relationship Id="rId438" Type="http://schemas.openxmlformats.org/officeDocument/2006/relationships/hyperlink" Target="https://hivos.my.salesforce.com/sfc/servlet.shepherd/version/renditionDownload?rendition=ORIGINAL_Jpg&amp;versionId=068QF00000J3f0bYAB" TargetMode="External"/><Relationship Id="rId603" Type="http://schemas.openxmlformats.org/officeDocument/2006/relationships/hyperlink" Target="https://hivos.my.salesforce.com/sfc/servlet.shepherd/version/renditionDownload?rendition=ORIGINAL_Jpg&amp;versionId=068QF00000J9LYXYA3" TargetMode="External"/><Relationship Id="rId645" Type="http://schemas.openxmlformats.org/officeDocument/2006/relationships/hyperlink" Target="https://hivos.my.salesforce.com/sfc/servlet.shepherd/version/renditionDownload?rendition=ORIGINAL_Jpg&amp;versionId=068QF00000JqIj6YAF" TargetMode="External"/><Relationship Id="rId687" Type="http://schemas.openxmlformats.org/officeDocument/2006/relationships/hyperlink" Target="https://hivos.my.salesforce.com/sfc/servlet.shepherd/version/renditionDownload?rendition=ORIGINAL_Jpg&amp;versionId=068QF00000JiWPUYA3" TargetMode="External"/><Relationship Id="rId242" Type="http://schemas.openxmlformats.org/officeDocument/2006/relationships/hyperlink" Target="https://hivos.my.salesforce.com/sfc/servlet.shepherd/version/renditionDownload?rendition=ORIGINAL_Jpg&amp;versionId=068QF00000IeYBuYAN" TargetMode="External"/><Relationship Id="rId284" Type="http://schemas.openxmlformats.org/officeDocument/2006/relationships/hyperlink" Target="https://hivos.my.salesforce.com/sfc/servlet.shepherd/version/renditionDownload?rendition=ORIGINAL_Jpg&amp;versionId=068QF00000IyNozYAF" TargetMode="External"/><Relationship Id="rId491" Type="http://schemas.openxmlformats.org/officeDocument/2006/relationships/hyperlink" Target="https://hivos.my.salesforce.com/sfc/servlet.shepherd/version/renditionDownload?rendition=ORIGINAL_Jpg&amp;versionId=068QF00000JsKBjYAN" TargetMode="External"/><Relationship Id="rId505" Type="http://schemas.openxmlformats.org/officeDocument/2006/relationships/hyperlink" Target="https://hivos.my.salesforce.com/sfc/servlet.shepherd/version/renditionDownload?rendition=ORIGINAL_Jpg&amp;versionId=068QF00000JABLqYAP" TargetMode="External"/><Relationship Id="rId712" Type="http://schemas.openxmlformats.org/officeDocument/2006/relationships/hyperlink" Target="https://hivos.my.salesforce.com/sfc/servlet.shepherd/version/renditionDownload?rendition=ORIGINAL_Jpg&amp;versionId=068QF00000Iu85OYAR" TargetMode="External"/><Relationship Id="rId37" Type="http://schemas.openxmlformats.org/officeDocument/2006/relationships/hyperlink" Target="https://hivos.my.salesforce.com/sfc/servlet.shepherd/version/renditionDownload?rendition=ORIGINAL_Jpg&amp;versionId=068QF00000ImyZ0YAJ" TargetMode="External"/><Relationship Id="rId79" Type="http://schemas.openxmlformats.org/officeDocument/2006/relationships/hyperlink" Target="https://hivos.my.salesforce.com/sfc/servlet.shepherd/version/renditionDownload?rendition=ORIGINAL_Jpg&amp;versionId=068QF00000JBMySYAX" TargetMode="External"/><Relationship Id="rId102" Type="http://schemas.openxmlformats.org/officeDocument/2006/relationships/hyperlink" Target="https://hivos.my.salesforce.com/sfc/servlet.shepherd/version/renditionDownload?rendition=ORIGINAL_Jpg&amp;versionId=068QF00000IfLCcYAN" TargetMode="External"/><Relationship Id="rId144" Type="http://schemas.openxmlformats.org/officeDocument/2006/relationships/hyperlink" Target="https://hivos.my.salesforce.com/sfc/servlet.shepherd/version/renditionDownload?rendition=ORIGINAL_Jpg&amp;versionId=068QF00000J8ui2YAB" TargetMode="External"/><Relationship Id="rId547" Type="http://schemas.openxmlformats.org/officeDocument/2006/relationships/hyperlink" Target="https://hivos.my.salesforce.com/sfc/servlet.shepherd/version/renditionDownload?rendition=ORIGINAL_Jpg&amp;versionId=068QF00000IyLlZYAV" TargetMode="External"/><Relationship Id="rId589" Type="http://schemas.openxmlformats.org/officeDocument/2006/relationships/hyperlink" Target="https://hivos.my.salesforce.com/sfc/servlet.shepherd/version/renditionDownload?rendition=ORIGINAL_Jpg&amp;versionId=068QF00000JQ4hnYAD" TargetMode="External"/><Relationship Id="rId90" Type="http://schemas.openxmlformats.org/officeDocument/2006/relationships/hyperlink" Target="https://hivos.my.salesforce.com/sfc/servlet.shepherd/version/renditionDownload?rendition=ORIGINAL_Jpg&amp;versionId=068QF00000JTlgdYAD" TargetMode="External"/><Relationship Id="rId186" Type="http://schemas.openxmlformats.org/officeDocument/2006/relationships/hyperlink" Target="https://hivos.my.salesforce.com/sfc/servlet.shepherd/version/renditionDownload?rendition=ORIGINAL_Jpg&amp;versionId=068QF00000JRlCtYAL" TargetMode="External"/><Relationship Id="rId351" Type="http://schemas.openxmlformats.org/officeDocument/2006/relationships/hyperlink" Target="https://hivos.my.salesforce.com/sfc/servlet.shepherd/version/renditionDownload?rendition=ORIGINAL_Jpg&amp;versionId=068QF00000JXxciYAD" TargetMode="External"/><Relationship Id="rId393" Type="http://schemas.openxmlformats.org/officeDocument/2006/relationships/hyperlink" Target="https://hivos.my.salesforce.com/sfc/servlet.shepherd/version/renditionDownload?rendition=ORIGINAL_Jpg&amp;versionId=068QF00000IhWohYAF" TargetMode="External"/><Relationship Id="rId407" Type="http://schemas.openxmlformats.org/officeDocument/2006/relationships/hyperlink" Target="https://hivos.my.salesforce.com/sfc/servlet.shepherd/version/renditionDownload?rendition=ORIGINAL_Jpg&amp;versionId=068QF00000JNRNzYAP" TargetMode="External"/><Relationship Id="rId449" Type="http://schemas.openxmlformats.org/officeDocument/2006/relationships/hyperlink" Target="https://hivos.my.salesforce.com/sfc/servlet.shepherd/version/renditionDownload?rendition=ORIGINAL_Jpg&amp;versionId=068QF00000IgCwvYAF" TargetMode="External"/><Relationship Id="rId614" Type="http://schemas.openxmlformats.org/officeDocument/2006/relationships/hyperlink" Target="https://hivos.my.salesforce.com/sfc/servlet.shepherd/version/renditionDownload?rendition=ORIGINAL_Jpg&amp;versionId=068QF00000It0ReYAJ" TargetMode="External"/><Relationship Id="rId656" Type="http://schemas.openxmlformats.org/officeDocument/2006/relationships/hyperlink" Target="https://hivos.my.salesforce.com/sfc/servlet.shepherd/version/renditionDownload?rendition=ORIGINAL_Jpg&amp;versionId=068QF00000JNKJNYA5" TargetMode="External"/><Relationship Id="rId211" Type="http://schemas.openxmlformats.org/officeDocument/2006/relationships/hyperlink" Target="https://hivos.my.salesforce.com/sfc/servlet.shepherd/version/renditionDownload?rendition=ORIGINAL_Jpg&amp;versionId=068QF00000J3dwOYAR" TargetMode="External"/><Relationship Id="rId253" Type="http://schemas.openxmlformats.org/officeDocument/2006/relationships/hyperlink" Target="https://hivos.my.salesforce.com/sfc/servlet.shepherd/version/renditionDownload?rendition=ORIGINAL_Jpg&amp;versionId=068QF00000IgMudYAF" TargetMode="External"/><Relationship Id="rId295" Type="http://schemas.openxmlformats.org/officeDocument/2006/relationships/hyperlink" Target="https://hivos.my.salesforce.com/sfc/servlet.shepherd/version/renditionDownload?rendition=ORIGINAL_Jpg&amp;versionId=068QF00000It0gAYAR" TargetMode="External"/><Relationship Id="rId309" Type="http://schemas.openxmlformats.org/officeDocument/2006/relationships/hyperlink" Target="https://hivos.my.salesforce.com/sfc/servlet.shepherd/version/renditionDownload?rendition=ORIGINAL_Jpg&amp;versionId=068QF00000IgBhSYAV" TargetMode="External"/><Relationship Id="rId460" Type="http://schemas.openxmlformats.org/officeDocument/2006/relationships/hyperlink" Target="https://hivos.my.salesforce.com/sfc/servlet.shepherd/version/renditionDownload?rendition=ORIGINAL_Jpg&amp;versionId=068QF00000JQ7fgYAD" TargetMode="External"/><Relationship Id="rId516" Type="http://schemas.openxmlformats.org/officeDocument/2006/relationships/hyperlink" Target="https://hivos.my.salesforce.com/sfc/servlet.shepherd/version/renditionDownload?rendition=ORIGINAL_Jpg&amp;versionId=068QF00000J3mzeYAB" TargetMode="External"/><Relationship Id="rId698" Type="http://schemas.openxmlformats.org/officeDocument/2006/relationships/hyperlink" Target="https://hivos.my.salesforce.com/sfc/servlet.shepherd/version/renditionDownload?rendition=ORIGINAL_Jpg&amp;versionId=068QF00000JKJ6oYAH" TargetMode="External"/><Relationship Id="rId48" Type="http://schemas.openxmlformats.org/officeDocument/2006/relationships/hyperlink" Target="https://hivos.my.salesforce.com/sfc/servlet.shepherd/version/renditionDownload?rendition=ORIGINAL_Jpg&amp;versionId=068QF00000IsHJNYA3" TargetMode="External"/><Relationship Id="rId113" Type="http://schemas.openxmlformats.org/officeDocument/2006/relationships/hyperlink" Target="https://hivos.my.salesforce.com/sfc/servlet.shepherd/version/renditionDownload?rendition=ORIGINAL_Jpg&amp;versionId=068QF00000Il8caYAB" TargetMode="External"/><Relationship Id="rId320" Type="http://schemas.openxmlformats.org/officeDocument/2006/relationships/hyperlink" Target="https://hivos.my.salesforce.com/sfc/servlet.shepherd/version/renditionDownload?rendition=ORIGINAL_Jpg&amp;versionId=068QF00000JJtPHYA1" TargetMode="External"/><Relationship Id="rId558" Type="http://schemas.openxmlformats.org/officeDocument/2006/relationships/hyperlink" Target="https://hivos.my.salesforce.com/sfc/servlet.shepherd/version/renditionDownload?rendition=ORIGINAL_Jpg&amp;versionId=068QF00000IssPGYAZ" TargetMode="External"/><Relationship Id="rId155" Type="http://schemas.openxmlformats.org/officeDocument/2006/relationships/hyperlink" Target="https://hivos.my.salesforce.com/sfc/servlet.shepherd/version/renditionDownload?rendition=ORIGINAL_Jpg&amp;versionId=068QF00000JBWzLYAX" TargetMode="External"/><Relationship Id="rId197" Type="http://schemas.openxmlformats.org/officeDocument/2006/relationships/hyperlink" Target="https://hivos.my.salesforce.com/sfc/servlet.shepherd/version/renditionDownload?rendition=ORIGINAL_Jpg&amp;versionId=068QF00000JBRZpYAP" TargetMode="External"/><Relationship Id="rId362" Type="http://schemas.openxmlformats.org/officeDocument/2006/relationships/hyperlink" Target="https://hivos.my.salesforce.com/sfc/servlet.shepherd/version/renditionDownload?rendition=ORIGINAL_Jpg&amp;versionId=068QF00000JF8vBYAT" TargetMode="External"/><Relationship Id="rId418" Type="http://schemas.openxmlformats.org/officeDocument/2006/relationships/hyperlink" Target="https://hivos.my.salesforce.com/sfc/servlet.shepherd/version/renditionDownload?rendition=ORIGINAL_Jpg&amp;versionId=068QF00000JC6ukYAD" TargetMode="External"/><Relationship Id="rId625" Type="http://schemas.openxmlformats.org/officeDocument/2006/relationships/hyperlink" Target="https://hivos.my.salesforce.com/sfc/servlet.shepherd/version/renditionDownload?rendition=ORIGINAL_Jpg&amp;versionId=068QF00000InNfVYAV" TargetMode="External"/><Relationship Id="rId222" Type="http://schemas.openxmlformats.org/officeDocument/2006/relationships/hyperlink" Target="https://hivos.my.salesforce.com/sfc/servlet.shepherd/version/renditionDownload?rendition=ORIGINAL_Jpg&amp;versionId=068QF00000It65dYAB" TargetMode="External"/><Relationship Id="rId264" Type="http://schemas.openxmlformats.org/officeDocument/2006/relationships/hyperlink" Target="https://hivos.my.salesforce.com/sfc/servlet.shepherd/version/renditionDownload?rendition=ORIGINAL_Jpg&amp;versionId=068QF00000JNw0NYAT" TargetMode="External"/><Relationship Id="rId471" Type="http://schemas.openxmlformats.org/officeDocument/2006/relationships/hyperlink" Target="https://hivos.my.salesforce.com/sfc/servlet.shepherd/version/renditionDownload?rendition=ORIGINAL_Jpg&amp;versionId=068QF00000J9NH1YAN" TargetMode="External"/><Relationship Id="rId667" Type="http://schemas.openxmlformats.org/officeDocument/2006/relationships/hyperlink" Target="https://hivos.my.salesforce.com/sfc/servlet.shepherd/version/renditionDownload?rendition=ORIGINAL_Jpg&amp;versionId=068QF00000JAdEsYAL" TargetMode="External"/><Relationship Id="rId17" Type="http://schemas.openxmlformats.org/officeDocument/2006/relationships/hyperlink" Target="https://hivos.my.salesforce.com/sfc/servlet.shepherd/version/renditionDownload?rendition=ORIGINAL_Jpg&amp;versionId=068QF00000J9AtIYAV" TargetMode="External"/><Relationship Id="rId59" Type="http://schemas.openxmlformats.org/officeDocument/2006/relationships/hyperlink" Target="https://hivos.my.salesforce.com/sfc/servlet.shepherd/version/renditionDownload?rendition=ORIGINAL_Jpg&amp;versionId=068QF00000J3KSIYA3" TargetMode="External"/><Relationship Id="rId124" Type="http://schemas.openxmlformats.org/officeDocument/2006/relationships/hyperlink" Target="https://hivos.my.salesforce.com/sfc/servlet.shepherd/version/renditionDownload?rendition=ORIGINAL_Jpg&amp;versionId=068QF00000Iy8GbYAJ" TargetMode="External"/><Relationship Id="rId527" Type="http://schemas.openxmlformats.org/officeDocument/2006/relationships/hyperlink" Target="https://hivos.my.salesforce.com/sfc/servlet.shepherd/version/renditionDownload?rendition=ORIGINAL_Jpg&amp;versionId=068QF00000JQYzBYAX" TargetMode="External"/><Relationship Id="rId569" Type="http://schemas.openxmlformats.org/officeDocument/2006/relationships/hyperlink" Target="https://hivos.my.salesforce.com/sfc/servlet.shepherd/version/renditionDownload?rendition=ORIGINAL_Jpg&amp;versionId=068QF00000JbiooYAB" TargetMode="External"/><Relationship Id="rId70" Type="http://schemas.openxmlformats.org/officeDocument/2006/relationships/hyperlink" Target="https://hivos.my.salesforce.com/sfc/servlet.shepherd/version/renditionDownload?rendition=ORIGINAL_Jpg&amp;versionId=068QF00000J93zrYAB" TargetMode="External"/><Relationship Id="rId166" Type="http://schemas.openxmlformats.org/officeDocument/2006/relationships/hyperlink" Target="https://hivos.my.salesforce.com/sfc/servlet.shepherd/version/renditionDownload?rendition=ORIGINAL_Jpg&amp;versionId=068QF00000JVTZ5YAP" TargetMode="External"/><Relationship Id="rId331" Type="http://schemas.openxmlformats.org/officeDocument/2006/relationships/hyperlink" Target="https://hivos.my.salesforce.com/sfc/servlet.shepherd/version/renditionDownload?rendition=ORIGINAL_Jpg&amp;versionId=068QF00000J4QgxYAF" TargetMode="External"/><Relationship Id="rId373" Type="http://schemas.openxmlformats.org/officeDocument/2006/relationships/hyperlink" Target="https://hivos.my.salesforce.com/sfc/servlet.shepherd/version/renditionDownload?rendition=ORIGINAL_Jpg&amp;versionId=068QF00000J6BSeYAN" TargetMode="External"/><Relationship Id="rId429" Type="http://schemas.openxmlformats.org/officeDocument/2006/relationships/hyperlink" Target="https://hivos.my.salesforce.com/sfc/servlet.shepherd/version/renditionDownload?rendition=ORIGINAL_Jpg&amp;versionId=068QF00000JA6yrYAD" TargetMode="External"/><Relationship Id="rId580" Type="http://schemas.openxmlformats.org/officeDocument/2006/relationships/hyperlink" Target="https://hivos.my.salesforce.com/sfc/servlet.shepherd/version/renditionDownload?rendition=ORIGINAL_Jpg&amp;versionId=068QF00000JWmY7YAL" TargetMode="External"/><Relationship Id="rId636" Type="http://schemas.openxmlformats.org/officeDocument/2006/relationships/hyperlink" Target="https://hivos.my.salesforce.com/sfc/servlet.shepherd/version/renditionDownload?rendition=ORIGINAL_Jpg&amp;versionId=068QF00000Js2rWYAR" TargetMode="External"/><Relationship Id="rId1" Type="http://schemas.openxmlformats.org/officeDocument/2006/relationships/hyperlink" Target="https://hivos.my.salesforce.com/sfc/servlet.shepherd/version/renditionDownload?rendition=ORIGINAL_Jpg&amp;versionId=068QF00000J5FI1YAN" TargetMode="External"/><Relationship Id="rId233" Type="http://schemas.openxmlformats.org/officeDocument/2006/relationships/hyperlink" Target="https://hivos.my.salesforce.com/sfc/servlet.shepherd/version/renditionDownload?rendition=ORIGINAL_Jpg&amp;versionId=068QF00000InvIvYAJ" TargetMode="External"/><Relationship Id="rId440" Type="http://schemas.openxmlformats.org/officeDocument/2006/relationships/hyperlink" Target="https://hivos.my.salesforce.com/sfc/servlet.shepherd/version/renditionDownload?rendition=ORIGINAL_Jpg&amp;versionId=068QF00000IyG66YAF" TargetMode="External"/><Relationship Id="rId678" Type="http://schemas.openxmlformats.org/officeDocument/2006/relationships/hyperlink" Target="https://hivos.my.salesforce.com/sfc/servlet.shepherd/version/renditionDownload?rendition=ORIGINAL_Jpg&amp;versionId=068QF00000IgQqAYAV" TargetMode="External"/><Relationship Id="rId28" Type="http://schemas.openxmlformats.org/officeDocument/2006/relationships/hyperlink" Target="https://hivos.my.salesforce.com/sfc/servlet.shepherd/version/renditionDownload?rendition=ORIGINAL_Jpg&amp;versionId=068QF00000JPf1uYAD" TargetMode="External"/><Relationship Id="rId275" Type="http://schemas.openxmlformats.org/officeDocument/2006/relationships/hyperlink" Target="https://hivos.my.salesforce.com/sfc/servlet.shepherd/version/renditionDownload?rendition=ORIGINAL_Jpg&amp;versionId=068QF00000J8yCHYAZ" TargetMode="External"/><Relationship Id="rId300" Type="http://schemas.openxmlformats.org/officeDocument/2006/relationships/hyperlink" Target="https://hivos.my.salesforce.com/sfc/servlet.shepherd/version/renditionDownload?rendition=ORIGINAL_Jpg&amp;versionId=068QF00000IssfRYAR" TargetMode="External"/><Relationship Id="rId482" Type="http://schemas.openxmlformats.org/officeDocument/2006/relationships/hyperlink" Target="https://hivos.my.salesforce.com/sfc/servlet.shepherd/version/renditionDownload?rendition=ORIGINAL_Jpg&amp;versionId=068QF00000IgmvWYAR" TargetMode="External"/><Relationship Id="rId538" Type="http://schemas.openxmlformats.org/officeDocument/2006/relationships/hyperlink" Target="https://hivos.my.salesforce.com/sfc/servlet.shepherd/version/renditionDownload?rendition=ORIGINAL_Jpg&amp;versionId=068QF00000J9NIdYAN" TargetMode="External"/><Relationship Id="rId703" Type="http://schemas.openxmlformats.org/officeDocument/2006/relationships/hyperlink" Target="https://hivos.my.salesforce.com/sfc/servlet.shepherd/version/renditionDownload?rendition=ORIGINAL_Jpg&amp;versionId=068QF00000JKF3FYAX" TargetMode="External"/><Relationship Id="rId81" Type="http://schemas.openxmlformats.org/officeDocument/2006/relationships/hyperlink" Target="https://hivos.my.salesforce.com/sfc/servlet.shepherd/version/renditionDownload?rendition=ORIGINAL_Jpg&amp;versionId=068QF00000JB8CEYA1" TargetMode="External"/><Relationship Id="rId135" Type="http://schemas.openxmlformats.org/officeDocument/2006/relationships/hyperlink" Target="https://hivos.my.salesforce.com/sfc/servlet.shepherd/version/renditionDownload?rendition=ORIGINAL_Jpg&amp;versionId=068QF00000J3RyVYAV" TargetMode="External"/><Relationship Id="rId177" Type="http://schemas.openxmlformats.org/officeDocument/2006/relationships/hyperlink" Target="https://hivos.my.salesforce.com/sfc/servlet.shepherd/version/renditionDownload?rendition=ORIGINAL_Jpg&amp;versionId=068QF00000JZGiBYAX" TargetMode="External"/><Relationship Id="rId342" Type="http://schemas.openxmlformats.org/officeDocument/2006/relationships/hyperlink" Target="https://hivos.my.salesforce.com/sfc/servlet.shepherd/version/renditionDownload?rendition=ORIGINAL_Jpg&amp;versionId=068QF00000JhFFSYA3" TargetMode="External"/><Relationship Id="rId384" Type="http://schemas.openxmlformats.org/officeDocument/2006/relationships/hyperlink" Target="https://hivos.my.salesforce.com/sfc/servlet.shepherd/version/renditionDownload?rendition=ORIGINAL_Jpg&amp;versionId=068QF00000IzwuLYAR" TargetMode="External"/><Relationship Id="rId591" Type="http://schemas.openxmlformats.org/officeDocument/2006/relationships/hyperlink" Target="https://hivos.my.salesforce.com/sfc/servlet.shepherd/version/renditionDownload?rendition=ORIGINAL_Jpg&amp;versionId=068QF00000JKLzrYAH" TargetMode="External"/><Relationship Id="rId605" Type="http://schemas.openxmlformats.org/officeDocument/2006/relationships/hyperlink" Target="https://hivos.my.salesforce.com/sfc/servlet.shepherd/version/renditionDownload?rendition=ORIGINAL_Jpg&amp;versionId=068QF00000J95nDYAR" TargetMode="External"/><Relationship Id="rId202" Type="http://schemas.openxmlformats.org/officeDocument/2006/relationships/hyperlink" Target="https://hivos.my.salesforce.com/sfc/servlet.shepherd/version/renditionDownload?rendition=ORIGINAL_Jpg&amp;versionId=068QF00000J9wY5YAJ" TargetMode="External"/><Relationship Id="rId244" Type="http://schemas.openxmlformats.org/officeDocument/2006/relationships/hyperlink" Target="https://hivos.my.salesforce.com/sfc/servlet.shepherd/version/renditionDownload?rendition=ORIGINAL_Jpg&amp;versionId=068QF00000JMCPYYA5" TargetMode="External"/><Relationship Id="rId647" Type="http://schemas.openxmlformats.org/officeDocument/2006/relationships/hyperlink" Target="https://hivos.my.salesforce.com/sfc/servlet.shepherd/version/renditionDownload?rendition=ORIGINAL_Jpg&amp;versionId=068QF00000JrJ3LYAV" TargetMode="External"/><Relationship Id="rId689" Type="http://schemas.openxmlformats.org/officeDocument/2006/relationships/hyperlink" Target="https://hivos.my.salesforce.com/sfc/servlet.shepherd/version/renditionDownload?rendition=ORIGINAL_Jpg&amp;versionId=068QF00000Jib5rYAB" TargetMode="External"/><Relationship Id="rId39" Type="http://schemas.openxmlformats.org/officeDocument/2006/relationships/hyperlink" Target="https://hivos.my.salesforce.com/sfc/servlet.shepherd/version/renditionDownload?rendition=ORIGINAL_Jpg&amp;versionId=068QF00000Imo0nYAB" TargetMode="External"/><Relationship Id="rId286" Type="http://schemas.openxmlformats.org/officeDocument/2006/relationships/hyperlink" Target="https://hivos.my.salesforce.com/sfc/servlet.shepherd/version/renditionDownload?rendition=ORIGINAL_Jpg&amp;versionId=068QF00000IyE2aYAF" TargetMode="External"/><Relationship Id="rId451" Type="http://schemas.openxmlformats.org/officeDocument/2006/relationships/hyperlink" Target="https://hivos.my.salesforce.com/sfc/servlet.shepherd/version/renditionDownload?rendition=ORIGINAL_Jpg&amp;versionId=068QF00000IgIivYAF" TargetMode="External"/><Relationship Id="rId493" Type="http://schemas.openxmlformats.org/officeDocument/2006/relationships/hyperlink" Target="https://hivos.my.salesforce.com/sfc/servlet.shepherd/version/renditionDownload?rendition=ORIGINAL_Jpg&amp;versionId=068QF00000JWsf3YAD" TargetMode="External"/><Relationship Id="rId507" Type="http://schemas.openxmlformats.org/officeDocument/2006/relationships/hyperlink" Target="https://hivos.my.salesforce.com/sfc/servlet.shepherd/version/renditionDownload?rendition=ORIGINAL_Jpg&amp;versionId=068QF00000JADc9YAH" TargetMode="External"/><Relationship Id="rId549" Type="http://schemas.openxmlformats.org/officeDocument/2006/relationships/hyperlink" Target="https://hivos.my.salesforce.com/sfc/servlet.shepherd/version/renditionDownload?rendition=ORIGINAL_Jpg&amp;versionId=068QF00000IyAGmYAN" TargetMode="External"/><Relationship Id="rId714" Type="http://schemas.openxmlformats.org/officeDocument/2006/relationships/hyperlink" Target="https://hivos.my.salesforce.com/sfc/servlet.shepherd/version/renditionDownload?rendition=ORIGINAL_Jpg&amp;versionId=068QF00000Iu9KnYAJ" TargetMode="External"/><Relationship Id="rId50" Type="http://schemas.openxmlformats.org/officeDocument/2006/relationships/hyperlink" Target="https://hivos.my.salesforce.com/sfc/servlet.shepherd/version/renditionDownload?rendition=ORIGINAL_Jpg&amp;versionId=068QF00000IyGM6YAN" TargetMode="External"/><Relationship Id="rId104" Type="http://schemas.openxmlformats.org/officeDocument/2006/relationships/hyperlink" Target="https://hivos.my.salesforce.com/sfc/servlet.shepherd/version/renditionDownload?rendition=ORIGINAL_Jpg&amp;versionId=068QF00000IgAevYAF" TargetMode="External"/><Relationship Id="rId146" Type="http://schemas.openxmlformats.org/officeDocument/2006/relationships/hyperlink" Target="https://hivos.my.salesforce.com/sfc/servlet.shepherd/version/renditionDownload?rendition=ORIGINAL_Jpg&amp;versionId=068QF00000J8eqPYAR" TargetMode="External"/><Relationship Id="rId188" Type="http://schemas.openxmlformats.org/officeDocument/2006/relationships/hyperlink" Target="https://hivos.my.salesforce.com/sfc/servlet.shepherd/version/renditionDownload?rendition=ORIGINAL_Jpg&amp;versionId=068QF00000JJM0NYAX" TargetMode="External"/><Relationship Id="rId311" Type="http://schemas.openxmlformats.org/officeDocument/2006/relationships/hyperlink" Target="https://hivos.my.salesforce.com/sfc/servlet.shepherd/version/renditionDownload?rendition=ORIGINAL_Jpg&amp;versionId=068QF00000IdBcPYAV" TargetMode="External"/><Relationship Id="rId353" Type="http://schemas.openxmlformats.org/officeDocument/2006/relationships/hyperlink" Target="https://hivos.my.salesforce.com/sfc/servlet.shepherd/version/renditionDownload?rendition=ORIGINAL_Jpg&amp;versionId=068QF00000JOXSyYAP" TargetMode="External"/><Relationship Id="rId395" Type="http://schemas.openxmlformats.org/officeDocument/2006/relationships/hyperlink" Target="https://hivos.my.salesforce.com/sfc/servlet.shepherd/version/renditionDownload?rendition=ORIGINAL_Jpg&amp;versionId=068QF00000Ig9sbYAB" TargetMode="External"/><Relationship Id="rId409" Type="http://schemas.openxmlformats.org/officeDocument/2006/relationships/hyperlink" Target="https://hivos.my.salesforce.com/sfc/servlet.shepherd/version/renditionDownload?rendition=ORIGINAL_Jpg&amp;versionId=068QF00000JMVDdYAP" TargetMode="External"/><Relationship Id="rId560" Type="http://schemas.openxmlformats.org/officeDocument/2006/relationships/hyperlink" Target="https://hivos.my.salesforce.com/sfc/servlet.shepherd/version/renditionDownload?rendition=ORIGINAL_Jpg&amp;versionId=068QF00000InEM1YAN" TargetMode="External"/><Relationship Id="rId92" Type="http://schemas.openxmlformats.org/officeDocument/2006/relationships/hyperlink" Target="https://hivos.my.salesforce.com/sfc/servlet.shepherd/version/renditionDownload?rendition=ORIGINAL_Jpg&amp;versionId=068QF00000JYFo5YAH" TargetMode="External"/><Relationship Id="rId213" Type="http://schemas.openxmlformats.org/officeDocument/2006/relationships/hyperlink" Target="https://hivos.my.salesforce.com/sfc/servlet.shepherd/version/renditionDownload?rendition=ORIGINAL_Jpg&amp;versionId=068QF00000J3a0uYAB" TargetMode="External"/><Relationship Id="rId420" Type="http://schemas.openxmlformats.org/officeDocument/2006/relationships/hyperlink" Target="https://hivos.my.salesforce.com/sfc/servlet.shepherd/version/renditionDownload?rendition=ORIGINAL_Jpg&amp;versionId=068QF00000JC8jdYAD" TargetMode="External"/><Relationship Id="rId616" Type="http://schemas.openxmlformats.org/officeDocument/2006/relationships/hyperlink" Target="https://hivos.my.salesforce.com/sfc/servlet.shepherd/version/renditionDownload?rendition=ORIGINAL_Jpg&amp;versionId=068QF00000It1p7YAB" TargetMode="External"/><Relationship Id="rId658" Type="http://schemas.openxmlformats.org/officeDocument/2006/relationships/hyperlink" Target="https://hivos.my.salesforce.com/sfc/servlet.shepherd/version/renditionDownload?rendition=ORIGINAL_Jpg&amp;versionId=068QF00000JI473YAD" TargetMode="External"/><Relationship Id="rId255" Type="http://schemas.openxmlformats.org/officeDocument/2006/relationships/hyperlink" Target="https://hivos.my.salesforce.com/sfc/servlet.shepherd/version/renditionDownload?rendition=ORIGINAL_Jpg&amp;versionId=068QF00000IgUqXYAV" TargetMode="External"/><Relationship Id="rId297" Type="http://schemas.openxmlformats.org/officeDocument/2006/relationships/hyperlink" Target="https://hivos.my.salesforce.com/sfc/servlet.shepherd/version/renditionDownload?rendition=ORIGINAL_Jpg&amp;versionId=068QF00000InlzYYAR" TargetMode="External"/><Relationship Id="rId462" Type="http://schemas.openxmlformats.org/officeDocument/2006/relationships/hyperlink" Target="https://hivos.my.salesforce.com/sfc/servlet.shepherd/version/renditionDownload?rendition=ORIGINAL_Jpg&amp;versionId=068QF00000JKFxeYAH" TargetMode="External"/><Relationship Id="rId518" Type="http://schemas.openxmlformats.org/officeDocument/2006/relationships/hyperlink" Target="https://hivos.my.salesforce.com/sfc/servlet.shepherd/version/renditionDownload?rendition=ORIGINAL_Jpg&amp;versionId=068QF00000IsqldYAB" TargetMode="External"/><Relationship Id="rId115" Type="http://schemas.openxmlformats.org/officeDocument/2006/relationships/hyperlink" Target="https://hivos.my.salesforce.com/sfc/servlet.shepherd/version/renditionDownload?rendition=ORIGINAL_Jpg&amp;versionId=068QF00000IlVvdYAF" TargetMode="External"/><Relationship Id="rId157" Type="http://schemas.openxmlformats.org/officeDocument/2006/relationships/hyperlink" Target="https://hivos.my.salesforce.com/sfc/servlet.shepherd/version/renditionDownload?rendition=ORIGINAL_Jpg&amp;versionId=068QF00000JDd0bYAD" TargetMode="External"/><Relationship Id="rId322" Type="http://schemas.openxmlformats.org/officeDocument/2006/relationships/hyperlink" Target="https://hivos.my.salesforce.com/sfc/servlet.shepherd/version/renditionDownload?rendition=ORIGINAL_Jpg&amp;versionId=068QF00000JCiyQYAT" TargetMode="External"/><Relationship Id="rId364" Type="http://schemas.openxmlformats.org/officeDocument/2006/relationships/hyperlink" Target="https://hivos.my.salesforce.com/sfc/servlet.shepherd/version/renditionDownload?rendition=ORIGINAL_Jpg&amp;versionId=068QF00000JErCoYAL" TargetMode="External"/><Relationship Id="rId61" Type="http://schemas.openxmlformats.org/officeDocument/2006/relationships/hyperlink" Target="https://hivos.my.salesforce.com/sfc/servlet.shepherd/version/renditionDownload?rendition=ORIGINAL_Jpg&amp;versionId=068QF00000J3GruYAF" TargetMode="External"/><Relationship Id="rId199" Type="http://schemas.openxmlformats.org/officeDocument/2006/relationships/hyperlink" Target="https://hivos.my.salesforce.com/sfc/servlet.shepherd/version/renditionDownload?rendition=ORIGINAL_Jpg&amp;versionId=068QF00000JBRWbYAP" TargetMode="External"/><Relationship Id="rId571" Type="http://schemas.openxmlformats.org/officeDocument/2006/relationships/hyperlink" Target="https://hivos.my.salesforce.com/sfc/servlet.shepherd/version/renditionDownload?rendition=ORIGINAL_Jpg&amp;versionId=068QF00000Jbj1jYAB" TargetMode="External"/><Relationship Id="rId627" Type="http://schemas.openxmlformats.org/officeDocument/2006/relationships/hyperlink" Target="https://hivos.my.salesforce.com/sfc/servlet.shepherd/version/renditionDownload?rendition=ORIGINAL_Jpg&amp;versionId=068QF00000IgN4IYAV" TargetMode="External"/><Relationship Id="rId669" Type="http://schemas.openxmlformats.org/officeDocument/2006/relationships/hyperlink" Target="https://hivos.my.salesforce.com/sfc/servlet.shepherd/version/renditionDownload?rendition=ORIGINAL_Jpg&amp;versionId=068QF00000JAg33YAD" TargetMode="External"/><Relationship Id="rId19" Type="http://schemas.openxmlformats.org/officeDocument/2006/relationships/hyperlink" Target="https://hivos.my.salesforce.com/sfc/servlet.shepherd/version/renditionDownload?rendition=ORIGINAL_Jpg&amp;versionId=068QF00000J8DuuYAF" TargetMode="External"/><Relationship Id="rId224" Type="http://schemas.openxmlformats.org/officeDocument/2006/relationships/hyperlink" Target="https://hivos.my.salesforce.com/sfc/servlet.shepherd/version/renditionDownload?rendition=ORIGINAL_Jpg&amp;versionId=068QF00000It0EkYAJ" TargetMode="External"/><Relationship Id="rId266" Type="http://schemas.openxmlformats.org/officeDocument/2006/relationships/hyperlink" Target="https://hivos.my.salesforce.com/sfc/servlet.shepherd/version/renditionDownload?rendition=ORIGINAL_Jpg&amp;versionId=068QF00000JNyVCYA1" TargetMode="External"/><Relationship Id="rId431" Type="http://schemas.openxmlformats.org/officeDocument/2006/relationships/hyperlink" Target="https://hivos.my.salesforce.com/sfc/servlet.shepherd/version/renditionDownload?rendition=ORIGINAL_Jpg&amp;versionId=068QF00000JA5rWYAT" TargetMode="External"/><Relationship Id="rId473" Type="http://schemas.openxmlformats.org/officeDocument/2006/relationships/hyperlink" Target="https://hivos.my.salesforce.com/sfc/servlet.shepherd/version/renditionDownload?rendition=ORIGINAL_Jpg&amp;versionId=068QF00000J9QEsYAN" TargetMode="External"/><Relationship Id="rId529" Type="http://schemas.openxmlformats.org/officeDocument/2006/relationships/hyperlink" Target="https://hivos.my.salesforce.com/sfc/servlet.shepherd/version/renditionDownload?rendition=ORIGINAL_Jpg&amp;versionId=068QF00000JBqbYYAT" TargetMode="External"/><Relationship Id="rId680" Type="http://schemas.openxmlformats.org/officeDocument/2006/relationships/hyperlink" Target="https://hivos.my.salesforce.com/sfc/servlet.shepherd/version/renditionDownload?rendition=ORIGINAL_Jpg&amp;versionId=068QF00000IgGPPYA3" TargetMode="External"/><Relationship Id="rId30" Type="http://schemas.openxmlformats.org/officeDocument/2006/relationships/hyperlink" Target="https://hivos.my.salesforce.com/sfc/servlet.shepherd/version/renditionDownload?rendition=ORIGINAL_Jpg&amp;versionId=068QF00000JPqF1YAL" TargetMode="External"/><Relationship Id="rId126" Type="http://schemas.openxmlformats.org/officeDocument/2006/relationships/hyperlink" Target="https://hivos.my.salesforce.com/sfc/servlet.shepherd/version/renditionDownload?rendition=ORIGINAL_Jpg&amp;versionId=068QF00000Ixb68YAB" TargetMode="External"/><Relationship Id="rId168" Type="http://schemas.openxmlformats.org/officeDocument/2006/relationships/hyperlink" Target="https://hivos.my.salesforce.com/sfc/servlet.shepherd/version/renditionDownload?rendition=ORIGINAL_Jpg&amp;versionId=068QF00000JVCV3YAP" TargetMode="External"/><Relationship Id="rId333" Type="http://schemas.openxmlformats.org/officeDocument/2006/relationships/hyperlink" Target="https://hivos.my.salesforce.com/sfc/servlet.shepherd/version/renditionDownload?rendition=ORIGINAL_Jpg&amp;versionId=068QF00000IygDJYAZ" TargetMode="External"/><Relationship Id="rId540" Type="http://schemas.openxmlformats.org/officeDocument/2006/relationships/hyperlink" Target="https://hivos.my.salesforce.com/sfc/servlet.shepherd/version/renditionDownload?rendition=ORIGINAL_Jpg&amp;versionId=068QF00000J4i2pYAB" TargetMode="External"/><Relationship Id="rId72" Type="http://schemas.openxmlformats.org/officeDocument/2006/relationships/hyperlink" Target="https://hivos.my.salesforce.com/sfc/servlet.shepherd/version/renditionDownload?rendition=ORIGINAL_Jpg&amp;versionId=068QF00000JBX93YAH" TargetMode="External"/><Relationship Id="rId375" Type="http://schemas.openxmlformats.org/officeDocument/2006/relationships/hyperlink" Target="https://hivos.my.salesforce.com/sfc/servlet.shepherd/version/renditionDownload?rendition=ORIGINAL_Jpg&amp;versionId=068QF00000J62nVYAR" TargetMode="External"/><Relationship Id="rId582" Type="http://schemas.openxmlformats.org/officeDocument/2006/relationships/hyperlink" Target="https://hivos.my.salesforce.com/sfc/servlet.shepherd/version/renditionDownload?rendition=ORIGINAL_Jpg&amp;versionId=068QF00000JWvY7YAL" TargetMode="External"/><Relationship Id="rId638" Type="http://schemas.openxmlformats.org/officeDocument/2006/relationships/hyperlink" Target="https://hivos.my.salesforce.com/sfc/servlet.shepherd/version/renditionDownload?rendition=ORIGINAL_Jpg&amp;versionId=068QF00000JrlIrYAJ" TargetMode="External"/><Relationship Id="rId3" Type="http://schemas.openxmlformats.org/officeDocument/2006/relationships/hyperlink" Target="https://hivos.my.salesforce.com/sfc/servlet.shepherd/version/renditionDownload?rendition=ORIGINAL_Jpg&amp;versionId=068QF00000J5FJdYAN" TargetMode="External"/><Relationship Id="rId235" Type="http://schemas.openxmlformats.org/officeDocument/2006/relationships/hyperlink" Target="https://hivos.my.salesforce.com/sfc/servlet.shepherd/version/renditionDownload?rendition=ORIGINAL_Jpg&amp;versionId=068QF00000InujSYAR" TargetMode="External"/><Relationship Id="rId277" Type="http://schemas.openxmlformats.org/officeDocument/2006/relationships/hyperlink" Target="https://hivos.my.salesforce.com/sfc/servlet.shepherd/version/renditionDownload?rendition=ORIGINAL_Jpg&amp;versionId=068QF00000J8yDoYAJ" TargetMode="External"/><Relationship Id="rId400" Type="http://schemas.openxmlformats.org/officeDocument/2006/relationships/hyperlink" Target="https://hivos.my.salesforce.com/sfc/servlet.shepherd/version/renditionDownload?rendition=ORIGINAL_Jpg&amp;versionId=068QF00000JW1RBYA1" TargetMode="External"/><Relationship Id="rId442" Type="http://schemas.openxmlformats.org/officeDocument/2006/relationships/hyperlink" Target="https://hivos.my.salesforce.com/sfc/servlet.shepherd/version/renditionDownload?rendition=ORIGINAL_Jpg&amp;versionId=068QF00000IxtBGYAZ" TargetMode="External"/><Relationship Id="rId484" Type="http://schemas.openxmlformats.org/officeDocument/2006/relationships/hyperlink" Target="https://hivos.my.salesforce.com/sfc/servlet.shepherd/version/renditionDownload?rendition=ORIGINAL_Jpg&amp;versionId=068QF00000IgnBdYAJ" TargetMode="External"/><Relationship Id="rId705" Type="http://schemas.openxmlformats.org/officeDocument/2006/relationships/hyperlink" Target="https://hivos.my.salesforce.com/sfc/servlet.shepherd/version/renditionDownload?rendition=ORIGINAL_Jpg&amp;versionId=068QF00000JKLF5YAP" TargetMode="External"/><Relationship Id="rId137" Type="http://schemas.openxmlformats.org/officeDocument/2006/relationships/hyperlink" Target="https://hivos.my.salesforce.com/sfc/servlet.shepherd/version/renditionDownload?rendition=ORIGINAL_Jpg&amp;versionId=068QF00000J3aSEYAZ" TargetMode="External"/><Relationship Id="rId302" Type="http://schemas.openxmlformats.org/officeDocument/2006/relationships/hyperlink" Target="https://hivos.my.salesforce.com/sfc/servlet.shepherd/version/renditionDownload?rendition=ORIGINAL_Jpg&amp;versionId=068QF00000Ig85LYAR" TargetMode="External"/><Relationship Id="rId344" Type="http://schemas.openxmlformats.org/officeDocument/2006/relationships/hyperlink" Target="https://hivos.my.salesforce.com/sfc/servlet.shepherd/version/renditionDownload?rendition=ORIGINAL_Jpg&amp;versionId=068QF00000JhMDeYAN" TargetMode="External"/><Relationship Id="rId691" Type="http://schemas.openxmlformats.org/officeDocument/2006/relationships/hyperlink" Target="https://hivos.my.salesforce.com/sfc/servlet.shepherd/version/renditionDownload?rendition=ORIGINAL_Jpg&amp;versionId=068QF00000Jill7YAB" TargetMode="External"/><Relationship Id="rId41" Type="http://schemas.openxmlformats.org/officeDocument/2006/relationships/hyperlink" Target="https://hivos.my.salesforce.com/sfc/servlet.shepherd/version/renditionDownload?rendition=ORIGINAL_Jpg&amp;versionId=068QF00000Ig6RdYAJ" TargetMode="External"/><Relationship Id="rId83" Type="http://schemas.openxmlformats.org/officeDocument/2006/relationships/hyperlink" Target="https://hivos.my.salesforce.com/sfc/servlet.shepherd/version/renditionDownload?rendition=ORIGINAL_Jpg&amp;versionId=068QF00000JBjDOYA1" TargetMode="External"/><Relationship Id="rId179" Type="http://schemas.openxmlformats.org/officeDocument/2006/relationships/hyperlink" Target="https://hivos.my.salesforce.com/sfc/servlet.shepherd/version/renditionDownload?rendition=ORIGINAL_Jpg&amp;versionId=068QF00000JZVm6YAH" TargetMode="External"/><Relationship Id="rId386" Type="http://schemas.openxmlformats.org/officeDocument/2006/relationships/hyperlink" Target="https://hivos.my.salesforce.com/sfc/servlet.shepherd/version/renditionDownload?rendition=ORIGINAL_Jpg&amp;versionId=068QF00000Io55NYAR" TargetMode="External"/><Relationship Id="rId551" Type="http://schemas.openxmlformats.org/officeDocument/2006/relationships/hyperlink" Target="https://hivos.my.salesforce.com/sfc/servlet.shepherd/version/renditionDownload?rendition=ORIGINAL_Jpg&amp;versionId=068QF00000Isc4RYAR" TargetMode="External"/><Relationship Id="rId593" Type="http://schemas.openxmlformats.org/officeDocument/2006/relationships/hyperlink" Target="https://hivos.my.salesforce.com/sfc/servlet.shepherd/version/renditionDownload?rendition=ORIGINAL_Jpg&amp;versionId=068QF00000JKsnhYAD" TargetMode="External"/><Relationship Id="rId607" Type="http://schemas.openxmlformats.org/officeDocument/2006/relationships/hyperlink" Target="https://hivos.my.salesforce.com/sfc/servlet.shepherd/version/renditionDownload?rendition=ORIGINAL_Jpg&amp;versionId=068QF00000J3hVRYAZ" TargetMode="External"/><Relationship Id="rId649" Type="http://schemas.openxmlformats.org/officeDocument/2006/relationships/hyperlink" Target="https://hivos.my.salesforce.com/sfc/servlet.shepherd/version/renditionDownload?rendition=ORIGINAL_Jpg&amp;versionId=068QF00000Jr81QYAR" TargetMode="External"/><Relationship Id="rId190" Type="http://schemas.openxmlformats.org/officeDocument/2006/relationships/hyperlink" Target="https://hivos.my.salesforce.com/sfc/servlet.shepherd/version/renditionDownload?rendition=ORIGINAL_Jpg&amp;versionId=068QF00000JJaEXYA1" TargetMode="External"/><Relationship Id="rId204" Type="http://schemas.openxmlformats.org/officeDocument/2006/relationships/hyperlink" Target="https://hivos.my.salesforce.com/sfc/servlet.shepherd/version/renditionDownload?rendition=ORIGINAL_Jpg&amp;versionId=068QF00000J9wMnYAJ" TargetMode="External"/><Relationship Id="rId246" Type="http://schemas.openxmlformats.org/officeDocument/2006/relationships/hyperlink" Target="https://hivos.my.salesforce.com/sfc/servlet.shepherd/version/renditionDownload?rendition=ORIGINAL_Jpg&amp;versionId=068QF00000JLwB3YAL" TargetMode="External"/><Relationship Id="rId288" Type="http://schemas.openxmlformats.org/officeDocument/2006/relationships/hyperlink" Target="https://hivos.my.salesforce.com/sfc/servlet.shepherd/version/renditionDownload?rendition=ORIGINAL_Jpg&amp;versionId=068QF00000Iuw2OYAR" TargetMode="External"/><Relationship Id="rId411" Type="http://schemas.openxmlformats.org/officeDocument/2006/relationships/hyperlink" Target="https://hivos.my.salesforce.com/sfc/servlet.shepherd/version/renditionDownload?rendition=ORIGINAL_Jpg&amp;versionId=068QF00000JMLPUYA5" TargetMode="External"/><Relationship Id="rId453" Type="http://schemas.openxmlformats.org/officeDocument/2006/relationships/hyperlink" Target="https://hivos.my.salesforce.com/sfc/servlet.shepherd/version/renditionDownload?rendition=ORIGINAL_Jpg&amp;versionId=068QF00000JVrhqYAD" TargetMode="External"/><Relationship Id="rId509" Type="http://schemas.openxmlformats.org/officeDocument/2006/relationships/hyperlink" Target="https://hivos.my.salesforce.com/sfc/servlet.shepherd/version/renditionDownload?rendition=ORIGINAL_Jpg&amp;versionId=068QF00000J3ZciYAF" TargetMode="External"/><Relationship Id="rId660" Type="http://schemas.openxmlformats.org/officeDocument/2006/relationships/hyperlink" Target="https://hivos.my.salesforce.com/sfc/servlet.shepherd/version/renditionDownload?rendition=ORIGINAL_Jpg&amp;versionId=068QF00000JHcW0YAL" TargetMode="External"/><Relationship Id="rId106" Type="http://schemas.openxmlformats.org/officeDocument/2006/relationships/hyperlink" Target="https://hivos.my.salesforce.com/sfc/servlet.shepherd/version/renditionDownload?rendition=ORIGINAL_Jpg&amp;versionId=068QF00000Ig6l1YAB" TargetMode="External"/><Relationship Id="rId313" Type="http://schemas.openxmlformats.org/officeDocument/2006/relationships/hyperlink" Target="https://hivos.my.salesforce.com/sfc/servlet.shepherd/version/renditionDownload?rendition=ORIGINAL_Jpg&amp;versionId=068QF00000IddiKYAR" TargetMode="External"/><Relationship Id="rId495" Type="http://schemas.openxmlformats.org/officeDocument/2006/relationships/hyperlink" Target="https://hivos.my.salesforce.com/sfc/servlet.shepherd/version/renditionDownload?rendition=ORIGINAL_Jpg&amp;versionId=068QF00000JWrRGYA1" TargetMode="External"/><Relationship Id="rId716" Type="http://schemas.openxmlformats.org/officeDocument/2006/relationships/hyperlink" Target="https://hivos.my.salesforce.com/sfc/servlet.shepherd/version/renditionDownload?rendition=ORIGINAL_Jpg&amp;versionId=068QF00000ItsLdYAJ" TargetMode="External"/><Relationship Id="rId10" Type="http://schemas.openxmlformats.org/officeDocument/2006/relationships/hyperlink" Target="https://hivos.my.salesforce.com/sfc/servlet.shepherd/version/renditionDownload?rendition=ORIGINAL_Jpg&amp;versionId=068QF00000J6XeKYAV" TargetMode="External"/><Relationship Id="rId52" Type="http://schemas.openxmlformats.org/officeDocument/2006/relationships/hyperlink" Target="https://hivos.my.salesforce.com/sfc/servlet.shepherd/version/renditionDownload?rendition=ORIGINAL_Jpg&amp;versionId=068QF00000IxylxYAB" TargetMode="External"/><Relationship Id="rId94" Type="http://schemas.openxmlformats.org/officeDocument/2006/relationships/hyperlink" Target="https://hivos.my.salesforce.com/sfc/servlet.shepherd/version/renditionDownload?rendition=ORIGINAL_Jpg&amp;versionId=068QF00000JYDPiYAP" TargetMode="External"/><Relationship Id="rId148" Type="http://schemas.openxmlformats.org/officeDocument/2006/relationships/hyperlink" Target="https://hivos.my.salesforce.com/sfc/servlet.shepherd/version/renditionDownload?rendition=ORIGINAL_Jpg&amp;versionId=068QF00000JBNT2YAP" TargetMode="External"/><Relationship Id="rId355" Type="http://schemas.openxmlformats.org/officeDocument/2006/relationships/hyperlink" Target="https://hivos.my.salesforce.com/sfc/servlet.shepherd/version/renditionDownload?rendition=ORIGINAL_Jpg&amp;versionId=068QF00000JObI3YAL" TargetMode="External"/><Relationship Id="rId397" Type="http://schemas.openxmlformats.org/officeDocument/2006/relationships/hyperlink" Target="https://hivos.my.salesforce.com/sfc/servlet.shepherd/version/renditionDownload?rendition=ORIGINAL_Jpg&amp;versionId=068QF00000JWAVzYAP" TargetMode="External"/><Relationship Id="rId520" Type="http://schemas.openxmlformats.org/officeDocument/2006/relationships/hyperlink" Target="https://hivos.my.salesforce.com/sfc/servlet.shepherd/version/renditionDownload?rendition=ORIGINAL_Jpg&amp;versionId=068QF00000Isqk1YAB" TargetMode="External"/><Relationship Id="rId562" Type="http://schemas.openxmlformats.org/officeDocument/2006/relationships/hyperlink" Target="https://hivos.my.salesforce.com/sfc/servlet.shepherd/version/renditionDownload?rendition=ORIGINAL_Jpg&amp;versionId=068QF00000InEInYAN" TargetMode="External"/><Relationship Id="rId618" Type="http://schemas.openxmlformats.org/officeDocument/2006/relationships/hyperlink" Target="https://hivos.my.salesforce.com/sfc/servlet.shepherd/version/renditionDownload?rendition=ORIGINAL_Jpg&amp;versionId=068QF00000IssfQYAR" TargetMode="External"/><Relationship Id="rId215" Type="http://schemas.openxmlformats.org/officeDocument/2006/relationships/hyperlink" Target="https://hivos.my.salesforce.com/sfc/servlet.shepherd/version/renditionDownload?rendition=ORIGINAL_Jpg&amp;versionId=068QF00000J3u4LYAR" TargetMode="External"/><Relationship Id="rId257" Type="http://schemas.openxmlformats.org/officeDocument/2006/relationships/hyperlink" Target="https://hivos.my.salesforce.com/sfc/servlet.shepherd/version/renditionDownload?rendition=ORIGINAL_Jpg&amp;versionId=068QF00000JBliHYAT" TargetMode="External"/><Relationship Id="rId422" Type="http://schemas.openxmlformats.org/officeDocument/2006/relationships/hyperlink" Target="https://hivos.my.salesforce.com/sfc/servlet.shepherd/version/renditionDownload?rendition=ORIGINAL_Jpg&amp;versionId=068QF00000JC8i1YAD" TargetMode="External"/><Relationship Id="rId464" Type="http://schemas.openxmlformats.org/officeDocument/2006/relationships/hyperlink" Target="https://hivos.my.salesforce.com/sfc/servlet.shepherd/version/renditionDownload?rendition=ORIGINAL_Jpg&amp;versionId=068QF00000JK89qYAD" TargetMode="External"/><Relationship Id="rId299" Type="http://schemas.openxmlformats.org/officeDocument/2006/relationships/hyperlink" Target="https://hivos.my.salesforce.com/sfc/servlet.shepherd/version/renditionDownload?rendition=ORIGINAL_Jpg&amp;versionId=068QF00000IsystYAB" TargetMode="External"/><Relationship Id="rId63" Type="http://schemas.openxmlformats.org/officeDocument/2006/relationships/hyperlink" Target="https://hivos.my.salesforce.com/sfc/servlet.shepherd/version/renditionDownload?rendition=ORIGINAL_Jpg&amp;versionId=068QF00000J3ZW9YAN" TargetMode="External"/><Relationship Id="rId159" Type="http://schemas.openxmlformats.org/officeDocument/2006/relationships/hyperlink" Target="https://hivos.my.salesforce.com/sfc/servlet.shepherd/version/renditionDownload?rendition=ORIGINAL_Jpg&amp;versionId=068QF00000JDXXuYAP" TargetMode="External"/><Relationship Id="rId366" Type="http://schemas.openxmlformats.org/officeDocument/2006/relationships/hyperlink" Target="https://hivos.my.salesforce.com/sfc/servlet.shepherd/version/renditionDownload?rendition=ORIGINAL_Jpg&amp;versionId=068QF00000JAhyQYAT" TargetMode="External"/><Relationship Id="rId573" Type="http://schemas.openxmlformats.org/officeDocument/2006/relationships/hyperlink" Target="https://hivos.my.salesforce.com/sfc/servlet.shepherd/version/renditionDownload?rendition=ORIGINAL_Jpg&amp;versionId=068QF00000Jbqb1YAB" TargetMode="External"/><Relationship Id="rId226" Type="http://schemas.openxmlformats.org/officeDocument/2006/relationships/hyperlink" Target="https://hivos.my.salesforce.com/sfc/servlet.shepherd/version/renditionDownload?rendition=ORIGINAL_Jpg&amp;versionId=068QF00000IsvVEYAZ" TargetMode="External"/><Relationship Id="rId433" Type="http://schemas.openxmlformats.org/officeDocument/2006/relationships/hyperlink" Target="https://hivos.my.salesforce.com/sfc/servlet.shepherd/version/renditionDownload?rendition=ORIGINAL_Jpg&amp;versionId=068QF00000J3eNoYAJ" TargetMode="External"/><Relationship Id="rId640" Type="http://schemas.openxmlformats.org/officeDocument/2006/relationships/hyperlink" Target="https://hivos.my.salesforce.com/sfc/servlet.shepherd/version/renditionDownload?rendition=ORIGINAL_Jpg&amp;versionId=068QF00000JrsLtYAJ" TargetMode="External"/><Relationship Id="rId74" Type="http://schemas.openxmlformats.org/officeDocument/2006/relationships/hyperlink" Target="https://hivos.my.salesforce.com/sfc/servlet.shepherd/version/renditionDownload?rendition=ORIGINAL_Jpg&amp;versionId=068QF00000JBZUAYA5" TargetMode="External"/><Relationship Id="rId377" Type="http://schemas.openxmlformats.org/officeDocument/2006/relationships/hyperlink" Target="https://hivos.my.salesforce.com/sfc/servlet.shepherd/version/renditionDownload?rendition=ORIGINAL_Jpg&amp;versionId=068QF00000J5593YAB" TargetMode="External"/><Relationship Id="rId500" Type="http://schemas.openxmlformats.org/officeDocument/2006/relationships/hyperlink" Target="https://hivos.my.salesforce.com/sfc/servlet.shepherd/version/renditionDownload?rendition=ORIGINAL_Jpg&amp;versionId=068QF00000JO97HYAT" TargetMode="External"/><Relationship Id="rId584" Type="http://schemas.openxmlformats.org/officeDocument/2006/relationships/hyperlink" Target="https://hivos.my.salesforce.com/sfc/servlet.shepherd/version/renditionDownload?rendition=ORIGINAL_Jpg&amp;versionId=068QF00000JPuFXYA1" TargetMode="External"/><Relationship Id="rId5" Type="http://schemas.openxmlformats.org/officeDocument/2006/relationships/hyperlink" Target="https://hivos.my.salesforce.com/sfc/servlet.shepherd/version/renditionDownload?rendition=ORIGINAL_Jpg&amp;versionId=068QF00000J5jmOYAR" TargetMode="External"/><Relationship Id="rId237" Type="http://schemas.openxmlformats.org/officeDocument/2006/relationships/hyperlink" Target="https://hivos.my.salesforce.com/sfc/servlet.shepherd/version/renditionDownload?rendition=ORIGINAL_Jpg&amp;versionId=068QF00000IgPCXYA3" TargetMode="External"/><Relationship Id="rId444" Type="http://schemas.openxmlformats.org/officeDocument/2006/relationships/hyperlink" Target="https://hivos.my.salesforce.com/sfc/servlet.shepherd/version/renditionDownload?rendition=ORIGINAL_Jpg&amp;versionId=068QF00000InNNhYAN" TargetMode="External"/><Relationship Id="rId651" Type="http://schemas.openxmlformats.org/officeDocument/2006/relationships/hyperlink" Target="https://hivos.my.salesforce.com/sfc/servlet.shepherd/version/renditionDownload?rendition=ORIGINAL_Jpg&amp;versionId=068QF00000JSInUYAX" TargetMode="External"/><Relationship Id="rId290" Type="http://schemas.openxmlformats.org/officeDocument/2006/relationships/hyperlink" Target="https://hivos.my.salesforce.com/sfc/servlet.shepherd/version/renditionDownload?rendition=ORIGINAL_Jpg&amp;versionId=068QF00000IvGIfYAN" TargetMode="External"/><Relationship Id="rId304" Type="http://schemas.openxmlformats.org/officeDocument/2006/relationships/hyperlink" Target="https://hivos.my.salesforce.com/sfc/servlet.shepherd/version/renditionDownload?rendition=ORIGINAL_Jpg&amp;versionId=068QF00000InxvpYAB" TargetMode="External"/><Relationship Id="rId388" Type="http://schemas.openxmlformats.org/officeDocument/2006/relationships/hyperlink" Target="https://hivos.my.salesforce.com/sfc/servlet.shepherd/version/renditionDownload?rendition=ORIGINAL_Jpg&amp;versionId=068QF00000Io3BeYAJ" TargetMode="External"/><Relationship Id="rId511" Type="http://schemas.openxmlformats.org/officeDocument/2006/relationships/hyperlink" Target="https://hivos.my.salesforce.com/sfc/servlet.shepherd/version/renditionDownload?rendition=ORIGINAL_Jpg&amp;versionId=068QF00000J3Ut8YAF" TargetMode="External"/><Relationship Id="rId609" Type="http://schemas.openxmlformats.org/officeDocument/2006/relationships/hyperlink" Target="https://hivos.my.salesforce.com/sfc/servlet.shepherd/version/renditionDownload?rendition=ORIGINAL_Jpg&amp;versionId=068QF00000J3YWwYAN" TargetMode="External"/><Relationship Id="rId85" Type="http://schemas.openxmlformats.org/officeDocument/2006/relationships/hyperlink" Target="https://hivos.my.salesforce.com/sfc/servlet.shepherd/version/renditionDownload?rendition=ORIGINAL_Jpg&amp;versionId=068QF00000JJZc9YAH" TargetMode="External"/><Relationship Id="rId150" Type="http://schemas.openxmlformats.org/officeDocument/2006/relationships/hyperlink" Target="https://hivos.my.salesforce.com/sfc/servlet.shepherd/version/renditionDownload?rendition=ORIGINAL_Jpg&amp;versionId=068QF00000JBeqPYAT" TargetMode="External"/><Relationship Id="rId595" Type="http://schemas.openxmlformats.org/officeDocument/2006/relationships/hyperlink" Target="https://hivos.my.salesforce.com/sfc/servlet.shepherd/version/renditionDownload?rendition=ORIGINAL_Jpg&amp;versionId=068QF00000JKscPYAT" TargetMode="External"/><Relationship Id="rId248" Type="http://schemas.openxmlformats.org/officeDocument/2006/relationships/hyperlink" Target="https://hivos.my.salesforce.com/sfc/servlet.shepherd/version/renditionDownload?rendition=ORIGINAL_Jpg&amp;versionId=068QF00000InLCIYA3" TargetMode="External"/><Relationship Id="rId455" Type="http://schemas.openxmlformats.org/officeDocument/2006/relationships/hyperlink" Target="https://hivos.my.salesforce.com/sfc/servlet.shepherd/version/renditionDownload?rendition=ORIGINAL_Jpg&amp;versionId=068QF00000JOkuyYAD" TargetMode="External"/><Relationship Id="rId662" Type="http://schemas.openxmlformats.org/officeDocument/2006/relationships/hyperlink" Target="https://hivos.my.salesforce.com/sfc/servlet.shepherd/version/renditionDownload?rendition=ORIGINAL_Jpg&amp;versionId=068QF00000JASwBYAX" TargetMode="External"/><Relationship Id="rId12" Type="http://schemas.openxmlformats.org/officeDocument/2006/relationships/hyperlink" Target="https://hivos.my.salesforce.com/sfc/servlet.shepherd/version/renditionDownload?rendition=ORIGINAL_Jpg&amp;versionId=068QF00000J6XBIYA3" TargetMode="External"/><Relationship Id="rId108" Type="http://schemas.openxmlformats.org/officeDocument/2006/relationships/hyperlink" Target="https://hivos.my.salesforce.com/sfc/servlet.shepherd/version/renditionDownload?rendition=ORIGINAL_Jpg&amp;versionId=068QF00000IlVUDYA3" TargetMode="External"/><Relationship Id="rId315" Type="http://schemas.openxmlformats.org/officeDocument/2006/relationships/hyperlink" Target="https://hivos.my.salesforce.com/sfc/servlet.shepherd/version/renditionDownload?rendition=ORIGINAL_Jpg&amp;versionId=068QF00000JPGbJYAX" TargetMode="External"/><Relationship Id="rId522" Type="http://schemas.openxmlformats.org/officeDocument/2006/relationships/hyperlink" Target="https://hivos.my.salesforce.com/sfc/servlet.shepherd/version/renditionDownload?rendition=ORIGINAL_Jpg&amp;versionId=068QF00000JQZC5YAP" TargetMode="External"/><Relationship Id="rId96" Type="http://schemas.openxmlformats.org/officeDocument/2006/relationships/hyperlink" Target="https://hivos.my.salesforce.com/sfc/servlet.shepherd/version/renditionDownload?rendition=ORIGINAL_Jpg&amp;versionId=068QF00000JYFuXYAX" TargetMode="External"/><Relationship Id="rId161" Type="http://schemas.openxmlformats.org/officeDocument/2006/relationships/hyperlink" Target="https://hivos.my.salesforce.com/sfc/servlet.shepherd/version/renditionDownload?rendition=ORIGINAL_Jpg&amp;versionId=068QF00000JGGkEYAX" TargetMode="External"/><Relationship Id="rId399" Type="http://schemas.openxmlformats.org/officeDocument/2006/relationships/hyperlink" Target="https://hivos.my.salesforce.com/sfc/servlet.shepherd/version/renditionDownload?rendition=ORIGINAL_Jpg&amp;versionId=068QF00000JVuEPYA1" TargetMode="External"/><Relationship Id="rId259" Type="http://schemas.openxmlformats.org/officeDocument/2006/relationships/hyperlink" Target="https://hivos.my.salesforce.com/sfc/servlet.shepherd/version/renditionDownload?rendition=ORIGINAL_Jpg&amp;versionId=068QF00000JBjlHYAT" TargetMode="External"/><Relationship Id="rId466" Type="http://schemas.openxmlformats.org/officeDocument/2006/relationships/hyperlink" Target="https://hivos.my.salesforce.com/sfc/servlet.shepherd/version/renditionDownload?rendition=ORIGINAL_Jpg&amp;versionId=068QF00000J9RR3YAN" TargetMode="External"/><Relationship Id="rId673" Type="http://schemas.openxmlformats.org/officeDocument/2006/relationships/hyperlink" Target="https://hivos.my.salesforce.com/sfc/servlet.shepherd/version/renditionDownload?rendition=ORIGINAL_Jpg&amp;versionId=068QF00000J7MKDYA3" TargetMode="External"/><Relationship Id="rId23" Type="http://schemas.openxmlformats.org/officeDocument/2006/relationships/hyperlink" Target="https://hivos.my.salesforce.com/sfc/servlet.shepherd/version/renditionDownload?rendition=ORIGINAL_Jpg&amp;versionId=068QF00000JBsWpYAL" TargetMode="External"/><Relationship Id="rId119" Type="http://schemas.openxmlformats.org/officeDocument/2006/relationships/hyperlink" Target="https://hivos.my.salesforce.com/sfc/servlet.shepherd/version/renditionDownload?rendition=ORIGINAL_Jpg&amp;versionId=068QF00000IrXVGYA3" TargetMode="External"/><Relationship Id="rId326" Type="http://schemas.openxmlformats.org/officeDocument/2006/relationships/hyperlink" Target="https://hivos.my.salesforce.com/sfc/servlet.shepherd/version/renditionDownload?rendition=ORIGINAL_Jpg&amp;versionId=068QF00000J8wbnYAB" TargetMode="External"/><Relationship Id="rId533" Type="http://schemas.openxmlformats.org/officeDocument/2006/relationships/hyperlink" Target="https://hivos.my.salesforce.com/sfc/servlet.shepherd/version/renditionDownload?rendition=ORIGINAL_Jpg&amp;versionId=068QF00000J9OHuYAN" TargetMode="External"/><Relationship Id="rId172" Type="http://schemas.openxmlformats.org/officeDocument/2006/relationships/hyperlink" Target="https://hivos.my.salesforce.com/sfc/servlet.shepherd/version/renditionDownload?rendition=ORIGINAL_Jpg&amp;versionId=068QF00000JZunaYAD" TargetMode="External"/><Relationship Id="rId477" Type="http://schemas.openxmlformats.org/officeDocument/2006/relationships/hyperlink" Target="https://hivos.my.salesforce.com/sfc/servlet.shepherd/version/renditionDownload?rendition=ORIGINAL_Jpg&amp;versionId=068QF00000IsboHYAR" TargetMode="External"/><Relationship Id="rId600" Type="http://schemas.openxmlformats.org/officeDocument/2006/relationships/hyperlink" Target="https://hivos.my.salesforce.com/sfc/servlet.shepherd/version/renditionDownload?rendition=ORIGINAL_Jpg&amp;versionId=068QF00000JBeFLYA1" TargetMode="External"/><Relationship Id="rId684" Type="http://schemas.openxmlformats.org/officeDocument/2006/relationships/hyperlink" Target="https://hivos.my.salesforce.com/sfc/servlet.shepherd/version/renditionDownload?rendition=ORIGINAL_Jpg&amp;versionId=068QF00000IgE95YAF" TargetMode="External"/><Relationship Id="rId337" Type="http://schemas.openxmlformats.org/officeDocument/2006/relationships/hyperlink" Target="https://hivos.my.salesforce.com/sfc/servlet.shepherd/version/renditionDownload?rendition=ORIGINAL_Jpg&amp;versionId=068QF00000IgFMrYAN" TargetMode="External"/><Relationship Id="rId34" Type="http://schemas.openxmlformats.org/officeDocument/2006/relationships/hyperlink" Target="https://hivos.my.salesforce.com/sfc/servlet.shepherd/version/renditionDownload?rendition=ORIGINAL_Jpg&amp;versionId=068QF00000JVhNXYA1" TargetMode="External"/><Relationship Id="rId544" Type="http://schemas.openxmlformats.org/officeDocument/2006/relationships/hyperlink" Target="https://hivos.my.salesforce.com/sfc/servlet.shepherd/version/renditionDownload?rendition=ORIGINAL_Jpg&amp;versionId=068QF00000J4hORYAZ" TargetMode="External"/><Relationship Id="rId183" Type="http://schemas.openxmlformats.org/officeDocument/2006/relationships/hyperlink" Target="https://hivos.my.salesforce.com/sfc/servlet.shepherd/version/renditionDownload?rendition=ORIGINAL_Jpg&amp;versionId=068QF00000JWBrqYAH" TargetMode="External"/><Relationship Id="rId390" Type="http://schemas.openxmlformats.org/officeDocument/2006/relationships/hyperlink" Target="https://hivos.my.salesforce.com/sfc/servlet.shepherd/version/renditionDownload?rendition=ORIGINAL_Jpg&amp;versionId=068QF00000InsY2YAJ" TargetMode="External"/><Relationship Id="rId404" Type="http://schemas.openxmlformats.org/officeDocument/2006/relationships/hyperlink" Target="https://hivos.my.salesforce.com/sfc/servlet.shepherd/version/renditionDownload?rendition=ORIGINAL_Jpg&amp;versionId=068QF00000JPvhhYAD" TargetMode="External"/><Relationship Id="rId611" Type="http://schemas.openxmlformats.org/officeDocument/2006/relationships/hyperlink" Target="https://hivos.my.salesforce.com/sfc/servlet.shepherd/version/renditionDownload?rendition=ORIGINAL_Jpg&amp;versionId=068QF00000J09A5YAJ" TargetMode="External"/><Relationship Id="rId250" Type="http://schemas.openxmlformats.org/officeDocument/2006/relationships/hyperlink" Target="https://hivos.my.salesforce.com/sfc/servlet.shepherd/version/renditionDownload?rendition=ORIGINAL_Jpg&amp;versionId=068QF00000InF6tYAF" TargetMode="External"/><Relationship Id="rId488" Type="http://schemas.openxmlformats.org/officeDocument/2006/relationships/hyperlink" Target="https://hivos.my.salesforce.com/sfc/servlet.shepherd/version/renditionDownload?rendition=ORIGINAL_Jpg&amp;versionId=068QF00000IgmM3YAJ" TargetMode="External"/><Relationship Id="rId695" Type="http://schemas.openxmlformats.org/officeDocument/2006/relationships/hyperlink" Target="https://hivos.my.salesforce.com/sfc/servlet.shepherd/version/renditionDownload?rendition=ORIGINAL_Jpg&amp;versionId=068QF00000JKLBqYAP" TargetMode="External"/><Relationship Id="rId709" Type="http://schemas.openxmlformats.org/officeDocument/2006/relationships/hyperlink" Target="https://hivos.my.salesforce.com/sfc/servlet.shepherd/version/renditionDownload?rendition=ORIGINAL_Jpg&amp;versionId=068QF00000JKIPHYA5" TargetMode="External"/><Relationship Id="rId45" Type="http://schemas.openxmlformats.org/officeDocument/2006/relationships/hyperlink" Target="https://hivos.my.salesforce.com/sfc/servlet.shepherd/version/renditionDownload?rendition=ORIGINAL_Jpg&amp;versionId=068QF00000Isp1dYAB" TargetMode="External"/><Relationship Id="rId110" Type="http://schemas.openxmlformats.org/officeDocument/2006/relationships/hyperlink" Target="https://hivos.my.salesforce.com/sfc/servlet.shepherd/version/renditionDownload?rendition=ORIGINAL_Jpg&amp;versionId=068QF00000IlQETYA3" TargetMode="External"/><Relationship Id="rId348" Type="http://schemas.openxmlformats.org/officeDocument/2006/relationships/hyperlink" Target="https://hivos.my.salesforce.com/sfc/servlet.shepherd/version/renditionDownload?rendition=ORIGINAL_Jpg&amp;versionId=068QF00000JhF92YAF" TargetMode="External"/><Relationship Id="rId555" Type="http://schemas.openxmlformats.org/officeDocument/2006/relationships/hyperlink" Target="https://hivos.my.salesforce.com/sfc/servlet.shepherd/version/renditionDownload?rendition=ORIGINAL_Jpg&amp;versionId=068QF00000IsW0aYAF" TargetMode="External"/><Relationship Id="rId194" Type="http://schemas.openxmlformats.org/officeDocument/2006/relationships/hyperlink" Target="https://hivos.my.salesforce.com/sfc/servlet.shepherd/version/renditionDownload?rendition=ORIGINAL_Jpg&amp;versionId=068QF00000JIv9nYAD" TargetMode="External"/><Relationship Id="rId208" Type="http://schemas.openxmlformats.org/officeDocument/2006/relationships/hyperlink" Target="https://hivos.my.salesforce.com/sfc/servlet.shepherd/version/renditionDownload?rendition=ORIGINAL_Jpg&amp;versionId=068QF00000J3u9BYAR" TargetMode="External"/><Relationship Id="rId415" Type="http://schemas.openxmlformats.org/officeDocument/2006/relationships/hyperlink" Target="https://hivos.my.salesforce.com/sfc/servlet.shepherd/version/renditionDownload?rendition=ORIGINAL_Jpg&amp;versionId=068QF00000JFQYkYAP" TargetMode="External"/><Relationship Id="rId622" Type="http://schemas.openxmlformats.org/officeDocument/2006/relationships/hyperlink" Target="https://hivos.my.salesforce.com/sfc/servlet.shepherd/version/renditionDownload?rendition=ORIGINAL_Jpg&amp;versionId=068QF00000It0JZYAZ" TargetMode="External"/><Relationship Id="rId261" Type="http://schemas.openxmlformats.org/officeDocument/2006/relationships/hyperlink" Target="https://hivos.my.salesforce.com/sfc/servlet.shepherd/version/renditionDownload?rendition=ORIGINAL_Jpg&amp;versionId=068QF00000JSgeGYAT" TargetMode="External"/><Relationship Id="rId499" Type="http://schemas.openxmlformats.org/officeDocument/2006/relationships/hyperlink" Target="https://hivos.my.salesforce.com/sfc/servlet.shepherd/version/renditionDownload?rendition=ORIGINAL_Jpg&amp;versionId=068QF00000JNrLiYAL" TargetMode="External"/><Relationship Id="rId56" Type="http://schemas.openxmlformats.org/officeDocument/2006/relationships/hyperlink" Target="https://hivos.my.salesforce.com/sfc/servlet.shepherd/version/renditionDownload?rendition=ORIGINAL_Jpg&amp;versionId=068QF00000Ixp7XYAR" TargetMode="External"/><Relationship Id="rId359" Type="http://schemas.openxmlformats.org/officeDocument/2006/relationships/hyperlink" Target="https://hivos.my.salesforce.com/sfc/servlet.shepherd/version/renditionDownload?rendition=ORIGINAL_Jpg&amp;versionId=068QF00000JJaPtYAL" TargetMode="External"/><Relationship Id="rId566" Type="http://schemas.openxmlformats.org/officeDocument/2006/relationships/hyperlink" Target="https://hivos.my.salesforce.com/sfc/servlet.shepherd/version/renditionDownload?rendition=ORIGINAL_Jpg&amp;versionId=068QF00000IhRtrYAF" TargetMode="External"/><Relationship Id="rId121" Type="http://schemas.openxmlformats.org/officeDocument/2006/relationships/hyperlink" Target="https://hivos.my.salesforce.com/sfc/servlet.shepherd/version/renditionDownload?rendition=ORIGINAL_Jpg&amp;versionId=068QF00000Is7rnYAB" TargetMode="External"/><Relationship Id="rId219" Type="http://schemas.openxmlformats.org/officeDocument/2006/relationships/hyperlink" Target="https://hivos.my.salesforce.com/sfc/servlet.shepherd/version/renditionDownload?rendition=ORIGINAL_Jpg&amp;versionId=068QF00000IyTPpYAN" TargetMode="External"/><Relationship Id="rId426" Type="http://schemas.openxmlformats.org/officeDocument/2006/relationships/hyperlink" Target="https://hivos.my.salesforce.com/sfc/servlet.shepherd/version/renditionDownload?rendition=ORIGINAL_Jpg&amp;versionId=068QF00000JA73hYAD" TargetMode="External"/><Relationship Id="rId633" Type="http://schemas.openxmlformats.org/officeDocument/2006/relationships/hyperlink" Target="https://hivos.my.salesforce.com/sfc/servlet.shepherd/version/renditionDownload?rendition=ORIGINAL_Jpg&amp;versionId=068QF00000InKGMYA3" TargetMode="External"/><Relationship Id="rId67" Type="http://schemas.openxmlformats.org/officeDocument/2006/relationships/hyperlink" Target="https://hivos.my.salesforce.com/sfc/servlet.shepherd/version/renditionDownload?rendition=ORIGINAL_Jpg&amp;versionId=068QF00000J8chtYAB" TargetMode="External"/><Relationship Id="rId272" Type="http://schemas.openxmlformats.org/officeDocument/2006/relationships/hyperlink" Target="https://hivos.my.salesforce.com/sfc/servlet.shepherd/version/renditionDownload?rendition=ORIGINAL_Jpg&amp;versionId=068QF00000J94ENYAZ" TargetMode="External"/><Relationship Id="rId577" Type="http://schemas.openxmlformats.org/officeDocument/2006/relationships/hyperlink" Target="https://hivos.my.salesforce.com/sfc/servlet.shepherd/version/renditionDownload?rendition=ORIGINAL_Jpg&amp;versionId=068QF00000JWjaCYAT" TargetMode="External"/><Relationship Id="rId700" Type="http://schemas.openxmlformats.org/officeDocument/2006/relationships/hyperlink" Target="https://hivos.my.salesforce.com/sfc/servlet.shepherd/version/renditionDownload?rendition=ORIGINAL_Jpg&amp;versionId=068QF00000JK7LpYAL" TargetMode="External"/><Relationship Id="rId132" Type="http://schemas.openxmlformats.org/officeDocument/2006/relationships/hyperlink" Target="https://hivos.my.salesforce.com/sfc/servlet.shepherd/version/renditionDownload?rendition=ORIGINAL_Jpg&amp;versionId=068QF00000J3DnWYAV" TargetMode="External"/><Relationship Id="rId437" Type="http://schemas.openxmlformats.org/officeDocument/2006/relationships/hyperlink" Target="https://hivos.my.salesforce.com/sfc/servlet.shepherd/version/renditionDownload?rendition=ORIGINAL_Jpg&amp;versionId=068QF00000J3hTnYAJ" TargetMode="External"/><Relationship Id="rId644" Type="http://schemas.openxmlformats.org/officeDocument/2006/relationships/hyperlink" Target="https://hivos.my.salesforce.com/sfc/servlet.shepherd/version/renditionDownload?rendition=ORIGINAL_Jpg&amp;versionId=068QF00000JrMcLYAV" TargetMode="External"/><Relationship Id="rId283" Type="http://schemas.openxmlformats.org/officeDocument/2006/relationships/hyperlink" Target="https://hivos.my.salesforce.com/sfc/servlet.shepherd/version/renditionDownload?rendition=ORIGINAL_Jpg&amp;versionId=068QF00000J7AW7YAN" TargetMode="External"/><Relationship Id="rId490" Type="http://schemas.openxmlformats.org/officeDocument/2006/relationships/hyperlink" Target="https://hivos.my.salesforce.com/sfc/servlet.shepherd/version/renditionDownload?rendition=ORIGINAL_Jpg&amp;versionId=068QF00000Js5hwYAB" TargetMode="External"/><Relationship Id="rId504" Type="http://schemas.openxmlformats.org/officeDocument/2006/relationships/hyperlink" Target="https://hivos.my.salesforce.com/sfc/servlet.shepherd/version/renditionDownload?rendition=ORIGINAL_Jpg&amp;versionId=068QF00000JK7VRYA1" TargetMode="External"/><Relationship Id="rId711" Type="http://schemas.openxmlformats.org/officeDocument/2006/relationships/hyperlink" Target="https://hivos.my.salesforce.com/sfc/servlet.shepherd/version/renditionDownload?rendition=ORIGINAL_Jpg&amp;versionId=068QF00000Iu9PdYAJ" TargetMode="External"/><Relationship Id="rId78" Type="http://schemas.openxmlformats.org/officeDocument/2006/relationships/hyperlink" Target="https://hivos.my.salesforce.com/sfc/servlet.shepherd/version/renditionDownload?rendition=ORIGINAL_Jpg&amp;versionId=068QF00000JBfpiYAD" TargetMode="External"/><Relationship Id="rId143" Type="http://schemas.openxmlformats.org/officeDocument/2006/relationships/hyperlink" Target="https://hivos.my.salesforce.com/sfc/servlet.shepherd/version/renditionDownload?rendition=ORIGINAL_Jpg&amp;versionId=068QF00000J8iXJYAZ" TargetMode="External"/><Relationship Id="rId350" Type="http://schemas.openxmlformats.org/officeDocument/2006/relationships/hyperlink" Target="https://hivos.my.salesforce.com/sfc/servlet.shepherd/version/renditionDownload?rendition=ORIGINAL_Jpg&amp;versionId=068QF00000JY1LJYA1" TargetMode="External"/><Relationship Id="rId588" Type="http://schemas.openxmlformats.org/officeDocument/2006/relationships/hyperlink" Target="https://hivos.my.salesforce.com/sfc/servlet.shepherd/version/renditionDownload?rendition=ORIGINAL_Jpg&amp;versionId=068QF00000JPiuFYAT" TargetMode="External"/><Relationship Id="rId9" Type="http://schemas.openxmlformats.org/officeDocument/2006/relationships/hyperlink" Target="https://hivos.my.salesforce.com/sfc/servlet.shepherd/version/renditionDownload?rendition=ORIGINAL_Jpg&amp;versionId=068QF00000J6gckYAB" TargetMode="External"/><Relationship Id="rId210" Type="http://schemas.openxmlformats.org/officeDocument/2006/relationships/hyperlink" Target="https://hivos.my.salesforce.com/sfc/servlet.shepherd/version/renditionDownload?rendition=ORIGINAL_Jpg&amp;versionId=068QF00000J3ap8YAB" TargetMode="External"/><Relationship Id="rId448" Type="http://schemas.openxmlformats.org/officeDocument/2006/relationships/hyperlink" Target="https://hivos.my.salesforce.com/sfc/servlet.shepherd/version/renditionDownload?rendition=ORIGINAL_Jpg&amp;versionId=068QF00000IgGCVYA3" TargetMode="External"/><Relationship Id="rId655" Type="http://schemas.openxmlformats.org/officeDocument/2006/relationships/hyperlink" Target="https://hivos.my.salesforce.com/sfc/servlet.shepherd/version/renditionDownload?rendition=ORIGINAL_Jpg&amp;versionId=068QF00000JNQWqYAP" TargetMode="External"/><Relationship Id="rId294" Type="http://schemas.openxmlformats.org/officeDocument/2006/relationships/hyperlink" Target="https://hivos.my.salesforce.com/sfc/servlet.shepherd/version/renditionDownload?rendition=ORIGINAL_Jpg&amp;versionId=068QF00000IsSD5YAN" TargetMode="External"/><Relationship Id="rId308" Type="http://schemas.openxmlformats.org/officeDocument/2006/relationships/hyperlink" Target="https://hivos.my.salesforce.com/sfc/servlet.shepherd/version/renditionDownload?rendition=ORIGINAL_Jpg&amp;versionId=068QF00000Ig2vxYAB" TargetMode="External"/><Relationship Id="rId515" Type="http://schemas.openxmlformats.org/officeDocument/2006/relationships/hyperlink" Target="https://hivos.my.salesforce.com/sfc/servlet.shepherd/version/renditionDownload?rendition=ORIGINAL_Jpg&amp;versionId=068QF00000J3fbfYAB" TargetMode="External"/><Relationship Id="rId89" Type="http://schemas.openxmlformats.org/officeDocument/2006/relationships/hyperlink" Target="https://hivos.my.salesforce.com/sfc/servlet.shepherd/version/renditionDownload?rendition=ORIGINAL_Jpg&amp;versionId=068QF00000JT4F6YAL" TargetMode="External"/><Relationship Id="rId154" Type="http://schemas.openxmlformats.org/officeDocument/2006/relationships/hyperlink" Target="https://hivos.my.salesforce.com/sfc/servlet.shepherd/version/renditionDownload?rendition=ORIGINAL_Jpg&amp;versionId=068QF00000JBes1YAD" TargetMode="External"/><Relationship Id="rId361" Type="http://schemas.openxmlformats.org/officeDocument/2006/relationships/hyperlink" Target="https://hivos.my.salesforce.com/sfc/servlet.shepherd/version/renditionDownload?rendition=ORIGINAL_Jpg&amp;versionId=068QF00000JF8yPYAT" TargetMode="External"/><Relationship Id="rId599" Type="http://schemas.openxmlformats.org/officeDocument/2006/relationships/hyperlink" Target="https://hivos.my.salesforce.com/sfc/servlet.shepherd/version/renditionDownload?rendition=ORIGINAL_Jpg&amp;versionId=068QF00000JBrNsYAL" TargetMode="External"/><Relationship Id="rId459" Type="http://schemas.openxmlformats.org/officeDocument/2006/relationships/hyperlink" Target="https://hivos.my.salesforce.com/sfc/servlet.shepherd/version/renditionDownload?rendition=ORIGINAL_Jpg&amp;versionId=068QF00000JQOgWYAX" TargetMode="External"/><Relationship Id="rId666" Type="http://schemas.openxmlformats.org/officeDocument/2006/relationships/hyperlink" Target="https://hivos.my.salesforce.com/sfc/servlet.shepherd/version/renditionDownload?rendition=ORIGINAL_Jpg&amp;versionId=068QF00000JAeqsYAD" TargetMode="External"/><Relationship Id="rId16" Type="http://schemas.openxmlformats.org/officeDocument/2006/relationships/hyperlink" Target="https://hivos.my.salesforce.com/sfc/servlet.shepherd/version/renditionDownload?rendition=ORIGINAL_Jpg&amp;versionId=068QF00000J3Mu7YAF" TargetMode="External"/><Relationship Id="rId221" Type="http://schemas.openxmlformats.org/officeDocument/2006/relationships/hyperlink" Target="https://hivos.my.salesforce.com/sfc/servlet.shepherd/version/renditionDownload?rendition=ORIGINAL_Jpg&amp;versionId=068QF00000IsvGhYAJ" TargetMode="External"/><Relationship Id="rId319" Type="http://schemas.openxmlformats.org/officeDocument/2006/relationships/hyperlink" Target="https://hivos.my.salesforce.com/sfc/servlet.shepherd/version/renditionDownload?rendition=ORIGINAL_Jpg&amp;versionId=068QF00000JJfMKYA1" TargetMode="External"/><Relationship Id="rId526" Type="http://schemas.openxmlformats.org/officeDocument/2006/relationships/hyperlink" Target="https://hivos.my.salesforce.com/sfc/servlet.shepherd/version/renditionDownload?rendition=ORIGINAL_Jpg&amp;versionId=068QF00000JQSXFYA5" TargetMode="External"/><Relationship Id="rId165" Type="http://schemas.openxmlformats.org/officeDocument/2006/relationships/hyperlink" Target="https://hivos.my.salesforce.com/sfc/servlet.shepherd/version/renditionDownload?rendition=ORIGINAL_Jpg&amp;versionId=068QF00000JVFskYAH" TargetMode="External"/><Relationship Id="rId372" Type="http://schemas.openxmlformats.org/officeDocument/2006/relationships/hyperlink" Target="https://hivos.my.salesforce.com/sfc/servlet.shepherd/version/renditionDownload?rendition=ORIGINAL_Jpg&amp;versionId=068QF00000JASXxYAP" TargetMode="External"/><Relationship Id="rId677" Type="http://schemas.openxmlformats.org/officeDocument/2006/relationships/hyperlink" Target="https://hivos.my.salesforce.com/sfc/servlet.shepherd/version/renditionDownload?rendition=ORIGINAL_Jpg&amp;versionId=068QF00000J0opyYAB" TargetMode="External"/><Relationship Id="rId232" Type="http://schemas.openxmlformats.org/officeDocument/2006/relationships/hyperlink" Target="https://hivos.my.salesforce.com/sfc/servlet.shepherd/version/renditionDownload?rendition=ORIGINAL_Jpg&amp;versionId=068QF00000InvKXYAZ" TargetMode="External"/><Relationship Id="rId27" Type="http://schemas.openxmlformats.org/officeDocument/2006/relationships/hyperlink" Target="https://hivos.my.salesforce.com/sfc/servlet.shepherd/version/renditionDownload?rendition=ORIGINAL_Jpg&amp;versionId=068QF00000JPbUlYAL" TargetMode="External"/><Relationship Id="rId537" Type="http://schemas.openxmlformats.org/officeDocument/2006/relationships/hyperlink" Target="https://hivos.my.salesforce.com/sfc/servlet.shepherd/version/renditionDownload?rendition=ORIGINAL_Jpg&amp;versionId=068QF00000J9Bj0YAF" TargetMode="External"/><Relationship Id="rId80" Type="http://schemas.openxmlformats.org/officeDocument/2006/relationships/hyperlink" Target="https://hivos.my.salesforce.com/sfc/servlet.shepherd/version/renditionDownload?rendition=ORIGINAL_Jpg&amp;versionId=068QF00000JBocrYAD" TargetMode="External"/><Relationship Id="rId176" Type="http://schemas.openxmlformats.org/officeDocument/2006/relationships/hyperlink" Target="https://hivos.my.salesforce.com/sfc/servlet.shepherd/version/renditionDownload?rendition=ORIGINAL_Jpg&amp;versionId=068QF00000JZUraYAH" TargetMode="External"/><Relationship Id="rId383" Type="http://schemas.openxmlformats.org/officeDocument/2006/relationships/hyperlink" Target="https://hivos.my.salesforce.com/sfc/servlet.shepherd/version/renditionDownload?rendition=ORIGINAL_Jpg&amp;versionId=068QF00000IzwxZYAR" TargetMode="External"/><Relationship Id="rId590" Type="http://schemas.openxmlformats.org/officeDocument/2006/relationships/hyperlink" Target="https://hivos.my.salesforce.com/sfc/servlet.shepherd/version/renditionDownload?rendition=ORIGINAL_Jpg&amp;versionId=068QF00000JKssXYAT" TargetMode="External"/><Relationship Id="rId604" Type="http://schemas.openxmlformats.org/officeDocument/2006/relationships/hyperlink" Target="https://hivos.my.salesforce.com/sfc/servlet.shepherd/version/renditionDownload?rendition=ORIGINAL_Jpg&amp;versionId=068QF00000J9KSoYAN" TargetMode="External"/><Relationship Id="rId243" Type="http://schemas.openxmlformats.org/officeDocument/2006/relationships/hyperlink" Target="https://hivos.my.salesforce.com/sfc/servlet.shepherd/version/renditionDownload?rendition=ORIGINAL_Jpg&amp;versionId=068QF00000IegKjYAJ" TargetMode="External"/><Relationship Id="rId450" Type="http://schemas.openxmlformats.org/officeDocument/2006/relationships/hyperlink" Target="https://hivos.my.salesforce.com/sfc/servlet.shepherd/version/renditionDownload?rendition=ORIGINAL_Jpg&amp;versionId=068QF00000IgEx4YAF" TargetMode="External"/><Relationship Id="rId688" Type="http://schemas.openxmlformats.org/officeDocument/2006/relationships/hyperlink" Target="https://hivos.my.salesforce.com/sfc/servlet.shepherd/version/renditionDownload?rendition=ORIGINAL_Jpg&amp;versionId=068QF00000JitkDYAR" TargetMode="External"/><Relationship Id="rId38" Type="http://schemas.openxmlformats.org/officeDocument/2006/relationships/hyperlink" Target="https://hivos.my.salesforce.com/sfc/servlet.shepherd/version/renditionDownload?rendition=ORIGINAL_Jpg&amp;versionId=068QF00000ImjGxYAJ" TargetMode="External"/><Relationship Id="rId103" Type="http://schemas.openxmlformats.org/officeDocument/2006/relationships/hyperlink" Target="https://hivos.my.salesforce.com/sfc/servlet.shepherd/version/renditionDownload?rendition=ORIGINAL_Jpg&amp;versionId=068QF00000IfMjlYAF" TargetMode="External"/><Relationship Id="rId310" Type="http://schemas.openxmlformats.org/officeDocument/2006/relationships/hyperlink" Target="https://hivos.my.salesforce.com/sfc/servlet.shepherd/version/renditionDownload?rendition=ORIGINAL_Jpg&amp;versionId=068QF00000Ig8uzYAB" TargetMode="External"/><Relationship Id="rId548" Type="http://schemas.openxmlformats.org/officeDocument/2006/relationships/hyperlink" Target="https://hivos.my.salesforce.com/sfc/servlet.shepherd/version/renditionDownload?rendition=ORIGINAL_Jpg&amp;versionId=068QF00000IxrFlYAJ" TargetMode="External"/><Relationship Id="rId91" Type="http://schemas.openxmlformats.org/officeDocument/2006/relationships/hyperlink" Target="https://hivos.my.salesforce.com/sfc/servlet.shepherd/version/renditionDownload?rendition=ORIGINAL_Jpg&amp;versionId=068QF00000JTHdiYAH" TargetMode="External"/><Relationship Id="rId187" Type="http://schemas.openxmlformats.org/officeDocument/2006/relationships/hyperlink" Target="https://hivos.my.salesforce.com/sfc/servlet.shepherd/version/renditionDownload?rendition=ORIGINAL_Jpg&amp;versionId=068QF00000JSJb4YAH" TargetMode="External"/><Relationship Id="rId394" Type="http://schemas.openxmlformats.org/officeDocument/2006/relationships/hyperlink" Target="https://hivos.my.salesforce.com/sfc/servlet.shepherd/version/renditionDownload?rendition=ORIGINAL_Jpg&amp;versionId=068QF00000IhU0UYAV" TargetMode="External"/><Relationship Id="rId408" Type="http://schemas.openxmlformats.org/officeDocument/2006/relationships/hyperlink" Target="https://hivos.my.salesforce.com/sfc/servlet.shepherd/version/renditionDownload?rendition=ORIGINAL_Jpg&amp;versionId=068QF00000JMjJqYAL" TargetMode="External"/><Relationship Id="rId615" Type="http://schemas.openxmlformats.org/officeDocument/2006/relationships/hyperlink" Target="https://hivos.my.salesforce.com/sfc/servlet.shepherd/version/renditionDownload?rendition=ORIGINAL_Jpg&amp;versionId=068QF00000IszgtYAB" TargetMode="External"/><Relationship Id="rId254" Type="http://schemas.openxmlformats.org/officeDocument/2006/relationships/hyperlink" Target="https://hivos.my.salesforce.com/sfc/servlet.shepherd/version/renditionDownload?rendition=ORIGINAL_Jpg&amp;versionId=068QF00000IgRXiYAN" TargetMode="External"/><Relationship Id="rId699" Type="http://schemas.openxmlformats.org/officeDocument/2006/relationships/hyperlink" Target="https://hivos.my.salesforce.com/sfc/servlet.shepherd/version/renditionDownload?rendition=ORIGINAL_Jpg&amp;versionId=068QF00000JKEWxYAP" TargetMode="External"/><Relationship Id="rId49" Type="http://schemas.openxmlformats.org/officeDocument/2006/relationships/hyperlink" Target="https://hivos.my.salesforce.com/sfc/servlet.shepherd/version/renditionDownload?rendition=ORIGINAL_Jpg&amp;versionId=068QF00000IxowFYAR" TargetMode="External"/><Relationship Id="rId114" Type="http://schemas.openxmlformats.org/officeDocument/2006/relationships/hyperlink" Target="https://hivos.my.salesforce.com/sfc/servlet.shepherd/version/renditionDownload?rendition=ORIGINAL_Jpg&amp;versionId=068QF00000IlVu1YAF" TargetMode="External"/><Relationship Id="rId461" Type="http://schemas.openxmlformats.org/officeDocument/2006/relationships/hyperlink" Target="https://hivos.my.salesforce.com/sfc/servlet.shepherd/version/renditionDownload?rendition=ORIGINAL_Jpg&amp;versionId=068QF00000JQRG9YAP" TargetMode="External"/><Relationship Id="rId559" Type="http://schemas.openxmlformats.org/officeDocument/2006/relationships/hyperlink" Target="https://hivos.my.salesforce.com/sfc/servlet.shepherd/version/renditionDownload?rendition=ORIGINAL_Jpg&amp;versionId=068QF00000ImmVGYAZ" TargetMode="External"/><Relationship Id="rId198" Type="http://schemas.openxmlformats.org/officeDocument/2006/relationships/hyperlink" Target="https://hivos.my.salesforce.com/sfc/servlet.shepherd/version/renditionDownload?rendition=ORIGINAL_Jpg&amp;versionId=068QF00000JBJZ5YAP" TargetMode="External"/><Relationship Id="rId321" Type="http://schemas.openxmlformats.org/officeDocument/2006/relationships/hyperlink" Target="https://hivos.my.salesforce.com/sfc/servlet.shepherd/version/renditionDownload?rendition=ORIGINAL_Jpg&amp;versionId=068QF00000JCezjYAD" TargetMode="External"/><Relationship Id="rId419" Type="http://schemas.openxmlformats.org/officeDocument/2006/relationships/hyperlink" Target="https://hivos.my.salesforce.com/sfc/servlet.shepherd/version/renditionDownload?rendition=ORIGINAL_Jpg&amp;versionId=068QF00000JC8lFYAT" TargetMode="External"/><Relationship Id="rId626" Type="http://schemas.openxmlformats.org/officeDocument/2006/relationships/hyperlink" Target="https://hivos.my.salesforce.com/sfc/servlet.shepherd/version/renditionDownload?rendition=ORIGINAL_Jpg&amp;versionId=068QF00000IyPNpYAN" TargetMode="External"/><Relationship Id="rId265" Type="http://schemas.openxmlformats.org/officeDocument/2006/relationships/hyperlink" Target="https://hivos.my.salesforce.com/sfc/servlet.shepherd/version/renditionDownload?rendition=ORIGINAL_Jpg&amp;versionId=068QF00000JNhr4YAD" TargetMode="External"/><Relationship Id="rId472" Type="http://schemas.openxmlformats.org/officeDocument/2006/relationships/hyperlink" Target="https://hivos.my.salesforce.com/sfc/servlet.shepherd/version/renditionDownload?rendition=ORIGINAL_Jpg&amp;versionId=068QF00000J9NAYYA3" TargetMode="External"/><Relationship Id="rId125" Type="http://schemas.openxmlformats.org/officeDocument/2006/relationships/hyperlink" Target="https://hivos.my.salesforce.com/sfc/servlet.shepherd/version/renditionDownload?rendition=ORIGINAL_Jpg&amp;versionId=068QF00000IxdZVYAZ" TargetMode="External"/><Relationship Id="rId332" Type="http://schemas.openxmlformats.org/officeDocument/2006/relationships/hyperlink" Target="https://hivos.my.salesforce.com/sfc/servlet.shepherd/version/renditionDownload?rendition=ORIGINAL_Jpg&amp;versionId=068QF00000J4XSKYA3" TargetMode="External"/><Relationship Id="rId637" Type="http://schemas.openxmlformats.org/officeDocument/2006/relationships/hyperlink" Target="https://hivos.my.salesforce.com/sfc/servlet.shepherd/version/renditionDownload?rendition=ORIGINAL_Jpg&amp;versionId=068QF00000Jry9tYAB" TargetMode="External"/><Relationship Id="rId276" Type="http://schemas.openxmlformats.org/officeDocument/2006/relationships/hyperlink" Target="https://hivos.my.salesforce.com/sfc/servlet.shepherd/version/renditionDownload?rendition=ORIGINAL_Jpg&amp;versionId=068QF00000J8cgeYAB" TargetMode="External"/><Relationship Id="rId483" Type="http://schemas.openxmlformats.org/officeDocument/2006/relationships/hyperlink" Target="https://hivos.my.salesforce.com/sfc/servlet.shepherd/version/renditionDownload?rendition=ORIGINAL_Jpg&amp;versionId=068QF00000IgnDFYAZ" TargetMode="External"/><Relationship Id="rId690" Type="http://schemas.openxmlformats.org/officeDocument/2006/relationships/hyperlink" Target="https://hivos.my.salesforce.com/sfc/servlet.shepherd/version/renditionDownload?rendition=ORIGINAL_Jpg&amp;versionId=068QF00000JitibYAB" TargetMode="External"/><Relationship Id="rId704" Type="http://schemas.openxmlformats.org/officeDocument/2006/relationships/hyperlink" Target="https://hivos.my.salesforce.com/sfc/servlet.shepherd/version/renditionDownload?rendition=ORIGINAL_Jpg&amp;versionId=068QF00000JKMJBYA5"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hivos.my.salesforce.com/sfc/servlet.shepherd/version/renditionDownload?rendition=ORIGINAL_Jpg&amp;versionId=068QF00000JP0l8YAD" TargetMode="External"/><Relationship Id="rId18" Type="http://schemas.openxmlformats.org/officeDocument/2006/relationships/hyperlink" Target="https://hivos.my.salesforce.com/sfc/servlet.shepherd/version/renditionDownload?rendition=ORIGINAL_Jpg&amp;versionId=068QF00000JJjhjYAD" TargetMode="External"/><Relationship Id="rId26" Type="http://schemas.openxmlformats.org/officeDocument/2006/relationships/hyperlink" Target="https://hivos.my.salesforce.com/sfc/servlet.shepherd/version/renditionDownload?rendition=ORIGINAL_Jpg&amp;versionId=068QF00000Iyg5FYAR" TargetMode="External"/><Relationship Id="rId39" Type="http://schemas.openxmlformats.org/officeDocument/2006/relationships/hyperlink" Target="https://hivos.my.salesforce.com/sfc/servlet.shepherd/version/renditionDownload?rendition=ORIGINAL_Jpg&amp;versionId=068QF00000IftEKYAZ" TargetMode="External"/><Relationship Id="rId21" Type="http://schemas.openxmlformats.org/officeDocument/2006/relationships/hyperlink" Target="https://hivos.my.salesforce.com/sfc/servlet.shepherd/version/renditionDownload?rendition=ORIGINAL_Jpg&amp;versionId=068QF00000J4ajaYAB" TargetMode="External"/><Relationship Id="rId34" Type="http://schemas.openxmlformats.org/officeDocument/2006/relationships/hyperlink" Target="https://hivos.my.salesforce.com/sfc/servlet.shepherd/version/renditionDownload?rendition=ORIGINAL_Jpg&amp;versionId=068QF00000IssyjYAB" TargetMode="External"/><Relationship Id="rId42" Type="http://schemas.openxmlformats.org/officeDocument/2006/relationships/hyperlink" Target="https://hivos.my.salesforce.com/sfc/servlet.shepherd/version/renditionDownload?rendition=ORIGINAL_Jpg&amp;versionId=068QF00000IjTUzYAN" TargetMode="External"/><Relationship Id="rId47" Type="http://schemas.openxmlformats.org/officeDocument/2006/relationships/hyperlink" Target="https://hivos.my.salesforce.com/sfc/servlet.shepherd/version/renditionDownload?rendition=ORIGINAL_Jpg&amp;versionId=068QF00000JKMZJYA5" TargetMode="External"/><Relationship Id="rId50" Type="http://schemas.openxmlformats.org/officeDocument/2006/relationships/hyperlink" Target="https://hivos.my.salesforce.com/sfc/servlet.shepherd/version/renditionDownload?rendition=ORIGINAL_Jpg&amp;versionId=068QF00000JKJTQYA5" TargetMode="External"/><Relationship Id="rId55" Type="http://schemas.openxmlformats.org/officeDocument/2006/relationships/hyperlink" Target="https://hivos.my.salesforce.com/sfc/servlet.shepherd/version/renditionDownload?rendition=ORIGINAL_Jpg&amp;versionId=068QF00000IlD5tYAF" TargetMode="External"/><Relationship Id="rId7" Type="http://schemas.openxmlformats.org/officeDocument/2006/relationships/hyperlink" Target="https://hivos.my.salesforce.com/sfc/servlet.shepherd/version/renditionDownload?rendition=ORIGINAL_Jpg&amp;versionId=068QF00000IshYhYAJ" TargetMode="External"/><Relationship Id="rId2" Type="http://schemas.openxmlformats.org/officeDocument/2006/relationships/hyperlink" Target="https://hivos.my.salesforce.com/sfc/servlet.shepherd/version/renditionDownload?rendition=ORIGINAL_Jpg&amp;versionId=068QF00000IyLaPYAV" TargetMode="External"/><Relationship Id="rId16" Type="http://schemas.openxmlformats.org/officeDocument/2006/relationships/hyperlink" Target="https://hivos.my.salesforce.com/sfc/servlet.shepherd/version/renditionDownload?rendition=ORIGINAL_Jpg&amp;versionId=068QF00000JPGkzYAH" TargetMode="External"/><Relationship Id="rId29" Type="http://schemas.openxmlformats.org/officeDocument/2006/relationships/hyperlink" Target="https://hivos.my.salesforce.com/sfc/servlet.shepherd/version/renditionDownload?rendition=ORIGINAL_Jpg&amp;versionId=068QF00000IobmrYAB" TargetMode="External"/><Relationship Id="rId11" Type="http://schemas.openxmlformats.org/officeDocument/2006/relationships/hyperlink" Target="https://hivos.my.salesforce.com/sfc/servlet.shepherd/version/renditionDownload?rendition=ORIGINAL_Jpg&amp;versionId=068QF00000IgKcgYAF" TargetMode="External"/><Relationship Id="rId24" Type="http://schemas.openxmlformats.org/officeDocument/2006/relationships/hyperlink" Target="https://hivos.my.salesforce.com/sfc/servlet.shepherd/version/renditionDownload?rendition=ORIGINAL_Jpg&amp;versionId=068QF00000J4WEYYA3" TargetMode="External"/><Relationship Id="rId32" Type="http://schemas.openxmlformats.org/officeDocument/2006/relationships/hyperlink" Target="https://hivos.my.salesforce.com/sfc/servlet.shepherd/version/renditionDownload?rendition=ORIGINAL_Jpg&amp;versionId=068QF00000IobTbYAJ" TargetMode="External"/><Relationship Id="rId37" Type="http://schemas.openxmlformats.org/officeDocument/2006/relationships/hyperlink" Target="https://hivos.my.salesforce.com/sfc/servlet.shepherd/version/renditionDownload?rendition=ORIGINAL_Jpg&amp;versionId=068QF00000Ifz0OYAR" TargetMode="External"/><Relationship Id="rId40" Type="http://schemas.openxmlformats.org/officeDocument/2006/relationships/hyperlink" Target="https://hivos.my.salesforce.com/sfc/servlet.shepherd/version/renditionDownload?rendition=ORIGINAL_Jpg&amp;versionId=068QF00000IfsTZYAZ" TargetMode="External"/><Relationship Id="rId45" Type="http://schemas.openxmlformats.org/officeDocument/2006/relationships/hyperlink" Target="https://hivos.my.salesforce.com/sfc/servlet.shepherd/version/renditionDownload?rendition=ORIGINAL_Jpg&amp;versionId=068QF00000JKMcXYAX" TargetMode="External"/><Relationship Id="rId53" Type="http://schemas.openxmlformats.org/officeDocument/2006/relationships/hyperlink" Target="https://hivos.my.salesforce.com/sfc/servlet.shepherd/version/renditionDownload?rendition=ORIGINAL_Jpg&amp;versionId=068QF00000Il6XVYAZ" TargetMode="External"/><Relationship Id="rId5" Type="http://schemas.openxmlformats.org/officeDocument/2006/relationships/hyperlink" Target="https://hivos.my.salesforce.com/sfc/servlet.shepherd/version/renditionDownload?rendition=ORIGINAL_Jpg&amp;versionId=068QF00000IsvyDYAR" TargetMode="External"/><Relationship Id="rId10" Type="http://schemas.openxmlformats.org/officeDocument/2006/relationships/hyperlink" Target="https://hivos.my.salesforce.com/sfc/servlet.shepherd/version/renditionDownload?rendition=ORIGINAL_Jpg&amp;versionId=068QF00000IgSYcYAN" TargetMode="External"/><Relationship Id="rId19" Type="http://schemas.openxmlformats.org/officeDocument/2006/relationships/hyperlink" Target="https://hivos.my.salesforce.com/sfc/servlet.shepherd/version/renditionDownload?rendition=ORIGINAL_Jpg&amp;versionId=068QF00000JJwWoYAL" TargetMode="External"/><Relationship Id="rId31" Type="http://schemas.openxmlformats.org/officeDocument/2006/relationships/hyperlink" Target="https://hivos.my.salesforce.com/sfc/servlet.shepherd/version/renditionDownload?rendition=ORIGINAL_Jpg&amp;versionId=068QF00000Ioh5uYAB" TargetMode="External"/><Relationship Id="rId44" Type="http://schemas.openxmlformats.org/officeDocument/2006/relationships/hyperlink" Target="https://hivos.my.salesforce.com/sfc/servlet.shepherd/version/renditionDownload?rendition=ORIGINAL_Jpg&amp;versionId=068QF00000Iit3IYAR" TargetMode="External"/><Relationship Id="rId52" Type="http://schemas.openxmlformats.org/officeDocument/2006/relationships/hyperlink" Target="https://hivos.my.salesforce.com/sfc/servlet.shepherd/version/renditionDownload?rendition=ORIGINAL_Jpg&amp;versionId=068QF00000JKMW5YAP" TargetMode="External"/><Relationship Id="rId4" Type="http://schemas.openxmlformats.org/officeDocument/2006/relationships/hyperlink" Target="https://hivos.my.salesforce.com/sfc/servlet.shepherd/version/renditionDownload?rendition=ORIGINAL_Jpg&amp;versionId=068QF00000IyY1GYAV" TargetMode="External"/><Relationship Id="rId9" Type="http://schemas.openxmlformats.org/officeDocument/2006/relationships/hyperlink" Target="https://hivos.my.salesforce.com/sfc/servlet.shepherd/version/renditionDownload?rendition=ORIGINAL_Jpg&amp;versionId=068QF00000IgUiTYAV" TargetMode="External"/><Relationship Id="rId14" Type="http://schemas.openxmlformats.org/officeDocument/2006/relationships/hyperlink" Target="https://hivos.my.salesforce.com/sfc/servlet.shepherd/version/renditionDownload?rendition=ORIGINAL_Jpg&amp;versionId=068QF00000JPGmbYAH" TargetMode="External"/><Relationship Id="rId22" Type="http://schemas.openxmlformats.org/officeDocument/2006/relationships/hyperlink" Target="https://hivos.my.salesforce.com/sfc/servlet.shepherd/version/renditionDownload?rendition=ORIGINAL_Jpg&amp;versionId=068QF00000J4ZQvYAN" TargetMode="External"/><Relationship Id="rId27" Type="http://schemas.openxmlformats.org/officeDocument/2006/relationships/hyperlink" Target="https://hivos.my.salesforce.com/sfc/servlet.shepherd/version/renditionDownload?rendition=ORIGINAL_Jpg&amp;versionId=068QF00000IyR34YAF" TargetMode="External"/><Relationship Id="rId30" Type="http://schemas.openxmlformats.org/officeDocument/2006/relationships/hyperlink" Target="https://hivos.my.salesforce.com/sfc/servlet.shepherd/version/renditionDownload?rendition=ORIGINAL_Jpg&amp;versionId=068QF00000IoFKwYAN" TargetMode="External"/><Relationship Id="rId35" Type="http://schemas.openxmlformats.org/officeDocument/2006/relationships/hyperlink" Target="https://hivos.my.salesforce.com/sfc/servlet.shepherd/version/renditionDownload?rendition=ORIGINAL_Jpg&amp;versionId=068QF00000IsVnkYAF" TargetMode="External"/><Relationship Id="rId43" Type="http://schemas.openxmlformats.org/officeDocument/2006/relationships/hyperlink" Target="https://hivos.my.salesforce.com/sfc/servlet.shepherd/version/renditionDownload?rendition=ORIGINAL_Jpg&amp;versionId=068QF00000Ij32eYAB" TargetMode="External"/><Relationship Id="rId48" Type="http://schemas.openxmlformats.org/officeDocument/2006/relationships/hyperlink" Target="https://hivos.my.salesforce.com/sfc/servlet.shepherd/version/renditionDownload?rendition=ORIGINAL_Jpg&amp;versionId=068QF00000JKBhCYAX" TargetMode="External"/><Relationship Id="rId56" Type="http://schemas.openxmlformats.org/officeDocument/2006/relationships/hyperlink" Target="https://hivos.my.salesforce.com/sfc/servlet.shepherd/version/renditionDownload?rendition=ORIGINAL_Jpg&amp;versionId=068QF00000IkoUHYAZ" TargetMode="External"/><Relationship Id="rId8" Type="http://schemas.openxmlformats.org/officeDocument/2006/relationships/hyperlink" Target="https://hivos.my.salesforce.com/sfc/servlet.shepherd/version/renditionDownload?rendition=ORIGINAL_Jpg&amp;versionId=068QF00000IsfK5YAJ" TargetMode="External"/><Relationship Id="rId51" Type="http://schemas.openxmlformats.org/officeDocument/2006/relationships/hyperlink" Target="https://hivos.my.salesforce.com/sfc/servlet.shepherd/version/renditionDownload?rendition=ORIGINAL_Jpg&amp;versionId=068QF00000JKMXhYAP" TargetMode="External"/><Relationship Id="rId3" Type="http://schemas.openxmlformats.org/officeDocument/2006/relationships/hyperlink" Target="https://hivos.my.salesforce.com/sfc/servlet.shepherd/version/renditionDownload?rendition=ORIGINAL_Jpg&amp;versionId=068QF00000IyVTCYA3" TargetMode="External"/><Relationship Id="rId12" Type="http://schemas.openxmlformats.org/officeDocument/2006/relationships/hyperlink" Target="https://hivos.my.salesforce.com/sfc/servlet.shepherd/version/renditionDownload?rendition=ORIGINAL_Jpg&amp;versionId=068QF00000IgSbqYAF" TargetMode="External"/><Relationship Id="rId17" Type="http://schemas.openxmlformats.org/officeDocument/2006/relationships/hyperlink" Target="https://hivos.my.salesforce.com/sfc/servlet.shepherd/version/renditionDownload?rendition=ORIGINAL_Jpg&amp;versionId=068QF00000JJo9TYAT" TargetMode="External"/><Relationship Id="rId25" Type="http://schemas.openxmlformats.org/officeDocument/2006/relationships/hyperlink" Target="https://hivos.my.salesforce.com/sfc/servlet.shepherd/version/renditionDownload?rendition=ORIGINAL_Jpg&amp;versionId=068QF00000Iyg6rYAB" TargetMode="External"/><Relationship Id="rId33" Type="http://schemas.openxmlformats.org/officeDocument/2006/relationships/hyperlink" Target="https://hivos.my.salesforce.com/sfc/servlet.shepherd/version/renditionDownload?rendition=ORIGINAL_Jpg&amp;versionId=068QF00000Ist3ZYAR" TargetMode="External"/><Relationship Id="rId38" Type="http://schemas.openxmlformats.org/officeDocument/2006/relationships/hyperlink" Target="https://hivos.my.salesforce.com/sfc/servlet.shepherd/version/renditionDownload?rendition=ORIGINAL_Jpg&amp;versionId=068QF00000IfvstYAB" TargetMode="External"/><Relationship Id="rId46" Type="http://schemas.openxmlformats.org/officeDocument/2006/relationships/hyperlink" Target="https://hivos.my.salesforce.com/sfc/servlet.shepherd/version/renditionDownload?rendition=ORIGINAL_Jpg&amp;versionId=068QF00000JKMavYAH" TargetMode="External"/><Relationship Id="rId20" Type="http://schemas.openxmlformats.org/officeDocument/2006/relationships/hyperlink" Target="https://hivos.my.salesforce.com/sfc/servlet.shepherd/version/renditionDownload?rendition=ORIGINAL_Jpg&amp;versionId=068QF00000JJzjBYAT" TargetMode="External"/><Relationship Id="rId41" Type="http://schemas.openxmlformats.org/officeDocument/2006/relationships/hyperlink" Target="https://hivos.my.salesforce.com/sfc/servlet.shepherd/version/renditionDownload?rendition=ORIGINAL_Jpg&amp;versionId=068QF00000IjY00YAF" TargetMode="External"/><Relationship Id="rId54" Type="http://schemas.openxmlformats.org/officeDocument/2006/relationships/hyperlink" Target="https://hivos.my.salesforce.com/sfc/servlet.shepherd/version/renditionDownload?rendition=ORIGINAL_Jpg&amp;versionId=068QF00000IkqitYAB" TargetMode="External"/><Relationship Id="rId1" Type="http://schemas.openxmlformats.org/officeDocument/2006/relationships/hyperlink" Target="https://hivos.my.salesforce.com/sfc/servlet.shepherd/version/renditionDownload?rendition=ORIGINAL_Jpg&amp;versionId=068QF00000IyF1rYAF" TargetMode="External"/><Relationship Id="rId6" Type="http://schemas.openxmlformats.org/officeDocument/2006/relationships/hyperlink" Target="https://hivos.my.salesforce.com/sfc/servlet.shepherd/version/renditionDownload?rendition=ORIGINAL_Jpg&amp;versionId=068QF00000IspsoYAB" TargetMode="External"/><Relationship Id="rId15" Type="http://schemas.openxmlformats.org/officeDocument/2006/relationships/hyperlink" Target="https://hivos.my.salesforce.com/sfc/servlet.shepherd/version/renditionDownload?rendition=ORIGINAL_Jpg&amp;versionId=068QF00000JP0RiYAL" TargetMode="External"/><Relationship Id="rId23" Type="http://schemas.openxmlformats.org/officeDocument/2006/relationships/hyperlink" Target="https://hivos.my.salesforce.com/sfc/servlet.shepherd/version/renditionDownload?rendition=ORIGINAL_Jpg&amp;versionId=068QF00000J4kZBYAZ" TargetMode="External"/><Relationship Id="rId28" Type="http://schemas.openxmlformats.org/officeDocument/2006/relationships/hyperlink" Target="https://hivos.my.salesforce.com/sfc/servlet.shepherd/version/renditionDownload?rendition=ORIGINAL_Jpg&amp;versionId=068QF00000Iyg3dYAB" TargetMode="External"/><Relationship Id="rId36" Type="http://schemas.openxmlformats.org/officeDocument/2006/relationships/hyperlink" Target="https://hivos.my.salesforce.com/sfc/servlet.shepherd/version/renditionDownload?rendition=ORIGINAL_Jpg&amp;versionId=068QF00000Isi9qYAB" TargetMode="External"/><Relationship Id="rId49" Type="http://schemas.openxmlformats.org/officeDocument/2006/relationships/hyperlink" Target="https://hivos.my.salesforce.com/sfc/servlet.shepherd/version/renditionDownload?rendition=ORIGINAL_Jpg&amp;versionId=068QF00000JKBNoYAP"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17" Type="http://schemas.openxmlformats.org/officeDocument/2006/relationships/hyperlink" Target="https://hivos.my.salesforce.com/sfc/servlet.shepherd/version/renditionDownload?rendition=ORIGINAL_Jpg&amp;versionId=068QF00000J7YjeYAF" TargetMode="External"/><Relationship Id="rId671" Type="http://schemas.openxmlformats.org/officeDocument/2006/relationships/hyperlink" Target="https://hivos.my.salesforce.com/sfc/servlet.shepherd/version/renditionDownload?rendition=ORIGINAL_Jpg&amp;versionId=068QF00000Is7v1YAB" TargetMode="External"/><Relationship Id="rId21" Type="http://schemas.openxmlformats.org/officeDocument/2006/relationships/hyperlink" Target="https://hivos.my.salesforce.com/sfc/servlet.shepherd/version/renditionDownload?rendition=ORIGINAL_Jpg&amp;versionId=068QF00000JAF9JYAX" TargetMode="External"/><Relationship Id="rId324" Type="http://schemas.openxmlformats.org/officeDocument/2006/relationships/hyperlink" Target="https://hivos.my.salesforce.com/sfc/servlet.shepherd/version/renditionDownload?rendition=ORIGINAL_Jpg&amp;versionId=068QF00000JQQNKYA5" TargetMode="External"/><Relationship Id="rId531" Type="http://schemas.openxmlformats.org/officeDocument/2006/relationships/hyperlink" Target="https://hivos.my.salesforce.com/sfc/servlet.shepherd/version/renditionDownload?rendition=ORIGINAL_Jpg&amp;versionId=068QF00000JBo1lYAD" TargetMode="External"/><Relationship Id="rId629" Type="http://schemas.openxmlformats.org/officeDocument/2006/relationships/hyperlink" Target="https://hivos.my.salesforce.com/sfc/servlet.shepherd/version/renditionDownload?rendition=ORIGINAL_Jpg&amp;versionId=068QF00000JOY0sYAH" TargetMode="External"/><Relationship Id="rId170" Type="http://schemas.openxmlformats.org/officeDocument/2006/relationships/hyperlink" Target="https://hivos.my.salesforce.com/sfc/servlet.shepherd/version/renditionDownload?rendition=ORIGINAL_Jpg&amp;versionId=068QF00000J3nkQYAR" TargetMode="External"/><Relationship Id="rId268" Type="http://schemas.openxmlformats.org/officeDocument/2006/relationships/hyperlink" Target="https://hivos.my.salesforce.com/sfc/servlet.shepherd/version/renditionDownload?rendition=ORIGINAL_Jpg&amp;versionId=068QF00000JEpe1YAD" TargetMode="External"/><Relationship Id="rId475" Type="http://schemas.openxmlformats.org/officeDocument/2006/relationships/hyperlink" Target="https://hivos.my.salesforce.com/sfc/servlet.shepherd/version/renditionDownload?rendition=ORIGINAL_Jpg&amp;versionId=068QF00000IgEIjYAN" TargetMode="External"/><Relationship Id="rId682" Type="http://schemas.openxmlformats.org/officeDocument/2006/relationships/hyperlink" Target="https://hivos.my.salesforce.com/sfc/servlet.shepherd/version/renditionDownload?rendition=ORIGINAL_Jpg&amp;versionId=068QF00000J3PiNYAV" TargetMode="External"/><Relationship Id="rId32" Type="http://schemas.openxmlformats.org/officeDocument/2006/relationships/hyperlink" Target="https://hivos.my.salesforce.com/sfc/servlet.shepherd/version/renditionDownload?rendition=ORIGINAL_Jpg&amp;versionId=068QF00000JD1ZjYAL" TargetMode="External"/><Relationship Id="rId128" Type="http://schemas.openxmlformats.org/officeDocument/2006/relationships/hyperlink" Target="https://hivos.my.salesforce.com/sfc/servlet.shepherd/version/renditionDownload?rendition=ORIGINAL_Jpg&amp;versionId=068QF00000JNw1yYAD" TargetMode="External"/><Relationship Id="rId335" Type="http://schemas.openxmlformats.org/officeDocument/2006/relationships/hyperlink" Target="https://hivos.my.salesforce.com/sfc/servlet.shepherd/version/renditionDownload?rendition=ORIGINAL_Jpg&amp;versionId=068QF00000InHoYYAV" TargetMode="External"/><Relationship Id="rId542" Type="http://schemas.openxmlformats.org/officeDocument/2006/relationships/hyperlink" Target="https://hivos.my.salesforce.com/sfc/servlet.shepherd/version/renditionDownload?rendition=ORIGINAL_Jpg&amp;versionId=068QF00000In0uVYAR" TargetMode="External"/><Relationship Id="rId181" Type="http://schemas.openxmlformats.org/officeDocument/2006/relationships/hyperlink" Target="https://hivos.my.salesforce.com/sfc/servlet.shepherd/version/renditionDownload?rendition=ORIGINAL_Jpg&amp;versionId=068QF00000JKsVxYAL" TargetMode="External"/><Relationship Id="rId402" Type="http://schemas.openxmlformats.org/officeDocument/2006/relationships/hyperlink" Target="https://hivos.my.salesforce.com/sfc/servlet.shepherd/version/renditionDownload?rendition=ORIGINAL_Jpg&amp;versionId=068QF00000J6xPAYAZ" TargetMode="External"/><Relationship Id="rId279" Type="http://schemas.openxmlformats.org/officeDocument/2006/relationships/hyperlink" Target="https://hivos.my.salesforce.com/sfc/servlet.shepherd/version/renditionDownload?rendition=ORIGINAL_Jpg&amp;versionId=068QF00000JNyAMYA1" TargetMode="External"/><Relationship Id="rId486" Type="http://schemas.openxmlformats.org/officeDocument/2006/relationships/hyperlink" Target="https://hivos.my.salesforce.com/sfc/servlet.shepherd/version/renditionDownload?rendition=ORIGINAL_Jpg&amp;versionId=068QF00000Iu2o0YAB" TargetMode="External"/><Relationship Id="rId693" Type="http://schemas.openxmlformats.org/officeDocument/2006/relationships/hyperlink" Target="https://hivos.my.salesforce.com/sfc/servlet.shepherd/version/renditionDownload?rendition=ORIGINAL_Jpg&amp;versionId=068QF00000JBelZYAT" TargetMode="External"/><Relationship Id="rId707" Type="http://schemas.openxmlformats.org/officeDocument/2006/relationships/hyperlink" Target="https://hivos.my.salesforce.com/sfc/servlet.shepherd/version/renditionDownload?rendition=ORIGINAL_Jpg&amp;versionId=068QF00000IefRvYAJ" TargetMode="External"/><Relationship Id="rId43" Type="http://schemas.openxmlformats.org/officeDocument/2006/relationships/hyperlink" Target="https://hivos.my.salesforce.com/sfc/servlet.shepherd/version/renditionDownload?rendition=ORIGINAL_Jpg&amp;versionId=068QF00000JIOx3YAH" TargetMode="External"/><Relationship Id="rId139" Type="http://schemas.openxmlformats.org/officeDocument/2006/relationships/hyperlink" Target="https://hivos.my.salesforce.com/sfc/servlet.shepherd/version/renditionDownload?rendition=ORIGINAL_Jpg&amp;versionId=068QF00000JrYztYAF" TargetMode="External"/><Relationship Id="rId346" Type="http://schemas.openxmlformats.org/officeDocument/2006/relationships/hyperlink" Target="https://hivos.my.salesforce.com/sfc/servlet.shepherd/version/renditionDownload?rendition=ORIGINAL_Jpg&amp;versionId=068QF00000J4yvXYAR" TargetMode="External"/><Relationship Id="rId553" Type="http://schemas.openxmlformats.org/officeDocument/2006/relationships/hyperlink" Target="https://hivos.my.salesforce.com/sfc/servlet.shepherd/version/renditionDownload?rendition=ORIGINAL_Jpg&amp;versionId=068QF00000IyYpFYAV" TargetMode="External"/><Relationship Id="rId760" Type="http://schemas.openxmlformats.org/officeDocument/2006/relationships/hyperlink" Target="https://hivos.my.salesforce.com/sfc/servlet.shepherd/version/renditionDownload?rendition=ORIGINAL_Jpg&amp;versionId=068QF00000JX8jqYAD" TargetMode="External"/><Relationship Id="rId192" Type="http://schemas.openxmlformats.org/officeDocument/2006/relationships/hyperlink" Target="https://hivos.my.salesforce.com/sfc/servlet.shepherd/version/renditionDownload?rendition=ORIGINAL_Jpg&amp;versionId=068QF00000JWrkeYAD" TargetMode="External"/><Relationship Id="rId206" Type="http://schemas.openxmlformats.org/officeDocument/2006/relationships/hyperlink" Target="https://hivos.my.salesforce.com/sfc/servlet.shepherd/version/renditionDownload?rendition=ORIGINAL_Jpg&amp;versionId=068QF00000IhVkXYAV" TargetMode="External"/><Relationship Id="rId413" Type="http://schemas.openxmlformats.org/officeDocument/2006/relationships/hyperlink" Target="https://hivos.my.salesforce.com/sfc/servlet.shepherd/version/renditionDownload?rendition=ORIGINAL_Jpg&amp;versionId=068QF00000JJKhoYAH" TargetMode="External"/><Relationship Id="rId497" Type="http://schemas.openxmlformats.org/officeDocument/2006/relationships/hyperlink" Target="https://hivos.my.salesforce.com/sfc/servlet.shepherd/version/renditionDownload?rendition=ORIGINAL_Jpg&amp;versionId=068QF00000J92XVYAZ" TargetMode="External"/><Relationship Id="rId620" Type="http://schemas.openxmlformats.org/officeDocument/2006/relationships/hyperlink" Target="https://hivos.my.salesforce.com/sfc/servlet.shepherd/version/renditionDownload?rendition=ORIGINAL_Jpg&amp;versionId=068QF00000JN97uYAD" TargetMode="External"/><Relationship Id="rId718" Type="http://schemas.openxmlformats.org/officeDocument/2006/relationships/hyperlink" Target="https://hivos.my.salesforce.com/sfc/servlet.shepherd/version/renditionDownload?rendition=ORIGINAL_Jpg&amp;versionId=068QF00000It2A6YAJ" TargetMode="External"/><Relationship Id="rId357" Type="http://schemas.openxmlformats.org/officeDocument/2006/relationships/hyperlink" Target="https://hivos.my.salesforce.com/sfc/servlet.shepherd/version/renditionDownload?rendition=ORIGINAL_Jpg&amp;versionId=068QF00000JC8ZxYAL" TargetMode="External"/><Relationship Id="rId54" Type="http://schemas.openxmlformats.org/officeDocument/2006/relationships/hyperlink" Target="https://hivos.my.salesforce.com/sfc/servlet.shepherd/version/renditionDownload?rendition=ORIGINAL_Jpg&amp;versionId=068QF00000JOq97YAD" TargetMode="External"/><Relationship Id="rId217" Type="http://schemas.openxmlformats.org/officeDocument/2006/relationships/hyperlink" Target="https://hivos.my.salesforce.com/sfc/servlet.shepherd/version/renditionDownload?rendition=ORIGINAL_Jpg&amp;versionId=068QF00000IscCYYAZ" TargetMode="External"/><Relationship Id="rId564" Type="http://schemas.openxmlformats.org/officeDocument/2006/relationships/hyperlink" Target="https://hivos.my.salesforce.com/sfc/servlet.shepherd/version/renditionDownload?rendition=ORIGINAL_Jpg&amp;versionId=068QF00000J9D39YAF" TargetMode="External"/><Relationship Id="rId424" Type="http://schemas.openxmlformats.org/officeDocument/2006/relationships/hyperlink" Target="https://hivos.my.salesforce.com/sfc/servlet.shepherd/version/renditionDownload?rendition=ORIGINAL_Jpg&amp;versionId=068QF00000JhPY5YAN" TargetMode="External"/><Relationship Id="rId631" Type="http://schemas.openxmlformats.org/officeDocument/2006/relationships/hyperlink" Target="https://hivos.my.salesforce.com/sfc/servlet.shepherd/version/renditionDownload?rendition=ORIGINAL_Jpg&amp;versionId=068QF00000JNg8UYAT" TargetMode="External"/><Relationship Id="rId729" Type="http://schemas.openxmlformats.org/officeDocument/2006/relationships/hyperlink" Target="https://hivos.my.salesforce.com/sfc/servlet.shepherd/version/renditionDownload?rendition=ORIGINAL_Jpg&amp;versionId=068QF00000J3sSNYAZ" TargetMode="External"/><Relationship Id="rId270" Type="http://schemas.openxmlformats.org/officeDocument/2006/relationships/hyperlink" Target="https://hivos.my.salesforce.com/sfc/servlet.shepherd/version/renditionDownload?rendition=ORIGINAL_Jpg&amp;versionId=068QF00000JABiQYAX" TargetMode="External"/><Relationship Id="rId65" Type="http://schemas.openxmlformats.org/officeDocument/2006/relationships/hyperlink" Target="https://hivos.my.salesforce.com/sfc/servlet.shepherd/version/renditionDownload?rendition=ORIGINAL_Jpg&amp;versionId=068QF00000Je7RLYAZ" TargetMode="External"/><Relationship Id="rId130" Type="http://schemas.openxmlformats.org/officeDocument/2006/relationships/hyperlink" Target="https://hivos.my.salesforce.com/sfc/servlet.shepherd/version/renditionDownload?rendition=ORIGINAL_Jpg&amp;versionId=068QF00000JNuWQYA1" TargetMode="External"/><Relationship Id="rId368" Type="http://schemas.openxmlformats.org/officeDocument/2006/relationships/hyperlink" Target="https://hivos.my.salesforce.com/sfc/servlet.shepherd/version/renditionDownload?rendition=ORIGINAL_Jpg&amp;versionId=068QF00000JMODmYAP" TargetMode="External"/><Relationship Id="rId575" Type="http://schemas.openxmlformats.org/officeDocument/2006/relationships/hyperlink" Target="https://hivos.my.salesforce.com/sfc/servlet.shepherd/version/renditionDownload?rendition=ORIGINAL_Jpg&amp;versionId=068QF00000JPlAYYA1" TargetMode="External"/><Relationship Id="rId228" Type="http://schemas.openxmlformats.org/officeDocument/2006/relationships/hyperlink" Target="https://hivos.my.salesforce.com/sfc/servlet.shepherd/version/renditionDownload?rendition=ORIGINAL_Jpg&amp;versionId=068QF00000J4lBtYAJ" TargetMode="External"/><Relationship Id="rId435" Type="http://schemas.openxmlformats.org/officeDocument/2006/relationships/hyperlink" Target="https://hivos.my.salesforce.com/sfc/servlet.shepherd/version/renditionDownload?rendition=ORIGINAL_Jpg&amp;versionId=068QF00000ImX7eYAF" TargetMode="External"/><Relationship Id="rId642" Type="http://schemas.openxmlformats.org/officeDocument/2006/relationships/hyperlink" Target="https://hivos.my.salesforce.com/sfc/servlet.shepherd/version/renditionDownload?rendition=ORIGINAL_Jpg&amp;versionId=068QF00000JXurqYAD" TargetMode="External"/><Relationship Id="rId281" Type="http://schemas.openxmlformats.org/officeDocument/2006/relationships/hyperlink" Target="https://hivos.my.salesforce.com/sfc/servlet.shepherd/version/renditionDownload?rendition=ORIGINAL_Jpg&amp;versionId=068QF00000JNfu6YAD" TargetMode="External"/><Relationship Id="rId502" Type="http://schemas.openxmlformats.org/officeDocument/2006/relationships/hyperlink" Target="https://hivos.my.salesforce.com/sfc/servlet.shepherd/version/renditionDownload?rendition=ORIGINAL_Jpg&amp;versionId=068QF00000J90M2YAJ" TargetMode="External"/><Relationship Id="rId76" Type="http://schemas.openxmlformats.org/officeDocument/2006/relationships/hyperlink" Target="https://hivos.my.salesforce.com/sfc/servlet.shepherd/version/renditionDownload?rendition=ORIGINAL_Jpg&amp;versionId=068QF00000Iu9CjYAJ" TargetMode="External"/><Relationship Id="rId141" Type="http://schemas.openxmlformats.org/officeDocument/2006/relationships/hyperlink" Target="https://hivos.my.salesforce.com/sfc/servlet.shepherd/version/renditionDownload?rendition=ORIGINAL_Jpg&amp;versionId=068QF00000JrY5eYAF" TargetMode="External"/><Relationship Id="rId379" Type="http://schemas.openxmlformats.org/officeDocument/2006/relationships/hyperlink" Target="https://hivos.my.salesforce.com/sfc/servlet.shepherd/version/renditionDownload?rendition=ORIGINAL_Jpg&amp;versionId=068QF00000IgCYfYAN" TargetMode="External"/><Relationship Id="rId586" Type="http://schemas.openxmlformats.org/officeDocument/2006/relationships/hyperlink" Target="https://hivos.my.salesforce.com/sfc/servlet.shepherd/version/renditionDownload?rendition=ORIGINAL_Jpg&amp;versionId=068QF00000JNKhZYAX" TargetMode="External"/><Relationship Id="rId7" Type="http://schemas.openxmlformats.org/officeDocument/2006/relationships/hyperlink" Target="https://hivos.my.salesforce.com/sfc/servlet.shepherd/version/renditionDownload?rendition=ORIGINAL_Jpg&amp;versionId=068QF00000J5aRNYAZ" TargetMode="External"/><Relationship Id="rId239" Type="http://schemas.openxmlformats.org/officeDocument/2006/relationships/hyperlink" Target="https://hivos.my.salesforce.com/sfc/servlet.shepherd/version/renditionDownload?rendition=ORIGINAL_Jpg&amp;versionId=068QF00000J9OrNYAV" TargetMode="External"/><Relationship Id="rId446" Type="http://schemas.openxmlformats.org/officeDocument/2006/relationships/hyperlink" Target="https://hivos.my.salesforce.com/sfc/servlet.shepherd/version/renditionDownload?rendition=ORIGINAL_Jpg&amp;versionId=068QF00000J4bXYYAZ" TargetMode="External"/><Relationship Id="rId653" Type="http://schemas.openxmlformats.org/officeDocument/2006/relationships/hyperlink" Target="https://hivos.my.salesforce.com/sfc/servlet.shepherd/version/renditionDownload?rendition=ORIGINAL_Jpg&amp;versionId=068QF00000JNbn9YAD" TargetMode="External"/><Relationship Id="rId292" Type="http://schemas.openxmlformats.org/officeDocument/2006/relationships/hyperlink" Target="https://hivos.my.salesforce.com/sfc/servlet.shepherd/version/renditionDownload?rendition=ORIGINAL_Jpg&amp;versionId=068QF00000IgnI5YAJ" TargetMode="External"/><Relationship Id="rId306" Type="http://schemas.openxmlformats.org/officeDocument/2006/relationships/hyperlink" Target="https://hivos.my.salesforce.com/sfc/servlet.shepherd/version/renditionDownload?rendition=ORIGINAL_Jpg&amp;versionId=068QF00000IyCIYYA3" TargetMode="External"/><Relationship Id="rId87" Type="http://schemas.openxmlformats.org/officeDocument/2006/relationships/hyperlink" Target="https://hivos.my.salesforce.com/sfc/servlet.shepherd/version/renditionDownload?rendition=ORIGINAL_Jpg&amp;versionId=068QF00000JKEryYAH" TargetMode="External"/><Relationship Id="rId513" Type="http://schemas.openxmlformats.org/officeDocument/2006/relationships/hyperlink" Target="https://hivos.my.salesforce.com/sfc/servlet.shepherd/version/renditionDownload?rendition=ORIGINAL_Jpg&amp;versionId=068QF00000JXC7WYAX" TargetMode="External"/><Relationship Id="rId597" Type="http://schemas.openxmlformats.org/officeDocument/2006/relationships/hyperlink" Target="https://hivos.my.salesforce.com/sfc/servlet.shepherd/version/renditionDownload?rendition=ORIGINAL_Jpg&amp;versionId=068QF00000J0ByJYAV" TargetMode="External"/><Relationship Id="rId720" Type="http://schemas.openxmlformats.org/officeDocument/2006/relationships/hyperlink" Target="https://hivos.my.salesforce.com/sfc/servlet.shepherd/version/renditionDownload?rendition=ORIGINAL_Jpg&amp;versionId=068QF00000IsvVDYAZ" TargetMode="External"/><Relationship Id="rId152" Type="http://schemas.openxmlformats.org/officeDocument/2006/relationships/hyperlink" Target="https://hivos.my.salesforce.com/sfc/servlet.shepherd/version/renditionDownload?rendition=ORIGINAL_Jpg&amp;versionId=068QF00000InM8SYAV" TargetMode="External"/><Relationship Id="rId457" Type="http://schemas.openxmlformats.org/officeDocument/2006/relationships/hyperlink" Target="https://hivos.my.salesforce.com/sfc/servlet.shepherd/version/renditionDownload?rendition=ORIGINAL_Jpg&amp;versionId=068QF00000JJm2uYAD" TargetMode="External"/><Relationship Id="rId664" Type="http://schemas.openxmlformats.org/officeDocument/2006/relationships/hyperlink" Target="https://hivos.my.salesforce.com/sfc/servlet.shepherd/version/renditionDownload?rendition=ORIGINAL_Jpg&amp;versionId=068QF00000Il8zHYAR" TargetMode="External"/><Relationship Id="rId14" Type="http://schemas.openxmlformats.org/officeDocument/2006/relationships/hyperlink" Target="https://hivos.my.salesforce.com/sfc/servlet.shepherd/version/renditionDownload?rendition=ORIGINAL_Jpg&amp;versionId=068QF00000J71SlYAJ" TargetMode="External"/><Relationship Id="rId317" Type="http://schemas.openxmlformats.org/officeDocument/2006/relationships/hyperlink" Target="https://hivos.my.salesforce.com/sfc/servlet.shepherd/version/renditionDownload?rendition=ORIGINAL_Jpg&amp;versionId=068QF00000JBuX0YAL" TargetMode="External"/><Relationship Id="rId524" Type="http://schemas.openxmlformats.org/officeDocument/2006/relationships/hyperlink" Target="https://hivos.my.salesforce.com/sfc/servlet.shepherd/version/renditionDownload?rendition=ORIGINAL_Jpg&amp;versionId=068QF00000JF6jjYAD" TargetMode="External"/><Relationship Id="rId731" Type="http://schemas.openxmlformats.org/officeDocument/2006/relationships/hyperlink" Target="https://hivos.my.salesforce.com/sfc/servlet.shepherd/version/renditionDownload?rendition=ORIGINAL_Jpg&amp;versionId=068QF00000J3nKdYAJ" TargetMode="External"/><Relationship Id="rId98" Type="http://schemas.openxmlformats.org/officeDocument/2006/relationships/hyperlink" Target="https://hivos.my.salesforce.com/sfc/servlet.shepherd/version/renditionDownload?rendition=ORIGINAL_Jpg&amp;versionId=068QF00000JirCBYAZ" TargetMode="External"/><Relationship Id="rId163" Type="http://schemas.openxmlformats.org/officeDocument/2006/relationships/hyperlink" Target="https://hivos.my.salesforce.com/sfc/servlet.shepherd/version/renditionDownload?rendition=ORIGINAL_Jpg&amp;versionId=068QF00000IyQzlYAF" TargetMode="External"/><Relationship Id="rId370" Type="http://schemas.openxmlformats.org/officeDocument/2006/relationships/hyperlink" Target="https://hivos.my.salesforce.com/sfc/servlet.shepherd/version/renditionDownload?rendition=ORIGINAL_Jpg&amp;versionId=068QF00000JNZNAYA5" TargetMode="External"/><Relationship Id="rId230" Type="http://schemas.openxmlformats.org/officeDocument/2006/relationships/hyperlink" Target="https://hivos.my.salesforce.com/sfc/servlet.shepherd/version/renditionDownload?rendition=ORIGINAL_Jpg&amp;versionId=068QF00000J4W1jYAF" TargetMode="External"/><Relationship Id="rId468" Type="http://schemas.openxmlformats.org/officeDocument/2006/relationships/hyperlink" Target="https://hivos.my.salesforce.com/sfc/servlet.shepherd/version/renditionDownload?rendition=ORIGINAL_Jpg&amp;versionId=068QF00000JPGTFYA5" TargetMode="External"/><Relationship Id="rId675" Type="http://schemas.openxmlformats.org/officeDocument/2006/relationships/hyperlink" Target="https://hivos.my.salesforce.com/sfc/servlet.shepherd/version/renditionDownload?rendition=ORIGINAL_Jpg&amp;versionId=068QF00000J3Lt5YAF" TargetMode="External"/><Relationship Id="rId25" Type="http://schemas.openxmlformats.org/officeDocument/2006/relationships/hyperlink" Target="https://hivos.my.salesforce.com/sfc/servlet.shepherd/version/renditionDownload?rendition=ORIGINAL_Jpg&amp;versionId=068QF00000JBIjRYAX" TargetMode="External"/><Relationship Id="rId328" Type="http://schemas.openxmlformats.org/officeDocument/2006/relationships/hyperlink" Target="https://hivos.my.salesforce.com/sfc/servlet.shepherd/version/renditionDownload?rendition=ORIGINAL_Jpg&amp;versionId=068QF00000JVg6XYAT" TargetMode="External"/><Relationship Id="rId535" Type="http://schemas.openxmlformats.org/officeDocument/2006/relationships/hyperlink" Target="https://hivos.my.salesforce.com/sfc/servlet.shepherd/version/renditionDownload?rendition=ORIGINAL_Jpg&amp;versionId=068QF00000IgT9kYAF" TargetMode="External"/><Relationship Id="rId742" Type="http://schemas.openxmlformats.org/officeDocument/2006/relationships/hyperlink" Target="https://hivos.my.salesforce.com/sfc/servlet.shepherd/version/renditionDownload?rendition=ORIGINAL_Jpg&amp;versionId=068QF00000JIqqAYAT" TargetMode="External"/><Relationship Id="rId174" Type="http://schemas.openxmlformats.org/officeDocument/2006/relationships/hyperlink" Target="https://hivos.my.salesforce.com/sfc/servlet.shepherd/version/renditionDownload?rendition=ORIGINAL_Jpg&amp;versionId=068QF00000J958qYAB" TargetMode="External"/><Relationship Id="rId381" Type="http://schemas.openxmlformats.org/officeDocument/2006/relationships/hyperlink" Target="https://hivos.my.salesforce.com/sfc/servlet.shepherd/version/renditionDownload?rendition=ORIGINAL_Jpg&amp;versionId=068QF00000Io0SKYAZ" TargetMode="External"/><Relationship Id="rId602" Type="http://schemas.openxmlformats.org/officeDocument/2006/relationships/hyperlink" Target="https://hivos.my.salesforce.com/sfc/servlet.shepherd/version/renditionDownload?rendition=ORIGINAL_Jpg&amp;versionId=068QF00000J5srKYAR" TargetMode="External"/><Relationship Id="rId241" Type="http://schemas.openxmlformats.org/officeDocument/2006/relationships/hyperlink" Target="https://hivos.my.salesforce.com/sfc/servlet.shepherd/version/renditionDownload?rendition=ORIGINAL_Jpg&amp;versionId=068QF00000JBzoSYAT" TargetMode="External"/><Relationship Id="rId479" Type="http://schemas.openxmlformats.org/officeDocument/2006/relationships/hyperlink" Target="https://hivos.my.salesforce.com/sfc/servlet.shepherd/version/renditionDownload?rendition=ORIGINAL_Jpg&amp;versionId=068QF00000InxfhYAB" TargetMode="External"/><Relationship Id="rId686" Type="http://schemas.openxmlformats.org/officeDocument/2006/relationships/hyperlink" Target="https://hivos.my.salesforce.com/sfc/servlet.shepherd/version/renditionDownload?rendition=ORIGINAL_Jpg&amp;versionId=068QF00000J8cIDYAZ" TargetMode="External"/><Relationship Id="rId36" Type="http://schemas.openxmlformats.org/officeDocument/2006/relationships/hyperlink" Target="https://hivos.my.salesforce.com/sfc/servlet.shepherd/version/renditionDownload?rendition=ORIGINAL_Jpg&amp;versionId=068QF00000JHBPAYA5" TargetMode="External"/><Relationship Id="rId339" Type="http://schemas.openxmlformats.org/officeDocument/2006/relationships/hyperlink" Target="https://hivos.my.salesforce.com/sfc/servlet.shepherd/version/renditionDownload?rendition=ORIGINAL_Jpg&amp;versionId=068QF00000IsrmYYAR" TargetMode="External"/><Relationship Id="rId546" Type="http://schemas.openxmlformats.org/officeDocument/2006/relationships/hyperlink" Target="https://hivos.my.salesforce.com/sfc/servlet.shepherd/version/renditionDownload?rendition=ORIGINAL_Jpg&amp;versionId=068QF00000Issp7YAB" TargetMode="External"/><Relationship Id="rId753" Type="http://schemas.openxmlformats.org/officeDocument/2006/relationships/hyperlink" Target="https://hivos.my.salesforce.com/sfc/servlet.shepherd/version/renditionDownload?rendition=ORIGINAL_Jpg&amp;versionId=068QF00000JZxyMYAT" TargetMode="External"/><Relationship Id="rId101" Type="http://schemas.openxmlformats.org/officeDocument/2006/relationships/hyperlink" Target="https://hivos.my.salesforce.com/sfc/servlet.shepherd/version/renditionDownload?rendition=ORIGINAL_Jpg&amp;versionId=068QF00000IgGnbYAF" TargetMode="External"/><Relationship Id="rId185" Type="http://schemas.openxmlformats.org/officeDocument/2006/relationships/hyperlink" Target="https://hivos.my.salesforce.com/sfc/servlet.shepherd/version/renditionDownload?rendition=ORIGINAL_Jpg&amp;versionId=068QF00000JKsirYAD" TargetMode="External"/><Relationship Id="rId406" Type="http://schemas.openxmlformats.org/officeDocument/2006/relationships/hyperlink" Target="https://hivos.my.salesforce.com/sfc/servlet.shepherd/version/renditionDownload?rendition=ORIGINAL_Jpg&amp;versionId=068QF00000JAhGrYAL" TargetMode="External"/><Relationship Id="rId392" Type="http://schemas.openxmlformats.org/officeDocument/2006/relationships/hyperlink" Target="https://hivos.my.salesforce.com/sfc/servlet.shepherd/version/renditionDownload?rendition=ORIGINAL_Jpg&amp;versionId=068QF00000IzbzaYAB" TargetMode="External"/><Relationship Id="rId613" Type="http://schemas.openxmlformats.org/officeDocument/2006/relationships/hyperlink" Target="https://hivos.my.salesforce.com/sfc/servlet.shepherd/version/renditionDownload?rendition=ORIGINAL_Jpg&amp;versionId=068QF00000JBVyRYAX" TargetMode="External"/><Relationship Id="rId697" Type="http://schemas.openxmlformats.org/officeDocument/2006/relationships/hyperlink" Target="https://hivos.my.salesforce.com/sfc/servlet.shepherd/version/renditionDownload?rendition=ORIGINAL_Jpg&amp;versionId=068QF00000JDcxNYAT" TargetMode="External"/><Relationship Id="rId252" Type="http://schemas.openxmlformats.org/officeDocument/2006/relationships/hyperlink" Target="https://hivos.my.salesforce.com/sfc/servlet.shepherd/version/renditionDownload?rendition=ORIGINAL_Jpg&amp;versionId=068QF00000JQZTpYAP" TargetMode="External"/><Relationship Id="rId47" Type="http://schemas.openxmlformats.org/officeDocument/2006/relationships/hyperlink" Target="https://hivos.my.salesforce.com/sfc/servlet.shepherd/version/renditionDownload?rendition=ORIGINAL_Jpg&amp;versionId=068QF00000JMWKvYAP" TargetMode="External"/><Relationship Id="rId112" Type="http://schemas.openxmlformats.org/officeDocument/2006/relationships/hyperlink" Target="https://hivos.my.salesforce.com/sfc/servlet.shepherd/version/renditionDownload?rendition=ORIGINAL_Jpg&amp;versionId=068QF00000J0DyfYAF" TargetMode="External"/><Relationship Id="rId557" Type="http://schemas.openxmlformats.org/officeDocument/2006/relationships/hyperlink" Target="https://hivos.my.salesforce.com/sfc/servlet.shepherd/version/renditionDownload?rendition=ORIGINAL_Jpg&amp;versionId=068QF00000J3hgbYAB" TargetMode="External"/><Relationship Id="rId196" Type="http://schemas.openxmlformats.org/officeDocument/2006/relationships/hyperlink" Target="https://hivos.my.salesforce.com/sfc/servlet.shepherd/version/renditionDownload?rendition=ORIGINAL_Jpg&amp;versionId=068QF00000JWzLZYA1" TargetMode="External"/><Relationship Id="rId417" Type="http://schemas.openxmlformats.org/officeDocument/2006/relationships/hyperlink" Target="https://hivos.my.salesforce.com/sfc/servlet.shepherd/version/renditionDownload?rendition=ORIGINAL_Jpg&amp;versionId=068QF00000JOKUCYA5" TargetMode="External"/><Relationship Id="rId624" Type="http://schemas.openxmlformats.org/officeDocument/2006/relationships/hyperlink" Target="https://hivos.my.salesforce.com/sfc/servlet.shepherd/version/renditionDownload?rendition=ORIGINAL_Jpg&amp;versionId=068QF00000JJHnAYAX" TargetMode="External"/><Relationship Id="rId263" Type="http://schemas.openxmlformats.org/officeDocument/2006/relationships/hyperlink" Target="https://hivos.my.salesforce.com/sfc/servlet.shepherd/version/renditionDownload?rendition=ORIGINAL_Jpg&amp;versionId=068QF00000IyAYQYA3" TargetMode="External"/><Relationship Id="rId470" Type="http://schemas.openxmlformats.org/officeDocument/2006/relationships/hyperlink" Target="https://hivos.my.salesforce.com/sfc/servlet.shepherd/version/renditionDownload?rendition=ORIGINAL_Jpg&amp;versionId=068QF00000JTbxQYAT" TargetMode="External"/><Relationship Id="rId58" Type="http://schemas.openxmlformats.org/officeDocument/2006/relationships/hyperlink" Target="https://hivos.my.salesforce.com/sfc/servlet.shepherd/version/renditionDownload?rendition=ORIGINAL_Jpg&amp;versionId=068QF00000JOWFEYA5" TargetMode="External"/><Relationship Id="rId123" Type="http://schemas.openxmlformats.org/officeDocument/2006/relationships/hyperlink" Target="https://hivos.my.salesforce.com/sfc/servlet.shepherd/version/renditionDownload?rendition=ORIGINAL_Jpg&amp;versionId=068QF00000JAqQdYAL" TargetMode="External"/><Relationship Id="rId330" Type="http://schemas.openxmlformats.org/officeDocument/2006/relationships/hyperlink" Target="https://hivos.my.salesforce.com/sfc/servlet.shepherd/version/renditionDownload?rendition=ORIGINAL_Jpg&amp;versionId=068QF00000JVoLoYAL" TargetMode="External"/><Relationship Id="rId568" Type="http://schemas.openxmlformats.org/officeDocument/2006/relationships/hyperlink" Target="https://hivos.my.salesforce.com/sfc/servlet.shepherd/version/renditionDownload?rendition=ORIGINAL_Jpg&amp;versionId=068QF00000JBxppYAD" TargetMode="External"/><Relationship Id="rId428" Type="http://schemas.openxmlformats.org/officeDocument/2006/relationships/hyperlink" Target="https://hivos.my.salesforce.com/sfc/servlet.shepherd/version/renditionDownload?rendition=ORIGINAL_Jpg&amp;versionId=068QF00000JhPeXYAV" TargetMode="External"/><Relationship Id="rId635" Type="http://schemas.openxmlformats.org/officeDocument/2006/relationships/hyperlink" Target="https://hivos.my.salesforce.com/sfc/servlet.shepherd/version/renditionDownload?rendition=ORIGINAL_Jpg&amp;versionId=068QF00000JOpBKYA1" TargetMode="External"/><Relationship Id="rId274" Type="http://schemas.openxmlformats.org/officeDocument/2006/relationships/hyperlink" Target="https://hivos.my.salesforce.com/sfc/servlet.shepherd/version/renditionDownload?rendition=ORIGINAL_Jpg&amp;versionId=068QF00000JAs98YAD" TargetMode="External"/><Relationship Id="rId481" Type="http://schemas.openxmlformats.org/officeDocument/2006/relationships/hyperlink" Target="https://hivos.my.salesforce.com/sfc/servlet.shepherd/version/renditionDownload?rendition=ORIGINAL_Jpg&amp;versionId=068QF00000InswBYAR" TargetMode="External"/><Relationship Id="rId702" Type="http://schemas.openxmlformats.org/officeDocument/2006/relationships/hyperlink" Target="https://hivos.my.salesforce.com/sfc/servlet.shepherd/version/renditionDownload?rendition=ORIGINAL_Jpg&amp;versionId=068QF00000JMNJDYA5" TargetMode="External"/><Relationship Id="rId69" Type="http://schemas.openxmlformats.org/officeDocument/2006/relationships/hyperlink" Target="https://hivos.my.salesforce.com/sfc/servlet.shepherd/version/renditionDownload?rendition=ORIGINAL_Jpg&amp;versionId=068QF00000Ik1JxYAJ" TargetMode="External"/><Relationship Id="rId134" Type="http://schemas.openxmlformats.org/officeDocument/2006/relationships/hyperlink" Target="https://hivos.my.salesforce.com/sfc/servlet.shepherd/version/renditionDownload?rendition=ORIGINAL_Jpg&amp;versionId=068QF00000JquudYAB" TargetMode="External"/><Relationship Id="rId579" Type="http://schemas.openxmlformats.org/officeDocument/2006/relationships/hyperlink" Target="https://hivos.my.salesforce.com/sfc/servlet.shepherd/version/renditionDownload?rendition=ORIGINAL_Jpg&amp;versionId=068QF00000JVzx8YAD" TargetMode="External"/><Relationship Id="rId341" Type="http://schemas.openxmlformats.org/officeDocument/2006/relationships/hyperlink" Target="https://hivos.my.salesforce.com/sfc/servlet.shepherd/version/renditionDownload?rendition=ORIGINAL_Jpg&amp;versionId=068QF00000IsVJ5YAN" TargetMode="External"/><Relationship Id="rId439" Type="http://schemas.openxmlformats.org/officeDocument/2006/relationships/hyperlink" Target="https://hivos.my.salesforce.com/sfc/servlet.shepherd/version/renditionDownload?rendition=ORIGINAL_Jpg&amp;versionId=068QF00000IyZF7YAN" TargetMode="External"/><Relationship Id="rId646" Type="http://schemas.openxmlformats.org/officeDocument/2006/relationships/hyperlink" Target="https://hivos.my.salesforce.com/sfc/servlet.shepherd/version/renditionDownload?rendition=ORIGINAL_Jpg&amp;versionId=068QF00000JXwLgYAL" TargetMode="External"/><Relationship Id="rId201" Type="http://schemas.openxmlformats.org/officeDocument/2006/relationships/hyperlink" Target="https://hivos.my.salesforce.com/sfc/servlet.shepherd/version/renditionDownload?rendition=ORIGINAL_Jpg&amp;versionId=068QF00000Jkuh0YAB" TargetMode="External"/><Relationship Id="rId285" Type="http://schemas.openxmlformats.org/officeDocument/2006/relationships/hyperlink" Target="https://hivos.my.salesforce.com/sfc/servlet.shepherd/version/renditionDownload?rendition=ORIGINAL_Jpg&amp;versionId=068QF00000JWfGRYA1" TargetMode="External"/><Relationship Id="rId506" Type="http://schemas.openxmlformats.org/officeDocument/2006/relationships/hyperlink" Target="https://hivos.my.salesforce.com/sfc/servlet.shepherd/version/renditionDownload?rendition=ORIGINAL_Jpg&amp;versionId=068QF00000JBkhJYAT" TargetMode="External"/><Relationship Id="rId492" Type="http://schemas.openxmlformats.org/officeDocument/2006/relationships/hyperlink" Target="https://hivos.my.salesforce.com/sfc/servlet.shepherd/version/renditionDownload?rendition=ORIGINAL_Jpg&amp;versionId=068QF00000IxztFYAR" TargetMode="External"/><Relationship Id="rId713" Type="http://schemas.openxmlformats.org/officeDocument/2006/relationships/hyperlink" Target="https://hivos.my.salesforce.com/sfc/servlet.shepherd/version/renditionDownload?rendition=ORIGINAL_Jpg&amp;versionId=068QF00000IgP7hYAF" TargetMode="External"/><Relationship Id="rId145" Type="http://schemas.openxmlformats.org/officeDocument/2006/relationships/hyperlink" Target="https://hivos.my.salesforce.com/sfc/servlet.shepherd/version/renditionDownload?rendition=ORIGINAL_Jpg&amp;versionId=068QF00000JrmwQYAR" TargetMode="External"/><Relationship Id="rId352" Type="http://schemas.openxmlformats.org/officeDocument/2006/relationships/hyperlink" Target="https://hivos.my.salesforce.com/sfc/servlet.shepherd/version/renditionDownload?rendition=ORIGINAL_Jpg&amp;versionId=068QF00000JA5ukYAD" TargetMode="External"/><Relationship Id="rId212" Type="http://schemas.openxmlformats.org/officeDocument/2006/relationships/hyperlink" Target="https://hivos.my.salesforce.com/sfc/servlet.shepherd/version/renditionDownload?rendition=ORIGINAL_Jpg&amp;versionId=068QF00000In1TmYAJ" TargetMode="External"/><Relationship Id="rId657" Type="http://schemas.openxmlformats.org/officeDocument/2006/relationships/hyperlink" Target="https://hivos.my.salesforce.com/sfc/servlet.shepherd/version/renditionDownload?rendition=ORIGINAL_Jpg&amp;versionId=068QF00000IgAyHYAV" TargetMode="External"/><Relationship Id="rId296" Type="http://schemas.openxmlformats.org/officeDocument/2006/relationships/hyperlink" Target="https://hivos.my.salesforce.com/sfc/servlet.shepherd/version/renditionDownload?rendition=ORIGINAL_Jpg&amp;versionId=068QF00000IgcwCYAR" TargetMode="External"/><Relationship Id="rId517" Type="http://schemas.openxmlformats.org/officeDocument/2006/relationships/hyperlink" Target="https://hivos.my.salesforce.com/sfc/servlet.shepherd/version/renditionDownload?rendition=ORIGINAL_Jpg&amp;versionId=068QF00000JExV9YAL" TargetMode="External"/><Relationship Id="rId724" Type="http://schemas.openxmlformats.org/officeDocument/2006/relationships/hyperlink" Target="https://hivos.my.salesforce.com/sfc/servlet.shepherd/version/renditionDownload?rendition=ORIGINAL_Jpg&amp;versionId=068QF00000IyB1dYAF" TargetMode="External"/><Relationship Id="rId60" Type="http://schemas.openxmlformats.org/officeDocument/2006/relationships/hyperlink" Target="https://hivos.my.salesforce.com/sfc/servlet.shepherd/version/renditionDownload?rendition=ORIGINAL_Jpg&amp;versionId=068QF00000JVT64YAH" TargetMode="External"/><Relationship Id="rId156" Type="http://schemas.openxmlformats.org/officeDocument/2006/relationships/hyperlink" Target="https://hivos.my.salesforce.com/sfc/servlet.shepherd/version/renditionDownload?rendition=ORIGINAL_Jpg&amp;versionId=068QF00000IszFUYAZ" TargetMode="External"/><Relationship Id="rId363" Type="http://schemas.openxmlformats.org/officeDocument/2006/relationships/hyperlink" Target="https://hivos.my.salesforce.com/sfc/servlet.shepherd/version/renditionDownload?rendition=ORIGINAL_Jpg&amp;versionId=068QF00000JFkVqYAL" TargetMode="External"/><Relationship Id="rId570" Type="http://schemas.openxmlformats.org/officeDocument/2006/relationships/hyperlink" Target="https://hivos.my.salesforce.com/sfc/servlet.shepherd/version/renditionDownload?rendition=ORIGINAL_Jpg&amp;versionId=068QF00000JK3OjYAL" TargetMode="External"/><Relationship Id="rId223" Type="http://schemas.openxmlformats.org/officeDocument/2006/relationships/hyperlink" Target="https://hivos.my.salesforce.com/sfc/servlet.shepherd/version/renditionDownload?rendition=ORIGINAL_Jpg&amp;versionId=068QF00000IxxReYAJ" TargetMode="External"/><Relationship Id="rId430" Type="http://schemas.openxmlformats.org/officeDocument/2006/relationships/hyperlink" Target="https://hivos.my.salesforce.com/sfc/servlet.shepherd/version/renditionDownload?rendition=ORIGINAL_Jpg&amp;versionId=068QF00000JhFAcYAN" TargetMode="External"/><Relationship Id="rId668" Type="http://schemas.openxmlformats.org/officeDocument/2006/relationships/hyperlink" Target="https://hivos.my.salesforce.com/sfc/servlet.shepherd/version/renditionDownload?rendition=ORIGINAL_Jpg&amp;versionId=068QF00000IsCD7YAN" TargetMode="External"/><Relationship Id="rId18" Type="http://schemas.openxmlformats.org/officeDocument/2006/relationships/hyperlink" Target="https://hivos.my.salesforce.com/sfc/servlet.shepherd/version/renditionDownload?rendition=ORIGINAL_Jpg&amp;versionId=068QF00000J7lCIYAZ" TargetMode="External"/><Relationship Id="rId528" Type="http://schemas.openxmlformats.org/officeDocument/2006/relationships/hyperlink" Target="https://hivos.my.salesforce.com/sfc/servlet.shepherd/version/renditionDownload?rendition=ORIGINAL_Jpg&amp;versionId=068QF00000JBeGwYAL" TargetMode="External"/><Relationship Id="rId735" Type="http://schemas.openxmlformats.org/officeDocument/2006/relationships/hyperlink" Target="https://hivos.my.salesforce.com/sfc/servlet.shepherd/version/renditionDownload?rendition=ORIGINAL_Jpg&amp;versionId=068QF00000J9wRdYAJ" TargetMode="External"/><Relationship Id="rId167" Type="http://schemas.openxmlformats.org/officeDocument/2006/relationships/hyperlink" Target="https://hivos.my.salesforce.com/sfc/servlet.shepherd/version/renditionDownload?rendition=ORIGINAL_Jpg&amp;versionId=068QF00000IyR4bYAF" TargetMode="External"/><Relationship Id="rId374" Type="http://schemas.openxmlformats.org/officeDocument/2006/relationships/hyperlink" Target="https://hivos.my.salesforce.com/sfc/servlet.shepherd/version/renditionDownload?rendition=ORIGINAL_Jpg&amp;versionId=068QF00000JPxzfYAD" TargetMode="External"/><Relationship Id="rId581" Type="http://schemas.openxmlformats.org/officeDocument/2006/relationships/hyperlink" Target="https://hivos.my.salesforce.com/sfc/servlet.shepherd/version/renditionDownload?rendition=ORIGINAL_Jpg&amp;versionId=068QF00000JNcHmYAL" TargetMode="External"/><Relationship Id="rId71" Type="http://schemas.openxmlformats.org/officeDocument/2006/relationships/hyperlink" Target="https://hivos.my.salesforce.com/sfc/servlet.shepherd/version/renditionDownload?rendition=ORIGINAL_Jpg&amp;versionId=068QF00000Iu4hiYAB" TargetMode="External"/><Relationship Id="rId234" Type="http://schemas.openxmlformats.org/officeDocument/2006/relationships/hyperlink" Target="https://hivos.my.salesforce.com/sfc/servlet.shepherd/version/renditionDownload?rendition=ORIGINAL_Jpg&amp;versionId=068QF00000IyLiLYAV" TargetMode="External"/><Relationship Id="rId679" Type="http://schemas.openxmlformats.org/officeDocument/2006/relationships/hyperlink" Target="https://hivos.my.salesforce.com/sfc/servlet.shepherd/version/renditionDownload?rendition=ORIGINAL_Jpg&amp;versionId=068QF00000J38KnYAJ" TargetMode="External"/><Relationship Id="rId2" Type="http://schemas.openxmlformats.org/officeDocument/2006/relationships/hyperlink" Target="https://hivos.my.salesforce.com/sfc/servlet.shepherd/version/renditionDownload?rendition=ORIGINAL_Jpg&amp;versionId=068QF00000J2U2LYAV" TargetMode="External"/><Relationship Id="rId29" Type="http://schemas.openxmlformats.org/officeDocument/2006/relationships/hyperlink" Target="https://hivos.my.salesforce.com/sfc/servlet.shepherd/version/renditionDownload?rendition=ORIGINAL_Jpg&amp;versionId=068QF00000JCw26YAD" TargetMode="External"/><Relationship Id="rId441" Type="http://schemas.openxmlformats.org/officeDocument/2006/relationships/hyperlink" Target="https://hivos.my.salesforce.com/sfc/servlet.shepherd/version/renditionDownload?rendition=ORIGINAL_Jpg&amp;versionId=068QF00000IycL3YAJ" TargetMode="External"/><Relationship Id="rId539" Type="http://schemas.openxmlformats.org/officeDocument/2006/relationships/hyperlink" Target="https://hivos.my.salesforce.com/sfc/servlet.shepherd/version/renditionDownload?rendition=ORIGINAL_Jpg&amp;versionId=068QF00000In7voYAB" TargetMode="External"/><Relationship Id="rId746" Type="http://schemas.openxmlformats.org/officeDocument/2006/relationships/hyperlink" Target="https://hivos.my.salesforce.com/sfc/servlet.shepherd/version/renditionDownload?rendition=ORIGINAL_Jpg&amp;versionId=068QF00000JJ4kxYAD" TargetMode="External"/><Relationship Id="rId178" Type="http://schemas.openxmlformats.org/officeDocument/2006/relationships/hyperlink" Target="https://hivos.my.salesforce.com/sfc/servlet.shepherd/version/renditionDownload?rendition=ORIGINAL_Jpg&amp;versionId=068QF00000JBrsTYAT" TargetMode="External"/><Relationship Id="rId301" Type="http://schemas.openxmlformats.org/officeDocument/2006/relationships/hyperlink" Target="https://hivos.my.salesforce.com/sfc/servlet.shepherd/version/renditionDownload?rendition=ORIGINAL_Jpg&amp;versionId=068QF00000IsD1EYAV" TargetMode="External"/><Relationship Id="rId82" Type="http://schemas.openxmlformats.org/officeDocument/2006/relationships/hyperlink" Target="https://hivos.my.salesforce.com/sfc/servlet.shepherd/version/renditionDownload?rendition=ORIGINAL_Jpg&amp;versionId=068QF00000JKBfaYAH" TargetMode="External"/><Relationship Id="rId385" Type="http://schemas.openxmlformats.org/officeDocument/2006/relationships/hyperlink" Target="https://hivos.my.salesforce.com/sfc/servlet.shepherd/version/renditionDownload?rendition=ORIGINAL_Jpg&amp;versionId=068QF00000InrfAYAR" TargetMode="External"/><Relationship Id="rId592" Type="http://schemas.openxmlformats.org/officeDocument/2006/relationships/hyperlink" Target="https://hivos.my.salesforce.com/sfc/servlet.shepherd/version/renditionDownload?rendition=ORIGINAL_Jpg&amp;versionId=068QF00000JN1mtYAD" TargetMode="External"/><Relationship Id="rId606" Type="http://schemas.openxmlformats.org/officeDocument/2006/relationships/hyperlink" Target="https://hivos.my.salesforce.com/sfc/servlet.shepherd/version/renditionDownload?rendition=ORIGINAL_Jpg&amp;versionId=068QF00000JL4YjYAL" TargetMode="External"/><Relationship Id="rId245" Type="http://schemas.openxmlformats.org/officeDocument/2006/relationships/hyperlink" Target="https://hivos.my.salesforce.com/sfc/servlet.shepherd/version/renditionDownload?rendition=ORIGINAL_Jpg&amp;versionId=068QF00000JJmVsYAL" TargetMode="External"/><Relationship Id="rId452" Type="http://schemas.openxmlformats.org/officeDocument/2006/relationships/hyperlink" Target="https://hivos.my.salesforce.com/sfc/servlet.shepherd/version/renditionDownload?rendition=ORIGINAL_Jpg&amp;versionId=068QF00000J8waGYAR" TargetMode="External"/><Relationship Id="rId105" Type="http://schemas.openxmlformats.org/officeDocument/2006/relationships/hyperlink" Target="https://hivos.my.salesforce.com/sfc/servlet.shepherd/version/renditionDownload?rendition=ORIGINAL_Jpg&amp;versionId=068QF00000IgKw4YAF" TargetMode="External"/><Relationship Id="rId312" Type="http://schemas.openxmlformats.org/officeDocument/2006/relationships/hyperlink" Target="https://hivos.my.salesforce.com/sfc/servlet.shepherd/version/renditionDownload?rendition=ORIGINAL_Jpg&amp;versionId=068QF00000J9LiFYAV" TargetMode="External"/><Relationship Id="rId757" Type="http://schemas.openxmlformats.org/officeDocument/2006/relationships/hyperlink" Target="https://hivos.my.salesforce.com/sfc/servlet.shepherd/version/renditionDownload?rendition=ORIGINAL_Jpg&amp;versionId=068QF00000JVEQcYAP" TargetMode="External"/><Relationship Id="rId93" Type="http://schemas.openxmlformats.org/officeDocument/2006/relationships/hyperlink" Target="https://hivos.my.salesforce.com/sfc/servlet.shepherd/version/renditionDownload?rendition=ORIGINAL_Jpg&amp;versionId=068QF00000JJwLcYAL" TargetMode="External"/><Relationship Id="rId189" Type="http://schemas.openxmlformats.org/officeDocument/2006/relationships/hyperlink" Target="https://hivos.my.salesforce.com/sfc/servlet.shepherd/version/renditionDownload?rendition=ORIGINAL_Jpg&amp;versionId=068QF00000JQ2zNYAT" TargetMode="External"/><Relationship Id="rId396" Type="http://schemas.openxmlformats.org/officeDocument/2006/relationships/hyperlink" Target="https://hivos.my.salesforce.com/sfc/servlet.shepherd/version/renditionDownload?rendition=ORIGINAL_Jpg&amp;versionId=068QF00000J4xD6YAJ" TargetMode="External"/><Relationship Id="rId617" Type="http://schemas.openxmlformats.org/officeDocument/2006/relationships/hyperlink" Target="https://hivos.my.salesforce.com/sfc/servlet.shepherd/version/renditionDownload?rendition=ORIGINAL_Jpg&amp;versionId=068QF00000JL3OCYA1" TargetMode="External"/><Relationship Id="rId256" Type="http://schemas.openxmlformats.org/officeDocument/2006/relationships/hyperlink" Target="https://hivos.my.salesforce.com/sfc/servlet.shepherd/version/renditionDownload?rendition=ORIGINAL_Jpg&amp;versionId=068QF00000JZ5NAYA1" TargetMode="External"/><Relationship Id="rId463" Type="http://schemas.openxmlformats.org/officeDocument/2006/relationships/hyperlink" Target="https://hivos.my.salesforce.com/sfc/servlet.shepherd/version/renditionDownload?rendition=ORIGINAL_Jpg&amp;versionId=068QF00000JOpOLYA1" TargetMode="External"/><Relationship Id="rId670" Type="http://schemas.openxmlformats.org/officeDocument/2006/relationships/hyperlink" Target="https://hivos.my.salesforce.com/sfc/servlet.shepherd/version/renditionDownload?rendition=ORIGINAL_Jpg&amp;versionId=068QF00000IsAGAYA3" TargetMode="External"/><Relationship Id="rId116" Type="http://schemas.openxmlformats.org/officeDocument/2006/relationships/hyperlink" Target="https://hivos.my.salesforce.com/sfc/servlet.shepherd/version/renditionDownload?rendition=ORIGINAL_Jpg&amp;versionId=068QF00000J6wZgYAJ" TargetMode="External"/><Relationship Id="rId323" Type="http://schemas.openxmlformats.org/officeDocument/2006/relationships/hyperlink" Target="https://hivos.my.salesforce.com/sfc/servlet.shepherd/version/renditionDownload?rendition=ORIGINAL_Jpg&amp;versionId=068QF00000JQRKzYAP" TargetMode="External"/><Relationship Id="rId530" Type="http://schemas.openxmlformats.org/officeDocument/2006/relationships/hyperlink" Target="https://hivos.my.salesforce.com/sfc/servlet.shepherd/version/renditionDownload?rendition=ORIGINAL_Jpg&amp;versionId=068QF00000JBo09YAD" TargetMode="External"/><Relationship Id="rId20" Type="http://schemas.openxmlformats.org/officeDocument/2006/relationships/hyperlink" Target="https://hivos.my.salesforce.com/sfc/servlet.shepherd/version/renditionDownload?rendition=ORIGINAL_Jpg&amp;versionId=068QF00000J7YIHYA3" TargetMode="External"/><Relationship Id="rId628" Type="http://schemas.openxmlformats.org/officeDocument/2006/relationships/hyperlink" Target="https://hivos.my.salesforce.com/sfc/servlet.shepherd/version/renditionDownload?rendition=ORIGINAL_Jpg&amp;versionId=068QF00000JNPvmYAH" TargetMode="External"/><Relationship Id="rId267" Type="http://schemas.openxmlformats.org/officeDocument/2006/relationships/hyperlink" Target="https://hivos.my.salesforce.com/sfc/servlet.shepherd/version/renditionDownload?rendition=ORIGINAL_Jpg&amp;versionId=068QF00000J3Yv9YAF" TargetMode="External"/><Relationship Id="rId474" Type="http://schemas.openxmlformats.org/officeDocument/2006/relationships/hyperlink" Target="https://hivos.my.salesforce.com/sfc/servlet.shepherd/version/renditionDownload?rendition=ORIGINAL_Jpg&amp;versionId=068QF00000Ig4RXYAZ" TargetMode="External"/><Relationship Id="rId127" Type="http://schemas.openxmlformats.org/officeDocument/2006/relationships/hyperlink" Target="https://hivos.my.salesforce.com/sfc/servlet.shepherd/version/renditionDownload?rendition=ORIGINAL_Jpg&amp;versionId=068QF00000JHStHYAX" TargetMode="External"/><Relationship Id="rId681" Type="http://schemas.openxmlformats.org/officeDocument/2006/relationships/hyperlink" Target="https://hivos.my.salesforce.com/sfc/servlet.shepherd/version/renditionDownload?rendition=ORIGINAL_Jpg&amp;versionId=068QF00000J364UYAR" TargetMode="External"/><Relationship Id="rId31" Type="http://schemas.openxmlformats.org/officeDocument/2006/relationships/hyperlink" Target="https://hivos.my.salesforce.com/sfc/servlet.shepherd/version/renditionDownload?rendition=ORIGINAL_Jpg&amp;versionId=068QF00000JDIDuYAP" TargetMode="External"/><Relationship Id="rId73" Type="http://schemas.openxmlformats.org/officeDocument/2006/relationships/hyperlink" Target="https://hivos.my.salesforce.com/sfc/servlet.shepherd/version/renditionDownload?rendition=ORIGINAL_Jpg&amp;versionId=068QF00000ItRuxYAF" TargetMode="External"/><Relationship Id="rId169" Type="http://schemas.openxmlformats.org/officeDocument/2006/relationships/hyperlink" Target="https://hivos.my.salesforce.com/sfc/servlet.shepherd/version/renditionDownload?rendition=ORIGINAL_Jpg&amp;versionId=068QF00000J3WLZYA3" TargetMode="External"/><Relationship Id="rId334" Type="http://schemas.openxmlformats.org/officeDocument/2006/relationships/hyperlink" Target="https://hivos.my.salesforce.com/sfc/servlet.shepherd/version/renditionDownload?rendition=ORIGINAL_Jpg&amp;versionId=068QF00000In7B6YAJ" TargetMode="External"/><Relationship Id="rId376" Type="http://schemas.openxmlformats.org/officeDocument/2006/relationships/hyperlink" Target="https://hivos.my.salesforce.com/sfc/servlet.shepherd/version/renditionDownload?rendition=ORIGINAL_Jpg&amp;versionId=068QF00000Jo2yOYAR" TargetMode="External"/><Relationship Id="rId541" Type="http://schemas.openxmlformats.org/officeDocument/2006/relationships/hyperlink" Target="https://hivos.my.salesforce.com/sfc/servlet.shepherd/version/renditionDownload?rendition=ORIGINAL_Jpg&amp;versionId=068QF00000InOoPYAV" TargetMode="External"/><Relationship Id="rId583" Type="http://schemas.openxmlformats.org/officeDocument/2006/relationships/hyperlink" Target="https://hivos.my.salesforce.com/sfc/servlet.shepherd/version/renditionDownload?rendition=ORIGINAL_Jpg&amp;versionId=068QF00000InqSwYAJ" TargetMode="External"/><Relationship Id="rId639" Type="http://schemas.openxmlformats.org/officeDocument/2006/relationships/hyperlink" Target="https://hivos.my.salesforce.com/sfc/servlet.shepherd/version/renditionDownload?rendition=ORIGINAL_Jpg&amp;versionId=068QF00000JTvj8YAD" TargetMode="External"/><Relationship Id="rId4" Type="http://schemas.openxmlformats.org/officeDocument/2006/relationships/hyperlink" Target="https://hivos.my.salesforce.com/sfc/servlet.shepherd/version/renditionDownload?rendition=ORIGINAL_Jpg&amp;versionId=068QF00000J4zpxYAB" TargetMode="External"/><Relationship Id="rId180" Type="http://schemas.openxmlformats.org/officeDocument/2006/relationships/hyperlink" Target="https://hivos.my.salesforce.com/sfc/servlet.shepherd/version/renditionDownload?rendition=ORIGINAL_Jpg&amp;versionId=068QF00000JBrvhYAD" TargetMode="External"/><Relationship Id="rId236" Type="http://schemas.openxmlformats.org/officeDocument/2006/relationships/hyperlink" Target="https://hivos.my.salesforce.com/sfc/servlet.shepherd/version/renditionDownload?rendition=ORIGINAL_Jpg&amp;versionId=068QF00000J9GaVYAV" TargetMode="External"/><Relationship Id="rId278" Type="http://schemas.openxmlformats.org/officeDocument/2006/relationships/hyperlink" Target="https://hivos.my.salesforce.com/sfc/servlet.shepherd/version/renditionDownload?rendition=ORIGINAL_Jpg&amp;versionId=068QF00000JK7dVYAT" TargetMode="External"/><Relationship Id="rId401" Type="http://schemas.openxmlformats.org/officeDocument/2006/relationships/hyperlink" Target="https://hivos.my.salesforce.com/sfc/servlet.shepherd/version/renditionDownload?rendition=ORIGINAL_Jpg&amp;versionId=068QF00000J70msYAB" TargetMode="External"/><Relationship Id="rId443" Type="http://schemas.openxmlformats.org/officeDocument/2006/relationships/hyperlink" Target="https://hivos.my.salesforce.com/sfc/servlet.shepherd/version/renditionDownload?rendition=ORIGINAL_Jpg&amp;versionId=068QF00000J4fOEYAZ" TargetMode="External"/><Relationship Id="rId650" Type="http://schemas.openxmlformats.org/officeDocument/2006/relationships/hyperlink" Target="https://hivos.my.salesforce.com/sfc/servlet.shepherd/version/renditionDownload?rendition=ORIGINAL_Jpg&amp;versionId=068QF00000JMUkaYAH" TargetMode="External"/><Relationship Id="rId303" Type="http://schemas.openxmlformats.org/officeDocument/2006/relationships/hyperlink" Target="https://hivos.my.salesforce.com/sfc/servlet.shepherd/version/renditionDownload?rendition=ORIGINAL_Jpg&amp;versionId=068QF00000IsWv3YAF" TargetMode="External"/><Relationship Id="rId485" Type="http://schemas.openxmlformats.org/officeDocument/2006/relationships/hyperlink" Target="https://hivos.my.salesforce.com/sfc/servlet.shepherd/version/renditionDownload?rendition=ORIGINAL_Jpg&amp;versionId=068QF00000It14LYAR" TargetMode="External"/><Relationship Id="rId692" Type="http://schemas.openxmlformats.org/officeDocument/2006/relationships/hyperlink" Target="https://hivos.my.salesforce.com/sfc/servlet.shepherd/version/renditionDownload?rendition=ORIGINAL_Jpg&amp;versionId=068QF00000JBeiLYAT" TargetMode="External"/><Relationship Id="rId706" Type="http://schemas.openxmlformats.org/officeDocument/2006/relationships/hyperlink" Target="https://hivos.my.salesforce.com/sfc/servlet.shepherd/version/renditionDownload?rendition=ORIGINAL_Jpg&amp;versionId=068QF00000IeeZ4YAJ" TargetMode="External"/><Relationship Id="rId748" Type="http://schemas.openxmlformats.org/officeDocument/2006/relationships/hyperlink" Target="https://hivos.my.salesforce.com/sfc/servlet.shepherd/version/renditionDownload?rendition=ORIGINAL_Jpg&amp;versionId=068QF00000JWIdDYAX" TargetMode="External"/><Relationship Id="rId42" Type="http://schemas.openxmlformats.org/officeDocument/2006/relationships/hyperlink" Target="https://hivos.my.salesforce.com/sfc/servlet.shepherd/version/renditionDownload?rendition=ORIGINAL_Jpg&amp;versionId=068QF00000JIbEIYA1" TargetMode="External"/><Relationship Id="rId84" Type="http://schemas.openxmlformats.org/officeDocument/2006/relationships/hyperlink" Target="https://hivos.my.salesforce.com/sfc/servlet.shepherd/version/renditionDownload?rendition=ORIGINAL_Jpg&amp;versionId=068QF00000JKIp8YAH" TargetMode="External"/><Relationship Id="rId138" Type="http://schemas.openxmlformats.org/officeDocument/2006/relationships/hyperlink" Target="https://hivos.my.salesforce.com/sfc/servlet.shepherd/version/renditionDownload?rendition=ORIGINAL_Jpg&amp;versionId=068QF00000JrYyHYAV" TargetMode="External"/><Relationship Id="rId345" Type="http://schemas.openxmlformats.org/officeDocument/2006/relationships/hyperlink" Target="https://hivos.my.salesforce.com/sfc/servlet.shepherd/version/renditionDownload?rendition=ORIGINAL_Jpg&amp;versionId=068QF00000J4eYfYAJ" TargetMode="External"/><Relationship Id="rId387" Type="http://schemas.openxmlformats.org/officeDocument/2006/relationships/hyperlink" Target="https://hivos.my.salesforce.com/sfc/servlet.shepherd/version/renditionDownload?rendition=ORIGINAL_Jpg&amp;versionId=068QF00000IosXWYAZ" TargetMode="External"/><Relationship Id="rId510" Type="http://schemas.openxmlformats.org/officeDocument/2006/relationships/hyperlink" Target="https://hivos.my.salesforce.com/sfc/servlet.shepherd/version/renditionDownload?rendition=ORIGINAL_Jpg&amp;versionId=068QF00000JTtxSYAT" TargetMode="External"/><Relationship Id="rId552" Type="http://schemas.openxmlformats.org/officeDocument/2006/relationships/hyperlink" Target="https://hivos.my.salesforce.com/sfc/servlet.shepherd/version/renditionDownload?rendition=ORIGINAL_Jpg&amp;versionId=068QF00000IyYsTYAV" TargetMode="External"/><Relationship Id="rId594" Type="http://schemas.openxmlformats.org/officeDocument/2006/relationships/hyperlink" Target="https://hivos.my.salesforce.com/sfc/servlet.shepherd/version/renditionDownload?rendition=ORIGINAL_Jpg&amp;versionId=068QF00000Iy0yzYAB" TargetMode="External"/><Relationship Id="rId608" Type="http://schemas.openxmlformats.org/officeDocument/2006/relationships/hyperlink" Target="https://hivos.my.salesforce.com/sfc/servlet.shepherd/version/renditionDownload?rendition=ORIGINAL_Jpg&amp;versionId=068QF00000JMq1zYAD" TargetMode="External"/><Relationship Id="rId191" Type="http://schemas.openxmlformats.org/officeDocument/2006/relationships/hyperlink" Target="https://hivos.my.salesforce.com/sfc/servlet.shepherd/version/renditionDownload?rendition=ORIGINAL_Jpg&amp;versionId=068QF00000JQ17FYAT" TargetMode="External"/><Relationship Id="rId205" Type="http://schemas.openxmlformats.org/officeDocument/2006/relationships/hyperlink" Target="https://hivos.my.salesforce.com/sfc/servlet.shepherd/version/renditionDownload?rendition=ORIGINAL_Jpg&amp;versionId=068QF00000JYr29YAD" TargetMode="External"/><Relationship Id="rId247" Type="http://schemas.openxmlformats.org/officeDocument/2006/relationships/hyperlink" Target="https://hivos.my.salesforce.com/sfc/servlet.shepherd/version/renditionDownload?rendition=ORIGINAL_Jpg&amp;versionId=068QF00000JQUXOYA5" TargetMode="External"/><Relationship Id="rId412" Type="http://schemas.openxmlformats.org/officeDocument/2006/relationships/hyperlink" Target="https://hivos.my.salesforce.com/sfc/servlet.shepherd/version/renditionDownload?rendition=ORIGINAL_Jpg&amp;versionId=068QF00000JJFtKYAX" TargetMode="External"/><Relationship Id="rId107" Type="http://schemas.openxmlformats.org/officeDocument/2006/relationships/hyperlink" Target="https://hivos.my.salesforce.com/sfc/servlet.shepherd/version/renditionDownload?rendition=ORIGINAL_Jpg&amp;versionId=068QF00000IvWVpYAN" TargetMode="External"/><Relationship Id="rId289" Type="http://schemas.openxmlformats.org/officeDocument/2006/relationships/hyperlink" Target="https://hivos.my.salesforce.com/sfc/servlet.shepherd/version/renditionDownload?rendition=ORIGINAL_Jpg&amp;versionId=068QF00000JrfbxYAB" TargetMode="External"/><Relationship Id="rId454" Type="http://schemas.openxmlformats.org/officeDocument/2006/relationships/hyperlink" Target="https://hivos.my.salesforce.com/sfc/servlet.shepherd/version/renditionDownload?rendition=ORIGINAL_Jpg&amp;versionId=068QF00000JCqj4YAD" TargetMode="External"/><Relationship Id="rId496" Type="http://schemas.openxmlformats.org/officeDocument/2006/relationships/hyperlink" Target="https://hivos.my.salesforce.com/sfc/servlet.shepherd/version/renditionDownload?rendition=ORIGINAL_Jpg&amp;versionId=068QF00000J8AX9YAN" TargetMode="External"/><Relationship Id="rId661" Type="http://schemas.openxmlformats.org/officeDocument/2006/relationships/hyperlink" Target="https://hivos.my.salesforce.com/sfc/servlet.shepherd/version/renditionDownload?rendition=ORIGINAL_Jpg&amp;versionId=068QF00000IlMKWYA3" TargetMode="External"/><Relationship Id="rId717" Type="http://schemas.openxmlformats.org/officeDocument/2006/relationships/hyperlink" Target="https://hivos.my.salesforce.com/sfc/servlet.shepherd/version/renditionDownload?rendition=ORIGINAL_Jpg&amp;versionId=068QF00000Isi6eYAB" TargetMode="External"/><Relationship Id="rId759" Type="http://schemas.openxmlformats.org/officeDocument/2006/relationships/hyperlink" Target="https://hivos.my.salesforce.com/sfc/servlet.shepherd/version/renditionDownload?rendition=ORIGINAL_Jpg&amp;versionId=068QF00000JVPKBYA5" TargetMode="External"/><Relationship Id="rId11" Type="http://schemas.openxmlformats.org/officeDocument/2006/relationships/hyperlink" Target="https://hivos.my.salesforce.com/sfc/servlet.shepherd/version/renditionDownload?rendition=ORIGINAL_Jpg&amp;versionId=068QF00000J6OSvYAN" TargetMode="External"/><Relationship Id="rId53" Type="http://schemas.openxmlformats.org/officeDocument/2006/relationships/hyperlink" Target="https://hivos.my.salesforce.com/sfc/servlet.shepherd/version/renditionDownload?rendition=ORIGINAL_Jpg&amp;versionId=068QF00000JU4peYAD" TargetMode="External"/><Relationship Id="rId149" Type="http://schemas.openxmlformats.org/officeDocument/2006/relationships/hyperlink" Target="https://hivos.my.salesforce.com/sfc/servlet.shepherd/version/renditionDownload?rendition=ORIGINAL_Jpg&amp;versionId=068QF00000InAvPYAV" TargetMode="External"/><Relationship Id="rId314" Type="http://schemas.openxmlformats.org/officeDocument/2006/relationships/hyperlink" Target="https://hivos.my.salesforce.com/sfc/servlet.shepherd/version/renditionDownload?rendition=ORIGINAL_Jpg&amp;versionId=068QF00000J9RKbYAN" TargetMode="External"/><Relationship Id="rId356" Type="http://schemas.openxmlformats.org/officeDocument/2006/relationships/hyperlink" Target="https://hivos.my.salesforce.com/sfc/servlet.shepherd/version/renditionDownload?rendition=ORIGINAL_Jpg&amp;versionId=068QF00000JA7A9YAL" TargetMode="External"/><Relationship Id="rId398" Type="http://schemas.openxmlformats.org/officeDocument/2006/relationships/hyperlink" Target="https://hivos.my.salesforce.com/sfc/servlet.shepherd/version/renditionDownload?rendition=ORIGINAL_Jpg&amp;versionId=068QF00000J5uOVYAZ" TargetMode="External"/><Relationship Id="rId521" Type="http://schemas.openxmlformats.org/officeDocument/2006/relationships/hyperlink" Target="https://hivos.my.salesforce.com/sfc/servlet.shepherd/version/renditionDownload?rendition=ORIGINAL_Jpg&amp;versionId=068QF00000JBrFmYAL" TargetMode="External"/><Relationship Id="rId563" Type="http://schemas.openxmlformats.org/officeDocument/2006/relationships/hyperlink" Target="https://hivos.my.salesforce.com/sfc/servlet.shepherd/version/renditionDownload?rendition=ORIGINAL_Jpg&amp;versionId=068QF00000J99hBYAR" TargetMode="External"/><Relationship Id="rId619" Type="http://schemas.openxmlformats.org/officeDocument/2006/relationships/hyperlink" Target="https://hivos.my.salesforce.com/sfc/servlet.shepherd/version/renditionDownload?rendition=ORIGINAL_Jpg&amp;versionId=068QF00000JJtdlYAD" TargetMode="External"/><Relationship Id="rId95" Type="http://schemas.openxmlformats.org/officeDocument/2006/relationships/hyperlink" Target="https://hivos.my.salesforce.com/sfc/servlet.shepherd/version/renditionDownload?rendition=ORIGINAL_Jpg&amp;versionId=068QF00000JioSsYAJ" TargetMode="External"/><Relationship Id="rId160" Type="http://schemas.openxmlformats.org/officeDocument/2006/relationships/hyperlink" Target="https://hivos.my.salesforce.com/sfc/servlet.shepherd/version/renditionDownload?rendition=ORIGINAL_Jpg&amp;versionId=068QF00000IsgBFYAZ" TargetMode="External"/><Relationship Id="rId216" Type="http://schemas.openxmlformats.org/officeDocument/2006/relationships/hyperlink" Target="https://hivos.my.salesforce.com/sfc/servlet.shepherd/version/renditionDownload?rendition=ORIGINAL_Jpg&amp;versionId=068QF00000IsmdGYAR" TargetMode="External"/><Relationship Id="rId423" Type="http://schemas.openxmlformats.org/officeDocument/2006/relationships/hyperlink" Target="https://hivos.my.salesforce.com/sfc/servlet.shepherd/version/renditionDownload?rendition=ORIGINAL_Jpg&amp;versionId=068QF00000JhNhaYAF" TargetMode="External"/><Relationship Id="rId258" Type="http://schemas.openxmlformats.org/officeDocument/2006/relationships/hyperlink" Target="https://hivos.my.salesforce.com/sfc/servlet.shepherd/version/renditionDownload?rendition=ORIGINAL_Jpg&amp;versionId=068QF00000JEpZBYA1" TargetMode="External"/><Relationship Id="rId465" Type="http://schemas.openxmlformats.org/officeDocument/2006/relationships/hyperlink" Target="https://hivos.my.salesforce.com/sfc/servlet.shepherd/version/renditionDownload?rendition=ORIGINAL_Jpg&amp;versionId=068QF00000JPG8HYAX" TargetMode="External"/><Relationship Id="rId630" Type="http://schemas.openxmlformats.org/officeDocument/2006/relationships/hyperlink" Target="https://hivos.my.salesforce.com/sfc/servlet.shepherd/version/renditionDownload?rendition=ORIGINAL_Jpg&amp;versionId=068QF00000JOotaYAD" TargetMode="External"/><Relationship Id="rId672" Type="http://schemas.openxmlformats.org/officeDocument/2006/relationships/hyperlink" Target="https://hivos.my.salesforce.com/sfc/servlet.shepherd/version/renditionDownload?rendition=ORIGINAL_Jpg&amp;versionId=068QF00000IxvRZYAZ" TargetMode="External"/><Relationship Id="rId728" Type="http://schemas.openxmlformats.org/officeDocument/2006/relationships/hyperlink" Target="https://hivos.my.salesforce.com/sfc/servlet.shepherd/version/renditionDownload?rendition=ORIGINAL_Jpg&amp;versionId=068QF00000J3lnYYAR" TargetMode="External"/><Relationship Id="rId22" Type="http://schemas.openxmlformats.org/officeDocument/2006/relationships/hyperlink" Target="https://hivos.my.salesforce.com/sfc/servlet.shepherd/version/renditionDownload?rendition=ORIGINAL_Jpg&amp;versionId=068QF00000JAFAvYAP" TargetMode="External"/><Relationship Id="rId64" Type="http://schemas.openxmlformats.org/officeDocument/2006/relationships/hyperlink" Target="https://hivos.my.salesforce.com/sfc/servlet.shepherd/version/renditionDownload?rendition=ORIGINAL_Jpg&amp;versionId=068QF00000JeLfXYAV" TargetMode="External"/><Relationship Id="rId118" Type="http://schemas.openxmlformats.org/officeDocument/2006/relationships/hyperlink" Target="https://hivos.my.salesforce.com/sfc/servlet.shepherd/version/renditionDownload?rendition=ORIGINAL_Jpg&amp;versionId=068QF00000J7bckYAB" TargetMode="External"/><Relationship Id="rId325" Type="http://schemas.openxmlformats.org/officeDocument/2006/relationships/hyperlink" Target="https://hivos.my.salesforce.com/sfc/servlet.shepherd/version/renditionDownload?rendition=ORIGINAL_Jpg&amp;versionId=068QF00000JQNsUYAX" TargetMode="External"/><Relationship Id="rId367" Type="http://schemas.openxmlformats.org/officeDocument/2006/relationships/hyperlink" Target="https://hivos.my.salesforce.com/sfc/servlet.shepherd/version/renditionDownload?rendition=ORIGINAL_Jpg&amp;versionId=068QF00000JMdpVYAT" TargetMode="External"/><Relationship Id="rId532" Type="http://schemas.openxmlformats.org/officeDocument/2006/relationships/hyperlink" Target="https://hivos.my.salesforce.com/sfc/servlet.shepherd/version/renditionDownload?rendition=ORIGINAL_Jpg&amp;versionId=068QF00000IgFBlYAN" TargetMode="External"/><Relationship Id="rId574" Type="http://schemas.openxmlformats.org/officeDocument/2006/relationships/hyperlink" Target="https://hivos.my.salesforce.com/sfc/servlet.shepherd/version/renditionDownload?rendition=ORIGINAL_Jpg&amp;versionId=068QF00000JPpKYYA1" TargetMode="External"/><Relationship Id="rId171" Type="http://schemas.openxmlformats.org/officeDocument/2006/relationships/hyperlink" Target="https://hivos.my.salesforce.com/sfc/servlet.shepherd/version/renditionDownload?rendition=ORIGINAL_Jpg&amp;versionId=068QF00000J9H9yYAF" TargetMode="External"/><Relationship Id="rId227" Type="http://schemas.openxmlformats.org/officeDocument/2006/relationships/hyperlink" Target="https://hivos.my.salesforce.com/sfc/servlet.shepherd/version/renditionDownload?rendition=ORIGINAL_Jpg&amp;versionId=068QF00000IyEyhYAF" TargetMode="External"/><Relationship Id="rId269" Type="http://schemas.openxmlformats.org/officeDocument/2006/relationships/hyperlink" Target="https://hivos.my.salesforce.com/sfc/servlet.shepherd/version/renditionDownload?rendition=ORIGINAL_Jpg&amp;versionId=068QF00000JA2IbYAL" TargetMode="External"/><Relationship Id="rId434" Type="http://schemas.openxmlformats.org/officeDocument/2006/relationships/hyperlink" Target="https://hivos.my.salesforce.com/sfc/servlet.shepherd/version/renditionDownload?rendition=ORIGINAL_Jpg&amp;versionId=068QF00000ImoeYYAR" TargetMode="External"/><Relationship Id="rId476" Type="http://schemas.openxmlformats.org/officeDocument/2006/relationships/hyperlink" Target="https://hivos.my.salesforce.com/sfc/servlet.shepherd/version/renditionDownload?rendition=ORIGINAL_Jpg&amp;versionId=068QF00000Ig7PNYAZ" TargetMode="External"/><Relationship Id="rId641" Type="http://schemas.openxmlformats.org/officeDocument/2006/relationships/hyperlink" Target="https://hivos.my.salesforce.com/sfc/servlet.shepherd/version/renditionDownload?rendition=ORIGINAL_Jpg&amp;versionId=068QF00000JTWOFYA5" TargetMode="External"/><Relationship Id="rId683" Type="http://schemas.openxmlformats.org/officeDocument/2006/relationships/hyperlink" Target="https://hivos.my.salesforce.com/sfc/servlet.shepherd/version/renditionDownload?rendition=ORIGINAL_Jpg&amp;versionId=068QF00000J3PLbYAN" TargetMode="External"/><Relationship Id="rId739" Type="http://schemas.openxmlformats.org/officeDocument/2006/relationships/hyperlink" Target="https://hivos.my.salesforce.com/sfc/servlet.shepherd/version/renditionDownload?rendition=ORIGINAL_Jpg&amp;versionId=068QF00000JBPzSYAX" TargetMode="External"/><Relationship Id="rId33" Type="http://schemas.openxmlformats.org/officeDocument/2006/relationships/hyperlink" Target="https://hivos.my.salesforce.com/sfc/servlet.shepherd/version/renditionDownload?rendition=ORIGINAL_Jpg&amp;versionId=068QF00000JFALuYAP" TargetMode="External"/><Relationship Id="rId129" Type="http://schemas.openxmlformats.org/officeDocument/2006/relationships/hyperlink" Target="https://hivos.my.salesforce.com/sfc/servlet.shepherd/version/renditionDownload?rendition=ORIGINAL_Jpg&amp;versionId=068QF00000JNqNzYAL" TargetMode="External"/><Relationship Id="rId280" Type="http://schemas.openxmlformats.org/officeDocument/2006/relationships/hyperlink" Target="https://hivos.my.salesforce.com/sfc/servlet.shepherd/version/renditionDownload?rendition=ORIGINAL_Jpg&amp;versionId=068QF00000JNiTkYAL" TargetMode="External"/><Relationship Id="rId336" Type="http://schemas.openxmlformats.org/officeDocument/2006/relationships/hyperlink" Target="https://hivos.my.salesforce.com/sfc/servlet.shepherd/version/renditionDownload?rendition=ORIGINAL_Jpg&amp;versionId=068QF00000In8GoYAJ" TargetMode="External"/><Relationship Id="rId501" Type="http://schemas.openxmlformats.org/officeDocument/2006/relationships/hyperlink" Target="https://hivos.my.salesforce.com/sfc/servlet.shepherd/version/renditionDownload?rendition=ORIGINAL_Jpg&amp;versionId=068QF00000J8mz2YAB" TargetMode="External"/><Relationship Id="rId543" Type="http://schemas.openxmlformats.org/officeDocument/2006/relationships/hyperlink" Target="https://hivos.my.salesforce.com/sfc/servlet.shepherd/version/renditionDownload?rendition=ORIGINAL_Jpg&amp;versionId=068QF00000IsvmvYAB" TargetMode="External"/><Relationship Id="rId75" Type="http://schemas.openxmlformats.org/officeDocument/2006/relationships/hyperlink" Target="https://hivos.my.salesforce.com/sfc/servlet.shepherd/version/renditionDownload?rendition=ORIGINAL_Jpg&amp;versionId=068QF00000ItzDOYAZ" TargetMode="External"/><Relationship Id="rId140" Type="http://schemas.openxmlformats.org/officeDocument/2006/relationships/hyperlink" Target="https://hivos.my.salesforce.com/sfc/servlet.shepherd/version/renditionDownload?rendition=ORIGINAL_Jpg&amp;versionId=068QF00000JrslhYAB" TargetMode="External"/><Relationship Id="rId182" Type="http://schemas.openxmlformats.org/officeDocument/2006/relationships/hyperlink" Target="https://hivos.my.salesforce.com/sfc/servlet.shepherd/version/renditionDownload?rendition=ORIGINAL_Jpg&amp;versionId=068QF00000JKcZIYA1" TargetMode="External"/><Relationship Id="rId378" Type="http://schemas.openxmlformats.org/officeDocument/2006/relationships/hyperlink" Target="https://hivos.my.salesforce.com/sfc/servlet.shepherd/version/renditionDownload?rendition=ORIGINAL_Jpg&amp;versionId=068QF00000Ig1qBYAR" TargetMode="External"/><Relationship Id="rId403" Type="http://schemas.openxmlformats.org/officeDocument/2006/relationships/hyperlink" Target="https://hivos.my.salesforce.com/sfc/servlet.shepherd/version/renditionDownload?rendition=ORIGINAL_Jpg&amp;versionId=068QF00000JAOqvYAH" TargetMode="External"/><Relationship Id="rId585" Type="http://schemas.openxmlformats.org/officeDocument/2006/relationships/hyperlink" Target="https://hivos.my.salesforce.com/sfc/servlet.shepherd/version/renditionDownload?rendition=ORIGINAL_Jpg&amp;versionId=068QF00000Is4SZYAZ" TargetMode="External"/><Relationship Id="rId750" Type="http://schemas.openxmlformats.org/officeDocument/2006/relationships/hyperlink" Target="https://hivos.my.salesforce.com/sfc/servlet.shepherd/version/renditionDownload?rendition=ORIGINAL_Jpg&amp;versionId=068QF00000JlL68YAF" TargetMode="External"/><Relationship Id="rId6" Type="http://schemas.openxmlformats.org/officeDocument/2006/relationships/hyperlink" Target="https://hivos.my.salesforce.com/sfc/servlet.shepherd/version/renditionDownload?rendition=ORIGINAL_Jpg&amp;versionId=068QF00000J4lDZYAZ" TargetMode="External"/><Relationship Id="rId238" Type="http://schemas.openxmlformats.org/officeDocument/2006/relationships/hyperlink" Target="https://hivos.my.salesforce.com/sfc/servlet.shepherd/version/renditionDownload?rendition=ORIGINAL_Jpg&amp;versionId=068QF00000J9Oo9YAF" TargetMode="External"/><Relationship Id="rId445" Type="http://schemas.openxmlformats.org/officeDocument/2006/relationships/hyperlink" Target="https://hivos.my.salesforce.com/sfc/servlet.shepherd/version/renditionDownload?rendition=ORIGINAL_Jpg&amp;versionId=068QF00000J4ZKSYA3" TargetMode="External"/><Relationship Id="rId487" Type="http://schemas.openxmlformats.org/officeDocument/2006/relationships/hyperlink" Target="https://hivos.my.salesforce.com/sfc/servlet.shepherd/version/renditionDownload?rendition=ORIGINAL_Jpg&amp;versionId=068QF00000IuwBqYAJ" TargetMode="External"/><Relationship Id="rId610" Type="http://schemas.openxmlformats.org/officeDocument/2006/relationships/hyperlink" Target="https://hivos.my.salesforce.com/sfc/servlet.shepherd/version/renditionDownload?rendition=ORIGINAL_Jpg&amp;versionId=068QF00000JBY9vYAH" TargetMode="External"/><Relationship Id="rId652" Type="http://schemas.openxmlformats.org/officeDocument/2006/relationships/hyperlink" Target="https://hivos.my.salesforce.com/sfc/servlet.shepherd/version/renditionDownload?rendition=ORIGINAL_Jpg&amp;versionId=068QF00000Ig7CPYAZ" TargetMode="External"/><Relationship Id="rId694" Type="http://schemas.openxmlformats.org/officeDocument/2006/relationships/hyperlink" Target="https://hivos.my.salesforce.com/sfc/servlet.shepherd/version/renditionDownload?rendition=ORIGINAL_Jpg&amp;versionId=068QF00000JBRgKYAX" TargetMode="External"/><Relationship Id="rId708" Type="http://schemas.openxmlformats.org/officeDocument/2006/relationships/hyperlink" Target="https://hivos.my.salesforce.com/sfc/servlet.shepherd/version/renditionDownload?rendition=ORIGINAL_Jpg&amp;versionId=068QF00000IegJ7YAJ" TargetMode="External"/><Relationship Id="rId291" Type="http://schemas.openxmlformats.org/officeDocument/2006/relationships/hyperlink" Target="https://hivos.my.salesforce.com/sfc/servlet.shepherd/version/renditionDownload?rendition=ORIGINAL_Jpg&amp;versionId=068QF00000Js8YqYAJ" TargetMode="External"/><Relationship Id="rId305" Type="http://schemas.openxmlformats.org/officeDocument/2006/relationships/hyperlink" Target="https://hivos.my.salesforce.com/sfc/servlet.shepherd/version/renditionDownload?rendition=ORIGINAL_Jpg&amp;versionId=068QF00000IyWdlYAF" TargetMode="External"/><Relationship Id="rId347" Type="http://schemas.openxmlformats.org/officeDocument/2006/relationships/hyperlink" Target="https://hivos.my.salesforce.com/sfc/servlet.shepherd/version/renditionDownload?rendition=ORIGINAL_Jpg&amp;versionId=068QF00000J5I1NYAV" TargetMode="External"/><Relationship Id="rId512" Type="http://schemas.openxmlformats.org/officeDocument/2006/relationships/hyperlink" Target="https://hivos.my.salesforce.com/sfc/servlet.shepherd/version/renditionDownload?rendition=ORIGINAL_Jpg&amp;versionId=068QF00000JTTF5YAP" TargetMode="External"/><Relationship Id="rId44" Type="http://schemas.openxmlformats.org/officeDocument/2006/relationships/hyperlink" Target="https://hivos.my.salesforce.com/sfc/servlet.shepherd/version/renditionDownload?rendition=ORIGINAL_Jpg&amp;versionId=068QF00000JIm9hYAD" TargetMode="External"/><Relationship Id="rId86" Type="http://schemas.openxmlformats.org/officeDocument/2006/relationships/hyperlink" Target="https://hivos.my.salesforce.com/sfc/servlet.shepherd/version/renditionDownload?rendition=ORIGINAL_Jpg&amp;versionId=068QF00000JKMkbYAH" TargetMode="External"/><Relationship Id="rId151" Type="http://schemas.openxmlformats.org/officeDocument/2006/relationships/hyperlink" Target="https://hivos.my.salesforce.com/sfc/servlet.shepherd/version/renditionDownload?rendition=ORIGINAL_Jpg&amp;versionId=068QF00000InLXKYA3" TargetMode="External"/><Relationship Id="rId389" Type="http://schemas.openxmlformats.org/officeDocument/2006/relationships/hyperlink" Target="https://hivos.my.salesforce.com/sfc/servlet.shepherd/version/renditionDownload?rendition=ORIGINAL_Jpg&amp;versionId=068QF00000IouSrYAJ" TargetMode="External"/><Relationship Id="rId554" Type="http://schemas.openxmlformats.org/officeDocument/2006/relationships/hyperlink" Target="https://hivos.my.salesforce.com/sfc/servlet.shepherd/version/renditionDownload?rendition=ORIGINAL_Jpg&amp;versionId=068QF00000IyY38YAF" TargetMode="External"/><Relationship Id="rId596" Type="http://schemas.openxmlformats.org/officeDocument/2006/relationships/hyperlink" Target="https://hivos.my.salesforce.com/sfc/servlet.shepherd/version/renditionDownload?rendition=ORIGINAL_Jpg&amp;versionId=068QF00000J00y0YAB" TargetMode="External"/><Relationship Id="rId193" Type="http://schemas.openxmlformats.org/officeDocument/2006/relationships/hyperlink" Target="https://hivos.my.salesforce.com/sfc/servlet.shepherd/version/renditionDownload?rendition=ORIGINAL_Jpg&amp;versionId=068QF00000JWzF7YAL" TargetMode="External"/><Relationship Id="rId207" Type="http://schemas.openxmlformats.org/officeDocument/2006/relationships/hyperlink" Target="https://hivos.my.salesforce.com/sfc/servlet.shepherd/version/renditionDownload?rendition=ORIGINAL_Jpg&amp;versionId=068QF00000IhVm9YAF" TargetMode="External"/><Relationship Id="rId249" Type="http://schemas.openxmlformats.org/officeDocument/2006/relationships/hyperlink" Target="https://hivos.my.salesforce.com/sfc/servlet.shepherd/version/renditionDownload?rendition=ORIGINAL_Jpg&amp;versionId=068QF00000JQWMKYA5" TargetMode="External"/><Relationship Id="rId414" Type="http://schemas.openxmlformats.org/officeDocument/2006/relationships/hyperlink" Target="https://hivos.my.salesforce.com/sfc/servlet.shepherd/version/renditionDownload?rendition=ORIGINAL_Jpg&amp;versionId=068QF00000JJSKEYA5" TargetMode="External"/><Relationship Id="rId456" Type="http://schemas.openxmlformats.org/officeDocument/2006/relationships/hyperlink" Target="https://hivos.my.salesforce.com/sfc/servlet.shepherd/version/renditionDownload?rendition=ORIGINAL_Jpg&amp;versionId=068QF00000JCsWLYA1" TargetMode="External"/><Relationship Id="rId498" Type="http://schemas.openxmlformats.org/officeDocument/2006/relationships/hyperlink" Target="https://hivos.my.salesforce.com/sfc/servlet.shepherd/version/renditionDownload?rendition=ORIGINAL_Jpg&amp;versionId=068QF00000J8iPKYAZ" TargetMode="External"/><Relationship Id="rId621" Type="http://schemas.openxmlformats.org/officeDocument/2006/relationships/hyperlink" Target="https://hivos.my.salesforce.com/sfc/servlet.shepherd/version/renditionDownload?rendition=ORIGINAL_Jpg&amp;versionId=068QF00000JJgzuYAD" TargetMode="External"/><Relationship Id="rId663" Type="http://schemas.openxmlformats.org/officeDocument/2006/relationships/hyperlink" Target="https://hivos.my.salesforce.com/sfc/servlet.shepherd/version/renditionDownload?rendition=ORIGINAL_Jpg&amp;versionId=068QF00000IlPTeYAN" TargetMode="External"/><Relationship Id="rId13" Type="http://schemas.openxmlformats.org/officeDocument/2006/relationships/hyperlink" Target="https://hivos.my.salesforce.com/sfc/servlet.shepherd/version/renditionDownload?rendition=ORIGINAL_Jpg&amp;versionId=068QF00000J74nDYAR" TargetMode="External"/><Relationship Id="rId109" Type="http://schemas.openxmlformats.org/officeDocument/2006/relationships/hyperlink" Target="https://hivos.my.salesforce.com/sfc/servlet.shepherd/version/renditionDownload?rendition=ORIGINAL_Jpg&amp;versionId=068QF00000IxG3CYAV" TargetMode="External"/><Relationship Id="rId260" Type="http://schemas.openxmlformats.org/officeDocument/2006/relationships/hyperlink" Target="https://hivos.my.salesforce.com/sfc/servlet.shepherd/version/renditionDownload?rendition=ORIGINAL_Jpg&amp;versionId=068QF00000IsqgnYAB" TargetMode="External"/><Relationship Id="rId316" Type="http://schemas.openxmlformats.org/officeDocument/2006/relationships/hyperlink" Target="https://hivos.my.salesforce.com/sfc/servlet.shepherd/version/renditionDownload?rendition=ORIGINAL_Jpg&amp;versionId=068QF00000J9RMDYA3" TargetMode="External"/><Relationship Id="rId523" Type="http://schemas.openxmlformats.org/officeDocument/2006/relationships/hyperlink" Target="https://hivos.my.salesforce.com/sfc/servlet.shepherd/version/renditionDownload?rendition=ORIGINAL_Jpg&amp;versionId=068QF00000JBvjBYAT" TargetMode="External"/><Relationship Id="rId719" Type="http://schemas.openxmlformats.org/officeDocument/2006/relationships/hyperlink" Target="https://hivos.my.salesforce.com/sfc/servlet.shepherd/version/renditionDownload?rendition=ORIGINAL_Jpg&amp;versionId=068QF00000It5pVYAR" TargetMode="External"/><Relationship Id="rId55" Type="http://schemas.openxmlformats.org/officeDocument/2006/relationships/hyperlink" Target="https://hivos.my.salesforce.com/sfc/servlet.shepherd/version/renditionDownload?rendition=ORIGINAL_Jpg&amp;versionId=068QF00000JPGEkYAP" TargetMode="External"/><Relationship Id="rId97" Type="http://schemas.openxmlformats.org/officeDocument/2006/relationships/hyperlink" Target="https://hivos.my.salesforce.com/sfc/servlet.shepherd/version/renditionDownload?rendition=ORIGINAL_Jpg&amp;versionId=068QF00000JikKPYAZ" TargetMode="External"/><Relationship Id="rId120" Type="http://schemas.openxmlformats.org/officeDocument/2006/relationships/hyperlink" Target="https://hivos.my.salesforce.com/sfc/servlet.shepherd/version/renditionDownload?rendition=ORIGINAL_Jpg&amp;versionId=068QF00000JAdOYYA1" TargetMode="External"/><Relationship Id="rId358" Type="http://schemas.openxmlformats.org/officeDocument/2006/relationships/hyperlink" Target="https://hivos.my.salesforce.com/sfc/servlet.shepherd/version/renditionDownload?rendition=ORIGINAL_Jpg&amp;versionId=068QF00000JC60IYAT" TargetMode="External"/><Relationship Id="rId565" Type="http://schemas.openxmlformats.org/officeDocument/2006/relationships/hyperlink" Target="https://hivos.my.salesforce.com/sfc/servlet.shepherd/version/renditionDownload?rendition=ORIGINAL_Jpg&amp;versionId=068QF00000JBxkzYAD" TargetMode="External"/><Relationship Id="rId730" Type="http://schemas.openxmlformats.org/officeDocument/2006/relationships/hyperlink" Target="https://hivos.my.salesforce.com/sfc/servlet.shepherd/version/renditionDownload?rendition=ORIGINAL_Jpg&amp;versionId=068QF00000J3rhbYAB" TargetMode="External"/><Relationship Id="rId162" Type="http://schemas.openxmlformats.org/officeDocument/2006/relationships/hyperlink" Target="https://hivos.my.salesforce.com/sfc/servlet.shepherd/version/renditionDownload?rendition=ORIGINAL_Jpg&amp;versionId=068QF00000IyL7HYAV" TargetMode="External"/><Relationship Id="rId218" Type="http://schemas.openxmlformats.org/officeDocument/2006/relationships/hyperlink" Target="https://hivos.my.salesforce.com/sfc/servlet.shepherd/version/renditionDownload?rendition=ORIGINAL_Jpg&amp;versionId=068QF00000IspBGYAZ" TargetMode="External"/><Relationship Id="rId425" Type="http://schemas.openxmlformats.org/officeDocument/2006/relationships/hyperlink" Target="https://hivos.my.salesforce.com/sfc/servlet.shepherd/version/renditionDownload?rendition=ORIGINAL_Jpg&amp;versionId=068QF00000JhJsaYAF" TargetMode="External"/><Relationship Id="rId467" Type="http://schemas.openxmlformats.org/officeDocument/2006/relationships/hyperlink" Target="https://hivos.my.salesforce.com/sfc/servlet.shepherd/version/renditionDownload?rendition=ORIGINAL_Jpg&amp;versionId=068QF00000JPGOPYA5" TargetMode="External"/><Relationship Id="rId632" Type="http://schemas.openxmlformats.org/officeDocument/2006/relationships/hyperlink" Target="https://hivos.my.salesforce.com/sfc/servlet.shepherd/version/renditionDownload?rendition=ORIGINAL_Jpg&amp;versionId=068QF00000JNgObYAL" TargetMode="External"/><Relationship Id="rId271" Type="http://schemas.openxmlformats.org/officeDocument/2006/relationships/hyperlink" Target="https://hivos.my.salesforce.com/sfc/servlet.shepherd/version/renditionDownload?rendition=ORIGINAL_Jpg&amp;versionId=068QF00000JEoN0YAL" TargetMode="External"/><Relationship Id="rId674" Type="http://schemas.openxmlformats.org/officeDocument/2006/relationships/hyperlink" Target="https://hivos.my.salesforce.com/sfc/servlet.shepherd/version/renditionDownload?rendition=ORIGINAL_Jpg&amp;versionId=068QF00000IyF54YAF" TargetMode="External"/><Relationship Id="rId24" Type="http://schemas.openxmlformats.org/officeDocument/2006/relationships/hyperlink" Target="https://hivos.my.salesforce.com/sfc/servlet.shepherd/version/renditionDownload?rendition=ORIGINAL_Jpg&amp;versionId=068QF00000JB2jWYAT" TargetMode="External"/><Relationship Id="rId66" Type="http://schemas.openxmlformats.org/officeDocument/2006/relationships/hyperlink" Target="https://hivos.my.salesforce.com/sfc/servlet.shepherd/version/renditionDownload?rendition=ORIGINAL_Jpg&amp;versionId=068QF00000IdJQEYA3" TargetMode="External"/><Relationship Id="rId131" Type="http://schemas.openxmlformats.org/officeDocument/2006/relationships/hyperlink" Target="https://hivos.my.salesforce.com/sfc/servlet.shepherd/version/renditionDownload?rendition=ORIGINAL_Jpg&amp;versionId=068QF00000JSdtAYAT" TargetMode="External"/><Relationship Id="rId327" Type="http://schemas.openxmlformats.org/officeDocument/2006/relationships/hyperlink" Target="https://hivos.my.salesforce.com/sfc/servlet.shepherd/version/renditionDownload?rendition=ORIGINAL_Jpg&amp;versionId=068QF00000JQ1C7YAL" TargetMode="External"/><Relationship Id="rId369" Type="http://schemas.openxmlformats.org/officeDocument/2006/relationships/hyperlink" Target="https://hivos.my.salesforce.com/sfc/servlet.shepherd/version/renditionDownload?rendition=ORIGINAL_Jpg&amp;versionId=068QF00000JNOJiYAP" TargetMode="External"/><Relationship Id="rId534" Type="http://schemas.openxmlformats.org/officeDocument/2006/relationships/hyperlink" Target="https://hivos.my.salesforce.com/sfc/servlet.shepherd/version/renditionDownload?rendition=ORIGINAL_Jpg&amp;versionId=068QF00000IgIfkYAF" TargetMode="External"/><Relationship Id="rId576" Type="http://schemas.openxmlformats.org/officeDocument/2006/relationships/hyperlink" Target="https://hivos.my.salesforce.com/sfc/servlet.shepherd/version/renditionDownload?rendition=ORIGINAL_Jpg&amp;versionId=068QF00000JPqDOYA1" TargetMode="External"/><Relationship Id="rId741" Type="http://schemas.openxmlformats.org/officeDocument/2006/relationships/hyperlink" Target="https://hivos.my.salesforce.com/sfc/servlet.shepherd/version/renditionDownload?rendition=ORIGINAL_Jpg&amp;versionId=068QF00000JJ5aZYAT" TargetMode="External"/><Relationship Id="rId173" Type="http://schemas.openxmlformats.org/officeDocument/2006/relationships/hyperlink" Target="https://hivos.my.salesforce.com/sfc/servlet.shepherd/version/renditionDownload?rendition=ORIGINAL_Jpg&amp;versionId=068QF00000J9LThYAN" TargetMode="External"/><Relationship Id="rId229" Type="http://schemas.openxmlformats.org/officeDocument/2006/relationships/hyperlink" Target="https://hivos.my.salesforce.com/sfc/servlet.shepherd/version/renditionDownload?rendition=ORIGINAL_Jpg&amp;versionId=068QF00000J4lDVYAZ" TargetMode="External"/><Relationship Id="rId380" Type="http://schemas.openxmlformats.org/officeDocument/2006/relationships/hyperlink" Target="https://hivos.my.salesforce.com/sfc/servlet.shepherd/version/renditionDownload?rendition=ORIGINAL_Jpg&amp;versionId=068QF00000Ig5CEYAZ" TargetMode="External"/><Relationship Id="rId436" Type="http://schemas.openxmlformats.org/officeDocument/2006/relationships/hyperlink" Target="https://hivos.my.salesforce.com/sfc/servlet.shepherd/version/renditionDownload?rendition=ORIGINAL_Jpg&amp;versionId=068QF00000IyXjeYAF" TargetMode="External"/><Relationship Id="rId601" Type="http://schemas.openxmlformats.org/officeDocument/2006/relationships/hyperlink" Target="https://hivos.my.salesforce.com/sfc/servlet.shepherd/version/renditionDownload?rendition=ORIGINAL_Jpg&amp;versionId=068QF00000JNN2fYAH" TargetMode="External"/><Relationship Id="rId643" Type="http://schemas.openxmlformats.org/officeDocument/2006/relationships/hyperlink" Target="https://hivos.my.salesforce.com/sfc/servlet.shepherd/version/renditionDownload?rendition=ORIGINAL_Jpg&amp;versionId=068QF00000JY86gYAD" TargetMode="External"/><Relationship Id="rId240" Type="http://schemas.openxmlformats.org/officeDocument/2006/relationships/hyperlink" Target="https://hivos.my.salesforce.com/sfc/servlet.shepherd/version/renditionDownload?rendition=ORIGINAL_Jpg&amp;versionId=068QF00000J9DelYAF" TargetMode="External"/><Relationship Id="rId478" Type="http://schemas.openxmlformats.org/officeDocument/2006/relationships/hyperlink" Target="https://hivos.my.salesforce.com/sfc/servlet.shepherd/version/renditionDownload?rendition=ORIGINAL_Jpg&amp;versionId=068QF00000InssyYAB" TargetMode="External"/><Relationship Id="rId685" Type="http://schemas.openxmlformats.org/officeDocument/2006/relationships/hyperlink" Target="https://hivos.my.salesforce.com/sfc/servlet.shepherd/version/renditionDownload?rendition=ORIGINAL_Jpg&amp;versionId=068QF00000J8xj9YAB" TargetMode="External"/><Relationship Id="rId35" Type="http://schemas.openxmlformats.org/officeDocument/2006/relationships/hyperlink" Target="https://hivos.my.salesforce.com/sfc/servlet.shepherd/version/renditionDownload?rendition=ORIGINAL_Jpg&amp;versionId=068QF00000JFBhlYAH" TargetMode="External"/><Relationship Id="rId77" Type="http://schemas.openxmlformats.org/officeDocument/2006/relationships/hyperlink" Target="https://hivos.my.salesforce.com/sfc/servlet.shepherd/version/renditionDownload?rendition=ORIGINAL_Jpg&amp;versionId=068QF00000JKByzYAH" TargetMode="External"/><Relationship Id="rId100" Type="http://schemas.openxmlformats.org/officeDocument/2006/relationships/hyperlink" Target="https://hivos.my.salesforce.com/sfc/servlet.shepherd/version/renditionDownload?rendition=ORIGINAL_Jpg&amp;versionId=068QF00000JitqfYAB" TargetMode="External"/><Relationship Id="rId282" Type="http://schemas.openxmlformats.org/officeDocument/2006/relationships/hyperlink" Target="https://hivos.my.salesforce.com/sfc/servlet.shepherd/version/renditionDownload?rendition=ORIGINAL_Jpg&amp;versionId=068QF00000JWaS2YAL" TargetMode="External"/><Relationship Id="rId338" Type="http://schemas.openxmlformats.org/officeDocument/2006/relationships/hyperlink" Target="https://hivos.my.salesforce.com/sfc/servlet.shepherd/version/renditionDownload?rendition=ORIGINAL_Jpg&amp;versionId=068QF00000InNKTYA3" TargetMode="External"/><Relationship Id="rId503" Type="http://schemas.openxmlformats.org/officeDocument/2006/relationships/hyperlink" Target="https://hivos.my.salesforce.com/sfc/servlet.shepherd/version/renditionDownload?rendition=ORIGINAL_Jpg&amp;versionId=068QF00000J93GfYAJ" TargetMode="External"/><Relationship Id="rId545" Type="http://schemas.openxmlformats.org/officeDocument/2006/relationships/hyperlink" Target="https://hivos.my.salesforce.com/sfc/servlet.shepherd/version/renditionDownload?rendition=ORIGINAL_Jpg&amp;versionId=068QF00000IsSGIYA3" TargetMode="External"/><Relationship Id="rId587" Type="http://schemas.openxmlformats.org/officeDocument/2006/relationships/hyperlink" Target="https://hivos.my.salesforce.com/sfc/servlet.shepherd/version/renditionDownload?rendition=ORIGINAL_Jpg&amp;versionId=068QF00000JNTwBYAX" TargetMode="External"/><Relationship Id="rId710" Type="http://schemas.openxmlformats.org/officeDocument/2006/relationships/hyperlink" Target="https://hivos.my.salesforce.com/sfc/servlet.shepherd/version/renditionDownload?rendition=ORIGINAL_Jpg&amp;versionId=068QF00000IeYLcYAN" TargetMode="External"/><Relationship Id="rId752" Type="http://schemas.openxmlformats.org/officeDocument/2006/relationships/hyperlink" Target="https://hivos.my.salesforce.com/sfc/servlet.shepherd/version/renditionDownload?rendition=ORIGINAL_Jpg&amp;versionId=068QF00000JlTWfYAN" TargetMode="External"/><Relationship Id="rId8" Type="http://schemas.openxmlformats.org/officeDocument/2006/relationships/hyperlink" Target="https://hivos.my.salesforce.com/sfc/servlet.shepherd/version/renditionDownload?rendition=ORIGINAL_Jpg&amp;versionId=068QF00000J5h7qYAB" TargetMode="External"/><Relationship Id="rId142" Type="http://schemas.openxmlformats.org/officeDocument/2006/relationships/hyperlink" Target="https://hivos.my.salesforce.com/sfc/servlet.shepherd/version/renditionDownload?rendition=ORIGINAL_Jpg&amp;versionId=068QF00000Jr5WVYAZ" TargetMode="External"/><Relationship Id="rId184" Type="http://schemas.openxmlformats.org/officeDocument/2006/relationships/hyperlink" Target="https://hivos.my.salesforce.com/sfc/servlet.shepherd/version/renditionDownload?rendition=ORIGINAL_Jpg&amp;versionId=068QF00000JKdf1YAD" TargetMode="External"/><Relationship Id="rId391" Type="http://schemas.openxmlformats.org/officeDocument/2006/relationships/hyperlink" Target="https://hivos.my.salesforce.com/sfc/servlet.shepherd/version/renditionDownload?rendition=ORIGINAL_Jpg&amp;versionId=068QF00000IzkLJYAZ" TargetMode="External"/><Relationship Id="rId405" Type="http://schemas.openxmlformats.org/officeDocument/2006/relationships/hyperlink" Target="https://hivos.my.salesforce.com/sfc/servlet.shepherd/version/renditionDownload?rendition=ORIGINAL_Jpg&amp;versionId=068QF00000JANziYAH" TargetMode="External"/><Relationship Id="rId447" Type="http://schemas.openxmlformats.org/officeDocument/2006/relationships/hyperlink" Target="https://hivos.my.salesforce.com/sfc/servlet.shepherd/version/renditionDownload?rendition=ORIGINAL_Jpg&amp;versionId=068QF00000J4WCtYAN" TargetMode="External"/><Relationship Id="rId612" Type="http://schemas.openxmlformats.org/officeDocument/2006/relationships/hyperlink" Target="https://hivos.my.salesforce.com/sfc/servlet.shepherd/version/renditionDownload?rendition=ORIGINAL_Jpg&amp;versionId=068QF00000JBbqvYAD" TargetMode="External"/><Relationship Id="rId251" Type="http://schemas.openxmlformats.org/officeDocument/2006/relationships/hyperlink" Target="https://hivos.my.salesforce.com/sfc/servlet.shepherd/version/renditionDownload?rendition=ORIGINAL_Jpg&amp;versionId=068QF00000JQYPkYAP" TargetMode="External"/><Relationship Id="rId489" Type="http://schemas.openxmlformats.org/officeDocument/2006/relationships/hyperlink" Target="https://hivos.my.salesforce.com/sfc/servlet.shepherd/version/renditionDownload?rendition=ORIGINAL_Jpg&amp;versionId=068QF00000Iv4SkYAJ" TargetMode="External"/><Relationship Id="rId654" Type="http://schemas.openxmlformats.org/officeDocument/2006/relationships/hyperlink" Target="https://hivos.my.salesforce.com/sfc/servlet.shepherd/version/renditionDownload?rendition=ORIGINAL_Jpg&amp;versionId=068QF00000IfMLZYA3" TargetMode="External"/><Relationship Id="rId696" Type="http://schemas.openxmlformats.org/officeDocument/2006/relationships/hyperlink" Target="https://hivos.my.salesforce.com/sfc/servlet.shepherd/version/renditionDownload?rendition=ORIGINAL_Jpg&amp;versionId=068QF00000JDcvlYAD" TargetMode="External"/><Relationship Id="rId46" Type="http://schemas.openxmlformats.org/officeDocument/2006/relationships/hyperlink" Target="https://hivos.my.salesforce.com/sfc/servlet.shepherd/version/renditionDownload?rendition=ORIGINAL_Jpg&amp;versionId=068QF00000JMyIkYAL" TargetMode="External"/><Relationship Id="rId293" Type="http://schemas.openxmlformats.org/officeDocument/2006/relationships/hyperlink" Target="https://hivos.my.salesforce.com/sfc/servlet.shepherd/version/renditionDownload?rendition=ORIGINAL_Jpg&amp;versionId=068QF00000IgnEsYAJ" TargetMode="External"/><Relationship Id="rId307" Type="http://schemas.openxmlformats.org/officeDocument/2006/relationships/hyperlink" Target="https://hivos.my.salesforce.com/sfc/servlet.shepherd/version/renditionDownload?rendition=ORIGINAL_Jpg&amp;versionId=068QF00000IyWc9YAF" TargetMode="External"/><Relationship Id="rId349" Type="http://schemas.openxmlformats.org/officeDocument/2006/relationships/hyperlink" Target="https://hivos.my.salesforce.com/sfc/servlet.shepherd/version/renditionDownload?rendition=ORIGINAL_Jpg&amp;versionId=068QF00000J5IfhYAF" TargetMode="External"/><Relationship Id="rId514" Type="http://schemas.openxmlformats.org/officeDocument/2006/relationships/hyperlink" Target="https://hivos.my.salesforce.com/sfc/servlet.shepherd/version/renditionDownload?rendition=ORIGINAL_Jpg&amp;versionId=068QF00000JXYKvYAP" TargetMode="External"/><Relationship Id="rId556" Type="http://schemas.openxmlformats.org/officeDocument/2006/relationships/hyperlink" Target="https://hivos.my.salesforce.com/sfc/servlet.shepherd/version/renditionDownload?rendition=ORIGINAL_Jpg&amp;versionId=068QF00000J3LwJYAV" TargetMode="External"/><Relationship Id="rId721" Type="http://schemas.openxmlformats.org/officeDocument/2006/relationships/hyperlink" Target="https://hivos.my.salesforce.com/sfc/servlet.shepherd/version/renditionDownload?rendition=ORIGINAL_Jpg&amp;versionId=068QF00000IsxIWYAZ" TargetMode="External"/><Relationship Id="rId88" Type="http://schemas.openxmlformats.org/officeDocument/2006/relationships/hyperlink" Target="https://hivos.my.salesforce.com/sfc/servlet.shepherd/version/renditionDownload?rendition=ORIGINAL_Jpg&amp;versionId=068QF00000JKLyEYAX" TargetMode="External"/><Relationship Id="rId111" Type="http://schemas.openxmlformats.org/officeDocument/2006/relationships/hyperlink" Target="https://hivos.my.salesforce.com/sfc/servlet.shepherd/version/renditionDownload?rendition=ORIGINAL_Jpg&amp;versionId=068QF00000J0foDYAR" TargetMode="External"/><Relationship Id="rId153" Type="http://schemas.openxmlformats.org/officeDocument/2006/relationships/hyperlink" Target="https://hivos.my.salesforce.com/sfc/servlet.shepherd/version/renditionDownload?rendition=ORIGINAL_Jpg&amp;versionId=068QF00000InS7KYAV" TargetMode="External"/><Relationship Id="rId195" Type="http://schemas.openxmlformats.org/officeDocument/2006/relationships/hyperlink" Target="https://hivos.my.salesforce.com/sfc/servlet.shepherd/version/renditionDownload?rendition=ORIGINAL_Jpg&amp;versionId=068QF00000JWu4AYAT" TargetMode="External"/><Relationship Id="rId209" Type="http://schemas.openxmlformats.org/officeDocument/2006/relationships/hyperlink" Target="https://hivos.my.salesforce.com/sfc/servlet.shepherd/version/renditionDownload?rendition=ORIGINAL_Jpg&amp;versionId=068QF00000IjCVjYAN" TargetMode="External"/><Relationship Id="rId360" Type="http://schemas.openxmlformats.org/officeDocument/2006/relationships/hyperlink" Target="https://hivos.my.salesforce.com/sfc/servlet.shepherd/version/renditionDownload?rendition=ORIGINAL_Jpg&amp;versionId=068QF00000JC5qcYAD" TargetMode="External"/><Relationship Id="rId416" Type="http://schemas.openxmlformats.org/officeDocument/2006/relationships/hyperlink" Target="https://hivos.my.salesforce.com/sfc/servlet.shepherd/version/renditionDownload?rendition=ORIGINAL_Jpg&amp;versionId=068QF00000JOa7SYAT" TargetMode="External"/><Relationship Id="rId598" Type="http://schemas.openxmlformats.org/officeDocument/2006/relationships/hyperlink" Target="https://hivos.my.salesforce.com/sfc/servlet.shepherd/version/renditionDownload?rendition=ORIGINAL_Jpg&amp;versionId=068QF00000JNfsLYAT" TargetMode="External"/><Relationship Id="rId220" Type="http://schemas.openxmlformats.org/officeDocument/2006/relationships/hyperlink" Target="https://hivos.my.salesforce.com/sfc/servlet.shepherd/version/renditionDownload?rendition=ORIGINAL_Jpg&amp;versionId=068QF00000IsqleYAB" TargetMode="External"/><Relationship Id="rId458" Type="http://schemas.openxmlformats.org/officeDocument/2006/relationships/hyperlink" Target="https://hivos.my.salesforce.com/sfc/servlet.shepherd/version/renditionDownload?rendition=ORIGINAL_Jpg&amp;versionId=068QF00000JJwqDYAT" TargetMode="External"/><Relationship Id="rId623" Type="http://schemas.openxmlformats.org/officeDocument/2006/relationships/hyperlink" Target="https://hivos.my.salesforce.com/sfc/servlet.shepherd/version/renditionDownload?rendition=ORIGINAL_Jpg&amp;versionId=068QF00000JKqArYAL" TargetMode="External"/><Relationship Id="rId665" Type="http://schemas.openxmlformats.org/officeDocument/2006/relationships/hyperlink" Target="https://hivos.my.salesforce.com/sfc/servlet.shepherd/version/renditionDownload?rendition=ORIGINAL_Jpg&amp;versionId=068QF00000IlHpWYAV" TargetMode="External"/><Relationship Id="rId15" Type="http://schemas.openxmlformats.org/officeDocument/2006/relationships/hyperlink" Target="https://hivos.my.salesforce.com/sfc/servlet.shepherd/version/renditionDownload?rendition=ORIGINAL_Jpg&amp;versionId=068QF00000JS0wgYAD" TargetMode="External"/><Relationship Id="rId57" Type="http://schemas.openxmlformats.org/officeDocument/2006/relationships/hyperlink" Target="https://hivos.my.salesforce.com/sfc/servlet.shepherd/version/renditionDownload?rendition=ORIGINAL_Jpg&amp;versionId=068QF00000JPBetYAH" TargetMode="External"/><Relationship Id="rId262" Type="http://schemas.openxmlformats.org/officeDocument/2006/relationships/hyperlink" Target="https://hivos.my.salesforce.com/sfc/servlet.shepherd/version/renditionDownload?rendition=ORIGINAL_Jpg&amp;versionId=068QF00000JEpanYAD" TargetMode="External"/><Relationship Id="rId318" Type="http://schemas.openxmlformats.org/officeDocument/2006/relationships/hyperlink" Target="https://hivos.my.salesforce.com/sfc/servlet.shepherd/version/renditionDownload?rendition=ORIGINAL_Jpg&amp;versionId=068QF00000JBtPfYAL" TargetMode="External"/><Relationship Id="rId525" Type="http://schemas.openxmlformats.org/officeDocument/2006/relationships/hyperlink" Target="https://hivos.my.salesforce.com/sfc/servlet.shepherd/version/renditionDownload?rendition=ORIGINAL_Jpg&amp;versionId=068QF00000JA7zlYAD" TargetMode="External"/><Relationship Id="rId567" Type="http://schemas.openxmlformats.org/officeDocument/2006/relationships/hyperlink" Target="https://hivos.my.salesforce.com/sfc/servlet.shepherd/version/renditionDownload?rendition=ORIGINAL_Jpg&amp;versionId=068QF00000JBt6IYAT" TargetMode="External"/><Relationship Id="rId732" Type="http://schemas.openxmlformats.org/officeDocument/2006/relationships/hyperlink" Target="https://hivos.my.salesforce.com/sfc/servlet.shepherd/version/renditionDownload?rendition=ORIGINAL_Jpg&amp;versionId=068QF00000J9ra3YAB" TargetMode="External"/><Relationship Id="rId99" Type="http://schemas.openxmlformats.org/officeDocument/2006/relationships/hyperlink" Target="https://hivos.my.salesforce.com/sfc/servlet.shepherd/version/renditionDownload?rendition=ORIGINAL_Jpg&amp;versionId=068QF00000JibXIYAZ" TargetMode="External"/><Relationship Id="rId122" Type="http://schemas.openxmlformats.org/officeDocument/2006/relationships/hyperlink" Target="https://hivos.my.salesforce.com/sfc/servlet.shepherd/version/renditionDownload?rendition=ORIGINAL_Jpg&amp;versionId=068QF00000JAsNcYAL" TargetMode="External"/><Relationship Id="rId164" Type="http://schemas.openxmlformats.org/officeDocument/2006/relationships/hyperlink" Target="https://hivos.my.salesforce.com/sfc/servlet.shepherd/version/renditionDownload?rendition=ORIGINAL_Jpg&amp;versionId=068QF00000IyPkMYAV" TargetMode="External"/><Relationship Id="rId371" Type="http://schemas.openxmlformats.org/officeDocument/2006/relationships/hyperlink" Target="https://hivos.my.salesforce.com/sfc/servlet.shepherd/version/renditionDownload?rendition=ORIGINAL_Jpg&amp;versionId=068QF00000JNE5qYAH" TargetMode="External"/><Relationship Id="rId427" Type="http://schemas.openxmlformats.org/officeDocument/2006/relationships/hyperlink" Target="https://hivos.my.salesforce.com/sfc/servlet.shepherd/version/renditionDownload?rendition=ORIGINAL_Jpg&amp;versionId=068QF00000JhKdHYAV" TargetMode="External"/><Relationship Id="rId469" Type="http://schemas.openxmlformats.org/officeDocument/2006/relationships/hyperlink" Target="https://hivos.my.salesforce.com/sfc/servlet.shepherd/version/renditionDownload?rendition=ORIGINAL_Jpg&amp;versionId=068QF00000JTII8YAP" TargetMode="External"/><Relationship Id="rId634" Type="http://schemas.openxmlformats.org/officeDocument/2006/relationships/hyperlink" Target="https://hivos.my.salesforce.com/sfc/servlet.shepherd/version/renditionDownload?rendition=ORIGINAL_Jpg&amp;versionId=068QF00000JOTadYAH" TargetMode="External"/><Relationship Id="rId676" Type="http://schemas.openxmlformats.org/officeDocument/2006/relationships/hyperlink" Target="https://hivos.my.salesforce.com/sfc/servlet.shepherd/version/renditionDownload?rendition=ORIGINAL_Jpg&amp;versionId=068QF00000J3NhwYAF" TargetMode="External"/><Relationship Id="rId26" Type="http://schemas.openxmlformats.org/officeDocument/2006/relationships/hyperlink" Target="https://hivos.my.salesforce.com/sfc/servlet.shepherd/version/renditionDownload?rendition=ORIGINAL_Jpg&amp;versionId=068QF00000JCyASYA1" TargetMode="External"/><Relationship Id="rId231" Type="http://schemas.openxmlformats.org/officeDocument/2006/relationships/hyperlink" Target="https://hivos.my.salesforce.com/sfc/servlet.shepherd/version/renditionDownload?rendition=ORIGINAL_Jpg&amp;versionId=068QF00000J4lF7YAJ" TargetMode="External"/><Relationship Id="rId273" Type="http://schemas.openxmlformats.org/officeDocument/2006/relationships/hyperlink" Target="https://hivos.my.salesforce.com/sfc/servlet.shepherd/version/renditionDownload?rendition=ORIGINAL_Jpg&amp;versionId=068QF00000JEphFYAT" TargetMode="External"/><Relationship Id="rId329" Type="http://schemas.openxmlformats.org/officeDocument/2006/relationships/hyperlink" Target="https://hivos.my.salesforce.com/sfc/servlet.shepherd/version/renditionDownload?rendition=ORIGINAL_Jpg&amp;versionId=068QF00000JVc2yYAD" TargetMode="External"/><Relationship Id="rId480" Type="http://schemas.openxmlformats.org/officeDocument/2006/relationships/hyperlink" Target="https://hivos.my.salesforce.com/sfc/servlet.shepherd/version/renditionDownload?rendition=ORIGINAL_Jpg&amp;versionId=068QF00000ItTTiYAN" TargetMode="External"/><Relationship Id="rId536" Type="http://schemas.openxmlformats.org/officeDocument/2006/relationships/hyperlink" Target="https://hivos.my.salesforce.com/sfc/servlet.shepherd/version/renditionDownload?rendition=ORIGINAL_Jpg&amp;versionId=068QF00000IgUlhYAF" TargetMode="External"/><Relationship Id="rId701" Type="http://schemas.openxmlformats.org/officeDocument/2006/relationships/hyperlink" Target="https://hivos.my.salesforce.com/sfc/servlet.shepherd/version/renditionDownload?rendition=ORIGINAL_Jpg&amp;versionId=068QF00000JGEKFYA5" TargetMode="External"/><Relationship Id="rId68" Type="http://schemas.openxmlformats.org/officeDocument/2006/relationships/hyperlink" Target="https://hivos.my.salesforce.com/sfc/servlet.shepherd/version/renditionDownload?rendition=ORIGINAL_Jpg&amp;versionId=068QF00000IkytIYAR" TargetMode="External"/><Relationship Id="rId133" Type="http://schemas.openxmlformats.org/officeDocument/2006/relationships/hyperlink" Target="https://hivos.my.salesforce.com/sfc/servlet.shepherd/version/renditionDownload?rendition=ORIGINAL_Jpg&amp;versionId=068QF00000JSTfIYAX" TargetMode="External"/><Relationship Id="rId175" Type="http://schemas.openxmlformats.org/officeDocument/2006/relationships/hyperlink" Target="https://hivos.my.salesforce.com/sfc/servlet.shepherd/version/renditionDownload?rendition=ORIGINAL_Jpg&amp;versionId=068QF00000J9LVJYA3" TargetMode="External"/><Relationship Id="rId340" Type="http://schemas.openxmlformats.org/officeDocument/2006/relationships/hyperlink" Target="https://hivos.my.salesforce.com/sfc/servlet.shepherd/version/renditionDownload?rendition=ORIGINAL_Jpg&amp;versionId=068QF00000IsnuGYAR" TargetMode="External"/><Relationship Id="rId578" Type="http://schemas.openxmlformats.org/officeDocument/2006/relationships/hyperlink" Target="https://hivos.my.salesforce.com/sfc/servlet.shepherd/version/renditionDownload?rendition=ORIGINAL_Jpg&amp;versionId=068QF00000JVuxVYAT" TargetMode="External"/><Relationship Id="rId743" Type="http://schemas.openxmlformats.org/officeDocument/2006/relationships/hyperlink" Target="https://hivos.my.salesforce.com/sfc/servlet.shepherd/version/renditionDownload?rendition=ORIGINAL_Jpg&amp;versionId=068QF00000JIijQYAT" TargetMode="External"/><Relationship Id="rId200" Type="http://schemas.openxmlformats.org/officeDocument/2006/relationships/hyperlink" Target="https://hivos.my.salesforce.com/sfc/servlet.shepherd/version/renditionDownload?rendition=ORIGINAL_Jpg&amp;versionId=068QF00000JbmdtYAB" TargetMode="External"/><Relationship Id="rId382" Type="http://schemas.openxmlformats.org/officeDocument/2006/relationships/hyperlink" Target="https://hivos.my.salesforce.com/sfc/servlet.shepherd/version/renditionDownload?rendition=ORIGINAL_Jpg&amp;versionId=068QF00000Inx4lYAB" TargetMode="External"/><Relationship Id="rId438" Type="http://schemas.openxmlformats.org/officeDocument/2006/relationships/hyperlink" Target="https://hivos.my.salesforce.com/sfc/servlet.shepherd/version/renditionDownload?rendition=ORIGINAL_Jpg&amp;versionId=068QF00000IyfxBYAR" TargetMode="External"/><Relationship Id="rId603" Type="http://schemas.openxmlformats.org/officeDocument/2006/relationships/hyperlink" Target="https://hivos.my.salesforce.com/sfc/servlet.shepherd/version/renditionDownload?rendition=ORIGINAL_Jpg&amp;versionId=068QF00000JNfynYAD" TargetMode="External"/><Relationship Id="rId645" Type="http://schemas.openxmlformats.org/officeDocument/2006/relationships/hyperlink" Target="https://hivos.my.salesforce.com/sfc/servlet.shepherd/version/renditionDownload?rendition=ORIGINAL_Jpg&amp;versionId=068QF00000JXp49YAD" TargetMode="External"/><Relationship Id="rId687" Type="http://schemas.openxmlformats.org/officeDocument/2006/relationships/hyperlink" Target="https://hivos.my.salesforce.com/sfc/servlet.shepherd/version/renditionDownload?rendition=ORIGINAL_Jpg&amp;versionId=068QF00000J8nf0YAB" TargetMode="External"/><Relationship Id="rId242" Type="http://schemas.openxmlformats.org/officeDocument/2006/relationships/hyperlink" Target="https://hivos.my.salesforce.com/sfc/servlet.shepherd/version/renditionDownload?rendition=ORIGINAL_Jpg&amp;versionId=068QF00000JBHlnYAH" TargetMode="External"/><Relationship Id="rId284" Type="http://schemas.openxmlformats.org/officeDocument/2006/relationships/hyperlink" Target="https://hivos.my.salesforce.com/sfc/servlet.shepherd/version/renditionDownload?rendition=ORIGINAL_Jpg&amp;versionId=068QF00000JWjzyYAD" TargetMode="External"/><Relationship Id="rId491" Type="http://schemas.openxmlformats.org/officeDocument/2006/relationships/hyperlink" Target="https://hivos.my.salesforce.com/sfc/servlet.shepherd/version/renditionDownload?rendition=ORIGINAL_Jpg&amp;versionId=068QF00000Iw05MYAR" TargetMode="External"/><Relationship Id="rId505" Type="http://schemas.openxmlformats.org/officeDocument/2006/relationships/hyperlink" Target="https://hivos.my.salesforce.com/sfc/servlet.shepherd/version/renditionDownload?rendition=ORIGINAL_Jpg&amp;versionId=068QF00000JBj26YAD" TargetMode="External"/><Relationship Id="rId712" Type="http://schemas.openxmlformats.org/officeDocument/2006/relationships/hyperlink" Target="https://hivos.my.salesforce.com/sfc/servlet.shepherd/version/renditionDownload?rendition=ORIGINAL_Jpg&amp;versionId=068QF00000IgKROYA3" TargetMode="External"/><Relationship Id="rId37" Type="http://schemas.openxmlformats.org/officeDocument/2006/relationships/hyperlink" Target="https://hivos.my.salesforce.com/sfc/servlet.shepherd/version/renditionDownload?rendition=ORIGINAL_Jpg&amp;versionId=068QF00000JHQ1aYAH" TargetMode="External"/><Relationship Id="rId79" Type="http://schemas.openxmlformats.org/officeDocument/2006/relationships/hyperlink" Target="https://hivos.my.salesforce.com/sfc/servlet.shepherd/version/renditionDownload?rendition=ORIGINAL_Jpg&amp;versionId=068QF00000JKLLXYA5" TargetMode="External"/><Relationship Id="rId102" Type="http://schemas.openxmlformats.org/officeDocument/2006/relationships/hyperlink" Target="https://hivos.my.salesforce.com/sfc/servlet.shepherd/version/renditionDownload?rendition=ORIGINAL_Jpg&amp;versionId=068QF00000IgGHLYA3" TargetMode="External"/><Relationship Id="rId144" Type="http://schemas.openxmlformats.org/officeDocument/2006/relationships/hyperlink" Target="https://hivos.my.salesforce.com/sfc/servlet.shepherd/version/renditionDownload?rendition=ORIGINAL_Jpg&amp;versionId=068QF00000JrM7zYAF" TargetMode="External"/><Relationship Id="rId547" Type="http://schemas.openxmlformats.org/officeDocument/2006/relationships/hyperlink" Target="https://hivos.my.salesforce.com/sfc/servlet.shepherd/version/renditionDownload?rendition=ORIGINAL_Jpg&amp;versionId=068QF00000IskwaYAB" TargetMode="External"/><Relationship Id="rId589" Type="http://schemas.openxmlformats.org/officeDocument/2006/relationships/hyperlink" Target="https://hivos.my.salesforce.com/sfc/servlet.shepherd/version/renditionDownload?rendition=ORIGINAL_Jpg&amp;versionId=068QF00000IuFA5YAN" TargetMode="External"/><Relationship Id="rId754" Type="http://schemas.openxmlformats.org/officeDocument/2006/relationships/hyperlink" Target="https://hivos.my.salesforce.com/sfc/servlet.shepherd/version/renditionDownload?rendition=ORIGINAL_Jpg&amp;versionId=068QF00000JZLEpYAP" TargetMode="External"/><Relationship Id="rId90" Type="http://schemas.openxmlformats.org/officeDocument/2006/relationships/hyperlink" Target="https://hivos.my.salesforce.com/sfc/servlet.shepherd/version/renditionDownload?rendition=ORIGINAL_Jpg&amp;versionId=068QF00000JKMmDYAX" TargetMode="External"/><Relationship Id="rId186" Type="http://schemas.openxmlformats.org/officeDocument/2006/relationships/hyperlink" Target="https://hivos.my.salesforce.com/sfc/servlet.shepherd/version/renditionDownload?rendition=ORIGINAL_Jpg&amp;versionId=068QF00000JKeMYYA1" TargetMode="External"/><Relationship Id="rId351" Type="http://schemas.openxmlformats.org/officeDocument/2006/relationships/hyperlink" Target="https://hivos.my.salesforce.com/sfc/servlet.shepherd/version/renditionDownload?rendition=ORIGINAL_Jpg&amp;versionId=068QF00000JA76vYAD" TargetMode="External"/><Relationship Id="rId393" Type="http://schemas.openxmlformats.org/officeDocument/2006/relationships/hyperlink" Target="https://hivos.my.salesforce.com/sfc/servlet.shepherd/version/renditionDownload?rendition=ORIGINAL_Jpg&amp;versionId=068QF00000J12HwYAJ" TargetMode="External"/><Relationship Id="rId407" Type="http://schemas.openxmlformats.org/officeDocument/2006/relationships/hyperlink" Target="https://hivos.my.salesforce.com/sfc/servlet.shepherd/version/renditionDownload?rendition=ORIGINAL_Jpg&amp;versionId=068QF00000JAhITYA1" TargetMode="External"/><Relationship Id="rId449" Type="http://schemas.openxmlformats.org/officeDocument/2006/relationships/hyperlink" Target="https://hivos.my.salesforce.com/sfc/servlet.shepherd/version/renditionDownload?rendition=ORIGINAL_Jpg&amp;versionId=068QF00000J8uLSYAZ" TargetMode="External"/><Relationship Id="rId614" Type="http://schemas.openxmlformats.org/officeDocument/2006/relationships/hyperlink" Target="https://hivos.my.salesforce.com/sfc/servlet.shepherd/version/renditionDownload?rendition=ORIGINAL_Jpg&amp;versionId=068QF00000JNg0QYAT" TargetMode="External"/><Relationship Id="rId656" Type="http://schemas.openxmlformats.org/officeDocument/2006/relationships/hyperlink" Target="https://hivos.my.salesforce.com/sfc/servlet.shepherd/version/renditionDownload?rendition=ORIGINAL_Jpg&amp;versionId=068QF00000IfEshYAF" TargetMode="External"/><Relationship Id="rId211" Type="http://schemas.openxmlformats.org/officeDocument/2006/relationships/hyperlink" Target="https://hivos.my.salesforce.com/sfc/servlet.shepherd/version/renditionDownload?rendition=ORIGINAL_Jpg&amp;versionId=068QF00000IjQwzYAF" TargetMode="External"/><Relationship Id="rId253" Type="http://schemas.openxmlformats.org/officeDocument/2006/relationships/hyperlink" Target="https://hivos.my.salesforce.com/sfc/servlet.shepherd/version/renditionDownload?rendition=ORIGINAL_Jpg&amp;versionId=068QF00000JZT7UYAX" TargetMode="External"/><Relationship Id="rId295" Type="http://schemas.openxmlformats.org/officeDocument/2006/relationships/hyperlink" Target="https://hivos.my.salesforce.com/sfc/servlet.shepherd/version/renditionDownload?rendition=ORIGINAL_Jpg&amp;versionId=068QF00000IgnLJYAZ" TargetMode="External"/><Relationship Id="rId309" Type="http://schemas.openxmlformats.org/officeDocument/2006/relationships/hyperlink" Target="https://hivos.my.salesforce.com/sfc/servlet.shepherd/version/renditionDownload?rendition=ORIGINAL_Jpg&amp;versionId=068QF00000J3OpYYAV" TargetMode="External"/><Relationship Id="rId460" Type="http://schemas.openxmlformats.org/officeDocument/2006/relationships/hyperlink" Target="https://hivos.my.salesforce.com/sfc/servlet.shepherd/version/renditionDownload?rendition=ORIGINAL_Jpg&amp;versionId=068QF00000JJw0ZYAT" TargetMode="External"/><Relationship Id="rId516" Type="http://schemas.openxmlformats.org/officeDocument/2006/relationships/hyperlink" Target="https://hivos.my.salesforce.com/sfc/servlet.shepherd/version/renditionDownload?rendition=ORIGINAL_Jpg&amp;versionId=068QF00000JznLzYAJ" TargetMode="External"/><Relationship Id="rId698" Type="http://schemas.openxmlformats.org/officeDocument/2006/relationships/hyperlink" Target="https://hivos.my.salesforce.com/sfc/servlet.shepherd/version/renditionDownload?rendition=ORIGINAL_Jpg&amp;versionId=068QF00000JDX86YAH" TargetMode="External"/><Relationship Id="rId48" Type="http://schemas.openxmlformats.org/officeDocument/2006/relationships/hyperlink" Target="https://hivos.my.salesforce.com/sfc/servlet.shepherd/version/renditionDownload?rendition=ORIGINAL_Jpg&amp;versionId=068QF00000JO2U4YAL" TargetMode="External"/><Relationship Id="rId113" Type="http://schemas.openxmlformats.org/officeDocument/2006/relationships/hyperlink" Target="https://hivos.my.salesforce.com/sfc/servlet.shepherd/version/renditionDownload?rendition=ORIGINAL_Jpg&amp;versionId=068QF00000J0UcgYAF" TargetMode="External"/><Relationship Id="rId320" Type="http://schemas.openxmlformats.org/officeDocument/2006/relationships/hyperlink" Target="https://hivos.my.salesforce.com/sfc/servlet.shepherd/version/renditionDownload?rendition=ORIGINAL_Jpg&amp;versionId=068QF00000JKHeTYAX" TargetMode="External"/><Relationship Id="rId558" Type="http://schemas.openxmlformats.org/officeDocument/2006/relationships/hyperlink" Target="https://hivos.my.salesforce.com/sfc/servlet.shepherd/version/renditionDownload?rendition=ORIGINAL_Jpg&amp;versionId=068QF00000J3f0VYAR" TargetMode="External"/><Relationship Id="rId723" Type="http://schemas.openxmlformats.org/officeDocument/2006/relationships/hyperlink" Target="https://hivos.my.salesforce.com/sfc/servlet.shepherd/version/renditionDownload?rendition=ORIGINAL_Jpg&amp;versionId=068QF00000IyNCLYA3" TargetMode="External"/><Relationship Id="rId155" Type="http://schemas.openxmlformats.org/officeDocument/2006/relationships/hyperlink" Target="https://hivos.my.salesforce.com/sfc/servlet.shepherd/version/renditionDownload?rendition=ORIGINAL_Jpg&amp;versionId=068QF00000IskjUYAR" TargetMode="External"/><Relationship Id="rId197" Type="http://schemas.openxmlformats.org/officeDocument/2006/relationships/hyperlink" Target="https://hivos.my.salesforce.com/sfc/servlet.shepherd/version/renditionDownload?rendition=ORIGINAL_Jpg&amp;versionId=068QF00000JWzNBYA1" TargetMode="External"/><Relationship Id="rId362" Type="http://schemas.openxmlformats.org/officeDocument/2006/relationships/hyperlink" Target="https://hivos.my.salesforce.com/sfc/servlet.shepherd/version/renditionDownload?rendition=ORIGINAL_Jpg&amp;versionId=068QF00000JBrkQYAT" TargetMode="External"/><Relationship Id="rId418" Type="http://schemas.openxmlformats.org/officeDocument/2006/relationships/hyperlink" Target="https://hivos.my.salesforce.com/sfc/servlet.shepherd/version/renditionDownload?rendition=ORIGINAL_Jpg&amp;versionId=068QF00000JOeB4YAL" TargetMode="External"/><Relationship Id="rId625" Type="http://schemas.openxmlformats.org/officeDocument/2006/relationships/hyperlink" Target="https://hivos.my.salesforce.com/sfc/servlet.shepherd/version/renditionDownload?rendition=ORIGINAL_Jpg&amp;versionId=068QF00000JJgS3YAL" TargetMode="External"/><Relationship Id="rId222" Type="http://schemas.openxmlformats.org/officeDocument/2006/relationships/hyperlink" Target="https://hivos.my.salesforce.com/sfc/servlet.shepherd/version/renditionDownload?rendition=ORIGINAL_Jpg&amp;versionId=068QF00000IstRlYAJ" TargetMode="External"/><Relationship Id="rId264" Type="http://schemas.openxmlformats.org/officeDocument/2006/relationships/hyperlink" Target="https://hivos.my.salesforce.com/sfc/servlet.shepherd/version/renditionDownload?rendition=ORIGINAL_Jpg&amp;versionId=068QF00000IxnSJYAZ" TargetMode="External"/><Relationship Id="rId471" Type="http://schemas.openxmlformats.org/officeDocument/2006/relationships/hyperlink" Target="https://hivos.my.salesforce.com/sfc/servlet.shepherd/version/renditionDownload?rendition=ORIGINAL_Jpg&amp;versionId=068QF00000IdbWoYAJ" TargetMode="External"/><Relationship Id="rId667" Type="http://schemas.openxmlformats.org/officeDocument/2006/relationships/hyperlink" Target="https://hivos.my.salesforce.com/sfc/servlet.shepherd/version/renditionDownload?rendition=ORIGINAL_Jpg&amp;versionId=068QF00000IsC9tYAF" TargetMode="External"/><Relationship Id="rId17" Type="http://schemas.openxmlformats.org/officeDocument/2006/relationships/hyperlink" Target="https://hivos.my.salesforce.com/sfc/servlet.shepherd/version/renditionDownload?rendition=ORIGINAL_Jpg&amp;versionId=068QF00000JRa6FYAT" TargetMode="External"/><Relationship Id="rId59" Type="http://schemas.openxmlformats.org/officeDocument/2006/relationships/hyperlink" Target="https://hivos.my.salesforce.com/sfc/servlet.shepherd/version/renditionDownload?rendition=ORIGINAL_Jpg&amp;versionId=068QF00000JPMP1YAP" TargetMode="External"/><Relationship Id="rId124" Type="http://schemas.openxmlformats.org/officeDocument/2006/relationships/hyperlink" Target="https://hivos.my.salesforce.com/sfc/servlet.shepherd/version/renditionDownload?rendition=ORIGINAL_Jpg&amp;versionId=068QF00000JApskYAD" TargetMode="External"/><Relationship Id="rId527" Type="http://schemas.openxmlformats.org/officeDocument/2006/relationships/hyperlink" Target="https://hivos.my.salesforce.com/sfc/servlet.shepherd/version/renditionDownload?rendition=ORIGINAL_Jpg&amp;versionId=068QF00000JBdskYAD" TargetMode="External"/><Relationship Id="rId569" Type="http://schemas.openxmlformats.org/officeDocument/2006/relationships/hyperlink" Target="https://hivos.my.salesforce.com/sfc/servlet.shepherd/version/renditionDownload?rendition=ORIGINAL_Jpg&amp;versionId=068QF00000JBxrRYAT" TargetMode="External"/><Relationship Id="rId734" Type="http://schemas.openxmlformats.org/officeDocument/2006/relationships/hyperlink" Target="https://hivos.my.salesforce.com/sfc/servlet.shepherd/version/renditionDownload?rendition=ORIGINAL_Jpg&amp;versionId=068QF00000J9VRVYA3" TargetMode="External"/><Relationship Id="rId70" Type="http://schemas.openxmlformats.org/officeDocument/2006/relationships/hyperlink" Target="https://hivos.my.salesforce.com/sfc/servlet.shepherd/version/renditionDownload?rendition=ORIGINAL_Jpg&amp;versionId=068QF00000Il3ZjYAJ" TargetMode="External"/><Relationship Id="rId166" Type="http://schemas.openxmlformats.org/officeDocument/2006/relationships/hyperlink" Target="https://hivos.my.salesforce.com/sfc/servlet.shepherd/version/renditionDownload?rendition=ORIGINAL_Jpg&amp;versionId=068QF00000IyR2zYAF" TargetMode="External"/><Relationship Id="rId331" Type="http://schemas.openxmlformats.org/officeDocument/2006/relationships/hyperlink" Target="https://hivos.my.salesforce.com/sfc/servlet.shepherd/version/renditionDownload?rendition=ORIGINAL_Jpg&amp;versionId=068QF00000IgEPCYA3" TargetMode="External"/><Relationship Id="rId373" Type="http://schemas.openxmlformats.org/officeDocument/2006/relationships/hyperlink" Target="https://hivos.my.salesforce.com/sfc/servlet.shepherd/version/renditionDownload?rendition=ORIGINAL_Jpg&amp;versionId=068QF00000JPvWQYA1" TargetMode="External"/><Relationship Id="rId429" Type="http://schemas.openxmlformats.org/officeDocument/2006/relationships/hyperlink" Target="https://hivos.my.salesforce.com/sfc/servlet.shepherd/version/renditionDownload?rendition=ORIGINAL_Jpg&amp;versionId=068QF00000Jh8FeYAJ" TargetMode="External"/><Relationship Id="rId580" Type="http://schemas.openxmlformats.org/officeDocument/2006/relationships/hyperlink" Target="https://hivos.my.salesforce.com/sfc/servlet.shepherd/version/renditionDownload?rendition=ORIGINAL_Jpg&amp;versionId=068QF00000JVnxdYAD" TargetMode="External"/><Relationship Id="rId636" Type="http://schemas.openxmlformats.org/officeDocument/2006/relationships/hyperlink" Target="https://hivos.my.salesforce.com/sfc/servlet.shepherd/version/renditionDownload?rendition=ORIGINAL_Jpg&amp;versionId=068QF00000JOETXYA5" TargetMode="External"/><Relationship Id="rId1" Type="http://schemas.openxmlformats.org/officeDocument/2006/relationships/hyperlink" Target="https://hivos.my.salesforce.com/sfc/servlet.shepherd/version/renditionDownload?rendition=ORIGINAL_Jpg&amp;versionId=068QF00000J2aKbYAJ" TargetMode="External"/><Relationship Id="rId233" Type="http://schemas.openxmlformats.org/officeDocument/2006/relationships/hyperlink" Target="https://hivos.my.salesforce.com/sfc/servlet.shepherd/version/renditionDownload?rendition=ORIGINAL_Jpg&amp;versionId=068QF00000J4dZMYAZ" TargetMode="External"/><Relationship Id="rId440" Type="http://schemas.openxmlformats.org/officeDocument/2006/relationships/hyperlink" Target="https://hivos.my.salesforce.com/sfc/servlet.shepherd/version/renditionDownload?rendition=ORIGINAL_Jpg&amp;versionId=068QF00000IyS2jYAF" TargetMode="External"/><Relationship Id="rId678" Type="http://schemas.openxmlformats.org/officeDocument/2006/relationships/hyperlink" Target="https://hivos.my.salesforce.com/sfc/servlet.shepherd/version/renditionDownload?rendition=ORIGINAL_Jpg&amp;versionId=068QF00000J3Yv6YAF" TargetMode="External"/><Relationship Id="rId28" Type="http://schemas.openxmlformats.org/officeDocument/2006/relationships/hyperlink" Target="https://hivos.my.salesforce.com/sfc/servlet.shepherd/version/renditionDownload?rendition=ORIGINAL_Jpg&amp;versionId=068QF00000JDDEEYA5" TargetMode="External"/><Relationship Id="rId275" Type="http://schemas.openxmlformats.org/officeDocument/2006/relationships/hyperlink" Target="https://hivos.my.salesforce.com/sfc/servlet.shepherd/version/renditionDownload?rendition=ORIGINAL_Jpg&amp;versionId=068QF00000JEpirYAD" TargetMode="External"/><Relationship Id="rId300" Type="http://schemas.openxmlformats.org/officeDocument/2006/relationships/hyperlink" Target="https://hivos.my.salesforce.com/sfc/servlet.shepherd/version/renditionDownload?rendition=ORIGINAL_Jpg&amp;versionId=068QF00000Ism6xYAB" TargetMode="External"/><Relationship Id="rId482" Type="http://schemas.openxmlformats.org/officeDocument/2006/relationships/hyperlink" Target="https://hivos.my.salesforce.com/sfc/servlet.shepherd/version/renditionDownload?rendition=ORIGINAL_Jpg&amp;versionId=068QF00000IttkgYAB" TargetMode="External"/><Relationship Id="rId538" Type="http://schemas.openxmlformats.org/officeDocument/2006/relationships/hyperlink" Target="https://hivos.my.salesforce.com/sfc/servlet.shepherd/version/renditionDownload?rendition=ORIGINAL_Jpg&amp;versionId=068QF00000InMJdYAN" TargetMode="External"/><Relationship Id="rId703" Type="http://schemas.openxmlformats.org/officeDocument/2006/relationships/hyperlink" Target="https://hivos.my.salesforce.com/sfc/servlet.shepherd/version/renditionDownload?rendition=ORIGINAL_Jpg&amp;versionId=068QF00000JMQPCYA5" TargetMode="External"/><Relationship Id="rId745" Type="http://schemas.openxmlformats.org/officeDocument/2006/relationships/hyperlink" Target="https://hivos.my.salesforce.com/sfc/servlet.shepherd/version/renditionDownload?rendition=ORIGINAL_Jpg&amp;versionId=068QF00000JIpAwYAL" TargetMode="External"/><Relationship Id="rId81" Type="http://schemas.openxmlformats.org/officeDocument/2006/relationships/hyperlink" Target="https://hivos.my.salesforce.com/sfc/servlet.shepherd/version/renditionDownload?rendition=ORIGINAL_Jpg&amp;versionId=068QF00000JKMhNYAX" TargetMode="External"/><Relationship Id="rId135" Type="http://schemas.openxmlformats.org/officeDocument/2006/relationships/hyperlink" Target="https://hivos.my.salesforce.com/sfc/servlet.shepherd/version/renditionDownload?rendition=ORIGINAL_Jpg&amp;versionId=068QF00000JrA02YAF" TargetMode="External"/><Relationship Id="rId177" Type="http://schemas.openxmlformats.org/officeDocument/2006/relationships/hyperlink" Target="https://hivos.my.salesforce.com/sfc/servlet.shepherd/version/renditionDownload?rendition=ORIGINAL_Jpg&amp;versionId=068QF00000JB8CHYA1" TargetMode="External"/><Relationship Id="rId342" Type="http://schemas.openxmlformats.org/officeDocument/2006/relationships/hyperlink" Target="https://hivos.my.salesforce.com/sfc/servlet.shepherd/version/renditionDownload?rendition=ORIGINAL_Jpg&amp;versionId=068QF00000IyMJRYA3" TargetMode="External"/><Relationship Id="rId384" Type="http://schemas.openxmlformats.org/officeDocument/2006/relationships/hyperlink" Target="https://hivos.my.salesforce.com/sfc/servlet.shepherd/version/renditionDownload?rendition=ORIGINAL_Jpg&amp;versionId=068QF00000Io5ADYAZ" TargetMode="External"/><Relationship Id="rId591" Type="http://schemas.openxmlformats.org/officeDocument/2006/relationships/hyperlink" Target="https://hivos.my.salesforce.com/sfc/servlet.shepherd/version/renditionDownload?rendition=ORIGINAL_Jpg&amp;versionId=068QF00000IxqgLYAR" TargetMode="External"/><Relationship Id="rId605" Type="http://schemas.openxmlformats.org/officeDocument/2006/relationships/hyperlink" Target="https://hivos.my.salesforce.com/sfc/servlet.shepherd/version/renditionDownload?rendition=ORIGINAL_Jpg&amp;versionId=068QF00000J8QDjYAN" TargetMode="External"/><Relationship Id="rId202" Type="http://schemas.openxmlformats.org/officeDocument/2006/relationships/hyperlink" Target="https://hivos.my.salesforce.com/sfc/servlet.shepherd/version/renditionDownload?rendition=ORIGINAL_Jpg&amp;versionId=068QF00000Jl09iYAB" TargetMode="External"/><Relationship Id="rId244" Type="http://schemas.openxmlformats.org/officeDocument/2006/relationships/hyperlink" Target="https://hivos.my.salesforce.com/sfc/servlet.shepherd/version/renditionDownload?rendition=ORIGINAL_Jpg&amp;versionId=068QF00000JJkSXYA1" TargetMode="External"/><Relationship Id="rId647" Type="http://schemas.openxmlformats.org/officeDocument/2006/relationships/hyperlink" Target="https://hivos.my.salesforce.com/sfc/servlet.shepherd/version/renditionDownload?rendition=ORIGINAL_Jpg&amp;versionId=068QF00000JYG93YAH" TargetMode="External"/><Relationship Id="rId689" Type="http://schemas.openxmlformats.org/officeDocument/2006/relationships/hyperlink" Target="https://hivos.my.salesforce.com/sfc/servlet.shepherd/version/renditionDownload?rendition=ORIGINAL_Jpg&amp;versionId=068QF00000J8s3WYAR" TargetMode="External"/><Relationship Id="rId39" Type="http://schemas.openxmlformats.org/officeDocument/2006/relationships/hyperlink" Target="https://hivos.my.salesforce.com/sfc/servlet.shepherd/version/renditionDownload?rendition=ORIGINAL_Jpg&amp;versionId=068QF00000JI17eYAD" TargetMode="External"/><Relationship Id="rId286" Type="http://schemas.openxmlformats.org/officeDocument/2006/relationships/hyperlink" Target="https://hivos.my.salesforce.com/sfc/servlet.shepherd/version/renditionDownload?rendition=ORIGINAL_Jpg&amp;versionId=068QF00000JWsbpYAD" TargetMode="External"/><Relationship Id="rId451" Type="http://schemas.openxmlformats.org/officeDocument/2006/relationships/hyperlink" Target="https://hivos.my.salesforce.com/sfc/servlet.shepherd/version/renditionDownload?rendition=ORIGINAL_Jpg&amp;versionId=068QF00000J8sTQYAZ" TargetMode="External"/><Relationship Id="rId493" Type="http://schemas.openxmlformats.org/officeDocument/2006/relationships/hyperlink" Target="https://hivos.my.salesforce.com/sfc/servlet.shepherd/version/renditionDownload?rendition=ORIGINAL_Jpg&amp;versionId=068QF00000Iy3f6YAB" TargetMode="External"/><Relationship Id="rId507" Type="http://schemas.openxmlformats.org/officeDocument/2006/relationships/hyperlink" Target="https://hivos.my.salesforce.com/sfc/servlet.shepherd/version/renditionDownload?rendition=ORIGINAL_Jpg&amp;versionId=068QF00000JNPKiYAP" TargetMode="External"/><Relationship Id="rId549" Type="http://schemas.openxmlformats.org/officeDocument/2006/relationships/hyperlink" Target="https://hivos.my.salesforce.com/sfc/servlet.shepherd/version/renditionDownload?rendition=ORIGINAL_Jpg&amp;versionId=068QF00000IseNwYAJ" TargetMode="External"/><Relationship Id="rId714" Type="http://schemas.openxmlformats.org/officeDocument/2006/relationships/hyperlink" Target="https://hivos.my.salesforce.com/sfc/servlet.shepherd/version/renditionDownload?rendition=ORIGINAL_Jpg&amp;versionId=068QF00000InnYJYAZ" TargetMode="External"/><Relationship Id="rId756" Type="http://schemas.openxmlformats.org/officeDocument/2006/relationships/hyperlink" Target="https://hivos.my.salesforce.com/sfc/servlet.shepherd/version/renditionDownload?rendition=ORIGINAL_Jpg&amp;versionId=068QF00000JXB09YAH" TargetMode="External"/><Relationship Id="rId50" Type="http://schemas.openxmlformats.org/officeDocument/2006/relationships/hyperlink" Target="https://hivos.my.salesforce.com/sfc/servlet.shepherd/version/renditionDownload?rendition=ORIGINAL_Jpg&amp;versionId=068QF00000JO7X5YAL" TargetMode="External"/><Relationship Id="rId104" Type="http://schemas.openxmlformats.org/officeDocument/2006/relationships/hyperlink" Target="https://hivos.my.salesforce.com/sfc/servlet.shepherd/version/renditionDownload?rendition=ORIGINAL_Jpg&amp;versionId=068QF00000IgTCvYAN" TargetMode="External"/><Relationship Id="rId146" Type="http://schemas.openxmlformats.org/officeDocument/2006/relationships/hyperlink" Target="https://hivos.my.salesforce.com/sfc/servlet.shepherd/version/renditionDownload?rendition=ORIGINAL_Jpg&amp;versionId=068QF00000IgMGIYA3" TargetMode="External"/><Relationship Id="rId188" Type="http://schemas.openxmlformats.org/officeDocument/2006/relationships/hyperlink" Target="https://hivos.my.salesforce.com/sfc/servlet.shepherd/version/renditionDownload?rendition=ORIGINAL_Jpg&amp;versionId=068QF00000JPztRYAT" TargetMode="External"/><Relationship Id="rId311" Type="http://schemas.openxmlformats.org/officeDocument/2006/relationships/hyperlink" Target="https://hivos.my.salesforce.com/sfc/servlet.shepherd/version/renditionDownload?rendition=ORIGINAL_Jpg&amp;versionId=068QF00000J9RFlYAN" TargetMode="External"/><Relationship Id="rId353" Type="http://schemas.openxmlformats.org/officeDocument/2006/relationships/hyperlink" Target="https://hivos.my.salesforce.com/sfc/servlet.shepherd/version/renditionDownload?rendition=ORIGINAL_Jpg&amp;versionId=068QF00000JA5RjYAL" TargetMode="External"/><Relationship Id="rId395" Type="http://schemas.openxmlformats.org/officeDocument/2006/relationships/hyperlink" Target="https://hivos.my.salesforce.com/sfc/servlet.shepherd/version/renditionDownload?rendition=ORIGINAL_Jpg&amp;versionId=068QF00000J4hDAYAZ" TargetMode="External"/><Relationship Id="rId409" Type="http://schemas.openxmlformats.org/officeDocument/2006/relationships/hyperlink" Target="https://hivos.my.salesforce.com/sfc/servlet.shepherd/version/renditionDownload?rendition=ORIGINAL_Jpg&amp;versionId=068QF00000JEuPDYA1" TargetMode="External"/><Relationship Id="rId560" Type="http://schemas.openxmlformats.org/officeDocument/2006/relationships/hyperlink" Target="https://hivos.my.salesforce.com/sfc/servlet.shepherd/version/renditionDownload?rendition=ORIGINAL_Jpg&amp;versionId=068QF00000J9GaTYAV" TargetMode="External"/><Relationship Id="rId92" Type="http://schemas.openxmlformats.org/officeDocument/2006/relationships/hyperlink" Target="https://hivos.my.salesforce.com/sfc/servlet.shepherd/version/renditionDownload?rendition=ORIGINAL_Jpg&amp;versionId=068QF00000JKMnpYAH" TargetMode="External"/><Relationship Id="rId213" Type="http://schemas.openxmlformats.org/officeDocument/2006/relationships/hyperlink" Target="https://hivos.my.salesforce.com/sfc/servlet.shepherd/version/renditionDownload?rendition=ORIGINAL_Jpg&amp;versionId=068QF00000InAyPYAV" TargetMode="External"/><Relationship Id="rId420" Type="http://schemas.openxmlformats.org/officeDocument/2006/relationships/hyperlink" Target="https://hivos.my.salesforce.com/sfc/servlet.shepherd/version/renditionDownload?rendition=ORIGINAL_Jpg&amp;versionId=068QF00000JXuuvYAD" TargetMode="External"/><Relationship Id="rId616" Type="http://schemas.openxmlformats.org/officeDocument/2006/relationships/hyperlink" Target="https://hivos.my.salesforce.com/sfc/servlet.shepherd/version/renditionDownload?rendition=ORIGINAL_Jpg&amp;versionId=068QF00000JBg96YAD" TargetMode="External"/><Relationship Id="rId658" Type="http://schemas.openxmlformats.org/officeDocument/2006/relationships/hyperlink" Target="https://hivos.my.salesforce.com/sfc/servlet.shepherd/version/renditionDownload?rendition=ORIGINAL_Jpg&amp;versionId=068QF00000Ifyh1YAB" TargetMode="External"/><Relationship Id="rId255" Type="http://schemas.openxmlformats.org/officeDocument/2006/relationships/hyperlink" Target="https://hivos.my.salesforce.com/sfc/servlet.shepherd/version/renditionDownload?rendition=ORIGINAL_Jpg&amp;versionId=068QF00000JZa8vYAD" TargetMode="External"/><Relationship Id="rId297" Type="http://schemas.openxmlformats.org/officeDocument/2006/relationships/hyperlink" Target="https://hivos.my.salesforce.com/sfc/servlet.shepherd/version/renditionDownload?rendition=ORIGINAL_Jpg&amp;versionId=068QF00000IgnMvYAJ" TargetMode="External"/><Relationship Id="rId462" Type="http://schemas.openxmlformats.org/officeDocument/2006/relationships/hyperlink" Target="https://hivos.my.salesforce.com/sfc/servlet.shepherd/version/renditionDownload?rendition=ORIGINAL_Jpg&amp;versionId=068QF00000JJag8YAD" TargetMode="External"/><Relationship Id="rId518" Type="http://schemas.openxmlformats.org/officeDocument/2006/relationships/hyperlink" Target="https://hivos.my.salesforce.com/sfc/servlet.shepherd/version/renditionDownload?rendition=ORIGINAL_Jpg&amp;versionId=068QF00000J91tKYAR" TargetMode="External"/><Relationship Id="rId725" Type="http://schemas.openxmlformats.org/officeDocument/2006/relationships/hyperlink" Target="https://hivos.my.salesforce.com/sfc/servlet.shepherd/version/renditionDownload?rendition=ORIGINAL_Jpg&amp;versionId=068QF00000IxYujYAF" TargetMode="External"/><Relationship Id="rId115" Type="http://schemas.openxmlformats.org/officeDocument/2006/relationships/hyperlink" Target="https://hivos.my.salesforce.com/sfc/servlet.shepherd/version/renditionDownload?rendition=ORIGINAL_Jpg&amp;versionId=068QF00000J739ZYAR" TargetMode="External"/><Relationship Id="rId157" Type="http://schemas.openxmlformats.org/officeDocument/2006/relationships/hyperlink" Target="https://hivos.my.salesforce.com/sfc/servlet.shepherd/version/renditionDownload?rendition=ORIGINAL_Jpg&amp;versionId=068QF00000Isy87YAB" TargetMode="External"/><Relationship Id="rId322" Type="http://schemas.openxmlformats.org/officeDocument/2006/relationships/hyperlink" Target="https://hivos.my.salesforce.com/sfc/servlet.shepherd/version/renditionDownload?rendition=ORIGINAL_Jpg&amp;versionId=068QF00000JKHg5YAH" TargetMode="External"/><Relationship Id="rId364" Type="http://schemas.openxmlformats.org/officeDocument/2006/relationships/hyperlink" Target="https://hivos.my.salesforce.com/sfc/servlet.shepherd/version/renditionDownload?rendition=ORIGINAL_Jpg&amp;versionId=068QF00000JFHvLYAX" TargetMode="External"/><Relationship Id="rId61" Type="http://schemas.openxmlformats.org/officeDocument/2006/relationships/hyperlink" Target="https://hivos.my.salesforce.com/sfc/servlet.shepherd/version/renditionDownload?rendition=ORIGINAL_Jpg&amp;versionId=068QF00000JVjZ2YAL" TargetMode="External"/><Relationship Id="rId199" Type="http://schemas.openxmlformats.org/officeDocument/2006/relationships/hyperlink" Target="https://hivos.my.salesforce.com/sfc/servlet.shepherd/version/renditionDownload?rendition=ORIGINAL_Jpg&amp;versionId=068QF00000JbcjOYAR" TargetMode="External"/><Relationship Id="rId571" Type="http://schemas.openxmlformats.org/officeDocument/2006/relationships/hyperlink" Target="https://hivos.my.salesforce.com/sfc/servlet.shepherd/version/renditionDownload?rendition=ORIGINAL_Jpg&amp;versionId=068QF00000JKGqTYAX" TargetMode="External"/><Relationship Id="rId627" Type="http://schemas.openxmlformats.org/officeDocument/2006/relationships/hyperlink" Target="https://hivos.my.salesforce.com/sfc/servlet.shepherd/version/renditionDownload?rendition=ORIGINAL_Jpg&amp;versionId=068QF00000JJrorYAD" TargetMode="External"/><Relationship Id="rId669" Type="http://schemas.openxmlformats.org/officeDocument/2006/relationships/hyperlink" Target="https://hivos.my.salesforce.com/sfc/servlet.shepherd/version/renditionDownload?rendition=ORIGINAL_Jpg&amp;versionId=068QF00000IsCGLYA3" TargetMode="External"/><Relationship Id="rId19" Type="http://schemas.openxmlformats.org/officeDocument/2006/relationships/hyperlink" Target="https://hivos.my.salesforce.com/sfc/servlet.shepherd/version/renditionDownload?rendition=ORIGINAL_Jpg&amp;versionId=068QF00000J7mLCYAZ" TargetMode="External"/><Relationship Id="rId224" Type="http://schemas.openxmlformats.org/officeDocument/2006/relationships/hyperlink" Target="https://hivos.my.salesforce.com/sfc/servlet.shepherd/version/renditionDownload?rendition=ORIGINAL_Jpg&amp;versionId=068QF00000IyLdVYAV" TargetMode="External"/><Relationship Id="rId266" Type="http://schemas.openxmlformats.org/officeDocument/2006/relationships/hyperlink" Target="https://hivos.my.salesforce.com/sfc/servlet.shepherd/version/renditionDownload?rendition=ORIGINAL_Jpg&amp;versionId=068QF00000J3ZRPYA3" TargetMode="External"/><Relationship Id="rId431" Type="http://schemas.openxmlformats.org/officeDocument/2006/relationships/hyperlink" Target="https://hivos.my.salesforce.com/sfc/servlet.shepherd/version/renditionDownload?rendition=ORIGINAL_Jpg&amp;versionId=068QF00000IgFGPYA3" TargetMode="External"/><Relationship Id="rId473" Type="http://schemas.openxmlformats.org/officeDocument/2006/relationships/hyperlink" Target="https://hivos.my.salesforce.com/sfc/servlet.shepherd/version/renditionDownload?rendition=ORIGINAL_Jpg&amp;versionId=068QF00000IuATlYAN" TargetMode="External"/><Relationship Id="rId529" Type="http://schemas.openxmlformats.org/officeDocument/2006/relationships/hyperlink" Target="https://hivos.my.salesforce.com/sfc/servlet.shepherd/version/renditionDownload?rendition=ORIGINAL_Jpg&amp;versionId=068QF00000JBnQgYAL" TargetMode="External"/><Relationship Id="rId680" Type="http://schemas.openxmlformats.org/officeDocument/2006/relationships/hyperlink" Target="https://hivos.my.salesforce.com/sfc/servlet.shepherd/version/renditionDownload?rendition=ORIGINAL_Jpg&amp;versionId=068QF00000J2z6IYAR" TargetMode="External"/><Relationship Id="rId736" Type="http://schemas.openxmlformats.org/officeDocument/2006/relationships/hyperlink" Target="https://hivos.my.salesforce.com/sfc/servlet.shepherd/version/renditionDownload?rendition=ORIGINAL_Jpg&amp;versionId=068QF00000J9wTFYAZ" TargetMode="External"/><Relationship Id="rId30" Type="http://schemas.openxmlformats.org/officeDocument/2006/relationships/hyperlink" Target="https://hivos.my.salesforce.com/sfc/servlet.shepherd/version/renditionDownload?rendition=ORIGINAL_Jpg&amp;versionId=068QF00000JDP45YAH" TargetMode="External"/><Relationship Id="rId126" Type="http://schemas.openxmlformats.org/officeDocument/2006/relationships/hyperlink" Target="https://hivos.my.salesforce.com/sfc/servlet.shepherd/version/renditionDownload?rendition=ORIGINAL_Jpg&amp;versionId=068QF00000JHzDqYAL" TargetMode="External"/><Relationship Id="rId168" Type="http://schemas.openxmlformats.org/officeDocument/2006/relationships/hyperlink" Target="https://hivos.my.salesforce.com/sfc/servlet.shepherd/version/renditionDownload?rendition=ORIGINAL_Jpg&amp;versionId=068QF00000J3dQ8YAJ" TargetMode="External"/><Relationship Id="rId333" Type="http://schemas.openxmlformats.org/officeDocument/2006/relationships/hyperlink" Target="https://hivos.my.salesforce.com/sfc/servlet.shepherd/version/renditionDownload?rendition=ORIGINAL_Jpg&amp;versionId=068QF00000IgEygYAF" TargetMode="External"/><Relationship Id="rId540" Type="http://schemas.openxmlformats.org/officeDocument/2006/relationships/hyperlink" Target="https://hivos.my.salesforce.com/sfc/servlet.shepherd/version/renditionDownload?rendition=ORIGINAL_Jpg&amp;versionId=068QF00000InGvoYAF" TargetMode="External"/><Relationship Id="rId72" Type="http://schemas.openxmlformats.org/officeDocument/2006/relationships/hyperlink" Target="https://hivos.my.salesforce.com/sfc/servlet.shepherd/version/renditionDownload?rendition=ORIGINAL_Jpg&amp;versionId=068QF00000Iu09UYAR" TargetMode="External"/><Relationship Id="rId375" Type="http://schemas.openxmlformats.org/officeDocument/2006/relationships/hyperlink" Target="https://hivos.my.salesforce.com/sfc/servlet.shepherd/version/renditionDownload?rendition=ORIGINAL_Jpg&amp;versionId=068QF00000JnpLIYAZ" TargetMode="External"/><Relationship Id="rId582" Type="http://schemas.openxmlformats.org/officeDocument/2006/relationships/hyperlink" Target="https://hivos.my.salesforce.com/sfc/servlet.shepherd/version/renditionDownload?rendition=ORIGINAL_Jpg&amp;versionId=068QF00000IkkwmYAB" TargetMode="External"/><Relationship Id="rId638" Type="http://schemas.openxmlformats.org/officeDocument/2006/relationships/hyperlink" Target="https://hivos.my.salesforce.com/sfc/servlet.shepherd/version/renditionDownload?rendition=ORIGINAL_Jpg&amp;versionId=068QF00000JPFfHYAX" TargetMode="External"/><Relationship Id="rId3" Type="http://schemas.openxmlformats.org/officeDocument/2006/relationships/hyperlink" Target="https://hivos.my.salesforce.com/sfc/servlet.shepherd/version/renditionDownload?rendition=ORIGINAL_Jpg&amp;versionId=068QF00000J4zoLYAR" TargetMode="External"/><Relationship Id="rId235" Type="http://schemas.openxmlformats.org/officeDocument/2006/relationships/hyperlink" Target="https://hivos.my.salesforce.com/sfc/servlet.shepherd/version/renditionDownload?rendition=ORIGINAL_Jpg&amp;versionId=068QF00000Iy23FYAR" TargetMode="External"/><Relationship Id="rId277" Type="http://schemas.openxmlformats.org/officeDocument/2006/relationships/hyperlink" Target="https://hivos.my.salesforce.com/sfc/servlet.shepherd/version/renditionDownload?rendition=ORIGINAL_Jpg&amp;versionId=068QF00000JK219YAD" TargetMode="External"/><Relationship Id="rId400" Type="http://schemas.openxmlformats.org/officeDocument/2006/relationships/hyperlink" Target="https://hivos.my.salesforce.com/sfc/servlet.shepherd/version/renditionDownload?rendition=ORIGINAL_Jpg&amp;versionId=068QF00000J6J3XYAV" TargetMode="External"/><Relationship Id="rId442" Type="http://schemas.openxmlformats.org/officeDocument/2006/relationships/hyperlink" Target="https://hivos.my.salesforce.com/sfc/servlet.shepherd/version/renditionDownload?rendition=ORIGINAL_Jpg&amp;versionId=068QF00000J4hGMYAZ" TargetMode="External"/><Relationship Id="rId484" Type="http://schemas.openxmlformats.org/officeDocument/2006/relationships/hyperlink" Target="https://hivos.my.salesforce.com/sfc/servlet.shepherd/version/renditionDownload?rendition=ORIGINAL_Jpg&amp;versionId=068QF00000IskzdYAB" TargetMode="External"/><Relationship Id="rId705" Type="http://schemas.openxmlformats.org/officeDocument/2006/relationships/hyperlink" Target="https://hivos.my.salesforce.com/sfc/servlet.shepherd/version/renditionDownload?rendition=ORIGINAL_Jpg&amp;versionId=068QF00000IegFtYAJ" TargetMode="External"/><Relationship Id="rId137" Type="http://schemas.openxmlformats.org/officeDocument/2006/relationships/hyperlink" Target="https://hivos.my.salesforce.com/sfc/servlet.shepherd/version/renditionDownload?rendition=ORIGINAL_Jpg&amp;versionId=068QF00000JrWTiYAN" TargetMode="External"/><Relationship Id="rId302" Type="http://schemas.openxmlformats.org/officeDocument/2006/relationships/hyperlink" Target="https://hivos.my.salesforce.com/sfc/servlet.shepherd/version/renditionDownload?rendition=ORIGINAL_Jpg&amp;versionId=068QF00000Ispw3YAB" TargetMode="External"/><Relationship Id="rId344" Type="http://schemas.openxmlformats.org/officeDocument/2006/relationships/hyperlink" Target="https://hivos.my.salesforce.com/sfc/servlet.shepherd/version/renditionDownload?rendition=ORIGINAL_Jpg&amp;versionId=068QF00000IyFIFYA3" TargetMode="External"/><Relationship Id="rId691" Type="http://schemas.openxmlformats.org/officeDocument/2006/relationships/hyperlink" Target="https://hivos.my.salesforce.com/sfc/servlet.shepherd/version/renditionDownload?rendition=ORIGINAL_Jpg&amp;versionId=068QF00000JBZHJYA5" TargetMode="External"/><Relationship Id="rId747" Type="http://schemas.openxmlformats.org/officeDocument/2006/relationships/hyperlink" Target="https://hivos.my.salesforce.com/sfc/servlet.shepherd/version/renditionDownload?rendition=ORIGINAL_Jpg&amp;versionId=068QF00000JWGTNYA5" TargetMode="External"/><Relationship Id="rId41" Type="http://schemas.openxmlformats.org/officeDocument/2006/relationships/hyperlink" Target="https://hivos.my.salesforce.com/sfc/servlet.shepherd/version/renditionDownload?rendition=ORIGINAL_Jpg&amp;versionId=068QF00000JILSsYAP" TargetMode="External"/><Relationship Id="rId83" Type="http://schemas.openxmlformats.org/officeDocument/2006/relationships/hyperlink" Target="https://hivos.my.salesforce.com/sfc/servlet.shepherd/version/renditionDownload?rendition=ORIGINAL_Jpg&amp;versionId=068QF00000JKIViYAP" TargetMode="External"/><Relationship Id="rId179" Type="http://schemas.openxmlformats.org/officeDocument/2006/relationships/hyperlink" Target="https://hivos.my.salesforce.com/sfc/servlet.shepherd/version/renditionDownload?rendition=ORIGINAL_Jpg&amp;versionId=068QF00000JBiUFYA1" TargetMode="External"/><Relationship Id="rId386" Type="http://schemas.openxmlformats.org/officeDocument/2006/relationships/hyperlink" Target="https://hivos.my.salesforce.com/sfc/servlet.shepherd/version/renditionDownload?rendition=ORIGINAL_Jpg&amp;versionId=068QF00000InxJ8YAJ" TargetMode="External"/><Relationship Id="rId551" Type="http://schemas.openxmlformats.org/officeDocument/2006/relationships/hyperlink" Target="https://hivos.my.salesforce.com/sfc/servlet.shepherd/version/renditionDownload?rendition=ORIGINAL_Jpg&amp;versionId=068QF00000IyYndYAF" TargetMode="External"/><Relationship Id="rId593" Type="http://schemas.openxmlformats.org/officeDocument/2006/relationships/hyperlink" Target="https://hivos.my.salesforce.com/sfc/servlet.shepherd/version/renditionDownload?rendition=ORIGINAL_Jpg&amp;versionId=068QF00000IyBO2YAN" TargetMode="External"/><Relationship Id="rId607" Type="http://schemas.openxmlformats.org/officeDocument/2006/relationships/hyperlink" Target="https://hivos.my.salesforce.com/sfc/servlet.shepherd/version/renditionDownload?rendition=ORIGINAL_Jpg&amp;versionId=068QF00000J8uuwYAB" TargetMode="External"/><Relationship Id="rId649" Type="http://schemas.openxmlformats.org/officeDocument/2006/relationships/hyperlink" Target="https://hivos.my.salesforce.com/sfc/servlet.shepherd/version/renditionDownload?rendition=ORIGINAL_Jpg&amp;versionId=068QF00000Ifun4YAB" TargetMode="External"/><Relationship Id="rId190" Type="http://schemas.openxmlformats.org/officeDocument/2006/relationships/hyperlink" Target="https://hivos.my.salesforce.com/sfc/servlet.shepherd/version/renditionDownload?rendition=ORIGINAL_Jpg&amp;versionId=068QF00000JQCAhYAP" TargetMode="External"/><Relationship Id="rId204" Type="http://schemas.openxmlformats.org/officeDocument/2006/relationships/hyperlink" Target="https://hivos.my.salesforce.com/sfc/servlet.shepherd/version/renditionDownload?rendition=ORIGINAL_Jpg&amp;versionId=068QF00000JYoFaYAL" TargetMode="External"/><Relationship Id="rId246" Type="http://schemas.openxmlformats.org/officeDocument/2006/relationships/hyperlink" Target="https://hivos.my.salesforce.com/sfc/servlet.shepherd/version/renditionDownload?rendition=ORIGINAL_Jpg&amp;versionId=068QF00000JJvEDYA1" TargetMode="External"/><Relationship Id="rId288" Type="http://schemas.openxmlformats.org/officeDocument/2006/relationships/hyperlink" Target="https://hivos.my.salesforce.com/sfc/servlet.shepherd/version/renditionDownload?rendition=ORIGINAL_Jpg&amp;versionId=068QF00000Js0WuYAJ" TargetMode="External"/><Relationship Id="rId411" Type="http://schemas.openxmlformats.org/officeDocument/2006/relationships/hyperlink" Target="https://hivos.my.salesforce.com/sfc/servlet.shepherd/version/renditionDownload?rendition=ORIGINAL_Jpg&amp;versionId=068QF00000JF3QtYAL" TargetMode="External"/><Relationship Id="rId453" Type="http://schemas.openxmlformats.org/officeDocument/2006/relationships/hyperlink" Target="https://hivos.my.salesforce.com/sfc/servlet.shepherd/version/renditionDownload?rendition=ORIGINAL_Jpg&amp;versionId=068QF00000J8o1YYAR" TargetMode="External"/><Relationship Id="rId509" Type="http://schemas.openxmlformats.org/officeDocument/2006/relationships/hyperlink" Target="https://hivos.my.salesforce.com/sfc/servlet.shepherd/version/renditionDownload?rendition=ORIGINAL_Jpg&amp;versionId=068QF00000JNfScYAL" TargetMode="External"/><Relationship Id="rId660" Type="http://schemas.openxmlformats.org/officeDocument/2006/relationships/hyperlink" Target="https://hivos.my.salesforce.com/sfc/servlet.shepherd/version/renditionDownload?rendition=ORIGINAL_Jpg&amp;versionId=068QF00000IlPa8YAF" TargetMode="External"/><Relationship Id="rId106" Type="http://schemas.openxmlformats.org/officeDocument/2006/relationships/hyperlink" Target="https://hivos.my.salesforce.com/sfc/servlet.shepherd/version/renditionDownload?rendition=ORIGINAL_Jpg&amp;versionId=068QF00000IgRW7YAN" TargetMode="External"/><Relationship Id="rId313" Type="http://schemas.openxmlformats.org/officeDocument/2006/relationships/hyperlink" Target="https://hivos.my.salesforce.com/sfc/servlet.shepherd/version/renditionDownload?rendition=ORIGINAL_Jpg&amp;versionId=068QF00000J8QlbYAF" TargetMode="External"/><Relationship Id="rId495" Type="http://schemas.openxmlformats.org/officeDocument/2006/relationships/hyperlink" Target="https://hivos.my.salesforce.com/sfc/servlet.shepherd/version/renditionDownload?rendition=ORIGINAL_Jpg&amp;versionId=068QF00000J92SfYAJ" TargetMode="External"/><Relationship Id="rId716" Type="http://schemas.openxmlformats.org/officeDocument/2006/relationships/hyperlink" Target="https://hivos.my.salesforce.com/sfc/servlet.shepherd/version/renditionDownload?rendition=ORIGINAL_Jpg&amp;versionId=068QF00000InfKhYAJ" TargetMode="External"/><Relationship Id="rId758" Type="http://schemas.openxmlformats.org/officeDocument/2006/relationships/hyperlink" Target="https://hivos.my.salesforce.com/sfc/servlet.shepherd/version/renditionDownload?rendition=ORIGINAL_Jpg&amp;versionId=068QF00000JVJOVYA5" TargetMode="External"/><Relationship Id="rId10" Type="http://schemas.openxmlformats.org/officeDocument/2006/relationships/hyperlink" Target="https://hivos.my.salesforce.com/sfc/servlet.shepherd/version/renditionDownload?rendition=ORIGINAL_Jpg&amp;versionId=068QF00000J5yezYAB" TargetMode="External"/><Relationship Id="rId52" Type="http://schemas.openxmlformats.org/officeDocument/2006/relationships/hyperlink" Target="https://hivos.my.salesforce.com/sfc/servlet.shepherd/version/renditionDownload?rendition=ORIGINAL_Jpg&amp;versionId=068QF00000JTmmcYAD" TargetMode="External"/><Relationship Id="rId94" Type="http://schemas.openxmlformats.org/officeDocument/2006/relationships/hyperlink" Target="https://hivos.my.salesforce.com/sfc/servlet.shepherd/version/renditionDownload?rendition=ORIGINAL_Jpg&amp;versionId=068QF00000JKBhGYAX" TargetMode="External"/><Relationship Id="rId148" Type="http://schemas.openxmlformats.org/officeDocument/2006/relationships/hyperlink" Target="https://hivos.my.salesforce.com/sfc/servlet.shepherd/version/renditionDownload?rendition=ORIGINAL_Jpg&amp;versionId=068QF00000IgNInYAN" TargetMode="External"/><Relationship Id="rId355" Type="http://schemas.openxmlformats.org/officeDocument/2006/relationships/hyperlink" Target="https://hivos.my.salesforce.com/sfc/servlet.shepherd/version/renditionDownload?rendition=ORIGINAL_Jpg&amp;versionId=068QF00000J9y6tYAB" TargetMode="External"/><Relationship Id="rId397" Type="http://schemas.openxmlformats.org/officeDocument/2006/relationships/hyperlink" Target="https://hivos.my.salesforce.com/sfc/servlet.shepherd/version/renditionDownload?rendition=ORIGINAL_Jpg&amp;versionId=068QF00000J5EtqYAF" TargetMode="External"/><Relationship Id="rId520" Type="http://schemas.openxmlformats.org/officeDocument/2006/relationships/hyperlink" Target="https://hivos.my.salesforce.com/sfc/servlet.shepherd/version/renditionDownload?rendition=ORIGINAL_Jpg&amp;versionId=068QF00000J9Ef7YAF" TargetMode="External"/><Relationship Id="rId562" Type="http://schemas.openxmlformats.org/officeDocument/2006/relationships/hyperlink" Target="https://hivos.my.salesforce.com/sfc/servlet.shepherd/version/renditionDownload?rendition=ORIGINAL_Jpg&amp;versionId=068QF00000J90p6YAB" TargetMode="External"/><Relationship Id="rId618" Type="http://schemas.openxmlformats.org/officeDocument/2006/relationships/hyperlink" Target="https://hivos.my.salesforce.com/sfc/servlet.shepherd/version/renditionDownload?rendition=ORIGINAL_Jpg&amp;versionId=068QF00000JJsucYAD" TargetMode="External"/><Relationship Id="rId215" Type="http://schemas.openxmlformats.org/officeDocument/2006/relationships/hyperlink" Target="https://hivos.my.salesforce.com/sfc/servlet.shepherd/version/renditionDownload?rendition=ORIGINAL_Jpg&amp;versionId=068QF00000Isk0LYAR" TargetMode="External"/><Relationship Id="rId257" Type="http://schemas.openxmlformats.org/officeDocument/2006/relationships/hyperlink" Target="https://hivos.my.salesforce.com/sfc/servlet.shepherd/version/renditionDownload?rendition=ORIGINAL_Jpg&amp;versionId=068QF00000IfryuYAB" TargetMode="External"/><Relationship Id="rId422" Type="http://schemas.openxmlformats.org/officeDocument/2006/relationships/hyperlink" Target="https://hivos.my.salesforce.com/sfc/servlet.shepherd/version/renditionDownload?rendition=ORIGINAL_Jpg&amp;versionId=068QF00000JXSnPYAX" TargetMode="External"/><Relationship Id="rId464" Type="http://schemas.openxmlformats.org/officeDocument/2006/relationships/hyperlink" Target="https://hivos.my.salesforce.com/sfc/servlet.shepherd/version/renditionDownload?rendition=ORIGINAL_Jpg&amp;versionId=068QF00000JPBQMYA5" TargetMode="External"/><Relationship Id="rId299" Type="http://schemas.openxmlformats.org/officeDocument/2006/relationships/hyperlink" Target="https://hivos.my.salesforce.com/sfc/servlet.shepherd/version/renditionDownload?rendition=ORIGINAL_Jpg&amp;versionId=068QF00000IsYGuYAN" TargetMode="External"/><Relationship Id="rId727" Type="http://schemas.openxmlformats.org/officeDocument/2006/relationships/hyperlink" Target="https://hivos.my.salesforce.com/sfc/servlet.shepherd/version/renditionDownload?rendition=ORIGINAL_Jpg&amp;versionId=068QF00000J3mq0YAB" TargetMode="External"/><Relationship Id="rId63" Type="http://schemas.openxmlformats.org/officeDocument/2006/relationships/hyperlink" Target="https://hivos.my.salesforce.com/sfc/servlet.shepherd/version/renditionDownload?rendition=ORIGINAL_Jpg&amp;versionId=068QF00000JeLE6YAN" TargetMode="External"/><Relationship Id="rId159" Type="http://schemas.openxmlformats.org/officeDocument/2006/relationships/hyperlink" Target="https://hivos.my.salesforce.com/sfc/servlet.shepherd/version/renditionDownload?rendition=ORIGINAL_Jpg&amp;versionId=068QF00000IsrwIYAR" TargetMode="External"/><Relationship Id="rId366" Type="http://schemas.openxmlformats.org/officeDocument/2006/relationships/hyperlink" Target="https://hivos.my.salesforce.com/sfc/servlet.shepherd/version/renditionDownload?rendition=ORIGINAL_Jpg&amp;versionId=068QF00000JMb63YAD" TargetMode="External"/><Relationship Id="rId573" Type="http://schemas.openxmlformats.org/officeDocument/2006/relationships/hyperlink" Target="https://hivos.my.salesforce.com/sfc/servlet.shepherd/version/renditionDownload?rendition=ORIGINAL_Jpg&amp;versionId=068QF00000JPDqOYAX" TargetMode="External"/><Relationship Id="rId226" Type="http://schemas.openxmlformats.org/officeDocument/2006/relationships/hyperlink" Target="https://hivos.my.salesforce.com/sfc/servlet.shepherd/version/renditionDownload?rendition=ORIGINAL_Jpg&amp;versionId=068QF00000IyHTaYAN" TargetMode="External"/><Relationship Id="rId433" Type="http://schemas.openxmlformats.org/officeDocument/2006/relationships/hyperlink" Target="https://hivos.my.salesforce.com/sfc/servlet.shepherd/version/renditionDownload?rendition=ORIGINAL_Jpg&amp;versionId=068QF00000IgFI1YAN" TargetMode="External"/><Relationship Id="rId640" Type="http://schemas.openxmlformats.org/officeDocument/2006/relationships/hyperlink" Target="https://hivos.my.salesforce.com/sfc/servlet.shepherd/version/renditionDownload?rendition=ORIGINAL_Jpg&amp;versionId=068QF00000JTlGnYAL" TargetMode="External"/><Relationship Id="rId738" Type="http://schemas.openxmlformats.org/officeDocument/2006/relationships/hyperlink" Target="https://hivos.my.salesforce.com/sfc/servlet.shepherd/version/renditionDownload?rendition=ORIGINAL_Jpg&amp;versionId=068QF00000JBRgHYAX" TargetMode="External"/><Relationship Id="rId74" Type="http://schemas.openxmlformats.org/officeDocument/2006/relationships/hyperlink" Target="https://hivos.my.salesforce.com/sfc/servlet.shepherd/version/renditionDownload?rendition=ORIGINAL_Jpg&amp;versionId=068QF00000Iu4bGYAR" TargetMode="External"/><Relationship Id="rId377" Type="http://schemas.openxmlformats.org/officeDocument/2006/relationships/hyperlink" Target="https://hivos.my.salesforce.com/sfc/servlet.shepherd/version/renditionDownload?rendition=ORIGINAL_Jpg&amp;versionId=068QF00000JoDGzYAN" TargetMode="External"/><Relationship Id="rId500" Type="http://schemas.openxmlformats.org/officeDocument/2006/relationships/hyperlink" Target="https://hivos.my.salesforce.com/sfc/servlet.shepherd/version/renditionDownload?rendition=ORIGINAL_Jpg&amp;versionId=068QF00000J8xzHYAR" TargetMode="External"/><Relationship Id="rId584" Type="http://schemas.openxmlformats.org/officeDocument/2006/relationships/hyperlink" Target="https://hivos.my.salesforce.com/sfc/servlet.shepherd/version/renditionDownload?rendition=ORIGINAL_Jpg&amp;versionId=068QF00000IsT5wYAF" TargetMode="External"/><Relationship Id="rId5" Type="http://schemas.openxmlformats.org/officeDocument/2006/relationships/hyperlink" Target="https://hivos.my.salesforce.com/sfc/servlet.shepherd/version/renditionDownload?rendition=ORIGINAL_Jpg&amp;versionId=068QF00000J4zrZYAR" TargetMode="External"/><Relationship Id="rId237" Type="http://schemas.openxmlformats.org/officeDocument/2006/relationships/hyperlink" Target="https://hivos.my.salesforce.com/sfc/servlet.shepherd/version/renditionDownload?rendition=ORIGINAL_Jpg&amp;versionId=068QF00000J99vbYAB" TargetMode="External"/><Relationship Id="rId444" Type="http://schemas.openxmlformats.org/officeDocument/2006/relationships/hyperlink" Target="https://hivos.my.salesforce.com/sfc/servlet.shepherd/version/renditionDownload?rendition=ORIGINAL_Jpg&amp;versionId=068QF00000J4j5GYAR" TargetMode="External"/><Relationship Id="rId651" Type="http://schemas.openxmlformats.org/officeDocument/2006/relationships/hyperlink" Target="https://hivos.my.salesforce.com/sfc/servlet.shepherd/version/renditionDownload?rendition=ORIGINAL_Jpg&amp;versionId=068QF00000IfvzMYAR" TargetMode="External"/><Relationship Id="rId749" Type="http://schemas.openxmlformats.org/officeDocument/2006/relationships/hyperlink" Target="https://hivos.my.salesforce.com/sfc/servlet.shepherd/version/renditionDownload?rendition=ORIGINAL_Jpg&amp;versionId=068QF00000JW5o6YAD" TargetMode="External"/><Relationship Id="rId290" Type="http://schemas.openxmlformats.org/officeDocument/2006/relationships/hyperlink" Target="https://hivos.my.salesforce.com/sfc/servlet.shepherd/version/renditionDownload?rendition=ORIGINAL_Jpg&amp;versionId=068QF00000JryzmYAB" TargetMode="External"/><Relationship Id="rId304" Type="http://schemas.openxmlformats.org/officeDocument/2006/relationships/hyperlink" Target="https://hivos.my.salesforce.com/sfc/servlet.shepherd/version/renditionDownload?rendition=ORIGINAL_Jpg&amp;versionId=068QF00000IsundYAB" TargetMode="External"/><Relationship Id="rId388" Type="http://schemas.openxmlformats.org/officeDocument/2006/relationships/hyperlink" Target="https://hivos.my.salesforce.com/sfc/servlet.shepherd/version/renditionDownload?rendition=ORIGINAL_Jpg&amp;versionId=068QF00000IoeciYAB" TargetMode="External"/><Relationship Id="rId511" Type="http://schemas.openxmlformats.org/officeDocument/2006/relationships/hyperlink" Target="https://hivos.my.salesforce.com/sfc/servlet.shepherd/version/renditionDownload?rendition=ORIGINAL_Jpg&amp;versionId=068QF00000JTkmCYAT" TargetMode="External"/><Relationship Id="rId609" Type="http://schemas.openxmlformats.org/officeDocument/2006/relationships/hyperlink" Target="https://hivos.my.salesforce.com/sfc/servlet.shepherd/version/renditionDownload?rendition=ORIGINAL_Jpg&amp;versionId=068QF00000JBX0xYAH" TargetMode="External"/><Relationship Id="rId85" Type="http://schemas.openxmlformats.org/officeDocument/2006/relationships/hyperlink" Target="https://hivos.my.salesforce.com/sfc/servlet.shepherd/version/renditionDownload?rendition=ORIGINAL_Jpg&amp;versionId=068QF00000JK8JUYA1" TargetMode="External"/><Relationship Id="rId150" Type="http://schemas.openxmlformats.org/officeDocument/2006/relationships/hyperlink" Target="https://hivos.my.salesforce.com/sfc/servlet.shepherd/version/renditionDownload?rendition=ORIGINAL_Jpg&amp;versionId=068QF00000InPeCYAV" TargetMode="External"/><Relationship Id="rId595" Type="http://schemas.openxmlformats.org/officeDocument/2006/relationships/hyperlink" Target="https://hivos.my.salesforce.com/sfc/servlet.shepherd/version/renditionDownload?rendition=ORIGINAL_Jpg&amp;versionId=068QF00000JNKUiYAP" TargetMode="External"/><Relationship Id="rId248" Type="http://schemas.openxmlformats.org/officeDocument/2006/relationships/hyperlink" Target="https://hivos.my.salesforce.com/sfc/servlet.shepherd/version/renditionDownload?rendition=ORIGINAL_Jpg&amp;versionId=068QF00000JQZLlYAP" TargetMode="External"/><Relationship Id="rId455" Type="http://schemas.openxmlformats.org/officeDocument/2006/relationships/hyperlink" Target="https://hivos.my.salesforce.com/sfc/servlet.shepherd/version/renditionDownload?rendition=ORIGINAL_Jpg&amp;versionId=068QF00000JCp74YAD" TargetMode="External"/><Relationship Id="rId662" Type="http://schemas.openxmlformats.org/officeDocument/2006/relationships/hyperlink" Target="https://hivos.my.salesforce.com/sfc/servlet.shepherd/version/renditionDownload?rendition=ORIGINAL_Jpg&amp;versionId=068QF00000IlLmgYAF" TargetMode="External"/><Relationship Id="rId12" Type="http://schemas.openxmlformats.org/officeDocument/2006/relationships/hyperlink" Target="https://hivos.my.salesforce.com/sfc/servlet.shepherd/version/renditionDownload?rendition=ORIGINAL_Jpg&amp;versionId=068QF00000J6qHFYAZ" TargetMode="External"/><Relationship Id="rId108" Type="http://schemas.openxmlformats.org/officeDocument/2006/relationships/hyperlink" Target="https://hivos.my.salesforce.com/sfc/servlet.shepherd/version/renditionDownload?rendition=ORIGINAL_Jpg&amp;versionId=068QF00000IvfwyYAB" TargetMode="External"/><Relationship Id="rId315" Type="http://schemas.openxmlformats.org/officeDocument/2006/relationships/hyperlink" Target="https://hivos.my.salesforce.com/sfc/servlet.shepherd/version/renditionDownload?rendition=ORIGINAL_Jpg&amp;versionId=068QF00000J9OGIYA3" TargetMode="External"/><Relationship Id="rId522" Type="http://schemas.openxmlformats.org/officeDocument/2006/relationships/hyperlink" Target="https://hivos.my.salesforce.com/sfc/servlet.shepherd/version/renditionDownload?rendition=ORIGINAL_Jpg&amp;versionId=068QF00000JFDWfYAP" TargetMode="External"/><Relationship Id="rId96" Type="http://schemas.openxmlformats.org/officeDocument/2006/relationships/hyperlink" Target="https://hivos.my.salesforce.com/sfc/servlet.shepherd/version/renditionDownload?rendition=ORIGINAL_Jpg&amp;versionId=068QF00000Jii7MYAR" TargetMode="External"/><Relationship Id="rId161" Type="http://schemas.openxmlformats.org/officeDocument/2006/relationships/hyperlink" Target="https://hivos.my.salesforce.com/sfc/servlet.shepherd/version/renditionDownload?rendition=ORIGINAL_Jpg&amp;versionId=068QF00000Iy0z5YAB" TargetMode="External"/><Relationship Id="rId399" Type="http://schemas.openxmlformats.org/officeDocument/2006/relationships/hyperlink" Target="https://hivos.my.salesforce.com/sfc/servlet.shepherd/version/renditionDownload?rendition=ORIGINAL_Jpg&amp;versionId=068QF00000J64ZBYAZ" TargetMode="External"/><Relationship Id="rId259" Type="http://schemas.openxmlformats.org/officeDocument/2006/relationships/hyperlink" Target="https://hivos.my.salesforce.com/sfc/servlet.shepherd/version/renditionDownload?rendition=ORIGINAL_Jpg&amp;versionId=068QF00000Ig2cYYAR" TargetMode="External"/><Relationship Id="rId466" Type="http://schemas.openxmlformats.org/officeDocument/2006/relationships/hyperlink" Target="https://hivos.my.salesforce.com/sfc/servlet.shepherd/version/renditionDownload?rendition=ORIGINAL_Jpg&amp;versionId=068QF00000JPGLBYA5" TargetMode="External"/><Relationship Id="rId673" Type="http://schemas.openxmlformats.org/officeDocument/2006/relationships/hyperlink" Target="https://hivos.my.salesforce.com/sfc/servlet.shepherd/version/renditionDownload?rendition=ORIGINAL_Jpg&amp;versionId=068QF00000IxPudYAF" TargetMode="External"/><Relationship Id="rId23" Type="http://schemas.openxmlformats.org/officeDocument/2006/relationships/hyperlink" Target="https://hivos.my.salesforce.com/sfc/servlet.shepherd/version/renditionDownload?rendition=ORIGINAL_Jpg&amp;versionId=068QF00000JAFCXYA5" TargetMode="External"/><Relationship Id="rId119" Type="http://schemas.openxmlformats.org/officeDocument/2006/relationships/hyperlink" Target="https://hivos.my.salesforce.com/sfc/servlet.shepherd/version/renditionDownload?rendition=ORIGINAL_Jpg&amp;versionId=068QF00000JAfyDYAT" TargetMode="External"/><Relationship Id="rId326" Type="http://schemas.openxmlformats.org/officeDocument/2006/relationships/hyperlink" Target="https://hivos.my.salesforce.com/sfc/servlet.shepherd/version/renditionDownload?rendition=ORIGINAL_Jpg&amp;versionId=068QF00000JQRUfYAP" TargetMode="External"/><Relationship Id="rId533" Type="http://schemas.openxmlformats.org/officeDocument/2006/relationships/hyperlink" Target="https://hivos.my.salesforce.com/sfc/servlet.shepherd/version/renditionDownload?rendition=ORIGINAL_Jpg&amp;versionId=068QF00000IgImCYAV" TargetMode="External"/><Relationship Id="rId740" Type="http://schemas.openxmlformats.org/officeDocument/2006/relationships/hyperlink" Target="https://hivos.my.salesforce.com/sfc/servlet.shepherd/version/renditionDownload?rendition=ORIGINAL_Jpg&amp;versionId=068QF00000JBRhtYAH" TargetMode="External"/><Relationship Id="rId172" Type="http://schemas.openxmlformats.org/officeDocument/2006/relationships/hyperlink" Target="https://hivos.my.salesforce.com/sfc/servlet.shepherd/version/renditionDownload?rendition=ORIGINAL_Jpg&amp;versionId=068QF00000J9LQTYA3" TargetMode="External"/><Relationship Id="rId477" Type="http://schemas.openxmlformats.org/officeDocument/2006/relationships/hyperlink" Target="https://hivos.my.salesforce.com/sfc/servlet.shepherd/version/renditionDownload?rendition=ORIGINAL_Jpg&amp;versionId=068QF00000ItvZaYAJ" TargetMode="External"/><Relationship Id="rId600" Type="http://schemas.openxmlformats.org/officeDocument/2006/relationships/hyperlink" Target="https://hivos.my.salesforce.com/sfc/servlet.shepherd/version/renditionDownload?rendition=ORIGINAL_Jpg&amp;versionId=068QF00000J3TQoYAN" TargetMode="External"/><Relationship Id="rId684" Type="http://schemas.openxmlformats.org/officeDocument/2006/relationships/hyperlink" Target="https://hivos.my.salesforce.com/sfc/servlet.shepherd/version/renditionDownload?rendition=ORIGINAL_Jpg&amp;versionId=068QF00000J8wf2YAB" TargetMode="External"/><Relationship Id="rId337" Type="http://schemas.openxmlformats.org/officeDocument/2006/relationships/hyperlink" Target="https://hivos.my.salesforce.com/sfc/servlet.shepherd/version/renditionDownload?rendition=ORIGINAL_Jpg&amp;versionId=068QF00000InF22YAF" TargetMode="External"/><Relationship Id="rId34" Type="http://schemas.openxmlformats.org/officeDocument/2006/relationships/hyperlink" Target="https://hivos.my.salesforce.com/sfc/servlet.shepherd/version/renditionDownload?rendition=ORIGINAL_Jpg&amp;versionId=068QF00000JFBg9YAH" TargetMode="External"/><Relationship Id="rId544" Type="http://schemas.openxmlformats.org/officeDocument/2006/relationships/hyperlink" Target="https://hivos.my.salesforce.com/sfc/servlet.shepherd/version/renditionDownload?rendition=ORIGINAL_Jpg&amp;versionId=068QF00000IsvoXYAR" TargetMode="External"/><Relationship Id="rId751" Type="http://schemas.openxmlformats.org/officeDocument/2006/relationships/hyperlink" Target="https://hivos.my.salesforce.com/sfc/servlet.shepherd/version/renditionDownload?rendition=ORIGINAL_Jpg&amp;versionId=068QF00000JlTIAYA3" TargetMode="External"/><Relationship Id="rId183" Type="http://schemas.openxmlformats.org/officeDocument/2006/relationships/hyperlink" Target="https://hivos.my.salesforce.com/sfc/servlet.shepherd/version/renditionDownload?rendition=ORIGINAL_Jpg&amp;versionId=068QF00000JKjECYA1" TargetMode="External"/><Relationship Id="rId390" Type="http://schemas.openxmlformats.org/officeDocument/2006/relationships/hyperlink" Target="https://hivos.my.salesforce.com/sfc/servlet.shepherd/version/renditionDownload?rendition=ORIGINAL_Jpg&amp;versionId=068QF00000IzSjOYAV" TargetMode="External"/><Relationship Id="rId404" Type="http://schemas.openxmlformats.org/officeDocument/2006/relationships/hyperlink" Target="https://hivos.my.salesforce.com/sfc/servlet.shepherd/version/renditionDownload?rendition=ORIGINAL_Jpg&amp;versionId=068QF00000JAO1KYAX" TargetMode="External"/><Relationship Id="rId611" Type="http://schemas.openxmlformats.org/officeDocument/2006/relationships/hyperlink" Target="https://hivos.my.salesforce.com/sfc/servlet.shepherd/version/renditionDownload?rendition=ORIGINAL_Jpg&amp;versionId=068QF00000JNTwCYAX" TargetMode="External"/><Relationship Id="rId250" Type="http://schemas.openxmlformats.org/officeDocument/2006/relationships/hyperlink" Target="https://hivos.my.salesforce.com/sfc/servlet.shepherd/version/renditionDownload?rendition=ORIGINAL_Jpg&amp;versionId=068QF00000JQZSDYA5" TargetMode="External"/><Relationship Id="rId488" Type="http://schemas.openxmlformats.org/officeDocument/2006/relationships/hyperlink" Target="https://hivos.my.salesforce.com/sfc/servlet.shepherd/version/renditionDownload?rendition=ORIGINAL_Jpg&amp;versionId=068QF00000IuZSEYA3" TargetMode="External"/><Relationship Id="rId695" Type="http://schemas.openxmlformats.org/officeDocument/2006/relationships/hyperlink" Target="https://hivos.my.salesforce.com/sfc/servlet.shepherd/version/renditionDownload?rendition=ORIGINAL_Jpg&amp;versionId=068QF00000JBedWYAT" TargetMode="External"/><Relationship Id="rId709" Type="http://schemas.openxmlformats.org/officeDocument/2006/relationships/hyperlink" Target="https://hivos.my.salesforce.com/sfc/servlet.shepherd/version/renditionDownload?rendition=ORIGINAL_Jpg&amp;versionId=068QF00000IeSEhYAN" TargetMode="External"/><Relationship Id="rId45" Type="http://schemas.openxmlformats.org/officeDocument/2006/relationships/hyperlink" Target="https://hivos.my.salesforce.com/sfc/servlet.shepherd/version/renditionDownload?rendition=ORIGINAL_Jpg&amp;versionId=068QF00000JMwoqYAD" TargetMode="External"/><Relationship Id="rId110" Type="http://schemas.openxmlformats.org/officeDocument/2006/relationships/hyperlink" Target="https://hivos.my.salesforce.com/sfc/servlet.shepherd/version/renditionDownload?rendition=ORIGINAL_Jpg&amp;versionId=068QF00000IwU3ZYAV" TargetMode="External"/><Relationship Id="rId348" Type="http://schemas.openxmlformats.org/officeDocument/2006/relationships/hyperlink" Target="https://hivos.my.salesforce.com/sfc/servlet.shepherd/version/renditionDownload?rendition=ORIGINAL_Jpg&amp;versionId=068QF00000J5Ie5YAF" TargetMode="External"/><Relationship Id="rId555" Type="http://schemas.openxmlformats.org/officeDocument/2006/relationships/hyperlink" Target="https://hivos.my.salesforce.com/sfc/servlet.shepherd/version/renditionDownload?rendition=ORIGINAL_Jpg&amp;versionId=068QF00000IyXQAYA3" TargetMode="External"/><Relationship Id="rId194" Type="http://schemas.openxmlformats.org/officeDocument/2006/relationships/hyperlink" Target="https://hivos.my.salesforce.com/sfc/servlet.shepherd/version/renditionDownload?rendition=ORIGINAL_Jpg&amp;versionId=068QF00000JWthdYAD" TargetMode="External"/><Relationship Id="rId208" Type="http://schemas.openxmlformats.org/officeDocument/2006/relationships/hyperlink" Target="https://hivos.my.salesforce.com/sfc/servlet.shepherd/version/renditionDownload?rendition=ORIGINAL_Jpg&amp;versionId=068QF00000IhVpNYAV" TargetMode="External"/><Relationship Id="rId415" Type="http://schemas.openxmlformats.org/officeDocument/2006/relationships/hyperlink" Target="https://hivos.my.salesforce.com/sfc/servlet.shepherd/version/renditionDownload?rendition=ORIGINAL_Jpg&amp;versionId=068QF00000JODJ2YAP" TargetMode="External"/><Relationship Id="rId622" Type="http://schemas.openxmlformats.org/officeDocument/2006/relationships/hyperlink" Target="https://hivos.my.salesforce.com/sfc/servlet.shepherd/version/renditionDownload?rendition=ORIGINAL_Jpg&amp;versionId=068QF00000JL1SoYAL" TargetMode="External"/><Relationship Id="rId261" Type="http://schemas.openxmlformats.org/officeDocument/2006/relationships/hyperlink" Target="https://hivos.my.salesforce.com/sfc/servlet.shepherd/version/renditionDownload?rendition=ORIGINAL_Jpg&amp;versionId=068QF00000Isn6FYAR" TargetMode="External"/><Relationship Id="rId499" Type="http://schemas.openxmlformats.org/officeDocument/2006/relationships/hyperlink" Target="https://hivos.my.salesforce.com/sfc/servlet.shepherd/version/renditionDownload?rendition=ORIGINAL_Jpg&amp;versionId=068QF00000J8ANVYA3" TargetMode="External"/><Relationship Id="rId56" Type="http://schemas.openxmlformats.org/officeDocument/2006/relationships/hyperlink" Target="https://hivos.my.salesforce.com/sfc/servlet.shepherd/version/renditionDownload?rendition=ORIGINAL_Jpg&amp;versionId=068QF00000JPQPQYA5" TargetMode="External"/><Relationship Id="rId359" Type="http://schemas.openxmlformats.org/officeDocument/2006/relationships/hyperlink" Target="https://hivos.my.salesforce.com/sfc/servlet.shepherd/version/renditionDownload?rendition=ORIGINAL_Jpg&amp;versionId=068QF00000JC6WcYAL" TargetMode="External"/><Relationship Id="rId566" Type="http://schemas.openxmlformats.org/officeDocument/2006/relationships/hyperlink" Target="https://hivos.my.salesforce.com/sfc/servlet.shepherd/version/renditionDownload?rendition=ORIGINAL_Jpg&amp;versionId=068QF00000J8ybzYAB" TargetMode="External"/><Relationship Id="rId121" Type="http://schemas.openxmlformats.org/officeDocument/2006/relationships/hyperlink" Target="https://hivos.my.salesforce.com/sfc/servlet.shepherd/version/renditionDownload?rendition=ORIGINAL_Jpg&amp;versionId=068QF00000JATvTYAX" TargetMode="External"/><Relationship Id="rId219" Type="http://schemas.openxmlformats.org/officeDocument/2006/relationships/hyperlink" Target="https://hivos.my.salesforce.com/sfc/servlet.shepherd/version/renditionDownload?rendition=ORIGINAL_Jpg&amp;versionId=068QF00000IsYwuYAF" TargetMode="External"/><Relationship Id="rId426" Type="http://schemas.openxmlformats.org/officeDocument/2006/relationships/hyperlink" Target="https://hivos.my.salesforce.com/sfc/servlet.shepherd/version/renditionDownload?rendition=ORIGINAL_Jpg&amp;versionId=068QF00000JhIOhYAN" TargetMode="External"/><Relationship Id="rId633" Type="http://schemas.openxmlformats.org/officeDocument/2006/relationships/hyperlink" Target="https://hivos.my.salesforce.com/sfc/servlet.shepherd/version/renditionDownload?rendition=ORIGINAL_Jpg&amp;versionId=068QF00000JOh7MYAT" TargetMode="External"/><Relationship Id="rId67" Type="http://schemas.openxmlformats.org/officeDocument/2006/relationships/hyperlink" Target="https://hivos.my.salesforce.com/sfc/servlet.shepherd/version/renditionDownload?rendition=ORIGINAL_Jpg&amp;versionId=068QF00000IcZVXYA3" TargetMode="External"/><Relationship Id="rId272" Type="http://schemas.openxmlformats.org/officeDocument/2006/relationships/hyperlink" Target="https://hivos.my.salesforce.com/sfc/servlet.shepherd/version/renditionDownload?rendition=ORIGINAL_Jpg&amp;versionId=068QF00000JAfYQYA1" TargetMode="External"/><Relationship Id="rId577" Type="http://schemas.openxmlformats.org/officeDocument/2006/relationships/hyperlink" Target="https://hivos.my.salesforce.com/sfc/servlet.shepherd/version/renditionDownload?rendition=ORIGINAL_Jpg&amp;versionId=068QF00000JPjIPYA1" TargetMode="External"/><Relationship Id="rId700" Type="http://schemas.openxmlformats.org/officeDocument/2006/relationships/hyperlink" Target="https://hivos.my.salesforce.com/sfc/servlet.shepherd/version/renditionDownload?rendition=ORIGINAL_Jpg&amp;versionId=068QF00000JGEaMYAX" TargetMode="External"/><Relationship Id="rId132" Type="http://schemas.openxmlformats.org/officeDocument/2006/relationships/hyperlink" Target="https://hivos.my.salesforce.com/sfc/servlet.shepherd/version/renditionDownload?rendition=ORIGINAL_Jpg&amp;versionId=068QF00000JSkhiYAD" TargetMode="External"/><Relationship Id="rId437" Type="http://schemas.openxmlformats.org/officeDocument/2006/relationships/hyperlink" Target="https://hivos.my.salesforce.com/sfc/servlet.shepherd/version/renditionDownload?rendition=ORIGINAL_Jpg&amp;versionId=068QF00000IySwsYAF" TargetMode="External"/><Relationship Id="rId644" Type="http://schemas.openxmlformats.org/officeDocument/2006/relationships/hyperlink" Target="https://hivos.my.salesforce.com/sfc/servlet.shepherd/version/renditionDownload?rendition=ORIGINAL_Jpg&amp;versionId=068QF00000JYETqYAP" TargetMode="External"/><Relationship Id="rId283" Type="http://schemas.openxmlformats.org/officeDocument/2006/relationships/hyperlink" Target="https://hivos.my.salesforce.com/sfc/servlet.shepherd/version/renditionDownload?rendition=ORIGINAL_Jpg&amp;versionId=068QF00000JWjISYA1" TargetMode="External"/><Relationship Id="rId490" Type="http://schemas.openxmlformats.org/officeDocument/2006/relationships/hyperlink" Target="https://hivos.my.salesforce.com/sfc/servlet.shepherd/version/renditionDownload?rendition=ORIGINAL_Jpg&amp;versionId=068QF00000Iw6qfYAB" TargetMode="External"/><Relationship Id="rId504" Type="http://schemas.openxmlformats.org/officeDocument/2006/relationships/hyperlink" Target="https://hivos.my.salesforce.com/sfc/servlet.shepherd/version/renditionDownload?rendition=ORIGINAL_Jpg&amp;versionId=068QF00000JBcvAYAT" TargetMode="External"/><Relationship Id="rId711" Type="http://schemas.openxmlformats.org/officeDocument/2006/relationships/hyperlink" Target="https://hivos.my.salesforce.com/sfc/servlet.shepherd/version/renditionDownload?rendition=ORIGINAL_Jpg&amp;versionId=068QF00000IeF64YAF" TargetMode="External"/><Relationship Id="rId78" Type="http://schemas.openxmlformats.org/officeDocument/2006/relationships/hyperlink" Target="https://hivos.my.salesforce.com/sfc/servlet.shepherd/version/renditionDownload?rendition=ORIGINAL_Jpg&amp;versionId=068QF00000JKAoMYAX" TargetMode="External"/><Relationship Id="rId143" Type="http://schemas.openxmlformats.org/officeDocument/2006/relationships/hyperlink" Target="https://hivos.my.salesforce.com/sfc/servlet.shepherd/version/renditionDownload?rendition=ORIGINAL_Jpg&amp;versionId=068QF00000JrSZcYAN" TargetMode="External"/><Relationship Id="rId350" Type="http://schemas.openxmlformats.org/officeDocument/2006/relationships/hyperlink" Target="https://hivos.my.salesforce.com/sfc/servlet.shepherd/version/renditionDownload?rendition=ORIGINAL_Jpg&amp;versionId=068QF00000J5EiZYAV" TargetMode="External"/><Relationship Id="rId588" Type="http://schemas.openxmlformats.org/officeDocument/2006/relationships/hyperlink" Target="https://hivos.my.salesforce.com/sfc/servlet.shepherd/version/renditionDownload?rendition=ORIGINAL_Jpg&amp;versionId=068QF00000IuF8TYAV" TargetMode="External"/><Relationship Id="rId9" Type="http://schemas.openxmlformats.org/officeDocument/2006/relationships/hyperlink" Target="https://hivos.my.salesforce.com/sfc/servlet.shepherd/version/renditionDownload?rendition=ORIGINAL_Jpg&amp;versionId=068QF00000J6CoOYAV" TargetMode="External"/><Relationship Id="rId210" Type="http://schemas.openxmlformats.org/officeDocument/2006/relationships/hyperlink" Target="https://hivos.my.salesforce.com/sfc/servlet.shepherd/version/renditionDownload?rendition=ORIGINAL_Jpg&amp;versionId=068QF00000IjbIoYAJ" TargetMode="External"/><Relationship Id="rId448" Type="http://schemas.openxmlformats.org/officeDocument/2006/relationships/hyperlink" Target="https://hivos.my.salesforce.com/sfc/servlet.shepherd/version/renditionDownload?rendition=ORIGINAL_Jpg&amp;versionId=068QF00000J8xzGYAR" TargetMode="External"/><Relationship Id="rId655" Type="http://schemas.openxmlformats.org/officeDocument/2006/relationships/hyperlink" Target="https://hivos.my.salesforce.com/sfc/servlet.shepherd/version/renditionDownload?rendition=ORIGINAL_Jpg&amp;versionId=068QF00000IfMNBYA3" TargetMode="External"/><Relationship Id="rId294" Type="http://schemas.openxmlformats.org/officeDocument/2006/relationships/hyperlink" Target="https://hivos.my.salesforce.com/sfc/servlet.shepherd/version/renditionDownload?rendition=ORIGINAL_Jpg&amp;versionId=068QF00000IgkVXYAZ" TargetMode="External"/><Relationship Id="rId308" Type="http://schemas.openxmlformats.org/officeDocument/2006/relationships/hyperlink" Target="https://hivos.my.salesforce.com/sfc/servlet.shepherd/version/renditionDownload?rendition=ORIGINAL_Jpg&amp;versionId=068QF00000IyWaXYAV" TargetMode="External"/><Relationship Id="rId515" Type="http://schemas.openxmlformats.org/officeDocument/2006/relationships/hyperlink" Target="https://hivos.my.salesforce.com/sfc/servlet.shepherd/version/renditionDownload?rendition=ORIGINAL_Jpg&amp;versionId=068QF00000JzzN5YAJ" TargetMode="External"/><Relationship Id="rId722" Type="http://schemas.openxmlformats.org/officeDocument/2006/relationships/hyperlink" Target="https://hivos.my.salesforce.com/sfc/servlet.shepherd/version/renditionDownload?rendition=ORIGINAL_Jpg&amp;versionId=068QF00000It5xZYAR" TargetMode="External"/><Relationship Id="rId89" Type="http://schemas.openxmlformats.org/officeDocument/2006/relationships/hyperlink" Target="https://hivos.my.salesforce.com/sfc/servlet.shepherd/version/renditionDownload?rendition=ORIGINAL_Jpg&amp;versionId=068QF00000JKJYHYA5" TargetMode="External"/><Relationship Id="rId154" Type="http://schemas.openxmlformats.org/officeDocument/2006/relationships/hyperlink" Target="https://hivos.my.salesforce.com/sfc/servlet.shepherd/version/renditionDownload?rendition=ORIGINAL_Jpg&amp;versionId=068QF00000InEitYAF" TargetMode="External"/><Relationship Id="rId361" Type="http://schemas.openxmlformats.org/officeDocument/2006/relationships/hyperlink" Target="https://hivos.my.salesforce.com/sfc/servlet.shepherd/version/renditionDownload?rendition=ORIGINAL_Jpg&amp;versionId=068QF00000JC8enYAD" TargetMode="External"/><Relationship Id="rId599" Type="http://schemas.openxmlformats.org/officeDocument/2006/relationships/hyperlink" Target="https://hivos.my.salesforce.com/sfc/servlet.shepherd/version/renditionDownload?rendition=ORIGINAL_Jpg&amp;versionId=068QF00000J3VUBYA3" TargetMode="External"/><Relationship Id="rId459" Type="http://schemas.openxmlformats.org/officeDocument/2006/relationships/hyperlink" Target="https://hivos.my.salesforce.com/sfc/servlet.shepherd/version/renditionDownload?rendition=ORIGINAL_Jpg&amp;versionId=068QF00000JJzcjYAD" TargetMode="External"/><Relationship Id="rId666" Type="http://schemas.openxmlformats.org/officeDocument/2006/relationships/hyperlink" Target="https://hivos.my.salesforce.com/sfc/servlet.shepherd/version/renditionDownload?rendition=ORIGINAL_Jpg&amp;versionId=068QF00000Is3csYAB" TargetMode="External"/><Relationship Id="rId16" Type="http://schemas.openxmlformats.org/officeDocument/2006/relationships/hyperlink" Target="https://hivos.my.salesforce.com/sfc/servlet.shepherd/version/renditionDownload?rendition=ORIGINAL_Jpg&amp;versionId=068QF00000JSIOtYAP" TargetMode="External"/><Relationship Id="rId221" Type="http://schemas.openxmlformats.org/officeDocument/2006/relationships/hyperlink" Target="https://hivos.my.salesforce.com/sfc/servlet.shepherd/version/renditionDownload?rendition=ORIGINAL_Jpg&amp;versionId=068QF00000IsskEYAR" TargetMode="External"/><Relationship Id="rId319" Type="http://schemas.openxmlformats.org/officeDocument/2006/relationships/hyperlink" Target="https://hivos.my.salesforce.com/sfc/servlet.shepherd/version/renditionDownload?rendition=ORIGINAL_Jpg&amp;versionId=068QF00000JC0anYAD" TargetMode="External"/><Relationship Id="rId526" Type="http://schemas.openxmlformats.org/officeDocument/2006/relationships/hyperlink" Target="https://hivos.my.salesforce.com/sfc/servlet.shepherd/version/renditionDownload?rendition=ORIGINAL_Jpg&amp;versionId=068QF00000J9xnWYAR" TargetMode="External"/><Relationship Id="rId733" Type="http://schemas.openxmlformats.org/officeDocument/2006/relationships/hyperlink" Target="https://hivos.my.salesforce.com/sfc/servlet.shepherd/version/renditionDownload?rendition=ORIGINAL_Jpg&amp;versionId=068QF00000J9uHmYAJ" TargetMode="External"/><Relationship Id="rId165" Type="http://schemas.openxmlformats.org/officeDocument/2006/relationships/hyperlink" Target="https://hivos.my.salesforce.com/sfc/servlet.shepherd/version/renditionDownload?rendition=ORIGINAL_Jpg&amp;versionId=068QF00000IyR1NYAV" TargetMode="External"/><Relationship Id="rId372" Type="http://schemas.openxmlformats.org/officeDocument/2006/relationships/hyperlink" Target="https://hivos.my.salesforce.com/sfc/servlet.shepherd/version/renditionDownload?rendition=ORIGINAL_Jpg&amp;versionId=068QF00000JQ0xVYAT" TargetMode="External"/><Relationship Id="rId677" Type="http://schemas.openxmlformats.org/officeDocument/2006/relationships/hyperlink" Target="https://hivos.my.salesforce.com/sfc/servlet.shepherd/version/renditionDownload?rendition=ORIGINAL_Jpg&amp;versionId=068QF00000J3aVUYAZ" TargetMode="External"/><Relationship Id="rId232" Type="http://schemas.openxmlformats.org/officeDocument/2006/relationships/hyperlink" Target="https://hivos.my.salesforce.com/sfc/servlet.shepherd/version/renditionDownload?rendition=ORIGINAL_Jpg&amp;versionId=068QF00000J4iIvYAJ" TargetMode="External"/><Relationship Id="rId27" Type="http://schemas.openxmlformats.org/officeDocument/2006/relationships/hyperlink" Target="https://hivos.my.salesforce.com/sfc/servlet.shepherd/version/renditionDownload?rendition=ORIGINAL_Jpg&amp;versionId=068QF00000JD7f4YAD" TargetMode="External"/><Relationship Id="rId537" Type="http://schemas.openxmlformats.org/officeDocument/2006/relationships/hyperlink" Target="https://hivos.my.salesforce.com/sfc/servlet.shepherd/version/renditionDownload?rendition=ORIGINAL_Jpg&amp;versionId=068QF00000IgUnJYAV" TargetMode="External"/><Relationship Id="rId744" Type="http://schemas.openxmlformats.org/officeDocument/2006/relationships/hyperlink" Target="https://hivos.my.salesforce.com/sfc/servlet.shepherd/version/renditionDownload?rendition=ORIGINAL_Jpg&amp;versionId=068QF00000JIQ9MYAX" TargetMode="External"/><Relationship Id="rId80" Type="http://schemas.openxmlformats.org/officeDocument/2006/relationships/hyperlink" Target="https://hivos.my.salesforce.com/sfc/servlet.shepherd/version/renditionDownload?rendition=ORIGINAL_Jpg&amp;versionId=068QF00000JK7DkYAL" TargetMode="External"/><Relationship Id="rId176" Type="http://schemas.openxmlformats.org/officeDocument/2006/relationships/hyperlink" Target="https://hivos.my.salesforce.com/sfc/servlet.shepherd/version/renditionDownload?rendition=ORIGINAL_Jpg&amp;versionId=068QF00000JBqZqYAL" TargetMode="External"/><Relationship Id="rId383" Type="http://schemas.openxmlformats.org/officeDocument/2006/relationships/hyperlink" Target="https://hivos.my.salesforce.com/sfc/servlet.shepherd/version/renditionDownload?rendition=ORIGINAL_Jpg&amp;versionId=068QF00000Io58bYAB" TargetMode="External"/><Relationship Id="rId590" Type="http://schemas.openxmlformats.org/officeDocument/2006/relationships/hyperlink" Target="https://hivos.my.salesforce.com/sfc/servlet.shepherd/version/renditionDownload?rendition=ORIGINAL_Jpg&amp;versionId=068QF00000IxyDxYAJ" TargetMode="External"/><Relationship Id="rId604" Type="http://schemas.openxmlformats.org/officeDocument/2006/relationships/hyperlink" Target="https://hivos.my.salesforce.com/sfc/servlet.shepherd/version/renditionDownload?rendition=ORIGINAL_Jpg&amp;versionId=068QF00000J8cEsYAJ" TargetMode="External"/><Relationship Id="rId243" Type="http://schemas.openxmlformats.org/officeDocument/2006/relationships/hyperlink" Target="https://hivos.my.salesforce.com/sfc/servlet.shepherd/version/renditionDownload?rendition=ORIGINAL_Jpg&amp;versionId=068QF00000JK29DYAT" TargetMode="External"/><Relationship Id="rId450" Type="http://schemas.openxmlformats.org/officeDocument/2006/relationships/hyperlink" Target="https://hivos.my.salesforce.com/sfc/servlet.shepherd/version/renditionDownload?rendition=ORIGINAL_Jpg&amp;versionId=068QF00000J8yQfYAJ" TargetMode="External"/><Relationship Id="rId688" Type="http://schemas.openxmlformats.org/officeDocument/2006/relationships/hyperlink" Target="https://hivos.my.salesforce.com/sfc/servlet.shepherd/version/renditionDownload?rendition=ORIGINAL_Jpg&amp;versionId=068QF00000J8wANYAZ" TargetMode="External"/><Relationship Id="rId38" Type="http://schemas.openxmlformats.org/officeDocument/2006/relationships/hyperlink" Target="https://hivos.my.salesforce.com/sfc/servlet.shepherd/version/renditionDownload?rendition=ORIGINAL_Jpg&amp;versionId=068QF00000JHPGuYAP" TargetMode="External"/><Relationship Id="rId103" Type="http://schemas.openxmlformats.org/officeDocument/2006/relationships/hyperlink" Target="https://hivos.my.salesforce.com/sfc/servlet.shepherd/version/renditionDownload?rendition=ORIGINAL_Jpg&amp;versionId=068QF00000IgSOxYAN" TargetMode="External"/><Relationship Id="rId310" Type="http://schemas.openxmlformats.org/officeDocument/2006/relationships/hyperlink" Target="https://hivos.my.salesforce.com/sfc/servlet.shepherd/version/renditionDownload?rendition=ORIGINAL_Jpg&amp;versionId=068QF00000J3VXVYA3" TargetMode="External"/><Relationship Id="rId548" Type="http://schemas.openxmlformats.org/officeDocument/2006/relationships/hyperlink" Target="https://hivos.my.salesforce.com/sfc/servlet.shepherd/version/renditionDownload?rendition=ORIGINAL_Jpg&amp;versionId=068QF00000IsevqYAB" TargetMode="External"/><Relationship Id="rId755" Type="http://schemas.openxmlformats.org/officeDocument/2006/relationships/hyperlink" Target="https://hivos.my.salesforce.com/sfc/servlet.shepherd/version/renditionDownload?rendition=ORIGINAL_Jpg&amp;versionId=068QF00000JZqbvYAD" TargetMode="External"/><Relationship Id="rId91" Type="http://schemas.openxmlformats.org/officeDocument/2006/relationships/hyperlink" Target="https://hivos.my.salesforce.com/sfc/servlet.shepherd/version/renditionDownload?rendition=ORIGINAL_Jpg&amp;versionId=068QF00000JKKEBYA5" TargetMode="External"/><Relationship Id="rId187" Type="http://schemas.openxmlformats.org/officeDocument/2006/relationships/hyperlink" Target="https://hivos.my.salesforce.com/sfc/servlet.shepherd/version/renditionDownload?rendition=ORIGINAL_Jpg&amp;versionId=068QF00000JQ1OyYAL" TargetMode="External"/><Relationship Id="rId394" Type="http://schemas.openxmlformats.org/officeDocument/2006/relationships/hyperlink" Target="https://hivos.my.salesforce.com/sfc/servlet.shepherd/version/renditionDownload?rendition=ORIGINAL_Jpg&amp;versionId=068QF00000J0oI6YAJ" TargetMode="External"/><Relationship Id="rId408" Type="http://schemas.openxmlformats.org/officeDocument/2006/relationships/hyperlink" Target="https://hivos.my.salesforce.com/sfc/servlet.shepherd/version/renditionDownload?rendition=ORIGINAL_Jpg&amp;versionId=068QF00000JAOcRYAX" TargetMode="External"/><Relationship Id="rId615" Type="http://schemas.openxmlformats.org/officeDocument/2006/relationships/hyperlink" Target="https://hivos.my.salesforce.com/sfc/servlet.shepherd/version/renditionDownload?rendition=ORIGINAL_Jpg&amp;versionId=068QF00000JBgCKYA1" TargetMode="External"/><Relationship Id="rId254" Type="http://schemas.openxmlformats.org/officeDocument/2006/relationships/hyperlink" Target="https://hivos.my.salesforce.com/sfc/servlet.shepherd/version/renditionDownload?rendition=ORIGINAL_Jpg&amp;versionId=068QF00000JZa7JYAT" TargetMode="External"/><Relationship Id="rId699" Type="http://schemas.openxmlformats.org/officeDocument/2006/relationships/hyperlink" Target="https://hivos.my.salesforce.com/sfc/servlet.shepherd/version/renditionDownload?rendition=ORIGINAL_Jpg&amp;versionId=068QF00000JG4hWYAT" TargetMode="External"/><Relationship Id="rId49" Type="http://schemas.openxmlformats.org/officeDocument/2006/relationships/hyperlink" Target="https://hivos.my.salesforce.com/sfc/servlet.shepherd/version/renditionDownload?rendition=ORIGINAL_Jpg&amp;versionId=068QF00000JOB5rYAH" TargetMode="External"/><Relationship Id="rId114" Type="http://schemas.openxmlformats.org/officeDocument/2006/relationships/hyperlink" Target="https://hivos.my.salesforce.com/sfc/servlet.shepherd/version/renditionDownload?rendition=ORIGINAL_Jpg&amp;versionId=068QF00000J7KjqYAF" TargetMode="External"/><Relationship Id="rId461" Type="http://schemas.openxmlformats.org/officeDocument/2006/relationships/hyperlink" Target="https://hivos.my.salesforce.com/sfc/servlet.shepherd/version/renditionDownload?rendition=ORIGINAL_Jpg&amp;versionId=068QF00000JJXdMYAX" TargetMode="External"/><Relationship Id="rId559" Type="http://schemas.openxmlformats.org/officeDocument/2006/relationships/hyperlink" Target="https://hivos.my.salesforce.com/sfc/servlet.shepherd/version/renditionDownload?rendition=ORIGINAL_Jpg&amp;versionId=068QF00000J3ZhTYAV" TargetMode="External"/><Relationship Id="rId198" Type="http://schemas.openxmlformats.org/officeDocument/2006/relationships/hyperlink" Target="https://hivos.my.salesforce.com/sfc/servlet.shepherd/version/renditionDownload?rendition=ORIGINAL_Jpg&amp;versionId=068QF00000JbuBZYAZ" TargetMode="External"/><Relationship Id="rId321" Type="http://schemas.openxmlformats.org/officeDocument/2006/relationships/hyperlink" Target="https://hivos.my.salesforce.com/sfc/servlet.shepherd/version/renditionDownload?rendition=ORIGINAL_Jpg&amp;versionId=068QF00000JK3jaYAD" TargetMode="External"/><Relationship Id="rId419" Type="http://schemas.openxmlformats.org/officeDocument/2006/relationships/hyperlink" Target="https://hivos.my.salesforce.com/sfc/servlet.shepherd/version/renditionDownload?rendition=ORIGINAL_Jpg&amp;versionId=068QF00000JOXzFYAX" TargetMode="External"/><Relationship Id="rId626" Type="http://schemas.openxmlformats.org/officeDocument/2006/relationships/hyperlink" Target="https://hivos.my.salesforce.com/sfc/servlet.shepherd/version/renditionDownload?rendition=ORIGINAL_Jpg&amp;versionId=068QF00000JKlKrYAL" TargetMode="External"/><Relationship Id="rId265" Type="http://schemas.openxmlformats.org/officeDocument/2006/relationships/hyperlink" Target="https://hivos.my.salesforce.com/sfc/servlet.shepherd/version/renditionDownload?rendition=ORIGINAL_Jpg&amp;versionId=068QF00000JEpcPYAT" TargetMode="External"/><Relationship Id="rId472" Type="http://schemas.openxmlformats.org/officeDocument/2006/relationships/hyperlink" Target="https://hivos.my.salesforce.com/sfc/servlet.shepherd/version/renditionDownload?rendition=ORIGINAL_Jpg&amp;versionId=068QF00000IdEoqYAF" TargetMode="External"/><Relationship Id="rId125" Type="http://schemas.openxmlformats.org/officeDocument/2006/relationships/hyperlink" Target="https://hivos.my.salesforce.com/sfc/servlet.shepherd/version/renditionDownload?rendition=ORIGINAL_Jpg&amp;versionId=068QF00000JHvVHYA1" TargetMode="External"/><Relationship Id="rId332" Type="http://schemas.openxmlformats.org/officeDocument/2006/relationships/hyperlink" Target="https://hivos.my.salesforce.com/sfc/servlet.shepherd/version/renditionDownload?rendition=ORIGINAL_Jpg&amp;versionId=068QF00000Ig4eNYAR" TargetMode="External"/><Relationship Id="rId637" Type="http://schemas.openxmlformats.org/officeDocument/2006/relationships/hyperlink" Target="https://hivos.my.salesforce.com/sfc/servlet.shepherd/version/renditionDownload?rendition=ORIGINAL_Jpg&amp;versionId=068QF00000JP9RpYAL" TargetMode="External"/><Relationship Id="rId276" Type="http://schemas.openxmlformats.org/officeDocument/2006/relationships/hyperlink" Target="https://hivos.my.salesforce.com/sfc/servlet.shepherd/version/renditionDownload?rendition=ORIGINAL_Jpg&amp;versionId=068QF00000JK7btYAD" TargetMode="External"/><Relationship Id="rId483" Type="http://schemas.openxmlformats.org/officeDocument/2006/relationships/hyperlink" Target="https://hivos.my.salesforce.com/sfc/servlet.shepherd/version/renditionDownload?rendition=ORIGINAL_Jpg&amp;versionId=068QF00000Inul6YAB" TargetMode="External"/><Relationship Id="rId690" Type="http://schemas.openxmlformats.org/officeDocument/2006/relationships/hyperlink" Target="https://hivos.my.salesforce.com/sfc/servlet.shepherd/version/renditionDownload?rendition=ORIGINAL_Jpg&amp;versionId=068QF00000JBegjYAD" TargetMode="External"/><Relationship Id="rId704" Type="http://schemas.openxmlformats.org/officeDocument/2006/relationships/hyperlink" Target="https://hivos.my.salesforce.com/sfc/servlet.shepherd/version/renditionDownload?rendition=ORIGINAL_Jpg&amp;versionId=068QF00000JMHnGYAX" TargetMode="External"/><Relationship Id="rId40" Type="http://schemas.openxmlformats.org/officeDocument/2006/relationships/hyperlink" Target="https://hivos.my.salesforce.com/sfc/servlet.shepherd/version/renditionDownload?rendition=ORIGINAL_Jpg&amp;versionId=068QF00000JI8NbYAL" TargetMode="External"/><Relationship Id="rId136" Type="http://schemas.openxmlformats.org/officeDocument/2006/relationships/hyperlink" Target="https://hivos.my.salesforce.com/sfc/servlet.shepherd/version/renditionDownload?rendition=ORIGINAL_Jpg&amp;versionId=068QF00000Jr3BVYAZ" TargetMode="External"/><Relationship Id="rId343" Type="http://schemas.openxmlformats.org/officeDocument/2006/relationships/hyperlink" Target="https://hivos.my.salesforce.com/sfc/servlet.shepherd/version/renditionDownload?rendition=ORIGINAL_Jpg&amp;versionId=068QF00000IyML3YAN" TargetMode="External"/><Relationship Id="rId550" Type="http://schemas.openxmlformats.org/officeDocument/2006/relationships/hyperlink" Target="https://hivos.my.salesforce.com/sfc/servlet.shepherd/version/renditionDownload?rendition=ORIGINAL_Jpg&amp;versionId=068QF00000Ishs9YAB" TargetMode="External"/><Relationship Id="rId203" Type="http://schemas.openxmlformats.org/officeDocument/2006/relationships/hyperlink" Target="https://hivos.my.salesforce.com/sfc/servlet.shepherd/version/renditionDownload?rendition=ORIGINAL_Jpg&amp;versionId=068QF00000Jl3h3YAB" TargetMode="External"/><Relationship Id="rId648" Type="http://schemas.openxmlformats.org/officeDocument/2006/relationships/hyperlink" Target="https://hivos.my.salesforce.com/sfc/servlet.shepherd/version/renditionDownload?rendition=ORIGINAL_Jpg&amp;versionId=068QF00000Ig5IjYAJ" TargetMode="External"/><Relationship Id="rId287" Type="http://schemas.openxmlformats.org/officeDocument/2006/relationships/hyperlink" Target="https://hivos.my.salesforce.com/sfc/servlet.shepherd/version/renditionDownload?rendition=ORIGINAL_Jpg&amp;versionId=068QF00000Js2VBYAZ" TargetMode="External"/><Relationship Id="rId410" Type="http://schemas.openxmlformats.org/officeDocument/2006/relationships/hyperlink" Target="https://hivos.my.salesforce.com/sfc/servlet.shepherd/version/renditionDownload?rendition=ORIGINAL_Jpg&amp;versionId=068QF00000JF43ZYAT" TargetMode="External"/><Relationship Id="rId494" Type="http://schemas.openxmlformats.org/officeDocument/2006/relationships/hyperlink" Target="https://hivos.my.salesforce.com/sfc/servlet.shepherd/version/renditionDownload?rendition=ORIGINAL_Jpg&amp;versionId=068QF00000IyFWbYAN" TargetMode="External"/><Relationship Id="rId508" Type="http://schemas.openxmlformats.org/officeDocument/2006/relationships/hyperlink" Target="https://hivos.my.salesforce.com/sfc/servlet.shepherd/version/renditionDownload?rendition=ORIGINAL_Jpg&amp;versionId=068QF00000JNV9uYAH" TargetMode="External"/><Relationship Id="rId715" Type="http://schemas.openxmlformats.org/officeDocument/2006/relationships/hyperlink" Target="https://hivos.my.salesforce.com/sfc/servlet.shepherd/version/renditionDownload?rendition=ORIGINAL_Jpg&amp;versionId=068QF00000InvHJYAZ" TargetMode="External"/><Relationship Id="rId147" Type="http://schemas.openxmlformats.org/officeDocument/2006/relationships/hyperlink" Target="https://hivos.my.salesforce.com/sfc/servlet.shepherd/version/renditionDownload?rendition=ORIGINAL_Jpg&amp;versionId=068QF00000IgNHBYA3" TargetMode="External"/><Relationship Id="rId354" Type="http://schemas.openxmlformats.org/officeDocument/2006/relationships/hyperlink" Target="https://hivos.my.salesforce.com/sfc/servlet.shepherd/version/renditionDownload?rendition=ORIGINAL_Jpg&amp;versionId=068QF00000JA78XYAT" TargetMode="External"/><Relationship Id="rId51" Type="http://schemas.openxmlformats.org/officeDocument/2006/relationships/hyperlink" Target="https://hivos.my.salesforce.com/sfc/servlet.shepherd/version/renditionDownload?rendition=ORIGINAL_Jpg&amp;versionId=068QF00000JTVqgYAH" TargetMode="External"/><Relationship Id="rId561" Type="http://schemas.openxmlformats.org/officeDocument/2006/relationships/hyperlink" Target="https://hivos.my.salesforce.com/sfc/servlet.shepherd/version/renditionDownload?rendition=ORIGINAL_Jpg&amp;versionId=068QF00000J90nUYAR" TargetMode="External"/><Relationship Id="rId659" Type="http://schemas.openxmlformats.org/officeDocument/2006/relationships/hyperlink" Target="https://hivos.my.salesforce.com/sfc/servlet.shepherd/version/renditionDownload?rendition=ORIGINAL_Jpg&amp;versionId=068QF00000IfyIqYAJ" TargetMode="External"/><Relationship Id="rId214" Type="http://schemas.openxmlformats.org/officeDocument/2006/relationships/hyperlink" Target="https://hivos.my.salesforce.com/sfc/servlet.shepherd/version/renditionDownload?rendition=ORIGINAL_Jpg&amp;versionId=068QF00000InEDxYAN" TargetMode="External"/><Relationship Id="rId298" Type="http://schemas.openxmlformats.org/officeDocument/2006/relationships/hyperlink" Target="https://hivos.my.salesforce.com/sfc/servlet.shepherd/version/renditionDownload?rendition=ORIGINAL_Jpg&amp;versionId=068QF00000IsAstYAF" TargetMode="External"/><Relationship Id="rId421" Type="http://schemas.openxmlformats.org/officeDocument/2006/relationships/hyperlink" Target="https://hivos.my.salesforce.com/sfc/servlet.shepherd/version/renditionDownload?rendition=ORIGINAL_Jpg&amp;versionId=068QF00000JXRcpYAH" TargetMode="External"/><Relationship Id="rId519" Type="http://schemas.openxmlformats.org/officeDocument/2006/relationships/hyperlink" Target="https://hivos.my.salesforce.com/sfc/servlet.shepherd/version/renditionDownload?rendition=ORIGINAL_Jpg&amp;versionId=068QF00000JFDV3YAP" TargetMode="External"/><Relationship Id="rId158" Type="http://schemas.openxmlformats.org/officeDocument/2006/relationships/hyperlink" Target="https://hivos.my.salesforce.com/sfc/servlet.shepherd/version/renditionDownload?rendition=ORIGINAL_Jpg&amp;versionId=068QF00000IswZLYAZ" TargetMode="External"/><Relationship Id="rId726" Type="http://schemas.openxmlformats.org/officeDocument/2006/relationships/hyperlink" Target="https://hivos.my.salesforce.com/sfc/servlet.shepherd/version/renditionDownload?rendition=ORIGINAL_Jpg&amp;versionId=068QF00000J3tD9YAJ" TargetMode="External"/><Relationship Id="rId62" Type="http://schemas.openxmlformats.org/officeDocument/2006/relationships/hyperlink" Target="https://hivos.my.salesforce.com/sfc/servlet.shepherd/version/renditionDownload?rendition=ORIGINAL_Jpg&amp;versionId=068QF00000JVo7GYAT" TargetMode="External"/><Relationship Id="rId365" Type="http://schemas.openxmlformats.org/officeDocument/2006/relationships/hyperlink" Target="https://hivos.my.salesforce.com/sfc/servlet.shepherd/version/renditionDownload?rendition=ORIGINAL_Jpg&amp;versionId=068QF00000JF8FMYA1" TargetMode="External"/><Relationship Id="rId572" Type="http://schemas.openxmlformats.org/officeDocument/2006/relationships/hyperlink" Target="https://hivos.my.salesforce.com/sfc/servlet.shepherd/version/renditionDownload?rendition=ORIGINAL_Jpg&amp;versionId=068QF00000JPpysYAD" TargetMode="External"/><Relationship Id="rId225" Type="http://schemas.openxmlformats.org/officeDocument/2006/relationships/hyperlink" Target="https://hivos.my.salesforce.com/sfc/servlet.shepherd/version/renditionDownload?rendition=ORIGINAL_Jpg&amp;versionId=068QF00000IyKuNYAV" TargetMode="External"/><Relationship Id="rId432" Type="http://schemas.openxmlformats.org/officeDocument/2006/relationships/hyperlink" Target="https://hivos.my.salesforce.com/sfc/servlet.shepherd/version/renditionDownload?rendition=ORIGINAL_Jpg&amp;versionId=068QF00000Ig0xNYAR" TargetMode="External"/><Relationship Id="rId737" Type="http://schemas.openxmlformats.org/officeDocument/2006/relationships/hyperlink" Target="https://hivos.my.salesforce.com/sfc/servlet.shepherd/version/renditionDownload?rendition=ORIGINAL_Jpg&amp;versionId=068QF00000J9ussYAB"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ipcc-nggip.iges.or.jp/public/2006gl/pdf/4_Volume4/V4_10_Ch10_Livestock.pdf" TargetMode="External"/><Relationship Id="rId1" Type="http://schemas.openxmlformats.org/officeDocument/2006/relationships/hyperlink" Target="http://www.ipcc-nggip.iges.or.jp/public/2006gl/pdf/4_Volume4/V4_10_Ch10_Livestock.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76B91-579F-405D-A7C4-8E9216A8D76D}">
  <sheetPr>
    <tabColor rgb="FFFF0000"/>
  </sheetPr>
  <dimension ref="A1:AC5819"/>
  <sheetViews>
    <sheetView workbookViewId="0">
      <pane ySplit="1" topLeftCell="A5768" activePane="bottomLeft" state="frozen"/>
      <selection activeCell="C1" sqref="C1"/>
      <selection pane="bottomLeft" activeCell="W2" sqref="W2:Y5818"/>
    </sheetView>
  </sheetViews>
  <sheetFormatPr defaultColWidth="8.75" defaultRowHeight="14.3" x14ac:dyDescent="0.25"/>
  <cols>
    <col min="2" max="2" width="29.75" customWidth="1"/>
    <col min="3" max="3" width="42.125" customWidth="1"/>
    <col min="4" max="4" width="34.125" customWidth="1"/>
    <col min="6" max="6" width="14.375" customWidth="1"/>
    <col min="8" max="8" width="15" customWidth="1"/>
    <col min="11" max="11" width="8.75" customWidth="1"/>
    <col min="23" max="23" width="29" customWidth="1"/>
    <col min="26" max="26" width="23.125" customWidth="1"/>
    <col min="27" max="27" width="24.625" customWidth="1"/>
    <col min="29" max="29" width="14.875" customWidth="1"/>
  </cols>
  <sheetData>
    <row r="1" spans="1:29" s="514" customFormat="1" ht="94.6" x14ac:dyDescent="0.25">
      <c r="A1" s="513" t="s">
        <v>1717</v>
      </c>
      <c r="B1" s="513" t="s">
        <v>365</v>
      </c>
      <c r="C1" s="513" t="s">
        <v>1718</v>
      </c>
      <c r="D1" s="513" t="s">
        <v>1719</v>
      </c>
      <c r="E1" s="513" t="s">
        <v>1720</v>
      </c>
      <c r="F1" s="513" t="s">
        <v>1720</v>
      </c>
      <c r="G1" s="513" t="s">
        <v>366</v>
      </c>
      <c r="H1" s="513" t="s">
        <v>596</v>
      </c>
      <c r="I1" s="513" t="s">
        <v>466</v>
      </c>
      <c r="J1" s="513" t="s">
        <v>597</v>
      </c>
      <c r="K1" s="513" t="s">
        <v>467</v>
      </c>
      <c r="L1" s="513" t="s">
        <v>468</v>
      </c>
      <c r="M1" s="513" t="s">
        <v>13365</v>
      </c>
      <c r="N1" s="513" t="s">
        <v>13366</v>
      </c>
      <c r="O1" s="513" t="s">
        <v>13367</v>
      </c>
      <c r="P1" s="513" t="s">
        <v>598</v>
      </c>
      <c r="Q1" s="513" t="s">
        <v>599</v>
      </c>
      <c r="R1" s="513" t="s">
        <v>600</v>
      </c>
      <c r="S1" s="513" t="s">
        <v>601</v>
      </c>
      <c r="T1" s="513" t="s">
        <v>602</v>
      </c>
      <c r="U1" s="513" t="s">
        <v>603</v>
      </c>
      <c r="V1" s="513" t="s">
        <v>13368</v>
      </c>
      <c r="W1" s="513" t="s">
        <v>604</v>
      </c>
      <c r="X1" s="513" t="s">
        <v>13369</v>
      </c>
      <c r="Y1" s="513" t="s">
        <v>13370</v>
      </c>
      <c r="Z1" s="513" t="s">
        <v>1721</v>
      </c>
      <c r="AA1" s="513" t="s">
        <v>605</v>
      </c>
      <c r="AB1" s="513" t="s">
        <v>606</v>
      </c>
      <c r="AC1" s="513" t="s">
        <v>1722</v>
      </c>
    </row>
    <row r="2" spans="1:29" ht="15.8" x14ac:dyDescent="0.25">
      <c r="A2" s="337" t="s">
        <v>1723</v>
      </c>
      <c r="B2" s="337" t="s">
        <v>13613</v>
      </c>
      <c r="C2" s="337" t="s">
        <v>1725</v>
      </c>
      <c r="D2" s="337" t="s">
        <v>1735</v>
      </c>
      <c r="E2" s="337" t="s">
        <v>13614</v>
      </c>
      <c r="F2" s="338">
        <v>45219</v>
      </c>
      <c r="G2" s="337" t="s">
        <v>13615</v>
      </c>
      <c r="H2" s="338">
        <v>45434</v>
      </c>
      <c r="I2" s="337" t="s">
        <v>19695</v>
      </c>
      <c r="J2" s="337" t="s">
        <v>16</v>
      </c>
      <c r="K2" s="337" t="s">
        <v>19695</v>
      </c>
      <c r="L2" s="337" t="s">
        <v>19695</v>
      </c>
      <c r="M2" s="337" t="s">
        <v>19695</v>
      </c>
      <c r="N2" s="337" t="s">
        <v>19695</v>
      </c>
      <c r="O2" s="337" t="s">
        <v>19695</v>
      </c>
      <c r="P2" s="337" t="s">
        <v>19695</v>
      </c>
      <c r="Q2" s="337" t="s">
        <v>19695</v>
      </c>
      <c r="R2" s="337" t="s">
        <v>81</v>
      </c>
      <c r="S2" s="337" t="s">
        <v>1400</v>
      </c>
      <c r="T2" s="337" t="s">
        <v>9259</v>
      </c>
      <c r="U2" s="337" t="s">
        <v>13616</v>
      </c>
      <c r="V2" s="337">
        <v>10</v>
      </c>
      <c r="W2" s="337" t="s">
        <v>19695</v>
      </c>
      <c r="X2" s="337" t="s">
        <v>19695</v>
      </c>
      <c r="Y2" s="337" t="s">
        <v>19695</v>
      </c>
      <c r="Z2" s="337" t="s">
        <v>1728</v>
      </c>
      <c r="AA2" s="337" t="s">
        <v>717</v>
      </c>
      <c r="AB2" s="337" t="s">
        <v>718</v>
      </c>
      <c r="AC2" s="337" t="s">
        <v>13617</v>
      </c>
    </row>
    <row r="3" spans="1:29" ht="15.8" x14ac:dyDescent="0.25">
      <c r="A3" s="337" t="s">
        <v>1723</v>
      </c>
      <c r="B3" s="337" t="s">
        <v>13576</v>
      </c>
      <c r="C3" s="337" t="s">
        <v>1725</v>
      </c>
      <c r="D3" s="337" t="s">
        <v>13552</v>
      </c>
      <c r="E3" s="337" t="s">
        <v>13577</v>
      </c>
      <c r="F3" s="338">
        <v>45369</v>
      </c>
      <c r="G3" s="337" t="s">
        <v>13578</v>
      </c>
      <c r="H3" s="338">
        <v>45414</v>
      </c>
      <c r="I3" s="337" t="s">
        <v>19695</v>
      </c>
      <c r="J3" s="337" t="s">
        <v>36</v>
      </c>
      <c r="K3" s="337" t="s">
        <v>19695</v>
      </c>
      <c r="L3" s="337" t="s">
        <v>19695</v>
      </c>
      <c r="M3" s="337" t="s">
        <v>19695</v>
      </c>
      <c r="N3" s="337" t="s">
        <v>19695</v>
      </c>
      <c r="O3" s="337" t="s">
        <v>19695</v>
      </c>
      <c r="P3" s="337" t="s">
        <v>19695</v>
      </c>
      <c r="Q3" s="337" t="s">
        <v>19695</v>
      </c>
      <c r="R3" s="337" t="s">
        <v>66</v>
      </c>
      <c r="S3" s="337" t="s">
        <v>67</v>
      </c>
      <c r="T3" s="337" t="s">
        <v>978</v>
      </c>
      <c r="U3" s="337" t="s">
        <v>975</v>
      </c>
      <c r="V3" s="337">
        <v>8</v>
      </c>
      <c r="W3" s="337" t="s">
        <v>19695</v>
      </c>
      <c r="X3" s="337" t="s">
        <v>19695</v>
      </c>
      <c r="Y3" s="337" t="s">
        <v>19695</v>
      </c>
      <c r="Z3" s="337" t="s">
        <v>1728</v>
      </c>
      <c r="AA3" s="337" t="s">
        <v>717</v>
      </c>
      <c r="AB3" s="337" t="s">
        <v>718</v>
      </c>
      <c r="AC3" s="337" t="s">
        <v>13575</v>
      </c>
    </row>
    <row r="4" spans="1:29" ht="15.8" x14ac:dyDescent="0.25">
      <c r="A4" s="337" t="s">
        <v>1723</v>
      </c>
      <c r="B4" s="337" t="s">
        <v>13567</v>
      </c>
      <c r="C4" s="337" t="s">
        <v>1725</v>
      </c>
      <c r="D4" s="337" t="s">
        <v>1735</v>
      </c>
      <c r="E4" s="337" t="s">
        <v>13568</v>
      </c>
      <c r="F4" s="338">
        <v>45345</v>
      </c>
      <c r="G4" s="337" t="s">
        <v>13569</v>
      </c>
      <c r="H4" s="338">
        <v>45406</v>
      </c>
      <c r="I4" s="337" t="s">
        <v>19695</v>
      </c>
      <c r="J4" s="337" t="s">
        <v>36</v>
      </c>
      <c r="K4" s="337" t="s">
        <v>19695</v>
      </c>
      <c r="L4" s="337" t="s">
        <v>19695</v>
      </c>
      <c r="M4" s="337" t="s">
        <v>19695</v>
      </c>
      <c r="N4" s="337" t="s">
        <v>19695</v>
      </c>
      <c r="O4" s="337" t="s">
        <v>19695</v>
      </c>
      <c r="P4" s="337" t="s">
        <v>19695</v>
      </c>
      <c r="Q4" s="337" t="s">
        <v>19695</v>
      </c>
      <c r="R4" s="337" t="s">
        <v>101</v>
      </c>
      <c r="S4" s="337" t="s">
        <v>3763</v>
      </c>
      <c r="T4" s="337" t="s">
        <v>10850</v>
      </c>
      <c r="U4" s="337" t="s">
        <v>13570</v>
      </c>
      <c r="V4" s="337">
        <v>10</v>
      </c>
      <c r="W4" s="337" t="s">
        <v>19695</v>
      </c>
      <c r="X4" s="337" t="s">
        <v>19695</v>
      </c>
      <c r="Y4" s="337" t="s">
        <v>19695</v>
      </c>
      <c r="Z4" s="337" t="s">
        <v>1728</v>
      </c>
      <c r="AA4" s="337" t="s">
        <v>717</v>
      </c>
      <c r="AB4" s="337" t="s">
        <v>718</v>
      </c>
      <c r="AC4" s="337" t="s">
        <v>13566</v>
      </c>
    </row>
    <row r="5" spans="1:29" ht="15.8" x14ac:dyDescent="0.25">
      <c r="A5" s="337" t="s">
        <v>1723</v>
      </c>
      <c r="B5" s="337" t="s">
        <v>13563</v>
      </c>
      <c r="C5" s="337" t="s">
        <v>1725</v>
      </c>
      <c r="D5" s="337" t="s">
        <v>13552</v>
      </c>
      <c r="E5" s="337" t="s">
        <v>13564</v>
      </c>
      <c r="F5" s="338">
        <v>45363</v>
      </c>
      <c r="G5" s="337" t="s">
        <v>13565</v>
      </c>
      <c r="H5" s="338">
        <v>45405</v>
      </c>
      <c r="I5" s="337" t="s">
        <v>19695</v>
      </c>
      <c r="J5" s="337" t="s">
        <v>36</v>
      </c>
      <c r="K5" s="337" t="s">
        <v>19695</v>
      </c>
      <c r="L5" s="337" t="s">
        <v>19695</v>
      </c>
      <c r="M5" s="337" t="s">
        <v>19695</v>
      </c>
      <c r="N5" s="337" t="s">
        <v>19695</v>
      </c>
      <c r="O5" s="337" t="s">
        <v>19695</v>
      </c>
      <c r="P5" s="337" t="s">
        <v>19695</v>
      </c>
      <c r="Q5" s="337" t="s">
        <v>19695</v>
      </c>
      <c r="R5" s="337" t="s">
        <v>45</v>
      </c>
      <c r="S5" s="337" t="s">
        <v>80</v>
      </c>
      <c r="T5" s="337" t="s">
        <v>377</v>
      </c>
      <c r="U5" s="337" t="s">
        <v>7739</v>
      </c>
      <c r="V5" s="337">
        <v>8</v>
      </c>
      <c r="W5" s="337" t="s">
        <v>19695</v>
      </c>
      <c r="X5" s="337" t="s">
        <v>19695</v>
      </c>
      <c r="Y5" s="337" t="s">
        <v>19695</v>
      </c>
      <c r="Z5" s="337" t="s">
        <v>1728</v>
      </c>
      <c r="AA5" s="337" t="s">
        <v>717</v>
      </c>
      <c r="AB5" s="337" t="s">
        <v>718</v>
      </c>
      <c r="AC5" s="337" t="s">
        <v>13566</v>
      </c>
    </row>
    <row r="6" spans="1:29" ht="15.8" x14ac:dyDescent="0.25">
      <c r="A6" s="337" t="s">
        <v>1723</v>
      </c>
      <c r="B6" s="337" t="s">
        <v>13557</v>
      </c>
      <c r="C6" s="337" t="s">
        <v>1725</v>
      </c>
      <c r="D6" s="337" t="s">
        <v>1735</v>
      </c>
      <c r="E6" s="337" t="s">
        <v>13558</v>
      </c>
      <c r="F6" s="338">
        <v>45220</v>
      </c>
      <c r="G6" s="337" t="s">
        <v>13559</v>
      </c>
      <c r="H6" s="338">
        <v>45403</v>
      </c>
      <c r="I6" s="337" t="s">
        <v>19695</v>
      </c>
      <c r="J6" s="337" t="s">
        <v>36</v>
      </c>
      <c r="K6" s="337" t="s">
        <v>19695</v>
      </c>
      <c r="L6" s="337" t="s">
        <v>19695</v>
      </c>
      <c r="M6" s="337" t="s">
        <v>19695</v>
      </c>
      <c r="N6" s="337" t="s">
        <v>19695</v>
      </c>
      <c r="O6" s="337" t="s">
        <v>19695</v>
      </c>
      <c r="P6" s="337" t="s">
        <v>19695</v>
      </c>
      <c r="Q6" s="337" t="s">
        <v>19695</v>
      </c>
      <c r="R6" s="337" t="s">
        <v>15</v>
      </c>
      <c r="S6" s="337" t="s">
        <v>13560</v>
      </c>
      <c r="T6" s="337" t="s">
        <v>13561</v>
      </c>
      <c r="U6" s="337" t="s">
        <v>1104</v>
      </c>
      <c r="V6" s="337">
        <v>10</v>
      </c>
      <c r="W6" s="337" t="s">
        <v>19695</v>
      </c>
      <c r="X6" s="337" t="s">
        <v>19695</v>
      </c>
      <c r="Y6" s="337" t="s">
        <v>19695</v>
      </c>
      <c r="Z6" s="337" t="s">
        <v>1728</v>
      </c>
      <c r="AA6" s="337" t="s">
        <v>717</v>
      </c>
      <c r="AB6" s="337" t="s">
        <v>718</v>
      </c>
      <c r="AC6" s="337" t="s">
        <v>13562</v>
      </c>
    </row>
    <row r="7" spans="1:29" ht="15.8" x14ac:dyDescent="0.25">
      <c r="A7" s="337" t="s">
        <v>1723</v>
      </c>
      <c r="B7" s="337" t="s">
        <v>13551</v>
      </c>
      <c r="C7" s="337" t="s">
        <v>1725</v>
      </c>
      <c r="D7" s="337" t="s">
        <v>13552</v>
      </c>
      <c r="E7" s="337" t="s">
        <v>13553</v>
      </c>
      <c r="F7" s="338">
        <v>45371</v>
      </c>
      <c r="G7" s="337" t="s">
        <v>13554</v>
      </c>
      <c r="H7" s="338">
        <v>45400</v>
      </c>
      <c r="I7" s="337" t="s">
        <v>19695</v>
      </c>
      <c r="J7" s="337" t="s">
        <v>36</v>
      </c>
      <c r="K7" s="337" t="s">
        <v>19695</v>
      </c>
      <c r="L7" s="337" t="s">
        <v>19695</v>
      </c>
      <c r="M7" s="337" t="s">
        <v>19695</v>
      </c>
      <c r="N7" s="337" t="s">
        <v>19695</v>
      </c>
      <c r="O7" s="337" t="s">
        <v>19695</v>
      </c>
      <c r="P7" s="337" t="s">
        <v>19695</v>
      </c>
      <c r="Q7" s="337" t="s">
        <v>19695</v>
      </c>
      <c r="R7" s="337" t="s">
        <v>18</v>
      </c>
      <c r="S7" s="337" t="s">
        <v>1038</v>
      </c>
      <c r="T7" s="337" t="s">
        <v>1039</v>
      </c>
      <c r="U7" s="337" t="s">
        <v>13555</v>
      </c>
      <c r="V7" s="337">
        <v>10</v>
      </c>
      <c r="W7" s="337" t="s">
        <v>19695</v>
      </c>
      <c r="X7" s="337" t="s">
        <v>19695</v>
      </c>
      <c r="Y7" s="337" t="s">
        <v>19695</v>
      </c>
      <c r="Z7" s="337" t="s">
        <v>1753</v>
      </c>
      <c r="AA7" s="337" t="s">
        <v>735</v>
      </c>
      <c r="AB7" s="337" t="s">
        <v>718</v>
      </c>
      <c r="AC7" s="337" t="s">
        <v>13556</v>
      </c>
    </row>
    <row r="8" spans="1:29" ht="15.8" x14ac:dyDescent="0.25">
      <c r="A8" s="337" t="s">
        <v>1723</v>
      </c>
      <c r="B8" s="337" t="s">
        <v>13591</v>
      </c>
      <c r="C8" s="337" t="s">
        <v>1725</v>
      </c>
      <c r="D8" s="337" t="s">
        <v>1735</v>
      </c>
      <c r="E8" s="337" t="s">
        <v>13564</v>
      </c>
      <c r="F8" s="338">
        <v>45363</v>
      </c>
      <c r="G8" s="337" t="s">
        <v>13592</v>
      </c>
      <c r="H8" s="338">
        <v>45398</v>
      </c>
      <c r="I8" s="337" t="s">
        <v>19695</v>
      </c>
      <c r="J8" s="337" t="s">
        <v>36</v>
      </c>
      <c r="K8" s="337" t="s">
        <v>19695</v>
      </c>
      <c r="L8" s="337" t="s">
        <v>19695</v>
      </c>
      <c r="M8" s="337" t="s">
        <v>19695</v>
      </c>
      <c r="N8" s="337" t="s">
        <v>19695</v>
      </c>
      <c r="O8" s="337" t="s">
        <v>19695</v>
      </c>
      <c r="P8" s="337" t="s">
        <v>19695</v>
      </c>
      <c r="Q8" s="337" t="s">
        <v>19695</v>
      </c>
      <c r="R8" s="337" t="s">
        <v>15</v>
      </c>
      <c r="S8" s="337" t="s">
        <v>1659</v>
      </c>
      <c r="T8" s="337" t="s">
        <v>2815</v>
      </c>
      <c r="U8" s="337" t="s">
        <v>9894</v>
      </c>
      <c r="V8" s="337">
        <v>8</v>
      </c>
      <c r="W8" s="337" t="s">
        <v>19695</v>
      </c>
      <c r="X8" s="337" t="s">
        <v>19695</v>
      </c>
      <c r="Y8" s="337" t="s">
        <v>19695</v>
      </c>
      <c r="Z8" s="337" t="s">
        <v>1728</v>
      </c>
      <c r="AA8" s="337" t="s">
        <v>717</v>
      </c>
      <c r="AB8" s="337" t="s">
        <v>718</v>
      </c>
      <c r="AC8" s="337" t="s">
        <v>13590</v>
      </c>
    </row>
    <row r="9" spans="1:29" ht="15.8" x14ac:dyDescent="0.25">
      <c r="A9" s="337" t="s">
        <v>1723</v>
      </c>
      <c r="B9" s="337" t="s">
        <v>13626</v>
      </c>
      <c r="C9" s="337" t="s">
        <v>1725</v>
      </c>
      <c r="D9" s="337" t="s">
        <v>13552</v>
      </c>
      <c r="E9" s="337" t="s">
        <v>13627</v>
      </c>
      <c r="F9" s="338">
        <v>45280</v>
      </c>
      <c r="G9" s="337" t="s">
        <v>13592</v>
      </c>
      <c r="H9" s="338">
        <v>45398</v>
      </c>
      <c r="I9" s="337" t="s">
        <v>19695</v>
      </c>
      <c r="J9" s="337" t="s">
        <v>16</v>
      </c>
      <c r="K9" s="337" t="s">
        <v>19695</v>
      </c>
      <c r="L9" s="337" t="s">
        <v>19695</v>
      </c>
      <c r="M9" s="337" t="s">
        <v>19695</v>
      </c>
      <c r="N9" s="337" t="s">
        <v>19695</v>
      </c>
      <c r="O9" s="337" t="s">
        <v>19695</v>
      </c>
      <c r="P9" s="337" t="s">
        <v>19695</v>
      </c>
      <c r="Q9" s="337" t="s">
        <v>19695</v>
      </c>
      <c r="R9" s="337" t="s">
        <v>15</v>
      </c>
      <c r="S9" s="337" t="s">
        <v>1086</v>
      </c>
      <c r="T9" s="337" t="s">
        <v>1086</v>
      </c>
      <c r="U9" s="337" t="s">
        <v>13628</v>
      </c>
      <c r="V9" s="337">
        <v>8</v>
      </c>
      <c r="W9" s="337" t="s">
        <v>19695</v>
      </c>
      <c r="X9" s="337" t="s">
        <v>19695</v>
      </c>
      <c r="Y9" s="337" t="s">
        <v>19695</v>
      </c>
      <c r="Z9" s="337" t="s">
        <v>1728</v>
      </c>
      <c r="AA9" s="337" t="s">
        <v>717</v>
      </c>
      <c r="AB9" s="337" t="s">
        <v>718</v>
      </c>
      <c r="AC9" s="337" t="s">
        <v>13629</v>
      </c>
    </row>
    <row r="10" spans="1:29" ht="15.8" x14ac:dyDescent="0.25">
      <c r="A10" s="337" t="s">
        <v>1723</v>
      </c>
      <c r="B10" s="337" t="s">
        <v>13571</v>
      </c>
      <c r="C10" s="337" t="s">
        <v>1725</v>
      </c>
      <c r="D10" s="337" t="s">
        <v>1735</v>
      </c>
      <c r="E10" s="337" t="s">
        <v>13572</v>
      </c>
      <c r="F10" s="338">
        <v>45353</v>
      </c>
      <c r="G10" s="337" t="s">
        <v>13573</v>
      </c>
      <c r="H10" s="338">
        <v>45387</v>
      </c>
      <c r="I10" s="337" t="s">
        <v>19695</v>
      </c>
      <c r="J10" s="337" t="s">
        <v>36</v>
      </c>
      <c r="K10" s="337" t="s">
        <v>19695</v>
      </c>
      <c r="L10" s="337" t="s">
        <v>19695</v>
      </c>
      <c r="M10" s="337" t="s">
        <v>19695</v>
      </c>
      <c r="N10" s="337" t="s">
        <v>19695</v>
      </c>
      <c r="O10" s="337" t="s">
        <v>19695</v>
      </c>
      <c r="P10" s="337" t="s">
        <v>19695</v>
      </c>
      <c r="Q10" s="337" t="s">
        <v>19695</v>
      </c>
      <c r="R10" s="337" t="s">
        <v>98</v>
      </c>
      <c r="S10" s="337" t="s">
        <v>1689</v>
      </c>
      <c r="T10" s="337" t="s">
        <v>4197</v>
      </c>
      <c r="U10" s="337" t="s">
        <v>13574</v>
      </c>
      <c r="V10" s="337">
        <v>8</v>
      </c>
      <c r="W10" s="337" t="s">
        <v>19695</v>
      </c>
      <c r="X10" s="337" t="s">
        <v>19695</v>
      </c>
      <c r="Y10" s="337" t="s">
        <v>19695</v>
      </c>
      <c r="Z10" s="337" t="s">
        <v>1728</v>
      </c>
      <c r="AA10" s="337" t="s">
        <v>717</v>
      </c>
      <c r="AB10" s="337" t="s">
        <v>718</v>
      </c>
      <c r="AC10" s="337" t="s">
        <v>13575</v>
      </c>
    </row>
    <row r="11" spans="1:29" ht="15.8" x14ac:dyDescent="0.25">
      <c r="A11" s="337" t="s">
        <v>1723</v>
      </c>
      <c r="B11" s="337" t="s">
        <v>15187</v>
      </c>
      <c r="C11" s="337" t="s">
        <v>1725</v>
      </c>
      <c r="D11" s="337" t="s">
        <v>1735</v>
      </c>
      <c r="E11" s="337" t="s">
        <v>15188</v>
      </c>
      <c r="F11" s="338">
        <v>45335</v>
      </c>
      <c r="G11" s="337" t="s">
        <v>13573</v>
      </c>
      <c r="H11" s="338">
        <v>45387</v>
      </c>
      <c r="I11" s="337" t="s">
        <v>19695</v>
      </c>
      <c r="J11" s="337" t="s">
        <v>16</v>
      </c>
      <c r="K11" s="337" t="s">
        <v>19695</v>
      </c>
      <c r="L11" s="337" t="s">
        <v>19695</v>
      </c>
      <c r="M11" s="337" t="s">
        <v>19695</v>
      </c>
      <c r="N11" s="337" t="s">
        <v>19695</v>
      </c>
      <c r="O11" s="337" t="s">
        <v>19695</v>
      </c>
      <c r="P11" s="337" t="s">
        <v>19695</v>
      </c>
      <c r="Q11" s="337" t="s">
        <v>19695</v>
      </c>
      <c r="R11" s="337" t="s">
        <v>18</v>
      </c>
      <c r="S11" s="337" t="s">
        <v>1033</v>
      </c>
      <c r="T11" s="337" t="s">
        <v>2849</v>
      </c>
      <c r="U11" s="337" t="s">
        <v>15189</v>
      </c>
      <c r="V11" s="337">
        <v>12</v>
      </c>
      <c r="W11" s="337" t="s">
        <v>19695</v>
      </c>
      <c r="X11" s="337" t="s">
        <v>19695</v>
      </c>
      <c r="Y11" s="337" t="s">
        <v>19695</v>
      </c>
      <c r="Z11" s="337" t="s">
        <v>1728</v>
      </c>
      <c r="AA11" s="337" t="s">
        <v>735</v>
      </c>
      <c r="AB11" s="337" t="s">
        <v>718</v>
      </c>
      <c r="AC11" s="337" t="s">
        <v>15190</v>
      </c>
    </row>
    <row r="12" spans="1:29" ht="15.8" x14ac:dyDescent="0.25">
      <c r="A12" s="337" t="s">
        <v>1723</v>
      </c>
      <c r="B12" s="337" t="s">
        <v>15183</v>
      </c>
      <c r="C12" s="337" t="s">
        <v>1725</v>
      </c>
      <c r="D12" s="337" t="s">
        <v>1735</v>
      </c>
      <c r="E12" s="337" t="s">
        <v>13581</v>
      </c>
      <c r="F12" s="338">
        <v>45366</v>
      </c>
      <c r="G12" s="337" t="s">
        <v>15184</v>
      </c>
      <c r="H12" s="338">
        <v>45384</v>
      </c>
      <c r="I12" s="337" t="s">
        <v>19695</v>
      </c>
      <c r="J12" s="337" t="s">
        <v>16</v>
      </c>
      <c r="K12" s="337" t="s">
        <v>19695</v>
      </c>
      <c r="L12" s="337" t="s">
        <v>19695</v>
      </c>
      <c r="M12" s="337" t="s">
        <v>19695</v>
      </c>
      <c r="N12" s="337" t="s">
        <v>19695</v>
      </c>
      <c r="O12" s="337" t="s">
        <v>19695</v>
      </c>
      <c r="P12" s="337" t="s">
        <v>19695</v>
      </c>
      <c r="Q12" s="337" t="s">
        <v>19695</v>
      </c>
      <c r="R12" s="337" t="s">
        <v>71</v>
      </c>
      <c r="S12" s="337" t="s">
        <v>2998</v>
      </c>
      <c r="T12" s="337" t="s">
        <v>4083</v>
      </c>
      <c r="U12" s="337" t="s">
        <v>15185</v>
      </c>
      <c r="V12" s="337">
        <v>12</v>
      </c>
      <c r="W12" s="337" t="s">
        <v>19695</v>
      </c>
      <c r="X12" s="337" t="s">
        <v>19695</v>
      </c>
      <c r="Y12" s="337" t="s">
        <v>19695</v>
      </c>
      <c r="Z12" s="337" t="s">
        <v>1728</v>
      </c>
      <c r="AA12" s="337" t="s">
        <v>735</v>
      </c>
      <c r="AB12" s="337" t="s">
        <v>718</v>
      </c>
      <c r="AC12" s="337" t="s">
        <v>15186</v>
      </c>
    </row>
    <row r="13" spans="1:29" ht="15.8" x14ac:dyDescent="0.25">
      <c r="A13" s="337" t="s">
        <v>1723</v>
      </c>
      <c r="B13" s="337" t="s">
        <v>13587</v>
      </c>
      <c r="C13" s="337" t="s">
        <v>1725</v>
      </c>
      <c r="D13" s="337" t="s">
        <v>1735</v>
      </c>
      <c r="E13" s="337" t="s">
        <v>13588</v>
      </c>
      <c r="F13" s="338">
        <v>45295</v>
      </c>
      <c r="G13" s="337" t="s">
        <v>13589</v>
      </c>
      <c r="H13" s="338">
        <v>45383</v>
      </c>
      <c r="I13" s="337" t="s">
        <v>19695</v>
      </c>
      <c r="J13" s="337" t="s">
        <v>36</v>
      </c>
      <c r="K13" s="337" t="s">
        <v>19695</v>
      </c>
      <c r="L13" s="337" t="s">
        <v>19695</v>
      </c>
      <c r="M13" s="337" t="s">
        <v>19695</v>
      </c>
      <c r="N13" s="337" t="s">
        <v>19695</v>
      </c>
      <c r="O13" s="337" t="s">
        <v>19695</v>
      </c>
      <c r="P13" s="337" t="s">
        <v>19695</v>
      </c>
      <c r="Q13" s="337" t="s">
        <v>19695</v>
      </c>
      <c r="R13" s="337" t="s">
        <v>144</v>
      </c>
      <c r="S13" s="337" t="s">
        <v>97</v>
      </c>
      <c r="T13" s="337" t="s">
        <v>6241</v>
      </c>
      <c r="U13" s="337" t="s">
        <v>832</v>
      </c>
      <c r="V13" s="337">
        <v>18</v>
      </c>
      <c r="W13" s="337" t="s">
        <v>19695</v>
      </c>
      <c r="X13" s="337" t="s">
        <v>19695</v>
      </c>
      <c r="Y13" s="337" t="s">
        <v>19695</v>
      </c>
      <c r="Z13" s="337" t="s">
        <v>1728</v>
      </c>
      <c r="AA13" s="337" t="s">
        <v>735</v>
      </c>
      <c r="AB13" s="337" t="s">
        <v>718</v>
      </c>
      <c r="AC13" s="337" t="s">
        <v>13590</v>
      </c>
    </row>
    <row r="14" spans="1:29" ht="15.8" x14ac:dyDescent="0.25">
      <c r="A14" s="337" t="s">
        <v>1723</v>
      </c>
      <c r="B14" s="337" t="s">
        <v>15174</v>
      </c>
      <c r="C14" s="337" t="s">
        <v>1725</v>
      </c>
      <c r="D14" s="337" t="s">
        <v>1735</v>
      </c>
      <c r="E14" s="337" t="s">
        <v>15175</v>
      </c>
      <c r="F14" s="338">
        <v>45332</v>
      </c>
      <c r="G14" s="337" t="s">
        <v>15176</v>
      </c>
      <c r="H14" s="338">
        <v>45381</v>
      </c>
      <c r="I14" s="337" t="s">
        <v>19695</v>
      </c>
      <c r="J14" s="337" t="s">
        <v>36</v>
      </c>
      <c r="K14" s="337" t="s">
        <v>19695</v>
      </c>
      <c r="L14" s="337" t="s">
        <v>19695</v>
      </c>
      <c r="M14" s="337" t="s">
        <v>19695</v>
      </c>
      <c r="N14" s="337" t="s">
        <v>19695</v>
      </c>
      <c r="O14" s="337" t="s">
        <v>19695</v>
      </c>
      <c r="P14" s="337" t="s">
        <v>19695</v>
      </c>
      <c r="Q14" s="337" t="s">
        <v>19695</v>
      </c>
      <c r="R14" s="337" t="s">
        <v>146</v>
      </c>
      <c r="S14" s="337" t="s">
        <v>1709</v>
      </c>
      <c r="T14" s="337" t="s">
        <v>1708</v>
      </c>
      <c r="U14" s="337" t="s">
        <v>15177</v>
      </c>
      <c r="V14" s="337">
        <v>16</v>
      </c>
      <c r="W14" s="337" t="s">
        <v>19695</v>
      </c>
      <c r="X14" s="337" t="s">
        <v>19695</v>
      </c>
      <c r="Y14" s="337" t="s">
        <v>19695</v>
      </c>
      <c r="Z14" s="337" t="s">
        <v>1728</v>
      </c>
      <c r="AA14" s="337" t="s">
        <v>717</v>
      </c>
      <c r="AB14" s="337" t="s">
        <v>718</v>
      </c>
      <c r="AC14" s="337" t="s">
        <v>15173</v>
      </c>
    </row>
    <row r="15" spans="1:29" ht="15.8" x14ac:dyDescent="0.25">
      <c r="A15" s="337" t="s">
        <v>1723</v>
      </c>
      <c r="B15" s="337" t="s">
        <v>15165</v>
      </c>
      <c r="C15" s="337" t="s">
        <v>1725</v>
      </c>
      <c r="D15" s="337" t="s">
        <v>13552</v>
      </c>
      <c r="E15" s="337" t="s">
        <v>15166</v>
      </c>
      <c r="F15" s="338">
        <v>45324</v>
      </c>
      <c r="G15" s="337" t="s">
        <v>15167</v>
      </c>
      <c r="H15" s="338">
        <v>45372</v>
      </c>
      <c r="I15" s="337" t="s">
        <v>19695</v>
      </c>
      <c r="J15" s="337" t="s">
        <v>16</v>
      </c>
      <c r="K15" s="337" t="s">
        <v>19695</v>
      </c>
      <c r="L15" s="337" t="s">
        <v>19695</v>
      </c>
      <c r="M15" s="337" t="s">
        <v>19695</v>
      </c>
      <c r="N15" s="337" t="s">
        <v>19695</v>
      </c>
      <c r="O15" s="337" t="s">
        <v>19695</v>
      </c>
      <c r="P15" s="337" t="s">
        <v>19695</v>
      </c>
      <c r="Q15" s="337" t="s">
        <v>19695</v>
      </c>
      <c r="R15" s="337" t="s">
        <v>18</v>
      </c>
      <c r="S15" s="337" t="s">
        <v>78</v>
      </c>
      <c r="T15" s="337" t="s">
        <v>1063</v>
      </c>
      <c r="U15" s="337" t="s">
        <v>1063</v>
      </c>
      <c r="V15" s="337">
        <v>12</v>
      </c>
      <c r="W15" s="337" t="s">
        <v>19695</v>
      </c>
      <c r="X15" s="337" t="s">
        <v>19695</v>
      </c>
      <c r="Y15" s="337" t="s">
        <v>19695</v>
      </c>
      <c r="Z15" s="337" t="s">
        <v>1728</v>
      </c>
      <c r="AA15" s="337" t="s">
        <v>735</v>
      </c>
      <c r="AB15" s="337" t="s">
        <v>718</v>
      </c>
      <c r="AC15" s="337" t="s">
        <v>15168</v>
      </c>
    </row>
    <row r="16" spans="1:29" ht="15.8" x14ac:dyDescent="0.25">
      <c r="A16" s="337" t="s">
        <v>1723</v>
      </c>
      <c r="B16" s="337" t="s">
        <v>15178</v>
      </c>
      <c r="C16" s="337" t="s">
        <v>1725</v>
      </c>
      <c r="D16" s="337" t="s">
        <v>1735</v>
      </c>
      <c r="E16" s="337" t="s">
        <v>15175</v>
      </c>
      <c r="F16" s="338">
        <v>45332</v>
      </c>
      <c r="G16" s="337" t="s">
        <v>15179</v>
      </c>
      <c r="H16" s="338">
        <v>45367</v>
      </c>
      <c r="I16" s="337" t="s">
        <v>19695</v>
      </c>
      <c r="J16" s="337" t="s">
        <v>36</v>
      </c>
      <c r="K16" s="337" t="s">
        <v>19695</v>
      </c>
      <c r="L16" s="337" t="s">
        <v>19695</v>
      </c>
      <c r="M16" s="337" t="s">
        <v>19695</v>
      </c>
      <c r="N16" s="337" t="s">
        <v>19695</v>
      </c>
      <c r="O16" s="337" t="s">
        <v>19695</v>
      </c>
      <c r="P16" s="337" t="s">
        <v>19695</v>
      </c>
      <c r="Q16" s="337" t="s">
        <v>19695</v>
      </c>
      <c r="R16" s="337" t="s">
        <v>101</v>
      </c>
      <c r="S16" s="337" t="s">
        <v>15180</v>
      </c>
      <c r="T16" s="337" t="s">
        <v>15181</v>
      </c>
      <c r="U16" s="337" t="s">
        <v>15181</v>
      </c>
      <c r="V16" s="337">
        <v>16</v>
      </c>
      <c r="W16" s="337" t="s">
        <v>19695</v>
      </c>
      <c r="X16" s="337" t="s">
        <v>19695</v>
      </c>
      <c r="Y16" s="337" t="s">
        <v>19695</v>
      </c>
      <c r="Z16" s="337" t="s">
        <v>1728</v>
      </c>
      <c r="AA16" s="337" t="s">
        <v>717</v>
      </c>
      <c r="AB16" s="337" t="s">
        <v>718</v>
      </c>
      <c r="AC16" s="337" t="s">
        <v>15182</v>
      </c>
    </row>
    <row r="17" spans="1:29" ht="15.8" x14ac:dyDescent="0.25">
      <c r="A17" s="337" t="s">
        <v>1723</v>
      </c>
      <c r="B17" s="337" t="s">
        <v>13579</v>
      </c>
      <c r="C17" s="337" t="s">
        <v>1725</v>
      </c>
      <c r="D17" s="337" t="s">
        <v>1735</v>
      </c>
      <c r="E17" s="337" t="s">
        <v>13580</v>
      </c>
      <c r="F17" s="338">
        <v>45350</v>
      </c>
      <c r="G17" s="337" t="s">
        <v>13581</v>
      </c>
      <c r="H17" s="338">
        <v>45366</v>
      </c>
      <c r="I17" s="337" t="s">
        <v>19695</v>
      </c>
      <c r="J17" s="337" t="s">
        <v>36</v>
      </c>
      <c r="K17" s="337" t="s">
        <v>19695</v>
      </c>
      <c r="L17" s="337" t="s">
        <v>19695</v>
      </c>
      <c r="M17" s="337" t="s">
        <v>19695</v>
      </c>
      <c r="N17" s="337" t="s">
        <v>19695</v>
      </c>
      <c r="O17" s="337" t="s">
        <v>19695</v>
      </c>
      <c r="P17" s="337" t="s">
        <v>19695</v>
      </c>
      <c r="Q17" s="337" t="s">
        <v>19695</v>
      </c>
      <c r="R17" s="337" t="s">
        <v>35</v>
      </c>
      <c r="S17" s="337" t="s">
        <v>13362</v>
      </c>
      <c r="T17" s="337" t="s">
        <v>13582</v>
      </c>
      <c r="U17" s="337" t="s">
        <v>4242</v>
      </c>
      <c r="V17" s="337">
        <v>16</v>
      </c>
      <c r="W17" s="337" t="s">
        <v>19695</v>
      </c>
      <c r="X17" s="337" t="s">
        <v>19695</v>
      </c>
      <c r="Y17" s="337" t="s">
        <v>19695</v>
      </c>
      <c r="Z17" s="337" t="s">
        <v>1728</v>
      </c>
      <c r="AA17" s="337" t="s">
        <v>735</v>
      </c>
      <c r="AB17" s="337" t="s">
        <v>718</v>
      </c>
      <c r="AC17" s="337" t="s">
        <v>13583</v>
      </c>
    </row>
    <row r="18" spans="1:29" ht="15.8" x14ac:dyDescent="0.25">
      <c r="A18" s="337" t="s">
        <v>1723</v>
      </c>
      <c r="B18" s="337" t="s">
        <v>15155</v>
      </c>
      <c r="C18" s="337" t="s">
        <v>1725</v>
      </c>
      <c r="D18" s="337" t="s">
        <v>13552</v>
      </c>
      <c r="E18" s="337" t="s">
        <v>13627</v>
      </c>
      <c r="F18" s="338">
        <v>45280</v>
      </c>
      <c r="G18" s="337" t="s">
        <v>15156</v>
      </c>
      <c r="H18" s="338">
        <v>45364</v>
      </c>
      <c r="I18" s="337" t="s">
        <v>19695</v>
      </c>
      <c r="J18" s="337" t="s">
        <v>36</v>
      </c>
      <c r="K18" s="337" t="s">
        <v>19695</v>
      </c>
      <c r="L18" s="337" t="s">
        <v>19695</v>
      </c>
      <c r="M18" s="337" t="s">
        <v>19695</v>
      </c>
      <c r="N18" s="337" t="s">
        <v>19695</v>
      </c>
      <c r="O18" s="337" t="s">
        <v>19695</v>
      </c>
      <c r="P18" s="337" t="s">
        <v>19695</v>
      </c>
      <c r="Q18" s="337" t="s">
        <v>19695</v>
      </c>
      <c r="R18" s="337" t="s">
        <v>18</v>
      </c>
      <c r="S18" s="337" t="s">
        <v>1038</v>
      </c>
      <c r="T18" s="337" t="s">
        <v>1039</v>
      </c>
      <c r="U18" s="337" t="s">
        <v>1655</v>
      </c>
      <c r="V18" s="337">
        <v>10</v>
      </c>
      <c r="W18" s="337" t="s">
        <v>19695</v>
      </c>
      <c r="X18" s="337" t="s">
        <v>19695</v>
      </c>
      <c r="Y18" s="337" t="s">
        <v>19695</v>
      </c>
      <c r="Z18" s="337" t="s">
        <v>1728</v>
      </c>
      <c r="AA18" s="337" t="s">
        <v>735</v>
      </c>
      <c r="AB18" s="337" t="s">
        <v>718</v>
      </c>
      <c r="AC18" s="337" t="s">
        <v>15157</v>
      </c>
    </row>
    <row r="19" spans="1:29" ht="15.8" x14ac:dyDescent="0.25">
      <c r="A19" s="337" t="s">
        <v>1723</v>
      </c>
      <c r="B19" s="337" t="s">
        <v>15158</v>
      </c>
      <c r="C19" s="337" t="s">
        <v>1725</v>
      </c>
      <c r="D19" s="337" t="s">
        <v>13552</v>
      </c>
      <c r="E19" s="337" t="s">
        <v>15124</v>
      </c>
      <c r="F19" s="338">
        <v>45300</v>
      </c>
      <c r="G19" s="337" t="s">
        <v>15156</v>
      </c>
      <c r="H19" s="338">
        <v>45364</v>
      </c>
      <c r="I19" s="337" t="s">
        <v>19695</v>
      </c>
      <c r="J19" s="337" t="s">
        <v>16</v>
      </c>
      <c r="K19" s="337" t="s">
        <v>19695</v>
      </c>
      <c r="L19" s="337" t="s">
        <v>19695</v>
      </c>
      <c r="M19" s="337" t="s">
        <v>19695</v>
      </c>
      <c r="N19" s="337" t="s">
        <v>19695</v>
      </c>
      <c r="O19" s="337" t="s">
        <v>19695</v>
      </c>
      <c r="P19" s="337" t="s">
        <v>19695</v>
      </c>
      <c r="Q19" s="337" t="s">
        <v>19695</v>
      </c>
      <c r="R19" s="337" t="s">
        <v>18</v>
      </c>
      <c r="S19" s="337" t="s">
        <v>1038</v>
      </c>
      <c r="T19" s="337" t="s">
        <v>1650</v>
      </c>
      <c r="U19" s="337" t="s">
        <v>1651</v>
      </c>
      <c r="V19" s="337">
        <v>6</v>
      </c>
      <c r="W19" s="337" t="s">
        <v>19695</v>
      </c>
      <c r="X19" s="337" t="s">
        <v>19695</v>
      </c>
      <c r="Y19" s="337" t="s">
        <v>19695</v>
      </c>
      <c r="Z19" s="337" t="s">
        <v>1728</v>
      </c>
      <c r="AA19" s="337" t="s">
        <v>735</v>
      </c>
      <c r="AB19" s="337" t="s">
        <v>718</v>
      </c>
      <c r="AC19" s="337" t="s">
        <v>15157</v>
      </c>
    </row>
    <row r="20" spans="1:29" ht="15.8" x14ac:dyDescent="0.25">
      <c r="A20" s="337" t="s">
        <v>1723</v>
      </c>
      <c r="B20" s="337" t="s">
        <v>15148</v>
      </c>
      <c r="C20" s="337" t="s">
        <v>1725</v>
      </c>
      <c r="D20" s="337" t="s">
        <v>13552</v>
      </c>
      <c r="E20" s="337" t="s">
        <v>15149</v>
      </c>
      <c r="F20" s="338">
        <v>45329</v>
      </c>
      <c r="G20" s="337" t="s">
        <v>13564</v>
      </c>
      <c r="H20" s="338">
        <v>45363</v>
      </c>
      <c r="I20" s="337" t="s">
        <v>19695</v>
      </c>
      <c r="J20" s="337" t="s">
        <v>36</v>
      </c>
      <c r="K20" s="337" t="s">
        <v>19695</v>
      </c>
      <c r="L20" s="337" t="s">
        <v>19695</v>
      </c>
      <c r="M20" s="337" t="s">
        <v>19695</v>
      </c>
      <c r="N20" s="337" t="s">
        <v>19695</v>
      </c>
      <c r="O20" s="337" t="s">
        <v>19695</v>
      </c>
      <c r="P20" s="337" t="s">
        <v>19695</v>
      </c>
      <c r="Q20" s="337" t="s">
        <v>19695</v>
      </c>
      <c r="R20" s="337" t="s">
        <v>18</v>
      </c>
      <c r="S20" s="337" t="s">
        <v>14755</v>
      </c>
      <c r="T20" s="337" t="s">
        <v>15150</v>
      </c>
      <c r="U20" s="337" t="s">
        <v>143</v>
      </c>
      <c r="V20" s="337">
        <v>10</v>
      </c>
      <c r="W20" s="337" t="s">
        <v>19695</v>
      </c>
      <c r="X20" s="337" t="s">
        <v>19695</v>
      </c>
      <c r="Y20" s="337" t="s">
        <v>19695</v>
      </c>
      <c r="Z20" s="337" t="s">
        <v>1728</v>
      </c>
      <c r="AA20" s="337" t="s">
        <v>735</v>
      </c>
      <c r="AB20" s="337" t="s">
        <v>718</v>
      </c>
      <c r="AC20" s="337" t="s">
        <v>15151</v>
      </c>
    </row>
    <row r="21" spans="1:29" ht="15.8" x14ac:dyDescent="0.25">
      <c r="A21" s="337" t="s">
        <v>1723</v>
      </c>
      <c r="B21" s="337" t="s">
        <v>15152</v>
      </c>
      <c r="C21" s="337" t="s">
        <v>1725</v>
      </c>
      <c r="D21" s="337" t="s">
        <v>13552</v>
      </c>
      <c r="E21" s="337" t="s">
        <v>15153</v>
      </c>
      <c r="F21" s="338">
        <v>45308</v>
      </c>
      <c r="G21" s="337" t="s">
        <v>13564</v>
      </c>
      <c r="H21" s="338">
        <v>45363</v>
      </c>
      <c r="I21" s="337" t="s">
        <v>19695</v>
      </c>
      <c r="J21" s="337" t="s">
        <v>16</v>
      </c>
      <c r="K21" s="337" t="s">
        <v>19695</v>
      </c>
      <c r="L21" s="337" t="s">
        <v>19695</v>
      </c>
      <c r="M21" s="337" t="s">
        <v>19695</v>
      </c>
      <c r="N21" s="337" t="s">
        <v>19695</v>
      </c>
      <c r="O21" s="337" t="s">
        <v>19695</v>
      </c>
      <c r="P21" s="337" t="s">
        <v>19695</v>
      </c>
      <c r="Q21" s="337" t="s">
        <v>19695</v>
      </c>
      <c r="R21" s="337" t="s">
        <v>18</v>
      </c>
      <c r="S21" s="337" t="s">
        <v>445</v>
      </c>
      <c r="T21" s="337" t="s">
        <v>1473</v>
      </c>
      <c r="U21" s="337" t="s">
        <v>15154</v>
      </c>
      <c r="V21" s="337">
        <v>6</v>
      </c>
      <c r="W21" s="337" t="s">
        <v>19695</v>
      </c>
      <c r="X21" s="337" t="s">
        <v>19695</v>
      </c>
      <c r="Y21" s="337" t="s">
        <v>19695</v>
      </c>
      <c r="Z21" s="337" t="s">
        <v>1728</v>
      </c>
      <c r="AA21" s="337" t="s">
        <v>735</v>
      </c>
      <c r="AB21" s="337" t="s">
        <v>718</v>
      </c>
      <c r="AC21" s="337" t="s">
        <v>15151</v>
      </c>
    </row>
    <row r="22" spans="1:29" ht="15.8" x14ac:dyDescent="0.25">
      <c r="A22" s="337" t="s">
        <v>1723</v>
      </c>
      <c r="B22" s="337" t="s">
        <v>15144</v>
      </c>
      <c r="C22" s="337" t="s">
        <v>1725</v>
      </c>
      <c r="D22" s="337" t="s">
        <v>13552</v>
      </c>
      <c r="E22" s="337" t="s">
        <v>15042</v>
      </c>
      <c r="F22" s="338">
        <v>45207</v>
      </c>
      <c r="G22" s="337" t="s">
        <v>15145</v>
      </c>
      <c r="H22" s="338">
        <v>45358</v>
      </c>
      <c r="I22" s="337" t="s">
        <v>19695</v>
      </c>
      <c r="J22" s="337" t="s">
        <v>16</v>
      </c>
      <c r="K22" s="337" t="s">
        <v>19695</v>
      </c>
      <c r="L22" s="337" t="s">
        <v>19695</v>
      </c>
      <c r="M22" s="337" t="s">
        <v>19695</v>
      </c>
      <c r="N22" s="337" t="s">
        <v>19695</v>
      </c>
      <c r="O22" s="337" t="s">
        <v>19695</v>
      </c>
      <c r="P22" s="337" t="s">
        <v>19695</v>
      </c>
      <c r="Q22" s="337" t="s">
        <v>19695</v>
      </c>
      <c r="R22" s="337" t="s">
        <v>35</v>
      </c>
      <c r="S22" s="337" t="s">
        <v>13362</v>
      </c>
      <c r="T22" s="337" t="s">
        <v>997</v>
      </c>
      <c r="U22" s="337" t="s">
        <v>1012</v>
      </c>
      <c r="V22" s="337">
        <v>10</v>
      </c>
      <c r="W22" s="337" t="s">
        <v>19695</v>
      </c>
      <c r="X22" s="337" t="s">
        <v>19695</v>
      </c>
      <c r="Y22" s="337" t="s">
        <v>19695</v>
      </c>
      <c r="Z22" s="337" t="s">
        <v>1728</v>
      </c>
      <c r="AA22" s="337" t="s">
        <v>717</v>
      </c>
      <c r="AB22" s="337" t="s">
        <v>718</v>
      </c>
      <c r="AC22" s="337" t="s">
        <v>15143</v>
      </c>
    </row>
    <row r="23" spans="1:29" ht="15.8" x14ac:dyDescent="0.25">
      <c r="A23" s="337" t="s">
        <v>1723</v>
      </c>
      <c r="B23" s="337" t="s">
        <v>15135</v>
      </c>
      <c r="C23" s="337" t="s">
        <v>1725</v>
      </c>
      <c r="D23" s="337" t="s">
        <v>1735</v>
      </c>
      <c r="E23" s="337" t="s">
        <v>14901</v>
      </c>
      <c r="F23" s="338">
        <v>45203</v>
      </c>
      <c r="G23" s="337" t="s">
        <v>15136</v>
      </c>
      <c r="H23" s="338">
        <v>45355</v>
      </c>
      <c r="I23" s="337" t="s">
        <v>19695</v>
      </c>
      <c r="J23" s="337" t="s">
        <v>36</v>
      </c>
      <c r="K23" s="337" t="s">
        <v>19695</v>
      </c>
      <c r="L23" s="337" t="s">
        <v>19695</v>
      </c>
      <c r="M23" s="337" t="s">
        <v>19695</v>
      </c>
      <c r="N23" s="337" t="s">
        <v>19695</v>
      </c>
      <c r="O23" s="337" t="s">
        <v>19695</v>
      </c>
      <c r="P23" s="337" t="s">
        <v>19695</v>
      </c>
      <c r="Q23" s="337" t="s">
        <v>19695</v>
      </c>
      <c r="R23" s="337" t="s">
        <v>15</v>
      </c>
      <c r="S23" s="337" t="s">
        <v>1519</v>
      </c>
      <c r="T23" s="337" t="s">
        <v>15130</v>
      </c>
      <c r="U23" s="337" t="s">
        <v>15131</v>
      </c>
      <c r="V23" s="337">
        <v>8</v>
      </c>
      <c r="W23" s="337" t="s">
        <v>19695</v>
      </c>
      <c r="X23" s="337" t="s">
        <v>19695</v>
      </c>
      <c r="Y23" s="337" t="s">
        <v>19695</v>
      </c>
      <c r="Z23" s="337" t="s">
        <v>1728</v>
      </c>
      <c r="AA23" s="337" t="s">
        <v>717</v>
      </c>
      <c r="AB23" s="337" t="s">
        <v>718</v>
      </c>
      <c r="AC23" s="337" t="s">
        <v>15132</v>
      </c>
    </row>
    <row r="24" spans="1:29" ht="15.8" x14ac:dyDescent="0.25">
      <c r="A24" s="337" t="s">
        <v>1723</v>
      </c>
      <c r="B24" s="337" t="s">
        <v>15137</v>
      </c>
      <c r="C24" s="337" t="s">
        <v>1725</v>
      </c>
      <c r="D24" s="337" t="s">
        <v>1735</v>
      </c>
      <c r="E24" s="337" t="s">
        <v>15138</v>
      </c>
      <c r="F24" s="338">
        <v>45234</v>
      </c>
      <c r="G24" s="337" t="s">
        <v>15139</v>
      </c>
      <c r="H24" s="338">
        <v>45354</v>
      </c>
      <c r="I24" s="337" t="s">
        <v>19695</v>
      </c>
      <c r="J24" s="337" t="s">
        <v>16</v>
      </c>
      <c r="K24" s="337" t="s">
        <v>19695</v>
      </c>
      <c r="L24" s="337" t="s">
        <v>19695</v>
      </c>
      <c r="M24" s="337" t="s">
        <v>19695</v>
      </c>
      <c r="N24" s="337" t="s">
        <v>19695</v>
      </c>
      <c r="O24" s="337" t="s">
        <v>19695</v>
      </c>
      <c r="P24" s="337" t="s">
        <v>19695</v>
      </c>
      <c r="Q24" s="337" t="s">
        <v>19695</v>
      </c>
      <c r="R24" s="337" t="s">
        <v>15</v>
      </c>
      <c r="S24" s="337" t="s">
        <v>1519</v>
      </c>
      <c r="T24" s="337" t="s">
        <v>15130</v>
      </c>
      <c r="U24" s="337" t="s">
        <v>15131</v>
      </c>
      <c r="V24" s="337">
        <v>8</v>
      </c>
      <c r="W24" s="337" t="s">
        <v>19695</v>
      </c>
      <c r="X24" s="337" t="s">
        <v>19695</v>
      </c>
      <c r="Y24" s="337" t="s">
        <v>19695</v>
      </c>
      <c r="Z24" s="337" t="s">
        <v>1728</v>
      </c>
      <c r="AA24" s="337" t="s">
        <v>717</v>
      </c>
      <c r="AB24" s="337" t="s">
        <v>718</v>
      </c>
      <c r="AC24" s="337" t="s">
        <v>15132</v>
      </c>
    </row>
    <row r="25" spans="1:29" ht="15.8" x14ac:dyDescent="0.25">
      <c r="A25" s="337" t="s">
        <v>1723</v>
      </c>
      <c r="B25" s="337" t="s">
        <v>15133</v>
      </c>
      <c r="C25" s="337" t="s">
        <v>1725</v>
      </c>
      <c r="D25" s="337" t="s">
        <v>1735</v>
      </c>
      <c r="E25" s="337" t="s">
        <v>15134</v>
      </c>
      <c r="F25" s="338">
        <v>45625</v>
      </c>
      <c r="G25" s="337" t="s">
        <v>13572</v>
      </c>
      <c r="H25" s="338">
        <v>45353</v>
      </c>
      <c r="I25" s="337" t="s">
        <v>19695</v>
      </c>
      <c r="J25" s="337" t="s">
        <v>36</v>
      </c>
      <c r="K25" s="337" t="s">
        <v>19695</v>
      </c>
      <c r="L25" s="337" t="s">
        <v>19695</v>
      </c>
      <c r="M25" s="337" t="s">
        <v>19695</v>
      </c>
      <c r="N25" s="337" t="s">
        <v>19695</v>
      </c>
      <c r="O25" s="337" t="s">
        <v>19695</v>
      </c>
      <c r="P25" s="337" t="s">
        <v>19695</v>
      </c>
      <c r="Q25" s="337" t="s">
        <v>19695</v>
      </c>
      <c r="R25" s="337" t="s">
        <v>15</v>
      </c>
      <c r="S25" s="337" t="s">
        <v>1519</v>
      </c>
      <c r="T25" s="337" t="s">
        <v>15130</v>
      </c>
      <c r="U25" s="337" t="s">
        <v>15131</v>
      </c>
      <c r="V25" s="337">
        <v>8</v>
      </c>
      <c r="W25" s="337" t="s">
        <v>19695</v>
      </c>
      <c r="X25" s="337" t="s">
        <v>19695</v>
      </c>
      <c r="Y25" s="337" t="s">
        <v>19695</v>
      </c>
      <c r="Z25" s="337" t="s">
        <v>1728</v>
      </c>
      <c r="AA25" s="337" t="s">
        <v>717</v>
      </c>
      <c r="AB25" s="337" t="s">
        <v>718</v>
      </c>
      <c r="AC25" s="337" t="s">
        <v>15132</v>
      </c>
    </row>
    <row r="26" spans="1:29" ht="15.8" x14ac:dyDescent="0.25">
      <c r="A26" s="337" t="s">
        <v>1723</v>
      </c>
      <c r="B26" s="337" t="s">
        <v>13584</v>
      </c>
      <c r="C26" s="337" t="s">
        <v>1725</v>
      </c>
      <c r="D26" s="337" t="s">
        <v>1735</v>
      </c>
      <c r="E26" s="337" t="s">
        <v>13585</v>
      </c>
      <c r="F26" s="338">
        <v>45339</v>
      </c>
      <c r="G26" s="337" t="s">
        <v>13586</v>
      </c>
      <c r="H26" s="338">
        <v>45352</v>
      </c>
      <c r="I26" s="337" t="s">
        <v>19695</v>
      </c>
      <c r="J26" s="337" t="s">
        <v>16</v>
      </c>
      <c r="K26" s="337" t="s">
        <v>19695</v>
      </c>
      <c r="L26" s="337" t="s">
        <v>19695</v>
      </c>
      <c r="M26" s="337" t="s">
        <v>19695</v>
      </c>
      <c r="N26" s="337" t="s">
        <v>19695</v>
      </c>
      <c r="O26" s="337" t="s">
        <v>19695</v>
      </c>
      <c r="P26" s="337" t="s">
        <v>19695</v>
      </c>
      <c r="Q26" s="337" t="s">
        <v>19695</v>
      </c>
      <c r="R26" s="337" t="s">
        <v>35</v>
      </c>
      <c r="S26" s="337" t="s">
        <v>13362</v>
      </c>
      <c r="T26" s="337" t="s">
        <v>12322</v>
      </c>
      <c r="U26" s="337" t="s">
        <v>2135</v>
      </c>
      <c r="V26" s="337">
        <v>8</v>
      </c>
      <c r="W26" s="337" t="s">
        <v>19695</v>
      </c>
      <c r="X26" s="337" t="s">
        <v>19695</v>
      </c>
      <c r="Y26" s="337" t="s">
        <v>19695</v>
      </c>
      <c r="Z26" s="337" t="s">
        <v>1728</v>
      </c>
      <c r="AA26" s="337" t="s">
        <v>717</v>
      </c>
      <c r="AB26" s="337" t="s">
        <v>718</v>
      </c>
      <c r="AC26" s="337" t="s">
        <v>13583</v>
      </c>
    </row>
    <row r="27" spans="1:29" ht="15.8" x14ac:dyDescent="0.25">
      <c r="A27" s="337" t="s">
        <v>1723</v>
      </c>
      <c r="B27" s="337" t="s">
        <v>15127</v>
      </c>
      <c r="C27" s="337" t="s">
        <v>1725</v>
      </c>
      <c r="D27" s="337" t="s">
        <v>1735</v>
      </c>
      <c r="E27" s="337" t="s">
        <v>15128</v>
      </c>
      <c r="F27" s="338">
        <v>45599</v>
      </c>
      <c r="G27" s="337" t="s">
        <v>15129</v>
      </c>
      <c r="H27" s="338">
        <v>45351</v>
      </c>
      <c r="I27" s="337" t="s">
        <v>19695</v>
      </c>
      <c r="J27" s="337" t="s">
        <v>16</v>
      </c>
      <c r="K27" s="337" t="s">
        <v>19695</v>
      </c>
      <c r="L27" s="337" t="s">
        <v>19695</v>
      </c>
      <c r="M27" s="337" t="s">
        <v>19695</v>
      </c>
      <c r="N27" s="337" t="s">
        <v>19695</v>
      </c>
      <c r="O27" s="337" t="s">
        <v>19695</v>
      </c>
      <c r="P27" s="337" t="s">
        <v>19695</v>
      </c>
      <c r="Q27" s="337" t="s">
        <v>19695</v>
      </c>
      <c r="R27" s="337" t="s">
        <v>15</v>
      </c>
      <c r="S27" s="337" t="s">
        <v>1519</v>
      </c>
      <c r="T27" s="337" t="s">
        <v>15130</v>
      </c>
      <c r="U27" s="337" t="s">
        <v>15131</v>
      </c>
      <c r="V27" s="337">
        <v>8</v>
      </c>
      <c r="W27" s="337" t="s">
        <v>19695</v>
      </c>
      <c r="X27" s="337" t="s">
        <v>19695</v>
      </c>
      <c r="Y27" s="337" t="s">
        <v>19695</v>
      </c>
      <c r="Z27" s="337" t="s">
        <v>1728</v>
      </c>
      <c r="AA27" s="337" t="s">
        <v>717</v>
      </c>
      <c r="AB27" s="337" t="s">
        <v>718</v>
      </c>
      <c r="AC27" s="337" t="s">
        <v>15132</v>
      </c>
    </row>
    <row r="28" spans="1:29" ht="15.8" x14ac:dyDescent="0.25">
      <c r="A28" s="337" t="s">
        <v>1723</v>
      </c>
      <c r="B28" s="337" t="s">
        <v>15115</v>
      </c>
      <c r="C28" s="337" t="s">
        <v>1725</v>
      </c>
      <c r="D28" s="337" t="s">
        <v>13552</v>
      </c>
      <c r="E28" s="337" t="s">
        <v>13598</v>
      </c>
      <c r="F28" s="338">
        <v>45310</v>
      </c>
      <c r="G28" s="337" t="s">
        <v>15116</v>
      </c>
      <c r="H28" s="338">
        <v>45344</v>
      </c>
      <c r="I28" s="337" t="s">
        <v>19695</v>
      </c>
      <c r="J28" s="337" t="s">
        <v>36</v>
      </c>
      <c r="K28" s="337" t="s">
        <v>19695</v>
      </c>
      <c r="L28" s="337" t="s">
        <v>19695</v>
      </c>
      <c r="M28" s="337" t="s">
        <v>19695</v>
      </c>
      <c r="N28" s="337" t="s">
        <v>19695</v>
      </c>
      <c r="O28" s="337" t="s">
        <v>19695</v>
      </c>
      <c r="P28" s="337" t="s">
        <v>19695</v>
      </c>
      <c r="Q28" s="337" t="s">
        <v>19695</v>
      </c>
      <c r="R28" s="337" t="s">
        <v>144</v>
      </c>
      <c r="S28" s="337" t="s">
        <v>829</v>
      </c>
      <c r="T28" s="337" t="s">
        <v>8085</v>
      </c>
      <c r="U28" s="337" t="s">
        <v>8085</v>
      </c>
      <c r="V28" s="337">
        <v>12</v>
      </c>
      <c r="W28" s="337" t="s">
        <v>19695</v>
      </c>
      <c r="X28" s="337" t="s">
        <v>19695</v>
      </c>
      <c r="Y28" s="337" t="s">
        <v>19695</v>
      </c>
      <c r="Z28" s="337" t="s">
        <v>1728</v>
      </c>
      <c r="AA28" s="337" t="s">
        <v>735</v>
      </c>
      <c r="AB28" s="337" t="s">
        <v>718</v>
      </c>
      <c r="AC28" s="337" t="s">
        <v>15117</v>
      </c>
    </row>
    <row r="29" spans="1:29" ht="15.8" x14ac:dyDescent="0.25">
      <c r="A29" s="337" t="s">
        <v>1723</v>
      </c>
      <c r="B29" s="337" t="s">
        <v>15839</v>
      </c>
      <c r="C29" s="337" t="s">
        <v>1725</v>
      </c>
      <c r="D29" s="337" t="s">
        <v>1735</v>
      </c>
      <c r="E29" s="337" t="s">
        <v>15765</v>
      </c>
      <c r="F29" s="338">
        <v>45301</v>
      </c>
      <c r="G29" s="337" t="s">
        <v>15840</v>
      </c>
      <c r="H29" s="338">
        <v>45338</v>
      </c>
      <c r="I29" s="337" t="s">
        <v>19695</v>
      </c>
      <c r="J29" s="337" t="s">
        <v>36</v>
      </c>
      <c r="K29" s="337" t="s">
        <v>19695</v>
      </c>
      <c r="L29" s="337" t="s">
        <v>19695</v>
      </c>
      <c r="M29" s="337" t="s">
        <v>19695</v>
      </c>
      <c r="N29" s="337" t="s">
        <v>19695</v>
      </c>
      <c r="O29" s="337" t="s">
        <v>19695</v>
      </c>
      <c r="P29" s="337" t="s">
        <v>19695</v>
      </c>
      <c r="Q29" s="337" t="s">
        <v>19695</v>
      </c>
      <c r="R29" s="337" t="s">
        <v>15</v>
      </c>
      <c r="S29" s="337" t="s">
        <v>1659</v>
      </c>
      <c r="T29" s="337" t="s">
        <v>2815</v>
      </c>
      <c r="U29" s="337" t="s">
        <v>2815</v>
      </c>
      <c r="V29" s="337">
        <v>8</v>
      </c>
      <c r="W29" s="337" t="s">
        <v>19695</v>
      </c>
      <c r="X29" s="337" t="s">
        <v>19695</v>
      </c>
      <c r="Y29" s="337" t="s">
        <v>19695</v>
      </c>
      <c r="Z29" s="337" t="s">
        <v>1753</v>
      </c>
      <c r="AA29" s="337" t="s">
        <v>717</v>
      </c>
      <c r="AB29" s="337" t="s">
        <v>718</v>
      </c>
      <c r="AC29" s="337" t="s">
        <v>15841</v>
      </c>
    </row>
    <row r="30" spans="1:29" ht="15.8" x14ac:dyDescent="0.25">
      <c r="A30" s="337" t="s">
        <v>1723</v>
      </c>
      <c r="B30" s="337" t="s">
        <v>15842</v>
      </c>
      <c r="C30" s="337" t="s">
        <v>1725</v>
      </c>
      <c r="D30" s="337" t="s">
        <v>1735</v>
      </c>
      <c r="E30" s="337" t="s">
        <v>15843</v>
      </c>
      <c r="F30" s="338">
        <v>45331</v>
      </c>
      <c r="G30" s="337" t="s">
        <v>15840</v>
      </c>
      <c r="H30" s="338">
        <v>45338</v>
      </c>
      <c r="I30" s="337" t="s">
        <v>19695</v>
      </c>
      <c r="J30" s="337" t="s">
        <v>36</v>
      </c>
      <c r="K30" s="337" t="s">
        <v>19695</v>
      </c>
      <c r="L30" s="337" t="s">
        <v>19695</v>
      </c>
      <c r="M30" s="337" t="s">
        <v>19695</v>
      </c>
      <c r="N30" s="337" t="s">
        <v>19695</v>
      </c>
      <c r="O30" s="337" t="s">
        <v>19695</v>
      </c>
      <c r="P30" s="337" t="s">
        <v>19695</v>
      </c>
      <c r="Q30" s="337" t="s">
        <v>19695</v>
      </c>
      <c r="R30" s="337" t="s">
        <v>15</v>
      </c>
      <c r="S30" s="337" t="s">
        <v>1659</v>
      </c>
      <c r="T30" s="337" t="s">
        <v>15844</v>
      </c>
      <c r="U30" s="337" t="s">
        <v>15845</v>
      </c>
      <c r="V30" s="337">
        <v>8</v>
      </c>
      <c r="W30" s="337" t="s">
        <v>19695</v>
      </c>
      <c r="X30" s="337" t="s">
        <v>19695</v>
      </c>
      <c r="Y30" s="337" t="s">
        <v>19695</v>
      </c>
      <c r="Z30" s="337" t="s">
        <v>1753</v>
      </c>
      <c r="AA30" s="337" t="s">
        <v>717</v>
      </c>
      <c r="AB30" s="337" t="s">
        <v>718</v>
      </c>
      <c r="AC30" s="337" t="s">
        <v>15841</v>
      </c>
    </row>
    <row r="31" spans="1:29" ht="15.8" x14ac:dyDescent="0.25">
      <c r="A31" s="337" t="s">
        <v>1723</v>
      </c>
      <c r="B31" s="337" t="s">
        <v>15778</v>
      </c>
      <c r="C31" s="337" t="s">
        <v>1725</v>
      </c>
      <c r="D31" s="337" t="s">
        <v>13552</v>
      </c>
      <c r="E31" s="337" t="s">
        <v>15779</v>
      </c>
      <c r="F31" s="338">
        <v>45209</v>
      </c>
      <c r="G31" s="337" t="s">
        <v>15175</v>
      </c>
      <c r="H31" s="338">
        <v>45332</v>
      </c>
      <c r="I31" s="337" t="s">
        <v>19695</v>
      </c>
      <c r="J31" s="337" t="s">
        <v>36</v>
      </c>
      <c r="K31" s="337" t="s">
        <v>19695</v>
      </c>
      <c r="L31" s="337" t="s">
        <v>19695</v>
      </c>
      <c r="M31" s="337" t="s">
        <v>19695</v>
      </c>
      <c r="N31" s="337" t="s">
        <v>19695</v>
      </c>
      <c r="O31" s="337" t="s">
        <v>19695</v>
      </c>
      <c r="P31" s="337" t="s">
        <v>19695</v>
      </c>
      <c r="Q31" s="337" t="s">
        <v>19695</v>
      </c>
      <c r="R31" s="337" t="s">
        <v>18</v>
      </c>
      <c r="S31" s="337" t="s">
        <v>445</v>
      </c>
      <c r="T31" s="337" t="s">
        <v>1473</v>
      </c>
      <c r="U31" s="337" t="s">
        <v>1542</v>
      </c>
      <c r="V31" s="337">
        <v>12</v>
      </c>
      <c r="W31" s="337" t="s">
        <v>19695</v>
      </c>
      <c r="X31" s="337" t="s">
        <v>19695</v>
      </c>
      <c r="Y31" s="337" t="s">
        <v>19695</v>
      </c>
      <c r="Z31" s="337" t="s">
        <v>1753</v>
      </c>
      <c r="AA31" s="337" t="s">
        <v>717</v>
      </c>
      <c r="AB31" s="337" t="s">
        <v>718</v>
      </c>
      <c r="AC31" s="337" t="s">
        <v>15776</v>
      </c>
    </row>
    <row r="32" spans="1:29" ht="15.8" x14ac:dyDescent="0.25">
      <c r="A32" s="337" t="s">
        <v>1723</v>
      </c>
      <c r="B32" s="337" t="s">
        <v>15780</v>
      </c>
      <c r="C32" s="337" t="s">
        <v>1725</v>
      </c>
      <c r="D32" s="337" t="s">
        <v>13552</v>
      </c>
      <c r="E32" s="337" t="s">
        <v>15123</v>
      </c>
      <c r="F32" s="338">
        <v>45239</v>
      </c>
      <c r="G32" s="337" t="s">
        <v>15175</v>
      </c>
      <c r="H32" s="338">
        <v>45332</v>
      </c>
      <c r="I32" s="337" t="s">
        <v>19695</v>
      </c>
      <c r="J32" s="337" t="s">
        <v>16</v>
      </c>
      <c r="K32" s="337" t="s">
        <v>19695</v>
      </c>
      <c r="L32" s="337" t="s">
        <v>19695</v>
      </c>
      <c r="M32" s="337" t="s">
        <v>19695</v>
      </c>
      <c r="N32" s="337" t="s">
        <v>19695</v>
      </c>
      <c r="O32" s="337" t="s">
        <v>19695</v>
      </c>
      <c r="P32" s="337" t="s">
        <v>19695</v>
      </c>
      <c r="Q32" s="337" t="s">
        <v>19695</v>
      </c>
      <c r="R32" s="337" t="s">
        <v>18</v>
      </c>
      <c r="S32" s="337" t="s">
        <v>445</v>
      </c>
      <c r="T32" s="337" t="s">
        <v>1473</v>
      </c>
      <c r="U32" s="337" t="s">
        <v>1542</v>
      </c>
      <c r="V32" s="337">
        <v>8</v>
      </c>
      <c r="W32" s="337" t="s">
        <v>19695</v>
      </c>
      <c r="X32" s="337" t="s">
        <v>19695</v>
      </c>
      <c r="Y32" s="337" t="s">
        <v>19695</v>
      </c>
      <c r="Z32" s="337" t="s">
        <v>1753</v>
      </c>
      <c r="AA32" s="337" t="s">
        <v>717</v>
      </c>
      <c r="AB32" s="337" t="s">
        <v>718</v>
      </c>
      <c r="AC32" s="337" t="s">
        <v>15776</v>
      </c>
    </row>
    <row r="33" spans="1:29" ht="15.8" x14ac:dyDescent="0.25">
      <c r="A33" s="337" t="s">
        <v>1723</v>
      </c>
      <c r="B33" s="337" t="s">
        <v>15111</v>
      </c>
      <c r="C33" s="337" t="s">
        <v>1725</v>
      </c>
      <c r="D33" s="337" t="s">
        <v>1735</v>
      </c>
      <c r="E33" s="337" t="s">
        <v>15081</v>
      </c>
      <c r="F33" s="338">
        <v>45290</v>
      </c>
      <c r="G33" s="337" t="s">
        <v>15112</v>
      </c>
      <c r="H33" s="338">
        <v>45330</v>
      </c>
      <c r="I33" s="337" t="s">
        <v>19695</v>
      </c>
      <c r="J33" s="337" t="s">
        <v>36</v>
      </c>
      <c r="K33" s="337" t="s">
        <v>19695</v>
      </c>
      <c r="L33" s="337" t="s">
        <v>19695</v>
      </c>
      <c r="M33" s="337" t="s">
        <v>19695</v>
      </c>
      <c r="N33" s="337" t="s">
        <v>19695</v>
      </c>
      <c r="O33" s="337" t="s">
        <v>19695</v>
      </c>
      <c r="P33" s="337" t="s">
        <v>19695</v>
      </c>
      <c r="Q33" s="337" t="s">
        <v>19695</v>
      </c>
      <c r="R33" s="337" t="s">
        <v>1220</v>
      </c>
      <c r="S33" s="337" t="s">
        <v>108</v>
      </c>
      <c r="T33" s="337" t="s">
        <v>108</v>
      </c>
      <c r="U33" s="337" t="s">
        <v>15113</v>
      </c>
      <c r="V33" s="337">
        <v>8</v>
      </c>
      <c r="W33" s="337" t="s">
        <v>19695</v>
      </c>
      <c r="X33" s="337" t="s">
        <v>19695</v>
      </c>
      <c r="Y33" s="337" t="s">
        <v>19695</v>
      </c>
      <c r="Z33" s="337" t="s">
        <v>1728</v>
      </c>
      <c r="AA33" s="337" t="s">
        <v>735</v>
      </c>
      <c r="AB33" s="337" t="s">
        <v>718</v>
      </c>
      <c r="AC33" s="337" t="s">
        <v>15114</v>
      </c>
    </row>
    <row r="34" spans="1:29" ht="15.8" x14ac:dyDescent="0.25">
      <c r="A34" s="337" t="s">
        <v>1723</v>
      </c>
      <c r="B34" s="337" t="s">
        <v>15104</v>
      </c>
      <c r="C34" s="337" t="s">
        <v>1725</v>
      </c>
      <c r="D34" s="337" t="s">
        <v>1735</v>
      </c>
      <c r="E34" s="337" t="s">
        <v>14930</v>
      </c>
      <c r="F34" s="338">
        <v>45185</v>
      </c>
      <c r="G34" s="337" t="s">
        <v>15105</v>
      </c>
      <c r="H34" s="338">
        <v>45322</v>
      </c>
      <c r="I34" s="337" t="s">
        <v>19695</v>
      </c>
      <c r="J34" s="337" t="s">
        <v>36</v>
      </c>
      <c r="K34" s="337" t="s">
        <v>19695</v>
      </c>
      <c r="L34" s="337" t="s">
        <v>19695</v>
      </c>
      <c r="M34" s="337" t="s">
        <v>19695</v>
      </c>
      <c r="N34" s="337" t="s">
        <v>19695</v>
      </c>
      <c r="O34" s="337" t="s">
        <v>19695</v>
      </c>
      <c r="P34" s="337" t="s">
        <v>19695</v>
      </c>
      <c r="Q34" s="337" t="s">
        <v>19695</v>
      </c>
      <c r="R34" s="337" t="s">
        <v>101</v>
      </c>
      <c r="S34" s="337" t="s">
        <v>1757</v>
      </c>
      <c r="T34" s="337" t="s">
        <v>8976</v>
      </c>
      <c r="U34" s="337" t="s">
        <v>15106</v>
      </c>
      <c r="V34" s="337">
        <v>12</v>
      </c>
      <c r="W34" s="337" t="s">
        <v>19695</v>
      </c>
      <c r="X34" s="337" t="s">
        <v>19695</v>
      </c>
      <c r="Y34" s="337" t="s">
        <v>19695</v>
      </c>
      <c r="Z34" s="337" t="s">
        <v>1728</v>
      </c>
      <c r="AA34" s="337" t="s">
        <v>717</v>
      </c>
      <c r="AB34" s="337" t="s">
        <v>718</v>
      </c>
      <c r="AC34" s="337" t="s">
        <v>15100</v>
      </c>
    </row>
    <row r="35" spans="1:29" ht="15.8" x14ac:dyDescent="0.25">
      <c r="A35" s="337" t="s">
        <v>1723</v>
      </c>
      <c r="B35" s="337" t="s">
        <v>15169</v>
      </c>
      <c r="C35" s="337" t="s">
        <v>1725</v>
      </c>
      <c r="D35" s="337" t="s">
        <v>1735</v>
      </c>
      <c r="E35" s="337" t="s">
        <v>15170</v>
      </c>
      <c r="F35" s="338">
        <v>45646</v>
      </c>
      <c r="G35" s="337" t="s">
        <v>15171</v>
      </c>
      <c r="H35" s="338">
        <v>45321</v>
      </c>
      <c r="I35" s="337" t="s">
        <v>19695</v>
      </c>
      <c r="J35" s="337" t="s">
        <v>16</v>
      </c>
      <c r="K35" s="337" t="s">
        <v>19695</v>
      </c>
      <c r="L35" s="337" t="s">
        <v>19695</v>
      </c>
      <c r="M35" s="337" t="s">
        <v>19695</v>
      </c>
      <c r="N35" s="337" t="s">
        <v>19695</v>
      </c>
      <c r="O35" s="337" t="s">
        <v>19695</v>
      </c>
      <c r="P35" s="337" t="s">
        <v>19695</v>
      </c>
      <c r="Q35" s="337" t="s">
        <v>19695</v>
      </c>
      <c r="R35" s="337" t="s">
        <v>134</v>
      </c>
      <c r="S35" s="337" t="s">
        <v>14627</v>
      </c>
      <c r="T35" s="337" t="s">
        <v>782</v>
      </c>
      <c r="U35" s="337" t="s">
        <v>15172</v>
      </c>
      <c r="V35" s="337">
        <v>10</v>
      </c>
      <c r="W35" s="337" t="s">
        <v>19695</v>
      </c>
      <c r="X35" s="337" t="s">
        <v>19695</v>
      </c>
      <c r="Y35" s="337" t="s">
        <v>19695</v>
      </c>
      <c r="Z35" s="337" t="s">
        <v>1728</v>
      </c>
      <c r="AA35" s="337" t="s">
        <v>717</v>
      </c>
      <c r="AB35" s="337" t="s">
        <v>718</v>
      </c>
      <c r="AC35" s="337" t="s">
        <v>15173</v>
      </c>
    </row>
    <row r="36" spans="1:29" ht="15.8" x14ac:dyDescent="0.25">
      <c r="A36" s="337" t="s">
        <v>1723</v>
      </c>
      <c r="B36" s="337" t="s">
        <v>15846</v>
      </c>
      <c r="C36" s="337" t="s">
        <v>1725</v>
      </c>
      <c r="D36" s="337" t="s">
        <v>13552</v>
      </c>
      <c r="E36" s="337" t="s">
        <v>15765</v>
      </c>
      <c r="F36" s="338">
        <v>45301</v>
      </c>
      <c r="G36" s="337" t="s">
        <v>15171</v>
      </c>
      <c r="H36" s="338">
        <v>45321</v>
      </c>
      <c r="I36" s="337" t="s">
        <v>19695</v>
      </c>
      <c r="J36" s="337" t="s">
        <v>16</v>
      </c>
      <c r="K36" s="337" t="s">
        <v>19695</v>
      </c>
      <c r="L36" s="337" t="s">
        <v>19695</v>
      </c>
      <c r="M36" s="337" t="s">
        <v>19695</v>
      </c>
      <c r="N36" s="337" t="s">
        <v>19695</v>
      </c>
      <c r="O36" s="337" t="s">
        <v>19695</v>
      </c>
      <c r="P36" s="337" t="s">
        <v>19695</v>
      </c>
      <c r="Q36" s="337" t="s">
        <v>19695</v>
      </c>
      <c r="R36" s="337" t="s">
        <v>35</v>
      </c>
      <c r="S36" s="337" t="s">
        <v>6823</v>
      </c>
      <c r="T36" s="337" t="s">
        <v>11594</v>
      </c>
      <c r="U36" s="337" t="s">
        <v>11595</v>
      </c>
      <c r="V36" s="337">
        <v>10</v>
      </c>
      <c r="W36" s="337" t="s">
        <v>19695</v>
      </c>
      <c r="X36" s="337" t="s">
        <v>19695</v>
      </c>
      <c r="Y36" s="337" t="s">
        <v>19695</v>
      </c>
      <c r="Z36" s="337" t="s">
        <v>1753</v>
      </c>
      <c r="AA36" s="337" t="s">
        <v>717</v>
      </c>
      <c r="AB36" s="337" t="s">
        <v>718</v>
      </c>
      <c r="AC36" s="337" t="s">
        <v>15847</v>
      </c>
    </row>
    <row r="37" spans="1:29" ht="15.8" x14ac:dyDescent="0.25">
      <c r="A37" s="337" t="s">
        <v>1723</v>
      </c>
      <c r="B37" s="337" t="s">
        <v>15767</v>
      </c>
      <c r="C37" s="337" t="s">
        <v>1725</v>
      </c>
      <c r="D37" s="337" t="s">
        <v>13552</v>
      </c>
      <c r="E37" s="337" t="s">
        <v>15768</v>
      </c>
      <c r="F37" s="338">
        <v>45291</v>
      </c>
      <c r="G37" s="337" t="s">
        <v>15769</v>
      </c>
      <c r="H37" s="338">
        <v>45319</v>
      </c>
      <c r="I37" s="337" t="s">
        <v>19695</v>
      </c>
      <c r="J37" s="337" t="s">
        <v>36</v>
      </c>
      <c r="K37" s="337" t="s">
        <v>19695</v>
      </c>
      <c r="L37" s="337" t="s">
        <v>19695</v>
      </c>
      <c r="M37" s="337" t="s">
        <v>19695</v>
      </c>
      <c r="N37" s="337" t="s">
        <v>19695</v>
      </c>
      <c r="O37" s="337" t="s">
        <v>19695</v>
      </c>
      <c r="P37" s="337" t="s">
        <v>19695</v>
      </c>
      <c r="Q37" s="337" t="s">
        <v>19695</v>
      </c>
      <c r="R37" s="337" t="s">
        <v>395</v>
      </c>
      <c r="S37" s="337" t="s">
        <v>6880</v>
      </c>
      <c r="T37" s="337" t="s">
        <v>4033</v>
      </c>
      <c r="U37" s="337" t="s">
        <v>15770</v>
      </c>
      <c r="V37" s="337">
        <v>10</v>
      </c>
      <c r="W37" s="337" t="s">
        <v>19695</v>
      </c>
      <c r="X37" s="337" t="s">
        <v>19695</v>
      </c>
      <c r="Y37" s="337" t="s">
        <v>19695</v>
      </c>
      <c r="Z37" s="337" t="s">
        <v>1753</v>
      </c>
      <c r="AA37" s="337" t="s">
        <v>735</v>
      </c>
      <c r="AB37" s="337" t="s">
        <v>718</v>
      </c>
      <c r="AC37" s="337" t="s">
        <v>15771</v>
      </c>
    </row>
    <row r="38" spans="1:29" ht="15.8" x14ac:dyDescent="0.25">
      <c r="A38" s="337" t="s">
        <v>1723</v>
      </c>
      <c r="B38" s="337" t="s">
        <v>13597</v>
      </c>
      <c r="C38" s="337" t="s">
        <v>1725</v>
      </c>
      <c r="D38" s="337" t="s">
        <v>13552</v>
      </c>
      <c r="E38" s="337" t="s">
        <v>13598</v>
      </c>
      <c r="F38" s="338">
        <v>45310</v>
      </c>
      <c r="G38" s="337" t="s">
        <v>13599</v>
      </c>
      <c r="H38" s="338">
        <v>45314</v>
      </c>
      <c r="I38" s="337" t="s">
        <v>19695</v>
      </c>
      <c r="J38" s="337" t="s">
        <v>16</v>
      </c>
      <c r="K38" s="337" t="s">
        <v>19695</v>
      </c>
      <c r="L38" s="337" t="s">
        <v>19695</v>
      </c>
      <c r="M38" s="337" t="s">
        <v>19695</v>
      </c>
      <c r="N38" s="337" t="s">
        <v>19695</v>
      </c>
      <c r="O38" s="337" t="s">
        <v>19695</v>
      </c>
      <c r="P38" s="337" t="s">
        <v>19695</v>
      </c>
      <c r="Q38" s="337" t="s">
        <v>19695</v>
      </c>
      <c r="R38" s="337" t="s">
        <v>52</v>
      </c>
      <c r="S38" s="337" t="s">
        <v>93</v>
      </c>
      <c r="T38" s="337" t="s">
        <v>1819</v>
      </c>
      <c r="U38" s="337" t="s">
        <v>1819</v>
      </c>
      <c r="V38" s="337">
        <v>8</v>
      </c>
      <c r="W38" s="337" t="s">
        <v>19695</v>
      </c>
      <c r="X38" s="337" t="s">
        <v>19695</v>
      </c>
      <c r="Y38" s="337" t="s">
        <v>19695</v>
      </c>
      <c r="Z38" s="337" t="s">
        <v>1728</v>
      </c>
      <c r="AA38" s="337" t="s">
        <v>735</v>
      </c>
      <c r="AB38" s="337" t="s">
        <v>718</v>
      </c>
      <c r="AC38" s="337" t="s">
        <v>13596</v>
      </c>
    </row>
    <row r="39" spans="1:29" ht="15.8" x14ac:dyDescent="0.25">
      <c r="A39" s="337" t="s">
        <v>1723</v>
      </c>
      <c r="B39" s="337" t="s">
        <v>15089</v>
      </c>
      <c r="C39" s="337" t="s">
        <v>1725</v>
      </c>
      <c r="D39" s="337" t="s">
        <v>1735</v>
      </c>
      <c r="E39" s="337" t="s">
        <v>15090</v>
      </c>
      <c r="F39" s="338">
        <v>45632</v>
      </c>
      <c r="G39" s="337" t="s">
        <v>15091</v>
      </c>
      <c r="H39" s="338">
        <v>45306</v>
      </c>
      <c r="I39" s="337" t="s">
        <v>19695</v>
      </c>
      <c r="J39" s="337" t="s">
        <v>16</v>
      </c>
      <c r="K39" s="337" t="s">
        <v>19695</v>
      </c>
      <c r="L39" s="337" t="s">
        <v>19695</v>
      </c>
      <c r="M39" s="337" t="s">
        <v>19695</v>
      </c>
      <c r="N39" s="337" t="s">
        <v>19695</v>
      </c>
      <c r="O39" s="337" t="s">
        <v>19695</v>
      </c>
      <c r="P39" s="337" t="s">
        <v>19695</v>
      </c>
      <c r="Q39" s="337" t="s">
        <v>19695</v>
      </c>
      <c r="R39" s="337" t="s">
        <v>920</v>
      </c>
      <c r="S39" s="337" t="s">
        <v>15092</v>
      </c>
      <c r="T39" s="337" t="s">
        <v>15093</v>
      </c>
      <c r="U39" s="337" t="s">
        <v>15094</v>
      </c>
      <c r="V39" s="337">
        <v>12</v>
      </c>
      <c r="W39" s="337" t="s">
        <v>19695</v>
      </c>
      <c r="X39" s="337" t="s">
        <v>19695</v>
      </c>
      <c r="Y39" s="337" t="s">
        <v>19695</v>
      </c>
      <c r="Z39" s="337" t="s">
        <v>1728</v>
      </c>
      <c r="AA39" s="337" t="s">
        <v>735</v>
      </c>
      <c r="AB39" s="337" t="s">
        <v>718</v>
      </c>
      <c r="AC39" s="337" t="s">
        <v>15095</v>
      </c>
    </row>
    <row r="40" spans="1:29" ht="15.8" x14ac:dyDescent="0.25">
      <c r="A40" s="337" t="s">
        <v>1723</v>
      </c>
      <c r="B40" s="337" t="s">
        <v>13593</v>
      </c>
      <c r="C40" s="337" t="s">
        <v>1725</v>
      </c>
      <c r="D40" s="337" t="s">
        <v>13552</v>
      </c>
      <c r="E40" s="337" t="s">
        <v>13594</v>
      </c>
      <c r="F40" s="338">
        <v>45296</v>
      </c>
      <c r="G40" s="337" t="s">
        <v>13595</v>
      </c>
      <c r="H40" s="338">
        <v>45305</v>
      </c>
      <c r="I40" s="337" t="s">
        <v>19695</v>
      </c>
      <c r="J40" s="337" t="s">
        <v>16</v>
      </c>
      <c r="K40" s="337" t="s">
        <v>19695</v>
      </c>
      <c r="L40" s="337" t="s">
        <v>19695</v>
      </c>
      <c r="M40" s="337" t="s">
        <v>19695</v>
      </c>
      <c r="N40" s="337" t="s">
        <v>19695</v>
      </c>
      <c r="O40" s="337" t="s">
        <v>19695</v>
      </c>
      <c r="P40" s="337" t="s">
        <v>19695</v>
      </c>
      <c r="Q40" s="337" t="s">
        <v>19695</v>
      </c>
      <c r="R40" s="337" t="s">
        <v>52</v>
      </c>
      <c r="S40" s="337" t="s">
        <v>93</v>
      </c>
      <c r="T40" s="337" t="s">
        <v>2213</v>
      </c>
      <c r="U40" s="337" t="s">
        <v>6374</v>
      </c>
      <c r="V40" s="337">
        <v>10</v>
      </c>
      <c r="W40" s="337" t="s">
        <v>19695</v>
      </c>
      <c r="X40" s="337" t="s">
        <v>19695</v>
      </c>
      <c r="Y40" s="337" t="s">
        <v>19695</v>
      </c>
      <c r="Z40" s="337" t="s">
        <v>1728</v>
      </c>
      <c r="AA40" s="337" t="s">
        <v>735</v>
      </c>
      <c r="AB40" s="337" t="s">
        <v>718</v>
      </c>
      <c r="AC40" s="337" t="s">
        <v>13596</v>
      </c>
    </row>
    <row r="41" spans="1:29" ht="15.8" x14ac:dyDescent="0.25">
      <c r="A41" s="337" t="s">
        <v>1723</v>
      </c>
      <c r="B41" s="337" t="s">
        <v>15096</v>
      </c>
      <c r="C41" s="337" t="s">
        <v>1725</v>
      </c>
      <c r="D41" s="337" t="s">
        <v>1735</v>
      </c>
      <c r="E41" s="337" t="s">
        <v>15097</v>
      </c>
      <c r="F41" s="338">
        <v>45158</v>
      </c>
      <c r="G41" s="337" t="s">
        <v>15098</v>
      </c>
      <c r="H41" s="338">
        <v>45304</v>
      </c>
      <c r="I41" s="337" t="s">
        <v>19695</v>
      </c>
      <c r="J41" s="337" t="s">
        <v>36</v>
      </c>
      <c r="K41" s="337" t="s">
        <v>19695</v>
      </c>
      <c r="L41" s="337" t="s">
        <v>19695</v>
      </c>
      <c r="M41" s="337" t="s">
        <v>19695</v>
      </c>
      <c r="N41" s="337" t="s">
        <v>19695</v>
      </c>
      <c r="O41" s="337" t="s">
        <v>19695</v>
      </c>
      <c r="P41" s="337" t="s">
        <v>19695</v>
      </c>
      <c r="Q41" s="337" t="s">
        <v>19695</v>
      </c>
      <c r="R41" s="337" t="s">
        <v>144</v>
      </c>
      <c r="S41" s="337" t="s">
        <v>2124</v>
      </c>
      <c r="T41" s="337" t="s">
        <v>12712</v>
      </c>
      <c r="U41" s="337" t="s">
        <v>15099</v>
      </c>
      <c r="V41" s="337">
        <v>18</v>
      </c>
      <c r="W41" s="337" t="s">
        <v>19695</v>
      </c>
      <c r="X41" s="337" t="s">
        <v>19695</v>
      </c>
      <c r="Y41" s="337" t="s">
        <v>19695</v>
      </c>
      <c r="Z41" s="337" t="s">
        <v>1728</v>
      </c>
      <c r="AA41" s="337" t="s">
        <v>717</v>
      </c>
      <c r="AB41" s="337" t="s">
        <v>718</v>
      </c>
      <c r="AC41" s="337" t="s">
        <v>15100</v>
      </c>
    </row>
    <row r="42" spans="1:29" ht="15.8" x14ac:dyDescent="0.25">
      <c r="A42" s="337" t="s">
        <v>1723</v>
      </c>
      <c r="B42" s="337" t="s">
        <v>15764</v>
      </c>
      <c r="C42" s="337" t="s">
        <v>1725</v>
      </c>
      <c r="D42" s="337" t="s">
        <v>13552</v>
      </c>
      <c r="E42" s="337" t="s">
        <v>13627</v>
      </c>
      <c r="F42" s="338">
        <v>45280</v>
      </c>
      <c r="G42" s="337" t="s">
        <v>15765</v>
      </c>
      <c r="H42" s="338">
        <v>45301</v>
      </c>
      <c r="I42" s="337" t="s">
        <v>19695</v>
      </c>
      <c r="J42" s="337" t="s">
        <v>36</v>
      </c>
      <c r="K42" s="337" t="s">
        <v>19695</v>
      </c>
      <c r="L42" s="337" t="s">
        <v>19695</v>
      </c>
      <c r="M42" s="337" t="s">
        <v>19695</v>
      </c>
      <c r="N42" s="337" t="s">
        <v>19695</v>
      </c>
      <c r="O42" s="337" t="s">
        <v>19695</v>
      </c>
      <c r="P42" s="337" t="s">
        <v>19695</v>
      </c>
      <c r="Q42" s="337" t="s">
        <v>19695</v>
      </c>
      <c r="R42" s="337" t="s">
        <v>66</v>
      </c>
      <c r="S42" s="337" t="s">
        <v>67</v>
      </c>
      <c r="T42" s="337" t="s">
        <v>7123</v>
      </c>
      <c r="U42" s="337" t="s">
        <v>7123</v>
      </c>
      <c r="V42" s="337">
        <v>12</v>
      </c>
      <c r="W42" s="337" t="s">
        <v>19695</v>
      </c>
      <c r="X42" s="337" t="s">
        <v>19695</v>
      </c>
      <c r="Y42" s="337" t="s">
        <v>19695</v>
      </c>
      <c r="Z42" s="337" t="s">
        <v>1753</v>
      </c>
      <c r="AA42" s="337" t="s">
        <v>717</v>
      </c>
      <c r="AB42" s="337" t="s">
        <v>718</v>
      </c>
      <c r="AC42" s="337" t="s">
        <v>15766</v>
      </c>
    </row>
    <row r="43" spans="1:29" ht="15.8" x14ac:dyDescent="0.25">
      <c r="A43" s="337" t="s">
        <v>1723</v>
      </c>
      <c r="B43" s="337" t="s">
        <v>15122</v>
      </c>
      <c r="C43" s="337" t="s">
        <v>1725</v>
      </c>
      <c r="D43" s="337" t="s">
        <v>1735</v>
      </c>
      <c r="E43" s="337" t="s">
        <v>15123</v>
      </c>
      <c r="F43" s="338">
        <v>45239</v>
      </c>
      <c r="G43" s="337" t="s">
        <v>15124</v>
      </c>
      <c r="H43" s="338">
        <v>45300</v>
      </c>
      <c r="I43" s="337" t="s">
        <v>19695</v>
      </c>
      <c r="J43" s="337" t="s">
        <v>16</v>
      </c>
      <c r="K43" s="337" t="s">
        <v>19695</v>
      </c>
      <c r="L43" s="337" t="s">
        <v>19695</v>
      </c>
      <c r="M43" s="337" t="s">
        <v>19695</v>
      </c>
      <c r="N43" s="337" t="s">
        <v>19695</v>
      </c>
      <c r="O43" s="337" t="s">
        <v>19695</v>
      </c>
      <c r="P43" s="337" t="s">
        <v>19695</v>
      </c>
      <c r="Q43" s="337" t="s">
        <v>19695</v>
      </c>
      <c r="R43" s="337" t="s">
        <v>112</v>
      </c>
      <c r="S43" s="337" t="s">
        <v>123</v>
      </c>
      <c r="T43" s="337" t="s">
        <v>123</v>
      </c>
      <c r="U43" s="337" t="s">
        <v>15125</v>
      </c>
      <c r="V43" s="337">
        <v>12</v>
      </c>
      <c r="W43" s="337" t="s">
        <v>19695</v>
      </c>
      <c r="X43" s="337" t="s">
        <v>19695</v>
      </c>
      <c r="Y43" s="337" t="s">
        <v>19695</v>
      </c>
      <c r="Z43" s="337" t="s">
        <v>1728</v>
      </c>
      <c r="AA43" s="337" t="s">
        <v>735</v>
      </c>
      <c r="AB43" s="337" t="s">
        <v>718</v>
      </c>
      <c r="AC43" s="337" t="s">
        <v>15126</v>
      </c>
    </row>
    <row r="44" spans="1:29" ht="15.8" x14ac:dyDescent="0.25">
      <c r="A44" s="337" t="s">
        <v>1723</v>
      </c>
      <c r="B44" s="337" t="s">
        <v>15079</v>
      </c>
      <c r="C44" s="337" t="s">
        <v>1821</v>
      </c>
      <c r="D44" s="337" t="s">
        <v>449</v>
      </c>
      <c r="E44" s="337" t="s">
        <v>15080</v>
      </c>
      <c r="F44" s="338">
        <v>45380</v>
      </c>
      <c r="G44" s="337" t="s">
        <v>15081</v>
      </c>
      <c r="H44" s="338">
        <v>45290</v>
      </c>
      <c r="I44" s="337" t="s">
        <v>19695</v>
      </c>
      <c r="J44" s="337" t="s">
        <v>16</v>
      </c>
      <c r="K44" s="337" t="s">
        <v>19695</v>
      </c>
      <c r="L44" s="337" t="s">
        <v>19695</v>
      </c>
      <c r="M44" s="337" t="s">
        <v>19695</v>
      </c>
      <c r="N44" s="337" t="s">
        <v>19695</v>
      </c>
      <c r="O44" s="337" t="s">
        <v>19695</v>
      </c>
      <c r="P44" s="337" t="s">
        <v>19695</v>
      </c>
      <c r="Q44" s="337" t="s">
        <v>19695</v>
      </c>
      <c r="R44" s="337" t="s">
        <v>18</v>
      </c>
      <c r="S44" s="337" t="s">
        <v>1033</v>
      </c>
      <c r="T44" s="337" t="s">
        <v>1033</v>
      </c>
      <c r="U44" s="337" t="s">
        <v>15082</v>
      </c>
      <c r="V44" s="337">
        <v>12</v>
      </c>
      <c r="W44" s="337" t="s">
        <v>19695</v>
      </c>
      <c r="X44" s="337" t="s">
        <v>19695</v>
      </c>
      <c r="Y44" s="337" t="s">
        <v>19695</v>
      </c>
      <c r="Z44" s="337" t="s">
        <v>1728</v>
      </c>
      <c r="AA44" s="337" t="s">
        <v>735</v>
      </c>
      <c r="AB44" s="337" t="s">
        <v>718</v>
      </c>
      <c r="AC44" s="337" t="s">
        <v>15083</v>
      </c>
    </row>
    <row r="45" spans="1:29" ht="15.8" x14ac:dyDescent="0.25">
      <c r="A45" s="337" t="s">
        <v>1723</v>
      </c>
      <c r="B45" s="337" t="s">
        <v>15101</v>
      </c>
      <c r="C45" s="337" t="s">
        <v>1725</v>
      </c>
      <c r="D45" s="337" t="s">
        <v>1735</v>
      </c>
      <c r="E45" s="337" t="s">
        <v>14992</v>
      </c>
      <c r="F45" s="338">
        <v>45225</v>
      </c>
      <c r="G45" s="337" t="s">
        <v>15102</v>
      </c>
      <c r="H45" s="338">
        <v>45286</v>
      </c>
      <c r="I45" s="337" t="s">
        <v>19695</v>
      </c>
      <c r="J45" s="337" t="s">
        <v>16</v>
      </c>
      <c r="K45" s="337" t="s">
        <v>19695</v>
      </c>
      <c r="L45" s="337" t="s">
        <v>19695</v>
      </c>
      <c r="M45" s="337" t="s">
        <v>19695</v>
      </c>
      <c r="N45" s="337" t="s">
        <v>19695</v>
      </c>
      <c r="O45" s="337" t="s">
        <v>19695</v>
      </c>
      <c r="P45" s="337" t="s">
        <v>19695</v>
      </c>
      <c r="Q45" s="337" t="s">
        <v>19695</v>
      </c>
      <c r="R45" s="337" t="s">
        <v>144</v>
      </c>
      <c r="S45" s="337" t="s">
        <v>5912</v>
      </c>
      <c r="T45" s="337" t="s">
        <v>15103</v>
      </c>
      <c r="U45" s="337" t="s">
        <v>3881</v>
      </c>
      <c r="V45" s="337">
        <v>10</v>
      </c>
      <c r="W45" s="337" t="s">
        <v>19695</v>
      </c>
      <c r="X45" s="337" t="s">
        <v>19695</v>
      </c>
      <c r="Y45" s="337" t="s">
        <v>19695</v>
      </c>
      <c r="Z45" s="337" t="s">
        <v>1728</v>
      </c>
      <c r="AA45" s="337" t="s">
        <v>717</v>
      </c>
      <c r="AB45" s="337" t="s">
        <v>718</v>
      </c>
      <c r="AC45" s="337" t="s">
        <v>15100</v>
      </c>
    </row>
    <row r="46" spans="1:29" ht="15.8" x14ac:dyDescent="0.25">
      <c r="A46" s="337" t="s">
        <v>1723</v>
      </c>
      <c r="B46" s="337" t="s">
        <v>14522</v>
      </c>
      <c r="C46" s="337" t="s">
        <v>1821</v>
      </c>
      <c r="D46" s="337" t="s">
        <v>449</v>
      </c>
      <c r="E46" s="337" t="s">
        <v>9120</v>
      </c>
      <c r="F46" s="338">
        <v>44905</v>
      </c>
      <c r="G46" s="337" t="s">
        <v>14523</v>
      </c>
      <c r="H46" s="338">
        <v>45283</v>
      </c>
      <c r="I46" s="337" t="s">
        <v>19695</v>
      </c>
      <c r="J46" s="337" t="s">
        <v>16</v>
      </c>
      <c r="K46" s="337" t="s">
        <v>19695</v>
      </c>
      <c r="L46" s="337" t="s">
        <v>19695</v>
      </c>
      <c r="M46" s="337" t="s">
        <v>19695</v>
      </c>
      <c r="N46" s="337" t="s">
        <v>19695</v>
      </c>
      <c r="O46" s="337" t="s">
        <v>19695</v>
      </c>
      <c r="P46" s="337" t="s">
        <v>19695</v>
      </c>
      <c r="Q46" s="337" t="s">
        <v>19695</v>
      </c>
      <c r="R46" s="337" t="s">
        <v>134</v>
      </c>
      <c r="S46" s="337" t="s">
        <v>451</v>
      </c>
      <c r="T46" s="337" t="s">
        <v>800</v>
      </c>
      <c r="U46" s="337" t="s">
        <v>14524</v>
      </c>
      <c r="V46" s="337">
        <v>8</v>
      </c>
      <c r="W46" s="337" t="s">
        <v>19695</v>
      </c>
      <c r="X46" s="337" t="s">
        <v>19695</v>
      </c>
      <c r="Y46" s="337" t="s">
        <v>19695</v>
      </c>
      <c r="Z46" s="337" t="s">
        <v>1728</v>
      </c>
      <c r="AA46" s="337" t="s">
        <v>735</v>
      </c>
      <c r="AB46" s="337" t="s">
        <v>718</v>
      </c>
      <c r="AC46" s="337" t="s">
        <v>14525</v>
      </c>
    </row>
    <row r="47" spans="1:29" ht="15.8" x14ac:dyDescent="0.25">
      <c r="A47" s="337" t="s">
        <v>1723</v>
      </c>
      <c r="B47" s="337" t="s">
        <v>15084</v>
      </c>
      <c r="C47" s="337" t="s">
        <v>1821</v>
      </c>
      <c r="D47" s="337" t="s">
        <v>449</v>
      </c>
      <c r="E47" s="337" t="s">
        <v>13627</v>
      </c>
      <c r="F47" s="338">
        <v>45280</v>
      </c>
      <c r="G47" s="337" t="s">
        <v>14523</v>
      </c>
      <c r="H47" s="338">
        <v>45283</v>
      </c>
      <c r="I47" s="337" t="s">
        <v>19695</v>
      </c>
      <c r="J47" s="337" t="s">
        <v>36</v>
      </c>
      <c r="K47" s="337" t="s">
        <v>19695</v>
      </c>
      <c r="L47" s="337" t="s">
        <v>19695</v>
      </c>
      <c r="M47" s="337" t="s">
        <v>19695</v>
      </c>
      <c r="N47" s="337" t="s">
        <v>19695</v>
      </c>
      <c r="O47" s="337" t="s">
        <v>19695</v>
      </c>
      <c r="P47" s="337" t="s">
        <v>19695</v>
      </c>
      <c r="Q47" s="337" t="s">
        <v>19695</v>
      </c>
      <c r="R47" s="337" t="s">
        <v>18</v>
      </c>
      <c r="S47" s="337" t="s">
        <v>1038</v>
      </c>
      <c r="T47" s="337" t="s">
        <v>1033</v>
      </c>
      <c r="U47" s="337" t="s">
        <v>6889</v>
      </c>
      <c r="V47" s="337">
        <v>12</v>
      </c>
      <c r="W47" s="337" t="s">
        <v>19695</v>
      </c>
      <c r="X47" s="337" t="s">
        <v>19695</v>
      </c>
      <c r="Y47" s="337" t="s">
        <v>19695</v>
      </c>
      <c r="Z47" s="337" t="s">
        <v>1728</v>
      </c>
      <c r="AA47" s="337" t="s">
        <v>735</v>
      </c>
      <c r="AB47" s="337" t="s">
        <v>718</v>
      </c>
      <c r="AC47" s="337" t="s">
        <v>15085</v>
      </c>
    </row>
    <row r="48" spans="1:29" ht="15.8" x14ac:dyDescent="0.25">
      <c r="A48" s="337" t="s">
        <v>1723</v>
      </c>
      <c r="B48" s="337" t="s">
        <v>15067</v>
      </c>
      <c r="C48" s="337" t="s">
        <v>1821</v>
      </c>
      <c r="D48" s="337" t="s">
        <v>449</v>
      </c>
      <c r="E48" s="337" t="s">
        <v>15068</v>
      </c>
      <c r="F48" s="338">
        <v>45281</v>
      </c>
      <c r="G48" s="337" t="s">
        <v>15068</v>
      </c>
      <c r="H48" s="338">
        <v>45281</v>
      </c>
      <c r="I48" s="337" t="s">
        <v>19695</v>
      </c>
      <c r="J48" s="337" t="s">
        <v>36</v>
      </c>
      <c r="K48" s="337" t="s">
        <v>19695</v>
      </c>
      <c r="L48" s="337" t="s">
        <v>19695</v>
      </c>
      <c r="M48" s="337" t="s">
        <v>19695</v>
      </c>
      <c r="N48" s="337" t="s">
        <v>19695</v>
      </c>
      <c r="O48" s="337" t="s">
        <v>19695</v>
      </c>
      <c r="P48" s="337" t="s">
        <v>19695</v>
      </c>
      <c r="Q48" s="337" t="s">
        <v>19695</v>
      </c>
      <c r="R48" s="337" t="s">
        <v>52</v>
      </c>
      <c r="S48" s="337" t="s">
        <v>430</v>
      </c>
      <c r="T48" s="337" t="s">
        <v>7460</v>
      </c>
      <c r="U48" s="337" t="s">
        <v>15069</v>
      </c>
      <c r="V48" s="337">
        <v>10</v>
      </c>
      <c r="W48" s="337" t="s">
        <v>19695</v>
      </c>
      <c r="X48" s="337" t="s">
        <v>19695</v>
      </c>
      <c r="Y48" s="337" t="s">
        <v>19695</v>
      </c>
      <c r="Z48" s="337" t="s">
        <v>1728</v>
      </c>
      <c r="AA48" s="337" t="s">
        <v>717</v>
      </c>
      <c r="AB48" s="337" t="s">
        <v>718</v>
      </c>
      <c r="AC48" s="337" t="s">
        <v>15070</v>
      </c>
    </row>
    <row r="49" spans="1:29" ht="15.8" x14ac:dyDescent="0.25">
      <c r="A49" s="337" t="s">
        <v>1723</v>
      </c>
      <c r="B49" s="337" t="s">
        <v>15754</v>
      </c>
      <c r="C49" s="337" t="s">
        <v>1725</v>
      </c>
      <c r="D49" s="337" t="s">
        <v>13552</v>
      </c>
      <c r="E49" s="337" t="s">
        <v>15755</v>
      </c>
      <c r="F49" s="338">
        <v>45267</v>
      </c>
      <c r="G49" s="337" t="s">
        <v>15068</v>
      </c>
      <c r="H49" s="338">
        <v>45281</v>
      </c>
      <c r="I49" s="337" t="s">
        <v>19695</v>
      </c>
      <c r="J49" s="337" t="s">
        <v>36</v>
      </c>
      <c r="K49" s="337" t="s">
        <v>19695</v>
      </c>
      <c r="L49" s="337" t="s">
        <v>19695</v>
      </c>
      <c r="M49" s="337" t="s">
        <v>19695</v>
      </c>
      <c r="N49" s="337" t="s">
        <v>19695</v>
      </c>
      <c r="O49" s="337" t="s">
        <v>19695</v>
      </c>
      <c r="P49" s="337" t="s">
        <v>19695</v>
      </c>
      <c r="Q49" s="337" t="s">
        <v>19695</v>
      </c>
      <c r="R49" s="337" t="s">
        <v>98</v>
      </c>
      <c r="S49" s="337" t="s">
        <v>1687</v>
      </c>
      <c r="T49" s="337" t="s">
        <v>15756</v>
      </c>
      <c r="U49" s="337" t="s">
        <v>5526</v>
      </c>
      <c r="V49" s="337">
        <v>12</v>
      </c>
      <c r="W49" s="337" t="s">
        <v>19695</v>
      </c>
      <c r="X49" s="337" t="s">
        <v>19695</v>
      </c>
      <c r="Y49" s="337" t="s">
        <v>19695</v>
      </c>
      <c r="Z49" s="337" t="s">
        <v>1753</v>
      </c>
      <c r="AA49" s="337" t="s">
        <v>717</v>
      </c>
      <c r="AB49" s="337" t="s">
        <v>718</v>
      </c>
      <c r="AC49" s="337" t="s">
        <v>15070</v>
      </c>
    </row>
    <row r="50" spans="1:29" ht="15.8" x14ac:dyDescent="0.25">
      <c r="A50" s="337" t="s">
        <v>1723</v>
      </c>
      <c r="B50" s="337" t="s">
        <v>15086</v>
      </c>
      <c r="C50" s="337" t="s">
        <v>1821</v>
      </c>
      <c r="D50" s="337" t="s">
        <v>449</v>
      </c>
      <c r="E50" s="337" t="s">
        <v>15087</v>
      </c>
      <c r="F50" s="338">
        <v>45176</v>
      </c>
      <c r="G50" s="337" t="s">
        <v>15088</v>
      </c>
      <c r="H50" s="338">
        <v>45279</v>
      </c>
      <c r="I50" s="337" t="s">
        <v>19695</v>
      </c>
      <c r="J50" s="337" t="s">
        <v>36</v>
      </c>
      <c r="K50" s="337" t="s">
        <v>19695</v>
      </c>
      <c r="L50" s="337" t="s">
        <v>19695</v>
      </c>
      <c r="M50" s="337" t="s">
        <v>19695</v>
      </c>
      <c r="N50" s="337" t="s">
        <v>19695</v>
      </c>
      <c r="O50" s="337" t="s">
        <v>19695</v>
      </c>
      <c r="P50" s="337" t="s">
        <v>19695</v>
      </c>
      <c r="Q50" s="337" t="s">
        <v>19695</v>
      </c>
      <c r="R50" s="337" t="s">
        <v>81</v>
      </c>
      <c r="S50" s="337" t="s">
        <v>1583</v>
      </c>
      <c r="T50" s="337" t="s">
        <v>9347</v>
      </c>
      <c r="U50" s="337" t="s">
        <v>11220</v>
      </c>
      <c r="V50" s="337">
        <v>10</v>
      </c>
      <c r="W50" s="337" t="s">
        <v>19695</v>
      </c>
      <c r="X50" s="337" t="s">
        <v>19695</v>
      </c>
      <c r="Y50" s="337" t="s">
        <v>19695</v>
      </c>
      <c r="Z50" s="337" t="s">
        <v>1728</v>
      </c>
      <c r="AA50" s="337" t="s">
        <v>717</v>
      </c>
      <c r="AB50" s="337" t="s">
        <v>718</v>
      </c>
      <c r="AC50" s="337" t="s">
        <v>15085</v>
      </c>
    </row>
    <row r="51" spans="1:29" ht="15.8" x14ac:dyDescent="0.25">
      <c r="A51" s="337" t="s">
        <v>1723</v>
      </c>
      <c r="B51" s="337" t="s">
        <v>15163</v>
      </c>
      <c r="C51" s="337" t="s">
        <v>1725</v>
      </c>
      <c r="D51" s="337" t="s">
        <v>1735</v>
      </c>
      <c r="E51" s="337" t="s">
        <v>15138</v>
      </c>
      <c r="F51" s="338">
        <v>45234</v>
      </c>
      <c r="G51" s="337" t="s">
        <v>15164</v>
      </c>
      <c r="H51" s="338">
        <v>45278</v>
      </c>
      <c r="I51" s="337" t="s">
        <v>19695</v>
      </c>
      <c r="J51" s="337" t="s">
        <v>36</v>
      </c>
      <c r="K51" s="337" t="s">
        <v>19695</v>
      </c>
      <c r="L51" s="337" t="s">
        <v>19695</v>
      </c>
      <c r="M51" s="337" t="s">
        <v>19695</v>
      </c>
      <c r="N51" s="337" t="s">
        <v>19695</v>
      </c>
      <c r="O51" s="337" t="s">
        <v>19695</v>
      </c>
      <c r="P51" s="337" t="s">
        <v>19695</v>
      </c>
      <c r="Q51" s="337" t="s">
        <v>19695</v>
      </c>
      <c r="R51" s="337" t="s">
        <v>98</v>
      </c>
      <c r="S51" s="337" t="s">
        <v>1176</v>
      </c>
      <c r="T51" s="337" t="s">
        <v>429</v>
      </c>
      <c r="U51" s="337" t="s">
        <v>6368</v>
      </c>
      <c r="V51" s="337">
        <v>12</v>
      </c>
      <c r="W51" s="337" t="s">
        <v>19695</v>
      </c>
      <c r="X51" s="337" t="s">
        <v>19695</v>
      </c>
      <c r="Y51" s="337" t="s">
        <v>19695</v>
      </c>
      <c r="Z51" s="337" t="s">
        <v>1728</v>
      </c>
      <c r="AA51" s="337" t="s">
        <v>717</v>
      </c>
      <c r="AB51" s="337" t="s">
        <v>718</v>
      </c>
      <c r="AC51" s="337" t="s">
        <v>15162</v>
      </c>
    </row>
    <row r="52" spans="1:29" ht="15.8" x14ac:dyDescent="0.25">
      <c r="A52" s="337" t="s">
        <v>1723</v>
      </c>
      <c r="B52" s="337" t="s">
        <v>15757</v>
      </c>
      <c r="C52" s="337" t="s">
        <v>1725</v>
      </c>
      <c r="D52" s="337" t="s">
        <v>13552</v>
      </c>
      <c r="E52" s="337" t="s">
        <v>15097</v>
      </c>
      <c r="F52" s="338">
        <v>45158</v>
      </c>
      <c r="G52" s="337" t="s">
        <v>15758</v>
      </c>
      <c r="H52" s="338">
        <v>45275</v>
      </c>
      <c r="I52" s="337" t="s">
        <v>19695</v>
      </c>
      <c r="J52" s="337" t="s">
        <v>16</v>
      </c>
      <c r="K52" s="337" t="s">
        <v>19695</v>
      </c>
      <c r="L52" s="337" t="s">
        <v>19695</v>
      </c>
      <c r="M52" s="337" t="s">
        <v>19695</v>
      </c>
      <c r="N52" s="337" t="s">
        <v>19695</v>
      </c>
      <c r="O52" s="337" t="s">
        <v>19695</v>
      </c>
      <c r="P52" s="337" t="s">
        <v>19695</v>
      </c>
      <c r="Q52" s="337" t="s">
        <v>19695</v>
      </c>
      <c r="R52" s="337" t="s">
        <v>56</v>
      </c>
      <c r="S52" s="337" t="s">
        <v>79</v>
      </c>
      <c r="T52" s="337" t="s">
        <v>774</v>
      </c>
      <c r="U52" s="337" t="s">
        <v>983</v>
      </c>
      <c r="V52" s="337">
        <v>12</v>
      </c>
      <c r="W52" s="337" t="s">
        <v>19695</v>
      </c>
      <c r="X52" s="337" t="s">
        <v>19695</v>
      </c>
      <c r="Y52" s="337" t="s">
        <v>19695</v>
      </c>
      <c r="Z52" s="337" t="s">
        <v>1753</v>
      </c>
      <c r="AA52" s="337" t="s">
        <v>717</v>
      </c>
      <c r="AB52" s="337" t="s">
        <v>718</v>
      </c>
      <c r="AC52" s="337" t="s">
        <v>15759</v>
      </c>
    </row>
    <row r="53" spans="1:29" ht="15.8" x14ac:dyDescent="0.25">
      <c r="A53" s="337" t="s">
        <v>1723</v>
      </c>
      <c r="B53" s="337" t="s">
        <v>15062</v>
      </c>
      <c r="C53" s="337" t="s">
        <v>1821</v>
      </c>
      <c r="D53" s="337" t="s">
        <v>449</v>
      </c>
      <c r="E53" s="337" t="s">
        <v>15063</v>
      </c>
      <c r="F53" s="338">
        <v>45270</v>
      </c>
      <c r="G53" s="337" t="s">
        <v>15064</v>
      </c>
      <c r="H53" s="338">
        <v>45272</v>
      </c>
      <c r="I53" s="337" t="s">
        <v>19695</v>
      </c>
      <c r="J53" s="337" t="s">
        <v>16</v>
      </c>
      <c r="K53" s="337" t="s">
        <v>19695</v>
      </c>
      <c r="L53" s="337" t="s">
        <v>19695</v>
      </c>
      <c r="M53" s="337" t="s">
        <v>19695</v>
      </c>
      <c r="N53" s="337" t="s">
        <v>19695</v>
      </c>
      <c r="O53" s="337" t="s">
        <v>19695</v>
      </c>
      <c r="P53" s="337" t="s">
        <v>19695</v>
      </c>
      <c r="Q53" s="337" t="s">
        <v>19695</v>
      </c>
      <c r="R53" s="337" t="s">
        <v>139</v>
      </c>
      <c r="S53" s="337" t="s">
        <v>12073</v>
      </c>
      <c r="T53" s="337" t="s">
        <v>15065</v>
      </c>
      <c r="U53" s="337" t="s">
        <v>15066</v>
      </c>
      <c r="V53" s="337">
        <v>8</v>
      </c>
      <c r="W53" s="337" t="s">
        <v>19695</v>
      </c>
      <c r="X53" s="337" t="s">
        <v>19695</v>
      </c>
      <c r="Y53" s="337" t="s">
        <v>19695</v>
      </c>
      <c r="Z53" s="337" t="s">
        <v>1728</v>
      </c>
      <c r="AA53" s="337" t="s">
        <v>717</v>
      </c>
      <c r="AB53" s="337" t="s">
        <v>718</v>
      </c>
      <c r="AC53" s="337" t="s">
        <v>15055</v>
      </c>
    </row>
    <row r="54" spans="1:29" ht="15.8" x14ac:dyDescent="0.25">
      <c r="A54" s="337" t="s">
        <v>1723</v>
      </c>
      <c r="B54" s="337" t="s">
        <v>15789</v>
      </c>
      <c r="C54" s="337" t="s">
        <v>1725</v>
      </c>
      <c r="D54" s="337" t="s">
        <v>13552</v>
      </c>
      <c r="E54" s="337" t="s">
        <v>15790</v>
      </c>
      <c r="F54" s="338">
        <v>45240</v>
      </c>
      <c r="G54" s="337" t="s">
        <v>15064</v>
      </c>
      <c r="H54" s="338">
        <v>45272</v>
      </c>
      <c r="I54" s="337" t="s">
        <v>19695</v>
      </c>
      <c r="J54" s="337" t="s">
        <v>36</v>
      </c>
      <c r="K54" s="337" t="s">
        <v>19695</v>
      </c>
      <c r="L54" s="337" t="s">
        <v>19695</v>
      </c>
      <c r="M54" s="337" t="s">
        <v>19695</v>
      </c>
      <c r="N54" s="337" t="s">
        <v>19695</v>
      </c>
      <c r="O54" s="337" t="s">
        <v>19695</v>
      </c>
      <c r="P54" s="337" t="s">
        <v>19695</v>
      </c>
      <c r="Q54" s="337" t="s">
        <v>19695</v>
      </c>
      <c r="R54" s="337" t="s">
        <v>139</v>
      </c>
      <c r="S54" s="337" t="s">
        <v>11061</v>
      </c>
      <c r="T54" s="337" t="s">
        <v>15791</v>
      </c>
      <c r="U54" s="337" t="s">
        <v>15792</v>
      </c>
      <c r="V54" s="337">
        <v>14</v>
      </c>
      <c r="W54" s="337" t="s">
        <v>19695</v>
      </c>
      <c r="X54" s="337" t="s">
        <v>19695</v>
      </c>
      <c r="Y54" s="337" t="s">
        <v>19695</v>
      </c>
      <c r="Z54" s="337" t="s">
        <v>1753</v>
      </c>
      <c r="AA54" s="337" t="s">
        <v>766</v>
      </c>
      <c r="AB54" s="337" t="s">
        <v>718</v>
      </c>
      <c r="AC54" s="337" t="s">
        <v>15793</v>
      </c>
    </row>
    <row r="55" spans="1:29" ht="15.8" x14ac:dyDescent="0.25">
      <c r="A55" s="337" t="s">
        <v>1723</v>
      </c>
      <c r="B55" s="337" t="s">
        <v>15044</v>
      </c>
      <c r="C55" s="337" t="s">
        <v>1725</v>
      </c>
      <c r="D55" s="337" t="s">
        <v>13552</v>
      </c>
      <c r="E55" s="337" t="s">
        <v>14918</v>
      </c>
      <c r="F55" s="338">
        <v>45201</v>
      </c>
      <c r="G55" s="337" t="s">
        <v>15045</v>
      </c>
      <c r="H55" s="338">
        <v>45266</v>
      </c>
      <c r="I55" s="337" t="s">
        <v>19695</v>
      </c>
      <c r="J55" s="337" t="s">
        <v>36</v>
      </c>
      <c r="K55" s="337" t="s">
        <v>19695</v>
      </c>
      <c r="L55" s="337" t="s">
        <v>19695</v>
      </c>
      <c r="M55" s="337" t="s">
        <v>19695</v>
      </c>
      <c r="N55" s="337" t="s">
        <v>19695</v>
      </c>
      <c r="O55" s="337" t="s">
        <v>19695</v>
      </c>
      <c r="P55" s="337" t="s">
        <v>19695</v>
      </c>
      <c r="Q55" s="337" t="s">
        <v>19695</v>
      </c>
      <c r="R55" s="337" t="s">
        <v>45</v>
      </c>
      <c r="S55" s="337" t="s">
        <v>1824</v>
      </c>
      <c r="T55" s="337" t="s">
        <v>3533</v>
      </c>
      <c r="U55" s="337" t="s">
        <v>3533</v>
      </c>
      <c r="V55" s="337">
        <v>8</v>
      </c>
      <c r="W55" s="337" t="s">
        <v>19695</v>
      </c>
      <c r="X55" s="337" t="s">
        <v>19695</v>
      </c>
      <c r="Y55" s="337" t="s">
        <v>19695</v>
      </c>
      <c r="Z55" s="337" t="s">
        <v>1728</v>
      </c>
      <c r="AA55" s="337" t="s">
        <v>717</v>
      </c>
      <c r="AB55" s="337" t="s">
        <v>718</v>
      </c>
      <c r="AC55" s="337" t="s">
        <v>15046</v>
      </c>
    </row>
    <row r="56" spans="1:29" ht="15.8" x14ac:dyDescent="0.25">
      <c r="A56" s="337" t="s">
        <v>1723</v>
      </c>
      <c r="B56" s="337" t="s">
        <v>15749</v>
      </c>
      <c r="C56" s="337" t="s">
        <v>1725</v>
      </c>
      <c r="D56" s="337" t="s">
        <v>13552</v>
      </c>
      <c r="E56" s="337" t="s">
        <v>15750</v>
      </c>
      <c r="F56" s="338">
        <v>45245</v>
      </c>
      <c r="G56" s="337" t="s">
        <v>15751</v>
      </c>
      <c r="H56" s="338">
        <v>45262</v>
      </c>
      <c r="I56" s="337" t="s">
        <v>19695</v>
      </c>
      <c r="J56" s="337" t="s">
        <v>36</v>
      </c>
      <c r="K56" s="337" t="s">
        <v>19695</v>
      </c>
      <c r="L56" s="337" t="s">
        <v>19695</v>
      </c>
      <c r="M56" s="337" t="s">
        <v>19695</v>
      </c>
      <c r="N56" s="337" t="s">
        <v>19695</v>
      </c>
      <c r="O56" s="337" t="s">
        <v>19695</v>
      </c>
      <c r="P56" s="337" t="s">
        <v>19695</v>
      </c>
      <c r="Q56" s="337" t="s">
        <v>19695</v>
      </c>
      <c r="R56" s="337" t="s">
        <v>2803</v>
      </c>
      <c r="S56" s="337" t="s">
        <v>4729</v>
      </c>
      <c r="T56" s="337" t="s">
        <v>15752</v>
      </c>
      <c r="U56" s="337" t="s">
        <v>15752</v>
      </c>
      <c r="V56" s="337">
        <v>8</v>
      </c>
      <c r="W56" s="337" t="s">
        <v>19695</v>
      </c>
      <c r="X56" s="337" t="s">
        <v>19695</v>
      </c>
      <c r="Y56" s="337" t="s">
        <v>19695</v>
      </c>
      <c r="Z56" s="337" t="s">
        <v>1753</v>
      </c>
      <c r="AA56" s="337" t="s">
        <v>717</v>
      </c>
      <c r="AB56" s="337" t="s">
        <v>718</v>
      </c>
      <c r="AC56" s="337" t="s">
        <v>15753</v>
      </c>
    </row>
    <row r="57" spans="1:29" ht="15.8" x14ac:dyDescent="0.25">
      <c r="A57" s="337" t="s">
        <v>1723</v>
      </c>
      <c r="B57" s="337" t="s">
        <v>15803</v>
      </c>
      <c r="C57" s="337" t="s">
        <v>1725</v>
      </c>
      <c r="D57" s="337" t="s">
        <v>13552</v>
      </c>
      <c r="E57" s="337" t="s">
        <v>15804</v>
      </c>
      <c r="F57" s="338">
        <v>45182</v>
      </c>
      <c r="G57" s="337" t="s">
        <v>15751</v>
      </c>
      <c r="H57" s="338">
        <v>45262</v>
      </c>
      <c r="I57" s="337" t="s">
        <v>19695</v>
      </c>
      <c r="J57" s="337" t="s">
        <v>36</v>
      </c>
      <c r="K57" s="337" t="s">
        <v>19695</v>
      </c>
      <c r="L57" s="337" t="s">
        <v>19695</v>
      </c>
      <c r="M57" s="337" t="s">
        <v>19695</v>
      </c>
      <c r="N57" s="337" t="s">
        <v>19695</v>
      </c>
      <c r="O57" s="337" t="s">
        <v>19695</v>
      </c>
      <c r="P57" s="337" t="s">
        <v>19695</v>
      </c>
      <c r="Q57" s="337" t="s">
        <v>19695</v>
      </c>
      <c r="R57" s="337" t="s">
        <v>56</v>
      </c>
      <c r="S57" s="337" t="s">
        <v>2386</v>
      </c>
      <c r="T57" s="337" t="s">
        <v>15805</v>
      </c>
      <c r="U57" s="337" t="s">
        <v>12780</v>
      </c>
      <c r="V57" s="337">
        <v>12</v>
      </c>
      <c r="W57" s="337" t="s">
        <v>19695</v>
      </c>
      <c r="X57" s="337" t="s">
        <v>19695</v>
      </c>
      <c r="Y57" s="337" t="s">
        <v>19695</v>
      </c>
      <c r="Z57" s="337" t="s">
        <v>1753</v>
      </c>
      <c r="AA57" s="337" t="s">
        <v>717</v>
      </c>
      <c r="AB57" s="337" t="s">
        <v>718</v>
      </c>
      <c r="AC57" s="337" t="s">
        <v>15799</v>
      </c>
    </row>
    <row r="58" spans="1:29" ht="15.8" x14ac:dyDescent="0.25">
      <c r="A58" s="337" t="s">
        <v>1723</v>
      </c>
      <c r="B58" s="337" t="s">
        <v>15159</v>
      </c>
      <c r="C58" s="337" t="s">
        <v>1725</v>
      </c>
      <c r="D58" s="337" t="s">
        <v>1735</v>
      </c>
      <c r="E58" s="337" t="s">
        <v>15160</v>
      </c>
      <c r="F58" s="338">
        <v>45577</v>
      </c>
      <c r="G58" s="337" t="s">
        <v>15161</v>
      </c>
      <c r="H58" s="338">
        <v>45260</v>
      </c>
      <c r="I58" s="337" t="s">
        <v>19695</v>
      </c>
      <c r="J58" s="337" t="s">
        <v>16</v>
      </c>
      <c r="K58" s="337" t="s">
        <v>19695</v>
      </c>
      <c r="L58" s="337" t="s">
        <v>19695</v>
      </c>
      <c r="M58" s="337" t="s">
        <v>19695</v>
      </c>
      <c r="N58" s="337" t="s">
        <v>19695</v>
      </c>
      <c r="O58" s="337" t="s">
        <v>19695</v>
      </c>
      <c r="P58" s="337" t="s">
        <v>19695</v>
      </c>
      <c r="Q58" s="337" t="s">
        <v>19695</v>
      </c>
      <c r="R58" s="337" t="s">
        <v>98</v>
      </c>
      <c r="S58" s="337" t="s">
        <v>1176</v>
      </c>
      <c r="T58" s="337" t="s">
        <v>429</v>
      </c>
      <c r="U58" s="337" t="s">
        <v>6908</v>
      </c>
      <c r="V58" s="337">
        <v>12</v>
      </c>
      <c r="W58" s="337" t="s">
        <v>19695</v>
      </c>
      <c r="X58" s="337" t="s">
        <v>19695</v>
      </c>
      <c r="Y58" s="337" t="s">
        <v>19695</v>
      </c>
      <c r="Z58" s="337" t="s">
        <v>1728</v>
      </c>
      <c r="AA58" s="337" t="s">
        <v>717</v>
      </c>
      <c r="AB58" s="337" t="s">
        <v>718</v>
      </c>
      <c r="AC58" s="337" t="s">
        <v>15162</v>
      </c>
    </row>
    <row r="59" spans="1:29" ht="15.8" x14ac:dyDescent="0.25">
      <c r="A59" s="337" t="s">
        <v>1723</v>
      </c>
      <c r="B59" s="337" t="s">
        <v>15379</v>
      </c>
      <c r="C59" s="337" t="s">
        <v>1725</v>
      </c>
      <c r="D59" s="337" t="s">
        <v>13552</v>
      </c>
      <c r="E59" s="337" t="s">
        <v>15380</v>
      </c>
      <c r="F59" s="338">
        <v>45247</v>
      </c>
      <c r="G59" s="337" t="s">
        <v>15381</v>
      </c>
      <c r="H59" s="338">
        <v>45258</v>
      </c>
      <c r="I59" s="337" t="s">
        <v>19695</v>
      </c>
      <c r="J59" s="337" t="s">
        <v>36</v>
      </c>
      <c r="K59" s="337" t="s">
        <v>19695</v>
      </c>
      <c r="L59" s="337" t="s">
        <v>19695</v>
      </c>
      <c r="M59" s="337" t="s">
        <v>19695</v>
      </c>
      <c r="N59" s="337" t="s">
        <v>19695</v>
      </c>
      <c r="O59" s="337" t="s">
        <v>19695</v>
      </c>
      <c r="P59" s="337" t="s">
        <v>19695</v>
      </c>
      <c r="Q59" s="337" t="s">
        <v>19695</v>
      </c>
      <c r="R59" s="337" t="s">
        <v>2803</v>
      </c>
      <c r="S59" s="337" t="s">
        <v>3771</v>
      </c>
      <c r="T59" s="337" t="s">
        <v>15382</v>
      </c>
      <c r="U59" s="337" t="s">
        <v>15382</v>
      </c>
      <c r="V59" s="337">
        <v>8</v>
      </c>
      <c r="W59" s="337" t="s">
        <v>19695</v>
      </c>
      <c r="X59" s="337" t="s">
        <v>19695</v>
      </c>
      <c r="Y59" s="337" t="s">
        <v>19695</v>
      </c>
      <c r="Z59" s="337" t="s">
        <v>1745</v>
      </c>
      <c r="AA59" s="337" t="s">
        <v>761</v>
      </c>
      <c r="AB59" s="337" t="s">
        <v>762</v>
      </c>
      <c r="AC59" s="337" t="s">
        <v>15383</v>
      </c>
    </row>
    <row r="60" spans="1:29" ht="15.8" x14ac:dyDescent="0.25">
      <c r="A60" s="337" t="s">
        <v>1723</v>
      </c>
      <c r="B60" s="337" t="s">
        <v>15020</v>
      </c>
      <c r="C60" s="337" t="s">
        <v>1725</v>
      </c>
      <c r="D60" s="337" t="s">
        <v>13552</v>
      </c>
      <c r="E60" s="337" t="s">
        <v>15021</v>
      </c>
      <c r="F60" s="338">
        <v>45227</v>
      </c>
      <c r="G60" s="337" t="s">
        <v>15022</v>
      </c>
      <c r="H60" s="338">
        <v>45252</v>
      </c>
      <c r="I60" s="337" t="s">
        <v>19695</v>
      </c>
      <c r="J60" s="337" t="s">
        <v>16</v>
      </c>
      <c r="K60" s="337" t="s">
        <v>19695</v>
      </c>
      <c r="L60" s="337" t="s">
        <v>19695</v>
      </c>
      <c r="M60" s="337" t="s">
        <v>19695</v>
      </c>
      <c r="N60" s="337" t="s">
        <v>19695</v>
      </c>
      <c r="O60" s="337" t="s">
        <v>19695</v>
      </c>
      <c r="P60" s="337" t="s">
        <v>19695</v>
      </c>
      <c r="Q60" s="337" t="s">
        <v>19695</v>
      </c>
      <c r="R60" s="337" t="s">
        <v>98</v>
      </c>
      <c r="S60" s="337" t="s">
        <v>1689</v>
      </c>
      <c r="T60" s="337" t="s">
        <v>99</v>
      </c>
      <c r="U60" s="337" t="s">
        <v>15023</v>
      </c>
      <c r="V60" s="337">
        <v>4.5</v>
      </c>
      <c r="W60" s="337" t="s">
        <v>19695</v>
      </c>
      <c r="X60" s="337" t="s">
        <v>19695</v>
      </c>
      <c r="Y60" s="337" t="s">
        <v>19695</v>
      </c>
      <c r="Z60" s="337" t="s">
        <v>1728</v>
      </c>
      <c r="AA60" s="337" t="s">
        <v>6474</v>
      </c>
      <c r="AB60" s="337" t="s">
        <v>6475</v>
      </c>
      <c r="AC60" s="337" t="s">
        <v>15024</v>
      </c>
    </row>
    <row r="61" spans="1:29" ht="15.8" x14ac:dyDescent="0.25">
      <c r="A61" s="337" t="s">
        <v>1723</v>
      </c>
      <c r="B61" s="337" t="s">
        <v>15033</v>
      </c>
      <c r="C61" s="337" t="s">
        <v>1821</v>
      </c>
      <c r="D61" s="337" t="s">
        <v>449</v>
      </c>
      <c r="E61" s="337" t="s">
        <v>14850</v>
      </c>
      <c r="F61" s="338">
        <v>45184</v>
      </c>
      <c r="G61" s="337" t="s">
        <v>15022</v>
      </c>
      <c r="H61" s="338">
        <v>45252</v>
      </c>
      <c r="I61" s="337" t="s">
        <v>19695</v>
      </c>
      <c r="J61" s="337" t="s">
        <v>36</v>
      </c>
      <c r="K61" s="337" t="s">
        <v>19695</v>
      </c>
      <c r="L61" s="337" t="s">
        <v>19695</v>
      </c>
      <c r="M61" s="337" t="s">
        <v>19695</v>
      </c>
      <c r="N61" s="337" t="s">
        <v>19695</v>
      </c>
      <c r="O61" s="337" t="s">
        <v>19695</v>
      </c>
      <c r="P61" s="337" t="s">
        <v>19695</v>
      </c>
      <c r="Q61" s="337" t="s">
        <v>19695</v>
      </c>
      <c r="R61" s="337" t="s">
        <v>109</v>
      </c>
      <c r="S61" s="337" t="s">
        <v>1531</v>
      </c>
      <c r="T61" s="337" t="s">
        <v>11825</v>
      </c>
      <c r="U61" s="337" t="s">
        <v>15034</v>
      </c>
      <c r="V61" s="337">
        <v>6</v>
      </c>
      <c r="W61" s="337" t="s">
        <v>19695</v>
      </c>
      <c r="X61" s="337" t="s">
        <v>19695</v>
      </c>
      <c r="Y61" s="337" t="s">
        <v>19695</v>
      </c>
      <c r="Z61" s="337" t="s">
        <v>1728</v>
      </c>
      <c r="AA61" s="337" t="s">
        <v>717</v>
      </c>
      <c r="AB61" s="337" t="s">
        <v>718</v>
      </c>
      <c r="AC61" s="337" t="s">
        <v>15027</v>
      </c>
    </row>
    <row r="62" spans="1:29" ht="15.8" x14ac:dyDescent="0.25">
      <c r="A62" s="337" t="s">
        <v>1723</v>
      </c>
      <c r="B62" s="337" t="s">
        <v>15050</v>
      </c>
      <c r="C62" s="337" t="s">
        <v>1725</v>
      </c>
      <c r="D62" s="337" t="s">
        <v>1730</v>
      </c>
      <c r="E62" s="337" t="s">
        <v>14850</v>
      </c>
      <c r="F62" s="338">
        <v>45184</v>
      </c>
      <c r="G62" s="337" t="s">
        <v>15051</v>
      </c>
      <c r="H62" s="338">
        <v>45250</v>
      </c>
      <c r="I62" s="337" t="s">
        <v>19695</v>
      </c>
      <c r="J62" s="337" t="s">
        <v>36</v>
      </c>
      <c r="K62" s="337" t="s">
        <v>19695</v>
      </c>
      <c r="L62" s="337" t="s">
        <v>19695</v>
      </c>
      <c r="M62" s="337" t="s">
        <v>19695</v>
      </c>
      <c r="N62" s="337" t="s">
        <v>19695</v>
      </c>
      <c r="O62" s="337" t="s">
        <v>19695</v>
      </c>
      <c r="P62" s="337" t="s">
        <v>19695</v>
      </c>
      <c r="Q62" s="337" t="s">
        <v>19695</v>
      </c>
      <c r="R62" s="337" t="s">
        <v>75</v>
      </c>
      <c r="S62" s="337" t="s">
        <v>15052</v>
      </c>
      <c r="T62" s="337" t="s">
        <v>15053</v>
      </c>
      <c r="U62" s="337" t="s">
        <v>15054</v>
      </c>
      <c r="V62" s="337">
        <v>8</v>
      </c>
      <c r="W62" s="337" t="s">
        <v>19695</v>
      </c>
      <c r="X62" s="337" t="s">
        <v>19695</v>
      </c>
      <c r="Y62" s="337" t="s">
        <v>19695</v>
      </c>
      <c r="Z62" s="337" t="s">
        <v>1728</v>
      </c>
      <c r="AA62" s="337" t="s">
        <v>717</v>
      </c>
      <c r="AB62" s="337" t="s">
        <v>718</v>
      </c>
      <c r="AC62" s="337" t="s">
        <v>15055</v>
      </c>
    </row>
    <row r="63" spans="1:29" ht="15.8" x14ac:dyDescent="0.25">
      <c r="A63" s="337" t="s">
        <v>1723</v>
      </c>
      <c r="B63" s="337" t="s">
        <v>15060</v>
      </c>
      <c r="C63" s="337" t="s">
        <v>1821</v>
      </c>
      <c r="D63" s="337" t="s">
        <v>449</v>
      </c>
      <c r="E63" s="337" t="s">
        <v>15011</v>
      </c>
      <c r="F63" s="338">
        <v>45231</v>
      </c>
      <c r="G63" s="337" t="s">
        <v>15051</v>
      </c>
      <c r="H63" s="338">
        <v>45250</v>
      </c>
      <c r="I63" s="337" t="s">
        <v>19695</v>
      </c>
      <c r="J63" s="337" t="s">
        <v>16</v>
      </c>
      <c r="K63" s="337" t="s">
        <v>19695</v>
      </c>
      <c r="L63" s="337" t="s">
        <v>19695</v>
      </c>
      <c r="M63" s="337" t="s">
        <v>19695</v>
      </c>
      <c r="N63" s="337" t="s">
        <v>19695</v>
      </c>
      <c r="O63" s="337" t="s">
        <v>19695</v>
      </c>
      <c r="P63" s="337" t="s">
        <v>19695</v>
      </c>
      <c r="Q63" s="337" t="s">
        <v>19695</v>
      </c>
      <c r="R63" s="337" t="s">
        <v>35</v>
      </c>
      <c r="S63" s="337" t="s">
        <v>13362</v>
      </c>
      <c r="T63" s="337" t="s">
        <v>1015</v>
      </c>
      <c r="U63" s="337" t="s">
        <v>15061</v>
      </c>
      <c r="V63" s="337">
        <v>8</v>
      </c>
      <c r="W63" s="337" t="s">
        <v>19695</v>
      </c>
      <c r="X63" s="337" t="s">
        <v>19695</v>
      </c>
      <c r="Y63" s="337" t="s">
        <v>19695</v>
      </c>
      <c r="Z63" s="337" t="s">
        <v>1728</v>
      </c>
      <c r="AA63" s="337" t="s">
        <v>717</v>
      </c>
      <c r="AB63" s="337" t="s">
        <v>718</v>
      </c>
      <c r="AC63" s="337" t="s">
        <v>15055</v>
      </c>
    </row>
    <row r="64" spans="1:29" ht="15.8" x14ac:dyDescent="0.25">
      <c r="A64" s="337" t="s">
        <v>1723</v>
      </c>
      <c r="B64" s="337" t="s">
        <v>15796</v>
      </c>
      <c r="C64" s="337" t="s">
        <v>1725</v>
      </c>
      <c r="D64" s="337" t="s">
        <v>13552</v>
      </c>
      <c r="E64" s="337" t="s">
        <v>15797</v>
      </c>
      <c r="F64" s="338">
        <v>45213</v>
      </c>
      <c r="G64" s="337" t="s">
        <v>15798</v>
      </c>
      <c r="H64" s="338">
        <v>45246</v>
      </c>
      <c r="I64" s="337" t="s">
        <v>19695</v>
      </c>
      <c r="J64" s="337" t="s">
        <v>16</v>
      </c>
      <c r="K64" s="337" t="s">
        <v>19695</v>
      </c>
      <c r="L64" s="337" t="s">
        <v>19695</v>
      </c>
      <c r="M64" s="337" t="s">
        <v>19695</v>
      </c>
      <c r="N64" s="337" t="s">
        <v>19695</v>
      </c>
      <c r="O64" s="337" t="s">
        <v>19695</v>
      </c>
      <c r="P64" s="337" t="s">
        <v>19695</v>
      </c>
      <c r="Q64" s="337" t="s">
        <v>19695</v>
      </c>
      <c r="R64" s="337" t="s">
        <v>1999</v>
      </c>
      <c r="S64" s="337" t="s">
        <v>2772</v>
      </c>
      <c r="T64" s="337" t="s">
        <v>2773</v>
      </c>
      <c r="U64" s="337" t="s">
        <v>2774</v>
      </c>
      <c r="V64" s="337">
        <v>12</v>
      </c>
      <c r="W64" s="337" t="s">
        <v>19695</v>
      </c>
      <c r="X64" s="337" t="s">
        <v>19695</v>
      </c>
      <c r="Y64" s="337" t="s">
        <v>19695</v>
      </c>
      <c r="Z64" s="337" t="s">
        <v>1753</v>
      </c>
      <c r="AA64" s="337" t="s">
        <v>766</v>
      </c>
      <c r="AB64" s="337" t="s">
        <v>718</v>
      </c>
      <c r="AC64" s="337" t="s">
        <v>15799</v>
      </c>
    </row>
    <row r="65" spans="1:29" ht="15.8" x14ac:dyDescent="0.25">
      <c r="A65" s="337" t="s">
        <v>1723</v>
      </c>
      <c r="B65" s="337" t="s">
        <v>15140</v>
      </c>
      <c r="C65" s="337" t="s">
        <v>1725</v>
      </c>
      <c r="D65" s="337" t="s">
        <v>13552</v>
      </c>
      <c r="E65" s="337" t="s">
        <v>14981</v>
      </c>
      <c r="F65" s="338">
        <v>45224</v>
      </c>
      <c r="G65" s="337" t="s">
        <v>15141</v>
      </c>
      <c r="H65" s="338">
        <v>45244</v>
      </c>
      <c r="I65" s="337" t="s">
        <v>19695</v>
      </c>
      <c r="J65" s="337" t="s">
        <v>36</v>
      </c>
      <c r="K65" s="337" t="s">
        <v>19695</v>
      </c>
      <c r="L65" s="337" t="s">
        <v>19695</v>
      </c>
      <c r="M65" s="337" t="s">
        <v>19695</v>
      </c>
      <c r="N65" s="337" t="s">
        <v>19695</v>
      </c>
      <c r="O65" s="337" t="s">
        <v>19695</v>
      </c>
      <c r="P65" s="337" t="s">
        <v>19695</v>
      </c>
      <c r="Q65" s="337" t="s">
        <v>19695</v>
      </c>
      <c r="R65" s="337" t="s">
        <v>35</v>
      </c>
      <c r="S65" s="337" t="s">
        <v>13362</v>
      </c>
      <c r="T65" s="337" t="s">
        <v>997</v>
      </c>
      <c r="U65" s="337" t="s">
        <v>15142</v>
      </c>
      <c r="V65" s="337">
        <v>10</v>
      </c>
      <c r="W65" s="337" t="s">
        <v>19695</v>
      </c>
      <c r="X65" s="337" t="s">
        <v>19695</v>
      </c>
      <c r="Y65" s="337" t="s">
        <v>19695</v>
      </c>
      <c r="Z65" s="337" t="s">
        <v>1728</v>
      </c>
      <c r="AA65" s="337" t="s">
        <v>717</v>
      </c>
      <c r="AB65" s="337" t="s">
        <v>718</v>
      </c>
      <c r="AC65" s="337" t="s">
        <v>15143</v>
      </c>
    </row>
    <row r="66" spans="1:29" ht="15.8" x14ac:dyDescent="0.25">
      <c r="A66" s="337" t="s">
        <v>1723</v>
      </c>
      <c r="B66" s="337" t="s">
        <v>15146</v>
      </c>
      <c r="C66" s="337" t="s">
        <v>1725</v>
      </c>
      <c r="D66" s="337" t="s">
        <v>13552</v>
      </c>
      <c r="E66" s="337" t="s">
        <v>14981</v>
      </c>
      <c r="F66" s="338">
        <v>45224</v>
      </c>
      <c r="G66" s="337" t="s">
        <v>15141</v>
      </c>
      <c r="H66" s="338">
        <v>45244</v>
      </c>
      <c r="I66" s="337" t="s">
        <v>19695</v>
      </c>
      <c r="J66" s="337" t="s">
        <v>36</v>
      </c>
      <c r="K66" s="337" t="s">
        <v>19695</v>
      </c>
      <c r="L66" s="337" t="s">
        <v>19695</v>
      </c>
      <c r="M66" s="337" t="s">
        <v>19695</v>
      </c>
      <c r="N66" s="337" t="s">
        <v>19695</v>
      </c>
      <c r="O66" s="337" t="s">
        <v>19695</v>
      </c>
      <c r="P66" s="337" t="s">
        <v>19695</v>
      </c>
      <c r="Q66" s="337" t="s">
        <v>19695</v>
      </c>
      <c r="R66" s="337" t="s">
        <v>35</v>
      </c>
      <c r="S66" s="337" t="s">
        <v>13362</v>
      </c>
      <c r="T66" s="337" t="s">
        <v>997</v>
      </c>
      <c r="U66" s="337" t="s">
        <v>15142</v>
      </c>
      <c r="V66" s="337">
        <v>10</v>
      </c>
      <c r="W66" s="337" t="s">
        <v>19695</v>
      </c>
      <c r="X66" s="337" t="s">
        <v>19695</v>
      </c>
      <c r="Y66" s="337" t="s">
        <v>19695</v>
      </c>
      <c r="Z66" s="337" t="s">
        <v>1728</v>
      </c>
      <c r="AA66" s="337" t="s">
        <v>717</v>
      </c>
      <c r="AB66" s="337" t="s">
        <v>718</v>
      </c>
      <c r="AC66" s="337" t="s">
        <v>15143</v>
      </c>
    </row>
    <row r="67" spans="1:29" ht="15.8" x14ac:dyDescent="0.25">
      <c r="A67" s="337" t="s">
        <v>1723</v>
      </c>
      <c r="B67" s="337" t="s">
        <v>15794</v>
      </c>
      <c r="C67" s="337" t="s">
        <v>1725</v>
      </c>
      <c r="D67" s="337" t="s">
        <v>13552</v>
      </c>
      <c r="E67" s="337" t="s">
        <v>15795</v>
      </c>
      <c r="F67" s="338">
        <v>45206</v>
      </c>
      <c r="G67" s="337" t="s">
        <v>15123</v>
      </c>
      <c r="H67" s="338">
        <v>45239</v>
      </c>
      <c r="I67" s="337" t="s">
        <v>19695</v>
      </c>
      <c r="J67" s="337" t="s">
        <v>36</v>
      </c>
      <c r="K67" s="337" t="s">
        <v>19695</v>
      </c>
      <c r="L67" s="337" t="s">
        <v>19695</v>
      </c>
      <c r="M67" s="337" t="s">
        <v>19695</v>
      </c>
      <c r="N67" s="337" t="s">
        <v>19695</v>
      </c>
      <c r="O67" s="337" t="s">
        <v>19695</v>
      </c>
      <c r="P67" s="337" t="s">
        <v>19695</v>
      </c>
      <c r="Q67" s="337" t="s">
        <v>19695</v>
      </c>
      <c r="R67" s="337" t="s">
        <v>139</v>
      </c>
      <c r="S67" s="337" t="s">
        <v>11061</v>
      </c>
      <c r="T67" s="337" t="s">
        <v>15791</v>
      </c>
      <c r="U67" s="337" t="s">
        <v>15792</v>
      </c>
      <c r="V67" s="337">
        <v>14</v>
      </c>
      <c r="W67" s="337" t="s">
        <v>19695</v>
      </c>
      <c r="X67" s="337" t="s">
        <v>19695</v>
      </c>
      <c r="Y67" s="337" t="s">
        <v>19695</v>
      </c>
      <c r="Z67" s="337" t="s">
        <v>1753</v>
      </c>
      <c r="AA67" s="337" t="s">
        <v>766</v>
      </c>
      <c r="AB67" s="337" t="s">
        <v>718</v>
      </c>
      <c r="AC67" s="337" t="s">
        <v>15793</v>
      </c>
    </row>
    <row r="68" spans="1:29" ht="15.8" x14ac:dyDescent="0.25">
      <c r="A68" s="337" t="s">
        <v>1723</v>
      </c>
      <c r="B68" s="337" t="s">
        <v>15009</v>
      </c>
      <c r="C68" s="337" t="s">
        <v>1821</v>
      </c>
      <c r="D68" s="337" t="s">
        <v>449</v>
      </c>
      <c r="E68" s="337" t="s">
        <v>15010</v>
      </c>
      <c r="F68" s="338">
        <v>45163</v>
      </c>
      <c r="G68" s="337" t="s">
        <v>15011</v>
      </c>
      <c r="H68" s="338">
        <v>45231</v>
      </c>
      <c r="I68" s="337" t="s">
        <v>19695</v>
      </c>
      <c r="J68" s="337" t="s">
        <v>16</v>
      </c>
      <c r="K68" s="337" t="s">
        <v>19695</v>
      </c>
      <c r="L68" s="337" t="s">
        <v>19695</v>
      </c>
      <c r="M68" s="337" t="s">
        <v>19695</v>
      </c>
      <c r="N68" s="337" t="s">
        <v>19695</v>
      </c>
      <c r="O68" s="337" t="s">
        <v>19695</v>
      </c>
      <c r="P68" s="337" t="s">
        <v>19695</v>
      </c>
      <c r="Q68" s="337" t="s">
        <v>19695</v>
      </c>
      <c r="R68" s="337" t="s">
        <v>1999</v>
      </c>
      <c r="S68" s="337" t="s">
        <v>4709</v>
      </c>
      <c r="T68" s="337" t="s">
        <v>15012</v>
      </c>
      <c r="U68" s="337" t="s">
        <v>15013</v>
      </c>
      <c r="V68" s="337">
        <v>8</v>
      </c>
      <c r="W68" s="337" t="s">
        <v>19695</v>
      </c>
      <c r="X68" s="337" t="s">
        <v>19695</v>
      </c>
      <c r="Y68" s="337" t="s">
        <v>19695</v>
      </c>
      <c r="Z68" s="337" t="s">
        <v>1728</v>
      </c>
      <c r="AA68" s="337" t="s">
        <v>735</v>
      </c>
      <c r="AB68" s="337" t="s">
        <v>718</v>
      </c>
      <c r="AC68" s="337" t="s">
        <v>14998</v>
      </c>
    </row>
    <row r="69" spans="1:29" ht="15.8" x14ac:dyDescent="0.25">
      <c r="A69" s="337" t="s">
        <v>1723</v>
      </c>
      <c r="B69" s="337" t="s">
        <v>15118</v>
      </c>
      <c r="C69" s="337" t="s">
        <v>1725</v>
      </c>
      <c r="D69" s="337" t="s">
        <v>1735</v>
      </c>
      <c r="E69" s="337" t="s">
        <v>15119</v>
      </c>
      <c r="F69" s="338">
        <v>45212</v>
      </c>
      <c r="G69" s="337" t="s">
        <v>15011</v>
      </c>
      <c r="H69" s="338">
        <v>45231</v>
      </c>
      <c r="I69" s="337" t="s">
        <v>19695</v>
      </c>
      <c r="J69" s="337" t="s">
        <v>36</v>
      </c>
      <c r="K69" s="337" t="s">
        <v>19695</v>
      </c>
      <c r="L69" s="337" t="s">
        <v>19695</v>
      </c>
      <c r="M69" s="337" t="s">
        <v>19695</v>
      </c>
      <c r="N69" s="337" t="s">
        <v>19695</v>
      </c>
      <c r="O69" s="337" t="s">
        <v>19695</v>
      </c>
      <c r="P69" s="337" t="s">
        <v>19695</v>
      </c>
      <c r="Q69" s="337" t="s">
        <v>19695</v>
      </c>
      <c r="R69" s="337" t="s">
        <v>45</v>
      </c>
      <c r="S69" s="337" t="s">
        <v>80</v>
      </c>
      <c r="T69" s="337" t="s">
        <v>1960</v>
      </c>
      <c r="U69" s="337" t="s">
        <v>15120</v>
      </c>
      <c r="V69" s="337">
        <v>10</v>
      </c>
      <c r="W69" s="337" t="s">
        <v>19695</v>
      </c>
      <c r="X69" s="337" t="s">
        <v>19695</v>
      </c>
      <c r="Y69" s="337" t="s">
        <v>19695</v>
      </c>
      <c r="Z69" s="337" t="s">
        <v>1728</v>
      </c>
      <c r="AA69" s="337" t="s">
        <v>717</v>
      </c>
      <c r="AB69" s="337" t="s">
        <v>718</v>
      </c>
      <c r="AC69" s="337" t="s">
        <v>15121</v>
      </c>
    </row>
    <row r="70" spans="1:29" ht="15.8" x14ac:dyDescent="0.25">
      <c r="A70" s="337" t="s">
        <v>1723</v>
      </c>
      <c r="B70" s="337" t="s">
        <v>14999</v>
      </c>
      <c r="C70" s="337" t="s">
        <v>1725</v>
      </c>
      <c r="D70" s="337" t="s">
        <v>13552</v>
      </c>
      <c r="E70" s="337" t="s">
        <v>9128</v>
      </c>
      <c r="F70" s="338">
        <v>44954</v>
      </c>
      <c r="G70" s="337" t="s">
        <v>15000</v>
      </c>
      <c r="H70" s="338">
        <v>45230</v>
      </c>
      <c r="I70" s="337" t="s">
        <v>19695</v>
      </c>
      <c r="J70" s="337" t="s">
        <v>16</v>
      </c>
      <c r="K70" s="337" t="s">
        <v>19695</v>
      </c>
      <c r="L70" s="337" t="s">
        <v>19695</v>
      </c>
      <c r="M70" s="337" t="s">
        <v>19695</v>
      </c>
      <c r="N70" s="337" t="s">
        <v>19695</v>
      </c>
      <c r="O70" s="337" t="s">
        <v>19695</v>
      </c>
      <c r="P70" s="337" t="s">
        <v>19695</v>
      </c>
      <c r="Q70" s="337" t="s">
        <v>19695</v>
      </c>
      <c r="R70" s="337" t="s">
        <v>18</v>
      </c>
      <c r="S70" s="337" t="s">
        <v>1038</v>
      </c>
      <c r="T70" s="337" t="s">
        <v>15001</v>
      </c>
      <c r="U70" s="337" t="s">
        <v>1186</v>
      </c>
      <c r="V70" s="337">
        <v>8</v>
      </c>
      <c r="W70" s="337" t="s">
        <v>19695</v>
      </c>
      <c r="X70" s="337" t="s">
        <v>19695</v>
      </c>
      <c r="Y70" s="337" t="s">
        <v>19695</v>
      </c>
      <c r="Z70" s="337" t="s">
        <v>1728</v>
      </c>
      <c r="AA70" s="337" t="s">
        <v>735</v>
      </c>
      <c r="AB70" s="337" t="s">
        <v>718</v>
      </c>
      <c r="AC70" s="337" t="s">
        <v>14998</v>
      </c>
    </row>
    <row r="71" spans="1:29" ht="15.8" x14ac:dyDescent="0.25">
      <c r="A71" s="337" t="s">
        <v>1723</v>
      </c>
      <c r="B71" s="337" t="s">
        <v>14533</v>
      </c>
      <c r="C71" s="337" t="s">
        <v>1725</v>
      </c>
      <c r="D71" s="337" t="s">
        <v>1730</v>
      </c>
      <c r="E71" s="337" t="s">
        <v>12989</v>
      </c>
      <c r="F71" s="338">
        <v>44915</v>
      </c>
      <c r="G71" s="337" t="s">
        <v>14534</v>
      </c>
      <c r="H71" s="338">
        <v>45229</v>
      </c>
      <c r="I71" s="337" t="s">
        <v>19695</v>
      </c>
      <c r="J71" s="337" t="s">
        <v>16</v>
      </c>
      <c r="K71" s="337" t="s">
        <v>19695</v>
      </c>
      <c r="L71" s="337" t="s">
        <v>19695</v>
      </c>
      <c r="M71" s="337" t="s">
        <v>19695</v>
      </c>
      <c r="N71" s="337" t="s">
        <v>19695</v>
      </c>
      <c r="O71" s="337" t="s">
        <v>19695</v>
      </c>
      <c r="P71" s="337" t="s">
        <v>19695</v>
      </c>
      <c r="Q71" s="337" t="s">
        <v>19695</v>
      </c>
      <c r="R71" s="337" t="s">
        <v>101</v>
      </c>
      <c r="S71" s="337" t="s">
        <v>8955</v>
      </c>
      <c r="T71" s="337" t="s">
        <v>12398</v>
      </c>
      <c r="U71" s="337" t="s">
        <v>12398</v>
      </c>
      <c r="V71" s="337">
        <v>8</v>
      </c>
      <c r="W71" s="337" t="s">
        <v>19695</v>
      </c>
      <c r="X71" s="337" t="s">
        <v>19695</v>
      </c>
      <c r="Y71" s="337" t="s">
        <v>19695</v>
      </c>
      <c r="Z71" s="337" t="s">
        <v>1728</v>
      </c>
      <c r="AA71" s="337" t="s">
        <v>717</v>
      </c>
      <c r="AB71" s="337" t="s">
        <v>718</v>
      </c>
      <c r="AC71" s="337" t="s">
        <v>13297</v>
      </c>
    </row>
    <row r="72" spans="1:29" ht="15.8" x14ac:dyDescent="0.25">
      <c r="A72" s="337" t="s">
        <v>1723</v>
      </c>
      <c r="B72" s="337" t="s">
        <v>15035</v>
      </c>
      <c r="C72" s="337" t="s">
        <v>1821</v>
      </c>
      <c r="D72" s="337" t="s">
        <v>449</v>
      </c>
      <c r="E72" s="337" t="s">
        <v>13619</v>
      </c>
      <c r="F72" s="338">
        <v>45179</v>
      </c>
      <c r="G72" s="337" t="s">
        <v>14534</v>
      </c>
      <c r="H72" s="338">
        <v>45229</v>
      </c>
      <c r="I72" s="337" t="s">
        <v>19695</v>
      </c>
      <c r="J72" s="337" t="s">
        <v>36</v>
      </c>
      <c r="K72" s="337" t="s">
        <v>19695</v>
      </c>
      <c r="L72" s="337" t="s">
        <v>19695</v>
      </c>
      <c r="M72" s="337" t="s">
        <v>19695</v>
      </c>
      <c r="N72" s="337" t="s">
        <v>19695</v>
      </c>
      <c r="O72" s="337" t="s">
        <v>19695</v>
      </c>
      <c r="P72" s="337" t="s">
        <v>19695</v>
      </c>
      <c r="Q72" s="337" t="s">
        <v>19695</v>
      </c>
      <c r="R72" s="337" t="s">
        <v>75</v>
      </c>
      <c r="S72" s="337" t="s">
        <v>1154</v>
      </c>
      <c r="T72" s="337" t="s">
        <v>10480</v>
      </c>
      <c r="U72" s="337" t="s">
        <v>15036</v>
      </c>
      <c r="V72" s="337">
        <v>6</v>
      </c>
      <c r="W72" s="337" t="s">
        <v>19695</v>
      </c>
      <c r="X72" s="337" t="s">
        <v>19695</v>
      </c>
      <c r="Y72" s="337" t="s">
        <v>19695</v>
      </c>
      <c r="Z72" s="337" t="s">
        <v>1728</v>
      </c>
      <c r="AA72" s="337" t="s">
        <v>717</v>
      </c>
      <c r="AB72" s="337" t="s">
        <v>718</v>
      </c>
      <c r="AC72" s="337" t="s">
        <v>15037</v>
      </c>
    </row>
    <row r="73" spans="1:29" ht="15.8" x14ac:dyDescent="0.25">
      <c r="A73" s="337" t="s">
        <v>1723</v>
      </c>
      <c r="B73" s="337" t="s">
        <v>15041</v>
      </c>
      <c r="C73" s="337" t="s">
        <v>1725</v>
      </c>
      <c r="D73" s="337" t="s">
        <v>13552</v>
      </c>
      <c r="E73" s="337" t="s">
        <v>15042</v>
      </c>
      <c r="F73" s="338">
        <v>45207</v>
      </c>
      <c r="G73" s="337" t="s">
        <v>15043</v>
      </c>
      <c r="H73" s="338">
        <v>45228</v>
      </c>
      <c r="I73" s="337" t="s">
        <v>19695</v>
      </c>
      <c r="J73" s="337" t="s">
        <v>36</v>
      </c>
      <c r="K73" s="337" t="s">
        <v>19695</v>
      </c>
      <c r="L73" s="337" t="s">
        <v>19695</v>
      </c>
      <c r="M73" s="337" t="s">
        <v>19695</v>
      </c>
      <c r="N73" s="337" t="s">
        <v>19695</v>
      </c>
      <c r="O73" s="337" t="s">
        <v>19695</v>
      </c>
      <c r="P73" s="337" t="s">
        <v>19695</v>
      </c>
      <c r="Q73" s="337" t="s">
        <v>19695</v>
      </c>
      <c r="R73" s="337" t="s">
        <v>144</v>
      </c>
      <c r="S73" s="337" t="s">
        <v>2124</v>
      </c>
      <c r="T73" s="337" t="s">
        <v>4726</v>
      </c>
      <c r="U73" s="337" t="s">
        <v>6143</v>
      </c>
      <c r="V73" s="337">
        <v>30</v>
      </c>
      <c r="W73" s="337" t="s">
        <v>19695</v>
      </c>
      <c r="X73" s="337" t="s">
        <v>19695</v>
      </c>
      <c r="Y73" s="337" t="s">
        <v>19695</v>
      </c>
      <c r="Z73" s="337" t="s">
        <v>1728</v>
      </c>
      <c r="AA73" s="337" t="s">
        <v>735</v>
      </c>
      <c r="AB73" s="337" t="s">
        <v>718</v>
      </c>
      <c r="AC73" s="337" t="s">
        <v>15037</v>
      </c>
    </row>
    <row r="74" spans="1:29" ht="15.8" x14ac:dyDescent="0.25">
      <c r="A74" s="337" t="s">
        <v>1723</v>
      </c>
      <c r="B74" s="337" t="s">
        <v>14987</v>
      </c>
      <c r="C74" s="337" t="s">
        <v>1821</v>
      </c>
      <c r="D74" s="337" t="s">
        <v>449</v>
      </c>
      <c r="E74" s="337" t="s">
        <v>14682</v>
      </c>
      <c r="F74" s="338">
        <v>45078</v>
      </c>
      <c r="G74" s="337" t="s">
        <v>14988</v>
      </c>
      <c r="H74" s="338">
        <v>45226</v>
      </c>
      <c r="I74" s="337" t="s">
        <v>19695</v>
      </c>
      <c r="J74" s="337" t="s">
        <v>36</v>
      </c>
      <c r="K74" s="337" t="s">
        <v>19695</v>
      </c>
      <c r="L74" s="337" t="s">
        <v>19695</v>
      </c>
      <c r="M74" s="337" t="s">
        <v>19695</v>
      </c>
      <c r="N74" s="337" t="s">
        <v>19695</v>
      </c>
      <c r="O74" s="337" t="s">
        <v>19695</v>
      </c>
      <c r="P74" s="337" t="s">
        <v>19695</v>
      </c>
      <c r="Q74" s="337" t="s">
        <v>19695</v>
      </c>
      <c r="R74" s="337" t="s">
        <v>130</v>
      </c>
      <c r="S74" s="337" t="s">
        <v>2020</v>
      </c>
      <c r="T74" s="337" t="s">
        <v>14989</v>
      </c>
      <c r="U74" s="337" t="s">
        <v>14990</v>
      </c>
      <c r="V74" s="337">
        <v>10</v>
      </c>
      <c r="W74" s="337" t="s">
        <v>19695</v>
      </c>
      <c r="X74" s="337" t="s">
        <v>19695</v>
      </c>
      <c r="Y74" s="337" t="s">
        <v>19695</v>
      </c>
      <c r="Z74" s="337" t="s">
        <v>1728</v>
      </c>
      <c r="AA74" s="337" t="s">
        <v>717</v>
      </c>
      <c r="AB74" s="337" t="s">
        <v>718</v>
      </c>
      <c r="AC74" s="337" t="s">
        <v>14984</v>
      </c>
    </row>
    <row r="75" spans="1:29" ht="15.8" x14ac:dyDescent="0.25">
      <c r="A75" s="337" t="s">
        <v>1723</v>
      </c>
      <c r="B75" s="337" t="s">
        <v>15740</v>
      </c>
      <c r="C75" s="337" t="s">
        <v>1821</v>
      </c>
      <c r="D75" s="337" t="s">
        <v>449</v>
      </c>
      <c r="E75" s="337" t="s">
        <v>14599</v>
      </c>
      <c r="F75" s="338">
        <v>45047</v>
      </c>
      <c r="G75" s="337" t="s">
        <v>14988</v>
      </c>
      <c r="H75" s="338">
        <v>45226</v>
      </c>
      <c r="I75" s="337" t="s">
        <v>19695</v>
      </c>
      <c r="J75" s="337" t="s">
        <v>36</v>
      </c>
      <c r="K75" s="337" t="s">
        <v>19695</v>
      </c>
      <c r="L75" s="337" t="s">
        <v>19695</v>
      </c>
      <c r="M75" s="337" t="s">
        <v>19695</v>
      </c>
      <c r="N75" s="337" t="s">
        <v>19695</v>
      </c>
      <c r="O75" s="337" t="s">
        <v>19695</v>
      </c>
      <c r="P75" s="337" t="s">
        <v>19695</v>
      </c>
      <c r="Q75" s="337" t="s">
        <v>19695</v>
      </c>
      <c r="R75" s="337" t="s">
        <v>130</v>
      </c>
      <c r="S75" s="337" t="s">
        <v>2020</v>
      </c>
      <c r="T75" s="337" t="s">
        <v>15741</v>
      </c>
      <c r="U75" s="337" t="s">
        <v>15742</v>
      </c>
      <c r="V75" s="337">
        <v>8</v>
      </c>
      <c r="W75" s="337" t="s">
        <v>19695</v>
      </c>
      <c r="X75" s="337" t="s">
        <v>19695</v>
      </c>
      <c r="Y75" s="337" t="s">
        <v>19695</v>
      </c>
      <c r="Z75" s="337" t="s">
        <v>1753</v>
      </c>
      <c r="AA75" s="337" t="s">
        <v>717</v>
      </c>
      <c r="AB75" s="337" t="s">
        <v>718</v>
      </c>
      <c r="AC75" s="337" t="s">
        <v>14984</v>
      </c>
    </row>
    <row r="76" spans="1:29" ht="15.8" x14ac:dyDescent="0.25">
      <c r="A76" s="337" t="s">
        <v>1723</v>
      </c>
      <c r="B76" s="337" t="s">
        <v>14991</v>
      </c>
      <c r="C76" s="337" t="s">
        <v>1725</v>
      </c>
      <c r="D76" s="337" t="s">
        <v>1726</v>
      </c>
      <c r="E76" s="337" t="s">
        <v>14696</v>
      </c>
      <c r="F76" s="338">
        <v>45125</v>
      </c>
      <c r="G76" s="337" t="s">
        <v>14992</v>
      </c>
      <c r="H76" s="338">
        <v>45225</v>
      </c>
      <c r="I76" s="337" t="s">
        <v>19695</v>
      </c>
      <c r="J76" s="337" t="s">
        <v>16</v>
      </c>
      <c r="K76" s="337" t="s">
        <v>19695</v>
      </c>
      <c r="L76" s="337" t="s">
        <v>19695</v>
      </c>
      <c r="M76" s="337" t="s">
        <v>19695</v>
      </c>
      <c r="N76" s="337" t="s">
        <v>19695</v>
      </c>
      <c r="O76" s="337" t="s">
        <v>19695</v>
      </c>
      <c r="P76" s="337" t="s">
        <v>19695</v>
      </c>
      <c r="Q76" s="337" t="s">
        <v>19695</v>
      </c>
      <c r="R76" s="337" t="s">
        <v>146</v>
      </c>
      <c r="S76" s="337" t="s">
        <v>129</v>
      </c>
      <c r="T76" s="337" t="s">
        <v>129</v>
      </c>
      <c r="U76" s="337" t="s">
        <v>14993</v>
      </c>
      <c r="V76" s="337">
        <v>12</v>
      </c>
      <c r="W76" s="337" t="s">
        <v>19695</v>
      </c>
      <c r="X76" s="337" t="s">
        <v>19695</v>
      </c>
      <c r="Y76" s="337" t="s">
        <v>19695</v>
      </c>
      <c r="Z76" s="337" t="s">
        <v>1728</v>
      </c>
      <c r="AA76" s="337" t="s">
        <v>717</v>
      </c>
      <c r="AB76" s="337" t="s">
        <v>718</v>
      </c>
      <c r="AC76" s="337" t="s">
        <v>14994</v>
      </c>
    </row>
    <row r="77" spans="1:29" ht="15.8" x14ac:dyDescent="0.25">
      <c r="A77" s="337" t="s">
        <v>1723</v>
      </c>
      <c r="B77" s="337" t="s">
        <v>15005</v>
      </c>
      <c r="C77" s="337" t="s">
        <v>1725</v>
      </c>
      <c r="D77" s="337" t="s">
        <v>1726</v>
      </c>
      <c r="E77" s="337" t="s">
        <v>9332</v>
      </c>
      <c r="F77" s="338">
        <v>44860</v>
      </c>
      <c r="G77" s="337" t="s">
        <v>14992</v>
      </c>
      <c r="H77" s="338">
        <v>45225</v>
      </c>
      <c r="I77" s="337" t="s">
        <v>19695</v>
      </c>
      <c r="J77" s="337" t="s">
        <v>16</v>
      </c>
      <c r="K77" s="337" t="s">
        <v>19695</v>
      </c>
      <c r="L77" s="337" t="s">
        <v>19695</v>
      </c>
      <c r="M77" s="337" t="s">
        <v>19695</v>
      </c>
      <c r="N77" s="337" t="s">
        <v>19695</v>
      </c>
      <c r="O77" s="337" t="s">
        <v>19695</v>
      </c>
      <c r="P77" s="337" t="s">
        <v>19695</v>
      </c>
      <c r="Q77" s="337" t="s">
        <v>19695</v>
      </c>
      <c r="R77" s="337" t="s">
        <v>2955</v>
      </c>
      <c r="S77" s="337" t="s">
        <v>2956</v>
      </c>
      <c r="T77" s="337" t="s">
        <v>2956</v>
      </c>
      <c r="U77" s="337" t="s">
        <v>15006</v>
      </c>
      <c r="V77" s="337">
        <v>10</v>
      </c>
      <c r="W77" s="337" t="s">
        <v>19695</v>
      </c>
      <c r="X77" s="337" t="s">
        <v>19695</v>
      </c>
      <c r="Y77" s="337" t="s">
        <v>19695</v>
      </c>
      <c r="Z77" s="337" t="s">
        <v>1728</v>
      </c>
      <c r="AA77" s="337" t="s">
        <v>735</v>
      </c>
      <c r="AB77" s="337" t="s">
        <v>718</v>
      </c>
      <c r="AC77" s="337" t="s">
        <v>14998</v>
      </c>
    </row>
    <row r="78" spans="1:29" ht="15.8" x14ac:dyDescent="0.25">
      <c r="A78" s="337" t="s">
        <v>1723</v>
      </c>
      <c r="B78" s="337" t="s">
        <v>14980</v>
      </c>
      <c r="C78" s="337" t="s">
        <v>1725</v>
      </c>
      <c r="D78" s="337" t="s">
        <v>13552</v>
      </c>
      <c r="E78" s="337" t="s">
        <v>12921</v>
      </c>
      <c r="F78" s="338">
        <v>44759</v>
      </c>
      <c r="G78" s="337" t="s">
        <v>14981</v>
      </c>
      <c r="H78" s="338">
        <v>45224</v>
      </c>
      <c r="I78" s="337" t="s">
        <v>19695</v>
      </c>
      <c r="J78" s="337" t="s">
        <v>36</v>
      </c>
      <c r="K78" s="337" t="s">
        <v>19695</v>
      </c>
      <c r="L78" s="337" t="s">
        <v>19695</v>
      </c>
      <c r="M78" s="337" t="s">
        <v>19695</v>
      </c>
      <c r="N78" s="337" t="s">
        <v>19695</v>
      </c>
      <c r="O78" s="337" t="s">
        <v>19695</v>
      </c>
      <c r="P78" s="337" t="s">
        <v>19695</v>
      </c>
      <c r="Q78" s="337" t="s">
        <v>19695</v>
      </c>
      <c r="R78" s="337" t="s">
        <v>52</v>
      </c>
      <c r="S78" s="337" t="s">
        <v>857</v>
      </c>
      <c r="T78" s="337" t="s">
        <v>869</v>
      </c>
      <c r="U78" s="337" t="s">
        <v>1948</v>
      </c>
      <c r="V78" s="337">
        <v>8</v>
      </c>
      <c r="W78" s="337" t="s">
        <v>19695</v>
      </c>
      <c r="X78" s="337" t="s">
        <v>19695</v>
      </c>
      <c r="Y78" s="337" t="s">
        <v>19695</v>
      </c>
      <c r="Z78" s="337" t="s">
        <v>1728</v>
      </c>
      <c r="AA78" s="337" t="s">
        <v>735</v>
      </c>
      <c r="AB78" s="337" t="s">
        <v>718</v>
      </c>
      <c r="AC78" s="337" t="s">
        <v>14982</v>
      </c>
    </row>
    <row r="79" spans="1:29" ht="15.8" x14ac:dyDescent="0.25">
      <c r="A79" s="337" t="s">
        <v>1723</v>
      </c>
      <c r="B79" s="337" t="s">
        <v>15019</v>
      </c>
      <c r="C79" s="337" t="s">
        <v>1821</v>
      </c>
      <c r="D79" s="337" t="s">
        <v>449</v>
      </c>
      <c r="E79" s="337" t="s">
        <v>14799</v>
      </c>
      <c r="F79" s="338">
        <v>45159</v>
      </c>
      <c r="G79" s="337" t="s">
        <v>14981</v>
      </c>
      <c r="H79" s="338">
        <v>45224</v>
      </c>
      <c r="I79" s="337" t="s">
        <v>19695</v>
      </c>
      <c r="J79" s="337" t="s">
        <v>16</v>
      </c>
      <c r="K79" s="337" t="s">
        <v>19695</v>
      </c>
      <c r="L79" s="337" t="s">
        <v>19695</v>
      </c>
      <c r="M79" s="337" t="s">
        <v>19695</v>
      </c>
      <c r="N79" s="337" t="s">
        <v>19695</v>
      </c>
      <c r="O79" s="337" t="s">
        <v>19695</v>
      </c>
      <c r="P79" s="337" t="s">
        <v>19695</v>
      </c>
      <c r="Q79" s="337" t="s">
        <v>19695</v>
      </c>
      <c r="R79" s="337" t="s">
        <v>81</v>
      </c>
      <c r="S79" s="337" t="s">
        <v>1583</v>
      </c>
      <c r="T79" s="337" t="s">
        <v>1589</v>
      </c>
      <c r="U79" s="337" t="s">
        <v>1590</v>
      </c>
      <c r="V79" s="337">
        <v>6</v>
      </c>
      <c r="W79" s="337" t="s">
        <v>19695</v>
      </c>
      <c r="X79" s="337" t="s">
        <v>19695</v>
      </c>
      <c r="Y79" s="337" t="s">
        <v>19695</v>
      </c>
      <c r="Z79" s="337" t="s">
        <v>1728</v>
      </c>
      <c r="AA79" s="337" t="s">
        <v>717</v>
      </c>
      <c r="AB79" s="337" t="s">
        <v>718</v>
      </c>
      <c r="AC79" s="337" t="s">
        <v>14998</v>
      </c>
    </row>
    <row r="80" spans="1:29" ht="15.8" x14ac:dyDescent="0.25">
      <c r="A80" s="337" t="s">
        <v>1723</v>
      </c>
      <c r="B80" s="337" t="s">
        <v>15038</v>
      </c>
      <c r="C80" s="337" t="s">
        <v>1821</v>
      </c>
      <c r="D80" s="337" t="s">
        <v>449</v>
      </c>
      <c r="E80" s="337" t="s">
        <v>15039</v>
      </c>
      <c r="F80" s="338">
        <v>45178</v>
      </c>
      <c r="G80" s="337" t="s">
        <v>14981</v>
      </c>
      <c r="H80" s="338">
        <v>45224</v>
      </c>
      <c r="I80" s="337" t="s">
        <v>19695</v>
      </c>
      <c r="J80" s="337" t="s">
        <v>36</v>
      </c>
      <c r="K80" s="337" t="s">
        <v>19695</v>
      </c>
      <c r="L80" s="337" t="s">
        <v>19695</v>
      </c>
      <c r="M80" s="337" t="s">
        <v>19695</v>
      </c>
      <c r="N80" s="337" t="s">
        <v>19695</v>
      </c>
      <c r="O80" s="337" t="s">
        <v>19695</v>
      </c>
      <c r="P80" s="337" t="s">
        <v>19695</v>
      </c>
      <c r="Q80" s="337" t="s">
        <v>19695</v>
      </c>
      <c r="R80" s="337" t="s">
        <v>75</v>
      </c>
      <c r="S80" s="337" t="s">
        <v>1154</v>
      </c>
      <c r="T80" s="337" t="s">
        <v>1142</v>
      </c>
      <c r="U80" s="337" t="s">
        <v>15040</v>
      </c>
      <c r="V80" s="337">
        <v>10</v>
      </c>
      <c r="W80" s="337" t="s">
        <v>19695</v>
      </c>
      <c r="X80" s="337" t="s">
        <v>19695</v>
      </c>
      <c r="Y80" s="337" t="s">
        <v>19695</v>
      </c>
      <c r="Z80" s="337" t="s">
        <v>1728</v>
      </c>
      <c r="AA80" s="337" t="s">
        <v>717</v>
      </c>
      <c r="AB80" s="337" t="s">
        <v>718</v>
      </c>
      <c r="AC80" s="337" t="s">
        <v>15037</v>
      </c>
    </row>
    <row r="81" spans="1:29" ht="15.8" x14ac:dyDescent="0.25">
      <c r="A81" s="337" t="s">
        <v>1723</v>
      </c>
      <c r="B81" s="337" t="s">
        <v>14970</v>
      </c>
      <c r="C81" s="337" t="s">
        <v>1821</v>
      </c>
      <c r="D81" s="337" t="s">
        <v>449</v>
      </c>
      <c r="E81" s="337" t="s">
        <v>14889</v>
      </c>
      <c r="F81" s="338">
        <v>45148</v>
      </c>
      <c r="G81" s="337" t="s">
        <v>13614</v>
      </c>
      <c r="H81" s="338">
        <v>45219</v>
      </c>
      <c r="I81" s="337" t="s">
        <v>19695</v>
      </c>
      <c r="J81" s="337" t="s">
        <v>36</v>
      </c>
      <c r="K81" s="337" t="s">
        <v>19695</v>
      </c>
      <c r="L81" s="337" t="s">
        <v>19695</v>
      </c>
      <c r="M81" s="337" t="s">
        <v>19695</v>
      </c>
      <c r="N81" s="337" t="s">
        <v>19695</v>
      </c>
      <c r="O81" s="337" t="s">
        <v>19695</v>
      </c>
      <c r="P81" s="337" t="s">
        <v>19695</v>
      </c>
      <c r="Q81" s="337" t="s">
        <v>19695</v>
      </c>
      <c r="R81" s="337" t="s">
        <v>101</v>
      </c>
      <c r="S81" s="337" t="s">
        <v>3763</v>
      </c>
      <c r="T81" s="337" t="s">
        <v>6191</v>
      </c>
      <c r="U81" s="337" t="s">
        <v>14971</v>
      </c>
      <c r="V81" s="337">
        <v>8</v>
      </c>
      <c r="W81" s="337" t="s">
        <v>19695</v>
      </c>
      <c r="X81" s="337" t="s">
        <v>19695</v>
      </c>
      <c r="Y81" s="337" t="s">
        <v>19695</v>
      </c>
      <c r="Z81" s="337" t="s">
        <v>1728</v>
      </c>
      <c r="AA81" s="337" t="s">
        <v>717</v>
      </c>
      <c r="AB81" s="337" t="s">
        <v>718</v>
      </c>
      <c r="AC81" s="337" t="s">
        <v>14972</v>
      </c>
    </row>
    <row r="82" spans="1:29" ht="15.8" x14ac:dyDescent="0.25">
      <c r="A82" s="337" t="s">
        <v>1723</v>
      </c>
      <c r="B82" s="337" t="s">
        <v>14973</v>
      </c>
      <c r="C82" s="337" t="s">
        <v>1821</v>
      </c>
      <c r="D82" s="337" t="s">
        <v>449</v>
      </c>
      <c r="E82" s="337" t="s">
        <v>14974</v>
      </c>
      <c r="F82" s="338">
        <v>45181</v>
      </c>
      <c r="G82" s="337" t="s">
        <v>14975</v>
      </c>
      <c r="H82" s="338">
        <v>45218</v>
      </c>
      <c r="I82" s="337" t="s">
        <v>19695</v>
      </c>
      <c r="J82" s="337" t="s">
        <v>36</v>
      </c>
      <c r="K82" s="337" t="s">
        <v>19695</v>
      </c>
      <c r="L82" s="337" t="s">
        <v>19695</v>
      </c>
      <c r="M82" s="337" t="s">
        <v>19695</v>
      </c>
      <c r="N82" s="337" t="s">
        <v>19695</v>
      </c>
      <c r="O82" s="337" t="s">
        <v>19695</v>
      </c>
      <c r="P82" s="337" t="s">
        <v>19695</v>
      </c>
      <c r="Q82" s="337" t="s">
        <v>19695</v>
      </c>
      <c r="R82" s="337" t="s">
        <v>920</v>
      </c>
      <c r="S82" s="337" t="s">
        <v>3738</v>
      </c>
      <c r="T82" s="337" t="s">
        <v>8617</v>
      </c>
      <c r="U82" s="337" t="s">
        <v>3739</v>
      </c>
      <c r="V82" s="337">
        <v>12</v>
      </c>
      <c r="W82" s="337" t="s">
        <v>19695</v>
      </c>
      <c r="X82" s="337" t="s">
        <v>19695</v>
      </c>
      <c r="Y82" s="337" t="s">
        <v>19695</v>
      </c>
      <c r="Z82" s="337" t="s">
        <v>1728</v>
      </c>
      <c r="AA82" s="337" t="s">
        <v>735</v>
      </c>
      <c r="AB82" s="337" t="s">
        <v>718</v>
      </c>
      <c r="AC82" s="337" t="s">
        <v>14972</v>
      </c>
    </row>
    <row r="83" spans="1:29" ht="15.8" x14ac:dyDescent="0.25">
      <c r="A83" s="337" t="s">
        <v>1723</v>
      </c>
      <c r="B83" s="337" t="s">
        <v>14976</v>
      </c>
      <c r="C83" s="337" t="s">
        <v>1725</v>
      </c>
      <c r="D83" s="337" t="s">
        <v>1730</v>
      </c>
      <c r="E83" s="337" t="s">
        <v>14977</v>
      </c>
      <c r="F83" s="338">
        <v>45164</v>
      </c>
      <c r="G83" s="337" t="s">
        <v>14975</v>
      </c>
      <c r="H83" s="338">
        <v>45218</v>
      </c>
      <c r="I83" s="337" t="s">
        <v>19695</v>
      </c>
      <c r="J83" s="337" t="s">
        <v>36</v>
      </c>
      <c r="K83" s="337" t="s">
        <v>19695</v>
      </c>
      <c r="L83" s="337" t="s">
        <v>19695</v>
      </c>
      <c r="M83" s="337" t="s">
        <v>19695</v>
      </c>
      <c r="N83" s="337" t="s">
        <v>19695</v>
      </c>
      <c r="O83" s="337" t="s">
        <v>19695</v>
      </c>
      <c r="P83" s="337" t="s">
        <v>19695</v>
      </c>
      <c r="Q83" s="337" t="s">
        <v>19695</v>
      </c>
      <c r="R83" s="337" t="s">
        <v>920</v>
      </c>
      <c r="S83" s="337" t="s">
        <v>14978</v>
      </c>
      <c r="T83" s="337" t="s">
        <v>14979</v>
      </c>
      <c r="U83" s="337" t="s">
        <v>1213</v>
      </c>
      <c r="V83" s="337">
        <v>12</v>
      </c>
      <c r="W83" s="337" t="s">
        <v>19695</v>
      </c>
      <c r="X83" s="337" t="s">
        <v>19695</v>
      </c>
      <c r="Y83" s="337" t="s">
        <v>19695</v>
      </c>
      <c r="Z83" s="337" t="s">
        <v>1728</v>
      </c>
      <c r="AA83" s="337" t="s">
        <v>735</v>
      </c>
      <c r="AB83" s="337" t="s">
        <v>718</v>
      </c>
      <c r="AC83" s="337" t="s">
        <v>14972</v>
      </c>
    </row>
    <row r="84" spans="1:29" ht="15.8" x14ac:dyDescent="0.25">
      <c r="A84" s="337" t="s">
        <v>1723</v>
      </c>
      <c r="B84" s="337" t="s">
        <v>15737</v>
      </c>
      <c r="C84" s="337" t="s">
        <v>1725</v>
      </c>
      <c r="D84" s="337" t="s">
        <v>13552</v>
      </c>
      <c r="E84" s="337" t="s">
        <v>15738</v>
      </c>
      <c r="F84" s="338">
        <v>44939</v>
      </c>
      <c r="G84" s="337" t="s">
        <v>15739</v>
      </c>
      <c r="H84" s="338">
        <v>45216</v>
      </c>
      <c r="I84" s="337" t="s">
        <v>19695</v>
      </c>
      <c r="J84" s="337" t="s">
        <v>16</v>
      </c>
      <c r="K84" s="337" t="s">
        <v>19695</v>
      </c>
      <c r="L84" s="337" t="s">
        <v>19695</v>
      </c>
      <c r="M84" s="337" t="s">
        <v>19695</v>
      </c>
      <c r="N84" s="337" t="s">
        <v>19695</v>
      </c>
      <c r="O84" s="337" t="s">
        <v>19695</v>
      </c>
      <c r="P84" s="337" t="s">
        <v>19695</v>
      </c>
      <c r="Q84" s="337" t="s">
        <v>19695</v>
      </c>
      <c r="R84" s="337" t="s">
        <v>105</v>
      </c>
      <c r="S84" s="337" t="s">
        <v>1518</v>
      </c>
      <c r="T84" s="337" t="s">
        <v>106</v>
      </c>
      <c r="U84" s="337" t="s">
        <v>15735</v>
      </c>
      <c r="V84" s="337">
        <v>16</v>
      </c>
      <c r="W84" s="337" t="s">
        <v>19695</v>
      </c>
      <c r="X84" s="337" t="s">
        <v>19695</v>
      </c>
      <c r="Y84" s="337" t="s">
        <v>19695</v>
      </c>
      <c r="Z84" s="337" t="s">
        <v>1753</v>
      </c>
      <c r="AA84" s="337" t="s">
        <v>449</v>
      </c>
      <c r="AB84" s="337" t="s">
        <v>61</v>
      </c>
      <c r="AC84" s="337" t="s">
        <v>15736</v>
      </c>
    </row>
    <row r="85" spans="1:29" ht="15.8" x14ac:dyDescent="0.25">
      <c r="A85" s="337" t="s">
        <v>1723</v>
      </c>
      <c r="B85" s="337" t="s">
        <v>14964</v>
      </c>
      <c r="C85" s="337" t="s">
        <v>1725</v>
      </c>
      <c r="D85" s="337" t="s">
        <v>13552</v>
      </c>
      <c r="E85" s="337" t="s">
        <v>14677</v>
      </c>
      <c r="F85" s="338">
        <v>45097</v>
      </c>
      <c r="G85" s="337" t="s">
        <v>14965</v>
      </c>
      <c r="H85" s="338">
        <v>45215</v>
      </c>
      <c r="I85" s="337" t="s">
        <v>19695</v>
      </c>
      <c r="J85" s="337" t="s">
        <v>36</v>
      </c>
      <c r="K85" s="337" t="s">
        <v>19695</v>
      </c>
      <c r="L85" s="337" t="s">
        <v>19695</v>
      </c>
      <c r="M85" s="337" t="s">
        <v>19695</v>
      </c>
      <c r="N85" s="337" t="s">
        <v>19695</v>
      </c>
      <c r="O85" s="337" t="s">
        <v>19695</v>
      </c>
      <c r="P85" s="337" t="s">
        <v>19695</v>
      </c>
      <c r="Q85" s="337" t="s">
        <v>19695</v>
      </c>
      <c r="R85" s="337" t="s">
        <v>52</v>
      </c>
      <c r="S85" s="337" t="s">
        <v>839</v>
      </c>
      <c r="T85" s="337" t="s">
        <v>7879</v>
      </c>
      <c r="U85" s="337" t="s">
        <v>2520</v>
      </c>
      <c r="V85" s="337">
        <v>8</v>
      </c>
      <c r="W85" s="337" t="s">
        <v>19695</v>
      </c>
      <c r="X85" s="337" t="s">
        <v>19695</v>
      </c>
      <c r="Y85" s="337" t="s">
        <v>19695</v>
      </c>
      <c r="Z85" s="337" t="s">
        <v>1728</v>
      </c>
      <c r="AA85" s="337" t="s">
        <v>735</v>
      </c>
      <c r="AB85" s="337" t="s">
        <v>718</v>
      </c>
      <c r="AC85" s="337" t="s">
        <v>14966</v>
      </c>
    </row>
    <row r="86" spans="1:29" ht="15.8" x14ac:dyDescent="0.25">
      <c r="A86" s="337" t="s">
        <v>1723</v>
      </c>
      <c r="B86" s="337" t="s">
        <v>15800</v>
      </c>
      <c r="C86" s="337" t="s">
        <v>1725</v>
      </c>
      <c r="D86" s="337" t="s">
        <v>13552</v>
      </c>
      <c r="E86" s="337" t="s">
        <v>15801</v>
      </c>
      <c r="F86" s="338">
        <v>45183</v>
      </c>
      <c r="G86" s="337" t="s">
        <v>14965</v>
      </c>
      <c r="H86" s="338">
        <v>45215</v>
      </c>
      <c r="I86" s="337" t="s">
        <v>19695</v>
      </c>
      <c r="J86" s="337" t="s">
        <v>16</v>
      </c>
      <c r="K86" s="337" t="s">
        <v>19695</v>
      </c>
      <c r="L86" s="337" t="s">
        <v>19695</v>
      </c>
      <c r="M86" s="337" t="s">
        <v>19695</v>
      </c>
      <c r="N86" s="337" t="s">
        <v>19695</v>
      </c>
      <c r="O86" s="337" t="s">
        <v>19695</v>
      </c>
      <c r="P86" s="337" t="s">
        <v>19695</v>
      </c>
      <c r="Q86" s="337" t="s">
        <v>19695</v>
      </c>
      <c r="R86" s="337" t="s">
        <v>1999</v>
      </c>
      <c r="S86" s="337" t="s">
        <v>2772</v>
      </c>
      <c r="T86" s="337" t="s">
        <v>7006</v>
      </c>
      <c r="U86" s="337" t="s">
        <v>15802</v>
      </c>
      <c r="V86" s="337">
        <v>12</v>
      </c>
      <c r="W86" s="337" t="s">
        <v>19695</v>
      </c>
      <c r="X86" s="337" t="s">
        <v>19695</v>
      </c>
      <c r="Y86" s="337" t="s">
        <v>19695</v>
      </c>
      <c r="Z86" s="337" t="s">
        <v>1753</v>
      </c>
      <c r="AA86" s="337" t="s">
        <v>766</v>
      </c>
      <c r="AB86" s="337" t="s">
        <v>718</v>
      </c>
      <c r="AC86" s="337" t="s">
        <v>15799</v>
      </c>
    </row>
    <row r="87" spans="1:29" ht="15.8" x14ac:dyDescent="0.25">
      <c r="A87" s="337" t="s">
        <v>1723</v>
      </c>
      <c r="B87" s="337" t="s">
        <v>15056</v>
      </c>
      <c r="C87" s="337" t="s">
        <v>1821</v>
      </c>
      <c r="D87" s="337" t="s">
        <v>449</v>
      </c>
      <c r="E87" s="337" t="s">
        <v>14889</v>
      </c>
      <c r="F87" s="338">
        <v>45148</v>
      </c>
      <c r="G87" s="337" t="s">
        <v>15057</v>
      </c>
      <c r="H87" s="338">
        <v>45214</v>
      </c>
      <c r="I87" s="337" t="s">
        <v>19695</v>
      </c>
      <c r="J87" s="337" t="s">
        <v>36</v>
      </c>
      <c r="K87" s="337" t="s">
        <v>19695</v>
      </c>
      <c r="L87" s="337" t="s">
        <v>19695</v>
      </c>
      <c r="M87" s="337" t="s">
        <v>19695</v>
      </c>
      <c r="N87" s="337" t="s">
        <v>19695</v>
      </c>
      <c r="O87" s="337" t="s">
        <v>19695</v>
      </c>
      <c r="P87" s="337" t="s">
        <v>19695</v>
      </c>
      <c r="Q87" s="337" t="s">
        <v>19695</v>
      </c>
      <c r="R87" s="337" t="s">
        <v>70</v>
      </c>
      <c r="S87" s="337" t="s">
        <v>13410</v>
      </c>
      <c r="T87" s="337" t="s">
        <v>15058</v>
      </c>
      <c r="U87" s="337" t="s">
        <v>15059</v>
      </c>
      <c r="V87" s="337">
        <v>12</v>
      </c>
      <c r="W87" s="337" t="s">
        <v>19695</v>
      </c>
      <c r="X87" s="337" t="s">
        <v>19695</v>
      </c>
      <c r="Y87" s="337" t="s">
        <v>19695</v>
      </c>
      <c r="Z87" s="337" t="s">
        <v>1728</v>
      </c>
      <c r="AA87" s="337" t="s">
        <v>717</v>
      </c>
      <c r="AB87" s="337" t="s">
        <v>718</v>
      </c>
      <c r="AC87" s="337" t="s">
        <v>15055</v>
      </c>
    </row>
    <row r="88" spans="1:29" ht="15.8" x14ac:dyDescent="0.25">
      <c r="A88" s="337" t="s">
        <v>1723</v>
      </c>
      <c r="B88" s="337" t="s">
        <v>13618</v>
      </c>
      <c r="C88" s="337" t="s">
        <v>1725</v>
      </c>
      <c r="D88" s="337" t="s">
        <v>13552</v>
      </c>
      <c r="E88" s="337" t="s">
        <v>13619</v>
      </c>
      <c r="F88" s="338">
        <v>45179</v>
      </c>
      <c r="G88" s="337" t="s">
        <v>13620</v>
      </c>
      <c r="H88" s="338">
        <v>45210</v>
      </c>
      <c r="I88" s="337" t="s">
        <v>19695</v>
      </c>
      <c r="J88" s="337" t="s">
        <v>36</v>
      </c>
      <c r="K88" s="337" t="s">
        <v>19695</v>
      </c>
      <c r="L88" s="337" t="s">
        <v>19695</v>
      </c>
      <c r="M88" s="337" t="s">
        <v>19695</v>
      </c>
      <c r="N88" s="337" t="s">
        <v>19695</v>
      </c>
      <c r="O88" s="337" t="s">
        <v>19695</v>
      </c>
      <c r="P88" s="337" t="s">
        <v>19695</v>
      </c>
      <c r="Q88" s="337" t="s">
        <v>19695</v>
      </c>
      <c r="R88" s="337" t="s">
        <v>45</v>
      </c>
      <c r="S88" s="337" t="s">
        <v>80</v>
      </c>
      <c r="T88" s="337" t="s">
        <v>1148</v>
      </c>
      <c r="U88" s="337" t="s">
        <v>13621</v>
      </c>
      <c r="V88" s="337">
        <v>10</v>
      </c>
      <c r="W88" s="337" t="s">
        <v>19695</v>
      </c>
      <c r="X88" s="337" t="s">
        <v>19695</v>
      </c>
      <c r="Y88" s="337" t="s">
        <v>19695</v>
      </c>
      <c r="Z88" s="337" t="s">
        <v>1728</v>
      </c>
      <c r="AA88" s="337" t="s">
        <v>717</v>
      </c>
      <c r="AB88" s="337" t="s">
        <v>718</v>
      </c>
      <c r="AC88" s="337" t="s">
        <v>13622</v>
      </c>
    </row>
    <row r="89" spans="1:29" ht="15.8" x14ac:dyDescent="0.25">
      <c r="A89" s="337" t="s">
        <v>1723</v>
      </c>
      <c r="B89" s="337" t="s">
        <v>15047</v>
      </c>
      <c r="C89" s="337" t="s">
        <v>1821</v>
      </c>
      <c r="D89" s="337" t="s">
        <v>449</v>
      </c>
      <c r="E89" s="337" t="s">
        <v>14850</v>
      </c>
      <c r="F89" s="338">
        <v>45184</v>
      </c>
      <c r="G89" s="337" t="s">
        <v>15048</v>
      </c>
      <c r="H89" s="338">
        <v>45205</v>
      </c>
      <c r="I89" s="337" t="s">
        <v>19695</v>
      </c>
      <c r="J89" s="337" t="s">
        <v>36</v>
      </c>
      <c r="K89" s="337" t="s">
        <v>19695</v>
      </c>
      <c r="L89" s="337" t="s">
        <v>19695</v>
      </c>
      <c r="M89" s="337" t="s">
        <v>19695</v>
      </c>
      <c r="N89" s="337" t="s">
        <v>19695</v>
      </c>
      <c r="O89" s="337" t="s">
        <v>19695</v>
      </c>
      <c r="P89" s="337" t="s">
        <v>19695</v>
      </c>
      <c r="Q89" s="337" t="s">
        <v>19695</v>
      </c>
      <c r="R89" s="337" t="s">
        <v>52</v>
      </c>
      <c r="S89" s="337" t="s">
        <v>69</v>
      </c>
      <c r="T89" s="337" t="s">
        <v>69</v>
      </c>
      <c r="U89" s="337" t="s">
        <v>14847</v>
      </c>
      <c r="V89" s="337">
        <v>10</v>
      </c>
      <c r="W89" s="337" t="s">
        <v>19695</v>
      </c>
      <c r="X89" s="337" t="s">
        <v>19695</v>
      </c>
      <c r="Y89" s="337" t="s">
        <v>19695</v>
      </c>
      <c r="Z89" s="337" t="s">
        <v>1728</v>
      </c>
      <c r="AA89" s="337" t="s">
        <v>717</v>
      </c>
      <c r="AB89" s="337" t="s">
        <v>718</v>
      </c>
      <c r="AC89" s="337" t="s">
        <v>15049</v>
      </c>
    </row>
    <row r="90" spans="1:29" ht="15.8" x14ac:dyDescent="0.25">
      <c r="A90" s="337" t="s">
        <v>1723</v>
      </c>
      <c r="B90" s="337" t="s">
        <v>14899</v>
      </c>
      <c r="C90" s="337" t="s">
        <v>1821</v>
      </c>
      <c r="D90" s="337" t="s">
        <v>449</v>
      </c>
      <c r="E90" s="337" t="s">
        <v>14900</v>
      </c>
      <c r="F90" s="338">
        <v>45170</v>
      </c>
      <c r="G90" s="337" t="s">
        <v>14901</v>
      </c>
      <c r="H90" s="338">
        <v>45203</v>
      </c>
      <c r="I90" s="337" t="s">
        <v>19695</v>
      </c>
      <c r="J90" s="337" t="s">
        <v>36</v>
      </c>
      <c r="K90" s="337" t="s">
        <v>19695</v>
      </c>
      <c r="L90" s="337" t="s">
        <v>19695</v>
      </c>
      <c r="M90" s="337" t="s">
        <v>19695</v>
      </c>
      <c r="N90" s="337" t="s">
        <v>19695</v>
      </c>
      <c r="O90" s="337" t="s">
        <v>19695</v>
      </c>
      <c r="P90" s="337" t="s">
        <v>19695</v>
      </c>
      <c r="Q90" s="337" t="s">
        <v>19695</v>
      </c>
      <c r="R90" s="337" t="s">
        <v>130</v>
      </c>
      <c r="S90" s="337" t="s">
        <v>2020</v>
      </c>
      <c r="T90" s="337" t="s">
        <v>1328</v>
      </c>
      <c r="U90" s="337" t="s">
        <v>14902</v>
      </c>
      <c r="V90" s="337">
        <v>12</v>
      </c>
      <c r="W90" s="337" t="s">
        <v>19695</v>
      </c>
      <c r="X90" s="337" t="s">
        <v>19695</v>
      </c>
      <c r="Y90" s="337" t="s">
        <v>19695</v>
      </c>
      <c r="Z90" s="337" t="s">
        <v>1728</v>
      </c>
      <c r="AA90" s="337" t="s">
        <v>717</v>
      </c>
      <c r="AB90" s="337" t="s">
        <v>718</v>
      </c>
      <c r="AC90" s="337" t="s">
        <v>14903</v>
      </c>
    </row>
    <row r="91" spans="1:29" ht="15.8" x14ac:dyDescent="0.25">
      <c r="A91" s="337" t="s">
        <v>1723</v>
      </c>
      <c r="B91" s="337" t="s">
        <v>14904</v>
      </c>
      <c r="C91" s="337" t="s">
        <v>1821</v>
      </c>
      <c r="D91" s="337" t="s">
        <v>449</v>
      </c>
      <c r="E91" s="337" t="s">
        <v>14727</v>
      </c>
      <c r="F91" s="338">
        <v>45049</v>
      </c>
      <c r="G91" s="337" t="s">
        <v>14901</v>
      </c>
      <c r="H91" s="338">
        <v>45203</v>
      </c>
      <c r="I91" s="337" t="s">
        <v>19695</v>
      </c>
      <c r="J91" s="337" t="s">
        <v>36</v>
      </c>
      <c r="K91" s="337" t="s">
        <v>19695</v>
      </c>
      <c r="L91" s="337" t="s">
        <v>19695</v>
      </c>
      <c r="M91" s="337" t="s">
        <v>19695</v>
      </c>
      <c r="N91" s="337" t="s">
        <v>19695</v>
      </c>
      <c r="O91" s="337" t="s">
        <v>19695</v>
      </c>
      <c r="P91" s="337" t="s">
        <v>19695</v>
      </c>
      <c r="Q91" s="337" t="s">
        <v>19695</v>
      </c>
      <c r="R91" s="337" t="s">
        <v>130</v>
      </c>
      <c r="S91" s="337" t="s">
        <v>2498</v>
      </c>
      <c r="T91" s="337" t="s">
        <v>14905</v>
      </c>
      <c r="U91" s="337" t="s">
        <v>14906</v>
      </c>
      <c r="V91" s="337">
        <v>10</v>
      </c>
      <c r="W91" s="337" t="s">
        <v>19695</v>
      </c>
      <c r="X91" s="337" t="s">
        <v>19695</v>
      </c>
      <c r="Y91" s="337" t="s">
        <v>19695</v>
      </c>
      <c r="Z91" s="337" t="s">
        <v>1728</v>
      </c>
      <c r="AA91" s="337" t="s">
        <v>717</v>
      </c>
      <c r="AB91" s="337" t="s">
        <v>718</v>
      </c>
      <c r="AC91" s="337" t="s">
        <v>14903</v>
      </c>
    </row>
    <row r="92" spans="1:29" ht="15.8" x14ac:dyDescent="0.25">
      <c r="A92" s="337" t="s">
        <v>1723</v>
      </c>
      <c r="B92" s="337" t="s">
        <v>14895</v>
      </c>
      <c r="C92" s="337" t="s">
        <v>1725</v>
      </c>
      <c r="D92" s="337" t="s">
        <v>13552</v>
      </c>
      <c r="E92" s="337" t="s">
        <v>14896</v>
      </c>
      <c r="F92" s="338">
        <v>45140</v>
      </c>
      <c r="G92" s="337" t="s">
        <v>14897</v>
      </c>
      <c r="H92" s="338">
        <v>45202</v>
      </c>
      <c r="I92" s="337" t="s">
        <v>19695</v>
      </c>
      <c r="J92" s="337" t="s">
        <v>16</v>
      </c>
      <c r="K92" s="337" t="s">
        <v>19695</v>
      </c>
      <c r="L92" s="337" t="s">
        <v>19695</v>
      </c>
      <c r="M92" s="337" t="s">
        <v>19695</v>
      </c>
      <c r="N92" s="337" t="s">
        <v>19695</v>
      </c>
      <c r="O92" s="337" t="s">
        <v>19695</v>
      </c>
      <c r="P92" s="337" t="s">
        <v>19695</v>
      </c>
      <c r="Q92" s="337" t="s">
        <v>19695</v>
      </c>
      <c r="R92" s="337" t="s">
        <v>98</v>
      </c>
      <c r="S92" s="337" t="s">
        <v>1687</v>
      </c>
      <c r="T92" s="337" t="s">
        <v>2072</v>
      </c>
      <c r="U92" s="337" t="s">
        <v>5517</v>
      </c>
      <c r="V92" s="337">
        <v>8</v>
      </c>
      <c r="W92" s="337" t="s">
        <v>19695</v>
      </c>
      <c r="X92" s="337" t="s">
        <v>19695</v>
      </c>
      <c r="Y92" s="337" t="s">
        <v>19695</v>
      </c>
      <c r="Z92" s="337" t="s">
        <v>1728</v>
      </c>
      <c r="AA92" s="337" t="s">
        <v>717</v>
      </c>
      <c r="AB92" s="337" t="s">
        <v>718</v>
      </c>
      <c r="AC92" s="337" t="s">
        <v>14898</v>
      </c>
    </row>
    <row r="93" spans="1:29" ht="15.8" x14ac:dyDescent="0.25">
      <c r="A93" s="337" t="s">
        <v>1723</v>
      </c>
      <c r="B93" s="337" t="s">
        <v>14911</v>
      </c>
      <c r="C93" s="337" t="s">
        <v>1821</v>
      </c>
      <c r="D93" s="337" t="s">
        <v>449</v>
      </c>
      <c r="E93" s="337" t="s">
        <v>14912</v>
      </c>
      <c r="F93" s="338">
        <v>45173</v>
      </c>
      <c r="G93" s="337" t="s">
        <v>14897</v>
      </c>
      <c r="H93" s="338">
        <v>45202</v>
      </c>
      <c r="I93" s="337" t="s">
        <v>19695</v>
      </c>
      <c r="J93" s="337" t="s">
        <v>16</v>
      </c>
      <c r="K93" s="337" t="s">
        <v>19695</v>
      </c>
      <c r="L93" s="337" t="s">
        <v>19695</v>
      </c>
      <c r="M93" s="337" t="s">
        <v>19695</v>
      </c>
      <c r="N93" s="337" t="s">
        <v>19695</v>
      </c>
      <c r="O93" s="337" t="s">
        <v>19695</v>
      </c>
      <c r="P93" s="337" t="s">
        <v>19695</v>
      </c>
      <c r="Q93" s="337" t="s">
        <v>19695</v>
      </c>
      <c r="R93" s="337" t="s">
        <v>18</v>
      </c>
      <c r="S93" s="337" t="s">
        <v>1033</v>
      </c>
      <c r="T93" s="337" t="s">
        <v>14913</v>
      </c>
      <c r="U93" s="337" t="s">
        <v>5250</v>
      </c>
      <c r="V93" s="337">
        <v>8</v>
      </c>
      <c r="W93" s="337" t="s">
        <v>19695</v>
      </c>
      <c r="X93" s="337" t="s">
        <v>19695</v>
      </c>
      <c r="Y93" s="337" t="s">
        <v>19695</v>
      </c>
      <c r="Z93" s="337" t="s">
        <v>1728</v>
      </c>
      <c r="AA93" s="337" t="s">
        <v>735</v>
      </c>
      <c r="AB93" s="337" t="s">
        <v>718</v>
      </c>
      <c r="AC93" s="337" t="s">
        <v>14910</v>
      </c>
    </row>
    <row r="94" spans="1:29" ht="15.8" x14ac:dyDescent="0.25">
      <c r="A94" s="337" t="s">
        <v>1723</v>
      </c>
      <c r="B94" s="337" t="s">
        <v>14929</v>
      </c>
      <c r="C94" s="337" t="s">
        <v>1821</v>
      </c>
      <c r="D94" s="337" t="s">
        <v>449</v>
      </c>
      <c r="E94" s="337" t="s">
        <v>14930</v>
      </c>
      <c r="F94" s="338">
        <v>45185</v>
      </c>
      <c r="G94" s="337" t="s">
        <v>14897</v>
      </c>
      <c r="H94" s="338">
        <v>45202</v>
      </c>
      <c r="I94" s="337" t="s">
        <v>19695</v>
      </c>
      <c r="J94" s="337" t="s">
        <v>16</v>
      </c>
      <c r="K94" s="337" t="s">
        <v>19695</v>
      </c>
      <c r="L94" s="337" t="s">
        <v>19695</v>
      </c>
      <c r="M94" s="337" t="s">
        <v>19695</v>
      </c>
      <c r="N94" s="337" t="s">
        <v>19695</v>
      </c>
      <c r="O94" s="337" t="s">
        <v>19695</v>
      </c>
      <c r="P94" s="337" t="s">
        <v>19695</v>
      </c>
      <c r="Q94" s="337" t="s">
        <v>19695</v>
      </c>
      <c r="R94" s="337" t="s">
        <v>18</v>
      </c>
      <c r="S94" s="337" t="s">
        <v>1038</v>
      </c>
      <c r="T94" s="337" t="s">
        <v>1038</v>
      </c>
      <c r="U94" s="337" t="s">
        <v>1058</v>
      </c>
      <c r="V94" s="337">
        <v>10</v>
      </c>
      <c r="W94" s="337" t="s">
        <v>19695</v>
      </c>
      <c r="X94" s="337" t="s">
        <v>19695</v>
      </c>
      <c r="Y94" s="337" t="s">
        <v>19695</v>
      </c>
      <c r="Z94" s="337" t="s">
        <v>1728</v>
      </c>
      <c r="AA94" s="337" t="s">
        <v>735</v>
      </c>
      <c r="AB94" s="337" t="s">
        <v>718</v>
      </c>
      <c r="AC94" s="337" t="s">
        <v>14910</v>
      </c>
    </row>
    <row r="95" spans="1:29" ht="15.8" x14ac:dyDescent="0.25">
      <c r="A95" s="337" t="s">
        <v>1723</v>
      </c>
      <c r="B95" s="337" t="s">
        <v>14917</v>
      </c>
      <c r="C95" s="337" t="s">
        <v>1821</v>
      </c>
      <c r="D95" s="337" t="s">
        <v>449</v>
      </c>
      <c r="E95" s="337" t="s">
        <v>14912</v>
      </c>
      <c r="F95" s="338">
        <v>45173</v>
      </c>
      <c r="G95" s="337" t="s">
        <v>14918</v>
      </c>
      <c r="H95" s="338">
        <v>45201</v>
      </c>
      <c r="I95" s="337" t="s">
        <v>19695</v>
      </c>
      <c r="J95" s="337" t="s">
        <v>36</v>
      </c>
      <c r="K95" s="337" t="s">
        <v>19695</v>
      </c>
      <c r="L95" s="337" t="s">
        <v>19695</v>
      </c>
      <c r="M95" s="337" t="s">
        <v>19695</v>
      </c>
      <c r="N95" s="337" t="s">
        <v>19695</v>
      </c>
      <c r="O95" s="337" t="s">
        <v>19695</v>
      </c>
      <c r="P95" s="337" t="s">
        <v>19695</v>
      </c>
      <c r="Q95" s="337" t="s">
        <v>19695</v>
      </c>
      <c r="R95" s="337" t="s">
        <v>18</v>
      </c>
      <c r="S95" s="337" t="s">
        <v>1033</v>
      </c>
      <c r="T95" s="337" t="s">
        <v>7595</v>
      </c>
      <c r="U95" s="337" t="s">
        <v>14919</v>
      </c>
      <c r="V95" s="337">
        <v>10</v>
      </c>
      <c r="W95" s="337" t="s">
        <v>19695</v>
      </c>
      <c r="X95" s="337" t="s">
        <v>19695</v>
      </c>
      <c r="Y95" s="337" t="s">
        <v>19695</v>
      </c>
      <c r="Z95" s="337" t="s">
        <v>1728</v>
      </c>
      <c r="AA95" s="337" t="s">
        <v>735</v>
      </c>
      <c r="AB95" s="337" t="s">
        <v>718</v>
      </c>
      <c r="AC95" s="337" t="s">
        <v>14910</v>
      </c>
    </row>
    <row r="96" spans="1:29" ht="15.8" x14ac:dyDescent="0.25">
      <c r="A96" s="337" t="s">
        <v>1723</v>
      </c>
      <c r="B96" s="337" t="s">
        <v>13623</v>
      </c>
      <c r="C96" s="337" t="s">
        <v>1725</v>
      </c>
      <c r="D96" s="337" t="s">
        <v>13552</v>
      </c>
      <c r="E96" s="337" t="s">
        <v>13624</v>
      </c>
      <c r="F96" s="338">
        <v>45177</v>
      </c>
      <c r="G96" s="337" t="s">
        <v>13625</v>
      </c>
      <c r="H96" s="338">
        <v>45200</v>
      </c>
      <c r="I96" s="337" t="s">
        <v>19695</v>
      </c>
      <c r="J96" s="337" t="s">
        <v>16</v>
      </c>
      <c r="K96" s="337" t="s">
        <v>19695</v>
      </c>
      <c r="L96" s="337" t="s">
        <v>19695</v>
      </c>
      <c r="M96" s="337" t="s">
        <v>19695</v>
      </c>
      <c r="N96" s="337" t="s">
        <v>19695</v>
      </c>
      <c r="O96" s="337" t="s">
        <v>19695</v>
      </c>
      <c r="P96" s="337" t="s">
        <v>19695</v>
      </c>
      <c r="Q96" s="337" t="s">
        <v>19695</v>
      </c>
      <c r="R96" s="337" t="s">
        <v>45</v>
      </c>
      <c r="S96" s="337" t="s">
        <v>80</v>
      </c>
      <c r="T96" s="337" t="s">
        <v>1148</v>
      </c>
      <c r="U96" s="337" t="s">
        <v>13621</v>
      </c>
      <c r="V96" s="337">
        <v>10</v>
      </c>
      <c r="W96" s="337" t="s">
        <v>19695</v>
      </c>
      <c r="X96" s="337" t="s">
        <v>19695</v>
      </c>
      <c r="Y96" s="337" t="s">
        <v>19695</v>
      </c>
      <c r="Z96" s="337" t="s">
        <v>1728</v>
      </c>
      <c r="AA96" s="337" t="s">
        <v>717</v>
      </c>
      <c r="AB96" s="337" t="s">
        <v>718</v>
      </c>
      <c r="AC96" s="337" t="s">
        <v>13622</v>
      </c>
    </row>
    <row r="97" spans="1:29" ht="15.8" x14ac:dyDescent="0.25">
      <c r="A97" s="337" t="s">
        <v>1723</v>
      </c>
      <c r="B97" s="337" t="s">
        <v>14960</v>
      </c>
      <c r="C97" s="337" t="s">
        <v>1821</v>
      </c>
      <c r="D97" s="337" t="s">
        <v>449</v>
      </c>
      <c r="E97" s="337" t="s">
        <v>14961</v>
      </c>
      <c r="F97" s="338">
        <v>45096</v>
      </c>
      <c r="G97" s="337" t="s">
        <v>14962</v>
      </c>
      <c r="H97" s="338">
        <v>45197</v>
      </c>
      <c r="I97" s="337" t="s">
        <v>19695</v>
      </c>
      <c r="J97" s="337" t="s">
        <v>36</v>
      </c>
      <c r="K97" s="337" t="s">
        <v>19695</v>
      </c>
      <c r="L97" s="337" t="s">
        <v>19695</v>
      </c>
      <c r="M97" s="337" t="s">
        <v>19695</v>
      </c>
      <c r="N97" s="337" t="s">
        <v>19695</v>
      </c>
      <c r="O97" s="337" t="s">
        <v>19695</v>
      </c>
      <c r="P97" s="337" t="s">
        <v>19695</v>
      </c>
      <c r="Q97" s="337" t="s">
        <v>19695</v>
      </c>
      <c r="R97" s="337" t="s">
        <v>144</v>
      </c>
      <c r="S97" s="337" t="s">
        <v>97</v>
      </c>
      <c r="T97" s="337" t="s">
        <v>6241</v>
      </c>
      <c r="U97" s="337" t="s">
        <v>14963</v>
      </c>
      <c r="V97" s="337">
        <v>12</v>
      </c>
      <c r="W97" s="337" t="s">
        <v>19695</v>
      </c>
      <c r="X97" s="337" t="s">
        <v>19695</v>
      </c>
      <c r="Y97" s="337" t="s">
        <v>19695</v>
      </c>
      <c r="Z97" s="337" t="s">
        <v>1728</v>
      </c>
      <c r="AA97" s="337" t="s">
        <v>717</v>
      </c>
      <c r="AB97" s="337" t="s">
        <v>718</v>
      </c>
      <c r="AC97" s="337" t="s">
        <v>14959</v>
      </c>
    </row>
    <row r="98" spans="1:29" ht="15.8" x14ac:dyDescent="0.25">
      <c r="A98" s="337" t="s">
        <v>1723</v>
      </c>
      <c r="B98" s="337" t="s">
        <v>14907</v>
      </c>
      <c r="C98" s="337" t="s">
        <v>1821</v>
      </c>
      <c r="D98" s="337" t="s">
        <v>449</v>
      </c>
      <c r="E98" s="337" t="s">
        <v>14908</v>
      </c>
      <c r="F98" s="338">
        <v>45161</v>
      </c>
      <c r="G98" s="337" t="s">
        <v>14909</v>
      </c>
      <c r="H98" s="338">
        <v>45195</v>
      </c>
      <c r="I98" s="337" t="s">
        <v>19695</v>
      </c>
      <c r="J98" s="337" t="s">
        <v>16</v>
      </c>
      <c r="K98" s="337" t="s">
        <v>19695</v>
      </c>
      <c r="L98" s="337" t="s">
        <v>19695</v>
      </c>
      <c r="M98" s="337" t="s">
        <v>19695</v>
      </c>
      <c r="N98" s="337" t="s">
        <v>19695</v>
      </c>
      <c r="O98" s="337" t="s">
        <v>19695</v>
      </c>
      <c r="P98" s="337" t="s">
        <v>19695</v>
      </c>
      <c r="Q98" s="337" t="s">
        <v>19695</v>
      </c>
      <c r="R98" s="337" t="s">
        <v>18</v>
      </c>
      <c r="S98" s="337" t="s">
        <v>1038</v>
      </c>
      <c r="T98" s="337" t="s">
        <v>1038</v>
      </c>
      <c r="U98" s="337" t="s">
        <v>435</v>
      </c>
      <c r="V98" s="337">
        <v>12</v>
      </c>
      <c r="W98" s="337" t="s">
        <v>19695</v>
      </c>
      <c r="X98" s="337" t="s">
        <v>19695</v>
      </c>
      <c r="Y98" s="337" t="s">
        <v>19695</v>
      </c>
      <c r="Z98" s="337" t="s">
        <v>1728</v>
      </c>
      <c r="AA98" s="337" t="s">
        <v>735</v>
      </c>
      <c r="AB98" s="337" t="s">
        <v>718</v>
      </c>
      <c r="AC98" s="337" t="s">
        <v>14910</v>
      </c>
    </row>
    <row r="99" spans="1:29" ht="15.8" x14ac:dyDescent="0.25">
      <c r="A99" s="337" t="s">
        <v>1723</v>
      </c>
      <c r="B99" s="337" t="s">
        <v>14923</v>
      </c>
      <c r="C99" s="337" t="s">
        <v>1821</v>
      </c>
      <c r="D99" s="337" t="s">
        <v>449</v>
      </c>
      <c r="E99" s="337" t="s">
        <v>14870</v>
      </c>
      <c r="F99" s="338">
        <v>45143</v>
      </c>
      <c r="G99" s="337" t="s">
        <v>14924</v>
      </c>
      <c r="H99" s="338">
        <v>45194</v>
      </c>
      <c r="I99" s="337" t="s">
        <v>19695</v>
      </c>
      <c r="J99" s="337" t="s">
        <v>36</v>
      </c>
      <c r="K99" s="337" t="s">
        <v>19695</v>
      </c>
      <c r="L99" s="337" t="s">
        <v>19695</v>
      </c>
      <c r="M99" s="337" t="s">
        <v>19695</v>
      </c>
      <c r="N99" s="337" t="s">
        <v>19695</v>
      </c>
      <c r="O99" s="337" t="s">
        <v>19695</v>
      </c>
      <c r="P99" s="337" t="s">
        <v>19695</v>
      </c>
      <c r="Q99" s="337" t="s">
        <v>19695</v>
      </c>
      <c r="R99" s="337" t="s">
        <v>18</v>
      </c>
      <c r="S99" s="337" t="s">
        <v>392</v>
      </c>
      <c r="T99" s="337" t="s">
        <v>107</v>
      </c>
      <c r="U99" s="337" t="s">
        <v>14925</v>
      </c>
      <c r="V99" s="337">
        <v>12</v>
      </c>
      <c r="W99" s="337" t="s">
        <v>19695</v>
      </c>
      <c r="X99" s="337" t="s">
        <v>19695</v>
      </c>
      <c r="Y99" s="337" t="s">
        <v>19695</v>
      </c>
      <c r="Z99" s="337" t="s">
        <v>1728</v>
      </c>
      <c r="AA99" s="337" t="s">
        <v>735</v>
      </c>
      <c r="AB99" s="337" t="s">
        <v>718</v>
      </c>
      <c r="AC99" s="337" t="s">
        <v>14910</v>
      </c>
    </row>
    <row r="100" spans="1:29" ht="15.8" x14ac:dyDescent="0.25">
      <c r="A100" s="337" t="s">
        <v>1723</v>
      </c>
      <c r="B100" s="337" t="s">
        <v>14854</v>
      </c>
      <c r="C100" s="337" t="s">
        <v>1725</v>
      </c>
      <c r="D100" s="337" t="s">
        <v>13552</v>
      </c>
      <c r="E100" s="337" t="s">
        <v>14831</v>
      </c>
      <c r="F100" s="338">
        <v>45162</v>
      </c>
      <c r="G100" s="337" t="s">
        <v>14855</v>
      </c>
      <c r="H100" s="338">
        <v>45191</v>
      </c>
      <c r="I100" s="337" t="s">
        <v>19695</v>
      </c>
      <c r="J100" s="337" t="s">
        <v>36</v>
      </c>
      <c r="K100" s="337" t="s">
        <v>19695</v>
      </c>
      <c r="L100" s="337" t="s">
        <v>19695</v>
      </c>
      <c r="M100" s="337" t="s">
        <v>19695</v>
      </c>
      <c r="N100" s="337" t="s">
        <v>19695</v>
      </c>
      <c r="O100" s="337" t="s">
        <v>19695</v>
      </c>
      <c r="P100" s="337" t="s">
        <v>19695</v>
      </c>
      <c r="Q100" s="337" t="s">
        <v>19695</v>
      </c>
      <c r="R100" s="337" t="s">
        <v>98</v>
      </c>
      <c r="S100" s="337" t="s">
        <v>1176</v>
      </c>
      <c r="T100" s="337" t="s">
        <v>14856</v>
      </c>
      <c r="U100" s="337" t="s">
        <v>14857</v>
      </c>
      <c r="V100" s="337">
        <v>4.5</v>
      </c>
      <c r="W100" s="337" t="s">
        <v>19695</v>
      </c>
      <c r="X100" s="337" t="s">
        <v>19695</v>
      </c>
      <c r="Y100" s="337" t="s">
        <v>19695</v>
      </c>
      <c r="Z100" s="337" t="s">
        <v>1728</v>
      </c>
      <c r="AA100" s="337" t="s">
        <v>6474</v>
      </c>
      <c r="AB100" s="337" t="s">
        <v>854</v>
      </c>
      <c r="AC100" s="337" t="s">
        <v>14858</v>
      </c>
    </row>
    <row r="101" spans="1:29" ht="15.8" x14ac:dyDescent="0.25">
      <c r="A101" s="337" t="s">
        <v>1723</v>
      </c>
      <c r="B101" s="337" t="s">
        <v>14947</v>
      </c>
      <c r="C101" s="337" t="s">
        <v>1821</v>
      </c>
      <c r="D101" s="337" t="s">
        <v>449</v>
      </c>
      <c r="E101" s="337" t="s">
        <v>12397</v>
      </c>
      <c r="F101" s="338">
        <v>44825</v>
      </c>
      <c r="G101" s="337" t="s">
        <v>14948</v>
      </c>
      <c r="H101" s="338">
        <v>45189</v>
      </c>
      <c r="I101" s="337" t="s">
        <v>19695</v>
      </c>
      <c r="J101" s="337" t="s">
        <v>36</v>
      </c>
      <c r="K101" s="337" t="s">
        <v>19695</v>
      </c>
      <c r="L101" s="337" t="s">
        <v>19695</v>
      </c>
      <c r="M101" s="337" t="s">
        <v>19695</v>
      </c>
      <c r="N101" s="337" t="s">
        <v>19695</v>
      </c>
      <c r="O101" s="337" t="s">
        <v>19695</v>
      </c>
      <c r="P101" s="337" t="s">
        <v>19695</v>
      </c>
      <c r="Q101" s="337" t="s">
        <v>19695</v>
      </c>
      <c r="R101" s="337" t="s">
        <v>112</v>
      </c>
      <c r="S101" s="337" t="s">
        <v>452</v>
      </c>
      <c r="T101" s="337" t="s">
        <v>452</v>
      </c>
      <c r="U101" s="337" t="s">
        <v>14949</v>
      </c>
      <c r="V101" s="337">
        <v>10</v>
      </c>
      <c r="W101" s="337" t="s">
        <v>19695</v>
      </c>
      <c r="X101" s="337" t="s">
        <v>19695</v>
      </c>
      <c r="Y101" s="337" t="s">
        <v>19695</v>
      </c>
      <c r="Z101" s="337" t="s">
        <v>1728</v>
      </c>
      <c r="AA101" s="337" t="s">
        <v>735</v>
      </c>
      <c r="AB101" s="337" t="s">
        <v>718</v>
      </c>
      <c r="AC101" s="337" t="s">
        <v>14935</v>
      </c>
    </row>
    <row r="102" spans="1:29" ht="15.8" x14ac:dyDescent="0.25">
      <c r="A102" s="337" t="s">
        <v>1723</v>
      </c>
      <c r="B102" s="337" t="s">
        <v>14863</v>
      </c>
      <c r="C102" s="337" t="s">
        <v>1725</v>
      </c>
      <c r="D102" s="337" t="s">
        <v>1726</v>
      </c>
      <c r="E102" s="337" t="s">
        <v>14864</v>
      </c>
      <c r="F102" s="338">
        <v>44975</v>
      </c>
      <c r="G102" s="337" t="s">
        <v>14865</v>
      </c>
      <c r="H102" s="338">
        <v>45187</v>
      </c>
      <c r="I102" s="337" t="s">
        <v>19695</v>
      </c>
      <c r="J102" s="337" t="s">
        <v>16</v>
      </c>
      <c r="K102" s="337" t="s">
        <v>19695</v>
      </c>
      <c r="L102" s="337" t="s">
        <v>19695</v>
      </c>
      <c r="M102" s="337" t="s">
        <v>19695</v>
      </c>
      <c r="N102" s="337" t="s">
        <v>19695</v>
      </c>
      <c r="O102" s="337" t="s">
        <v>19695</v>
      </c>
      <c r="P102" s="337" t="s">
        <v>19695</v>
      </c>
      <c r="Q102" s="337" t="s">
        <v>19695</v>
      </c>
      <c r="R102" s="337" t="s">
        <v>2803</v>
      </c>
      <c r="S102" s="337" t="s">
        <v>14866</v>
      </c>
      <c r="T102" s="337" t="s">
        <v>14867</v>
      </c>
      <c r="U102" s="337" t="s">
        <v>8137</v>
      </c>
      <c r="V102" s="337">
        <v>24</v>
      </c>
      <c r="W102" s="337" t="s">
        <v>19695</v>
      </c>
      <c r="X102" s="337" t="s">
        <v>19695</v>
      </c>
      <c r="Y102" s="337" t="s">
        <v>19695</v>
      </c>
      <c r="Z102" s="337" t="s">
        <v>1728</v>
      </c>
      <c r="AA102" s="337" t="s">
        <v>717</v>
      </c>
      <c r="AB102" s="337" t="s">
        <v>718</v>
      </c>
      <c r="AC102" s="337" t="s">
        <v>14868</v>
      </c>
    </row>
    <row r="103" spans="1:29" ht="15.8" x14ac:dyDescent="0.25">
      <c r="A103" s="337" t="s">
        <v>1723</v>
      </c>
      <c r="B103" s="337" t="s">
        <v>15075</v>
      </c>
      <c r="C103" s="337" t="s">
        <v>1725</v>
      </c>
      <c r="D103" s="337" t="s">
        <v>1730</v>
      </c>
      <c r="E103" s="337" t="s">
        <v>15076</v>
      </c>
      <c r="F103" s="338">
        <v>45154</v>
      </c>
      <c r="G103" s="337" t="s">
        <v>15077</v>
      </c>
      <c r="H103" s="338">
        <v>45186</v>
      </c>
      <c r="I103" s="337" t="s">
        <v>19695</v>
      </c>
      <c r="J103" s="337" t="s">
        <v>36</v>
      </c>
      <c r="K103" s="337" t="s">
        <v>19695</v>
      </c>
      <c r="L103" s="337" t="s">
        <v>19695</v>
      </c>
      <c r="M103" s="337" t="s">
        <v>19695</v>
      </c>
      <c r="N103" s="337" t="s">
        <v>19695</v>
      </c>
      <c r="O103" s="337" t="s">
        <v>19695</v>
      </c>
      <c r="P103" s="337" t="s">
        <v>19695</v>
      </c>
      <c r="Q103" s="337" t="s">
        <v>19695</v>
      </c>
      <c r="R103" s="337" t="s">
        <v>134</v>
      </c>
      <c r="S103" s="337" t="s">
        <v>451</v>
      </c>
      <c r="T103" s="337" t="s">
        <v>1600</v>
      </c>
      <c r="U103" s="337" t="s">
        <v>15078</v>
      </c>
      <c r="V103" s="337">
        <v>8</v>
      </c>
      <c r="W103" s="337" t="s">
        <v>19695</v>
      </c>
      <c r="X103" s="337" t="s">
        <v>19695</v>
      </c>
      <c r="Y103" s="337" t="s">
        <v>19695</v>
      </c>
      <c r="Z103" s="337" t="s">
        <v>1728</v>
      </c>
      <c r="AA103" s="337" t="s">
        <v>717</v>
      </c>
      <c r="AB103" s="337" t="s">
        <v>718</v>
      </c>
      <c r="AC103" s="337" t="s">
        <v>15074</v>
      </c>
    </row>
    <row r="104" spans="1:29" ht="15.8" x14ac:dyDescent="0.25">
      <c r="A104" s="337" t="s">
        <v>1723</v>
      </c>
      <c r="B104" s="337" t="s">
        <v>14950</v>
      </c>
      <c r="C104" s="337" t="s">
        <v>1821</v>
      </c>
      <c r="D104" s="337" t="s">
        <v>449</v>
      </c>
      <c r="E104" s="337" t="s">
        <v>14951</v>
      </c>
      <c r="F104" s="338">
        <v>45120</v>
      </c>
      <c r="G104" s="337" t="s">
        <v>14930</v>
      </c>
      <c r="H104" s="338">
        <v>45185</v>
      </c>
      <c r="I104" s="337" t="s">
        <v>19695</v>
      </c>
      <c r="J104" s="337" t="s">
        <v>36</v>
      </c>
      <c r="K104" s="337" t="s">
        <v>19695</v>
      </c>
      <c r="L104" s="337" t="s">
        <v>19695</v>
      </c>
      <c r="M104" s="337" t="s">
        <v>19695</v>
      </c>
      <c r="N104" s="337" t="s">
        <v>19695</v>
      </c>
      <c r="O104" s="337" t="s">
        <v>19695</v>
      </c>
      <c r="P104" s="337" t="s">
        <v>19695</v>
      </c>
      <c r="Q104" s="337" t="s">
        <v>19695</v>
      </c>
      <c r="R104" s="337" t="s">
        <v>144</v>
      </c>
      <c r="S104" s="337" t="s">
        <v>97</v>
      </c>
      <c r="T104" s="337" t="s">
        <v>4753</v>
      </c>
      <c r="U104" s="337" t="s">
        <v>14952</v>
      </c>
      <c r="V104" s="337">
        <v>18</v>
      </c>
      <c r="W104" s="337" t="s">
        <v>19695</v>
      </c>
      <c r="X104" s="337" t="s">
        <v>19695</v>
      </c>
      <c r="Y104" s="337" t="s">
        <v>19695</v>
      </c>
      <c r="Z104" s="337" t="s">
        <v>1728</v>
      </c>
      <c r="AA104" s="337" t="s">
        <v>717</v>
      </c>
      <c r="AB104" s="337" t="s">
        <v>718</v>
      </c>
      <c r="AC104" s="337" t="s">
        <v>14953</v>
      </c>
    </row>
    <row r="105" spans="1:29" ht="15.8" x14ac:dyDescent="0.25">
      <c r="A105" s="337" t="s">
        <v>1723</v>
      </c>
      <c r="B105" s="337" t="s">
        <v>15724</v>
      </c>
      <c r="C105" s="337" t="s">
        <v>1725</v>
      </c>
      <c r="D105" s="337" t="s">
        <v>13552</v>
      </c>
      <c r="E105" s="337" t="s">
        <v>13619</v>
      </c>
      <c r="F105" s="338">
        <v>45179</v>
      </c>
      <c r="G105" s="337" t="s">
        <v>14930</v>
      </c>
      <c r="H105" s="338">
        <v>45185</v>
      </c>
      <c r="I105" s="337" t="s">
        <v>19695</v>
      </c>
      <c r="J105" s="337" t="s">
        <v>16</v>
      </c>
      <c r="K105" s="337" t="s">
        <v>19695</v>
      </c>
      <c r="L105" s="337" t="s">
        <v>19695</v>
      </c>
      <c r="M105" s="337" t="s">
        <v>19695</v>
      </c>
      <c r="N105" s="337" t="s">
        <v>19695</v>
      </c>
      <c r="O105" s="337" t="s">
        <v>19695</v>
      </c>
      <c r="P105" s="337" t="s">
        <v>19695</v>
      </c>
      <c r="Q105" s="337" t="s">
        <v>19695</v>
      </c>
      <c r="R105" s="337" t="s">
        <v>134</v>
      </c>
      <c r="S105" s="337" t="s">
        <v>451</v>
      </c>
      <c r="T105" s="337" t="s">
        <v>1600</v>
      </c>
      <c r="U105" s="337" t="s">
        <v>15712</v>
      </c>
      <c r="V105" s="337">
        <v>24</v>
      </c>
      <c r="W105" s="337" t="s">
        <v>19695</v>
      </c>
      <c r="X105" s="337" t="s">
        <v>19695</v>
      </c>
      <c r="Y105" s="337" t="s">
        <v>19695</v>
      </c>
      <c r="Z105" s="337" t="s">
        <v>1753</v>
      </c>
      <c r="AA105" s="337" t="s">
        <v>766</v>
      </c>
      <c r="AB105" s="337" t="s">
        <v>718</v>
      </c>
      <c r="AC105" s="337" t="s">
        <v>14852</v>
      </c>
    </row>
    <row r="106" spans="1:29" ht="15.8" x14ac:dyDescent="0.25">
      <c r="A106" s="337" t="s">
        <v>1723</v>
      </c>
      <c r="B106" s="337" t="s">
        <v>14849</v>
      </c>
      <c r="C106" s="337" t="s">
        <v>1821</v>
      </c>
      <c r="D106" s="337" t="s">
        <v>449</v>
      </c>
      <c r="E106" s="337" t="s">
        <v>9315</v>
      </c>
      <c r="F106" s="338">
        <v>44808</v>
      </c>
      <c r="G106" s="337" t="s">
        <v>14850</v>
      </c>
      <c r="H106" s="338">
        <v>45184</v>
      </c>
      <c r="I106" s="337" t="s">
        <v>19695</v>
      </c>
      <c r="J106" s="337" t="s">
        <v>16</v>
      </c>
      <c r="K106" s="337" t="s">
        <v>19695</v>
      </c>
      <c r="L106" s="337" t="s">
        <v>19695</v>
      </c>
      <c r="M106" s="337" t="s">
        <v>19695</v>
      </c>
      <c r="N106" s="337" t="s">
        <v>19695</v>
      </c>
      <c r="O106" s="337" t="s">
        <v>19695</v>
      </c>
      <c r="P106" s="337" t="s">
        <v>19695</v>
      </c>
      <c r="Q106" s="337" t="s">
        <v>19695</v>
      </c>
      <c r="R106" s="337" t="s">
        <v>52</v>
      </c>
      <c r="S106" s="337" t="s">
        <v>93</v>
      </c>
      <c r="T106" s="337" t="s">
        <v>7356</v>
      </c>
      <c r="U106" s="337" t="s">
        <v>14851</v>
      </c>
      <c r="V106" s="337">
        <v>12</v>
      </c>
      <c r="W106" s="337" t="s">
        <v>19695</v>
      </c>
      <c r="X106" s="337" t="s">
        <v>19695</v>
      </c>
      <c r="Y106" s="337" t="s">
        <v>19695</v>
      </c>
      <c r="Z106" s="337" t="s">
        <v>1728</v>
      </c>
      <c r="AA106" s="337" t="s">
        <v>735</v>
      </c>
      <c r="AB106" s="337" t="s">
        <v>718</v>
      </c>
      <c r="AC106" s="337" t="s">
        <v>14852</v>
      </c>
    </row>
    <row r="107" spans="1:29" ht="15.8" x14ac:dyDescent="0.25">
      <c r="A107" s="337" t="s">
        <v>1723</v>
      </c>
      <c r="B107" s="337" t="s">
        <v>14853</v>
      </c>
      <c r="C107" s="337" t="s">
        <v>1821</v>
      </c>
      <c r="D107" s="337" t="s">
        <v>449</v>
      </c>
      <c r="E107" s="337" t="s">
        <v>9505</v>
      </c>
      <c r="F107" s="338">
        <v>44747</v>
      </c>
      <c r="G107" s="337" t="s">
        <v>14850</v>
      </c>
      <c r="H107" s="338">
        <v>45184</v>
      </c>
      <c r="I107" s="337" t="s">
        <v>19695</v>
      </c>
      <c r="J107" s="337" t="s">
        <v>36</v>
      </c>
      <c r="K107" s="337" t="s">
        <v>19695</v>
      </c>
      <c r="L107" s="337" t="s">
        <v>19695</v>
      </c>
      <c r="M107" s="337" t="s">
        <v>19695</v>
      </c>
      <c r="N107" s="337" t="s">
        <v>19695</v>
      </c>
      <c r="O107" s="337" t="s">
        <v>19695</v>
      </c>
      <c r="P107" s="337" t="s">
        <v>19695</v>
      </c>
      <c r="Q107" s="337" t="s">
        <v>19695</v>
      </c>
      <c r="R107" s="337" t="s">
        <v>52</v>
      </c>
      <c r="S107" s="337" t="s">
        <v>93</v>
      </c>
      <c r="T107" s="337" t="s">
        <v>7356</v>
      </c>
      <c r="U107" s="337" t="s">
        <v>3163</v>
      </c>
      <c r="V107" s="337">
        <v>12</v>
      </c>
      <c r="W107" s="337" t="s">
        <v>19695</v>
      </c>
      <c r="X107" s="337" t="s">
        <v>19695</v>
      </c>
      <c r="Y107" s="337" t="s">
        <v>19695</v>
      </c>
      <c r="Z107" s="337" t="s">
        <v>1728</v>
      </c>
      <c r="AA107" s="337" t="s">
        <v>735</v>
      </c>
      <c r="AB107" s="337" t="s">
        <v>718</v>
      </c>
      <c r="AC107" s="337" t="s">
        <v>14852</v>
      </c>
    </row>
    <row r="108" spans="1:29" ht="15.8" x14ac:dyDescent="0.25">
      <c r="A108" s="337" t="s">
        <v>1723</v>
      </c>
      <c r="B108" s="337" t="s">
        <v>14840</v>
      </c>
      <c r="C108" s="337" t="s">
        <v>1821</v>
      </c>
      <c r="D108" s="337" t="s">
        <v>449</v>
      </c>
      <c r="E108" s="337" t="s">
        <v>14841</v>
      </c>
      <c r="F108" s="338">
        <v>45086</v>
      </c>
      <c r="G108" s="337" t="s">
        <v>14842</v>
      </c>
      <c r="H108" s="338">
        <v>45180</v>
      </c>
      <c r="I108" s="337" t="s">
        <v>19695</v>
      </c>
      <c r="J108" s="337" t="s">
        <v>36</v>
      </c>
      <c r="K108" s="337" t="s">
        <v>19695</v>
      </c>
      <c r="L108" s="337" t="s">
        <v>19695</v>
      </c>
      <c r="M108" s="337" t="s">
        <v>19695</v>
      </c>
      <c r="N108" s="337" t="s">
        <v>19695</v>
      </c>
      <c r="O108" s="337" t="s">
        <v>19695</v>
      </c>
      <c r="P108" s="337" t="s">
        <v>19695</v>
      </c>
      <c r="Q108" s="337" t="s">
        <v>19695</v>
      </c>
      <c r="R108" s="337" t="s">
        <v>81</v>
      </c>
      <c r="S108" s="337" t="s">
        <v>1583</v>
      </c>
      <c r="T108" s="337" t="s">
        <v>9347</v>
      </c>
      <c r="U108" s="337" t="s">
        <v>14843</v>
      </c>
      <c r="V108" s="337">
        <v>18</v>
      </c>
      <c r="W108" s="337" t="s">
        <v>19695</v>
      </c>
      <c r="X108" s="337" t="s">
        <v>19695</v>
      </c>
      <c r="Y108" s="337" t="s">
        <v>19695</v>
      </c>
      <c r="Z108" s="337" t="s">
        <v>1728</v>
      </c>
      <c r="AA108" s="337" t="s">
        <v>717</v>
      </c>
      <c r="AB108" s="337" t="s">
        <v>718</v>
      </c>
      <c r="AC108" s="337" t="s">
        <v>14844</v>
      </c>
    </row>
    <row r="109" spans="1:29" ht="15.8" x14ac:dyDescent="0.25">
      <c r="A109" s="337" t="s">
        <v>1723</v>
      </c>
      <c r="B109" s="337" t="s">
        <v>15725</v>
      </c>
      <c r="C109" s="337" t="s">
        <v>1725</v>
      </c>
      <c r="D109" s="337" t="s">
        <v>13552</v>
      </c>
      <c r="E109" s="337" t="s">
        <v>14799</v>
      </c>
      <c r="F109" s="338">
        <v>45159</v>
      </c>
      <c r="G109" s="337" t="s">
        <v>13619</v>
      </c>
      <c r="H109" s="338">
        <v>45179</v>
      </c>
      <c r="I109" s="337" t="s">
        <v>19695</v>
      </c>
      <c r="J109" s="337" t="s">
        <v>36</v>
      </c>
      <c r="K109" s="337" t="s">
        <v>19695</v>
      </c>
      <c r="L109" s="337" t="s">
        <v>19695</v>
      </c>
      <c r="M109" s="337" t="s">
        <v>19695</v>
      </c>
      <c r="N109" s="337" t="s">
        <v>19695</v>
      </c>
      <c r="O109" s="337" t="s">
        <v>19695</v>
      </c>
      <c r="P109" s="337" t="s">
        <v>19695</v>
      </c>
      <c r="Q109" s="337" t="s">
        <v>19695</v>
      </c>
      <c r="R109" s="337" t="s">
        <v>35</v>
      </c>
      <c r="S109" s="337" t="s">
        <v>13362</v>
      </c>
      <c r="T109" s="337" t="s">
        <v>12322</v>
      </c>
      <c r="U109" s="337" t="s">
        <v>15726</v>
      </c>
      <c r="V109" s="337">
        <v>12</v>
      </c>
      <c r="W109" s="337" t="s">
        <v>19695</v>
      </c>
      <c r="X109" s="337" t="s">
        <v>19695</v>
      </c>
      <c r="Y109" s="337" t="s">
        <v>19695</v>
      </c>
      <c r="Z109" s="337" t="s">
        <v>1753</v>
      </c>
      <c r="AA109" s="337" t="s">
        <v>735</v>
      </c>
      <c r="AB109" s="337" t="s">
        <v>718</v>
      </c>
      <c r="AC109" s="337" t="s">
        <v>15727</v>
      </c>
    </row>
    <row r="110" spans="1:29" ht="15.8" x14ac:dyDescent="0.25">
      <c r="A110" s="337" t="s">
        <v>1723</v>
      </c>
      <c r="B110" s="337" t="s">
        <v>15718</v>
      </c>
      <c r="C110" s="337" t="s">
        <v>1725</v>
      </c>
      <c r="D110" s="337" t="s">
        <v>13552</v>
      </c>
      <c r="E110" s="337" t="s">
        <v>14791</v>
      </c>
      <c r="F110" s="338">
        <v>45153</v>
      </c>
      <c r="G110" s="337" t="s">
        <v>15039</v>
      </c>
      <c r="H110" s="338">
        <v>45178</v>
      </c>
      <c r="I110" s="337" t="s">
        <v>19695</v>
      </c>
      <c r="J110" s="337" t="s">
        <v>36</v>
      </c>
      <c r="K110" s="337" t="s">
        <v>19695</v>
      </c>
      <c r="L110" s="337" t="s">
        <v>19695</v>
      </c>
      <c r="M110" s="337" t="s">
        <v>19695</v>
      </c>
      <c r="N110" s="337" t="s">
        <v>19695</v>
      </c>
      <c r="O110" s="337" t="s">
        <v>19695</v>
      </c>
      <c r="P110" s="337" t="s">
        <v>19695</v>
      </c>
      <c r="Q110" s="337" t="s">
        <v>19695</v>
      </c>
      <c r="R110" s="337" t="s">
        <v>70</v>
      </c>
      <c r="S110" s="337" t="s">
        <v>15719</v>
      </c>
      <c r="T110" s="337" t="s">
        <v>15720</v>
      </c>
      <c r="U110" s="337" t="s">
        <v>15721</v>
      </c>
      <c r="V110" s="337">
        <v>12</v>
      </c>
      <c r="W110" s="337" t="s">
        <v>19695</v>
      </c>
      <c r="X110" s="337" t="s">
        <v>19695</v>
      </c>
      <c r="Y110" s="337" t="s">
        <v>19695</v>
      </c>
      <c r="Z110" s="337" t="s">
        <v>1753</v>
      </c>
      <c r="AA110" s="337" t="s">
        <v>735</v>
      </c>
      <c r="AB110" s="337" t="s">
        <v>718</v>
      </c>
      <c r="AC110" s="337" t="s">
        <v>15717</v>
      </c>
    </row>
    <row r="111" spans="1:29" ht="15.8" x14ac:dyDescent="0.25">
      <c r="A111" s="337" t="s">
        <v>1723</v>
      </c>
      <c r="B111" s="337" t="s">
        <v>14836</v>
      </c>
      <c r="C111" s="337" t="s">
        <v>1821</v>
      </c>
      <c r="D111" s="337" t="s">
        <v>449</v>
      </c>
      <c r="E111" s="337" t="s">
        <v>14837</v>
      </c>
      <c r="F111" s="338">
        <v>45144</v>
      </c>
      <c r="G111" s="337" t="s">
        <v>13624</v>
      </c>
      <c r="H111" s="338">
        <v>45177</v>
      </c>
      <c r="I111" s="337" t="s">
        <v>19695</v>
      </c>
      <c r="J111" s="337" t="s">
        <v>16</v>
      </c>
      <c r="K111" s="337" t="s">
        <v>19695</v>
      </c>
      <c r="L111" s="337" t="s">
        <v>19695</v>
      </c>
      <c r="M111" s="337" t="s">
        <v>19695</v>
      </c>
      <c r="N111" s="337" t="s">
        <v>19695</v>
      </c>
      <c r="O111" s="337" t="s">
        <v>19695</v>
      </c>
      <c r="P111" s="337" t="s">
        <v>19695</v>
      </c>
      <c r="Q111" s="337" t="s">
        <v>19695</v>
      </c>
      <c r="R111" s="337" t="s">
        <v>920</v>
      </c>
      <c r="S111" s="337" t="s">
        <v>1620</v>
      </c>
      <c r="T111" s="337" t="s">
        <v>1620</v>
      </c>
      <c r="U111" s="337" t="s">
        <v>14838</v>
      </c>
      <c r="V111" s="337">
        <v>8</v>
      </c>
      <c r="W111" s="337" t="s">
        <v>19695</v>
      </c>
      <c r="X111" s="337" t="s">
        <v>19695</v>
      </c>
      <c r="Y111" s="337" t="s">
        <v>19695</v>
      </c>
      <c r="Z111" s="337" t="s">
        <v>1728</v>
      </c>
      <c r="AA111" s="337" t="s">
        <v>735</v>
      </c>
      <c r="AB111" s="337" t="s">
        <v>718</v>
      </c>
      <c r="AC111" s="337" t="s">
        <v>14839</v>
      </c>
    </row>
    <row r="112" spans="1:29" ht="15.8" x14ac:dyDescent="0.25">
      <c r="A112" s="337" t="s">
        <v>1723</v>
      </c>
      <c r="B112" s="337" t="s">
        <v>15376</v>
      </c>
      <c r="C112" s="337" t="s">
        <v>1725</v>
      </c>
      <c r="D112" s="337" t="s">
        <v>13552</v>
      </c>
      <c r="E112" s="337" t="s">
        <v>13624</v>
      </c>
      <c r="F112" s="338">
        <v>45177</v>
      </c>
      <c r="G112" s="337" t="s">
        <v>13624</v>
      </c>
      <c r="H112" s="338">
        <v>45177</v>
      </c>
      <c r="I112" s="337" t="s">
        <v>19695</v>
      </c>
      <c r="J112" s="337" t="s">
        <v>36</v>
      </c>
      <c r="K112" s="337" t="s">
        <v>19695</v>
      </c>
      <c r="L112" s="337" t="s">
        <v>19695</v>
      </c>
      <c r="M112" s="337" t="s">
        <v>19695</v>
      </c>
      <c r="N112" s="337" t="s">
        <v>19695</v>
      </c>
      <c r="O112" s="337" t="s">
        <v>19695</v>
      </c>
      <c r="P112" s="337" t="s">
        <v>19695</v>
      </c>
      <c r="Q112" s="337" t="s">
        <v>19695</v>
      </c>
      <c r="R112" s="337" t="s">
        <v>139</v>
      </c>
      <c r="S112" s="337" t="s">
        <v>11061</v>
      </c>
      <c r="T112" s="337" t="s">
        <v>15377</v>
      </c>
      <c r="U112" s="337" t="s">
        <v>12082</v>
      </c>
      <c r="V112" s="337">
        <v>9</v>
      </c>
      <c r="W112" s="337" t="s">
        <v>19695</v>
      </c>
      <c r="X112" s="337" t="s">
        <v>19695</v>
      </c>
      <c r="Y112" s="337" t="s">
        <v>19695</v>
      </c>
      <c r="Z112" s="337" t="s">
        <v>1745</v>
      </c>
      <c r="AA112" s="337" t="s">
        <v>761</v>
      </c>
      <c r="AB112" s="337" t="s">
        <v>762</v>
      </c>
      <c r="AC112" s="337" t="s">
        <v>15378</v>
      </c>
    </row>
    <row r="113" spans="1:29" ht="15.8" x14ac:dyDescent="0.25">
      <c r="A113" s="337" t="s">
        <v>1723</v>
      </c>
      <c r="B113" s="337" t="s">
        <v>14822</v>
      </c>
      <c r="C113" s="337" t="s">
        <v>1821</v>
      </c>
      <c r="D113" s="337" t="s">
        <v>449</v>
      </c>
      <c r="E113" s="337" t="s">
        <v>14823</v>
      </c>
      <c r="F113" s="338">
        <v>45107</v>
      </c>
      <c r="G113" s="337" t="s">
        <v>14824</v>
      </c>
      <c r="H113" s="338">
        <v>45172</v>
      </c>
      <c r="I113" s="337" t="s">
        <v>19695</v>
      </c>
      <c r="J113" s="337" t="s">
        <v>36</v>
      </c>
      <c r="K113" s="337" t="s">
        <v>19695</v>
      </c>
      <c r="L113" s="337" t="s">
        <v>19695</v>
      </c>
      <c r="M113" s="337" t="s">
        <v>19695</v>
      </c>
      <c r="N113" s="337" t="s">
        <v>19695</v>
      </c>
      <c r="O113" s="337" t="s">
        <v>19695</v>
      </c>
      <c r="P113" s="337" t="s">
        <v>19695</v>
      </c>
      <c r="Q113" s="337" t="s">
        <v>19695</v>
      </c>
      <c r="R113" s="337" t="s">
        <v>101</v>
      </c>
      <c r="S113" s="337" t="s">
        <v>3763</v>
      </c>
      <c r="T113" s="337" t="s">
        <v>10868</v>
      </c>
      <c r="U113" s="337" t="s">
        <v>14825</v>
      </c>
      <c r="V113" s="337">
        <v>8</v>
      </c>
      <c r="W113" s="337" t="s">
        <v>19695</v>
      </c>
      <c r="X113" s="337" t="s">
        <v>19695</v>
      </c>
      <c r="Y113" s="337" t="s">
        <v>19695</v>
      </c>
      <c r="Z113" s="337" t="s">
        <v>1728</v>
      </c>
      <c r="AA113" s="337" t="s">
        <v>717</v>
      </c>
      <c r="AB113" s="337" t="s">
        <v>718</v>
      </c>
      <c r="AC113" s="337" t="s">
        <v>14826</v>
      </c>
    </row>
    <row r="114" spans="1:29" ht="15.8" x14ac:dyDescent="0.25">
      <c r="A114" s="337" t="s">
        <v>1723</v>
      </c>
      <c r="B114" s="337" t="s">
        <v>14954</v>
      </c>
      <c r="C114" s="337" t="s">
        <v>1821</v>
      </c>
      <c r="D114" s="337" t="s">
        <v>449</v>
      </c>
      <c r="E114" s="337" t="s">
        <v>14955</v>
      </c>
      <c r="F114" s="338">
        <v>44983</v>
      </c>
      <c r="G114" s="337" t="s">
        <v>14956</v>
      </c>
      <c r="H114" s="338">
        <v>45168</v>
      </c>
      <c r="I114" s="337" t="s">
        <v>19695</v>
      </c>
      <c r="J114" s="337" t="s">
        <v>16</v>
      </c>
      <c r="K114" s="337" t="s">
        <v>19695</v>
      </c>
      <c r="L114" s="337" t="s">
        <v>19695</v>
      </c>
      <c r="M114" s="337" t="s">
        <v>19695</v>
      </c>
      <c r="N114" s="337" t="s">
        <v>19695</v>
      </c>
      <c r="O114" s="337" t="s">
        <v>19695</v>
      </c>
      <c r="P114" s="337" t="s">
        <v>19695</v>
      </c>
      <c r="Q114" s="337" t="s">
        <v>19695</v>
      </c>
      <c r="R114" s="337" t="s">
        <v>81</v>
      </c>
      <c r="S114" s="337" t="s">
        <v>403</v>
      </c>
      <c r="T114" s="337" t="s">
        <v>14957</v>
      </c>
      <c r="U114" s="337" t="s">
        <v>14958</v>
      </c>
      <c r="V114" s="337">
        <v>12</v>
      </c>
      <c r="W114" s="337" t="s">
        <v>19695</v>
      </c>
      <c r="X114" s="337" t="s">
        <v>19695</v>
      </c>
      <c r="Y114" s="337" t="s">
        <v>19695</v>
      </c>
      <c r="Z114" s="337" t="s">
        <v>1728</v>
      </c>
      <c r="AA114" s="337" t="s">
        <v>717</v>
      </c>
      <c r="AB114" s="337" t="s">
        <v>718</v>
      </c>
      <c r="AC114" s="337" t="s">
        <v>14959</v>
      </c>
    </row>
    <row r="115" spans="1:29" ht="15.8" x14ac:dyDescent="0.25">
      <c r="A115" s="337" t="s">
        <v>1723</v>
      </c>
      <c r="B115" s="337" t="s">
        <v>15028</v>
      </c>
      <c r="C115" s="337" t="s">
        <v>1821</v>
      </c>
      <c r="D115" s="337" t="s">
        <v>449</v>
      </c>
      <c r="E115" s="337" t="s">
        <v>15029</v>
      </c>
      <c r="F115" s="338">
        <v>45074</v>
      </c>
      <c r="G115" s="337" t="s">
        <v>15030</v>
      </c>
      <c r="H115" s="338">
        <v>45166</v>
      </c>
      <c r="I115" s="337" t="s">
        <v>19695</v>
      </c>
      <c r="J115" s="337" t="s">
        <v>36</v>
      </c>
      <c r="K115" s="337" t="s">
        <v>19695</v>
      </c>
      <c r="L115" s="337" t="s">
        <v>19695</v>
      </c>
      <c r="M115" s="337" t="s">
        <v>19695</v>
      </c>
      <c r="N115" s="337" t="s">
        <v>19695</v>
      </c>
      <c r="O115" s="337" t="s">
        <v>19695</v>
      </c>
      <c r="P115" s="337" t="s">
        <v>19695</v>
      </c>
      <c r="Q115" s="337" t="s">
        <v>19695</v>
      </c>
      <c r="R115" s="337" t="s">
        <v>71</v>
      </c>
      <c r="S115" s="337" t="s">
        <v>4555</v>
      </c>
      <c r="T115" s="337" t="s">
        <v>15031</v>
      </c>
      <c r="U115" s="337" t="s">
        <v>15032</v>
      </c>
      <c r="V115" s="337">
        <v>6</v>
      </c>
      <c r="W115" s="337" t="s">
        <v>19695</v>
      </c>
      <c r="X115" s="337" t="s">
        <v>19695</v>
      </c>
      <c r="Y115" s="337" t="s">
        <v>19695</v>
      </c>
      <c r="Z115" s="337" t="s">
        <v>1728</v>
      </c>
      <c r="AA115" s="337" t="s">
        <v>717</v>
      </c>
      <c r="AB115" s="337" t="s">
        <v>718</v>
      </c>
      <c r="AC115" s="337" t="s">
        <v>15027</v>
      </c>
    </row>
    <row r="116" spans="1:29" ht="15.8" x14ac:dyDescent="0.25">
      <c r="A116" s="337" t="s">
        <v>1723</v>
      </c>
      <c r="B116" s="337" t="s">
        <v>14814</v>
      </c>
      <c r="C116" s="337" t="s">
        <v>1725</v>
      </c>
      <c r="D116" s="337" t="s">
        <v>13552</v>
      </c>
      <c r="E116" s="337" t="s">
        <v>13606</v>
      </c>
      <c r="F116" s="338">
        <v>45046</v>
      </c>
      <c r="G116" s="337" t="s">
        <v>14815</v>
      </c>
      <c r="H116" s="338">
        <v>45165</v>
      </c>
      <c r="I116" s="337" t="s">
        <v>19695</v>
      </c>
      <c r="J116" s="337" t="s">
        <v>36</v>
      </c>
      <c r="K116" s="337" t="s">
        <v>19695</v>
      </c>
      <c r="L116" s="337" t="s">
        <v>19695</v>
      </c>
      <c r="M116" s="337" t="s">
        <v>19695</v>
      </c>
      <c r="N116" s="337" t="s">
        <v>19695</v>
      </c>
      <c r="O116" s="337" t="s">
        <v>19695</v>
      </c>
      <c r="P116" s="337" t="s">
        <v>19695</v>
      </c>
      <c r="Q116" s="337" t="s">
        <v>19695</v>
      </c>
      <c r="R116" s="337" t="s">
        <v>45</v>
      </c>
      <c r="S116" s="337" t="s">
        <v>1541</v>
      </c>
      <c r="T116" s="337" t="s">
        <v>14816</v>
      </c>
      <c r="U116" s="337" t="s">
        <v>1108</v>
      </c>
      <c r="V116" s="337">
        <v>16</v>
      </c>
      <c r="W116" s="337" t="s">
        <v>19695</v>
      </c>
      <c r="X116" s="337" t="s">
        <v>19695</v>
      </c>
      <c r="Y116" s="337" t="s">
        <v>19695</v>
      </c>
      <c r="Z116" s="337" t="s">
        <v>1728</v>
      </c>
      <c r="AA116" s="337" t="s">
        <v>766</v>
      </c>
      <c r="AB116" s="337" t="s">
        <v>718</v>
      </c>
      <c r="AC116" s="337" t="s">
        <v>14817</v>
      </c>
    </row>
    <row r="117" spans="1:29" ht="15.8" x14ac:dyDescent="0.25">
      <c r="A117" s="337" t="s">
        <v>1723</v>
      </c>
      <c r="B117" s="337" t="s">
        <v>14830</v>
      </c>
      <c r="C117" s="337" t="s">
        <v>1725</v>
      </c>
      <c r="D117" s="337" t="s">
        <v>1726</v>
      </c>
      <c r="E117" s="337" t="s">
        <v>8680</v>
      </c>
      <c r="F117" s="338">
        <v>44762</v>
      </c>
      <c r="G117" s="337" t="s">
        <v>14831</v>
      </c>
      <c r="H117" s="338">
        <v>45162</v>
      </c>
      <c r="I117" s="337" t="s">
        <v>19695</v>
      </c>
      <c r="J117" s="337" t="s">
        <v>16</v>
      </c>
      <c r="K117" s="337" t="s">
        <v>19695</v>
      </c>
      <c r="L117" s="337" t="s">
        <v>19695</v>
      </c>
      <c r="M117" s="337" t="s">
        <v>19695</v>
      </c>
      <c r="N117" s="337" t="s">
        <v>19695</v>
      </c>
      <c r="O117" s="337" t="s">
        <v>19695</v>
      </c>
      <c r="P117" s="337" t="s">
        <v>19695</v>
      </c>
      <c r="Q117" s="337" t="s">
        <v>19695</v>
      </c>
      <c r="R117" s="337" t="s">
        <v>144</v>
      </c>
      <c r="S117" s="337" t="s">
        <v>97</v>
      </c>
      <c r="T117" s="337" t="s">
        <v>4722</v>
      </c>
      <c r="U117" s="337" t="s">
        <v>2377</v>
      </c>
      <c r="V117" s="337">
        <v>15</v>
      </c>
      <c r="W117" s="337" t="s">
        <v>19695</v>
      </c>
      <c r="X117" s="337" t="s">
        <v>19695</v>
      </c>
      <c r="Y117" s="337" t="s">
        <v>19695</v>
      </c>
      <c r="Z117" s="337" t="s">
        <v>1728</v>
      </c>
      <c r="AA117" s="337" t="s">
        <v>717</v>
      </c>
      <c r="AB117" s="337" t="s">
        <v>718</v>
      </c>
      <c r="AC117" s="337" t="s">
        <v>14829</v>
      </c>
    </row>
    <row r="118" spans="1:29" ht="15.8" x14ac:dyDescent="0.25">
      <c r="A118" s="337" t="s">
        <v>1723</v>
      </c>
      <c r="B118" s="337" t="s">
        <v>14810</v>
      </c>
      <c r="C118" s="337" t="s">
        <v>1821</v>
      </c>
      <c r="D118" s="337" t="s">
        <v>449</v>
      </c>
      <c r="E118" s="337" t="s">
        <v>14811</v>
      </c>
      <c r="F118" s="338">
        <v>44948</v>
      </c>
      <c r="G118" s="337" t="s">
        <v>14812</v>
      </c>
      <c r="H118" s="338">
        <v>45160</v>
      </c>
      <c r="I118" s="337" t="s">
        <v>19695</v>
      </c>
      <c r="J118" s="337" t="s">
        <v>16</v>
      </c>
      <c r="K118" s="337" t="s">
        <v>19695</v>
      </c>
      <c r="L118" s="337" t="s">
        <v>19695</v>
      </c>
      <c r="M118" s="337" t="s">
        <v>19695</v>
      </c>
      <c r="N118" s="337" t="s">
        <v>19695</v>
      </c>
      <c r="O118" s="337" t="s">
        <v>19695</v>
      </c>
      <c r="P118" s="337" t="s">
        <v>19695</v>
      </c>
      <c r="Q118" s="337" t="s">
        <v>19695</v>
      </c>
      <c r="R118" s="337" t="s">
        <v>1220</v>
      </c>
      <c r="S118" s="337" t="s">
        <v>108</v>
      </c>
      <c r="T118" s="337" t="s">
        <v>108</v>
      </c>
      <c r="U118" s="337" t="s">
        <v>8597</v>
      </c>
      <c r="V118" s="337">
        <v>24</v>
      </c>
      <c r="W118" s="337" t="s">
        <v>19695</v>
      </c>
      <c r="X118" s="337" t="s">
        <v>19695</v>
      </c>
      <c r="Y118" s="337" t="s">
        <v>19695</v>
      </c>
      <c r="Z118" s="337" t="s">
        <v>1728</v>
      </c>
      <c r="AA118" s="337" t="s">
        <v>735</v>
      </c>
      <c r="AB118" s="337" t="s">
        <v>718</v>
      </c>
      <c r="AC118" s="337" t="s">
        <v>14813</v>
      </c>
    </row>
    <row r="119" spans="1:29" ht="15.8" x14ac:dyDescent="0.25">
      <c r="A119" s="337" t="s">
        <v>1723</v>
      </c>
      <c r="B119" s="337" t="s">
        <v>14797</v>
      </c>
      <c r="C119" s="337" t="s">
        <v>1821</v>
      </c>
      <c r="D119" s="337" t="s">
        <v>449</v>
      </c>
      <c r="E119" s="337" t="s">
        <v>14798</v>
      </c>
      <c r="F119" s="338">
        <v>45117</v>
      </c>
      <c r="G119" s="337" t="s">
        <v>14799</v>
      </c>
      <c r="H119" s="338">
        <v>45159</v>
      </c>
      <c r="I119" s="337" t="s">
        <v>19695</v>
      </c>
      <c r="J119" s="337" t="s">
        <v>16</v>
      </c>
      <c r="K119" s="337" t="s">
        <v>19695</v>
      </c>
      <c r="L119" s="337" t="s">
        <v>19695</v>
      </c>
      <c r="M119" s="337" t="s">
        <v>19695</v>
      </c>
      <c r="N119" s="337" t="s">
        <v>19695</v>
      </c>
      <c r="O119" s="337" t="s">
        <v>19695</v>
      </c>
      <c r="P119" s="337" t="s">
        <v>19695</v>
      </c>
      <c r="Q119" s="337" t="s">
        <v>19695</v>
      </c>
      <c r="R119" s="337" t="s">
        <v>101</v>
      </c>
      <c r="S119" s="337" t="s">
        <v>3763</v>
      </c>
      <c r="T119" s="337" t="s">
        <v>6191</v>
      </c>
      <c r="U119" s="337" t="s">
        <v>14800</v>
      </c>
      <c r="V119" s="337">
        <v>12</v>
      </c>
      <c r="W119" s="337" t="s">
        <v>19695</v>
      </c>
      <c r="X119" s="337" t="s">
        <v>19695</v>
      </c>
      <c r="Y119" s="337" t="s">
        <v>19695</v>
      </c>
      <c r="Z119" s="337" t="s">
        <v>1728</v>
      </c>
      <c r="AA119" s="337" t="s">
        <v>717</v>
      </c>
      <c r="AB119" s="337" t="s">
        <v>718</v>
      </c>
      <c r="AC119" s="337" t="s">
        <v>14801</v>
      </c>
    </row>
    <row r="120" spans="1:29" ht="15.8" x14ac:dyDescent="0.25">
      <c r="A120" s="337" t="s">
        <v>1723</v>
      </c>
      <c r="B120" s="337" t="s">
        <v>14802</v>
      </c>
      <c r="C120" s="337" t="s">
        <v>1725</v>
      </c>
      <c r="D120" s="337" t="s">
        <v>13552</v>
      </c>
      <c r="E120" s="337" t="s">
        <v>14803</v>
      </c>
      <c r="F120" s="338">
        <v>45121</v>
      </c>
      <c r="G120" s="337" t="s">
        <v>14799</v>
      </c>
      <c r="H120" s="338">
        <v>45159</v>
      </c>
      <c r="I120" s="337" t="s">
        <v>19695</v>
      </c>
      <c r="J120" s="337" t="s">
        <v>16</v>
      </c>
      <c r="K120" s="337" t="s">
        <v>19695</v>
      </c>
      <c r="L120" s="337" t="s">
        <v>19695</v>
      </c>
      <c r="M120" s="337" t="s">
        <v>19695</v>
      </c>
      <c r="N120" s="337" t="s">
        <v>19695</v>
      </c>
      <c r="O120" s="337" t="s">
        <v>19695</v>
      </c>
      <c r="P120" s="337" t="s">
        <v>19695</v>
      </c>
      <c r="Q120" s="337" t="s">
        <v>19695</v>
      </c>
      <c r="R120" s="337" t="s">
        <v>66</v>
      </c>
      <c r="S120" s="337" t="s">
        <v>67</v>
      </c>
      <c r="T120" s="337" t="s">
        <v>1863</v>
      </c>
      <c r="U120" s="337" t="s">
        <v>14804</v>
      </c>
      <c r="V120" s="337">
        <v>6</v>
      </c>
      <c r="W120" s="337" t="s">
        <v>19695</v>
      </c>
      <c r="X120" s="337" t="s">
        <v>19695</v>
      </c>
      <c r="Y120" s="337" t="s">
        <v>19695</v>
      </c>
      <c r="Z120" s="337" t="s">
        <v>1728</v>
      </c>
      <c r="AA120" s="337" t="s">
        <v>717</v>
      </c>
      <c r="AB120" s="337" t="s">
        <v>718</v>
      </c>
      <c r="AC120" s="337" t="s">
        <v>14801</v>
      </c>
    </row>
    <row r="121" spans="1:29" ht="15.8" x14ac:dyDescent="0.25">
      <c r="A121" s="337" t="s">
        <v>1723</v>
      </c>
      <c r="B121" s="337" t="s">
        <v>14805</v>
      </c>
      <c r="C121" s="337" t="s">
        <v>1725</v>
      </c>
      <c r="D121" s="337" t="s">
        <v>13552</v>
      </c>
      <c r="E121" s="337" t="s">
        <v>14806</v>
      </c>
      <c r="F121" s="338">
        <v>45122</v>
      </c>
      <c r="G121" s="337" t="s">
        <v>14799</v>
      </c>
      <c r="H121" s="338">
        <v>45159</v>
      </c>
      <c r="I121" s="337" t="s">
        <v>19695</v>
      </c>
      <c r="J121" s="337" t="s">
        <v>16</v>
      </c>
      <c r="K121" s="337" t="s">
        <v>19695</v>
      </c>
      <c r="L121" s="337" t="s">
        <v>19695</v>
      </c>
      <c r="M121" s="337" t="s">
        <v>19695</v>
      </c>
      <c r="N121" s="337" t="s">
        <v>19695</v>
      </c>
      <c r="O121" s="337" t="s">
        <v>19695</v>
      </c>
      <c r="P121" s="337" t="s">
        <v>19695</v>
      </c>
      <c r="Q121" s="337" t="s">
        <v>19695</v>
      </c>
      <c r="R121" s="337" t="s">
        <v>98</v>
      </c>
      <c r="S121" s="337" t="s">
        <v>1687</v>
      </c>
      <c r="T121" s="337" t="s">
        <v>10557</v>
      </c>
      <c r="U121" s="337" t="s">
        <v>3683</v>
      </c>
      <c r="V121" s="337">
        <v>8</v>
      </c>
      <c r="W121" s="337" t="s">
        <v>19695</v>
      </c>
      <c r="X121" s="337" t="s">
        <v>19695</v>
      </c>
      <c r="Y121" s="337" t="s">
        <v>19695</v>
      </c>
      <c r="Z121" s="337" t="s">
        <v>1728</v>
      </c>
      <c r="AA121" s="337" t="s">
        <v>717</v>
      </c>
      <c r="AB121" s="337" t="s">
        <v>718</v>
      </c>
      <c r="AC121" s="337" t="s">
        <v>14801</v>
      </c>
    </row>
    <row r="122" spans="1:29" ht="15.8" x14ac:dyDescent="0.25">
      <c r="A122" s="337" t="s">
        <v>1723</v>
      </c>
      <c r="B122" s="337" t="s">
        <v>14807</v>
      </c>
      <c r="C122" s="337" t="s">
        <v>1821</v>
      </c>
      <c r="D122" s="337" t="s">
        <v>449</v>
      </c>
      <c r="E122" s="337" t="s">
        <v>14677</v>
      </c>
      <c r="F122" s="338">
        <v>45097</v>
      </c>
      <c r="G122" s="337" t="s">
        <v>14799</v>
      </c>
      <c r="H122" s="338">
        <v>45159</v>
      </c>
      <c r="I122" s="337" t="s">
        <v>19695</v>
      </c>
      <c r="J122" s="337" t="s">
        <v>36</v>
      </c>
      <c r="K122" s="337" t="s">
        <v>19695</v>
      </c>
      <c r="L122" s="337" t="s">
        <v>19695</v>
      </c>
      <c r="M122" s="337" t="s">
        <v>19695</v>
      </c>
      <c r="N122" s="337" t="s">
        <v>19695</v>
      </c>
      <c r="O122" s="337" t="s">
        <v>19695</v>
      </c>
      <c r="P122" s="337" t="s">
        <v>19695</v>
      </c>
      <c r="Q122" s="337" t="s">
        <v>19695</v>
      </c>
      <c r="R122" s="337" t="s">
        <v>101</v>
      </c>
      <c r="S122" s="337" t="s">
        <v>3763</v>
      </c>
      <c r="T122" s="337" t="s">
        <v>1129</v>
      </c>
      <c r="U122" s="337" t="s">
        <v>14808</v>
      </c>
      <c r="V122" s="337">
        <v>12</v>
      </c>
      <c r="W122" s="337" t="s">
        <v>19695</v>
      </c>
      <c r="X122" s="337" t="s">
        <v>19695</v>
      </c>
      <c r="Y122" s="337" t="s">
        <v>19695</v>
      </c>
      <c r="Z122" s="337" t="s">
        <v>1728</v>
      </c>
      <c r="AA122" s="337" t="s">
        <v>717</v>
      </c>
      <c r="AB122" s="337" t="s">
        <v>718</v>
      </c>
      <c r="AC122" s="337" t="s">
        <v>14809</v>
      </c>
    </row>
    <row r="123" spans="1:29" ht="15.8" x14ac:dyDescent="0.25">
      <c r="A123" s="337" t="s">
        <v>1723</v>
      </c>
      <c r="B123" s="337" t="s">
        <v>15107</v>
      </c>
      <c r="C123" s="337" t="s">
        <v>1725</v>
      </c>
      <c r="D123" s="337" t="s">
        <v>1735</v>
      </c>
      <c r="E123" s="337" t="s">
        <v>9157</v>
      </c>
      <c r="F123" s="338">
        <v>44321</v>
      </c>
      <c r="G123" s="337" t="s">
        <v>15108</v>
      </c>
      <c r="H123" s="338">
        <v>45156</v>
      </c>
      <c r="I123" s="337" t="s">
        <v>19695</v>
      </c>
      <c r="J123" s="337" t="s">
        <v>36</v>
      </c>
      <c r="K123" s="337" t="s">
        <v>19695</v>
      </c>
      <c r="L123" s="337" t="s">
        <v>19695</v>
      </c>
      <c r="M123" s="337" t="s">
        <v>19695</v>
      </c>
      <c r="N123" s="337" t="s">
        <v>19695</v>
      </c>
      <c r="O123" s="337" t="s">
        <v>19695</v>
      </c>
      <c r="P123" s="337" t="s">
        <v>19695</v>
      </c>
      <c r="Q123" s="337" t="s">
        <v>19695</v>
      </c>
      <c r="R123" s="337" t="s">
        <v>105</v>
      </c>
      <c r="S123" s="337" t="s">
        <v>15109</v>
      </c>
      <c r="T123" s="337" t="s">
        <v>10718</v>
      </c>
      <c r="U123" s="337" t="s">
        <v>10718</v>
      </c>
      <c r="V123" s="337">
        <v>10</v>
      </c>
      <c r="W123" s="337" t="s">
        <v>19695</v>
      </c>
      <c r="X123" s="337" t="s">
        <v>19695</v>
      </c>
      <c r="Y123" s="337" t="s">
        <v>19695</v>
      </c>
      <c r="Z123" s="337" t="s">
        <v>1728</v>
      </c>
      <c r="AA123" s="337" t="s">
        <v>735</v>
      </c>
      <c r="AB123" s="337" t="s">
        <v>718</v>
      </c>
      <c r="AC123" s="337" t="s">
        <v>15110</v>
      </c>
    </row>
    <row r="124" spans="1:29" ht="15.8" x14ac:dyDescent="0.25">
      <c r="A124" s="337" t="s">
        <v>1723</v>
      </c>
      <c r="B124" s="337" t="s">
        <v>14789</v>
      </c>
      <c r="C124" s="337" t="s">
        <v>1725</v>
      </c>
      <c r="D124" s="337" t="s">
        <v>1730</v>
      </c>
      <c r="E124" s="337" t="s">
        <v>14790</v>
      </c>
      <c r="F124" s="338">
        <v>45109</v>
      </c>
      <c r="G124" s="337" t="s">
        <v>14791</v>
      </c>
      <c r="H124" s="338">
        <v>45153</v>
      </c>
      <c r="I124" s="337" t="s">
        <v>19695</v>
      </c>
      <c r="J124" s="337" t="s">
        <v>36</v>
      </c>
      <c r="K124" s="337" t="s">
        <v>19695</v>
      </c>
      <c r="L124" s="337" t="s">
        <v>19695</v>
      </c>
      <c r="M124" s="337" t="s">
        <v>19695</v>
      </c>
      <c r="N124" s="337" t="s">
        <v>19695</v>
      </c>
      <c r="O124" s="337" t="s">
        <v>19695</v>
      </c>
      <c r="P124" s="337" t="s">
        <v>19695</v>
      </c>
      <c r="Q124" s="337" t="s">
        <v>19695</v>
      </c>
      <c r="R124" s="337" t="s">
        <v>1220</v>
      </c>
      <c r="S124" s="337" t="s">
        <v>1846</v>
      </c>
      <c r="T124" s="337" t="s">
        <v>2984</v>
      </c>
      <c r="U124" s="337" t="s">
        <v>14792</v>
      </c>
      <c r="V124" s="337">
        <v>12</v>
      </c>
      <c r="W124" s="337" t="s">
        <v>19695</v>
      </c>
      <c r="X124" s="337" t="s">
        <v>19695</v>
      </c>
      <c r="Y124" s="337" t="s">
        <v>19695</v>
      </c>
      <c r="Z124" s="337" t="s">
        <v>1728</v>
      </c>
      <c r="AA124" s="337" t="s">
        <v>735</v>
      </c>
      <c r="AB124" s="337" t="s">
        <v>718</v>
      </c>
      <c r="AC124" s="337" t="s">
        <v>14793</v>
      </c>
    </row>
    <row r="125" spans="1:29" ht="15.8" x14ac:dyDescent="0.25">
      <c r="A125" s="337" t="s">
        <v>1723</v>
      </c>
      <c r="B125" s="337" t="s">
        <v>14794</v>
      </c>
      <c r="C125" s="337" t="s">
        <v>1821</v>
      </c>
      <c r="D125" s="337" t="s">
        <v>449</v>
      </c>
      <c r="E125" s="337" t="s">
        <v>14795</v>
      </c>
      <c r="F125" s="338">
        <v>45123</v>
      </c>
      <c r="G125" s="337" t="s">
        <v>14791</v>
      </c>
      <c r="H125" s="338">
        <v>45153</v>
      </c>
      <c r="I125" s="337" t="s">
        <v>19695</v>
      </c>
      <c r="J125" s="337" t="s">
        <v>36</v>
      </c>
      <c r="K125" s="337" t="s">
        <v>19695</v>
      </c>
      <c r="L125" s="337" t="s">
        <v>19695</v>
      </c>
      <c r="M125" s="337" t="s">
        <v>19695</v>
      </c>
      <c r="N125" s="337" t="s">
        <v>19695</v>
      </c>
      <c r="O125" s="337" t="s">
        <v>19695</v>
      </c>
      <c r="P125" s="337" t="s">
        <v>19695</v>
      </c>
      <c r="Q125" s="337" t="s">
        <v>19695</v>
      </c>
      <c r="R125" s="337" t="s">
        <v>1220</v>
      </c>
      <c r="S125" s="337" t="s">
        <v>1846</v>
      </c>
      <c r="T125" s="337" t="s">
        <v>2984</v>
      </c>
      <c r="U125" s="337" t="s">
        <v>14796</v>
      </c>
      <c r="V125" s="337">
        <v>12</v>
      </c>
      <c r="W125" s="337" t="s">
        <v>19695</v>
      </c>
      <c r="X125" s="337" t="s">
        <v>19695</v>
      </c>
      <c r="Y125" s="337" t="s">
        <v>19695</v>
      </c>
      <c r="Z125" s="337" t="s">
        <v>1728</v>
      </c>
      <c r="AA125" s="337" t="s">
        <v>735</v>
      </c>
      <c r="AB125" s="337" t="s">
        <v>718</v>
      </c>
      <c r="AC125" s="337" t="s">
        <v>14793</v>
      </c>
    </row>
    <row r="126" spans="1:29" ht="15.8" x14ac:dyDescent="0.25">
      <c r="A126" s="337" t="s">
        <v>1723</v>
      </c>
      <c r="B126" s="337" t="s">
        <v>14888</v>
      </c>
      <c r="C126" s="337" t="s">
        <v>1725</v>
      </c>
      <c r="D126" s="337" t="s">
        <v>13552</v>
      </c>
      <c r="E126" s="337" t="s">
        <v>14889</v>
      </c>
      <c r="F126" s="338">
        <v>45148</v>
      </c>
      <c r="G126" s="337" t="s">
        <v>14791</v>
      </c>
      <c r="H126" s="338">
        <v>45153</v>
      </c>
      <c r="I126" s="337" t="s">
        <v>19695</v>
      </c>
      <c r="J126" s="337" t="s">
        <v>36</v>
      </c>
      <c r="K126" s="337" t="s">
        <v>19695</v>
      </c>
      <c r="L126" s="337" t="s">
        <v>19695</v>
      </c>
      <c r="M126" s="337" t="s">
        <v>19695</v>
      </c>
      <c r="N126" s="337" t="s">
        <v>19695</v>
      </c>
      <c r="O126" s="337" t="s">
        <v>19695</v>
      </c>
      <c r="P126" s="337" t="s">
        <v>19695</v>
      </c>
      <c r="Q126" s="337" t="s">
        <v>19695</v>
      </c>
      <c r="R126" s="337" t="s">
        <v>1741</v>
      </c>
      <c r="S126" s="337" t="s">
        <v>7541</v>
      </c>
      <c r="T126" s="337" t="s">
        <v>14890</v>
      </c>
      <c r="U126" s="337" t="s">
        <v>14891</v>
      </c>
      <c r="V126" s="337">
        <v>24</v>
      </c>
      <c r="W126" s="337" t="s">
        <v>19695</v>
      </c>
      <c r="X126" s="337" t="s">
        <v>19695</v>
      </c>
      <c r="Y126" s="337" t="s">
        <v>19695</v>
      </c>
      <c r="Z126" s="337" t="s">
        <v>1728</v>
      </c>
      <c r="AA126" s="337" t="s">
        <v>766</v>
      </c>
      <c r="AB126" s="337" t="s">
        <v>718</v>
      </c>
      <c r="AC126" s="337" t="s">
        <v>14884</v>
      </c>
    </row>
    <row r="127" spans="1:29" ht="15.8" x14ac:dyDescent="0.25">
      <c r="A127" s="337" t="s">
        <v>1723</v>
      </c>
      <c r="B127" s="337" t="s">
        <v>15704</v>
      </c>
      <c r="C127" s="337" t="s">
        <v>1725</v>
      </c>
      <c r="D127" s="337" t="s">
        <v>13552</v>
      </c>
      <c r="E127" s="337" t="s">
        <v>14641</v>
      </c>
      <c r="F127" s="338">
        <v>45092</v>
      </c>
      <c r="G127" s="337" t="s">
        <v>14791</v>
      </c>
      <c r="H127" s="338">
        <v>45153</v>
      </c>
      <c r="I127" s="337" t="s">
        <v>19695</v>
      </c>
      <c r="J127" s="337" t="s">
        <v>36</v>
      </c>
      <c r="K127" s="337" t="s">
        <v>19695</v>
      </c>
      <c r="L127" s="337" t="s">
        <v>19695</v>
      </c>
      <c r="M127" s="337" t="s">
        <v>19695</v>
      </c>
      <c r="N127" s="337" t="s">
        <v>19695</v>
      </c>
      <c r="O127" s="337" t="s">
        <v>19695</v>
      </c>
      <c r="P127" s="337" t="s">
        <v>19695</v>
      </c>
      <c r="Q127" s="337" t="s">
        <v>19695</v>
      </c>
      <c r="R127" s="337" t="s">
        <v>134</v>
      </c>
      <c r="S127" s="337" t="s">
        <v>451</v>
      </c>
      <c r="T127" s="337" t="s">
        <v>797</v>
      </c>
      <c r="U127" s="337" t="s">
        <v>796</v>
      </c>
      <c r="V127" s="337">
        <v>24</v>
      </c>
      <c r="W127" s="337" t="s">
        <v>19695</v>
      </c>
      <c r="X127" s="337" t="s">
        <v>19695</v>
      </c>
      <c r="Y127" s="337" t="s">
        <v>19695</v>
      </c>
      <c r="Z127" s="337" t="s">
        <v>1753</v>
      </c>
      <c r="AA127" s="337" t="s">
        <v>766</v>
      </c>
      <c r="AB127" s="337" t="s">
        <v>718</v>
      </c>
      <c r="AC127" s="337" t="s">
        <v>15705</v>
      </c>
    </row>
    <row r="128" spans="1:29" ht="15.8" x14ac:dyDescent="0.25">
      <c r="A128" s="337" t="s">
        <v>1723</v>
      </c>
      <c r="B128" s="337" t="s">
        <v>14818</v>
      </c>
      <c r="C128" s="337" t="s">
        <v>1725</v>
      </c>
      <c r="D128" s="337" t="s">
        <v>13552</v>
      </c>
      <c r="E128" s="337" t="s">
        <v>14689</v>
      </c>
      <c r="F128" s="338">
        <v>45112</v>
      </c>
      <c r="G128" s="337" t="s">
        <v>14819</v>
      </c>
      <c r="H128" s="338">
        <v>45152</v>
      </c>
      <c r="I128" s="337" t="s">
        <v>19695</v>
      </c>
      <c r="J128" s="337" t="s">
        <v>36</v>
      </c>
      <c r="K128" s="337" t="s">
        <v>19695</v>
      </c>
      <c r="L128" s="337" t="s">
        <v>19695</v>
      </c>
      <c r="M128" s="337" t="s">
        <v>19695</v>
      </c>
      <c r="N128" s="337" t="s">
        <v>19695</v>
      </c>
      <c r="O128" s="337" t="s">
        <v>19695</v>
      </c>
      <c r="P128" s="337" t="s">
        <v>19695</v>
      </c>
      <c r="Q128" s="337" t="s">
        <v>19695</v>
      </c>
      <c r="R128" s="337" t="s">
        <v>66</v>
      </c>
      <c r="S128" s="337" t="s">
        <v>128</v>
      </c>
      <c r="T128" s="337" t="s">
        <v>380</v>
      </c>
      <c r="U128" s="337" t="s">
        <v>14820</v>
      </c>
      <c r="V128" s="337">
        <v>8</v>
      </c>
      <c r="W128" s="337" t="s">
        <v>19695</v>
      </c>
      <c r="X128" s="337" t="s">
        <v>19695</v>
      </c>
      <c r="Y128" s="337" t="s">
        <v>19695</v>
      </c>
      <c r="Z128" s="337" t="s">
        <v>1728</v>
      </c>
      <c r="AA128" s="337" t="s">
        <v>717</v>
      </c>
      <c r="AB128" s="337" t="s">
        <v>718</v>
      </c>
      <c r="AC128" s="337" t="s">
        <v>14821</v>
      </c>
    </row>
    <row r="129" spans="1:29" ht="15.8" x14ac:dyDescent="0.25">
      <c r="A129" s="337" t="s">
        <v>1723</v>
      </c>
      <c r="B129" s="337" t="s">
        <v>15743</v>
      </c>
      <c r="C129" s="337" t="s">
        <v>1725</v>
      </c>
      <c r="D129" s="337" t="s">
        <v>13552</v>
      </c>
      <c r="E129" s="337" t="s">
        <v>15738</v>
      </c>
      <c r="F129" s="338">
        <v>44939</v>
      </c>
      <c r="G129" s="337" t="s">
        <v>14819</v>
      </c>
      <c r="H129" s="338">
        <v>45152</v>
      </c>
      <c r="I129" s="337" t="s">
        <v>19695</v>
      </c>
      <c r="J129" s="337" t="s">
        <v>36</v>
      </c>
      <c r="K129" s="337" t="s">
        <v>19695</v>
      </c>
      <c r="L129" s="337" t="s">
        <v>19695</v>
      </c>
      <c r="M129" s="337" t="s">
        <v>19695</v>
      </c>
      <c r="N129" s="337" t="s">
        <v>19695</v>
      </c>
      <c r="O129" s="337" t="s">
        <v>19695</v>
      </c>
      <c r="P129" s="337" t="s">
        <v>19695</v>
      </c>
      <c r="Q129" s="337" t="s">
        <v>19695</v>
      </c>
      <c r="R129" s="337" t="s">
        <v>105</v>
      </c>
      <c r="S129" s="337" t="s">
        <v>15109</v>
      </c>
      <c r="T129" s="337" t="s">
        <v>15744</v>
      </c>
      <c r="U129" s="337" t="s">
        <v>15745</v>
      </c>
      <c r="V129" s="337">
        <v>16</v>
      </c>
      <c r="W129" s="337" t="s">
        <v>19695</v>
      </c>
      <c r="X129" s="337" t="s">
        <v>19695</v>
      </c>
      <c r="Y129" s="337" t="s">
        <v>19695</v>
      </c>
      <c r="Z129" s="337" t="s">
        <v>1753</v>
      </c>
      <c r="AA129" s="337" t="s">
        <v>1499</v>
      </c>
      <c r="AB129" s="337" t="s">
        <v>718</v>
      </c>
      <c r="AC129" s="337" t="s">
        <v>15746</v>
      </c>
    </row>
    <row r="130" spans="1:29" ht="15.8" x14ac:dyDescent="0.25">
      <c r="A130" s="337" t="s">
        <v>1723</v>
      </c>
      <c r="B130" s="337" t="s">
        <v>14845</v>
      </c>
      <c r="C130" s="337" t="s">
        <v>1821</v>
      </c>
      <c r="D130" s="337" t="s">
        <v>449</v>
      </c>
      <c r="E130" s="337" t="s">
        <v>14714</v>
      </c>
      <c r="F130" s="338">
        <v>45127</v>
      </c>
      <c r="G130" s="337" t="s">
        <v>14846</v>
      </c>
      <c r="H130" s="338">
        <v>45151</v>
      </c>
      <c r="I130" s="337" t="s">
        <v>19695</v>
      </c>
      <c r="J130" s="337" t="s">
        <v>16</v>
      </c>
      <c r="K130" s="337" t="s">
        <v>19695</v>
      </c>
      <c r="L130" s="337" t="s">
        <v>19695</v>
      </c>
      <c r="M130" s="337" t="s">
        <v>19695</v>
      </c>
      <c r="N130" s="337" t="s">
        <v>19695</v>
      </c>
      <c r="O130" s="337" t="s">
        <v>19695</v>
      </c>
      <c r="P130" s="337" t="s">
        <v>19695</v>
      </c>
      <c r="Q130" s="337" t="s">
        <v>19695</v>
      </c>
      <c r="R130" s="337" t="s">
        <v>52</v>
      </c>
      <c r="S130" s="337" t="s">
        <v>69</v>
      </c>
      <c r="T130" s="337" t="s">
        <v>69</v>
      </c>
      <c r="U130" s="337" t="s">
        <v>14847</v>
      </c>
      <c r="V130" s="337">
        <v>6</v>
      </c>
      <c r="W130" s="337" t="s">
        <v>19695</v>
      </c>
      <c r="X130" s="337" t="s">
        <v>19695</v>
      </c>
      <c r="Y130" s="337" t="s">
        <v>19695</v>
      </c>
      <c r="Z130" s="337" t="s">
        <v>1728</v>
      </c>
      <c r="AA130" s="337" t="s">
        <v>717</v>
      </c>
      <c r="AB130" s="337" t="s">
        <v>718</v>
      </c>
      <c r="AC130" s="337" t="s">
        <v>14848</v>
      </c>
    </row>
    <row r="131" spans="1:29" ht="15.8" x14ac:dyDescent="0.25">
      <c r="A131" s="337" t="s">
        <v>1723</v>
      </c>
      <c r="B131" s="337" t="s">
        <v>14785</v>
      </c>
      <c r="C131" s="337" t="s">
        <v>1725</v>
      </c>
      <c r="D131" s="337" t="s">
        <v>13552</v>
      </c>
      <c r="E131" s="337" t="s">
        <v>14786</v>
      </c>
      <c r="F131" s="338">
        <v>45098</v>
      </c>
      <c r="G131" s="337" t="s">
        <v>14787</v>
      </c>
      <c r="H131" s="338">
        <v>45149</v>
      </c>
      <c r="I131" s="337" t="s">
        <v>19695</v>
      </c>
      <c r="J131" s="337" t="s">
        <v>36</v>
      </c>
      <c r="K131" s="337" t="s">
        <v>19695</v>
      </c>
      <c r="L131" s="337" t="s">
        <v>19695</v>
      </c>
      <c r="M131" s="337" t="s">
        <v>19695</v>
      </c>
      <c r="N131" s="337" t="s">
        <v>19695</v>
      </c>
      <c r="O131" s="337" t="s">
        <v>19695</v>
      </c>
      <c r="P131" s="337" t="s">
        <v>19695</v>
      </c>
      <c r="Q131" s="337" t="s">
        <v>19695</v>
      </c>
      <c r="R131" s="337" t="s">
        <v>98</v>
      </c>
      <c r="S131" s="337" t="s">
        <v>121</v>
      </c>
      <c r="T131" s="337" t="s">
        <v>5423</v>
      </c>
      <c r="U131" s="337" t="s">
        <v>2135</v>
      </c>
      <c r="V131" s="337">
        <v>8</v>
      </c>
      <c r="W131" s="337" t="s">
        <v>19695</v>
      </c>
      <c r="X131" s="337" t="s">
        <v>19695</v>
      </c>
      <c r="Y131" s="337" t="s">
        <v>19695</v>
      </c>
      <c r="Z131" s="337" t="s">
        <v>1728</v>
      </c>
      <c r="AA131" s="337" t="s">
        <v>717</v>
      </c>
      <c r="AB131" s="337" t="s">
        <v>718</v>
      </c>
      <c r="AC131" s="337" t="s">
        <v>14788</v>
      </c>
    </row>
    <row r="132" spans="1:29" ht="15.8" x14ac:dyDescent="0.25">
      <c r="A132" s="337" t="s">
        <v>1723</v>
      </c>
      <c r="B132" s="337" t="s">
        <v>14876</v>
      </c>
      <c r="C132" s="337" t="s">
        <v>1725</v>
      </c>
      <c r="D132" s="337" t="s">
        <v>13552</v>
      </c>
      <c r="E132" s="337" t="s">
        <v>14806</v>
      </c>
      <c r="F132" s="338">
        <v>45122</v>
      </c>
      <c r="G132" s="337" t="s">
        <v>14787</v>
      </c>
      <c r="H132" s="338">
        <v>45149</v>
      </c>
      <c r="I132" s="337" t="s">
        <v>19695</v>
      </c>
      <c r="J132" s="337" t="s">
        <v>36</v>
      </c>
      <c r="K132" s="337" t="s">
        <v>19695</v>
      </c>
      <c r="L132" s="337" t="s">
        <v>19695</v>
      </c>
      <c r="M132" s="337" t="s">
        <v>19695</v>
      </c>
      <c r="N132" s="337" t="s">
        <v>19695</v>
      </c>
      <c r="O132" s="337" t="s">
        <v>19695</v>
      </c>
      <c r="P132" s="337" t="s">
        <v>19695</v>
      </c>
      <c r="Q132" s="337" t="s">
        <v>19695</v>
      </c>
      <c r="R132" s="337" t="s">
        <v>98</v>
      </c>
      <c r="S132" s="337" t="s">
        <v>1689</v>
      </c>
      <c r="T132" s="337" t="s">
        <v>2258</v>
      </c>
      <c r="U132" s="337" t="s">
        <v>419</v>
      </c>
      <c r="V132" s="337">
        <v>10</v>
      </c>
      <c r="W132" s="337" t="s">
        <v>19695</v>
      </c>
      <c r="X132" s="337" t="s">
        <v>19695</v>
      </c>
      <c r="Y132" s="337" t="s">
        <v>19695</v>
      </c>
      <c r="Z132" s="337" t="s">
        <v>1728</v>
      </c>
      <c r="AA132" s="337" t="s">
        <v>717</v>
      </c>
      <c r="AB132" s="337" t="s">
        <v>718</v>
      </c>
      <c r="AC132" s="337" t="s">
        <v>14877</v>
      </c>
    </row>
    <row r="133" spans="1:29" ht="15.8" x14ac:dyDescent="0.25">
      <c r="A133" s="337" t="s">
        <v>1723</v>
      </c>
      <c r="B133" s="337" t="s">
        <v>14914</v>
      </c>
      <c r="C133" s="337" t="s">
        <v>1725</v>
      </c>
      <c r="D133" s="337" t="s">
        <v>13527</v>
      </c>
      <c r="E133" s="337" t="s">
        <v>14689</v>
      </c>
      <c r="F133" s="338">
        <v>45112</v>
      </c>
      <c r="G133" s="337" t="s">
        <v>14889</v>
      </c>
      <c r="H133" s="338">
        <v>45148</v>
      </c>
      <c r="I133" s="337" t="s">
        <v>19695</v>
      </c>
      <c r="J133" s="337" t="s">
        <v>16</v>
      </c>
      <c r="K133" s="337" t="s">
        <v>19695</v>
      </c>
      <c r="L133" s="337" t="s">
        <v>19695</v>
      </c>
      <c r="M133" s="337" t="s">
        <v>19695</v>
      </c>
      <c r="N133" s="337" t="s">
        <v>19695</v>
      </c>
      <c r="O133" s="337" t="s">
        <v>19695</v>
      </c>
      <c r="P133" s="337" t="s">
        <v>19695</v>
      </c>
      <c r="Q133" s="337" t="s">
        <v>19695</v>
      </c>
      <c r="R133" s="337" t="s">
        <v>18</v>
      </c>
      <c r="S133" s="337" t="s">
        <v>445</v>
      </c>
      <c r="T133" s="337" t="s">
        <v>14915</v>
      </c>
      <c r="U133" s="337" t="s">
        <v>14916</v>
      </c>
      <c r="V133" s="337">
        <v>12</v>
      </c>
      <c r="W133" s="337" t="s">
        <v>19695</v>
      </c>
      <c r="X133" s="337" t="s">
        <v>19695</v>
      </c>
      <c r="Y133" s="337" t="s">
        <v>19695</v>
      </c>
      <c r="Z133" s="337" t="s">
        <v>1728</v>
      </c>
      <c r="AA133" s="337" t="s">
        <v>735</v>
      </c>
      <c r="AB133" s="337" t="s">
        <v>718</v>
      </c>
      <c r="AC133" s="337" t="s">
        <v>14910</v>
      </c>
    </row>
    <row r="134" spans="1:29" ht="15.8" x14ac:dyDescent="0.25">
      <c r="A134" s="337" t="s">
        <v>1723</v>
      </c>
      <c r="B134" s="337" t="s">
        <v>14926</v>
      </c>
      <c r="C134" s="337" t="s">
        <v>1821</v>
      </c>
      <c r="D134" s="337" t="s">
        <v>449</v>
      </c>
      <c r="E134" s="337" t="s">
        <v>14927</v>
      </c>
      <c r="F134" s="338">
        <v>45113</v>
      </c>
      <c r="G134" s="337" t="s">
        <v>14889</v>
      </c>
      <c r="H134" s="338">
        <v>45148</v>
      </c>
      <c r="I134" s="337" t="s">
        <v>19695</v>
      </c>
      <c r="J134" s="337" t="s">
        <v>36</v>
      </c>
      <c r="K134" s="337" t="s">
        <v>19695</v>
      </c>
      <c r="L134" s="337" t="s">
        <v>19695</v>
      </c>
      <c r="M134" s="337" t="s">
        <v>19695</v>
      </c>
      <c r="N134" s="337" t="s">
        <v>19695</v>
      </c>
      <c r="O134" s="337" t="s">
        <v>19695</v>
      </c>
      <c r="P134" s="337" t="s">
        <v>19695</v>
      </c>
      <c r="Q134" s="337" t="s">
        <v>19695</v>
      </c>
      <c r="R134" s="337" t="s">
        <v>18</v>
      </c>
      <c r="S134" s="337" t="s">
        <v>445</v>
      </c>
      <c r="T134" s="337" t="s">
        <v>14915</v>
      </c>
      <c r="U134" s="337" t="s">
        <v>14928</v>
      </c>
      <c r="V134" s="337">
        <v>12</v>
      </c>
      <c r="W134" s="337" t="s">
        <v>19695</v>
      </c>
      <c r="X134" s="337" t="s">
        <v>19695</v>
      </c>
      <c r="Y134" s="337" t="s">
        <v>19695</v>
      </c>
      <c r="Z134" s="337" t="s">
        <v>1728</v>
      </c>
      <c r="AA134" s="337" t="s">
        <v>735</v>
      </c>
      <c r="AB134" s="337" t="s">
        <v>718</v>
      </c>
      <c r="AC134" s="337" t="s">
        <v>14910</v>
      </c>
    </row>
    <row r="135" spans="1:29" ht="15.8" x14ac:dyDescent="0.25">
      <c r="A135" s="337" t="s">
        <v>1723</v>
      </c>
      <c r="B135" s="337" t="s">
        <v>14832</v>
      </c>
      <c r="C135" s="337" t="s">
        <v>1821</v>
      </c>
      <c r="D135" s="337" t="s">
        <v>449</v>
      </c>
      <c r="E135" s="337" t="s">
        <v>14613</v>
      </c>
      <c r="F135" s="338">
        <v>44881</v>
      </c>
      <c r="G135" s="337" t="s">
        <v>14833</v>
      </c>
      <c r="H135" s="338">
        <v>45146</v>
      </c>
      <c r="I135" s="337" t="s">
        <v>19695</v>
      </c>
      <c r="J135" s="337" t="s">
        <v>16</v>
      </c>
      <c r="K135" s="337" t="s">
        <v>19695</v>
      </c>
      <c r="L135" s="337" t="s">
        <v>19695</v>
      </c>
      <c r="M135" s="337" t="s">
        <v>19695</v>
      </c>
      <c r="N135" s="337" t="s">
        <v>19695</v>
      </c>
      <c r="O135" s="337" t="s">
        <v>19695</v>
      </c>
      <c r="P135" s="337" t="s">
        <v>19695</v>
      </c>
      <c r="Q135" s="337" t="s">
        <v>19695</v>
      </c>
      <c r="R135" s="337" t="s">
        <v>144</v>
      </c>
      <c r="S135" s="337" t="s">
        <v>829</v>
      </c>
      <c r="T135" s="337" t="s">
        <v>14834</v>
      </c>
      <c r="U135" s="337" t="s">
        <v>14835</v>
      </c>
      <c r="V135" s="337">
        <v>10</v>
      </c>
      <c r="W135" s="337" t="s">
        <v>19695</v>
      </c>
      <c r="X135" s="337" t="s">
        <v>19695</v>
      </c>
      <c r="Y135" s="337" t="s">
        <v>19695</v>
      </c>
      <c r="Z135" s="337" t="s">
        <v>1728</v>
      </c>
      <c r="AA135" s="337" t="s">
        <v>717</v>
      </c>
      <c r="AB135" s="337" t="s">
        <v>718</v>
      </c>
      <c r="AC135" s="337" t="s">
        <v>14829</v>
      </c>
    </row>
    <row r="136" spans="1:29" ht="15.8" x14ac:dyDescent="0.25">
      <c r="A136" s="337" t="s">
        <v>1723</v>
      </c>
      <c r="B136" s="337" t="s">
        <v>15728</v>
      </c>
      <c r="C136" s="337" t="s">
        <v>1821</v>
      </c>
      <c r="D136" s="337" t="s">
        <v>449</v>
      </c>
      <c r="E136" s="337" t="s">
        <v>15729</v>
      </c>
      <c r="F136" s="338">
        <v>45104</v>
      </c>
      <c r="G136" s="337" t="s">
        <v>14833</v>
      </c>
      <c r="H136" s="338">
        <v>45146</v>
      </c>
      <c r="I136" s="337" t="s">
        <v>19695</v>
      </c>
      <c r="J136" s="337" t="s">
        <v>16</v>
      </c>
      <c r="K136" s="337" t="s">
        <v>19695</v>
      </c>
      <c r="L136" s="337" t="s">
        <v>19695</v>
      </c>
      <c r="M136" s="337" t="s">
        <v>19695</v>
      </c>
      <c r="N136" s="337" t="s">
        <v>19695</v>
      </c>
      <c r="O136" s="337" t="s">
        <v>19695</v>
      </c>
      <c r="P136" s="337" t="s">
        <v>19695</v>
      </c>
      <c r="Q136" s="337" t="s">
        <v>19695</v>
      </c>
      <c r="R136" s="337" t="s">
        <v>98</v>
      </c>
      <c r="S136" s="337" t="s">
        <v>1176</v>
      </c>
      <c r="T136" s="337" t="s">
        <v>429</v>
      </c>
      <c r="U136" s="337" t="s">
        <v>6908</v>
      </c>
      <c r="V136" s="337">
        <v>12</v>
      </c>
      <c r="W136" s="337" t="s">
        <v>19695</v>
      </c>
      <c r="X136" s="337" t="s">
        <v>19695</v>
      </c>
      <c r="Y136" s="337" t="s">
        <v>19695</v>
      </c>
      <c r="Z136" s="337" t="s">
        <v>1753</v>
      </c>
      <c r="AA136" s="337" t="s">
        <v>717</v>
      </c>
      <c r="AB136" s="337" t="s">
        <v>718</v>
      </c>
      <c r="AC136" s="337" t="s">
        <v>14877</v>
      </c>
    </row>
    <row r="137" spans="1:29" ht="15.8" x14ac:dyDescent="0.25">
      <c r="A137" s="337" t="s">
        <v>1723</v>
      </c>
      <c r="B137" s="337" t="s">
        <v>14869</v>
      </c>
      <c r="C137" s="337" t="s">
        <v>1725</v>
      </c>
      <c r="D137" s="337" t="s">
        <v>13552</v>
      </c>
      <c r="E137" s="337" t="s">
        <v>14790</v>
      </c>
      <c r="F137" s="338">
        <v>45109</v>
      </c>
      <c r="G137" s="337" t="s">
        <v>14870</v>
      </c>
      <c r="H137" s="338">
        <v>45143</v>
      </c>
      <c r="I137" s="337" t="s">
        <v>19695</v>
      </c>
      <c r="J137" s="337" t="s">
        <v>36</v>
      </c>
      <c r="K137" s="337" t="s">
        <v>19695</v>
      </c>
      <c r="L137" s="337" t="s">
        <v>19695</v>
      </c>
      <c r="M137" s="337" t="s">
        <v>19695</v>
      </c>
      <c r="N137" s="337" t="s">
        <v>19695</v>
      </c>
      <c r="O137" s="337" t="s">
        <v>19695</v>
      </c>
      <c r="P137" s="337" t="s">
        <v>19695</v>
      </c>
      <c r="Q137" s="337" t="s">
        <v>19695</v>
      </c>
      <c r="R137" s="337" t="s">
        <v>35</v>
      </c>
      <c r="S137" s="337" t="s">
        <v>13505</v>
      </c>
      <c r="T137" s="337" t="s">
        <v>14871</v>
      </c>
      <c r="U137" s="337" t="s">
        <v>14872</v>
      </c>
      <c r="V137" s="337">
        <v>10</v>
      </c>
      <c r="W137" s="337" t="s">
        <v>19695</v>
      </c>
      <c r="X137" s="337" t="s">
        <v>19695</v>
      </c>
      <c r="Y137" s="337" t="s">
        <v>19695</v>
      </c>
      <c r="Z137" s="337" t="s">
        <v>1728</v>
      </c>
      <c r="AA137" s="337" t="s">
        <v>717</v>
      </c>
      <c r="AB137" s="337" t="s">
        <v>718</v>
      </c>
      <c r="AC137" s="337" t="s">
        <v>14873</v>
      </c>
    </row>
    <row r="138" spans="1:29" ht="15.8" x14ac:dyDescent="0.25">
      <c r="A138" s="337" t="s">
        <v>1723</v>
      </c>
      <c r="B138" s="337" t="s">
        <v>14874</v>
      </c>
      <c r="C138" s="337" t="s">
        <v>1725</v>
      </c>
      <c r="D138" s="337" t="s">
        <v>13552</v>
      </c>
      <c r="E138" s="337" t="s">
        <v>14875</v>
      </c>
      <c r="F138" s="338">
        <v>45114</v>
      </c>
      <c r="G138" s="337" t="s">
        <v>14870</v>
      </c>
      <c r="H138" s="338">
        <v>45143</v>
      </c>
      <c r="I138" s="337" t="s">
        <v>19695</v>
      </c>
      <c r="J138" s="337" t="s">
        <v>36</v>
      </c>
      <c r="K138" s="337" t="s">
        <v>19695</v>
      </c>
      <c r="L138" s="337" t="s">
        <v>19695</v>
      </c>
      <c r="M138" s="337" t="s">
        <v>19695</v>
      </c>
      <c r="N138" s="337" t="s">
        <v>19695</v>
      </c>
      <c r="O138" s="337" t="s">
        <v>19695</v>
      </c>
      <c r="P138" s="337" t="s">
        <v>19695</v>
      </c>
      <c r="Q138" s="337" t="s">
        <v>19695</v>
      </c>
      <c r="R138" s="337" t="s">
        <v>35</v>
      </c>
      <c r="S138" s="337" t="s">
        <v>13505</v>
      </c>
      <c r="T138" s="337" t="s">
        <v>14871</v>
      </c>
      <c r="U138" s="337" t="s">
        <v>14872</v>
      </c>
      <c r="V138" s="337">
        <v>10</v>
      </c>
      <c r="W138" s="337" t="s">
        <v>19695</v>
      </c>
      <c r="X138" s="337" t="s">
        <v>19695</v>
      </c>
      <c r="Y138" s="337" t="s">
        <v>19695</v>
      </c>
      <c r="Z138" s="337" t="s">
        <v>1728</v>
      </c>
      <c r="AA138" s="337" t="s">
        <v>717</v>
      </c>
      <c r="AB138" s="337" t="s">
        <v>718</v>
      </c>
      <c r="AC138" s="337" t="s">
        <v>14873</v>
      </c>
    </row>
    <row r="139" spans="1:29" ht="15.8" x14ac:dyDescent="0.25">
      <c r="A139" s="337" t="s">
        <v>1723</v>
      </c>
      <c r="B139" s="337" t="s">
        <v>14745</v>
      </c>
      <c r="C139" s="337" t="s">
        <v>1725</v>
      </c>
      <c r="D139" s="337" t="s">
        <v>13552</v>
      </c>
      <c r="E139" s="337" t="s">
        <v>14746</v>
      </c>
      <c r="F139" s="338">
        <v>45128</v>
      </c>
      <c r="G139" s="337" t="s">
        <v>14747</v>
      </c>
      <c r="H139" s="338">
        <v>45138</v>
      </c>
      <c r="I139" s="337" t="s">
        <v>19695</v>
      </c>
      <c r="J139" s="337" t="s">
        <v>36</v>
      </c>
      <c r="K139" s="337" t="s">
        <v>19695</v>
      </c>
      <c r="L139" s="337" t="s">
        <v>19695</v>
      </c>
      <c r="M139" s="337" t="s">
        <v>19695</v>
      </c>
      <c r="N139" s="337" t="s">
        <v>19695</v>
      </c>
      <c r="O139" s="337" t="s">
        <v>19695</v>
      </c>
      <c r="P139" s="337" t="s">
        <v>19695</v>
      </c>
      <c r="Q139" s="337" t="s">
        <v>19695</v>
      </c>
      <c r="R139" s="337" t="s">
        <v>45</v>
      </c>
      <c r="S139" s="337" t="s">
        <v>80</v>
      </c>
      <c r="T139" s="337" t="s">
        <v>377</v>
      </c>
      <c r="U139" s="337" t="s">
        <v>7739</v>
      </c>
      <c r="V139" s="337">
        <v>8</v>
      </c>
      <c r="W139" s="337" t="s">
        <v>19695</v>
      </c>
      <c r="X139" s="337" t="s">
        <v>19695</v>
      </c>
      <c r="Y139" s="337" t="s">
        <v>19695</v>
      </c>
      <c r="Z139" s="337" t="s">
        <v>1728</v>
      </c>
      <c r="AA139" s="337" t="s">
        <v>717</v>
      </c>
      <c r="AB139" s="337" t="s">
        <v>718</v>
      </c>
      <c r="AC139" s="337" t="s">
        <v>14748</v>
      </c>
    </row>
    <row r="140" spans="1:29" ht="15.8" x14ac:dyDescent="0.25">
      <c r="A140" s="337" t="s">
        <v>1723</v>
      </c>
      <c r="B140" s="337" t="s">
        <v>14782</v>
      </c>
      <c r="C140" s="337" t="s">
        <v>1821</v>
      </c>
      <c r="D140" s="337" t="s">
        <v>449</v>
      </c>
      <c r="E140" s="337" t="s">
        <v>14783</v>
      </c>
      <c r="F140" s="338">
        <v>45043</v>
      </c>
      <c r="G140" s="337" t="s">
        <v>14784</v>
      </c>
      <c r="H140" s="338">
        <v>45135</v>
      </c>
      <c r="I140" s="337" t="s">
        <v>19695</v>
      </c>
      <c r="J140" s="337" t="s">
        <v>16</v>
      </c>
      <c r="K140" s="337" t="s">
        <v>19695</v>
      </c>
      <c r="L140" s="337" t="s">
        <v>19695</v>
      </c>
      <c r="M140" s="337" t="s">
        <v>19695</v>
      </c>
      <c r="N140" s="337" t="s">
        <v>19695</v>
      </c>
      <c r="O140" s="337" t="s">
        <v>19695</v>
      </c>
      <c r="P140" s="337" t="s">
        <v>19695</v>
      </c>
      <c r="Q140" s="337" t="s">
        <v>19695</v>
      </c>
      <c r="R140" s="337" t="s">
        <v>112</v>
      </c>
      <c r="S140" s="337" t="s">
        <v>113</v>
      </c>
      <c r="T140" s="337" t="s">
        <v>113</v>
      </c>
      <c r="U140" s="337" t="s">
        <v>4415</v>
      </c>
      <c r="V140" s="337">
        <v>12</v>
      </c>
      <c r="W140" s="337" t="s">
        <v>19695</v>
      </c>
      <c r="X140" s="337" t="s">
        <v>19695</v>
      </c>
      <c r="Y140" s="337" t="s">
        <v>19695</v>
      </c>
      <c r="Z140" s="337" t="s">
        <v>1728</v>
      </c>
      <c r="AA140" s="337" t="s">
        <v>735</v>
      </c>
      <c r="AB140" s="337" t="s">
        <v>718</v>
      </c>
      <c r="AC140" s="337" t="s">
        <v>14769</v>
      </c>
    </row>
    <row r="141" spans="1:29" ht="15.8" x14ac:dyDescent="0.25">
      <c r="A141" s="337" t="s">
        <v>1723</v>
      </c>
      <c r="B141" s="337" t="s">
        <v>14738</v>
      </c>
      <c r="C141" s="337" t="s">
        <v>1725</v>
      </c>
      <c r="D141" s="337" t="s">
        <v>13552</v>
      </c>
      <c r="E141" s="337" t="s">
        <v>14739</v>
      </c>
      <c r="F141" s="338">
        <v>45115</v>
      </c>
      <c r="G141" s="337" t="s">
        <v>14740</v>
      </c>
      <c r="H141" s="338">
        <v>45131</v>
      </c>
      <c r="I141" s="337" t="s">
        <v>19695</v>
      </c>
      <c r="J141" s="337" t="s">
        <v>36</v>
      </c>
      <c r="K141" s="337" t="s">
        <v>19695</v>
      </c>
      <c r="L141" s="337" t="s">
        <v>19695</v>
      </c>
      <c r="M141" s="337" t="s">
        <v>19695</v>
      </c>
      <c r="N141" s="337" t="s">
        <v>19695</v>
      </c>
      <c r="O141" s="337" t="s">
        <v>19695</v>
      </c>
      <c r="P141" s="337" t="s">
        <v>19695</v>
      </c>
      <c r="Q141" s="337" t="s">
        <v>19695</v>
      </c>
      <c r="R141" s="337" t="s">
        <v>3268</v>
      </c>
      <c r="S141" s="337" t="s">
        <v>14741</v>
      </c>
      <c r="T141" s="337" t="s">
        <v>14742</v>
      </c>
      <c r="U141" s="337" t="s">
        <v>14743</v>
      </c>
      <c r="V141" s="337">
        <v>12</v>
      </c>
      <c r="W141" s="337" t="s">
        <v>19695</v>
      </c>
      <c r="X141" s="337" t="s">
        <v>19695</v>
      </c>
      <c r="Y141" s="337" t="s">
        <v>19695</v>
      </c>
      <c r="Z141" s="337" t="s">
        <v>1728</v>
      </c>
      <c r="AA141" s="337" t="s">
        <v>735</v>
      </c>
      <c r="AB141" s="337" t="s">
        <v>718</v>
      </c>
      <c r="AC141" s="337" t="s">
        <v>14744</v>
      </c>
    </row>
    <row r="142" spans="1:29" ht="15.8" x14ac:dyDescent="0.25">
      <c r="A142" s="337" t="s">
        <v>1723</v>
      </c>
      <c r="B142" s="337" t="s">
        <v>14729</v>
      </c>
      <c r="C142" s="337" t="s">
        <v>1725</v>
      </c>
      <c r="D142" s="337" t="s">
        <v>13527</v>
      </c>
      <c r="E142" s="337" t="s">
        <v>14686</v>
      </c>
      <c r="F142" s="338">
        <v>45068</v>
      </c>
      <c r="G142" s="337" t="s">
        <v>14730</v>
      </c>
      <c r="H142" s="338">
        <v>45129</v>
      </c>
      <c r="I142" s="337" t="s">
        <v>19695</v>
      </c>
      <c r="J142" s="337" t="s">
        <v>36</v>
      </c>
      <c r="K142" s="337" t="s">
        <v>19695</v>
      </c>
      <c r="L142" s="337" t="s">
        <v>19695</v>
      </c>
      <c r="M142" s="337" t="s">
        <v>19695</v>
      </c>
      <c r="N142" s="337" t="s">
        <v>19695</v>
      </c>
      <c r="O142" s="337" t="s">
        <v>19695</v>
      </c>
      <c r="P142" s="337" t="s">
        <v>19695</v>
      </c>
      <c r="Q142" s="337" t="s">
        <v>19695</v>
      </c>
      <c r="R142" s="337" t="s">
        <v>130</v>
      </c>
      <c r="S142" s="337" t="s">
        <v>929</v>
      </c>
      <c r="T142" s="337" t="s">
        <v>1312</v>
      </c>
      <c r="U142" s="337" t="s">
        <v>14731</v>
      </c>
      <c r="V142" s="337">
        <v>8</v>
      </c>
      <c r="W142" s="337" t="s">
        <v>19695</v>
      </c>
      <c r="X142" s="337" t="s">
        <v>19695</v>
      </c>
      <c r="Y142" s="337" t="s">
        <v>19695</v>
      </c>
      <c r="Z142" s="337" t="s">
        <v>1728</v>
      </c>
      <c r="AA142" s="337" t="s">
        <v>735</v>
      </c>
      <c r="AB142" s="337" t="s">
        <v>718</v>
      </c>
      <c r="AC142" s="337" t="s">
        <v>14732</v>
      </c>
    </row>
    <row r="143" spans="1:29" ht="15.8" x14ac:dyDescent="0.25">
      <c r="A143" s="337" t="s">
        <v>1723</v>
      </c>
      <c r="B143" s="337" t="s">
        <v>14733</v>
      </c>
      <c r="C143" s="337" t="s">
        <v>1821</v>
      </c>
      <c r="D143" s="337" t="s">
        <v>449</v>
      </c>
      <c r="E143" s="337" t="s">
        <v>14734</v>
      </c>
      <c r="F143" s="338">
        <v>45031</v>
      </c>
      <c r="G143" s="337" t="s">
        <v>14730</v>
      </c>
      <c r="H143" s="338">
        <v>45129</v>
      </c>
      <c r="I143" s="337" t="s">
        <v>19695</v>
      </c>
      <c r="J143" s="337" t="s">
        <v>16</v>
      </c>
      <c r="K143" s="337" t="s">
        <v>19695</v>
      </c>
      <c r="L143" s="337" t="s">
        <v>19695</v>
      </c>
      <c r="M143" s="337" t="s">
        <v>19695</v>
      </c>
      <c r="N143" s="337" t="s">
        <v>19695</v>
      </c>
      <c r="O143" s="337" t="s">
        <v>19695</v>
      </c>
      <c r="P143" s="337" t="s">
        <v>19695</v>
      </c>
      <c r="Q143" s="337" t="s">
        <v>19695</v>
      </c>
      <c r="R143" s="337" t="s">
        <v>144</v>
      </c>
      <c r="S143" s="337" t="s">
        <v>9747</v>
      </c>
      <c r="T143" s="337" t="s">
        <v>14735</v>
      </c>
      <c r="U143" s="337" t="s">
        <v>14736</v>
      </c>
      <c r="V143" s="337">
        <v>18</v>
      </c>
      <c r="W143" s="337" t="s">
        <v>19695</v>
      </c>
      <c r="X143" s="337" t="s">
        <v>19695</v>
      </c>
      <c r="Y143" s="337" t="s">
        <v>19695</v>
      </c>
      <c r="Z143" s="337" t="s">
        <v>1728</v>
      </c>
      <c r="AA143" s="337" t="s">
        <v>717</v>
      </c>
      <c r="AB143" s="337" t="s">
        <v>718</v>
      </c>
      <c r="AC143" s="337" t="s">
        <v>14737</v>
      </c>
    </row>
    <row r="144" spans="1:29" ht="15.8" x14ac:dyDescent="0.25">
      <c r="A144" s="337" t="s">
        <v>1723</v>
      </c>
      <c r="B144" s="337" t="s">
        <v>14713</v>
      </c>
      <c r="C144" s="337" t="s">
        <v>1821</v>
      </c>
      <c r="D144" s="337" t="s">
        <v>449</v>
      </c>
      <c r="E144" s="337" t="s">
        <v>14617</v>
      </c>
      <c r="F144" s="338">
        <v>45056</v>
      </c>
      <c r="G144" s="337" t="s">
        <v>14714</v>
      </c>
      <c r="H144" s="338">
        <v>45127</v>
      </c>
      <c r="I144" s="337" t="s">
        <v>19695</v>
      </c>
      <c r="J144" s="337" t="s">
        <v>16</v>
      </c>
      <c r="K144" s="337" t="s">
        <v>19695</v>
      </c>
      <c r="L144" s="337" t="s">
        <v>19695</v>
      </c>
      <c r="M144" s="337" t="s">
        <v>19695</v>
      </c>
      <c r="N144" s="337" t="s">
        <v>19695</v>
      </c>
      <c r="O144" s="337" t="s">
        <v>19695</v>
      </c>
      <c r="P144" s="337" t="s">
        <v>19695</v>
      </c>
      <c r="Q144" s="337" t="s">
        <v>19695</v>
      </c>
      <c r="R144" s="337" t="s">
        <v>101</v>
      </c>
      <c r="S144" s="337" t="s">
        <v>3763</v>
      </c>
      <c r="T144" s="337" t="s">
        <v>6191</v>
      </c>
      <c r="U144" s="337" t="s">
        <v>6191</v>
      </c>
      <c r="V144" s="337">
        <v>12</v>
      </c>
      <c r="W144" s="337" t="s">
        <v>19695</v>
      </c>
      <c r="X144" s="337" t="s">
        <v>19695</v>
      </c>
      <c r="Y144" s="337" t="s">
        <v>19695</v>
      </c>
      <c r="Z144" s="337" t="s">
        <v>1728</v>
      </c>
      <c r="AA144" s="337" t="s">
        <v>717</v>
      </c>
      <c r="AB144" s="337" t="s">
        <v>718</v>
      </c>
      <c r="AC144" s="337" t="s">
        <v>14715</v>
      </c>
    </row>
    <row r="145" spans="1:29" ht="15.8" x14ac:dyDescent="0.25">
      <c r="A145" s="337" t="s">
        <v>1723</v>
      </c>
      <c r="B145" s="337" t="s">
        <v>15730</v>
      </c>
      <c r="C145" s="337" t="s">
        <v>1725</v>
      </c>
      <c r="D145" s="337" t="s">
        <v>13552</v>
      </c>
      <c r="E145" s="337" t="s">
        <v>13346</v>
      </c>
      <c r="F145" s="338">
        <v>44931</v>
      </c>
      <c r="G145" s="337" t="s">
        <v>14714</v>
      </c>
      <c r="H145" s="338">
        <v>45127</v>
      </c>
      <c r="I145" s="337" t="s">
        <v>19695</v>
      </c>
      <c r="J145" s="337" t="s">
        <v>36</v>
      </c>
      <c r="K145" s="337" t="s">
        <v>19695</v>
      </c>
      <c r="L145" s="337" t="s">
        <v>19695</v>
      </c>
      <c r="M145" s="337" t="s">
        <v>19695</v>
      </c>
      <c r="N145" s="337" t="s">
        <v>19695</v>
      </c>
      <c r="O145" s="337" t="s">
        <v>19695</v>
      </c>
      <c r="P145" s="337" t="s">
        <v>19695</v>
      </c>
      <c r="Q145" s="337" t="s">
        <v>19695</v>
      </c>
      <c r="R145" s="337" t="s">
        <v>105</v>
      </c>
      <c r="S145" s="337" t="s">
        <v>15731</v>
      </c>
      <c r="T145" s="337" t="s">
        <v>15732</v>
      </c>
      <c r="U145" s="337" t="s">
        <v>15732</v>
      </c>
      <c r="V145" s="337">
        <v>34</v>
      </c>
      <c r="W145" s="337" t="s">
        <v>19695</v>
      </c>
      <c r="X145" s="337" t="s">
        <v>19695</v>
      </c>
      <c r="Y145" s="337" t="s">
        <v>19695</v>
      </c>
      <c r="Z145" s="337" t="s">
        <v>1753</v>
      </c>
      <c r="AA145" s="337" t="s">
        <v>1499</v>
      </c>
      <c r="AB145" s="337" t="s">
        <v>718</v>
      </c>
      <c r="AC145" s="337" t="s">
        <v>14910</v>
      </c>
    </row>
    <row r="146" spans="1:29" ht="15.8" x14ac:dyDescent="0.25">
      <c r="A146" s="337" t="s">
        <v>1723</v>
      </c>
      <c r="B146" s="337" t="s">
        <v>14716</v>
      </c>
      <c r="C146" s="337" t="s">
        <v>1821</v>
      </c>
      <c r="D146" s="337" t="s">
        <v>449</v>
      </c>
      <c r="E146" s="337" t="s">
        <v>14617</v>
      </c>
      <c r="F146" s="338">
        <v>45056</v>
      </c>
      <c r="G146" s="337" t="s">
        <v>14717</v>
      </c>
      <c r="H146" s="338">
        <v>45126</v>
      </c>
      <c r="I146" s="337" t="s">
        <v>19695</v>
      </c>
      <c r="J146" s="337" t="s">
        <v>16</v>
      </c>
      <c r="K146" s="337" t="s">
        <v>19695</v>
      </c>
      <c r="L146" s="337" t="s">
        <v>19695</v>
      </c>
      <c r="M146" s="337" t="s">
        <v>19695</v>
      </c>
      <c r="N146" s="337" t="s">
        <v>19695</v>
      </c>
      <c r="O146" s="337" t="s">
        <v>19695</v>
      </c>
      <c r="P146" s="337" t="s">
        <v>19695</v>
      </c>
      <c r="Q146" s="337" t="s">
        <v>19695</v>
      </c>
      <c r="R146" s="337" t="s">
        <v>101</v>
      </c>
      <c r="S146" s="337" t="s">
        <v>3763</v>
      </c>
      <c r="T146" s="337" t="s">
        <v>3765</v>
      </c>
      <c r="U146" s="337" t="s">
        <v>1523</v>
      </c>
      <c r="V146" s="337">
        <v>10</v>
      </c>
      <c r="W146" s="337" t="s">
        <v>19695</v>
      </c>
      <c r="X146" s="337" t="s">
        <v>19695</v>
      </c>
      <c r="Y146" s="337" t="s">
        <v>19695</v>
      </c>
      <c r="Z146" s="337" t="s">
        <v>1728</v>
      </c>
      <c r="AA146" s="337" t="s">
        <v>717</v>
      </c>
      <c r="AB146" s="337" t="s">
        <v>718</v>
      </c>
      <c r="AC146" s="337" t="s">
        <v>14715</v>
      </c>
    </row>
    <row r="147" spans="1:29" ht="15.8" x14ac:dyDescent="0.25">
      <c r="A147" s="337" t="s">
        <v>1723</v>
      </c>
      <c r="B147" s="337" t="s">
        <v>14694</v>
      </c>
      <c r="C147" s="337" t="s">
        <v>1821</v>
      </c>
      <c r="D147" s="337" t="s">
        <v>449</v>
      </c>
      <c r="E147" s="337" t="s">
        <v>14695</v>
      </c>
      <c r="F147" s="338">
        <v>45066</v>
      </c>
      <c r="G147" s="337" t="s">
        <v>14696</v>
      </c>
      <c r="H147" s="338">
        <v>45125</v>
      </c>
      <c r="I147" s="337" t="s">
        <v>19695</v>
      </c>
      <c r="J147" s="337" t="s">
        <v>36</v>
      </c>
      <c r="K147" s="337" t="s">
        <v>19695</v>
      </c>
      <c r="L147" s="337" t="s">
        <v>19695</v>
      </c>
      <c r="M147" s="337" t="s">
        <v>19695</v>
      </c>
      <c r="N147" s="337" t="s">
        <v>19695</v>
      </c>
      <c r="O147" s="337" t="s">
        <v>19695</v>
      </c>
      <c r="P147" s="337" t="s">
        <v>19695</v>
      </c>
      <c r="Q147" s="337" t="s">
        <v>19695</v>
      </c>
      <c r="R147" s="337" t="s">
        <v>52</v>
      </c>
      <c r="S147" s="337" t="s">
        <v>93</v>
      </c>
      <c r="T147" s="337" t="s">
        <v>14697</v>
      </c>
      <c r="U147" s="337" t="s">
        <v>9993</v>
      </c>
      <c r="V147" s="337">
        <v>12</v>
      </c>
      <c r="W147" s="337" t="s">
        <v>19695</v>
      </c>
      <c r="X147" s="337" t="s">
        <v>19695</v>
      </c>
      <c r="Y147" s="337" t="s">
        <v>19695</v>
      </c>
      <c r="Z147" s="337" t="s">
        <v>1728</v>
      </c>
      <c r="AA147" s="337" t="s">
        <v>735</v>
      </c>
      <c r="AB147" s="337" t="s">
        <v>718</v>
      </c>
      <c r="AC147" s="337" t="s">
        <v>14698</v>
      </c>
    </row>
    <row r="148" spans="1:29" ht="15.8" x14ac:dyDescent="0.25">
      <c r="A148" s="337" t="s">
        <v>1723</v>
      </c>
      <c r="B148" s="337" t="s">
        <v>14699</v>
      </c>
      <c r="C148" s="337" t="s">
        <v>1821</v>
      </c>
      <c r="D148" s="337" t="s">
        <v>449</v>
      </c>
      <c r="E148" s="337" t="s">
        <v>13096</v>
      </c>
      <c r="F148" s="338">
        <v>44883</v>
      </c>
      <c r="G148" s="337" t="s">
        <v>14696</v>
      </c>
      <c r="H148" s="338">
        <v>45125</v>
      </c>
      <c r="I148" s="337" t="s">
        <v>19695</v>
      </c>
      <c r="J148" s="337" t="s">
        <v>16</v>
      </c>
      <c r="K148" s="337" t="s">
        <v>19695</v>
      </c>
      <c r="L148" s="337" t="s">
        <v>19695</v>
      </c>
      <c r="M148" s="337" t="s">
        <v>19695</v>
      </c>
      <c r="N148" s="337" t="s">
        <v>19695</v>
      </c>
      <c r="O148" s="337" t="s">
        <v>19695</v>
      </c>
      <c r="P148" s="337" t="s">
        <v>19695</v>
      </c>
      <c r="Q148" s="337" t="s">
        <v>19695</v>
      </c>
      <c r="R148" s="337" t="s">
        <v>52</v>
      </c>
      <c r="S148" s="337" t="s">
        <v>93</v>
      </c>
      <c r="T148" s="337" t="s">
        <v>14697</v>
      </c>
      <c r="U148" s="337" t="s">
        <v>9993</v>
      </c>
      <c r="V148" s="337">
        <v>8</v>
      </c>
      <c r="W148" s="337" t="s">
        <v>19695</v>
      </c>
      <c r="X148" s="337" t="s">
        <v>19695</v>
      </c>
      <c r="Y148" s="337" t="s">
        <v>19695</v>
      </c>
      <c r="Z148" s="337" t="s">
        <v>1728</v>
      </c>
      <c r="AA148" s="337" t="s">
        <v>735</v>
      </c>
      <c r="AB148" s="337" t="s">
        <v>718</v>
      </c>
      <c r="AC148" s="337" t="s">
        <v>14698</v>
      </c>
    </row>
    <row r="149" spans="1:29" ht="15.8" x14ac:dyDescent="0.25">
      <c r="A149" s="337" t="s">
        <v>1723</v>
      </c>
      <c r="B149" s="337" t="s">
        <v>14700</v>
      </c>
      <c r="C149" s="337" t="s">
        <v>1821</v>
      </c>
      <c r="D149" s="337" t="s">
        <v>449</v>
      </c>
      <c r="E149" s="337" t="s">
        <v>14646</v>
      </c>
      <c r="F149" s="338">
        <v>45055</v>
      </c>
      <c r="G149" s="337" t="s">
        <v>14696</v>
      </c>
      <c r="H149" s="338">
        <v>45125</v>
      </c>
      <c r="I149" s="337" t="s">
        <v>19695</v>
      </c>
      <c r="J149" s="337" t="s">
        <v>16</v>
      </c>
      <c r="K149" s="337" t="s">
        <v>19695</v>
      </c>
      <c r="L149" s="337" t="s">
        <v>19695</v>
      </c>
      <c r="M149" s="337" t="s">
        <v>19695</v>
      </c>
      <c r="N149" s="337" t="s">
        <v>19695</v>
      </c>
      <c r="O149" s="337" t="s">
        <v>19695</v>
      </c>
      <c r="P149" s="337" t="s">
        <v>19695</v>
      </c>
      <c r="Q149" s="337" t="s">
        <v>19695</v>
      </c>
      <c r="R149" s="337" t="s">
        <v>52</v>
      </c>
      <c r="S149" s="337" t="s">
        <v>93</v>
      </c>
      <c r="T149" s="337" t="s">
        <v>14697</v>
      </c>
      <c r="U149" s="337" t="s">
        <v>9993</v>
      </c>
      <c r="V149" s="337">
        <v>8</v>
      </c>
      <c r="W149" s="337" t="s">
        <v>19695</v>
      </c>
      <c r="X149" s="337" t="s">
        <v>19695</v>
      </c>
      <c r="Y149" s="337" t="s">
        <v>19695</v>
      </c>
      <c r="Z149" s="337" t="s">
        <v>1728</v>
      </c>
      <c r="AA149" s="337" t="s">
        <v>735</v>
      </c>
      <c r="AB149" s="337" t="s">
        <v>718</v>
      </c>
      <c r="AC149" s="337" t="s">
        <v>14698</v>
      </c>
    </row>
    <row r="150" spans="1:29" ht="15.8" x14ac:dyDescent="0.25">
      <c r="A150" s="337" t="s">
        <v>1723</v>
      </c>
      <c r="B150" s="337" t="s">
        <v>14701</v>
      </c>
      <c r="C150" s="337" t="s">
        <v>1821</v>
      </c>
      <c r="D150" s="337" t="s">
        <v>449</v>
      </c>
      <c r="E150" s="337" t="s">
        <v>14702</v>
      </c>
      <c r="F150" s="338">
        <v>45063</v>
      </c>
      <c r="G150" s="337" t="s">
        <v>14696</v>
      </c>
      <c r="H150" s="338">
        <v>45125</v>
      </c>
      <c r="I150" s="337" t="s">
        <v>19695</v>
      </c>
      <c r="J150" s="337" t="s">
        <v>36</v>
      </c>
      <c r="K150" s="337" t="s">
        <v>19695</v>
      </c>
      <c r="L150" s="337" t="s">
        <v>19695</v>
      </c>
      <c r="M150" s="337" t="s">
        <v>19695</v>
      </c>
      <c r="N150" s="337" t="s">
        <v>19695</v>
      </c>
      <c r="O150" s="337" t="s">
        <v>19695</v>
      </c>
      <c r="P150" s="337" t="s">
        <v>19695</v>
      </c>
      <c r="Q150" s="337" t="s">
        <v>19695</v>
      </c>
      <c r="R150" s="337" t="s">
        <v>130</v>
      </c>
      <c r="S150" s="337" t="s">
        <v>2020</v>
      </c>
      <c r="T150" s="337" t="s">
        <v>2256</v>
      </c>
      <c r="U150" s="337" t="s">
        <v>14703</v>
      </c>
      <c r="V150" s="337">
        <v>8</v>
      </c>
      <c r="W150" s="337" t="s">
        <v>19695</v>
      </c>
      <c r="X150" s="337" t="s">
        <v>19695</v>
      </c>
      <c r="Y150" s="337" t="s">
        <v>19695</v>
      </c>
      <c r="Z150" s="337" t="s">
        <v>1728</v>
      </c>
      <c r="AA150" s="337" t="s">
        <v>717</v>
      </c>
      <c r="AB150" s="337" t="s">
        <v>718</v>
      </c>
      <c r="AC150" s="337" t="s">
        <v>14698</v>
      </c>
    </row>
    <row r="151" spans="1:29" ht="15.8" x14ac:dyDescent="0.25">
      <c r="A151" s="337" t="s">
        <v>1723</v>
      </c>
      <c r="B151" s="337" t="s">
        <v>14704</v>
      </c>
      <c r="C151" s="337" t="s">
        <v>1821</v>
      </c>
      <c r="D151" s="337" t="s">
        <v>449</v>
      </c>
      <c r="E151" s="337" t="s">
        <v>14705</v>
      </c>
      <c r="F151" s="338">
        <v>45062</v>
      </c>
      <c r="G151" s="337" t="s">
        <v>14696</v>
      </c>
      <c r="H151" s="338">
        <v>45125</v>
      </c>
      <c r="I151" s="337" t="s">
        <v>19695</v>
      </c>
      <c r="J151" s="337" t="s">
        <v>36</v>
      </c>
      <c r="K151" s="337" t="s">
        <v>19695</v>
      </c>
      <c r="L151" s="337" t="s">
        <v>19695</v>
      </c>
      <c r="M151" s="337" t="s">
        <v>19695</v>
      </c>
      <c r="N151" s="337" t="s">
        <v>19695</v>
      </c>
      <c r="O151" s="337" t="s">
        <v>19695</v>
      </c>
      <c r="P151" s="337" t="s">
        <v>19695</v>
      </c>
      <c r="Q151" s="337" t="s">
        <v>19695</v>
      </c>
      <c r="R151" s="337" t="s">
        <v>130</v>
      </c>
      <c r="S151" s="337" t="s">
        <v>2020</v>
      </c>
      <c r="T151" s="337" t="s">
        <v>2256</v>
      </c>
      <c r="U151" s="337" t="s">
        <v>2375</v>
      </c>
      <c r="V151" s="337">
        <v>10</v>
      </c>
      <c r="W151" s="337" t="s">
        <v>19695</v>
      </c>
      <c r="X151" s="337" t="s">
        <v>19695</v>
      </c>
      <c r="Y151" s="337" t="s">
        <v>19695</v>
      </c>
      <c r="Z151" s="337" t="s">
        <v>1728</v>
      </c>
      <c r="AA151" s="337" t="s">
        <v>717</v>
      </c>
      <c r="AB151" s="337" t="s">
        <v>718</v>
      </c>
      <c r="AC151" s="337" t="s">
        <v>14698</v>
      </c>
    </row>
    <row r="152" spans="1:29" ht="15.8" x14ac:dyDescent="0.25">
      <c r="A152" s="337" t="s">
        <v>1723</v>
      </c>
      <c r="B152" s="337" t="s">
        <v>14706</v>
      </c>
      <c r="C152" s="337" t="s">
        <v>1821</v>
      </c>
      <c r="D152" s="337" t="s">
        <v>449</v>
      </c>
      <c r="E152" s="337" t="s">
        <v>14707</v>
      </c>
      <c r="F152" s="338">
        <v>45032</v>
      </c>
      <c r="G152" s="337" t="s">
        <v>14696</v>
      </c>
      <c r="H152" s="338">
        <v>45125</v>
      </c>
      <c r="I152" s="337" t="s">
        <v>19695</v>
      </c>
      <c r="J152" s="337" t="s">
        <v>36</v>
      </c>
      <c r="K152" s="337" t="s">
        <v>19695</v>
      </c>
      <c r="L152" s="337" t="s">
        <v>19695</v>
      </c>
      <c r="M152" s="337" t="s">
        <v>19695</v>
      </c>
      <c r="N152" s="337" t="s">
        <v>19695</v>
      </c>
      <c r="O152" s="337" t="s">
        <v>19695</v>
      </c>
      <c r="P152" s="337" t="s">
        <v>19695</v>
      </c>
      <c r="Q152" s="337" t="s">
        <v>19695</v>
      </c>
      <c r="R152" s="337" t="s">
        <v>56</v>
      </c>
      <c r="S152" s="337" t="s">
        <v>57</v>
      </c>
      <c r="T152" s="337" t="s">
        <v>1393</v>
      </c>
      <c r="U152" s="337" t="s">
        <v>14708</v>
      </c>
      <c r="V152" s="337">
        <v>6</v>
      </c>
      <c r="W152" s="337" t="s">
        <v>19695</v>
      </c>
      <c r="X152" s="337" t="s">
        <v>19695</v>
      </c>
      <c r="Y152" s="337" t="s">
        <v>19695</v>
      </c>
      <c r="Z152" s="337" t="s">
        <v>1728</v>
      </c>
      <c r="AA152" s="337" t="s">
        <v>717</v>
      </c>
      <c r="AB152" s="337" t="s">
        <v>718</v>
      </c>
      <c r="AC152" s="337" t="s">
        <v>14698</v>
      </c>
    </row>
    <row r="153" spans="1:29" ht="15.8" x14ac:dyDescent="0.25">
      <c r="A153" s="337" t="s">
        <v>1723</v>
      </c>
      <c r="B153" s="337" t="s">
        <v>15713</v>
      </c>
      <c r="C153" s="337" t="s">
        <v>1725</v>
      </c>
      <c r="D153" s="337" t="s">
        <v>13552</v>
      </c>
      <c r="E153" s="337" t="s">
        <v>14719</v>
      </c>
      <c r="F153" s="338">
        <v>45106</v>
      </c>
      <c r="G153" s="337" t="s">
        <v>15714</v>
      </c>
      <c r="H153" s="338">
        <v>45124</v>
      </c>
      <c r="I153" s="337" t="s">
        <v>19695</v>
      </c>
      <c r="J153" s="337" t="s">
        <v>36</v>
      </c>
      <c r="K153" s="337" t="s">
        <v>19695</v>
      </c>
      <c r="L153" s="337" t="s">
        <v>19695</v>
      </c>
      <c r="M153" s="337" t="s">
        <v>19695</v>
      </c>
      <c r="N153" s="337" t="s">
        <v>19695</v>
      </c>
      <c r="O153" s="337" t="s">
        <v>19695</v>
      </c>
      <c r="P153" s="337" t="s">
        <v>19695</v>
      </c>
      <c r="Q153" s="337" t="s">
        <v>19695</v>
      </c>
      <c r="R153" s="337" t="s">
        <v>75</v>
      </c>
      <c r="S153" s="337" t="s">
        <v>14551</v>
      </c>
      <c r="T153" s="337" t="s">
        <v>15715</v>
      </c>
      <c r="U153" s="337" t="s">
        <v>15716</v>
      </c>
      <c r="V153" s="337">
        <v>10</v>
      </c>
      <c r="W153" s="337" t="s">
        <v>19695</v>
      </c>
      <c r="X153" s="337" t="s">
        <v>19695</v>
      </c>
      <c r="Y153" s="337" t="s">
        <v>19695</v>
      </c>
      <c r="Z153" s="337" t="s">
        <v>1753</v>
      </c>
      <c r="AA153" s="337" t="s">
        <v>735</v>
      </c>
      <c r="AB153" s="337" t="s">
        <v>718</v>
      </c>
      <c r="AC153" s="337" t="s">
        <v>15717</v>
      </c>
    </row>
    <row r="154" spans="1:29" ht="15.8" x14ac:dyDescent="0.25">
      <c r="A154" s="337" t="s">
        <v>1723</v>
      </c>
      <c r="B154" s="337" t="s">
        <v>14778</v>
      </c>
      <c r="C154" s="337" t="s">
        <v>1821</v>
      </c>
      <c r="D154" s="337" t="s">
        <v>449</v>
      </c>
      <c r="E154" s="337" t="s">
        <v>14666</v>
      </c>
      <c r="F154" s="338">
        <v>45051</v>
      </c>
      <c r="G154" s="337" t="s">
        <v>14739</v>
      </c>
      <c r="H154" s="338">
        <v>45115</v>
      </c>
      <c r="I154" s="337" t="s">
        <v>19695</v>
      </c>
      <c r="J154" s="337" t="s">
        <v>36</v>
      </c>
      <c r="K154" s="337" t="s">
        <v>19695</v>
      </c>
      <c r="L154" s="337" t="s">
        <v>19695</v>
      </c>
      <c r="M154" s="337" t="s">
        <v>19695</v>
      </c>
      <c r="N154" s="337" t="s">
        <v>19695</v>
      </c>
      <c r="O154" s="337" t="s">
        <v>19695</v>
      </c>
      <c r="P154" s="337" t="s">
        <v>19695</v>
      </c>
      <c r="Q154" s="337" t="s">
        <v>19695</v>
      </c>
      <c r="R154" s="337" t="s">
        <v>112</v>
      </c>
      <c r="S154" s="337" t="s">
        <v>113</v>
      </c>
      <c r="T154" s="337" t="s">
        <v>3318</v>
      </c>
      <c r="U154" s="337" t="s">
        <v>11828</v>
      </c>
      <c r="V154" s="337">
        <v>24</v>
      </c>
      <c r="W154" s="337" t="s">
        <v>19695</v>
      </c>
      <c r="X154" s="337" t="s">
        <v>19695</v>
      </c>
      <c r="Y154" s="337" t="s">
        <v>19695</v>
      </c>
      <c r="Z154" s="337" t="s">
        <v>1728</v>
      </c>
      <c r="AA154" s="337" t="s">
        <v>735</v>
      </c>
      <c r="AB154" s="337" t="s">
        <v>718</v>
      </c>
      <c r="AC154" s="337" t="s">
        <v>14769</v>
      </c>
    </row>
    <row r="155" spans="1:29" ht="15.8" x14ac:dyDescent="0.25">
      <c r="A155" s="337" t="s">
        <v>1723</v>
      </c>
      <c r="B155" s="337" t="s">
        <v>14688</v>
      </c>
      <c r="C155" s="337" t="s">
        <v>1821</v>
      </c>
      <c r="D155" s="337" t="s">
        <v>449</v>
      </c>
      <c r="E155" s="337" t="s">
        <v>14666</v>
      </c>
      <c r="F155" s="338">
        <v>45051</v>
      </c>
      <c r="G155" s="337" t="s">
        <v>14689</v>
      </c>
      <c r="H155" s="338">
        <v>45112</v>
      </c>
      <c r="I155" s="337" t="s">
        <v>19695</v>
      </c>
      <c r="J155" s="337" t="s">
        <v>16</v>
      </c>
      <c r="K155" s="337" t="s">
        <v>19695</v>
      </c>
      <c r="L155" s="337" t="s">
        <v>19695</v>
      </c>
      <c r="M155" s="337" t="s">
        <v>19695</v>
      </c>
      <c r="N155" s="337" t="s">
        <v>19695</v>
      </c>
      <c r="O155" s="337" t="s">
        <v>19695</v>
      </c>
      <c r="P155" s="337" t="s">
        <v>19695</v>
      </c>
      <c r="Q155" s="337" t="s">
        <v>19695</v>
      </c>
      <c r="R155" s="337" t="s">
        <v>112</v>
      </c>
      <c r="S155" s="337" t="s">
        <v>452</v>
      </c>
      <c r="T155" s="337" t="s">
        <v>452</v>
      </c>
      <c r="U155" s="337" t="s">
        <v>1711</v>
      </c>
      <c r="V155" s="337">
        <v>10</v>
      </c>
      <c r="W155" s="337" t="s">
        <v>19695</v>
      </c>
      <c r="X155" s="337" t="s">
        <v>19695</v>
      </c>
      <c r="Y155" s="337" t="s">
        <v>19695</v>
      </c>
      <c r="Z155" s="337" t="s">
        <v>1728</v>
      </c>
      <c r="AA155" s="337" t="s">
        <v>735</v>
      </c>
      <c r="AB155" s="337" t="s">
        <v>718</v>
      </c>
      <c r="AC155" s="337" t="s">
        <v>14690</v>
      </c>
    </row>
    <row r="156" spans="1:29" ht="15.8" x14ac:dyDescent="0.25">
      <c r="A156" s="337" t="s">
        <v>1723</v>
      </c>
      <c r="B156" s="337" t="s">
        <v>14759</v>
      </c>
      <c r="C156" s="337" t="s">
        <v>1821</v>
      </c>
      <c r="D156" s="337" t="s">
        <v>449</v>
      </c>
      <c r="E156" s="337" t="s">
        <v>13318</v>
      </c>
      <c r="F156" s="338">
        <v>44962</v>
      </c>
      <c r="G156" s="337" t="s">
        <v>14689</v>
      </c>
      <c r="H156" s="338">
        <v>45112</v>
      </c>
      <c r="I156" s="337" t="s">
        <v>19695</v>
      </c>
      <c r="J156" s="337" t="s">
        <v>36</v>
      </c>
      <c r="K156" s="337" t="s">
        <v>19695</v>
      </c>
      <c r="L156" s="337" t="s">
        <v>19695</v>
      </c>
      <c r="M156" s="337" t="s">
        <v>19695</v>
      </c>
      <c r="N156" s="337" t="s">
        <v>19695</v>
      </c>
      <c r="O156" s="337" t="s">
        <v>19695</v>
      </c>
      <c r="P156" s="337" t="s">
        <v>19695</v>
      </c>
      <c r="Q156" s="337" t="s">
        <v>19695</v>
      </c>
      <c r="R156" s="337" t="s">
        <v>1999</v>
      </c>
      <c r="S156" s="337" t="s">
        <v>2772</v>
      </c>
      <c r="T156" s="337" t="s">
        <v>2772</v>
      </c>
      <c r="U156" s="337" t="s">
        <v>14760</v>
      </c>
      <c r="V156" s="337">
        <v>8</v>
      </c>
      <c r="W156" s="337" t="s">
        <v>19695</v>
      </c>
      <c r="X156" s="337" t="s">
        <v>19695</v>
      </c>
      <c r="Y156" s="337" t="s">
        <v>19695</v>
      </c>
      <c r="Z156" s="337" t="s">
        <v>1728</v>
      </c>
      <c r="AA156" s="337" t="s">
        <v>717</v>
      </c>
      <c r="AB156" s="337" t="s">
        <v>718</v>
      </c>
      <c r="AC156" s="337" t="s">
        <v>14761</v>
      </c>
    </row>
    <row r="157" spans="1:29" ht="15.8" x14ac:dyDescent="0.25">
      <c r="A157" s="337" t="s">
        <v>1723</v>
      </c>
      <c r="B157" s="337" t="s">
        <v>14718</v>
      </c>
      <c r="C157" s="337" t="s">
        <v>1821</v>
      </c>
      <c r="D157" s="337" t="s">
        <v>449</v>
      </c>
      <c r="E157" s="337" t="s">
        <v>14719</v>
      </c>
      <c r="F157" s="338">
        <v>45106</v>
      </c>
      <c r="G157" s="337" t="s">
        <v>14720</v>
      </c>
      <c r="H157" s="338">
        <v>45111</v>
      </c>
      <c r="I157" s="337" t="s">
        <v>19695</v>
      </c>
      <c r="J157" s="337" t="s">
        <v>16</v>
      </c>
      <c r="K157" s="337" t="s">
        <v>19695</v>
      </c>
      <c r="L157" s="337" t="s">
        <v>19695</v>
      </c>
      <c r="M157" s="337" t="s">
        <v>19695</v>
      </c>
      <c r="N157" s="337" t="s">
        <v>19695</v>
      </c>
      <c r="O157" s="337" t="s">
        <v>19695</v>
      </c>
      <c r="P157" s="337" t="s">
        <v>19695</v>
      </c>
      <c r="Q157" s="337" t="s">
        <v>19695</v>
      </c>
      <c r="R157" s="337" t="s">
        <v>52</v>
      </c>
      <c r="S157" s="337" t="s">
        <v>69</v>
      </c>
      <c r="T157" s="337" t="s">
        <v>69</v>
      </c>
      <c r="U157" s="337" t="s">
        <v>14721</v>
      </c>
      <c r="V157" s="337">
        <v>10</v>
      </c>
      <c r="W157" s="337" t="s">
        <v>19695</v>
      </c>
      <c r="X157" s="337" t="s">
        <v>19695</v>
      </c>
      <c r="Y157" s="337" t="s">
        <v>19695</v>
      </c>
      <c r="Z157" s="337" t="s">
        <v>1728</v>
      </c>
      <c r="AA157" s="337" t="s">
        <v>717</v>
      </c>
      <c r="AB157" s="337" t="s">
        <v>718</v>
      </c>
      <c r="AC157" s="337" t="s">
        <v>14722</v>
      </c>
    </row>
    <row r="158" spans="1:29" ht="15.8" x14ac:dyDescent="0.25">
      <c r="A158" s="337" t="s">
        <v>1723</v>
      </c>
      <c r="B158" s="337" t="s">
        <v>14762</v>
      </c>
      <c r="C158" s="337" t="s">
        <v>1821</v>
      </c>
      <c r="D158" s="337" t="s">
        <v>449</v>
      </c>
      <c r="E158" s="337" t="s">
        <v>13610</v>
      </c>
      <c r="F158" s="338">
        <v>45082</v>
      </c>
      <c r="G158" s="337" t="s">
        <v>14763</v>
      </c>
      <c r="H158" s="338">
        <v>45110</v>
      </c>
      <c r="I158" s="337" t="s">
        <v>19695</v>
      </c>
      <c r="J158" s="337" t="s">
        <v>16</v>
      </c>
      <c r="K158" s="337" t="s">
        <v>19695</v>
      </c>
      <c r="L158" s="337" t="s">
        <v>19695</v>
      </c>
      <c r="M158" s="337" t="s">
        <v>19695</v>
      </c>
      <c r="N158" s="337" t="s">
        <v>19695</v>
      </c>
      <c r="O158" s="337" t="s">
        <v>19695</v>
      </c>
      <c r="P158" s="337" t="s">
        <v>19695</v>
      </c>
      <c r="Q158" s="337" t="s">
        <v>19695</v>
      </c>
      <c r="R158" s="337" t="s">
        <v>139</v>
      </c>
      <c r="S158" s="337" t="s">
        <v>813</v>
      </c>
      <c r="T158" s="337" t="s">
        <v>14764</v>
      </c>
      <c r="U158" s="337" t="s">
        <v>14765</v>
      </c>
      <c r="V158" s="337">
        <v>8</v>
      </c>
      <c r="W158" s="337" t="s">
        <v>19695</v>
      </c>
      <c r="X158" s="337" t="s">
        <v>19695</v>
      </c>
      <c r="Y158" s="337" t="s">
        <v>19695</v>
      </c>
      <c r="Z158" s="337" t="s">
        <v>1728</v>
      </c>
      <c r="AA158" s="337" t="s">
        <v>717</v>
      </c>
      <c r="AB158" s="337" t="s">
        <v>718</v>
      </c>
      <c r="AC158" s="337" t="s">
        <v>14761</v>
      </c>
    </row>
    <row r="159" spans="1:29" ht="15.8" x14ac:dyDescent="0.25">
      <c r="A159" s="337" t="s">
        <v>1723</v>
      </c>
      <c r="B159" s="337" t="s">
        <v>14885</v>
      </c>
      <c r="C159" s="337" t="s">
        <v>1725</v>
      </c>
      <c r="D159" s="337" t="s">
        <v>13552</v>
      </c>
      <c r="E159" s="337" t="s">
        <v>14886</v>
      </c>
      <c r="F159" s="338">
        <v>45079</v>
      </c>
      <c r="G159" s="337" t="s">
        <v>14790</v>
      </c>
      <c r="H159" s="338">
        <v>45109</v>
      </c>
      <c r="I159" s="337" t="s">
        <v>19695</v>
      </c>
      <c r="J159" s="337" t="s">
        <v>36</v>
      </c>
      <c r="K159" s="337" t="s">
        <v>19695</v>
      </c>
      <c r="L159" s="337" t="s">
        <v>19695</v>
      </c>
      <c r="M159" s="337" t="s">
        <v>19695</v>
      </c>
      <c r="N159" s="337" t="s">
        <v>19695</v>
      </c>
      <c r="O159" s="337" t="s">
        <v>19695</v>
      </c>
      <c r="P159" s="337" t="s">
        <v>19695</v>
      </c>
      <c r="Q159" s="337" t="s">
        <v>19695</v>
      </c>
      <c r="R159" s="337" t="s">
        <v>1741</v>
      </c>
      <c r="S159" s="337" t="s">
        <v>10903</v>
      </c>
      <c r="T159" s="337" t="s">
        <v>14887</v>
      </c>
      <c r="U159" s="337" t="s">
        <v>1701</v>
      </c>
      <c r="V159" s="337">
        <v>12</v>
      </c>
      <c r="W159" s="337" t="s">
        <v>19695</v>
      </c>
      <c r="X159" s="337" t="s">
        <v>19695</v>
      </c>
      <c r="Y159" s="337" t="s">
        <v>19695</v>
      </c>
      <c r="Z159" s="337" t="s">
        <v>1728</v>
      </c>
      <c r="AA159" s="337" t="s">
        <v>717</v>
      </c>
      <c r="AB159" s="337" t="s">
        <v>718</v>
      </c>
      <c r="AC159" s="337" t="s">
        <v>14884</v>
      </c>
    </row>
    <row r="160" spans="1:29" ht="15.8" x14ac:dyDescent="0.25">
      <c r="A160" s="337" t="s">
        <v>1723</v>
      </c>
      <c r="B160" s="337" t="s">
        <v>14676</v>
      </c>
      <c r="C160" s="337" t="s">
        <v>1821</v>
      </c>
      <c r="D160" s="337" t="s">
        <v>449</v>
      </c>
      <c r="E160" s="337" t="s">
        <v>14677</v>
      </c>
      <c r="F160" s="338">
        <v>45097</v>
      </c>
      <c r="G160" s="337" t="s">
        <v>14678</v>
      </c>
      <c r="H160" s="338">
        <v>45108</v>
      </c>
      <c r="I160" s="337" t="s">
        <v>19695</v>
      </c>
      <c r="J160" s="337" t="s">
        <v>36</v>
      </c>
      <c r="K160" s="337" t="s">
        <v>19695</v>
      </c>
      <c r="L160" s="337" t="s">
        <v>19695</v>
      </c>
      <c r="M160" s="337" t="s">
        <v>19695</v>
      </c>
      <c r="N160" s="337" t="s">
        <v>19695</v>
      </c>
      <c r="O160" s="337" t="s">
        <v>19695</v>
      </c>
      <c r="P160" s="337" t="s">
        <v>19695</v>
      </c>
      <c r="Q160" s="337" t="s">
        <v>19695</v>
      </c>
      <c r="R160" s="337" t="s">
        <v>35</v>
      </c>
      <c r="S160" s="337" t="s">
        <v>13362</v>
      </c>
      <c r="T160" s="337" t="s">
        <v>1029</v>
      </c>
      <c r="U160" s="337" t="s">
        <v>14679</v>
      </c>
      <c r="V160" s="337">
        <v>8</v>
      </c>
      <c r="W160" s="337" t="s">
        <v>19695</v>
      </c>
      <c r="X160" s="337" t="s">
        <v>19695</v>
      </c>
      <c r="Y160" s="337" t="s">
        <v>19695</v>
      </c>
      <c r="Z160" s="337" t="s">
        <v>1728</v>
      </c>
      <c r="AA160" s="337" t="s">
        <v>717</v>
      </c>
      <c r="AB160" s="337" t="s">
        <v>718</v>
      </c>
      <c r="AC160" s="337" t="s">
        <v>14680</v>
      </c>
    </row>
    <row r="161" spans="1:29" ht="15.8" x14ac:dyDescent="0.25">
      <c r="A161" s="337" t="s">
        <v>1723</v>
      </c>
      <c r="B161" s="337" t="s">
        <v>15700</v>
      </c>
      <c r="C161" s="337" t="s">
        <v>1821</v>
      </c>
      <c r="D161" s="337" t="s">
        <v>449</v>
      </c>
      <c r="E161" s="337" t="s">
        <v>14632</v>
      </c>
      <c r="F161" s="338">
        <v>45075</v>
      </c>
      <c r="G161" s="337" t="s">
        <v>14823</v>
      </c>
      <c r="H161" s="338">
        <v>45107</v>
      </c>
      <c r="I161" s="337" t="s">
        <v>19695</v>
      </c>
      <c r="J161" s="337" t="s">
        <v>36</v>
      </c>
      <c r="K161" s="337" t="s">
        <v>19695</v>
      </c>
      <c r="L161" s="337" t="s">
        <v>19695</v>
      </c>
      <c r="M161" s="337" t="s">
        <v>19695</v>
      </c>
      <c r="N161" s="337" t="s">
        <v>19695</v>
      </c>
      <c r="O161" s="337" t="s">
        <v>19695</v>
      </c>
      <c r="P161" s="337" t="s">
        <v>19695</v>
      </c>
      <c r="Q161" s="337" t="s">
        <v>19695</v>
      </c>
      <c r="R161" s="337" t="s">
        <v>98</v>
      </c>
      <c r="S161" s="337" t="s">
        <v>1176</v>
      </c>
      <c r="T161" s="337" t="s">
        <v>15701</v>
      </c>
      <c r="U161" s="337" t="s">
        <v>15702</v>
      </c>
      <c r="V161" s="337">
        <v>12</v>
      </c>
      <c r="W161" s="337" t="s">
        <v>19695</v>
      </c>
      <c r="X161" s="337" t="s">
        <v>19695</v>
      </c>
      <c r="Y161" s="337" t="s">
        <v>19695</v>
      </c>
      <c r="Z161" s="337" t="s">
        <v>1753</v>
      </c>
      <c r="AA161" s="337" t="s">
        <v>717</v>
      </c>
      <c r="AB161" s="337" t="s">
        <v>718</v>
      </c>
      <c r="AC161" s="337" t="s">
        <v>14761</v>
      </c>
    </row>
    <row r="162" spans="1:29" ht="15.8" x14ac:dyDescent="0.25">
      <c r="A162" s="337" t="s">
        <v>1723</v>
      </c>
      <c r="B162" s="337" t="s">
        <v>14668</v>
      </c>
      <c r="C162" s="337" t="s">
        <v>1725</v>
      </c>
      <c r="D162" s="337" t="s">
        <v>13552</v>
      </c>
      <c r="E162" s="337" t="s">
        <v>14669</v>
      </c>
      <c r="F162" s="338">
        <v>45027</v>
      </c>
      <c r="G162" s="337" t="s">
        <v>14670</v>
      </c>
      <c r="H162" s="338">
        <v>45105</v>
      </c>
      <c r="I162" s="337" t="s">
        <v>19695</v>
      </c>
      <c r="J162" s="337" t="s">
        <v>16</v>
      </c>
      <c r="K162" s="337" t="s">
        <v>19695</v>
      </c>
      <c r="L162" s="337" t="s">
        <v>19695</v>
      </c>
      <c r="M162" s="337" t="s">
        <v>19695</v>
      </c>
      <c r="N162" s="337" t="s">
        <v>19695</v>
      </c>
      <c r="O162" s="337" t="s">
        <v>19695</v>
      </c>
      <c r="P162" s="337" t="s">
        <v>19695</v>
      </c>
      <c r="Q162" s="337" t="s">
        <v>19695</v>
      </c>
      <c r="R162" s="337" t="s">
        <v>45</v>
      </c>
      <c r="S162" s="337" t="s">
        <v>1824</v>
      </c>
      <c r="T162" s="337" t="s">
        <v>2089</v>
      </c>
      <c r="U162" s="337" t="s">
        <v>2089</v>
      </c>
      <c r="V162" s="337">
        <v>8</v>
      </c>
      <c r="W162" s="337" t="s">
        <v>19695</v>
      </c>
      <c r="X162" s="337" t="s">
        <v>19695</v>
      </c>
      <c r="Y162" s="337" t="s">
        <v>19695</v>
      </c>
      <c r="Z162" s="337" t="s">
        <v>1728</v>
      </c>
      <c r="AA162" s="337" t="s">
        <v>717</v>
      </c>
      <c r="AB162" s="337" t="s">
        <v>718</v>
      </c>
      <c r="AC162" s="337" t="s">
        <v>14671</v>
      </c>
    </row>
    <row r="163" spans="1:29" ht="15.8" x14ac:dyDescent="0.25">
      <c r="A163" s="337" t="s">
        <v>1723</v>
      </c>
      <c r="B163" s="337" t="s">
        <v>14859</v>
      </c>
      <c r="C163" s="337" t="s">
        <v>1821</v>
      </c>
      <c r="D163" s="337" t="s">
        <v>449</v>
      </c>
      <c r="E163" s="337" t="s">
        <v>14641</v>
      </c>
      <c r="F163" s="338">
        <v>45092</v>
      </c>
      <c r="G163" s="337" t="s">
        <v>14860</v>
      </c>
      <c r="H163" s="338">
        <v>45102</v>
      </c>
      <c r="I163" s="337" t="s">
        <v>19695</v>
      </c>
      <c r="J163" s="337" t="s">
        <v>36</v>
      </c>
      <c r="K163" s="337" t="s">
        <v>19695</v>
      </c>
      <c r="L163" s="337" t="s">
        <v>19695</v>
      </c>
      <c r="M163" s="337" t="s">
        <v>19695</v>
      </c>
      <c r="N163" s="337" t="s">
        <v>19695</v>
      </c>
      <c r="O163" s="337" t="s">
        <v>19695</v>
      </c>
      <c r="P163" s="337" t="s">
        <v>19695</v>
      </c>
      <c r="Q163" s="337" t="s">
        <v>19695</v>
      </c>
      <c r="R163" s="337" t="s">
        <v>35</v>
      </c>
      <c r="S163" s="337" t="s">
        <v>13362</v>
      </c>
      <c r="T163" s="337" t="s">
        <v>1029</v>
      </c>
      <c r="U163" s="337" t="s">
        <v>11366</v>
      </c>
      <c r="V163" s="337">
        <v>8</v>
      </c>
      <c r="W163" s="337" t="s">
        <v>19695</v>
      </c>
      <c r="X163" s="337" t="s">
        <v>19695</v>
      </c>
      <c r="Y163" s="337" t="s">
        <v>19695</v>
      </c>
      <c r="Z163" s="337" t="s">
        <v>1728</v>
      </c>
      <c r="AA163" s="337" t="s">
        <v>735</v>
      </c>
      <c r="AB163" s="337" t="s">
        <v>718</v>
      </c>
      <c r="AC163" s="337" t="s">
        <v>14858</v>
      </c>
    </row>
    <row r="164" spans="1:29" ht="15.8" x14ac:dyDescent="0.25">
      <c r="A164" s="337" t="s">
        <v>1723</v>
      </c>
      <c r="B164" s="337" t="s">
        <v>14659</v>
      </c>
      <c r="C164" s="337" t="s">
        <v>1725</v>
      </c>
      <c r="D164" s="337" t="s">
        <v>1730</v>
      </c>
      <c r="E164" s="337" t="s">
        <v>14660</v>
      </c>
      <c r="F164" s="338">
        <v>45091</v>
      </c>
      <c r="G164" s="337" t="s">
        <v>14661</v>
      </c>
      <c r="H164" s="338">
        <v>45101</v>
      </c>
      <c r="I164" s="337" t="s">
        <v>19695</v>
      </c>
      <c r="J164" s="337" t="s">
        <v>16</v>
      </c>
      <c r="K164" s="337" t="s">
        <v>19695</v>
      </c>
      <c r="L164" s="337" t="s">
        <v>19695</v>
      </c>
      <c r="M164" s="337" t="s">
        <v>19695</v>
      </c>
      <c r="N164" s="337" t="s">
        <v>19695</v>
      </c>
      <c r="O164" s="337" t="s">
        <v>19695</v>
      </c>
      <c r="P164" s="337" t="s">
        <v>19695</v>
      </c>
      <c r="Q164" s="337" t="s">
        <v>19695</v>
      </c>
      <c r="R164" s="337" t="s">
        <v>35</v>
      </c>
      <c r="S164" s="337" t="s">
        <v>77</v>
      </c>
      <c r="T164" s="337" t="s">
        <v>997</v>
      </c>
      <c r="U164" s="337" t="s">
        <v>14662</v>
      </c>
      <c r="V164" s="337">
        <v>10</v>
      </c>
      <c r="W164" s="337" t="s">
        <v>19695</v>
      </c>
      <c r="X164" s="337" t="s">
        <v>19695</v>
      </c>
      <c r="Y164" s="337" t="s">
        <v>19695</v>
      </c>
      <c r="Z164" s="337" t="s">
        <v>1728</v>
      </c>
      <c r="AA164" s="337" t="s">
        <v>717</v>
      </c>
      <c r="AB164" s="337" t="s">
        <v>718</v>
      </c>
      <c r="AC164" s="337" t="s">
        <v>14663</v>
      </c>
    </row>
    <row r="165" spans="1:29" ht="15.8" x14ac:dyDescent="0.25">
      <c r="A165" s="337" t="s">
        <v>1723</v>
      </c>
      <c r="B165" s="337" t="s">
        <v>15806</v>
      </c>
      <c r="C165" s="337" t="s">
        <v>1725</v>
      </c>
      <c r="D165" s="337" t="s">
        <v>13552</v>
      </c>
      <c r="E165" s="337" t="s">
        <v>15807</v>
      </c>
      <c r="F165" s="338">
        <v>45065</v>
      </c>
      <c r="G165" s="337" t="s">
        <v>15808</v>
      </c>
      <c r="H165" s="338">
        <v>45099</v>
      </c>
      <c r="I165" s="337" t="s">
        <v>19695</v>
      </c>
      <c r="J165" s="337" t="s">
        <v>36</v>
      </c>
      <c r="K165" s="337" t="s">
        <v>19695</v>
      </c>
      <c r="L165" s="337" t="s">
        <v>19695</v>
      </c>
      <c r="M165" s="337" t="s">
        <v>19695</v>
      </c>
      <c r="N165" s="337" t="s">
        <v>19695</v>
      </c>
      <c r="O165" s="337" t="s">
        <v>19695</v>
      </c>
      <c r="P165" s="337" t="s">
        <v>19695</v>
      </c>
      <c r="Q165" s="337" t="s">
        <v>19695</v>
      </c>
      <c r="R165" s="337" t="s">
        <v>1999</v>
      </c>
      <c r="S165" s="337" t="s">
        <v>2772</v>
      </c>
      <c r="T165" s="337" t="s">
        <v>15809</v>
      </c>
      <c r="U165" s="337" t="s">
        <v>15810</v>
      </c>
      <c r="V165" s="337">
        <v>12</v>
      </c>
      <c r="W165" s="337" t="s">
        <v>19695</v>
      </c>
      <c r="X165" s="337" t="s">
        <v>19695</v>
      </c>
      <c r="Y165" s="337" t="s">
        <v>19695</v>
      </c>
      <c r="Z165" s="337" t="s">
        <v>1753</v>
      </c>
      <c r="AA165" s="337" t="s">
        <v>766</v>
      </c>
      <c r="AB165" s="337" t="s">
        <v>718</v>
      </c>
      <c r="AC165" s="337" t="s">
        <v>15114</v>
      </c>
    </row>
    <row r="166" spans="1:29" ht="15.8" x14ac:dyDescent="0.25">
      <c r="A166" s="337" t="s">
        <v>1723</v>
      </c>
      <c r="B166" s="337" t="s">
        <v>14861</v>
      </c>
      <c r="C166" s="337" t="s">
        <v>1821</v>
      </c>
      <c r="D166" s="337" t="s">
        <v>449</v>
      </c>
      <c r="E166" s="337" t="s">
        <v>14862</v>
      </c>
      <c r="F166" s="338">
        <v>45085</v>
      </c>
      <c r="G166" s="337" t="s">
        <v>14677</v>
      </c>
      <c r="H166" s="338">
        <v>45097</v>
      </c>
      <c r="I166" s="337" t="s">
        <v>19695</v>
      </c>
      <c r="J166" s="337" t="s">
        <v>16</v>
      </c>
      <c r="K166" s="337" t="s">
        <v>19695</v>
      </c>
      <c r="L166" s="337" t="s">
        <v>19695</v>
      </c>
      <c r="M166" s="337" t="s">
        <v>19695</v>
      </c>
      <c r="N166" s="337" t="s">
        <v>19695</v>
      </c>
      <c r="O166" s="337" t="s">
        <v>19695</v>
      </c>
      <c r="P166" s="337" t="s">
        <v>19695</v>
      </c>
      <c r="Q166" s="337" t="s">
        <v>19695</v>
      </c>
      <c r="R166" s="337" t="s">
        <v>35</v>
      </c>
      <c r="S166" s="337" t="s">
        <v>13362</v>
      </c>
      <c r="T166" s="337" t="s">
        <v>1029</v>
      </c>
      <c r="U166" s="337" t="s">
        <v>11366</v>
      </c>
      <c r="V166" s="337">
        <v>8</v>
      </c>
      <c r="W166" s="337" t="s">
        <v>19695</v>
      </c>
      <c r="X166" s="337" t="s">
        <v>19695</v>
      </c>
      <c r="Y166" s="337" t="s">
        <v>19695</v>
      </c>
      <c r="Z166" s="337" t="s">
        <v>1728</v>
      </c>
      <c r="AA166" s="337" t="s">
        <v>735</v>
      </c>
      <c r="AB166" s="337" t="s">
        <v>718</v>
      </c>
      <c r="AC166" s="337" t="s">
        <v>14858</v>
      </c>
    </row>
    <row r="167" spans="1:29" ht="15.8" x14ac:dyDescent="0.25">
      <c r="A167" s="337" t="s">
        <v>1723</v>
      </c>
      <c r="B167" s="337" t="s">
        <v>14650</v>
      </c>
      <c r="C167" s="337" t="s">
        <v>1821</v>
      </c>
      <c r="D167" s="337" t="s">
        <v>449</v>
      </c>
      <c r="E167" s="337" t="s">
        <v>14651</v>
      </c>
      <c r="F167" s="338">
        <v>45058</v>
      </c>
      <c r="G167" s="337" t="s">
        <v>14652</v>
      </c>
      <c r="H167" s="338">
        <v>45094</v>
      </c>
      <c r="I167" s="337" t="s">
        <v>19695</v>
      </c>
      <c r="J167" s="337" t="s">
        <v>16</v>
      </c>
      <c r="K167" s="337" t="s">
        <v>19695</v>
      </c>
      <c r="L167" s="337" t="s">
        <v>19695</v>
      </c>
      <c r="M167" s="337" t="s">
        <v>19695</v>
      </c>
      <c r="N167" s="337" t="s">
        <v>19695</v>
      </c>
      <c r="O167" s="337" t="s">
        <v>19695</v>
      </c>
      <c r="P167" s="337" t="s">
        <v>19695</v>
      </c>
      <c r="Q167" s="337" t="s">
        <v>19695</v>
      </c>
      <c r="R167" s="337" t="s">
        <v>15</v>
      </c>
      <c r="S167" s="337" t="s">
        <v>1086</v>
      </c>
      <c r="T167" s="337" t="s">
        <v>1086</v>
      </c>
      <c r="U167" s="337" t="s">
        <v>4352</v>
      </c>
      <c r="V167" s="337">
        <v>8</v>
      </c>
      <c r="W167" s="337" t="s">
        <v>19695</v>
      </c>
      <c r="X167" s="337" t="s">
        <v>19695</v>
      </c>
      <c r="Y167" s="337" t="s">
        <v>19695</v>
      </c>
      <c r="Z167" s="337" t="s">
        <v>1728</v>
      </c>
      <c r="AA167" s="337" t="s">
        <v>717</v>
      </c>
      <c r="AB167" s="337" t="s">
        <v>718</v>
      </c>
      <c r="AC167" s="337" t="s">
        <v>14653</v>
      </c>
    </row>
    <row r="168" spans="1:29" ht="15.8" x14ac:dyDescent="0.25">
      <c r="A168" s="337" t="s">
        <v>1723</v>
      </c>
      <c r="B168" s="337" t="s">
        <v>14640</v>
      </c>
      <c r="C168" s="337" t="s">
        <v>1725</v>
      </c>
      <c r="D168" s="337" t="s">
        <v>13552</v>
      </c>
      <c r="E168" s="337" t="s">
        <v>13609</v>
      </c>
      <c r="F168" s="338">
        <v>45061</v>
      </c>
      <c r="G168" s="337" t="s">
        <v>14641</v>
      </c>
      <c r="H168" s="338">
        <v>45092</v>
      </c>
      <c r="I168" s="337" t="s">
        <v>19695</v>
      </c>
      <c r="J168" s="337" t="s">
        <v>16</v>
      </c>
      <c r="K168" s="337" t="s">
        <v>19695</v>
      </c>
      <c r="L168" s="337" t="s">
        <v>19695</v>
      </c>
      <c r="M168" s="337" t="s">
        <v>19695</v>
      </c>
      <c r="N168" s="337" t="s">
        <v>19695</v>
      </c>
      <c r="O168" s="337" t="s">
        <v>19695</v>
      </c>
      <c r="P168" s="337" t="s">
        <v>19695</v>
      </c>
      <c r="Q168" s="337" t="s">
        <v>19695</v>
      </c>
      <c r="R168" s="337" t="s">
        <v>98</v>
      </c>
      <c r="S168" s="337" t="s">
        <v>1176</v>
      </c>
      <c r="T168" s="337" t="s">
        <v>14642</v>
      </c>
      <c r="U168" s="337" t="s">
        <v>14643</v>
      </c>
      <c r="V168" s="337">
        <v>8</v>
      </c>
      <c r="W168" s="337" t="s">
        <v>19695</v>
      </c>
      <c r="X168" s="337" t="s">
        <v>19695</v>
      </c>
      <c r="Y168" s="337" t="s">
        <v>19695</v>
      </c>
      <c r="Z168" s="337" t="s">
        <v>1728</v>
      </c>
      <c r="AA168" s="337" t="s">
        <v>717</v>
      </c>
      <c r="AB168" s="337" t="s">
        <v>718</v>
      </c>
      <c r="AC168" s="337" t="s">
        <v>14644</v>
      </c>
    </row>
    <row r="169" spans="1:29" ht="15.8" x14ac:dyDescent="0.25">
      <c r="A169" s="337" t="s">
        <v>1723</v>
      </c>
      <c r="B169" s="337" t="s">
        <v>14645</v>
      </c>
      <c r="C169" s="337" t="s">
        <v>1821</v>
      </c>
      <c r="D169" s="337" t="s">
        <v>449</v>
      </c>
      <c r="E169" s="337" t="s">
        <v>14646</v>
      </c>
      <c r="F169" s="338">
        <v>45055</v>
      </c>
      <c r="G169" s="337" t="s">
        <v>14641</v>
      </c>
      <c r="H169" s="338">
        <v>45092</v>
      </c>
      <c r="I169" s="337" t="s">
        <v>19695</v>
      </c>
      <c r="J169" s="337" t="s">
        <v>36</v>
      </c>
      <c r="K169" s="337" t="s">
        <v>19695</v>
      </c>
      <c r="L169" s="337" t="s">
        <v>19695</v>
      </c>
      <c r="M169" s="337" t="s">
        <v>19695</v>
      </c>
      <c r="N169" s="337" t="s">
        <v>19695</v>
      </c>
      <c r="O169" s="337" t="s">
        <v>19695</v>
      </c>
      <c r="P169" s="337" t="s">
        <v>19695</v>
      </c>
      <c r="Q169" s="337" t="s">
        <v>19695</v>
      </c>
      <c r="R169" s="337" t="s">
        <v>920</v>
      </c>
      <c r="S169" s="337" t="s">
        <v>6089</v>
      </c>
      <c r="T169" s="337" t="s">
        <v>14647</v>
      </c>
      <c r="U169" s="337" t="s">
        <v>14648</v>
      </c>
      <c r="V169" s="337">
        <v>16</v>
      </c>
      <c r="W169" s="337" t="s">
        <v>19695</v>
      </c>
      <c r="X169" s="337" t="s">
        <v>19695</v>
      </c>
      <c r="Y169" s="337" t="s">
        <v>19695</v>
      </c>
      <c r="Z169" s="337" t="s">
        <v>1728</v>
      </c>
      <c r="AA169" s="337" t="s">
        <v>735</v>
      </c>
      <c r="AB169" s="337" t="s">
        <v>718</v>
      </c>
      <c r="AC169" s="337" t="s">
        <v>14649</v>
      </c>
    </row>
    <row r="170" spans="1:29" ht="15.8" x14ac:dyDescent="0.25">
      <c r="A170" s="337" t="s">
        <v>1723</v>
      </c>
      <c r="B170" s="337" t="s">
        <v>14681</v>
      </c>
      <c r="C170" s="337" t="s">
        <v>1725</v>
      </c>
      <c r="D170" s="337" t="s">
        <v>13552</v>
      </c>
      <c r="E170" s="337" t="s">
        <v>14682</v>
      </c>
      <c r="F170" s="338">
        <v>45078</v>
      </c>
      <c r="G170" s="337" t="s">
        <v>14641</v>
      </c>
      <c r="H170" s="338">
        <v>45092</v>
      </c>
      <c r="I170" s="337" t="s">
        <v>19695</v>
      </c>
      <c r="J170" s="337" t="s">
        <v>16</v>
      </c>
      <c r="K170" s="337" t="s">
        <v>19695</v>
      </c>
      <c r="L170" s="337" t="s">
        <v>19695</v>
      </c>
      <c r="M170" s="337" t="s">
        <v>19695</v>
      </c>
      <c r="N170" s="337" t="s">
        <v>19695</v>
      </c>
      <c r="O170" s="337" t="s">
        <v>19695</v>
      </c>
      <c r="P170" s="337" t="s">
        <v>19695</v>
      </c>
      <c r="Q170" s="337" t="s">
        <v>19695</v>
      </c>
      <c r="R170" s="337" t="s">
        <v>15</v>
      </c>
      <c r="S170" s="337" t="s">
        <v>1529</v>
      </c>
      <c r="T170" s="337" t="s">
        <v>1529</v>
      </c>
      <c r="U170" s="337" t="s">
        <v>2238</v>
      </c>
      <c r="V170" s="337">
        <v>8</v>
      </c>
      <c r="W170" s="337" t="s">
        <v>19695</v>
      </c>
      <c r="X170" s="337" t="s">
        <v>19695</v>
      </c>
      <c r="Y170" s="337" t="s">
        <v>19695</v>
      </c>
      <c r="Z170" s="337" t="s">
        <v>1728</v>
      </c>
      <c r="AA170" s="337" t="s">
        <v>717</v>
      </c>
      <c r="AB170" s="337" t="s">
        <v>718</v>
      </c>
      <c r="AC170" s="337" t="s">
        <v>14683</v>
      </c>
    </row>
    <row r="171" spans="1:29" ht="15.8" x14ac:dyDescent="0.25">
      <c r="A171" s="337" t="s">
        <v>1723</v>
      </c>
      <c r="B171" s="337" t="s">
        <v>14684</v>
      </c>
      <c r="C171" s="337" t="s">
        <v>1725</v>
      </c>
      <c r="D171" s="337" t="s">
        <v>13552</v>
      </c>
      <c r="E171" s="337" t="s">
        <v>14682</v>
      </c>
      <c r="F171" s="338">
        <v>45078</v>
      </c>
      <c r="G171" s="337" t="s">
        <v>14641</v>
      </c>
      <c r="H171" s="338">
        <v>45092</v>
      </c>
      <c r="I171" s="337" t="s">
        <v>19695</v>
      </c>
      <c r="J171" s="337" t="s">
        <v>36</v>
      </c>
      <c r="K171" s="337" t="s">
        <v>19695</v>
      </c>
      <c r="L171" s="337" t="s">
        <v>19695</v>
      </c>
      <c r="M171" s="337" t="s">
        <v>19695</v>
      </c>
      <c r="N171" s="337" t="s">
        <v>19695</v>
      </c>
      <c r="O171" s="337" t="s">
        <v>19695</v>
      </c>
      <c r="P171" s="337" t="s">
        <v>19695</v>
      </c>
      <c r="Q171" s="337" t="s">
        <v>19695</v>
      </c>
      <c r="R171" s="337" t="s">
        <v>15</v>
      </c>
      <c r="S171" s="337" t="s">
        <v>1529</v>
      </c>
      <c r="T171" s="337" t="s">
        <v>1529</v>
      </c>
      <c r="U171" s="337" t="s">
        <v>1176</v>
      </c>
      <c r="V171" s="337">
        <v>8</v>
      </c>
      <c r="W171" s="337" t="s">
        <v>19695</v>
      </c>
      <c r="X171" s="337" t="s">
        <v>19695</v>
      </c>
      <c r="Y171" s="337" t="s">
        <v>19695</v>
      </c>
      <c r="Z171" s="337" t="s">
        <v>1728</v>
      </c>
      <c r="AA171" s="337" t="s">
        <v>717</v>
      </c>
      <c r="AB171" s="337" t="s">
        <v>718</v>
      </c>
      <c r="AC171" s="337" t="s">
        <v>14683</v>
      </c>
    </row>
    <row r="172" spans="1:29" ht="15.8" x14ac:dyDescent="0.25">
      <c r="A172" s="337" t="s">
        <v>1723</v>
      </c>
      <c r="B172" s="337" t="s">
        <v>14685</v>
      </c>
      <c r="C172" s="337" t="s">
        <v>1725</v>
      </c>
      <c r="D172" s="337" t="s">
        <v>13552</v>
      </c>
      <c r="E172" s="337" t="s">
        <v>14686</v>
      </c>
      <c r="F172" s="338">
        <v>45068</v>
      </c>
      <c r="G172" s="337" t="s">
        <v>14641</v>
      </c>
      <c r="H172" s="338">
        <v>45092</v>
      </c>
      <c r="I172" s="337" t="s">
        <v>19695</v>
      </c>
      <c r="J172" s="337" t="s">
        <v>16</v>
      </c>
      <c r="K172" s="337" t="s">
        <v>19695</v>
      </c>
      <c r="L172" s="337" t="s">
        <v>19695</v>
      </c>
      <c r="M172" s="337" t="s">
        <v>19695</v>
      </c>
      <c r="N172" s="337" t="s">
        <v>19695</v>
      </c>
      <c r="O172" s="337" t="s">
        <v>19695</v>
      </c>
      <c r="P172" s="337" t="s">
        <v>19695</v>
      </c>
      <c r="Q172" s="337" t="s">
        <v>19695</v>
      </c>
      <c r="R172" s="337" t="s">
        <v>15</v>
      </c>
      <c r="S172" s="337" t="s">
        <v>1203</v>
      </c>
      <c r="T172" s="337" t="s">
        <v>3394</v>
      </c>
      <c r="U172" s="337" t="s">
        <v>1465</v>
      </c>
      <c r="V172" s="337">
        <v>8</v>
      </c>
      <c r="W172" s="337" t="s">
        <v>19695</v>
      </c>
      <c r="X172" s="337" t="s">
        <v>19695</v>
      </c>
      <c r="Y172" s="337" t="s">
        <v>19695</v>
      </c>
      <c r="Z172" s="337" t="s">
        <v>1728</v>
      </c>
      <c r="AA172" s="337" t="s">
        <v>717</v>
      </c>
      <c r="AB172" s="337" t="s">
        <v>718</v>
      </c>
      <c r="AC172" s="337" t="s">
        <v>14683</v>
      </c>
    </row>
    <row r="173" spans="1:29" ht="15.8" x14ac:dyDescent="0.25">
      <c r="A173" s="337" t="s">
        <v>1723</v>
      </c>
      <c r="B173" s="337" t="s">
        <v>14687</v>
      </c>
      <c r="C173" s="337" t="s">
        <v>1725</v>
      </c>
      <c r="D173" s="337" t="s">
        <v>13552</v>
      </c>
      <c r="E173" s="337" t="s">
        <v>14682</v>
      </c>
      <c r="F173" s="338">
        <v>45078</v>
      </c>
      <c r="G173" s="337" t="s">
        <v>14641</v>
      </c>
      <c r="H173" s="338">
        <v>45092</v>
      </c>
      <c r="I173" s="337" t="s">
        <v>19695</v>
      </c>
      <c r="J173" s="337" t="s">
        <v>16</v>
      </c>
      <c r="K173" s="337" t="s">
        <v>19695</v>
      </c>
      <c r="L173" s="337" t="s">
        <v>19695</v>
      </c>
      <c r="M173" s="337" t="s">
        <v>19695</v>
      </c>
      <c r="N173" s="337" t="s">
        <v>19695</v>
      </c>
      <c r="O173" s="337" t="s">
        <v>19695</v>
      </c>
      <c r="P173" s="337" t="s">
        <v>19695</v>
      </c>
      <c r="Q173" s="337" t="s">
        <v>19695</v>
      </c>
      <c r="R173" s="337" t="s">
        <v>15</v>
      </c>
      <c r="S173" s="337" t="s">
        <v>1203</v>
      </c>
      <c r="T173" s="337" t="s">
        <v>3394</v>
      </c>
      <c r="U173" s="337" t="s">
        <v>1465</v>
      </c>
      <c r="V173" s="337">
        <v>8</v>
      </c>
      <c r="W173" s="337" t="s">
        <v>19695</v>
      </c>
      <c r="X173" s="337" t="s">
        <v>19695</v>
      </c>
      <c r="Y173" s="337" t="s">
        <v>19695</v>
      </c>
      <c r="Z173" s="337" t="s">
        <v>1728</v>
      </c>
      <c r="AA173" s="337" t="s">
        <v>717</v>
      </c>
      <c r="AB173" s="337" t="s">
        <v>718</v>
      </c>
      <c r="AC173" s="337" t="s">
        <v>14683</v>
      </c>
    </row>
    <row r="174" spans="1:29" ht="15.8" x14ac:dyDescent="0.25">
      <c r="A174" s="337" t="s">
        <v>1723</v>
      </c>
      <c r="B174" s="337" t="s">
        <v>14672</v>
      </c>
      <c r="C174" s="337" t="s">
        <v>1821</v>
      </c>
      <c r="D174" s="337" t="s">
        <v>449</v>
      </c>
      <c r="E174" s="337" t="s">
        <v>13609</v>
      </c>
      <c r="F174" s="338">
        <v>45061</v>
      </c>
      <c r="G174" s="337" t="s">
        <v>14673</v>
      </c>
      <c r="H174" s="338">
        <v>45088</v>
      </c>
      <c r="I174" s="337" t="s">
        <v>19695</v>
      </c>
      <c r="J174" s="337" t="s">
        <v>36</v>
      </c>
      <c r="K174" s="337" t="s">
        <v>19695</v>
      </c>
      <c r="L174" s="337" t="s">
        <v>19695</v>
      </c>
      <c r="M174" s="337" t="s">
        <v>19695</v>
      </c>
      <c r="N174" s="337" t="s">
        <v>19695</v>
      </c>
      <c r="O174" s="337" t="s">
        <v>19695</v>
      </c>
      <c r="P174" s="337" t="s">
        <v>19695</v>
      </c>
      <c r="Q174" s="337" t="s">
        <v>19695</v>
      </c>
      <c r="R174" s="337" t="s">
        <v>35</v>
      </c>
      <c r="S174" s="337" t="s">
        <v>13362</v>
      </c>
      <c r="T174" s="337" t="s">
        <v>5318</v>
      </c>
      <c r="U174" s="337" t="s">
        <v>14674</v>
      </c>
      <c r="V174" s="337">
        <v>8</v>
      </c>
      <c r="W174" s="337" t="s">
        <v>19695</v>
      </c>
      <c r="X174" s="337" t="s">
        <v>19695</v>
      </c>
      <c r="Y174" s="337" t="s">
        <v>19695</v>
      </c>
      <c r="Z174" s="337" t="s">
        <v>1728</v>
      </c>
      <c r="AA174" s="337" t="s">
        <v>717</v>
      </c>
      <c r="AB174" s="337" t="s">
        <v>718</v>
      </c>
      <c r="AC174" s="337" t="s">
        <v>14675</v>
      </c>
    </row>
    <row r="175" spans="1:29" ht="15.8" x14ac:dyDescent="0.25">
      <c r="A175" s="337" t="s">
        <v>1723</v>
      </c>
      <c r="B175" s="337" t="s">
        <v>15811</v>
      </c>
      <c r="C175" s="337" t="s">
        <v>1725</v>
      </c>
      <c r="D175" s="337" t="s">
        <v>13552</v>
      </c>
      <c r="E175" s="337" t="s">
        <v>14666</v>
      </c>
      <c r="F175" s="338">
        <v>45051</v>
      </c>
      <c r="G175" s="337" t="s">
        <v>15812</v>
      </c>
      <c r="H175" s="338">
        <v>45087</v>
      </c>
      <c r="I175" s="337" t="s">
        <v>19695</v>
      </c>
      <c r="J175" s="337" t="s">
        <v>16</v>
      </c>
      <c r="K175" s="337" t="s">
        <v>19695</v>
      </c>
      <c r="L175" s="337" t="s">
        <v>19695</v>
      </c>
      <c r="M175" s="337" t="s">
        <v>19695</v>
      </c>
      <c r="N175" s="337" t="s">
        <v>19695</v>
      </c>
      <c r="O175" s="337" t="s">
        <v>19695</v>
      </c>
      <c r="P175" s="337" t="s">
        <v>19695</v>
      </c>
      <c r="Q175" s="337" t="s">
        <v>19695</v>
      </c>
      <c r="R175" s="337" t="s">
        <v>1999</v>
      </c>
      <c r="S175" s="337" t="s">
        <v>1999</v>
      </c>
      <c r="T175" s="337" t="s">
        <v>15813</v>
      </c>
      <c r="U175" s="337" t="s">
        <v>15814</v>
      </c>
      <c r="V175" s="337">
        <v>12</v>
      </c>
      <c r="W175" s="337" t="s">
        <v>19695</v>
      </c>
      <c r="X175" s="337" t="s">
        <v>19695</v>
      </c>
      <c r="Y175" s="337" t="s">
        <v>19695</v>
      </c>
      <c r="Z175" s="337" t="s">
        <v>1753</v>
      </c>
      <c r="AA175" s="337" t="s">
        <v>766</v>
      </c>
      <c r="AB175" s="337" t="s">
        <v>718</v>
      </c>
      <c r="AC175" s="337" t="s">
        <v>15114</v>
      </c>
    </row>
    <row r="176" spans="1:29" ht="15.8" x14ac:dyDescent="0.25">
      <c r="A176" s="337" t="s">
        <v>1723</v>
      </c>
      <c r="B176" s="337" t="s">
        <v>13608</v>
      </c>
      <c r="C176" s="337" t="s">
        <v>1725</v>
      </c>
      <c r="D176" s="337" t="s">
        <v>13552</v>
      </c>
      <c r="E176" s="337" t="s">
        <v>13609</v>
      </c>
      <c r="F176" s="338">
        <v>45061</v>
      </c>
      <c r="G176" s="337" t="s">
        <v>13610</v>
      </c>
      <c r="H176" s="338">
        <v>45082</v>
      </c>
      <c r="I176" s="337" t="s">
        <v>19695</v>
      </c>
      <c r="J176" s="337" t="s">
        <v>36</v>
      </c>
      <c r="K176" s="337" t="s">
        <v>19695</v>
      </c>
      <c r="L176" s="337" t="s">
        <v>19695</v>
      </c>
      <c r="M176" s="337" t="s">
        <v>19695</v>
      </c>
      <c r="N176" s="337" t="s">
        <v>19695</v>
      </c>
      <c r="O176" s="337" t="s">
        <v>19695</v>
      </c>
      <c r="P176" s="337" t="s">
        <v>19695</v>
      </c>
      <c r="Q176" s="337" t="s">
        <v>19695</v>
      </c>
      <c r="R176" s="337" t="s">
        <v>15</v>
      </c>
      <c r="S176" s="337" t="s">
        <v>1086</v>
      </c>
      <c r="T176" s="337" t="s">
        <v>13611</v>
      </c>
      <c r="U176" s="337" t="s">
        <v>13612</v>
      </c>
      <c r="V176" s="337">
        <v>10</v>
      </c>
      <c r="W176" s="337" t="s">
        <v>19695</v>
      </c>
      <c r="X176" s="337" t="s">
        <v>19695</v>
      </c>
      <c r="Y176" s="337" t="s">
        <v>19695</v>
      </c>
      <c r="Z176" s="337" t="s">
        <v>1728</v>
      </c>
      <c r="AA176" s="337" t="s">
        <v>717</v>
      </c>
      <c r="AB176" s="337" t="s">
        <v>718</v>
      </c>
      <c r="AC176" s="337" t="s">
        <v>13607</v>
      </c>
    </row>
    <row r="177" spans="1:29" ht="15.8" x14ac:dyDescent="0.25">
      <c r="A177" s="337" t="s">
        <v>1723</v>
      </c>
      <c r="B177" s="337" t="s">
        <v>15733</v>
      </c>
      <c r="C177" s="337" t="s">
        <v>1725</v>
      </c>
      <c r="D177" s="337" t="s">
        <v>13552</v>
      </c>
      <c r="E177" s="337" t="s">
        <v>13301</v>
      </c>
      <c r="F177" s="338">
        <v>44967</v>
      </c>
      <c r="G177" s="337" t="s">
        <v>13610</v>
      </c>
      <c r="H177" s="338">
        <v>45082</v>
      </c>
      <c r="I177" s="337" t="s">
        <v>19695</v>
      </c>
      <c r="J177" s="337" t="s">
        <v>36</v>
      </c>
      <c r="K177" s="337" t="s">
        <v>19695</v>
      </c>
      <c r="L177" s="337" t="s">
        <v>19695</v>
      </c>
      <c r="M177" s="337" t="s">
        <v>19695</v>
      </c>
      <c r="N177" s="337" t="s">
        <v>19695</v>
      </c>
      <c r="O177" s="337" t="s">
        <v>19695</v>
      </c>
      <c r="P177" s="337" t="s">
        <v>19695</v>
      </c>
      <c r="Q177" s="337" t="s">
        <v>19695</v>
      </c>
      <c r="R177" s="337" t="s">
        <v>105</v>
      </c>
      <c r="S177" s="337" t="s">
        <v>3812</v>
      </c>
      <c r="T177" s="337" t="s">
        <v>2165</v>
      </c>
      <c r="U177" s="337" t="s">
        <v>2165</v>
      </c>
      <c r="V177" s="337">
        <v>12</v>
      </c>
      <c r="W177" s="337" t="s">
        <v>19695</v>
      </c>
      <c r="X177" s="337" t="s">
        <v>19695</v>
      </c>
      <c r="Y177" s="337" t="s">
        <v>19695</v>
      </c>
      <c r="Z177" s="337" t="s">
        <v>1753</v>
      </c>
      <c r="AA177" s="337" t="s">
        <v>1499</v>
      </c>
      <c r="AB177" s="337" t="s">
        <v>718</v>
      </c>
      <c r="AC177" s="337" t="s">
        <v>14910</v>
      </c>
    </row>
    <row r="178" spans="1:29" ht="15.8" x14ac:dyDescent="0.25">
      <c r="A178" s="337" t="s">
        <v>1723</v>
      </c>
      <c r="B178" s="337" t="s">
        <v>15706</v>
      </c>
      <c r="C178" s="337" t="s">
        <v>1725</v>
      </c>
      <c r="D178" s="337" t="s">
        <v>13552</v>
      </c>
      <c r="E178" s="337" t="s">
        <v>12877</v>
      </c>
      <c r="F178" s="338">
        <v>44930</v>
      </c>
      <c r="G178" s="337" t="s">
        <v>15707</v>
      </c>
      <c r="H178" s="338">
        <v>45081</v>
      </c>
      <c r="I178" s="337" t="s">
        <v>19695</v>
      </c>
      <c r="J178" s="337" t="s">
        <v>16</v>
      </c>
      <c r="K178" s="337" t="s">
        <v>19695</v>
      </c>
      <c r="L178" s="337" t="s">
        <v>19695</v>
      </c>
      <c r="M178" s="337" t="s">
        <v>19695</v>
      </c>
      <c r="N178" s="337" t="s">
        <v>19695</v>
      </c>
      <c r="O178" s="337" t="s">
        <v>19695</v>
      </c>
      <c r="P178" s="337" t="s">
        <v>19695</v>
      </c>
      <c r="Q178" s="337" t="s">
        <v>19695</v>
      </c>
      <c r="R178" s="337" t="s">
        <v>134</v>
      </c>
      <c r="S178" s="337" t="s">
        <v>451</v>
      </c>
      <c r="T178" s="337" t="s">
        <v>2765</v>
      </c>
      <c r="U178" s="337" t="s">
        <v>15708</v>
      </c>
      <c r="V178" s="337">
        <v>30</v>
      </c>
      <c r="W178" s="337" t="s">
        <v>19695</v>
      </c>
      <c r="X178" s="337" t="s">
        <v>19695</v>
      </c>
      <c r="Y178" s="337" t="s">
        <v>19695</v>
      </c>
      <c r="Z178" s="337" t="s">
        <v>1753</v>
      </c>
      <c r="AA178" s="337" t="s">
        <v>766</v>
      </c>
      <c r="AB178" s="337" t="s">
        <v>718</v>
      </c>
      <c r="AC178" s="337" t="s">
        <v>14788</v>
      </c>
    </row>
    <row r="179" spans="1:29" ht="15.8" x14ac:dyDescent="0.25">
      <c r="A179" s="337" t="s">
        <v>1723</v>
      </c>
      <c r="B179" s="337" t="s">
        <v>14766</v>
      </c>
      <c r="C179" s="337" t="s">
        <v>1821</v>
      </c>
      <c r="D179" s="337" t="s">
        <v>449</v>
      </c>
      <c r="E179" s="337" t="s">
        <v>13354</v>
      </c>
      <c r="F179" s="338">
        <v>44952</v>
      </c>
      <c r="G179" s="337" t="s">
        <v>14767</v>
      </c>
      <c r="H179" s="338">
        <v>45076</v>
      </c>
      <c r="I179" s="337" t="s">
        <v>19695</v>
      </c>
      <c r="J179" s="337" t="s">
        <v>16</v>
      </c>
      <c r="K179" s="337" t="s">
        <v>19695</v>
      </c>
      <c r="L179" s="337" t="s">
        <v>19695</v>
      </c>
      <c r="M179" s="337" t="s">
        <v>19695</v>
      </c>
      <c r="N179" s="337" t="s">
        <v>19695</v>
      </c>
      <c r="O179" s="337" t="s">
        <v>19695</v>
      </c>
      <c r="P179" s="337" t="s">
        <v>19695</v>
      </c>
      <c r="Q179" s="337" t="s">
        <v>19695</v>
      </c>
      <c r="R179" s="337" t="s">
        <v>144</v>
      </c>
      <c r="S179" s="337" t="s">
        <v>829</v>
      </c>
      <c r="T179" s="337" t="s">
        <v>4363</v>
      </c>
      <c r="U179" s="337" t="s">
        <v>14768</v>
      </c>
      <c r="V179" s="337">
        <v>6</v>
      </c>
      <c r="W179" s="337" t="s">
        <v>19695</v>
      </c>
      <c r="X179" s="337" t="s">
        <v>19695</v>
      </c>
      <c r="Y179" s="337" t="s">
        <v>19695</v>
      </c>
      <c r="Z179" s="337" t="s">
        <v>1728</v>
      </c>
      <c r="AA179" s="337" t="s">
        <v>717</v>
      </c>
      <c r="AB179" s="337" t="s">
        <v>718</v>
      </c>
      <c r="AC179" s="337" t="s">
        <v>14769</v>
      </c>
    </row>
    <row r="180" spans="1:29" ht="15.8" x14ac:dyDescent="0.25">
      <c r="A180" s="337" t="s">
        <v>1723</v>
      </c>
      <c r="B180" s="337" t="s">
        <v>15686</v>
      </c>
      <c r="C180" s="337" t="s">
        <v>1821</v>
      </c>
      <c r="D180" s="337" t="s">
        <v>449</v>
      </c>
      <c r="E180" s="337" t="s">
        <v>14631</v>
      </c>
      <c r="F180" s="338">
        <v>45059</v>
      </c>
      <c r="G180" s="337" t="s">
        <v>14767</v>
      </c>
      <c r="H180" s="338">
        <v>45076</v>
      </c>
      <c r="I180" s="337" t="s">
        <v>19695</v>
      </c>
      <c r="J180" s="337" t="s">
        <v>16</v>
      </c>
      <c r="K180" s="337" t="s">
        <v>19695</v>
      </c>
      <c r="L180" s="337" t="s">
        <v>19695</v>
      </c>
      <c r="M180" s="337" t="s">
        <v>19695</v>
      </c>
      <c r="N180" s="337" t="s">
        <v>19695</v>
      </c>
      <c r="O180" s="337" t="s">
        <v>19695</v>
      </c>
      <c r="P180" s="337" t="s">
        <v>19695</v>
      </c>
      <c r="Q180" s="337" t="s">
        <v>19695</v>
      </c>
      <c r="R180" s="337" t="s">
        <v>35</v>
      </c>
      <c r="S180" s="337" t="s">
        <v>10251</v>
      </c>
      <c r="T180" s="337" t="s">
        <v>1001</v>
      </c>
      <c r="U180" s="337" t="s">
        <v>6071</v>
      </c>
      <c r="V180" s="337">
        <v>6</v>
      </c>
      <c r="W180" s="337" t="s">
        <v>19695</v>
      </c>
      <c r="X180" s="337" t="s">
        <v>19695</v>
      </c>
      <c r="Y180" s="337" t="s">
        <v>19695</v>
      </c>
      <c r="Z180" s="337" t="s">
        <v>1753</v>
      </c>
      <c r="AA180" s="337" t="s">
        <v>735</v>
      </c>
      <c r="AB180" s="337" t="s">
        <v>718</v>
      </c>
      <c r="AC180" s="337" t="s">
        <v>15685</v>
      </c>
    </row>
    <row r="181" spans="1:29" ht="15.8" x14ac:dyDescent="0.25">
      <c r="A181" s="337" t="s">
        <v>1723</v>
      </c>
      <c r="B181" s="337" t="s">
        <v>15781</v>
      </c>
      <c r="C181" s="337" t="s">
        <v>1725</v>
      </c>
      <c r="D181" s="337" t="s">
        <v>13552</v>
      </c>
      <c r="E181" s="337" t="s">
        <v>15026</v>
      </c>
      <c r="F181" s="338">
        <v>45041</v>
      </c>
      <c r="G181" s="337" t="s">
        <v>14767</v>
      </c>
      <c r="H181" s="338">
        <v>45076</v>
      </c>
      <c r="I181" s="337" t="s">
        <v>19695</v>
      </c>
      <c r="J181" s="337" t="s">
        <v>36</v>
      </c>
      <c r="K181" s="337" t="s">
        <v>19695</v>
      </c>
      <c r="L181" s="337" t="s">
        <v>19695</v>
      </c>
      <c r="M181" s="337" t="s">
        <v>19695</v>
      </c>
      <c r="N181" s="337" t="s">
        <v>19695</v>
      </c>
      <c r="O181" s="337" t="s">
        <v>19695</v>
      </c>
      <c r="P181" s="337" t="s">
        <v>19695</v>
      </c>
      <c r="Q181" s="337" t="s">
        <v>19695</v>
      </c>
      <c r="R181" s="337" t="s">
        <v>1999</v>
      </c>
      <c r="S181" s="337" t="s">
        <v>2772</v>
      </c>
      <c r="T181" s="337" t="s">
        <v>15782</v>
      </c>
      <c r="U181" s="337" t="s">
        <v>15783</v>
      </c>
      <c r="V181" s="337">
        <v>30</v>
      </c>
      <c r="W181" s="337" t="s">
        <v>19695</v>
      </c>
      <c r="X181" s="337" t="s">
        <v>19695</v>
      </c>
      <c r="Y181" s="337" t="s">
        <v>19695</v>
      </c>
      <c r="Z181" s="337" t="s">
        <v>1753</v>
      </c>
      <c r="AA181" s="337" t="s">
        <v>766</v>
      </c>
      <c r="AB181" s="337" t="s">
        <v>718</v>
      </c>
      <c r="AC181" s="337" t="s">
        <v>15784</v>
      </c>
    </row>
    <row r="182" spans="1:29" ht="15.8" x14ac:dyDescent="0.25">
      <c r="A182" s="337" t="s">
        <v>1723</v>
      </c>
      <c r="B182" s="337" t="s">
        <v>14630</v>
      </c>
      <c r="C182" s="337" t="s">
        <v>1821</v>
      </c>
      <c r="D182" s="337" t="s">
        <v>449</v>
      </c>
      <c r="E182" s="337" t="s">
        <v>14631</v>
      </c>
      <c r="F182" s="338">
        <v>45059</v>
      </c>
      <c r="G182" s="337" t="s">
        <v>14632</v>
      </c>
      <c r="H182" s="338">
        <v>45075</v>
      </c>
      <c r="I182" s="337" t="s">
        <v>19695</v>
      </c>
      <c r="J182" s="337" t="s">
        <v>36</v>
      </c>
      <c r="K182" s="337" t="s">
        <v>19695</v>
      </c>
      <c r="L182" s="337" t="s">
        <v>19695</v>
      </c>
      <c r="M182" s="337" t="s">
        <v>19695</v>
      </c>
      <c r="N182" s="337" t="s">
        <v>19695</v>
      </c>
      <c r="O182" s="337" t="s">
        <v>19695</v>
      </c>
      <c r="P182" s="337" t="s">
        <v>19695</v>
      </c>
      <c r="Q182" s="337" t="s">
        <v>19695</v>
      </c>
      <c r="R182" s="337" t="s">
        <v>35</v>
      </c>
      <c r="S182" s="337" t="s">
        <v>13362</v>
      </c>
      <c r="T182" s="337" t="s">
        <v>1029</v>
      </c>
      <c r="U182" s="337" t="s">
        <v>14633</v>
      </c>
      <c r="V182" s="337">
        <v>8</v>
      </c>
      <c r="W182" s="337" t="s">
        <v>19695</v>
      </c>
      <c r="X182" s="337" t="s">
        <v>19695</v>
      </c>
      <c r="Y182" s="337" t="s">
        <v>19695</v>
      </c>
      <c r="Z182" s="337" t="s">
        <v>1728</v>
      </c>
      <c r="AA182" s="337" t="s">
        <v>717</v>
      </c>
      <c r="AB182" s="337" t="s">
        <v>718</v>
      </c>
      <c r="AC182" s="337" t="s">
        <v>14634</v>
      </c>
    </row>
    <row r="183" spans="1:29" ht="15.8" x14ac:dyDescent="0.25">
      <c r="A183" s="337" t="s">
        <v>1723</v>
      </c>
      <c r="B183" s="337" t="s">
        <v>15835</v>
      </c>
      <c r="C183" s="337" t="s">
        <v>1725</v>
      </c>
      <c r="D183" s="337" t="s">
        <v>13552</v>
      </c>
      <c r="E183" s="337" t="s">
        <v>15026</v>
      </c>
      <c r="F183" s="338">
        <v>45041</v>
      </c>
      <c r="G183" s="337" t="s">
        <v>15029</v>
      </c>
      <c r="H183" s="338">
        <v>45074</v>
      </c>
      <c r="I183" s="337" t="s">
        <v>19695</v>
      </c>
      <c r="J183" s="337" t="s">
        <v>16</v>
      </c>
      <c r="K183" s="337" t="s">
        <v>19695</v>
      </c>
      <c r="L183" s="337" t="s">
        <v>19695</v>
      </c>
      <c r="M183" s="337" t="s">
        <v>19695</v>
      </c>
      <c r="N183" s="337" t="s">
        <v>19695</v>
      </c>
      <c r="O183" s="337" t="s">
        <v>19695</v>
      </c>
      <c r="P183" s="337" t="s">
        <v>19695</v>
      </c>
      <c r="Q183" s="337" t="s">
        <v>19695</v>
      </c>
      <c r="R183" s="337" t="s">
        <v>136</v>
      </c>
      <c r="S183" s="337" t="s">
        <v>6704</v>
      </c>
      <c r="T183" s="337" t="s">
        <v>15836</v>
      </c>
      <c r="U183" s="337" t="s">
        <v>15837</v>
      </c>
      <c r="V183" s="337">
        <v>12</v>
      </c>
      <c r="W183" s="337" t="s">
        <v>19695</v>
      </c>
      <c r="X183" s="337" t="s">
        <v>19695</v>
      </c>
      <c r="Y183" s="337" t="s">
        <v>19695</v>
      </c>
      <c r="Z183" s="337" t="s">
        <v>1753</v>
      </c>
      <c r="AA183" s="337" t="s">
        <v>766</v>
      </c>
      <c r="AB183" s="337" t="s">
        <v>718</v>
      </c>
      <c r="AC183" s="337" t="s">
        <v>15838</v>
      </c>
    </row>
    <row r="184" spans="1:29" ht="15.8" x14ac:dyDescent="0.25">
      <c r="A184" s="337" t="s">
        <v>1723</v>
      </c>
      <c r="B184" s="337" t="s">
        <v>15722</v>
      </c>
      <c r="C184" s="337" t="s">
        <v>1725</v>
      </c>
      <c r="D184" s="337" t="s">
        <v>13552</v>
      </c>
      <c r="E184" s="337" t="s">
        <v>14669</v>
      </c>
      <c r="F184" s="338">
        <v>45027</v>
      </c>
      <c r="G184" s="337" t="s">
        <v>15723</v>
      </c>
      <c r="H184" s="338">
        <v>45071</v>
      </c>
      <c r="I184" s="337" t="s">
        <v>19695</v>
      </c>
      <c r="J184" s="337" t="s">
        <v>16</v>
      </c>
      <c r="K184" s="337" t="s">
        <v>19695</v>
      </c>
      <c r="L184" s="337" t="s">
        <v>19695</v>
      </c>
      <c r="M184" s="337" t="s">
        <v>19695</v>
      </c>
      <c r="N184" s="337" t="s">
        <v>19695</v>
      </c>
      <c r="O184" s="337" t="s">
        <v>19695</v>
      </c>
      <c r="P184" s="337" t="s">
        <v>19695</v>
      </c>
      <c r="Q184" s="337" t="s">
        <v>19695</v>
      </c>
      <c r="R184" s="337" t="s">
        <v>70</v>
      </c>
      <c r="S184" s="337" t="s">
        <v>13410</v>
      </c>
      <c r="T184" s="337" t="s">
        <v>5739</v>
      </c>
      <c r="U184" s="337" t="s">
        <v>2056</v>
      </c>
      <c r="V184" s="337">
        <v>12</v>
      </c>
      <c r="W184" s="337" t="s">
        <v>19695</v>
      </c>
      <c r="X184" s="337" t="s">
        <v>19695</v>
      </c>
      <c r="Y184" s="337" t="s">
        <v>19695</v>
      </c>
      <c r="Z184" s="337" t="s">
        <v>1753</v>
      </c>
      <c r="AA184" s="337" t="s">
        <v>735</v>
      </c>
      <c r="AB184" s="337" t="s">
        <v>718</v>
      </c>
      <c r="AC184" s="337" t="s">
        <v>15717</v>
      </c>
    </row>
    <row r="185" spans="1:29" ht="15.8" x14ac:dyDescent="0.25">
      <c r="A185" s="337" t="s">
        <v>1723</v>
      </c>
      <c r="B185" s="337" t="s">
        <v>14723</v>
      </c>
      <c r="C185" s="337" t="s">
        <v>1821</v>
      </c>
      <c r="D185" s="337" t="s">
        <v>449</v>
      </c>
      <c r="E185" s="337" t="s">
        <v>14666</v>
      </c>
      <c r="F185" s="338">
        <v>45051</v>
      </c>
      <c r="G185" s="337" t="s">
        <v>14724</v>
      </c>
      <c r="H185" s="338">
        <v>45070</v>
      </c>
      <c r="I185" s="337" t="s">
        <v>19695</v>
      </c>
      <c r="J185" s="337" t="s">
        <v>16</v>
      </c>
      <c r="K185" s="337" t="s">
        <v>19695</v>
      </c>
      <c r="L185" s="337" t="s">
        <v>19695</v>
      </c>
      <c r="M185" s="337" t="s">
        <v>19695</v>
      </c>
      <c r="N185" s="337" t="s">
        <v>19695</v>
      </c>
      <c r="O185" s="337" t="s">
        <v>19695</v>
      </c>
      <c r="P185" s="337" t="s">
        <v>19695</v>
      </c>
      <c r="Q185" s="337" t="s">
        <v>19695</v>
      </c>
      <c r="R185" s="337" t="s">
        <v>52</v>
      </c>
      <c r="S185" s="337" t="s">
        <v>69</v>
      </c>
      <c r="T185" s="337" t="s">
        <v>6637</v>
      </c>
      <c r="U185" s="337" t="s">
        <v>14725</v>
      </c>
      <c r="V185" s="337">
        <v>10</v>
      </c>
      <c r="W185" s="337" t="s">
        <v>19695</v>
      </c>
      <c r="X185" s="337" t="s">
        <v>19695</v>
      </c>
      <c r="Y185" s="337" t="s">
        <v>19695</v>
      </c>
      <c r="Z185" s="337" t="s">
        <v>1728</v>
      </c>
      <c r="AA185" s="337" t="s">
        <v>717</v>
      </c>
      <c r="AB185" s="337" t="s">
        <v>718</v>
      </c>
      <c r="AC185" s="337" t="s">
        <v>14722</v>
      </c>
    </row>
    <row r="186" spans="1:29" ht="15.8" x14ac:dyDescent="0.25">
      <c r="A186" s="337" t="s">
        <v>1723</v>
      </c>
      <c r="B186" s="337" t="s">
        <v>15683</v>
      </c>
      <c r="C186" s="337" t="s">
        <v>1821</v>
      </c>
      <c r="D186" s="337" t="s">
        <v>449</v>
      </c>
      <c r="E186" s="337" t="s">
        <v>14651</v>
      </c>
      <c r="F186" s="338">
        <v>45058</v>
      </c>
      <c r="G186" s="337" t="s">
        <v>14695</v>
      </c>
      <c r="H186" s="338">
        <v>45066</v>
      </c>
      <c r="I186" s="337" t="s">
        <v>19695</v>
      </c>
      <c r="J186" s="337" t="s">
        <v>36</v>
      </c>
      <c r="K186" s="337" t="s">
        <v>19695</v>
      </c>
      <c r="L186" s="337" t="s">
        <v>19695</v>
      </c>
      <c r="M186" s="337" t="s">
        <v>19695</v>
      </c>
      <c r="N186" s="337" t="s">
        <v>19695</v>
      </c>
      <c r="O186" s="337" t="s">
        <v>19695</v>
      </c>
      <c r="P186" s="337" t="s">
        <v>19695</v>
      </c>
      <c r="Q186" s="337" t="s">
        <v>19695</v>
      </c>
      <c r="R186" s="337" t="s">
        <v>35</v>
      </c>
      <c r="S186" s="337" t="s">
        <v>13362</v>
      </c>
      <c r="T186" s="337" t="s">
        <v>1029</v>
      </c>
      <c r="U186" s="337" t="s">
        <v>15684</v>
      </c>
      <c r="V186" s="337">
        <v>8</v>
      </c>
      <c r="W186" s="337" t="s">
        <v>19695</v>
      </c>
      <c r="X186" s="337" t="s">
        <v>19695</v>
      </c>
      <c r="Y186" s="337" t="s">
        <v>19695</v>
      </c>
      <c r="Z186" s="337" t="s">
        <v>1753</v>
      </c>
      <c r="AA186" s="337" t="s">
        <v>735</v>
      </c>
      <c r="AB186" s="337" t="s">
        <v>718</v>
      </c>
      <c r="AC186" s="337" t="s">
        <v>15685</v>
      </c>
    </row>
    <row r="187" spans="1:29" ht="15.8" x14ac:dyDescent="0.25">
      <c r="A187" s="337" t="s">
        <v>1723</v>
      </c>
      <c r="B187" s="337" t="s">
        <v>15690</v>
      </c>
      <c r="C187" s="337" t="s">
        <v>1725</v>
      </c>
      <c r="D187" s="337" t="s">
        <v>13552</v>
      </c>
      <c r="E187" s="337" t="s">
        <v>13093</v>
      </c>
      <c r="F187" s="338">
        <v>44959</v>
      </c>
      <c r="G187" s="337" t="s">
        <v>15691</v>
      </c>
      <c r="H187" s="338">
        <v>45064</v>
      </c>
      <c r="I187" s="337" t="s">
        <v>19695</v>
      </c>
      <c r="J187" s="337" t="s">
        <v>36</v>
      </c>
      <c r="K187" s="337" t="s">
        <v>19695</v>
      </c>
      <c r="L187" s="337" t="s">
        <v>19695</v>
      </c>
      <c r="M187" s="337" t="s">
        <v>19695</v>
      </c>
      <c r="N187" s="337" t="s">
        <v>19695</v>
      </c>
      <c r="O187" s="337" t="s">
        <v>19695</v>
      </c>
      <c r="P187" s="337" t="s">
        <v>19695</v>
      </c>
      <c r="Q187" s="337" t="s">
        <v>19695</v>
      </c>
      <c r="R187" s="337" t="s">
        <v>134</v>
      </c>
      <c r="S187" s="337" t="s">
        <v>451</v>
      </c>
      <c r="T187" s="337" t="s">
        <v>797</v>
      </c>
      <c r="U187" s="337" t="s">
        <v>15692</v>
      </c>
      <c r="V187" s="337">
        <v>10</v>
      </c>
      <c r="W187" s="337" t="s">
        <v>19695</v>
      </c>
      <c r="X187" s="337" t="s">
        <v>19695</v>
      </c>
      <c r="Y187" s="337" t="s">
        <v>19695</v>
      </c>
      <c r="Z187" s="337" t="s">
        <v>1753</v>
      </c>
      <c r="AA187" s="337" t="s">
        <v>717</v>
      </c>
      <c r="AB187" s="337" t="s">
        <v>718</v>
      </c>
      <c r="AC187" s="337" t="s">
        <v>15688</v>
      </c>
    </row>
    <row r="188" spans="1:29" ht="15.8" x14ac:dyDescent="0.25">
      <c r="A188" s="337" t="s">
        <v>1723</v>
      </c>
      <c r="B188" s="337" t="s">
        <v>14754</v>
      </c>
      <c r="C188" s="337" t="s">
        <v>1725</v>
      </c>
      <c r="D188" s="337" t="s">
        <v>13527</v>
      </c>
      <c r="E188" s="337" t="s">
        <v>13601</v>
      </c>
      <c r="F188" s="338">
        <v>45020</v>
      </c>
      <c r="G188" s="337" t="s">
        <v>14705</v>
      </c>
      <c r="H188" s="338">
        <v>45062</v>
      </c>
      <c r="I188" s="337" t="s">
        <v>19695</v>
      </c>
      <c r="J188" s="337" t="s">
        <v>36</v>
      </c>
      <c r="K188" s="337" t="s">
        <v>19695</v>
      </c>
      <c r="L188" s="337" t="s">
        <v>19695</v>
      </c>
      <c r="M188" s="337" t="s">
        <v>19695</v>
      </c>
      <c r="N188" s="337" t="s">
        <v>19695</v>
      </c>
      <c r="O188" s="337" t="s">
        <v>19695</v>
      </c>
      <c r="P188" s="337" t="s">
        <v>19695</v>
      </c>
      <c r="Q188" s="337" t="s">
        <v>19695</v>
      </c>
      <c r="R188" s="337" t="s">
        <v>18</v>
      </c>
      <c r="S188" s="337" t="s">
        <v>14755</v>
      </c>
      <c r="T188" s="337" t="s">
        <v>14756</v>
      </c>
      <c r="U188" s="337" t="s">
        <v>14757</v>
      </c>
      <c r="V188" s="337">
        <v>6</v>
      </c>
      <c r="W188" s="337" t="s">
        <v>19695</v>
      </c>
      <c r="X188" s="337" t="s">
        <v>19695</v>
      </c>
      <c r="Y188" s="337" t="s">
        <v>19695</v>
      </c>
      <c r="Z188" s="337" t="s">
        <v>1728</v>
      </c>
      <c r="AA188" s="337" t="s">
        <v>735</v>
      </c>
      <c r="AB188" s="337" t="s">
        <v>718</v>
      </c>
      <c r="AC188" s="337" t="s">
        <v>14758</v>
      </c>
    </row>
    <row r="189" spans="1:29" ht="15.8" x14ac:dyDescent="0.25">
      <c r="A189" s="337" t="s">
        <v>1723</v>
      </c>
      <c r="B189" s="337" t="s">
        <v>15668</v>
      </c>
      <c r="C189" s="337" t="s">
        <v>1821</v>
      </c>
      <c r="D189" s="337" t="s">
        <v>449</v>
      </c>
      <c r="E189" s="337" t="s">
        <v>14727</v>
      </c>
      <c r="F189" s="338">
        <v>45049</v>
      </c>
      <c r="G189" s="337" t="s">
        <v>13609</v>
      </c>
      <c r="H189" s="338">
        <v>45061</v>
      </c>
      <c r="I189" s="337" t="s">
        <v>19695</v>
      </c>
      <c r="J189" s="337" t="s">
        <v>16</v>
      </c>
      <c r="K189" s="337" t="s">
        <v>19695</v>
      </c>
      <c r="L189" s="337" t="s">
        <v>19695</v>
      </c>
      <c r="M189" s="337" t="s">
        <v>19695</v>
      </c>
      <c r="N189" s="337" t="s">
        <v>19695</v>
      </c>
      <c r="O189" s="337" t="s">
        <v>19695</v>
      </c>
      <c r="P189" s="337" t="s">
        <v>19695</v>
      </c>
      <c r="Q189" s="337" t="s">
        <v>19695</v>
      </c>
      <c r="R189" s="337" t="s">
        <v>35</v>
      </c>
      <c r="S189" s="337" t="s">
        <v>10251</v>
      </c>
      <c r="T189" s="337" t="s">
        <v>15669</v>
      </c>
      <c r="U189" s="337" t="s">
        <v>15670</v>
      </c>
      <c r="V189" s="337">
        <v>8</v>
      </c>
      <c r="W189" s="337" t="s">
        <v>19695</v>
      </c>
      <c r="X189" s="337" t="s">
        <v>19695</v>
      </c>
      <c r="Y189" s="337" t="s">
        <v>19695</v>
      </c>
      <c r="Z189" s="337" t="s">
        <v>1753</v>
      </c>
      <c r="AA189" s="337" t="s">
        <v>717</v>
      </c>
      <c r="AB189" s="337" t="s">
        <v>718</v>
      </c>
      <c r="AC189" s="337" t="s">
        <v>15671</v>
      </c>
    </row>
    <row r="190" spans="1:29" ht="15.8" x14ac:dyDescent="0.25">
      <c r="A190" s="337" t="s">
        <v>1723</v>
      </c>
      <c r="B190" s="337" t="s">
        <v>15672</v>
      </c>
      <c r="C190" s="337" t="s">
        <v>1725</v>
      </c>
      <c r="D190" s="337" t="s">
        <v>13527</v>
      </c>
      <c r="E190" s="337" t="s">
        <v>14727</v>
      </c>
      <c r="F190" s="338">
        <v>45049</v>
      </c>
      <c r="G190" s="337" t="s">
        <v>13609</v>
      </c>
      <c r="H190" s="338">
        <v>45061</v>
      </c>
      <c r="I190" s="337" t="s">
        <v>19695</v>
      </c>
      <c r="J190" s="337" t="s">
        <v>16</v>
      </c>
      <c r="K190" s="337" t="s">
        <v>19695</v>
      </c>
      <c r="L190" s="337" t="s">
        <v>19695</v>
      </c>
      <c r="M190" s="337" t="s">
        <v>19695</v>
      </c>
      <c r="N190" s="337" t="s">
        <v>19695</v>
      </c>
      <c r="O190" s="337" t="s">
        <v>19695</v>
      </c>
      <c r="P190" s="337" t="s">
        <v>19695</v>
      </c>
      <c r="Q190" s="337" t="s">
        <v>19695</v>
      </c>
      <c r="R190" s="337" t="s">
        <v>1225</v>
      </c>
      <c r="S190" s="337" t="s">
        <v>15673</v>
      </c>
      <c r="T190" s="337" t="s">
        <v>15674</v>
      </c>
      <c r="U190" s="337" t="s">
        <v>15675</v>
      </c>
      <c r="V190" s="337">
        <v>8</v>
      </c>
      <c r="W190" s="337" t="s">
        <v>19695</v>
      </c>
      <c r="X190" s="337" t="s">
        <v>19695</v>
      </c>
      <c r="Y190" s="337" t="s">
        <v>19695</v>
      </c>
      <c r="Z190" s="337" t="s">
        <v>1753</v>
      </c>
      <c r="AA190" s="337" t="s">
        <v>717</v>
      </c>
      <c r="AB190" s="337" t="s">
        <v>718</v>
      </c>
      <c r="AC190" s="337" t="s">
        <v>15676</v>
      </c>
    </row>
    <row r="191" spans="1:29" ht="15.8" x14ac:dyDescent="0.25">
      <c r="A191" s="337" t="s">
        <v>1723</v>
      </c>
      <c r="B191" s="337" t="s">
        <v>15831</v>
      </c>
      <c r="C191" s="337" t="s">
        <v>1725</v>
      </c>
      <c r="D191" s="337" t="s">
        <v>13552</v>
      </c>
      <c r="E191" s="337" t="s">
        <v>14540</v>
      </c>
      <c r="F191" s="338">
        <v>45005</v>
      </c>
      <c r="G191" s="337" t="s">
        <v>13609</v>
      </c>
      <c r="H191" s="338">
        <v>45061</v>
      </c>
      <c r="I191" s="337" t="s">
        <v>19695</v>
      </c>
      <c r="J191" s="337" t="s">
        <v>36</v>
      </c>
      <c r="K191" s="337" t="s">
        <v>19695</v>
      </c>
      <c r="L191" s="337" t="s">
        <v>19695</v>
      </c>
      <c r="M191" s="337" t="s">
        <v>19695</v>
      </c>
      <c r="N191" s="337" t="s">
        <v>19695</v>
      </c>
      <c r="O191" s="337" t="s">
        <v>19695</v>
      </c>
      <c r="P191" s="337" t="s">
        <v>19695</v>
      </c>
      <c r="Q191" s="337" t="s">
        <v>19695</v>
      </c>
      <c r="R191" s="337" t="s">
        <v>136</v>
      </c>
      <c r="S191" s="337" t="s">
        <v>3758</v>
      </c>
      <c r="T191" s="337" t="s">
        <v>15832</v>
      </c>
      <c r="U191" s="337" t="s">
        <v>15833</v>
      </c>
      <c r="V191" s="337">
        <v>16</v>
      </c>
      <c r="W191" s="337" t="s">
        <v>19695</v>
      </c>
      <c r="X191" s="337" t="s">
        <v>19695</v>
      </c>
      <c r="Y191" s="337" t="s">
        <v>19695</v>
      </c>
      <c r="Z191" s="337" t="s">
        <v>1753</v>
      </c>
      <c r="AA191" s="337" t="s">
        <v>766</v>
      </c>
      <c r="AB191" s="337" t="s">
        <v>718</v>
      </c>
      <c r="AC191" s="337" t="s">
        <v>15834</v>
      </c>
    </row>
    <row r="192" spans="1:29" ht="15.8" x14ac:dyDescent="0.25">
      <c r="A192" s="337" t="s">
        <v>1723</v>
      </c>
      <c r="B192" s="337" t="s">
        <v>14726</v>
      </c>
      <c r="C192" s="337" t="s">
        <v>1725</v>
      </c>
      <c r="D192" s="337" t="s">
        <v>13527</v>
      </c>
      <c r="E192" s="337" t="s">
        <v>14727</v>
      </c>
      <c r="F192" s="338">
        <v>45049</v>
      </c>
      <c r="G192" s="337" t="s">
        <v>14728</v>
      </c>
      <c r="H192" s="338">
        <v>45060</v>
      </c>
      <c r="I192" s="337" t="s">
        <v>19695</v>
      </c>
      <c r="J192" s="337" t="s">
        <v>36</v>
      </c>
      <c r="K192" s="337" t="s">
        <v>19695</v>
      </c>
      <c r="L192" s="337" t="s">
        <v>19695</v>
      </c>
      <c r="M192" s="337" t="s">
        <v>19695</v>
      </c>
      <c r="N192" s="337" t="s">
        <v>19695</v>
      </c>
      <c r="O192" s="337" t="s">
        <v>19695</v>
      </c>
      <c r="P192" s="337" t="s">
        <v>19695</v>
      </c>
      <c r="Q192" s="337" t="s">
        <v>19695</v>
      </c>
      <c r="R192" s="337" t="s">
        <v>52</v>
      </c>
      <c r="S192" s="337" t="s">
        <v>69</v>
      </c>
      <c r="T192" s="337" t="s">
        <v>69</v>
      </c>
      <c r="U192" s="337" t="s">
        <v>1618</v>
      </c>
      <c r="V192" s="337">
        <v>10</v>
      </c>
      <c r="W192" s="337" t="s">
        <v>19695</v>
      </c>
      <c r="X192" s="337" t="s">
        <v>19695</v>
      </c>
      <c r="Y192" s="337" t="s">
        <v>19695</v>
      </c>
      <c r="Z192" s="337" t="s">
        <v>1728</v>
      </c>
      <c r="AA192" s="337" t="s">
        <v>853</v>
      </c>
      <c r="AB192" s="337" t="s">
        <v>854</v>
      </c>
      <c r="AC192" s="337" t="s">
        <v>14722</v>
      </c>
    </row>
    <row r="193" spans="1:29" ht="15.8" x14ac:dyDescent="0.25">
      <c r="A193" s="337" t="s">
        <v>1723</v>
      </c>
      <c r="B193" s="337" t="s">
        <v>14936</v>
      </c>
      <c r="C193" s="337" t="s">
        <v>1821</v>
      </c>
      <c r="D193" s="337" t="s">
        <v>449</v>
      </c>
      <c r="E193" s="337" t="s">
        <v>12397</v>
      </c>
      <c r="F193" s="338">
        <v>44825</v>
      </c>
      <c r="G193" s="337" t="s">
        <v>14728</v>
      </c>
      <c r="H193" s="338">
        <v>45060</v>
      </c>
      <c r="I193" s="337" t="s">
        <v>19695</v>
      </c>
      <c r="J193" s="337" t="s">
        <v>36</v>
      </c>
      <c r="K193" s="337" t="s">
        <v>19695</v>
      </c>
      <c r="L193" s="337" t="s">
        <v>19695</v>
      </c>
      <c r="M193" s="337" t="s">
        <v>19695</v>
      </c>
      <c r="N193" s="337" t="s">
        <v>19695</v>
      </c>
      <c r="O193" s="337" t="s">
        <v>19695</v>
      </c>
      <c r="P193" s="337" t="s">
        <v>19695</v>
      </c>
      <c r="Q193" s="337" t="s">
        <v>19695</v>
      </c>
      <c r="R193" s="337" t="s">
        <v>112</v>
      </c>
      <c r="S193" s="337" t="s">
        <v>452</v>
      </c>
      <c r="T193" s="337" t="s">
        <v>452</v>
      </c>
      <c r="U193" s="337" t="s">
        <v>14937</v>
      </c>
      <c r="V193" s="337">
        <v>10</v>
      </c>
      <c r="W193" s="337" t="s">
        <v>19695</v>
      </c>
      <c r="X193" s="337" t="s">
        <v>19695</v>
      </c>
      <c r="Y193" s="337" t="s">
        <v>19695</v>
      </c>
      <c r="Z193" s="337" t="s">
        <v>1728</v>
      </c>
      <c r="AA193" s="337" t="s">
        <v>735</v>
      </c>
      <c r="AB193" s="337" t="s">
        <v>718</v>
      </c>
      <c r="AC193" s="337" t="s">
        <v>14935</v>
      </c>
    </row>
    <row r="194" spans="1:29" ht="15.8" x14ac:dyDescent="0.25">
      <c r="A194" s="337" t="s">
        <v>1723</v>
      </c>
      <c r="B194" s="337" t="s">
        <v>15777</v>
      </c>
      <c r="C194" s="337" t="s">
        <v>1725</v>
      </c>
      <c r="D194" s="337" t="s">
        <v>13552</v>
      </c>
      <c r="E194" s="337" t="s">
        <v>14599</v>
      </c>
      <c r="F194" s="338">
        <v>45047</v>
      </c>
      <c r="G194" s="337" t="s">
        <v>14651</v>
      </c>
      <c r="H194" s="338">
        <v>45058</v>
      </c>
      <c r="I194" s="337" t="s">
        <v>19695</v>
      </c>
      <c r="J194" s="337" t="s">
        <v>36</v>
      </c>
      <c r="K194" s="337" t="s">
        <v>19695</v>
      </c>
      <c r="L194" s="337" t="s">
        <v>19695</v>
      </c>
      <c r="M194" s="337" t="s">
        <v>19695</v>
      </c>
      <c r="N194" s="337" t="s">
        <v>19695</v>
      </c>
      <c r="O194" s="337" t="s">
        <v>19695</v>
      </c>
      <c r="P194" s="337" t="s">
        <v>19695</v>
      </c>
      <c r="Q194" s="337" t="s">
        <v>19695</v>
      </c>
      <c r="R194" s="337" t="s">
        <v>1999</v>
      </c>
      <c r="S194" s="337" t="s">
        <v>1999</v>
      </c>
      <c r="T194" s="337" t="s">
        <v>15774</v>
      </c>
      <c r="U194" s="337" t="s">
        <v>15775</v>
      </c>
      <c r="V194" s="337">
        <v>12</v>
      </c>
      <c r="W194" s="337" t="s">
        <v>19695</v>
      </c>
      <c r="X194" s="337" t="s">
        <v>19695</v>
      </c>
      <c r="Y194" s="337" t="s">
        <v>19695</v>
      </c>
      <c r="Z194" s="337" t="s">
        <v>1753</v>
      </c>
      <c r="AA194" s="337" t="s">
        <v>766</v>
      </c>
      <c r="AB194" s="337" t="s">
        <v>718</v>
      </c>
      <c r="AC194" s="337" t="s">
        <v>15776</v>
      </c>
    </row>
    <row r="195" spans="1:29" ht="15.8" x14ac:dyDescent="0.25">
      <c r="A195" s="337" t="s">
        <v>1723</v>
      </c>
      <c r="B195" s="337" t="s">
        <v>14615</v>
      </c>
      <c r="C195" s="337" t="s">
        <v>1725</v>
      </c>
      <c r="D195" s="337" t="s">
        <v>1726</v>
      </c>
      <c r="E195" s="337" t="s">
        <v>14616</v>
      </c>
      <c r="F195" s="338">
        <v>45017</v>
      </c>
      <c r="G195" s="337" t="s">
        <v>14617</v>
      </c>
      <c r="H195" s="338">
        <v>45056</v>
      </c>
      <c r="I195" s="337" t="s">
        <v>19695</v>
      </c>
      <c r="J195" s="337" t="s">
        <v>36</v>
      </c>
      <c r="K195" s="337" t="s">
        <v>19695</v>
      </c>
      <c r="L195" s="337" t="s">
        <v>19695</v>
      </c>
      <c r="M195" s="337" t="s">
        <v>19695</v>
      </c>
      <c r="N195" s="337" t="s">
        <v>19695</v>
      </c>
      <c r="O195" s="337" t="s">
        <v>19695</v>
      </c>
      <c r="P195" s="337" t="s">
        <v>19695</v>
      </c>
      <c r="Q195" s="337" t="s">
        <v>19695</v>
      </c>
      <c r="R195" s="337" t="s">
        <v>45</v>
      </c>
      <c r="S195" s="337" t="s">
        <v>1541</v>
      </c>
      <c r="T195" s="337" t="s">
        <v>1542</v>
      </c>
      <c r="U195" s="337" t="s">
        <v>14618</v>
      </c>
      <c r="V195" s="337">
        <v>10</v>
      </c>
      <c r="W195" s="337" t="s">
        <v>19695</v>
      </c>
      <c r="X195" s="337" t="s">
        <v>19695</v>
      </c>
      <c r="Y195" s="337" t="s">
        <v>19695</v>
      </c>
      <c r="Z195" s="337" t="s">
        <v>1728</v>
      </c>
      <c r="AA195" s="337" t="s">
        <v>717</v>
      </c>
      <c r="AB195" s="337" t="s">
        <v>718</v>
      </c>
      <c r="AC195" s="337" t="s">
        <v>14619</v>
      </c>
    </row>
    <row r="196" spans="1:29" ht="15.8" x14ac:dyDescent="0.25">
      <c r="A196" s="337" t="s">
        <v>1723</v>
      </c>
      <c r="B196" s="337" t="s">
        <v>15695</v>
      </c>
      <c r="C196" s="337" t="s">
        <v>1725</v>
      </c>
      <c r="D196" s="337" t="s">
        <v>13552</v>
      </c>
      <c r="E196" s="337" t="s">
        <v>14625</v>
      </c>
      <c r="F196" s="338">
        <v>44946</v>
      </c>
      <c r="G196" s="337" t="s">
        <v>14617</v>
      </c>
      <c r="H196" s="338">
        <v>45056</v>
      </c>
      <c r="I196" s="337" t="s">
        <v>19695</v>
      </c>
      <c r="J196" s="337" t="s">
        <v>36</v>
      </c>
      <c r="K196" s="337" t="s">
        <v>19695</v>
      </c>
      <c r="L196" s="337" t="s">
        <v>19695</v>
      </c>
      <c r="M196" s="337" t="s">
        <v>19695</v>
      </c>
      <c r="N196" s="337" t="s">
        <v>19695</v>
      </c>
      <c r="O196" s="337" t="s">
        <v>19695</v>
      </c>
      <c r="P196" s="337" t="s">
        <v>19695</v>
      </c>
      <c r="Q196" s="337" t="s">
        <v>19695</v>
      </c>
      <c r="R196" s="337" t="s">
        <v>56</v>
      </c>
      <c r="S196" s="337" t="s">
        <v>2386</v>
      </c>
      <c r="T196" s="337" t="s">
        <v>2563</v>
      </c>
      <c r="U196" s="337" t="s">
        <v>2563</v>
      </c>
      <c r="V196" s="337">
        <v>8</v>
      </c>
      <c r="W196" s="337" t="s">
        <v>19695</v>
      </c>
      <c r="X196" s="337" t="s">
        <v>19695</v>
      </c>
      <c r="Y196" s="337" t="s">
        <v>19695</v>
      </c>
      <c r="Z196" s="337" t="s">
        <v>1753</v>
      </c>
      <c r="AA196" s="337" t="s">
        <v>717</v>
      </c>
      <c r="AB196" s="337" t="s">
        <v>718</v>
      </c>
      <c r="AC196" s="337" t="s">
        <v>14758</v>
      </c>
    </row>
    <row r="197" spans="1:29" ht="15.8" x14ac:dyDescent="0.25">
      <c r="A197" s="337" t="s">
        <v>1723</v>
      </c>
      <c r="B197" s="337" t="s">
        <v>15785</v>
      </c>
      <c r="C197" s="337" t="s">
        <v>1725</v>
      </c>
      <c r="D197" s="337" t="s">
        <v>13552</v>
      </c>
      <c r="E197" s="337" t="s">
        <v>14571</v>
      </c>
      <c r="F197" s="338">
        <v>45021</v>
      </c>
      <c r="G197" s="337" t="s">
        <v>14617</v>
      </c>
      <c r="H197" s="338">
        <v>45056</v>
      </c>
      <c r="I197" s="337" t="s">
        <v>19695</v>
      </c>
      <c r="J197" s="337" t="s">
        <v>36</v>
      </c>
      <c r="K197" s="337" t="s">
        <v>19695</v>
      </c>
      <c r="L197" s="337" t="s">
        <v>19695</v>
      </c>
      <c r="M197" s="337" t="s">
        <v>19695</v>
      </c>
      <c r="N197" s="337" t="s">
        <v>19695</v>
      </c>
      <c r="O197" s="337" t="s">
        <v>19695</v>
      </c>
      <c r="P197" s="337" t="s">
        <v>19695</v>
      </c>
      <c r="Q197" s="337" t="s">
        <v>19695</v>
      </c>
      <c r="R197" s="337" t="s">
        <v>1999</v>
      </c>
      <c r="S197" s="337" t="s">
        <v>2772</v>
      </c>
      <c r="T197" s="337" t="s">
        <v>15786</v>
      </c>
      <c r="U197" s="337" t="s">
        <v>6952</v>
      </c>
      <c r="V197" s="337">
        <v>12</v>
      </c>
      <c r="W197" s="337" t="s">
        <v>19695</v>
      </c>
      <c r="X197" s="337" t="s">
        <v>19695</v>
      </c>
      <c r="Y197" s="337" t="s">
        <v>19695</v>
      </c>
      <c r="Z197" s="337" t="s">
        <v>1753</v>
      </c>
      <c r="AA197" s="337" t="s">
        <v>766</v>
      </c>
      <c r="AB197" s="337" t="s">
        <v>718</v>
      </c>
      <c r="AC197" s="337" t="s">
        <v>15784</v>
      </c>
    </row>
    <row r="198" spans="1:29" ht="15.8" x14ac:dyDescent="0.25">
      <c r="A198" s="337" t="s">
        <v>1723</v>
      </c>
      <c r="B198" s="337" t="s">
        <v>15648</v>
      </c>
      <c r="C198" s="337" t="s">
        <v>1725</v>
      </c>
      <c r="D198" s="337" t="s">
        <v>13552</v>
      </c>
      <c r="E198" s="337" t="s">
        <v>13092</v>
      </c>
      <c r="F198" s="338">
        <v>44932</v>
      </c>
      <c r="G198" s="337" t="s">
        <v>15649</v>
      </c>
      <c r="H198" s="338">
        <v>45052</v>
      </c>
      <c r="I198" s="337" t="s">
        <v>19695</v>
      </c>
      <c r="J198" s="337" t="s">
        <v>36</v>
      </c>
      <c r="K198" s="337" t="s">
        <v>19695</v>
      </c>
      <c r="L198" s="337" t="s">
        <v>19695</v>
      </c>
      <c r="M198" s="337" t="s">
        <v>19695</v>
      </c>
      <c r="N198" s="337" t="s">
        <v>19695</v>
      </c>
      <c r="O198" s="337" t="s">
        <v>19695</v>
      </c>
      <c r="P198" s="337" t="s">
        <v>19695</v>
      </c>
      <c r="Q198" s="337" t="s">
        <v>19695</v>
      </c>
      <c r="R198" s="337" t="s">
        <v>18</v>
      </c>
      <c r="S198" s="337" t="s">
        <v>445</v>
      </c>
      <c r="T198" s="337" t="s">
        <v>1622</v>
      </c>
      <c r="U198" s="337" t="s">
        <v>15650</v>
      </c>
      <c r="V198" s="337">
        <v>12</v>
      </c>
      <c r="W198" s="337" t="s">
        <v>19695</v>
      </c>
      <c r="X198" s="337" t="s">
        <v>19695</v>
      </c>
      <c r="Y198" s="337" t="s">
        <v>19695</v>
      </c>
      <c r="Z198" s="337" t="s">
        <v>1753</v>
      </c>
      <c r="AA198" s="337" t="s">
        <v>717</v>
      </c>
      <c r="AB198" s="337" t="s">
        <v>718</v>
      </c>
      <c r="AC198" s="337" t="s">
        <v>15626</v>
      </c>
    </row>
    <row r="199" spans="1:29" ht="15.8" x14ac:dyDescent="0.25">
      <c r="A199" s="337" t="s">
        <v>1723</v>
      </c>
      <c r="B199" s="337" t="s">
        <v>14664</v>
      </c>
      <c r="C199" s="337" t="s">
        <v>1725</v>
      </c>
      <c r="D199" s="337" t="s">
        <v>13527</v>
      </c>
      <c r="E199" s="337" t="s">
        <v>14665</v>
      </c>
      <c r="F199" s="338">
        <v>44979</v>
      </c>
      <c r="G199" s="337" t="s">
        <v>14666</v>
      </c>
      <c r="H199" s="338">
        <v>45051</v>
      </c>
      <c r="I199" s="337" t="s">
        <v>19695</v>
      </c>
      <c r="J199" s="337" t="s">
        <v>36</v>
      </c>
      <c r="K199" s="337" t="s">
        <v>19695</v>
      </c>
      <c r="L199" s="337" t="s">
        <v>19695</v>
      </c>
      <c r="M199" s="337" t="s">
        <v>19695</v>
      </c>
      <c r="N199" s="337" t="s">
        <v>19695</v>
      </c>
      <c r="O199" s="337" t="s">
        <v>19695</v>
      </c>
      <c r="P199" s="337" t="s">
        <v>19695</v>
      </c>
      <c r="Q199" s="337" t="s">
        <v>19695</v>
      </c>
      <c r="R199" s="337" t="s">
        <v>75</v>
      </c>
      <c r="S199" s="337" t="s">
        <v>83</v>
      </c>
      <c r="T199" s="337" t="s">
        <v>1150</v>
      </c>
      <c r="U199" s="337" t="s">
        <v>14667</v>
      </c>
      <c r="V199" s="337">
        <v>10</v>
      </c>
      <c r="W199" s="337" t="s">
        <v>19695</v>
      </c>
      <c r="X199" s="337" t="s">
        <v>19695</v>
      </c>
      <c r="Y199" s="337" t="s">
        <v>19695</v>
      </c>
      <c r="Z199" s="337" t="s">
        <v>1728</v>
      </c>
      <c r="AA199" s="337" t="s">
        <v>717</v>
      </c>
      <c r="AB199" s="337" t="s">
        <v>718</v>
      </c>
      <c r="AC199" s="337" t="s">
        <v>14663</v>
      </c>
    </row>
    <row r="200" spans="1:29" ht="15.8" x14ac:dyDescent="0.25">
      <c r="A200" s="337" t="s">
        <v>1723</v>
      </c>
      <c r="B200" s="337" t="s">
        <v>15645</v>
      </c>
      <c r="C200" s="337" t="s">
        <v>1725</v>
      </c>
      <c r="D200" s="337" t="s">
        <v>13552</v>
      </c>
      <c r="E200" s="337" t="s">
        <v>15628</v>
      </c>
      <c r="F200" s="338">
        <v>44929</v>
      </c>
      <c r="G200" s="337" t="s">
        <v>14666</v>
      </c>
      <c r="H200" s="338">
        <v>45051</v>
      </c>
      <c r="I200" s="337" t="s">
        <v>19695</v>
      </c>
      <c r="J200" s="337" t="s">
        <v>16</v>
      </c>
      <c r="K200" s="337" t="s">
        <v>19695</v>
      </c>
      <c r="L200" s="337" t="s">
        <v>19695</v>
      </c>
      <c r="M200" s="337" t="s">
        <v>19695</v>
      </c>
      <c r="N200" s="337" t="s">
        <v>19695</v>
      </c>
      <c r="O200" s="337" t="s">
        <v>19695</v>
      </c>
      <c r="P200" s="337" t="s">
        <v>19695</v>
      </c>
      <c r="Q200" s="337" t="s">
        <v>19695</v>
      </c>
      <c r="R200" s="337" t="s">
        <v>18</v>
      </c>
      <c r="S200" s="337" t="s">
        <v>445</v>
      </c>
      <c r="T200" s="337" t="s">
        <v>1622</v>
      </c>
      <c r="U200" s="337" t="s">
        <v>15646</v>
      </c>
      <c r="V200" s="337">
        <v>8</v>
      </c>
      <c r="W200" s="337" t="s">
        <v>19695</v>
      </c>
      <c r="X200" s="337" t="s">
        <v>19695</v>
      </c>
      <c r="Y200" s="337" t="s">
        <v>19695</v>
      </c>
      <c r="Z200" s="337" t="s">
        <v>1753</v>
      </c>
      <c r="AA200" s="337" t="s">
        <v>717</v>
      </c>
      <c r="AB200" s="337" t="s">
        <v>718</v>
      </c>
      <c r="AC200" s="337" t="s">
        <v>15626</v>
      </c>
    </row>
    <row r="201" spans="1:29" ht="15.8" x14ac:dyDescent="0.25">
      <c r="A201" s="337" t="s">
        <v>1723</v>
      </c>
      <c r="B201" s="337" t="s">
        <v>15647</v>
      </c>
      <c r="C201" s="337" t="s">
        <v>1725</v>
      </c>
      <c r="D201" s="337" t="s">
        <v>13552</v>
      </c>
      <c r="E201" s="337" t="s">
        <v>13346</v>
      </c>
      <c r="F201" s="338">
        <v>44931</v>
      </c>
      <c r="G201" s="337" t="s">
        <v>14666</v>
      </c>
      <c r="H201" s="338">
        <v>45051</v>
      </c>
      <c r="I201" s="337" t="s">
        <v>19695</v>
      </c>
      <c r="J201" s="337" t="s">
        <v>16</v>
      </c>
      <c r="K201" s="337" t="s">
        <v>19695</v>
      </c>
      <c r="L201" s="337" t="s">
        <v>19695</v>
      </c>
      <c r="M201" s="337" t="s">
        <v>19695</v>
      </c>
      <c r="N201" s="337" t="s">
        <v>19695</v>
      </c>
      <c r="O201" s="337" t="s">
        <v>19695</v>
      </c>
      <c r="P201" s="337" t="s">
        <v>19695</v>
      </c>
      <c r="Q201" s="337" t="s">
        <v>19695</v>
      </c>
      <c r="R201" s="337" t="s">
        <v>18</v>
      </c>
      <c r="S201" s="337" t="s">
        <v>445</v>
      </c>
      <c r="T201" s="337" t="s">
        <v>1622</v>
      </c>
      <c r="U201" s="337" t="s">
        <v>15646</v>
      </c>
      <c r="V201" s="337">
        <v>8</v>
      </c>
      <c r="W201" s="337" t="s">
        <v>19695</v>
      </c>
      <c r="X201" s="337" t="s">
        <v>19695</v>
      </c>
      <c r="Y201" s="337" t="s">
        <v>19695</v>
      </c>
      <c r="Z201" s="337" t="s">
        <v>1753</v>
      </c>
      <c r="AA201" s="337" t="s">
        <v>717</v>
      </c>
      <c r="AB201" s="337" t="s">
        <v>718</v>
      </c>
      <c r="AC201" s="337" t="s">
        <v>15626</v>
      </c>
    </row>
    <row r="202" spans="1:29" ht="15.8" x14ac:dyDescent="0.25">
      <c r="A202" s="337" t="s">
        <v>1723</v>
      </c>
      <c r="B202" s="337" t="s">
        <v>14635</v>
      </c>
      <c r="C202" s="337" t="s">
        <v>1821</v>
      </c>
      <c r="D202" s="337" t="s">
        <v>449</v>
      </c>
      <c r="E202" s="337" t="s">
        <v>14636</v>
      </c>
      <c r="F202" s="338">
        <v>44991</v>
      </c>
      <c r="G202" s="337" t="s">
        <v>14637</v>
      </c>
      <c r="H202" s="338">
        <v>45048</v>
      </c>
      <c r="I202" s="337" t="s">
        <v>19695</v>
      </c>
      <c r="J202" s="337" t="s">
        <v>36</v>
      </c>
      <c r="K202" s="337" t="s">
        <v>19695</v>
      </c>
      <c r="L202" s="337" t="s">
        <v>19695</v>
      </c>
      <c r="M202" s="337" t="s">
        <v>19695</v>
      </c>
      <c r="N202" s="337" t="s">
        <v>19695</v>
      </c>
      <c r="O202" s="337" t="s">
        <v>19695</v>
      </c>
      <c r="P202" s="337" t="s">
        <v>19695</v>
      </c>
      <c r="Q202" s="337" t="s">
        <v>19695</v>
      </c>
      <c r="R202" s="337" t="s">
        <v>144</v>
      </c>
      <c r="S202" s="337" t="s">
        <v>2124</v>
      </c>
      <c r="T202" s="337" t="s">
        <v>6692</v>
      </c>
      <c r="U202" s="337" t="s">
        <v>14638</v>
      </c>
      <c r="V202" s="337">
        <v>12</v>
      </c>
      <c r="W202" s="337" t="s">
        <v>19695</v>
      </c>
      <c r="X202" s="337" t="s">
        <v>19695</v>
      </c>
      <c r="Y202" s="337" t="s">
        <v>19695</v>
      </c>
      <c r="Z202" s="337" t="s">
        <v>1728</v>
      </c>
      <c r="AA202" s="337" t="s">
        <v>717</v>
      </c>
      <c r="AB202" s="337" t="s">
        <v>718</v>
      </c>
      <c r="AC202" s="337" t="s">
        <v>14639</v>
      </c>
    </row>
    <row r="203" spans="1:29" ht="15.8" x14ac:dyDescent="0.25">
      <c r="A203" s="337" t="s">
        <v>1723</v>
      </c>
      <c r="B203" s="337" t="s">
        <v>14597</v>
      </c>
      <c r="C203" s="337" t="s">
        <v>1725</v>
      </c>
      <c r="D203" s="337" t="s">
        <v>13552</v>
      </c>
      <c r="E203" s="337" t="s">
        <v>14598</v>
      </c>
      <c r="F203" s="338">
        <v>45026</v>
      </c>
      <c r="G203" s="337" t="s">
        <v>14599</v>
      </c>
      <c r="H203" s="338">
        <v>45047</v>
      </c>
      <c r="I203" s="337" t="s">
        <v>19695</v>
      </c>
      <c r="J203" s="337" t="s">
        <v>36</v>
      </c>
      <c r="K203" s="337" t="s">
        <v>19695</v>
      </c>
      <c r="L203" s="337" t="s">
        <v>19695</v>
      </c>
      <c r="M203" s="337" t="s">
        <v>19695</v>
      </c>
      <c r="N203" s="337" t="s">
        <v>19695</v>
      </c>
      <c r="O203" s="337" t="s">
        <v>19695</v>
      </c>
      <c r="P203" s="337" t="s">
        <v>19695</v>
      </c>
      <c r="Q203" s="337" t="s">
        <v>19695</v>
      </c>
      <c r="R203" s="337" t="s">
        <v>98</v>
      </c>
      <c r="S203" s="337" t="s">
        <v>1176</v>
      </c>
      <c r="T203" s="337" t="s">
        <v>428</v>
      </c>
      <c r="U203" s="337" t="s">
        <v>14600</v>
      </c>
      <c r="V203" s="337">
        <v>6</v>
      </c>
      <c r="W203" s="337" t="s">
        <v>19695</v>
      </c>
      <c r="X203" s="337" t="s">
        <v>19695</v>
      </c>
      <c r="Y203" s="337" t="s">
        <v>19695</v>
      </c>
      <c r="Z203" s="337" t="s">
        <v>1728</v>
      </c>
      <c r="AA203" s="337" t="s">
        <v>717</v>
      </c>
      <c r="AB203" s="337" t="s">
        <v>718</v>
      </c>
      <c r="AC203" s="337" t="s">
        <v>14601</v>
      </c>
    </row>
    <row r="204" spans="1:29" ht="15.8" x14ac:dyDescent="0.25">
      <c r="A204" s="337" t="s">
        <v>1723</v>
      </c>
      <c r="B204" s="337" t="s">
        <v>15661</v>
      </c>
      <c r="C204" s="337" t="s">
        <v>1821</v>
      </c>
      <c r="D204" s="337" t="s">
        <v>449</v>
      </c>
      <c r="E204" s="337" t="s">
        <v>15662</v>
      </c>
      <c r="F204" s="338">
        <v>45038</v>
      </c>
      <c r="G204" s="337" t="s">
        <v>14599</v>
      </c>
      <c r="H204" s="338">
        <v>45047</v>
      </c>
      <c r="I204" s="337" t="s">
        <v>19695</v>
      </c>
      <c r="J204" s="337" t="s">
        <v>16</v>
      </c>
      <c r="K204" s="337" t="s">
        <v>19695</v>
      </c>
      <c r="L204" s="337" t="s">
        <v>19695</v>
      </c>
      <c r="M204" s="337" t="s">
        <v>19695</v>
      </c>
      <c r="N204" s="337" t="s">
        <v>19695</v>
      </c>
      <c r="O204" s="337" t="s">
        <v>19695</v>
      </c>
      <c r="P204" s="337" t="s">
        <v>19695</v>
      </c>
      <c r="Q204" s="337" t="s">
        <v>19695</v>
      </c>
      <c r="R204" s="337" t="s">
        <v>35</v>
      </c>
      <c r="S204" s="337" t="s">
        <v>10251</v>
      </c>
      <c r="T204" s="337" t="s">
        <v>15663</v>
      </c>
      <c r="U204" s="337" t="s">
        <v>11546</v>
      </c>
      <c r="V204" s="337">
        <v>8</v>
      </c>
      <c r="W204" s="337" t="s">
        <v>19695</v>
      </c>
      <c r="X204" s="337" t="s">
        <v>19695</v>
      </c>
      <c r="Y204" s="337" t="s">
        <v>19695</v>
      </c>
      <c r="Z204" s="337" t="s">
        <v>1753</v>
      </c>
      <c r="AA204" s="337" t="s">
        <v>717</v>
      </c>
      <c r="AB204" s="337" t="s">
        <v>718</v>
      </c>
      <c r="AC204" s="337" t="s">
        <v>14619</v>
      </c>
    </row>
    <row r="205" spans="1:29" ht="15.8" x14ac:dyDescent="0.25">
      <c r="A205" s="337" t="s">
        <v>1723</v>
      </c>
      <c r="B205" s="337" t="s">
        <v>15664</v>
      </c>
      <c r="C205" s="337" t="s">
        <v>1821</v>
      </c>
      <c r="D205" s="337" t="s">
        <v>449</v>
      </c>
      <c r="E205" s="337" t="s">
        <v>15662</v>
      </c>
      <c r="F205" s="338">
        <v>45038</v>
      </c>
      <c r="G205" s="337" t="s">
        <v>14599</v>
      </c>
      <c r="H205" s="338">
        <v>45047</v>
      </c>
      <c r="I205" s="337" t="s">
        <v>19695</v>
      </c>
      <c r="J205" s="337" t="s">
        <v>16</v>
      </c>
      <c r="K205" s="337" t="s">
        <v>19695</v>
      </c>
      <c r="L205" s="337" t="s">
        <v>19695</v>
      </c>
      <c r="M205" s="337" t="s">
        <v>19695</v>
      </c>
      <c r="N205" s="337" t="s">
        <v>19695</v>
      </c>
      <c r="O205" s="337" t="s">
        <v>19695</v>
      </c>
      <c r="P205" s="337" t="s">
        <v>19695</v>
      </c>
      <c r="Q205" s="337" t="s">
        <v>19695</v>
      </c>
      <c r="R205" s="337" t="s">
        <v>35</v>
      </c>
      <c r="S205" s="337" t="s">
        <v>13362</v>
      </c>
      <c r="T205" s="337" t="s">
        <v>13582</v>
      </c>
      <c r="U205" s="337" t="s">
        <v>15665</v>
      </c>
      <c r="V205" s="337">
        <v>8</v>
      </c>
      <c r="W205" s="337" t="s">
        <v>19695</v>
      </c>
      <c r="X205" s="337" t="s">
        <v>19695</v>
      </c>
      <c r="Y205" s="337" t="s">
        <v>19695</v>
      </c>
      <c r="Z205" s="337" t="s">
        <v>1753</v>
      </c>
      <c r="AA205" s="337" t="s">
        <v>717</v>
      </c>
      <c r="AB205" s="337" t="s">
        <v>718</v>
      </c>
      <c r="AC205" s="337" t="s">
        <v>14619</v>
      </c>
    </row>
    <row r="206" spans="1:29" ht="15.8" x14ac:dyDescent="0.25">
      <c r="A206" s="337" t="s">
        <v>1723</v>
      </c>
      <c r="B206" s="337" t="s">
        <v>13604</v>
      </c>
      <c r="C206" s="337" t="s">
        <v>1725</v>
      </c>
      <c r="D206" s="337" t="s">
        <v>13552</v>
      </c>
      <c r="E206" s="337" t="s">
        <v>13605</v>
      </c>
      <c r="F206" s="338">
        <v>45028</v>
      </c>
      <c r="G206" s="337" t="s">
        <v>13606</v>
      </c>
      <c r="H206" s="338">
        <v>45046</v>
      </c>
      <c r="I206" s="337" t="s">
        <v>19695</v>
      </c>
      <c r="J206" s="337" t="s">
        <v>36</v>
      </c>
      <c r="K206" s="337" t="s">
        <v>19695</v>
      </c>
      <c r="L206" s="337" t="s">
        <v>19695</v>
      </c>
      <c r="M206" s="337" t="s">
        <v>19695</v>
      </c>
      <c r="N206" s="337" t="s">
        <v>19695</v>
      </c>
      <c r="O206" s="337" t="s">
        <v>19695</v>
      </c>
      <c r="P206" s="337" t="s">
        <v>19695</v>
      </c>
      <c r="Q206" s="337" t="s">
        <v>19695</v>
      </c>
      <c r="R206" s="337" t="s">
        <v>15</v>
      </c>
      <c r="S206" s="337" t="s">
        <v>1086</v>
      </c>
      <c r="T206" s="337" t="s">
        <v>1121</v>
      </c>
      <c r="U206" s="337" t="s">
        <v>1121</v>
      </c>
      <c r="V206" s="337">
        <v>8</v>
      </c>
      <c r="W206" s="337" t="s">
        <v>19695</v>
      </c>
      <c r="X206" s="337" t="s">
        <v>19695</v>
      </c>
      <c r="Y206" s="337" t="s">
        <v>19695</v>
      </c>
      <c r="Z206" s="337" t="s">
        <v>1728</v>
      </c>
      <c r="AA206" s="337" t="s">
        <v>717</v>
      </c>
      <c r="AB206" s="337" t="s">
        <v>718</v>
      </c>
      <c r="AC206" s="337" t="s">
        <v>13607</v>
      </c>
    </row>
    <row r="207" spans="1:29" ht="15.8" x14ac:dyDescent="0.25">
      <c r="A207" s="337" t="s">
        <v>1723</v>
      </c>
      <c r="B207" s="337" t="s">
        <v>15703</v>
      </c>
      <c r="C207" s="337" t="s">
        <v>1821</v>
      </c>
      <c r="D207" s="337" t="s">
        <v>449</v>
      </c>
      <c r="E207" s="337" t="s">
        <v>14571</v>
      </c>
      <c r="F207" s="338">
        <v>45021</v>
      </c>
      <c r="G207" s="337" t="s">
        <v>13606</v>
      </c>
      <c r="H207" s="338">
        <v>45046</v>
      </c>
      <c r="I207" s="337" t="s">
        <v>19695</v>
      </c>
      <c r="J207" s="337" t="s">
        <v>36</v>
      </c>
      <c r="K207" s="337" t="s">
        <v>19695</v>
      </c>
      <c r="L207" s="337" t="s">
        <v>19695</v>
      </c>
      <c r="M207" s="337" t="s">
        <v>19695</v>
      </c>
      <c r="N207" s="337" t="s">
        <v>19695</v>
      </c>
      <c r="O207" s="337" t="s">
        <v>19695</v>
      </c>
      <c r="P207" s="337" t="s">
        <v>19695</v>
      </c>
      <c r="Q207" s="337" t="s">
        <v>19695</v>
      </c>
      <c r="R207" s="337" t="s">
        <v>98</v>
      </c>
      <c r="S207" s="337" t="s">
        <v>1689</v>
      </c>
      <c r="T207" s="337" t="s">
        <v>5423</v>
      </c>
      <c r="U207" s="337" t="s">
        <v>11666</v>
      </c>
      <c r="V207" s="337">
        <v>12</v>
      </c>
      <c r="W207" s="337" t="s">
        <v>19695</v>
      </c>
      <c r="X207" s="337" t="s">
        <v>19695</v>
      </c>
      <c r="Y207" s="337" t="s">
        <v>19695</v>
      </c>
      <c r="Z207" s="337" t="s">
        <v>1753</v>
      </c>
      <c r="AA207" s="337" t="s">
        <v>717</v>
      </c>
      <c r="AB207" s="337" t="s">
        <v>718</v>
      </c>
      <c r="AC207" s="337" t="s">
        <v>14761</v>
      </c>
    </row>
    <row r="208" spans="1:29" ht="15.8" x14ac:dyDescent="0.25">
      <c r="A208" s="337" t="s">
        <v>1723</v>
      </c>
      <c r="B208" s="337" t="s">
        <v>15772</v>
      </c>
      <c r="C208" s="337" t="s">
        <v>1725</v>
      </c>
      <c r="D208" s="337" t="s">
        <v>13552</v>
      </c>
      <c r="E208" s="337" t="s">
        <v>15773</v>
      </c>
      <c r="F208" s="338">
        <v>45013</v>
      </c>
      <c r="G208" s="337" t="s">
        <v>13606</v>
      </c>
      <c r="H208" s="338">
        <v>45046</v>
      </c>
      <c r="I208" s="337" t="s">
        <v>19695</v>
      </c>
      <c r="J208" s="337" t="s">
        <v>36</v>
      </c>
      <c r="K208" s="337" t="s">
        <v>19695</v>
      </c>
      <c r="L208" s="337" t="s">
        <v>19695</v>
      </c>
      <c r="M208" s="337" t="s">
        <v>19695</v>
      </c>
      <c r="N208" s="337" t="s">
        <v>19695</v>
      </c>
      <c r="O208" s="337" t="s">
        <v>19695</v>
      </c>
      <c r="P208" s="337" t="s">
        <v>19695</v>
      </c>
      <c r="Q208" s="337" t="s">
        <v>19695</v>
      </c>
      <c r="R208" s="337" t="s">
        <v>1999</v>
      </c>
      <c r="S208" s="337" t="s">
        <v>1999</v>
      </c>
      <c r="T208" s="337" t="s">
        <v>15774</v>
      </c>
      <c r="U208" s="337" t="s">
        <v>15775</v>
      </c>
      <c r="V208" s="337">
        <v>16</v>
      </c>
      <c r="W208" s="337" t="s">
        <v>19695</v>
      </c>
      <c r="X208" s="337" t="s">
        <v>19695</v>
      </c>
      <c r="Y208" s="337" t="s">
        <v>19695</v>
      </c>
      <c r="Z208" s="337" t="s">
        <v>1753</v>
      </c>
      <c r="AA208" s="337" t="s">
        <v>766</v>
      </c>
      <c r="AB208" s="337" t="s">
        <v>718</v>
      </c>
      <c r="AC208" s="337" t="s">
        <v>15776</v>
      </c>
    </row>
    <row r="209" spans="1:29" ht="15.8" x14ac:dyDescent="0.25">
      <c r="A209" s="337" t="s">
        <v>1723</v>
      </c>
      <c r="B209" s="337" t="s">
        <v>13600</v>
      </c>
      <c r="C209" s="337" t="s">
        <v>1725</v>
      </c>
      <c r="D209" s="337" t="s">
        <v>13552</v>
      </c>
      <c r="E209" s="337" t="s">
        <v>13601</v>
      </c>
      <c r="F209" s="338">
        <v>45020</v>
      </c>
      <c r="G209" s="337" t="s">
        <v>13602</v>
      </c>
      <c r="H209" s="338">
        <v>45045</v>
      </c>
      <c r="I209" s="337" t="s">
        <v>19695</v>
      </c>
      <c r="J209" s="337" t="s">
        <v>16</v>
      </c>
      <c r="K209" s="337" t="s">
        <v>19695</v>
      </c>
      <c r="L209" s="337" t="s">
        <v>19695</v>
      </c>
      <c r="M209" s="337" t="s">
        <v>19695</v>
      </c>
      <c r="N209" s="337" t="s">
        <v>19695</v>
      </c>
      <c r="O209" s="337" t="s">
        <v>19695</v>
      </c>
      <c r="P209" s="337" t="s">
        <v>19695</v>
      </c>
      <c r="Q209" s="337" t="s">
        <v>19695</v>
      </c>
      <c r="R209" s="337" t="s">
        <v>15</v>
      </c>
      <c r="S209" s="337" t="s">
        <v>1086</v>
      </c>
      <c r="T209" s="337" t="s">
        <v>1121</v>
      </c>
      <c r="U209" s="337" t="s">
        <v>1121</v>
      </c>
      <c r="V209" s="337">
        <v>8</v>
      </c>
      <c r="W209" s="337" t="s">
        <v>19695</v>
      </c>
      <c r="X209" s="337" t="s">
        <v>19695</v>
      </c>
      <c r="Y209" s="337" t="s">
        <v>19695</v>
      </c>
      <c r="Z209" s="337" t="s">
        <v>1728</v>
      </c>
      <c r="AA209" s="337" t="s">
        <v>735</v>
      </c>
      <c r="AB209" s="337" t="s">
        <v>718</v>
      </c>
      <c r="AC209" s="337" t="s">
        <v>13603</v>
      </c>
    </row>
    <row r="210" spans="1:29" ht="15.8" x14ac:dyDescent="0.25">
      <c r="A210" s="337" t="s">
        <v>1723</v>
      </c>
      <c r="B210" s="337" t="s">
        <v>15623</v>
      </c>
      <c r="C210" s="337" t="s">
        <v>1821</v>
      </c>
      <c r="D210" s="337" t="s">
        <v>449</v>
      </c>
      <c r="E210" s="337" t="s">
        <v>14707</v>
      </c>
      <c r="F210" s="338">
        <v>45032</v>
      </c>
      <c r="G210" s="337" t="s">
        <v>13602</v>
      </c>
      <c r="H210" s="338">
        <v>45045</v>
      </c>
      <c r="I210" s="337" t="s">
        <v>19695</v>
      </c>
      <c r="J210" s="337" t="s">
        <v>36</v>
      </c>
      <c r="K210" s="337" t="s">
        <v>19695</v>
      </c>
      <c r="L210" s="337" t="s">
        <v>19695</v>
      </c>
      <c r="M210" s="337" t="s">
        <v>19695</v>
      </c>
      <c r="N210" s="337" t="s">
        <v>19695</v>
      </c>
      <c r="O210" s="337" t="s">
        <v>19695</v>
      </c>
      <c r="P210" s="337" t="s">
        <v>19695</v>
      </c>
      <c r="Q210" s="337" t="s">
        <v>19695</v>
      </c>
      <c r="R210" s="337" t="s">
        <v>70</v>
      </c>
      <c r="S210" s="337" t="s">
        <v>956</v>
      </c>
      <c r="T210" s="337" t="s">
        <v>15624</v>
      </c>
      <c r="U210" s="337" t="s">
        <v>5764</v>
      </c>
      <c r="V210" s="337">
        <v>8</v>
      </c>
      <c r="W210" s="337" t="s">
        <v>19695</v>
      </c>
      <c r="X210" s="337" t="s">
        <v>19695</v>
      </c>
      <c r="Y210" s="337" t="s">
        <v>19695</v>
      </c>
      <c r="Z210" s="337" t="s">
        <v>1753</v>
      </c>
      <c r="AA210" s="337" t="s">
        <v>735</v>
      </c>
      <c r="AB210" s="337" t="s">
        <v>718</v>
      </c>
      <c r="AC210" s="337" t="s">
        <v>15622</v>
      </c>
    </row>
    <row r="211" spans="1:29" ht="15.8" x14ac:dyDescent="0.25">
      <c r="A211" s="337" t="s">
        <v>1723</v>
      </c>
      <c r="B211" s="337" t="s">
        <v>15827</v>
      </c>
      <c r="C211" s="337" t="s">
        <v>1725</v>
      </c>
      <c r="D211" s="337" t="s">
        <v>13552</v>
      </c>
      <c r="E211" s="337" t="s">
        <v>1845</v>
      </c>
      <c r="F211" s="338">
        <v>44936</v>
      </c>
      <c r="G211" s="337" t="s">
        <v>15828</v>
      </c>
      <c r="H211" s="338">
        <v>45044</v>
      </c>
      <c r="I211" s="337" t="s">
        <v>19695</v>
      </c>
      <c r="J211" s="337" t="s">
        <v>16</v>
      </c>
      <c r="K211" s="337" t="s">
        <v>19695</v>
      </c>
      <c r="L211" s="337" t="s">
        <v>19695</v>
      </c>
      <c r="M211" s="337" t="s">
        <v>19695</v>
      </c>
      <c r="N211" s="337" t="s">
        <v>19695</v>
      </c>
      <c r="O211" s="337" t="s">
        <v>19695</v>
      </c>
      <c r="P211" s="337" t="s">
        <v>19695</v>
      </c>
      <c r="Q211" s="337" t="s">
        <v>19695</v>
      </c>
      <c r="R211" s="337" t="s">
        <v>70</v>
      </c>
      <c r="S211" s="337" t="s">
        <v>956</v>
      </c>
      <c r="T211" s="337" t="s">
        <v>15824</v>
      </c>
      <c r="U211" s="337" t="s">
        <v>15825</v>
      </c>
      <c r="V211" s="337">
        <v>16</v>
      </c>
      <c r="W211" s="337" t="s">
        <v>19695</v>
      </c>
      <c r="X211" s="337" t="s">
        <v>19695</v>
      </c>
      <c r="Y211" s="337" t="s">
        <v>19695</v>
      </c>
      <c r="Z211" s="337" t="s">
        <v>1753</v>
      </c>
      <c r="AA211" s="337" t="s">
        <v>766</v>
      </c>
      <c r="AB211" s="337" t="s">
        <v>718</v>
      </c>
      <c r="AC211" s="337" t="s">
        <v>15826</v>
      </c>
    </row>
    <row r="212" spans="1:29" ht="15.8" x14ac:dyDescent="0.25">
      <c r="A212" s="337" t="s">
        <v>1723</v>
      </c>
      <c r="B212" s="337" t="s">
        <v>15666</v>
      </c>
      <c r="C212" s="337" t="s">
        <v>1821</v>
      </c>
      <c r="D212" s="337" t="s">
        <v>449</v>
      </c>
      <c r="E212" s="337" t="s">
        <v>14669</v>
      </c>
      <c r="F212" s="338">
        <v>45027</v>
      </c>
      <c r="G212" s="337" t="s">
        <v>14783</v>
      </c>
      <c r="H212" s="338">
        <v>45043</v>
      </c>
      <c r="I212" s="337" t="s">
        <v>19695</v>
      </c>
      <c r="J212" s="337" t="s">
        <v>16</v>
      </c>
      <c r="K212" s="337" t="s">
        <v>19695</v>
      </c>
      <c r="L212" s="337" t="s">
        <v>19695</v>
      </c>
      <c r="M212" s="337" t="s">
        <v>19695</v>
      </c>
      <c r="N212" s="337" t="s">
        <v>19695</v>
      </c>
      <c r="O212" s="337" t="s">
        <v>19695</v>
      </c>
      <c r="P212" s="337" t="s">
        <v>19695</v>
      </c>
      <c r="Q212" s="337" t="s">
        <v>19695</v>
      </c>
      <c r="R212" s="337" t="s">
        <v>35</v>
      </c>
      <c r="S212" s="337" t="s">
        <v>10251</v>
      </c>
      <c r="T212" s="337" t="s">
        <v>15667</v>
      </c>
      <c r="U212" s="337" t="s">
        <v>6071</v>
      </c>
      <c r="V212" s="337">
        <v>10</v>
      </c>
      <c r="W212" s="337" t="s">
        <v>19695</v>
      </c>
      <c r="X212" s="337" t="s">
        <v>19695</v>
      </c>
      <c r="Y212" s="337" t="s">
        <v>19695</v>
      </c>
      <c r="Z212" s="337" t="s">
        <v>1753</v>
      </c>
      <c r="AA212" s="337" t="s">
        <v>717</v>
      </c>
      <c r="AB212" s="337" t="s">
        <v>718</v>
      </c>
      <c r="AC212" s="337" t="s">
        <v>14619</v>
      </c>
    </row>
    <row r="213" spans="1:29" ht="15.8" x14ac:dyDescent="0.25">
      <c r="A213" s="337" t="s">
        <v>1723</v>
      </c>
      <c r="B213" s="337" t="s">
        <v>15025</v>
      </c>
      <c r="C213" s="337" t="s">
        <v>1821</v>
      </c>
      <c r="D213" s="337" t="s">
        <v>449</v>
      </c>
      <c r="E213" s="337" t="s">
        <v>14626</v>
      </c>
      <c r="F213" s="338">
        <v>45010</v>
      </c>
      <c r="G213" s="337" t="s">
        <v>15026</v>
      </c>
      <c r="H213" s="338">
        <v>45041</v>
      </c>
      <c r="I213" s="337" t="s">
        <v>19695</v>
      </c>
      <c r="J213" s="337" t="s">
        <v>36</v>
      </c>
      <c r="K213" s="337" t="s">
        <v>19695</v>
      </c>
      <c r="L213" s="337" t="s">
        <v>19695</v>
      </c>
      <c r="M213" s="337" t="s">
        <v>19695</v>
      </c>
      <c r="N213" s="337" t="s">
        <v>19695</v>
      </c>
      <c r="O213" s="337" t="s">
        <v>19695</v>
      </c>
      <c r="P213" s="337" t="s">
        <v>19695</v>
      </c>
      <c r="Q213" s="337" t="s">
        <v>19695</v>
      </c>
      <c r="R213" s="337" t="s">
        <v>71</v>
      </c>
      <c r="S213" s="337" t="s">
        <v>981</v>
      </c>
      <c r="T213" s="337" t="s">
        <v>4555</v>
      </c>
      <c r="U213" s="337" t="s">
        <v>2082</v>
      </c>
      <c r="V213" s="337">
        <v>10</v>
      </c>
      <c r="W213" s="337" t="s">
        <v>19695</v>
      </c>
      <c r="X213" s="337" t="s">
        <v>19695</v>
      </c>
      <c r="Y213" s="337" t="s">
        <v>19695</v>
      </c>
      <c r="Z213" s="337" t="s">
        <v>1728</v>
      </c>
      <c r="AA213" s="337" t="s">
        <v>717</v>
      </c>
      <c r="AB213" s="337" t="s">
        <v>718</v>
      </c>
      <c r="AC213" s="337" t="s">
        <v>15027</v>
      </c>
    </row>
    <row r="214" spans="1:29" ht="15.8" x14ac:dyDescent="0.25">
      <c r="A214" s="337" t="s">
        <v>1723</v>
      </c>
      <c r="B214" s="337" t="s">
        <v>15617</v>
      </c>
      <c r="C214" s="337" t="s">
        <v>1821</v>
      </c>
      <c r="D214" s="337" t="s">
        <v>449</v>
      </c>
      <c r="E214" s="337" t="s">
        <v>13271</v>
      </c>
      <c r="F214" s="338">
        <v>44972</v>
      </c>
      <c r="G214" s="337" t="s">
        <v>15618</v>
      </c>
      <c r="H214" s="338">
        <v>45039</v>
      </c>
      <c r="I214" s="337" t="s">
        <v>19695</v>
      </c>
      <c r="J214" s="337" t="s">
        <v>36</v>
      </c>
      <c r="K214" s="337" t="s">
        <v>19695</v>
      </c>
      <c r="L214" s="337" t="s">
        <v>19695</v>
      </c>
      <c r="M214" s="337" t="s">
        <v>19695</v>
      </c>
      <c r="N214" s="337" t="s">
        <v>19695</v>
      </c>
      <c r="O214" s="337" t="s">
        <v>19695</v>
      </c>
      <c r="P214" s="337" t="s">
        <v>19695</v>
      </c>
      <c r="Q214" s="337" t="s">
        <v>19695</v>
      </c>
      <c r="R214" s="337" t="s">
        <v>75</v>
      </c>
      <c r="S214" s="337" t="s">
        <v>1154</v>
      </c>
      <c r="T214" s="337" t="s">
        <v>418</v>
      </c>
      <c r="U214" s="337" t="s">
        <v>15619</v>
      </c>
      <c r="V214" s="337">
        <v>6</v>
      </c>
      <c r="W214" s="337" t="s">
        <v>19695</v>
      </c>
      <c r="X214" s="337" t="s">
        <v>19695</v>
      </c>
      <c r="Y214" s="337" t="s">
        <v>19695</v>
      </c>
      <c r="Z214" s="337" t="s">
        <v>1753</v>
      </c>
      <c r="AA214" s="337" t="s">
        <v>717</v>
      </c>
      <c r="AB214" s="337" t="s">
        <v>718</v>
      </c>
      <c r="AC214" s="337" t="s">
        <v>15616</v>
      </c>
    </row>
    <row r="215" spans="1:29" ht="15.8" x14ac:dyDescent="0.25">
      <c r="A215" s="337" t="s">
        <v>1723</v>
      </c>
      <c r="B215" s="337" t="s">
        <v>15687</v>
      </c>
      <c r="C215" s="337" t="s">
        <v>1725</v>
      </c>
      <c r="D215" s="337" t="s">
        <v>13552</v>
      </c>
      <c r="E215" s="337" t="s">
        <v>14625</v>
      </c>
      <c r="F215" s="338">
        <v>44946</v>
      </c>
      <c r="G215" s="337" t="s">
        <v>15662</v>
      </c>
      <c r="H215" s="338">
        <v>45038</v>
      </c>
      <c r="I215" s="337" t="s">
        <v>19695</v>
      </c>
      <c r="J215" s="337" t="s">
        <v>16</v>
      </c>
      <c r="K215" s="337" t="s">
        <v>19695</v>
      </c>
      <c r="L215" s="337" t="s">
        <v>19695</v>
      </c>
      <c r="M215" s="337" t="s">
        <v>19695</v>
      </c>
      <c r="N215" s="337" t="s">
        <v>19695</v>
      </c>
      <c r="O215" s="337" t="s">
        <v>19695</v>
      </c>
      <c r="P215" s="337" t="s">
        <v>19695</v>
      </c>
      <c r="Q215" s="337" t="s">
        <v>19695</v>
      </c>
      <c r="R215" s="337" t="s">
        <v>134</v>
      </c>
      <c r="S215" s="337" t="s">
        <v>451</v>
      </c>
      <c r="T215" s="337" t="s">
        <v>9829</v>
      </c>
      <c r="U215" s="337" t="s">
        <v>9829</v>
      </c>
      <c r="V215" s="337">
        <v>16</v>
      </c>
      <c r="W215" s="337" t="s">
        <v>19695</v>
      </c>
      <c r="X215" s="337" t="s">
        <v>19695</v>
      </c>
      <c r="Y215" s="337" t="s">
        <v>19695</v>
      </c>
      <c r="Z215" s="337" t="s">
        <v>1753</v>
      </c>
      <c r="AA215" s="337" t="s">
        <v>766</v>
      </c>
      <c r="AB215" s="337" t="s">
        <v>718</v>
      </c>
      <c r="AC215" s="337" t="s">
        <v>15688</v>
      </c>
    </row>
    <row r="216" spans="1:29" ht="15.8" x14ac:dyDescent="0.25">
      <c r="A216" s="337" t="s">
        <v>1723</v>
      </c>
      <c r="B216" s="337" t="s">
        <v>14944</v>
      </c>
      <c r="C216" s="337" t="s">
        <v>1821</v>
      </c>
      <c r="D216" s="337" t="s">
        <v>449</v>
      </c>
      <c r="E216" s="337" t="s">
        <v>8680</v>
      </c>
      <c r="F216" s="338">
        <v>44762</v>
      </c>
      <c r="G216" s="337" t="s">
        <v>14945</v>
      </c>
      <c r="H216" s="338">
        <v>45037</v>
      </c>
      <c r="I216" s="337" t="s">
        <v>19695</v>
      </c>
      <c r="J216" s="337" t="s">
        <v>36</v>
      </c>
      <c r="K216" s="337" t="s">
        <v>19695</v>
      </c>
      <c r="L216" s="337" t="s">
        <v>19695</v>
      </c>
      <c r="M216" s="337" t="s">
        <v>19695</v>
      </c>
      <c r="N216" s="337" t="s">
        <v>19695</v>
      </c>
      <c r="O216" s="337" t="s">
        <v>19695</v>
      </c>
      <c r="P216" s="337" t="s">
        <v>19695</v>
      </c>
      <c r="Q216" s="337" t="s">
        <v>19695</v>
      </c>
      <c r="R216" s="337" t="s">
        <v>112</v>
      </c>
      <c r="S216" s="337" t="s">
        <v>452</v>
      </c>
      <c r="T216" s="337" t="s">
        <v>452</v>
      </c>
      <c r="U216" s="337" t="s">
        <v>14946</v>
      </c>
      <c r="V216" s="337">
        <v>10</v>
      </c>
      <c r="W216" s="337" t="s">
        <v>19695</v>
      </c>
      <c r="X216" s="337" t="s">
        <v>19695</v>
      </c>
      <c r="Y216" s="337" t="s">
        <v>19695</v>
      </c>
      <c r="Z216" s="337" t="s">
        <v>1728</v>
      </c>
      <c r="AA216" s="337" t="s">
        <v>735</v>
      </c>
      <c r="AB216" s="337" t="s">
        <v>718</v>
      </c>
      <c r="AC216" s="337" t="s">
        <v>14935</v>
      </c>
    </row>
    <row r="217" spans="1:29" ht="15.8" x14ac:dyDescent="0.25">
      <c r="A217" s="337" t="s">
        <v>1723</v>
      </c>
      <c r="B217" s="337" t="s">
        <v>14607</v>
      </c>
      <c r="C217" s="337" t="s">
        <v>1821</v>
      </c>
      <c r="D217" s="337" t="s">
        <v>449</v>
      </c>
      <c r="E217" s="337" t="s">
        <v>14608</v>
      </c>
      <c r="F217" s="338">
        <v>44988</v>
      </c>
      <c r="G217" s="337" t="s">
        <v>14609</v>
      </c>
      <c r="H217" s="338">
        <v>45036</v>
      </c>
      <c r="I217" s="337" t="s">
        <v>19695</v>
      </c>
      <c r="J217" s="337" t="s">
        <v>36</v>
      </c>
      <c r="K217" s="337" t="s">
        <v>19695</v>
      </c>
      <c r="L217" s="337" t="s">
        <v>19695</v>
      </c>
      <c r="M217" s="337" t="s">
        <v>19695</v>
      </c>
      <c r="N217" s="337" t="s">
        <v>19695</v>
      </c>
      <c r="O217" s="337" t="s">
        <v>19695</v>
      </c>
      <c r="P217" s="337" t="s">
        <v>19695</v>
      </c>
      <c r="Q217" s="337" t="s">
        <v>19695</v>
      </c>
      <c r="R217" s="337" t="s">
        <v>18</v>
      </c>
      <c r="S217" s="337" t="s">
        <v>1072</v>
      </c>
      <c r="T217" s="337" t="s">
        <v>1072</v>
      </c>
      <c r="U217" s="337" t="s">
        <v>4528</v>
      </c>
      <c r="V217" s="337">
        <v>12</v>
      </c>
      <c r="W217" s="337" t="s">
        <v>19695</v>
      </c>
      <c r="X217" s="337" t="s">
        <v>19695</v>
      </c>
      <c r="Y217" s="337" t="s">
        <v>19695</v>
      </c>
      <c r="Z217" s="337" t="s">
        <v>1728</v>
      </c>
      <c r="AA217" s="337" t="s">
        <v>735</v>
      </c>
      <c r="AB217" s="337" t="s">
        <v>718</v>
      </c>
      <c r="AC217" s="337" t="s">
        <v>14604</v>
      </c>
    </row>
    <row r="218" spans="1:29" ht="15.8" x14ac:dyDescent="0.25">
      <c r="A218" s="337" t="s">
        <v>1723</v>
      </c>
      <c r="B218" s="337" t="s">
        <v>15614</v>
      </c>
      <c r="C218" s="337" t="s">
        <v>1821</v>
      </c>
      <c r="D218" s="337" t="s">
        <v>449</v>
      </c>
      <c r="E218" s="337" t="s">
        <v>12989</v>
      </c>
      <c r="F218" s="338">
        <v>44915</v>
      </c>
      <c r="G218" s="337" t="s">
        <v>14609</v>
      </c>
      <c r="H218" s="338">
        <v>45036</v>
      </c>
      <c r="I218" s="337" t="s">
        <v>19695</v>
      </c>
      <c r="J218" s="337" t="s">
        <v>36</v>
      </c>
      <c r="K218" s="337" t="s">
        <v>19695</v>
      </c>
      <c r="L218" s="337" t="s">
        <v>19695</v>
      </c>
      <c r="M218" s="337" t="s">
        <v>19695</v>
      </c>
      <c r="N218" s="337" t="s">
        <v>19695</v>
      </c>
      <c r="O218" s="337" t="s">
        <v>19695</v>
      </c>
      <c r="P218" s="337" t="s">
        <v>19695</v>
      </c>
      <c r="Q218" s="337" t="s">
        <v>19695</v>
      </c>
      <c r="R218" s="337" t="s">
        <v>75</v>
      </c>
      <c r="S218" s="337" t="s">
        <v>1154</v>
      </c>
      <c r="T218" s="337" t="s">
        <v>1142</v>
      </c>
      <c r="U218" s="337" t="s">
        <v>15615</v>
      </c>
      <c r="V218" s="337">
        <v>6</v>
      </c>
      <c r="W218" s="337" t="s">
        <v>19695</v>
      </c>
      <c r="X218" s="337" t="s">
        <v>19695</v>
      </c>
      <c r="Y218" s="337" t="s">
        <v>19695</v>
      </c>
      <c r="Z218" s="337" t="s">
        <v>1753</v>
      </c>
      <c r="AA218" s="337" t="s">
        <v>717</v>
      </c>
      <c r="AB218" s="337" t="s">
        <v>718</v>
      </c>
      <c r="AC218" s="337" t="s">
        <v>15616</v>
      </c>
    </row>
    <row r="219" spans="1:29" ht="15.8" x14ac:dyDescent="0.25">
      <c r="A219" s="337" t="s">
        <v>1723</v>
      </c>
      <c r="B219" s="337" t="s">
        <v>15620</v>
      </c>
      <c r="C219" s="337" t="s">
        <v>1821</v>
      </c>
      <c r="D219" s="337" t="s">
        <v>449</v>
      </c>
      <c r="E219" s="337" t="s">
        <v>13301</v>
      </c>
      <c r="F219" s="338">
        <v>44967</v>
      </c>
      <c r="G219" s="337" t="s">
        <v>14609</v>
      </c>
      <c r="H219" s="338">
        <v>45036</v>
      </c>
      <c r="I219" s="337" t="s">
        <v>19695</v>
      </c>
      <c r="J219" s="337" t="s">
        <v>36</v>
      </c>
      <c r="K219" s="337" t="s">
        <v>19695</v>
      </c>
      <c r="L219" s="337" t="s">
        <v>19695</v>
      </c>
      <c r="M219" s="337" t="s">
        <v>19695</v>
      </c>
      <c r="N219" s="337" t="s">
        <v>19695</v>
      </c>
      <c r="O219" s="337" t="s">
        <v>19695</v>
      </c>
      <c r="P219" s="337" t="s">
        <v>19695</v>
      </c>
      <c r="Q219" s="337" t="s">
        <v>19695</v>
      </c>
      <c r="R219" s="337" t="s">
        <v>70</v>
      </c>
      <c r="S219" s="337" t="s">
        <v>15621</v>
      </c>
      <c r="T219" s="337" t="s">
        <v>8102</v>
      </c>
      <c r="U219" s="337" t="s">
        <v>8490</v>
      </c>
      <c r="V219" s="337">
        <v>10</v>
      </c>
      <c r="W219" s="337" t="s">
        <v>19695</v>
      </c>
      <c r="X219" s="337" t="s">
        <v>19695</v>
      </c>
      <c r="Y219" s="337" t="s">
        <v>19695</v>
      </c>
      <c r="Z219" s="337" t="s">
        <v>1753</v>
      </c>
      <c r="AA219" s="337" t="s">
        <v>717</v>
      </c>
      <c r="AB219" s="337" t="s">
        <v>718</v>
      </c>
      <c r="AC219" s="337" t="s">
        <v>15622</v>
      </c>
    </row>
    <row r="220" spans="1:29" ht="15.8" x14ac:dyDescent="0.25">
      <c r="A220" s="337" t="s">
        <v>1723</v>
      </c>
      <c r="B220" s="337" t="s">
        <v>15821</v>
      </c>
      <c r="C220" s="337" t="s">
        <v>1725</v>
      </c>
      <c r="D220" s="337" t="s">
        <v>13552</v>
      </c>
      <c r="E220" s="337" t="s">
        <v>12989</v>
      </c>
      <c r="F220" s="338">
        <v>44915</v>
      </c>
      <c r="G220" s="337" t="s">
        <v>14609</v>
      </c>
      <c r="H220" s="338">
        <v>45036</v>
      </c>
      <c r="I220" s="337" t="s">
        <v>19695</v>
      </c>
      <c r="J220" s="337" t="s">
        <v>36</v>
      </c>
      <c r="K220" s="337" t="s">
        <v>19695</v>
      </c>
      <c r="L220" s="337" t="s">
        <v>19695</v>
      </c>
      <c r="M220" s="337" t="s">
        <v>19695</v>
      </c>
      <c r="N220" s="337" t="s">
        <v>19695</v>
      </c>
      <c r="O220" s="337" t="s">
        <v>19695</v>
      </c>
      <c r="P220" s="337" t="s">
        <v>19695</v>
      </c>
      <c r="Q220" s="337" t="s">
        <v>19695</v>
      </c>
      <c r="R220" s="337" t="s">
        <v>75</v>
      </c>
      <c r="S220" s="337" t="s">
        <v>14551</v>
      </c>
      <c r="T220" s="337" t="s">
        <v>5361</v>
      </c>
      <c r="U220" s="337" t="s">
        <v>15822</v>
      </c>
      <c r="V220" s="337">
        <v>16</v>
      </c>
      <c r="W220" s="337" t="s">
        <v>19695</v>
      </c>
      <c r="X220" s="337" t="s">
        <v>19695</v>
      </c>
      <c r="Y220" s="337" t="s">
        <v>19695</v>
      </c>
      <c r="Z220" s="337" t="s">
        <v>1753</v>
      </c>
      <c r="AA220" s="337" t="s">
        <v>766</v>
      </c>
      <c r="AB220" s="337" t="s">
        <v>718</v>
      </c>
      <c r="AC220" s="337" t="s">
        <v>15114</v>
      </c>
    </row>
    <row r="221" spans="1:29" ht="15.8" x14ac:dyDescent="0.25">
      <c r="A221" s="337" t="s">
        <v>1723</v>
      </c>
      <c r="B221" s="337" t="s">
        <v>14576</v>
      </c>
      <c r="C221" s="337" t="s">
        <v>1725</v>
      </c>
      <c r="D221" s="337" t="s">
        <v>13552</v>
      </c>
      <c r="E221" s="337" t="s">
        <v>14577</v>
      </c>
      <c r="F221" s="338">
        <v>44958</v>
      </c>
      <c r="G221" s="337" t="s">
        <v>14578</v>
      </c>
      <c r="H221" s="338">
        <v>45034</v>
      </c>
      <c r="I221" s="337" t="s">
        <v>19695</v>
      </c>
      <c r="J221" s="337" t="s">
        <v>36</v>
      </c>
      <c r="K221" s="337" t="s">
        <v>19695</v>
      </c>
      <c r="L221" s="337" t="s">
        <v>19695</v>
      </c>
      <c r="M221" s="337" t="s">
        <v>19695</v>
      </c>
      <c r="N221" s="337" t="s">
        <v>19695</v>
      </c>
      <c r="O221" s="337" t="s">
        <v>19695</v>
      </c>
      <c r="P221" s="337" t="s">
        <v>19695</v>
      </c>
      <c r="Q221" s="337" t="s">
        <v>19695</v>
      </c>
      <c r="R221" s="337" t="s">
        <v>66</v>
      </c>
      <c r="S221" s="337" t="s">
        <v>128</v>
      </c>
      <c r="T221" s="337" t="s">
        <v>380</v>
      </c>
      <c r="U221" s="337" t="s">
        <v>14579</v>
      </c>
      <c r="V221" s="337">
        <v>8</v>
      </c>
      <c r="W221" s="337" t="s">
        <v>19695</v>
      </c>
      <c r="X221" s="337" t="s">
        <v>19695</v>
      </c>
      <c r="Y221" s="337" t="s">
        <v>19695</v>
      </c>
      <c r="Z221" s="337" t="s">
        <v>1728</v>
      </c>
      <c r="AA221" s="337" t="s">
        <v>717</v>
      </c>
      <c r="AB221" s="337" t="s">
        <v>718</v>
      </c>
      <c r="AC221" s="337" t="s">
        <v>14580</v>
      </c>
    </row>
    <row r="222" spans="1:29" ht="15.8" x14ac:dyDescent="0.25">
      <c r="A222" s="337" t="s">
        <v>1723</v>
      </c>
      <c r="B222" s="337" t="s">
        <v>15693</v>
      </c>
      <c r="C222" s="337" t="s">
        <v>1725</v>
      </c>
      <c r="D222" s="337" t="s">
        <v>13552</v>
      </c>
      <c r="E222" s="337" t="s">
        <v>13268</v>
      </c>
      <c r="F222" s="338">
        <v>45003</v>
      </c>
      <c r="G222" s="337" t="s">
        <v>14578</v>
      </c>
      <c r="H222" s="338">
        <v>45034</v>
      </c>
      <c r="I222" s="337" t="s">
        <v>19695</v>
      </c>
      <c r="J222" s="337" t="s">
        <v>36</v>
      </c>
      <c r="K222" s="337" t="s">
        <v>19695</v>
      </c>
      <c r="L222" s="337" t="s">
        <v>19695</v>
      </c>
      <c r="M222" s="337" t="s">
        <v>19695</v>
      </c>
      <c r="N222" s="337" t="s">
        <v>19695</v>
      </c>
      <c r="O222" s="337" t="s">
        <v>19695</v>
      </c>
      <c r="P222" s="337" t="s">
        <v>19695</v>
      </c>
      <c r="Q222" s="337" t="s">
        <v>19695</v>
      </c>
      <c r="R222" s="337" t="s">
        <v>134</v>
      </c>
      <c r="S222" s="337" t="s">
        <v>451</v>
      </c>
      <c r="T222" s="337" t="s">
        <v>797</v>
      </c>
      <c r="U222" s="337" t="s">
        <v>15694</v>
      </c>
      <c r="V222" s="337">
        <v>10</v>
      </c>
      <c r="W222" s="337" t="s">
        <v>19695</v>
      </c>
      <c r="X222" s="337" t="s">
        <v>19695</v>
      </c>
      <c r="Y222" s="337" t="s">
        <v>19695</v>
      </c>
      <c r="Z222" s="337" t="s">
        <v>1753</v>
      </c>
      <c r="AA222" s="337" t="s">
        <v>735</v>
      </c>
      <c r="AB222" s="337" t="s">
        <v>718</v>
      </c>
      <c r="AC222" s="337" t="s">
        <v>15688</v>
      </c>
    </row>
    <row r="223" spans="1:29" ht="15.8" x14ac:dyDescent="0.25">
      <c r="A223" s="337" t="s">
        <v>1723</v>
      </c>
      <c r="B223" s="337" t="s">
        <v>15760</v>
      </c>
      <c r="C223" s="337" t="s">
        <v>1725</v>
      </c>
      <c r="D223" s="337" t="s">
        <v>13552</v>
      </c>
      <c r="E223" s="337" t="s">
        <v>15761</v>
      </c>
      <c r="F223" s="338">
        <v>45029</v>
      </c>
      <c r="G223" s="337" t="s">
        <v>15762</v>
      </c>
      <c r="H223" s="338">
        <v>45030</v>
      </c>
      <c r="I223" s="337" t="s">
        <v>19695</v>
      </c>
      <c r="J223" s="337" t="s">
        <v>16</v>
      </c>
      <c r="K223" s="337" t="s">
        <v>19695</v>
      </c>
      <c r="L223" s="337" t="s">
        <v>19695</v>
      </c>
      <c r="M223" s="337" t="s">
        <v>19695</v>
      </c>
      <c r="N223" s="337" t="s">
        <v>19695</v>
      </c>
      <c r="O223" s="337" t="s">
        <v>19695</v>
      </c>
      <c r="P223" s="337" t="s">
        <v>19695</v>
      </c>
      <c r="Q223" s="337" t="s">
        <v>19695</v>
      </c>
      <c r="R223" s="337" t="s">
        <v>52</v>
      </c>
      <c r="S223" s="337" t="s">
        <v>69</v>
      </c>
      <c r="T223" s="337" t="s">
        <v>382</v>
      </c>
      <c r="U223" s="337" t="s">
        <v>3186</v>
      </c>
      <c r="V223" s="337">
        <v>8</v>
      </c>
      <c r="W223" s="337" t="s">
        <v>19695</v>
      </c>
      <c r="X223" s="337" t="s">
        <v>19695</v>
      </c>
      <c r="Y223" s="337" t="s">
        <v>19695</v>
      </c>
      <c r="Z223" s="337" t="s">
        <v>1753</v>
      </c>
      <c r="AA223" s="337" t="s">
        <v>1499</v>
      </c>
      <c r="AB223" s="337" t="s">
        <v>718</v>
      </c>
      <c r="AC223" s="337" t="s">
        <v>15763</v>
      </c>
    </row>
    <row r="224" spans="1:29" ht="15.8" x14ac:dyDescent="0.25">
      <c r="A224" s="337" t="s">
        <v>1723</v>
      </c>
      <c r="B224" s="337" t="s">
        <v>15709</v>
      </c>
      <c r="C224" s="337" t="s">
        <v>1725</v>
      </c>
      <c r="D224" s="337" t="s">
        <v>13552</v>
      </c>
      <c r="E224" s="337" t="s">
        <v>15710</v>
      </c>
      <c r="F224" s="338">
        <v>44917</v>
      </c>
      <c r="G224" s="337" t="s">
        <v>15711</v>
      </c>
      <c r="H224" s="338">
        <v>45025</v>
      </c>
      <c r="I224" s="337" t="s">
        <v>19695</v>
      </c>
      <c r="J224" s="337" t="s">
        <v>36</v>
      </c>
      <c r="K224" s="337" t="s">
        <v>19695</v>
      </c>
      <c r="L224" s="337" t="s">
        <v>19695</v>
      </c>
      <c r="M224" s="337" t="s">
        <v>19695</v>
      </c>
      <c r="N224" s="337" t="s">
        <v>19695</v>
      </c>
      <c r="O224" s="337" t="s">
        <v>19695</v>
      </c>
      <c r="P224" s="337" t="s">
        <v>19695</v>
      </c>
      <c r="Q224" s="337" t="s">
        <v>19695</v>
      </c>
      <c r="R224" s="337" t="s">
        <v>134</v>
      </c>
      <c r="S224" s="337" t="s">
        <v>451</v>
      </c>
      <c r="T224" s="337" t="s">
        <v>1600</v>
      </c>
      <c r="U224" s="337" t="s">
        <v>15712</v>
      </c>
      <c r="V224" s="337">
        <v>16</v>
      </c>
      <c r="W224" s="337" t="s">
        <v>19695</v>
      </c>
      <c r="X224" s="337" t="s">
        <v>19695</v>
      </c>
      <c r="Y224" s="337" t="s">
        <v>19695</v>
      </c>
      <c r="Z224" s="337" t="s">
        <v>1753</v>
      </c>
      <c r="AA224" s="337" t="s">
        <v>717</v>
      </c>
      <c r="AB224" s="337" t="s">
        <v>718</v>
      </c>
      <c r="AC224" s="337" t="s">
        <v>14788</v>
      </c>
    </row>
    <row r="225" spans="1:29" ht="15.8" x14ac:dyDescent="0.25">
      <c r="A225" s="337" t="s">
        <v>1723</v>
      </c>
      <c r="B225" s="337" t="s">
        <v>14573</v>
      </c>
      <c r="C225" s="337" t="s">
        <v>1725</v>
      </c>
      <c r="D225" s="337" t="s">
        <v>13552</v>
      </c>
      <c r="E225" s="337" t="s">
        <v>14555</v>
      </c>
      <c r="F225" s="338">
        <v>44995</v>
      </c>
      <c r="G225" s="337" t="s">
        <v>14574</v>
      </c>
      <c r="H225" s="338">
        <v>45023</v>
      </c>
      <c r="I225" s="337" t="s">
        <v>19695</v>
      </c>
      <c r="J225" s="337" t="s">
        <v>36</v>
      </c>
      <c r="K225" s="337" t="s">
        <v>19695</v>
      </c>
      <c r="L225" s="337" t="s">
        <v>19695</v>
      </c>
      <c r="M225" s="337" t="s">
        <v>19695</v>
      </c>
      <c r="N225" s="337" t="s">
        <v>19695</v>
      </c>
      <c r="O225" s="337" t="s">
        <v>19695</v>
      </c>
      <c r="P225" s="337" t="s">
        <v>19695</v>
      </c>
      <c r="Q225" s="337" t="s">
        <v>19695</v>
      </c>
      <c r="R225" s="337" t="s">
        <v>45</v>
      </c>
      <c r="S225" s="337" t="s">
        <v>1144</v>
      </c>
      <c r="T225" s="337" t="s">
        <v>3816</v>
      </c>
      <c r="U225" s="337" t="s">
        <v>3816</v>
      </c>
      <c r="V225" s="337">
        <v>6</v>
      </c>
      <c r="W225" s="337" t="s">
        <v>19695</v>
      </c>
      <c r="X225" s="337" t="s">
        <v>19695</v>
      </c>
      <c r="Y225" s="337" t="s">
        <v>19695</v>
      </c>
      <c r="Z225" s="337" t="s">
        <v>1728</v>
      </c>
      <c r="AA225" s="337" t="s">
        <v>717</v>
      </c>
      <c r="AB225" s="337" t="s">
        <v>718</v>
      </c>
      <c r="AC225" s="337" t="s">
        <v>14575</v>
      </c>
    </row>
    <row r="226" spans="1:29" ht="15.8" x14ac:dyDescent="0.25">
      <c r="A226" s="337" t="s">
        <v>1723</v>
      </c>
      <c r="B226" s="337" t="s">
        <v>14570</v>
      </c>
      <c r="C226" s="337" t="s">
        <v>1821</v>
      </c>
      <c r="D226" s="337" t="s">
        <v>449</v>
      </c>
      <c r="E226" s="337" t="s">
        <v>14544</v>
      </c>
      <c r="F226" s="338">
        <v>45001</v>
      </c>
      <c r="G226" s="337" t="s">
        <v>14571</v>
      </c>
      <c r="H226" s="338">
        <v>45021</v>
      </c>
      <c r="I226" s="337" t="s">
        <v>19695</v>
      </c>
      <c r="J226" s="337" t="s">
        <v>36</v>
      </c>
      <c r="K226" s="337" t="s">
        <v>19695</v>
      </c>
      <c r="L226" s="337" t="s">
        <v>19695</v>
      </c>
      <c r="M226" s="337" t="s">
        <v>19695</v>
      </c>
      <c r="N226" s="337" t="s">
        <v>19695</v>
      </c>
      <c r="O226" s="337" t="s">
        <v>19695</v>
      </c>
      <c r="P226" s="337" t="s">
        <v>19695</v>
      </c>
      <c r="Q226" s="337" t="s">
        <v>19695</v>
      </c>
      <c r="R226" s="337" t="s">
        <v>35</v>
      </c>
      <c r="S226" s="337" t="s">
        <v>13362</v>
      </c>
      <c r="T226" s="337" t="s">
        <v>8888</v>
      </c>
      <c r="U226" s="337" t="s">
        <v>6830</v>
      </c>
      <c r="V226" s="337">
        <v>8</v>
      </c>
      <c r="W226" s="337" t="s">
        <v>19695</v>
      </c>
      <c r="X226" s="337" t="s">
        <v>19695</v>
      </c>
      <c r="Y226" s="337" t="s">
        <v>19695</v>
      </c>
      <c r="Z226" s="337" t="s">
        <v>1728</v>
      </c>
      <c r="AA226" s="337" t="s">
        <v>717</v>
      </c>
      <c r="AB226" s="337" t="s">
        <v>718</v>
      </c>
      <c r="AC226" s="337" t="s">
        <v>14572</v>
      </c>
    </row>
    <row r="227" spans="1:29" ht="15.8" x14ac:dyDescent="0.25">
      <c r="A227" s="337" t="s">
        <v>1723</v>
      </c>
      <c r="B227" s="337" t="s">
        <v>15147</v>
      </c>
      <c r="C227" s="337" t="s">
        <v>1725</v>
      </c>
      <c r="D227" s="337" t="s">
        <v>13552</v>
      </c>
      <c r="E227" s="337" t="s">
        <v>13318</v>
      </c>
      <c r="F227" s="338">
        <v>44962</v>
      </c>
      <c r="G227" s="337" t="s">
        <v>14571</v>
      </c>
      <c r="H227" s="338">
        <v>45021</v>
      </c>
      <c r="I227" s="337" t="s">
        <v>19695</v>
      </c>
      <c r="J227" s="337" t="s">
        <v>16</v>
      </c>
      <c r="K227" s="337" t="s">
        <v>19695</v>
      </c>
      <c r="L227" s="337" t="s">
        <v>19695</v>
      </c>
      <c r="M227" s="337" t="s">
        <v>19695</v>
      </c>
      <c r="N227" s="337" t="s">
        <v>19695</v>
      </c>
      <c r="O227" s="337" t="s">
        <v>19695</v>
      </c>
      <c r="P227" s="337" t="s">
        <v>19695</v>
      </c>
      <c r="Q227" s="337" t="s">
        <v>19695</v>
      </c>
      <c r="R227" s="337" t="s">
        <v>35</v>
      </c>
      <c r="S227" s="337" t="s">
        <v>13362</v>
      </c>
      <c r="T227" s="337" t="s">
        <v>997</v>
      </c>
      <c r="U227" s="337" t="s">
        <v>1012</v>
      </c>
      <c r="V227" s="337">
        <v>10</v>
      </c>
      <c r="W227" s="337" t="s">
        <v>19695</v>
      </c>
      <c r="X227" s="337" t="s">
        <v>19695</v>
      </c>
      <c r="Y227" s="337" t="s">
        <v>19695</v>
      </c>
      <c r="Z227" s="337" t="s">
        <v>1728</v>
      </c>
      <c r="AA227" s="337" t="s">
        <v>717</v>
      </c>
      <c r="AB227" s="337" t="s">
        <v>718</v>
      </c>
      <c r="AC227" s="337" t="s">
        <v>15143</v>
      </c>
    </row>
    <row r="228" spans="1:29" ht="15.8" x14ac:dyDescent="0.25">
      <c r="A228" s="337" t="s">
        <v>1723</v>
      </c>
      <c r="B228" s="337" t="s">
        <v>15635</v>
      </c>
      <c r="C228" s="337" t="s">
        <v>1725</v>
      </c>
      <c r="D228" s="337" t="s">
        <v>13552</v>
      </c>
      <c r="E228" s="337" t="s">
        <v>12333</v>
      </c>
      <c r="F228" s="338">
        <v>44949</v>
      </c>
      <c r="G228" s="337" t="s">
        <v>14571</v>
      </c>
      <c r="H228" s="338">
        <v>45021</v>
      </c>
      <c r="I228" s="337" t="s">
        <v>19695</v>
      </c>
      <c r="J228" s="337" t="s">
        <v>36</v>
      </c>
      <c r="K228" s="337" t="s">
        <v>19695</v>
      </c>
      <c r="L228" s="337" t="s">
        <v>19695</v>
      </c>
      <c r="M228" s="337" t="s">
        <v>19695</v>
      </c>
      <c r="N228" s="337" t="s">
        <v>19695</v>
      </c>
      <c r="O228" s="337" t="s">
        <v>19695</v>
      </c>
      <c r="P228" s="337" t="s">
        <v>19695</v>
      </c>
      <c r="Q228" s="337" t="s">
        <v>19695</v>
      </c>
      <c r="R228" s="337" t="s">
        <v>98</v>
      </c>
      <c r="S228" s="337" t="s">
        <v>1690</v>
      </c>
      <c r="T228" s="337" t="s">
        <v>15636</v>
      </c>
      <c r="U228" s="337" t="s">
        <v>8392</v>
      </c>
      <c r="V228" s="337">
        <v>12</v>
      </c>
      <c r="W228" s="337" t="s">
        <v>19695</v>
      </c>
      <c r="X228" s="337" t="s">
        <v>19695</v>
      </c>
      <c r="Y228" s="337" t="s">
        <v>19695</v>
      </c>
      <c r="Z228" s="337" t="s">
        <v>1753</v>
      </c>
      <c r="AA228" s="337" t="s">
        <v>717</v>
      </c>
      <c r="AB228" s="337" t="s">
        <v>718</v>
      </c>
      <c r="AC228" s="337" t="s">
        <v>15626</v>
      </c>
    </row>
    <row r="229" spans="1:29" ht="15.8" x14ac:dyDescent="0.25">
      <c r="A229" s="337" t="s">
        <v>1723</v>
      </c>
      <c r="B229" s="337" t="s">
        <v>14566</v>
      </c>
      <c r="C229" s="337" t="s">
        <v>1725</v>
      </c>
      <c r="D229" s="337" t="s">
        <v>13552</v>
      </c>
      <c r="E229" s="337" t="s">
        <v>11005</v>
      </c>
      <c r="F229" s="338">
        <v>44868</v>
      </c>
      <c r="G229" s="337" t="s">
        <v>13601</v>
      </c>
      <c r="H229" s="338">
        <v>45020</v>
      </c>
      <c r="I229" s="337" t="s">
        <v>19695</v>
      </c>
      <c r="J229" s="337" t="s">
        <v>36</v>
      </c>
      <c r="K229" s="337" t="s">
        <v>19695</v>
      </c>
      <c r="L229" s="337" t="s">
        <v>19695</v>
      </c>
      <c r="M229" s="337" t="s">
        <v>19695</v>
      </c>
      <c r="N229" s="337" t="s">
        <v>19695</v>
      </c>
      <c r="O229" s="337" t="s">
        <v>19695</v>
      </c>
      <c r="P229" s="337" t="s">
        <v>19695</v>
      </c>
      <c r="Q229" s="337" t="s">
        <v>19695</v>
      </c>
      <c r="R229" s="337" t="s">
        <v>101</v>
      </c>
      <c r="S229" s="337" t="s">
        <v>3763</v>
      </c>
      <c r="T229" s="337" t="s">
        <v>3765</v>
      </c>
      <c r="U229" s="337" t="s">
        <v>14567</v>
      </c>
      <c r="V229" s="337">
        <v>8</v>
      </c>
      <c r="W229" s="337" t="s">
        <v>19695</v>
      </c>
      <c r="X229" s="337" t="s">
        <v>19695</v>
      </c>
      <c r="Y229" s="337" t="s">
        <v>19695</v>
      </c>
      <c r="Z229" s="337" t="s">
        <v>1728</v>
      </c>
      <c r="AA229" s="337" t="s">
        <v>717</v>
      </c>
      <c r="AB229" s="337" t="s">
        <v>718</v>
      </c>
      <c r="AC229" s="337" t="s">
        <v>14560</v>
      </c>
    </row>
    <row r="230" spans="1:29" ht="15.8" x14ac:dyDescent="0.25">
      <c r="A230" s="337" t="s">
        <v>1723</v>
      </c>
      <c r="B230" s="337" t="s">
        <v>14568</v>
      </c>
      <c r="C230" s="337" t="s">
        <v>1725</v>
      </c>
      <c r="D230" s="337" t="s">
        <v>13552</v>
      </c>
      <c r="E230" s="337" t="s">
        <v>13325</v>
      </c>
      <c r="F230" s="338">
        <v>44885</v>
      </c>
      <c r="G230" s="337" t="s">
        <v>13601</v>
      </c>
      <c r="H230" s="338">
        <v>45020</v>
      </c>
      <c r="I230" s="337" t="s">
        <v>19695</v>
      </c>
      <c r="J230" s="337" t="s">
        <v>36</v>
      </c>
      <c r="K230" s="337" t="s">
        <v>19695</v>
      </c>
      <c r="L230" s="337" t="s">
        <v>19695</v>
      </c>
      <c r="M230" s="337" t="s">
        <v>19695</v>
      </c>
      <c r="N230" s="337" t="s">
        <v>19695</v>
      </c>
      <c r="O230" s="337" t="s">
        <v>19695</v>
      </c>
      <c r="P230" s="337" t="s">
        <v>19695</v>
      </c>
      <c r="Q230" s="337" t="s">
        <v>19695</v>
      </c>
      <c r="R230" s="337" t="s">
        <v>101</v>
      </c>
      <c r="S230" s="337" t="s">
        <v>3763</v>
      </c>
      <c r="T230" s="337" t="s">
        <v>10850</v>
      </c>
      <c r="U230" s="337" t="s">
        <v>14569</v>
      </c>
      <c r="V230" s="337">
        <v>8</v>
      </c>
      <c r="W230" s="337" t="s">
        <v>19695</v>
      </c>
      <c r="X230" s="337" t="s">
        <v>19695</v>
      </c>
      <c r="Y230" s="337" t="s">
        <v>19695</v>
      </c>
      <c r="Z230" s="337" t="s">
        <v>1728</v>
      </c>
      <c r="AA230" s="337" t="s">
        <v>717</v>
      </c>
      <c r="AB230" s="337" t="s">
        <v>718</v>
      </c>
      <c r="AC230" s="337" t="s">
        <v>14560</v>
      </c>
    </row>
    <row r="231" spans="1:29" ht="15.8" x14ac:dyDescent="0.25">
      <c r="A231" s="337" t="s">
        <v>1723</v>
      </c>
      <c r="B231" s="337" t="s">
        <v>14985</v>
      </c>
      <c r="C231" s="337" t="s">
        <v>1821</v>
      </c>
      <c r="D231" s="337" t="s">
        <v>449</v>
      </c>
      <c r="E231" s="337" t="s">
        <v>13361</v>
      </c>
      <c r="F231" s="338">
        <v>44980</v>
      </c>
      <c r="G231" s="337" t="s">
        <v>13601</v>
      </c>
      <c r="H231" s="338">
        <v>45020</v>
      </c>
      <c r="I231" s="337" t="s">
        <v>19695</v>
      </c>
      <c r="J231" s="337" t="s">
        <v>16</v>
      </c>
      <c r="K231" s="337" t="s">
        <v>19695</v>
      </c>
      <c r="L231" s="337" t="s">
        <v>19695</v>
      </c>
      <c r="M231" s="337" t="s">
        <v>19695</v>
      </c>
      <c r="N231" s="337" t="s">
        <v>19695</v>
      </c>
      <c r="O231" s="337" t="s">
        <v>19695</v>
      </c>
      <c r="P231" s="337" t="s">
        <v>19695</v>
      </c>
      <c r="Q231" s="337" t="s">
        <v>19695</v>
      </c>
      <c r="R231" s="337" t="s">
        <v>66</v>
      </c>
      <c r="S231" s="337" t="s">
        <v>67</v>
      </c>
      <c r="T231" s="337" t="s">
        <v>1629</v>
      </c>
      <c r="U231" s="337" t="s">
        <v>1770</v>
      </c>
      <c r="V231" s="337">
        <v>8</v>
      </c>
      <c r="W231" s="337" t="s">
        <v>19695</v>
      </c>
      <c r="X231" s="337" t="s">
        <v>19695</v>
      </c>
      <c r="Y231" s="337" t="s">
        <v>19695</v>
      </c>
      <c r="Z231" s="337" t="s">
        <v>1728</v>
      </c>
      <c r="AA231" s="337" t="s">
        <v>717</v>
      </c>
      <c r="AB231" s="337" t="s">
        <v>718</v>
      </c>
      <c r="AC231" s="337" t="s">
        <v>14984</v>
      </c>
    </row>
    <row r="232" spans="1:29" ht="15.8" x14ac:dyDescent="0.25">
      <c r="A232" s="337" t="s">
        <v>1723</v>
      </c>
      <c r="B232" s="337" t="s">
        <v>14558</v>
      </c>
      <c r="C232" s="337" t="s">
        <v>1725</v>
      </c>
      <c r="D232" s="337" t="s">
        <v>13552</v>
      </c>
      <c r="E232" s="337" t="s">
        <v>12329</v>
      </c>
      <c r="F232" s="338">
        <v>44895</v>
      </c>
      <c r="G232" s="337" t="s">
        <v>14559</v>
      </c>
      <c r="H232" s="338">
        <v>45019</v>
      </c>
      <c r="I232" s="337" t="s">
        <v>19695</v>
      </c>
      <c r="J232" s="337" t="s">
        <v>36</v>
      </c>
      <c r="K232" s="337" t="s">
        <v>19695</v>
      </c>
      <c r="L232" s="337" t="s">
        <v>19695</v>
      </c>
      <c r="M232" s="337" t="s">
        <v>19695</v>
      </c>
      <c r="N232" s="337" t="s">
        <v>19695</v>
      </c>
      <c r="O232" s="337" t="s">
        <v>19695</v>
      </c>
      <c r="P232" s="337" t="s">
        <v>19695</v>
      </c>
      <c r="Q232" s="337" t="s">
        <v>19695</v>
      </c>
      <c r="R232" s="337" t="s">
        <v>101</v>
      </c>
      <c r="S232" s="337" t="s">
        <v>3763</v>
      </c>
      <c r="T232" s="337" t="s">
        <v>10850</v>
      </c>
      <c r="U232" s="337" t="s">
        <v>12379</v>
      </c>
      <c r="V232" s="337">
        <v>8</v>
      </c>
      <c r="W232" s="337" t="s">
        <v>19695</v>
      </c>
      <c r="X232" s="337" t="s">
        <v>19695</v>
      </c>
      <c r="Y232" s="337" t="s">
        <v>19695</v>
      </c>
      <c r="Z232" s="337" t="s">
        <v>1728</v>
      </c>
      <c r="AA232" s="337" t="s">
        <v>717</v>
      </c>
      <c r="AB232" s="337" t="s">
        <v>718</v>
      </c>
      <c r="AC232" s="337" t="s">
        <v>14560</v>
      </c>
    </row>
    <row r="233" spans="1:29" ht="15.8" x14ac:dyDescent="0.25">
      <c r="A233" s="337" t="s">
        <v>1723</v>
      </c>
      <c r="B233" s="337" t="s">
        <v>14561</v>
      </c>
      <c r="C233" s="337" t="s">
        <v>1725</v>
      </c>
      <c r="D233" s="337" t="s">
        <v>13552</v>
      </c>
      <c r="E233" s="337" t="s">
        <v>13022</v>
      </c>
      <c r="F233" s="338">
        <v>44873</v>
      </c>
      <c r="G233" s="337" t="s">
        <v>14559</v>
      </c>
      <c r="H233" s="338">
        <v>45019</v>
      </c>
      <c r="I233" s="337" t="s">
        <v>19695</v>
      </c>
      <c r="J233" s="337" t="s">
        <v>36</v>
      </c>
      <c r="K233" s="337" t="s">
        <v>19695</v>
      </c>
      <c r="L233" s="337" t="s">
        <v>19695</v>
      </c>
      <c r="M233" s="337" t="s">
        <v>19695</v>
      </c>
      <c r="N233" s="337" t="s">
        <v>19695</v>
      </c>
      <c r="O233" s="337" t="s">
        <v>19695</v>
      </c>
      <c r="P233" s="337" t="s">
        <v>19695</v>
      </c>
      <c r="Q233" s="337" t="s">
        <v>19695</v>
      </c>
      <c r="R233" s="337" t="s">
        <v>101</v>
      </c>
      <c r="S233" s="337" t="s">
        <v>8955</v>
      </c>
      <c r="T233" s="337" t="s">
        <v>14562</v>
      </c>
      <c r="U233" s="337" t="s">
        <v>14563</v>
      </c>
      <c r="V233" s="337">
        <v>8</v>
      </c>
      <c r="W233" s="337" t="s">
        <v>19695</v>
      </c>
      <c r="X233" s="337" t="s">
        <v>19695</v>
      </c>
      <c r="Y233" s="337" t="s">
        <v>19695</v>
      </c>
      <c r="Z233" s="337" t="s">
        <v>1728</v>
      </c>
      <c r="AA233" s="337" t="s">
        <v>717</v>
      </c>
      <c r="AB233" s="337" t="s">
        <v>718</v>
      </c>
      <c r="AC233" s="337" t="s">
        <v>14560</v>
      </c>
    </row>
    <row r="234" spans="1:29" ht="15.8" x14ac:dyDescent="0.25">
      <c r="A234" s="337" t="s">
        <v>1723</v>
      </c>
      <c r="B234" s="337" t="s">
        <v>14564</v>
      </c>
      <c r="C234" s="337" t="s">
        <v>1725</v>
      </c>
      <c r="D234" s="337" t="s">
        <v>13552</v>
      </c>
      <c r="E234" s="337" t="s">
        <v>12329</v>
      </c>
      <c r="F234" s="338">
        <v>44895</v>
      </c>
      <c r="G234" s="337" t="s">
        <v>14559</v>
      </c>
      <c r="H234" s="338">
        <v>45019</v>
      </c>
      <c r="I234" s="337" t="s">
        <v>19695</v>
      </c>
      <c r="J234" s="337" t="s">
        <v>36</v>
      </c>
      <c r="K234" s="337" t="s">
        <v>19695</v>
      </c>
      <c r="L234" s="337" t="s">
        <v>19695</v>
      </c>
      <c r="M234" s="337" t="s">
        <v>19695</v>
      </c>
      <c r="N234" s="337" t="s">
        <v>19695</v>
      </c>
      <c r="O234" s="337" t="s">
        <v>19695</v>
      </c>
      <c r="P234" s="337" t="s">
        <v>19695</v>
      </c>
      <c r="Q234" s="337" t="s">
        <v>19695</v>
      </c>
      <c r="R234" s="337" t="s">
        <v>101</v>
      </c>
      <c r="S234" s="337" t="s">
        <v>3763</v>
      </c>
      <c r="T234" s="337" t="s">
        <v>10850</v>
      </c>
      <c r="U234" s="337" t="s">
        <v>14565</v>
      </c>
      <c r="V234" s="337">
        <v>8</v>
      </c>
      <c r="W234" s="337" t="s">
        <v>19695</v>
      </c>
      <c r="X234" s="337" t="s">
        <v>19695</v>
      </c>
      <c r="Y234" s="337" t="s">
        <v>19695</v>
      </c>
      <c r="Z234" s="337" t="s">
        <v>1728</v>
      </c>
      <c r="AA234" s="337" t="s">
        <v>717</v>
      </c>
      <c r="AB234" s="337" t="s">
        <v>718</v>
      </c>
      <c r="AC234" s="337" t="s">
        <v>14560</v>
      </c>
    </row>
    <row r="235" spans="1:29" ht="15.8" x14ac:dyDescent="0.25">
      <c r="A235" s="337" t="s">
        <v>1723</v>
      </c>
      <c r="B235" s="337" t="s">
        <v>14986</v>
      </c>
      <c r="C235" s="337" t="s">
        <v>1821</v>
      </c>
      <c r="D235" s="337" t="s">
        <v>449</v>
      </c>
      <c r="E235" s="337" t="s">
        <v>13350</v>
      </c>
      <c r="F235" s="338">
        <v>44950</v>
      </c>
      <c r="G235" s="337" t="s">
        <v>14893</v>
      </c>
      <c r="H235" s="338">
        <v>45018</v>
      </c>
      <c r="I235" s="337" t="s">
        <v>19695</v>
      </c>
      <c r="J235" s="337" t="s">
        <v>16</v>
      </c>
      <c r="K235" s="337" t="s">
        <v>19695</v>
      </c>
      <c r="L235" s="337" t="s">
        <v>19695</v>
      </c>
      <c r="M235" s="337" t="s">
        <v>19695</v>
      </c>
      <c r="N235" s="337" t="s">
        <v>19695</v>
      </c>
      <c r="O235" s="337" t="s">
        <v>19695</v>
      </c>
      <c r="P235" s="337" t="s">
        <v>19695</v>
      </c>
      <c r="Q235" s="337" t="s">
        <v>19695</v>
      </c>
      <c r="R235" s="337" t="s">
        <v>66</v>
      </c>
      <c r="S235" s="337" t="s">
        <v>67</v>
      </c>
      <c r="T235" s="337" t="s">
        <v>1629</v>
      </c>
      <c r="U235" s="337" t="s">
        <v>10541</v>
      </c>
      <c r="V235" s="337">
        <v>8</v>
      </c>
      <c r="W235" s="337" t="s">
        <v>19695</v>
      </c>
      <c r="X235" s="337" t="s">
        <v>19695</v>
      </c>
      <c r="Y235" s="337" t="s">
        <v>19695</v>
      </c>
      <c r="Z235" s="337" t="s">
        <v>1728</v>
      </c>
      <c r="AA235" s="337" t="s">
        <v>717</v>
      </c>
      <c r="AB235" s="337" t="s">
        <v>718</v>
      </c>
      <c r="AC235" s="337" t="s">
        <v>14984</v>
      </c>
    </row>
    <row r="236" spans="1:29" ht="15.8" x14ac:dyDescent="0.25">
      <c r="A236" s="337" t="s">
        <v>1723</v>
      </c>
      <c r="B236" s="337" t="s">
        <v>15625</v>
      </c>
      <c r="C236" s="337" t="s">
        <v>1725</v>
      </c>
      <c r="D236" s="337" t="s">
        <v>13552</v>
      </c>
      <c r="E236" s="337" t="s">
        <v>14577</v>
      </c>
      <c r="F236" s="338">
        <v>44958</v>
      </c>
      <c r="G236" s="337" t="s">
        <v>14616</v>
      </c>
      <c r="H236" s="338">
        <v>45017</v>
      </c>
      <c r="I236" s="337" t="s">
        <v>19695</v>
      </c>
      <c r="J236" s="337" t="s">
        <v>16</v>
      </c>
      <c r="K236" s="337" t="s">
        <v>19695</v>
      </c>
      <c r="L236" s="337" t="s">
        <v>19695</v>
      </c>
      <c r="M236" s="337" t="s">
        <v>19695</v>
      </c>
      <c r="N236" s="337" t="s">
        <v>19695</v>
      </c>
      <c r="O236" s="337" t="s">
        <v>19695</v>
      </c>
      <c r="P236" s="337" t="s">
        <v>19695</v>
      </c>
      <c r="Q236" s="337" t="s">
        <v>19695</v>
      </c>
      <c r="R236" s="337" t="s">
        <v>98</v>
      </c>
      <c r="S236" s="337" t="s">
        <v>1185</v>
      </c>
      <c r="T236" s="337" t="s">
        <v>5880</v>
      </c>
      <c r="U236" s="337" t="s">
        <v>5880</v>
      </c>
      <c r="V236" s="337">
        <v>8</v>
      </c>
      <c r="W236" s="337" t="s">
        <v>19695</v>
      </c>
      <c r="X236" s="337" t="s">
        <v>19695</v>
      </c>
      <c r="Y236" s="337" t="s">
        <v>19695</v>
      </c>
      <c r="Z236" s="337" t="s">
        <v>1753</v>
      </c>
      <c r="AA236" s="337" t="s">
        <v>717</v>
      </c>
      <c r="AB236" s="337" t="s">
        <v>718</v>
      </c>
      <c r="AC236" s="337" t="s">
        <v>15626</v>
      </c>
    </row>
    <row r="237" spans="1:29" ht="15.8" x14ac:dyDescent="0.25">
      <c r="A237" s="337" t="s">
        <v>1723</v>
      </c>
      <c r="B237" s="337" t="s">
        <v>15634</v>
      </c>
      <c r="C237" s="337" t="s">
        <v>1725</v>
      </c>
      <c r="D237" s="337" t="s">
        <v>13552</v>
      </c>
      <c r="E237" s="337" t="s">
        <v>14608</v>
      </c>
      <c r="F237" s="338">
        <v>44988</v>
      </c>
      <c r="G237" s="337" t="s">
        <v>14616</v>
      </c>
      <c r="H237" s="338">
        <v>45017</v>
      </c>
      <c r="I237" s="337" t="s">
        <v>19695</v>
      </c>
      <c r="J237" s="337" t="s">
        <v>16</v>
      </c>
      <c r="K237" s="337" t="s">
        <v>19695</v>
      </c>
      <c r="L237" s="337" t="s">
        <v>19695</v>
      </c>
      <c r="M237" s="337" t="s">
        <v>19695</v>
      </c>
      <c r="N237" s="337" t="s">
        <v>19695</v>
      </c>
      <c r="O237" s="337" t="s">
        <v>19695</v>
      </c>
      <c r="P237" s="337" t="s">
        <v>19695</v>
      </c>
      <c r="Q237" s="337" t="s">
        <v>19695</v>
      </c>
      <c r="R237" s="337" t="s">
        <v>98</v>
      </c>
      <c r="S237" s="337" t="s">
        <v>121</v>
      </c>
      <c r="T237" s="337" t="s">
        <v>2258</v>
      </c>
      <c r="U237" s="337" t="s">
        <v>5706</v>
      </c>
      <c r="V237" s="337">
        <v>8</v>
      </c>
      <c r="W237" s="337" t="s">
        <v>19695</v>
      </c>
      <c r="X237" s="337" t="s">
        <v>19695</v>
      </c>
      <c r="Y237" s="337" t="s">
        <v>19695</v>
      </c>
      <c r="Z237" s="337" t="s">
        <v>1753</v>
      </c>
      <c r="AA237" s="337" t="s">
        <v>717</v>
      </c>
      <c r="AB237" s="337" t="s">
        <v>718</v>
      </c>
      <c r="AC237" s="337" t="s">
        <v>15626</v>
      </c>
    </row>
    <row r="238" spans="1:29" ht="15.8" x14ac:dyDescent="0.25">
      <c r="A238" s="337" t="s">
        <v>1723</v>
      </c>
      <c r="B238" s="337" t="s">
        <v>14549</v>
      </c>
      <c r="C238" s="337" t="s">
        <v>1725</v>
      </c>
      <c r="D238" s="337" t="s">
        <v>1726</v>
      </c>
      <c r="E238" s="337" t="s">
        <v>9128</v>
      </c>
      <c r="F238" s="338">
        <v>44954</v>
      </c>
      <c r="G238" s="337" t="s">
        <v>13287</v>
      </c>
      <c r="H238" s="338">
        <v>45015</v>
      </c>
      <c r="I238" s="337" t="s">
        <v>19695</v>
      </c>
      <c r="J238" s="337" t="s">
        <v>16</v>
      </c>
      <c r="K238" s="337" t="s">
        <v>19695</v>
      </c>
      <c r="L238" s="337" t="s">
        <v>19695</v>
      </c>
      <c r="M238" s="337" t="s">
        <v>19695</v>
      </c>
      <c r="N238" s="337" t="s">
        <v>19695</v>
      </c>
      <c r="O238" s="337" t="s">
        <v>19695</v>
      </c>
      <c r="P238" s="337" t="s">
        <v>19695</v>
      </c>
      <c r="Q238" s="337" t="s">
        <v>19695</v>
      </c>
      <c r="R238" s="337" t="s">
        <v>112</v>
      </c>
      <c r="S238" s="337" t="s">
        <v>1242</v>
      </c>
      <c r="T238" s="337" t="s">
        <v>1242</v>
      </c>
      <c r="U238" s="337" t="s">
        <v>13288</v>
      </c>
      <c r="V238" s="337">
        <v>40</v>
      </c>
      <c r="W238" s="337" t="s">
        <v>19695</v>
      </c>
      <c r="X238" s="337" t="s">
        <v>19695</v>
      </c>
      <c r="Y238" s="337" t="s">
        <v>19695</v>
      </c>
      <c r="Z238" s="337" t="s">
        <v>1728</v>
      </c>
      <c r="AA238" s="337" t="s">
        <v>735</v>
      </c>
      <c r="AB238" s="337" t="s">
        <v>718</v>
      </c>
      <c r="AC238" s="337" t="s">
        <v>13279</v>
      </c>
    </row>
    <row r="239" spans="1:29" ht="15.8" x14ac:dyDescent="0.25">
      <c r="A239" s="337" t="s">
        <v>1723</v>
      </c>
      <c r="B239" s="337" t="s">
        <v>13280</v>
      </c>
      <c r="C239" s="337" t="s">
        <v>1821</v>
      </c>
      <c r="D239" s="337" t="s">
        <v>449</v>
      </c>
      <c r="E239" s="337" t="s">
        <v>13281</v>
      </c>
      <c r="F239" s="338">
        <v>44907</v>
      </c>
      <c r="G239" s="337" t="s">
        <v>13282</v>
      </c>
      <c r="H239" s="338">
        <v>45014</v>
      </c>
      <c r="I239" s="337" t="s">
        <v>19695</v>
      </c>
      <c r="J239" s="337" t="s">
        <v>36</v>
      </c>
      <c r="K239" s="337" t="s">
        <v>19695</v>
      </c>
      <c r="L239" s="337" t="s">
        <v>19695</v>
      </c>
      <c r="M239" s="337" t="s">
        <v>19695</v>
      </c>
      <c r="N239" s="337" t="s">
        <v>19695</v>
      </c>
      <c r="O239" s="337" t="s">
        <v>19695</v>
      </c>
      <c r="P239" s="337" t="s">
        <v>19695</v>
      </c>
      <c r="Q239" s="337" t="s">
        <v>19695</v>
      </c>
      <c r="R239" s="337" t="s">
        <v>81</v>
      </c>
      <c r="S239" s="337" t="s">
        <v>1400</v>
      </c>
      <c r="T239" s="337" t="s">
        <v>9259</v>
      </c>
      <c r="U239" s="337" t="s">
        <v>13283</v>
      </c>
      <c r="V239" s="337">
        <v>10</v>
      </c>
      <c r="W239" s="337" t="s">
        <v>19695</v>
      </c>
      <c r="X239" s="337" t="s">
        <v>19695</v>
      </c>
      <c r="Y239" s="337" t="s">
        <v>19695</v>
      </c>
      <c r="Z239" s="337" t="s">
        <v>1728</v>
      </c>
      <c r="AA239" s="337" t="s">
        <v>717</v>
      </c>
      <c r="AB239" s="337" t="s">
        <v>718</v>
      </c>
      <c r="AC239" s="337" t="s">
        <v>13279</v>
      </c>
    </row>
    <row r="240" spans="1:29" ht="15.8" x14ac:dyDescent="0.25">
      <c r="A240" s="337" t="s">
        <v>1723</v>
      </c>
      <c r="B240" s="337" t="s">
        <v>15689</v>
      </c>
      <c r="C240" s="337" t="s">
        <v>1725</v>
      </c>
      <c r="D240" s="337" t="s">
        <v>13552</v>
      </c>
      <c r="E240" s="337" t="s">
        <v>15628</v>
      </c>
      <c r="F240" s="338">
        <v>44929</v>
      </c>
      <c r="G240" s="337" t="s">
        <v>13282</v>
      </c>
      <c r="H240" s="338">
        <v>45014</v>
      </c>
      <c r="I240" s="337" t="s">
        <v>19695</v>
      </c>
      <c r="J240" s="337" t="s">
        <v>36</v>
      </c>
      <c r="K240" s="337" t="s">
        <v>19695</v>
      </c>
      <c r="L240" s="337" t="s">
        <v>19695</v>
      </c>
      <c r="M240" s="337" t="s">
        <v>19695</v>
      </c>
      <c r="N240" s="337" t="s">
        <v>19695</v>
      </c>
      <c r="O240" s="337" t="s">
        <v>19695</v>
      </c>
      <c r="P240" s="337" t="s">
        <v>19695</v>
      </c>
      <c r="Q240" s="337" t="s">
        <v>19695</v>
      </c>
      <c r="R240" s="337" t="s">
        <v>134</v>
      </c>
      <c r="S240" s="337" t="s">
        <v>451</v>
      </c>
      <c r="T240" s="337" t="s">
        <v>1476</v>
      </c>
      <c r="U240" s="337" t="s">
        <v>11732</v>
      </c>
      <c r="V240" s="337">
        <v>16</v>
      </c>
      <c r="W240" s="337" t="s">
        <v>19695</v>
      </c>
      <c r="X240" s="337" t="s">
        <v>19695</v>
      </c>
      <c r="Y240" s="337" t="s">
        <v>19695</v>
      </c>
      <c r="Z240" s="337" t="s">
        <v>1753</v>
      </c>
      <c r="AA240" s="337" t="s">
        <v>766</v>
      </c>
      <c r="AB240" s="337" t="s">
        <v>718</v>
      </c>
      <c r="AC240" s="337" t="s">
        <v>15688</v>
      </c>
    </row>
    <row r="241" spans="1:29" ht="15.8" x14ac:dyDescent="0.25">
      <c r="A241" s="337" t="s">
        <v>1723</v>
      </c>
      <c r="B241" s="337" t="s">
        <v>14546</v>
      </c>
      <c r="C241" s="337" t="s">
        <v>1725</v>
      </c>
      <c r="D241" s="337" t="s">
        <v>13552</v>
      </c>
      <c r="E241" s="337" t="s">
        <v>1845</v>
      </c>
      <c r="F241" s="338">
        <v>44936</v>
      </c>
      <c r="G241" s="337" t="s">
        <v>14547</v>
      </c>
      <c r="H241" s="338">
        <v>45012</v>
      </c>
      <c r="I241" s="337" t="s">
        <v>19695</v>
      </c>
      <c r="J241" s="337" t="s">
        <v>16</v>
      </c>
      <c r="K241" s="337" t="s">
        <v>19695</v>
      </c>
      <c r="L241" s="337" t="s">
        <v>19695</v>
      </c>
      <c r="M241" s="337" t="s">
        <v>19695</v>
      </c>
      <c r="N241" s="337" t="s">
        <v>19695</v>
      </c>
      <c r="O241" s="337" t="s">
        <v>19695</v>
      </c>
      <c r="P241" s="337" t="s">
        <v>19695</v>
      </c>
      <c r="Q241" s="337" t="s">
        <v>19695</v>
      </c>
      <c r="R241" s="337" t="s">
        <v>45</v>
      </c>
      <c r="S241" s="337" t="s">
        <v>80</v>
      </c>
      <c r="T241" s="337" t="s">
        <v>377</v>
      </c>
      <c r="U241" s="337" t="s">
        <v>7739</v>
      </c>
      <c r="V241" s="337">
        <v>4</v>
      </c>
      <c r="W241" s="337" t="s">
        <v>19695</v>
      </c>
      <c r="X241" s="337" t="s">
        <v>19695</v>
      </c>
      <c r="Y241" s="337" t="s">
        <v>19695</v>
      </c>
      <c r="Z241" s="337" t="s">
        <v>1728</v>
      </c>
      <c r="AA241" s="337" t="s">
        <v>717</v>
      </c>
      <c r="AB241" s="337" t="s">
        <v>718</v>
      </c>
      <c r="AC241" s="337" t="s">
        <v>14548</v>
      </c>
    </row>
    <row r="242" spans="1:29" ht="15.8" x14ac:dyDescent="0.25">
      <c r="A242" s="337" t="s">
        <v>1723</v>
      </c>
      <c r="B242" s="337" t="s">
        <v>14624</v>
      </c>
      <c r="C242" s="337" t="s">
        <v>1821</v>
      </c>
      <c r="D242" s="337" t="s">
        <v>449</v>
      </c>
      <c r="E242" s="337" t="s">
        <v>14625</v>
      </c>
      <c r="F242" s="338">
        <v>44946</v>
      </c>
      <c r="G242" s="337" t="s">
        <v>14626</v>
      </c>
      <c r="H242" s="338">
        <v>45010</v>
      </c>
      <c r="I242" s="337" t="s">
        <v>19695</v>
      </c>
      <c r="J242" s="337" t="s">
        <v>16</v>
      </c>
      <c r="K242" s="337" t="s">
        <v>19695</v>
      </c>
      <c r="L242" s="337" t="s">
        <v>19695</v>
      </c>
      <c r="M242" s="337" t="s">
        <v>19695</v>
      </c>
      <c r="N242" s="337" t="s">
        <v>19695</v>
      </c>
      <c r="O242" s="337" t="s">
        <v>19695</v>
      </c>
      <c r="P242" s="337" t="s">
        <v>19695</v>
      </c>
      <c r="Q242" s="337" t="s">
        <v>19695</v>
      </c>
      <c r="R242" s="337" t="s">
        <v>134</v>
      </c>
      <c r="S242" s="337" t="s">
        <v>14627</v>
      </c>
      <c r="T242" s="337" t="s">
        <v>14628</v>
      </c>
      <c r="U242" s="337" t="s">
        <v>1519</v>
      </c>
      <c r="V242" s="337">
        <v>10</v>
      </c>
      <c r="W242" s="337" t="s">
        <v>19695</v>
      </c>
      <c r="X242" s="337" t="s">
        <v>19695</v>
      </c>
      <c r="Y242" s="337" t="s">
        <v>19695</v>
      </c>
      <c r="Z242" s="337" t="s">
        <v>1728</v>
      </c>
      <c r="AA242" s="337" t="s">
        <v>735</v>
      </c>
      <c r="AB242" s="337" t="s">
        <v>718</v>
      </c>
      <c r="AC242" s="337" t="s">
        <v>14629</v>
      </c>
    </row>
    <row r="243" spans="1:29" ht="15.8" x14ac:dyDescent="0.25">
      <c r="A243" s="337" t="s">
        <v>1723</v>
      </c>
      <c r="B243" s="337" t="s">
        <v>13275</v>
      </c>
      <c r="C243" s="337" t="s">
        <v>1821</v>
      </c>
      <c r="D243" s="337" t="s">
        <v>449</v>
      </c>
      <c r="E243" s="337" t="s">
        <v>13276</v>
      </c>
      <c r="F243" s="338">
        <v>44989</v>
      </c>
      <c r="G243" s="337" t="s">
        <v>13277</v>
      </c>
      <c r="H243" s="338">
        <v>45008</v>
      </c>
      <c r="I243" s="337" t="s">
        <v>19695</v>
      </c>
      <c r="J243" s="337" t="s">
        <v>16</v>
      </c>
      <c r="K243" s="337" t="s">
        <v>19695</v>
      </c>
      <c r="L243" s="337" t="s">
        <v>19695</v>
      </c>
      <c r="M243" s="337" t="s">
        <v>19695</v>
      </c>
      <c r="N243" s="337" t="s">
        <v>19695</v>
      </c>
      <c r="O243" s="337" t="s">
        <v>19695</v>
      </c>
      <c r="P243" s="337" t="s">
        <v>19695</v>
      </c>
      <c r="Q243" s="337" t="s">
        <v>19695</v>
      </c>
      <c r="R243" s="337" t="s">
        <v>35</v>
      </c>
      <c r="S243" s="337" t="s">
        <v>77</v>
      </c>
      <c r="T243" s="337" t="s">
        <v>8587</v>
      </c>
      <c r="U243" s="337" t="s">
        <v>13278</v>
      </c>
      <c r="V243" s="337">
        <v>8</v>
      </c>
      <c r="W243" s="337" t="s">
        <v>19695</v>
      </c>
      <c r="X243" s="337" t="s">
        <v>19695</v>
      </c>
      <c r="Y243" s="337" t="s">
        <v>19695</v>
      </c>
      <c r="Z243" s="337" t="s">
        <v>1728</v>
      </c>
      <c r="AA243" s="337" t="s">
        <v>717</v>
      </c>
      <c r="AB243" s="337" t="s">
        <v>718</v>
      </c>
      <c r="AC243" s="337" t="s">
        <v>13279</v>
      </c>
    </row>
    <row r="244" spans="1:29" ht="15.8" x14ac:dyDescent="0.25">
      <c r="A244" s="337" t="s">
        <v>1723</v>
      </c>
      <c r="B244" s="337" t="s">
        <v>14585</v>
      </c>
      <c r="C244" s="337" t="s">
        <v>1821</v>
      </c>
      <c r="D244" s="337" t="s">
        <v>449</v>
      </c>
      <c r="E244" s="337" t="s">
        <v>14586</v>
      </c>
      <c r="F244" s="338">
        <v>44970</v>
      </c>
      <c r="G244" s="337" t="s">
        <v>14587</v>
      </c>
      <c r="H244" s="338">
        <v>45007</v>
      </c>
      <c r="I244" s="337" t="s">
        <v>19695</v>
      </c>
      <c r="J244" s="337" t="s">
        <v>16</v>
      </c>
      <c r="K244" s="337" t="s">
        <v>19695</v>
      </c>
      <c r="L244" s="337" t="s">
        <v>19695</v>
      </c>
      <c r="M244" s="337" t="s">
        <v>19695</v>
      </c>
      <c r="N244" s="337" t="s">
        <v>19695</v>
      </c>
      <c r="O244" s="337" t="s">
        <v>19695</v>
      </c>
      <c r="P244" s="337" t="s">
        <v>19695</v>
      </c>
      <c r="Q244" s="337" t="s">
        <v>19695</v>
      </c>
      <c r="R244" s="337" t="s">
        <v>52</v>
      </c>
      <c r="S244" s="337" t="s">
        <v>69</v>
      </c>
      <c r="T244" s="337" t="s">
        <v>119</v>
      </c>
      <c r="U244" s="337" t="s">
        <v>2349</v>
      </c>
      <c r="V244" s="337">
        <v>10</v>
      </c>
      <c r="W244" s="337" t="s">
        <v>19695</v>
      </c>
      <c r="X244" s="337" t="s">
        <v>19695</v>
      </c>
      <c r="Y244" s="337" t="s">
        <v>19695</v>
      </c>
      <c r="Z244" s="337" t="s">
        <v>1728</v>
      </c>
      <c r="AA244" s="337" t="s">
        <v>735</v>
      </c>
      <c r="AB244" s="337" t="s">
        <v>718</v>
      </c>
      <c r="AC244" s="337" t="s">
        <v>14583</v>
      </c>
    </row>
    <row r="245" spans="1:29" ht="15.8" x14ac:dyDescent="0.25">
      <c r="A245" s="337" t="s">
        <v>1723</v>
      </c>
      <c r="B245" s="337" t="s">
        <v>15654</v>
      </c>
      <c r="C245" s="337" t="s">
        <v>1725</v>
      </c>
      <c r="D245" s="337" t="s">
        <v>13552</v>
      </c>
      <c r="E245" s="337" t="s">
        <v>12187</v>
      </c>
      <c r="F245" s="338">
        <v>44922</v>
      </c>
      <c r="G245" s="337" t="s">
        <v>15655</v>
      </c>
      <c r="H245" s="338">
        <v>45006</v>
      </c>
      <c r="I245" s="337" t="s">
        <v>19695</v>
      </c>
      <c r="J245" s="337" t="s">
        <v>36</v>
      </c>
      <c r="K245" s="337" t="s">
        <v>19695</v>
      </c>
      <c r="L245" s="337" t="s">
        <v>19695</v>
      </c>
      <c r="M245" s="337" t="s">
        <v>19695</v>
      </c>
      <c r="N245" s="337" t="s">
        <v>19695</v>
      </c>
      <c r="O245" s="337" t="s">
        <v>19695</v>
      </c>
      <c r="P245" s="337" t="s">
        <v>19695</v>
      </c>
      <c r="Q245" s="337" t="s">
        <v>19695</v>
      </c>
      <c r="R245" s="337" t="s">
        <v>98</v>
      </c>
      <c r="S245" s="337" t="s">
        <v>1689</v>
      </c>
      <c r="T245" s="337" t="s">
        <v>421</v>
      </c>
      <c r="U245" s="337" t="s">
        <v>1371</v>
      </c>
      <c r="V245" s="337">
        <v>8</v>
      </c>
      <c r="W245" s="337" t="s">
        <v>19695</v>
      </c>
      <c r="X245" s="337" t="s">
        <v>19695</v>
      </c>
      <c r="Y245" s="337" t="s">
        <v>19695</v>
      </c>
      <c r="Z245" s="337" t="s">
        <v>1753</v>
      </c>
      <c r="AA245" s="337" t="s">
        <v>717</v>
      </c>
      <c r="AB245" s="337" t="s">
        <v>718</v>
      </c>
      <c r="AC245" s="337" t="s">
        <v>15656</v>
      </c>
    </row>
    <row r="246" spans="1:29" ht="15.8" x14ac:dyDescent="0.25">
      <c r="A246" s="337" t="s">
        <v>1723</v>
      </c>
      <c r="B246" s="337" t="s">
        <v>14538</v>
      </c>
      <c r="C246" s="337" t="s">
        <v>1725</v>
      </c>
      <c r="D246" s="337" t="s">
        <v>13552</v>
      </c>
      <c r="E246" s="337" t="s">
        <v>14539</v>
      </c>
      <c r="F246" s="338">
        <v>44994</v>
      </c>
      <c r="G246" s="337" t="s">
        <v>14540</v>
      </c>
      <c r="H246" s="338">
        <v>45005</v>
      </c>
      <c r="I246" s="337" t="s">
        <v>19695</v>
      </c>
      <c r="J246" s="337" t="s">
        <v>36</v>
      </c>
      <c r="K246" s="337" t="s">
        <v>19695</v>
      </c>
      <c r="L246" s="337" t="s">
        <v>19695</v>
      </c>
      <c r="M246" s="337" t="s">
        <v>19695</v>
      </c>
      <c r="N246" s="337" t="s">
        <v>19695</v>
      </c>
      <c r="O246" s="337" t="s">
        <v>19695</v>
      </c>
      <c r="P246" s="337" t="s">
        <v>19695</v>
      </c>
      <c r="Q246" s="337" t="s">
        <v>19695</v>
      </c>
      <c r="R246" s="337" t="s">
        <v>52</v>
      </c>
      <c r="S246" s="337" t="s">
        <v>69</v>
      </c>
      <c r="T246" s="337" t="s">
        <v>14541</v>
      </c>
      <c r="U246" s="337" t="s">
        <v>14541</v>
      </c>
      <c r="V246" s="337">
        <v>12</v>
      </c>
      <c r="W246" s="337" t="s">
        <v>19695</v>
      </c>
      <c r="X246" s="337" t="s">
        <v>19695</v>
      </c>
      <c r="Y246" s="337" t="s">
        <v>19695</v>
      </c>
      <c r="Z246" s="337" t="s">
        <v>1728</v>
      </c>
      <c r="AA246" s="337" t="s">
        <v>735</v>
      </c>
      <c r="AB246" s="337" t="s">
        <v>718</v>
      </c>
      <c r="AC246" s="337" t="s">
        <v>14542</v>
      </c>
    </row>
    <row r="247" spans="1:29" ht="15.8" x14ac:dyDescent="0.25">
      <c r="A247" s="337" t="s">
        <v>1723</v>
      </c>
      <c r="B247" s="337" t="s">
        <v>14543</v>
      </c>
      <c r="C247" s="337" t="s">
        <v>1725</v>
      </c>
      <c r="D247" s="337" t="s">
        <v>13552</v>
      </c>
      <c r="E247" s="337" t="s">
        <v>14544</v>
      </c>
      <c r="F247" s="338">
        <v>45001</v>
      </c>
      <c r="G247" s="337" t="s">
        <v>14540</v>
      </c>
      <c r="H247" s="338">
        <v>45005</v>
      </c>
      <c r="I247" s="337" t="s">
        <v>19695</v>
      </c>
      <c r="J247" s="337" t="s">
        <v>16</v>
      </c>
      <c r="K247" s="337" t="s">
        <v>19695</v>
      </c>
      <c r="L247" s="337" t="s">
        <v>19695</v>
      </c>
      <c r="M247" s="337" t="s">
        <v>19695</v>
      </c>
      <c r="N247" s="337" t="s">
        <v>19695</v>
      </c>
      <c r="O247" s="337" t="s">
        <v>19695</v>
      </c>
      <c r="P247" s="337" t="s">
        <v>19695</v>
      </c>
      <c r="Q247" s="337" t="s">
        <v>19695</v>
      </c>
      <c r="R247" s="337" t="s">
        <v>52</v>
      </c>
      <c r="S247" s="337" t="s">
        <v>93</v>
      </c>
      <c r="T247" s="337" t="s">
        <v>3553</v>
      </c>
      <c r="U247" s="337" t="s">
        <v>14545</v>
      </c>
      <c r="V247" s="337">
        <v>10</v>
      </c>
      <c r="W247" s="337" t="s">
        <v>19695</v>
      </c>
      <c r="X247" s="337" t="s">
        <v>19695</v>
      </c>
      <c r="Y247" s="337" t="s">
        <v>19695</v>
      </c>
      <c r="Z247" s="337" t="s">
        <v>1728</v>
      </c>
      <c r="AA247" s="337" t="s">
        <v>735</v>
      </c>
      <c r="AB247" s="337" t="s">
        <v>718</v>
      </c>
      <c r="AC247" s="337" t="s">
        <v>14542</v>
      </c>
    </row>
    <row r="248" spans="1:29" ht="15.8" x14ac:dyDescent="0.25">
      <c r="A248" s="337" t="s">
        <v>1723</v>
      </c>
      <c r="B248" s="337" t="s">
        <v>15637</v>
      </c>
      <c r="C248" s="337" t="s">
        <v>1725</v>
      </c>
      <c r="D248" s="337" t="s">
        <v>13552</v>
      </c>
      <c r="E248" s="337" t="s">
        <v>15638</v>
      </c>
      <c r="F248" s="338">
        <v>44955</v>
      </c>
      <c r="G248" s="337" t="s">
        <v>14540</v>
      </c>
      <c r="H248" s="338">
        <v>45005</v>
      </c>
      <c r="I248" s="337" t="s">
        <v>19695</v>
      </c>
      <c r="J248" s="337" t="s">
        <v>16</v>
      </c>
      <c r="K248" s="337" t="s">
        <v>19695</v>
      </c>
      <c r="L248" s="337" t="s">
        <v>19695</v>
      </c>
      <c r="M248" s="337" t="s">
        <v>19695</v>
      </c>
      <c r="N248" s="337" t="s">
        <v>19695</v>
      </c>
      <c r="O248" s="337" t="s">
        <v>19695</v>
      </c>
      <c r="P248" s="337" t="s">
        <v>19695</v>
      </c>
      <c r="Q248" s="337" t="s">
        <v>19695</v>
      </c>
      <c r="R248" s="337" t="s">
        <v>98</v>
      </c>
      <c r="S248" s="337" t="s">
        <v>1173</v>
      </c>
      <c r="T248" s="337" t="s">
        <v>15629</v>
      </c>
      <c r="U248" s="337" t="s">
        <v>10076</v>
      </c>
      <c r="V248" s="337">
        <v>8</v>
      </c>
      <c r="W248" s="337" t="s">
        <v>19695</v>
      </c>
      <c r="X248" s="337" t="s">
        <v>19695</v>
      </c>
      <c r="Y248" s="337" t="s">
        <v>19695</v>
      </c>
      <c r="Z248" s="337" t="s">
        <v>1753</v>
      </c>
      <c r="AA248" s="337" t="s">
        <v>717</v>
      </c>
      <c r="AB248" s="337" t="s">
        <v>718</v>
      </c>
      <c r="AC248" s="337" t="s">
        <v>15626</v>
      </c>
    </row>
    <row r="249" spans="1:29" ht="15.8" x14ac:dyDescent="0.25">
      <c r="A249" s="337" t="s">
        <v>1723</v>
      </c>
      <c r="B249" s="337" t="s">
        <v>15698</v>
      </c>
      <c r="C249" s="337" t="s">
        <v>1725</v>
      </c>
      <c r="D249" s="337" t="s">
        <v>13552</v>
      </c>
      <c r="E249" s="337" t="s">
        <v>13310</v>
      </c>
      <c r="F249" s="338">
        <v>44921</v>
      </c>
      <c r="G249" s="337" t="s">
        <v>14540</v>
      </c>
      <c r="H249" s="338">
        <v>45005</v>
      </c>
      <c r="I249" s="337" t="s">
        <v>19695</v>
      </c>
      <c r="J249" s="337" t="s">
        <v>16</v>
      </c>
      <c r="K249" s="337" t="s">
        <v>19695</v>
      </c>
      <c r="L249" s="337" t="s">
        <v>19695</v>
      </c>
      <c r="M249" s="337" t="s">
        <v>19695</v>
      </c>
      <c r="N249" s="337" t="s">
        <v>19695</v>
      </c>
      <c r="O249" s="337" t="s">
        <v>19695</v>
      </c>
      <c r="P249" s="337" t="s">
        <v>19695</v>
      </c>
      <c r="Q249" s="337" t="s">
        <v>19695</v>
      </c>
      <c r="R249" s="337" t="s">
        <v>56</v>
      </c>
      <c r="S249" s="337" t="s">
        <v>57</v>
      </c>
      <c r="T249" s="337" t="s">
        <v>15699</v>
      </c>
      <c r="U249" s="337" t="s">
        <v>8204</v>
      </c>
      <c r="V249" s="337">
        <v>8</v>
      </c>
      <c r="W249" s="337" t="s">
        <v>19695</v>
      </c>
      <c r="X249" s="337" t="s">
        <v>19695</v>
      </c>
      <c r="Y249" s="337" t="s">
        <v>19695</v>
      </c>
      <c r="Z249" s="337" t="s">
        <v>1753</v>
      </c>
      <c r="AA249" s="337" t="s">
        <v>717</v>
      </c>
      <c r="AB249" s="337" t="s">
        <v>718</v>
      </c>
      <c r="AC249" s="337" t="s">
        <v>14758</v>
      </c>
    </row>
    <row r="250" spans="1:29" ht="15.8" x14ac:dyDescent="0.25">
      <c r="A250" s="337" t="s">
        <v>1723</v>
      </c>
      <c r="B250" s="337" t="s">
        <v>13266</v>
      </c>
      <c r="C250" s="337" t="s">
        <v>1821</v>
      </c>
      <c r="D250" s="337" t="s">
        <v>449</v>
      </c>
      <c r="E250" s="337" t="s">
        <v>13267</v>
      </c>
      <c r="F250" s="338">
        <v>44911</v>
      </c>
      <c r="G250" s="337" t="s">
        <v>13268</v>
      </c>
      <c r="H250" s="338">
        <v>45003</v>
      </c>
      <c r="I250" s="337" t="s">
        <v>19695</v>
      </c>
      <c r="J250" s="337" t="s">
        <v>36</v>
      </c>
      <c r="K250" s="337" t="s">
        <v>19695</v>
      </c>
      <c r="L250" s="337" t="s">
        <v>19695</v>
      </c>
      <c r="M250" s="337" t="s">
        <v>19695</v>
      </c>
      <c r="N250" s="337" t="s">
        <v>19695</v>
      </c>
      <c r="O250" s="337" t="s">
        <v>19695</v>
      </c>
      <c r="P250" s="337" t="s">
        <v>19695</v>
      </c>
      <c r="Q250" s="337" t="s">
        <v>19695</v>
      </c>
      <c r="R250" s="337" t="s">
        <v>98</v>
      </c>
      <c r="S250" s="337" t="s">
        <v>406</v>
      </c>
      <c r="T250" s="337" t="s">
        <v>461</v>
      </c>
      <c r="U250" s="337" t="s">
        <v>2309</v>
      </c>
      <c r="V250" s="337">
        <v>8</v>
      </c>
      <c r="W250" s="337" t="s">
        <v>19695</v>
      </c>
      <c r="X250" s="337" t="s">
        <v>19695</v>
      </c>
      <c r="Y250" s="337" t="s">
        <v>19695</v>
      </c>
      <c r="Z250" s="337" t="s">
        <v>1728</v>
      </c>
      <c r="AA250" s="337" t="s">
        <v>735</v>
      </c>
      <c r="AB250" s="337" t="s">
        <v>718</v>
      </c>
      <c r="AC250" s="337" t="s">
        <v>13269</v>
      </c>
    </row>
    <row r="251" spans="1:29" ht="15.8" x14ac:dyDescent="0.25">
      <c r="A251" s="337" t="s">
        <v>1723</v>
      </c>
      <c r="B251" s="337" t="s">
        <v>14773</v>
      </c>
      <c r="C251" s="337" t="s">
        <v>1821</v>
      </c>
      <c r="D251" s="337" t="s">
        <v>449</v>
      </c>
      <c r="E251" s="337" t="s">
        <v>14774</v>
      </c>
      <c r="F251" s="338">
        <v>44973</v>
      </c>
      <c r="G251" s="337" t="s">
        <v>14775</v>
      </c>
      <c r="H251" s="338">
        <v>45002</v>
      </c>
      <c r="I251" s="337" t="s">
        <v>19695</v>
      </c>
      <c r="J251" s="337" t="s">
        <v>16</v>
      </c>
      <c r="K251" s="337" t="s">
        <v>19695</v>
      </c>
      <c r="L251" s="337" t="s">
        <v>19695</v>
      </c>
      <c r="M251" s="337" t="s">
        <v>19695</v>
      </c>
      <c r="N251" s="337" t="s">
        <v>19695</v>
      </c>
      <c r="O251" s="337" t="s">
        <v>19695</v>
      </c>
      <c r="P251" s="337" t="s">
        <v>19695</v>
      </c>
      <c r="Q251" s="337" t="s">
        <v>19695</v>
      </c>
      <c r="R251" s="337" t="s">
        <v>146</v>
      </c>
      <c r="S251" s="337" t="s">
        <v>1709</v>
      </c>
      <c r="T251" s="337" t="s">
        <v>1709</v>
      </c>
      <c r="U251" s="337" t="s">
        <v>14776</v>
      </c>
      <c r="V251" s="337">
        <v>10</v>
      </c>
      <c r="W251" s="337" t="s">
        <v>19695</v>
      </c>
      <c r="X251" s="337" t="s">
        <v>19695</v>
      </c>
      <c r="Y251" s="337" t="s">
        <v>19695</v>
      </c>
      <c r="Z251" s="337" t="s">
        <v>1728</v>
      </c>
      <c r="AA251" s="337" t="s">
        <v>735</v>
      </c>
      <c r="AB251" s="337" t="s">
        <v>718</v>
      </c>
      <c r="AC251" s="337" t="s">
        <v>14769</v>
      </c>
    </row>
    <row r="252" spans="1:29" ht="15.8" x14ac:dyDescent="0.25">
      <c r="A252" s="337" t="s">
        <v>1723</v>
      </c>
      <c r="B252" s="337" t="s">
        <v>15007</v>
      </c>
      <c r="C252" s="337" t="s">
        <v>1725</v>
      </c>
      <c r="D252" s="337" t="s">
        <v>1726</v>
      </c>
      <c r="E252" s="337" t="s">
        <v>9589</v>
      </c>
      <c r="F252" s="338">
        <v>44800</v>
      </c>
      <c r="G252" s="337" t="s">
        <v>14544</v>
      </c>
      <c r="H252" s="338">
        <v>45001</v>
      </c>
      <c r="I252" s="337" t="s">
        <v>19695</v>
      </c>
      <c r="J252" s="337" t="s">
        <v>36</v>
      </c>
      <c r="K252" s="337" t="s">
        <v>19695</v>
      </c>
      <c r="L252" s="337" t="s">
        <v>19695</v>
      </c>
      <c r="M252" s="337" t="s">
        <v>19695</v>
      </c>
      <c r="N252" s="337" t="s">
        <v>19695</v>
      </c>
      <c r="O252" s="337" t="s">
        <v>19695</v>
      </c>
      <c r="P252" s="337" t="s">
        <v>19695</v>
      </c>
      <c r="Q252" s="337" t="s">
        <v>19695</v>
      </c>
      <c r="R252" s="337" t="s">
        <v>2955</v>
      </c>
      <c r="S252" s="337" t="s">
        <v>2956</v>
      </c>
      <c r="T252" s="337" t="s">
        <v>15003</v>
      </c>
      <c r="U252" s="337" t="s">
        <v>15008</v>
      </c>
      <c r="V252" s="337">
        <v>10</v>
      </c>
      <c r="W252" s="337" t="s">
        <v>19695</v>
      </c>
      <c r="X252" s="337" t="s">
        <v>19695</v>
      </c>
      <c r="Y252" s="337" t="s">
        <v>19695</v>
      </c>
      <c r="Z252" s="337" t="s">
        <v>1728</v>
      </c>
      <c r="AA252" s="337" t="s">
        <v>735</v>
      </c>
      <c r="AB252" s="337" t="s">
        <v>718</v>
      </c>
      <c r="AC252" s="337" t="s">
        <v>14998</v>
      </c>
    </row>
    <row r="253" spans="1:29" ht="15.8" x14ac:dyDescent="0.25">
      <c r="A253" s="337" t="s">
        <v>1723</v>
      </c>
      <c r="B253" s="337" t="s">
        <v>13284</v>
      </c>
      <c r="C253" s="337" t="s">
        <v>1821</v>
      </c>
      <c r="D253" s="337" t="s">
        <v>449</v>
      </c>
      <c r="E253" s="337" t="s">
        <v>13271</v>
      </c>
      <c r="F253" s="338">
        <v>44972</v>
      </c>
      <c r="G253" s="337" t="s">
        <v>13285</v>
      </c>
      <c r="H253" s="338">
        <v>45000</v>
      </c>
      <c r="I253" s="337" t="s">
        <v>19695</v>
      </c>
      <c r="J253" s="337" t="s">
        <v>16</v>
      </c>
      <c r="K253" s="337" t="s">
        <v>19695</v>
      </c>
      <c r="L253" s="337" t="s">
        <v>19695</v>
      </c>
      <c r="M253" s="337" t="s">
        <v>19695</v>
      </c>
      <c r="N253" s="337" t="s">
        <v>19695</v>
      </c>
      <c r="O253" s="337" t="s">
        <v>19695</v>
      </c>
      <c r="P253" s="337" t="s">
        <v>19695</v>
      </c>
      <c r="Q253" s="337" t="s">
        <v>19695</v>
      </c>
      <c r="R253" s="337" t="s">
        <v>112</v>
      </c>
      <c r="S253" s="337" t="s">
        <v>113</v>
      </c>
      <c r="T253" s="337" t="s">
        <v>113</v>
      </c>
      <c r="U253" s="337" t="s">
        <v>13286</v>
      </c>
      <c r="V253" s="337">
        <v>10</v>
      </c>
      <c r="W253" s="337" t="s">
        <v>19695</v>
      </c>
      <c r="X253" s="337" t="s">
        <v>19695</v>
      </c>
      <c r="Y253" s="337" t="s">
        <v>19695</v>
      </c>
      <c r="Z253" s="337" t="s">
        <v>1728</v>
      </c>
      <c r="AA253" s="337" t="s">
        <v>735</v>
      </c>
      <c r="AB253" s="337" t="s">
        <v>718</v>
      </c>
      <c r="AC253" s="337" t="s">
        <v>13279</v>
      </c>
    </row>
    <row r="254" spans="1:29" ht="15.8" x14ac:dyDescent="0.25">
      <c r="A254" s="337" t="s">
        <v>1723</v>
      </c>
      <c r="B254" s="337" t="s">
        <v>14920</v>
      </c>
      <c r="C254" s="337" t="s">
        <v>1821</v>
      </c>
      <c r="D254" s="337" t="s">
        <v>449</v>
      </c>
      <c r="E254" s="337" t="s">
        <v>13318</v>
      </c>
      <c r="F254" s="338">
        <v>44962</v>
      </c>
      <c r="G254" s="337" t="s">
        <v>13285</v>
      </c>
      <c r="H254" s="338">
        <v>45000</v>
      </c>
      <c r="I254" s="337" t="s">
        <v>19695</v>
      </c>
      <c r="J254" s="337" t="s">
        <v>36</v>
      </c>
      <c r="K254" s="337" t="s">
        <v>19695</v>
      </c>
      <c r="L254" s="337" t="s">
        <v>19695</v>
      </c>
      <c r="M254" s="337" t="s">
        <v>19695</v>
      </c>
      <c r="N254" s="337" t="s">
        <v>19695</v>
      </c>
      <c r="O254" s="337" t="s">
        <v>19695</v>
      </c>
      <c r="P254" s="337" t="s">
        <v>19695</v>
      </c>
      <c r="Q254" s="337" t="s">
        <v>19695</v>
      </c>
      <c r="R254" s="337" t="s">
        <v>18</v>
      </c>
      <c r="S254" s="337" t="s">
        <v>445</v>
      </c>
      <c r="T254" s="337" t="s">
        <v>14921</v>
      </c>
      <c r="U254" s="337" t="s">
        <v>14922</v>
      </c>
      <c r="V254" s="337">
        <v>12</v>
      </c>
      <c r="W254" s="337" t="s">
        <v>19695</v>
      </c>
      <c r="X254" s="337" t="s">
        <v>19695</v>
      </c>
      <c r="Y254" s="337" t="s">
        <v>19695</v>
      </c>
      <c r="Z254" s="337" t="s">
        <v>1728</v>
      </c>
      <c r="AA254" s="337" t="s">
        <v>735</v>
      </c>
      <c r="AB254" s="337" t="s">
        <v>718</v>
      </c>
      <c r="AC254" s="337" t="s">
        <v>14910</v>
      </c>
    </row>
    <row r="255" spans="1:29" ht="15.8" x14ac:dyDescent="0.25">
      <c r="A255" s="337" t="s">
        <v>1723</v>
      </c>
      <c r="B255" s="337" t="s">
        <v>15630</v>
      </c>
      <c r="C255" s="337" t="s">
        <v>1725</v>
      </c>
      <c r="D255" s="337" t="s">
        <v>13552</v>
      </c>
      <c r="E255" s="337" t="s">
        <v>15631</v>
      </c>
      <c r="F255" s="338">
        <v>44923</v>
      </c>
      <c r="G255" s="337" t="s">
        <v>13285</v>
      </c>
      <c r="H255" s="338">
        <v>45000</v>
      </c>
      <c r="I255" s="337" t="s">
        <v>19695</v>
      </c>
      <c r="J255" s="337" t="s">
        <v>36</v>
      </c>
      <c r="K255" s="337" t="s">
        <v>19695</v>
      </c>
      <c r="L255" s="337" t="s">
        <v>19695</v>
      </c>
      <c r="M255" s="337" t="s">
        <v>19695</v>
      </c>
      <c r="N255" s="337" t="s">
        <v>19695</v>
      </c>
      <c r="O255" s="337" t="s">
        <v>19695</v>
      </c>
      <c r="P255" s="337" t="s">
        <v>19695</v>
      </c>
      <c r="Q255" s="337" t="s">
        <v>19695</v>
      </c>
      <c r="R255" s="337" t="s">
        <v>98</v>
      </c>
      <c r="S255" s="337" t="s">
        <v>1173</v>
      </c>
      <c r="T255" s="337" t="s">
        <v>15629</v>
      </c>
      <c r="U255" s="337" t="s">
        <v>1693</v>
      </c>
      <c r="V255" s="337">
        <v>12</v>
      </c>
      <c r="W255" s="337" t="s">
        <v>19695</v>
      </c>
      <c r="X255" s="337" t="s">
        <v>19695</v>
      </c>
      <c r="Y255" s="337" t="s">
        <v>19695</v>
      </c>
      <c r="Z255" s="337" t="s">
        <v>1753</v>
      </c>
      <c r="AA255" s="337" t="s">
        <v>717</v>
      </c>
      <c r="AB255" s="337" t="s">
        <v>718</v>
      </c>
      <c r="AC255" s="337" t="s">
        <v>15626</v>
      </c>
    </row>
    <row r="256" spans="1:29" ht="15.8" x14ac:dyDescent="0.25">
      <c r="A256" s="337" t="s">
        <v>1723</v>
      </c>
      <c r="B256" s="337" t="s">
        <v>15815</v>
      </c>
      <c r="C256" s="337" t="s">
        <v>1725</v>
      </c>
      <c r="D256" s="337" t="s">
        <v>13552</v>
      </c>
      <c r="E256" s="337" t="s">
        <v>14656</v>
      </c>
      <c r="F256" s="338">
        <v>44944</v>
      </c>
      <c r="G256" s="337" t="s">
        <v>13285</v>
      </c>
      <c r="H256" s="338">
        <v>45000</v>
      </c>
      <c r="I256" s="337" t="s">
        <v>19695</v>
      </c>
      <c r="J256" s="337" t="s">
        <v>36</v>
      </c>
      <c r="K256" s="337" t="s">
        <v>19695</v>
      </c>
      <c r="L256" s="337" t="s">
        <v>19695</v>
      </c>
      <c r="M256" s="337" t="s">
        <v>19695</v>
      </c>
      <c r="N256" s="337" t="s">
        <v>19695</v>
      </c>
      <c r="O256" s="337" t="s">
        <v>19695</v>
      </c>
      <c r="P256" s="337" t="s">
        <v>19695</v>
      </c>
      <c r="Q256" s="337" t="s">
        <v>19695</v>
      </c>
      <c r="R256" s="337" t="s">
        <v>70</v>
      </c>
      <c r="S256" s="337" t="s">
        <v>13410</v>
      </c>
      <c r="T256" s="337" t="s">
        <v>5383</v>
      </c>
      <c r="U256" s="337" t="s">
        <v>15816</v>
      </c>
      <c r="V256" s="337">
        <v>24</v>
      </c>
      <c r="W256" s="337" t="s">
        <v>19695</v>
      </c>
      <c r="X256" s="337" t="s">
        <v>19695</v>
      </c>
      <c r="Y256" s="337" t="s">
        <v>19695</v>
      </c>
      <c r="Z256" s="337" t="s">
        <v>1753</v>
      </c>
      <c r="AA256" s="337" t="s">
        <v>766</v>
      </c>
      <c r="AB256" s="337" t="s">
        <v>718</v>
      </c>
      <c r="AC256" s="337" t="s">
        <v>15114</v>
      </c>
    </row>
    <row r="257" spans="1:29" ht="15.8" x14ac:dyDescent="0.25">
      <c r="A257" s="337" t="s">
        <v>1723</v>
      </c>
      <c r="B257" s="337" t="s">
        <v>13289</v>
      </c>
      <c r="C257" s="337" t="s">
        <v>1821</v>
      </c>
      <c r="D257" s="337" t="s">
        <v>449</v>
      </c>
      <c r="E257" s="337" t="s">
        <v>13290</v>
      </c>
      <c r="F257" s="338">
        <v>44909</v>
      </c>
      <c r="G257" s="337" t="s">
        <v>13291</v>
      </c>
      <c r="H257" s="338">
        <v>44999</v>
      </c>
      <c r="I257" s="337" t="s">
        <v>19695</v>
      </c>
      <c r="J257" s="337" t="s">
        <v>36</v>
      </c>
      <c r="K257" s="337" t="s">
        <v>19695</v>
      </c>
      <c r="L257" s="337" t="s">
        <v>19695</v>
      </c>
      <c r="M257" s="337" t="s">
        <v>19695</v>
      </c>
      <c r="N257" s="337" t="s">
        <v>19695</v>
      </c>
      <c r="O257" s="337" t="s">
        <v>19695</v>
      </c>
      <c r="P257" s="337" t="s">
        <v>19695</v>
      </c>
      <c r="Q257" s="337" t="s">
        <v>19695</v>
      </c>
      <c r="R257" s="337" t="s">
        <v>112</v>
      </c>
      <c r="S257" s="337" t="s">
        <v>113</v>
      </c>
      <c r="T257" s="337" t="s">
        <v>113</v>
      </c>
      <c r="U257" s="337" t="s">
        <v>122</v>
      </c>
      <c r="V257" s="337">
        <v>12</v>
      </c>
      <c r="W257" s="337" t="s">
        <v>19695</v>
      </c>
      <c r="X257" s="337" t="s">
        <v>19695</v>
      </c>
      <c r="Y257" s="337" t="s">
        <v>19695</v>
      </c>
      <c r="Z257" s="337" t="s">
        <v>1728</v>
      </c>
      <c r="AA257" s="337" t="s">
        <v>735</v>
      </c>
      <c r="AB257" s="337" t="s">
        <v>718</v>
      </c>
      <c r="AC257" s="337" t="s">
        <v>13279</v>
      </c>
    </row>
    <row r="258" spans="1:29" ht="15.8" x14ac:dyDescent="0.25">
      <c r="A258" s="337" t="s">
        <v>1723</v>
      </c>
      <c r="B258" s="337" t="s">
        <v>15651</v>
      </c>
      <c r="C258" s="337" t="s">
        <v>1725</v>
      </c>
      <c r="D258" s="337" t="s">
        <v>13552</v>
      </c>
      <c r="E258" s="337" t="s">
        <v>15631</v>
      </c>
      <c r="F258" s="338">
        <v>44923</v>
      </c>
      <c r="G258" s="337" t="s">
        <v>15652</v>
      </c>
      <c r="H258" s="338">
        <v>44997</v>
      </c>
      <c r="I258" s="337" t="s">
        <v>19695</v>
      </c>
      <c r="J258" s="337" t="s">
        <v>36</v>
      </c>
      <c r="K258" s="337" t="s">
        <v>19695</v>
      </c>
      <c r="L258" s="337" t="s">
        <v>19695</v>
      </c>
      <c r="M258" s="337" t="s">
        <v>19695</v>
      </c>
      <c r="N258" s="337" t="s">
        <v>19695</v>
      </c>
      <c r="O258" s="337" t="s">
        <v>19695</v>
      </c>
      <c r="P258" s="337" t="s">
        <v>19695</v>
      </c>
      <c r="Q258" s="337" t="s">
        <v>19695</v>
      </c>
      <c r="R258" s="337" t="s">
        <v>56</v>
      </c>
      <c r="S258" s="337" t="s">
        <v>750</v>
      </c>
      <c r="T258" s="337" t="s">
        <v>15653</v>
      </c>
      <c r="U258" s="337" t="s">
        <v>742</v>
      </c>
      <c r="V258" s="337">
        <v>10</v>
      </c>
      <c r="W258" s="337" t="s">
        <v>19695</v>
      </c>
      <c r="X258" s="337" t="s">
        <v>19695</v>
      </c>
      <c r="Y258" s="337" t="s">
        <v>19695</v>
      </c>
      <c r="Z258" s="337" t="s">
        <v>1753</v>
      </c>
      <c r="AA258" s="337" t="s">
        <v>717</v>
      </c>
      <c r="AB258" s="337" t="s">
        <v>718</v>
      </c>
      <c r="AC258" s="337" t="s">
        <v>15626</v>
      </c>
    </row>
    <row r="259" spans="1:29" ht="15.8" x14ac:dyDescent="0.25">
      <c r="A259" s="337" t="s">
        <v>1723</v>
      </c>
      <c r="B259" s="337" t="s">
        <v>14554</v>
      </c>
      <c r="C259" s="337" t="s">
        <v>1821</v>
      </c>
      <c r="D259" s="337" t="s">
        <v>449</v>
      </c>
      <c r="E259" s="337" t="s">
        <v>13296</v>
      </c>
      <c r="F259" s="338">
        <v>44985</v>
      </c>
      <c r="G259" s="337" t="s">
        <v>14555</v>
      </c>
      <c r="H259" s="338">
        <v>44995</v>
      </c>
      <c r="I259" s="337" t="s">
        <v>19695</v>
      </c>
      <c r="J259" s="337" t="s">
        <v>36</v>
      </c>
      <c r="K259" s="337" t="s">
        <v>19695</v>
      </c>
      <c r="L259" s="337" t="s">
        <v>19695</v>
      </c>
      <c r="M259" s="337" t="s">
        <v>19695</v>
      </c>
      <c r="N259" s="337" t="s">
        <v>19695</v>
      </c>
      <c r="O259" s="337" t="s">
        <v>19695</v>
      </c>
      <c r="P259" s="337" t="s">
        <v>19695</v>
      </c>
      <c r="Q259" s="337" t="s">
        <v>19695</v>
      </c>
      <c r="R259" s="337" t="s">
        <v>52</v>
      </c>
      <c r="S259" s="337" t="s">
        <v>69</v>
      </c>
      <c r="T259" s="337" t="s">
        <v>14556</v>
      </c>
      <c r="U259" s="337" t="s">
        <v>14557</v>
      </c>
      <c r="V259" s="337">
        <v>10</v>
      </c>
      <c r="W259" s="337" t="s">
        <v>19695</v>
      </c>
      <c r="X259" s="337" t="s">
        <v>19695</v>
      </c>
      <c r="Y259" s="337" t="s">
        <v>19695</v>
      </c>
      <c r="Z259" s="337" t="s">
        <v>1728</v>
      </c>
      <c r="AA259" s="337" t="s">
        <v>717</v>
      </c>
      <c r="AB259" s="337" t="s">
        <v>718</v>
      </c>
      <c r="AC259" s="337" t="s">
        <v>14553</v>
      </c>
    </row>
    <row r="260" spans="1:29" ht="15.8" x14ac:dyDescent="0.25">
      <c r="A260" s="337" t="s">
        <v>1723</v>
      </c>
      <c r="B260" s="337" t="s">
        <v>14878</v>
      </c>
      <c r="C260" s="337" t="s">
        <v>1821</v>
      </c>
      <c r="D260" s="337" t="s">
        <v>449</v>
      </c>
      <c r="E260" s="337" t="s">
        <v>9128</v>
      </c>
      <c r="F260" s="338">
        <v>44954</v>
      </c>
      <c r="G260" s="337" t="s">
        <v>14555</v>
      </c>
      <c r="H260" s="338">
        <v>44995</v>
      </c>
      <c r="I260" s="337" t="s">
        <v>19695</v>
      </c>
      <c r="J260" s="337" t="s">
        <v>16</v>
      </c>
      <c r="K260" s="337" t="s">
        <v>19695</v>
      </c>
      <c r="L260" s="337" t="s">
        <v>19695</v>
      </c>
      <c r="M260" s="337" t="s">
        <v>19695</v>
      </c>
      <c r="N260" s="337" t="s">
        <v>19695</v>
      </c>
      <c r="O260" s="337" t="s">
        <v>19695</v>
      </c>
      <c r="P260" s="337" t="s">
        <v>19695</v>
      </c>
      <c r="Q260" s="337" t="s">
        <v>19695</v>
      </c>
      <c r="R260" s="337" t="s">
        <v>66</v>
      </c>
      <c r="S260" s="337" t="s">
        <v>67</v>
      </c>
      <c r="T260" s="337" t="s">
        <v>7716</v>
      </c>
      <c r="U260" s="337" t="s">
        <v>14879</v>
      </c>
      <c r="V260" s="337">
        <v>8</v>
      </c>
      <c r="W260" s="337" t="s">
        <v>19695</v>
      </c>
      <c r="X260" s="337" t="s">
        <v>19695</v>
      </c>
      <c r="Y260" s="337" t="s">
        <v>19695</v>
      </c>
      <c r="Z260" s="337" t="s">
        <v>1728</v>
      </c>
      <c r="AA260" s="337" t="s">
        <v>717</v>
      </c>
      <c r="AB260" s="337" t="s">
        <v>718</v>
      </c>
      <c r="AC260" s="337" t="s">
        <v>14880</v>
      </c>
    </row>
    <row r="261" spans="1:29" ht="15.8" x14ac:dyDescent="0.25">
      <c r="A261" s="337" t="s">
        <v>1723</v>
      </c>
      <c r="B261" s="337" t="s">
        <v>15627</v>
      </c>
      <c r="C261" s="337" t="s">
        <v>1725</v>
      </c>
      <c r="D261" s="337" t="s">
        <v>13552</v>
      </c>
      <c r="E261" s="337" t="s">
        <v>15628</v>
      </c>
      <c r="F261" s="338">
        <v>44929</v>
      </c>
      <c r="G261" s="337" t="s">
        <v>14555</v>
      </c>
      <c r="H261" s="338">
        <v>44995</v>
      </c>
      <c r="I261" s="337" t="s">
        <v>19695</v>
      </c>
      <c r="J261" s="337" t="s">
        <v>36</v>
      </c>
      <c r="K261" s="337" t="s">
        <v>19695</v>
      </c>
      <c r="L261" s="337" t="s">
        <v>19695</v>
      </c>
      <c r="M261" s="337" t="s">
        <v>19695</v>
      </c>
      <c r="N261" s="337" t="s">
        <v>19695</v>
      </c>
      <c r="O261" s="337" t="s">
        <v>19695</v>
      </c>
      <c r="P261" s="337" t="s">
        <v>19695</v>
      </c>
      <c r="Q261" s="337" t="s">
        <v>19695</v>
      </c>
      <c r="R261" s="337" t="s">
        <v>98</v>
      </c>
      <c r="S261" s="337" t="s">
        <v>1173</v>
      </c>
      <c r="T261" s="337" t="s">
        <v>15629</v>
      </c>
      <c r="U261" s="337" t="s">
        <v>1693</v>
      </c>
      <c r="V261" s="337">
        <v>16</v>
      </c>
      <c r="W261" s="337" t="s">
        <v>19695</v>
      </c>
      <c r="X261" s="337" t="s">
        <v>19695</v>
      </c>
      <c r="Y261" s="337" t="s">
        <v>19695</v>
      </c>
      <c r="Z261" s="337" t="s">
        <v>1753</v>
      </c>
      <c r="AA261" s="337" t="s">
        <v>766</v>
      </c>
      <c r="AB261" s="337" t="s">
        <v>718</v>
      </c>
      <c r="AC261" s="337" t="s">
        <v>15626</v>
      </c>
    </row>
    <row r="262" spans="1:29" ht="15.8" x14ac:dyDescent="0.25">
      <c r="A262" s="337" t="s">
        <v>1723</v>
      </c>
      <c r="B262" s="337" t="s">
        <v>15639</v>
      </c>
      <c r="C262" s="337" t="s">
        <v>1725</v>
      </c>
      <c r="D262" s="337" t="s">
        <v>13552</v>
      </c>
      <c r="E262" s="337" t="s">
        <v>15640</v>
      </c>
      <c r="F262" s="338">
        <v>44925</v>
      </c>
      <c r="G262" s="337" t="s">
        <v>14555</v>
      </c>
      <c r="H262" s="338">
        <v>44995</v>
      </c>
      <c r="I262" s="337" t="s">
        <v>19695</v>
      </c>
      <c r="J262" s="337" t="s">
        <v>36</v>
      </c>
      <c r="K262" s="337" t="s">
        <v>19695</v>
      </c>
      <c r="L262" s="337" t="s">
        <v>19695</v>
      </c>
      <c r="M262" s="337" t="s">
        <v>19695</v>
      </c>
      <c r="N262" s="337" t="s">
        <v>19695</v>
      </c>
      <c r="O262" s="337" t="s">
        <v>19695</v>
      </c>
      <c r="P262" s="337" t="s">
        <v>19695</v>
      </c>
      <c r="Q262" s="337" t="s">
        <v>19695</v>
      </c>
      <c r="R262" s="337" t="s">
        <v>98</v>
      </c>
      <c r="S262" s="337" t="s">
        <v>1690</v>
      </c>
      <c r="T262" s="337" t="s">
        <v>15636</v>
      </c>
      <c r="U262" s="337" t="s">
        <v>15641</v>
      </c>
      <c r="V262" s="337">
        <v>8</v>
      </c>
      <c r="W262" s="337" t="s">
        <v>19695</v>
      </c>
      <c r="X262" s="337" t="s">
        <v>19695</v>
      </c>
      <c r="Y262" s="337" t="s">
        <v>19695</v>
      </c>
      <c r="Z262" s="337" t="s">
        <v>1753</v>
      </c>
      <c r="AA262" s="337" t="s">
        <v>717</v>
      </c>
      <c r="AB262" s="337" t="s">
        <v>718</v>
      </c>
      <c r="AC262" s="337" t="s">
        <v>15626</v>
      </c>
    </row>
    <row r="263" spans="1:29" ht="15.8" x14ac:dyDescent="0.25">
      <c r="A263" s="337" t="s">
        <v>1723</v>
      </c>
      <c r="B263" s="337" t="s">
        <v>15681</v>
      </c>
      <c r="C263" s="337" t="s">
        <v>1725</v>
      </c>
      <c r="D263" s="337" t="s">
        <v>13552</v>
      </c>
      <c r="E263" s="337" t="s">
        <v>13092</v>
      </c>
      <c r="F263" s="338">
        <v>44932</v>
      </c>
      <c r="G263" s="337" t="s">
        <v>14555</v>
      </c>
      <c r="H263" s="338">
        <v>44995</v>
      </c>
      <c r="I263" s="337" t="s">
        <v>19695</v>
      </c>
      <c r="J263" s="337" t="s">
        <v>36</v>
      </c>
      <c r="K263" s="337" t="s">
        <v>19695</v>
      </c>
      <c r="L263" s="337" t="s">
        <v>19695</v>
      </c>
      <c r="M263" s="337" t="s">
        <v>19695</v>
      </c>
      <c r="N263" s="337" t="s">
        <v>19695</v>
      </c>
      <c r="O263" s="337" t="s">
        <v>19695</v>
      </c>
      <c r="P263" s="337" t="s">
        <v>19695</v>
      </c>
      <c r="Q263" s="337" t="s">
        <v>19695</v>
      </c>
      <c r="R263" s="337" t="s">
        <v>52</v>
      </c>
      <c r="S263" s="337" t="s">
        <v>430</v>
      </c>
      <c r="T263" s="337" t="s">
        <v>1088</v>
      </c>
      <c r="U263" s="337" t="s">
        <v>7325</v>
      </c>
      <c r="V263" s="337">
        <v>8</v>
      </c>
      <c r="W263" s="337" t="s">
        <v>19695</v>
      </c>
      <c r="X263" s="337" t="s">
        <v>19695</v>
      </c>
      <c r="Y263" s="337" t="s">
        <v>19695</v>
      </c>
      <c r="Z263" s="337" t="s">
        <v>1753</v>
      </c>
      <c r="AA263" s="337" t="s">
        <v>717</v>
      </c>
      <c r="AB263" s="337" t="s">
        <v>718</v>
      </c>
      <c r="AC263" s="337" t="s">
        <v>14653</v>
      </c>
    </row>
    <row r="264" spans="1:29" ht="15.8" x14ac:dyDescent="0.25">
      <c r="A264" s="337" t="s">
        <v>1723</v>
      </c>
      <c r="B264" s="337" t="s">
        <v>13263</v>
      </c>
      <c r="C264" s="337" t="s">
        <v>1821</v>
      </c>
      <c r="D264" s="337" t="s">
        <v>449</v>
      </c>
      <c r="E264" s="337" t="s">
        <v>13264</v>
      </c>
      <c r="F264" s="338">
        <v>44964</v>
      </c>
      <c r="G264" s="337" t="s">
        <v>13265</v>
      </c>
      <c r="H264" s="338">
        <v>44993</v>
      </c>
      <c r="I264" s="337" t="s">
        <v>19695</v>
      </c>
      <c r="J264" s="337" t="s">
        <v>36</v>
      </c>
      <c r="K264" s="337" t="s">
        <v>19695</v>
      </c>
      <c r="L264" s="337" t="s">
        <v>19695</v>
      </c>
      <c r="M264" s="337" t="s">
        <v>19695</v>
      </c>
      <c r="N264" s="337" t="s">
        <v>19695</v>
      </c>
      <c r="O264" s="337" t="s">
        <v>19695</v>
      </c>
      <c r="P264" s="337" t="s">
        <v>19695</v>
      </c>
      <c r="Q264" s="337" t="s">
        <v>19695</v>
      </c>
      <c r="R264" s="337" t="s">
        <v>66</v>
      </c>
      <c r="S264" s="337" t="s">
        <v>67</v>
      </c>
      <c r="T264" s="337" t="s">
        <v>1863</v>
      </c>
      <c r="U264" s="337" t="s">
        <v>1213</v>
      </c>
      <c r="V264" s="337">
        <v>8</v>
      </c>
      <c r="W264" s="337" t="s">
        <v>19695</v>
      </c>
      <c r="X264" s="337" t="s">
        <v>19695</v>
      </c>
      <c r="Y264" s="337" t="s">
        <v>19695</v>
      </c>
      <c r="Z264" s="337" t="s">
        <v>1728</v>
      </c>
      <c r="AA264" s="337" t="s">
        <v>717</v>
      </c>
      <c r="AB264" s="337" t="s">
        <v>718</v>
      </c>
      <c r="AC264" s="337" t="s">
        <v>13262</v>
      </c>
    </row>
    <row r="265" spans="1:29" ht="15.8" x14ac:dyDescent="0.25">
      <c r="A265" s="337" t="s">
        <v>1723</v>
      </c>
      <c r="B265" s="337" t="s">
        <v>13252</v>
      </c>
      <c r="C265" s="337" t="s">
        <v>1821</v>
      </c>
      <c r="D265" s="337" t="s">
        <v>449</v>
      </c>
      <c r="E265" s="337" t="s">
        <v>9133</v>
      </c>
      <c r="F265" s="338">
        <v>44866</v>
      </c>
      <c r="G265" s="337" t="s">
        <v>13249</v>
      </c>
      <c r="H265" s="338">
        <v>44992</v>
      </c>
      <c r="I265" s="337" t="s">
        <v>19695</v>
      </c>
      <c r="J265" s="337" t="s">
        <v>36</v>
      </c>
      <c r="K265" s="337" t="s">
        <v>19695</v>
      </c>
      <c r="L265" s="337" t="s">
        <v>19695</v>
      </c>
      <c r="M265" s="337" t="s">
        <v>19695</v>
      </c>
      <c r="N265" s="337" t="s">
        <v>19695</v>
      </c>
      <c r="O265" s="337" t="s">
        <v>19695</v>
      </c>
      <c r="P265" s="337" t="s">
        <v>19695</v>
      </c>
      <c r="Q265" s="337" t="s">
        <v>19695</v>
      </c>
      <c r="R265" s="337" t="s">
        <v>920</v>
      </c>
      <c r="S265" s="337" t="s">
        <v>921</v>
      </c>
      <c r="T265" s="337" t="s">
        <v>13253</v>
      </c>
      <c r="U265" s="337" t="s">
        <v>13254</v>
      </c>
      <c r="V265" s="337">
        <v>16</v>
      </c>
      <c r="W265" s="337" t="s">
        <v>19695</v>
      </c>
      <c r="X265" s="337" t="s">
        <v>19695</v>
      </c>
      <c r="Y265" s="337" t="s">
        <v>19695</v>
      </c>
      <c r="Z265" s="337" t="s">
        <v>1728</v>
      </c>
      <c r="AA265" s="337" t="s">
        <v>735</v>
      </c>
      <c r="AB265" s="337" t="s">
        <v>718</v>
      </c>
      <c r="AC265" s="337" t="s">
        <v>13248</v>
      </c>
    </row>
    <row r="266" spans="1:29" ht="15.8" x14ac:dyDescent="0.25">
      <c r="A266" s="337" t="s">
        <v>1723</v>
      </c>
      <c r="B266" s="337" t="s">
        <v>14536</v>
      </c>
      <c r="C266" s="337" t="s">
        <v>1725</v>
      </c>
      <c r="D266" s="337" t="s">
        <v>1730</v>
      </c>
      <c r="E266" s="337" t="s">
        <v>11005</v>
      </c>
      <c r="F266" s="338">
        <v>44868</v>
      </c>
      <c r="G266" s="337" t="s">
        <v>13249</v>
      </c>
      <c r="H266" s="338">
        <v>44992</v>
      </c>
      <c r="I266" s="337" t="s">
        <v>19695</v>
      </c>
      <c r="J266" s="337" t="s">
        <v>36</v>
      </c>
      <c r="K266" s="337" t="s">
        <v>19695</v>
      </c>
      <c r="L266" s="337" t="s">
        <v>19695</v>
      </c>
      <c r="M266" s="337" t="s">
        <v>19695</v>
      </c>
      <c r="N266" s="337" t="s">
        <v>19695</v>
      </c>
      <c r="O266" s="337" t="s">
        <v>19695</v>
      </c>
      <c r="P266" s="337" t="s">
        <v>19695</v>
      </c>
      <c r="Q266" s="337" t="s">
        <v>19695</v>
      </c>
      <c r="R266" s="337" t="s">
        <v>920</v>
      </c>
      <c r="S266" s="337" t="s">
        <v>921</v>
      </c>
      <c r="T266" s="337" t="s">
        <v>13250</v>
      </c>
      <c r="U266" s="337" t="s">
        <v>13251</v>
      </c>
      <c r="V266" s="337">
        <v>16</v>
      </c>
      <c r="W266" s="337" t="s">
        <v>19695</v>
      </c>
      <c r="X266" s="337" t="s">
        <v>19695</v>
      </c>
      <c r="Y266" s="337" t="s">
        <v>19695</v>
      </c>
      <c r="Z266" s="337" t="s">
        <v>1728</v>
      </c>
      <c r="AA266" s="337" t="s">
        <v>735</v>
      </c>
      <c r="AB266" s="337" t="s">
        <v>718</v>
      </c>
      <c r="AC266" s="337" t="s">
        <v>13248</v>
      </c>
    </row>
    <row r="267" spans="1:29" ht="15.8" x14ac:dyDescent="0.25">
      <c r="A267" s="337" t="s">
        <v>1723</v>
      </c>
      <c r="B267" s="337" t="s">
        <v>13255</v>
      </c>
      <c r="C267" s="337" t="s">
        <v>1821</v>
      </c>
      <c r="D267" s="337" t="s">
        <v>449</v>
      </c>
      <c r="E267" s="337" t="s">
        <v>13256</v>
      </c>
      <c r="F267" s="338">
        <v>44867</v>
      </c>
      <c r="G267" s="337" t="s">
        <v>13249</v>
      </c>
      <c r="H267" s="338">
        <v>44992</v>
      </c>
      <c r="I267" s="337" t="s">
        <v>19695</v>
      </c>
      <c r="J267" s="337" t="s">
        <v>36</v>
      </c>
      <c r="K267" s="337" t="s">
        <v>19695</v>
      </c>
      <c r="L267" s="337" t="s">
        <v>19695</v>
      </c>
      <c r="M267" s="337" t="s">
        <v>19695</v>
      </c>
      <c r="N267" s="337" t="s">
        <v>19695</v>
      </c>
      <c r="O267" s="337" t="s">
        <v>19695</v>
      </c>
      <c r="P267" s="337" t="s">
        <v>19695</v>
      </c>
      <c r="Q267" s="337" t="s">
        <v>19695</v>
      </c>
      <c r="R267" s="337" t="s">
        <v>920</v>
      </c>
      <c r="S267" s="337" t="s">
        <v>1280</v>
      </c>
      <c r="T267" s="337" t="s">
        <v>920</v>
      </c>
      <c r="U267" s="337" t="s">
        <v>13257</v>
      </c>
      <c r="V267" s="337">
        <v>8</v>
      </c>
      <c r="W267" s="337" t="s">
        <v>19695</v>
      </c>
      <c r="X267" s="337" t="s">
        <v>19695</v>
      </c>
      <c r="Y267" s="337" t="s">
        <v>19695</v>
      </c>
      <c r="Z267" s="337" t="s">
        <v>1728</v>
      </c>
      <c r="AA267" s="337" t="s">
        <v>735</v>
      </c>
      <c r="AB267" s="337" t="s">
        <v>718</v>
      </c>
      <c r="AC267" s="337" t="s">
        <v>13248</v>
      </c>
    </row>
    <row r="268" spans="1:29" ht="15.8" x14ac:dyDescent="0.25">
      <c r="A268" s="337" t="s">
        <v>1723</v>
      </c>
      <c r="B268" s="337" t="s">
        <v>13258</v>
      </c>
      <c r="C268" s="337" t="s">
        <v>1821</v>
      </c>
      <c r="D268" s="337" t="s">
        <v>449</v>
      </c>
      <c r="E268" s="337" t="s">
        <v>11005</v>
      </c>
      <c r="F268" s="338">
        <v>44868</v>
      </c>
      <c r="G268" s="337" t="s">
        <v>13249</v>
      </c>
      <c r="H268" s="338">
        <v>44992</v>
      </c>
      <c r="I268" s="337" t="s">
        <v>19695</v>
      </c>
      <c r="J268" s="337" t="s">
        <v>16</v>
      </c>
      <c r="K268" s="337" t="s">
        <v>19695</v>
      </c>
      <c r="L268" s="337" t="s">
        <v>19695</v>
      </c>
      <c r="M268" s="337" t="s">
        <v>19695</v>
      </c>
      <c r="N268" s="337" t="s">
        <v>19695</v>
      </c>
      <c r="O268" s="337" t="s">
        <v>19695</v>
      </c>
      <c r="P268" s="337" t="s">
        <v>19695</v>
      </c>
      <c r="Q268" s="337" t="s">
        <v>19695</v>
      </c>
      <c r="R268" s="337" t="s">
        <v>3048</v>
      </c>
      <c r="S268" s="337" t="s">
        <v>8704</v>
      </c>
      <c r="T268" s="337" t="s">
        <v>3049</v>
      </c>
      <c r="U268" s="337" t="s">
        <v>13259</v>
      </c>
      <c r="V268" s="337">
        <v>8</v>
      </c>
      <c r="W268" s="337" t="s">
        <v>19695</v>
      </c>
      <c r="X268" s="337" t="s">
        <v>19695</v>
      </c>
      <c r="Y268" s="337" t="s">
        <v>19695</v>
      </c>
      <c r="Z268" s="337" t="s">
        <v>1728</v>
      </c>
      <c r="AA268" s="337" t="s">
        <v>735</v>
      </c>
      <c r="AB268" s="337" t="s">
        <v>718</v>
      </c>
      <c r="AC268" s="337" t="s">
        <v>13248</v>
      </c>
    </row>
    <row r="269" spans="1:29" ht="15.8" x14ac:dyDescent="0.25">
      <c r="A269" s="337" t="s">
        <v>1723</v>
      </c>
      <c r="B269" s="337" t="s">
        <v>13260</v>
      </c>
      <c r="C269" s="337" t="s">
        <v>1725</v>
      </c>
      <c r="D269" s="337" t="s">
        <v>13527</v>
      </c>
      <c r="E269" s="337" t="s">
        <v>13121</v>
      </c>
      <c r="F269" s="338">
        <v>44899</v>
      </c>
      <c r="G269" s="337" t="s">
        <v>13249</v>
      </c>
      <c r="H269" s="338">
        <v>44992</v>
      </c>
      <c r="I269" s="337" t="s">
        <v>19695</v>
      </c>
      <c r="J269" s="337" t="s">
        <v>16</v>
      </c>
      <c r="K269" s="337" t="s">
        <v>19695</v>
      </c>
      <c r="L269" s="337" t="s">
        <v>19695</v>
      </c>
      <c r="M269" s="337" t="s">
        <v>19695</v>
      </c>
      <c r="N269" s="337" t="s">
        <v>19695</v>
      </c>
      <c r="O269" s="337" t="s">
        <v>19695</v>
      </c>
      <c r="P269" s="337" t="s">
        <v>19695</v>
      </c>
      <c r="Q269" s="337" t="s">
        <v>19695</v>
      </c>
      <c r="R269" s="337" t="s">
        <v>2955</v>
      </c>
      <c r="S269" s="337" t="s">
        <v>2956</v>
      </c>
      <c r="T269" s="337" t="s">
        <v>1249</v>
      </c>
      <c r="U269" s="337" t="s">
        <v>13261</v>
      </c>
      <c r="V269" s="337">
        <v>12</v>
      </c>
      <c r="W269" s="337" t="s">
        <v>19695</v>
      </c>
      <c r="X269" s="337" t="s">
        <v>19695</v>
      </c>
      <c r="Y269" s="337" t="s">
        <v>19695</v>
      </c>
      <c r="Z269" s="337" t="s">
        <v>1728</v>
      </c>
      <c r="AA269" s="337" t="s">
        <v>717</v>
      </c>
      <c r="AB269" s="337" t="s">
        <v>718</v>
      </c>
      <c r="AC269" s="337" t="s">
        <v>13262</v>
      </c>
    </row>
    <row r="270" spans="1:29" ht="15.8" x14ac:dyDescent="0.25">
      <c r="A270" s="337" t="s">
        <v>1723</v>
      </c>
      <c r="B270" s="337" t="s">
        <v>14535</v>
      </c>
      <c r="C270" s="337" t="s">
        <v>1725</v>
      </c>
      <c r="D270" s="337" t="s">
        <v>1730</v>
      </c>
      <c r="E270" s="337" t="s">
        <v>13121</v>
      </c>
      <c r="F270" s="338">
        <v>44899</v>
      </c>
      <c r="G270" s="337" t="s">
        <v>13247</v>
      </c>
      <c r="H270" s="338">
        <v>44990</v>
      </c>
      <c r="I270" s="337" t="s">
        <v>19695</v>
      </c>
      <c r="J270" s="337" t="s">
        <v>36</v>
      </c>
      <c r="K270" s="337" t="s">
        <v>19695</v>
      </c>
      <c r="L270" s="337" t="s">
        <v>19695</v>
      </c>
      <c r="M270" s="337" t="s">
        <v>19695</v>
      </c>
      <c r="N270" s="337" t="s">
        <v>19695</v>
      </c>
      <c r="O270" s="337" t="s">
        <v>19695</v>
      </c>
      <c r="P270" s="337" t="s">
        <v>19695</v>
      </c>
      <c r="Q270" s="337" t="s">
        <v>19695</v>
      </c>
      <c r="R270" s="337" t="s">
        <v>3048</v>
      </c>
      <c r="S270" s="337" t="s">
        <v>8704</v>
      </c>
      <c r="T270" s="337" t="s">
        <v>3049</v>
      </c>
      <c r="U270" s="337" t="s">
        <v>9361</v>
      </c>
      <c r="V270" s="337">
        <v>12</v>
      </c>
      <c r="W270" s="337" t="s">
        <v>19695</v>
      </c>
      <c r="X270" s="337" t="s">
        <v>19695</v>
      </c>
      <c r="Y270" s="337" t="s">
        <v>19695</v>
      </c>
      <c r="Z270" s="337" t="s">
        <v>1728</v>
      </c>
      <c r="AA270" s="337" t="s">
        <v>735</v>
      </c>
      <c r="AB270" s="337" t="s">
        <v>718</v>
      </c>
      <c r="AC270" s="337" t="s">
        <v>13248</v>
      </c>
    </row>
    <row r="271" spans="1:29" ht="15.8" x14ac:dyDescent="0.25">
      <c r="A271" s="337" t="s">
        <v>1723</v>
      </c>
      <c r="B271" s="337" t="s">
        <v>14584</v>
      </c>
      <c r="C271" s="337" t="s">
        <v>1821</v>
      </c>
      <c r="D271" s="337" t="s">
        <v>449</v>
      </c>
      <c r="E271" s="337" t="s">
        <v>13271</v>
      </c>
      <c r="F271" s="338">
        <v>44972</v>
      </c>
      <c r="G271" s="337" t="s">
        <v>13276</v>
      </c>
      <c r="H271" s="338">
        <v>44989</v>
      </c>
      <c r="I271" s="337" t="s">
        <v>19695</v>
      </c>
      <c r="J271" s="337" t="s">
        <v>36</v>
      </c>
      <c r="K271" s="337" t="s">
        <v>19695</v>
      </c>
      <c r="L271" s="337" t="s">
        <v>19695</v>
      </c>
      <c r="M271" s="337" t="s">
        <v>19695</v>
      </c>
      <c r="N271" s="337" t="s">
        <v>19695</v>
      </c>
      <c r="O271" s="337" t="s">
        <v>19695</v>
      </c>
      <c r="P271" s="337" t="s">
        <v>19695</v>
      </c>
      <c r="Q271" s="337" t="s">
        <v>19695</v>
      </c>
      <c r="R271" s="337" t="s">
        <v>52</v>
      </c>
      <c r="S271" s="337" t="s">
        <v>69</v>
      </c>
      <c r="T271" s="337" t="s">
        <v>119</v>
      </c>
      <c r="U271" s="337" t="s">
        <v>2040</v>
      </c>
      <c r="V271" s="337">
        <v>12</v>
      </c>
      <c r="W271" s="337" t="s">
        <v>19695</v>
      </c>
      <c r="X271" s="337" t="s">
        <v>19695</v>
      </c>
      <c r="Y271" s="337" t="s">
        <v>19695</v>
      </c>
      <c r="Z271" s="337" t="s">
        <v>1728</v>
      </c>
      <c r="AA271" s="337" t="s">
        <v>735</v>
      </c>
      <c r="AB271" s="337" t="s">
        <v>718</v>
      </c>
      <c r="AC271" s="337" t="s">
        <v>14583</v>
      </c>
    </row>
    <row r="272" spans="1:29" ht="15.8" x14ac:dyDescent="0.25">
      <c r="A272" s="337" t="s">
        <v>1723</v>
      </c>
      <c r="B272" s="337" t="s">
        <v>15696</v>
      </c>
      <c r="C272" s="337" t="s">
        <v>1725</v>
      </c>
      <c r="D272" s="337" t="s">
        <v>13552</v>
      </c>
      <c r="E272" s="337" t="s">
        <v>15631</v>
      </c>
      <c r="F272" s="338">
        <v>44923</v>
      </c>
      <c r="G272" s="337" t="s">
        <v>13276</v>
      </c>
      <c r="H272" s="338">
        <v>44989</v>
      </c>
      <c r="I272" s="337" t="s">
        <v>19695</v>
      </c>
      <c r="J272" s="337" t="s">
        <v>36</v>
      </c>
      <c r="K272" s="337" t="s">
        <v>19695</v>
      </c>
      <c r="L272" s="337" t="s">
        <v>19695</v>
      </c>
      <c r="M272" s="337" t="s">
        <v>19695</v>
      </c>
      <c r="N272" s="337" t="s">
        <v>19695</v>
      </c>
      <c r="O272" s="337" t="s">
        <v>19695</v>
      </c>
      <c r="P272" s="337" t="s">
        <v>19695</v>
      </c>
      <c r="Q272" s="337" t="s">
        <v>19695</v>
      </c>
      <c r="R272" s="337" t="s">
        <v>56</v>
      </c>
      <c r="S272" s="337" t="s">
        <v>771</v>
      </c>
      <c r="T272" s="337" t="s">
        <v>3067</v>
      </c>
      <c r="U272" s="337" t="s">
        <v>15697</v>
      </c>
      <c r="V272" s="337">
        <v>8</v>
      </c>
      <c r="W272" s="337" t="s">
        <v>19695</v>
      </c>
      <c r="X272" s="337" t="s">
        <v>19695</v>
      </c>
      <c r="Y272" s="337" t="s">
        <v>19695</v>
      </c>
      <c r="Z272" s="337" t="s">
        <v>1753</v>
      </c>
      <c r="AA272" s="337" t="s">
        <v>717</v>
      </c>
      <c r="AB272" s="337" t="s">
        <v>718</v>
      </c>
      <c r="AC272" s="337" t="s">
        <v>14758</v>
      </c>
    </row>
    <row r="273" spans="1:29" ht="15.8" x14ac:dyDescent="0.25">
      <c r="A273" s="337" t="s">
        <v>1723</v>
      </c>
      <c r="B273" s="337" t="s">
        <v>15642</v>
      </c>
      <c r="C273" s="337" t="s">
        <v>1725</v>
      </c>
      <c r="D273" s="337" t="s">
        <v>13552</v>
      </c>
      <c r="E273" s="337" t="s">
        <v>15643</v>
      </c>
      <c r="F273" s="338">
        <v>44904</v>
      </c>
      <c r="G273" s="337" t="s">
        <v>14608</v>
      </c>
      <c r="H273" s="338">
        <v>44988</v>
      </c>
      <c r="I273" s="337" t="s">
        <v>19695</v>
      </c>
      <c r="J273" s="337" t="s">
        <v>36</v>
      </c>
      <c r="K273" s="337" t="s">
        <v>19695</v>
      </c>
      <c r="L273" s="337" t="s">
        <v>19695</v>
      </c>
      <c r="M273" s="337" t="s">
        <v>19695</v>
      </c>
      <c r="N273" s="337" t="s">
        <v>19695</v>
      </c>
      <c r="O273" s="337" t="s">
        <v>19695</v>
      </c>
      <c r="P273" s="337" t="s">
        <v>19695</v>
      </c>
      <c r="Q273" s="337" t="s">
        <v>19695</v>
      </c>
      <c r="R273" s="337" t="s">
        <v>56</v>
      </c>
      <c r="S273" s="337" t="s">
        <v>750</v>
      </c>
      <c r="T273" s="337" t="s">
        <v>742</v>
      </c>
      <c r="U273" s="337" t="s">
        <v>742</v>
      </c>
      <c r="V273" s="337">
        <v>16</v>
      </c>
      <c r="W273" s="337" t="s">
        <v>19695</v>
      </c>
      <c r="X273" s="337" t="s">
        <v>19695</v>
      </c>
      <c r="Y273" s="337" t="s">
        <v>19695</v>
      </c>
      <c r="Z273" s="337" t="s">
        <v>1753</v>
      </c>
      <c r="AA273" s="337" t="s">
        <v>766</v>
      </c>
      <c r="AB273" s="337" t="s">
        <v>718</v>
      </c>
      <c r="AC273" s="337" t="s">
        <v>15626</v>
      </c>
    </row>
    <row r="274" spans="1:29" ht="15.8" x14ac:dyDescent="0.25">
      <c r="A274" s="337" t="s">
        <v>1723</v>
      </c>
      <c r="B274" s="337" t="s">
        <v>15677</v>
      </c>
      <c r="C274" s="337" t="s">
        <v>1725</v>
      </c>
      <c r="D274" s="337" t="s">
        <v>13552</v>
      </c>
      <c r="E274" s="337" t="s">
        <v>15678</v>
      </c>
      <c r="F274" s="338">
        <v>44956</v>
      </c>
      <c r="G274" s="337" t="s">
        <v>14608</v>
      </c>
      <c r="H274" s="338">
        <v>44988</v>
      </c>
      <c r="I274" s="337" t="s">
        <v>19695</v>
      </c>
      <c r="J274" s="337" t="s">
        <v>16</v>
      </c>
      <c r="K274" s="337" t="s">
        <v>19695</v>
      </c>
      <c r="L274" s="337" t="s">
        <v>19695</v>
      </c>
      <c r="M274" s="337" t="s">
        <v>19695</v>
      </c>
      <c r="N274" s="337" t="s">
        <v>19695</v>
      </c>
      <c r="O274" s="337" t="s">
        <v>19695</v>
      </c>
      <c r="P274" s="337" t="s">
        <v>19695</v>
      </c>
      <c r="Q274" s="337" t="s">
        <v>19695</v>
      </c>
      <c r="R274" s="337" t="s">
        <v>130</v>
      </c>
      <c r="S274" s="337" t="s">
        <v>2498</v>
      </c>
      <c r="T274" s="337" t="s">
        <v>1626</v>
      </c>
      <c r="U274" s="337" t="s">
        <v>3703</v>
      </c>
      <c r="V274" s="337">
        <v>12</v>
      </c>
      <c r="W274" s="337" t="s">
        <v>19695</v>
      </c>
      <c r="X274" s="337" t="s">
        <v>19695</v>
      </c>
      <c r="Y274" s="337" t="s">
        <v>19695</v>
      </c>
      <c r="Z274" s="337" t="s">
        <v>1753</v>
      </c>
      <c r="AA274" s="337" t="s">
        <v>717</v>
      </c>
      <c r="AB274" s="337" t="s">
        <v>718</v>
      </c>
      <c r="AC274" s="337" t="s">
        <v>14634</v>
      </c>
    </row>
    <row r="275" spans="1:29" ht="15.8" x14ac:dyDescent="0.25">
      <c r="A275" s="337" t="s">
        <v>1723</v>
      </c>
      <c r="B275" s="337" t="s">
        <v>15679</v>
      </c>
      <c r="C275" s="337" t="s">
        <v>1725</v>
      </c>
      <c r="D275" s="337" t="s">
        <v>13552</v>
      </c>
      <c r="E275" s="337" t="s">
        <v>13346</v>
      </c>
      <c r="F275" s="338">
        <v>44931</v>
      </c>
      <c r="G275" s="337" t="s">
        <v>14608</v>
      </c>
      <c r="H275" s="338">
        <v>44988</v>
      </c>
      <c r="I275" s="337" t="s">
        <v>19695</v>
      </c>
      <c r="J275" s="337" t="s">
        <v>36</v>
      </c>
      <c r="K275" s="337" t="s">
        <v>19695</v>
      </c>
      <c r="L275" s="337" t="s">
        <v>19695</v>
      </c>
      <c r="M275" s="337" t="s">
        <v>19695</v>
      </c>
      <c r="N275" s="337" t="s">
        <v>19695</v>
      </c>
      <c r="O275" s="337" t="s">
        <v>19695</v>
      </c>
      <c r="P275" s="337" t="s">
        <v>19695</v>
      </c>
      <c r="Q275" s="337" t="s">
        <v>19695</v>
      </c>
      <c r="R275" s="337" t="s">
        <v>18</v>
      </c>
      <c r="S275" s="337" t="s">
        <v>392</v>
      </c>
      <c r="T275" s="337" t="s">
        <v>3138</v>
      </c>
      <c r="U275" s="337" t="s">
        <v>15680</v>
      </c>
      <c r="V275" s="337">
        <v>12</v>
      </c>
      <c r="W275" s="337" t="s">
        <v>19695</v>
      </c>
      <c r="X275" s="337" t="s">
        <v>19695</v>
      </c>
      <c r="Y275" s="337" t="s">
        <v>19695</v>
      </c>
      <c r="Z275" s="337" t="s">
        <v>1753</v>
      </c>
      <c r="AA275" s="337" t="s">
        <v>717</v>
      </c>
      <c r="AB275" s="337" t="s">
        <v>718</v>
      </c>
      <c r="AC275" s="337" t="s">
        <v>14653</v>
      </c>
    </row>
    <row r="276" spans="1:29" ht="15.8" x14ac:dyDescent="0.25">
      <c r="A276" s="337" t="s">
        <v>1723</v>
      </c>
      <c r="B276" s="337" t="s">
        <v>15682</v>
      </c>
      <c r="C276" s="337" t="s">
        <v>1725</v>
      </c>
      <c r="D276" s="337" t="s">
        <v>13552</v>
      </c>
      <c r="E276" s="337" t="s">
        <v>13303</v>
      </c>
      <c r="F276" s="338">
        <v>44933</v>
      </c>
      <c r="G276" s="337" t="s">
        <v>14608</v>
      </c>
      <c r="H276" s="338">
        <v>44988</v>
      </c>
      <c r="I276" s="337" t="s">
        <v>19695</v>
      </c>
      <c r="J276" s="337" t="s">
        <v>36</v>
      </c>
      <c r="K276" s="337" t="s">
        <v>19695</v>
      </c>
      <c r="L276" s="337" t="s">
        <v>19695</v>
      </c>
      <c r="M276" s="337" t="s">
        <v>19695</v>
      </c>
      <c r="N276" s="337" t="s">
        <v>19695</v>
      </c>
      <c r="O276" s="337" t="s">
        <v>19695</v>
      </c>
      <c r="P276" s="337" t="s">
        <v>19695</v>
      </c>
      <c r="Q276" s="337" t="s">
        <v>19695</v>
      </c>
      <c r="R276" s="337" t="s">
        <v>18</v>
      </c>
      <c r="S276" s="337" t="s">
        <v>392</v>
      </c>
      <c r="T276" s="337" t="s">
        <v>3138</v>
      </c>
      <c r="U276" s="337" t="s">
        <v>15680</v>
      </c>
      <c r="V276" s="337">
        <v>8</v>
      </c>
      <c r="W276" s="337" t="s">
        <v>19695</v>
      </c>
      <c r="X276" s="337" t="s">
        <v>19695</v>
      </c>
      <c r="Y276" s="337" t="s">
        <v>19695</v>
      </c>
      <c r="Z276" s="337" t="s">
        <v>1753</v>
      </c>
      <c r="AA276" s="337" t="s">
        <v>717</v>
      </c>
      <c r="AB276" s="337" t="s">
        <v>718</v>
      </c>
      <c r="AC276" s="337" t="s">
        <v>14653</v>
      </c>
    </row>
    <row r="277" spans="1:29" ht="15.8" x14ac:dyDescent="0.25">
      <c r="A277" s="337" t="s">
        <v>1723</v>
      </c>
      <c r="B277" s="337" t="s">
        <v>15829</v>
      </c>
      <c r="C277" s="337" t="s">
        <v>1725</v>
      </c>
      <c r="D277" s="337" t="s">
        <v>13552</v>
      </c>
      <c r="E277" s="337" t="s">
        <v>13335</v>
      </c>
      <c r="F277" s="338">
        <v>44898</v>
      </c>
      <c r="G277" s="337" t="s">
        <v>14608</v>
      </c>
      <c r="H277" s="338">
        <v>44988</v>
      </c>
      <c r="I277" s="337" t="s">
        <v>19695</v>
      </c>
      <c r="J277" s="337" t="s">
        <v>36</v>
      </c>
      <c r="K277" s="337" t="s">
        <v>19695</v>
      </c>
      <c r="L277" s="337" t="s">
        <v>19695</v>
      </c>
      <c r="M277" s="337" t="s">
        <v>19695</v>
      </c>
      <c r="N277" s="337" t="s">
        <v>19695</v>
      </c>
      <c r="O277" s="337" t="s">
        <v>19695</v>
      </c>
      <c r="P277" s="337" t="s">
        <v>19695</v>
      </c>
      <c r="Q277" s="337" t="s">
        <v>19695</v>
      </c>
      <c r="R277" s="337" t="s">
        <v>70</v>
      </c>
      <c r="S277" s="337" t="s">
        <v>14621</v>
      </c>
      <c r="T277" s="337" t="s">
        <v>15830</v>
      </c>
      <c r="U277" s="337" t="s">
        <v>2608</v>
      </c>
      <c r="V277" s="337">
        <v>16</v>
      </c>
      <c r="W277" s="337" t="s">
        <v>19695</v>
      </c>
      <c r="X277" s="337" t="s">
        <v>19695</v>
      </c>
      <c r="Y277" s="337" t="s">
        <v>19695</v>
      </c>
      <c r="Z277" s="337" t="s">
        <v>1753</v>
      </c>
      <c r="AA277" s="337" t="s">
        <v>735</v>
      </c>
      <c r="AB277" s="337" t="s">
        <v>718</v>
      </c>
      <c r="AC277" s="337" t="s">
        <v>15826</v>
      </c>
    </row>
    <row r="278" spans="1:29" ht="15.8" x14ac:dyDescent="0.25">
      <c r="A278" s="337" t="s">
        <v>1723</v>
      </c>
      <c r="B278" s="337" t="s">
        <v>13270</v>
      </c>
      <c r="C278" s="337" t="s">
        <v>1821</v>
      </c>
      <c r="D278" s="337" t="s">
        <v>449</v>
      </c>
      <c r="E278" s="337" t="s">
        <v>13271</v>
      </c>
      <c r="F278" s="338">
        <v>44972</v>
      </c>
      <c r="G278" s="337" t="s">
        <v>13272</v>
      </c>
      <c r="H278" s="338">
        <v>44987</v>
      </c>
      <c r="I278" s="337" t="s">
        <v>19695</v>
      </c>
      <c r="J278" s="337" t="s">
        <v>36</v>
      </c>
      <c r="K278" s="337" t="s">
        <v>19695</v>
      </c>
      <c r="L278" s="337" t="s">
        <v>19695</v>
      </c>
      <c r="M278" s="337" t="s">
        <v>19695</v>
      </c>
      <c r="N278" s="337" t="s">
        <v>19695</v>
      </c>
      <c r="O278" s="337" t="s">
        <v>19695</v>
      </c>
      <c r="P278" s="337" t="s">
        <v>19695</v>
      </c>
      <c r="Q278" s="337" t="s">
        <v>19695</v>
      </c>
      <c r="R278" s="337" t="s">
        <v>35</v>
      </c>
      <c r="S278" s="337" t="s">
        <v>77</v>
      </c>
      <c r="T278" s="337" t="s">
        <v>1015</v>
      </c>
      <c r="U278" s="337" t="s">
        <v>13273</v>
      </c>
      <c r="V278" s="337">
        <v>8</v>
      </c>
      <c r="W278" s="337" t="s">
        <v>19695</v>
      </c>
      <c r="X278" s="337" t="s">
        <v>19695</v>
      </c>
      <c r="Y278" s="337" t="s">
        <v>19695</v>
      </c>
      <c r="Z278" s="337" t="s">
        <v>1728</v>
      </c>
      <c r="AA278" s="337" t="s">
        <v>717</v>
      </c>
      <c r="AB278" s="337" t="s">
        <v>718</v>
      </c>
      <c r="AC278" s="337" t="s">
        <v>13274</v>
      </c>
    </row>
    <row r="279" spans="1:29" ht="15.8" x14ac:dyDescent="0.25">
      <c r="A279" s="337" t="s">
        <v>1723</v>
      </c>
      <c r="B279" s="337" t="s">
        <v>15817</v>
      </c>
      <c r="C279" s="337" t="s">
        <v>1725</v>
      </c>
      <c r="D279" s="337" t="s">
        <v>13552</v>
      </c>
      <c r="E279" s="337" t="s">
        <v>12690</v>
      </c>
      <c r="F279" s="338">
        <v>44913</v>
      </c>
      <c r="G279" s="337" t="s">
        <v>13272</v>
      </c>
      <c r="H279" s="338">
        <v>44987</v>
      </c>
      <c r="I279" s="337" t="s">
        <v>19695</v>
      </c>
      <c r="J279" s="337" t="s">
        <v>36</v>
      </c>
      <c r="K279" s="337" t="s">
        <v>19695</v>
      </c>
      <c r="L279" s="337" t="s">
        <v>19695</v>
      </c>
      <c r="M279" s="337" t="s">
        <v>19695</v>
      </c>
      <c r="N279" s="337" t="s">
        <v>19695</v>
      </c>
      <c r="O279" s="337" t="s">
        <v>19695</v>
      </c>
      <c r="P279" s="337" t="s">
        <v>19695</v>
      </c>
      <c r="Q279" s="337" t="s">
        <v>19695</v>
      </c>
      <c r="R279" s="337" t="s">
        <v>70</v>
      </c>
      <c r="S279" s="337" t="s">
        <v>13410</v>
      </c>
      <c r="T279" s="337" t="s">
        <v>5383</v>
      </c>
      <c r="U279" s="337" t="s">
        <v>15816</v>
      </c>
      <c r="V279" s="337">
        <v>16</v>
      </c>
      <c r="W279" s="337" t="s">
        <v>19695</v>
      </c>
      <c r="X279" s="337" t="s">
        <v>19695</v>
      </c>
      <c r="Y279" s="337" t="s">
        <v>19695</v>
      </c>
      <c r="Z279" s="337" t="s">
        <v>1753</v>
      </c>
      <c r="AA279" s="337" t="s">
        <v>766</v>
      </c>
      <c r="AB279" s="337" t="s">
        <v>718</v>
      </c>
      <c r="AC279" s="337" t="s">
        <v>15114</v>
      </c>
    </row>
    <row r="280" spans="1:29" ht="15.8" x14ac:dyDescent="0.25">
      <c r="A280" s="337" t="s">
        <v>1723</v>
      </c>
      <c r="B280" s="337" t="s">
        <v>15818</v>
      </c>
      <c r="C280" s="337" t="s">
        <v>1725</v>
      </c>
      <c r="D280" s="337" t="s">
        <v>13552</v>
      </c>
      <c r="E280" s="337" t="s">
        <v>12690</v>
      </c>
      <c r="F280" s="338">
        <v>44913</v>
      </c>
      <c r="G280" s="337" t="s">
        <v>15819</v>
      </c>
      <c r="H280" s="338">
        <v>44986</v>
      </c>
      <c r="I280" s="337" t="s">
        <v>19695</v>
      </c>
      <c r="J280" s="337" t="s">
        <v>16</v>
      </c>
      <c r="K280" s="337" t="s">
        <v>19695</v>
      </c>
      <c r="L280" s="337" t="s">
        <v>19695</v>
      </c>
      <c r="M280" s="337" t="s">
        <v>19695</v>
      </c>
      <c r="N280" s="337" t="s">
        <v>19695</v>
      </c>
      <c r="O280" s="337" t="s">
        <v>19695</v>
      </c>
      <c r="P280" s="337" t="s">
        <v>19695</v>
      </c>
      <c r="Q280" s="337" t="s">
        <v>19695</v>
      </c>
      <c r="R280" s="337" t="s">
        <v>70</v>
      </c>
      <c r="S280" s="337" t="s">
        <v>13410</v>
      </c>
      <c r="T280" s="337" t="s">
        <v>5383</v>
      </c>
      <c r="U280" s="337" t="s">
        <v>15820</v>
      </c>
      <c r="V280" s="337">
        <v>12</v>
      </c>
      <c r="W280" s="337" t="s">
        <v>19695</v>
      </c>
      <c r="X280" s="337" t="s">
        <v>19695</v>
      </c>
      <c r="Y280" s="337" t="s">
        <v>19695</v>
      </c>
      <c r="Z280" s="337" t="s">
        <v>1753</v>
      </c>
      <c r="AA280" s="337" t="s">
        <v>766</v>
      </c>
      <c r="AB280" s="337" t="s">
        <v>718</v>
      </c>
      <c r="AC280" s="337" t="s">
        <v>15114</v>
      </c>
    </row>
    <row r="281" spans="1:29" ht="15.8" x14ac:dyDescent="0.25">
      <c r="A281" s="337" t="s">
        <v>1723</v>
      </c>
      <c r="B281" s="337" t="s">
        <v>13298</v>
      </c>
      <c r="C281" s="337" t="s">
        <v>1821</v>
      </c>
      <c r="D281" s="337" t="s">
        <v>449</v>
      </c>
      <c r="E281" s="337" t="s">
        <v>9120</v>
      </c>
      <c r="F281" s="338">
        <v>44905</v>
      </c>
      <c r="G281" s="337" t="s">
        <v>13299</v>
      </c>
      <c r="H281" s="338">
        <v>44984</v>
      </c>
      <c r="I281" s="337" t="s">
        <v>19695</v>
      </c>
      <c r="J281" s="337" t="s">
        <v>36</v>
      </c>
      <c r="K281" s="337" t="s">
        <v>19695</v>
      </c>
      <c r="L281" s="337" t="s">
        <v>19695</v>
      </c>
      <c r="M281" s="337" t="s">
        <v>19695</v>
      </c>
      <c r="N281" s="337" t="s">
        <v>19695</v>
      </c>
      <c r="O281" s="337" t="s">
        <v>19695</v>
      </c>
      <c r="P281" s="337" t="s">
        <v>19695</v>
      </c>
      <c r="Q281" s="337" t="s">
        <v>19695</v>
      </c>
      <c r="R281" s="337" t="s">
        <v>81</v>
      </c>
      <c r="S281" s="337" t="s">
        <v>1400</v>
      </c>
      <c r="T281" s="337" t="s">
        <v>9259</v>
      </c>
      <c r="U281" s="337" t="s">
        <v>13283</v>
      </c>
      <c r="V281" s="337">
        <v>10</v>
      </c>
      <c r="W281" s="337" t="s">
        <v>19695</v>
      </c>
      <c r="X281" s="337" t="s">
        <v>19695</v>
      </c>
      <c r="Y281" s="337" t="s">
        <v>19695</v>
      </c>
      <c r="Z281" s="337" t="s">
        <v>1728</v>
      </c>
      <c r="AA281" s="337" t="s">
        <v>717</v>
      </c>
      <c r="AB281" s="337" t="s">
        <v>718</v>
      </c>
      <c r="AC281" s="337" t="s">
        <v>13297</v>
      </c>
    </row>
    <row r="282" spans="1:29" ht="15.8" x14ac:dyDescent="0.25">
      <c r="A282" s="337" t="s">
        <v>1723</v>
      </c>
      <c r="B282" s="337" t="s">
        <v>13300</v>
      </c>
      <c r="C282" s="337" t="s">
        <v>1821</v>
      </c>
      <c r="D282" s="337" t="s">
        <v>449</v>
      </c>
      <c r="E282" s="337" t="s">
        <v>13301</v>
      </c>
      <c r="F282" s="338">
        <v>44967</v>
      </c>
      <c r="G282" s="337" t="s">
        <v>13299</v>
      </c>
      <c r="H282" s="338">
        <v>44984</v>
      </c>
      <c r="I282" s="337" t="s">
        <v>19695</v>
      </c>
      <c r="J282" s="337" t="s">
        <v>36</v>
      </c>
      <c r="K282" s="337" t="s">
        <v>19695</v>
      </c>
      <c r="L282" s="337" t="s">
        <v>19695</v>
      </c>
      <c r="M282" s="337" t="s">
        <v>19695</v>
      </c>
      <c r="N282" s="337" t="s">
        <v>19695</v>
      </c>
      <c r="O282" s="337" t="s">
        <v>19695</v>
      </c>
      <c r="P282" s="337" t="s">
        <v>19695</v>
      </c>
      <c r="Q282" s="337" t="s">
        <v>19695</v>
      </c>
      <c r="R282" s="337" t="s">
        <v>395</v>
      </c>
      <c r="S282" s="337" t="s">
        <v>395</v>
      </c>
      <c r="T282" s="337" t="s">
        <v>3846</v>
      </c>
      <c r="U282" s="337" t="s">
        <v>9905</v>
      </c>
      <c r="V282" s="337">
        <v>6</v>
      </c>
      <c r="W282" s="337" t="s">
        <v>19695</v>
      </c>
      <c r="X282" s="337" t="s">
        <v>19695</v>
      </c>
      <c r="Y282" s="337" t="s">
        <v>19695</v>
      </c>
      <c r="Z282" s="337" t="s">
        <v>1728</v>
      </c>
      <c r="AA282" s="337" t="s">
        <v>717</v>
      </c>
      <c r="AB282" s="337" t="s">
        <v>718</v>
      </c>
      <c r="AC282" s="337" t="s">
        <v>13297</v>
      </c>
    </row>
    <row r="283" spans="1:29" ht="15.8" x14ac:dyDescent="0.25">
      <c r="A283" s="337" t="s">
        <v>1723</v>
      </c>
      <c r="B283" s="337" t="s">
        <v>14941</v>
      </c>
      <c r="C283" s="337" t="s">
        <v>1821</v>
      </c>
      <c r="D283" s="337" t="s">
        <v>449</v>
      </c>
      <c r="E283" s="337" t="s">
        <v>13038</v>
      </c>
      <c r="F283" s="338">
        <v>44737</v>
      </c>
      <c r="G283" s="337" t="s">
        <v>13299</v>
      </c>
      <c r="H283" s="338">
        <v>44984</v>
      </c>
      <c r="I283" s="337" t="s">
        <v>19695</v>
      </c>
      <c r="J283" s="337" t="s">
        <v>36</v>
      </c>
      <c r="K283" s="337" t="s">
        <v>19695</v>
      </c>
      <c r="L283" s="337" t="s">
        <v>19695</v>
      </c>
      <c r="M283" s="337" t="s">
        <v>19695</v>
      </c>
      <c r="N283" s="337" t="s">
        <v>19695</v>
      </c>
      <c r="O283" s="337" t="s">
        <v>19695</v>
      </c>
      <c r="P283" s="337" t="s">
        <v>19695</v>
      </c>
      <c r="Q283" s="337" t="s">
        <v>19695</v>
      </c>
      <c r="R283" s="337" t="s">
        <v>112</v>
      </c>
      <c r="S283" s="337" t="s">
        <v>452</v>
      </c>
      <c r="T283" s="337" t="s">
        <v>452</v>
      </c>
      <c r="U283" s="337" t="s">
        <v>11818</v>
      </c>
      <c r="V283" s="337">
        <v>10</v>
      </c>
      <c r="W283" s="337" t="s">
        <v>19695</v>
      </c>
      <c r="X283" s="337" t="s">
        <v>19695</v>
      </c>
      <c r="Y283" s="337" t="s">
        <v>19695</v>
      </c>
      <c r="Z283" s="337" t="s">
        <v>1728</v>
      </c>
      <c r="AA283" s="337" t="s">
        <v>717</v>
      </c>
      <c r="AB283" s="337" t="s">
        <v>718</v>
      </c>
      <c r="AC283" s="337" t="s">
        <v>14935</v>
      </c>
    </row>
    <row r="284" spans="1:29" ht="15.8" x14ac:dyDescent="0.25">
      <c r="A284" s="337" t="s">
        <v>1723</v>
      </c>
      <c r="B284" s="337" t="s">
        <v>15002</v>
      </c>
      <c r="C284" s="337" t="s">
        <v>1821</v>
      </c>
      <c r="D284" s="337" t="s">
        <v>449</v>
      </c>
      <c r="E284" s="337" t="s">
        <v>13072</v>
      </c>
      <c r="F284" s="338">
        <v>44707</v>
      </c>
      <c r="G284" s="337" t="s">
        <v>13299</v>
      </c>
      <c r="H284" s="338">
        <v>44984</v>
      </c>
      <c r="I284" s="337" t="s">
        <v>19695</v>
      </c>
      <c r="J284" s="337" t="s">
        <v>16</v>
      </c>
      <c r="K284" s="337" t="s">
        <v>19695</v>
      </c>
      <c r="L284" s="337" t="s">
        <v>19695</v>
      </c>
      <c r="M284" s="337" t="s">
        <v>19695</v>
      </c>
      <c r="N284" s="337" t="s">
        <v>19695</v>
      </c>
      <c r="O284" s="337" t="s">
        <v>19695</v>
      </c>
      <c r="P284" s="337" t="s">
        <v>19695</v>
      </c>
      <c r="Q284" s="337" t="s">
        <v>19695</v>
      </c>
      <c r="R284" s="337" t="s">
        <v>2955</v>
      </c>
      <c r="S284" s="337" t="s">
        <v>2956</v>
      </c>
      <c r="T284" s="337" t="s">
        <v>15003</v>
      </c>
      <c r="U284" s="337" t="s">
        <v>15004</v>
      </c>
      <c r="V284" s="337">
        <v>10</v>
      </c>
      <c r="W284" s="337" t="s">
        <v>19695</v>
      </c>
      <c r="X284" s="337" t="s">
        <v>19695</v>
      </c>
      <c r="Y284" s="337" t="s">
        <v>19695</v>
      </c>
      <c r="Z284" s="337" t="s">
        <v>1728</v>
      </c>
      <c r="AA284" s="337" t="s">
        <v>735</v>
      </c>
      <c r="AB284" s="337" t="s">
        <v>718</v>
      </c>
      <c r="AC284" s="337" t="s">
        <v>14998</v>
      </c>
    </row>
    <row r="285" spans="1:29" ht="15.8" x14ac:dyDescent="0.25">
      <c r="A285" s="337" t="s">
        <v>1723</v>
      </c>
      <c r="B285" s="337" t="s">
        <v>15071</v>
      </c>
      <c r="C285" s="337" t="s">
        <v>1821</v>
      </c>
      <c r="D285" s="337" t="s">
        <v>449</v>
      </c>
      <c r="E285" s="337" t="s">
        <v>15072</v>
      </c>
      <c r="F285" s="338">
        <v>44965</v>
      </c>
      <c r="G285" s="337" t="s">
        <v>15073</v>
      </c>
      <c r="H285" s="338">
        <v>44981</v>
      </c>
      <c r="I285" s="337" t="s">
        <v>19695</v>
      </c>
      <c r="J285" s="337" t="s">
        <v>36</v>
      </c>
      <c r="K285" s="337" t="s">
        <v>19695</v>
      </c>
      <c r="L285" s="337" t="s">
        <v>19695</v>
      </c>
      <c r="M285" s="337" t="s">
        <v>19695</v>
      </c>
      <c r="N285" s="337" t="s">
        <v>19695</v>
      </c>
      <c r="O285" s="337" t="s">
        <v>19695</v>
      </c>
      <c r="P285" s="337" t="s">
        <v>19695</v>
      </c>
      <c r="Q285" s="337" t="s">
        <v>19695</v>
      </c>
      <c r="R285" s="337" t="s">
        <v>52</v>
      </c>
      <c r="S285" s="337" t="s">
        <v>142</v>
      </c>
      <c r="T285" s="337" t="s">
        <v>86</v>
      </c>
      <c r="U285" s="337" t="s">
        <v>5517</v>
      </c>
      <c r="V285" s="337">
        <v>8</v>
      </c>
      <c r="W285" s="337" t="s">
        <v>19695</v>
      </c>
      <c r="X285" s="337" t="s">
        <v>19695</v>
      </c>
      <c r="Y285" s="337" t="s">
        <v>19695</v>
      </c>
      <c r="Z285" s="337" t="s">
        <v>1728</v>
      </c>
      <c r="AA285" s="337" t="s">
        <v>717</v>
      </c>
      <c r="AB285" s="337" t="s">
        <v>718</v>
      </c>
      <c r="AC285" s="337" t="s">
        <v>15074</v>
      </c>
    </row>
    <row r="286" spans="1:29" ht="15.8" x14ac:dyDescent="0.25">
      <c r="A286" s="337" t="s">
        <v>1723</v>
      </c>
      <c r="B286" s="337" t="s">
        <v>13359</v>
      </c>
      <c r="C286" s="337" t="s">
        <v>1725</v>
      </c>
      <c r="D286" s="337" t="s">
        <v>13527</v>
      </c>
      <c r="E286" s="337" t="s">
        <v>13360</v>
      </c>
      <c r="F286" s="338">
        <v>44937</v>
      </c>
      <c r="G286" s="337" t="s">
        <v>13361</v>
      </c>
      <c r="H286" s="338">
        <v>44980</v>
      </c>
      <c r="I286" s="337" t="s">
        <v>19695</v>
      </c>
      <c r="J286" s="337" t="s">
        <v>36</v>
      </c>
      <c r="K286" s="337" t="s">
        <v>19695</v>
      </c>
      <c r="L286" s="337" t="s">
        <v>19695</v>
      </c>
      <c r="M286" s="337" t="s">
        <v>19695</v>
      </c>
      <c r="N286" s="337" t="s">
        <v>19695</v>
      </c>
      <c r="O286" s="337" t="s">
        <v>19695</v>
      </c>
      <c r="P286" s="337" t="s">
        <v>19695</v>
      </c>
      <c r="Q286" s="337" t="s">
        <v>19695</v>
      </c>
      <c r="R286" s="337" t="s">
        <v>35</v>
      </c>
      <c r="S286" s="337" t="s">
        <v>13362</v>
      </c>
      <c r="T286" s="337" t="s">
        <v>13363</v>
      </c>
      <c r="U286" s="337" t="s">
        <v>13364</v>
      </c>
      <c r="V286" s="337">
        <v>10</v>
      </c>
      <c r="W286" s="337" t="s">
        <v>19695</v>
      </c>
      <c r="X286" s="337" t="s">
        <v>19695</v>
      </c>
      <c r="Y286" s="337" t="s">
        <v>19695</v>
      </c>
      <c r="Z286" s="337" t="s">
        <v>1728</v>
      </c>
      <c r="AA286" s="337" t="s">
        <v>717</v>
      </c>
      <c r="AB286" s="337" t="s">
        <v>718</v>
      </c>
      <c r="AC286" s="337" t="s">
        <v>13274</v>
      </c>
    </row>
    <row r="287" spans="1:29" ht="15.8" x14ac:dyDescent="0.25">
      <c r="A287" s="337" t="s">
        <v>1723</v>
      </c>
      <c r="B287" s="337" t="s">
        <v>9122</v>
      </c>
      <c r="C287" s="337" t="s">
        <v>1821</v>
      </c>
      <c r="D287" s="337" t="s">
        <v>449</v>
      </c>
      <c r="E287" s="337" t="s">
        <v>9123</v>
      </c>
      <c r="F287" s="338">
        <v>44910</v>
      </c>
      <c r="G287" s="337" t="s">
        <v>9124</v>
      </c>
      <c r="H287" s="338">
        <v>44977</v>
      </c>
      <c r="I287" s="337" t="s">
        <v>19695</v>
      </c>
      <c r="J287" s="337" t="s">
        <v>36</v>
      </c>
      <c r="K287" s="337" t="s">
        <v>19695</v>
      </c>
      <c r="L287" s="337" t="s">
        <v>19695</v>
      </c>
      <c r="M287" s="337" t="s">
        <v>19695</v>
      </c>
      <c r="N287" s="337" t="s">
        <v>19695</v>
      </c>
      <c r="O287" s="337" t="s">
        <v>19695</v>
      </c>
      <c r="P287" s="337" t="s">
        <v>19695</v>
      </c>
      <c r="Q287" s="337" t="s">
        <v>19695</v>
      </c>
      <c r="R287" s="337" t="s">
        <v>144</v>
      </c>
      <c r="S287" s="337" t="s">
        <v>97</v>
      </c>
      <c r="T287" s="337" t="s">
        <v>4753</v>
      </c>
      <c r="U287" s="337" t="s">
        <v>9125</v>
      </c>
      <c r="V287" s="337">
        <v>12</v>
      </c>
      <c r="W287" s="337" t="s">
        <v>19695</v>
      </c>
      <c r="X287" s="337" t="s">
        <v>19695</v>
      </c>
      <c r="Y287" s="337" t="s">
        <v>19695</v>
      </c>
      <c r="Z287" s="337" t="s">
        <v>1728</v>
      </c>
      <c r="AA287" s="337" t="s">
        <v>717</v>
      </c>
      <c r="AB287" s="337" t="s">
        <v>718</v>
      </c>
      <c r="AC287" s="337" t="s">
        <v>14531</v>
      </c>
    </row>
    <row r="288" spans="1:29" ht="15.8" x14ac:dyDescent="0.25">
      <c r="A288" s="337" t="s">
        <v>1723</v>
      </c>
      <c r="B288" s="337" t="s">
        <v>14995</v>
      </c>
      <c r="C288" s="337" t="s">
        <v>1725</v>
      </c>
      <c r="D288" s="337" t="s">
        <v>13527</v>
      </c>
      <c r="E288" s="337" t="s">
        <v>13335</v>
      </c>
      <c r="F288" s="338">
        <v>44898</v>
      </c>
      <c r="G288" s="337" t="s">
        <v>9124</v>
      </c>
      <c r="H288" s="338">
        <v>44977</v>
      </c>
      <c r="I288" s="337" t="s">
        <v>19695</v>
      </c>
      <c r="J288" s="337" t="s">
        <v>36</v>
      </c>
      <c r="K288" s="337" t="s">
        <v>19695</v>
      </c>
      <c r="L288" s="337" t="s">
        <v>19695</v>
      </c>
      <c r="M288" s="337" t="s">
        <v>19695</v>
      </c>
      <c r="N288" s="337" t="s">
        <v>19695</v>
      </c>
      <c r="O288" s="337" t="s">
        <v>19695</v>
      </c>
      <c r="P288" s="337" t="s">
        <v>19695</v>
      </c>
      <c r="Q288" s="337" t="s">
        <v>19695</v>
      </c>
      <c r="R288" s="337" t="s">
        <v>18</v>
      </c>
      <c r="S288" s="337" t="s">
        <v>14755</v>
      </c>
      <c r="T288" s="337" t="s">
        <v>14996</v>
      </c>
      <c r="U288" s="337" t="s">
        <v>14997</v>
      </c>
      <c r="V288" s="337">
        <v>8</v>
      </c>
      <c r="W288" s="337" t="s">
        <v>19695</v>
      </c>
      <c r="X288" s="337" t="s">
        <v>19695</v>
      </c>
      <c r="Y288" s="337" t="s">
        <v>19695</v>
      </c>
      <c r="Z288" s="337" t="s">
        <v>1728</v>
      </c>
      <c r="AA288" s="337" t="s">
        <v>735</v>
      </c>
      <c r="AB288" s="337" t="s">
        <v>718</v>
      </c>
      <c r="AC288" s="337" t="s">
        <v>14998</v>
      </c>
    </row>
    <row r="289" spans="1:29" ht="15.8" x14ac:dyDescent="0.25">
      <c r="A289" s="337" t="s">
        <v>1723</v>
      </c>
      <c r="B289" s="337" t="s">
        <v>15644</v>
      </c>
      <c r="C289" s="337" t="s">
        <v>1725</v>
      </c>
      <c r="D289" s="337" t="s">
        <v>13552</v>
      </c>
      <c r="E289" s="337" t="s">
        <v>9123</v>
      </c>
      <c r="F289" s="338">
        <v>44910</v>
      </c>
      <c r="G289" s="337" t="s">
        <v>9124</v>
      </c>
      <c r="H289" s="338">
        <v>44977</v>
      </c>
      <c r="I289" s="337" t="s">
        <v>19695</v>
      </c>
      <c r="J289" s="337" t="s">
        <v>36</v>
      </c>
      <c r="K289" s="337" t="s">
        <v>19695</v>
      </c>
      <c r="L289" s="337" t="s">
        <v>19695</v>
      </c>
      <c r="M289" s="337" t="s">
        <v>19695</v>
      </c>
      <c r="N289" s="337" t="s">
        <v>19695</v>
      </c>
      <c r="O289" s="337" t="s">
        <v>19695</v>
      </c>
      <c r="P289" s="337" t="s">
        <v>19695</v>
      </c>
      <c r="Q289" s="337" t="s">
        <v>19695</v>
      </c>
      <c r="R289" s="337" t="s">
        <v>98</v>
      </c>
      <c r="S289" s="337" t="s">
        <v>121</v>
      </c>
      <c r="T289" s="337" t="s">
        <v>2258</v>
      </c>
      <c r="U289" s="337" t="s">
        <v>743</v>
      </c>
      <c r="V289" s="337">
        <v>8</v>
      </c>
      <c r="W289" s="337" t="s">
        <v>19695</v>
      </c>
      <c r="X289" s="337" t="s">
        <v>19695</v>
      </c>
      <c r="Y289" s="337" t="s">
        <v>19695</v>
      </c>
      <c r="Z289" s="337" t="s">
        <v>1753</v>
      </c>
      <c r="AA289" s="337" t="s">
        <v>717</v>
      </c>
      <c r="AB289" s="337" t="s">
        <v>718</v>
      </c>
      <c r="AC289" s="337" t="s">
        <v>15626</v>
      </c>
    </row>
    <row r="290" spans="1:29" ht="15.8" x14ac:dyDescent="0.25">
      <c r="A290" s="337" t="s">
        <v>1723</v>
      </c>
      <c r="B290" s="337" t="s">
        <v>14588</v>
      </c>
      <c r="C290" s="337" t="s">
        <v>1821</v>
      </c>
      <c r="D290" s="337" t="s">
        <v>449</v>
      </c>
      <c r="E290" s="337" t="s">
        <v>14589</v>
      </c>
      <c r="F290" s="338">
        <v>44941</v>
      </c>
      <c r="G290" s="337" t="s">
        <v>14590</v>
      </c>
      <c r="H290" s="338">
        <v>44976</v>
      </c>
      <c r="I290" s="337" t="s">
        <v>19695</v>
      </c>
      <c r="J290" s="337" t="s">
        <v>36</v>
      </c>
      <c r="K290" s="337" t="s">
        <v>19695</v>
      </c>
      <c r="L290" s="337" t="s">
        <v>19695</v>
      </c>
      <c r="M290" s="337" t="s">
        <v>19695</v>
      </c>
      <c r="N290" s="337" t="s">
        <v>19695</v>
      </c>
      <c r="O290" s="337" t="s">
        <v>19695</v>
      </c>
      <c r="P290" s="337" t="s">
        <v>19695</v>
      </c>
      <c r="Q290" s="337" t="s">
        <v>19695</v>
      </c>
      <c r="R290" s="337" t="s">
        <v>52</v>
      </c>
      <c r="S290" s="337" t="s">
        <v>393</v>
      </c>
      <c r="T290" s="337" t="s">
        <v>1271</v>
      </c>
      <c r="U290" s="337" t="s">
        <v>6717</v>
      </c>
      <c r="V290" s="337">
        <v>10</v>
      </c>
      <c r="W290" s="337" t="s">
        <v>19695</v>
      </c>
      <c r="X290" s="337" t="s">
        <v>19695</v>
      </c>
      <c r="Y290" s="337" t="s">
        <v>19695</v>
      </c>
      <c r="Z290" s="337" t="s">
        <v>1728</v>
      </c>
      <c r="AA290" s="337" t="s">
        <v>735</v>
      </c>
      <c r="AB290" s="337" t="s">
        <v>718</v>
      </c>
      <c r="AC290" s="337" t="s">
        <v>14591</v>
      </c>
    </row>
    <row r="291" spans="1:29" ht="15.8" x14ac:dyDescent="0.25">
      <c r="A291" s="337" t="s">
        <v>1723</v>
      </c>
      <c r="B291" s="337" t="s">
        <v>15610</v>
      </c>
      <c r="C291" s="337" t="s">
        <v>1821</v>
      </c>
      <c r="D291" s="337" t="s">
        <v>449</v>
      </c>
      <c r="E291" s="337" t="s">
        <v>12332</v>
      </c>
      <c r="F291" s="338">
        <v>44934</v>
      </c>
      <c r="G291" s="337" t="s">
        <v>15611</v>
      </c>
      <c r="H291" s="338">
        <v>44974</v>
      </c>
      <c r="I291" s="337" t="s">
        <v>19695</v>
      </c>
      <c r="J291" s="337" t="s">
        <v>36</v>
      </c>
      <c r="K291" s="337" t="s">
        <v>19695</v>
      </c>
      <c r="L291" s="337" t="s">
        <v>19695</v>
      </c>
      <c r="M291" s="337" t="s">
        <v>19695</v>
      </c>
      <c r="N291" s="337" t="s">
        <v>19695</v>
      </c>
      <c r="O291" s="337" t="s">
        <v>19695</v>
      </c>
      <c r="P291" s="337" t="s">
        <v>19695</v>
      </c>
      <c r="Q291" s="337" t="s">
        <v>19695</v>
      </c>
      <c r="R291" s="337" t="s">
        <v>18</v>
      </c>
      <c r="S291" s="337" t="s">
        <v>445</v>
      </c>
      <c r="T291" s="337" t="s">
        <v>15612</v>
      </c>
      <c r="U291" s="337" t="s">
        <v>15613</v>
      </c>
      <c r="V291" s="337">
        <v>12</v>
      </c>
      <c r="W291" s="337" t="s">
        <v>19695</v>
      </c>
      <c r="X291" s="337" t="s">
        <v>19695</v>
      </c>
      <c r="Y291" s="337" t="s">
        <v>19695</v>
      </c>
      <c r="Z291" s="337" t="s">
        <v>1753</v>
      </c>
      <c r="AA291" s="337" t="s">
        <v>735</v>
      </c>
      <c r="AB291" s="337" t="s">
        <v>718</v>
      </c>
      <c r="AC291" s="337" t="s">
        <v>14604</v>
      </c>
    </row>
    <row r="292" spans="1:29" ht="15.8" x14ac:dyDescent="0.25">
      <c r="A292" s="337" t="s">
        <v>1723</v>
      </c>
      <c r="B292" s="337" t="s">
        <v>14550</v>
      </c>
      <c r="C292" s="337" t="s">
        <v>1821</v>
      </c>
      <c r="D292" s="337" t="s">
        <v>449</v>
      </c>
      <c r="E292" s="337" t="s">
        <v>13127</v>
      </c>
      <c r="F292" s="338">
        <v>44859</v>
      </c>
      <c r="G292" s="337" t="s">
        <v>13271</v>
      </c>
      <c r="H292" s="338">
        <v>44972</v>
      </c>
      <c r="I292" s="337" t="s">
        <v>19695</v>
      </c>
      <c r="J292" s="337" t="s">
        <v>36</v>
      </c>
      <c r="K292" s="337" t="s">
        <v>19695</v>
      </c>
      <c r="L292" s="337" t="s">
        <v>19695</v>
      </c>
      <c r="M292" s="337" t="s">
        <v>19695</v>
      </c>
      <c r="N292" s="337" t="s">
        <v>19695</v>
      </c>
      <c r="O292" s="337" t="s">
        <v>19695</v>
      </c>
      <c r="P292" s="337" t="s">
        <v>19695</v>
      </c>
      <c r="Q292" s="337" t="s">
        <v>19695</v>
      </c>
      <c r="R292" s="337" t="s">
        <v>75</v>
      </c>
      <c r="S292" s="337" t="s">
        <v>14551</v>
      </c>
      <c r="T292" s="337" t="s">
        <v>14551</v>
      </c>
      <c r="U292" s="337" t="s">
        <v>14552</v>
      </c>
      <c r="V292" s="337">
        <v>16</v>
      </c>
      <c r="W292" s="337" t="s">
        <v>19695</v>
      </c>
      <c r="X292" s="337" t="s">
        <v>19695</v>
      </c>
      <c r="Y292" s="337" t="s">
        <v>19695</v>
      </c>
      <c r="Z292" s="337" t="s">
        <v>1728</v>
      </c>
      <c r="AA292" s="337" t="s">
        <v>717</v>
      </c>
      <c r="AB292" s="337" t="s">
        <v>718</v>
      </c>
      <c r="AC292" s="337" t="s">
        <v>14553</v>
      </c>
    </row>
    <row r="293" spans="1:29" ht="15.8" x14ac:dyDescent="0.25">
      <c r="A293" s="337" t="s">
        <v>1723</v>
      </c>
      <c r="B293" s="337" t="s">
        <v>14605</v>
      </c>
      <c r="C293" s="337" t="s">
        <v>1725</v>
      </c>
      <c r="D293" s="337" t="s">
        <v>1726</v>
      </c>
      <c r="E293" s="337" t="s">
        <v>13122</v>
      </c>
      <c r="F293" s="338">
        <v>44912</v>
      </c>
      <c r="G293" s="337" t="s">
        <v>13271</v>
      </c>
      <c r="H293" s="338">
        <v>44972</v>
      </c>
      <c r="I293" s="337" t="s">
        <v>19695</v>
      </c>
      <c r="J293" s="337" t="s">
        <v>36</v>
      </c>
      <c r="K293" s="337" t="s">
        <v>19695</v>
      </c>
      <c r="L293" s="337" t="s">
        <v>19695</v>
      </c>
      <c r="M293" s="337" t="s">
        <v>19695</v>
      </c>
      <c r="N293" s="337" t="s">
        <v>19695</v>
      </c>
      <c r="O293" s="337" t="s">
        <v>19695</v>
      </c>
      <c r="P293" s="337" t="s">
        <v>19695</v>
      </c>
      <c r="Q293" s="337" t="s">
        <v>19695</v>
      </c>
      <c r="R293" s="337" t="s">
        <v>18</v>
      </c>
      <c r="S293" s="337" t="s">
        <v>445</v>
      </c>
      <c r="T293" s="337" t="s">
        <v>445</v>
      </c>
      <c r="U293" s="337" t="s">
        <v>14606</v>
      </c>
      <c r="V293" s="337">
        <v>10</v>
      </c>
      <c r="W293" s="337" t="s">
        <v>19695</v>
      </c>
      <c r="X293" s="337" t="s">
        <v>19695</v>
      </c>
      <c r="Y293" s="337" t="s">
        <v>19695</v>
      </c>
      <c r="Z293" s="337" t="s">
        <v>1728</v>
      </c>
      <c r="AA293" s="337" t="s">
        <v>735</v>
      </c>
      <c r="AB293" s="337" t="s">
        <v>718</v>
      </c>
      <c r="AC293" s="337" t="s">
        <v>14604</v>
      </c>
    </row>
    <row r="294" spans="1:29" ht="15.8" x14ac:dyDescent="0.25">
      <c r="A294" s="337" t="s">
        <v>1723</v>
      </c>
      <c r="B294" s="337" t="s">
        <v>15608</v>
      </c>
      <c r="C294" s="337" t="s">
        <v>1725</v>
      </c>
      <c r="D294" s="337" t="s">
        <v>1726</v>
      </c>
      <c r="E294" s="337" t="s">
        <v>13318</v>
      </c>
      <c r="F294" s="338">
        <v>44962</v>
      </c>
      <c r="G294" s="337" t="s">
        <v>13271</v>
      </c>
      <c r="H294" s="338">
        <v>44972</v>
      </c>
      <c r="I294" s="337" t="s">
        <v>19695</v>
      </c>
      <c r="J294" s="337" t="s">
        <v>36</v>
      </c>
      <c r="K294" s="337" t="s">
        <v>19695</v>
      </c>
      <c r="L294" s="337" t="s">
        <v>19695</v>
      </c>
      <c r="M294" s="337" t="s">
        <v>19695</v>
      </c>
      <c r="N294" s="337" t="s">
        <v>19695</v>
      </c>
      <c r="O294" s="337" t="s">
        <v>19695</v>
      </c>
      <c r="P294" s="337" t="s">
        <v>19695</v>
      </c>
      <c r="Q294" s="337" t="s">
        <v>19695</v>
      </c>
      <c r="R294" s="337" t="s">
        <v>35</v>
      </c>
      <c r="S294" s="337" t="s">
        <v>10251</v>
      </c>
      <c r="T294" s="337" t="s">
        <v>2662</v>
      </c>
      <c r="U294" s="337" t="s">
        <v>1001</v>
      </c>
      <c r="V294" s="337">
        <v>6</v>
      </c>
      <c r="W294" s="337" t="s">
        <v>19695</v>
      </c>
      <c r="X294" s="337" t="s">
        <v>19695</v>
      </c>
      <c r="Y294" s="337" t="s">
        <v>19695</v>
      </c>
      <c r="Z294" s="337" t="s">
        <v>1753</v>
      </c>
      <c r="AA294" s="337" t="s">
        <v>735</v>
      </c>
      <c r="AB294" s="337" t="s">
        <v>718</v>
      </c>
      <c r="AC294" s="337" t="s">
        <v>15609</v>
      </c>
    </row>
    <row r="295" spans="1:29" ht="15.8" x14ac:dyDescent="0.25">
      <c r="A295" s="337" t="s">
        <v>1723</v>
      </c>
      <c r="B295" s="337" t="s">
        <v>13320</v>
      </c>
      <c r="C295" s="337" t="s">
        <v>1725</v>
      </c>
      <c r="D295" s="337" t="s">
        <v>1730</v>
      </c>
      <c r="E295" s="337" t="s">
        <v>9119</v>
      </c>
      <c r="F295" s="338">
        <v>44846</v>
      </c>
      <c r="G295" s="337" t="s">
        <v>13321</v>
      </c>
      <c r="H295" s="338">
        <v>44971</v>
      </c>
      <c r="I295" s="337" t="s">
        <v>19695</v>
      </c>
      <c r="J295" s="337" t="s">
        <v>16</v>
      </c>
      <c r="K295" s="337" t="s">
        <v>19695</v>
      </c>
      <c r="L295" s="337" t="s">
        <v>19695</v>
      </c>
      <c r="M295" s="337" t="s">
        <v>19695</v>
      </c>
      <c r="N295" s="337" t="s">
        <v>19695</v>
      </c>
      <c r="O295" s="337" t="s">
        <v>19695</v>
      </c>
      <c r="P295" s="337" t="s">
        <v>19695</v>
      </c>
      <c r="Q295" s="337" t="s">
        <v>19695</v>
      </c>
      <c r="R295" s="337" t="s">
        <v>139</v>
      </c>
      <c r="S295" s="337" t="s">
        <v>1234</v>
      </c>
      <c r="T295" s="337" t="s">
        <v>1234</v>
      </c>
      <c r="U295" s="337" t="s">
        <v>13322</v>
      </c>
      <c r="V295" s="337">
        <v>8</v>
      </c>
      <c r="W295" s="337" t="s">
        <v>19695</v>
      </c>
      <c r="X295" s="337" t="s">
        <v>19695</v>
      </c>
      <c r="Y295" s="337" t="s">
        <v>19695</v>
      </c>
      <c r="Z295" s="337" t="s">
        <v>1728</v>
      </c>
      <c r="AA295" s="337" t="s">
        <v>717</v>
      </c>
      <c r="AB295" s="337" t="s">
        <v>718</v>
      </c>
      <c r="AC295" s="337" t="s">
        <v>13323</v>
      </c>
    </row>
    <row r="296" spans="1:29" ht="15.8" x14ac:dyDescent="0.25">
      <c r="A296" s="337" t="s">
        <v>1723</v>
      </c>
      <c r="B296" s="337" t="s">
        <v>14593</v>
      </c>
      <c r="C296" s="337" t="s">
        <v>1725</v>
      </c>
      <c r="D296" s="337" t="s">
        <v>13527</v>
      </c>
      <c r="E296" s="337" t="s">
        <v>14594</v>
      </c>
      <c r="F296" s="338">
        <v>44945</v>
      </c>
      <c r="G296" s="337" t="s">
        <v>13321</v>
      </c>
      <c r="H296" s="338">
        <v>44971</v>
      </c>
      <c r="I296" s="337" t="s">
        <v>19695</v>
      </c>
      <c r="J296" s="337" t="s">
        <v>16</v>
      </c>
      <c r="K296" s="337" t="s">
        <v>19695</v>
      </c>
      <c r="L296" s="337" t="s">
        <v>19695</v>
      </c>
      <c r="M296" s="337" t="s">
        <v>19695</v>
      </c>
      <c r="N296" s="337" t="s">
        <v>19695</v>
      </c>
      <c r="O296" s="337" t="s">
        <v>19695</v>
      </c>
      <c r="P296" s="337" t="s">
        <v>19695</v>
      </c>
      <c r="Q296" s="337" t="s">
        <v>19695</v>
      </c>
      <c r="R296" s="337" t="s">
        <v>52</v>
      </c>
      <c r="S296" s="337" t="s">
        <v>69</v>
      </c>
      <c r="T296" s="337" t="s">
        <v>12524</v>
      </c>
      <c r="U296" s="337" t="s">
        <v>14595</v>
      </c>
      <c r="V296" s="337">
        <v>6</v>
      </c>
      <c r="W296" s="337" t="s">
        <v>19695</v>
      </c>
      <c r="X296" s="337" t="s">
        <v>19695</v>
      </c>
      <c r="Y296" s="337" t="s">
        <v>19695</v>
      </c>
      <c r="Z296" s="337" t="s">
        <v>1728</v>
      </c>
      <c r="AA296" s="337" t="s">
        <v>735</v>
      </c>
      <c r="AB296" s="337" t="s">
        <v>718</v>
      </c>
      <c r="AC296" s="337" t="s">
        <v>14596</v>
      </c>
    </row>
    <row r="297" spans="1:29" ht="15.8" x14ac:dyDescent="0.25">
      <c r="A297" s="337" t="s">
        <v>1723</v>
      </c>
      <c r="B297" s="337" t="s">
        <v>15632</v>
      </c>
      <c r="C297" s="337" t="s">
        <v>1725</v>
      </c>
      <c r="D297" s="337" t="s">
        <v>13552</v>
      </c>
      <c r="E297" s="337" t="s">
        <v>15633</v>
      </c>
      <c r="F297" s="338">
        <v>44900</v>
      </c>
      <c r="G297" s="337" t="s">
        <v>13321</v>
      </c>
      <c r="H297" s="338">
        <v>44971</v>
      </c>
      <c r="I297" s="337" t="s">
        <v>19695</v>
      </c>
      <c r="J297" s="337" t="s">
        <v>16</v>
      </c>
      <c r="K297" s="337" t="s">
        <v>19695</v>
      </c>
      <c r="L297" s="337" t="s">
        <v>19695</v>
      </c>
      <c r="M297" s="337" t="s">
        <v>19695</v>
      </c>
      <c r="N297" s="337" t="s">
        <v>19695</v>
      </c>
      <c r="O297" s="337" t="s">
        <v>19695</v>
      </c>
      <c r="P297" s="337" t="s">
        <v>19695</v>
      </c>
      <c r="Q297" s="337" t="s">
        <v>19695</v>
      </c>
      <c r="R297" s="337" t="s">
        <v>98</v>
      </c>
      <c r="S297" s="337" t="s">
        <v>121</v>
      </c>
      <c r="T297" s="337" t="s">
        <v>463</v>
      </c>
      <c r="U297" s="337" t="s">
        <v>10708</v>
      </c>
      <c r="V297" s="337">
        <v>8</v>
      </c>
      <c r="W297" s="337" t="s">
        <v>19695</v>
      </c>
      <c r="X297" s="337" t="s">
        <v>19695</v>
      </c>
      <c r="Y297" s="337" t="s">
        <v>19695</v>
      </c>
      <c r="Z297" s="337" t="s">
        <v>1753</v>
      </c>
      <c r="AA297" s="337" t="s">
        <v>717</v>
      </c>
      <c r="AB297" s="337" t="s">
        <v>718</v>
      </c>
      <c r="AC297" s="337" t="s">
        <v>15626</v>
      </c>
    </row>
    <row r="298" spans="1:29" ht="15.8" x14ac:dyDescent="0.25">
      <c r="A298" s="337" t="s">
        <v>1723</v>
      </c>
      <c r="B298" s="337" t="s">
        <v>15657</v>
      </c>
      <c r="C298" s="337" t="s">
        <v>1725</v>
      </c>
      <c r="D298" s="337" t="s">
        <v>13552</v>
      </c>
      <c r="E298" s="337" t="s">
        <v>15658</v>
      </c>
      <c r="F298" s="338">
        <v>44935</v>
      </c>
      <c r="G298" s="337" t="s">
        <v>13321</v>
      </c>
      <c r="H298" s="338">
        <v>44971</v>
      </c>
      <c r="I298" s="337" t="s">
        <v>19695</v>
      </c>
      <c r="J298" s="337" t="s">
        <v>36</v>
      </c>
      <c r="K298" s="337" t="s">
        <v>19695</v>
      </c>
      <c r="L298" s="337" t="s">
        <v>19695</v>
      </c>
      <c r="M298" s="337" t="s">
        <v>19695</v>
      </c>
      <c r="N298" s="337" t="s">
        <v>19695</v>
      </c>
      <c r="O298" s="337" t="s">
        <v>19695</v>
      </c>
      <c r="P298" s="337" t="s">
        <v>19695</v>
      </c>
      <c r="Q298" s="337" t="s">
        <v>19695</v>
      </c>
      <c r="R298" s="337" t="s">
        <v>98</v>
      </c>
      <c r="S298" s="337" t="s">
        <v>1689</v>
      </c>
      <c r="T298" s="337" t="s">
        <v>2258</v>
      </c>
      <c r="U298" s="337" t="s">
        <v>419</v>
      </c>
      <c r="V298" s="337">
        <v>8</v>
      </c>
      <c r="W298" s="337" t="s">
        <v>19695</v>
      </c>
      <c r="X298" s="337" t="s">
        <v>19695</v>
      </c>
      <c r="Y298" s="337" t="s">
        <v>19695</v>
      </c>
      <c r="Z298" s="337" t="s">
        <v>1753</v>
      </c>
      <c r="AA298" s="337" t="s">
        <v>717</v>
      </c>
      <c r="AB298" s="337" t="s">
        <v>718</v>
      </c>
      <c r="AC298" s="337" t="s">
        <v>15656</v>
      </c>
    </row>
    <row r="299" spans="1:29" ht="15.8" x14ac:dyDescent="0.25">
      <c r="A299" s="337" t="s">
        <v>1723</v>
      </c>
      <c r="B299" s="337" t="s">
        <v>15659</v>
      </c>
      <c r="C299" s="337" t="s">
        <v>1725</v>
      </c>
      <c r="D299" s="337" t="s">
        <v>13552</v>
      </c>
      <c r="E299" s="337" t="s">
        <v>13330</v>
      </c>
      <c r="F299" s="338">
        <v>44924</v>
      </c>
      <c r="G299" s="337" t="s">
        <v>15660</v>
      </c>
      <c r="H299" s="338">
        <v>44969</v>
      </c>
      <c r="I299" s="337" t="s">
        <v>19695</v>
      </c>
      <c r="J299" s="337" t="s">
        <v>16</v>
      </c>
      <c r="K299" s="337" t="s">
        <v>19695</v>
      </c>
      <c r="L299" s="337" t="s">
        <v>19695</v>
      </c>
      <c r="M299" s="337" t="s">
        <v>19695</v>
      </c>
      <c r="N299" s="337" t="s">
        <v>19695</v>
      </c>
      <c r="O299" s="337" t="s">
        <v>19695</v>
      </c>
      <c r="P299" s="337" t="s">
        <v>19695</v>
      </c>
      <c r="Q299" s="337" t="s">
        <v>19695</v>
      </c>
      <c r="R299" s="337" t="s">
        <v>98</v>
      </c>
      <c r="S299" s="337" t="s">
        <v>1689</v>
      </c>
      <c r="T299" s="337" t="s">
        <v>421</v>
      </c>
      <c r="U299" s="337" t="s">
        <v>1371</v>
      </c>
      <c r="V299" s="337">
        <v>8</v>
      </c>
      <c r="W299" s="337" t="s">
        <v>19695</v>
      </c>
      <c r="X299" s="337" t="s">
        <v>19695</v>
      </c>
      <c r="Y299" s="337" t="s">
        <v>19695</v>
      </c>
      <c r="Z299" s="337" t="s">
        <v>1753</v>
      </c>
      <c r="AA299" s="337" t="s">
        <v>717</v>
      </c>
      <c r="AB299" s="337" t="s">
        <v>718</v>
      </c>
      <c r="AC299" s="337" t="s">
        <v>15656</v>
      </c>
    </row>
    <row r="300" spans="1:29" ht="15.8" x14ac:dyDescent="0.25">
      <c r="A300" s="337" t="s">
        <v>1723</v>
      </c>
      <c r="B300" s="337" t="s">
        <v>15823</v>
      </c>
      <c r="C300" s="337" t="s">
        <v>1725</v>
      </c>
      <c r="D300" s="337" t="s">
        <v>13552</v>
      </c>
      <c r="E300" s="337" t="s">
        <v>12989</v>
      </c>
      <c r="F300" s="338">
        <v>44915</v>
      </c>
      <c r="G300" s="337" t="s">
        <v>15660</v>
      </c>
      <c r="H300" s="338">
        <v>44969</v>
      </c>
      <c r="I300" s="337" t="s">
        <v>19695</v>
      </c>
      <c r="J300" s="337" t="s">
        <v>16</v>
      </c>
      <c r="K300" s="337" t="s">
        <v>19695</v>
      </c>
      <c r="L300" s="337" t="s">
        <v>19695</v>
      </c>
      <c r="M300" s="337" t="s">
        <v>19695</v>
      </c>
      <c r="N300" s="337" t="s">
        <v>19695</v>
      </c>
      <c r="O300" s="337" t="s">
        <v>19695</v>
      </c>
      <c r="P300" s="337" t="s">
        <v>19695</v>
      </c>
      <c r="Q300" s="337" t="s">
        <v>19695</v>
      </c>
      <c r="R300" s="337" t="s">
        <v>70</v>
      </c>
      <c r="S300" s="337" t="s">
        <v>956</v>
      </c>
      <c r="T300" s="337" t="s">
        <v>15824</v>
      </c>
      <c r="U300" s="337" t="s">
        <v>15825</v>
      </c>
      <c r="V300" s="337">
        <v>12</v>
      </c>
      <c r="W300" s="337" t="s">
        <v>19695</v>
      </c>
      <c r="X300" s="337" t="s">
        <v>19695</v>
      </c>
      <c r="Y300" s="337" t="s">
        <v>19695</v>
      </c>
      <c r="Z300" s="337" t="s">
        <v>1753</v>
      </c>
      <c r="AA300" s="337" t="s">
        <v>766</v>
      </c>
      <c r="AB300" s="337" t="s">
        <v>718</v>
      </c>
      <c r="AC300" s="337" t="s">
        <v>15826</v>
      </c>
    </row>
    <row r="301" spans="1:29" ht="15.8" x14ac:dyDescent="0.25">
      <c r="A301" s="337" t="s">
        <v>1723</v>
      </c>
      <c r="B301" s="337" t="s">
        <v>13314</v>
      </c>
      <c r="C301" s="337" t="s">
        <v>1821</v>
      </c>
      <c r="D301" s="337" t="s">
        <v>449</v>
      </c>
      <c r="E301" s="337" t="s">
        <v>13315</v>
      </c>
      <c r="F301" s="338">
        <v>44801</v>
      </c>
      <c r="G301" s="337" t="s">
        <v>13311</v>
      </c>
      <c r="H301" s="338">
        <v>44966</v>
      </c>
      <c r="I301" s="337" t="s">
        <v>19695</v>
      </c>
      <c r="J301" s="337" t="s">
        <v>36</v>
      </c>
      <c r="K301" s="337" t="s">
        <v>19695</v>
      </c>
      <c r="L301" s="337" t="s">
        <v>19695</v>
      </c>
      <c r="M301" s="337" t="s">
        <v>19695</v>
      </c>
      <c r="N301" s="337" t="s">
        <v>19695</v>
      </c>
      <c r="O301" s="337" t="s">
        <v>19695</v>
      </c>
      <c r="P301" s="337" t="s">
        <v>19695</v>
      </c>
      <c r="Q301" s="337" t="s">
        <v>19695</v>
      </c>
      <c r="R301" s="337" t="s">
        <v>15</v>
      </c>
      <c r="S301" s="337" t="s">
        <v>1086</v>
      </c>
      <c r="T301" s="337" t="s">
        <v>1110</v>
      </c>
      <c r="U301" s="337" t="s">
        <v>13316</v>
      </c>
      <c r="V301" s="337">
        <v>8</v>
      </c>
      <c r="W301" s="337" t="s">
        <v>19695</v>
      </c>
      <c r="X301" s="337" t="s">
        <v>19695</v>
      </c>
      <c r="Y301" s="337" t="s">
        <v>19695</v>
      </c>
      <c r="Z301" s="337" t="s">
        <v>1753</v>
      </c>
      <c r="AA301" s="337" t="s">
        <v>735</v>
      </c>
      <c r="AB301" s="337" t="s">
        <v>718</v>
      </c>
      <c r="AC301" s="337" t="s">
        <v>13313</v>
      </c>
    </row>
    <row r="302" spans="1:29" ht="15.8" x14ac:dyDescent="0.25">
      <c r="A302" s="337" t="s">
        <v>1723</v>
      </c>
      <c r="B302" s="337" t="s">
        <v>13309</v>
      </c>
      <c r="C302" s="337" t="s">
        <v>1821</v>
      </c>
      <c r="D302" s="337" t="s">
        <v>449</v>
      </c>
      <c r="E302" s="337" t="s">
        <v>13310</v>
      </c>
      <c r="F302" s="338">
        <v>44921</v>
      </c>
      <c r="G302" s="337" t="s">
        <v>13311</v>
      </c>
      <c r="H302" s="338">
        <v>44966</v>
      </c>
      <c r="I302" s="337" t="s">
        <v>19695</v>
      </c>
      <c r="J302" s="337" t="s">
        <v>16</v>
      </c>
      <c r="K302" s="337" t="s">
        <v>19695</v>
      </c>
      <c r="L302" s="337" t="s">
        <v>19695</v>
      </c>
      <c r="M302" s="337" t="s">
        <v>19695</v>
      </c>
      <c r="N302" s="337" t="s">
        <v>19695</v>
      </c>
      <c r="O302" s="337" t="s">
        <v>19695</v>
      </c>
      <c r="P302" s="337" t="s">
        <v>19695</v>
      </c>
      <c r="Q302" s="337" t="s">
        <v>19695</v>
      </c>
      <c r="R302" s="337" t="s">
        <v>15</v>
      </c>
      <c r="S302" s="337" t="s">
        <v>1086</v>
      </c>
      <c r="T302" s="337" t="s">
        <v>4351</v>
      </c>
      <c r="U302" s="337" t="s">
        <v>13312</v>
      </c>
      <c r="V302" s="337">
        <v>12</v>
      </c>
      <c r="W302" s="337" t="s">
        <v>19695</v>
      </c>
      <c r="X302" s="337" t="s">
        <v>19695</v>
      </c>
      <c r="Y302" s="337" t="s">
        <v>19695</v>
      </c>
      <c r="Z302" s="337" t="s">
        <v>1753</v>
      </c>
      <c r="AA302" s="337" t="s">
        <v>735</v>
      </c>
      <c r="AB302" s="337" t="s">
        <v>718</v>
      </c>
      <c r="AC302" s="337" t="s">
        <v>13313</v>
      </c>
    </row>
    <row r="303" spans="1:29" ht="15.8" x14ac:dyDescent="0.25">
      <c r="A303" s="337" t="s">
        <v>1723</v>
      </c>
      <c r="B303" s="337" t="s">
        <v>13357</v>
      </c>
      <c r="C303" s="337" t="s">
        <v>1725</v>
      </c>
      <c r="D303" s="337" t="s">
        <v>13527</v>
      </c>
      <c r="E303" s="337" t="s">
        <v>9128</v>
      </c>
      <c r="F303" s="338">
        <v>44954</v>
      </c>
      <c r="G303" s="337" t="s">
        <v>13311</v>
      </c>
      <c r="H303" s="338">
        <v>44966</v>
      </c>
      <c r="I303" s="337" t="s">
        <v>19695</v>
      </c>
      <c r="J303" s="337" t="s">
        <v>16</v>
      </c>
      <c r="K303" s="337" t="s">
        <v>19695</v>
      </c>
      <c r="L303" s="337" t="s">
        <v>19695</v>
      </c>
      <c r="M303" s="337" t="s">
        <v>19695</v>
      </c>
      <c r="N303" s="337" t="s">
        <v>19695</v>
      </c>
      <c r="O303" s="337" t="s">
        <v>19695</v>
      </c>
      <c r="P303" s="337" t="s">
        <v>19695</v>
      </c>
      <c r="Q303" s="337" t="s">
        <v>19695</v>
      </c>
      <c r="R303" s="337" t="s">
        <v>35</v>
      </c>
      <c r="S303" s="337" t="s">
        <v>399</v>
      </c>
      <c r="T303" s="337" t="s">
        <v>7022</v>
      </c>
      <c r="U303" s="337" t="s">
        <v>13358</v>
      </c>
      <c r="V303" s="337">
        <v>10</v>
      </c>
      <c r="W303" s="337" t="s">
        <v>19695</v>
      </c>
      <c r="X303" s="337" t="s">
        <v>19695</v>
      </c>
      <c r="Y303" s="337" t="s">
        <v>19695</v>
      </c>
      <c r="Z303" s="337" t="s">
        <v>1753</v>
      </c>
      <c r="AA303" s="337" t="s">
        <v>717</v>
      </c>
      <c r="AB303" s="337" t="s">
        <v>718</v>
      </c>
      <c r="AC303" s="337" t="s">
        <v>13344</v>
      </c>
    </row>
    <row r="304" spans="1:29" ht="15.8" x14ac:dyDescent="0.25">
      <c r="A304" s="337" t="s">
        <v>1723</v>
      </c>
      <c r="B304" s="337" t="s">
        <v>13317</v>
      </c>
      <c r="C304" s="337" t="s">
        <v>1821</v>
      </c>
      <c r="D304" s="337" t="s">
        <v>449</v>
      </c>
      <c r="E304" s="337" t="s">
        <v>12460</v>
      </c>
      <c r="F304" s="338">
        <v>44528</v>
      </c>
      <c r="G304" s="337" t="s">
        <v>13318</v>
      </c>
      <c r="H304" s="338">
        <v>44962</v>
      </c>
      <c r="I304" s="337" t="s">
        <v>19695</v>
      </c>
      <c r="J304" s="337" t="s">
        <v>36</v>
      </c>
      <c r="K304" s="337" t="s">
        <v>19695</v>
      </c>
      <c r="L304" s="337" t="s">
        <v>19695</v>
      </c>
      <c r="M304" s="337" t="s">
        <v>19695</v>
      </c>
      <c r="N304" s="337" t="s">
        <v>19695</v>
      </c>
      <c r="O304" s="337" t="s">
        <v>19695</v>
      </c>
      <c r="P304" s="337" t="s">
        <v>19695</v>
      </c>
      <c r="Q304" s="337" t="s">
        <v>19695</v>
      </c>
      <c r="R304" s="337" t="s">
        <v>15</v>
      </c>
      <c r="S304" s="337" t="s">
        <v>1086</v>
      </c>
      <c r="T304" s="337" t="s">
        <v>4351</v>
      </c>
      <c r="U304" s="337" t="s">
        <v>13319</v>
      </c>
      <c r="V304" s="337">
        <v>10</v>
      </c>
      <c r="W304" s="337" t="s">
        <v>19695</v>
      </c>
      <c r="X304" s="337" t="s">
        <v>19695</v>
      </c>
      <c r="Y304" s="337" t="s">
        <v>19695</v>
      </c>
      <c r="Z304" s="337" t="s">
        <v>1753</v>
      </c>
      <c r="AA304" s="337" t="s">
        <v>717</v>
      </c>
      <c r="AB304" s="337" t="s">
        <v>718</v>
      </c>
      <c r="AC304" s="337" t="s">
        <v>13313</v>
      </c>
    </row>
    <row r="305" spans="1:29" ht="15.8" x14ac:dyDescent="0.25">
      <c r="A305" s="337" t="s">
        <v>1723</v>
      </c>
      <c r="B305" s="337" t="s">
        <v>13024</v>
      </c>
      <c r="C305" s="337" t="s">
        <v>1821</v>
      </c>
      <c r="D305" s="337" t="s">
        <v>449</v>
      </c>
      <c r="E305" s="337" t="s">
        <v>9133</v>
      </c>
      <c r="F305" s="338">
        <v>44866</v>
      </c>
      <c r="G305" s="337" t="s">
        <v>13025</v>
      </c>
      <c r="H305" s="338">
        <v>44960</v>
      </c>
      <c r="I305" s="337" t="s">
        <v>19695</v>
      </c>
      <c r="J305" s="337" t="s">
        <v>36</v>
      </c>
      <c r="K305" s="337" t="s">
        <v>19695</v>
      </c>
      <c r="L305" s="337" t="s">
        <v>19695</v>
      </c>
      <c r="M305" s="337" t="s">
        <v>19695</v>
      </c>
      <c r="N305" s="337" t="s">
        <v>19695</v>
      </c>
      <c r="O305" s="337" t="s">
        <v>19695</v>
      </c>
      <c r="P305" s="337" t="s">
        <v>19695</v>
      </c>
      <c r="Q305" s="337" t="s">
        <v>19695</v>
      </c>
      <c r="R305" s="337" t="s">
        <v>130</v>
      </c>
      <c r="S305" s="337" t="s">
        <v>130</v>
      </c>
      <c r="T305" s="337" t="s">
        <v>95</v>
      </c>
      <c r="U305" s="337" t="s">
        <v>13026</v>
      </c>
      <c r="V305" s="337">
        <v>12</v>
      </c>
      <c r="W305" s="337" t="s">
        <v>19695</v>
      </c>
      <c r="X305" s="337" t="s">
        <v>19695</v>
      </c>
      <c r="Y305" s="337" t="s">
        <v>19695</v>
      </c>
      <c r="Z305" s="337" t="s">
        <v>1728</v>
      </c>
      <c r="AA305" s="337" t="s">
        <v>717</v>
      </c>
      <c r="AB305" s="337" t="s">
        <v>718</v>
      </c>
      <c r="AC305" s="337" t="s">
        <v>14528</v>
      </c>
    </row>
    <row r="306" spans="1:29" ht="15.8" x14ac:dyDescent="0.25">
      <c r="A306" s="337" t="s">
        <v>1723</v>
      </c>
      <c r="B306" s="337" t="s">
        <v>14983</v>
      </c>
      <c r="C306" s="337" t="s">
        <v>1725</v>
      </c>
      <c r="D306" s="337" t="s">
        <v>1730</v>
      </c>
      <c r="E306" s="337" t="s">
        <v>13329</v>
      </c>
      <c r="F306" s="338">
        <v>44889</v>
      </c>
      <c r="G306" s="337" t="s">
        <v>13025</v>
      </c>
      <c r="H306" s="338">
        <v>44960</v>
      </c>
      <c r="I306" s="337" t="s">
        <v>19695</v>
      </c>
      <c r="J306" s="337" t="s">
        <v>36</v>
      </c>
      <c r="K306" s="337" t="s">
        <v>19695</v>
      </c>
      <c r="L306" s="337" t="s">
        <v>19695</v>
      </c>
      <c r="M306" s="337" t="s">
        <v>19695</v>
      </c>
      <c r="N306" s="337" t="s">
        <v>19695</v>
      </c>
      <c r="O306" s="337" t="s">
        <v>19695</v>
      </c>
      <c r="P306" s="337" t="s">
        <v>19695</v>
      </c>
      <c r="Q306" s="337" t="s">
        <v>19695</v>
      </c>
      <c r="R306" s="337" t="s">
        <v>66</v>
      </c>
      <c r="S306" s="337" t="s">
        <v>67</v>
      </c>
      <c r="T306" s="337" t="s">
        <v>1629</v>
      </c>
      <c r="U306" s="337" t="s">
        <v>6337</v>
      </c>
      <c r="V306" s="337">
        <v>8</v>
      </c>
      <c r="W306" s="337" t="s">
        <v>19695</v>
      </c>
      <c r="X306" s="337" t="s">
        <v>19695</v>
      </c>
      <c r="Y306" s="337" t="s">
        <v>19695</v>
      </c>
      <c r="Z306" s="337" t="s">
        <v>1728</v>
      </c>
      <c r="AA306" s="337" t="s">
        <v>717</v>
      </c>
      <c r="AB306" s="337" t="s">
        <v>718</v>
      </c>
      <c r="AC306" s="337" t="s">
        <v>14984</v>
      </c>
    </row>
    <row r="307" spans="1:29" ht="15.8" x14ac:dyDescent="0.25">
      <c r="A307" s="337" t="s">
        <v>1723</v>
      </c>
      <c r="B307" s="337" t="s">
        <v>13353</v>
      </c>
      <c r="C307" s="337" t="s">
        <v>1821</v>
      </c>
      <c r="D307" s="337" t="s">
        <v>449</v>
      </c>
      <c r="E307" s="337" t="s">
        <v>13354</v>
      </c>
      <c r="F307" s="338">
        <v>44952</v>
      </c>
      <c r="G307" s="337" t="s">
        <v>13025</v>
      </c>
      <c r="H307" s="338">
        <v>44960</v>
      </c>
      <c r="I307" s="337" t="s">
        <v>19695</v>
      </c>
      <c r="J307" s="337" t="s">
        <v>36</v>
      </c>
      <c r="K307" s="337" t="s">
        <v>19695</v>
      </c>
      <c r="L307" s="337" t="s">
        <v>19695</v>
      </c>
      <c r="M307" s="337" t="s">
        <v>19695</v>
      </c>
      <c r="N307" s="337" t="s">
        <v>19695</v>
      </c>
      <c r="O307" s="337" t="s">
        <v>19695</v>
      </c>
      <c r="P307" s="337" t="s">
        <v>19695</v>
      </c>
      <c r="Q307" s="337" t="s">
        <v>19695</v>
      </c>
      <c r="R307" s="337" t="s">
        <v>35</v>
      </c>
      <c r="S307" s="337" t="s">
        <v>6823</v>
      </c>
      <c r="T307" s="337" t="s">
        <v>13355</v>
      </c>
      <c r="U307" s="337" t="s">
        <v>13356</v>
      </c>
      <c r="V307" s="337">
        <v>6</v>
      </c>
      <c r="W307" s="337" t="s">
        <v>19695</v>
      </c>
      <c r="X307" s="337" t="s">
        <v>19695</v>
      </c>
      <c r="Y307" s="337" t="s">
        <v>19695</v>
      </c>
      <c r="Z307" s="337" t="s">
        <v>1753</v>
      </c>
      <c r="AA307" s="337" t="s">
        <v>717</v>
      </c>
      <c r="AB307" s="337" t="s">
        <v>718</v>
      </c>
      <c r="AC307" s="337" t="s">
        <v>13344</v>
      </c>
    </row>
    <row r="308" spans="1:29" ht="15.8" x14ac:dyDescent="0.25">
      <c r="A308" s="337" t="s">
        <v>1723</v>
      </c>
      <c r="B308" s="337" t="s">
        <v>13091</v>
      </c>
      <c r="C308" s="337" t="s">
        <v>1821</v>
      </c>
      <c r="D308" s="337" t="s">
        <v>449</v>
      </c>
      <c r="E308" s="337" t="s">
        <v>13092</v>
      </c>
      <c r="F308" s="338">
        <v>44932</v>
      </c>
      <c r="G308" s="337" t="s">
        <v>13093</v>
      </c>
      <c r="H308" s="338">
        <v>44959</v>
      </c>
      <c r="I308" s="337" t="s">
        <v>19695</v>
      </c>
      <c r="J308" s="337" t="s">
        <v>36</v>
      </c>
      <c r="K308" s="337" t="s">
        <v>19695</v>
      </c>
      <c r="L308" s="337" t="s">
        <v>19695</v>
      </c>
      <c r="M308" s="337" t="s">
        <v>19695</v>
      </c>
      <c r="N308" s="337" t="s">
        <v>19695</v>
      </c>
      <c r="O308" s="337" t="s">
        <v>19695</v>
      </c>
      <c r="P308" s="337" t="s">
        <v>19695</v>
      </c>
      <c r="Q308" s="337" t="s">
        <v>19695</v>
      </c>
      <c r="R308" s="337" t="s">
        <v>18</v>
      </c>
      <c r="S308" s="337" t="s">
        <v>1033</v>
      </c>
      <c r="T308" s="337" t="s">
        <v>1033</v>
      </c>
      <c r="U308" s="337" t="s">
        <v>13094</v>
      </c>
      <c r="V308" s="337">
        <v>10</v>
      </c>
      <c r="W308" s="337" t="s">
        <v>19695</v>
      </c>
      <c r="X308" s="337" t="s">
        <v>19695</v>
      </c>
      <c r="Y308" s="337" t="s">
        <v>19695</v>
      </c>
      <c r="Z308" s="337" t="s">
        <v>1728</v>
      </c>
      <c r="AA308" s="337" t="s">
        <v>735</v>
      </c>
      <c r="AB308" s="337" t="s">
        <v>718</v>
      </c>
      <c r="AC308" s="337" t="s">
        <v>14530</v>
      </c>
    </row>
    <row r="309" spans="1:29" ht="15.8" x14ac:dyDescent="0.25">
      <c r="A309" s="337" t="s">
        <v>1723</v>
      </c>
      <c r="B309" s="337" t="s">
        <v>14749</v>
      </c>
      <c r="C309" s="337" t="s">
        <v>1821</v>
      </c>
      <c r="D309" s="337" t="s">
        <v>449</v>
      </c>
      <c r="E309" s="337" t="s">
        <v>14750</v>
      </c>
      <c r="F309" s="338">
        <v>44928</v>
      </c>
      <c r="G309" s="337" t="s">
        <v>14577</v>
      </c>
      <c r="H309" s="338">
        <v>44958</v>
      </c>
      <c r="I309" s="337" t="s">
        <v>19695</v>
      </c>
      <c r="J309" s="337" t="s">
        <v>16</v>
      </c>
      <c r="K309" s="337" t="s">
        <v>19695</v>
      </c>
      <c r="L309" s="337" t="s">
        <v>19695</v>
      </c>
      <c r="M309" s="337" t="s">
        <v>19695</v>
      </c>
      <c r="N309" s="337" t="s">
        <v>19695</v>
      </c>
      <c r="O309" s="337" t="s">
        <v>19695</v>
      </c>
      <c r="P309" s="337" t="s">
        <v>19695</v>
      </c>
      <c r="Q309" s="337" t="s">
        <v>19695</v>
      </c>
      <c r="R309" s="337" t="s">
        <v>66</v>
      </c>
      <c r="S309" s="337" t="s">
        <v>67</v>
      </c>
      <c r="T309" s="337" t="s">
        <v>14751</v>
      </c>
      <c r="U309" s="337" t="s">
        <v>14752</v>
      </c>
      <c r="V309" s="337">
        <v>8</v>
      </c>
      <c r="W309" s="337" t="s">
        <v>19695</v>
      </c>
      <c r="X309" s="337" t="s">
        <v>19695</v>
      </c>
      <c r="Y309" s="337" t="s">
        <v>19695</v>
      </c>
      <c r="Z309" s="337" t="s">
        <v>1728</v>
      </c>
      <c r="AA309" s="337" t="s">
        <v>717</v>
      </c>
      <c r="AB309" s="337" t="s">
        <v>718</v>
      </c>
      <c r="AC309" s="337" t="s">
        <v>14753</v>
      </c>
    </row>
    <row r="310" spans="1:29" ht="15.8" x14ac:dyDescent="0.25">
      <c r="A310" s="337" t="s">
        <v>1723</v>
      </c>
      <c r="B310" s="337" t="s">
        <v>9126</v>
      </c>
      <c r="C310" s="337" t="s">
        <v>1821</v>
      </c>
      <c r="D310" s="337" t="s">
        <v>449</v>
      </c>
      <c r="E310" s="337" t="s">
        <v>9127</v>
      </c>
      <c r="F310" s="338">
        <v>44871</v>
      </c>
      <c r="G310" s="337" t="s">
        <v>9128</v>
      </c>
      <c r="H310" s="338">
        <v>44954</v>
      </c>
      <c r="I310" s="337" t="s">
        <v>19695</v>
      </c>
      <c r="J310" s="337" t="s">
        <v>36</v>
      </c>
      <c r="K310" s="337" t="s">
        <v>19695</v>
      </c>
      <c r="L310" s="337" t="s">
        <v>19695</v>
      </c>
      <c r="M310" s="337" t="s">
        <v>19695</v>
      </c>
      <c r="N310" s="337" t="s">
        <v>19695</v>
      </c>
      <c r="O310" s="337" t="s">
        <v>19695</v>
      </c>
      <c r="P310" s="337" t="s">
        <v>19695</v>
      </c>
      <c r="Q310" s="337" t="s">
        <v>19695</v>
      </c>
      <c r="R310" s="337" t="s">
        <v>144</v>
      </c>
      <c r="S310" s="337" t="s">
        <v>2124</v>
      </c>
      <c r="T310" s="337" t="s">
        <v>9129</v>
      </c>
      <c r="U310" s="337" t="s">
        <v>9130</v>
      </c>
      <c r="V310" s="337">
        <v>12</v>
      </c>
      <c r="W310" s="337" t="s">
        <v>19695</v>
      </c>
      <c r="X310" s="337" t="s">
        <v>19695</v>
      </c>
      <c r="Y310" s="337" t="s">
        <v>19695</v>
      </c>
      <c r="Z310" s="337" t="s">
        <v>1728</v>
      </c>
      <c r="AA310" s="337" t="s">
        <v>717</v>
      </c>
      <c r="AB310" s="337" t="s">
        <v>718</v>
      </c>
      <c r="AC310" s="337" t="s">
        <v>14530</v>
      </c>
    </row>
    <row r="311" spans="1:29" ht="15.8" x14ac:dyDescent="0.25">
      <c r="A311" s="337" t="s">
        <v>1723</v>
      </c>
      <c r="B311" s="337" t="s">
        <v>14610</v>
      </c>
      <c r="C311" s="337" t="s">
        <v>1821</v>
      </c>
      <c r="D311" s="337" t="s">
        <v>449</v>
      </c>
      <c r="E311" s="337" t="s">
        <v>12876</v>
      </c>
      <c r="F311" s="338">
        <v>44884</v>
      </c>
      <c r="G311" s="337" t="s">
        <v>9128</v>
      </c>
      <c r="H311" s="338">
        <v>44954</v>
      </c>
      <c r="I311" s="337" t="s">
        <v>19695</v>
      </c>
      <c r="J311" s="337" t="s">
        <v>36</v>
      </c>
      <c r="K311" s="337" t="s">
        <v>19695</v>
      </c>
      <c r="L311" s="337" t="s">
        <v>19695</v>
      </c>
      <c r="M311" s="337" t="s">
        <v>19695</v>
      </c>
      <c r="N311" s="337" t="s">
        <v>19695</v>
      </c>
      <c r="O311" s="337" t="s">
        <v>19695</v>
      </c>
      <c r="P311" s="337" t="s">
        <v>19695</v>
      </c>
      <c r="Q311" s="337" t="s">
        <v>19695</v>
      </c>
      <c r="R311" s="337" t="s">
        <v>18</v>
      </c>
      <c r="S311" s="337" t="s">
        <v>445</v>
      </c>
      <c r="T311" s="337" t="s">
        <v>10082</v>
      </c>
      <c r="U311" s="337" t="s">
        <v>14611</v>
      </c>
      <c r="V311" s="337">
        <v>10</v>
      </c>
      <c r="W311" s="337" t="s">
        <v>19695</v>
      </c>
      <c r="X311" s="337" t="s">
        <v>19695</v>
      </c>
      <c r="Y311" s="337" t="s">
        <v>19695</v>
      </c>
      <c r="Z311" s="337" t="s">
        <v>1728</v>
      </c>
      <c r="AA311" s="337" t="s">
        <v>735</v>
      </c>
      <c r="AB311" s="337" t="s">
        <v>718</v>
      </c>
      <c r="AC311" s="337" t="s">
        <v>14604</v>
      </c>
    </row>
    <row r="312" spans="1:29" ht="15.8" x14ac:dyDescent="0.25">
      <c r="A312" s="337" t="s">
        <v>1723</v>
      </c>
      <c r="B312" s="337" t="s">
        <v>14612</v>
      </c>
      <c r="C312" s="337" t="s">
        <v>1821</v>
      </c>
      <c r="D312" s="337" t="s">
        <v>449</v>
      </c>
      <c r="E312" s="337" t="s">
        <v>14613</v>
      </c>
      <c r="F312" s="338">
        <v>44881</v>
      </c>
      <c r="G312" s="337" t="s">
        <v>9128</v>
      </c>
      <c r="H312" s="338">
        <v>44954</v>
      </c>
      <c r="I312" s="337" t="s">
        <v>19695</v>
      </c>
      <c r="J312" s="337" t="s">
        <v>16</v>
      </c>
      <c r="K312" s="337" t="s">
        <v>19695</v>
      </c>
      <c r="L312" s="337" t="s">
        <v>19695</v>
      </c>
      <c r="M312" s="337" t="s">
        <v>19695</v>
      </c>
      <c r="N312" s="337" t="s">
        <v>19695</v>
      </c>
      <c r="O312" s="337" t="s">
        <v>19695</v>
      </c>
      <c r="P312" s="337" t="s">
        <v>19695</v>
      </c>
      <c r="Q312" s="337" t="s">
        <v>19695</v>
      </c>
      <c r="R312" s="337" t="s">
        <v>98</v>
      </c>
      <c r="S312" s="337" t="s">
        <v>406</v>
      </c>
      <c r="T312" s="337" t="s">
        <v>13400</v>
      </c>
      <c r="U312" s="337" t="s">
        <v>14614</v>
      </c>
      <c r="V312" s="337">
        <v>6</v>
      </c>
      <c r="W312" s="337" t="s">
        <v>19695</v>
      </c>
      <c r="X312" s="337" t="s">
        <v>19695</v>
      </c>
      <c r="Y312" s="337" t="s">
        <v>19695</v>
      </c>
      <c r="Z312" s="337" t="s">
        <v>1728</v>
      </c>
      <c r="AA312" s="337" t="s">
        <v>735</v>
      </c>
      <c r="AB312" s="337" t="s">
        <v>718</v>
      </c>
      <c r="AC312" s="337" t="s">
        <v>14604</v>
      </c>
    </row>
    <row r="313" spans="1:29" ht="15.8" x14ac:dyDescent="0.25">
      <c r="A313" s="337" t="s">
        <v>1723</v>
      </c>
      <c r="B313" s="337" t="s">
        <v>13302</v>
      </c>
      <c r="C313" s="337" t="s">
        <v>1821</v>
      </c>
      <c r="D313" s="337" t="s">
        <v>449</v>
      </c>
      <c r="E313" s="337" t="s">
        <v>13303</v>
      </c>
      <c r="F313" s="338">
        <v>44933</v>
      </c>
      <c r="G313" s="337" t="s">
        <v>13304</v>
      </c>
      <c r="H313" s="338">
        <v>44951</v>
      </c>
      <c r="I313" s="337" t="s">
        <v>19695</v>
      </c>
      <c r="J313" s="337" t="s">
        <v>16</v>
      </c>
      <c r="K313" s="337" t="s">
        <v>19695</v>
      </c>
      <c r="L313" s="337" t="s">
        <v>19695</v>
      </c>
      <c r="M313" s="337" t="s">
        <v>19695</v>
      </c>
      <c r="N313" s="337" t="s">
        <v>19695</v>
      </c>
      <c r="O313" s="337" t="s">
        <v>19695</v>
      </c>
      <c r="P313" s="337" t="s">
        <v>19695</v>
      </c>
      <c r="Q313" s="337" t="s">
        <v>19695</v>
      </c>
      <c r="R313" s="337" t="s">
        <v>35</v>
      </c>
      <c r="S313" s="337" t="s">
        <v>77</v>
      </c>
      <c r="T313" s="337" t="s">
        <v>1029</v>
      </c>
      <c r="U313" s="337" t="s">
        <v>13305</v>
      </c>
      <c r="V313" s="337">
        <v>10</v>
      </c>
      <c r="W313" s="337" t="s">
        <v>19695</v>
      </c>
      <c r="X313" s="337" t="s">
        <v>19695</v>
      </c>
      <c r="Y313" s="337" t="s">
        <v>19695</v>
      </c>
      <c r="Z313" s="337" t="s">
        <v>1728</v>
      </c>
      <c r="AA313" s="337" t="s">
        <v>717</v>
      </c>
      <c r="AB313" s="337" t="s">
        <v>718</v>
      </c>
      <c r="AC313" s="337" t="s">
        <v>13297</v>
      </c>
    </row>
    <row r="314" spans="1:29" ht="15.8" x14ac:dyDescent="0.25">
      <c r="A314" s="337" t="s">
        <v>1723</v>
      </c>
      <c r="B314" s="337" t="s">
        <v>14709</v>
      </c>
      <c r="C314" s="337" t="s">
        <v>1821</v>
      </c>
      <c r="D314" s="337" t="s">
        <v>449</v>
      </c>
      <c r="E314" s="337" t="s">
        <v>14710</v>
      </c>
      <c r="F314" s="338">
        <v>44877</v>
      </c>
      <c r="G314" s="337" t="s">
        <v>13350</v>
      </c>
      <c r="H314" s="338">
        <v>44950</v>
      </c>
      <c r="I314" s="337" t="s">
        <v>19695</v>
      </c>
      <c r="J314" s="337" t="s">
        <v>16</v>
      </c>
      <c r="K314" s="337" t="s">
        <v>19695</v>
      </c>
      <c r="L314" s="337" t="s">
        <v>19695</v>
      </c>
      <c r="M314" s="337" t="s">
        <v>19695</v>
      </c>
      <c r="N314" s="337" t="s">
        <v>19695</v>
      </c>
      <c r="O314" s="337" t="s">
        <v>19695</v>
      </c>
      <c r="P314" s="337" t="s">
        <v>19695</v>
      </c>
      <c r="Q314" s="337" t="s">
        <v>19695</v>
      </c>
      <c r="R314" s="337" t="s">
        <v>109</v>
      </c>
      <c r="S314" s="337" t="s">
        <v>1531</v>
      </c>
      <c r="T314" s="337" t="s">
        <v>7052</v>
      </c>
      <c r="U314" s="337" t="s">
        <v>14711</v>
      </c>
      <c r="V314" s="337">
        <v>10</v>
      </c>
      <c r="W314" s="337" t="s">
        <v>19695</v>
      </c>
      <c r="X314" s="337" t="s">
        <v>19695</v>
      </c>
      <c r="Y314" s="337" t="s">
        <v>19695</v>
      </c>
      <c r="Z314" s="337" t="s">
        <v>1728</v>
      </c>
      <c r="AA314" s="337" t="s">
        <v>717</v>
      </c>
      <c r="AB314" s="337" t="s">
        <v>718</v>
      </c>
      <c r="AC314" s="337" t="s">
        <v>14712</v>
      </c>
    </row>
    <row r="315" spans="1:29" ht="15.8" x14ac:dyDescent="0.25">
      <c r="A315" s="337" t="s">
        <v>1723</v>
      </c>
      <c r="B315" s="337" t="s">
        <v>14827</v>
      </c>
      <c r="C315" s="337" t="s">
        <v>1821</v>
      </c>
      <c r="D315" s="337" t="s">
        <v>449</v>
      </c>
      <c r="E315" s="337" t="s">
        <v>12876</v>
      </c>
      <c r="F315" s="338">
        <v>44884</v>
      </c>
      <c r="G315" s="337" t="s">
        <v>13350</v>
      </c>
      <c r="H315" s="338">
        <v>44950</v>
      </c>
      <c r="I315" s="337" t="s">
        <v>19695</v>
      </c>
      <c r="J315" s="337" t="s">
        <v>16</v>
      </c>
      <c r="K315" s="337" t="s">
        <v>19695</v>
      </c>
      <c r="L315" s="337" t="s">
        <v>19695</v>
      </c>
      <c r="M315" s="337" t="s">
        <v>19695</v>
      </c>
      <c r="N315" s="337" t="s">
        <v>19695</v>
      </c>
      <c r="O315" s="337" t="s">
        <v>19695</v>
      </c>
      <c r="P315" s="337" t="s">
        <v>19695</v>
      </c>
      <c r="Q315" s="337" t="s">
        <v>19695</v>
      </c>
      <c r="R315" s="337" t="s">
        <v>144</v>
      </c>
      <c r="S315" s="337" t="s">
        <v>829</v>
      </c>
      <c r="T315" s="337" t="s">
        <v>14828</v>
      </c>
      <c r="U315" s="337" t="s">
        <v>1346</v>
      </c>
      <c r="V315" s="337">
        <v>10</v>
      </c>
      <c r="W315" s="337" t="s">
        <v>19695</v>
      </c>
      <c r="X315" s="337" t="s">
        <v>19695</v>
      </c>
      <c r="Y315" s="337" t="s">
        <v>19695</v>
      </c>
      <c r="Z315" s="337" t="s">
        <v>1728</v>
      </c>
      <c r="AA315" s="337" t="s">
        <v>717</v>
      </c>
      <c r="AB315" s="337" t="s">
        <v>718</v>
      </c>
      <c r="AC315" s="337" t="s">
        <v>14829</v>
      </c>
    </row>
    <row r="316" spans="1:29" ht="15.8" x14ac:dyDescent="0.25">
      <c r="A316" s="337" t="s">
        <v>1723</v>
      </c>
      <c r="B316" s="337" t="s">
        <v>13348</v>
      </c>
      <c r="C316" s="337" t="s">
        <v>1821</v>
      </c>
      <c r="D316" s="337" t="s">
        <v>449</v>
      </c>
      <c r="E316" s="337" t="s">
        <v>13349</v>
      </c>
      <c r="F316" s="338">
        <v>44943</v>
      </c>
      <c r="G316" s="337" t="s">
        <v>13350</v>
      </c>
      <c r="H316" s="338">
        <v>44950</v>
      </c>
      <c r="I316" s="337" t="s">
        <v>19695</v>
      </c>
      <c r="J316" s="337" t="s">
        <v>36</v>
      </c>
      <c r="K316" s="337" t="s">
        <v>19695</v>
      </c>
      <c r="L316" s="337" t="s">
        <v>19695</v>
      </c>
      <c r="M316" s="337" t="s">
        <v>19695</v>
      </c>
      <c r="N316" s="337" t="s">
        <v>19695</v>
      </c>
      <c r="O316" s="337" t="s">
        <v>19695</v>
      </c>
      <c r="P316" s="337" t="s">
        <v>19695</v>
      </c>
      <c r="Q316" s="337" t="s">
        <v>19695</v>
      </c>
      <c r="R316" s="337" t="s">
        <v>35</v>
      </c>
      <c r="S316" s="337" t="s">
        <v>10251</v>
      </c>
      <c r="T316" s="337" t="s">
        <v>13351</v>
      </c>
      <c r="U316" s="337" t="s">
        <v>13352</v>
      </c>
      <c r="V316" s="337">
        <v>6</v>
      </c>
      <c r="W316" s="337" t="s">
        <v>19695</v>
      </c>
      <c r="X316" s="337" t="s">
        <v>19695</v>
      </c>
      <c r="Y316" s="337" t="s">
        <v>19695</v>
      </c>
      <c r="Z316" s="337" t="s">
        <v>1753</v>
      </c>
      <c r="AA316" s="337" t="s">
        <v>717</v>
      </c>
      <c r="AB316" s="337" t="s">
        <v>718</v>
      </c>
      <c r="AC316" s="337" t="s">
        <v>13344</v>
      </c>
    </row>
    <row r="317" spans="1:29" ht="15.8" x14ac:dyDescent="0.25">
      <c r="A317" s="337" t="s">
        <v>1723</v>
      </c>
      <c r="B317" s="337" t="s">
        <v>12407</v>
      </c>
      <c r="C317" s="337" t="s">
        <v>1821</v>
      </c>
      <c r="D317" s="337" t="s">
        <v>449</v>
      </c>
      <c r="E317" s="337" t="s">
        <v>9120</v>
      </c>
      <c r="F317" s="338">
        <v>44905</v>
      </c>
      <c r="G317" s="337" t="s">
        <v>12333</v>
      </c>
      <c r="H317" s="338">
        <v>44949</v>
      </c>
      <c r="I317" s="337" t="s">
        <v>19695</v>
      </c>
      <c r="J317" s="337" t="s">
        <v>36</v>
      </c>
      <c r="K317" s="337" t="s">
        <v>19695</v>
      </c>
      <c r="L317" s="337" t="s">
        <v>19695</v>
      </c>
      <c r="M317" s="337" t="s">
        <v>19695</v>
      </c>
      <c r="N317" s="337" t="s">
        <v>19695</v>
      </c>
      <c r="O317" s="337" t="s">
        <v>19695</v>
      </c>
      <c r="P317" s="337" t="s">
        <v>19695</v>
      </c>
      <c r="Q317" s="337" t="s">
        <v>19695</v>
      </c>
      <c r="R317" s="337" t="s">
        <v>15</v>
      </c>
      <c r="S317" s="337" t="s">
        <v>1203</v>
      </c>
      <c r="T317" s="337" t="s">
        <v>8955</v>
      </c>
      <c r="U317" s="337" t="s">
        <v>12408</v>
      </c>
      <c r="V317" s="337">
        <v>8</v>
      </c>
      <c r="W317" s="337" t="s">
        <v>19695</v>
      </c>
      <c r="X317" s="337" t="s">
        <v>19695</v>
      </c>
      <c r="Y317" s="337" t="s">
        <v>19695</v>
      </c>
      <c r="Z317" s="337" t="s">
        <v>1728</v>
      </c>
      <c r="AA317" s="337" t="s">
        <v>717</v>
      </c>
      <c r="AB317" s="337" t="s">
        <v>718</v>
      </c>
      <c r="AC317" s="337" t="s">
        <v>14521</v>
      </c>
    </row>
    <row r="318" spans="1:29" ht="15.8" x14ac:dyDescent="0.25">
      <c r="A318" s="337" t="s">
        <v>1723</v>
      </c>
      <c r="B318" s="337" t="s">
        <v>12331</v>
      </c>
      <c r="C318" s="337" t="s">
        <v>1821</v>
      </c>
      <c r="D318" s="337" t="s">
        <v>449</v>
      </c>
      <c r="E318" s="337" t="s">
        <v>12332</v>
      </c>
      <c r="F318" s="338">
        <v>44934</v>
      </c>
      <c r="G318" s="337" t="s">
        <v>12333</v>
      </c>
      <c r="H318" s="338">
        <v>44949</v>
      </c>
      <c r="I318" s="337" t="s">
        <v>19695</v>
      </c>
      <c r="J318" s="337" t="s">
        <v>16</v>
      </c>
      <c r="K318" s="337" t="s">
        <v>19695</v>
      </c>
      <c r="L318" s="337" t="s">
        <v>19695</v>
      </c>
      <c r="M318" s="337" t="s">
        <v>19695</v>
      </c>
      <c r="N318" s="337" t="s">
        <v>19695</v>
      </c>
      <c r="O318" s="337" t="s">
        <v>19695</v>
      </c>
      <c r="P318" s="337" t="s">
        <v>19695</v>
      </c>
      <c r="Q318" s="337" t="s">
        <v>19695</v>
      </c>
      <c r="R318" s="337" t="s">
        <v>35</v>
      </c>
      <c r="S318" s="337" t="s">
        <v>77</v>
      </c>
      <c r="T318" s="337" t="s">
        <v>5318</v>
      </c>
      <c r="U318" s="337" t="s">
        <v>12334</v>
      </c>
      <c r="V318" s="337">
        <v>8</v>
      </c>
      <c r="W318" s="337" t="s">
        <v>19695</v>
      </c>
      <c r="X318" s="337" t="s">
        <v>19695</v>
      </c>
      <c r="Y318" s="337" t="s">
        <v>19695</v>
      </c>
      <c r="Z318" s="337" t="s">
        <v>1728</v>
      </c>
      <c r="AA318" s="337" t="s">
        <v>717</v>
      </c>
      <c r="AB318" s="337" t="s">
        <v>718</v>
      </c>
      <c r="AC318" s="337" t="s">
        <v>14530</v>
      </c>
    </row>
    <row r="319" spans="1:29" ht="15.8" x14ac:dyDescent="0.25">
      <c r="A319" s="337" t="s">
        <v>1723</v>
      </c>
      <c r="B319" s="337" t="s">
        <v>12755</v>
      </c>
      <c r="C319" s="337" t="s">
        <v>1725</v>
      </c>
      <c r="D319" s="337" t="s">
        <v>1735</v>
      </c>
      <c r="E319" s="337" t="s">
        <v>12756</v>
      </c>
      <c r="F319" s="338">
        <v>44893</v>
      </c>
      <c r="G319" s="337" t="s">
        <v>12757</v>
      </c>
      <c r="H319" s="338">
        <v>44947</v>
      </c>
      <c r="I319" s="337" t="s">
        <v>19695</v>
      </c>
      <c r="J319" s="337" t="s">
        <v>16</v>
      </c>
      <c r="K319" s="337" t="s">
        <v>19695</v>
      </c>
      <c r="L319" s="337" t="s">
        <v>19695</v>
      </c>
      <c r="M319" s="337" t="s">
        <v>19695</v>
      </c>
      <c r="N319" s="337" t="s">
        <v>19695</v>
      </c>
      <c r="O319" s="337" t="s">
        <v>19695</v>
      </c>
      <c r="P319" s="337" t="s">
        <v>19695</v>
      </c>
      <c r="Q319" s="337" t="s">
        <v>19695</v>
      </c>
      <c r="R319" s="337" t="s">
        <v>2803</v>
      </c>
      <c r="S319" s="337" t="s">
        <v>12737</v>
      </c>
      <c r="T319" s="337" t="s">
        <v>4740</v>
      </c>
      <c r="U319" s="337" t="s">
        <v>12758</v>
      </c>
      <c r="V319" s="337">
        <v>10</v>
      </c>
      <c r="W319" s="337" t="s">
        <v>19695</v>
      </c>
      <c r="X319" s="337" t="s">
        <v>19695</v>
      </c>
      <c r="Y319" s="337" t="s">
        <v>19695</v>
      </c>
      <c r="Z319" s="337" t="s">
        <v>1728</v>
      </c>
      <c r="AA319" s="337" t="s">
        <v>717</v>
      </c>
      <c r="AB319" s="337" t="s">
        <v>718</v>
      </c>
      <c r="AC319" s="337" t="s">
        <v>14527</v>
      </c>
    </row>
    <row r="320" spans="1:29" ht="15.8" x14ac:dyDescent="0.25">
      <c r="A320" s="337" t="s">
        <v>1723</v>
      </c>
      <c r="B320" s="337" t="s">
        <v>14881</v>
      </c>
      <c r="C320" s="337" t="s">
        <v>1725</v>
      </c>
      <c r="D320" s="337" t="s">
        <v>13552</v>
      </c>
      <c r="E320" s="337" t="s">
        <v>13342</v>
      </c>
      <c r="F320" s="338">
        <v>44927</v>
      </c>
      <c r="G320" s="337" t="s">
        <v>14594</v>
      </c>
      <c r="H320" s="338">
        <v>44945</v>
      </c>
      <c r="I320" s="337" t="s">
        <v>19695</v>
      </c>
      <c r="J320" s="337" t="s">
        <v>16</v>
      </c>
      <c r="K320" s="337" t="s">
        <v>19695</v>
      </c>
      <c r="L320" s="337" t="s">
        <v>19695</v>
      </c>
      <c r="M320" s="337" t="s">
        <v>19695</v>
      </c>
      <c r="N320" s="337" t="s">
        <v>19695</v>
      </c>
      <c r="O320" s="337" t="s">
        <v>19695</v>
      </c>
      <c r="P320" s="337" t="s">
        <v>19695</v>
      </c>
      <c r="Q320" s="337" t="s">
        <v>19695</v>
      </c>
      <c r="R320" s="337" t="s">
        <v>1741</v>
      </c>
      <c r="S320" s="337" t="s">
        <v>5020</v>
      </c>
      <c r="T320" s="337" t="s">
        <v>14882</v>
      </c>
      <c r="U320" s="337" t="s">
        <v>14883</v>
      </c>
      <c r="V320" s="337">
        <v>12</v>
      </c>
      <c r="W320" s="337" t="s">
        <v>19695</v>
      </c>
      <c r="X320" s="337" t="s">
        <v>19695</v>
      </c>
      <c r="Y320" s="337" t="s">
        <v>19695</v>
      </c>
      <c r="Z320" s="337" t="s">
        <v>1728</v>
      </c>
      <c r="AA320" s="337" t="s">
        <v>766</v>
      </c>
      <c r="AB320" s="337" t="s">
        <v>718</v>
      </c>
      <c r="AC320" s="337" t="s">
        <v>14884</v>
      </c>
    </row>
    <row r="321" spans="1:29" ht="15.8" x14ac:dyDescent="0.25">
      <c r="A321" s="337" t="s">
        <v>1723</v>
      </c>
      <c r="B321" s="337" t="s">
        <v>14892</v>
      </c>
      <c r="C321" s="337" t="s">
        <v>1725</v>
      </c>
      <c r="D321" s="337" t="s">
        <v>13552</v>
      </c>
      <c r="E321" s="337" t="s">
        <v>14893</v>
      </c>
      <c r="F321" s="338">
        <v>45018</v>
      </c>
      <c r="G321" s="337" t="s">
        <v>14594</v>
      </c>
      <c r="H321" s="338">
        <v>44945</v>
      </c>
      <c r="I321" s="337" t="s">
        <v>19695</v>
      </c>
      <c r="J321" s="337" t="s">
        <v>36</v>
      </c>
      <c r="K321" s="337" t="s">
        <v>19695</v>
      </c>
      <c r="L321" s="337" t="s">
        <v>19695</v>
      </c>
      <c r="M321" s="337" t="s">
        <v>19695</v>
      </c>
      <c r="N321" s="337" t="s">
        <v>19695</v>
      </c>
      <c r="O321" s="337" t="s">
        <v>19695</v>
      </c>
      <c r="P321" s="337" t="s">
        <v>19695</v>
      </c>
      <c r="Q321" s="337" t="s">
        <v>19695</v>
      </c>
      <c r="R321" s="337" t="s">
        <v>1741</v>
      </c>
      <c r="S321" s="337" t="s">
        <v>10903</v>
      </c>
      <c r="T321" s="337" t="s">
        <v>14894</v>
      </c>
      <c r="U321" s="337" t="s">
        <v>14894</v>
      </c>
      <c r="V321" s="337">
        <v>8</v>
      </c>
      <c r="W321" s="337" t="s">
        <v>19695</v>
      </c>
      <c r="X321" s="337" t="s">
        <v>19695</v>
      </c>
      <c r="Y321" s="337" t="s">
        <v>19695</v>
      </c>
      <c r="Z321" s="337" t="s">
        <v>1728</v>
      </c>
      <c r="AA321" s="337" t="s">
        <v>766</v>
      </c>
      <c r="AB321" s="337" t="s">
        <v>718</v>
      </c>
      <c r="AC321" s="337" t="s">
        <v>14884</v>
      </c>
    </row>
    <row r="322" spans="1:29" ht="15.8" x14ac:dyDescent="0.25">
      <c r="A322" s="337" t="s">
        <v>1723</v>
      </c>
      <c r="B322" s="337" t="s">
        <v>14654</v>
      </c>
      <c r="C322" s="337" t="s">
        <v>1821</v>
      </c>
      <c r="D322" s="337" t="s">
        <v>449</v>
      </c>
      <c r="E322" s="337" t="s">
        <v>14655</v>
      </c>
      <c r="F322" s="338">
        <v>44189</v>
      </c>
      <c r="G322" s="337" t="s">
        <v>14656</v>
      </c>
      <c r="H322" s="338">
        <v>44944</v>
      </c>
      <c r="I322" s="337" t="s">
        <v>19695</v>
      </c>
      <c r="J322" s="337" t="s">
        <v>36</v>
      </c>
      <c r="K322" s="337" t="s">
        <v>19695</v>
      </c>
      <c r="L322" s="337" t="s">
        <v>19695</v>
      </c>
      <c r="M322" s="337" t="s">
        <v>19695</v>
      </c>
      <c r="N322" s="337" t="s">
        <v>19695</v>
      </c>
      <c r="O322" s="337" t="s">
        <v>19695</v>
      </c>
      <c r="P322" s="337" t="s">
        <v>19695</v>
      </c>
      <c r="Q322" s="337" t="s">
        <v>19695</v>
      </c>
      <c r="R322" s="337" t="s">
        <v>81</v>
      </c>
      <c r="S322" s="337" t="s">
        <v>1583</v>
      </c>
      <c r="T322" s="337" t="s">
        <v>9299</v>
      </c>
      <c r="U322" s="337" t="s">
        <v>9217</v>
      </c>
      <c r="V322" s="337">
        <v>24</v>
      </c>
      <c r="W322" s="337" t="s">
        <v>19695</v>
      </c>
      <c r="X322" s="337" t="s">
        <v>19695</v>
      </c>
      <c r="Y322" s="337" t="s">
        <v>19695</v>
      </c>
      <c r="Z322" s="337" t="s">
        <v>1728</v>
      </c>
      <c r="AA322" s="337" t="s">
        <v>717</v>
      </c>
      <c r="AB322" s="337" t="s">
        <v>718</v>
      </c>
      <c r="AC322" s="337" t="s">
        <v>14653</v>
      </c>
    </row>
    <row r="323" spans="1:29" ht="15.8" x14ac:dyDescent="0.25">
      <c r="A323" s="337" t="s">
        <v>1723</v>
      </c>
      <c r="B323" s="337" t="s">
        <v>15734</v>
      </c>
      <c r="C323" s="337" t="s">
        <v>1725</v>
      </c>
      <c r="D323" s="337" t="s">
        <v>13552</v>
      </c>
      <c r="E323" s="337" t="s">
        <v>13299</v>
      </c>
      <c r="F323" s="338">
        <v>44984</v>
      </c>
      <c r="G323" s="337" t="s">
        <v>14656</v>
      </c>
      <c r="H323" s="338">
        <v>44944</v>
      </c>
      <c r="I323" s="337" t="s">
        <v>19695</v>
      </c>
      <c r="J323" s="337" t="s">
        <v>16</v>
      </c>
      <c r="K323" s="337" t="s">
        <v>19695</v>
      </c>
      <c r="L323" s="337" t="s">
        <v>19695</v>
      </c>
      <c r="M323" s="337" t="s">
        <v>19695</v>
      </c>
      <c r="N323" s="337" t="s">
        <v>19695</v>
      </c>
      <c r="O323" s="337" t="s">
        <v>19695</v>
      </c>
      <c r="P323" s="337" t="s">
        <v>19695</v>
      </c>
      <c r="Q323" s="337" t="s">
        <v>19695</v>
      </c>
      <c r="R323" s="337" t="s">
        <v>105</v>
      </c>
      <c r="S323" s="337" t="s">
        <v>1518</v>
      </c>
      <c r="T323" s="337" t="s">
        <v>106</v>
      </c>
      <c r="U323" s="337" t="s">
        <v>15735</v>
      </c>
      <c r="V323" s="337">
        <v>10</v>
      </c>
      <c r="W323" s="337" t="s">
        <v>19695</v>
      </c>
      <c r="X323" s="337" t="s">
        <v>19695</v>
      </c>
      <c r="Y323" s="337" t="s">
        <v>19695</v>
      </c>
      <c r="Z323" s="337" t="s">
        <v>1753</v>
      </c>
      <c r="AA323" s="337" t="s">
        <v>717</v>
      </c>
      <c r="AB323" s="337" t="s">
        <v>718</v>
      </c>
      <c r="AC323" s="337" t="s">
        <v>15736</v>
      </c>
    </row>
    <row r="324" spans="1:29" ht="15.8" x14ac:dyDescent="0.25">
      <c r="A324" s="337" t="s">
        <v>1723</v>
      </c>
      <c r="B324" s="337" t="s">
        <v>14602</v>
      </c>
      <c r="C324" s="337" t="s">
        <v>1821</v>
      </c>
      <c r="D324" s="337" t="s">
        <v>449</v>
      </c>
      <c r="E324" s="337" t="s">
        <v>14603</v>
      </c>
      <c r="F324" s="338">
        <v>44901</v>
      </c>
      <c r="G324" s="337" t="s">
        <v>13349</v>
      </c>
      <c r="H324" s="338">
        <v>44943</v>
      </c>
      <c r="I324" s="337" t="s">
        <v>19695</v>
      </c>
      <c r="J324" s="337" t="s">
        <v>16</v>
      </c>
      <c r="K324" s="337" t="s">
        <v>19695</v>
      </c>
      <c r="L324" s="337" t="s">
        <v>19695</v>
      </c>
      <c r="M324" s="337" t="s">
        <v>19695</v>
      </c>
      <c r="N324" s="337" t="s">
        <v>19695</v>
      </c>
      <c r="O324" s="337" t="s">
        <v>19695</v>
      </c>
      <c r="P324" s="337" t="s">
        <v>19695</v>
      </c>
      <c r="Q324" s="337" t="s">
        <v>19695</v>
      </c>
      <c r="R324" s="337" t="s">
        <v>18</v>
      </c>
      <c r="S324" s="337" t="s">
        <v>1033</v>
      </c>
      <c r="T324" s="337" t="s">
        <v>1067</v>
      </c>
      <c r="U324" s="337" t="s">
        <v>12946</v>
      </c>
      <c r="V324" s="337">
        <v>12</v>
      </c>
      <c r="W324" s="337" t="s">
        <v>19695</v>
      </c>
      <c r="X324" s="337" t="s">
        <v>19695</v>
      </c>
      <c r="Y324" s="337" t="s">
        <v>19695</v>
      </c>
      <c r="Z324" s="337" t="s">
        <v>1728</v>
      </c>
      <c r="AA324" s="337" t="s">
        <v>735</v>
      </c>
      <c r="AB324" s="337" t="s">
        <v>718</v>
      </c>
      <c r="AC324" s="337" t="s">
        <v>14604</v>
      </c>
    </row>
    <row r="325" spans="1:29" ht="15.8" x14ac:dyDescent="0.25">
      <c r="A325" s="337" t="s">
        <v>1723</v>
      </c>
      <c r="B325" s="337" t="s">
        <v>14931</v>
      </c>
      <c r="C325" s="337" t="s">
        <v>1821</v>
      </c>
      <c r="D325" s="337" t="s">
        <v>449</v>
      </c>
      <c r="E325" s="337" t="s">
        <v>12397</v>
      </c>
      <c r="F325" s="338">
        <v>44825</v>
      </c>
      <c r="G325" s="337" t="s">
        <v>14932</v>
      </c>
      <c r="H325" s="338">
        <v>44942</v>
      </c>
      <c r="I325" s="337" t="s">
        <v>19695</v>
      </c>
      <c r="J325" s="337" t="s">
        <v>16</v>
      </c>
      <c r="K325" s="337" t="s">
        <v>19695</v>
      </c>
      <c r="L325" s="337" t="s">
        <v>19695</v>
      </c>
      <c r="M325" s="337" t="s">
        <v>19695</v>
      </c>
      <c r="N325" s="337" t="s">
        <v>19695</v>
      </c>
      <c r="O325" s="337" t="s">
        <v>19695</v>
      </c>
      <c r="P325" s="337" t="s">
        <v>19695</v>
      </c>
      <c r="Q325" s="337" t="s">
        <v>19695</v>
      </c>
      <c r="R325" s="337" t="s">
        <v>112</v>
      </c>
      <c r="S325" s="337" t="s">
        <v>452</v>
      </c>
      <c r="T325" s="337" t="s">
        <v>14933</v>
      </c>
      <c r="U325" s="337" t="s">
        <v>14934</v>
      </c>
      <c r="V325" s="337">
        <v>10</v>
      </c>
      <c r="W325" s="337" t="s">
        <v>19695</v>
      </c>
      <c r="X325" s="337" t="s">
        <v>19695</v>
      </c>
      <c r="Y325" s="337" t="s">
        <v>19695</v>
      </c>
      <c r="Z325" s="337" t="s">
        <v>1728</v>
      </c>
      <c r="AA325" s="337" t="s">
        <v>735</v>
      </c>
      <c r="AB325" s="337" t="s">
        <v>718</v>
      </c>
      <c r="AC325" s="337" t="s">
        <v>14935</v>
      </c>
    </row>
    <row r="326" spans="1:29" ht="15.8" x14ac:dyDescent="0.25">
      <c r="A326" s="337" t="s">
        <v>1723</v>
      </c>
      <c r="B326" s="337" t="s">
        <v>15787</v>
      </c>
      <c r="C326" s="337" t="s">
        <v>1725</v>
      </c>
      <c r="D326" s="337" t="s">
        <v>13552</v>
      </c>
      <c r="E326" s="337" t="s">
        <v>15788</v>
      </c>
      <c r="F326" s="338">
        <v>44908</v>
      </c>
      <c r="G326" s="337" t="s">
        <v>14589</v>
      </c>
      <c r="H326" s="338">
        <v>44941</v>
      </c>
      <c r="I326" s="337" t="s">
        <v>19695</v>
      </c>
      <c r="J326" s="337" t="s">
        <v>36</v>
      </c>
      <c r="K326" s="337" t="s">
        <v>19695</v>
      </c>
      <c r="L326" s="337" t="s">
        <v>19695</v>
      </c>
      <c r="M326" s="337" t="s">
        <v>19695</v>
      </c>
      <c r="N326" s="337" t="s">
        <v>19695</v>
      </c>
      <c r="O326" s="337" t="s">
        <v>19695</v>
      </c>
      <c r="P326" s="337" t="s">
        <v>19695</v>
      </c>
      <c r="Q326" s="337" t="s">
        <v>19695</v>
      </c>
      <c r="R326" s="337" t="s">
        <v>1999</v>
      </c>
      <c r="S326" s="337" t="s">
        <v>2772</v>
      </c>
      <c r="T326" s="337" t="s">
        <v>15782</v>
      </c>
      <c r="U326" s="337" t="s">
        <v>15783</v>
      </c>
      <c r="V326" s="337">
        <v>12</v>
      </c>
      <c r="W326" s="337" t="s">
        <v>19695</v>
      </c>
      <c r="X326" s="337" t="s">
        <v>19695</v>
      </c>
      <c r="Y326" s="337" t="s">
        <v>19695</v>
      </c>
      <c r="Z326" s="337" t="s">
        <v>1753</v>
      </c>
      <c r="AA326" s="337" t="s">
        <v>766</v>
      </c>
      <c r="AB326" s="337" t="s">
        <v>718</v>
      </c>
      <c r="AC326" s="337" t="s">
        <v>15784</v>
      </c>
    </row>
    <row r="327" spans="1:29" ht="15.8" x14ac:dyDescent="0.25">
      <c r="A327" s="337" t="s">
        <v>1723</v>
      </c>
      <c r="B327" s="337" t="s">
        <v>12518</v>
      </c>
      <c r="C327" s="337" t="s">
        <v>1821</v>
      </c>
      <c r="D327" s="337" t="s">
        <v>449</v>
      </c>
      <c r="E327" s="337" t="s">
        <v>12519</v>
      </c>
      <c r="F327" s="338">
        <v>44914</v>
      </c>
      <c r="G327" s="337" t="s">
        <v>12520</v>
      </c>
      <c r="H327" s="338">
        <v>44940</v>
      </c>
      <c r="I327" s="337" t="s">
        <v>19695</v>
      </c>
      <c r="J327" s="337" t="s">
        <v>16</v>
      </c>
      <c r="K327" s="337" t="s">
        <v>19695</v>
      </c>
      <c r="L327" s="337" t="s">
        <v>19695</v>
      </c>
      <c r="M327" s="337" t="s">
        <v>19695</v>
      </c>
      <c r="N327" s="337" t="s">
        <v>19695</v>
      </c>
      <c r="O327" s="337" t="s">
        <v>19695</v>
      </c>
      <c r="P327" s="337" t="s">
        <v>19695</v>
      </c>
      <c r="Q327" s="337" t="s">
        <v>19695</v>
      </c>
      <c r="R327" s="337" t="s">
        <v>52</v>
      </c>
      <c r="S327" s="337" t="s">
        <v>69</v>
      </c>
      <c r="T327" s="337" t="s">
        <v>1663</v>
      </c>
      <c r="U327" s="337" t="s">
        <v>12521</v>
      </c>
      <c r="V327" s="337">
        <v>10</v>
      </c>
      <c r="W327" s="337" t="s">
        <v>19695</v>
      </c>
      <c r="X327" s="337" t="s">
        <v>19695</v>
      </c>
      <c r="Y327" s="337" t="s">
        <v>19695</v>
      </c>
      <c r="Z327" s="337" t="s">
        <v>1728</v>
      </c>
      <c r="AA327" s="337" t="s">
        <v>735</v>
      </c>
      <c r="AB327" s="337" t="s">
        <v>718</v>
      </c>
      <c r="AC327" s="337" t="s">
        <v>14532</v>
      </c>
    </row>
    <row r="328" spans="1:29" ht="15.8" x14ac:dyDescent="0.25">
      <c r="A328" s="337" t="s">
        <v>1723</v>
      </c>
      <c r="B328" s="337" t="s">
        <v>14691</v>
      </c>
      <c r="C328" s="337" t="s">
        <v>1725</v>
      </c>
      <c r="D328" s="337" t="s">
        <v>1730</v>
      </c>
      <c r="E328" s="337" t="s">
        <v>13281</v>
      </c>
      <c r="F328" s="338">
        <v>44907</v>
      </c>
      <c r="G328" s="337" t="s">
        <v>12520</v>
      </c>
      <c r="H328" s="338">
        <v>44940</v>
      </c>
      <c r="I328" s="337" t="s">
        <v>19695</v>
      </c>
      <c r="J328" s="337" t="s">
        <v>16</v>
      </c>
      <c r="K328" s="337" t="s">
        <v>19695</v>
      </c>
      <c r="L328" s="337" t="s">
        <v>19695</v>
      </c>
      <c r="M328" s="337" t="s">
        <v>19695</v>
      </c>
      <c r="N328" s="337" t="s">
        <v>19695</v>
      </c>
      <c r="O328" s="337" t="s">
        <v>19695</v>
      </c>
      <c r="P328" s="337" t="s">
        <v>19695</v>
      </c>
      <c r="Q328" s="337" t="s">
        <v>19695</v>
      </c>
      <c r="R328" s="337" t="s">
        <v>109</v>
      </c>
      <c r="S328" s="337" t="s">
        <v>1531</v>
      </c>
      <c r="T328" s="337" t="s">
        <v>7928</v>
      </c>
      <c r="U328" s="337" t="s">
        <v>14692</v>
      </c>
      <c r="V328" s="337">
        <v>10</v>
      </c>
      <c r="W328" s="337" t="s">
        <v>19695</v>
      </c>
      <c r="X328" s="337" t="s">
        <v>19695</v>
      </c>
      <c r="Y328" s="337" t="s">
        <v>19695</v>
      </c>
      <c r="Z328" s="337" t="s">
        <v>1728</v>
      </c>
      <c r="AA328" s="337" t="s">
        <v>717</v>
      </c>
      <c r="AB328" s="337" t="s">
        <v>718</v>
      </c>
      <c r="AC328" s="337" t="s">
        <v>14693</v>
      </c>
    </row>
    <row r="329" spans="1:29" ht="15.8" x14ac:dyDescent="0.25">
      <c r="A329" s="337" t="s">
        <v>1723</v>
      </c>
      <c r="B329" s="337" t="s">
        <v>13341</v>
      </c>
      <c r="C329" s="337" t="s">
        <v>1725</v>
      </c>
      <c r="D329" s="337" t="s">
        <v>1726</v>
      </c>
      <c r="E329" s="337" t="s">
        <v>13342</v>
      </c>
      <c r="F329" s="338">
        <v>44927</v>
      </c>
      <c r="G329" s="337" t="s">
        <v>12520</v>
      </c>
      <c r="H329" s="338">
        <v>44940</v>
      </c>
      <c r="I329" s="337" t="s">
        <v>19695</v>
      </c>
      <c r="J329" s="337" t="s">
        <v>16</v>
      </c>
      <c r="K329" s="337" t="s">
        <v>19695</v>
      </c>
      <c r="L329" s="337" t="s">
        <v>19695</v>
      </c>
      <c r="M329" s="337" t="s">
        <v>19695</v>
      </c>
      <c r="N329" s="337" t="s">
        <v>19695</v>
      </c>
      <c r="O329" s="337" t="s">
        <v>19695</v>
      </c>
      <c r="P329" s="337" t="s">
        <v>19695</v>
      </c>
      <c r="Q329" s="337" t="s">
        <v>19695</v>
      </c>
      <c r="R329" s="337" t="s">
        <v>35</v>
      </c>
      <c r="S329" s="337" t="s">
        <v>10251</v>
      </c>
      <c r="T329" s="337" t="s">
        <v>73</v>
      </c>
      <c r="U329" s="337" t="s">
        <v>13343</v>
      </c>
      <c r="V329" s="337">
        <v>8</v>
      </c>
      <c r="W329" s="337" t="s">
        <v>19695</v>
      </c>
      <c r="X329" s="337" t="s">
        <v>19695</v>
      </c>
      <c r="Y329" s="337" t="s">
        <v>19695</v>
      </c>
      <c r="Z329" s="337" t="s">
        <v>1753</v>
      </c>
      <c r="AA329" s="337" t="s">
        <v>717</v>
      </c>
      <c r="AB329" s="337" t="s">
        <v>718</v>
      </c>
      <c r="AC329" s="337" t="s">
        <v>13344</v>
      </c>
    </row>
    <row r="330" spans="1:29" ht="15.8" x14ac:dyDescent="0.25">
      <c r="A330" s="337" t="s">
        <v>1723</v>
      </c>
      <c r="B330" s="337" t="s">
        <v>14938</v>
      </c>
      <c r="C330" s="337" t="s">
        <v>1821</v>
      </c>
      <c r="D330" s="337" t="s">
        <v>449</v>
      </c>
      <c r="E330" s="337" t="s">
        <v>9586</v>
      </c>
      <c r="F330" s="338">
        <v>44795</v>
      </c>
      <c r="G330" s="337" t="s">
        <v>14939</v>
      </c>
      <c r="H330" s="338">
        <v>44938</v>
      </c>
      <c r="I330" s="337" t="s">
        <v>19695</v>
      </c>
      <c r="J330" s="337" t="s">
        <v>16</v>
      </c>
      <c r="K330" s="337" t="s">
        <v>19695</v>
      </c>
      <c r="L330" s="337" t="s">
        <v>19695</v>
      </c>
      <c r="M330" s="337" t="s">
        <v>19695</v>
      </c>
      <c r="N330" s="337" t="s">
        <v>19695</v>
      </c>
      <c r="O330" s="337" t="s">
        <v>19695</v>
      </c>
      <c r="P330" s="337" t="s">
        <v>19695</v>
      </c>
      <c r="Q330" s="337" t="s">
        <v>19695</v>
      </c>
      <c r="R330" s="337" t="s">
        <v>112</v>
      </c>
      <c r="S330" s="337" t="s">
        <v>452</v>
      </c>
      <c r="T330" s="337" t="s">
        <v>452</v>
      </c>
      <c r="U330" s="337" t="s">
        <v>14940</v>
      </c>
      <c r="V330" s="337">
        <v>10</v>
      </c>
      <c r="W330" s="337" t="s">
        <v>19695</v>
      </c>
      <c r="X330" s="337" t="s">
        <v>19695</v>
      </c>
      <c r="Y330" s="337" t="s">
        <v>19695</v>
      </c>
      <c r="Z330" s="337" t="s">
        <v>1728</v>
      </c>
      <c r="AA330" s="337" t="s">
        <v>735</v>
      </c>
      <c r="AB330" s="337" t="s">
        <v>718</v>
      </c>
      <c r="AC330" s="337" t="s">
        <v>14935</v>
      </c>
    </row>
    <row r="331" spans="1:29" ht="15.8" x14ac:dyDescent="0.25">
      <c r="A331" s="337" t="s">
        <v>1723</v>
      </c>
      <c r="B331" s="337" t="s">
        <v>14657</v>
      </c>
      <c r="C331" s="337" t="s">
        <v>1821</v>
      </c>
      <c r="D331" s="337" t="s">
        <v>449</v>
      </c>
      <c r="E331" s="337" t="s">
        <v>13267</v>
      </c>
      <c r="F331" s="338">
        <v>44911</v>
      </c>
      <c r="G331" s="337" t="s">
        <v>13360</v>
      </c>
      <c r="H331" s="338">
        <v>44937</v>
      </c>
      <c r="I331" s="337" t="s">
        <v>19695</v>
      </c>
      <c r="J331" s="337" t="s">
        <v>36</v>
      </c>
      <c r="K331" s="337" t="s">
        <v>19695</v>
      </c>
      <c r="L331" s="337" t="s">
        <v>19695</v>
      </c>
      <c r="M331" s="337" t="s">
        <v>19695</v>
      </c>
      <c r="N331" s="337" t="s">
        <v>19695</v>
      </c>
      <c r="O331" s="337" t="s">
        <v>19695</v>
      </c>
      <c r="P331" s="337" t="s">
        <v>19695</v>
      </c>
      <c r="Q331" s="337" t="s">
        <v>19695</v>
      </c>
      <c r="R331" s="337" t="s">
        <v>98</v>
      </c>
      <c r="S331" s="337" t="s">
        <v>406</v>
      </c>
      <c r="T331" s="337" t="s">
        <v>14658</v>
      </c>
      <c r="U331" s="337" t="s">
        <v>6099</v>
      </c>
      <c r="V331" s="337">
        <v>12</v>
      </c>
      <c r="W331" s="337" t="s">
        <v>19695</v>
      </c>
      <c r="X331" s="337" t="s">
        <v>19695</v>
      </c>
      <c r="Y331" s="337" t="s">
        <v>19695</v>
      </c>
      <c r="Z331" s="337" t="s">
        <v>1728</v>
      </c>
      <c r="AA331" s="337" t="s">
        <v>717</v>
      </c>
      <c r="AB331" s="337" t="s">
        <v>718</v>
      </c>
      <c r="AC331" s="337" t="s">
        <v>14653</v>
      </c>
    </row>
    <row r="332" spans="1:29" ht="15.8" x14ac:dyDescent="0.25">
      <c r="A332" s="337" t="s">
        <v>1723</v>
      </c>
      <c r="B332" s="337" t="s">
        <v>1843</v>
      </c>
      <c r="C332" s="337" t="s">
        <v>1788</v>
      </c>
      <c r="D332" s="337" t="s">
        <v>1789</v>
      </c>
      <c r="E332" s="337" t="s">
        <v>1844</v>
      </c>
      <c r="F332" s="338">
        <v>44839</v>
      </c>
      <c r="G332" s="337" t="s">
        <v>1845</v>
      </c>
      <c r="H332" s="338">
        <v>44936</v>
      </c>
      <c r="I332" s="337" t="s">
        <v>19695</v>
      </c>
      <c r="J332" s="337" t="s">
        <v>16</v>
      </c>
      <c r="K332" s="337" t="s">
        <v>19695</v>
      </c>
      <c r="L332" s="337" t="s">
        <v>19695</v>
      </c>
      <c r="M332" s="337" t="s">
        <v>19695</v>
      </c>
      <c r="N332" s="337" t="s">
        <v>19695</v>
      </c>
      <c r="O332" s="337" t="s">
        <v>19695</v>
      </c>
      <c r="P332" s="337" t="s">
        <v>19695</v>
      </c>
      <c r="Q332" s="337" t="s">
        <v>19695</v>
      </c>
      <c r="R332" s="337" t="s">
        <v>1220</v>
      </c>
      <c r="S332" s="337" t="s">
        <v>1846</v>
      </c>
      <c r="T332" s="337" t="s">
        <v>1847</v>
      </c>
      <c r="U332" s="337" t="s">
        <v>1847</v>
      </c>
      <c r="V332" s="337">
        <v>32</v>
      </c>
      <c r="W332" s="337" t="s">
        <v>19695</v>
      </c>
      <c r="X332" s="337" t="s">
        <v>19695</v>
      </c>
      <c r="Y332" s="337" t="s">
        <v>19695</v>
      </c>
      <c r="Z332" s="337" t="s">
        <v>1728</v>
      </c>
      <c r="AA332" s="337" t="s">
        <v>735</v>
      </c>
      <c r="AB332" s="337" t="s">
        <v>718</v>
      </c>
      <c r="AC332" s="337" t="s">
        <v>14516</v>
      </c>
    </row>
    <row r="333" spans="1:29" ht="15.8" x14ac:dyDescent="0.25">
      <c r="A333" s="337" t="s">
        <v>1723</v>
      </c>
      <c r="B333" s="337" t="s">
        <v>13306</v>
      </c>
      <c r="C333" s="337" t="s">
        <v>1821</v>
      </c>
      <c r="D333" s="337" t="s">
        <v>449</v>
      </c>
      <c r="E333" s="337" t="s">
        <v>13307</v>
      </c>
      <c r="F333" s="338">
        <v>44919</v>
      </c>
      <c r="G333" s="337" t="s">
        <v>1845</v>
      </c>
      <c r="H333" s="338">
        <v>44936</v>
      </c>
      <c r="I333" s="337" t="s">
        <v>19695</v>
      </c>
      <c r="J333" s="337" t="s">
        <v>36</v>
      </c>
      <c r="K333" s="337" t="s">
        <v>19695</v>
      </c>
      <c r="L333" s="337" t="s">
        <v>19695</v>
      </c>
      <c r="M333" s="337" t="s">
        <v>19695</v>
      </c>
      <c r="N333" s="337" t="s">
        <v>19695</v>
      </c>
      <c r="O333" s="337" t="s">
        <v>19695</v>
      </c>
      <c r="P333" s="337" t="s">
        <v>19695</v>
      </c>
      <c r="Q333" s="337" t="s">
        <v>19695</v>
      </c>
      <c r="R333" s="337" t="s">
        <v>35</v>
      </c>
      <c r="S333" s="337" t="s">
        <v>77</v>
      </c>
      <c r="T333" s="337" t="s">
        <v>6047</v>
      </c>
      <c r="U333" s="337" t="s">
        <v>13308</v>
      </c>
      <c r="V333" s="337">
        <v>10</v>
      </c>
      <c r="W333" s="337" t="s">
        <v>19695</v>
      </c>
      <c r="X333" s="337" t="s">
        <v>19695</v>
      </c>
      <c r="Y333" s="337" t="s">
        <v>19695</v>
      </c>
      <c r="Z333" s="337" t="s">
        <v>1728</v>
      </c>
      <c r="AA333" s="337" t="s">
        <v>717</v>
      </c>
      <c r="AB333" s="337" t="s">
        <v>718</v>
      </c>
      <c r="AC333" s="337" t="s">
        <v>13297</v>
      </c>
    </row>
    <row r="334" spans="1:29" ht="15.8" x14ac:dyDescent="0.25">
      <c r="A334" s="337" t="s">
        <v>1723</v>
      </c>
      <c r="B334" s="337" t="s">
        <v>15747</v>
      </c>
      <c r="C334" s="337" t="s">
        <v>1725</v>
      </c>
      <c r="D334" s="337" t="s">
        <v>13552</v>
      </c>
      <c r="E334" s="337" t="s">
        <v>1845</v>
      </c>
      <c r="F334" s="338">
        <v>44936</v>
      </c>
      <c r="G334" s="337" t="s">
        <v>1845</v>
      </c>
      <c r="H334" s="338">
        <v>44936</v>
      </c>
      <c r="I334" s="337" t="s">
        <v>19695</v>
      </c>
      <c r="J334" s="337" t="s">
        <v>16</v>
      </c>
      <c r="K334" s="337" t="s">
        <v>19695</v>
      </c>
      <c r="L334" s="337" t="s">
        <v>19695</v>
      </c>
      <c r="M334" s="337" t="s">
        <v>19695</v>
      </c>
      <c r="N334" s="337" t="s">
        <v>19695</v>
      </c>
      <c r="O334" s="337" t="s">
        <v>19695</v>
      </c>
      <c r="P334" s="337" t="s">
        <v>19695</v>
      </c>
      <c r="Q334" s="337" t="s">
        <v>19695</v>
      </c>
      <c r="R334" s="337" t="s">
        <v>105</v>
      </c>
      <c r="S334" s="337" t="s">
        <v>1518</v>
      </c>
      <c r="T334" s="337" t="s">
        <v>106</v>
      </c>
      <c r="U334" s="337" t="s">
        <v>15735</v>
      </c>
      <c r="V334" s="337">
        <v>16</v>
      </c>
      <c r="W334" s="337" t="s">
        <v>19695</v>
      </c>
      <c r="X334" s="337" t="s">
        <v>19695</v>
      </c>
      <c r="Y334" s="337" t="s">
        <v>19695</v>
      </c>
      <c r="Z334" s="337" t="s">
        <v>1753</v>
      </c>
      <c r="AA334" s="337" t="s">
        <v>1499</v>
      </c>
      <c r="AB334" s="337" t="s">
        <v>718</v>
      </c>
      <c r="AC334" s="337" t="s">
        <v>15748</v>
      </c>
    </row>
    <row r="335" spans="1:29" ht="15.8" x14ac:dyDescent="0.25">
      <c r="A335" s="337" t="s">
        <v>1723</v>
      </c>
      <c r="B335" s="337" t="s">
        <v>13345</v>
      </c>
      <c r="C335" s="337" t="s">
        <v>1821</v>
      </c>
      <c r="D335" s="337" t="s">
        <v>449</v>
      </c>
      <c r="E335" s="337" t="s">
        <v>12187</v>
      </c>
      <c r="F335" s="338">
        <v>44922</v>
      </c>
      <c r="G335" s="337" t="s">
        <v>13346</v>
      </c>
      <c r="H335" s="338">
        <v>44931</v>
      </c>
      <c r="I335" s="337" t="s">
        <v>19695</v>
      </c>
      <c r="J335" s="337" t="s">
        <v>36</v>
      </c>
      <c r="K335" s="337" t="s">
        <v>19695</v>
      </c>
      <c r="L335" s="337" t="s">
        <v>19695</v>
      </c>
      <c r="M335" s="337" t="s">
        <v>19695</v>
      </c>
      <c r="N335" s="337" t="s">
        <v>19695</v>
      </c>
      <c r="O335" s="337" t="s">
        <v>19695</v>
      </c>
      <c r="P335" s="337" t="s">
        <v>19695</v>
      </c>
      <c r="Q335" s="337" t="s">
        <v>19695</v>
      </c>
      <c r="R335" s="337" t="s">
        <v>35</v>
      </c>
      <c r="S335" s="337" t="s">
        <v>10251</v>
      </c>
      <c r="T335" s="337" t="s">
        <v>6005</v>
      </c>
      <c r="U335" s="337" t="s">
        <v>13347</v>
      </c>
      <c r="V335" s="337">
        <v>10</v>
      </c>
      <c r="W335" s="337" t="s">
        <v>19695</v>
      </c>
      <c r="X335" s="337" t="s">
        <v>19695</v>
      </c>
      <c r="Y335" s="337" t="s">
        <v>19695</v>
      </c>
      <c r="Z335" s="337" t="s">
        <v>1753</v>
      </c>
      <c r="AA335" s="337" t="s">
        <v>717</v>
      </c>
      <c r="AB335" s="337" t="s">
        <v>718</v>
      </c>
      <c r="AC335" s="337" t="s">
        <v>13344</v>
      </c>
    </row>
    <row r="336" spans="1:29" ht="15.8" x14ac:dyDescent="0.25">
      <c r="A336" s="337" t="s">
        <v>1723</v>
      </c>
      <c r="B336" s="337" t="s">
        <v>12875</v>
      </c>
      <c r="C336" s="337" t="s">
        <v>1821</v>
      </c>
      <c r="D336" s="337" t="s">
        <v>449</v>
      </c>
      <c r="E336" s="337" t="s">
        <v>12876</v>
      </c>
      <c r="F336" s="338">
        <v>44884</v>
      </c>
      <c r="G336" s="337" t="s">
        <v>12877</v>
      </c>
      <c r="H336" s="338">
        <v>44930</v>
      </c>
      <c r="I336" s="337" t="s">
        <v>19695</v>
      </c>
      <c r="J336" s="337" t="s">
        <v>36</v>
      </c>
      <c r="K336" s="337" t="s">
        <v>19695</v>
      </c>
      <c r="L336" s="337" t="s">
        <v>19695</v>
      </c>
      <c r="M336" s="337" t="s">
        <v>19695</v>
      </c>
      <c r="N336" s="337" t="s">
        <v>19695</v>
      </c>
      <c r="O336" s="337" t="s">
        <v>19695</v>
      </c>
      <c r="P336" s="337" t="s">
        <v>19695</v>
      </c>
      <c r="Q336" s="337" t="s">
        <v>19695</v>
      </c>
      <c r="R336" s="337" t="s">
        <v>98</v>
      </c>
      <c r="S336" s="337" t="s">
        <v>121</v>
      </c>
      <c r="T336" s="337" t="s">
        <v>5423</v>
      </c>
      <c r="U336" s="337" t="s">
        <v>12878</v>
      </c>
      <c r="V336" s="337">
        <v>8</v>
      </c>
      <c r="W336" s="337" t="s">
        <v>19695</v>
      </c>
      <c r="X336" s="337" t="s">
        <v>19695</v>
      </c>
      <c r="Y336" s="337" t="s">
        <v>19695</v>
      </c>
      <c r="Z336" s="337" t="s">
        <v>1728</v>
      </c>
      <c r="AA336" s="337" t="s">
        <v>717</v>
      </c>
      <c r="AB336" s="337" t="s">
        <v>718</v>
      </c>
      <c r="AC336" s="337" t="s">
        <v>14519</v>
      </c>
    </row>
    <row r="337" spans="1:29" ht="15.8" x14ac:dyDescent="0.25">
      <c r="A337" s="337" t="s">
        <v>1723</v>
      </c>
      <c r="B337" s="337" t="s">
        <v>13328</v>
      </c>
      <c r="C337" s="337" t="s">
        <v>1725</v>
      </c>
      <c r="D337" s="337" t="s">
        <v>1730</v>
      </c>
      <c r="E337" s="337" t="s">
        <v>13329</v>
      </c>
      <c r="F337" s="338">
        <v>44889</v>
      </c>
      <c r="G337" s="337" t="s">
        <v>13330</v>
      </c>
      <c r="H337" s="338">
        <v>44924</v>
      </c>
      <c r="I337" s="337" t="s">
        <v>19695</v>
      </c>
      <c r="J337" s="337" t="s">
        <v>36</v>
      </c>
      <c r="K337" s="337" t="s">
        <v>19695</v>
      </c>
      <c r="L337" s="337" t="s">
        <v>19695</v>
      </c>
      <c r="M337" s="337" t="s">
        <v>19695</v>
      </c>
      <c r="N337" s="337" t="s">
        <v>19695</v>
      </c>
      <c r="O337" s="337" t="s">
        <v>19695</v>
      </c>
      <c r="P337" s="337" t="s">
        <v>19695</v>
      </c>
      <c r="Q337" s="337" t="s">
        <v>19695</v>
      </c>
      <c r="R337" s="337" t="s">
        <v>98</v>
      </c>
      <c r="S337" s="337" t="s">
        <v>121</v>
      </c>
      <c r="T337" s="337" t="s">
        <v>13331</v>
      </c>
      <c r="U337" s="337" t="s">
        <v>8396</v>
      </c>
      <c r="V337" s="337">
        <v>10</v>
      </c>
      <c r="W337" s="337" t="s">
        <v>19695</v>
      </c>
      <c r="X337" s="337" t="s">
        <v>19695</v>
      </c>
      <c r="Y337" s="337" t="s">
        <v>19695</v>
      </c>
      <c r="Z337" s="337" t="s">
        <v>1753</v>
      </c>
      <c r="AA337" s="337" t="s">
        <v>717</v>
      </c>
      <c r="AB337" s="337" t="s">
        <v>718</v>
      </c>
      <c r="AC337" s="337" t="s">
        <v>13332</v>
      </c>
    </row>
    <row r="338" spans="1:29" ht="15.8" x14ac:dyDescent="0.25">
      <c r="A338" s="337" t="s">
        <v>1723</v>
      </c>
      <c r="B338" s="337" t="s">
        <v>12185</v>
      </c>
      <c r="C338" s="337" t="s">
        <v>1821</v>
      </c>
      <c r="D338" s="337" t="s">
        <v>449</v>
      </c>
      <c r="E338" s="337" t="s">
        <v>12186</v>
      </c>
      <c r="F338" s="338">
        <v>44864</v>
      </c>
      <c r="G338" s="337" t="s">
        <v>12187</v>
      </c>
      <c r="H338" s="338">
        <v>44922</v>
      </c>
      <c r="I338" s="337" t="s">
        <v>19695</v>
      </c>
      <c r="J338" s="337" t="s">
        <v>36</v>
      </c>
      <c r="K338" s="337" t="s">
        <v>19695</v>
      </c>
      <c r="L338" s="337" t="s">
        <v>19695</v>
      </c>
      <c r="M338" s="337" t="s">
        <v>19695</v>
      </c>
      <c r="N338" s="337" t="s">
        <v>19695</v>
      </c>
      <c r="O338" s="337" t="s">
        <v>19695</v>
      </c>
      <c r="P338" s="337" t="s">
        <v>19695</v>
      </c>
      <c r="Q338" s="337" t="s">
        <v>19695</v>
      </c>
      <c r="R338" s="337" t="s">
        <v>109</v>
      </c>
      <c r="S338" s="337" t="s">
        <v>4947</v>
      </c>
      <c r="T338" s="337" t="s">
        <v>12188</v>
      </c>
      <c r="U338" s="337" t="s">
        <v>12189</v>
      </c>
      <c r="V338" s="337">
        <v>12</v>
      </c>
      <c r="W338" s="337" t="s">
        <v>19695</v>
      </c>
      <c r="X338" s="337" t="s">
        <v>19695</v>
      </c>
      <c r="Y338" s="337" t="s">
        <v>19695</v>
      </c>
      <c r="Z338" s="337" t="s">
        <v>1728</v>
      </c>
      <c r="AA338" s="337" t="s">
        <v>717</v>
      </c>
      <c r="AB338" s="337" t="s">
        <v>718</v>
      </c>
      <c r="AC338" s="337" t="s">
        <v>14520</v>
      </c>
    </row>
    <row r="339" spans="1:29" ht="15.8" x14ac:dyDescent="0.25">
      <c r="A339" s="337" t="s">
        <v>1723</v>
      </c>
      <c r="B339" s="337" t="s">
        <v>9593</v>
      </c>
      <c r="C339" s="337" t="s">
        <v>1725</v>
      </c>
      <c r="D339" s="337" t="s">
        <v>13527</v>
      </c>
      <c r="E339" s="337" t="s">
        <v>9594</v>
      </c>
      <c r="F339" s="338">
        <v>44891</v>
      </c>
      <c r="G339" s="337" t="s">
        <v>9595</v>
      </c>
      <c r="H339" s="338">
        <v>44916</v>
      </c>
      <c r="I339" s="337" t="s">
        <v>19695</v>
      </c>
      <c r="J339" s="337" t="s">
        <v>36</v>
      </c>
      <c r="K339" s="337" t="s">
        <v>19695</v>
      </c>
      <c r="L339" s="337" t="s">
        <v>19695</v>
      </c>
      <c r="M339" s="337" t="s">
        <v>19695</v>
      </c>
      <c r="N339" s="337" t="s">
        <v>19695</v>
      </c>
      <c r="O339" s="337" t="s">
        <v>19695</v>
      </c>
      <c r="P339" s="337" t="s">
        <v>19695</v>
      </c>
      <c r="Q339" s="337" t="s">
        <v>19695</v>
      </c>
      <c r="R339" s="337" t="s">
        <v>109</v>
      </c>
      <c r="S339" s="337" t="s">
        <v>1122</v>
      </c>
      <c r="T339" s="337" t="s">
        <v>9596</v>
      </c>
      <c r="U339" s="337" t="s">
        <v>9597</v>
      </c>
      <c r="V339" s="337">
        <v>6</v>
      </c>
      <c r="W339" s="337" t="s">
        <v>19695</v>
      </c>
      <c r="X339" s="337" t="s">
        <v>19695</v>
      </c>
      <c r="Y339" s="337" t="s">
        <v>19695</v>
      </c>
      <c r="Z339" s="337" t="s">
        <v>1728</v>
      </c>
      <c r="AA339" s="337" t="s">
        <v>717</v>
      </c>
      <c r="AB339" s="337" t="s">
        <v>718</v>
      </c>
      <c r="AC339" s="337" t="s">
        <v>14512</v>
      </c>
    </row>
    <row r="340" spans="1:29" ht="15.8" x14ac:dyDescent="0.25">
      <c r="A340" s="337" t="s">
        <v>1723</v>
      </c>
      <c r="B340" s="337" t="s">
        <v>13054</v>
      </c>
      <c r="C340" s="337" t="s">
        <v>1821</v>
      </c>
      <c r="D340" s="337" t="s">
        <v>449</v>
      </c>
      <c r="E340" s="337" t="s">
        <v>9120</v>
      </c>
      <c r="F340" s="338">
        <v>44905</v>
      </c>
      <c r="G340" s="337" t="s">
        <v>9595</v>
      </c>
      <c r="H340" s="338">
        <v>44916</v>
      </c>
      <c r="I340" s="337" t="s">
        <v>19695</v>
      </c>
      <c r="J340" s="337" t="s">
        <v>36</v>
      </c>
      <c r="K340" s="337" t="s">
        <v>19695</v>
      </c>
      <c r="L340" s="337" t="s">
        <v>19695</v>
      </c>
      <c r="M340" s="337" t="s">
        <v>19695</v>
      </c>
      <c r="N340" s="337" t="s">
        <v>19695</v>
      </c>
      <c r="O340" s="337" t="s">
        <v>19695</v>
      </c>
      <c r="P340" s="337" t="s">
        <v>19695</v>
      </c>
      <c r="Q340" s="337" t="s">
        <v>19695</v>
      </c>
      <c r="R340" s="337" t="s">
        <v>134</v>
      </c>
      <c r="S340" s="337" t="s">
        <v>1597</v>
      </c>
      <c r="T340" s="337" t="s">
        <v>134</v>
      </c>
      <c r="U340" s="337" t="s">
        <v>13055</v>
      </c>
      <c r="V340" s="337">
        <v>8</v>
      </c>
      <c r="W340" s="337" t="s">
        <v>19695</v>
      </c>
      <c r="X340" s="337" t="s">
        <v>19695</v>
      </c>
      <c r="Y340" s="337" t="s">
        <v>19695</v>
      </c>
      <c r="Z340" s="337" t="s">
        <v>1728</v>
      </c>
      <c r="AA340" s="337" t="s">
        <v>735</v>
      </c>
      <c r="AB340" s="337" t="s">
        <v>718</v>
      </c>
      <c r="AC340" s="337" t="s">
        <v>14518</v>
      </c>
    </row>
    <row r="341" spans="1:29" ht="15.8" x14ac:dyDescent="0.25">
      <c r="A341" s="337" t="s">
        <v>1723</v>
      </c>
      <c r="B341" s="337" t="s">
        <v>12988</v>
      </c>
      <c r="C341" s="337" t="s">
        <v>1821</v>
      </c>
      <c r="D341" s="337" t="s">
        <v>449</v>
      </c>
      <c r="E341" s="337" t="s">
        <v>12976</v>
      </c>
      <c r="F341" s="338">
        <v>44822</v>
      </c>
      <c r="G341" s="337" t="s">
        <v>12989</v>
      </c>
      <c r="H341" s="338">
        <v>44915</v>
      </c>
      <c r="I341" s="337" t="s">
        <v>19695</v>
      </c>
      <c r="J341" s="337" t="s">
        <v>36</v>
      </c>
      <c r="K341" s="337" t="s">
        <v>19695</v>
      </c>
      <c r="L341" s="337" t="s">
        <v>19695</v>
      </c>
      <c r="M341" s="337" t="s">
        <v>19695</v>
      </c>
      <c r="N341" s="337" t="s">
        <v>19695</v>
      </c>
      <c r="O341" s="337" t="s">
        <v>19695</v>
      </c>
      <c r="P341" s="337" t="s">
        <v>19695</v>
      </c>
      <c r="Q341" s="337" t="s">
        <v>19695</v>
      </c>
      <c r="R341" s="337" t="s">
        <v>144</v>
      </c>
      <c r="S341" s="337" t="s">
        <v>97</v>
      </c>
      <c r="T341" s="337" t="s">
        <v>4753</v>
      </c>
      <c r="U341" s="337" t="s">
        <v>7656</v>
      </c>
      <c r="V341" s="337">
        <v>10</v>
      </c>
      <c r="W341" s="337" t="s">
        <v>19695</v>
      </c>
      <c r="X341" s="337" t="s">
        <v>19695</v>
      </c>
      <c r="Y341" s="337" t="s">
        <v>19695</v>
      </c>
      <c r="Z341" s="337" t="s">
        <v>1728</v>
      </c>
      <c r="AA341" s="337" t="s">
        <v>717</v>
      </c>
      <c r="AB341" s="337" t="s">
        <v>718</v>
      </c>
      <c r="AC341" s="337" t="s">
        <v>14515</v>
      </c>
    </row>
    <row r="342" spans="1:29" ht="15.8" x14ac:dyDescent="0.25">
      <c r="A342" s="337" t="s">
        <v>1723</v>
      </c>
      <c r="B342" s="337" t="s">
        <v>12694</v>
      </c>
      <c r="C342" s="337" t="s">
        <v>1821</v>
      </c>
      <c r="D342" s="337" t="s">
        <v>449</v>
      </c>
      <c r="E342" s="337" t="s">
        <v>12695</v>
      </c>
      <c r="F342" s="338">
        <v>44718</v>
      </c>
      <c r="G342" s="337" t="s">
        <v>12690</v>
      </c>
      <c r="H342" s="338">
        <v>44913</v>
      </c>
      <c r="I342" s="337" t="s">
        <v>19695</v>
      </c>
      <c r="J342" s="337" t="s">
        <v>16</v>
      </c>
      <c r="K342" s="337" t="s">
        <v>19695</v>
      </c>
      <c r="L342" s="337" t="s">
        <v>19695</v>
      </c>
      <c r="M342" s="337" t="s">
        <v>19695</v>
      </c>
      <c r="N342" s="337" t="s">
        <v>19695</v>
      </c>
      <c r="O342" s="337" t="s">
        <v>19695</v>
      </c>
      <c r="P342" s="337" t="s">
        <v>19695</v>
      </c>
      <c r="Q342" s="337" t="s">
        <v>19695</v>
      </c>
      <c r="R342" s="337" t="s">
        <v>15</v>
      </c>
      <c r="S342" s="337" t="s">
        <v>1102</v>
      </c>
      <c r="T342" s="337" t="s">
        <v>1105</v>
      </c>
      <c r="U342" s="337" t="s">
        <v>12696</v>
      </c>
      <c r="V342" s="337">
        <v>8</v>
      </c>
      <c r="W342" s="337" t="s">
        <v>19695</v>
      </c>
      <c r="X342" s="337" t="s">
        <v>19695</v>
      </c>
      <c r="Y342" s="337" t="s">
        <v>19695</v>
      </c>
      <c r="Z342" s="337" t="s">
        <v>1728</v>
      </c>
      <c r="AA342" s="337" t="s">
        <v>717</v>
      </c>
      <c r="AB342" s="337" t="s">
        <v>718</v>
      </c>
      <c r="AC342" s="337" t="s">
        <v>14515</v>
      </c>
    </row>
    <row r="343" spans="1:29" ht="15.8" x14ac:dyDescent="0.25">
      <c r="A343" s="337" t="s">
        <v>1723</v>
      </c>
      <c r="B343" s="337" t="s">
        <v>12691</v>
      </c>
      <c r="C343" s="337" t="s">
        <v>1821</v>
      </c>
      <c r="D343" s="337" t="s">
        <v>449</v>
      </c>
      <c r="E343" s="337" t="s">
        <v>12692</v>
      </c>
      <c r="F343" s="338">
        <v>44726</v>
      </c>
      <c r="G343" s="337" t="s">
        <v>12690</v>
      </c>
      <c r="H343" s="338">
        <v>44913</v>
      </c>
      <c r="I343" s="337" t="s">
        <v>19695</v>
      </c>
      <c r="J343" s="337" t="s">
        <v>36</v>
      </c>
      <c r="K343" s="337" t="s">
        <v>19695</v>
      </c>
      <c r="L343" s="337" t="s">
        <v>19695</v>
      </c>
      <c r="M343" s="337" t="s">
        <v>19695</v>
      </c>
      <c r="N343" s="337" t="s">
        <v>19695</v>
      </c>
      <c r="O343" s="337" t="s">
        <v>19695</v>
      </c>
      <c r="P343" s="337" t="s">
        <v>19695</v>
      </c>
      <c r="Q343" s="337" t="s">
        <v>19695</v>
      </c>
      <c r="R343" s="337" t="s">
        <v>15</v>
      </c>
      <c r="S343" s="337" t="s">
        <v>1102</v>
      </c>
      <c r="T343" s="337" t="s">
        <v>1105</v>
      </c>
      <c r="U343" s="337" t="s">
        <v>12693</v>
      </c>
      <c r="V343" s="337">
        <v>8</v>
      </c>
      <c r="W343" s="337" t="s">
        <v>19695</v>
      </c>
      <c r="X343" s="337" t="s">
        <v>19695</v>
      </c>
      <c r="Y343" s="337" t="s">
        <v>19695</v>
      </c>
      <c r="Z343" s="337" t="s">
        <v>1728</v>
      </c>
      <c r="AA343" s="337" t="s">
        <v>717</v>
      </c>
      <c r="AB343" s="337" t="s">
        <v>718</v>
      </c>
      <c r="AC343" s="337" t="s">
        <v>14515</v>
      </c>
    </row>
    <row r="344" spans="1:29" ht="15.8" x14ac:dyDescent="0.25">
      <c r="A344" s="337" t="s">
        <v>1723</v>
      </c>
      <c r="B344" s="337" t="s">
        <v>12688</v>
      </c>
      <c r="C344" s="337" t="s">
        <v>1821</v>
      </c>
      <c r="D344" s="337" t="s">
        <v>449</v>
      </c>
      <c r="E344" s="337" t="s">
        <v>12689</v>
      </c>
      <c r="F344" s="338">
        <v>44649</v>
      </c>
      <c r="G344" s="337" t="s">
        <v>12690</v>
      </c>
      <c r="H344" s="338">
        <v>44913</v>
      </c>
      <c r="I344" s="337" t="s">
        <v>19695</v>
      </c>
      <c r="J344" s="337" t="s">
        <v>36</v>
      </c>
      <c r="K344" s="337" t="s">
        <v>19695</v>
      </c>
      <c r="L344" s="337" t="s">
        <v>19695</v>
      </c>
      <c r="M344" s="337" t="s">
        <v>19695</v>
      </c>
      <c r="N344" s="337" t="s">
        <v>19695</v>
      </c>
      <c r="O344" s="337" t="s">
        <v>19695</v>
      </c>
      <c r="P344" s="337" t="s">
        <v>19695</v>
      </c>
      <c r="Q344" s="337" t="s">
        <v>19695</v>
      </c>
      <c r="R344" s="337" t="s">
        <v>15</v>
      </c>
      <c r="S344" s="337" t="s">
        <v>1102</v>
      </c>
      <c r="T344" s="337" t="s">
        <v>1104</v>
      </c>
      <c r="U344" s="337" t="s">
        <v>1104</v>
      </c>
      <c r="V344" s="337">
        <v>10</v>
      </c>
      <c r="W344" s="337" t="s">
        <v>19695</v>
      </c>
      <c r="X344" s="337" t="s">
        <v>19695</v>
      </c>
      <c r="Y344" s="337" t="s">
        <v>19695</v>
      </c>
      <c r="Z344" s="337" t="s">
        <v>1728</v>
      </c>
      <c r="AA344" s="337" t="s">
        <v>717</v>
      </c>
      <c r="AB344" s="337" t="s">
        <v>718</v>
      </c>
      <c r="AC344" s="337" t="s">
        <v>14515</v>
      </c>
    </row>
    <row r="345" spans="1:29" ht="15.8" x14ac:dyDescent="0.25">
      <c r="A345" s="337" t="s">
        <v>1723</v>
      </c>
      <c r="B345" s="337" t="s">
        <v>14967</v>
      </c>
      <c r="C345" s="337" t="s">
        <v>1725</v>
      </c>
      <c r="D345" s="337" t="s">
        <v>1726</v>
      </c>
      <c r="E345" s="337" t="s">
        <v>12325</v>
      </c>
      <c r="F345" s="338">
        <v>44880</v>
      </c>
      <c r="G345" s="337" t="s">
        <v>12690</v>
      </c>
      <c r="H345" s="338">
        <v>44913</v>
      </c>
      <c r="I345" s="337" t="s">
        <v>19695</v>
      </c>
      <c r="J345" s="337" t="s">
        <v>36</v>
      </c>
      <c r="K345" s="337" t="s">
        <v>19695</v>
      </c>
      <c r="L345" s="337" t="s">
        <v>19695</v>
      </c>
      <c r="M345" s="337" t="s">
        <v>19695</v>
      </c>
      <c r="N345" s="337" t="s">
        <v>19695</v>
      </c>
      <c r="O345" s="337" t="s">
        <v>19695</v>
      </c>
      <c r="P345" s="337" t="s">
        <v>19695</v>
      </c>
      <c r="Q345" s="337" t="s">
        <v>19695</v>
      </c>
      <c r="R345" s="337" t="s">
        <v>52</v>
      </c>
      <c r="S345" s="337" t="s">
        <v>430</v>
      </c>
      <c r="T345" s="337" t="s">
        <v>10043</v>
      </c>
      <c r="U345" s="337" t="s">
        <v>14968</v>
      </c>
      <c r="V345" s="337">
        <v>10</v>
      </c>
      <c r="W345" s="337" t="s">
        <v>19695</v>
      </c>
      <c r="X345" s="337" t="s">
        <v>19695</v>
      </c>
      <c r="Y345" s="337" t="s">
        <v>19695</v>
      </c>
      <c r="Z345" s="337" t="s">
        <v>1728</v>
      </c>
      <c r="AA345" s="337" t="s">
        <v>717</v>
      </c>
      <c r="AB345" s="337" t="s">
        <v>718</v>
      </c>
      <c r="AC345" s="337" t="s">
        <v>14969</v>
      </c>
    </row>
    <row r="346" spans="1:29" ht="15.8" x14ac:dyDescent="0.25">
      <c r="A346" s="337" t="s">
        <v>1723</v>
      </c>
      <c r="B346" s="337" t="s">
        <v>13336</v>
      </c>
      <c r="C346" s="337" t="s">
        <v>1821</v>
      </c>
      <c r="D346" s="337" t="s">
        <v>449</v>
      </c>
      <c r="E346" s="337" t="s">
        <v>13337</v>
      </c>
      <c r="F346" s="338">
        <v>44874</v>
      </c>
      <c r="G346" s="337" t="s">
        <v>12690</v>
      </c>
      <c r="H346" s="338">
        <v>44913</v>
      </c>
      <c r="I346" s="337" t="s">
        <v>19695</v>
      </c>
      <c r="J346" s="337" t="s">
        <v>36</v>
      </c>
      <c r="K346" s="337" t="s">
        <v>19695</v>
      </c>
      <c r="L346" s="337" t="s">
        <v>19695</v>
      </c>
      <c r="M346" s="337" t="s">
        <v>19695</v>
      </c>
      <c r="N346" s="337" t="s">
        <v>19695</v>
      </c>
      <c r="O346" s="337" t="s">
        <v>19695</v>
      </c>
      <c r="P346" s="337" t="s">
        <v>19695</v>
      </c>
      <c r="Q346" s="337" t="s">
        <v>19695</v>
      </c>
      <c r="R346" s="337" t="s">
        <v>98</v>
      </c>
      <c r="S346" s="337" t="s">
        <v>1176</v>
      </c>
      <c r="T346" s="337" t="s">
        <v>429</v>
      </c>
      <c r="U346" s="337" t="s">
        <v>8738</v>
      </c>
      <c r="V346" s="337">
        <v>12</v>
      </c>
      <c r="W346" s="337" t="s">
        <v>19695</v>
      </c>
      <c r="X346" s="337" t="s">
        <v>19695</v>
      </c>
      <c r="Y346" s="337" t="s">
        <v>19695</v>
      </c>
      <c r="Z346" s="337" t="s">
        <v>1753</v>
      </c>
      <c r="AA346" s="337" t="s">
        <v>717</v>
      </c>
      <c r="AB346" s="337" t="s">
        <v>718</v>
      </c>
      <c r="AC346" s="337" t="s">
        <v>13332</v>
      </c>
    </row>
    <row r="347" spans="1:29" ht="15.8" x14ac:dyDescent="0.25">
      <c r="A347" s="337" t="s">
        <v>1723</v>
      </c>
      <c r="B347" s="337" t="s">
        <v>13120</v>
      </c>
      <c r="C347" s="337" t="s">
        <v>1725</v>
      </c>
      <c r="D347" s="337" t="s">
        <v>1730</v>
      </c>
      <c r="E347" s="337" t="s">
        <v>13121</v>
      </c>
      <c r="F347" s="338">
        <v>44899</v>
      </c>
      <c r="G347" s="337" t="s">
        <v>13122</v>
      </c>
      <c r="H347" s="338">
        <v>44912</v>
      </c>
      <c r="I347" s="337" t="s">
        <v>19695</v>
      </c>
      <c r="J347" s="337" t="s">
        <v>36</v>
      </c>
      <c r="K347" s="337" t="s">
        <v>19695</v>
      </c>
      <c r="L347" s="337" t="s">
        <v>19695</v>
      </c>
      <c r="M347" s="337" t="s">
        <v>19695</v>
      </c>
      <c r="N347" s="337" t="s">
        <v>19695</v>
      </c>
      <c r="O347" s="337" t="s">
        <v>19695</v>
      </c>
      <c r="P347" s="337" t="s">
        <v>19695</v>
      </c>
      <c r="Q347" s="337" t="s">
        <v>19695</v>
      </c>
      <c r="R347" s="337" t="s">
        <v>52</v>
      </c>
      <c r="S347" s="337" t="s">
        <v>142</v>
      </c>
      <c r="T347" s="337" t="s">
        <v>13123</v>
      </c>
      <c r="U347" s="337" t="s">
        <v>13124</v>
      </c>
      <c r="V347" s="337">
        <v>6</v>
      </c>
      <c r="W347" s="337" t="s">
        <v>19695</v>
      </c>
      <c r="X347" s="337" t="s">
        <v>19695</v>
      </c>
      <c r="Y347" s="337" t="s">
        <v>19695</v>
      </c>
      <c r="Z347" s="337" t="s">
        <v>1728</v>
      </c>
      <c r="AA347" s="337" t="s">
        <v>735</v>
      </c>
      <c r="AB347" s="337" t="s">
        <v>718</v>
      </c>
      <c r="AC347" s="337" t="s">
        <v>14511</v>
      </c>
    </row>
    <row r="348" spans="1:29" ht="15.8" x14ac:dyDescent="0.25">
      <c r="A348" s="337" t="s">
        <v>1723</v>
      </c>
      <c r="B348" s="337" t="s">
        <v>12178</v>
      </c>
      <c r="C348" s="337" t="s">
        <v>1821</v>
      </c>
      <c r="D348" s="337" t="s">
        <v>449</v>
      </c>
      <c r="E348" s="337" t="s">
        <v>12179</v>
      </c>
      <c r="F348" s="338">
        <v>44875</v>
      </c>
      <c r="G348" s="337" t="s">
        <v>9123</v>
      </c>
      <c r="H348" s="338">
        <v>44910</v>
      </c>
      <c r="I348" s="337" t="s">
        <v>19695</v>
      </c>
      <c r="J348" s="337" t="s">
        <v>36</v>
      </c>
      <c r="K348" s="337" t="s">
        <v>19695</v>
      </c>
      <c r="L348" s="337" t="s">
        <v>19695</v>
      </c>
      <c r="M348" s="337" t="s">
        <v>19695</v>
      </c>
      <c r="N348" s="337" t="s">
        <v>19695</v>
      </c>
      <c r="O348" s="337" t="s">
        <v>19695</v>
      </c>
      <c r="P348" s="337" t="s">
        <v>19695</v>
      </c>
      <c r="Q348" s="337" t="s">
        <v>19695</v>
      </c>
      <c r="R348" s="337" t="s">
        <v>70</v>
      </c>
      <c r="S348" s="337" t="s">
        <v>141</v>
      </c>
      <c r="T348" s="337" t="s">
        <v>12180</v>
      </c>
      <c r="U348" s="337" t="s">
        <v>12181</v>
      </c>
      <c r="V348" s="337">
        <v>10</v>
      </c>
      <c r="W348" s="337" t="s">
        <v>19695</v>
      </c>
      <c r="X348" s="337" t="s">
        <v>19695</v>
      </c>
      <c r="Y348" s="337" t="s">
        <v>19695</v>
      </c>
      <c r="Z348" s="337" t="s">
        <v>1728</v>
      </c>
      <c r="AA348" s="337" t="s">
        <v>735</v>
      </c>
      <c r="AB348" s="337" t="s">
        <v>718</v>
      </c>
      <c r="AC348" s="337" t="s">
        <v>14513</v>
      </c>
    </row>
    <row r="349" spans="1:29" ht="15.8" x14ac:dyDescent="0.25">
      <c r="A349" s="337" t="s">
        <v>1723</v>
      </c>
      <c r="B349" s="337" t="s">
        <v>13338</v>
      </c>
      <c r="C349" s="337" t="s">
        <v>1725</v>
      </c>
      <c r="D349" s="337" t="s">
        <v>1726</v>
      </c>
      <c r="E349" s="337" t="s">
        <v>12321</v>
      </c>
      <c r="F349" s="338">
        <v>44870</v>
      </c>
      <c r="G349" s="337" t="s">
        <v>9123</v>
      </c>
      <c r="H349" s="338">
        <v>44910</v>
      </c>
      <c r="I349" s="337" t="s">
        <v>19695</v>
      </c>
      <c r="J349" s="337" t="s">
        <v>36</v>
      </c>
      <c r="K349" s="337" t="s">
        <v>19695</v>
      </c>
      <c r="L349" s="337" t="s">
        <v>19695</v>
      </c>
      <c r="M349" s="337" t="s">
        <v>19695</v>
      </c>
      <c r="N349" s="337" t="s">
        <v>19695</v>
      </c>
      <c r="O349" s="337" t="s">
        <v>19695</v>
      </c>
      <c r="P349" s="337" t="s">
        <v>19695</v>
      </c>
      <c r="Q349" s="337" t="s">
        <v>19695</v>
      </c>
      <c r="R349" s="337" t="s">
        <v>98</v>
      </c>
      <c r="S349" s="337" t="s">
        <v>1173</v>
      </c>
      <c r="T349" s="337" t="s">
        <v>4373</v>
      </c>
      <c r="U349" s="337" t="s">
        <v>1300</v>
      </c>
      <c r="V349" s="337">
        <v>10</v>
      </c>
      <c r="W349" s="337" t="s">
        <v>19695</v>
      </c>
      <c r="X349" s="337" t="s">
        <v>19695</v>
      </c>
      <c r="Y349" s="337" t="s">
        <v>19695</v>
      </c>
      <c r="Z349" s="337" t="s">
        <v>1728</v>
      </c>
      <c r="AA349" s="337" t="s">
        <v>717</v>
      </c>
      <c r="AB349" s="337" t="s">
        <v>718</v>
      </c>
      <c r="AC349" s="337" t="s">
        <v>13332</v>
      </c>
    </row>
    <row r="350" spans="1:29" ht="15.8" x14ac:dyDescent="0.25">
      <c r="A350" s="337" t="s">
        <v>1723</v>
      </c>
      <c r="B350" s="337" t="s">
        <v>13339</v>
      </c>
      <c r="C350" s="337" t="s">
        <v>1821</v>
      </c>
      <c r="D350" s="337" t="s">
        <v>449</v>
      </c>
      <c r="E350" s="337" t="s">
        <v>9332</v>
      </c>
      <c r="F350" s="338">
        <v>44860</v>
      </c>
      <c r="G350" s="337" t="s">
        <v>13290</v>
      </c>
      <c r="H350" s="338">
        <v>44909</v>
      </c>
      <c r="I350" s="337" t="s">
        <v>19695</v>
      </c>
      <c r="J350" s="337" t="s">
        <v>36</v>
      </c>
      <c r="K350" s="337" t="s">
        <v>19695</v>
      </c>
      <c r="L350" s="337" t="s">
        <v>19695</v>
      </c>
      <c r="M350" s="337" t="s">
        <v>19695</v>
      </c>
      <c r="N350" s="337" t="s">
        <v>19695</v>
      </c>
      <c r="O350" s="337" t="s">
        <v>19695</v>
      </c>
      <c r="P350" s="337" t="s">
        <v>19695</v>
      </c>
      <c r="Q350" s="337" t="s">
        <v>19695</v>
      </c>
      <c r="R350" s="337" t="s">
        <v>98</v>
      </c>
      <c r="S350" s="337" t="s">
        <v>1173</v>
      </c>
      <c r="T350" s="337" t="s">
        <v>13340</v>
      </c>
      <c r="U350" s="337" t="s">
        <v>6876</v>
      </c>
      <c r="V350" s="337">
        <v>12</v>
      </c>
      <c r="W350" s="337" t="s">
        <v>19695</v>
      </c>
      <c r="X350" s="337" t="s">
        <v>19695</v>
      </c>
      <c r="Y350" s="337" t="s">
        <v>19695</v>
      </c>
      <c r="Z350" s="337" t="s">
        <v>1753</v>
      </c>
      <c r="AA350" s="337" t="s">
        <v>717</v>
      </c>
      <c r="AB350" s="337" t="s">
        <v>718</v>
      </c>
      <c r="AC350" s="337" t="s">
        <v>13332</v>
      </c>
    </row>
    <row r="351" spans="1:29" ht="15.8" x14ac:dyDescent="0.25">
      <c r="A351" s="337" t="s">
        <v>1723</v>
      </c>
      <c r="B351" s="337" t="s">
        <v>9118</v>
      </c>
      <c r="C351" s="337" t="s">
        <v>1821</v>
      </c>
      <c r="D351" s="337" t="s">
        <v>449</v>
      </c>
      <c r="E351" s="337" t="s">
        <v>9119</v>
      </c>
      <c r="F351" s="338">
        <v>44846</v>
      </c>
      <c r="G351" s="337" t="s">
        <v>9120</v>
      </c>
      <c r="H351" s="338">
        <v>44905</v>
      </c>
      <c r="I351" s="337" t="s">
        <v>19695</v>
      </c>
      <c r="J351" s="337" t="s">
        <v>36</v>
      </c>
      <c r="K351" s="337" t="s">
        <v>19695</v>
      </c>
      <c r="L351" s="337" t="s">
        <v>19695</v>
      </c>
      <c r="M351" s="337" t="s">
        <v>19695</v>
      </c>
      <c r="N351" s="337" t="s">
        <v>19695</v>
      </c>
      <c r="O351" s="337" t="s">
        <v>19695</v>
      </c>
      <c r="P351" s="337" t="s">
        <v>19695</v>
      </c>
      <c r="Q351" s="337" t="s">
        <v>19695</v>
      </c>
      <c r="R351" s="337" t="s">
        <v>144</v>
      </c>
      <c r="S351" s="337" t="s">
        <v>97</v>
      </c>
      <c r="T351" s="337" t="s">
        <v>6799</v>
      </c>
      <c r="U351" s="337" t="s">
        <v>9121</v>
      </c>
      <c r="V351" s="337">
        <v>10</v>
      </c>
      <c r="W351" s="337" t="s">
        <v>19695</v>
      </c>
      <c r="X351" s="337" t="s">
        <v>19695</v>
      </c>
      <c r="Y351" s="337" t="s">
        <v>19695</v>
      </c>
      <c r="Z351" s="337" t="s">
        <v>1728</v>
      </c>
      <c r="AA351" s="337" t="s">
        <v>717</v>
      </c>
      <c r="AB351" s="337" t="s">
        <v>718</v>
      </c>
      <c r="AC351" s="337" t="s">
        <v>14510</v>
      </c>
    </row>
    <row r="352" spans="1:29" ht="15.8" x14ac:dyDescent="0.25">
      <c r="A352" s="337" t="s">
        <v>1723</v>
      </c>
      <c r="B352" s="337" t="s">
        <v>13334</v>
      </c>
      <c r="C352" s="337" t="s">
        <v>1821</v>
      </c>
      <c r="D352" s="337" t="s">
        <v>449</v>
      </c>
      <c r="E352" s="337" t="s">
        <v>12575</v>
      </c>
      <c r="F352" s="338">
        <v>44858</v>
      </c>
      <c r="G352" s="337" t="s">
        <v>13335</v>
      </c>
      <c r="H352" s="338">
        <v>44898</v>
      </c>
      <c r="I352" s="337" t="s">
        <v>19695</v>
      </c>
      <c r="J352" s="337" t="s">
        <v>36</v>
      </c>
      <c r="K352" s="337" t="s">
        <v>19695</v>
      </c>
      <c r="L352" s="337" t="s">
        <v>19695</v>
      </c>
      <c r="M352" s="337" t="s">
        <v>19695</v>
      </c>
      <c r="N352" s="337" t="s">
        <v>19695</v>
      </c>
      <c r="O352" s="337" t="s">
        <v>19695</v>
      </c>
      <c r="P352" s="337" t="s">
        <v>19695</v>
      </c>
      <c r="Q352" s="337" t="s">
        <v>19695</v>
      </c>
      <c r="R352" s="337" t="s">
        <v>98</v>
      </c>
      <c r="S352" s="337" t="s">
        <v>1176</v>
      </c>
      <c r="T352" s="337" t="s">
        <v>11242</v>
      </c>
      <c r="U352" s="337" t="s">
        <v>6908</v>
      </c>
      <c r="V352" s="337">
        <v>12</v>
      </c>
      <c r="W352" s="337" t="s">
        <v>19695</v>
      </c>
      <c r="X352" s="337" t="s">
        <v>19695</v>
      </c>
      <c r="Y352" s="337" t="s">
        <v>19695</v>
      </c>
      <c r="Z352" s="337" t="s">
        <v>1753</v>
      </c>
      <c r="AA352" s="337" t="s">
        <v>717</v>
      </c>
      <c r="AB352" s="337" t="s">
        <v>718</v>
      </c>
      <c r="AC352" s="337" t="s">
        <v>13332</v>
      </c>
    </row>
    <row r="353" spans="1:29" ht="15.8" x14ac:dyDescent="0.25">
      <c r="A353" s="337" t="s">
        <v>1723</v>
      </c>
      <c r="B353" s="337" t="s">
        <v>12175</v>
      </c>
      <c r="C353" s="337" t="s">
        <v>1821</v>
      </c>
      <c r="D353" s="337" t="s">
        <v>449</v>
      </c>
      <c r="E353" s="337" t="s">
        <v>9328</v>
      </c>
      <c r="F353" s="338">
        <v>44805</v>
      </c>
      <c r="G353" s="337" t="s">
        <v>12176</v>
      </c>
      <c r="H353" s="338">
        <v>44896</v>
      </c>
      <c r="I353" s="337" t="s">
        <v>19695</v>
      </c>
      <c r="J353" s="337" t="s">
        <v>36</v>
      </c>
      <c r="K353" s="337" t="s">
        <v>19695</v>
      </c>
      <c r="L353" s="337" t="s">
        <v>19695</v>
      </c>
      <c r="M353" s="337" t="s">
        <v>19695</v>
      </c>
      <c r="N353" s="337" t="s">
        <v>19695</v>
      </c>
      <c r="O353" s="337" t="s">
        <v>19695</v>
      </c>
      <c r="P353" s="337" t="s">
        <v>19695</v>
      </c>
      <c r="Q353" s="337" t="s">
        <v>19695</v>
      </c>
      <c r="R353" s="337" t="s">
        <v>75</v>
      </c>
      <c r="S353" s="337" t="s">
        <v>5361</v>
      </c>
      <c r="T353" s="337" t="s">
        <v>8580</v>
      </c>
      <c r="U353" s="337" t="s">
        <v>12177</v>
      </c>
      <c r="V353" s="337">
        <v>10</v>
      </c>
      <c r="W353" s="337" t="s">
        <v>19695</v>
      </c>
      <c r="X353" s="337" t="s">
        <v>19695</v>
      </c>
      <c r="Y353" s="337" t="s">
        <v>19695</v>
      </c>
      <c r="Z353" s="337" t="s">
        <v>1728</v>
      </c>
      <c r="AA353" s="337" t="s">
        <v>717</v>
      </c>
      <c r="AB353" s="337" t="s">
        <v>718</v>
      </c>
      <c r="AC353" s="337" t="s">
        <v>14513</v>
      </c>
    </row>
    <row r="354" spans="1:29" ht="15.8" x14ac:dyDescent="0.25">
      <c r="A354" s="337" t="s">
        <v>1723</v>
      </c>
      <c r="B354" s="337" t="s">
        <v>12327</v>
      </c>
      <c r="C354" s="337" t="s">
        <v>1725</v>
      </c>
      <c r="D354" s="337" t="s">
        <v>1730</v>
      </c>
      <c r="E354" s="337" t="s">
        <v>12328</v>
      </c>
      <c r="F354" s="338">
        <v>44845</v>
      </c>
      <c r="G354" s="337" t="s">
        <v>12329</v>
      </c>
      <c r="H354" s="338">
        <v>44895</v>
      </c>
      <c r="I354" s="337" t="s">
        <v>19695</v>
      </c>
      <c r="J354" s="337" t="s">
        <v>36</v>
      </c>
      <c r="K354" s="337" t="s">
        <v>19695</v>
      </c>
      <c r="L354" s="337" t="s">
        <v>19695</v>
      </c>
      <c r="M354" s="337" t="s">
        <v>19695</v>
      </c>
      <c r="N354" s="337" t="s">
        <v>19695</v>
      </c>
      <c r="O354" s="337" t="s">
        <v>19695</v>
      </c>
      <c r="P354" s="337" t="s">
        <v>19695</v>
      </c>
      <c r="Q354" s="337" t="s">
        <v>19695</v>
      </c>
      <c r="R354" s="337" t="s">
        <v>35</v>
      </c>
      <c r="S354" s="337" t="s">
        <v>77</v>
      </c>
      <c r="T354" s="337" t="s">
        <v>1023</v>
      </c>
      <c r="U354" s="337" t="s">
        <v>12330</v>
      </c>
      <c r="V354" s="337">
        <v>8</v>
      </c>
      <c r="W354" s="337" t="s">
        <v>19695</v>
      </c>
      <c r="X354" s="337" t="s">
        <v>19695</v>
      </c>
      <c r="Y354" s="337" t="s">
        <v>19695</v>
      </c>
      <c r="Z354" s="337" t="s">
        <v>1728</v>
      </c>
      <c r="AA354" s="337" t="s">
        <v>717</v>
      </c>
      <c r="AB354" s="337" t="s">
        <v>718</v>
      </c>
      <c r="AC354" s="337" t="s">
        <v>14530</v>
      </c>
    </row>
    <row r="355" spans="1:29" ht="15.8" x14ac:dyDescent="0.25">
      <c r="A355" s="337" t="s">
        <v>1723</v>
      </c>
      <c r="B355" s="337" t="s">
        <v>13333</v>
      </c>
      <c r="C355" s="337" t="s">
        <v>1821</v>
      </c>
      <c r="D355" s="337" t="s">
        <v>449</v>
      </c>
      <c r="E355" s="337" t="s">
        <v>12744</v>
      </c>
      <c r="F355" s="338">
        <v>44855</v>
      </c>
      <c r="G355" s="337" t="s">
        <v>12329</v>
      </c>
      <c r="H355" s="338">
        <v>44895</v>
      </c>
      <c r="I355" s="337" t="s">
        <v>19695</v>
      </c>
      <c r="J355" s="337" t="s">
        <v>16</v>
      </c>
      <c r="K355" s="337" t="s">
        <v>19695</v>
      </c>
      <c r="L355" s="337" t="s">
        <v>19695</v>
      </c>
      <c r="M355" s="337" t="s">
        <v>19695</v>
      </c>
      <c r="N355" s="337" t="s">
        <v>19695</v>
      </c>
      <c r="O355" s="337" t="s">
        <v>19695</v>
      </c>
      <c r="P355" s="337" t="s">
        <v>19695</v>
      </c>
      <c r="Q355" s="337" t="s">
        <v>19695</v>
      </c>
      <c r="R355" s="337" t="s">
        <v>98</v>
      </c>
      <c r="S355" s="337" t="s">
        <v>1176</v>
      </c>
      <c r="T355" s="337" t="s">
        <v>429</v>
      </c>
      <c r="U355" s="337" t="s">
        <v>1375</v>
      </c>
      <c r="V355" s="337">
        <v>12</v>
      </c>
      <c r="W355" s="337" t="s">
        <v>19695</v>
      </c>
      <c r="X355" s="337" t="s">
        <v>19695</v>
      </c>
      <c r="Y355" s="337" t="s">
        <v>19695</v>
      </c>
      <c r="Z355" s="337" t="s">
        <v>1753</v>
      </c>
      <c r="AA355" s="337" t="s">
        <v>717</v>
      </c>
      <c r="AB355" s="337" t="s">
        <v>718</v>
      </c>
      <c r="AC355" s="337" t="s">
        <v>13332</v>
      </c>
    </row>
    <row r="356" spans="1:29" ht="15.8" x14ac:dyDescent="0.25">
      <c r="A356" s="337" t="s">
        <v>1723</v>
      </c>
      <c r="B356" s="337" t="s">
        <v>12750</v>
      </c>
      <c r="C356" s="337" t="s">
        <v>1821</v>
      </c>
      <c r="D356" s="337" t="s">
        <v>449</v>
      </c>
      <c r="E356" s="337" t="s">
        <v>9318</v>
      </c>
      <c r="F356" s="338">
        <v>44558</v>
      </c>
      <c r="G356" s="337" t="s">
        <v>12751</v>
      </c>
      <c r="H356" s="338">
        <v>44890</v>
      </c>
      <c r="I356" s="337" t="s">
        <v>19695</v>
      </c>
      <c r="J356" s="337" t="s">
        <v>36</v>
      </c>
      <c r="K356" s="337" t="s">
        <v>19695</v>
      </c>
      <c r="L356" s="337" t="s">
        <v>19695</v>
      </c>
      <c r="M356" s="337" t="s">
        <v>19695</v>
      </c>
      <c r="N356" s="337" t="s">
        <v>19695</v>
      </c>
      <c r="O356" s="337" t="s">
        <v>19695</v>
      </c>
      <c r="P356" s="337" t="s">
        <v>19695</v>
      </c>
      <c r="Q356" s="337" t="s">
        <v>19695</v>
      </c>
      <c r="R356" s="337" t="s">
        <v>144</v>
      </c>
      <c r="S356" s="337" t="s">
        <v>2124</v>
      </c>
      <c r="T356" s="337" t="s">
        <v>8082</v>
      </c>
      <c r="U356" s="337" t="s">
        <v>12703</v>
      </c>
      <c r="V356" s="337">
        <v>12</v>
      </c>
      <c r="W356" s="337" t="s">
        <v>19695</v>
      </c>
      <c r="X356" s="337" t="s">
        <v>19695</v>
      </c>
      <c r="Y356" s="337" t="s">
        <v>19695</v>
      </c>
      <c r="Z356" s="337" t="s">
        <v>1728</v>
      </c>
      <c r="AA356" s="337" t="s">
        <v>717</v>
      </c>
      <c r="AB356" s="337" t="s">
        <v>718</v>
      </c>
      <c r="AC356" s="337" t="s">
        <v>14509</v>
      </c>
    </row>
    <row r="357" spans="1:29" ht="15.8" x14ac:dyDescent="0.25">
      <c r="A357" s="337" t="s">
        <v>1723</v>
      </c>
      <c r="B357" s="337" t="s">
        <v>13056</v>
      </c>
      <c r="C357" s="337" t="s">
        <v>1821</v>
      </c>
      <c r="D357" s="337" t="s">
        <v>449</v>
      </c>
      <c r="E357" s="337" t="s">
        <v>13012</v>
      </c>
      <c r="F357" s="338">
        <v>44829</v>
      </c>
      <c r="G357" s="337" t="s">
        <v>12751</v>
      </c>
      <c r="H357" s="338">
        <v>44890</v>
      </c>
      <c r="I357" s="337" t="s">
        <v>19695</v>
      </c>
      <c r="J357" s="337" t="s">
        <v>36</v>
      </c>
      <c r="K357" s="337" t="s">
        <v>19695</v>
      </c>
      <c r="L357" s="337" t="s">
        <v>19695</v>
      </c>
      <c r="M357" s="337" t="s">
        <v>19695</v>
      </c>
      <c r="N357" s="337" t="s">
        <v>19695</v>
      </c>
      <c r="O357" s="337" t="s">
        <v>19695</v>
      </c>
      <c r="P357" s="337" t="s">
        <v>19695</v>
      </c>
      <c r="Q357" s="337" t="s">
        <v>19695</v>
      </c>
      <c r="R357" s="337" t="s">
        <v>134</v>
      </c>
      <c r="S357" s="337" t="s">
        <v>1597</v>
      </c>
      <c r="T357" s="337" t="s">
        <v>151</v>
      </c>
      <c r="U357" s="337" t="s">
        <v>6966</v>
      </c>
      <c r="V357" s="337">
        <v>16</v>
      </c>
      <c r="W357" s="337" t="s">
        <v>19695</v>
      </c>
      <c r="X357" s="337" t="s">
        <v>19695</v>
      </c>
      <c r="Y357" s="337" t="s">
        <v>19695</v>
      </c>
      <c r="Z357" s="337" t="s">
        <v>1728</v>
      </c>
      <c r="AA357" s="337" t="s">
        <v>766</v>
      </c>
      <c r="AB357" s="337" t="s">
        <v>718</v>
      </c>
      <c r="AC357" s="337" t="s">
        <v>14526</v>
      </c>
    </row>
    <row r="358" spans="1:29" ht="15.8" x14ac:dyDescent="0.25">
      <c r="A358" s="337" t="s">
        <v>1723</v>
      </c>
      <c r="B358" s="337" t="s">
        <v>12926</v>
      </c>
      <c r="C358" s="337" t="s">
        <v>1821</v>
      </c>
      <c r="D358" s="337" t="s">
        <v>449</v>
      </c>
      <c r="E358" s="337" t="s">
        <v>12927</v>
      </c>
      <c r="F358" s="338">
        <v>44857</v>
      </c>
      <c r="G358" s="337" t="s">
        <v>12928</v>
      </c>
      <c r="H358" s="338">
        <v>44888</v>
      </c>
      <c r="I358" s="337" t="s">
        <v>19695</v>
      </c>
      <c r="J358" s="337" t="s">
        <v>36</v>
      </c>
      <c r="K358" s="337" t="s">
        <v>19695</v>
      </c>
      <c r="L358" s="337" t="s">
        <v>19695</v>
      </c>
      <c r="M358" s="337" t="s">
        <v>19695</v>
      </c>
      <c r="N358" s="337" t="s">
        <v>19695</v>
      </c>
      <c r="O358" s="337" t="s">
        <v>19695</v>
      </c>
      <c r="P358" s="337" t="s">
        <v>19695</v>
      </c>
      <c r="Q358" s="337" t="s">
        <v>19695</v>
      </c>
      <c r="R358" s="337" t="s">
        <v>2955</v>
      </c>
      <c r="S358" s="337" t="s">
        <v>4423</v>
      </c>
      <c r="T358" s="337" t="s">
        <v>4423</v>
      </c>
      <c r="U358" s="337" t="s">
        <v>12929</v>
      </c>
      <c r="V358" s="337">
        <v>12</v>
      </c>
      <c r="W358" s="337" t="s">
        <v>19695</v>
      </c>
      <c r="X358" s="337" t="s">
        <v>19695</v>
      </c>
      <c r="Y358" s="337" t="s">
        <v>19695</v>
      </c>
      <c r="Z358" s="337" t="s">
        <v>1728</v>
      </c>
      <c r="AA358" s="337" t="s">
        <v>735</v>
      </c>
      <c r="AB358" s="337" t="s">
        <v>718</v>
      </c>
      <c r="AC358" s="337" t="s">
        <v>14508</v>
      </c>
    </row>
    <row r="359" spans="1:29" ht="15.8" x14ac:dyDescent="0.25">
      <c r="A359" s="337" t="s">
        <v>1723</v>
      </c>
      <c r="B359" s="337" t="s">
        <v>13099</v>
      </c>
      <c r="C359" s="337" t="s">
        <v>1821</v>
      </c>
      <c r="D359" s="337" t="s">
        <v>449</v>
      </c>
      <c r="E359" s="337" t="s">
        <v>9119</v>
      </c>
      <c r="F359" s="338">
        <v>44846</v>
      </c>
      <c r="G359" s="337" t="s">
        <v>13100</v>
      </c>
      <c r="H359" s="338">
        <v>44887</v>
      </c>
      <c r="I359" s="337" t="s">
        <v>19695</v>
      </c>
      <c r="J359" s="337" t="s">
        <v>16</v>
      </c>
      <c r="K359" s="337" t="s">
        <v>19695</v>
      </c>
      <c r="L359" s="337" t="s">
        <v>19695</v>
      </c>
      <c r="M359" s="337" t="s">
        <v>19695</v>
      </c>
      <c r="N359" s="337" t="s">
        <v>19695</v>
      </c>
      <c r="O359" s="337" t="s">
        <v>19695</v>
      </c>
      <c r="P359" s="337" t="s">
        <v>19695</v>
      </c>
      <c r="Q359" s="337" t="s">
        <v>19695</v>
      </c>
      <c r="R359" s="337" t="s">
        <v>18</v>
      </c>
      <c r="S359" s="337" t="s">
        <v>1038</v>
      </c>
      <c r="T359" s="337" t="s">
        <v>1655</v>
      </c>
      <c r="U359" s="337" t="s">
        <v>13101</v>
      </c>
      <c r="V359" s="337">
        <v>8</v>
      </c>
      <c r="W359" s="337" t="s">
        <v>19695</v>
      </c>
      <c r="X359" s="337" t="s">
        <v>19695</v>
      </c>
      <c r="Y359" s="337" t="s">
        <v>19695</v>
      </c>
      <c r="Z359" s="337" t="s">
        <v>1728</v>
      </c>
      <c r="AA359" s="337" t="s">
        <v>735</v>
      </c>
      <c r="AB359" s="337" t="s">
        <v>718</v>
      </c>
      <c r="AC359" s="337" t="s">
        <v>14510</v>
      </c>
    </row>
    <row r="360" spans="1:29" ht="15.8" x14ac:dyDescent="0.25">
      <c r="A360" s="337" t="s">
        <v>1723</v>
      </c>
      <c r="B360" s="337" t="s">
        <v>12986</v>
      </c>
      <c r="C360" s="337" t="s">
        <v>1821</v>
      </c>
      <c r="D360" s="337" t="s">
        <v>449</v>
      </c>
      <c r="E360" s="337" t="s">
        <v>12382</v>
      </c>
      <c r="F360" s="338">
        <v>44823</v>
      </c>
      <c r="G360" s="337" t="s">
        <v>12987</v>
      </c>
      <c r="H360" s="338">
        <v>44886</v>
      </c>
      <c r="I360" s="337" t="s">
        <v>19695</v>
      </c>
      <c r="J360" s="337" t="s">
        <v>36</v>
      </c>
      <c r="K360" s="337" t="s">
        <v>19695</v>
      </c>
      <c r="L360" s="337" t="s">
        <v>19695</v>
      </c>
      <c r="M360" s="337" t="s">
        <v>19695</v>
      </c>
      <c r="N360" s="337" t="s">
        <v>19695</v>
      </c>
      <c r="O360" s="337" t="s">
        <v>19695</v>
      </c>
      <c r="P360" s="337" t="s">
        <v>19695</v>
      </c>
      <c r="Q360" s="337" t="s">
        <v>19695</v>
      </c>
      <c r="R360" s="337" t="s">
        <v>144</v>
      </c>
      <c r="S360" s="337" t="s">
        <v>97</v>
      </c>
      <c r="T360" s="337" t="s">
        <v>6802</v>
      </c>
      <c r="U360" s="337" t="s">
        <v>4043</v>
      </c>
      <c r="V360" s="337">
        <v>10</v>
      </c>
      <c r="W360" s="337" t="s">
        <v>19695</v>
      </c>
      <c r="X360" s="337" t="s">
        <v>19695</v>
      </c>
      <c r="Y360" s="337" t="s">
        <v>19695</v>
      </c>
      <c r="Z360" s="337" t="s">
        <v>1728</v>
      </c>
      <c r="AA360" s="337" t="s">
        <v>717</v>
      </c>
      <c r="AB360" s="337" t="s">
        <v>718</v>
      </c>
      <c r="AC360" s="337" t="s">
        <v>14509</v>
      </c>
    </row>
    <row r="361" spans="1:29" ht="15.8" x14ac:dyDescent="0.25">
      <c r="A361" s="337" t="s">
        <v>1723</v>
      </c>
      <c r="B361" s="337" t="s">
        <v>13324</v>
      </c>
      <c r="C361" s="337" t="s">
        <v>1821</v>
      </c>
      <c r="D361" s="337" t="s">
        <v>449</v>
      </c>
      <c r="E361" s="337" t="s">
        <v>12171</v>
      </c>
      <c r="F361" s="338">
        <v>44783</v>
      </c>
      <c r="G361" s="337" t="s">
        <v>13325</v>
      </c>
      <c r="H361" s="338">
        <v>44885</v>
      </c>
      <c r="I361" s="337" t="s">
        <v>19695</v>
      </c>
      <c r="J361" s="337" t="s">
        <v>36</v>
      </c>
      <c r="K361" s="337" t="s">
        <v>19695</v>
      </c>
      <c r="L361" s="337" t="s">
        <v>19695</v>
      </c>
      <c r="M361" s="337" t="s">
        <v>19695</v>
      </c>
      <c r="N361" s="337" t="s">
        <v>19695</v>
      </c>
      <c r="O361" s="337" t="s">
        <v>19695</v>
      </c>
      <c r="P361" s="337" t="s">
        <v>19695</v>
      </c>
      <c r="Q361" s="337" t="s">
        <v>19695</v>
      </c>
      <c r="R361" s="337" t="s">
        <v>75</v>
      </c>
      <c r="S361" s="337" t="s">
        <v>83</v>
      </c>
      <c r="T361" s="337" t="s">
        <v>464</v>
      </c>
      <c r="U361" s="337" t="s">
        <v>13326</v>
      </c>
      <c r="V361" s="337">
        <v>10</v>
      </c>
      <c r="W361" s="337" t="s">
        <v>19695</v>
      </c>
      <c r="X361" s="337" t="s">
        <v>19695</v>
      </c>
      <c r="Y361" s="337" t="s">
        <v>19695</v>
      </c>
      <c r="Z361" s="337" t="s">
        <v>1728</v>
      </c>
      <c r="AA361" s="337" t="s">
        <v>735</v>
      </c>
      <c r="AB361" s="337" t="s">
        <v>718</v>
      </c>
      <c r="AC361" s="337" t="s">
        <v>13327</v>
      </c>
    </row>
    <row r="362" spans="1:29" ht="15.8" x14ac:dyDescent="0.25">
      <c r="A362" s="337" t="s">
        <v>1723</v>
      </c>
      <c r="B362" s="337" t="s">
        <v>12981</v>
      </c>
      <c r="C362" s="337" t="s">
        <v>1821</v>
      </c>
      <c r="D362" s="337" t="s">
        <v>449</v>
      </c>
      <c r="E362" s="337" t="s">
        <v>12976</v>
      </c>
      <c r="F362" s="338">
        <v>44822</v>
      </c>
      <c r="G362" s="337" t="s">
        <v>12876</v>
      </c>
      <c r="H362" s="338">
        <v>44884</v>
      </c>
      <c r="I362" s="337" t="s">
        <v>19695</v>
      </c>
      <c r="J362" s="337" t="s">
        <v>16</v>
      </c>
      <c r="K362" s="337" t="s">
        <v>19695</v>
      </c>
      <c r="L362" s="337" t="s">
        <v>19695</v>
      </c>
      <c r="M362" s="337" t="s">
        <v>19695</v>
      </c>
      <c r="N362" s="337" t="s">
        <v>19695</v>
      </c>
      <c r="O362" s="337" t="s">
        <v>19695</v>
      </c>
      <c r="P362" s="337" t="s">
        <v>19695</v>
      </c>
      <c r="Q362" s="337" t="s">
        <v>19695</v>
      </c>
      <c r="R362" s="337" t="s">
        <v>18</v>
      </c>
      <c r="S362" s="337" t="s">
        <v>1050</v>
      </c>
      <c r="T362" s="337" t="s">
        <v>143</v>
      </c>
      <c r="U362" s="337" t="s">
        <v>12982</v>
      </c>
      <c r="V362" s="337">
        <v>6</v>
      </c>
      <c r="W362" s="337" t="s">
        <v>19695</v>
      </c>
      <c r="X362" s="337" t="s">
        <v>19695</v>
      </c>
      <c r="Y362" s="337" t="s">
        <v>19695</v>
      </c>
      <c r="Z362" s="337" t="s">
        <v>1728</v>
      </c>
      <c r="AA362" s="337" t="s">
        <v>1047</v>
      </c>
      <c r="AB362" s="337" t="s">
        <v>854</v>
      </c>
      <c r="AC362" s="337" t="s">
        <v>14509</v>
      </c>
    </row>
    <row r="363" spans="1:29" ht="15.8" x14ac:dyDescent="0.25">
      <c r="A363" s="337" t="s">
        <v>1723</v>
      </c>
      <c r="B363" s="337" t="s">
        <v>12983</v>
      </c>
      <c r="C363" s="337" t="s">
        <v>1821</v>
      </c>
      <c r="D363" s="337" t="s">
        <v>449</v>
      </c>
      <c r="E363" s="337" t="s">
        <v>12976</v>
      </c>
      <c r="F363" s="338">
        <v>44822</v>
      </c>
      <c r="G363" s="337" t="s">
        <v>12876</v>
      </c>
      <c r="H363" s="338">
        <v>44884</v>
      </c>
      <c r="I363" s="337" t="s">
        <v>19695</v>
      </c>
      <c r="J363" s="337" t="s">
        <v>16</v>
      </c>
      <c r="K363" s="337" t="s">
        <v>19695</v>
      </c>
      <c r="L363" s="337" t="s">
        <v>19695</v>
      </c>
      <c r="M363" s="337" t="s">
        <v>19695</v>
      </c>
      <c r="N363" s="337" t="s">
        <v>19695</v>
      </c>
      <c r="O363" s="337" t="s">
        <v>19695</v>
      </c>
      <c r="P363" s="337" t="s">
        <v>19695</v>
      </c>
      <c r="Q363" s="337" t="s">
        <v>19695</v>
      </c>
      <c r="R363" s="337" t="s">
        <v>18</v>
      </c>
      <c r="S363" s="337" t="s">
        <v>1050</v>
      </c>
      <c r="T363" s="337" t="s">
        <v>1050</v>
      </c>
      <c r="U363" s="337" t="s">
        <v>12984</v>
      </c>
      <c r="V363" s="337">
        <v>6</v>
      </c>
      <c r="W363" s="337" t="s">
        <v>19695</v>
      </c>
      <c r="X363" s="337" t="s">
        <v>19695</v>
      </c>
      <c r="Y363" s="337" t="s">
        <v>19695</v>
      </c>
      <c r="Z363" s="337" t="s">
        <v>1728</v>
      </c>
      <c r="AA363" s="337" t="s">
        <v>1047</v>
      </c>
      <c r="AB363" s="337" t="s">
        <v>854</v>
      </c>
      <c r="AC363" s="337" t="s">
        <v>14509</v>
      </c>
    </row>
    <row r="364" spans="1:29" ht="15.8" x14ac:dyDescent="0.25">
      <c r="A364" s="337" t="s">
        <v>1723</v>
      </c>
      <c r="B364" s="337" t="s">
        <v>13095</v>
      </c>
      <c r="C364" s="337" t="s">
        <v>1821</v>
      </c>
      <c r="D364" s="337" t="s">
        <v>449</v>
      </c>
      <c r="E364" s="337" t="s">
        <v>12574</v>
      </c>
      <c r="F364" s="338">
        <v>44836</v>
      </c>
      <c r="G364" s="337" t="s">
        <v>13096</v>
      </c>
      <c r="H364" s="338">
        <v>44883</v>
      </c>
      <c r="I364" s="337" t="s">
        <v>19695</v>
      </c>
      <c r="J364" s="337" t="s">
        <v>16</v>
      </c>
      <c r="K364" s="337" t="s">
        <v>19695</v>
      </c>
      <c r="L364" s="337" t="s">
        <v>19695</v>
      </c>
      <c r="M364" s="337" t="s">
        <v>19695</v>
      </c>
      <c r="N364" s="337" t="s">
        <v>19695</v>
      </c>
      <c r="O364" s="337" t="s">
        <v>19695</v>
      </c>
      <c r="P364" s="337" t="s">
        <v>19695</v>
      </c>
      <c r="Q364" s="337" t="s">
        <v>19695</v>
      </c>
      <c r="R364" s="337" t="s">
        <v>18</v>
      </c>
      <c r="S364" s="337" t="s">
        <v>1033</v>
      </c>
      <c r="T364" s="337" t="s">
        <v>1033</v>
      </c>
      <c r="U364" s="337" t="s">
        <v>2089</v>
      </c>
      <c r="V364" s="337">
        <v>10</v>
      </c>
      <c r="W364" s="337" t="s">
        <v>19695</v>
      </c>
      <c r="X364" s="337" t="s">
        <v>19695</v>
      </c>
      <c r="Y364" s="337" t="s">
        <v>19695</v>
      </c>
      <c r="Z364" s="337" t="s">
        <v>1728</v>
      </c>
      <c r="AA364" s="337" t="s">
        <v>735</v>
      </c>
      <c r="AB364" s="337" t="s">
        <v>718</v>
      </c>
      <c r="AC364" s="337" t="s">
        <v>14514</v>
      </c>
    </row>
    <row r="365" spans="1:29" ht="15.8" x14ac:dyDescent="0.25">
      <c r="A365" s="337" t="s">
        <v>1723</v>
      </c>
      <c r="B365" s="337" t="s">
        <v>14942</v>
      </c>
      <c r="C365" s="337" t="s">
        <v>1821</v>
      </c>
      <c r="D365" s="337" t="s">
        <v>449</v>
      </c>
      <c r="E365" s="337" t="s">
        <v>13131</v>
      </c>
      <c r="F365" s="338">
        <v>44763</v>
      </c>
      <c r="G365" s="337" t="s">
        <v>13096</v>
      </c>
      <c r="H365" s="338">
        <v>44883</v>
      </c>
      <c r="I365" s="337" t="s">
        <v>19695</v>
      </c>
      <c r="J365" s="337" t="s">
        <v>16</v>
      </c>
      <c r="K365" s="337" t="s">
        <v>19695</v>
      </c>
      <c r="L365" s="337" t="s">
        <v>19695</v>
      </c>
      <c r="M365" s="337" t="s">
        <v>19695</v>
      </c>
      <c r="N365" s="337" t="s">
        <v>19695</v>
      </c>
      <c r="O365" s="337" t="s">
        <v>19695</v>
      </c>
      <c r="P365" s="337" t="s">
        <v>19695</v>
      </c>
      <c r="Q365" s="337" t="s">
        <v>19695</v>
      </c>
      <c r="R365" s="337" t="s">
        <v>112</v>
      </c>
      <c r="S365" s="337" t="s">
        <v>452</v>
      </c>
      <c r="T365" s="337" t="s">
        <v>452</v>
      </c>
      <c r="U365" s="337" t="s">
        <v>14943</v>
      </c>
      <c r="V365" s="337">
        <v>10</v>
      </c>
      <c r="W365" s="337" t="s">
        <v>19695</v>
      </c>
      <c r="X365" s="337" t="s">
        <v>19695</v>
      </c>
      <c r="Y365" s="337" t="s">
        <v>19695</v>
      </c>
      <c r="Z365" s="337" t="s">
        <v>1728</v>
      </c>
      <c r="AA365" s="337" t="s">
        <v>735</v>
      </c>
      <c r="AB365" s="337" t="s">
        <v>718</v>
      </c>
      <c r="AC365" s="337" t="s">
        <v>14935</v>
      </c>
    </row>
    <row r="366" spans="1:29" ht="15.8" x14ac:dyDescent="0.25">
      <c r="A366" s="337" t="s">
        <v>1723</v>
      </c>
      <c r="B366" s="337" t="s">
        <v>1848</v>
      </c>
      <c r="C366" s="337" t="s">
        <v>1725</v>
      </c>
      <c r="D366" s="337" t="s">
        <v>1730</v>
      </c>
      <c r="E366" s="337" t="s">
        <v>1849</v>
      </c>
      <c r="F366" s="338">
        <v>44788</v>
      </c>
      <c r="G366" s="337" t="s">
        <v>1850</v>
      </c>
      <c r="H366" s="338">
        <v>44882</v>
      </c>
      <c r="I366" s="337" t="s">
        <v>19695</v>
      </c>
      <c r="J366" s="337" t="s">
        <v>16</v>
      </c>
      <c r="K366" s="337" t="s">
        <v>19695</v>
      </c>
      <c r="L366" s="337" t="s">
        <v>19695</v>
      </c>
      <c r="M366" s="337" t="s">
        <v>19695</v>
      </c>
      <c r="N366" s="337" t="s">
        <v>19695</v>
      </c>
      <c r="O366" s="337" t="s">
        <v>19695</v>
      </c>
      <c r="P366" s="337" t="s">
        <v>19695</v>
      </c>
      <c r="Q366" s="337" t="s">
        <v>19695</v>
      </c>
      <c r="R366" s="337" t="s">
        <v>1220</v>
      </c>
      <c r="S366" s="337" t="s">
        <v>108</v>
      </c>
      <c r="T366" s="337" t="s">
        <v>1851</v>
      </c>
      <c r="U366" s="337" t="s">
        <v>1852</v>
      </c>
      <c r="V366" s="337">
        <v>8</v>
      </c>
      <c r="W366" s="337" t="s">
        <v>19695</v>
      </c>
      <c r="X366" s="337" t="s">
        <v>19695</v>
      </c>
      <c r="Y366" s="337" t="s">
        <v>19695</v>
      </c>
      <c r="Z366" s="337" t="s">
        <v>1728</v>
      </c>
      <c r="AA366" s="337" t="s">
        <v>735</v>
      </c>
      <c r="AB366" s="337" t="s">
        <v>718</v>
      </c>
      <c r="AC366" s="337" t="s">
        <v>14506</v>
      </c>
    </row>
    <row r="367" spans="1:29" ht="15.8" x14ac:dyDescent="0.25">
      <c r="A367" s="337" t="s">
        <v>1723</v>
      </c>
      <c r="B367" s="337" t="s">
        <v>12975</v>
      </c>
      <c r="C367" s="337" t="s">
        <v>1821</v>
      </c>
      <c r="D367" s="337" t="s">
        <v>449</v>
      </c>
      <c r="E367" s="337" t="s">
        <v>12976</v>
      </c>
      <c r="F367" s="338">
        <v>44822</v>
      </c>
      <c r="G367" s="337" t="s">
        <v>1850</v>
      </c>
      <c r="H367" s="338">
        <v>44882</v>
      </c>
      <c r="I367" s="337" t="s">
        <v>19695</v>
      </c>
      <c r="J367" s="337" t="s">
        <v>36</v>
      </c>
      <c r="K367" s="337" t="s">
        <v>19695</v>
      </c>
      <c r="L367" s="337" t="s">
        <v>19695</v>
      </c>
      <c r="M367" s="337" t="s">
        <v>19695</v>
      </c>
      <c r="N367" s="337" t="s">
        <v>19695</v>
      </c>
      <c r="O367" s="337" t="s">
        <v>19695</v>
      </c>
      <c r="P367" s="337" t="s">
        <v>19695</v>
      </c>
      <c r="Q367" s="337" t="s">
        <v>19695</v>
      </c>
      <c r="R367" s="337" t="s">
        <v>18</v>
      </c>
      <c r="S367" s="337" t="s">
        <v>1050</v>
      </c>
      <c r="T367" s="337" t="s">
        <v>143</v>
      </c>
      <c r="U367" s="337" t="s">
        <v>1648</v>
      </c>
      <c r="V367" s="337">
        <v>6</v>
      </c>
      <c r="W367" s="337" t="s">
        <v>19695</v>
      </c>
      <c r="X367" s="337" t="s">
        <v>19695</v>
      </c>
      <c r="Y367" s="337" t="s">
        <v>19695</v>
      </c>
      <c r="Z367" s="337" t="s">
        <v>1728</v>
      </c>
      <c r="AA367" s="337" t="s">
        <v>1047</v>
      </c>
      <c r="AB367" s="337" t="s">
        <v>854</v>
      </c>
      <c r="AC367" s="337" t="s">
        <v>14509</v>
      </c>
    </row>
    <row r="368" spans="1:29" ht="15.8" x14ac:dyDescent="0.25">
      <c r="A368" s="337" t="s">
        <v>1723</v>
      </c>
      <c r="B368" s="337" t="s">
        <v>12977</v>
      </c>
      <c r="C368" s="337" t="s">
        <v>1821</v>
      </c>
      <c r="D368" s="337" t="s">
        <v>449</v>
      </c>
      <c r="E368" s="337" t="s">
        <v>12976</v>
      </c>
      <c r="F368" s="338">
        <v>44822</v>
      </c>
      <c r="G368" s="337" t="s">
        <v>1850</v>
      </c>
      <c r="H368" s="338">
        <v>44882</v>
      </c>
      <c r="I368" s="337" t="s">
        <v>19695</v>
      </c>
      <c r="J368" s="337" t="s">
        <v>16</v>
      </c>
      <c r="K368" s="337" t="s">
        <v>19695</v>
      </c>
      <c r="L368" s="337" t="s">
        <v>19695</v>
      </c>
      <c r="M368" s="337" t="s">
        <v>19695</v>
      </c>
      <c r="N368" s="337" t="s">
        <v>19695</v>
      </c>
      <c r="O368" s="337" t="s">
        <v>19695</v>
      </c>
      <c r="P368" s="337" t="s">
        <v>19695</v>
      </c>
      <c r="Q368" s="337" t="s">
        <v>19695</v>
      </c>
      <c r="R368" s="337" t="s">
        <v>18</v>
      </c>
      <c r="S368" s="337" t="s">
        <v>1050</v>
      </c>
      <c r="T368" s="337" t="s">
        <v>143</v>
      </c>
      <c r="U368" s="337" t="s">
        <v>1648</v>
      </c>
      <c r="V368" s="337">
        <v>6</v>
      </c>
      <c r="W368" s="337" t="s">
        <v>19695</v>
      </c>
      <c r="X368" s="337" t="s">
        <v>19695</v>
      </c>
      <c r="Y368" s="337" t="s">
        <v>19695</v>
      </c>
      <c r="Z368" s="337" t="s">
        <v>1728</v>
      </c>
      <c r="AA368" s="337" t="s">
        <v>1047</v>
      </c>
      <c r="AB368" s="337" t="s">
        <v>854</v>
      </c>
      <c r="AC368" s="337" t="s">
        <v>14509</v>
      </c>
    </row>
    <row r="369" spans="1:29" ht="15.8" x14ac:dyDescent="0.25">
      <c r="A369" s="337" t="s">
        <v>1723</v>
      </c>
      <c r="B369" s="337" t="s">
        <v>12978</v>
      </c>
      <c r="C369" s="337" t="s">
        <v>1821</v>
      </c>
      <c r="D369" s="337" t="s">
        <v>449</v>
      </c>
      <c r="E369" s="337" t="s">
        <v>12976</v>
      </c>
      <c r="F369" s="338">
        <v>44822</v>
      </c>
      <c r="G369" s="337" t="s">
        <v>1850</v>
      </c>
      <c r="H369" s="338">
        <v>44882</v>
      </c>
      <c r="I369" s="337" t="s">
        <v>19695</v>
      </c>
      <c r="J369" s="337" t="s">
        <v>16</v>
      </c>
      <c r="K369" s="337" t="s">
        <v>19695</v>
      </c>
      <c r="L369" s="337" t="s">
        <v>19695</v>
      </c>
      <c r="M369" s="337" t="s">
        <v>19695</v>
      </c>
      <c r="N369" s="337" t="s">
        <v>19695</v>
      </c>
      <c r="O369" s="337" t="s">
        <v>19695</v>
      </c>
      <c r="P369" s="337" t="s">
        <v>19695</v>
      </c>
      <c r="Q369" s="337" t="s">
        <v>19695</v>
      </c>
      <c r="R369" s="337" t="s">
        <v>18</v>
      </c>
      <c r="S369" s="337" t="s">
        <v>1050</v>
      </c>
      <c r="T369" s="337" t="s">
        <v>12979</v>
      </c>
      <c r="U369" s="337" t="s">
        <v>12980</v>
      </c>
      <c r="V369" s="337">
        <v>6</v>
      </c>
      <c r="W369" s="337" t="s">
        <v>19695</v>
      </c>
      <c r="X369" s="337" t="s">
        <v>19695</v>
      </c>
      <c r="Y369" s="337" t="s">
        <v>19695</v>
      </c>
      <c r="Z369" s="337" t="s">
        <v>1728</v>
      </c>
      <c r="AA369" s="337" t="s">
        <v>1047</v>
      </c>
      <c r="AB369" s="337" t="s">
        <v>854</v>
      </c>
      <c r="AC369" s="337" t="s">
        <v>14509</v>
      </c>
    </row>
    <row r="370" spans="1:29" ht="15.8" x14ac:dyDescent="0.25">
      <c r="A370" s="337" t="s">
        <v>1723</v>
      </c>
      <c r="B370" s="337" t="s">
        <v>12985</v>
      </c>
      <c r="C370" s="337" t="s">
        <v>1821</v>
      </c>
      <c r="D370" s="337" t="s">
        <v>449</v>
      </c>
      <c r="E370" s="337" t="s">
        <v>12571</v>
      </c>
      <c r="F370" s="338">
        <v>44813</v>
      </c>
      <c r="G370" s="337" t="s">
        <v>1850</v>
      </c>
      <c r="H370" s="338">
        <v>44882</v>
      </c>
      <c r="I370" s="337" t="s">
        <v>19695</v>
      </c>
      <c r="J370" s="337" t="s">
        <v>16</v>
      </c>
      <c r="K370" s="337" t="s">
        <v>19695</v>
      </c>
      <c r="L370" s="337" t="s">
        <v>19695</v>
      </c>
      <c r="M370" s="337" t="s">
        <v>19695</v>
      </c>
      <c r="N370" s="337" t="s">
        <v>19695</v>
      </c>
      <c r="O370" s="337" t="s">
        <v>19695</v>
      </c>
      <c r="P370" s="337" t="s">
        <v>19695</v>
      </c>
      <c r="Q370" s="337" t="s">
        <v>19695</v>
      </c>
      <c r="R370" s="337" t="s">
        <v>18</v>
      </c>
      <c r="S370" s="337" t="s">
        <v>1050</v>
      </c>
      <c r="T370" s="337" t="s">
        <v>3522</v>
      </c>
      <c r="U370" s="337" t="s">
        <v>383</v>
      </c>
      <c r="V370" s="337">
        <v>6</v>
      </c>
      <c r="W370" s="337" t="s">
        <v>19695</v>
      </c>
      <c r="X370" s="337" t="s">
        <v>19695</v>
      </c>
      <c r="Y370" s="337" t="s">
        <v>19695</v>
      </c>
      <c r="Z370" s="337" t="s">
        <v>1728</v>
      </c>
      <c r="AA370" s="337" t="s">
        <v>1047</v>
      </c>
      <c r="AB370" s="337" t="s">
        <v>854</v>
      </c>
      <c r="AC370" s="337" t="s">
        <v>14510</v>
      </c>
    </row>
    <row r="371" spans="1:29" ht="15.8" x14ac:dyDescent="0.25">
      <c r="A371" s="337" t="s">
        <v>1723</v>
      </c>
      <c r="B371" s="337" t="s">
        <v>12974</v>
      </c>
      <c r="C371" s="337" t="s">
        <v>1821</v>
      </c>
      <c r="D371" s="337" t="s">
        <v>449</v>
      </c>
      <c r="E371" s="337" t="s">
        <v>12957</v>
      </c>
      <c r="F371" s="338">
        <v>44817</v>
      </c>
      <c r="G371" s="337" t="s">
        <v>1850</v>
      </c>
      <c r="H371" s="338">
        <v>44882</v>
      </c>
      <c r="I371" s="337" t="s">
        <v>19695</v>
      </c>
      <c r="J371" s="337" t="s">
        <v>16</v>
      </c>
      <c r="K371" s="337" t="s">
        <v>19695</v>
      </c>
      <c r="L371" s="337" t="s">
        <v>19695</v>
      </c>
      <c r="M371" s="337" t="s">
        <v>19695</v>
      </c>
      <c r="N371" s="337" t="s">
        <v>19695</v>
      </c>
      <c r="O371" s="337" t="s">
        <v>19695</v>
      </c>
      <c r="P371" s="337" t="s">
        <v>19695</v>
      </c>
      <c r="Q371" s="337" t="s">
        <v>19695</v>
      </c>
      <c r="R371" s="337" t="s">
        <v>18</v>
      </c>
      <c r="S371" s="337" t="s">
        <v>1050</v>
      </c>
      <c r="T371" s="337" t="s">
        <v>143</v>
      </c>
      <c r="U371" s="337" t="s">
        <v>1050</v>
      </c>
      <c r="V371" s="337">
        <v>6</v>
      </c>
      <c r="W371" s="337" t="s">
        <v>19695</v>
      </c>
      <c r="X371" s="337" t="s">
        <v>19695</v>
      </c>
      <c r="Y371" s="337" t="s">
        <v>19695</v>
      </c>
      <c r="Z371" s="337" t="s">
        <v>1728</v>
      </c>
      <c r="AA371" s="337" t="s">
        <v>1047</v>
      </c>
      <c r="AB371" s="337" t="s">
        <v>854</v>
      </c>
      <c r="AC371" s="337" t="s">
        <v>14510</v>
      </c>
    </row>
    <row r="372" spans="1:29" ht="15.8" x14ac:dyDescent="0.25">
      <c r="A372" s="337" t="s">
        <v>1723</v>
      </c>
      <c r="B372" s="337" t="s">
        <v>14537</v>
      </c>
      <c r="C372" s="337" t="s">
        <v>1725</v>
      </c>
      <c r="D372" s="337" t="s">
        <v>13527</v>
      </c>
      <c r="E372" s="337" t="s">
        <v>13042</v>
      </c>
      <c r="F372" s="338">
        <v>44757</v>
      </c>
      <c r="G372" s="337" t="s">
        <v>12325</v>
      </c>
      <c r="H372" s="338">
        <v>44880</v>
      </c>
      <c r="I372" s="337" t="s">
        <v>19695</v>
      </c>
      <c r="J372" s="337" t="s">
        <v>16</v>
      </c>
      <c r="K372" s="337" t="s">
        <v>19695</v>
      </c>
      <c r="L372" s="337" t="s">
        <v>19695</v>
      </c>
      <c r="M372" s="337" t="s">
        <v>19695</v>
      </c>
      <c r="N372" s="337" t="s">
        <v>19695</v>
      </c>
      <c r="O372" s="337" t="s">
        <v>19695</v>
      </c>
      <c r="P372" s="337" t="s">
        <v>19695</v>
      </c>
      <c r="Q372" s="337" t="s">
        <v>19695</v>
      </c>
      <c r="R372" s="337" t="s">
        <v>52</v>
      </c>
      <c r="S372" s="337" t="s">
        <v>69</v>
      </c>
      <c r="T372" s="337" t="s">
        <v>1663</v>
      </c>
      <c r="U372" s="337" t="s">
        <v>3182</v>
      </c>
      <c r="V372" s="337">
        <v>10</v>
      </c>
      <c r="W372" s="337" t="s">
        <v>19695</v>
      </c>
      <c r="X372" s="337" t="s">
        <v>19695</v>
      </c>
      <c r="Y372" s="337" t="s">
        <v>19695</v>
      </c>
      <c r="Z372" s="337" t="s">
        <v>1728</v>
      </c>
      <c r="AA372" s="337" t="s">
        <v>735</v>
      </c>
      <c r="AB372" s="337" t="s">
        <v>718</v>
      </c>
      <c r="AC372" s="337" t="s">
        <v>13332</v>
      </c>
    </row>
    <row r="373" spans="1:29" ht="15.8" x14ac:dyDescent="0.25">
      <c r="A373" s="337" t="s">
        <v>1723</v>
      </c>
      <c r="B373" s="337" t="s">
        <v>12323</v>
      </c>
      <c r="C373" s="337" t="s">
        <v>1821</v>
      </c>
      <c r="D373" s="337" t="s">
        <v>449</v>
      </c>
      <c r="E373" s="337" t="s">
        <v>12324</v>
      </c>
      <c r="F373" s="338">
        <v>44856</v>
      </c>
      <c r="G373" s="337" t="s">
        <v>12325</v>
      </c>
      <c r="H373" s="338">
        <v>44880</v>
      </c>
      <c r="I373" s="337" t="s">
        <v>19695</v>
      </c>
      <c r="J373" s="337" t="s">
        <v>16</v>
      </c>
      <c r="K373" s="337" t="s">
        <v>19695</v>
      </c>
      <c r="L373" s="337" t="s">
        <v>19695</v>
      </c>
      <c r="M373" s="337" t="s">
        <v>19695</v>
      </c>
      <c r="N373" s="337" t="s">
        <v>19695</v>
      </c>
      <c r="O373" s="337" t="s">
        <v>19695</v>
      </c>
      <c r="P373" s="337" t="s">
        <v>19695</v>
      </c>
      <c r="Q373" s="337" t="s">
        <v>19695</v>
      </c>
      <c r="R373" s="337" t="s">
        <v>35</v>
      </c>
      <c r="S373" s="337" t="s">
        <v>77</v>
      </c>
      <c r="T373" s="337" t="s">
        <v>11543</v>
      </c>
      <c r="U373" s="337" t="s">
        <v>12326</v>
      </c>
      <c r="V373" s="337">
        <v>10</v>
      </c>
      <c r="W373" s="337" t="s">
        <v>19695</v>
      </c>
      <c r="X373" s="337" t="s">
        <v>19695</v>
      </c>
      <c r="Y373" s="337" t="s">
        <v>19695</v>
      </c>
      <c r="Z373" s="337" t="s">
        <v>1753</v>
      </c>
      <c r="AA373" s="337" t="s">
        <v>717</v>
      </c>
      <c r="AB373" s="337" t="s">
        <v>718</v>
      </c>
      <c r="AC373" s="337" t="s">
        <v>15607</v>
      </c>
    </row>
    <row r="374" spans="1:29" ht="15.8" x14ac:dyDescent="0.25">
      <c r="A374" s="337" t="s">
        <v>1723</v>
      </c>
      <c r="B374" s="337" t="s">
        <v>13021</v>
      </c>
      <c r="C374" s="337" t="s">
        <v>1821</v>
      </c>
      <c r="D374" s="337" t="s">
        <v>449</v>
      </c>
      <c r="E374" s="337" t="s">
        <v>12671</v>
      </c>
      <c r="F374" s="338">
        <v>44781</v>
      </c>
      <c r="G374" s="337" t="s">
        <v>13022</v>
      </c>
      <c r="H374" s="338">
        <v>44873</v>
      </c>
      <c r="I374" s="337" t="s">
        <v>19695</v>
      </c>
      <c r="J374" s="337" t="s">
        <v>36</v>
      </c>
      <c r="K374" s="337" t="s">
        <v>19695</v>
      </c>
      <c r="L374" s="337" t="s">
        <v>19695</v>
      </c>
      <c r="M374" s="337" t="s">
        <v>19695</v>
      </c>
      <c r="N374" s="337" t="s">
        <v>19695</v>
      </c>
      <c r="O374" s="337" t="s">
        <v>19695</v>
      </c>
      <c r="P374" s="337" t="s">
        <v>19695</v>
      </c>
      <c r="Q374" s="337" t="s">
        <v>19695</v>
      </c>
      <c r="R374" s="337" t="s">
        <v>56</v>
      </c>
      <c r="S374" s="337" t="s">
        <v>79</v>
      </c>
      <c r="T374" s="337" t="s">
        <v>10052</v>
      </c>
      <c r="U374" s="337" t="s">
        <v>13023</v>
      </c>
      <c r="V374" s="337">
        <v>12</v>
      </c>
      <c r="W374" s="337" t="s">
        <v>19695</v>
      </c>
      <c r="X374" s="337" t="s">
        <v>19695</v>
      </c>
      <c r="Y374" s="337" t="s">
        <v>19695</v>
      </c>
      <c r="Z374" s="337" t="s">
        <v>1728</v>
      </c>
      <c r="AA374" s="337" t="s">
        <v>735</v>
      </c>
      <c r="AB374" s="337" t="s">
        <v>718</v>
      </c>
      <c r="AC374" s="337" t="s">
        <v>14504</v>
      </c>
    </row>
    <row r="375" spans="1:29" ht="15.8" x14ac:dyDescent="0.25">
      <c r="A375" s="337" t="s">
        <v>1723</v>
      </c>
      <c r="B375" s="337" t="s">
        <v>12319</v>
      </c>
      <c r="C375" s="337" t="s">
        <v>1821</v>
      </c>
      <c r="D375" s="337" t="s">
        <v>449</v>
      </c>
      <c r="E375" s="337" t="s">
        <v>12320</v>
      </c>
      <c r="F375" s="338">
        <v>44852</v>
      </c>
      <c r="G375" s="337" t="s">
        <v>12321</v>
      </c>
      <c r="H375" s="338">
        <v>44870</v>
      </c>
      <c r="I375" s="337" t="s">
        <v>19695</v>
      </c>
      <c r="J375" s="337" t="s">
        <v>16</v>
      </c>
      <c r="K375" s="337" t="s">
        <v>19695</v>
      </c>
      <c r="L375" s="337" t="s">
        <v>19695</v>
      </c>
      <c r="M375" s="337" t="s">
        <v>19695</v>
      </c>
      <c r="N375" s="337" t="s">
        <v>19695</v>
      </c>
      <c r="O375" s="337" t="s">
        <v>19695</v>
      </c>
      <c r="P375" s="337" t="s">
        <v>19695</v>
      </c>
      <c r="Q375" s="337" t="s">
        <v>19695</v>
      </c>
      <c r="R375" s="337" t="s">
        <v>35</v>
      </c>
      <c r="S375" s="337" t="s">
        <v>77</v>
      </c>
      <c r="T375" s="337" t="s">
        <v>12322</v>
      </c>
      <c r="U375" s="337" t="s">
        <v>2135</v>
      </c>
      <c r="V375" s="337">
        <v>10</v>
      </c>
      <c r="W375" s="337" t="s">
        <v>19695</v>
      </c>
      <c r="X375" s="337" t="s">
        <v>19695</v>
      </c>
      <c r="Y375" s="337" t="s">
        <v>19695</v>
      </c>
      <c r="Z375" s="337" t="s">
        <v>1753</v>
      </c>
      <c r="AA375" s="337" t="s">
        <v>717</v>
      </c>
      <c r="AB375" s="337" t="s">
        <v>718</v>
      </c>
      <c r="AC375" s="337" t="s">
        <v>15607</v>
      </c>
    </row>
    <row r="376" spans="1:29" ht="15.8" x14ac:dyDescent="0.25">
      <c r="A376" s="337" t="s">
        <v>1723</v>
      </c>
      <c r="B376" s="337" t="s">
        <v>14502</v>
      </c>
      <c r="C376" s="337" t="s">
        <v>1725</v>
      </c>
      <c r="D376" s="337" t="s">
        <v>1730</v>
      </c>
      <c r="E376" s="337" t="s">
        <v>11004</v>
      </c>
      <c r="F376" s="338">
        <v>44659</v>
      </c>
      <c r="G376" s="337" t="s">
        <v>11005</v>
      </c>
      <c r="H376" s="338">
        <v>44868</v>
      </c>
      <c r="I376" s="337" t="s">
        <v>19695</v>
      </c>
      <c r="J376" s="337" t="s">
        <v>36</v>
      </c>
      <c r="K376" s="337" t="s">
        <v>19695</v>
      </c>
      <c r="L376" s="337" t="s">
        <v>19695</v>
      </c>
      <c r="M376" s="337" t="s">
        <v>19695</v>
      </c>
      <c r="N376" s="337" t="s">
        <v>19695</v>
      </c>
      <c r="O376" s="337" t="s">
        <v>19695</v>
      </c>
      <c r="P376" s="337" t="s">
        <v>19695</v>
      </c>
      <c r="Q376" s="337" t="s">
        <v>19695</v>
      </c>
      <c r="R376" s="337" t="s">
        <v>98</v>
      </c>
      <c r="S376" s="337" t="s">
        <v>124</v>
      </c>
      <c r="T376" s="337" t="s">
        <v>10557</v>
      </c>
      <c r="U376" s="337" t="s">
        <v>11006</v>
      </c>
      <c r="V376" s="337">
        <v>6</v>
      </c>
      <c r="W376" s="337" t="s">
        <v>19695</v>
      </c>
      <c r="X376" s="337" t="s">
        <v>19695</v>
      </c>
      <c r="Y376" s="337" t="s">
        <v>19695</v>
      </c>
      <c r="Z376" s="337" t="s">
        <v>1728</v>
      </c>
      <c r="AA376" s="337" t="s">
        <v>717</v>
      </c>
      <c r="AB376" s="337" t="s">
        <v>718</v>
      </c>
      <c r="AC376" s="337" t="s">
        <v>14503</v>
      </c>
    </row>
    <row r="377" spans="1:29" ht="15.8" x14ac:dyDescent="0.25">
      <c r="A377" s="337" t="s">
        <v>1723</v>
      </c>
      <c r="B377" s="337" t="s">
        <v>9131</v>
      </c>
      <c r="C377" s="337" t="s">
        <v>1821</v>
      </c>
      <c r="D377" s="337" t="s">
        <v>449</v>
      </c>
      <c r="E377" s="337" t="s">
        <v>9132</v>
      </c>
      <c r="F377" s="338">
        <v>44545</v>
      </c>
      <c r="G377" s="337" t="s">
        <v>9133</v>
      </c>
      <c r="H377" s="338">
        <v>44866</v>
      </c>
      <c r="I377" s="337" t="s">
        <v>19695</v>
      </c>
      <c r="J377" s="337" t="s">
        <v>36</v>
      </c>
      <c r="K377" s="337" t="s">
        <v>19695</v>
      </c>
      <c r="L377" s="337" t="s">
        <v>19695</v>
      </c>
      <c r="M377" s="337" t="s">
        <v>19695</v>
      </c>
      <c r="N377" s="337" t="s">
        <v>19695</v>
      </c>
      <c r="O377" s="337" t="s">
        <v>19695</v>
      </c>
      <c r="P377" s="337" t="s">
        <v>19695</v>
      </c>
      <c r="Q377" s="337" t="s">
        <v>19695</v>
      </c>
      <c r="R377" s="337" t="s">
        <v>144</v>
      </c>
      <c r="S377" s="337" t="s">
        <v>829</v>
      </c>
      <c r="T377" s="337" t="s">
        <v>8085</v>
      </c>
      <c r="U377" s="337" t="s">
        <v>8085</v>
      </c>
      <c r="V377" s="337">
        <v>6</v>
      </c>
      <c r="W377" s="337" t="s">
        <v>19695</v>
      </c>
      <c r="X377" s="337" t="s">
        <v>19695</v>
      </c>
      <c r="Y377" s="337" t="s">
        <v>19695</v>
      </c>
      <c r="Z377" s="337" t="s">
        <v>1728</v>
      </c>
      <c r="AA377" s="337" t="s">
        <v>717</v>
      </c>
      <c r="AB377" s="337" t="s">
        <v>718</v>
      </c>
      <c r="AC377" s="337" t="s">
        <v>14509</v>
      </c>
    </row>
    <row r="378" spans="1:29" ht="15.8" x14ac:dyDescent="0.25">
      <c r="A378" s="337" t="s">
        <v>1723</v>
      </c>
      <c r="B378" s="337" t="s">
        <v>12184</v>
      </c>
      <c r="C378" s="337" t="s">
        <v>1821</v>
      </c>
      <c r="D378" s="337" t="s">
        <v>449</v>
      </c>
      <c r="E378" s="337" t="s">
        <v>1849</v>
      </c>
      <c r="F378" s="338">
        <v>44788</v>
      </c>
      <c r="G378" s="337" t="s">
        <v>9133</v>
      </c>
      <c r="H378" s="338">
        <v>44866</v>
      </c>
      <c r="I378" s="337" t="s">
        <v>19695</v>
      </c>
      <c r="J378" s="337" t="s">
        <v>36</v>
      </c>
      <c r="K378" s="337" t="s">
        <v>19695</v>
      </c>
      <c r="L378" s="337" t="s">
        <v>19695</v>
      </c>
      <c r="M378" s="337" t="s">
        <v>19695</v>
      </c>
      <c r="N378" s="337" t="s">
        <v>19695</v>
      </c>
      <c r="O378" s="337" t="s">
        <v>19695</v>
      </c>
      <c r="P378" s="337" t="s">
        <v>19695</v>
      </c>
      <c r="Q378" s="337" t="s">
        <v>19695</v>
      </c>
      <c r="R378" s="337" t="s">
        <v>75</v>
      </c>
      <c r="S378" s="337" t="s">
        <v>4481</v>
      </c>
      <c r="T378" s="337" t="s">
        <v>464</v>
      </c>
      <c r="U378" s="337" t="s">
        <v>3249</v>
      </c>
      <c r="V378" s="337">
        <v>36</v>
      </c>
      <c r="W378" s="337" t="s">
        <v>19695</v>
      </c>
      <c r="X378" s="337" t="s">
        <v>19695</v>
      </c>
      <c r="Y378" s="337" t="s">
        <v>19695</v>
      </c>
      <c r="Z378" s="337" t="s">
        <v>1728</v>
      </c>
      <c r="AA378" s="337" t="s">
        <v>735</v>
      </c>
      <c r="AB378" s="337" t="s">
        <v>718</v>
      </c>
      <c r="AC378" s="337" t="s">
        <v>14513</v>
      </c>
    </row>
    <row r="379" spans="1:29" ht="16.3" x14ac:dyDescent="0.3">
      <c r="A379" s="337" t="s">
        <v>1723</v>
      </c>
      <c r="B379" s="337" t="s">
        <v>13035</v>
      </c>
      <c r="C379" s="337" t="s">
        <v>1821</v>
      </c>
      <c r="D379" s="337" t="s">
        <v>449</v>
      </c>
      <c r="E379" s="337" t="s">
        <v>12328</v>
      </c>
      <c r="F379" s="338">
        <v>44845</v>
      </c>
      <c r="G379" s="337" t="s">
        <v>9133</v>
      </c>
      <c r="H379" s="338">
        <v>44866</v>
      </c>
      <c r="I379" s="337" t="s">
        <v>19695</v>
      </c>
      <c r="J379" s="337" t="s">
        <v>36</v>
      </c>
      <c r="K379" s="337" t="s">
        <v>19695</v>
      </c>
      <c r="L379" s="337" t="s">
        <v>19695</v>
      </c>
      <c r="M379" s="337" t="s">
        <v>19695</v>
      </c>
      <c r="N379" s="337" t="s">
        <v>19695</v>
      </c>
      <c r="O379" s="337" t="s">
        <v>19695</v>
      </c>
      <c r="P379" s="337" t="s">
        <v>19695</v>
      </c>
      <c r="Q379" s="337" t="s">
        <v>19695</v>
      </c>
      <c r="R379" s="337" t="s">
        <v>45</v>
      </c>
      <c r="S379" s="337" t="s">
        <v>1824</v>
      </c>
      <c r="T379" s="337" t="s">
        <v>3533</v>
      </c>
      <c r="U379" s="337" t="s">
        <v>13036</v>
      </c>
      <c r="V379" s="337">
        <v>8</v>
      </c>
      <c r="W379" s="337" t="s">
        <v>19695</v>
      </c>
      <c r="X379" s="337" t="s">
        <v>19695</v>
      </c>
      <c r="Y379" s="337" t="s">
        <v>19695</v>
      </c>
      <c r="Z379" s="337" t="s">
        <v>1728</v>
      </c>
      <c r="AA379" s="337" t="s">
        <v>735</v>
      </c>
      <c r="AB379" s="337" t="s">
        <v>718</v>
      </c>
      <c r="AC379" s="337" t="s">
        <v>14517</v>
      </c>
    </row>
    <row r="380" spans="1:29" ht="15.8" x14ac:dyDescent="0.25">
      <c r="A380" s="337" t="s">
        <v>1723</v>
      </c>
      <c r="B380" s="337" t="s">
        <v>13006</v>
      </c>
      <c r="C380" s="337" t="s">
        <v>1821</v>
      </c>
      <c r="D380" s="337" t="s">
        <v>449</v>
      </c>
      <c r="E380" s="337" t="s">
        <v>9589</v>
      </c>
      <c r="F380" s="338">
        <v>44800</v>
      </c>
      <c r="G380" s="337" t="s">
        <v>13007</v>
      </c>
      <c r="H380" s="338">
        <v>44865</v>
      </c>
      <c r="I380" s="337" t="s">
        <v>19695</v>
      </c>
      <c r="J380" s="337" t="s">
        <v>36</v>
      </c>
      <c r="K380" s="337" t="s">
        <v>19695</v>
      </c>
      <c r="L380" s="337" t="s">
        <v>19695</v>
      </c>
      <c r="M380" s="337" t="s">
        <v>19695</v>
      </c>
      <c r="N380" s="337" t="s">
        <v>19695</v>
      </c>
      <c r="O380" s="337" t="s">
        <v>19695</v>
      </c>
      <c r="P380" s="337" t="s">
        <v>19695</v>
      </c>
      <c r="Q380" s="337" t="s">
        <v>19695</v>
      </c>
      <c r="R380" s="337" t="s">
        <v>98</v>
      </c>
      <c r="S380" s="337" t="s">
        <v>121</v>
      </c>
      <c r="T380" s="337" t="s">
        <v>13008</v>
      </c>
      <c r="U380" s="337" t="s">
        <v>8325</v>
      </c>
      <c r="V380" s="337">
        <v>10</v>
      </c>
      <c r="W380" s="337" t="s">
        <v>19695</v>
      </c>
      <c r="X380" s="337" t="s">
        <v>19695</v>
      </c>
      <c r="Y380" s="337" t="s">
        <v>19695</v>
      </c>
      <c r="Z380" s="337" t="s">
        <v>1728</v>
      </c>
      <c r="AA380" s="337" t="s">
        <v>717</v>
      </c>
      <c r="AB380" s="337" t="s">
        <v>718</v>
      </c>
      <c r="AC380" s="337" t="s">
        <v>14498</v>
      </c>
    </row>
    <row r="381" spans="1:29" ht="15.8" x14ac:dyDescent="0.25">
      <c r="A381" s="337" t="s">
        <v>1723</v>
      </c>
      <c r="B381" s="337" t="s">
        <v>13073</v>
      </c>
      <c r="C381" s="337" t="s">
        <v>1821</v>
      </c>
      <c r="D381" s="337" t="s">
        <v>449</v>
      </c>
      <c r="E381" s="337" t="s">
        <v>9321</v>
      </c>
      <c r="F381" s="338">
        <v>44682</v>
      </c>
      <c r="G381" s="337" t="s">
        <v>13045</v>
      </c>
      <c r="H381" s="338">
        <v>44863</v>
      </c>
      <c r="I381" s="337" t="s">
        <v>19695</v>
      </c>
      <c r="J381" s="337" t="s">
        <v>16</v>
      </c>
      <c r="K381" s="337" t="s">
        <v>19695</v>
      </c>
      <c r="L381" s="337" t="s">
        <v>19695</v>
      </c>
      <c r="M381" s="337" t="s">
        <v>19695</v>
      </c>
      <c r="N381" s="337" t="s">
        <v>19695</v>
      </c>
      <c r="O381" s="337" t="s">
        <v>19695</v>
      </c>
      <c r="P381" s="337" t="s">
        <v>19695</v>
      </c>
      <c r="Q381" s="337" t="s">
        <v>19695</v>
      </c>
      <c r="R381" s="337" t="s">
        <v>98</v>
      </c>
      <c r="S381" s="337" t="s">
        <v>124</v>
      </c>
      <c r="T381" s="337" t="s">
        <v>10557</v>
      </c>
      <c r="U381" s="337" t="s">
        <v>2725</v>
      </c>
      <c r="V381" s="337">
        <v>8</v>
      </c>
      <c r="W381" s="337" t="s">
        <v>19695</v>
      </c>
      <c r="X381" s="337" t="s">
        <v>19695</v>
      </c>
      <c r="Y381" s="337" t="s">
        <v>19695</v>
      </c>
      <c r="Z381" s="337" t="s">
        <v>1728</v>
      </c>
      <c r="AA381" s="337" t="s">
        <v>717</v>
      </c>
      <c r="AB381" s="337" t="s">
        <v>718</v>
      </c>
      <c r="AC381" s="337" t="s">
        <v>14498</v>
      </c>
    </row>
    <row r="382" spans="1:29" ht="15.8" x14ac:dyDescent="0.25">
      <c r="A382" s="337" t="s">
        <v>1723</v>
      </c>
      <c r="B382" s="337" t="s">
        <v>13074</v>
      </c>
      <c r="C382" s="337" t="s">
        <v>1725</v>
      </c>
      <c r="D382" s="337" t="s">
        <v>1730</v>
      </c>
      <c r="E382" s="337" t="s">
        <v>10266</v>
      </c>
      <c r="F382" s="338">
        <v>44594</v>
      </c>
      <c r="G382" s="337" t="s">
        <v>13045</v>
      </c>
      <c r="H382" s="338">
        <v>44863</v>
      </c>
      <c r="I382" s="337" t="s">
        <v>19695</v>
      </c>
      <c r="J382" s="337" t="s">
        <v>36</v>
      </c>
      <c r="K382" s="337" t="s">
        <v>19695</v>
      </c>
      <c r="L382" s="337" t="s">
        <v>19695</v>
      </c>
      <c r="M382" s="337" t="s">
        <v>19695</v>
      </c>
      <c r="N382" s="337" t="s">
        <v>19695</v>
      </c>
      <c r="O382" s="337" t="s">
        <v>19695</v>
      </c>
      <c r="P382" s="337" t="s">
        <v>19695</v>
      </c>
      <c r="Q382" s="337" t="s">
        <v>19695</v>
      </c>
      <c r="R382" s="337" t="s">
        <v>98</v>
      </c>
      <c r="S382" s="337" t="s">
        <v>124</v>
      </c>
      <c r="T382" s="337" t="s">
        <v>10557</v>
      </c>
      <c r="U382" s="337" t="s">
        <v>2725</v>
      </c>
      <c r="V382" s="337">
        <v>6</v>
      </c>
      <c r="W382" s="337" t="s">
        <v>19695</v>
      </c>
      <c r="X382" s="337" t="s">
        <v>19695</v>
      </c>
      <c r="Y382" s="337" t="s">
        <v>19695</v>
      </c>
      <c r="Z382" s="337" t="s">
        <v>1728</v>
      </c>
      <c r="AA382" s="337" t="s">
        <v>717</v>
      </c>
      <c r="AB382" s="337" t="s">
        <v>718</v>
      </c>
      <c r="AC382" s="337" t="s">
        <v>14498</v>
      </c>
    </row>
    <row r="383" spans="1:29" ht="15.8" x14ac:dyDescent="0.25">
      <c r="A383" s="337" t="s">
        <v>1723</v>
      </c>
      <c r="B383" s="337" t="s">
        <v>13043</v>
      </c>
      <c r="C383" s="337" t="s">
        <v>1821</v>
      </c>
      <c r="D383" s="337" t="s">
        <v>449</v>
      </c>
      <c r="E383" s="337" t="s">
        <v>13044</v>
      </c>
      <c r="F383" s="338">
        <v>44849</v>
      </c>
      <c r="G383" s="337" t="s">
        <v>13045</v>
      </c>
      <c r="H383" s="338">
        <v>44863</v>
      </c>
      <c r="I383" s="337" t="s">
        <v>19695</v>
      </c>
      <c r="J383" s="337" t="s">
        <v>16</v>
      </c>
      <c r="K383" s="337" t="s">
        <v>19695</v>
      </c>
      <c r="L383" s="337" t="s">
        <v>19695</v>
      </c>
      <c r="M383" s="337" t="s">
        <v>19695</v>
      </c>
      <c r="N383" s="337" t="s">
        <v>19695</v>
      </c>
      <c r="O383" s="337" t="s">
        <v>19695</v>
      </c>
      <c r="P383" s="337" t="s">
        <v>19695</v>
      </c>
      <c r="Q383" s="337" t="s">
        <v>19695</v>
      </c>
      <c r="R383" s="337" t="s">
        <v>134</v>
      </c>
      <c r="S383" s="337" t="s">
        <v>3981</v>
      </c>
      <c r="T383" s="337" t="s">
        <v>13046</v>
      </c>
      <c r="U383" s="337" t="s">
        <v>13047</v>
      </c>
      <c r="V383" s="337">
        <v>12</v>
      </c>
      <c r="W383" s="337" t="s">
        <v>19695</v>
      </c>
      <c r="X383" s="337" t="s">
        <v>19695</v>
      </c>
      <c r="Y383" s="337" t="s">
        <v>19695</v>
      </c>
      <c r="Z383" s="337" t="s">
        <v>1728</v>
      </c>
      <c r="AA383" s="337" t="s">
        <v>735</v>
      </c>
      <c r="AB383" s="337" t="s">
        <v>718</v>
      </c>
      <c r="AC383" s="337" t="s">
        <v>14500</v>
      </c>
    </row>
    <row r="384" spans="1:29" ht="15.8" x14ac:dyDescent="0.25">
      <c r="A384" s="337" t="s">
        <v>1723</v>
      </c>
      <c r="B384" s="337" t="s">
        <v>13089</v>
      </c>
      <c r="C384" s="337" t="s">
        <v>1725</v>
      </c>
      <c r="D384" s="337" t="s">
        <v>1730</v>
      </c>
      <c r="E384" s="337" t="s">
        <v>12328</v>
      </c>
      <c r="F384" s="338">
        <v>44845</v>
      </c>
      <c r="G384" s="337" t="s">
        <v>13090</v>
      </c>
      <c r="H384" s="338">
        <v>44862</v>
      </c>
      <c r="I384" s="337" t="s">
        <v>19695</v>
      </c>
      <c r="J384" s="337" t="s">
        <v>36</v>
      </c>
      <c r="K384" s="337" t="s">
        <v>19695</v>
      </c>
      <c r="L384" s="337" t="s">
        <v>19695</v>
      </c>
      <c r="M384" s="337" t="s">
        <v>19695</v>
      </c>
      <c r="N384" s="337" t="s">
        <v>19695</v>
      </c>
      <c r="O384" s="337" t="s">
        <v>19695</v>
      </c>
      <c r="P384" s="337" t="s">
        <v>19695</v>
      </c>
      <c r="Q384" s="337" t="s">
        <v>19695</v>
      </c>
      <c r="R384" s="337" t="s">
        <v>35</v>
      </c>
      <c r="S384" s="337" t="s">
        <v>77</v>
      </c>
      <c r="T384" s="337" t="s">
        <v>5318</v>
      </c>
      <c r="U384" s="337" t="s">
        <v>8442</v>
      </c>
      <c r="V384" s="337">
        <v>8</v>
      </c>
      <c r="W384" s="337" t="s">
        <v>19695</v>
      </c>
      <c r="X384" s="337" t="s">
        <v>19695</v>
      </c>
      <c r="Y384" s="337" t="s">
        <v>19695</v>
      </c>
      <c r="Z384" s="337" t="s">
        <v>1728</v>
      </c>
      <c r="AA384" s="337" t="s">
        <v>717</v>
      </c>
      <c r="AB384" s="337" t="s">
        <v>718</v>
      </c>
      <c r="AC384" s="337" t="s">
        <v>14497</v>
      </c>
    </row>
    <row r="385" spans="1:29" ht="15.8" x14ac:dyDescent="0.25">
      <c r="A385" s="337" t="s">
        <v>1723</v>
      </c>
      <c r="B385" s="337" t="s">
        <v>8679</v>
      </c>
      <c r="C385" s="337" t="s">
        <v>1821</v>
      </c>
      <c r="D385" s="337" t="s">
        <v>449</v>
      </c>
      <c r="E385" s="337" t="s">
        <v>8680</v>
      </c>
      <c r="F385" s="338">
        <v>44762</v>
      </c>
      <c r="G385" s="337" t="s">
        <v>8681</v>
      </c>
      <c r="H385" s="338">
        <v>44861</v>
      </c>
      <c r="I385" s="337" t="s">
        <v>19695</v>
      </c>
      <c r="J385" s="337" t="s">
        <v>36</v>
      </c>
      <c r="K385" s="337" t="s">
        <v>19695</v>
      </c>
      <c r="L385" s="337" t="s">
        <v>19695</v>
      </c>
      <c r="M385" s="337" t="s">
        <v>19695</v>
      </c>
      <c r="N385" s="337" t="s">
        <v>19695</v>
      </c>
      <c r="O385" s="337" t="s">
        <v>19695</v>
      </c>
      <c r="P385" s="337" t="s">
        <v>19695</v>
      </c>
      <c r="Q385" s="337" t="s">
        <v>19695</v>
      </c>
      <c r="R385" s="337" t="s">
        <v>146</v>
      </c>
      <c r="S385" s="337" t="s">
        <v>2178</v>
      </c>
      <c r="T385" s="337" t="s">
        <v>8682</v>
      </c>
      <c r="U385" s="337" t="s">
        <v>8683</v>
      </c>
      <c r="V385" s="337">
        <v>12</v>
      </c>
      <c r="W385" s="337" t="s">
        <v>19695</v>
      </c>
      <c r="X385" s="337" t="s">
        <v>19695</v>
      </c>
      <c r="Y385" s="337" t="s">
        <v>19695</v>
      </c>
      <c r="Z385" s="337" t="s">
        <v>1728</v>
      </c>
      <c r="AA385" s="337" t="s">
        <v>717</v>
      </c>
      <c r="AB385" s="337" t="s">
        <v>718</v>
      </c>
      <c r="AC385" s="337" t="s">
        <v>14495</v>
      </c>
    </row>
    <row r="386" spans="1:29" ht="15.8" x14ac:dyDescent="0.25">
      <c r="A386" s="337" t="s">
        <v>1723</v>
      </c>
      <c r="B386" s="337" t="s">
        <v>8684</v>
      </c>
      <c r="C386" s="337" t="s">
        <v>1821</v>
      </c>
      <c r="D386" s="337" t="s">
        <v>449</v>
      </c>
      <c r="E386" s="337" t="s">
        <v>8685</v>
      </c>
      <c r="F386" s="338">
        <v>44745</v>
      </c>
      <c r="G386" s="337" t="s">
        <v>8681</v>
      </c>
      <c r="H386" s="338">
        <v>44861</v>
      </c>
      <c r="I386" s="337" t="s">
        <v>19695</v>
      </c>
      <c r="J386" s="337" t="s">
        <v>36</v>
      </c>
      <c r="K386" s="337" t="s">
        <v>19695</v>
      </c>
      <c r="L386" s="337" t="s">
        <v>19695</v>
      </c>
      <c r="M386" s="337" t="s">
        <v>19695</v>
      </c>
      <c r="N386" s="337" t="s">
        <v>19695</v>
      </c>
      <c r="O386" s="337" t="s">
        <v>19695</v>
      </c>
      <c r="P386" s="337" t="s">
        <v>19695</v>
      </c>
      <c r="Q386" s="337" t="s">
        <v>19695</v>
      </c>
      <c r="R386" s="337" t="s">
        <v>146</v>
      </c>
      <c r="S386" s="337" t="s">
        <v>2178</v>
      </c>
      <c r="T386" s="337" t="s">
        <v>1708</v>
      </c>
      <c r="U386" s="337" t="s">
        <v>2249</v>
      </c>
      <c r="V386" s="337">
        <v>12</v>
      </c>
      <c r="W386" s="337" t="s">
        <v>19695</v>
      </c>
      <c r="X386" s="337" t="s">
        <v>19695</v>
      </c>
      <c r="Y386" s="337" t="s">
        <v>19695</v>
      </c>
      <c r="Z386" s="337" t="s">
        <v>1728</v>
      </c>
      <c r="AA386" s="337" t="s">
        <v>717</v>
      </c>
      <c r="AB386" s="337" t="s">
        <v>718</v>
      </c>
      <c r="AC386" s="337" t="s">
        <v>14495</v>
      </c>
    </row>
    <row r="387" spans="1:29" ht="15.8" x14ac:dyDescent="0.25">
      <c r="A387" s="337" t="s">
        <v>1723</v>
      </c>
      <c r="B387" s="337" t="s">
        <v>12679</v>
      </c>
      <c r="C387" s="337" t="s">
        <v>1821</v>
      </c>
      <c r="D387" s="337" t="s">
        <v>449</v>
      </c>
      <c r="E387" s="337" t="s">
        <v>12680</v>
      </c>
      <c r="F387" s="338">
        <v>44797</v>
      </c>
      <c r="G387" s="337" t="s">
        <v>9332</v>
      </c>
      <c r="H387" s="338">
        <v>44860</v>
      </c>
      <c r="I387" s="337" t="s">
        <v>19695</v>
      </c>
      <c r="J387" s="337" t="s">
        <v>36</v>
      </c>
      <c r="K387" s="337" t="s">
        <v>19695</v>
      </c>
      <c r="L387" s="337" t="s">
        <v>19695</v>
      </c>
      <c r="M387" s="337" t="s">
        <v>19695</v>
      </c>
      <c r="N387" s="337" t="s">
        <v>19695</v>
      </c>
      <c r="O387" s="337" t="s">
        <v>19695</v>
      </c>
      <c r="P387" s="337" t="s">
        <v>19695</v>
      </c>
      <c r="Q387" s="337" t="s">
        <v>19695</v>
      </c>
      <c r="R387" s="337" t="s">
        <v>15</v>
      </c>
      <c r="S387" s="337" t="s">
        <v>1086</v>
      </c>
      <c r="T387" s="337" t="s">
        <v>1110</v>
      </c>
      <c r="U387" s="337" t="s">
        <v>12681</v>
      </c>
      <c r="V387" s="337">
        <v>8</v>
      </c>
      <c r="W387" s="337" t="s">
        <v>19695</v>
      </c>
      <c r="X387" s="337" t="s">
        <v>19695</v>
      </c>
      <c r="Y387" s="337" t="s">
        <v>19695</v>
      </c>
      <c r="Z387" s="337" t="s">
        <v>1728</v>
      </c>
      <c r="AA387" s="337" t="s">
        <v>717</v>
      </c>
      <c r="AB387" s="337" t="s">
        <v>718</v>
      </c>
      <c r="AC387" s="337" t="s">
        <v>14501</v>
      </c>
    </row>
    <row r="388" spans="1:29" ht="15.8" x14ac:dyDescent="0.25">
      <c r="A388" s="337" t="s">
        <v>1723</v>
      </c>
      <c r="B388" s="337" t="s">
        <v>9330</v>
      </c>
      <c r="C388" s="337" t="s">
        <v>1725</v>
      </c>
      <c r="D388" s="337" t="s">
        <v>13527</v>
      </c>
      <c r="E388" s="337" t="s">
        <v>9331</v>
      </c>
      <c r="F388" s="338">
        <v>44796</v>
      </c>
      <c r="G388" s="337" t="s">
        <v>9332</v>
      </c>
      <c r="H388" s="338">
        <v>44860</v>
      </c>
      <c r="I388" s="337" t="s">
        <v>19695</v>
      </c>
      <c r="J388" s="337" t="s">
        <v>16</v>
      </c>
      <c r="K388" s="337" t="s">
        <v>19695</v>
      </c>
      <c r="L388" s="337" t="s">
        <v>19695</v>
      </c>
      <c r="M388" s="337" t="s">
        <v>19695</v>
      </c>
      <c r="N388" s="337" t="s">
        <v>19695</v>
      </c>
      <c r="O388" s="337" t="s">
        <v>19695</v>
      </c>
      <c r="P388" s="337" t="s">
        <v>19695</v>
      </c>
      <c r="Q388" s="337" t="s">
        <v>19695</v>
      </c>
      <c r="R388" s="337" t="s">
        <v>81</v>
      </c>
      <c r="S388" s="337" t="s">
        <v>82</v>
      </c>
      <c r="T388" s="337" t="s">
        <v>9333</v>
      </c>
      <c r="U388" s="337" t="s">
        <v>9334</v>
      </c>
      <c r="V388" s="337">
        <v>12</v>
      </c>
      <c r="W388" s="337" t="s">
        <v>19695</v>
      </c>
      <c r="X388" s="337" t="s">
        <v>19695</v>
      </c>
      <c r="Y388" s="337" t="s">
        <v>19695</v>
      </c>
      <c r="Z388" s="337" t="s">
        <v>1753</v>
      </c>
      <c r="AA388" s="337" t="s">
        <v>735</v>
      </c>
      <c r="AB388" s="337" t="s">
        <v>718</v>
      </c>
      <c r="AC388" s="337" t="s">
        <v>14499</v>
      </c>
    </row>
    <row r="389" spans="1:29" ht="15.8" x14ac:dyDescent="0.25">
      <c r="A389" s="337" t="s">
        <v>1723</v>
      </c>
      <c r="B389" s="337" t="s">
        <v>13142</v>
      </c>
      <c r="C389" s="337" t="s">
        <v>1821</v>
      </c>
      <c r="D389" s="337" t="s">
        <v>449</v>
      </c>
      <c r="E389" s="337" t="s">
        <v>9325</v>
      </c>
      <c r="F389" s="338">
        <v>44798</v>
      </c>
      <c r="G389" s="337" t="s">
        <v>13127</v>
      </c>
      <c r="H389" s="338">
        <v>44859</v>
      </c>
      <c r="I389" s="337" t="s">
        <v>19695</v>
      </c>
      <c r="J389" s="337" t="s">
        <v>36</v>
      </c>
      <c r="K389" s="337" t="s">
        <v>19695</v>
      </c>
      <c r="L389" s="337" t="s">
        <v>19695</v>
      </c>
      <c r="M389" s="337" t="s">
        <v>19695</v>
      </c>
      <c r="N389" s="337" t="s">
        <v>19695</v>
      </c>
      <c r="O389" s="337" t="s">
        <v>19695</v>
      </c>
      <c r="P389" s="337" t="s">
        <v>19695</v>
      </c>
      <c r="Q389" s="337" t="s">
        <v>19695</v>
      </c>
      <c r="R389" s="337" t="s">
        <v>134</v>
      </c>
      <c r="S389" s="337" t="s">
        <v>451</v>
      </c>
      <c r="T389" s="337" t="s">
        <v>13137</v>
      </c>
      <c r="U389" s="337" t="s">
        <v>13141</v>
      </c>
      <c r="V389" s="337">
        <v>8</v>
      </c>
      <c r="W389" s="337" t="s">
        <v>19695</v>
      </c>
      <c r="X389" s="337" t="s">
        <v>19695</v>
      </c>
      <c r="Y389" s="337" t="s">
        <v>19695</v>
      </c>
      <c r="Z389" s="337" t="s">
        <v>1728</v>
      </c>
      <c r="AA389" s="337" t="s">
        <v>761</v>
      </c>
      <c r="AB389" s="337" t="s">
        <v>762</v>
      </c>
      <c r="AC389" s="337" t="s">
        <v>14492</v>
      </c>
    </row>
    <row r="390" spans="1:29" ht="15.8" x14ac:dyDescent="0.25">
      <c r="A390" s="337" t="s">
        <v>1723</v>
      </c>
      <c r="B390" s="337" t="s">
        <v>13139</v>
      </c>
      <c r="C390" s="337" t="s">
        <v>1821</v>
      </c>
      <c r="D390" s="337" t="s">
        <v>449</v>
      </c>
      <c r="E390" s="337" t="s">
        <v>9325</v>
      </c>
      <c r="F390" s="338">
        <v>44798</v>
      </c>
      <c r="G390" s="337" t="s">
        <v>13127</v>
      </c>
      <c r="H390" s="338">
        <v>44859</v>
      </c>
      <c r="I390" s="337" t="s">
        <v>19695</v>
      </c>
      <c r="J390" s="337" t="s">
        <v>16</v>
      </c>
      <c r="K390" s="337" t="s">
        <v>19695</v>
      </c>
      <c r="L390" s="337" t="s">
        <v>19695</v>
      </c>
      <c r="M390" s="337" t="s">
        <v>19695</v>
      </c>
      <c r="N390" s="337" t="s">
        <v>19695</v>
      </c>
      <c r="O390" s="337" t="s">
        <v>19695</v>
      </c>
      <c r="P390" s="337" t="s">
        <v>19695</v>
      </c>
      <c r="Q390" s="337" t="s">
        <v>19695</v>
      </c>
      <c r="R390" s="337" t="s">
        <v>134</v>
      </c>
      <c r="S390" s="337" t="s">
        <v>451</v>
      </c>
      <c r="T390" s="337" t="s">
        <v>13140</v>
      </c>
      <c r="U390" s="337" t="s">
        <v>13141</v>
      </c>
      <c r="V390" s="337">
        <v>8</v>
      </c>
      <c r="W390" s="337" t="s">
        <v>19695</v>
      </c>
      <c r="X390" s="337" t="s">
        <v>19695</v>
      </c>
      <c r="Y390" s="337" t="s">
        <v>19695</v>
      </c>
      <c r="Z390" s="337" t="s">
        <v>1728</v>
      </c>
      <c r="AA390" s="337" t="s">
        <v>761</v>
      </c>
      <c r="AB390" s="337" t="s">
        <v>762</v>
      </c>
      <c r="AC390" s="337" t="s">
        <v>14492</v>
      </c>
    </row>
    <row r="391" spans="1:29" ht="15.8" x14ac:dyDescent="0.25">
      <c r="A391" s="337" t="s">
        <v>1723</v>
      </c>
      <c r="B391" s="337" t="s">
        <v>13143</v>
      </c>
      <c r="C391" s="337" t="s">
        <v>1821</v>
      </c>
      <c r="D391" s="337" t="s">
        <v>449</v>
      </c>
      <c r="E391" s="337" t="s">
        <v>13144</v>
      </c>
      <c r="F391" s="338">
        <v>44780</v>
      </c>
      <c r="G391" s="337" t="s">
        <v>13127</v>
      </c>
      <c r="H391" s="338">
        <v>44859</v>
      </c>
      <c r="I391" s="337" t="s">
        <v>19695</v>
      </c>
      <c r="J391" s="337" t="s">
        <v>16</v>
      </c>
      <c r="K391" s="337" t="s">
        <v>19695</v>
      </c>
      <c r="L391" s="337" t="s">
        <v>19695</v>
      </c>
      <c r="M391" s="337" t="s">
        <v>19695</v>
      </c>
      <c r="N391" s="337" t="s">
        <v>19695</v>
      </c>
      <c r="O391" s="337" t="s">
        <v>19695</v>
      </c>
      <c r="P391" s="337" t="s">
        <v>19695</v>
      </c>
      <c r="Q391" s="337" t="s">
        <v>19695</v>
      </c>
      <c r="R391" s="337" t="s">
        <v>134</v>
      </c>
      <c r="S391" s="337" t="s">
        <v>451</v>
      </c>
      <c r="T391" s="337" t="s">
        <v>13137</v>
      </c>
      <c r="U391" s="337" t="s">
        <v>13141</v>
      </c>
      <c r="V391" s="337">
        <v>8</v>
      </c>
      <c r="W391" s="337" t="s">
        <v>19695</v>
      </c>
      <c r="X391" s="337" t="s">
        <v>19695</v>
      </c>
      <c r="Y391" s="337" t="s">
        <v>19695</v>
      </c>
      <c r="Z391" s="337" t="s">
        <v>1728</v>
      </c>
      <c r="AA391" s="337" t="s">
        <v>761</v>
      </c>
      <c r="AB391" s="337" t="s">
        <v>762</v>
      </c>
      <c r="AC391" s="337" t="s">
        <v>14492</v>
      </c>
    </row>
    <row r="392" spans="1:29" ht="15.8" x14ac:dyDescent="0.25">
      <c r="A392" s="337" t="s">
        <v>1723</v>
      </c>
      <c r="B392" s="337" t="s">
        <v>13145</v>
      </c>
      <c r="C392" s="337" t="s">
        <v>1821</v>
      </c>
      <c r="D392" s="337" t="s">
        <v>449</v>
      </c>
      <c r="E392" s="337" t="s">
        <v>13146</v>
      </c>
      <c r="F392" s="338">
        <v>44767</v>
      </c>
      <c r="G392" s="337" t="s">
        <v>13127</v>
      </c>
      <c r="H392" s="338">
        <v>44859</v>
      </c>
      <c r="I392" s="337" t="s">
        <v>19695</v>
      </c>
      <c r="J392" s="337" t="s">
        <v>16</v>
      </c>
      <c r="K392" s="337" t="s">
        <v>19695</v>
      </c>
      <c r="L392" s="337" t="s">
        <v>19695</v>
      </c>
      <c r="M392" s="337" t="s">
        <v>19695</v>
      </c>
      <c r="N392" s="337" t="s">
        <v>19695</v>
      </c>
      <c r="O392" s="337" t="s">
        <v>19695</v>
      </c>
      <c r="P392" s="337" t="s">
        <v>19695</v>
      </c>
      <c r="Q392" s="337" t="s">
        <v>19695</v>
      </c>
      <c r="R392" s="337" t="s">
        <v>134</v>
      </c>
      <c r="S392" s="337" t="s">
        <v>451</v>
      </c>
      <c r="T392" s="337" t="s">
        <v>13137</v>
      </c>
      <c r="U392" s="337" t="s">
        <v>13141</v>
      </c>
      <c r="V392" s="337">
        <v>8</v>
      </c>
      <c r="W392" s="337" t="s">
        <v>19695</v>
      </c>
      <c r="X392" s="337" t="s">
        <v>19695</v>
      </c>
      <c r="Y392" s="337" t="s">
        <v>19695</v>
      </c>
      <c r="Z392" s="337" t="s">
        <v>1728</v>
      </c>
      <c r="AA392" s="337" t="s">
        <v>761</v>
      </c>
      <c r="AB392" s="337" t="s">
        <v>762</v>
      </c>
      <c r="AC392" s="337" t="s">
        <v>14492</v>
      </c>
    </row>
    <row r="393" spans="1:29" ht="15.8" x14ac:dyDescent="0.25">
      <c r="A393" s="337" t="s">
        <v>1723</v>
      </c>
      <c r="B393" s="337" t="s">
        <v>13136</v>
      </c>
      <c r="C393" s="337" t="s">
        <v>1821</v>
      </c>
      <c r="D393" s="337" t="s">
        <v>449</v>
      </c>
      <c r="E393" s="337" t="s">
        <v>9325</v>
      </c>
      <c r="F393" s="338">
        <v>44798</v>
      </c>
      <c r="G393" s="337" t="s">
        <v>13127</v>
      </c>
      <c r="H393" s="338">
        <v>44859</v>
      </c>
      <c r="I393" s="337" t="s">
        <v>19695</v>
      </c>
      <c r="J393" s="337" t="s">
        <v>16</v>
      </c>
      <c r="K393" s="337" t="s">
        <v>19695</v>
      </c>
      <c r="L393" s="337" t="s">
        <v>19695</v>
      </c>
      <c r="M393" s="337" t="s">
        <v>19695</v>
      </c>
      <c r="N393" s="337" t="s">
        <v>19695</v>
      </c>
      <c r="O393" s="337" t="s">
        <v>19695</v>
      </c>
      <c r="P393" s="337" t="s">
        <v>19695</v>
      </c>
      <c r="Q393" s="337" t="s">
        <v>19695</v>
      </c>
      <c r="R393" s="337" t="s">
        <v>134</v>
      </c>
      <c r="S393" s="337" t="s">
        <v>451</v>
      </c>
      <c r="T393" s="337" t="s">
        <v>13137</v>
      </c>
      <c r="U393" s="337" t="s">
        <v>13138</v>
      </c>
      <c r="V393" s="337">
        <v>8</v>
      </c>
      <c r="W393" s="337" t="s">
        <v>19695</v>
      </c>
      <c r="X393" s="337" t="s">
        <v>19695</v>
      </c>
      <c r="Y393" s="337" t="s">
        <v>19695</v>
      </c>
      <c r="Z393" s="337" t="s">
        <v>1728</v>
      </c>
      <c r="AA393" s="337" t="s">
        <v>761</v>
      </c>
      <c r="AB393" s="337" t="s">
        <v>762</v>
      </c>
      <c r="AC393" s="337" t="s">
        <v>14492</v>
      </c>
    </row>
    <row r="394" spans="1:29" ht="15.8" x14ac:dyDescent="0.25">
      <c r="A394" s="337" t="s">
        <v>1723</v>
      </c>
      <c r="B394" s="337" t="s">
        <v>13130</v>
      </c>
      <c r="C394" s="337" t="s">
        <v>1821</v>
      </c>
      <c r="D394" s="337" t="s">
        <v>449</v>
      </c>
      <c r="E394" s="337" t="s">
        <v>13131</v>
      </c>
      <c r="F394" s="338">
        <v>44763</v>
      </c>
      <c r="G394" s="337" t="s">
        <v>13127</v>
      </c>
      <c r="H394" s="338">
        <v>44859</v>
      </c>
      <c r="I394" s="337" t="s">
        <v>19695</v>
      </c>
      <c r="J394" s="337" t="s">
        <v>36</v>
      </c>
      <c r="K394" s="337" t="s">
        <v>19695</v>
      </c>
      <c r="L394" s="337" t="s">
        <v>19695</v>
      </c>
      <c r="M394" s="337" t="s">
        <v>19695</v>
      </c>
      <c r="N394" s="337" t="s">
        <v>19695</v>
      </c>
      <c r="O394" s="337" t="s">
        <v>19695</v>
      </c>
      <c r="P394" s="337" t="s">
        <v>19695</v>
      </c>
      <c r="Q394" s="337" t="s">
        <v>19695</v>
      </c>
      <c r="R394" s="337" t="s">
        <v>134</v>
      </c>
      <c r="S394" s="337" t="s">
        <v>451</v>
      </c>
      <c r="T394" s="337" t="s">
        <v>13132</v>
      </c>
      <c r="U394" s="337" t="s">
        <v>13133</v>
      </c>
      <c r="V394" s="337">
        <v>8</v>
      </c>
      <c r="W394" s="337" t="s">
        <v>19695</v>
      </c>
      <c r="X394" s="337" t="s">
        <v>19695</v>
      </c>
      <c r="Y394" s="337" t="s">
        <v>19695</v>
      </c>
      <c r="Z394" s="337" t="s">
        <v>1728</v>
      </c>
      <c r="AA394" s="337" t="s">
        <v>761</v>
      </c>
      <c r="AB394" s="337" t="s">
        <v>762</v>
      </c>
      <c r="AC394" s="337" t="s">
        <v>14492</v>
      </c>
    </row>
    <row r="395" spans="1:29" ht="15.8" x14ac:dyDescent="0.25">
      <c r="A395" s="337" t="s">
        <v>1723</v>
      </c>
      <c r="B395" s="337" t="s">
        <v>13125</v>
      </c>
      <c r="C395" s="337" t="s">
        <v>1821</v>
      </c>
      <c r="D395" s="337" t="s">
        <v>449</v>
      </c>
      <c r="E395" s="337" t="s">
        <v>13126</v>
      </c>
      <c r="F395" s="338">
        <v>44793</v>
      </c>
      <c r="G395" s="337" t="s">
        <v>13127</v>
      </c>
      <c r="H395" s="338">
        <v>44859</v>
      </c>
      <c r="I395" s="337" t="s">
        <v>19695</v>
      </c>
      <c r="J395" s="337" t="s">
        <v>36</v>
      </c>
      <c r="K395" s="337" t="s">
        <v>19695</v>
      </c>
      <c r="L395" s="337" t="s">
        <v>19695</v>
      </c>
      <c r="M395" s="337" t="s">
        <v>19695</v>
      </c>
      <c r="N395" s="337" t="s">
        <v>19695</v>
      </c>
      <c r="O395" s="337" t="s">
        <v>19695</v>
      </c>
      <c r="P395" s="337" t="s">
        <v>19695</v>
      </c>
      <c r="Q395" s="337" t="s">
        <v>19695</v>
      </c>
      <c r="R395" s="337" t="s">
        <v>134</v>
      </c>
      <c r="S395" s="337" t="s">
        <v>451</v>
      </c>
      <c r="T395" s="337" t="s">
        <v>13128</v>
      </c>
      <c r="U395" s="337" t="s">
        <v>13129</v>
      </c>
      <c r="V395" s="337">
        <v>8</v>
      </c>
      <c r="W395" s="337" t="s">
        <v>19695</v>
      </c>
      <c r="X395" s="337" t="s">
        <v>19695</v>
      </c>
      <c r="Y395" s="337" t="s">
        <v>19695</v>
      </c>
      <c r="Z395" s="337" t="s">
        <v>1728</v>
      </c>
      <c r="AA395" s="337" t="s">
        <v>761</v>
      </c>
      <c r="AB395" s="337" t="s">
        <v>762</v>
      </c>
      <c r="AC395" s="337" t="s">
        <v>14496</v>
      </c>
    </row>
    <row r="396" spans="1:29" ht="15.8" x14ac:dyDescent="0.25">
      <c r="A396" s="337" t="s">
        <v>1723</v>
      </c>
      <c r="B396" s="337" t="s">
        <v>13134</v>
      </c>
      <c r="C396" s="337" t="s">
        <v>1821</v>
      </c>
      <c r="D396" s="337" t="s">
        <v>449</v>
      </c>
      <c r="E396" s="337" t="s">
        <v>13135</v>
      </c>
      <c r="F396" s="338">
        <v>44735</v>
      </c>
      <c r="G396" s="337" t="s">
        <v>13127</v>
      </c>
      <c r="H396" s="338">
        <v>44859</v>
      </c>
      <c r="I396" s="337" t="s">
        <v>19695</v>
      </c>
      <c r="J396" s="337" t="s">
        <v>16</v>
      </c>
      <c r="K396" s="337" t="s">
        <v>19695</v>
      </c>
      <c r="L396" s="337" t="s">
        <v>19695</v>
      </c>
      <c r="M396" s="337" t="s">
        <v>19695</v>
      </c>
      <c r="N396" s="337" t="s">
        <v>19695</v>
      </c>
      <c r="O396" s="337" t="s">
        <v>19695</v>
      </c>
      <c r="P396" s="337" t="s">
        <v>19695</v>
      </c>
      <c r="Q396" s="337" t="s">
        <v>19695</v>
      </c>
      <c r="R396" s="337" t="s">
        <v>134</v>
      </c>
      <c r="S396" s="337" t="s">
        <v>451</v>
      </c>
      <c r="T396" s="337" t="s">
        <v>13132</v>
      </c>
      <c r="U396" s="337" t="s">
        <v>13133</v>
      </c>
      <c r="V396" s="337">
        <v>8</v>
      </c>
      <c r="W396" s="337" t="s">
        <v>19695</v>
      </c>
      <c r="X396" s="337" t="s">
        <v>19695</v>
      </c>
      <c r="Y396" s="337" t="s">
        <v>19695</v>
      </c>
      <c r="Z396" s="337" t="s">
        <v>1728</v>
      </c>
      <c r="AA396" s="337" t="s">
        <v>761</v>
      </c>
      <c r="AB396" s="337" t="s">
        <v>762</v>
      </c>
      <c r="AC396" s="337" t="s">
        <v>14496</v>
      </c>
    </row>
    <row r="397" spans="1:29" ht="15.8" x14ac:dyDescent="0.25">
      <c r="A397" s="337" t="s">
        <v>1723</v>
      </c>
      <c r="B397" s="337" t="s">
        <v>12994</v>
      </c>
      <c r="C397" s="337" t="s">
        <v>1725</v>
      </c>
      <c r="D397" s="337" t="s">
        <v>1726</v>
      </c>
      <c r="E397" s="337" t="s">
        <v>12570</v>
      </c>
      <c r="F397" s="338">
        <v>44785</v>
      </c>
      <c r="G397" s="337" t="s">
        <v>12575</v>
      </c>
      <c r="H397" s="338">
        <v>44858</v>
      </c>
      <c r="I397" s="337" t="s">
        <v>19695</v>
      </c>
      <c r="J397" s="337" t="s">
        <v>16</v>
      </c>
      <c r="K397" s="337" t="s">
        <v>19695</v>
      </c>
      <c r="L397" s="337" t="s">
        <v>19695</v>
      </c>
      <c r="M397" s="337" t="s">
        <v>19695</v>
      </c>
      <c r="N397" s="337" t="s">
        <v>19695</v>
      </c>
      <c r="O397" s="337" t="s">
        <v>19695</v>
      </c>
      <c r="P397" s="337" t="s">
        <v>19695</v>
      </c>
      <c r="Q397" s="337" t="s">
        <v>19695</v>
      </c>
      <c r="R397" s="337" t="s">
        <v>144</v>
      </c>
      <c r="S397" s="337" t="s">
        <v>5912</v>
      </c>
      <c r="T397" s="337" t="s">
        <v>1658</v>
      </c>
      <c r="U397" s="337" t="s">
        <v>12995</v>
      </c>
      <c r="V397" s="337">
        <v>16</v>
      </c>
      <c r="W397" s="337" t="s">
        <v>19695</v>
      </c>
      <c r="X397" s="337" t="s">
        <v>19695</v>
      </c>
      <c r="Y397" s="337" t="s">
        <v>19695</v>
      </c>
      <c r="Z397" s="337" t="s">
        <v>1728</v>
      </c>
      <c r="AA397" s="337" t="s">
        <v>717</v>
      </c>
      <c r="AB397" s="337" t="s">
        <v>718</v>
      </c>
      <c r="AC397" s="337" t="s">
        <v>14495</v>
      </c>
    </row>
    <row r="398" spans="1:29" ht="15.8" x14ac:dyDescent="0.25">
      <c r="A398" s="337" t="s">
        <v>1723</v>
      </c>
      <c r="B398" s="337" t="s">
        <v>12992</v>
      </c>
      <c r="C398" s="337" t="s">
        <v>1725</v>
      </c>
      <c r="D398" s="337" t="s">
        <v>1730</v>
      </c>
      <c r="E398" s="337" t="s">
        <v>12171</v>
      </c>
      <c r="F398" s="338">
        <v>44783</v>
      </c>
      <c r="G398" s="337" t="s">
        <v>12575</v>
      </c>
      <c r="H398" s="338">
        <v>44858</v>
      </c>
      <c r="I398" s="337" t="s">
        <v>19695</v>
      </c>
      <c r="J398" s="337" t="s">
        <v>16</v>
      </c>
      <c r="K398" s="337" t="s">
        <v>19695</v>
      </c>
      <c r="L398" s="337" t="s">
        <v>19695</v>
      </c>
      <c r="M398" s="337" t="s">
        <v>19695</v>
      </c>
      <c r="N398" s="337" t="s">
        <v>19695</v>
      </c>
      <c r="O398" s="337" t="s">
        <v>19695</v>
      </c>
      <c r="P398" s="337" t="s">
        <v>19695</v>
      </c>
      <c r="Q398" s="337" t="s">
        <v>19695</v>
      </c>
      <c r="R398" s="337" t="s">
        <v>144</v>
      </c>
      <c r="S398" s="337" t="s">
        <v>97</v>
      </c>
      <c r="T398" s="337" t="s">
        <v>4723</v>
      </c>
      <c r="U398" s="337" t="s">
        <v>12993</v>
      </c>
      <c r="V398" s="337">
        <v>12</v>
      </c>
      <c r="W398" s="337" t="s">
        <v>19695</v>
      </c>
      <c r="X398" s="337" t="s">
        <v>19695</v>
      </c>
      <c r="Y398" s="337" t="s">
        <v>19695</v>
      </c>
      <c r="Z398" s="337" t="s">
        <v>1728</v>
      </c>
      <c r="AA398" s="337" t="s">
        <v>717</v>
      </c>
      <c r="AB398" s="337" t="s">
        <v>718</v>
      </c>
      <c r="AC398" s="337" t="s">
        <v>14495</v>
      </c>
    </row>
    <row r="399" spans="1:29" ht="15.8" x14ac:dyDescent="0.25">
      <c r="A399" s="337" t="s">
        <v>1723</v>
      </c>
      <c r="B399" s="337" t="s">
        <v>13016</v>
      </c>
      <c r="C399" s="337" t="s">
        <v>1821</v>
      </c>
      <c r="D399" s="337" t="s">
        <v>449</v>
      </c>
      <c r="E399" s="337" t="s">
        <v>12564</v>
      </c>
      <c r="F399" s="338">
        <v>44703</v>
      </c>
      <c r="G399" s="337" t="s">
        <v>12575</v>
      </c>
      <c r="H399" s="338">
        <v>44858</v>
      </c>
      <c r="I399" s="337" t="s">
        <v>19695</v>
      </c>
      <c r="J399" s="337" t="s">
        <v>16</v>
      </c>
      <c r="K399" s="337" t="s">
        <v>19695</v>
      </c>
      <c r="L399" s="337" t="s">
        <v>19695</v>
      </c>
      <c r="M399" s="337" t="s">
        <v>19695</v>
      </c>
      <c r="N399" s="337" t="s">
        <v>19695</v>
      </c>
      <c r="O399" s="337" t="s">
        <v>19695</v>
      </c>
      <c r="P399" s="337" t="s">
        <v>19695</v>
      </c>
      <c r="Q399" s="337" t="s">
        <v>19695</v>
      </c>
      <c r="R399" s="337" t="s">
        <v>56</v>
      </c>
      <c r="S399" s="337" t="s">
        <v>57</v>
      </c>
      <c r="T399" s="337" t="s">
        <v>13017</v>
      </c>
      <c r="U399" s="337" t="s">
        <v>5614</v>
      </c>
      <c r="V399" s="337">
        <v>8</v>
      </c>
      <c r="W399" s="337" t="s">
        <v>19695</v>
      </c>
      <c r="X399" s="337" t="s">
        <v>19695</v>
      </c>
      <c r="Y399" s="337" t="s">
        <v>19695</v>
      </c>
      <c r="Z399" s="337" t="s">
        <v>1728</v>
      </c>
      <c r="AA399" s="337" t="s">
        <v>717</v>
      </c>
      <c r="AB399" s="337" t="s">
        <v>718</v>
      </c>
      <c r="AC399" s="337" t="s">
        <v>14497</v>
      </c>
    </row>
    <row r="400" spans="1:29" ht="15.8" x14ac:dyDescent="0.25">
      <c r="A400" s="337" t="s">
        <v>1723</v>
      </c>
      <c r="B400" s="337" t="s">
        <v>12573</v>
      </c>
      <c r="C400" s="337" t="s">
        <v>1821</v>
      </c>
      <c r="D400" s="337" t="s">
        <v>449</v>
      </c>
      <c r="E400" s="337" t="s">
        <v>12574</v>
      </c>
      <c r="F400" s="338">
        <v>44836</v>
      </c>
      <c r="G400" s="337" t="s">
        <v>12575</v>
      </c>
      <c r="H400" s="338">
        <v>44858</v>
      </c>
      <c r="I400" s="337" t="s">
        <v>19695</v>
      </c>
      <c r="J400" s="337" t="s">
        <v>16</v>
      </c>
      <c r="K400" s="337" t="s">
        <v>19695</v>
      </c>
      <c r="L400" s="337" t="s">
        <v>19695</v>
      </c>
      <c r="M400" s="337" t="s">
        <v>19695</v>
      </c>
      <c r="N400" s="337" t="s">
        <v>19695</v>
      </c>
      <c r="O400" s="337" t="s">
        <v>19695</v>
      </c>
      <c r="P400" s="337" t="s">
        <v>19695</v>
      </c>
      <c r="Q400" s="337" t="s">
        <v>19695</v>
      </c>
      <c r="R400" s="337" t="s">
        <v>35</v>
      </c>
      <c r="S400" s="337" t="s">
        <v>10251</v>
      </c>
      <c r="T400" s="337" t="s">
        <v>12576</v>
      </c>
      <c r="U400" s="337" t="s">
        <v>12577</v>
      </c>
      <c r="V400" s="337">
        <v>8</v>
      </c>
      <c r="W400" s="337" t="s">
        <v>19695</v>
      </c>
      <c r="X400" s="337" t="s">
        <v>19695</v>
      </c>
      <c r="Y400" s="337" t="s">
        <v>19695</v>
      </c>
      <c r="Z400" s="337" t="s">
        <v>1728</v>
      </c>
      <c r="AA400" s="337" t="s">
        <v>717</v>
      </c>
      <c r="AB400" s="337" t="s">
        <v>718</v>
      </c>
      <c r="AC400" s="337" t="s">
        <v>14505</v>
      </c>
    </row>
    <row r="401" spans="1:29" ht="15.8" x14ac:dyDescent="0.25">
      <c r="A401" s="337" t="s">
        <v>1723</v>
      </c>
      <c r="B401" s="337" t="s">
        <v>12923</v>
      </c>
      <c r="C401" s="337" t="s">
        <v>1821</v>
      </c>
      <c r="D401" s="337" t="s">
        <v>449</v>
      </c>
      <c r="E401" s="337" t="s">
        <v>12924</v>
      </c>
      <c r="F401" s="338">
        <v>44764</v>
      </c>
      <c r="G401" s="337" t="s">
        <v>12324</v>
      </c>
      <c r="H401" s="338">
        <v>44856</v>
      </c>
      <c r="I401" s="337" t="s">
        <v>19695</v>
      </c>
      <c r="J401" s="337" t="s">
        <v>36</v>
      </c>
      <c r="K401" s="337" t="s">
        <v>19695</v>
      </c>
      <c r="L401" s="337" t="s">
        <v>19695</v>
      </c>
      <c r="M401" s="337" t="s">
        <v>19695</v>
      </c>
      <c r="N401" s="337" t="s">
        <v>19695</v>
      </c>
      <c r="O401" s="337" t="s">
        <v>19695</v>
      </c>
      <c r="P401" s="337" t="s">
        <v>19695</v>
      </c>
      <c r="Q401" s="337" t="s">
        <v>19695</v>
      </c>
      <c r="R401" s="337" t="s">
        <v>112</v>
      </c>
      <c r="S401" s="337" t="s">
        <v>113</v>
      </c>
      <c r="T401" s="337" t="s">
        <v>113</v>
      </c>
      <c r="U401" s="337" t="s">
        <v>4415</v>
      </c>
      <c r="V401" s="337">
        <v>12</v>
      </c>
      <c r="W401" s="337" t="s">
        <v>19695</v>
      </c>
      <c r="X401" s="337" t="s">
        <v>19695</v>
      </c>
      <c r="Y401" s="337" t="s">
        <v>19695</v>
      </c>
      <c r="Z401" s="337" t="s">
        <v>1728</v>
      </c>
      <c r="AA401" s="337" t="s">
        <v>735</v>
      </c>
      <c r="AB401" s="337" t="s">
        <v>718</v>
      </c>
      <c r="AC401" s="337" t="s">
        <v>14501</v>
      </c>
    </row>
    <row r="402" spans="1:29" ht="15.8" x14ac:dyDescent="0.25">
      <c r="A402" s="337" t="s">
        <v>1723</v>
      </c>
      <c r="B402" s="337" t="s">
        <v>12742</v>
      </c>
      <c r="C402" s="337" t="s">
        <v>1821</v>
      </c>
      <c r="D402" s="337" t="s">
        <v>449</v>
      </c>
      <c r="E402" s="337" t="s">
        <v>12743</v>
      </c>
      <c r="F402" s="338">
        <v>44812</v>
      </c>
      <c r="G402" s="337" t="s">
        <v>12744</v>
      </c>
      <c r="H402" s="338">
        <v>44855</v>
      </c>
      <c r="I402" s="337" t="s">
        <v>19695</v>
      </c>
      <c r="J402" s="337" t="s">
        <v>16</v>
      </c>
      <c r="K402" s="337" t="s">
        <v>19695</v>
      </c>
      <c r="L402" s="337" t="s">
        <v>19695</v>
      </c>
      <c r="M402" s="337" t="s">
        <v>19695</v>
      </c>
      <c r="N402" s="337" t="s">
        <v>19695</v>
      </c>
      <c r="O402" s="337" t="s">
        <v>19695</v>
      </c>
      <c r="P402" s="337" t="s">
        <v>19695</v>
      </c>
      <c r="Q402" s="337" t="s">
        <v>19695</v>
      </c>
      <c r="R402" s="337" t="s">
        <v>81</v>
      </c>
      <c r="S402" s="337" t="s">
        <v>1583</v>
      </c>
      <c r="T402" s="337" t="s">
        <v>1589</v>
      </c>
      <c r="U402" s="337" t="s">
        <v>12745</v>
      </c>
      <c r="V402" s="337">
        <v>8</v>
      </c>
      <c r="W402" s="337" t="s">
        <v>19695</v>
      </c>
      <c r="X402" s="337" t="s">
        <v>19695</v>
      </c>
      <c r="Y402" s="337" t="s">
        <v>19695</v>
      </c>
      <c r="Z402" s="337" t="s">
        <v>1728</v>
      </c>
      <c r="AA402" s="337" t="s">
        <v>761</v>
      </c>
      <c r="AB402" s="337" t="s">
        <v>762</v>
      </c>
      <c r="AC402" s="337" t="s">
        <v>14490</v>
      </c>
    </row>
    <row r="403" spans="1:29" ht="15.8" x14ac:dyDescent="0.25">
      <c r="A403" s="337" t="s">
        <v>1723</v>
      </c>
      <c r="B403" s="337" t="s">
        <v>12670</v>
      </c>
      <c r="C403" s="337" t="s">
        <v>1725</v>
      </c>
      <c r="D403" s="337" t="s">
        <v>1730</v>
      </c>
      <c r="E403" s="337" t="s">
        <v>12671</v>
      </c>
      <c r="F403" s="338">
        <v>44781</v>
      </c>
      <c r="G403" s="337" t="s">
        <v>12317</v>
      </c>
      <c r="H403" s="338">
        <v>44854</v>
      </c>
      <c r="I403" s="337" t="s">
        <v>19695</v>
      </c>
      <c r="J403" s="337" t="s">
        <v>36</v>
      </c>
      <c r="K403" s="337" t="s">
        <v>19695</v>
      </c>
      <c r="L403" s="337" t="s">
        <v>19695</v>
      </c>
      <c r="M403" s="337" t="s">
        <v>19695</v>
      </c>
      <c r="N403" s="337" t="s">
        <v>19695</v>
      </c>
      <c r="O403" s="337" t="s">
        <v>19695</v>
      </c>
      <c r="P403" s="337" t="s">
        <v>19695</v>
      </c>
      <c r="Q403" s="337" t="s">
        <v>19695</v>
      </c>
      <c r="R403" s="337" t="s">
        <v>15</v>
      </c>
      <c r="S403" s="337" t="s">
        <v>1519</v>
      </c>
      <c r="T403" s="337" t="s">
        <v>3048</v>
      </c>
      <c r="U403" s="337" t="s">
        <v>12672</v>
      </c>
      <c r="V403" s="337">
        <v>10</v>
      </c>
      <c r="W403" s="337" t="s">
        <v>19695</v>
      </c>
      <c r="X403" s="337" t="s">
        <v>19695</v>
      </c>
      <c r="Y403" s="337" t="s">
        <v>19695</v>
      </c>
      <c r="Z403" s="337" t="s">
        <v>1728</v>
      </c>
      <c r="AA403" s="337" t="s">
        <v>717</v>
      </c>
      <c r="AB403" s="337" t="s">
        <v>718</v>
      </c>
      <c r="AC403" s="337" t="s">
        <v>14487</v>
      </c>
    </row>
    <row r="404" spans="1:29" ht="15.8" x14ac:dyDescent="0.25">
      <c r="A404" s="337" t="s">
        <v>1723</v>
      </c>
      <c r="B404" s="337" t="s">
        <v>12673</v>
      </c>
      <c r="C404" s="337" t="s">
        <v>1821</v>
      </c>
      <c r="D404" s="337" t="s">
        <v>449</v>
      </c>
      <c r="E404" s="337" t="s">
        <v>12674</v>
      </c>
      <c r="F404" s="338">
        <v>44755</v>
      </c>
      <c r="G404" s="337" t="s">
        <v>12317</v>
      </c>
      <c r="H404" s="338">
        <v>44854</v>
      </c>
      <c r="I404" s="337" t="s">
        <v>19695</v>
      </c>
      <c r="J404" s="337" t="s">
        <v>36</v>
      </c>
      <c r="K404" s="337" t="s">
        <v>19695</v>
      </c>
      <c r="L404" s="337" t="s">
        <v>19695</v>
      </c>
      <c r="M404" s="337" t="s">
        <v>19695</v>
      </c>
      <c r="N404" s="337" t="s">
        <v>19695</v>
      </c>
      <c r="O404" s="337" t="s">
        <v>19695</v>
      </c>
      <c r="P404" s="337" t="s">
        <v>19695</v>
      </c>
      <c r="Q404" s="337" t="s">
        <v>19695</v>
      </c>
      <c r="R404" s="337" t="s">
        <v>15</v>
      </c>
      <c r="S404" s="337" t="s">
        <v>1762</v>
      </c>
      <c r="T404" s="337" t="s">
        <v>12675</v>
      </c>
      <c r="U404" s="337" t="s">
        <v>12676</v>
      </c>
      <c r="V404" s="337">
        <v>10</v>
      </c>
      <c r="W404" s="337" t="s">
        <v>19695</v>
      </c>
      <c r="X404" s="337" t="s">
        <v>19695</v>
      </c>
      <c r="Y404" s="337" t="s">
        <v>19695</v>
      </c>
      <c r="Z404" s="337" t="s">
        <v>1728</v>
      </c>
      <c r="AA404" s="337" t="s">
        <v>717</v>
      </c>
      <c r="AB404" s="337" t="s">
        <v>718</v>
      </c>
      <c r="AC404" s="337" t="s">
        <v>14487</v>
      </c>
    </row>
    <row r="405" spans="1:29" ht="15.8" x14ac:dyDescent="0.25">
      <c r="A405" s="337" t="s">
        <v>1723</v>
      </c>
      <c r="B405" s="337" t="s">
        <v>12736</v>
      </c>
      <c r="C405" s="337" t="s">
        <v>1821</v>
      </c>
      <c r="D405" s="337" t="s">
        <v>449</v>
      </c>
      <c r="E405" s="337" t="s">
        <v>12157</v>
      </c>
      <c r="F405" s="338">
        <v>44553</v>
      </c>
      <c r="G405" s="337" t="s">
        <v>12317</v>
      </c>
      <c r="H405" s="338">
        <v>44854</v>
      </c>
      <c r="I405" s="337" t="s">
        <v>19695</v>
      </c>
      <c r="J405" s="337" t="s">
        <v>36</v>
      </c>
      <c r="K405" s="337" t="s">
        <v>19695</v>
      </c>
      <c r="L405" s="337" t="s">
        <v>19695</v>
      </c>
      <c r="M405" s="337" t="s">
        <v>19695</v>
      </c>
      <c r="N405" s="337" t="s">
        <v>19695</v>
      </c>
      <c r="O405" s="337" t="s">
        <v>19695</v>
      </c>
      <c r="P405" s="337" t="s">
        <v>19695</v>
      </c>
      <c r="Q405" s="337" t="s">
        <v>19695</v>
      </c>
      <c r="R405" s="337" t="s">
        <v>2803</v>
      </c>
      <c r="S405" s="337" t="s">
        <v>12737</v>
      </c>
      <c r="T405" s="337" t="s">
        <v>4740</v>
      </c>
      <c r="U405" s="337" t="s">
        <v>12738</v>
      </c>
      <c r="V405" s="337">
        <v>12</v>
      </c>
      <c r="W405" s="337" t="s">
        <v>19695</v>
      </c>
      <c r="X405" s="337" t="s">
        <v>19695</v>
      </c>
      <c r="Y405" s="337" t="s">
        <v>19695</v>
      </c>
      <c r="Z405" s="337" t="s">
        <v>1728</v>
      </c>
      <c r="AA405" s="337" t="s">
        <v>717</v>
      </c>
      <c r="AB405" s="337" t="s">
        <v>718</v>
      </c>
      <c r="AC405" s="337" t="s">
        <v>14488</v>
      </c>
    </row>
    <row r="406" spans="1:29" ht="15.8" x14ac:dyDescent="0.25">
      <c r="A406" s="337" t="s">
        <v>1723</v>
      </c>
      <c r="B406" s="337" t="s">
        <v>12947</v>
      </c>
      <c r="C406" s="337" t="s">
        <v>1821</v>
      </c>
      <c r="D406" s="337" t="s">
        <v>449</v>
      </c>
      <c r="E406" s="337" t="s">
        <v>9325</v>
      </c>
      <c r="F406" s="338">
        <v>44798</v>
      </c>
      <c r="G406" s="337" t="s">
        <v>12317</v>
      </c>
      <c r="H406" s="338">
        <v>44854</v>
      </c>
      <c r="I406" s="337" t="s">
        <v>19695</v>
      </c>
      <c r="J406" s="337" t="s">
        <v>36</v>
      </c>
      <c r="K406" s="337" t="s">
        <v>19695</v>
      </c>
      <c r="L406" s="337" t="s">
        <v>19695</v>
      </c>
      <c r="M406" s="337" t="s">
        <v>19695</v>
      </c>
      <c r="N406" s="337" t="s">
        <v>19695</v>
      </c>
      <c r="O406" s="337" t="s">
        <v>19695</v>
      </c>
      <c r="P406" s="337" t="s">
        <v>19695</v>
      </c>
      <c r="Q406" s="337" t="s">
        <v>19695</v>
      </c>
      <c r="R406" s="337" t="s">
        <v>18</v>
      </c>
      <c r="S406" s="337" t="s">
        <v>1038</v>
      </c>
      <c r="T406" s="337" t="s">
        <v>1038</v>
      </c>
      <c r="U406" s="337" t="s">
        <v>12948</v>
      </c>
      <c r="V406" s="337">
        <v>12</v>
      </c>
      <c r="W406" s="337" t="s">
        <v>19695</v>
      </c>
      <c r="X406" s="337" t="s">
        <v>19695</v>
      </c>
      <c r="Y406" s="337" t="s">
        <v>19695</v>
      </c>
      <c r="Z406" s="337" t="s">
        <v>1728</v>
      </c>
      <c r="AA406" s="337" t="s">
        <v>735</v>
      </c>
      <c r="AB406" s="337" t="s">
        <v>718</v>
      </c>
      <c r="AC406" s="337" t="s">
        <v>14493</v>
      </c>
    </row>
    <row r="407" spans="1:29" ht="15.8" x14ac:dyDescent="0.25">
      <c r="A407" s="337" t="s">
        <v>1723</v>
      </c>
      <c r="B407" s="337" t="s">
        <v>12920</v>
      </c>
      <c r="C407" s="337" t="s">
        <v>1821</v>
      </c>
      <c r="D407" s="337" t="s">
        <v>449</v>
      </c>
      <c r="E407" s="337" t="s">
        <v>12921</v>
      </c>
      <c r="F407" s="338">
        <v>44759</v>
      </c>
      <c r="G407" s="337" t="s">
        <v>12317</v>
      </c>
      <c r="H407" s="338">
        <v>44854</v>
      </c>
      <c r="I407" s="337" t="s">
        <v>19695</v>
      </c>
      <c r="J407" s="337" t="s">
        <v>16</v>
      </c>
      <c r="K407" s="337" t="s">
        <v>19695</v>
      </c>
      <c r="L407" s="337" t="s">
        <v>19695</v>
      </c>
      <c r="M407" s="337" t="s">
        <v>19695</v>
      </c>
      <c r="N407" s="337" t="s">
        <v>19695</v>
      </c>
      <c r="O407" s="337" t="s">
        <v>19695</v>
      </c>
      <c r="P407" s="337" t="s">
        <v>19695</v>
      </c>
      <c r="Q407" s="337" t="s">
        <v>19695</v>
      </c>
      <c r="R407" s="337" t="s">
        <v>112</v>
      </c>
      <c r="S407" s="337" t="s">
        <v>123</v>
      </c>
      <c r="T407" s="337" t="s">
        <v>123</v>
      </c>
      <c r="U407" s="337" t="s">
        <v>12922</v>
      </c>
      <c r="V407" s="337">
        <v>8</v>
      </c>
      <c r="W407" s="337" t="s">
        <v>19695</v>
      </c>
      <c r="X407" s="337" t="s">
        <v>19695</v>
      </c>
      <c r="Y407" s="337" t="s">
        <v>19695</v>
      </c>
      <c r="Z407" s="337" t="s">
        <v>1753</v>
      </c>
      <c r="AA407" s="337" t="s">
        <v>717</v>
      </c>
      <c r="AB407" s="337" t="s">
        <v>718</v>
      </c>
      <c r="AC407" s="337" t="s">
        <v>14501</v>
      </c>
    </row>
    <row r="408" spans="1:29" ht="15.8" x14ac:dyDescent="0.25">
      <c r="A408" s="337" t="s">
        <v>1723</v>
      </c>
      <c r="B408" s="337" t="s">
        <v>12315</v>
      </c>
      <c r="C408" s="337" t="s">
        <v>1821</v>
      </c>
      <c r="D408" s="337" t="s">
        <v>449</v>
      </c>
      <c r="E408" s="337" t="s">
        <v>12316</v>
      </c>
      <c r="F408" s="338">
        <v>44838</v>
      </c>
      <c r="G408" s="337" t="s">
        <v>12317</v>
      </c>
      <c r="H408" s="338">
        <v>44854</v>
      </c>
      <c r="I408" s="337" t="s">
        <v>19695</v>
      </c>
      <c r="J408" s="337" t="s">
        <v>36</v>
      </c>
      <c r="K408" s="337" t="s">
        <v>19695</v>
      </c>
      <c r="L408" s="337" t="s">
        <v>19695</v>
      </c>
      <c r="M408" s="337" t="s">
        <v>19695</v>
      </c>
      <c r="N408" s="337" t="s">
        <v>19695</v>
      </c>
      <c r="O408" s="337" t="s">
        <v>19695</v>
      </c>
      <c r="P408" s="337" t="s">
        <v>19695</v>
      </c>
      <c r="Q408" s="337" t="s">
        <v>19695</v>
      </c>
      <c r="R408" s="337" t="s">
        <v>35</v>
      </c>
      <c r="S408" s="337" t="s">
        <v>77</v>
      </c>
      <c r="T408" s="337" t="s">
        <v>1261</v>
      </c>
      <c r="U408" s="337" t="s">
        <v>12318</v>
      </c>
      <c r="V408" s="337">
        <v>6</v>
      </c>
      <c r="W408" s="337" t="s">
        <v>19695</v>
      </c>
      <c r="X408" s="337" t="s">
        <v>19695</v>
      </c>
      <c r="Y408" s="337" t="s">
        <v>19695</v>
      </c>
      <c r="Z408" s="337" t="s">
        <v>1753</v>
      </c>
      <c r="AA408" s="337" t="s">
        <v>717</v>
      </c>
      <c r="AB408" s="337" t="s">
        <v>718</v>
      </c>
      <c r="AC408" s="337" t="s">
        <v>15607</v>
      </c>
    </row>
    <row r="409" spans="1:29" ht="15.8" x14ac:dyDescent="0.25">
      <c r="A409" s="337" t="s">
        <v>1723</v>
      </c>
      <c r="B409" s="337" t="s">
        <v>13014</v>
      </c>
      <c r="C409" s="337" t="s">
        <v>1821</v>
      </c>
      <c r="D409" s="337" t="s">
        <v>449</v>
      </c>
      <c r="E409" s="337" t="s">
        <v>12487</v>
      </c>
      <c r="F409" s="338">
        <v>44730</v>
      </c>
      <c r="G409" s="337" t="s">
        <v>13015</v>
      </c>
      <c r="H409" s="338">
        <v>44853</v>
      </c>
      <c r="I409" s="337" t="s">
        <v>19695</v>
      </c>
      <c r="J409" s="337" t="s">
        <v>36</v>
      </c>
      <c r="K409" s="337" t="s">
        <v>19695</v>
      </c>
      <c r="L409" s="337" t="s">
        <v>19695</v>
      </c>
      <c r="M409" s="337" t="s">
        <v>19695</v>
      </c>
      <c r="N409" s="337" t="s">
        <v>19695</v>
      </c>
      <c r="O409" s="337" t="s">
        <v>19695</v>
      </c>
      <c r="P409" s="337" t="s">
        <v>19695</v>
      </c>
      <c r="Q409" s="337" t="s">
        <v>19695</v>
      </c>
      <c r="R409" s="337" t="s">
        <v>130</v>
      </c>
      <c r="S409" s="337" t="s">
        <v>147</v>
      </c>
      <c r="T409" s="337" t="s">
        <v>1328</v>
      </c>
      <c r="U409" s="337" t="s">
        <v>4811</v>
      </c>
      <c r="V409" s="337">
        <v>12</v>
      </c>
      <c r="W409" s="337" t="s">
        <v>19695</v>
      </c>
      <c r="X409" s="337" t="s">
        <v>19695</v>
      </c>
      <c r="Y409" s="337" t="s">
        <v>19695</v>
      </c>
      <c r="Z409" s="337" t="s">
        <v>1728</v>
      </c>
      <c r="AA409" s="337" t="s">
        <v>717</v>
      </c>
      <c r="AB409" s="337" t="s">
        <v>718</v>
      </c>
      <c r="AC409" s="337" t="s">
        <v>14501</v>
      </c>
    </row>
    <row r="410" spans="1:29" ht="15.8" x14ac:dyDescent="0.25">
      <c r="A410" s="337" t="s">
        <v>1723</v>
      </c>
      <c r="B410" s="337" t="s">
        <v>12400</v>
      </c>
      <c r="C410" s="337" t="s">
        <v>1821</v>
      </c>
      <c r="D410" s="337" t="s">
        <v>449</v>
      </c>
      <c r="E410" s="337" t="s">
        <v>12390</v>
      </c>
      <c r="F410" s="338">
        <v>44722</v>
      </c>
      <c r="G410" s="337" t="s">
        <v>12320</v>
      </c>
      <c r="H410" s="338">
        <v>44852</v>
      </c>
      <c r="I410" s="337" t="s">
        <v>19695</v>
      </c>
      <c r="J410" s="337" t="s">
        <v>36</v>
      </c>
      <c r="K410" s="337" t="s">
        <v>19695</v>
      </c>
      <c r="L410" s="337" t="s">
        <v>19695</v>
      </c>
      <c r="M410" s="337" t="s">
        <v>19695</v>
      </c>
      <c r="N410" s="337" t="s">
        <v>19695</v>
      </c>
      <c r="O410" s="337" t="s">
        <v>19695</v>
      </c>
      <c r="P410" s="337" t="s">
        <v>19695</v>
      </c>
      <c r="Q410" s="337" t="s">
        <v>19695</v>
      </c>
      <c r="R410" s="337" t="s">
        <v>101</v>
      </c>
      <c r="S410" s="337" t="s">
        <v>102</v>
      </c>
      <c r="T410" s="337" t="s">
        <v>8955</v>
      </c>
      <c r="U410" s="337" t="s">
        <v>12401</v>
      </c>
      <c r="V410" s="337">
        <v>24</v>
      </c>
      <c r="W410" s="337" t="s">
        <v>19695</v>
      </c>
      <c r="X410" s="337" t="s">
        <v>19695</v>
      </c>
      <c r="Y410" s="337" t="s">
        <v>19695</v>
      </c>
      <c r="Z410" s="337" t="s">
        <v>1728</v>
      </c>
      <c r="AA410" s="337" t="s">
        <v>717</v>
      </c>
      <c r="AB410" s="337" t="s">
        <v>718</v>
      </c>
      <c r="AC410" s="337" t="s">
        <v>14485</v>
      </c>
    </row>
    <row r="411" spans="1:29" ht="15.8" x14ac:dyDescent="0.25">
      <c r="A411" s="337" t="s">
        <v>1723</v>
      </c>
      <c r="B411" s="337" t="s">
        <v>12402</v>
      </c>
      <c r="C411" s="337" t="s">
        <v>1821</v>
      </c>
      <c r="D411" s="337" t="s">
        <v>449</v>
      </c>
      <c r="E411" s="337" t="s">
        <v>12403</v>
      </c>
      <c r="F411" s="338">
        <v>44756</v>
      </c>
      <c r="G411" s="337" t="s">
        <v>12320</v>
      </c>
      <c r="H411" s="338">
        <v>44852</v>
      </c>
      <c r="I411" s="337" t="s">
        <v>19695</v>
      </c>
      <c r="J411" s="337" t="s">
        <v>16</v>
      </c>
      <c r="K411" s="337" t="s">
        <v>19695</v>
      </c>
      <c r="L411" s="337" t="s">
        <v>19695</v>
      </c>
      <c r="M411" s="337" t="s">
        <v>19695</v>
      </c>
      <c r="N411" s="337" t="s">
        <v>19695</v>
      </c>
      <c r="O411" s="337" t="s">
        <v>19695</v>
      </c>
      <c r="P411" s="337" t="s">
        <v>19695</v>
      </c>
      <c r="Q411" s="337" t="s">
        <v>19695</v>
      </c>
      <c r="R411" s="337" t="s">
        <v>15</v>
      </c>
      <c r="S411" s="337" t="s">
        <v>1203</v>
      </c>
      <c r="T411" s="337" t="s">
        <v>1203</v>
      </c>
      <c r="U411" s="337" t="s">
        <v>12404</v>
      </c>
      <c r="V411" s="337">
        <v>8</v>
      </c>
      <c r="W411" s="337" t="s">
        <v>19695</v>
      </c>
      <c r="X411" s="337" t="s">
        <v>19695</v>
      </c>
      <c r="Y411" s="337" t="s">
        <v>19695</v>
      </c>
      <c r="Z411" s="337" t="s">
        <v>1728</v>
      </c>
      <c r="AA411" s="337" t="s">
        <v>717</v>
      </c>
      <c r="AB411" s="337" t="s">
        <v>718</v>
      </c>
      <c r="AC411" s="337" t="s">
        <v>14485</v>
      </c>
    </row>
    <row r="412" spans="1:29" ht="15.8" x14ac:dyDescent="0.25">
      <c r="A412" s="337" t="s">
        <v>1723</v>
      </c>
      <c r="B412" s="337" t="s">
        <v>12405</v>
      </c>
      <c r="C412" s="337" t="s">
        <v>1821</v>
      </c>
      <c r="D412" s="337" t="s">
        <v>449</v>
      </c>
      <c r="E412" s="337" t="s">
        <v>12406</v>
      </c>
      <c r="F412" s="338">
        <v>44721</v>
      </c>
      <c r="G412" s="337" t="s">
        <v>12320</v>
      </c>
      <c r="H412" s="338">
        <v>44852</v>
      </c>
      <c r="I412" s="337" t="s">
        <v>19695</v>
      </c>
      <c r="J412" s="337" t="s">
        <v>16</v>
      </c>
      <c r="K412" s="337" t="s">
        <v>19695</v>
      </c>
      <c r="L412" s="337" t="s">
        <v>19695</v>
      </c>
      <c r="M412" s="337" t="s">
        <v>19695</v>
      </c>
      <c r="N412" s="337" t="s">
        <v>19695</v>
      </c>
      <c r="O412" s="337" t="s">
        <v>19695</v>
      </c>
      <c r="P412" s="337" t="s">
        <v>19695</v>
      </c>
      <c r="Q412" s="337" t="s">
        <v>19695</v>
      </c>
      <c r="R412" s="337" t="s">
        <v>15</v>
      </c>
      <c r="S412" s="337" t="s">
        <v>1203</v>
      </c>
      <c r="T412" s="337" t="s">
        <v>1666</v>
      </c>
      <c r="U412" s="337" t="s">
        <v>5936</v>
      </c>
      <c r="V412" s="337">
        <v>8</v>
      </c>
      <c r="W412" s="337" t="s">
        <v>19695</v>
      </c>
      <c r="X412" s="337" t="s">
        <v>19695</v>
      </c>
      <c r="Y412" s="337" t="s">
        <v>19695</v>
      </c>
      <c r="Z412" s="337" t="s">
        <v>1728</v>
      </c>
      <c r="AA412" s="337" t="s">
        <v>717</v>
      </c>
      <c r="AB412" s="337" t="s">
        <v>718</v>
      </c>
      <c r="AC412" s="337" t="s">
        <v>14485</v>
      </c>
    </row>
    <row r="413" spans="1:29" ht="15.8" x14ac:dyDescent="0.25">
      <c r="A413" s="337" t="s">
        <v>1723</v>
      </c>
      <c r="B413" s="337" t="s">
        <v>13011</v>
      </c>
      <c r="C413" s="337" t="s">
        <v>1821</v>
      </c>
      <c r="D413" s="337" t="s">
        <v>449</v>
      </c>
      <c r="E413" s="337" t="s">
        <v>13012</v>
      </c>
      <c r="F413" s="338">
        <v>44829</v>
      </c>
      <c r="G413" s="337" t="s">
        <v>12320</v>
      </c>
      <c r="H413" s="338">
        <v>44852</v>
      </c>
      <c r="I413" s="337" t="s">
        <v>19695</v>
      </c>
      <c r="J413" s="337" t="s">
        <v>36</v>
      </c>
      <c r="K413" s="337" t="s">
        <v>19695</v>
      </c>
      <c r="L413" s="337" t="s">
        <v>19695</v>
      </c>
      <c r="M413" s="337" t="s">
        <v>19695</v>
      </c>
      <c r="N413" s="337" t="s">
        <v>19695</v>
      </c>
      <c r="O413" s="337" t="s">
        <v>19695</v>
      </c>
      <c r="P413" s="337" t="s">
        <v>19695</v>
      </c>
      <c r="Q413" s="337" t="s">
        <v>19695</v>
      </c>
      <c r="R413" s="337" t="s">
        <v>98</v>
      </c>
      <c r="S413" s="337" t="s">
        <v>124</v>
      </c>
      <c r="T413" s="337" t="s">
        <v>10557</v>
      </c>
      <c r="U413" s="337" t="s">
        <v>10558</v>
      </c>
      <c r="V413" s="337">
        <v>6</v>
      </c>
      <c r="W413" s="337" t="s">
        <v>19695</v>
      </c>
      <c r="X413" s="337" t="s">
        <v>19695</v>
      </c>
      <c r="Y413" s="337" t="s">
        <v>19695</v>
      </c>
      <c r="Z413" s="337" t="s">
        <v>1728</v>
      </c>
      <c r="AA413" s="337" t="s">
        <v>717</v>
      </c>
      <c r="AB413" s="337" t="s">
        <v>718</v>
      </c>
      <c r="AC413" s="337" t="s">
        <v>14488</v>
      </c>
    </row>
    <row r="414" spans="1:29" ht="15.8" x14ac:dyDescent="0.25">
      <c r="A414" s="337" t="s">
        <v>1723</v>
      </c>
      <c r="B414" s="337" t="s">
        <v>13013</v>
      </c>
      <c r="C414" s="337" t="s">
        <v>1821</v>
      </c>
      <c r="D414" s="337" t="s">
        <v>449</v>
      </c>
      <c r="E414" s="337" t="s">
        <v>12320</v>
      </c>
      <c r="F414" s="338">
        <v>44852</v>
      </c>
      <c r="G414" s="337" t="s">
        <v>12320</v>
      </c>
      <c r="H414" s="338">
        <v>44852</v>
      </c>
      <c r="I414" s="337" t="s">
        <v>19695</v>
      </c>
      <c r="J414" s="337" t="s">
        <v>16</v>
      </c>
      <c r="K414" s="337" t="s">
        <v>19695</v>
      </c>
      <c r="L414" s="337" t="s">
        <v>19695</v>
      </c>
      <c r="M414" s="337" t="s">
        <v>19695</v>
      </c>
      <c r="N414" s="337" t="s">
        <v>19695</v>
      </c>
      <c r="O414" s="337" t="s">
        <v>19695</v>
      </c>
      <c r="P414" s="337" t="s">
        <v>19695</v>
      </c>
      <c r="Q414" s="337" t="s">
        <v>19695</v>
      </c>
      <c r="R414" s="337" t="s">
        <v>98</v>
      </c>
      <c r="S414" s="337" t="s">
        <v>124</v>
      </c>
      <c r="T414" s="337" t="s">
        <v>10557</v>
      </c>
      <c r="U414" s="337" t="s">
        <v>10558</v>
      </c>
      <c r="V414" s="337">
        <v>8</v>
      </c>
      <c r="W414" s="337" t="s">
        <v>19695</v>
      </c>
      <c r="X414" s="337" t="s">
        <v>19695</v>
      </c>
      <c r="Y414" s="337" t="s">
        <v>19695</v>
      </c>
      <c r="Z414" s="337" t="s">
        <v>1728</v>
      </c>
      <c r="AA414" s="337" t="s">
        <v>717</v>
      </c>
      <c r="AB414" s="337" t="s">
        <v>718</v>
      </c>
      <c r="AC414" s="337" t="s">
        <v>14488</v>
      </c>
    </row>
    <row r="415" spans="1:29" ht="15.8" x14ac:dyDescent="0.25">
      <c r="A415" s="337" t="s">
        <v>1723</v>
      </c>
      <c r="B415" s="337" t="s">
        <v>13009</v>
      </c>
      <c r="C415" s="337" t="s">
        <v>1821</v>
      </c>
      <c r="D415" s="337" t="s">
        <v>449</v>
      </c>
      <c r="E415" s="337" t="s">
        <v>12320</v>
      </c>
      <c r="F415" s="338">
        <v>44852</v>
      </c>
      <c r="G415" s="337" t="s">
        <v>12320</v>
      </c>
      <c r="H415" s="338">
        <v>44852</v>
      </c>
      <c r="I415" s="337" t="s">
        <v>19695</v>
      </c>
      <c r="J415" s="337" t="s">
        <v>16</v>
      </c>
      <c r="K415" s="337" t="s">
        <v>19695</v>
      </c>
      <c r="L415" s="337" t="s">
        <v>19695</v>
      </c>
      <c r="M415" s="337" t="s">
        <v>19695</v>
      </c>
      <c r="N415" s="337" t="s">
        <v>19695</v>
      </c>
      <c r="O415" s="337" t="s">
        <v>19695</v>
      </c>
      <c r="P415" s="337" t="s">
        <v>19695</v>
      </c>
      <c r="Q415" s="337" t="s">
        <v>19695</v>
      </c>
      <c r="R415" s="337" t="s">
        <v>66</v>
      </c>
      <c r="S415" s="337" t="s">
        <v>67</v>
      </c>
      <c r="T415" s="337" t="s">
        <v>13010</v>
      </c>
      <c r="U415" s="337" t="s">
        <v>13010</v>
      </c>
      <c r="V415" s="337">
        <v>12</v>
      </c>
      <c r="W415" s="337" t="s">
        <v>19695</v>
      </c>
      <c r="X415" s="337" t="s">
        <v>19695</v>
      </c>
      <c r="Y415" s="337" t="s">
        <v>19695</v>
      </c>
      <c r="Z415" s="337" t="s">
        <v>1728</v>
      </c>
      <c r="AA415" s="337" t="s">
        <v>717</v>
      </c>
      <c r="AB415" s="337" t="s">
        <v>718</v>
      </c>
      <c r="AC415" s="337" t="s">
        <v>14497</v>
      </c>
    </row>
    <row r="416" spans="1:29" ht="15.8" x14ac:dyDescent="0.25">
      <c r="A416" s="337" t="s">
        <v>1723</v>
      </c>
      <c r="B416" s="337" t="s">
        <v>9335</v>
      </c>
      <c r="C416" s="337" t="s">
        <v>1821</v>
      </c>
      <c r="D416" s="337" t="s">
        <v>449</v>
      </c>
      <c r="E416" s="337" t="s">
        <v>9336</v>
      </c>
      <c r="F416" s="338">
        <v>44738</v>
      </c>
      <c r="G416" s="337" t="s">
        <v>9337</v>
      </c>
      <c r="H416" s="338">
        <v>44850</v>
      </c>
      <c r="I416" s="337" t="s">
        <v>19695</v>
      </c>
      <c r="J416" s="337" t="s">
        <v>16</v>
      </c>
      <c r="K416" s="337" t="s">
        <v>19695</v>
      </c>
      <c r="L416" s="337" t="s">
        <v>19695</v>
      </c>
      <c r="M416" s="337" t="s">
        <v>19695</v>
      </c>
      <c r="N416" s="337" t="s">
        <v>19695</v>
      </c>
      <c r="O416" s="337" t="s">
        <v>19695</v>
      </c>
      <c r="P416" s="337" t="s">
        <v>19695</v>
      </c>
      <c r="Q416" s="337" t="s">
        <v>19695</v>
      </c>
      <c r="R416" s="337" t="s">
        <v>81</v>
      </c>
      <c r="S416" s="337" t="s">
        <v>82</v>
      </c>
      <c r="T416" s="337" t="s">
        <v>9333</v>
      </c>
      <c r="U416" s="337" t="s">
        <v>9338</v>
      </c>
      <c r="V416" s="337">
        <v>18</v>
      </c>
      <c r="W416" s="337" t="s">
        <v>19695</v>
      </c>
      <c r="X416" s="337" t="s">
        <v>19695</v>
      </c>
      <c r="Y416" s="337" t="s">
        <v>19695</v>
      </c>
      <c r="Z416" s="337" t="s">
        <v>1753</v>
      </c>
      <c r="AA416" s="337" t="s">
        <v>717</v>
      </c>
      <c r="AB416" s="337" t="s">
        <v>718</v>
      </c>
      <c r="AC416" s="337" t="s">
        <v>14499</v>
      </c>
    </row>
    <row r="417" spans="1:29" ht="15.8" x14ac:dyDescent="0.25">
      <c r="A417" s="337" t="s">
        <v>1723</v>
      </c>
      <c r="B417" s="337" t="s">
        <v>13048</v>
      </c>
      <c r="C417" s="337" t="s">
        <v>1821</v>
      </c>
      <c r="D417" s="337" t="s">
        <v>449</v>
      </c>
      <c r="E417" s="337" t="s">
        <v>12668</v>
      </c>
      <c r="F417" s="338">
        <v>44844</v>
      </c>
      <c r="G417" s="337" t="s">
        <v>13044</v>
      </c>
      <c r="H417" s="338">
        <v>44849</v>
      </c>
      <c r="I417" s="337" t="s">
        <v>19695</v>
      </c>
      <c r="J417" s="337" t="s">
        <v>36</v>
      </c>
      <c r="K417" s="337" t="s">
        <v>19695</v>
      </c>
      <c r="L417" s="337" t="s">
        <v>19695</v>
      </c>
      <c r="M417" s="337" t="s">
        <v>19695</v>
      </c>
      <c r="N417" s="337" t="s">
        <v>19695</v>
      </c>
      <c r="O417" s="337" t="s">
        <v>19695</v>
      </c>
      <c r="P417" s="337" t="s">
        <v>19695</v>
      </c>
      <c r="Q417" s="337" t="s">
        <v>19695</v>
      </c>
      <c r="R417" s="337" t="s">
        <v>134</v>
      </c>
      <c r="S417" s="337" t="s">
        <v>782</v>
      </c>
      <c r="T417" s="337" t="s">
        <v>151</v>
      </c>
      <c r="U417" s="337" t="s">
        <v>13049</v>
      </c>
      <c r="V417" s="337">
        <v>10</v>
      </c>
      <c r="W417" s="337" t="s">
        <v>19695</v>
      </c>
      <c r="X417" s="337" t="s">
        <v>19695</v>
      </c>
      <c r="Y417" s="337" t="s">
        <v>19695</v>
      </c>
      <c r="Z417" s="337" t="s">
        <v>1728</v>
      </c>
      <c r="AA417" s="337" t="s">
        <v>717</v>
      </c>
      <c r="AB417" s="337" t="s">
        <v>718</v>
      </c>
      <c r="AC417" s="337" t="s">
        <v>14489</v>
      </c>
    </row>
    <row r="418" spans="1:29" ht="15.8" x14ac:dyDescent="0.25">
      <c r="A418" s="337" t="s">
        <v>1723</v>
      </c>
      <c r="B418" s="337" t="s">
        <v>12746</v>
      </c>
      <c r="C418" s="337" t="s">
        <v>1821</v>
      </c>
      <c r="D418" s="337" t="s">
        <v>449</v>
      </c>
      <c r="E418" s="337" t="s">
        <v>12747</v>
      </c>
      <c r="F418" s="338">
        <v>44710</v>
      </c>
      <c r="G418" s="337" t="s">
        <v>12328</v>
      </c>
      <c r="H418" s="338">
        <v>44845</v>
      </c>
      <c r="I418" s="337" t="s">
        <v>19695</v>
      </c>
      <c r="J418" s="337" t="s">
        <v>16</v>
      </c>
      <c r="K418" s="337" t="s">
        <v>19695</v>
      </c>
      <c r="L418" s="337" t="s">
        <v>19695</v>
      </c>
      <c r="M418" s="337" t="s">
        <v>19695</v>
      </c>
      <c r="N418" s="337" t="s">
        <v>19695</v>
      </c>
      <c r="O418" s="337" t="s">
        <v>19695</v>
      </c>
      <c r="P418" s="337" t="s">
        <v>19695</v>
      </c>
      <c r="Q418" s="337" t="s">
        <v>19695</v>
      </c>
      <c r="R418" s="337" t="s">
        <v>144</v>
      </c>
      <c r="S418" s="337" t="s">
        <v>97</v>
      </c>
      <c r="T418" s="337" t="s">
        <v>12748</v>
      </c>
      <c r="U418" s="337" t="s">
        <v>12749</v>
      </c>
      <c r="V418" s="337">
        <v>12</v>
      </c>
      <c r="W418" s="337" t="s">
        <v>19695</v>
      </c>
      <c r="X418" s="337" t="s">
        <v>19695</v>
      </c>
      <c r="Y418" s="337" t="s">
        <v>19695</v>
      </c>
      <c r="Z418" s="337" t="s">
        <v>1728</v>
      </c>
      <c r="AA418" s="337" t="s">
        <v>717</v>
      </c>
      <c r="AB418" s="337" t="s">
        <v>718</v>
      </c>
      <c r="AC418" s="337" t="s">
        <v>14499</v>
      </c>
    </row>
    <row r="419" spans="1:29" ht="15.8" x14ac:dyDescent="0.25">
      <c r="A419" s="337" t="s">
        <v>1723</v>
      </c>
      <c r="B419" s="337" t="s">
        <v>12666</v>
      </c>
      <c r="C419" s="337" t="s">
        <v>1821</v>
      </c>
      <c r="D419" s="337" t="s">
        <v>449</v>
      </c>
      <c r="E419" s="337" t="s">
        <v>12667</v>
      </c>
      <c r="F419" s="338">
        <v>44790</v>
      </c>
      <c r="G419" s="337" t="s">
        <v>12668</v>
      </c>
      <c r="H419" s="338">
        <v>44844</v>
      </c>
      <c r="I419" s="337" t="s">
        <v>19695</v>
      </c>
      <c r="J419" s="337" t="s">
        <v>16</v>
      </c>
      <c r="K419" s="337" t="s">
        <v>19695</v>
      </c>
      <c r="L419" s="337" t="s">
        <v>19695</v>
      </c>
      <c r="M419" s="337" t="s">
        <v>19695</v>
      </c>
      <c r="N419" s="337" t="s">
        <v>19695</v>
      </c>
      <c r="O419" s="337" t="s">
        <v>19695</v>
      </c>
      <c r="P419" s="337" t="s">
        <v>19695</v>
      </c>
      <c r="Q419" s="337" t="s">
        <v>19695</v>
      </c>
      <c r="R419" s="337" t="s">
        <v>15</v>
      </c>
      <c r="S419" s="337" t="s">
        <v>1086</v>
      </c>
      <c r="T419" s="337" t="s">
        <v>1107</v>
      </c>
      <c r="U419" s="337" t="s">
        <v>12669</v>
      </c>
      <c r="V419" s="337">
        <v>8</v>
      </c>
      <c r="W419" s="337" t="s">
        <v>19695</v>
      </c>
      <c r="X419" s="337" t="s">
        <v>19695</v>
      </c>
      <c r="Y419" s="337" t="s">
        <v>19695</v>
      </c>
      <c r="Z419" s="337" t="s">
        <v>1728</v>
      </c>
      <c r="AA419" s="337" t="s">
        <v>735</v>
      </c>
      <c r="AB419" s="337" t="s">
        <v>718</v>
      </c>
      <c r="AC419" s="337" t="s">
        <v>14487</v>
      </c>
    </row>
    <row r="420" spans="1:29" ht="15.8" x14ac:dyDescent="0.25">
      <c r="A420" s="337" t="s">
        <v>1723</v>
      </c>
      <c r="B420" s="337" t="s">
        <v>9588</v>
      </c>
      <c r="C420" s="337" t="s">
        <v>1821</v>
      </c>
      <c r="D420" s="337" t="s">
        <v>449</v>
      </c>
      <c r="E420" s="337" t="s">
        <v>9589</v>
      </c>
      <c r="F420" s="338">
        <v>44800</v>
      </c>
      <c r="G420" s="337" t="s">
        <v>9590</v>
      </c>
      <c r="H420" s="338">
        <v>44840</v>
      </c>
      <c r="I420" s="337" t="s">
        <v>19695</v>
      </c>
      <c r="J420" s="337" t="s">
        <v>36</v>
      </c>
      <c r="K420" s="337" t="s">
        <v>19695</v>
      </c>
      <c r="L420" s="337" t="s">
        <v>19695</v>
      </c>
      <c r="M420" s="337" t="s">
        <v>19695</v>
      </c>
      <c r="N420" s="337" t="s">
        <v>19695</v>
      </c>
      <c r="O420" s="337" t="s">
        <v>19695</v>
      </c>
      <c r="P420" s="337" t="s">
        <v>19695</v>
      </c>
      <c r="Q420" s="337" t="s">
        <v>19695</v>
      </c>
      <c r="R420" s="337" t="s">
        <v>109</v>
      </c>
      <c r="S420" s="337" t="s">
        <v>4947</v>
      </c>
      <c r="T420" s="337" t="s">
        <v>9591</v>
      </c>
      <c r="U420" s="337" t="s">
        <v>9592</v>
      </c>
      <c r="V420" s="337">
        <v>12</v>
      </c>
      <c r="W420" s="337" t="s">
        <v>19695</v>
      </c>
      <c r="X420" s="337" t="s">
        <v>19695</v>
      </c>
      <c r="Y420" s="337" t="s">
        <v>19695</v>
      </c>
      <c r="Z420" s="337" t="s">
        <v>1728</v>
      </c>
      <c r="AA420" s="337" t="s">
        <v>717</v>
      </c>
      <c r="AB420" s="337" t="s">
        <v>718</v>
      </c>
      <c r="AC420" s="337" t="s">
        <v>14491</v>
      </c>
    </row>
    <row r="421" spans="1:29" ht="15.8" x14ac:dyDescent="0.25">
      <c r="A421" s="337" t="s">
        <v>1723</v>
      </c>
      <c r="B421" s="337" t="s">
        <v>12578</v>
      </c>
      <c r="C421" s="337" t="s">
        <v>1821</v>
      </c>
      <c r="D421" s="337" t="s">
        <v>449</v>
      </c>
      <c r="E421" s="337" t="s">
        <v>12579</v>
      </c>
      <c r="F421" s="338">
        <v>44820</v>
      </c>
      <c r="G421" s="337" t="s">
        <v>1844</v>
      </c>
      <c r="H421" s="338">
        <v>44839</v>
      </c>
      <c r="I421" s="337" t="s">
        <v>19695</v>
      </c>
      <c r="J421" s="337" t="s">
        <v>16</v>
      </c>
      <c r="K421" s="337" t="s">
        <v>19695</v>
      </c>
      <c r="L421" s="337" t="s">
        <v>19695</v>
      </c>
      <c r="M421" s="337" t="s">
        <v>19695</v>
      </c>
      <c r="N421" s="337" t="s">
        <v>19695</v>
      </c>
      <c r="O421" s="337" t="s">
        <v>19695</v>
      </c>
      <c r="P421" s="337" t="s">
        <v>19695</v>
      </c>
      <c r="Q421" s="337" t="s">
        <v>19695</v>
      </c>
      <c r="R421" s="337" t="s">
        <v>35</v>
      </c>
      <c r="S421" s="337" t="s">
        <v>77</v>
      </c>
      <c r="T421" s="337" t="s">
        <v>1015</v>
      </c>
      <c r="U421" s="337" t="s">
        <v>2135</v>
      </c>
      <c r="V421" s="337">
        <v>10</v>
      </c>
      <c r="W421" s="337" t="s">
        <v>19695</v>
      </c>
      <c r="X421" s="337" t="s">
        <v>19695</v>
      </c>
      <c r="Y421" s="337" t="s">
        <v>19695</v>
      </c>
      <c r="Z421" s="337" t="s">
        <v>1728</v>
      </c>
      <c r="AA421" s="337" t="s">
        <v>717</v>
      </c>
      <c r="AB421" s="337" t="s">
        <v>718</v>
      </c>
      <c r="AC421" s="337" t="s">
        <v>14497</v>
      </c>
    </row>
    <row r="422" spans="1:29" ht="15.8" x14ac:dyDescent="0.25">
      <c r="A422" s="337" t="s">
        <v>1723</v>
      </c>
      <c r="B422" s="337" t="s">
        <v>12915</v>
      </c>
      <c r="C422" s="337" t="s">
        <v>1821</v>
      </c>
      <c r="D422" s="337" t="s">
        <v>449</v>
      </c>
      <c r="E422" s="337" t="s">
        <v>12916</v>
      </c>
      <c r="F422" s="338">
        <v>44776</v>
      </c>
      <c r="G422" s="337" t="s">
        <v>12917</v>
      </c>
      <c r="H422" s="338">
        <v>44837</v>
      </c>
      <c r="I422" s="337" t="s">
        <v>19695</v>
      </c>
      <c r="J422" s="337" t="s">
        <v>36</v>
      </c>
      <c r="K422" s="337" t="s">
        <v>19695</v>
      </c>
      <c r="L422" s="337" t="s">
        <v>19695</v>
      </c>
      <c r="M422" s="337" t="s">
        <v>19695</v>
      </c>
      <c r="N422" s="337" t="s">
        <v>19695</v>
      </c>
      <c r="O422" s="337" t="s">
        <v>19695</v>
      </c>
      <c r="P422" s="337" t="s">
        <v>19695</v>
      </c>
      <c r="Q422" s="337" t="s">
        <v>19695</v>
      </c>
      <c r="R422" s="337" t="s">
        <v>112</v>
      </c>
      <c r="S422" s="337" t="s">
        <v>452</v>
      </c>
      <c r="T422" s="337" t="s">
        <v>452</v>
      </c>
      <c r="U422" s="337" t="s">
        <v>1711</v>
      </c>
      <c r="V422" s="337">
        <v>10</v>
      </c>
      <c r="W422" s="337" t="s">
        <v>19695</v>
      </c>
      <c r="X422" s="337" t="s">
        <v>19695</v>
      </c>
      <c r="Y422" s="337" t="s">
        <v>19695</v>
      </c>
      <c r="Z422" s="337" t="s">
        <v>1728</v>
      </c>
      <c r="AA422" s="337" t="s">
        <v>735</v>
      </c>
      <c r="AB422" s="337" t="s">
        <v>718</v>
      </c>
      <c r="AC422" s="337" t="s">
        <v>14483</v>
      </c>
    </row>
    <row r="423" spans="1:29" ht="15.8" x14ac:dyDescent="0.25">
      <c r="A423" s="337" t="s">
        <v>1723</v>
      </c>
      <c r="B423" s="337" t="s">
        <v>12918</v>
      </c>
      <c r="C423" s="337" t="s">
        <v>1821</v>
      </c>
      <c r="D423" s="337" t="s">
        <v>449</v>
      </c>
      <c r="E423" s="337" t="s">
        <v>12919</v>
      </c>
      <c r="F423" s="338">
        <v>44715</v>
      </c>
      <c r="G423" s="337" t="s">
        <v>12917</v>
      </c>
      <c r="H423" s="338">
        <v>44837</v>
      </c>
      <c r="I423" s="337" t="s">
        <v>19695</v>
      </c>
      <c r="J423" s="337" t="s">
        <v>16</v>
      </c>
      <c r="K423" s="337" t="s">
        <v>19695</v>
      </c>
      <c r="L423" s="337" t="s">
        <v>19695</v>
      </c>
      <c r="M423" s="337" t="s">
        <v>19695</v>
      </c>
      <c r="N423" s="337" t="s">
        <v>19695</v>
      </c>
      <c r="O423" s="337" t="s">
        <v>19695</v>
      </c>
      <c r="P423" s="337" t="s">
        <v>19695</v>
      </c>
      <c r="Q423" s="337" t="s">
        <v>19695</v>
      </c>
      <c r="R423" s="337" t="s">
        <v>112</v>
      </c>
      <c r="S423" s="337" t="s">
        <v>452</v>
      </c>
      <c r="T423" s="337" t="s">
        <v>452</v>
      </c>
      <c r="U423" s="337" t="s">
        <v>1711</v>
      </c>
      <c r="V423" s="337">
        <v>10</v>
      </c>
      <c r="W423" s="337" t="s">
        <v>19695</v>
      </c>
      <c r="X423" s="337" t="s">
        <v>19695</v>
      </c>
      <c r="Y423" s="337" t="s">
        <v>19695</v>
      </c>
      <c r="Z423" s="337" t="s">
        <v>1728</v>
      </c>
      <c r="AA423" s="337" t="s">
        <v>735</v>
      </c>
      <c r="AB423" s="337" t="s">
        <v>718</v>
      </c>
      <c r="AC423" s="337" t="s">
        <v>14483</v>
      </c>
    </row>
    <row r="424" spans="1:29" ht="15.8" x14ac:dyDescent="0.25">
      <c r="A424" s="337" t="s">
        <v>1723</v>
      </c>
      <c r="B424" s="337" t="s">
        <v>13018</v>
      </c>
      <c r="C424" s="337" t="s">
        <v>1725</v>
      </c>
      <c r="D424" s="337" t="s">
        <v>1730</v>
      </c>
      <c r="E424" s="337" t="s">
        <v>13019</v>
      </c>
      <c r="F424" s="338">
        <v>44826</v>
      </c>
      <c r="G424" s="337" t="s">
        <v>12917</v>
      </c>
      <c r="H424" s="338">
        <v>44837</v>
      </c>
      <c r="I424" s="337" t="s">
        <v>19695</v>
      </c>
      <c r="J424" s="337" t="s">
        <v>36</v>
      </c>
      <c r="K424" s="337" t="s">
        <v>19695</v>
      </c>
      <c r="L424" s="337" t="s">
        <v>19695</v>
      </c>
      <c r="M424" s="337" t="s">
        <v>19695</v>
      </c>
      <c r="N424" s="337" t="s">
        <v>19695</v>
      </c>
      <c r="O424" s="337" t="s">
        <v>19695</v>
      </c>
      <c r="P424" s="337" t="s">
        <v>19695</v>
      </c>
      <c r="Q424" s="337" t="s">
        <v>19695</v>
      </c>
      <c r="R424" s="337" t="s">
        <v>98</v>
      </c>
      <c r="S424" s="337" t="s">
        <v>121</v>
      </c>
      <c r="T424" s="337" t="s">
        <v>2258</v>
      </c>
      <c r="U424" s="337" t="s">
        <v>13020</v>
      </c>
      <c r="V424" s="337">
        <v>10</v>
      </c>
      <c r="W424" s="337" t="s">
        <v>19695</v>
      </c>
      <c r="X424" s="337" t="s">
        <v>19695</v>
      </c>
      <c r="Y424" s="337" t="s">
        <v>19695</v>
      </c>
      <c r="Z424" s="337" t="s">
        <v>1728</v>
      </c>
      <c r="AA424" s="337" t="s">
        <v>735</v>
      </c>
      <c r="AB424" s="337" t="s">
        <v>718</v>
      </c>
      <c r="AC424" s="337" t="s">
        <v>14529</v>
      </c>
    </row>
    <row r="425" spans="1:29" ht="15.8" x14ac:dyDescent="0.25">
      <c r="A425" s="337" t="s">
        <v>1723</v>
      </c>
      <c r="B425" s="337" t="s">
        <v>12925</v>
      </c>
      <c r="C425" s="337" t="s">
        <v>1821</v>
      </c>
      <c r="D425" s="337" t="s">
        <v>449</v>
      </c>
      <c r="E425" s="337" t="s">
        <v>12921</v>
      </c>
      <c r="F425" s="338">
        <v>44759</v>
      </c>
      <c r="G425" s="337" t="s">
        <v>12313</v>
      </c>
      <c r="H425" s="338">
        <v>44835</v>
      </c>
      <c r="I425" s="337" t="s">
        <v>19695</v>
      </c>
      <c r="J425" s="337" t="s">
        <v>36</v>
      </c>
      <c r="K425" s="337" t="s">
        <v>19695</v>
      </c>
      <c r="L425" s="337" t="s">
        <v>19695</v>
      </c>
      <c r="M425" s="337" t="s">
        <v>19695</v>
      </c>
      <c r="N425" s="337" t="s">
        <v>19695</v>
      </c>
      <c r="O425" s="337" t="s">
        <v>19695</v>
      </c>
      <c r="P425" s="337" t="s">
        <v>19695</v>
      </c>
      <c r="Q425" s="337" t="s">
        <v>19695</v>
      </c>
      <c r="R425" s="337" t="s">
        <v>112</v>
      </c>
      <c r="S425" s="337" t="s">
        <v>113</v>
      </c>
      <c r="T425" s="337" t="s">
        <v>113</v>
      </c>
      <c r="U425" s="337" t="s">
        <v>7096</v>
      </c>
      <c r="V425" s="337">
        <v>12</v>
      </c>
      <c r="W425" s="337" t="s">
        <v>19695</v>
      </c>
      <c r="X425" s="337" t="s">
        <v>19695</v>
      </c>
      <c r="Y425" s="337" t="s">
        <v>19695</v>
      </c>
      <c r="Z425" s="337" t="s">
        <v>1728</v>
      </c>
      <c r="AA425" s="337" t="s">
        <v>735</v>
      </c>
      <c r="AB425" s="337" t="s">
        <v>718</v>
      </c>
      <c r="AC425" s="337" t="s">
        <v>14501</v>
      </c>
    </row>
    <row r="426" spans="1:29" ht="15.8" x14ac:dyDescent="0.25">
      <c r="A426" s="337" t="s">
        <v>1723</v>
      </c>
      <c r="B426" s="337" t="s">
        <v>12677</v>
      </c>
      <c r="C426" s="337" t="s">
        <v>1821</v>
      </c>
      <c r="D426" s="337" t="s">
        <v>449</v>
      </c>
      <c r="E426" s="337" t="s">
        <v>8680</v>
      </c>
      <c r="F426" s="338">
        <v>44762</v>
      </c>
      <c r="G426" s="337" t="s">
        <v>12313</v>
      </c>
      <c r="H426" s="338">
        <v>44835</v>
      </c>
      <c r="I426" s="337" t="s">
        <v>19695</v>
      </c>
      <c r="J426" s="337" t="s">
        <v>36</v>
      </c>
      <c r="K426" s="337" t="s">
        <v>19695</v>
      </c>
      <c r="L426" s="337" t="s">
        <v>19695</v>
      </c>
      <c r="M426" s="337" t="s">
        <v>19695</v>
      </c>
      <c r="N426" s="337" t="s">
        <v>19695</v>
      </c>
      <c r="O426" s="337" t="s">
        <v>19695</v>
      </c>
      <c r="P426" s="337" t="s">
        <v>19695</v>
      </c>
      <c r="Q426" s="337" t="s">
        <v>19695</v>
      </c>
      <c r="R426" s="337" t="s">
        <v>15</v>
      </c>
      <c r="S426" s="337" t="s">
        <v>1086</v>
      </c>
      <c r="T426" s="337" t="s">
        <v>1238</v>
      </c>
      <c r="U426" s="337" t="s">
        <v>12678</v>
      </c>
      <c r="V426" s="337">
        <v>8</v>
      </c>
      <c r="W426" s="337" t="s">
        <v>19695</v>
      </c>
      <c r="X426" s="337" t="s">
        <v>19695</v>
      </c>
      <c r="Y426" s="337" t="s">
        <v>19695</v>
      </c>
      <c r="Z426" s="337" t="s">
        <v>1728</v>
      </c>
      <c r="AA426" s="337" t="s">
        <v>717</v>
      </c>
      <c r="AB426" s="337" t="s">
        <v>718</v>
      </c>
      <c r="AC426" s="337" t="s">
        <v>14501</v>
      </c>
    </row>
    <row r="427" spans="1:29" ht="15.8" x14ac:dyDescent="0.25">
      <c r="A427" s="337" t="s">
        <v>1723</v>
      </c>
      <c r="B427" s="337" t="s">
        <v>12687</v>
      </c>
      <c r="C427" s="337" t="s">
        <v>1821</v>
      </c>
      <c r="D427" s="337" t="s">
        <v>449</v>
      </c>
      <c r="E427" s="337" t="s">
        <v>12570</v>
      </c>
      <c r="F427" s="338">
        <v>44785</v>
      </c>
      <c r="G427" s="337" t="s">
        <v>12313</v>
      </c>
      <c r="H427" s="338">
        <v>44835</v>
      </c>
      <c r="I427" s="337" t="s">
        <v>19695</v>
      </c>
      <c r="J427" s="337" t="s">
        <v>36</v>
      </c>
      <c r="K427" s="337" t="s">
        <v>19695</v>
      </c>
      <c r="L427" s="337" t="s">
        <v>19695</v>
      </c>
      <c r="M427" s="337" t="s">
        <v>19695</v>
      </c>
      <c r="N427" s="337" t="s">
        <v>19695</v>
      </c>
      <c r="O427" s="337" t="s">
        <v>19695</v>
      </c>
      <c r="P427" s="337" t="s">
        <v>19695</v>
      </c>
      <c r="Q427" s="337" t="s">
        <v>19695</v>
      </c>
      <c r="R427" s="337" t="s">
        <v>15</v>
      </c>
      <c r="S427" s="337" t="s">
        <v>1086</v>
      </c>
      <c r="T427" s="337" t="s">
        <v>4329</v>
      </c>
      <c r="U427" s="337" t="s">
        <v>12686</v>
      </c>
      <c r="V427" s="337">
        <v>8</v>
      </c>
      <c r="W427" s="337" t="s">
        <v>19695</v>
      </c>
      <c r="X427" s="337" t="s">
        <v>19695</v>
      </c>
      <c r="Y427" s="337" t="s">
        <v>19695</v>
      </c>
      <c r="Z427" s="337" t="s">
        <v>1728</v>
      </c>
      <c r="AA427" s="337" t="s">
        <v>717</v>
      </c>
      <c r="AB427" s="337" t="s">
        <v>718</v>
      </c>
      <c r="AC427" s="337" t="s">
        <v>14501</v>
      </c>
    </row>
    <row r="428" spans="1:29" ht="15.8" x14ac:dyDescent="0.25">
      <c r="A428" s="337" t="s">
        <v>1723</v>
      </c>
      <c r="B428" s="337" t="s">
        <v>12682</v>
      </c>
      <c r="C428" s="337" t="s">
        <v>1821</v>
      </c>
      <c r="D428" s="337" t="s">
        <v>449</v>
      </c>
      <c r="E428" s="337" t="s">
        <v>12570</v>
      </c>
      <c r="F428" s="338">
        <v>44785</v>
      </c>
      <c r="G428" s="337" t="s">
        <v>12313</v>
      </c>
      <c r="H428" s="338">
        <v>44835</v>
      </c>
      <c r="I428" s="337" t="s">
        <v>19695</v>
      </c>
      <c r="J428" s="337" t="s">
        <v>36</v>
      </c>
      <c r="K428" s="337" t="s">
        <v>19695</v>
      </c>
      <c r="L428" s="337" t="s">
        <v>19695</v>
      </c>
      <c r="M428" s="337" t="s">
        <v>19695</v>
      </c>
      <c r="N428" s="337" t="s">
        <v>19695</v>
      </c>
      <c r="O428" s="337" t="s">
        <v>19695</v>
      </c>
      <c r="P428" s="337" t="s">
        <v>19695</v>
      </c>
      <c r="Q428" s="337" t="s">
        <v>19695</v>
      </c>
      <c r="R428" s="337" t="s">
        <v>15</v>
      </c>
      <c r="S428" s="337" t="s">
        <v>1086</v>
      </c>
      <c r="T428" s="337" t="s">
        <v>12683</v>
      </c>
      <c r="U428" s="337" t="s">
        <v>12684</v>
      </c>
      <c r="V428" s="337">
        <v>8</v>
      </c>
      <c r="W428" s="337" t="s">
        <v>19695</v>
      </c>
      <c r="X428" s="337" t="s">
        <v>19695</v>
      </c>
      <c r="Y428" s="337" t="s">
        <v>19695</v>
      </c>
      <c r="Z428" s="337" t="s">
        <v>1728</v>
      </c>
      <c r="AA428" s="337" t="s">
        <v>717</v>
      </c>
      <c r="AB428" s="337" t="s">
        <v>718</v>
      </c>
      <c r="AC428" s="337" t="s">
        <v>14501</v>
      </c>
    </row>
    <row r="429" spans="1:29" ht="15.8" x14ac:dyDescent="0.25">
      <c r="A429" s="337" t="s">
        <v>1723</v>
      </c>
      <c r="B429" s="337" t="s">
        <v>12685</v>
      </c>
      <c r="C429" s="337" t="s">
        <v>1725</v>
      </c>
      <c r="D429" s="337" t="s">
        <v>13527</v>
      </c>
      <c r="E429" s="337" t="s">
        <v>7797</v>
      </c>
      <c r="F429" s="338">
        <v>44697</v>
      </c>
      <c r="G429" s="337" t="s">
        <v>12313</v>
      </c>
      <c r="H429" s="338">
        <v>44835</v>
      </c>
      <c r="I429" s="337" t="s">
        <v>19695</v>
      </c>
      <c r="J429" s="337" t="s">
        <v>36</v>
      </c>
      <c r="K429" s="337" t="s">
        <v>19695</v>
      </c>
      <c r="L429" s="337" t="s">
        <v>19695</v>
      </c>
      <c r="M429" s="337" t="s">
        <v>19695</v>
      </c>
      <c r="N429" s="337" t="s">
        <v>19695</v>
      </c>
      <c r="O429" s="337" t="s">
        <v>19695</v>
      </c>
      <c r="P429" s="337" t="s">
        <v>19695</v>
      </c>
      <c r="Q429" s="337" t="s">
        <v>19695</v>
      </c>
      <c r="R429" s="337" t="s">
        <v>15</v>
      </c>
      <c r="S429" s="337" t="s">
        <v>1086</v>
      </c>
      <c r="T429" s="337" t="s">
        <v>12686</v>
      </c>
      <c r="U429" s="337" t="s">
        <v>12686</v>
      </c>
      <c r="V429" s="337">
        <v>8</v>
      </c>
      <c r="W429" s="337" t="s">
        <v>19695</v>
      </c>
      <c r="X429" s="337" t="s">
        <v>19695</v>
      </c>
      <c r="Y429" s="337" t="s">
        <v>19695</v>
      </c>
      <c r="Z429" s="337" t="s">
        <v>1728</v>
      </c>
      <c r="AA429" s="337" t="s">
        <v>717</v>
      </c>
      <c r="AB429" s="337" t="s">
        <v>718</v>
      </c>
      <c r="AC429" s="337" t="s">
        <v>14501</v>
      </c>
    </row>
    <row r="430" spans="1:29" ht="15.8" x14ac:dyDescent="0.25">
      <c r="A430" s="337" t="s">
        <v>1723</v>
      </c>
      <c r="B430" s="337" t="s">
        <v>12311</v>
      </c>
      <c r="C430" s="337" t="s">
        <v>1821</v>
      </c>
      <c r="D430" s="337" t="s">
        <v>449</v>
      </c>
      <c r="E430" s="337" t="s">
        <v>12312</v>
      </c>
      <c r="F430" s="338">
        <v>44819</v>
      </c>
      <c r="G430" s="337" t="s">
        <v>12313</v>
      </c>
      <c r="H430" s="338">
        <v>44835</v>
      </c>
      <c r="I430" s="337" t="s">
        <v>19695</v>
      </c>
      <c r="J430" s="337" t="s">
        <v>16</v>
      </c>
      <c r="K430" s="337" t="s">
        <v>19695</v>
      </c>
      <c r="L430" s="337" t="s">
        <v>19695</v>
      </c>
      <c r="M430" s="337" t="s">
        <v>19695</v>
      </c>
      <c r="N430" s="337" t="s">
        <v>19695</v>
      </c>
      <c r="O430" s="337" t="s">
        <v>19695</v>
      </c>
      <c r="P430" s="337" t="s">
        <v>19695</v>
      </c>
      <c r="Q430" s="337" t="s">
        <v>19695</v>
      </c>
      <c r="R430" s="337" t="s">
        <v>35</v>
      </c>
      <c r="S430" s="337" t="s">
        <v>77</v>
      </c>
      <c r="T430" s="337" t="s">
        <v>1261</v>
      </c>
      <c r="U430" s="337" t="s">
        <v>12314</v>
      </c>
      <c r="V430" s="337">
        <v>8</v>
      </c>
      <c r="W430" s="337" t="s">
        <v>19695</v>
      </c>
      <c r="X430" s="337" t="s">
        <v>19695</v>
      </c>
      <c r="Y430" s="337" t="s">
        <v>19695</v>
      </c>
      <c r="Z430" s="337" t="s">
        <v>1753</v>
      </c>
      <c r="AA430" s="337" t="s">
        <v>717</v>
      </c>
      <c r="AB430" s="337" t="s">
        <v>718</v>
      </c>
      <c r="AC430" s="337" t="s">
        <v>15607</v>
      </c>
    </row>
    <row r="431" spans="1:29" ht="15.8" x14ac:dyDescent="0.25">
      <c r="A431" s="337" t="s">
        <v>1723</v>
      </c>
      <c r="B431" s="337" t="s">
        <v>13051</v>
      </c>
      <c r="C431" s="337" t="s">
        <v>1821</v>
      </c>
      <c r="D431" s="337" t="s">
        <v>449</v>
      </c>
      <c r="E431" s="337" t="s">
        <v>13052</v>
      </c>
      <c r="F431" s="338">
        <v>44809</v>
      </c>
      <c r="G431" s="337" t="s">
        <v>13053</v>
      </c>
      <c r="H431" s="338">
        <v>44832</v>
      </c>
      <c r="I431" s="337" t="s">
        <v>19695</v>
      </c>
      <c r="J431" s="337" t="s">
        <v>36</v>
      </c>
      <c r="K431" s="337" t="s">
        <v>19695</v>
      </c>
      <c r="L431" s="337" t="s">
        <v>19695</v>
      </c>
      <c r="M431" s="337" t="s">
        <v>19695</v>
      </c>
      <c r="N431" s="337" t="s">
        <v>19695</v>
      </c>
      <c r="O431" s="337" t="s">
        <v>19695</v>
      </c>
      <c r="P431" s="337" t="s">
        <v>19695</v>
      </c>
      <c r="Q431" s="337" t="s">
        <v>19695</v>
      </c>
      <c r="R431" s="337" t="s">
        <v>395</v>
      </c>
      <c r="S431" s="337" t="s">
        <v>395</v>
      </c>
      <c r="T431" s="337" t="s">
        <v>395</v>
      </c>
      <c r="U431" s="337" t="s">
        <v>1526</v>
      </c>
      <c r="V431" s="337">
        <v>12</v>
      </c>
      <c r="W431" s="337" t="s">
        <v>19695</v>
      </c>
      <c r="X431" s="337" t="s">
        <v>19695</v>
      </c>
      <c r="Y431" s="337" t="s">
        <v>19695</v>
      </c>
      <c r="Z431" s="337" t="s">
        <v>1728</v>
      </c>
      <c r="AA431" s="337" t="s">
        <v>735</v>
      </c>
      <c r="AB431" s="337" t="s">
        <v>718</v>
      </c>
      <c r="AC431" s="337" t="s">
        <v>14507</v>
      </c>
    </row>
    <row r="432" spans="1:29" ht="15.8" x14ac:dyDescent="0.25">
      <c r="A432" s="337" t="s">
        <v>1723</v>
      </c>
      <c r="B432" s="337" t="s">
        <v>13117</v>
      </c>
      <c r="C432" s="337" t="s">
        <v>1821</v>
      </c>
      <c r="D432" s="337" t="s">
        <v>449</v>
      </c>
      <c r="E432" s="337" t="s">
        <v>13118</v>
      </c>
      <c r="F432" s="338">
        <v>44786</v>
      </c>
      <c r="G432" s="337" t="s">
        <v>9497</v>
      </c>
      <c r="H432" s="338">
        <v>44827</v>
      </c>
      <c r="I432" s="337" t="s">
        <v>19695</v>
      </c>
      <c r="J432" s="337" t="s">
        <v>16</v>
      </c>
      <c r="K432" s="337" t="s">
        <v>19695</v>
      </c>
      <c r="L432" s="337" t="s">
        <v>19695</v>
      </c>
      <c r="M432" s="337" t="s">
        <v>19695</v>
      </c>
      <c r="N432" s="337" t="s">
        <v>19695</v>
      </c>
      <c r="O432" s="337" t="s">
        <v>19695</v>
      </c>
      <c r="P432" s="337" t="s">
        <v>19695</v>
      </c>
      <c r="Q432" s="337" t="s">
        <v>19695</v>
      </c>
      <c r="R432" s="337" t="s">
        <v>52</v>
      </c>
      <c r="S432" s="337" t="s">
        <v>52</v>
      </c>
      <c r="T432" s="337" t="s">
        <v>1088</v>
      </c>
      <c r="U432" s="337" t="s">
        <v>1606</v>
      </c>
      <c r="V432" s="337">
        <v>8</v>
      </c>
      <c r="W432" s="337" t="s">
        <v>19695</v>
      </c>
      <c r="X432" s="337" t="s">
        <v>19695</v>
      </c>
      <c r="Y432" s="337" t="s">
        <v>19695</v>
      </c>
      <c r="Z432" s="337" t="s">
        <v>1728</v>
      </c>
      <c r="AA432" s="337" t="s">
        <v>735</v>
      </c>
      <c r="AB432" s="337" t="s">
        <v>718</v>
      </c>
      <c r="AC432" s="337" t="s">
        <v>14476</v>
      </c>
    </row>
    <row r="433" spans="1:29" ht="15.8" x14ac:dyDescent="0.25">
      <c r="A433" s="337" t="s">
        <v>1723</v>
      </c>
      <c r="B433" s="337" t="s">
        <v>13119</v>
      </c>
      <c r="C433" s="337" t="s">
        <v>1821</v>
      </c>
      <c r="D433" s="337" t="s">
        <v>449</v>
      </c>
      <c r="E433" s="337" t="s">
        <v>13052</v>
      </c>
      <c r="F433" s="338">
        <v>44809</v>
      </c>
      <c r="G433" s="337" t="s">
        <v>9497</v>
      </c>
      <c r="H433" s="338">
        <v>44827</v>
      </c>
      <c r="I433" s="337" t="s">
        <v>19695</v>
      </c>
      <c r="J433" s="337" t="s">
        <v>36</v>
      </c>
      <c r="K433" s="337" t="s">
        <v>19695</v>
      </c>
      <c r="L433" s="337" t="s">
        <v>19695</v>
      </c>
      <c r="M433" s="337" t="s">
        <v>19695</v>
      </c>
      <c r="N433" s="337" t="s">
        <v>19695</v>
      </c>
      <c r="O433" s="337" t="s">
        <v>19695</v>
      </c>
      <c r="P433" s="337" t="s">
        <v>19695</v>
      </c>
      <c r="Q433" s="337" t="s">
        <v>19695</v>
      </c>
      <c r="R433" s="337" t="s">
        <v>52</v>
      </c>
      <c r="S433" s="337" t="s">
        <v>430</v>
      </c>
      <c r="T433" s="337" t="s">
        <v>10149</v>
      </c>
      <c r="U433" s="337" t="s">
        <v>9716</v>
      </c>
      <c r="V433" s="337">
        <v>12</v>
      </c>
      <c r="W433" s="337" t="s">
        <v>19695</v>
      </c>
      <c r="X433" s="337" t="s">
        <v>19695</v>
      </c>
      <c r="Y433" s="337" t="s">
        <v>19695</v>
      </c>
      <c r="Z433" s="337" t="s">
        <v>1728</v>
      </c>
      <c r="AA433" s="337" t="s">
        <v>735</v>
      </c>
      <c r="AB433" s="337" t="s">
        <v>718</v>
      </c>
      <c r="AC433" s="337" t="s">
        <v>14476</v>
      </c>
    </row>
    <row r="434" spans="1:29" ht="15.8" x14ac:dyDescent="0.25">
      <c r="A434" s="337" t="s">
        <v>1723</v>
      </c>
      <c r="B434" s="337" t="s">
        <v>9498</v>
      </c>
      <c r="C434" s="337" t="s">
        <v>1821</v>
      </c>
      <c r="D434" s="337" t="s">
        <v>449</v>
      </c>
      <c r="E434" s="337" t="s">
        <v>9499</v>
      </c>
      <c r="F434" s="338">
        <v>44754</v>
      </c>
      <c r="G434" s="337" t="s">
        <v>9497</v>
      </c>
      <c r="H434" s="338">
        <v>44827</v>
      </c>
      <c r="I434" s="337" t="s">
        <v>19695</v>
      </c>
      <c r="J434" s="337" t="s">
        <v>16</v>
      </c>
      <c r="K434" s="337" t="s">
        <v>19695</v>
      </c>
      <c r="L434" s="337" t="s">
        <v>19695</v>
      </c>
      <c r="M434" s="337" t="s">
        <v>19695</v>
      </c>
      <c r="N434" s="337" t="s">
        <v>19695</v>
      </c>
      <c r="O434" s="337" t="s">
        <v>19695</v>
      </c>
      <c r="P434" s="337" t="s">
        <v>19695</v>
      </c>
      <c r="Q434" s="337" t="s">
        <v>19695</v>
      </c>
      <c r="R434" s="337" t="s">
        <v>146</v>
      </c>
      <c r="S434" s="337" t="s">
        <v>1705</v>
      </c>
      <c r="T434" s="337" t="s">
        <v>4281</v>
      </c>
      <c r="U434" s="337" t="s">
        <v>9500</v>
      </c>
      <c r="V434" s="337">
        <v>10</v>
      </c>
      <c r="W434" s="337" t="s">
        <v>19695</v>
      </c>
      <c r="X434" s="337" t="s">
        <v>19695</v>
      </c>
      <c r="Y434" s="337" t="s">
        <v>19695</v>
      </c>
      <c r="Z434" s="337" t="s">
        <v>1728</v>
      </c>
      <c r="AA434" s="337" t="s">
        <v>735</v>
      </c>
      <c r="AB434" s="337" t="s">
        <v>718</v>
      </c>
      <c r="AC434" s="337" t="s">
        <v>14480</v>
      </c>
    </row>
    <row r="435" spans="1:29" ht="15.8" x14ac:dyDescent="0.25">
      <c r="A435" s="337" t="s">
        <v>1723</v>
      </c>
      <c r="B435" s="337" t="s">
        <v>9504</v>
      </c>
      <c r="C435" s="337" t="s">
        <v>1821</v>
      </c>
      <c r="D435" s="337" t="s">
        <v>449</v>
      </c>
      <c r="E435" s="337" t="s">
        <v>9505</v>
      </c>
      <c r="F435" s="338">
        <v>44747</v>
      </c>
      <c r="G435" s="337" t="s">
        <v>9497</v>
      </c>
      <c r="H435" s="338">
        <v>44827</v>
      </c>
      <c r="I435" s="337" t="s">
        <v>19695</v>
      </c>
      <c r="J435" s="337" t="s">
        <v>36</v>
      </c>
      <c r="K435" s="337" t="s">
        <v>19695</v>
      </c>
      <c r="L435" s="337" t="s">
        <v>19695</v>
      </c>
      <c r="M435" s="337" t="s">
        <v>19695</v>
      </c>
      <c r="N435" s="337" t="s">
        <v>19695</v>
      </c>
      <c r="O435" s="337" t="s">
        <v>19695</v>
      </c>
      <c r="P435" s="337" t="s">
        <v>19695</v>
      </c>
      <c r="Q435" s="337" t="s">
        <v>19695</v>
      </c>
      <c r="R435" s="337" t="s">
        <v>146</v>
      </c>
      <c r="S435" s="337" t="s">
        <v>129</v>
      </c>
      <c r="T435" s="337" t="s">
        <v>384</v>
      </c>
      <c r="U435" s="337" t="s">
        <v>7745</v>
      </c>
      <c r="V435" s="337">
        <v>10</v>
      </c>
      <c r="W435" s="337" t="s">
        <v>19695</v>
      </c>
      <c r="X435" s="337" t="s">
        <v>19695</v>
      </c>
      <c r="Y435" s="337" t="s">
        <v>19695</v>
      </c>
      <c r="Z435" s="337" t="s">
        <v>1728</v>
      </c>
      <c r="AA435" s="337" t="s">
        <v>735</v>
      </c>
      <c r="AB435" s="337" t="s">
        <v>718</v>
      </c>
      <c r="AC435" s="337" t="s">
        <v>14480</v>
      </c>
    </row>
    <row r="436" spans="1:29" ht="15.8" x14ac:dyDescent="0.25">
      <c r="A436" s="337" t="s">
        <v>1723</v>
      </c>
      <c r="B436" s="337" t="s">
        <v>9495</v>
      </c>
      <c r="C436" s="337" t="s">
        <v>1821</v>
      </c>
      <c r="D436" s="337" t="s">
        <v>449</v>
      </c>
      <c r="E436" s="337" t="s">
        <v>9496</v>
      </c>
      <c r="F436" s="338">
        <v>44729</v>
      </c>
      <c r="G436" s="337" t="s">
        <v>9497</v>
      </c>
      <c r="H436" s="338">
        <v>44827</v>
      </c>
      <c r="I436" s="337" t="s">
        <v>19695</v>
      </c>
      <c r="J436" s="337" t="s">
        <v>36</v>
      </c>
      <c r="K436" s="337" t="s">
        <v>19695</v>
      </c>
      <c r="L436" s="337" t="s">
        <v>19695</v>
      </c>
      <c r="M436" s="337" t="s">
        <v>19695</v>
      </c>
      <c r="N436" s="337" t="s">
        <v>19695</v>
      </c>
      <c r="O436" s="337" t="s">
        <v>19695</v>
      </c>
      <c r="P436" s="337" t="s">
        <v>19695</v>
      </c>
      <c r="Q436" s="337" t="s">
        <v>19695</v>
      </c>
      <c r="R436" s="337" t="s">
        <v>146</v>
      </c>
      <c r="S436" s="337" t="s">
        <v>1236</v>
      </c>
      <c r="T436" s="337" t="s">
        <v>2440</v>
      </c>
      <c r="U436" s="337" t="s">
        <v>3188</v>
      </c>
      <c r="V436" s="337">
        <v>10</v>
      </c>
      <c r="W436" s="337" t="s">
        <v>19695</v>
      </c>
      <c r="X436" s="337" t="s">
        <v>19695</v>
      </c>
      <c r="Y436" s="337" t="s">
        <v>19695</v>
      </c>
      <c r="Z436" s="337" t="s">
        <v>1728</v>
      </c>
      <c r="AA436" s="337" t="s">
        <v>735</v>
      </c>
      <c r="AB436" s="337" t="s">
        <v>718</v>
      </c>
      <c r="AC436" s="337" t="s">
        <v>14480</v>
      </c>
    </row>
    <row r="437" spans="1:29" ht="15.8" x14ac:dyDescent="0.25">
      <c r="A437" s="337" t="s">
        <v>1723</v>
      </c>
      <c r="B437" s="337" t="s">
        <v>9501</v>
      </c>
      <c r="C437" s="337" t="s">
        <v>1821</v>
      </c>
      <c r="D437" s="337" t="s">
        <v>449</v>
      </c>
      <c r="E437" s="337" t="s">
        <v>9502</v>
      </c>
      <c r="F437" s="338">
        <v>44612</v>
      </c>
      <c r="G437" s="337" t="s">
        <v>9497</v>
      </c>
      <c r="H437" s="338">
        <v>44827</v>
      </c>
      <c r="I437" s="337" t="s">
        <v>19695</v>
      </c>
      <c r="J437" s="337" t="s">
        <v>16</v>
      </c>
      <c r="K437" s="337" t="s">
        <v>19695</v>
      </c>
      <c r="L437" s="337" t="s">
        <v>19695</v>
      </c>
      <c r="M437" s="337" t="s">
        <v>19695</v>
      </c>
      <c r="N437" s="337" t="s">
        <v>19695</v>
      </c>
      <c r="O437" s="337" t="s">
        <v>19695</v>
      </c>
      <c r="P437" s="337" t="s">
        <v>19695</v>
      </c>
      <c r="Q437" s="337" t="s">
        <v>19695</v>
      </c>
      <c r="R437" s="337" t="s">
        <v>146</v>
      </c>
      <c r="S437" s="337" t="s">
        <v>2178</v>
      </c>
      <c r="T437" s="337" t="s">
        <v>2440</v>
      </c>
      <c r="U437" s="337" t="s">
        <v>9503</v>
      </c>
      <c r="V437" s="337">
        <v>12</v>
      </c>
      <c r="W437" s="337" t="s">
        <v>19695</v>
      </c>
      <c r="X437" s="337" t="s">
        <v>19695</v>
      </c>
      <c r="Y437" s="337" t="s">
        <v>19695</v>
      </c>
      <c r="Z437" s="337" t="s">
        <v>1728</v>
      </c>
      <c r="AA437" s="337" t="s">
        <v>735</v>
      </c>
      <c r="AB437" s="337" t="s">
        <v>718</v>
      </c>
      <c r="AC437" s="337" t="s">
        <v>14480</v>
      </c>
    </row>
    <row r="438" spans="1:29" ht="15.8" x14ac:dyDescent="0.25">
      <c r="A438" s="337" t="s">
        <v>1723</v>
      </c>
      <c r="B438" s="337" t="s">
        <v>12396</v>
      </c>
      <c r="C438" s="337" t="s">
        <v>1821</v>
      </c>
      <c r="D438" s="337" t="s">
        <v>449</v>
      </c>
      <c r="E438" s="337" t="s">
        <v>12390</v>
      </c>
      <c r="F438" s="338">
        <v>44722</v>
      </c>
      <c r="G438" s="337" t="s">
        <v>12397</v>
      </c>
      <c r="H438" s="338">
        <v>44825</v>
      </c>
      <c r="I438" s="337" t="s">
        <v>19695</v>
      </c>
      <c r="J438" s="337" t="s">
        <v>16</v>
      </c>
      <c r="K438" s="337" t="s">
        <v>19695</v>
      </c>
      <c r="L438" s="337" t="s">
        <v>19695</v>
      </c>
      <c r="M438" s="337" t="s">
        <v>19695</v>
      </c>
      <c r="N438" s="337" t="s">
        <v>19695</v>
      </c>
      <c r="O438" s="337" t="s">
        <v>19695</v>
      </c>
      <c r="P438" s="337" t="s">
        <v>19695</v>
      </c>
      <c r="Q438" s="337" t="s">
        <v>19695</v>
      </c>
      <c r="R438" s="337" t="s">
        <v>101</v>
      </c>
      <c r="S438" s="337" t="s">
        <v>8955</v>
      </c>
      <c r="T438" s="337" t="s">
        <v>12398</v>
      </c>
      <c r="U438" s="337" t="s">
        <v>12399</v>
      </c>
      <c r="V438" s="337">
        <v>10</v>
      </c>
      <c r="W438" s="337" t="s">
        <v>19695</v>
      </c>
      <c r="X438" s="337" t="s">
        <v>19695</v>
      </c>
      <c r="Y438" s="337" t="s">
        <v>19695</v>
      </c>
      <c r="Z438" s="337" t="s">
        <v>1728</v>
      </c>
      <c r="AA438" s="337" t="s">
        <v>717</v>
      </c>
      <c r="AB438" s="337" t="s">
        <v>718</v>
      </c>
      <c r="AC438" s="337" t="s">
        <v>14475</v>
      </c>
    </row>
    <row r="439" spans="1:29" ht="15.8" x14ac:dyDescent="0.25">
      <c r="A439" s="337" t="s">
        <v>1723</v>
      </c>
      <c r="B439" s="337" t="s">
        <v>12391</v>
      </c>
      <c r="C439" s="337" t="s">
        <v>1821</v>
      </c>
      <c r="D439" s="337" t="s">
        <v>449</v>
      </c>
      <c r="E439" s="337" t="s">
        <v>12392</v>
      </c>
      <c r="F439" s="338">
        <v>44732</v>
      </c>
      <c r="G439" s="337" t="s">
        <v>12393</v>
      </c>
      <c r="H439" s="338">
        <v>44824</v>
      </c>
      <c r="I439" s="337" t="s">
        <v>19695</v>
      </c>
      <c r="J439" s="337" t="s">
        <v>36</v>
      </c>
      <c r="K439" s="337" t="s">
        <v>19695</v>
      </c>
      <c r="L439" s="337" t="s">
        <v>19695</v>
      </c>
      <c r="M439" s="337" t="s">
        <v>19695</v>
      </c>
      <c r="N439" s="337" t="s">
        <v>19695</v>
      </c>
      <c r="O439" s="337" t="s">
        <v>19695</v>
      </c>
      <c r="P439" s="337" t="s">
        <v>19695</v>
      </c>
      <c r="Q439" s="337" t="s">
        <v>19695</v>
      </c>
      <c r="R439" s="337" t="s">
        <v>101</v>
      </c>
      <c r="S439" s="337" t="s">
        <v>1757</v>
      </c>
      <c r="T439" s="337" t="s">
        <v>12394</v>
      </c>
      <c r="U439" s="337" t="s">
        <v>12395</v>
      </c>
      <c r="V439" s="337">
        <v>10</v>
      </c>
      <c r="W439" s="337" t="s">
        <v>19695</v>
      </c>
      <c r="X439" s="337" t="s">
        <v>19695</v>
      </c>
      <c r="Y439" s="337" t="s">
        <v>19695</v>
      </c>
      <c r="Z439" s="337" t="s">
        <v>1728</v>
      </c>
      <c r="AA439" s="337" t="s">
        <v>717</v>
      </c>
      <c r="AB439" s="337" t="s">
        <v>718</v>
      </c>
      <c r="AC439" s="337" t="s">
        <v>14473</v>
      </c>
    </row>
    <row r="440" spans="1:29" ht="15.8" x14ac:dyDescent="0.25">
      <c r="A440" s="337" t="s">
        <v>1723</v>
      </c>
      <c r="B440" s="337" t="s">
        <v>13085</v>
      </c>
      <c r="C440" s="337" t="s">
        <v>1821</v>
      </c>
      <c r="D440" s="337" t="s">
        <v>449</v>
      </c>
      <c r="E440" s="337" t="s">
        <v>8680</v>
      </c>
      <c r="F440" s="338">
        <v>44762</v>
      </c>
      <c r="G440" s="337" t="s">
        <v>12393</v>
      </c>
      <c r="H440" s="338">
        <v>44824</v>
      </c>
      <c r="I440" s="337" t="s">
        <v>19695</v>
      </c>
      <c r="J440" s="337" t="s">
        <v>16</v>
      </c>
      <c r="K440" s="337" t="s">
        <v>19695</v>
      </c>
      <c r="L440" s="337" t="s">
        <v>19695</v>
      </c>
      <c r="M440" s="337" t="s">
        <v>19695</v>
      </c>
      <c r="N440" s="337" t="s">
        <v>19695</v>
      </c>
      <c r="O440" s="337" t="s">
        <v>19695</v>
      </c>
      <c r="P440" s="337" t="s">
        <v>19695</v>
      </c>
      <c r="Q440" s="337" t="s">
        <v>19695</v>
      </c>
      <c r="R440" s="337" t="s">
        <v>98</v>
      </c>
      <c r="S440" s="337" t="s">
        <v>124</v>
      </c>
      <c r="T440" s="337" t="s">
        <v>10557</v>
      </c>
      <c r="U440" s="337" t="s">
        <v>13077</v>
      </c>
      <c r="V440" s="337">
        <v>6</v>
      </c>
      <c r="W440" s="337" t="s">
        <v>19695</v>
      </c>
      <c r="X440" s="337" t="s">
        <v>19695</v>
      </c>
      <c r="Y440" s="337" t="s">
        <v>19695</v>
      </c>
      <c r="Z440" s="337" t="s">
        <v>1728</v>
      </c>
      <c r="AA440" s="337" t="s">
        <v>717</v>
      </c>
      <c r="AB440" s="337" t="s">
        <v>718</v>
      </c>
      <c r="AC440" s="337" t="s">
        <v>14476</v>
      </c>
    </row>
    <row r="441" spans="1:29" ht="15.8" x14ac:dyDescent="0.25">
      <c r="A441" s="337" t="s">
        <v>1723</v>
      </c>
      <c r="B441" s="337" t="s">
        <v>13081</v>
      </c>
      <c r="C441" s="337" t="s">
        <v>1821</v>
      </c>
      <c r="D441" s="337" t="s">
        <v>449</v>
      </c>
      <c r="E441" s="337" t="s">
        <v>12171</v>
      </c>
      <c r="F441" s="338">
        <v>44783</v>
      </c>
      <c r="G441" s="337" t="s">
        <v>12393</v>
      </c>
      <c r="H441" s="338">
        <v>44824</v>
      </c>
      <c r="I441" s="337" t="s">
        <v>19695</v>
      </c>
      <c r="J441" s="337" t="s">
        <v>36</v>
      </c>
      <c r="K441" s="337" t="s">
        <v>19695</v>
      </c>
      <c r="L441" s="337" t="s">
        <v>19695</v>
      </c>
      <c r="M441" s="337" t="s">
        <v>19695</v>
      </c>
      <c r="N441" s="337" t="s">
        <v>19695</v>
      </c>
      <c r="O441" s="337" t="s">
        <v>19695</v>
      </c>
      <c r="P441" s="337" t="s">
        <v>19695</v>
      </c>
      <c r="Q441" s="337" t="s">
        <v>19695</v>
      </c>
      <c r="R441" s="337" t="s">
        <v>98</v>
      </c>
      <c r="S441" s="337" t="s">
        <v>124</v>
      </c>
      <c r="T441" s="337" t="s">
        <v>10557</v>
      </c>
      <c r="U441" s="337" t="s">
        <v>13077</v>
      </c>
      <c r="V441" s="337">
        <v>6</v>
      </c>
      <c r="W441" s="337" t="s">
        <v>19695</v>
      </c>
      <c r="X441" s="337" t="s">
        <v>19695</v>
      </c>
      <c r="Y441" s="337" t="s">
        <v>19695</v>
      </c>
      <c r="Z441" s="337" t="s">
        <v>1728</v>
      </c>
      <c r="AA441" s="337" t="s">
        <v>717</v>
      </c>
      <c r="AB441" s="337" t="s">
        <v>718</v>
      </c>
      <c r="AC441" s="337" t="s">
        <v>14476</v>
      </c>
    </row>
    <row r="442" spans="1:29" ht="15.8" x14ac:dyDescent="0.25">
      <c r="A442" s="337" t="s">
        <v>1723</v>
      </c>
      <c r="B442" s="337" t="s">
        <v>13082</v>
      </c>
      <c r="C442" s="337" t="s">
        <v>1821</v>
      </c>
      <c r="D442" s="337" t="s">
        <v>449</v>
      </c>
      <c r="E442" s="337" t="s">
        <v>12392</v>
      </c>
      <c r="F442" s="338">
        <v>44732</v>
      </c>
      <c r="G442" s="337" t="s">
        <v>12393</v>
      </c>
      <c r="H442" s="338">
        <v>44824</v>
      </c>
      <c r="I442" s="337" t="s">
        <v>19695</v>
      </c>
      <c r="J442" s="337" t="s">
        <v>16</v>
      </c>
      <c r="K442" s="337" t="s">
        <v>19695</v>
      </c>
      <c r="L442" s="337" t="s">
        <v>19695</v>
      </c>
      <c r="M442" s="337" t="s">
        <v>19695</v>
      </c>
      <c r="N442" s="337" t="s">
        <v>19695</v>
      </c>
      <c r="O442" s="337" t="s">
        <v>19695</v>
      </c>
      <c r="P442" s="337" t="s">
        <v>19695</v>
      </c>
      <c r="Q442" s="337" t="s">
        <v>19695</v>
      </c>
      <c r="R442" s="337" t="s">
        <v>98</v>
      </c>
      <c r="S442" s="337" t="s">
        <v>124</v>
      </c>
      <c r="T442" s="337" t="s">
        <v>10557</v>
      </c>
      <c r="U442" s="337" t="s">
        <v>13077</v>
      </c>
      <c r="V442" s="337">
        <v>6</v>
      </c>
      <c r="W442" s="337" t="s">
        <v>19695</v>
      </c>
      <c r="X442" s="337" t="s">
        <v>19695</v>
      </c>
      <c r="Y442" s="337" t="s">
        <v>19695</v>
      </c>
      <c r="Z442" s="337" t="s">
        <v>1728</v>
      </c>
      <c r="AA442" s="337" t="s">
        <v>717</v>
      </c>
      <c r="AB442" s="337" t="s">
        <v>718</v>
      </c>
      <c r="AC442" s="337" t="s">
        <v>14476</v>
      </c>
    </row>
    <row r="443" spans="1:29" ht="15.8" x14ac:dyDescent="0.25">
      <c r="A443" s="337" t="s">
        <v>1723</v>
      </c>
      <c r="B443" s="337" t="s">
        <v>13084</v>
      </c>
      <c r="C443" s="337" t="s">
        <v>1821</v>
      </c>
      <c r="D443" s="337" t="s">
        <v>449</v>
      </c>
      <c r="E443" s="337" t="s">
        <v>9496</v>
      </c>
      <c r="F443" s="338">
        <v>44729</v>
      </c>
      <c r="G443" s="337" t="s">
        <v>12393</v>
      </c>
      <c r="H443" s="338">
        <v>44824</v>
      </c>
      <c r="I443" s="337" t="s">
        <v>19695</v>
      </c>
      <c r="J443" s="337" t="s">
        <v>16</v>
      </c>
      <c r="K443" s="337" t="s">
        <v>19695</v>
      </c>
      <c r="L443" s="337" t="s">
        <v>19695</v>
      </c>
      <c r="M443" s="337" t="s">
        <v>19695</v>
      </c>
      <c r="N443" s="337" t="s">
        <v>19695</v>
      </c>
      <c r="O443" s="337" t="s">
        <v>19695</v>
      </c>
      <c r="P443" s="337" t="s">
        <v>19695</v>
      </c>
      <c r="Q443" s="337" t="s">
        <v>19695</v>
      </c>
      <c r="R443" s="337" t="s">
        <v>98</v>
      </c>
      <c r="S443" s="337" t="s">
        <v>124</v>
      </c>
      <c r="T443" s="337" t="s">
        <v>10557</v>
      </c>
      <c r="U443" s="337" t="s">
        <v>13077</v>
      </c>
      <c r="V443" s="337">
        <v>6</v>
      </c>
      <c r="W443" s="337" t="s">
        <v>19695</v>
      </c>
      <c r="X443" s="337" t="s">
        <v>19695</v>
      </c>
      <c r="Y443" s="337" t="s">
        <v>19695</v>
      </c>
      <c r="Z443" s="337" t="s">
        <v>1728</v>
      </c>
      <c r="AA443" s="337" t="s">
        <v>717</v>
      </c>
      <c r="AB443" s="337" t="s">
        <v>718</v>
      </c>
      <c r="AC443" s="337" t="s">
        <v>14476</v>
      </c>
    </row>
    <row r="444" spans="1:29" ht="15.8" x14ac:dyDescent="0.25">
      <c r="A444" s="337" t="s">
        <v>1723</v>
      </c>
      <c r="B444" s="337" t="s">
        <v>13083</v>
      </c>
      <c r="C444" s="337" t="s">
        <v>1821</v>
      </c>
      <c r="D444" s="337" t="s">
        <v>449</v>
      </c>
      <c r="E444" s="337" t="s">
        <v>9585</v>
      </c>
      <c r="F444" s="338">
        <v>44698</v>
      </c>
      <c r="G444" s="337" t="s">
        <v>12393</v>
      </c>
      <c r="H444" s="338">
        <v>44824</v>
      </c>
      <c r="I444" s="337" t="s">
        <v>19695</v>
      </c>
      <c r="J444" s="337" t="s">
        <v>16</v>
      </c>
      <c r="K444" s="337" t="s">
        <v>19695</v>
      </c>
      <c r="L444" s="337" t="s">
        <v>19695</v>
      </c>
      <c r="M444" s="337" t="s">
        <v>19695</v>
      </c>
      <c r="N444" s="337" t="s">
        <v>19695</v>
      </c>
      <c r="O444" s="337" t="s">
        <v>19695</v>
      </c>
      <c r="P444" s="337" t="s">
        <v>19695</v>
      </c>
      <c r="Q444" s="337" t="s">
        <v>19695</v>
      </c>
      <c r="R444" s="337" t="s">
        <v>98</v>
      </c>
      <c r="S444" s="337" t="s">
        <v>124</v>
      </c>
      <c r="T444" s="337" t="s">
        <v>10557</v>
      </c>
      <c r="U444" s="337" t="s">
        <v>13077</v>
      </c>
      <c r="V444" s="337">
        <v>6</v>
      </c>
      <c r="W444" s="337" t="s">
        <v>19695</v>
      </c>
      <c r="X444" s="337" t="s">
        <v>19695</v>
      </c>
      <c r="Y444" s="337" t="s">
        <v>19695</v>
      </c>
      <c r="Z444" s="337" t="s">
        <v>1728</v>
      </c>
      <c r="AA444" s="337" t="s">
        <v>717</v>
      </c>
      <c r="AB444" s="337" t="s">
        <v>718</v>
      </c>
      <c r="AC444" s="337" t="s">
        <v>14476</v>
      </c>
    </row>
    <row r="445" spans="1:29" ht="15.8" x14ac:dyDescent="0.25">
      <c r="A445" s="337" t="s">
        <v>1723</v>
      </c>
      <c r="B445" s="337" t="s">
        <v>13079</v>
      </c>
      <c r="C445" s="337" t="s">
        <v>1821</v>
      </c>
      <c r="D445" s="337" t="s">
        <v>449</v>
      </c>
      <c r="E445" s="337" t="s">
        <v>12921</v>
      </c>
      <c r="F445" s="338">
        <v>44759</v>
      </c>
      <c r="G445" s="337" t="s">
        <v>12393</v>
      </c>
      <c r="H445" s="338">
        <v>44824</v>
      </c>
      <c r="I445" s="337" t="s">
        <v>19695</v>
      </c>
      <c r="J445" s="337" t="s">
        <v>16</v>
      </c>
      <c r="K445" s="337" t="s">
        <v>19695</v>
      </c>
      <c r="L445" s="337" t="s">
        <v>19695</v>
      </c>
      <c r="M445" s="337" t="s">
        <v>19695</v>
      </c>
      <c r="N445" s="337" t="s">
        <v>19695</v>
      </c>
      <c r="O445" s="337" t="s">
        <v>19695</v>
      </c>
      <c r="P445" s="337" t="s">
        <v>19695</v>
      </c>
      <c r="Q445" s="337" t="s">
        <v>19695</v>
      </c>
      <c r="R445" s="337" t="s">
        <v>98</v>
      </c>
      <c r="S445" s="337" t="s">
        <v>124</v>
      </c>
      <c r="T445" s="337" t="s">
        <v>10557</v>
      </c>
      <c r="U445" s="337" t="s">
        <v>13077</v>
      </c>
      <c r="V445" s="337">
        <v>6</v>
      </c>
      <c r="W445" s="337" t="s">
        <v>19695</v>
      </c>
      <c r="X445" s="337" t="s">
        <v>19695</v>
      </c>
      <c r="Y445" s="337" t="s">
        <v>19695</v>
      </c>
      <c r="Z445" s="337" t="s">
        <v>1728</v>
      </c>
      <c r="AA445" s="337" t="s">
        <v>717</v>
      </c>
      <c r="AB445" s="337" t="s">
        <v>718</v>
      </c>
      <c r="AC445" s="337" t="s">
        <v>14477</v>
      </c>
    </row>
    <row r="446" spans="1:29" ht="15.8" x14ac:dyDescent="0.25">
      <c r="A446" s="337" t="s">
        <v>1723</v>
      </c>
      <c r="B446" s="337" t="s">
        <v>13078</v>
      </c>
      <c r="C446" s="337" t="s">
        <v>1821</v>
      </c>
      <c r="D446" s="337" t="s">
        <v>449</v>
      </c>
      <c r="E446" s="337" t="s">
        <v>12523</v>
      </c>
      <c r="F446" s="338">
        <v>44782</v>
      </c>
      <c r="G446" s="337" t="s">
        <v>12393</v>
      </c>
      <c r="H446" s="338">
        <v>44824</v>
      </c>
      <c r="I446" s="337" t="s">
        <v>19695</v>
      </c>
      <c r="J446" s="337" t="s">
        <v>16</v>
      </c>
      <c r="K446" s="337" t="s">
        <v>19695</v>
      </c>
      <c r="L446" s="337" t="s">
        <v>19695</v>
      </c>
      <c r="M446" s="337" t="s">
        <v>19695</v>
      </c>
      <c r="N446" s="337" t="s">
        <v>19695</v>
      </c>
      <c r="O446" s="337" t="s">
        <v>19695</v>
      </c>
      <c r="P446" s="337" t="s">
        <v>19695</v>
      </c>
      <c r="Q446" s="337" t="s">
        <v>19695</v>
      </c>
      <c r="R446" s="337" t="s">
        <v>98</v>
      </c>
      <c r="S446" s="337" t="s">
        <v>124</v>
      </c>
      <c r="T446" s="337" t="s">
        <v>10557</v>
      </c>
      <c r="U446" s="337" t="s">
        <v>13077</v>
      </c>
      <c r="V446" s="337">
        <v>8</v>
      </c>
      <c r="W446" s="337" t="s">
        <v>19695</v>
      </c>
      <c r="X446" s="337" t="s">
        <v>19695</v>
      </c>
      <c r="Y446" s="337" t="s">
        <v>19695</v>
      </c>
      <c r="Z446" s="337" t="s">
        <v>1728</v>
      </c>
      <c r="AA446" s="337" t="s">
        <v>717</v>
      </c>
      <c r="AB446" s="337" t="s">
        <v>718</v>
      </c>
      <c r="AC446" s="337" t="s">
        <v>14477</v>
      </c>
    </row>
    <row r="447" spans="1:29" ht="15.8" x14ac:dyDescent="0.25">
      <c r="A447" s="337" t="s">
        <v>1723</v>
      </c>
      <c r="B447" s="337" t="s">
        <v>13075</v>
      </c>
      <c r="C447" s="337" t="s">
        <v>1821</v>
      </c>
      <c r="D447" s="337" t="s">
        <v>449</v>
      </c>
      <c r="E447" s="337" t="s">
        <v>13076</v>
      </c>
      <c r="F447" s="338">
        <v>44695</v>
      </c>
      <c r="G447" s="337" t="s">
        <v>12393</v>
      </c>
      <c r="H447" s="338">
        <v>44824</v>
      </c>
      <c r="I447" s="337" t="s">
        <v>19695</v>
      </c>
      <c r="J447" s="337" t="s">
        <v>36</v>
      </c>
      <c r="K447" s="337" t="s">
        <v>19695</v>
      </c>
      <c r="L447" s="337" t="s">
        <v>19695</v>
      </c>
      <c r="M447" s="337" t="s">
        <v>19695</v>
      </c>
      <c r="N447" s="337" t="s">
        <v>19695</v>
      </c>
      <c r="O447" s="337" t="s">
        <v>19695</v>
      </c>
      <c r="P447" s="337" t="s">
        <v>19695</v>
      </c>
      <c r="Q447" s="337" t="s">
        <v>19695</v>
      </c>
      <c r="R447" s="337" t="s">
        <v>98</v>
      </c>
      <c r="S447" s="337" t="s">
        <v>124</v>
      </c>
      <c r="T447" s="337" t="s">
        <v>10557</v>
      </c>
      <c r="U447" s="337" t="s">
        <v>13077</v>
      </c>
      <c r="V447" s="337">
        <v>6</v>
      </c>
      <c r="W447" s="337" t="s">
        <v>19695</v>
      </c>
      <c r="X447" s="337" t="s">
        <v>19695</v>
      </c>
      <c r="Y447" s="337" t="s">
        <v>19695</v>
      </c>
      <c r="Z447" s="337" t="s">
        <v>1728</v>
      </c>
      <c r="AA447" s="337" t="s">
        <v>717</v>
      </c>
      <c r="AB447" s="337" t="s">
        <v>718</v>
      </c>
      <c r="AC447" s="337" t="s">
        <v>14477</v>
      </c>
    </row>
    <row r="448" spans="1:29" ht="15.8" x14ac:dyDescent="0.25">
      <c r="A448" s="337" t="s">
        <v>1723</v>
      </c>
      <c r="B448" s="337" t="s">
        <v>13080</v>
      </c>
      <c r="C448" s="337" t="s">
        <v>1821</v>
      </c>
      <c r="D448" s="337" t="s">
        <v>449</v>
      </c>
      <c r="E448" s="337" t="s">
        <v>12563</v>
      </c>
      <c r="F448" s="338">
        <v>44671</v>
      </c>
      <c r="G448" s="337" t="s">
        <v>12393</v>
      </c>
      <c r="H448" s="338">
        <v>44824</v>
      </c>
      <c r="I448" s="337" t="s">
        <v>19695</v>
      </c>
      <c r="J448" s="337" t="s">
        <v>16</v>
      </c>
      <c r="K448" s="337" t="s">
        <v>19695</v>
      </c>
      <c r="L448" s="337" t="s">
        <v>19695</v>
      </c>
      <c r="M448" s="337" t="s">
        <v>19695</v>
      </c>
      <c r="N448" s="337" t="s">
        <v>19695</v>
      </c>
      <c r="O448" s="337" t="s">
        <v>19695</v>
      </c>
      <c r="P448" s="337" t="s">
        <v>19695</v>
      </c>
      <c r="Q448" s="337" t="s">
        <v>19695</v>
      </c>
      <c r="R448" s="337" t="s">
        <v>98</v>
      </c>
      <c r="S448" s="337" t="s">
        <v>124</v>
      </c>
      <c r="T448" s="337" t="s">
        <v>10557</v>
      </c>
      <c r="U448" s="337" t="s">
        <v>13077</v>
      </c>
      <c r="V448" s="337">
        <v>6</v>
      </c>
      <c r="W448" s="337" t="s">
        <v>19695</v>
      </c>
      <c r="X448" s="337" t="s">
        <v>19695</v>
      </c>
      <c r="Y448" s="337" t="s">
        <v>19695</v>
      </c>
      <c r="Z448" s="337" t="s">
        <v>1728</v>
      </c>
      <c r="AA448" s="337" t="s">
        <v>717</v>
      </c>
      <c r="AB448" s="337" t="s">
        <v>718</v>
      </c>
      <c r="AC448" s="337" t="s">
        <v>14477</v>
      </c>
    </row>
    <row r="449" spans="1:29" ht="15.8" x14ac:dyDescent="0.25">
      <c r="A449" s="337" t="s">
        <v>1723</v>
      </c>
      <c r="B449" s="337" t="s">
        <v>12380</v>
      </c>
      <c r="C449" s="337" t="s">
        <v>1821</v>
      </c>
      <c r="D449" s="337" t="s">
        <v>449</v>
      </c>
      <c r="E449" s="337" t="s">
        <v>12381</v>
      </c>
      <c r="F449" s="338">
        <v>44694</v>
      </c>
      <c r="G449" s="337" t="s">
        <v>12382</v>
      </c>
      <c r="H449" s="338">
        <v>44823</v>
      </c>
      <c r="I449" s="337" t="s">
        <v>19695</v>
      </c>
      <c r="J449" s="337" t="s">
        <v>36</v>
      </c>
      <c r="K449" s="337" t="s">
        <v>19695</v>
      </c>
      <c r="L449" s="337" t="s">
        <v>19695</v>
      </c>
      <c r="M449" s="337" t="s">
        <v>19695</v>
      </c>
      <c r="N449" s="337" t="s">
        <v>19695</v>
      </c>
      <c r="O449" s="337" t="s">
        <v>19695</v>
      </c>
      <c r="P449" s="337" t="s">
        <v>19695</v>
      </c>
      <c r="Q449" s="337" t="s">
        <v>19695</v>
      </c>
      <c r="R449" s="337" t="s">
        <v>101</v>
      </c>
      <c r="S449" s="337" t="s">
        <v>102</v>
      </c>
      <c r="T449" s="337" t="s">
        <v>12383</v>
      </c>
      <c r="U449" s="337" t="s">
        <v>12384</v>
      </c>
      <c r="V449" s="337">
        <v>12</v>
      </c>
      <c r="W449" s="337" t="s">
        <v>19695</v>
      </c>
      <c r="X449" s="337" t="s">
        <v>19695</v>
      </c>
      <c r="Y449" s="337" t="s">
        <v>19695</v>
      </c>
      <c r="Z449" s="337" t="s">
        <v>1728</v>
      </c>
      <c r="AA449" s="337" t="s">
        <v>717</v>
      </c>
      <c r="AB449" s="337" t="s">
        <v>718</v>
      </c>
      <c r="AC449" s="337" t="s">
        <v>14472</v>
      </c>
    </row>
    <row r="450" spans="1:29" ht="15.8" x14ac:dyDescent="0.25">
      <c r="A450" s="337" t="s">
        <v>1723</v>
      </c>
      <c r="B450" s="337" t="s">
        <v>12389</v>
      </c>
      <c r="C450" s="337" t="s">
        <v>1821</v>
      </c>
      <c r="D450" s="337" t="s">
        <v>449</v>
      </c>
      <c r="E450" s="337" t="s">
        <v>12390</v>
      </c>
      <c r="F450" s="338">
        <v>44722</v>
      </c>
      <c r="G450" s="337" t="s">
        <v>12382</v>
      </c>
      <c r="H450" s="338">
        <v>44823</v>
      </c>
      <c r="I450" s="337" t="s">
        <v>19695</v>
      </c>
      <c r="J450" s="337" t="s">
        <v>36</v>
      </c>
      <c r="K450" s="337" t="s">
        <v>19695</v>
      </c>
      <c r="L450" s="337" t="s">
        <v>19695</v>
      </c>
      <c r="M450" s="337" t="s">
        <v>19695</v>
      </c>
      <c r="N450" s="337" t="s">
        <v>19695</v>
      </c>
      <c r="O450" s="337" t="s">
        <v>19695</v>
      </c>
      <c r="P450" s="337" t="s">
        <v>19695</v>
      </c>
      <c r="Q450" s="337" t="s">
        <v>19695</v>
      </c>
      <c r="R450" s="337" t="s">
        <v>101</v>
      </c>
      <c r="S450" s="337" t="s">
        <v>102</v>
      </c>
      <c r="T450" s="337" t="s">
        <v>1245</v>
      </c>
      <c r="U450" s="337" t="s">
        <v>12384</v>
      </c>
      <c r="V450" s="337">
        <v>12</v>
      </c>
      <c r="W450" s="337" t="s">
        <v>19695</v>
      </c>
      <c r="X450" s="337" t="s">
        <v>19695</v>
      </c>
      <c r="Y450" s="337" t="s">
        <v>19695</v>
      </c>
      <c r="Z450" s="337" t="s">
        <v>1728</v>
      </c>
      <c r="AA450" s="337" t="s">
        <v>717</v>
      </c>
      <c r="AB450" s="337" t="s">
        <v>718</v>
      </c>
      <c r="AC450" s="337" t="s">
        <v>14472</v>
      </c>
    </row>
    <row r="451" spans="1:29" ht="15.8" x14ac:dyDescent="0.25">
      <c r="A451" s="337" t="s">
        <v>1723</v>
      </c>
      <c r="B451" s="337" t="s">
        <v>13097</v>
      </c>
      <c r="C451" s="337" t="s">
        <v>1821</v>
      </c>
      <c r="D451" s="337" t="s">
        <v>449</v>
      </c>
      <c r="E451" s="337" t="s">
        <v>12924</v>
      </c>
      <c r="F451" s="338">
        <v>44764</v>
      </c>
      <c r="G451" s="337" t="s">
        <v>13098</v>
      </c>
      <c r="H451" s="338">
        <v>44821</v>
      </c>
      <c r="I451" s="337" t="s">
        <v>19695</v>
      </c>
      <c r="J451" s="337" t="s">
        <v>36</v>
      </c>
      <c r="K451" s="337" t="s">
        <v>19695</v>
      </c>
      <c r="L451" s="337" t="s">
        <v>19695</v>
      </c>
      <c r="M451" s="337" t="s">
        <v>19695</v>
      </c>
      <c r="N451" s="337" t="s">
        <v>19695</v>
      </c>
      <c r="O451" s="337" t="s">
        <v>19695</v>
      </c>
      <c r="P451" s="337" t="s">
        <v>19695</v>
      </c>
      <c r="Q451" s="337" t="s">
        <v>19695</v>
      </c>
      <c r="R451" s="337" t="s">
        <v>18</v>
      </c>
      <c r="S451" s="337" t="s">
        <v>107</v>
      </c>
      <c r="T451" s="337" t="s">
        <v>1652</v>
      </c>
      <c r="U451" s="337" t="s">
        <v>12941</v>
      </c>
      <c r="V451" s="337">
        <v>8</v>
      </c>
      <c r="W451" s="337" t="s">
        <v>19695</v>
      </c>
      <c r="X451" s="337" t="s">
        <v>19695</v>
      </c>
      <c r="Y451" s="337" t="s">
        <v>19695</v>
      </c>
      <c r="Z451" s="337" t="s">
        <v>1728</v>
      </c>
      <c r="AA451" s="337" t="s">
        <v>717</v>
      </c>
      <c r="AB451" s="337" t="s">
        <v>718</v>
      </c>
      <c r="AC451" s="337" t="s">
        <v>14514</v>
      </c>
    </row>
    <row r="452" spans="1:29" ht="15.8" x14ac:dyDescent="0.25">
      <c r="A452" s="337" t="s">
        <v>1723</v>
      </c>
      <c r="B452" s="337" t="s">
        <v>12956</v>
      </c>
      <c r="C452" s="337" t="s">
        <v>1821</v>
      </c>
      <c r="D452" s="337" t="s">
        <v>449</v>
      </c>
      <c r="E452" s="337" t="s">
        <v>12937</v>
      </c>
      <c r="F452" s="338">
        <v>44778</v>
      </c>
      <c r="G452" s="337" t="s">
        <v>12957</v>
      </c>
      <c r="H452" s="338">
        <v>44817</v>
      </c>
      <c r="I452" s="337" t="s">
        <v>19695</v>
      </c>
      <c r="J452" s="337" t="s">
        <v>16</v>
      </c>
      <c r="K452" s="337" t="s">
        <v>19695</v>
      </c>
      <c r="L452" s="337" t="s">
        <v>19695</v>
      </c>
      <c r="M452" s="337" t="s">
        <v>19695</v>
      </c>
      <c r="N452" s="337" t="s">
        <v>19695</v>
      </c>
      <c r="O452" s="337" t="s">
        <v>19695</v>
      </c>
      <c r="P452" s="337" t="s">
        <v>19695</v>
      </c>
      <c r="Q452" s="337" t="s">
        <v>19695</v>
      </c>
      <c r="R452" s="337" t="s">
        <v>18</v>
      </c>
      <c r="S452" s="337" t="s">
        <v>1038</v>
      </c>
      <c r="T452" s="337" t="s">
        <v>1655</v>
      </c>
      <c r="U452" s="337" t="s">
        <v>12958</v>
      </c>
      <c r="V452" s="337">
        <v>10</v>
      </c>
      <c r="W452" s="337" t="s">
        <v>19695</v>
      </c>
      <c r="X452" s="337" t="s">
        <v>19695</v>
      </c>
      <c r="Y452" s="337" t="s">
        <v>19695</v>
      </c>
      <c r="Z452" s="337" t="s">
        <v>1728</v>
      </c>
      <c r="AA452" s="337" t="s">
        <v>735</v>
      </c>
      <c r="AB452" s="337" t="s">
        <v>718</v>
      </c>
      <c r="AC452" s="337" t="s">
        <v>14493</v>
      </c>
    </row>
    <row r="453" spans="1:29" ht="15.8" x14ac:dyDescent="0.25">
      <c r="A453" s="337" t="s">
        <v>1723</v>
      </c>
      <c r="B453" s="337" t="s">
        <v>12953</v>
      </c>
      <c r="C453" s="337" t="s">
        <v>1821</v>
      </c>
      <c r="D453" s="337" t="s">
        <v>449</v>
      </c>
      <c r="E453" s="337" t="s">
        <v>12205</v>
      </c>
      <c r="F453" s="338">
        <v>44770</v>
      </c>
      <c r="G453" s="337" t="s">
        <v>12954</v>
      </c>
      <c r="H453" s="338">
        <v>44814</v>
      </c>
      <c r="I453" s="337" t="s">
        <v>19695</v>
      </c>
      <c r="J453" s="337" t="s">
        <v>16</v>
      </c>
      <c r="K453" s="337" t="s">
        <v>19695</v>
      </c>
      <c r="L453" s="337" t="s">
        <v>19695</v>
      </c>
      <c r="M453" s="337" t="s">
        <v>19695</v>
      </c>
      <c r="N453" s="337" t="s">
        <v>19695</v>
      </c>
      <c r="O453" s="337" t="s">
        <v>19695</v>
      </c>
      <c r="P453" s="337" t="s">
        <v>19695</v>
      </c>
      <c r="Q453" s="337" t="s">
        <v>19695</v>
      </c>
      <c r="R453" s="337" t="s">
        <v>18</v>
      </c>
      <c r="S453" s="337" t="s">
        <v>78</v>
      </c>
      <c r="T453" s="337" t="s">
        <v>1063</v>
      </c>
      <c r="U453" s="337" t="s">
        <v>12955</v>
      </c>
      <c r="V453" s="337">
        <v>10</v>
      </c>
      <c r="W453" s="337" t="s">
        <v>19695</v>
      </c>
      <c r="X453" s="337" t="s">
        <v>19695</v>
      </c>
      <c r="Y453" s="337" t="s">
        <v>19695</v>
      </c>
      <c r="Z453" s="337" t="s">
        <v>1728</v>
      </c>
      <c r="AA453" s="337" t="s">
        <v>735</v>
      </c>
      <c r="AB453" s="337" t="s">
        <v>718</v>
      </c>
      <c r="AC453" s="337" t="s">
        <v>14493</v>
      </c>
    </row>
    <row r="454" spans="1:29" ht="15.8" x14ac:dyDescent="0.25">
      <c r="A454" s="337" t="s">
        <v>1723</v>
      </c>
      <c r="B454" s="337" t="s">
        <v>12569</v>
      </c>
      <c r="C454" s="337" t="s">
        <v>1821</v>
      </c>
      <c r="D454" s="337" t="s">
        <v>449</v>
      </c>
      <c r="E454" s="337" t="s">
        <v>12570</v>
      </c>
      <c r="F454" s="338">
        <v>44785</v>
      </c>
      <c r="G454" s="337" t="s">
        <v>12571</v>
      </c>
      <c r="H454" s="338">
        <v>44813</v>
      </c>
      <c r="I454" s="337" t="s">
        <v>19695</v>
      </c>
      <c r="J454" s="337" t="s">
        <v>16</v>
      </c>
      <c r="K454" s="337" t="s">
        <v>19695</v>
      </c>
      <c r="L454" s="337" t="s">
        <v>19695</v>
      </c>
      <c r="M454" s="337" t="s">
        <v>19695</v>
      </c>
      <c r="N454" s="337" t="s">
        <v>19695</v>
      </c>
      <c r="O454" s="337" t="s">
        <v>19695</v>
      </c>
      <c r="P454" s="337" t="s">
        <v>19695</v>
      </c>
      <c r="Q454" s="337" t="s">
        <v>19695</v>
      </c>
      <c r="R454" s="337" t="s">
        <v>35</v>
      </c>
      <c r="S454" s="337" t="s">
        <v>10251</v>
      </c>
      <c r="T454" s="337" t="s">
        <v>881</v>
      </c>
      <c r="U454" s="337" t="s">
        <v>12572</v>
      </c>
      <c r="V454" s="337">
        <v>10</v>
      </c>
      <c r="W454" s="337" t="s">
        <v>19695</v>
      </c>
      <c r="X454" s="337" t="s">
        <v>19695</v>
      </c>
      <c r="Y454" s="337" t="s">
        <v>19695</v>
      </c>
      <c r="Z454" s="337" t="s">
        <v>1728</v>
      </c>
      <c r="AA454" s="337" t="s">
        <v>717</v>
      </c>
      <c r="AB454" s="337" t="s">
        <v>718</v>
      </c>
      <c r="AC454" s="337" t="s">
        <v>14479</v>
      </c>
    </row>
    <row r="455" spans="1:29" ht="15.8" x14ac:dyDescent="0.25">
      <c r="A455" s="337" t="s">
        <v>1723</v>
      </c>
      <c r="B455" s="337" t="s">
        <v>13115</v>
      </c>
      <c r="C455" s="337" t="s">
        <v>1821</v>
      </c>
      <c r="D455" s="337" t="s">
        <v>449</v>
      </c>
      <c r="E455" s="337" t="s">
        <v>12171</v>
      </c>
      <c r="F455" s="338">
        <v>44783</v>
      </c>
      <c r="G455" s="337" t="s">
        <v>13052</v>
      </c>
      <c r="H455" s="338">
        <v>44809</v>
      </c>
      <c r="I455" s="337" t="s">
        <v>19695</v>
      </c>
      <c r="J455" s="337" t="s">
        <v>36</v>
      </c>
      <c r="K455" s="337" t="s">
        <v>19695</v>
      </c>
      <c r="L455" s="337" t="s">
        <v>19695</v>
      </c>
      <c r="M455" s="337" t="s">
        <v>19695</v>
      </c>
      <c r="N455" s="337" t="s">
        <v>19695</v>
      </c>
      <c r="O455" s="337" t="s">
        <v>19695</v>
      </c>
      <c r="P455" s="337" t="s">
        <v>19695</v>
      </c>
      <c r="Q455" s="337" t="s">
        <v>19695</v>
      </c>
      <c r="R455" s="337" t="s">
        <v>52</v>
      </c>
      <c r="S455" s="337" t="s">
        <v>93</v>
      </c>
      <c r="T455" s="337" t="s">
        <v>9993</v>
      </c>
      <c r="U455" s="337" t="s">
        <v>13116</v>
      </c>
      <c r="V455" s="337">
        <v>12</v>
      </c>
      <c r="W455" s="337" t="s">
        <v>19695</v>
      </c>
      <c r="X455" s="337" t="s">
        <v>19695</v>
      </c>
      <c r="Y455" s="337" t="s">
        <v>19695</v>
      </c>
      <c r="Z455" s="337" t="s">
        <v>1728</v>
      </c>
      <c r="AA455" s="337" t="s">
        <v>735</v>
      </c>
      <c r="AB455" s="337" t="s">
        <v>718</v>
      </c>
      <c r="AC455" s="337" t="s">
        <v>14474</v>
      </c>
    </row>
    <row r="456" spans="1:29" ht="15.8" x14ac:dyDescent="0.25">
      <c r="A456" s="337" t="s">
        <v>1723</v>
      </c>
      <c r="B456" s="337" t="s">
        <v>9313</v>
      </c>
      <c r="C456" s="337" t="s">
        <v>1821</v>
      </c>
      <c r="D456" s="337" t="s">
        <v>449</v>
      </c>
      <c r="E456" s="337" t="s">
        <v>9314</v>
      </c>
      <c r="F456" s="338">
        <v>44774</v>
      </c>
      <c r="G456" s="337" t="s">
        <v>9315</v>
      </c>
      <c r="H456" s="338">
        <v>44808</v>
      </c>
      <c r="I456" s="337" t="s">
        <v>19695</v>
      </c>
      <c r="J456" s="337" t="s">
        <v>36</v>
      </c>
      <c r="K456" s="337" t="s">
        <v>19695</v>
      </c>
      <c r="L456" s="337" t="s">
        <v>19695</v>
      </c>
      <c r="M456" s="337" t="s">
        <v>19695</v>
      </c>
      <c r="N456" s="337" t="s">
        <v>19695</v>
      </c>
      <c r="O456" s="337" t="s">
        <v>19695</v>
      </c>
      <c r="P456" s="337" t="s">
        <v>19695</v>
      </c>
      <c r="Q456" s="337" t="s">
        <v>19695</v>
      </c>
      <c r="R456" s="337" t="s">
        <v>144</v>
      </c>
      <c r="S456" s="337" t="s">
        <v>97</v>
      </c>
      <c r="T456" s="337" t="s">
        <v>6799</v>
      </c>
      <c r="U456" s="337" t="s">
        <v>9316</v>
      </c>
      <c r="V456" s="337">
        <v>10</v>
      </c>
      <c r="W456" s="337" t="s">
        <v>19695</v>
      </c>
      <c r="X456" s="337" t="s">
        <v>19695</v>
      </c>
      <c r="Y456" s="337" t="s">
        <v>19695</v>
      </c>
      <c r="Z456" s="337" t="s">
        <v>1728</v>
      </c>
      <c r="AA456" s="337" t="s">
        <v>717</v>
      </c>
      <c r="AB456" s="337" t="s">
        <v>718</v>
      </c>
      <c r="AC456" s="337" t="s">
        <v>14484</v>
      </c>
    </row>
    <row r="457" spans="1:29" ht="15.8" x14ac:dyDescent="0.25">
      <c r="A457" s="337" t="s">
        <v>1723</v>
      </c>
      <c r="B457" s="337" t="s">
        <v>12584</v>
      </c>
      <c r="C457" s="337" t="s">
        <v>1821</v>
      </c>
      <c r="D457" s="337" t="s">
        <v>449</v>
      </c>
      <c r="E457" s="337" t="s">
        <v>12585</v>
      </c>
      <c r="F457" s="338">
        <v>44690</v>
      </c>
      <c r="G457" s="337" t="s">
        <v>12586</v>
      </c>
      <c r="H457" s="338">
        <v>44806</v>
      </c>
      <c r="I457" s="337" t="s">
        <v>19695</v>
      </c>
      <c r="J457" s="337" t="s">
        <v>16</v>
      </c>
      <c r="K457" s="337" t="s">
        <v>19695</v>
      </c>
      <c r="L457" s="337" t="s">
        <v>19695</v>
      </c>
      <c r="M457" s="337" t="s">
        <v>19695</v>
      </c>
      <c r="N457" s="337" t="s">
        <v>19695</v>
      </c>
      <c r="O457" s="337" t="s">
        <v>19695</v>
      </c>
      <c r="P457" s="337" t="s">
        <v>19695</v>
      </c>
      <c r="Q457" s="337" t="s">
        <v>19695</v>
      </c>
      <c r="R457" s="337" t="s">
        <v>112</v>
      </c>
      <c r="S457" s="337" t="s">
        <v>112</v>
      </c>
      <c r="T457" s="337" t="s">
        <v>452</v>
      </c>
      <c r="U457" s="337" t="s">
        <v>12587</v>
      </c>
      <c r="V457" s="337">
        <v>12</v>
      </c>
      <c r="W457" s="337" t="s">
        <v>19695</v>
      </c>
      <c r="X457" s="337" t="s">
        <v>19695</v>
      </c>
      <c r="Y457" s="337" t="s">
        <v>19695</v>
      </c>
      <c r="Z457" s="337" t="s">
        <v>1728</v>
      </c>
      <c r="AA457" s="337" t="s">
        <v>735</v>
      </c>
      <c r="AB457" s="337" t="s">
        <v>718</v>
      </c>
      <c r="AC457" s="337" t="s">
        <v>14469</v>
      </c>
    </row>
    <row r="458" spans="1:29" ht="15.8" x14ac:dyDescent="0.25">
      <c r="A458" s="337" t="s">
        <v>1723</v>
      </c>
      <c r="B458" s="337" t="s">
        <v>12939</v>
      </c>
      <c r="C458" s="337" t="s">
        <v>1821</v>
      </c>
      <c r="D458" s="337" t="s">
        <v>449</v>
      </c>
      <c r="E458" s="337" t="s">
        <v>12940</v>
      </c>
      <c r="F458" s="338">
        <v>44779</v>
      </c>
      <c r="G458" s="337" t="s">
        <v>9328</v>
      </c>
      <c r="H458" s="338">
        <v>44805</v>
      </c>
      <c r="I458" s="337" t="s">
        <v>19695</v>
      </c>
      <c r="J458" s="337" t="s">
        <v>16</v>
      </c>
      <c r="K458" s="337" t="s">
        <v>19695</v>
      </c>
      <c r="L458" s="337" t="s">
        <v>19695</v>
      </c>
      <c r="M458" s="337" t="s">
        <v>19695</v>
      </c>
      <c r="N458" s="337" t="s">
        <v>19695</v>
      </c>
      <c r="O458" s="337" t="s">
        <v>19695</v>
      </c>
      <c r="P458" s="337" t="s">
        <v>19695</v>
      </c>
      <c r="Q458" s="337" t="s">
        <v>19695</v>
      </c>
      <c r="R458" s="337" t="s">
        <v>18</v>
      </c>
      <c r="S458" s="337" t="s">
        <v>445</v>
      </c>
      <c r="T458" s="337" t="s">
        <v>12941</v>
      </c>
      <c r="U458" s="337" t="s">
        <v>12942</v>
      </c>
      <c r="V458" s="337">
        <v>10</v>
      </c>
      <c r="W458" s="337" t="s">
        <v>19695</v>
      </c>
      <c r="X458" s="337" t="s">
        <v>19695</v>
      </c>
      <c r="Y458" s="337" t="s">
        <v>19695</v>
      </c>
      <c r="Z458" s="337" t="s">
        <v>1728</v>
      </c>
      <c r="AA458" s="337" t="s">
        <v>735</v>
      </c>
      <c r="AB458" s="337" t="s">
        <v>718</v>
      </c>
      <c r="AC458" s="337" t="s">
        <v>14482</v>
      </c>
    </row>
    <row r="459" spans="1:29" ht="15.8" x14ac:dyDescent="0.25">
      <c r="A459" s="337" t="s">
        <v>1723</v>
      </c>
      <c r="B459" s="337" t="s">
        <v>9327</v>
      </c>
      <c r="C459" s="337" t="s">
        <v>1821</v>
      </c>
      <c r="D459" s="337" t="s">
        <v>449</v>
      </c>
      <c r="E459" s="337" t="s">
        <v>9311</v>
      </c>
      <c r="F459" s="338">
        <v>44713</v>
      </c>
      <c r="G459" s="337" t="s">
        <v>9328</v>
      </c>
      <c r="H459" s="338">
        <v>44805</v>
      </c>
      <c r="I459" s="337" t="s">
        <v>19695</v>
      </c>
      <c r="J459" s="337" t="s">
        <v>16</v>
      </c>
      <c r="K459" s="337" t="s">
        <v>19695</v>
      </c>
      <c r="L459" s="337" t="s">
        <v>19695</v>
      </c>
      <c r="M459" s="337" t="s">
        <v>19695</v>
      </c>
      <c r="N459" s="337" t="s">
        <v>19695</v>
      </c>
      <c r="O459" s="337" t="s">
        <v>19695</v>
      </c>
      <c r="P459" s="337" t="s">
        <v>19695</v>
      </c>
      <c r="Q459" s="337" t="s">
        <v>19695</v>
      </c>
      <c r="R459" s="337" t="s">
        <v>144</v>
      </c>
      <c r="S459" s="337" t="s">
        <v>97</v>
      </c>
      <c r="T459" s="337" t="s">
        <v>6799</v>
      </c>
      <c r="U459" s="337" t="s">
        <v>9329</v>
      </c>
      <c r="V459" s="337">
        <v>12</v>
      </c>
      <c r="W459" s="337" t="s">
        <v>19695</v>
      </c>
      <c r="X459" s="337" t="s">
        <v>19695</v>
      </c>
      <c r="Y459" s="337" t="s">
        <v>19695</v>
      </c>
      <c r="Z459" s="337" t="s">
        <v>1728</v>
      </c>
      <c r="AA459" s="337" t="s">
        <v>717</v>
      </c>
      <c r="AB459" s="337" t="s">
        <v>718</v>
      </c>
      <c r="AC459" s="337" t="s">
        <v>14484</v>
      </c>
    </row>
    <row r="460" spans="1:29" ht="15.8" x14ac:dyDescent="0.25">
      <c r="A460" s="337" t="s">
        <v>1723</v>
      </c>
      <c r="B460" s="337" t="s">
        <v>9320</v>
      </c>
      <c r="C460" s="337" t="s">
        <v>1821</v>
      </c>
      <c r="D460" s="337" t="s">
        <v>449</v>
      </c>
      <c r="E460" s="337" t="s">
        <v>9321</v>
      </c>
      <c r="F460" s="338">
        <v>44682</v>
      </c>
      <c r="G460" s="337" t="s">
        <v>9322</v>
      </c>
      <c r="H460" s="338">
        <v>44802</v>
      </c>
      <c r="I460" s="337" t="s">
        <v>19695</v>
      </c>
      <c r="J460" s="337" t="s">
        <v>16</v>
      </c>
      <c r="K460" s="337" t="s">
        <v>19695</v>
      </c>
      <c r="L460" s="337" t="s">
        <v>19695</v>
      </c>
      <c r="M460" s="337" t="s">
        <v>19695</v>
      </c>
      <c r="N460" s="337" t="s">
        <v>19695</v>
      </c>
      <c r="O460" s="337" t="s">
        <v>19695</v>
      </c>
      <c r="P460" s="337" t="s">
        <v>19695</v>
      </c>
      <c r="Q460" s="337" t="s">
        <v>19695</v>
      </c>
      <c r="R460" s="337" t="s">
        <v>144</v>
      </c>
      <c r="S460" s="337" t="s">
        <v>97</v>
      </c>
      <c r="T460" s="337" t="s">
        <v>816</v>
      </c>
      <c r="U460" s="337" t="s">
        <v>832</v>
      </c>
      <c r="V460" s="337">
        <v>10</v>
      </c>
      <c r="W460" s="337" t="s">
        <v>19695</v>
      </c>
      <c r="X460" s="337" t="s">
        <v>19695</v>
      </c>
      <c r="Y460" s="337" t="s">
        <v>19695</v>
      </c>
      <c r="Z460" s="337" t="s">
        <v>1728</v>
      </c>
      <c r="AA460" s="337" t="s">
        <v>717</v>
      </c>
      <c r="AB460" s="337" t="s">
        <v>718</v>
      </c>
      <c r="AC460" s="337" t="s">
        <v>14468</v>
      </c>
    </row>
    <row r="461" spans="1:29" ht="15.8" x14ac:dyDescent="0.25">
      <c r="A461" s="337" t="s">
        <v>1723</v>
      </c>
      <c r="B461" s="337" t="s">
        <v>13112</v>
      </c>
      <c r="C461" s="337" t="s">
        <v>1725</v>
      </c>
      <c r="D461" s="337" t="s">
        <v>1726</v>
      </c>
      <c r="E461" s="337" t="s">
        <v>12585</v>
      </c>
      <c r="F461" s="338">
        <v>44690</v>
      </c>
      <c r="G461" s="337" t="s">
        <v>9322</v>
      </c>
      <c r="H461" s="338">
        <v>44802</v>
      </c>
      <c r="I461" s="337" t="s">
        <v>19695</v>
      </c>
      <c r="J461" s="337" t="s">
        <v>16</v>
      </c>
      <c r="K461" s="337" t="s">
        <v>19695</v>
      </c>
      <c r="L461" s="337" t="s">
        <v>19695</v>
      </c>
      <c r="M461" s="337" t="s">
        <v>19695</v>
      </c>
      <c r="N461" s="337" t="s">
        <v>19695</v>
      </c>
      <c r="O461" s="337" t="s">
        <v>19695</v>
      </c>
      <c r="P461" s="337" t="s">
        <v>19695</v>
      </c>
      <c r="Q461" s="337" t="s">
        <v>19695</v>
      </c>
      <c r="R461" s="337" t="s">
        <v>395</v>
      </c>
      <c r="S461" s="337" t="s">
        <v>3266</v>
      </c>
      <c r="T461" s="337" t="s">
        <v>13113</v>
      </c>
      <c r="U461" s="337" t="s">
        <v>13114</v>
      </c>
      <c r="V461" s="337">
        <v>8</v>
      </c>
      <c r="W461" s="337" t="s">
        <v>19695</v>
      </c>
      <c r="X461" s="337" t="s">
        <v>19695</v>
      </c>
      <c r="Y461" s="337" t="s">
        <v>19695</v>
      </c>
      <c r="Z461" s="337" t="s">
        <v>1728</v>
      </c>
      <c r="AA461" s="337" t="s">
        <v>717</v>
      </c>
      <c r="AB461" s="337" t="s">
        <v>718</v>
      </c>
      <c r="AC461" s="337" t="s">
        <v>14481</v>
      </c>
    </row>
    <row r="462" spans="1:29" ht="15.8" x14ac:dyDescent="0.25">
      <c r="A462" s="337" t="s">
        <v>1723</v>
      </c>
      <c r="B462" s="337" t="s">
        <v>12663</v>
      </c>
      <c r="C462" s="337" t="s">
        <v>1725</v>
      </c>
      <c r="D462" s="337" t="s">
        <v>1730</v>
      </c>
      <c r="E462" s="337" t="s">
        <v>12203</v>
      </c>
      <c r="F462" s="338">
        <v>44734</v>
      </c>
      <c r="G462" s="337" t="s">
        <v>12664</v>
      </c>
      <c r="H462" s="338">
        <v>44799</v>
      </c>
      <c r="I462" s="337" t="s">
        <v>19695</v>
      </c>
      <c r="J462" s="337" t="s">
        <v>16</v>
      </c>
      <c r="K462" s="337" t="s">
        <v>19695</v>
      </c>
      <c r="L462" s="337" t="s">
        <v>19695</v>
      </c>
      <c r="M462" s="337" t="s">
        <v>19695</v>
      </c>
      <c r="N462" s="337" t="s">
        <v>19695</v>
      </c>
      <c r="O462" s="337" t="s">
        <v>19695</v>
      </c>
      <c r="P462" s="337" t="s">
        <v>19695</v>
      </c>
      <c r="Q462" s="337" t="s">
        <v>19695</v>
      </c>
      <c r="R462" s="337" t="s">
        <v>15</v>
      </c>
      <c r="S462" s="337" t="s">
        <v>1519</v>
      </c>
      <c r="T462" s="337" t="s">
        <v>12665</v>
      </c>
      <c r="U462" s="337" t="s">
        <v>9714</v>
      </c>
      <c r="V462" s="337">
        <v>8</v>
      </c>
      <c r="W462" s="337" t="s">
        <v>19695</v>
      </c>
      <c r="X462" s="337" t="s">
        <v>19695</v>
      </c>
      <c r="Y462" s="337" t="s">
        <v>19695</v>
      </c>
      <c r="Z462" s="337" t="s">
        <v>1728</v>
      </c>
      <c r="AA462" s="337" t="s">
        <v>717</v>
      </c>
      <c r="AB462" s="337" t="s">
        <v>718</v>
      </c>
      <c r="AC462" s="337" t="s">
        <v>14467</v>
      </c>
    </row>
    <row r="463" spans="1:29" ht="15.8" x14ac:dyDescent="0.25">
      <c r="A463" s="337" t="s">
        <v>1723</v>
      </c>
      <c r="B463" s="337" t="s">
        <v>9323</v>
      </c>
      <c r="C463" s="337" t="s">
        <v>1821</v>
      </c>
      <c r="D463" s="337" t="s">
        <v>449</v>
      </c>
      <c r="E463" s="337" t="s">
        <v>9324</v>
      </c>
      <c r="F463" s="338">
        <v>44622</v>
      </c>
      <c r="G463" s="337" t="s">
        <v>9325</v>
      </c>
      <c r="H463" s="338">
        <v>44798</v>
      </c>
      <c r="I463" s="337" t="s">
        <v>19695</v>
      </c>
      <c r="J463" s="337" t="s">
        <v>36</v>
      </c>
      <c r="K463" s="337" t="s">
        <v>19695</v>
      </c>
      <c r="L463" s="337" t="s">
        <v>19695</v>
      </c>
      <c r="M463" s="337" t="s">
        <v>19695</v>
      </c>
      <c r="N463" s="337" t="s">
        <v>19695</v>
      </c>
      <c r="O463" s="337" t="s">
        <v>19695</v>
      </c>
      <c r="P463" s="337" t="s">
        <v>19695</v>
      </c>
      <c r="Q463" s="337" t="s">
        <v>19695</v>
      </c>
      <c r="R463" s="337" t="s">
        <v>144</v>
      </c>
      <c r="S463" s="337" t="s">
        <v>97</v>
      </c>
      <c r="T463" s="337" t="s">
        <v>817</v>
      </c>
      <c r="U463" s="337" t="s">
        <v>9326</v>
      </c>
      <c r="V463" s="337">
        <v>10</v>
      </c>
      <c r="W463" s="337" t="s">
        <v>19695</v>
      </c>
      <c r="X463" s="337" t="s">
        <v>19695</v>
      </c>
      <c r="Y463" s="337" t="s">
        <v>19695</v>
      </c>
      <c r="Z463" s="337" t="s">
        <v>1728</v>
      </c>
      <c r="AA463" s="337" t="s">
        <v>717</v>
      </c>
      <c r="AB463" s="337" t="s">
        <v>718</v>
      </c>
      <c r="AC463" s="337" t="s">
        <v>14468</v>
      </c>
    </row>
    <row r="464" spans="1:29" ht="15.8" x14ac:dyDescent="0.25">
      <c r="A464" s="337" t="s">
        <v>1723</v>
      </c>
      <c r="B464" s="337" t="s">
        <v>9545</v>
      </c>
      <c r="C464" s="337" t="s">
        <v>1821</v>
      </c>
      <c r="D464" s="337" t="s">
        <v>449</v>
      </c>
      <c r="E464" s="337" t="s">
        <v>9321</v>
      </c>
      <c r="F464" s="338">
        <v>44682</v>
      </c>
      <c r="G464" s="337" t="s">
        <v>9325</v>
      </c>
      <c r="H464" s="338">
        <v>44798</v>
      </c>
      <c r="I464" s="337" t="s">
        <v>19695</v>
      </c>
      <c r="J464" s="337" t="s">
        <v>36</v>
      </c>
      <c r="K464" s="337" t="s">
        <v>19695</v>
      </c>
      <c r="L464" s="337" t="s">
        <v>19695</v>
      </c>
      <c r="M464" s="337" t="s">
        <v>19695</v>
      </c>
      <c r="N464" s="337" t="s">
        <v>19695</v>
      </c>
      <c r="O464" s="337" t="s">
        <v>19695</v>
      </c>
      <c r="P464" s="337" t="s">
        <v>19695</v>
      </c>
      <c r="Q464" s="337" t="s">
        <v>19695</v>
      </c>
      <c r="R464" s="337" t="s">
        <v>112</v>
      </c>
      <c r="S464" s="337" t="s">
        <v>112</v>
      </c>
      <c r="T464" s="337" t="s">
        <v>452</v>
      </c>
      <c r="U464" s="337" t="s">
        <v>9546</v>
      </c>
      <c r="V464" s="337">
        <v>12</v>
      </c>
      <c r="W464" s="337" t="s">
        <v>19695</v>
      </c>
      <c r="X464" s="337" t="s">
        <v>19695</v>
      </c>
      <c r="Y464" s="337" t="s">
        <v>19695</v>
      </c>
      <c r="Z464" s="337" t="s">
        <v>1728</v>
      </c>
      <c r="AA464" s="337" t="s">
        <v>735</v>
      </c>
      <c r="AB464" s="337" t="s">
        <v>718</v>
      </c>
      <c r="AC464" s="337" t="s">
        <v>14469</v>
      </c>
    </row>
    <row r="465" spans="1:29" ht="15.8" x14ac:dyDescent="0.25">
      <c r="A465" s="337" t="s">
        <v>1723</v>
      </c>
      <c r="B465" s="337" t="s">
        <v>13110</v>
      </c>
      <c r="C465" s="337" t="s">
        <v>1821</v>
      </c>
      <c r="D465" s="337" t="s">
        <v>449</v>
      </c>
      <c r="E465" s="337" t="s">
        <v>13111</v>
      </c>
      <c r="F465" s="338">
        <v>44748</v>
      </c>
      <c r="G465" s="337" t="s">
        <v>9331</v>
      </c>
      <c r="H465" s="338">
        <v>44796</v>
      </c>
      <c r="I465" s="337" t="s">
        <v>19695</v>
      </c>
      <c r="J465" s="337" t="s">
        <v>16</v>
      </c>
      <c r="K465" s="337" t="s">
        <v>19695</v>
      </c>
      <c r="L465" s="337" t="s">
        <v>19695</v>
      </c>
      <c r="M465" s="337" t="s">
        <v>19695</v>
      </c>
      <c r="N465" s="337" t="s">
        <v>19695</v>
      </c>
      <c r="O465" s="337" t="s">
        <v>19695</v>
      </c>
      <c r="P465" s="337" t="s">
        <v>19695</v>
      </c>
      <c r="Q465" s="337" t="s">
        <v>19695</v>
      </c>
      <c r="R465" s="337" t="s">
        <v>52</v>
      </c>
      <c r="S465" s="337" t="s">
        <v>1494</v>
      </c>
      <c r="T465" s="337" t="s">
        <v>1496</v>
      </c>
      <c r="U465" s="337" t="s">
        <v>1496</v>
      </c>
      <c r="V465" s="337">
        <v>8</v>
      </c>
      <c r="W465" s="337" t="s">
        <v>19695</v>
      </c>
      <c r="X465" s="337" t="s">
        <v>19695</v>
      </c>
      <c r="Y465" s="337" t="s">
        <v>19695</v>
      </c>
      <c r="Z465" s="337" t="s">
        <v>1728</v>
      </c>
      <c r="AA465" s="337" t="s">
        <v>735</v>
      </c>
      <c r="AB465" s="337" t="s">
        <v>718</v>
      </c>
      <c r="AC465" s="337" t="s">
        <v>14463</v>
      </c>
    </row>
    <row r="466" spans="1:29" ht="15.8" x14ac:dyDescent="0.25">
      <c r="A466" s="337" t="s">
        <v>1723</v>
      </c>
      <c r="B466" s="337" t="s">
        <v>9547</v>
      </c>
      <c r="C466" s="337" t="s">
        <v>1821</v>
      </c>
      <c r="D466" s="337" t="s">
        <v>449</v>
      </c>
      <c r="E466" s="337" t="s">
        <v>9548</v>
      </c>
      <c r="F466" s="338">
        <v>44667</v>
      </c>
      <c r="G466" s="337" t="s">
        <v>9331</v>
      </c>
      <c r="H466" s="338">
        <v>44796</v>
      </c>
      <c r="I466" s="337" t="s">
        <v>19695</v>
      </c>
      <c r="J466" s="337" t="s">
        <v>16</v>
      </c>
      <c r="K466" s="337" t="s">
        <v>19695</v>
      </c>
      <c r="L466" s="337" t="s">
        <v>19695</v>
      </c>
      <c r="M466" s="337" t="s">
        <v>19695</v>
      </c>
      <c r="N466" s="337" t="s">
        <v>19695</v>
      </c>
      <c r="O466" s="337" t="s">
        <v>19695</v>
      </c>
      <c r="P466" s="337" t="s">
        <v>19695</v>
      </c>
      <c r="Q466" s="337" t="s">
        <v>19695</v>
      </c>
      <c r="R466" s="337" t="s">
        <v>112</v>
      </c>
      <c r="S466" s="337" t="s">
        <v>452</v>
      </c>
      <c r="T466" s="337" t="s">
        <v>452</v>
      </c>
      <c r="U466" s="337" t="s">
        <v>1871</v>
      </c>
      <c r="V466" s="337">
        <v>12</v>
      </c>
      <c r="W466" s="337" t="s">
        <v>19695</v>
      </c>
      <c r="X466" s="337" t="s">
        <v>19695</v>
      </c>
      <c r="Y466" s="337" t="s">
        <v>19695</v>
      </c>
      <c r="Z466" s="337" t="s">
        <v>1728</v>
      </c>
      <c r="AA466" s="337" t="s">
        <v>735</v>
      </c>
      <c r="AB466" s="337" t="s">
        <v>718</v>
      </c>
      <c r="AC466" s="337" t="s">
        <v>14469</v>
      </c>
    </row>
    <row r="467" spans="1:29" ht="15.8" x14ac:dyDescent="0.25">
      <c r="A467" s="337" t="s">
        <v>1723</v>
      </c>
      <c r="B467" s="337" t="s">
        <v>9584</v>
      </c>
      <c r="C467" s="337" t="s">
        <v>1821</v>
      </c>
      <c r="D467" s="337" t="s">
        <v>449</v>
      </c>
      <c r="E467" s="337" t="s">
        <v>9585</v>
      </c>
      <c r="F467" s="338">
        <v>44698</v>
      </c>
      <c r="G467" s="337" t="s">
        <v>9586</v>
      </c>
      <c r="H467" s="338">
        <v>44795</v>
      </c>
      <c r="I467" s="337" t="s">
        <v>19695</v>
      </c>
      <c r="J467" s="337" t="s">
        <v>16</v>
      </c>
      <c r="K467" s="337" t="s">
        <v>19695</v>
      </c>
      <c r="L467" s="337" t="s">
        <v>19695</v>
      </c>
      <c r="M467" s="337" t="s">
        <v>19695</v>
      </c>
      <c r="N467" s="337" t="s">
        <v>19695</v>
      </c>
      <c r="O467" s="337" t="s">
        <v>19695</v>
      </c>
      <c r="P467" s="337" t="s">
        <v>19695</v>
      </c>
      <c r="Q467" s="337" t="s">
        <v>19695</v>
      </c>
      <c r="R467" s="337" t="s">
        <v>109</v>
      </c>
      <c r="S467" s="337" t="s">
        <v>1129</v>
      </c>
      <c r="T467" s="337" t="s">
        <v>9557</v>
      </c>
      <c r="U467" s="337" t="s">
        <v>9587</v>
      </c>
      <c r="V467" s="337">
        <v>10</v>
      </c>
      <c r="W467" s="337" t="s">
        <v>19695</v>
      </c>
      <c r="X467" s="337" t="s">
        <v>19695</v>
      </c>
      <c r="Y467" s="337" t="s">
        <v>19695</v>
      </c>
      <c r="Z467" s="337" t="s">
        <v>1728</v>
      </c>
      <c r="AA467" s="337" t="s">
        <v>717</v>
      </c>
      <c r="AB467" s="337" t="s">
        <v>718</v>
      </c>
      <c r="AC467" s="337" t="s">
        <v>14481</v>
      </c>
    </row>
    <row r="468" spans="1:29" ht="15.8" x14ac:dyDescent="0.25">
      <c r="A468" s="337" t="s">
        <v>1723</v>
      </c>
      <c r="B468" s="337" t="s">
        <v>12495</v>
      </c>
      <c r="C468" s="337" t="s">
        <v>1821</v>
      </c>
      <c r="D468" s="337" t="s">
        <v>449</v>
      </c>
      <c r="E468" s="337" t="s">
        <v>12496</v>
      </c>
      <c r="F468" s="338">
        <v>44773</v>
      </c>
      <c r="G468" s="337" t="s">
        <v>12497</v>
      </c>
      <c r="H468" s="338">
        <v>44791</v>
      </c>
      <c r="I468" s="337" t="s">
        <v>19695</v>
      </c>
      <c r="J468" s="337" t="s">
        <v>36</v>
      </c>
      <c r="K468" s="337" t="s">
        <v>19695</v>
      </c>
      <c r="L468" s="337" t="s">
        <v>19695</v>
      </c>
      <c r="M468" s="337" t="s">
        <v>19695</v>
      </c>
      <c r="N468" s="337" t="s">
        <v>19695</v>
      </c>
      <c r="O468" s="337" t="s">
        <v>19695</v>
      </c>
      <c r="P468" s="337" t="s">
        <v>19695</v>
      </c>
      <c r="Q468" s="337" t="s">
        <v>19695</v>
      </c>
      <c r="R468" s="337" t="s">
        <v>52</v>
      </c>
      <c r="S468" s="337" t="s">
        <v>393</v>
      </c>
      <c r="T468" s="337" t="s">
        <v>393</v>
      </c>
      <c r="U468" s="337" t="s">
        <v>12498</v>
      </c>
      <c r="V468" s="337">
        <v>6</v>
      </c>
      <c r="W468" s="337" t="s">
        <v>19695</v>
      </c>
      <c r="X468" s="337" t="s">
        <v>19695</v>
      </c>
      <c r="Y468" s="337" t="s">
        <v>19695</v>
      </c>
      <c r="Z468" s="337" t="s">
        <v>1728</v>
      </c>
      <c r="AA468" s="337" t="s">
        <v>717</v>
      </c>
      <c r="AB468" s="337" t="s">
        <v>718</v>
      </c>
      <c r="AC468" s="337" t="s">
        <v>14463</v>
      </c>
    </row>
    <row r="469" spans="1:29" ht="15.8" x14ac:dyDescent="0.25">
      <c r="A469" s="337" t="s">
        <v>1723</v>
      </c>
      <c r="B469" s="337" t="s">
        <v>12565</v>
      </c>
      <c r="C469" s="337" t="s">
        <v>1821</v>
      </c>
      <c r="D469" s="337" t="s">
        <v>449</v>
      </c>
      <c r="E469" s="337" t="s">
        <v>12079</v>
      </c>
      <c r="F469" s="338">
        <v>44411</v>
      </c>
      <c r="G469" s="337" t="s">
        <v>1849</v>
      </c>
      <c r="H469" s="338">
        <v>44788</v>
      </c>
      <c r="I469" s="337" t="s">
        <v>19695</v>
      </c>
      <c r="J469" s="337" t="s">
        <v>16</v>
      </c>
      <c r="K469" s="337" t="s">
        <v>19695</v>
      </c>
      <c r="L469" s="337" t="s">
        <v>19695</v>
      </c>
      <c r="M469" s="337" t="s">
        <v>19695</v>
      </c>
      <c r="N469" s="337" t="s">
        <v>19695</v>
      </c>
      <c r="O469" s="337" t="s">
        <v>19695</v>
      </c>
      <c r="P469" s="337" t="s">
        <v>19695</v>
      </c>
      <c r="Q469" s="337" t="s">
        <v>19695</v>
      </c>
      <c r="R469" s="337" t="s">
        <v>35</v>
      </c>
      <c r="S469" s="337" t="s">
        <v>77</v>
      </c>
      <c r="T469" s="337" t="s">
        <v>12566</v>
      </c>
      <c r="U469" s="337" t="s">
        <v>12567</v>
      </c>
      <c r="V469" s="337">
        <v>8</v>
      </c>
      <c r="W469" s="337" t="s">
        <v>19695</v>
      </c>
      <c r="X469" s="337" t="s">
        <v>19695</v>
      </c>
      <c r="Y469" s="337" t="s">
        <v>19695</v>
      </c>
      <c r="Z469" s="337" t="s">
        <v>1728</v>
      </c>
      <c r="AA469" s="337" t="s">
        <v>717</v>
      </c>
      <c r="AB469" s="337" t="s">
        <v>718</v>
      </c>
      <c r="AC469" s="337" t="s">
        <v>14461</v>
      </c>
    </row>
    <row r="470" spans="1:29" ht="15.8" x14ac:dyDescent="0.25">
      <c r="A470" s="337" t="s">
        <v>1723</v>
      </c>
      <c r="B470" s="337" t="s">
        <v>12170</v>
      </c>
      <c r="C470" s="337" t="s">
        <v>1821</v>
      </c>
      <c r="D470" s="337" t="s">
        <v>449</v>
      </c>
      <c r="E470" s="337" t="s">
        <v>9321</v>
      </c>
      <c r="F470" s="338">
        <v>44682</v>
      </c>
      <c r="G470" s="337" t="s">
        <v>12171</v>
      </c>
      <c r="H470" s="338">
        <v>44783</v>
      </c>
      <c r="I470" s="337" t="s">
        <v>19695</v>
      </c>
      <c r="J470" s="337" t="s">
        <v>16</v>
      </c>
      <c r="K470" s="337" t="s">
        <v>19695</v>
      </c>
      <c r="L470" s="337" t="s">
        <v>19695</v>
      </c>
      <c r="M470" s="337" t="s">
        <v>19695</v>
      </c>
      <c r="N470" s="337" t="s">
        <v>19695</v>
      </c>
      <c r="O470" s="337" t="s">
        <v>19695</v>
      </c>
      <c r="P470" s="337" t="s">
        <v>19695</v>
      </c>
      <c r="Q470" s="337" t="s">
        <v>19695</v>
      </c>
      <c r="R470" s="337" t="s">
        <v>70</v>
      </c>
      <c r="S470" s="337" t="s">
        <v>3823</v>
      </c>
      <c r="T470" s="337" t="s">
        <v>3823</v>
      </c>
      <c r="U470" s="337" t="s">
        <v>12172</v>
      </c>
      <c r="V470" s="337">
        <v>10</v>
      </c>
      <c r="W470" s="337" t="s">
        <v>19695</v>
      </c>
      <c r="X470" s="337" t="s">
        <v>19695</v>
      </c>
      <c r="Y470" s="337" t="s">
        <v>19695</v>
      </c>
      <c r="Z470" s="337" t="s">
        <v>1728</v>
      </c>
      <c r="AA470" s="337" t="s">
        <v>717</v>
      </c>
      <c r="AB470" s="337" t="s">
        <v>718</v>
      </c>
      <c r="AC470" s="337" t="s">
        <v>14466</v>
      </c>
    </row>
    <row r="471" spans="1:29" ht="15.8" x14ac:dyDescent="0.25">
      <c r="A471" s="337" t="s">
        <v>1723</v>
      </c>
      <c r="B471" s="337" t="s">
        <v>13050</v>
      </c>
      <c r="C471" s="337" t="s">
        <v>1821</v>
      </c>
      <c r="D471" s="337" t="s">
        <v>449</v>
      </c>
      <c r="E471" s="337" t="s">
        <v>8680</v>
      </c>
      <c r="F471" s="338">
        <v>44762</v>
      </c>
      <c r="G471" s="337" t="s">
        <v>12171</v>
      </c>
      <c r="H471" s="338">
        <v>44783</v>
      </c>
      <c r="I471" s="337" t="s">
        <v>19695</v>
      </c>
      <c r="J471" s="337" t="s">
        <v>36</v>
      </c>
      <c r="K471" s="337" t="s">
        <v>19695</v>
      </c>
      <c r="L471" s="337" t="s">
        <v>19695</v>
      </c>
      <c r="M471" s="337" t="s">
        <v>19695</v>
      </c>
      <c r="N471" s="337" t="s">
        <v>19695</v>
      </c>
      <c r="O471" s="337" t="s">
        <v>19695</v>
      </c>
      <c r="P471" s="337" t="s">
        <v>19695</v>
      </c>
      <c r="Q471" s="337" t="s">
        <v>19695</v>
      </c>
      <c r="R471" s="337" t="s">
        <v>134</v>
      </c>
      <c r="S471" s="337" t="s">
        <v>782</v>
      </c>
      <c r="T471" s="337" t="s">
        <v>135</v>
      </c>
      <c r="U471" s="337" t="s">
        <v>8926</v>
      </c>
      <c r="V471" s="337">
        <v>8</v>
      </c>
      <c r="W471" s="337" t="s">
        <v>19695</v>
      </c>
      <c r="X471" s="337" t="s">
        <v>19695</v>
      </c>
      <c r="Y471" s="337" t="s">
        <v>19695</v>
      </c>
      <c r="Z471" s="337" t="s">
        <v>1728</v>
      </c>
      <c r="AA471" s="337" t="s">
        <v>717</v>
      </c>
      <c r="AB471" s="337" t="s">
        <v>718</v>
      </c>
      <c r="AC471" s="337" t="s">
        <v>14478</v>
      </c>
    </row>
    <row r="472" spans="1:29" ht="15.8" x14ac:dyDescent="0.25">
      <c r="A472" s="337" t="s">
        <v>1723</v>
      </c>
      <c r="B472" s="337" t="s">
        <v>12568</v>
      </c>
      <c r="C472" s="337" t="s">
        <v>1821</v>
      </c>
      <c r="D472" s="337" t="s">
        <v>449</v>
      </c>
      <c r="E472" s="337" t="s">
        <v>8680</v>
      </c>
      <c r="F472" s="338">
        <v>44762</v>
      </c>
      <c r="G472" s="337" t="s">
        <v>12523</v>
      </c>
      <c r="H472" s="338">
        <v>44782</v>
      </c>
      <c r="I472" s="337" t="s">
        <v>19695</v>
      </c>
      <c r="J472" s="337" t="s">
        <v>36</v>
      </c>
      <c r="K472" s="337" t="s">
        <v>19695</v>
      </c>
      <c r="L472" s="337" t="s">
        <v>19695</v>
      </c>
      <c r="M472" s="337" t="s">
        <v>19695</v>
      </c>
      <c r="N472" s="337" t="s">
        <v>19695</v>
      </c>
      <c r="O472" s="337" t="s">
        <v>19695</v>
      </c>
      <c r="P472" s="337" t="s">
        <v>19695</v>
      </c>
      <c r="Q472" s="337" t="s">
        <v>19695</v>
      </c>
      <c r="R472" s="337" t="s">
        <v>35</v>
      </c>
      <c r="S472" s="337" t="s">
        <v>77</v>
      </c>
      <c r="T472" s="337" t="s">
        <v>1015</v>
      </c>
      <c r="U472" s="337" t="s">
        <v>2135</v>
      </c>
      <c r="V472" s="337">
        <v>10</v>
      </c>
      <c r="W472" s="337" t="s">
        <v>19695</v>
      </c>
      <c r="X472" s="337" t="s">
        <v>19695</v>
      </c>
      <c r="Y472" s="337" t="s">
        <v>19695</v>
      </c>
      <c r="Z472" s="337" t="s">
        <v>1728</v>
      </c>
      <c r="AA472" s="337" t="s">
        <v>717</v>
      </c>
      <c r="AB472" s="337" t="s">
        <v>718</v>
      </c>
      <c r="AC472" s="337" t="s">
        <v>14461</v>
      </c>
    </row>
    <row r="473" spans="1:29" ht="15.8" x14ac:dyDescent="0.25">
      <c r="A473" s="337" t="s">
        <v>1723</v>
      </c>
      <c r="B473" s="337" t="s">
        <v>12522</v>
      </c>
      <c r="C473" s="337" t="s">
        <v>1821</v>
      </c>
      <c r="D473" s="337" t="s">
        <v>449</v>
      </c>
      <c r="E473" s="337" t="s">
        <v>12403</v>
      </c>
      <c r="F473" s="338">
        <v>44756</v>
      </c>
      <c r="G473" s="337" t="s">
        <v>12523</v>
      </c>
      <c r="H473" s="338">
        <v>44782</v>
      </c>
      <c r="I473" s="337" t="s">
        <v>19695</v>
      </c>
      <c r="J473" s="337" t="s">
        <v>16</v>
      </c>
      <c r="K473" s="337" t="s">
        <v>19695</v>
      </c>
      <c r="L473" s="337" t="s">
        <v>19695</v>
      </c>
      <c r="M473" s="337" t="s">
        <v>19695</v>
      </c>
      <c r="N473" s="337" t="s">
        <v>19695</v>
      </c>
      <c r="O473" s="337" t="s">
        <v>19695</v>
      </c>
      <c r="P473" s="337" t="s">
        <v>19695</v>
      </c>
      <c r="Q473" s="337" t="s">
        <v>19695</v>
      </c>
      <c r="R473" s="337" t="s">
        <v>52</v>
      </c>
      <c r="S473" s="337" t="s">
        <v>69</v>
      </c>
      <c r="T473" s="337" t="s">
        <v>69</v>
      </c>
      <c r="U473" s="337" t="s">
        <v>12524</v>
      </c>
      <c r="V473" s="337">
        <v>10</v>
      </c>
      <c r="W473" s="337" t="s">
        <v>19695</v>
      </c>
      <c r="X473" s="337" t="s">
        <v>19695</v>
      </c>
      <c r="Y473" s="337" t="s">
        <v>19695</v>
      </c>
      <c r="Z473" s="337" t="s">
        <v>1728</v>
      </c>
      <c r="AA473" s="337" t="s">
        <v>853</v>
      </c>
      <c r="AB473" s="337" t="s">
        <v>854</v>
      </c>
      <c r="AC473" s="337" t="s">
        <v>14532</v>
      </c>
    </row>
    <row r="474" spans="1:29" ht="15.8" x14ac:dyDescent="0.25">
      <c r="A474" s="337" t="s">
        <v>1723</v>
      </c>
      <c r="B474" s="337" t="s">
        <v>12936</v>
      </c>
      <c r="C474" s="337" t="s">
        <v>1821</v>
      </c>
      <c r="D474" s="337" t="s">
        <v>449</v>
      </c>
      <c r="E474" s="337" t="s">
        <v>9505</v>
      </c>
      <c r="F474" s="338">
        <v>44747</v>
      </c>
      <c r="G474" s="337" t="s">
        <v>12937</v>
      </c>
      <c r="H474" s="338">
        <v>44778</v>
      </c>
      <c r="I474" s="337" t="s">
        <v>19695</v>
      </c>
      <c r="J474" s="337" t="s">
        <v>16</v>
      </c>
      <c r="K474" s="337" t="s">
        <v>19695</v>
      </c>
      <c r="L474" s="337" t="s">
        <v>19695</v>
      </c>
      <c r="M474" s="337" t="s">
        <v>19695</v>
      </c>
      <c r="N474" s="337" t="s">
        <v>19695</v>
      </c>
      <c r="O474" s="337" t="s">
        <v>19695</v>
      </c>
      <c r="P474" s="337" t="s">
        <v>19695</v>
      </c>
      <c r="Q474" s="337" t="s">
        <v>19695</v>
      </c>
      <c r="R474" s="337" t="s">
        <v>18</v>
      </c>
      <c r="S474" s="337" t="s">
        <v>78</v>
      </c>
      <c r="T474" s="337" t="s">
        <v>1063</v>
      </c>
      <c r="U474" s="337" t="s">
        <v>12938</v>
      </c>
      <c r="V474" s="337">
        <v>10</v>
      </c>
      <c r="W474" s="337" t="s">
        <v>19695</v>
      </c>
      <c r="X474" s="337" t="s">
        <v>19695</v>
      </c>
      <c r="Y474" s="337" t="s">
        <v>19695</v>
      </c>
      <c r="Z474" s="337" t="s">
        <v>1728</v>
      </c>
      <c r="AA474" s="337" t="s">
        <v>735</v>
      </c>
      <c r="AB474" s="337" t="s">
        <v>718</v>
      </c>
      <c r="AC474" s="337" t="s">
        <v>14467</v>
      </c>
    </row>
    <row r="475" spans="1:29" ht="15.8" x14ac:dyDescent="0.25">
      <c r="A475" s="337" t="s">
        <v>1723</v>
      </c>
      <c r="B475" s="337" t="s">
        <v>12515</v>
      </c>
      <c r="C475" s="337" t="s">
        <v>1821</v>
      </c>
      <c r="D475" s="337" t="s">
        <v>449</v>
      </c>
      <c r="E475" s="337" t="s">
        <v>11731</v>
      </c>
      <c r="F475" s="338">
        <v>43946</v>
      </c>
      <c r="G475" s="337" t="s">
        <v>12516</v>
      </c>
      <c r="H475" s="338">
        <v>44777</v>
      </c>
      <c r="I475" s="337" t="s">
        <v>19695</v>
      </c>
      <c r="J475" s="337" t="s">
        <v>16</v>
      </c>
      <c r="K475" s="337" t="s">
        <v>19695</v>
      </c>
      <c r="L475" s="337" t="s">
        <v>19695</v>
      </c>
      <c r="M475" s="337" t="s">
        <v>19695</v>
      </c>
      <c r="N475" s="337" t="s">
        <v>19695</v>
      </c>
      <c r="O475" s="337" t="s">
        <v>19695</v>
      </c>
      <c r="P475" s="337" t="s">
        <v>19695</v>
      </c>
      <c r="Q475" s="337" t="s">
        <v>19695</v>
      </c>
      <c r="R475" s="337" t="s">
        <v>52</v>
      </c>
      <c r="S475" s="337" t="s">
        <v>120</v>
      </c>
      <c r="T475" s="337" t="s">
        <v>120</v>
      </c>
      <c r="U475" s="337" t="s">
        <v>12517</v>
      </c>
      <c r="V475" s="337">
        <v>8</v>
      </c>
      <c r="W475" s="337" t="s">
        <v>19695</v>
      </c>
      <c r="X475" s="337" t="s">
        <v>19695</v>
      </c>
      <c r="Y475" s="337" t="s">
        <v>19695</v>
      </c>
      <c r="Z475" s="337" t="s">
        <v>1728</v>
      </c>
      <c r="AA475" s="337" t="s">
        <v>717</v>
      </c>
      <c r="AB475" s="337" t="s">
        <v>718</v>
      </c>
      <c r="AC475" s="337" t="s">
        <v>14492</v>
      </c>
    </row>
    <row r="476" spans="1:29" ht="15.8" x14ac:dyDescent="0.25">
      <c r="A476" s="337" t="s">
        <v>1723</v>
      </c>
      <c r="B476" s="337" t="s">
        <v>12959</v>
      </c>
      <c r="C476" s="337" t="s">
        <v>1821</v>
      </c>
      <c r="D476" s="337" t="s">
        <v>449</v>
      </c>
      <c r="E476" s="337" t="s">
        <v>12203</v>
      </c>
      <c r="F476" s="338">
        <v>44734</v>
      </c>
      <c r="G476" s="337" t="s">
        <v>12916</v>
      </c>
      <c r="H476" s="338">
        <v>44776</v>
      </c>
      <c r="I476" s="337" t="s">
        <v>19695</v>
      </c>
      <c r="J476" s="337" t="s">
        <v>36</v>
      </c>
      <c r="K476" s="337" t="s">
        <v>19695</v>
      </c>
      <c r="L476" s="337" t="s">
        <v>19695</v>
      </c>
      <c r="M476" s="337" t="s">
        <v>19695</v>
      </c>
      <c r="N476" s="337" t="s">
        <v>19695</v>
      </c>
      <c r="O476" s="337" t="s">
        <v>19695</v>
      </c>
      <c r="P476" s="337" t="s">
        <v>19695</v>
      </c>
      <c r="Q476" s="337" t="s">
        <v>19695</v>
      </c>
      <c r="R476" s="337" t="s">
        <v>18</v>
      </c>
      <c r="S476" s="337" t="s">
        <v>78</v>
      </c>
      <c r="T476" s="337" t="s">
        <v>12960</v>
      </c>
      <c r="U476" s="337" t="s">
        <v>12961</v>
      </c>
      <c r="V476" s="337">
        <v>12</v>
      </c>
      <c r="W476" s="337" t="s">
        <v>19695</v>
      </c>
      <c r="X476" s="337" t="s">
        <v>19695</v>
      </c>
      <c r="Y476" s="337" t="s">
        <v>19695</v>
      </c>
      <c r="Z476" s="337" t="s">
        <v>1728</v>
      </c>
      <c r="AA476" s="337" t="s">
        <v>735</v>
      </c>
      <c r="AB476" s="337" t="s">
        <v>718</v>
      </c>
      <c r="AC476" s="337" t="s">
        <v>14493</v>
      </c>
    </row>
    <row r="477" spans="1:29" ht="15.8" x14ac:dyDescent="0.25">
      <c r="A477" s="337" t="s">
        <v>1723</v>
      </c>
      <c r="B477" s="337" t="s">
        <v>12660</v>
      </c>
      <c r="C477" s="337" t="s">
        <v>1821</v>
      </c>
      <c r="D477" s="337" t="s">
        <v>449</v>
      </c>
      <c r="E477" s="337" t="s">
        <v>12661</v>
      </c>
      <c r="F477" s="338">
        <v>44691</v>
      </c>
      <c r="G477" s="337" t="s">
        <v>12205</v>
      </c>
      <c r="H477" s="338">
        <v>44770</v>
      </c>
      <c r="I477" s="337" t="s">
        <v>19695</v>
      </c>
      <c r="J477" s="337" t="s">
        <v>36</v>
      </c>
      <c r="K477" s="337" t="s">
        <v>19695</v>
      </c>
      <c r="L477" s="337" t="s">
        <v>19695</v>
      </c>
      <c r="M477" s="337" t="s">
        <v>19695</v>
      </c>
      <c r="N477" s="337" t="s">
        <v>19695</v>
      </c>
      <c r="O477" s="337" t="s">
        <v>19695</v>
      </c>
      <c r="P477" s="337" t="s">
        <v>19695</v>
      </c>
      <c r="Q477" s="337" t="s">
        <v>19695</v>
      </c>
      <c r="R477" s="337" t="s">
        <v>15</v>
      </c>
      <c r="S477" s="337" t="s">
        <v>1086</v>
      </c>
      <c r="T477" s="337" t="s">
        <v>1099</v>
      </c>
      <c r="U477" s="337" t="s">
        <v>12662</v>
      </c>
      <c r="V477" s="337">
        <v>8</v>
      </c>
      <c r="W477" s="337" t="s">
        <v>19695</v>
      </c>
      <c r="X477" s="337" t="s">
        <v>19695</v>
      </c>
      <c r="Y477" s="337" t="s">
        <v>19695</v>
      </c>
      <c r="Z477" s="337" t="s">
        <v>1728</v>
      </c>
      <c r="AA477" s="337" t="s">
        <v>735</v>
      </c>
      <c r="AB477" s="337" t="s">
        <v>718</v>
      </c>
      <c r="AC477" s="337" t="s">
        <v>14458</v>
      </c>
    </row>
    <row r="478" spans="1:29" ht="15.8" x14ac:dyDescent="0.25">
      <c r="A478" s="337" t="s">
        <v>1723</v>
      </c>
      <c r="B478" s="337" t="s">
        <v>12655</v>
      </c>
      <c r="C478" s="337" t="s">
        <v>1821</v>
      </c>
      <c r="D478" s="337" t="s">
        <v>449</v>
      </c>
      <c r="E478" s="337" t="s">
        <v>12564</v>
      </c>
      <c r="F478" s="338">
        <v>44703</v>
      </c>
      <c r="G478" s="337" t="s">
        <v>12205</v>
      </c>
      <c r="H478" s="338">
        <v>44770</v>
      </c>
      <c r="I478" s="337" t="s">
        <v>19695</v>
      </c>
      <c r="J478" s="337" t="s">
        <v>16</v>
      </c>
      <c r="K478" s="337" t="s">
        <v>19695</v>
      </c>
      <c r="L478" s="337" t="s">
        <v>19695</v>
      </c>
      <c r="M478" s="337" t="s">
        <v>19695</v>
      </c>
      <c r="N478" s="337" t="s">
        <v>19695</v>
      </c>
      <c r="O478" s="337" t="s">
        <v>19695</v>
      </c>
      <c r="P478" s="337" t="s">
        <v>19695</v>
      </c>
      <c r="Q478" s="337" t="s">
        <v>19695</v>
      </c>
      <c r="R478" s="337" t="s">
        <v>15</v>
      </c>
      <c r="S478" s="337" t="s">
        <v>1086</v>
      </c>
      <c r="T478" s="337" t="s">
        <v>1086</v>
      </c>
      <c r="U478" s="337" t="s">
        <v>12656</v>
      </c>
      <c r="V478" s="337">
        <v>8</v>
      </c>
      <c r="W478" s="337" t="s">
        <v>19695</v>
      </c>
      <c r="X478" s="337" t="s">
        <v>19695</v>
      </c>
      <c r="Y478" s="337" t="s">
        <v>19695</v>
      </c>
      <c r="Z478" s="337" t="s">
        <v>1728</v>
      </c>
      <c r="AA478" s="337" t="s">
        <v>735</v>
      </c>
      <c r="AB478" s="337" t="s">
        <v>718</v>
      </c>
      <c r="AC478" s="337" t="s">
        <v>14458</v>
      </c>
    </row>
    <row r="479" spans="1:29" ht="15.8" x14ac:dyDescent="0.25">
      <c r="A479" s="337" t="s">
        <v>1723</v>
      </c>
      <c r="B479" s="337" t="s">
        <v>12657</v>
      </c>
      <c r="C479" s="337" t="s">
        <v>1821</v>
      </c>
      <c r="D479" s="337" t="s">
        <v>449</v>
      </c>
      <c r="E479" s="337" t="s">
        <v>12658</v>
      </c>
      <c r="F479" s="338">
        <v>44699</v>
      </c>
      <c r="G479" s="337" t="s">
        <v>12205</v>
      </c>
      <c r="H479" s="338">
        <v>44770</v>
      </c>
      <c r="I479" s="337" t="s">
        <v>19695</v>
      </c>
      <c r="J479" s="337" t="s">
        <v>36</v>
      </c>
      <c r="K479" s="337" t="s">
        <v>19695</v>
      </c>
      <c r="L479" s="337" t="s">
        <v>19695</v>
      </c>
      <c r="M479" s="337" t="s">
        <v>19695</v>
      </c>
      <c r="N479" s="337" t="s">
        <v>19695</v>
      </c>
      <c r="O479" s="337" t="s">
        <v>19695</v>
      </c>
      <c r="P479" s="337" t="s">
        <v>19695</v>
      </c>
      <c r="Q479" s="337" t="s">
        <v>19695</v>
      </c>
      <c r="R479" s="337" t="s">
        <v>15</v>
      </c>
      <c r="S479" s="337" t="s">
        <v>1086</v>
      </c>
      <c r="T479" s="337" t="s">
        <v>1099</v>
      </c>
      <c r="U479" s="337" t="s">
        <v>12659</v>
      </c>
      <c r="V479" s="337">
        <v>8</v>
      </c>
      <c r="W479" s="337" t="s">
        <v>19695</v>
      </c>
      <c r="X479" s="337" t="s">
        <v>19695</v>
      </c>
      <c r="Y479" s="337" t="s">
        <v>19695</v>
      </c>
      <c r="Z479" s="337" t="s">
        <v>1728</v>
      </c>
      <c r="AA479" s="337" t="s">
        <v>735</v>
      </c>
      <c r="AB479" s="337" t="s">
        <v>718</v>
      </c>
      <c r="AC479" s="337" t="s">
        <v>14458</v>
      </c>
    </row>
    <row r="480" spans="1:29" ht="15.8" x14ac:dyDescent="0.25">
      <c r="A480" s="337" t="s">
        <v>1723</v>
      </c>
      <c r="B480" s="337" t="s">
        <v>12204</v>
      </c>
      <c r="C480" s="337" t="s">
        <v>1821</v>
      </c>
      <c r="D480" s="337" t="s">
        <v>449</v>
      </c>
      <c r="E480" s="337" t="s">
        <v>8680</v>
      </c>
      <c r="F480" s="338">
        <v>44762</v>
      </c>
      <c r="G480" s="337" t="s">
        <v>12205</v>
      </c>
      <c r="H480" s="338">
        <v>44770</v>
      </c>
      <c r="I480" s="337" t="s">
        <v>19695</v>
      </c>
      <c r="J480" s="337" t="s">
        <v>16</v>
      </c>
      <c r="K480" s="337" t="s">
        <v>19695</v>
      </c>
      <c r="L480" s="337" t="s">
        <v>19695</v>
      </c>
      <c r="M480" s="337" t="s">
        <v>19695</v>
      </c>
      <c r="N480" s="337" t="s">
        <v>19695</v>
      </c>
      <c r="O480" s="337" t="s">
        <v>19695</v>
      </c>
      <c r="P480" s="337" t="s">
        <v>19695</v>
      </c>
      <c r="Q480" s="337" t="s">
        <v>19695</v>
      </c>
      <c r="R480" s="337" t="s">
        <v>52</v>
      </c>
      <c r="S480" s="337" t="s">
        <v>53</v>
      </c>
      <c r="T480" s="337" t="s">
        <v>53</v>
      </c>
      <c r="U480" s="337" t="s">
        <v>2238</v>
      </c>
      <c r="V480" s="337">
        <v>8</v>
      </c>
      <c r="W480" s="337" t="s">
        <v>19695</v>
      </c>
      <c r="X480" s="337" t="s">
        <v>19695</v>
      </c>
      <c r="Y480" s="337" t="s">
        <v>19695</v>
      </c>
      <c r="Z480" s="337" t="s">
        <v>1728</v>
      </c>
      <c r="AA480" s="337" t="s">
        <v>717</v>
      </c>
      <c r="AB480" s="337" t="s">
        <v>718</v>
      </c>
      <c r="AC480" s="337" t="s">
        <v>14460</v>
      </c>
    </row>
    <row r="481" spans="1:29" ht="15.8" x14ac:dyDescent="0.25">
      <c r="A481" s="337" t="s">
        <v>1723</v>
      </c>
      <c r="B481" s="337" t="s">
        <v>14770</v>
      </c>
      <c r="C481" s="337" t="s">
        <v>1821</v>
      </c>
      <c r="D481" s="337" t="s">
        <v>449</v>
      </c>
      <c r="E481" s="337" t="s">
        <v>14771</v>
      </c>
      <c r="F481" s="338">
        <v>44724</v>
      </c>
      <c r="G481" s="337" t="s">
        <v>12205</v>
      </c>
      <c r="H481" s="338">
        <v>44770</v>
      </c>
      <c r="I481" s="337" t="s">
        <v>19695</v>
      </c>
      <c r="J481" s="337" t="s">
        <v>16</v>
      </c>
      <c r="K481" s="337" t="s">
        <v>19695</v>
      </c>
      <c r="L481" s="337" t="s">
        <v>19695</v>
      </c>
      <c r="M481" s="337" t="s">
        <v>19695</v>
      </c>
      <c r="N481" s="337" t="s">
        <v>19695</v>
      </c>
      <c r="O481" s="337" t="s">
        <v>19695</v>
      </c>
      <c r="P481" s="337" t="s">
        <v>19695</v>
      </c>
      <c r="Q481" s="337" t="s">
        <v>19695</v>
      </c>
      <c r="R481" s="337" t="s">
        <v>112</v>
      </c>
      <c r="S481" s="337" t="s">
        <v>113</v>
      </c>
      <c r="T481" s="337" t="s">
        <v>113</v>
      </c>
      <c r="U481" s="337" t="s">
        <v>14772</v>
      </c>
      <c r="V481" s="337">
        <v>10</v>
      </c>
      <c r="W481" s="337" t="s">
        <v>19695</v>
      </c>
      <c r="X481" s="337" t="s">
        <v>19695</v>
      </c>
      <c r="Y481" s="337" t="s">
        <v>19695</v>
      </c>
      <c r="Z481" s="337" t="s">
        <v>1728</v>
      </c>
      <c r="AA481" s="337" t="s">
        <v>735</v>
      </c>
      <c r="AB481" s="337" t="s">
        <v>718</v>
      </c>
      <c r="AC481" s="337" t="s">
        <v>14769</v>
      </c>
    </row>
    <row r="482" spans="1:29" ht="15.8" x14ac:dyDescent="0.25">
      <c r="A482" s="337" t="s">
        <v>1723</v>
      </c>
      <c r="B482" s="337" t="s">
        <v>14777</v>
      </c>
      <c r="C482" s="337" t="s">
        <v>1821</v>
      </c>
      <c r="D482" s="337" t="s">
        <v>449</v>
      </c>
      <c r="E482" s="337" t="s">
        <v>9499</v>
      </c>
      <c r="F482" s="338">
        <v>44754</v>
      </c>
      <c r="G482" s="337" t="s">
        <v>13146</v>
      </c>
      <c r="H482" s="338">
        <v>44767</v>
      </c>
      <c r="I482" s="337" t="s">
        <v>19695</v>
      </c>
      <c r="J482" s="337" t="s">
        <v>36</v>
      </c>
      <c r="K482" s="337" t="s">
        <v>19695</v>
      </c>
      <c r="L482" s="337" t="s">
        <v>19695</v>
      </c>
      <c r="M482" s="337" t="s">
        <v>19695</v>
      </c>
      <c r="N482" s="337" t="s">
        <v>19695</v>
      </c>
      <c r="O482" s="337" t="s">
        <v>19695</v>
      </c>
      <c r="P482" s="337" t="s">
        <v>19695</v>
      </c>
      <c r="Q482" s="337" t="s">
        <v>19695</v>
      </c>
      <c r="R482" s="337" t="s">
        <v>112</v>
      </c>
      <c r="S482" s="337" t="s">
        <v>113</v>
      </c>
      <c r="T482" s="337" t="s">
        <v>113</v>
      </c>
      <c r="U482" s="337" t="s">
        <v>7475</v>
      </c>
      <c r="V482" s="337">
        <v>10</v>
      </c>
      <c r="W482" s="337" t="s">
        <v>19695</v>
      </c>
      <c r="X482" s="337" t="s">
        <v>19695</v>
      </c>
      <c r="Y482" s="337" t="s">
        <v>19695</v>
      </c>
      <c r="Z482" s="337" t="s">
        <v>1728</v>
      </c>
      <c r="AA482" s="337" t="s">
        <v>735</v>
      </c>
      <c r="AB482" s="337" t="s">
        <v>718</v>
      </c>
      <c r="AC482" s="337" t="s">
        <v>14769</v>
      </c>
    </row>
    <row r="483" spans="1:29" ht="15.8" x14ac:dyDescent="0.25">
      <c r="A483" s="337" t="s">
        <v>1723</v>
      </c>
      <c r="B483" s="337" t="s">
        <v>14779</v>
      </c>
      <c r="C483" s="337" t="s">
        <v>1821</v>
      </c>
      <c r="D483" s="337" t="s">
        <v>449</v>
      </c>
      <c r="E483" s="337" t="s">
        <v>14780</v>
      </c>
      <c r="F483" s="338">
        <v>44693</v>
      </c>
      <c r="G483" s="337" t="s">
        <v>13146</v>
      </c>
      <c r="H483" s="338">
        <v>44767</v>
      </c>
      <c r="I483" s="337" t="s">
        <v>19695</v>
      </c>
      <c r="J483" s="337" t="s">
        <v>36</v>
      </c>
      <c r="K483" s="337" t="s">
        <v>19695</v>
      </c>
      <c r="L483" s="337" t="s">
        <v>19695</v>
      </c>
      <c r="M483" s="337" t="s">
        <v>19695</v>
      </c>
      <c r="N483" s="337" t="s">
        <v>19695</v>
      </c>
      <c r="O483" s="337" t="s">
        <v>19695</v>
      </c>
      <c r="P483" s="337" t="s">
        <v>19695</v>
      </c>
      <c r="Q483" s="337" t="s">
        <v>19695</v>
      </c>
      <c r="R483" s="337" t="s">
        <v>112</v>
      </c>
      <c r="S483" s="337" t="s">
        <v>113</v>
      </c>
      <c r="T483" s="337" t="s">
        <v>113</v>
      </c>
      <c r="U483" s="337" t="s">
        <v>14781</v>
      </c>
      <c r="V483" s="337">
        <v>10</v>
      </c>
      <c r="W483" s="337" t="s">
        <v>19695</v>
      </c>
      <c r="X483" s="337" t="s">
        <v>19695</v>
      </c>
      <c r="Y483" s="337" t="s">
        <v>19695</v>
      </c>
      <c r="Z483" s="337" t="s">
        <v>1728</v>
      </c>
      <c r="AA483" s="337" t="s">
        <v>735</v>
      </c>
      <c r="AB483" s="337" t="s">
        <v>718</v>
      </c>
      <c r="AC483" s="337" t="s">
        <v>14769</v>
      </c>
    </row>
    <row r="484" spans="1:29" ht="15.8" x14ac:dyDescent="0.25">
      <c r="A484" s="337" t="s">
        <v>1723</v>
      </c>
      <c r="B484" s="337" t="s">
        <v>12965</v>
      </c>
      <c r="C484" s="337" t="s">
        <v>1821</v>
      </c>
      <c r="D484" s="337" t="s">
        <v>449</v>
      </c>
      <c r="E484" s="337" t="s">
        <v>12966</v>
      </c>
      <c r="F484" s="338">
        <v>44720</v>
      </c>
      <c r="G484" s="337" t="s">
        <v>12924</v>
      </c>
      <c r="H484" s="338">
        <v>44764</v>
      </c>
      <c r="I484" s="337" t="s">
        <v>19695</v>
      </c>
      <c r="J484" s="337" t="s">
        <v>36</v>
      </c>
      <c r="K484" s="337" t="s">
        <v>19695</v>
      </c>
      <c r="L484" s="337" t="s">
        <v>19695</v>
      </c>
      <c r="M484" s="337" t="s">
        <v>19695</v>
      </c>
      <c r="N484" s="337" t="s">
        <v>19695</v>
      </c>
      <c r="O484" s="337" t="s">
        <v>19695</v>
      </c>
      <c r="P484" s="337" t="s">
        <v>19695</v>
      </c>
      <c r="Q484" s="337" t="s">
        <v>19695</v>
      </c>
      <c r="R484" s="337" t="s">
        <v>18</v>
      </c>
      <c r="S484" s="337" t="s">
        <v>1072</v>
      </c>
      <c r="T484" s="337" t="s">
        <v>12967</v>
      </c>
      <c r="U484" s="337" t="s">
        <v>12968</v>
      </c>
      <c r="V484" s="337">
        <v>8</v>
      </c>
      <c r="W484" s="337" t="s">
        <v>19695</v>
      </c>
      <c r="X484" s="337" t="s">
        <v>19695</v>
      </c>
      <c r="Y484" s="337" t="s">
        <v>19695</v>
      </c>
      <c r="Z484" s="337" t="s">
        <v>1728</v>
      </c>
      <c r="AA484" s="337" t="s">
        <v>735</v>
      </c>
      <c r="AB484" s="337" t="s">
        <v>718</v>
      </c>
      <c r="AC484" s="337" t="s">
        <v>14499</v>
      </c>
    </row>
    <row r="485" spans="1:29" ht="15.8" x14ac:dyDescent="0.25">
      <c r="A485" s="337" t="s">
        <v>1723</v>
      </c>
      <c r="B485" s="337" t="s">
        <v>12512</v>
      </c>
      <c r="C485" s="337" t="s">
        <v>1821</v>
      </c>
      <c r="D485" s="337" t="s">
        <v>449</v>
      </c>
      <c r="E485" s="337" t="s">
        <v>12513</v>
      </c>
      <c r="F485" s="338">
        <v>44733</v>
      </c>
      <c r="G485" s="337" t="s">
        <v>12514</v>
      </c>
      <c r="H485" s="338">
        <v>44760</v>
      </c>
      <c r="I485" s="337" t="s">
        <v>19695</v>
      </c>
      <c r="J485" s="337" t="s">
        <v>36</v>
      </c>
      <c r="K485" s="337" t="s">
        <v>19695</v>
      </c>
      <c r="L485" s="337" t="s">
        <v>19695</v>
      </c>
      <c r="M485" s="337" t="s">
        <v>19695</v>
      </c>
      <c r="N485" s="337" t="s">
        <v>19695</v>
      </c>
      <c r="O485" s="337" t="s">
        <v>19695</v>
      </c>
      <c r="P485" s="337" t="s">
        <v>19695</v>
      </c>
      <c r="Q485" s="337" t="s">
        <v>19695</v>
      </c>
      <c r="R485" s="337" t="s">
        <v>52</v>
      </c>
      <c r="S485" s="337" t="s">
        <v>430</v>
      </c>
      <c r="T485" s="337" t="s">
        <v>1088</v>
      </c>
      <c r="U485" s="337" t="s">
        <v>7460</v>
      </c>
      <c r="V485" s="337">
        <v>10</v>
      </c>
      <c r="W485" s="337" t="s">
        <v>19695</v>
      </c>
      <c r="X485" s="337" t="s">
        <v>19695</v>
      </c>
      <c r="Y485" s="337" t="s">
        <v>19695</v>
      </c>
      <c r="Z485" s="337" t="s">
        <v>1728</v>
      </c>
      <c r="AA485" s="337" t="s">
        <v>717</v>
      </c>
      <c r="AB485" s="337" t="s">
        <v>718</v>
      </c>
      <c r="AC485" s="337" t="s">
        <v>14482</v>
      </c>
    </row>
    <row r="486" spans="1:29" ht="15.8" x14ac:dyDescent="0.25">
      <c r="A486" s="337" t="s">
        <v>1723</v>
      </c>
      <c r="B486" s="337" t="s">
        <v>14581</v>
      </c>
      <c r="C486" s="337" t="s">
        <v>1821</v>
      </c>
      <c r="D486" s="337" t="s">
        <v>449</v>
      </c>
      <c r="E486" s="337" t="s">
        <v>8685</v>
      </c>
      <c r="F486" s="338">
        <v>44745</v>
      </c>
      <c r="G486" s="337" t="s">
        <v>12514</v>
      </c>
      <c r="H486" s="338">
        <v>44760</v>
      </c>
      <c r="I486" s="337" t="s">
        <v>19695</v>
      </c>
      <c r="J486" s="337" t="s">
        <v>16</v>
      </c>
      <c r="K486" s="337" t="s">
        <v>19695</v>
      </c>
      <c r="L486" s="337" t="s">
        <v>19695</v>
      </c>
      <c r="M486" s="337" t="s">
        <v>19695</v>
      </c>
      <c r="N486" s="337" t="s">
        <v>19695</v>
      </c>
      <c r="O486" s="337" t="s">
        <v>19695</v>
      </c>
      <c r="P486" s="337" t="s">
        <v>19695</v>
      </c>
      <c r="Q486" s="337" t="s">
        <v>19695</v>
      </c>
      <c r="R486" s="337" t="s">
        <v>52</v>
      </c>
      <c r="S486" s="337" t="s">
        <v>69</v>
      </c>
      <c r="T486" s="337" t="s">
        <v>119</v>
      </c>
      <c r="U486" s="337" t="s">
        <v>14582</v>
      </c>
      <c r="V486" s="337">
        <v>10</v>
      </c>
      <c r="W486" s="337" t="s">
        <v>19695</v>
      </c>
      <c r="X486" s="337" t="s">
        <v>19695</v>
      </c>
      <c r="Y486" s="337" t="s">
        <v>19695</v>
      </c>
      <c r="Z486" s="337" t="s">
        <v>1728</v>
      </c>
      <c r="AA486" s="337" t="s">
        <v>735</v>
      </c>
      <c r="AB486" s="337" t="s">
        <v>718</v>
      </c>
      <c r="AC486" s="337" t="s">
        <v>14583</v>
      </c>
    </row>
    <row r="487" spans="1:29" ht="15.8" x14ac:dyDescent="0.25">
      <c r="A487" s="337" t="s">
        <v>1723</v>
      </c>
      <c r="B487" s="337" t="s">
        <v>13041</v>
      </c>
      <c r="C487" s="337" t="s">
        <v>1821</v>
      </c>
      <c r="D487" s="337" t="s">
        <v>449</v>
      </c>
      <c r="E487" s="337" t="s">
        <v>1837</v>
      </c>
      <c r="F487" s="338">
        <v>44727</v>
      </c>
      <c r="G487" s="337" t="s">
        <v>13042</v>
      </c>
      <c r="H487" s="338">
        <v>44757</v>
      </c>
      <c r="I487" s="337" t="s">
        <v>19695</v>
      </c>
      <c r="J487" s="337" t="s">
        <v>16</v>
      </c>
      <c r="K487" s="337" t="s">
        <v>19695</v>
      </c>
      <c r="L487" s="337" t="s">
        <v>19695</v>
      </c>
      <c r="M487" s="337" t="s">
        <v>19695</v>
      </c>
      <c r="N487" s="337" t="s">
        <v>19695</v>
      </c>
      <c r="O487" s="337" t="s">
        <v>19695</v>
      </c>
      <c r="P487" s="337" t="s">
        <v>19695</v>
      </c>
      <c r="Q487" s="337" t="s">
        <v>19695</v>
      </c>
      <c r="R487" s="337" t="s">
        <v>134</v>
      </c>
      <c r="S487" s="337" t="s">
        <v>782</v>
      </c>
      <c r="T487" s="337" t="s">
        <v>11045</v>
      </c>
      <c r="U487" s="337" t="s">
        <v>3522</v>
      </c>
      <c r="V487" s="337">
        <v>12</v>
      </c>
      <c r="W487" s="337" t="s">
        <v>19695</v>
      </c>
      <c r="X487" s="337" t="s">
        <v>19695</v>
      </c>
      <c r="Y487" s="337" t="s">
        <v>19695</v>
      </c>
      <c r="Z487" s="337" t="s">
        <v>1728</v>
      </c>
      <c r="AA487" s="337" t="s">
        <v>735</v>
      </c>
      <c r="AB487" s="337" t="s">
        <v>718</v>
      </c>
      <c r="AC487" s="337" t="s">
        <v>14456</v>
      </c>
    </row>
    <row r="488" spans="1:29" ht="15.8" x14ac:dyDescent="0.25">
      <c r="A488" s="337" t="s">
        <v>1723</v>
      </c>
      <c r="B488" s="337" t="s">
        <v>13033</v>
      </c>
      <c r="C488" s="337" t="s">
        <v>1821</v>
      </c>
      <c r="D488" s="337" t="s">
        <v>449</v>
      </c>
      <c r="E488" s="337" t="s">
        <v>13034</v>
      </c>
      <c r="F488" s="338">
        <v>44675</v>
      </c>
      <c r="G488" s="337" t="s">
        <v>9499</v>
      </c>
      <c r="H488" s="338">
        <v>44754</v>
      </c>
      <c r="I488" s="337" t="s">
        <v>19695</v>
      </c>
      <c r="J488" s="337" t="s">
        <v>36</v>
      </c>
      <c r="K488" s="337" t="s">
        <v>19695</v>
      </c>
      <c r="L488" s="337" t="s">
        <v>19695</v>
      </c>
      <c r="M488" s="337" t="s">
        <v>19695</v>
      </c>
      <c r="N488" s="337" t="s">
        <v>19695</v>
      </c>
      <c r="O488" s="337" t="s">
        <v>19695</v>
      </c>
      <c r="P488" s="337" t="s">
        <v>19695</v>
      </c>
      <c r="Q488" s="337" t="s">
        <v>19695</v>
      </c>
      <c r="R488" s="337" t="s">
        <v>45</v>
      </c>
      <c r="S488" s="337" t="s">
        <v>80</v>
      </c>
      <c r="T488" s="337" t="s">
        <v>377</v>
      </c>
      <c r="U488" s="337" t="s">
        <v>1679</v>
      </c>
      <c r="V488" s="337">
        <v>16</v>
      </c>
      <c r="W488" s="337" t="s">
        <v>19695</v>
      </c>
      <c r="X488" s="337" t="s">
        <v>19695</v>
      </c>
      <c r="Y488" s="337" t="s">
        <v>19695</v>
      </c>
      <c r="Z488" s="337" t="s">
        <v>1728</v>
      </c>
      <c r="AA488" s="337" t="s">
        <v>766</v>
      </c>
      <c r="AB488" s="337" t="s">
        <v>718</v>
      </c>
      <c r="AC488" s="337" t="s">
        <v>14507</v>
      </c>
    </row>
    <row r="489" spans="1:29" ht="15.8" x14ac:dyDescent="0.25">
      <c r="A489" s="337" t="s">
        <v>1723</v>
      </c>
      <c r="B489" s="337" t="s">
        <v>15014</v>
      </c>
      <c r="C489" s="337" t="s">
        <v>1725</v>
      </c>
      <c r="D489" s="337" t="s">
        <v>1726</v>
      </c>
      <c r="E489" s="337" t="s">
        <v>15015</v>
      </c>
      <c r="F489" s="338">
        <v>44743</v>
      </c>
      <c r="G489" s="337" t="s">
        <v>15016</v>
      </c>
      <c r="H489" s="338">
        <v>44752</v>
      </c>
      <c r="I489" s="337" t="s">
        <v>19695</v>
      </c>
      <c r="J489" s="337" t="s">
        <v>16</v>
      </c>
      <c r="K489" s="337" t="s">
        <v>19695</v>
      </c>
      <c r="L489" s="337" t="s">
        <v>19695</v>
      </c>
      <c r="M489" s="337" t="s">
        <v>19695</v>
      </c>
      <c r="N489" s="337" t="s">
        <v>19695</v>
      </c>
      <c r="O489" s="337" t="s">
        <v>19695</v>
      </c>
      <c r="P489" s="337" t="s">
        <v>19695</v>
      </c>
      <c r="Q489" s="337" t="s">
        <v>19695</v>
      </c>
      <c r="R489" s="337" t="s">
        <v>139</v>
      </c>
      <c r="S489" s="337" t="s">
        <v>1969</v>
      </c>
      <c r="T489" s="337" t="s">
        <v>15017</v>
      </c>
      <c r="U489" s="337" t="s">
        <v>15018</v>
      </c>
      <c r="V489" s="337">
        <v>8</v>
      </c>
      <c r="W489" s="337" t="s">
        <v>19695</v>
      </c>
      <c r="X489" s="337" t="s">
        <v>19695</v>
      </c>
      <c r="Y489" s="337" t="s">
        <v>19695</v>
      </c>
      <c r="Z489" s="337" t="s">
        <v>1728</v>
      </c>
      <c r="AA489" s="337" t="s">
        <v>735</v>
      </c>
      <c r="AB489" s="337" t="s">
        <v>718</v>
      </c>
      <c r="AC489" s="337" t="s">
        <v>14998</v>
      </c>
    </row>
    <row r="490" spans="1:29" ht="15.8" x14ac:dyDescent="0.25">
      <c r="A490" s="337" t="s">
        <v>1723</v>
      </c>
      <c r="B490" s="337" t="s">
        <v>12739</v>
      </c>
      <c r="C490" s="337" t="s">
        <v>1821</v>
      </c>
      <c r="D490" s="337" t="s">
        <v>449</v>
      </c>
      <c r="E490" s="337" t="s">
        <v>12740</v>
      </c>
      <c r="F490" s="338">
        <v>44696</v>
      </c>
      <c r="G490" s="337" t="s">
        <v>1842</v>
      </c>
      <c r="H490" s="338">
        <v>44751</v>
      </c>
      <c r="I490" s="337" t="s">
        <v>19695</v>
      </c>
      <c r="J490" s="337" t="s">
        <v>36</v>
      </c>
      <c r="K490" s="337" t="s">
        <v>19695</v>
      </c>
      <c r="L490" s="337" t="s">
        <v>19695</v>
      </c>
      <c r="M490" s="337" t="s">
        <v>19695</v>
      </c>
      <c r="N490" s="337" t="s">
        <v>19695</v>
      </c>
      <c r="O490" s="337" t="s">
        <v>19695</v>
      </c>
      <c r="P490" s="337" t="s">
        <v>19695</v>
      </c>
      <c r="Q490" s="337" t="s">
        <v>19695</v>
      </c>
      <c r="R490" s="337" t="s">
        <v>81</v>
      </c>
      <c r="S490" s="337" t="s">
        <v>82</v>
      </c>
      <c r="T490" s="337" t="s">
        <v>9195</v>
      </c>
      <c r="U490" s="337" t="s">
        <v>12741</v>
      </c>
      <c r="V490" s="337">
        <v>18</v>
      </c>
      <c r="W490" s="337" t="s">
        <v>19695</v>
      </c>
      <c r="X490" s="337" t="s">
        <v>19695</v>
      </c>
      <c r="Y490" s="337" t="s">
        <v>19695</v>
      </c>
      <c r="Z490" s="337" t="s">
        <v>1728</v>
      </c>
      <c r="AA490" s="337" t="s">
        <v>717</v>
      </c>
      <c r="AB490" s="337" t="s">
        <v>718</v>
      </c>
      <c r="AC490" s="337" t="s">
        <v>14457</v>
      </c>
    </row>
    <row r="491" spans="1:29" ht="15.8" x14ac:dyDescent="0.25">
      <c r="A491" s="337" t="s">
        <v>1723</v>
      </c>
      <c r="B491" s="337" t="s">
        <v>1840</v>
      </c>
      <c r="C491" s="337" t="s">
        <v>1821</v>
      </c>
      <c r="D491" s="337" t="s">
        <v>449</v>
      </c>
      <c r="E491" s="337" t="s">
        <v>1841</v>
      </c>
      <c r="F491" s="338">
        <v>44714</v>
      </c>
      <c r="G491" s="337" t="s">
        <v>1842</v>
      </c>
      <c r="H491" s="338">
        <v>44751</v>
      </c>
      <c r="I491" s="337" t="s">
        <v>19695</v>
      </c>
      <c r="J491" s="337" t="s">
        <v>36</v>
      </c>
      <c r="K491" s="337" t="s">
        <v>19695</v>
      </c>
      <c r="L491" s="337" t="s">
        <v>19695</v>
      </c>
      <c r="M491" s="337" t="s">
        <v>19695</v>
      </c>
      <c r="N491" s="337" t="s">
        <v>19695</v>
      </c>
      <c r="O491" s="337" t="s">
        <v>19695</v>
      </c>
      <c r="P491" s="337" t="s">
        <v>19695</v>
      </c>
      <c r="Q491" s="337" t="s">
        <v>19695</v>
      </c>
      <c r="R491" s="337" t="s">
        <v>1220</v>
      </c>
      <c r="S491" s="337" t="s">
        <v>1359</v>
      </c>
      <c r="T491" s="337" t="s">
        <v>1360</v>
      </c>
      <c r="U491" s="337" t="s">
        <v>1563</v>
      </c>
      <c r="V491" s="337">
        <v>8</v>
      </c>
      <c r="W491" s="337" t="s">
        <v>19695</v>
      </c>
      <c r="X491" s="337" t="s">
        <v>19695</v>
      </c>
      <c r="Y491" s="337" t="s">
        <v>19695</v>
      </c>
      <c r="Z491" s="337" t="s">
        <v>1728</v>
      </c>
      <c r="AA491" s="337" t="s">
        <v>735</v>
      </c>
      <c r="AB491" s="337" t="s">
        <v>718</v>
      </c>
      <c r="AC491" s="337" t="s">
        <v>14459</v>
      </c>
    </row>
    <row r="492" spans="1:29" ht="15.8" x14ac:dyDescent="0.25">
      <c r="A492" s="337" t="s">
        <v>1723</v>
      </c>
      <c r="B492" s="337" t="s">
        <v>12647</v>
      </c>
      <c r="C492" s="337" t="s">
        <v>1821</v>
      </c>
      <c r="D492" s="337" t="s">
        <v>449</v>
      </c>
      <c r="E492" s="337" t="s">
        <v>12556</v>
      </c>
      <c r="F492" s="338">
        <v>44608</v>
      </c>
      <c r="G492" s="337" t="s">
        <v>12648</v>
      </c>
      <c r="H492" s="338">
        <v>44749</v>
      </c>
      <c r="I492" s="337" t="s">
        <v>19695</v>
      </c>
      <c r="J492" s="337" t="s">
        <v>36</v>
      </c>
      <c r="K492" s="337" t="s">
        <v>19695</v>
      </c>
      <c r="L492" s="337" t="s">
        <v>19695</v>
      </c>
      <c r="M492" s="337" t="s">
        <v>19695</v>
      </c>
      <c r="N492" s="337" t="s">
        <v>19695</v>
      </c>
      <c r="O492" s="337" t="s">
        <v>19695</v>
      </c>
      <c r="P492" s="337" t="s">
        <v>19695</v>
      </c>
      <c r="Q492" s="337" t="s">
        <v>19695</v>
      </c>
      <c r="R492" s="337" t="s">
        <v>15</v>
      </c>
      <c r="S492" s="337" t="s">
        <v>1086</v>
      </c>
      <c r="T492" s="337" t="s">
        <v>1110</v>
      </c>
      <c r="U492" s="337" t="s">
        <v>12649</v>
      </c>
      <c r="V492" s="337">
        <v>6</v>
      </c>
      <c r="W492" s="337" t="s">
        <v>19695</v>
      </c>
      <c r="X492" s="337" t="s">
        <v>19695</v>
      </c>
      <c r="Y492" s="337" t="s">
        <v>19695</v>
      </c>
      <c r="Z492" s="337" t="s">
        <v>1728</v>
      </c>
      <c r="AA492" s="337" t="s">
        <v>717</v>
      </c>
      <c r="AB492" s="337" t="s">
        <v>718</v>
      </c>
      <c r="AC492" s="337" t="s">
        <v>14452</v>
      </c>
    </row>
    <row r="493" spans="1:29" ht="15.8" x14ac:dyDescent="0.25">
      <c r="A493" s="337" t="s">
        <v>1723</v>
      </c>
      <c r="B493" s="337" t="s">
        <v>12949</v>
      </c>
      <c r="C493" s="337" t="s">
        <v>1821</v>
      </c>
      <c r="D493" s="337" t="s">
        <v>449</v>
      </c>
      <c r="E493" s="337" t="s">
        <v>12950</v>
      </c>
      <c r="F493" s="338">
        <v>44684</v>
      </c>
      <c r="G493" s="337" t="s">
        <v>9505</v>
      </c>
      <c r="H493" s="338">
        <v>44747</v>
      </c>
      <c r="I493" s="337" t="s">
        <v>19695</v>
      </c>
      <c r="J493" s="337" t="s">
        <v>16</v>
      </c>
      <c r="K493" s="337" t="s">
        <v>19695</v>
      </c>
      <c r="L493" s="337" t="s">
        <v>19695</v>
      </c>
      <c r="M493" s="337" t="s">
        <v>19695</v>
      </c>
      <c r="N493" s="337" t="s">
        <v>19695</v>
      </c>
      <c r="O493" s="337" t="s">
        <v>19695</v>
      </c>
      <c r="P493" s="337" t="s">
        <v>19695</v>
      </c>
      <c r="Q493" s="337" t="s">
        <v>19695</v>
      </c>
      <c r="R493" s="337" t="s">
        <v>18</v>
      </c>
      <c r="S493" s="337" t="s">
        <v>445</v>
      </c>
      <c r="T493" s="337" t="s">
        <v>12951</v>
      </c>
      <c r="U493" s="337" t="s">
        <v>12952</v>
      </c>
      <c r="V493" s="337">
        <v>10</v>
      </c>
      <c r="W493" s="337" t="s">
        <v>19695</v>
      </c>
      <c r="X493" s="337" t="s">
        <v>19695</v>
      </c>
      <c r="Y493" s="337" t="s">
        <v>19695</v>
      </c>
      <c r="Z493" s="337" t="s">
        <v>1728</v>
      </c>
      <c r="AA493" s="337" t="s">
        <v>735</v>
      </c>
      <c r="AB493" s="337" t="s">
        <v>718</v>
      </c>
      <c r="AC493" s="337" t="s">
        <v>14455</v>
      </c>
    </row>
    <row r="494" spans="1:29" ht="15.8" x14ac:dyDescent="0.25">
      <c r="A494" s="337" t="s">
        <v>1723</v>
      </c>
      <c r="B494" s="337" t="s">
        <v>12385</v>
      </c>
      <c r="C494" s="337" t="s">
        <v>1821</v>
      </c>
      <c r="D494" s="337" t="s">
        <v>449</v>
      </c>
      <c r="E494" s="337" t="s">
        <v>12386</v>
      </c>
      <c r="F494" s="338">
        <v>44701</v>
      </c>
      <c r="G494" s="337" t="s">
        <v>12387</v>
      </c>
      <c r="H494" s="338">
        <v>44746</v>
      </c>
      <c r="I494" s="337" t="s">
        <v>19695</v>
      </c>
      <c r="J494" s="337" t="s">
        <v>36</v>
      </c>
      <c r="K494" s="337" t="s">
        <v>19695</v>
      </c>
      <c r="L494" s="337" t="s">
        <v>19695</v>
      </c>
      <c r="M494" s="337" t="s">
        <v>19695</v>
      </c>
      <c r="N494" s="337" t="s">
        <v>19695</v>
      </c>
      <c r="O494" s="337" t="s">
        <v>19695</v>
      </c>
      <c r="P494" s="337" t="s">
        <v>19695</v>
      </c>
      <c r="Q494" s="337" t="s">
        <v>19695</v>
      </c>
      <c r="R494" s="337" t="s">
        <v>101</v>
      </c>
      <c r="S494" s="337" t="s">
        <v>102</v>
      </c>
      <c r="T494" s="337" t="s">
        <v>12388</v>
      </c>
      <c r="U494" s="337" t="s">
        <v>12388</v>
      </c>
      <c r="V494" s="337">
        <v>10</v>
      </c>
      <c r="W494" s="337" t="s">
        <v>19695</v>
      </c>
      <c r="X494" s="337" t="s">
        <v>19695</v>
      </c>
      <c r="Y494" s="337" t="s">
        <v>19695</v>
      </c>
      <c r="Z494" s="337" t="s">
        <v>1728</v>
      </c>
      <c r="AA494" s="337" t="s">
        <v>717</v>
      </c>
      <c r="AB494" s="337" t="s">
        <v>718</v>
      </c>
      <c r="AC494" s="337" t="s">
        <v>14451</v>
      </c>
    </row>
    <row r="495" spans="1:29" ht="15.8" x14ac:dyDescent="0.25">
      <c r="A495" s="337" t="s">
        <v>1723</v>
      </c>
      <c r="B495" s="337" t="s">
        <v>9305</v>
      </c>
      <c r="C495" s="337" t="s">
        <v>1821</v>
      </c>
      <c r="D495" s="337" t="s">
        <v>449</v>
      </c>
      <c r="E495" s="337" t="s">
        <v>9306</v>
      </c>
      <c r="F495" s="338">
        <v>44657</v>
      </c>
      <c r="G495" s="337" t="s">
        <v>9307</v>
      </c>
      <c r="H495" s="338">
        <v>44744</v>
      </c>
      <c r="I495" s="337" t="s">
        <v>19695</v>
      </c>
      <c r="J495" s="337" t="s">
        <v>36</v>
      </c>
      <c r="K495" s="337" t="s">
        <v>19695</v>
      </c>
      <c r="L495" s="337" t="s">
        <v>19695</v>
      </c>
      <c r="M495" s="337" t="s">
        <v>19695</v>
      </c>
      <c r="N495" s="337" t="s">
        <v>19695</v>
      </c>
      <c r="O495" s="337" t="s">
        <v>19695</v>
      </c>
      <c r="P495" s="337" t="s">
        <v>19695</v>
      </c>
      <c r="Q495" s="337" t="s">
        <v>19695</v>
      </c>
      <c r="R495" s="337" t="s">
        <v>144</v>
      </c>
      <c r="S495" s="337" t="s">
        <v>97</v>
      </c>
      <c r="T495" s="337" t="s">
        <v>4753</v>
      </c>
      <c r="U495" s="337" t="s">
        <v>9308</v>
      </c>
      <c r="V495" s="337">
        <v>12</v>
      </c>
      <c r="W495" s="337" t="s">
        <v>19695</v>
      </c>
      <c r="X495" s="337" t="s">
        <v>19695</v>
      </c>
      <c r="Y495" s="337" t="s">
        <v>19695</v>
      </c>
      <c r="Z495" s="337" t="s">
        <v>1728</v>
      </c>
      <c r="AA495" s="337" t="s">
        <v>717</v>
      </c>
      <c r="AB495" s="337" t="s">
        <v>718</v>
      </c>
      <c r="AC495" s="337" t="s">
        <v>14486</v>
      </c>
    </row>
    <row r="496" spans="1:29" ht="15.8" x14ac:dyDescent="0.25">
      <c r="A496" s="337" t="s">
        <v>1723</v>
      </c>
      <c r="B496" s="337" t="s">
        <v>13037</v>
      </c>
      <c r="C496" s="337" t="s">
        <v>1821</v>
      </c>
      <c r="D496" s="337" t="s">
        <v>449</v>
      </c>
      <c r="E496" s="337" t="s">
        <v>12137</v>
      </c>
      <c r="F496" s="338">
        <v>44706</v>
      </c>
      <c r="G496" s="337" t="s">
        <v>13038</v>
      </c>
      <c r="H496" s="338">
        <v>44737</v>
      </c>
      <c r="I496" s="337" t="s">
        <v>19695</v>
      </c>
      <c r="J496" s="337" t="s">
        <v>16</v>
      </c>
      <c r="K496" s="337" t="s">
        <v>19695</v>
      </c>
      <c r="L496" s="337" t="s">
        <v>19695</v>
      </c>
      <c r="M496" s="337" t="s">
        <v>19695</v>
      </c>
      <c r="N496" s="337" t="s">
        <v>19695</v>
      </c>
      <c r="O496" s="337" t="s">
        <v>19695</v>
      </c>
      <c r="P496" s="337" t="s">
        <v>19695</v>
      </c>
      <c r="Q496" s="337" t="s">
        <v>19695</v>
      </c>
      <c r="R496" s="337" t="s">
        <v>134</v>
      </c>
      <c r="S496" s="337" t="s">
        <v>782</v>
      </c>
      <c r="T496" s="337" t="s">
        <v>13039</v>
      </c>
      <c r="U496" s="337" t="s">
        <v>13040</v>
      </c>
      <c r="V496" s="337">
        <v>8</v>
      </c>
      <c r="W496" s="337" t="s">
        <v>19695</v>
      </c>
      <c r="X496" s="337" t="s">
        <v>19695</v>
      </c>
      <c r="Y496" s="337" t="s">
        <v>19695</v>
      </c>
      <c r="Z496" s="337" t="s">
        <v>1728</v>
      </c>
      <c r="AA496" s="337" t="s">
        <v>717</v>
      </c>
      <c r="AB496" s="337" t="s">
        <v>718</v>
      </c>
      <c r="AC496" s="337" t="s">
        <v>14456</v>
      </c>
    </row>
    <row r="497" spans="1:29" ht="15.8" x14ac:dyDescent="0.25">
      <c r="A497" s="337" t="s">
        <v>1723</v>
      </c>
      <c r="B497" s="337" t="s">
        <v>12377</v>
      </c>
      <c r="C497" s="337" t="s">
        <v>1821</v>
      </c>
      <c r="D497" s="337" t="s">
        <v>449</v>
      </c>
      <c r="E497" s="337" t="s">
        <v>12378</v>
      </c>
      <c r="F497" s="338">
        <v>44661</v>
      </c>
      <c r="G497" s="337" t="s">
        <v>12203</v>
      </c>
      <c r="H497" s="338">
        <v>44734</v>
      </c>
      <c r="I497" s="337" t="s">
        <v>19695</v>
      </c>
      <c r="J497" s="337" t="s">
        <v>36</v>
      </c>
      <c r="K497" s="337" t="s">
        <v>19695</v>
      </c>
      <c r="L497" s="337" t="s">
        <v>19695</v>
      </c>
      <c r="M497" s="337" t="s">
        <v>19695</v>
      </c>
      <c r="N497" s="337" t="s">
        <v>19695</v>
      </c>
      <c r="O497" s="337" t="s">
        <v>19695</v>
      </c>
      <c r="P497" s="337" t="s">
        <v>19695</v>
      </c>
      <c r="Q497" s="337" t="s">
        <v>19695</v>
      </c>
      <c r="R497" s="337" t="s">
        <v>101</v>
      </c>
      <c r="S497" s="337" t="s">
        <v>3763</v>
      </c>
      <c r="T497" s="337" t="s">
        <v>10850</v>
      </c>
      <c r="U497" s="337" t="s">
        <v>12379</v>
      </c>
      <c r="V497" s="337">
        <v>10</v>
      </c>
      <c r="W497" s="337" t="s">
        <v>19695</v>
      </c>
      <c r="X497" s="337" t="s">
        <v>19695</v>
      </c>
      <c r="Y497" s="337" t="s">
        <v>19695</v>
      </c>
      <c r="Z497" s="337" t="s">
        <v>1728</v>
      </c>
      <c r="AA497" s="337" t="s">
        <v>717</v>
      </c>
      <c r="AB497" s="337" t="s">
        <v>718</v>
      </c>
      <c r="AC497" s="337" t="s">
        <v>14434</v>
      </c>
    </row>
    <row r="498" spans="1:29" ht="15.8" x14ac:dyDescent="0.25">
      <c r="A498" s="337" t="s">
        <v>1723</v>
      </c>
      <c r="B498" s="337" t="s">
        <v>12202</v>
      </c>
      <c r="C498" s="337" t="s">
        <v>1821</v>
      </c>
      <c r="D498" s="337" t="s">
        <v>449</v>
      </c>
      <c r="E498" s="337" t="s">
        <v>12203</v>
      </c>
      <c r="F498" s="338">
        <v>44734</v>
      </c>
      <c r="G498" s="337" t="s">
        <v>12203</v>
      </c>
      <c r="H498" s="338">
        <v>44734</v>
      </c>
      <c r="I498" s="337" t="s">
        <v>19695</v>
      </c>
      <c r="J498" s="337" t="s">
        <v>36</v>
      </c>
      <c r="K498" s="337" t="s">
        <v>19695</v>
      </c>
      <c r="L498" s="337" t="s">
        <v>19695</v>
      </c>
      <c r="M498" s="337" t="s">
        <v>19695</v>
      </c>
      <c r="N498" s="337" t="s">
        <v>19695</v>
      </c>
      <c r="O498" s="337" t="s">
        <v>19695</v>
      </c>
      <c r="P498" s="337" t="s">
        <v>19695</v>
      </c>
      <c r="Q498" s="337" t="s">
        <v>19695</v>
      </c>
      <c r="R498" s="337" t="s">
        <v>52</v>
      </c>
      <c r="S498" s="337" t="s">
        <v>839</v>
      </c>
      <c r="T498" s="337" t="s">
        <v>2161</v>
      </c>
      <c r="U498" s="337" t="s">
        <v>2161</v>
      </c>
      <c r="V498" s="337">
        <v>12</v>
      </c>
      <c r="W498" s="337" t="s">
        <v>19695</v>
      </c>
      <c r="X498" s="337" t="s">
        <v>19695</v>
      </c>
      <c r="Y498" s="337" t="s">
        <v>19695</v>
      </c>
      <c r="Z498" s="337" t="s">
        <v>1728</v>
      </c>
      <c r="AA498" s="337" t="s">
        <v>735</v>
      </c>
      <c r="AB498" s="337" t="s">
        <v>718</v>
      </c>
      <c r="AC498" s="337" t="s">
        <v>14450</v>
      </c>
    </row>
    <row r="499" spans="1:29" ht="15.8" x14ac:dyDescent="0.25">
      <c r="A499" s="337" t="s">
        <v>1723</v>
      </c>
      <c r="B499" s="337" t="s">
        <v>12732</v>
      </c>
      <c r="C499" s="337" t="s">
        <v>1821</v>
      </c>
      <c r="D499" s="337" t="s">
        <v>449</v>
      </c>
      <c r="E499" s="337" t="s">
        <v>12501</v>
      </c>
      <c r="F499" s="338">
        <v>44663</v>
      </c>
      <c r="G499" s="337" t="s">
        <v>12513</v>
      </c>
      <c r="H499" s="338">
        <v>44733</v>
      </c>
      <c r="I499" s="337" t="s">
        <v>19695</v>
      </c>
      <c r="J499" s="337" t="s">
        <v>16</v>
      </c>
      <c r="K499" s="337" t="s">
        <v>19695</v>
      </c>
      <c r="L499" s="337" t="s">
        <v>19695</v>
      </c>
      <c r="M499" s="337" t="s">
        <v>19695</v>
      </c>
      <c r="N499" s="337" t="s">
        <v>19695</v>
      </c>
      <c r="O499" s="337" t="s">
        <v>19695</v>
      </c>
      <c r="P499" s="337" t="s">
        <v>19695</v>
      </c>
      <c r="Q499" s="337" t="s">
        <v>19695</v>
      </c>
      <c r="R499" s="337" t="s">
        <v>81</v>
      </c>
      <c r="S499" s="337" t="s">
        <v>1400</v>
      </c>
      <c r="T499" s="337" t="s">
        <v>8154</v>
      </c>
      <c r="U499" s="337" t="s">
        <v>4730</v>
      </c>
      <c r="V499" s="337">
        <v>18</v>
      </c>
      <c r="W499" s="337" t="s">
        <v>19695</v>
      </c>
      <c r="X499" s="337" t="s">
        <v>19695</v>
      </c>
      <c r="Y499" s="337" t="s">
        <v>19695</v>
      </c>
      <c r="Z499" s="337" t="s">
        <v>1728</v>
      </c>
      <c r="AA499" s="337" t="s">
        <v>717</v>
      </c>
      <c r="AB499" s="337" t="s">
        <v>718</v>
      </c>
      <c r="AC499" s="337" t="s">
        <v>14446</v>
      </c>
    </row>
    <row r="500" spans="1:29" ht="15.8" x14ac:dyDescent="0.25">
      <c r="A500" s="337" t="s">
        <v>1723</v>
      </c>
      <c r="B500" s="337" t="s">
        <v>12914</v>
      </c>
      <c r="C500" s="337" t="s">
        <v>1821</v>
      </c>
      <c r="D500" s="337" t="s">
        <v>449</v>
      </c>
      <c r="E500" s="337" t="s">
        <v>12430</v>
      </c>
      <c r="F500" s="338">
        <v>44610</v>
      </c>
      <c r="G500" s="337" t="s">
        <v>12392</v>
      </c>
      <c r="H500" s="338">
        <v>44732</v>
      </c>
      <c r="I500" s="337" t="s">
        <v>19695</v>
      </c>
      <c r="J500" s="337" t="s">
        <v>36</v>
      </c>
      <c r="K500" s="337" t="s">
        <v>19695</v>
      </c>
      <c r="L500" s="337" t="s">
        <v>19695</v>
      </c>
      <c r="M500" s="337" t="s">
        <v>19695</v>
      </c>
      <c r="N500" s="337" t="s">
        <v>19695</v>
      </c>
      <c r="O500" s="337" t="s">
        <v>19695</v>
      </c>
      <c r="P500" s="337" t="s">
        <v>19695</v>
      </c>
      <c r="Q500" s="337" t="s">
        <v>19695</v>
      </c>
      <c r="R500" s="337" t="s">
        <v>112</v>
      </c>
      <c r="S500" s="337" t="s">
        <v>1249</v>
      </c>
      <c r="T500" s="337" t="s">
        <v>1249</v>
      </c>
      <c r="U500" s="337" t="s">
        <v>12913</v>
      </c>
      <c r="V500" s="337">
        <v>12</v>
      </c>
      <c r="W500" s="337" t="s">
        <v>19695</v>
      </c>
      <c r="X500" s="337" t="s">
        <v>19695</v>
      </c>
      <c r="Y500" s="337" t="s">
        <v>19695</v>
      </c>
      <c r="Z500" s="337" t="s">
        <v>1728</v>
      </c>
      <c r="AA500" s="337" t="s">
        <v>735</v>
      </c>
      <c r="AB500" s="337" t="s">
        <v>718</v>
      </c>
      <c r="AC500" s="337" t="s">
        <v>14445</v>
      </c>
    </row>
    <row r="501" spans="1:29" ht="15.8" x14ac:dyDescent="0.25">
      <c r="A501" s="337" t="s">
        <v>1723</v>
      </c>
      <c r="B501" s="337" t="s">
        <v>12912</v>
      </c>
      <c r="C501" s="337" t="s">
        <v>1725</v>
      </c>
      <c r="D501" s="337" t="s">
        <v>13527</v>
      </c>
      <c r="E501" s="337" t="s">
        <v>7793</v>
      </c>
      <c r="F501" s="338">
        <v>44530</v>
      </c>
      <c r="G501" s="337" t="s">
        <v>12392</v>
      </c>
      <c r="H501" s="338">
        <v>44732</v>
      </c>
      <c r="I501" s="337" t="s">
        <v>19695</v>
      </c>
      <c r="J501" s="337" t="s">
        <v>36</v>
      </c>
      <c r="K501" s="337" t="s">
        <v>19695</v>
      </c>
      <c r="L501" s="337" t="s">
        <v>19695</v>
      </c>
      <c r="M501" s="337" t="s">
        <v>19695</v>
      </c>
      <c r="N501" s="337" t="s">
        <v>19695</v>
      </c>
      <c r="O501" s="337" t="s">
        <v>19695</v>
      </c>
      <c r="P501" s="337" t="s">
        <v>19695</v>
      </c>
      <c r="Q501" s="337" t="s">
        <v>19695</v>
      </c>
      <c r="R501" s="337" t="s">
        <v>112</v>
      </c>
      <c r="S501" s="337" t="s">
        <v>1249</v>
      </c>
      <c r="T501" s="337" t="s">
        <v>1249</v>
      </c>
      <c r="U501" s="337" t="s">
        <v>12913</v>
      </c>
      <c r="V501" s="337">
        <v>12</v>
      </c>
      <c r="W501" s="337" t="s">
        <v>19695</v>
      </c>
      <c r="X501" s="337" t="s">
        <v>19695</v>
      </c>
      <c r="Y501" s="337" t="s">
        <v>19695</v>
      </c>
      <c r="Z501" s="337" t="s">
        <v>1728</v>
      </c>
      <c r="AA501" s="337" t="s">
        <v>735</v>
      </c>
      <c r="AB501" s="337" t="s">
        <v>718</v>
      </c>
      <c r="AC501" s="337" t="s">
        <v>14445</v>
      </c>
    </row>
    <row r="502" spans="1:29" ht="15.8" x14ac:dyDescent="0.25">
      <c r="A502" s="337" t="s">
        <v>1723</v>
      </c>
      <c r="B502" s="337" t="s">
        <v>12733</v>
      </c>
      <c r="C502" s="337" t="s">
        <v>1725</v>
      </c>
      <c r="D502" s="337" t="s">
        <v>1730</v>
      </c>
      <c r="E502" s="337" t="s">
        <v>12734</v>
      </c>
      <c r="F502" s="338">
        <v>44551</v>
      </c>
      <c r="G502" s="337" t="s">
        <v>12392</v>
      </c>
      <c r="H502" s="338">
        <v>44732</v>
      </c>
      <c r="I502" s="337" t="s">
        <v>19695</v>
      </c>
      <c r="J502" s="337" t="s">
        <v>36</v>
      </c>
      <c r="K502" s="337" t="s">
        <v>19695</v>
      </c>
      <c r="L502" s="337" t="s">
        <v>19695</v>
      </c>
      <c r="M502" s="337" t="s">
        <v>19695</v>
      </c>
      <c r="N502" s="337" t="s">
        <v>19695</v>
      </c>
      <c r="O502" s="337" t="s">
        <v>19695</v>
      </c>
      <c r="P502" s="337" t="s">
        <v>19695</v>
      </c>
      <c r="Q502" s="337" t="s">
        <v>19695</v>
      </c>
      <c r="R502" s="337" t="s">
        <v>2803</v>
      </c>
      <c r="S502" s="337" t="s">
        <v>4729</v>
      </c>
      <c r="T502" s="337" t="s">
        <v>12735</v>
      </c>
      <c r="U502" s="337" t="s">
        <v>12735</v>
      </c>
      <c r="V502" s="337">
        <v>10</v>
      </c>
      <c r="W502" s="337" t="s">
        <v>19695</v>
      </c>
      <c r="X502" s="337" t="s">
        <v>19695</v>
      </c>
      <c r="Y502" s="337" t="s">
        <v>19695</v>
      </c>
      <c r="Z502" s="337" t="s">
        <v>1728</v>
      </c>
      <c r="AA502" s="337" t="s">
        <v>717</v>
      </c>
      <c r="AB502" s="337" t="s">
        <v>718</v>
      </c>
      <c r="AC502" s="337" t="s">
        <v>14446</v>
      </c>
    </row>
    <row r="503" spans="1:29" ht="15.8" x14ac:dyDescent="0.25">
      <c r="A503" s="337" t="s">
        <v>1723</v>
      </c>
      <c r="B503" s="337" t="s">
        <v>12486</v>
      </c>
      <c r="C503" s="337" t="s">
        <v>1821</v>
      </c>
      <c r="D503" s="337" t="s">
        <v>449</v>
      </c>
      <c r="E503" s="337" t="s">
        <v>12145</v>
      </c>
      <c r="F503" s="338">
        <v>44717</v>
      </c>
      <c r="G503" s="337" t="s">
        <v>12487</v>
      </c>
      <c r="H503" s="338">
        <v>44730</v>
      </c>
      <c r="I503" s="337" t="s">
        <v>19695</v>
      </c>
      <c r="J503" s="337" t="s">
        <v>16</v>
      </c>
      <c r="K503" s="337" t="s">
        <v>19695</v>
      </c>
      <c r="L503" s="337" t="s">
        <v>19695</v>
      </c>
      <c r="M503" s="337" t="s">
        <v>19695</v>
      </c>
      <c r="N503" s="337" t="s">
        <v>19695</v>
      </c>
      <c r="O503" s="337" t="s">
        <v>19695</v>
      </c>
      <c r="P503" s="337" t="s">
        <v>19695</v>
      </c>
      <c r="Q503" s="337" t="s">
        <v>19695</v>
      </c>
      <c r="R503" s="337" t="s">
        <v>52</v>
      </c>
      <c r="S503" s="337" t="s">
        <v>839</v>
      </c>
      <c r="T503" s="337" t="s">
        <v>839</v>
      </c>
      <c r="U503" s="337" t="s">
        <v>2162</v>
      </c>
      <c r="V503" s="337">
        <v>12</v>
      </c>
      <c r="W503" s="337" t="s">
        <v>19695</v>
      </c>
      <c r="X503" s="337" t="s">
        <v>19695</v>
      </c>
      <c r="Y503" s="337" t="s">
        <v>19695</v>
      </c>
      <c r="Z503" s="337" t="s">
        <v>1728</v>
      </c>
      <c r="AA503" s="337" t="s">
        <v>735</v>
      </c>
      <c r="AB503" s="337" t="s">
        <v>718</v>
      </c>
      <c r="AC503" s="337" t="s">
        <v>14453</v>
      </c>
    </row>
    <row r="504" spans="1:29" ht="15.8" x14ac:dyDescent="0.25">
      <c r="A504" s="337" t="s">
        <v>1723</v>
      </c>
      <c r="B504" s="337" t="s">
        <v>13107</v>
      </c>
      <c r="C504" s="337" t="s">
        <v>1821</v>
      </c>
      <c r="D504" s="337" t="s">
        <v>449</v>
      </c>
      <c r="E504" s="337" t="s">
        <v>13108</v>
      </c>
      <c r="F504" s="338">
        <v>44681</v>
      </c>
      <c r="G504" s="337" t="s">
        <v>13005</v>
      </c>
      <c r="H504" s="338">
        <v>44728</v>
      </c>
      <c r="I504" s="337" t="s">
        <v>19695</v>
      </c>
      <c r="J504" s="337" t="s">
        <v>36</v>
      </c>
      <c r="K504" s="337" t="s">
        <v>19695</v>
      </c>
      <c r="L504" s="337" t="s">
        <v>19695</v>
      </c>
      <c r="M504" s="337" t="s">
        <v>19695</v>
      </c>
      <c r="N504" s="337" t="s">
        <v>19695</v>
      </c>
      <c r="O504" s="337" t="s">
        <v>19695</v>
      </c>
      <c r="P504" s="337" t="s">
        <v>19695</v>
      </c>
      <c r="Q504" s="337" t="s">
        <v>19695</v>
      </c>
      <c r="R504" s="337" t="s">
        <v>52</v>
      </c>
      <c r="S504" s="337" t="s">
        <v>93</v>
      </c>
      <c r="T504" s="337" t="s">
        <v>2675</v>
      </c>
      <c r="U504" s="337" t="s">
        <v>13109</v>
      </c>
      <c r="V504" s="337">
        <v>12</v>
      </c>
      <c r="W504" s="337" t="s">
        <v>19695</v>
      </c>
      <c r="X504" s="337" t="s">
        <v>19695</v>
      </c>
      <c r="Y504" s="337" t="s">
        <v>19695</v>
      </c>
      <c r="Z504" s="337" t="s">
        <v>1728</v>
      </c>
      <c r="AA504" s="337" t="s">
        <v>735</v>
      </c>
      <c r="AB504" s="337" t="s">
        <v>718</v>
      </c>
      <c r="AC504" s="337" t="s">
        <v>14442</v>
      </c>
    </row>
    <row r="505" spans="1:29" ht="15.8" x14ac:dyDescent="0.25">
      <c r="A505" s="337" t="s">
        <v>1723</v>
      </c>
      <c r="B505" s="337" t="s">
        <v>13003</v>
      </c>
      <c r="C505" s="337" t="s">
        <v>1725</v>
      </c>
      <c r="D505" s="337" t="s">
        <v>1730</v>
      </c>
      <c r="E505" s="337" t="s">
        <v>13004</v>
      </c>
      <c r="F505" s="338">
        <v>44678</v>
      </c>
      <c r="G505" s="337" t="s">
        <v>13005</v>
      </c>
      <c r="H505" s="338">
        <v>44728</v>
      </c>
      <c r="I505" s="337" t="s">
        <v>19695</v>
      </c>
      <c r="J505" s="337" t="s">
        <v>36</v>
      </c>
      <c r="K505" s="337" t="s">
        <v>19695</v>
      </c>
      <c r="L505" s="337" t="s">
        <v>19695</v>
      </c>
      <c r="M505" s="337" t="s">
        <v>19695</v>
      </c>
      <c r="N505" s="337" t="s">
        <v>19695</v>
      </c>
      <c r="O505" s="337" t="s">
        <v>19695</v>
      </c>
      <c r="P505" s="337" t="s">
        <v>19695</v>
      </c>
      <c r="Q505" s="337" t="s">
        <v>19695</v>
      </c>
      <c r="R505" s="337" t="s">
        <v>56</v>
      </c>
      <c r="S505" s="337" t="s">
        <v>79</v>
      </c>
      <c r="T505" s="337" t="s">
        <v>5836</v>
      </c>
      <c r="U505" s="337" t="s">
        <v>764</v>
      </c>
      <c r="V505" s="337">
        <v>8</v>
      </c>
      <c r="W505" s="337" t="s">
        <v>19695</v>
      </c>
      <c r="X505" s="337" t="s">
        <v>19695</v>
      </c>
      <c r="Y505" s="337" t="s">
        <v>19695</v>
      </c>
      <c r="Z505" s="337" t="s">
        <v>1728</v>
      </c>
      <c r="AA505" s="337" t="s">
        <v>717</v>
      </c>
      <c r="AB505" s="337" t="s">
        <v>718</v>
      </c>
      <c r="AC505" s="337" t="s">
        <v>14451</v>
      </c>
    </row>
    <row r="506" spans="1:29" ht="15.8" x14ac:dyDescent="0.25">
      <c r="A506" s="337" t="s">
        <v>1723</v>
      </c>
      <c r="B506" s="337" t="s">
        <v>12144</v>
      </c>
      <c r="C506" s="337" t="s">
        <v>1821</v>
      </c>
      <c r="D506" s="337" t="s">
        <v>449</v>
      </c>
      <c r="E506" s="337" t="s">
        <v>12145</v>
      </c>
      <c r="F506" s="338">
        <v>44717</v>
      </c>
      <c r="G506" s="337" t="s">
        <v>1837</v>
      </c>
      <c r="H506" s="338">
        <v>44727</v>
      </c>
      <c r="I506" s="337" t="s">
        <v>19695</v>
      </c>
      <c r="J506" s="337" t="s">
        <v>16</v>
      </c>
      <c r="K506" s="337" t="s">
        <v>19695</v>
      </c>
      <c r="L506" s="337" t="s">
        <v>19695</v>
      </c>
      <c r="M506" s="337" t="s">
        <v>19695</v>
      </c>
      <c r="N506" s="337" t="s">
        <v>19695</v>
      </c>
      <c r="O506" s="337" t="s">
        <v>19695</v>
      </c>
      <c r="P506" s="337" t="s">
        <v>19695</v>
      </c>
      <c r="Q506" s="337" t="s">
        <v>19695</v>
      </c>
      <c r="R506" s="337" t="s">
        <v>1999</v>
      </c>
      <c r="S506" s="337" t="s">
        <v>10487</v>
      </c>
      <c r="T506" s="337" t="s">
        <v>12146</v>
      </c>
      <c r="U506" s="337" t="s">
        <v>12147</v>
      </c>
      <c r="V506" s="337">
        <v>12</v>
      </c>
      <c r="W506" s="337" t="s">
        <v>19695</v>
      </c>
      <c r="X506" s="337" t="s">
        <v>19695</v>
      </c>
      <c r="Y506" s="337" t="s">
        <v>19695</v>
      </c>
      <c r="Z506" s="337" t="s">
        <v>1728</v>
      </c>
      <c r="AA506" s="337" t="s">
        <v>735</v>
      </c>
      <c r="AB506" s="337" t="s">
        <v>718</v>
      </c>
      <c r="AC506" s="337" t="s">
        <v>14443</v>
      </c>
    </row>
    <row r="507" spans="1:29" ht="15.8" x14ac:dyDescent="0.25">
      <c r="A507" s="337" t="s">
        <v>1723</v>
      </c>
      <c r="B507" s="337" t="s">
        <v>1835</v>
      </c>
      <c r="C507" s="337" t="s">
        <v>1788</v>
      </c>
      <c r="D507" s="337"/>
      <c r="E507" s="337" t="s">
        <v>1836</v>
      </c>
      <c r="F507" s="338">
        <v>44631</v>
      </c>
      <c r="G507" s="337" t="s">
        <v>1837</v>
      </c>
      <c r="H507" s="338">
        <v>44727</v>
      </c>
      <c r="I507" s="337" t="s">
        <v>19695</v>
      </c>
      <c r="J507" s="337" t="s">
        <v>1838</v>
      </c>
      <c r="K507" s="337" t="s">
        <v>19695</v>
      </c>
      <c r="L507" s="337" t="s">
        <v>19695</v>
      </c>
      <c r="M507" s="337" t="s">
        <v>19695</v>
      </c>
      <c r="N507" s="337" t="s">
        <v>19695</v>
      </c>
      <c r="O507" s="337" t="s">
        <v>19695</v>
      </c>
      <c r="P507" s="337" t="s">
        <v>19695</v>
      </c>
      <c r="Q507" s="337" t="s">
        <v>19695</v>
      </c>
      <c r="R507" s="337" t="s">
        <v>920</v>
      </c>
      <c r="S507" s="337" t="s">
        <v>921</v>
      </c>
      <c r="T507" s="337" t="s">
        <v>921</v>
      </c>
      <c r="U507" s="337" t="s">
        <v>1839</v>
      </c>
      <c r="V507" s="337">
        <v>24</v>
      </c>
      <c r="W507" s="337" t="s">
        <v>19695</v>
      </c>
      <c r="X507" s="337" t="s">
        <v>19695</v>
      </c>
      <c r="Y507" s="337" t="s">
        <v>19695</v>
      </c>
      <c r="Z507" s="337" t="s">
        <v>1728</v>
      </c>
      <c r="AA507" s="337" t="s">
        <v>717</v>
      </c>
      <c r="AB507" s="337" t="s">
        <v>718</v>
      </c>
      <c r="AC507" s="337" t="s">
        <v>14444</v>
      </c>
    </row>
    <row r="508" spans="1:29" ht="15.8" x14ac:dyDescent="0.25">
      <c r="A508" s="337" t="s">
        <v>1723</v>
      </c>
      <c r="B508" s="337" t="s">
        <v>14454</v>
      </c>
      <c r="C508" s="337" t="s">
        <v>1725</v>
      </c>
      <c r="D508" s="337" t="s">
        <v>1730</v>
      </c>
      <c r="E508" s="337" t="s">
        <v>1841</v>
      </c>
      <c r="F508" s="338">
        <v>44714</v>
      </c>
      <c r="G508" s="337" t="s">
        <v>1837</v>
      </c>
      <c r="H508" s="338">
        <v>44727</v>
      </c>
      <c r="I508" s="337" t="s">
        <v>19695</v>
      </c>
      <c r="J508" s="337" t="s">
        <v>16</v>
      </c>
      <c r="K508" s="337" t="s">
        <v>19695</v>
      </c>
      <c r="L508" s="337" t="s">
        <v>19695</v>
      </c>
      <c r="M508" s="337" t="s">
        <v>19695</v>
      </c>
      <c r="N508" s="337" t="s">
        <v>19695</v>
      </c>
      <c r="O508" s="337" t="s">
        <v>19695</v>
      </c>
      <c r="P508" s="337" t="s">
        <v>19695</v>
      </c>
      <c r="Q508" s="337" t="s">
        <v>19695</v>
      </c>
      <c r="R508" s="337" t="s">
        <v>52</v>
      </c>
      <c r="S508" s="337" t="s">
        <v>857</v>
      </c>
      <c r="T508" s="337" t="s">
        <v>53</v>
      </c>
      <c r="U508" s="337" t="s">
        <v>1042</v>
      </c>
      <c r="V508" s="337">
        <v>12</v>
      </c>
      <c r="W508" s="337" t="s">
        <v>19695</v>
      </c>
      <c r="X508" s="337" t="s">
        <v>19695</v>
      </c>
      <c r="Y508" s="337" t="s">
        <v>19695</v>
      </c>
      <c r="Z508" s="337" t="s">
        <v>1728</v>
      </c>
      <c r="AA508" s="337" t="s">
        <v>735</v>
      </c>
      <c r="AB508" s="337" t="s">
        <v>718</v>
      </c>
      <c r="AC508" s="337" t="s">
        <v>14453</v>
      </c>
    </row>
    <row r="509" spans="1:29" ht="15.8" x14ac:dyDescent="0.25">
      <c r="A509" s="337" t="s">
        <v>1723</v>
      </c>
      <c r="B509" s="337" t="s">
        <v>14592</v>
      </c>
      <c r="C509" s="337" t="s">
        <v>1821</v>
      </c>
      <c r="D509" s="337" t="s">
        <v>449</v>
      </c>
      <c r="E509" s="337" t="s">
        <v>12390</v>
      </c>
      <c r="F509" s="338">
        <v>44722</v>
      </c>
      <c r="G509" s="337" t="s">
        <v>1837</v>
      </c>
      <c r="H509" s="338">
        <v>44727</v>
      </c>
      <c r="I509" s="337" t="s">
        <v>19695</v>
      </c>
      <c r="J509" s="337" t="s">
        <v>36</v>
      </c>
      <c r="K509" s="337" t="s">
        <v>19695</v>
      </c>
      <c r="L509" s="337" t="s">
        <v>19695</v>
      </c>
      <c r="M509" s="337" t="s">
        <v>19695</v>
      </c>
      <c r="N509" s="337" t="s">
        <v>19695</v>
      </c>
      <c r="O509" s="337" t="s">
        <v>19695</v>
      </c>
      <c r="P509" s="337" t="s">
        <v>19695</v>
      </c>
      <c r="Q509" s="337" t="s">
        <v>19695</v>
      </c>
      <c r="R509" s="337" t="s">
        <v>52</v>
      </c>
      <c r="S509" s="337" t="s">
        <v>69</v>
      </c>
      <c r="T509" s="337" t="s">
        <v>1271</v>
      </c>
      <c r="U509" s="337" t="s">
        <v>1271</v>
      </c>
      <c r="V509" s="337">
        <v>10</v>
      </c>
      <c r="W509" s="337" t="s">
        <v>19695</v>
      </c>
      <c r="X509" s="337" t="s">
        <v>19695</v>
      </c>
      <c r="Y509" s="337" t="s">
        <v>19695</v>
      </c>
      <c r="Z509" s="337" t="s">
        <v>1728</v>
      </c>
      <c r="AA509" s="337" t="s">
        <v>735</v>
      </c>
      <c r="AB509" s="337" t="s">
        <v>718</v>
      </c>
      <c r="AC509" s="337" t="s">
        <v>14591</v>
      </c>
    </row>
    <row r="510" spans="1:29" ht="15.8" x14ac:dyDescent="0.25">
      <c r="A510" s="337" t="s">
        <v>1723</v>
      </c>
      <c r="B510" s="337" t="s">
        <v>12943</v>
      </c>
      <c r="C510" s="337" t="s">
        <v>1821</v>
      </c>
      <c r="D510" s="337" t="s">
        <v>449</v>
      </c>
      <c r="E510" s="337" t="s">
        <v>12378</v>
      </c>
      <c r="F510" s="338">
        <v>44661</v>
      </c>
      <c r="G510" s="337" t="s">
        <v>12692</v>
      </c>
      <c r="H510" s="338">
        <v>44726</v>
      </c>
      <c r="I510" s="337" t="s">
        <v>19695</v>
      </c>
      <c r="J510" s="337" t="s">
        <v>16</v>
      </c>
      <c r="K510" s="337" t="s">
        <v>19695</v>
      </c>
      <c r="L510" s="337" t="s">
        <v>19695</v>
      </c>
      <c r="M510" s="337" t="s">
        <v>19695</v>
      </c>
      <c r="N510" s="337" t="s">
        <v>19695</v>
      </c>
      <c r="O510" s="337" t="s">
        <v>19695</v>
      </c>
      <c r="P510" s="337" t="s">
        <v>19695</v>
      </c>
      <c r="Q510" s="337" t="s">
        <v>19695</v>
      </c>
      <c r="R510" s="337" t="s">
        <v>18</v>
      </c>
      <c r="S510" s="337" t="s">
        <v>1038</v>
      </c>
      <c r="T510" s="337" t="s">
        <v>12944</v>
      </c>
      <c r="U510" s="337" t="s">
        <v>3784</v>
      </c>
      <c r="V510" s="337">
        <v>21</v>
      </c>
      <c r="W510" s="337" t="s">
        <v>19695</v>
      </c>
      <c r="X510" s="337" t="s">
        <v>19695</v>
      </c>
      <c r="Y510" s="337" t="s">
        <v>19695</v>
      </c>
      <c r="Z510" s="337" t="s">
        <v>1728</v>
      </c>
      <c r="AA510" s="337" t="s">
        <v>735</v>
      </c>
      <c r="AB510" s="337" t="s">
        <v>718</v>
      </c>
      <c r="AC510" s="337" t="s">
        <v>14493</v>
      </c>
    </row>
    <row r="511" spans="1:29" ht="15.8" x14ac:dyDescent="0.25">
      <c r="A511" s="337" t="s">
        <v>1723</v>
      </c>
      <c r="B511" s="337" t="s">
        <v>12990</v>
      </c>
      <c r="C511" s="337" t="s">
        <v>1821</v>
      </c>
      <c r="D511" s="337" t="s">
        <v>449</v>
      </c>
      <c r="E511" s="337" t="s">
        <v>12593</v>
      </c>
      <c r="F511" s="338">
        <v>44526</v>
      </c>
      <c r="G511" s="337" t="s">
        <v>12991</v>
      </c>
      <c r="H511" s="338">
        <v>44716</v>
      </c>
      <c r="I511" s="337" t="s">
        <v>19695</v>
      </c>
      <c r="J511" s="337" t="s">
        <v>36</v>
      </c>
      <c r="K511" s="337" t="s">
        <v>19695</v>
      </c>
      <c r="L511" s="337" t="s">
        <v>19695</v>
      </c>
      <c r="M511" s="337" t="s">
        <v>19695</v>
      </c>
      <c r="N511" s="337" t="s">
        <v>19695</v>
      </c>
      <c r="O511" s="337" t="s">
        <v>19695</v>
      </c>
      <c r="P511" s="337" t="s">
        <v>19695</v>
      </c>
      <c r="Q511" s="337" t="s">
        <v>19695</v>
      </c>
      <c r="R511" s="337" t="s">
        <v>144</v>
      </c>
      <c r="S511" s="337" t="s">
        <v>829</v>
      </c>
      <c r="T511" s="337" t="s">
        <v>4363</v>
      </c>
      <c r="U511" s="337" t="s">
        <v>5825</v>
      </c>
      <c r="V511" s="337">
        <v>12</v>
      </c>
      <c r="W511" s="337" t="s">
        <v>19695</v>
      </c>
      <c r="X511" s="337" t="s">
        <v>19695</v>
      </c>
      <c r="Y511" s="337" t="s">
        <v>19695</v>
      </c>
      <c r="Z511" s="337" t="s">
        <v>1728</v>
      </c>
      <c r="AA511" s="337" t="s">
        <v>717</v>
      </c>
      <c r="AB511" s="337" t="s">
        <v>718</v>
      </c>
      <c r="AC511" s="337" t="s">
        <v>14509</v>
      </c>
    </row>
    <row r="512" spans="1:29" ht="15.8" x14ac:dyDescent="0.25">
      <c r="A512" s="337" t="s">
        <v>1723</v>
      </c>
      <c r="B512" s="337" t="s">
        <v>9309</v>
      </c>
      <c r="C512" s="337" t="s">
        <v>1821</v>
      </c>
      <c r="D512" s="337" t="s">
        <v>449</v>
      </c>
      <c r="E512" s="337" t="s">
        <v>9310</v>
      </c>
      <c r="F512" s="338">
        <v>44654</v>
      </c>
      <c r="G512" s="337" t="s">
        <v>9311</v>
      </c>
      <c r="H512" s="338">
        <v>44713</v>
      </c>
      <c r="I512" s="337" t="s">
        <v>19695</v>
      </c>
      <c r="J512" s="337" t="s">
        <v>16</v>
      </c>
      <c r="K512" s="337" t="s">
        <v>19695</v>
      </c>
      <c r="L512" s="337" t="s">
        <v>19695</v>
      </c>
      <c r="M512" s="337" t="s">
        <v>19695</v>
      </c>
      <c r="N512" s="337" t="s">
        <v>19695</v>
      </c>
      <c r="O512" s="337" t="s">
        <v>19695</v>
      </c>
      <c r="P512" s="337" t="s">
        <v>19695</v>
      </c>
      <c r="Q512" s="337" t="s">
        <v>19695</v>
      </c>
      <c r="R512" s="337" t="s">
        <v>144</v>
      </c>
      <c r="S512" s="337" t="s">
        <v>97</v>
      </c>
      <c r="T512" s="337" t="s">
        <v>832</v>
      </c>
      <c r="U512" s="337" t="s">
        <v>9312</v>
      </c>
      <c r="V512" s="337">
        <v>12</v>
      </c>
      <c r="W512" s="337" t="s">
        <v>19695</v>
      </c>
      <c r="X512" s="337" t="s">
        <v>19695</v>
      </c>
      <c r="Y512" s="337" t="s">
        <v>19695</v>
      </c>
      <c r="Z512" s="337" t="s">
        <v>1728</v>
      </c>
      <c r="AA512" s="337" t="s">
        <v>717</v>
      </c>
      <c r="AB512" s="337" t="s">
        <v>718</v>
      </c>
      <c r="AC512" s="337" t="s">
        <v>14441</v>
      </c>
    </row>
    <row r="513" spans="1:29" ht="15.8" x14ac:dyDescent="0.25">
      <c r="A513" s="337" t="s">
        <v>1723</v>
      </c>
      <c r="B513" s="337" t="s">
        <v>9317</v>
      </c>
      <c r="C513" s="337" t="s">
        <v>1725</v>
      </c>
      <c r="D513" s="337" t="s">
        <v>1726</v>
      </c>
      <c r="E513" s="337" t="s">
        <v>9318</v>
      </c>
      <c r="F513" s="338">
        <v>44558</v>
      </c>
      <c r="G513" s="337" t="s">
        <v>9311</v>
      </c>
      <c r="H513" s="338">
        <v>44713</v>
      </c>
      <c r="I513" s="337" t="s">
        <v>19695</v>
      </c>
      <c r="J513" s="337" t="s">
        <v>16</v>
      </c>
      <c r="K513" s="337" t="s">
        <v>19695</v>
      </c>
      <c r="L513" s="337" t="s">
        <v>19695</v>
      </c>
      <c r="M513" s="337" t="s">
        <v>19695</v>
      </c>
      <c r="N513" s="337" t="s">
        <v>19695</v>
      </c>
      <c r="O513" s="337" t="s">
        <v>19695</v>
      </c>
      <c r="P513" s="337" t="s">
        <v>19695</v>
      </c>
      <c r="Q513" s="337" t="s">
        <v>19695</v>
      </c>
      <c r="R513" s="337" t="s">
        <v>144</v>
      </c>
      <c r="S513" s="337" t="s">
        <v>829</v>
      </c>
      <c r="T513" s="337" t="s">
        <v>8085</v>
      </c>
      <c r="U513" s="337" t="s">
        <v>9319</v>
      </c>
      <c r="V513" s="337">
        <v>10</v>
      </c>
      <c r="W513" s="337" t="s">
        <v>19695</v>
      </c>
      <c r="X513" s="337" t="s">
        <v>19695</v>
      </c>
      <c r="Y513" s="337" t="s">
        <v>19695</v>
      </c>
      <c r="Z513" s="337" t="s">
        <v>1728</v>
      </c>
      <c r="AA513" s="337" t="s">
        <v>717</v>
      </c>
      <c r="AB513" s="337" t="s">
        <v>718</v>
      </c>
      <c r="AC513" s="337" t="s">
        <v>14449</v>
      </c>
    </row>
    <row r="514" spans="1:29" ht="15.8" x14ac:dyDescent="0.25">
      <c r="A514" s="337" t="s">
        <v>1723</v>
      </c>
      <c r="B514" s="337" t="s">
        <v>13071</v>
      </c>
      <c r="C514" s="337" t="s">
        <v>1821</v>
      </c>
      <c r="D514" s="337" t="s">
        <v>449</v>
      </c>
      <c r="E514" s="337" t="s">
        <v>12661</v>
      </c>
      <c r="F514" s="338">
        <v>44691</v>
      </c>
      <c r="G514" s="337" t="s">
        <v>13072</v>
      </c>
      <c r="H514" s="338">
        <v>44707</v>
      </c>
      <c r="I514" s="337" t="s">
        <v>19695</v>
      </c>
      <c r="J514" s="337" t="s">
        <v>36</v>
      </c>
      <c r="K514" s="337" t="s">
        <v>19695</v>
      </c>
      <c r="L514" s="337" t="s">
        <v>19695</v>
      </c>
      <c r="M514" s="337" t="s">
        <v>19695</v>
      </c>
      <c r="N514" s="337" t="s">
        <v>19695</v>
      </c>
      <c r="O514" s="337" t="s">
        <v>19695</v>
      </c>
      <c r="P514" s="337" t="s">
        <v>19695</v>
      </c>
      <c r="Q514" s="337" t="s">
        <v>19695</v>
      </c>
      <c r="R514" s="337" t="s">
        <v>98</v>
      </c>
      <c r="S514" s="337" t="s">
        <v>124</v>
      </c>
      <c r="T514" s="337" t="s">
        <v>1678</v>
      </c>
      <c r="U514" s="337" t="s">
        <v>13070</v>
      </c>
      <c r="V514" s="337">
        <v>6</v>
      </c>
      <c r="W514" s="337" t="s">
        <v>19695</v>
      </c>
      <c r="X514" s="337" t="s">
        <v>19695</v>
      </c>
      <c r="Y514" s="337" t="s">
        <v>19695</v>
      </c>
      <c r="Z514" s="337" t="s">
        <v>1728</v>
      </c>
      <c r="AA514" s="337" t="s">
        <v>717</v>
      </c>
      <c r="AB514" s="337" t="s">
        <v>718</v>
      </c>
      <c r="AC514" s="337" t="s">
        <v>14470</v>
      </c>
    </row>
    <row r="515" spans="1:29" ht="15.8" x14ac:dyDescent="0.25">
      <c r="A515" s="337" t="s">
        <v>1723</v>
      </c>
      <c r="B515" s="337" t="s">
        <v>13088</v>
      </c>
      <c r="C515" s="337" t="s">
        <v>1821</v>
      </c>
      <c r="D515" s="337" t="s">
        <v>449</v>
      </c>
      <c r="E515" s="337" t="s">
        <v>12136</v>
      </c>
      <c r="F515" s="338">
        <v>44666</v>
      </c>
      <c r="G515" s="337" t="s">
        <v>12137</v>
      </c>
      <c r="H515" s="338">
        <v>44706</v>
      </c>
      <c r="I515" s="337" t="s">
        <v>19695</v>
      </c>
      <c r="J515" s="337" t="s">
        <v>36</v>
      </c>
      <c r="K515" s="337" t="s">
        <v>19695</v>
      </c>
      <c r="L515" s="337" t="s">
        <v>19695</v>
      </c>
      <c r="M515" s="337" t="s">
        <v>19695</v>
      </c>
      <c r="N515" s="337" t="s">
        <v>19695</v>
      </c>
      <c r="O515" s="337" t="s">
        <v>19695</v>
      </c>
      <c r="P515" s="337" t="s">
        <v>19695</v>
      </c>
      <c r="Q515" s="337" t="s">
        <v>19695</v>
      </c>
      <c r="R515" s="337" t="s">
        <v>98</v>
      </c>
      <c r="S515" s="337" t="s">
        <v>1166</v>
      </c>
      <c r="T515" s="337" t="s">
        <v>4296</v>
      </c>
      <c r="U515" s="337" t="s">
        <v>10076</v>
      </c>
      <c r="V515" s="337">
        <v>10</v>
      </c>
      <c r="W515" s="337" t="s">
        <v>19695</v>
      </c>
      <c r="X515" s="337" t="s">
        <v>19695</v>
      </c>
      <c r="Y515" s="337" t="s">
        <v>19695</v>
      </c>
      <c r="Z515" s="337" t="s">
        <v>1728</v>
      </c>
      <c r="AA515" s="337" t="s">
        <v>717</v>
      </c>
      <c r="AB515" s="337" t="s">
        <v>718</v>
      </c>
      <c r="AC515" s="337" t="s">
        <v>14435</v>
      </c>
    </row>
    <row r="516" spans="1:29" ht="15.8" x14ac:dyDescent="0.25">
      <c r="A516" s="337" t="s">
        <v>1723</v>
      </c>
      <c r="B516" s="337" t="s">
        <v>12135</v>
      </c>
      <c r="C516" s="337" t="s">
        <v>1821</v>
      </c>
      <c r="D516" s="337" t="s">
        <v>449</v>
      </c>
      <c r="E516" s="337" t="s">
        <v>12136</v>
      </c>
      <c r="F516" s="338">
        <v>44666</v>
      </c>
      <c r="G516" s="337" t="s">
        <v>12137</v>
      </c>
      <c r="H516" s="338">
        <v>44706</v>
      </c>
      <c r="I516" s="337" t="s">
        <v>19695</v>
      </c>
      <c r="J516" s="337" t="s">
        <v>16</v>
      </c>
      <c r="K516" s="337" t="s">
        <v>19695</v>
      </c>
      <c r="L516" s="337" t="s">
        <v>19695</v>
      </c>
      <c r="M516" s="337" t="s">
        <v>19695</v>
      </c>
      <c r="N516" s="337" t="s">
        <v>19695</v>
      </c>
      <c r="O516" s="337" t="s">
        <v>19695</v>
      </c>
      <c r="P516" s="337" t="s">
        <v>19695</v>
      </c>
      <c r="Q516" s="337" t="s">
        <v>19695</v>
      </c>
      <c r="R516" s="337" t="s">
        <v>1741</v>
      </c>
      <c r="S516" s="337" t="s">
        <v>5020</v>
      </c>
      <c r="T516" s="337" t="s">
        <v>12138</v>
      </c>
      <c r="U516" s="337" t="s">
        <v>12139</v>
      </c>
      <c r="V516" s="337">
        <v>10</v>
      </c>
      <c r="W516" s="337" t="s">
        <v>19695</v>
      </c>
      <c r="X516" s="337" t="s">
        <v>19695</v>
      </c>
      <c r="Y516" s="337" t="s">
        <v>19695</v>
      </c>
      <c r="Z516" s="337" t="s">
        <v>1728</v>
      </c>
      <c r="AA516" s="337" t="s">
        <v>717</v>
      </c>
      <c r="AB516" s="337" t="s">
        <v>718</v>
      </c>
      <c r="AC516" s="337" t="s">
        <v>14443</v>
      </c>
    </row>
    <row r="517" spans="1:29" ht="15.8" x14ac:dyDescent="0.25">
      <c r="A517" s="337" t="s">
        <v>1723</v>
      </c>
      <c r="B517" s="337" t="s">
        <v>13067</v>
      </c>
      <c r="C517" s="337" t="s">
        <v>1725</v>
      </c>
      <c r="D517" s="337" t="s">
        <v>1735</v>
      </c>
      <c r="E517" s="337" t="s">
        <v>13068</v>
      </c>
      <c r="F517" s="338">
        <v>44688</v>
      </c>
      <c r="G517" s="337" t="s">
        <v>13069</v>
      </c>
      <c r="H517" s="338">
        <v>44705</v>
      </c>
      <c r="I517" s="337" t="s">
        <v>19695</v>
      </c>
      <c r="J517" s="337" t="s">
        <v>16</v>
      </c>
      <c r="K517" s="337" t="s">
        <v>19695</v>
      </c>
      <c r="L517" s="337" t="s">
        <v>19695</v>
      </c>
      <c r="M517" s="337" t="s">
        <v>19695</v>
      </c>
      <c r="N517" s="337" t="s">
        <v>19695</v>
      </c>
      <c r="O517" s="337" t="s">
        <v>19695</v>
      </c>
      <c r="P517" s="337" t="s">
        <v>19695</v>
      </c>
      <c r="Q517" s="337" t="s">
        <v>19695</v>
      </c>
      <c r="R517" s="337" t="s">
        <v>98</v>
      </c>
      <c r="S517" s="337" t="s">
        <v>124</v>
      </c>
      <c r="T517" s="337" t="s">
        <v>1183</v>
      </c>
      <c r="U517" s="337" t="s">
        <v>13070</v>
      </c>
      <c r="V517" s="337">
        <v>6</v>
      </c>
      <c r="W517" s="337" t="s">
        <v>19695</v>
      </c>
      <c r="X517" s="337" t="s">
        <v>19695</v>
      </c>
      <c r="Y517" s="337" t="s">
        <v>19695</v>
      </c>
      <c r="Z517" s="337" t="s">
        <v>1728</v>
      </c>
      <c r="AA517" s="337" t="s">
        <v>717</v>
      </c>
      <c r="AB517" s="337" t="s">
        <v>718</v>
      </c>
      <c r="AC517" s="337" t="s">
        <v>14470</v>
      </c>
    </row>
    <row r="518" spans="1:29" ht="15.8" x14ac:dyDescent="0.25">
      <c r="A518" s="337" t="s">
        <v>1723</v>
      </c>
      <c r="B518" s="337" t="s">
        <v>12562</v>
      </c>
      <c r="C518" s="337" t="s">
        <v>1821</v>
      </c>
      <c r="D518" s="337" t="s">
        <v>449</v>
      </c>
      <c r="E518" s="337" t="s">
        <v>12563</v>
      </c>
      <c r="F518" s="338">
        <v>44671</v>
      </c>
      <c r="G518" s="337" t="s">
        <v>12564</v>
      </c>
      <c r="H518" s="338">
        <v>44703</v>
      </c>
      <c r="I518" s="337" t="s">
        <v>19695</v>
      </c>
      <c r="J518" s="337" t="s">
        <v>36</v>
      </c>
      <c r="K518" s="337" t="s">
        <v>19695</v>
      </c>
      <c r="L518" s="337" t="s">
        <v>19695</v>
      </c>
      <c r="M518" s="337" t="s">
        <v>19695</v>
      </c>
      <c r="N518" s="337" t="s">
        <v>19695</v>
      </c>
      <c r="O518" s="337" t="s">
        <v>19695</v>
      </c>
      <c r="P518" s="337" t="s">
        <v>19695</v>
      </c>
      <c r="Q518" s="337" t="s">
        <v>19695</v>
      </c>
      <c r="R518" s="337" t="s">
        <v>35</v>
      </c>
      <c r="S518" s="337" t="s">
        <v>77</v>
      </c>
      <c r="T518" s="337" t="s">
        <v>10262</v>
      </c>
      <c r="U518" s="337" t="s">
        <v>8442</v>
      </c>
      <c r="V518" s="337">
        <v>8</v>
      </c>
      <c r="W518" s="337" t="s">
        <v>19695</v>
      </c>
      <c r="X518" s="337" t="s">
        <v>19695</v>
      </c>
      <c r="Y518" s="337" t="s">
        <v>19695</v>
      </c>
      <c r="Z518" s="337" t="s">
        <v>1728</v>
      </c>
      <c r="AA518" s="337" t="s">
        <v>717</v>
      </c>
      <c r="AB518" s="337" t="s">
        <v>718</v>
      </c>
      <c r="AC518" s="337" t="s">
        <v>14438</v>
      </c>
    </row>
    <row r="519" spans="1:29" ht="15.8" x14ac:dyDescent="0.25">
      <c r="A519" s="337" t="s">
        <v>1723</v>
      </c>
      <c r="B519" s="337" t="s">
        <v>12905</v>
      </c>
      <c r="C519" s="337" t="s">
        <v>1821</v>
      </c>
      <c r="D519" s="337" t="s">
        <v>449</v>
      </c>
      <c r="E519" s="337" t="s">
        <v>11751</v>
      </c>
      <c r="F519" s="338">
        <v>44660</v>
      </c>
      <c r="G519" s="337" t="s">
        <v>9585</v>
      </c>
      <c r="H519" s="338">
        <v>44698</v>
      </c>
      <c r="I519" s="337" t="s">
        <v>19695</v>
      </c>
      <c r="J519" s="337" t="s">
        <v>16</v>
      </c>
      <c r="K519" s="337" t="s">
        <v>19695</v>
      </c>
      <c r="L519" s="337" t="s">
        <v>19695</v>
      </c>
      <c r="M519" s="337" t="s">
        <v>19695</v>
      </c>
      <c r="N519" s="337" t="s">
        <v>19695</v>
      </c>
      <c r="O519" s="337" t="s">
        <v>19695</v>
      </c>
      <c r="P519" s="337" t="s">
        <v>19695</v>
      </c>
      <c r="Q519" s="337" t="s">
        <v>19695</v>
      </c>
      <c r="R519" s="337" t="s">
        <v>52</v>
      </c>
      <c r="S519" s="337" t="s">
        <v>430</v>
      </c>
      <c r="T519" s="337" t="s">
        <v>12906</v>
      </c>
      <c r="U519" s="337" t="s">
        <v>420</v>
      </c>
      <c r="V519" s="337">
        <v>8</v>
      </c>
      <c r="W519" s="337" t="s">
        <v>19695</v>
      </c>
      <c r="X519" s="337" t="s">
        <v>19695</v>
      </c>
      <c r="Y519" s="337" t="s">
        <v>19695</v>
      </c>
      <c r="Z519" s="337" t="s">
        <v>1728</v>
      </c>
      <c r="AA519" s="337" t="s">
        <v>735</v>
      </c>
      <c r="AB519" s="337" t="s">
        <v>718</v>
      </c>
      <c r="AC519" s="337" t="s">
        <v>14431</v>
      </c>
    </row>
    <row r="520" spans="1:29" ht="15.8" x14ac:dyDescent="0.25">
      <c r="A520" s="337" t="s">
        <v>1723</v>
      </c>
      <c r="B520" s="337" t="s">
        <v>12371</v>
      </c>
      <c r="C520" s="337" t="s">
        <v>1821</v>
      </c>
      <c r="D520" s="337" t="s">
        <v>449</v>
      </c>
      <c r="E520" s="337" t="s">
        <v>12372</v>
      </c>
      <c r="F520" s="338">
        <v>44606</v>
      </c>
      <c r="G520" s="337" t="s">
        <v>9585</v>
      </c>
      <c r="H520" s="338">
        <v>44698</v>
      </c>
      <c r="I520" s="337" t="s">
        <v>19695</v>
      </c>
      <c r="J520" s="337" t="s">
        <v>36</v>
      </c>
      <c r="K520" s="337" t="s">
        <v>19695</v>
      </c>
      <c r="L520" s="337" t="s">
        <v>19695</v>
      </c>
      <c r="M520" s="337" t="s">
        <v>19695</v>
      </c>
      <c r="N520" s="337" t="s">
        <v>19695</v>
      </c>
      <c r="O520" s="337" t="s">
        <v>19695</v>
      </c>
      <c r="P520" s="337" t="s">
        <v>19695</v>
      </c>
      <c r="Q520" s="337" t="s">
        <v>19695</v>
      </c>
      <c r="R520" s="337" t="s">
        <v>101</v>
      </c>
      <c r="S520" s="337" t="s">
        <v>3763</v>
      </c>
      <c r="T520" s="337" t="s">
        <v>6191</v>
      </c>
      <c r="U520" s="337" t="s">
        <v>12373</v>
      </c>
      <c r="V520" s="337">
        <v>8</v>
      </c>
      <c r="W520" s="337" t="s">
        <v>19695</v>
      </c>
      <c r="X520" s="337" t="s">
        <v>19695</v>
      </c>
      <c r="Y520" s="337" t="s">
        <v>19695</v>
      </c>
      <c r="Z520" s="337" t="s">
        <v>1728</v>
      </c>
      <c r="AA520" s="337" t="s">
        <v>717</v>
      </c>
      <c r="AB520" s="337" t="s">
        <v>718</v>
      </c>
      <c r="AC520" s="337" t="s">
        <v>14431</v>
      </c>
    </row>
    <row r="521" spans="1:29" ht="15.8" x14ac:dyDescent="0.25">
      <c r="A521" s="337" t="s">
        <v>1723</v>
      </c>
      <c r="B521" s="337" t="s">
        <v>12374</v>
      </c>
      <c r="C521" s="337" t="s">
        <v>1821</v>
      </c>
      <c r="D521" s="337" t="s">
        <v>449</v>
      </c>
      <c r="E521" s="337" t="s">
        <v>12375</v>
      </c>
      <c r="F521" s="338">
        <v>44627</v>
      </c>
      <c r="G521" s="337" t="s">
        <v>9585</v>
      </c>
      <c r="H521" s="338">
        <v>44698</v>
      </c>
      <c r="I521" s="337" t="s">
        <v>19695</v>
      </c>
      <c r="J521" s="337" t="s">
        <v>36</v>
      </c>
      <c r="K521" s="337" t="s">
        <v>19695</v>
      </c>
      <c r="L521" s="337" t="s">
        <v>19695</v>
      </c>
      <c r="M521" s="337" t="s">
        <v>19695</v>
      </c>
      <c r="N521" s="337" t="s">
        <v>19695</v>
      </c>
      <c r="O521" s="337" t="s">
        <v>19695</v>
      </c>
      <c r="P521" s="337" t="s">
        <v>19695</v>
      </c>
      <c r="Q521" s="337" t="s">
        <v>19695</v>
      </c>
      <c r="R521" s="337" t="s">
        <v>101</v>
      </c>
      <c r="S521" s="337" t="s">
        <v>3763</v>
      </c>
      <c r="T521" s="337" t="s">
        <v>10868</v>
      </c>
      <c r="U521" s="337" t="s">
        <v>12376</v>
      </c>
      <c r="V521" s="337">
        <v>10</v>
      </c>
      <c r="W521" s="337" t="s">
        <v>19695</v>
      </c>
      <c r="X521" s="337" t="s">
        <v>19695</v>
      </c>
      <c r="Y521" s="337" t="s">
        <v>19695</v>
      </c>
      <c r="Z521" s="337" t="s">
        <v>1728</v>
      </c>
      <c r="AA521" s="337" t="s">
        <v>717</v>
      </c>
      <c r="AB521" s="337" t="s">
        <v>718</v>
      </c>
      <c r="AC521" s="337" t="s">
        <v>14431</v>
      </c>
    </row>
    <row r="522" spans="1:29" ht="15.8" x14ac:dyDescent="0.25">
      <c r="A522" s="337" t="s">
        <v>1723</v>
      </c>
      <c r="B522" s="337" t="s">
        <v>13086</v>
      </c>
      <c r="C522" s="337" t="s">
        <v>1821</v>
      </c>
      <c r="D522" s="337" t="s">
        <v>449</v>
      </c>
      <c r="E522" s="337" t="s">
        <v>9548</v>
      </c>
      <c r="F522" s="338">
        <v>44667</v>
      </c>
      <c r="G522" s="337" t="s">
        <v>7797</v>
      </c>
      <c r="H522" s="338">
        <v>44697</v>
      </c>
      <c r="I522" s="337" t="s">
        <v>19695</v>
      </c>
      <c r="J522" s="337" t="s">
        <v>16</v>
      </c>
      <c r="K522" s="337" t="s">
        <v>19695</v>
      </c>
      <c r="L522" s="337" t="s">
        <v>19695</v>
      </c>
      <c r="M522" s="337" t="s">
        <v>19695</v>
      </c>
      <c r="N522" s="337" t="s">
        <v>19695</v>
      </c>
      <c r="O522" s="337" t="s">
        <v>19695</v>
      </c>
      <c r="P522" s="337" t="s">
        <v>19695</v>
      </c>
      <c r="Q522" s="337" t="s">
        <v>19695</v>
      </c>
      <c r="R522" s="337" t="s">
        <v>98</v>
      </c>
      <c r="S522" s="337" t="s">
        <v>1176</v>
      </c>
      <c r="T522" s="337" t="s">
        <v>13087</v>
      </c>
      <c r="U522" s="337" t="s">
        <v>2027</v>
      </c>
      <c r="V522" s="337">
        <v>8</v>
      </c>
      <c r="W522" s="337" t="s">
        <v>19695</v>
      </c>
      <c r="X522" s="337" t="s">
        <v>19695</v>
      </c>
      <c r="Y522" s="337" t="s">
        <v>19695</v>
      </c>
      <c r="Z522" s="337" t="s">
        <v>1728</v>
      </c>
      <c r="AA522" s="337" t="s">
        <v>735</v>
      </c>
      <c r="AB522" s="337" t="s">
        <v>718</v>
      </c>
      <c r="AC522" s="337" t="s">
        <v>14432</v>
      </c>
    </row>
    <row r="523" spans="1:29" ht="15.8" x14ac:dyDescent="0.25">
      <c r="A523" s="337" t="s">
        <v>1723</v>
      </c>
      <c r="B523" s="337" t="s">
        <v>7796</v>
      </c>
      <c r="C523" s="337" t="s">
        <v>1821</v>
      </c>
      <c r="D523" s="337" t="s">
        <v>449</v>
      </c>
      <c r="E523" s="337" t="s">
        <v>7797</v>
      </c>
      <c r="F523" s="338">
        <v>44697</v>
      </c>
      <c r="G523" s="337" t="s">
        <v>7797</v>
      </c>
      <c r="H523" s="338">
        <v>44697</v>
      </c>
      <c r="I523" s="337" t="s">
        <v>19695</v>
      </c>
      <c r="J523" s="337" t="s">
        <v>36</v>
      </c>
      <c r="K523" s="337" t="s">
        <v>19695</v>
      </c>
      <c r="L523" s="337" t="s">
        <v>19695</v>
      </c>
      <c r="M523" s="337" t="s">
        <v>19695</v>
      </c>
      <c r="N523" s="337" t="s">
        <v>19695</v>
      </c>
      <c r="O523" s="337" t="s">
        <v>19695</v>
      </c>
      <c r="P523" s="337" t="s">
        <v>19695</v>
      </c>
      <c r="Q523" s="337" t="s">
        <v>19695</v>
      </c>
      <c r="R523" s="337" t="s">
        <v>1741</v>
      </c>
      <c r="S523" s="337" t="s">
        <v>2647</v>
      </c>
      <c r="T523" s="337" t="s">
        <v>7798</v>
      </c>
      <c r="U523" s="337" t="s">
        <v>7799</v>
      </c>
      <c r="V523" s="337">
        <v>10</v>
      </c>
      <c r="W523" s="337" t="s">
        <v>19695</v>
      </c>
      <c r="X523" s="337" t="s">
        <v>19695</v>
      </c>
      <c r="Y523" s="337" t="s">
        <v>19695</v>
      </c>
      <c r="Z523" s="337" t="s">
        <v>1753</v>
      </c>
      <c r="AA523" s="337" t="s">
        <v>717</v>
      </c>
      <c r="AB523" s="337" t="s">
        <v>718</v>
      </c>
      <c r="AC523" s="337" t="s">
        <v>15605</v>
      </c>
    </row>
    <row r="524" spans="1:29" ht="15.8" x14ac:dyDescent="0.25">
      <c r="A524" s="337" t="s">
        <v>1723</v>
      </c>
      <c r="B524" s="337" t="s">
        <v>13063</v>
      </c>
      <c r="C524" s="337" t="s">
        <v>1821</v>
      </c>
      <c r="D524" s="337" t="s">
        <v>449</v>
      </c>
      <c r="E524" s="337" t="s">
        <v>9573</v>
      </c>
      <c r="F524" s="338">
        <v>44662</v>
      </c>
      <c r="G524" s="337" t="s">
        <v>9574</v>
      </c>
      <c r="H524" s="338">
        <v>44692</v>
      </c>
      <c r="I524" s="337" t="s">
        <v>19695</v>
      </c>
      <c r="J524" s="337" t="s">
        <v>36</v>
      </c>
      <c r="K524" s="337" t="s">
        <v>19695</v>
      </c>
      <c r="L524" s="337" t="s">
        <v>19695</v>
      </c>
      <c r="M524" s="337" t="s">
        <v>19695</v>
      </c>
      <c r="N524" s="337" t="s">
        <v>19695</v>
      </c>
      <c r="O524" s="337" t="s">
        <v>19695</v>
      </c>
      <c r="P524" s="337" t="s">
        <v>19695</v>
      </c>
      <c r="Q524" s="337" t="s">
        <v>19695</v>
      </c>
      <c r="R524" s="337" t="s">
        <v>98</v>
      </c>
      <c r="S524" s="337" t="s">
        <v>124</v>
      </c>
      <c r="T524" s="337" t="s">
        <v>10557</v>
      </c>
      <c r="U524" s="337" t="s">
        <v>10558</v>
      </c>
      <c r="V524" s="337">
        <v>8</v>
      </c>
      <c r="W524" s="337" t="s">
        <v>19695</v>
      </c>
      <c r="X524" s="337" t="s">
        <v>19695</v>
      </c>
      <c r="Y524" s="337" t="s">
        <v>19695</v>
      </c>
      <c r="Z524" s="337" t="s">
        <v>1728</v>
      </c>
      <c r="AA524" s="337" t="s">
        <v>717</v>
      </c>
      <c r="AB524" s="337" t="s">
        <v>718</v>
      </c>
      <c r="AC524" s="337" t="s">
        <v>14428</v>
      </c>
    </row>
    <row r="525" spans="1:29" ht="15.8" x14ac:dyDescent="0.25">
      <c r="A525" s="337" t="s">
        <v>1723</v>
      </c>
      <c r="B525" s="337" t="s">
        <v>13064</v>
      </c>
      <c r="C525" s="337" t="s">
        <v>1821</v>
      </c>
      <c r="D525" s="337" t="s">
        <v>449</v>
      </c>
      <c r="E525" s="337" t="s">
        <v>9573</v>
      </c>
      <c r="F525" s="338">
        <v>44662</v>
      </c>
      <c r="G525" s="337" t="s">
        <v>9574</v>
      </c>
      <c r="H525" s="338">
        <v>44692</v>
      </c>
      <c r="I525" s="337" t="s">
        <v>19695</v>
      </c>
      <c r="J525" s="337" t="s">
        <v>16</v>
      </c>
      <c r="K525" s="337" t="s">
        <v>19695</v>
      </c>
      <c r="L525" s="337" t="s">
        <v>19695</v>
      </c>
      <c r="M525" s="337" t="s">
        <v>19695</v>
      </c>
      <c r="N525" s="337" t="s">
        <v>19695</v>
      </c>
      <c r="O525" s="337" t="s">
        <v>19695</v>
      </c>
      <c r="P525" s="337" t="s">
        <v>19695</v>
      </c>
      <c r="Q525" s="337" t="s">
        <v>19695</v>
      </c>
      <c r="R525" s="337" t="s">
        <v>98</v>
      </c>
      <c r="S525" s="337" t="s">
        <v>124</v>
      </c>
      <c r="T525" s="337" t="s">
        <v>10557</v>
      </c>
      <c r="U525" s="337" t="s">
        <v>10558</v>
      </c>
      <c r="V525" s="337">
        <v>8</v>
      </c>
      <c r="W525" s="337" t="s">
        <v>19695</v>
      </c>
      <c r="X525" s="337" t="s">
        <v>19695</v>
      </c>
      <c r="Y525" s="337" t="s">
        <v>19695</v>
      </c>
      <c r="Z525" s="337" t="s">
        <v>1728</v>
      </c>
      <c r="AA525" s="337" t="s">
        <v>717</v>
      </c>
      <c r="AB525" s="337" t="s">
        <v>718</v>
      </c>
      <c r="AC525" s="337" t="s">
        <v>14428</v>
      </c>
    </row>
    <row r="526" spans="1:29" ht="15.8" x14ac:dyDescent="0.25">
      <c r="A526" s="337" t="s">
        <v>1723</v>
      </c>
      <c r="B526" s="337" t="s">
        <v>13061</v>
      </c>
      <c r="C526" s="337" t="s">
        <v>1725</v>
      </c>
      <c r="D526" s="337" t="s">
        <v>1726</v>
      </c>
      <c r="E526" s="337" t="s">
        <v>9573</v>
      </c>
      <c r="F526" s="338">
        <v>44662</v>
      </c>
      <c r="G526" s="337" t="s">
        <v>9574</v>
      </c>
      <c r="H526" s="338">
        <v>44692</v>
      </c>
      <c r="I526" s="337" t="s">
        <v>19695</v>
      </c>
      <c r="J526" s="337" t="s">
        <v>36</v>
      </c>
      <c r="K526" s="337" t="s">
        <v>19695</v>
      </c>
      <c r="L526" s="337" t="s">
        <v>19695</v>
      </c>
      <c r="M526" s="337" t="s">
        <v>19695</v>
      </c>
      <c r="N526" s="337" t="s">
        <v>19695</v>
      </c>
      <c r="O526" s="337" t="s">
        <v>19695</v>
      </c>
      <c r="P526" s="337" t="s">
        <v>19695</v>
      </c>
      <c r="Q526" s="337" t="s">
        <v>19695</v>
      </c>
      <c r="R526" s="337" t="s">
        <v>98</v>
      </c>
      <c r="S526" s="337" t="s">
        <v>124</v>
      </c>
      <c r="T526" s="337" t="s">
        <v>10557</v>
      </c>
      <c r="U526" s="337" t="s">
        <v>10558</v>
      </c>
      <c r="V526" s="337">
        <v>6</v>
      </c>
      <c r="W526" s="337" t="s">
        <v>19695</v>
      </c>
      <c r="X526" s="337" t="s">
        <v>19695</v>
      </c>
      <c r="Y526" s="337" t="s">
        <v>19695</v>
      </c>
      <c r="Z526" s="337" t="s">
        <v>1728</v>
      </c>
      <c r="AA526" s="337" t="s">
        <v>717</v>
      </c>
      <c r="AB526" s="337" t="s">
        <v>718</v>
      </c>
      <c r="AC526" s="337" t="s">
        <v>14428</v>
      </c>
    </row>
    <row r="527" spans="1:29" ht="15.8" x14ac:dyDescent="0.25">
      <c r="A527" s="337" t="s">
        <v>1723</v>
      </c>
      <c r="B527" s="337" t="s">
        <v>13065</v>
      </c>
      <c r="C527" s="337" t="s">
        <v>1821</v>
      </c>
      <c r="D527" s="337" t="s">
        <v>449</v>
      </c>
      <c r="E527" s="337" t="s">
        <v>9573</v>
      </c>
      <c r="F527" s="338">
        <v>44662</v>
      </c>
      <c r="G527" s="337" t="s">
        <v>9574</v>
      </c>
      <c r="H527" s="338">
        <v>44692</v>
      </c>
      <c r="I527" s="337" t="s">
        <v>19695</v>
      </c>
      <c r="J527" s="337" t="s">
        <v>16</v>
      </c>
      <c r="K527" s="337" t="s">
        <v>19695</v>
      </c>
      <c r="L527" s="337" t="s">
        <v>19695</v>
      </c>
      <c r="M527" s="337" t="s">
        <v>19695</v>
      </c>
      <c r="N527" s="337" t="s">
        <v>19695</v>
      </c>
      <c r="O527" s="337" t="s">
        <v>19695</v>
      </c>
      <c r="P527" s="337" t="s">
        <v>19695</v>
      </c>
      <c r="Q527" s="337" t="s">
        <v>19695</v>
      </c>
      <c r="R527" s="337" t="s">
        <v>98</v>
      </c>
      <c r="S527" s="337" t="s">
        <v>124</v>
      </c>
      <c r="T527" s="337" t="s">
        <v>10557</v>
      </c>
      <c r="U527" s="337" t="s">
        <v>10558</v>
      </c>
      <c r="V527" s="337">
        <v>8</v>
      </c>
      <c r="W527" s="337" t="s">
        <v>19695</v>
      </c>
      <c r="X527" s="337" t="s">
        <v>19695</v>
      </c>
      <c r="Y527" s="337" t="s">
        <v>19695</v>
      </c>
      <c r="Z527" s="337" t="s">
        <v>1728</v>
      </c>
      <c r="AA527" s="337" t="s">
        <v>717</v>
      </c>
      <c r="AB527" s="337" t="s">
        <v>718</v>
      </c>
      <c r="AC527" s="337" t="s">
        <v>14428</v>
      </c>
    </row>
    <row r="528" spans="1:29" ht="15.8" x14ac:dyDescent="0.25">
      <c r="A528" s="337" t="s">
        <v>1723</v>
      </c>
      <c r="B528" s="337" t="s">
        <v>13062</v>
      </c>
      <c r="C528" s="337" t="s">
        <v>1821</v>
      </c>
      <c r="D528" s="337" t="s">
        <v>449</v>
      </c>
      <c r="E528" s="337" t="s">
        <v>9573</v>
      </c>
      <c r="F528" s="338">
        <v>44662</v>
      </c>
      <c r="G528" s="337" t="s">
        <v>9574</v>
      </c>
      <c r="H528" s="338">
        <v>44692</v>
      </c>
      <c r="I528" s="337" t="s">
        <v>19695</v>
      </c>
      <c r="J528" s="337" t="s">
        <v>36</v>
      </c>
      <c r="K528" s="337" t="s">
        <v>19695</v>
      </c>
      <c r="L528" s="337" t="s">
        <v>19695</v>
      </c>
      <c r="M528" s="337" t="s">
        <v>19695</v>
      </c>
      <c r="N528" s="337" t="s">
        <v>19695</v>
      </c>
      <c r="O528" s="337" t="s">
        <v>19695</v>
      </c>
      <c r="P528" s="337" t="s">
        <v>19695</v>
      </c>
      <c r="Q528" s="337" t="s">
        <v>19695</v>
      </c>
      <c r="R528" s="337" t="s">
        <v>98</v>
      </c>
      <c r="S528" s="337" t="s">
        <v>124</v>
      </c>
      <c r="T528" s="337" t="s">
        <v>10557</v>
      </c>
      <c r="U528" s="337" t="s">
        <v>10558</v>
      </c>
      <c r="V528" s="337">
        <v>8</v>
      </c>
      <c r="W528" s="337" t="s">
        <v>19695</v>
      </c>
      <c r="X528" s="337" t="s">
        <v>19695</v>
      </c>
      <c r="Y528" s="337" t="s">
        <v>19695</v>
      </c>
      <c r="Z528" s="337" t="s">
        <v>1728</v>
      </c>
      <c r="AA528" s="337" t="s">
        <v>717</v>
      </c>
      <c r="AB528" s="337" t="s">
        <v>718</v>
      </c>
      <c r="AC528" s="337" t="s">
        <v>14428</v>
      </c>
    </row>
    <row r="529" spans="1:29" ht="15.8" x14ac:dyDescent="0.25">
      <c r="A529" s="337" t="s">
        <v>1723</v>
      </c>
      <c r="B529" s="337" t="s">
        <v>13066</v>
      </c>
      <c r="C529" s="337" t="s">
        <v>1821</v>
      </c>
      <c r="D529" s="337" t="s">
        <v>449</v>
      </c>
      <c r="E529" s="337" t="s">
        <v>9573</v>
      </c>
      <c r="F529" s="338">
        <v>44662</v>
      </c>
      <c r="G529" s="337" t="s">
        <v>9574</v>
      </c>
      <c r="H529" s="338">
        <v>44692</v>
      </c>
      <c r="I529" s="337" t="s">
        <v>19695</v>
      </c>
      <c r="J529" s="337" t="s">
        <v>16</v>
      </c>
      <c r="K529" s="337" t="s">
        <v>19695</v>
      </c>
      <c r="L529" s="337" t="s">
        <v>19695</v>
      </c>
      <c r="M529" s="337" t="s">
        <v>19695</v>
      </c>
      <c r="N529" s="337" t="s">
        <v>19695</v>
      </c>
      <c r="O529" s="337" t="s">
        <v>19695</v>
      </c>
      <c r="P529" s="337" t="s">
        <v>19695</v>
      </c>
      <c r="Q529" s="337" t="s">
        <v>19695</v>
      </c>
      <c r="R529" s="337" t="s">
        <v>98</v>
      </c>
      <c r="S529" s="337" t="s">
        <v>124</v>
      </c>
      <c r="T529" s="337" t="s">
        <v>10557</v>
      </c>
      <c r="U529" s="337" t="s">
        <v>10558</v>
      </c>
      <c r="V529" s="337">
        <v>8</v>
      </c>
      <c r="W529" s="337" t="s">
        <v>19695</v>
      </c>
      <c r="X529" s="337" t="s">
        <v>19695</v>
      </c>
      <c r="Y529" s="337" t="s">
        <v>19695</v>
      </c>
      <c r="Z529" s="337" t="s">
        <v>1728</v>
      </c>
      <c r="AA529" s="337" t="s">
        <v>717</v>
      </c>
      <c r="AB529" s="337" t="s">
        <v>718</v>
      </c>
      <c r="AC529" s="337" t="s">
        <v>14428</v>
      </c>
    </row>
    <row r="530" spans="1:29" ht="15.8" x14ac:dyDescent="0.25">
      <c r="A530" s="337" t="s">
        <v>1723</v>
      </c>
      <c r="B530" s="337" t="s">
        <v>9572</v>
      </c>
      <c r="C530" s="337" t="s">
        <v>1725</v>
      </c>
      <c r="D530" s="337" t="s">
        <v>1730</v>
      </c>
      <c r="E530" s="337" t="s">
        <v>9573</v>
      </c>
      <c r="F530" s="338">
        <v>44662</v>
      </c>
      <c r="G530" s="337" t="s">
        <v>9574</v>
      </c>
      <c r="H530" s="338">
        <v>44692</v>
      </c>
      <c r="I530" s="337" t="s">
        <v>19695</v>
      </c>
      <c r="J530" s="337" t="s">
        <v>36</v>
      </c>
      <c r="K530" s="337" t="s">
        <v>19695</v>
      </c>
      <c r="L530" s="337" t="s">
        <v>19695</v>
      </c>
      <c r="M530" s="337" t="s">
        <v>19695</v>
      </c>
      <c r="N530" s="337" t="s">
        <v>19695</v>
      </c>
      <c r="O530" s="337" t="s">
        <v>19695</v>
      </c>
      <c r="P530" s="337" t="s">
        <v>19695</v>
      </c>
      <c r="Q530" s="337" t="s">
        <v>19695</v>
      </c>
      <c r="R530" s="337" t="s">
        <v>109</v>
      </c>
      <c r="S530" s="337" t="s">
        <v>1122</v>
      </c>
      <c r="T530" s="337" t="s">
        <v>7928</v>
      </c>
      <c r="U530" s="337" t="s">
        <v>9575</v>
      </c>
      <c r="V530" s="337">
        <v>16</v>
      </c>
      <c r="W530" s="337" t="s">
        <v>19695</v>
      </c>
      <c r="X530" s="337" t="s">
        <v>19695</v>
      </c>
      <c r="Y530" s="337" t="s">
        <v>19695</v>
      </c>
      <c r="Z530" s="337" t="s">
        <v>1728</v>
      </c>
      <c r="AA530" s="337" t="s">
        <v>717</v>
      </c>
      <c r="AB530" s="337" t="s">
        <v>718</v>
      </c>
      <c r="AC530" s="337" t="s">
        <v>14465</v>
      </c>
    </row>
    <row r="531" spans="1:29" ht="15.8" x14ac:dyDescent="0.25">
      <c r="A531" s="337" t="s">
        <v>1723</v>
      </c>
      <c r="B531" s="337" t="s">
        <v>12899</v>
      </c>
      <c r="C531" s="337" t="s">
        <v>1725</v>
      </c>
      <c r="D531" s="337" t="s">
        <v>1730</v>
      </c>
      <c r="E531" s="337" t="s">
        <v>12900</v>
      </c>
      <c r="F531" s="338">
        <v>44638</v>
      </c>
      <c r="G531" s="337" t="s">
        <v>12661</v>
      </c>
      <c r="H531" s="338">
        <v>44691</v>
      </c>
      <c r="I531" s="337" t="s">
        <v>19695</v>
      </c>
      <c r="J531" s="337" t="s">
        <v>16</v>
      </c>
      <c r="K531" s="337" t="s">
        <v>19695</v>
      </c>
      <c r="L531" s="337" t="s">
        <v>19695</v>
      </c>
      <c r="M531" s="337" t="s">
        <v>19695</v>
      </c>
      <c r="N531" s="337" t="s">
        <v>19695</v>
      </c>
      <c r="O531" s="337" t="s">
        <v>19695</v>
      </c>
      <c r="P531" s="337" t="s">
        <v>19695</v>
      </c>
      <c r="Q531" s="337" t="s">
        <v>19695</v>
      </c>
      <c r="R531" s="337" t="s">
        <v>52</v>
      </c>
      <c r="S531" s="337" t="s">
        <v>93</v>
      </c>
      <c r="T531" s="337" t="s">
        <v>12901</v>
      </c>
      <c r="U531" s="337" t="s">
        <v>12902</v>
      </c>
      <c r="V531" s="337">
        <v>8</v>
      </c>
      <c r="W531" s="337" t="s">
        <v>19695</v>
      </c>
      <c r="X531" s="337" t="s">
        <v>19695</v>
      </c>
      <c r="Y531" s="337" t="s">
        <v>19695</v>
      </c>
      <c r="Z531" s="337" t="s">
        <v>1728</v>
      </c>
      <c r="AA531" s="337" t="s">
        <v>735</v>
      </c>
      <c r="AB531" s="337" t="s">
        <v>718</v>
      </c>
      <c r="AC531" s="337" t="s">
        <v>14427</v>
      </c>
    </row>
    <row r="532" spans="1:29" ht="15.8" x14ac:dyDescent="0.25">
      <c r="A532" s="337" t="s">
        <v>1723</v>
      </c>
      <c r="B532" s="337" t="s">
        <v>12907</v>
      </c>
      <c r="C532" s="337" t="s">
        <v>1821</v>
      </c>
      <c r="D532" s="337" t="s">
        <v>449</v>
      </c>
      <c r="E532" s="337" t="s">
        <v>12908</v>
      </c>
      <c r="F532" s="338">
        <v>44577</v>
      </c>
      <c r="G532" s="337" t="s">
        <v>12661</v>
      </c>
      <c r="H532" s="338">
        <v>44691</v>
      </c>
      <c r="I532" s="337" t="s">
        <v>19695</v>
      </c>
      <c r="J532" s="337" t="s">
        <v>16</v>
      </c>
      <c r="K532" s="337" t="s">
        <v>19695</v>
      </c>
      <c r="L532" s="337" t="s">
        <v>19695</v>
      </c>
      <c r="M532" s="337" t="s">
        <v>19695</v>
      </c>
      <c r="N532" s="337" t="s">
        <v>19695</v>
      </c>
      <c r="O532" s="337" t="s">
        <v>19695</v>
      </c>
      <c r="P532" s="337" t="s">
        <v>19695</v>
      </c>
      <c r="Q532" s="337" t="s">
        <v>19695</v>
      </c>
      <c r="R532" s="337" t="s">
        <v>52</v>
      </c>
      <c r="S532" s="337" t="s">
        <v>93</v>
      </c>
      <c r="T532" s="337" t="s">
        <v>1809</v>
      </c>
      <c r="U532" s="337" t="s">
        <v>10152</v>
      </c>
      <c r="V532" s="337">
        <v>12</v>
      </c>
      <c r="W532" s="337" t="s">
        <v>19695</v>
      </c>
      <c r="X532" s="337" t="s">
        <v>19695</v>
      </c>
      <c r="Y532" s="337" t="s">
        <v>19695</v>
      </c>
      <c r="Z532" s="337" t="s">
        <v>1728</v>
      </c>
      <c r="AA532" s="337" t="s">
        <v>735</v>
      </c>
      <c r="AB532" s="337" t="s">
        <v>718</v>
      </c>
      <c r="AC532" s="337" t="s">
        <v>14427</v>
      </c>
    </row>
    <row r="533" spans="1:29" ht="15.8" x14ac:dyDescent="0.25">
      <c r="A533" s="337" t="s">
        <v>1723</v>
      </c>
      <c r="B533" s="337" t="s">
        <v>12962</v>
      </c>
      <c r="C533" s="337" t="s">
        <v>1821</v>
      </c>
      <c r="D533" s="337" t="s">
        <v>449</v>
      </c>
      <c r="E533" s="337" t="s">
        <v>12199</v>
      </c>
      <c r="F533" s="338">
        <v>44640</v>
      </c>
      <c r="G533" s="337" t="s">
        <v>12661</v>
      </c>
      <c r="H533" s="338">
        <v>44691</v>
      </c>
      <c r="I533" s="337" t="s">
        <v>19695</v>
      </c>
      <c r="J533" s="337" t="s">
        <v>16</v>
      </c>
      <c r="K533" s="337" t="s">
        <v>19695</v>
      </c>
      <c r="L533" s="337" t="s">
        <v>19695</v>
      </c>
      <c r="M533" s="337" t="s">
        <v>19695</v>
      </c>
      <c r="N533" s="337" t="s">
        <v>19695</v>
      </c>
      <c r="O533" s="337" t="s">
        <v>19695</v>
      </c>
      <c r="P533" s="337" t="s">
        <v>19695</v>
      </c>
      <c r="Q533" s="337" t="s">
        <v>19695</v>
      </c>
      <c r="R533" s="337" t="s">
        <v>18</v>
      </c>
      <c r="S533" s="337" t="s">
        <v>78</v>
      </c>
      <c r="T533" s="337" t="s">
        <v>1063</v>
      </c>
      <c r="U533" s="337" t="s">
        <v>12963</v>
      </c>
      <c r="V533" s="337">
        <v>12</v>
      </c>
      <c r="W533" s="337" t="s">
        <v>19695</v>
      </c>
      <c r="X533" s="337" t="s">
        <v>19695</v>
      </c>
      <c r="Y533" s="337" t="s">
        <v>19695</v>
      </c>
      <c r="Z533" s="337" t="s">
        <v>1728</v>
      </c>
      <c r="AA533" s="337" t="s">
        <v>735</v>
      </c>
      <c r="AB533" s="337" t="s">
        <v>718</v>
      </c>
      <c r="AC533" s="337" t="s">
        <v>14493</v>
      </c>
    </row>
    <row r="534" spans="1:29" ht="15.8" x14ac:dyDescent="0.25">
      <c r="A534" s="337" t="s">
        <v>1723</v>
      </c>
      <c r="B534" s="337" t="s">
        <v>12909</v>
      </c>
      <c r="C534" s="337" t="s">
        <v>1821</v>
      </c>
      <c r="D534" s="337" t="s">
        <v>449</v>
      </c>
      <c r="E534" s="337" t="s">
        <v>12910</v>
      </c>
      <c r="F534" s="338">
        <v>44670</v>
      </c>
      <c r="G534" s="337" t="s">
        <v>9582</v>
      </c>
      <c r="H534" s="338">
        <v>44687</v>
      </c>
      <c r="I534" s="337" t="s">
        <v>19695</v>
      </c>
      <c r="J534" s="337" t="s">
        <v>36</v>
      </c>
      <c r="K534" s="337" t="s">
        <v>19695</v>
      </c>
      <c r="L534" s="337" t="s">
        <v>19695</v>
      </c>
      <c r="M534" s="337" t="s">
        <v>19695</v>
      </c>
      <c r="N534" s="337" t="s">
        <v>19695</v>
      </c>
      <c r="O534" s="337" t="s">
        <v>19695</v>
      </c>
      <c r="P534" s="337" t="s">
        <v>19695</v>
      </c>
      <c r="Q534" s="337" t="s">
        <v>19695</v>
      </c>
      <c r="R534" s="337" t="s">
        <v>71</v>
      </c>
      <c r="S534" s="337" t="s">
        <v>71</v>
      </c>
      <c r="T534" s="337" t="s">
        <v>1635</v>
      </c>
      <c r="U534" s="337" t="s">
        <v>12911</v>
      </c>
      <c r="V534" s="337">
        <v>10</v>
      </c>
      <c r="W534" s="337" t="s">
        <v>19695</v>
      </c>
      <c r="X534" s="337" t="s">
        <v>19695</v>
      </c>
      <c r="Y534" s="337" t="s">
        <v>19695</v>
      </c>
      <c r="Z534" s="337" t="s">
        <v>1728</v>
      </c>
      <c r="AA534" s="337" t="s">
        <v>717</v>
      </c>
      <c r="AB534" s="337" t="s">
        <v>718</v>
      </c>
      <c r="AC534" s="337" t="s">
        <v>14426</v>
      </c>
    </row>
    <row r="535" spans="1:29" ht="15.8" x14ac:dyDescent="0.25">
      <c r="A535" s="337" t="s">
        <v>1723</v>
      </c>
      <c r="B535" s="337" t="s">
        <v>9580</v>
      </c>
      <c r="C535" s="337" t="s">
        <v>1821</v>
      </c>
      <c r="D535" s="337" t="s">
        <v>449</v>
      </c>
      <c r="E535" s="337" t="s">
        <v>9581</v>
      </c>
      <c r="F535" s="338">
        <v>44641</v>
      </c>
      <c r="G535" s="337" t="s">
        <v>9582</v>
      </c>
      <c r="H535" s="338">
        <v>44687</v>
      </c>
      <c r="I535" s="337" t="s">
        <v>19695</v>
      </c>
      <c r="J535" s="337" t="s">
        <v>16</v>
      </c>
      <c r="K535" s="337" t="s">
        <v>19695</v>
      </c>
      <c r="L535" s="337" t="s">
        <v>19695</v>
      </c>
      <c r="M535" s="337" t="s">
        <v>19695</v>
      </c>
      <c r="N535" s="337" t="s">
        <v>19695</v>
      </c>
      <c r="O535" s="337" t="s">
        <v>19695</v>
      </c>
      <c r="P535" s="337" t="s">
        <v>19695</v>
      </c>
      <c r="Q535" s="337" t="s">
        <v>19695</v>
      </c>
      <c r="R535" s="337" t="s">
        <v>109</v>
      </c>
      <c r="S535" s="337" t="s">
        <v>1129</v>
      </c>
      <c r="T535" s="337" t="s">
        <v>3570</v>
      </c>
      <c r="U535" s="337" t="s">
        <v>9583</v>
      </c>
      <c r="V535" s="337">
        <v>12</v>
      </c>
      <c r="W535" s="337" t="s">
        <v>19695</v>
      </c>
      <c r="X535" s="337" t="s">
        <v>19695</v>
      </c>
      <c r="Y535" s="337" t="s">
        <v>19695</v>
      </c>
      <c r="Z535" s="337" t="s">
        <v>1728</v>
      </c>
      <c r="AA535" s="337" t="s">
        <v>717</v>
      </c>
      <c r="AB535" s="337" t="s">
        <v>718</v>
      </c>
      <c r="AC535" s="337" t="s">
        <v>14471</v>
      </c>
    </row>
    <row r="536" spans="1:29" ht="15.8" x14ac:dyDescent="0.25">
      <c r="A536" s="337" t="s">
        <v>1723</v>
      </c>
      <c r="B536" s="337" t="s">
        <v>12964</v>
      </c>
      <c r="C536" s="337" t="s">
        <v>1821</v>
      </c>
      <c r="D536" s="337" t="s">
        <v>449</v>
      </c>
      <c r="E536" s="337" t="s">
        <v>10843</v>
      </c>
      <c r="F536" s="338">
        <v>44643</v>
      </c>
      <c r="G536" s="337" t="s">
        <v>9582</v>
      </c>
      <c r="H536" s="338">
        <v>44687</v>
      </c>
      <c r="I536" s="337" t="s">
        <v>19695</v>
      </c>
      <c r="J536" s="337" t="s">
        <v>16</v>
      </c>
      <c r="K536" s="337" t="s">
        <v>19695</v>
      </c>
      <c r="L536" s="337" t="s">
        <v>19695</v>
      </c>
      <c r="M536" s="337" t="s">
        <v>19695</v>
      </c>
      <c r="N536" s="337" t="s">
        <v>19695</v>
      </c>
      <c r="O536" s="337" t="s">
        <v>19695</v>
      </c>
      <c r="P536" s="337" t="s">
        <v>19695</v>
      </c>
      <c r="Q536" s="337" t="s">
        <v>19695</v>
      </c>
      <c r="R536" s="337" t="s">
        <v>18</v>
      </c>
      <c r="S536" s="337" t="s">
        <v>1038</v>
      </c>
      <c r="T536" s="337" t="s">
        <v>1038</v>
      </c>
      <c r="U536" s="337" t="s">
        <v>12958</v>
      </c>
      <c r="V536" s="337">
        <v>10</v>
      </c>
      <c r="W536" s="337" t="s">
        <v>19695</v>
      </c>
      <c r="X536" s="337" t="s">
        <v>19695</v>
      </c>
      <c r="Y536" s="337" t="s">
        <v>19695</v>
      </c>
      <c r="Z536" s="337" t="s">
        <v>1728</v>
      </c>
      <c r="AA536" s="337" t="s">
        <v>735</v>
      </c>
      <c r="AB536" s="337" t="s">
        <v>718</v>
      </c>
      <c r="AC536" s="337" t="s">
        <v>14493</v>
      </c>
    </row>
    <row r="537" spans="1:29" ht="15.8" x14ac:dyDescent="0.25">
      <c r="A537" s="337" t="s">
        <v>1723</v>
      </c>
      <c r="B537" s="337" t="s">
        <v>12752</v>
      </c>
      <c r="C537" s="337" t="s">
        <v>1821</v>
      </c>
      <c r="D537" s="337" t="s">
        <v>449</v>
      </c>
      <c r="E537" s="337" t="s">
        <v>12753</v>
      </c>
      <c r="F537" s="338">
        <v>44632</v>
      </c>
      <c r="G537" s="337" t="s">
        <v>12754</v>
      </c>
      <c r="H537" s="338">
        <v>44683</v>
      </c>
      <c r="I537" s="337" t="s">
        <v>19695</v>
      </c>
      <c r="J537" s="337" t="s">
        <v>16</v>
      </c>
      <c r="K537" s="337" t="s">
        <v>19695</v>
      </c>
      <c r="L537" s="337" t="s">
        <v>19695</v>
      </c>
      <c r="M537" s="337" t="s">
        <v>19695</v>
      </c>
      <c r="N537" s="337" t="s">
        <v>19695</v>
      </c>
      <c r="O537" s="337" t="s">
        <v>19695</v>
      </c>
      <c r="P537" s="337" t="s">
        <v>19695</v>
      </c>
      <c r="Q537" s="337" t="s">
        <v>19695</v>
      </c>
      <c r="R537" s="337" t="s">
        <v>81</v>
      </c>
      <c r="S537" s="337" t="s">
        <v>1400</v>
      </c>
      <c r="T537" s="337" t="s">
        <v>9234</v>
      </c>
      <c r="U537" s="337" t="s">
        <v>9234</v>
      </c>
      <c r="V537" s="337">
        <v>12</v>
      </c>
      <c r="W537" s="337" t="s">
        <v>19695</v>
      </c>
      <c r="X537" s="337" t="s">
        <v>19695</v>
      </c>
      <c r="Y537" s="337" t="s">
        <v>19695</v>
      </c>
      <c r="Z537" s="337" t="s">
        <v>1728</v>
      </c>
      <c r="AA537" s="337" t="s">
        <v>735</v>
      </c>
      <c r="AB537" s="337" t="s">
        <v>718</v>
      </c>
      <c r="AC537" s="337" t="s">
        <v>14425</v>
      </c>
    </row>
    <row r="538" spans="1:29" ht="15.8" x14ac:dyDescent="0.25">
      <c r="A538" s="337" t="s">
        <v>1723</v>
      </c>
      <c r="B538" s="337" t="s">
        <v>12932</v>
      </c>
      <c r="C538" s="337" t="s">
        <v>1821</v>
      </c>
      <c r="D538" s="337" t="s">
        <v>449</v>
      </c>
      <c r="E538" s="337" t="s">
        <v>10616</v>
      </c>
      <c r="F538" s="338">
        <v>44628</v>
      </c>
      <c r="G538" s="337" t="s">
        <v>12933</v>
      </c>
      <c r="H538" s="338">
        <v>44679</v>
      </c>
      <c r="I538" s="337" t="s">
        <v>19695</v>
      </c>
      <c r="J538" s="337" t="s">
        <v>36</v>
      </c>
      <c r="K538" s="337" t="s">
        <v>19695</v>
      </c>
      <c r="L538" s="337" t="s">
        <v>19695</v>
      </c>
      <c r="M538" s="337" t="s">
        <v>19695</v>
      </c>
      <c r="N538" s="337" t="s">
        <v>19695</v>
      </c>
      <c r="O538" s="337" t="s">
        <v>19695</v>
      </c>
      <c r="P538" s="337" t="s">
        <v>19695</v>
      </c>
      <c r="Q538" s="337" t="s">
        <v>19695</v>
      </c>
      <c r="R538" s="337" t="s">
        <v>18</v>
      </c>
      <c r="S538" s="337" t="s">
        <v>78</v>
      </c>
      <c r="T538" s="337" t="s">
        <v>2538</v>
      </c>
      <c r="U538" s="337" t="s">
        <v>78</v>
      </c>
      <c r="V538" s="337">
        <v>16</v>
      </c>
      <c r="W538" s="337" t="s">
        <v>19695</v>
      </c>
      <c r="X538" s="337" t="s">
        <v>19695</v>
      </c>
      <c r="Y538" s="337" t="s">
        <v>19695</v>
      </c>
      <c r="Z538" s="337" t="s">
        <v>1753</v>
      </c>
      <c r="AA538" s="337" t="s">
        <v>735</v>
      </c>
      <c r="AB538" s="337" t="s">
        <v>718</v>
      </c>
      <c r="AC538" s="337" t="s">
        <v>14433</v>
      </c>
    </row>
    <row r="539" spans="1:29" ht="15.8" x14ac:dyDescent="0.25">
      <c r="A539" s="337" t="s">
        <v>1723</v>
      </c>
      <c r="B539" s="337" t="s">
        <v>10559</v>
      </c>
      <c r="C539" s="337" t="s">
        <v>1821</v>
      </c>
      <c r="D539" s="337" t="s">
        <v>449</v>
      </c>
      <c r="E539" s="337" t="s">
        <v>10560</v>
      </c>
      <c r="F539" s="338">
        <v>44566</v>
      </c>
      <c r="G539" s="337" t="s">
        <v>10561</v>
      </c>
      <c r="H539" s="338">
        <v>44676</v>
      </c>
      <c r="I539" s="337" t="s">
        <v>19695</v>
      </c>
      <c r="J539" s="337" t="s">
        <v>16</v>
      </c>
      <c r="K539" s="337" t="s">
        <v>19695</v>
      </c>
      <c r="L539" s="337" t="s">
        <v>19695</v>
      </c>
      <c r="M539" s="337" t="s">
        <v>19695</v>
      </c>
      <c r="N539" s="337" t="s">
        <v>19695</v>
      </c>
      <c r="O539" s="337" t="s">
        <v>19695</v>
      </c>
      <c r="P539" s="337" t="s">
        <v>19695</v>
      </c>
      <c r="Q539" s="337" t="s">
        <v>19695</v>
      </c>
      <c r="R539" s="337" t="s">
        <v>98</v>
      </c>
      <c r="S539" s="337" t="s">
        <v>124</v>
      </c>
      <c r="T539" s="337" t="s">
        <v>10557</v>
      </c>
      <c r="U539" s="337" t="s">
        <v>10562</v>
      </c>
      <c r="V539" s="337">
        <v>8</v>
      </c>
      <c r="W539" s="337" t="s">
        <v>19695</v>
      </c>
      <c r="X539" s="337" t="s">
        <v>19695</v>
      </c>
      <c r="Y539" s="337" t="s">
        <v>19695</v>
      </c>
      <c r="Z539" s="337" t="s">
        <v>1728</v>
      </c>
      <c r="AA539" s="337" t="s">
        <v>717</v>
      </c>
      <c r="AB539" s="337" t="s">
        <v>718</v>
      </c>
      <c r="AC539" s="337" t="s">
        <v>14422</v>
      </c>
    </row>
    <row r="540" spans="1:29" ht="15.8" x14ac:dyDescent="0.25">
      <c r="A540" s="337" t="s">
        <v>1723</v>
      </c>
      <c r="B540" s="337" t="s">
        <v>12553</v>
      </c>
      <c r="C540" s="337" t="s">
        <v>1821</v>
      </c>
      <c r="D540" s="337" t="s">
        <v>449</v>
      </c>
      <c r="E540" s="337" t="s">
        <v>12501</v>
      </c>
      <c r="F540" s="338">
        <v>44663</v>
      </c>
      <c r="G540" s="337" t="s">
        <v>12554</v>
      </c>
      <c r="H540" s="338">
        <v>44673</v>
      </c>
      <c r="I540" s="337" t="s">
        <v>19695</v>
      </c>
      <c r="J540" s="337" t="s">
        <v>36</v>
      </c>
      <c r="K540" s="337" t="s">
        <v>19695</v>
      </c>
      <c r="L540" s="337" t="s">
        <v>19695</v>
      </c>
      <c r="M540" s="337" t="s">
        <v>19695</v>
      </c>
      <c r="N540" s="337" t="s">
        <v>19695</v>
      </c>
      <c r="O540" s="337" t="s">
        <v>19695</v>
      </c>
      <c r="P540" s="337" t="s">
        <v>19695</v>
      </c>
      <c r="Q540" s="337" t="s">
        <v>19695</v>
      </c>
      <c r="R540" s="337" t="s">
        <v>35</v>
      </c>
      <c r="S540" s="337" t="s">
        <v>77</v>
      </c>
      <c r="T540" s="337" t="s">
        <v>10262</v>
      </c>
      <c r="U540" s="337" t="s">
        <v>10263</v>
      </c>
      <c r="V540" s="337">
        <v>8</v>
      </c>
      <c r="W540" s="337" t="s">
        <v>19695</v>
      </c>
      <c r="X540" s="337" t="s">
        <v>19695</v>
      </c>
      <c r="Y540" s="337" t="s">
        <v>19695</v>
      </c>
      <c r="Z540" s="337" t="s">
        <v>1728</v>
      </c>
      <c r="AA540" s="337" t="s">
        <v>717</v>
      </c>
      <c r="AB540" s="337" t="s">
        <v>718</v>
      </c>
      <c r="AC540" s="337" t="s">
        <v>14420</v>
      </c>
    </row>
    <row r="541" spans="1:29" ht="15.8" x14ac:dyDescent="0.25">
      <c r="A541" s="337" t="s">
        <v>1723</v>
      </c>
      <c r="B541" s="337" t="s">
        <v>12969</v>
      </c>
      <c r="C541" s="337" t="s">
        <v>1821</v>
      </c>
      <c r="D541" s="337" t="s">
        <v>449</v>
      </c>
      <c r="E541" s="337" t="s">
        <v>12651</v>
      </c>
      <c r="F541" s="338">
        <v>44617</v>
      </c>
      <c r="G541" s="337" t="s">
        <v>12563</v>
      </c>
      <c r="H541" s="338">
        <v>44671</v>
      </c>
      <c r="I541" s="337" t="s">
        <v>19695</v>
      </c>
      <c r="J541" s="337" t="s">
        <v>36</v>
      </c>
      <c r="K541" s="337" t="s">
        <v>19695</v>
      </c>
      <c r="L541" s="337" t="s">
        <v>19695</v>
      </c>
      <c r="M541" s="337" t="s">
        <v>19695</v>
      </c>
      <c r="N541" s="337" t="s">
        <v>19695</v>
      </c>
      <c r="O541" s="337" t="s">
        <v>19695</v>
      </c>
      <c r="P541" s="337" t="s">
        <v>19695</v>
      </c>
      <c r="Q541" s="337" t="s">
        <v>19695</v>
      </c>
      <c r="R541" s="337" t="s">
        <v>18</v>
      </c>
      <c r="S541" s="337" t="s">
        <v>447</v>
      </c>
      <c r="T541" s="337" t="s">
        <v>447</v>
      </c>
      <c r="U541" s="337" t="s">
        <v>12970</v>
      </c>
      <c r="V541" s="337">
        <v>12</v>
      </c>
      <c r="W541" s="337" t="s">
        <v>19695</v>
      </c>
      <c r="X541" s="337" t="s">
        <v>19695</v>
      </c>
      <c r="Y541" s="337" t="s">
        <v>19695</v>
      </c>
      <c r="Z541" s="337" t="s">
        <v>1728</v>
      </c>
      <c r="AA541" s="337" t="s">
        <v>735</v>
      </c>
      <c r="AB541" s="337" t="s">
        <v>718</v>
      </c>
      <c r="AC541" s="337" t="s">
        <v>14499</v>
      </c>
    </row>
    <row r="542" spans="1:29" ht="15.8" x14ac:dyDescent="0.25">
      <c r="A542" s="337" t="s">
        <v>1723</v>
      </c>
      <c r="B542" s="337" t="s">
        <v>12996</v>
      </c>
      <c r="C542" s="337" t="s">
        <v>1725</v>
      </c>
      <c r="D542" s="337" t="s">
        <v>13527</v>
      </c>
      <c r="E542" s="337" t="s">
        <v>10603</v>
      </c>
      <c r="F542" s="338">
        <v>44548</v>
      </c>
      <c r="G542" s="337" t="s">
        <v>12910</v>
      </c>
      <c r="H542" s="338">
        <v>44670</v>
      </c>
      <c r="I542" s="337" t="s">
        <v>19695</v>
      </c>
      <c r="J542" s="337" t="s">
        <v>36</v>
      </c>
      <c r="K542" s="337" t="s">
        <v>19695</v>
      </c>
      <c r="L542" s="337" t="s">
        <v>19695</v>
      </c>
      <c r="M542" s="337" t="s">
        <v>19695</v>
      </c>
      <c r="N542" s="337" t="s">
        <v>19695</v>
      </c>
      <c r="O542" s="337" t="s">
        <v>19695</v>
      </c>
      <c r="P542" s="337" t="s">
        <v>19695</v>
      </c>
      <c r="Q542" s="337" t="s">
        <v>19695</v>
      </c>
      <c r="R542" s="337" t="s">
        <v>56</v>
      </c>
      <c r="S542" s="337" t="s">
        <v>79</v>
      </c>
      <c r="T542" s="337" t="s">
        <v>12997</v>
      </c>
      <c r="U542" s="337" t="s">
        <v>12998</v>
      </c>
      <c r="V542" s="337">
        <v>6</v>
      </c>
      <c r="W542" s="337" t="s">
        <v>19695</v>
      </c>
      <c r="X542" s="337" t="s">
        <v>19695</v>
      </c>
      <c r="Y542" s="337" t="s">
        <v>19695</v>
      </c>
      <c r="Z542" s="337" t="s">
        <v>1728</v>
      </c>
      <c r="AA542" s="337" t="s">
        <v>717</v>
      </c>
      <c r="AB542" s="337" t="s">
        <v>718</v>
      </c>
      <c r="AC542" s="337" t="s">
        <v>14424</v>
      </c>
    </row>
    <row r="543" spans="1:29" ht="15.8" x14ac:dyDescent="0.25">
      <c r="A543" s="337" t="s">
        <v>1723</v>
      </c>
      <c r="B543" s="337" t="s">
        <v>12999</v>
      </c>
      <c r="C543" s="337" t="s">
        <v>1725</v>
      </c>
      <c r="D543" s="337" t="s">
        <v>13527</v>
      </c>
      <c r="E543" s="337" t="s">
        <v>12250</v>
      </c>
      <c r="F543" s="338">
        <v>44589</v>
      </c>
      <c r="G543" s="337" t="s">
        <v>12910</v>
      </c>
      <c r="H543" s="338">
        <v>44670</v>
      </c>
      <c r="I543" s="337" t="s">
        <v>19695</v>
      </c>
      <c r="J543" s="337" t="s">
        <v>36</v>
      </c>
      <c r="K543" s="337" t="s">
        <v>19695</v>
      </c>
      <c r="L543" s="337" t="s">
        <v>19695</v>
      </c>
      <c r="M543" s="337" t="s">
        <v>19695</v>
      </c>
      <c r="N543" s="337" t="s">
        <v>19695</v>
      </c>
      <c r="O543" s="337" t="s">
        <v>19695</v>
      </c>
      <c r="P543" s="337" t="s">
        <v>19695</v>
      </c>
      <c r="Q543" s="337" t="s">
        <v>19695</v>
      </c>
      <c r="R543" s="337" t="s">
        <v>56</v>
      </c>
      <c r="S543" s="337" t="s">
        <v>79</v>
      </c>
      <c r="T543" s="337" t="s">
        <v>1592</v>
      </c>
      <c r="U543" s="337" t="s">
        <v>13000</v>
      </c>
      <c r="V543" s="337">
        <v>6</v>
      </c>
      <c r="W543" s="337" t="s">
        <v>19695</v>
      </c>
      <c r="X543" s="337" t="s">
        <v>19695</v>
      </c>
      <c r="Y543" s="337" t="s">
        <v>19695</v>
      </c>
      <c r="Z543" s="337" t="s">
        <v>1728</v>
      </c>
      <c r="AA543" s="337" t="s">
        <v>717</v>
      </c>
      <c r="AB543" s="337" t="s">
        <v>718</v>
      </c>
      <c r="AC543" s="337" t="s">
        <v>14424</v>
      </c>
    </row>
    <row r="544" spans="1:29" ht="15.8" x14ac:dyDescent="0.25">
      <c r="A544" s="337" t="s">
        <v>1723</v>
      </c>
      <c r="B544" s="337" t="s">
        <v>13001</v>
      </c>
      <c r="C544" s="337" t="s">
        <v>1725</v>
      </c>
      <c r="D544" s="337" t="s">
        <v>1735</v>
      </c>
      <c r="E544" s="337" t="s">
        <v>12768</v>
      </c>
      <c r="F544" s="338">
        <v>44409</v>
      </c>
      <c r="G544" s="337" t="s">
        <v>12910</v>
      </c>
      <c r="H544" s="338">
        <v>44670</v>
      </c>
      <c r="I544" s="337" t="s">
        <v>19695</v>
      </c>
      <c r="J544" s="337" t="s">
        <v>36</v>
      </c>
      <c r="K544" s="337" t="s">
        <v>19695</v>
      </c>
      <c r="L544" s="337" t="s">
        <v>19695</v>
      </c>
      <c r="M544" s="337" t="s">
        <v>19695</v>
      </c>
      <c r="N544" s="337" t="s">
        <v>19695</v>
      </c>
      <c r="O544" s="337" t="s">
        <v>19695</v>
      </c>
      <c r="P544" s="337" t="s">
        <v>19695</v>
      </c>
      <c r="Q544" s="337" t="s">
        <v>19695</v>
      </c>
      <c r="R544" s="337" t="s">
        <v>56</v>
      </c>
      <c r="S544" s="337" t="s">
        <v>79</v>
      </c>
      <c r="T544" s="337" t="s">
        <v>12997</v>
      </c>
      <c r="U544" s="337" t="s">
        <v>13002</v>
      </c>
      <c r="V544" s="337">
        <v>6</v>
      </c>
      <c r="W544" s="337" t="s">
        <v>19695</v>
      </c>
      <c r="X544" s="337" t="s">
        <v>19695</v>
      </c>
      <c r="Y544" s="337" t="s">
        <v>19695</v>
      </c>
      <c r="Z544" s="337" t="s">
        <v>1728</v>
      </c>
      <c r="AA544" s="337" t="s">
        <v>717</v>
      </c>
      <c r="AB544" s="337" t="s">
        <v>718</v>
      </c>
      <c r="AC544" s="337" t="s">
        <v>14424</v>
      </c>
    </row>
    <row r="545" spans="1:29" ht="15.8" x14ac:dyDescent="0.25">
      <c r="A545" s="337" t="s">
        <v>1723</v>
      </c>
      <c r="B545" s="337" t="s">
        <v>12493</v>
      </c>
      <c r="C545" s="337" t="s">
        <v>1725</v>
      </c>
      <c r="D545" s="337" t="s">
        <v>13527</v>
      </c>
      <c r="E545" s="337" t="s">
        <v>9310</v>
      </c>
      <c r="F545" s="338">
        <v>44654</v>
      </c>
      <c r="G545" s="337" t="s">
        <v>12494</v>
      </c>
      <c r="H545" s="338">
        <v>44669</v>
      </c>
      <c r="I545" s="337" t="s">
        <v>19695</v>
      </c>
      <c r="J545" s="337" t="s">
        <v>36</v>
      </c>
      <c r="K545" s="337" t="s">
        <v>19695</v>
      </c>
      <c r="L545" s="337" t="s">
        <v>19695</v>
      </c>
      <c r="M545" s="337" t="s">
        <v>19695</v>
      </c>
      <c r="N545" s="337" t="s">
        <v>19695</v>
      </c>
      <c r="O545" s="337" t="s">
        <v>19695</v>
      </c>
      <c r="P545" s="337" t="s">
        <v>19695</v>
      </c>
      <c r="Q545" s="337" t="s">
        <v>19695</v>
      </c>
      <c r="R545" s="337" t="s">
        <v>52</v>
      </c>
      <c r="S545" s="337" t="s">
        <v>85</v>
      </c>
      <c r="T545" s="337" t="s">
        <v>2043</v>
      </c>
      <c r="U545" s="337" t="s">
        <v>3184</v>
      </c>
      <c r="V545" s="337">
        <v>10</v>
      </c>
      <c r="W545" s="337" t="s">
        <v>19695</v>
      </c>
      <c r="X545" s="337" t="s">
        <v>19695</v>
      </c>
      <c r="Y545" s="337" t="s">
        <v>19695</v>
      </c>
      <c r="Z545" s="337" t="s">
        <v>1728</v>
      </c>
      <c r="AA545" s="337" t="s">
        <v>735</v>
      </c>
      <c r="AB545" s="337" t="s">
        <v>718</v>
      </c>
      <c r="AC545" s="337" t="s">
        <v>14464</v>
      </c>
    </row>
    <row r="546" spans="1:29" ht="15.8" x14ac:dyDescent="0.25">
      <c r="A546" s="337" t="s">
        <v>1723</v>
      </c>
      <c r="B546" s="337" t="s">
        <v>12934</v>
      </c>
      <c r="C546" s="337" t="s">
        <v>1725</v>
      </c>
      <c r="D546" s="337" t="s">
        <v>1726</v>
      </c>
      <c r="E546" s="337" t="s">
        <v>12935</v>
      </c>
      <c r="F546" s="338">
        <v>44623</v>
      </c>
      <c r="G546" s="337" t="s">
        <v>12136</v>
      </c>
      <c r="H546" s="338">
        <v>44666</v>
      </c>
      <c r="I546" s="337" t="s">
        <v>19695</v>
      </c>
      <c r="J546" s="337" t="s">
        <v>16</v>
      </c>
      <c r="K546" s="337" t="s">
        <v>19695</v>
      </c>
      <c r="L546" s="337" t="s">
        <v>19695</v>
      </c>
      <c r="M546" s="337" t="s">
        <v>19695</v>
      </c>
      <c r="N546" s="337" t="s">
        <v>19695</v>
      </c>
      <c r="O546" s="337" t="s">
        <v>19695</v>
      </c>
      <c r="P546" s="337" t="s">
        <v>19695</v>
      </c>
      <c r="Q546" s="337" t="s">
        <v>19695</v>
      </c>
      <c r="R546" s="337" t="s">
        <v>18</v>
      </c>
      <c r="S546" s="337" t="s">
        <v>1050</v>
      </c>
      <c r="T546" s="337" t="s">
        <v>143</v>
      </c>
      <c r="U546" s="337" t="s">
        <v>1186</v>
      </c>
      <c r="V546" s="337">
        <v>12</v>
      </c>
      <c r="W546" s="337" t="s">
        <v>19695</v>
      </c>
      <c r="X546" s="337" t="s">
        <v>19695</v>
      </c>
      <c r="Y546" s="337" t="s">
        <v>19695</v>
      </c>
      <c r="Z546" s="337" t="s">
        <v>1728</v>
      </c>
      <c r="AA546" s="337" t="s">
        <v>735</v>
      </c>
      <c r="AB546" s="337" t="s">
        <v>718</v>
      </c>
      <c r="AC546" s="337" t="s">
        <v>14433</v>
      </c>
    </row>
    <row r="547" spans="1:29" ht="15.8" x14ac:dyDescent="0.25">
      <c r="A547" s="337" t="s">
        <v>1723</v>
      </c>
      <c r="B547" s="337" t="s">
        <v>12971</v>
      </c>
      <c r="C547" s="337" t="s">
        <v>1821</v>
      </c>
      <c r="D547" s="337" t="s">
        <v>449</v>
      </c>
      <c r="E547" s="337" t="s">
        <v>12935</v>
      </c>
      <c r="F547" s="338">
        <v>44623</v>
      </c>
      <c r="G547" s="337" t="s">
        <v>12136</v>
      </c>
      <c r="H547" s="338">
        <v>44666</v>
      </c>
      <c r="I547" s="337" t="s">
        <v>19695</v>
      </c>
      <c r="J547" s="337" t="s">
        <v>16</v>
      </c>
      <c r="K547" s="337" t="s">
        <v>19695</v>
      </c>
      <c r="L547" s="337" t="s">
        <v>19695</v>
      </c>
      <c r="M547" s="337" t="s">
        <v>19695</v>
      </c>
      <c r="N547" s="337" t="s">
        <v>19695</v>
      </c>
      <c r="O547" s="337" t="s">
        <v>19695</v>
      </c>
      <c r="P547" s="337" t="s">
        <v>19695</v>
      </c>
      <c r="Q547" s="337" t="s">
        <v>19695</v>
      </c>
      <c r="R547" s="337" t="s">
        <v>18</v>
      </c>
      <c r="S547" s="337" t="s">
        <v>78</v>
      </c>
      <c r="T547" s="337" t="s">
        <v>12972</v>
      </c>
      <c r="U547" s="337" t="s">
        <v>12973</v>
      </c>
      <c r="V547" s="337">
        <v>6</v>
      </c>
      <c r="W547" s="337" t="s">
        <v>19695</v>
      </c>
      <c r="X547" s="337" t="s">
        <v>19695</v>
      </c>
      <c r="Y547" s="337" t="s">
        <v>19695</v>
      </c>
      <c r="Z547" s="337" t="s">
        <v>1728</v>
      </c>
      <c r="AA547" s="337" t="s">
        <v>735</v>
      </c>
      <c r="AB547" s="337" t="s">
        <v>718</v>
      </c>
      <c r="AC547" s="337" t="s">
        <v>14499</v>
      </c>
    </row>
    <row r="548" spans="1:29" ht="15.8" x14ac:dyDescent="0.25">
      <c r="A548" s="337" t="s">
        <v>1723</v>
      </c>
      <c r="B548" s="337" t="s">
        <v>10554</v>
      </c>
      <c r="C548" s="337" t="s">
        <v>1821</v>
      </c>
      <c r="D548" s="337" t="s">
        <v>449</v>
      </c>
      <c r="E548" s="337" t="s">
        <v>10555</v>
      </c>
      <c r="F548" s="338">
        <v>44629</v>
      </c>
      <c r="G548" s="337" t="s">
        <v>10556</v>
      </c>
      <c r="H548" s="338">
        <v>44665</v>
      </c>
      <c r="I548" s="337" t="s">
        <v>19695</v>
      </c>
      <c r="J548" s="337" t="s">
        <v>36</v>
      </c>
      <c r="K548" s="337" t="s">
        <v>19695</v>
      </c>
      <c r="L548" s="337" t="s">
        <v>19695</v>
      </c>
      <c r="M548" s="337" t="s">
        <v>19695</v>
      </c>
      <c r="N548" s="337" t="s">
        <v>19695</v>
      </c>
      <c r="O548" s="337" t="s">
        <v>19695</v>
      </c>
      <c r="P548" s="337" t="s">
        <v>19695</v>
      </c>
      <c r="Q548" s="337" t="s">
        <v>19695</v>
      </c>
      <c r="R548" s="337" t="s">
        <v>98</v>
      </c>
      <c r="S548" s="337" t="s">
        <v>124</v>
      </c>
      <c r="T548" s="337" t="s">
        <v>10557</v>
      </c>
      <c r="U548" s="337" t="s">
        <v>10558</v>
      </c>
      <c r="V548" s="337">
        <v>8</v>
      </c>
      <c r="W548" s="337" t="s">
        <v>19695</v>
      </c>
      <c r="X548" s="337" t="s">
        <v>19695</v>
      </c>
      <c r="Y548" s="337" t="s">
        <v>19695</v>
      </c>
      <c r="Z548" s="337" t="s">
        <v>1728</v>
      </c>
      <c r="AA548" s="337" t="s">
        <v>717</v>
      </c>
      <c r="AB548" s="337" t="s">
        <v>718</v>
      </c>
      <c r="AC548" s="337" t="s">
        <v>14418</v>
      </c>
    </row>
    <row r="549" spans="1:29" ht="15.8" x14ac:dyDescent="0.25">
      <c r="A549" s="337" t="s">
        <v>1723</v>
      </c>
      <c r="B549" s="337" t="s">
        <v>12506</v>
      </c>
      <c r="C549" s="337" t="s">
        <v>1821</v>
      </c>
      <c r="D549" s="337" t="s">
        <v>449</v>
      </c>
      <c r="E549" s="337" t="s">
        <v>9346</v>
      </c>
      <c r="F549" s="338">
        <v>44652</v>
      </c>
      <c r="G549" s="337" t="s">
        <v>10556</v>
      </c>
      <c r="H549" s="338">
        <v>44665</v>
      </c>
      <c r="I549" s="337" t="s">
        <v>19695</v>
      </c>
      <c r="J549" s="337" t="s">
        <v>36</v>
      </c>
      <c r="K549" s="337" t="s">
        <v>19695</v>
      </c>
      <c r="L549" s="337" t="s">
        <v>19695</v>
      </c>
      <c r="M549" s="337" t="s">
        <v>19695</v>
      </c>
      <c r="N549" s="337" t="s">
        <v>19695</v>
      </c>
      <c r="O549" s="337" t="s">
        <v>19695</v>
      </c>
      <c r="P549" s="337" t="s">
        <v>19695</v>
      </c>
      <c r="Q549" s="337" t="s">
        <v>19695</v>
      </c>
      <c r="R549" s="337" t="s">
        <v>52</v>
      </c>
      <c r="S549" s="337" t="s">
        <v>69</v>
      </c>
      <c r="T549" s="337" t="s">
        <v>69</v>
      </c>
      <c r="U549" s="337" t="s">
        <v>12507</v>
      </c>
      <c r="V549" s="337">
        <v>10</v>
      </c>
      <c r="W549" s="337" t="s">
        <v>19695</v>
      </c>
      <c r="X549" s="337" t="s">
        <v>19695</v>
      </c>
      <c r="Y549" s="337" t="s">
        <v>19695</v>
      </c>
      <c r="Z549" s="337" t="s">
        <v>1728</v>
      </c>
      <c r="AA549" s="337" t="s">
        <v>717</v>
      </c>
      <c r="AB549" s="337" t="s">
        <v>718</v>
      </c>
      <c r="AC549" s="337" t="s">
        <v>14430</v>
      </c>
    </row>
    <row r="550" spans="1:29" ht="15.8" x14ac:dyDescent="0.25">
      <c r="A550" s="337" t="s">
        <v>1723</v>
      </c>
      <c r="B550" s="337" t="s">
        <v>12549</v>
      </c>
      <c r="C550" s="337" t="s">
        <v>1821</v>
      </c>
      <c r="D550" s="337" t="s">
        <v>449</v>
      </c>
      <c r="E550" s="337" t="s">
        <v>12550</v>
      </c>
      <c r="F550" s="338">
        <v>44647</v>
      </c>
      <c r="G550" s="337" t="s">
        <v>12551</v>
      </c>
      <c r="H550" s="338">
        <v>44664</v>
      </c>
      <c r="I550" s="337" t="s">
        <v>19695</v>
      </c>
      <c r="J550" s="337" t="s">
        <v>36</v>
      </c>
      <c r="K550" s="337" t="s">
        <v>19695</v>
      </c>
      <c r="L550" s="337" t="s">
        <v>19695</v>
      </c>
      <c r="M550" s="337" t="s">
        <v>19695</v>
      </c>
      <c r="N550" s="337" t="s">
        <v>19695</v>
      </c>
      <c r="O550" s="337" t="s">
        <v>19695</v>
      </c>
      <c r="P550" s="337" t="s">
        <v>19695</v>
      </c>
      <c r="Q550" s="337" t="s">
        <v>19695</v>
      </c>
      <c r="R550" s="337" t="s">
        <v>35</v>
      </c>
      <c r="S550" s="337" t="s">
        <v>77</v>
      </c>
      <c r="T550" s="337" t="s">
        <v>10262</v>
      </c>
      <c r="U550" s="337" t="s">
        <v>12552</v>
      </c>
      <c r="V550" s="337">
        <v>8</v>
      </c>
      <c r="W550" s="337" t="s">
        <v>19695</v>
      </c>
      <c r="X550" s="337" t="s">
        <v>19695</v>
      </c>
      <c r="Y550" s="337" t="s">
        <v>19695</v>
      </c>
      <c r="Z550" s="337" t="s">
        <v>1728</v>
      </c>
      <c r="AA550" s="337" t="s">
        <v>717</v>
      </c>
      <c r="AB550" s="337" t="s">
        <v>718</v>
      </c>
      <c r="AC550" s="337" t="s">
        <v>14420</v>
      </c>
    </row>
    <row r="551" spans="1:29" ht="15.8" x14ac:dyDescent="0.25">
      <c r="A551" s="337" t="s">
        <v>1723</v>
      </c>
      <c r="B551" s="337" t="s">
        <v>12499</v>
      </c>
      <c r="C551" s="337" t="s">
        <v>1725</v>
      </c>
      <c r="D551" s="337" t="s">
        <v>1730</v>
      </c>
      <c r="E551" s="337" t="s">
        <v>12500</v>
      </c>
      <c r="F551" s="338">
        <v>44572</v>
      </c>
      <c r="G551" s="337" t="s">
        <v>12501</v>
      </c>
      <c r="H551" s="338">
        <v>44663</v>
      </c>
      <c r="I551" s="337" t="s">
        <v>19695</v>
      </c>
      <c r="J551" s="337" t="s">
        <v>36</v>
      </c>
      <c r="K551" s="337" t="s">
        <v>19695</v>
      </c>
      <c r="L551" s="337" t="s">
        <v>19695</v>
      </c>
      <c r="M551" s="337" t="s">
        <v>19695</v>
      </c>
      <c r="N551" s="337" t="s">
        <v>19695</v>
      </c>
      <c r="O551" s="337" t="s">
        <v>19695</v>
      </c>
      <c r="P551" s="337" t="s">
        <v>19695</v>
      </c>
      <c r="Q551" s="337" t="s">
        <v>19695</v>
      </c>
      <c r="R551" s="337" t="s">
        <v>1220</v>
      </c>
      <c r="S551" s="337" t="s">
        <v>108</v>
      </c>
      <c r="T551" s="337" t="s">
        <v>108</v>
      </c>
      <c r="U551" s="337" t="s">
        <v>12502</v>
      </c>
      <c r="V551" s="337">
        <v>8</v>
      </c>
      <c r="W551" s="337" t="s">
        <v>19695</v>
      </c>
      <c r="X551" s="337" t="s">
        <v>19695</v>
      </c>
      <c r="Y551" s="337" t="s">
        <v>19695</v>
      </c>
      <c r="Z551" s="337" t="s">
        <v>1728</v>
      </c>
      <c r="AA551" s="337" t="s">
        <v>735</v>
      </c>
      <c r="AB551" s="337" t="s">
        <v>718</v>
      </c>
      <c r="AC551" s="337" t="s">
        <v>14423</v>
      </c>
    </row>
    <row r="552" spans="1:29" ht="15.8" x14ac:dyDescent="0.25">
      <c r="A552" s="337" t="s">
        <v>1723</v>
      </c>
      <c r="B552" s="337" t="s">
        <v>12874</v>
      </c>
      <c r="C552" s="337" t="s">
        <v>1725</v>
      </c>
      <c r="D552" s="337" t="s">
        <v>13527</v>
      </c>
      <c r="E552" s="337" t="s">
        <v>1832</v>
      </c>
      <c r="F552" s="338">
        <v>44603</v>
      </c>
      <c r="G552" s="337" t="s">
        <v>9573</v>
      </c>
      <c r="H552" s="338">
        <v>44662</v>
      </c>
      <c r="I552" s="337" t="s">
        <v>19695</v>
      </c>
      <c r="J552" s="337" t="s">
        <v>16</v>
      </c>
      <c r="K552" s="337" t="s">
        <v>19695</v>
      </c>
      <c r="L552" s="337" t="s">
        <v>19695</v>
      </c>
      <c r="M552" s="337" t="s">
        <v>19695</v>
      </c>
      <c r="N552" s="337" t="s">
        <v>19695</v>
      </c>
      <c r="O552" s="337" t="s">
        <v>19695</v>
      </c>
      <c r="P552" s="337" t="s">
        <v>19695</v>
      </c>
      <c r="Q552" s="337" t="s">
        <v>19695</v>
      </c>
      <c r="R552" s="337" t="s">
        <v>98</v>
      </c>
      <c r="S552" s="337" t="s">
        <v>124</v>
      </c>
      <c r="T552" s="337" t="s">
        <v>7433</v>
      </c>
      <c r="U552" s="337" t="s">
        <v>5610</v>
      </c>
      <c r="V552" s="337">
        <v>8</v>
      </c>
      <c r="W552" s="337" t="s">
        <v>19695</v>
      </c>
      <c r="X552" s="337" t="s">
        <v>19695</v>
      </c>
      <c r="Y552" s="337" t="s">
        <v>19695</v>
      </c>
      <c r="Z552" s="337" t="s">
        <v>1728</v>
      </c>
      <c r="AA552" s="337" t="s">
        <v>717</v>
      </c>
      <c r="AB552" s="337" t="s">
        <v>718</v>
      </c>
      <c r="AC552" s="337" t="s">
        <v>14417</v>
      </c>
    </row>
    <row r="553" spans="1:29" ht="15.8" x14ac:dyDescent="0.25">
      <c r="A553" s="337" t="s">
        <v>1723</v>
      </c>
      <c r="B553" s="337" t="s">
        <v>11749</v>
      </c>
      <c r="C553" s="337" t="s">
        <v>1821</v>
      </c>
      <c r="D553" s="337" t="s">
        <v>449</v>
      </c>
      <c r="E553" s="337" t="s">
        <v>11750</v>
      </c>
      <c r="F553" s="338">
        <v>44630</v>
      </c>
      <c r="G553" s="337" t="s">
        <v>11751</v>
      </c>
      <c r="H553" s="338">
        <v>44660</v>
      </c>
      <c r="I553" s="337" t="s">
        <v>19695</v>
      </c>
      <c r="J553" s="337" t="s">
        <v>36</v>
      </c>
      <c r="K553" s="337" t="s">
        <v>19695</v>
      </c>
      <c r="L553" s="337" t="s">
        <v>19695</v>
      </c>
      <c r="M553" s="337" t="s">
        <v>19695</v>
      </c>
      <c r="N553" s="337" t="s">
        <v>19695</v>
      </c>
      <c r="O553" s="337" t="s">
        <v>19695</v>
      </c>
      <c r="P553" s="337" t="s">
        <v>19695</v>
      </c>
      <c r="Q553" s="337" t="s">
        <v>19695</v>
      </c>
      <c r="R553" s="337" t="s">
        <v>71</v>
      </c>
      <c r="S553" s="337" t="s">
        <v>71</v>
      </c>
      <c r="T553" s="337" t="s">
        <v>71</v>
      </c>
      <c r="U553" s="337" t="s">
        <v>11752</v>
      </c>
      <c r="V553" s="337">
        <v>6</v>
      </c>
      <c r="W553" s="337" t="s">
        <v>19695</v>
      </c>
      <c r="X553" s="337" t="s">
        <v>19695</v>
      </c>
      <c r="Y553" s="337" t="s">
        <v>19695</v>
      </c>
      <c r="Z553" s="337" t="s">
        <v>1728</v>
      </c>
      <c r="AA553" s="337" t="s">
        <v>735</v>
      </c>
      <c r="AB553" s="337" t="s">
        <v>718</v>
      </c>
      <c r="AC553" s="337" t="s">
        <v>14421</v>
      </c>
    </row>
    <row r="554" spans="1:29" ht="15.8" x14ac:dyDescent="0.25">
      <c r="A554" s="337" t="s">
        <v>1723</v>
      </c>
      <c r="B554" s="337" t="s">
        <v>12154</v>
      </c>
      <c r="C554" s="337" t="s">
        <v>1821</v>
      </c>
      <c r="D554" s="337" t="s">
        <v>449</v>
      </c>
      <c r="E554" s="337" t="s">
        <v>9132</v>
      </c>
      <c r="F554" s="338">
        <v>44545</v>
      </c>
      <c r="G554" s="337" t="s">
        <v>12155</v>
      </c>
      <c r="H554" s="338">
        <v>44656</v>
      </c>
      <c r="I554" s="337" t="s">
        <v>19695</v>
      </c>
      <c r="J554" s="337" t="s">
        <v>16</v>
      </c>
      <c r="K554" s="337" t="s">
        <v>19695</v>
      </c>
      <c r="L554" s="337" t="s">
        <v>19695</v>
      </c>
      <c r="M554" s="337" t="s">
        <v>19695</v>
      </c>
      <c r="N554" s="337" t="s">
        <v>19695</v>
      </c>
      <c r="O554" s="337" t="s">
        <v>19695</v>
      </c>
      <c r="P554" s="337" t="s">
        <v>19695</v>
      </c>
      <c r="Q554" s="337" t="s">
        <v>19695</v>
      </c>
      <c r="R554" s="337" t="s">
        <v>75</v>
      </c>
      <c r="S554" s="337" t="s">
        <v>417</v>
      </c>
      <c r="T554" s="337" t="s">
        <v>1154</v>
      </c>
      <c r="U554" s="337" t="s">
        <v>11629</v>
      </c>
      <c r="V554" s="337">
        <v>6</v>
      </c>
      <c r="W554" s="337" t="s">
        <v>19695</v>
      </c>
      <c r="X554" s="337" t="s">
        <v>19695</v>
      </c>
      <c r="Y554" s="337" t="s">
        <v>19695</v>
      </c>
      <c r="Z554" s="337" t="s">
        <v>1753</v>
      </c>
      <c r="AA554" s="337" t="s">
        <v>717</v>
      </c>
      <c r="AB554" s="337" t="s">
        <v>718</v>
      </c>
      <c r="AC554" s="337" t="s">
        <v>14452</v>
      </c>
    </row>
    <row r="555" spans="1:29" ht="15.8" x14ac:dyDescent="0.25">
      <c r="A555" s="337" t="s">
        <v>1723</v>
      </c>
      <c r="B555" s="337" t="s">
        <v>12156</v>
      </c>
      <c r="C555" s="337" t="s">
        <v>1821</v>
      </c>
      <c r="D555" s="337" t="s">
        <v>449</v>
      </c>
      <c r="E555" s="337" t="s">
        <v>12157</v>
      </c>
      <c r="F555" s="338">
        <v>44553</v>
      </c>
      <c r="G555" s="337" t="s">
        <v>12155</v>
      </c>
      <c r="H555" s="338">
        <v>44656</v>
      </c>
      <c r="I555" s="337" t="s">
        <v>19695</v>
      </c>
      <c r="J555" s="337" t="s">
        <v>36</v>
      </c>
      <c r="K555" s="337" t="s">
        <v>19695</v>
      </c>
      <c r="L555" s="337" t="s">
        <v>19695</v>
      </c>
      <c r="M555" s="337" t="s">
        <v>19695</v>
      </c>
      <c r="N555" s="337" t="s">
        <v>19695</v>
      </c>
      <c r="O555" s="337" t="s">
        <v>19695</v>
      </c>
      <c r="P555" s="337" t="s">
        <v>19695</v>
      </c>
      <c r="Q555" s="337" t="s">
        <v>19695</v>
      </c>
      <c r="R555" s="337" t="s">
        <v>75</v>
      </c>
      <c r="S555" s="337" t="s">
        <v>417</v>
      </c>
      <c r="T555" s="337" t="s">
        <v>1140</v>
      </c>
      <c r="U555" s="337" t="s">
        <v>12158</v>
      </c>
      <c r="V555" s="337">
        <v>6</v>
      </c>
      <c r="W555" s="337" t="s">
        <v>19695</v>
      </c>
      <c r="X555" s="337" t="s">
        <v>19695</v>
      </c>
      <c r="Y555" s="337" t="s">
        <v>19695</v>
      </c>
      <c r="Z555" s="337" t="s">
        <v>1753</v>
      </c>
      <c r="AA555" s="337" t="s">
        <v>717</v>
      </c>
      <c r="AB555" s="337" t="s">
        <v>718</v>
      </c>
      <c r="AC555" s="337" t="s">
        <v>14452</v>
      </c>
    </row>
    <row r="556" spans="1:29" ht="15.8" x14ac:dyDescent="0.25">
      <c r="A556" s="337" t="s">
        <v>1723</v>
      </c>
      <c r="B556" s="337" t="s">
        <v>12159</v>
      </c>
      <c r="C556" s="337" t="s">
        <v>1821</v>
      </c>
      <c r="D556" s="337" t="s">
        <v>449</v>
      </c>
      <c r="E556" s="337" t="s">
        <v>12160</v>
      </c>
      <c r="F556" s="338">
        <v>44567</v>
      </c>
      <c r="G556" s="337" t="s">
        <v>12155</v>
      </c>
      <c r="H556" s="338">
        <v>44656</v>
      </c>
      <c r="I556" s="337" t="s">
        <v>19695</v>
      </c>
      <c r="J556" s="337" t="s">
        <v>36</v>
      </c>
      <c r="K556" s="337" t="s">
        <v>19695</v>
      </c>
      <c r="L556" s="337" t="s">
        <v>19695</v>
      </c>
      <c r="M556" s="337" t="s">
        <v>19695</v>
      </c>
      <c r="N556" s="337" t="s">
        <v>19695</v>
      </c>
      <c r="O556" s="337" t="s">
        <v>19695</v>
      </c>
      <c r="P556" s="337" t="s">
        <v>19695</v>
      </c>
      <c r="Q556" s="337" t="s">
        <v>19695</v>
      </c>
      <c r="R556" s="337" t="s">
        <v>75</v>
      </c>
      <c r="S556" s="337" t="s">
        <v>75</v>
      </c>
      <c r="T556" s="337" t="s">
        <v>8288</v>
      </c>
      <c r="U556" s="337" t="s">
        <v>12161</v>
      </c>
      <c r="V556" s="337">
        <v>10</v>
      </c>
      <c r="W556" s="337" t="s">
        <v>19695</v>
      </c>
      <c r="X556" s="337" t="s">
        <v>19695</v>
      </c>
      <c r="Y556" s="337" t="s">
        <v>19695</v>
      </c>
      <c r="Z556" s="337" t="s">
        <v>1753</v>
      </c>
      <c r="AA556" s="337" t="s">
        <v>717</v>
      </c>
      <c r="AB556" s="337" t="s">
        <v>718</v>
      </c>
      <c r="AC556" s="337" t="s">
        <v>14452</v>
      </c>
    </row>
    <row r="557" spans="1:29" ht="15.8" x14ac:dyDescent="0.25">
      <c r="A557" s="337" t="s">
        <v>1723</v>
      </c>
      <c r="B557" s="337" t="s">
        <v>10618</v>
      </c>
      <c r="C557" s="337" t="s">
        <v>1725</v>
      </c>
      <c r="D557" s="337" t="s">
        <v>1730</v>
      </c>
      <c r="E557" s="337" t="s">
        <v>10619</v>
      </c>
      <c r="F557" s="338">
        <v>44634</v>
      </c>
      <c r="G557" s="337" t="s">
        <v>10617</v>
      </c>
      <c r="H557" s="338">
        <v>44655</v>
      </c>
      <c r="I557" s="337" t="s">
        <v>19695</v>
      </c>
      <c r="J557" s="337" t="s">
        <v>36</v>
      </c>
      <c r="K557" s="337" t="s">
        <v>19695</v>
      </c>
      <c r="L557" s="337" t="s">
        <v>19695</v>
      </c>
      <c r="M557" s="337" t="s">
        <v>19695</v>
      </c>
      <c r="N557" s="337" t="s">
        <v>19695</v>
      </c>
      <c r="O557" s="337" t="s">
        <v>19695</v>
      </c>
      <c r="P557" s="337" t="s">
        <v>19695</v>
      </c>
      <c r="Q557" s="337" t="s">
        <v>19695</v>
      </c>
      <c r="R557" s="337" t="s">
        <v>15</v>
      </c>
      <c r="S557" s="337" t="s">
        <v>1203</v>
      </c>
      <c r="T557" s="337" t="s">
        <v>2690</v>
      </c>
      <c r="U557" s="337" t="s">
        <v>716</v>
      </c>
      <c r="V557" s="337">
        <v>8</v>
      </c>
      <c r="W557" s="337" t="s">
        <v>19695</v>
      </c>
      <c r="X557" s="337" t="s">
        <v>19695</v>
      </c>
      <c r="Y557" s="337" t="s">
        <v>19695</v>
      </c>
      <c r="Z557" s="337" t="s">
        <v>1753</v>
      </c>
      <c r="AA557" s="337" t="s">
        <v>717</v>
      </c>
      <c r="AB557" s="337" t="s">
        <v>718</v>
      </c>
      <c r="AC557" s="337" t="s">
        <v>15606</v>
      </c>
    </row>
    <row r="558" spans="1:29" ht="15.8" x14ac:dyDescent="0.25">
      <c r="A558" s="337" t="s">
        <v>1723</v>
      </c>
      <c r="B558" s="337" t="s">
        <v>10615</v>
      </c>
      <c r="C558" s="337" t="s">
        <v>1821</v>
      </c>
      <c r="D558" s="337" t="s">
        <v>449</v>
      </c>
      <c r="E558" s="337" t="s">
        <v>10616</v>
      </c>
      <c r="F558" s="338">
        <v>44628</v>
      </c>
      <c r="G558" s="337" t="s">
        <v>10617</v>
      </c>
      <c r="H558" s="338">
        <v>44655</v>
      </c>
      <c r="I558" s="337" t="s">
        <v>19695</v>
      </c>
      <c r="J558" s="337" t="s">
        <v>36</v>
      </c>
      <c r="K558" s="337" t="s">
        <v>19695</v>
      </c>
      <c r="L558" s="337" t="s">
        <v>19695</v>
      </c>
      <c r="M558" s="337" t="s">
        <v>19695</v>
      </c>
      <c r="N558" s="337" t="s">
        <v>19695</v>
      </c>
      <c r="O558" s="337" t="s">
        <v>19695</v>
      </c>
      <c r="P558" s="337" t="s">
        <v>19695</v>
      </c>
      <c r="Q558" s="337" t="s">
        <v>19695</v>
      </c>
      <c r="R558" s="337" t="s">
        <v>15</v>
      </c>
      <c r="S558" s="337" t="s">
        <v>1203</v>
      </c>
      <c r="T558" s="337" t="s">
        <v>2690</v>
      </c>
      <c r="U558" s="337" t="s">
        <v>2690</v>
      </c>
      <c r="V558" s="337">
        <v>8</v>
      </c>
      <c r="W558" s="337" t="s">
        <v>19695</v>
      </c>
      <c r="X558" s="337" t="s">
        <v>19695</v>
      </c>
      <c r="Y558" s="337" t="s">
        <v>19695</v>
      </c>
      <c r="Z558" s="337" t="s">
        <v>1753</v>
      </c>
      <c r="AA558" s="337" t="s">
        <v>717</v>
      </c>
      <c r="AB558" s="337" t="s">
        <v>718</v>
      </c>
      <c r="AC558" s="337" t="s">
        <v>15606</v>
      </c>
    </row>
    <row r="559" spans="1:29" ht="15.8" x14ac:dyDescent="0.25">
      <c r="A559" s="337" t="s">
        <v>1723</v>
      </c>
      <c r="B559" s="337" t="s">
        <v>12198</v>
      </c>
      <c r="C559" s="337" t="s">
        <v>1725</v>
      </c>
      <c r="D559" s="337" t="s">
        <v>13527</v>
      </c>
      <c r="E559" s="337" t="s">
        <v>12199</v>
      </c>
      <c r="F559" s="338">
        <v>44640</v>
      </c>
      <c r="G559" s="337" t="s">
        <v>12200</v>
      </c>
      <c r="H559" s="338">
        <v>44653</v>
      </c>
      <c r="I559" s="337" t="s">
        <v>19695</v>
      </c>
      <c r="J559" s="337" t="s">
        <v>36</v>
      </c>
      <c r="K559" s="337" t="s">
        <v>19695</v>
      </c>
      <c r="L559" s="337" t="s">
        <v>19695</v>
      </c>
      <c r="M559" s="337" t="s">
        <v>19695</v>
      </c>
      <c r="N559" s="337" t="s">
        <v>19695</v>
      </c>
      <c r="O559" s="337" t="s">
        <v>19695</v>
      </c>
      <c r="P559" s="337" t="s">
        <v>19695</v>
      </c>
      <c r="Q559" s="337" t="s">
        <v>19695</v>
      </c>
      <c r="R559" s="337" t="s">
        <v>15</v>
      </c>
      <c r="S559" s="337" t="s">
        <v>3715</v>
      </c>
      <c r="T559" s="337" t="s">
        <v>12201</v>
      </c>
      <c r="U559" s="337" t="s">
        <v>5517</v>
      </c>
      <c r="V559" s="337">
        <v>8</v>
      </c>
      <c r="W559" s="337" t="s">
        <v>19695</v>
      </c>
      <c r="X559" s="337" t="s">
        <v>19695</v>
      </c>
      <c r="Y559" s="337" t="s">
        <v>19695</v>
      </c>
      <c r="Z559" s="337" t="s">
        <v>1728</v>
      </c>
      <c r="AA559" s="337" t="s">
        <v>717</v>
      </c>
      <c r="AB559" s="337" t="s">
        <v>718</v>
      </c>
      <c r="AC559" s="337" t="s">
        <v>14439</v>
      </c>
    </row>
    <row r="560" spans="1:29" ht="15.8" x14ac:dyDescent="0.25">
      <c r="A560" s="337" t="s">
        <v>1723</v>
      </c>
      <c r="B560" s="337" t="s">
        <v>12228</v>
      </c>
      <c r="C560" s="337" t="s">
        <v>1821</v>
      </c>
      <c r="D560" s="337" t="s">
        <v>449</v>
      </c>
      <c r="E560" s="337" t="s">
        <v>11750</v>
      </c>
      <c r="F560" s="338">
        <v>44630</v>
      </c>
      <c r="G560" s="337" t="s">
        <v>9346</v>
      </c>
      <c r="H560" s="338">
        <v>44652</v>
      </c>
      <c r="I560" s="337" t="s">
        <v>19695</v>
      </c>
      <c r="J560" s="337" t="s">
        <v>16</v>
      </c>
      <c r="K560" s="337" t="s">
        <v>19695</v>
      </c>
      <c r="L560" s="337" t="s">
        <v>19695</v>
      </c>
      <c r="M560" s="337" t="s">
        <v>19695</v>
      </c>
      <c r="N560" s="337" t="s">
        <v>19695</v>
      </c>
      <c r="O560" s="337" t="s">
        <v>19695</v>
      </c>
      <c r="P560" s="337" t="s">
        <v>19695</v>
      </c>
      <c r="Q560" s="337" t="s">
        <v>19695</v>
      </c>
      <c r="R560" s="337" t="s">
        <v>134</v>
      </c>
      <c r="S560" s="337" t="s">
        <v>782</v>
      </c>
      <c r="T560" s="337" t="s">
        <v>135</v>
      </c>
      <c r="U560" s="337" t="s">
        <v>3522</v>
      </c>
      <c r="V560" s="337">
        <v>10</v>
      </c>
      <c r="W560" s="337" t="s">
        <v>19695</v>
      </c>
      <c r="X560" s="337" t="s">
        <v>19695</v>
      </c>
      <c r="Y560" s="337" t="s">
        <v>19695</v>
      </c>
      <c r="Z560" s="337" t="s">
        <v>1728</v>
      </c>
      <c r="AA560" s="337" t="s">
        <v>717</v>
      </c>
      <c r="AB560" s="337" t="s">
        <v>718</v>
      </c>
      <c r="AC560" s="337" t="s">
        <v>14421</v>
      </c>
    </row>
    <row r="561" spans="1:29" ht="15.8" x14ac:dyDescent="0.25">
      <c r="A561" s="337" t="s">
        <v>1723</v>
      </c>
      <c r="B561" s="337" t="s">
        <v>9344</v>
      </c>
      <c r="C561" s="337" t="s">
        <v>1821</v>
      </c>
      <c r="D561" s="337" t="s">
        <v>449</v>
      </c>
      <c r="E561" s="337" t="s">
        <v>9345</v>
      </c>
      <c r="F561" s="338">
        <v>44562</v>
      </c>
      <c r="G561" s="337" t="s">
        <v>9346</v>
      </c>
      <c r="H561" s="338">
        <v>44652</v>
      </c>
      <c r="I561" s="337" t="s">
        <v>19695</v>
      </c>
      <c r="J561" s="337" t="s">
        <v>16</v>
      </c>
      <c r="K561" s="337" t="s">
        <v>19695</v>
      </c>
      <c r="L561" s="337" t="s">
        <v>19695</v>
      </c>
      <c r="M561" s="337" t="s">
        <v>19695</v>
      </c>
      <c r="N561" s="337" t="s">
        <v>19695</v>
      </c>
      <c r="O561" s="337" t="s">
        <v>19695</v>
      </c>
      <c r="P561" s="337" t="s">
        <v>19695</v>
      </c>
      <c r="Q561" s="337" t="s">
        <v>19695</v>
      </c>
      <c r="R561" s="337" t="s">
        <v>81</v>
      </c>
      <c r="S561" s="337" t="s">
        <v>1583</v>
      </c>
      <c r="T561" s="337" t="s">
        <v>9347</v>
      </c>
      <c r="U561" s="337" t="s">
        <v>9348</v>
      </c>
      <c r="V561" s="337">
        <v>6</v>
      </c>
      <c r="W561" s="337" t="s">
        <v>19695</v>
      </c>
      <c r="X561" s="337" t="s">
        <v>19695</v>
      </c>
      <c r="Y561" s="337" t="s">
        <v>19695</v>
      </c>
      <c r="Z561" s="337" t="s">
        <v>1728</v>
      </c>
      <c r="AA561" s="337" t="s">
        <v>717</v>
      </c>
      <c r="AB561" s="337" t="s">
        <v>718</v>
      </c>
      <c r="AC561" s="337" t="s">
        <v>14424</v>
      </c>
    </row>
    <row r="562" spans="1:29" ht="15.8" x14ac:dyDescent="0.25">
      <c r="A562" s="337" t="s">
        <v>1723</v>
      </c>
      <c r="B562" s="337" t="s">
        <v>12653</v>
      </c>
      <c r="C562" s="337" t="s">
        <v>1821</v>
      </c>
      <c r="D562" s="337" t="s">
        <v>449</v>
      </c>
      <c r="E562" s="337" t="s">
        <v>12174</v>
      </c>
      <c r="F562" s="338">
        <v>44625</v>
      </c>
      <c r="G562" s="337" t="s">
        <v>9346</v>
      </c>
      <c r="H562" s="338">
        <v>44652</v>
      </c>
      <c r="I562" s="337" t="s">
        <v>19695</v>
      </c>
      <c r="J562" s="337" t="s">
        <v>36</v>
      </c>
      <c r="K562" s="337" t="s">
        <v>19695</v>
      </c>
      <c r="L562" s="337" t="s">
        <v>19695</v>
      </c>
      <c r="M562" s="337" t="s">
        <v>19695</v>
      </c>
      <c r="N562" s="337" t="s">
        <v>19695</v>
      </c>
      <c r="O562" s="337" t="s">
        <v>19695</v>
      </c>
      <c r="P562" s="337" t="s">
        <v>19695</v>
      </c>
      <c r="Q562" s="337" t="s">
        <v>19695</v>
      </c>
      <c r="R562" s="337" t="s">
        <v>15</v>
      </c>
      <c r="S562" s="337" t="s">
        <v>1086</v>
      </c>
      <c r="T562" s="337" t="s">
        <v>1121</v>
      </c>
      <c r="U562" s="337" t="s">
        <v>12654</v>
      </c>
      <c r="V562" s="337">
        <v>6</v>
      </c>
      <c r="W562" s="337" t="s">
        <v>19695</v>
      </c>
      <c r="X562" s="337" t="s">
        <v>19695</v>
      </c>
      <c r="Y562" s="337" t="s">
        <v>19695</v>
      </c>
      <c r="Z562" s="337" t="s">
        <v>1728</v>
      </c>
      <c r="AA562" s="337" t="s">
        <v>717</v>
      </c>
      <c r="AB562" s="337" t="s">
        <v>718</v>
      </c>
      <c r="AC562" s="337" t="s">
        <v>14452</v>
      </c>
    </row>
    <row r="563" spans="1:29" ht="15.8" x14ac:dyDescent="0.25">
      <c r="A563" s="337" t="s">
        <v>1723</v>
      </c>
      <c r="B563" s="337" t="s">
        <v>12650</v>
      </c>
      <c r="C563" s="337" t="s">
        <v>1821</v>
      </c>
      <c r="D563" s="337" t="s">
        <v>449</v>
      </c>
      <c r="E563" s="337" t="s">
        <v>12651</v>
      </c>
      <c r="F563" s="338">
        <v>44617</v>
      </c>
      <c r="G563" s="337" t="s">
        <v>9346</v>
      </c>
      <c r="H563" s="338">
        <v>44652</v>
      </c>
      <c r="I563" s="337" t="s">
        <v>19695</v>
      </c>
      <c r="J563" s="337" t="s">
        <v>16</v>
      </c>
      <c r="K563" s="337" t="s">
        <v>19695</v>
      </c>
      <c r="L563" s="337" t="s">
        <v>19695</v>
      </c>
      <c r="M563" s="337" t="s">
        <v>19695</v>
      </c>
      <c r="N563" s="337" t="s">
        <v>19695</v>
      </c>
      <c r="O563" s="337" t="s">
        <v>19695</v>
      </c>
      <c r="P563" s="337" t="s">
        <v>19695</v>
      </c>
      <c r="Q563" s="337" t="s">
        <v>19695</v>
      </c>
      <c r="R563" s="337" t="s">
        <v>15</v>
      </c>
      <c r="S563" s="337" t="s">
        <v>1086</v>
      </c>
      <c r="T563" s="337" t="s">
        <v>1086</v>
      </c>
      <c r="U563" s="337" t="s">
        <v>12652</v>
      </c>
      <c r="V563" s="337">
        <v>6</v>
      </c>
      <c r="W563" s="337" t="s">
        <v>19695</v>
      </c>
      <c r="X563" s="337" t="s">
        <v>19695</v>
      </c>
      <c r="Y563" s="337" t="s">
        <v>19695</v>
      </c>
      <c r="Z563" s="337" t="s">
        <v>1728</v>
      </c>
      <c r="AA563" s="337" t="s">
        <v>717</v>
      </c>
      <c r="AB563" s="337" t="s">
        <v>718</v>
      </c>
      <c r="AC563" s="337" t="s">
        <v>14452</v>
      </c>
    </row>
    <row r="564" spans="1:29" ht="15.8" x14ac:dyDescent="0.25">
      <c r="A564" s="337" t="s">
        <v>1723</v>
      </c>
      <c r="B564" s="337" t="s">
        <v>12644</v>
      </c>
      <c r="C564" s="337" t="s">
        <v>1821</v>
      </c>
      <c r="D564" s="337" t="s">
        <v>449</v>
      </c>
      <c r="E564" s="337" t="s">
        <v>12645</v>
      </c>
      <c r="F564" s="338">
        <v>44618</v>
      </c>
      <c r="G564" s="337" t="s">
        <v>9346</v>
      </c>
      <c r="H564" s="338">
        <v>44652</v>
      </c>
      <c r="I564" s="337" t="s">
        <v>19695</v>
      </c>
      <c r="J564" s="337" t="s">
        <v>16</v>
      </c>
      <c r="K564" s="337" t="s">
        <v>19695</v>
      </c>
      <c r="L564" s="337" t="s">
        <v>19695</v>
      </c>
      <c r="M564" s="337" t="s">
        <v>19695</v>
      </c>
      <c r="N564" s="337" t="s">
        <v>19695</v>
      </c>
      <c r="O564" s="337" t="s">
        <v>19695</v>
      </c>
      <c r="P564" s="337" t="s">
        <v>19695</v>
      </c>
      <c r="Q564" s="337" t="s">
        <v>19695</v>
      </c>
      <c r="R564" s="337" t="s">
        <v>15</v>
      </c>
      <c r="S564" s="337" t="s">
        <v>1086</v>
      </c>
      <c r="T564" s="337" t="s">
        <v>1110</v>
      </c>
      <c r="U564" s="337" t="s">
        <v>12646</v>
      </c>
      <c r="V564" s="337">
        <v>6</v>
      </c>
      <c r="W564" s="337" t="s">
        <v>19695</v>
      </c>
      <c r="X564" s="337" t="s">
        <v>19695</v>
      </c>
      <c r="Y564" s="337" t="s">
        <v>19695</v>
      </c>
      <c r="Z564" s="337" t="s">
        <v>1728</v>
      </c>
      <c r="AA564" s="337" t="s">
        <v>717</v>
      </c>
      <c r="AB564" s="337" t="s">
        <v>718</v>
      </c>
      <c r="AC564" s="337" t="s">
        <v>14452</v>
      </c>
    </row>
    <row r="565" spans="1:29" ht="15.8" x14ac:dyDescent="0.25">
      <c r="A565" s="337" t="s">
        <v>1723</v>
      </c>
      <c r="B565" s="337" t="s">
        <v>12173</v>
      </c>
      <c r="C565" s="337" t="s">
        <v>1821</v>
      </c>
      <c r="D565" s="337" t="s">
        <v>449</v>
      </c>
      <c r="E565" s="337" t="s">
        <v>12174</v>
      </c>
      <c r="F565" s="338">
        <v>44625</v>
      </c>
      <c r="G565" s="337" t="s">
        <v>9346</v>
      </c>
      <c r="H565" s="338">
        <v>44652</v>
      </c>
      <c r="I565" s="337" t="s">
        <v>19695</v>
      </c>
      <c r="J565" s="337" t="s">
        <v>36</v>
      </c>
      <c r="K565" s="337" t="s">
        <v>19695</v>
      </c>
      <c r="L565" s="337" t="s">
        <v>19695</v>
      </c>
      <c r="M565" s="337" t="s">
        <v>19695</v>
      </c>
      <c r="N565" s="337" t="s">
        <v>19695</v>
      </c>
      <c r="O565" s="337" t="s">
        <v>19695</v>
      </c>
      <c r="P565" s="337" t="s">
        <v>19695</v>
      </c>
      <c r="Q565" s="337" t="s">
        <v>19695</v>
      </c>
      <c r="R565" s="337" t="s">
        <v>70</v>
      </c>
      <c r="S565" s="337" t="s">
        <v>141</v>
      </c>
      <c r="T565" s="337" t="s">
        <v>8091</v>
      </c>
      <c r="U565" s="337" t="s">
        <v>8091</v>
      </c>
      <c r="V565" s="337">
        <v>10</v>
      </c>
      <c r="W565" s="337" t="s">
        <v>19695</v>
      </c>
      <c r="X565" s="337" t="s">
        <v>19695</v>
      </c>
      <c r="Y565" s="337" t="s">
        <v>19695</v>
      </c>
      <c r="Z565" s="337" t="s">
        <v>1728</v>
      </c>
      <c r="AA565" s="337" t="s">
        <v>717</v>
      </c>
      <c r="AB565" s="337" t="s">
        <v>718</v>
      </c>
      <c r="AC565" s="337" t="s">
        <v>14479</v>
      </c>
    </row>
    <row r="566" spans="1:29" ht="15.8" x14ac:dyDescent="0.25">
      <c r="A566" s="337" t="s">
        <v>1723</v>
      </c>
      <c r="B566" s="337" t="s">
        <v>10611</v>
      </c>
      <c r="C566" s="337" t="s">
        <v>1821</v>
      </c>
      <c r="D566" s="337" t="s">
        <v>449</v>
      </c>
      <c r="E566" s="337" t="s">
        <v>9346</v>
      </c>
      <c r="F566" s="338">
        <v>44652</v>
      </c>
      <c r="G566" s="337" t="s">
        <v>9346</v>
      </c>
      <c r="H566" s="338">
        <v>44652</v>
      </c>
      <c r="I566" s="337" t="s">
        <v>19695</v>
      </c>
      <c r="J566" s="337" t="s">
        <v>36</v>
      </c>
      <c r="K566" s="337" t="s">
        <v>19695</v>
      </c>
      <c r="L566" s="337" t="s">
        <v>19695</v>
      </c>
      <c r="M566" s="337" t="s">
        <v>19695</v>
      </c>
      <c r="N566" s="337" t="s">
        <v>19695</v>
      </c>
      <c r="O566" s="337" t="s">
        <v>19695</v>
      </c>
      <c r="P566" s="337" t="s">
        <v>19695</v>
      </c>
      <c r="Q566" s="337" t="s">
        <v>19695</v>
      </c>
      <c r="R566" s="337" t="s">
        <v>15</v>
      </c>
      <c r="S566" s="337" t="s">
        <v>1659</v>
      </c>
      <c r="T566" s="337" t="s">
        <v>1935</v>
      </c>
      <c r="U566" s="337" t="s">
        <v>10612</v>
      </c>
      <c r="V566" s="337">
        <v>8</v>
      </c>
      <c r="W566" s="337" t="s">
        <v>19695</v>
      </c>
      <c r="X566" s="337" t="s">
        <v>19695</v>
      </c>
      <c r="Y566" s="337" t="s">
        <v>19695</v>
      </c>
      <c r="Z566" s="337" t="s">
        <v>1753</v>
      </c>
      <c r="AA566" s="337" t="s">
        <v>717</v>
      </c>
      <c r="AB566" s="337" t="s">
        <v>718</v>
      </c>
      <c r="AC566" s="337" t="s">
        <v>14424</v>
      </c>
    </row>
    <row r="567" spans="1:29" ht="15.8" x14ac:dyDescent="0.25">
      <c r="A567" s="337" t="s">
        <v>1723</v>
      </c>
      <c r="B567" s="337" t="s">
        <v>10613</v>
      </c>
      <c r="C567" s="337" t="s">
        <v>1821</v>
      </c>
      <c r="D567" s="337" t="s">
        <v>449</v>
      </c>
      <c r="E567" s="337" t="s">
        <v>9346</v>
      </c>
      <c r="F567" s="338">
        <v>44652</v>
      </c>
      <c r="G567" s="337" t="s">
        <v>9346</v>
      </c>
      <c r="H567" s="338">
        <v>44652</v>
      </c>
      <c r="I567" s="337" t="s">
        <v>19695</v>
      </c>
      <c r="J567" s="337" t="s">
        <v>36</v>
      </c>
      <c r="K567" s="337" t="s">
        <v>19695</v>
      </c>
      <c r="L567" s="337" t="s">
        <v>19695</v>
      </c>
      <c r="M567" s="337" t="s">
        <v>19695</v>
      </c>
      <c r="N567" s="337" t="s">
        <v>19695</v>
      </c>
      <c r="O567" s="337" t="s">
        <v>19695</v>
      </c>
      <c r="P567" s="337" t="s">
        <v>19695</v>
      </c>
      <c r="Q567" s="337" t="s">
        <v>19695</v>
      </c>
      <c r="R567" s="337" t="s">
        <v>15</v>
      </c>
      <c r="S567" s="337" t="s">
        <v>1659</v>
      </c>
      <c r="T567" s="337" t="s">
        <v>1613</v>
      </c>
      <c r="U567" s="337" t="s">
        <v>10614</v>
      </c>
      <c r="V567" s="337">
        <v>8</v>
      </c>
      <c r="W567" s="337" t="s">
        <v>19695</v>
      </c>
      <c r="X567" s="337" t="s">
        <v>19695</v>
      </c>
      <c r="Y567" s="337" t="s">
        <v>19695</v>
      </c>
      <c r="Z567" s="337" t="s">
        <v>1753</v>
      </c>
      <c r="AA567" s="337" t="s">
        <v>717</v>
      </c>
      <c r="AB567" s="337" t="s">
        <v>718</v>
      </c>
      <c r="AC567" s="337" t="s">
        <v>14424</v>
      </c>
    </row>
    <row r="568" spans="1:29" ht="15.8" x14ac:dyDescent="0.25">
      <c r="A568" s="337" t="s">
        <v>1723</v>
      </c>
      <c r="B568" s="337" t="s">
        <v>12866</v>
      </c>
      <c r="C568" s="337" t="s">
        <v>1821</v>
      </c>
      <c r="D568" s="337" t="s">
        <v>449</v>
      </c>
      <c r="E568" s="337" t="s">
        <v>12546</v>
      </c>
      <c r="F568" s="338">
        <v>44635</v>
      </c>
      <c r="G568" s="337" t="s">
        <v>12864</v>
      </c>
      <c r="H568" s="338">
        <v>44651</v>
      </c>
      <c r="I568" s="337" t="s">
        <v>19695</v>
      </c>
      <c r="J568" s="337" t="s">
        <v>36</v>
      </c>
      <c r="K568" s="337" t="s">
        <v>19695</v>
      </c>
      <c r="L568" s="337" t="s">
        <v>19695</v>
      </c>
      <c r="M568" s="337" t="s">
        <v>19695</v>
      </c>
      <c r="N568" s="337" t="s">
        <v>19695</v>
      </c>
      <c r="O568" s="337" t="s">
        <v>19695</v>
      </c>
      <c r="P568" s="337" t="s">
        <v>19695</v>
      </c>
      <c r="Q568" s="337" t="s">
        <v>19695</v>
      </c>
      <c r="R568" s="337" t="s">
        <v>98</v>
      </c>
      <c r="S568" s="337" t="s">
        <v>124</v>
      </c>
      <c r="T568" s="337" t="s">
        <v>10557</v>
      </c>
      <c r="U568" s="337" t="s">
        <v>10562</v>
      </c>
      <c r="V568" s="337">
        <v>8</v>
      </c>
      <c r="W568" s="337" t="s">
        <v>19695</v>
      </c>
      <c r="X568" s="337" t="s">
        <v>19695</v>
      </c>
      <c r="Y568" s="337" t="s">
        <v>19695</v>
      </c>
      <c r="Z568" s="337" t="s">
        <v>1728</v>
      </c>
      <c r="AA568" s="337" t="s">
        <v>717</v>
      </c>
      <c r="AB568" s="337" t="s">
        <v>718</v>
      </c>
      <c r="AC568" s="337" t="s">
        <v>14416</v>
      </c>
    </row>
    <row r="569" spans="1:29" ht="15.8" x14ac:dyDescent="0.25">
      <c r="A569" s="337" t="s">
        <v>1723</v>
      </c>
      <c r="B569" s="337" t="s">
        <v>12863</v>
      </c>
      <c r="C569" s="337" t="s">
        <v>1821</v>
      </c>
      <c r="D569" s="337" t="s">
        <v>449</v>
      </c>
      <c r="E569" s="337" t="s">
        <v>9340</v>
      </c>
      <c r="F569" s="338">
        <v>44576</v>
      </c>
      <c r="G569" s="337" t="s">
        <v>12864</v>
      </c>
      <c r="H569" s="338">
        <v>44651</v>
      </c>
      <c r="I569" s="337" t="s">
        <v>19695</v>
      </c>
      <c r="J569" s="337" t="s">
        <v>16</v>
      </c>
      <c r="K569" s="337" t="s">
        <v>19695</v>
      </c>
      <c r="L569" s="337" t="s">
        <v>19695</v>
      </c>
      <c r="M569" s="337" t="s">
        <v>19695</v>
      </c>
      <c r="N569" s="337" t="s">
        <v>19695</v>
      </c>
      <c r="O569" s="337" t="s">
        <v>19695</v>
      </c>
      <c r="P569" s="337" t="s">
        <v>19695</v>
      </c>
      <c r="Q569" s="337" t="s">
        <v>19695</v>
      </c>
      <c r="R569" s="337" t="s">
        <v>98</v>
      </c>
      <c r="S569" s="337" t="s">
        <v>124</v>
      </c>
      <c r="T569" s="337" t="s">
        <v>10557</v>
      </c>
      <c r="U569" s="337" t="s">
        <v>10562</v>
      </c>
      <c r="V569" s="337">
        <v>6</v>
      </c>
      <c r="W569" s="337" t="s">
        <v>19695</v>
      </c>
      <c r="X569" s="337" t="s">
        <v>19695</v>
      </c>
      <c r="Y569" s="337" t="s">
        <v>19695</v>
      </c>
      <c r="Z569" s="337" t="s">
        <v>1728</v>
      </c>
      <c r="AA569" s="337" t="s">
        <v>717</v>
      </c>
      <c r="AB569" s="337" t="s">
        <v>718</v>
      </c>
      <c r="AC569" s="337" t="s">
        <v>14416</v>
      </c>
    </row>
    <row r="570" spans="1:29" ht="15.8" x14ac:dyDescent="0.25">
      <c r="A570" s="337" t="s">
        <v>1723</v>
      </c>
      <c r="B570" s="337" t="s">
        <v>12865</v>
      </c>
      <c r="C570" s="337" t="s">
        <v>1821</v>
      </c>
      <c r="D570" s="337" t="s">
        <v>449</v>
      </c>
      <c r="E570" s="337" t="s">
        <v>12859</v>
      </c>
      <c r="F570" s="338">
        <v>44620</v>
      </c>
      <c r="G570" s="337" t="s">
        <v>12864</v>
      </c>
      <c r="H570" s="338">
        <v>44651</v>
      </c>
      <c r="I570" s="337" t="s">
        <v>19695</v>
      </c>
      <c r="J570" s="337" t="s">
        <v>36</v>
      </c>
      <c r="K570" s="337" t="s">
        <v>19695</v>
      </c>
      <c r="L570" s="337" t="s">
        <v>19695</v>
      </c>
      <c r="M570" s="337" t="s">
        <v>19695</v>
      </c>
      <c r="N570" s="337" t="s">
        <v>19695</v>
      </c>
      <c r="O570" s="337" t="s">
        <v>19695</v>
      </c>
      <c r="P570" s="337" t="s">
        <v>19695</v>
      </c>
      <c r="Q570" s="337" t="s">
        <v>19695</v>
      </c>
      <c r="R570" s="337" t="s">
        <v>98</v>
      </c>
      <c r="S570" s="337" t="s">
        <v>124</v>
      </c>
      <c r="T570" s="337" t="s">
        <v>10557</v>
      </c>
      <c r="U570" s="337" t="s">
        <v>10562</v>
      </c>
      <c r="V570" s="337">
        <v>8</v>
      </c>
      <c r="W570" s="337" t="s">
        <v>19695</v>
      </c>
      <c r="X570" s="337" t="s">
        <v>19695</v>
      </c>
      <c r="Y570" s="337" t="s">
        <v>19695</v>
      </c>
      <c r="Z570" s="337" t="s">
        <v>1728</v>
      </c>
      <c r="AA570" s="337" t="s">
        <v>717</v>
      </c>
      <c r="AB570" s="337" t="s">
        <v>718</v>
      </c>
      <c r="AC570" s="337" t="s">
        <v>14416</v>
      </c>
    </row>
    <row r="571" spans="1:29" ht="15.8" x14ac:dyDescent="0.25">
      <c r="A571" s="337" t="s">
        <v>1723</v>
      </c>
      <c r="B571" s="337" t="s">
        <v>13057</v>
      </c>
      <c r="C571" s="337" t="s">
        <v>1821</v>
      </c>
      <c r="D571" s="337" t="s">
        <v>449</v>
      </c>
      <c r="E571" s="337" t="s">
        <v>12372</v>
      </c>
      <c r="F571" s="338">
        <v>44606</v>
      </c>
      <c r="G571" s="337" t="s">
        <v>13058</v>
      </c>
      <c r="H571" s="338">
        <v>44650</v>
      </c>
      <c r="I571" s="337" t="s">
        <v>19695</v>
      </c>
      <c r="J571" s="337" t="s">
        <v>36</v>
      </c>
      <c r="K571" s="337" t="s">
        <v>19695</v>
      </c>
      <c r="L571" s="337" t="s">
        <v>19695</v>
      </c>
      <c r="M571" s="337" t="s">
        <v>19695</v>
      </c>
      <c r="N571" s="337" t="s">
        <v>19695</v>
      </c>
      <c r="O571" s="337" t="s">
        <v>19695</v>
      </c>
      <c r="P571" s="337" t="s">
        <v>19695</v>
      </c>
      <c r="Q571" s="337" t="s">
        <v>19695</v>
      </c>
      <c r="R571" s="337" t="s">
        <v>98</v>
      </c>
      <c r="S571" s="337" t="s">
        <v>124</v>
      </c>
      <c r="T571" s="337" t="s">
        <v>13059</v>
      </c>
      <c r="U571" s="337" t="s">
        <v>13060</v>
      </c>
      <c r="V571" s="337">
        <v>8</v>
      </c>
      <c r="W571" s="337" t="s">
        <v>19695</v>
      </c>
      <c r="X571" s="337" t="s">
        <v>19695</v>
      </c>
      <c r="Y571" s="337" t="s">
        <v>19695</v>
      </c>
      <c r="Z571" s="337" t="s">
        <v>1728</v>
      </c>
      <c r="AA571" s="337" t="s">
        <v>735</v>
      </c>
      <c r="AB571" s="337" t="s">
        <v>718</v>
      </c>
      <c r="AC571" s="337" t="s">
        <v>14427</v>
      </c>
    </row>
    <row r="572" spans="1:29" ht="15.8" x14ac:dyDescent="0.25">
      <c r="A572" s="337" t="s">
        <v>1723</v>
      </c>
      <c r="B572" s="337" t="s">
        <v>14411</v>
      </c>
      <c r="C572" s="337" t="s">
        <v>1725</v>
      </c>
      <c r="D572" s="337" t="s">
        <v>1730</v>
      </c>
      <c r="E572" s="337" t="s">
        <v>10892</v>
      </c>
      <c r="F572" s="338">
        <v>44520</v>
      </c>
      <c r="G572" s="337" t="s">
        <v>10843</v>
      </c>
      <c r="H572" s="338">
        <v>44643</v>
      </c>
      <c r="I572" s="337" t="s">
        <v>19695</v>
      </c>
      <c r="J572" s="337" t="s">
        <v>16</v>
      </c>
      <c r="K572" s="337" t="s">
        <v>19695</v>
      </c>
      <c r="L572" s="337" t="s">
        <v>19695</v>
      </c>
      <c r="M572" s="337" t="s">
        <v>19695</v>
      </c>
      <c r="N572" s="337" t="s">
        <v>19695</v>
      </c>
      <c r="O572" s="337" t="s">
        <v>19695</v>
      </c>
      <c r="P572" s="337" t="s">
        <v>19695</v>
      </c>
      <c r="Q572" s="337" t="s">
        <v>19695</v>
      </c>
      <c r="R572" s="337" t="s">
        <v>101</v>
      </c>
      <c r="S572" s="337" t="s">
        <v>3763</v>
      </c>
      <c r="T572" s="337" t="s">
        <v>6191</v>
      </c>
      <c r="U572" s="337" t="s">
        <v>10887</v>
      </c>
      <c r="V572" s="337">
        <v>12</v>
      </c>
      <c r="W572" s="337" t="s">
        <v>19695</v>
      </c>
      <c r="X572" s="337" t="s">
        <v>19695</v>
      </c>
      <c r="Y572" s="337" t="s">
        <v>19695</v>
      </c>
      <c r="Z572" s="337" t="s">
        <v>1728</v>
      </c>
      <c r="AA572" s="337" t="s">
        <v>717</v>
      </c>
      <c r="AB572" s="337" t="s">
        <v>718</v>
      </c>
      <c r="AC572" s="337" t="s">
        <v>14412</v>
      </c>
    </row>
    <row r="573" spans="1:29" ht="15.8" x14ac:dyDescent="0.25">
      <c r="A573" s="337" t="s">
        <v>1723</v>
      </c>
      <c r="B573" s="337" t="s">
        <v>14411</v>
      </c>
      <c r="C573" s="337" t="s">
        <v>1725</v>
      </c>
      <c r="D573" s="337" t="s">
        <v>1730</v>
      </c>
      <c r="E573" s="337" t="s">
        <v>10886</v>
      </c>
      <c r="F573" s="338">
        <v>44515</v>
      </c>
      <c r="G573" s="337" t="s">
        <v>10843</v>
      </c>
      <c r="H573" s="338">
        <v>44643</v>
      </c>
      <c r="I573" s="337" t="s">
        <v>19695</v>
      </c>
      <c r="J573" s="337" t="s">
        <v>36</v>
      </c>
      <c r="K573" s="337" t="s">
        <v>19695</v>
      </c>
      <c r="L573" s="337" t="s">
        <v>19695</v>
      </c>
      <c r="M573" s="337" t="s">
        <v>19695</v>
      </c>
      <c r="N573" s="337" t="s">
        <v>19695</v>
      </c>
      <c r="O573" s="337" t="s">
        <v>19695</v>
      </c>
      <c r="P573" s="337" t="s">
        <v>19695</v>
      </c>
      <c r="Q573" s="337" t="s">
        <v>19695</v>
      </c>
      <c r="R573" s="337" t="s">
        <v>101</v>
      </c>
      <c r="S573" s="337" t="s">
        <v>3763</v>
      </c>
      <c r="T573" s="337" t="s">
        <v>6191</v>
      </c>
      <c r="U573" s="337" t="s">
        <v>10887</v>
      </c>
      <c r="V573" s="337">
        <v>8</v>
      </c>
      <c r="W573" s="337" t="s">
        <v>19695</v>
      </c>
      <c r="X573" s="337" t="s">
        <v>19695</v>
      </c>
      <c r="Y573" s="337" t="s">
        <v>19695</v>
      </c>
      <c r="Z573" s="337" t="s">
        <v>1728</v>
      </c>
      <c r="AA573" s="337" t="s">
        <v>717</v>
      </c>
      <c r="AB573" s="337" t="s">
        <v>718</v>
      </c>
      <c r="AC573" s="337" t="s">
        <v>14412</v>
      </c>
    </row>
    <row r="574" spans="1:29" ht="15.8" x14ac:dyDescent="0.25">
      <c r="A574" s="337" t="s">
        <v>1723</v>
      </c>
      <c r="B574" s="337" t="s">
        <v>14411</v>
      </c>
      <c r="C574" s="337" t="s">
        <v>1725</v>
      </c>
      <c r="D574" s="337" t="s">
        <v>1730</v>
      </c>
      <c r="E574" s="337" t="s">
        <v>10246</v>
      </c>
      <c r="F574" s="338">
        <v>44459</v>
      </c>
      <c r="G574" s="337" t="s">
        <v>10843</v>
      </c>
      <c r="H574" s="338">
        <v>44643</v>
      </c>
      <c r="I574" s="337" t="s">
        <v>19695</v>
      </c>
      <c r="J574" s="337" t="s">
        <v>16</v>
      </c>
      <c r="K574" s="337" t="s">
        <v>19695</v>
      </c>
      <c r="L574" s="337" t="s">
        <v>19695</v>
      </c>
      <c r="M574" s="337" t="s">
        <v>19695</v>
      </c>
      <c r="N574" s="337" t="s">
        <v>19695</v>
      </c>
      <c r="O574" s="337" t="s">
        <v>19695</v>
      </c>
      <c r="P574" s="337" t="s">
        <v>19695</v>
      </c>
      <c r="Q574" s="337" t="s">
        <v>19695</v>
      </c>
      <c r="R574" s="337" t="s">
        <v>101</v>
      </c>
      <c r="S574" s="337" t="s">
        <v>3763</v>
      </c>
      <c r="T574" s="337" t="s">
        <v>6191</v>
      </c>
      <c r="U574" s="337" t="s">
        <v>10887</v>
      </c>
      <c r="V574" s="337">
        <v>8</v>
      </c>
      <c r="W574" s="337" t="s">
        <v>19695</v>
      </c>
      <c r="X574" s="337" t="s">
        <v>19695</v>
      </c>
      <c r="Y574" s="337" t="s">
        <v>19695</v>
      </c>
      <c r="Z574" s="337" t="s">
        <v>1728</v>
      </c>
      <c r="AA574" s="337" t="s">
        <v>717</v>
      </c>
      <c r="AB574" s="337" t="s">
        <v>718</v>
      </c>
      <c r="AC574" s="337" t="s">
        <v>14412</v>
      </c>
    </row>
    <row r="575" spans="1:29" ht="15.8" x14ac:dyDescent="0.25">
      <c r="A575" s="337" t="s">
        <v>1723</v>
      </c>
      <c r="B575" s="337" t="s">
        <v>14411</v>
      </c>
      <c r="C575" s="337" t="s">
        <v>1725</v>
      </c>
      <c r="D575" s="337" t="s">
        <v>1730</v>
      </c>
      <c r="E575" s="337" t="s">
        <v>10895</v>
      </c>
      <c r="F575" s="338">
        <v>44479</v>
      </c>
      <c r="G575" s="337" t="s">
        <v>10843</v>
      </c>
      <c r="H575" s="338">
        <v>44643</v>
      </c>
      <c r="I575" s="337" t="s">
        <v>19695</v>
      </c>
      <c r="J575" s="337" t="s">
        <v>16</v>
      </c>
      <c r="K575" s="337" t="s">
        <v>19695</v>
      </c>
      <c r="L575" s="337" t="s">
        <v>19695</v>
      </c>
      <c r="M575" s="337" t="s">
        <v>19695</v>
      </c>
      <c r="N575" s="337" t="s">
        <v>19695</v>
      </c>
      <c r="O575" s="337" t="s">
        <v>19695</v>
      </c>
      <c r="P575" s="337" t="s">
        <v>19695</v>
      </c>
      <c r="Q575" s="337" t="s">
        <v>19695</v>
      </c>
      <c r="R575" s="337" t="s">
        <v>101</v>
      </c>
      <c r="S575" s="337" t="s">
        <v>3763</v>
      </c>
      <c r="T575" s="337" t="s">
        <v>6191</v>
      </c>
      <c r="U575" s="337" t="s">
        <v>10896</v>
      </c>
      <c r="V575" s="337">
        <v>10</v>
      </c>
      <c r="W575" s="337" t="s">
        <v>19695</v>
      </c>
      <c r="X575" s="337" t="s">
        <v>19695</v>
      </c>
      <c r="Y575" s="337" t="s">
        <v>19695</v>
      </c>
      <c r="Z575" s="337" t="s">
        <v>1728</v>
      </c>
      <c r="AA575" s="337" t="s">
        <v>717</v>
      </c>
      <c r="AB575" s="337" t="s">
        <v>718</v>
      </c>
      <c r="AC575" s="337" t="s">
        <v>14412</v>
      </c>
    </row>
    <row r="576" spans="1:29" ht="15.8" x14ac:dyDescent="0.25">
      <c r="A576" s="337" t="s">
        <v>1723</v>
      </c>
      <c r="B576" s="337" t="s">
        <v>10860</v>
      </c>
      <c r="C576" s="337" t="s">
        <v>1725</v>
      </c>
      <c r="D576" s="337" t="s">
        <v>1730</v>
      </c>
      <c r="E576" s="337" t="s">
        <v>10861</v>
      </c>
      <c r="F576" s="338">
        <v>44489</v>
      </c>
      <c r="G576" s="337" t="s">
        <v>10843</v>
      </c>
      <c r="H576" s="338">
        <v>44643</v>
      </c>
      <c r="I576" s="337" t="s">
        <v>19695</v>
      </c>
      <c r="J576" s="337" t="s">
        <v>16</v>
      </c>
      <c r="K576" s="337" t="s">
        <v>19695</v>
      </c>
      <c r="L576" s="337" t="s">
        <v>19695</v>
      </c>
      <c r="M576" s="337" t="s">
        <v>19695</v>
      </c>
      <c r="N576" s="337" t="s">
        <v>19695</v>
      </c>
      <c r="O576" s="337" t="s">
        <v>19695</v>
      </c>
      <c r="P576" s="337" t="s">
        <v>19695</v>
      </c>
      <c r="Q576" s="337" t="s">
        <v>19695</v>
      </c>
      <c r="R576" s="337" t="s">
        <v>101</v>
      </c>
      <c r="S576" s="337" t="s">
        <v>3763</v>
      </c>
      <c r="T576" s="337" t="s">
        <v>10887</v>
      </c>
      <c r="U576" s="337" t="s">
        <v>10887</v>
      </c>
      <c r="V576" s="337">
        <v>8</v>
      </c>
      <c r="W576" s="337" t="s">
        <v>19695</v>
      </c>
      <c r="X576" s="337" t="s">
        <v>19695</v>
      </c>
      <c r="Y576" s="337" t="s">
        <v>19695</v>
      </c>
      <c r="Z576" s="337" t="s">
        <v>1728</v>
      </c>
      <c r="AA576" s="337" t="s">
        <v>717</v>
      </c>
      <c r="AB576" s="337" t="s">
        <v>718</v>
      </c>
      <c r="AC576" s="337" t="s">
        <v>14412</v>
      </c>
    </row>
    <row r="577" spans="1:29" ht="15.8" x14ac:dyDescent="0.25">
      <c r="A577" s="337" t="s">
        <v>1723</v>
      </c>
      <c r="B577" s="337" t="s">
        <v>10876</v>
      </c>
      <c r="C577" s="337" t="s">
        <v>1821</v>
      </c>
      <c r="D577" s="337" t="s">
        <v>449</v>
      </c>
      <c r="E577" s="337" t="s">
        <v>10877</v>
      </c>
      <c r="F577" s="338">
        <v>44451</v>
      </c>
      <c r="G577" s="337" t="s">
        <v>10843</v>
      </c>
      <c r="H577" s="338">
        <v>44643</v>
      </c>
      <c r="I577" s="337" t="s">
        <v>19695</v>
      </c>
      <c r="J577" s="337" t="s">
        <v>36</v>
      </c>
      <c r="K577" s="337" t="s">
        <v>19695</v>
      </c>
      <c r="L577" s="337" t="s">
        <v>19695</v>
      </c>
      <c r="M577" s="337" t="s">
        <v>19695</v>
      </c>
      <c r="N577" s="337" t="s">
        <v>19695</v>
      </c>
      <c r="O577" s="337" t="s">
        <v>19695</v>
      </c>
      <c r="P577" s="337" t="s">
        <v>19695</v>
      </c>
      <c r="Q577" s="337" t="s">
        <v>19695</v>
      </c>
      <c r="R577" s="337" t="s">
        <v>101</v>
      </c>
      <c r="S577" s="337" t="s">
        <v>3763</v>
      </c>
      <c r="T577" s="337" t="s">
        <v>10868</v>
      </c>
      <c r="U577" s="337" t="s">
        <v>6191</v>
      </c>
      <c r="V577" s="337">
        <v>12</v>
      </c>
      <c r="W577" s="337" t="s">
        <v>19695</v>
      </c>
      <c r="X577" s="337" t="s">
        <v>19695</v>
      </c>
      <c r="Y577" s="337" t="s">
        <v>19695</v>
      </c>
      <c r="Z577" s="337" t="s">
        <v>1728</v>
      </c>
      <c r="AA577" s="337" t="s">
        <v>717</v>
      </c>
      <c r="AB577" s="337" t="s">
        <v>718</v>
      </c>
      <c r="AC577" s="337" t="s">
        <v>14412</v>
      </c>
    </row>
    <row r="578" spans="1:29" ht="15.8" x14ac:dyDescent="0.25">
      <c r="A578" s="337" t="s">
        <v>1723</v>
      </c>
      <c r="B578" s="337" t="s">
        <v>10842</v>
      </c>
      <c r="C578" s="337" t="s">
        <v>1821</v>
      </c>
      <c r="D578" s="337" t="s">
        <v>449</v>
      </c>
      <c r="E578" s="337" t="s">
        <v>10247</v>
      </c>
      <c r="F578" s="338">
        <v>44484</v>
      </c>
      <c r="G578" s="337" t="s">
        <v>10843</v>
      </c>
      <c r="H578" s="338">
        <v>44643</v>
      </c>
      <c r="I578" s="337" t="s">
        <v>19695</v>
      </c>
      <c r="J578" s="337" t="s">
        <v>16</v>
      </c>
      <c r="K578" s="337" t="s">
        <v>19695</v>
      </c>
      <c r="L578" s="337" t="s">
        <v>19695</v>
      </c>
      <c r="M578" s="337" t="s">
        <v>19695</v>
      </c>
      <c r="N578" s="337" t="s">
        <v>19695</v>
      </c>
      <c r="O578" s="337" t="s">
        <v>19695</v>
      </c>
      <c r="P578" s="337" t="s">
        <v>19695</v>
      </c>
      <c r="Q578" s="337" t="s">
        <v>19695</v>
      </c>
      <c r="R578" s="337" t="s">
        <v>101</v>
      </c>
      <c r="S578" s="337" t="s">
        <v>3763</v>
      </c>
      <c r="T578" s="337" t="s">
        <v>6191</v>
      </c>
      <c r="U578" s="337" t="s">
        <v>6191</v>
      </c>
      <c r="V578" s="337">
        <v>8</v>
      </c>
      <c r="W578" s="337" t="s">
        <v>19695</v>
      </c>
      <c r="X578" s="337" t="s">
        <v>19695</v>
      </c>
      <c r="Y578" s="337" t="s">
        <v>19695</v>
      </c>
      <c r="Z578" s="337" t="s">
        <v>1728</v>
      </c>
      <c r="AA578" s="337" t="s">
        <v>717</v>
      </c>
      <c r="AB578" s="337" t="s">
        <v>718</v>
      </c>
      <c r="AC578" s="337" t="s">
        <v>14412</v>
      </c>
    </row>
    <row r="579" spans="1:29" ht="15.8" x14ac:dyDescent="0.25">
      <c r="A579" s="337" t="s">
        <v>1723</v>
      </c>
      <c r="B579" s="337" t="s">
        <v>10856</v>
      </c>
      <c r="C579" s="337" t="s">
        <v>1821</v>
      </c>
      <c r="D579" s="337" t="s">
        <v>449</v>
      </c>
      <c r="E579" s="337" t="s">
        <v>10857</v>
      </c>
      <c r="F579" s="338">
        <v>44426</v>
      </c>
      <c r="G579" s="337" t="s">
        <v>10843</v>
      </c>
      <c r="H579" s="338">
        <v>44643</v>
      </c>
      <c r="I579" s="337" t="s">
        <v>19695</v>
      </c>
      <c r="J579" s="337" t="s">
        <v>36</v>
      </c>
      <c r="K579" s="337" t="s">
        <v>19695</v>
      </c>
      <c r="L579" s="337" t="s">
        <v>19695</v>
      </c>
      <c r="M579" s="337" t="s">
        <v>19695</v>
      </c>
      <c r="N579" s="337" t="s">
        <v>19695</v>
      </c>
      <c r="O579" s="337" t="s">
        <v>19695</v>
      </c>
      <c r="P579" s="337" t="s">
        <v>19695</v>
      </c>
      <c r="Q579" s="337" t="s">
        <v>19695</v>
      </c>
      <c r="R579" s="337" t="s">
        <v>101</v>
      </c>
      <c r="S579" s="337" t="s">
        <v>3763</v>
      </c>
      <c r="T579" s="337" t="s">
        <v>6191</v>
      </c>
      <c r="U579" s="337" t="s">
        <v>10858</v>
      </c>
      <c r="V579" s="337">
        <v>12</v>
      </c>
      <c r="W579" s="337" t="s">
        <v>19695</v>
      </c>
      <c r="X579" s="337" t="s">
        <v>19695</v>
      </c>
      <c r="Y579" s="337" t="s">
        <v>19695</v>
      </c>
      <c r="Z579" s="337" t="s">
        <v>1728</v>
      </c>
      <c r="AA579" s="337" t="s">
        <v>717</v>
      </c>
      <c r="AB579" s="337" t="s">
        <v>718</v>
      </c>
      <c r="AC579" s="337" t="s">
        <v>14412</v>
      </c>
    </row>
    <row r="580" spans="1:29" ht="15.8" x14ac:dyDescent="0.25">
      <c r="A580" s="337" t="s">
        <v>1723</v>
      </c>
      <c r="B580" s="337" t="s">
        <v>14414</v>
      </c>
      <c r="C580" s="337" t="s">
        <v>1821</v>
      </c>
      <c r="D580" s="337" t="s">
        <v>449</v>
      </c>
      <c r="E580" s="337" t="s">
        <v>12455</v>
      </c>
      <c r="F580" s="338">
        <v>44522</v>
      </c>
      <c r="G580" s="337" t="s">
        <v>10843</v>
      </c>
      <c r="H580" s="338">
        <v>44643</v>
      </c>
      <c r="I580" s="337" t="s">
        <v>19695</v>
      </c>
      <c r="J580" s="337" t="s">
        <v>16</v>
      </c>
      <c r="K580" s="337" t="s">
        <v>19695</v>
      </c>
      <c r="L580" s="337" t="s">
        <v>19695</v>
      </c>
      <c r="M580" s="337" t="s">
        <v>19695</v>
      </c>
      <c r="N580" s="337" t="s">
        <v>19695</v>
      </c>
      <c r="O580" s="337" t="s">
        <v>19695</v>
      </c>
      <c r="P580" s="337" t="s">
        <v>19695</v>
      </c>
      <c r="Q580" s="337" t="s">
        <v>19695</v>
      </c>
      <c r="R580" s="337" t="s">
        <v>146</v>
      </c>
      <c r="S580" s="337" t="s">
        <v>129</v>
      </c>
      <c r="T580" s="337" t="s">
        <v>129</v>
      </c>
      <c r="U580" s="337" t="s">
        <v>13216</v>
      </c>
      <c r="V580" s="337">
        <v>10</v>
      </c>
      <c r="W580" s="337" t="s">
        <v>19695</v>
      </c>
      <c r="X580" s="337" t="s">
        <v>19695</v>
      </c>
      <c r="Y580" s="337" t="s">
        <v>19695</v>
      </c>
      <c r="Z580" s="337" t="s">
        <v>1728</v>
      </c>
      <c r="AA580" s="337" t="s">
        <v>1499</v>
      </c>
      <c r="AB580" s="337" t="s">
        <v>718</v>
      </c>
      <c r="AC580" s="337" t="s">
        <v>14415</v>
      </c>
    </row>
    <row r="581" spans="1:29" ht="15.8" x14ac:dyDescent="0.25">
      <c r="A581" s="337" t="s">
        <v>1723</v>
      </c>
      <c r="B581" s="337" t="s">
        <v>12547</v>
      </c>
      <c r="C581" s="337" t="s">
        <v>1725</v>
      </c>
      <c r="D581" s="337" t="s">
        <v>1726</v>
      </c>
      <c r="E581" s="337" t="s">
        <v>12174</v>
      </c>
      <c r="F581" s="338">
        <v>44625</v>
      </c>
      <c r="G581" s="337" t="s">
        <v>12199</v>
      </c>
      <c r="H581" s="338">
        <v>44640</v>
      </c>
      <c r="I581" s="337" t="s">
        <v>19695</v>
      </c>
      <c r="J581" s="337" t="s">
        <v>16</v>
      </c>
      <c r="K581" s="337" t="s">
        <v>19695</v>
      </c>
      <c r="L581" s="337" t="s">
        <v>19695</v>
      </c>
      <c r="M581" s="337" t="s">
        <v>19695</v>
      </c>
      <c r="N581" s="337" t="s">
        <v>19695</v>
      </c>
      <c r="O581" s="337" t="s">
        <v>19695</v>
      </c>
      <c r="P581" s="337" t="s">
        <v>19695</v>
      </c>
      <c r="Q581" s="337" t="s">
        <v>19695</v>
      </c>
      <c r="R581" s="337" t="s">
        <v>35</v>
      </c>
      <c r="S581" s="337" t="s">
        <v>77</v>
      </c>
      <c r="T581" s="337" t="s">
        <v>10267</v>
      </c>
      <c r="U581" s="337" t="s">
        <v>12548</v>
      </c>
      <c r="V581" s="337">
        <v>8</v>
      </c>
      <c r="W581" s="337" t="s">
        <v>19695</v>
      </c>
      <c r="X581" s="337" t="s">
        <v>19695</v>
      </c>
      <c r="Y581" s="337" t="s">
        <v>19695</v>
      </c>
      <c r="Z581" s="337" t="s">
        <v>1728</v>
      </c>
      <c r="AA581" s="337" t="s">
        <v>717</v>
      </c>
      <c r="AB581" s="337" t="s">
        <v>718</v>
      </c>
      <c r="AC581" s="337" t="s">
        <v>14420</v>
      </c>
    </row>
    <row r="582" spans="1:29" ht="15.8" x14ac:dyDescent="0.25">
      <c r="A582" s="337" t="s">
        <v>1723</v>
      </c>
      <c r="B582" s="337" t="s">
        <v>13102</v>
      </c>
      <c r="C582" s="337" t="s">
        <v>1821</v>
      </c>
      <c r="D582" s="337" t="s">
        <v>449</v>
      </c>
      <c r="E582" s="337" t="s">
        <v>13103</v>
      </c>
      <c r="F582" s="338">
        <v>44598</v>
      </c>
      <c r="G582" s="337" t="s">
        <v>12900</v>
      </c>
      <c r="H582" s="338">
        <v>44638</v>
      </c>
      <c r="I582" s="337" t="s">
        <v>19695</v>
      </c>
      <c r="J582" s="337" t="s">
        <v>36</v>
      </c>
      <c r="K582" s="337" t="s">
        <v>19695</v>
      </c>
      <c r="L582" s="337" t="s">
        <v>19695</v>
      </c>
      <c r="M582" s="337" t="s">
        <v>19695</v>
      </c>
      <c r="N582" s="337" t="s">
        <v>19695</v>
      </c>
      <c r="O582" s="337" t="s">
        <v>19695</v>
      </c>
      <c r="P582" s="337" t="s">
        <v>19695</v>
      </c>
      <c r="Q582" s="337" t="s">
        <v>19695</v>
      </c>
      <c r="R582" s="337" t="s">
        <v>18</v>
      </c>
      <c r="S582" s="337" t="s">
        <v>1038</v>
      </c>
      <c r="T582" s="337" t="s">
        <v>1038</v>
      </c>
      <c r="U582" s="337" t="s">
        <v>3353</v>
      </c>
      <c r="V582" s="337">
        <v>6</v>
      </c>
      <c r="W582" s="337" t="s">
        <v>19695</v>
      </c>
      <c r="X582" s="337" t="s">
        <v>19695</v>
      </c>
      <c r="Y582" s="337" t="s">
        <v>19695</v>
      </c>
      <c r="Z582" s="337" t="s">
        <v>1728</v>
      </c>
      <c r="AA582" s="337" t="s">
        <v>735</v>
      </c>
      <c r="AB582" s="337" t="s">
        <v>718</v>
      </c>
      <c r="AC582" s="337" t="s">
        <v>14510</v>
      </c>
    </row>
    <row r="583" spans="1:29" ht="15.8" x14ac:dyDescent="0.25">
      <c r="A583" s="337" t="s">
        <v>1723</v>
      </c>
      <c r="B583" s="337" t="s">
        <v>1831</v>
      </c>
      <c r="C583" s="337" t="s">
        <v>1821</v>
      </c>
      <c r="D583" s="337" t="s">
        <v>449</v>
      </c>
      <c r="E583" s="337" t="s">
        <v>1832</v>
      </c>
      <c r="F583" s="338">
        <v>44603</v>
      </c>
      <c r="G583" s="337" t="s">
        <v>1833</v>
      </c>
      <c r="H583" s="338">
        <v>44637</v>
      </c>
      <c r="I583" s="337" t="s">
        <v>19695</v>
      </c>
      <c r="J583" s="337" t="s">
        <v>36</v>
      </c>
      <c r="K583" s="337" t="s">
        <v>19695</v>
      </c>
      <c r="L583" s="337" t="s">
        <v>19695</v>
      </c>
      <c r="M583" s="337" t="s">
        <v>19695</v>
      </c>
      <c r="N583" s="337" t="s">
        <v>19695</v>
      </c>
      <c r="O583" s="337" t="s">
        <v>19695</v>
      </c>
      <c r="P583" s="337" t="s">
        <v>19695</v>
      </c>
      <c r="Q583" s="337" t="s">
        <v>19695</v>
      </c>
      <c r="R583" s="337" t="s">
        <v>1220</v>
      </c>
      <c r="S583" s="337" t="s">
        <v>108</v>
      </c>
      <c r="T583" s="337" t="s">
        <v>1699</v>
      </c>
      <c r="U583" s="337" t="s">
        <v>1834</v>
      </c>
      <c r="V583" s="337">
        <v>8</v>
      </c>
      <c r="W583" s="337" t="s">
        <v>19695</v>
      </c>
      <c r="X583" s="337" t="s">
        <v>19695</v>
      </c>
      <c r="Y583" s="337" t="s">
        <v>19695</v>
      </c>
      <c r="Z583" s="337" t="s">
        <v>1728</v>
      </c>
      <c r="AA583" s="337" t="s">
        <v>735</v>
      </c>
      <c r="AB583" s="337" t="s">
        <v>718</v>
      </c>
      <c r="AC583" s="337" t="s">
        <v>14410</v>
      </c>
    </row>
    <row r="584" spans="1:29" ht="15.8" x14ac:dyDescent="0.25">
      <c r="A584" s="337" t="s">
        <v>1723</v>
      </c>
      <c r="B584" s="337" t="s">
        <v>12545</v>
      </c>
      <c r="C584" s="337" t="s">
        <v>1725</v>
      </c>
      <c r="D584" s="337" t="s">
        <v>13527</v>
      </c>
      <c r="E584" s="337" t="s">
        <v>9577</v>
      </c>
      <c r="F584" s="338">
        <v>44614</v>
      </c>
      <c r="G584" s="337" t="s">
        <v>12546</v>
      </c>
      <c r="H584" s="338">
        <v>44635</v>
      </c>
      <c r="I584" s="337" t="s">
        <v>19695</v>
      </c>
      <c r="J584" s="337" t="s">
        <v>36</v>
      </c>
      <c r="K584" s="337" t="s">
        <v>19695</v>
      </c>
      <c r="L584" s="337" t="s">
        <v>19695</v>
      </c>
      <c r="M584" s="337" t="s">
        <v>19695</v>
      </c>
      <c r="N584" s="337" t="s">
        <v>19695</v>
      </c>
      <c r="O584" s="337" t="s">
        <v>19695</v>
      </c>
      <c r="P584" s="337" t="s">
        <v>19695</v>
      </c>
      <c r="Q584" s="337" t="s">
        <v>19695</v>
      </c>
      <c r="R584" s="337" t="s">
        <v>35</v>
      </c>
      <c r="S584" s="337" t="s">
        <v>77</v>
      </c>
      <c r="T584" s="337" t="s">
        <v>10262</v>
      </c>
      <c r="U584" s="337" t="s">
        <v>12334</v>
      </c>
      <c r="V584" s="337">
        <v>10</v>
      </c>
      <c r="W584" s="337" t="s">
        <v>19695</v>
      </c>
      <c r="X584" s="337" t="s">
        <v>19695</v>
      </c>
      <c r="Y584" s="337" t="s">
        <v>19695</v>
      </c>
      <c r="Z584" s="337" t="s">
        <v>1728</v>
      </c>
      <c r="AA584" s="337" t="s">
        <v>717</v>
      </c>
      <c r="AB584" s="337" t="s">
        <v>718</v>
      </c>
      <c r="AC584" s="337" t="s">
        <v>14429</v>
      </c>
    </row>
    <row r="585" spans="1:29" ht="15.8" x14ac:dyDescent="0.25">
      <c r="A585" s="337" t="s">
        <v>1723</v>
      </c>
      <c r="B585" s="337" t="s">
        <v>12559</v>
      </c>
      <c r="C585" s="337" t="s">
        <v>1821</v>
      </c>
      <c r="D585" s="337" t="s">
        <v>449</v>
      </c>
      <c r="E585" s="337" t="s">
        <v>12560</v>
      </c>
      <c r="F585" s="338">
        <v>44605</v>
      </c>
      <c r="G585" s="337" t="s">
        <v>12546</v>
      </c>
      <c r="H585" s="338">
        <v>44635</v>
      </c>
      <c r="I585" s="337" t="s">
        <v>19695</v>
      </c>
      <c r="J585" s="337" t="s">
        <v>36</v>
      </c>
      <c r="K585" s="337" t="s">
        <v>19695</v>
      </c>
      <c r="L585" s="337" t="s">
        <v>19695</v>
      </c>
      <c r="M585" s="337" t="s">
        <v>19695</v>
      </c>
      <c r="N585" s="337" t="s">
        <v>19695</v>
      </c>
      <c r="O585" s="337" t="s">
        <v>19695</v>
      </c>
      <c r="P585" s="337" t="s">
        <v>19695</v>
      </c>
      <c r="Q585" s="337" t="s">
        <v>19695</v>
      </c>
      <c r="R585" s="337" t="s">
        <v>1225</v>
      </c>
      <c r="S585" s="337" t="s">
        <v>100</v>
      </c>
      <c r="T585" s="337" t="s">
        <v>12561</v>
      </c>
      <c r="U585" s="337" t="s">
        <v>11262</v>
      </c>
      <c r="V585" s="337">
        <v>10</v>
      </c>
      <c r="W585" s="337" t="s">
        <v>19695</v>
      </c>
      <c r="X585" s="337" t="s">
        <v>19695</v>
      </c>
      <c r="Y585" s="337" t="s">
        <v>19695</v>
      </c>
      <c r="Z585" s="337" t="s">
        <v>1728</v>
      </c>
      <c r="AA585" s="337" t="s">
        <v>717</v>
      </c>
      <c r="AB585" s="337" t="s">
        <v>718</v>
      </c>
      <c r="AC585" s="337" t="s">
        <v>14429</v>
      </c>
    </row>
    <row r="586" spans="1:29" ht="15.8" x14ac:dyDescent="0.25">
      <c r="A586" s="337" t="s">
        <v>1723</v>
      </c>
      <c r="B586" s="337" t="s">
        <v>12861</v>
      </c>
      <c r="C586" s="337" t="s">
        <v>1821</v>
      </c>
      <c r="D586" s="337" t="s">
        <v>449</v>
      </c>
      <c r="E586" s="337" t="s">
        <v>11432</v>
      </c>
      <c r="F586" s="338">
        <v>44557</v>
      </c>
      <c r="G586" s="337" t="s">
        <v>10619</v>
      </c>
      <c r="H586" s="338">
        <v>44634</v>
      </c>
      <c r="I586" s="337" t="s">
        <v>19695</v>
      </c>
      <c r="J586" s="337" t="s">
        <v>16</v>
      </c>
      <c r="K586" s="337" t="s">
        <v>19695</v>
      </c>
      <c r="L586" s="337" t="s">
        <v>19695</v>
      </c>
      <c r="M586" s="337" t="s">
        <v>19695</v>
      </c>
      <c r="N586" s="337" t="s">
        <v>19695</v>
      </c>
      <c r="O586" s="337" t="s">
        <v>19695</v>
      </c>
      <c r="P586" s="337" t="s">
        <v>19695</v>
      </c>
      <c r="Q586" s="337" t="s">
        <v>19695</v>
      </c>
      <c r="R586" s="337" t="s">
        <v>98</v>
      </c>
      <c r="S586" s="337" t="s">
        <v>124</v>
      </c>
      <c r="T586" s="337" t="s">
        <v>10557</v>
      </c>
      <c r="U586" s="337" t="s">
        <v>12862</v>
      </c>
      <c r="V586" s="337">
        <v>6</v>
      </c>
      <c r="W586" s="337" t="s">
        <v>19695</v>
      </c>
      <c r="X586" s="337" t="s">
        <v>19695</v>
      </c>
      <c r="Y586" s="337" t="s">
        <v>19695</v>
      </c>
      <c r="Z586" s="337" t="s">
        <v>1728</v>
      </c>
      <c r="AA586" s="337" t="s">
        <v>717</v>
      </c>
      <c r="AB586" s="337" t="s">
        <v>718</v>
      </c>
      <c r="AC586" s="337" t="s">
        <v>14409</v>
      </c>
    </row>
    <row r="587" spans="1:29" ht="15.8" x14ac:dyDescent="0.25">
      <c r="A587" s="337" t="s">
        <v>1723</v>
      </c>
      <c r="B587" s="337" t="s">
        <v>12930</v>
      </c>
      <c r="C587" s="337" t="s">
        <v>1821</v>
      </c>
      <c r="D587" s="337" t="s">
        <v>449</v>
      </c>
      <c r="E587" s="337" t="s">
        <v>12250</v>
      </c>
      <c r="F587" s="338">
        <v>44589</v>
      </c>
      <c r="G587" s="337" t="s">
        <v>11750</v>
      </c>
      <c r="H587" s="338">
        <v>44630</v>
      </c>
      <c r="I587" s="337" t="s">
        <v>19695</v>
      </c>
      <c r="J587" s="337" t="s">
        <v>16</v>
      </c>
      <c r="K587" s="337" t="s">
        <v>19695</v>
      </c>
      <c r="L587" s="337" t="s">
        <v>19695</v>
      </c>
      <c r="M587" s="337" t="s">
        <v>19695</v>
      </c>
      <c r="N587" s="337" t="s">
        <v>19695</v>
      </c>
      <c r="O587" s="337" t="s">
        <v>19695</v>
      </c>
      <c r="P587" s="337" t="s">
        <v>19695</v>
      </c>
      <c r="Q587" s="337" t="s">
        <v>19695</v>
      </c>
      <c r="R587" s="337" t="s">
        <v>18</v>
      </c>
      <c r="S587" s="337" t="s">
        <v>445</v>
      </c>
      <c r="T587" s="337" t="s">
        <v>445</v>
      </c>
      <c r="U587" s="337" t="s">
        <v>12931</v>
      </c>
      <c r="V587" s="337">
        <v>8</v>
      </c>
      <c r="W587" s="337" t="s">
        <v>19695</v>
      </c>
      <c r="X587" s="337" t="s">
        <v>19695</v>
      </c>
      <c r="Y587" s="337" t="s">
        <v>19695</v>
      </c>
      <c r="Z587" s="337" t="s">
        <v>1728</v>
      </c>
      <c r="AA587" s="337" t="s">
        <v>735</v>
      </c>
      <c r="AB587" s="337" t="s">
        <v>718</v>
      </c>
      <c r="AC587" s="337" t="s">
        <v>14433</v>
      </c>
    </row>
    <row r="588" spans="1:29" ht="15.8" x14ac:dyDescent="0.25">
      <c r="A588" s="337" t="s">
        <v>1723</v>
      </c>
      <c r="B588" s="337" t="s">
        <v>12858</v>
      </c>
      <c r="C588" s="337" t="s">
        <v>1821</v>
      </c>
      <c r="D588" s="337" t="s">
        <v>449</v>
      </c>
      <c r="E588" s="337" t="s">
        <v>12859</v>
      </c>
      <c r="F588" s="338">
        <v>44620</v>
      </c>
      <c r="G588" s="337" t="s">
        <v>10616</v>
      </c>
      <c r="H588" s="338">
        <v>44628</v>
      </c>
      <c r="I588" s="337" t="s">
        <v>19695</v>
      </c>
      <c r="J588" s="337" t="s">
        <v>36</v>
      </c>
      <c r="K588" s="337" t="s">
        <v>19695</v>
      </c>
      <c r="L588" s="337" t="s">
        <v>19695</v>
      </c>
      <c r="M588" s="337" t="s">
        <v>19695</v>
      </c>
      <c r="N588" s="337" t="s">
        <v>19695</v>
      </c>
      <c r="O588" s="337" t="s">
        <v>19695</v>
      </c>
      <c r="P588" s="337" t="s">
        <v>19695</v>
      </c>
      <c r="Q588" s="337" t="s">
        <v>19695</v>
      </c>
      <c r="R588" s="337" t="s">
        <v>98</v>
      </c>
      <c r="S588" s="337" t="s">
        <v>124</v>
      </c>
      <c r="T588" s="337" t="s">
        <v>10557</v>
      </c>
      <c r="U588" s="337" t="s">
        <v>10558</v>
      </c>
      <c r="V588" s="337">
        <v>8</v>
      </c>
      <c r="W588" s="337" t="s">
        <v>19695</v>
      </c>
      <c r="X588" s="337" t="s">
        <v>19695</v>
      </c>
      <c r="Y588" s="337" t="s">
        <v>19695</v>
      </c>
      <c r="Z588" s="337" t="s">
        <v>1728</v>
      </c>
      <c r="AA588" s="337" t="s">
        <v>717</v>
      </c>
      <c r="AB588" s="337" t="s">
        <v>718</v>
      </c>
      <c r="AC588" s="337" t="s">
        <v>14408</v>
      </c>
    </row>
    <row r="589" spans="1:29" ht="15.8" x14ac:dyDescent="0.25">
      <c r="A589" s="337" t="s">
        <v>1723</v>
      </c>
      <c r="B589" s="337" t="s">
        <v>12860</v>
      </c>
      <c r="C589" s="337" t="s">
        <v>1821</v>
      </c>
      <c r="D589" s="337" t="s">
        <v>449</v>
      </c>
      <c r="E589" s="337" t="s">
        <v>9340</v>
      </c>
      <c r="F589" s="338">
        <v>44576</v>
      </c>
      <c r="G589" s="337" t="s">
        <v>10616</v>
      </c>
      <c r="H589" s="338">
        <v>44628</v>
      </c>
      <c r="I589" s="337" t="s">
        <v>19695</v>
      </c>
      <c r="J589" s="337" t="s">
        <v>36</v>
      </c>
      <c r="K589" s="337" t="s">
        <v>19695</v>
      </c>
      <c r="L589" s="337" t="s">
        <v>19695</v>
      </c>
      <c r="M589" s="337" t="s">
        <v>19695</v>
      </c>
      <c r="N589" s="337" t="s">
        <v>19695</v>
      </c>
      <c r="O589" s="337" t="s">
        <v>19695</v>
      </c>
      <c r="P589" s="337" t="s">
        <v>19695</v>
      </c>
      <c r="Q589" s="337" t="s">
        <v>19695</v>
      </c>
      <c r="R589" s="337" t="s">
        <v>98</v>
      </c>
      <c r="S589" s="337" t="s">
        <v>124</v>
      </c>
      <c r="T589" s="337" t="s">
        <v>10557</v>
      </c>
      <c r="U589" s="337" t="s">
        <v>2725</v>
      </c>
      <c r="V589" s="337">
        <v>8</v>
      </c>
      <c r="W589" s="337" t="s">
        <v>19695</v>
      </c>
      <c r="X589" s="337" t="s">
        <v>19695</v>
      </c>
      <c r="Y589" s="337" t="s">
        <v>19695</v>
      </c>
      <c r="Z589" s="337" t="s">
        <v>1728</v>
      </c>
      <c r="AA589" s="337" t="s">
        <v>717</v>
      </c>
      <c r="AB589" s="337" t="s">
        <v>718</v>
      </c>
      <c r="AC589" s="337" t="s">
        <v>14408</v>
      </c>
    </row>
    <row r="590" spans="1:29" ht="15.8" x14ac:dyDescent="0.25">
      <c r="A590" s="337" t="s">
        <v>1723</v>
      </c>
      <c r="B590" s="337" t="s">
        <v>12856</v>
      </c>
      <c r="C590" s="337" t="s">
        <v>1725</v>
      </c>
      <c r="D590" s="337" t="s">
        <v>13527</v>
      </c>
      <c r="E590" s="337" t="s">
        <v>12857</v>
      </c>
      <c r="F590" s="338">
        <v>44569</v>
      </c>
      <c r="G590" s="337" t="s">
        <v>10616</v>
      </c>
      <c r="H590" s="338">
        <v>44628</v>
      </c>
      <c r="I590" s="337" t="s">
        <v>19695</v>
      </c>
      <c r="J590" s="337" t="s">
        <v>16</v>
      </c>
      <c r="K590" s="337" t="s">
        <v>19695</v>
      </c>
      <c r="L590" s="337" t="s">
        <v>19695</v>
      </c>
      <c r="M590" s="337" t="s">
        <v>19695</v>
      </c>
      <c r="N590" s="337" t="s">
        <v>19695</v>
      </c>
      <c r="O590" s="337" t="s">
        <v>19695</v>
      </c>
      <c r="P590" s="337" t="s">
        <v>19695</v>
      </c>
      <c r="Q590" s="337" t="s">
        <v>19695</v>
      </c>
      <c r="R590" s="337" t="s">
        <v>98</v>
      </c>
      <c r="S590" s="337" t="s">
        <v>124</v>
      </c>
      <c r="T590" s="337" t="s">
        <v>10557</v>
      </c>
      <c r="U590" s="337" t="s">
        <v>10562</v>
      </c>
      <c r="V590" s="337">
        <v>8</v>
      </c>
      <c r="W590" s="337" t="s">
        <v>19695</v>
      </c>
      <c r="X590" s="337" t="s">
        <v>19695</v>
      </c>
      <c r="Y590" s="337" t="s">
        <v>19695</v>
      </c>
      <c r="Z590" s="337" t="s">
        <v>1728</v>
      </c>
      <c r="AA590" s="337" t="s">
        <v>717</v>
      </c>
      <c r="AB590" s="337" t="s">
        <v>718</v>
      </c>
      <c r="AC590" s="337" t="s">
        <v>14408</v>
      </c>
    </row>
    <row r="591" spans="1:29" ht="15.8" x14ac:dyDescent="0.25">
      <c r="A591" s="337" t="s">
        <v>1723</v>
      </c>
      <c r="B591" s="337" t="s">
        <v>12854</v>
      </c>
      <c r="C591" s="337" t="s">
        <v>1821</v>
      </c>
      <c r="D591" s="337" t="s">
        <v>449</v>
      </c>
      <c r="E591" s="337" t="s">
        <v>12855</v>
      </c>
      <c r="F591" s="338">
        <v>44570</v>
      </c>
      <c r="G591" s="337" t="s">
        <v>10616</v>
      </c>
      <c r="H591" s="338">
        <v>44628</v>
      </c>
      <c r="I591" s="337" t="s">
        <v>19695</v>
      </c>
      <c r="J591" s="337" t="s">
        <v>16</v>
      </c>
      <c r="K591" s="337" t="s">
        <v>19695</v>
      </c>
      <c r="L591" s="337" t="s">
        <v>19695</v>
      </c>
      <c r="M591" s="337" t="s">
        <v>19695</v>
      </c>
      <c r="N591" s="337" t="s">
        <v>19695</v>
      </c>
      <c r="O591" s="337" t="s">
        <v>19695</v>
      </c>
      <c r="P591" s="337" t="s">
        <v>19695</v>
      </c>
      <c r="Q591" s="337" t="s">
        <v>19695</v>
      </c>
      <c r="R591" s="337" t="s">
        <v>98</v>
      </c>
      <c r="S591" s="337" t="s">
        <v>124</v>
      </c>
      <c r="T591" s="337" t="s">
        <v>10557</v>
      </c>
      <c r="U591" s="337" t="s">
        <v>10562</v>
      </c>
      <c r="V591" s="337">
        <v>6</v>
      </c>
      <c r="W591" s="337" t="s">
        <v>19695</v>
      </c>
      <c r="X591" s="337" t="s">
        <v>19695</v>
      </c>
      <c r="Y591" s="337" t="s">
        <v>19695</v>
      </c>
      <c r="Z591" s="337" t="s">
        <v>1728</v>
      </c>
      <c r="AA591" s="337" t="s">
        <v>717</v>
      </c>
      <c r="AB591" s="337" t="s">
        <v>718</v>
      </c>
      <c r="AC591" s="337" t="s">
        <v>14408</v>
      </c>
    </row>
    <row r="592" spans="1:29" ht="15.8" x14ac:dyDescent="0.25">
      <c r="A592" s="337" t="s">
        <v>1723</v>
      </c>
      <c r="B592" s="337" t="s">
        <v>12852</v>
      </c>
      <c r="C592" s="337" t="s">
        <v>1821</v>
      </c>
      <c r="D592" s="337" t="s">
        <v>449</v>
      </c>
      <c r="E592" s="337" t="s">
        <v>12853</v>
      </c>
      <c r="F592" s="338">
        <v>44590</v>
      </c>
      <c r="G592" s="337" t="s">
        <v>12375</v>
      </c>
      <c r="H592" s="338">
        <v>44627</v>
      </c>
      <c r="I592" s="337" t="s">
        <v>19695</v>
      </c>
      <c r="J592" s="337" t="s">
        <v>16</v>
      </c>
      <c r="K592" s="337" t="s">
        <v>19695</v>
      </c>
      <c r="L592" s="337" t="s">
        <v>19695</v>
      </c>
      <c r="M592" s="337" t="s">
        <v>19695</v>
      </c>
      <c r="N592" s="337" t="s">
        <v>19695</v>
      </c>
      <c r="O592" s="337" t="s">
        <v>19695</v>
      </c>
      <c r="P592" s="337" t="s">
        <v>19695</v>
      </c>
      <c r="Q592" s="337" t="s">
        <v>19695</v>
      </c>
      <c r="R592" s="337" t="s">
        <v>98</v>
      </c>
      <c r="S592" s="337" t="s">
        <v>124</v>
      </c>
      <c r="T592" s="337" t="s">
        <v>10557</v>
      </c>
      <c r="U592" s="337" t="s">
        <v>10562</v>
      </c>
      <c r="V592" s="337">
        <v>8</v>
      </c>
      <c r="W592" s="337" t="s">
        <v>19695</v>
      </c>
      <c r="X592" s="337" t="s">
        <v>19695</v>
      </c>
      <c r="Y592" s="337" t="s">
        <v>19695</v>
      </c>
      <c r="Z592" s="337" t="s">
        <v>1728</v>
      </c>
      <c r="AA592" s="337" t="s">
        <v>717</v>
      </c>
      <c r="AB592" s="337" t="s">
        <v>718</v>
      </c>
      <c r="AC592" s="337" t="s">
        <v>14408</v>
      </c>
    </row>
    <row r="593" spans="1:29" ht="15.8" x14ac:dyDescent="0.25">
      <c r="A593" s="337" t="s">
        <v>1723</v>
      </c>
      <c r="B593" s="337" t="s">
        <v>12850</v>
      </c>
      <c r="C593" s="337" t="s">
        <v>1821</v>
      </c>
      <c r="D593" s="337" t="s">
        <v>449</v>
      </c>
      <c r="E593" s="337" t="s">
        <v>12851</v>
      </c>
      <c r="F593" s="338">
        <v>44599</v>
      </c>
      <c r="G593" s="337" t="s">
        <v>12375</v>
      </c>
      <c r="H593" s="338">
        <v>44627</v>
      </c>
      <c r="I593" s="337" t="s">
        <v>19695</v>
      </c>
      <c r="J593" s="337" t="s">
        <v>36</v>
      </c>
      <c r="K593" s="337" t="s">
        <v>19695</v>
      </c>
      <c r="L593" s="337" t="s">
        <v>19695</v>
      </c>
      <c r="M593" s="337" t="s">
        <v>19695</v>
      </c>
      <c r="N593" s="337" t="s">
        <v>19695</v>
      </c>
      <c r="O593" s="337" t="s">
        <v>19695</v>
      </c>
      <c r="P593" s="337" t="s">
        <v>19695</v>
      </c>
      <c r="Q593" s="337" t="s">
        <v>19695</v>
      </c>
      <c r="R593" s="337" t="s">
        <v>98</v>
      </c>
      <c r="S593" s="337" t="s">
        <v>124</v>
      </c>
      <c r="T593" s="337" t="s">
        <v>1887</v>
      </c>
      <c r="U593" s="337" t="s">
        <v>1186</v>
      </c>
      <c r="V593" s="337">
        <v>12</v>
      </c>
      <c r="W593" s="337" t="s">
        <v>19695</v>
      </c>
      <c r="X593" s="337" t="s">
        <v>19695</v>
      </c>
      <c r="Y593" s="337" t="s">
        <v>19695</v>
      </c>
      <c r="Z593" s="337" t="s">
        <v>1728</v>
      </c>
      <c r="AA593" s="337" t="s">
        <v>717</v>
      </c>
      <c r="AB593" s="337" t="s">
        <v>718</v>
      </c>
      <c r="AC593" s="337" t="s">
        <v>14408</v>
      </c>
    </row>
    <row r="594" spans="1:29" ht="15.8" x14ac:dyDescent="0.25">
      <c r="A594" s="337" t="s">
        <v>1723</v>
      </c>
      <c r="B594" s="337" t="s">
        <v>12555</v>
      </c>
      <c r="C594" s="337" t="s">
        <v>1821</v>
      </c>
      <c r="D594" s="337" t="s">
        <v>449</v>
      </c>
      <c r="E594" s="337" t="s">
        <v>12556</v>
      </c>
      <c r="F594" s="338">
        <v>44608</v>
      </c>
      <c r="G594" s="337" t="s">
        <v>12557</v>
      </c>
      <c r="H594" s="338">
        <v>44626</v>
      </c>
      <c r="I594" s="337" t="s">
        <v>19695</v>
      </c>
      <c r="J594" s="337" t="s">
        <v>16</v>
      </c>
      <c r="K594" s="337" t="s">
        <v>19695</v>
      </c>
      <c r="L594" s="337" t="s">
        <v>19695</v>
      </c>
      <c r="M594" s="337" t="s">
        <v>19695</v>
      </c>
      <c r="N594" s="337" t="s">
        <v>19695</v>
      </c>
      <c r="O594" s="337" t="s">
        <v>19695</v>
      </c>
      <c r="P594" s="337" t="s">
        <v>19695</v>
      </c>
      <c r="Q594" s="337" t="s">
        <v>19695</v>
      </c>
      <c r="R594" s="337" t="s">
        <v>35</v>
      </c>
      <c r="S594" s="337" t="s">
        <v>77</v>
      </c>
      <c r="T594" s="337" t="s">
        <v>10267</v>
      </c>
      <c r="U594" s="337" t="s">
        <v>12558</v>
      </c>
      <c r="V594" s="337">
        <v>8</v>
      </c>
      <c r="W594" s="337" t="s">
        <v>19695</v>
      </c>
      <c r="X594" s="337" t="s">
        <v>19695</v>
      </c>
      <c r="Y594" s="337" t="s">
        <v>19695</v>
      </c>
      <c r="Z594" s="337" t="s">
        <v>1728</v>
      </c>
      <c r="AA594" s="337" t="s">
        <v>717</v>
      </c>
      <c r="AB594" s="337" t="s">
        <v>718</v>
      </c>
      <c r="AC594" s="337" t="s">
        <v>14429</v>
      </c>
    </row>
    <row r="595" spans="1:29" ht="15.8" x14ac:dyDescent="0.25">
      <c r="A595" s="337" t="s">
        <v>1723</v>
      </c>
      <c r="B595" s="337" t="s">
        <v>12166</v>
      </c>
      <c r="C595" s="337" t="s">
        <v>1821</v>
      </c>
      <c r="D595" s="337" t="s">
        <v>449</v>
      </c>
      <c r="E595" s="337" t="s">
        <v>12167</v>
      </c>
      <c r="F595" s="338">
        <v>44602</v>
      </c>
      <c r="G595" s="337" t="s">
        <v>12168</v>
      </c>
      <c r="H595" s="338">
        <v>44621</v>
      </c>
      <c r="I595" s="337" t="s">
        <v>19695</v>
      </c>
      <c r="J595" s="337" t="s">
        <v>16</v>
      </c>
      <c r="K595" s="337" t="s">
        <v>19695</v>
      </c>
      <c r="L595" s="337" t="s">
        <v>19695</v>
      </c>
      <c r="M595" s="337" t="s">
        <v>19695</v>
      </c>
      <c r="N595" s="337" t="s">
        <v>19695</v>
      </c>
      <c r="O595" s="337" t="s">
        <v>19695</v>
      </c>
      <c r="P595" s="337" t="s">
        <v>19695</v>
      </c>
      <c r="Q595" s="337" t="s">
        <v>19695</v>
      </c>
      <c r="R595" s="337" t="s">
        <v>70</v>
      </c>
      <c r="S595" s="337" t="s">
        <v>141</v>
      </c>
      <c r="T595" s="337" t="s">
        <v>1628</v>
      </c>
      <c r="U595" s="337" t="s">
        <v>12169</v>
      </c>
      <c r="V595" s="337">
        <v>10</v>
      </c>
      <c r="W595" s="337" t="s">
        <v>19695</v>
      </c>
      <c r="X595" s="337" t="s">
        <v>19695</v>
      </c>
      <c r="Y595" s="337" t="s">
        <v>19695</v>
      </c>
      <c r="Z595" s="337" t="s">
        <v>1728</v>
      </c>
      <c r="AA595" s="337" t="s">
        <v>717</v>
      </c>
      <c r="AB595" s="337" t="s">
        <v>718</v>
      </c>
      <c r="AC595" s="337" t="s">
        <v>14462</v>
      </c>
    </row>
    <row r="596" spans="1:29" ht="15.8" x14ac:dyDescent="0.25">
      <c r="A596" s="337" t="s">
        <v>1723</v>
      </c>
      <c r="B596" s="337" t="s">
        <v>9301</v>
      </c>
      <c r="C596" s="337" t="s">
        <v>1821</v>
      </c>
      <c r="D596" s="337" t="s">
        <v>449</v>
      </c>
      <c r="E596" s="337" t="s">
        <v>9302</v>
      </c>
      <c r="F596" s="338">
        <v>44531</v>
      </c>
      <c r="G596" s="337" t="s">
        <v>9303</v>
      </c>
      <c r="H596" s="338">
        <v>44619</v>
      </c>
      <c r="I596" s="337" t="s">
        <v>19695</v>
      </c>
      <c r="J596" s="337" t="s">
        <v>16</v>
      </c>
      <c r="K596" s="337" t="s">
        <v>19695</v>
      </c>
      <c r="L596" s="337" t="s">
        <v>19695</v>
      </c>
      <c r="M596" s="337" t="s">
        <v>19695</v>
      </c>
      <c r="N596" s="337" t="s">
        <v>19695</v>
      </c>
      <c r="O596" s="337" t="s">
        <v>19695</v>
      </c>
      <c r="P596" s="337" t="s">
        <v>19695</v>
      </c>
      <c r="Q596" s="337" t="s">
        <v>19695</v>
      </c>
      <c r="R596" s="337" t="s">
        <v>144</v>
      </c>
      <c r="S596" s="337" t="s">
        <v>97</v>
      </c>
      <c r="T596" s="337" t="s">
        <v>817</v>
      </c>
      <c r="U596" s="337" t="s">
        <v>9304</v>
      </c>
      <c r="V596" s="337">
        <v>12</v>
      </c>
      <c r="W596" s="337" t="s">
        <v>19695</v>
      </c>
      <c r="X596" s="337" t="s">
        <v>19695</v>
      </c>
      <c r="Y596" s="337" t="s">
        <v>19695</v>
      </c>
      <c r="Z596" s="337" t="s">
        <v>1728</v>
      </c>
      <c r="AA596" s="337" t="s">
        <v>717</v>
      </c>
      <c r="AB596" s="337" t="s">
        <v>718</v>
      </c>
      <c r="AC596" s="337" t="s">
        <v>14441</v>
      </c>
    </row>
    <row r="597" spans="1:29" ht="15.8" x14ac:dyDescent="0.25">
      <c r="A597" s="337" t="s">
        <v>1723</v>
      </c>
      <c r="B597" s="337" t="s">
        <v>12804</v>
      </c>
      <c r="C597" s="337" t="s">
        <v>1821</v>
      </c>
      <c r="D597" s="337" t="s">
        <v>449</v>
      </c>
      <c r="E597" s="337" t="s">
        <v>12711</v>
      </c>
      <c r="F597" s="338">
        <v>44524</v>
      </c>
      <c r="G597" s="337" t="s">
        <v>12802</v>
      </c>
      <c r="H597" s="338">
        <v>44616</v>
      </c>
      <c r="I597" s="337" t="s">
        <v>19695</v>
      </c>
      <c r="J597" s="337" t="s">
        <v>36</v>
      </c>
      <c r="K597" s="337" t="s">
        <v>19695</v>
      </c>
      <c r="L597" s="337" t="s">
        <v>19695</v>
      </c>
      <c r="M597" s="337" t="s">
        <v>19695</v>
      </c>
      <c r="N597" s="337" t="s">
        <v>19695</v>
      </c>
      <c r="O597" s="337" t="s">
        <v>19695</v>
      </c>
      <c r="P597" s="337" t="s">
        <v>19695</v>
      </c>
      <c r="Q597" s="337" t="s">
        <v>19695</v>
      </c>
      <c r="R597" s="337" t="s">
        <v>98</v>
      </c>
      <c r="S597" s="337" t="s">
        <v>121</v>
      </c>
      <c r="T597" s="337" t="s">
        <v>5423</v>
      </c>
      <c r="U597" s="337" t="s">
        <v>12803</v>
      </c>
      <c r="V597" s="337">
        <v>8</v>
      </c>
      <c r="W597" s="337" t="s">
        <v>19695</v>
      </c>
      <c r="X597" s="337" t="s">
        <v>19695</v>
      </c>
      <c r="Y597" s="337" t="s">
        <v>19695</v>
      </c>
      <c r="Z597" s="337" t="s">
        <v>1753</v>
      </c>
      <c r="AA597" s="337" t="s">
        <v>717</v>
      </c>
      <c r="AB597" s="337" t="s">
        <v>718</v>
      </c>
      <c r="AC597" s="337" t="s">
        <v>15604</v>
      </c>
    </row>
    <row r="598" spans="1:29" ht="15.8" x14ac:dyDescent="0.25">
      <c r="A598" s="337" t="s">
        <v>1723</v>
      </c>
      <c r="B598" s="337" t="s">
        <v>12829</v>
      </c>
      <c r="C598" s="337" t="s">
        <v>1821</v>
      </c>
      <c r="D598" s="337" t="s">
        <v>449</v>
      </c>
      <c r="E598" s="337" t="s">
        <v>12123</v>
      </c>
      <c r="F598" s="338">
        <v>44493</v>
      </c>
      <c r="G598" s="337" t="s">
        <v>12802</v>
      </c>
      <c r="H598" s="338">
        <v>44616</v>
      </c>
      <c r="I598" s="337" t="s">
        <v>19695</v>
      </c>
      <c r="J598" s="337" t="s">
        <v>16</v>
      </c>
      <c r="K598" s="337" t="s">
        <v>19695</v>
      </c>
      <c r="L598" s="337" t="s">
        <v>19695</v>
      </c>
      <c r="M598" s="337" t="s">
        <v>19695</v>
      </c>
      <c r="N598" s="337" t="s">
        <v>19695</v>
      </c>
      <c r="O598" s="337" t="s">
        <v>19695</v>
      </c>
      <c r="P598" s="337" t="s">
        <v>19695</v>
      </c>
      <c r="Q598" s="337" t="s">
        <v>19695</v>
      </c>
      <c r="R598" s="337" t="s">
        <v>130</v>
      </c>
      <c r="S598" s="337" t="s">
        <v>928</v>
      </c>
      <c r="T598" s="337" t="s">
        <v>9934</v>
      </c>
      <c r="U598" s="337" t="s">
        <v>1176</v>
      </c>
      <c r="V598" s="337">
        <v>8</v>
      </c>
      <c r="W598" s="337" t="s">
        <v>19695</v>
      </c>
      <c r="X598" s="337" t="s">
        <v>19695</v>
      </c>
      <c r="Y598" s="337" t="s">
        <v>19695</v>
      </c>
      <c r="Z598" s="337" t="s">
        <v>1753</v>
      </c>
      <c r="AA598" s="337" t="s">
        <v>717</v>
      </c>
      <c r="AB598" s="337" t="s">
        <v>718</v>
      </c>
      <c r="AC598" s="337" t="s">
        <v>15604</v>
      </c>
    </row>
    <row r="599" spans="1:29" ht="15.8" x14ac:dyDescent="0.25">
      <c r="A599" s="337" t="s">
        <v>1723</v>
      </c>
      <c r="B599" s="337" t="s">
        <v>12830</v>
      </c>
      <c r="C599" s="337" t="s">
        <v>1821</v>
      </c>
      <c r="D599" s="337" t="s">
        <v>449</v>
      </c>
      <c r="E599" s="337" t="s">
        <v>10560</v>
      </c>
      <c r="F599" s="338">
        <v>44566</v>
      </c>
      <c r="G599" s="337" t="s">
        <v>12802</v>
      </c>
      <c r="H599" s="338">
        <v>44616</v>
      </c>
      <c r="I599" s="337" t="s">
        <v>19695</v>
      </c>
      <c r="J599" s="337" t="s">
        <v>36</v>
      </c>
      <c r="K599" s="337" t="s">
        <v>19695</v>
      </c>
      <c r="L599" s="337" t="s">
        <v>19695</v>
      </c>
      <c r="M599" s="337" t="s">
        <v>19695</v>
      </c>
      <c r="N599" s="337" t="s">
        <v>19695</v>
      </c>
      <c r="O599" s="337" t="s">
        <v>19695</v>
      </c>
      <c r="P599" s="337" t="s">
        <v>19695</v>
      </c>
      <c r="Q599" s="337" t="s">
        <v>19695</v>
      </c>
      <c r="R599" s="337" t="s">
        <v>98</v>
      </c>
      <c r="S599" s="337" t="s">
        <v>121</v>
      </c>
      <c r="T599" s="337" t="s">
        <v>5423</v>
      </c>
      <c r="U599" s="337" t="s">
        <v>12831</v>
      </c>
      <c r="V599" s="337">
        <v>8</v>
      </c>
      <c r="W599" s="337" t="s">
        <v>19695</v>
      </c>
      <c r="X599" s="337" t="s">
        <v>19695</v>
      </c>
      <c r="Y599" s="337" t="s">
        <v>19695</v>
      </c>
      <c r="Z599" s="337" t="s">
        <v>1753</v>
      </c>
      <c r="AA599" s="337" t="s">
        <v>717</v>
      </c>
      <c r="AB599" s="337" t="s">
        <v>718</v>
      </c>
      <c r="AC599" s="337" t="s">
        <v>15604</v>
      </c>
    </row>
    <row r="600" spans="1:29" ht="15.8" x14ac:dyDescent="0.25">
      <c r="A600" s="337" t="s">
        <v>1723</v>
      </c>
      <c r="B600" s="337" t="s">
        <v>12832</v>
      </c>
      <c r="C600" s="337" t="s">
        <v>1821</v>
      </c>
      <c r="D600" s="337" t="s">
        <v>449</v>
      </c>
      <c r="E600" s="337" t="s">
        <v>12437</v>
      </c>
      <c r="F600" s="338">
        <v>44492</v>
      </c>
      <c r="G600" s="337" t="s">
        <v>12802</v>
      </c>
      <c r="H600" s="338">
        <v>44616</v>
      </c>
      <c r="I600" s="337" t="s">
        <v>19695</v>
      </c>
      <c r="J600" s="337" t="s">
        <v>36</v>
      </c>
      <c r="K600" s="337" t="s">
        <v>19695</v>
      </c>
      <c r="L600" s="337" t="s">
        <v>19695</v>
      </c>
      <c r="M600" s="337" t="s">
        <v>19695</v>
      </c>
      <c r="N600" s="337" t="s">
        <v>19695</v>
      </c>
      <c r="O600" s="337" t="s">
        <v>19695</v>
      </c>
      <c r="P600" s="337" t="s">
        <v>19695</v>
      </c>
      <c r="Q600" s="337" t="s">
        <v>19695</v>
      </c>
      <c r="R600" s="337" t="s">
        <v>98</v>
      </c>
      <c r="S600" s="337" t="s">
        <v>121</v>
      </c>
      <c r="T600" s="337" t="s">
        <v>5423</v>
      </c>
      <c r="U600" s="337" t="s">
        <v>12803</v>
      </c>
      <c r="V600" s="337">
        <v>8</v>
      </c>
      <c r="W600" s="337" t="s">
        <v>19695</v>
      </c>
      <c r="X600" s="337" t="s">
        <v>19695</v>
      </c>
      <c r="Y600" s="337" t="s">
        <v>19695</v>
      </c>
      <c r="Z600" s="337" t="s">
        <v>1753</v>
      </c>
      <c r="AA600" s="337" t="s">
        <v>717</v>
      </c>
      <c r="AB600" s="337" t="s">
        <v>718</v>
      </c>
      <c r="AC600" s="337" t="s">
        <v>15604</v>
      </c>
    </row>
    <row r="601" spans="1:29" ht="15.8" x14ac:dyDescent="0.25">
      <c r="A601" s="337" t="s">
        <v>1723</v>
      </c>
      <c r="B601" s="337" t="s">
        <v>12833</v>
      </c>
      <c r="C601" s="337" t="s">
        <v>1725</v>
      </c>
      <c r="D601" s="337" t="s">
        <v>13527</v>
      </c>
      <c r="E601" s="337" t="s">
        <v>12504</v>
      </c>
      <c r="F601" s="338">
        <v>44463</v>
      </c>
      <c r="G601" s="337" t="s">
        <v>12802</v>
      </c>
      <c r="H601" s="338">
        <v>44616</v>
      </c>
      <c r="I601" s="337" t="s">
        <v>19695</v>
      </c>
      <c r="J601" s="337" t="s">
        <v>16</v>
      </c>
      <c r="K601" s="337" t="s">
        <v>19695</v>
      </c>
      <c r="L601" s="337" t="s">
        <v>19695</v>
      </c>
      <c r="M601" s="337" t="s">
        <v>19695</v>
      </c>
      <c r="N601" s="337" t="s">
        <v>19695</v>
      </c>
      <c r="O601" s="337" t="s">
        <v>19695</v>
      </c>
      <c r="P601" s="337" t="s">
        <v>19695</v>
      </c>
      <c r="Q601" s="337" t="s">
        <v>19695</v>
      </c>
      <c r="R601" s="337" t="s">
        <v>98</v>
      </c>
      <c r="S601" s="337" t="s">
        <v>121</v>
      </c>
      <c r="T601" s="337" t="s">
        <v>5423</v>
      </c>
      <c r="U601" s="337" t="s">
        <v>12803</v>
      </c>
      <c r="V601" s="337">
        <v>8</v>
      </c>
      <c r="W601" s="337" t="s">
        <v>19695</v>
      </c>
      <c r="X601" s="337" t="s">
        <v>19695</v>
      </c>
      <c r="Y601" s="337" t="s">
        <v>19695</v>
      </c>
      <c r="Z601" s="337" t="s">
        <v>1753</v>
      </c>
      <c r="AA601" s="337" t="s">
        <v>717</v>
      </c>
      <c r="AB601" s="337" t="s">
        <v>718</v>
      </c>
      <c r="AC601" s="337" t="s">
        <v>15604</v>
      </c>
    </row>
    <row r="602" spans="1:29" ht="15.8" x14ac:dyDescent="0.25">
      <c r="A602" s="337" t="s">
        <v>1723</v>
      </c>
      <c r="B602" s="337" t="s">
        <v>12836</v>
      </c>
      <c r="C602" s="337" t="s">
        <v>1821</v>
      </c>
      <c r="D602" s="337" t="s">
        <v>449</v>
      </c>
      <c r="E602" s="337" t="s">
        <v>12711</v>
      </c>
      <c r="F602" s="338">
        <v>44524</v>
      </c>
      <c r="G602" s="337" t="s">
        <v>12802</v>
      </c>
      <c r="H602" s="338">
        <v>44616</v>
      </c>
      <c r="I602" s="337" t="s">
        <v>19695</v>
      </c>
      <c r="J602" s="337" t="s">
        <v>36</v>
      </c>
      <c r="K602" s="337" t="s">
        <v>19695</v>
      </c>
      <c r="L602" s="337" t="s">
        <v>19695</v>
      </c>
      <c r="M602" s="337" t="s">
        <v>19695</v>
      </c>
      <c r="N602" s="337" t="s">
        <v>19695</v>
      </c>
      <c r="O602" s="337" t="s">
        <v>19695</v>
      </c>
      <c r="P602" s="337" t="s">
        <v>19695</v>
      </c>
      <c r="Q602" s="337" t="s">
        <v>19695</v>
      </c>
      <c r="R602" s="337" t="s">
        <v>98</v>
      </c>
      <c r="S602" s="337" t="s">
        <v>121</v>
      </c>
      <c r="T602" s="337" t="s">
        <v>5423</v>
      </c>
      <c r="U602" s="337" t="s">
        <v>12803</v>
      </c>
      <c r="V602" s="337">
        <v>8</v>
      </c>
      <c r="W602" s="337" t="s">
        <v>19695</v>
      </c>
      <c r="X602" s="337" t="s">
        <v>19695</v>
      </c>
      <c r="Y602" s="337" t="s">
        <v>19695</v>
      </c>
      <c r="Z602" s="337" t="s">
        <v>1753</v>
      </c>
      <c r="AA602" s="337" t="s">
        <v>717</v>
      </c>
      <c r="AB602" s="337" t="s">
        <v>718</v>
      </c>
      <c r="AC602" s="337" t="s">
        <v>15604</v>
      </c>
    </row>
    <row r="603" spans="1:29" ht="15.8" x14ac:dyDescent="0.25">
      <c r="A603" s="337" t="s">
        <v>1723</v>
      </c>
      <c r="B603" s="337" t="s">
        <v>12837</v>
      </c>
      <c r="C603" s="337" t="s">
        <v>1821</v>
      </c>
      <c r="D603" s="337" t="s">
        <v>449</v>
      </c>
      <c r="E603" s="337" t="s">
        <v>12838</v>
      </c>
      <c r="F603" s="338">
        <v>44554</v>
      </c>
      <c r="G603" s="337" t="s">
        <v>12802</v>
      </c>
      <c r="H603" s="338">
        <v>44616</v>
      </c>
      <c r="I603" s="337" t="s">
        <v>19695</v>
      </c>
      <c r="J603" s="337" t="s">
        <v>36</v>
      </c>
      <c r="K603" s="337" t="s">
        <v>19695</v>
      </c>
      <c r="L603" s="337" t="s">
        <v>19695</v>
      </c>
      <c r="M603" s="337" t="s">
        <v>19695</v>
      </c>
      <c r="N603" s="337" t="s">
        <v>19695</v>
      </c>
      <c r="O603" s="337" t="s">
        <v>19695</v>
      </c>
      <c r="P603" s="337" t="s">
        <v>19695</v>
      </c>
      <c r="Q603" s="337" t="s">
        <v>19695</v>
      </c>
      <c r="R603" s="337" t="s">
        <v>98</v>
      </c>
      <c r="S603" s="337" t="s">
        <v>121</v>
      </c>
      <c r="T603" s="337" t="s">
        <v>5423</v>
      </c>
      <c r="U603" s="337" t="s">
        <v>12803</v>
      </c>
      <c r="V603" s="337">
        <v>8</v>
      </c>
      <c r="W603" s="337" t="s">
        <v>19695</v>
      </c>
      <c r="X603" s="337" t="s">
        <v>19695</v>
      </c>
      <c r="Y603" s="337" t="s">
        <v>19695</v>
      </c>
      <c r="Z603" s="337" t="s">
        <v>1753</v>
      </c>
      <c r="AA603" s="337" t="s">
        <v>717</v>
      </c>
      <c r="AB603" s="337" t="s">
        <v>718</v>
      </c>
      <c r="AC603" s="337" t="s">
        <v>15604</v>
      </c>
    </row>
    <row r="604" spans="1:29" ht="15.8" x14ac:dyDescent="0.25">
      <c r="A604" s="337" t="s">
        <v>1723</v>
      </c>
      <c r="B604" s="337" t="s">
        <v>12839</v>
      </c>
      <c r="C604" s="337" t="s">
        <v>1821</v>
      </c>
      <c r="D604" s="337" t="s">
        <v>449</v>
      </c>
      <c r="E604" s="337" t="s">
        <v>12123</v>
      </c>
      <c r="F604" s="338">
        <v>44493</v>
      </c>
      <c r="G604" s="337" t="s">
        <v>12802</v>
      </c>
      <c r="H604" s="338">
        <v>44616</v>
      </c>
      <c r="I604" s="337" t="s">
        <v>19695</v>
      </c>
      <c r="J604" s="337" t="s">
        <v>36</v>
      </c>
      <c r="K604" s="337" t="s">
        <v>19695</v>
      </c>
      <c r="L604" s="337" t="s">
        <v>19695</v>
      </c>
      <c r="M604" s="337" t="s">
        <v>19695</v>
      </c>
      <c r="N604" s="337" t="s">
        <v>19695</v>
      </c>
      <c r="O604" s="337" t="s">
        <v>19695</v>
      </c>
      <c r="P604" s="337" t="s">
        <v>19695</v>
      </c>
      <c r="Q604" s="337" t="s">
        <v>19695</v>
      </c>
      <c r="R604" s="337" t="s">
        <v>98</v>
      </c>
      <c r="S604" s="337" t="s">
        <v>121</v>
      </c>
      <c r="T604" s="337" t="s">
        <v>5423</v>
      </c>
      <c r="U604" s="337" t="s">
        <v>12803</v>
      </c>
      <c r="V604" s="337">
        <v>8</v>
      </c>
      <c r="W604" s="337" t="s">
        <v>19695</v>
      </c>
      <c r="X604" s="337" t="s">
        <v>19695</v>
      </c>
      <c r="Y604" s="337" t="s">
        <v>19695</v>
      </c>
      <c r="Z604" s="337" t="s">
        <v>1753</v>
      </c>
      <c r="AA604" s="337" t="s">
        <v>717</v>
      </c>
      <c r="AB604" s="337" t="s">
        <v>718</v>
      </c>
      <c r="AC604" s="337" t="s">
        <v>15604</v>
      </c>
    </row>
    <row r="605" spans="1:29" ht="15.8" x14ac:dyDescent="0.25">
      <c r="A605" s="337" t="s">
        <v>1723</v>
      </c>
      <c r="B605" s="337" t="s">
        <v>12840</v>
      </c>
      <c r="C605" s="337" t="s">
        <v>1821</v>
      </c>
      <c r="D605" s="337" t="s">
        <v>449</v>
      </c>
      <c r="E605" s="337" t="s">
        <v>12711</v>
      </c>
      <c r="F605" s="338">
        <v>44524</v>
      </c>
      <c r="G605" s="337" t="s">
        <v>12802</v>
      </c>
      <c r="H605" s="338">
        <v>44616</v>
      </c>
      <c r="I605" s="337" t="s">
        <v>19695</v>
      </c>
      <c r="J605" s="337" t="s">
        <v>36</v>
      </c>
      <c r="K605" s="337" t="s">
        <v>19695</v>
      </c>
      <c r="L605" s="337" t="s">
        <v>19695</v>
      </c>
      <c r="M605" s="337" t="s">
        <v>19695</v>
      </c>
      <c r="N605" s="337" t="s">
        <v>19695</v>
      </c>
      <c r="O605" s="337" t="s">
        <v>19695</v>
      </c>
      <c r="P605" s="337" t="s">
        <v>19695</v>
      </c>
      <c r="Q605" s="337" t="s">
        <v>19695</v>
      </c>
      <c r="R605" s="337" t="s">
        <v>98</v>
      </c>
      <c r="S605" s="337" t="s">
        <v>121</v>
      </c>
      <c r="T605" s="337" t="s">
        <v>5423</v>
      </c>
      <c r="U605" s="337" t="s">
        <v>12803</v>
      </c>
      <c r="V605" s="337">
        <v>8</v>
      </c>
      <c r="W605" s="337" t="s">
        <v>19695</v>
      </c>
      <c r="X605" s="337" t="s">
        <v>19695</v>
      </c>
      <c r="Y605" s="337" t="s">
        <v>19695</v>
      </c>
      <c r="Z605" s="337" t="s">
        <v>1753</v>
      </c>
      <c r="AA605" s="337" t="s">
        <v>717</v>
      </c>
      <c r="AB605" s="337" t="s">
        <v>718</v>
      </c>
      <c r="AC605" s="337" t="s">
        <v>15604</v>
      </c>
    </row>
    <row r="606" spans="1:29" ht="15.8" x14ac:dyDescent="0.25">
      <c r="A606" s="337" t="s">
        <v>1723</v>
      </c>
      <c r="B606" s="337" t="s">
        <v>12841</v>
      </c>
      <c r="C606" s="337" t="s">
        <v>1821</v>
      </c>
      <c r="D606" s="337" t="s">
        <v>449</v>
      </c>
      <c r="E606" s="337" t="s">
        <v>12838</v>
      </c>
      <c r="F606" s="338">
        <v>44554</v>
      </c>
      <c r="G606" s="337" t="s">
        <v>12802</v>
      </c>
      <c r="H606" s="338">
        <v>44616</v>
      </c>
      <c r="I606" s="337" t="s">
        <v>19695</v>
      </c>
      <c r="J606" s="337" t="s">
        <v>36</v>
      </c>
      <c r="K606" s="337" t="s">
        <v>19695</v>
      </c>
      <c r="L606" s="337" t="s">
        <v>19695</v>
      </c>
      <c r="M606" s="337" t="s">
        <v>19695</v>
      </c>
      <c r="N606" s="337" t="s">
        <v>19695</v>
      </c>
      <c r="O606" s="337" t="s">
        <v>19695</v>
      </c>
      <c r="P606" s="337" t="s">
        <v>19695</v>
      </c>
      <c r="Q606" s="337" t="s">
        <v>19695</v>
      </c>
      <c r="R606" s="337" t="s">
        <v>98</v>
      </c>
      <c r="S606" s="337" t="s">
        <v>121</v>
      </c>
      <c r="T606" s="337" t="s">
        <v>5423</v>
      </c>
      <c r="U606" s="337" t="s">
        <v>12803</v>
      </c>
      <c r="V606" s="337">
        <v>8</v>
      </c>
      <c r="W606" s="337" t="s">
        <v>19695</v>
      </c>
      <c r="X606" s="337" t="s">
        <v>19695</v>
      </c>
      <c r="Y606" s="337" t="s">
        <v>19695</v>
      </c>
      <c r="Z606" s="337" t="s">
        <v>1753</v>
      </c>
      <c r="AA606" s="337" t="s">
        <v>717</v>
      </c>
      <c r="AB606" s="337" t="s">
        <v>718</v>
      </c>
      <c r="AC606" s="337" t="s">
        <v>15604</v>
      </c>
    </row>
    <row r="607" spans="1:29" ht="15.8" x14ac:dyDescent="0.25">
      <c r="A607" s="337" t="s">
        <v>1723</v>
      </c>
      <c r="B607" s="337" t="s">
        <v>12801</v>
      </c>
      <c r="C607" s="337" t="s">
        <v>1821</v>
      </c>
      <c r="D607" s="337" t="s">
        <v>449</v>
      </c>
      <c r="E607" s="337" t="s">
        <v>12711</v>
      </c>
      <c r="F607" s="338">
        <v>44524</v>
      </c>
      <c r="G607" s="337" t="s">
        <v>12802</v>
      </c>
      <c r="H607" s="338">
        <v>44616</v>
      </c>
      <c r="I607" s="337" t="s">
        <v>19695</v>
      </c>
      <c r="J607" s="337" t="s">
        <v>36</v>
      </c>
      <c r="K607" s="337" t="s">
        <v>19695</v>
      </c>
      <c r="L607" s="337" t="s">
        <v>19695</v>
      </c>
      <c r="M607" s="337" t="s">
        <v>19695</v>
      </c>
      <c r="N607" s="337" t="s">
        <v>19695</v>
      </c>
      <c r="O607" s="337" t="s">
        <v>19695</v>
      </c>
      <c r="P607" s="337" t="s">
        <v>19695</v>
      </c>
      <c r="Q607" s="337" t="s">
        <v>19695</v>
      </c>
      <c r="R607" s="337" t="s">
        <v>98</v>
      </c>
      <c r="S607" s="337" t="s">
        <v>121</v>
      </c>
      <c r="T607" s="337" t="s">
        <v>5423</v>
      </c>
      <c r="U607" s="337" t="s">
        <v>12803</v>
      </c>
      <c r="V607" s="337">
        <v>8</v>
      </c>
      <c r="W607" s="337" t="s">
        <v>19695</v>
      </c>
      <c r="X607" s="337" t="s">
        <v>19695</v>
      </c>
      <c r="Y607" s="337" t="s">
        <v>19695</v>
      </c>
      <c r="Z607" s="337" t="s">
        <v>1753</v>
      </c>
      <c r="AA607" s="337" t="s">
        <v>717</v>
      </c>
      <c r="AB607" s="337" t="s">
        <v>718</v>
      </c>
      <c r="AC607" s="337" t="s">
        <v>15604</v>
      </c>
    </row>
    <row r="608" spans="1:29" ht="15.8" x14ac:dyDescent="0.25">
      <c r="A608" s="337" t="s">
        <v>1723</v>
      </c>
      <c r="B608" s="337" t="s">
        <v>12808</v>
      </c>
      <c r="C608" s="337" t="s">
        <v>1821</v>
      </c>
      <c r="D608" s="337" t="s">
        <v>449</v>
      </c>
      <c r="E608" s="337" t="s">
        <v>12734</v>
      </c>
      <c r="F608" s="338">
        <v>44551</v>
      </c>
      <c r="G608" s="337" t="s">
        <v>12802</v>
      </c>
      <c r="H608" s="338">
        <v>44616</v>
      </c>
      <c r="I608" s="337" t="s">
        <v>19695</v>
      </c>
      <c r="J608" s="337" t="s">
        <v>36</v>
      </c>
      <c r="K608" s="337" t="s">
        <v>19695</v>
      </c>
      <c r="L608" s="337" t="s">
        <v>19695</v>
      </c>
      <c r="M608" s="337" t="s">
        <v>19695</v>
      </c>
      <c r="N608" s="337" t="s">
        <v>19695</v>
      </c>
      <c r="O608" s="337" t="s">
        <v>19695</v>
      </c>
      <c r="P608" s="337" t="s">
        <v>19695</v>
      </c>
      <c r="Q608" s="337" t="s">
        <v>19695</v>
      </c>
      <c r="R608" s="337" t="s">
        <v>98</v>
      </c>
      <c r="S608" s="337" t="s">
        <v>121</v>
      </c>
      <c r="T608" s="337" t="s">
        <v>5423</v>
      </c>
      <c r="U608" s="337" t="s">
        <v>11384</v>
      </c>
      <c r="V608" s="337">
        <v>8</v>
      </c>
      <c r="W608" s="337" t="s">
        <v>19695</v>
      </c>
      <c r="X608" s="337" t="s">
        <v>19695</v>
      </c>
      <c r="Y608" s="337" t="s">
        <v>19695</v>
      </c>
      <c r="Z608" s="337" t="s">
        <v>1753</v>
      </c>
      <c r="AA608" s="337" t="s">
        <v>717</v>
      </c>
      <c r="AB608" s="337" t="s">
        <v>718</v>
      </c>
      <c r="AC608" s="337" t="s">
        <v>15604</v>
      </c>
    </row>
    <row r="609" spans="1:29" ht="15.8" x14ac:dyDescent="0.25">
      <c r="A609" s="337" t="s">
        <v>1723</v>
      </c>
      <c r="B609" s="337" t="s">
        <v>12805</v>
      </c>
      <c r="C609" s="337" t="s">
        <v>1821</v>
      </c>
      <c r="D609" s="337" t="s">
        <v>449</v>
      </c>
      <c r="E609" s="337" t="s">
        <v>9298</v>
      </c>
      <c r="F609" s="338">
        <v>44571</v>
      </c>
      <c r="G609" s="337" t="s">
        <v>12802</v>
      </c>
      <c r="H609" s="338">
        <v>44616</v>
      </c>
      <c r="I609" s="337" t="s">
        <v>19695</v>
      </c>
      <c r="J609" s="337" t="s">
        <v>36</v>
      </c>
      <c r="K609" s="337" t="s">
        <v>19695</v>
      </c>
      <c r="L609" s="337" t="s">
        <v>19695</v>
      </c>
      <c r="M609" s="337" t="s">
        <v>19695</v>
      </c>
      <c r="N609" s="337" t="s">
        <v>19695</v>
      </c>
      <c r="O609" s="337" t="s">
        <v>19695</v>
      </c>
      <c r="P609" s="337" t="s">
        <v>19695</v>
      </c>
      <c r="Q609" s="337" t="s">
        <v>19695</v>
      </c>
      <c r="R609" s="337" t="s">
        <v>98</v>
      </c>
      <c r="S609" s="337" t="s">
        <v>121</v>
      </c>
      <c r="T609" s="337" t="s">
        <v>5423</v>
      </c>
      <c r="U609" s="337" t="s">
        <v>12803</v>
      </c>
      <c r="V609" s="337">
        <v>8</v>
      </c>
      <c r="W609" s="337" t="s">
        <v>19695</v>
      </c>
      <c r="X609" s="337" t="s">
        <v>19695</v>
      </c>
      <c r="Y609" s="337" t="s">
        <v>19695</v>
      </c>
      <c r="Z609" s="337" t="s">
        <v>1753</v>
      </c>
      <c r="AA609" s="337" t="s">
        <v>717</v>
      </c>
      <c r="AB609" s="337" t="s">
        <v>718</v>
      </c>
      <c r="AC609" s="337" t="s">
        <v>15604</v>
      </c>
    </row>
    <row r="610" spans="1:29" ht="15.8" x14ac:dyDescent="0.25">
      <c r="A610" s="337" t="s">
        <v>1723</v>
      </c>
      <c r="B610" s="337" t="s">
        <v>12806</v>
      </c>
      <c r="C610" s="337" t="s">
        <v>1821</v>
      </c>
      <c r="D610" s="337" t="s">
        <v>449</v>
      </c>
      <c r="E610" s="337" t="s">
        <v>12807</v>
      </c>
      <c r="F610" s="338">
        <v>44582</v>
      </c>
      <c r="G610" s="337" t="s">
        <v>12802</v>
      </c>
      <c r="H610" s="338">
        <v>44616</v>
      </c>
      <c r="I610" s="337" t="s">
        <v>19695</v>
      </c>
      <c r="J610" s="337" t="s">
        <v>36</v>
      </c>
      <c r="K610" s="337" t="s">
        <v>19695</v>
      </c>
      <c r="L610" s="337" t="s">
        <v>19695</v>
      </c>
      <c r="M610" s="337" t="s">
        <v>19695</v>
      </c>
      <c r="N610" s="337" t="s">
        <v>19695</v>
      </c>
      <c r="O610" s="337" t="s">
        <v>19695</v>
      </c>
      <c r="P610" s="337" t="s">
        <v>19695</v>
      </c>
      <c r="Q610" s="337" t="s">
        <v>19695</v>
      </c>
      <c r="R610" s="337" t="s">
        <v>98</v>
      </c>
      <c r="S610" s="337" t="s">
        <v>121</v>
      </c>
      <c r="T610" s="337" t="s">
        <v>5423</v>
      </c>
      <c r="U610" s="337" t="s">
        <v>12803</v>
      </c>
      <c r="V610" s="337">
        <v>8</v>
      </c>
      <c r="W610" s="337" t="s">
        <v>19695</v>
      </c>
      <c r="X610" s="337" t="s">
        <v>19695</v>
      </c>
      <c r="Y610" s="337" t="s">
        <v>19695</v>
      </c>
      <c r="Z610" s="337" t="s">
        <v>1753</v>
      </c>
      <c r="AA610" s="337" t="s">
        <v>717</v>
      </c>
      <c r="AB610" s="337" t="s">
        <v>718</v>
      </c>
      <c r="AC610" s="337" t="s">
        <v>15604</v>
      </c>
    </row>
    <row r="611" spans="1:29" ht="15.8" x14ac:dyDescent="0.25">
      <c r="A611" s="337" t="s">
        <v>1723</v>
      </c>
      <c r="B611" s="337" t="s">
        <v>12834</v>
      </c>
      <c r="C611" s="337" t="s">
        <v>1821</v>
      </c>
      <c r="D611" s="337" t="s">
        <v>449</v>
      </c>
      <c r="E611" s="337" t="s">
        <v>12123</v>
      </c>
      <c r="F611" s="338">
        <v>44493</v>
      </c>
      <c r="G611" s="337" t="s">
        <v>12802</v>
      </c>
      <c r="H611" s="338">
        <v>44616</v>
      </c>
      <c r="I611" s="337" t="s">
        <v>19695</v>
      </c>
      <c r="J611" s="337" t="s">
        <v>36</v>
      </c>
      <c r="K611" s="337" t="s">
        <v>19695</v>
      </c>
      <c r="L611" s="337" t="s">
        <v>19695</v>
      </c>
      <c r="M611" s="337" t="s">
        <v>19695</v>
      </c>
      <c r="N611" s="337" t="s">
        <v>19695</v>
      </c>
      <c r="O611" s="337" t="s">
        <v>19695</v>
      </c>
      <c r="P611" s="337" t="s">
        <v>19695</v>
      </c>
      <c r="Q611" s="337" t="s">
        <v>19695</v>
      </c>
      <c r="R611" s="337" t="s">
        <v>98</v>
      </c>
      <c r="S611" s="337" t="s">
        <v>121</v>
      </c>
      <c r="T611" s="337" t="s">
        <v>5423</v>
      </c>
      <c r="U611" s="337" t="s">
        <v>12835</v>
      </c>
      <c r="V611" s="337">
        <v>8</v>
      </c>
      <c r="W611" s="337" t="s">
        <v>19695</v>
      </c>
      <c r="X611" s="337" t="s">
        <v>19695</v>
      </c>
      <c r="Y611" s="337" t="s">
        <v>19695</v>
      </c>
      <c r="Z611" s="337" t="s">
        <v>1753</v>
      </c>
      <c r="AA611" s="337" t="s">
        <v>717</v>
      </c>
      <c r="AB611" s="337" t="s">
        <v>718</v>
      </c>
      <c r="AC611" s="337" t="s">
        <v>15604</v>
      </c>
    </row>
    <row r="612" spans="1:29" ht="15.8" x14ac:dyDescent="0.25">
      <c r="A612" s="337" t="s">
        <v>1723</v>
      </c>
      <c r="B612" s="337" t="s">
        <v>9576</v>
      </c>
      <c r="C612" s="337" t="s">
        <v>1725</v>
      </c>
      <c r="D612" s="337" t="s">
        <v>1726</v>
      </c>
      <c r="E612" s="337" t="s">
        <v>9132</v>
      </c>
      <c r="F612" s="338">
        <v>44545</v>
      </c>
      <c r="G612" s="337" t="s">
        <v>9577</v>
      </c>
      <c r="H612" s="338">
        <v>44614</v>
      </c>
      <c r="I612" s="337" t="s">
        <v>19695</v>
      </c>
      <c r="J612" s="337" t="s">
        <v>36</v>
      </c>
      <c r="K612" s="337" t="s">
        <v>19695</v>
      </c>
      <c r="L612" s="337" t="s">
        <v>19695</v>
      </c>
      <c r="M612" s="337" t="s">
        <v>19695</v>
      </c>
      <c r="N612" s="337" t="s">
        <v>19695</v>
      </c>
      <c r="O612" s="337" t="s">
        <v>19695</v>
      </c>
      <c r="P612" s="337" t="s">
        <v>19695</v>
      </c>
      <c r="Q612" s="337" t="s">
        <v>19695</v>
      </c>
      <c r="R612" s="337" t="s">
        <v>109</v>
      </c>
      <c r="S612" s="337" t="s">
        <v>1129</v>
      </c>
      <c r="T612" s="337" t="s">
        <v>9578</v>
      </c>
      <c r="U612" s="337" t="s">
        <v>9579</v>
      </c>
      <c r="V612" s="337">
        <v>6</v>
      </c>
      <c r="W612" s="337" t="s">
        <v>19695</v>
      </c>
      <c r="X612" s="337" t="s">
        <v>19695</v>
      </c>
      <c r="Y612" s="337" t="s">
        <v>19695</v>
      </c>
      <c r="Z612" s="337" t="s">
        <v>1728</v>
      </c>
      <c r="AA612" s="337" t="s">
        <v>717</v>
      </c>
      <c r="AB612" s="337" t="s">
        <v>718</v>
      </c>
      <c r="AC612" s="337" t="s">
        <v>14437</v>
      </c>
    </row>
    <row r="613" spans="1:29" ht="15.8" x14ac:dyDescent="0.25">
      <c r="A613" s="337" t="s">
        <v>1723</v>
      </c>
      <c r="B613" s="337" t="s">
        <v>12812</v>
      </c>
      <c r="C613" s="337" t="s">
        <v>1821</v>
      </c>
      <c r="D613" s="337" t="s">
        <v>449</v>
      </c>
      <c r="E613" s="337" t="s">
        <v>12813</v>
      </c>
      <c r="F613" s="338">
        <v>44583</v>
      </c>
      <c r="G613" s="337" t="s">
        <v>9577</v>
      </c>
      <c r="H613" s="338">
        <v>44614</v>
      </c>
      <c r="I613" s="337" t="s">
        <v>19695</v>
      </c>
      <c r="J613" s="337" t="s">
        <v>36</v>
      </c>
      <c r="K613" s="337" t="s">
        <v>19695</v>
      </c>
      <c r="L613" s="337" t="s">
        <v>19695</v>
      </c>
      <c r="M613" s="337" t="s">
        <v>19695</v>
      </c>
      <c r="N613" s="337" t="s">
        <v>19695</v>
      </c>
      <c r="O613" s="337" t="s">
        <v>19695</v>
      </c>
      <c r="P613" s="337" t="s">
        <v>19695</v>
      </c>
      <c r="Q613" s="337" t="s">
        <v>19695</v>
      </c>
      <c r="R613" s="337" t="s">
        <v>98</v>
      </c>
      <c r="S613" s="337" t="s">
        <v>124</v>
      </c>
      <c r="T613" s="337" t="s">
        <v>12810</v>
      </c>
      <c r="U613" s="337" t="s">
        <v>12814</v>
      </c>
      <c r="V613" s="337">
        <v>8</v>
      </c>
      <c r="W613" s="337" t="s">
        <v>19695</v>
      </c>
      <c r="X613" s="337" t="s">
        <v>19695</v>
      </c>
      <c r="Y613" s="337" t="s">
        <v>19695</v>
      </c>
      <c r="Z613" s="337" t="s">
        <v>1753</v>
      </c>
      <c r="AA613" s="337" t="s">
        <v>717</v>
      </c>
      <c r="AB613" s="337" t="s">
        <v>718</v>
      </c>
      <c r="AC613" s="337" t="s">
        <v>15603</v>
      </c>
    </row>
    <row r="614" spans="1:29" ht="15.8" x14ac:dyDescent="0.25">
      <c r="A614" s="337" t="s">
        <v>1723</v>
      </c>
      <c r="B614" s="337" t="s">
        <v>12828</v>
      </c>
      <c r="C614" s="337" t="s">
        <v>1821</v>
      </c>
      <c r="D614" s="337" t="s">
        <v>449</v>
      </c>
      <c r="E614" s="337" t="s">
        <v>11789</v>
      </c>
      <c r="F614" s="338">
        <v>44564</v>
      </c>
      <c r="G614" s="337" t="s">
        <v>9577</v>
      </c>
      <c r="H614" s="338">
        <v>44614</v>
      </c>
      <c r="I614" s="337" t="s">
        <v>19695</v>
      </c>
      <c r="J614" s="337" t="s">
        <v>36</v>
      </c>
      <c r="K614" s="337" t="s">
        <v>19695</v>
      </c>
      <c r="L614" s="337" t="s">
        <v>19695</v>
      </c>
      <c r="M614" s="337" t="s">
        <v>19695</v>
      </c>
      <c r="N614" s="337" t="s">
        <v>19695</v>
      </c>
      <c r="O614" s="337" t="s">
        <v>19695</v>
      </c>
      <c r="P614" s="337" t="s">
        <v>19695</v>
      </c>
      <c r="Q614" s="337" t="s">
        <v>19695</v>
      </c>
      <c r="R614" s="337" t="s">
        <v>98</v>
      </c>
      <c r="S614" s="337" t="s">
        <v>124</v>
      </c>
      <c r="T614" s="337" t="s">
        <v>12810</v>
      </c>
      <c r="U614" s="337" t="s">
        <v>9043</v>
      </c>
      <c r="V614" s="337">
        <v>8</v>
      </c>
      <c r="W614" s="337" t="s">
        <v>19695</v>
      </c>
      <c r="X614" s="337" t="s">
        <v>19695</v>
      </c>
      <c r="Y614" s="337" t="s">
        <v>19695</v>
      </c>
      <c r="Z614" s="337" t="s">
        <v>1753</v>
      </c>
      <c r="AA614" s="337" t="s">
        <v>717</v>
      </c>
      <c r="AB614" s="337" t="s">
        <v>718</v>
      </c>
      <c r="AC614" s="337" t="s">
        <v>15604</v>
      </c>
    </row>
    <row r="615" spans="1:29" ht="15.8" x14ac:dyDescent="0.25">
      <c r="A615" s="337" t="s">
        <v>1723</v>
      </c>
      <c r="B615" s="337" t="s">
        <v>12820</v>
      </c>
      <c r="C615" s="337" t="s">
        <v>1821</v>
      </c>
      <c r="D615" s="337" t="s">
        <v>449</v>
      </c>
      <c r="E615" s="337" t="s">
        <v>12813</v>
      </c>
      <c r="F615" s="338">
        <v>44583</v>
      </c>
      <c r="G615" s="337" t="s">
        <v>9577</v>
      </c>
      <c r="H615" s="338">
        <v>44614</v>
      </c>
      <c r="I615" s="337" t="s">
        <v>19695</v>
      </c>
      <c r="J615" s="337" t="s">
        <v>36</v>
      </c>
      <c r="K615" s="337" t="s">
        <v>19695</v>
      </c>
      <c r="L615" s="337" t="s">
        <v>19695</v>
      </c>
      <c r="M615" s="337" t="s">
        <v>19695</v>
      </c>
      <c r="N615" s="337" t="s">
        <v>19695</v>
      </c>
      <c r="O615" s="337" t="s">
        <v>19695</v>
      </c>
      <c r="P615" s="337" t="s">
        <v>19695</v>
      </c>
      <c r="Q615" s="337" t="s">
        <v>19695</v>
      </c>
      <c r="R615" s="337" t="s">
        <v>98</v>
      </c>
      <c r="S615" s="337" t="s">
        <v>124</v>
      </c>
      <c r="T615" s="337" t="s">
        <v>12810</v>
      </c>
      <c r="U615" s="337" t="s">
        <v>9043</v>
      </c>
      <c r="V615" s="337">
        <v>8</v>
      </c>
      <c r="W615" s="337" t="s">
        <v>19695</v>
      </c>
      <c r="X615" s="337" t="s">
        <v>19695</v>
      </c>
      <c r="Y615" s="337" t="s">
        <v>19695</v>
      </c>
      <c r="Z615" s="337" t="s">
        <v>1753</v>
      </c>
      <c r="AA615" s="337" t="s">
        <v>717</v>
      </c>
      <c r="AB615" s="337" t="s">
        <v>718</v>
      </c>
      <c r="AC615" s="337" t="s">
        <v>15604</v>
      </c>
    </row>
    <row r="616" spans="1:29" ht="15.8" x14ac:dyDescent="0.25">
      <c r="A616" s="337" t="s">
        <v>1723</v>
      </c>
      <c r="B616" s="337" t="s">
        <v>12815</v>
      </c>
      <c r="C616" s="337" t="s">
        <v>1725</v>
      </c>
      <c r="D616" s="337" t="s">
        <v>1730</v>
      </c>
      <c r="E616" s="337" t="s">
        <v>12455</v>
      </c>
      <c r="F616" s="338">
        <v>44522</v>
      </c>
      <c r="G616" s="337" t="s">
        <v>9577</v>
      </c>
      <c r="H616" s="338">
        <v>44614</v>
      </c>
      <c r="I616" s="337" t="s">
        <v>19695</v>
      </c>
      <c r="J616" s="337" t="s">
        <v>36</v>
      </c>
      <c r="K616" s="337" t="s">
        <v>19695</v>
      </c>
      <c r="L616" s="337" t="s">
        <v>19695</v>
      </c>
      <c r="M616" s="337" t="s">
        <v>19695</v>
      </c>
      <c r="N616" s="337" t="s">
        <v>19695</v>
      </c>
      <c r="O616" s="337" t="s">
        <v>19695</v>
      </c>
      <c r="P616" s="337" t="s">
        <v>19695</v>
      </c>
      <c r="Q616" s="337" t="s">
        <v>19695</v>
      </c>
      <c r="R616" s="337" t="s">
        <v>98</v>
      </c>
      <c r="S616" s="337" t="s">
        <v>124</v>
      </c>
      <c r="T616" s="337" t="s">
        <v>12810</v>
      </c>
      <c r="U616" s="337" t="s">
        <v>1473</v>
      </c>
      <c r="V616" s="337">
        <v>8</v>
      </c>
      <c r="W616" s="337" t="s">
        <v>19695</v>
      </c>
      <c r="X616" s="337" t="s">
        <v>19695</v>
      </c>
      <c r="Y616" s="337" t="s">
        <v>19695</v>
      </c>
      <c r="Z616" s="337" t="s">
        <v>1753</v>
      </c>
      <c r="AA616" s="337" t="s">
        <v>717</v>
      </c>
      <c r="AB616" s="337" t="s">
        <v>718</v>
      </c>
      <c r="AC616" s="337" t="s">
        <v>15604</v>
      </c>
    </row>
    <row r="617" spans="1:29" ht="15.8" x14ac:dyDescent="0.25">
      <c r="A617" s="337" t="s">
        <v>1723</v>
      </c>
      <c r="B617" s="337" t="s">
        <v>12816</v>
      </c>
      <c r="C617" s="337" t="s">
        <v>1821</v>
      </c>
      <c r="D617" s="337" t="s">
        <v>449</v>
      </c>
      <c r="E617" s="337" t="s">
        <v>12455</v>
      </c>
      <c r="F617" s="338">
        <v>44522</v>
      </c>
      <c r="G617" s="337" t="s">
        <v>9577</v>
      </c>
      <c r="H617" s="338">
        <v>44614</v>
      </c>
      <c r="I617" s="337" t="s">
        <v>19695</v>
      </c>
      <c r="J617" s="337" t="s">
        <v>36</v>
      </c>
      <c r="K617" s="337" t="s">
        <v>19695</v>
      </c>
      <c r="L617" s="337" t="s">
        <v>19695</v>
      </c>
      <c r="M617" s="337" t="s">
        <v>19695</v>
      </c>
      <c r="N617" s="337" t="s">
        <v>19695</v>
      </c>
      <c r="O617" s="337" t="s">
        <v>19695</v>
      </c>
      <c r="P617" s="337" t="s">
        <v>19695</v>
      </c>
      <c r="Q617" s="337" t="s">
        <v>19695</v>
      </c>
      <c r="R617" s="337" t="s">
        <v>98</v>
      </c>
      <c r="S617" s="337" t="s">
        <v>124</v>
      </c>
      <c r="T617" s="337" t="s">
        <v>12810</v>
      </c>
      <c r="U617" s="337" t="s">
        <v>1826</v>
      </c>
      <c r="V617" s="337">
        <v>8</v>
      </c>
      <c r="W617" s="337" t="s">
        <v>19695</v>
      </c>
      <c r="X617" s="337" t="s">
        <v>19695</v>
      </c>
      <c r="Y617" s="337" t="s">
        <v>19695</v>
      </c>
      <c r="Z617" s="337" t="s">
        <v>1753</v>
      </c>
      <c r="AA617" s="337" t="s">
        <v>717</v>
      </c>
      <c r="AB617" s="337" t="s">
        <v>718</v>
      </c>
      <c r="AC617" s="337" t="s">
        <v>15604</v>
      </c>
    </row>
    <row r="618" spans="1:29" ht="15.8" x14ac:dyDescent="0.25">
      <c r="A618" s="337" t="s">
        <v>1723</v>
      </c>
      <c r="B618" s="337" t="s">
        <v>12819</v>
      </c>
      <c r="C618" s="337" t="s">
        <v>1821</v>
      </c>
      <c r="D618" s="337" t="s">
        <v>449</v>
      </c>
      <c r="E618" s="337" t="s">
        <v>12813</v>
      </c>
      <c r="F618" s="338">
        <v>44583</v>
      </c>
      <c r="G618" s="337" t="s">
        <v>9577</v>
      </c>
      <c r="H618" s="338">
        <v>44614</v>
      </c>
      <c r="I618" s="337" t="s">
        <v>19695</v>
      </c>
      <c r="J618" s="337" t="s">
        <v>36</v>
      </c>
      <c r="K618" s="337" t="s">
        <v>19695</v>
      </c>
      <c r="L618" s="337" t="s">
        <v>19695</v>
      </c>
      <c r="M618" s="337" t="s">
        <v>19695</v>
      </c>
      <c r="N618" s="337" t="s">
        <v>19695</v>
      </c>
      <c r="O618" s="337" t="s">
        <v>19695</v>
      </c>
      <c r="P618" s="337" t="s">
        <v>19695</v>
      </c>
      <c r="Q618" s="337" t="s">
        <v>19695</v>
      </c>
      <c r="R618" s="337" t="s">
        <v>98</v>
      </c>
      <c r="S618" s="337" t="s">
        <v>124</v>
      </c>
      <c r="T618" s="337" t="s">
        <v>12810</v>
      </c>
      <c r="U618" s="337" t="s">
        <v>8325</v>
      </c>
      <c r="V618" s="337">
        <v>8</v>
      </c>
      <c r="W618" s="337" t="s">
        <v>19695</v>
      </c>
      <c r="X618" s="337" t="s">
        <v>19695</v>
      </c>
      <c r="Y618" s="337" t="s">
        <v>19695</v>
      </c>
      <c r="Z618" s="337" t="s">
        <v>1753</v>
      </c>
      <c r="AA618" s="337" t="s">
        <v>717</v>
      </c>
      <c r="AB618" s="337" t="s">
        <v>718</v>
      </c>
      <c r="AC618" s="337" t="s">
        <v>15604</v>
      </c>
    </row>
    <row r="619" spans="1:29" ht="15.8" x14ac:dyDescent="0.25">
      <c r="A619" s="337" t="s">
        <v>1723</v>
      </c>
      <c r="B619" s="337" t="s">
        <v>12809</v>
      </c>
      <c r="C619" s="337" t="s">
        <v>1821</v>
      </c>
      <c r="D619" s="337" t="s">
        <v>449</v>
      </c>
      <c r="E619" s="337" t="s">
        <v>12500</v>
      </c>
      <c r="F619" s="338">
        <v>44572</v>
      </c>
      <c r="G619" s="337" t="s">
        <v>9577</v>
      </c>
      <c r="H619" s="338">
        <v>44614</v>
      </c>
      <c r="I619" s="337" t="s">
        <v>19695</v>
      </c>
      <c r="J619" s="337" t="s">
        <v>16</v>
      </c>
      <c r="K619" s="337" t="s">
        <v>19695</v>
      </c>
      <c r="L619" s="337" t="s">
        <v>19695</v>
      </c>
      <c r="M619" s="337" t="s">
        <v>19695</v>
      </c>
      <c r="N619" s="337" t="s">
        <v>19695</v>
      </c>
      <c r="O619" s="337" t="s">
        <v>19695</v>
      </c>
      <c r="P619" s="337" t="s">
        <v>19695</v>
      </c>
      <c r="Q619" s="337" t="s">
        <v>19695</v>
      </c>
      <c r="R619" s="337" t="s">
        <v>98</v>
      </c>
      <c r="S619" s="337" t="s">
        <v>121</v>
      </c>
      <c r="T619" s="337" t="s">
        <v>12810</v>
      </c>
      <c r="U619" s="337" t="s">
        <v>12811</v>
      </c>
      <c r="V619" s="337">
        <v>8</v>
      </c>
      <c r="W619" s="337" t="s">
        <v>19695</v>
      </c>
      <c r="X619" s="337" t="s">
        <v>19695</v>
      </c>
      <c r="Y619" s="337" t="s">
        <v>19695</v>
      </c>
      <c r="Z619" s="337" t="s">
        <v>1753</v>
      </c>
      <c r="AA619" s="337" t="s">
        <v>717</v>
      </c>
      <c r="AB619" s="337" t="s">
        <v>718</v>
      </c>
      <c r="AC619" s="337" t="s">
        <v>15604</v>
      </c>
    </row>
    <row r="620" spans="1:29" ht="15.8" x14ac:dyDescent="0.25">
      <c r="A620" s="337" t="s">
        <v>1723</v>
      </c>
      <c r="B620" s="337" t="s">
        <v>12822</v>
      </c>
      <c r="C620" s="337" t="s">
        <v>1821</v>
      </c>
      <c r="D620" s="337" t="s">
        <v>449</v>
      </c>
      <c r="E620" s="337" t="s">
        <v>12455</v>
      </c>
      <c r="F620" s="338">
        <v>44522</v>
      </c>
      <c r="G620" s="337" t="s">
        <v>9577</v>
      </c>
      <c r="H620" s="338">
        <v>44614</v>
      </c>
      <c r="I620" s="337" t="s">
        <v>19695</v>
      </c>
      <c r="J620" s="337" t="s">
        <v>16</v>
      </c>
      <c r="K620" s="337" t="s">
        <v>19695</v>
      </c>
      <c r="L620" s="337" t="s">
        <v>19695</v>
      </c>
      <c r="M620" s="337" t="s">
        <v>19695</v>
      </c>
      <c r="N620" s="337" t="s">
        <v>19695</v>
      </c>
      <c r="O620" s="337" t="s">
        <v>19695</v>
      </c>
      <c r="P620" s="337" t="s">
        <v>19695</v>
      </c>
      <c r="Q620" s="337" t="s">
        <v>19695</v>
      </c>
      <c r="R620" s="337" t="s">
        <v>98</v>
      </c>
      <c r="S620" s="337" t="s">
        <v>124</v>
      </c>
      <c r="T620" s="337" t="s">
        <v>12810</v>
      </c>
      <c r="U620" s="337" t="s">
        <v>9043</v>
      </c>
      <c r="V620" s="337">
        <v>8</v>
      </c>
      <c r="W620" s="337" t="s">
        <v>19695</v>
      </c>
      <c r="X620" s="337" t="s">
        <v>19695</v>
      </c>
      <c r="Y620" s="337" t="s">
        <v>19695</v>
      </c>
      <c r="Z620" s="337" t="s">
        <v>1753</v>
      </c>
      <c r="AA620" s="337" t="s">
        <v>717</v>
      </c>
      <c r="AB620" s="337" t="s">
        <v>718</v>
      </c>
      <c r="AC620" s="337" t="s">
        <v>15604</v>
      </c>
    </row>
    <row r="621" spans="1:29" ht="15.8" x14ac:dyDescent="0.25">
      <c r="A621" s="337" t="s">
        <v>1723</v>
      </c>
      <c r="B621" s="337" t="s">
        <v>12823</v>
      </c>
      <c r="C621" s="337" t="s">
        <v>1821</v>
      </c>
      <c r="D621" s="337" t="s">
        <v>449</v>
      </c>
      <c r="E621" s="337" t="s">
        <v>11789</v>
      </c>
      <c r="F621" s="338">
        <v>44564</v>
      </c>
      <c r="G621" s="337" t="s">
        <v>9577</v>
      </c>
      <c r="H621" s="338">
        <v>44614</v>
      </c>
      <c r="I621" s="337" t="s">
        <v>19695</v>
      </c>
      <c r="J621" s="337" t="s">
        <v>36</v>
      </c>
      <c r="K621" s="337" t="s">
        <v>19695</v>
      </c>
      <c r="L621" s="337" t="s">
        <v>19695</v>
      </c>
      <c r="M621" s="337" t="s">
        <v>19695</v>
      </c>
      <c r="N621" s="337" t="s">
        <v>19695</v>
      </c>
      <c r="O621" s="337" t="s">
        <v>19695</v>
      </c>
      <c r="P621" s="337" t="s">
        <v>19695</v>
      </c>
      <c r="Q621" s="337" t="s">
        <v>19695</v>
      </c>
      <c r="R621" s="337" t="s">
        <v>98</v>
      </c>
      <c r="S621" s="337" t="s">
        <v>124</v>
      </c>
      <c r="T621" s="337" t="s">
        <v>12810</v>
      </c>
      <c r="U621" s="337" t="s">
        <v>9043</v>
      </c>
      <c r="V621" s="337">
        <v>8</v>
      </c>
      <c r="W621" s="337" t="s">
        <v>19695</v>
      </c>
      <c r="X621" s="337" t="s">
        <v>19695</v>
      </c>
      <c r="Y621" s="337" t="s">
        <v>19695</v>
      </c>
      <c r="Z621" s="337" t="s">
        <v>1753</v>
      </c>
      <c r="AA621" s="337" t="s">
        <v>717</v>
      </c>
      <c r="AB621" s="337" t="s">
        <v>718</v>
      </c>
      <c r="AC621" s="337" t="s">
        <v>15604</v>
      </c>
    </row>
    <row r="622" spans="1:29" ht="15.8" x14ac:dyDescent="0.25">
      <c r="A622" s="337" t="s">
        <v>1723</v>
      </c>
      <c r="B622" s="337" t="s">
        <v>12824</v>
      </c>
      <c r="C622" s="337" t="s">
        <v>1821</v>
      </c>
      <c r="D622" s="337" t="s">
        <v>449</v>
      </c>
      <c r="E622" s="337" t="s">
        <v>11789</v>
      </c>
      <c r="F622" s="338">
        <v>44564</v>
      </c>
      <c r="G622" s="337" t="s">
        <v>9577</v>
      </c>
      <c r="H622" s="338">
        <v>44614</v>
      </c>
      <c r="I622" s="337" t="s">
        <v>19695</v>
      </c>
      <c r="J622" s="337" t="s">
        <v>36</v>
      </c>
      <c r="K622" s="337" t="s">
        <v>19695</v>
      </c>
      <c r="L622" s="337" t="s">
        <v>19695</v>
      </c>
      <c r="M622" s="337" t="s">
        <v>19695</v>
      </c>
      <c r="N622" s="337" t="s">
        <v>19695</v>
      </c>
      <c r="O622" s="337" t="s">
        <v>19695</v>
      </c>
      <c r="P622" s="337" t="s">
        <v>19695</v>
      </c>
      <c r="Q622" s="337" t="s">
        <v>19695</v>
      </c>
      <c r="R622" s="337" t="s">
        <v>98</v>
      </c>
      <c r="S622" s="337" t="s">
        <v>124</v>
      </c>
      <c r="T622" s="337" t="s">
        <v>12810</v>
      </c>
      <c r="U622" s="337" t="s">
        <v>9043</v>
      </c>
      <c r="V622" s="337">
        <v>8</v>
      </c>
      <c r="W622" s="337" t="s">
        <v>19695</v>
      </c>
      <c r="X622" s="337" t="s">
        <v>19695</v>
      </c>
      <c r="Y622" s="337" t="s">
        <v>19695</v>
      </c>
      <c r="Z622" s="337" t="s">
        <v>1753</v>
      </c>
      <c r="AA622" s="337" t="s">
        <v>717</v>
      </c>
      <c r="AB622" s="337" t="s">
        <v>718</v>
      </c>
      <c r="AC622" s="337" t="s">
        <v>15604</v>
      </c>
    </row>
    <row r="623" spans="1:29" ht="15.8" x14ac:dyDescent="0.25">
      <c r="A623" s="337" t="s">
        <v>1723</v>
      </c>
      <c r="B623" s="337" t="s">
        <v>12825</v>
      </c>
      <c r="C623" s="337" t="s">
        <v>1821</v>
      </c>
      <c r="D623" s="337" t="s">
        <v>449</v>
      </c>
      <c r="E623" s="337" t="s">
        <v>12826</v>
      </c>
      <c r="F623" s="338">
        <v>44491</v>
      </c>
      <c r="G623" s="337" t="s">
        <v>9577</v>
      </c>
      <c r="H623" s="338">
        <v>44614</v>
      </c>
      <c r="I623" s="337" t="s">
        <v>19695</v>
      </c>
      <c r="J623" s="337" t="s">
        <v>16</v>
      </c>
      <c r="K623" s="337" t="s">
        <v>19695</v>
      </c>
      <c r="L623" s="337" t="s">
        <v>19695</v>
      </c>
      <c r="M623" s="337" t="s">
        <v>19695</v>
      </c>
      <c r="N623" s="337" t="s">
        <v>19695</v>
      </c>
      <c r="O623" s="337" t="s">
        <v>19695</v>
      </c>
      <c r="P623" s="337" t="s">
        <v>19695</v>
      </c>
      <c r="Q623" s="337" t="s">
        <v>19695</v>
      </c>
      <c r="R623" s="337" t="s">
        <v>98</v>
      </c>
      <c r="S623" s="337" t="s">
        <v>124</v>
      </c>
      <c r="T623" s="337" t="s">
        <v>12810</v>
      </c>
      <c r="U623" s="337" t="s">
        <v>9043</v>
      </c>
      <c r="V623" s="337">
        <v>8</v>
      </c>
      <c r="W623" s="337" t="s">
        <v>19695</v>
      </c>
      <c r="X623" s="337" t="s">
        <v>19695</v>
      </c>
      <c r="Y623" s="337" t="s">
        <v>19695</v>
      </c>
      <c r="Z623" s="337" t="s">
        <v>1753</v>
      </c>
      <c r="AA623" s="337" t="s">
        <v>717</v>
      </c>
      <c r="AB623" s="337" t="s">
        <v>718</v>
      </c>
      <c r="AC623" s="337" t="s">
        <v>15604</v>
      </c>
    </row>
    <row r="624" spans="1:29" ht="15.8" x14ac:dyDescent="0.25">
      <c r="A624" s="337" t="s">
        <v>1723</v>
      </c>
      <c r="B624" s="337" t="s">
        <v>12827</v>
      </c>
      <c r="C624" s="337" t="s">
        <v>1821</v>
      </c>
      <c r="D624" s="337" t="s">
        <v>449</v>
      </c>
      <c r="E624" s="337" t="s">
        <v>12826</v>
      </c>
      <c r="F624" s="338">
        <v>44491</v>
      </c>
      <c r="G624" s="337" t="s">
        <v>9577</v>
      </c>
      <c r="H624" s="338">
        <v>44614</v>
      </c>
      <c r="I624" s="337" t="s">
        <v>19695</v>
      </c>
      <c r="J624" s="337" t="s">
        <v>36</v>
      </c>
      <c r="K624" s="337" t="s">
        <v>19695</v>
      </c>
      <c r="L624" s="337" t="s">
        <v>19695</v>
      </c>
      <c r="M624" s="337" t="s">
        <v>19695</v>
      </c>
      <c r="N624" s="337" t="s">
        <v>19695</v>
      </c>
      <c r="O624" s="337" t="s">
        <v>19695</v>
      </c>
      <c r="P624" s="337" t="s">
        <v>19695</v>
      </c>
      <c r="Q624" s="337" t="s">
        <v>19695</v>
      </c>
      <c r="R624" s="337" t="s">
        <v>98</v>
      </c>
      <c r="S624" s="337" t="s">
        <v>124</v>
      </c>
      <c r="T624" s="337" t="s">
        <v>12810</v>
      </c>
      <c r="U624" s="337" t="s">
        <v>9043</v>
      </c>
      <c r="V624" s="337">
        <v>8</v>
      </c>
      <c r="W624" s="337" t="s">
        <v>19695</v>
      </c>
      <c r="X624" s="337" t="s">
        <v>19695</v>
      </c>
      <c r="Y624" s="337" t="s">
        <v>19695</v>
      </c>
      <c r="Z624" s="337" t="s">
        <v>1753</v>
      </c>
      <c r="AA624" s="337" t="s">
        <v>717</v>
      </c>
      <c r="AB624" s="337" t="s">
        <v>718</v>
      </c>
      <c r="AC624" s="337" t="s">
        <v>15604</v>
      </c>
    </row>
    <row r="625" spans="1:29" ht="15.8" x14ac:dyDescent="0.25">
      <c r="A625" s="337" t="s">
        <v>1723</v>
      </c>
      <c r="B625" s="337" t="s">
        <v>12818</v>
      </c>
      <c r="C625" s="337" t="s">
        <v>1821</v>
      </c>
      <c r="D625" s="337" t="s">
        <v>449</v>
      </c>
      <c r="E625" s="337" t="s">
        <v>12581</v>
      </c>
      <c r="F625" s="338">
        <v>44516</v>
      </c>
      <c r="G625" s="337" t="s">
        <v>9577</v>
      </c>
      <c r="H625" s="338">
        <v>44614</v>
      </c>
      <c r="I625" s="337" t="s">
        <v>19695</v>
      </c>
      <c r="J625" s="337" t="s">
        <v>36</v>
      </c>
      <c r="K625" s="337" t="s">
        <v>19695</v>
      </c>
      <c r="L625" s="337" t="s">
        <v>19695</v>
      </c>
      <c r="M625" s="337" t="s">
        <v>19695</v>
      </c>
      <c r="N625" s="337" t="s">
        <v>19695</v>
      </c>
      <c r="O625" s="337" t="s">
        <v>19695</v>
      </c>
      <c r="P625" s="337" t="s">
        <v>19695</v>
      </c>
      <c r="Q625" s="337" t="s">
        <v>19695</v>
      </c>
      <c r="R625" s="337" t="s">
        <v>98</v>
      </c>
      <c r="S625" s="337" t="s">
        <v>124</v>
      </c>
      <c r="T625" s="337" t="s">
        <v>12810</v>
      </c>
      <c r="U625" s="337" t="s">
        <v>9043</v>
      </c>
      <c r="V625" s="337">
        <v>8</v>
      </c>
      <c r="W625" s="337" t="s">
        <v>19695</v>
      </c>
      <c r="X625" s="337" t="s">
        <v>19695</v>
      </c>
      <c r="Y625" s="337" t="s">
        <v>19695</v>
      </c>
      <c r="Z625" s="337" t="s">
        <v>1753</v>
      </c>
      <c r="AA625" s="337" t="s">
        <v>717</v>
      </c>
      <c r="AB625" s="337" t="s">
        <v>718</v>
      </c>
      <c r="AC625" s="337" t="s">
        <v>15604</v>
      </c>
    </row>
    <row r="626" spans="1:29" ht="15.8" x14ac:dyDescent="0.25">
      <c r="A626" s="337" t="s">
        <v>1723</v>
      </c>
      <c r="B626" s="337" t="s">
        <v>12821</v>
      </c>
      <c r="C626" s="337" t="s">
        <v>1821</v>
      </c>
      <c r="D626" s="337" t="s">
        <v>449</v>
      </c>
      <c r="E626" s="337" t="s">
        <v>12813</v>
      </c>
      <c r="F626" s="338">
        <v>44583</v>
      </c>
      <c r="G626" s="337" t="s">
        <v>9577</v>
      </c>
      <c r="H626" s="338">
        <v>44614</v>
      </c>
      <c r="I626" s="337" t="s">
        <v>19695</v>
      </c>
      <c r="J626" s="337" t="s">
        <v>16</v>
      </c>
      <c r="K626" s="337" t="s">
        <v>19695</v>
      </c>
      <c r="L626" s="337" t="s">
        <v>19695</v>
      </c>
      <c r="M626" s="337" t="s">
        <v>19695</v>
      </c>
      <c r="N626" s="337" t="s">
        <v>19695</v>
      </c>
      <c r="O626" s="337" t="s">
        <v>19695</v>
      </c>
      <c r="P626" s="337" t="s">
        <v>19695</v>
      </c>
      <c r="Q626" s="337" t="s">
        <v>19695</v>
      </c>
      <c r="R626" s="337" t="s">
        <v>98</v>
      </c>
      <c r="S626" s="337" t="s">
        <v>124</v>
      </c>
      <c r="T626" s="337" t="s">
        <v>12810</v>
      </c>
      <c r="U626" s="337" t="s">
        <v>12814</v>
      </c>
      <c r="V626" s="337">
        <v>8</v>
      </c>
      <c r="W626" s="337" t="s">
        <v>19695</v>
      </c>
      <c r="X626" s="337" t="s">
        <v>19695</v>
      </c>
      <c r="Y626" s="337" t="s">
        <v>19695</v>
      </c>
      <c r="Z626" s="337" t="s">
        <v>1753</v>
      </c>
      <c r="AA626" s="337" t="s">
        <v>717</v>
      </c>
      <c r="AB626" s="337" t="s">
        <v>718</v>
      </c>
      <c r="AC626" s="337" t="s">
        <v>15604</v>
      </c>
    </row>
    <row r="627" spans="1:29" ht="15.8" x14ac:dyDescent="0.25">
      <c r="A627" s="337" t="s">
        <v>1723</v>
      </c>
      <c r="B627" s="337" t="s">
        <v>12817</v>
      </c>
      <c r="C627" s="337" t="s">
        <v>1821</v>
      </c>
      <c r="D627" s="337" t="s">
        <v>449</v>
      </c>
      <c r="E627" s="337" t="s">
        <v>12455</v>
      </c>
      <c r="F627" s="338">
        <v>44522</v>
      </c>
      <c r="G627" s="337" t="s">
        <v>9577</v>
      </c>
      <c r="H627" s="338">
        <v>44614</v>
      </c>
      <c r="I627" s="337" t="s">
        <v>19695</v>
      </c>
      <c r="J627" s="337" t="s">
        <v>36</v>
      </c>
      <c r="K627" s="337" t="s">
        <v>19695</v>
      </c>
      <c r="L627" s="337" t="s">
        <v>19695</v>
      </c>
      <c r="M627" s="337" t="s">
        <v>19695</v>
      </c>
      <c r="N627" s="337" t="s">
        <v>19695</v>
      </c>
      <c r="O627" s="337" t="s">
        <v>19695</v>
      </c>
      <c r="P627" s="337" t="s">
        <v>19695</v>
      </c>
      <c r="Q627" s="337" t="s">
        <v>19695</v>
      </c>
      <c r="R627" s="337" t="s">
        <v>98</v>
      </c>
      <c r="S627" s="337" t="s">
        <v>124</v>
      </c>
      <c r="T627" s="337" t="s">
        <v>12810</v>
      </c>
      <c r="U627" s="337" t="s">
        <v>12814</v>
      </c>
      <c r="V627" s="337">
        <v>8</v>
      </c>
      <c r="W627" s="337" t="s">
        <v>19695</v>
      </c>
      <c r="X627" s="337" t="s">
        <v>19695</v>
      </c>
      <c r="Y627" s="337" t="s">
        <v>19695</v>
      </c>
      <c r="Z627" s="337" t="s">
        <v>1753</v>
      </c>
      <c r="AA627" s="337" t="s">
        <v>717</v>
      </c>
      <c r="AB627" s="337" t="s">
        <v>718</v>
      </c>
      <c r="AC627" s="337" t="s">
        <v>15604</v>
      </c>
    </row>
    <row r="628" spans="1:29" ht="15.8" x14ac:dyDescent="0.25">
      <c r="A628" s="337" t="s">
        <v>1723</v>
      </c>
      <c r="B628" s="337" t="s">
        <v>12428</v>
      </c>
      <c r="C628" s="337" t="s">
        <v>1821</v>
      </c>
      <c r="D628" s="337" t="s">
        <v>449</v>
      </c>
      <c r="E628" s="337" t="s">
        <v>12429</v>
      </c>
      <c r="F628" s="338">
        <v>44609</v>
      </c>
      <c r="G628" s="337" t="s">
        <v>12430</v>
      </c>
      <c r="H628" s="338">
        <v>44610</v>
      </c>
      <c r="I628" s="337" t="s">
        <v>19695</v>
      </c>
      <c r="J628" s="337" t="s">
        <v>36</v>
      </c>
      <c r="K628" s="337" t="s">
        <v>19695</v>
      </c>
      <c r="L628" s="337" t="s">
        <v>19695</v>
      </c>
      <c r="M628" s="337" t="s">
        <v>19695</v>
      </c>
      <c r="N628" s="337" t="s">
        <v>19695</v>
      </c>
      <c r="O628" s="337" t="s">
        <v>19695</v>
      </c>
      <c r="P628" s="337" t="s">
        <v>19695</v>
      </c>
      <c r="Q628" s="337" t="s">
        <v>19695</v>
      </c>
      <c r="R628" s="337" t="s">
        <v>18</v>
      </c>
      <c r="S628" s="337" t="s">
        <v>1033</v>
      </c>
      <c r="T628" s="337" t="s">
        <v>12431</v>
      </c>
      <c r="U628" s="337" t="s">
        <v>12432</v>
      </c>
      <c r="V628" s="337">
        <v>16</v>
      </c>
      <c r="W628" s="337" t="s">
        <v>19695</v>
      </c>
      <c r="X628" s="337" t="s">
        <v>19695</v>
      </c>
      <c r="Y628" s="337" t="s">
        <v>19695</v>
      </c>
      <c r="Z628" s="337" t="s">
        <v>1753</v>
      </c>
      <c r="AA628" s="337" t="s">
        <v>717</v>
      </c>
      <c r="AB628" s="337" t="s">
        <v>718</v>
      </c>
      <c r="AC628" s="337" t="s">
        <v>15601</v>
      </c>
    </row>
    <row r="629" spans="1:29" ht="15.8" x14ac:dyDescent="0.25">
      <c r="A629" s="337" t="s">
        <v>1723</v>
      </c>
      <c r="B629" s="337" t="s">
        <v>12150</v>
      </c>
      <c r="C629" s="337" t="s">
        <v>1821</v>
      </c>
      <c r="D629" s="337" t="s">
        <v>449</v>
      </c>
      <c r="E629" s="337" t="s">
        <v>11432</v>
      </c>
      <c r="F629" s="338">
        <v>44557</v>
      </c>
      <c r="G629" s="337" t="s">
        <v>12151</v>
      </c>
      <c r="H629" s="338">
        <v>44607</v>
      </c>
      <c r="I629" s="337" t="s">
        <v>19695</v>
      </c>
      <c r="J629" s="337" t="s">
        <v>36</v>
      </c>
      <c r="K629" s="337" t="s">
        <v>19695</v>
      </c>
      <c r="L629" s="337" t="s">
        <v>19695</v>
      </c>
      <c r="M629" s="337" t="s">
        <v>19695</v>
      </c>
      <c r="N629" s="337" t="s">
        <v>19695</v>
      </c>
      <c r="O629" s="337" t="s">
        <v>19695</v>
      </c>
      <c r="P629" s="337" t="s">
        <v>19695</v>
      </c>
      <c r="Q629" s="337" t="s">
        <v>19695</v>
      </c>
      <c r="R629" s="337" t="s">
        <v>2266</v>
      </c>
      <c r="S629" s="337" t="s">
        <v>4262</v>
      </c>
      <c r="T629" s="337" t="s">
        <v>12152</v>
      </c>
      <c r="U629" s="337" t="s">
        <v>12153</v>
      </c>
      <c r="V629" s="337">
        <v>12</v>
      </c>
      <c r="W629" s="337" t="s">
        <v>19695</v>
      </c>
      <c r="X629" s="337" t="s">
        <v>19695</v>
      </c>
      <c r="Y629" s="337" t="s">
        <v>19695</v>
      </c>
      <c r="Z629" s="337" t="s">
        <v>1728</v>
      </c>
      <c r="AA629" s="337" t="s">
        <v>735</v>
      </c>
      <c r="AB629" s="337" t="s">
        <v>718</v>
      </c>
      <c r="AC629" s="337" t="s">
        <v>14447</v>
      </c>
    </row>
    <row r="630" spans="1:29" ht="15.8" x14ac:dyDescent="0.25">
      <c r="A630" s="337" t="s">
        <v>1723</v>
      </c>
      <c r="B630" s="337" t="s">
        <v>12489</v>
      </c>
      <c r="C630" s="337" t="s">
        <v>1821</v>
      </c>
      <c r="D630" s="337" t="s">
        <v>449</v>
      </c>
      <c r="E630" s="337" t="s">
        <v>12490</v>
      </c>
      <c r="F630" s="338">
        <v>44595</v>
      </c>
      <c r="G630" s="337" t="s">
        <v>12372</v>
      </c>
      <c r="H630" s="338">
        <v>44606</v>
      </c>
      <c r="I630" s="337" t="s">
        <v>19695</v>
      </c>
      <c r="J630" s="337" t="s">
        <v>16</v>
      </c>
      <c r="K630" s="337" t="s">
        <v>19695</v>
      </c>
      <c r="L630" s="337" t="s">
        <v>19695</v>
      </c>
      <c r="M630" s="337" t="s">
        <v>19695</v>
      </c>
      <c r="N630" s="337" t="s">
        <v>19695</v>
      </c>
      <c r="O630" s="337" t="s">
        <v>19695</v>
      </c>
      <c r="P630" s="337" t="s">
        <v>19695</v>
      </c>
      <c r="Q630" s="337" t="s">
        <v>19695</v>
      </c>
      <c r="R630" s="337" t="s">
        <v>52</v>
      </c>
      <c r="S630" s="337" t="s">
        <v>839</v>
      </c>
      <c r="T630" s="337" t="s">
        <v>2162</v>
      </c>
      <c r="U630" s="337" t="s">
        <v>12491</v>
      </c>
      <c r="V630" s="337">
        <v>12</v>
      </c>
      <c r="W630" s="337" t="s">
        <v>19695</v>
      </c>
      <c r="X630" s="337" t="s">
        <v>19695</v>
      </c>
      <c r="Y630" s="337" t="s">
        <v>19695</v>
      </c>
      <c r="Z630" s="337" t="s">
        <v>1728</v>
      </c>
      <c r="AA630" s="337" t="s">
        <v>735</v>
      </c>
      <c r="AB630" s="337" t="s">
        <v>718</v>
      </c>
      <c r="AC630" s="337" t="s">
        <v>14408</v>
      </c>
    </row>
    <row r="631" spans="1:29" ht="15.8" x14ac:dyDescent="0.25">
      <c r="A631" s="337" t="s">
        <v>1723</v>
      </c>
      <c r="B631" s="337" t="s">
        <v>10854</v>
      </c>
      <c r="C631" s="337" t="s">
        <v>1821</v>
      </c>
      <c r="D631" s="337" t="s">
        <v>449</v>
      </c>
      <c r="E631" s="337" t="s">
        <v>10256</v>
      </c>
      <c r="F631" s="338">
        <v>44504</v>
      </c>
      <c r="G631" s="337" t="s">
        <v>10855</v>
      </c>
      <c r="H631" s="338">
        <v>44601</v>
      </c>
      <c r="I631" s="337" t="s">
        <v>19695</v>
      </c>
      <c r="J631" s="337" t="s">
        <v>36</v>
      </c>
      <c r="K631" s="337" t="s">
        <v>19695</v>
      </c>
      <c r="L631" s="337" t="s">
        <v>19695</v>
      </c>
      <c r="M631" s="337" t="s">
        <v>19695</v>
      </c>
      <c r="N631" s="337" t="s">
        <v>19695</v>
      </c>
      <c r="O631" s="337" t="s">
        <v>19695</v>
      </c>
      <c r="P631" s="337" t="s">
        <v>19695</v>
      </c>
      <c r="Q631" s="337" t="s">
        <v>19695</v>
      </c>
      <c r="R631" s="337" t="s">
        <v>101</v>
      </c>
      <c r="S631" s="337" t="s">
        <v>3763</v>
      </c>
      <c r="T631" s="337" t="s">
        <v>10850</v>
      </c>
      <c r="U631" s="337" t="s">
        <v>10850</v>
      </c>
      <c r="V631" s="337">
        <v>12</v>
      </c>
      <c r="W631" s="337" t="s">
        <v>19695</v>
      </c>
      <c r="X631" s="337" t="s">
        <v>19695</v>
      </c>
      <c r="Y631" s="337" t="s">
        <v>19695</v>
      </c>
      <c r="Z631" s="337" t="s">
        <v>1753</v>
      </c>
      <c r="AA631" s="337" t="s">
        <v>717</v>
      </c>
      <c r="AB631" s="337" t="s">
        <v>718</v>
      </c>
      <c r="AC631" s="337" t="s">
        <v>14400</v>
      </c>
    </row>
    <row r="632" spans="1:29" ht="15.8" x14ac:dyDescent="0.25">
      <c r="A632" s="337" t="s">
        <v>1723</v>
      </c>
      <c r="B632" s="337" t="s">
        <v>12847</v>
      </c>
      <c r="C632" s="337" t="s">
        <v>1821</v>
      </c>
      <c r="D632" s="337" t="s">
        <v>449</v>
      </c>
      <c r="E632" s="337" t="s">
        <v>12848</v>
      </c>
      <c r="F632" s="338">
        <v>44555</v>
      </c>
      <c r="G632" s="337" t="s">
        <v>12849</v>
      </c>
      <c r="H632" s="338">
        <v>44600</v>
      </c>
      <c r="I632" s="337" t="s">
        <v>19695</v>
      </c>
      <c r="J632" s="337" t="s">
        <v>36</v>
      </c>
      <c r="K632" s="337" t="s">
        <v>19695</v>
      </c>
      <c r="L632" s="337" t="s">
        <v>19695</v>
      </c>
      <c r="M632" s="337" t="s">
        <v>19695</v>
      </c>
      <c r="N632" s="337" t="s">
        <v>19695</v>
      </c>
      <c r="O632" s="337" t="s">
        <v>19695</v>
      </c>
      <c r="P632" s="337" t="s">
        <v>19695</v>
      </c>
      <c r="Q632" s="337" t="s">
        <v>19695</v>
      </c>
      <c r="R632" s="337" t="s">
        <v>98</v>
      </c>
      <c r="S632" s="337" t="s">
        <v>124</v>
      </c>
      <c r="T632" s="337" t="s">
        <v>10557</v>
      </c>
      <c r="U632" s="337" t="s">
        <v>2725</v>
      </c>
      <c r="V632" s="337">
        <v>8</v>
      </c>
      <c r="W632" s="337" t="s">
        <v>19695</v>
      </c>
      <c r="X632" s="337" t="s">
        <v>19695</v>
      </c>
      <c r="Y632" s="337" t="s">
        <v>19695</v>
      </c>
      <c r="Z632" s="337" t="s">
        <v>1728</v>
      </c>
      <c r="AA632" s="337" t="s">
        <v>717</v>
      </c>
      <c r="AB632" s="337" t="s">
        <v>718</v>
      </c>
      <c r="AC632" s="337" t="s">
        <v>14401</v>
      </c>
    </row>
    <row r="633" spans="1:29" ht="15.8" x14ac:dyDescent="0.25">
      <c r="A633" s="337" t="s">
        <v>1723</v>
      </c>
      <c r="B633" s="337" t="s">
        <v>12871</v>
      </c>
      <c r="C633" s="337" t="s">
        <v>1821</v>
      </c>
      <c r="D633" s="337" t="s">
        <v>449</v>
      </c>
      <c r="E633" s="337" t="s">
        <v>11793</v>
      </c>
      <c r="F633" s="338">
        <v>44565</v>
      </c>
      <c r="G633" s="337" t="s">
        <v>12849</v>
      </c>
      <c r="H633" s="338">
        <v>44600</v>
      </c>
      <c r="I633" s="337" t="s">
        <v>19695</v>
      </c>
      <c r="J633" s="337" t="s">
        <v>16</v>
      </c>
      <c r="K633" s="337" t="s">
        <v>19695</v>
      </c>
      <c r="L633" s="337" t="s">
        <v>19695</v>
      </c>
      <c r="M633" s="337" t="s">
        <v>19695</v>
      </c>
      <c r="N633" s="337" t="s">
        <v>19695</v>
      </c>
      <c r="O633" s="337" t="s">
        <v>19695</v>
      </c>
      <c r="P633" s="337" t="s">
        <v>19695</v>
      </c>
      <c r="Q633" s="337" t="s">
        <v>19695</v>
      </c>
      <c r="R633" s="337" t="s">
        <v>98</v>
      </c>
      <c r="S633" s="337" t="s">
        <v>124</v>
      </c>
      <c r="T633" s="337" t="s">
        <v>10557</v>
      </c>
      <c r="U633" s="337" t="s">
        <v>12872</v>
      </c>
      <c r="V633" s="337">
        <v>8</v>
      </c>
      <c r="W633" s="337" t="s">
        <v>19695</v>
      </c>
      <c r="X633" s="337" t="s">
        <v>19695</v>
      </c>
      <c r="Y633" s="337" t="s">
        <v>19695</v>
      </c>
      <c r="Z633" s="337" t="s">
        <v>1728</v>
      </c>
      <c r="AA633" s="337" t="s">
        <v>717</v>
      </c>
      <c r="AB633" s="337" t="s">
        <v>718</v>
      </c>
      <c r="AC633" s="337" t="s">
        <v>14401</v>
      </c>
    </row>
    <row r="634" spans="1:29" ht="15.8" x14ac:dyDescent="0.25">
      <c r="A634" s="337" t="s">
        <v>1723</v>
      </c>
      <c r="B634" s="337" t="s">
        <v>12869</v>
      </c>
      <c r="C634" s="337" t="s">
        <v>1821</v>
      </c>
      <c r="D634" s="337" t="s">
        <v>449</v>
      </c>
      <c r="E634" s="337" t="s">
        <v>11793</v>
      </c>
      <c r="F634" s="338">
        <v>44565</v>
      </c>
      <c r="G634" s="337" t="s">
        <v>12849</v>
      </c>
      <c r="H634" s="338">
        <v>44600</v>
      </c>
      <c r="I634" s="337" t="s">
        <v>19695</v>
      </c>
      <c r="J634" s="337" t="s">
        <v>36</v>
      </c>
      <c r="K634" s="337" t="s">
        <v>19695</v>
      </c>
      <c r="L634" s="337" t="s">
        <v>19695</v>
      </c>
      <c r="M634" s="337" t="s">
        <v>19695</v>
      </c>
      <c r="N634" s="337" t="s">
        <v>19695</v>
      </c>
      <c r="O634" s="337" t="s">
        <v>19695</v>
      </c>
      <c r="P634" s="337" t="s">
        <v>19695</v>
      </c>
      <c r="Q634" s="337" t="s">
        <v>19695</v>
      </c>
      <c r="R634" s="337" t="s">
        <v>98</v>
      </c>
      <c r="S634" s="337" t="s">
        <v>124</v>
      </c>
      <c r="T634" s="337" t="s">
        <v>10557</v>
      </c>
      <c r="U634" s="337" t="s">
        <v>12870</v>
      </c>
      <c r="V634" s="337">
        <v>8</v>
      </c>
      <c r="W634" s="337" t="s">
        <v>19695</v>
      </c>
      <c r="X634" s="337" t="s">
        <v>19695</v>
      </c>
      <c r="Y634" s="337" t="s">
        <v>19695</v>
      </c>
      <c r="Z634" s="337" t="s">
        <v>1728</v>
      </c>
      <c r="AA634" s="337" t="s">
        <v>717</v>
      </c>
      <c r="AB634" s="337" t="s">
        <v>718</v>
      </c>
      <c r="AC634" s="337" t="s">
        <v>14401</v>
      </c>
    </row>
    <row r="635" spans="1:29" ht="15.8" x14ac:dyDescent="0.25">
      <c r="A635" s="337" t="s">
        <v>1723</v>
      </c>
      <c r="B635" s="337" t="s">
        <v>10264</v>
      </c>
      <c r="C635" s="337" t="s">
        <v>1821</v>
      </c>
      <c r="D635" s="337" t="s">
        <v>449</v>
      </c>
      <c r="E635" s="337" t="s">
        <v>10265</v>
      </c>
      <c r="F635" s="338">
        <v>44578</v>
      </c>
      <c r="G635" s="337" t="s">
        <v>10266</v>
      </c>
      <c r="H635" s="338">
        <v>44594</v>
      </c>
      <c r="I635" s="337" t="s">
        <v>19695</v>
      </c>
      <c r="J635" s="337" t="s">
        <v>36</v>
      </c>
      <c r="K635" s="337" t="s">
        <v>19695</v>
      </c>
      <c r="L635" s="337" t="s">
        <v>19695</v>
      </c>
      <c r="M635" s="337" t="s">
        <v>19695</v>
      </c>
      <c r="N635" s="337" t="s">
        <v>19695</v>
      </c>
      <c r="O635" s="337" t="s">
        <v>19695</v>
      </c>
      <c r="P635" s="337" t="s">
        <v>19695</v>
      </c>
      <c r="Q635" s="337" t="s">
        <v>19695</v>
      </c>
      <c r="R635" s="337" t="s">
        <v>35</v>
      </c>
      <c r="S635" s="337" t="s">
        <v>77</v>
      </c>
      <c r="T635" s="337" t="s">
        <v>10267</v>
      </c>
      <c r="U635" s="337" t="s">
        <v>10268</v>
      </c>
      <c r="V635" s="337">
        <v>8</v>
      </c>
      <c r="W635" s="337" t="s">
        <v>19695</v>
      </c>
      <c r="X635" s="337" t="s">
        <v>19695</v>
      </c>
      <c r="Y635" s="337" t="s">
        <v>19695</v>
      </c>
      <c r="Z635" s="337" t="s">
        <v>1728</v>
      </c>
      <c r="AA635" s="337" t="s">
        <v>717</v>
      </c>
      <c r="AB635" s="337" t="s">
        <v>718</v>
      </c>
      <c r="AC635" s="337" t="s">
        <v>14403</v>
      </c>
    </row>
    <row r="636" spans="1:29" ht="15.8" x14ac:dyDescent="0.25">
      <c r="A636" s="337" t="s">
        <v>1723</v>
      </c>
      <c r="B636" s="337" t="s">
        <v>12541</v>
      </c>
      <c r="C636" s="337" t="s">
        <v>1821</v>
      </c>
      <c r="D636" s="337" t="s">
        <v>449</v>
      </c>
      <c r="E636" s="337" t="s">
        <v>12542</v>
      </c>
      <c r="F636" s="338">
        <v>44574</v>
      </c>
      <c r="G636" s="337" t="s">
        <v>11339</v>
      </c>
      <c r="H636" s="338">
        <v>44593</v>
      </c>
      <c r="I636" s="337" t="s">
        <v>19695</v>
      </c>
      <c r="J636" s="337" t="s">
        <v>36</v>
      </c>
      <c r="K636" s="337" t="s">
        <v>19695</v>
      </c>
      <c r="L636" s="337" t="s">
        <v>19695</v>
      </c>
      <c r="M636" s="337" t="s">
        <v>19695</v>
      </c>
      <c r="N636" s="337" t="s">
        <v>19695</v>
      </c>
      <c r="O636" s="337" t="s">
        <v>19695</v>
      </c>
      <c r="P636" s="337" t="s">
        <v>19695</v>
      </c>
      <c r="Q636" s="337" t="s">
        <v>19695</v>
      </c>
      <c r="R636" s="337" t="s">
        <v>35</v>
      </c>
      <c r="S636" s="337" t="s">
        <v>77</v>
      </c>
      <c r="T636" s="337" t="s">
        <v>12543</v>
      </c>
      <c r="U636" s="337" t="s">
        <v>12544</v>
      </c>
      <c r="V636" s="337">
        <v>8</v>
      </c>
      <c r="W636" s="337" t="s">
        <v>19695</v>
      </c>
      <c r="X636" s="337" t="s">
        <v>19695</v>
      </c>
      <c r="Y636" s="337" t="s">
        <v>19695</v>
      </c>
      <c r="Z636" s="337" t="s">
        <v>1728</v>
      </c>
      <c r="AA636" s="337" t="s">
        <v>717</v>
      </c>
      <c r="AB636" s="337" t="s">
        <v>718</v>
      </c>
      <c r="AC636" s="337" t="s">
        <v>14403</v>
      </c>
    </row>
    <row r="637" spans="1:29" ht="15.8" x14ac:dyDescent="0.25">
      <c r="A637" s="337" t="s">
        <v>1723</v>
      </c>
      <c r="B637" s="337" t="s">
        <v>12873</v>
      </c>
      <c r="C637" s="337" t="s">
        <v>1725</v>
      </c>
      <c r="D637" s="337" t="s">
        <v>13527</v>
      </c>
      <c r="E637" s="337" t="s">
        <v>12246</v>
      </c>
      <c r="F637" s="338">
        <v>44563</v>
      </c>
      <c r="G637" s="337" t="s">
        <v>11339</v>
      </c>
      <c r="H637" s="338">
        <v>44593</v>
      </c>
      <c r="I637" s="337" t="s">
        <v>19695</v>
      </c>
      <c r="J637" s="337" t="s">
        <v>16</v>
      </c>
      <c r="K637" s="337" t="s">
        <v>19695</v>
      </c>
      <c r="L637" s="337" t="s">
        <v>19695</v>
      </c>
      <c r="M637" s="337" t="s">
        <v>19695</v>
      </c>
      <c r="N637" s="337" t="s">
        <v>19695</v>
      </c>
      <c r="O637" s="337" t="s">
        <v>19695</v>
      </c>
      <c r="P637" s="337" t="s">
        <v>19695</v>
      </c>
      <c r="Q637" s="337" t="s">
        <v>19695</v>
      </c>
      <c r="R637" s="337" t="s">
        <v>98</v>
      </c>
      <c r="S637" s="337" t="s">
        <v>406</v>
      </c>
      <c r="T637" s="337" t="s">
        <v>461</v>
      </c>
      <c r="U637" s="337" t="s">
        <v>6099</v>
      </c>
      <c r="V637" s="337">
        <v>8</v>
      </c>
      <c r="W637" s="337" t="s">
        <v>19695</v>
      </c>
      <c r="X637" s="337" t="s">
        <v>19695</v>
      </c>
      <c r="Y637" s="337" t="s">
        <v>19695</v>
      </c>
      <c r="Z637" s="337" t="s">
        <v>1728</v>
      </c>
      <c r="AA637" s="337" t="s">
        <v>735</v>
      </c>
      <c r="AB637" s="337" t="s">
        <v>718</v>
      </c>
      <c r="AC637" s="337" t="s">
        <v>14404</v>
      </c>
    </row>
    <row r="638" spans="1:29" ht="15.8" x14ac:dyDescent="0.25">
      <c r="A638" s="337" t="s">
        <v>1723</v>
      </c>
      <c r="B638" s="337" t="s">
        <v>11337</v>
      </c>
      <c r="C638" s="337" t="s">
        <v>1821</v>
      </c>
      <c r="D638" s="337" t="s">
        <v>449</v>
      </c>
      <c r="E638" s="337" t="s">
        <v>11338</v>
      </c>
      <c r="F638" s="338">
        <v>44547</v>
      </c>
      <c r="G638" s="337" t="s">
        <v>11339</v>
      </c>
      <c r="H638" s="338">
        <v>44593</v>
      </c>
      <c r="I638" s="337" t="s">
        <v>19695</v>
      </c>
      <c r="J638" s="337" t="s">
        <v>36</v>
      </c>
      <c r="K638" s="337" t="s">
        <v>19695</v>
      </c>
      <c r="L638" s="337" t="s">
        <v>19695</v>
      </c>
      <c r="M638" s="337" t="s">
        <v>19695</v>
      </c>
      <c r="N638" s="337" t="s">
        <v>19695</v>
      </c>
      <c r="O638" s="337" t="s">
        <v>19695</v>
      </c>
      <c r="P638" s="337" t="s">
        <v>19695</v>
      </c>
      <c r="Q638" s="337" t="s">
        <v>19695</v>
      </c>
      <c r="R638" s="337" t="s">
        <v>45</v>
      </c>
      <c r="S638" s="337" t="s">
        <v>1144</v>
      </c>
      <c r="T638" s="337" t="s">
        <v>11340</v>
      </c>
      <c r="U638" s="337" t="s">
        <v>11340</v>
      </c>
      <c r="V638" s="337">
        <v>12</v>
      </c>
      <c r="W638" s="337" t="s">
        <v>19695</v>
      </c>
      <c r="X638" s="337" t="s">
        <v>19695</v>
      </c>
      <c r="Y638" s="337" t="s">
        <v>19695</v>
      </c>
      <c r="Z638" s="337" t="s">
        <v>1728</v>
      </c>
      <c r="AA638" s="337" t="s">
        <v>735</v>
      </c>
      <c r="AB638" s="337" t="s">
        <v>718</v>
      </c>
      <c r="AC638" s="337" t="s">
        <v>14407</v>
      </c>
    </row>
    <row r="639" spans="1:29" ht="15.8" x14ac:dyDescent="0.25">
      <c r="A639" s="337" t="s">
        <v>1723</v>
      </c>
      <c r="B639" s="337" t="s">
        <v>12162</v>
      </c>
      <c r="C639" s="337" t="s">
        <v>1821</v>
      </c>
      <c r="D639" s="337" t="s">
        <v>449</v>
      </c>
      <c r="E639" s="337" t="s">
        <v>12163</v>
      </c>
      <c r="F639" s="338">
        <v>44560</v>
      </c>
      <c r="G639" s="337" t="s">
        <v>11339</v>
      </c>
      <c r="H639" s="338">
        <v>44593</v>
      </c>
      <c r="I639" s="337" t="s">
        <v>19695</v>
      </c>
      <c r="J639" s="337" t="s">
        <v>36</v>
      </c>
      <c r="K639" s="337" t="s">
        <v>19695</v>
      </c>
      <c r="L639" s="337" t="s">
        <v>19695</v>
      </c>
      <c r="M639" s="337" t="s">
        <v>19695</v>
      </c>
      <c r="N639" s="337" t="s">
        <v>19695</v>
      </c>
      <c r="O639" s="337" t="s">
        <v>19695</v>
      </c>
      <c r="P639" s="337" t="s">
        <v>19695</v>
      </c>
      <c r="Q639" s="337" t="s">
        <v>19695</v>
      </c>
      <c r="R639" s="337" t="s">
        <v>1265</v>
      </c>
      <c r="S639" s="337" t="s">
        <v>9613</v>
      </c>
      <c r="T639" s="337" t="s">
        <v>12164</v>
      </c>
      <c r="U639" s="337" t="s">
        <v>12165</v>
      </c>
      <c r="V639" s="337">
        <v>12</v>
      </c>
      <c r="W639" s="337" t="s">
        <v>19695</v>
      </c>
      <c r="X639" s="337" t="s">
        <v>19695</v>
      </c>
      <c r="Y639" s="337" t="s">
        <v>19695</v>
      </c>
      <c r="Z639" s="337" t="s">
        <v>1728</v>
      </c>
      <c r="AA639" s="337" t="s">
        <v>717</v>
      </c>
      <c r="AB639" s="337" t="s">
        <v>718</v>
      </c>
      <c r="AC639" s="337" t="s">
        <v>14463</v>
      </c>
    </row>
    <row r="640" spans="1:29" ht="15.8" x14ac:dyDescent="0.25">
      <c r="A640" s="337" t="s">
        <v>1723</v>
      </c>
      <c r="B640" s="337" t="s">
        <v>12588</v>
      </c>
      <c r="C640" s="337" t="s">
        <v>1821</v>
      </c>
      <c r="D640" s="337" t="s">
        <v>449</v>
      </c>
      <c r="E640" s="337" t="s">
        <v>11342</v>
      </c>
      <c r="F640" s="338">
        <v>44543</v>
      </c>
      <c r="G640" s="337" t="s">
        <v>11339</v>
      </c>
      <c r="H640" s="338">
        <v>44593</v>
      </c>
      <c r="I640" s="337" t="s">
        <v>19695</v>
      </c>
      <c r="J640" s="337" t="s">
        <v>16</v>
      </c>
      <c r="K640" s="337" t="s">
        <v>19695</v>
      </c>
      <c r="L640" s="337" t="s">
        <v>19695</v>
      </c>
      <c r="M640" s="337" t="s">
        <v>19695</v>
      </c>
      <c r="N640" s="337" t="s">
        <v>19695</v>
      </c>
      <c r="O640" s="337" t="s">
        <v>19695</v>
      </c>
      <c r="P640" s="337" t="s">
        <v>19695</v>
      </c>
      <c r="Q640" s="337" t="s">
        <v>19695</v>
      </c>
      <c r="R640" s="337" t="s">
        <v>112</v>
      </c>
      <c r="S640" s="337" t="s">
        <v>1249</v>
      </c>
      <c r="T640" s="337" t="s">
        <v>1249</v>
      </c>
      <c r="U640" s="337" t="s">
        <v>12589</v>
      </c>
      <c r="V640" s="337">
        <v>8</v>
      </c>
      <c r="W640" s="337" t="s">
        <v>19695</v>
      </c>
      <c r="X640" s="337" t="s">
        <v>19695</v>
      </c>
      <c r="Y640" s="337" t="s">
        <v>19695</v>
      </c>
      <c r="Z640" s="337" t="s">
        <v>1753</v>
      </c>
      <c r="AA640" s="337" t="s">
        <v>717</v>
      </c>
      <c r="AB640" s="337" t="s">
        <v>718</v>
      </c>
      <c r="AC640" s="337" t="s">
        <v>15602</v>
      </c>
    </row>
    <row r="641" spans="1:29" ht="15.8" x14ac:dyDescent="0.25">
      <c r="A641" s="337" t="s">
        <v>1723</v>
      </c>
      <c r="B641" s="337" t="s">
        <v>12248</v>
      </c>
      <c r="C641" s="337" t="s">
        <v>1821</v>
      </c>
      <c r="D641" s="337" t="s">
        <v>449</v>
      </c>
      <c r="E641" s="337" t="s">
        <v>12249</v>
      </c>
      <c r="F641" s="338">
        <v>44550</v>
      </c>
      <c r="G641" s="337" t="s">
        <v>12250</v>
      </c>
      <c r="H641" s="338">
        <v>44589</v>
      </c>
      <c r="I641" s="337" t="s">
        <v>19695</v>
      </c>
      <c r="J641" s="337" t="s">
        <v>36</v>
      </c>
      <c r="K641" s="337" t="s">
        <v>19695</v>
      </c>
      <c r="L641" s="337" t="s">
        <v>19695</v>
      </c>
      <c r="M641" s="337" t="s">
        <v>19695</v>
      </c>
      <c r="N641" s="337" t="s">
        <v>19695</v>
      </c>
      <c r="O641" s="337" t="s">
        <v>19695</v>
      </c>
      <c r="P641" s="337" t="s">
        <v>19695</v>
      </c>
      <c r="Q641" s="337" t="s">
        <v>19695</v>
      </c>
      <c r="R641" s="337" t="s">
        <v>134</v>
      </c>
      <c r="S641" s="337" t="s">
        <v>782</v>
      </c>
      <c r="T641" s="337" t="s">
        <v>135</v>
      </c>
      <c r="U641" s="337" t="s">
        <v>1598</v>
      </c>
      <c r="V641" s="337">
        <v>8</v>
      </c>
      <c r="W641" s="337" t="s">
        <v>19695</v>
      </c>
      <c r="X641" s="337" t="s">
        <v>19695</v>
      </c>
      <c r="Y641" s="337" t="s">
        <v>19695</v>
      </c>
      <c r="Z641" s="337" t="s">
        <v>1728</v>
      </c>
      <c r="AA641" s="337" t="s">
        <v>735</v>
      </c>
      <c r="AB641" s="337" t="s">
        <v>718</v>
      </c>
      <c r="AC641" s="337" t="s">
        <v>14405</v>
      </c>
    </row>
    <row r="642" spans="1:29" ht="15.8" x14ac:dyDescent="0.25">
      <c r="A642" s="337" t="s">
        <v>1723</v>
      </c>
      <c r="B642" s="337" t="s">
        <v>9293</v>
      </c>
      <c r="C642" s="337" t="s">
        <v>1821</v>
      </c>
      <c r="D642" s="337" t="s">
        <v>449</v>
      </c>
      <c r="E642" s="337" t="s">
        <v>9294</v>
      </c>
      <c r="F642" s="338">
        <v>44488</v>
      </c>
      <c r="G642" s="337" t="s">
        <v>9295</v>
      </c>
      <c r="H642" s="338">
        <v>44588</v>
      </c>
      <c r="I642" s="337" t="s">
        <v>19695</v>
      </c>
      <c r="J642" s="337" t="s">
        <v>36</v>
      </c>
      <c r="K642" s="337" t="s">
        <v>19695</v>
      </c>
      <c r="L642" s="337" t="s">
        <v>19695</v>
      </c>
      <c r="M642" s="337" t="s">
        <v>19695</v>
      </c>
      <c r="N642" s="337" t="s">
        <v>19695</v>
      </c>
      <c r="O642" s="337" t="s">
        <v>19695</v>
      </c>
      <c r="P642" s="337" t="s">
        <v>19695</v>
      </c>
      <c r="Q642" s="337" t="s">
        <v>19695</v>
      </c>
      <c r="R642" s="337" t="s">
        <v>144</v>
      </c>
      <c r="S642" s="337" t="s">
        <v>97</v>
      </c>
      <c r="T642" s="337" t="s">
        <v>817</v>
      </c>
      <c r="U642" s="337" t="s">
        <v>9110</v>
      </c>
      <c r="V642" s="337">
        <v>12</v>
      </c>
      <c r="W642" s="337" t="s">
        <v>19695</v>
      </c>
      <c r="X642" s="337" t="s">
        <v>19695</v>
      </c>
      <c r="Y642" s="337" t="s">
        <v>19695</v>
      </c>
      <c r="Z642" s="337" t="s">
        <v>1728</v>
      </c>
      <c r="AA642" s="337" t="s">
        <v>717</v>
      </c>
      <c r="AB642" s="337" t="s">
        <v>718</v>
      </c>
      <c r="AC642" s="337" t="s">
        <v>14393</v>
      </c>
    </row>
    <row r="643" spans="1:29" ht="15.8" x14ac:dyDescent="0.25">
      <c r="A643" s="337" t="s">
        <v>1723</v>
      </c>
      <c r="B643" s="337" t="s">
        <v>11341</v>
      </c>
      <c r="C643" s="337" t="s">
        <v>1821</v>
      </c>
      <c r="D643" s="337" t="s">
        <v>449</v>
      </c>
      <c r="E643" s="337" t="s">
        <v>11342</v>
      </c>
      <c r="F643" s="338">
        <v>44543</v>
      </c>
      <c r="G643" s="337" t="s">
        <v>9295</v>
      </c>
      <c r="H643" s="338">
        <v>44588</v>
      </c>
      <c r="I643" s="337" t="s">
        <v>19695</v>
      </c>
      <c r="J643" s="337" t="s">
        <v>16</v>
      </c>
      <c r="K643" s="337" t="s">
        <v>19695</v>
      </c>
      <c r="L643" s="337" t="s">
        <v>19695</v>
      </c>
      <c r="M643" s="337" t="s">
        <v>19695</v>
      </c>
      <c r="N643" s="337" t="s">
        <v>19695</v>
      </c>
      <c r="O643" s="337" t="s">
        <v>19695</v>
      </c>
      <c r="P643" s="337" t="s">
        <v>19695</v>
      </c>
      <c r="Q643" s="337" t="s">
        <v>19695</v>
      </c>
      <c r="R643" s="337" t="s">
        <v>45</v>
      </c>
      <c r="S643" s="337" t="s">
        <v>1824</v>
      </c>
      <c r="T643" s="337" t="s">
        <v>3533</v>
      </c>
      <c r="U643" s="337" t="s">
        <v>11343</v>
      </c>
      <c r="V643" s="337">
        <v>12</v>
      </c>
      <c r="W643" s="337" t="s">
        <v>19695</v>
      </c>
      <c r="X643" s="337" t="s">
        <v>19695</v>
      </c>
      <c r="Y643" s="337" t="s">
        <v>19695</v>
      </c>
      <c r="Z643" s="337" t="s">
        <v>1728</v>
      </c>
      <c r="AA643" s="337" t="s">
        <v>717</v>
      </c>
      <c r="AB643" s="337" t="s">
        <v>718</v>
      </c>
      <c r="AC643" s="337" t="s">
        <v>14395</v>
      </c>
    </row>
    <row r="644" spans="1:29" ht="15.8" x14ac:dyDescent="0.25">
      <c r="A644" s="337" t="s">
        <v>1723</v>
      </c>
      <c r="B644" s="337" t="s">
        <v>12094</v>
      </c>
      <c r="C644" s="337" t="s">
        <v>1821</v>
      </c>
      <c r="D644" s="337" t="s">
        <v>449</v>
      </c>
      <c r="E644" s="337" t="s">
        <v>12095</v>
      </c>
      <c r="F644" s="338">
        <v>44542</v>
      </c>
      <c r="G644" s="337" t="s">
        <v>9295</v>
      </c>
      <c r="H644" s="338">
        <v>44588</v>
      </c>
      <c r="I644" s="337" t="s">
        <v>19695</v>
      </c>
      <c r="J644" s="337" t="s">
        <v>36</v>
      </c>
      <c r="K644" s="337" t="s">
        <v>19695</v>
      </c>
      <c r="L644" s="337" t="s">
        <v>19695</v>
      </c>
      <c r="M644" s="337" t="s">
        <v>19695</v>
      </c>
      <c r="N644" s="337" t="s">
        <v>19695</v>
      </c>
      <c r="O644" s="337" t="s">
        <v>19695</v>
      </c>
      <c r="P644" s="337" t="s">
        <v>19695</v>
      </c>
      <c r="Q644" s="337" t="s">
        <v>19695</v>
      </c>
      <c r="R644" s="337" t="s">
        <v>75</v>
      </c>
      <c r="S644" s="337" t="s">
        <v>5361</v>
      </c>
      <c r="T644" s="337" t="s">
        <v>12096</v>
      </c>
      <c r="U644" s="337" t="s">
        <v>12097</v>
      </c>
      <c r="V644" s="337">
        <v>8</v>
      </c>
      <c r="W644" s="337" t="s">
        <v>19695</v>
      </c>
      <c r="X644" s="337" t="s">
        <v>19695</v>
      </c>
      <c r="Y644" s="337" t="s">
        <v>19695</v>
      </c>
      <c r="Z644" s="337" t="s">
        <v>1753</v>
      </c>
      <c r="AA644" s="337" t="s">
        <v>717</v>
      </c>
      <c r="AB644" s="337" t="s">
        <v>718</v>
      </c>
      <c r="AC644" s="337" t="s">
        <v>15600</v>
      </c>
    </row>
    <row r="645" spans="1:29" ht="15.8" x14ac:dyDescent="0.25">
      <c r="A645" s="337" t="s">
        <v>1723</v>
      </c>
      <c r="B645" s="337" t="s">
        <v>12867</v>
      </c>
      <c r="C645" s="337" t="s">
        <v>1821</v>
      </c>
      <c r="D645" s="337" t="s">
        <v>449</v>
      </c>
      <c r="E645" s="337" t="s">
        <v>12163</v>
      </c>
      <c r="F645" s="338">
        <v>44560</v>
      </c>
      <c r="G645" s="337" t="s">
        <v>12868</v>
      </c>
      <c r="H645" s="338">
        <v>44587</v>
      </c>
      <c r="I645" s="337" t="s">
        <v>19695</v>
      </c>
      <c r="J645" s="337" t="s">
        <v>36</v>
      </c>
      <c r="K645" s="337" t="s">
        <v>19695</v>
      </c>
      <c r="L645" s="337" t="s">
        <v>19695</v>
      </c>
      <c r="M645" s="337" t="s">
        <v>19695</v>
      </c>
      <c r="N645" s="337" t="s">
        <v>19695</v>
      </c>
      <c r="O645" s="337" t="s">
        <v>19695</v>
      </c>
      <c r="P645" s="337" t="s">
        <v>19695</v>
      </c>
      <c r="Q645" s="337" t="s">
        <v>19695</v>
      </c>
      <c r="R645" s="337" t="s">
        <v>98</v>
      </c>
      <c r="S645" s="337" t="s">
        <v>124</v>
      </c>
      <c r="T645" s="337" t="s">
        <v>1636</v>
      </c>
      <c r="U645" s="337" t="s">
        <v>105</v>
      </c>
      <c r="V645" s="337">
        <v>8</v>
      </c>
      <c r="W645" s="337" t="s">
        <v>19695</v>
      </c>
      <c r="X645" s="337" t="s">
        <v>19695</v>
      </c>
      <c r="Y645" s="337" t="s">
        <v>19695</v>
      </c>
      <c r="Z645" s="337" t="s">
        <v>1728</v>
      </c>
      <c r="AA645" s="337" t="s">
        <v>717</v>
      </c>
      <c r="AB645" s="337" t="s">
        <v>718</v>
      </c>
      <c r="AC645" s="337" t="s">
        <v>14393</v>
      </c>
    </row>
    <row r="646" spans="1:29" ht="15.8" x14ac:dyDescent="0.25">
      <c r="A646" s="337" t="s">
        <v>1723</v>
      </c>
      <c r="B646" s="337" t="s">
        <v>12251</v>
      </c>
      <c r="C646" s="337" t="s">
        <v>1821</v>
      </c>
      <c r="D646" s="337" t="s">
        <v>449</v>
      </c>
      <c r="E646" s="337" t="s">
        <v>12197</v>
      </c>
      <c r="F646" s="338">
        <v>44552</v>
      </c>
      <c r="G646" s="337" t="s">
        <v>12252</v>
      </c>
      <c r="H646" s="338">
        <v>44586</v>
      </c>
      <c r="I646" s="337" t="s">
        <v>19695</v>
      </c>
      <c r="J646" s="337" t="s">
        <v>36</v>
      </c>
      <c r="K646" s="337" t="s">
        <v>19695</v>
      </c>
      <c r="L646" s="337" t="s">
        <v>19695</v>
      </c>
      <c r="M646" s="337" t="s">
        <v>19695</v>
      </c>
      <c r="N646" s="337" t="s">
        <v>19695</v>
      </c>
      <c r="O646" s="337" t="s">
        <v>19695</v>
      </c>
      <c r="P646" s="337" t="s">
        <v>19695</v>
      </c>
      <c r="Q646" s="337" t="s">
        <v>19695</v>
      </c>
      <c r="R646" s="337" t="s">
        <v>134</v>
      </c>
      <c r="S646" s="337" t="s">
        <v>451</v>
      </c>
      <c r="T646" s="337" t="s">
        <v>2765</v>
      </c>
      <c r="U646" s="337" t="s">
        <v>12253</v>
      </c>
      <c r="V646" s="337">
        <v>10</v>
      </c>
      <c r="W646" s="337" t="s">
        <v>19695</v>
      </c>
      <c r="X646" s="337" t="s">
        <v>19695</v>
      </c>
      <c r="Y646" s="337" t="s">
        <v>19695</v>
      </c>
      <c r="Z646" s="337" t="s">
        <v>1728</v>
      </c>
      <c r="AA646" s="337" t="s">
        <v>717</v>
      </c>
      <c r="AB646" s="337" t="s">
        <v>718</v>
      </c>
      <c r="AC646" s="337" t="s">
        <v>14413</v>
      </c>
    </row>
    <row r="647" spans="1:29" ht="15.8" x14ac:dyDescent="0.25">
      <c r="A647" s="337" t="s">
        <v>1723</v>
      </c>
      <c r="B647" s="337" t="s">
        <v>12795</v>
      </c>
      <c r="C647" s="337" t="s">
        <v>1821</v>
      </c>
      <c r="D647" s="337" t="s">
        <v>449</v>
      </c>
      <c r="E647" s="337" t="s">
        <v>12103</v>
      </c>
      <c r="F647" s="338">
        <v>44501</v>
      </c>
      <c r="G647" s="337" t="s">
        <v>12794</v>
      </c>
      <c r="H647" s="338">
        <v>44585</v>
      </c>
      <c r="I647" s="337" t="s">
        <v>19695</v>
      </c>
      <c r="J647" s="337" t="s">
        <v>36</v>
      </c>
      <c r="K647" s="337" t="s">
        <v>19695</v>
      </c>
      <c r="L647" s="337" t="s">
        <v>19695</v>
      </c>
      <c r="M647" s="337" t="s">
        <v>19695</v>
      </c>
      <c r="N647" s="337" t="s">
        <v>19695</v>
      </c>
      <c r="O647" s="337" t="s">
        <v>19695</v>
      </c>
      <c r="P647" s="337" t="s">
        <v>19695</v>
      </c>
      <c r="Q647" s="337" t="s">
        <v>19695</v>
      </c>
      <c r="R647" s="337" t="s">
        <v>98</v>
      </c>
      <c r="S647" s="337" t="s">
        <v>121</v>
      </c>
      <c r="T647" s="337" t="s">
        <v>12796</v>
      </c>
      <c r="U647" s="337" t="s">
        <v>12797</v>
      </c>
      <c r="V647" s="337">
        <v>12</v>
      </c>
      <c r="W647" s="337" t="s">
        <v>19695</v>
      </c>
      <c r="X647" s="337" t="s">
        <v>19695</v>
      </c>
      <c r="Y647" s="337" t="s">
        <v>19695</v>
      </c>
      <c r="Z647" s="337" t="s">
        <v>1728</v>
      </c>
      <c r="AA647" s="337" t="s">
        <v>717</v>
      </c>
      <c r="AB647" s="337" t="s">
        <v>718</v>
      </c>
      <c r="AC647" s="337" t="s">
        <v>14394</v>
      </c>
    </row>
    <row r="648" spans="1:29" ht="15.8" x14ac:dyDescent="0.25">
      <c r="A648" s="337" t="s">
        <v>1723</v>
      </c>
      <c r="B648" s="337" t="s">
        <v>12798</v>
      </c>
      <c r="C648" s="337" t="s">
        <v>1725</v>
      </c>
      <c r="D648" s="337" t="s">
        <v>1730</v>
      </c>
      <c r="E648" s="337" t="s">
        <v>12103</v>
      </c>
      <c r="F648" s="338">
        <v>44501</v>
      </c>
      <c r="G648" s="337" t="s">
        <v>12794</v>
      </c>
      <c r="H648" s="338">
        <v>44585</v>
      </c>
      <c r="I648" s="337" t="s">
        <v>19695</v>
      </c>
      <c r="J648" s="337" t="s">
        <v>36</v>
      </c>
      <c r="K648" s="337" t="s">
        <v>19695</v>
      </c>
      <c r="L648" s="337" t="s">
        <v>19695</v>
      </c>
      <c r="M648" s="337" t="s">
        <v>19695</v>
      </c>
      <c r="N648" s="337" t="s">
        <v>19695</v>
      </c>
      <c r="O648" s="337" t="s">
        <v>19695</v>
      </c>
      <c r="P648" s="337" t="s">
        <v>19695</v>
      </c>
      <c r="Q648" s="337" t="s">
        <v>19695</v>
      </c>
      <c r="R648" s="337" t="s">
        <v>98</v>
      </c>
      <c r="S648" s="337" t="s">
        <v>121</v>
      </c>
      <c r="T648" s="337" t="s">
        <v>5423</v>
      </c>
      <c r="U648" s="337" t="s">
        <v>12799</v>
      </c>
      <c r="V648" s="337">
        <v>8</v>
      </c>
      <c r="W648" s="337" t="s">
        <v>19695</v>
      </c>
      <c r="X648" s="337" t="s">
        <v>19695</v>
      </c>
      <c r="Y648" s="337" t="s">
        <v>19695</v>
      </c>
      <c r="Z648" s="337" t="s">
        <v>1728</v>
      </c>
      <c r="AA648" s="337" t="s">
        <v>717</v>
      </c>
      <c r="AB648" s="337" t="s">
        <v>718</v>
      </c>
      <c r="AC648" s="337" t="s">
        <v>14394</v>
      </c>
    </row>
    <row r="649" spans="1:29" ht="15.8" x14ac:dyDescent="0.25">
      <c r="A649" s="337" t="s">
        <v>1723</v>
      </c>
      <c r="B649" s="337" t="s">
        <v>12800</v>
      </c>
      <c r="C649" s="337" t="s">
        <v>1725</v>
      </c>
      <c r="D649" s="337" t="s">
        <v>1730</v>
      </c>
      <c r="E649" s="337" t="s">
        <v>12100</v>
      </c>
      <c r="F649" s="338">
        <v>44470</v>
      </c>
      <c r="G649" s="337" t="s">
        <v>12794</v>
      </c>
      <c r="H649" s="338">
        <v>44585</v>
      </c>
      <c r="I649" s="337" t="s">
        <v>19695</v>
      </c>
      <c r="J649" s="337" t="s">
        <v>36</v>
      </c>
      <c r="K649" s="337" t="s">
        <v>19695</v>
      </c>
      <c r="L649" s="337" t="s">
        <v>19695</v>
      </c>
      <c r="M649" s="337" t="s">
        <v>19695</v>
      </c>
      <c r="N649" s="337" t="s">
        <v>19695</v>
      </c>
      <c r="O649" s="337" t="s">
        <v>19695</v>
      </c>
      <c r="P649" s="337" t="s">
        <v>19695</v>
      </c>
      <c r="Q649" s="337" t="s">
        <v>19695</v>
      </c>
      <c r="R649" s="337" t="s">
        <v>98</v>
      </c>
      <c r="S649" s="337" t="s">
        <v>121</v>
      </c>
      <c r="T649" s="337" t="s">
        <v>5423</v>
      </c>
      <c r="U649" s="337" t="s">
        <v>2996</v>
      </c>
      <c r="V649" s="337">
        <v>8</v>
      </c>
      <c r="W649" s="337" t="s">
        <v>19695</v>
      </c>
      <c r="X649" s="337" t="s">
        <v>19695</v>
      </c>
      <c r="Y649" s="337" t="s">
        <v>19695</v>
      </c>
      <c r="Z649" s="337" t="s">
        <v>1728</v>
      </c>
      <c r="AA649" s="337" t="s">
        <v>717</v>
      </c>
      <c r="AB649" s="337" t="s">
        <v>718</v>
      </c>
      <c r="AC649" s="337" t="s">
        <v>14394</v>
      </c>
    </row>
    <row r="650" spans="1:29" ht="15.8" x14ac:dyDescent="0.25">
      <c r="A650" s="337" t="s">
        <v>1723</v>
      </c>
      <c r="B650" s="337" t="s">
        <v>12793</v>
      </c>
      <c r="C650" s="337" t="s">
        <v>1821</v>
      </c>
      <c r="D650" s="337" t="s">
        <v>449</v>
      </c>
      <c r="E650" s="337" t="s">
        <v>12100</v>
      </c>
      <c r="F650" s="338">
        <v>44470</v>
      </c>
      <c r="G650" s="337" t="s">
        <v>12794</v>
      </c>
      <c r="H650" s="338">
        <v>44585</v>
      </c>
      <c r="I650" s="337" t="s">
        <v>19695</v>
      </c>
      <c r="J650" s="337" t="s">
        <v>36</v>
      </c>
      <c r="K650" s="337" t="s">
        <v>19695</v>
      </c>
      <c r="L650" s="337" t="s">
        <v>19695</v>
      </c>
      <c r="M650" s="337" t="s">
        <v>19695</v>
      </c>
      <c r="N650" s="337" t="s">
        <v>19695</v>
      </c>
      <c r="O650" s="337" t="s">
        <v>19695</v>
      </c>
      <c r="P650" s="337" t="s">
        <v>19695</v>
      </c>
      <c r="Q650" s="337" t="s">
        <v>19695</v>
      </c>
      <c r="R650" s="337" t="s">
        <v>98</v>
      </c>
      <c r="S650" s="337" t="s">
        <v>1166</v>
      </c>
      <c r="T650" s="337" t="s">
        <v>421</v>
      </c>
      <c r="U650" s="337" t="s">
        <v>1371</v>
      </c>
      <c r="V650" s="337">
        <v>8</v>
      </c>
      <c r="W650" s="337" t="s">
        <v>19695</v>
      </c>
      <c r="X650" s="337" t="s">
        <v>19695</v>
      </c>
      <c r="Y650" s="337" t="s">
        <v>19695</v>
      </c>
      <c r="Z650" s="337" t="s">
        <v>1728</v>
      </c>
      <c r="AA650" s="337" t="s">
        <v>717</v>
      </c>
      <c r="AB650" s="337" t="s">
        <v>718</v>
      </c>
      <c r="AC650" s="337" t="s">
        <v>14396</v>
      </c>
    </row>
    <row r="651" spans="1:29" ht="15.8" x14ac:dyDescent="0.25">
      <c r="A651" s="337" t="s">
        <v>1723</v>
      </c>
      <c r="B651" s="337" t="s">
        <v>12117</v>
      </c>
      <c r="C651" s="337" t="s">
        <v>1821</v>
      </c>
      <c r="D651" s="337" t="s">
        <v>449</v>
      </c>
      <c r="E651" s="337" t="s">
        <v>9132</v>
      </c>
      <c r="F651" s="338">
        <v>44545</v>
      </c>
      <c r="G651" s="337" t="s">
        <v>12088</v>
      </c>
      <c r="H651" s="338">
        <v>44584</v>
      </c>
      <c r="I651" s="337" t="s">
        <v>19695</v>
      </c>
      <c r="J651" s="337" t="s">
        <v>36</v>
      </c>
      <c r="K651" s="337" t="s">
        <v>19695</v>
      </c>
      <c r="L651" s="337" t="s">
        <v>19695</v>
      </c>
      <c r="M651" s="337" t="s">
        <v>19695</v>
      </c>
      <c r="N651" s="337" t="s">
        <v>19695</v>
      </c>
      <c r="O651" s="337" t="s">
        <v>19695</v>
      </c>
      <c r="P651" s="337" t="s">
        <v>19695</v>
      </c>
      <c r="Q651" s="337" t="s">
        <v>19695</v>
      </c>
      <c r="R651" s="337" t="s">
        <v>139</v>
      </c>
      <c r="S651" s="337" t="s">
        <v>139</v>
      </c>
      <c r="T651" s="337" t="s">
        <v>12118</v>
      </c>
      <c r="U651" s="337" t="s">
        <v>12119</v>
      </c>
      <c r="V651" s="337">
        <v>10</v>
      </c>
      <c r="W651" s="337" t="s">
        <v>19695</v>
      </c>
      <c r="X651" s="337" t="s">
        <v>19695</v>
      </c>
      <c r="Y651" s="337" t="s">
        <v>19695</v>
      </c>
      <c r="Z651" s="337" t="s">
        <v>1728</v>
      </c>
      <c r="AA651" s="337" t="s">
        <v>717</v>
      </c>
      <c r="AB651" s="337" t="s">
        <v>718</v>
      </c>
      <c r="AC651" s="337" t="s">
        <v>14393</v>
      </c>
    </row>
    <row r="652" spans="1:29" ht="15.8" x14ac:dyDescent="0.25">
      <c r="A652" s="337" t="s">
        <v>1723</v>
      </c>
      <c r="B652" s="337" t="s">
        <v>12087</v>
      </c>
      <c r="C652" s="337" t="s">
        <v>1821</v>
      </c>
      <c r="D652" s="337" t="s">
        <v>449</v>
      </c>
      <c r="E652" s="337" t="s">
        <v>9302</v>
      </c>
      <c r="F652" s="338">
        <v>44531</v>
      </c>
      <c r="G652" s="337" t="s">
        <v>12088</v>
      </c>
      <c r="H652" s="338">
        <v>44584</v>
      </c>
      <c r="I652" s="337" t="s">
        <v>19695</v>
      </c>
      <c r="J652" s="337" t="s">
        <v>16</v>
      </c>
      <c r="K652" s="337" t="s">
        <v>19695</v>
      </c>
      <c r="L652" s="337" t="s">
        <v>19695</v>
      </c>
      <c r="M652" s="337" t="s">
        <v>19695</v>
      </c>
      <c r="N652" s="337" t="s">
        <v>19695</v>
      </c>
      <c r="O652" s="337" t="s">
        <v>19695</v>
      </c>
      <c r="P652" s="337" t="s">
        <v>19695</v>
      </c>
      <c r="Q652" s="337" t="s">
        <v>19695</v>
      </c>
      <c r="R652" s="337" t="s">
        <v>75</v>
      </c>
      <c r="S652" s="337" t="s">
        <v>417</v>
      </c>
      <c r="T652" s="337" t="s">
        <v>1154</v>
      </c>
      <c r="U652" s="337" t="s">
        <v>12089</v>
      </c>
      <c r="V652" s="337">
        <v>10</v>
      </c>
      <c r="W652" s="337" t="s">
        <v>19695</v>
      </c>
      <c r="X652" s="337" t="s">
        <v>19695</v>
      </c>
      <c r="Y652" s="337" t="s">
        <v>19695</v>
      </c>
      <c r="Z652" s="337" t="s">
        <v>1753</v>
      </c>
      <c r="AA652" s="337" t="s">
        <v>717</v>
      </c>
      <c r="AB652" s="337" t="s">
        <v>718</v>
      </c>
      <c r="AC652" s="337" t="s">
        <v>15600</v>
      </c>
    </row>
    <row r="653" spans="1:29" ht="15.8" x14ac:dyDescent="0.25">
      <c r="A653" s="337" t="s">
        <v>1723</v>
      </c>
      <c r="B653" s="337" t="s">
        <v>12730</v>
      </c>
      <c r="C653" s="337" t="s">
        <v>1821</v>
      </c>
      <c r="D653" s="337" t="s">
        <v>449</v>
      </c>
      <c r="E653" s="337" t="s">
        <v>10259</v>
      </c>
      <c r="F653" s="338">
        <v>44502</v>
      </c>
      <c r="G653" s="337" t="s">
        <v>12110</v>
      </c>
      <c r="H653" s="338">
        <v>44581</v>
      </c>
      <c r="I653" s="337" t="s">
        <v>19695</v>
      </c>
      <c r="J653" s="337" t="s">
        <v>36</v>
      </c>
      <c r="K653" s="337" t="s">
        <v>19695</v>
      </c>
      <c r="L653" s="337" t="s">
        <v>19695</v>
      </c>
      <c r="M653" s="337" t="s">
        <v>19695</v>
      </c>
      <c r="N653" s="337" t="s">
        <v>19695</v>
      </c>
      <c r="O653" s="337" t="s">
        <v>19695</v>
      </c>
      <c r="P653" s="337" t="s">
        <v>19695</v>
      </c>
      <c r="Q653" s="337" t="s">
        <v>19695</v>
      </c>
      <c r="R653" s="337" t="s">
        <v>81</v>
      </c>
      <c r="S653" s="337" t="s">
        <v>82</v>
      </c>
      <c r="T653" s="337" t="s">
        <v>1396</v>
      </c>
      <c r="U653" s="337" t="s">
        <v>12731</v>
      </c>
      <c r="V653" s="337">
        <v>24</v>
      </c>
      <c r="W653" s="337" t="s">
        <v>19695</v>
      </c>
      <c r="X653" s="337" t="s">
        <v>19695</v>
      </c>
      <c r="Y653" s="337" t="s">
        <v>19695</v>
      </c>
      <c r="Z653" s="337" t="s">
        <v>1728</v>
      </c>
      <c r="AA653" s="337" t="s">
        <v>717</v>
      </c>
      <c r="AB653" s="337" t="s">
        <v>718</v>
      </c>
      <c r="AC653" s="337" t="s">
        <v>14391</v>
      </c>
    </row>
    <row r="654" spans="1:29" ht="15.8" x14ac:dyDescent="0.25">
      <c r="A654" s="337" t="s">
        <v>1723</v>
      </c>
      <c r="B654" s="337" t="s">
        <v>12120</v>
      </c>
      <c r="C654" s="337" t="s">
        <v>1788</v>
      </c>
      <c r="D654" s="337" t="s">
        <v>1789</v>
      </c>
      <c r="E654" s="337" t="s">
        <v>10892</v>
      </c>
      <c r="F654" s="338">
        <v>44520</v>
      </c>
      <c r="G654" s="337" t="s">
        <v>12110</v>
      </c>
      <c r="H654" s="338">
        <v>44581</v>
      </c>
      <c r="I654" s="337" t="s">
        <v>19695</v>
      </c>
      <c r="J654" s="337" t="s">
        <v>36</v>
      </c>
      <c r="K654" s="337" t="s">
        <v>19695</v>
      </c>
      <c r="L654" s="337" t="s">
        <v>19695</v>
      </c>
      <c r="M654" s="337" t="s">
        <v>19695</v>
      </c>
      <c r="N654" s="337" t="s">
        <v>19695</v>
      </c>
      <c r="O654" s="337" t="s">
        <v>19695</v>
      </c>
      <c r="P654" s="337" t="s">
        <v>19695</v>
      </c>
      <c r="Q654" s="337" t="s">
        <v>19695</v>
      </c>
      <c r="R654" s="337" t="s">
        <v>136</v>
      </c>
      <c r="S654" s="337" t="s">
        <v>6704</v>
      </c>
      <c r="T654" s="337" t="s">
        <v>10340</v>
      </c>
      <c r="U654" s="337" t="s">
        <v>12121</v>
      </c>
      <c r="V654" s="337">
        <v>10</v>
      </c>
      <c r="W654" s="337" t="s">
        <v>19695</v>
      </c>
      <c r="X654" s="337" t="s">
        <v>19695</v>
      </c>
      <c r="Y654" s="337" t="s">
        <v>19695</v>
      </c>
      <c r="Z654" s="337" t="s">
        <v>1728</v>
      </c>
      <c r="AA654" s="337" t="s">
        <v>735</v>
      </c>
      <c r="AB654" s="337" t="s">
        <v>718</v>
      </c>
      <c r="AC654" s="337" t="s">
        <v>14396</v>
      </c>
    </row>
    <row r="655" spans="1:29" ht="15.8" x14ac:dyDescent="0.25">
      <c r="A655" s="337" t="s">
        <v>1723</v>
      </c>
      <c r="B655" s="337" t="s">
        <v>12109</v>
      </c>
      <c r="C655" s="337" t="s">
        <v>1821</v>
      </c>
      <c r="D655" s="337" t="s">
        <v>449</v>
      </c>
      <c r="E655" s="337" t="s">
        <v>10861</v>
      </c>
      <c r="F655" s="338">
        <v>44489</v>
      </c>
      <c r="G655" s="337" t="s">
        <v>12110</v>
      </c>
      <c r="H655" s="338">
        <v>44581</v>
      </c>
      <c r="I655" s="337" t="s">
        <v>19695</v>
      </c>
      <c r="J655" s="337" t="s">
        <v>36</v>
      </c>
      <c r="K655" s="337" t="s">
        <v>19695</v>
      </c>
      <c r="L655" s="337" t="s">
        <v>19695</v>
      </c>
      <c r="M655" s="337" t="s">
        <v>19695</v>
      </c>
      <c r="N655" s="337" t="s">
        <v>19695</v>
      </c>
      <c r="O655" s="337" t="s">
        <v>19695</v>
      </c>
      <c r="P655" s="337" t="s">
        <v>19695</v>
      </c>
      <c r="Q655" s="337" t="s">
        <v>19695</v>
      </c>
      <c r="R655" s="337" t="s">
        <v>70</v>
      </c>
      <c r="S655" s="337" t="s">
        <v>2608</v>
      </c>
      <c r="T655" s="337" t="s">
        <v>12111</v>
      </c>
      <c r="U655" s="337" t="s">
        <v>12112</v>
      </c>
      <c r="V655" s="337">
        <v>8</v>
      </c>
      <c r="W655" s="337" t="s">
        <v>19695</v>
      </c>
      <c r="X655" s="337" t="s">
        <v>19695</v>
      </c>
      <c r="Y655" s="337" t="s">
        <v>19695</v>
      </c>
      <c r="Z655" s="337" t="s">
        <v>1728</v>
      </c>
      <c r="AA655" s="337" t="s">
        <v>717</v>
      </c>
      <c r="AB655" s="337" t="s">
        <v>718</v>
      </c>
      <c r="AC655" s="337" t="s">
        <v>14398</v>
      </c>
    </row>
    <row r="656" spans="1:29" ht="15.8" x14ac:dyDescent="0.25">
      <c r="A656" s="337" t="s">
        <v>1723</v>
      </c>
      <c r="B656" s="337" t="s">
        <v>12945</v>
      </c>
      <c r="C656" s="337" t="s">
        <v>1821</v>
      </c>
      <c r="D656" s="337" t="s">
        <v>449</v>
      </c>
      <c r="E656" s="337" t="s">
        <v>12460</v>
      </c>
      <c r="F656" s="338">
        <v>44528</v>
      </c>
      <c r="G656" s="337" t="s">
        <v>12110</v>
      </c>
      <c r="H656" s="338">
        <v>44581</v>
      </c>
      <c r="I656" s="337" t="s">
        <v>19695</v>
      </c>
      <c r="J656" s="337" t="s">
        <v>16</v>
      </c>
      <c r="K656" s="337" t="s">
        <v>19695</v>
      </c>
      <c r="L656" s="337" t="s">
        <v>19695</v>
      </c>
      <c r="M656" s="337" t="s">
        <v>19695</v>
      </c>
      <c r="N656" s="337" t="s">
        <v>19695</v>
      </c>
      <c r="O656" s="337" t="s">
        <v>19695</v>
      </c>
      <c r="P656" s="337" t="s">
        <v>19695</v>
      </c>
      <c r="Q656" s="337" t="s">
        <v>19695</v>
      </c>
      <c r="R656" s="337" t="s">
        <v>18</v>
      </c>
      <c r="S656" s="337" t="s">
        <v>1033</v>
      </c>
      <c r="T656" s="337" t="s">
        <v>1067</v>
      </c>
      <c r="U656" s="337" t="s">
        <v>14494</v>
      </c>
      <c r="V656" s="337">
        <v>8</v>
      </c>
      <c r="W656" s="337" t="s">
        <v>19695</v>
      </c>
      <c r="X656" s="337" t="s">
        <v>19695</v>
      </c>
      <c r="Y656" s="337" t="s">
        <v>19695</v>
      </c>
      <c r="Z656" s="337" t="s">
        <v>1728</v>
      </c>
      <c r="AA656" s="337" t="s">
        <v>735</v>
      </c>
      <c r="AB656" s="337" t="s">
        <v>718</v>
      </c>
      <c r="AC656" s="337" t="s">
        <v>14493</v>
      </c>
    </row>
    <row r="657" spans="1:29" ht="15.8" x14ac:dyDescent="0.25">
      <c r="A657" s="337" t="s">
        <v>1723</v>
      </c>
      <c r="B657" s="337" t="s">
        <v>13032</v>
      </c>
      <c r="C657" s="337" t="s">
        <v>1821</v>
      </c>
      <c r="D657" s="337" t="s">
        <v>449</v>
      </c>
      <c r="E657" s="337" t="s">
        <v>12711</v>
      </c>
      <c r="F657" s="338">
        <v>44524</v>
      </c>
      <c r="G657" s="337" t="s">
        <v>12110</v>
      </c>
      <c r="H657" s="338">
        <v>44581</v>
      </c>
      <c r="I657" s="337" t="s">
        <v>19695</v>
      </c>
      <c r="J657" s="337" t="s">
        <v>36</v>
      </c>
      <c r="K657" s="337" t="s">
        <v>19695</v>
      </c>
      <c r="L657" s="337" t="s">
        <v>19695</v>
      </c>
      <c r="M657" s="337" t="s">
        <v>19695</v>
      </c>
      <c r="N657" s="337" t="s">
        <v>19695</v>
      </c>
      <c r="O657" s="337" t="s">
        <v>19695</v>
      </c>
      <c r="P657" s="337" t="s">
        <v>19695</v>
      </c>
      <c r="Q657" s="337" t="s">
        <v>19695</v>
      </c>
      <c r="R657" s="337" t="s">
        <v>66</v>
      </c>
      <c r="S657" s="337" t="s">
        <v>2845</v>
      </c>
      <c r="T657" s="337" t="s">
        <v>1629</v>
      </c>
      <c r="U657" s="337" t="s">
        <v>10539</v>
      </c>
      <c r="V657" s="337">
        <v>8</v>
      </c>
      <c r="W657" s="337" t="s">
        <v>19695</v>
      </c>
      <c r="X657" s="337" t="s">
        <v>19695</v>
      </c>
      <c r="Y657" s="337" t="s">
        <v>19695</v>
      </c>
      <c r="Z657" s="337" t="s">
        <v>1753</v>
      </c>
      <c r="AA657" s="337" t="s">
        <v>717</v>
      </c>
      <c r="AB657" s="337" t="s">
        <v>718</v>
      </c>
      <c r="AC657" s="337" t="s">
        <v>14424</v>
      </c>
    </row>
    <row r="658" spans="1:29" ht="15.8" x14ac:dyDescent="0.25">
      <c r="A658" s="337" t="s">
        <v>1723</v>
      </c>
      <c r="B658" s="337" t="s">
        <v>13030</v>
      </c>
      <c r="C658" s="337" t="s">
        <v>1821</v>
      </c>
      <c r="D658" s="337" t="s">
        <v>449</v>
      </c>
      <c r="E658" s="337" t="s">
        <v>12127</v>
      </c>
      <c r="F658" s="338">
        <v>44525</v>
      </c>
      <c r="G658" s="337" t="s">
        <v>12110</v>
      </c>
      <c r="H658" s="338">
        <v>44581</v>
      </c>
      <c r="I658" s="337" t="s">
        <v>19695</v>
      </c>
      <c r="J658" s="337" t="s">
        <v>36</v>
      </c>
      <c r="K658" s="337" t="s">
        <v>19695</v>
      </c>
      <c r="L658" s="337" t="s">
        <v>19695</v>
      </c>
      <c r="M658" s="337" t="s">
        <v>19695</v>
      </c>
      <c r="N658" s="337" t="s">
        <v>19695</v>
      </c>
      <c r="O658" s="337" t="s">
        <v>19695</v>
      </c>
      <c r="P658" s="337" t="s">
        <v>19695</v>
      </c>
      <c r="Q658" s="337" t="s">
        <v>19695</v>
      </c>
      <c r="R658" s="337" t="s">
        <v>66</v>
      </c>
      <c r="S658" s="337" t="s">
        <v>2845</v>
      </c>
      <c r="T658" s="337" t="s">
        <v>1629</v>
      </c>
      <c r="U658" s="337" t="s">
        <v>13031</v>
      </c>
      <c r="V658" s="337">
        <v>8</v>
      </c>
      <c r="W658" s="337" t="s">
        <v>19695</v>
      </c>
      <c r="X658" s="337" t="s">
        <v>19695</v>
      </c>
      <c r="Y658" s="337" t="s">
        <v>19695</v>
      </c>
      <c r="Z658" s="337" t="s">
        <v>1753</v>
      </c>
      <c r="AA658" s="337" t="s">
        <v>717</v>
      </c>
      <c r="AB658" s="337" t="s">
        <v>718</v>
      </c>
      <c r="AC658" s="337" t="s">
        <v>14424</v>
      </c>
    </row>
    <row r="659" spans="1:29" ht="15.8" x14ac:dyDescent="0.25">
      <c r="A659" s="337" t="s">
        <v>1723</v>
      </c>
      <c r="B659" s="337" t="s">
        <v>12845</v>
      </c>
      <c r="C659" s="337" t="s">
        <v>1821</v>
      </c>
      <c r="D659" s="337" t="s">
        <v>449</v>
      </c>
      <c r="E659" s="337" t="s">
        <v>12157</v>
      </c>
      <c r="F659" s="338">
        <v>44553</v>
      </c>
      <c r="G659" s="337" t="s">
        <v>10600</v>
      </c>
      <c r="H659" s="338">
        <v>44579</v>
      </c>
      <c r="I659" s="337" t="s">
        <v>19695</v>
      </c>
      <c r="J659" s="337" t="s">
        <v>36</v>
      </c>
      <c r="K659" s="337" t="s">
        <v>19695</v>
      </c>
      <c r="L659" s="337" t="s">
        <v>19695</v>
      </c>
      <c r="M659" s="337" t="s">
        <v>19695</v>
      </c>
      <c r="N659" s="337" t="s">
        <v>19695</v>
      </c>
      <c r="O659" s="337" t="s">
        <v>19695</v>
      </c>
      <c r="P659" s="337" t="s">
        <v>19695</v>
      </c>
      <c r="Q659" s="337" t="s">
        <v>19695</v>
      </c>
      <c r="R659" s="337" t="s">
        <v>98</v>
      </c>
      <c r="S659" s="337" t="s">
        <v>124</v>
      </c>
      <c r="T659" s="337" t="s">
        <v>10557</v>
      </c>
      <c r="U659" s="337" t="s">
        <v>12846</v>
      </c>
      <c r="V659" s="337">
        <v>6</v>
      </c>
      <c r="W659" s="337" t="s">
        <v>19695</v>
      </c>
      <c r="X659" s="337" t="s">
        <v>19695</v>
      </c>
      <c r="Y659" s="337" t="s">
        <v>19695</v>
      </c>
      <c r="Z659" s="337" t="s">
        <v>1728</v>
      </c>
      <c r="AA659" s="337" t="s">
        <v>717</v>
      </c>
      <c r="AB659" s="337" t="s">
        <v>718</v>
      </c>
      <c r="AC659" s="337" t="s">
        <v>14390</v>
      </c>
    </row>
    <row r="660" spans="1:29" ht="15.8" x14ac:dyDescent="0.25">
      <c r="A660" s="337" t="s">
        <v>1723</v>
      </c>
      <c r="B660" s="337" t="s">
        <v>10598</v>
      </c>
      <c r="C660" s="337" t="s">
        <v>1821</v>
      </c>
      <c r="D660" s="337" t="s">
        <v>449</v>
      </c>
      <c r="E660" s="337" t="s">
        <v>10599</v>
      </c>
      <c r="F660" s="338">
        <v>44529</v>
      </c>
      <c r="G660" s="337" t="s">
        <v>10600</v>
      </c>
      <c r="H660" s="338">
        <v>44579</v>
      </c>
      <c r="I660" s="337" t="s">
        <v>19695</v>
      </c>
      <c r="J660" s="337" t="s">
        <v>16</v>
      </c>
      <c r="K660" s="337" t="s">
        <v>19695</v>
      </c>
      <c r="L660" s="337" t="s">
        <v>19695</v>
      </c>
      <c r="M660" s="337" t="s">
        <v>19695</v>
      </c>
      <c r="N660" s="337" t="s">
        <v>19695</v>
      </c>
      <c r="O660" s="337" t="s">
        <v>19695</v>
      </c>
      <c r="P660" s="337" t="s">
        <v>19695</v>
      </c>
      <c r="Q660" s="337" t="s">
        <v>19695</v>
      </c>
      <c r="R660" s="337" t="s">
        <v>15</v>
      </c>
      <c r="S660" s="337" t="s">
        <v>1086</v>
      </c>
      <c r="T660" s="337" t="s">
        <v>1121</v>
      </c>
      <c r="U660" s="337" t="s">
        <v>10601</v>
      </c>
      <c r="V660" s="337">
        <v>8</v>
      </c>
      <c r="W660" s="337" t="s">
        <v>19695</v>
      </c>
      <c r="X660" s="337" t="s">
        <v>19695</v>
      </c>
      <c r="Y660" s="337" t="s">
        <v>19695</v>
      </c>
      <c r="Z660" s="337" t="s">
        <v>1753</v>
      </c>
      <c r="AA660" s="337" t="s">
        <v>735</v>
      </c>
      <c r="AB660" s="337" t="s">
        <v>718</v>
      </c>
      <c r="AC660" s="337" t="s">
        <v>15599</v>
      </c>
    </row>
    <row r="661" spans="1:29" ht="15.8" x14ac:dyDescent="0.25">
      <c r="A661" s="337" t="s">
        <v>1723</v>
      </c>
      <c r="B661" s="337" t="s">
        <v>10602</v>
      </c>
      <c r="C661" s="337" t="s">
        <v>1725</v>
      </c>
      <c r="D661" s="337" t="s">
        <v>13527</v>
      </c>
      <c r="E661" s="337" t="s">
        <v>10603</v>
      </c>
      <c r="F661" s="338">
        <v>44548</v>
      </c>
      <c r="G661" s="337" t="s">
        <v>10600</v>
      </c>
      <c r="H661" s="338">
        <v>44579</v>
      </c>
      <c r="I661" s="337" t="s">
        <v>19695</v>
      </c>
      <c r="J661" s="337" t="s">
        <v>16</v>
      </c>
      <c r="K661" s="337" t="s">
        <v>19695</v>
      </c>
      <c r="L661" s="337" t="s">
        <v>19695</v>
      </c>
      <c r="M661" s="337" t="s">
        <v>19695</v>
      </c>
      <c r="N661" s="337" t="s">
        <v>19695</v>
      </c>
      <c r="O661" s="337" t="s">
        <v>19695</v>
      </c>
      <c r="P661" s="337" t="s">
        <v>19695</v>
      </c>
      <c r="Q661" s="337" t="s">
        <v>19695</v>
      </c>
      <c r="R661" s="337" t="s">
        <v>15</v>
      </c>
      <c r="S661" s="337" t="s">
        <v>1086</v>
      </c>
      <c r="T661" s="337" t="s">
        <v>1665</v>
      </c>
      <c r="U661" s="337" t="s">
        <v>10601</v>
      </c>
      <c r="V661" s="337">
        <v>8</v>
      </c>
      <c r="W661" s="337" t="s">
        <v>19695</v>
      </c>
      <c r="X661" s="337" t="s">
        <v>19695</v>
      </c>
      <c r="Y661" s="337" t="s">
        <v>19695</v>
      </c>
      <c r="Z661" s="337" t="s">
        <v>1753</v>
      </c>
      <c r="AA661" s="337" t="s">
        <v>735</v>
      </c>
      <c r="AB661" s="337" t="s">
        <v>718</v>
      </c>
      <c r="AC661" s="337" t="s">
        <v>15599</v>
      </c>
    </row>
    <row r="662" spans="1:29" ht="15.8" x14ac:dyDescent="0.25">
      <c r="A662" s="337" t="s">
        <v>1723</v>
      </c>
      <c r="B662" s="337" t="s">
        <v>10604</v>
      </c>
      <c r="C662" s="337" t="s">
        <v>1821</v>
      </c>
      <c r="D662" s="337" t="s">
        <v>449</v>
      </c>
      <c r="E662" s="337" t="s">
        <v>10599</v>
      </c>
      <c r="F662" s="338">
        <v>44529</v>
      </c>
      <c r="G662" s="337" t="s">
        <v>10600</v>
      </c>
      <c r="H662" s="338">
        <v>44579</v>
      </c>
      <c r="I662" s="337" t="s">
        <v>19695</v>
      </c>
      <c r="J662" s="337" t="s">
        <v>16</v>
      </c>
      <c r="K662" s="337" t="s">
        <v>19695</v>
      </c>
      <c r="L662" s="337" t="s">
        <v>19695</v>
      </c>
      <c r="M662" s="337" t="s">
        <v>19695</v>
      </c>
      <c r="N662" s="337" t="s">
        <v>19695</v>
      </c>
      <c r="O662" s="337" t="s">
        <v>19695</v>
      </c>
      <c r="P662" s="337" t="s">
        <v>19695</v>
      </c>
      <c r="Q662" s="337" t="s">
        <v>19695</v>
      </c>
      <c r="R662" s="337" t="s">
        <v>15</v>
      </c>
      <c r="S662" s="337" t="s">
        <v>1086</v>
      </c>
      <c r="T662" s="337" t="s">
        <v>10605</v>
      </c>
      <c r="U662" s="337" t="s">
        <v>10605</v>
      </c>
      <c r="V662" s="337">
        <v>8</v>
      </c>
      <c r="W662" s="337" t="s">
        <v>19695</v>
      </c>
      <c r="X662" s="337" t="s">
        <v>19695</v>
      </c>
      <c r="Y662" s="337" t="s">
        <v>19695</v>
      </c>
      <c r="Z662" s="337" t="s">
        <v>1753</v>
      </c>
      <c r="AA662" s="337" t="s">
        <v>735</v>
      </c>
      <c r="AB662" s="337" t="s">
        <v>718</v>
      </c>
      <c r="AC662" s="337" t="s">
        <v>15599</v>
      </c>
    </row>
    <row r="663" spans="1:29" ht="15.8" x14ac:dyDescent="0.25">
      <c r="A663" s="337" t="s">
        <v>1723</v>
      </c>
      <c r="B663" s="337" t="s">
        <v>10606</v>
      </c>
      <c r="C663" s="337" t="s">
        <v>1821</v>
      </c>
      <c r="D663" s="337" t="s">
        <v>449</v>
      </c>
      <c r="E663" s="337" t="s">
        <v>10599</v>
      </c>
      <c r="F663" s="338">
        <v>44529</v>
      </c>
      <c r="G663" s="337" t="s">
        <v>10600</v>
      </c>
      <c r="H663" s="338">
        <v>44579</v>
      </c>
      <c r="I663" s="337" t="s">
        <v>19695</v>
      </c>
      <c r="J663" s="337" t="s">
        <v>36</v>
      </c>
      <c r="K663" s="337" t="s">
        <v>19695</v>
      </c>
      <c r="L663" s="337" t="s">
        <v>19695</v>
      </c>
      <c r="M663" s="337" t="s">
        <v>19695</v>
      </c>
      <c r="N663" s="337" t="s">
        <v>19695</v>
      </c>
      <c r="O663" s="337" t="s">
        <v>19695</v>
      </c>
      <c r="P663" s="337" t="s">
        <v>19695</v>
      </c>
      <c r="Q663" s="337" t="s">
        <v>19695</v>
      </c>
      <c r="R663" s="337" t="s">
        <v>15</v>
      </c>
      <c r="S663" s="337" t="s">
        <v>1086</v>
      </c>
      <c r="T663" s="337" t="s">
        <v>10607</v>
      </c>
      <c r="U663" s="337" t="s">
        <v>10608</v>
      </c>
      <c r="V663" s="337">
        <v>8</v>
      </c>
      <c r="W663" s="337" t="s">
        <v>19695</v>
      </c>
      <c r="X663" s="337" t="s">
        <v>19695</v>
      </c>
      <c r="Y663" s="337" t="s">
        <v>19695</v>
      </c>
      <c r="Z663" s="337" t="s">
        <v>1753</v>
      </c>
      <c r="AA663" s="337" t="s">
        <v>735</v>
      </c>
      <c r="AB663" s="337" t="s">
        <v>718</v>
      </c>
      <c r="AC663" s="337" t="s">
        <v>15599</v>
      </c>
    </row>
    <row r="664" spans="1:29" ht="15.8" x14ac:dyDescent="0.25">
      <c r="A664" s="337" t="s">
        <v>1723</v>
      </c>
      <c r="B664" s="337" t="s">
        <v>12196</v>
      </c>
      <c r="C664" s="337" t="s">
        <v>1821</v>
      </c>
      <c r="D664" s="337" t="s">
        <v>449</v>
      </c>
      <c r="E664" s="337" t="s">
        <v>12197</v>
      </c>
      <c r="F664" s="338">
        <v>44552</v>
      </c>
      <c r="G664" s="337" t="s">
        <v>10265</v>
      </c>
      <c r="H664" s="338">
        <v>44578</v>
      </c>
      <c r="I664" s="337" t="s">
        <v>19695</v>
      </c>
      <c r="J664" s="337" t="s">
        <v>36</v>
      </c>
      <c r="K664" s="337" t="s">
        <v>19695</v>
      </c>
      <c r="L664" s="337" t="s">
        <v>19695</v>
      </c>
      <c r="M664" s="337" t="s">
        <v>19695</v>
      </c>
      <c r="N664" s="337" t="s">
        <v>19695</v>
      </c>
      <c r="O664" s="337" t="s">
        <v>19695</v>
      </c>
      <c r="P664" s="337" t="s">
        <v>19695</v>
      </c>
      <c r="Q664" s="337" t="s">
        <v>19695</v>
      </c>
      <c r="R664" s="337" t="s">
        <v>52</v>
      </c>
      <c r="S664" s="337" t="s">
        <v>52</v>
      </c>
      <c r="T664" s="337" t="s">
        <v>52</v>
      </c>
      <c r="U664" s="337" t="s">
        <v>866</v>
      </c>
      <c r="V664" s="337">
        <v>8</v>
      </c>
      <c r="W664" s="337" t="s">
        <v>19695</v>
      </c>
      <c r="X664" s="337" t="s">
        <v>19695</v>
      </c>
      <c r="Y664" s="337" t="s">
        <v>19695</v>
      </c>
      <c r="Z664" s="337" t="s">
        <v>1728</v>
      </c>
      <c r="AA664" s="337" t="s">
        <v>717</v>
      </c>
      <c r="AB664" s="337" t="s">
        <v>718</v>
      </c>
      <c r="AC664" s="337" t="s">
        <v>14406</v>
      </c>
    </row>
    <row r="665" spans="1:29" ht="15.8" x14ac:dyDescent="0.25">
      <c r="A665" s="337" t="s">
        <v>1723</v>
      </c>
      <c r="B665" s="337" t="s">
        <v>10260</v>
      </c>
      <c r="C665" s="337" t="s">
        <v>1821</v>
      </c>
      <c r="D665" s="337" t="s">
        <v>449</v>
      </c>
      <c r="E665" s="337" t="s">
        <v>10261</v>
      </c>
      <c r="F665" s="338">
        <v>44538</v>
      </c>
      <c r="G665" s="337" t="s">
        <v>9340</v>
      </c>
      <c r="H665" s="338">
        <v>44576</v>
      </c>
      <c r="I665" s="337" t="s">
        <v>19695</v>
      </c>
      <c r="J665" s="337" t="s">
        <v>16</v>
      </c>
      <c r="K665" s="337" t="s">
        <v>19695</v>
      </c>
      <c r="L665" s="337" t="s">
        <v>19695</v>
      </c>
      <c r="M665" s="337" t="s">
        <v>19695</v>
      </c>
      <c r="N665" s="337" t="s">
        <v>19695</v>
      </c>
      <c r="O665" s="337" t="s">
        <v>19695</v>
      </c>
      <c r="P665" s="337" t="s">
        <v>19695</v>
      </c>
      <c r="Q665" s="337" t="s">
        <v>19695</v>
      </c>
      <c r="R665" s="337" t="s">
        <v>35</v>
      </c>
      <c r="S665" s="337" t="s">
        <v>77</v>
      </c>
      <c r="T665" s="337" t="s">
        <v>10262</v>
      </c>
      <c r="U665" s="337" t="s">
        <v>10263</v>
      </c>
      <c r="V665" s="337">
        <v>8</v>
      </c>
      <c r="W665" s="337" t="s">
        <v>19695</v>
      </c>
      <c r="X665" s="337" t="s">
        <v>19695</v>
      </c>
      <c r="Y665" s="337" t="s">
        <v>19695</v>
      </c>
      <c r="Z665" s="337" t="s">
        <v>1728</v>
      </c>
      <c r="AA665" s="337" t="s">
        <v>717</v>
      </c>
      <c r="AB665" s="337" t="s">
        <v>718</v>
      </c>
      <c r="AC665" s="337" t="s">
        <v>14400</v>
      </c>
    </row>
    <row r="666" spans="1:29" ht="15.8" x14ac:dyDescent="0.25">
      <c r="A666" s="337" t="s">
        <v>1723</v>
      </c>
      <c r="B666" s="337" t="s">
        <v>9339</v>
      </c>
      <c r="C666" s="337" t="s">
        <v>1821</v>
      </c>
      <c r="D666" s="337" t="s">
        <v>449</v>
      </c>
      <c r="E666" s="337" t="s">
        <v>8227</v>
      </c>
      <c r="F666" s="338">
        <v>43663</v>
      </c>
      <c r="G666" s="337" t="s">
        <v>9340</v>
      </c>
      <c r="H666" s="338">
        <v>44576</v>
      </c>
      <c r="I666" s="337" t="s">
        <v>19695</v>
      </c>
      <c r="J666" s="337" t="s">
        <v>36</v>
      </c>
      <c r="K666" s="337" t="s">
        <v>19695</v>
      </c>
      <c r="L666" s="337" t="s">
        <v>19695</v>
      </c>
      <c r="M666" s="337" t="s">
        <v>19695</v>
      </c>
      <c r="N666" s="337" t="s">
        <v>19695</v>
      </c>
      <c r="O666" s="337" t="s">
        <v>19695</v>
      </c>
      <c r="P666" s="337" t="s">
        <v>19695</v>
      </c>
      <c r="Q666" s="337" t="s">
        <v>19695</v>
      </c>
      <c r="R666" s="337" t="s">
        <v>81</v>
      </c>
      <c r="S666" s="337" t="s">
        <v>82</v>
      </c>
      <c r="T666" s="337" t="s">
        <v>4748</v>
      </c>
      <c r="U666" s="337" t="s">
        <v>4748</v>
      </c>
      <c r="V666" s="337">
        <v>24</v>
      </c>
      <c r="W666" s="337" t="s">
        <v>19695</v>
      </c>
      <c r="X666" s="337" t="s">
        <v>19695</v>
      </c>
      <c r="Y666" s="337" t="s">
        <v>19695</v>
      </c>
      <c r="Z666" s="337" t="s">
        <v>1728</v>
      </c>
      <c r="AA666" s="337" t="s">
        <v>766</v>
      </c>
      <c r="AB666" s="337" t="s">
        <v>718</v>
      </c>
      <c r="AC666" s="337" t="s">
        <v>14509</v>
      </c>
    </row>
    <row r="667" spans="1:29" ht="15.8" x14ac:dyDescent="0.25">
      <c r="A667" s="337" t="s">
        <v>1723</v>
      </c>
      <c r="B667" s="337" t="s">
        <v>12592</v>
      </c>
      <c r="C667" s="337" t="s">
        <v>1821</v>
      </c>
      <c r="D667" s="337" t="s">
        <v>449</v>
      </c>
      <c r="E667" s="337" t="s">
        <v>12593</v>
      </c>
      <c r="F667" s="338">
        <v>44526</v>
      </c>
      <c r="G667" s="337" t="s">
        <v>9340</v>
      </c>
      <c r="H667" s="338">
        <v>44576</v>
      </c>
      <c r="I667" s="337" t="s">
        <v>19695</v>
      </c>
      <c r="J667" s="337" t="s">
        <v>36</v>
      </c>
      <c r="K667" s="337" t="s">
        <v>19695</v>
      </c>
      <c r="L667" s="337" t="s">
        <v>19695</v>
      </c>
      <c r="M667" s="337" t="s">
        <v>19695</v>
      </c>
      <c r="N667" s="337" t="s">
        <v>19695</v>
      </c>
      <c r="O667" s="337" t="s">
        <v>19695</v>
      </c>
      <c r="P667" s="337" t="s">
        <v>19695</v>
      </c>
      <c r="Q667" s="337" t="s">
        <v>19695</v>
      </c>
      <c r="R667" s="337" t="s">
        <v>112</v>
      </c>
      <c r="S667" s="337" t="s">
        <v>115</v>
      </c>
      <c r="T667" s="337" t="s">
        <v>115</v>
      </c>
      <c r="U667" s="337" t="s">
        <v>839</v>
      </c>
      <c r="V667" s="337">
        <v>8</v>
      </c>
      <c r="W667" s="337" t="s">
        <v>19695</v>
      </c>
      <c r="X667" s="337" t="s">
        <v>19695</v>
      </c>
      <c r="Y667" s="337" t="s">
        <v>19695</v>
      </c>
      <c r="Z667" s="337" t="s">
        <v>1753</v>
      </c>
      <c r="AA667" s="337" t="s">
        <v>717</v>
      </c>
      <c r="AB667" s="337" t="s">
        <v>718</v>
      </c>
      <c r="AC667" s="337" t="s">
        <v>15599</v>
      </c>
    </row>
    <row r="668" spans="1:29" ht="15.8" x14ac:dyDescent="0.25">
      <c r="A668" s="337" t="s">
        <v>1723</v>
      </c>
      <c r="B668" s="337" t="s">
        <v>9296</v>
      </c>
      <c r="C668" s="337" t="s">
        <v>1821</v>
      </c>
      <c r="D668" s="337" t="s">
        <v>449</v>
      </c>
      <c r="E668" s="337" t="s">
        <v>9297</v>
      </c>
      <c r="F668" s="338">
        <v>44523</v>
      </c>
      <c r="G668" s="337" t="s">
        <v>9298</v>
      </c>
      <c r="H668" s="338">
        <v>44571</v>
      </c>
      <c r="I668" s="337" t="s">
        <v>19695</v>
      </c>
      <c r="J668" s="337" t="s">
        <v>36</v>
      </c>
      <c r="K668" s="337" t="s">
        <v>19695</v>
      </c>
      <c r="L668" s="337" t="s">
        <v>19695</v>
      </c>
      <c r="M668" s="337" t="s">
        <v>19695</v>
      </c>
      <c r="N668" s="337" t="s">
        <v>19695</v>
      </c>
      <c r="O668" s="337" t="s">
        <v>19695</v>
      </c>
      <c r="P668" s="337" t="s">
        <v>19695</v>
      </c>
      <c r="Q668" s="337" t="s">
        <v>19695</v>
      </c>
      <c r="R668" s="337" t="s">
        <v>81</v>
      </c>
      <c r="S668" s="337" t="s">
        <v>1583</v>
      </c>
      <c r="T668" s="337" t="s">
        <v>9299</v>
      </c>
      <c r="U668" s="337" t="s">
        <v>9300</v>
      </c>
      <c r="V668" s="337">
        <v>10</v>
      </c>
      <c r="W668" s="337" t="s">
        <v>19695</v>
      </c>
      <c r="X668" s="337" t="s">
        <v>19695</v>
      </c>
      <c r="Y668" s="337" t="s">
        <v>19695</v>
      </c>
      <c r="Z668" s="337" t="s">
        <v>1728</v>
      </c>
      <c r="AA668" s="337" t="s">
        <v>717</v>
      </c>
      <c r="AB668" s="337" t="s">
        <v>718</v>
      </c>
      <c r="AC668" s="337" t="s">
        <v>14399</v>
      </c>
    </row>
    <row r="669" spans="1:29" ht="15.8" x14ac:dyDescent="0.25">
      <c r="A669" s="337" t="s">
        <v>1723</v>
      </c>
      <c r="B669" s="337" t="s">
        <v>13029</v>
      </c>
      <c r="C669" s="337" t="s">
        <v>1821</v>
      </c>
      <c r="D669" s="337" t="s">
        <v>449</v>
      </c>
      <c r="E669" s="337" t="s">
        <v>12826</v>
      </c>
      <c r="F669" s="338">
        <v>44491</v>
      </c>
      <c r="G669" s="337" t="s">
        <v>9298</v>
      </c>
      <c r="H669" s="338">
        <v>44571</v>
      </c>
      <c r="I669" s="337" t="s">
        <v>19695</v>
      </c>
      <c r="J669" s="337" t="s">
        <v>16</v>
      </c>
      <c r="K669" s="337" t="s">
        <v>19695</v>
      </c>
      <c r="L669" s="337" t="s">
        <v>19695</v>
      </c>
      <c r="M669" s="337" t="s">
        <v>19695</v>
      </c>
      <c r="N669" s="337" t="s">
        <v>19695</v>
      </c>
      <c r="O669" s="337" t="s">
        <v>19695</v>
      </c>
      <c r="P669" s="337" t="s">
        <v>19695</v>
      </c>
      <c r="Q669" s="337" t="s">
        <v>19695</v>
      </c>
      <c r="R669" s="337" t="s">
        <v>66</v>
      </c>
      <c r="S669" s="337" t="s">
        <v>2845</v>
      </c>
      <c r="T669" s="337" t="s">
        <v>1629</v>
      </c>
      <c r="U669" s="337" t="s">
        <v>10541</v>
      </c>
      <c r="V669" s="337">
        <v>8</v>
      </c>
      <c r="W669" s="337" t="s">
        <v>19695</v>
      </c>
      <c r="X669" s="337" t="s">
        <v>19695</v>
      </c>
      <c r="Y669" s="337" t="s">
        <v>19695</v>
      </c>
      <c r="Z669" s="337" t="s">
        <v>1728</v>
      </c>
      <c r="AA669" s="337" t="s">
        <v>717</v>
      </c>
      <c r="AB669" s="337" t="s">
        <v>718</v>
      </c>
      <c r="AC669" s="337" t="s">
        <v>14419</v>
      </c>
    </row>
    <row r="670" spans="1:29" ht="15.8" x14ac:dyDescent="0.25">
      <c r="A670" s="337" t="s">
        <v>1723</v>
      </c>
      <c r="B670" s="337" t="s">
        <v>12140</v>
      </c>
      <c r="C670" s="337" t="s">
        <v>1821</v>
      </c>
      <c r="D670" s="337" t="s">
        <v>449</v>
      </c>
      <c r="E670" s="337" t="s">
        <v>12141</v>
      </c>
      <c r="F670" s="338">
        <v>44535</v>
      </c>
      <c r="G670" s="337" t="s">
        <v>9298</v>
      </c>
      <c r="H670" s="338">
        <v>44571</v>
      </c>
      <c r="I670" s="337" t="s">
        <v>19695</v>
      </c>
      <c r="J670" s="337" t="s">
        <v>16</v>
      </c>
      <c r="K670" s="337" t="s">
        <v>19695</v>
      </c>
      <c r="L670" s="337" t="s">
        <v>19695</v>
      </c>
      <c r="M670" s="337" t="s">
        <v>19695</v>
      </c>
      <c r="N670" s="337" t="s">
        <v>19695</v>
      </c>
      <c r="O670" s="337" t="s">
        <v>19695</v>
      </c>
      <c r="P670" s="337" t="s">
        <v>19695</v>
      </c>
      <c r="Q670" s="337" t="s">
        <v>19695</v>
      </c>
      <c r="R670" s="337" t="s">
        <v>1741</v>
      </c>
      <c r="S670" s="337" t="s">
        <v>7790</v>
      </c>
      <c r="T670" s="337" t="s">
        <v>12142</v>
      </c>
      <c r="U670" s="337" t="s">
        <v>12143</v>
      </c>
      <c r="V670" s="337">
        <v>6</v>
      </c>
      <c r="W670" s="337" t="s">
        <v>19695</v>
      </c>
      <c r="X670" s="337" t="s">
        <v>19695</v>
      </c>
      <c r="Y670" s="337" t="s">
        <v>19695</v>
      </c>
      <c r="Z670" s="337" t="s">
        <v>1728</v>
      </c>
      <c r="AA670" s="337" t="s">
        <v>717</v>
      </c>
      <c r="AB670" s="337" t="s">
        <v>718</v>
      </c>
      <c r="AC670" s="337" t="s">
        <v>14443</v>
      </c>
    </row>
    <row r="671" spans="1:29" ht="15.8" x14ac:dyDescent="0.25">
      <c r="A671" s="337" t="s">
        <v>1723</v>
      </c>
      <c r="B671" s="337" t="s">
        <v>9341</v>
      </c>
      <c r="C671" s="337" t="s">
        <v>1821</v>
      </c>
      <c r="D671" s="337" t="s">
        <v>449</v>
      </c>
      <c r="E671" s="337" t="s">
        <v>9342</v>
      </c>
      <c r="F671" s="338">
        <v>44508</v>
      </c>
      <c r="G671" s="337" t="s">
        <v>9298</v>
      </c>
      <c r="H671" s="338">
        <v>44571</v>
      </c>
      <c r="I671" s="337" t="s">
        <v>19695</v>
      </c>
      <c r="J671" s="337" t="s">
        <v>36</v>
      </c>
      <c r="K671" s="337" t="s">
        <v>19695</v>
      </c>
      <c r="L671" s="337" t="s">
        <v>19695</v>
      </c>
      <c r="M671" s="337" t="s">
        <v>19695</v>
      </c>
      <c r="N671" s="337" t="s">
        <v>19695</v>
      </c>
      <c r="O671" s="337" t="s">
        <v>19695</v>
      </c>
      <c r="P671" s="337" t="s">
        <v>19695</v>
      </c>
      <c r="Q671" s="337" t="s">
        <v>19695</v>
      </c>
      <c r="R671" s="337" t="s">
        <v>81</v>
      </c>
      <c r="S671" s="337" t="s">
        <v>1583</v>
      </c>
      <c r="T671" s="337" t="s">
        <v>1586</v>
      </c>
      <c r="U671" s="337" t="s">
        <v>9343</v>
      </c>
      <c r="V671" s="337">
        <v>10</v>
      </c>
      <c r="W671" s="337" t="s">
        <v>19695</v>
      </c>
      <c r="X671" s="337" t="s">
        <v>19695</v>
      </c>
      <c r="Y671" s="337" t="s">
        <v>19695</v>
      </c>
      <c r="Z671" s="337" t="s">
        <v>1728</v>
      </c>
      <c r="AA671" s="337" t="s">
        <v>717</v>
      </c>
      <c r="AB671" s="337" t="s">
        <v>718</v>
      </c>
      <c r="AC671" s="337" t="s">
        <v>14504</v>
      </c>
    </row>
    <row r="672" spans="1:29" ht="15.8" x14ac:dyDescent="0.25">
      <c r="A672" s="337" t="s">
        <v>1723</v>
      </c>
      <c r="B672" s="337" t="s">
        <v>13027</v>
      </c>
      <c r="C672" s="337" t="s">
        <v>1821</v>
      </c>
      <c r="D672" s="337" t="s">
        <v>449</v>
      </c>
      <c r="E672" s="337" t="s">
        <v>13028</v>
      </c>
      <c r="F672" s="338">
        <v>44513</v>
      </c>
      <c r="G672" s="337" t="s">
        <v>9298</v>
      </c>
      <c r="H672" s="338">
        <v>44571</v>
      </c>
      <c r="I672" s="337" t="s">
        <v>19695</v>
      </c>
      <c r="J672" s="337" t="s">
        <v>16</v>
      </c>
      <c r="K672" s="337" t="s">
        <v>19695</v>
      </c>
      <c r="L672" s="337" t="s">
        <v>19695</v>
      </c>
      <c r="M672" s="337" t="s">
        <v>19695</v>
      </c>
      <c r="N672" s="337" t="s">
        <v>19695</v>
      </c>
      <c r="O672" s="337" t="s">
        <v>19695</v>
      </c>
      <c r="P672" s="337" t="s">
        <v>19695</v>
      </c>
      <c r="Q672" s="337" t="s">
        <v>19695</v>
      </c>
      <c r="R672" s="337" t="s">
        <v>66</v>
      </c>
      <c r="S672" s="337" t="s">
        <v>2845</v>
      </c>
      <c r="T672" s="337" t="s">
        <v>1629</v>
      </c>
      <c r="U672" s="337" t="s">
        <v>10541</v>
      </c>
      <c r="V672" s="337">
        <v>8</v>
      </c>
      <c r="W672" s="337" t="s">
        <v>19695</v>
      </c>
      <c r="X672" s="337" t="s">
        <v>19695</v>
      </c>
      <c r="Y672" s="337" t="s">
        <v>19695</v>
      </c>
      <c r="Z672" s="337" t="s">
        <v>1753</v>
      </c>
      <c r="AA672" s="337" t="s">
        <v>717</v>
      </c>
      <c r="AB672" s="337" t="s">
        <v>718</v>
      </c>
      <c r="AC672" s="337" t="s">
        <v>14419</v>
      </c>
    </row>
    <row r="673" spans="1:29" ht="15.8" x14ac:dyDescent="0.25">
      <c r="A673" s="337" t="s">
        <v>1723</v>
      </c>
      <c r="B673" s="337" t="s">
        <v>12488</v>
      </c>
      <c r="C673" s="337" t="s">
        <v>1821</v>
      </c>
      <c r="D673" s="337" t="s">
        <v>449</v>
      </c>
      <c r="E673" s="337" t="s">
        <v>12460</v>
      </c>
      <c r="F673" s="338">
        <v>44528</v>
      </c>
      <c r="G673" s="337" t="s">
        <v>12160</v>
      </c>
      <c r="H673" s="338">
        <v>44567</v>
      </c>
      <c r="I673" s="337" t="s">
        <v>19695</v>
      </c>
      <c r="J673" s="337" t="s">
        <v>16</v>
      </c>
      <c r="K673" s="337" t="s">
        <v>19695</v>
      </c>
      <c r="L673" s="337" t="s">
        <v>19695</v>
      </c>
      <c r="M673" s="337" t="s">
        <v>19695</v>
      </c>
      <c r="N673" s="337" t="s">
        <v>19695</v>
      </c>
      <c r="O673" s="337" t="s">
        <v>19695</v>
      </c>
      <c r="P673" s="337" t="s">
        <v>19695</v>
      </c>
      <c r="Q673" s="337" t="s">
        <v>19695</v>
      </c>
      <c r="R673" s="337" t="s">
        <v>52</v>
      </c>
      <c r="S673" s="337" t="s">
        <v>839</v>
      </c>
      <c r="T673" s="337" t="s">
        <v>2162</v>
      </c>
      <c r="U673" s="337" t="s">
        <v>445</v>
      </c>
      <c r="V673" s="337">
        <v>12</v>
      </c>
      <c r="W673" s="337" t="s">
        <v>19695</v>
      </c>
      <c r="X673" s="337" t="s">
        <v>19695</v>
      </c>
      <c r="Y673" s="337" t="s">
        <v>19695</v>
      </c>
      <c r="Z673" s="337" t="s">
        <v>1728</v>
      </c>
      <c r="AA673" s="337" t="s">
        <v>735</v>
      </c>
      <c r="AB673" s="337" t="s">
        <v>718</v>
      </c>
      <c r="AC673" s="337" t="s">
        <v>14408</v>
      </c>
    </row>
    <row r="674" spans="1:29" ht="15.8" x14ac:dyDescent="0.25">
      <c r="A674" s="337" t="s">
        <v>1723</v>
      </c>
      <c r="B674" s="337" t="s">
        <v>11792</v>
      </c>
      <c r="C674" s="337" t="s">
        <v>1725</v>
      </c>
      <c r="D674" s="337" t="s">
        <v>1730</v>
      </c>
      <c r="E674" s="337" t="s">
        <v>11793</v>
      </c>
      <c r="F674" s="338">
        <v>44565</v>
      </c>
      <c r="G674" s="337" t="s">
        <v>11793</v>
      </c>
      <c r="H674" s="338">
        <v>44565</v>
      </c>
      <c r="I674" s="337" t="s">
        <v>19695</v>
      </c>
      <c r="J674" s="337" t="s">
        <v>36</v>
      </c>
      <c r="K674" s="337" t="s">
        <v>19695</v>
      </c>
      <c r="L674" s="337" t="s">
        <v>19695</v>
      </c>
      <c r="M674" s="337" t="s">
        <v>19695</v>
      </c>
      <c r="N674" s="337" t="s">
        <v>19695</v>
      </c>
      <c r="O674" s="337" t="s">
        <v>19695</v>
      </c>
      <c r="P674" s="337" t="s">
        <v>19695</v>
      </c>
      <c r="Q674" s="337" t="s">
        <v>19695</v>
      </c>
      <c r="R674" s="337" t="s">
        <v>15</v>
      </c>
      <c r="S674" s="337" t="s">
        <v>1086</v>
      </c>
      <c r="T674" s="337" t="s">
        <v>1086</v>
      </c>
      <c r="U674" s="337" t="s">
        <v>1665</v>
      </c>
      <c r="V674" s="337">
        <v>8</v>
      </c>
      <c r="W674" s="337" t="s">
        <v>19695</v>
      </c>
      <c r="X674" s="337" t="s">
        <v>19695</v>
      </c>
      <c r="Y674" s="337" t="s">
        <v>19695</v>
      </c>
      <c r="Z674" s="337" t="s">
        <v>1728</v>
      </c>
      <c r="AA674" s="337" t="s">
        <v>717</v>
      </c>
      <c r="AB674" s="337" t="s">
        <v>718</v>
      </c>
      <c r="AC674" s="337" t="s">
        <v>14388</v>
      </c>
    </row>
    <row r="675" spans="1:29" ht="15.8" x14ac:dyDescent="0.25">
      <c r="A675" s="337" t="s">
        <v>1723</v>
      </c>
      <c r="B675" s="337" t="s">
        <v>12492</v>
      </c>
      <c r="C675" s="337" t="s">
        <v>1821</v>
      </c>
      <c r="D675" s="337" t="s">
        <v>449</v>
      </c>
      <c r="E675" s="337" t="s">
        <v>10603</v>
      </c>
      <c r="F675" s="338">
        <v>44548</v>
      </c>
      <c r="G675" s="337" t="s">
        <v>11793</v>
      </c>
      <c r="H675" s="338">
        <v>44565</v>
      </c>
      <c r="I675" s="337" t="s">
        <v>19695</v>
      </c>
      <c r="J675" s="337" t="s">
        <v>36</v>
      </c>
      <c r="K675" s="337" t="s">
        <v>19695</v>
      </c>
      <c r="L675" s="337" t="s">
        <v>19695</v>
      </c>
      <c r="M675" s="337" t="s">
        <v>19695</v>
      </c>
      <c r="N675" s="337" t="s">
        <v>19695</v>
      </c>
      <c r="O675" s="337" t="s">
        <v>19695</v>
      </c>
      <c r="P675" s="337" t="s">
        <v>19695</v>
      </c>
      <c r="Q675" s="337" t="s">
        <v>19695</v>
      </c>
      <c r="R675" s="337" t="s">
        <v>52</v>
      </c>
      <c r="S675" s="337" t="s">
        <v>430</v>
      </c>
      <c r="T675" s="337" t="s">
        <v>1321</v>
      </c>
      <c r="U675" s="337" t="s">
        <v>1925</v>
      </c>
      <c r="V675" s="337">
        <v>12</v>
      </c>
      <c r="W675" s="337" t="s">
        <v>19695</v>
      </c>
      <c r="X675" s="337" t="s">
        <v>19695</v>
      </c>
      <c r="Y675" s="337" t="s">
        <v>19695</v>
      </c>
      <c r="Z675" s="337" t="s">
        <v>1728</v>
      </c>
      <c r="AA675" s="337" t="s">
        <v>735</v>
      </c>
      <c r="AB675" s="337" t="s">
        <v>718</v>
      </c>
      <c r="AC675" s="337" t="s">
        <v>14397</v>
      </c>
    </row>
    <row r="676" spans="1:29" ht="15.8" x14ac:dyDescent="0.25">
      <c r="A676" s="337" t="s">
        <v>1723</v>
      </c>
      <c r="B676" s="337" t="s">
        <v>11788</v>
      </c>
      <c r="C676" s="337" t="s">
        <v>1821</v>
      </c>
      <c r="D676" s="337" t="s">
        <v>449</v>
      </c>
      <c r="E676" s="337" t="s">
        <v>11789</v>
      </c>
      <c r="F676" s="338">
        <v>44564</v>
      </c>
      <c r="G676" s="337" t="s">
        <v>11789</v>
      </c>
      <c r="H676" s="338">
        <v>44564</v>
      </c>
      <c r="I676" s="337" t="s">
        <v>19695</v>
      </c>
      <c r="J676" s="337" t="s">
        <v>36</v>
      </c>
      <c r="K676" s="337" t="s">
        <v>19695</v>
      </c>
      <c r="L676" s="337" t="s">
        <v>19695</v>
      </c>
      <c r="M676" s="337" t="s">
        <v>19695</v>
      </c>
      <c r="N676" s="337" t="s">
        <v>19695</v>
      </c>
      <c r="O676" s="337" t="s">
        <v>19695</v>
      </c>
      <c r="P676" s="337" t="s">
        <v>19695</v>
      </c>
      <c r="Q676" s="337" t="s">
        <v>19695</v>
      </c>
      <c r="R676" s="337" t="s">
        <v>15</v>
      </c>
      <c r="S676" s="337" t="s">
        <v>1529</v>
      </c>
      <c r="T676" s="337" t="s">
        <v>11790</v>
      </c>
      <c r="U676" s="337" t="s">
        <v>11791</v>
      </c>
      <c r="V676" s="337">
        <v>8</v>
      </c>
      <c r="W676" s="337" t="s">
        <v>19695</v>
      </c>
      <c r="X676" s="337" t="s">
        <v>19695</v>
      </c>
      <c r="Y676" s="337" t="s">
        <v>19695</v>
      </c>
      <c r="Z676" s="337" t="s">
        <v>1728</v>
      </c>
      <c r="AA676" s="337" t="s">
        <v>717</v>
      </c>
      <c r="AB676" s="337" t="s">
        <v>718</v>
      </c>
      <c r="AC676" s="337" t="s">
        <v>14388</v>
      </c>
    </row>
    <row r="677" spans="1:29" ht="15.8" x14ac:dyDescent="0.25">
      <c r="A677" s="337" t="s">
        <v>1723</v>
      </c>
      <c r="B677" s="337" t="s">
        <v>12245</v>
      </c>
      <c r="C677" s="337" t="s">
        <v>1821</v>
      </c>
      <c r="D677" s="337" t="s">
        <v>449</v>
      </c>
      <c r="E677" s="337" t="s">
        <v>9302</v>
      </c>
      <c r="F677" s="338">
        <v>44531</v>
      </c>
      <c r="G677" s="337" t="s">
        <v>12246</v>
      </c>
      <c r="H677" s="338">
        <v>44563</v>
      </c>
      <c r="I677" s="337" t="s">
        <v>19695</v>
      </c>
      <c r="J677" s="337" t="s">
        <v>36</v>
      </c>
      <c r="K677" s="337" t="s">
        <v>19695</v>
      </c>
      <c r="L677" s="337" t="s">
        <v>19695</v>
      </c>
      <c r="M677" s="337" t="s">
        <v>19695</v>
      </c>
      <c r="N677" s="337" t="s">
        <v>19695</v>
      </c>
      <c r="O677" s="337" t="s">
        <v>19695</v>
      </c>
      <c r="P677" s="337" t="s">
        <v>19695</v>
      </c>
      <c r="Q677" s="337" t="s">
        <v>19695</v>
      </c>
      <c r="R677" s="337" t="s">
        <v>134</v>
      </c>
      <c r="S677" s="337" t="s">
        <v>782</v>
      </c>
      <c r="T677" s="337" t="s">
        <v>135</v>
      </c>
      <c r="U677" s="337" t="s">
        <v>12247</v>
      </c>
      <c r="V677" s="337">
        <v>12</v>
      </c>
      <c r="W677" s="337" t="s">
        <v>19695</v>
      </c>
      <c r="X677" s="337" t="s">
        <v>19695</v>
      </c>
      <c r="Y677" s="337" t="s">
        <v>19695</v>
      </c>
      <c r="Z677" s="337" t="s">
        <v>1728</v>
      </c>
      <c r="AA677" s="337" t="s">
        <v>735</v>
      </c>
      <c r="AB677" s="337" t="s">
        <v>718</v>
      </c>
      <c r="AC677" s="337" t="s">
        <v>14405</v>
      </c>
    </row>
    <row r="678" spans="1:29" ht="15.8" x14ac:dyDescent="0.25">
      <c r="A678" s="337" t="s">
        <v>1723</v>
      </c>
      <c r="B678" s="337" t="s">
        <v>12582</v>
      </c>
      <c r="C678" s="337" t="s">
        <v>1821</v>
      </c>
      <c r="D678" s="337" t="s">
        <v>449</v>
      </c>
      <c r="E678" s="337" t="s">
        <v>12422</v>
      </c>
      <c r="F678" s="338">
        <v>44536</v>
      </c>
      <c r="G678" s="337" t="s">
        <v>12163</v>
      </c>
      <c r="H678" s="338">
        <v>44560</v>
      </c>
      <c r="I678" s="337" t="s">
        <v>19695</v>
      </c>
      <c r="J678" s="337" t="s">
        <v>16</v>
      </c>
      <c r="K678" s="337" t="s">
        <v>19695</v>
      </c>
      <c r="L678" s="337" t="s">
        <v>19695</v>
      </c>
      <c r="M678" s="337" t="s">
        <v>19695</v>
      </c>
      <c r="N678" s="337" t="s">
        <v>19695</v>
      </c>
      <c r="O678" s="337" t="s">
        <v>19695</v>
      </c>
      <c r="P678" s="337" t="s">
        <v>19695</v>
      </c>
      <c r="Q678" s="337" t="s">
        <v>19695</v>
      </c>
      <c r="R678" s="337" t="s">
        <v>109</v>
      </c>
      <c r="S678" s="337" t="s">
        <v>1129</v>
      </c>
      <c r="T678" s="337" t="s">
        <v>1129</v>
      </c>
      <c r="U678" s="337" t="s">
        <v>12583</v>
      </c>
      <c r="V678" s="337">
        <v>12</v>
      </c>
      <c r="W678" s="337" t="s">
        <v>19695</v>
      </c>
      <c r="X678" s="337" t="s">
        <v>19695</v>
      </c>
      <c r="Y678" s="337" t="s">
        <v>19695</v>
      </c>
      <c r="Z678" s="337" t="s">
        <v>1728</v>
      </c>
      <c r="AA678" s="337" t="s">
        <v>735</v>
      </c>
      <c r="AB678" s="337" t="s">
        <v>718</v>
      </c>
      <c r="AC678" s="337" t="s">
        <v>14396</v>
      </c>
    </row>
    <row r="679" spans="1:29" ht="15.8" x14ac:dyDescent="0.25">
      <c r="A679" s="337" t="s">
        <v>1723</v>
      </c>
      <c r="B679" s="337" t="s">
        <v>12425</v>
      </c>
      <c r="C679" s="337" t="s">
        <v>1821</v>
      </c>
      <c r="D679" s="337" t="s">
        <v>449</v>
      </c>
      <c r="E679" s="337" t="s">
        <v>12426</v>
      </c>
      <c r="F679" s="338">
        <v>44559</v>
      </c>
      <c r="G679" s="337" t="s">
        <v>12426</v>
      </c>
      <c r="H679" s="338">
        <v>44559</v>
      </c>
      <c r="I679" s="337" t="s">
        <v>19695</v>
      </c>
      <c r="J679" s="337" t="s">
        <v>36</v>
      </c>
      <c r="K679" s="337" t="s">
        <v>19695</v>
      </c>
      <c r="L679" s="337" t="s">
        <v>19695</v>
      </c>
      <c r="M679" s="337" t="s">
        <v>19695</v>
      </c>
      <c r="N679" s="337" t="s">
        <v>19695</v>
      </c>
      <c r="O679" s="337" t="s">
        <v>19695</v>
      </c>
      <c r="P679" s="337" t="s">
        <v>19695</v>
      </c>
      <c r="Q679" s="337" t="s">
        <v>19695</v>
      </c>
      <c r="R679" s="337" t="s">
        <v>35</v>
      </c>
      <c r="S679" s="337" t="s">
        <v>77</v>
      </c>
      <c r="T679" s="337" t="s">
        <v>1023</v>
      </c>
      <c r="U679" s="337" t="s">
        <v>12427</v>
      </c>
      <c r="V679" s="337">
        <v>10</v>
      </c>
      <c r="W679" s="337" t="s">
        <v>19695</v>
      </c>
      <c r="X679" s="337" t="s">
        <v>19695</v>
      </c>
      <c r="Y679" s="337" t="s">
        <v>19695</v>
      </c>
      <c r="Z679" s="337" t="s">
        <v>1753</v>
      </c>
      <c r="AA679" s="337" t="s">
        <v>717</v>
      </c>
      <c r="AB679" s="337" t="s">
        <v>718</v>
      </c>
      <c r="AC679" s="337" t="s">
        <v>15598</v>
      </c>
    </row>
    <row r="680" spans="1:29" ht="15.8" x14ac:dyDescent="0.25">
      <c r="A680" s="337" t="s">
        <v>1723</v>
      </c>
      <c r="B680" s="337" t="s">
        <v>11430</v>
      </c>
      <c r="C680" s="337" t="s">
        <v>1821</v>
      </c>
      <c r="D680" s="337" t="s">
        <v>449</v>
      </c>
      <c r="E680" s="337" t="s">
        <v>11431</v>
      </c>
      <c r="F680" s="338">
        <v>44506</v>
      </c>
      <c r="G680" s="337" t="s">
        <v>11432</v>
      </c>
      <c r="H680" s="338">
        <v>44557</v>
      </c>
      <c r="I680" s="337" t="s">
        <v>19695</v>
      </c>
      <c r="J680" s="337" t="s">
        <v>36</v>
      </c>
      <c r="K680" s="337" t="s">
        <v>19695</v>
      </c>
      <c r="L680" s="337" t="s">
        <v>19695</v>
      </c>
      <c r="M680" s="337" t="s">
        <v>19695</v>
      </c>
      <c r="N680" s="337" t="s">
        <v>19695</v>
      </c>
      <c r="O680" s="337" t="s">
        <v>19695</v>
      </c>
      <c r="P680" s="337" t="s">
        <v>19695</v>
      </c>
      <c r="Q680" s="337" t="s">
        <v>19695</v>
      </c>
      <c r="R680" s="337" t="s">
        <v>18</v>
      </c>
      <c r="S680" s="337" t="s">
        <v>1033</v>
      </c>
      <c r="T680" s="337" t="s">
        <v>3229</v>
      </c>
      <c r="U680" s="337" t="s">
        <v>3229</v>
      </c>
      <c r="V680" s="337">
        <v>8</v>
      </c>
      <c r="W680" s="337" t="s">
        <v>19695</v>
      </c>
      <c r="X680" s="337" t="s">
        <v>19695</v>
      </c>
      <c r="Y680" s="337" t="s">
        <v>19695</v>
      </c>
      <c r="Z680" s="337" t="s">
        <v>1728</v>
      </c>
      <c r="AA680" s="337" t="s">
        <v>735</v>
      </c>
      <c r="AB680" s="337" t="s">
        <v>718</v>
      </c>
      <c r="AC680" s="337" t="s">
        <v>14398</v>
      </c>
    </row>
    <row r="681" spans="1:29" ht="15.8" x14ac:dyDescent="0.25">
      <c r="A681" s="337" t="s">
        <v>1723</v>
      </c>
      <c r="B681" s="337" t="s">
        <v>12113</v>
      </c>
      <c r="C681" s="337" t="s">
        <v>1821</v>
      </c>
      <c r="D681" s="337" t="s">
        <v>449</v>
      </c>
      <c r="E681" s="337" t="s">
        <v>7793</v>
      </c>
      <c r="F681" s="338">
        <v>44530</v>
      </c>
      <c r="G681" s="337" t="s">
        <v>12114</v>
      </c>
      <c r="H681" s="338">
        <v>44556</v>
      </c>
      <c r="I681" s="337" t="s">
        <v>19695</v>
      </c>
      <c r="J681" s="337" t="s">
        <v>16</v>
      </c>
      <c r="K681" s="337" t="s">
        <v>19695</v>
      </c>
      <c r="L681" s="337" t="s">
        <v>19695</v>
      </c>
      <c r="M681" s="337" t="s">
        <v>19695</v>
      </c>
      <c r="N681" s="337" t="s">
        <v>19695</v>
      </c>
      <c r="O681" s="337" t="s">
        <v>19695</v>
      </c>
      <c r="P681" s="337" t="s">
        <v>19695</v>
      </c>
      <c r="Q681" s="337" t="s">
        <v>19695</v>
      </c>
      <c r="R681" s="337" t="s">
        <v>139</v>
      </c>
      <c r="S681" s="337" t="s">
        <v>3666</v>
      </c>
      <c r="T681" s="337" t="s">
        <v>12115</v>
      </c>
      <c r="U681" s="337" t="s">
        <v>12116</v>
      </c>
      <c r="V681" s="337">
        <v>12</v>
      </c>
      <c r="W681" s="337" t="s">
        <v>19695</v>
      </c>
      <c r="X681" s="337" t="s">
        <v>19695</v>
      </c>
      <c r="Y681" s="337" t="s">
        <v>19695</v>
      </c>
      <c r="Z681" s="337" t="s">
        <v>1728</v>
      </c>
      <c r="AA681" s="337" t="s">
        <v>735</v>
      </c>
      <c r="AB681" s="337" t="s">
        <v>718</v>
      </c>
      <c r="AC681" s="337" t="s">
        <v>14398</v>
      </c>
    </row>
    <row r="682" spans="1:29" ht="15.8" x14ac:dyDescent="0.25">
      <c r="A682" s="337" t="s">
        <v>1723</v>
      </c>
      <c r="B682" s="337" t="s">
        <v>12257</v>
      </c>
      <c r="C682" s="337" t="s">
        <v>1821</v>
      </c>
      <c r="D682" s="337" t="s">
        <v>449</v>
      </c>
      <c r="E682" s="337" t="s">
        <v>12258</v>
      </c>
      <c r="F682" s="338">
        <v>44541</v>
      </c>
      <c r="G682" s="337" t="s">
        <v>12197</v>
      </c>
      <c r="H682" s="338">
        <v>44552</v>
      </c>
      <c r="I682" s="337" t="s">
        <v>19695</v>
      </c>
      <c r="J682" s="337" t="s">
        <v>16</v>
      </c>
      <c r="K682" s="337" t="s">
        <v>19695</v>
      </c>
      <c r="L682" s="337" t="s">
        <v>19695</v>
      </c>
      <c r="M682" s="337" t="s">
        <v>19695</v>
      </c>
      <c r="N682" s="337" t="s">
        <v>19695</v>
      </c>
      <c r="O682" s="337" t="s">
        <v>19695</v>
      </c>
      <c r="P682" s="337" t="s">
        <v>19695</v>
      </c>
      <c r="Q682" s="337" t="s">
        <v>19695</v>
      </c>
      <c r="R682" s="337" t="s">
        <v>52</v>
      </c>
      <c r="S682" s="337" t="s">
        <v>69</v>
      </c>
      <c r="T682" s="337" t="s">
        <v>3717</v>
      </c>
      <c r="U682" s="337" t="s">
        <v>6717</v>
      </c>
      <c r="V682" s="337">
        <v>8</v>
      </c>
      <c r="W682" s="337" t="s">
        <v>19695</v>
      </c>
      <c r="X682" s="337" t="s">
        <v>19695</v>
      </c>
      <c r="Y682" s="337" t="s">
        <v>19695</v>
      </c>
      <c r="Z682" s="337" t="s">
        <v>1728</v>
      </c>
      <c r="AA682" s="337" t="s">
        <v>717</v>
      </c>
      <c r="AB682" s="337" t="s">
        <v>718</v>
      </c>
      <c r="AC682" s="337" t="s">
        <v>14398</v>
      </c>
    </row>
    <row r="683" spans="1:29" ht="15.8" x14ac:dyDescent="0.25">
      <c r="A683" s="337" t="s">
        <v>1723</v>
      </c>
      <c r="B683" s="337" t="s">
        <v>13163</v>
      </c>
      <c r="C683" s="337" t="s">
        <v>1821</v>
      </c>
      <c r="D683" s="337" t="s">
        <v>449</v>
      </c>
      <c r="E683" s="337" t="s">
        <v>13164</v>
      </c>
      <c r="F683" s="338">
        <v>44458</v>
      </c>
      <c r="G683" s="337" t="s">
        <v>12734</v>
      </c>
      <c r="H683" s="338">
        <v>44551</v>
      </c>
      <c r="I683" s="337" t="s">
        <v>19695</v>
      </c>
      <c r="J683" s="337" t="s">
        <v>36</v>
      </c>
      <c r="K683" s="337" t="s">
        <v>19695</v>
      </c>
      <c r="L683" s="337" t="s">
        <v>19695</v>
      </c>
      <c r="M683" s="337" t="s">
        <v>19695</v>
      </c>
      <c r="N683" s="337" t="s">
        <v>19695</v>
      </c>
      <c r="O683" s="337" t="s">
        <v>19695</v>
      </c>
      <c r="P683" s="337" t="s">
        <v>19695</v>
      </c>
      <c r="Q683" s="337" t="s">
        <v>19695</v>
      </c>
      <c r="R683" s="337" t="s">
        <v>98</v>
      </c>
      <c r="S683" s="337" t="s">
        <v>124</v>
      </c>
      <c r="T683" s="337" t="s">
        <v>1636</v>
      </c>
      <c r="U683" s="337" t="s">
        <v>105</v>
      </c>
      <c r="V683" s="337">
        <v>8</v>
      </c>
      <c r="W683" s="337" t="s">
        <v>19695</v>
      </c>
      <c r="X683" s="337" t="s">
        <v>19695</v>
      </c>
      <c r="Y683" s="337" t="s">
        <v>19695</v>
      </c>
      <c r="Z683" s="337" t="s">
        <v>1728</v>
      </c>
      <c r="AA683" s="337" t="s">
        <v>717</v>
      </c>
      <c r="AB683" s="337" t="s">
        <v>718</v>
      </c>
      <c r="AC683" s="337" t="s">
        <v>14386</v>
      </c>
    </row>
    <row r="684" spans="1:29" ht="15.8" x14ac:dyDescent="0.25">
      <c r="A684" s="337" t="s">
        <v>1723</v>
      </c>
      <c r="B684" s="337" t="s">
        <v>13170</v>
      </c>
      <c r="C684" s="337" t="s">
        <v>1725</v>
      </c>
      <c r="D684" s="337" t="s">
        <v>1726</v>
      </c>
      <c r="E684" s="337" t="s">
        <v>10861</v>
      </c>
      <c r="F684" s="338">
        <v>44489</v>
      </c>
      <c r="G684" s="337" t="s">
        <v>12734</v>
      </c>
      <c r="H684" s="338">
        <v>44551</v>
      </c>
      <c r="I684" s="337" t="s">
        <v>19695</v>
      </c>
      <c r="J684" s="337" t="s">
        <v>36</v>
      </c>
      <c r="K684" s="337" t="s">
        <v>19695</v>
      </c>
      <c r="L684" s="337" t="s">
        <v>19695</v>
      </c>
      <c r="M684" s="337" t="s">
        <v>19695</v>
      </c>
      <c r="N684" s="337" t="s">
        <v>19695</v>
      </c>
      <c r="O684" s="337" t="s">
        <v>19695</v>
      </c>
      <c r="P684" s="337" t="s">
        <v>19695</v>
      </c>
      <c r="Q684" s="337" t="s">
        <v>19695</v>
      </c>
      <c r="R684" s="337" t="s">
        <v>98</v>
      </c>
      <c r="S684" s="337" t="s">
        <v>124</v>
      </c>
      <c r="T684" s="337" t="s">
        <v>1636</v>
      </c>
      <c r="U684" s="337" t="s">
        <v>105</v>
      </c>
      <c r="V684" s="337">
        <v>8</v>
      </c>
      <c r="W684" s="337" t="s">
        <v>19695</v>
      </c>
      <c r="X684" s="337" t="s">
        <v>19695</v>
      </c>
      <c r="Y684" s="337" t="s">
        <v>19695</v>
      </c>
      <c r="Z684" s="337" t="s">
        <v>1728</v>
      </c>
      <c r="AA684" s="337" t="s">
        <v>717</v>
      </c>
      <c r="AB684" s="337" t="s">
        <v>718</v>
      </c>
      <c r="AC684" s="337" t="s">
        <v>14386</v>
      </c>
    </row>
    <row r="685" spans="1:29" ht="15.8" x14ac:dyDescent="0.25">
      <c r="A685" s="337" t="s">
        <v>1723</v>
      </c>
      <c r="B685" s="337" t="s">
        <v>13161</v>
      </c>
      <c r="C685" s="337" t="s">
        <v>1725</v>
      </c>
      <c r="D685" s="337" t="s">
        <v>1730</v>
      </c>
      <c r="E685" s="337" t="s">
        <v>12734</v>
      </c>
      <c r="F685" s="338">
        <v>44551</v>
      </c>
      <c r="G685" s="337" t="s">
        <v>12734</v>
      </c>
      <c r="H685" s="338">
        <v>44551</v>
      </c>
      <c r="I685" s="337" t="s">
        <v>19695</v>
      </c>
      <c r="J685" s="337" t="s">
        <v>16</v>
      </c>
      <c r="K685" s="337" t="s">
        <v>19695</v>
      </c>
      <c r="L685" s="337" t="s">
        <v>19695</v>
      </c>
      <c r="M685" s="337" t="s">
        <v>19695</v>
      </c>
      <c r="N685" s="337" t="s">
        <v>19695</v>
      </c>
      <c r="O685" s="337" t="s">
        <v>19695</v>
      </c>
      <c r="P685" s="337" t="s">
        <v>19695</v>
      </c>
      <c r="Q685" s="337" t="s">
        <v>19695</v>
      </c>
      <c r="R685" s="337" t="s">
        <v>98</v>
      </c>
      <c r="S685" s="337" t="s">
        <v>124</v>
      </c>
      <c r="T685" s="337" t="s">
        <v>1183</v>
      </c>
      <c r="U685" s="337" t="s">
        <v>13162</v>
      </c>
      <c r="V685" s="337">
        <v>8</v>
      </c>
      <c r="W685" s="337" t="s">
        <v>19695</v>
      </c>
      <c r="X685" s="337" t="s">
        <v>19695</v>
      </c>
      <c r="Y685" s="337" t="s">
        <v>19695</v>
      </c>
      <c r="Z685" s="337" t="s">
        <v>1728</v>
      </c>
      <c r="AA685" s="337" t="s">
        <v>717</v>
      </c>
      <c r="AB685" s="337" t="s">
        <v>718</v>
      </c>
      <c r="AC685" s="337" t="s">
        <v>14387</v>
      </c>
    </row>
    <row r="686" spans="1:29" ht="15.8" x14ac:dyDescent="0.25">
      <c r="A686" s="337" t="s">
        <v>1723</v>
      </c>
      <c r="B686" s="337" t="s">
        <v>13168</v>
      </c>
      <c r="C686" s="337" t="s">
        <v>1725</v>
      </c>
      <c r="D686" s="337" t="s">
        <v>1735</v>
      </c>
      <c r="E686" s="337" t="s">
        <v>12734</v>
      </c>
      <c r="F686" s="338">
        <v>44551</v>
      </c>
      <c r="G686" s="337" t="s">
        <v>12734</v>
      </c>
      <c r="H686" s="338">
        <v>44551</v>
      </c>
      <c r="I686" s="337" t="s">
        <v>19695</v>
      </c>
      <c r="J686" s="337" t="s">
        <v>16</v>
      </c>
      <c r="K686" s="337" t="s">
        <v>19695</v>
      </c>
      <c r="L686" s="337" t="s">
        <v>19695</v>
      </c>
      <c r="M686" s="337" t="s">
        <v>19695</v>
      </c>
      <c r="N686" s="337" t="s">
        <v>19695</v>
      </c>
      <c r="O686" s="337" t="s">
        <v>19695</v>
      </c>
      <c r="P686" s="337" t="s">
        <v>19695</v>
      </c>
      <c r="Q686" s="337" t="s">
        <v>19695</v>
      </c>
      <c r="R686" s="337" t="s">
        <v>98</v>
      </c>
      <c r="S686" s="337" t="s">
        <v>1185</v>
      </c>
      <c r="T686" s="337" t="s">
        <v>10557</v>
      </c>
      <c r="U686" s="337" t="s">
        <v>13169</v>
      </c>
      <c r="V686" s="337">
        <v>8</v>
      </c>
      <c r="W686" s="337" t="s">
        <v>19695</v>
      </c>
      <c r="X686" s="337" t="s">
        <v>19695</v>
      </c>
      <c r="Y686" s="337" t="s">
        <v>19695</v>
      </c>
      <c r="Z686" s="337" t="s">
        <v>1728</v>
      </c>
      <c r="AA686" s="337" t="s">
        <v>717</v>
      </c>
      <c r="AB686" s="337" t="s">
        <v>718</v>
      </c>
      <c r="AC686" s="337" t="s">
        <v>14387</v>
      </c>
    </row>
    <row r="687" spans="1:29" ht="15.8" x14ac:dyDescent="0.25">
      <c r="A687" s="337" t="s">
        <v>1723</v>
      </c>
      <c r="B687" s="337" t="s">
        <v>13159</v>
      </c>
      <c r="C687" s="337" t="s">
        <v>1725</v>
      </c>
      <c r="D687" s="337" t="s">
        <v>1730</v>
      </c>
      <c r="E687" s="337" t="s">
        <v>12734</v>
      </c>
      <c r="F687" s="338">
        <v>44551</v>
      </c>
      <c r="G687" s="337" t="s">
        <v>12734</v>
      </c>
      <c r="H687" s="338">
        <v>44551</v>
      </c>
      <c r="I687" s="337" t="s">
        <v>19695</v>
      </c>
      <c r="J687" s="337" t="s">
        <v>36</v>
      </c>
      <c r="K687" s="337" t="s">
        <v>19695</v>
      </c>
      <c r="L687" s="337" t="s">
        <v>19695</v>
      </c>
      <c r="M687" s="337" t="s">
        <v>19695</v>
      </c>
      <c r="N687" s="337" t="s">
        <v>19695</v>
      </c>
      <c r="O687" s="337" t="s">
        <v>19695</v>
      </c>
      <c r="P687" s="337" t="s">
        <v>19695</v>
      </c>
      <c r="Q687" s="337" t="s">
        <v>19695</v>
      </c>
      <c r="R687" s="337" t="s">
        <v>98</v>
      </c>
      <c r="S687" s="337" t="s">
        <v>124</v>
      </c>
      <c r="T687" s="337" t="s">
        <v>10557</v>
      </c>
      <c r="U687" s="337" t="s">
        <v>13160</v>
      </c>
      <c r="V687" s="337">
        <v>8</v>
      </c>
      <c r="W687" s="337" t="s">
        <v>19695</v>
      </c>
      <c r="X687" s="337" t="s">
        <v>19695</v>
      </c>
      <c r="Y687" s="337" t="s">
        <v>19695</v>
      </c>
      <c r="Z687" s="337" t="s">
        <v>1728</v>
      </c>
      <c r="AA687" s="337" t="s">
        <v>717</v>
      </c>
      <c r="AB687" s="337" t="s">
        <v>718</v>
      </c>
      <c r="AC687" s="337" t="s">
        <v>14387</v>
      </c>
    </row>
    <row r="688" spans="1:29" ht="15.8" x14ac:dyDescent="0.25">
      <c r="A688" s="337" t="s">
        <v>1723</v>
      </c>
      <c r="B688" s="337" t="s">
        <v>14620</v>
      </c>
      <c r="C688" s="337" t="s">
        <v>1725</v>
      </c>
      <c r="D688" s="337" t="s">
        <v>1730</v>
      </c>
      <c r="E688" s="337" t="s">
        <v>12127</v>
      </c>
      <c r="F688" s="338">
        <v>44525</v>
      </c>
      <c r="G688" s="337" t="s">
        <v>12249</v>
      </c>
      <c r="H688" s="338">
        <v>44550</v>
      </c>
      <c r="I688" s="337" t="s">
        <v>19695</v>
      </c>
      <c r="J688" s="337" t="s">
        <v>16</v>
      </c>
      <c r="K688" s="337" t="s">
        <v>19695</v>
      </c>
      <c r="L688" s="337" t="s">
        <v>19695</v>
      </c>
      <c r="M688" s="337" t="s">
        <v>19695</v>
      </c>
      <c r="N688" s="337" t="s">
        <v>19695</v>
      </c>
      <c r="O688" s="337" t="s">
        <v>19695</v>
      </c>
      <c r="P688" s="337" t="s">
        <v>19695</v>
      </c>
      <c r="Q688" s="337" t="s">
        <v>19695</v>
      </c>
      <c r="R688" s="337" t="s">
        <v>70</v>
      </c>
      <c r="S688" s="337" t="s">
        <v>14621</v>
      </c>
      <c r="T688" s="337" t="s">
        <v>14621</v>
      </c>
      <c r="U688" s="337" t="s">
        <v>14622</v>
      </c>
      <c r="V688" s="337">
        <v>10</v>
      </c>
      <c r="W688" s="337" t="s">
        <v>19695</v>
      </c>
      <c r="X688" s="337" t="s">
        <v>19695</v>
      </c>
      <c r="Y688" s="337" t="s">
        <v>19695</v>
      </c>
      <c r="Z688" s="337" t="s">
        <v>1728</v>
      </c>
      <c r="AA688" s="337" t="s">
        <v>717</v>
      </c>
      <c r="AB688" s="337" t="s">
        <v>718</v>
      </c>
      <c r="AC688" s="337" t="s">
        <v>14623</v>
      </c>
    </row>
    <row r="689" spans="1:29" ht="15.8" x14ac:dyDescent="0.25">
      <c r="A689" s="337" t="s">
        <v>1723</v>
      </c>
      <c r="B689" s="337" t="s">
        <v>12889</v>
      </c>
      <c r="C689" s="337" t="s">
        <v>1788</v>
      </c>
      <c r="D689" s="337" t="s">
        <v>12890</v>
      </c>
      <c r="E689" s="337" t="s">
        <v>12891</v>
      </c>
      <c r="F689" s="338">
        <v>44208</v>
      </c>
      <c r="G689" s="337" t="s">
        <v>11338</v>
      </c>
      <c r="H689" s="338">
        <v>44547</v>
      </c>
      <c r="I689" s="337" t="s">
        <v>19695</v>
      </c>
      <c r="J689" s="337" t="s">
        <v>16</v>
      </c>
      <c r="K689" s="337" t="s">
        <v>19695</v>
      </c>
      <c r="L689" s="337" t="s">
        <v>19695</v>
      </c>
      <c r="M689" s="337" t="s">
        <v>19695</v>
      </c>
      <c r="N689" s="337" t="s">
        <v>19695</v>
      </c>
      <c r="O689" s="337" t="s">
        <v>19695</v>
      </c>
      <c r="P689" s="337" t="s">
        <v>19695</v>
      </c>
      <c r="Q689" s="337" t="s">
        <v>19695</v>
      </c>
      <c r="R689" s="337" t="s">
        <v>52</v>
      </c>
      <c r="S689" s="337" t="s">
        <v>430</v>
      </c>
      <c r="T689" s="337" t="s">
        <v>7356</v>
      </c>
      <c r="U689" s="337" t="s">
        <v>7356</v>
      </c>
      <c r="V689" s="337">
        <v>12</v>
      </c>
      <c r="W689" s="337" t="s">
        <v>19695</v>
      </c>
      <c r="X689" s="337" t="s">
        <v>19695</v>
      </c>
      <c r="Y689" s="337" t="s">
        <v>19695</v>
      </c>
      <c r="Z689" s="337" t="s">
        <v>1728</v>
      </c>
      <c r="AA689" s="337" t="s">
        <v>735</v>
      </c>
      <c r="AB689" s="337" t="s">
        <v>718</v>
      </c>
      <c r="AC689" s="337" t="s">
        <v>14385</v>
      </c>
    </row>
    <row r="690" spans="1:29" ht="15.8" x14ac:dyDescent="0.25">
      <c r="A690" s="337" t="s">
        <v>1723</v>
      </c>
      <c r="B690" s="337" t="s">
        <v>12888</v>
      </c>
      <c r="C690" s="337" t="s">
        <v>1821</v>
      </c>
      <c r="D690" s="337" t="s">
        <v>449</v>
      </c>
      <c r="E690" s="337" t="s">
        <v>10181</v>
      </c>
      <c r="F690" s="338">
        <v>44302</v>
      </c>
      <c r="G690" s="337" t="s">
        <v>11338</v>
      </c>
      <c r="H690" s="338">
        <v>44547</v>
      </c>
      <c r="I690" s="337" t="s">
        <v>19695</v>
      </c>
      <c r="J690" s="337" t="s">
        <v>36</v>
      </c>
      <c r="K690" s="337" t="s">
        <v>19695</v>
      </c>
      <c r="L690" s="337" t="s">
        <v>19695</v>
      </c>
      <c r="M690" s="337" t="s">
        <v>19695</v>
      </c>
      <c r="N690" s="337" t="s">
        <v>19695</v>
      </c>
      <c r="O690" s="337" t="s">
        <v>19695</v>
      </c>
      <c r="P690" s="337" t="s">
        <v>19695</v>
      </c>
      <c r="Q690" s="337" t="s">
        <v>19695</v>
      </c>
      <c r="R690" s="337" t="s">
        <v>52</v>
      </c>
      <c r="S690" s="337" t="s">
        <v>430</v>
      </c>
      <c r="T690" s="337" t="s">
        <v>7325</v>
      </c>
      <c r="U690" s="337" t="s">
        <v>6713</v>
      </c>
      <c r="V690" s="337">
        <v>8</v>
      </c>
      <c r="W690" s="337" t="s">
        <v>19695</v>
      </c>
      <c r="X690" s="337" t="s">
        <v>19695</v>
      </c>
      <c r="Y690" s="337" t="s">
        <v>19695</v>
      </c>
      <c r="Z690" s="337" t="s">
        <v>1728</v>
      </c>
      <c r="AA690" s="337" t="s">
        <v>735</v>
      </c>
      <c r="AB690" s="337" t="s">
        <v>718</v>
      </c>
      <c r="AC690" s="337" t="s">
        <v>14385</v>
      </c>
    </row>
    <row r="691" spans="1:29" ht="15.8" x14ac:dyDescent="0.25">
      <c r="A691" s="337" t="s">
        <v>1723</v>
      </c>
      <c r="B691" s="337" t="s">
        <v>12473</v>
      </c>
      <c r="C691" s="337" t="s">
        <v>1725</v>
      </c>
      <c r="D691" s="337" t="s">
        <v>1730</v>
      </c>
      <c r="E691" s="337" t="s">
        <v>12474</v>
      </c>
      <c r="F691" s="338">
        <v>44537</v>
      </c>
      <c r="G691" s="337" t="s">
        <v>11338</v>
      </c>
      <c r="H691" s="338">
        <v>44547</v>
      </c>
      <c r="I691" s="337" t="s">
        <v>19695</v>
      </c>
      <c r="J691" s="337" t="s">
        <v>36</v>
      </c>
      <c r="K691" s="337" t="s">
        <v>19695</v>
      </c>
      <c r="L691" s="337" t="s">
        <v>19695</v>
      </c>
      <c r="M691" s="337" t="s">
        <v>19695</v>
      </c>
      <c r="N691" s="337" t="s">
        <v>19695</v>
      </c>
      <c r="O691" s="337" t="s">
        <v>19695</v>
      </c>
      <c r="P691" s="337" t="s">
        <v>19695</v>
      </c>
      <c r="Q691" s="337" t="s">
        <v>19695</v>
      </c>
      <c r="R691" s="337" t="s">
        <v>71</v>
      </c>
      <c r="S691" s="337" t="s">
        <v>3200</v>
      </c>
      <c r="T691" s="337" t="s">
        <v>12475</v>
      </c>
      <c r="U691" s="337" t="s">
        <v>12475</v>
      </c>
      <c r="V691" s="337">
        <v>9</v>
      </c>
      <c r="W691" s="337" t="s">
        <v>19695</v>
      </c>
      <c r="X691" s="337" t="s">
        <v>19695</v>
      </c>
      <c r="Y691" s="337" t="s">
        <v>19695</v>
      </c>
      <c r="Z691" s="337" t="s">
        <v>1745</v>
      </c>
      <c r="AA691" s="337" t="s">
        <v>761</v>
      </c>
      <c r="AB691" s="337" t="s">
        <v>762</v>
      </c>
      <c r="AC691" s="337" t="s">
        <v>14387</v>
      </c>
    </row>
    <row r="692" spans="1:29" ht="15.8" x14ac:dyDescent="0.25">
      <c r="A692" s="337" t="s">
        <v>1723</v>
      </c>
      <c r="B692" s="337" t="s">
        <v>10878</v>
      </c>
      <c r="C692" s="337" t="s">
        <v>1821</v>
      </c>
      <c r="D692" s="337" t="s">
        <v>449</v>
      </c>
      <c r="E692" s="337" t="s">
        <v>10879</v>
      </c>
      <c r="F692" s="338">
        <v>44449</v>
      </c>
      <c r="G692" s="337" t="s">
        <v>9132</v>
      </c>
      <c r="H692" s="338">
        <v>44545</v>
      </c>
      <c r="I692" s="337" t="s">
        <v>19695</v>
      </c>
      <c r="J692" s="337" t="s">
        <v>36</v>
      </c>
      <c r="K692" s="337" t="s">
        <v>19695</v>
      </c>
      <c r="L692" s="337" t="s">
        <v>19695</v>
      </c>
      <c r="M692" s="337" t="s">
        <v>19695</v>
      </c>
      <c r="N692" s="337" t="s">
        <v>19695</v>
      </c>
      <c r="O692" s="337" t="s">
        <v>19695</v>
      </c>
      <c r="P692" s="337" t="s">
        <v>19695</v>
      </c>
      <c r="Q692" s="337" t="s">
        <v>19695</v>
      </c>
      <c r="R692" s="337" t="s">
        <v>101</v>
      </c>
      <c r="S692" s="337" t="s">
        <v>3763</v>
      </c>
      <c r="T692" s="337" t="s">
        <v>10850</v>
      </c>
      <c r="U692" s="337" t="s">
        <v>10880</v>
      </c>
      <c r="V692" s="337">
        <v>12</v>
      </c>
      <c r="W692" s="337" t="s">
        <v>19695</v>
      </c>
      <c r="X692" s="337" t="s">
        <v>19695</v>
      </c>
      <c r="Y692" s="337" t="s">
        <v>19695</v>
      </c>
      <c r="Z692" s="337" t="s">
        <v>1753</v>
      </c>
      <c r="AA692" s="337" t="s">
        <v>717</v>
      </c>
      <c r="AB692" s="337" t="s">
        <v>718</v>
      </c>
      <c r="AC692" s="337" t="s">
        <v>15597</v>
      </c>
    </row>
    <row r="693" spans="1:29" ht="15.8" x14ac:dyDescent="0.25">
      <c r="A693" s="337" t="s">
        <v>1723</v>
      </c>
      <c r="B693" s="337" t="s">
        <v>10881</v>
      </c>
      <c r="C693" s="337" t="s">
        <v>1821</v>
      </c>
      <c r="D693" s="337" t="s">
        <v>449</v>
      </c>
      <c r="E693" s="337" t="s">
        <v>10882</v>
      </c>
      <c r="F693" s="338">
        <v>44450</v>
      </c>
      <c r="G693" s="337" t="s">
        <v>9132</v>
      </c>
      <c r="H693" s="338">
        <v>44545</v>
      </c>
      <c r="I693" s="337" t="s">
        <v>19695</v>
      </c>
      <c r="J693" s="337" t="s">
        <v>16</v>
      </c>
      <c r="K693" s="337" t="s">
        <v>19695</v>
      </c>
      <c r="L693" s="337" t="s">
        <v>19695</v>
      </c>
      <c r="M693" s="337" t="s">
        <v>19695</v>
      </c>
      <c r="N693" s="337" t="s">
        <v>19695</v>
      </c>
      <c r="O693" s="337" t="s">
        <v>19695</v>
      </c>
      <c r="P693" s="337" t="s">
        <v>19695</v>
      </c>
      <c r="Q693" s="337" t="s">
        <v>19695</v>
      </c>
      <c r="R693" s="337" t="s">
        <v>101</v>
      </c>
      <c r="S693" s="337" t="s">
        <v>3763</v>
      </c>
      <c r="T693" s="337" t="s">
        <v>10850</v>
      </c>
      <c r="U693" s="337" t="s">
        <v>10883</v>
      </c>
      <c r="V693" s="337">
        <v>8</v>
      </c>
      <c r="W693" s="337" t="s">
        <v>19695</v>
      </c>
      <c r="X693" s="337" t="s">
        <v>19695</v>
      </c>
      <c r="Y693" s="337" t="s">
        <v>19695</v>
      </c>
      <c r="Z693" s="337" t="s">
        <v>1753</v>
      </c>
      <c r="AA693" s="337" t="s">
        <v>717</v>
      </c>
      <c r="AB693" s="337" t="s">
        <v>718</v>
      </c>
      <c r="AC693" s="337" t="s">
        <v>15597</v>
      </c>
    </row>
    <row r="694" spans="1:29" ht="15.8" x14ac:dyDescent="0.25">
      <c r="A694" s="337" t="s">
        <v>1723</v>
      </c>
      <c r="B694" s="337" t="s">
        <v>10884</v>
      </c>
      <c r="C694" s="337" t="s">
        <v>1821</v>
      </c>
      <c r="D694" s="337" t="s">
        <v>449</v>
      </c>
      <c r="E694" s="337" t="s">
        <v>10885</v>
      </c>
      <c r="F694" s="338">
        <v>44454</v>
      </c>
      <c r="G694" s="337" t="s">
        <v>9132</v>
      </c>
      <c r="H694" s="338">
        <v>44545</v>
      </c>
      <c r="I694" s="337" t="s">
        <v>19695</v>
      </c>
      <c r="J694" s="337" t="s">
        <v>36</v>
      </c>
      <c r="K694" s="337" t="s">
        <v>19695</v>
      </c>
      <c r="L694" s="337" t="s">
        <v>19695</v>
      </c>
      <c r="M694" s="337" t="s">
        <v>19695</v>
      </c>
      <c r="N694" s="337" t="s">
        <v>19695</v>
      </c>
      <c r="O694" s="337" t="s">
        <v>19695</v>
      </c>
      <c r="P694" s="337" t="s">
        <v>19695</v>
      </c>
      <c r="Q694" s="337" t="s">
        <v>19695</v>
      </c>
      <c r="R694" s="337" t="s">
        <v>101</v>
      </c>
      <c r="S694" s="337" t="s">
        <v>3763</v>
      </c>
      <c r="T694" s="337" t="s">
        <v>10850</v>
      </c>
      <c r="U694" s="337" t="s">
        <v>10850</v>
      </c>
      <c r="V694" s="337">
        <v>12</v>
      </c>
      <c r="W694" s="337" t="s">
        <v>19695</v>
      </c>
      <c r="X694" s="337" t="s">
        <v>19695</v>
      </c>
      <c r="Y694" s="337" t="s">
        <v>19695</v>
      </c>
      <c r="Z694" s="337" t="s">
        <v>1753</v>
      </c>
      <c r="AA694" s="337" t="s">
        <v>717</v>
      </c>
      <c r="AB694" s="337" t="s">
        <v>718</v>
      </c>
      <c r="AC694" s="337" t="s">
        <v>15597</v>
      </c>
    </row>
    <row r="695" spans="1:29" ht="15.8" x14ac:dyDescent="0.25">
      <c r="A695" s="337" t="s">
        <v>1723</v>
      </c>
      <c r="B695" s="337" t="s">
        <v>12090</v>
      </c>
      <c r="C695" s="337" t="s">
        <v>1821</v>
      </c>
      <c r="D695" s="337" t="s">
        <v>449</v>
      </c>
      <c r="E695" s="337" t="s">
        <v>12091</v>
      </c>
      <c r="F695" s="338">
        <v>44477</v>
      </c>
      <c r="G695" s="337" t="s">
        <v>9132</v>
      </c>
      <c r="H695" s="338">
        <v>44545</v>
      </c>
      <c r="I695" s="337" t="s">
        <v>19695</v>
      </c>
      <c r="J695" s="337" t="s">
        <v>36</v>
      </c>
      <c r="K695" s="337" t="s">
        <v>19695</v>
      </c>
      <c r="L695" s="337" t="s">
        <v>19695</v>
      </c>
      <c r="M695" s="337" t="s">
        <v>19695</v>
      </c>
      <c r="N695" s="337" t="s">
        <v>19695</v>
      </c>
      <c r="O695" s="337" t="s">
        <v>19695</v>
      </c>
      <c r="P695" s="337" t="s">
        <v>19695</v>
      </c>
      <c r="Q695" s="337" t="s">
        <v>19695</v>
      </c>
      <c r="R695" s="337" t="s">
        <v>75</v>
      </c>
      <c r="S695" s="337" t="s">
        <v>1163</v>
      </c>
      <c r="T695" s="337" t="s">
        <v>12092</v>
      </c>
      <c r="U695" s="337" t="s">
        <v>12093</v>
      </c>
      <c r="V695" s="337">
        <v>6</v>
      </c>
      <c r="W695" s="337" t="s">
        <v>19695</v>
      </c>
      <c r="X695" s="337" t="s">
        <v>19695</v>
      </c>
      <c r="Y695" s="337" t="s">
        <v>19695</v>
      </c>
      <c r="Z695" s="337" t="s">
        <v>1753</v>
      </c>
      <c r="AA695" s="337" t="s">
        <v>717</v>
      </c>
      <c r="AB695" s="337" t="s">
        <v>718</v>
      </c>
      <c r="AC695" s="337" t="s">
        <v>15600</v>
      </c>
    </row>
    <row r="696" spans="1:29" ht="15.8" x14ac:dyDescent="0.25">
      <c r="A696" s="337" t="s">
        <v>1723</v>
      </c>
      <c r="B696" s="337" t="s">
        <v>12479</v>
      </c>
      <c r="C696" s="337" t="s">
        <v>1821</v>
      </c>
      <c r="D696" s="337" t="s">
        <v>449</v>
      </c>
      <c r="E696" s="337" t="s">
        <v>9971</v>
      </c>
      <c r="F696" s="338">
        <v>44291</v>
      </c>
      <c r="G696" s="337" t="s">
        <v>12471</v>
      </c>
      <c r="H696" s="338">
        <v>44540</v>
      </c>
      <c r="I696" s="337" t="s">
        <v>19695</v>
      </c>
      <c r="J696" s="337" t="s">
        <v>36</v>
      </c>
      <c r="K696" s="337" t="s">
        <v>19695</v>
      </c>
      <c r="L696" s="337" t="s">
        <v>19695</v>
      </c>
      <c r="M696" s="337" t="s">
        <v>19695</v>
      </c>
      <c r="N696" s="337" t="s">
        <v>19695</v>
      </c>
      <c r="O696" s="337" t="s">
        <v>19695</v>
      </c>
      <c r="P696" s="337" t="s">
        <v>19695</v>
      </c>
      <c r="Q696" s="337" t="s">
        <v>19695</v>
      </c>
      <c r="R696" s="337" t="s">
        <v>89</v>
      </c>
      <c r="S696" s="337" t="s">
        <v>12480</v>
      </c>
      <c r="T696" s="337" t="s">
        <v>12481</v>
      </c>
      <c r="U696" s="337" t="s">
        <v>12482</v>
      </c>
      <c r="V696" s="337">
        <v>8</v>
      </c>
      <c r="W696" s="337" t="s">
        <v>19695</v>
      </c>
      <c r="X696" s="337" t="s">
        <v>19695</v>
      </c>
      <c r="Y696" s="337" t="s">
        <v>19695</v>
      </c>
      <c r="Z696" s="337" t="s">
        <v>1728</v>
      </c>
      <c r="AA696" s="337" t="s">
        <v>735</v>
      </c>
      <c r="AB696" s="337" t="s">
        <v>718</v>
      </c>
      <c r="AC696" s="337" t="s">
        <v>14384</v>
      </c>
    </row>
    <row r="697" spans="1:29" ht="15.8" x14ac:dyDescent="0.25">
      <c r="A697" s="337" t="s">
        <v>1723</v>
      </c>
      <c r="B697" s="337" t="s">
        <v>12634</v>
      </c>
      <c r="C697" s="337" t="s">
        <v>1725</v>
      </c>
      <c r="D697" s="337" t="s">
        <v>1735</v>
      </c>
      <c r="E697" s="337" t="s">
        <v>12238</v>
      </c>
      <c r="F697" s="338">
        <v>44416</v>
      </c>
      <c r="G697" s="337" t="s">
        <v>12471</v>
      </c>
      <c r="H697" s="338">
        <v>44540</v>
      </c>
      <c r="I697" s="337" t="s">
        <v>19695</v>
      </c>
      <c r="J697" s="337" t="s">
        <v>36</v>
      </c>
      <c r="K697" s="337" t="s">
        <v>19695</v>
      </c>
      <c r="L697" s="337" t="s">
        <v>19695</v>
      </c>
      <c r="M697" s="337" t="s">
        <v>19695</v>
      </c>
      <c r="N697" s="337" t="s">
        <v>19695</v>
      </c>
      <c r="O697" s="337" t="s">
        <v>19695</v>
      </c>
      <c r="P697" s="337" t="s">
        <v>19695</v>
      </c>
      <c r="Q697" s="337" t="s">
        <v>19695</v>
      </c>
      <c r="R697" s="337" t="s">
        <v>89</v>
      </c>
      <c r="S697" s="337" t="s">
        <v>12635</v>
      </c>
      <c r="T697" s="337" t="s">
        <v>12636</v>
      </c>
      <c r="U697" s="337" t="s">
        <v>12637</v>
      </c>
      <c r="V697" s="337">
        <v>6</v>
      </c>
      <c r="W697" s="337" t="s">
        <v>19695</v>
      </c>
      <c r="X697" s="337" t="s">
        <v>19695</v>
      </c>
      <c r="Y697" s="337" t="s">
        <v>19695</v>
      </c>
      <c r="Z697" s="337" t="s">
        <v>1728</v>
      </c>
      <c r="AA697" s="337" t="s">
        <v>735</v>
      </c>
      <c r="AB697" s="337" t="s">
        <v>718</v>
      </c>
      <c r="AC697" s="337" t="s">
        <v>14384</v>
      </c>
    </row>
    <row r="698" spans="1:29" ht="15.8" x14ac:dyDescent="0.25">
      <c r="A698" s="337" t="s">
        <v>1723</v>
      </c>
      <c r="B698" s="337" t="s">
        <v>12483</v>
      </c>
      <c r="C698" s="337" t="s">
        <v>1725</v>
      </c>
      <c r="D698" s="337" t="s">
        <v>1735</v>
      </c>
      <c r="E698" s="337" t="s">
        <v>12484</v>
      </c>
      <c r="F698" s="338">
        <v>44415</v>
      </c>
      <c r="G698" s="337" t="s">
        <v>12471</v>
      </c>
      <c r="H698" s="338">
        <v>44540</v>
      </c>
      <c r="I698" s="337" t="s">
        <v>19695</v>
      </c>
      <c r="J698" s="337" t="s">
        <v>36</v>
      </c>
      <c r="K698" s="337" t="s">
        <v>19695</v>
      </c>
      <c r="L698" s="337" t="s">
        <v>19695</v>
      </c>
      <c r="M698" s="337" t="s">
        <v>19695</v>
      </c>
      <c r="N698" s="337" t="s">
        <v>19695</v>
      </c>
      <c r="O698" s="337" t="s">
        <v>19695</v>
      </c>
      <c r="P698" s="337" t="s">
        <v>19695</v>
      </c>
      <c r="Q698" s="337" t="s">
        <v>19695</v>
      </c>
      <c r="R698" s="337" t="s">
        <v>89</v>
      </c>
      <c r="S698" s="337" t="s">
        <v>12480</v>
      </c>
      <c r="T698" s="337" t="s">
        <v>12481</v>
      </c>
      <c r="U698" s="337" t="s">
        <v>12485</v>
      </c>
      <c r="V698" s="337">
        <v>8</v>
      </c>
      <c r="W698" s="337" t="s">
        <v>19695</v>
      </c>
      <c r="X698" s="337" t="s">
        <v>19695</v>
      </c>
      <c r="Y698" s="337" t="s">
        <v>19695</v>
      </c>
      <c r="Z698" s="337" t="s">
        <v>1728</v>
      </c>
      <c r="AA698" s="337" t="s">
        <v>735</v>
      </c>
      <c r="AB698" s="337" t="s">
        <v>718</v>
      </c>
      <c r="AC698" s="337" t="s">
        <v>14384</v>
      </c>
    </row>
    <row r="699" spans="1:29" ht="15.8" x14ac:dyDescent="0.25">
      <c r="A699" s="337" t="s">
        <v>1723</v>
      </c>
      <c r="B699" s="337" t="s">
        <v>12469</v>
      </c>
      <c r="C699" s="337" t="s">
        <v>1725</v>
      </c>
      <c r="D699" s="337" t="s">
        <v>1730</v>
      </c>
      <c r="E699" s="337" t="s">
        <v>12470</v>
      </c>
      <c r="F699" s="338">
        <v>44527</v>
      </c>
      <c r="G699" s="337" t="s">
        <v>12471</v>
      </c>
      <c r="H699" s="338">
        <v>44540</v>
      </c>
      <c r="I699" s="337" t="s">
        <v>19695</v>
      </c>
      <c r="J699" s="337" t="s">
        <v>36</v>
      </c>
      <c r="K699" s="337" t="s">
        <v>19695</v>
      </c>
      <c r="L699" s="337" t="s">
        <v>19695</v>
      </c>
      <c r="M699" s="337" t="s">
        <v>19695</v>
      </c>
      <c r="N699" s="337" t="s">
        <v>19695</v>
      </c>
      <c r="O699" s="337" t="s">
        <v>19695</v>
      </c>
      <c r="P699" s="337" t="s">
        <v>19695</v>
      </c>
      <c r="Q699" s="337" t="s">
        <v>19695</v>
      </c>
      <c r="R699" s="337" t="s">
        <v>18</v>
      </c>
      <c r="S699" s="337" t="s">
        <v>392</v>
      </c>
      <c r="T699" s="337" t="s">
        <v>5602</v>
      </c>
      <c r="U699" s="337" t="s">
        <v>12472</v>
      </c>
      <c r="V699" s="337">
        <v>9</v>
      </c>
      <c r="W699" s="337" t="s">
        <v>19695</v>
      </c>
      <c r="X699" s="337" t="s">
        <v>19695</v>
      </c>
      <c r="Y699" s="337" t="s">
        <v>19695</v>
      </c>
      <c r="Z699" s="337" t="s">
        <v>1745</v>
      </c>
      <c r="AA699" s="337" t="s">
        <v>761</v>
      </c>
      <c r="AB699" s="337" t="s">
        <v>762</v>
      </c>
      <c r="AC699" s="337" t="s">
        <v>14387</v>
      </c>
    </row>
    <row r="700" spans="1:29" ht="15.8" x14ac:dyDescent="0.25">
      <c r="A700" s="337" t="s">
        <v>1723</v>
      </c>
      <c r="B700" s="337" t="s">
        <v>12728</v>
      </c>
      <c r="C700" s="337" t="s">
        <v>1725</v>
      </c>
      <c r="D700" s="337" t="s">
        <v>1726</v>
      </c>
      <c r="E700" s="337" t="s">
        <v>10895</v>
      </c>
      <c r="F700" s="338">
        <v>44479</v>
      </c>
      <c r="G700" s="337" t="s">
        <v>10261</v>
      </c>
      <c r="H700" s="338">
        <v>44538</v>
      </c>
      <c r="I700" s="337" t="s">
        <v>19695</v>
      </c>
      <c r="J700" s="337" t="s">
        <v>16</v>
      </c>
      <c r="K700" s="337" t="s">
        <v>19695</v>
      </c>
      <c r="L700" s="337" t="s">
        <v>19695</v>
      </c>
      <c r="M700" s="337" t="s">
        <v>19695</v>
      </c>
      <c r="N700" s="337" t="s">
        <v>19695</v>
      </c>
      <c r="O700" s="337" t="s">
        <v>19695</v>
      </c>
      <c r="P700" s="337" t="s">
        <v>19695</v>
      </c>
      <c r="Q700" s="337" t="s">
        <v>19695</v>
      </c>
      <c r="R700" s="337" t="s">
        <v>81</v>
      </c>
      <c r="S700" s="337" t="s">
        <v>82</v>
      </c>
      <c r="T700" s="337" t="s">
        <v>4748</v>
      </c>
      <c r="U700" s="337" t="s">
        <v>12729</v>
      </c>
      <c r="V700" s="337">
        <v>10</v>
      </c>
      <c r="W700" s="337" t="s">
        <v>19695</v>
      </c>
      <c r="X700" s="337" t="s">
        <v>19695</v>
      </c>
      <c r="Y700" s="337" t="s">
        <v>19695</v>
      </c>
      <c r="Z700" s="337" t="s">
        <v>1728</v>
      </c>
      <c r="AA700" s="337" t="s">
        <v>717</v>
      </c>
      <c r="AB700" s="337" t="s">
        <v>718</v>
      </c>
      <c r="AC700" s="337" t="s">
        <v>14383</v>
      </c>
    </row>
    <row r="701" spans="1:29" ht="15.8" x14ac:dyDescent="0.25">
      <c r="A701" s="337" t="s">
        <v>1723</v>
      </c>
      <c r="B701" s="337" t="s">
        <v>12619</v>
      </c>
      <c r="C701" s="337" t="s">
        <v>1821</v>
      </c>
      <c r="D701" s="337" t="s">
        <v>449</v>
      </c>
      <c r="E701" s="337" t="s">
        <v>10861</v>
      </c>
      <c r="F701" s="338">
        <v>44489</v>
      </c>
      <c r="G701" s="337" t="s">
        <v>10261</v>
      </c>
      <c r="H701" s="338">
        <v>44538</v>
      </c>
      <c r="I701" s="337" t="s">
        <v>19695</v>
      </c>
      <c r="J701" s="337" t="s">
        <v>36</v>
      </c>
      <c r="K701" s="337" t="s">
        <v>19695</v>
      </c>
      <c r="L701" s="337" t="s">
        <v>19695</v>
      </c>
      <c r="M701" s="337" t="s">
        <v>19695</v>
      </c>
      <c r="N701" s="337" t="s">
        <v>19695</v>
      </c>
      <c r="O701" s="337" t="s">
        <v>19695</v>
      </c>
      <c r="P701" s="337" t="s">
        <v>19695</v>
      </c>
      <c r="Q701" s="337" t="s">
        <v>19695</v>
      </c>
      <c r="R701" s="337" t="s">
        <v>395</v>
      </c>
      <c r="S701" s="337" t="s">
        <v>6880</v>
      </c>
      <c r="T701" s="337" t="s">
        <v>6880</v>
      </c>
      <c r="U701" s="337" t="s">
        <v>12620</v>
      </c>
      <c r="V701" s="337">
        <v>8</v>
      </c>
      <c r="W701" s="337" t="s">
        <v>19695</v>
      </c>
      <c r="X701" s="337" t="s">
        <v>19695</v>
      </c>
      <c r="Y701" s="337" t="s">
        <v>19695</v>
      </c>
      <c r="Z701" s="337" t="s">
        <v>1728</v>
      </c>
      <c r="AA701" s="337" t="s">
        <v>735</v>
      </c>
      <c r="AB701" s="337" t="s">
        <v>718</v>
      </c>
      <c r="AC701" s="337" t="s">
        <v>14384</v>
      </c>
    </row>
    <row r="702" spans="1:29" ht="15.8" x14ac:dyDescent="0.25">
      <c r="A702" s="337" t="s">
        <v>1723</v>
      </c>
      <c r="B702" s="337" t="s">
        <v>12421</v>
      </c>
      <c r="C702" s="337" t="s">
        <v>1821</v>
      </c>
      <c r="D702" s="337" t="s">
        <v>449</v>
      </c>
      <c r="E702" s="337" t="s">
        <v>12422</v>
      </c>
      <c r="F702" s="338">
        <v>44536</v>
      </c>
      <c r="G702" s="337" t="s">
        <v>12422</v>
      </c>
      <c r="H702" s="338">
        <v>44536</v>
      </c>
      <c r="I702" s="337" t="s">
        <v>19695</v>
      </c>
      <c r="J702" s="337" t="s">
        <v>36</v>
      </c>
      <c r="K702" s="337" t="s">
        <v>19695</v>
      </c>
      <c r="L702" s="337" t="s">
        <v>19695</v>
      </c>
      <c r="M702" s="337" t="s">
        <v>19695</v>
      </c>
      <c r="N702" s="337" t="s">
        <v>19695</v>
      </c>
      <c r="O702" s="337" t="s">
        <v>19695</v>
      </c>
      <c r="P702" s="337" t="s">
        <v>19695</v>
      </c>
      <c r="Q702" s="337" t="s">
        <v>19695</v>
      </c>
      <c r="R702" s="337" t="s">
        <v>35</v>
      </c>
      <c r="S702" s="337" t="s">
        <v>10251</v>
      </c>
      <c r="T702" s="337" t="s">
        <v>12423</v>
      </c>
      <c r="U702" s="337" t="s">
        <v>12424</v>
      </c>
      <c r="V702" s="337">
        <v>6</v>
      </c>
      <c r="W702" s="337" t="s">
        <v>19695</v>
      </c>
      <c r="X702" s="337" t="s">
        <v>19695</v>
      </c>
      <c r="Y702" s="337" t="s">
        <v>19695</v>
      </c>
      <c r="Z702" s="337" t="s">
        <v>1753</v>
      </c>
      <c r="AA702" s="337" t="s">
        <v>717</v>
      </c>
      <c r="AB702" s="337" t="s">
        <v>718</v>
      </c>
      <c r="AC702" s="337" t="s">
        <v>15596</v>
      </c>
    </row>
    <row r="703" spans="1:29" ht="15.8" x14ac:dyDescent="0.25">
      <c r="A703" s="337" t="s">
        <v>1723</v>
      </c>
      <c r="B703" s="337" t="s">
        <v>12467</v>
      </c>
      <c r="C703" s="337" t="s">
        <v>1821</v>
      </c>
      <c r="D703" s="337" t="s">
        <v>449</v>
      </c>
      <c r="E703" s="337" t="s">
        <v>9297</v>
      </c>
      <c r="F703" s="338">
        <v>44523</v>
      </c>
      <c r="G703" s="337" t="s">
        <v>12464</v>
      </c>
      <c r="H703" s="338">
        <v>44533</v>
      </c>
      <c r="I703" s="337" t="s">
        <v>19695</v>
      </c>
      <c r="J703" s="337" t="s">
        <v>36</v>
      </c>
      <c r="K703" s="337" t="s">
        <v>19695</v>
      </c>
      <c r="L703" s="337" t="s">
        <v>19695</v>
      </c>
      <c r="M703" s="337" t="s">
        <v>19695</v>
      </c>
      <c r="N703" s="337" t="s">
        <v>19695</v>
      </c>
      <c r="O703" s="337" t="s">
        <v>19695</v>
      </c>
      <c r="P703" s="337" t="s">
        <v>19695</v>
      </c>
      <c r="Q703" s="337" t="s">
        <v>19695</v>
      </c>
      <c r="R703" s="337" t="s">
        <v>134</v>
      </c>
      <c r="S703" s="337" t="s">
        <v>451</v>
      </c>
      <c r="T703" s="337" t="s">
        <v>2765</v>
      </c>
      <c r="U703" s="337" t="s">
        <v>12468</v>
      </c>
      <c r="V703" s="337">
        <v>9</v>
      </c>
      <c r="W703" s="337" t="s">
        <v>19695</v>
      </c>
      <c r="X703" s="337" t="s">
        <v>19695</v>
      </c>
      <c r="Y703" s="337" t="s">
        <v>19695</v>
      </c>
      <c r="Z703" s="337" t="s">
        <v>1745</v>
      </c>
      <c r="AA703" s="337" t="s">
        <v>761</v>
      </c>
      <c r="AB703" s="337" t="s">
        <v>762</v>
      </c>
      <c r="AC703" s="337" t="s">
        <v>15374</v>
      </c>
    </row>
    <row r="704" spans="1:29" ht="15.8" x14ac:dyDescent="0.25">
      <c r="A704" s="337" t="s">
        <v>1723</v>
      </c>
      <c r="B704" s="337" t="s">
        <v>12463</v>
      </c>
      <c r="C704" s="337" t="s">
        <v>1725</v>
      </c>
      <c r="D704" s="337" t="s">
        <v>1730</v>
      </c>
      <c r="E704" s="337" t="s">
        <v>9297</v>
      </c>
      <c r="F704" s="338">
        <v>44523</v>
      </c>
      <c r="G704" s="337" t="s">
        <v>12464</v>
      </c>
      <c r="H704" s="338">
        <v>44533</v>
      </c>
      <c r="I704" s="337" t="s">
        <v>19695</v>
      </c>
      <c r="J704" s="337" t="s">
        <v>36</v>
      </c>
      <c r="K704" s="337" t="s">
        <v>19695</v>
      </c>
      <c r="L704" s="337" t="s">
        <v>19695</v>
      </c>
      <c r="M704" s="337" t="s">
        <v>19695</v>
      </c>
      <c r="N704" s="337" t="s">
        <v>19695</v>
      </c>
      <c r="O704" s="337" t="s">
        <v>19695</v>
      </c>
      <c r="P704" s="337" t="s">
        <v>19695</v>
      </c>
      <c r="Q704" s="337" t="s">
        <v>19695</v>
      </c>
      <c r="R704" s="337" t="s">
        <v>45</v>
      </c>
      <c r="S704" s="337" t="s">
        <v>440</v>
      </c>
      <c r="T704" s="337" t="s">
        <v>12465</v>
      </c>
      <c r="U704" s="337" t="s">
        <v>12466</v>
      </c>
      <c r="V704" s="337">
        <v>9</v>
      </c>
      <c r="W704" s="337" t="s">
        <v>19695</v>
      </c>
      <c r="X704" s="337" t="s">
        <v>19695</v>
      </c>
      <c r="Y704" s="337" t="s">
        <v>19695</v>
      </c>
      <c r="Z704" s="337" t="s">
        <v>1745</v>
      </c>
      <c r="AA704" s="337" t="s">
        <v>761</v>
      </c>
      <c r="AB704" s="337" t="s">
        <v>762</v>
      </c>
      <c r="AC704" s="337" t="s">
        <v>14387</v>
      </c>
    </row>
    <row r="705" spans="1:29" ht="15.8" x14ac:dyDescent="0.25">
      <c r="A705" s="337" t="s">
        <v>1723</v>
      </c>
      <c r="B705" s="337" t="s">
        <v>12194</v>
      </c>
      <c r="C705" s="337" t="s">
        <v>1821</v>
      </c>
      <c r="D705" s="337" t="s">
        <v>449</v>
      </c>
      <c r="E705" s="337" t="s">
        <v>10892</v>
      </c>
      <c r="F705" s="338">
        <v>44520</v>
      </c>
      <c r="G705" s="337" t="s">
        <v>9302</v>
      </c>
      <c r="H705" s="338">
        <v>44531</v>
      </c>
      <c r="I705" s="337" t="s">
        <v>19695</v>
      </c>
      <c r="J705" s="337" t="s">
        <v>16</v>
      </c>
      <c r="K705" s="337" t="s">
        <v>19695</v>
      </c>
      <c r="L705" s="337" t="s">
        <v>19695</v>
      </c>
      <c r="M705" s="337" t="s">
        <v>19695</v>
      </c>
      <c r="N705" s="337" t="s">
        <v>19695</v>
      </c>
      <c r="O705" s="337" t="s">
        <v>19695</v>
      </c>
      <c r="P705" s="337" t="s">
        <v>19695</v>
      </c>
      <c r="Q705" s="337" t="s">
        <v>19695</v>
      </c>
      <c r="R705" s="337" t="s">
        <v>52</v>
      </c>
      <c r="S705" s="337" t="s">
        <v>53</v>
      </c>
      <c r="T705" s="337" t="s">
        <v>397</v>
      </c>
      <c r="U705" s="337" t="s">
        <v>12195</v>
      </c>
      <c r="V705" s="337">
        <v>8</v>
      </c>
      <c r="W705" s="337" t="s">
        <v>19695</v>
      </c>
      <c r="X705" s="337" t="s">
        <v>19695</v>
      </c>
      <c r="Y705" s="337" t="s">
        <v>19695</v>
      </c>
      <c r="Z705" s="337" t="s">
        <v>1728</v>
      </c>
      <c r="AA705" s="337" t="s">
        <v>735</v>
      </c>
      <c r="AB705" s="337" t="s">
        <v>718</v>
      </c>
      <c r="AC705" s="337" t="s">
        <v>14384</v>
      </c>
    </row>
    <row r="706" spans="1:29" ht="15.8" x14ac:dyDescent="0.25">
      <c r="A706" s="337" t="s">
        <v>1723</v>
      </c>
      <c r="B706" s="337" t="s">
        <v>10609</v>
      </c>
      <c r="C706" s="337" t="s">
        <v>1821</v>
      </c>
      <c r="D706" s="337" t="s">
        <v>449</v>
      </c>
      <c r="E706" s="337" t="s">
        <v>10250</v>
      </c>
      <c r="F706" s="338">
        <v>44494</v>
      </c>
      <c r="G706" s="337" t="s">
        <v>9302</v>
      </c>
      <c r="H706" s="338">
        <v>44531</v>
      </c>
      <c r="I706" s="337" t="s">
        <v>19695</v>
      </c>
      <c r="J706" s="337" t="s">
        <v>36</v>
      </c>
      <c r="K706" s="337" t="s">
        <v>19695</v>
      </c>
      <c r="L706" s="337" t="s">
        <v>19695</v>
      </c>
      <c r="M706" s="337" t="s">
        <v>19695</v>
      </c>
      <c r="N706" s="337" t="s">
        <v>19695</v>
      </c>
      <c r="O706" s="337" t="s">
        <v>19695</v>
      </c>
      <c r="P706" s="337" t="s">
        <v>19695</v>
      </c>
      <c r="Q706" s="337" t="s">
        <v>19695</v>
      </c>
      <c r="R706" s="337" t="s">
        <v>15</v>
      </c>
      <c r="S706" s="337" t="s">
        <v>1762</v>
      </c>
      <c r="T706" s="337" t="s">
        <v>6312</v>
      </c>
      <c r="U706" s="337" t="s">
        <v>10610</v>
      </c>
      <c r="V706" s="337">
        <v>8</v>
      </c>
      <c r="W706" s="337" t="s">
        <v>19695</v>
      </c>
      <c r="X706" s="337" t="s">
        <v>19695</v>
      </c>
      <c r="Y706" s="337" t="s">
        <v>19695</v>
      </c>
      <c r="Z706" s="337" t="s">
        <v>1728</v>
      </c>
      <c r="AA706" s="337" t="s">
        <v>717</v>
      </c>
      <c r="AB706" s="337" t="s">
        <v>718</v>
      </c>
      <c r="AC706" s="337" t="s">
        <v>14398</v>
      </c>
    </row>
    <row r="707" spans="1:29" ht="15.8" x14ac:dyDescent="0.25">
      <c r="A707" s="337" t="s">
        <v>1723</v>
      </c>
      <c r="B707" s="337" t="s">
        <v>14448</v>
      </c>
      <c r="C707" s="337" t="s">
        <v>1725</v>
      </c>
      <c r="D707" s="337" t="s">
        <v>1730</v>
      </c>
      <c r="E707" s="337" t="s">
        <v>10589</v>
      </c>
      <c r="F707" s="338">
        <v>44496</v>
      </c>
      <c r="G707" s="337" t="s">
        <v>9302</v>
      </c>
      <c r="H707" s="338">
        <v>44531</v>
      </c>
      <c r="I707" s="337" t="s">
        <v>19695</v>
      </c>
      <c r="J707" s="337" t="s">
        <v>16</v>
      </c>
      <c r="K707" s="337" t="s">
        <v>19695</v>
      </c>
      <c r="L707" s="337" t="s">
        <v>19695</v>
      </c>
      <c r="M707" s="337" t="s">
        <v>19695</v>
      </c>
      <c r="N707" s="337" t="s">
        <v>19695</v>
      </c>
      <c r="O707" s="337" t="s">
        <v>19695</v>
      </c>
      <c r="P707" s="337" t="s">
        <v>19695</v>
      </c>
      <c r="Q707" s="337" t="s">
        <v>19695</v>
      </c>
      <c r="R707" s="337" t="s">
        <v>15</v>
      </c>
      <c r="S707" s="337" t="s">
        <v>1762</v>
      </c>
      <c r="T707" s="337" t="s">
        <v>10590</v>
      </c>
      <c r="U707" s="337" t="s">
        <v>6312</v>
      </c>
      <c r="V707" s="337">
        <v>10</v>
      </c>
      <c r="W707" s="337" t="s">
        <v>19695</v>
      </c>
      <c r="X707" s="337" t="s">
        <v>19695</v>
      </c>
      <c r="Y707" s="337" t="s">
        <v>19695</v>
      </c>
      <c r="Z707" s="337" t="s">
        <v>1728</v>
      </c>
      <c r="AA707" s="337" t="s">
        <v>717</v>
      </c>
      <c r="AB707" s="337" t="s">
        <v>718</v>
      </c>
      <c r="AC707" s="337" t="s">
        <v>14449</v>
      </c>
    </row>
    <row r="708" spans="1:29" ht="15.8" x14ac:dyDescent="0.25">
      <c r="A708" s="337" t="s">
        <v>1723</v>
      </c>
      <c r="B708" s="337" t="s">
        <v>7792</v>
      </c>
      <c r="C708" s="337" t="s">
        <v>1821</v>
      </c>
      <c r="D708" s="337" t="s">
        <v>449</v>
      </c>
      <c r="E708" s="337" t="s">
        <v>7793</v>
      </c>
      <c r="F708" s="338">
        <v>44530</v>
      </c>
      <c r="G708" s="337" t="s">
        <v>7793</v>
      </c>
      <c r="H708" s="338">
        <v>44530</v>
      </c>
      <c r="I708" s="337" t="s">
        <v>19695</v>
      </c>
      <c r="J708" s="337" t="s">
        <v>36</v>
      </c>
      <c r="K708" s="337" t="s">
        <v>19695</v>
      </c>
      <c r="L708" s="337" t="s">
        <v>19695</v>
      </c>
      <c r="M708" s="337" t="s">
        <v>19695</v>
      </c>
      <c r="N708" s="337" t="s">
        <v>19695</v>
      </c>
      <c r="O708" s="337" t="s">
        <v>19695</v>
      </c>
      <c r="P708" s="337" t="s">
        <v>19695</v>
      </c>
      <c r="Q708" s="337" t="s">
        <v>19695</v>
      </c>
      <c r="R708" s="337" t="s">
        <v>112</v>
      </c>
      <c r="S708" s="337" t="s">
        <v>113</v>
      </c>
      <c r="T708" s="337" t="s">
        <v>7794</v>
      </c>
      <c r="U708" s="337" t="s">
        <v>7795</v>
      </c>
      <c r="V708" s="337">
        <v>10</v>
      </c>
      <c r="W708" s="337" t="s">
        <v>19695</v>
      </c>
      <c r="X708" s="337" t="s">
        <v>19695</v>
      </c>
      <c r="Y708" s="337" t="s">
        <v>19695</v>
      </c>
      <c r="Z708" s="337" t="s">
        <v>1753</v>
      </c>
      <c r="AA708" s="337" t="s">
        <v>717</v>
      </c>
      <c r="AB708" s="337" t="s">
        <v>718</v>
      </c>
      <c r="AC708" s="337" t="s">
        <v>14380</v>
      </c>
    </row>
    <row r="709" spans="1:29" ht="15.8" x14ac:dyDescent="0.25">
      <c r="A709" s="337" t="s">
        <v>1723</v>
      </c>
      <c r="B709" s="337" t="s">
        <v>12444</v>
      </c>
      <c r="C709" s="337" t="s">
        <v>1821</v>
      </c>
      <c r="D709" s="337" t="s">
        <v>449</v>
      </c>
      <c r="E709" s="337" t="s">
        <v>12445</v>
      </c>
      <c r="F709" s="338">
        <v>44519</v>
      </c>
      <c r="G709" s="337" t="s">
        <v>10599</v>
      </c>
      <c r="H709" s="338">
        <v>44529</v>
      </c>
      <c r="I709" s="337" t="s">
        <v>19695</v>
      </c>
      <c r="J709" s="337" t="s">
        <v>36</v>
      </c>
      <c r="K709" s="337" t="s">
        <v>19695</v>
      </c>
      <c r="L709" s="337" t="s">
        <v>19695</v>
      </c>
      <c r="M709" s="337" t="s">
        <v>19695</v>
      </c>
      <c r="N709" s="337" t="s">
        <v>19695</v>
      </c>
      <c r="O709" s="337" t="s">
        <v>19695</v>
      </c>
      <c r="P709" s="337" t="s">
        <v>19695</v>
      </c>
      <c r="Q709" s="337" t="s">
        <v>19695</v>
      </c>
      <c r="R709" s="337" t="s">
        <v>146</v>
      </c>
      <c r="S709" s="337" t="s">
        <v>2178</v>
      </c>
      <c r="T709" s="337" t="s">
        <v>2440</v>
      </c>
      <c r="U709" s="337" t="s">
        <v>12446</v>
      </c>
      <c r="V709" s="337">
        <v>9</v>
      </c>
      <c r="W709" s="337" t="s">
        <v>19695</v>
      </c>
      <c r="X709" s="337" t="s">
        <v>19695</v>
      </c>
      <c r="Y709" s="337" t="s">
        <v>19695</v>
      </c>
      <c r="Z709" s="337" t="s">
        <v>1745</v>
      </c>
      <c r="AA709" s="337" t="s">
        <v>761</v>
      </c>
      <c r="AB709" s="337" t="s">
        <v>762</v>
      </c>
      <c r="AC709" s="337" t="s">
        <v>14387</v>
      </c>
    </row>
    <row r="710" spans="1:29" ht="15.8" x14ac:dyDescent="0.25">
      <c r="A710" s="337" t="s">
        <v>1723</v>
      </c>
      <c r="B710" s="337" t="s">
        <v>12458</v>
      </c>
      <c r="C710" s="337" t="s">
        <v>1725</v>
      </c>
      <c r="D710" s="337" t="s">
        <v>1735</v>
      </c>
      <c r="E710" s="337" t="s">
        <v>12459</v>
      </c>
      <c r="F710" s="338">
        <v>44518</v>
      </c>
      <c r="G710" s="337" t="s">
        <v>12460</v>
      </c>
      <c r="H710" s="338">
        <v>44528</v>
      </c>
      <c r="I710" s="337" t="s">
        <v>19695</v>
      </c>
      <c r="J710" s="337" t="s">
        <v>16</v>
      </c>
      <c r="K710" s="337" t="s">
        <v>19695</v>
      </c>
      <c r="L710" s="337" t="s">
        <v>19695</v>
      </c>
      <c r="M710" s="337" t="s">
        <v>19695</v>
      </c>
      <c r="N710" s="337" t="s">
        <v>19695</v>
      </c>
      <c r="O710" s="337" t="s">
        <v>19695</v>
      </c>
      <c r="P710" s="337" t="s">
        <v>19695</v>
      </c>
      <c r="Q710" s="337" t="s">
        <v>19695</v>
      </c>
      <c r="R710" s="337" t="s">
        <v>1741</v>
      </c>
      <c r="S710" s="337" t="s">
        <v>4509</v>
      </c>
      <c r="T710" s="337" t="s">
        <v>12461</v>
      </c>
      <c r="U710" s="337" t="s">
        <v>12462</v>
      </c>
      <c r="V710" s="337">
        <v>6</v>
      </c>
      <c r="W710" s="337" t="s">
        <v>19695</v>
      </c>
      <c r="X710" s="337" t="s">
        <v>19695</v>
      </c>
      <c r="Y710" s="337" t="s">
        <v>19695</v>
      </c>
      <c r="Z710" s="337" t="s">
        <v>1745</v>
      </c>
      <c r="AA710" s="337" t="s">
        <v>761</v>
      </c>
      <c r="AB710" s="337" t="s">
        <v>762</v>
      </c>
      <c r="AC710" s="337" t="s">
        <v>14387</v>
      </c>
    </row>
    <row r="711" spans="1:29" ht="15.8" x14ac:dyDescent="0.25">
      <c r="A711" s="337" t="s">
        <v>1723</v>
      </c>
      <c r="B711" s="337" t="s">
        <v>12885</v>
      </c>
      <c r="C711" s="337" t="s">
        <v>1821</v>
      </c>
      <c r="D711" s="337" t="s">
        <v>449</v>
      </c>
      <c r="E711" s="337" t="s">
        <v>10120</v>
      </c>
      <c r="F711" s="338">
        <v>44161</v>
      </c>
      <c r="G711" s="337" t="s">
        <v>12593</v>
      </c>
      <c r="H711" s="338">
        <v>44526</v>
      </c>
      <c r="I711" s="337" t="s">
        <v>19695</v>
      </c>
      <c r="J711" s="337" t="s">
        <v>36</v>
      </c>
      <c r="K711" s="337" t="s">
        <v>19695</v>
      </c>
      <c r="L711" s="337" t="s">
        <v>19695</v>
      </c>
      <c r="M711" s="337" t="s">
        <v>19695</v>
      </c>
      <c r="N711" s="337" t="s">
        <v>19695</v>
      </c>
      <c r="O711" s="337" t="s">
        <v>19695</v>
      </c>
      <c r="P711" s="337" t="s">
        <v>19695</v>
      </c>
      <c r="Q711" s="337" t="s">
        <v>19695</v>
      </c>
      <c r="R711" s="337" t="s">
        <v>52</v>
      </c>
      <c r="S711" s="337" t="s">
        <v>430</v>
      </c>
      <c r="T711" s="337" t="s">
        <v>10043</v>
      </c>
      <c r="U711" s="337" t="s">
        <v>10369</v>
      </c>
      <c r="V711" s="337">
        <v>8</v>
      </c>
      <c r="W711" s="337" t="s">
        <v>19695</v>
      </c>
      <c r="X711" s="337" t="s">
        <v>19695</v>
      </c>
      <c r="Y711" s="337" t="s">
        <v>19695</v>
      </c>
      <c r="Z711" s="337" t="s">
        <v>1728</v>
      </c>
      <c r="AA711" s="337" t="s">
        <v>735</v>
      </c>
      <c r="AB711" s="337" t="s">
        <v>718</v>
      </c>
      <c r="AC711" s="337" t="s">
        <v>14378</v>
      </c>
    </row>
    <row r="712" spans="1:29" ht="15.8" x14ac:dyDescent="0.25">
      <c r="A712" s="337" t="s">
        <v>1723</v>
      </c>
      <c r="B712" s="337" t="s">
        <v>12886</v>
      </c>
      <c r="C712" s="337" t="s">
        <v>1821</v>
      </c>
      <c r="D712" s="337" t="s">
        <v>449</v>
      </c>
      <c r="E712" s="337" t="s">
        <v>11654</v>
      </c>
      <c r="F712" s="338">
        <v>44083</v>
      </c>
      <c r="G712" s="337" t="s">
        <v>12593</v>
      </c>
      <c r="H712" s="338">
        <v>44526</v>
      </c>
      <c r="I712" s="337" t="s">
        <v>19695</v>
      </c>
      <c r="J712" s="337" t="s">
        <v>36</v>
      </c>
      <c r="K712" s="337" t="s">
        <v>19695</v>
      </c>
      <c r="L712" s="337" t="s">
        <v>19695</v>
      </c>
      <c r="M712" s="337" t="s">
        <v>19695</v>
      </c>
      <c r="N712" s="337" t="s">
        <v>19695</v>
      </c>
      <c r="O712" s="337" t="s">
        <v>19695</v>
      </c>
      <c r="P712" s="337" t="s">
        <v>19695</v>
      </c>
      <c r="Q712" s="337" t="s">
        <v>19695</v>
      </c>
      <c r="R712" s="337" t="s">
        <v>52</v>
      </c>
      <c r="S712" s="337" t="s">
        <v>430</v>
      </c>
      <c r="T712" s="337" t="s">
        <v>7325</v>
      </c>
      <c r="U712" s="337" t="s">
        <v>12887</v>
      </c>
      <c r="V712" s="337">
        <v>8</v>
      </c>
      <c r="W712" s="337" t="s">
        <v>19695</v>
      </c>
      <c r="X712" s="337" t="s">
        <v>19695</v>
      </c>
      <c r="Y712" s="337" t="s">
        <v>19695</v>
      </c>
      <c r="Z712" s="337" t="s">
        <v>1728</v>
      </c>
      <c r="AA712" s="337" t="s">
        <v>735</v>
      </c>
      <c r="AB712" s="337" t="s">
        <v>718</v>
      </c>
      <c r="AC712" s="337" t="s">
        <v>14380</v>
      </c>
    </row>
    <row r="713" spans="1:29" ht="15.8" x14ac:dyDescent="0.25">
      <c r="A713" s="337" t="s">
        <v>1723</v>
      </c>
      <c r="B713" s="337" t="s">
        <v>12621</v>
      </c>
      <c r="C713" s="337" t="s">
        <v>1821</v>
      </c>
      <c r="D713" s="337" t="s">
        <v>449</v>
      </c>
      <c r="E713" s="337" t="s">
        <v>12622</v>
      </c>
      <c r="F713" s="338">
        <v>44443</v>
      </c>
      <c r="G713" s="337" t="s">
        <v>12593</v>
      </c>
      <c r="H713" s="338">
        <v>44526</v>
      </c>
      <c r="I713" s="337" t="s">
        <v>19695</v>
      </c>
      <c r="J713" s="337" t="s">
        <v>16</v>
      </c>
      <c r="K713" s="337" t="s">
        <v>19695</v>
      </c>
      <c r="L713" s="337" t="s">
        <v>19695</v>
      </c>
      <c r="M713" s="337" t="s">
        <v>19695</v>
      </c>
      <c r="N713" s="337" t="s">
        <v>19695</v>
      </c>
      <c r="O713" s="337" t="s">
        <v>19695</v>
      </c>
      <c r="P713" s="337" t="s">
        <v>19695</v>
      </c>
      <c r="Q713" s="337" t="s">
        <v>19695</v>
      </c>
      <c r="R713" s="337" t="s">
        <v>1220</v>
      </c>
      <c r="S713" s="337" t="s">
        <v>108</v>
      </c>
      <c r="T713" s="337" t="s">
        <v>1699</v>
      </c>
      <c r="U713" s="337" t="s">
        <v>12623</v>
      </c>
      <c r="V713" s="337">
        <v>8</v>
      </c>
      <c r="W713" s="337" t="s">
        <v>19695</v>
      </c>
      <c r="X713" s="337" t="s">
        <v>19695</v>
      </c>
      <c r="Y713" s="337" t="s">
        <v>19695</v>
      </c>
      <c r="Z713" s="337" t="s">
        <v>1728</v>
      </c>
      <c r="AA713" s="337" t="s">
        <v>717</v>
      </c>
      <c r="AB713" s="337" t="s">
        <v>718</v>
      </c>
      <c r="AC713" s="337" t="s">
        <v>14381</v>
      </c>
    </row>
    <row r="714" spans="1:29" ht="15.8" x14ac:dyDescent="0.25">
      <c r="A714" s="337" t="s">
        <v>1723</v>
      </c>
      <c r="B714" s="337" t="s">
        <v>12126</v>
      </c>
      <c r="C714" s="337" t="s">
        <v>1821</v>
      </c>
      <c r="D714" s="337" t="s">
        <v>449</v>
      </c>
      <c r="E714" s="337" t="s">
        <v>1855</v>
      </c>
      <c r="F714" s="338">
        <v>44510</v>
      </c>
      <c r="G714" s="337" t="s">
        <v>12127</v>
      </c>
      <c r="H714" s="338">
        <v>44525</v>
      </c>
      <c r="I714" s="337" t="s">
        <v>19695</v>
      </c>
      <c r="J714" s="337" t="s">
        <v>36</v>
      </c>
      <c r="K714" s="337" t="s">
        <v>19695</v>
      </c>
      <c r="L714" s="337" t="s">
        <v>19695</v>
      </c>
      <c r="M714" s="337" t="s">
        <v>19695</v>
      </c>
      <c r="N714" s="337" t="s">
        <v>19695</v>
      </c>
      <c r="O714" s="337" t="s">
        <v>19695</v>
      </c>
      <c r="P714" s="337" t="s">
        <v>19695</v>
      </c>
      <c r="Q714" s="337" t="s">
        <v>19695</v>
      </c>
      <c r="R714" s="337" t="s">
        <v>75</v>
      </c>
      <c r="S714" s="337" t="s">
        <v>5361</v>
      </c>
      <c r="T714" s="337" t="s">
        <v>12128</v>
      </c>
      <c r="U714" s="337" t="s">
        <v>12129</v>
      </c>
      <c r="V714" s="337">
        <v>6</v>
      </c>
      <c r="W714" s="337" t="s">
        <v>19695</v>
      </c>
      <c r="X714" s="337" t="s">
        <v>19695</v>
      </c>
      <c r="Y714" s="337" t="s">
        <v>19695</v>
      </c>
      <c r="Z714" s="337" t="s">
        <v>1753</v>
      </c>
      <c r="AA714" s="337" t="s">
        <v>717</v>
      </c>
      <c r="AB714" s="337" t="s">
        <v>718</v>
      </c>
      <c r="AC714" s="337" t="s">
        <v>15600</v>
      </c>
    </row>
    <row r="715" spans="1:29" ht="15.8" x14ac:dyDescent="0.25">
      <c r="A715" s="337" t="s">
        <v>1723</v>
      </c>
      <c r="B715" s="337" t="s">
        <v>12714</v>
      </c>
      <c r="C715" s="337" t="s">
        <v>1821</v>
      </c>
      <c r="D715" s="337" t="s">
        <v>449</v>
      </c>
      <c r="E715" s="337" t="s">
        <v>7982</v>
      </c>
      <c r="F715" s="338">
        <v>44248</v>
      </c>
      <c r="G715" s="337" t="s">
        <v>12711</v>
      </c>
      <c r="H715" s="338">
        <v>44524</v>
      </c>
      <c r="I715" s="337" t="s">
        <v>19695</v>
      </c>
      <c r="J715" s="337" t="s">
        <v>16</v>
      </c>
      <c r="K715" s="337" t="s">
        <v>19695</v>
      </c>
      <c r="L715" s="337" t="s">
        <v>19695</v>
      </c>
      <c r="M715" s="337" t="s">
        <v>19695</v>
      </c>
      <c r="N715" s="337" t="s">
        <v>19695</v>
      </c>
      <c r="O715" s="337" t="s">
        <v>19695</v>
      </c>
      <c r="P715" s="337" t="s">
        <v>19695</v>
      </c>
      <c r="Q715" s="337" t="s">
        <v>19695</v>
      </c>
      <c r="R715" s="337" t="s">
        <v>144</v>
      </c>
      <c r="S715" s="337" t="s">
        <v>97</v>
      </c>
      <c r="T715" s="337" t="s">
        <v>12715</v>
      </c>
      <c r="U715" s="337" t="s">
        <v>12716</v>
      </c>
      <c r="V715" s="337">
        <v>10</v>
      </c>
      <c r="W715" s="337" t="s">
        <v>19695</v>
      </c>
      <c r="X715" s="337" t="s">
        <v>19695</v>
      </c>
      <c r="Y715" s="337" t="s">
        <v>19695</v>
      </c>
      <c r="Z715" s="337" t="s">
        <v>1728</v>
      </c>
      <c r="AA715" s="337" t="s">
        <v>717</v>
      </c>
      <c r="AB715" s="337" t="s">
        <v>718</v>
      </c>
      <c r="AC715" s="337" t="s">
        <v>14377</v>
      </c>
    </row>
    <row r="716" spans="1:29" ht="15.8" x14ac:dyDescent="0.25">
      <c r="A716" s="337" t="s">
        <v>1723</v>
      </c>
      <c r="B716" s="337" t="s">
        <v>12710</v>
      </c>
      <c r="C716" s="337" t="s">
        <v>1821</v>
      </c>
      <c r="D716" s="337" t="s">
        <v>449</v>
      </c>
      <c r="E716" s="337" t="s">
        <v>9255</v>
      </c>
      <c r="F716" s="338">
        <v>44232</v>
      </c>
      <c r="G716" s="337" t="s">
        <v>12711</v>
      </c>
      <c r="H716" s="338">
        <v>44524</v>
      </c>
      <c r="I716" s="337" t="s">
        <v>19695</v>
      </c>
      <c r="J716" s="337" t="s">
        <v>36</v>
      </c>
      <c r="K716" s="337" t="s">
        <v>19695</v>
      </c>
      <c r="L716" s="337" t="s">
        <v>19695</v>
      </c>
      <c r="M716" s="337" t="s">
        <v>19695</v>
      </c>
      <c r="N716" s="337" t="s">
        <v>19695</v>
      </c>
      <c r="O716" s="337" t="s">
        <v>19695</v>
      </c>
      <c r="P716" s="337" t="s">
        <v>19695</v>
      </c>
      <c r="Q716" s="337" t="s">
        <v>19695</v>
      </c>
      <c r="R716" s="337" t="s">
        <v>144</v>
      </c>
      <c r="S716" s="337" t="s">
        <v>2124</v>
      </c>
      <c r="T716" s="337" t="s">
        <v>12712</v>
      </c>
      <c r="U716" s="337" t="s">
        <v>12713</v>
      </c>
      <c r="V716" s="337">
        <v>24</v>
      </c>
      <c r="W716" s="337" t="s">
        <v>19695</v>
      </c>
      <c r="X716" s="337" t="s">
        <v>19695</v>
      </c>
      <c r="Y716" s="337" t="s">
        <v>19695</v>
      </c>
      <c r="Z716" s="337" t="s">
        <v>1728</v>
      </c>
      <c r="AA716" s="337" t="s">
        <v>766</v>
      </c>
      <c r="AB716" s="337" t="s">
        <v>718</v>
      </c>
      <c r="AC716" s="337" t="s">
        <v>14377</v>
      </c>
    </row>
    <row r="717" spans="1:29" ht="15.8" x14ac:dyDescent="0.25">
      <c r="A717" s="337" t="s">
        <v>1723</v>
      </c>
      <c r="B717" s="337" t="s">
        <v>12892</v>
      </c>
      <c r="C717" s="337" t="s">
        <v>1821</v>
      </c>
      <c r="D717" s="337" t="s">
        <v>449</v>
      </c>
      <c r="E717" s="337" t="s">
        <v>9297</v>
      </c>
      <c r="F717" s="338">
        <v>44523</v>
      </c>
      <c r="G717" s="337" t="s">
        <v>9297</v>
      </c>
      <c r="H717" s="338">
        <v>44523</v>
      </c>
      <c r="I717" s="337" t="s">
        <v>19695</v>
      </c>
      <c r="J717" s="337" t="s">
        <v>36</v>
      </c>
      <c r="K717" s="337" t="s">
        <v>19695</v>
      </c>
      <c r="L717" s="337" t="s">
        <v>19695</v>
      </c>
      <c r="M717" s="337" t="s">
        <v>19695</v>
      </c>
      <c r="N717" s="337" t="s">
        <v>19695</v>
      </c>
      <c r="O717" s="337" t="s">
        <v>19695</v>
      </c>
      <c r="P717" s="337" t="s">
        <v>19695</v>
      </c>
      <c r="Q717" s="337" t="s">
        <v>19695</v>
      </c>
      <c r="R717" s="337" t="s">
        <v>52</v>
      </c>
      <c r="S717" s="337" t="s">
        <v>93</v>
      </c>
      <c r="T717" s="337" t="s">
        <v>2189</v>
      </c>
      <c r="U717" s="337" t="s">
        <v>10152</v>
      </c>
      <c r="V717" s="337">
        <v>8</v>
      </c>
      <c r="W717" s="337" t="s">
        <v>19695</v>
      </c>
      <c r="X717" s="337" t="s">
        <v>19695</v>
      </c>
      <c r="Y717" s="337" t="s">
        <v>19695</v>
      </c>
      <c r="Z717" s="337" t="s">
        <v>1728</v>
      </c>
      <c r="AA717" s="337" t="s">
        <v>735</v>
      </c>
      <c r="AB717" s="337" t="s">
        <v>718</v>
      </c>
      <c r="AC717" s="337" t="s">
        <v>14377</v>
      </c>
    </row>
    <row r="718" spans="1:29" ht="15.8" x14ac:dyDescent="0.25">
      <c r="A718" s="337" t="s">
        <v>1723</v>
      </c>
      <c r="B718" s="337" t="s">
        <v>12893</v>
      </c>
      <c r="C718" s="337" t="s">
        <v>1821</v>
      </c>
      <c r="D718" s="337" t="s">
        <v>449</v>
      </c>
      <c r="E718" s="337" t="s">
        <v>9709</v>
      </c>
      <c r="F718" s="338">
        <v>44046</v>
      </c>
      <c r="G718" s="337" t="s">
        <v>9297</v>
      </c>
      <c r="H718" s="338">
        <v>44523</v>
      </c>
      <c r="I718" s="337" t="s">
        <v>19695</v>
      </c>
      <c r="J718" s="337" t="s">
        <v>36</v>
      </c>
      <c r="K718" s="337" t="s">
        <v>19695</v>
      </c>
      <c r="L718" s="337" t="s">
        <v>19695</v>
      </c>
      <c r="M718" s="337" t="s">
        <v>19695</v>
      </c>
      <c r="N718" s="337" t="s">
        <v>19695</v>
      </c>
      <c r="O718" s="337" t="s">
        <v>19695</v>
      </c>
      <c r="P718" s="337" t="s">
        <v>19695</v>
      </c>
      <c r="Q718" s="337" t="s">
        <v>19695</v>
      </c>
      <c r="R718" s="337" t="s">
        <v>52</v>
      </c>
      <c r="S718" s="337" t="s">
        <v>93</v>
      </c>
      <c r="T718" s="337" t="s">
        <v>1809</v>
      </c>
      <c r="U718" s="337" t="s">
        <v>9716</v>
      </c>
      <c r="V718" s="337">
        <v>10</v>
      </c>
      <c r="W718" s="337" t="s">
        <v>19695</v>
      </c>
      <c r="X718" s="337" t="s">
        <v>19695</v>
      </c>
      <c r="Y718" s="337" t="s">
        <v>19695</v>
      </c>
      <c r="Z718" s="337" t="s">
        <v>1728</v>
      </c>
      <c r="AA718" s="337" t="s">
        <v>735</v>
      </c>
      <c r="AB718" s="337" t="s">
        <v>718</v>
      </c>
      <c r="AC718" s="337" t="s">
        <v>14377</v>
      </c>
    </row>
    <row r="719" spans="1:29" ht="15.8" x14ac:dyDescent="0.25">
      <c r="A719" s="337" t="s">
        <v>1723</v>
      </c>
      <c r="B719" s="337" t="s">
        <v>12894</v>
      </c>
      <c r="C719" s="337" t="s">
        <v>1821</v>
      </c>
      <c r="D719" s="337" t="s">
        <v>449</v>
      </c>
      <c r="E719" s="337" t="s">
        <v>1269</v>
      </c>
      <c r="F719" s="338">
        <v>44158</v>
      </c>
      <c r="G719" s="337" t="s">
        <v>9297</v>
      </c>
      <c r="H719" s="338">
        <v>44523</v>
      </c>
      <c r="I719" s="337" t="s">
        <v>19695</v>
      </c>
      <c r="J719" s="337" t="s">
        <v>16</v>
      </c>
      <c r="K719" s="337" t="s">
        <v>19695</v>
      </c>
      <c r="L719" s="337" t="s">
        <v>19695</v>
      </c>
      <c r="M719" s="337" t="s">
        <v>19695</v>
      </c>
      <c r="N719" s="337" t="s">
        <v>19695</v>
      </c>
      <c r="O719" s="337" t="s">
        <v>19695</v>
      </c>
      <c r="P719" s="337" t="s">
        <v>19695</v>
      </c>
      <c r="Q719" s="337" t="s">
        <v>19695</v>
      </c>
      <c r="R719" s="337" t="s">
        <v>52</v>
      </c>
      <c r="S719" s="337" t="s">
        <v>93</v>
      </c>
      <c r="T719" s="337" t="s">
        <v>12895</v>
      </c>
      <c r="U719" s="337" t="s">
        <v>1318</v>
      </c>
      <c r="V719" s="337">
        <v>8</v>
      </c>
      <c r="W719" s="337" t="s">
        <v>19695</v>
      </c>
      <c r="X719" s="337" t="s">
        <v>19695</v>
      </c>
      <c r="Y719" s="337" t="s">
        <v>19695</v>
      </c>
      <c r="Z719" s="337" t="s">
        <v>1728</v>
      </c>
      <c r="AA719" s="337" t="s">
        <v>735</v>
      </c>
      <c r="AB719" s="337" t="s">
        <v>718</v>
      </c>
      <c r="AC719" s="337" t="s">
        <v>14377</v>
      </c>
    </row>
    <row r="720" spans="1:29" ht="15.8" x14ac:dyDescent="0.25">
      <c r="A720" s="337" t="s">
        <v>1723</v>
      </c>
      <c r="B720" s="337" t="s">
        <v>12896</v>
      </c>
      <c r="C720" s="337" t="s">
        <v>1821</v>
      </c>
      <c r="D720" s="337" t="s">
        <v>449</v>
      </c>
      <c r="E720" s="337" t="s">
        <v>9522</v>
      </c>
      <c r="F720" s="338">
        <v>43974</v>
      </c>
      <c r="G720" s="337" t="s">
        <v>9297</v>
      </c>
      <c r="H720" s="338">
        <v>44523</v>
      </c>
      <c r="I720" s="337" t="s">
        <v>19695</v>
      </c>
      <c r="J720" s="337" t="s">
        <v>36</v>
      </c>
      <c r="K720" s="337" t="s">
        <v>19695</v>
      </c>
      <c r="L720" s="337" t="s">
        <v>19695</v>
      </c>
      <c r="M720" s="337" t="s">
        <v>19695</v>
      </c>
      <c r="N720" s="337" t="s">
        <v>19695</v>
      </c>
      <c r="O720" s="337" t="s">
        <v>19695</v>
      </c>
      <c r="P720" s="337" t="s">
        <v>19695</v>
      </c>
      <c r="Q720" s="337" t="s">
        <v>19695</v>
      </c>
      <c r="R720" s="337" t="s">
        <v>52</v>
      </c>
      <c r="S720" s="337" t="s">
        <v>93</v>
      </c>
      <c r="T720" s="337" t="s">
        <v>1809</v>
      </c>
      <c r="U720" s="337" t="s">
        <v>12897</v>
      </c>
      <c r="V720" s="337">
        <v>8</v>
      </c>
      <c r="W720" s="337" t="s">
        <v>19695</v>
      </c>
      <c r="X720" s="337" t="s">
        <v>19695</v>
      </c>
      <c r="Y720" s="337" t="s">
        <v>19695</v>
      </c>
      <c r="Z720" s="337" t="s">
        <v>1728</v>
      </c>
      <c r="AA720" s="337" t="s">
        <v>735</v>
      </c>
      <c r="AB720" s="337" t="s">
        <v>718</v>
      </c>
      <c r="AC720" s="337" t="s">
        <v>14377</v>
      </c>
    </row>
    <row r="721" spans="1:29" ht="15.8" x14ac:dyDescent="0.25">
      <c r="A721" s="337" t="s">
        <v>1723</v>
      </c>
      <c r="B721" s="337" t="s">
        <v>12898</v>
      </c>
      <c r="C721" s="337" t="s">
        <v>1821</v>
      </c>
      <c r="D721" s="337" t="s">
        <v>449</v>
      </c>
      <c r="E721" s="337" t="s">
        <v>9515</v>
      </c>
      <c r="F721" s="338">
        <v>44035</v>
      </c>
      <c r="G721" s="337" t="s">
        <v>9297</v>
      </c>
      <c r="H721" s="338">
        <v>44523</v>
      </c>
      <c r="I721" s="337" t="s">
        <v>19695</v>
      </c>
      <c r="J721" s="337" t="s">
        <v>16</v>
      </c>
      <c r="K721" s="337" t="s">
        <v>19695</v>
      </c>
      <c r="L721" s="337" t="s">
        <v>19695</v>
      </c>
      <c r="M721" s="337" t="s">
        <v>19695</v>
      </c>
      <c r="N721" s="337" t="s">
        <v>19695</v>
      </c>
      <c r="O721" s="337" t="s">
        <v>19695</v>
      </c>
      <c r="P721" s="337" t="s">
        <v>19695</v>
      </c>
      <c r="Q721" s="337" t="s">
        <v>19695</v>
      </c>
      <c r="R721" s="337" t="s">
        <v>52</v>
      </c>
      <c r="S721" s="337" t="s">
        <v>93</v>
      </c>
      <c r="T721" s="337" t="s">
        <v>1809</v>
      </c>
      <c r="U721" s="337" t="s">
        <v>10138</v>
      </c>
      <c r="V721" s="337">
        <v>12</v>
      </c>
      <c r="W721" s="337" t="s">
        <v>19695</v>
      </c>
      <c r="X721" s="337" t="s">
        <v>19695</v>
      </c>
      <c r="Y721" s="337" t="s">
        <v>19695</v>
      </c>
      <c r="Z721" s="337" t="s">
        <v>1728</v>
      </c>
      <c r="AA721" s="337" t="s">
        <v>735</v>
      </c>
      <c r="AB721" s="337" t="s">
        <v>718</v>
      </c>
      <c r="AC721" s="337" t="s">
        <v>14377</v>
      </c>
    </row>
    <row r="722" spans="1:29" ht="15.8" x14ac:dyDescent="0.25">
      <c r="A722" s="337" t="s">
        <v>1723</v>
      </c>
      <c r="B722" s="337" t="s">
        <v>12081</v>
      </c>
      <c r="C722" s="337" t="s">
        <v>1821</v>
      </c>
      <c r="D722" s="337" t="s">
        <v>449</v>
      </c>
      <c r="E722" s="337" t="s">
        <v>10246</v>
      </c>
      <c r="F722" s="338">
        <v>44459</v>
      </c>
      <c r="G722" s="337" t="s">
        <v>9297</v>
      </c>
      <c r="H722" s="338">
        <v>44523</v>
      </c>
      <c r="I722" s="337" t="s">
        <v>19695</v>
      </c>
      <c r="J722" s="337" t="s">
        <v>36</v>
      </c>
      <c r="K722" s="337" t="s">
        <v>19695</v>
      </c>
      <c r="L722" s="337" t="s">
        <v>19695</v>
      </c>
      <c r="M722" s="337" t="s">
        <v>19695</v>
      </c>
      <c r="N722" s="337" t="s">
        <v>19695</v>
      </c>
      <c r="O722" s="337" t="s">
        <v>19695</v>
      </c>
      <c r="P722" s="337" t="s">
        <v>19695</v>
      </c>
      <c r="Q722" s="337" t="s">
        <v>19695</v>
      </c>
      <c r="R722" s="337" t="s">
        <v>139</v>
      </c>
      <c r="S722" s="337" t="s">
        <v>4494</v>
      </c>
      <c r="T722" s="337" t="s">
        <v>12082</v>
      </c>
      <c r="U722" s="337" t="s">
        <v>12083</v>
      </c>
      <c r="V722" s="337">
        <v>6</v>
      </c>
      <c r="W722" s="337" t="s">
        <v>19695</v>
      </c>
      <c r="X722" s="337" t="s">
        <v>19695</v>
      </c>
      <c r="Y722" s="337" t="s">
        <v>19695</v>
      </c>
      <c r="Z722" s="337" t="s">
        <v>1728</v>
      </c>
      <c r="AA722" s="337" t="s">
        <v>717</v>
      </c>
      <c r="AB722" s="337" t="s">
        <v>718</v>
      </c>
      <c r="AC722" s="337" t="s">
        <v>14377</v>
      </c>
    </row>
    <row r="723" spans="1:29" ht="15.8" x14ac:dyDescent="0.25">
      <c r="A723" s="337" t="s">
        <v>1723</v>
      </c>
      <c r="B723" s="337" t="s">
        <v>12453</v>
      </c>
      <c r="C723" s="337" t="s">
        <v>1725</v>
      </c>
      <c r="D723" s="337" t="s">
        <v>1730</v>
      </c>
      <c r="E723" s="337" t="s">
        <v>12454</v>
      </c>
      <c r="F723" s="338">
        <v>44512</v>
      </c>
      <c r="G723" s="337" t="s">
        <v>12455</v>
      </c>
      <c r="H723" s="338">
        <v>44522</v>
      </c>
      <c r="I723" s="337" t="s">
        <v>19695</v>
      </c>
      <c r="J723" s="337" t="s">
        <v>16</v>
      </c>
      <c r="K723" s="337" t="s">
        <v>19695</v>
      </c>
      <c r="L723" s="337" t="s">
        <v>19695</v>
      </c>
      <c r="M723" s="337" t="s">
        <v>19695</v>
      </c>
      <c r="N723" s="337" t="s">
        <v>19695</v>
      </c>
      <c r="O723" s="337" t="s">
        <v>19695</v>
      </c>
      <c r="P723" s="337" t="s">
        <v>19695</v>
      </c>
      <c r="Q723" s="337" t="s">
        <v>19695</v>
      </c>
      <c r="R723" s="337" t="s">
        <v>139</v>
      </c>
      <c r="S723" s="337" t="s">
        <v>3666</v>
      </c>
      <c r="T723" s="337" t="s">
        <v>12456</v>
      </c>
      <c r="U723" s="337" t="s">
        <v>12457</v>
      </c>
      <c r="V723" s="337">
        <v>9</v>
      </c>
      <c r="W723" s="337" t="s">
        <v>19695</v>
      </c>
      <c r="X723" s="337" t="s">
        <v>19695</v>
      </c>
      <c r="Y723" s="337" t="s">
        <v>19695</v>
      </c>
      <c r="Z723" s="337" t="s">
        <v>1745</v>
      </c>
      <c r="AA723" s="337" t="s">
        <v>761</v>
      </c>
      <c r="AB723" s="337" t="s">
        <v>762</v>
      </c>
      <c r="AC723" s="337" t="s">
        <v>14387</v>
      </c>
    </row>
    <row r="724" spans="1:29" ht="15.8" x14ac:dyDescent="0.25">
      <c r="A724" s="337" t="s">
        <v>1723</v>
      </c>
      <c r="B724" s="337" t="s">
        <v>12450</v>
      </c>
      <c r="C724" s="337" t="s">
        <v>1725</v>
      </c>
      <c r="D724" s="337" t="s">
        <v>1735</v>
      </c>
      <c r="E724" s="337" t="s">
        <v>12451</v>
      </c>
      <c r="F724" s="338">
        <v>44509</v>
      </c>
      <c r="G724" s="337" t="s">
        <v>10892</v>
      </c>
      <c r="H724" s="338">
        <v>44520</v>
      </c>
      <c r="I724" s="337" t="s">
        <v>19695</v>
      </c>
      <c r="J724" s="337" t="s">
        <v>36</v>
      </c>
      <c r="K724" s="337" t="s">
        <v>19695</v>
      </c>
      <c r="L724" s="337" t="s">
        <v>19695</v>
      </c>
      <c r="M724" s="337" t="s">
        <v>19695</v>
      </c>
      <c r="N724" s="337" t="s">
        <v>19695</v>
      </c>
      <c r="O724" s="337" t="s">
        <v>19695</v>
      </c>
      <c r="P724" s="337" t="s">
        <v>19695</v>
      </c>
      <c r="Q724" s="337" t="s">
        <v>19695</v>
      </c>
      <c r="R724" s="337" t="s">
        <v>15</v>
      </c>
      <c r="S724" s="337" t="s">
        <v>1659</v>
      </c>
      <c r="T724" s="337" t="s">
        <v>12452</v>
      </c>
      <c r="U724" s="337" t="s">
        <v>12452</v>
      </c>
      <c r="V724" s="337">
        <v>6</v>
      </c>
      <c r="W724" s="337" t="s">
        <v>19695</v>
      </c>
      <c r="X724" s="337" t="s">
        <v>19695</v>
      </c>
      <c r="Y724" s="337" t="s">
        <v>19695</v>
      </c>
      <c r="Z724" s="337" t="s">
        <v>1745</v>
      </c>
      <c r="AA724" s="337" t="s">
        <v>761</v>
      </c>
      <c r="AB724" s="337" t="s">
        <v>762</v>
      </c>
      <c r="AC724" s="337" t="s">
        <v>15373</v>
      </c>
    </row>
    <row r="725" spans="1:29" ht="15.8" x14ac:dyDescent="0.25">
      <c r="A725" s="337" t="s">
        <v>1723</v>
      </c>
      <c r="B725" s="337" t="s">
        <v>12641</v>
      </c>
      <c r="C725" s="337" t="s">
        <v>1821</v>
      </c>
      <c r="D725" s="337" t="s">
        <v>449</v>
      </c>
      <c r="E725" s="337" t="s">
        <v>12642</v>
      </c>
      <c r="F725" s="338">
        <v>44482</v>
      </c>
      <c r="G725" s="337" t="s">
        <v>12639</v>
      </c>
      <c r="H725" s="338">
        <v>44517</v>
      </c>
      <c r="I725" s="337" t="s">
        <v>19695</v>
      </c>
      <c r="J725" s="337" t="s">
        <v>36</v>
      </c>
      <c r="K725" s="337" t="s">
        <v>19695</v>
      </c>
      <c r="L725" s="337" t="s">
        <v>19695</v>
      </c>
      <c r="M725" s="337" t="s">
        <v>19695</v>
      </c>
      <c r="N725" s="337" t="s">
        <v>19695</v>
      </c>
      <c r="O725" s="337" t="s">
        <v>19695</v>
      </c>
      <c r="P725" s="337" t="s">
        <v>19695</v>
      </c>
      <c r="Q725" s="337" t="s">
        <v>19695</v>
      </c>
      <c r="R725" s="337" t="s">
        <v>1220</v>
      </c>
      <c r="S725" s="337" t="s">
        <v>1359</v>
      </c>
      <c r="T725" s="337" t="s">
        <v>1359</v>
      </c>
      <c r="U725" s="337" t="s">
        <v>12643</v>
      </c>
      <c r="V725" s="337">
        <v>6</v>
      </c>
      <c r="W725" s="337" t="s">
        <v>19695</v>
      </c>
      <c r="X725" s="337" t="s">
        <v>19695</v>
      </c>
      <c r="Y725" s="337" t="s">
        <v>19695</v>
      </c>
      <c r="Z725" s="337" t="s">
        <v>1728</v>
      </c>
      <c r="AA725" s="337" t="s">
        <v>735</v>
      </c>
      <c r="AB725" s="337" t="s">
        <v>718</v>
      </c>
      <c r="AC725" s="337" t="s">
        <v>14375</v>
      </c>
    </row>
    <row r="726" spans="1:29" ht="15.8" x14ac:dyDescent="0.25">
      <c r="A726" s="337" t="s">
        <v>1723</v>
      </c>
      <c r="B726" s="337" t="s">
        <v>12638</v>
      </c>
      <c r="C726" s="337" t="s">
        <v>1788</v>
      </c>
      <c r="D726" s="337" t="s">
        <v>1789</v>
      </c>
      <c r="E726" s="337" t="s">
        <v>9975</v>
      </c>
      <c r="F726" s="338">
        <v>44456</v>
      </c>
      <c r="G726" s="337" t="s">
        <v>12639</v>
      </c>
      <c r="H726" s="338">
        <v>44517</v>
      </c>
      <c r="I726" s="337" t="s">
        <v>19695</v>
      </c>
      <c r="J726" s="337" t="s">
        <v>36</v>
      </c>
      <c r="K726" s="337" t="s">
        <v>19695</v>
      </c>
      <c r="L726" s="337" t="s">
        <v>19695</v>
      </c>
      <c r="M726" s="337" t="s">
        <v>19695</v>
      </c>
      <c r="N726" s="337" t="s">
        <v>19695</v>
      </c>
      <c r="O726" s="337" t="s">
        <v>19695</v>
      </c>
      <c r="P726" s="337" t="s">
        <v>19695</v>
      </c>
      <c r="Q726" s="337" t="s">
        <v>19695</v>
      </c>
      <c r="R726" s="337" t="s">
        <v>1220</v>
      </c>
      <c r="S726" s="337" t="s">
        <v>1359</v>
      </c>
      <c r="T726" s="337" t="s">
        <v>1359</v>
      </c>
      <c r="U726" s="337" t="s">
        <v>12640</v>
      </c>
      <c r="V726" s="337">
        <v>12</v>
      </c>
      <c r="W726" s="337" t="s">
        <v>19695</v>
      </c>
      <c r="X726" s="337" t="s">
        <v>19695</v>
      </c>
      <c r="Y726" s="337" t="s">
        <v>19695</v>
      </c>
      <c r="Z726" s="337" t="s">
        <v>1728</v>
      </c>
      <c r="AA726" s="337" t="s">
        <v>735</v>
      </c>
      <c r="AB726" s="337" t="s">
        <v>718</v>
      </c>
      <c r="AC726" s="337" t="s">
        <v>14423</v>
      </c>
    </row>
    <row r="727" spans="1:29" ht="15.8" x14ac:dyDescent="0.25">
      <c r="A727" s="337" t="s">
        <v>1723</v>
      </c>
      <c r="B727" s="337" t="s">
        <v>12580</v>
      </c>
      <c r="C727" s="337" t="s">
        <v>1821</v>
      </c>
      <c r="D727" s="337" t="s">
        <v>449</v>
      </c>
      <c r="E727" s="337" t="s">
        <v>12099</v>
      </c>
      <c r="F727" s="338">
        <v>44453</v>
      </c>
      <c r="G727" s="337" t="s">
        <v>12581</v>
      </c>
      <c r="H727" s="338">
        <v>44516</v>
      </c>
      <c r="I727" s="337" t="s">
        <v>19695</v>
      </c>
      <c r="J727" s="337" t="s">
        <v>16</v>
      </c>
      <c r="K727" s="337" t="s">
        <v>19695</v>
      </c>
      <c r="L727" s="337" t="s">
        <v>19695</v>
      </c>
      <c r="M727" s="337" t="s">
        <v>19695</v>
      </c>
      <c r="N727" s="337" t="s">
        <v>19695</v>
      </c>
      <c r="O727" s="337" t="s">
        <v>19695</v>
      </c>
      <c r="P727" s="337" t="s">
        <v>19695</v>
      </c>
      <c r="Q727" s="337" t="s">
        <v>19695</v>
      </c>
      <c r="R727" s="337" t="s">
        <v>112</v>
      </c>
      <c r="S727" s="337" t="s">
        <v>123</v>
      </c>
      <c r="T727" s="337" t="s">
        <v>123</v>
      </c>
      <c r="U727" s="337" t="s">
        <v>11816</v>
      </c>
      <c r="V727" s="337">
        <v>12</v>
      </c>
      <c r="W727" s="337" t="s">
        <v>19695</v>
      </c>
      <c r="X727" s="337" t="s">
        <v>19695</v>
      </c>
      <c r="Y727" s="337" t="s">
        <v>19695</v>
      </c>
      <c r="Z727" s="337" t="s">
        <v>1753</v>
      </c>
      <c r="AA727" s="337" t="s">
        <v>717</v>
      </c>
      <c r="AB727" s="337" t="s">
        <v>718</v>
      </c>
      <c r="AC727" s="337" t="s">
        <v>15594</v>
      </c>
    </row>
    <row r="728" spans="1:29" ht="15.8" x14ac:dyDescent="0.25">
      <c r="A728" s="337" t="s">
        <v>1723</v>
      </c>
      <c r="B728" s="337" t="s">
        <v>11433</v>
      </c>
      <c r="C728" s="337" t="s">
        <v>1821</v>
      </c>
      <c r="D728" s="337" t="s">
        <v>449</v>
      </c>
      <c r="E728" s="337" t="s">
        <v>11434</v>
      </c>
      <c r="F728" s="338">
        <v>44466</v>
      </c>
      <c r="G728" s="337" t="s">
        <v>10886</v>
      </c>
      <c r="H728" s="338">
        <v>44515</v>
      </c>
      <c r="I728" s="337" t="s">
        <v>19695</v>
      </c>
      <c r="J728" s="337" t="s">
        <v>36</v>
      </c>
      <c r="K728" s="337" t="s">
        <v>19695</v>
      </c>
      <c r="L728" s="337" t="s">
        <v>19695</v>
      </c>
      <c r="M728" s="337" t="s">
        <v>19695</v>
      </c>
      <c r="N728" s="337" t="s">
        <v>19695</v>
      </c>
      <c r="O728" s="337" t="s">
        <v>19695</v>
      </c>
      <c r="P728" s="337" t="s">
        <v>19695</v>
      </c>
      <c r="Q728" s="337" t="s">
        <v>19695</v>
      </c>
      <c r="R728" s="337" t="s">
        <v>18</v>
      </c>
      <c r="S728" s="337" t="s">
        <v>1050</v>
      </c>
      <c r="T728" s="337" t="s">
        <v>143</v>
      </c>
      <c r="U728" s="337" t="s">
        <v>1048</v>
      </c>
      <c r="V728" s="337">
        <v>8</v>
      </c>
      <c r="W728" s="337" t="s">
        <v>19695</v>
      </c>
      <c r="X728" s="337" t="s">
        <v>19695</v>
      </c>
      <c r="Y728" s="337" t="s">
        <v>19695</v>
      </c>
      <c r="Z728" s="337" t="s">
        <v>1728</v>
      </c>
      <c r="AA728" s="337" t="s">
        <v>735</v>
      </c>
      <c r="AB728" s="337" t="s">
        <v>718</v>
      </c>
      <c r="AC728" s="337" t="s">
        <v>14433</v>
      </c>
    </row>
    <row r="729" spans="1:29" ht="15.8" x14ac:dyDescent="0.25">
      <c r="A729" s="337" t="s">
        <v>1723</v>
      </c>
      <c r="B729" s="337" t="s">
        <v>12122</v>
      </c>
      <c r="C729" s="337" t="s">
        <v>1821</v>
      </c>
      <c r="D729" s="337" t="s">
        <v>449</v>
      </c>
      <c r="E729" s="337" t="s">
        <v>12123</v>
      </c>
      <c r="F729" s="338">
        <v>44493</v>
      </c>
      <c r="G729" s="337" t="s">
        <v>1855</v>
      </c>
      <c r="H729" s="338">
        <v>44510</v>
      </c>
      <c r="I729" s="337" t="s">
        <v>19695</v>
      </c>
      <c r="J729" s="337" t="s">
        <v>36</v>
      </c>
      <c r="K729" s="337" t="s">
        <v>19695</v>
      </c>
      <c r="L729" s="337" t="s">
        <v>19695</v>
      </c>
      <c r="M729" s="337" t="s">
        <v>19695</v>
      </c>
      <c r="N729" s="337" t="s">
        <v>19695</v>
      </c>
      <c r="O729" s="337" t="s">
        <v>19695</v>
      </c>
      <c r="P729" s="337" t="s">
        <v>19695</v>
      </c>
      <c r="Q729" s="337" t="s">
        <v>19695</v>
      </c>
      <c r="R729" s="337" t="s">
        <v>136</v>
      </c>
      <c r="S729" s="337" t="s">
        <v>6704</v>
      </c>
      <c r="T729" s="337" t="s">
        <v>12124</v>
      </c>
      <c r="U729" s="337" t="s">
        <v>12125</v>
      </c>
      <c r="V729" s="337">
        <v>8</v>
      </c>
      <c r="W729" s="337" t="s">
        <v>19695</v>
      </c>
      <c r="X729" s="337" t="s">
        <v>19695</v>
      </c>
      <c r="Y729" s="337" t="s">
        <v>19695</v>
      </c>
      <c r="Z729" s="337" t="s">
        <v>1728</v>
      </c>
      <c r="AA729" s="337" t="s">
        <v>735</v>
      </c>
      <c r="AB729" s="337" t="s">
        <v>718</v>
      </c>
      <c r="AC729" s="337" t="s">
        <v>14396</v>
      </c>
    </row>
    <row r="730" spans="1:29" ht="15.8" x14ac:dyDescent="0.25">
      <c r="A730" s="337" t="s">
        <v>1723</v>
      </c>
      <c r="B730" s="337" t="s">
        <v>12447</v>
      </c>
      <c r="C730" s="337" t="s">
        <v>1788</v>
      </c>
      <c r="D730" s="337" t="s">
        <v>13527</v>
      </c>
      <c r="E730" s="337" t="s">
        <v>12448</v>
      </c>
      <c r="F730" s="338">
        <v>44498</v>
      </c>
      <c r="G730" s="337" t="s">
        <v>1855</v>
      </c>
      <c r="H730" s="338">
        <v>44510</v>
      </c>
      <c r="I730" s="337" t="s">
        <v>19695</v>
      </c>
      <c r="J730" s="337" t="s">
        <v>16</v>
      </c>
      <c r="K730" s="337" t="s">
        <v>19695</v>
      </c>
      <c r="L730" s="337" t="s">
        <v>19695</v>
      </c>
      <c r="M730" s="337" t="s">
        <v>19695</v>
      </c>
      <c r="N730" s="337" t="s">
        <v>19695</v>
      </c>
      <c r="O730" s="337" t="s">
        <v>19695</v>
      </c>
      <c r="P730" s="337" t="s">
        <v>19695</v>
      </c>
      <c r="Q730" s="337" t="s">
        <v>19695</v>
      </c>
      <c r="R730" s="337" t="s">
        <v>56</v>
      </c>
      <c r="S730" s="337" t="s">
        <v>771</v>
      </c>
      <c r="T730" s="337" t="s">
        <v>771</v>
      </c>
      <c r="U730" s="337" t="s">
        <v>12449</v>
      </c>
      <c r="V730" s="337">
        <v>9</v>
      </c>
      <c r="W730" s="337" t="s">
        <v>19695</v>
      </c>
      <c r="X730" s="337" t="s">
        <v>19695</v>
      </c>
      <c r="Y730" s="337" t="s">
        <v>19695</v>
      </c>
      <c r="Z730" s="337" t="s">
        <v>1745</v>
      </c>
      <c r="AA730" s="337" t="s">
        <v>761</v>
      </c>
      <c r="AB730" s="337" t="s">
        <v>762</v>
      </c>
      <c r="AC730" s="337" t="s">
        <v>15374</v>
      </c>
    </row>
    <row r="731" spans="1:29" ht="15.8" x14ac:dyDescent="0.25">
      <c r="A731" s="337" t="s">
        <v>1723</v>
      </c>
      <c r="B731" s="337" t="s">
        <v>1853</v>
      </c>
      <c r="C731" s="337" t="s">
        <v>1821</v>
      </c>
      <c r="D731" s="337" t="s">
        <v>449</v>
      </c>
      <c r="E731" s="337" t="s">
        <v>1854</v>
      </c>
      <c r="F731" s="338">
        <v>44460</v>
      </c>
      <c r="G731" s="337" t="s">
        <v>1855</v>
      </c>
      <c r="H731" s="338">
        <v>44510</v>
      </c>
      <c r="I731" s="337" t="s">
        <v>19695</v>
      </c>
      <c r="J731" s="337" t="s">
        <v>16</v>
      </c>
      <c r="K731" s="337" t="s">
        <v>19695</v>
      </c>
      <c r="L731" s="337" t="s">
        <v>19695</v>
      </c>
      <c r="M731" s="337" t="s">
        <v>19695</v>
      </c>
      <c r="N731" s="337" t="s">
        <v>19695</v>
      </c>
      <c r="O731" s="337" t="s">
        <v>19695</v>
      </c>
      <c r="P731" s="337" t="s">
        <v>19695</v>
      </c>
      <c r="Q731" s="337" t="s">
        <v>19695</v>
      </c>
      <c r="R731" s="337" t="s">
        <v>35</v>
      </c>
      <c r="S731" s="337" t="s">
        <v>77</v>
      </c>
      <c r="T731" s="337" t="s">
        <v>1012</v>
      </c>
      <c r="U731" s="337" t="s">
        <v>1856</v>
      </c>
      <c r="V731" s="337">
        <v>6</v>
      </c>
      <c r="W731" s="337" t="s">
        <v>19695</v>
      </c>
      <c r="X731" s="337" t="s">
        <v>19695</v>
      </c>
      <c r="Y731" s="337" t="s">
        <v>19695</v>
      </c>
      <c r="Z731" s="337" t="s">
        <v>1753</v>
      </c>
      <c r="AA731" s="337" t="s">
        <v>735</v>
      </c>
      <c r="AB731" s="337" t="s">
        <v>718</v>
      </c>
      <c r="AC731" s="337" t="s">
        <v>15595</v>
      </c>
    </row>
    <row r="732" spans="1:29" ht="15.8" x14ac:dyDescent="0.25">
      <c r="A732" s="337" t="s">
        <v>1723</v>
      </c>
      <c r="B732" s="337" t="s">
        <v>10254</v>
      </c>
      <c r="C732" s="337" t="s">
        <v>1821</v>
      </c>
      <c r="D732" s="337" t="s">
        <v>449</v>
      </c>
      <c r="E732" s="337" t="s">
        <v>10255</v>
      </c>
      <c r="F732" s="338">
        <v>44481</v>
      </c>
      <c r="G732" s="337" t="s">
        <v>10256</v>
      </c>
      <c r="H732" s="338">
        <v>44504</v>
      </c>
      <c r="I732" s="337" t="s">
        <v>19695</v>
      </c>
      <c r="J732" s="337" t="s">
        <v>16</v>
      </c>
      <c r="K732" s="337" t="s">
        <v>19695</v>
      </c>
      <c r="L732" s="337" t="s">
        <v>19695</v>
      </c>
      <c r="M732" s="337" t="s">
        <v>19695</v>
      </c>
      <c r="N732" s="337" t="s">
        <v>19695</v>
      </c>
      <c r="O732" s="337" t="s">
        <v>19695</v>
      </c>
      <c r="P732" s="337" t="s">
        <v>19695</v>
      </c>
      <c r="Q732" s="337" t="s">
        <v>19695</v>
      </c>
      <c r="R732" s="337" t="s">
        <v>35</v>
      </c>
      <c r="S732" s="337" t="s">
        <v>77</v>
      </c>
      <c r="T732" s="337" t="s">
        <v>8888</v>
      </c>
      <c r="U732" s="337" t="s">
        <v>6028</v>
      </c>
      <c r="V732" s="337">
        <v>8</v>
      </c>
      <c r="W732" s="337" t="s">
        <v>19695</v>
      </c>
      <c r="X732" s="337" t="s">
        <v>19695</v>
      </c>
      <c r="Y732" s="337" t="s">
        <v>19695</v>
      </c>
      <c r="Z732" s="337" t="s">
        <v>1728</v>
      </c>
      <c r="AA732" s="337" t="s">
        <v>717</v>
      </c>
      <c r="AB732" s="337" t="s">
        <v>718</v>
      </c>
      <c r="AC732" s="337" t="s">
        <v>14371</v>
      </c>
    </row>
    <row r="733" spans="1:29" ht="15.8" x14ac:dyDescent="0.25">
      <c r="A733" s="337" t="s">
        <v>1723</v>
      </c>
      <c r="B733" s="337" t="s">
        <v>12416</v>
      </c>
      <c r="C733" s="337" t="s">
        <v>1821</v>
      </c>
      <c r="D733" s="337" t="s">
        <v>449</v>
      </c>
      <c r="E733" s="337" t="s">
        <v>10895</v>
      </c>
      <c r="F733" s="338">
        <v>44479</v>
      </c>
      <c r="G733" s="337" t="s">
        <v>12417</v>
      </c>
      <c r="H733" s="338">
        <v>44503</v>
      </c>
      <c r="I733" s="337" t="s">
        <v>19695</v>
      </c>
      <c r="J733" s="337" t="s">
        <v>36</v>
      </c>
      <c r="K733" s="337" t="s">
        <v>19695</v>
      </c>
      <c r="L733" s="337" t="s">
        <v>19695</v>
      </c>
      <c r="M733" s="337" t="s">
        <v>19695</v>
      </c>
      <c r="N733" s="337" t="s">
        <v>19695</v>
      </c>
      <c r="O733" s="337" t="s">
        <v>19695</v>
      </c>
      <c r="P733" s="337" t="s">
        <v>19695</v>
      </c>
      <c r="Q733" s="337" t="s">
        <v>19695</v>
      </c>
      <c r="R733" s="337" t="s">
        <v>35</v>
      </c>
      <c r="S733" s="337" t="s">
        <v>77</v>
      </c>
      <c r="T733" s="337" t="s">
        <v>3582</v>
      </c>
      <c r="U733" s="337" t="s">
        <v>12418</v>
      </c>
      <c r="V733" s="337">
        <v>6</v>
      </c>
      <c r="W733" s="337" t="s">
        <v>19695</v>
      </c>
      <c r="X733" s="337" t="s">
        <v>19695</v>
      </c>
      <c r="Y733" s="337" t="s">
        <v>19695</v>
      </c>
      <c r="Z733" s="337" t="s">
        <v>1753</v>
      </c>
      <c r="AA733" s="337" t="s">
        <v>717</v>
      </c>
      <c r="AB733" s="337" t="s">
        <v>718</v>
      </c>
      <c r="AC733" s="337" t="s">
        <v>14369</v>
      </c>
    </row>
    <row r="734" spans="1:29" ht="15.8" x14ac:dyDescent="0.25">
      <c r="A734" s="337" t="s">
        <v>1723</v>
      </c>
      <c r="B734" s="337" t="s">
        <v>12436</v>
      </c>
      <c r="C734" s="337" t="s">
        <v>1788</v>
      </c>
      <c r="D734" s="337" t="s">
        <v>1789</v>
      </c>
      <c r="E734" s="337" t="s">
        <v>12437</v>
      </c>
      <c r="F734" s="338">
        <v>44492</v>
      </c>
      <c r="G734" s="337" t="s">
        <v>10259</v>
      </c>
      <c r="H734" s="338">
        <v>44502</v>
      </c>
      <c r="I734" s="337" t="s">
        <v>19695</v>
      </c>
      <c r="J734" s="337" t="s">
        <v>1838</v>
      </c>
      <c r="K734" s="337" t="s">
        <v>19695</v>
      </c>
      <c r="L734" s="337" t="s">
        <v>19695</v>
      </c>
      <c r="M734" s="337" t="s">
        <v>19695</v>
      </c>
      <c r="N734" s="337" t="s">
        <v>19695</v>
      </c>
      <c r="O734" s="337" t="s">
        <v>19695</v>
      </c>
      <c r="P734" s="337" t="s">
        <v>19695</v>
      </c>
      <c r="Q734" s="337" t="s">
        <v>19695</v>
      </c>
      <c r="R734" s="337" t="s">
        <v>1220</v>
      </c>
      <c r="S734" s="337" t="s">
        <v>444</v>
      </c>
      <c r="T734" s="337" t="s">
        <v>12438</v>
      </c>
      <c r="U734" s="337" t="s">
        <v>12439</v>
      </c>
      <c r="V734" s="337">
        <v>12</v>
      </c>
      <c r="W734" s="337" t="s">
        <v>19695</v>
      </c>
      <c r="X734" s="337" t="s">
        <v>19695</v>
      </c>
      <c r="Y734" s="337" t="s">
        <v>19695</v>
      </c>
      <c r="Z734" s="337" t="s">
        <v>1745</v>
      </c>
      <c r="AA734" s="337" t="s">
        <v>761</v>
      </c>
      <c r="AB734" s="337" t="s">
        <v>762</v>
      </c>
      <c r="AC734" s="337" t="s">
        <v>15373</v>
      </c>
    </row>
    <row r="735" spans="1:29" ht="15.8" x14ac:dyDescent="0.25">
      <c r="A735" s="337" t="s">
        <v>1723</v>
      </c>
      <c r="B735" s="337" t="s">
        <v>10257</v>
      </c>
      <c r="C735" s="337" t="s">
        <v>1821</v>
      </c>
      <c r="D735" s="337" t="s">
        <v>449</v>
      </c>
      <c r="E735" s="337" t="s">
        <v>10258</v>
      </c>
      <c r="F735" s="338">
        <v>44486</v>
      </c>
      <c r="G735" s="337" t="s">
        <v>10259</v>
      </c>
      <c r="H735" s="338">
        <v>44502</v>
      </c>
      <c r="I735" s="337" t="s">
        <v>19695</v>
      </c>
      <c r="J735" s="337" t="s">
        <v>36</v>
      </c>
      <c r="K735" s="337" t="s">
        <v>19695</v>
      </c>
      <c r="L735" s="337" t="s">
        <v>19695</v>
      </c>
      <c r="M735" s="337" t="s">
        <v>19695</v>
      </c>
      <c r="N735" s="337" t="s">
        <v>19695</v>
      </c>
      <c r="O735" s="337" t="s">
        <v>19695</v>
      </c>
      <c r="P735" s="337" t="s">
        <v>19695</v>
      </c>
      <c r="Q735" s="337" t="s">
        <v>19695</v>
      </c>
      <c r="R735" s="337" t="s">
        <v>35</v>
      </c>
      <c r="S735" s="337" t="s">
        <v>77</v>
      </c>
      <c r="T735" s="337" t="s">
        <v>1012</v>
      </c>
      <c r="U735" s="337" t="s">
        <v>1856</v>
      </c>
      <c r="V735" s="337">
        <v>8</v>
      </c>
      <c r="W735" s="337" t="s">
        <v>19695</v>
      </c>
      <c r="X735" s="337" t="s">
        <v>19695</v>
      </c>
      <c r="Y735" s="337" t="s">
        <v>19695</v>
      </c>
      <c r="Z735" s="337" t="s">
        <v>1753</v>
      </c>
      <c r="AA735" s="337" t="s">
        <v>735</v>
      </c>
      <c r="AB735" s="337" t="s">
        <v>718</v>
      </c>
      <c r="AC735" s="337" t="s">
        <v>15595</v>
      </c>
    </row>
    <row r="736" spans="1:29" ht="15.8" x14ac:dyDescent="0.25">
      <c r="A736" s="337" t="s">
        <v>1723</v>
      </c>
      <c r="B736" s="337" t="s">
        <v>12842</v>
      </c>
      <c r="C736" s="337" t="s">
        <v>1821</v>
      </c>
      <c r="D736" s="337" t="s">
        <v>449</v>
      </c>
      <c r="E736" s="337" t="s">
        <v>10861</v>
      </c>
      <c r="F736" s="338">
        <v>44489</v>
      </c>
      <c r="G736" s="337" t="s">
        <v>12103</v>
      </c>
      <c r="H736" s="338">
        <v>44501</v>
      </c>
      <c r="I736" s="337" t="s">
        <v>19695</v>
      </c>
      <c r="J736" s="337" t="s">
        <v>36</v>
      </c>
      <c r="K736" s="337" t="s">
        <v>19695</v>
      </c>
      <c r="L736" s="337" t="s">
        <v>19695</v>
      </c>
      <c r="M736" s="337" t="s">
        <v>19695</v>
      </c>
      <c r="N736" s="337" t="s">
        <v>19695</v>
      </c>
      <c r="O736" s="337" t="s">
        <v>19695</v>
      </c>
      <c r="P736" s="337" t="s">
        <v>19695</v>
      </c>
      <c r="Q736" s="337" t="s">
        <v>19695</v>
      </c>
      <c r="R736" s="337" t="s">
        <v>98</v>
      </c>
      <c r="S736" s="337" t="s">
        <v>1176</v>
      </c>
      <c r="T736" s="337" t="s">
        <v>3796</v>
      </c>
      <c r="U736" s="337" t="s">
        <v>998</v>
      </c>
      <c r="V736" s="337">
        <v>12</v>
      </c>
      <c r="W736" s="337" t="s">
        <v>19695</v>
      </c>
      <c r="X736" s="337" t="s">
        <v>19695</v>
      </c>
      <c r="Y736" s="337" t="s">
        <v>19695</v>
      </c>
      <c r="Z736" s="337" t="s">
        <v>1728</v>
      </c>
      <c r="AA736" s="337" t="s">
        <v>735</v>
      </c>
      <c r="AB736" s="337" t="s">
        <v>718</v>
      </c>
      <c r="AC736" s="337" t="s">
        <v>14369</v>
      </c>
    </row>
    <row r="737" spans="1:29" ht="15.8" x14ac:dyDescent="0.25">
      <c r="A737" s="337" t="s">
        <v>1723</v>
      </c>
      <c r="B737" s="337" t="s">
        <v>12102</v>
      </c>
      <c r="C737" s="337" t="s">
        <v>1821</v>
      </c>
      <c r="D737" s="337" t="s">
        <v>449</v>
      </c>
      <c r="E737" s="337" t="s">
        <v>9988</v>
      </c>
      <c r="F737" s="338">
        <v>44440</v>
      </c>
      <c r="G737" s="337" t="s">
        <v>12103</v>
      </c>
      <c r="H737" s="338">
        <v>44501</v>
      </c>
      <c r="I737" s="337" t="s">
        <v>19695</v>
      </c>
      <c r="J737" s="337" t="s">
        <v>36</v>
      </c>
      <c r="K737" s="337" t="s">
        <v>19695</v>
      </c>
      <c r="L737" s="337" t="s">
        <v>19695</v>
      </c>
      <c r="M737" s="337" t="s">
        <v>19695</v>
      </c>
      <c r="N737" s="337" t="s">
        <v>19695</v>
      </c>
      <c r="O737" s="337" t="s">
        <v>19695</v>
      </c>
      <c r="P737" s="337" t="s">
        <v>19695</v>
      </c>
      <c r="Q737" s="337" t="s">
        <v>19695</v>
      </c>
      <c r="R737" s="337" t="s">
        <v>70</v>
      </c>
      <c r="S737" s="337" t="s">
        <v>141</v>
      </c>
      <c r="T737" s="337" t="s">
        <v>3172</v>
      </c>
      <c r="U737" s="337" t="s">
        <v>12104</v>
      </c>
      <c r="V737" s="337">
        <v>8</v>
      </c>
      <c r="W737" s="337" t="s">
        <v>19695</v>
      </c>
      <c r="X737" s="337" t="s">
        <v>19695</v>
      </c>
      <c r="Y737" s="337" t="s">
        <v>19695</v>
      </c>
      <c r="Z737" s="337" t="s">
        <v>1728</v>
      </c>
      <c r="AA737" s="337" t="s">
        <v>717</v>
      </c>
      <c r="AB737" s="337" t="s">
        <v>718</v>
      </c>
      <c r="AC737" s="337" t="s">
        <v>14392</v>
      </c>
    </row>
    <row r="738" spans="1:29" ht="15.8" x14ac:dyDescent="0.25">
      <c r="A738" s="337" t="s">
        <v>1723</v>
      </c>
      <c r="B738" s="337" t="s">
        <v>9549</v>
      </c>
      <c r="C738" s="337" t="s">
        <v>1821</v>
      </c>
      <c r="D738" s="337" t="s">
        <v>449</v>
      </c>
      <c r="E738" s="337" t="s">
        <v>9550</v>
      </c>
      <c r="F738" s="338">
        <v>44441</v>
      </c>
      <c r="G738" s="337" t="s">
        <v>9551</v>
      </c>
      <c r="H738" s="338">
        <v>44499</v>
      </c>
      <c r="I738" s="337" t="s">
        <v>19695</v>
      </c>
      <c r="J738" s="337" t="s">
        <v>36</v>
      </c>
      <c r="K738" s="337" t="s">
        <v>19695</v>
      </c>
      <c r="L738" s="337" t="s">
        <v>19695</v>
      </c>
      <c r="M738" s="337" t="s">
        <v>19695</v>
      </c>
      <c r="N738" s="337" t="s">
        <v>19695</v>
      </c>
      <c r="O738" s="337" t="s">
        <v>19695</v>
      </c>
      <c r="P738" s="337" t="s">
        <v>19695</v>
      </c>
      <c r="Q738" s="337" t="s">
        <v>19695</v>
      </c>
      <c r="R738" s="337" t="s">
        <v>112</v>
      </c>
      <c r="S738" s="337" t="s">
        <v>115</v>
      </c>
      <c r="T738" s="337" t="s">
        <v>115</v>
      </c>
      <c r="U738" s="337" t="s">
        <v>9552</v>
      </c>
      <c r="V738" s="337">
        <v>10</v>
      </c>
      <c r="W738" s="337" t="s">
        <v>19695</v>
      </c>
      <c r="X738" s="337" t="s">
        <v>19695</v>
      </c>
      <c r="Y738" s="337" t="s">
        <v>19695</v>
      </c>
      <c r="Z738" s="337" t="s">
        <v>1728</v>
      </c>
      <c r="AA738" s="337" t="s">
        <v>1499</v>
      </c>
      <c r="AB738" s="337" t="s">
        <v>718</v>
      </c>
      <c r="AC738" s="337" t="s">
        <v>14368</v>
      </c>
    </row>
    <row r="739" spans="1:29" ht="15.8" x14ac:dyDescent="0.25">
      <c r="A739" s="337" t="s">
        <v>1723</v>
      </c>
      <c r="B739" s="337" t="s">
        <v>12531</v>
      </c>
      <c r="C739" s="337" t="s">
        <v>1821</v>
      </c>
      <c r="D739" s="337" t="s">
        <v>449</v>
      </c>
      <c r="E739" s="337" t="s">
        <v>12091</v>
      </c>
      <c r="F739" s="338">
        <v>44477</v>
      </c>
      <c r="G739" s="337" t="s">
        <v>9551</v>
      </c>
      <c r="H739" s="338">
        <v>44499</v>
      </c>
      <c r="I739" s="337" t="s">
        <v>19695</v>
      </c>
      <c r="J739" s="337" t="s">
        <v>36</v>
      </c>
      <c r="K739" s="337" t="s">
        <v>19695</v>
      </c>
      <c r="L739" s="337" t="s">
        <v>19695</v>
      </c>
      <c r="M739" s="337" t="s">
        <v>19695</v>
      </c>
      <c r="N739" s="337" t="s">
        <v>19695</v>
      </c>
      <c r="O739" s="337" t="s">
        <v>19695</v>
      </c>
      <c r="P739" s="337" t="s">
        <v>19695</v>
      </c>
      <c r="Q739" s="337" t="s">
        <v>19695</v>
      </c>
      <c r="R739" s="337" t="s">
        <v>1225</v>
      </c>
      <c r="S739" s="337" t="s">
        <v>100</v>
      </c>
      <c r="T739" s="337" t="s">
        <v>116</v>
      </c>
      <c r="U739" s="337" t="s">
        <v>6563</v>
      </c>
      <c r="V739" s="337">
        <v>8</v>
      </c>
      <c r="W739" s="337" t="s">
        <v>19695</v>
      </c>
      <c r="X739" s="337" t="s">
        <v>19695</v>
      </c>
      <c r="Y739" s="337" t="s">
        <v>19695</v>
      </c>
      <c r="Z739" s="337" t="s">
        <v>1728</v>
      </c>
      <c r="AA739" s="337" t="s">
        <v>735</v>
      </c>
      <c r="AB739" s="337" t="s">
        <v>718</v>
      </c>
      <c r="AC739" s="337" t="s">
        <v>14376</v>
      </c>
    </row>
    <row r="740" spans="1:29" ht="15.8" x14ac:dyDescent="0.25">
      <c r="A740" s="337" t="s">
        <v>1723</v>
      </c>
      <c r="B740" s="337" t="s">
        <v>12539</v>
      </c>
      <c r="C740" s="337" t="s">
        <v>1821</v>
      </c>
      <c r="D740" s="337" t="s">
        <v>449</v>
      </c>
      <c r="E740" s="337" t="s">
        <v>12505</v>
      </c>
      <c r="F740" s="338">
        <v>44483</v>
      </c>
      <c r="G740" s="337" t="s">
        <v>9551</v>
      </c>
      <c r="H740" s="338">
        <v>44499</v>
      </c>
      <c r="I740" s="337" t="s">
        <v>19695</v>
      </c>
      <c r="J740" s="337" t="s">
        <v>36</v>
      </c>
      <c r="K740" s="337" t="s">
        <v>19695</v>
      </c>
      <c r="L740" s="337" t="s">
        <v>19695</v>
      </c>
      <c r="M740" s="337" t="s">
        <v>19695</v>
      </c>
      <c r="N740" s="337" t="s">
        <v>19695</v>
      </c>
      <c r="O740" s="337" t="s">
        <v>19695</v>
      </c>
      <c r="P740" s="337" t="s">
        <v>19695</v>
      </c>
      <c r="Q740" s="337" t="s">
        <v>19695</v>
      </c>
      <c r="R740" s="337" t="s">
        <v>35</v>
      </c>
      <c r="S740" s="337" t="s">
        <v>404</v>
      </c>
      <c r="T740" s="337" t="s">
        <v>1429</v>
      </c>
      <c r="U740" s="337" t="s">
        <v>12540</v>
      </c>
      <c r="V740" s="337">
        <v>8</v>
      </c>
      <c r="W740" s="337" t="s">
        <v>19695</v>
      </c>
      <c r="X740" s="337" t="s">
        <v>19695</v>
      </c>
      <c r="Y740" s="337" t="s">
        <v>19695</v>
      </c>
      <c r="Z740" s="337" t="s">
        <v>1728</v>
      </c>
      <c r="AA740" s="337" t="s">
        <v>735</v>
      </c>
      <c r="AB740" s="337" t="s">
        <v>718</v>
      </c>
      <c r="AC740" s="337" t="s">
        <v>14389</v>
      </c>
    </row>
    <row r="741" spans="1:29" ht="15.8" x14ac:dyDescent="0.25">
      <c r="A741" s="337" t="s">
        <v>1723</v>
      </c>
      <c r="B741" s="337" t="s">
        <v>12440</v>
      </c>
      <c r="C741" s="337" t="s">
        <v>1821</v>
      </c>
      <c r="D741" s="337" t="s">
        <v>449</v>
      </c>
      <c r="E741" s="337" t="s">
        <v>12410</v>
      </c>
      <c r="F741" s="338">
        <v>44485</v>
      </c>
      <c r="G741" s="337" t="s">
        <v>9551</v>
      </c>
      <c r="H741" s="338">
        <v>44499</v>
      </c>
      <c r="I741" s="337" t="s">
        <v>19695</v>
      </c>
      <c r="J741" s="337" t="s">
        <v>16</v>
      </c>
      <c r="K741" s="337" t="s">
        <v>19695</v>
      </c>
      <c r="L741" s="337" t="s">
        <v>19695</v>
      </c>
      <c r="M741" s="337" t="s">
        <v>19695</v>
      </c>
      <c r="N741" s="337" t="s">
        <v>19695</v>
      </c>
      <c r="O741" s="337" t="s">
        <v>19695</v>
      </c>
      <c r="P741" s="337" t="s">
        <v>19695</v>
      </c>
      <c r="Q741" s="337" t="s">
        <v>19695</v>
      </c>
      <c r="R741" s="337" t="s">
        <v>134</v>
      </c>
      <c r="S741" s="337" t="s">
        <v>150</v>
      </c>
      <c r="T741" s="337" t="s">
        <v>150</v>
      </c>
      <c r="U741" s="337" t="s">
        <v>12441</v>
      </c>
      <c r="V741" s="337">
        <v>9</v>
      </c>
      <c r="W741" s="337" t="s">
        <v>19695</v>
      </c>
      <c r="X741" s="337" t="s">
        <v>19695</v>
      </c>
      <c r="Y741" s="337" t="s">
        <v>19695</v>
      </c>
      <c r="Z741" s="337" t="s">
        <v>1745</v>
      </c>
      <c r="AA741" s="337" t="s">
        <v>761</v>
      </c>
      <c r="AB741" s="337" t="s">
        <v>762</v>
      </c>
      <c r="AC741" s="337" t="s">
        <v>14365</v>
      </c>
    </row>
    <row r="742" spans="1:29" ht="15.8" x14ac:dyDescent="0.25">
      <c r="A742" s="337" t="s">
        <v>1723</v>
      </c>
      <c r="B742" s="337" t="s">
        <v>12614</v>
      </c>
      <c r="C742" s="337" t="s">
        <v>1821</v>
      </c>
      <c r="D742" s="337" t="s">
        <v>449</v>
      </c>
      <c r="E742" s="337" t="s">
        <v>12612</v>
      </c>
      <c r="F742" s="338">
        <v>44474</v>
      </c>
      <c r="G742" s="337" t="s">
        <v>12448</v>
      </c>
      <c r="H742" s="338">
        <v>44498</v>
      </c>
      <c r="I742" s="337" t="s">
        <v>19695</v>
      </c>
      <c r="J742" s="337" t="s">
        <v>16</v>
      </c>
      <c r="K742" s="337" t="s">
        <v>19695</v>
      </c>
      <c r="L742" s="337" t="s">
        <v>19695</v>
      </c>
      <c r="M742" s="337" t="s">
        <v>19695</v>
      </c>
      <c r="N742" s="337" t="s">
        <v>19695</v>
      </c>
      <c r="O742" s="337" t="s">
        <v>19695</v>
      </c>
      <c r="P742" s="337" t="s">
        <v>19695</v>
      </c>
      <c r="Q742" s="337" t="s">
        <v>19695</v>
      </c>
      <c r="R742" s="337" t="s">
        <v>920</v>
      </c>
      <c r="S742" s="337" t="s">
        <v>1620</v>
      </c>
      <c r="T742" s="337" t="s">
        <v>12615</v>
      </c>
      <c r="U742" s="337" t="s">
        <v>12616</v>
      </c>
      <c r="V742" s="337">
        <v>12</v>
      </c>
      <c r="W742" s="337" t="s">
        <v>19695</v>
      </c>
      <c r="X742" s="337" t="s">
        <v>19695</v>
      </c>
      <c r="Y742" s="337" t="s">
        <v>19695</v>
      </c>
      <c r="Z742" s="337" t="s">
        <v>1728</v>
      </c>
      <c r="AA742" s="337" t="s">
        <v>735</v>
      </c>
      <c r="AB742" s="337" t="s">
        <v>718</v>
      </c>
      <c r="AC742" s="337" t="s">
        <v>14367</v>
      </c>
    </row>
    <row r="743" spans="1:29" ht="15.8" x14ac:dyDescent="0.25">
      <c r="A743" s="337" t="s">
        <v>1723</v>
      </c>
      <c r="B743" s="337" t="s">
        <v>12608</v>
      </c>
      <c r="C743" s="337" t="s">
        <v>1821</v>
      </c>
      <c r="D743" s="337" t="s">
        <v>449</v>
      </c>
      <c r="E743" s="337" t="s">
        <v>10255</v>
      </c>
      <c r="F743" s="338">
        <v>44481</v>
      </c>
      <c r="G743" s="337" t="s">
        <v>12448</v>
      </c>
      <c r="H743" s="338">
        <v>44498</v>
      </c>
      <c r="I743" s="337" t="s">
        <v>19695</v>
      </c>
      <c r="J743" s="337" t="s">
        <v>36</v>
      </c>
      <c r="K743" s="337" t="s">
        <v>19695</v>
      </c>
      <c r="L743" s="337" t="s">
        <v>19695</v>
      </c>
      <c r="M743" s="337" t="s">
        <v>19695</v>
      </c>
      <c r="N743" s="337" t="s">
        <v>19695</v>
      </c>
      <c r="O743" s="337" t="s">
        <v>19695</v>
      </c>
      <c r="P743" s="337" t="s">
        <v>19695</v>
      </c>
      <c r="Q743" s="337" t="s">
        <v>19695</v>
      </c>
      <c r="R743" s="337" t="s">
        <v>920</v>
      </c>
      <c r="S743" s="337" t="s">
        <v>1620</v>
      </c>
      <c r="T743" s="337" t="s">
        <v>12609</v>
      </c>
      <c r="U743" s="337" t="s">
        <v>12610</v>
      </c>
      <c r="V743" s="337">
        <v>12</v>
      </c>
      <c r="W743" s="337" t="s">
        <v>19695</v>
      </c>
      <c r="X743" s="337" t="s">
        <v>19695</v>
      </c>
      <c r="Y743" s="337" t="s">
        <v>19695</v>
      </c>
      <c r="Z743" s="337" t="s">
        <v>1728</v>
      </c>
      <c r="AA743" s="337" t="s">
        <v>735</v>
      </c>
      <c r="AB743" s="337" t="s">
        <v>718</v>
      </c>
      <c r="AC743" s="337" t="s">
        <v>14367</v>
      </c>
    </row>
    <row r="744" spans="1:29" ht="15.8" x14ac:dyDescent="0.25">
      <c r="A744" s="337" t="s">
        <v>1723</v>
      </c>
      <c r="B744" s="337" t="s">
        <v>12611</v>
      </c>
      <c r="C744" s="337" t="s">
        <v>1821</v>
      </c>
      <c r="D744" s="337" t="s">
        <v>449</v>
      </c>
      <c r="E744" s="337" t="s">
        <v>12612</v>
      </c>
      <c r="F744" s="338">
        <v>44474</v>
      </c>
      <c r="G744" s="337" t="s">
        <v>12448</v>
      </c>
      <c r="H744" s="338">
        <v>44498</v>
      </c>
      <c r="I744" s="337" t="s">
        <v>19695</v>
      </c>
      <c r="J744" s="337" t="s">
        <v>16</v>
      </c>
      <c r="K744" s="337" t="s">
        <v>19695</v>
      </c>
      <c r="L744" s="337" t="s">
        <v>19695</v>
      </c>
      <c r="M744" s="337" t="s">
        <v>19695</v>
      </c>
      <c r="N744" s="337" t="s">
        <v>19695</v>
      </c>
      <c r="O744" s="337" t="s">
        <v>19695</v>
      </c>
      <c r="P744" s="337" t="s">
        <v>19695</v>
      </c>
      <c r="Q744" s="337" t="s">
        <v>19695</v>
      </c>
      <c r="R744" s="337" t="s">
        <v>920</v>
      </c>
      <c r="S744" s="337" t="s">
        <v>921</v>
      </c>
      <c r="T744" s="337" t="s">
        <v>921</v>
      </c>
      <c r="U744" s="337" t="s">
        <v>12613</v>
      </c>
      <c r="V744" s="337">
        <v>12</v>
      </c>
      <c r="W744" s="337" t="s">
        <v>19695</v>
      </c>
      <c r="X744" s="337" t="s">
        <v>19695</v>
      </c>
      <c r="Y744" s="337" t="s">
        <v>19695</v>
      </c>
      <c r="Z744" s="337" t="s">
        <v>1728</v>
      </c>
      <c r="AA744" s="337" t="s">
        <v>735</v>
      </c>
      <c r="AB744" s="337" t="s">
        <v>718</v>
      </c>
      <c r="AC744" s="337" t="s">
        <v>14367</v>
      </c>
    </row>
    <row r="745" spans="1:29" ht="15.8" x14ac:dyDescent="0.25">
      <c r="A745" s="337" t="s">
        <v>1723</v>
      </c>
      <c r="B745" s="337" t="s">
        <v>12624</v>
      </c>
      <c r="C745" s="337" t="s">
        <v>1821</v>
      </c>
      <c r="D745" s="337" t="s">
        <v>449</v>
      </c>
      <c r="E745" s="337" t="s">
        <v>12625</v>
      </c>
      <c r="F745" s="338">
        <v>44462</v>
      </c>
      <c r="G745" s="337" t="s">
        <v>12448</v>
      </c>
      <c r="H745" s="338">
        <v>44498</v>
      </c>
      <c r="I745" s="337" t="s">
        <v>19695</v>
      </c>
      <c r="J745" s="337" t="s">
        <v>16</v>
      </c>
      <c r="K745" s="337" t="s">
        <v>19695</v>
      </c>
      <c r="L745" s="337" t="s">
        <v>19695</v>
      </c>
      <c r="M745" s="337" t="s">
        <v>19695</v>
      </c>
      <c r="N745" s="337" t="s">
        <v>19695</v>
      </c>
      <c r="O745" s="337" t="s">
        <v>19695</v>
      </c>
      <c r="P745" s="337" t="s">
        <v>19695</v>
      </c>
      <c r="Q745" s="337" t="s">
        <v>19695</v>
      </c>
      <c r="R745" s="337" t="s">
        <v>920</v>
      </c>
      <c r="S745" s="337" t="s">
        <v>921</v>
      </c>
      <c r="T745" s="337" t="s">
        <v>12626</v>
      </c>
      <c r="U745" s="337" t="s">
        <v>8635</v>
      </c>
      <c r="V745" s="337">
        <v>8</v>
      </c>
      <c r="W745" s="337" t="s">
        <v>19695</v>
      </c>
      <c r="X745" s="337" t="s">
        <v>19695</v>
      </c>
      <c r="Y745" s="337" t="s">
        <v>19695</v>
      </c>
      <c r="Z745" s="337" t="s">
        <v>1728</v>
      </c>
      <c r="AA745" s="337" t="s">
        <v>735</v>
      </c>
      <c r="AB745" s="337" t="s">
        <v>718</v>
      </c>
      <c r="AC745" s="337" t="s">
        <v>14367</v>
      </c>
    </row>
    <row r="746" spans="1:29" ht="15.8" x14ac:dyDescent="0.25">
      <c r="A746" s="337" t="s">
        <v>1723</v>
      </c>
      <c r="B746" s="337" t="s">
        <v>12413</v>
      </c>
      <c r="C746" s="337" t="s">
        <v>1821</v>
      </c>
      <c r="D746" s="337" t="s">
        <v>449</v>
      </c>
      <c r="E746" s="337" t="s">
        <v>12414</v>
      </c>
      <c r="F746" s="338">
        <v>44497</v>
      </c>
      <c r="G746" s="337" t="s">
        <v>12414</v>
      </c>
      <c r="H746" s="338">
        <v>44497</v>
      </c>
      <c r="I746" s="337" t="s">
        <v>19695</v>
      </c>
      <c r="J746" s="337" t="s">
        <v>16</v>
      </c>
      <c r="K746" s="337" t="s">
        <v>19695</v>
      </c>
      <c r="L746" s="337" t="s">
        <v>19695</v>
      </c>
      <c r="M746" s="337" t="s">
        <v>19695</v>
      </c>
      <c r="N746" s="337" t="s">
        <v>19695</v>
      </c>
      <c r="O746" s="337" t="s">
        <v>19695</v>
      </c>
      <c r="P746" s="337" t="s">
        <v>19695</v>
      </c>
      <c r="Q746" s="337" t="s">
        <v>19695</v>
      </c>
      <c r="R746" s="337" t="s">
        <v>35</v>
      </c>
      <c r="S746" s="337" t="s">
        <v>450</v>
      </c>
      <c r="T746" s="337" t="s">
        <v>4976</v>
      </c>
      <c r="U746" s="337" t="s">
        <v>12415</v>
      </c>
      <c r="V746" s="337">
        <v>8</v>
      </c>
      <c r="W746" s="337" t="s">
        <v>19695</v>
      </c>
      <c r="X746" s="337" t="s">
        <v>19695</v>
      </c>
      <c r="Y746" s="337" t="s">
        <v>19695</v>
      </c>
      <c r="Z746" s="337" t="s">
        <v>1753</v>
      </c>
      <c r="AA746" s="337" t="s">
        <v>717</v>
      </c>
      <c r="AB746" s="337" t="s">
        <v>718</v>
      </c>
      <c r="AC746" s="337" t="s">
        <v>15593</v>
      </c>
    </row>
    <row r="747" spans="1:29" ht="15.8" x14ac:dyDescent="0.25">
      <c r="A747" s="337" t="s">
        <v>1723</v>
      </c>
      <c r="B747" s="337" t="s">
        <v>12789</v>
      </c>
      <c r="C747" s="337" t="s">
        <v>1821</v>
      </c>
      <c r="D747" s="337" t="s">
        <v>449</v>
      </c>
      <c r="E747" s="337" t="s">
        <v>7810</v>
      </c>
      <c r="F747" s="338">
        <v>44404</v>
      </c>
      <c r="G747" s="337" t="s">
        <v>10589</v>
      </c>
      <c r="H747" s="338">
        <v>44496</v>
      </c>
      <c r="I747" s="337" t="s">
        <v>19695</v>
      </c>
      <c r="J747" s="337" t="s">
        <v>36</v>
      </c>
      <c r="K747" s="337" t="s">
        <v>19695</v>
      </c>
      <c r="L747" s="337" t="s">
        <v>19695</v>
      </c>
      <c r="M747" s="337" t="s">
        <v>19695</v>
      </c>
      <c r="N747" s="337" t="s">
        <v>19695</v>
      </c>
      <c r="O747" s="337" t="s">
        <v>19695</v>
      </c>
      <c r="P747" s="337" t="s">
        <v>19695</v>
      </c>
      <c r="Q747" s="337" t="s">
        <v>19695</v>
      </c>
      <c r="R747" s="337" t="s">
        <v>130</v>
      </c>
      <c r="S747" s="337" t="s">
        <v>147</v>
      </c>
      <c r="T747" s="337" t="s">
        <v>2256</v>
      </c>
      <c r="U747" s="337" t="s">
        <v>1393</v>
      </c>
      <c r="V747" s="337">
        <v>10</v>
      </c>
      <c r="W747" s="337" t="s">
        <v>19695</v>
      </c>
      <c r="X747" s="337" t="s">
        <v>19695</v>
      </c>
      <c r="Y747" s="337" t="s">
        <v>19695</v>
      </c>
      <c r="Z747" s="337" t="s">
        <v>1728</v>
      </c>
      <c r="AA747" s="337" t="s">
        <v>717</v>
      </c>
      <c r="AB747" s="337" t="s">
        <v>718</v>
      </c>
      <c r="AC747" s="337" t="s">
        <v>14366</v>
      </c>
    </row>
    <row r="748" spans="1:29" ht="15.8" x14ac:dyDescent="0.25">
      <c r="A748" s="337" t="s">
        <v>1723</v>
      </c>
      <c r="B748" s="337" t="s">
        <v>10248</v>
      </c>
      <c r="C748" s="337" t="s">
        <v>1725</v>
      </c>
      <c r="D748" s="337" t="s">
        <v>1730</v>
      </c>
      <c r="E748" s="337" t="s">
        <v>10249</v>
      </c>
      <c r="F748" s="338">
        <v>44472</v>
      </c>
      <c r="G748" s="337" t="s">
        <v>10250</v>
      </c>
      <c r="H748" s="338">
        <v>44494</v>
      </c>
      <c r="I748" s="337" t="s">
        <v>19695</v>
      </c>
      <c r="J748" s="337" t="s">
        <v>36</v>
      </c>
      <c r="K748" s="337" t="s">
        <v>19695</v>
      </c>
      <c r="L748" s="337" t="s">
        <v>19695</v>
      </c>
      <c r="M748" s="337" t="s">
        <v>19695</v>
      </c>
      <c r="N748" s="337" t="s">
        <v>19695</v>
      </c>
      <c r="O748" s="337" t="s">
        <v>19695</v>
      </c>
      <c r="P748" s="337" t="s">
        <v>19695</v>
      </c>
      <c r="Q748" s="337" t="s">
        <v>19695</v>
      </c>
      <c r="R748" s="337" t="s">
        <v>35</v>
      </c>
      <c r="S748" s="337" t="s">
        <v>77</v>
      </c>
      <c r="T748" s="337" t="s">
        <v>10252</v>
      </c>
      <c r="U748" s="337" t="s">
        <v>10253</v>
      </c>
      <c r="V748" s="337">
        <v>10</v>
      </c>
      <c r="W748" s="337" t="s">
        <v>19695</v>
      </c>
      <c r="X748" s="337" t="s">
        <v>19695</v>
      </c>
      <c r="Y748" s="337" t="s">
        <v>19695</v>
      </c>
      <c r="Z748" s="337" t="s">
        <v>1728</v>
      </c>
      <c r="AA748" s="337" t="s">
        <v>717</v>
      </c>
      <c r="AB748" s="337" t="s">
        <v>718</v>
      </c>
      <c r="AC748" s="337" t="s">
        <v>14371</v>
      </c>
    </row>
    <row r="749" spans="1:29" ht="15.8" x14ac:dyDescent="0.25">
      <c r="A749" s="337" t="s">
        <v>1723</v>
      </c>
      <c r="B749" s="337" t="s">
        <v>12442</v>
      </c>
      <c r="C749" s="337" t="s">
        <v>1821</v>
      </c>
      <c r="D749" s="337" t="s">
        <v>449</v>
      </c>
      <c r="E749" s="337" t="s">
        <v>10247</v>
      </c>
      <c r="F749" s="338">
        <v>44484</v>
      </c>
      <c r="G749" s="337" t="s">
        <v>10250</v>
      </c>
      <c r="H749" s="338">
        <v>44494</v>
      </c>
      <c r="I749" s="337" t="s">
        <v>19695</v>
      </c>
      <c r="J749" s="337" t="s">
        <v>16</v>
      </c>
      <c r="K749" s="337" t="s">
        <v>19695</v>
      </c>
      <c r="L749" s="337" t="s">
        <v>19695</v>
      </c>
      <c r="M749" s="337" t="s">
        <v>19695</v>
      </c>
      <c r="N749" s="337" t="s">
        <v>19695</v>
      </c>
      <c r="O749" s="337" t="s">
        <v>19695</v>
      </c>
      <c r="P749" s="337" t="s">
        <v>19695</v>
      </c>
      <c r="Q749" s="337" t="s">
        <v>19695</v>
      </c>
      <c r="R749" s="337" t="s">
        <v>52</v>
      </c>
      <c r="S749" s="337" t="s">
        <v>52</v>
      </c>
      <c r="T749" s="337" t="s">
        <v>12443</v>
      </c>
      <c r="U749" s="337" t="s">
        <v>12443</v>
      </c>
      <c r="V749" s="337">
        <v>9</v>
      </c>
      <c r="W749" s="337" t="s">
        <v>19695</v>
      </c>
      <c r="X749" s="337" t="s">
        <v>19695</v>
      </c>
      <c r="Y749" s="337" t="s">
        <v>19695</v>
      </c>
      <c r="Z749" s="337" t="s">
        <v>1745</v>
      </c>
      <c r="AA749" s="337" t="s">
        <v>761</v>
      </c>
      <c r="AB749" s="337" t="s">
        <v>762</v>
      </c>
      <c r="AC749" s="337" t="s">
        <v>15373</v>
      </c>
    </row>
    <row r="750" spans="1:29" ht="15.8" x14ac:dyDescent="0.25">
      <c r="A750" s="337" t="s">
        <v>1723</v>
      </c>
      <c r="B750" s="337" t="s">
        <v>12722</v>
      </c>
      <c r="C750" s="337" t="s">
        <v>1821</v>
      </c>
      <c r="D750" s="337" t="s">
        <v>449</v>
      </c>
      <c r="E750" s="337" t="s">
        <v>9774</v>
      </c>
      <c r="F750" s="338">
        <v>44114</v>
      </c>
      <c r="G750" s="337" t="s">
        <v>9294</v>
      </c>
      <c r="H750" s="338">
        <v>44488</v>
      </c>
      <c r="I750" s="337" t="s">
        <v>19695</v>
      </c>
      <c r="J750" s="337" t="s">
        <v>16</v>
      </c>
      <c r="K750" s="337" t="s">
        <v>19695</v>
      </c>
      <c r="L750" s="337" t="s">
        <v>19695</v>
      </c>
      <c r="M750" s="337" t="s">
        <v>19695</v>
      </c>
      <c r="N750" s="337" t="s">
        <v>19695</v>
      </c>
      <c r="O750" s="337" t="s">
        <v>19695</v>
      </c>
      <c r="P750" s="337" t="s">
        <v>19695</v>
      </c>
      <c r="Q750" s="337" t="s">
        <v>19695</v>
      </c>
      <c r="R750" s="337" t="s">
        <v>144</v>
      </c>
      <c r="S750" s="337" t="s">
        <v>97</v>
      </c>
      <c r="T750" s="337" t="s">
        <v>4753</v>
      </c>
      <c r="U750" s="337" t="s">
        <v>12723</v>
      </c>
      <c r="V750" s="337">
        <v>12</v>
      </c>
      <c r="W750" s="337" t="s">
        <v>19695</v>
      </c>
      <c r="X750" s="337" t="s">
        <v>19695</v>
      </c>
      <c r="Y750" s="337" t="s">
        <v>19695</v>
      </c>
      <c r="Z750" s="337" t="s">
        <v>1728</v>
      </c>
      <c r="AA750" s="337" t="s">
        <v>717</v>
      </c>
      <c r="AB750" s="337" t="s">
        <v>718</v>
      </c>
      <c r="AC750" s="337" t="s">
        <v>14365</v>
      </c>
    </row>
    <row r="751" spans="1:29" ht="15.8" x14ac:dyDescent="0.25">
      <c r="A751" s="337" t="s">
        <v>1723</v>
      </c>
      <c r="B751" s="337" t="s">
        <v>12726</v>
      </c>
      <c r="C751" s="337" t="s">
        <v>1725</v>
      </c>
      <c r="D751" s="337" t="s">
        <v>1730</v>
      </c>
      <c r="E751" s="337" t="s">
        <v>9294</v>
      </c>
      <c r="F751" s="338">
        <v>44488</v>
      </c>
      <c r="G751" s="337" t="s">
        <v>9294</v>
      </c>
      <c r="H751" s="338">
        <v>44488</v>
      </c>
      <c r="I751" s="337" t="s">
        <v>19695</v>
      </c>
      <c r="J751" s="337" t="s">
        <v>16</v>
      </c>
      <c r="K751" s="337" t="s">
        <v>19695</v>
      </c>
      <c r="L751" s="337" t="s">
        <v>19695</v>
      </c>
      <c r="M751" s="337" t="s">
        <v>19695</v>
      </c>
      <c r="N751" s="337" t="s">
        <v>19695</v>
      </c>
      <c r="O751" s="337" t="s">
        <v>19695</v>
      </c>
      <c r="P751" s="337" t="s">
        <v>19695</v>
      </c>
      <c r="Q751" s="337" t="s">
        <v>19695</v>
      </c>
      <c r="R751" s="337" t="s">
        <v>144</v>
      </c>
      <c r="S751" s="337" t="s">
        <v>97</v>
      </c>
      <c r="T751" s="337" t="s">
        <v>4748</v>
      </c>
      <c r="U751" s="337" t="s">
        <v>12727</v>
      </c>
      <c r="V751" s="337">
        <v>12</v>
      </c>
      <c r="W751" s="337" t="s">
        <v>19695</v>
      </c>
      <c r="X751" s="337" t="s">
        <v>19695</v>
      </c>
      <c r="Y751" s="337" t="s">
        <v>19695</v>
      </c>
      <c r="Z751" s="337" t="s">
        <v>1728</v>
      </c>
      <c r="AA751" s="337" t="s">
        <v>717</v>
      </c>
      <c r="AB751" s="337" t="s">
        <v>718</v>
      </c>
      <c r="AC751" s="337" t="s">
        <v>14365</v>
      </c>
    </row>
    <row r="752" spans="1:29" ht="15.8" x14ac:dyDescent="0.25">
      <c r="A752" s="337" t="s">
        <v>1723</v>
      </c>
      <c r="B752" s="337" t="s">
        <v>12724</v>
      </c>
      <c r="C752" s="337" t="s">
        <v>1821</v>
      </c>
      <c r="D752" s="337" t="s">
        <v>449</v>
      </c>
      <c r="E752" s="337" t="s">
        <v>9704</v>
      </c>
      <c r="F752" s="338">
        <v>44166</v>
      </c>
      <c r="G752" s="337" t="s">
        <v>9294</v>
      </c>
      <c r="H752" s="338">
        <v>44488</v>
      </c>
      <c r="I752" s="337" t="s">
        <v>19695</v>
      </c>
      <c r="J752" s="337" t="s">
        <v>16</v>
      </c>
      <c r="K752" s="337" t="s">
        <v>19695</v>
      </c>
      <c r="L752" s="337" t="s">
        <v>19695</v>
      </c>
      <c r="M752" s="337" t="s">
        <v>19695</v>
      </c>
      <c r="N752" s="337" t="s">
        <v>19695</v>
      </c>
      <c r="O752" s="337" t="s">
        <v>19695</v>
      </c>
      <c r="P752" s="337" t="s">
        <v>19695</v>
      </c>
      <c r="Q752" s="337" t="s">
        <v>19695</v>
      </c>
      <c r="R752" s="337" t="s">
        <v>144</v>
      </c>
      <c r="S752" s="337" t="s">
        <v>97</v>
      </c>
      <c r="T752" s="337" t="s">
        <v>4753</v>
      </c>
      <c r="U752" s="337" t="s">
        <v>12725</v>
      </c>
      <c r="V752" s="337">
        <v>12</v>
      </c>
      <c r="W752" s="337" t="s">
        <v>19695</v>
      </c>
      <c r="X752" s="337" t="s">
        <v>19695</v>
      </c>
      <c r="Y752" s="337" t="s">
        <v>19695</v>
      </c>
      <c r="Z752" s="337" t="s">
        <v>1728</v>
      </c>
      <c r="AA752" s="337" t="s">
        <v>717</v>
      </c>
      <c r="AB752" s="337" t="s">
        <v>718</v>
      </c>
      <c r="AC752" s="337" t="s">
        <v>14365</v>
      </c>
    </row>
    <row r="753" spans="1:29" ht="15.8" x14ac:dyDescent="0.25">
      <c r="A753" s="337" t="s">
        <v>1723</v>
      </c>
      <c r="B753" s="337" t="s">
        <v>12720</v>
      </c>
      <c r="C753" s="337" t="s">
        <v>1821</v>
      </c>
      <c r="D753" s="337" t="s">
        <v>449</v>
      </c>
      <c r="E753" s="337" t="s">
        <v>7960</v>
      </c>
      <c r="F753" s="338">
        <v>44122</v>
      </c>
      <c r="G753" s="337" t="s">
        <v>9294</v>
      </c>
      <c r="H753" s="338">
        <v>44488</v>
      </c>
      <c r="I753" s="337" t="s">
        <v>19695</v>
      </c>
      <c r="J753" s="337" t="s">
        <v>36</v>
      </c>
      <c r="K753" s="337" t="s">
        <v>19695</v>
      </c>
      <c r="L753" s="337" t="s">
        <v>19695</v>
      </c>
      <c r="M753" s="337" t="s">
        <v>19695</v>
      </c>
      <c r="N753" s="337" t="s">
        <v>19695</v>
      </c>
      <c r="O753" s="337" t="s">
        <v>19695</v>
      </c>
      <c r="P753" s="337" t="s">
        <v>19695</v>
      </c>
      <c r="Q753" s="337" t="s">
        <v>19695</v>
      </c>
      <c r="R753" s="337" t="s">
        <v>144</v>
      </c>
      <c r="S753" s="337" t="s">
        <v>97</v>
      </c>
      <c r="T753" s="337" t="s">
        <v>4753</v>
      </c>
      <c r="U753" s="337" t="s">
        <v>12721</v>
      </c>
      <c r="V753" s="337">
        <v>18</v>
      </c>
      <c r="W753" s="337" t="s">
        <v>19695</v>
      </c>
      <c r="X753" s="337" t="s">
        <v>19695</v>
      </c>
      <c r="Y753" s="337" t="s">
        <v>19695</v>
      </c>
      <c r="Z753" s="337" t="s">
        <v>1728</v>
      </c>
      <c r="AA753" s="337" t="s">
        <v>717</v>
      </c>
      <c r="AB753" s="337" t="s">
        <v>718</v>
      </c>
      <c r="AC753" s="337" t="s">
        <v>14365</v>
      </c>
    </row>
    <row r="754" spans="1:29" ht="15.8" x14ac:dyDescent="0.25">
      <c r="A754" s="337" t="s">
        <v>1723</v>
      </c>
      <c r="B754" s="337" t="s">
        <v>12409</v>
      </c>
      <c r="C754" s="337" t="s">
        <v>1821</v>
      </c>
      <c r="D754" s="337" t="s">
        <v>449</v>
      </c>
      <c r="E754" s="337" t="s">
        <v>12410</v>
      </c>
      <c r="F754" s="338">
        <v>44485</v>
      </c>
      <c r="G754" s="337" t="s">
        <v>12410</v>
      </c>
      <c r="H754" s="338">
        <v>44485</v>
      </c>
      <c r="I754" s="337" t="s">
        <v>19695</v>
      </c>
      <c r="J754" s="337" t="s">
        <v>36</v>
      </c>
      <c r="K754" s="337" t="s">
        <v>19695</v>
      </c>
      <c r="L754" s="337" t="s">
        <v>19695</v>
      </c>
      <c r="M754" s="337" t="s">
        <v>19695</v>
      </c>
      <c r="N754" s="337" t="s">
        <v>19695</v>
      </c>
      <c r="O754" s="337" t="s">
        <v>19695</v>
      </c>
      <c r="P754" s="337" t="s">
        <v>19695</v>
      </c>
      <c r="Q754" s="337" t="s">
        <v>19695</v>
      </c>
      <c r="R754" s="337" t="s">
        <v>1225</v>
      </c>
      <c r="S754" s="337" t="s">
        <v>1568</v>
      </c>
      <c r="T754" s="337" t="s">
        <v>12411</v>
      </c>
      <c r="U754" s="337" t="s">
        <v>12412</v>
      </c>
      <c r="V754" s="337">
        <v>8</v>
      </c>
      <c r="W754" s="337" t="s">
        <v>19695</v>
      </c>
      <c r="X754" s="337" t="s">
        <v>19695</v>
      </c>
      <c r="Y754" s="337" t="s">
        <v>19695</v>
      </c>
      <c r="Z754" s="337" t="s">
        <v>1753</v>
      </c>
      <c r="AA754" s="337" t="s">
        <v>717</v>
      </c>
      <c r="AB754" s="337" t="s">
        <v>718</v>
      </c>
      <c r="AC754" s="337" t="s">
        <v>14363</v>
      </c>
    </row>
    <row r="755" spans="1:29" ht="15.8" x14ac:dyDescent="0.25">
      <c r="A755" s="337" t="s">
        <v>1723</v>
      </c>
      <c r="B755" s="337" t="s">
        <v>10245</v>
      </c>
      <c r="C755" s="337" t="s">
        <v>1725</v>
      </c>
      <c r="D755" s="337" t="s">
        <v>13527</v>
      </c>
      <c r="E755" s="337" t="s">
        <v>10246</v>
      </c>
      <c r="F755" s="338">
        <v>44459</v>
      </c>
      <c r="G755" s="337" t="s">
        <v>10247</v>
      </c>
      <c r="H755" s="338">
        <v>44484</v>
      </c>
      <c r="I755" s="337" t="s">
        <v>19695</v>
      </c>
      <c r="J755" s="337" t="s">
        <v>16</v>
      </c>
      <c r="K755" s="337" t="s">
        <v>19695</v>
      </c>
      <c r="L755" s="337" t="s">
        <v>19695</v>
      </c>
      <c r="M755" s="337" t="s">
        <v>19695</v>
      </c>
      <c r="N755" s="337" t="s">
        <v>19695</v>
      </c>
      <c r="O755" s="337" t="s">
        <v>19695</v>
      </c>
      <c r="P755" s="337" t="s">
        <v>19695</v>
      </c>
      <c r="Q755" s="337" t="s">
        <v>19695</v>
      </c>
      <c r="R755" s="337" t="s">
        <v>35</v>
      </c>
      <c r="S755" s="337" t="s">
        <v>77</v>
      </c>
      <c r="T755" s="337" t="s">
        <v>1015</v>
      </c>
      <c r="U755" s="337" t="s">
        <v>7025</v>
      </c>
      <c r="V755" s="337">
        <v>10</v>
      </c>
      <c r="W755" s="337" t="s">
        <v>19695</v>
      </c>
      <c r="X755" s="337" t="s">
        <v>19695</v>
      </c>
      <c r="Y755" s="337" t="s">
        <v>19695</v>
      </c>
      <c r="Z755" s="337" t="s">
        <v>1728</v>
      </c>
      <c r="AA755" s="337" t="s">
        <v>717</v>
      </c>
      <c r="AB755" s="337" t="s">
        <v>718</v>
      </c>
      <c r="AC755" s="337" t="s">
        <v>14371</v>
      </c>
    </row>
    <row r="756" spans="1:29" ht="15.8" x14ac:dyDescent="0.25">
      <c r="A756" s="337" t="s">
        <v>1723</v>
      </c>
      <c r="B756" s="337" t="s">
        <v>12503</v>
      </c>
      <c r="C756" s="337" t="s">
        <v>1821</v>
      </c>
      <c r="D756" s="337" t="s">
        <v>449</v>
      </c>
      <c r="E756" s="337" t="s">
        <v>12504</v>
      </c>
      <c r="F756" s="338">
        <v>44463</v>
      </c>
      <c r="G756" s="337" t="s">
        <v>12505</v>
      </c>
      <c r="H756" s="338">
        <v>44483</v>
      </c>
      <c r="I756" s="337" t="s">
        <v>19695</v>
      </c>
      <c r="J756" s="337" t="s">
        <v>36</v>
      </c>
      <c r="K756" s="337" t="s">
        <v>19695</v>
      </c>
      <c r="L756" s="337" t="s">
        <v>19695</v>
      </c>
      <c r="M756" s="337" t="s">
        <v>19695</v>
      </c>
      <c r="N756" s="337" t="s">
        <v>19695</v>
      </c>
      <c r="O756" s="337" t="s">
        <v>19695</v>
      </c>
      <c r="P756" s="337" t="s">
        <v>19695</v>
      </c>
      <c r="Q756" s="337" t="s">
        <v>19695</v>
      </c>
      <c r="R756" s="337" t="s">
        <v>134</v>
      </c>
      <c r="S756" s="337" t="s">
        <v>782</v>
      </c>
      <c r="T756" s="337" t="s">
        <v>135</v>
      </c>
      <c r="U756" s="337" t="s">
        <v>6424</v>
      </c>
      <c r="V756" s="337">
        <v>10</v>
      </c>
      <c r="W756" s="337" t="s">
        <v>19695</v>
      </c>
      <c r="X756" s="337" t="s">
        <v>19695</v>
      </c>
      <c r="Y756" s="337" t="s">
        <v>19695</v>
      </c>
      <c r="Z756" s="337" t="s">
        <v>1728</v>
      </c>
      <c r="AA756" s="337" t="s">
        <v>717</v>
      </c>
      <c r="AB756" s="337" t="s">
        <v>718</v>
      </c>
      <c r="AC756" s="337" t="s">
        <v>14372</v>
      </c>
    </row>
    <row r="757" spans="1:29" ht="15.8" x14ac:dyDescent="0.25">
      <c r="A757" s="337" t="s">
        <v>1723</v>
      </c>
      <c r="B757" s="337" t="s">
        <v>10870</v>
      </c>
      <c r="C757" s="337" t="s">
        <v>1821</v>
      </c>
      <c r="D757" s="337" t="s">
        <v>449</v>
      </c>
      <c r="E757" s="337" t="s">
        <v>10871</v>
      </c>
      <c r="F757" s="338">
        <v>44419</v>
      </c>
      <c r="G757" s="337" t="s">
        <v>10872</v>
      </c>
      <c r="H757" s="338">
        <v>44480</v>
      </c>
      <c r="I757" s="337" t="s">
        <v>19695</v>
      </c>
      <c r="J757" s="337" t="s">
        <v>16</v>
      </c>
      <c r="K757" s="337" t="s">
        <v>19695</v>
      </c>
      <c r="L757" s="337" t="s">
        <v>19695</v>
      </c>
      <c r="M757" s="337" t="s">
        <v>19695</v>
      </c>
      <c r="N757" s="337" t="s">
        <v>19695</v>
      </c>
      <c r="O757" s="337" t="s">
        <v>19695</v>
      </c>
      <c r="P757" s="337" t="s">
        <v>19695</v>
      </c>
      <c r="Q757" s="337" t="s">
        <v>19695</v>
      </c>
      <c r="R757" s="337" t="s">
        <v>101</v>
      </c>
      <c r="S757" s="337" t="s">
        <v>102</v>
      </c>
      <c r="T757" s="337" t="s">
        <v>10873</v>
      </c>
      <c r="U757" s="337" t="s">
        <v>10874</v>
      </c>
      <c r="V757" s="337">
        <v>10</v>
      </c>
      <c r="W757" s="337" t="s">
        <v>19695</v>
      </c>
      <c r="X757" s="337" t="s">
        <v>19695</v>
      </c>
      <c r="Y757" s="337" t="s">
        <v>19695</v>
      </c>
      <c r="Z757" s="337" t="s">
        <v>1753</v>
      </c>
      <c r="AA757" s="337" t="s">
        <v>717</v>
      </c>
      <c r="AB757" s="337" t="s">
        <v>718</v>
      </c>
      <c r="AC757" s="337" t="s">
        <v>15592</v>
      </c>
    </row>
    <row r="758" spans="1:29" ht="15.8" x14ac:dyDescent="0.25">
      <c r="A758" s="337" t="s">
        <v>1723</v>
      </c>
      <c r="B758" s="337" t="s">
        <v>12530</v>
      </c>
      <c r="C758" s="337" t="s">
        <v>1821</v>
      </c>
      <c r="D758" s="337" t="s">
        <v>449</v>
      </c>
      <c r="E758" s="337" t="s">
        <v>10246</v>
      </c>
      <c r="F758" s="338">
        <v>44459</v>
      </c>
      <c r="G758" s="337" t="s">
        <v>10895</v>
      </c>
      <c r="H758" s="338">
        <v>44479</v>
      </c>
      <c r="I758" s="337" t="s">
        <v>19695</v>
      </c>
      <c r="J758" s="337" t="s">
        <v>16</v>
      </c>
      <c r="K758" s="337" t="s">
        <v>19695</v>
      </c>
      <c r="L758" s="337" t="s">
        <v>19695</v>
      </c>
      <c r="M758" s="337" t="s">
        <v>19695</v>
      </c>
      <c r="N758" s="337" t="s">
        <v>19695</v>
      </c>
      <c r="O758" s="337" t="s">
        <v>19695</v>
      </c>
      <c r="P758" s="337" t="s">
        <v>19695</v>
      </c>
      <c r="Q758" s="337" t="s">
        <v>19695</v>
      </c>
      <c r="R758" s="337" t="s">
        <v>1225</v>
      </c>
      <c r="S758" s="337" t="s">
        <v>100</v>
      </c>
      <c r="T758" s="337" t="s">
        <v>116</v>
      </c>
      <c r="U758" s="337" t="s">
        <v>5262</v>
      </c>
      <c r="V758" s="337">
        <v>10</v>
      </c>
      <c r="W758" s="337" t="s">
        <v>19695</v>
      </c>
      <c r="X758" s="337" t="s">
        <v>19695</v>
      </c>
      <c r="Y758" s="337" t="s">
        <v>19695</v>
      </c>
      <c r="Z758" s="337" t="s">
        <v>1728</v>
      </c>
      <c r="AA758" s="337" t="s">
        <v>735</v>
      </c>
      <c r="AB758" s="337" t="s">
        <v>718</v>
      </c>
      <c r="AC758" s="337" t="s">
        <v>14376</v>
      </c>
    </row>
    <row r="759" spans="1:29" ht="15.8" x14ac:dyDescent="0.25">
      <c r="A759" s="337" t="s">
        <v>1723</v>
      </c>
      <c r="B759" s="337" t="s">
        <v>12419</v>
      </c>
      <c r="C759" s="337" t="s">
        <v>1821</v>
      </c>
      <c r="D759" s="337" t="s">
        <v>449</v>
      </c>
      <c r="E759" s="337" t="s">
        <v>10244</v>
      </c>
      <c r="F759" s="338">
        <v>44442</v>
      </c>
      <c r="G759" s="337" t="s">
        <v>10249</v>
      </c>
      <c r="H759" s="338">
        <v>44472</v>
      </c>
      <c r="I759" s="337" t="s">
        <v>19695</v>
      </c>
      <c r="J759" s="337" t="s">
        <v>36</v>
      </c>
      <c r="K759" s="337" t="s">
        <v>19695</v>
      </c>
      <c r="L759" s="337" t="s">
        <v>19695</v>
      </c>
      <c r="M759" s="337" t="s">
        <v>19695</v>
      </c>
      <c r="N759" s="337" t="s">
        <v>19695</v>
      </c>
      <c r="O759" s="337" t="s">
        <v>19695</v>
      </c>
      <c r="P759" s="337" t="s">
        <v>19695</v>
      </c>
      <c r="Q759" s="337" t="s">
        <v>19695</v>
      </c>
      <c r="R759" s="337" t="s">
        <v>35</v>
      </c>
      <c r="S759" s="337" t="s">
        <v>10251</v>
      </c>
      <c r="T759" s="337" t="s">
        <v>994</v>
      </c>
      <c r="U759" s="337" t="s">
        <v>12420</v>
      </c>
      <c r="V759" s="337">
        <v>8</v>
      </c>
      <c r="W759" s="337" t="s">
        <v>19695</v>
      </c>
      <c r="X759" s="337" t="s">
        <v>19695</v>
      </c>
      <c r="Y759" s="337" t="s">
        <v>19695</v>
      </c>
      <c r="Z759" s="337" t="s">
        <v>1753</v>
      </c>
      <c r="AA759" s="337" t="s">
        <v>717</v>
      </c>
      <c r="AB759" s="337" t="s">
        <v>718</v>
      </c>
      <c r="AC759" s="337" t="s">
        <v>15596</v>
      </c>
    </row>
    <row r="760" spans="1:29" ht="15.8" x14ac:dyDescent="0.25">
      <c r="A760" s="337" t="s">
        <v>1723</v>
      </c>
      <c r="B760" s="337" t="s">
        <v>12084</v>
      </c>
      <c r="C760" s="337" t="s">
        <v>1821</v>
      </c>
      <c r="D760" s="337" t="s">
        <v>449</v>
      </c>
      <c r="E760" s="337" t="s">
        <v>10885</v>
      </c>
      <c r="F760" s="338">
        <v>44454</v>
      </c>
      <c r="G760" s="337" t="s">
        <v>12085</v>
      </c>
      <c r="H760" s="338">
        <v>44471</v>
      </c>
      <c r="I760" s="337" t="s">
        <v>19695</v>
      </c>
      <c r="J760" s="337" t="s">
        <v>36</v>
      </c>
      <c r="K760" s="337" t="s">
        <v>19695</v>
      </c>
      <c r="L760" s="337" t="s">
        <v>19695</v>
      </c>
      <c r="M760" s="337" t="s">
        <v>19695</v>
      </c>
      <c r="N760" s="337" t="s">
        <v>19695</v>
      </c>
      <c r="O760" s="337" t="s">
        <v>19695</v>
      </c>
      <c r="P760" s="337" t="s">
        <v>19695</v>
      </c>
      <c r="Q760" s="337" t="s">
        <v>19695</v>
      </c>
      <c r="R760" s="337" t="s">
        <v>139</v>
      </c>
      <c r="S760" s="337" t="s">
        <v>1969</v>
      </c>
      <c r="T760" s="337" t="s">
        <v>4520</v>
      </c>
      <c r="U760" s="337" t="s">
        <v>12086</v>
      </c>
      <c r="V760" s="337">
        <v>12</v>
      </c>
      <c r="W760" s="337" t="s">
        <v>19695</v>
      </c>
      <c r="X760" s="337" t="s">
        <v>19695</v>
      </c>
      <c r="Y760" s="337" t="s">
        <v>19695</v>
      </c>
      <c r="Z760" s="337" t="s">
        <v>1728</v>
      </c>
      <c r="AA760" s="337" t="s">
        <v>735</v>
      </c>
      <c r="AB760" s="337" t="s">
        <v>718</v>
      </c>
      <c r="AC760" s="337" t="s">
        <v>14377</v>
      </c>
    </row>
    <row r="761" spans="1:29" ht="15.8" x14ac:dyDescent="0.25">
      <c r="A761" s="337" t="s">
        <v>1723</v>
      </c>
      <c r="B761" s="337" t="s">
        <v>13151</v>
      </c>
      <c r="C761" s="337" t="s">
        <v>1821</v>
      </c>
      <c r="D761" s="337" t="s">
        <v>449</v>
      </c>
      <c r="E761" s="337" t="s">
        <v>13152</v>
      </c>
      <c r="F761" s="338">
        <v>44417</v>
      </c>
      <c r="G761" s="337" t="s">
        <v>12100</v>
      </c>
      <c r="H761" s="338">
        <v>44470</v>
      </c>
      <c r="I761" s="337" t="s">
        <v>19695</v>
      </c>
      <c r="J761" s="337" t="s">
        <v>16</v>
      </c>
      <c r="K761" s="337" t="s">
        <v>19695</v>
      </c>
      <c r="L761" s="337" t="s">
        <v>19695</v>
      </c>
      <c r="M761" s="337" t="s">
        <v>19695</v>
      </c>
      <c r="N761" s="337" t="s">
        <v>19695</v>
      </c>
      <c r="O761" s="337" t="s">
        <v>19695</v>
      </c>
      <c r="P761" s="337" t="s">
        <v>19695</v>
      </c>
      <c r="Q761" s="337" t="s">
        <v>19695</v>
      </c>
      <c r="R761" s="337" t="s">
        <v>45</v>
      </c>
      <c r="S761" s="337" t="s">
        <v>1405</v>
      </c>
      <c r="T761" s="337" t="s">
        <v>432</v>
      </c>
      <c r="U761" s="337" t="s">
        <v>1907</v>
      </c>
      <c r="V761" s="337">
        <v>8</v>
      </c>
      <c r="W761" s="337" t="s">
        <v>19695</v>
      </c>
      <c r="X761" s="337" t="s">
        <v>19695</v>
      </c>
      <c r="Y761" s="337" t="s">
        <v>19695</v>
      </c>
      <c r="Z761" s="337" t="s">
        <v>1728</v>
      </c>
      <c r="AA761" s="337" t="s">
        <v>717</v>
      </c>
      <c r="AB761" s="337" t="s">
        <v>718</v>
      </c>
      <c r="AC761" s="337" t="s">
        <v>14361</v>
      </c>
    </row>
    <row r="762" spans="1:29" ht="15.8" x14ac:dyDescent="0.25">
      <c r="A762" s="337" t="s">
        <v>1723</v>
      </c>
      <c r="B762" s="337" t="s">
        <v>13157</v>
      </c>
      <c r="C762" s="337" t="s">
        <v>1725</v>
      </c>
      <c r="D762" s="337" t="s">
        <v>1730</v>
      </c>
      <c r="E762" s="337" t="s">
        <v>7866</v>
      </c>
      <c r="F762" s="338">
        <v>44410</v>
      </c>
      <c r="G762" s="337" t="s">
        <v>12100</v>
      </c>
      <c r="H762" s="338">
        <v>44470</v>
      </c>
      <c r="I762" s="337" t="s">
        <v>19695</v>
      </c>
      <c r="J762" s="337" t="s">
        <v>16</v>
      </c>
      <c r="K762" s="337" t="s">
        <v>19695</v>
      </c>
      <c r="L762" s="337" t="s">
        <v>19695</v>
      </c>
      <c r="M762" s="337" t="s">
        <v>19695</v>
      </c>
      <c r="N762" s="337" t="s">
        <v>19695</v>
      </c>
      <c r="O762" s="337" t="s">
        <v>19695</v>
      </c>
      <c r="P762" s="337" t="s">
        <v>19695</v>
      </c>
      <c r="Q762" s="337" t="s">
        <v>19695</v>
      </c>
      <c r="R762" s="337" t="s">
        <v>45</v>
      </c>
      <c r="S762" s="337" t="s">
        <v>1405</v>
      </c>
      <c r="T762" s="337" t="s">
        <v>13155</v>
      </c>
      <c r="U762" s="337" t="s">
        <v>13158</v>
      </c>
      <c r="V762" s="337">
        <v>8</v>
      </c>
      <c r="W762" s="337" t="s">
        <v>19695</v>
      </c>
      <c r="X762" s="337" t="s">
        <v>19695</v>
      </c>
      <c r="Y762" s="337" t="s">
        <v>19695</v>
      </c>
      <c r="Z762" s="337" t="s">
        <v>1728</v>
      </c>
      <c r="AA762" s="337" t="s">
        <v>717</v>
      </c>
      <c r="AB762" s="337" t="s">
        <v>718</v>
      </c>
      <c r="AC762" s="337" t="s">
        <v>14361</v>
      </c>
    </row>
    <row r="763" spans="1:29" ht="15.8" x14ac:dyDescent="0.25">
      <c r="A763" s="337" t="s">
        <v>1723</v>
      </c>
      <c r="B763" s="337" t="s">
        <v>13154</v>
      </c>
      <c r="C763" s="337" t="s">
        <v>1821</v>
      </c>
      <c r="D763" s="337" t="s">
        <v>449</v>
      </c>
      <c r="E763" s="337" t="s">
        <v>7869</v>
      </c>
      <c r="F763" s="338">
        <v>44413</v>
      </c>
      <c r="G763" s="337" t="s">
        <v>12100</v>
      </c>
      <c r="H763" s="338">
        <v>44470</v>
      </c>
      <c r="I763" s="337" t="s">
        <v>19695</v>
      </c>
      <c r="J763" s="337" t="s">
        <v>36</v>
      </c>
      <c r="K763" s="337" t="s">
        <v>19695</v>
      </c>
      <c r="L763" s="337" t="s">
        <v>19695</v>
      </c>
      <c r="M763" s="337" t="s">
        <v>19695</v>
      </c>
      <c r="N763" s="337" t="s">
        <v>19695</v>
      </c>
      <c r="O763" s="337" t="s">
        <v>19695</v>
      </c>
      <c r="P763" s="337" t="s">
        <v>19695</v>
      </c>
      <c r="Q763" s="337" t="s">
        <v>19695</v>
      </c>
      <c r="R763" s="337" t="s">
        <v>45</v>
      </c>
      <c r="S763" s="337" t="s">
        <v>1405</v>
      </c>
      <c r="T763" s="337" t="s">
        <v>13155</v>
      </c>
      <c r="U763" s="337" t="s">
        <v>13156</v>
      </c>
      <c r="V763" s="337">
        <v>8</v>
      </c>
      <c r="W763" s="337" t="s">
        <v>19695</v>
      </c>
      <c r="X763" s="337" t="s">
        <v>19695</v>
      </c>
      <c r="Y763" s="337" t="s">
        <v>19695</v>
      </c>
      <c r="Z763" s="337" t="s">
        <v>1728</v>
      </c>
      <c r="AA763" s="337" t="s">
        <v>717</v>
      </c>
      <c r="AB763" s="337" t="s">
        <v>718</v>
      </c>
      <c r="AC763" s="337" t="s">
        <v>14361</v>
      </c>
    </row>
    <row r="764" spans="1:29" ht="15.8" x14ac:dyDescent="0.25">
      <c r="A764" s="337" t="s">
        <v>1723</v>
      </c>
      <c r="B764" s="337" t="s">
        <v>12528</v>
      </c>
      <c r="C764" s="337" t="s">
        <v>1821</v>
      </c>
      <c r="D764" s="337" t="s">
        <v>449</v>
      </c>
      <c r="E764" s="337" t="s">
        <v>10879</v>
      </c>
      <c r="F764" s="338">
        <v>44449</v>
      </c>
      <c r="G764" s="337" t="s">
        <v>12100</v>
      </c>
      <c r="H764" s="338">
        <v>44470</v>
      </c>
      <c r="I764" s="337" t="s">
        <v>19695</v>
      </c>
      <c r="J764" s="337" t="s">
        <v>16</v>
      </c>
      <c r="K764" s="337" t="s">
        <v>19695</v>
      </c>
      <c r="L764" s="337" t="s">
        <v>19695</v>
      </c>
      <c r="M764" s="337" t="s">
        <v>19695</v>
      </c>
      <c r="N764" s="337" t="s">
        <v>19695</v>
      </c>
      <c r="O764" s="337" t="s">
        <v>19695</v>
      </c>
      <c r="P764" s="337" t="s">
        <v>19695</v>
      </c>
      <c r="Q764" s="337" t="s">
        <v>19695</v>
      </c>
      <c r="R764" s="337" t="s">
        <v>1225</v>
      </c>
      <c r="S764" s="337" t="s">
        <v>100</v>
      </c>
      <c r="T764" s="337" t="s">
        <v>116</v>
      </c>
      <c r="U764" s="337" t="s">
        <v>12529</v>
      </c>
      <c r="V764" s="337">
        <v>12</v>
      </c>
      <c r="W764" s="337" t="s">
        <v>19695</v>
      </c>
      <c r="X764" s="337" t="s">
        <v>19695</v>
      </c>
      <c r="Y764" s="337" t="s">
        <v>19695</v>
      </c>
      <c r="Z764" s="337" t="s">
        <v>1728</v>
      </c>
      <c r="AA764" s="337" t="s">
        <v>735</v>
      </c>
      <c r="AB764" s="337" t="s">
        <v>718</v>
      </c>
      <c r="AC764" s="337" t="s">
        <v>14376</v>
      </c>
    </row>
    <row r="765" spans="1:29" ht="15.8" x14ac:dyDescent="0.25">
      <c r="A765" s="337" t="s">
        <v>1723</v>
      </c>
      <c r="B765" s="337" t="s">
        <v>12098</v>
      </c>
      <c r="C765" s="337" t="s">
        <v>1821</v>
      </c>
      <c r="D765" s="337" t="s">
        <v>449</v>
      </c>
      <c r="E765" s="337" t="s">
        <v>12099</v>
      </c>
      <c r="F765" s="338">
        <v>44453</v>
      </c>
      <c r="G765" s="337" t="s">
        <v>12100</v>
      </c>
      <c r="H765" s="338">
        <v>44470</v>
      </c>
      <c r="I765" s="337" t="s">
        <v>19695</v>
      </c>
      <c r="J765" s="337" t="s">
        <v>16</v>
      </c>
      <c r="K765" s="337" t="s">
        <v>19695</v>
      </c>
      <c r="L765" s="337" t="s">
        <v>19695</v>
      </c>
      <c r="M765" s="337" t="s">
        <v>19695</v>
      </c>
      <c r="N765" s="337" t="s">
        <v>19695</v>
      </c>
      <c r="O765" s="337" t="s">
        <v>19695</v>
      </c>
      <c r="P765" s="337" t="s">
        <v>19695</v>
      </c>
      <c r="Q765" s="337" t="s">
        <v>19695</v>
      </c>
      <c r="R765" s="337" t="s">
        <v>75</v>
      </c>
      <c r="S765" s="337" t="s">
        <v>5361</v>
      </c>
      <c r="T765" s="337" t="s">
        <v>10299</v>
      </c>
      <c r="U765" s="337" t="s">
        <v>12101</v>
      </c>
      <c r="V765" s="337">
        <v>10</v>
      </c>
      <c r="W765" s="337" t="s">
        <v>19695</v>
      </c>
      <c r="X765" s="337" t="s">
        <v>19695</v>
      </c>
      <c r="Y765" s="337" t="s">
        <v>19695</v>
      </c>
      <c r="Z765" s="337" t="s">
        <v>1753</v>
      </c>
      <c r="AA765" s="337" t="s">
        <v>717</v>
      </c>
      <c r="AB765" s="337" t="s">
        <v>718</v>
      </c>
      <c r="AC765" s="337" t="s">
        <v>15600</v>
      </c>
    </row>
    <row r="766" spans="1:29" ht="15.8" x14ac:dyDescent="0.25">
      <c r="A766" s="337" t="s">
        <v>1723</v>
      </c>
      <c r="B766" s="337" t="s">
        <v>7788</v>
      </c>
      <c r="C766" s="337" t="s">
        <v>1725</v>
      </c>
      <c r="D766" s="337" t="s">
        <v>1726</v>
      </c>
      <c r="E766" s="337" t="s">
        <v>7789</v>
      </c>
      <c r="F766" s="338">
        <v>44464</v>
      </c>
      <c r="G766" s="337" t="s">
        <v>7789</v>
      </c>
      <c r="H766" s="338">
        <v>44464</v>
      </c>
      <c r="I766" s="337" t="s">
        <v>19695</v>
      </c>
      <c r="J766" s="337" t="s">
        <v>16</v>
      </c>
      <c r="K766" s="337" t="s">
        <v>19695</v>
      </c>
      <c r="L766" s="337" t="s">
        <v>19695</v>
      </c>
      <c r="M766" s="337" t="s">
        <v>19695</v>
      </c>
      <c r="N766" s="337" t="s">
        <v>19695</v>
      </c>
      <c r="O766" s="337" t="s">
        <v>19695</v>
      </c>
      <c r="P766" s="337" t="s">
        <v>19695</v>
      </c>
      <c r="Q766" s="337" t="s">
        <v>19695</v>
      </c>
      <c r="R766" s="337" t="s">
        <v>1741</v>
      </c>
      <c r="S766" s="337" t="s">
        <v>7790</v>
      </c>
      <c r="T766" s="337" t="s">
        <v>7791</v>
      </c>
      <c r="U766" s="337" t="s">
        <v>1526</v>
      </c>
      <c r="V766" s="337">
        <v>10</v>
      </c>
      <c r="W766" s="337" t="s">
        <v>19695</v>
      </c>
      <c r="X766" s="337" t="s">
        <v>19695</v>
      </c>
      <c r="Y766" s="337" t="s">
        <v>19695</v>
      </c>
      <c r="Z766" s="337" t="s">
        <v>1753</v>
      </c>
      <c r="AA766" s="337" t="s">
        <v>717</v>
      </c>
      <c r="AB766" s="337" t="s">
        <v>718</v>
      </c>
      <c r="AC766" s="337" t="s">
        <v>15590</v>
      </c>
    </row>
    <row r="767" spans="1:29" ht="15.8" x14ac:dyDescent="0.25">
      <c r="A767" s="337" t="s">
        <v>1723</v>
      </c>
      <c r="B767" s="337" t="s">
        <v>12785</v>
      </c>
      <c r="C767" s="337" t="s">
        <v>1821</v>
      </c>
      <c r="D767" s="337" t="s">
        <v>449</v>
      </c>
      <c r="E767" s="337" t="s">
        <v>12786</v>
      </c>
      <c r="F767" s="338">
        <v>44430</v>
      </c>
      <c r="G767" s="337" t="s">
        <v>12625</v>
      </c>
      <c r="H767" s="338">
        <v>44462</v>
      </c>
      <c r="I767" s="337" t="s">
        <v>19695</v>
      </c>
      <c r="J767" s="337" t="s">
        <v>36</v>
      </c>
      <c r="K767" s="337" t="s">
        <v>19695</v>
      </c>
      <c r="L767" s="337" t="s">
        <v>19695</v>
      </c>
      <c r="M767" s="337" t="s">
        <v>19695</v>
      </c>
      <c r="N767" s="337" t="s">
        <v>19695</v>
      </c>
      <c r="O767" s="337" t="s">
        <v>19695</v>
      </c>
      <c r="P767" s="337" t="s">
        <v>19695</v>
      </c>
      <c r="Q767" s="337" t="s">
        <v>19695</v>
      </c>
      <c r="R767" s="337" t="s">
        <v>56</v>
      </c>
      <c r="S767" s="337" t="s">
        <v>79</v>
      </c>
      <c r="T767" s="337" t="s">
        <v>1592</v>
      </c>
      <c r="U767" s="337" t="s">
        <v>5672</v>
      </c>
      <c r="V767" s="337">
        <v>15</v>
      </c>
      <c r="W767" s="337" t="s">
        <v>19695</v>
      </c>
      <c r="X767" s="337" t="s">
        <v>19695</v>
      </c>
      <c r="Y767" s="337" t="s">
        <v>19695</v>
      </c>
      <c r="Z767" s="337" t="s">
        <v>1728</v>
      </c>
      <c r="AA767" s="337" t="s">
        <v>717</v>
      </c>
      <c r="AB767" s="337" t="s">
        <v>718</v>
      </c>
      <c r="AC767" s="337" t="s">
        <v>14350</v>
      </c>
    </row>
    <row r="768" spans="1:29" ht="15.8" x14ac:dyDescent="0.25">
      <c r="A768" s="337" t="s">
        <v>1723</v>
      </c>
      <c r="B768" s="337" t="s">
        <v>12787</v>
      </c>
      <c r="C768" s="337" t="s">
        <v>1725</v>
      </c>
      <c r="D768" s="337" t="s">
        <v>1726</v>
      </c>
      <c r="E768" s="337" t="s">
        <v>12625</v>
      </c>
      <c r="F768" s="338">
        <v>44462</v>
      </c>
      <c r="G768" s="337" t="s">
        <v>12625</v>
      </c>
      <c r="H768" s="338">
        <v>44462</v>
      </c>
      <c r="I768" s="337" t="s">
        <v>19695</v>
      </c>
      <c r="J768" s="337" t="s">
        <v>16</v>
      </c>
      <c r="K768" s="337" t="s">
        <v>19695</v>
      </c>
      <c r="L768" s="337" t="s">
        <v>19695</v>
      </c>
      <c r="M768" s="337" t="s">
        <v>19695</v>
      </c>
      <c r="N768" s="337" t="s">
        <v>19695</v>
      </c>
      <c r="O768" s="337" t="s">
        <v>19695</v>
      </c>
      <c r="P768" s="337" t="s">
        <v>19695</v>
      </c>
      <c r="Q768" s="337" t="s">
        <v>19695</v>
      </c>
      <c r="R768" s="337" t="s">
        <v>56</v>
      </c>
      <c r="S768" s="337" t="s">
        <v>79</v>
      </c>
      <c r="T768" s="337" t="s">
        <v>12788</v>
      </c>
      <c r="U768" s="337" t="s">
        <v>1419</v>
      </c>
      <c r="V768" s="337">
        <v>8</v>
      </c>
      <c r="W768" s="337" t="s">
        <v>19695</v>
      </c>
      <c r="X768" s="337" t="s">
        <v>19695</v>
      </c>
      <c r="Y768" s="337" t="s">
        <v>19695</v>
      </c>
      <c r="Z768" s="337" t="s">
        <v>1728</v>
      </c>
      <c r="AA768" s="337" t="s">
        <v>717</v>
      </c>
      <c r="AB768" s="337" t="s">
        <v>718</v>
      </c>
      <c r="AC768" s="337" t="s">
        <v>14350</v>
      </c>
    </row>
    <row r="769" spans="1:29" ht="15.8" x14ac:dyDescent="0.25">
      <c r="A769" s="337" t="s">
        <v>1723</v>
      </c>
      <c r="B769" s="337" t="s">
        <v>13149</v>
      </c>
      <c r="C769" s="337" t="s">
        <v>1821</v>
      </c>
      <c r="D769" s="337" t="s">
        <v>449</v>
      </c>
      <c r="E769" s="337" t="s">
        <v>12535</v>
      </c>
      <c r="F769" s="338">
        <v>44429</v>
      </c>
      <c r="G769" s="337" t="s">
        <v>12625</v>
      </c>
      <c r="H769" s="338">
        <v>44462</v>
      </c>
      <c r="I769" s="337" t="s">
        <v>19695</v>
      </c>
      <c r="J769" s="337" t="s">
        <v>16</v>
      </c>
      <c r="K769" s="337" t="s">
        <v>19695</v>
      </c>
      <c r="L769" s="337" t="s">
        <v>19695</v>
      </c>
      <c r="M769" s="337" t="s">
        <v>19695</v>
      </c>
      <c r="N769" s="337" t="s">
        <v>19695</v>
      </c>
      <c r="O769" s="337" t="s">
        <v>19695</v>
      </c>
      <c r="P769" s="337" t="s">
        <v>19695</v>
      </c>
      <c r="Q769" s="337" t="s">
        <v>19695</v>
      </c>
      <c r="R769" s="337" t="s">
        <v>45</v>
      </c>
      <c r="S769" s="337" t="s">
        <v>80</v>
      </c>
      <c r="T769" s="337" t="s">
        <v>2818</v>
      </c>
      <c r="U769" s="337" t="s">
        <v>13150</v>
      </c>
      <c r="V769" s="337">
        <v>8</v>
      </c>
      <c r="W769" s="337" t="s">
        <v>19695</v>
      </c>
      <c r="X769" s="337" t="s">
        <v>19695</v>
      </c>
      <c r="Y769" s="337" t="s">
        <v>19695</v>
      </c>
      <c r="Z769" s="337" t="s">
        <v>1728</v>
      </c>
      <c r="AA769" s="337" t="s">
        <v>717</v>
      </c>
      <c r="AB769" s="337" t="s">
        <v>718</v>
      </c>
      <c r="AC769" s="337" t="s">
        <v>14350</v>
      </c>
    </row>
    <row r="770" spans="1:29" ht="15.8" x14ac:dyDescent="0.25">
      <c r="A770" s="337" t="s">
        <v>1723</v>
      </c>
      <c r="B770" s="337" t="s">
        <v>13147</v>
      </c>
      <c r="C770" s="337" t="s">
        <v>1821</v>
      </c>
      <c r="D770" s="337" t="s">
        <v>449</v>
      </c>
      <c r="E770" s="337" t="s">
        <v>12535</v>
      </c>
      <c r="F770" s="338">
        <v>44429</v>
      </c>
      <c r="G770" s="337" t="s">
        <v>12625</v>
      </c>
      <c r="H770" s="338">
        <v>44462</v>
      </c>
      <c r="I770" s="337" t="s">
        <v>19695</v>
      </c>
      <c r="J770" s="337" t="s">
        <v>16</v>
      </c>
      <c r="K770" s="337" t="s">
        <v>19695</v>
      </c>
      <c r="L770" s="337" t="s">
        <v>19695</v>
      </c>
      <c r="M770" s="337" t="s">
        <v>19695</v>
      </c>
      <c r="N770" s="337" t="s">
        <v>19695</v>
      </c>
      <c r="O770" s="337" t="s">
        <v>19695</v>
      </c>
      <c r="P770" s="337" t="s">
        <v>19695</v>
      </c>
      <c r="Q770" s="337" t="s">
        <v>19695</v>
      </c>
      <c r="R770" s="337" t="s">
        <v>45</v>
      </c>
      <c r="S770" s="337" t="s">
        <v>80</v>
      </c>
      <c r="T770" s="337" t="s">
        <v>2818</v>
      </c>
      <c r="U770" s="337" t="s">
        <v>13148</v>
      </c>
      <c r="V770" s="337">
        <v>8</v>
      </c>
      <c r="W770" s="337" t="s">
        <v>19695</v>
      </c>
      <c r="X770" s="337" t="s">
        <v>19695</v>
      </c>
      <c r="Y770" s="337" t="s">
        <v>19695</v>
      </c>
      <c r="Z770" s="337" t="s">
        <v>1728</v>
      </c>
      <c r="AA770" s="337" t="s">
        <v>717</v>
      </c>
      <c r="AB770" s="337" t="s">
        <v>718</v>
      </c>
      <c r="AC770" s="337" t="s">
        <v>14350</v>
      </c>
    </row>
    <row r="771" spans="1:29" ht="15.8" x14ac:dyDescent="0.25">
      <c r="A771" s="337" t="s">
        <v>1723</v>
      </c>
      <c r="B771" s="337" t="s">
        <v>13153</v>
      </c>
      <c r="C771" s="337" t="s">
        <v>1821</v>
      </c>
      <c r="D771" s="337" t="s">
        <v>449</v>
      </c>
      <c r="E771" s="337" t="s">
        <v>12192</v>
      </c>
      <c r="F771" s="338">
        <v>44428</v>
      </c>
      <c r="G771" s="337" t="s">
        <v>12625</v>
      </c>
      <c r="H771" s="338">
        <v>44462</v>
      </c>
      <c r="I771" s="337" t="s">
        <v>19695</v>
      </c>
      <c r="J771" s="337" t="s">
        <v>16</v>
      </c>
      <c r="K771" s="337" t="s">
        <v>19695</v>
      </c>
      <c r="L771" s="337" t="s">
        <v>19695</v>
      </c>
      <c r="M771" s="337" t="s">
        <v>19695</v>
      </c>
      <c r="N771" s="337" t="s">
        <v>19695</v>
      </c>
      <c r="O771" s="337" t="s">
        <v>19695</v>
      </c>
      <c r="P771" s="337" t="s">
        <v>19695</v>
      </c>
      <c r="Q771" s="337" t="s">
        <v>19695</v>
      </c>
      <c r="R771" s="337" t="s">
        <v>45</v>
      </c>
      <c r="S771" s="337" t="s">
        <v>80</v>
      </c>
      <c r="T771" s="337" t="s">
        <v>1680</v>
      </c>
      <c r="U771" s="337" t="s">
        <v>8926</v>
      </c>
      <c r="V771" s="337">
        <v>8</v>
      </c>
      <c r="W771" s="337" t="s">
        <v>19695</v>
      </c>
      <c r="X771" s="337" t="s">
        <v>19695</v>
      </c>
      <c r="Y771" s="337" t="s">
        <v>19695</v>
      </c>
      <c r="Z771" s="337" t="s">
        <v>1728</v>
      </c>
      <c r="AA771" s="337" t="s">
        <v>717</v>
      </c>
      <c r="AB771" s="337" t="s">
        <v>718</v>
      </c>
      <c r="AC771" s="337" t="s">
        <v>14350</v>
      </c>
    </row>
    <row r="772" spans="1:29" ht="15.8" x14ac:dyDescent="0.25">
      <c r="A772" s="337" t="s">
        <v>1723</v>
      </c>
      <c r="B772" s="337" t="s">
        <v>12717</v>
      </c>
      <c r="C772" s="337" t="s">
        <v>1821</v>
      </c>
      <c r="D772" s="337" t="s">
        <v>449</v>
      </c>
      <c r="E772" s="337" t="s">
        <v>7832</v>
      </c>
      <c r="F772" s="338">
        <v>44369</v>
      </c>
      <c r="G772" s="337" t="s">
        <v>12718</v>
      </c>
      <c r="H772" s="338">
        <v>44461</v>
      </c>
      <c r="I772" s="337" t="s">
        <v>19695</v>
      </c>
      <c r="J772" s="337" t="s">
        <v>16</v>
      </c>
      <c r="K772" s="337" t="s">
        <v>19695</v>
      </c>
      <c r="L772" s="337" t="s">
        <v>19695</v>
      </c>
      <c r="M772" s="337" t="s">
        <v>19695</v>
      </c>
      <c r="N772" s="337" t="s">
        <v>19695</v>
      </c>
      <c r="O772" s="337" t="s">
        <v>19695</v>
      </c>
      <c r="P772" s="337" t="s">
        <v>19695</v>
      </c>
      <c r="Q772" s="337" t="s">
        <v>19695</v>
      </c>
      <c r="R772" s="337" t="s">
        <v>2803</v>
      </c>
      <c r="S772" s="337" t="s">
        <v>4729</v>
      </c>
      <c r="T772" s="337" t="s">
        <v>12719</v>
      </c>
      <c r="U772" s="337" t="s">
        <v>12719</v>
      </c>
      <c r="V772" s="337">
        <v>35</v>
      </c>
      <c r="W772" s="337" t="s">
        <v>19695</v>
      </c>
      <c r="X772" s="337" t="s">
        <v>19695</v>
      </c>
      <c r="Y772" s="337" t="s">
        <v>19695</v>
      </c>
      <c r="Z772" s="337" t="s">
        <v>1728</v>
      </c>
      <c r="AA772" s="337" t="s">
        <v>717</v>
      </c>
      <c r="AB772" s="337" t="s">
        <v>718</v>
      </c>
      <c r="AC772" s="337" t="s">
        <v>14362</v>
      </c>
    </row>
    <row r="773" spans="1:29" ht="15.8" x14ac:dyDescent="0.25">
      <c r="A773" s="337" t="s">
        <v>1723</v>
      </c>
      <c r="B773" s="337" t="s">
        <v>12617</v>
      </c>
      <c r="C773" s="337" t="s">
        <v>1725</v>
      </c>
      <c r="D773" s="337" t="s">
        <v>13527</v>
      </c>
      <c r="E773" s="337" t="s">
        <v>10871</v>
      </c>
      <c r="F773" s="338">
        <v>44419</v>
      </c>
      <c r="G773" s="337" t="s">
        <v>1854</v>
      </c>
      <c r="H773" s="338">
        <v>44460</v>
      </c>
      <c r="I773" s="337" t="s">
        <v>19695</v>
      </c>
      <c r="J773" s="337" t="s">
        <v>36</v>
      </c>
      <c r="K773" s="337" t="s">
        <v>19695</v>
      </c>
      <c r="L773" s="337" t="s">
        <v>19695</v>
      </c>
      <c r="M773" s="337" t="s">
        <v>19695</v>
      </c>
      <c r="N773" s="337" t="s">
        <v>19695</v>
      </c>
      <c r="O773" s="337" t="s">
        <v>19695</v>
      </c>
      <c r="P773" s="337" t="s">
        <v>19695</v>
      </c>
      <c r="Q773" s="337" t="s">
        <v>19695</v>
      </c>
      <c r="R773" s="337" t="s">
        <v>1220</v>
      </c>
      <c r="S773" s="337" t="s">
        <v>108</v>
      </c>
      <c r="T773" s="337" t="s">
        <v>1699</v>
      </c>
      <c r="U773" s="337" t="s">
        <v>12618</v>
      </c>
      <c r="V773" s="337">
        <v>8</v>
      </c>
      <c r="W773" s="337" t="s">
        <v>19695</v>
      </c>
      <c r="X773" s="337" t="s">
        <v>19695</v>
      </c>
      <c r="Y773" s="337" t="s">
        <v>19695</v>
      </c>
      <c r="Z773" s="337" t="s">
        <v>1728</v>
      </c>
      <c r="AA773" s="337" t="s">
        <v>717</v>
      </c>
      <c r="AB773" s="337" t="s">
        <v>718</v>
      </c>
      <c r="AC773" s="337" t="s">
        <v>14349</v>
      </c>
    </row>
    <row r="774" spans="1:29" ht="15.8" x14ac:dyDescent="0.25">
      <c r="A774" s="337" t="s">
        <v>1723</v>
      </c>
      <c r="B774" s="337" t="s">
        <v>12537</v>
      </c>
      <c r="C774" s="337" t="s">
        <v>1821</v>
      </c>
      <c r="D774" s="337" t="s">
        <v>449</v>
      </c>
      <c r="E774" s="337" t="s">
        <v>12538</v>
      </c>
      <c r="F774" s="338">
        <v>44424</v>
      </c>
      <c r="G774" s="337" t="s">
        <v>10246</v>
      </c>
      <c r="H774" s="338">
        <v>44459</v>
      </c>
      <c r="I774" s="337" t="s">
        <v>19695</v>
      </c>
      <c r="J774" s="337" t="s">
        <v>36</v>
      </c>
      <c r="K774" s="337" t="s">
        <v>19695</v>
      </c>
      <c r="L774" s="337" t="s">
        <v>19695</v>
      </c>
      <c r="M774" s="337" t="s">
        <v>19695</v>
      </c>
      <c r="N774" s="337" t="s">
        <v>19695</v>
      </c>
      <c r="O774" s="337" t="s">
        <v>19695</v>
      </c>
      <c r="P774" s="337" t="s">
        <v>19695</v>
      </c>
      <c r="Q774" s="337" t="s">
        <v>19695</v>
      </c>
      <c r="R774" s="337" t="s">
        <v>1225</v>
      </c>
      <c r="S774" s="337" t="s">
        <v>100</v>
      </c>
      <c r="T774" s="337" t="s">
        <v>116</v>
      </c>
      <c r="U774" s="337" t="s">
        <v>11565</v>
      </c>
      <c r="V774" s="337">
        <v>12</v>
      </c>
      <c r="W774" s="337" t="s">
        <v>19695</v>
      </c>
      <c r="X774" s="337" t="s">
        <v>19695</v>
      </c>
      <c r="Y774" s="337" t="s">
        <v>19695</v>
      </c>
      <c r="Z774" s="337" t="s">
        <v>1728</v>
      </c>
      <c r="AA774" s="337" t="s">
        <v>735</v>
      </c>
      <c r="AB774" s="337" t="s">
        <v>718</v>
      </c>
      <c r="AC774" s="337" t="s">
        <v>14376</v>
      </c>
    </row>
    <row r="775" spans="1:29" ht="15.8" x14ac:dyDescent="0.25">
      <c r="A775" s="337" t="s">
        <v>1723</v>
      </c>
      <c r="B775" s="337" t="s">
        <v>12599</v>
      </c>
      <c r="C775" s="337" t="s">
        <v>1821</v>
      </c>
      <c r="D775" s="337" t="s">
        <v>449</v>
      </c>
      <c r="E775" s="337" t="s">
        <v>9988</v>
      </c>
      <c r="F775" s="338">
        <v>44440</v>
      </c>
      <c r="G775" s="337" t="s">
        <v>12600</v>
      </c>
      <c r="H775" s="338">
        <v>44457</v>
      </c>
      <c r="I775" s="337" t="s">
        <v>19695</v>
      </c>
      <c r="J775" s="337" t="s">
        <v>16</v>
      </c>
      <c r="K775" s="337" t="s">
        <v>19695</v>
      </c>
      <c r="L775" s="337" t="s">
        <v>19695</v>
      </c>
      <c r="M775" s="337" t="s">
        <v>19695</v>
      </c>
      <c r="N775" s="337" t="s">
        <v>19695</v>
      </c>
      <c r="O775" s="337" t="s">
        <v>19695</v>
      </c>
      <c r="P775" s="337" t="s">
        <v>19695</v>
      </c>
      <c r="Q775" s="337" t="s">
        <v>19695</v>
      </c>
      <c r="R775" s="337" t="s">
        <v>52</v>
      </c>
      <c r="S775" s="337" t="s">
        <v>53</v>
      </c>
      <c r="T775" s="337" t="s">
        <v>397</v>
      </c>
      <c r="U775" s="337" t="s">
        <v>9053</v>
      </c>
      <c r="V775" s="337">
        <v>6</v>
      </c>
      <c r="W775" s="337" t="s">
        <v>19695</v>
      </c>
      <c r="X775" s="337" t="s">
        <v>19695</v>
      </c>
      <c r="Y775" s="337" t="s">
        <v>19695</v>
      </c>
      <c r="Z775" s="337" t="s">
        <v>1728</v>
      </c>
      <c r="AA775" s="337" t="s">
        <v>717</v>
      </c>
      <c r="AB775" s="337" t="s">
        <v>718</v>
      </c>
      <c r="AC775" s="337" t="s">
        <v>14348</v>
      </c>
    </row>
    <row r="776" spans="1:29" ht="15.8" x14ac:dyDescent="0.25">
      <c r="A776" s="337" t="s">
        <v>1723</v>
      </c>
      <c r="B776" s="337" t="s">
        <v>9974</v>
      </c>
      <c r="C776" s="337" t="s">
        <v>1821</v>
      </c>
      <c r="D776" s="337" t="s">
        <v>449</v>
      </c>
      <c r="E776" s="337" t="s">
        <v>7810</v>
      </c>
      <c r="F776" s="338">
        <v>44404</v>
      </c>
      <c r="G776" s="337" t="s">
        <v>9975</v>
      </c>
      <c r="H776" s="338">
        <v>44456</v>
      </c>
      <c r="I776" s="337" t="s">
        <v>19695</v>
      </c>
      <c r="J776" s="337" t="s">
        <v>36</v>
      </c>
      <c r="K776" s="337" t="s">
        <v>19695</v>
      </c>
      <c r="L776" s="337" t="s">
        <v>19695</v>
      </c>
      <c r="M776" s="337" t="s">
        <v>19695</v>
      </c>
      <c r="N776" s="337" t="s">
        <v>19695</v>
      </c>
      <c r="O776" s="337" t="s">
        <v>19695</v>
      </c>
      <c r="P776" s="337" t="s">
        <v>19695</v>
      </c>
      <c r="Q776" s="337" t="s">
        <v>19695</v>
      </c>
      <c r="R776" s="337" t="s">
        <v>18</v>
      </c>
      <c r="S776" s="337" t="s">
        <v>447</v>
      </c>
      <c r="T776" s="337" t="s">
        <v>1386</v>
      </c>
      <c r="U776" s="337" t="s">
        <v>9976</v>
      </c>
      <c r="V776" s="337">
        <v>10</v>
      </c>
      <c r="W776" s="337" t="s">
        <v>19695</v>
      </c>
      <c r="X776" s="337" t="s">
        <v>19695</v>
      </c>
      <c r="Y776" s="337" t="s">
        <v>19695</v>
      </c>
      <c r="Z776" s="337" t="s">
        <v>1728</v>
      </c>
      <c r="AA776" s="337" t="s">
        <v>735</v>
      </c>
      <c r="AB776" s="337" t="s">
        <v>718</v>
      </c>
      <c r="AC776" s="337" t="s">
        <v>14360</v>
      </c>
    </row>
    <row r="777" spans="1:29" ht="15.8" x14ac:dyDescent="0.25">
      <c r="A777" s="337" t="s">
        <v>1723</v>
      </c>
      <c r="B777" s="337" t="s">
        <v>12433</v>
      </c>
      <c r="C777" s="337" t="s">
        <v>1725</v>
      </c>
      <c r="D777" s="337" t="s">
        <v>1735</v>
      </c>
      <c r="E777" s="337" t="s">
        <v>12434</v>
      </c>
      <c r="F777" s="338">
        <v>44455</v>
      </c>
      <c r="G777" s="337" t="s">
        <v>12434</v>
      </c>
      <c r="H777" s="338">
        <v>44455</v>
      </c>
      <c r="I777" s="337" t="s">
        <v>19695</v>
      </c>
      <c r="J777" s="337" t="s">
        <v>36</v>
      </c>
      <c r="K777" s="337" t="s">
        <v>19695</v>
      </c>
      <c r="L777" s="337" t="s">
        <v>19695</v>
      </c>
      <c r="M777" s="337" t="s">
        <v>19695</v>
      </c>
      <c r="N777" s="337" t="s">
        <v>19695</v>
      </c>
      <c r="O777" s="337" t="s">
        <v>19695</v>
      </c>
      <c r="P777" s="337" t="s">
        <v>19695</v>
      </c>
      <c r="Q777" s="337" t="s">
        <v>19695</v>
      </c>
      <c r="R777" s="337" t="s">
        <v>45</v>
      </c>
      <c r="S777" s="337" t="s">
        <v>1541</v>
      </c>
      <c r="T777" s="337" t="s">
        <v>2815</v>
      </c>
      <c r="U777" s="337" t="s">
        <v>12435</v>
      </c>
      <c r="V777" s="337">
        <v>9</v>
      </c>
      <c r="W777" s="337" t="s">
        <v>19695</v>
      </c>
      <c r="X777" s="337" t="s">
        <v>19695</v>
      </c>
      <c r="Y777" s="337" t="s">
        <v>19695</v>
      </c>
      <c r="Z777" s="337" t="s">
        <v>1745</v>
      </c>
      <c r="AA777" s="337" t="s">
        <v>761</v>
      </c>
      <c r="AB777" s="337" t="s">
        <v>762</v>
      </c>
      <c r="AC777" s="337" t="s">
        <v>15373</v>
      </c>
    </row>
    <row r="778" spans="1:29" ht="15.8" x14ac:dyDescent="0.25">
      <c r="A778" s="337" t="s">
        <v>1723</v>
      </c>
      <c r="B778" s="337" t="s">
        <v>12632</v>
      </c>
      <c r="C778" s="337" t="s">
        <v>1821</v>
      </c>
      <c r="D778" s="337" t="s">
        <v>449</v>
      </c>
      <c r="E778" s="337" t="s">
        <v>9550</v>
      </c>
      <c r="F778" s="338">
        <v>44441</v>
      </c>
      <c r="G778" s="337" t="s">
        <v>10885</v>
      </c>
      <c r="H778" s="338">
        <v>44454</v>
      </c>
      <c r="I778" s="337" t="s">
        <v>19695</v>
      </c>
      <c r="J778" s="337" t="s">
        <v>16</v>
      </c>
      <c r="K778" s="337" t="s">
        <v>19695</v>
      </c>
      <c r="L778" s="337" t="s">
        <v>19695</v>
      </c>
      <c r="M778" s="337" t="s">
        <v>19695</v>
      </c>
      <c r="N778" s="337" t="s">
        <v>19695</v>
      </c>
      <c r="O778" s="337" t="s">
        <v>19695</v>
      </c>
      <c r="P778" s="337" t="s">
        <v>19695</v>
      </c>
      <c r="Q778" s="337" t="s">
        <v>19695</v>
      </c>
      <c r="R778" s="337" t="s">
        <v>52</v>
      </c>
      <c r="S778" s="337" t="s">
        <v>430</v>
      </c>
      <c r="T778" s="337" t="s">
        <v>1321</v>
      </c>
      <c r="U778" s="337" t="s">
        <v>12633</v>
      </c>
      <c r="V778" s="337">
        <v>8</v>
      </c>
      <c r="W778" s="337" t="s">
        <v>19695</v>
      </c>
      <c r="X778" s="337" t="s">
        <v>19695</v>
      </c>
      <c r="Y778" s="337" t="s">
        <v>19695</v>
      </c>
      <c r="Z778" s="337" t="s">
        <v>1728</v>
      </c>
      <c r="AA778" s="337" t="s">
        <v>735</v>
      </c>
      <c r="AB778" s="337" t="s">
        <v>718</v>
      </c>
      <c r="AC778" s="337" t="s">
        <v>14349</v>
      </c>
    </row>
    <row r="779" spans="1:29" ht="15.8" x14ac:dyDescent="0.25">
      <c r="A779" s="337" t="s">
        <v>1723</v>
      </c>
      <c r="B779" s="337" t="s">
        <v>12526</v>
      </c>
      <c r="C779" s="337" t="s">
        <v>1821</v>
      </c>
      <c r="D779" s="337" t="s">
        <v>449</v>
      </c>
      <c r="E779" s="337" t="s">
        <v>12192</v>
      </c>
      <c r="F779" s="338">
        <v>44428</v>
      </c>
      <c r="G779" s="337" t="s">
        <v>12099</v>
      </c>
      <c r="H779" s="338">
        <v>44453</v>
      </c>
      <c r="I779" s="337" t="s">
        <v>19695</v>
      </c>
      <c r="J779" s="337" t="s">
        <v>16</v>
      </c>
      <c r="K779" s="337" t="s">
        <v>19695</v>
      </c>
      <c r="L779" s="337" t="s">
        <v>19695</v>
      </c>
      <c r="M779" s="337" t="s">
        <v>19695</v>
      </c>
      <c r="N779" s="337" t="s">
        <v>19695</v>
      </c>
      <c r="O779" s="337" t="s">
        <v>19695</v>
      </c>
      <c r="P779" s="337" t="s">
        <v>19695</v>
      </c>
      <c r="Q779" s="337" t="s">
        <v>19695</v>
      </c>
      <c r="R779" s="337" t="s">
        <v>35</v>
      </c>
      <c r="S779" s="337" t="s">
        <v>77</v>
      </c>
      <c r="T779" s="337" t="s">
        <v>5336</v>
      </c>
      <c r="U779" s="337" t="s">
        <v>12527</v>
      </c>
      <c r="V779" s="337">
        <v>8</v>
      </c>
      <c r="W779" s="337" t="s">
        <v>19695</v>
      </c>
      <c r="X779" s="337" t="s">
        <v>19695</v>
      </c>
      <c r="Y779" s="337" t="s">
        <v>19695</v>
      </c>
      <c r="Z779" s="337" t="s">
        <v>1728</v>
      </c>
      <c r="AA779" s="337" t="s">
        <v>717</v>
      </c>
      <c r="AB779" s="337" t="s">
        <v>718</v>
      </c>
      <c r="AC779" s="337" t="s">
        <v>14360</v>
      </c>
    </row>
    <row r="780" spans="1:29" ht="15.8" x14ac:dyDescent="0.25">
      <c r="A780" s="337" t="s">
        <v>1723</v>
      </c>
      <c r="B780" s="337" t="s">
        <v>12532</v>
      </c>
      <c r="C780" s="337" t="s">
        <v>1821</v>
      </c>
      <c r="D780" s="337" t="s">
        <v>449</v>
      </c>
      <c r="E780" s="337" t="s">
        <v>12192</v>
      </c>
      <c r="F780" s="338">
        <v>44428</v>
      </c>
      <c r="G780" s="337" t="s">
        <v>10877</v>
      </c>
      <c r="H780" s="338">
        <v>44451</v>
      </c>
      <c r="I780" s="337" t="s">
        <v>19695</v>
      </c>
      <c r="J780" s="337" t="s">
        <v>16</v>
      </c>
      <c r="K780" s="337" t="s">
        <v>19695</v>
      </c>
      <c r="L780" s="337" t="s">
        <v>19695</v>
      </c>
      <c r="M780" s="337" t="s">
        <v>19695</v>
      </c>
      <c r="N780" s="337" t="s">
        <v>19695</v>
      </c>
      <c r="O780" s="337" t="s">
        <v>19695</v>
      </c>
      <c r="P780" s="337" t="s">
        <v>19695</v>
      </c>
      <c r="Q780" s="337" t="s">
        <v>19695</v>
      </c>
      <c r="R780" s="337" t="s">
        <v>1225</v>
      </c>
      <c r="S780" s="337" t="s">
        <v>100</v>
      </c>
      <c r="T780" s="337" t="s">
        <v>116</v>
      </c>
      <c r="U780" s="337" t="s">
        <v>12533</v>
      </c>
      <c r="V780" s="337">
        <v>8</v>
      </c>
      <c r="W780" s="337" t="s">
        <v>19695</v>
      </c>
      <c r="X780" s="337" t="s">
        <v>19695</v>
      </c>
      <c r="Y780" s="337" t="s">
        <v>19695</v>
      </c>
      <c r="Z780" s="337" t="s">
        <v>1728</v>
      </c>
      <c r="AA780" s="337" t="s">
        <v>735</v>
      </c>
      <c r="AB780" s="337" t="s">
        <v>718</v>
      </c>
      <c r="AC780" s="337" t="s">
        <v>14376</v>
      </c>
    </row>
    <row r="781" spans="1:29" ht="15.8" x14ac:dyDescent="0.25">
      <c r="A781" s="337" t="s">
        <v>1723</v>
      </c>
      <c r="B781" s="337" t="s">
        <v>12534</v>
      </c>
      <c r="C781" s="337" t="s">
        <v>1725</v>
      </c>
      <c r="D781" s="337" t="s">
        <v>1726</v>
      </c>
      <c r="E781" s="337" t="s">
        <v>12535</v>
      </c>
      <c r="F781" s="338">
        <v>44429</v>
      </c>
      <c r="G781" s="337" t="s">
        <v>10877</v>
      </c>
      <c r="H781" s="338">
        <v>44451</v>
      </c>
      <c r="I781" s="337" t="s">
        <v>19695</v>
      </c>
      <c r="J781" s="337" t="s">
        <v>36</v>
      </c>
      <c r="K781" s="337" t="s">
        <v>19695</v>
      </c>
      <c r="L781" s="337" t="s">
        <v>19695</v>
      </c>
      <c r="M781" s="337" t="s">
        <v>19695</v>
      </c>
      <c r="N781" s="337" t="s">
        <v>19695</v>
      </c>
      <c r="O781" s="337" t="s">
        <v>19695</v>
      </c>
      <c r="P781" s="337" t="s">
        <v>19695</v>
      </c>
      <c r="Q781" s="337" t="s">
        <v>19695</v>
      </c>
      <c r="R781" s="337" t="s">
        <v>1225</v>
      </c>
      <c r="S781" s="337" t="s">
        <v>1568</v>
      </c>
      <c r="T781" s="337" t="s">
        <v>116</v>
      </c>
      <c r="U781" s="337" t="s">
        <v>12536</v>
      </c>
      <c r="V781" s="337">
        <v>10</v>
      </c>
      <c r="W781" s="337" t="s">
        <v>19695</v>
      </c>
      <c r="X781" s="337" t="s">
        <v>19695</v>
      </c>
      <c r="Y781" s="337" t="s">
        <v>19695</v>
      </c>
      <c r="Z781" s="337" t="s">
        <v>1728</v>
      </c>
      <c r="AA781" s="337" t="s">
        <v>735</v>
      </c>
      <c r="AB781" s="337" t="s">
        <v>718</v>
      </c>
      <c r="AC781" s="337" t="s">
        <v>14376</v>
      </c>
    </row>
    <row r="782" spans="1:29" ht="15.8" x14ac:dyDescent="0.25">
      <c r="A782" s="337" t="s">
        <v>1723</v>
      </c>
      <c r="B782" s="337" t="s">
        <v>12193</v>
      </c>
      <c r="C782" s="337" t="s">
        <v>1821</v>
      </c>
      <c r="D782" s="337" t="s">
        <v>449</v>
      </c>
      <c r="E782" s="337" t="s">
        <v>12192</v>
      </c>
      <c r="F782" s="338">
        <v>44428</v>
      </c>
      <c r="G782" s="337" t="s">
        <v>10879</v>
      </c>
      <c r="H782" s="338">
        <v>44449</v>
      </c>
      <c r="I782" s="337" t="s">
        <v>19695</v>
      </c>
      <c r="J782" s="337" t="s">
        <v>36</v>
      </c>
      <c r="K782" s="337" t="s">
        <v>19695</v>
      </c>
      <c r="L782" s="337" t="s">
        <v>19695</v>
      </c>
      <c r="M782" s="337" t="s">
        <v>19695</v>
      </c>
      <c r="N782" s="337" t="s">
        <v>19695</v>
      </c>
      <c r="O782" s="337" t="s">
        <v>19695</v>
      </c>
      <c r="P782" s="337" t="s">
        <v>19695</v>
      </c>
      <c r="Q782" s="337" t="s">
        <v>19695</v>
      </c>
      <c r="R782" s="337" t="s">
        <v>52</v>
      </c>
      <c r="S782" s="337" t="s">
        <v>120</v>
      </c>
      <c r="T782" s="337" t="s">
        <v>120</v>
      </c>
      <c r="U782" s="337" t="s">
        <v>5893</v>
      </c>
      <c r="V782" s="337">
        <v>12</v>
      </c>
      <c r="W782" s="337" t="s">
        <v>19695</v>
      </c>
      <c r="X782" s="337" t="s">
        <v>19695</v>
      </c>
      <c r="Y782" s="337" t="s">
        <v>19695</v>
      </c>
      <c r="Z782" s="337" t="s">
        <v>1728</v>
      </c>
      <c r="AA782" s="337" t="s">
        <v>717</v>
      </c>
      <c r="AB782" s="337" t="s">
        <v>718</v>
      </c>
      <c r="AC782" s="337" t="s">
        <v>14374</v>
      </c>
    </row>
    <row r="783" spans="1:29" ht="15.8" x14ac:dyDescent="0.25">
      <c r="A783" s="337" t="s">
        <v>1723</v>
      </c>
      <c r="B783" s="337" t="s">
        <v>12630</v>
      </c>
      <c r="C783" s="337" t="s">
        <v>1821</v>
      </c>
      <c r="D783" s="337" t="s">
        <v>449</v>
      </c>
      <c r="E783" s="337" t="s">
        <v>12234</v>
      </c>
      <c r="F783" s="338">
        <v>44433</v>
      </c>
      <c r="G783" s="337" t="s">
        <v>12631</v>
      </c>
      <c r="H783" s="338">
        <v>44448</v>
      </c>
      <c r="I783" s="337" t="s">
        <v>19695</v>
      </c>
      <c r="J783" s="337" t="s">
        <v>16</v>
      </c>
      <c r="K783" s="337" t="s">
        <v>19695</v>
      </c>
      <c r="L783" s="337" t="s">
        <v>19695</v>
      </c>
      <c r="M783" s="337" t="s">
        <v>19695</v>
      </c>
      <c r="N783" s="337" t="s">
        <v>19695</v>
      </c>
      <c r="O783" s="337" t="s">
        <v>19695</v>
      </c>
      <c r="P783" s="337" t="s">
        <v>19695</v>
      </c>
      <c r="Q783" s="337" t="s">
        <v>19695</v>
      </c>
      <c r="R783" s="337" t="s">
        <v>52</v>
      </c>
      <c r="S783" s="337" t="s">
        <v>2158</v>
      </c>
      <c r="T783" s="337" t="s">
        <v>2158</v>
      </c>
      <c r="U783" s="337" t="s">
        <v>2741</v>
      </c>
      <c r="V783" s="337">
        <v>8</v>
      </c>
      <c r="W783" s="337" t="s">
        <v>19695</v>
      </c>
      <c r="X783" s="337" t="s">
        <v>19695</v>
      </c>
      <c r="Y783" s="337" t="s">
        <v>19695</v>
      </c>
      <c r="Z783" s="337" t="s">
        <v>1728</v>
      </c>
      <c r="AA783" s="337" t="s">
        <v>735</v>
      </c>
      <c r="AB783" s="337" t="s">
        <v>718</v>
      </c>
      <c r="AC783" s="337" t="s">
        <v>14349</v>
      </c>
    </row>
    <row r="784" spans="1:29" ht="15.8" x14ac:dyDescent="0.25">
      <c r="A784" s="337" t="s">
        <v>1723</v>
      </c>
      <c r="B784" s="337" t="s">
        <v>10243</v>
      </c>
      <c r="C784" s="337" t="s">
        <v>1725</v>
      </c>
      <c r="D784" s="337" t="s">
        <v>1726</v>
      </c>
      <c r="E784" s="337" t="s">
        <v>7870</v>
      </c>
      <c r="F784" s="338">
        <v>44423</v>
      </c>
      <c r="G784" s="337" t="s">
        <v>10244</v>
      </c>
      <c r="H784" s="338">
        <v>44442</v>
      </c>
      <c r="I784" s="337" t="s">
        <v>19695</v>
      </c>
      <c r="J784" s="337" t="s">
        <v>36</v>
      </c>
      <c r="K784" s="337" t="s">
        <v>19695</v>
      </c>
      <c r="L784" s="337" t="s">
        <v>19695</v>
      </c>
      <c r="M784" s="337" t="s">
        <v>19695</v>
      </c>
      <c r="N784" s="337" t="s">
        <v>19695</v>
      </c>
      <c r="O784" s="337" t="s">
        <v>19695</v>
      </c>
      <c r="P784" s="337" t="s">
        <v>19695</v>
      </c>
      <c r="Q784" s="337" t="s">
        <v>19695</v>
      </c>
      <c r="R784" s="337" t="s">
        <v>35</v>
      </c>
      <c r="S784" s="337" t="s">
        <v>77</v>
      </c>
      <c r="T784" s="337" t="s">
        <v>7030</v>
      </c>
      <c r="U784" s="337" t="s">
        <v>5985</v>
      </c>
      <c r="V784" s="337">
        <v>8</v>
      </c>
      <c r="W784" s="337" t="s">
        <v>19695</v>
      </c>
      <c r="X784" s="337" t="s">
        <v>19695</v>
      </c>
      <c r="Y784" s="337" t="s">
        <v>19695</v>
      </c>
      <c r="Z784" s="337" t="s">
        <v>1753</v>
      </c>
      <c r="AA784" s="337" t="s">
        <v>717</v>
      </c>
      <c r="AB784" s="337" t="s">
        <v>718</v>
      </c>
      <c r="AC784" s="337" t="s">
        <v>15588</v>
      </c>
    </row>
    <row r="785" spans="1:29" ht="15.8" x14ac:dyDescent="0.25">
      <c r="A785" s="337" t="s">
        <v>1723</v>
      </c>
      <c r="B785" s="337" t="s">
        <v>9986</v>
      </c>
      <c r="C785" s="337" t="s">
        <v>1821</v>
      </c>
      <c r="D785" s="337" t="s">
        <v>449</v>
      </c>
      <c r="E785" s="337" t="s">
        <v>9987</v>
      </c>
      <c r="F785" s="338">
        <v>44407</v>
      </c>
      <c r="G785" s="337" t="s">
        <v>9988</v>
      </c>
      <c r="H785" s="338">
        <v>44440</v>
      </c>
      <c r="I785" s="337" t="s">
        <v>19695</v>
      </c>
      <c r="J785" s="337" t="s">
        <v>36</v>
      </c>
      <c r="K785" s="337" t="s">
        <v>19695</v>
      </c>
      <c r="L785" s="337" t="s">
        <v>19695</v>
      </c>
      <c r="M785" s="337" t="s">
        <v>19695</v>
      </c>
      <c r="N785" s="337" t="s">
        <v>19695</v>
      </c>
      <c r="O785" s="337" t="s">
        <v>19695</v>
      </c>
      <c r="P785" s="337" t="s">
        <v>19695</v>
      </c>
      <c r="Q785" s="337" t="s">
        <v>19695</v>
      </c>
      <c r="R785" s="337" t="s">
        <v>18</v>
      </c>
      <c r="S785" s="337" t="s">
        <v>78</v>
      </c>
      <c r="T785" s="337" t="s">
        <v>78</v>
      </c>
      <c r="U785" s="337" t="s">
        <v>9989</v>
      </c>
      <c r="V785" s="337">
        <v>8</v>
      </c>
      <c r="W785" s="337" t="s">
        <v>19695</v>
      </c>
      <c r="X785" s="337" t="s">
        <v>19695</v>
      </c>
      <c r="Y785" s="337" t="s">
        <v>19695</v>
      </c>
      <c r="Z785" s="337" t="s">
        <v>1728</v>
      </c>
      <c r="AA785" s="337" t="s">
        <v>735</v>
      </c>
      <c r="AB785" s="337" t="s">
        <v>718</v>
      </c>
      <c r="AC785" s="337" t="s">
        <v>14370</v>
      </c>
    </row>
    <row r="786" spans="1:29" ht="15.8" x14ac:dyDescent="0.25">
      <c r="A786" s="337" t="s">
        <v>1723</v>
      </c>
      <c r="B786" s="337" t="s">
        <v>11344</v>
      </c>
      <c r="C786" s="337" t="s">
        <v>1821</v>
      </c>
      <c r="D786" s="337" t="s">
        <v>449</v>
      </c>
      <c r="E786" s="337" t="s">
        <v>7785</v>
      </c>
      <c r="F786" s="338">
        <v>44420</v>
      </c>
      <c r="G786" s="337" t="s">
        <v>9988</v>
      </c>
      <c r="H786" s="338">
        <v>44440</v>
      </c>
      <c r="I786" s="337" t="s">
        <v>19695</v>
      </c>
      <c r="J786" s="337" t="s">
        <v>36</v>
      </c>
      <c r="K786" s="337" t="s">
        <v>19695</v>
      </c>
      <c r="L786" s="337" t="s">
        <v>19695</v>
      </c>
      <c r="M786" s="337" t="s">
        <v>19695</v>
      </c>
      <c r="N786" s="337" t="s">
        <v>19695</v>
      </c>
      <c r="O786" s="337" t="s">
        <v>19695</v>
      </c>
      <c r="P786" s="337" t="s">
        <v>19695</v>
      </c>
      <c r="Q786" s="337" t="s">
        <v>19695</v>
      </c>
      <c r="R786" s="337" t="s">
        <v>66</v>
      </c>
      <c r="S786" s="337" t="s">
        <v>2845</v>
      </c>
      <c r="T786" s="337" t="s">
        <v>1629</v>
      </c>
      <c r="U786" s="337" t="s">
        <v>11345</v>
      </c>
      <c r="V786" s="337">
        <v>8</v>
      </c>
      <c r="W786" s="337" t="s">
        <v>19695</v>
      </c>
      <c r="X786" s="337" t="s">
        <v>19695</v>
      </c>
      <c r="Y786" s="337" t="s">
        <v>19695</v>
      </c>
      <c r="Z786" s="337" t="s">
        <v>1728</v>
      </c>
      <c r="AA786" s="337" t="s">
        <v>717</v>
      </c>
      <c r="AB786" s="337" t="s">
        <v>718</v>
      </c>
      <c r="AC786" s="337" t="s">
        <v>14373</v>
      </c>
    </row>
    <row r="787" spans="1:29" ht="15.8" x14ac:dyDescent="0.25">
      <c r="A787" s="337" t="s">
        <v>1723</v>
      </c>
      <c r="B787" s="337" t="s">
        <v>10587</v>
      </c>
      <c r="C787" s="337" t="s">
        <v>1821</v>
      </c>
      <c r="D787" s="337" t="s">
        <v>449</v>
      </c>
      <c r="E787" s="337" t="s">
        <v>10588</v>
      </c>
      <c r="F787" s="338">
        <v>44418</v>
      </c>
      <c r="G787" s="337" t="s">
        <v>9988</v>
      </c>
      <c r="H787" s="338">
        <v>44440</v>
      </c>
      <c r="I787" s="337" t="s">
        <v>19695</v>
      </c>
      <c r="J787" s="337" t="s">
        <v>16</v>
      </c>
      <c r="K787" s="337" t="s">
        <v>19695</v>
      </c>
      <c r="L787" s="337" t="s">
        <v>19695</v>
      </c>
      <c r="M787" s="337" t="s">
        <v>19695</v>
      </c>
      <c r="N787" s="337" t="s">
        <v>19695</v>
      </c>
      <c r="O787" s="337" t="s">
        <v>19695</v>
      </c>
      <c r="P787" s="337" t="s">
        <v>19695</v>
      </c>
      <c r="Q787" s="337" t="s">
        <v>19695</v>
      </c>
      <c r="R787" s="337" t="s">
        <v>66</v>
      </c>
      <c r="S787" s="337" t="s">
        <v>67</v>
      </c>
      <c r="T787" s="337" t="s">
        <v>2725</v>
      </c>
      <c r="U787" s="337" t="s">
        <v>10541</v>
      </c>
      <c r="V787" s="337">
        <v>8</v>
      </c>
      <c r="W787" s="337" t="s">
        <v>19695</v>
      </c>
      <c r="X787" s="337" t="s">
        <v>19695</v>
      </c>
      <c r="Y787" s="337" t="s">
        <v>19695</v>
      </c>
      <c r="Z787" s="337" t="s">
        <v>1753</v>
      </c>
      <c r="AA787" s="337" t="s">
        <v>717</v>
      </c>
      <c r="AB787" s="337" t="s">
        <v>718</v>
      </c>
      <c r="AC787" s="337" t="s">
        <v>15591</v>
      </c>
    </row>
    <row r="788" spans="1:29" ht="15.8" x14ac:dyDescent="0.25">
      <c r="A788" s="337" t="s">
        <v>1723</v>
      </c>
      <c r="B788" s="337" t="s">
        <v>10596</v>
      </c>
      <c r="C788" s="337" t="s">
        <v>1821</v>
      </c>
      <c r="D788" s="337" t="s">
        <v>449</v>
      </c>
      <c r="E788" s="337" t="s">
        <v>7785</v>
      </c>
      <c r="F788" s="338">
        <v>44420</v>
      </c>
      <c r="G788" s="337" t="s">
        <v>9988</v>
      </c>
      <c r="H788" s="338">
        <v>44440</v>
      </c>
      <c r="I788" s="337" t="s">
        <v>19695</v>
      </c>
      <c r="J788" s="337" t="s">
        <v>16</v>
      </c>
      <c r="K788" s="337" t="s">
        <v>19695</v>
      </c>
      <c r="L788" s="337" t="s">
        <v>19695</v>
      </c>
      <c r="M788" s="337" t="s">
        <v>19695</v>
      </c>
      <c r="N788" s="337" t="s">
        <v>19695</v>
      </c>
      <c r="O788" s="337" t="s">
        <v>19695</v>
      </c>
      <c r="P788" s="337" t="s">
        <v>19695</v>
      </c>
      <c r="Q788" s="337" t="s">
        <v>19695</v>
      </c>
      <c r="R788" s="337" t="s">
        <v>66</v>
      </c>
      <c r="S788" s="337" t="s">
        <v>67</v>
      </c>
      <c r="T788" s="337" t="s">
        <v>10592</v>
      </c>
      <c r="U788" s="337" t="s">
        <v>10597</v>
      </c>
      <c r="V788" s="337">
        <v>8</v>
      </c>
      <c r="W788" s="337" t="s">
        <v>19695</v>
      </c>
      <c r="X788" s="337" t="s">
        <v>19695</v>
      </c>
      <c r="Y788" s="337" t="s">
        <v>19695</v>
      </c>
      <c r="Z788" s="337" t="s">
        <v>1753</v>
      </c>
      <c r="AA788" s="337" t="s">
        <v>717</v>
      </c>
      <c r="AB788" s="337" t="s">
        <v>718</v>
      </c>
      <c r="AC788" s="337" t="s">
        <v>15591</v>
      </c>
    </row>
    <row r="789" spans="1:29" ht="15.8" x14ac:dyDescent="0.25">
      <c r="A789" s="337" t="s">
        <v>1723</v>
      </c>
      <c r="B789" s="337" t="s">
        <v>10595</v>
      </c>
      <c r="C789" s="337" t="s">
        <v>1821</v>
      </c>
      <c r="D789" s="337" t="s">
        <v>449</v>
      </c>
      <c r="E789" s="337" t="s">
        <v>7810</v>
      </c>
      <c r="F789" s="338">
        <v>44404</v>
      </c>
      <c r="G789" s="337" t="s">
        <v>9988</v>
      </c>
      <c r="H789" s="338">
        <v>44440</v>
      </c>
      <c r="I789" s="337" t="s">
        <v>19695</v>
      </c>
      <c r="J789" s="337" t="s">
        <v>36</v>
      </c>
      <c r="K789" s="337" t="s">
        <v>19695</v>
      </c>
      <c r="L789" s="337" t="s">
        <v>19695</v>
      </c>
      <c r="M789" s="337" t="s">
        <v>19695</v>
      </c>
      <c r="N789" s="337" t="s">
        <v>19695</v>
      </c>
      <c r="O789" s="337" t="s">
        <v>19695</v>
      </c>
      <c r="P789" s="337" t="s">
        <v>19695</v>
      </c>
      <c r="Q789" s="337" t="s">
        <v>19695</v>
      </c>
      <c r="R789" s="337" t="s">
        <v>66</v>
      </c>
      <c r="S789" s="337" t="s">
        <v>67</v>
      </c>
      <c r="T789" s="337" t="s">
        <v>10592</v>
      </c>
      <c r="U789" s="337" t="s">
        <v>10541</v>
      </c>
      <c r="V789" s="337">
        <v>8</v>
      </c>
      <c r="W789" s="337" t="s">
        <v>19695</v>
      </c>
      <c r="X789" s="337" t="s">
        <v>19695</v>
      </c>
      <c r="Y789" s="337" t="s">
        <v>19695</v>
      </c>
      <c r="Z789" s="337" t="s">
        <v>1753</v>
      </c>
      <c r="AA789" s="337" t="s">
        <v>717</v>
      </c>
      <c r="AB789" s="337" t="s">
        <v>718</v>
      </c>
      <c r="AC789" s="337" t="s">
        <v>15591</v>
      </c>
    </row>
    <row r="790" spans="1:29" ht="15.8" x14ac:dyDescent="0.25">
      <c r="A790" s="337" t="s">
        <v>1723</v>
      </c>
      <c r="B790" s="337" t="s">
        <v>10593</v>
      </c>
      <c r="C790" s="337" t="s">
        <v>1821</v>
      </c>
      <c r="D790" s="337" t="s">
        <v>449</v>
      </c>
      <c r="E790" s="337" t="s">
        <v>10191</v>
      </c>
      <c r="F790" s="338">
        <v>44394</v>
      </c>
      <c r="G790" s="337" t="s">
        <v>9988</v>
      </c>
      <c r="H790" s="338">
        <v>44440</v>
      </c>
      <c r="I790" s="337" t="s">
        <v>19695</v>
      </c>
      <c r="J790" s="337" t="s">
        <v>16</v>
      </c>
      <c r="K790" s="337" t="s">
        <v>19695</v>
      </c>
      <c r="L790" s="337" t="s">
        <v>19695</v>
      </c>
      <c r="M790" s="337" t="s">
        <v>19695</v>
      </c>
      <c r="N790" s="337" t="s">
        <v>19695</v>
      </c>
      <c r="O790" s="337" t="s">
        <v>19695</v>
      </c>
      <c r="P790" s="337" t="s">
        <v>19695</v>
      </c>
      <c r="Q790" s="337" t="s">
        <v>19695</v>
      </c>
      <c r="R790" s="337" t="s">
        <v>66</v>
      </c>
      <c r="S790" s="337" t="s">
        <v>67</v>
      </c>
      <c r="T790" s="337" t="s">
        <v>10592</v>
      </c>
      <c r="U790" s="337" t="s">
        <v>10594</v>
      </c>
      <c r="V790" s="337">
        <v>8</v>
      </c>
      <c r="W790" s="337" t="s">
        <v>19695</v>
      </c>
      <c r="X790" s="337" t="s">
        <v>19695</v>
      </c>
      <c r="Y790" s="337" t="s">
        <v>19695</v>
      </c>
      <c r="Z790" s="337" t="s">
        <v>1753</v>
      </c>
      <c r="AA790" s="337" t="s">
        <v>717</v>
      </c>
      <c r="AB790" s="337" t="s">
        <v>718</v>
      </c>
      <c r="AC790" s="337" t="s">
        <v>15591</v>
      </c>
    </row>
    <row r="791" spans="1:29" ht="15.8" x14ac:dyDescent="0.25">
      <c r="A791" s="337" t="s">
        <v>1723</v>
      </c>
      <c r="B791" s="337" t="s">
        <v>10591</v>
      </c>
      <c r="C791" s="337" t="s">
        <v>1821</v>
      </c>
      <c r="D791" s="337" t="s">
        <v>449</v>
      </c>
      <c r="E791" s="337" t="s">
        <v>7817</v>
      </c>
      <c r="F791" s="338">
        <v>44392</v>
      </c>
      <c r="G791" s="337" t="s">
        <v>9988</v>
      </c>
      <c r="H791" s="338">
        <v>44440</v>
      </c>
      <c r="I791" s="337" t="s">
        <v>19695</v>
      </c>
      <c r="J791" s="337" t="s">
        <v>36</v>
      </c>
      <c r="K791" s="337" t="s">
        <v>19695</v>
      </c>
      <c r="L791" s="337" t="s">
        <v>19695</v>
      </c>
      <c r="M791" s="337" t="s">
        <v>19695</v>
      </c>
      <c r="N791" s="337" t="s">
        <v>19695</v>
      </c>
      <c r="O791" s="337" t="s">
        <v>19695</v>
      </c>
      <c r="P791" s="337" t="s">
        <v>19695</v>
      </c>
      <c r="Q791" s="337" t="s">
        <v>19695</v>
      </c>
      <c r="R791" s="337" t="s">
        <v>66</v>
      </c>
      <c r="S791" s="337" t="s">
        <v>67</v>
      </c>
      <c r="T791" s="337" t="s">
        <v>10592</v>
      </c>
      <c r="U791" s="337" t="s">
        <v>10541</v>
      </c>
      <c r="V791" s="337">
        <v>8</v>
      </c>
      <c r="W791" s="337" t="s">
        <v>19695</v>
      </c>
      <c r="X791" s="337" t="s">
        <v>19695</v>
      </c>
      <c r="Y791" s="337" t="s">
        <v>19695</v>
      </c>
      <c r="Z791" s="337" t="s">
        <v>1753</v>
      </c>
      <c r="AA791" s="337" t="s">
        <v>717</v>
      </c>
      <c r="AB791" s="337" t="s">
        <v>718</v>
      </c>
      <c r="AC791" s="337" t="s">
        <v>15591</v>
      </c>
    </row>
    <row r="792" spans="1:29" ht="15.8" x14ac:dyDescent="0.25">
      <c r="A792" s="337" t="s">
        <v>1723</v>
      </c>
      <c r="B792" s="337" t="s">
        <v>12706</v>
      </c>
      <c r="C792" s="337" t="s">
        <v>1725</v>
      </c>
      <c r="D792" s="337" t="s">
        <v>1730</v>
      </c>
      <c r="E792" s="337" t="s">
        <v>12225</v>
      </c>
      <c r="F792" s="338">
        <v>44317</v>
      </c>
      <c r="G792" s="337" t="s">
        <v>12707</v>
      </c>
      <c r="H792" s="338">
        <v>44439</v>
      </c>
      <c r="I792" s="337" t="s">
        <v>19695</v>
      </c>
      <c r="J792" s="337" t="s">
        <v>36</v>
      </c>
      <c r="K792" s="337" t="s">
        <v>19695</v>
      </c>
      <c r="L792" s="337" t="s">
        <v>19695</v>
      </c>
      <c r="M792" s="337" t="s">
        <v>19695</v>
      </c>
      <c r="N792" s="337" t="s">
        <v>19695</v>
      </c>
      <c r="O792" s="337" t="s">
        <v>19695</v>
      </c>
      <c r="P792" s="337" t="s">
        <v>19695</v>
      </c>
      <c r="Q792" s="337" t="s">
        <v>19695</v>
      </c>
      <c r="R792" s="337" t="s">
        <v>144</v>
      </c>
      <c r="S792" s="337" t="s">
        <v>97</v>
      </c>
      <c r="T792" s="337" t="s">
        <v>12708</v>
      </c>
      <c r="U792" s="337" t="s">
        <v>12709</v>
      </c>
      <c r="V792" s="337">
        <v>10</v>
      </c>
      <c r="W792" s="337" t="s">
        <v>19695</v>
      </c>
      <c r="X792" s="337" t="s">
        <v>19695</v>
      </c>
      <c r="Y792" s="337" t="s">
        <v>19695</v>
      </c>
      <c r="Z792" s="337" t="s">
        <v>1728</v>
      </c>
      <c r="AA792" s="337" t="s">
        <v>717</v>
      </c>
      <c r="AB792" s="337" t="s">
        <v>718</v>
      </c>
      <c r="AC792" s="337" t="s">
        <v>14344</v>
      </c>
    </row>
    <row r="793" spans="1:29" ht="15.8" x14ac:dyDescent="0.25">
      <c r="A793" s="337" t="s">
        <v>1723</v>
      </c>
      <c r="B793" s="337" t="s">
        <v>11819</v>
      </c>
      <c r="C793" s="337" t="s">
        <v>1725</v>
      </c>
      <c r="D793" s="337" t="s">
        <v>1730</v>
      </c>
      <c r="E793" s="337" t="s">
        <v>7805</v>
      </c>
      <c r="F793" s="338">
        <v>44403</v>
      </c>
      <c r="G793" s="337" t="s">
        <v>11820</v>
      </c>
      <c r="H793" s="338">
        <v>44437</v>
      </c>
      <c r="I793" s="337" t="s">
        <v>19695</v>
      </c>
      <c r="J793" s="337" t="s">
        <v>36</v>
      </c>
      <c r="K793" s="337" t="s">
        <v>19695</v>
      </c>
      <c r="L793" s="337" t="s">
        <v>19695</v>
      </c>
      <c r="M793" s="337" t="s">
        <v>19695</v>
      </c>
      <c r="N793" s="337" t="s">
        <v>19695</v>
      </c>
      <c r="O793" s="337" t="s">
        <v>19695</v>
      </c>
      <c r="P793" s="337" t="s">
        <v>19695</v>
      </c>
      <c r="Q793" s="337" t="s">
        <v>19695</v>
      </c>
      <c r="R793" s="337" t="s">
        <v>109</v>
      </c>
      <c r="S793" s="337" t="s">
        <v>1129</v>
      </c>
      <c r="T793" s="337" t="s">
        <v>1671</v>
      </c>
      <c r="U793" s="337" t="s">
        <v>11821</v>
      </c>
      <c r="V793" s="337">
        <v>8</v>
      </c>
      <c r="W793" s="337" t="s">
        <v>19695</v>
      </c>
      <c r="X793" s="337" t="s">
        <v>19695</v>
      </c>
      <c r="Y793" s="337" t="s">
        <v>19695</v>
      </c>
      <c r="Z793" s="337" t="s">
        <v>1728</v>
      </c>
      <c r="AA793" s="337" t="s">
        <v>717</v>
      </c>
      <c r="AB793" s="337" t="s">
        <v>718</v>
      </c>
      <c r="AC793" s="337" t="s">
        <v>14347</v>
      </c>
    </row>
    <row r="794" spans="1:29" ht="15.8" x14ac:dyDescent="0.25">
      <c r="A794" s="337" t="s">
        <v>1723</v>
      </c>
      <c r="B794" s="337" t="s">
        <v>12229</v>
      </c>
      <c r="C794" s="337" t="s">
        <v>1821</v>
      </c>
      <c r="D794" s="337" t="s">
        <v>449</v>
      </c>
      <c r="E794" s="337" t="s">
        <v>7846</v>
      </c>
      <c r="F794" s="338">
        <v>44385</v>
      </c>
      <c r="G794" s="337" t="s">
        <v>12230</v>
      </c>
      <c r="H794" s="338">
        <v>44435</v>
      </c>
      <c r="I794" s="337" t="s">
        <v>19695</v>
      </c>
      <c r="J794" s="337" t="s">
        <v>36</v>
      </c>
      <c r="K794" s="337" t="s">
        <v>19695</v>
      </c>
      <c r="L794" s="337" t="s">
        <v>19695</v>
      </c>
      <c r="M794" s="337" t="s">
        <v>19695</v>
      </c>
      <c r="N794" s="337" t="s">
        <v>19695</v>
      </c>
      <c r="O794" s="337" t="s">
        <v>19695</v>
      </c>
      <c r="P794" s="337" t="s">
        <v>19695</v>
      </c>
      <c r="Q794" s="337" t="s">
        <v>19695</v>
      </c>
      <c r="R794" s="337" t="s">
        <v>71</v>
      </c>
      <c r="S794" s="337" t="s">
        <v>71</v>
      </c>
      <c r="T794" s="337" t="s">
        <v>12231</v>
      </c>
      <c r="U794" s="337" t="s">
        <v>12232</v>
      </c>
      <c r="V794" s="337">
        <v>8</v>
      </c>
      <c r="W794" s="337" t="s">
        <v>19695</v>
      </c>
      <c r="X794" s="337" t="s">
        <v>19695</v>
      </c>
      <c r="Y794" s="337" t="s">
        <v>19695</v>
      </c>
      <c r="Z794" s="337" t="s">
        <v>1728</v>
      </c>
      <c r="AA794" s="337" t="s">
        <v>735</v>
      </c>
      <c r="AB794" s="337" t="s">
        <v>718</v>
      </c>
      <c r="AC794" s="337" t="s">
        <v>14341</v>
      </c>
    </row>
    <row r="795" spans="1:29" ht="15.8" x14ac:dyDescent="0.25">
      <c r="A795" s="337" t="s">
        <v>1723</v>
      </c>
      <c r="B795" s="337" t="s">
        <v>12765</v>
      </c>
      <c r="C795" s="337" t="s">
        <v>1821</v>
      </c>
      <c r="D795" s="337" t="s">
        <v>449</v>
      </c>
      <c r="E795" s="337" t="s">
        <v>7805</v>
      </c>
      <c r="F795" s="338">
        <v>44403</v>
      </c>
      <c r="G795" s="337" t="s">
        <v>12760</v>
      </c>
      <c r="H795" s="338">
        <v>44434</v>
      </c>
      <c r="I795" s="337" t="s">
        <v>19695</v>
      </c>
      <c r="J795" s="337" t="s">
        <v>36</v>
      </c>
      <c r="K795" s="337" t="s">
        <v>19695</v>
      </c>
      <c r="L795" s="337" t="s">
        <v>19695</v>
      </c>
      <c r="M795" s="337" t="s">
        <v>19695</v>
      </c>
      <c r="N795" s="337" t="s">
        <v>19695</v>
      </c>
      <c r="O795" s="337" t="s">
        <v>19695</v>
      </c>
      <c r="P795" s="337" t="s">
        <v>19695</v>
      </c>
      <c r="Q795" s="337" t="s">
        <v>19695</v>
      </c>
      <c r="R795" s="337" t="s">
        <v>56</v>
      </c>
      <c r="S795" s="337" t="s">
        <v>405</v>
      </c>
      <c r="T795" s="337" t="s">
        <v>2387</v>
      </c>
      <c r="U795" s="337" t="s">
        <v>12766</v>
      </c>
      <c r="V795" s="337">
        <v>8</v>
      </c>
      <c r="W795" s="337" t="s">
        <v>19695</v>
      </c>
      <c r="X795" s="337" t="s">
        <v>19695</v>
      </c>
      <c r="Y795" s="337" t="s">
        <v>19695</v>
      </c>
      <c r="Z795" s="337" t="s">
        <v>1728</v>
      </c>
      <c r="AA795" s="337" t="s">
        <v>717</v>
      </c>
      <c r="AB795" s="337" t="s">
        <v>718</v>
      </c>
      <c r="AC795" s="337" t="s">
        <v>14342</v>
      </c>
    </row>
    <row r="796" spans="1:29" ht="15.8" x14ac:dyDescent="0.25">
      <c r="A796" s="337" t="s">
        <v>1723</v>
      </c>
      <c r="B796" s="337" t="s">
        <v>12763</v>
      </c>
      <c r="C796" s="337" t="s">
        <v>1821</v>
      </c>
      <c r="D796" s="337" t="s">
        <v>449</v>
      </c>
      <c r="E796" s="337" t="s">
        <v>7784</v>
      </c>
      <c r="F796" s="338">
        <v>44396</v>
      </c>
      <c r="G796" s="337" t="s">
        <v>12760</v>
      </c>
      <c r="H796" s="338">
        <v>44434</v>
      </c>
      <c r="I796" s="337" t="s">
        <v>19695</v>
      </c>
      <c r="J796" s="337" t="s">
        <v>36</v>
      </c>
      <c r="K796" s="337" t="s">
        <v>19695</v>
      </c>
      <c r="L796" s="337" t="s">
        <v>19695</v>
      </c>
      <c r="M796" s="337" t="s">
        <v>19695</v>
      </c>
      <c r="N796" s="337" t="s">
        <v>19695</v>
      </c>
      <c r="O796" s="337" t="s">
        <v>19695</v>
      </c>
      <c r="P796" s="337" t="s">
        <v>19695</v>
      </c>
      <c r="Q796" s="337" t="s">
        <v>19695</v>
      </c>
      <c r="R796" s="337" t="s">
        <v>56</v>
      </c>
      <c r="S796" s="337" t="s">
        <v>405</v>
      </c>
      <c r="T796" s="337" t="s">
        <v>2387</v>
      </c>
      <c r="U796" s="337" t="s">
        <v>12764</v>
      </c>
      <c r="V796" s="337">
        <v>10</v>
      </c>
      <c r="W796" s="337" t="s">
        <v>19695</v>
      </c>
      <c r="X796" s="337" t="s">
        <v>19695</v>
      </c>
      <c r="Y796" s="337" t="s">
        <v>19695</v>
      </c>
      <c r="Z796" s="337" t="s">
        <v>1728</v>
      </c>
      <c r="AA796" s="337" t="s">
        <v>717</v>
      </c>
      <c r="AB796" s="337" t="s">
        <v>718</v>
      </c>
      <c r="AC796" s="337" t="s">
        <v>14342</v>
      </c>
    </row>
    <row r="797" spans="1:29" ht="15.8" x14ac:dyDescent="0.25">
      <c r="A797" s="337" t="s">
        <v>1723</v>
      </c>
      <c r="B797" s="337" t="s">
        <v>12767</v>
      </c>
      <c r="C797" s="337" t="s">
        <v>1725</v>
      </c>
      <c r="D797" s="337" t="s">
        <v>1730</v>
      </c>
      <c r="E797" s="337" t="s">
        <v>12768</v>
      </c>
      <c r="F797" s="338">
        <v>44409</v>
      </c>
      <c r="G797" s="337" t="s">
        <v>12760</v>
      </c>
      <c r="H797" s="338">
        <v>44434</v>
      </c>
      <c r="I797" s="337" t="s">
        <v>19695</v>
      </c>
      <c r="J797" s="337" t="s">
        <v>36</v>
      </c>
      <c r="K797" s="337" t="s">
        <v>19695</v>
      </c>
      <c r="L797" s="337" t="s">
        <v>19695</v>
      </c>
      <c r="M797" s="337" t="s">
        <v>19695</v>
      </c>
      <c r="N797" s="337" t="s">
        <v>19695</v>
      </c>
      <c r="O797" s="337" t="s">
        <v>19695</v>
      </c>
      <c r="P797" s="337" t="s">
        <v>19695</v>
      </c>
      <c r="Q797" s="337" t="s">
        <v>19695</v>
      </c>
      <c r="R797" s="337" t="s">
        <v>56</v>
      </c>
      <c r="S797" s="337" t="s">
        <v>57</v>
      </c>
      <c r="T797" s="337" t="s">
        <v>2387</v>
      </c>
      <c r="U797" s="337" t="s">
        <v>12769</v>
      </c>
      <c r="V797" s="337">
        <v>8</v>
      </c>
      <c r="W797" s="337" t="s">
        <v>19695</v>
      </c>
      <c r="X797" s="337" t="s">
        <v>19695</v>
      </c>
      <c r="Y797" s="337" t="s">
        <v>19695</v>
      </c>
      <c r="Z797" s="337" t="s">
        <v>1728</v>
      </c>
      <c r="AA797" s="337" t="s">
        <v>717</v>
      </c>
      <c r="AB797" s="337" t="s">
        <v>718</v>
      </c>
      <c r="AC797" s="337" t="s">
        <v>14342</v>
      </c>
    </row>
    <row r="798" spans="1:29" ht="15.8" x14ac:dyDescent="0.25">
      <c r="A798" s="337" t="s">
        <v>1723</v>
      </c>
      <c r="B798" s="337" t="s">
        <v>12759</v>
      </c>
      <c r="C798" s="337" t="s">
        <v>1821</v>
      </c>
      <c r="D798" s="337" t="s">
        <v>449</v>
      </c>
      <c r="E798" s="337" t="s">
        <v>7817</v>
      </c>
      <c r="F798" s="338">
        <v>44392</v>
      </c>
      <c r="G798" s="337" t="s">
        <v>12760</v>
      </c>
      <c r="H798" s="338">
        <v>44434</v>
      </c>
      <c r="I798" s="337" t="s">
        <v>19695</v>
      </c>
      <c r="J798" s="337" t="s">
        <v>36</v>
      </c>
      <c r="K798" s="337" t="s">
        <v>19695</v>
      </c>
      <c r="L798" s="337" t="s">
        <v>19695</v>
      </c>
      <c r="M798" s="337" t="s">
        <v>19695</v>
      </c>
      <c r="N798" s="337" t="s">
        <v>19695</v>
      </c>
      <c r="O798" s="337" t="s">
        <v>19695</v>
      </c>
      <c r="P798" s="337" t="s">
        <v>19695</v>
      </c>
      <c r="Q798" s="337" t="s">
        <v>19695</v>
      </c>
      <c r="R798" s="337" t="s">
        <v>56</v>
      </c>
      <c r="S798" s="337" t="s">
        <v>57</v>
      </c>
      <c r="T798" s="337" t="s">
        <v>12761</v>
      </c>
      <c r="U798" s="337" t="s">
        <v>12762</v>
      </c>
      <c r="V798" s="337">
        <v>8</v>
      </c>
      <c r="W798" s="337" t="s">
        <v>19695</v>
      </c>
      <c r="X798" s="337" t="s">
        <v>19695</v>
      </c>
      <c r="Y798" s="337" t="s">
        <v>19695</v>
      </c>
      <c r="Z798" s="337" t="s">
        <v>1728</v>
      </c>
      <c r="AA798" s="337" t="s">
        <v>717</v>
      </c>
      <c r="AB798" s="337" t="s">
        <v>718</v>
      </c>
      <c r="AC798" s="337" t="s">
        <v>14342</v>
      </c>
    </row>
    <row r="799" spans="1:29" ht="15.8" x14ac:dyDescent="0.25">
      <c r="A799" s="337" t="s">
        <v>1723</v>
      </c>
      <c r="B799" s="337" t="s">
        <v>12782</v>
      </c>
      <c r="C799" s="337" t="s">
        <v>1821</v>
      </c>
      <c r="D799" s="337" t="s">
        <v>449</v>
      </c>
      <c r="E799" s="337" t="s">
        <v>12783</v>
      </c>
      <c r="F799" s="338">
        <v>44422</v>
      </c>
      <c r="G799" s="337" t="s">
        <v>12760</v>
      </c>
      <c r="H799" s="338">
        <v>44434</v>
      </c>
      <c r="I799" s="337" t="s">
        <v>19695</v>
      </c>
      <c r="J799" s="337" t="s">
        <v>36</v>
      </c>
      <c r="K799" s="337" t="s">
        <v>19695</v>
      </c>
      <c r="L799" s="337" t="s">
        <v>19695</v>
      </c>
      <c r="M799" s="337" t="s">
        <v>19695</v>
      </c>
      <c r="N799" s="337" t="s">
        <v>19695</v>
      </c>
      <c r="O799" s="337" t="s">
        <v>19695</v>
      </c>
      <c r="P799" s="337" t="s">
        <v>19695</v>
      </c>
      <c r="Q799" s="337" t="s">
        <v>19695</v>
      </c>
      <c r="R799" s="337" t="s">
        <v>56</v>
      </c>
      <c r="S799" s="337" t="s">
        <v>405</v>
      </c>
      <c r="T799" s="337" t="s">
        <v>12761</v>
      </c>
      <c r="U799" s="337" t="s">
        <v>12784</v>
      </c>
      <c r="V799" s="337">
        <v>8</v>
      </c>
      <c r="W799" s="337" t="s">
        <v>19695</v>
      </c>
      <c r="X799" s="337" t="s">
        <v>19695</v>
      </c>
      <c r="Y799" s="337" t="s">
        <v>19695</v>
      </c>
      <c r="Z799" s="337" t="s">
        <v>1728</v>
      </c>
      <c r="AA799" s="337" t="s">
        <v>717</v>
      </c>
      <c r="AB799" s="337" t="s">
        <v>718</v>
      </c>
      <c r="AC799" s="337" t="s">
        <v>14342</v>
      </c>
    </row>
    <row r="800" spans="1:29" ht="15.8" x14ac:dyDescent="0.25">
      <c r="A800" s="337" t="s">
        <v>1723</v>
      </c>
      <c r="B800" s="337" t="s">
        <v>12773</v>
      </c>
      <c r="C800" s="337" t="s">
        <v>1821</v>
      </c>
      <c r="D800" s="337" t="s">
        <v>449</v>
      </c>
      <c r="E800" s="337" t="s">
        <v>7784</v>
      </c>
      <c r="F800" s="338">
        <v>44396</v>
      </c>
      <c r="G800" s="337" t="s">
        <v>12234</v>
      </c>
      <c r="H800" s="338">
        <v>44433</v>
      </c>
      <c r="I800" s="337" t="s">
        <v>19695</v>
      </c>
      <c r="J800" s="337" t="s">
        <v>36</v>
      </c>
      <c r="K800" s="337" t="s">
        <v>19695</v>
      </c>
      <c r="L800" s="337" t="s">
        <v>19695</v>
      </c>
      <c r="M800" s="337" t="s">
        <v>19695</v>
      </c>
      <c r="N800" s="337" t="s">
        <v>19695</v>
      </c>
      <c r="O800" s="337" t="s">
        <v>19695</v>
      </c>
      <c r="P800" s="337" t="s">
        <v>19695</v>
      </c>
      <c r="Q800" s="337" t="s">
        <v>19695</v>
      </c>
      <c r="R800" s="337" t="s">
        <v>56</v>
      </c>
      <c r="S800" s="337" t="s">
        <v>2386</v>
      </c>
      <c r="T800" s="337" t="s">
        <v>12774</v>
      </c>
      <c r="U800" s="337" t="s">
        <v>12775</v>
      </c>
      <c r="V800" s="337">
        <v>12</v>
      </c>
      <c r="W800" s="337" t="s">
        <v>19695</v>
      </c>
      <c r="X800" s="337" t="s">
        <v>19695</v>
      </c>
      <c r="Y800" s="337" t="s">
        <v>19695</v>
      </c>
      <c r="Z800" s="337" t="s">
        <v>1728</v>
      </c>
      <c r="AA800" s="337" t="s">
        <v>717</v>
      </c>
      <c r="AB800" s="337" t="s">
        <v>718</v>
      </c>
      <c r="AC800" s="337" t="s">
        <v>14340</v>
      </c>
    </row>
    <row r="801" spans="1:29" ht="15.8" x14ac:dyDescent="0.25">
      <c r="A801" s="337" t="s">
        <v>1723</v>
      </c>
      <c r="B801" s="337" t="s">
        <v>12776</v>
      </c>
      <c r="C801" s="337" t="s">
        <v>1821</v>
      </c>
      <c r="D801" s="337" t="s">
        <v>449</v>
      </c>
      <c r="E801" s="337" t="s">
        <v>7849</v>
      </c>
      <c r="F801" s="338">
        <v>44393</v>
      </c>
      <c r="G801" s="337" t="s">
        <v>12234</v>
      </c>
      <c r="H801" s="338">
        <v>44433</v>
      </c>
      <c r="I801" s="337" t="s">
        <v>19695</v>
      </c>
      <c r="J801" s="337" t="s">
        <v>36</v>
      </c>
      <c r="K801" s="337" t="s">
        <v>19695</v>
      </c>
      <c r="L801" s="337" t="s">
        <v>19695</v>
      </c>
      <c r="M801" s="337" t="s">
        <v>19695</v>
      </c>
      <c r="N801" s="337" t="s">
        <v>19695</v>
      </c>
      <c r="O801" s="337" t="s">
        <v>19695</v>
      </c>
      <c r="P801" s="337" t="s">
        <v>19695</v>
      </c>
      <c r="Q801" s="337" t="s">
        <v>19695</v>
      </c>
      <c r="R801" s="337" t="s">
        <v>56</v>
      </c>
      <c r="S801" s="337" t="s">
        <v>2386</v>
      </c>
      <c r="T801" s="337" t="s">
        <v>12777</v>
      </c>
      <c r="U801" s="337" t="s">
        <v>12778</v>
      </c>
      <c r="V801" s="337">
        <v>8</v>
      </c>
      <c r="W801" s="337" t="s">
        <v>19695</v>
      </c>
      <c r="X801" s="337" t="s">
        <v>19695</v>
      </c>
      <c r="Y801" s="337" t="s">
        <v>19695</v>
      </c>
      <c r="Z801" s="337" t="s">
        <v>1728</v>
      </c>
      <c r="AA801" s="337" t="s">
        <v>717</v>
      </c>
      <c r="AB801" s="337" t="s">
        <v>718</v>
      </c>
      <c r="AC801" s="337" t="s">
        <v>14340</v>
      </c>
    </row>
    <row r="802" spans="1:29" ht="15.8" x14ac:dyDescent="0.25">
      <c r="A802" s="337" t="s">
        <v>1723</v>
      </c>
      <c r="B802" s="337" t="s">
        <v>12770</v>
      </c>
      <c r="C802" s="337" t="s">
        <v>1821</v>
      </c>
      <c r="D802" s="337" t="s">
        <v>449</v>
      </c>
      <c r="E802" s="337" t="s">
        <v>12238</v>
      </c>
      <c r="F802" s="338">
        <v>44416</v>
      </c>
      <c r="G802" s="337" t="s">
        <v>12234</v>
      </c>
      <c r="H802" s="338">
        <v>44433</v>
      </c>
      <c r="I802" s="337" t="s">
        <v>19695</v>
      </c>
      <c r="J802" s="337" t="s">
        <v>36</v>
      </c>
      <c r="K802" s="337" t="s">
        <v>19695</v>
      </c>
      <c r="L802" s="337" t="s">
        <v>19695</v>
      </c>
      <c r="M802" s="337" t="s">
        <v>19695</v>
      </c>
      <c r="N802" s="337" t="s">
        <v>19695</v>
      </c>
      <c r="O802" s="337" t="s">
        <v>19695</v>
      </c>
      <c r="P802" s="337" t="s">
        <v>19695</v>
      </c>
      <c r="Q802" s="337" t="s">
        <v>19695</v>
      </c>
      <c r="R802" s="337" t="s">
        <v>56</v>
      </c>
      <c r="S802" s="337" t="s">
        <v>2386</v>
      </c>
      <c r="T802" s="337" t="s">
        <v>12771</v>
      </c>
      <c r="U802" s="337" t="s">
        <v>12772</v>
      </c>
      <c r="V802" s="337">
        <v>8</v>
      </c>
      <c r="W802" s="337" t="s">
        <v>19695</v>
      </c>
      <c r="X802" s="337" t="s">
        <v>19695</v>
      </c>
      <c r="Y802" s="337" t="s">
        <v>19695</v>
      </c>
      <c r="Z802" s="337" t="s">
        <v>1728</v>
      </c>
      <c r="AA802" s="337" t="s">
        <v>717</v>
      </c>
      <c r="AB802" s="337" t="s">
        <v>718</v>
      </c>
      <c r="AC802" s="337" t="s">
        <v>14340</v>
      </c>
    </row>
    <row r="803" spans="1:29" ht="15.8" x14ac:dyDescent="0.25">
      <c r="A803" s="337" t="s">
        <v>1723</v>
      </c>
      <c r="B803" s="337" t="s">
        <v>12779</v>
      </c>
      <c r="C803" s="337" t="s">
        <v>1821</v>
      </c>
      <c r="D803" s="337" t="s">
        <v>449</v>
      </c>
      <c r="E803" s="337" t="s">
        <v>9380</v>
      </c>
      <c r="F803" s="338">
        <v>44341</v>
      </c>
      <c r="G803" s="337" t="s">
        <v>12234</v>
      </c>
      <c r="H803" s="338">
        <v>44433</v>
      </c>
      <c r="I803" s="337" t="s">
        <v>19695</v>
      </c>
      <c r="J803" s="337" t="s">
        <v>36</v>
      </c>
      <c r="K803" s="337" t="s">
        <v>19695</v>
      </c>
      <c r="L803" s="337" t="s">
        <v>19695</v>
      </c>
      <c r="M803" s="337" t="s">
        <v>19695</v>
      </c>
      <c r="N803" s="337" t="s">
        <v>19695</v>
      </c>
      <c r="O803" s="337" t="s">
        <v>19695</v>
      </c>
      <c r="P803" s="337" t="s">
        <v>19695</v>
      </c>
      <c r="Q803" s="337" t="s">
        <v>19695</v>
      </c>
      <c r="R803" s="337" t="s">
        <v>56</v>
      </c>
      <c r="S803" s="337" t="s">
        <v>2386</v>
      </c>
      <c r="T803" s="337" t="s">
        <v>12780</v>
      </c>
      <c r="U803" s="337" t="s">
        <v>12781</v>
      </c>
      <c r="V803" s="337">
        <v>8</v>
      </c>
      <c r="W803" s="337" t="s">
        <v>19695</v>
      </c>
      <c r="X803" s="337" t="s">
        <v>19695</v>
      </c>
      <c r="Y803" s="337" t="s">
        <v>19695</v>
      </c>
      <c r="Z803" s="337" t="s">
        <v>1728</v>
      </c>
      <c r="AA803" s="337" t="s">
        <v>717</v>
      </c>
      <c r="AB803" s="337" t="s">
        <v>718</v>
      </c>
      <c r="AC803" s="337" t="s">
        <v>14340</v>
      </c>
    </row>
    <row r="804" spans="1:29" ht="15.8" x14ac:dyDescent="0.25">
      <c r="A804" s="337" t="s">
        <v>1723</v>
      </c>
      <c r="B804" s="337" t="s">
        <v>12243</v>
      </c>
      <c r="C804" s="337" t="s">
        <v>1821</v>
      </c>
      <c r="D804" s="337" t="s">
        <v>449</v>
      </c>
      <c r="E804" s="337" t="s">
        <v>7784</v>
      </c>
      <c r="F804" s="338">
        <v>44396</v>
      </c>
      <c r="G804" s="337" t="s">
        <v>12234</v>
      </c>
      <c r="H804" s="338">
        <v>44433</v>
      </c>
      <c r="I804" s="337" t="s">
        <v>19695</v>
      </c>
      <c r="J804" s="337" t="s">
        <v>16</v>
      </c>
      <c r="K804" s="337" t="s">
        <v>19695</v>
      </c>
      <c r="L804" s="337" t="s">
        <v>19695</v>
      </c>
      <c r="M804" s="337" t="s">
        <v>19695</v>
      </c>
      <c r="N804" s="337" t="s">
        <v>19695</v>
      </c>
      <c r="O804" s="337" t="s">
        <v>19695</v>
      </c>
      <c r="P804" s="337" t="s">
        <v>19695</v>
      </c>
      <c r="Q804" s="337" t="s">
        <v>19695</v>
      </c>
      <c r="R804" s="337" t="s">
        <v>395</v>
      </c>
      <c r="S804" s="337" t="s">
        <v>395</v>
      </c>
      <c r="T804" s="337" t="s">
        <v>3846</v>
      </c>
      <c r="U804" s="337" t="s">
        <v>12244</v>
      </c>
      <c r="V804" s="337">
        <v>8</v>
      </c>
      <c r="W804" s="337" t="s">
        <v>19695</v>
      </c>
      <c r="X804" s="337" t="s">
        <v>19695</v>
      </c>
      <c r="Y804" s="337" t="s">
        <v>19695</v>
      </c>
      <c r="Z804" s="337" t="s">
        <v>1728</v>
      </c>
      <c r="AA804" s="337" t="s">
        <v>735</v>
      </c>
      <c r="AB804" s="337" t="s">
        <v>718</v>
      </c>
      <c r="AC804" s="337" t="s">
        <v>14341</v>
      </c>
    </row>
    <row r="805" spans="1:29" ht="15.8" x14ac:dyDescent="0.25">
      <c r="A805" s="337" t="s">
        <v>1723</v>
      </c>
      <c r="B805" s="337" t="s">
        <v>12233</v>
      </c>
      <c r="C805" s="337" t="s">
        <v>1821</v>
      </c>
      <c r="D805" s="337" t="s">
        <v>449</v>
      </c>
      <c r="E805" s="337" t="s">
        <v>9987</v>
      </c>
      <c r="F805" s="338">
        <v>44407</v>
      </c>
      <c r="G805" s="337" t="s">
        <v>12234</v>
      </c>
      <c r="H805" s="338">
        <v>44433</v>
      </c>
      <c r="I805" s="337" t="s">
        <v>19695</v>
      </c>
      <c r="J805" s="337" t="s">
        <v>36</v>
      </c>
      <c r="K805" s="337" t="s">
        <v>19695</v>
      </c>
      <c r="L805" s="337" t="s">
        <v>19695</v>
      </c>
      <c r="M805" s="337" t="s">
        <v>19695</v>
      </c>
      <c r="N805" s="337" t="s">
        <v>19695</v>
      </c>
      <c r="O805" s="337" t="s">
        <v>19695</v>
      </c>
      <c r="P805" s="337" t="s">
        <v>19695</v>
      </c>
      <c r="Q805" s="337" t="s">
        <v>19695</v>
      </c>
      <c r="R805" s="337" t="s">
        <v>395</v>
      </c>
      <c r="S805" s="337" t="s">
        <v>395</v>
      </c>
      <c r="T805" s="337" t="s">
        <v>12235</v>
      </c>
      <c r="U805" s="337" t="s">
        <v>12236</v>
      </c>
      <c r="V805" s="337">
        <v>12</v>
      </c>
      <c r="W805" s="337" t="s">
        <v>19695</v>
      </c>
      <c r="X805" s="337" t="s">
        <v>19695</v>
      </c>
      <c r="Y805" s="337" t="s">
        <v>19695</v>
      </c>
      <c r="Z805" s="337" t="s">
        <v>1728</v>
      </c>
      <c r="AA805" s="337" t="s">
        <v>735</v>
      </c>
      <c r="AB805" s="337" t="s">
        <v>718</v>
      </c>
      <c r="AC805" s="337" t="s">
        <v>14341</v>
      </c>
    </row>
    <row r="806" spans="1:29" ht="15.8" x14ac:dyDescent="0.25">
      <c r="A806" s="337" t="s">
        <v>1723</v>
      </c>
      <c r="B806" s="337" t="s">
        <v>12508</v>
      </c>
      <c r="C806" s="337" t="s">
        <v>1821</v>
      </c>
      <c r="D806" s="337" t="s">
        <v>449</v>
      </c>
      <c r="E806" s="337" t="s">
        <v>10871</v>
      </c>
      <c r="F806" s="338">
        <v>44419</v>
      </c>
      <c r="G806" s="337" t="s">
        <v>12509</v>
      </c>
      <c r="H806" s="338">
        <v>44432</v>
      </c>
      <c r="I806" s="337" t="s">
        <v>19695</v>
      </c>
      <c r="J806" s="337" t="s">
        <v>16</v>
      </c>
      <c r="K806" s="337" t="s">
        <v>19695</v>
      </c>
      <c r="L806" s="337" t="s">
        <v>19695</v>
      </c>
      <c r="M806" s="337" t="s">
        <v>19695</v>
      </c>
      <c r="N806" s="337" t="s">
        <v>19695</v>
      </c>
      <c r="O806" s="337" t="s">
        <v>19695</v>
      </c>
      <c r="P806" s="337" t="s">
        <v>19695</v>
      </c>
      <c r="Q806" s="337" t="s">
        <v>19695</v>
      </c>
      <c r="R806" s="337" t="s">
        <v>134</v>
      </c>
      <c r="S806" s="337" t="s">
        <v>782</v>
      </c>
      <c r="T806" s="337" t="s">
        <v>135</v>
      </c>
      <c r="U806" s="337" t="s">
        <v>12478</v>
      </c>
      <c r="V806" s="337">
        <v>10</v>
      </c>
      <c r="W806" s="337" t="s">
        <v>19695</v>
      </c>
      <c r="X806" s="337" t="s">
        <v>19695</v>
      </c>
      <c r="Y806" s="337" t="s">
        <v>19695</v>
      </c>
      <c r="Z806" s="337" t="s">
        <v>1728</v>
      </c>
      <c r="AA806" s="337" t="s">
        <v>717</v>
      </c>
      <c r="AB806" s="337" t="s">
        <v>718</v>
      </c>
      <c r="AC806" s="337" t="s">
        <v>14363</v>
      </c>
    </row>
    <row r="807" spans="1:29" ht="15.8" x14ac:dyDescent="0.25">
      <c r="A807" s="337" t="s">
        <v>1723</v>
      </c>
      <c r="B807" s="337" t="s">
        <v>12190</v>
      </c>
      <c r="C807" s="337" t="s">
        <v>1821</v>
      </c>
      <c r="D807" s="337" t="s">
        <v>449</v>
      </c>
      <c r="E807" s="337" t="s">
        <v>12191</v>
      </c>
      <c r="F807" s="338">
        <v>44412</v>
      </c>
      <c r="G807" s="337" t="s">
        <v>12192</v>
      </c>
      <c r="H807" s="338">
        <v>44428</v>
      </c>
      <c r="I807" s="337" t="s">
        <v>19695</v>
      </c>
      <c r="J807" s="337" t="s">
        <v>36</v>
      </c>
      <c r="K807" s="337" t="s">
        <v>19695</v>
      </c>
      <c r="L807" s="337" t="s">
        <v>19695</v>
      </c>
      <c r="M807" s="337" t="s">
        <v>19695</v>
      </c>
      <c r="N807" s="337" t="s">
        <v>19695</v>
      </c>
      <c r="O807" s="337" t="s">
        <v>19695</v>
      </c>
      <c r="P807" s="337" t="s">
        <v>19695</v>
      </c>
      <c r="Q807" s="337" t="s">
        <v>19695</v>
      </c>
      <c r="R807" s="337" t="s">
        <v>52</v>
      </c>
      <c r="S807" s="337" t="s">
        <v>120</v>
      </c>
      <c r="T807" s="337" t="s">
        <v>120</v>
      </c>
      <c r="U807" s="337" t="s">
        <v>10767</v>
      </c>
      <c r="V807" s="337">
        <v>12</v>
      </c>
      <c r="W807" s="337" t="s">
        <v>19695</v>
      </c>
      <c r="X807" s="337" t="s">
        <v>19695</v>
      </c>
      <c r="Y807" s="337" t="s">
        <v>19695</v>
      </c>
      <c r="Z807" s="337" t="s">
        <v>1728</v>
      </c>
      <c r="AA807" s="337" t="s">
        <v>735</v>
      </c>
      <c r="AB807" s="337" t="s">
        <v>718</v>
      </c>
      <c r="AC807" s="337" t="s">
        <v>14374</v>
      </c>
    </row>
    <row r="808" spans="1:29" ht="15.8" x14ac:dyDescent="0.25">
      <c r="A808" s="337" t="s">
        <v>1723</v>
      </c>
      <c r="B808" s="337" t="s">
        <v>12078</v>
      </c>
      <c r="C808" s="337" t="s">
        <v>1821</v>
      </c>
      <c r="D808" s="337" t="s">
        <v>449</v>
      </c>
      <c r="E808" s="337" t="s">
        <v>12079</v>
      </c>
      <c r="F808" s="338">
        <v>44411</v>
      </c>
      <c r="G808" s="337" t="s">
        <v>12080</v>
      </c>
      <c r="H808" s="338">
        <v>44425</v>
      </c>
      <c r="I808" s="337" t="s">
        <v>19695</v>
      </c>
      <c r="J808" s="337" t="s">
        <v>36</v>
      </c>
      <c r="K808" s="337" t="s">
        <v>19695</v>
      </c>
      <c r="L808" s="337" t="s">
        <v>19695</v>
      </c>
      <c r="M808" s="337" t="s">
        <v>19695</v>
      </c>
      <c r="N808" s="337" t="s">
        <v>19695</v>
      </c>
      <c r="O808" s="337" t="s">
        <v>19695</v>
      </c>
      <c r="P808" s="337" t="s">
        <v>19695</v>
      </c>
      <c r="Q808" s="337" t="s">
        <v>19695</v>
      </c>
      <c r="R808" s="337" t="s">
        <v>139</v>
      </c>
      <c r="S808" s="337" t="s">
        <v>11061</v>
      </c>
      <c r="T808" s="337" t="s">
        <v>1970</v>
      </c>
      <c r="U808" s="337" t="s">
        <v>2645</v>
      </c>
      <c r="V808" s="337">
        <v>10</v>
      </c>
      <c r="W808" s="337" t="s">
        <v>19695</v>
      </c>
      <c r="X808" s="337" t="s">
        <v>19695</v>
      </c>
      <c r="Y808" s="337" t="s">
        <v>19695</v>
      </c>
      <c r="Z808" s="337" t="s">
        <v>1728</v>
      </c>
      <c r="AA808" s="337" t="s">
        <v>717</v>
      </c>
      <c r="AB808" s="337" t="s">
        <v>718</v>
      </c>
      <c r="AC808" s="337" t="s">
        <v>14336</v>
      </c>
    </row>
    <row r="809" spans="1:29" ht="15.8" x14ac:dyDescent="0.25">
      <c r="A809" s="337" t="s">
        <v>1723</v>
      </c>
      <c r="B809" s="337" t="s">
        <v>10764</v>
      </c>
      <c r="C809" s="337" t="s">
        <v>1821</v>
      </c>
      <c r="D809" s="337" t="s">
        <v>449</v>
      </c>
      <c r="E809" s="337" t="s">
        <v>9408</v>
      </c>
      <c r="F809" s="338">
        <v>44381</v>
      </c>
      <c r="G809" s="337" t="s">
        <v>7870</v>
      </c>
      <c r="H809" s="338">
        <v>44423</v>
      </c>
      <c r="I809" s="337" t="s">
        <v>19695</v>
      </c>
      <c r="J809" s="337" t="s">
        <v>16</v>
      </c>
      <c r="K809" s="337" t="s">
        <v>19695</v>
      </c>
      <c r="L809" s="337" t="s">
        <v>19695</v>
      </c>
      <c r="M809" s="337" t="s">
        <v>19695</v>
      </c>
      <c r="N809" s="337" t="s">
        <v>19695</v>
      </c>
      <c r="O809" s="337" t="s">
        <v>19695</v>
      </c>
      <c r="P809" s="337" t="s">
        <v>19695</v>
      </c>
      <c r="Q809" s="337" t="s">
        <v>19695</v>
      </c>
      <c r="R809" s="337" t="s">
        <v>15</v>
      </c>
      <c r="S809" s="337" t="s">
        <v>1762</v>
      </c>
      <c r="T809" s="337" t="s">
        <v>4658</v>
      </c>
      <c r="U809" s="337" t="s">
        <v>10762</v>
      </c>
      <c r="V809" s="337">
        <v>10</v>
      </c>
      <c r="W809" s="337" t="s">
        <v>19695</v>
      </c>
      <c r="X809" s="337" t="s">
        <v>19695</v>
      </c>
      <c r="Y809" s="337" t="s">
        <v>19695</v>
      </c>
      <c r="Z809" s="337" t="s">
        <v>1728</v>
      </c>
      <c r="AA809" s="337" t="s">
        <v>717</v>
      </c>
      <c r="AB809" s="337" t="s">
        <v>718</v>
      </c>
      <c r="AC809" s="337" t="s">
        <v>14346</v>
      </c>
    </row>
    <row r="810" spans="1:29" ht="15.8" x14ac:dyDescent="0.25">
      <c r="A810" s="337" t="s">
        <v>1723</v>
      </c>
      <c r="B810" s="337" t="s">
        <v>7868</v>
      </c>
      <c r="C810" s="337" t="s">
        <v>1725</v>
      </c>
      <c r="D810" s="337" t="s">
        <v>1730</v>
      </c>
      <c r="E810" s="337" t="s">
        <v>7869</v>
      </c>
      <c r="F810" s="338">
        <v>44413</v>
      </c>
      <c r="G810" s="337" t="s">
        <v>7870</v>
      </c>
      <c r="H810" s="338">
        <v>44423</v>
      </c>
      <c r="I810" s="337" t="s">
        <v>19695</v>
      </c>
      <c r="J810" s="337" t="s">
        <v>36</v>
      </c>
      <c r="K810" s="337" t="s">
        <v>19695</v>
      </c>
      <c r="L810" s="337" t="s">
        <v>19695</v>
      </c>
      <c r="M810" s="337" t="s">
        <v>19695</v>
      </c>
      <c r="N810" s="337" t="s">
        <v>19695</v>
      </c>
      <c r="O810" s="337" t="s">
        <v>19695</v>
      </c>
      <c r="P810" s="337" t="s">
        <v>19695</v>
      </c>
      <c r="Q810" s="337" t="s">
        <v>19695</v>
      </c>
      <c r="R810" s="337" t="s">
        <v>2803</v>
      </c>
      <c r="S810" s="337" t="s">
        <v>4729</v>
      </c>
      <c r="T810" s="337" t="s">
        <v>4729</v>
      </c>
      <c r="U810" s="337" t="s">
        <v>7871</v>
      </c>
      <c r="V810" s="337">
        <v>9</v>
      </c>
      <c r="W810" s="337" t="s">
        <v>19695</v>
      </c>
      <c r="X810" s="337" t="s">
        <v>19695</v>
      </c>
      <c r="Y810" s="337" t="s">
        <v>19695</v>
      </c>
      <c r="Z810" s="337" t="s">
        <v>1745</v>
      </c>
      <c r="AA810" s="337" t="s">
        <v>761</v>
      </c>
      <c r="AB810" s="337" t="s">
        <v>762</v>
      </c>
      <c r="AC810" s="337" t="s">
        <v>14365</v>
      </c>
    </row>
    <row r="811" spans="1:29" ht="15.8" x14ac:dyDescent="0.25">
      <c r="A811" s="337" t="s">
        <v>1723</v>
      </c>
      <c r="B811" s="337" t="s">
        <v>10859</v>
      </c>
      <c r="C811" s="337" t="s">
        <v>1725</v>
      </c>
      <c r="D811" s="337" t="s">
        <v>1730</v>
      </c>
      <c r="E811" s="337" t="s">
        <v>9179</v>
      </c>
      <c r="F811" s="338">
        <v>44357</v>
      </c>
      <c r="G811" s="337" t="s">
        <v>7870</v>
      </c>
      <c r="H811" s="338">
        <v>44423</v>
      </c>
      <c r="I811" s="337" t="s">
        <v>19695</v>
      </c>
      <c r="J811" s="337" t="s">
        <v>16</v>
      </c>
      <c r="K811" s="337" t="s">
        <v>19695</v>
      </c>
      <c r="L811" s="337" t="s">
        <v>19695</v>
      </c>
      <c r="M811" s="337" t="s">
        <v>19695</v>
      </c>
      <c r="N811" s="337" t="s">
        <v>19695</v>
      </c>
      <c r="O811" s="337" t="s">
        <v>19695</v>
      </c>
      <c r="P811" s="337" t="s">
        <v>19695</v>
      </c>
      <c r="Q811" s="337" t="s">
        <v>19695</v>
      </c>
      <c r="R811" s="337" t="s">
        <v>101</v>
      </c>
      <c r="S811" s="337" t="s">
        <v>3763</v>
      </c>
      <c r="T811" s="337" t="s">
        <v>6191</v>
      </c>
      <c r="U811" s="337" t="s">
        <v>6191</v>
      </c>
      <c r="V811" s="337">
        <v>8</v>
      </c>
      <c r="W811" s="337" t="s">
        <v>19695</v>
      </c>
      <c r="X811" s="337" t="s">
        <v>19695</v>
      </c>
      <c r="Y811" s="337" t="s">
        <v>19695</v>
      </c>
      <c r="Z811" s="337" t="s">
        <v>1753</v>
      </c>
      <c r="AA811" s="337" t="s">
        <v>717</v>
      </c>
      <c r="AB811" s="337" t="s">
        <v>718</v>
      </c>
      <c r="AC811" s="337" t="s">
        <v>15587</v>
      </c>
    </row>
    <row r="812" spans="1:29" ht="15.8" x14ac:dyDescent="0.25">
      <c r="A812" s="337" t="s">
        <v>1723</v>
      </c>
      <c r="B812" s="337" t="s">
        <v>10862</v>
      </c>
      <c r="C812" s="337" t="s">
        <v>1821</v>
      </c>
      <c r="D812" s="337" t="s">
        <v>449</v>
      </c>
      <c r="E812" s="337" t="s">
        <v>9179</v>
      </c>
      <c r="F812" s="338">
        <v>44357</v>
      </c>
      <c r="G812" s="337" t="s">
        <v>7870</v>
      </c>
      <c r="H812" s="338">
        <v>44423</v>
      </c>
      <c r="I812" s="337" t="s">
        <v>19695</v>
      </c>
      <c r="J812" s="337" t="s">
        <v>16</v>
      </c>
      <c r="K812" s="337" t="s">
        <v>19695</v>
      </c>
      <c r="L812" s="337" t="s">
        <v>19695</v>
      </c>
      <c r="M812" s="337" t="s">
        <v>19695</v>
      </c>
      <c r="N812" s="337" t="s">
        <v>19695</v>
      </c>
      <c r="O812" s="337" t="s">
        <v>19695</v>
      </c>
      <c r="P812" s="337" t="s">
        <v>19695</v>
      </c>
      <c r="Q812" s="337" t="s">
        <v>19695</v>
      </c>
      <c r="R812" s="337" t="s">
        <v>101</v>
      </c>
      <c r="S812" s="337" t="s">
        <v>3763</v>
      </c>
      <c r="T812" s="337" t="s">
        <v>6191</v>
      </c>
      <c r="U812" s="337" t="s">
        <v>10863</v>
      </c>
      <c r="V812" s="337">
        <v>8</v>
      </c>
      <c r="W812" s="337" t="s">
        <v>19695</v>
      </c>
      <c r="X812" s="337" t="s">
        <v>19695</v>
      </c>
      <c r="Y812" s="337" t="s">
        <v>19695</v>
      </c>
      <c r="Z812" s="337" t="s">
        <v>1753</v>
      </c>
      <c r="AA812" s="337" t="s">
        <v>717</v>
      </c>
      <c r="AB812" s="337" t="s">
        <v>718</v>
      </c>
      <c r="AC812" s="337" t="s">
        <v>15587</v>
      </c>
    </row>
    <row r="813" spans="1:29" ht="15.8" x14ac:dyDescent="0.25">
      <c r="A813" s="337" t="s">
        <v>1723</v>
      </c>
      <c r="B813" s="337" t="s">
        <v>10864</v>
      </c>
      <c r="C813" s="337" t="s">
        <v>1725</v>
      </c>
      <c r="D813" s="337" t="s">
        <v>1730</v>
      </c>
      <c r="E813" s="337" t="s">
        <v>9179</v>
      </c>
      <c r="F813" s="338">
        <v>44357</v>
      </c>
      <c r="G813" s="337" t="s">
        <v>7870</v>
      </c>
      <c r="H813" s="338">
        <v>44423</v>
      </c>
      <c r="I813" s="337" t="s">
        <v>19695</v>
      </c>
      <c r="J813" s="337" t="s">
        <v>36</v>
      </c>
      <c r="K813" s="337" t="s">
        <v>19695</v>
      </c>
      <c r="L813" s="337" t="s">
        <v>19695</v>
      </c>
      <c r="M813" s="337" t="s">
        <v>19695</v>
      </c>
      <c r="N813" s="337" t="s">
        <v>19695</v>
      </c>
      <c r="O813" s="337" t="s">
        <v>19695</v>
      </c>
      <c r="P813" s="337" t="s">
        <v>19695</v>
      </c>
      <c r="Q813" s="337" t="s">
        <v>19695</v>
      </c>
      <c r="R813" s="337" t="s">
        <v>101</v>
      </c>
      <c r="S813" s="337" t="s">
        <v>3763</v>
      </c>
      <c r="T813" s="337" t="s">
        <v>6191</v>
      </c>
      <c r="U813" s="337" t="s">
        <v>10865</v>
      </c>
      <c r="V813" s="337">
        <v>10</v>
      </c>
      <c r="W813" s="337" t="s">
        <v>19695</v>
      </c>
      <c r="X813" s="337" t="s">
        <v>19695</v>
      </c>
      <c r="Y813" s="337" t="s">
        <v>19695</v>
      </c>
      <c r="Z813" s="337" t="s">
        <v>1753</v>
      </c>
      <c r="AA813" s="337" t="s">
        <v>717</v>
      </c>
      <c r="AB813" s="337" t="s">
        <v>718</v>
      </c>
      <c r="AC813" s="337" t="s">
        <v>15587</v>
      </c>
    </row>
    <row r="814" spans="1:29" ht="15.8" x14ac:dyDescent="0.25">
      <c r="A814" s="337" t="s">
        <v>1723</v>
      </c>
      <c r="B814" s="337" t="s">
        <v>10866</v>
      </c>
      <c r="C814" s="337" t="s">
        <v>1821</v>
      </c>
      <c r="D814" s="337" t="s">
        <v>449</v>
      </c>
      <c r="E814" s="337" t="s">
        <v>9179</v>
      </c>
      <c r="F814" s="338">
        <v>44357</v>
      </c>
      <c r="G814" s="337" t="s">
        <v>7870</v>
      </c>
      <c r="H814" s="338">
        <v>44423</v>
      </c>
      <c r="I814" s="337" t="s">
        <v>19695</v>
      </c>
      <c r="J814" s="337" t="s">
        <v>16</v>
      </c>
      <c r="K814" s="337" t="s">
        <v>19695</v>
      </c>
      <c r="L814" s="337" t="s">
        <v>19695</v>
      </c>
      <c r="M814" s="337" t="s">
        <v>19695</v>
      </c>
      <c r="N814" s="337" t="s">
        <v>19695</v>
      </c>
      <c r="O814" s="337" t="s">
        <v>19695</v>
      </c>
      <c r="P814" s="337" t="s">
        <v>19695</v>
      </c>
      <c r="Q814" s="337" t="s">
        <v>19695</v>
      </c>
      <c r="R814" s="337" t="s">
        <v>101</v>
      </c>
      <c r="S814" s="337" t="s">
        <v>3763</v>
      </c>
      <c r="T814" s="337" t="s">
        <v>6191</v>
      </c>
      <c r="U814" s="337" t="s">
        <v>10865</v>
      </c>
      <c r="V814" s="337">
        <v>10</v>
      </c>
      <c r="W814" s="337" t="s">
        <v>19695</v>
      </c>
      <c r="X814" s="337" t="s">
        <v>19695</v>
      </c>
      <c r="Y814" s="337" t="s">
        <v>19695</v>
      </c>
      <c r="Z814" s="337" t="s">
        <v>1753</v>
      </c>
      <c r="AA814" s="337" t="s">
        <v>717</v>
      </c>
      <c r="AB814" s="337" t="s">
        <v>718</v>
      </c>
      <c r="AC814" s="337" t="s">
        <v>15587</v>
      </c>
    </row>
    <row r="815" spans="1:29" ht="15.8" x14ac:dyDescent="0.25">
      <c r="A815" s="337" t="s">
        <v>1723</v>
      </c>
      <c r="B815" s="337" t="s">
        <v>10867</v>
      </c>
      <c r="C815" s="337" t="s">
        <v>1821</v>
      </c>
      <c r="D815" s="337" t="s">
        <v>449</v>
      </c>
      <c r="E815" s="337" t="s">
        <v>9158</v>
      </c>
      <c r="F815" s="338">
        <v>44331</v>
      </c>
      <c r="G815" s="337" t="s">
        <v>7870</v>
      </c>
      <c r="H815" s="338">
        <v>44423</v>
      </c>
      <c r="I815" s="337" t="s">
        <v>19695</v>
      </c>
      <c r="J815" s="337" t="s">
        <v>16</v>
      </c>
      <c r="K815" s="337" t="s">
        <v>19695</v>
      </c>
      <c r="L815" s="337" t="s">
        <v>19695</v>
      </c>
      <c r="M815" s="337" t="s">
        <v>19695</v>
      </c>
      <c r="N815" s="337" t="s">
        <v>19695</v>
      </c>
      <c r="O815" s="337" t="s">
        <v>19695</v>
      </c>
      <c r="P815" s="337" t="s">
        <v>19695</v>
      </c>
      <c r="Q815" s="337" t="s">
        <v>19695</v>
      </c>
      <c r="R815" s="337" t="s">
        <v>101</v>
      </c>
      <c r="S815" s="337" t="s">
        <v>3763</v>
      </c>
      <c r="T815" s="337" t="s">
        <v>10868</v>
      </c>
      <c r="U815" s="337" t="s">
        <v>10869</v>
      </c>
      <c r="V815" s="337">
        <v>10</v>
      </c>
      <c r="W815" s="337" t="s">
        <v>19695</v>
      </c>
      <c r="X815" s="337" t="s">
        <v>19695</v>
      </c>
      <c r="Y815" s="337" t="s">
        <v>19695</v>
      </c>
      <c r="Z815" s="337" t="s">
        <v>1753</v>
      </c>
      <c r="AA815" s="337" t="s">
        <v>717</v>
      </c>
      <c r="AB815" s="337" t="s">
        <v>718</v>
      </c>
      <c r="AC815" s="337" t="s">
        <v>15587</v>
      </c>
    </row>
    <row r="816" spans="1:29" ht="15.8" x14ac:dyDescent="0.25">
      <c r="A816" s="337" t="s">
        <v>1723</v>
      </c>
      <c r="B816" s="337" t="s">
        <v>9977</v>
      </c>
      <c r="C816" s="337" t="s">
        <v>1821</v>
      </c>
      <c r="D816" s="337" t="s">
        <v>449</v>
      </c>
      <c r="E816" s="337" t="s">
        <v>9436</v>
      </c>
      <c r="F816" s="338">
        <v>44387</v>
      </c>
      <c r="G816" s="337" t="s">
        <v>7785</v>
      </c>
      <c r="H816" s="338">
        <v>44420</v>
      </c>
      <c r="I816" s="337" t="s">
        <v>19695</v>
      </c>
      <c r="J816" s="337" t="s">
        <v>16</v>
      </c>
      <c r="K816" s="337" t="s">
        <v>19695</v>
      </c>
      <c r="L816" s="337" t="s">
        <v>19695</v>
      </c>
      <c r="M816" s="337" t="s">
        <v>19695</v>
      </c>
      <c r="N816" s="337" t="s">
        <v>19695</v>
      </c>
      <c r="O816" s="337" t="s">
        <v>19695</v>
      </c>
      <c r="P816" s="337" t="s">
        <v>19695</v>
      </c>
      <c r="Q816" s="337" t="s">
        <v>19695</v>
      </c>
      <c r="R816" s="337" t="s">
        <v>18</v>
      </c>
      <c r="S816" s="337" t="s">
        <v>447</v>
      </c>
      <c r="T816" s="337" t="s">
        <v>447</v>
      </c>
      <c r="U816" s="337" t="s">
        <v>9978</v>
      </c>
      <c r="V816" s="337">
        <v>6</v>
      </c>
      <c r="W816" s="337" t="s">
        <v>19695</v>
      </c>
      <c r="X816" s="337" t="s">
        <v>19695</v>
      </c>
      <c r="Y816" s="337" t="s">
        <v>19695</v>
      </c>
      <c r="Z816" s="337" t="s">
        <v>1728</v>
      </c>
      <c r="AA816" s="337" t="s">
        <v>735</v>
      </c>
      <c r="AB816" s="337" t="s">
        <v>718</v>
      </c>
      <c r="AC816" s="337" t="s">
        <v>14360</v>
      </c>
    </row>
    <row r="817" spans="1:29" ht="15.8" x14ac:dyDescent="0.25">
      <c r="A817" s="337" t="s">
        <v>1723</v>
      </c>
      <c r="B817" s="337" t="s">
        <v>7865</v>
      </c>
      <c r="C817" s="337" t="s">
        <v>1725</v>
      </c>
      <c r="D817" s="337" t="s">
        <v>1730</v>
      </c>
      <c r="E817" s="337" t="s">
        <v>7866</v>
      </c>
      <c r="F817" s="338">
        <v>44410</v>
      </c>
      <c r="G817" s="337" t="s">
        <v>7785</v>
      </c>
      <c r="H817" s="338">
        <v>44420</v>
      </c>
      <c r="I817" s="337" t="s">
        <v>19695</v>
      </c>
      <c r="J817" s="337" t="s">
        <v>36</v>
      </c>
      <c r="K817" s="337" t="s">
        <v>19695</v>
      </c>
      <c r="L817" s="337" t="s">
        <v>19695</v>
      </c>
      <c r="M817" s="337" t="s">
        <v>19695</v>
      </c>
      <c r="N817" s="337" t="s">
        <v>19695</v>
      </c>
      <c r="O817" s="337" t="s">
        <v>19695</v>
      </c>
      <c r="P817" s="337" t="s">
        <v>19695</v>
      </c>
      <c r="Q817" s="337" t="s">
        <v>19695</v>
      </c>
      <c r="R817" s="337" t="s">
        <v>52</v>
      </c>
      <c r="S817" s="337" t="s">
        <v>2158</v>
      </c>
      <c r="T817" s="337" t="s">
        <v>2158</v>
      </c>
      <c r="U817" s="337" t="s">
        <v>7867</v>
      </c>
      <c r="V817" s="337">
        <v>6</v>
      </c>
      <c r="W817" s="337" t="s">
        <v>19695</v>
      </c>
      <c r="X817" s="337" t="s">
        <v>19695</v>
      </c>
      <c r="Y817" s="337" t="s">
        <v>19695</v>
      </c>
      <c r="Z817" s="337" t="s">
        <v>1745</v>
      </c>
      <c r="AA817" s="337" t="s">
        <v>761</v>
      </c>
      <c r="AB817" s="337" t="s">
        <v>762</v>
      </c>
      <c r="AC817" s="337" t="s">
        <v>14365</v>
      </c>
    </row>
    <row r="818" spans="1:29" ht="15.8" x14ac:dyDescent="0.25">
      <c r="A818" s="337" t="s">
        <v>1723</v>
      </c>
      <c r="B818" s="337" t="s">
        <v>7783</v>
      </c>
      <c r="C818" s="337" t="s">
        <v>1821</v>
      </c>
      <c r="D818" s="337" t="s">
        <v>449</v>
      </c>
      <c r="E818" s="337" t="s">
        <v>7784</v>
      </c>
      <c r="F818" s="338">
        <v>44396</v>
      </c>
      <c r="G818" s="337" t="s">
        <v>7785</v>
      </c>
      <c r="H818" s="338">
        <v>44420</v>
      </c>
      <c r="I818" s="337" t="s">
        <v>19695</v>
      </c>
      <c r="J818" s="337" t="s">
        <v>16</v>
      </c>
      <c r="K818" s="337" t="s">
        <v>19695</v>
      </c>
      <c r="L818" s="337" t="s">
        <v>19695</v>
      </c>
      <c r="M818" s="337" t="s">
        <v>19695</v>
      </c>
      <c r="N818" s="337" t="s">
        <v>19695</v>
      </c>
      <c r="O818" s="337" t="s">
        <v>19695</v>
      </c>
      <c r="P818" s="337" t="s">
        <v>19695</v>
      </c>
      <c r="Q818" s="337" t="s">
        <v>19695</v>
      </c>
      <c r="R818" s="337" t="s">
        <v>146</v>
      </c>
      <c r="S818" s="337" t="s">
        <v>1236</v>
      </c>
      <c r="T818" s="337" t="s">
        <v>7786</v>
      </c>
      <c r="U818" s="337" t="s">
        <v>7787</v>
      </c>
      <c r="V818" s="337">
        <v>10</v>
      </c>
      <c r="W818" s="337" t="s">
        <v>19695</v>
      </c>
      <c r="X818" s="337" t="s">
        <v>19695</v>
      </c>
      <c r="Y818" s="337" t="s">
        <v>19695</v>
      </c>
      <c r="Z818" s="337" t="s">
        <v>1753</v>
      </c>
      <c r="AA818" s="337" t="s">
        <v>717</v>
      </c>
      <c r="AB818" s="337" t="s">
        <v>718</v>
      </c>
      <c r="AC818" s="337" t="s">
        <v>14335</v>
      </c>
    </row>
    <row r="819" spans="1:29" ht="15.8" x14ac:dyDescent="0.25">
      <c r="A819" s="337" t="s">
        <v>1723</v>
      </c>
      <c r="B819" s="337" t="s">
        <v>12241</v>
      </c>
      <c r="C819" s="337" t="s">
        <v>1821</v>
      </c>
      <c r="D819" s="337" t="s">
        <v>449</v>
      </c>
      <c r="E819" s="337" t="s">
        <v>8215</v>
      </c>
      <c r="F819" s="338">
        <v>44378</v>
      </c>
      <c r="G819" s="337" t="s">
        <v>10871</v>
      </c>
      <c r="H819" s="338">
        <v>44419</v>
      </c>
      <c r="I819" s="337" t="s">
        <v>19695</v>
      </c>
      <c r="J819" s="337" t="s">
        <v>36</v>
      </c>
      <c r="K819" s="337" t="s">
        <v>19695</v>
      </c>
      <c r="L819" s="337" t="s">
        <v>19695</v>
      </c>
      <c r="M819" s="337" t="s">
        <v>19695</v>
      </c>
      <c r="N819" s="337" t="s">
        <v>19695</v>
      </c>
      <c r="O819" s="337" t="s">
        <v>19695</v>
      </c>
      <c r="P819" s="337" t="s">
        <v>19695</v>
      </c>
      <c r="Q819" s="337" t="s">
        <v>19695</v>
      </c>
      <c r="R819" s="337" t="s">
        <v>920</v>
      </c>
      <c r="S819" s="337" t="s">
        <v>921</v>
      </c>
      <c r="T819" s="337" t="s">
        <v>2597</v>
      </c>
      <c r="U819" s="337" t="s">
        <v>12242</v>
      </c>
      <c r="V819" s="337">
        <v>8</v>
      </c>
      <c r="W819" s="337" t="s">
        <v>19695</v>
      </c>
      <c r="X819" s="337" t="s">
        <v>19695</v>
      </c>
      <c r="Y819" s="337" t="s">
        <v>19695</v>
      </c>
      <c r="Z819" s="337" t="s">
        <v>1728</v>
      </c>
      <c r="AA819" s="337" t="s">
        <v>735</v>
      </c>
      <c r="AB819" s="337" t="s">
        <v>718</v>
      </c>
      <c r="AC819" s="337" t="s">
        <v>14335</v>
      </c>
    </row>
    <row r="820" spans="1:29" ht="15.8" x14ac:dyDescent="0.25">
      <c r="A820" s="337" t="s">
        <v>1723</v>
      </c>
      <c r="B820" s="337" t="s">
        <v>12705</v>
      </c>
      <c r="C820" s="337" t="s">
        <v>1725</v>
      </c>
      <c r="D820" s="337" t="s">
        <v>1730</v>
      </c>
      <c r="E820" s="337" t="s">
        <v>9157</v>
      </c>
      <c r="F820" s="338">
        <v>44321</v>
      </c>
      <c r="G820" s="337" t="s">
        <v>10871</v>
      </c>
      <c r="H820" s="338">
        <v>44419</v>
      </c>
      <c r="I820" s="337" t="s">
        <v>19695</v>
      </c>
      <c r="J820" s="337" t="s">
        <v>16</v>
      </c>
      <c r="K820" s="337" t="s">
        <v>19695</v>
      </c>
      <c r="L820" s="337" t="s">
        <v>19695</v>
      </c>
      <c r="M820" s="337" t="s">
        <v>19695</v>
      </c>
      <c r="N820" s="337" t="s">
        <v>19695</v>
      </c>
      <c r="O820" s="337" t="s">
        <v>19695</v>
      </c>
      <c r="P820" s="337" t="s">
        <v>19695</v>
      </c>
      <c r="Q820" s="337" t="s">
        <v>19695</v>
      </c>
      <c r="R820" s="337" t="s">
        <v>144</v>
      </c>
      <c r="S820" s="337" t="s">
        <v>829</v>
      </c>
      <c r="T820" s="337" t="s">
        <v>2381</v>
      </c>
      <c r="U820" s="337" t="s">
        <v>2381</v>
      </c>
      <c r="V820" s="337">
        <v>10</v>
      </c>
      <c r="W820" s="337" t="s">
        <v>19695</v>
      </c>
      <c r="X820" s="337" t="s">
        <v>19695</v>
      </c>
      <c r="Y820" s="337" t="s">
        <v>19695</v>
      </c>
      <c r="Z820" s="337" t="s">
        <v>1728</v>
      </c>
      <c r="AA820" s="337" t="s">
        <v>735</v>
      </c>
      <c r="AB820" s="337" t="s">
        <v>718</v>
      </c>
      <c r="AC820" s="337" t="s">
        <v>14335</v>
      </c>
    </row>
    <row r="821" spans="1:29" ht="15.8" x14ac:dyDescent="0.25">
      <c r="A821" s="337" t="s">
        <v>1723</v>
      </c>
      <c r="B821" s="337" t="s">
        <v>12702</v>
      </c>
      <c r="C821" s="337" t="s">
        <v>1725</v>
      </c>
      <c r="D821" s="337" t="s">
        <v>1730</v>
      </c>
      <c r="E821" s="337" t="s">
        <v>9385</v>
      </c>
      <c r="F821" s="338">
        <v>44349</v>
      </c>
      <c r="G821" s="337" t="s">
        <v>10871</v>
      </c>
      <c r="H821" s="338">
        <v>44419</v>
      </c>
      <c r="I821" s="337" t="s">
        <v>19695</v>
      </c>
      <c r="J821" s="337" t="s">
        <v>16</v>
      </c>
      <c r="K821" s="337" t="s">
        <v>19695</v>
      </c>
      <c r="L821" s="337" t="s">
        <v>19695</v>
      </c>
      <c r="M821" s="337" t="s">
        <v>19695</v>
      </c>
      <c r="N821" s="337" t="s">
        <v>19695</v>
      </c>
      <c r="O821" s="337" t="s">
        <v>19695</v>
      </c>
      <c r="P821" s="337" t="s">
        <v>19695</v>
      </c>
      <c r="Q821" s="337" t="s">
        <v>19695</v>
      </c>
      <c r="R821" s="337" t="s">
        <v>144</v>
      </c>
      <c r="S821" s="337" t="s">
        <v>2124</v>
      </c>
      <c r="T821" s="337" t="s">
        <v>2124</v>
      </c>
      <c r="U821" s="337" t="s">
        <v>12703</v>
      </c>
      <c r="V821" s="337">
        <v>10</v>
      </c>
      <c r="W821" s="337" t="s">
        <v>19695</v>
      </c>
      <c r="X821" s="337" t="s">
        <v>19695</v>
      </c>
      <c r="Y821" s="337" t="s">
        <v>19695</v>
      </c>
      <c r="Z821" s="337" t="s">
        <v>1728</v>
      </c>
      <c r="AA821" s="337" t="s">
        <v>717</v>
      </c>
      <c r="AB821" s="337" t="s">
        <v>718</v>
      </c>
      <c r="AC821" s="337" t="s">
        <v>14335</v>
      </c>
    </row>
    <row r="822" spans="1:29" ht="15.8" x14ac:dyDescent="0.25">
      <c r="A822" s="337" t="s">
        <v>1723</v>
      </c>
      <c r="B822" s="337" t="s">
        <v>12237</v>
      </c>
      <c r="C822" s="337" t="s">
        <v>1821</v>
      </c>
      <c r="D822" s="337" t="s">
        <v>449</v>
      </c>
      <c r="E822" s="337" t="s">
        <v>7804</v>
      </c>
      <c r="F822" s="338">
        <v>44390</v>
      </c>
      <c r="G822" s="337" t="s">
        <v>12238</v>
      </c>
      <c r="H822" s="338">
        <v>44416</v>
      </c>
      <c r="I822" s="337" t="s">
        <v>19695</v>
      </c>
      <c r="J822" s="337" t="s">
        <v>16</v>
      </c>
      <c r="K822" s="337" t="s">
        <v>19695</v>
      </c>
      <c r="L822" s="337" t="s">
        <v>19695</v>
      </c>
      <c r="M822" s="337" t="s">
        <v>19695</v>
      </c>
      <c r="N822" s="337" t="s">
        <v>19695</v>
      </c>
      <c r="O822" s="337" t="s">
        <v>19695</v>
      </c>
      <c r="P822" s="337" t="s">
        <v>19695</v>
      </c>
      <c r="Q822" s="337" t="s">
        <v>19695</v>
      </c>
      <c r="R822" s="337" t="s">
        <v>3048</v>
      </c>
      <c r="S822" s="337" t="s">
        <v>8704</v>
      </c>
      <c r="T822" s="337" t="s">
        <v>12239</v>
      </c>
      <c r="U822" s="337" t="s">
        <v>12240</v>
      </c>
      <c r="V822" s="337">
        <v>8</v>
      </c>
      <c r="W822" s="337" t="s">
        <v>19695</v>
      </c>
      <c r="X822" s="337" t="s">
        <v>19695</v>
      </c>
      <c r="Y822" s="337" t="s">
        <v>19695</v>
      </c>
      <c r="Z822" s="337" t="s">
        <v>1728</v>
      </c>
      <c r="AA822" s="337" t="s">
        <v>735</v>
      </c>
      <c r="AB822" s="337" t="s">
        <v>718</v>
      </c>
      <c r="AC822" s="337" t="s">
        <v>14335</v>
      </c>
    </row>
    <row r="823" spans="1:29" ht="15.8" x14ac:dyDescent="0.25">
      <c r="A823" s="337" t="s">
        <v>1723</v>
      </c>
      <c r="B823" s="337" t="s">
        <v>12700</v>
      </c>
      <c r="C823" s="337" t="s">
        <v>1725</v>
      </c>
      <c r="D823" s="337" t="s">
        <v>1726</v>
      </c>
      <c r="E823" s="337" t="s">
        <v>8915</v>
      </c>
      <c r="F823" s="338">
        <v>43508</v>
      </c>
      <c r="G823" s="337" t="s">
        <v>12701</v>
      </c>
      <c r="H823" s="338">
        <v>44414</v>
      </c>
      <c r="I823" s="337" t="s">
        <v>19695</v>
      </c>
      <c r="J823" s="337" t="s">
        <v>16</v>
      </c>
      <c r="K823" s="337" t="s">
        <v>19695</v>
      </c>
      <c r="L823" s="337" t="s">
        <v>19695</v>
      </c>
      <c r="M823" s="337" t="s">
        <v>19695</v>
      </c>
      <c r="N823" s="337" t="s">
        <v>19695</v>
      </c>
      <c r="O823" s="337" t="s">
        <v>19695</v>
      </c>
      <c r="P823" s="337" t="s">
        <v>19695</v>
      </c>
      <c r="Q823" s="337" t="s">
        <v>19695</v>
      </c>
      <c r="R823" s="337" t="s">
        <v>144</v>
      </c>
      <c r="S823" s="337" t="s">
        <v>97</v>
      </c>
      <c r="T823" s="337" t="s">
        <v>816</v>
      </c>
      <c r="U823" s="337" t="s">
        <v>816</v>
      </c>
      <c r="V823" s="337">
        <v>24</v>
      </c>
      <c r="W823" s="337" t="s">
        <v>19695</v>
      </c>
      <c r="X823" s="337" t="s">
        <v>19695</v>
      </c>
      <c r="Y823" s="337" t="s">
        <v>19695</v>
      </c>
      <c r="Z823" s="337" t="s">
        <v>1728</v>
      </c>
      <c r="AA823" s="337" t="s">
        <v>717</v>
      </c>
      <c r="AB823" s="337" t="s">
        <v>718</v>
      </c>
      <c r="AC823" s="337" t="s">
        <v>14358</v>
      </c>
    </row>
    <row r="824" spans="1:29" ht="15.8" x14ac:dyDescent="0.25">
      <c r="A824" s="337" t="s">
        <v>1723</v>
      </c>
      <c r="B824" s="337" t="s">
        <v>12704</v>
      </c>
      <c r="C824" s="337" t="s">
        <v>1725</v>
      </c>
      <c r="D824" s="337" t="s">
        <v>1735</v>
      </c>
      <c r="E824" s="337" t="s">
        <v>10470</v>
      </c>
      <c r="F824" s="338">
        <v>44207</v>
      </c>
      <c r="G824" s="337" t="s">
        <v>12701</v>
      </c>
      <c r="H824" s="338">
        <v>44414</v>
      </c>
      <c r="I824" s="337" t="s">
        <v>19695</v>
      </c>
      <c r="J824" s="337" t="s">
        <v>16</v>
      </c>
      <c r="K824" s="337" t="s">
        <v>19695</v>
      </c>
      <c r="L824" s="337" t="s">
        <v>19695</v>
      </c>
      <c r="M824" s="337" t="s">
        <v>19695</v>
      </c>
      <c r="N824" s="337" t="s">
        <v>19695</v>
      </c>
      <c r="O824" s="337" t="s">
        <v>19695</v>
      </c>
      <c r="P824" s="337" t="s">
        <v>19695</v>
      </c>
      <c r="Q824" s="337" t="s">
        <v>19695</v>
      </c>
      <c r="R824" s="337" t="s">
        <v>144</v>
      </c>
      <c r="S824" s="337" t="s">
        <v>97</v>
      </c>
      <c r="T824" s="337" t="s">
        <v>9732</v>
      </c>
      <c r="U824" s="337" t="s">
        <v>1114</v>
      </c>
      <c r="V824" s="337">
        <v>12</v>
      </c>
      <c r="W824" s="337" t="s">
        <v>19695</v>
      </c>
      <c r="X824" s="337" t="s">
        <v>19695</v>
      </c>
      <c r="Y824" s="337" t="s">
        <v>19695</v>
      </c>
      <c r="Z824" s="337" t="s">
        <v>1728</v>
      </c>
      <c r="AA824" s="337" t="s">
        <v>735</v>
      </c>
      <c r="AB824" s="337" t="s">
        <v>718</v>
      </c>
      <c r="AC824" s="337" t="s">
        <v>14358</v>
      </c>
    </row>
    <row r="825" spans="1:29" ht="15.8" x14ac:dyDescent="0.25">
      <c r="A825" s="337" t="s">
        <v>1723</v>
      </c>
      <c r="B825" s="337" t="s">
        <v>12105</v>
      </c>
      <c r="C825" s="337" t="s">
        <v>1821</v>
      </c>
      <c r="D825" s="337" t="s">
        <v>449</v>
      </c>
      <c r="E825" s="337" t="s">
        <v>9363</v>
      </c>
      <c r="F825" s="338">
        <v>44352</v>
      </c>
      <c r="G825" s="337" t="s">
        <v>7869</v>
      </c>
      <c r="H825" s="338">
        <v>44413</v>
      </c>
      <c r="I825" s="337" t="s">
        <v>19695</v>
      </c>
      <c r="J825" s="337" t="s">
        <v>36</v>
      </c>
      <c r="K825" s="337" t="s">
        <v>19695</v>
      </c>
      <c r="L825" s="337" t="s">
        <v>19695</v>
      </c>
      <c r="M825" s="337" t="s">
        <v>19695</v>
      </c>
      <c r="N825" s="337" t="s">
        <v>19695</v>
      </c>
      <c r="O825" s="337" t="s">
        <v>19695</v>
      </c>
      <c r="P825" s="337" t="s">
        <v>19695</v>
      </c>
      <c r="Q825" s="337" t="s">
        <v>19695</v>
      </c>
      <c r="R825" s="337" t="s">
        <v>136</v>
      </c>
      <c r="S825" s="337" t="s">
        <v>12106</v>
      </c>
      <c r="T825" s="337" t="s">
        <v>12107</v>
      </c>
      <c r="U825" s="337" t="s">
        <v>12108</v>
      </c>
      <c r="V825" s="337">
        <v>16</v>
      </c>
      <c r="W825" s="337" t="s">
        <v>19695</v>
      </c>
      <c r="X825" s="337" t="s">
        <v>19695</v>
      </c>
      <c r="Y825" s="337" t="s">
        <v>19695</v>
      </c>
      <c r="Z825" s="337" t="s">
        <v>1728</v>
      </c>
      <c r="AA825" s="337" t="s">
        <v>735</v>
      </c>
      <c r="AB825" s="337" t="s">
        <v>718</v>
      </c>
      <c r="AC825" s="337" t="s">
        <v>14402</v>
      </c>
    </row>
    <row r="826" spans="1:29" ht="15.8" x14ac:dyDescent="0.25">
      <c r="A826" s="337" t="s">
        <v>1723</v>
      </c>
      <c r="B826" s="337" t="s">
        <v>12699</v>
      </c>
      <c r="C826" s="337" t="s">
        <v>1725</v>
      </c>
      <c r="D826" s="337" t="s">
        <v>1730</v>
      </c>
      <c r="E826" s="337" t="s">
        <v>9245</v>
      </c>
      <c r="F826" s="338">
        <v>44176</v>
      </c>
      <c r="G826" s="337" t="s">
        <v>7869</v>
      </c>
      <c r="H826" s="338">
        <v>44413</v>
      </c>
      <c r="I826" s="337" t="s">
        <v>19695</v>
      </c>
      <c r="J826" s="337" t="s">
        <v>36</v>
      </c>
      <c r="K826" s="337" t="s">
        <v>19695</v>
      </c>
      <c r="L826" s="337" t="s">
        <v>19695</v>
      </c>
      <c r="M826" s="337" t="s">
        <v>19695</v>
      </c>
      <c r="N826" s="337" t="s">
        <v>19695</v>
      </c>
      <c r="O826" s="337" t="s">
        <v>19695</v>
      </c>
      <c r="P826" s="337" t="s">
        <v>19695</v>
      </c>
      <c r="Q826" s="337" t="s">
        <v>19695</v>
      </c>
      <c r="R826" s="337" t="s">
        <v>81</v>
      </c>
      <c r="S826" s="337" t="s">
        <v>1583</v>
      </c>
      <c r="T826" s="337" t="s">
        <v>1584</v>
      </c>
      <c r="U826" s="337" t="s">
        <v>9667</v>
      </c>
      <c r="V826" s="337">
        <v>8</v>
      </c>
      <c r="W826" s="337" t="s">
        <v>19695</v>
      </c>
      <c r="X826" s="337" t="s">
        <v>19695</v>
      </c>
      <c r="Y826" s="337" t="s">
        <v>19695</v>
      </c>
      <c r="Z826" s="337" t="s">
        <v>1745</v>
      </c>
      <c r="AA826" s="337" t="s">
        <v>735</v>
      </c>
      <c r="AB826" s="337" t="s">
        <v>718</v>
      </c>
      <c r="AC826" s="337" t="s">
        <v>14358</v>
      </c>
    </row>
    <row r="827" spans="1:29" ht="15.8" x14ac:dyDescent="0.25">
      <c r="A827" s="337" t="s">
        <v>1723</v>
      </c>
      <c r="B827" s="337" t="s">
        <v>12697</v>
      </c>
      <c r="C827" s="337" t="s">
        <v>1821</v>
      </c>
      <c r="D827" s="337" t="s">
        <v>449</v>
      </c>
      <c r="E827" s="337" t="s">
        <v>10212</v>
      </c>
      <c r="F827" s="338">
        <v>44322</v>
      </c>
      <c r="G827" s="337" t="s">
        <v>7869</v>
      </c>
      <c r="H827" s="338">
        <v>44413</v>
      </c>
      <c r="I827" s="337" t="s">
        <v>19695</v>
      </c>
      <c r="J827" s="337" t="s">
        <v>36</v>
      </c>
      <c r="K827" s="337" t="s">
        <v>19695</v>
      </c>
      <c r="L827" s="337" t="s">
        <v>19695</v>
      </c>
      <c r="M827" s="337" t="s">
        <v>19695</v>
      </c>
      <c r="N827" s="337" t="s">
        <v>19695</v>
      </c>
      <c r="O827" s="337" t="s">
        <v>19695</v>
      </c>
      <c r="P827" s="337" t="s">
        <v>19695</v>
      </c>
      <c r="Q827" s="337" t="s">
        <v>19695</v>
      </c>
      <c r="R827" s="337" t="s">
        <v>81</v>
      </c>
      <c r="S827" s="337" t="s">
        <v>1583</v>
      </c>
      <c r="T827" s="337" t="s">
        <v>12698</v>
      </c>
      <c r="U827" s="337" t="s">
        <v>1585</v>
      </c>
      <c r="V827" s="337">
        <v>8</v>
      </c>
      <c r="W827" s="337" t="s">
        <v>19695</v>
      </c>
      <c r="X827" s="337" t="s">
        <v>19695</v>
      </c>
      <c r="Y827" s="337" t="s">
        <v>19695</v>
      </c>
      <c r="Z827" s="337" t="s">
        <v>1745</v>
      </c>
      <c r="AA827" s="337" t="s">
        <v>735</v>
      </c>
      <c r="AB827" s="337" t="s">
        <v>718</v>
      </c>
      <c r="AC827" s="337" t="s">
        <v>15375</v>
      </c>
    </row>
    <row r="828" spans="1:29" ht="15.8" x14ac:dyDescent="0.25">
      <c r="A828" s="337" t="s">
        <v>1723</v>
      </c>
      <c r="B828" s="337" t="s">
        <v>11222</v>
      </c>
      <c r="C828" s="337" t="s">
        <v>1821</v>
      </c>
      <c r="D828" s="337" t="s">
        <v>449</v>
      </c>
      <c r="E828" s="337" t="s">
        <v>8219</v>
      </c>
      <c r="F828" s="338">
        <v>44333</v>
      </c>
      <c r="G828" s="337" t="s">
        <v>7866</v>
      </c>
      <c r="H828" s="338">
        <v>44410</v>
      </c>
      <c r="I828" s="337" t="s">
        <v>19695</v>
      </c>
      <c r="J828" s="337" t="s">
        <v>16</v>
      </c>
      <c r="K828" s="337" t="s">
        <v>19695</v>
      </c>
      <c r="L828" s="337" t="s">
        <v>19695</v>
      </c>
      <c r="M828" s="337" t="s">
        <v>19695</v>
      </c>
      <c r="N828" s="337" t="s">
        <v>19695</v>
      </c>
      <c r="O828" s="337" t="s">
        <v>19695</v>
      </c>
      <c r="P828" s="337" t="s">
        <v>19695</v>
      </c>
      <c r="Q828" s="337" t="s">
        <v>19695</v>
      </c>
      <c r="R828" s="337" t="s">
        <v>81</v>
      </c>
      <c r="S828" s="337" t="s">
        <v>1583</v>
      </c>
      <c r="T828" s="337" t="s">
        <v>1586</v>
      </c>
      <c r="U828" s="337" t="s">
        <v>11223</v>
      </c>
      <c r="V828" s="337">
        <v>6</v>
      </c>
      <c r="W828" s="337" t="s">
        <v>19695</v>
      </c>
      <c r="X828" s="337" t="s">
        <v>19695</v>
      </c>
      <c r="Y828" s="337" t="s">
        <v>19695</v>
      </c>
      <c r="Z828" s="337" t="s">
        <v>1728</v>
      </c>
      <c r="AA828" s="337" t="s">
        <v>717</v>
      </c>
      <c r="AB828" s="337" t="s">
        <v>718</v>
      </c>
      <c r="AC828" s="337" t="s">
        <v>14337</v>
      </c>
    </row>
    <row r="829" spans="1:29" ht="15.8" x14ac:dyDescent="0.25">
      <c r="A829" s="337" t="s">
        <v>1723</v>
      </c>
      <c r="B829" s="337" t="s">
        <v>10190</v>
      </c>
      <c r="C829" s="337" t="s">
        <v>1725</v>
      </c>
      <c r="D829" s="337" t="s">
        <v>1730</v>
      </c>
      <c r="E829" s="337" t="s">
        <v>10191</v>
      </c>
      <c r="F829" s="338">
        <v>44394</v>
      </c>
      <c r="G829" s="337" t="s">
        <v>9987</v>
      </c>
      <c r="H829" s="338">
        <v>44407</v>
      </c>
      <c r="I829" s="337" t="s">
        <v>19695</v>
      </c>
      <c r="J829" s="337" t="s">
        <v>36</v>
      </c>
      <c r="K829" s="337" t="s">
        <v>19695</v>
      </c>
      <c r="L829" s="337" t="s">
        <v>19695</v>
      </c>
      <c r="M829" s="337" t="s">
        <v>19695</v>
      </c>
      <c r="N829" s="337" t="s">
        <v>19695</v>
      </c>
      <c r="O829" s="337" t="s">
        <v>19695</v>
      </c>
      <c r="P829" s="337" t="s">
        <v>19695</v>
      </c>
      <c r="Q829" s="337" t="s">
        <v>19695</v>
      </c>
      <c r="R829" s="337" t="s">
        <v>1206</v>
      </c>
      <c r="S829" s="337" t="s">
        <v>1964</v>
      </c>
      <c r="T829" s="337" t="s">
        <v>1964</v>
      </c>
      <c r="U829" s="337" t="s">
        <v>10192</v>
      </c>
      <c r="V829" s="337">
        <v>6</v>
      </c>
      <c r="W829" s="337" t="s">
        <v>19695</v>
      </c>
      <c r="X829" s="337" t="s">
        <v>19695</v>
      </c>
      <c r="Y829" s="337" t="s">
        <v>19695</v>
      </c>
      <c r="Z829" s="337" t="s">
        <v>1745</v>
      </c>
      <c r="AA829" s="337" t="s">
        <v>761</v>
      </c>
      <c r="AB829" s="337" t="s">
        <v>762</v>
      </c>
      <c r="AC829" s="337" t="s">
        <v>14365</v>
      </c>
    </row>
    <row r="830" spans="1:29" ht="15.8" x14ac:dyDescent="0.25">
      <c r="A830" s="337" t="s">
        <v>1723</v>
      </c>
      <c r="B830" s="337" t="s">
        <v>1571</v>
      </c>
      <c r="C830" s="337" t="s">
        <v>1821</v>
      </c>
      <c r="D830" s="337" t="s">
        <v>449</v>
      </c>
      <c r="E830" s="337" t="s">
        <v>9430</v>
      </c>
      <c r="F830" s="338">
        <v>44380</v>
      </c>
      <c r="G830" s="337" t="s">
        <v>12525</v>
      </c>
      <c r="H830" s="338">
        <v>44406</v>
      </c>
      <c r="I830" s="337" t="s">
        <v>19695</v>
      </c>
      <c r="J830" s="337" t="s">
        <v>36</v>
      </c>
      <c r="K830" s="337" t="s">
        <v>19695</v>
      </c>
      <c r="L830" s="337" t="s">
        <v>19695</v>
      </c>
      <c r="M830" s="337" t="s">
        <v>19695</v>
      </c>
      <c r="N830" s="337" t="s">
        <v>19695</v>
      </c>
      <c r="O830" s="337" t="s">
        <v>19695</v>
      </c>
      <c r="P830" s="337" t="s">
        <v>19695</v>
      </c>
      <c r="Q830" s="337" t="s">
        <v>19695</v>
      </c>
      <c r="R830" s="337" t="s">
        <v>1225</v>
      </c>
      <c r="S830" s="337" t="s">
        <v>1568</v>
      </c>
      <c r="T830" s="337" t="s">
        <v>1572</v>
      </c>
      <c r="U830" s="337" t="s">
        <v>1573</v>
      </c>
      <c r="V830" s="337">
        <v>12</v>
      </c>
      <c r="W830" s="337" t="s">
        <v>19695</v>
      </c>
      <c r="X830" s="337" t="s">
        <v>19695</v>
      </c>
      <c r="Y830" s="337" t="s">
        <v>19695</v>
      </c>
      <c r="Z830" s="337" t="s">
        <v>1728</v>
      </c>
      <c r="AA830" s="337" t="s">
        <v>766</v>
      </c>
      <c r="AB830" s="337" t="s">
        <v>718</v>
      </c>
      <c r="AC830" s="337" t="s">
        <v>14353</v>
      </c>
    </row>
    <row r="831" spans="1:29" ht="15.8" x14ac:dyDescent="0.25">
      <c r="A831" s="337" t="s">
        <v>1723</v>
      </c>
      <c r="B831" s="337" t="s">
        <v>9111</v>
      </c>
      <c r="C831" s="337" t="s">
        <v>1725</v>
      </c>
      <c r="D831" s="337" t="s">
        <v>1735</v>
      </c>
      <c r="E831" s="337" t="s">
        <v>9112</v>
      </c>
      <c r="F831" s="338">
        <v>44332</v>
      </c>
      <c r="G831" s="337" t="s">
        <v>7850</v>
      </c>
      <c r="H831" s="338">
        <v>44405</v>
      </c>
      <c r="I831" s="337" t="s">
        <v>19695</v>
      </c>
      <c r="J831" s="337" t="s">
        <v>36</v>
      </c>
      <c r="K831" s="337" t="s">
        <v>19695</v>
      </c>
      <c r="L831" s="337" t="s">
        <v>19695</v>
      </c>
      <c r="M831" s="337" t="s">
        <v>19695</v>
      </c>
      <c r="N831" s="337" t="s">
        <v>19695</v>
      </c>
      <c r="O831" s="337" t="s">
        <v>19695</v>
      </c>
      <c r="P831" s="337" t="s">
        <v>19695</v>
      </c>
      <c r="Q831" s="337" t="s">
        <v>19695</v>
      </c>
      <c r="R831" s="337" t="s">
        <v>144</v>
      </c>
      <c r="S831" s="337" t="s">
        <v>829</v>
      </c>
      <c r="T831" s="337" t="s">
        <v>1604</v>
      </c>
      <c r="U831" s="337" t="s">
        <v>9113</v>
      </c>
      <c r="V831" s="337">
        <v>6</v>
      </c>
      <c r="W831" s="337" t="s">
        <v>19695</v>
      </c>
      <c r="X831" s="337" t="s">
        <v>19695</v>
      </c>
      <c r="Y831" s="337" t="s">
        <v>19695</v>
      </c>
      <c r="Z831" s="337" t="s">
        <v>1728</v>
      </c>
      <c r="AA831" s="337" t="s">
        <v>717</v>
      </c>
      <c r="AB831" s="337" t="s">
        <v>718</v>
      </c>
      <c r="AC831" s="337" t="s">
        <v>14338</v>
      </c>
    </row>
    <row r="832" spans="1:29" ht="15.8" x14ac:dyDescent="0.25">
      <c r="A832" s="337" t="s">
        <v>1723</v>
      </c>
      <c r="B832" s="337" t="s">
        <v>11493</v>
      </c>
      <c r="C832" s="337" t="s">
        <v>1821</v>
      </c>
      <c r="D832" s="337" t="s">
        <v>449</v>
      </c>
      <c r="E832" s="337" t="s">
        <v>11494</v>
      </c>
      <c r="F832" s="338">
        <v>44259</v>
      </c>
      <c r="G832" s="337" t="s">
        <v>7850</v>
      </c>
      <c r="H832" s="338">
        <v>44405</v>
      </c>
      <c r="I832" s="337" t="s">
        <v>19695</v>
      </c>
      <c r="J832" s="337" t="s">
        <v>36</v>
      </c>
      <c r="K832" s="337" t="s">
        <v>19695</v>
      </c>
      <c r="L832" s="337" t="s">
        <v>19695</v>
      </c>
      <c r="M832" s="337" t="s">
        <v>19695</v>
      </c>
      <c r="N832" s="337" t="s">
        <v>19695</v>
      </c>
      <c r="O832" s="337" t="s">
        <v>19695</v>
      </c>
      <c r="P832" s="337" t="s">
        <v>19695</v>
      </c>
      <c r="Q832" s="337" t="s">
        <v>19695</v>
      </c>
      <c r="R832" s="337" t="s">
        <v>109</v>
      </c>
      <c r="S832" s="337" t="s">
        <v>1122</v>
      </c>
      <c r="T832" s="337" t="s">
        <v>2868</v>
      </c>
      <c r="U832" s="337" t="s">
        <v>2868</v>
      </c>
      <c r="V832" s="337">
        <v>10</v>
      </c>
      <c r="W832" s="337" t="s">
        <v>19695</v>
      </c>
      <c r="X832" s="337" t="s">
        <v>19695</v>
      </c>
      <c r="Y832" s="337" t="s">
        <v>19695</v>
      </c>
      <c r="Z832" s="337" t="s">
        <v>1728</v>
      </c>
      <c r="AA832" s="337" t="s">
        <v>717</v>
      </c>
      <c r="AB832" s="337" t="s">
        <v>718</v>
      </c>
      <c r="AC832" s="337" t="s">
        <v>14352</v>
      </c>
    </row>
    <row r="833" spans="1:29" ht="15.8" x14ac:dyDescent="0.25">
      <c r="A833" s="337" t="s">
        <v>1723</v>
      </c>
      <c r="B833" s="337" t="s">
        <v>7854</v>
      </c>
      <c r="C833" s="337" t="s">
        <v>1725</v>
      </c>
      <c r="D833" s="337" t="s">
        <v>1730</v>
      </c>
      <c r="E833" s="337" t="s">
        <v>7817</v>
      </c>
      <c r="F833" s="338">
        <v>44392</v>
      </c>
      <c r="G833" s="337" t="s">
        <v>7850</v>
      </c>
      <c r="H833" s="338">
        <v>44405</v>
      </c>
      <c r="I833" s="337" t="s">
        <v>19695</v>
      </c>
      <c r="J833" s="337" t="s">
        <v>36</v>
      </c>
      <c r="K833" s="337" t="s">
        <v>19695</v>
      </c>
      <c r="L833" s="337" t="s">
        <v>19695</v>
      </c>
      <c r="M833" s="337" t="s">
        <v>19695</v>
      </c>
      <c r="N833" s="337" t="s">
        <v>19695</v>
      </c>
      <c r="O833" s="337" t="s">
        <v>19695</v>
      </c>
      <c r="P833" s="337" t="s">
        <v>19695</v>
      </c>
      <c r="Q833" s="337" t="s">
        <v>19695</v>
      </c>
      <c r="R833" s="337" t="s">
        <v>1206</v>
      </c>
      <c r="S833" s="337" t="s">
        <v>1964</v>
      </c>
      <c r="T833" s="337" t="s">
        <v>1964</v>
      </c>
      <c r="U833" s="337" t="s">
        <v>7855</v>
      </c>
      <c r="V833" s="337">
        <v>6</v>
      </c>
      <c r="W833" s="337" t="s">
        <v>19695</v>
      </c>
      <c r="X833" s="337" t="s">
        <v>19695</v>
      </c>
      <c r="Y833" s="337" t="s">
        <v>19695</v>
      </c>
      <c r="Z833" s="337" t="s">
        <v>1745</v>
      </c>
      <c r="AA833" s="337" t="s">
        <v>761</v>
      </c>
      <c r="AB833" s="337" t="s">
        <v>762</v>
      </c>
      <c r="AC833" s="337" t="s">
        <v>14365</v>
      </c>
    </row>
    <row r="834" spans="1:29" ht="15.8" x14ac:dyDescent="0.25">
      <c r="A834" s="337" t="s">
        <v>1723</v>
      </c>
      <c r="B834" s="337" t="s">
        <v>7848</v>
      </c>
      <c r="C834" s="337" t="s">
        <v>1725</v>
      </c>
      <c r="D834" s="337" t="s">
        <v>1730</v>
      </c>
      <c r="E834" s="337" t="s">
        <v>7849</v>
      </c>
      <c r="F834" s="338">
        <v>44393</v>
      </c>
      <c r="G834" s="337" t="s">
        <v>7850</v>
      </c>
      <c r="H834" s="338">
        <v>44405</v>
      </c>
      <c r="I834" s="337" t="s">
        <v>19695</v>
      </c>
      <c r="J834" s="337" t="s">
        <v>16</v>
      </c>
      <c r="K834" s="337" t="s">
        <v>19695</v>
      </c>
      <c r="L834" s="337" t="s">
        <v>19695</v>
      </c>
      <c r="M834" s="337" t="s">
        <v>19695</v>
      </c>
      <c r="N834" s="337" t="s">
        <v>19695</v>
      </c>
      <c r="O834" s="337" t="s">
        <v>19695</v>
      </c>
      <c r="P834" s="337" t="s">
        <v>19695</v>
      </c>
      <c r="Q834" s="337" t="s">
        <v>19695</v>
      </c>
      <c r="R834" s="337" t="s">
        <v>1206</v>
      </c>
      <c r="S834" s="337" t="s">
        <v>1964</v>
      </c>
      <c r="T834" s="337" t="s">
        <v>1964</v>
      </c>
      <c r="U834" s="337" t="s">
        <v>7851</v>
      </c>
      <c r="V834" s="337">
        <v>6</v>
      </c>
      <c r="W834" s="337" t="s">
        <v>19695</v>
      </c>
      <c r="X834" s="337" t="s">
        <v>19695</v>
      </c>
      <c r="Y834" s="337" t="s">
        <v>19695</v>
      </c>
      <c r="Z834" s="337" t="s">
        <v>1745</v>
      </c>
      <c r="AA834" s="337" t="s">
        <v>761</v>
      </c>
      <c r="AB834" s="337" t="s">
        <v>762</v>
      </c>
      <c r="AC834" s="337" t="s">
        <v>14365</v>
      </c>
    </row>
    <row r="835" spans="1:29" ht="15.8" x14ac:dyDescent="0.25">
      <c r="A835" s="337" t="s">
        <v>1723</v>
      </c>
      <c r="B835" s="337" t="s">
        <v>7808</v>
      </c>
      <c r="C835" s="337" t="s">
        <v>1725</v>
      </c>
      <c r="D835" s="337" t="s">
        <v>1730</v>
      </c>
      <c r="E835" s="337" t="s">
        <v>7809</v>
      </c>
      <c r="F835" s="338">
        <v>44391</v>
      </c>
      <c r="G835" s="337" t="s">
        <v>7810</v>
      </c>
      <c r="H835" s="338">
        <v>44404</v>
      </c>
      <c r="I835" s="337" t="s">
        <v>19695</v>
      </c>
      <c r="J835" s="337" t="s">
        <v>36</v>
      </c>
      <c r="K835" s="337" t="s">
        <v>19695</v>
      </c>
      <c r="L835" s="337" t="s">
        <v>19695</v>
      </c>
      <c r="M835" s="337" t="s">
        <v>19695</v>
      </c>
      <c r="N835" s="337" t="s">
        <v>19695</v>
      </c>
      <c r="O835" s="337" t="s">
        <v>19695</v>
      </c>
      <c r="P835" s="337" t="s">
        <v>19695</v>
      </c>
      <c r="Q835" s="337" t="s">
        <v>19695</v>
      </c>
      <c r="R835" s="337" t="s">
        <v>101</v>
      </c>
      <c r="S835" s="337" t="s">
        <v>3763</v>
      </c>
      <c r="T835" s="337" t="s">
        <v>7806</v>
      </c>
      <c r="U835" s="337" t="s">
        <v>7811</v>
      </c>
      <c r="V835" s="337">
        <v>6</v>
      </c>
      <c r="W835" s="337" t="s">
        <v>19695</v>
      </c>
      <c r="X835" s="337" t="s">
        <v>19695</v>
      </c>
      <c r="Y835" s="337" t="s">
        <v>19695</v>
      </c>
      <c r="Z835" s="337" t="s">
        <v>1745</v>
      </c>
      <c r="AA835" s="337" t="s">
        <v>761</v>
      </c>
      <c r="AB835" s="337" t="s">
        <v>762</v>
      </c>
      <c r="AC835" s="337" t="s">
        <v>14365</v>
      </c>
    </row>
    <row r="836" spans="1:29" ht="15.8" x14ac:dyDescent="0.25">
      <c r="A836" s="337" t="s">
        <v>1723</v>
      </c>
      <c r="B836" s="337" t="s">
        <v>7803</v>
      </c>
      <c r="C836" s="337" t="s">
        <v>1725</v>
      </c>
      <c r="D836" s="337" t="s">
        <v>1730</v>
      </c>
      <c r="E836" s="337" t="s">
        <v>7804</v>
      </c>
      <c r="F836" s="338">
        <v>44390</v>
      </c>
      <c r="G836" s="337" t="s">
        <v>7805</v>
      </c>
      <c r="H836" s="338">
        <v>44403</v>
      </c>
      <c r="I836" s="337" t="s">
        <v>19695</v>
      </c>
      <c r="J836" s="337" t="s">
        <v>36</v>
      </c>
      <c r="K836" s="337" t="s">
        <v>19695</v>
      </c>
      <c r="L836" s="337" t="s">
        <v>19695</v>
      </c>
      <c r="M836" s="337" t="s">
        <v>19695</v>
      </c>
      <c r="N836" s="337" t="s">
        <v>19695</v>
      </c>
      <c r="O836" s="337" t="s">
        <v>19695</v>
      </c>
      <c r="P836" s="337" t="s">
        <v>19695</v>
      </c>
      <c r="Q836" s="337" t="s">
        <v>19695</v>
      </c>
      <c r="R836" s="337" t="s">
        <v>101</v>
      </c>
      <c r="S836" s="337" t="s">
        <v>3763</v>
      </c>
      <c r="T836" s="337" t="s">
        <v>7806</v>
      </c>
      <c r="U836" s="337" t="s">
        <v>7807</v>
      </c>
      <c r="V836" s="337">
        <v>6</v>
      </c>
      <c r="W836" s="337" t="s">
        <v>19695</v>
      </c>
      <c r="X836" s="337" t="s">
        <v>19695</v>
      </c>
      <c r="Y836" s="337" t="s">
        <v>19695</v>
      </c>
      <c r="Z836" s="337" t="s">
        <v>1745</v>
      </c>
      <c r="AA836" s="337" t="s">
        <v>761</v>
      </c>
      <c r="AB836" s="337" t="s">
        <v>762</v>
      </c>
      <c r="AC836" s="337" t="s">
        <v>14365</v>
      </c>
    </row>
    <row r="837" spans="1:29" ht="15.8" x14ac:dyDescent="0.25">
      <c r="A837" s="337" t="s">
        <v>1723</v>
      </c>
      <c r="B837" s="337" t="s">
        <v>7856</v>
      </c>
      <c r="C837" s="337" t="s">
        <v>1725</v>
      </c>
      <c r="D837" s="337" t="s">
        <v>1730</v>
      </c>
      <c r="E837" s="337" t="s">
        <v>7849</v>
      </c>
      <c r="F837" s="338">
        <v>44393</v>
      </c>
      <c r="G837" s="337" t="s">
        <v>7805</v>
      </c>
      <c r="H837" s="338">
        <v>44403</v>
      </c>
      <c r="I837" s="337" t="s">
        <v>19695</v>
      </c>
      <c r="J837" s="337" t="s">
        <v>36</v>
      </c>
      <c r="K837" s="337" t="s">
        <v>19695</v>
      </c>
      <c r="L837" s="337" t="s">
        <v>19695</v>
      </c>
      <c r="M837" s="337" t="s">
        <v>19695</v>
      </c>
      <c r="N837" s="337" t="s">
        <v>19695</v>
      </c>
      <c r="O837" s="337" t="s">
        <v>19695</v>
      </c>
      <c r="P837" s="337" t="s">
        <v>19695</v>
      </c>
      <c r="Q837" s="337" t="s">
        <v>19695</v>
      </c>
      <c r="R837" s="337" t="s">
        <v>1206</v>
      </c>
      <c r="S837" s="337" t="s">
        <v>1964</v>
      </c>
      <c r="T837" s="337" t="s">
        <v>7819</v>
      </c>
      <c r="U837" s="337" t="s">
        <v>7857</v>
      </c>
      <c r="V837" s="337">
        <v>4</v>
      </c>
      <c r="W837" s="337" t="s">
        <v>19695</v>
      </c>
      <c r="X837" s="337" t="s">
        <v>19695</v>
      </c>
      <c r="Y837" s="337" t="s">
        <v>19695</v>
      </c>
      <c r="Z837" s="337" t="s">
        <v>1745</v>
      </c>
      <c r="AA837" s="337" t="s">
        <v>761</v>
      </c>
      <c r="AB837" s="337" t="s">
        <v>762</v>
      </c>
      <c r="AC837" s="337" t="s">
        <v>15373</v>
      </c>
    </row>
    <row r="838" spans="1:29" ht="15.8" x14ac:dyDescent="0.25">
      <c r="A838" s="337" t="s">
        <v>1723</v>
      </c>
      <c r="B838" s="337" t="s">
        <v>10207</v>
      </c>
      <c r="C838" s="337" t="s">
        <v>1725</v>
      </c>
      <c r="D838" s="337" t="s">
        <v>1730</v>
      </c>
      <c r="E838" s="337" t="s">
        <v>7821</v>
      </c>
      <c r="F838" s="338">
        <v>44389</v>
      </c>
      <c r="G838" s="337" t="s">
        <v>7818</v>
      </c>
      <c r="H838" s="338">
        <v>44402</v>
      </c>
      <c r="I838" s="337" t="s">
        <v>19695</v>
      </c>
      <c r="J838" s="337" t="s">
        <v>36</v>
      </c>
      <c r="K838" s="337" t="s">
        <v>19695</v>
      </c>
      <c r="L838" s="337" t="s">
        <v>19695</v>
      </c>
      <c r="M838" s="337" t="s">
        <v>19695</v>
      </c>
      <c r="N838" s="337" t="s">
        <v>19695</v>
      </c>
      <c r="O838" s="337" t="s">
        <v>19695</v>
      </c>
      <c r="P838" s="337" t="s">
        <v>19695</v>
      </c>
      <c r="Q838" s="337" t="s">
        <v>19695</v>
      </c>
      <c r="R838" s="337" t="s">
        <v>101</v>
      </c>
      <c r="S838" s="337" t="s">
        <v>3763</v>
      </c>
      <c r="T838" s="337" t="s">
        <v>7806</v>
      </c>
      <c r="U838" s="337" t="s">
        <v>10208</v>
      </c>
      <c r="V838" s="337">
        <v>6</v>
      </c>
      <c r="W838" s="337" t="s">
        <v>19695</v>
      </c>
      <c r="X838" s="337" t="s">
        <v>19695</v>
      </c>
      <c r="Y838" s="337" t="s">
        <v>19695</v>
      </c>
      <c r="Z838" s="337" t="s">
        <v>1745</v>
      </c>
      <c r="AA838" s="337" t="s">
        <v>761</v>
      </c>
      <c r="AB838" s="337" t="s">
        <v>762</v>
      </c>
      <c r="AC838" s="337" t="s">
        <v>14365</v>
      </c>
    </row>
    <row r="839" spans="1:29" ht="15.8" x14ac:dyDescent="0.25">
      <c r="A839" s="337" t="s">
        <v>1723</v>
      </c>
      <c r="B839" s="337" t="s">
        <v>7816</v>
      </c>
      <c r="C839" s="337" t="s">
        <v>1725</v>
      </c>
      <c r="D839" s="337" t="s">
        <v>1730</v>
      </c>
      <c r="E839" s="337" t="s">
        <v>7817</v>
      </c>
      <c r="F839" s="338">
        <v>44392</v>
      </c>
      <c r="G839" s="337" t="s">
        <v>7818</v>
      </c>
      <c r="H839" s="338">
        <v>44402</v>
      </c>
      <c r="I839" s="337" t="s">
        <v>19695</v>
      </c>
      <c r="J839" s="337" t="s">
        <v>36</v>
      </c>
      <c r="K839" s="337" t="s">
        <v>19695</v>
      </c>
      <c r="L839" s="337" t="s">
        <v>19695</v>
      </c>
      <c r="M839" s="337" t="s">
        <v>19695</v>
      </c>
      <c r="N839" s="337" t="s">
        <v>19695</v>
      </c>
      <c r="O839" s="337" t="s">
        <v>19695</v>
      </c>
      <c r="P839" s="337" t="s">
        <v>19695</v>
      </c>
      <c r="Q839" s="337" t="s">
        <v>19695</v>
      </c>
      <c r="R839" s="337" t="s">
        <v>1206</v>
      </c>
      <c r="S839" s="337" t="s">
        <v>1964</v>
      </c>
      <c r="T839" s="337" t="s">
        <v>7819</v>
      </c>
      <c r="U839" s="337" t="s">
        <v>7815</v>
      </c>
      <c r="V839" s="337">
        <v>4</v>
      </c>
      <c r="W839" s="337" t="s">
        <v>19695</v>
      </c>
      <c r="X839" s="337" t="s">
        <v>19695</v>
      </c>
      <c r="Y839" s="337" t="s">
        <v>19695</v>
      </c>
      <c r="Z839" s="337" t="s">
        <v>1745</v>
      </c>
      <c r="AA839" s="337" t="s">
        <v>761</v>
      </c>
      <c r="AB839" s="337" t="s">
        <v>762</v>
      </c>
      <c r="AC839" s="337" t="s">
        <v>15373</v>
      </c>
    </row>
    <row r="840" spans="1:29" ht="15.8" x14ac:dyDescent="0.25">
      <c r="A840" s="337" t="s">
        <v>1723</v>
      </c>
      <c r="B840" s="337" t="s">
        <v>1162</v>
      </c>
      <c r="C840" s="337" t="s">
        <v>1821</v>
      </c>
      <c r="D840" s="337" t="s">
        <v>449</v>
      </c>
      <c r="E840" s="337" t="s">
        <v>9493</v>
      </c>
      <c r="F840" s="338">
        <v>44372</v>
      </c>
      <c r="G840" s="337" t="s">
        <v>7818</v>
      </c>
      <c r="H840" s="338">
        <v>44402</v>
      </c>
      <c r="I840" s="337" t="s">
        <v>19695</v>
      </c>
      <c r="J840" s="337" t="s">
        <v>36</v>
      </c>
      <c r="K840" s="337" t="s">
        <v>19695</v>
      </c>
      <c r="L840" s="337" t="s">
        <v>19695</v>
      </c>
      <c r="M840" s="337" t="s">
        <v>19695</v>
      </c>
      <c r="N840" s="337" t="s">
        <v>19695</v>
      </c>
      <c r="O840" s="337" t="s">
        <v>19695</v>
      </c>
      <c r="P840" s="337" t="s">
        <v>19695</v>
      </c>
      <c r="Q840" s="337" t="s">
        <v>19695</v>
      </c>
      <c r="R840" s="337" t="s">
        <v>75</v>
      </c>
      <c r="S840" s="337" t="s">
        <v>1163</v>
      </c>
      <c r="T840" s="337" t="s">
        <v>1164</v>
      </c>
      <c r="U840" s="337" t="s">
        <v>1165</v>
      </c>
      <c r="V840" s="337">
        <v>6</v>
      </c>
      <c r="W840" s="337" t="s">
        <v>19695</v>
      </c>
      <c r="X840" s="337" t="s">
        <v>19695</v>
      </c>
      <c r="Y840" s="337" t="s">
        <v>19695</v>
      </c>
      <c r="Z840" s="337" t="s">
        <v>1753</v>
      </c>
      <c r="AA840" s="337" t="s">
        <v>735</v>
      </c>
      <c r="AB840" s="337" t="s">
        <v>718</v>
      </c>
      <c r="AC840" s="337" t="s">
        <v>14335</v>
      </c>
    </row>
    <row r="841" spans="1:29" ht="15.8" x14ac:dyDescent="0.25">
      <c r="A841" s="337" t="s">
        <v>1723</v>
      </c>
      <c r="B841" s="337" t="s">
        <v>9432</v>
      </c>
      <c r="C841" s="337" t="s">
        <v>1725</v>
      </c>
      <c r="D841" s="337" t="s">
        <v>1730</v>
      </c>
      <c r="E841" s="337" t="s">
        <v>9433</v>
      </c>
      <c r="F841" s="338">
        <v>44388</v>
      </c>
      <c r="G841" s="337" t="s">
        <v>7813</v>
      </c>
      <c r="H841" s="338">
        <v>44401</v>
      </c>
      <c r="I841" s="337" t="s">
        <v>19695</v>
      </c>
      <c r="J841" s="337" t="s">
        <v>36</v>
      </c>
      <c r="K841" s="337" t="s">
        <v>19695</v>
      </c>
      <c r="L841" s="337" t="s">
        <v>19695</v>
      </c>
      <c r="M841" s="337" t="s">
        <v>19695</v>
      </c>
      <c r="N841" s="337" t="s">
        <v>19695</v>
      </c>
      <c r="O841" s="337" t="s">
        <v>19695</v>
      </c>
      <c r="P841" s="337" t="s">
        <v>19695</v>
      </c>
      <c r="Q841" s="337" t="s">
        <v>19695</v>
      </c>
      <c r="R841" s="337" t="s">
        <v>1206</v>
      </c>
      <c r="S841" s="337" t="s">
        <v>1964</v>
      </c>
      <c r="T841" s="337" t="s">
        <v>1964</v>
      </c>
      <c r="U841" s="337" t="s">
        <v>9434</v>
      </c>
      <c r="V841" s="337">
        <v>6</v>
      </c>
      <c r="W841" s="337" t="s">
        <v>19695</v>
      </c>
      <c r="X841" s="337" t="s">
        <v>19695</v>
      </c>
      <c r="Y841" s="337" t="s">
        <v>19695</v>
      </c>
      <c r="Z841" s="337" t="s">
        <v>1745</v>
      </c>
      <c r="AA841" s="337" t="s">
        <v>761</v>
      </c>
      <c r="AB841" s="337" t="s">
        <v>762</v>
      </c>
      <c r="AC841" s="337" t="s">
        <v>14365</v>
      </c>
    </row>
    <row r="842" spans="1:29" ht="15.8" x14ac:dyDescent="0.25">
      <c r="A842" s="337" t="s">
        <v>1723</v>
      </c>
      <c r="B842" s="337" t="s">
        <v>7812</v>
      </c>
      <c r="C842" s="337" t="s">
        <v>1725</v>
      </c>
      <c r="D842" s="337" t="s">
        <v>1730</v>
      </c>
      <c r="E842" s="337" t="s">
        <v>7809</v>
      </c>
      <c r="F842" s="338">
        <v>44391</v>
      </c>
      <c r="G842" s="337" t="s">
        <v>7813</v>
      </c>
      <c r="H842" s="338">
        <v>44401</v>
      </c>
      <c r="I842" s="337" t="s">
        <v>19695</v>
      </c>
      <c r="J842" s="337" t="s">
        <v>36</v>
      </c>
      <c r="K842" s="337" t="s">
        <v>19695</v>
      </c>
      <c r="L842" s="337" t="s">
        <v>19695</v>
      </c>
      <c r="M842" s="337" t="s">
        <v>19695</v>
      </c>
      <c r="N842" s="337" t="s">
        <v>19695</v>
      </c>
      <c r="O842" s="337" t="s">
        <v>19695</v>
      </c>
      <c r="P842" s="337" t="s">
        <v>19695</v>
      </c>
      <c r="Q842" s="337" t="s">
        <v>19695</v>
      </c>
      <c r="R842" s="337" t="s">
        <v>1206</v>
      </c>
      <c r="S842" s="337" t="s">
        <v>1964</v>
      </c>
      <c r="T842" s="337" t="s">
        <v>7814</v>
      </c>
      <c r="U842" s="337" t="s">
        <v>7815</v>
      </c>
      <c r="V842" s="337">
        <v>4</v>
      </c>
      <c r="W842" s="337" t="s">
        <v>19695</v>
      </c>
      <c r="X842" s="337" t="s">
        <v>19695</v>
      </c>
      <c r="Y842" s="337" t="s">
        <v>19695</v>
      </c>
      <c r="Z842" s="337" t="s">
        <v>1745</v>
      </c>
      <c r="AA842" s="337" t="s">
        <v>761</v>
      </c>
      <c r="AB842" s="337" t="s">
        <v>762</v>
      </c>
      <c r="AC842" s="337" t="s">
        <v>15373</v>
      </c>
    </row>
    <row r="843" spans="1:29" ht="15.8" x14ac:dyDescent="0.25">
      <c r="A843" s="337" t="s">
        <v>1723</v>
      </c>
      <c r="B843" s="337" t="s">
        <v>7843</v>
      </c>
      <c r="C843" s="337" t="s">
        <v>1725</v>
      </c>
      <c r="D843" s="337" t="s">
        <v>1730</v>
      </c>
      <c r="E843" s="337" t="s">
        <v>7844</v>
      </c>
      <c r="F843" s="338">
        <v>44386</v>
      </c>
      <c r="G843" s="337" t="s">
        <v>7822</v>
      </c>
      <c r="H843" s="338">
        <v>44400</v>
      </c>
      <c r="I843" s="337" t="s">
        <v>19695</v>
      </c>
      <c r="J843" s="337" t="s">
        <v>36</v>
      </c>
      <c r="K843" s="337" t="s">
        <v>19695</v>
      </c>
      <c r="L843" s="337" t="s">
        <v>19695</v>
      </c>
      <c r="M843" s="337" t="s">
        <v>19695</v>
      </c>
      <c r="N843" s="337" t="s">
        <v>19695</v>
      </c>
      <c r="O843" s="337" t="s">
        <v>19695</v>
      </c>
      <c r="P843" s="337" t="s">
        <v>19695</v>
      </c>
      <c r="Q843" s="337" t="s">
        <v>19695</v>
      </c>
      <c r="R843" s="337" t="s">
        <v>1206</v>
      </c>
      <c r="S843" s="337" t="s">
        <v>1964</v>
      </c>
      <c r="T843" s="337" t="s">
        <v>1964</v>
      </c>
      <c r="U843" s="337" t="s">
        <v>7842</v>
      </c>
      <c r="V843" s="337">
        <v>6</v>
      </c>
      <c r="W843" s="337" t="s">
        <v>19695</v>
      </c>
      <c r="X843" s="337" t="s">
        <v>19695</v>
      </c>
      <c r="Y843" s="337" t="s">
        <v>19695</v>
      </c>
      <c r="Z843" s="337" t="s">
        <v>1745</v>
      </c>
      <c r="AA843" s="337" t="s">
        <v>761</v>
      </c>
      <c r="AB843" s="337" t="s">
        <v>762</v>
      </c>
      <c r="AC843" s="337" t="s">
        <v>14365</v>
      </c>
    </row>
    <row r="844" spans="1:29" ht="15.8" x14ac:dyDescent="0.25">
      <c r="A844" s="337" t="s">
        <v>1723</v>
      </c>
      <c r="B844" s="337" t="s">
        <v>10204</v>
      </c>
      <c r="C844" s="337" t="s">
        <v>1725</v>
      </c>
      <c r="D844" s="337" t="s">
        <v>1730</v>
      </c>
      <c r="E844" s="337" t="s">
        <v>9436</v>
      </c>
      <c r="F844" s="338">
        <v>44387</v>
      </c>
      <c r="G844" s="337" t="s">
        <v>7822</v>
      </c>
      <c r="H844" s="338">
        <v>44400</v>
      </c>
      <c r="I844" s="337" t="s">
        <v>19695</v>
      </c>
      <c r="J844" s="337" t="s">
        <v>36</v>
      </c>
      <c r="K844" s="337" t="s">
        <v>19695</v>
      </c>
      <c r="L844" s="337" t="s">
        <v>19695</v>
      </c>
      <c r="M844" s="337" t="s">
        <v>19695</v>
      </c>
      <c r="N844" s="337" t="s">
        <v>19695</v>
      </c>
      <c r="O844" s="337" t="s">
        <v>19695</v>
      </c>
      <c r="P844" s="337" t="s">
        <v>19695</v>
      </c>
      <c r="Q844" s="337" t="s">
        <v>19695</v>
      </c>
      <c r="R844" s="337" t="s">
        <v>1206</v>
      </c>
      <c r="S844" s="337" t="s">
        <v>1964</v>
      </c>
      <c r="T844" s="337" t="s">
        <v>1207</v>
      </c>
      <c r="U844" s="337" t="s">
        <v>10205</v>
      </c>
      <c r="V844" s="337">
        <v>6</v>
      </c>
      <c r="W844" s="337" t="s">
        <v>19695</v>
      </c>
      <c r="X844" s="337" t="s">
        <v>19695</v>
      </c>
      <c r="Y844" s="337" t="s">
        <v>19695</v>
      </c>
      <c r="Z844" s="337" t="s">
        <v>1745</v>
      </c>
      <c r="AA844" s="337" t="s">
        <v>761</v>
      </c>
      <c r="AB844" s="337" t="s">
        <v>762</v>
      </c>
      <c r="AC844" s="337" t="s">
        <v>14365</v>
      </c>
    </row>
    <row r="845" spans="1:29" ht="15.8" x14ac:dyDescent="0.25">
      <c r="A845" s="337" t="s">
        <v>1723</v>
      </c>
      <c r="B845" s="337" t="s">
        <v>7820</v>
      </c>
      <c r="C845" s="337" t="s">
        <v>1725</v>
      </c>
      <c r="D845" s="337" t="s">
        <v>1726</v>
      </c>
      <c r="E845" s="337" t="s">
        <v>7821</v>
      </c>
      <c r="F845" s="338">
        <v>44389</v>
      </c>
      <c r="G845" s="337" t="s">
        <v>7822</v>
      </c>
      <c r="H845" s="338">
        <v>44400</v>
      </c>
      <c r="I845" s="337" t="s">
        <v>19695</v>
      </c>
      <c r="J845" s="337" t="s">
        <v>36</v>
      </c>
      <c r="K845" s="337" t="s">
        <v>19695</v>
      </c>
      <c r="L845" s="337" t="s">
        <v>19695</v>
      </c>
      <c r="M845" s="337" t="s">
        <v>19695</v>
      </c>
      <c r="N845" s="337" t="s">
        <v>19695</v>
      </c>
      <c r="O845" s="337" t="s">
        <v>19695</v>
      </c>
      <c r="P845" s="337" t="s">
        <v>19695</v>
      </c>
      <c r="Q845" s="337" t="s">
        <v>19695</v>
      </c>
      <c r="R845" s="337" t="s">
        <v>101</v>
      </c>
      <c r="S845" s="337" t="s">
        <v>7823</v>
      </c>
      <c r="T845" s="337" t="s">
        <v>7824</v>
      </c>
      <c r="U845" s="337" t="s">
        <v>7825</v>
      </c>
      <c r="V845" s="337">
        <v>4</v>
      </c>
      <c r="W845" s="337" t="s">
        <v>19695</v>
      </c>
      <c r="X845" s="337" t="s">
        <v>19695</v>
      </c>
      <c r="Y845" s="337" t="s">
        <v>19695</v>
      </c>
      <c r="Z845" s="337" t="s">
        <v>1745</v>
      </c>
      <c r="AA845" s="337" t="s">
        <v>761</v>
      </c>
      <c r="AB845" s="337" t="s">
        <v>762</v>
      </c>
      <c r="AC845" s="337" t="s">
        <v>15373</v>
      </c>
    </row>
    <row r="846" spans="1:29" ht="15.8" x14ac:dyDescent="0.25">
      <c r="A846" s="337" t="s">
        <v>1723</v>
      </c>
      <c r="B846" s="337" t="s">
        <v>7853</v>
      </c>
      <c r="C846" s="337" t="s">
        <v>1725</v>
      </c>
      <c r="D846" s="337" t="s">
        <v>1730</v>
      </c>
      <c r="E846" s="337" t="s">
        <v>7804</v>
      </c>
      <c r="F846" s="338">
        <v>44390</v>
      </c>
      <c r="G846" s="337" t="s">
        <v>7822</v>
      </c>
      <c r="H846" s="338">
        <v>44400</v>
      </c>
      <c r="I846" s="337" t="s">
        <v>19695</v>
      </c>
      <c r="J846" s="337" t="s">
        <v>16</v>
      </c>
      <c r="K846" s="337" t="s">
        <v>19695</v>
      </c>
      <c r="L846" s="337" t="s">
        <v>19695</v>
      </c>
      <c r="M846" s="337" t="s">
        <v>19695</v>
      </c>
      <c r="N846" s="337" t="s">
        <v>19695</v>
      </c>
      <c r="O846" s="337" t="s">
        <v>19695</v>
      </c>
      <c r="P846" s="337" t="s">
        <v>19695</v>
      </c>
      <c r="Q846" s="337" t="s">
        <v>19695</v>
      </c>
      <c r="R846" s="337" t="s">
        <v>101</v>
      </c>
      <c r="S846" s="337" t="s">
        <v>7823</v>
      </c>
      <c r="T846" s="337" t="s">
        <v>7814</v>
      </c>
      <c r="U846" s="337" t="s">
        <v>7824</v>
      </c>
      <c r="V846" s="337">
        <v>4</v>
      </c>
      <c r="W846" s="337" t="s">
        <v>19695</v>
      </c>
      <c r="X846" s="337" t="s">
        <v>19695</v>
      </c>
      <c r="Y846" s="337" t="s">
        <v>19695</v>
      </c>
      <c r="Z846" s="337" t="s">
        <v>1745</v>
      </c>
      <c r="AA846" s="337" t="s">
        <v>761</v>
      </c>
      <c r="AB846" s="337" t="s">
        <v>762</v>
      </c>
      <c r="AC846" s="337" t="s">
        <v>15373</v>
      </c>
    </row>
    <row r="847" spans="1:29" ht="15.8" x14ac:dyDescent="0.25">
      <c r="A847" s="337" t="s">
        <v>1723</v>
      </c>
      <c r="B847" s="337" t="s">
        <v>7845</v>
      </c>
      <c r="C847" s="337" t="s">
        <v>1725</v>
      </c>
      <c r="D847" s="337" t="s">
        <v>1730</v>
      </c>
      <c r="E847" s="337" t="s">
        <v>7846</v>
      </c>
      <c r="F847" s="338">
        <v>44385</v>
      </c>
      <c r="G847" s="337" t="s">
        <v>7847</v>
      </c>
      <c r="H847" s="338">
        <v>44399</v>
      </c>
      <c r="I847" s="337" t="s">
        <v>19695</v>
      </c>
      <c r="J847" s="337" t="s">
        <v>36</v>
      </c>
      <c r="K847" s="337" t="s">
        <v>19695</v>
      </c>
      <c r="L847" s="337" t="s">
        <v>19695</v>
      </c>
      <c r="M847" s="337" t="s">
        <v>19695</v>
      </c>
      <c r="N847" s="337" t="s">
        <v>19695</v>
      </c>
      <c r="O847" s="337" t="s">
        <v>19695</v>
      </c>
      <c r="P847" s="337" t="s">
        <v>19695</v>
      </c>
      <c r="Q847" s="337" t="s">
        <v>19695</v>
      </c>
      <c r="R847" s="337" t="s">
        <v>1206</v>
      </c>
      <c r="S847" s="337" t="s">
        <v>1964</v>
      </c>
      <c r="T847" s="337" t="s">
        <v>1964</v>
      </c>
      <c r="U847" s="337" t="s">
        <v>7842</v>
      </c>
      <c r="V847" s="337">
        <v>6</v>
      </c>
      <c r="W847" s="337" t="s">
        <v>19695</v>
      </c>
      <c r="X847" s="337" t="s">
        <v>19695</v>
      </c>
      <c r="Y847" s="337" t="s">
        <v>19695</v>
      </c>
      <c r="Z847" s="337" t="s">
        <v>1745</v>
      </c>
      <c r="AA847" s="337" t="s">
        <v>761</v>
      </c>
      <c r="AB847" s="337" t="s">
        <v>762</v>
      </c>
      <c r="AC847" s="337" t="s">
        <v>14365</v>
      </c>
    </row>
    <row r="848" spans="1:29" ht="15.8" x14ac:dyDescent="0.25">
      <c r="A848" s="337" t="s">
        <v>1723</v>
      </c>
      <c r="B848" s="337" t="s">
        <v>9447</v>
      </c>
      <c r="C848" s="337" t="s">
        <v>1725</v>
      </c>
      <c r="D848" s="337" t="s">
        <v>1730</v>
      </c>
      <c r="E848" s="337" t="s">
        <v>9433</v>
      </c>
      <c r="F848" s="338">
        <v>44388</v>
      </c>
      <c r="G848" s="337" t="s">
        <v>9448</v>
      </c>
      <c r="H848" s="338">
        <v>44398</v>
      </c>
      <c r="I848" s="337" t="s">
        <v>19695</v>
      </c>
      <c r="J848" s="337" t="s">
        <v>36</v>
      </c>
      <c r="K848" s="337" t="s">
        <v>19695</v>
      </c>
      <c r="L848" s="337" t="s">
        <v>19695</v>
      </c>
      <c r="M848" s="337" t="s">
        <v>19695</v>
      </c>
      <c r="N848" s="337" t="s">
        <v>19695</v>
      </c>
      <c r="O848" s="337" t="s">
        <v>19695</v>
      </c>
      <c r="P848" s="337" t="s">
        <v>19695</v>
      </c>
      <c r="Q848" s="337" t="s">
        <v>19695</v>
      </c>
      <c r="R848" s="337" t="s">
        <v>1206</v>
      </c>
      <c r="S848" s="337" t="s">
        <v>1964</v>
      </c>
      <c r="T848" s="337" t="s">
        <v>9449</v>
      </c>
      <c r="U848" s="337" t="s">
        <v>7815</v>
      </c>
      <c r="V848" s="337">
        <v>4</v>
      </c>
      <c r="W848" s="337" t="s">
        <v>19695</v>
      </c>
      <c r="X848" s="337" t="s">
        <v>19695</v>
      </c>
      <c r="Y848" s="337" t="s">
        <v>19695</v>
      </c>
      <c r="Z848" s="337" t="s">
        <v>1745</v>
      </c>
      <c r="AA848" s="337" t="s">
        <v>761</v>
      </c>
      <c r="AB848" s="337" t="s">
        <v>762</v>
      </c>
      <c r="AC848" s="337" t="s">
        <v>15373</v>
      </c>
    </row>
    <row r="849" spans="1:29" ht="15.8" x14ac:dyDescent="0.25">
      <c r="A849" s="337" t="s">
        <v>1723</v>
      </c>
      <c r="B849" s="337" t="s">
        <v>7985</v>
      </c>
      <c r="C849" s="337" t="s">
        <v>1821</v>
      </c>
      <c r="D849" s="337" t="s">
        <v>449</v>
      </c>
      <c r="E849" s="337" t="s">
        <v>7986</v>
      </c>
      <c r="F849" s="338">
        <v>44362</v>
      </c>
      <c r="G849" s="337" t="s">
        <v>7841</v>
      </c>
      <c r="H849" s="338">
        <v>44397</v>
      </c>
      <c r="I849" s="337" t="s">
        <v>19695</v>
      </c>
      <c r="J849" s="337" t="s">
        <v>16</v>
      </c>
      <c r="K849" s="337" t="s">
        <v>19695</v>
      </c>
      <c r="L849" s="337" t="s">
        <v>19695</v>
      </c>
      <c r="M849" s="337" t="s">
        <v>19695</v>
      </c>
      <c r="N849" s="337" t="s">
        <v>19695</v>
      </c>
      <c r="O849" s="337" t="s">
        <v>19695</v>
      </c>
      <c r="P849" s="337" t="s">
        <v>19695</v>
      </c>
      <c r="Q849" s="337" t="s">
        <v>19695</v>
      </c>
      <c r="R849" s="337" t="s">
        <v>1220</v>
      </c>
      <c r="S849" s="337" t="s">
        <v>108</v>
      </c>
      <c r="T849" s="337" t="s">
        <v>1621</v>
      </c>
      <c r="U849" s="337" t="s">
        <v>7987</v>
      </c>
      <c r="V849" s="337">
        <v>10</v>
      </c>
      <c r="W849" s="337" t="s">
        <v>19695</v>
      </c>
      <c r="X849" s="337" t="s">
        <v>19695</v>
      </c>
      <c r="Y849" s="337" t="s">
        <v>19695</v>
      </c>
      <c r="Z849" s="337" t="s">
        <v>1728</v>
      </c>
      <c r="AA849" s="337" t="s">
        <v>735</v>
      </c>
      <c r="AB849" s="337" t="s">
        <v>718</v>
      </c>
      <c r="AC849" s="337" t="s">
        <v>14333</v>
      </c>
    </row>
    <row r="850" spans="1:29" ht="15.8" x14ac:dyDescent="0.25">
      <c r="A850" s="337" t="s">
        <v>1723</v>
      </c>
      <c r="B850" s="337" t="s">
        <v>9419</v>
      </c>
      <c r="C850" s="337" t="s">
        <v>1725</v>
      </c>
      <c r="D850" s="337" t="s">
        <v>1730</v>
      </c>
      <c r="E850" s="337" t="s">
        <v>9420</v>
      </c>
      <c r="F850" s="338">
        <v>44383</v>
      </c>
      <c r="G850" s="337" t="s">
        <v>7841</v>
      </c>
      <c r="H850" s="338">
        <v>44397</v>
      </c>
      <c r="I850" s="337" t="s">
        <v>19695</v>
      </c>
      <c r="J850" s="337" t="s">
        <v>36</v>
      </c>
      <c r="K850" s="337" t="s">
        <v>19695</v>
      </c>
      <c r="L850" s="337" t="s">
        <v>19695</v>
      </c>
      <c r="M850" s="337" t="s">
        <v>19695</v>
      </c>
      <c r="N850" s="337" t="s">
        <v>19695</v>
      </c>
      <c r="O850" s="337" t="s">
        <v>19695</v>
      </c>
      <c r="P850" s="337" t="s">
        <v>19695</v>
      </c>
      <c r="Q850" s="337" t="s">
        <v>19695</v>
      </c>
      <c r="R850" s="337" t="s">
        <v>1206</v>
      </c>
      <c r="S850" s="337" t="s">
        <v>1964</v>
      </c>
      <c r="T850" s="337" t="s">
        <v>1964</v>
      </c>
      <c r="U850" s="337" t="s">
        <v>7855</v>
      </c>
      <c r="V850" s="337">
        <v>6</v>
      </c>
      <c r="W850" s="337" t="s">
        <v>19695</v>
      </c>
      <c r="X850" s="337" t="s">
        <v>19695</v>
      </c>
      <c r="Y850" s="337" t="s">
        <v>19695</v>
      </c>
      <c r="Z850" s="337" t="s">
        <v>1745</v>
      </c>
      <c r="AA850" s="337" t="s">
        <v>761</v>
      </c>
      <c r="AB850" s="337" t="s">
        <v>762</v>
      </c>
      <c r="AC850" s="337" t="s">
        <v>14365</v>
      </c>
    </row>
    <row r="851" spans="1:29" ht="15.8" x14ac:dyDescent="0.25">
      <c r="A851" s="337" t="s">
        <v>1723</v>
      </c>
      <c r="B851" s="337" t="s">
        <v>7839</v>
      </c>
      <c r="C851" s="337" t="s">
        <v>1725</v>
      </c>
      <c r="D851" s="337" t="s">
        <v>1726</v>
      </c>
      <c r="E851" s="337" t="s">
        <v>7840</v>
      </c>
      <c r="F851" s="338">
        <v>44384</v>
      </c>
      <c r="G851" s="337" t="s">
        <v>7841</v>
      </c>
      <c r="H851" s="338">
        <v>44397</v>
      </c>
      <c r="I851" s="337" t="s">
        <v>19695</v>
      </c>
      <c r="J851" s="337" t="s">
        <v>36</v>
      </c>
      <c r="K851" s="337" t="s">
        <v>19695</v>
      </c>
      <c r="L851" s="337" t="s">
        <v>19695</v>
      </c>
      <c r="M851" s="337" t="s">
        <v>19695</v>
      </c>
      <c r="N851" s="337" t="s">
        <v>19695</v>
      </c>
      <c r="O851" s="337" t="s">
        <v>19695</v>
      </c>
      <c r="P851" s="337" t="s">
        <v>19695</v>
      </c>
      <c r="Q851" s="337" t="s">
        <v>19695</v>
      </c>
      <c r="R851" s="337" t="s">
        <v>1206</v>
      </c>
      <c r="S851" s="337" t="s">
        <v>1964</v>
      </c>
      <c r="T851" s="337" t="s">
        <v>1964</v>
      </c>
      <c r="U851" s="337" t="s">
        <v>7842</v>
      </c>
      <c r="V851" s="337">
        <v>6</v>
      </c>
      <c r="W851" s="337" t="s">
        <v>19695</v>
      </c>
      <c r="X851" s="337" t="s">
        <v>19695</v>
      </c>
      <c r="Y851" s="337" t="s">
        <v>19695</v>
      </c>
      <c r="Z851" s="337" t="s">
        <v>1745</v>
      </c>
      <c r="AA851" s="337" t="s">
        <v>761</v>
      </c>
      <c r="AB851" s="337" t="s">
        <v>762</v>
      </c>
      <c r="AC851" s="337" t="s">
        <v>14365</v>
      </c>
    </row>
    <row r="852" spans="1:29" ht="15.8" x14ac:dyDescent="0.25">
      <c r="A852" s="337" t="s">
        <v>1723</v>
      </c>
      <c r="B852" s="337" t="s">
        <v>9435</v>
      </c>
      <c r="C852" s="337" t="s">
        <v>1725</v>
      </c>
      <c r="D852" s="337" t="s">
        <v>1735</v>
      </c>
      <c r="E852" s="337" t="s">
        <v>9436</v>
      </c>
      <c r="F852" s="338">
        <v>44387</v>
      </c>
      <c r="G852" s="337" t="s">
        <v>7841</v>
      </c>
      <c r="H852" s="338">
        <v>44397</v>
      </c>
      <c r="I852" s="337" t="s">
        <v>19695</v>
      </c>
      <c r="J852" s="337" t="s">
        <v>36</v>
      </c>
      <c r="K852" s="337" t="s">
        <v>19695</v>
      </c>
      <c r="L852" s="337" t="s">
        <v>19695</v>
      </c>
      <c r="M852" s="337" t="s">
        <v>19695</v>
      </c>
      <c r="N852" s="337" t="s">
        <v>19695</v>
      </c>
      <c r="O852" s="337" t="s">
        <v>19695</v>
      </c>
      <c r="P852" s="337" t="s">
        <v>19695</v>
      </c>
      <c r="Q852" s="337" t="s">
        <v>19695</v>
      </c>
      <c r="R852" s="337" t="s">
        <v>1206</v>
      </c>
      <c r="S852" s="337" t="s">
        <v>1964</v>
      </c>
      <c r="T852" s="337" t="s">
        <v>7824</v>
      </c>
      <c r="U852" s="337" t="s">
        <v>7815</v>
      </c>
      <c r="V852" s="337">
        <v>4</v>
      </c>
      <c r="W852" s="337" t="s">
        <v>19695</v>
      </c>
      <c r="X852" s="337" t="s">
        <v>19695</v>
      </c>
      <c r="Y852" s="337" t="s">
        <v>19695</v>
      </c>
      <c r="Z852" s="337" t="s">
        <v>1745</v>
      </c>
      <c r="AA852" s="337" t="s">
        <v>761</v>
      </c>
      <c r="AB852" s="337" t="s">
        <v>762</v>
      </c>
      <c r="AC852" s="337" t="s">
        <v>15373</v>
      </c>
    </row>
    <row r="853" spans="1:29" ht="15.8" x14ac:dyDescent="0.25">
      <c r="A853" s="337" t="s">
        <v>1723</v>
      </c>
      <c r="B853" s="337" t="s">
        <v>9981</v>
      </c>
      <c r="C853" s="337" t="s">
        <v>1821</v>
      </c>
      <c r="D853" s="337" t="s">
        <v>449</v>
      </c>
      <c r="E853" s="337" t="s">
        <v>7779</v>
      </c>
      <c r="F853" s="338">
        <v>44345</v>
      </c>
      <c r="G853" s="337" t="s">
        <v>7784</v>
      </c>
      <c r="H853" s="338">
        <v>44396</v>
      </c>
      <c r="I853" s="337" t="s">
        <v>19695</v>
      </c>
      <c r="J853" s="337" t="s">
        <v>36</v>
      </c>
      <c r="K853" s="337" t="s">
        <v>19695</v>
      </c>
      <c r="L853" s="337" t="s">
        <v>19695</v>
      </c>
      <c r="M853" s="337" t="s">
        <v>19695</v>
      </c>
      <c r="N853" s="337" t="s">
        <v>19695</v>
      </c>
      <c r="O853" s="337" t="s">
        <v>19695</v>
      </c>
      <c r="P853" s="337" t="s">
        <v>19695</v>
      </c>
      <c r="Q853" s="337" t="s">
        <v>19695</v>
      </c>
      <c r="R853" s="337" t="s">
        <v>18</v>
      </c>
      <c r="S853" s="337" t="s">
        <v>445</v>
      </c>
      <c r="T853" s="337" t="s">
        <v>9943</v>
      </c>
      <c r="U853" s="337" t="s">
        <v>9982</v>
      </c>
      <c r="V853" s="337">
        <v>12</v>
      </c>
      <c r="W853" s="337" t="s">
        <v>19695</v>
      </c>
      <c r="X853" s="337" t="s">
        <v>19695</v>
      </c>
      <c r="Y853" s="337" t="s">
        <v>19695</v>
      </c>
      <c r="Z853" s="337" t="s">
        <v>1728</v>
      </c>
      <c r="AA853" s="337" t="s">
        <v>735</v>
      </c>
      <c r="AB853" s="337" t="s">
        <v>718</v>
      </c>
      <c r="AC853" s="337" t="s">
        <v>14360</v>
      </c>
    </row>
    <row r="854" spans="1:29" ht="15.8" x14ac:dyDescent="0.25">
      <c r="A854" s="337" t="s">
        <v>1723</v>
      </c>
      <c r="B854" s="337" t="s">
        <v>7852</v>
      </c>
      <c r="C854" s="337" t="s">
        <v>1725</v>
      </c>
      <c r="D854" s="337" t="s">
        <v>1730</v>
      </c>
      <c r="E854" s="337" t="s">
        <v>7844</v>
      </c>
      <c r="F854" s="338">
        <v>44386</v>
      </c>
      <c r="G854" s="337" t="s">
        <v>7784</v>
      </c>
      <c r="H854" s="338">
        <v>44396</v>
      </c>
      <c r="I854" s="337" t="s">
        <v>19695</v>
      </c>
      <c r="J854" s="337" t="s">
        <v>16</v>
      </c>
      <c r="K854" s="337" t="s">
        <v>19695</v>
      </c>
      <c r="L854" s="337" t="s">
        <v>19695</v>
      </c>
      <c r="M854" s="337" t="s">
        <v>19695</v>
      </c>
      <c r="N854" s="337" t="s">
        <v>19695</v>
      </c>
      <c r="O854" s="337" t="s">
        <v>19695</v>
      </c>
      <c r="P854" s="337" t="s">
        <v>19695</v>
      </c>
      <c r="Q854" s="337" t="s">
        <v>19695</v>
      </c>
      <c r="R854" s="337" t="s">
        <v>1206</v>
      </c>
      <c r="S854" s="337" t="s">
        <v>1964</v>
      </c>
      <c r="T854" s="337" t="s">
        <v>7814</v>
      </c>
      <c r="U854" s="337" t="s">
        <v>7815</v>
      </c>
      <c r="V854" s="337">
        <v>4</v>
      </c>
      <c r="W854" s="337" t="s">
        <v>19695</v>
      </c>
      <c r="X854" s="337" t="s">
        <v>19695</v>
      </c>
      <c r="Y854" s="337" t="s">
        <v>19695</v>
      </c>
      <c r="Z854" s="337" t="s">
        <v>1745</v>
      </c>
      <c r="AA854" s="337" t="s">
        <v>761</v>
      </c>
      <c r="AB854" s="337" t="s">
        <v>762</v>
      </c>
      <c r="AC854" s="337" t="s">
        <v>15373</v>
      </c>
    </row>
    <row r="855" spans="1:29" ht="15.8" x14ac:dyDescent="0.25">
      <c r="A855" s="337" t="s">
        <v>1723</v>
      </c>
      <c r="B855" s="337" t="s">
        <v>12629</v>
      </c>
      <c r="C855" s="337" t="s">
        <v>1821</v>
      </c>
      <c r="D855" s="337" t="s">
        <v>449</v>
      </c>
      <c r="E855" s="337" t="s">
        <v>10238</v>
      </c>
      <c r="F855" s="338">
        <v>44370</v>
      </c>
      <c r="G855" s="337" t="s">
        <v>9417</v>
      </c>
      <c r="H855" s="338">
        <v>44395</v>
      </c>
      <c r="I855" s="337" t="s">
        <v>19695</v>
      </c>
      <c r="J855" s="337" t="s">
        <v>36</v>
      </c>
      <c r="K855" s="337" t="s">
        <v>19695</v>
      </c>
      <c r="L855" s="337" t="s">
        <v>19695</v>
      </c>
      <c r="M855" s="337" t="s">
        <v>19695</v>
      </c>
      <c r="N855" s="337" t="s">
        <v>19695</v>
      </c>
      <c r="O855" s="337" t="s">
        <v>19695</v>
      </c>
      <c r="P855" s="337" t="s">
        <v>19695</v>
      </c>
      <c r="Q855" s="337" t="s">
        <v>19695</v>
      </c>
      <c r="R855" s="337" t="s">
        <v>52</v>
      </c>
      <c r="S855" s="337" t="s">
        <v>69</v>
      </c>
      <c r="T855" s="337" t="s">
        <v>69</v>
      </c>
      <c r="U855" s="337" t="s">
        <v>12524</v>
      </c>
      <c r="V855" s="337">
        <v>12</v>
      </c>
      <c r="W855" s="337" t="s">
        <v>19695</v>
      </c>
      <c r="X855" s="337" t="s">
        <v>19695</v>
      </c>
      <c r="Y855" s="337" t="s">
        <v>19695</v>
      </c>
      <c r="Z855" s="337" t="s">
        <v>1728</v>
      </c>
      <c r="AA855" s="337" t="s">
        <v>766</v>
      </c>
      <c r="AB855" s="337" t="s">
        <v>718</v>
      </c>
      <c r="AC855" s="337" t="s">
        <v>14349</v>
      </c>
    </row>
    <row r="856" spans="1:29" ht="15.8" x14ac:dyDescent="0.25">
      <c r="A856" s="337" t="s">
        <v>1723</v>
      </c>
      <c r="B856" s="337" t="s">
        <v>12477</v>
      </c>
      <c r="C856" s="337" t="s">
        <v>1821</v>
      </c>
      <c r="D856" s="337" t="s">
        <v>449</v>
      </c>
      <c r="E856" s="337" t="s">
        <v>9394</v>
      </c>
      <c r="F856" s="338">
        <v>44326</v>
      </c>
      <c r="G856" s="337" t="s">
        <v>9417</v>
      </c>
      <c r="H856" s="338">
        <v>44395</v>
      </c>
      <c r="I856" s="337" t="s">
        <v>19695</v>
      </c>
      <c r="J856" s="337" t="s">
        <v>36</v>
      </c>
      <c r="K856" s="337" t="s">
        <v>19695</v>
      </c>
      <c r="L856" s="337" t="s">
        <v>19695</v>
      </c>
      <c r="M856" s="337" t="s">
        <v>19695</v>
      </c>
      <c r="N856" s="337" t="s">
        <v>19695</v>
      </c>
      <c r="O856" s="337" t="s">
        <v>19695</v>
      </c>
      <c r="P856" s="337" t="s">
        <v>19695</v>
      </c>
      <c r="Q856" s="337" t="s">
        <v>19695</v>
      </c>
      <c r="R856" s="337" t="s">
        <v>134</v>
      </c>
      <c r="S856" s="337" t="s">
        <v>782</v>
      </c>
      <c r="T856" s="337" t="s">
        <v>379</v>
      </c>
      <c r="U856" s="337" t="s">
        <v>12478</v>
      </c>
      <c r="V856" s="337">
        <v>8</v>
      </c>
      <c r="W856" s="337" t="s">
        <v>19695</v>
      </c>
      <c r="X856" s="337" t="s">
        <v>19695</v>
      </c>
      <c r="Y856" s="337" t="s">
        <v>19695</v>
      </c>
      <c r="Z856" s="337" t="s">
        <v>1728</v>
      </c>
      <c r="AA856" s="337" t="s">
        <v>735</v>
      </c>
      <c r="AB856" s="337" t="s">
        <v>718</v>
      </c>
      <c r="AC856" s="337" t="s">
        <v>14364</v>
      </c>
    </row>
    <row r="857" spans="1:29" ht="15.8" x14ac:dyDescent="0.25">
      <c r="A857" s="337" t="s">
        <v>1723</v>
      </c>
      <c r="B857" s="337" t="s">
        <v>9415</v>
      </c>
      <c r="C857" s="337" t="s">
        <v>1725</v>
      </c>
      <c r="D857" s="337" t="s">
        <v>1730</v>
      </c>
      <c r="E857" s="337" t="s">
        <v>9416</v>
      </c>
      <c r="F857" s="338">
        <v>44382</v>
      </c>
      <c r="G857" s="337" t="s">
        <v>9417</v>
      </c>
      <c r="H857" s="338">
        <v>44395</v>
      </c>
      <c r="I857" s="337" t="s">
        <v>19695</v>
      </c>
      <c r="J857" s="337" t="s">
        <v>36</v>
      </c>
      <c r="K857" s="337" t="s">
        <v>19695</v>
      </c>
      <c r="L857" s="337" t="s">
        <v>19695</v>
      </c>
      <c r="M857" s="337" t="s">
        <v>19695</v>
      </c>
      <c r="N857" s="337" t="s">
        <v>19695</v>
      </c>
      <c r="O857" s="337" t="s">
        <v>19695</v>
      </c>
      <c r="P857" s="337" t="s">
        <v>19695</v>
      </c>
      <c r="Q857" s="337" t="s">
        <v>19695</v>
      </c>
      <c r="R857" s="337" t="s">
        <v>1206</v>
      </c>
      <c r="S857" s="337" t="s">
        <v>1964</v>
      </c>
      <c r="T857" s="337" t="s">
        <v>1964</v>
      </c>
      <c r="U857" s="337" t="s">
        <v>9418</v>
      </c>
      <c r="V857" s="337">
        <v>6</v>
      </c>
      <c r="W857" s="337" t="s">
        <v>19695</v>
      </c>
      <c r="X857" s="337" t="s">
        <v>19695</v>
      </c>
      <c r="Y857" s="337" t="s">
        <v>19695</v>
      </c>
      <c r="Z857" s="337" t="s">
        <v>1745</v>
      </c>
      <c r="AA857" s="337" t="s">
        <v>761</v>
      </c>
      <c r="AB857" s="337" t="s">
        <v>762</v>
      </c>
      <c r="AC857" s="337" t="s">
        <v>14365</v>
      </c>
    </row>
    <row r="858" spans="1:29" ht="15.8" x14ac:dyDescent="0.25">
      <c r="A858" s="337" t="s">
        <v>1723</v>
      </c>
      <c r="B858" s="337" t="s">
        <v>10199</v>
      </c>
      <c r="C858" s="337" t="s">
        <v>1725</v>
      </c>
      <c r="D858" s="337" t="s">
        <v>1730</v>
      </c>
      <c r="E858" s="337" t="s">
        <v>7846</v>
      </c>
      <c r="F858" s="338">
        <v>44385</v>
      </c>
      <c r="G858" s="337" t="s">
        <v>9417</v>
      </c>
      <c r="H858" s="338">
        <v>44395</v>
      </c>
      <c r="I858" s="337" t="s">
        <v>19695</v>
      </c>
      <c r="J858" s="337" t="s">
        <v>16</v>
      </c>
      <c r="K858" s="337" t="s">
        <v>19695</v>
      </c>
      <c r="L858" s="337" t="s">
        <v>19695</v>
      </c>
      <c r="M858" s="337" t="s">
        <v>19695</v>
      </c>
      <c r="N858" s="337" t="s">
        <v>19695</v>
      </c>
      <c r="O858" s="337" t="s">
        <v>19695</v>
      </c>
      <c r="P858" s="337" t="s">
        <v>19695</v>
      </c>
      <c r="Q858" s="337" t="s">
        <v>19695</v>
      </c>
      <c r="R858" s="337" t="s">
        <v>1206</v>
      </c>
      <c r="S858" s="337" t="s">
        <v>1964</v>
      </c>
      <c r="T858" s="337" t="s">
        <v>7819</v>
      </c>
      <c r="U858" s="337" t="s">
        <v>7815</v>
      </c>
      <c r="V858" s="337">
        <v>4</v>
      </c>
      <c r="W858" s="337" t="s">
        <v>19695</v>
      </c>
      <c r="X858" s="337" t="s">
        <v>19695</v>
      </c>
      <c r="Y858" s="337" t="s">
        <v>19695</v>
      </c>
      <c r="Z858" s="337" t="s">
        <v>1745</v>
      </c>
      <c r="AA858" s="337" t="s">
        <v>761</v>
      </c>
      <c r="AB858" s="337" t="s">
        <v>762</v>
      </c>
      <c r="AC858" s="337" t="s">
        <v>15373</v>
      </c>
    </row>
    <row r="859" spans="1:29" ht="15.8" x14ac:dyDescent="0.25">
      <c r="A859" s="337" t="s">
        <v>1723</v>
      </c>
      <c r="B859" s="337" t="s">
        <v>10203</v>
      </c>
      <c r="C859" s="337" t="s">
        <v>1725</v>
      </c>
      <c r="D859" s="337" t="s">
        <v>1730</v>
      </c>
      <c r="E859" s="337" t="s">
        <v>7840</v>
      </c>
      <c r="F859" s="338">
        <v>44384</v>
      </c>
      <c r="G859" s="337" t="s">
        <v>10191</v>
      </c>
      <c r="H859" s="338">
        <v>44394</v>
      </c>
      <c r="I859" s="337" t="s">
        <v>19695</v>
      </c>
      <c r="J859" s="337" t="s">
        <v>16</v>
      </c>
      <c r="K859" s="337" t="s">
        <v>19695</v>
      </c>
      <c r="L859" s="337" t="s">
        <v>19695</v>
      </c>
      <c r="M859" s="337" t="s">
        <v>19695</v>
      </c>
      <c r="N859" s="337" t="s">
        <v>19695</v>
      </c>
      <c r="O859" s="337" t="s">
        <v>19695</v>
      </c>
      <c r="P859" s="337" t="s">
        <v>19695</v>
      </c>
      <c r="Q859" s="337" t="s">
        <v>19695</v>
      </c>
      <c r="R859" s="337" t="s">
        <v>1206</v>
      </c>
      <c r="S859" s="337" t="s">
        <v>1964</v>
      </c>
      <c r="T859" s="337" t="s">
        <v>9431</v>
      </c>
      <c r="U859" s="337" t="s">
        <v>7815</v>
      </c>
      <c r="V859" s="337">
        <v>4</v>
      </c>
      <c r="W859" s="337" t="s">
        <v>19695</v>
      </c>
      <c r="X859" s="337" t="s">
        <v>19695</v>
      </c>
      <c r="Y859" s="337" t="s">
        <v>19695</v>
      </c>
      <c r="Z859" s="337" t="s">
        <v>1745</v>
      </c>
      <c r="AA859" s="337" t="s">
        <v>761</v>
      </c>
      <c r="AB859" s="337" t="s">
        <v>762</v>
      </c>
      <c r="AC859" s="337" t="s">
        <v>15373</v>
      </c>
    </row>
    <row r="860" spans="1:29" ht="15.8" x14ac:dyDescent="0.25">
      <c r="A860" s="337" t="s">
        <v>1723</v>
      </c>
      <c r="B860" s="337" t="s">
        <v>10187</v>
      </c>
      <c r="C860" s="337" t="s">
        <v>1725</v>
      </c>
      <c r="D860" s="337" t="s">
        <v>1730</v>
      </c>
      <c r="E860" s="337" t="s">
        <v>9408</v>
      </c>
      <c r="F860" s="338">
        <v>44381</v>
      </c>
      <c r="G860" s="337" t="s">
        <v>7849</v>
      </c>
      <c r="H860" s="338">
        <v>44393</v>
      </c>
      <c r="I860" s="337" t="s">
        <v>19695</v>
      </c>
      <c r="J860" s="337" t="s">
        <v>36</v>
      </c>
      <c r="K860" s="337" t="s">
        <v>19695</v>
      </c>
      <c r="L860" s="337" t="s">
        <v>19695</v>
      </c>
      <c r="M860" s="337" t="s">
        <v>19695</v>
      </c>
      <c r="N860" s="337" t="s">
        <v>19695</v>
      </c>
      <c r="O860" s="337" t="s">
        <v>19695</v>
      </c>
      <c r="P860" s="337" t="s">
        <v>19695</v>
      </c>
      <c r="Q860" s="337" t="s">
        <v>19695</v>
      </c>
      <c r="R860" s="337" t="s">
        <v>1206</v>
      </c>
      <c r="S860" s="337" t="s">
        <v>1207</v>
      </c>
      <c r="T860" s="337" t="s">
        <v>1207</v>
      </c>
      <c r="U860" s="337" t="s">
        <v>10117</v>
      </c>
      <c r="V860" s="337">
        <v>6</v>
      </c>
      <c r="W860" s="337" t="s">
        <v>19695</v>
      </c>
      <c r="X860" s="337" t="s">
        <v>19695</v>
      </c>
      <c r="Y860" s="337" t="s">
        <v>19695</v>
      </c>
      <c r="Z860" s="337" t="s">
        <v>1745</v>
      </c>
      <c r="AA860" s="337" t="s">
        <v>761</v>
      </c>
      <c r="AB860" s="337" t="s">
        <v>762</v>
      </c>
      <c r="AC860" s="337" t="s">
        <v>14365</v>
      </c>
    </row>
    <row r="861" spans="1:29" ht="15.8" x14ac:dyDescent="0.25">
      <c r="A861" s="337" t="s">
        <v>1723</v>
      </c>
      <c r="B861" s="337" t="s">
        <v>9439</v>
      </c>
      <c r="C861" s="337" t="s">
        <v>1725</v>
      </c>
      <c r="D861" s="337" t="s">
        <v>1726</v>
      </c>
      <c r="E861" s="337" t="s">
        <v>9420</v>
      </c>
      <c r="F861" s="338">
        <v>44383</v>
      </c>
      <c r="G861" s="337" t="s">
        <v>7849</v>
      </c>
      <c r="H861" s="338">
        <v>44393</v>
      </c>
      <c r="I861" s="337" t="s">
        <v>19695</v>
      </c>
      <c r="J861" s="337" t="s">
        <v>36</v>
      </c>
      <c r="K861" s="337" t="s">
        <v>19695</v>
      </c>
      <c r="L861" s="337" t="s">
        <v>19695</v>
      </c>
      <c r="M861" s="337" t="s">
        <v>19695</v>
      </c>
      <c r="N861" s="337" t="s">
        <v>19695</v>
      </c>
      <c r="O861" s="337" t="s">
        <v>19695</v>
      </c>
      <c r="P861" s="337" t="s">
        <v>19695</v>
      </c>
      <c r="Q861" s="337" t="s">
        <v>19695</v>
      </c>
      <c r="R861" s="337" t="s">
        <v>1206</v>
      </c>
      <c r="S861" s="337" t="s">
        <v>1964</v>
      </c>
      <c r="T861" s="337" t="s">
        <v>9440</v>
      </c>
      <c r="U861" s="337" t="s">
        <v>9441</v>
      </c>
      <c r="V861" s="337">
        <v>4</v>
      </c>
      <c r="W861" s="337" t="s">
        <v>19695</v>
      </c>
      <c r="X861" s="337" t="s">
        <v>19695</v>
      </c>
      <c r="Y861" s="337" t="s">
        <v>19695</v>
      </c>
      <c r="Z861" s="337" t="s">
        <v>1745</v>
      </c>
      <c r="AA861" s="337" t="s">
        <v>761</v>
      </c>
      <c r="AB861" s="337" t="s">
        <v>762</v>
      </c>
      <c r="AC861" s="337" t="s">
        <v>15372</v>
      </c>
    </row>
    <row r="862" spans="1:29" ht="15.8" x14ac:dyDescent="0.25">
      <c r="A862" s="337" t="s">
        <v>1723</v>
      </c>
      <c r="B862" s="337" t="s">
        <v>10189</v>
      </c>
      <c r="C862" s="337" t="s">
        <v>1725</v>
      </c>
      <c r="D862" s="337" t="s">
        <v>1730</v>
      </c>
      <c r="E862" s="337" t="s">
        <v>9493</v>
      </c>
      <c r="F862" s="338">
        <v>44372</v>
      </c>
      <c r="G862" s="337" t="s">
        <v>7817</v>
      </c>
      <c r="H862" s="338">
        <v>44392</v>
      </c>
      <c r="I862" s="337" t="s">
        <v>19695</v>
      </c>
      <c r="J862" s="337" t="s">
        <v>36</v>
      </c>
      <c r="K862" s="337" t="s">
        <v>19695</v>
      </c>
      <c r="L862" s="337" t="s">
        <v>19695</v>
      </c>
      <c r="M862" s="337" t="s">
        <v>19695</v>
      </c>
      <c r="N862" s="337" t="s">
        <v>19695</v>
      </c>
      <c r="O862" s="337" t="s">
        <v>19695</v>
      </c>
      <c r="P862" s="337" t="s">
        <v>19695</v>
      </c>
      <c r="Q862" s="337" t="s">
        <v>19695</v>
      </c>
      <c r="R862" s="337" t="s">
        <v>1206</v>
      </c>
      <c r="S862" s="337" t="s">
        <v>1964</v>
      </c>
      <c r="T862" s="337" t="s">
        <v>1964</v>
      </c>
      <c r="U862" s="337" t="s">
        <v>9409</v>
      </c>
      <c r="V862" s="337">
        <v>6</v>
      </c>
      <c r="W862" s="337" t="s">
        <v>19695</v>
      </c>
      <c r="X862" s="337" t="s">
        <v>19695</v>
      </c>
      <c r="Y862" s="337" t="s">
        <v>19695</v>
      </c>
      <c r="Z862" s="337" t="s">
        <v>1745</v>
      </c>
      <c r="AA862" s="337" t="s">
        <v>761</v>
      </c>
      <c r="AB862" s="337" t="s">
        <v>762</v>
      </c>
      <c r="AC862" s="337" t="s">
        <v>15367</v>
      </c>
    </row>
    <row r="863" spans="1:29" ht="15.8" x14ac:dyDescent="0.25">
      <c r="A863" s="337" t="s">
        <v>1723</v>
      </c>
      <c r="B863" s="337" t="s">
        <v>9423</v>
      </c>
      <c r="C863" s="337" t="s">
        <v>1725</v>
      </c>
      <c r="D863" s="337" t="s">
        <v>1735</v>
      </c>
      <c r="E863" s="337" t="s">
        <v>9424</v>
      </c>
      <c r="F863" s="338">
        <v>44377</v>
      </c>
      <c r="G863" s="337" t="s">
        <v>7817</v>
      </c>
      <c r="H863" s="338">
        <v>44392</v>
      </c>
      <c r="I863" s="337" t="s">
        <v>19695</v>
      </c>
      <c r="J863" s="337" t="s">
        <v>16</v>
      </c>
      <c r="K863" s="337" t="s">
        <v>19695</v>
      </c>
      <c r="L863" s="337" t="s">
        <v>19695</v>
      </c>
      <c r="M863" s="337" t="s">
        <v>19695</v>
      </c>
      <c r="N863" s="337" t="s">
        <v>19695</v>
      </c>
      <c r="O863" s="337" t="s">
        <v>19695</v>
      </c>
      <c r="P863" s="337" t="s">
        <v>19695</v>
      </c>
      <c r="Q863" s="337" t="s">
        <v>19695</v>
      </c>
      <c r="R863" s="337" t="s">
        <v>1206</v>
      </c>
      <c r="S863" s="337" t="s">
        <v>1964</v>
      </c>
      <c r="T863" s="337" t="s">
        <v>1964</v>
      </c>
      <c r="U863" s="337" t="s">
        <v>9425</v>
      </c>
      <c r="V863" s="337">
        <v>6</v>
      </c>
      <c r="W863" s="337" t="s">
        <v>19695</v>
      </c>
      <c r="X863" s="337" t="s">
        <v>19695</v>
      </c>
      <c r="Y863" s="337" t="s">
        <v>19695</v>
      </c>
      <c r="Z863" s="337" t="s">
        <v>1745</v>
      </c>
      <c r="AA863" s="337" t="s">
        <v>761</v>
      </c>
      <c r="AB863" s="337" t="s">
        <v>762</v>
      </c>
      <c r="AC863" s="337" t="s">
        <v>14365</v>
      </c>
    </row>
    <row r="864" spans="1:29" ht="15.8" x14ac:dyDescent="0.25">
      <c r="A864" s="337" t="s">
        <v>1723</v>
      </c>
      <c r="B864" s="337" t="s">
        <v>9437</v>
      </c>
      <c r="C864" s="337" t="s">
        <v>1725</v>
      </c>
      <c r="D864" s="337" t="s">
        <v>1726</v>
      </c>
      <c r="E864" s="337" t="s">
        <v>9430</v>
      </c>
      <c r="F864" s="338">
        <v>44380</v>
      </c>
      <c r="G864" s="337" t="s">
        <v>7817</v>
      </c>
      <c r="H864" s="338">
        <v>44392</v>
      </c>
      <c r="I864" s="337" t="s">
        <v>19695</v>
      </c>
      <c r="J864" s="337" t="s">
        <v>36</v>
      </c>
      <c r="K864" s="337" t="s">
        <v>19695</v>
      </c>
      <c r="L864" s="337" t="s">
        <v>19695</v>
      </c>
      <c r="M864" s="337" t="s">
        <v>19695</v>
      </c>
      <c r="N864" s="337" t="s">
        <v>19695</v>
      </c>
      <c r="O864" s="337" t="s">
        <v>19695</v>
      </c>
      <c r="P864" s="337" t="s">
        <v>19695</v>
      </c>
      <c r="Q864" s="337" t="s">
        <v>19695</v>
      </c>
      <c r="R864" s="337" t="s">
        <v>1206</v>
      </c>
      <c r="S864" s="337" t="s">
        <v>1207</v>
      </c>
      <c r="T864" s="337" t="s">
        <v>1207</v>
      </c>
      <c r="U864" s="337" t="s">
        <v>9438</v>
      </c>
      <c r="V864" s="337">
        <v>6</v>
      </c>
      <c r="W864" s="337" t="s">
        <v>19695</v>
      </c>
      <c r="X864" s="337" t="s">
        <v>19695</v>
      </c>
      <c r="Y864" s="337" t="s">
        <v>19695</v>
      </c>
      <c r="Z864" s="337" t="s">
        <v>1745</v>
      </c>
      <c r="AA864" s="337" t="s">
        <v>761</v>
      </c>
      <c r="AB864" s="337" t="s">
        <v>762</v>
      </c>
      <c r="AC864" s="337" t="s">
        <v>14365</v>
      </c>
    </row>
    <row r="865" spans="1:29" ht="15.8" x14ac:dyDescent="0.25">
      <c r="A865" s="337" t="s">
        <v>1723</v>
      </c>
      <c r="B865" s="337" t="s">
        <v>9421</v>
      </c>
      <c r="C865" s="337" t="s">
        <v>1725</v>
      </c>
      <c r="D865" s="337" t="s">
        <v>1730</v>
      </c>
      <c r="E865" s="337" t="s">
        <v>9416</v>
      </c>
      <c r="F865" s="338">
        <v>44382</v>
      </c>
      <c r="G865" s="337" t="s">
        <v>7817</v>
      </c>
      <c r="H865" s="338">
        <v>44392</v>
      </c>
      <c r="I865" s="337" t="s">
        <v>19695</v>
      </c>
      <c r="J865" s="337" t="s">
        <v>16</v>
      </c>
      <c r="K865" s="337" t="s">
        <v>19695</v>
      </c>
      <c r="L865" s="337" t="s">
        <v>19695</v>
      </c>
      <c r="M865" s="337" t="s">
        <v>19695</v>
      </c>
      <c r="N865" s="337" t="s">
        <v>19695</v>
      </c>
      <c r="O865" s="337" t="s">
        <v>19695</v>
      </c>
      <c r="P865" s="337" t="s">
        <v>19695</v>
      </c>
      <c r="Q865" s="337" t="s">
        <v>19695</v>
      </c>
      <c r="R865" s="337" t="s">
        <v>1206</v>
      </c>
      <c r="S865" s="337" t="s">
        <v>1964</v>
      </c>
      <c r="T865" s="337" t="s">
        <v>7819</v>
      </c>
      <c r="U865" s="337" t="s">
        <v>9422</v>
      </c>
      <c r="V865" s="337">
        <v>4</v>
      </c>
      <c r="W865" s="337" t="s">
        <v>19695</v>
      </c>
      <c r="X865" s="337" t="s">
        <v>19695</v>
      </c>
      <c r="Y865" s="337" t="s">
        <v>19695</v>
      </c>
      <c r="Z865" s="337" t="s">
        <v>1745</v>
      </c>
      <c r="AA865" s="337" t="s">
        <v>761</v>
      </c>
      <c r="AB865" s="337" t="s">
        <v>762</v>
      </c>
      <c r="AC865" s="337" t="s">
        <v>15372</v>
      </c>
    </row>
    <row r="866" spans="1:29" ht="15.8" x14ac:dyDescent="0.25">
      <c r="A866" s="337" t="s">
        <v>1723</v>
      </c>
      <c r="B866" s="337" t="s">
        <v>10194</v>
      </c>
      <c r="C866" s="337" t="s">
        <v>1725</v>
      </c>
      <c r="D866" s="337" t="s">
        <v>1735</v>
      </c>
      <c r="E866" s="337" t="s">
        <v>9408</v>
      </c>
      <c r="F866" s="338">
        <v>44381</v>
      </c>
      <c r="G866" s="337" t="s">
        <v>7817</v>
      </c>
      <c r="H866" s="338">
        <v>44392</v>
      </c>
      <c r="I866" s="337" t="s">
        <v>19695</v>
      </c>
      <c r="J866" s="337" t="s">
        <v>36</v>
      </c>
      <c r="K866" s="337" t="s">
        <v>19695</v>
      </c>
      <c r="L866" s="337" t="s">
        <v>19695</v>
      </c>
      <c r="M866" s="337" t="s">
        <v>19695</v>
      </c>
      <c r="N866" s="337" t="s">
        <v>19695</v>
      </c>
      <c r="O866" s="337" t="s">
        <v>19695</v>
      </c>
      <c r="P866" s="337" t="s">
        <v>19695</v>
      </c>
      <c r="Q866" s="337" t="s">
        <v>19695</v>
      </c>
      <c r="R866" s="337" t="s">
        <v>1206</v>
      </c>
      <c r="S866" s="337" t="s">
        <v>1964</v>
      </c>
      <c r="T866" s="337" t="s">
        <v>9440</v>
      </c>
      <c r="U866" s="337" t="s">
        <v>7857</v>
      </c>
      <c r="V866" s="337">
        <v>4</v>
      </c>
      <c r="W866" s="337" t="s">
        <v>19695</v>
      </c>
      <c r="X866" s="337" t="s">
        <v>19695</v>
      </c>
      <c r="Y866" s="337" t="s">
        <v>19695</v>
      </c>
      <c r="Z866" s="337" t="s">
        <v>1745</v>
      </c>
      <c r="AA866" s="337" t="s">
        <v>761</v>
      </c>
      <c r="AB866" s="337" t="s">
        <v>762</v>
      </c>
      <c r="AC866" s="337" t="s">
        <v>15372</v>
      </c>
    </row>
    <row r="867" spans="1:29" ht="15.8" x14ac:dyDescent="0.25">
      <c r="A867" s="337" t="s">
        <v>1723</v>
      </c>
      <c r="B867" s="337" t="s">
        <v>12256</v>
      </c>
      <c r="C867" s="337" t="s">
        <v>1821</v>
      </c>
      <c r="D867" s="337" t="s">
        <v>449</v>
      </c>
      <c r="E867" s="337" t="s">
        <v>7833</v>
      </c>
      <c r="F867" s="338">
        <v>44379</v>
      </c>
      <c r="G867" s="337" t="s">
        <v>7809</v>
      </c>
      <c r="H867" s="338">
        <v>44391</v>
      </c>
      <c r="I867" s="337" t="s">
        <v>19695</v>
      </c>
      <c r="J867" s="337" t="s">
        <v>36</v>
      </c>
      <c r="K867" s="337" t="s">
        <v>19695</v>
      </c>
      <c r="L867" s="337" t="s">
        <v>19695</v>
      </c>
      <c r="M867" s="337" t="s">
        <v>19695</v>
      </c>
      <c r="N867" s="337" t="s">
        <v>19695</v>
      </c>
      <c r="O867" s="337" t="s">
        <v>19695</v>
      </c>
      <c r="P867" s="337" t="s">
        <v>19695</v>
      </c>
      <c r="Q867" s="337" t="s">
        <v>19695</v>
      </c>
      <c r="R867" s="337" t="s">
        <v>52</v>
      </c>
      <c r="S867" s="337" t="s">
        <v>857</v>
      </c>
      <c r="T867" s="337" t="s">
        <v>397</v>
      </c>
      <c r="U867" s="337" t="s">
        <v>11140</v>
      </c>
      <c r="V867" s="337">
        <v>12</v>
      </c>
      <c r="W867" s="337" t="s">
        <v>19695</v>
      </c>
      <c r="X867" s="337" t="s">
        <v>19695</v>
      </c>
      <c r="Y867" s="337" t="s">
        <v>19695</v>
      </c>
      <c r="Z867" s="337" t="s">
        <v>1728</v>
      </c>
      <c r="AA867" s="337" t="s">
        <v>735</v>
      </c>
      <c r="AB867" s="337" t="s">
        <v>718</v>
      </c>
      <c r="AC867" s="337" t="s">
        <v>14343</v>
      </c>
    </row>
    <row r="868" spans="1:29" ht="15.8" x14ac:dyDescent="0.25">
      <c r="A868" s="337" t="s">
        <v>1723</v>
      </c>
      <c r="B868" s="337" t="s">
        <v>11812</v>
      </c>
      <c r="C868" s="337" t="s">
        <v>1725</v>
      </c>
      <c r="D868" s="337" t="s">
        <v>13527</v>
      </c>
      <c r="E868" s="337" t="s">
        <v>9430</v>
      </c>
      <c r="F868" s="338">
        <v>44380</v>
      </c>
      <c r="G868" s="337" t="s">
        <v>7809</v>
      </c>
      <c r="H868" s="338">
        <v>44391</v>
      </c>
      <c r="I868" s="337" t="s">
        <v>19695</v>
      </c>
      <c r="J868" s="337" t="s">
        <v>16</v>
      </c>
      <c r="K868" s="337" t="s">
        <v>19695</v>
      </c>
      <c r="L868" s="337" t="s">
        <v>19695</v>
      </c>
      <c r="M868" s="337" t="s">
        <v>19695</v>
      </c>
      <c r="N868" s="337" t="s">
        <v>19695</v>
      </c>
      <c r="O868" s="337" t="s">
        <v>19695</v>
      </c>
      <c r="P868" s="337" t="s">
        <v>19695</v>
      </c>
      <c r="Q868" s="337" t="s">
        <v>19695</v>
      </c>
      <c r="R868" s="337" t="s">
        <v>52</v>
      </c>
      <c r="S868" s="337" t="s">
        <v>120</v>
      </c>
      <c r="T868" s="337" t="s">
        <v>120</v>
      </c>
      <c r="U868" s="337" t="s">
        <v>11813</v>
      </c>
      <c r="V868" s="337">
        <v>10</v>
      </c>
      <c r="W868" s="337" t="s">
        <v>19695</v>
      </c>
      <c r="X868" s="337" t="s">
        <v>19695</v>
      </c>
      <c r="Y868" s="337" t="s">
        <v>19695</v>
      </c>
      <c r="Z868" s="337" t="s">
        <v>1728</v>
      </c>
      <c r="AA868" s="337" t="s">
        <v>735</v>
      </c>
      <c r="AB868" s="337" t="s">
        <v>718</v>
      </c>
      <c r="AC868" s="337" t="s">
        <v>14356</v>
      </c>
    </row>
    <row r="869" spans="1:29" ht="15.8" x14ac:dyDescent="0.25">
      <c r="A869" s="337" t="s">
        <v>1723</v>
      </c>
      <c r="B869" s="337" t="s">
        <v>10178</v>
      </c>
      <c r="C869" s="337" t="s">
        <v>1725</v>
      </c>
      <c r="D869" s="337" t="s">
        <v>1730</v>
      </c>
      <c r="E869" s="337" t="s">
        <v>8215</v>
      </c>
      <c r="F869" s="338">
        <v>44378</v>
      </c>
      <c r="G869" s="337" t="s">
        <v>7809</v>
      </c>
      <c r="H869" s="338">
        <v>44391</v>
      </c>
      <c r="I869" s="337" t="s">
        <v>19695</v>
      </c>
      <c r="J869" s="337" t="s">
        <v>36</v>
      </c>
      <c r="K869" s="337" t="s">
        <v>19695</v>
      </c>
      <c r="L869" s="337" t="s">
        <v>19695</v>
      </c>
      <c r="M869" s="337" t="s">
        <v>19695</v>
      </c>
      <c r="N869" s="337" t="s">
        <v>19695</v>
      </c>
      <c r="O869" s="337" t="s">
        <v>19695</v>
      </c>
      <c r="P869" s="337" t="s">
        <v>19695</v>
      </c>
      <c r="Q869" s="337" t="s">
        <v>19695</v>
      </c>
      <c r="R869" s="337" t="s">
        <v>1206</v>
      </c>
      <c r="S869" s="337" t="s">
        <v>1964</v>
      </c>
      <c r="T869" s="337" t="s">
        <v>1964</v>
      </c>
      <c r="U869" s="337" t="s">
        <v>10179</v>
      </c>
      <c r="V869" s="337">
        <v>6</v>
      </c>
      <c r="W869" s="337" t="s">
        <v>19695</v>
      </c>
      <c r="X869" s="337" t="s">
        <v>19695</v>
      </c>
      <c r="Y869" s="337" t="s">
        <v>19695</v>
      </c>
      <c r="Z869" s="337" t="s">
        <v>1745</v>
      </c>
      <c r="AA869" s="337" t="s">
        <v>761</v>
      </c>
      <c r="AB869" s="337" t="s">
        <v>762</v>
      </c>
      <c r="AC869" s="337" t="s">
        <v>14365</v>
      </c>
    </row>
    <row r="870" spans="1:29" ht="15.8" x14ac:dyDescent="0.25">
      <c r="A870" s="337" t="s">
        <v>1723</v>
      </c>
      <c r="B870" s="337" t="s">
        <v>11489</v>
      </c>
      <c r="C870" s="337" t="s">
        <v>1821</v>
      </c>
      <c r="D870" s="337" t="s">
        <v>449</v>
      </c>
      <c r="E870" s="337" t="s">
        <v>11490</v>
      </c>
      <c r="F870" s="338">
        <v>44285</v>
      </c>
      <c r="G870" s="337" t="s">
        <v>7804</v>
      </c>
      <c r="H870" s="338">
        <v>44390</v>
      </c>
      <c r="I870" s="337" t="s">
        <v>19695</v>
      </c>
      <c r="J870" s="337" t="s">
        <v>16</v>
      </c>
      <c r="K870" s="337" t="s">
        <v>19695</v>
      </c>
      <c r="L870" s="337" t="s">
        <v>19695</v>
      </c>
      <c r="M870" s="337" t="s">
        <v>19695</v>
      </c>
      <c r="N870" s="337" t="s">
        <v>19695</v>
      </c>
      <c r="O870" s="337" t="s">
        <v>19695</v>
      </c>
      <c r="P870" s="337" t="s">
        <v>19695</v>
      </c>
      <c r="Q870" s="337" t="s">
        <v>19695</v>
      </c>
      <c r="R870" s="337" t="s">
        <v>81</v>
      </c>
      <c r="S870" s="337" t="s">
        <v>403</v>
      </c>
      <c r="T870" s="337" t="s">
        <v>11491</v>
      </c>
      <c r="U870" s="337" t="s">
        <v>11492</v>
      </c>
      <c r="V870" s="337">
        <v>12</v>
      </c>
      <c r="W870" s="337" t="s">
        <v>19695</v>
      </c>
      <c r="X870" s="337" t="s">
        <v>19695</v>
      </c>
      <c r="Y870" s="337" t="s">
        <v>19695</v>
      </c>
      <c r="Z870" s="337" t="s">
        <v>1728</v>
      </c>
      <c r="AA870" s="337" t="s">
        <v>717</v>
      </c>
      <c r="AB870" s="337" t="s">
        <v>718</v>
      </c>
      <c r="AC870" s="337" t="s">
        <v>14332</v>
      </c>
    </row>
    <row r="871" spans="1:29" ht="15.8" x14ac:dyDescent="0.25">
      <c r="A871" s="337" t="s">
        <v>1723</v>
      </c>
      <c r="B871" s="337" t="s">
        <v>8197</v>
      </c>
      <c r="C871" s="337" t="s">
        <v>1821</v>
      </c>
      <c r="D871" s="337" t="s">
        <v>449</v>
      </c>
      <c r="E871" s="337" t="s">
        <v>8198</v>
      </c>
      <c r="F871" s="338">
        <v>44348</v>
      </c>
      <c r="G871" s="337" t="s">
        <v>7804</v>
      </c>
      <c r="H871" s="338">
        <v>44390</v>
      </c>
      <c r="I871" s="337" t="s">
        <v>19695</v>
      </c>
      <c r="J871" s="337" t="s">
        <v>36</v>
      </c>
      <c r="K871" s="337" t="s">
        <v>19695</v>
      </c>
      <c r="L871" s="337" t="s">
        <v>19695</v>
      </c>
      <c r="M871" s="337" t="s">
        <v>19695</v>
      </c>
      <c r="N871" s="337" t="s">
        <v>19695</v>
      </c>
      <c r="O871" s="337" t="s">
        <v>19695</v>
      </c>
      <c r="P871" s="337" t="s">
        <v>19695</v>
      </c>
      <c r="Q871" s="337" t="s">
        <v>19695</v>
      </c>
      <c r="R871" s="337" t="s">
        <v>130</v>
      </c>
      <c r="S871" s="337" t="s">
        <v>928</v>
      </c>
      <c r="T871" s="337" t="s">
        <v>8199</v>
      </c>
      <c r="U871" s="337" t="s">
        <v>8200</v>
      </c>
      <c r="V871" s="337">
        <v>10</v>
      </c>
      <c r="W871" s="337" t="s">
        <v>19695</v>
      </c>
      <c r="X871" s="337" t="s">
        <v>19695</v>
      </c>
      <c r="Y871" s="337" t="s">
        <v>19695</v>
      </c>
      <c r="Z871" s="337" t="s">
        <v>1728</v>
      </c>
      <c r="AA871" s="337" t="s">
        <v>717</v>
      </c>
      <c r="AB871" s="337" t="s">
        <v>718</v>
      </c>
      <c r="AC871" s="337" t="s">
        <v>14332</v>
      </c>
    </row>
    <row r="872" spans="1:29" ht="15.8" x14ac:dyDescent="0.25">
      <c r="A872" s="337" t="s">
        <v>1723</v>
      </c>
      <c r="B872" s="337" t="s">
        <v>9429</v>
      </c>
      <c r="C872" s="337" t="s">
        <v>1725</v>
      </c>
      <c r="D872" s="337" t="s">
        <v>1730</v>
      </c>
      <c r="E872" s="337" t="s">
        <v>9430</v>
      </c>
      <c r="F872" s="338">
        <v>44380</v>
      </c>
      <c r="G872" s="337" t="s">
        <v>7804</v>
      </c>
      <c r="H872" s="338">
        <v>44390</v>
      </c>
      <c r="I872" s="337" t="s">
        <v>19695</v>
      </c>
      <c r="J872" s="337" t="s">
        <v>36</v>
      </c>
      <c r="K872" s="337" t="s">
        <v>19695</v>
      </c>
      <c r="L872" s="337" t="s">
        <v>19695</v>
      </c>
      <c r="M872" s="337" t="s">
        <v>19695</v>
      </c>
      <c r="N872" s="337" t="s">
        <v>19695</v>
      </c>
      <c r="O872" s="337" t="s">
        <v>19695</v>
      </c>
      <c r="P872" s="337" t="s">
        <v>19695</v>
      </c>
      <c r="Q872" s="337" t="s">
        <v>19695</v>
      </c>
      <c r="R872" s="337" t="s">
        <v>1206</v>
      </c>
      <c r="S872" s="337" t="s">
        <v>1964</v>
      </c>
      <c r="T872" s="337" t="s">
        <v>9431</v>
      </c>
      <c r="U872" s="337" t="s">
        <v>7857</v>
      </c>
      <c r="V872" s="337">
        <v>4</v>
      </c>
      <c r="W872" s="337" t="s">
        <v>19695</v>
      </c>
      <c r="X872" s="337" t="s">
        <v>19695</v>
      </c>
      <c r="Y872" s="337" t="s">
        <v>19695</v>
      </c>
      <c r="Z872" s="337" t="s">
        <v>1745</v>
      </c>
      <c r="AA872" s="337" t="s">
        <v>761</v>
      </c>
      <c r="AB872" s="337" t="s">
        <v>762</v>
      </c>
      <c r="AC872" s="337" t="s">
        <v>15372</v>
      </c>
    </row>
    <row r="873" spans="1:29" ht="15.8" x14ac:dyDescent="0.25">
      <c r="A873" s="337" t="s">
        <v>1723</v>
      </c>
      <c r="B873" s="337" t="s">
        <v>10853</v>
      </c>
      <c r="C873" s="337" t="s">
        <v>1725</v>
      </c>
      <c r="D873" s="337" t="s">
        <v>1730</v>
      </c>
      <c r="E873" s="337" t="s">
        <v>9394</v>
      </c>
      <c r="F873" s="338">
        <v>44326</v>
      </c>
      <c r="G873" s="337" t="s">
        <v>7804</v>
      </c>
      <c r="H873" s="338">
        <v>44390</v>
      </c>
      <c r="I873" s="337" t="s">
        <v>19695</v>
      </c>
      <c r="J873" s="337" t="s">
        <v>36</v>
      </c>
      <c r="K873" s="337" t="s">
        <v>19695</v>
      </c>
      <c r="L873" s="337" t="s">
        <v>19695</v>
      </c>
      <c r="M873" s="337" t="s">
        <v>19695</v>
      </c>
      <c r="N873" s="337" t="s">
        <v>19695</v>
      </c>
      <c r="O873" s="337" t="s">
        <v>19695</v>
      </c>
      <c r="P873" s="337" t="s">
        <v>19695</v>
      </c>
      <c r="Q873" s="337" t="s">
        <v>19695</v>
      </c>
      <c r="R873" s="337" t="s">
        <v>15</v>
      </c>
      <c r="S873" s="337" t="s">
        <v>1203</v>
      </c>
      <c r="T873" s="337" t="s">
        <v>1249</v>
      </c>
      <c r="U873" s="337" t="s">
        <v>5891</v>
      </c>
      <c r="V873" s="337">
        <v>12</v>
      </c>
      <c r="W873" s="337" t="s">
        <v>19695</v>
      </c>
      <c r="X873" s="337" t="s">
        <v>19695</v>
      </c>
      <c r="Y873" s="337" t="s">
        <v>19695</v>
      </c>
      <c r="Z873" s="337" t="s">
        <v>1753</v>
      </c>
      <c r="AA873" s="337" t="s">
        <v>717</v>
      </c>
      <c r="AB873" s="337" t="s">
        <v>718</v>
      </c>
      <c r="AC873" s="337" t="s">
        <v>15586</v>
      </c>
    </row>
    <row r="874" spans="1:29" ht="15.8" x14ac:dyDescent="0.25">
      <c r="A874" s="337" t="s">
        <v>1723</v>
      </c>
      <c r="B874" s="337" t="s">
        <v>7861</v>
      </c>
      <c r="C874" s="337" t="s">
        <v>1725</v>
      </c>
      <c r="D874" s="337" t="s">
        <v>13527</v>
      </c>
      <c r="E874" s="337" t="s">
        <v>7862</v>
      </c>
      <c r="F874" s="338">
        <v>44339</v>
      </c>
      <c r="G874" s="337" t="s">
        <v>7821</v>
      </c>
      <c r="H874" s="338">
        <v>44389</v>
      </c>
      <c r="I874" s="337" t="s">
        <v>19695</v>
      </c>
      <c r="J874" s="337" t="s">
        <v>16</v>
      </c>
      <c r="K874" s="337" t="s">
        <v>19695</v>
      </c>
      <c r="L874" s="337" t="s">
        <v>19695</v>
      </c>
      <c r="M874" s="337" t="s">
        <v>19695</v>
      </c>
      <c r="N874" s="337" t="s">
        <v>19695</v>
      </c>
      <c r="O874" s="337" t="s">
        <v>19695</v>
      </c>
      <c r="P874" s="337" t="s">
        <v>19695</v>
      </c>
      <c r="Q874" s="337" t="s">
        <v>19695</v>
      </c>
      <c r="R874" s="337" t="s">
        <v>117</v>
      </c>
      <c r="S874" s="337" t="s">
        <v>6215</v>
      </c>
      <c r="T874" s="337" t="s">
        <v>7863</v>
      </c>
      <c r="U874" s="337" t="s">
        <v>7864</v>
      </c>
      <c r="V874" s="337">
        <v>4</v>
      </c>
      <c r="W874" s="337" t="s">
        <v>19695</v>
      </c>
      <c r="X874" s="337" t="s">
        <v>19695</v>
      </c>
      <c r="Y874" s="337" t="s">
        <v>19695</v>
      </c>
      <c r="Z874" s="337" t="s">
        <v>1745</v>
      </c>
      <c r="AA874" s="337" t="s">
        <v>761</v>
      </c>
      <c r="AB874" s="337" t="s">
        <v>762</v>
      </c>
      <c r="AC874" s="337" t="s">
        <v>15373</v>
      </c>
    </row>
    <row r="875" spans="1:29" ht="15.8" x14ac:dyDescent="0.25">
      <c r="A875" s="337" t="s">
        <v>1723</v>
      </c>
      <c r="B875" s="337" t="s">
        <v>9948</v>
      </c>
      <c r="C875" s="337" t="s">
        <v>1821</v>
      </c>
      <c r="D875" s="337" t="s">
        <v>449</v>
      </c>
      <c r="E875" s="337" t="s">
        <v>9161</v>
      </c>
      <c r="F875" s="338">
        <v>44343</v>
      </c>
      <c r="G875" s="337" t="s">
        <v>9436</v>
      </c>
      <c r="H875" s="338">
        <v>44387</v>
      </c>
      <c r="I875" s="337" t="s">
        <v>19695</v>
      </c>
      <c r="J875" s="337" t="s">
        <v>16</v>
      </c>
      <c r="K875" s="337" t="s">
        <v>19695</v>
      </c>
      <c r="L875" s="337" t="s">
        <v>19695</v>
      </c>
      <c r="M875" s="337" t="s">
        <v>19695</v>
      </c>
      <c r="N875" s="337" t="s">
        <v>19695</v>
      </c>
      <c r="O875" s="337" t="s">
        <v>19695</v>
      </c>
      <c r="P875" s="337" t="s">
        <v>19695</v>
      </c>
      <c r="Q875" s="337" t="s">
        <v>19695</v>
      </c>
      <c r="R875" s="337" t="s">
        <v>18</v>
      </c>
      <c r="S875" s="337" t="s">
        <v>1050</v>
      </c>
      <c r="T875" s="337" t="s">
        <v>1050</v>
      </c>
      <c r="U875" s="337" t="s">
        <v>9949</v>
      </c>
      <c r="V875" s="337">
        <v>10</v>
      </c>
      <c r="W875" s="337" t="s">
        <v>19695</v>
      </c>
      <c r="X875" s="337" t="s">
        <v>19695</v>
      </c>
      <c r="Y875" s="337" t="s">
        <v>19695</v>
      </c>
      <c r="Z875" s="337" t="s">
        <v>1728</v>
      </c>
      <c r="AA875" s="337" t="s">
        <v>735</v>
      </c>
      <c r="AB875" s="337" t="s">
        <v>718</v>
      </c>
      <c r="AC875" s="337" t="s">
        <v>14345</v>
      </c>
    </row>
    <row r="876" spans="1:29" ht="15.8" x14ac:dyDescent="0.25">
      <c r="A876" s="337" t="s">
        <v>1723</v>
      </c>
      <c r="B876" s="337" t="s">
        <v>10206</v>
      </c>
      <c r="C876" s="337" t="s">
        <v>1725</v>
      </c>
      <c r="D876" s="337" t="s">
        <v>1730</v>
      </c>
      <c r="E876" s="337" t="s">
        <v>7837</v>
      </c>
      <c r="F876" s="338">
        <v>44376</v>
      </c>
      <c r="G876" s="337" t="s">
        <v>9436</v>
      </c>
      <c r="H876" s="338">
        <v>44387</v>
      </c>
      <c r="I876" s="337" t="s">
        <v>19695</v>
      </c>
      <c r="J876" s="337" t="s">
        <v>36</v>
      </c>
      <c r="K876" s="337" t="s">
        <v>19695</v>
      </c>
      <c r="L876" s="337" t="s">
        <v>19695</v>
      </c>
      <c r="M876" s="337" t="s">
        <v>19695</v>
      </c>
      <c r="N876" s="337" t="s">
        <v>19695</v>
      </c>
      <c r="O876" s="337" t="s">
        <v>19695</v>
      </c>
      <c r="P876" s="337" t="s">
        <v>19695</v>
      </c>
      <c r="Q876" s="337" t="s">
        <v>19695</v>
      </c>
      <c r="R876" s="337" t="s">
        <v>1206</v>
      </c>
      <c r="S876" s="337" t="s">
        <v>1964</v>
      </c>
      <c r="T876" s="337" t="s">
        <v>1964</v>
      </c>
      <c r="U876" s="337" t="s">
        <v>10202</v>
      </c>
      <c r="V876" s="337">
        <v>6</v>
      </c>
      <c r="W876" s="337" t="s">
        <v>19695</v>
      </c>
      <c r="X876" s="337" t="s">
        <v>19695</v>
      </c>
      <c r="Y876" s="337" t="s">
        <v>19695</v>
      </c>
      <c r="Z876" s="337" t="s">
        <v>1745</v>
      </c>
      <c r="AA876" s="337" t="s">
        <v>761</v>
      </c>
      <c r="AB876" s="337" t="s">
        <v>762</v>
      </c>
      <c r="AC876" s="337" t="s">
        <v>15371</v>
      </c>
    </row>
    <row r="877" spans="1:29" ht="15.8" x14ac:dyDescent="0.25">
      <c r="A877" s="337" t="s">
        <v>1723</v>
      </c>
      <c r="B877" s="337" t="s">
        <v>10763</v>
      </c>
      <c r="C877" s="337" t="s">
        <v>1725</v>
      </c>
      <c r="D877" s="337" t="s">
        <v>13527</v>
      </c>
      <c r="E877" s="337" t="s">
        <v>10185</v>
      </c>
      <c r="F877" s="338">
        <v>44298</v>
      </c>
      <c r="G877" s="337" t="s">
        <v>9436</v>
      </c>
      <c r="H877" s="338">
        <v>44387</v>
      </c>
      <c r="I877" s="337" t="s">
        <v>19695</v>
      </c>
      <c r="J877" s="337" t="s">
        <v>16</v>
      </c>
      <c r="K877" s="337" t="s">
        <v>19695</v>
      </c>
      <c r="L877" s="337" t="s">
        <v>19695</v>
      </c>
      <c r="M877" s="337" t="s">
        <v>19695</v>
      </c>
      <c r="N877" s="337" t="s">
        <v>19695</v>
      </c>
      <c r="O877" s="337" t="s">
        <v>19695</v>
      </c>
      <c r="P877" s="337" t="s">
        <v>19695</v>
      </c>
      <c r="Q877" s="337" t="s">
        <v>19695</v>
      </c>
      <c r="R877" s="337" t="s">
        <v>15</v>
      </c>
      <c r="S877" s="337" t="s">
        <v>1086</v>
      </c>
      <c r="T877" s="337" t="s">
        <v>1091</v>
      </c>
      <c r="U877" s="337" t="s">
        <v>99</v>
      </c>
      <c r="V877" s="337">
        <v>8</v>
      </c>
      <c r="W877" s="337" t="s">
        <v>19695</v>
      </c>
      <c r="X877" s="337" t="s">
        <v>19695</v>
      </c>
      <c r="Y877" s="337" t="s">
        <v>19695</v>
      </c>
      <c r="Z877" s="337" t="s">
        <v>1753</v>
      </c>
      <c r="AA877" s="337" t="s">
        <v>717</v>
      </c>
      <c r="AB877" s="337" t="s">
        <v>718</v>
      </c>
      <c r="AC877" s="337" t="s">
        <v>15589</v>
      </c>
    </row>
    <row r="878" spans="1:29" ht="15.8" x14ac:dyDescent="0.25">
      <c r="A878" s="337" t="s">
        <v>1723</v>
      </c>
      <c r="B878" s="337" t="s">
        <v>12627</v>
      </c>
      <c r="C878" s="337" t="s">
        <v>1821</v>
      </c>
      <c r="D878" s="337" t="s">
        <v>449</v>
      </c>
      <c r="E878" s="337" t="s">
        <v>10210</v>
      </c>
      <c r="F878" s="338">
        <v>44368</v>
      </c>
      <c r="G878" s="337" t="s">
        <v>7844</v>
      </c>
      <c r="H878" s="338">
        <v>44386</v>
      </c>
      <c r="I878" s="337" t="s">
        <v>19695</v>
      </c>
      <c r="J878" s="337" t="s">
        <v>16</v>
      </c>
      <c r="K878" s="337" t="s">
        <v>19695</v>
      </c>
      <c r="L878" s="337" t="s">
        <v>19695</v>
      </c>
      <c r="M878" s="337" t="s">
        <v>19695</v>
      </c>
      <c r="N878" s="337" t="s">
        <v>19695</v>
      </c>
      <c r="O878" s="337" t="s">
        <v>19695</v>
      </c>
      <c r="P878" s="337" t="s">
        <v>19695</v>
      </c>
      <c r="Q878" s="337" t="s">
        <v>19695</v>
      </c>
      <c r="R878" s="337" t="s">
        <v>52</v>
      </c>
      <c r="S878" s="337" t="s">
        <v>839</v>
      </c>
      <c r="T878" s="337" t="s">
        <v>4188</v>
      </c>
      <c r="U878" s="337" t="s">
        <v>12628</v>
      </c>
      <c r="V878" s="337">
        <v>12</v>
      </c>
      <c r="W878" s="337" t="s">
        <v>19695</v>
      </c>
      <c r="X878" s="337" t="s">
        <v>19695</v>
      </c>
      <c r="Y878" s="337" t="s">
        <v>19695</v>
      </c>
      <c r="Z878" s="337" t="s">
        <v>1728</v>
      </c>
      <c r="AA878" s="337" t="s">
        <v>735</v>
      </c>
      <c r="AB878" s="337" t="s">
        <v>718</v>
      </c>
      <c r="AC878" s="337" t="s">
        <v>14359</v>
      </c>
    </row>
    <row r="879" spans="1:29" ht="15.8" x14ac:dyDescent="0.25">
      <c r="A879" s="337" t="s">
        <v>1723</v>
      </c>
      <c r="B879" s="337" t="s">
        <v>10200</v>
      </c>
      <c r="C879" s="337" t="s">
        <v>1725</v>
      </c>
      <c r="D879" s="337" t="s">
        <v>1735</v>
      </c>
      <c r="E879" s="337" t="s">
        <v>9115</v>
      </c>
      <c r="F879" s="338">
        <v>44375</v>
      </c>
      <c r="G879" s="337" t="s">
        <v>7844</v>
      </c>
      <c r="H879" s="338">
        <v>44386</v>
      </c>
      <c r="I879" s="337" t="s">
        <v>19695</v>
      </c>
      <c r="J879" s="337" t="s">
        <v>36</v>
      </c>
      <c r="K879" s="337" t="s">
        <v>19695</v>
      </c>
      <c r="L879" s="337" t="s">
        <v>19695</v>
      </c>
      <c r="M879" s="337" t="s">
        <v>19695</v>
      </c>
      <c r="N879" s="337" t="s">
        <v>19695</v>
      </c>
      <c r="O879" s="337" t="s">
        <v>19695</v>
      </c>
      <c r="P879" s="337" t="s">
        <v>19695</v>
      </c>
      <c r="Q879" s="337" t="s">
        <v>19695</v>
      </c>
      <c r="R879" s="337" t="s">
        <v>1206</v>
      </c>
      <c r="S879" s="337" t="s">
        <v>1964</v>
      </c>
      <c r="T879" s="337" t="s">
        <v>1964</v>
      </c>
      <c r="U879" s="337" t="s">
        <v>7838</v>
      </c>
      <c r="V879" s="337">
        <v>6</v>
      </c>
      <c r="W879" s="337" t="s">
        <v>19695</v>
      </c>
      <c r="X879" s="337" t="s">
        <v>19695</v>
      </c>
      <c r="Y879" s="337" t="s">
        <v>19695</v>
      </c>
      <c r="Z879" s="337" t="s">
        <v>1745</v>
      </c>
      <c r="AA879" s="337" t="s">
        <v>761</v>
      </c>
      <c r="AB879" s="337" t="s">
        <v>762</v>
      </c>
      <c r="AC879" s="337" t="s">
        <v>15370</v>
      </c>
    </row>
    <row r="880" spans="1:29" ht="15.8" x14ac:dyDescent="0.25">
      <c r="A880" s="337" t="s">
        <v>1723</v>
      </c>
      <c r="B880" s="337" t="s">
        <v>10201</v>
      </c>
      <c r="C880" s="337" t="s">
        <v>1725</v>
      </c>
      <c r="D880" s="337" t="s">
        <v>1730</v>
      </c>
      <c r="E880" s="337" t="s">
        <v>9445</v>
      </c>
      <c r="F880" s="338">
        <v>44374</v>
      </c>
      <c r="G880" s="337" t="s">
        <v>7840</v>
      </c>
      <c r="H880" s="338">
        <v>44384</v>
      </c>
      <c r="I880" s="337" t="s">
        <v>19695</v>
      </c>
      <c r="J880" s="337" t="s">
        <v>36</v>
      </c>
      <c r="K880" s="337" t="s">
        <v>19695</v>
      </c>
      <c r="L880" s="337" t="s">
        <v>19695</v>
      </c>
      <c r="M880" s="337" t="s">
        <v>19695</v>
      </c>
      <c r="N880" s="337" t="s">
        <v>19695</v>
      </c>
      <c r="O880" s="337" t="s">
        <v>19695</v>
      </c>
      <c r="P880" s="337" t="s">
        <v>19695</v>
      </c>
      <c r="Q880" s="337" t="s">
        <v>19695</v>
      </c>
      <c r="R880" s="337" t="s">
        <v>1206</v>
      </c>
      <c r="S880" s="337" t="s">
        <v>1964</v>
      </c>
      <c r="T880" s="337" t="s">
        <v>1964</v>
      </c>
      <c r="U880" s="337" t="s">
        <v>10202</v>
      </c>
      <c r="V880" s="337">
        <v>6</v>
      </c>
      <c r="W880" s="337" t="s">
        <v>19695</v>
      </c>
      <c r="X880" s="337" t="s">
        <v>19695</v>
      </c>
      <c r="Y880" s="337" t="s">
        <v>19695</v>
      </c>
      <c r="Z880" s="337" t="s">
        <v>1745</v>
      </c>
      <c r="AA880" s="337" t="s">
        <v>761</v>
      </c>
      <c r="AB880" s="337" t="s">
        <v>762</v>
      </c>
      <c r="AC880" s="337" t="s">
        <v>15369</v>
      </c>
    </row>
    <row r="881" spans="1:29" ht="15.8" x14ac:dyDescent="0.25">
      <c r="A881" s="337" t="s">
        <v>1723</v>
      </c>
      <c r="B881" s="337" t="s">
        <v>14328</v>
      </c>
      <c r="C881" s="337" t="s">
        <v>1725</v>
      </c>
      <c r="D881" s="337" t="s">
        <v>1730</v>
      </c>
      <c r="E881" s="337" t="s">
        <v>8219</v>
      </c>
      <c r="F881" s="338">
        <v>44333</v>
      </c>
      <c r="G881" s="337" t="s">
        <v>9420</v>
      </c>
      <c r="H881" s="338">
        <v>44383</v>
      </c>
      <c r="I881" s="337" t="s">
        <v>19695</v>
      </c>
      <c r="J881" s="337" t="s">
        <v>36</v>
      </c>
      <c r="K881" s="337" t="s">
        <v>19695</v>
      </c>
      <c r="L881" s="337" t="s">
        <v>19695</v>
      </c>
      <c r="M881" s="337" t="s">
        <v>19695</v>
      </c>
      <c r="N881" s="337" t="s">
        <v>19695</v>
      </c>
      <c r="O881" s="337" t="s">
        <v>19695</v>
      </c>
      <c r="P881" s="337" t="s">
        <v>19695</v>
      </c>
      <c r="Q881" s="337" t="s">
        <v>19695</v>
      </c>
      <c r="R881" s="337" t="s">
        <v>98</v>
      </c>
      <c r="S881" s="337" t="s">
        <v>124</v>
      </c>
      <c r="T881" s="337" t="s">
        <v>1204</v>
      </c>
      <c r="U881" s="337" t="s">
        <v>126</v>
      </c>
      <c r="V881" s="337">
        <v>8</v>
      </c>
      <c r="W881" s="337" t="s">
        <v>19695</v>
      </c>
      <c r="X881" s="337" t="s">
        <v>19695</v>
      </c>
      <c r="Y881" s="337" t="s">
        <v>19695</v>
      </c>
      <c r="Z881" s="337" t="s">
        <v>1728</v>
      </c>
      <c r="AA881" s="337" t="s">
        <v>717</v>
      </c>
      <c r="AB881" s="337" t="s">
        <v>718</v>
      </c>
      <c r="AC881" s="337" t="s">
        <v>14327</v>
      </c>
    </row>
    <row r="882" spans="1:29" ht="15.8" x14ac:dyDescent="0.25">
      <c r="A882" s="337" t="s">
        <v>1723</v>
      </c>
      <c r="B882" s="337" t="s">
        <v>10186</v>
      </c>
      <c r="C882" s="337" t="s">
        <v>1725</v>
      </c>
      <c r="D882" s="337" t="s">
        <v>1735</v>
      </c>
      <c r="E882" s="337" t="s">
        <v>7828</v>
      </c>
      <c r="F882" s="338">
        <v>44373</v>
      </c>
      <c r="G882" s="337" t="s">
        <v>9420</v>
      </c>
      <c r="H882" s="338">
        <v>44383</v>
      </c>
      <c r="I882" s="337" t="s">
        <v>19695</v>
      </c>
      <c r="J882" s="337" t="s">
        <v>36</v>
      </c>
      <c r="K882" s="337" t="s">
        <v>19695</v>
      </c>
      <c r="L882" s="337" t="s">
        <v>19695</v>
      </c>
      <c r="M882" s="337" t="s">
        <v>19695</v>
      </c>
      <c r="N882" s="337" t="s">
        <v>19695</v>
      </c>
      <c r="O882" s="337" t="s">
        <v>19695</v>
      </c>
      <c r="P882" s="337" t="s">
        <v>19695</v>
      </c>
      <c r="Q882" s="337" t="s">
        <v>19695</v>
      </c>
      <c r="R882" s="337" t="s">
        <v>1206</v>
      </c>
      <c r="S882" s="337" t="s">
        <v>1964</v>
      </c>
      <c r="T882" s="337" t="s">
        <v>1964</v>
      </c>
      <c r="U882" s="337" t="s">
        <v>9456</v>
      </c>
      <c r="V882" s="337">
        <v>6</v>
      </c>
      <c r="W882" s="337" t="s">
        <v>19695</v>
      </c>
      <c r="X882" s="337" t="s">
        <v>19695</v>
      </c>
      <c r="Y882" s="337" t="s">
        <v>19695</v>
      </c>
      <c r="Z882" s="337" t="s">
        <v>1745</v>
      </c>
      <c r="AA882" s="337" t="s">
        <v>761</v>
      </c>
      <c r="AB882" s="337" t="s">
        <v>762</v>
      </c>
      <c r="AC882" s="337" t="s">
        <v>15368</v>
      </c>
    </row>
    <row r="883" spans="1:29" ht="15.8" x14ac:dyDescent="0.25">
      <c r="A883" s="337" t="s">
        <v>1723</v>
      </c>
      <c r="B883" s="337" t="s">
        <v>9492</v>
      </c>
      <c r="C883" s="337" t="s">
        <v>1821</v>
      </c>
      <c r="D883" s="337" t="s">
        <v>449</v>
      </c>
      <c r="E883" s="337" t="s">
        <v>9493</v>
      </c>
      <c r="F883" s="338">
        <v>44372</v>
      </c>
      <c r="G883" s="337" t="s">
        <v>9416</v>
      </c>
      <c r="H883" s="338">
        <v>44382</v>
      </c>
      <c r="I883" s="337" t="s">
        <v>19695</v>
      </c>
      <c r="J883" s="337" t="s">
        <v>16</v>
      </c>
      <c r="K883" s="337" t="s">
        <v>19695</v>
      </c>
      <c r="L883" s="337" t="s">
        <v>19695</v>
      </c>
      <c r="M883" s="337" t="s">
        <v>19695</v>
      </c>
      <c r="N883" s="337" t="s">
        <v>19695</v>
      </c>
      <c r="O883" s="337" t="s">
        <v>19695</v>
      </c>
      <c r="P883" s="337" t="s">
        <v>19695</v>
      </c>
      <c r="Q883" s="337" t="s">
        <v>19695</v>
      </c>
      <c r="R883" s="337" t="s">
        <v>146</v>
      </c>
      <c r="S883" s="337" t="s">
        <v>1236</v>
      </c>
      <c r="T883" s="337" t="s">
        <v>1213</v>
      </c>
      <c r="U883" s="337" t="s">
        <v>9494</v>
      </c>
      <c r="V883" s="337">
        <v>12</v>
      </c>
      <c r="W883" s="337" t="s">
        <v>19695</v>
      </c>
      <c r="X883" s="337" t="s">
        <v>19695</v>
      </c>
      <c r="Y883" s="337" t="s">
        <v>19695</v>
      </c>
      <c r="Z883" s="337" t="s">
        <v>1728</v>
      </c>
      <c r="AA883" s="337" t="s">
        <v>735</v>
      </c>
      <c r="AB883" s="337" t="s">
        <v>718</v>
      </c>
      <c r="AC883" s="337" t="s">
        <v>14326</v>
      </c>
    </row>
    <row r="884" spans="1:29" ht="15.8" x14ac:dyDescent="0.25">
      <c r="A884" s="337" t="s">
        <v>1723</v>
      </c>
      <c r="B884" s="337" t="s">
        <v>9406</v>
      </c>
      <c r="C884" s="337" t="s">
        <v>1725</v>
      </c>
      <c r="D884" s="337" t="s">
        <v>1730</v>
      </c>
      <c r="E884" s="337" t="s">
        <v>9407</v>
      </c>
      <c r="F884" s="338">
        <v>44371</v>
      </c>
      <c r="G884" s="337" t="s">
        <v>9408</v>
      </c>
      <c r="H884" s="338">
        <v>44381</v>
      </c>
      <c r="I884" s="337" t="s">
        <v>19695</v>
      </c>
      <c r="J884" s="337" t="s">
        <v>36</v>
      </c>
      <c r="K884" s="337" t="s">
        <v>19695</v>
      </c>
      <c r="L884" s="337" t="s">
        <v>19695</v>
      </c>
      <c r="M884" s="337" t="s">
        <v>19695</v>
      </c>
      <c r="N884" s="337" t="s">
        <v>19695</v>
      </c>
      <c r="O884" s="337" t="s">
        <v>19695</v>
      </c>
      <c r="P884" s="337" t="s">
        <v>19695</v>
      </c>
      <c r="Q884" s="337" t="s">
        <v>19695</v>
      </c>
      <c r="R884" s="337" t="s">
        <v>1206</v>
      </c>
      <c r="S884" s="337" t="s">
        <v>1207</v>
      </c>
      <c r="T884" s="337" t="s">
        <v>1964</v>
      </c>
      <c r="U884" s="337" t="s">
        <v>9409</v>
      </c>
      <c r="V884" s="337">
        <v>6</v>
      </c>
      <c r="W884" s="337" t="s">
        <v>19695</v>
      </c>
      <c r="X884" s="337" t="s">
        <v>19695</v>
      </c>
      <c r="Y884" s="337" t="s">
        <v>19695</v>
      </c>
      <c r="Z884" s="337" t="s">
        <v>1745</v>
      </c>
      <c r="AA884" s="337" t="s">
        <v>761</v>
      </c>
      <c r="AB884" s="337" t="s">
        <v>762</v>
      </c>
      <c r="AC884" s="337" t="s">
        <v>15366</v>
      </c>
    </row>
    <row r="885" spans="1:29" ht="15.8" x14ac:dyDescent="0.25">
      <c r="A885" s="337" t="s">
        <v>1723</v>
      </c>
      <c r="B885" s="337" t="s">
        <v>13166</v>
      </c>
      <c r="C885" s="337" t="s">
        <v>1725</v>
      </c>
      <c r="D885" s="337" t="s">
        <v>13527</v>
      </c>
      <c r="E885" s="337" t="s">
        <v>7828</v>
      </c>
      <c r="F885" s="338">
        <v>44373</v>
      </c>
      <c r="G885" s="337" t="s">
        <v>7833</v>
      </c>
      <c r="H885" s="338">
        <v>44379</v>
      </c>
      <c r="I885" s="337" t="s">
        <v>19695</v>
      </c>
      <c r="J885" s="337" t="s">
        <v>36</v>
      </c>
      <c r="K885" s="337" t="s">
        <v>19695</v>
      </c>
      <c r="L885" s="337" t="s">
        <v>19695</v>
      </c>
      <c r="M885" s="337" t="s">
        <v>19695</v>
      </c>
      <c r="N885" s="337" t="s">
        <v>19695</v>
      </c>
      <c r="O885" s="337" t="s">
        <v>19695</v>
      </c>
      <c r="P885" s="337" t="s">
        <v>19695</v>
      </c>
      <c r="Q885" s="337" t="s">
        <v>19695</v>
      </c>
      <c r="R885" s="337" t="s">
        <v>1220</v>
      </c>
      <c r="S885" s="337" t="s">
        <v>1359</v>
      </c>
      <c r="T885" s="337" t="s">
        <v>1359</v>
      </c>
      <c r="U885" s="337" t="s">
        <v>10160</v>
      </c>
      <c r="V885" s="337">
        <v>8</v>
      </c>
      <c r="W885" s="337" t="s">
        <v>19695</v>
      </c>
      <c r="X885" s="337" t="s">
        <v>19695</v>
      </c>
      <c r="Y885" s="337" t="s">
        <v>19695</v>
      </c>
      <c r="Z885" s="337" t="s">
        <v>1728</v>
      </c>
      <c r="AA885" s="337" t="s">
        <v>717</v>
      </c>
      <c r="AB885" s="337" t="s">
        <v>718</v>
      </c>
      <c r="AC885" s="337" t="s">
        <v>14423</v>
      </c>
    </row>
    <row r="886" spans="1:29" ht="15.8" x14ac:dyDescent="0.25">
      <c r="A886" s="337" t="s">
        <v>1723</v>
      </c>
      <c r="B886" s="337" t="s">
        <v>13167</v>
      </c>
      <c r="C886" s="337" t="s">
        <v>1725</v>
      </c>
      <c r="D886" s="337" t="s">
        <v>13527</v>
      </c>
      <c r="E886" s="337" t="s">
        <v>10198</v>
      </c>
      <c r="F886" s="338">
        <v>44351</v>
      </c>
      <c r="G886" s="337" t="s">
        <v>7833</v>
      </c>
      <c r="H886" s="338">
        <v>44379</v>
      </c>
      <c r="I886" s="337" t="s">
        <v>19695</v>
      </c>
      <c r="J886" s="337" t="s">
        <v>36</v>
      </c>
      <c r="K886" s="337" t="s">
        <v>19695</v>
      </c>
      <c r="L886" s="337" t="s">
        <v>19695</v>
      </c>
      <c r="M886" s="337" t="s">
        <v>19695</v>
      </c>
      <c r="N886" s="337" t="s">
        <v>19695</v>
      </c>
      <c r="O886" s="337" t="s">
        <v>19695</v>
      </c>
      <c r="P886" s="337" t="s">
        <v>19695</v>
      </c>
      <c r="Q886" s="337" t="s">
        <v>19695</v>
      </c>
      <c r="R886" s="337" t="s">
        <v>1220</v>
      </c>
      <c r="S886" s="337" t="s">
        <v>1359</v>
      </c>
      <c r="T886" s="337" t="s">
        <v>1698</v>
      </c>
      <c r="U886" s="337" t="s">
        <v>8600</v>
      </c>
      <c r="V886" s="337">
        <v>8</v>
      </c>
      <c r="W886" s="337" t="s">
        <v>19695</v>
      </c>
      <c r="X886" s="337" t="s">
        <v>19695</v>
      </c>
      <c r="Y886" s="337" t="s">
        <v>19695</v>
      </c>
      <c r="Z886" s="337" t="s">
        <v>1728</v>
      </c>
      <c r="AA886" s="337" t="s">
        <v>717</v>
      </c>
      <c r="AB886" s="337" t="s">
        <v>718</v>
      </c>
      <c r="AC886" s="337" t="s">
        <v>14459</v>
      </c>
    </row>
    <row r="887" spans="1:29" ht="15.8" x14ac:dyDescent="0.25">
      <c r="A887" s="337" t="s">
        <v>1723</v>
      </c>
      <c r="B887" s="337" t="s">
        <v>13165</v>
      </c>
      <c r="C887" s="337" t="s">
        <v>1725</v>
      </c>
      <c r="D887" s="337" t="s">
        <v>13527</v>
      </c>
      <c r="E887" s="337" t="s">
        <v>9365</v>
      </c>
      <c r="F887" s="338">
        <v>44356</v>
      </c>
      <c r="G887" s="337" t="s">
        <v>7833</v>
      </c>
      <c r="H887" s="338">
        <v>44379</v>
      </c>
      <c r="I887" s="337" t="s">
        <v>19695</v>
      </c>
      <c r="J887" s="337" t="s">
        <v>16</v>
      </c>
      <c r="K887" s="337" t="s">
        <v>19695</v>
      </c>
      <c r="L887" s="337" t="s">
        <v>19695</v>
      </c>
      <c r="M887" s="337" t="s">
        <v>19695</v>
      </c>
      <c r="N887" s="337" t="s">
        <v>19695</v>
      </c>
      <c r="O887" s="337" t="s">
        <v>19695</v>
      </c>
      <c r="P887" s="337" t="s">
        <v>19695</v>
      </c>
      <c r="Q887" s="337" t="s">
        <v>19695</v>
      </c>
      <c r="R887" s="337" t="s">
        <v>1220</v>
      </c>
      <c r="S887" s="337" t="s">
        <v>1359</v>
      </c>
      <c r="T887" s="337" t="s">
        <v>1698</v>
      </c>
      <c r="U887" s="337" t="s">
        <v>105</v>
      </c>
      <c r="V887" s="337">
        <v>8</v>
      </c>
      <c r="W887" s="337" t="s">
        <v>19695</v>
      </c>
      <c r="X887" s="337" t="s">
        <v>19695</v>
      </c>
      <c r="Y887" s="337" t="s">
        <v>19695</v>
      </c>
      <c r="Z887" s="337" t="s">
        <v>1728</v>
      </c>
      <c r="AA887" s="337" t="s">
        <v>717</v>
      </c>
      <c r="AB887" s="337" t="s">
        <v>718</v>
      </c>
      <c r="AC887" s="337" t="s">
        <v>14459</v>
      </c>
    </row>
    <row r="888" spans="1:29" ht="15.8" x14ac:dyDescent="0.25">
      <c r="A888" s="337" t="s">
        <v>1723</v>
      </c>
      <c r="B888" s="337" t="s">
        <v>7831</v>
      </c>
      <c r="C888" s="337" t="s">
        <v>1725</v>
      </c>
      <c r="D888" s="337" t="s">
        <v>1730</v>
      </c>
      <c r="E888" s="337" t="s">
        <v>7832</v>
      </c>
      <c r="F888" s="338">
        <v>44369</v>
      </c>
      <c r="G888" s="337" t="s">
        <v>7833</v>
      </c>
      <c r="H888" s="338">
        <v>44379</v>
      </c>
      <c r="I888" s="337" t="s">
        <v>19695</v>
      </c>
      <c r="J888" s="337" t="s">
        <v>36</v>
      </c>
      <c r="K888" s="337" t="s">
        <v>19695</v>
      </c>
      <c r="L888" s="337" t="s">
        <v>19695</v>
      </c>
      <c r="M888" s="337" t="s">
        <v>19695</v>
      </c>
      <c r="N888" s="337" t="s">
        <v>19695</v>
      </c>
      <c r="O888" s="337" t="s">
        <v>19695</v>
      </c>
      <c r="P888" s="337" t="s">
        <v>19695</v>
      </c>
      <c r="Q888" s="337" t="s">
        <v>19695</v>
      </c>
      <c r="R888" s="337" t="s">
        <v>1206</v>
      </c>
      <c r="S888" s="337" t="s">
        <v>1207</v>
      </c>
      <c r="T888" s="337" t="s">
        <v>1207</v>
      </c>
      <c r="U888" s="337" t="s">
        <v>7834</v>
      </c>
      <c r="V888" s="337">
        <v>6</v>
      </c>
      <c r="W888" s="337" t="s">
        <v>19695</v>
      </c>
      <c r="X888" s="337" t="s">
        <v>19695</v>
      </c>
      <c r="Y888" s="337" t="s">
        <v>19695</v>
      </c>
      <c r="Z888" s="337" t="s">
        <v>1745</v>
      </c>
      <c r="AA888" s="337" t="s">
        <v>761</v>
      </c>
      <c r="AB888" s="337" t="s">
        <v>762</v>
      </c>
      <c r="AC888" s="337" t="s">
        <v>14322</v>
      </c>
    </row>
    <row r="889" spans="1:29" ht="15.8" x14ac:dyDescent="0.25">
      <c r="A889" s="337" t="s">
        <v>1723</v>
      </c>
      <c r="B889" s="337" t="s">
        <v>8214</v>
      </c>
      <c r="C889" s="337" t="s">
        <v>1821</v>
      </c>
      <c r="D889" s="337" t="s">
        <v>449</v>
      </c>
      <c r="E889" s="337" t="s">
        <v>8198</v>
      </c>
      <c r="F889" s="338">
        <v>44348</v>
      </c>
      <c r="G889" s="337" t="s">
        <v>8215</v>
      </c>
      <c r="H889" s="338">
        <v>44378</v>
      </c>
      <c r="I889" s="337" t="s">
        <v>19695</v>
      </c>
      <c r="J889" s="337" t="s">
        <v>16</v>
      </c>
      <c r="K889" s="337" t="s">
        <v>19695</v>
      </c>
      <c r="L889" s="337" t="s">
        <v>19695</v>
      </c>
      <c r="M889" s="337" t="s">
        <v>19695</v>
      </c>
      <c r="N889" s="337" t="s">
        <v>19695</v>
      </c>
      <c r="O889" s="337" t="s">
        <v>19695</v>
      </c>
      <c r="P889" s="337" t="s">
        <v>19695</v>
      </c>
      <c r="Q889" s="337" t="s">
        <v>19695</v>
      </c>
      <c r="R889" s="337" t="s">
        <v>56</v>
      </c>
      <c r="S889" s="337" t="s">
        <v>57</v>
      </c>
      <c r="T889" s="337" t="s">
        <v>1547</v>
      </c>
      <c r="U889" s="337" t="s">
        <v>8216</v>
      </c>
      <c r="V889" s="337">
        <v>8</v>
      </c>
      <c r="W889" s="337" t="s">
        <v>19695</v>
      </c>
      <c r="X889" s="337" t="s">
        <v>19695</v>
      </c>
      <c r="Y889" s="337" t="s">
        <v>19695</v>
      </c>
      <c r="Z889" s="337" t="s">
        <v>1728</v>
      </c>
      <c r="AA889" s="337" t="s">
        <v>717</v>
      </c>
      <c r="AB889" s="337" t="s">
        <v>718</v>
      </c>
      <c r="AC889" s="337" t="s">
        <v>14324</v>
      </c>
    </row>
    <row r="890" spans="1:29" ht="15.8" x14ac:dyDescent="0.25">
      <c r="A890" s="337" t="s">
        <v>1723</v>
      </c>
      <c r="B890" s="337" t="s">
        <v>10761</v>
      </c>
      <c r="C890" s="337" t="s">
        <v>1821</v>
      </c>
      <c r="D890" s="337" t="s">
        <v>449</v>
      </c>
      <c r="E890" s="337" t="s">
        <v>7978</v>
      </c>
      <c r="F890" s="338">
        <v>44338</v>
      </c>
      <c r="G890" s="337" t="s">
        <v>8215</v>
      </c>
      <c r="H890" s="338">
        <v>44378</v>
      </c>
      <c r="I890" s="337" t="s">
        <v>19695</v>
      </c>
      <c r="J890" s="337" t="s">
        <v>36</v>
      </c>
      <c r="K890" s="337" t="s">
        <v>19695</v>
      </c>
      <c r="L890" s="337" t="s">
        <v>19695</v>
      </c>
      <c r="M890" s="337" t="s">
        <v>19695</v>
      </c>
      <c r="N890" s="337" t="s">
        <v>19695</v>
      </c>
      <c r="O890" s="337" t="s">
        <v>19695</v>
      </c>
      <c r="P890" s="337" t="s">
        <v>19695</v>
      </c>
      <c r="Q890" s="337" t="s">
        <v>19695</v>
      </c>
      <c r="R890" s="337" t="s">
        <v>15</v>
      </c>
      <c r="S890" s="337" t="s">
        <v>1762</v>
      </c>
      <c r="T890" s="337" t="s">
        <v>4658</v>
      </c>
      <c r="U890" s="337" t="s">
        <v>10762</v>
      </c>
      <c r="V890" s="337">
        <v>10</v>
      </c>
      <c r="W890" s="337" t="s">
        <v>19695</v>
      </c>
      <c r="X890" s="337" t="s">
        <v>19695</v>
      </c>
      <c r="Y890" s="337" t="s">
        <v>19695</v>
      </c>
      <c r="Z890" s="337" t="s">
        <v>1728</v>
      </c>
      <c r="AA890" s="337" t="s">
        <v>717</v>
      </c>
      <c r="AB890" s="337" t="s">
        <v>718</v>
      </c>
      <c r="AC890" s="337" t="s">
        <v>14331</v>
      </c>
    </row>
    <row r="891" spans="1:29" ht="15.8" x14ac:dyDescent="0.25">
      <c r="A891" s="337" t="s">
        <v>1723</v>
      </c>
      <c r="B891" s="337" t="s">
        <v>10209</v>
      </c>
      <c r="C891" s="337" t="s">
        <v>1725</v>
      </c>
      <c r="D891" s="337" t="s">
        <v>1726</v>
      </c>
      <c r="E891" s="337" t="s">
        <v>10210</v>
      </c>
      <c r="F891" s="338">
        <v>44368</v>
      </c>
      <c r="G891" s="337" t="s">
        <v>8215</v>
      </c>
      <c r="H891" s="338">
        <v>44378</v>
      </c>
      <c r="I891" s="337" t="s">
        <v>19695</v>
      </c>
      <c r="J891" s="337" t="s">
        <v>36</v>
      </c>
      <c r="K891" s="337" t="s">
        <v>19695</v>
      </c>
      <c r="L891" s="337" t="s">
        <v>19695</v>
      </c>
      <c r="M891" s="337" t="s">
        <v>19695</v>
      </c>
      <c r="N891" s="337" t="s">
        <v>19695</v>
      </c>
      <c r="O891" s="337" t="s">
        <v>19695</v>
      </c>
      <c r="P891" s="337" t="s">
        <v>19695</v>
      </c>
      <c r="Q891" s="337" t="s">
        <v>19695</v>
      </c>
      <c r="R891" s="337" t="s">
        <v>1206</v>
      </c>
      <c r="S891" s="337" t="s">
        <v>1964</v>
      </c>
      <c r="T891" s="337" t="s">
        <v>1964</v>
      </c>
      <c r="U891" s="337" t="s">
        <v>9456</v>
      </c>
      <c r="V891" s="337">
        <v>6</v>
      </c>
      <c r="W891" s="337" t="s">
        <v>19695</v>
      </c>
      <c r="X891" s="337" t="s">
        <v>19695</v>
      </c>
      <c r="Y891" s="337" t="s">
        <v>19695</v>
      </c>
      <c r="Z891" s="337" t="s">
        <v>1745</v>
      </c>
      <c r="AA891" s="337" t="s">
        <v>761</v>
      </c>
      <c r="AB891" s="337" t="s">
        <v>762</v>
      </c>
      <c r="AC891" s="337" t="s">
        <v>15365</v>
      </c>
    </row>
    <row r="892" spans="1:29" ht="15.8" x14ac:dyDescent="0.25">
      <c r="A892" s="337" t="s">
        <v>1723</v>
      </c>
      <c r="B892" s="337" t="s">
        <v>9455</v>
      </c>
      <c r="C892" s="337" t="s">
        <v>1725</v>
      </c>
      <c r="D892" s="337" t="s">
        <v>1730</v>
      </c>
      <c r="E892" s="337" t="s">
        <v>9451</v>
      </c>
      <c r="F892" s="338">
        <v>44367</v>
      </c>
      <c r="G892" s="337" t="s">
        <v>9424</v>
      </c>
      <c r="H892" s="338">
        <v>44377</v>
      </c>
      <c r="I892" s="337" t="s">
        <v>19695</v>
      </c>
      <c r="J892" s="337" t="s">
        <v>36</v>
      </c>
      <c r="K892" s="337" t="s">
        <v>19695</v>
      </c>
      <c r="L892" s="337" t="s">
        <v>19695</v>
      </c>
      <c r="M892" s="337" t="s">
        <v>19695</v>
      </c>
      <c r="N892" s="337" t="s">
        <v>19695</v>
      </c>
      <c r="O892" s="337" t="s">
        <v>19695</v>
      </c>
      <c r="P892" s="337" t="s">
        <v>19695</v>
      </c>
      <c r="Q892" s="337" t="s">
        <v>19695</v>
      </c>
      <c r="R892" s="337" t="s">
        <v>1206</v>
      </c>
      <c r="S892" s="337" t="s">
        <v>1964</v>
      </c>
      <c r="T892" s="337" t="s">
        <v>1964</v>
      </c>
      <c r="U892" s="337" t="s">
        <v>9456</v>
      </c>
      <c r="V892" s="337">
        <v>6</v>
      </c>
      <c r="W892" s="337" t="s">
        <v>19695</v>
      </c>
      <c r="X892" s="337" t="s">
        <v>19695</v>
      </c>
      <c r="Y892" s="337" t="s">
        <v>19695</v>
      </c>
      <c r="Z892" s="337" t="s">
        <v>1745</v>
      </c>
      <c r="AA892" s="337" t="s">
        <v>761</v>
      </c>
      <c r="AB892" s="337" t="s">
        <v>762</v>
      </c>
      <c r="AC892" s="337" t="s">
        <v>15364</v>
      </c>
    </row>
    <row r="893" spans="1:29" ht="15.8" x14ac:dyDescent="0.25">
      <c r="A893" s="337" t="s">
        <v>1723</v>
      </c>
      <c r="B893" s="337" t="s">
        <v>9450</v>
      </c>
      <c r="C893" s="337" t="s">
        <v>1725</v>
      </c>
      <c r="D893" s="337" t="s">
        <v>1730</v>
      </c>
      <c r="E893" s="337" t="s">
        <v>9451</v>
      </c>
      <c r="F893" s="338">
        <v>44367</v>
      </c>
      <c r="G893" s="337" t="s">
        <v>9424</v>
      </c>
      <c r="H893" s="338">
        <v>44377</v>
      </c>
      <c r="I893" s="337" t="s">
        <v>19695</v>
      </c>
      <c r="J893" s="337" t="s">
        <v>16</v>
      </c>
      <c r="K893" s="337" t="s">
        <v>19695</v>
      </c>
      <c r="L893" s="337" t="s">
        <v>19695</v>
      </c>
      <c r="M893" s="337" t="s">
        <v>19695</v>
      </c>
      <c r="N893" s="337" t="s">
        <v>19695</v>
      </c>
      <c r="O893" s="337" t="s">
        <v>19695</v>
      </c>
      <c r="P893" s="337" t="s">
        <v>19695</v>
      </c>
      <c r="Q893" s="337" t="s">
        <v>19695</v>
      </c>
      <c r="R893" s="337" t="s">
        <v>1206</v>
      </c>
      <c r="S893" s="337" t="s">
        <v>1964</v>
      </c>
      <c r="T893" s="337" t="s">
        <v>7829</v>
      </c>
      <c r="U893" s="337" t="s">
        <v>9452</v>
      </c>
      <c r="V893" s="337">
        <v>4</v>
      </c>
      <c r="W893" s="337" t="s">
        <v>19695</v>
      </c>
      <c r="X893" s="337" t="s">
        <v>19695</v>
      </c>
      <c r="Y893" s="337" t="s">
        <v>19695</v>
      </c>
      <c r="Z893" s="337" t="s">
        <v>1745</v>
      </c>
      <c r="AA893" s="337" t="s">
        <v>761</v>
      </c>
      <c r="AB893" s="337" t="s">
        <v>762</v>
      </c>
      <c r="AC893" s="337" t="s">
        <v>14322</v>
      </c>
    </row>
    <row r="894" spans="1:29" ht="15.8" x14ac:dyDescent="0.25">
      <c r="A894" s="337" t="s">
        <v>1723</v>
      </c>
      <c r="B894" s="337" t="s">
        <v>10188</v>
      </c>
      <c r="C894" s="337" t="s">
        <v>1725</v>
      </c>
      <c r="D894" s="337" t="s">
        <v>1735</v>
      </c>
      <c r="E894" s="337" t="s">
        <v>9424</v>
      </c>
      <c r="F894" s="338">
        <v>44377</v>
      </c>
      <c r="G894" s="337" t="s">
        <v>9424</v>
      </c>
      <c r="H894" s="338">
        <v>44377</v>
      </c>
      <c r="I894" s="337" t="s">
        <v>19695</v>
      </c>
      <c r="J894" s="337" t="s">
        <v>16</v>
      </c>
      <c r="K894" s="337" t="s">
        <v>19695</v>
      </c>
      <c r="L894" s="337" t="s">
        <v>19695</v>
      </c>
      <c r="M894" s="337" t="s">
        <v>19695</v>
      </c>
      <c r="N894" s="337" t="s">
        <v>19695</v>
      </c>
      <c r="O894" s="337" t="s">
        <v>19695</v>
      </c>
      <c r="P894" s="337" t="s">
        <v>19695</v>
      </c>
      <c r="Q894" s="337" t="s">
        <v>19695</v>
      </c>
      <c r="R894" s="337" t="s">
        <v>1206</v>
      </c>
      <c r="S894" s="337" t="s">
        <v>1964</v>
      </c>
      <c r="T894" s="337" t="s">
        <v>7829</v>
      </c>
      <c r="U894" s="337" t="s">
        <v>9412</v>
      </c>
      <c r="V894" s="337">
        <v>4</v>
      </c>
      <c r="W894" s="337" t="s">
        <v>19695</v>
      </c>
      <c r="X894" s="337" t="s">
        <v>19695</v>
      </c>
      <c r="Y894" s="337" t="s">
        <v>19695</v>
      </c>
      <c r="Z894" s="337" t="s">
        <v>1745</v>
      </c>
      <c r="AA894" s="337" t="s">
        <v>761</v>
      </c>
      <c r="AB894" s="337" t="s">
        <v>762</v>
      </c>
      <c r="AC894" s="337" t="s">
        <v>15372</v>
      </c>
    </row>
    <row r="895" spans="1:29" ht="15.8" x14ac:dyDescent="0.25">
      <c r="A895" s="337" t="s">
        <v>1723</v>
      </c>
      <c r="B895" s="337" t="s">
        <v>7835</v>
      </c>
      <c r="C895" s="337" t="s">
        <v>1725</v>
      </c>
      <c r="D895" s="337" t="s">
        <v>1735</v>
      </c>
      <c r="E895" s="337" t="s">
        <v>7836</v>
      </c>
      <c r="F895" s="338">
        <v>44366</v>
      </c>
      <c r="G895" s="337" t="s">
        <v>7837</v>
      </c>
      <c r="H895" s="338">
        <v>44376</v>
      </c>
      <c r="I895" s="337" t="s">
        <v>19695</v>
      </c>
      <c r="J895" s="337" t="s">
        <v>36</v>
      </c>
      <c r="K895" s="337" t="s">
        <v>19695</v>
      </c>
      <c r="L895" s="337" t="s">
        <v>19695</v>
      </c>
      <c r="M895" s="337" t="s">
        <v>19695</v>
      </c>
      <c r="N895" s="337" t="s">
        <v>19695</v>
      </c>
      <c r="O895" s="337" t="s">
        <v>19695</v>
      </c>
      <c r="P895" s="337" t="s">
        <v>19695</v>
      </c>
      <c r="Q895" s="337" t="s">
        <v>19695</v>
      </c>
      <c r="R895" s="337" t="s">
        <v>1206</v>
      </c>
      <c r="S895" s="337" t="s">
        <v>1964</v>
      </c>
      <c r="T895" s="337" t="s">
        <v>1964</v>
      </c>
      <c r="U895" s="337" t="s">
        <v>7838</v>
      </c>
      <c r="V895" s="337">
        <v>6</v>
      </c>
      <c r="W895" s="337" t="s">
        <v>19695</v>
      </c>
      <c r="X895" s="337" t="s">
        <v>19695</v>
      </c>
      <c r="Y895" s="337" t="s">
        <v>19695</v>
      </c>
      <c r="Z895" s="337" t="s">
        <v>1745</v>
      </c>
      <c r="AA895" s="337" t="s">
        <v>761</v>
      </c>
      <c r="AB895" s="337" t="s">
        <v>762</v>
      </c>
      <c r="AC895" s="337" t="s">
        <v>15363</v>
      </c>
    </row>
    <row r="896" spans="1:29" ht="15.8" x14ac:dyDescent="0.25">
      <c r="A896" s="337" t="s">
        <v>1723</v>
      </c>
      <c r="B896" s="337" t="s">
        <v>10177</v>
      </c>
      <c r="C896" s="337" t="s">
        <v>1725</v>
      </c>
      <c r="D896" s="337" t="s">
        <v>1730</v>
      </c>
      <c r="E896" s="337" t="s">
        <v>7836</v>
      </c>
      <c r="F896" s="338">
        <v>44366</v>
      </c>
      <c r="G896" s="337" t="s">
        <v>7837</v>
      </c>
      <c r="H896" s="338">
        <v>44376</v>
      </c>
      <c r="I896" s="337" t="s">
        <v>19695</v>
      </c>
      <c r="J896" s="337" t="s">
        <v>16</v>
      </c>
      <c r="K896" s="337" t="s">
        <v>19695</v>
      </c>
      <c r="L896" s="337" t="s">
        <v>19695</v>
      </c>
      <c r="M896" s="337" t="s">
        <v>19695</v>
      </c>
      <c r="N896" s="337" t="s">
        <v>19695</v>
      </c>
      <c r="O896" s="337" t="s">
        <v>19695</v>
      </c>
      <c r="P896" s="337" t="s">
        <v>19695</v>
      </c>
      <c r="Q896" s="337" t="s">
        <v>19695</v>
      </c>
      <c r="R896" s="337" t="s">
        <v>1206</v>
      </c>
      <c r="S896" s="337" t="s">
        <v>1964</v>
      </c>
      <c r="T896" s="337" t="s">
        <v>7829</v>
      </c>
      <c r="U896" s="337" t="s">
        <v>7829</v>
      </c>
      <c r="V896" s="337">
        <v>4</v>
      </c>
      <c r="W896" s="337" t="s">
        <v>19695</v>
      </c>
      <c r="X896" s="337" t="s">
        <v>19695</v>
      </c>
      <c r="Y896" s="337" t="s">
        <v>19695</v>
      </c>
      <c r="Z896" s="337" t="s">
        <v>1745</v>
      </c>
      <c r="AA896" s="337" t="s">
        <v>761</v>
      </c>
      <c r="AB896" s="337" t="s">
        <v>762</v>
      </c>
      <c r="AC896" s="337" t="s">
        <v>14322</v>
      </c>
    </row>
    <row r="897" spans="1:29" ht="15.8" x14ac:dyDescent="0.25">
      <c r="A897" s="337" t="s">
        <v>1723</v>
      </c>
      <c r="B897" s="337" t="s">
        <v>9114</v>
      </c>
      <c r="C897" s="337" t="s">
        <v>1821</v>
      </c>
      <c r="D897" s="337" t="s">
        <v>449</v>
      </c>
      <c r="E897" s="337" t="s">
        <v>1395</v>
      </c>
      <c r="F897" s="338">
        <v>44275</v>
      </c>
      <c r="G897" s="337" t="s">
        <v>9115</v>
      </c>
      <c r="H897" s="338">
        <v>44375</v>
      </c>
      <c r="I897" s="337" t="s">
        <v>19695</v>
      </c>
      <c r="J897" s="337" t="s">
        <v>36</v>
      </c>
      <c r="K897" s="337" t="s">
        <v>19695</v>
      </c>
      <c r="L897" s="337" t="s">
        <v>19695</v>
      </c>
      <c r="M897" s="337" t="s">
        <v>19695</v>
      </c>
      <c r="N897" s="337" t="s">
        <v>19695</v>
      </c>
      <c r="O897" s="337" t="s">
        <v>19695</v>
      </c>
      <c r="P897" s="337" t="s">
        <v>19695</v>
      </c>
      <c r="Q897" s="337" t="s">
        <v>19695</v>
      </c>
      <c r="R897" s="337" t="s">
        <v>144</v>
      </c>
      <c r="S897" s="337" t="s">
        <v>97</v>
      </c>
      <c r="T897" s="337" t="s">
        <v>9116</v>
      </c>
      <c r="U897" s="337" t="s">
        <v>9117</v>
      </c>
      <c r="V897" s="337">
        <v>10</v>
      </c>
      <c r="W897" s="337" t="s">
        <v>19695</v>
      </c>
      <c r="X897" s="337" t="s">
        <v>19695</v>
      </c>
      <c r="Y897" s="337" t="s">
        <v>19695</v>
      </c>
      <c r="Z897" s="337" t="s">
        <v>1728</v>
      </c>
      <c r="AA897" s="337" t="s">
        <v>717</v>
      </c>
      <c r="AB897" s="337" t="s">
        <v>718</v>
      </c>
      <c r="AC897" s="337" t="s">
        <v>14339</v>
      </c>
    </row>
    <row r="898" spans="1:29" ht="15.8" x14ac:dyDescent="0.25">
      <c r="A898" s="337" t="s">
        <v>1723</v>
      </c>
      <c r="B898" s="337" t="s">
        <v>9426</v>
      </c>
      <c r="C898" s="337" t="s">
        <v>1725</v>
      </c>
      <c r="D898" s="337" t="s">
        <v>1726</v>
      </c>
      <c r="E898" s="337" t="s">
        <v>9427</v>
      </c>
      <c r="F898" s="338">
        <v>44365</v>
      </c>
      <c r="G898" s="337" t="s">
        <v>9115</v>
      </c>
      <c r="H898" s="338">
        <v>44375</v>
      </c>
      <c r="I898" s="337" t="s">
        <v>19695</v>
      </c>
      <c r="J898" s="337" t="s">
        <v>36</v>
      </c>
      <c r="K898" s="337" t="s">
        <v>19695</v>
      </c>
      <c r="L898" s="337" t="s">
        <v>19695</v>
      </c>
      <c r="M898" s="337" t="s">
        <v>19695</v>
      </c>
      <c r="N898" s="337" t="s">
        <v>19695</v>
      </c>
      <c r="O898" s="337" t="s">
        <v>19695</v>
      </c>
      <c r="P898" s="337" t="s">
        <v>19695</v>
      </c>
      <c r="Q898" s="337" t="s">
        <v>19695</v>
      </c>
      <c r="R898" s="337" t="s">
        <v>1206</v>
      </c>
      <c r="S898" s="337" t="s">
        <v>1964</v>
      </c>
      <c r="T898" s="337" t="s">
        <v>1964</v>
      </c>
      <c r="U898" s="337" t="s">
        <v>9428</v>
      </c>
      <c r="V898" s="337">
        <v>6</v>
      </c>
      <c r="W898" s="337" t="s">
        <v>19695</v>
      </c>
      <c r="X898" s="337" t="s">
        <v>19695</v>
      </c>
      <c r="Y898" s="337" t="s">
        <v>19695</v>
      </c>
      <c r="Z898" s="337" t="s">
        <v>1745</v>
      </c>
      <c r="AA898" s="337" t="s">
        <v>761</v>
      </c>
      <c r="AB898" s="337" t="s">
        <v>762</v>
      </c>
      <c r="AC898" s="337" t="s">
        <v>15362</v>
      </c>
    </row>
    <row r="899" spans="1:29" ht="15.8" x14ac:dyDescent="0.25">
      <c r="A899" s="337" t="s">
        <v>1723</v>
      </c>
      <c r="B899" s="337" t="s">
        <v>9453</v>
      </c>
      <c r="C899" s="337" t="s">
        <v>1725</v>
      </c>
      <c r="D899" s="337" t="s">
        <v>1730</v>
      </c>
      <c r="E899" s="337" t="s">
        <v>9427</v>
      </c>
      <c r="F899" s="338">
        <v>44365</v>
      </c>
      <c r="G899" s="337" t="s">
        <v>9115</v>
      </c>
      <c r="H899" s="338">
        <v>44375</v>
      </c>
      <c r="I899" s="337" t="s">
        <v>19695</v>
      </c>
      <c r="J899" s="337" t="s">
        <v>16</v>
      </c>
      <c r="K899" s="337" t="s">
        <v>19695</v>
      </c>
      <c r="L899" s="337" t="s">
        <v>19695</v>
      </c>
      <c r="M899" s="337" t="s">
        <v>19695</v>
      </c>
      <c r="N899" s="337" t="s">
        <v>19695</v>
      </c>
      <c r="O899" s="337" t="s">
        <v>19695</v>
      </c>
      <c r="P899" s="337" t="s">
        <v>19695</v>
      </c>
      <c r="Q899" s="337" t="s">
        <v>19695</v>
      </c>
      <c r="R899" s="337" t="s">
        <v>1206</v>
      </c>
      <c r="S899" s="337" t="s">
        <v>1964</v>
      </c>
      <c r="T899" s="337" t="s">
        <v>7829</v>
      </c>
      <c r="U899" s="337" t="s">
        <v>9454</v>
      </c>
      <c r="V899" s="337">
        <v>4</v>
      </c>
      <c r="W899" s="337" t="s">
        <v>19695</v>
      </c>
      <c r="X899" s="337" t="s">
        <v>19695</v>
      </c>
      <c r="Y899" s="337" t="s">
        <v>19695</v>
      </c>
      <c r="Z899" s="337" t="s">
        <v>1745</v>
      </c>
      <c r="AA899" s="337" t="s">
        <v>761</v>
      </c>
      <c r="AB899" s="337" t="s">
        <v>762</v>
      </c>
      <c r="AC899" s="337" t="s">
        <v>14322</v>
      </c>
    </row>
    <row r="900" spans="1:29" ht="15.8" x14ac:dyDescent="0.25">
      <c r="A900" s="337" t="s">
        <v>1723</v>
      </c>
      <c r="B900" s="337" t="s">
        <v>9543</v>
      </c>
      <c r="C900" s="337" t="s">
        <v>1821</v>
      </c>
      <c r="D900" s="337" t="s">
        <v>449</v>
      </c>
      <c r="E900" s="337" t="s">
        <v>8198</v>
      </c>
      <c r="F900" s="338">
        <v>44348</v>
      </c>
      <c r="G900" s="337" t="s">
        <v>9445</v>
      </c>
      <c r="H900" s="338">
        <v>44374</v>
      </c>
      <c r="I900" s="337" t="s">
        <v>19695</v>
      </c>
      <c r="J900" s="337" t="s">
        <v>16</v>
      </c>
      <c r="K900" s="337" t="s">
        <v>19695</v>
      </c>
      <c r="L900" s="337" t="s">
        <v>19695</v>
      </c>
      <c r="M900" s="337" t="s">
        <v>19695</v>
      </c>
      <c r="N900" s="337" t="s">
        <v>19695</v>
      </c>
      <c r="O900" s="337" t="s">
        <v>19695</v>
      </c>
      <c r="P900" s="337" t="s">
        <v>19695</v>
      </c>
      <c r="Q900" s="337" t="s">
        <v>19695</v>
      </c>
      <c r="R900" s="337" t="s">
        <v>112</v>
      </c>
      <c r="S900" s="337" t="s">
        <v>115</v>
      </c>
      <c r="T900" s="337" t="s">
        <v>115</v>
      </c>
      <c r="U900" s="337" t="s">
        <v>9544</v>
      </c>
      <c r="V900" s="337">
        <v>12</v>
      </c>
      <c r="W900" s="337" t="s">
        <v>19695</v>
      </c>
      <c r="X900" s="337" t="s">
        <v>19695</v>
      </c>
      <c r="Y900" s="337" t="s">
        <v>19695</v>
      </c>
      <c r="Z900" s="337" t="s">
        <v>1728</v>
      </c>
      <c r="AA900" s="337" t="s">
        <v>717</v>
      </c>
      <c r="AB900" s="337" t="s">
        <v>718</v>
      </c>
      <c r="AC900" s="337" t="s">
        <v>14356</v>
      </c>
    </row>
    <row r="901" spans="1:29" ht="15.8" x14ac:dyDescent="0.25">
      <c r="A901" s="337" t="s">
        <v>1723</v>
      </c>
      <c r="B901" s="337" t="s">
        <v>9444</v>
      </c>
      <c r="C901" s="337" t="s">
        <v>1725</v>
      </c>
      <c r="D901" s="337" t="s">
        <v>1730</v>
      </c>
      <c r="E901" s="337" t="s">
        <v>7860</v>
      </c>
      <c r="F901" s="338">
        <v>44364</v>
      </c>
      <c r="G901" s="337" t="s">
        <v>9445</v>
      </c>
      <c r="H901" s="338">
        <v>44374</v>
      </c>
      <c r="I901" s="337" t="s">
        <v>19695</v>
      </c>
      <c r="J901" s="337" t="s">
        <v>36</v>
      </c>
      <c r="K901" s="337" t="s">
        <v>19695</v>
      </c>
      <c r="L901" s="337" t="s">
        <v>19695</v>
      </c>
      <c r="M901" s="337" t="s">
        <v>19695</v>
      </c>
      <c r="N901" s="337" t="s">
        <v>19695</v>
      </c>
      <c r="O901" s="337" t="s">
        <v>19695</v>
      </c>
      <c r="P901" s="337" t="s">
        <v>19695</v>
      </c>
      <c r="Q901" s="337" t="s">
        <v>19695</v>
      </c>
      <c r="R901" s="337" t="s">
        <v>1206</v>
      </c>
      <c r="S901" s="337" t="s">
        <v>1964</v>
      </c>
      <c r="T901" s="337" t="s">
        <v>1964</v>
      </c>
      <c r="U901" s="337" t="s">
        <v>9446</v>
      </c>
      <c r="V901" s="337">
        <v>6</v>
      </c>
      <c r="W901" s="337" t="s">
        <v>19695</v>
      </c>
      <c r="X901" s="337" t="s">
        <v>19695</v>
      </c>
      <c r="Y901" s="337" t="s">
        <v>19695</v>
      </c>
      <c r="Z901" s="337" t="s">
        <v>1745</v>
      </c>
      <c r="AA901" s="337" t="s">
        <v>761</v>
      </c>
      <c r="AB901" s="337" t="s">
        <v>762</v>
      </c>
      <c r="AC901" s="337" t="s">
        <v>15361</v>
      </c>
    </row>
    <row r="902" spans="1:29" ht="15.8" x14ac:dyDescent="0.25">
      <c r="A902" s="337" t="s">
        <v>1723</v>
      </c>
      <c r="B902" s="337" t="s">
        <v>10193</v>
      </c>
      <c r="C902" s="337" t="s">
        <v>1725</v>
      </c>
      <c r="D902" s="337" t="s">
        <v>1735</v>
      </c>
      <c r="E902" s="337" t="s">
        <v>7860</v>
      </c>
      <c r="F902" s="338">
        <v>44364</v>
      </c>
      <c r="G902" s="337" t="s">
        <v>9445</v>
      </c>
      <c r="H902" s="338">
        <v>44374</v>
      </c>
      <c r="I902" s="337" t="s">
        <v>19695</v>
      </c>
      <c r="J902" s="337" t="s">
        <v>36</v>
      </c>
      <c r="K902" s="337" t="s">
        <v>19695</v>
      </c>
      <c r="L902" s="337" t="s">
        <v>19695</v>
      </c>
      <c r="M902" s="337" t="s">
        <v>19695</v>
      </c>
      <c r="N902" s="337" t="s">
        <v>19695</v>
      </c>
      <c r="O902" s="337" t="s">
        <v>19695</v>
      </c>
      <c r="P902" s="337" t="s">
        <v>19695</v>
      </c>
      <c r="Q902" s="337" t="s">
        <v>19695</v>
      </c>
      <c r="R902" s="337" t="s">
        <v>1206</v>
      </c>
      <c r="S902" s="337" t="s">
        <v>1964</v>
      </c>
      <c r="T902" s="337" t="s">
        <v>7829</v>
      </c>
      <c r="U902" s="337" t="s">
        <v>9452</v>
      </c>
      <c r="V902" s="337">
        <v>4</v>
      </c>
      <c r="W902" s="337" t="s">
        <v>19695</v>
      </c>
      <c r="X902" s="337" t="s">
        <v>19695</v>
      </c>
      <c r="Y902" s="337" t="s">
        <v>19695</v>
      </c>
      <c r="Z902" s="337" t="s">
        <v>1745</v>
      </c>
      <c r="AA902" s="337" t="s">
        <v>761</v>
      </c>
      <c r="AB902" s="337" t="s">
        <v>762</v>
      </c>
      <c r="AC902" s="337" t="s">
        <v>15361</v>
      </c>
    </row>
    <row r="903" spans="1:29" ht="15.8" x14ac:dyDescent="0.25">
      <c r="A903" s="337" t="s">
        <v>1723</v>
      </c>
      <c r="B903" s="337" t="s">
        <v>10183</v>
      </c>
      <c r="C903" s="337" t="s">
        <v>1725</v>
      </c>
      <c r="D903" s="337" t="s">
        <v>1730</v>
      </c>
      <c r="E903" s="337" t="s">
        <v>7827</v>
      </c>
      <c r="F903" s="338">
        <v>44363</v>
      </c>
      <c r="G903" s="337" t="s">
        <v>7828</v>
      </c>
      <c r="H903" s="338">
        <v>44373</v>
      </c>
      <c r="I903" s="337" t="s">
        <v>19695</v>
      </c>
      <c r="J903" s="337" t="s">
        <v>36</v>
      </c>
      <c r="K903" s="337" t="s">
        <v>19695</v>
      </c>
      <c r="L903" s="337" t="s">
        <v>19695</v>
      </c>
      <c r="M903" s="337" t="s">
        <v>19695</v>
      </c>
      <c r="N903" s="337" t="s">
        <v>19695</v>
      </c>
      <c r="O903" s="337" t="s">
        <v>19695</v>
      </c>
      <c r="P903" s="337" t="s">
        <v>19695</v>
      </c>
      <c r="Q903" s="337" t="s">
        <v>19695</v>
      </c>
      <c r="R903" s="337" t="s">
        <v>1206</v>
      </c>
      <c r="S903" s="337" t="s">
        <v>1964</v>
      </c>
      <c r="T903" s="337" t="s">
        <v>1964</v>
      </c>
      <c r="U903" s="337" t="s">
        <v>9456</v>
      </c>
      <c r="V903" s="337">
        <v>6</v>
      </c>
      <c r="W903" s="337" t="s">
        <v>19695</v>
      </c>
      <c r="X903" s="337" t="s">
        <v>19695</v>
      </c>
      <c r="Y903" s="337" t="s">
        <v>19695</v>
      </c>
      <c r="Z903" s="337" t="s">
        <v>1745</v>
      </c>
      <c r="AA903" s="337" t="s">
        <v>761</v>
      </c>
      <c r="AB903" s="337" t="s">
        <v>762</v>
      </c>
      <c r="AC903" s="337" t="s">
        <v>15360</v>
      </c>
    </row>
    <row r="904" spans="1:29" ht="15.8" x14ac:dyDescent="0.25">
      <c r="A904" s="337" t="s">
        <v>1723</v>
      </c>
      <c r="B904" s="337" t="s">
        <v>7826</v>
      </c>
      <c r="C904" s="337" t="s">
        <v>1725</v>
      </c>
      <c r="D904" s="337" t="s">
        <v>1730</v>
      </c>
      <c r="E904" s="337" t="s">
        <v>7827</v>
      </c>
      <c r="F904" s="338">
        <v>44363</v>
      </c>
      <c r="G904" s="337" t="s">
        <v>7828</v>
      </c>
      <c r="H904" s="338">
        <v>44373</v>
      </c>
      <c r="I904" s="337" t="s">
        <v>19695</v>
      </c>
      <c r="J904" s="337" t="s">
        <v>36</v>
      </c>
      <c r="K904" s="337" t="s">
        <v>19695</v>
      </c>
      <c r="L904" s="337" t="s">
        <v>19695</v>
      </c>
      <c r="M904" s="337" t="s">
        <v>19695</v>
      </c>
      <c r="N904" s="337" t="s">
        <v>19695</v>
      </c>
      <c r="O904" s="337" t="s">
        <v>19695</v>
      </c>
      <c r="P904" s="337" t="s">
        <v>19695</v>
      </c>
      <c r="Q904" s="337" t="s">
        <v>19695</v>
      </c>
      <c r="R904" s="337" t="s">
        <v>1206</v>
      </c>
      <c r="S904" s="337" t="s">
        <v>1964</v>
      </c>
      <c r="T904" s="337" t="s">
        <v>7829</v>
      </c>
      <c r="U904" s="337" t="s">
        <v>7830</v>
      </c>
      <c r="V904" s="337">
        <v>4</v>
      </c>
      <c r="W904" s="337" t="s">
        <v>19695</v>
      </c>
      <c r="X904" s="337" t="s">
        <v>19695</v>
      </c>
      <c r="Y904" s="337" t="s">
        <v>19695</v>
      </c>
      <c r="Z904" s="337" t="s">
        <v>1745</v>
      </c>
      <c r="AA904" s="337" t="s">
        <v>761</v>
      </c>
      <c r="AB904" s="337" t="s">
        <v>762</v>
      </c>
      <c r="AC904" s="337" t="s">
        <v>15361</v>
      </c>
    </row>
    <row r="905" spans="1:29" ht="15.8" x14ac:dyDescent="0.25">
      <c r="A905" s="337" t="s">
        <v>1723</v>
      </c>
      <c r="B905" s="337" t="s">
        <v>10237</v>
      </c>
      <c r="C905" s="337" t="s">
        <v>1725</v>
      </c>
      <c r="D905" s="337" t="s">
        <v>13527</v>
      </c>
      <c r="E905" s="337" t="s">
        <v>9394</v>
      </c>
      <c r="F905" s="338">
        <v>44326</v>
      </c>
      <c r="G905" s="337" t="s">
        <v>10238</v>
      </c>
      <c r="H905" s="338">
        <v>44370</v>
      </c>
      <c r="I905" s="337" t="s">
        <v>19695</v>
      </c>
      <c r="J905" s="337" t="s">
        <v>16</v>
      </c>
      <c r="K905" s="337" t="s">
        <v>19695</v>
      </c>
      <c r="L905" s="337" t="s">
        <v>19695</v>
      </c>
      <c r="M905" s="337" t="s">
        <v>19695</v>
      </c>
      <c r="N905" s="337" t="s">
        <v>19695</v>
      </c>
      <c r="O905" s="337" t="s">
        <v>19695</v>
      </c>
      <c r="P905" s="337" t="s">
        <v>19695</v>
      </c>
      <c r="Q905" s="337" t="s">
        <v>19695</v>
      </c>
      <c r="R905" s="337" t="s">
        <v>35</v>
      </c>
      <c r="S905" s="337" t="s">
        <v>77</v>
      </c>
      <c r="T905" s="337" t="s">
        <v>1023</v>
      </c>
      <c r="U905" s="337" t="s">
        <v>1023</v>
      </c>
      <c r="V905" s="337">
        <v>10</v>
      </c>
      <c r="W905" s="337" t="s">
        <v>19695</v>
      </c>
      <c r="X905" s="337" t="s">
        <v>19695</v>
      </c>
      <c r="Y905" s="337" t="s">
        <v>19695</v>
      </c>
      <c r="Z905" s="337" t="s">
        <v>1728</v>
      </c>
      <c r="AA905" s="337" t="s">
        <v>717</v>
      </c>
      <c r="AB905" s="337" t="s">
        <v>718</v>
      </c>
      <c r="AC905" s="337" t="s">
        <v>14357</v>
      </c>
    </row>
    <row r="906" spans="1:29" ht="15.8" x14ac:dyDescent="0.25">
      <c r="A906" s="337" t="s">
        <v>1723</v>
      </c>
      <c r="B906" s="337" t="s">
        <v>8211</v>
      </c>
      <c r="C906" s="337" t="s">
        <v>1821</v>
      </c>
      <c r="D906" s="337" t="s">
        <v>449</v>
      </c>
      <c r="E906" s="337" t="s">
        <v>8212</v>
      </c>
      <c r="F906" s="338">
        <v>44277</v>
      </c>
      <c r="G906" s="337" t="s">
        <v>7832</v>
      </c>
      <c r="H906" s="338">
        <v>44369</v>
      </c>
      <c r="I906" s="337" t="s">
        <v>19695</v>
      </c>
      <c r="J906" s="337" t="s">
        <v>36</v>
      </c>
      <c r="K906" s="337" t="s">
        <v>19695</v>
      </c>
      <c r="L906" s="337" t="s">
        <v>19695</v>
      </c>
      <c r="M906" s="337" t="s">
        <v>19695</v>
      </c>
      <c r="N906" s="337" t="s">
        <v>19695</v>
      </c>
      <c r="O906" s="337" t="s">
        <v>19695</v>
      </c>
      <c r="P906" s="337" t="s">
        <v>19695</v>
      </c>
      <c r="Q906" s="337" t="s">
        <v>19695</v>
      </c>
      <c r="R906" s="337" t="s">
        <v>130</v>
      </c>
      <c r="S906" s="337" t="s">
        <v>940</v>
      </c>
      <c r="T906" s="337" t="s">
        <v>3908</v>
      </c>
      <c r="U906" s="337" t="s">
        <v>8213</v>
      </c>
      <c r="V906" s="337">
        <v>10</v>
      </c>
      <c r="W906" s="337" t="s">
        <v>19695</v>
      </c>
      <c r="X906" s="337" t="s">
        <v>19695</v>
      </c>
      <c r="Y906" s="337" t="s">
        <v>19695</v>
      </c>
      <c r="Z906" s="337" t="s">
        <v>1728</v>
      </c>
      <c r="AA906" s="337" t="s">
        <v>735</v>
      </c>
      <c r="AB906" s="337" t="s">
        <v>718</v>
      </c>
      <c r="AC906" s="337" t="s">
        <v>14323</v>
      </c>
    </row>
    <row r="907" spans="1:29" ht="15.8" x14ac:dyDescent="0.25">
      <c r="A907" s="337" t="s">
        <v>1723</v>
      </c>
      <c r="B907" s="337" t="s">
        <v>12077</v>
      </c>
      <c r="C907" s="337" t="s">
        <v>1821</v>
      </c>
      <c r="D907" s="337" t="s">
        <v>449</v>
      </c>
      <c r="E907" s="337" t="s">
        <v>9394</v>
      </c>
      <c r="F907" s="338">
        <v>44326</v>
      </c>
      <c r="G907" s="337" t="s">
        <v>9451</v>
      </c>
      <c r="H907" s="338">
        <v>44367</v>
      </c>
      <c r="I907" s="337" t="s">
        <v>19695</v>
      </c>
      <c r="J907" s="337" t="s">
        <v>36</v>
      </c>
      <c r="K907" s="337" t="s">
        <v>19695</v>
      </c>
      <c r="L907" s="337" t="s">
        <v>19695</v>
      </c>
      <c r="M907" s="337" t="s">
        <v>19695</v>
      </c>
      <c r="N907" s="337" t="s">
        <v>19695</v>
      </c>
      <c r="O907" s="337" t="s">
        <v>19695</v>
      </c>
      <c r="P907" s="337" t="s">
        <v>19695</v>
      </c>
      <c r="Q907" s="337" t="s">
        <v>19695</v>
      </c>
      <c r="R907" s="337" t="s">
        <v>75</v>
      </c>
      <c r="S907" s="337" t="s">
        <v>1163</v>
      </c>
      <c r="T907" s="337" t="s">
        <v>1164</v>
      </c>
      <c r="U907" s="337" t="s">
        <v>1165</v>
      </c>
      <c r="V907" s="337">
        <v>6</v>
      </c>
      <c r="W907" s="337" t="s">
        <v>19695</v>
      </c>
      <c r="X907" s="337" t="s">
        <v>19695</v>
      </c>
      <c r="Y907" s="337" t="s">
        <v>19695</v>
      </c>
      <c r="Z907" s="337" t="s">
        <v>1753</v>
      </c>
      <c r="AA907" s="337" t="s">
        <v>717</v>
      </c>
      <c r="AB907" s="337" t="s">
        <v>718</v>
      </c>
      <c r="AC907" s="337" t="s">
        <v>14335</v>
      </c>
    </row>
    <row r="908" spans="1:29" ht="15.8" x14ac:dyDescent="0.25">
      <c r="A908" s="337" t="s">
        <v>1723</v>
      </c>
      <c r="B908" s="337" t="s">
        <v>10759</v>
      </c>
      <c r="C908" s="337" t="s">
        <v>1821</v>
      </c>
      <c r="D908" s="337" t="s">
        <v>449</v>
      </c>
      <c r="E908" s="337" t="s">
        <v>9378</v>
      </c>
      <c r="F908" s="338">
        <v>44323</v>
      </c>
      <c r="G908" s="337" t="s">
        <v>9427</v>
      </c>
      <c r="H908" s="338">
        <v>44365</v>
      </c>
      <c r="I908" s="337" t="s">
        <v>19695</v>
      </c>
      <c r="J908" s="337" t="s">
        <v>36</v>
      </c>
      <c r="K908" s="337" t="s">
        <v>19695</v>
      </c>
      <c r="L908" s="337" t="s">
        <v>19695</v>
      </c>
      <c r="M908" s="337" t="s">
        <v>19695</v>
      </c>
      <c r="N908" s="337" t="s">
        <v>19695</v>
      </c>
      <c r="O908" s="337" t="s">
        <v>19695</v>
      </c>
      <c r="P908" s="337" t="s">
        <v>19695</v>
      </c>
      <c r="Q908" s="337" t="s">
        <v>19695</v>
      </c>
      <c r="R908" s="337" t="s">
        <v>15</v>
      </c>
      <c r="S908" s="337" t="s">
        <v>1659</v>
      </c>
      <c r="T908" s="337" t="s">
        <v>1764</v>
      </c>
      <c r="U908" s="337" t="s">
        <v>10760</v>
      </c>
      <c r="V908" s="337">
        <v>6</v>
      </c>
      <c r="W908" s="337" t="s">
        <v>19695</v>
      </c>
      <c r="X908" s="337" t="s">
        <v>19695</v>
      </c>
      <c r="Y908" s="337" t="s">
        <v>19695</v>
      </c>
      <c r="Z908" s="337" t="s">
        <v>1728</v>
      </c>
      <c r="AA908" s="337" t="s">
        <v>717</v>
      </c>
      <c r="AB908" s="337" t="s">
        <v>718</v>
      </c>
      <c r="AC908" s="337" t="s">
        <v>14330</v>
      </c>
    </row>
    <row r="909" spans="1:29" ht="15.8" x14ac:dyDescent="0.25">
      <c r="A909" s="337" t="s">
        <v>1723</v>
      </c>
      <c r="B909" s="337" t="s">
        <v>7858</v>
      </c>
      <c r="C909" s="337" t="s">
        <v>1821</v>
      </c>
      <c r="D909" s="337" t="s">
        <v>449</v>
      </c>
      <c r="E909" s="337" t="s">
        <v>7859</v>
      </c>
      <c r="F909" s="338">
        <v>44354</v>
      </c>
      <c r="G909" s="337" t="s">
        <v>7860</v>
      </c>
      <c r="H909" s="338">
        <v>44364</v>
      </c>
      <c r="I909" s="337" t="s">
        <v>19695</v>
      </c>
      <c r="J909" s="337" t="s">
        <v>36</v>
      </c>
      <c r="K909" s="337" t="s">
        <v>19695</v>
      </c>
      <c r="L909" s="337" t="s">
        <v>19695</v>
      </c>
      <c r="M909" s="337" t="s">
        <v>19695</v>
      </c>
      <c r="N909" s="337" t="s">
        <v>19695</v>
      </c>
      <c r="O909" s="337" t="s">
        <v>19695</v>
      </c>
      <c r="P909" s="337" t="s">
        <v>19695</v>
      </c>
      <c r="Q909" s="337" t="s">
        <v>19695</v>
      </c>
      <c r="R909" s="337" t="s">
        <v>134</v>
      </c>
      <c r="S909" s="337" t="s">
        <v>451</v>
      </c>
      <c r="T909" s="337" t="s">
        <v>451</v>
      </c>
      <c r="U909" s="337" t="s">
        <v>797</v>
      </c>
      <c r="V909" s="337">
        <v>9</v>
      </c>
      <c r="W909" s="337" t="s">
        <v>19695</v>
      </c>
      <c r="X909" s="337" t="s">
        <v>19695</v>
      </c>
      <c r="Y909" s="337" t="s">
        <v>19695</v>
      </c>
      <c r="Z909" s="337" t="s">
        <v>1745</v>
      </c>
      <c r="AA909" s="337" t="s">
        <v>761</v>
      </c>
      <c r="AB909" s="337" t="s">
        <v>762</v>
      </c>
      <c r="AC909" s="337" t="s">
        <v>14318</v>
      </c>
    </row>
    <row r="910" spans="1:29" ht="15.8" x14ac:dyDescent="0.25">
      <c r="A910" s="337" t="s">
        <v>1723</v>
      </c>
      <c r="B910" s="337" t="s">
        <v>9950</v>
      </c>
      <c r="C910" s="337" t="s">
        <v>1725</v>
      </c>
      <c r="D910" s="337" t="s">
        <v>1735</v>
      </c>
      <c r="E910" s="337" t="s">
        <v>9368</v>
      </c>
      <c r="F910" s="338">
        <v>44318</v>
      </c>
      <c r="G910" s="337" t="s">
        <v>7827</v>
      </c>
      <c r="H910" s="338">
        <v>44363</v>
      </c>
      <c r="I910" s="337" t="s">
        <v>19695</v>
      </c>
      <c r="J910" s="337" t="s">
        <v>16</v>
      </c>
      <c r="K910" s="337" t="s">
        <v>19695</v>
      </c>
      <c r="L910" s="337" t="s">
        <v>19695</v>
      </c>
      <c r="M910" s="337" t="s">
        <v>19695</v>
      </c>
      <c r="N910" s="337" t="s">
        <v>19695</v>
      </c>
      <c r="O910" s="337" t="s">
        <v>19695</v>
      </c>
      <c r="P910" s="337" t="s">
        <v>19695</v>
      </c>
      <c r="Q910" s="337" t="s">
        <v>19695</v>
      </c>
      <c r="R910" s="337" t="s">
        <v>18</v>
      </c>
      <c r="S910" s="337" t="s">
        <v>1033</v>
      </c>
      <c r="T910" s="337" t="s">
        <v>7595</v>
      </c>
      <c r="U910" s="337" t="s">
        <v>9951</v>
      </c>
      <c r="V910" s="337">
        <v>12</v>
      </c>
      <c r="W910" s="337" t="s">
        <v>19695</v>
      </c>
      <c r="X910" s="337" t="s">
        <v>19695</v>
      </c>
      <c r="Y910" s="337" t="s">
        <v>19695</v>
      </c>
      <c r="Z910" s="337" t="s">
        <v>1728</v>
      </c>
      <c r="AA910" s="337" t="s">
        <v>735</v>
      </c>
      <c r="AB910" s="337" t="s">
        <v>718</v>
      </c>
      <c r="AC910" s="337" t="s">
        <v>14354</v>
      </c>
    </row>
    <row r="911" spans="1:29" ht="15.8" x14ac:dyDescent="0.25">
      <c r="A911" s="337" t="s">
        <v>1723</v>
      </c>
      <c r="B911" s="337" t="s">
        <v>12510</v>
      </c>
      <c r="C911" s="337" t="s">
        <v>1821</v>
      </c>
      <c r="D911" s="337" t="s">
        <v>449</v>
      </c>
      <c r="E911" s="337" t="s">
        <v>9604</v>
      </c>
      <c r="F911" s="338">
        <v>44319</v>
      </c>
      <c r="G911" s="337" t="s">
        <v>12511</v>
      </c>
      <c r="H911" s="338">
        <v>44361</v>
      </c>
      <c r="I911" s="337" t="s">
        <v>19695</v>
      </c>
      <c r="J911" s="337" t="s">
        <v>36</v>
      </c>
      <c r="K911" s="337" t="s">
        <v>19695</v>
      </c>
      <c r="L911" s="337" t="s">
        <v>19695</v>
      </c>
      <c r="M911" s="337" t="s">
        <v>19695</v>
      </c>
      <c r="N911" s="337" t="s">
        <v>19695</v>
      </c>
      <c r="O911" s="337" t="s">
        <v>19695</v>
      </c>
      <c r="P911" s="337" t="s">
        <v>19695</v>
      </c>
      <c r="Q911" s="337" t="s">
        <v>19695</v>
      </c>
      <c r="R911" s="337" t="s">
        <v>134</v>
      </c>
      <c r="S911" s="337" t="s">
        <v>782</v>
      </c>
      <c r="T911" s="337" t="s">
        <v>135</v>
      </c>
      <c r="U911" s="337" t="s">
        <v>7782</v>
      </c>
      <c r="V911" s="337">
        <v>12</v>
      </c>
      <c r="W911" s="337" t="s">
        <v>19695</v>
      </c>
      <c r="X911" s="337" t="s">
        <v>19695</v>
      </c>
      <c r="Y911" s="337" t="s">
        <v>19695</v>
      </c>
      <c r="Z911" s="337" t="s">
        <v>1728</v>
      </c>
      <c r="AA911" s="337" t="s">
        <v>735</v>
      </c>
      <c r="AB911" s="337" t="s">
        <v>718</v>
      </c>
      <c r="AC911" s="337" t="s">
        <v>14363</v>
      </c>
    </row>
    <row r="912" spans="1:29" ht="15.8" x14ac:dyDescent="0.25">
      <c r="A912" s="337" t="s">
        <v>1723</v>
      </c>
      <c r="B912" s="337" t="s">
        <v>12601</v>
      </c>
      <c r="C912" s="337" t="s">
        <v>1821</v>
      </c>
      <c r="D912" s="337" t="s">
        <v>449</v>
      </c>
      <c r="E912" s="337" t="s">
        <v>7859</v>
      </c>
      <c r="F912" s="338">
        <v>44354</v>
      </c>
      <c r="G912" s="337" t="s">
        <v>12602</v>
      </c>
      <c r="H912" s="338">
        <v>44360</v>
      </c>
      <c r="I912" s="337" t="s">
        <v>19695</v>
      </c>
      <c r="J912" s="337" t="s">
        <v>36</v>
      </c>
      <c r="K912" s="337" t="s">
        <v>19695</v>
      </c>
      <c r="L912" s="337" t="s">
        <v>19695</v>
      </c>
      <c r="M912" s="337" t="s">
        <v>19695</v>
      </c>
      <c r="N912" s="337" t="s">
        <v>19695</v>
      </c>
      <c r="O912" s="337" t="s">
        <v>19695</v>
      </c>
      <c r="P912" s="337" t="s">
        <v>19695</v>
      </c>
      <c r="Q912" s="337" t="s">
        <v>19695</v>
      </c>
      <c r="R912" s="337" t="s">
        <v>1220</v>
      </c>
      <c r="S912" s="337" t="s">
        <v>108</v>
      </c>
      <c r="T912" s="337" t="s">
        <v>1699</v>
      </c>
      <c r="U912" s="337" t="s">
        <v>12603</v>
      </c>
      <c r="V912" s="337">
        <v>8</v>
      </c>
      <c r="W912" s="337" t="s">
        <v>19695</v>
      </c>
      <c r="X912" s="337" t="s">
        <v>19695</v>
      </c>
      <c r="Y912" s="337" t="s">
        <v>19695</v>
      </c>
      <c r="Z912" s="337" t="s">
        <v>1728</v>
      </c>
      <c r="AA912" s="337" t="s">
        <v>717</v>
      </c>
      <c r="AB912" s="337" t="s">
        <v>718</v>
      </c>
      <c r="AC912" s="337" t="s">
        <v>14321</v>
      </c>
    </row>
    <row r="913" spans="1:29" ht="15.8" x14ac:dyDescent="0.25">
      <c r="A913" s="337" t="s">
        <v>1723</v>
      </c>
      <c r="B913" s="337" t="s">
        <v>12604</v>
      </c>
      <c r="C913" s="337" t="s">
        <v>1725</v>
      </c>
      <c r="D913" s="337" t="s">
        <v>13527</v>
      </c>
      <c r="E913" s="337" t="s">
        <v>9380</v>
      </c>
      <c r="F913" s="338">
        <v>44341</v>
      </c>
      <c r="G913" s="337" t="s">
        <v>12602</v>
      </c>
      <c r="H913" s="338">
        <v>44360</v>
      </c>
      <c r="I913" s="337" t="s">
        <v>19695</v>
      </c>
      <c r="J913" s="337" t="s">
        <v>16</v>
      </c>
      <c r="K913" s="337" t="s">
        <v>19695</v>
      </c>
      <c r="L913" s="337" t="s">
        <v>19695</v>
      </c>
      <c r="M913" s="337" t="s">
        <v>19695</v>
      </c>
      <c r="N913" s="337" t="s">
        <v>19695</v>
      </c>
      <c r="O913" s="337" t="s">
        <v>19695</v>
      </c>
      <c r="P913" s="337" t="s">
        <v>19695</v>
      </c>
      <c r="Q913" s="337" t="s">
        <v>19695</v>
      </c>
      <c r="R913" s="337" t="s">
        <v>1220</v>
      </c>
      <c r="S913" s="337" t="s">
        <v>108</v>
      </c>
      <c r="T913" s="337" t="s">
        <v>1699</v>
      </c>
      <c r="U913" s="337" t="s">
        <v>12605</v>
      </c>
      <c r="V913" s="337">
        <v>8</v>
      </c>
      <c r="W913" s="337" t="s">
        <v>19695</v>
      </c>
      <c r="X913" s="337" t="s">
        <v>19695</v>
      </c>
      <c r="Y913" s="337" t="s">
        <v>19695</v>
      </c>
      <c r="Z913" s="337" t="s">
        <v>1728</v>
      </c>
      <c r="AA913" s="337" t="s">
        <v>717</v>
      </c>
      <c r="AB913" s="337" t="s">
        <v>718</v>
      </c>
      <c r="AC913" s="337" t="s">
        <v>14321</v>
      </c>
    </row>
    <row r="914" spans="1:29" ht="15.8" x14ac:dyDescent="0.25">
      <c r="A914" s="337" t="s">
        <v>1723</v>
      </c>
      <c r="B914" s="337" t="s">
        <v>12606</v>
      </c>
      <c r="C914" s="337" t="s">
        <v>1725</v>
      </c>
      <c r="D914" s="337" t="s">
        <v>13527</v>
      </c>
      <c r="E914" s="337" t="s">
        <v>9604</v>
      </c>
      <c r="F914" s="338">
        <v>44319</v>
      </c>
      <c r="G914" s="337" t="s">
        <v>12602</v>
      </c>
      <c r="H914" s="338">
        <v>44360</v>
      </c>
      <c r="I914" s="337" t="s">
        <v>19695</v>
      </c>
      <c r="J914" s="337" t="s">
        <v>16</v>
      </c>
      <c r="K914" s="337" t="s">
        <v>19695</v>
      </c>
      <c r="L914" s="337" t="s">
        <v>19695</v>
      </c>
      <c r="M914" s="337" t="s">
        <v>19695</v>
      </c>
      <c r="N914" s="337" t="s">
        <v>19695</v>
      </c>
      <c r="O914" s="337" t="s">
        <v>19695</v>
      </c>
      <c r="P914" s="337" t="s">
        <v>19695</v>
      </c>
      <c r="Q914" s="337" t="s">
        <v>19695</v>
      </c>
      <c r="R914" s="337" t="s">
        <v>1220</v>
      </c>
      <c r="S914" s="337" t="s">
        <v>108</v>
      </c>
      <c r="T914" s="337" t="s">
        <v>1699</v>
      </c>
      <c r="U914" s="337" t="s">
        <v>12607</v>
      </c>
      <c r="V914" s="337">
        <v>8</v>
      </c>
      <c r="W914" s="337" t="s">
        <v>19695</v>
      </c>
      <c r="X914" s="337" t="s">
        <v>19695</v>
      </c>
      <c r="Y914" s="337" t="s">
        <v>19695</v>
      </c>
      <c r="Z914" s="337" t="s">
        <v>1728</v>
      </c>
      <c r="AA914" s="337" t="s">
        <v>717</v>
      </c>
      <c r="AB914" s="337" t="s">
        <v>718</v>
      </c>
      <c r="AC914" s="337" t="s">
        <v>14321</v>
      </c>
    </row>
    <row r="915" spans="1:29" ht="15.8" x14ac:dyDescent="0.25">
      <c r="A915" s="337" t="s">
        <v>1723</v>
      </c>
      <c r="B915" s="337" t="s">
        <v>9384</v>
      </c>
      <c r="C915" s="337" t="s">
        <v>1725</v>
      </c>
      <c r="D915" s="337" t="s">
        <v>1730</v>
      </c>
      <c r="E915" s="337" t="s">
        <v>9385</v>
      </c>
      <c r="F915" s="338">
        <v>44349</v>
      </c>
      <c r="G915" s="337" t="s">
        <v>9386</v>
      </c>
      <c r="H915" s="338">
        <v>44359</v>
      </c>
      <c r="I915" s="337" t="s">
        <v>19695</v>
      </c>
      <c r="J915" s="337" t="s">
        <v>36</v>
      </c>
      <c r="K915" s="337" t="s">
        <v>19695</v>
      </c>
      <c r="L915" s="337" t="s">
        <v>19695</v>
      </c>
      <c r="M915" s="337" t="s">
        <v>19695</v>
      </c>
      <c r="N915" s="337" t="s">
        <v>19695</v>
      </c>
      <c r="O915" s="337" t="s">
        <v>19695</v>
      </c>
      <c r="P915" s="337" t="s">
        <v>19695</v>
      </c>
      <c r="Q915" s="337" t="s">
        <v>19695</v>
      </c>
      <c r="R915" s="337" t="s">
        <v>9162</v>
      </c>
      <c r="S915" s="337" t="s">
        <v>9163</v>
      </c>
      <c r="T915" s="337" t="s">
        <v>9168</v>
      </c>
      <c r="U915" s="337" t="s">
        <v>9387</v>
      </c>
      <c r="V915" s="337">
        <v>6</v>
      </c>
      <c r="W915" s="337" t="s">
        <v>19695</v>
      </c>
      <c r="X915" s="337" t="s">
        <v>19695</v>
      </c>
      <c r="Y915" s="337" t="s">
        <v>19695</v>
      </c>
      <c r="Z915" s="337" t="s">
        <v>1745</v>
      </c>
      <c r="AA915" s="337" t="s">
        <v>761</v>
      </c>
      <c r="AB915" s="337" t="s">
        <v>762</v>
      </c>
      <c r="AC915" s="337" t="s">
        <v>15359</v>
      </c>
    </row>
    <row r="916" spans="1:29" ht="15.8" x14ac:dyDescent="0.25">
      <c r="A916" s="337" t="s">
        <v>1723</v>
      </c>
      <c r="B916" s="337" t="s">
        <v>9403</v>
      </c>
      <c r="C916" s="337" t="s">
        <v>1725</v>
      </c>
      <c r="D916" s="337" t="s">
        <v>1735</v>
      </c>
      <c r="E916" s="337" t="s">
        <v>9372</v>
      </c>
      <c r="F916" s="338">
        <v>44350</v>
      </c>
      <c r="G916" s="337" t="s">
        <v>9404</v>
      </c>
      <c r="H916" s="338">
        <v>44358</v>
      </c>
      <c r="I916" s="337" t="s">
        <v>19695</v>
      </c>
      <c r="J916" s="337" t="s">
        <v>36</v>
      </c>
      <c r="K916" s="337" t="s">
        <v>19695</v>
      </c>
      <c r="L916" s="337" t="s">
        <v>19695</v>
      </c>
      <c r="M916" s="337" t="s">
        <v>19695</v>
      </c>
      <c r="N916" s="337" t="s">
        <v>19695</v>
      </c>
      <c r="O916" s="337" t="s">
        <v>19695</v>
      </c>
      <c r="P916" s="337" t="s">
        <v>19695</v>
      </c>
      <c r="Q916" s="337" t="s">
        <v>19695</v>
      </c>
      <c r="R916" s="337" t="s">
        <v>9162</v>
      </c>
      <c r="S916" s="337" t="s">
        <v>9163</v>
      </c>
      <c r="T916" s="337" t="s">
        <v>9176</v>
      </c>
      <c r="U916" s="337" t="s">
        <v>9405</v>
      </c>
      <c r="V916" s="337">
        <v>6</v>
      </c>
      <c r="W916" s="337" t="s">
        <v>19695</v>
      </c>
      <c r="X916" s="337" t="s">
        <v>19695</v>
      </c>
      <c r="Y916" s="337" t="s">
        <v>19695</v>
      </c>
      <c r="Z916" s="337" t="s">
        <v>1745</v>
      </c>
      <c r="AA916" s="337" t="s">
        <v>761</v>
      </c>
      <c r="AB916" s="337" t="s">
        <v>762</v>
      </c>
      <c r="AC916" s="337" t="s">
        <v>15359</v>
      </c>
    </row>
    <row r="917" spans="1:29" ht="15.8" x14ac:dyDescent="0.25">
      <c r="A917" s="337" t="s">
        <v>1723</v>
      </c>
      <c r="B917" s="337" t="s">
        <v>12226</v>
      </c>
      <c r="C917" s="337" t="s">
        <v>1821</v>
      </c>
      <c r="D917" s="337" t="s">
        <v>449</v>
      </c>
      <c r="E917" s="337" t="s">
        <v>8198</v>
      </c>
      <c r="F917" s="338">
        <v>44348</v>
      </c>
      <c r="G917" s="337" t="s">
        <v>9179</v>
      </c>
      <c r="H917" s="338">
        <v>44357</v>
      </c>
      <c r="I917" s="337" t="s">
        <v>19695</v>
      </c>
      <c r="J917" s="337" t="s">
        <v>36</v>
      </c>
      <c r="K917" s="337" t="s">
        <v>19695</v>
      </c>
      <c r="L917" s="337" t="s">
        <v>19695</v>
      </c>
      <c r="M917" s="337" t="s">
        <v>19695</v>
      </c>
      <c r="N917" s="337" t="s">
        <v>19695</v>
      </c>
      <c r="O917" s="337" t="s">
        <v>19695</v>
      </c>
      <c r="P917" s="337" t="s">
        <v>19695</v>
      </c>
      <c r="Q917" s="337" t="s">
        <v>19695</v>
      </c>
      <c r="R917" s="337" t="s">
        <v>395</v>
      </c>
      <c r="S917" s="337" t="s">
        <v>6880</v>
      </c>
      <c r="T917" s="337" t="s">
        <v>10172</v>
      </c>
      <c r="U917" s="337" t="s">
        <v>12227</v>
      </c>
      <c r="V917" s="337">
        <v>6</v>
      </c>
      <c r="W917" s="337" t="s">
        <v>19695</v>
      </c>
      <c r="X917" s="337" t="s">
        <v>19695</v>
      </c>
      <c r="Y917" s="337" t="s">
        <v>19695</v>
      </c>
      <c r="Z917" s="337" t="s">
        <v>1728</v>
      </c>
      <c r="AA917" s="337" t="s">
        <v>717</v>
      </c>
      <c r="AB917" s="337" t="s">
        <v>718</v>
      </c>
      <c r="AC917" s="337" t="s">
        <v>14325</v>
      </c>
    </row>
    <row r="918" spans="1:29" ht="15.8" x14ac:dyDescent="0.25">
      <c r="A918" s="337" t="s">
        <v>1723</v>
      </c>
      <c r="B918" s="337" t="s">
        <v>9983</v>
      </c>
      <c r="C918" s="337" t="s">
        <v>1821</v>
      </c>
      <c r="D918" s="337" t="s">
        <v>449</v>
      </c>
      <c r="E918" s="337" t="s">
        <v>9229</v>
      </c>
      <c r="F918" s="338">
        <v>44306</v>
      </c>
      <c r="G918" s="337" t="s">
        <v>9179</v>
      </c>
      <c r="H918" s="338">
        <v>44357</v>
      </c>
      <c r="I918" s="337" t="s">
        <v>19695</v>
      </c>
      <c r="J918" s="337" t="s">
        <v>16</v>
      </c>
      <c r="K918" s="337" t="s">
        <v>19695</v>
      </c>
      <c r="L918" s="337" t="s">
        <v>19695</v>
      </c>
      <c r="M918" s="337" t="s">
        <v>19695</v>
      </c>
      <c r="N918" s="337" t="s">
        <v>19695</v>
      </c>
      <c r="O918" s="337" t="s">
        <v>19695</v>
      </c>
      <c r="P918" s="337" t="s">
        <v>19695</v>
      </c>
      <c r="Q918" s="337" t="s">
        <v>19695</v>
      </c>
      <c r="R918" s="337" t="s">
        <v>52</v>
      </c>
      <c r="S918" s="337" t="s">
        <v>142</v>
      </c>
      <c r="T918" s="337" t="s">
        <v>9984</v>
      </c>
      <c r="U918" s="337" t="s">
        <v>9985</v>
      </c>
      <c r="V918" s="337">
        <v>8</v>
      </c>
      <c r="W918" s="337" t="s">
        <v>19695</v>
      </c>
      <c r="X918" s="337" t="s">
        <v>19695</v>
      </c>
      <c r="Y918" s="337" t="s">
        <v>19695</v>
      </c>
      <c r="Z918" s="337" t="s">
        <v>1728</v>
      </c>
      <c r="AA918" s="337" t="s">
        <v>735</v>
      </c>
      <c r="AB918" s="337" t="s">
        <v>718</v>
      </c>
      <c r="AC918" s="337" t="s">
        <v>14360</v>
      </c>
    </row>
    <row r="919" spans="1:29" ht="15.8" x14ac:dyDescent="0.25">
      <c r="A919" s="337" t="s">
        <v>1723</v>
      </c>
      <c r="B919" s="337" t="s">
        <v>9178</v>
      </c>
      <c r="C919" s="337" t="s">
        <v>1725</v>
      </c>
      <c r="D919" s="337" t="s">
        <v>1730</v>
      </c>
      <c r="E919" s="337" t="s">
        <v>7979</v>
      </c>
      <c r="F919" s="338">
        <v>44342</v>
      </c>
      <c r="G919" s="337" t="s">
        <v>9179</v>
      </c>
      <c r="H919" s="338">
        <v>44357</v>
      </c>
      <c r="I919" s="337" t="s">
        <v>19695</v>
      </c>
      <c r="J919" s="337" t="s">
        <v>36</v>
      </c>
      <c r="K919" s="337" t="s">
        <v>19695</v>
      </c>
      <c r="L919" s="337" t="s">
        <v>19695</v>
      </c>
      <c r="M919" s="337" t="s">
        <v>19695</v>
      </c>
      <c r="N919" s="337" t="s">
        <v>19695</v>
      </c>
      <c r="O919" s="337" t="s">
        <v>19695</v>
      </c>
      <c r="P919" s="337" t="s">
        <v>19695</v>
      </c>
      <c r="Q919" s="337" t="s">
        <v>19695</v>
      </c>
      <c r="R919" s="337" t="s">
        <v>9162</v>
      </c>
      <c r="S919" s="337" t="s">
        <v>9163</v>
      </c>
      <c r="T919" s="337" t="s">
        <v>9163</v>
      </c>
      <c r="U919" s="337" t="s">
        <v>9180</v>
      </c>
      <c r="V919" s="337">
        <v>6</v>
      </c>
      <c r="W919" s="337" t="s">
        <v>19695</v>
      </c>
      <c r="X919" s="337" t="s">
        <v>19695</v>
      </c>
      <c r="Y919" s="337" t="s">
        <v>19695</v>
      </c>
      <c r="Z919" s="337" t="s">
        <v>1745</v>
      </c>
      <c r="AA919" s="337" t="s">
        <v>761</v>
      </c>
      <c r="AB919" s="337" t="s">
        <v>762</v>
      </c>
      <c r="AC919" s="337" t="s">
        <v>15355</v>
      </c>
    </row>
    <row r="920" spans="1:29" ht="15.8" x14ac:dyDescent="0.25">
      <c r="A920" s="337" t="s">
        <v>1723</v>
      </c>
      <c r="B920" s="337" t="s">
        <v>9364</v>
      </c>
      <c r="C920" s="337" t="s">
        <v>1725</v>
      </c>
      <c r="D920" s="337" t="s">
        <v>1730</v>
      </c>
      <c r="E920" s="337" t="s">
        <v>8198</v>
      </c>
      <c r="F920" s="338">
        <v>44348</v>
      </c>
      <c r="G920" s="337" t="s">
        <v>9365</v>
      </c>
      <c r="H920" s="338">
        <v>44356</v>
      </c>
      <c r="I920" s="337" t="s">
        <v>19695</v>
      </c>
      <c r="J920" s="337" t="s">
        <v>36</v>
      </c>
      <c r="K920" s="337" t="s">
        <v>19695</v>
      </c>
      <c r="L920" s="337" t="s">
        <v>19695</v>
      </c>
      <c r="M920" s="337" t="s">
        <v>19695</v>
      </c>
      <c r="N920" s="337" t="s">
        <v>19695</v>
      </c>
      <c r="O920" s="337" t="s">
        <v>19695</v>
      </c>
      <c r="P920" s="337" t="s">
        <v>19695</v>
      </c>
      <c r="Q920" s="337" t="s">
        <v>19695</v>
      </c>
      <c r="R920" s="337" t="s">
        <v>9162</v>
      </c>
      <c r="S920" s="337" t="s">
        <v>9163</v>
      </c>
      <c r="T920" s="337" t="s">
        <v>9176</v>
      </c>
      <c r="U920" s="337" t="s">
        <v>9177</v>
      </c>
      <c r="V920" s="337">
        <v>6</v>
      </c>
      <c r="W920" s="337" t="s">
        <v>19695</v>
      </c>
      <c r="X920" s="337" t="s">
        <v>19695</v>
      </c>
      <c r="Y920" s="337" t="s">
        <v>19695</v>
      </c>
      <c r="Z920" s="337" t="s">
        <v>1745</v>
      </c>
      <c r="AA920" s="337" t="s">
        <v>761</v>
      </c>
      <c r="AB920" s="337" t="s">
        <v>762</v>
      </c>
      <c r="AC920" s="337" t="s">
        <v>15358</v>
      </c>
    </row>
    <row r="921" spans="1:29" ht="15.8" x14ac:dyDescent="0.25">
      <c r="A921" s="337" t="s">
        <v>1723</v>
      </c>
      <c r="B921" s="337" t="s">
        <v>10182</v>
      </c>
      <c r="C921" s="337" t="s">
        <v>1725</v>
      </c>
      <c r="D921" s="337" t="s">
        <v>1735</v>
      </c>
      <c r="E921" s="337" t="s">
        <v>9229</v>
      </c>
      <c r="F921" s="338">
        <v>44306</v>
      </c>
      <c r="G921" s="337" t="s">
        <v>9365</v>
      </c>
      <c r="H921" s="338">
        <v>44356</v>
      </c>
      <c r="I921" s="337" t="s">
        <v>19695</v>
      </c>
      <c r="J921" s="337" t="s">
        <v>36</v>
      </c>
      <c r="K921" s="337" t="s">
        <v>19695</v>
      </c>
      <c r="L921" s="337" t="s">
        <v>19695</v>
      </c>
      <c r="M921" s="337" t="s">
        <v>19695</v>
      </c>
      <c r="N921" s="337" t="s">
        <v>19695</v>
      </c>
      <c r="O921" s="337" t="s">
        <v>19695</v>
      </c>
      <c r="P921" s="337" t="s">
        <v>19695</v>
      </c>
      <c r="Q921" s="337" t="s">
        <v>19695</v>
      </c>
      <c r="R921" s="337" t="s">
        <v>1206</v>
      </c>
      <c r="S921" s="337" t="s">
        <v>1964</v>
      </c>
      <c r="T921" s="337" t="s">
        <v>7829</v>
      </c>
      <c r="U921" s="337" t="s">
        <v>9412</v>
      </c>
      <c r="V921" s="337">
        <v>4</v>
      </c>
      <c r="W921" s="337" t="s">
        <v>19695</v>
      </c>
      <c r="X921" s="337" t="s">
        <v>19695</v>
      </c>
      <c r="Y921" s="337" t="s">
        <v>19695</v>
      </c>
      <c r="Z921" s="337" t="s">
        <v>1745</v>
      </c>
      <c r="AA921" s="337" t="s">
        <v>761</v>
      </c>
      <c r="AB921" s="337" t="s">
        <v>762</v>
      </c>
      <c r="AC921" s="337" t="s">
        <v>15371</v>
      </c>
    </row>
    <row r="922" spans="1:29" ht="15.8" x14ac:dyDescent="0.25">
      <c r="A922" s="337" t="s">
        <v>1723</v>
      </c>
      <c r="B922" s="337" t="s">
        <v>9379</v>
      </c>
      <c r="C922" s="337" t="s">
        <v>1725</v>
      </c>
      <c r="D922" s="337" t="s">
        <v>1730</v>
      </c>
      <c r="E922" s="337" t="s">
        <v>9380</v>
      </c>
      <c r="F922" s="338">
        <v>44341</v>
      </c>
      <c r="G922" s="337" t="s">
        <v>9381</v>
      </c>
      <c r="H922" s="338">
        <v>44355</v>
      </c>
      <c r="I922" s="337" t="s">
        <v>19695</v>
      </c>
      <c r="J922" s="337" t="s">
        <v>36</v>
      </c>
      <c r="K922" s="337" t="s">
        <v>19695</v>
      </c>
      <c r="L922" s="337" t="s">
        <v>19695</v>
      </c>
      <c r="M922" s="337" t="s">
        <v>19695</v>
      </c>
      <c r="N922" s="337" t="s">
        <v>19695</v>
      </c>
      <c r="O922" s="337" t="s">
        <v>19695</v>
      </c>
      <c r="P922" s="337" t="s">
        <v>19695</v>
      </c>
      <c r="Q922" s="337" t="s">
        <v>19695</v>
      </c>
      <c r="R922" s="337" t="s">
        <v>9162</v>
      </c>
      <c r="S922" s="337" t="s">
        <v>9163</v>
      </c>
      <c r="T922" s="337" t="s">
        <v>9163</v>
      </c>
      <c r="U922" s="337" t="s">
        <v>9180</v>
      </c>
      <c r="V922" s="337">
        <v>6</v>
      </c>
      <c r="W922" s="337" t="s">
        <v>19695</v>
      </c>
      <c r="X922" s="337" t="s">
        <v>19695</v>
      </c>
      <c r="Y922" s="337" t="s">
        <v>19695</v>
      </c>
      <c r="Z922" s="337" t="s">
        <v>1745</v>
      </c>
      <c r="AA922" s="337" t="s">
        <v>761</v>
      </c>
      <c r="AB922" s="337" t="s">
        <v>762</v>
      </c>
      <c r="AC922" s="337" t="s">
        <v>14312</v>
      </c>
    </row>
    <row r="923" spans="1:29" ht="15.8" x14ac:dyDescent="0.25">
      <c r="A923" s="337" t="s">
        <v>1723</v>
      </c>
      <c r="B923" s="337" t="s">
        <v>9442</v>
      </c>
      <c r="C923" s="337" t="s">
        <v>1725</v>
      </c>
      <c r="D923" s="337" t="s">
        <v>1735</v>
      </c>
      <c r="E923" s="337" t="s">
        <v>9443</v>
      </c>
      <c r="F923" s="338">
        <v>44305</v>
      </c>
      <c r="G923" s="337" t="s">
        <v>9381</v>
      </c>
      <c r="H923" s="338">
        <v>44355</v>
      </c>
      <c r="I923" s="337" t="s">
        <v>19695</v>
      </c>
      <c r="J923" s="337" t="s">
        <v>36</v>
      </c>
      <c r="K923" s="337" t="s">
        <v>19695</v>
      </c>
      <c r="L923" s="337" t="s">
        <v>19695</v>
      </c>
      <c r="M923" s="337" t="s">
        <v>19695</v>
      </c>
      <c r="N923" s="337" t="s">
        <v>19695</v>
      </c>
      <c r="O923" s="337" t="s">
        <v>19695</v>
      </c>
      <c r="P923" s="337" t="s">
        <v>19695</v>
      </c>
      <c r="Q923" s="337" t="s">
        <v>19695</v>
      </c>
      <c r="R923" s="337" t="s">
        <v>1206</v>
      </c>
      <c r="S923" s="337" t="s">
        <v>1964</v>
      </c>
      <c r="T923" s="337" t="s">
        <v>7829</v>
      </c>
      <c r="U923" s="337" t="s">
        <v>7829</v>
      </c>
      <c r="V923" s="337">
        <v>4</v>
      </c>
      <c r="W923" s="337" t="s">
        <v>19695</v>
      </c>
      <c r="X923" s="337" t="s">
        <v>19695</v>
      </c>
      <c r="Y923" s="337" t="s">
        <v>19695</v>
      </c>
      <c r="Z923" s="337" t="s">
        <v>1745</v>
      </c>
      <c r="AA923" s="337" t="s">
        <v>761</v>
      </c>
      <c r="AB923" s="337" t="s">
        <v>762</v>
      </c>
      <c r="AC923" s="337" t="s">
        <v>15371</v>
      </c>
    </row>
    <row r="924" spans="1:29" ht="15.8" x14ac:dyDescent="0.25">
      <c r="A924" s="337" t="s">
        <v>1723</v>
      </c>
      <c r="B924" s="337" t="s">
        <v>9564</v>
      </c>
      <c r="C924" s="337" t="s">
        <v>1821</v>
      </c>
      <c r="D924" s="337" t="s">
        <v>449</v>
      </c>
      <c r="E924" s="337" t="s">
        <v>9565</v>
      </c>
      <c r="F924" s="338">
        <v>44130</v>
      </c>
      <c r="G924" s="337" t="s">
        <v>7859</v>
      </c>
      <c r="H924" s="338">
        <v>44354</v>
      </c>
      <c r="I924" s="337" t="s">
        <v>19695</v>
      </c>
      <c r="J924" s="337" t="s">
        <v>16</v>
      </c>
      <c r="K924" s="337" t="s">
        <v>19695</v>
      </c>
      <c r="L924" s="337" t="s">
        <v>19695</v>
      </c>
      <c r="M924" s="337" t="s">
        <v>19695</v>
      </c>
      <c r="N924" s="337" t="s">
        <v>19695</v>
      </c>
      <c r="O924" s="337" t="s">
        <v>19695</v>
      </c>
      <c r="P924" s="337" t="s">
        <v>19695</v>
      </c>
      <c r="Q924" s="337" t="s">
        <v>19695</v>
      </c>
      <c r="R924" s="337" t="s">
        <v>109</v>
      </c>
      <c r="S924" s="337" t="s">
        <v>1531</v>
      </c>
      <c r="T924" s="337" t="s">
        <v>9566</v>
      </c>
      <c r="U924" s="337" t="s">
        <v>9567</v>
      </c>
      <c r="V924" s="337">
        <v>8</v>
      </c>
      <c r="W924" s="337" t="s">
        <v>19695</v>
      </c>
      <c r="X924" s="337" t="s">
        <v>19695</v>
      </c>
      <c r="Y924" s="337" t="s">
        <v>19695</v>
      </c>
      <c r="Z924" s="337" t="s">
        <v>1728</v>
      </c>
      <c r="AA924" s="337" t="s">
        <v>717</v>
      </c>
      <c r="AB924" s="337" t="s">
        <v>718</v>
      </c>
      <c r="AC924" s="337" t="s">
        <v>14318</v>
      </c>
    </row>
    <row r="925" spans="1:29" ht="15.8" x14ac:dyDescent="0.25">
      <c r="A925" s="337" t="s">
        <v>1723</v>
      </c>
      <c r="B925" s="337" t="s">
        <v>9535</v>
      </c>
      <c r="C925" s="337" t="s">
        <v>1821</v>
      </c>
      <c r="D925" s="337" t="s">
        <v>449</v>
      </c>
      <c r="E925" s="337" t="s">
        <v>7978</v>
      </c>
      <c r="F925" s="338">
        <v>44338</v>
      </c>
      <c r="G925" s="337" t="s">
        <v>7859</v>
      </c>
      <c r="H925" s="338">
        <v>44354</v>
      </c>
      <c r="I925" s="337" t="s">
        <v>19695</v>
      </c>
      <c r="J925" s="337" t="s">
        <v>16</v>
      </c>
      <c r="K925" s="337" t="s">
        <v>19695</v>
      </c>
      <c r="L925" s="337" t="s">
        <v>19695</v>
      </c>
      <c r="M925" s="337" t="s">
        <v>19695</v>
      </c>
      <c r="N925" s="337" t="s">
        <v>19695</v>
      </c>
      <c r="O925" s="337" t="s">
        <v>19695</v>
      </c>
      <c r="P925" s="337" t="s">
        <v>19695</v>
      </c>
      <c r="Q925" s="337" t="s">
        <v>19695</v>
      </c>
      <c r="R925" s="337" t="s">
        <v>112</v>
      </c>
      <c r="S925" s="337" t="s">
        <v>452</v>
      </c>
      <c r="T925" s="337" t="s">
        <v>452</v>
      </c>
      <c r="U925" s="337" t="s">
        <v>1247</v>
      </c>
      <c r="V925" s="337">
        <v>12</v>
      </c>
      <c r="W925" s="337" t="s">
        <v>19695</v>
      </c>
      <c r="X925" s="337" t="s">
        <v>19695</v>
      </c>
      <c r="Y925" s="337" t="s">
        <v>19695</v>
      </c>
      <c r="Z925" s="337" t="s">
        <v>1728</v>
      </c>
      <c r="AA925" s="337" t="s">
        <v>735</v>
      </c>
      <c r="AB925" s="337" t="s">
        <v>718</v>
      </c>
      <c r="AC925" s="337" t="s">
        <v>14322</v>
      </c>
    </row>
    <row r="926" spans="1:29" ht="15.8" x14ac:dyDescent="0.25">
      <c r="A926" s="337" t="s">
        <v>1723</v>
      </c>
      <c r="B926" s="337" t="s">
        <v>9413</v>
      </c>
      <c r="C926" s="337" t="s">
        <v>1725</v>
      </c>
      <c r="D926" s="337" t="s">
        <v>1730</v>
      </c>
      <c r="E926" s="337" t="s">
        <v>9414</v>
      </c>
      <c r="F926" s="338">
        <v>44304</v>
      </c>
      <c r="G926" s="337" t="s">
        <v>7859</v>
      </c>
      <c r="H926" s="338">
        <v>44354</v>
      </c>
      <c r="I926" s="337" t="s">
        <v>19695</v>
      </c>
      <c r="J926" s="337" t="s">
        <v>16</v>
      </c>
      <c r="K926" s="337" t="s">
        <v>19695</v>
      </c>
      <c r="L926" s="337" t="s">
        <v>19695</v>
      </c>
      <c r="M926" s="337" t="s">
        <v>19695</v>
      </c>
      <c r="N926" s="337" t="s">
        <v>19695</v>
      </c>
      <c r="O926" s="337" t="s">
        <v>19695</v>
      </c>
      <c r="P926" s="337" t="s">
        <v>19695</v>
      </c>
      <c r="Q926" s="337" t="s">
        <v>19695</v>
      </c>
      <c r="R926" s="337" t="s">
        <v>1206</v>
      </c>
      <c r="S926" s="337" t="s">
        <v>1964</v>
      </c>
      <c r="T926" s="337" t="s">
        <v>7829</v>
      </c>
      <c r="U926" s="337" t="s">
        <v>7829</v>
      </c>
      <c r="V926" s="337">
        <v>4</v>
      </c>
      <c r="W926" s="337" t="s">
        <v>19695</v>
      </c>
      <c r="X926" s="337" t="s">
        <v>19695</v>
      </c>
      <c r="Y926" s="337" t="s">
        <v>19695</v>
      </c>
      <c r="Z926" s="337" t="s">
        <v>1745</v>
      </c>
      <c r="AA926" s="337" t="s">
        <v>761</v>
      </c>
      <c r="AB926" s="337" t="s">
        <v>762</v>
      </c>
      <c r="AC926" s="337" t="s">
        <v>15369</v>
      </c>
    </row>
    <row r="927" spans="1:29" ht="15.8" x14ac:dyDescent="0.25">
      <c r="A927" s="337" t="s">
        <v>1723</v>
      </c>
      <c r="B927" s="337" t="s">
        <v>9370</v>
      </c>
      <c r="C927" s="337" t="s">
        <v>1725</v>
      </c>
      <c r="D927" s="337" t="s">
        <v>1730</v>
      </c>
      <c r="E927" s="337" t="s">
        <v>7862</v>
      </c>
      <c r="F927" s="338">
        <v>44339</v>
      </c>
      <c r="G927" s="337" t="s">
        <v>7781</v>
      </c>
      <c r="H927" s="338">
        <v>44353</v>
      </c>
      <c r="I927" s="337" t="s">
        <v>19695</v>
      </c>
      <c r="J927" s="337" t="s">
        <v>36</v>
      </c>
      <c r="K927" s="337" t="s">
        <v>19695</v>
      </c>
      <c r="L927" s="337" t="s">
        <v>19695</v>
      </c>
      <c r="M927" s="337" t="s">
        <v>19695</v>
      </c>
      <c r="N927" s="337" t="s">
        <v>19695</v>
      </c>
      <c r="O927" s="337" t="s">
        <v>19695</v>
      </c>
      <c r="P927" s="337" t="s">
        <v>19695</v>
      </c>
      <c r="Q927" s="337" t="s">
        <v>19695</v>
      </c>
      <c r="R927" s="337" t="s">
        <v>9162</v>
      </c>
      <c r="S927" s="337" t="s">
        <v>9163</v>
      </c>
      <c r="T927" s="337" t="s">
        <v>9163</v>
      </c>
      <c r="U927" s="337" t="s">
        <v>9180</v>
      </c>
      <c r="V927" s="337">
        <v>6</v>
      </c>
      <c r="W927" s="337" t="s">
        <v>19695</v>
      </c>
      <c r="X927" s="337" t="s">
        <v>19695</v>
      </c>
      <c r="Y927" s="337" t="s">
        <v>19695</v>
      </c>
      <c r="Z927" s="337" t="s">
        <v>1745</v>
      </c>
      <c r="AA927" s="337" t="s">
        <v>761</v>
      </c>
      <c r="AB927" s="337" t="s">
        <v>762</v>
      </c>
      <c r="AC927" s="337" t="s">
        <v>14310</v>
      </c>
    </row>
    <row r="928" spans="1:29" ht="15.8" x14ac:dyDescent="0.25">
      <c r="A928" s="337" t="s">
        <v>1723</v>
      </c>
      <c r="B928" s="337" t="s">
        <v>9373</v>
      </c>
      <c r="C928" s="337" t="s">
        <v>1725</v>
      </c>
      <c r="D928" s="337" t="s">
        <v>13527</v>
      </c>
      <c r="E928" s="337" t="s">
        <v>9374</v>
      </c>
      <c r="F928" s="338">
        <v>44340</v>
      </c>
      <c r="G928" s="337" t="s">
        <v>7781</v>
      </c>
      <c r="H928" s="338">
        <v>44353</v>
      </c>
      <c r="I928" s="337" t="s">
        <v>19695</v>
      </c>
      <c r="J928" s="337" t="s">
        <v>36</v>
      </c>
      <c r="K928" s="337" t="s">
        <v>19695</v>
      </c>
      <c r="L928" s="337" t="s">
        <v>19695</v>
      </c>
      <c r="M928" s="337" t="s">
        <v>19695</v>
      </c>
      <c r="N928" s="337" t="s">
        <v>19695</v>
      </c>
      <c r="O928" s="337" t="s">
        <v>19695</v>
      </c>
      <c r="P928" s="337" t="s">
        <v>19695</v>
      </c>
      <c r="Q928" s="337" t="s">
        <v>19695</v>
      </c>
      <c r="R928" s="337" t="s">
        <v>9162</v>
      </c>
      <c r="S928" s="337" t="s">
        <v>9163</v>
      </c>
      <c r="T928" s="337" t="s">
        <v>9163</v>
      </c>
      <c r="U928" s="337" t="s">
        <v>9180</v>
      </c>
      <c r="V928" s="337">
        <v>6</v>
      </c>
      <c r="W928" s="337" t="s">
        <v>19695</v>
      </c>
      <c r="X928" s="337" t="s">
        <v>19695</v>
      </c>
      <c r="Y928" s="337" t="s">
        <v>19695</v>
      </c>
      <c r="Z928" s="337" t="s">
        <v>1745</v>
      </c>
      <c r="AA928" s="337" t="s">
        <v>761</v>
      </c>
      <c r="AB928" s="337" t="s">
        <v>762</v>
      </c>
      <c r="AC928" s="337" t="s">
        <v>14311</v>
      </c>
    </row>
    <row r="929" spans="1:29" ht="15.8" x14ac:dyDescent="0.25">
      <c r="A929" s="337" t="s">
        <v>1723</v>
      </c>
      <c r="B929" s="337" t="s">
        <v>10195</v>
      </c>
      <c r="C929" s="337" t="s">
        <v>1725</v>
      </c>
      <c r="D929" s="337" t="s">
        <v>1735</v>
      </c>
      <c r="E929" s="337" t="s">
        <v>10196</v>
      </c>
      <c r="F929" s="338">
        <v>44303</v>
      </c>
      <c r="G929" s="337" t="s">
        <v>7781</v>
      </c>
      <c r="H929" s="338">
        <v>44353</v>
      </c>
      <c r="I929" s="337" t="s">
        <v>19695</v>
      </c>
      <c r="J929" s="337" t="s">
        <v>36</v>
      </c>
      <c r="K929" s="337" t="s">
        <v>19695</v>
      </c>
      <c r="L929" s="337" t="s">
        <v>19695</v>
      </c>
      <c r="M929" s="337" t="s">
        <v>19695</v>
      </c>
      <c r="N929" s="337" t="s">
        <v>19695</v>
      </c>
      <c r="O929" s="337" t="s">
        <v>19695</v>
      </c>
      <c r="P929" s="337" t="s">
        <v>19695</v>
      </c>
      <c r="Q929" s="337" t="s">
        <v>19695</v>
      </c>
      <c r="R929" s="337" t="s">
        <v>1206</v>
      </c>
      <c r="S929" s="337" t="s">
        <v>1964</v>
      </c>
      <c r="T929" s="337" t="s">
        <v>7829</v>
      </c>
      <c r="U929" s="337" t="s">
        <v>9412</v>
      </c>
      <c r="V929" s="337">
        <v>4</v>
      </c>
      <c r="W929" s="337" t="s">
        <v>19695</v>
      </c>
      <c r="X929" s="337" t="s">
        <v>19695</v>
      </c>
      <c r="Y929" s="337" t="s">
        <v>19695</v>
      </c>
      <c r="Z929" s="337" t="s">
        <v>1745</v>
      </c>
      <c r="AA929" s="337" t="s">
        <v>761</v>
      </c>
      <c r="AB929" s="337" t="s">
        <v>762</v>
      </c>
      <c r="AC929" s="337" t="s">
        <v>15368</v>
      </c>
    </row>
    <row r="930" spans="1:29" ht="15.8" x14ac:dyDescent="0.25">
      <c r="A930" s="337" t="s">
        <v>1723</v>
      </c>
      <c r="B930" s="337" t="s">
        <v>7780</v>
      </c>
      <c r="C930" s="337" t="s">
        <v>1821</v>
      </c>
      <c r="D930" s="337" t="s">
        <v>449</v>
      </c>
      <c r="E930" s="337" t="s">
        <v>7781</v>
      </c>
      <c r="F930" s="338">
        <v>44353</v>
      </c>
      <c r="G930" s="337" t="s">
        <v>7781</v>
      </c>
      <c r="H930" s="338">
        <v>44353</v>
      </c>
      <c r="I930" s="337" t="s">
        <v>19695</v>
      </c>
      <c r="J930" s="337" t="s">
        <v>36</v>
      </c>
      <c r="K930" s="337" t="s">
        <v>19695</v>
      </c>
      <c r="L930" s="337" t="s">
        <v>19695</v>
      </c>
      <c r="M930" s="337" t="s">
        <v>19695</v>
      </c>
      <c r="N930" s="337" t="s">
        <v>19695</v>
      </c>
      <c r="O930" s="337" t="s">
        <v>19695</v>
      </c>
      <c r="P930" s="337" t="s">
        <v>19695</v>
      </c>
      <c r="Q930" s="337" t="s">
        <v>19695</v>
      </c>
      <c r="R930" s="337" t="s">
        <v>146</v>
      </c>
      <c r="S930" s="337" t="s">
        <v>129</v>
      </c>
      <c r="T930" s="337" t="s">
        <v>1213</v>
      </c>
      <c r="U930" s="337" t="s">
        <v>7782</v>
      </c>
      <c r="V930" s="337">
        <v>6</v>
      </c>
      <c r="W930" s="337" t="s">
        <v>19695</v>
      </c>
      <c r="X930" s="337" t="s">
        <v>19695</v>
      </c>
      <c r="Y930" s="337" t="s">
        <v>19695</v>
      </c>
      <c r="Z930" s="337" t="s">
        <v>1753</v>
      </c>
      <c r="AA930" s="337" t="s">
        <v>717</v>
      </c>
      <c r="AB930" s="337" t="s">
        <v>718</v>
      </c>
      <c r="AC930" s="337" t="s">
        <v>15585</v>
      </c>
    </row>
    <row r="931" spans="1:29" ht="15.8" x14ac:dyDescent="0.25">
      <c r="A931" s="337" t="s">
        <v>1723</v>
      </c>
      <c r="B931" s="337" t="s">
        <v>10223</v>
      </c>
      <c r="C931" s="337" t="s">
        <v>1821</v>
      </c>
      <c r="D931" s="337" t="s">
        <v>449</v>
      </c>
      <c r="E931" s="337" t="s">
        <v>9350</v>
      </c>
      <c r="F931" s="338">
        <v>44320</v>
      </c>
      <c r="G931" s="337" t="s">
        <v>9363</v>
      </c>
      <c r="H931" s="338">
        <v>44352</v>
      </c>
      <c r="I931" s="337" t="s">
        <v>19695</v>
      </c>
      <c r="J931" s="337" t="s">
        <v>16</v>
      </c>
      <c r="K931" s="337" t="s">
        <v>19695</v>
      </c>
      <c r="L931" s="337" t="s">
        <v>19695</v>
      </c>
      <c r="M931" s="337" t="s">
        <v>19695</v>
      </c>
      <c r="N931" s="337" t="s">
        <v>19695</v>
      </c>
      <c r="O931" s="337" t="s">
        <v>19695</v>
      </c>
      <c r="P931" s="337" t="s">
        <v>19695</v>
      </c>
      <c r="Q931" s="337" t="s">
        <v>19695</v>
      </c>
      <c r="R931" s="337" t="s">
        <v>35</v>
      </c>
      <c r="S931" s="337" t="s">
        <v>77</v>
      </c>
      <c r="T931" s="337" t="s">
        <v>1029</v>
      </c>
      <c r="U931" s="337" t="s">
        <v>10224</v>
      </c>
      <c r="V931" s="337">
        <v>8</v>
      </c>
      <c r="W931" s="337" t="s">
        <v>19695</v>
      </c>
      <c r="X931" s="337" t="s">
        <v>19695</v>
      </c>
      <c r="Y931" s="337" t="s">
        <v>19695</v>
      </c>
      <c r="Z931" s="337" t="s">
        <v>1728</v>
      </c>
      <c r="AA931" s="337" t="s">
        <v>717</v>
      </c>
      <c r="AB931" s="337" t="s">
        <v>718</v>
      </c>
      <c r="AC931" s="337" t="s">
        <v>14317</v>
      </c>
    </row>
    <row r="932" spans="1:29" ht="15.8" x14ac:dyDescent="0.25">
      <c r="A932" s="337" t="s">
        <v>1723</v>
      </c>
      <c r="B932" s="337" t="s">
        <v>9362</v>
      </c>
      <c r="C932" s="337" t="s">
        <v>1725</v>
      </c>
      <c r="D932" s="337" t="s">
        <v>1730</v>
      </c>
      <c r="E932" s="337" t="s">
        <v>7978</v>
      </c>
      <c r="F932" s="338">
        <v>44338</v>
      </c>
      <c r="G932" s="337" t="s">
        <v>9363</v>
      </c>
      <c r="H932" s="338">
        <v>44352</v>
      </c>
      <c r="I932" s="337" t="s">
        <v>19695</v>
      </c>
      <c r="J932" s="337" t="s">
        <v>36</v>
      </c>
      <c r="K932" s="337" t="s">
        <v>19695</v>
      </c>
      <c r="L932" s="337" t="s">
        <v>19695</v>
      </c>
      <c r="M932" s="337" t="s">
        <v>19695</v>
      </c>
      <c r="N932" s="337" t="s">
        <v>19695</v>
      </c>
      <c r="O932" s="337" t="s">
        <v>19695</v>
      </c>
      <c r="P932" s="337" t="s">
        <v>19695</v>
      </c>
      <c r="Q932" s="337" t="s">
        <v>19695</v>
      </c>
      <c r="R932" s="337" t="s">
        <v>9162</v>
      </c>
      <c r="S932" s="337" t="s">
        <v>9163</v>
      </c>
      <c r="T932" s="337" t="s">
        <v>9163</v>
      </c>
      <c r="U932" s="337" t="s">
        <v>9180</v>
      </c>
      <c r="V932" s="337">
        <v>6</v>
      </c>
      <c r="W932" s="337" t="s">
        <v>19695</v>
      </c>
      <c r="X932" s="337" t="s">
        <v>19695</v>
      </c>
      <c r="Y932" s="337" t="s">
        <v>19695</v>
      </c>
      <c r="Z932" s="337" t="s">
        <v>1745</v>
      </c>
      <c r="AA932" s="337" t="s">
        <v>761</v>
      </c>
      <c r="AB932" s="337" t="s">
        <v>762</v>
      </c>
      <c r="AC932" s="337" t="s">
        <v>15354</v>
      </c>
    </row>
    <row r="933" spans="1:29" ht="15.8" x14ac:dyDescent="0.25">
      <c r="A933" s="337" t="s">
        <v>1723</v>
      </c>
      <c r="B933" s="337" t="s">
        <v>10180</v>
      </c>
      <c r="C933" s="337" t="s">
        <v>1725</v>
      </c>
      <c r="D933" s="337" t="s">
        <v>1735</v>
      </c>
      <c r="E933" s="337" t="s">
        <v>10181</v>
      </c>
      <c r="F933" s="338">
        <v>44302</v>
      </c>
      <c r="G933" s="337" t="s">
        <v>9363</v>
      </c>
      <c r="H933" s="338">
        <v>44352</v>
      </c>
      <c r="I933" s="337" t="s">
        <v>19695</v>
      </c>
      <c r="J933" s="337" t="s">
        <v>36</v>
      </c>
      <c r="K933" s="337" t="s">
        <v>19695</v>
      </c>
      <c r="L933" s="337" t="s">
        <v>19695</v>
      </c>
      <c r="M933" s="337" t="s">
        <v>19695</v>
      </c>
      <c r="N933" s="337" t="s">
        <v>19695</v>
      </c>
      <c r="O933" s="337" t="s">
        <v>19695</v>
      </c>
      <c r="P933" s="337" t="s">
        <v>19695</v>
      </c>
      <c r="Q933" s="337" t="s">
        <v>19695</v>
      </c>
      <c r="R933" s="337" t="s">
        <v>1206</v>
      </c>
      <c r="S933" s="337" t="s">
        <v>1964</v>
      </c>
      <c r="T933" s="337" t="s">
        <v>7829</v>
      </c>
      <c r="U933" s="337" t="s">
        <v>7829</v>
      </c>
      <c r="V933" s="337">
        <v>4</v>
      </c>
      <c r="W933" s="337" t="s">
        <v>19695</v>
      </c>
      <c r="X933" s="337" t="s">
        <v>19695</v>
      </c>
      <c r="Y933" s="337" t="s">
        <v>19695</v>
      </c>
      <c r="Z933" s="337" t="s">
        <v>1745</v>
      </c>
      <c r="AA933" s="337" t="s">
        <v>761</v>
      </c>
      <c r="AB933" s="337" t="s">
        <v>762</v>
      </c>
      <c r="AC933" s="337" t="s">
        <v>15368</v>
      </c>
    </row>
    <row r="934" spans="1:29" ht="15.8" x14ac:dyDescent="0.25">
      <c r="A934" s="337" t="s">
        <v>1723</v>
      </c>
      <c r="B934" s="337" t="s">
        <v>10197</v>
      </c>
      <c r="C934" s="337" t="s">
        <v>1725</v>
      </c>
      <c r="D934" s="337" t="s">
        <v>1730</v>
      </c>
      <c r="E934" s="337" t="s">
        <v>10145</v>
      </c>
      <c r="F934" s="338">
        <v>44301</v>
      </c>
      <c r="G934" s="337" t="s">
        <v>10198</v>
      </c>
      <c r="H934" s="338">
        <v>44351</v>
      </c>
      <c r="I934" s="337" t="s">
        <v>19695</v>
      </c>
      <c r="J934" s="337" t="s">
        <v>16</v>
      </c>
      <c r="K934" s="337" t="s">
        <v>19695</v>
      </c>
      <c r="L934" s="337" t="s">
        <v>19695</v>
      </c>
      <c r="M934" s="337" t="s">
        <v>19695</v>
      </c>
      <c r="N934" s="337" t="s">
        <v>19695</v>
      </c>
      <c r="O934" s="337" t="s">
        <v>19695</v>
      </c>
      <c r="P934" s="337" t="s">
        <v>19695</v>
      </c>
      <c r="Q934" s="337" t="s">
        <v>19695</v>
      </c>
      <c r="R934" s="337" t="s">
        <v>1206</v>
      </c>
      <c r="S934" s="337" t="s">
        <v>1964</v>
      </c>
      <c r="T934" s="337" t="s">
        <v>7829</v>
      </c>
      <c r="U934" s="337" t="s">
        <v>7829</v>
      </c>
      <c r="V934" s="337">
        <v>4</v>
      </c>
      <c r="W934" s="337" t="s">
        <v>19695</v>
      </c>
      <c r="X934" s="337" t="s">
        <v>19695</v>
      </c>
      <c r="Y934" s="337" t="s">
        <v>19695</v>
      </c>
      <c r="Z934" s="337" t="s">
        <v>1745</v>
      </c>
      <c r="AA934" s="337" t="s">
        <v>761</v>
      </c>
      <c r="AB934" s="337" t="s">
        <v>762</v>
      </c>
      <c r="AC934" s="337" t="s">
        <v>15366</v>
      </c>
    </row>
    <row r="935" spans="1:29" ht="15.8" x14ac:dyDescent="0.25">
      <c r="A935" s="337" t="s">
        <v>1723</v>
      </c>
      <c r="B935" s="337" t="s">
        <v>9533</v>
      </c>
      <c r="C935" s="337" t="s">
        <v>1821</v>
      </c>
      <c r="D935" s="337" t="s">
        <v>449</v>
      </c>
      <c r="E935" s="337" t="s">
        <v>9258</v>
      </c>
      <c r="F935" s="338">
        <v>44334</v>
      </c>
      <c r="G935" s="337" t="s">
        <v>9372</v>
      </c>
      <c r="H935" s="338">
        <v>44350</v>
      </c>
      <c r="I935" s="337" t="s">
        <v>19695</v>
      </c>
      <c r="J935" s="337" t="s">
        <v>16</v>
      </c>
      <c r="K935" s="337" t="s">
        <v>19695</v>
      </c>
      <c r="L935" s="337" t="s">
        <v>19695</v>
      </c>
      <c r="M935" s="337" t="s">
        <v>19695</v>
      </c>
      <c r="N935" s="337" t="s">
        <v>19695</v>
      </c>
      <c r="O935" s="337" t="s">
        <v>19695</v>
      </c>
      <c r="P935" s="337" t="s">
        <v>19695</v>
      </c>
      <c r="Q935" s="337" t="s">
        <v>19695</v>
      </c>
      <c r="R935" s="337" t="s">
        <v>112</v>
      </c>
      <c r="S935" s="337" t="s">
        <v>113</v>
      </c>
      <c r="T935" s="337" t="s">
        <v>113</v>
      </c>
      <c r="U935" s="337" t="s">
        <v>9534</v>
      </c>
      <c r="V935" s="337">
        <v>12</v>
      </c>
      <c r="W935" s="337" t="s">
        <v>19695</v>
      </c>
      <c r="X935" s="337" t="s">
        <v>19695</v>
      </c>
      <c r="Y935" s="337" t="s">
        <v>19695</v>
      </c>
      <c r="Z935" s="337" t="s">
        <v>1728</v>
      </c>
      <c r="AA935" s="337" t="s">
        <v>735</v>
      </c>
      <c r="AB935" s="337" t="s">
        <v>718</v>
      </c>
      <c r="AC935" s="337" t="s">
        <v>14322</v>
      </c>
    </row>
    <row r="936" spans="1:29" ht="15.8" x14ac:dyDescent="0.25">
      <c r="A936" s="337" t="s">
        <v>1723</v>
      </c>
      <c r="B936" s="337" t="s">
        <v>9371</v>
      </c>
      <c r="C936" s="337" t="s">
        <v>1725</v>
      </c>
      <c r="D936" s="337" t="s">
        <v>1730</v>
      </c>
      <c r="E936" s="337" t="s">
        <v>9175</v>
      </c>
      <c r="F936" s="338">
        <v>44337</v>
      </c>
      <c r="G936" s="337" t="s">
        <v>9372</v>
      </c>
      <c r="H936" s="338">
        <v>44350</v>
      </c>
      <c r="I936" s="337" t="s">
        <v>19695</v>
      </c>
      <c r="J936" s="337" t="s">
        <v>36</v>
      </c>
      <c r="K936" s="337" t="s">
        <v>19695</v>
      </c>
      <c r="L936" s="337" t="s">
        <v>19695</v>
      </c>
      <c r="M936" s="337" t="s">
        <v>19695</v>
      </c>
      <c r="N936" s="337" t="s">
        <v>19695</v>
      </c>
      <c r="O936" s="337" t="s">
        <v>19695</v>
      </c>
      <c r="P936" s="337" t="s">
        <v>19695</v>
      </c>
      <c r="Q936" s="337" t="s">
        <v>19695</v>
      </c>
      <c r="R936" s="337" t="s">
        <v>9162</v>
      </c>
      <c r="S936" s="337" t="s">
        <v>9163</v>
      </c>
      <c r="T936" s="337" t="s">
        <v>9163</v>
      </c>
      <c r="U936" s="337" t="s">
        <v>9180</v>
      </c>
      <c r="V936" s="337">
        <v>6</v>
      </c>
      <c r="W936" s="337" t="s">
        <v>19695</v>
      </c>
      <c r="X936" s="337" t="s">
        <v>19695</v>
      </c>
      <c r="Y936" s="337" t="s">
        <v>19695</v>
      </c>
      <c r="Z936" s="337" t="s">
        <v>1745</v>
      </c>
      <c r="AA936" s="337" t="s">
        <v>761</v>
      </c>
      <c r="AB936" s="337" t="s">
        <v>762</v>
      </c>
      <c r="AC936" s="337" t="s">
        <v>15353</v>
      </c>
    </row>
    <row r="937" spans="1:29" ht="15.8" x14ac:dyDescent="0.25">
      <c r="A937" s="337" t="s">
        <v>1723</v>
      </c>
      <c r="B937" s="337" t="s">
        <v>9410</v>
      </c>
      <c r="C937" s="337" t="s">
        <v>1725</v>
      </c>
      <c r="D937" s="337" t="s">
        <v>1735</v>
      </c>
      <c r="E937" s="337" t="s">
        <v>9411</v>
      </c>
      <c r="F937" s="338">
        <v>44299</v>
      </c>
      <c r="G937" s="337" t="s">
        <v>9385</v>
      </c>
      <c r="H937" s="338">
        <v>44349</v>
      </c>
      <c r="I937" s="337" t="s">
        <v>19695</v>
      </c>
      <c r="J937" s="337" t="s">
        <v>16</v>
      </c>
      <c r="K937" s="337" t="s">
        <v>19695</v>
      </c>
      <c r="L937" s="337" t="s">
        <v>19695</v>
      </c>
      <c r="M937" s="337" t="s">
        <v>19695</v>
      </c>
      <c r="N937" s="337" t="s">
        <v>19695</v>
      </c>
      <c r="O937" s="337" t="s">
        <v>19695</v>
      </c>
      <c r="P937" s="337" t="s">
        <v>19695</v>
      </c>
      <c r="Q937" s="337" t="s">
        <v>19695</v>
      </c>
      <c r="R937" s="337" t="s">
        <v>1206</v>
      </c>
      <c r="S937" s="337" t="s">
        <v>1964</v>
      </c>
      <c r="T937" s="337" t="s">
        <v>7829</v>
      </c>
      <c r="U937" s="337" t="s">
        <v>9412</v>
      </c>
      <c r="V937" s="337">
        <v>4</v>
      </c>
      <c r="W937" s="337" t="s">
        <v>19695</v>
      </c>
      <c r="X937" s="337" t="s">
        <v>19695</v>
      </c>
      <c r="Y937" s="337" t="s">
        <v>19695</v>
      </c>
      <c r="Z937" s="337" t="s">
        <v>1745</v>
      </c>
      <c r="AA937" s="337" t="s">
        <v>761</v>
      </c>
      <c r="AB937" s="337" t="s">
        <v>762</v>
      </c>
      <c r="AC937" s="337" t="s">
        <v>14322</v>
      </c>
    </row>
    <row r="938" spans="1:29" ht="15.8" x14ac:dyDescent="0.25">
      <c r="A938" s="337" t="s">
        <v>1723</v>
      </c>
      <c r="B938" s="337" t="s">
        <v>1028</v>
      </c>
      <c r="C938" s="337" t="s">
        <v>1725</v>
      </c>
      <c r="D938" s="337" t="s">
        <v>13527</v>
      </c>
      <c r="E938" s="337" t="s">
        <v>10215</v>
      </c>
      <c r="F938" s="338">
        <v>44330</v>
      </c>
      <c r="G938" s="337" t="s">
        <v>9385</v>
      </c>
      <c r="H938" s="338">
        <v>44349</v>
      </c>
      <c r="I938" s="337" t="s">
        <v>19695</v>
      </c>
      <c r="J938" s="337" t="s">
        <v>36</v>
      </c>
      <c r="K938" s="337" t="s">
        <v>19695</v>
      </c>
      <c r="L938" s="337" t="s">
        <v>19695</v>
      </c>
      <c r="M938" s="337" t="s">
        <v>19695</v>
      </c>
      <c r="N938" s="337" t="s">
        <v>19695</v>
      </c>
      <c r="O938" s="337" t="s">
        <v>19695</v>
      </c>
      <c r="P938" s="337" t="s">
        <v>19695</v>
      </c>
      <c r="Q938" s="337" t="s">
        <v>19695</v>
      </c>
      <c r="R938" s="337" t="s">
        <v>35</v>
      </c>
      <c r="S938" s="337" t="s">
        <v>77</v>
      </c>
      <c r="T938" s="337" t="s">
        <v>1029</v>
      </c>
      <c r="U938" s="337" t="s">
        <v>1030</v>
      </c>
      <c r="V938" s="337">
        <v>8</v>
      </c>
      <c r="W938" s="337" t="s">
        <v>19695</v>
      </c>
      <c r="X938" s="337" t="s">
        <v>19695</v>
      </c>
      <c r="Y938" s="337" t="s">
        <v>19695</v>
      </c>
      <c r="Z938" s="337" t="s">
        <v>1753</v>
      </c>
      <c r="AA938" s="337" t="s">
        <v>735</v>
      </c>
      <c r="AB938" s="337" t="s">
        <v>718</v>
      </c>
      <c r="AC938" s="337" t="s">
        <v>14316</v>
      </c>
    </row>
    <row r="939" spans="1:29" ht="15.8" x14ac:dyDescent="0.25">
      <c r="A939" s="337" t="s">
        <v>1723</v>
      </c>
      <c r="B939" s="337" t="s">
        <v>9388</v>
      </c>
      <c r="C939" s="337" t="s">
        <v>1725</v>
      </c>
      <c r="D939" s="337" t="s">
        <v>1730</v>
      </c>
      <c r="E939" s="337" t="s">
        <v>8198</v>
      </c>
      <c r="F939" s="338">
        <v>44348</v>
      </c>
      <c r="G939" s="337" t="s">
        <v>8198</v>
      </c>
      <c r="H939" s="338">
        <v>44348</v>
      </c>
      <c r="I939" s="337" t="s">
        <v>19695</v>
      </c>
      <c r="J939" s="337" t="s">
        <v>36</v>
      </c>
      <c r="K939" s="337" t="s">
        <v>19695</v>
      </c>
      <c r="L939" s="337" t="s">
        <v>19695</v>
      </c>
      <c r="M939" s="337" t="s">
        <v>19695</v>
      </c>
      <c r="N939" s="337" t="s">
        <v>19695</v>
      </c>
      <c r="O939" s="337" t="s">
        <v>19695</v>
      </c>
      <c r="P939" s="337" t="s">
        <v>19695</v>
      </c>
      <c r="Q939" s="337" t="s">
        <v>19695</v>
      </c>
      <c r="R939" s="337" t="s">
        <v>9162</v>
      </c>
      <c r="S939" s="337" t="s">
        <v>9163</v>
      </c>
      <c r="T939" s="337" t="s">
        <v>9176</v>
      </c>
      <c r="U939" s="337" t="s">
        <v>9177</v>
      </c>
      <c r="V939" s="337">
        <v>6</v>
      </c>
      <c r="W939" s="337" t="s">
        <v>19695</v>
      </c>
      <c r="X939" s="337" t="s">
        <v>19695</v>
      </c>
      <c r="Y939" s="337" t="s">
        <v>19695</v>
      </c>
      <c r="Z939" s="337" t="s">
        <v>1745</v>
      </c>
      <c r="AA939" s="337" t="s">
        <v>761</v>
      </c>
      <c r="AB939" s="337" t="s">
        <v>762</v>
      </c>
      <c r="AC939" s="337" t="s">
        <v>15358</v>
      </c>
    </row>
    <row r="940" spans="1:29" ht="15.8" x14ac:dyDescent="0.25">
      <c r="A940" s="337" t="s">
        <v>1723</v>
      </c>
      <c r="B940" s="337" t="s">
        <v>10184</v>
      </c>
      <c r="C940" s="337" t="s">
        <v>1725</v>
      </c>
      <c r="D940" s="337" t="s">
        <v>1735</v>
      </c>
      <c r="E940" s="337" t="s">
        <v>10185</v>
      </c>
      <c r="F940" s="338">
        <v>44298</v>
      </c>
      <c r="G940" s="337" t="s">
        <v>8198</v>
      </c>
      <c r="H940" s="338">
        <v>44348</v>
      </c>
      <c r="I940" s="337" t="s">
        <v>19695</v>
      </c>
      <c r="J940" s="337" t="s">
        <v>16</v>
      </c>
      <c r="K940" s="337" t="s">
        <v>19695</v>
      </c>
      <c r="L940" s="337" t="s">
        <v>19695</v>
      </c>
      <c r="M940" s="337" t="s">
        <v>19695</v>
      </c>
      <c r="N940" s="337" t="s">
        <v>19695</v>
      </c>
      <c r="O940" s="337" t="s">
        <v>19695</v>
      </c>
      <c r="P940" s="337" t="s">
        <v>19695</v>
      </c>
      <c r="Q940" s="337" t="s">
        <v>19695</v>
      </c>
      <c r="R940" s="337" t="s">
        <v>1206</v>
      </c>
      <c r="S940" s="337" t="s">
        <v>1964</v>
      </c>
      <c r="T940" s="337" t="s">
        <v>7829</v>
      </c>
      <c r="U940" s="337" t="s">
        <v>9412</v>
      </c>
      <c r="V940" s="337">
        <v>4</v>
      </c>
      <c r="W940" s="337" t="s">
        <v>19695</v>
      </c>
      <c r="X940" s="337" t="s">
        <v>19695</v>
      </c>
      <c r="Y940" s="337" t="s">
        <v>19695</v>
      </c>
      <c r="Z940" s="337" t="s">
        <v>1745</v>
      </c>
      <c r="AA940" s="337" t="s">
        <v>761</v>
      </c>
      <c r="AB940" s="337" t="s">
        <v>762</v>
      </c>
      <c r="AC940" s="337" t="s">
        <v>14322</v>
      </c>
    </row>
    <row r="941" spans="1:29" ht="15.8" x14ac:dyDescent="0.25">
      <c r="A941" s="337" t="s">
        <v>1723</v>
      </c>
      <c r="B941" s="337" t="s">
        <v>11299</v>
      </c>
      <c r="C941" s="337" t="s">
        <v>1821</v>
      </c>
      <c r="D941" s="337" t="s">
        <v>449</v>
      </c>
      <c r="E941" s="337" t="s">
        <v>9158</v>
      </c>
      <c r="F941" s="338">
        <v>44331</v>
      </c>
      <c r="G941" s="337" t="s">
        <v>9171</v>
      </c>
      <c r="H941" s="338">
        <v>44346</v>
      </c>
      <c r="I941" s="337" t="s">
        <v>19695</v>
      </c>
      <c r="J941" s="337" t="s">
        <v>36</v>
      </c>
      <c r="K941" s="337" t="s">
        <v>19695</v>
      </c>
      <c r="L941" s="337" t="s">
        <v>19695</v>
      </c>
      <c r="M941" s="337" t="s">
        <v>19695</v>
      </c>
      <c r="N941" s="337" t="s">
        <v>19695</v>
      </c>
      <c r="O941" s="337" t="s">
        <v>19695</v>
      </c>
      <c r="P941" s="337" t="s">
        <v>19695</v>
      </c>
      <c r="Q941" s="337" t="s">
        <v>19695</v>
      </c>
      <c r="R941" s="337" t="s">
        <v>98</v>
      </c>
      <c r="S941" s="337" t="s">
        <v>121</v>
      </c>
      <c r="T941" s="337" t="s">
        <v>5423</v>
      </c>
      <c r="U941" s="337" t="s">
        <v>8325</v>
      </c>
      <c r="V941" s="337">
        <v>10</v>
      </c>
      <c r="W941" s="337" t="s">
        <v>19695</v>
      </c>
      <c r="X941" s="337" t="s">
        <v>19695</v>
      </c>
      <c r="Y941" s="337" t="s">
        <v>19695</v>
      </c>
      <c r="Z941" s="337" t="s">
        <v>1728</v>
      </c>
      <c r="AA941" s="337" t="s">
        <v>735</v>
      </c>
      <c r="AB941" s="337" t="s">
        <v>718</v>
      </c>
      <c r="AC941" s="337" t="s">
        <v>14333</v>
      </c>
    </row>
    <row r="942" spans="1:29" ht="15.8" x14ac:dyDescent="0.25">
      <c r="A942" s="337" t="s">
        <v>1723</v>
      </c>
      <c r="B942" s="337" t="s">
        <v>14334</v>
      </c>
      <c r="C942" s="337" t="s">
        <v>1821</v>
      </c>
      <c r="D942" s="337" t="s">
        <v>449</v>
      </c>
      <c r="E942" s="337" t="s">
        <v>9158</v>
      </c>
      <c r="F942" s="338">
        <v>44331</v>
      </c>
      <c r="G942" s="337" t="s">
        <v>9171</v>
      </c>
      <c r="H942" s="338">
        <v>44346</v>
      </c>
      <c r="I942" s="337" t="s">
        <v>19695</v>
      </c>
      <c r="J942" s="337" t="s">
        <v>36</v>
      </c>
      <c r="K942" s="337" t="s">
        <v>19695</v>
      </c>
      <c r="L942" s="337" t="s">
        <v>19695</v>
      </c>
      <c r="M942" s="337" t="s">
        <v>19695</v>
      </c>
      <c r="N942" s="337" t="s">
        <v>19695</v>
      </c>
      <c r="O942" s="337" t="s">
        <v>19695</v>
      </c>
      <c r="P942" s="337" t="s">
        <v>19695</v>
      </c>
      <c r="Q942" s="337" t="s">
        <v>19695</v>
      </c>
      <c r="R942" s="337" t="s">
        <v>98</v>
      </c>
      <c r="S942" s="337" t="s">
        <v>121</v>
      </c>
      <c r="T942" s="337" t="s">
        <v>5423</v>
      </c>
      <c r="U942" s="337" t="s">
        <v>8325</v>
      </c>
      <c r="V942" s="337">
        <v>10</v>
      </c>
      <c r="W942" s="337" t="s">
        <v>19695</v>
      </c>
      <c r="X942" s="337" t="s">
        <v>19695</v>
      </c>
      <c r="Y942" s="337" t="s">
        <v>19695</v>
      </c>
      <c r="Z942" s="337" t="s">
        <v>1728</v>
      </c>
      <c r="AA942" s="337" t="s">
        <v>735</v>
      </c>
      <c r="AB942" s="337" t="s">
        <v>718</v>
      </c>
      <c r="AC942" s="337" t="s">
        <v>14333</v>
      </c>
    </row>
    <row r="943" spans="1:29" ht="15.8" x14ac:dyDescent="0.25">
      <c r="A943" s="337" t="s">
        <v>1723</v>
      </c>
      <c r="B943" s="337" t="s">
        <v>9170</v>
      </c>
      <c r="C943" s="337" t="s">
        <v>1725</v>
      </c>
      <c r="D943" s="337" t="s">
        <v>13527</v>
      </c>
      <c r="E943" s="337" t="s">
        <v>9158</v>
      </c>
      <c r="F943" s="338">
        <v>44331</v>
      </c>
      <c r="G943" s="337" t="s">
        <v>9171</v>
      </c>
      <c r="H943" s="338">
        <v>44346</v>
      </c>
      <c r="I943" s="337" t="s">
        <v>19695</v>
      </c>
      <c r="J943" s="337" t="s">
        <v>36</v>
      </c>
      <c r="K943" s="337" t="s">
        <v>19695</v>
      </c>
      <c r="L943" s="337" t="s">
        <v>19695</v>
      </c>
      <c r="M943" s="337" t="s">
        <v>19695</v>
      </c>
      <c r="N943" s="337" t="s">
        <v>19695</v>
      </c>
      <c r="O943" s="337" t="s">
        <v>19695</v>
      </c>
      <c r="P943" s="337" t="s">
        <v>19695</v>
      </c>
      <c r="Q943" s="337" t="s">
        <v>19695</v>
      </c>
      <c r="R943" s="337" t="s">
        <v>9162</v>
      </c>
      <c r="S943" s="337" t="s">
        <v>9163</v>
      </c>
      <c r="T943" s="337" t="s">
        <v>9163</v>
      </c>
      <c r="U943" s="337" t="s">
        <v>9172</v>
      </c>
      <c r="V943" s="337">
        <v>6</v>
      </c>
      <c r="W943" s="337" t="s">
        <v>19695</v>
      </c>
      <c r="X943" s="337" t="s">
        <v>19695</v>
      </c>
      <c r="Y943" s="337" t="s">
        <v>19695</v>
      </c>
      <c r="Z943" s="337" t="s">
        <v>1745</v>
      </c>
      <c r="AA943" s="337" t="s">
        <v>761</v>
      </c>
      <c r="AB943" s="337" t="s">
        <v>762</v>
      </c>
      <c r="AC943" s="337" t="s">
        <v>14308</v>
      </c>
    </row>
    <row r="944" spans="1:29" ht="15.8" x14ac:dyDescent="0.25">
      <c r="A944" s="337" t="s">
        <v>1723</v>
      </c>
      <c r="B944" s="337" t="s">
        <v>9173</v>
      </c>
      <c r="C944" s="337" t="s">
        <v>1725</v>
      </c>
      <c r="D944" s="337" t="s">
        <v>1730</v>
      </c>
      <c r="E944" s="337" t="s">
        <v>9112</v>
      </c>
      <c r="F944" s="338">
        <v>44332</v>
      </c>
      <c r="G944" s="337" t="s">
        <v>9171</v>
      </c>
      <c r="H944" s="338">
        <v>44346</v>
      </c>
      <c r="I944" s="337" t="s">
        <v>19695</v>
      </c>
      <c r="J944" s="337" t="s">
        <v>36</v>
      </c>
      <c r="K944" s="337" t="s">
        <v>19695</v>
      </c>
      <c r="L944" s="337" t="s">
        <v>19695</v>
      </c>
      <c r="M944" s="337" t="s">
        <v>19695</v>
      </c>
      <c r="N944" s="337" t="s">
        <v>19695</v>
      </c>
      <c r="O944" s="337" t="s">
        <v>19695</v>
      </c>
      <c r="P944" s="337" t="s">
        <v>19695</v>
      </c>
      <c r="Q944" s="337" t="s">
        <v>19695</v>
      </c>
      <c r="R944" s="337" t="s">
        <v>9162</v>
      </c>
      <c r="S944" s="337" t="s">
        <v>9163</v>
      </c>
      <c r="T944" s="337" t="s">
        <v>9163</v>
      </c>
      <c r="U944" s="337" t="s">
        <v>9172</v>
      </c>
      <c r="V944" s="337">
        <v>6</v>
      </c>
      <c r="W944" s="337" t="s">
        <v>19695</v>
      </c>
      <c r="X944" s="337" t="s">
        <v>19695</v>
      </c>
      <c r="Y944" s="337" t="s">
        <v>19695</v>
      </c>
      <c r="Z944" s="337" t="s">
        <v>1745</v>
      </c>
      <c r="AA944" s="337" t="s">
        <v>761</v>
      </c>
      <c r="AB944" s="337" t="s">
        <v>762</v>
      </c>
      <c r="AC944" s="337" t="s">
        <v>15351</v>
      </c>
    </row>
    <row r="945" spans="1:29" ht="15.8" x14ac:dyDescent="0.25">
      <c r="A945" s="337" t="s">
        <v>1723</v>
      </c>
      <c r="B945" s="337" t="s">
        <v>9382</v>
      </c>
      <c r="C945" s="337" t="s">
        <v>1725</v>
      </c>
      <c r="D945" s="337" t="s">
        <v>1730</v>
      </c>
      <c r="E945" s="337" t="s">
        <v>7978</v>
      </c>
      <c r="F945" s="338">
        <v>44338</v>
      </c>
      <c r="G945" s="337" t="s">
        <v>9171</v>
      </c>
      <c r="H945" s="338">
        <v>44346</v>
      </c>
      <c r="I945" s="337" t="s">
        <v>19695</v>
      </c>
      <c r="J945" s="337" t="s">
        <v>36</v>
      </c>
      <c r="K945" s="337" t="s">
        <v>19695</v>
      </c>
      <c r="L945" s="337" t="s">
        <v>19695</v>
      </c>
      <c r="M945" s="337" t="s">
        <v>19695</v>
      </c>
      <c r="N945" s="337" t="s">
        <v>19695</v>
      </c>
      <c r="O945" s="337" t="s">
        <v>19695</v>
      </c>
      <c r="P945" s="337" t="s">
        <v>19695</v>
      </c>
      <c r="Q945" s="337" t="s">
        <v>19695</v>
      </c>
      <c r="R945" s="337" t="s">
        <v>9162</v>
      </c>
      <c r="S945" s="337" t="s">
        <v>9163</v>
      </c>
      <c r="T945" s="337" t="s">
        <v>9176</v>
      </c>
      <c r="U945" s="337" t="s">
        <v>9177</v>
      </c>
      <c r="V945" s="337">
        <v>6</v>
      </c>
      <c r="W945" s="337" t="s">
        <v>19695</v>
      </c>
      <c r="X945" s="337" t="s">
        <v>19695</v>
      </c>
      <c r="Y945" s="337" t="s">
        <v>19695</v>
      </c>
      <c r="Z945" s="337" t="s">
        <v>1745</v>
      </c>
      <c r="AA945" s="337" t="s">
        <v>761</v>
      </c>
      <c r="AB945" s="337" t="s">
        <v>762</v>
      </c>
      <c r="AC945" s="337" t="s">
        <v>15354</v>
      </c>
    </row>
    <row r="946" spans="1:29" ht="15.8" x14ac:dyDescent="0.25">
      <c r="A946" s="337" t="s">
        <v>1723</v>
      </c>
      <c r="B946" s="337" t="s">
        <v>9369</v>
      </c>
      <c r="C946" s="337" t="s">
        <v>1725</v>
      </c>
      <c r="D946" s="337" t="s">
        <v>1730</v>
      </c>
      <c r="E946" s="337" t="s">
        <v>7862</v>
      </c>
      <c r="F946" s="338">
        <v>44339</v>
      </c>
      <c r="G946" s="337" t="s">
        <v>9171</v>
      </c>
      <c r="H946" s="338">
        <v>44346</v>
      </c>
      <c r="I946" s="337" t="s">
        <v>19695</v>
      </c>
      <c r="J946" s="337" t="s">
        <v>16</v>
      </c>
      <c r="K946" s="337" t="s">
        <v>19695</v>
      </c>
      <c r="L946" s="337" t="s">
        <v>19695</v>
      </c>
      <c r="M946" s="337" t="s">
        <v>19695</v>
      </c>
      <c r="N946" s="337" t="s">
        <v>19695</v>
      </c>
      <c r="O946" s="337" t="s">
        <v>19695</v>
      </c>
      <c r="P946" s="337" t="s">
        <v>19695</v>
      </c>
      <c r="Q946" s="337" t="s">
        <v>19695</v>
      </c>
      <c r="R946" s="337" t="s">
        <v>9162</v>
      </c>
      <c r="S946" s="337" t="s">
        <v>9163</v>
      </c>
      <c r="T946" s="337" t="s">
        <v>9176</v>
      </c>
      <c r="U946" s="337" t="s">
        <v>9177</v>
      </c>
      <c r="V946" s="337">
        <v>6</v>
      </c>
      <c r="W946" s="337" t="s">
        <v>19695</v>
      </c>
      <c r="X946" s="337" t="s">
        <v>19695</v>
      </c>
      <c r="Y946" s="337" t="s">
        <v>19695</v>
      </c>
      <c r="Z946" s="337" t="s">
        <v>1745</v>
      </c>
      <c r="AA946" s="337" t="s">
        <v>761</v>
      </c>
      <c r="AB946" s="337" t="s">
        <v>762</v>
      </c>
      <c r="AC946" s="337" t="s">
        <v>14311</v>
      </c>
    </row>
    <row r="947" spans="1:29" ht="15.8" x14ac:dyDescent="0.25">
      <c r="A947" s="337" t="s">
        <v>1723</v>
      </c>
      <c r="B947" s="337" t="s">
        <v>9174</v>
      </c>
      <c r="C947" s="337" t="s">
        <v>1725</v>
      </c>
      <c r="D947" s="337" t="s">
        <v>1730</v>
      </c>
      <c r="E947" s="337" t="s">
        <v>9175</v>
      </c>
      <c r="F947" s="338">
        <v>44337</v>
      </c>
      <c r="G947" s="337" t="s">
        <v>7779</v>
      </c>
      <c r="H947" s="338">
        <v>44345</v>
      </c>
      <c r="I947" s="337" t="s">
        <v>19695</v>
      </c>
      <c r="J947" s="337" t="s">
        <v>36</v>
      </c>
      <c r="K947" s="337" t="s">
        <v>19695</v>
      </c>
      <c r="L947" s="337" t="s">
        <v>19695</v>
      </c>
      <c r="M947" s="337" t="s">
        <v>19695</v>
      </c>
      <c r="N947" s="337" t="s">
        <v>19695</v>
      </c>
      <c r="O947" s="337" t="s">
        <v>19695</v>
      </c>
      <c r="P947" s="337" t="s">
        <v>19695</v>
      </c>
      <c r="Q947" s="337" t="s">
        <v>19695</v>
      </c>
      <c r="R947" s="337" t="s">
        <v>9162</v>
      </c>
      <c r="S947" s="337" t="s">
        <v>9163</v>
      </c>
      <c r="T947" s="337" t="s">
        <v>9176</v>
      </c>
      <c r="U947" s="337" t="s">
        <v>9177</v>
      </c>
      <c r="V947" s="337">
        <v>6</v>
      </c>
      <c r="W947" s="337" t="s">
        <v>19695</v>
      </c>
      <c r="X947" s="337" t="s">
        <v>19695</v>
      </c>
      <c r="Y947" s="337" t="s">
        <v>19695</v>
      </c>
      <c r="Z947" s="337" t="s">
        <v>1745</v>
      </c>
      <c r="AA947" s="337" t="s">
        <v>761</v>
      </c>
      <c r="AB947" s="337" t="s">
        <v>762</v>
      </c>
      <c r="AC947" s="337" t="s">
        <v>15353</v>
      </c>
    </row>
    <row r="948" spans="1:29" ht="15.8" x14ac:dyDescent="0.25">
      <c r="A948" s="337" t="s">
        <v>1723</v>
      </c>
      <c r="B948" s="337" t="s">
        <v>9375</v>
      </c>
      <c r="C948" s="337" t="s">
        <v>1725</v>
      </c>
      <c r="D948" s="337" t="s">
        <v>1730</v>
      </c>
      <c r="E948" s="337" t="s">
        <v>8237</v>
      </c>
      <c r="F948" s="338">
        <v>44336</v>
      </c>
      <c r="G948" s="337" t="s">
        <v>7779</v>
      </c>
      <c r="H948" s="338">
        <v>44345</v>
      </c>
      <c r="I948" s="337" t="s">
        <v>19695</v>
      </c>
      <c r="J948" s="337" t="s">
        <v>36</v>
      </c>
      <c r="K948" s="337" t="s">
        <v>19695</v>
      </c>
      <c r="L948" s="337" t="s">
        <v>19695</v>
      </c>
      <c r="M948" s="337" t="s">
        <v>19695</v>
      </c>
      <c r="N948" s="337" t="s">
        <v>19695</v>
      </c>
      <c r="O948" s="337" t="s">
        <v>19695</v>
      </c>
      <c r="P948" s="337" t="s">
        <v>19695</v>
      </c>
      <c r="Q948" s="337" t="s">
        <v>19695</v>
      </c>
      <c r="R948" s="337" t="s">
        <v>9162</v>
      </c>
      <c r="S948" s="337" t="s">
        <v>9163</v>
      </c>
      <c r="T948" s="337" t="s">
        <v>9176</v>
      </c>
      <c r="U948" s="337" t="s">
        <v>9177</v>
      </c>
      <c r="V948" s="337">
        <v>6</v>
      </c>
      <c r="W948" s="337" t="s">
        <v>19695</v>
      </c>
      <c r="X948" s="337" t="s">
        <v>19695</v>
      </c>
      <c r="Y948" s="337" t="s">
        <v>19695</v>
      </c>
      <c r="Z948" s="337" t="s">
        <v>1745</v>
      </c>
      <c r="AA948" s="337" t="s">
        <v>761</v>
      </c>
      <c r="AB948" s="337" t="s">
        <v>762</v>
      </c>
      <c r="AC948" s="337" t="s">
        <v>15354</v>
      </c>
    </row>
    <row r="949" spans="1:29" ht="15.8" x14ac:dyDescent="0.25">
      <c r="A949" s="337" t="s">
        <v>1723</v>
      </c>
      <c r="B949" s="337" t="s">
        <v>7778</v>
      </c>
      <c r="C949" s="337" t="s">
        <v>1821</v>
      </c>
      <c r="D949" s="337" t="s">
        <v>449</v>
      </c>
      <c r="E949" s="337" t="s">
        <v>7779</v>
      </c>
      <c r="F949" s="338">
        <v>44345</v>
      </c>
      <c r="G949" s="337" t="s">
        <v>7779</v>
      </c>
      <c r="H949" s="338">
        <v>44345</v>
      </c>
      <c r="I949" s="337" t="s">
        <v>19695</v>
      </c>
      <c r="J949" s="337" t="s">
        <v>36</v>
      </c>
      <c r="K949" s="337" t="s">
        <v>19695</v>
      </c>
      <c r="L949" s="337" t="s">
        <v>19695</v>
      </c>
      <c r="M949" s="337" t="s">
        <v>19695</v>
      </c>
      <c r="N949" s="337" t="s">
        <v>19695</v>
      </c>
      <c r="O949" s="337" t="s">
        <v>19695</v>
      </c>
      <c r="P949" s="337" t="s">
        <v>19695</v>
      </c>
      <c r="Q949" s="337" t="s">
        <v>19695</v>
      </c>
      <c r="R949" s="337" t="s">
        <v>146</v>
      </c>
      <c r="S949" s="337" t="s">
        <v>1236</v>
      </c>
      <c r="T949" s="337" t="s">
        <v>1701</v>
      </c>
      <c r="U949" s="337" t="s">
        <v>1702</v>
      </c>
      <c r="V949" s="337">
        <v>8</v>
      </c>
      <c r="W949" s="337" t="s">
        <v>19695</v>
      </c>
      <c r="X949" s="337" t="s">
        <v>19695</v>
      </c>
      <c r="Y949" s="337" t="s">
        <v>19695</v>
      </c>
      <c r="Z949" s="337" t="s">
        <v>1753</v>
      </c>
      <c r="AA949" s="337" t="s">
        <v>717</v>
      </c>
      <c r="AB949" s="337" t="s">
        <v>718</v>
      </c>
      <c r="AC949" s="337" t="s">
        <v>14315</v>
      </c>
    </row>
    <row r="950" spans="1:29" ht="15.8" x14ac:dyDescent="0.25">
      <c r="A950" s="337" t="s">
        <v>1723</v>
      </c>
      <c r="B950" s="337" t="s">
        <v>9353</v>
      </c>
      <c r="C950" s="337" t="s">
        <v>1725</v>
      </c>
      <c r="D950" s="337" t="s">
        <v>1730</v>
      </c>
      <c r="E950" s="337" t="s">
        <v>9112</v>
      </c>
      <c r="F950" s="338">
        <v>44332</v>
      </c>
      <c r="G950" s="337" t="s">
        <v>9354</v>
      </c>
      <c r="H950" s="338">
        <v>44344</v>
      </c>
      <c r="I950" s="337" t="s">
        <v>19695</v>
      </c>
      <c r="J950" s="337" t="s">
        <v>36</v>
      </c>
      <c r="K950" s="337" t="s">
        <v>19695</v>
      </c>
      <c r="L950" s="337" t="s">
        <v>19695</v>
      </c>
      <c r="M950" s="337" t="s">
        <v>19695</v>
      </c>
      <c r="N950" s="337" t="s">
        <v>19695</v>
      </c>
      <c r="O950" s="337" t="s">
        <v>19695</v>
      </c>
      <c r="P950" s="337" t="s">
        <v>19695</v>
      </c>
      <c r="Q950" s="337" t="s">
        <v>19695</v>
      </c>
      <c r="R950" s="337" t="s">
        <v>9162</v>
      </c>
      <c r="S950" s="337" t="s">
        <v>9163</v>
      </c>
      <c r="T950" s="337" t="s">
        <v>9164</v>
      </c>
      <c r="U950" s="337" t="s">
        <v>9165</v>
      </c>
      <c r="V950" s="337">
        <v>6</v>
      </c>
      <c r="W950" s="337" t="s">
        <v>19695</v>
      </c>
      <c r="X950" s="337" t="s">
        <v>19695</v>
      </c>
      <c r="Y950" s="337" t="s">
        <v>19695</v>
      </c>
      <c r="Z950" s="337" t="s">
        <v>1745</v>
      </c>
      <c r="AA950" s="337" t="s">
        <v>761</v>
      </c>
      <c r="AB950" s="337" t="s">
        <v>762</v>
      </c>
      <c r="AC950" s="337" t="s">
        <v>15352</v>
      </c>
    </row>
    <row r="951" spans="1:29" ht="15.8" x14ac:dyDescent="0.25">
      <c r="A951" s="337" t="s">
        <v>1723</v>
      </c>
      <c r="B951" s="337" t="s">
        <v>9358</v>
      </c>
      <c r="C951" s="337" t="s">
        <v>1725</v>
      </c>
      <c r="D951" s="337" t="s">
        <v>1730</v>
      </c>
      <c r="E951" s="337" t="s">
        <v>9258</v>
      </c>
      <c r="F951" s="338">
        <v>44334</v>
      </c>
      <c r="G951" s="337" t="s">
        <v>9354</v>
      </c>
      <c r="H951" s="338">
        <v>44344</v>
      </c>
      <c r="I951" s="337" t="s">
        <v>19695</v>
      </c>
      <c r="J951" s="337" t="s">
        <v>36</v>
      </c>
      <c r="K951" s="337" t="s">
        <v>19695</v>
      </c>
      <c r="L951" s="337" t="s">
        <v>19695</v>
      </c>
      <c r="M951" s="337" t="s">
        <v>19695</v>
      </c>
      <c r="N951" s="337" t="s">
        <v>19695</v>
      </c>
      <c r="O951" s="337" t="s">
        <v>19695</v>
      </c>
      <c r="P951" s="337" t="s">
        <v>19695</v>
      </c>
      <c r="Q951" s="337" t="s">
        <v>19695</v>
      </c>
      <c r="R951" s="337" t="s">
        <v>9162</v>
      </c>
      <c r="S951" s="337" t="s">
        <v>9163</v>
      </c>
      <c r="T951" s="337" t="s">
        <v>9356</v>
      </c>
      <c r="U951" s="337" t="s">
        <v>9357</v>
      </c>
      <c r="V951" s="337">
        <v>6</v>
      </c>
      <c r="W951" s="337" t="s">
        <v>19695</v>
      </c>
      <c r="X951" s="337" t="s">
        <v>19695</v>
      </c>
      <c r="Y951" s="337" t="s">
        <v>19695</v>
      </c>
      <c r="Z951" s="337" t="s">
        <v>1745</v>
      </c>
      <c r="AA951" s="337" t="s">
        <v>761</v>
      </c>
      <c r="AB951" s="337" t="s">
        <v>762</v>
      </c>
      <c r="AC951" s="337" t="s">
        <v>15352</v>
      </c>
    </row>
    <row r="952" spans="1:29" ht="15.8" x14ac:dyDescent="0.25">
      <c r="A952" s="337" t="s">
        <v>1723</v>
      </c>
      <c r="B952" s="337" t="s">
        <v>9160</v>
      </c>
      <c r="C952" s="337" t="s">
        <v>1725</v>
      </c>
      <c r="D952" s="337" t="s">
        <v>1730</v>
      </c>
      <c r="E952" s="337" t="s">
        <v>8219</v>
      </c>
      <c r="F952" s="338">
        <v>44333</v>
      </c>
      <c r="G952" s="337" t="s">
        <v>9161</v>
      </c>
      <c r="H952" s="338">
        <v>44343</v>
      </c>
      <c r="I952" s="337" t="s">
        <v>19695</v>
      </c>
      <c r="J952" s="337" t="s">
        <v>16</v>
      </c>
      <c r="K952" s="337" t="s">
        <v>19695</v>
      </c>
      <c r="L952" s="337" t="s">
        <v>19695</v>
      </c>
      <c r="M952" s="337" t="s">
        <v>19695</v>
      </c>
      <c r="N952" s="337" t="s">
        <v>19695</v>
      </c>
      <c r="O952" s="337" t="s">
        <v>19695</v>
      </c>
      <c r="P952" s="337" t="s">
        <v>19695</v>
      </c>
      <c r="Q952" s="337" t="s">
        <v>19695</v>
      </c>
      <c r="R952" s="337" t="s">
        <v>9162</v>
      </c>
      <c r="S952" s="337" t="s">
        <v>9163</v>
      </c>
      <c r="T952" s="337" t="s">
        <v>9164</v>
      </c>
      <c r="U952" s="337" t="s">
        <v>9165</v>
      </c>
      <c r="V952" s="337">
        <v>6</v>
      </c>
      <c r="W952" s="337" t="s">
        <v>19695</v>
      </c>
      <c r="X952" s="337" t="s">
        <v>19695</v>
      </c>
      <c r="Y952" s="337" t="s">
        <v>19695</v>
      </c>
      <c r="Z952" s="337" t="s">
        <v>1745</v>
      </c>
      <c r="AA952" s="337" t="s">
        <v>761</v>
      </c>
      <c r="AB952" s="337" t="s">
        <v>762</v>
      </c>
      <c r="AC952" s="337" t="s">
        <v>15352</v>
      </c>
    </row>
    <row r="953" spans="1:29" ht="15.8" x14ac:dyDescent="0.25">
      <c r="A953" s="337" t="s">
        <v>1723</v>
      </c>
      <c r="B953" s="337" t="s">
        <v>9166</v>
      </c>
      <c r="C953" s="337" t="s">
        <v>1725</v>
      </c>
      <c r="D953" s="337" t="s">
        <v>13527</v>
      </c>
      <c r="E953" s="337" t="s">
        <v>9167</v>
      </c>
      <c r="F953" s="338">
        <v>44335</v>
      </c>
      <c r="G953" s="337" t="s">
        <v>9161</v>
      </c>
      <c r="H953" s="338">
        <v>44343</v>
      </c>
      <c r="I953" s="337" t="s">
        <v>19695</v>
      </c>
      <c r="J953" s="337" t="s">
        <v>36</v>
      </c>
      <c r="K953" s="337" t="s">
        <v>19695</v>
      </c>
      <c r="L953" s="337" t="s">
        <v>19695</v>
      </c>
      <c r="M953" s="337" t="s">
        <v>19695</v>
      </c>
      <c r="N953" s="337" t="s">
        <v>19695</v>
      </c>
      <c r="O953" s="337" t="s">
        <v>19695</v>
      </c>
      <c r="P953" s="337" t="s">
        <v>19695</v>
      </c>
      <c r="Q953" s="337" t="s">
        <v>19695</v>
      </c>
      <c r="R953" s="337" t="s">
        <v>9162</v>
      </c>
      <c r="S953" s="337" t="s">
        <v>9163</v>
      </c>
      <c r="T953" s="337" t="s">
        <v>9168</v>
      </c>
      <c r="U953" s="337" t="s">
        <v>9169</v>
      </c>
      <c r="V953" s="337">
        <v>6</v>
      </c>
      <c r="W953" s="337" t="s">
        <v>19695</v>
      </c>
      <c r="X953" s="337" t="s">
        <v>19695</v>
      </c>
      <c r="Y953" s="337" t="s">
        <v>19695</v>
      </c>
      <c r="Z953" s="337" t="s">
        <v>1745</v>
      </c>
      <c r="AA953" s="337" t="s">
        <v>761</v>
      </c>
      <c r="AB953" s="337" t="s">
        <v>762</v>
      </c>
      <c r="AC953" s="337" t="s">
        <v>15352</v>
      </c>
    </row>
    <row r="954" spans="1:29" ht="15.8" x14ac:dyDescent="0.25">
      <c r="A954" s="337" t="s">
        <v>1723</v>
      </c>
      <c r="B954" s="337" t="s">
        <v>7977</v>
      </c>
      <c r="C954" s="337" t="s">
        <v>1821</v>
      </c>
      <c r="D954" s="337" t="s">
        <v>449</v>
      </c>
      <c r="E954" s="337" t="s">
        <v>7978</v>
      </c>
      <c r="F954" s="338">
        <v>44338</v>
      </c>
      <c r="G954" s="337" t="s">
        <v>7979</v>
      </c>
      <c r="H954" s="338">
        <v>44342</v>
      </c>
      <c r="I954" s="337" t="s">
        <v>19695</v>
      </c>
      <c r="J954" s="337" t="s">
        <v>36</v>
      </c>
      <c r="K954" s="337" t="s">
        <v>19695</v>
      </c>
      <c r="L954" s="337" t="s">
        <v>19695</v>
      </c>
      <c r="M954" s="337" t="s">
        <v>19695</v>
      </c>
      <c r="N954" s="337" t="s">
        <v>19695</v>
      </c>
      <c r="O954" s="337" t="s">
        <v>19695</v>
      </c>
      <c r="P954" s="337" t="s">
        <v>19695</v>
      </c>
      <c r="Q954" s="337" t="s">
        <v>19695</v>
      </c>
      <c r="R954" s="337" t="s">
        <v>1220</v>
      </c>
      <c r="S954" s="337" t="s">
        <v>1359</v>
      </c>
      <c r="T954" s="337" t="s">
        <v>1359</v>
      </c>
      <c r="U954" s="337" t="s">
        <v>7980</v>
      </c>
      <c r="V954" s="337">
        <v>8</v>
      </c>
      <c r="W954" s="337" t="s">
        <v>19695</v>
      </c>
      <c r="X954" s="337" t="s">
        <v>19695</v>
      </c>
      <c r="Y954" s="337" t="s">
        <v>19695</v>
      </c>
      <c r="Z954" s="337" t="s">
        <v>1728</v>
      </c>
      <c r="AA954" s="337" t="s">
        <v>735</v>
      </c>
      <c r="AB954" s="337" t="s">
        <v>718</v>
      </c>
      <c r="AC954" s="337" t="s">
        <v>14313</v>
      </c>
    </row>
    <row r="955" spans="1:29" ht="15.8" x14ac:dyDescent="0.25">
      <c r="A955" s="337" t="s">
        <v>1723</v>
      </c>
      <c r="B955" s="337" t="s">
        <v>9359</v>
      </c>
      <c r="C955" s="337" t="s">
        <v>1725</v>
      </c>
      <c r="D955" s="337" t="s">
        <v>1730</v>
      </c>
      <c r="E955" s="337" t="s">
        <v>9360</v>
      </c>
      <c r="F955" s="338">
        <v>44329</v>
      </c>
      <c r="G955" s="337" t="s">
        <v>7979</v>
      </c>
      <c r="H955" s="338">
        <v>44342</v>
      </c>
      <c r="I955" s="337" t="s">
        <v>19695</v>
      </c>
      <c r="J955" s="337" t="s">
        <v>36</v>
      </c>
      <c r="K955" s="337" t="s">
        <v>19695</v>
      </c>
      <c r="L955" s="337" t="s">
        <v>19695</v>
      </c>
      <c r="M955" s="337" t="s">
        <v>19695</v>
      </c>
      <c r="N955" s="337" t="s">
        <v>19695</v>
      </c>
      <c r="O955" s="337" t="s">
        <v>19695</v>
      </c>
      <c r="P955" s="337" t="s">
        <v>19695</v>
      </c>
      <c r="Q955" s="337" t="s">
        <v>19695</v>
      </c>
      <c r="R955" s="337" t="s">
        <v>3048</v>
      </c>
      <c r="S955" s="337" t="s">
        <v>1710</v>
      </c>
      <c r="T955" s="337" t="s">
        <v>9361</v>
      </c>
      <c r="U955" s="337" t="s">
        <v>9361</v>
      </c>
      <c r="V955" s="337">
        <v>9</v>
      </c>
      <c r="W955" s="337" t="s">
        <v>19695</v>
      </c>
      <c r="X955" s="337" t="s">
        <v>19695</v>
      </c>
      <c r="Y955" s="337" t="s">
        <v>19695</v>
      </c>
      <c r="Z955" s="337" t="s">
        <v>1745</v>
      </c>
      <c r="AA955" s="337" t="s">
        <v>761</v>
      </c>
      <c r="AB955" s="337" t="s">
        <v>762</v>
      </c>
      <c r="AC955" s="337" t="s">
        <v>15350</v>
      </c>
    </row>
    <row r="956" spans="1:29" ht="15.8" x14ac:dyDescent="0.25">
      <c r="A956" s="337" t="s">
        <v>1723</v>
      </c>
      <c r="B956" s="337" t="s">
        <v>9355</v>
      </c>
      <c r="C956" s="337" t="s">
        <v>1725</v>
      </c>
      <c r="D956" s="337" t="s">
        <v>1730</v>
      </c>
      <c r="E956" s="337" t="s">
        <v>9158</v>
      </c>
      <c r="F956" s="338">
        <v>44331</v>
      </c>
      <c r="G956" s="337" t="s">
        <v>7979</v>
      </c>
      <c r="H956" s="338">
        <v>44342</v>
      </c>
      <c r="I956" s="337" t="s">
        <v>19695</v>
      </c>
      <c r="J956" s="337" t="s">
        <v>36</v>
      </c>
      <c r="K956" s="337" t="s">
        <v>19695</v>
      </c>
      <c r="L956" s="337" t="s">
        <v>19695</v>
      </c>
      <c r="M956" s="337" t="s">
        <v>19695</v>
      </c>
      <c r="N956" s="337" t="s">
        <v>19695</v>
      </c>
      <c r="O956" s="337" t="s">
        <v>19695</v>
      </c>
      <c r="P956" s="337" t="s">
        <v>19695</v>
      </c>
      <c r="Q956" s="337" t="s">
        <v>19695</v>
      </c>
      <c r="R956" s="337" t="s">
        <v>9162</v>
      </c>
      <c r="S956" s="337" t="s">
        <v>9163</v>
      </c>
      <c r="T956" s="337" t="s">
        <v>9356</v>
      </c>
      <c r="U956" s="337" t="s">
        <v>9357</v>
      </c>
      <c r="V956" s="337">
        <v>6</v>
      </c>
      <c r="W956" s="337" t="s">
        <v>19695</v>
      </c>
      <c r="X956" s="337" t="s">
        <v>19695</v>
      </c>
      <c r="Y956" s="337" t="s">
        <v>19695</v>
      </c>
      <c r="Z956" s="337" t="s">
        <v>1745</v>
      </c>
      <c r="AA956" s="337" t="s">
        <v>761</v>
      </c>
      <c r="AB956" s="337" t="s">
        <v>762</v>
      </c>
      <c r="AC956" s="337" t="s">
        <v>14308</v>
      </c>
    </row>
    <row r="957" spans="1:29" ht="15.8" x14ac:dyDescent="0.25">
      <c r="A957" s="337" t="s">
        <v>1723</v>
      </c>
      <c r="B957" s="337" t="s">
        <v>917</v>
      </c>
      <c r="C957" s="337" t="s">
        <v>1821</v>
      </c>
      <c r="D957" s="337" t="s">
        <v>449</v>
      </c>
      <c r="E957" s="337" t="s">
        <v>9401</v>
      </c>
      <c r="F957" s="338">
        <v>44324</v>
      </c>
      <c r="G957" s="337" t="s">
        <v>9380</v>
      </c>
      <c r="H957" s="338">
        <v>44341</v>
      </c>
      <c r="I957" s="337" t="s">
        <v>19695</v>
      </c>
      <c r="J957" s="337" t="s">
        <v>16</v>
      </c>
      <c r="K957" s="337" t="s">
        <v>19695</v>
      </c>
      <c r="L957" s="337" t="s">
        <v>19695</v>
      </c>
      <c r="M957" s="337" t="s">
        <v>19695</v>
      </c>
      <c r="N957" s="337" t="s">
        <v>19695</v>
      </c>
      <c r="O957" s="337" t="s">
        <v>19695</v>
      </c>
      <c r="P957" s="337" t="s">
        <v>19695</v>
      </c>
      <c r="Q957" s="337" t="s">
        <v>19695</v>
      </c>
      <c r="R957" s="337" t="s">
        <v>52</v>
      </c>
      <c r="S957" s="337" t="s">
        <v>69</v>
      </c>
      <c r="T957" s="337" t="s">
        <v>382</v>
      </c>
      <c r="U957" s="337" t="s">
        <v>918</v>
      </c>
      <c r="V957" s="337">
        <v>8</v>
      </c>
      <c r="W957" s="337" t="s">
        <v>19695</v>
      </c>
      <c r="X957" s="337" t="s">
        <v>19695</v>
      </c>
      <c r="Y957" s="337" t="s">
        <v>19695</v>
      </c>
      <c r="Z957" s="337" t="s">
        <v>1728</v>
      </c>
      <c r="AA957" s="337" t="s">
        <v>735</v>
      </c>
      <c r="AB957" s="337" t="s">
        <v>718</v>
      </c>
      <c r="AC957" s="337" t="s">
        <v>14316</v>
      </c>
    </row>
    <row r="958" spans="1:29" ht="15.8" x14ac:dyDescent="0.25">
      <c r="A958" s="337" t="s">
        <v>1723</v>
      </c>
      <c r="B958" s="337" t="s">
        <v>9570</v>
      </c>
      <c r="C958" s="337" t="s">
        <v>1821</v>
      </c>
      <c r="D958" s="337" t="s">
        <v>449</v>
      </c>
      <c r="E958" s="337" t="s">
        <v>9443</v>
      </c>
      <c r="F958" s="338">
        <v>44305</v>
      </c>
      <c r="G958" s="337" t="s">
        <v>9380</v>
      </c>
      <c r="H958" s="338">
        <v>44341</v>
      </c>
      <c r="I958" s="337" t="s">
        <v>19695</v>
      </c>
      <c r="J958" s="337" t="s">
        <v>16</v>
      </c>
      <c r="K958" s="337" t="s">
        <v>19695</v>
      </c>
      <c r="L958" s="337" t="s">
        <v>19695</v>
      </c>
      <c r="M958" s="337" t="s">
        <v>19695</v>
      </c>
      <c r="N958" s="337" t="s">
        <v>19695</v>
      </c>
      <c r="O958" s="337" t="s">
        <v>19695</v>
      </c>
      <c r="P958" s="337" t="s">
        <v>19695</v>
      </c>
      <c r="Q958" s="337" t="s">
        <v>19695</v>
      </c>
      <c r="R958" s="337" t="s">
        <v>109</v>
      </c>
      <c r="S958" s="337" t="s">
        <v>1129</v>
      </c>
      <c r="T958" s="337" t="s">
        <v>9557</v>
      </c>
      <c r="U958" s="337" t="s">
        <v>9571</v>
      </c>
      <c r="V958" s="337">
        <v>8</v>
      </c>
      <c r="W958" s="337" t="s">
        <v>19695</v>
      </c>
      <c r="X958" s="337" t="s">
        <v>19695</v>
      </c>
      <c r="Y958" s="337" t="s">
        <v>19695</v>
      </c>
      <c r="Z958" s="337" t="s">
        <v>1728</v>
      </c>
      <c r="AA958" s="337" t="s">
        <v>717</v>
      </c>
      <c r="AB958" s="337" t="s">
        <v>718</v>
      </c>
      <c r="AC958" s="337" t="s">
        <v>14379</v>
      </c>
    </row>
    <row r="959" spans="1:29" ht="15.8" x14ac:dyDescent="0.25">
      <c r="A959" s="337" t="s">
        <v>1723</v>
      </c>
      <c r="B959" s="337" t="s">
        <v>12130</v>
      </c>
      <c r="C959" s="337" t="s">
        <v>1821</v>
      </c>
      <c r="D959" s="337" t="s">
        <v>449</v>
      </c>
      <c r="E959" s="337" t="s">
        <v>9229</v>
      </c>
      <c r="F959" s="338">
        <v>44306</v>
      </c>
      <c r="G959" s="337" t="s">
        <v>9380</v>
      </c>
      <c r="H959" s="338">
        <v>44341</v>
      </c>
      <c r="I959" s="337" t="s">
        <v>19695</v>
      </c>
      <c r="J959" s="337" t="s">
        <v>16</v>
      </c>
      <c r="K959" s="337" t="s">
        <v>19695</v>
      </c>
      <c r="L959" s="337" t="s">
        <v>19695</v>
      </c>
      <c r="M959" s="337" t="s">
        <v>19695</v>
      </c>
      <c r="N959" s="337" t="s">
        <v>19695</v>
      </c>
      <c r="O959" s="337" t="s">
        <v>19695</v>
      </c>
      <c r="P959" s="337" t="s">
        <v>19695</v>
      </c>
      <c r="Q959" s="337" t="s">
        <v>19695</v>
      </c>
      <c r="R959" s="337" t="s">
        <v>2266</v>
      </c>
      <c r="S959" s="337" t="s">
        <v>6779</v>
      </c>
      <c r="T959" s="337" t="s">
        <v>12131</v>
      </c>
      <c r="U959" s="337" t="s">
        <v>12132</v>
      </c>
      <c r="V959" s="337">
        <v>8</v>
      </c>
      <c r="W959" s="337" t="s">
        <v>19695</v>
      </c>
      <c r="X959" s="337" t="s">
        <v>19695</v>
      </c>
      <c r="Y959" s="337" t="s">
        <v>19695</v>
      </c>
      <c r="Z959" s="337" t="s">
        <v>1728</v>
      </c>
      <c r="AA959" s="337" t="s">
        <v>735</v>
      </c>
      <c r="AB959" s="337" t="s">
        <v>718</v>
      </c>
      <c r="AC959" s="337" t="s">
        <v>14436</v>
      </c>
    </row>
    <row r="960" spans="1:29" ht="15.8" x14ac:dyDescent="0.25">
      <c r="A960" s="337" t="s">
        <v>1723</v>
      </c>
      <c r="B960" s="337" t="s">
        <v>10553</v>
      </c>
      <c r="C960" s="337" t="s">
        <v>1821</v>
      </c>
      <c r="D960" s="337" t="s">
        <v>449</v>
      </c>
      <c r="E960" s="337" t="s">
        <v>9967</v>
      </c>
      <c r="F960" s="338">
        <v>44290</v>
      </c>
      <c r="G960" s="337" t="s">
        <v>9374</v>
      </c>
      <c r="H960" s="338">
        <v>44340</v>
      </c>
      <c r="I960" s="337" t="s">
        <v>19695</v>
      </c>
      <c r="J960" s="337" t="s">
        <v>36</v>
      </c>
      <c r="K960" s="337" t="s">
        <v>19695</v>
      </c>
      <c r="L960" s="337" t="s">
        <v>19695</v>
      </c>
      <c r="M960" s="337" t="s">
        <v>19695</v>
      </c>
      <c r="N960" s="337" t="s">
        <v>19695</v>
      </c>
      <c r="O960" s="337" t="s">
        <v>19695</v>
      </c>
      <c r="P960" s="337" t="s">
        <v>19695</v>
      </c>
      <c r="Q960" s="337" t="s">
        <v>19695</v>
      </c>
      <c r="R960" s="337" t="s">
        <v>66</v>
      </c>
      <c r="S960" s="337" t="s">
        <v>67</v>
      </c>
      <c r="T960" s="337" t="s">
        <v>978</v>
      </c>
      <c r="U960" s="337" t="s">
        <v>10547</v>
      </c>
      <c r="V960" s="337">
        <v>8</v>
      </c>
      <c r="W960" s="337" t="s">
        <v>19695</v>
      </c>
      <c r="X960" s="337" t="s">
        <v>19695</v>
      </c>
      <c r="Y960" s="337" t="s">
        <v>19695</v>
      </c>
      <c r="Z960" s="337" t="s">
        <v>1728</v>
      </c>
      <c r="AA960" s="337" t="s">
        <v>717</v>
      </c>
      <c r="AB960" s="337" t="s">
        <v>718</v>
      </c>
      <c r="AC960" s="337" t="s">
        <v>14312</v>
      </c>
    </row>
    <row r="961" spans="1:29" ht="15.8" x14ac:dyDescent="0.25">
      <c r="A961" s="337" t="s">
        <v>1723</v>
      </c>
      <c r="B961" s="337" t="s">
        <v>977</v>
      </c>
      <c r="C961" s="337" t="s">
        <v>1821</v>
      </c>
      <c r="D961" s="337" t="s">
        <v>449</v>
      </c>
      <c r="E961" s="337" t="s">
        <v>9967</v>
      </c>
      <c r="F961" s="338">
        <v>44290</v>
      </c>
      <c r="G961" s="337" t="s">
        <v>9374</v>
      </c>
      <c r="H961" s="338">
        <v>44340</v>
      </c>
      <c r="I961" s="337" t="s">
        <v>19695</v>
      </c>
      <c r="J961" s="337" t="s">
        <v>36</v>
      </c>
      <c r="K961" s="337" t="s">
        <v>19695</v>
      </c>
      <c r="L961" s="337" t="s">
        <v>19695</v>
      </c>
      <c r="M961" s="337" t="s">
        <v>19695</v>
      </c>
      <c r="N961" s="337" t="s">
        <v>19695</v>
      </c>
      <c r="O961" s="337" t="s">
        <v>19695</v>
      </c>
      <c r="P961" s="337" t="s">
        <v>19695</v>
      </c>
      <c r="Q961" s="337" t="s">
        <v>19695</v>
      </c>
      <c r="R961" s="337" t="s">
        <v>66</v>
      </c>
      <c r="S961" s="337" t="s">
        <v>67</v>
      </c>
      <c r="T961" s="337" t="s">
        <v>978</v>
      </c>
      <c r="U961" s="337" t="s">
        <v>979</v>
      </c>
      <c r="V961" s="337">
        <v>8</v>
      </c>
      <c r="W961" s="337" t="s">
        <v>19695</v>
      </c>
      <c r="X961" s="337" t="s">
        <v>19695</v>
      </c>
      <c r="Y961" s="337" t="s">
        <v>19695</v>
      </c>
      <c r="Z961" s="337" t="s">
        <v>1728</v>
      </c>
      <c r="AA961" s="337" t="s">
        <v>717</v>
      </c>
      <c r="AB961" s="337" t="s">
        <v>718</v>
      </c>
      <c r="AC961" s="337" t="s">
        <v>14312</v>
      </c>
    </row>
    <row r="962" spans="1:29" ht="15.8" x14ac:dyDescent="0.25">
      <c r="A962" s="337" t="s">
        <v>1723</v>
      </c>
      <c r="B962" s="337" t="s">
        <v>12224</v>
      </c>
      <c r="C962" s="337" t="s">
        <v>1821</v>
      </c>
      <c r="D962" s="337" t="s">
        <v>449</v>
      </c>
      <c r="E962" s="337" t="s">
        <v>12225</v>
      </c>
      <c r="F962" s="338">
        <v>44317</v>
      </c>
      <c r="G962" s="337" t="s">
        <v>9374</v>
      </c>
      <c r="H962" s="338">
        <v>44340</v>
      </c>
      <c r="I962" s="337" t="s">
        <v>19695</v>
      </c>
      <c r="J962" s="337" t="s">
        <v>36</v>
      </c>
      <c r="K962" s="337" t="s">
        <v>19695</v>
      </c>
      <c r="L962" s="337" t="s">
        <v>19695</v>
      </c>
      <c r="M962" s="337" t="s">
        <v>19695</v>
      </c>
      <c r="N962" s="337" t="s">
        <v>19695</v>
      </c>
      <c r="O962" s="337" t="s">
        <v>19695</v>
      </c>
      <c r="P962" s="337" t="s">
        <v>19695</v>
      </c>
      <c r="Q962" s="337" t="s">
        <v>19695</v>
      </c>
      <c r="R962" s="337" t="s">
        <v>134</v>
      </c>
      <c r="S962" s="337" t="s">
        <v>451</v>
      </c>
      <c r="T962" s="337" t="s">
        <v>1600</v>
      </c>
      <c r="U962" s="337" t="s">
        <v>9829</v>
      </c>
      <c r="V962" s="337">
        <v>10</v>
      </c>
      <c r="W962" s="337" t="s">
        <v>19695</v>
      </c>
      <c r="X962" s="337" t="s">
        <v>19695</v>
      </c>
      <c r="Y962" s="337" t="s">
        <v>19695</v>
      </c>
      <c r="Z962" s="337" t="s">
        <v>1728</v>
      </c>
      <c r="AA962" s="337" t="s">
        <v>717</v>
      </c>
      <c r="AB962" s="337" t="s">
        <v>718</v>
      </c>
      <c r="AC962" s="337" t="s">
        <v>14323</v>
      </c>
    </row>
    <row r="963" spans="1:29" ht="15.8" x14ac:dyDescent="0.25">
      <c r="A963" s="337" t="s">
        <v>1723</v>
      </c>
      <c r="B963" s="337" t="s">
        <v>12254</v>
      </c>
      <c r="C963" s="337" t="s">
        <v>1821</v>
      </c>
      <c r="D963" s="337" t="s">
        <v>449</v>
      </c>
      <c r="E963" s="337" t="s">
        <v>1395</v>
      </c>
      <c r="F963" s="338">
        <v>44275</v>
      </c>
      <c r="G963" s="337" t="s">
        <v>9374</v>
      </c>
      <c r="H963" s="338">
        <v>44340</v>
      </c>
      <c r="I963" s="337" t="s">
        <v>19695</v>
      </c>
      <c r="J963" s="337" t="s">
        <v>36</v>
      </c>
      <c r="K963" s="337" t="s">
        <v>19695</v>
      </c>
      <c r="L963" s="337" t="s">
        <v>19695</v>
      </c>
      <c r="M963" s="337" t="s">
        <v>19695</v>
      </c>
      <c r="N963" s="337" t="s">
        <v>19695</v>
      </c>
      <c r="O963" s="337" t="s">
        <v>19695</v>
      </c>
      <c r="P963" s="337" t="s">
        <v>19695</v>
      </c>
      <c r="Q963" s="337" t="s">
        <v>19695</v>
      </c>
      <c r="R963" s="337" t="s">
        <v>52</v>
      </c>
      <c r="S963" s="337" t="s">
        <v>52</v>
      </c>
      <c r="T963" s="337" t="s">
        <v>1321</v>
      </c>
      <c r="U963" s="337" t="s">
        <v>12255</v>
      </c>
      <c r="V963" s="337">
        <v>12</v>
      </c>
      <c r="W963" s="337" t="s">
        <v>19695</v>
      </c>
      <c r="X963" s="337" t="s">
        <v>19695</v>
      </c>
      <c r="Y963" s="337" t="s">
        <v>19695</v>
      </c>
      <c r="Z963" s="337" t="s">
        <v>1753</v>
      </c>
      <c r="AA963" s="337" t="s">
        <v>735</v>
      </c>
      <c r="AB963" s="337" t="s">
        <v>718</v>
      </c>
      <c r="AC963" s="337" t="s">
        <v>15357</v>
      </c>
    </row>
    <row r="964" spans="1:29" ht="15.8" x14ac:dyDescent="0.25">
      <c r="A964" s="337" t="s">
        <v>1723</v>
      </c>
      <c r="B964" s="337" t="s">
        <v>10849</v>
      </c>
      <c r="C964" s="337" t="s">
        <v>1821</v>
      </c>
      <c r="D964" s="337" t="s">
        <v>449</v>
      </c>
      <c r="E964" s="337" t="s">
        <v>9095</v>
      </c>
      <c r="F964" s="338">
        <v>44216</v>
      </c>
      <c r="G964" s="337" t="s">
        <v>7862</v>
      </c>
      <c r="H964" s="338">
        <v>44339</v>
      </c>
      <c r="I964" s="337" t="s">
        <v>19695</v>
      </c>
      <c r="J964" s="337" t="s">
        <v>36</v>
      </c>
      <c r="K964" s="337" t="s">
        <v>19695</v>
      </c>
      <c r="L964" s="337" t="s">
        <v>19695</v>
      </c>
      <c r="M964" s="337" t="s">
        <v>19695</v>
      </c>
      <c r="N964" s="337" t="s">
        <v>19695</v>
      </c>
      <c r="O964" s="337" t="s">
        <v>19695</v>
      </c>
      <c r="P964" s="337" t="s">
        <v>19695</v>
      </c>
      <c r="Q964" s="337" t="s">
        <v>19695</v>
      </c>
      <c r="R964" s="337" t="s">
        <v>101</v>
      </c>
      <c r="S964" s="337" t="s">
        <v>3763</v>
      </c>
      <c r="T964" s="337" t="s">
        <v>10850</v>
      </c>
      <c r="U964" s="337" t="s">
        <v>10851</v>
      </c>
      <c r="V964" s="337">
        <v>8</v>
      </c>
      <c r="W964" s="337" t="s">
        <v>19695</v>
      </c>
      <c r="X964" s="337" t="s">
        <v>19695</v>
      </c>
      <c r="Y964" s="337" t="s">
        <v>19695</v>
      </c>
      <c r="Z964" s="337" t="s">
        <v>1753</v>
      </c>
      <c r="AA964" s="337" t="s">
        <v>717</v>
      </c>
      <c r="AB964" s="337" t="s">
        <v>718</v>
      </c>
      <c r="AC964" s="337" t="s">
        <v>14310</v>
      </c>
    </row>
    <row r="965" spans="1:29" ht="15.8" x14ac:dyDescent="0.25">
      <c r="A965" s="337" t="s">
        <v>1723</v>
      </c>
      <c r="B965" s="337" t="s">
        <v>10852</v>
      </c>
      <c r="C965" s="337" t="s">
        <v>1821</v>
      </c>
      <c r="D965" s="337" t="s">
        <v>449</v>
      </c>
      <c r="E965" s="337" t="s">
        <v>9148</v>
      </c>
      <c r="F965" s="338">
        <v>44289</v>
      </c>
      <c r="G965" s="337" t="s">
        <v>7862</v>
      </c>
      <c r="H965" s="338">
        <v>44339</v>
      </c>
      <c r="I965" s="337" t="s">
        <v>19695</v>
      </c>
      <c r="J965" s="337" t="s">
        <v>36</v>
      </c>
      <c r="K965" s="337" t="s">
        <v>19695</v>
      </c>
      <c r="L965" s="337" t="s">
        <v>19695</v>
      </c>
      <c r="M965" s="337" t="s">
        <v>19695</v>
      </c>
      <c r="N965" s="337" t="s">
        <v>19695</v>
      </c>
      <c r="O965" s="337" t="s">
        <v>19695</v>
      </c>
      <c r="P965" s="337" t="s">
        <v>19695</v>
      </c>
      <c r="Q965" s="337" t="s">
        <v>19695</v>
      </c>
      <c r="R965" s="337" t="s">
        <v>101</v>
      </c>
      <c r="S965" s="337" t="s">
        <v>3763</v>
      </c>
      <c r="T965" s="337" t="s">
        <v>10850</v>
      </c>
      <c r="U965" s="337" t="s">
        <v>10851</v>
      </c>
      <c r="V965" s="337">
        <v>12</v>
      </c>
      <c r="W965" s="337" t="s">
        <v>19695</v>
      </c>
      <c r="X965" s="337" t="s">
        <v>19695</v>
      </c>
      <c r="Y965" s="337" t="s">
        <v>19695</v>
      </c>
      <c r="Z965" s="337" t="s">
        <v>1753</v>
      </c>
      <c r="AA965" s="337" t="s">
        <v>717</v>
      </c>
      <c r="AB965" s="337" t="s">
        <v>718</v>
      </c>
      <c r="AC965" s="337" t="s">
        <v>14310</v>
      </c>
    </row>
    <row r="966" spans="1:29" ht="15.8" x14ac:dyDescent="0.25">
      <c r="A966" s="337" t="s">
        <v>1723</v>
      </c>
      <c r="B966" s="337" t="s">
        <v>11842</v>
      </c>
      <c r="C966" s="337" t="s">
        <v>1821</v>
      </c>
      <c r="D966" s="337" t="s">
        <v>449</v>
      </c>
      <c r="E966" s="337" t="s">
        <v>9249</v>
      </c>
      <c r="F966" s="338">
        <v>44247</v>
      </c>
      <c r="G966" s="337" t="s">
        <v>7978</v>
      </c>
      <c r="H966" s="338">
        <v>44338</v>
      </c>
      <c r="I966" s="337" t="s">
        <v>19695</v>
      </c>
      <c r="J966" s="337" t="s">
        <v>16</v>
      </c>
      <c r="K966" s="337" t="s">
        <v>19695</v>
      </c>
      <c r="L966" s="337" t="s">
        <v>19695</v>
      </c>
      <c r="M966" s="337" t="s">
        <v>19695</v>
      </c>
      <c r="N966" s="337" t="s">
        <v>19695</v>
      </c>
      <c r="O966" s="337" t="s">
        <v>19695</v>
      </c>
      <c r="P966" s="337" t="s">
        <v>19695</v>
      </c>
      <c r="Q966" s="337" t="s">
        <v>19695</v>
      </c>
      <c r="R966" s="337" t="s">
        <v>112</v>
      </c>
      <c r="S966" s="337" t="s">
        <v>452</v>
      </c>
      <c r="T966" s="337" t="s">
        <v>1254</v>
      </c>
      <c r="U966" s="337" t="s">
        <v>11843</v>
      </c>
      <c r="V966" s="337">
        <v>12</v>
      </c>
      <c r="W966" s="337" t="s">
        <v>19695</v>
      </c>
      <c r="X966" s="337" t="s">
        <v>19695</v>
      </c>
      <c r="Y966" s="337" t="s">
        <v>19695</v>
      </c>
      <c r="Z966" s="337" t="s">
        <v>1728</v>
      </c>
      <c r="AA966" s="337" t="s">
        <v>735</v>
      </c>
      <c r="AB966" s="337" t="s">
        <v>718</v>
      </c>
      <c r="AC966" s="337" t="s">
        <v>14310</v>
      </c>
    </row>
    <row r="967" spans="1:29" ht="15.8" x14ac:dyDescent="0.25">
      <c r="A967" s="337" t="s">
        <v>1723</v>
      </c>
      <c r="B967" s="337" t="s">
        <v>11844</v>
      </c>
      <c r="C967" s="337" t="s">
        <v>1821</v>
      </c>
      <c r="D967" s="337" t="s">
        <v>449</v>
      </c>
      <c r="E967" s="337" t="s">
        <v>9390</v>
      </c>
      <c r="F967" s="338">
        <v>44325</v>
      </c>
      <c r="G967" s="337" t="s">
        <v>8237</v>
      </c>
      <c r="H967" s="338">
        <v>44336</v>
      </c>
      <c r="I967" s="337" t="s">
        <v>19695</v>
      </c>
      <c r="J967" s="337" t="s">
        <v>16</v>
      </c>
      <c r="K967" s="337" t="s">
        <v>19695</v>
      </c>
      <c r="L967" s="337" t="s">
        <v>19695</v>
      </c>
      <c r="M967" s="337" t="s">
        <v>19695</v>
      </c>
      <c r="N967" s="337" t="s">
        <v>19695</v>
      </c>
      <c r="O967" s="337" t="s">
        <v>19695</v>
      </c>
      <c r="P967" s="337" t="s">
        <v>19695</v>
      </c>
      <c r="Q967" s="337" t="s">
        <v>19695</v>
      </c>
      <c r="R967" s="337" t="s">
        <v>112</v>
      </c>
      <c r="S967" s="337" t="s">
        <v>113</v>
      </c>
      <c r="T967" s="337" t="s">
        <v>113</v>
      </c>
      <c r="U967" s="337" t="s">
        <v>11845</v>
      </c>
      <c r="V967" s="337">
        <v>12</v>
      </c>
      <c r="W967" s="337" t="s">
        <v>19695</v>
      </c>
      <c r="X967" s="337" t="s">
        <v>19695</v>
      </c>
      <c r="Y967" s="337" t="s">
        <v>19695</v>
      </c>
      <c r="Z967" s="337" t="s">
        <v>1728</v>
      </c>
      <c r="AA967" s="337" t="s">
        <v>735</v>
      </c>
      <c r="AB967" s="337" t="s">
        <v>718</v>
      </c>
      <c r="AC967" s="337" t="s">
        <v>14322</v>
      </c>
    </row>
    <row r="968" spans="1:29" ht="15.8" x14ac:dyDescent="0.25">
      <c r="A968" s="337" t="s">
        <v>1723</v>
      </c>
      <c r="B968" s="337" t="s">
        <v>8235</v>
      </c>
      <c r="C968" s="337" t="s">
        <v>1821</v>
      </c>
      <c r="D968" s="337" t="s">
        <v>449</v>
      </c>
      <c r="E968" s="337" t="s">
        <v>8236</v>
      </c>
      <c r="F968" s="338">
        <v>44315</v>
      </c>
      <c r="G968" s="337" t="s">
        <v>8237</v>
      </c>
      <c r="H968" s="338">
        <v>44336</v>
      </c>
      <c r="I968" s="337" t="s">
        <v>19695</v>
      </c>
      <c r="J968" s="337" t="s">
        <v>36</v>
      </c>
      <c r="K968" s="337" t="s">
        <v>19695</v>
      </c>
      <c r="L968" s="337" t="s">
        <v>19695</v>
      </c>
      <c r="M968" s="337" t="s">
        <v>19695</v>
      </c>
      <c r="N968" s="337" t="s">
        <v>19695</v>
      </c>
      <c r="O968" s="337" t="s">
        <v>19695</v>
      </c>
      <c r="P968" s="337" t="s">
        <v>19695</v>
      </c>
      <c r="Q968" s="337" t="s">
        <v>19695</v>
      </c>
      <c r="R968" s="337" t="s">
        <v>130</v>
      </c>
      <c r="S968" s="337" t="s">
        <v>928</v>
      </c>
      <c r="T968" s="337" t="s">
        <v>1312</v>
      </c>
      <c r="U968" s="337" t="s">
        <v>1991</v>
      </c>
      <c r="V968" s="337">
        <v>12</v>
      </c>
      <c r="W968" s="337" t="s">
        <v>19695</v>
      </c>
      <c r="X968" s="337" t="s">
        <v>19695</v>
      </c>
      <c r="Y968" s="337" t="s">
        <v>19695</v>
      </c>
      <c r="Z968" s="337" t="s">
        <v>1728</v>
      </c>
      <c r="AA968" s="337" t="s">
        <v>735</v>
      </c>
      <c r="AB968" s="337" t="s">
        <v>718</v>
      </c>
      <c r="AC968" s="337" t="s">
        <v>14329</v>
      </c>
    </row>
    <row r="969" spans="1:29" ht="15.8" x14ac:dyDescent="0.25">
      <c r="A969" s="337" t="s">
        <v>1723</v>
      </c>
      <c r="B969" s="337" t="s">
        <v>9929</v>
      </c>
      <c r="C969" s="337" t="s">
        <v>1821</v>
      </c>
      <c r="D969" s="337" t="s">
        <v>449</v>
      </c>
      <c r="E969" s="337" t="s">
        <v>9930</v>
      </c>
      <c r="F969" s="338">
        <v>44316</v>
      </c>
      <c r="G969" s="337" t="s">
        <v>8237</v>
      </c>
      <c r="H969" s="338">
        <v>44336</v>
      </c>
      <c r="I969" s="337" t="s">
        <v>19695</v>
      </c>
      <c r="J969" s="337" t="s">
        <v>16</v>
      </c>
      <c r="K969" s="337" t="s">
        <v>19695</v>
      </c>
      <c r="L969" s="337" t="s">
        <v>19695</v>
      </c>
      <c r="M969" s="337" t="s">
        <v>19695</v>
      </c>
      <c r="N969" s="337" t="s">
        <v>19695</v>
      </c>
      <c r="O969" s="337" t="s">
        <v>19695</v>
      </c>
      <c r="P969" s="337" t="s">
        <v>19695</v>
      </c>
      <c r="Q969" s="337" t="s">
        <v>19695</v>
      </c>
      <c r="R969" s="337" t="s">
        <v>130</v>
      </c>
      <c r="S969" s="337" t="s">
        <v>940</v>
      </c>
      <c r="T969" s="337" t="s">
        <v>138</v>
      </c>
      <c r="U969" s="337" t="s">
        <v>9931</v>
      </c>
      <c r="V969" s="337">
        <v>8</v>
      </c>
      <c r="W969" s="337" t="s">
        <v>19695</v>
      </c>
      <c r="X969" s="337" t="s">
        <v>19695</v>
      </c>
      <c r="Y969" s="337" t="s">
        <v>19695</v>
      </c>
      <c r="Z969" s="337" t="s">
        <v>1728</v>
      </c>
      <c r="AA969" s="337" t="s">
        <v>717</v>
      </c>
      <c r="AB969" s="337" t="s">
        <v>718</v>
      </c>
      <c r="AC969" s="337" t="s">
        <v>14351</v>
      </c>
    </row>
    <row r="970" spans="1:29" ht="15.8" x14ac:dyDescent="0.25">
      <c r="A970" s="337" t="s">
        <v>1723</v>
      </c>
      <c r="B970" s="337" t="s">
        <v>11547</v>
      </c>
      <c r="C970" s="337" t="s">
        <v>1821</v>
      </c>
      <c r="D970" s="337" t="s">
        <v>449</v>
      </c>
      <c r="E970" s="337" t="s">
        <v>8236</v>
      </c>
      <c r="F970" s="338">
        <v>44315</v>
      </c>
      <c r="G970" s="337" t="s">
        <v>9167</v>
      </c>
      <c r="H970" s="338">
        <v>44335</v>
      </c>
      <c r="I970" s="337" t="s">
        <v>19695</v>
      </c>
      <c r="J970" s="337" t="s">
        <v>36</v>
      </c>
      <c r="K970" s="337" t="s">
        <v>19695</v>
      </c>
      <c r="L970" s="337" t="s">
        <v>19695</v>
      </c>
      <c r="M970" s="337" t="s">
        <v>19695</v>
      </c>
      <c r="N970" s="337" t="s">
        <v>19695</v>
      </c>
      <c r="O970" s="337" t="s">
        <v>19695</v>
      </c>
      <c r="P970" s="337" t="s">
        <v>19695</v>
      </c>
      <c r="Q970" s="337" t="s">
        <v>19695</v>
      </c>
      <c r="R970" s="337" t="s">
        <v>35</v>
      </c>
      <c r="S970" s="337" t="s">
        <v>77</v>
      </c>
      <c r="T970" s="337" t="s">
        <v>3582</v>
      </c>
      <c r="U970" s="337" t="s">
        <v>11548</v>
      </c>
      <c r="V970" s="337">
        <v>8</v>
      </c>
      <c r="W970" s="337" t="s">
        <v>19695</v>
      </c>
      <c r="X970" s="337" t="s">
        <v>19695</v>
      </c>
      <c r="Y970" s="337" t="s">
        <v>19695</v>
      </c>
      <c r="Z970" s="337" t="s">
        <v>1728</v>
      </c>
      <c r="AA970" s="337" t="s">
        <v>717</v>
      </c>
      <c r="AB970" s="337" t="s">
        <v>718</v>
      </c>
      <c r="AC970" s="337" t="s">
        <v>14311</v>
      </c>
    </row>
    <row r="971" spans="1:29" ht="15.8" x14ac:dyDescent="0.25">
      <c r="A971" s="337" t="s">
        <v>1723</v>
      </c>
      <c r="B971" s="337" t="s">
        <v>11810</v>
      </c>
      <c r="C971" s="337" t="s">
        <v>1821</v>
      </c>
      <c r="D971" s="337" t="s">
        <v>449</v>
      </c>
      <c r="E971" s="337" t="s">
        <v>9229</v>
      </c>
      <c r="F971" s="338">
        <v>44306</v>
      </c>
      <c r="G971" s="337" t="s">
        <v>9258</v>
      </c>
      <c r="H971" s="338">
        <v>44334</v>
      </c>
      <c r="I971" s="337" t="s">
        <v>19695</v>
      </c>
      <c r="J971" s="337" t="s">
        <v>36</v>
      </c>
      <c r="K971" s="337" t="s">
        <v>19695</v>
      </c>
      <c r="L971" s="337" t="s">
        <v>19695</v>
      </c>
      <c r="M971" s="337" t="s">
        <v>19695</v>
      </c>
      <c r="N971" s="337" t="s">
        <v>19695</v>
      </c>
      <c r="O971" s="337" t="s">
        <v>19695</v>
      </c>
      <c r="P971" s="337" t="s">
        <v>19695</v>
      </c>
      <c r="Q971" s="337" t="s">
        <v>19695</v>
      </c>
      <c r="R971" s="337" t="s">
        <v>134</v>
      </c>
      <c r="S971" s="337" t="s">
        <v>782</v>
      </c>
      <c r="T971" s="337" t="s">
        <v>135</v>
      </c>
      <c r="U971" s="337" t="s">
        <v>6424</v>
      </c>
      <c r="V971" s="337">
        <v>10</v>
      </c>
      <c r="W971" s="337" t="s">
        <v>19695</v>
      </c>
      <c r="X971" s="337" t="s">
        <v>19695</v>
      </c>
      <c r="Y971" s="337" t="s">
        <v>19695</v>
      </c>
      <c r="Z971" s="337" t="s">
        <v>1728</v>
      </c>
      <c r="AA971" s="337" t="s">
        <v>717</v>
      </c>
      <c r="AB971" s="337" t="s">
        <v>718</v>
      </c>
      <c r="AC971" s="337" t="s">
        <v>14311</v>
      </c>
    </row>
    <row r="972" spans="1:29" ht="15.8" x14ac:dyDescent="0.25">
      <c r="A972" s="337" t="s">
        <v>1723</v>
      </c>
      <c r="B972" s="337" t="s">
        <v>9256</v>
      </c>
      <c r="C972" s="337" t="s">
        <v>1725</v>
      </c>
      <c r="D972" s="337" t="s">
        <v>1730</v>
      </c>
      <c r="E972" s="337" t="s">
        <v>9257</v>
      </c>
      <c r="F972" s="338">
        <v>43750</v>
      </c>
      <c r="G972" s="337" t="s">
        <v>9258</v>
      </c>
      <c r="H972" s="338">
        <v>44334</v>
      </c>
      <c r="I972" s="337" t="s">
        <v>19695</v>
      </c>
      <c r="J972" s="337" t="s">
        <v>36</v>
      </c>
      <c r="K972" s="337" t="s">
        <v>19695</v>
      </c>
      <c r="L972" s="337" t="s">
        <v>19695</v>
      </c>
      <c r="M972" s="337" t="s">
        <v>19695</v>
      </c>
      <c r="N972" s="337" t="s">
        <v>19695</v>
      </c>
      <c r="O972" s="337" t="s">
        <v>19695</v>
      </c>
      <c r="P972" s="337" t="s">
        <v>19695</v>
      </c>
      <c r="Q972" s="337" t="s">
        <v>19695</v>
      </c>
      <c r="R972" s="337" t="s">
        <v>81</v>
      </c>
      <c r="S972" s="337" t="s">
        <v>1400</v>
      </c>
      <c r="T972" s="337" t="s">
        <v>9259</v>
      </c>
      <c r="U972" s="337" t="s">
        <v>9260</v>
      </c>
      <c r="V972" s="337">
        <v>10</v>
      </c>
      <c r="W972" s="337" t="s">
        <v>19695</v>
      </c>
      <c r="X972" s="337" t="s">
        <v>19695</v>
      </c>
      <c r="Y972" s="337" t="s">
        <v>19695</v>
      </c>
      <c r="Z972" s="337" t="s">
        <v>1745</v>
      </c>
      <c r="AA972" s="337" t="s">
        <v>735</v>
      </c>
      <c r="AB972" s="337" t="s">
        <v>718</v>
      </c>
      <c r="AC972" s="337" t="s">
        <v>14309</v>
      </c>
    </row>
    <row r="973" spans="1:29" ht="15.8" x14ac:dyDescent="0.25">
      <c r="A973" s="337" t="s">
        <v>1723</v>
      </c>
      <c r="B973" s="337" t="s">
        <v>8217</v>
      </c>
      <c r="C973" s="337" t="s">
        <v>1725</v>
      </c>
      <c r="D973" s="337" t="s">
        <v>13527</v>
      </c>
      <c r="E973" s="337" t="s">
        <v>8218</v>
      </c>
      <c r="F973" s="338">
        <v>44287</v>
      </c>
      <c r="G973" s="337" t="s">
        <v>8219</v>
      </c>
      <c r="H973" s="338">
        <v>44333</v>
      </c>
      <c r="I973" s="337" t="s">
        <v>19695</v>
      </c>
      <c r="J973" s="337" t="s">
        <v>36</v>
      </c>
      <c r="K973" s="337" t="s">
        <v>19695</v>
      </c>
      <c r="L973" s="337" t="s">
        <v>19695</v>
      </c>
      <c r="M973" s="337" t="s">
        <v>19695</v>
      </c>
      <c r="N973" s="337" t="s">
        <v>19695</v>
      </c>
      <c r="O973" s="337" t="s">
        <v>19695</v>
      </c>
      <c r="P973" s="337" t="s">
        <v>19695</v>
      </c>
      <c r="Q973" s="337" t="s">
        <v>19695</v>
      </c>
      <c r="R973" s="337" t="s">
        <v>130</v>
      </c>
      <c r="S973" s="337" t="s">
        <v>147</v>
      </c>
      <c r="T973" s="337" t="s">
        <v>1498</v>
      </c>
      <c r="U973" s="337" t="s">
        <v>8220</v>
      </c>
      <c r="V973" s="337">
        <v>8</v>
      </c>
      <c r="W973" s="337" t="s">
        <v>19695</v>
      </c>
      <c r="X973" s="337" t="s">
        <v>19695</v>
      </c>
      <c r="Y973" s="337" t="s">
        <v>19695</v>
      </c>
      <c r="Z973" s="337" t="s">
        <v>1728</v>
      </c>
      <c r="AA973" s="337" t="s">
        <v>735</v>
      </c>
      <c r="AB973" s="337" t="s">
        <v>718</v>
      </c>
      <c r="AC973" s="337" t="s">
        <v>14309</v>
      </c>
    </row>
    <row r="974" spans="1:29" ht="15.8" x14ac:dyDescent="0.25">
      <c r="A974" s="337" t="s">
        <v>1723</v>
      </c>
      <c r="B974" s="337" t="s">
        <v>9156</v>
      </c>
      <c r="C974" s="337" t="s">
        <v>1725</v>
      </c>
      <c r="D974" s="337" t="s">
        <v>1730</v>
      </c>
      <c r="E974" s="337" t="s">
        <v>9157</v>
      </c>
      <c r="F974" s="338">
        <v>44321</v>
      </c>
      <c r="G974" s="337" t="s">
        <v>9158</v>
      </c>
      <c r="H974" s="338">
        <v>44331</v>
      </c>
      <c r="I974" s="337" t="s">
        <v>19695</v>
      </c>
      <c r="J974" s="337" t="s">
        <v>36</v>
      </c>
      <c r="K974" s="337" t="s">
        <v>19695</v>
      </c>
      <c r="L974" s="337" t="s">
        <v>19695</v>
      </c>
      <c r="M974" s="337" t="s">
        <v>19695</v>
      </c>
      <c r="N974" s="337" t="s">
        <v>19695</v>
      </c>
      <c r="O974" s="337" t="s">
        <v>19695</v>
      </c>
      <c r="P974" s="337" t="s">
        <v>19695</v>
      </c>
      <c r="Q974" s="337" t="s">
        <v>19695</v>
      </c>
      <c r="R974" s="337" t="s">
        <v>52</v>
      </c>
      <c r="S974" s="337" t="s">
        <v>857</v>
      </c>
      <c r="T974" s="337" t="s">
        <v>857</v>
      </c>
      <c r="U974" s="337" t="s">
        <v>9159</v>
      </c>
      <c r="V974" s="337">
        <v>9</v>
      </c>
      <c r="W974" s="337" t="s">
        <v>19695</v>
      </c>
      <c r="X974" s="337" t="s">
        <v>19695</v>
      </c>
      <c r="Y974" s="337" t="s">
        <v>19695</v>
      </c>
      <c r="Z974" s="337" t="s">
        <v>1745</v>
      </c>
      <c r="AA974" s="337" t="s">
        <v>761</v>
      </c>
      <c r="AB974" s="337" t="s">
        <v>762</v>
      </c>
      <c r="AC974" s="337" t="s">
        <v>15349</v>
      </c>
    </row>
    <row r="975" spans="1:29" ht="15.8" x14ac:dyDescent="0.25">
      <c r="A975" s="337" t="s">
        <v>1723</v>
      </c>
      <c r="B975" s="337" t="s">
        <v>9612</v>
      </c>
      <c r="C975" s="337" t="s">
        <v>1821</v>
      </c>
      <c r="D975" s="337" t="s">
        <v>449</v>
      </c>
      <c r="E975" s="337" t="s">
        <v>9158</v>
      </c>
      <c r="F975" s="338">
        <v>44331</v>
      </c>
      <c r="G975" s="337" t="s">
        <v>9158</v>
      </c>
      <c r="H975" s="338">
        <v>44331</v>
      </c>
      <c r="I975" s="337" t="s">
        <v>19695</v>
      </c>
      <c r="J975" s="337" t="s">
        <v>16</v>
      </c>
      <c r="K975" s="337" t="s">
        <v>19695</v>
      </c>
      <c r="L975" s="337" t="s">
        <v>19695</v>
      </c>
      <c r="M975" s="337" t="s">
        <v>19695</v>
      </c>
      <c r="N975" s="337" t="s">
        <v>19695</v>
      </c>
      <c r="O975" s="337" t="s">
        <v>19695</v>
      </c>
      <c r="P975" s="337" t="s">
        <v>19695</v>
      </c>
      <c r="Q975" s="337" t="s">
        <v>19695</v>
      </c>
      <c r="R975" s="337" t="s">
        <v>1265</v>
      </c>
      <c r="S975" s="337" t="s">
        <v>9613</v>
      </c>
      <c r="T975" s="337" t="s">
        <v>9613</v>
      </c>
      <c r="U975" s="337" t="s">
        <v>9614</v>
      </c>
      <c r="V975" s="337">
        <v>12</v>
      </c>
      <c r="W975" s="337" t="s">
        <v>19695</v>
      </c>
      <c r="X975" s="337" t="s">
        <v>19695</v>
      </c>
      <c r="Y975" s="337" t="s">
        <v>19695</v>
      </c>
      <c r="Z975" s="337" t="s">
        <v>1753</v>
      </c>
      <c r="AA975" s="337" t="s">
        <v>717</v>
      </c>
      <c r="AB975" s="337" t="s">
        <v>718</v>
      </c>
      <c r="AC975" s="337" t="s">
        <v>14308</v>
      </c>
    </row>
    <row r="976" spans="1:29" ht="15.8" x14ac:dyDescent="0.25">
      <c r="A976" s="337" t="s">
        <v>1723</v>
      </c>
      <c r="B976" s="337" t="s">
        <v>10222</v>
      </c>
      <c r="C976" s="337" t="s">
        <v>1821</v>
      </c>
      <c r="D976" s="337" t="s">
        <v>449</v>
      </c>
      <c r="E976" s="337" t="s">
        <v>9368</v>
      </c>
      <c r="F976" s="338">
        <v>44318</v>
      </c>
      <c r="G976" s="337" t="s">
        <v>9158</v>
      </c>
      <c r="H976" s="338">
        <v>44331</v>
      </c>
      <c r="I976" s="337" t="s">
        <v>19695</v>
      </c>
      <c r="J976" s="337" t="s">
        <v>36</v>
      </c>
      <c r="K976" s="337" t="s">
        <v>19695</v>
      </c>
      <c r="L976" s="337" t="s">
        <v>19695</v>
      </c>
      <c r="M976" s="337" t="s">
        <v>19695</v>
      </c>
      <c r="N976" s="337" t="s">
        <v>19695</v>
      </c>
      <c r="O976" s="337" t="s">
        <v>19695</v>
      </c>
      <c r="P976" s="337" t="s">
        <v>19695</v>
      </c>
      <c r="Q976" s="337" t="s">
        <v>19695</v>
      </c>
      <c r="R976" s="337" t="s">
        <v>1225</v>
      </c>
      <c r="S976" s="337" t="s">
        <v>100</v>
      </c>
      <c r="T976" s="337" t="s">
        <v>1700</v>
      </c>
      <c r="U976" s="337" t="s">
        <v>1700</v>
      </c>
      <c r="V976" s="337">
        <v>8</v>
      </c>
      <c r="W976" s="337" t="s">
        <v>19695</v>
      </c>
      <c r="X976" s="337" t="s">
        <v>19695</v>
      </c>
      <c r="Y976" s="337" t="s">
        <v>19695</v>
      </c>
      <c r="Z976" s="337" t="s">
        <v>1753</v>
      </c>
      <c r="AA976" s="337" t="s">
        <v>735</v>
      </c>
      <c r="AB976" s="337" t="s">
        <v>718</v>
      </c>
      <c r="AC976" s="337" t="s">
        <v>14316</v>
      </c>
    </row>
    <row r="977" spans="1:29" ht="15.8" x14ac:dyDescent="0.25">
      <c r="A977" s="337" t="s">
        <v>1723</v>
      </c>
      <c r="B977" s="337" t="s">
        <v>9608</v>
      </c>
      <c r="C977" s="337" t="s">
        <v>1821</v>
      </c>
      <c r="D977" s="337" t="s">
        <v>449</v>
      </c>
      <c r="E977" s="337" t="s">
        <v>9609</v>
      </c>
      <c r="F977" s="338">
        <v>44328</v>
      </c>
      <c r="G977" s="337" t="s">
        <v>9609</v>
      </c>
      <c r="H977" s="338">
        <v>44328</v>
      </c>
      <c r="I977" s="337" t="s">
        <v>19695</v>
      </c>
      <c r="J977" s="337" t="s">
        <v>16</v>
      </c>
      <c r="K977" s="337" t="s">
        <v>19695</v>
      </c>
      <c r="L977" s="337" t="s">
        <v>19695</v>
      </c>
      <c r="M977" s="337" t="s">
        <v>19695</v>
      </c>
      <c r="N977" s="337" t="s">
        <v>19695</v>
      </c>
      <c r="O977" s="337" t="s">
        <v>19695</v>
      </c>
      <c r="P977" s="337" t="s">
        <v>19695</v>
      </c>
      <c r="Q977" s="337" t="s">
        <v>19695</v>
      </c>
      <c r="R977" s="337" t="s">
        <v>70</v>
      </c>
      <c r="S977" s="337" t="s">
        <v>2055</v>
      </c>
      <c r="T977" s="337" t="s">
        <v>9610</v>
      </c>
      <c r="U977" s="337" t="s">
        <v>9611</v>
      </c>
      <c r="V977" s="337">
        <v>8</v>
      </c>
      <c r="W977" s="337" t="s">
        <v>19695</v>
      </c>
      <c r="X977" s="337" t="s">
        <v>19695</v>
      </c>
      <c r="Y977" s="337" t="s">
        <v>19695</v>
      </c>
      <c r="Z977" s="337" t="s">
        <v>1753</v>
      </c>
      <c r="AA977" s="337" t="s">
        <v>717</v>
      </c>
      <c r="AB977" s="337" t="s">
        <v>718</v>
      </c>
      <c r="AC977" s="337" t="s">
        <v>15350</v>
      </c>
    </row>
    <row r="978" spans="1:29" ht="15.8" x14ac:dyDescent="0.25">
      <c r="A978" s="337" t="s">
        <v>1723</v>
      </c>
      <c r="B978" s="337" t="s">
        <v>11486</v>
      </c>
      <c r="C978" s="337" t="s">
        <v>1821</v>
      </c>
      <c r="D978" s="337" t="s">
        <v>449</v>
      </c>
      <c r="E978" s="337" t="s">
        <v>9411</v>
      </c>
      <c r="F978" s="338">
        <v>44299</v>
      </c>
      <c r="G978" s="337" t="s">
        <v>11487</v>
      </c>
      <c r="H978" s="338">
        <v>44327</v>
      </c>
      <c r="I978" s="337" t="s">
        <v>19695</v>
      </c>
      <c r="J978" s="337" t="s">
        <v>36</v>
      </c>
      <c r="K978" s="337" t="s">
        <v>19695</v>
      </c>
      <c r="L978" s="337" t="s">
        <v>19695</v>
      </c>
      <c r="M978" s="337" t="s">
        <v>19695</v>
      </c>
      <c r="N978" s="337" t="s">
        <v>19695</v>
      </c>
      <c r="O978" s="337" t="s">
        <v>19695</v>
      </c>
      <c r="P978" s="337" t="s">
        <v>19695</v>
      </c>
      <c r="Q978" s="337" t="s">
        <v>19695</v>
      </c>
      <c r="R978" s="337" t="s">
        <v>109</v>
      </c>
      <c r="S978" s="337" t="s">
        <v>1531</v>
      </c>
      <c r="T978" s="337" t="s">
        <v>1672</v>
      </c>
      <c r="U978" s="337" t="s">
        <v>11488</v>
      </c>
      <c r="V978" s="337">
        <v>12</v>
      </c>
      <c r="W978" s="337" t="s">
        <v>19695</v>
      </c>
      <c r="X978" s="337" t="s">
        <v>19695</v>
      </c>
      <c r="Y978" s="337" t="s">
        <v>19695</v>
      </c>
      <c r="Z978" s="337" t="s">
        <v>1728</v>
      </c>
      <c r="AA978" s="337" t="s">
        <v>717</v>
      </c>
      <c r="AB978" s="337" t="s">
        <v>718</v>
      </c>
      <c r="AC978" s="337" t="s">
        <v>14307</v>
      </c>
    </row>
    <row r="979" spans="1:29" ht="15.8" x14ac:dyDescent="0.25">
      <c r="A979" s="337" t="s">
        <v>1723</v>
      </c>
      <c r="B979" s="337" t="s">
        <v>12222</v>
      </c>
      <c r="C979" s="337" t="s">
        <v>1821</v>
      </c>
      <c r="D979" s="337" t="s">
        <v>449</v>
      </c>
      <c r="E979" s="337" t="s">
        <v>9105</v>
      </c>
      <c r="F979" s="338">
        <v>44311</v>
      </c>
      <c r="G979" s="337" t="s">
        <v>9394</v>
      </c>
      <c r="H979" s="338">
        <v>44326</v>
      </c>
      <c r="I979" s="337" t="s">
        <v>19695</v>
      </c>
      <c r="J979" s="337" t="s">
        <v>16</v>
      </c>
      <c r="K979" s="337" t="s">
        <v>19695</v>
      </c>
      <c r="L979" s="337" t="s">
        <v>19695</v>
      </c>
      <c r="M979" s="337" t="s">
        <v>19695</v>
      </c>
      <c r="N979" s="337" t="s">
        <v>19695</v>
      </c>
      <c r="O979" s="337" t="s">
        <v>19695</v>
      </c>
      <c r="P979" s="337" t="s">
        <v>19695</v>
      </c>
      <c r="Q979" s="337" t="s">
        <v>19695</v>
      </c>
      <c r="R979" s="337" t="s">
        <v>134</v>
      </c>
      <c r="S979" s="337" t="s">
        <v>782</v>
      </c>
      <c r="T979" s="337" t="s">
        <v>135</v>
      </c>
      <c r="U979" s="337" t="s">
        <v>7782</v>
      </c>
      <c r="V979" s="337">
        <v>6</v>
      </c>
      <c r="W979" s="337" t="s">
        <v>19695</v>
      </c>
      <c r="X979" s="337" t="s">
        <v>19695</v>
      </c>
      <c r="Y979" s="337" t="s">
        <v>19695</v>
      </c>
      <c r="Z979" s="337" t="s">
        <v>1728</v>
      </c>
      <c r="AA979" s="337" t="s">
        <v>717</v>
      </c>
      <c r="AB979" s="337" t="s">
        <v>718</v>
      </c>
      <c r="AC979" s="337" t="s">
        <v>14311</v>
      </c>
    </row>
    <row r="980" spans="1:29" ht="15.8" x14ac:dyDescent="0.25">
      <c r="A980" s="337" t="s">
        <v>1723</v>
      </c>
      <c r="B980" s="337" t="s">
        <v>9392</v>
      </c>
      <c r="C980" s="337" t="s">
        <v>1725</v>
      </c>
      <c r="D980" s="337" t="s">
        <v>1730</v>
      </c>
      <c r="E980" s="337" t="s">
        <v>9393</v>
      </c>
      <c r="F980" s="338">
        <v>44276</v>
      </c>
      <c r="G980" s="337" t="s">
        <v>9394</v>
      </c>
      <c r="H980" s="338">
        <v>44326</v>
      </c>
      <c r="I980" s="337" t="s">
        <v>19695</v>
      </c>
      <c r="J980" s="337" t="s">
        <v>16</v>
      </c>
      <c r="K980" s="337" t="s">
        <v>19695</v>
      </c>
      <c r="L980" s="337" t="s">
        <v>19695</v>
      </c>
      <c r="M980" s="337" t="s">
        <v>19695</v>
      </c>
      <c r="N980" s="337" t="s">
        <v>19695</v>
      </c>
      <c r="O980" s="337" t="s">
        <v>19695</v>
      </c>
      <c r="P980" s="337" t="s">
        <v>19695</v>
      </c>
      <c r="Q980" s="337" t="s">
        <v>19695</v>
      </c>
      <c r="R980" s="337" t="s">
        <v>9162</v>
      </c>
      <c r="S980" s="337" t="s">
        <v>9163</v>
      </c>
      <c r="T980" s="337" t="s">
        <v>9176</v>
      </c>
      <c r="U980" s="337" t="s">
        <v>9391</v>
      </c>
      <c r="V980" s="337">
        <v>6</v>
      </c>
      <c r="W980" s="337" t="s">
        <v>19695</v>
      </c>
      <c r="X980" s="337" t="s">
        <v>19695</v>
      </c>
      <c r="Y980" s="337" t="s">
        <v>19695</v>
      </c>
      <c r="Z980" s="337" t="s">
        <v>1745</v>
      </c>
      <c r="AA980" s="337" t="s">
        <v>761</v>
      </c>
      <c r="AB980" s="337" t="s">
        <v>762</v>
      </c>
      <c r="AC980" s="337" t="s">
        <v>15356</v>
      </c>
    </row>
    <row r="981" spans="1:29" ht="15.8" x14ac:dyDescent="0.25">
      <c r="A981" s="337" t="s">
        <v>1723</v>
      </c>
      <c r="B981" s="337" t="s">
        <v>12220</v>
      </c>
      <c r="C981" s="337" t="s">
        <v>1821</v>
      </c>
      <c r="D981" s="337" t="s">
        <v>449</v>
      </c>
      <c r="E981" s="337" t="s">
        <v>9153</v>
      </c>
      <c r="F981" s="338">
        <v>44295</v>
      </c>
      <c r="G981" s="337" t="s">
        <v>9390</v>
      </c>
      <c r="H981" s="338">
        <v>44325</v>
      </c>
      <c r="I981" s="337" t="s">
        <v>19695</v>
      </c>
      <c r="J981" s="337" t="s">
        <v>16</v>
      </c>
      <c r="K981" s="337" t="s">
        <v>19695</v>
      </c>
      <c r="L981" s="337" t="s">
        <v>19695</v>
      </c>
      <c r="M981" s="337" t="s">
        <v>19695</v>
      </c>
      <c r="N981" s="337" t="s">
        <v>19695</v>
      </c>
      <c r="O981" s="337" t="s">
        <v>19695</v>
      </c>
      <c r="P981" s="337" t="s">
        <v>19695</v>
      </c>
      <c r="Q981" s="337" t="s">
        <v>19695</v>
      </c>
      <c r="R981" s="337" t="s">
        <v>134</v>
      </c>
      <c r="S981" s="337" t="s">
        <v>451</v>
      </c>
      <c r="T981" s="337" t="s">
        <v>1600</v>
      </c>
      <c r="U981" s="337" t="s">
        <v>12221</v>
      </c>
      <c r="V981" s="337">
        <v>8</v>
      </c>
      <c r="W981" s="337" t="s">
        <v>19695</v>
      </c>
      <c r="X981" s="337" t="s">
        <v>19695</v>
      </c>
      <c r="Y981" s="337" t="s">
        <v>19695</v>
      </c>
      <c r="Z981" s="337" t="s">
        <v>1728</v>
      </c>
      <c r="AA981" s="337" t="s">
        <v>735</v>
      </c>
      <c r="AB981" s="337" t="s">
        <v>718</v>
      </c>
      <c r="AC981" s="337" t="s">
        <v>14323</v>
      </c>
    </row>
    <row r="982" spans="1:29" ht="15.8" x14ac:dyDescent="0.25">
      <c r="A982" s="337" t="s">
        <v>1723</v>
      </c>
      <c r="B982" s="337" t="s">
        <v>9398</v>
      </c>
      <c r="C982" s="337" t="s">
        <v>1725</v>
      </c>
      <c r="D982" s="337" t="s">
        <v>1730</v>
      </c>
      <c r="E982" s="337" t="s">
        <v>1395</v>
      </c>
      <c r="F982" s="338">
        <v>44275</v>
      </c>
      <c r="G982" s="337" t="s">
        <v>9390</v>
      </c>
      <c r="H982" s="338">
        <v>44325</v>
      </c>
      <c r="I982" s="337" t="s">
        <v>19695</v>
      </c>
      <c r="J982" s="337" t="s">
        <v>16</v>
      </c>
      <c r="K982" s="337" t="s">
        <v>19695</v>
      </c>
      <c r="L982" s="337" t="s">
        <v>19695</v>
      </c>
      <c r="M982" s="337" t="s">
        <v>19695</v>
      </c>
      <c r="N982" s="337" t="s">
        <v>19695</v>
      </c>
      <c r="O982" s="337" t="s">
        <v>19695</v>
      </c>
      <c r="P982" s="337" t="s">
        <v>19695</v>
      </c>
      <c r="Q982" s="337" t="s">
        <v>19695</v>
      </c>
      <c r="R982" s="337" t="s">
        <v>9162</v>
      </c>
      <c r="S982" s="337" t="s">
        <v>9163</v>
      </c>
      <c r="T982" s="337" t="s">
        <v>9176</v>
      </c>
      <c r="U982" s="337" t="s">
        <v>9357</v>
      </c>
      <c r="V982" s="337">
        <v>6</v>
      </c>
      <c r="W982" s="337" t="s">
        <v>19695</v>
      </c>
      <c r="X982" s="337" t="s">
        <v>19695</v>
      </c>
      <c r="Y982" s="337" t="s">
        <v>19695</v>
      </c>
      <c r="Z982" s="337" t="s">
        <v>1745</v>
      </c>
      <c r="AA982" s="337" t="s">
        <v>761</v>
      </c>
      <c r="AB982" s="337" t="s">
        <v>762</v>
      </c>
      <c r="AC982" s="337" t="s">
        <v>15356</v>
      </c>
    </row>
    <row r="983" spans="1:29" ht="15.8" x14ac:dyDescent="0.25">
      <c r="A983" s="337" t="s">
        <v>1723</v>
      </c>
      <c r="B983" s="337" t="s">
        <v>9395</v>
      </c>
      <c r="C983" s="337" t="s">
        <v>1821</v>
      </c>
      <c r="D983" s="337" t="s">
        <v>449</v>
      </c>
      <c r="E983" s="337" t="s">
        <v>1395</v>
      </c>
      <c r="F983" s="338">
        <v>44275</v>
      </c>
      <c r="G983" s="337" t="s">
        <v>9390</v>
      </c>
      <c r="H983" s="338">
        <v>44325</v>
      </c>
      <c r="I983" s="337" t="s">
        <v>19695</v>
      </c>
      <c r="J983" s="337" t="s">
        <v>16</v>
      </c>
      <c r="K983" s="337" t="s">
        <v>19695</v>
      </c>
      <c r="L983" s="337" t="s">
        <v>19695</v>
      </c>
      <c r="M983" s="337" t="s">
        <v>19695</v>
      </c>
      <c r="N983" s="337" t="s">
        <v>19695</v>
      </c>
      <c r="O983" s="337" t="s">
        <v>19695</v>
      </c>
      <c r="P983" s="337" t="s">
        <v>19695</v>
      </c>
      <c r="Q983" s="337" t="s">
        <v>19695</v>
      </c>
      <c r="R983" s="337" t="s">
        <v>9162</v>
      </c>
      <c r="S983" s="337" t="s">
        <v>9163</v>
      </c>
      <c r="T983" s="337" t="s">
        <v>9176</v>
      </c>
      <c r="U983" s="337" t="s">
        <v>9391</v>
      </c>
      <c r="V983" s="337">
        <v>6</v>
      </c>
      <c r="W983" s="337" t="s">
        <v>19695</v>
      </c>
      <c r="X983" s="337" t="s">
        <v>19695</v>
      </c>
      <c r="Y983" s="337" t="s">
        <v>19695</v>
      </c>
      <c r="Z983" s="337" t="s">
        <v>1745</v>
      </c>
      <c r="AA983" s="337" t="s">
        <v>761</v>
      </c>
      <c r="AB983" s="337" t="s">
        <v>762</v>
      </c>
      <c r="AC983" s="337" t="s">
        <v>15357</v>
      </c>
    </row>
    <row r="984" spans="1:29" ht="15.8" x14ac:dyDescent="0.25">
      <c r="A984" s="337" t="s">
        <v>1723</v>
      </c>
      <c r="B984" s="337" t="s">
        <v>9389</v>
      </c>
      <c r="C984" s="337" t="s">
        <v>1725</v>
      </c>
      <c r="D984" s="337" t="s">
        <v>1730</v>
      </c>
      <c r="E984" s="337" t="s">
        <v>1395</v>
      </c>
      <c r="F984" s="338">
        <v>44275</v>
      </c>
      <c r="G984" s="337" t="s">
        <v>9390</v>
      </c>
      <c r="H984" s="338">
        <v>44325</v>
      </c>
      <c r="I984" s="337" t="s">
        <v>19695</v>
      </c>
      <c r="J984" s="337" t="s">
        <v>16</v>
      </c>
      <c r="K984" s="337" t="s">
        <v>19695</v>
      </c>
      <c r="L984" s="337" t="s">
        <v>19695</v>
      </c>
      <c r="M984" s="337" t="s">
        <v>19695</v>
      </c>
      <c r="N984" s="337" t="s">
        <v>19695</v>
      </c>
      <c r="O984" s="337" t="s">
        <v>19695</v>
      </c>
      <c r="P984" s="337" t="s">
        <v>19695</v>
      </c>
      <c r="Q984" s="337" t="s">
        <v>19695</v>
      </c>
      <c r="R984" s="337" t="s">
        <v>9162</v>
      </c>
      <c r="S984" s="337" t="s">
        <v>9163</v>
      </c>
      <c r="T984" s="337" t="s">
        <v>9176</v>
      </c>
      <c r="U984" s="337" t="s">
        <v>9391</v>
      </c>
      <c r="V984" s="337">
        <v>6</v>
      </c>
      <c r="W984" s="337" t="s">
        <v>19695</v>
      </c>
      <c r="X984" s="337" t="s">
        <v>19695</v>
      </c>
      <c r="Y984" s="337" t="s">
        <v>19695</v>
      </c>
      <c r="Z984" s="337" t="s">
        <v>1745</v>
      </c>
      <c r="AA984" s="337" t="s">
        <v>761</v>
      </c>
      <c r="AB984" s="337" t="s">
        <v>762</v>
      </c>
      <c r="AC984" s="337" t="s">
        <v>15357</v>
      </c>
    </row>
    <row r="985" spans="1:29" ht="15.8" x14ac:dyDescent="0.25">
      <c r="A985" s="337" t="s">
        <v>1723</v>
      </c>
      <c r="B985" s="337" t="s">
        <v>9399</v>
      </c>
      <c r="C985" s="337" t="s">
        <v>1725</v>
      </c>
      <c r="D985" s="337" t="s">
        <v>13527</v>
      </c>
      <c r="E985" s="337" t="s">
        <v>9400</v>
      </c>
      <c r="F985" s="338">
        <v>44274</v>
      </c>
      <c r="G985" s="337" t="s">
        <v>9401</v>
      </c>
      <c r="H985" s="338">
        <v>44324</v>
      </c>
      <c r="I985" s="337" t="s">
        <v>19695</v>
      </c>
      <c r="J985" s="337" t="s">
        <v>16</v>
      </c>
      <c r="K985" s="337" t="s">
        <v>19695</v>
      </c>
      <c r="L985" s="337" t="s">
        <v>19695</v>
      </c>
      <c r="M985" s="337" t="s">
        <v>19695</v>
      </c>
      <c r="N985" s="337" t="s">
        <v>19695</v>
      </c>
      <c r="O985" s="337" t="s">
        <v>19695</v>
      </c>
      <c r="P985" s="337" t="s">
        <v>19695</v>
      </c>
      <c r="Q985" s="337" t="s">
        <v>19695</v>
      </c>
      <c r="R985" s="337" t="s">
        <v>9162</v>
      </c>
      <c r="S985" s="337" t="s">
        <v>9163</v>
      </c>
      <c r="T985" s="337" t="s">
        <v>9176</v>
      </c>
      <c r="U985" s="337" t="s">
        <v>9402</v>
      </c>
      <c r="V985" s="337">
        <v>6</v>
      </c>
      <c r="W985" s="337" t="s">
        <v>19695</v>
      </c>
      <c r="X985" s="337" t="s">
        <v>19695</v>
      </c>
      <c r="Y985" s="337" t="s">
        <v>19695</v>
      </c>
      <c r="Z985" s="337" t="s">
        <v>1745</v>
      </c>
      <c r="AA985" s="337" t="s">
        <v>761</v>
      </c>
      <c r="AB985" s="337" t="s">
        <v>762</v>
      </c>
      <c r="AC985" s="337" t="s">
        <v>14315</v>
      </c>
    </row>
    <row r="986" spans="1:29" ht="15.8" x14ac:dyDescent="0.25">
      <c r="A986" s="337" t="s">
        <v>1723</v>
      </c>
      <c r="B986" s="337" t="s">
        <v>9376</v>
      </c>
      <c r="C986" s="337" t="s">
        <v>1725</v>
      </c>
      <c r="D986" s="337" t="s">
        <v>1730</v>
      </c>
      <c r="E986" s="337" t="s">
        <v>9377</v>
      </c>
      <c r="F986" s="338">
        <v>44263</v>
      </c>
      <c r="G986" s="337" t="s">
        <v>9378</v>
      </c>
      <c r="H986" s="338">
        <v>44323</v>
      </c>
      <c r="I986" s="337" t="s">
        <v>19695</v>
      </c>
      <c r="J986" s="337" t="s">
        <v>36</v>
      </c>
      <c r="K986" s="337" t="s">
        <v>19695</v>
      </c>
      <c r="L986" s="337" t="s">
        <v>19695</v>
      </c>
      <c r="M986" s="337" t="s">
        <v>19695</v>
      </c>
      <c r="N986" s="337" t="s">
        <v>19695</v>
      </c>
      <c r="O986" s="337" t="s">
        <v>19695</v>
      </c>
      <c r="P986" s="337" t="s">
        <v>19695</v>
      </c>
      <c r="Q986" s="337" t="s">
        <v>19695</v>
      </c>
      <c r="R986" s="337" t="s">
        <v>9162</v>
      </c>
      <c r="S986" s="337" t="s">
        <v>9163</v>
      </c>
      <c r="T986" s="337" t="s">
        <v>9176</v>
      </c>
      <c r="U986" s="337" t="s">
        <v>9177</v>
      </c>
      <c r="V986" s="337">
        <v>6</v>
      </c>
      <c r="W986" s="337" t="s">
        <v>19695</v>
      </c>
      <c r="X986" s="337" t="s">
        <v>19695</v>
      </c>
      <c r="Y986" s="337" t="s">
        <v>19695</v>
      </c>
      <c r="Z986" s="337" t="s">
        <v>1745</v>
      </c>
      <c r="AA986" s="337" t="s">
        <v>761</v>
      </c>
      <c r="AB986" s="337" t="s">
        <v>762</v>
      </c>
      <c r="AC986" s="337" t="s">
        <v>14315</v>
      </c>
    </row>
    <row r="987" spans="1:29" ht="15.8" x14ac:dyDescent="0.25">
      <c r="A987" s="337" t="s">
        <v>1723</v>
      </c>
      <c r="B987" s="337" t="s">
        <v>9396</v>
      </c>
      <c r="C987" s="337" t="s">
        <v>1725</v>
      </c>
      <c r="D987" s="337" t="s">
        <v>1730</v>
      </c>
      <c r="E987" s="337" t="s">
        <v>9397</v>
      </c>
      <c r="F987" s="338">
        <v>44273</v>
      </c>
      <c r="G987" s="337" t="s">
        <v>9378</v>
      </c>
      <c r="H987" s="338">
        <v>44323</v>
      </c>
      <c r="I987" s="337" t="s">
        <v>19695</v>
      </c>
      <c r="J987" s="337" t="s">
        <v>36</v>
      </c>
      <c r="K987" s="337" t="s">
        <v>19695</v>
      </c>
      <c r="L987" s="337" t="s">
        <v>19695</v>
      </c>
      <c r="M987" s="337" t="s">
        <v>19695</v>
      </c>
      <c r="N987" s="337" t="s">
        <v>19695</v>
      </c>
      <c r="O987" s="337" t="s">
        <v>19695</v>
      </c>
      <c r="P987" s="337" t="s">
        <v>19695</v>
      </c>
      <c r="Q987" s="337" t="s">
        <v>19695</v>
      </c>
      <c r="R987" s="337" t="s">
        <v>9162</v>
      </c>
      <c r="S987" s="337" t="s">
        <v>9163</v>
      </c>
      <c r="T987" s="337" t="s">
        <v>9176</v>
      </c>
      <c r="U987" s="337" t="s">
        <v>9357</v>
      </c>
      <c r="V987" s="337">
        <v>6</v>
      </c>
      <c r="W987" s="337" t="s">
        <v>19695</v>
      </c>
      <c r="X987" s="337" t="s">
        <v>19695</v>
      </c>
      <c r="Y987" s="337" t="s">
        <v>19695</v>
      </c>
      <c r="Z987" s="337" t="s">
        <v>1745</v>
      </c>
      <c r="AA987" s="337" t="s">
        <v>761</v>
      </c>
      <c r="AB987" s="337" t="s">
        <v>762</v>
      </c>
      <c r="AC987" s="337" t="s">
        <v>15356</v>
      </c>
    </row>
    <row r="988" spans="1:29" ht="15.8" x14ac:dyDescent="0.25">
      <c r="A988" s="337" t="s">
        <v>1723</v>
      </c>
      <c r="B988" s="337" t="s">
        <v>10211</v>
      </c>
      <c r="C988" s="337" t="s">
        <v>1821</v>
      </c>
      <c r="D988" s="337" t="s">
        <v>449</v>
      </c>
      <c r="E988" s="337" t="s">
        <v>9414</v>
      </c>
      <c r="F988" s="338">
        <v>44304</v>
      </c>
      <c r="G988" s="337" t="s">
        <v>10212</v>
      </c>
      <c r="H988" s="338">
        <v>44322</v>
      </c>
      <c r="I988" s="337" t="s">
        <v>19695</v>
      </c>
      <c r="J988" s="337" t="s">
        <v>36</v>
      </c>
      <c r="K988" s="337" t="s">
        <v>19695</v>
      </c>
      <c r="L988" s="337" t="s">
        <v>19695</v>
      </c>
      <c r="M988" s="337" t="s">
        <v>19695</v>
      </c>
      <c r="N988" s="337" t="s">
        <v>19695</v>
      </c>
      <c r="O988" s="337" t="s">
        <v>19695</v>
      </c>
      <c r="P988" s="337" t="s">
        <v>19695</v>
      </c>
      <c r="Q988" s="337" t="s">
        <v>19695</v>
      </c>
      <c r="R988" s="337" t="s">
        <v>35</v>
      </c>
      <c r="S988" s="337" t="s">
        <v>77</v>
      </c>
      <c r="T988" s="337" t="s">
        <v>10213</v>
      </c>
      <c r="U988" s="337" t="s">
        <v>10214</v>
      </c>
      <c r="V988" s="337">
        <v>12</v>
      </c>
      <c r="W988" s="337" t="s">
        <v>19695</v>
      </c>
      <c r="X988" s="337" t="s">
        <v>19695</v>
      </c>
      <c r="Y988" s="337" t="s">
        <v>19695</v>
      </c>
      <c r="Z988" s="337" t="s">
        <v>1753</v>
      </c>
      <c r="AA988" s="337" t="s">
        <v>735</v>
      </c>
      <c r="AB988" s="337" t="s">
        <v>718</v>
      </c>
      <c r="AC988" s="337" t="s">
        <v>15358</v>
      </c>
    </row>
    <row r="989" spans="1:29" ht="15.8" x14ac:dyDescent="0.25">
      <c r="A989" s="337" t="s">
        <v>1723</v>
      </c>
      <c r="B989" s="337" t="s">
        <v>12223</v>
      </c>
      <c r="C989" s="337" t="s">
        <v>1821</v>
      </c>
      <c r="D989" s="337" t="s">
        <v>449</v>
      </c>
      <c r="E989" s="337" t="s">
        <v>9971</v>
      </c>
      <c r="F989" s="338">
        <v>44291</v>
      </c>
      <c r="G989" s="337" t="s">
        <v>9157</v>
      </c>
      <c r="H989" s="338">
        <v>44321</v>
      </c>
      <c r="I989" s="337" t="s">
        <v>19695</v>
      </c>
      <c r="J989" s="337" t="s">
        <v>16</v>
      </c>
      <c r="K989" s="337" t="s">
        <v>19695</v>
      </c>
      <c r="L989" s="337" t="s">
        <v>19695</v>
      </c>
      <c r="M989" s="337" t="s">
        <v>19695</v>
      </c>
      <c r="N989" s="337" t="s">
        <v>19695</v>
      </c>
      <c r="O989" s="337" t="s">
        <v>19695</v>
      </c>
      <c r="P989" s="337" t="s">
        <v>19695</v>
      </c>
      <c r="Q989" s="337" t="s">
        <v>19695</v>
      </c>
      <c r="R989" s="337" t="s">
        <v>134</v>
      </c>
      <c r="S989" s="337" t="s">
        <v>782</v>
      </c>
      <c r="T989" s="337" t="s">
        <v>135</v>
      </c>
      <c r="U989" s="337" t="s">
        <v>135</v>
      </c>
      <c r="V989" s="337">
        <v>8</v>
      </c>
      <c r="W989" s="337" t="s">
        <v>19695</v>
      </c>
      <c r="X989" s="337" t="s">
        <v>19695</v>
      </c>
      <c r="Y989" s="337" t="s">
        <v>19695</v>
      </c>
      <c r="Z989" s="337" t="s">
        <v>1728</v>
      </c>
      <c r="AA989" s="337" t="s">
        <v>735</v>
      </c>
      <c r="AB989" s="337" t="s">
        <v>718</v>
      </c>
      <c r="AC989" s="337" t="s">
        <v>14311</v>
      </c>
    </row>
    <row r="990" spans="1:29" ht="15.8" x14ac:dyDescent="0.25">
      <c r="A990" s="337" t="s">
        <v>1723</v>
      </c>
      <c r="B990" s="337" t="s">
        <v>9351</v>
      </c>
      <c r="C990" s="337" t="s">
        <v>1725</v>
      </c>
      <c r="D990" s="337" t="s">
        <v>1730</v>
      </c>
      <c r="E990" s="337" t="s">
        <v>9352</v>
      </c>
      <c r="F990" s="338">
        <v>44271</v>
      </c>
      <c r="G990" s="337" t="s">
        <v>9157</v>
      </c>
      <c r="H990" s="338">
        <v>44321</v>
      </c>
      <c r="I990" s="337" t="s">
        <v>19695</v>
      </c>
      <c r="J990" s="337" t="s">
        <v>16</v>
      </c>
      <c r="K990" s="337" t="s">
        <v>19695</v>
      </c>
      <c r="L990" s="337" t="s">
        <v>19695</v>
      </c>
      <c r="M990" s="337" t="s">
        <v>19695</v>
      </c>
      <c r="N990" s="337" t="s">
        <v>19695</v>
      </c>
      <c r="O990" s="337" t="s">
        <v>19695</v>
      </c>
      <c r="P990" s="337" t="s">
        <v>19695</v>
      </c>
      <c r="Q990" s="337" t="s">
        <v>19695</v>
      </c>
      <c r="R990" s="337" t="s">
        <v>9162</v>
      </c>
      <c r="S990" s="337" t="s">
        <v>9163</v>
      </c>
      <c r="T990" s="337" t="s">
        <v>9176</v>
      </c>
      <c r="U990" s="337" t="s">
        <v>9177</v>
      </c>
      <c r="V990" s="337">
        <v>6</v>
      </c>
      <c r="W990" s="337" t="s">
        <v>19695</v>
      </c>
      <c r="X990" s="337" t="s">
        <v>19695</v>
      </c>
      <c r="Y990" s="337" t="s">
        <v>19695</v>
      </c>
      <c r="Z990" s="337" t="s">
        <v>1745</v>
      </c>
      <c r="AA990" s="337" t="s">
        <v>761</v>
      </c>
      <c r="AB990" s="337" t="s">
        <v>762</v>
      </c>
      <c r="AC990" s="337" t="s">
        <v>14315</v>
      </c>
    </row>
    <row r="991" spans="1:29" ht="15.8" x14ac:dyDescent="0.25">
      <c r="A991" s="337" t="s">
        <v>1723</v>
      </c>
      <c r="B991" s="337" t="s">
        <v>12596</v>
      </c>
      <c r="C991" s="337" t="s">
        <v>1821</v>
      </c>
      <c r="D991" s="337" t="s">
        <v>449</v>
      </c>
      <c r="E991" s="337" t="s">
        <v>9105</v>
      </c>
      <c r="F991" s="338">
        <v>44311</v>
      </c>
      <c r="G991" s="337" t="s">
        <v>9350</v>
      </c>
      <c r="H991" s="338">
        <v>44320</v>
      </c>
      <c r="I991" s="337" t="s">
        <v>19695</v>
      </c>
      <c r="J991" s="337" t="s">
        <v>16</v>
      </c>
      <c r="K991" s="337" t="s">
        <v>19695</v>
      </c>
      <c r="L991" s="337" t="s">
        <v>19695</v>
      </c>
      <c r="M991" s="337" t="s">
        <v>19695</v>
      </c>
      <c r="N991" s="337" t="s">
        <v>19695</v>
      </c>
      <c r="O991" s="337" t="s">
        <v>19695</v>
      </c>
      <c r="P991" s="337" t="s">
        <v>19695</v>
      </c>
      <c r="Q991" s="337" t="s">
        <v>19695</v>
      </c>
      <c r="R991" s="337" t="s">
        <v>52</v>
      </c>
      <c r="S991" s="337" t="s">
        <v>93</v>
      </c>
      <c r="T991" s="337" t="s">
        <v>4887</v>
      </c>
      <c r="U991" s="337" t="s">
        <v>420</v>
      </c>
      <c r="V991" s="337">
        <v>8</v>
      </c>
      <c r="W991" s="337" t="s">
        <v>19695</v>
      </c>
      <c r="X991" s="337" t="s">
        <v>19695</v>
      </c>
      <c r="Y991" s="337" t="s">
        <v>19695</v>
      </c>
      <c r="Z991" s="337" t="s">
        <v>1728</v>
      </c>
      <c r="AA991" s="337" t="s">
        <v>735</v>
      </c>
      <c r="AB991" s="337" t="s">
        <v>718</v>
      </c>
      <c r="AC991" s="337" t="s">
        <v>14315</v>
      </c>
    </row>
    <row r="992" spans="1:29" ht="15.8" x14ac:dyDescent="0.25">
      <c r="A992" s="337" t="s">
        <v>1723</v>
      </c>
      <c r="B992" s="337" t="s">
        <v>9349</v>
      </c>
      <c r="C992" s="337" t="s">
        <v>1725</v>
      </c>
      <c r="D992" s="337" t="s">
        <v>1730</v>
      </c>
      <c r="E992" s="337" t="s">
        <v>8696</v>
      </c>
      <c r="F992" s="338">
        <v>44270</v>
      </c>
      <c r="G992" s="337" t="s">
        <v>9350</v>
      </c>
      <c r="H992" s="338">
        <v>44320</v>
      </c>
      <c r="I992" s="337" t="s">
        <v>19695</v>
      </c>
      <c r="J992" s="337" t="s">
        <v>16</v>
      </c>
      <c r="K992" s="337" t="s">
        <v>19695</v>
      </c>
      <c r="L992" s="337" t="s">
        <v>19695</v>
      </c>
      <c r="M992" s="337" t="s">
        <v>19695</v>
      </c>
      <c r="N992" s="337" t="s">
        <v>19695</v>
      </c>
      <c r="O992" s="337" t="s">
        <v>19695</v>
      </c>
      <c r="P992" s="337" t="s">
        <v>19695</v>
      </c>
      <c r="Q992" s="337" t="s">
        <v>19695</v>
      </c>
      <c r="R992" s="337" t="s">
        <v>9162</v>
      </c>
      <c r="S992" s="337" t="s">
        <v>9163</v>
      </c>
      <c r="T992" s="337" t="s">
        <v>9176</v>
      </c>
      <c r="U992" s="337" t="s">
        <v>9177</v>
      </c>
      <c r="V992" s="337">
        <v>6</v>
      </c>
      <c r="W992" s="337" t="s">
        <v>19695</v>
      </c>
      <c r="X992" s="337" t="s">
        <v>19695</v>
      </c>
      <c r="Y992" s="337" t="s">
        <v>19695</v>
      </c>
      <c r="Z992" s="337" t="s">
        <v>1745</v>
      </c>
      <c r="AA992" s="337" t="s">
        <v>761</v>
      </c>
      <c r="AB992" s="337" t="s">
        <v>762</v>
      </c>
      <c r="AC992" s="337" t="s">
        <v>14315</v>
      </c>
    </row>
    <row r="993" spans="1:29" ht="15.8" x14ac:dyDescent="0.25">
      <c r="A993" s="337" t="s">
        <v>1723</v>
      </c>
      <c r="B993" s="337" t="s">
        <v>9606</v>
      </c>
      <c r="C993" s="337" t="s">
        <v>1821</v>
      </c>
      <c r="D993" s="337" t="s">
        <v>449</v>
      </c>
      <c r="E993" s="337" t="s">
        <v>9350</v>
      </c>
      <c r="F993" s="338">
        <v>44320</v>
      </c>
      <c r="G993" s="337" t="s">
        <v>9350</v>
      </c>
      <c r="H993" s="338">
        <v>44320</v>
      </c>
      <c r="I993" s="337" t="s">
        <v>19695</v>
      </c>
      <c r="J993" s="337" t="s">
        <v>36</v>
      </c>
      <c r="K993" s="337" t="s">
        <v>19695</v>
      </c>
      <c r="L993" s="337" t="s">
        <v>19695</v>
      </c>
      <c r="M993" s="337" t="s">
        <v>19695</v>
      </c>
      <c r="N993" s="337" t="s">
        <v>19695</v>
      </c>
      <c r="O993" s="337" t="s">
        <v>19695</v>
      </c>
      <c r="P993" s="337" t="s">
        <v>19695</v>
      </c>
      <c r="Q993" s="337" t="s">
        <v>19695</v>
      </c>
      <c r="R993" s="337" t="s">
        <v>70</v>
      </c>
      <c r="S993" s="337" t="s">
        <v>141</v>
      </c>
      <c r="T993" s="337" t="s">
        <v>1142</v>
      </c>
      <c r="U993" s="337" t="s">
        <v>9607</v>
      </c>
      <c r="V993" s="337">
        <v>8</v>
      </c>
      <c r="W993" s="337" t="s">
        <v>19695</v>
      </c>
      <c r="X993" s="337" t="s">
        <v>19695</v>
      </c>
      <c r="Y993" s="337" t="s">
        <v>19695</v>
      </c>
      <c r="Z993" s="337" t="s">
        <v>1753</v>
      </c>
      <c r="AA993" s="337" t="s">
        <v>717</v>
      </c>
      <c r="AB993" s="337" t="s">
        <v>718</v>
      </c>
      <c r="AC993" s="337" t="s">
        <v>15583</v>
      </c>
    </row>
    <row r="994" spans="1:29" ht="15.8" x14ac:dyDescent="0.25">
      <c r="A994" s="337" t="s">
        <v>1723</v>
      </c>
      <c r="B994" s="337" t="s">
        <v>11753</v>
      </c>
      <c r="C994" s="337" t="s">
        <v>1821</v>
      </c>
      <c r="D994" s="337" t="s">
        <v>449</v>
      </c>
      <c r="E994" s="337" t="s">
        <v>10145</v>
      </c>
      <c r="F994" s="338">
        <v>44301</v>
      </c>
      <c r="G994" s="337" t="s">
        <v>9604</v>
      </c>
      <c r="H994" s="338">
        <v>44319</v>
      </c>
      <c r="I994" s="337" t="s">
        <v>19695</v>
      </c>
      <c r="J994" s="337" t="s">
        <v>16</v>
      </c>
      <c r="K994" s="337" t="s">
        <v>19695</v>
      </c>
      <c r="L994" s="337" t="s">
        <v>19695</v>
      </c>
      <c r="M994" s="337" t="s">
        <v>19695</v>
      </c>
      <c r="N994" s="337" t="s">
        <v>19695</v>
      </c>
      <c r="O994" s="337" t="s">
        <v>19695</v>
      </c>
      <c r="P994" s="337" t="s">
        <v>19695</v>
      </c>
      <c r="Q994" s="337" t="s">
        <v>19695</v>
      </c>
      <c r="R994" s="337" t="s">
        <v>71</v>
      </c>
      <c r="S994" s="337" t="s">
        <v>71</v>
      </c>
      <c r="T994" s="337" t="s">
        <v>4083</v>
      </c>
      <c r="U994" s="337" t="s">
        <v>11754</v>
      </c>
      <c r="V994" s="337">
        <v>8</v>
      </c>
      <c r="W994" s="337" t="s">
        <v>19695</v>
      </c>
      <c r="X994" s="337" t="s">
        <v>19695</v>
      </c>
      <c r="Y994" s="337" t="s">
        <v>19695</v>
      </c>
      <c r="Z994" s="337" t="s">
        <v>1728</v>
      </c>
      <c r="AA994" s="337" t="s">
        <v>735</v>
      </c>
      <c r="AB994" s="337" t="s">
        <v>718</v>
      </c>
      <c r="AC994" s="337" t="s">
        <v>14307</v>
      </c>
    </row>
    <row r="995" spans="1:29" ht="15.8" x14ac:dyDescent="0.25">
      <c r="A995" s="337" t="s">
        <v>1723</v>
      </c>
      <c r="B995" s="337" t="s">
        <v>9603</v>
      </c>
      <c r="C995" s="337" t="s">
        <v>1788</v>
      </c>
      <c r="D995" s="337" t="s">
        <v>1789</v>
      </c>
      <c r="E995" s="337" t="s">
        <v>9604</v>
      </c>
      <c r="F995" s="338">
        <v>44319</v>
      </c>
      <c r="G995" s="337" t="s">
        <v>9604</v>
      </c>
      <c r="H995" s="338">
        <v>44319</v>
      </c>
      <c r="I995" s="337" t="s">
        <v>19695</v>
      </c>
      <c r="J995" s="337" t="s">
        <v>36</v>
      </c>
      <c r="K995" s="337" t="s">
        <v>19695</v>
      </c>
      <c r="L995" s="337" t="s">
        <v>19695</v>
      </c>
      <c r="M995" s="337" t="s">
        <v>19695</v>
      </c>
      <c r="N995" s="337" t="s">
        <v>19695</v>
      </c>
      <c r="O995" s="337" t="s">
        <v>19695</v>
      </c>
      <c r="P995" s="337" t="s">
        <v>19695</v>
      </c>
      <c r="Q995" s="337" t="s">
        <v>19695</v>
      </c>
      <c r="R995" s="337" t="s">
        <v>70</v>
      </c>
      <c r="S995" s="337" t="s">
        <v>2930</v>
      </c>
      <c r="T995" s="337" t="s">
        <v>2931</v>
      </c>
      <c r="U995" s="337" t="s">
        <v>9605</v>
      </c>
      <c r="V995" s="337">
        <v>12</v>
      </c>
      <c r="W995" s="337" t="s">
        <v>19695</v>
      </c>
      <c r="X995" s="337" t="s">
        <v>19695</v>
      </c>
      <c r="Y995" s="337" t="s">
        <v>19695</v>
      </c>
      <c r="Z995" s="337" t="s">
        <v>1753</v>
      </c>
      <c r="AA995" s="337" t="s">
        <v>717</v>
      </c>
      <c r="AB995" s="337" t="s">
        <v>718</v>
      </c>
      <c r="AC995" s="337" t="s">
        <v>15583</v>
      </c>
    </row>
    <row r="996" spans="1:29" ht="15.8" x14ac:dyDescent="0.25">
      <c r="A996" s="337" t="s">
        <v>1723</v>
      </c>
      <c r="B996" s="337" t="s">
        <v>9970</v>
      </c>
      <c r="C996" s="337" t="s">
        <v>1821</v>
      </c>
      <c r="D996" s="337" t="s">
        <v>449</v>
      </c>
      <c r="E996" s="337" t="s">
        <v>9971</v>
      </c>
      <c r="F996" s="338">
        <v>44291</v>
      </c>
      <c r="G996" s="337" t="s">
        <v>9368</v>
      </c>
      <c r="H996" s="338">
        <v>44318</v>
      </c>
      <c r="I996" s="337" t="s">
        <v>19695</v>
      </c>
      <c r="J996" s="337" t="s">
        <v>16</v>
      </c>
      <c r="K996" s="337" t="s">
        <v>19695</v>
      </c>
      <c r="L996" s="337" t="s">
        <v>19695</v>
      </c>
      <c r="M996" s="337" t="s">
        <v>19695</v>
      </c>
      <c r="N996" s="337" t="s">
        <v>19695</v>
      </c>
      <c r="O996" s="337" t="s">
        <v>19695</v>
      </c>
      <c r="P996" s="337" t="s">
        <v>19695</v>
      </c>
      <c r="Q996" s="337" t="s">
        <v>19695</v>
      </c>
      <c r="R996" s="337" t="s">
        <v>18</v>
      </c>
      <c r="S996" s="337" t="s">
        <v>107</v>
      </c>
      <c r="T996" s="337" t="s">
        <v>9972</v>
      </c>
      <c r="U996" s="337" t="s">
        <v>9973</v>
      </c>
      <c r="V996" s="337">
        <v>12</v>
      </c>
      <c r="W996" s="337" t="s">
        <v>19695</v>
      </c>
      <c r="X996" s="337" t="s">
        <v>19695</v>
      </c>
      <c r="Y996" s="337" t="s">
        <v>19695</v>
      </c>
      <c r="Z996" s="337" t="s">
        <v>1728</v>
      </c>
      <c r="AA996" s="337" t="s">
        <v>735</v>
      </c>
      <c r="AB996" s="337" t="s">
        <v>718</v>
      </c>
      <c r="AC996" s="337" t="s">
        <v>14313</v>
      </c>
    </row>
    <row r="997" spans="1:29" ht="15.8" x14ac:dyDescent="0.25">
      <c r="A997" s="337" t="s">
        <v>1723</v>
      </c>
      <c r="B997" s="337" t="s">
        <v>9383</v>
      </c>
      <c r="C997" s="337" t="s">
        <v>1725</v>
      </c>
      <c r="D997" s="337" t="s">
        <v>1730</v>
      </c>
      <c r="E997" s="337" t="s">
        <v>9367</v>
      </c>
      <c r="F997" s="338">
        <v>44268</v>
      </c>
      <c r="G997" s="337" t="s">
        <v>9368</v>
      </c>
      <c r="H997" s="338">
        <v>44318</v>
      </c>
      <c r="I997" s="337" t="s">
        <v>19695</v>
      </c>
      <c r="J997" s="337" t="s">
        <v>36</v>
      </c>
      <c r="K997" s="337" t="s">
        <v>19695</v>
      </c>
      <c r="L997" s="337" t="s">
        <v>19695</v>
      </c>
      <c r="M997" s="337" t="s">
        <v>19695</v>
      </c>
      <c r="N997" s="337" t="s">
        <v>19695</v>
      </c>
      <c r="O997" s="337" t="s">
        <v>19695</v>
      </c>
      <c r="P997" s="337" t="s">
        <v>19695</v>
      </c>
      <c r="Q997" s="337" t="s">
        <v>19695</v>
      </c>
      <c r="R997" s="337" t="s">
        <v>9162</v>
      </c>
      <c r="S997" s="337" t="s">
        <v>9163</v>
      </c>
      <c r="T997" s="337" t="s">
        <v>9176</v>
      </c>
      <c r="U997" s="337" t="s">
        <v>9180</v>
      </c>
      <c r="V997" s="337">
        <v>6</v>
      </c>
      <c r="W997" s="337" t="s">
        <v>19695</v>
      </c>
      <c r="X997" s="337" t="s">
        <v>19695</v>
      </c>
      <c r="Y997" s="337" t="s">
        <v>19695</v>
      </c>
      <c r="Z997" s="337" t="s">
        <v>1745</v>
      </c>
      <c r="AA997" s="337" t="s">
        <v>761</v>
      </c>
      <c r="AB997" s="337" t="s">
        <v>762</v>
      </c>
      <c r="AC997" s="337" t="s">
        <v>14311</v>
      </c>
    </row>
    <row r="998" spans="1:29" ht="15.8" x14ac:dyDescent="0.25">
      <c r="A998" s="337" t="s">
        <v>1723</v>
      </c>
      <c r="B998" s="337" t="s">
        <v>9366</v>
      </c>
      <c r="C998" s="337" t="s">
        <v>1725</v>
      </c>
      <c r="D998" s="337" t="s">
        <v>1730</v>
      </c>
      <c r="E998" s="337" t="s">
        <v>9367</v>
      </c>
      <c r="F998" s="338">
        <v>44268</v>
      </c>
      <c r="G998" s="337" t="s">
        <v>9368</v>
      </c>
      <c r="H998" s="338">
        <v>44318</v>
      </c>
      <c r="I998" s="337" t="s">
        <v>19695</v>
      </c>
      <c r="J998" s="337" t="s">
        <v>36</v>
      </c>
      <c r="K998" s="337" t="s">
        <v>19695</v>
      </c>
      <c r="L998" s="337" t="s">
        <v>19695</v>
      </c>
      <c r="M998" s="337" t="s">
        <v>19695</v>
      </c>
      <c r="N998" s="337" t="s">
        <v>19695</v>
      </c>
      <c r="O998" s="337" t="s">
        <v>19695</v>
      </c>
      <c r="P998" s="337" t="s">
        <v>19695</v>
      </c>
      <c r="Q998" s="337" t="s">
        <v>19695</v>
      </c>
      <c r="R998" s="337" t="s">
        <v>9162</v>
      </c>
      <c r="S998" s="337" t="s">
        <v>9163</v>
      </c>
      <c r="T998" s="337" t="s">
        <v>9176</v>
      </c>
      <c r="U998" s="337" t="s">
        <v>9177</v>
      </c>
      <c r="V998" s="337">
        <v>6</v>
      </c>
      <c r="W998" s="337" t="s">
        <v>19695</v>
      </c>
      <c r="X998" s="337" t="s">
        <v>19695</v>
      </c>
      <c r="Y998" s="337" t="s">
        <v>19695</v>
      </c>
      <c r="Z998" s="337" t="s">
        <v>1745</v>
      </c>
      <c r="AA998" s="337" t="s">
        <v>761</v>
      </c>
      <c r="AB998" s="337" t="s">
        <v>762</v>
      </c>
      <c r="AC998" s="337" t="s">
        <v>14315</v>
      </c>
    </row>
    <row r="999" spans="1:29" ht="15.8" x14ac:dyDescent="0.25">
      <c r="A999" s="337" t="s">
        <v>1723</v>
      </c>
      <c r="B999" s="337" t="s">
        <v>11334</v>
      </c>
      <c r="C999" s="337" t="s">
        <v>1821</v>
      </c>
      <c r="D999" s="337" t="s">
        <v>449</v>
      </c>
      <c r="E999" s="337" t="s">
        <v>9255</v>
      </c>
      <c r="F999" s="338">
        <v>44232</v>
      </c>
      <c r="G999" s="337" t="s">
        <v>8236</v>
      </c>
      <c r="H999" s="338">
        <v>44315</v>
      </c>
      <c r="I999" s="337" t="s">
        <v>19695</v>
      </c>
      <c r="J999" s="337" t="s">
        <v>36</v>
      </c>
      <c r="K999" s="337" t="s">
        <v>19695</v>
      </c>
      <c r="L999" s="337" t="s">
        <v>19695</v>
      </c>
      <c r="M999" s="337" t="s">
        <v>19695</v>
      </c>
      <c r="N999" s="337" t="s">
        <v>19695</v>
      </c>
      <c r="O999" s="337" t="s">
        <v>19695</v>
      </c>
      <c r="P999" s="337" t="s">
        <v>19695</v>
      </c>
      <c r="Q999" s="337" t="s">
        <v>19695</v>
      </c>
      <c r="R999" s="337" t="s">
        <v>66</v>
      </c>
      <c r="S999" s="337" t="s">
        <v>1633</v>
      </c>
      <c r="T999" s="337" t="s">
        <v>11335</v>
      </c>
      <c r="U999" s="337" t="s">
        <v>11336</v>
      </c>
      <c r="V999" s="337">
        <v>10</v>
      </c>
      <c r="W999" s="337" t="s">
        <v>19695</v>
      </c>
      <c r="X999" s="337" t="s">
        <v>19695</v>
      </c>
      <c r="Y999" s="337" t="s">
        <v>19695</v>
      </c>
      <c r="Z999" s="337" t="s">
        <v>1728</v>
      </c>
      <c r="AA999" s="337" t="s">
        <v>717</v>
      </c>
      <c r="AB999" s="337" t="s">
        <v>718</v>
      </c>
      <c r="AC999" s="337" t="s">
        <v>14320</v>
      </c>
    </row>
    <row r="1000" spans="1:29" ht="15.8" x14ac:dyDescent="0.25">
      <c r="A1000" s="337" t="s">
        <v>1723</v>
      </c>
      <c r="B1000" s="337" t="s">
        <v>7981</v>
      </c>
      <c r="C1000" s="337" t="s">
        <v>1821</v>
      </c>
      <c r="D1000" s="337" t="s">
        <v>449</v>
      </c>
      <c r="E1000" s="337" t="s">
        <v>7982</v>
      </c>
      <c r="F1000" s="338">
        <v>44248</v>
      </c>
      <c r="G1000" s="337" t="s">
        <v>7983</v>
      </c>
      <c r="H1000" s="338">
        <v>44313</v>
      </c>
      <c r="I1000" s="337" t="s">
        <v>19695</v>
      </c>
      <c r="J1000" s="337" t="s">
        <v>36</v>
      </c>
      <c r="K1000" s="337" t="s">
        <v>19695</v>
      </c>
      <c r="L1000" s="337" t="s">
        <v>19695</v>
      </c>
      <c r="M1000" s="337" t="s">
        <v>19695</v>
      </c>
      <c r="N1000" s="337" t="s">
        <v>19695</v>
      </c>
      <c r="O1000" s="337" t="s">
        <v>19695</v>
      </c>
      <c r="P1000" s="337" t="s">
        <v>19695</v>
      </c>
      <c r="Q1000" s="337" t="s">
        <v>19695</v>
      </c>
      <c r="R1000" s="337" t="s">
        <v>1220</v>
      </c>
      <c r="S1000" s="337" t="s">
        <v>1359</v>
      </c>
      <c r="T1000" s="337" t="s">
        <v>1360</v>
      </c>
      <c r="U1000" s="337" t="s">
        <v>7984</v>
      </c>
      <c r="V1000" s="337">
        <v>8</v>
      </c>
      <c r="W1000" s="337" t="s">
        <v>19695</v>
      </c>
      <c r="X1000" s="337" t="s">
        <v>19695</v>
      </c>
      <c r="Y1000" s="337" t="s">
        <v>19695</v>
      </c>
      <c r="Z1000" s="337" t="s">
        <v>1728</v>
      </c>
      <c r="AA1000" s="337" t="s">
        <v>735</v>
      </c>
      <c r="AB1000" s="337" t="s">
        <v>718</v>
      </c>
      <c r="AC1000" s="337" t="s">
        <v>14302</v>
      </c>
    </row>
    <row r="1001" spans="1:29" ht="15.8" x14ac:dyDescent="0.25">
      <c r="A1001" s="337" t="s">
        <v>1723</v>
      </c>
      <c r="B1001" s="337" t="s">
        <v>11484</v>
      </c>
      <c r="C1001" s="337" t="s">
        <v>1821</v>
      </c>
      <c r="D1001" s="337" t="s">
        <v>449</v>
      </c>
      <c r="E1001" s="337" t="s">
        <v>7982</v>
      </c>
      <c r="F1001" s="338">
        <v>44248</v>
      </c>
      <c r="G1001" s="337" t="s">
        <v>7983</v>
      </c>
      <c r="H1001" s="338">
        <v>44313</v>
      </c>
      <c r="I1001" s="337" t="s">
        <v>19695</v>
      </c>
      <c r="J1001" s="337" t="s">
        <v>36</v>
      </c>
      <c r="K1001" s="337" t="s">
        <v>19695</v>
      </c>
      <c r="L1001" s="337" t="s">
        <v>19695</v>
      </c>
      <c r="M1001" s="337" t="s">
        <v>19695</v>
      </c>
      <c r="N1001" s="337" t="s">
        <v>19695</v>
      </c>
      <c r="O1001" s="337" t="s">
        <v>19695</v>
      </c>
      <c r="P1001" s="337" t="s">
        <v>19695</v>
      </c>
      <c r="Q1001" s="337" t="s">
        <v>19695</v>
      </c>
      <c r="R1001" s="337" t="s">
        <v>109</v>
      </c>
      <c r="S1001" s="337" t="s">
        <v>1122</v>
      </c>
      <c r="T1001" s="337" t="s">
        <v>1292</v>
      </c>
      <c r="U1001" s="337" t="s">
        <v>11485</v>
      </c>
      <c r="V1001" s="337">
        <v>10</v>
      </c>
      <c r="W1001" s="337" t="s">
        <v>19695</v>
      </c>
      <c r="X1001" s="337" t="s">
        <v>19695</v>
      </c>
      <c r="Y1001" s="337" t="s">
        <v>19695</v>
      </c>
      <c r="Z1001" s="337" t="s">
        <v>1728</v>
      </c>
      <c r="AA1001" s="337" t="s">
        <v>717</v>
      </c>
      <c r="AB1001" s="337" t="s">
        <v>718</v>
      </c>
      <c r="AC1001" s="337" t="s">
        <v>14304</v>
      </c>
    </row>
    <row r="1002" spans="1:29" ht="15.8" x14ac:dyDescent="0.25">
      <c r="A1002" s="337" t="s">
        <v>1723</v>
      </c>
      <c r="B1002" s="337" t="s">
        <v>1118</v>
      </c>
      <c r="C1002" s="337" t="s">
        <v>1821</v>
      </c>
      <c r="D1002" s="337" t="s">
        <v>449</v>
      </c>
      <c r="E1002" s="337" t="s">
        <v>8212</v>
      </c>
      <c r="F1002" s="338">
        <v>44277</v>
      </c>
      <c r="G1002" s="337" t="s">
        <v>10687</v>
      </c>
      <c r="H1002" s="338">
        <v>44312</v>
      </c>
      <c r="I1002" s="337" t="s">
        <v>19695</v>
      </c>
      <c r="J1002" s="337" t="s">
        <v>36</v>
      </c>
      <c r="K1002" s="337" t="s">
        <v>19695</v>
      </c>
      <c r="L1002" s="337" t="s">
        <v>19695</v>
      </c>
      <c r="M1002" s="337" t="s">
        <v>19695</v>
      </c>
      <c r="N1002" s="337" t="s">
        <v>19695</v>
      </c>
      <c r="O1002" s="337" t="s">
        <v>19695</v>
      </c>
      <c r="P1002" s="337" t="s">
        <v>19695</v>
      </c>
      <c r="Q1002" s="337" t="s">
        <v>19695</v>
      </c>
      <c r="R1002" s="337" t="s">
        <v>15</v>
      </c>
      <c r="S1002" s="337" t="s">
        <v>1086</v>
      </c>
      <c r="T1002" s="337" t="s">
        <v>1119</v>
      </c>
      <c r="U1002" s="337" t="s">
        <v>1120</v>
      </c>
      <c r="V1002" s="337">
        <v>8</v>
      </c>
      <c r="W1002" s="337" t="s">
        <v>19695</v>
      </c>
      <c r="X1002" s="337" t="s">
        <v>19695</v>
      </c>
      <c r="Y1002" s="337" t="s">
        <v>19695</v>
      </c>
      <c r="Z1002" s="337" t="s">
        <v>1753</v>
      </c>
      <c r="AA1002" s="337" t="s">
        <v>717</v>
      </c>
      <c r="AB1002" s="337" t="s">
        <v>718</v>
      </c>
      <c r="AC1002" s="337" t="s">
        <v>14302</v>
      </c>
    </row>
    <row r="1003" spans="1:29" ht="15.8" x14ac:dyDescent="0.25">
      <c r="A1003" s="337" t="s">
        <v>1723</v>
      </c>
      <c r="B1003" s="337" t="s">
        <v>9103</v>
      </c>
      <c r="C1003" s="337" t="s">
        <v>1725</v>
      </c>
      <c r="D1003" s="337" t="s">
        <v>1735</v>
      </c>
      <c r="E1003" s="337" t="s">
        <v>9104</v>
      </c>
      <c r="F1003" s="338">
        <v>44283</v>
      </c>
      <c r="G1003" s="337" t="s">
        <v>9105</v>
      </c>
      <c r="H1003" s="338">
        <v>44311</v>
      </c>
      <c r="I1003" s="337" t="s">
        <v>19695</v>
      </c>
      <c r="J1003" s="337" t="s">
        <v>16</v>
      </c>
      <c r="K1003" s="337" t="s">
        <v>19695</v>
      </c>
      <c r="L1003" s="337" t="s">
        <v>19695</v>
      </c>
      <c r="M1003" s="337" t="s">
        <v>19695</v>
      </c>
      <c r="N1003" s="337" t="s">
        <v>19695</v>
      </c>
      <c r="O1003" s="337" t="s">
        <v>19695</v>
      </c>
      <c r="P1003" s="337" t="s">
        <v>19695</v>
      </c>
      <c r="Q1003" s="337" t="s">
        <v>19695</v>
      </c>
      <c r="R1003" s="337" t="s">
        <v>144</v>
      </c>
      <c r="S1003" s="337" t="s">
        <v>829</v>
      </c>
      <c r="T1003" s="337" t="s">
        <v>9106</v>
      </c>
      <c r="U1003" s="337" t="s">
        <v>9107</v>
      </c>
      <c r="V1003" s="337">
        <v>10</v>
      </c>
      <c r="W1003" s="337" t="s">
        <v>19695</v>
      </c>
      <c r="X1003" s="337" t="s">
        <v>19695</v>
      </c>
      <c r="Y1003" s="337" t="s">
        <v>19695</v>
      </c>
      <c r="Z1003" s="337" t="s">
        <v>1728</v>
      </c>
      <c r="AA1003" s="337" t="s">
        <v>717</v>
      </c>
      <c r="AB1003" s="337" t="s">
        <v>718</v>
      </c>
      <c r="AC1003" s="337" t="s">
        <v>14308</v>
      </c>
    </row>
    <row r="1004" spans="1:29" ht="15.8" x14ac:dyDescent="0.25">
      <c r="A1004" s="337" t="s">
        <v>1723</v>
      </c>
      <c r="B1004" s="337" t="s">
        <v>914</v>
      </c>
      <c r="C1004" s="337" t="s">
        <v>1821</v>
      </c>
      <c r="D1004" s="337" t="s">
        <v>449</v>
      </c>
      <c r="E1004" s="337" t="s">
        <v>9971</v>
      </c>
      <c r="F1004" s="338">
        <v>44291</v>
      </c>
      <c r="G1004" s="337" t="s">
        <v>9105</v>
      </c>
      <c r="H1004" s="338">
        <v>44311</v>
      </c>
      <c r="I1004" s="337" t="s">
        <v>19695</v>
      </c>
      <c r="J1004" s="337" t="s">
        <v>16</v>
      </c>
      <c r="K1004" s="337" t="s">
        <v>19695</v>
      </c>
      <c r="L1004" s="337" t="s">
        <v>19695</v>
      </c>
      <c r="M1004" s="337" t="s">
        <v>19695</v>
      </c>
      <c r="N1004" s="337" t="s">
        <v>19695</v>
      </c>
      <c r="O1004" s="337" t="s">
        <v>19695</v>
      </c>
      <c r="P1004" s="337" t="s">
        <v>19695</v>
      </c>
      <c r="Q1004" s="337" t="s">
        <v>19695</v>
      </c>
      <c r="R1004" s="337" t="s">
        <v>52</v>
      </c>
      <c r="S1004" s="337" t="s">
        <v>393</v>
      </c>
      <c r="T1004" s="337" t="s">
        <v>915</v>
      </c>
      <c r="U1004" s="337" t="s">
        <v>916</v>
      </c>
      <c r="V1004" s="337">
        <v>8</v>
      </c>
      <c r="W1004" s="337" t="s">
        <v>19695</v>
      </c>
      <c r="X1004" s="337" t="s">
        <v>19695</v>
      </c>
      <c r="Y1004" s="337" t="s">
        <v>19695</v>
      </c>
      <c r="Z1004" s="337" t="s">
        <v>1728</v>
      </c>
      <c r="AA1004" s="337" t="s">
        <v>735</v>
      </c>
      <c r="AB1004" s="337" t="s">
        <v>718</v>
      </c>
      <c r="AC1004" s="337" t="s">
        <v>14319</v>
      </c>
    </row>
    <row r="1005" spans="1:29" ht="15.8" x14ac:dyDescent="0.25">
      <c r="A1005" s="337" t="s">
        <v>1723</v>
      </c>
      <c r="B1005" s="337" t="s">
        <v>714</v>
      </c>
      <c r="C1005" s="337" t="s">
        <v>1821</v>
      </c>
      <c r="D1005" s="337" t="s">
        <v>449</v>
      </c>
      <c r="E1005" s="337" t="s">
        <v>11478</v>
      </c>
      <c r="F1005" s="338">
        <v>44239</v>
      </c>
      <c r="G1005" s="337" t="s">
        <v>11483</v>
      </c>
      <c r="H1005" s="338">
        <v>44309</v>
      </c>
      <c r="I1005" s="337" t="s">
        <v>19695</v>
      </c>
      <c r="J1005" s="337" t="s">
        <v>36</v>
      </c>
      <c r="K1005" s="337" t="s">
        <v>19695</v>
      </c>
      <c r="L1005" s="337" t="s">
        <v>19695</v>
      </c>
      <c r="M1005" s="337" t="s">
        <v>19695</v>
      </c>
      <c r="N1005" s="337" t="s">
        <v>19695</v>
      </c>
      <c r="O1005" s="337" t="s">
        <v>19695</v>
      </c>
      <c r="P1005" s="337" t="s">
        <v>19695</v>
      </c>
      <c r="Q1005" s="337" t="s">
        <v>19695</v>
      </c>
      <c r="R1005" s="337" t="s">
        <v>101</v>
      </c>
      <c r="S1005" s="337" t="s">
        <v>102</v>
      </c>
      <c r="T1005" s="337" t="s">
        <v>715</v>
      </c>
      <c r="U1005" s="337" t="s">
        <v>716</v>
      </c>
      <c r="V1005" s="337">
        <v>10</v>
      </c>
      <c r="W1005" s="337" t="s">
        <v>19695</v>
      </c>
      <c r="X1005" s="337" t="s">
        <v>19695</v>
      </c>
      <c r="Y1005" s="337" t="s">
        <v>19695</v>
      </c>
      <c r="Z1005" s="337" t="s">
        <v>1728</v>
      </c>
      <c r="AA1005" s="337" t="s">
        <v>717</v>
      </c>
      <c r="AB1005" s="337" t="s">
        <v>718</v>
      </c>
      <c r="AC1005" s="337" t="s">
        <v>14304</v>
      </c>
    </row>
    <row r="1006" spans="1:29" ht="15.8" x14ac:dyDescent="0.25">
      <c r="A1006" s="337" t="s">
        <v>1723</v>
      </c>
      <c r="B1006" s="337" t="s">
        <v>11479</v>
      </c>
      <c r="C1006" s="337" t="s">
        <v>1725</v>
      </c>
      <c r="D1006" s="337" t="s">
        <v>1735</v>
      </c>
      <c r="E1006" s="337" t="s">
        <v>10144</v>
      </c>
      <c r="F1006" s="338">
        <v>44265</v>
      </c>
      <c r="G1006" s="337" t="s">
        <v>11480</v>
      </c>
      <c r="H1006" s="338">
        <v>44307</v>
      </c>
      <c r="I1006" s="337" t="s">
        <v>19695</v>
      </c>
      <c r="J1006" s="337" t="s">
        <v>36</v>
      </c>
      <c r="K1006" s="337" t="s">
        <v>19695</v>
      </c>
      <c r="L1006" s="337" t="s">
        <v>19695</v>
      </c>
      <c r="M1006" s="337" t="s">
        <v>19695</v>
      </c>
      <c r="N1006" s="337" t="s">
        <v>19695</v>
      </c>
      <c r="O1006" s="337" t="s">
        <v>19695</v>
      </c>
      <c r="P1006" s="337" t="s">
        <v>19695</v>
      </c>
      <c r="Q1006" s="337" t="s">
        <v>19695</v>
      </c>
      <c r="R1006" s="337" t="s">
        <v>2803</v>
      </c>
      <c r="S1006" s="337" t="s">
        <v>7685</v>
      </c>
      <c r="T1006" s="337" t="s">
        <v>11481</v>
      </c>
      <c r="U1006" s="337" t="s">
        <v>11482</v>
      </c>
      <c r="V1006" s="337">
        <v>12</v>
      </c>
      <c r="W1006" s="337" t="s">
        <v>19695</v>
      </c>
      <c r="X1006" s="337" t="s">
        <v>19695</v>
      </c>
      <c r="Y1006" s="337" t="s">
        <v>19695</v>
      </c>
      <c r="Z1006" s="337" t="s">
        <v>1728</v>
      </c>
      <c r="AA1006" s="337" t="s">
        <v>717</v>
      </c>
      <c r="AB1006" s="337" t="s">
        <v>718</v>
      </c>
      <c r="AC1006" s="337" t="s">
        <v>14301</v>
      </c>
    </row>
    <row r="1007" spans="1:29" ht="15.8" x14ac:dyDescent="0.25">
      <c r="A1007" s="337" t="s">
        <v>1723</v>
      </c>
      <c r="B1007" s="337" t="s">
        <v>9254</v>
      </c>
      <c r="C1007" s="337" t="s">
        <v>1725</v>
      </c>
      <c r="D1007" s="337" t="s">
        <v>1730</v>
      </c>
      <c r="E1007" s="337" t="s">
        <v>9255</v>
      </c>
      <c r="F1007" s="338">
        <v>44232</v>
      </c>
      <c r="G1007" s="337" t="s">
        <v>9229</v>
      </c>
      <c r="H1007" s="338">
        <v>44306</v>
      </c>
      <c r="I1007" s="337" t="s">
        <v>19695</v>
      </c>
      <c r="J1007" s="337" t="s">
        <v>16</v>
      </c>
      <c r="K1007" s="337" t="s">
        <v>19695</v>
      </c>
      <c r="L1007" s="337" t="s">
        <v>19695</v>
      </c>
      <c r="M1007" s="337" t="s">
        <v>19695</v>
      </c>
      <c r="N1007" s="337" t="s">
        <v>19695</v>
      </c>
      <c r="O1007" s="337" t="s">
        <v>19695</v>
      </c>
      <c r="P1007" s="337" t="s">
        <v>19695</v>
      </c>
      <c r="Q1007" s="337" t="s">
        <v>19695</v>
      </c>
      <c r="R1007" s="337" t="s">
        <v>2803</v>
      </c>
      <c r="S1007" s="337" t="s">
        <v>4729</v>
      </c>
      <c r="T1007" s="337" t="s">
        <v>9230</v>
      </c>
      <c r="U1007" s="337" t="s">
        <v>9231</v>
      </c>
      <c r="V1007" s="337">
        <v>12</v>
      </c>
      <c r="W1007" s="337" t="s">
        <v>19695</v>
      </c>
      <c r="X1007" s="337" t="s">
        <v>19695</v>
      </c>
      <c r="Y1007" s="337" t="s">
        <v>19695</v>
      </c>
      <c r="Z1007" s="337" t="s">
        <v>1728</v>
      </c>
      <c r="AA1007" s="337" t="s">
        <v>735</v>
      </c>
      <c r="AB1007" s="337" t="s">
        <v>718</v>
      </c>
      <c r="AC1007" s="337" t="s">
        <v>14300</v>
      </c>
    </row>
    <row r="1008" spans="1:29" ht="15.8" x14ac:dyDescent="0.25">
      <c r="A1008" s="337" t="s">
        <v>1723</v>
      </c>
      <c r="B1008" s="337" t="s">
        <v>9227</v>
      </c>
      <c r="C1008" s="337" t="s">
        <v>1725</v>
      </c>
      <c r="D1008" s="337" t="s">
        <v>1730</v>
      </c>
      <c r="E1008" s="337" t="s">
        <v>9228</v>
      </c>
      <c r="F1008" s="338">
        <v>44253</v>
      </c>
      <c r="G1008" s="337" t="s">
        <v>9229</v>
      </c>
      <c r="H1008" s="338">
        <v>44306</v>
      </c>
      <c r="I1008" s="337" t="s">
        <v>19695</v>
      </c>
      <c r="J1008" s="337" t="s">
        <v>16</v>
      </c>
      <c r="K1008" s="337" t="s">
        <v>19695</v>
      </c>
      <c r="L1008" s="337" t="s">
        <v>19695</v>
      </c>
      <c r="M1008" s="337" t="s">
        <v>19695</v>
      </c>
      <c r="N1008" s="337" t="s">
        <v>19695</v>
      </c>
      <c r="O1008" s="337" t="s">
        <v>19695</v>
      </c>
      <c r="P1008" s="337" t="s">
        <v>19695</v>
      </c>
      <c r="Q1008" s="337" t="s">
        <v>19695</v>
      </c>
      <c r="R1008" s="337" t="s">
        <v>2803</v>
      </c>
      <c r="S1008" s="337" t="s">
        <v>4729</v>
      </c>
      <c r="T1008" s="337" t="s">
        <v>9230</v>
      </c>
      <c r="U1008" s="337" t="s">
        <v>9231</v>
      </c>
      <c r="V1008" s="337">
        <v>12</v>
      </c>
      <c r="W1008" s="337" t="s">
        <v>19695</v>
      </c>
      <c r="X1008" s="337" t="s">
        <v>19695</v>
      </c>
      <c r="Y1008" s="337" t="s">
        <v>19695</v>
      </c>
      <c r="Z1008" s="337" t="s">
        <v>1728</v>
      </c>
      <c r="AA1008" s="337" t="s">
        <v>735</v>
      </c>
      <c r="AB1008" s="337" t="s">
        <v>718</v>
      </c>
      <c r="AC1008" s="337" t="s">
        <v>14300</v>
      </c>
    </row>
    <row r="1009" spans="1:29" ht="15.8" x14ac:dyDescent="0.25">
      <c r="A1009" s="337" t="s">
        <v>1723</v>
      </c>
      <c r="B1009" s="337" t="s">
        <v>12594</v>
      </c>
      <c r="C1009" s="337" t="s">
        <v>1725</v>
      </c>
      <c r="D1009" s="337" t="s">
        <v>13527</v>
      </c>
      <c r="E1009" s="337" t="s">
        <v>8218</v>
      </c>
      <c r="F1009" s="338">
        <v>44287</v>
      </c>
      <c r="G1009" s="337" t="s">
        <v>9414</v>
      </c>
      <c r="H1009" s="338">
        <v>44304</v>
      </c>
      <c r="I1009" s="337" t="s">
        <v>19695</v>
      </c>
      <c r="J1009" s="337" t="s">
        <v>36</v>
      </c>
      <c r="K1009" s="337" t="s">
        <v>19695</v>
      </c>
      <c r="L1009" s="337" t="s">
        <v>19695</v>
      </c>
      <c r="M1009" s="337" t="s">
        <v>19695</v>
      </c>
      <c r="N1009" s="337" t="s">
        <v>19695</v>
      </c>
      <c r="O1009" s="337" t="s">
        <v>19695</v>
      </c>
      <c r="P1009" s="337" t="s">
        <v>19695</v>
      </c>
      <c r="Q1009" s="337" t="s">
        <v>19695</v>
      </c>
      <c r="R1009" s="337" t="s">
        <v>52</v>
      </c>
      <c r="S1009" s="337" t="s">
        <v>839</v>
      </c>
      <c r="T1009" s="337" t="s">
        <v>4188</v>
      </c>
      <c r="U1009" s="337" t="s">
        <v>12595</v>
      </c>
      <c r="V1009" s="337">
        <v>12</v>
      </c>
      <c r="W1009" s="337" t="s">
        <v>19695</v>
      </c>
      <c r="X1009" s="337" t="s">
        <v>19695</v>
      </c>
      <c r="Y1009" s="337" t="s">
        <v>19695</v>
      </c>
      <c r="Z1009" s="337" t="s">
        <v>1728</v>
      </c>
      <c r="AA1009" s="337" t="s">
        <v>735</v>
      </c>
      <c r="AB1009" s="337" t="s">
        <v>718</v>
      </c>
      <c r="AC1009" s="337" t="s">
        <v>14314</v>
      </c>
    </row>
    <row r="1010" spans="1:29" ht="15.8" x14ac:dyDescent="0.25">
      <c r="A1010" s="337" t="s">
        <v>1723</v>
      </c>
      <c r="B1010" s="337" t="s">
        <v>10216</v>
      </c>
      <c r="C1010" s="337" t="s">
        <v>1821</v>
      </c>
      <c r="D1010" s="337" t="s">
        <v>449</v>
      </c>
      <c r="E1010" s="337" t="s">
        <v>9104</v>
      </c>
      <c r="F1010" s="338">
        <v>44283</v>
      </c>
      <c r="G1010" s="337" t="s">
        <v>10181</v>
      </c>
      <c r="H1010" s="338">
        <v>44302</v>
      </c>
      <c r="I1010" s="337" t="s">
        <v>19695</v>
      </c>
      <c r="J1010" s="337" t="s">
        <v>36</v>
      </c>
      <c r="K1010" s="337" t="s">
        <v>19695</v>
      </c>
      <c r="L1010" s="337" t="s">
        <v>19695</v>
      </c>
      <c r="M1010" s="337" t="s">
        <v>19695</v>
      </c>
      <c r="N1010" s="337" t="s">
        <v>19695</v>
      </c>
      <c r="O1010" s="337" t="s">
        <v>19695</v>
      </c>
      <c r="P1010" s="337" t="s">
        <v>19695</v>
      </c>
      <c r="Q1010" s="337" t="s">
        <v>19695</v>
      </c>
      <c r="R1010" s="337" t="s">
        <v>35</v>
      </c>
      <c r="S1010" s="337" t="s">
        <v>77</v>
      </c>
      <c r="T1010" s="337" t="s">
        <v>1012</v>
      </c>
      <c r="U1010" s="337" t="s">
        <v>2304</v>
      </c>
      <c r="V1010" s="337">
        <v>8</v>
      </c>
      <c r="W1010" s="337" t="s">
        <v>19695</v>
      </c>
      <c r="X1010" s="337" t="s">
        <v>19695</v>
      </c>
      <c r="Y1010" s="337" t="s">
        <v>19695</v>
      </c>
      <c r="Z1010" s="337" t="s">
        <v>1753</v>
      </c>
      <c r="AA1010" s="337" t="s">
        <v>735</v>
      </c>
      <c r="AB1010" s="337" t="s">
        <v>718</v>
      </c>
      <c r="AC1010" s="337" t="s">
        <v>14316</v>
      </c>
    </row>
    <row r="1011" spans="1:29" ht="15.8" x14ac:dyDescent="0.25">
      <c r="A1011" s="337" t="s">
        <v>1723</v>
      </c>
      <c r="B1011" s="337" t="s">
        <v>10217</v>
      </c>
      <c r="C1011" s="337" t="s">
        <v>1821</v>
      </c>
      <c r="D1011" s="337" t="s">
        <v>449</v>
      </c>
      <c r="E1011" s="337" t="s">
        <v>9104</v>
      </c>
      <c r="F1011" s="338">
        <v>44283</v>
      </c>
      <c r="G1011" s="337" t="s">
        <v>10181</v>
      </c>
      <c r="H1011" s="338">
        <v>44302</v>
      </c>
      <c r="I1011" s="337" t="s">
        <v>19695</v>
      </c>
      <c r="J1011" s="337" t="s">
        <v>36</v>
      </c>
      <c r="K1011" s="337" t="s">
        <v>19695</v>
      </c>
      <c r="L1011" s="337" t="s">
        <v>19695</v>
      </c>
      <c r="M1011" s="337" t="s">
        <v>19695</v>
      </c>
      <c r="N1011" s="337" t="s">
        <v>19695</v>
      </c>
      <c r="O1011" s="337" t="s">
        <v>19695</v>
      </c>
      <c r="P1011" s="337" t="s">
        <v>19695</v>
      </c>
      <c r="Q1011" s="337" t="s">
        <v>19695</v>
      </c>
      <c r="R1011" s="337" t="s">
        <v>35</v>
      </c>
      <c r="S1011" s="337" t="s">
        <v>77</v>
      </c>
      <c r="T1011" s="337" t="s">
        <v>10218</v>
      </c>
      <c r="U1011" s="337" t="s">
        <v>10219</v>
      </c>
      <c r="V1011" s="337">
        <v>8</v>
      </c>
      <c r="W1011" s="337" t="s">
        <v>19695</v>
      </c>
      <c r="X1011" s="337" t="s">
        <v>19695</v>
      </c>
      <c r="Y1011" s="337" t="s">
        <v>19695</v>
      </c>
      <c r="Z1011" s="337" t="s">
        <v>1753</v>
      </c>
      <c r="AA1011" s="337" t="s">
        <v>735</v>
      </c>
      <c r="AB1011" s="337" t="s">
        <v>718</v>
      </c>
      <c r="AC1011" s="337" t="s">
        <v>14316</v>
      </c>
    </row>
    <row r="1012" spans="1:29" ht="15.8" x14ac:dyDescent="0.25">
      <c r="A1012" s="337" t="s">
        <v>1723</v>
      </c>
      <c r="B1012" s="337" t="s">
        <v>10143</v>
      </c>
      <c r="C1012" s="337" t="s">
        <v>1821</v>
      </c>
      <c r="D1012" s="337" t="s">
        <v>449</v>
      </c>
      <c r="E1012" s="337" t="s">
        <v>10144</v>
      </c>
      <c r="F1012" s="338">
        <v>44265</v>
      </c>
      <c r="G1012" s="337" t="s">
        <v>10145</v>
      </c>
      <c r="H1012" s="338">
        <v>44301</v>
      </c>
      <c r="I1012" s="337" t="s">
        <v>19695</v>
      </c>
      <c r="J1012" s="337" t="s">
        <v>36</v>
      </c>
      <c r="K1012" s="337" t="s">
        <v>19695</v>
      </c>
      <c r="L1012" s="337" t="s">
        <v>19695</v>
      </c>
      <c r="M1012" s="337" t="s">
        <v>19695</v>
      </c>
      <c r="N1012" s="337" t="s">
        <v>19695</v>
      </c>
      <c r="O1012" s="337" t="s">
        <v>19695</v>
      </c>
      <c r="P1012" s="337" t="s">
        <v>19695</v>
      </c>
      <c r="Q1012" s="337" t="s">
        <v>19695</v>
      </c>
      <c r="R1012" s="337" t="s">
        <v>52</v>
      </c>
      <c r="S1012" s="337" t="s">
        <v>430</v>
      </c>
      <c r="T1012" s="337" t="s">
        <v>1826</v>
      </c>
      <c r="U1012" s="337" t="s">
        <v>10146</v>
      </c>
      <c r="V1012" s="337">
        <v>8</v>
      </c>
      <c r="W1012" s="337" t="s">
        <v>19695</v>
      </c>
      <c r="X1012" s="337" t="s">
        <v>19695</v>
      </c>
      <c r="Y1012" s="337" t="s">
        <v>19695</v>
      </c>
      <c r="Z1012" s="337" t="s">
        <v>1753</v>
      </c>
      <c r="AA1012" s="337" t="s">
        <v>735</v>
      </c>
      <c r="AB1012" s="337" t="s">
        <v>718</v>
      </c>
      <c r="AC1012" s="337" t="s">
        <v>15582</v>
      </c>
    </row>
    <row r="1013" spans="1:29" ht="15.8" x14ac:dyDescent="0.25">
      <c r="A1013" s="337" t="s">
        <v>1723</v>
      </c>
      <c r="B1013" s="337" t="s">
        <v>12309</v>
      </c>
      <c r="C1013" s="337" t="s">
        <v>1821</v>
      </c>
      <c r="D1013" s="337" t="s">
        <v>449</v>
      </c>
      <c r="E1013" s="337" t="s">
        <v>9109</v>
      </c>
      <c r="F1013" s="338">
        <v>44252</v>
      </c>
      <c r="G1013" s="337" t="s">
        <v>10145</v>
      </c>
      <c r="H1013" s="338">
        <v>44301</v>
      </c>
      <c r="I1013" s="337" t="s">
        <v>19695</v>
      </c>
      <c r="J1013" s="337" t="s">
        <v>36</v>
      </c>
      <c r="K1013" s="337" t="s">
        <v>19695</v>
      </c>
      <c r="L1013" s="337" t="s">
        <v>19695</v>
      </c>
      <c r="M1013" s="337" t="s">
        <v>19695</v>
      </c>
      <c r="N1013" s="337" t="s">
        <v>19695</v>
      </c>
      <c r="O1013" s="337" t="s">
        <v>19695</v>
      </c>
      <c r="P1013" s="337" t="s">
        <v>19695</v>
      </c>
      <c r="Q1013" s="337" t="s">
        <v>19695</v>
      </c>
      <c r="R1013" s="337" t="s">
        <v>101</v>
      </c>
      <c r="S1013" s="337" t="s">
        <v>102</v>
      </c>
      <c r="T1013" s="337" t="s">
        <v>8955</v>
      </c>
      <c r="U1013" s="337" t="s">
        <v>12310</v>
      </c>
      <c r="V1013" s="337">
        <v>24</v>
      </c>
      <c r="W1013" s="337" t="s">
        <v>19695</v>
      </c>
      <c r="X1013" s="337" t="s">
        <v>19695</v>
      </c>
      <c r="Y1013" s="337" t="s">
        <v>19695</v>
      </c>
      <c r="Z1013" s="337" t="s">
        <v>1753</v>
      </c>
      <c r="AA1013" s="337" t="s">
        <v>717</v>
      </c>
      <c r="AB1013" s="337" t="s">
        <v>718</v>
      </c>
      <c r="AC1013" s="337" t="s">
        <v>14299</v>
      </c>
    </row>
    <row r="1014" spans="1:29" ht="15.8" x14ac:dyDescent="0.25">
      <c r="A1014" s="337" t="s">
        <v>1723</v>
      </c>
      <c r="B1014" s="337" t="s">
        <v>1564</v>
      </c>
      <c r="C1014" s="337" t="s">
        <v>1821</v>
      </c>
      <c r="D1014" s="337" t="s">
        <v>449</v>
      </c>
      <c r="E1014" s="337" t="s">
        <v>7971</v>
      </c>
      <c r="F1014" s="338">
        <v>44200</v>
      </c>
      <c r="G1014" s="337" t="s">
        <v>7972</v>
      </c>
      <c r="H1014" s="338">
        <v>44300</v>
      </c>
      <c r="I1014" s="337" t="s">
        <v>19695</v>
      </c>
      <c r="J1014" s="337" t="s">
        <v>36</v>
      </c>
      <c r="K1014" s="337" t="s">
        <v>19695</v>
      </c>
      <c r="L1014" s="337" t="s">
        <v>19695</v>
      </c>
      <c r="M1014" s="337" t="s">
        <v>19695</v>
      </c>
      <c r="N1014" s="337" t="s">
        <v>19695</v>
      </c>
      <c r="O1014" s="337" t="s">
        <v>19695</v>
      </c>
      <c r="P1014" s="337" t="s">
        <v>19695</v>
      </c>
      <c r="Q1014" s="337" t="s">
        <v>19695</v>
      </c>
      <c r="R1014" s="337" t="s">
        <v>1220</v>
      </c>
      <c r="S1014" s="337" t="s">
        <v>444</v>
      </c>
      <c r="T1014" s="337" t="s">
        <v>1565</v>
      </c>
      <c r="U1014" s="337" t="s">
        <v>1566</v>
      </c>
      <c r="V1014" s="337">
        <v>10</v>
      </c>
      <c r="W1014" s="337" t="s">
        <v>19695</v>
      </c>
      <c r="X1014" s="337" t="s">
        <v>19695</v>
      </c>
      <c r="Y1014" s="337" t="s">
        <v>19695</v>
      </c>
      <c r="Z1014" s="337" t="s">
        <v>1728</v>
      </c>
      <c r="AA1014" s="337" t="s">
        <v>735</v>
      </c>
      <c r="AB1014" s="337" t="s">
        <v>718</v>
      </c>
      <c r="AC1014" s="337" t="s">
        <v>14298</v>
      </c>
    </row>
    <row r="1015" spans="1:29" ht="15.8" x14ac:dyDescent="0.25">
      <c r="A1015" s="337" t="s">
        <v>1723</v>
      </c>
      <c r="B1015" s="337" t="s">
        <v>7973</v>
      </c>
      <c r="C1015" s="337" t="s">
        <v>1821</v>
      </c>
      <c r="D1015" s="337" t="s">
        <v>449</v>
      </c>
      <c r="E1015" s="337" t="s">
        <v>7974</v>
      </c>
      <c r="F1015" s="338">
        <v>44236</v>
      </c>
      <c r="G1015" s="337" t="s">
        <v>7972</v>
      </c>
      <c r="H1015" s="338">
        <v>44300</v>
      </c>
      <c r="I1015" s="337" t="s">
        <v>19695</v>
      </c>
      <c r="J1015" s="337" t="s">
        <v>36</v>
      </c>
      <c r="K1015" s="337" t="s">
        <v>19695</v>
      </c>
      <c r="L1015" s="337" t="s">
        <v>19695</v>
      </c>
      <c r="M1015" s="337" t="s">
        <v>19695</v>
      </c>
      <c r="N1015" s="337" t="s">
        <v>19695</v>
      </c>
      <c r="O1015" s="337" t="s">
        <v>19695</v>
      </c>
      <c r="P1015" s="337" t="s">
        <v>19695</v>
      </c>
      <c r="Q1015" s="337" t="s">
        <v>19695</v>
      </c>
      <c r="R1015" s="337" t="s">
        <v>1220</v>
      </c>
      <c r="S1015" s="337" t="s">
        <v>444</v>
      </c>
      <c r="T1015" s="337" t="s">
        <v>7975</v>
      </c>
      <c r="U1015" s="337" t="s">
        <v>7976</v>
      </c>
      <c r="V1015" s="337">
        <v>6</v>
      </c>
      <c r="W1015" s="337" t="s">
        <v>19695</v>
      </c>
      <c r="X1015" s="337" t="s">
        <v>19695</v>
      </c>
      <c r="Y1015" s="337" t="s">
        <v>19695</v>
      </c>
      <c r="Z1015" s="337" t="s">
        <v>1728</v>
      </c>
      <c r="AA1015" s="337" t="s">
        <v>735</v>
      </c>
      <c r="AB1015" s="337" t="s">
        <v>718</v>
      </c>
      <c r="AC1015" s="337" t="s">
        <v>14298</v>
      </c>
    </row>
    <row r="1016" spans="1:29" ht="15.8" x14ac:dyDescent="0.25">
      <c r="A1016" s="337" t="s">
        <v>1723</v>
      </c>
      <c r="B1016" s="337" t="s">
        <v>9598</v>
      </c>
      <c r="C1016" s="337" t="s">
        <v>1821</v>
      </c>
      <c r="D1016" s="337" t="s">
        <v>449</v>
      </c>
      <c r="E1016" s="337" t="s">
        <v>9599</v>
      </c>
      <c r="F1016" s="338">
        <v>44297</v>
      </c>
      <c r="G1016" s="337" t="s">
        <v>9599</v>
      </c>
      <c r="H1016" s="338">
        <v>44297</v>
      </c>
      <c r="I1016" s="337" t="s">
        <v>19695</v>
      </c>
      <c r="J1016" s="337" t="s">
        <v>36</v>
      </c>
      <c r="K1016" s="337" t="s">
        <v>19695</v>
      </c>
      <c r="L1016" s="337" t="s">
        <v>19695</v>
      </c>
      <c r="M1016" s="337" t="s">
        <v>19695</v>
      </c>
      <c r="N1016" s="337" t="s">
        <v>19695</v>
      </c>
      <c r="O1016" s="337" t="s">
        <v>19695</v>
      </c>
      <c r="P1016" s="337" t="s">
        <v>19695</v>
      </c>
      <c r="Q1016" s="337" t="s">
        <v>19695</v>
      </c>
      <c r="R1016" s="337" t="s">
        <v>70</v>
      </c>
      <c r="S1016" s="337" t="s">
        <v>9600</v>
      </c>
      <c r="T1016" s="337" t="s">
        <v>9601</v>
      </c>
      <c r="U1016" s="337" t="s">
        <v>9602</v>
      </c>
      <c r="V1016" s="337">
        <v>8</v>
      </c>
      <c r="W1016" s="337" t="s">
        <v>19695</v>
      </c>
      <c r="X1016" s="337" t="s">
        <v>19695</v>
      </c>
      <c r="Y1016" s="337" t="s">
        <v>19695</v>
      </c>
      <c r="Z1016" s="337" t="s">
        <v>1753</v>
      </c>
      <c r="AA1016" s="337" t="s">
        <v>717</v>
      </c>
      <c r="AB1016" s="337" t="s">
        <v>718</v>
      </c>
      <c r="AC1016" s="337" t="s">
        <v>15581</v>
      </c>
    </row>
    <row r="1017" spans="1:29" ht="15.8" x14ac:dyDescent="0.25">
      <c r="A1017" s="337" t="s">
        <v>1723</v>
      </c>
      <c r="B1017" s="337" t="s">
        <v>9147</v>
      </c>
      <c r="C1017" s="337" t="s">
        <v>1725</v>
      </c>
      <c r="D1017" s="337" t="s">
        <v>1730</v>
      </c>
      <c r="E1017" s="337" t="s">
        <v>9148</v>
      </c>
      <c r="F1017" s="338">
        <v>44289</v>
      </c>
      <c r="G1017" s="337" t="s">
        <v>9149</v>
      </c>
      <c r="H1017" s="338">
        <v>44296</v>
      </c>
      <c r="I1017" s="337" t="s">
        <v>19695</v>
      </c>
      <c r="J1017" s="337" t="s">
        <v>36</v>
      </c>
      <c r="K1017" s="337" t="s">
        <v>19695</v>
      </c>
      <c r="L1017" s="337" t="s">
        <v>19695</v>
      </c>
      <c r="M1017" s="337" t="s">
        <v>19695</v>
      </c>
      <c r="N1017" s="337" t="s">
        <v>19695</v>
      </c>
      <c r="O1017" s="337" t="s">
        <v>19695</v>
      </c>
      <c r="P1017" s="337" t="s">
        <v>19695</v>
      </c>
      <c r="Q1017" s="337" t="s">
        <v>19695</v>
      </c>
      <c r="R1017" s="337" t="s">
        <v>71</v>
      </c>
      <c r="S1017" s="337" t="s">
        <v>71</v>
      </c>
      <c r="T1017" s="337" t="s">
        <v>71</v>
      </c>
      <c r="U1017" s="337" t="s">
        <v>9150</v>
      </c>
      <c r="V1017" s="337">
        <v>9</v>
      </c>
      <c r="W1017" s="337" t="s">
        <v>19695</v>
      </c>
      <c r="X1017" s="337" t="s">
        <v>19695</v>
      </c>
      <c r="Y1017" s="337" t="s">
        <v>19695</v>
      </c>
      <c r="Z1017" s="337" t="s">
        <v>1745</v>
      </c>
      <c r="AA1017" s="337" t="s">
        <v>761</v>
      </c>
      <c r="AB1017" s="337" t="s">
        <v>762</v>
      </c>
      <c r="AC1017" s="337" t="s">
        <v>14294</v>
      </c>
    </row>
    <row r="1018" spans="1:29" ht="15.8" x14ac:dyDescent="0.25">
      <c r="A1018" s="337" t="s">
        <v>1723</v>
      </c>
      <c r="B1018" s="337" t="s">
        <v>12306</v>
      </c>
      <c r="C1018" s="337" t="s">
        <v>1821</v>
      </c>
      <c r="D1018" s="337" t="s">
        <v>449</v>
      </c>
      <c r="E1018" s="337" t="s">
        <v>10649</v>
      </c>
      <c r="F1018" s="338">
        <v>44201</v>
      </c>
      <c r="G1018" s="337" t="s">
        <v>9149</v>
      </c>
      <c r="H1018" s="338">
        <v>44296</v>
      </c>
      <c r="I1018" s="337" t="s">
        <v>19695</v>
      </c>
      <c r="J1018" s="337" t="s">
        <v>36</v>
      </c>
      <c r="K1018" s="337" t="s">
        <v>19695</v>
      </c>
      <c r="L1018" s="337" t="s">
        <v>19695</v>
      </c>
      <c r="M1018" s="337" t="s">
        <v>19695</v>
      </c>
      <c r="N1018" s="337" t="s">
        <v>19695</v>
      </c>
      <c r="O1018" s="337" t="s">
        <v>19695</v>
      </c>
      <c r="P1018" s="337" t="s">
        <v>19695</v>
      </c>
      <c r="Q1018" s="337" t="s">
        <v>19695</v>
      </c>
      <c r="R1018" s="337" t="s">
        <v>112</v>
      </c>
      <c r="S1018" s="337" t="s">
        <v>113</v>
      </c>
      <c r="T1018" s="337" t="s">
        <v>12307</v>
      </c>
      <c r="U1018" s="337" t="s">
        <v>12308</v>
      </c>
      <c r="V1018" s="337">
        <v>12</v>
      </c>
      <c r="W1018" s="337" t="s">
        <v>19695</v>
      </c>
      <c r="X1018" s="337" t="s">
        <v>19695</v>
      </c>
      <c r="Y1018" s="337" t="s">
        <v>19695</v>
      </c>
      <c r="Z1018" s="337" t="s">
        <v>1753</v>
      </c>
      <c r="AA1018" s="337" t="s">
        <v>717</v>
      </c>
      <c r="AB1018" s="337" t="s">
        <v>718</v>
      </c>
      <c r="AC1018" s="337" t="s">
        <v>15580</v>
      </c>
    </row>
    <row r="1019" spans="1:29" ht="15.8" x14ac:dyDescent="0.25">
      <c r="A1019" s="337" t="s">
        <v>1723</v>
      </c>
      <c r="B1019" s="337" t="s">
        <v>9151</v>
      </c>
      <c r="C1019" s="337" t="s">
        <v>1821</v>
      </c>
      <c r="D1019" s="337" t="s">
        <v>449</v>
      </c>
      <c r="E1019" s="337" t="s">
        <v>9152</v>
      </c>
      <c r="F1019" s="338">
        <v>44245</v>
      </c>
      <c r="G1019" s="337" t="s">
        <v>9153</v>
      </c>
      <c r="H1019" s="338">
        <v>44295</v>
      </c>
      <c r="I1019" s="337" t="s">
        <v>19695</v>
      </c>
      <c r="J1019" s="337" t="s">
        <v>36</v>
      </c>
      <c r="K1019" s="337" t="s">
        <v>19695</v>
      </c>
      <c r="L1019" s="337" t="s">
        <v>19695</v>
      </c>
      <c r="M1019" s="337" t="s">
        <v>19695</v>
      </c>
      <c r="N1019" s="337" t="s">
        <v>19695</v>
      </c>
      <c r="O1019" s="337" t="s">
        <v>19695</v>
      </c>
      <c r="P1019" s="337" t="s">
        <v>19695</v>
      </c>
      <c r="Q1019" s="337" t="s">
        <v>19695</v>
      </c>
      <c r="R1019" s="337" t="s">
        <v>45</v>
      </c>
      <c r="S1019" s="337" t="s">
        <v>1541</v>
      </c>
      <c r="T1019" s="337" t="s">
        <v>9154</v>
      </c>
      <c r="U1019" s="337" t="s">
        <v>9155</v>
      </c>
      <c r="V1019" s="337">
        <v>6</v>
      </c>
      <c r="W1019" s="337" t="s">
        <v>19695</v>
      </c>
      <c r="X1019" s="337" t="s">
        <v>19695</v>
      </c>
      <c r="Y1019" s="337" t="s">
        <v>19695</v>
      </c>
      <c r="Z1019" s="337" t="s">
        <v>1745</v>
      </c>
      <c r="AA1019" s="337" t="s">
        <v>761</v>
      </c>
      <c r="AB1019" s="337" t="s">
        <v>762</v>
      </c>
      <c r="AC1019" s="337" t="s">
        <v>14303</v>
      </c>
    </row>
    <row r="1020" spans="1:29" ht="15.8" x14ac:dyDescent="0.25">
      <c r="A1020" s="337" t="s">
        <v>1723</v>
      </c>
      <c r="B1020" s="337" t="s">
        <v>803</v>
      </c>
      <c r="C1020" s="337" t="s">
        <v>1821</v>
      </c>
      <c r="D1020" s="337" t="s">
        <v>449</v>
      </c>
      <c r="E1020" s="337" t="s">
        <v>11684</v>
      </c>
      <c r="F1020" s="338">
        <v>44115</v>
      </c>
      <c r="G1020" s="337" t="s">
        <v>12304</v>
      </c>
      <c r="H1020" s="338">
        <v>44294</v>
      </c>
      <c r="I1020" s="337" t="s">
        <v>19695</v>
      </c>
      <c r="J1020" s="337" t="s">
        <v>16</v>
      </c>
      <c r="K1020" s="337" t="s">
        <v>19695</v>
      </c>
      <c r="L1020" s="337" t="s">
        <v>19695</v>
      </c>
      <c r="M1020" s="337" t="s">
        <v>19695</v>
      </c>
      <c r="N1020" s="337" t="s">
        <v>19695</v>
      </c>
      <c r="O1020" s="337" t="s">
        <v>19695</v>
      </c>
      <c r="P1020" s="337" t="s">
        <v>19695</v>
      </c>
      <c r="Q1020" s="337" t="s">
        <v>19695</v>
      </c>
      <c r="R1020" s="337" t="s">
        <v>134</v>
      </c>
      <c r="S1020" s="337" t="s">
        <v>782</v>
      </c>
      <c r="T1020" s="337" t="s">
        <v>374</v>
      </c>
      <c r="U1020" s="337" t="s">
        <v>804</v>
      </c>
      <c r="V1020" s="337">
        <v>10</v>
      </c>
      <c r="W1020" s="337" t="s">
        <v>19695</v>
      </c>
      <c r="X1020" s="337" t="s">
        <v>19695</v>
      </c>
      <c r="Y1020" s="337" t="s">
        <v>19695</v>
      </c>
      <c r="Z1020" s="337" t="s">
        <v>1728</v>
      </c>
      <c r="AA1020" s="337" t="s">
        <v>735</v>
      </c>
      <c r="AB1020" s="337" t="s">
        <v>718</v>
      </c>
      <c r="AC1020" s="337" t="s">
        <v>14364</v>
      </c>
    </row>
    <row r="1021" spans="1:29" ht="15.8" x14ac:dyDescent="0.25">
      <c r="A1021" s="337" t="s">
        <v>1723</v>
      </c>
      <c r="B1021" s="337" t="s">
        <v>12303</v>
      </c>
      <c r="C1021" s="337" t="s">
        <v>1821</v>
      </c>
      <c r="D1021" s="337" t="s">
        <v>449</v>
      </c>
      <c r="E1021" s="337" t="s">
        <v>9255</v>
      </c>
      <c r="F1021" s="338">
        <v>44232</v>
      </c>
      <c r="G1021" s="337" t="s">
        <v>12304</v>
      </c>
      <c r="H1021" s="338">
        <v>44294</v>
      </c>
      <c r="I1021" s="337" t="s">
        <v>19695</v>
      </c>
      <c r="J1021" s="337" t="s">
        <v>16</v>
      </c>
      <c r="K1021" s="337" t="s">
        <v>19695</v>
      </c>
      <c r="L1021" s="337" t="s">
        <v>19695</v>
      </c>
      <c r="M1021" s="337" t="s">
        <v>19695</v>
      </c>
      <c r="N1021" s="337" t="s">
        <v>19695</v>
      </c>
      <c r="O1021" s="337" t="s">
        <v>19695</v>
      </c>
      <c r="P1021" s="337" t="s">
        <v>19695</v>
      </c>
      <c r="Q1021" s="337" t="s">
        <v>19695</v>
      </c>
      <c r="R1021" s="337" t="s">
        <v>101</v>
      </c>
      <c r="S1021" s="337" t="s">
        <v>102</v>
      </c>
      <c r="T1021" s="337" t="s">
        <v>10815</v>
      </c>
      <c r="U1021" s="337" t="s">
        <v>12305</v>
      </c>
      <c r="V1021" s="337">
        <v>8</v>
      </c>
      <c r="W1021" s="337" t="s">
        <v>19695</v>
      </c>
      <c r="X1021" s="337" t="s">
        <v>19695</v>
      </c>
      <c r="Y1021" s="337" t="s">
        <v>19695</v>
      </c>
      <c r="Z1021" s="337" t="s">
        <v>1753</v>
      </c>
      <c r="AA1021" s="337" t="s">
        <v>717</v>
      </c>
      <c r="AB1021" s="337" t="s">
        <v>718</v>
      </c>
      <c r="AC1021" s="337" t="s">
        <v>14295</v>
      </c>
    </row>
    <row r="1022" spans="1:29" ht="15.8" x14ac:dyDescent="0.25">
      <c r="A1022" s="337" t="s">
        <v>1723</v>
      </c>
      <c r="B1022" s="337" t="s">
        <v>8183</v>
      </c>
      <c r="C1022" s="337" t="s">
        <v>1821</v>
      </c>
      <c r="D1022" s="337" t="s">
        <v>449</v>
      </c>
      <c r="E1022" s="337" t="s">
        <v>8184</v>
      </c>
      <c r="F1022" s="338">
        <v>44234</v>
      </c>
      <c r="G1022" s="337" t="s">
        <v>8185</v>
      </c>
      <c r="H1022" s="338">
        <v>44293</v>
      </c>
      <c r="I1022" s="337" t="s">
        <v>19695</v>
      </c>
      <c r="J1022" s="337" t="s">
        <v>36</v>
      </c>
      <c r="K1022" s="337" t="s">
        <v>19695</v>
      </c>
      <c r="L1022" s="337" t="s">
        <v>19695</v>
      </c>
      <c r="M1022" s="337" t="s">
        <v>19695</v>
      </c>
      <c r="N1022" s="337" t="s">
        <v>19695</v>
      </c>
      <c r="O1022" s="337" t="s">
        <v>19695</v>
      </c>
      <c r="P1022" s="337" t="s">
        <v>19695</v>
      </c>
      <c r="Q1022" s="337" t="s">
        <v>19695</v>
      </c>
      <c r="R1022" s="337" t="s">
        <v>130</v>
      </c>
      <c r="S1022" s="337" t="s">
        <v>928</v>
      </c>
      <c r="T1022" s="337" t="s">
        <v>1312</v>
      </c>
      <c r="U1022" s="337" t="s">
        <v>8186</v>
      </c>
      <c r="V1022" s="337">
        <v>6</v>
      </c>
      <c r="W1022" s="337" t="s">
        <v>19695</v>
      </c>
      <c r="X1022" s="337" t="s">
        <v>19695</v>
      </c>
      <c r="Y1022" s="337" t="s">
        <v>19695</v>
      </c>
      <c r="Z1022" s="337" t="s">
        <v>1753</v>
      </c>
      <c r="AA1022" s="337" t="s">
        <v>717</v>
      </c>
      <c r="AB1022" s="337" t="s">
        <v>718</v>
      </c>
      <c r="AC1022" s="337" t="s">
        <v>15579</v>
      </c>
    </row>
    <row r="1023" spans="1:29" ht="15.8" x14ac:dyDescent="0.25">
      <c r="A1023" s="337" t="s">
        <v>1723</v>
      </c>
      <c r="B1023" s="337" t="s">
        <v>7967</v>
      </c>
      <c r="C1023" s="337" t="s">
        <v>1821</v>
      </c>
      <c r="D1023" s="337" t="s">
        <v>449</v>
      </c>
      <c r="E1023" s="337" t="s">
        <v>7968</v>
      </c>
      <c r="F1023" s="338">
        <v>44284</v>
      </c>
      <c r="G1023" s="337" t="s">
        <v>7969</v>
      </c>
      <c r="H1023" s="338">
        <v>44292</v>
      </c>
      <c r="I1023" s="337" t="s">
        <v>19695</v>
      </c>
      <c r="J1023" s="337" t="s">
        <v>16</v>
      </c>
      <c r="K1023" s="337" t="s">
        <v>19695</v>
      </c>
      <c r="L1023" s="337" t="s">
        <v>19695</v>
      </c>
      <c r="M1023" s="337" t="s">
        <v>19695</v>
      </c>
      <c r="N1023" s="337" t="s">
        <v>19695</v>
      </c>
      <c r="O1023" s="337" t="s">
        <v>19695</v>
      </c>
      <c r="P1023" s="337" t="s">
        <v>19695</v>
      </c>
      <c r="Q1023" s="337" t="s">
        <v>19695</v>
      </c>
      <c r="R1023" s="337" t="s">
        <v>1220</v>
      </c>
      <c r="S1023" s="337" t="s">
        <v>1359</v>
      </c>
      <c r="T1023" s="337" t="s">
        <v>1560</v>
      </c>
      <c r="U1023" s="337" t="s">
        <v>7970</v>
      </c>
      <c r="V1023" s="337">
        <v>8</v>
      </c>
      <c r="W1023" s="337" t="s">
        <v>19695</v>
      </c>
      <c r="X1023" s="337" t="s">
        <v>19695</v>
      </c>
      <c r="Y1023" s="337" t="s">
        <v>19695</v>
      </c>
      <c r="Z1023" s="337" t="s">
        <v>1728</v>
      </c>
      <c r="AA1023" s="337" t="s">
        <v>735</v>
      </c>
      <c r="AB1023" s="337" t="s">
        <v>718</v>
      </c>
      <c r="AC1023" s="337" t="s">
        <v>14294</v>
      </c>
    </row>
    <row r="1024" spans="1:29" ht="15.8" x14ac:dyDescent="0.25">
      <c r="A1024" s="337" t="s">
        <v>1723</v>
      </c>
      <c r="B1024" s="337" t="s">
        <v>11545</v>
      </c>
      <c r="C1024" s="337" t="s">
        <v>1821</v>
      </c>
      <c r="D1024" s="337" t="s">
        <v>449</v>
      </c>
      <c r="E1024" s="337" t="s">
        <v>10289</v>
      </c>
      <c r="F1024" s="338">
        <v>44279</v>
      </c>
      <c r="G1024" s="337" t="s">
        <v>7969</v>
      </c>
      <c r="H1024" s="338">
        <v>44292</v>
      </c>
      <c r="I1024" s="337" t="s">
        <v>19695</v>
      </c>
      <c r="J1024" s="337" t="s">
        <v>16</v>
      </c>
      <c r="K1024" s="337" t="s">
        <v>19695</v>
      </c>
      <c r="L1024" s="337" t="s">
        <v>19695</v>
      </c>
      <c r="M1024" s="337" t="s">
        <v>19695</v>
      </c>
      <c r="N1024" s="337" t="s">
        <v>19695</v>
      </c>
      <c r="O1024" s="337" t="s">
        <v>19695</v>
      </c>
      <c r="P1024" s="337" t="s">
        <v>19695</v>
      </c>
      <c r="Q1024" s="337" t="s">
        <v>19695</v>
      </c>
      <c r="R1024" s="337" t="s">
        <v>35</v>
      </c>
      <c r="S1024" s="337" t="s">
        <v>985</v>
      </c>
      <c r="T1024" s="337" t="s">
        <v>1000</v>
      </c>
      <c r="U1024" s="337" t="s">
        <v>11546</v>
      </c>
      <c r="V1024" s="337">
        <v>8</v>
      </c>
      <c r="W1024" s="337" t="s">
        <v>19695</v>
      </c>
      <c r="X1024" s="337" t="s">
        <v>19695</v>
      </c>
      <c r="Y1024" s="337" t="s">
        <v>19695</v>
      </c>
      <c r="Z1024" s="337" t="s">
        <v>1728</v>
      </c>
      <c r="AA1024" s="337" t="s">
        <v>717</v>
      </c>
      <c r="AB1024" s="337" t="s">
        <v>718</v>
      </c>
      <c r="AC1024" s="337" t="s">
        <v>14294</v>
      </c>
    </row>
    <row r="1025" spans="1:29" ht="15.8" x14ac:dyDescent="0.25">
      <c r="A1025" s="337" t="s">
        <v>1723</v>
      </c>
      <c r="B1025" s="337" t="s">
        <v>9143</v>
      </c>
      <c r="C1025" s="337" t="s">
        <v>1725</v>
      </c>
      <c r="D1025" s="337" t="s">
        <v>1730</v>
      </c>
      <c r="E1025" s="337" t="s">
        <v>9144</v>
      </c>
      <c r="F1025" s="338">
        <v>44288</v>
      </c>
      <c r="G1025" s="337" t="s">
        <v>9144</v>
      </c>
      <c r="H1025" s="338">
        <v>44288</v>
      </c>
      <c r="I1025" s="337" t="s">
        <v>19695</v>
      </c>
      <c r="J1025" s="337" t="s">
        <v>36</v>
      </c>
      <c r="K1025" s="337" t="s">
        <v>19695</v>
      </c>
      <c r="L1025" s="337" t="s">
        <v>19695</v>
      </c>
      <c r="M1025" s="337" t="s">
        <v>19695</v>
      </c>
      <c r="N1025" s="337" t="s">
        <v>19695</v>
      </c>
      <c r="O1025" s="337" t="s">
        <v>19695</v>
      </c>
      <c r="P1025" s="337" t="s">
        <v>19695</v>
      </c>
      <c r="Q1025" s="337" t="s">
        <v>19695</v>
      </c>
      <c r="R1025" s="337" t="s">
        <v>2266</v>
      </c>
      <c r="S1025" s="337" t="s">
        <v>4262</v>
      </c>
      <c r="T1025" s="337" t="s">
        <v>9145</v>
      </c>
      <c r="U1025" s="337" t="s">
        <v>9146</v>
      </c>
      <c r="V1025" s="337">
        <v>6</v>
      </c>
      <c r="W1025" s="337" t="s">
        <v>19695</v>
      </c>
      <c r="X1025" s="337" t="s">
        <v>19695</v>
      </c>
      <c r="Y1025" s="337" t="s">
        <v>19695</v>
      </c>
      <c r="Z1025" s="337" t="s">
        <v>1745</v>
      </c>
      <c r="AA1025" s="337" t="s">
        <v>761</v>
      </c>
      <c r="AB1025" s="337" t="s">
        <v>762</v>
      </c>
      <c r="AC1025" s="337" t="s">
        <v>15348</v>
      </c>
    </row>
    <row r="1026" spans="1:29" ht="15.8" x14ac:dyDescent="0.25">
      <c r="A1026" s="337" t="s">
        <v>1723</v>
      </c>
      <c r="B1026" s="337" t="s">
        <v>728</v>
      </c>
      <c r="C1026" s="337" t="s">
        <v>1821</v>
      </c>
      <c r="D1026" s="337" t="s">
        <v>449</v>
      </c>
      <c r="E1026" s="337" t="s">
        <v>9101</v>
      </c>
      <c r="F1026" s="338">
        <v>44198</v>
      </c>
      <c r="G1026" s="337" t="s">
        <v>9102</v>
      </c>
      <c r="H1026" s="338">
        <v>44286</v>
      </c>
      <c r="I1026" s="337" t="s">
        <v>19695</v>
      </c>
      <c r="J1026" s="337" t="s">
        <v>36</v>
      </c>
      <c r="K1026" s="337" t="s">
        <v>19695</v>
      </c>
      <c r="L1026" s="337" t="s">
        <v>19695</v>
      </c>
      <c r="M1026" s="337" t="s">
        <v>19695</v>
      </c>
      <c r="N1026" s="337" t="s">
        <v>19695</v>
      </c>
      <c r="O1026" s="337" t="s">
        <v>19695</v>
      </c>
      <c r="P1026" s="337" t="s">
        <v>19695</v>
      </c>
      <c r="Q1026" s="337" t="s">
        <v>19695</v>
      </c>
      <c r="R1026" s="337" t="s">
        <v>81</v>
      </c>
      <c r="S1026" s="337" t="s">
        <v>403</v>
      </c>
      <c r="T1026" s="337" t="s">
        <v>729</v>
      </c>
      <c r="U1026" s="337" t="s">
        <v>730</v>
      </c>
      <c r="V1026" s="337">
        <v>15</v>
      </c>
      <c r="W1026" s="337" t="s">
        <v>19695</v>
      </c>
      <c r="X1026" s="337" t="s">
        <v>19695</v>
      </c>
      <c r="Y1026" s="337" t="s">
        <v>19695</v>
      </c>
      <c r="Z1026" s="337" t="s">
        <v>1728</v>
      </c>
      <c r="AA1026" s="337" t="s">
        <v>717</v>
      </c>
      <c r="AB1026" s="337" t="s">
        <v>718</v>
      </c>
      <c r="AC1026" s="337" t="s">
        <v>14293</v>
      </c>
    </row>
    <row r="1027" spans="1:29" ht="15.8" x14ac:dyDescent="0.25">
      <c r="A1027" s="337" t="s">
        <v>1723</v>
      </c>
      <c r="B1027" s="337" t="s">
        <v>9086</v>
      </c>
      <c r="C1027" s="337" t="s">
        <v>1821</v>
      </c>
      <c r="D1027" s="337" t="s">
        <v>449</v>
      </c>
      <c r="E1027" s="337" t="s">
        <v>9087</v>
      </c>
      <c r="F1027" s="338">
        <v>44218</v>
      </c>
      <c r="G1027" s="337" t="s">
        <v>7968</v>
      </c>
      <c r="H1027" s="338">
        <v>44284</v>
      </c>
      <c r="I1027" s="337" t="s">
        <v>19695</v>
      </c>
      <c r="J1027" s="337" t="s">
        <v>36</v>
      </c>
      <c r="K1027" s="337" t="s">
        <v>19695</v>
      </c>
      <c r="L1027" s="337" t="s">
        <v>19695</v>
      </c>
      <c r="M1027" s="337" t="s">
        <v>19695</v>
      </c>
      <c r="N1027" s="337" t="s">
        <v>19695</v>
      </c>
      <c r="O1027" s="337" t="s">
        <v>19695</v>
      </c>
      <c r="P1027" s="337" t="s">
        <v>19695</v>
      </c>
      <c r="Q1027" s="337" t="s">
        <v>19695</v>
      </c>
      <c r="R1027" s="337" t="s">
        <v>81</v>
      </c>
      <c r="S1027" s="337" t="s">
        <v>1583</v>
      </c>
      <c r="T1027" s="337" t="s">
        <v>1589</v>
      </c>
      <c r="U1027" s="337" t="s">
        <v>1590</v>
      </c>
      <c r="V1027" s="337">
        <v>6</v>
      </c>
      <c r="W1027" s="337" t="s">
        <v>19695</v>
      </c>
      <c r="X1027" s="337" t="s">
        <v>19695</v>
      </c>
      <c r="Y1027" s="337" t="s">
        <v>19695</v>
      </c>
      <c r="Z1027" s="337" t="s">
        <v>1728</v>
      </c>
      <c r="AA1027" s="337" t="s">
        <v>717</v>
      </c>
      <c r="AB1027" s="337" t="s">
        <v>718</v>
      </c>
      <c r="AC1027" s="337" t="s">
        <v>14297</v>
      </c>
    </row>
    <row r="1028" spans="1:29" ht="15.8" x14ac:dyDescent="0.25">
      <c r="A1028" s="337" t="s">
        <v>1723</v>
      </c>
      <c r="B1028" s="337" t="s">
        <v>9094</v>
      </c>
      <c r="C1028" s="337" t="s">
        <v>1821</v>
      </c>
      <c r="D1028" s="337" t="s">
        <v>449</v>
      </c>
      <c r="E1028" s="337" t="s">
        <v>9095</v>
      </c>
      <c r="F1028" s="338">
        <v>44216</v>
      </c>
      <c r="G1028" s="337" t="s">
        <v>7968</v>
      </c>
      <c r="H1028" s="338">
        <v>44284</v>
      </c>
      <c r="I1028" s="337" t="s">
        <v>19695</v>
      </c>
      <c r="J1028" s="337" t="s">
        <v>36</v>
      </c>
      <c r="K1028" s="337" t="s">
        <v>19695</v>
      </c>
      <c r="L1028" s="337" t="s">
        <v>19695</v>
      </c>
      <c r="M1028" s="337" t="s">
        <v>19695</v>
      </c>
      <c r="N1028" s="337" t="s">
        <v>19695</v>
      </c>
      <c r="O1028" s="337" t="s">
        <v>19695</v>
      </c>
      <c r="P1028" s="337" t="s">
        <v>19695</v>
      </c>
      <c r="Q1028" s="337" t="s">
        <v>19695</v>
      </c>
      <c r="R1028" s="337" t="s">
        <v>81</v>
      </c>
      <c r="S1028" s="337" t="s">
        <v>1400</v>
      </c>
      <c r="T1028" s="337" t="s">
        <v>9096</v>
      </c>
      <c r="U1028" s="337" t="s">
        <v>9097</v>
      </c>
      <c r="V1028" s="337">
        <v>6</v>
      </c>
      <c r="W1028" s="337" t="s">
        <v>19695</v>
      </c>
      <c r="X1028" s="337" t="s">
        <v>19695</v>
      </c>
      <c r="Y1028" s="337" t="s">
        <v>19695</v>
      </c>
      <c r="Z1028" s="337" t="s">
        <v>1728</v>
      </c>
      <c r="AA1028" s="337" t="s">
        <v>717</v>
      </c>
      <c r="AB1028" s="337" t="s">
        <v>718</v>
      </c>
      <c r="AC1028" s="337" t="s">
        <v>14297</v>
      </c>
    </row>
    <row r="1029" spans="1:29" ht="15.8" x14ac:dyDescent="0.25">
      <c r="A1029" s="337" t="s">
        <v>1723</v>
      </c>
      <c r="B1029" s="337" t="s">
        <v>770</v>
      </c>
      <c r="C1029" s="337" t="s">
        <v>1725</v>
      </c>
      <c r="D1029" s="337" t="s">
        <v>13527</v>
      </c>
      <c r="E1029" s="337" t="s">
        <v>7777</v>
      </c>
      <c r="F1029" s="338">
        <v>44254</v>
      </c>
      <c r="G1029" s="337" t="s">
        <v>8196</v>
      </c>
      <c r="H1029" s="338">
        <v>44282</v>
      </c>
      <c r="I1029" s="337" t="s">
        <v>19695</v>
      </c>
      <c r="J1029" s="337" t="s">
        <v>36</v>
      </c>
      <c r="K1029" s="337" t="s">
        <v>19695</v>
      </c>
      <c r="L1029" s="337" t="s">
        <v>19695</v>
      </c>
      <c r="M1029" s="337" t="s">
        <v>19695</v>
      </c>
      <c r="N1029" s="337" t="s">
        <v>19695</v>
      </c>
      <c r="O1029" s="337" t="s">
        <v>19695</v>
      </c>
      <c r="P1029" s="337" t="s">
        <v>19695</v>
      </c>
      <c r="Q1029" s="337" t="s">
        <v>19695</v>
      </c>
      <c r="R1029" s="337" t="s">
        <v>56</v>
      </c>
      <c r="S1029" s="337" t="s">
        <v>771</v>
      </c>
      <c r="T1029" s="337" t="s">
        <v>772</v>
      </c>
      <c r="U1029" s="337" t="s">
        <v>773</v>
      </c>
      <c r="V1029" s="337">
        <v>12</v>
      </c>
      <c r="W1029" s="337" t="s">
        <v>19695</v>
      </c>
      <c r="X1029" s="337" t="s">
        <v>19695</v>
      </c>
      <c r="Y1029" s="337" t="s">
        <v>19695</v>
      </c>
      <c r="Z1029" s="337" t="s">
        <v>1728</v>
      </c>
      <c r="AA1029" s="337" t="s">
        <v>735</v>
      </c>
      <c r="AB1029" s="337" t="s">
        <v>718</v>
      </c>
      <c r="AC1029" s="337" t="s">
        <v>14292</v>
      </c>
    </row>
    <row r="1030" spans="1:29" ht="15.8" x14ac:dyDescent="0.25">
      <c r="A1030" s="337" t="s">
        <v>1723</v>
      </c>
      <c r="B1030" s="337" t="s">
        <v>1020</v>
      </c>
      <c r="C1030" s="337" t="s">
        <v>1821</v>
      </c>
      <c r="D1030" s="337" t="s">
        <v>449</v>
      </c>
      <c r="E1030" s="337" t="s">
        <v>10220</v>
      </c>
      <c r="F1030" s="338">
        <v>44260</v>
      </c>
      <c r="G1030" s="337" t="s">
        <v>10221</v>
      </c>
      <c r="H1030" s="338">
        <v>44280</v>
      </c>
      <c r="I1030" s="337" t="s">
        <v>19695</v>
      </c>
      <c r="J1030" s="337" t="s">
        <v>36</v>
      </c>
      <c r="K1030" s="337" t="s">
        <v>19695</v>
      </c>
      <c r="L1030" s="337" t="s">
        <v>19695</v>
      </c>
      <c r="M1030" s="337" t="s">
        <v>19695</v>
      </c>
      <c r="N1030" s="337" t="s">
        <v>19695</v>
      </c>
      <c r="O1030" s="337" t="s">
        <v>19695</v>
      </c>
      <c r="P1030" s="337" t="s">
        <v>19695</v>
      </c>
      <c r="Q1030" s="337" t="s">
        <v>19695</v>
      </c>
      <c r="R1030" s="337" t="s">
        <v>35</v>
      </c>
      <c r="S1030" s="337" t="s">
        <v>77</v>
      </c>
      <c r="T1030" s="337" t="s">
        <v>116</v>
      </c>
      <c r="U1030" s="337" t="s">
        <v>1021</v>
      </c>
      <c r="V1030" s="337">
        <v>6</v>
      </c>
      <c r="W1030" s="337" t="s">
        <v>19695</v>
      </c>
      <c r="X1030" s="337" t="s">
        <v>19695</v>
      </c>
      <c r="Y1030" s="337" t="s">
        <v>19695</v>
      </c>
      <c r="Z1030" s="337" t="s">
        <v>1753</v>
      </c>
      <c r="AA1030" s="337" t="s">
        <v>735</v>
      </c>
      <c r="AB1030" s="337" t="s">
        <v>718</v>
      </c>
      <c r="AC1030" s="337" t="s">
        <v>14316</v>
      </c>
    </row>
    <row r="1031" spans="1:29" ht="15.8" x14ac:dyDescent="0.25">
      <c r="A1031" s="337" t="s">
        <v>1723</v>
      </c>
      <c r="B1031" s="337" t="s">
        <v>10287</v>
      </c>
      <c r="C1031" s="337" t="s">
        <v>1821</v>
      </c>
      <c r="D1031" s="337" t="s">
        <v>449</v>
      </c>
      <c r="E1031" s="337" t="s">
        <v>10288</v>
      </c>
      <c r="F1031" s="338">
        <v>44036</v>
      </c>
      <c r="G1031" s="337" t="s">
        <v>10289</v>
      </c>
      <c r="H1031" s="338">
        <v>44279</v>
      </c>
      <c r="I1031" s="337" t="s">
        <v>19695</v>
      </c>
      <c r="J1031" s="337" t="s">
        <v>36</v>
      </c>
      <c r="K1031" s="337" t="s">
        <v>19695</v>
      </c>
      <c r="L1031" s="337" t="s">
        <v>19695</v>
      </c>
      <c r="M1031" s="337" t="s">
        <v>19695</v>
      </c>
      <c r="N1031" s="337" t="s">
        <v>19695</v>
      </c>
      <c r="O1031" s="337" t="s">
        <v>19695</v>
      </c>
      <c r="P1031" s="337" t="s">
        <v>19695</v>
      </c>
      <c r="Q1031" s="337" t="s">
        <v>19695</v>
      </c>
      <c r="R1031" s="337" t="s">
        <v>66</v>
      </c>
      <c r="S1031" s="337" t="s">
        <v>67</v>
      </c>
      <c r="T1031" s="337" t="s">
        <v>10290</v>
      </c>
      <c r="U1031" s="337" t="s">
        <v>10291</v>
      </c>
      <c r="V1031" s="337">
        <v>8</v>
      </c>
      <c r="W1031" s="337" t="s">
        <v>19695</v>
      </c>
      <c r="X1031" s="337" t="s">
        <v>19695</v>
      </c>
      <c r="Y1031" s="337" t="s">
        <v>19695</v>
      </c>
      <c r="Z1031" s="337" t="s">
        <v>1753</v>
      </c>
      <c r="AA1031" s="337" t="s">
        <v>717</v>
      </c>
      <c r="AB1031" s="337" t="s">
        <v>718</v>
      </c>
      <c r="AC1031" s="337" t="s">
        <v>14289</v>
      </c>
    </row>
    <row r="1032" spans="1:29" ht="15.8" x14ac:dyDescent="0.25">
      <c r="A1032" s="337" t="s">
        <v>1723</v>
      </c>
      <c r="B1032" s="337" t="s">
        <v>1159</v>
      </c>
      <c r="C1032" s="337" t="s">
        <v>1821</v>
      </c>
      <c r="D1032" s="337" t="s">
        <v>449</v>
      </c>
      <c r="E1032" s="337" t="s">
        <v>9087</v>
      </c>
      <c r="F1032" s="338">
        <v>44218</v>
      </c>
      <c r="G1032" s="337" t="s">
        <v>8212</v>
      </c>
      <c r="H1032" s="338">
        <v>44277</v>
      </c>
      <c r="I1032" s="337" t="s">
        <v>19695</v>
      </c>
      <c r="J1032" s="337" t="s">
        <v>36</v>
      </c>
      <c r="K1032" s="337" t="s">
        <v>19695</v>
      </c>
      <c r="L1032" s="337" t="s">
        <v>19695</v>
      </c>
      <c r="M1032" s="337" t="s">
        <v>19695</v>
      </c>
      <c r="N1032" s="337" t="s">
        <v>19695</v>
      </c>
      <c r="O1032" s="337" t="s">
        <v>19695</v>
      </c>
      <c r="P1032" s="337" t="s">
        <v>19695</v>
      </c>
      <c r="Q1032" s="337" t="s">
        <v>19695</v>
      </c>
      <c r="R1032" s="337" t="s">
        <v>45</v>
      </c>
      <c r="S1032" s="337" t="s">
        <v>80</v>
      </c>
      <c r="T1032" s="337" t="s">
        <v>1160</v>
      </c>
      <c r="U1032" s="337" t="s">
        <v>1161</v>
      </c>
      <c r="V1032" s="337">
        <v>8</v>
      </c>
      <c r="W1032" s="337" t="s">
        <v>19695</v>
      </c>
      <c r="X1032" s="337" t="s">
        <v>19695</v>
      </c>
      <c r="Y1032" s="337" t="s">
        <v>19695</v>
      </c>
      <c r="Z1032" s="337" t="s">
        <v>1728</v>
      </c>
      <c r="AA1032" s="337" t="s">
        <v>717</v>
      </c>
      <c r="AB1032" s="337" t="s">
        <v>718</v>
      </c>
      <c r="AC1032" s="337" t="s">
        <v>14288</v>
      </c>
    </row>
    <row r="1033" spans="1:29" ht="15.8" x14ac:dyDescent="0.25">
      <c r="A1033" s="337" t="s">
        <v>1723</v>
      </c>
      <c r="B1033" s="337" t="s">
        <v>10292</v>
      </c>
      <c r="C1033" s="337" t="s">
        <v>1821</v>
      </c>
      <c r="D1033" s="337" t="s">
        <v>449</v>
      </c>
      <c r="E1033" s="337" t="s">
        <v>9092</v>
      </c>
      <c r="F1033" s="338">
        <v>44242</v>
      </c>
      <c r="G1033" s="337" t="s">
        <v>8212</v>
      </c>
      <c r="H1033" s="338">
        <v>44277</v>
      </c>
      <c r="I1033" s="337" t="s">
        <v>19695</v>
      </c>
      <c r="J1033" s="337" t="s">
        <v>36</v>
      </c>
      <c r="K1033" s="337" t="s">
        <v>19695</v>
      </c>
      <c r="L1033" s="337" t="s">
        <v>19695</v>
      </c>
      <c r="M1033" s="337" t="s">
        <v>19695</v>
      </c>
      <c r="N1033" s="337" t="s">
        <v>19695</v>
      </c>
      <c r="O1033" s="337" t="s">
        <v>19695</v>
      </c>
      <c r="P1033" s="337" t="s">
        <v>19695</v>
      </c>
      <c r="Q1033" s="337" t="s">
        <v>19695</v>
      </c>
      <c r="R1033" s="337" t="s">
        <v>66</v>
      </c>
      <c r="S1033" s="337" t="s">
        <v>67</v>
      </c>
      <c r="T1033" s="337" t="s">
        <v>1629</v>
      </c>
      <c r="U1033" s="337" t="s">
        <v>10293</v>
      </c>
      <c r="V1033" s="337">
        <v>10</v>
      </c>
      <c r="W1033" s="337" t="s">
        <v>19695</v>
      </c>
      <c r="X1033" s="337" t="s">
        <v>19695</v>
      </c>
      <c r="Y1033" s="337" t="s">
        <v>19695</v>
      </c>
      <c r="Z1033" s="337" t="s">
        <v>1728</v>
      </c>
      <c r="AA1033" s="337" t="s">
        <v>717</v>
      </c>
      <c r="AB1033" s="337" t="s">
        <v>718</v>
      </c>
      <c r="AC1033" s="337" t="s">
        <v>14288</v>
      </c>
    </row>
    <row r="1034" spans="1:29" ht="15.8" x14ac:dyDescent="0.25">
      <c r="A1034" s="337" t="s">
        <v>1723</v>
      </c>
      <c r="B1034" s="337" t="s">
        <v>9108</v>
      </c>
      <c r="C1034" s="337" t="s">
        <v>1821</v>
      </c>
      <c r="D1034" s="337" t="s">
        <v>449</v>
      </c>
      <c r="E1034" s="337" t="s">
        <v>9109</v>
      </c>
      <c r="F1034" s="338">
        <v>44252</v>
      </c>
      <c r="G1034" s="337" t="s">
        <v>1395</v>
      </c>
      <c r="H1034" s="338">
        <v>44275</v>
      </c>
      <c r="I1034" s="337" t="s">
        <v>19695</v>
      </c>
      <c r="J1034" s="337" t="s">
        <v>36</v>
      </c>
      <c r="K1034" s="337" t="s">
        <v>19695</v>
      </c>
      <c r="L1034" s="337" t="s">
        <v>19695</v>
      </c>
      <c r="M1034" s="337" t="s">
        <v>19695</v>
      </c>
      <c r="N1034" s="337" t="s">
        <v>19695</v>
      </c>
      <c r="O1034" s="337" t="s">
        <v>19695</v>
      </c>
      <c r="P1034" s="337" t="s">
        <v>19695</v>
      </c>
      <c r="Q1034" s="337" t="s">
        <v>19695</v>
      </c>
      <c r="R1034" s="337" t="s">
        <v>144</v>
      </c>
      <c r="S1034" s="337" t="s">
        <v>97</v>
      </c>
      <c r="T1034" s="337" t="s">
        <v>817</v>
      </c>
      <c r="U1034" s="337" t="s">
        <v>9110</v>
      </c>
      <c r="V1034" s="337">
        <v>12</v>
      </c>
      <c r="W1034" s="337" t="s">
        <v>19695</v>
      </c>
      <c r="X1034" s="337" t="s">
        <v>19695</v>
      </c>
      <c r="Y1034" s="337" t="s">
        <v>19695</v>
      </c>
      <c r="Z1034" s="337" t="s">
        <v>1728</v>
      </c>
      <c r="AA1034" s="337" t="s">
        <v>717</v>
      </c>
      <c r="AB1034" s="337" t="s">
        <v>718</v>
      </c>
      <c r="AC1034" s="337" t="s">
        <v>14295</v>
      </c>
    </row>
    <row r="1035" spans="1:29" ht="15.8" x14ac:dyDescent="0.25">
      <c r="A1035" s="337" t="s">
        <v>1723</v>
      </c>
      <c r="B1035" s="337" t="s">
        <v>1394</v>
      </c>
      <c r="C1035" s="337" t="s">
        <v>1821</v>
      </c>
      <c r="D1035" s="337" t="s">
        <v>449</v>
      </c>
      <c r="E1035" s="337" t="s">
        <v>9095</v>
      </c>
      <c r="F1035" s="338">
        <v>44216</v>
      </c>
      <c r="G1035" s="337" t="s">
        <v>1395</v>
      </c>
      <c r="H1035" s="338">
        <v>44275</v>
      </c>
      <c r="I1035" s="337" t="s">
        <v>19695</v>
      </c>
      <c r="J1035" s="337" t="s">
        <v>36</v>
      </c>
      <c r="K1035" s="337" t="s">
        <v>19695</v>
      </c>
      <c r="L1035" s="337" t="s">
        <v>19695</v>
      </c>
      <c r="M1035" s="337" t="s">
        <v>19695</v>
      </c>
      <c r="N1035" s="337" t="s">
        <v>19695</v>
      </c>
      <c r="O1035" s="337" t="s">
        <v>19695</v>
      </c>
      <c r="P1035" s="337" t="s">
        <v>19695</v>
      </c>
      <c r="Q1035" s="337" t="s">
        <v>19695</v>
      </c>
      <c r="R1035" s="337" t="s">
        <v>81</v>
      </c>
      <c r="S1035" s="337" t="s">
        <v>82</v>
      </c>
      <c r="T1035" s="337" t="s">
        <v>1396</v>
      </c>
      <c r="U1035" s="337" t="s">
        <v>1397</v>
      </c>
      <c r="V1035" s="337">
        <v>10</v>
      </c>
      <c r="W1035" s="337" t="s">
        <v>19695</v>
      </c>
      <c r="X1035" s="337" t="s">
        <v>19695</v>
      </c>
      <c r="Y1035" s="337" t="s">
        <v>19695</v>
      </c>
      <c r="Z1035" s="337" t="s">
        <v>1728</v>
      </c>
      <c r="AA1035" s="337" t="s">
        <v>717</v>
      </c>
      <c r="AB1035" s="337" t="s">
        <v>718</v>
      </c>
      <c r="AC1035" s="337" t="s">
        <v>14303</v>
      </c>
    </row>
    <row r="1036" spans="1:29" ht="15.8" x14ac:dyDescent="0.25">
      <c r="A1036" s="337" t="s">
        <v>1723</v>
      </c>
      <c r="B1036" s="337" t="s">
        <v>9553</v>
      </c>
      <c r="C1036" s="337" t="s">
        <v>1725</v>
      </c>
      <c r="D1036" s="337" t="s">
        <v>13527</v>
      </c>
      <c r="E1036" s="337" t="s">
        <v>9089</v>
      </c>
      <c r="F1036" s="338">
        <v>44228</v>
      </c>
      <c r="G1036" s="337" t="s">
        <v>1395</v>
      </c>
      <c r="H1036" s="338">
        <v>44275</v>
      </c>
      <c r="I1036" s="337" t="s">
        <v>19695</v>
      </c>
      <c r="J1036" s="337" t="s">
        <v>36</v>
      </c>
      <c r="K1036" s="337" t="s">
        <v>19695</v>
      </c>
      <c r="L1036" s="337" t="s">
        <v>19695</v>
      </c>
      <c r="M1036" s="337" t="s">
        <v>19695</v>
      </c>
      <c r="N1036" s="337" t="s">
        <v>19695</v>
      </c>
      <c r="O1036" s="337" t="s">
        <v>19695</v>
      </c>
      <c r="P1036" s="337" t="s">
        <v>19695</v>
      </c>
      <c r="Q1036" s="337" t="s">
        <v>19695</v>
      </c>
      <c r="R1036" s="337" t="s">
        <v>109</v>
      </c>
      <c r="S1036" s="337" t="s">
        <v>1531</v>
      </c>
      <c r="T1036" s="337" t="s">
        <v>1531</v>
      </c>
      <c r="U1036" s="337" t="s">
        <v>9554</v>
      </c>
      <c r="V1036" s="337">
        <v>10</v>
      </c>
      <c r="W1036" s="337" t="s">
        <v>19695</v>
      </c>
      <c r="X1036" s="337" t="s">
        <v>19695</v>
      </c>
      <c r="Y1036" s="337" t="s">
        <v>19695</v>
      </c>
      <c r="Z1036" s="337" t="s">
        <v>1753</v>
      </c>
      <c r="AA1036" s="337" t="s">
        <v>735</v>
      </c>
      <c r="AB1036" s="337" t="s">
        <v>718</v>
      </c>
      <c r="AC1036" s="337" t="s">
        <v>14329</v>
      </c>
    </row>
    <row r="1037" spans="1:29" ht="15.8" x14ac:dyDescent="0.25">
      <c r="A1037" s="337" t="s">
        <v>1723</v>
      </c>
      <c r="B1037" s="337" t="s">
        <v>9640</v>
      </c>
      <c r="C1037" s="337" t="s">
        <v>1821</v>
      </c>
      <c r="D1037" s="337" t="s">
        <v>449</v>
      </c>
      <c r="E1037" s="337" t="s">
        <v>9138</v>
      </c>
      <c r="F1037" s="338">
        <v>44235</v>
      </c>
      <c r="G1037" s="337" t="s">
        <v>9397</v>
      </c>
      <c r="H1037" s="338">
        <v>44273</v>
      </c>
      <c r="I1037" s="337" t="s">
        <v>19695</v>
      </c>
      <c r="J1037" s="337" t="s">
        <v>36</v>
      </c>
      <c r="K1037" s="337" t="s">
        <v>19695</v>
      </c>
      <c r="L1037" s="337" t="s">
        <v>19695</v>
      </c>
      <c r="M1037" s="337" t="s">
        <v>19695</v>
      </c>
      <c r="N1037" s="337" t="s">
        <v>19695</v>
      </c>
      <c r="O1037" s="337" t="s">
        <v>19695</v>
      </c>
      <c r="P1037" s="337" t="s">
        <v>19695</v>
      </c>
      <c r="Q1037" s="337" t="s">
        <v>19695</v>
      </c>
      <c r="R1037" s="337" t="s">
        <v>52</v>
      </c>
      <c r="S1037" s="337" t="s">
        <v>857</v>
      </c>
      <c r="T1037" s="337" t="s">
        <v>857</v>
      </c>
      <c r="U1037" s="337" t="s">
        <v>9641</v>
      </c>
      <c r="V1037" s="337">
        <v>10</v>
      </c>
      <c r="W1037" s="337" t="s">
        <v>19695</v>
      </c>
      <c r="X1037" s="337" t="s">
        <v>19695</v>
      </c>
      <c r="Y1037" s="337" t="s">
        <v>19695</v>
      </c>
      <c r="Z1037" s="337" t="s">
        <v>1728</v>
      </c>
      <c r="AA1037" s="337" t="s">
        <v>735</v>
      </c>
      <c r="AB1037" s="337" t="s">
        <v>718</v>
      </c>
      <c r="AC1037" s="337" t="s">
        <v>14290</v>
      </c>
    </row>
    <row r="1038" spans="1:29" ht="15.8" x14ac:dyDescent="0.25">
      <c r="A1038" s="337" t="s">
        <v>1723</v>
      </c>
      <c r="B1038" s="337" t="s">
        <v>10231</v>
      </c>
      <c r="C1038" s="337" t="s">
        <v>1821</v>
      </c>
      <c r="D1038" s="337" t="s">
        <v>449</v>
      </c>
      <c r="E1038" s="337" t="s">
        <v>10232</v>
      </c>
      <c r="F1038" s="338">
        <v>44255</v>
      </c>
      <c r="G1038" s="337" t="s">
        <v>9397</v>
      </c>
      <c r="H1038" s="338">
        <v>44273</v>
      </c>
      <c r="I1038" s="337" t="s">
        <v>19695</v>
      </c>
      <c r="J1038" s="337" t="s">
        <v>36</v>
      </c>
      <c r="K1038" s="337" t="s">
        <v>19695</v>
      </c>
      <c r="L1038" s="337" t="s">
        <v>19695</v>
      </c>
      <c r="M1038" s="337" t="s">
        <v>19695</v>
      </c>
      <c r="N1038" s="337" t="s">
        <v>19695</v>
      </c>
      <c r="O1038" s="337" t="s">
        <v>19695</v>
      </c>
      <c r="P1038" s="337" t="s">
        <v>19695</v>
      </c>
      <c r="Q1038" s="337" t="s">
        <v>19695</v>
      </c>
      <c r="R1038" s="337" t="s">
        <v>1225</v>
      </c>
      <c r="S1038" s="337" t="s">
        <v>1568</v>
      </c>
      <c r="T1038" s="337" t="s">
        <v>90</v>
      </c>
      <c r="U1038" s="337" t="s">
        <v>90</v>
      </c>
      <c r="V1038" s="337">
        <v>10</v>
      </c>
      <c r="W1038" s="337" t="s">
        <v>19695</v>
      </c>
      <c r="X1038" s="337" t="s">
        <v>19695</v>
      </c>
      <c r="Y1038" s="337" t="s">
        <v>19695</v>
      </c>
      <c r="Z1038" s="337" t="s">
        <v>1753</v>
      </c>
      <c r="AA1038" s="337" t="s">
        <v>717</v>
      </c>
      <c r="AB1038" s="337" t="s">
        <v>718</v>
      </c>
      <c r="AC1038" s="337" t="s">
        <v>14320</v>
      </c>
    </row>
    <row r="1039" spans="1:29" ht="15.8" x14ac:dyDescent="0.25">
      <c r="A1039" s="337" t="s">
        <v>1723</v>
      </c>
      <c r="B1039" s="337" t="s">
        <v>9642</v>
      </c>
      <c r="C1039" s="337" t="s">
        <v>1725</v>
      </c>
      <c r="D1039" s="337" t="s">
        <v>13527</v>
      </c>
      <c r="E1039" s="337" t="s">
        <v>9616</v>
      </c>
      <c r="F1039" s="338">
        <v>44184</v>
      </c>
      <c r="G1039" s="337" t="s">
        <v>9643</v>
      </c>
      <c r="H1039" s="338">
        <v>44272</v>
      </c>
      <c r="I1039" s="337" t="s">
        <v>19695</v>
      </c>
      <c r="J1039" s="337" t="s">
        <v>16</v>
      </c>
      <c r="K1039" s="337" t="s">
        <v>19695</v>
      </c>
      <c r="L1039" s="337" t="s">
        <v>19695</v>
      </c>
      <c r="M1039" s="337" t="s">
        <v>19695</v>
      </c>
      <c r="N1039" s="337" t="s">
        <v>19695</v>
      </c>
      <c r="O1039" s="337" t="s">
        <v>19695</v>
      </c>
      <c r="P1039" s="337" t="s">
        <v>19695</v>
      </c>
      <c r="Q1039" s="337" t="s">
        <v>19695</v>
      </c>
      <c r="R1039" s="337" t="s">
        <v>52</v>
      </c>
      <c r="S1039" s="337" t="s">
        <v>93</v>
      </c>
      <c r="T1039" s="337" t="s">
        <v>2213</v>
      </c>
      <c r="U1039" s="337" t="s">
        <v>9644</v>
      </c>
      <c r="V1039" s="337">
        <v>6</v>
      </c>
      <c r="W1039" s="337" t="s">
        <v>19695</v>
      </c>
      <c r="X1039" s="337" t="s">
        <v>19695</v>
      </c>
      <c r="Y1039" s="337" t="s">
        <v>19695</v>
      </c>
      <c r="Z1039" s="337" t="s">
        <v>1728</v>
      </c>
      <c r="AA1039" s="337" t="s">
        <v>717</v>
      </c>
      <c r="AB1039" s="337" t="s">
        <v>718</v>
      </c>
      <c r="AC1039" s="337" t="s">
        <v>14294</v>
      </c>
    </row>
    <row r="1040" spans="1:29" ht="15.8" x14ac:dyDescent="0.25">
      <c r="A1040" s="337" t="s">
        <v>1723</v>
      </c>
      <c r="B1040" s="337" t="s">
        <v>12590</v>
      </c>
      <c r="C1040" s="337" t="s">
        <v>1725</v>
      </c>
      <c r="D1040" s="337" t="s">
        <v>1730</v>
      </c>
      <c r="E1040" s="337" t="s">
        <v>11668</v>
      </c>
      <c r="F1040" s="338">
        <v>44241</v>
      </c>
      <c r="G1040" s="337" t="s">
        <v>9643</v>
      </c>
      <c r="H1040" s="338">
        <v>44272</v>
      </c>
      <c r="I1040" s="337" t="s">
        <v>19695</v>
      </c>
      <c r="J1040" s="337" t="s">
        <v>16</v>
      </c>
      <c r="K1040" s="337" t="s">
        <v>19695</v>
      </c>
      <c r="L1040" s="337" t="s">
        <v>19695</v>
      </c>
      <c r="M1040" s="337" t="s">
        <v>19695</v>
      </c>
      <c r="N1040" s="337" t="s">
        <v>19695</v>
      </c>
      <c r="O1040" s="337" t="s">
        <v>19695</v>
      </c>
      <c r="P1040" s="337" t="s">
        <v>19695</v>
      </c>
      <c r="Q1040" s="337" t="s">
        <v>19695</v>
      </c>
      <c r="R1040" s="337" t="s">
        <v>112</v>
      </c>
      <c r="S1040" s="337" t="s">
        <v>115</v>
      </c>
      <c r="T1040" s="337" t="s">
        <v>115</v>
      </c>
      <c r="U1040" s="337" t="s">
        <v>12591</v>
      </c>
      <c r="V1040" s="337">
        <v>10</v>
      </c>
      <c r="W1040" s="337" t="s">
        <v>19695</v>
      </c>
      <c r="X1040" s="337" t="s">
        <v>19695</v>
      </c>
      <c r="Y1040" s="337" t="s">
        <v>19695</v>
      </c>
      <c r="Z1040" s="337" t="s">
        <v>1753</v>
      </c>
      <c r="AA1040" s="337" t="s">
        <v>735</v>
      </c>
      <c r="AB1040" s="337" t="s">
        <v>718</v>
      </c>
      <c r="AC1040" s="337" t="s">
        <v>14384</v>
      </c>
    </row>
    <row r="1041" spans="1:29" ht="15.8" x14ac:dyDescent="0.25">
      <c r="A1041" s="337" t="s">
        <v>1723</v>
      </c>
      <c r="B1041" s="337" t="s">
        <v>10137</v>
      </c>
      <c r="C1041" s="337" t="s">
        <v>1821</v>
      </c>
      <c r="D1041" s="337" t="s">
        <v>449</v>
      </c>
      <c r="E1041" s="337" t="s">
        <v>9352</v>
      </c>
      <c r="F1041" s="338">
        <v>44271</v>
      </c>
      <c r="G1041" s="337" t="s">
        <v>9352</v>
      </c>
      <c r="H1041" s="338">
        <v>44271</v>
      </c>
      <c r="I1041" s="337" t="s">
        <v>19695</v>
      </c>
      <c r="J1041" s="337" t="s">
        <v>16</v>
      </c>
      <c r="K1041" s="337" t="s">
        <v>19695</v>
      </c>
      <c r="L1041" s="337" t="s">
        <v>19695</v>
      </c>
      <c r="M1041" s="337" t="s">
        <v>19695</v>
      </c>
      <c r="N1041" s="337" t="s">
        <v>19695</v>
      </c>
      <c r="O1041" s="337" t="s">
        <v>19695</v>
      </c>
      <c r="P1041" s="337" t="s">
        <v>19695</v>
      </c>
      <c r="Q1041" s="337" t="s">
        <v>19695</v>
      </c>
      <c r="R1041" s="337" t="s">
        <v>52</v>
      </c>
      <c r="S1041" s="337" t="s">
        <v>93</v>
      </c>
      <c r="T1041" s="337" t="s">
        <v>4887</v>
      </c>
      <c r="U1041" s="337" t="s">
        <v>10138</v>
      </c>
      <c r="V1041" s="337">
        <v>12</v>
      </c>
      <c r="W1041" s="337" t="s">
        <v>19695</v>
      </c>
      <c r="X1041" s="337" t="s">
        <v>19695</v>
      </c>
      <c r="Y1041" s="337" t="s">
        <v>19695</v>
      </c>
      <c r="Z1041" s="337" t="s">
        <v>1728</v>
      </c>
      <c r="AA1041" s="337" t="s">
        <v>735</v>
      </c>
      <c r="AB1041" s="337" t="s">
        <v>718</v>
      </c>
      <c r="AC1041" s="337" t="s">
        <v>14287</v>
      </c>
    </row>
    <row r="1042" spans="1:29" ht="15.8" x14ac:dyDescent="0.25">
      <c r="A1042" s="337" t="s">
        <v>1723</v>
      </c>
      <c r="B1042" s="337" t="s">
        <v>8694</v>
      </c>
      <c r="C1042" s="337" t="s">
        <v>1725</v>
      </c>
      <c r="D1042" s="337" t="s">
        <v>1730</v>
      </c>
      <c r="E1042" s="337" t="s">
        <v>8695</v>
      </c>
      <c r="F1042" s="338">
        <v>44025</v>
      </c>
      <c r="G1042" s="337" t="s">
        <v>8696</v>
      </c>
      <c r="H1042" s="338">
        <v>44270</v>
      </c>
      <c r="I1042" s="337" t="s">
        <v>19695</v>
      </c>
      <c r="J1042" s="337" t="s">
        <v>36</v>
      </c>
      <c r="K1042" s="337" t="s">
        <v>19695</v>
      </c>
      <c r="L1042" s="337" t="s">
        <v>19695</v>
      </c>
      <c r="M1042" s="337" t="s">
        <v>19695</v>
      </c>
      <c r="N1042" s="337" t="s">
        <v>19695</v>
      </c>
      <c r="O1042" s="337" t="s">
        <v>19695</v>
      </c>
      <c r="P1042" s="337" t="s">
        <v>19695</v>
      </c>
      <c r="Q1042" s="337" t="s">
        <v>19695</v>
      </c>
      <c r="R1042" s="337" t="s">
        <v>2955</v>
      </c>
      <c r="S1042" s="337" t="s">
        <v>3593</v>
      </c>
      <c r="T1042" s="337" t="s">
        <v>8697</v>
      </c>
      <c r="U1042" s="337" t="s">
        <v>8698</v>
      </c>
      <c r="V1042" s="337">
        <v>10</v>
      </c>
      <c r="W1042" s="337" t="s">
        <v>19695</v>
      </c>
      <c r="X1042" s="337" t="s">
        <v>19695</v>
      </c>
      <c r="Y1042" s="337" t="s">
        <v>19695</v>
      </c>
      <c r="Z1042" s="337" t="s">
        <v>1728</v>
      </c>
      <c r="AA1042" s="337" t="s">
        <v>735</v>
      </c>
      <c r="AB1042" s="337" t="s">
        <v>718</v>
      </c>
      <c r="AC1042" s="337" t="s">
        <v>14286</v>
      </c>
    </row>
    <row r="1043" spans="1:29" ht="15.8" x14ac:dyDescent="0.25">
      <c r="A1043" s="337" t="s">
        <v>1723</v>
      </c>
      <c r="B1043" s="337" t="s">
        <v>9979</v>
      </c>
      <c r="C1043" s="337" t="s">
        <v>1725</v>
      </c>
      <c r="D1043" s="337" t="s">
        <v>1726</v>
      </c>
      <c r="E1043" s="337" t="s">
        <v>9228</v>
      </c>
      <c r="F1043" s="338">
        <v>44253</v>
      </c>
      <c r="G1043" s="337" t="s">
        <v>8696</v>
      </c>
      <c r="H1043" s="338">
        <v>44270</v>
      </c>
      <c r="I1043" s="337" t="s">
        <v>19695</v>
      </c>
      <c r="J1043" s="337" t="s">
        <v>16</v>
      </c>
      <c r="K1043" s="337" t="s">
        <v>19695</v>
      </c>
      <c r="L1043" s="337" t="s">
        <v>19695</v>
      </c>
      <c r="M1043" s="337" t="s">
        <v>19695</v>
      </c>
      <c r="N1043" s="337" t="s">
        <v>19695</v>
      </c>
      <c r="O1043" s="337" t="s">
        <v>19695</v>
      </c>
      <c r="P1043" s="337" t="s">
        <v>19695</v>
      </c>
      <c r="Q1043" s="337" t="s">
        <v>19695</v>
      </c>
      <c r="R1043" s="337" t="s">
        <v>18</v>
      </c>
      <c r="S1043" s="337" t="s">
        <v>1038</v>
      </c>
      <c r="T1043" s="337" t="s">
        <v>1038</v>
      </c>
      <c r="U1043" s="337" t="s">
        <v>9980</v>
      </c>
      <c r="V1043" s="337">
        <v>12</v>
      </c>
      <c r="W1043" s="337" t="s">
        <v>19695</v>
      </c>
      <c r="X1043" s="337" t="s">
        <v>19695</v>
      </c>
      <c r="Y1043" s="337" t="s">
        <v>19695</v>
      </c>
      <c r="Z1043" s="337" t="s">
        <v>1728</v>
      </c>
      <c r="AA1043" s="337" t="s">
        <v>735</v>
      </c>
      <c r="AB1043" s="337" t="s">
        <v>718</v>
      </c>
      <c r="AC1043" s="337" t="s">
        <v>14360</v>
      </c>
    </row>
    <row r="1044" spans="1:29" ht="15.8" x14ac:dyDescent="0.25">
      <c r="A1044" s="337" t="s">
        <v>1723</v>
      </c>
      <c r="B1044" s="337" t="s">
        <v>9141</v>
      </c>
      <c r="C1044" s="337" t="s">
        <v>1725</v>
      </c>
      <c r="D1044" s="337" t="s">
        <v>1730</v>
      </c>
      <c r="E1044" s="337" t="s">
        <v>9142</v>
      </c>
      <c r="F1044" s="338">
        <v>44257</v>
      </c>
      <c r="G1044" s="337" t="s">
        <v>8696</v>
      </c>
      <c r="H1044" s="338">
        <v>44270</v>
      </c>
      <c r="I1044" s="337" t="s">
        <v>19695</v>
      </c>
      <c r="J1044" s="337" t="s">
        <v>16</v>
      </c>
      <c r="K1044" s="337" t="s">
        <v>19695</v>
      </c>
      <c r="L1044" s="337" t="s">
        <v>19695</v>
      </c>
      <c r="M1044" s="337" t="s">
        <v>19695</v>
      </c>
      <c r="N1044" s="337" t="s">
        <v>19695</v>
      </c>
      <c r="O1044" s="337" t="s">
        <v>19695</v>
      </c>
      <c r="P1044" s="337" t="s">
        <v>19695</v>
      </c>
      <c r="Q1044" s="337" t="s">
        <v>19695</v>
      </c>
      <c r="R1044" s="337" t="s">
        <v>2107</v>
      </c>
      <c r="S1044" s="337" t="s">
        <v>2107</v>
      </c>
      <c r="T1044" s="337" t="s">
        <v>2107</v>
      </c>
      <c r="U1044" s="337" t="s">
        <v>2107</v>
      </c>
      <c r="V1044" s="337">
        <v>9</v>
      </c>
      <c r="W1044" s="337" t="s">
        <v>19695</v>
      </c>
      <c r="X1044" s="337" t="s">
        <v>19695</v>
      </c>
      <c r="Y1044" s="337" t="s">
        <v>19695</v>
      </c>
      <c r="Z1044" s="337" t="s">
        <v>1745</v>
      </c>
      <c r="AA1044" s="337" t="s">
        <v>761</v>
      </c>
      <c r="AB1044" s="337" t="s">
        <v>762</v>
      </c>
      <c r="AC1044" s="337" t="s">
        <v>14291</v>
      </c>
    </row>
    <row r="1045" spans="1:29" ht="15.8" x14ac:dyDescent="0.25">
      <c r="A1045" s="337" t="s">
        <v>1723</v>
      </c>
      <c r="B1045" s="337" t="s">
        <v>9645</v>
      </c>
      <c r="C1045" s="337" t="s">
        <v>1821</v>
      </c>
      <c r="D1045" s="337" t="s">
        <v>449</v>
      </c>
      <c r="E1045" s="337" t="s">
        <v>9377</v>
      </c>
      <c r="F1045" s="338">
        <v>44263</v>
      </c>
      <c r="G1045" s="337" t="s">
        <v>9367</v>
      </c>
      <c r="H1045" s="338">
        <v>44268</v>
      </c>
      <c r="I1045" s="337" t="s">
        <v>19695</v>
      </c>
      <c r="J1045" s="337" t="s">
        <v>16</v>
      </c>
      <c r="K1045" s="337" t="s">
        <v>19695</v>
      </c>
      <c r="L1045" s="337" t="s">
        <v>19695</v>
      </c>
      <c r="M1045" s="337" t="s">
        <v>19695</v>
      </c>
      <c r="N1045" s="337" t="s">
        <v>19695</v>
      </c>
      <c r="O1045" s="337" t="s">
        <v>19695</v>
      </c>
      <c r="P1045" s="337" t="s">
        <v>19695</v>
      </c>
      <c r="Q1045" s="337" t="s">
        <v>19695</v>
      </c>
      <c r="R1045" s="337" t="s">
        <v>52</v>
      </c>
      <c r="S1045" s="337" t="s">
        <v>839</v>
      </c>
      <c r="T1045" s="337" t="s">
        <v>69</v>
      </c>
      <c r="U1045" s="337" t="s">
        <v>1617</v>
      </c>
      <c r="V1045" s="337">
        <v>12</v>
      </c>
      <c r="W1045" s="337" t="s">
        <v>19695</v>
      </c>
      <c r="X1045" s="337" t="s">
        <v>19695</v>
      </c>
      <c r="Y1045" s="337" t="s">
        <v>19695</v>
      </c>
      <c r="Z1045" s="337" t="s">
        <v>1728</v>
      </c>
      <c r="AA1045" s="337" t="s">
        <v>735</v>
      </c>
      <c r="AB1045" s="337" t="s">
        <v>718</v>
      </c>
      <c r="AC1045" s="337" t="s">
        <v>14295</v>
      </c>
    </row>
    <row r="1046" spans="1:29" ht="15.8" x14ac:dyDescent="0.25">
      <c r="A1046" s="337" t="s">
        <v>1723</v>
      </c>
      <c r="B1046" s="337" t="s">
        <v>1022</v>
      </c>
      <c r="C1046" s="337" t="s">
        <v>1821</v>
      </c>
      <c r="D1046" s="337" t="s">
        <v>449</v>
      </c>
      <c r="E1046" s="337" t="s">
        <v>9099</v>
      </c>
      <c r="F1046" s="338">
        <v>44237</v>
      </c>
      <c r="G1046" s="337" t="s">
        <v>11541</v>
      </c>
      <c r="H1046" s="338">
        <v>44267</v>
      </c>
      <c r="I1046" s="337" t="s">
        <v>19695</v>
      </c>
      <c r="J1046" s="337" t="s">
        <v>16</v>
      </c>
      <c r="K1046" s="337" t="s">
        <v>19695</v>
      </c>
      <c r="L1046" s="337" t="s">
        <v>19695</v>
      </c>
      <c r="M1046" s="337" t="s">
        <v>19695</v>
      </c>
      <c r="N1046" s="337" t="s">
        <v>19695</v>
      </c>
      <c r="O1046" s="337" t="s">
        <v>19695</v>
      </c>
      <c r="P1046" s="337" t="s">
        <v>19695</v>
      </c>
      <c r="Q1046" s="337" t="s">
        <v>19695</v>
      </c>
      <c r="R1046" s="337" t="s">
        <v>35</v>
      </c>
      <c r="S1046" s="337" t="s">
        <v>77</v>
      </c>
      <c r="T1046" s="337" t="s">
        <v>1023</v>
      </c>
      <c r="U1046" s="337" t="s">
        <v>1024</v>
      </c>
      <c r="V1046" s="337">
        <v>8</v>
      </c>
      <c r="W1046" s="337" t="s">
        <v>19695</v>
      </c>
      <c r="X1046" s="337" t="s">
        <v>19695</v>
      </c>
      <c r="Y1046" s="337" t="s">
        <v>19695</v>
      </c>
      <c r="Z1046" s="337" t="s">
        <v>1728</v>
      </c>
      <c r="AA1046" s="337" t="s">
        <v>717</v>
      </c>
      <c r="AB1046" s="337" t="s">
        <v>718</v>
      </c>
      <c r="AC1046" s="337" t="s">
        <v>14285</v>
      </c>
    </row>
    <row r="1047" spans="1:29" ht="15.8" x14ac:dyDescent="0.25">
      <c r="A1047" s="337" t="s">
        <v>1723</v>
      </c>
      <c r="B1047" s="337" t="s">
        <v>12072</v>
      </c>
      <c r="C1047" s="337" t="s">
        <v>1725</v>
      </c>
      <c r="D1047" s="337" t="s">
        <v>1735</v>
      </c>
      <c r="E1047" s="337" t="s">
        <v>8194</v>
      </c>
      <c r="F1047" s="338">
        <v>44180</v>
      </c>
      <c r="G1047" s="337" t="s">
        <v>11541</v>
      </c>
      <c r="H1047" s="338">
        <v>44267</v>
      </c>
      <c r="I1047" s="337" t="s">
        <v>19695</v>
      </c>
      <c r="J1047" s="337" t="s">
        <v>36</v>
      </c>
      <c r="K1047" s="337" t="s">
        <v>19695</v>
      </c>
      <c r="L1047" s="337" t="s">
        <v>19695</v>
      </c>
      <c r="M1047" s="337" t="s">
        <v>19695</v>
      </c>
      <c r="N1047" s="337" t="s">
        <v>19695</v>
      </c>
      <c r="O1047" s="337" t="s">
        <v>19695</v>
      </c>
      <c r="P1047" s="337" t="s">
        <v>19695</v>
      </c>
      <c r="Q1047" s="337" t="s">
        <v>19695</v>
      </c>
      <c r="R1047" s="337" t="s">
        <v>139</v>
      </c>
      <c r="S1047" s="337" t="s">
        <v>12073</v>
      </c>
      <c r="T1047" s="337" t="s">
        <v>12074</v>
      </c>
      <c r="U1047" s="337" t="s">
        <v>12075</v>
      </c>
      <c r="V1047" s="337">
        <v>10</v>
      </c>
      <c r="W1047" s="337" t="s">
        <v>19695</v>
      </c>
      <c r="X1047" s="337" t="s">
        <v>19695</v>
      </c>
      <c r="Y1047" s="337" t="s">
        <v>19695</v>
      </c>
      <c r="Z1047" s="337" t="s">
        <v>1728</v>
      </c>
      <c r="AA1047" s="337" t="s">
        <v>717</v>
      </c>
      <c r="AB1047" s="337" t="s">
        <v>718</v>
      </c>
      <c r="AC1047" s="337" t="s">
        <v>14285</v>
      </c>
    </row>
    <row r="1048" spans="1:29" ht="15.8" x14ac:dyDescent="0.25">
      <c r="A1048" s="337" t="s">
        <v>1723</v>
      </c>
      <c r="B1048" s="337" t="s">
        <v>12300</v>
      </c>
      <c r="C1048" s="337" t="s">
        <v>1821</v>
      </c>
      <c r="D1048" s="337" t="s">
        <v>449</v>
      </c>
      <c r="E1048" s="337" t="s">
        <v>9248</v>
      </c>
      <c r="F1048" s="338">
        <v>44211</v>
      </c>
      <c r="G1048" s="337" t="s">
        <v>12301</v>
      </c>
      <c r="H1048" s="338">
        <v>44266</v>
      </c>
      <c r="I1048" s="337" t="s">
        <v>19695</v>
      </c>
      <c r="J1048" s="337" t="s">
        <v>36</v>
      </c>
      <c r="K1048" s="337" t="s">
        <v>19695</v>
      </c>
      <c r="L1048" s="337" t="s">
        <v>19695</v>
      </c>
      <c r="M1048" s="337" t="s">
        <v>19695</v>
      </c>
      <c r="N1048" s="337" t="s">
        <v>19695</v>
      </c>
      <c r="O1048" s="337" t="s">
        <v>19695</v>
      </c>
      <c r="P1048" s="337" t="s">
        <v>19695</v>
      </c>
      <c r="Q1048" s="337" t="s">
        <v>19695</v>
      </c>
      <c r="R1048" s="337" t="s">
        <v>101</v>
      </c>
      <c r="S1048" s="337" t="s">
        <v>3763</v>
      </c>
      <c r="T1048" s="337" t="s">
        <v>10850</v>
      </c>
      <c r="U1048" s="337" t="s">
        <v>12302</v>
      </c>
      <c r="V1048" s="337">
        <v>10</v>
      </c>
      <c r="W1048" s="337" t="s">
        <v>19695</v>
      </c>
      <c r="X1048" s="337" t="s">
        <v>19695</v>
      </c>
      <c r="Y1048" s="337" t="s">
        <v>19695</v>
      </c>
      <c r="Z1048" s="337" t="s">
        <v>1753</v>
      </c>
      <c r="AA1048" s="337" t="s">
        <v>717</v>
      </c>
      <c r="AB1048" s="337" t="s">
        <v>718</v>
      </c>
      <c r="AC1048" s="337" t="s">
        <v>14284</v>
      </c>
    </row>
    <row r="1049" spans="1:29" ht="15.8" x14ac:dyDescent="0.25">
      <c r="A1049" s="337" t="s">
        <v>1723</v>
      </c>
      <c r="B1049" s="337" t="s">
        <v>1528</v>
      </c>
      <c r="C1049" s="337" t="s">
        <v>1821</v>
      </c>
      <c r="D1049" s="337" t="s">
        <v>449</v>
      </c>
      <c r="E1049" s="337" t="s">
        <v>10688</v>
      </c>
      <c r="F1049" s="338">
        <v>44224</v>
      </c>
      <c r="G1049" s="337" t="s">
        <v>10144</v>
      </c>
      <c r="H1049" s="338">
        <v>44265</v>
      </c>
      <c r="I1049" s="337" t="s">
        <v>19695</v>
      </c>
      <c r="J1049" s="337" t="s">
        <v>16</v>
      </c>
      <c r="K1049" s="337" t="s">
        <v>19695</v>
      </c>
      <c r="L1049" s="337" t="s">
        <v>19695</v>
      </c>
      <c r="M1049" s="337" t="s">
        <v>19695</v>
      </c>
      <c r="N1049" s="337" t="s">
        <v>19695</v>
      </c>
      <c r="O1049" s="337" t="s">
        <v>19695</v>
      </c>
      <c r="P1049" s="337" t="s">
        <v>19695</v>
      </c>
      <c r="Q1049" s="337" t="s">
        <v>19695</v>
      </c>
      <c r="R1049" s="337" t="s">
        <v>15</v>
      </c>
      <c r="S1049" s="337" t="s">
        <v>1529</v>
      </c>
      <c r="T1049" s="337" t="s">
        <v>1529</v>
      </c>
      <c r="U1049" s="337" t="s">
        <v>95</v>
      </c>
      <c r="V1049" s="337">
        <v>8</v>
      </c>
      <c r="W1049" s="337" t="s">
        <v>19695</v>
      </c>
      <c r="X1049" s="337" t="s">
        <v>19695</v>
      </c>
      <c r="Y1049" s="337" t="s">
        <v>19695</v>
      </c>
      <c r="Z1049" s="337" t="s">
        <v>1728</v>
      </c>
      <c r="AA1049" s="337" t="s">
        <v>717</v>
      </c>
      <c r="AB1049" s="337" t="s">
        <v>718</v>
      </c>
      <c r="AC1049" s="337" t="s">
        <v>14306</v>
      </c>
    </row>
    <row r="1050" spans="1:29" ht="15.8" x14ac:dyDescent="0.25">
      <c r="A1050" s="337" t="s">
        <v>1723</v>
      </c>
      <c r="B1050" s="337" t="s">
        <v>12076</v>
      </c>
      <c r="C1050" s="337" t="s">
        <v>1821</v>
      </c>
      <c r="D1050" s="337" t="s">
        <v>449</v>
      </c>
      <c r="E1050" s="337" t="s">
        <v>10226</v>
      </c>
      <c r="F1050" s="338">
        <v>44229</v>
      </c>
      <c r="G1050" s="337" t="s">
        <v>10144</v>
      </c>
      <c r="H1050" s="338">
        <v>44265</v>
      </c>
      <c r="I1050" s="337" t="s">
        <v>19695</v>
      </c>
      <c r="J1050" s="337" t="s">
        <v>36</v>
      </c>
      <c r="K1050" s="337" t="s">
        <v>19695</v>
      </c>
      <c r="L1050" s="337" t="s">
        <v>19695</v>
      </c>
      <c r="M1050" s="337" t="s">
        <v>19695</v>
      </c>
      <c r="N1050" s="337" t="s">
        <v>19695</v>
      </c>
      <c r="O1050" s="337" t="s">
        <v>19695</v>
      </c>
      <c r="P1050" s="337" t="s">
        <v>19695</v>
      </c>
      <c r="Q1050" s="337" t="s">
        <v>19695</v>
      </c>
      <c r="R1050" s="337" t="s">
        <v>75</v>
      </c>
      <c r="S1050" s="337" t="s">
        <v>417</v>
      </c>
      <c r="T1050" s="337" t="s">
        <v>1155</v>
      </c>
      <c r="U1050" s="337" t="s">
        <v>12065</v>
      </c>
      <c r="V1050" s="337">
        <v>6</v>
      </c>
      <c r="W1050" s="337" t="s">
        <v>19695</v>
      </c>
      <c r="X1050" s="337" t="s">
        <v>19695</v>
      </c>
      <c r="Y1050" s="337" t="s">
        <v>19695</v>
      </c>
      <c r="Z1050" s="337" t="s">
        <v>1753</v>
      </c>
      <c r="AA1050" s="337" t="s">
        <v>735</v>
      </c>
      <c r="AB1050" s="337" t="s">
        <v>718</v>
      </c>
      <c r="AC1050" s="337" t="s">
        <v>14301</v>
      </c>
    </row>
    <row r="1051" spans="1:29" ht="15.8" x14ac:dyDescent="0.25">
      <c r="A1051" s="337" t="s">
        <v>1723</v>
      </c>
      <c r="B1051" s="337" t="s">
        <v>10228</v>
      </c>
      <c r="C1051" s="337" t="s">
        <v>1821</v>
      </c>
      <c r="D1051" s="337" t="s">
        <v>449</v>
      </c>
      <c r="E1051" s="337" t="s">
        <v>10229</v>
      </c>
      <c r="F1051" s="338">
        <v>44246</v>
      </c>
      <c r="G1051" s="337" t="s">
        <v>10220</v>
      </c>
      <c r="H1051" s="338">
        <v>44260</v>
      </c>
      <c r="I1051" s="337" t="s">
        <v>19695</v>
      </c>
      <c r="J1051" s="337" t="s">
        <v>36</v>
      </c>
      <c r="K1051" s="337" t="s">
        <v>19695</v>
      </c>
      <c r="L1051" s="337" t="s">
        <v>19695</v>
      </c>
      <c r="M1051" s="337" t="s">
        <v>19695</v>
      </c>
      <c r="N1051" s="337" t="s">
        <v>19695</v>
      </c>
      <c r="O1051" s="337" t="s">
        <v>19695</v>
      </c>
      <c r="P1051" s="337" t="s">
        <v>19695</v>
      </c>
      <c r="Q1051" s="337" t="s">
        <v>19695</v>
      </c>
      <c r="R1051" s="337" t="s">
        <v>1225</v>
      </c>
      <c r="S1051" s="337" t="s">
        <v>1568</v>
      </c>
      <c r="T1051" s="337" t="s">
        <v>6033</v>
      </c>
      <c r="U1051" s="337" t="s">
        <v>10230</v>
      </c>
      <c r="V1051" s="337">
        <v>10</v>
      </c>
      <c r="W1051" s="337" t="s">
        <v>19695</v>
      </c>
      <c r="X1051" s="337" t="s">
        <v>19695</v>
      </c>
      <c r="Y1051" s="337" t="s">
        <v>19695</v>
      </c>
      <c r="Z1051" s="337" t="s">
        <v>1753</v>
      </c>
      <c r="AA1051" s="337" t="s">
        <v>717</v>
      </c>
      <c r="AB1051" s="337" t="s">
        <v>718</v>
      </c>
      <c r="AC1051" s="337" t="s">
        <v>14320</v>
      </c>
    </row>
    <row r="1052" spans="1:29" ht="15.8" x14ac:dyDescent="0.25">
      <c r="A1052" s="337" t="s">
        <v>1723</v>
      </c>
      <c r="B1052" s="337" t="s">
        <v>11669</v>
      </c>
      <c r="C1052" s="337" t="s">
        <v>1821</v>
      </c>
      <c r="D1052" s="337" t="s">
        <v>449</v>
      </c>
      <c r="E1052" s="337" t="s">
        <v>9152</v>
      </c>
      <c r="F1052" s="338">
        <v>44245</v>
      </c>
      <c r="G1052" s="337" t="s">
        <v>11670</v>
      </c>
      <c r="H1052" s="338">
        <v>44258</v>
      </c>
      <c r="I1052" s="337" t="s">
        <v>19695</v>
      </c>
      <c r="J1052" s="337" t="s">
        <v>16</v>
      </c>
      <c r="K1052" s="337" t="s">
        <v>19695</v>
      </c>
      <c r="L1052" s="337" t="s">
        <v>19695</v>
      </c>
      <c r="M1052" s="337" t="s">
        <v>19695</v>
      </c>
      <c r="N1052" s="337" t="s">
        <v>19695</v>
      </c>
      <c r="O1052" s="337" t="s">
        <v>19695</v>
      </c>
      <c r="P1052" s="337" t="s">
        <v>19695</v>
      </c>
      <c r="Q1052" s="337" t="s">
        <v>19695</v>
      </c>
      <c r="R1052" s="337" t="s">
        <v>105</v>
      </c>
      <c r="S1052" s="337" t="s">
        <v>3812</v>
      </c>
      <c r="T1052" s="337" t="s">
        <v>6543</v>
      </c>
      <c r="U1052" s="337" t="s">
        <v>11671</v>
      </c>
      <c r="V1052" s="337">
        <v>12</v>
      </c>
      <c r="W1052" s="337" t="s">
        <v>19695</v>
      </c>
      <c r="X1052" s="337" t="s">
        <v>19695</v>
      </c>
      <c r="Y1052" s="337" t="s">
        <v>19695</v>
      </c>
      <c r="Z1052" s="337" t="s">
        <v>1728</v>
      </c>
      <c r="AA1052" s="337" t="s">
        <v>717</v>
      </c>
      <c r="AB1052" s="337" t="s">
        <v>718</v>
      </c>
      <c r="AC1052" s="337" t="s">
        <v>14287</v>
      </c>
    </row>
    <row r="1053" spans="1:29" ht="15.8" x14ac:dyDescent="0.25">
      <c r="A1053" s="337" t="s">
        <v>1723</v>
      </c>
      <c r="B1053" s="337" t="s">
        <v>15584</v>
      </c>
      <c r="C1053" s="337" t="s">
        <v>1725</v>
      </c>
      <c r="D1053" s="337" t="s">
        <v>1730</v>
      </c>
      <c r="E1053" s="337" t="s">
        <v>7982</v>
      </c>
      <c r="F1053" s="338">
        <v>44248</v>
      </c>
      <c r="G1053" s="337" t="s">
        <v>11300</v>
      </c>
      <c r="H1053" s="338">
        <v>44256</v>
      </c>
      <c r="I1053" s="337" t="s">
        <v>19695</v>
      </c>
      <c r="J1053" s="337" t="s">
        <v>36</v>
      </c>
      <c r="K1053" s="337" t="s">
        <v>19695</v>
      </c>
      <c r="L1053" s="337" t="s">
        <v>19695</v>
      </c>
      <c r="M1053" s="337" t="s">
        <v>19695</v>
      </c>
      <c r="N1053" s="337" t="s">
        <v>19695</v>
      </c>
      <c r="O1053" s="337" t="s">
        <v>19695</v>
      </c>
      <c r="P1053" s="337" t="s">
        <v>19695</v>
      </c>
      <c r="Q1053" s="337" t="s">
        <v>19695</v>
      </c>
      <c r="R1053" s="337" t="s">
        <v>98</v>
      </c>
      <c r="S1053" s="337" t="s">
        <v>1166</v>
      </c>
      <c r="T1053" s="337" t="s">
        <v>11301</v>
      </c>
      <c r="U1053" s="337" t="s">
        <v>11302</v>
      </c>
      <c r="V1053" s="337">
        <v>12</v>
      </c>
      <c r="W1053" s="337" t="s">
        <v>19695</v>
      </c>
      <c r="X1053" s="337" t="s">
        <v>19695</v>
      </c>
      <c r="Y1053" s="337" t="s">
        <v>19695</v>
      </c>
      <c r="Z1053" s="337" t="s">
        <v>1753</v>
      </c>
      <c r="AA1053" s="337" t="s">
        <v>735</v>
      </c>
      <c r="AB1053" s="337" t="s">
        <v>718</v>
      </c>
      <c r="AC1053" s="337" t="s">
        <v>14308</v>
      </c>
    </row>
    <row r="1054" spans="1:29" ht="15.8" x14ac:dyDescent="0.25">
      <c r="A1054" s="337" t="s">
        <v>1723</v>
      </c>
      <c r="B1054" s="337" t="s">
        <v>11748</v>
      </c>
      <c r="C1054" s="337" t="s">
        <v>1821</v>
      </c>
      <c r="D1054" s="337" t="s">
        <v>449</v>
      </c>
      <c r="E1054" s="337" t="s">
        <v>9095</v>
      </c>
      <c r="F1054" s="338">
        <v>44216</v>
      </c>
      <c r="G1054" s="337" t="s">
        <v>7777</v>
      </c>
      <c r="H1054" s="338">
        <v>44254</v>
      </c>
      <c r="I1054" s="337" t="s">
        <v>19695</v>
      </c>
      <c r="J1054" s="337" t="s">
        <v>36</v>
      </c>
      <c r="K1054" s="337" t="s">
        <v>19695</v>
      </c>
      <c r="L1054" s="337" t="s">
        <v>19695</v>
      </c>
      <c r="M1054" s="337" t="s">
        <v>19695</v>
      </c>
      <c r="N1054" s="337" t="s">
        <v>19695</v>
      </c>
      <c r="O1054" s="337" t="s">
        <v>19695</v>
      </c>
      <c r="P1054" s="337" t="s">
        <v>19695</v>
      </c>
      <c r="Q1054" s="337" t="s">
        <v>19695</v>
      </c>
      <c r="R1054" s="337" t="s">
        <v>134</v>
      </c>
      <c r="S1054" s="337" t="s">
        <v>451</v>
      </c>
      <c r="T1054" s="337" t="s">
        <v>1600</v>
      </c>
      <c r="U1054" s="337" t="s">
        <v>2166</v>
      </c>
      <c r="V1054" s="337">
        <v>12</v>
      </c>
      <c r="W1054" s="337" t="s">
        <v>19695</v>
      </c>
      <c r="X1054" s="337" t="s">
        <v>19695</v>
      </c>
      <c r="Y1054" s="337" t="s">
        <v>19695</v>
      </c>
      <c r="Z1054" s="337" t="s">
        <v>1728</v>
      </c>
      <c r="AA1054" s="337" t="s">
        <v>735</v>
      </c>
      <c r="AB1054" s="337" t="s">
        <v>718</v>
      </c>
      <c r="AC1054" s="337" t="s">
        <v>14283</v>
      </c>
    </row>
    <row r="1055" spans="1:29" ht="15.8" x14ac:dyDescent="0.25">
      <c r="A1055" s="337" t="s">
        <v>1723</v>
      </c>
      <c r="B1055" s="337" t="s">
        <v>1239</v>
      </c>
      <c r="C1055" s="337" t="s">
        <v>1821</v>
      </c>
      <c r="D1055" s="337" t="s">
        <v>449</v>
      </c>
      <c r="E1055" s="337" t="s">
        <v>7777</v>
      </c>
      <c r="F1055" s="338">
        <v>44254</v>
      </c>
      <c r="G1055" s="337" t="s">
        <v>7777</v>
      </c>
      <c r="H1055" s="338">
        <v>44254</v>
      </c>
      <c r="I1055" s="337" t="s">
        <v>19695</v>
      </c>
      <c r="J1055" s="337" t="s">
        <v>36</v>
      </c>
      <c r="K1055" s="337" t="s">
        <v>19695</v>
      </c>
      <c r="L1055" s="337" t="s">
        <v>19695</v>
      </c>
      <c r="M1055" s="337" t="s">
        <v>19695</v>
      </c>
      <c r="N1055" s="337" t="s">
        <v>19695</v>
      </c>
      <c r="O1055" s="337" t="s">
        <v>19695</v>
      </c>
      <c r="P1055" s="337" t="s">
        <v>19695</v>
      </c>
      <c r="Q1055" s="337" t="s">
        <v>19695</v>
      </c>
      <c r="R1055" s="337" t="s">
        <v>146</v>
      </c>
      <c r="S1055" s="337" t="s">
        <v>129</v>
      </c>
      <c r="T1055" s="337" t="s">
        <v>129</v>
      </c>
      <c r="U1055" s="337" t="s">
        <v>1240</v>
      </c>
      <c r="V1055" s="337">
        <v>8</v>
      </c>
      <c r="W1055" s="337" t="s">
        <v>19695</v>
      </c>
      <c r="X1055" s="337" t="s">
        <v>19695</v>
      </c>
      <c r="Y1055" s="337" t="s">
        <v>19695</v>
      </c>
      <c r="Z1055" s="337" t="s">
        <v>1753</v>
      </c>
      <c r="AA1055" s="337" t="s">
        <v>717</v>
      </c>
      <c r="AB1055" s="337" t="s">
        <v>718</v>
      </c>
      <c r="AC1055" s="337" t="s">
        <v>15577</v>
      </c>
    </row>
    <row r="1056" spans="1:29" ht="15.8" x14ac:dyDescent="0.25">
      <c r="A1056" s="337" t="s">
        <v>1723</v>
      </c>
      <c r="B1056" s="337" t="s">
        <v>9536</v>
      </c>
      <c r="C1056" s="337" t="s">
        <v>1788</v>
      </c>
      <c r="D1056" s="337" t="s">
        <v>1789</v>
      </c>
      <c r="E1056" s="337" t="s">
        <v>9537</v>
      </c>
      <c r="F1056" s="338">
        <v>44203</v>
      </c>
      <c r="G1056" s="337" t="s">
        <v>9228</v>
      </c>
      <c r="H1056" s="338">
        <v>44253</v>
      </c>
      <c r="I1056" s="337" t="s">
        <v>19695</v>
      </c>
      <c r="J1056" s="337" t="s">
        <v>36</v>
      </c>
      <c r="K1056" s="337" t="s">
        <v>19695</v>
      </c>
      <c r="L1056" s="337" t="s">
        <v>19695</v>
      </c>
      <c r="M1056" s="337" t="s">
        <v>19695</v>
      </c>
      <c r="N1056" s="337" t="s">
        <v>19695</v>
      </c>
      <c r="O1056" s="337" t="s">
        <v>19695</v>
      </c>
      <c r="P1056" s="337" t="s">
        <v>19695</v>
      </c>
      <c r="Q1056" s="337" t="s">
        <v>19695</v>
      </c>
      <c r="R1056" s="337" t="s">
        <v>146</v>
      </c>
      <c r="S1056" s="337" t="s">
        <v>129</v>
      </c>
      <c r="T1056" s="337" t="s">
        <v>129</v>
      </c>
      <c r="U1056" s="337" t="s">
        <v>9538</v>
      </c>
      <c r="V1056" s="337">
        <v>10</v>
      </c>
      <c r="W1056" s="337" t="s">
        <v>19695</v>
      </c>
      <c r="X1056" s="337" t="s">
        <v>19695</v>
      </c>
      <c r="Y1056" s="337" t="s">
        <v>19695</v>
      </c>
      <c r="Z1056" s="337" t="s">
        <v>1753</v>
      </c>
      <c r="AA1056" s="337" t="s">
        <v>735</v>
      </c>
      <c r="AB1056" s="337" t="s">
        <v>718</v>
      </c>
      <c r="AC1056" s="337" t="s">
        <v>15576</v>
      </c>
    </row>
    <row r="1057" spans="1:29" ht="15.8" x14ac:dyDescent="0.25">
      <c r="A1057" s="337" t="s">
        <v>1723</v>
      </c>
      <c r="B1057" s="337" t="s">
        <v>10233</v>
      </c>
      <c r="C1057" s="337" t="s">
        <v>1821</v>
      </c>
      <c r="D1057" s="337" t="s">
        <v>449</v>
      </c>
      <c r="E1057" s="337" t="s">
        <v>9089</v>
      </c>
      <c r="F1057" s="338">
        <v>44228</v>
      </c>
      <c r="G1057" s="337" t="s">
        <v>9109</v>
      </c>
      <c r="H1057" s="338">
        <v>44252</v>
      </c>
      <c r="I1057" s="337" t="s">
        <v>19695</v>
      </c>
      <c r="J1057" s="337" t="s">
        <v>36</v>
      </c>
      <c r="K1057" s="337" t="s">
        <v>19695</v>
      </c>
      <c r="L1057" s="337" t="s">
        <v>19695</v>
      </c>
      <c r="M1057" s="337" t="s">
        <v>19695</v>
      </c>
      <c r="N1057" s="337" t="s">
        <v>19695</v>
      </c>
      <c r="O1057" s="337" t="s">
        <v>19695</v>
      </c>
      <c r="P1057" s="337" t="s">
        <v>19695</v>
      </c>
      <c r="Q1057" s="337" t="s">
        <v>19695</v>
      </c>
      <c r="R1057" s="337" t="s">
        <v>1225</v>
      </c>
      <c r="S1057" s="337" t="s">
        <v>1568</v>
      </c>
      <c r="T1057" s="337" t="s">
        <v>10234</v>
      </c>
      <c r="U1057" s="337" t="s">
        <v>10235</v>
      </c>
      <c r="V1057" s="337">
        <v>8</v>
      </c>
      <c r="W1057" s="337" t="s">
        <v>19695</v>
      </c>
      <c r="X1057" s="337" t="s">
        <v>19695</v>
      </c>
      <c r="Y1057" s="337" t="s">
        <v>19695</v>
      </c>
      <c r="Z1057" s="337" t="s">
        <v>1753</v>
      </c>
      <c r="AA1057" s="337" t="s">
        <v>735</v>
      </c>
      <c r="AB1057" s="337" t="s">
        <v>718</v>
      </c>
      <c r="AC1057" s="337" t="s">
        <v>14320</v>
      </c>
    </row>
    <row r="1058" spans="1:29" ht="15.8" x14ac:dyDescent="0.25">
      <c r="A1058" s="337" t="s">
        <v>1723</v>
      </c>
      <c r="B1058" s="337" t="s">
        <v>12296</v>
      </c>
      <c r="C1058" s="337" t="s">
        <v>1821</v>
      </c>
      <c r="D1058" s="337" t="s">
        <v>449</v>
      </c>
      <c r="E1058" s="337" t="s">
        <v>10649</v>
      </c>
      <c r="F1058" s="338">
        <v>44201</v>
      </c>
      <c r="G1058" s="337" t="s">
        <v>12297</v>
      </c>
      <c r="H1058" s="338">
        <v>44251</v>
      </c>
      <c r="I1058" s="337" t="s">
        <v>19695</v>
      </c>
      <c r="J1058" s="337" t="s">
        <v>36</v>
      </c>
      <c r="K1058" s="337" t="s">
        <v>19695</v>
      </c>
      <c r="L1058" s="337" t="s">
        <v>19695</v>
      </c>
      <c r="M1058" s="337" t="s">
        <v>19695</v>
      </c>
      <c r="N1058" s="337" t="s">
        <v>19695</v>
      </c>
      <c r="O1058" s="337" t="s">
        <v>19695</v>
      </c>
      <c r="P1058" s="337" t="s">
        <v>19695</v>
      </c>
      <c r="Q1058" s="337" t="s">
        <v>19695</v>
      </c>
      <c r="R1058" s="337" t="s">
        <v>2955</v>
      </c>
      <c r="S1058" s="337" t="s">
        <v>2956</v>
      </c>
      <c r="T1058" s="337" t="s">
        <v>12298</v>
      </c>
      <c r="U1058" s="337" t="s">
        <v>12299</v>
      </c>
      <c r="V1058" s="337">
        <v>16</v>
      </c>
      <c r="W1058" s="337" t="s">
        <v>19695</v>
      </c>
      <c r="X1058" s="337" t="s">
        <v>19695</v>
      </c>
      <c r="Y1058" s="337" t="s">
        <v>19695</v>
      </c>
      <c r="Z1058" s="337" t="s">
        <v>1728</v>
      </c>
      <c r="AA1058" s="337" t="s">
        <v>735</v>
      </c>
      <c r="AB1058" s="337" t="s">
        <v>718</v>
      </c>
      <c r="AC1058" s="337" t="s">
        <v>14280</v>
      </c>
    </row>
    <row r="1059" spans="1:29" ht="15.8" x14ac:dyDescent="0.25">
      <c r="A1059" s="337" t="s">
        <v>1723</v>
      </c>
      <c r="B1059" s="337" t="s">
        <v>10153</v>
      </c>
      <c r="C1059" s="337" t="s">
        <v>1821</v>
      </c>
      <c r="D1059" s="337" t="s">
        <v>449</v>
      </c>
      <c r="E1059" s="337" t="s">
        <v>10154</v>
      </c>
      <c r="F1059" s="338">
        <v>44188</v>
      </c>
      <c r="G1059" s="337" t="s">
        <v>9541</v>
      </c>
      <c r="H1059" s="338">
        <v>44250</v>
      </c>
      <c r="I1059" s="337" t="s">
        <v>19695</v>
      </c>
      <c r="J1059" s="337" t="s">
        <v>16</v>
      </c>
      <c r="K1059" s="337" t="s">
        <v>19695</v>
      </c>
      <c r="L1059" s="337" t="s">
        <v>19695</v>
      </c>
      <c r="M1059" s="337" t="s">
        <v>19695</v>
      </c>
      <c r="N1059" s="337" t="s">
        <v>19695</v>
      </c>
      <c r="O1059" s="337" t="s">
        <v>19695</v>
      </c>
      <c r="P1059" s="337" t="s">
        <v>19695</v>
      </c>
      <c r="Q1059" s="337" t="s">
        <v>19695</v>
      </c>
      <c r="R1059" s="337" t="s">
        <v>52</v>
      </c>
      <c r="S1059" s="337" t="s">
        <v>2158</v>
      </c>
      <c r="T1059" s="337" t="s">
        <v>10155</v>
      </c>
      <c r="U1059" s="337" t="s">
        <v>10155</v>
      </c>
      <c r="V1059" s="337">
        <v>24</v>
      </c>
      <c r="W1059" s="337" t="s">
        <v>19695</v>
      </c>
      <c r="X1059" s="337" t="s">
        <v>19695</v>
      </c>
      <c r="Y1059" s="337" t="s">
        <v>19695</v>
      </c>
      <c r="Z1059" s="337" t="s">
        <v>1728</v>
      </c>
      <c r="AA1059" s="337" t="s">
        <v>735</v>
      </c>
      <c r="AB1059" s="337" t="s">
        <v>718</v>
      </c>
      <c r="AC1059" s="337" t="s">
        <v>14279</v>
      </c>
    </row>
    <row r="1060" spans="1:29" ht="15.8" x14ac:dyDescent="0.25">
      <c r="A1060" s="337" t="s">
        <v>1723</v>
      </c>
      <c r="B1060" s="337" t="s">
        <v>11536</v>
      </c>
      <c r="C1060" s="337" t="s">
        <v>1821</v>
      </c>
      <c r="D1060" s="337" t="s">
        <v>449</v>
      </c>
      <c r="E1060" s="337" t="s">
        <v>11478</v>
      </c>
      <c r="F1060" s="338">
        <v>44239</v>
      </c>
      <c r="G1060" s="337" t="s">
        <v>9541</v>
      </c>
      <c r="H1060" s="338">
        <v>44250</v>
      </c>
      <c r="I1060" s="337" t="s">
        <v>19695</v>
      </c>
      <c r="J1060" s="337" t="s">
        <v>16</v>
      </c>
      <c r="K1060" s="337" t="s">
        <v>19695</v>
      </c>
      <c r="L1060" s="337" t="s">
        <v>19695</v>
      </c>
      <c r="M1060" s="337" t="s">
        <v>19695</v>
      </c>
      <c r="N1060" s="337" t="s">
        <v>19695</v>
      </c>
      <c r="O1060" s="337" t="s">
        <v>19695</v>
      </c>
      <c r="P1060" s="337" t="s">
        <v>19695</v>
      </c>
      <c r="Q1060" s="337" t="s">
        <v>19695</v>
      </c>
      <c r="R1060" s="337" t="s">
        <v>35</v>
      </c>
      <c r="S1060" s="337" t="s">
        <v>77</v>
      </c>
      <c r="T1060" s="337" t="s">
        <v>1015</v>
      </c>
      <c r="U1060" s="337" t="s">
        <v>11537</v>
      </c>
      <c r="V1060" s="337">
        <v>6</v>
      </c>
      <c r="W1060" s="337" t="s">
        <v>19695</v>
      </c>
      <c r="X1060" s="337" t="s">
        <v>19695</v>
      </c>
      <c r="Y1060" s="337" t="s">
        <v>19695</v>
      </c>
      <c r="Z1060" s="337" t="s">
        <v>1728</v>
      </c>
      <c r="AA1060" s="337" t="s">
        <v>717</v>
      </c>
      <c r="AB1060" s="337" t="s">
        <v>718</v>
      </c>
      <c r="AC1060" s="337" t="s">
        <v>14279</v>
      </c>
    </row>
    <row r="1061" spans="1:29" ht="15.8" x14ac:dyDescent="0.25">
      <c r="A1061" s="337" t="s">
        <v>1723</v>
      </c>
      <c r="B1061" s="337" t="s">
        <v>9539</v>
      </c>
      <c r="C1061" s="337" t="s">
        <v>1821</v>
      </c>
      <c r="D1061" s="337" t="s">
        <v>449</v>
      </c>
      <c r="E1061" s="337" t="s">
        <v>9540</v>
      </c>
      <c r="F1061" s="338">
        <v>44127</v>
      </c>
      <c r="G1061" s="337" t="s">
        <v>9541</v>
      </c>
      <c r="H1061" s="338">
        <v>44250</v>
      </c>
      <c r="I1061" s="337" t="s">
        <v>19695</v>
      </c>
      <c r="J1061" s="337" t="s">
        <v>16</v>
      </c>
      <c r="K1061" s="337" t="s">
        <v>19695</v>
      </c>
      <c r="L1061" s="337" t="s">
        <v>19695</v>
      </c>
      <c r="M1061" s="337" t="s">
        <v>19695</v>
      </c>
      <c r="N1061" s="337" t="s">
        <v>19695</v>
      </c>
      <c r="O1061" s="337" t="s">
        <v>19695</v>
      </c>
      <c r="P1061" s="337" t="s">
        <v>19695</v>
      </c>
      <c r="Q1061" s="337" t="s">
        <v>19695</v>
      </c>
      <c r="R1061" s="337" t="s">
        <v>112</v>
      </c>
      <c r="S1061" s="337" t="s">
        <v>113</v>
      </c>
      <c r="T1061" s="337" t="s">
        <v>113</v>
      </c>
      <c r="U1061" s="337" t="s">
        <v>9542</v>
      </c>
      <c r="V1061" s="337">
        <v>12</v>
      </c>
      <c r="W1061" s="337" t="s">
        <v>19695</v>
      </c>
      <c r="X1061" s="337" t="s">
        <v>19695</v>
      </c>
      <c r="Y1061" s="337" t="s">
        <v>19695</v>
      </c>
      <c r="Z1061" s="337" t="s">
        <v>1728</v>
      </c>
      <c r="AA1061" s="337" t="s">
        <v>735</v>
      </c>
      <c r="AB1061" s="337" t="s">
        <v>718</v>
      </c>
      <c r="AC1061" s="337" t="s">
        <v>14279</v>
      </c>
    </row>
    <row r="1062" spans="1:29" ht="15.8" x14ac:dyDescent="0.25">
      <c r="A1062" s="337" t="s">
        <v>1723</v>
      </c>
      <c r="B1062" s="337" t="s">
        <v>9490</v>
      </c>
      <c r="C1062" s="337" t="s">
        <v>1821</v>
      </c>
      <c r="D1062" s="337" t="s">
        <v>449</v>
      </c>
      <c r="E1062" s="337" t="s">
        <v>1351</v>
      </c>
      <c r="F1062" s="338">
        <v>44170</v>
      </c>
      <c r="G1062" s="337" t="s">
        <v>9249</v>
      </c>
      <c r="H1062" s="338">
        <v>44247</v>
      </c>
      <c r="I1062" s="337" t="s">
        <v>19695</v>
      </c>
      <c r="J1062" s="337" t="s">
        <v>16</v>
      </c>
      <c r="K1062" s="337" t="s">
        <v>19695</v>
      </c>
      <c r="L1062" s="337" t="s">
        <v>19695</v>
      </c>
      <c r="M1062" s="337" t="s">
        <v>19695</v>
      </c>
      <c r="N1062" s="337" t="s">
        <v>19695</v>
      </c>
      <c r="O1062" s="337" t="s">
        <v>19695</v>
      </c>
      <c r="P1062" s="337" t="s">
        <v>19695</v>
      </c>
      <c r="Q1062" s="337" t="s">
        <v>19695</v>
      </c>
      <c r="R1062" s="337" t="s">
        <v>112</v>
      </c>
      <c r="S1062" s="337" t="s">
        <v>1242</v>
      </c>
      <c r="T1062" s="337" t="s">
        <v>1243</v>
      </c>
      <c r="U1062" s="337" t="s">
        <v>9491</v>
      </c>
      <c r="V1062" s="337">
        <v>10</v>
      </c>
      <c r="W1062" s="337" t="s">
        <v>19695</v>
      </c>
      <c r="X1062" s="337" t="s">
        <v>19695</v>
      </c>
      <c r="Y1062" s="337" t="s">
        <v>19695</v>
      </c>
      <c r="Z1062" s="337" t="s">
        <v>1728</v>
      </c>
      <c r="AA1062" s="337" t="s">
        <v>717</v>
      </c>
      <c r="AB1062" s="337" t="s">
        <v>718</v>
      </c>
      <c r="AC1062" s="337" t="s">
        <v>14278</v>
      </c>
    </row>
    <row r="1063" spans="1:29" ht="15.8" x14ac:dyDescent="0.25">
      <c r="A1063" s="337" t="s">
        <v>1723</v>
      </c>
      <c r="B1063" s="337" t="s">
        <v>9247</v>
      </c>
      <c r="C1063" s="337" t="s">
        <v>1725</v>
      </c>
      <c r="D1063" s="337" t="s">
        <v>1730</v>
      </c>
      <c r="E1063" s="337" t="s">
        <v>9248</v>
      </c>
      <c r="F1063" s="338">
        <v>44211</v>
      </c>
      <c r="G1063" s="337" t="s">
        <v>9249</v>
      </c>
      <c r="H1063" s="338">
        <v>44247</v>
      </c>
      <c r="I1063" s="337" t="s">
        <v>19695</v>
      </c>
      <c r="J1063" s="337" t="s">
        <v>36</v>
      </c>
      <c r="K1063" s="337" t="s">
        <v>19695</v>
      </c>
      <c r="L1063" s="337" t="s">
        <v>19695</v>
      </c>
      <c r="M1063" s="337" t="s">
        <v>19695</v>
      </c>
      <c r="N1063" s="337" t="s">
        <v>19695</v>
      </c>
      <c r="O1063" s="337" t="s">
        <v>19695</v>
      </c>
      <c r="P1063" s="337" t="s">
        <v>19695</v>
      </c>
      <c r="Q1063" s="337" t="s">
        <v>19695</v>
      </c>
      <c r="R1063" s="337" t="s">
        <v>144</v>
      </c>
      <c r="S1063" s="337" t="s">
        <v>97</v>
      </c>
      <c r="T1063" s="337" t="s">
        <v>832</v>
      </c>
      <c r="U1063" s="337" t="s">
        <v>9250</v>
      </c>
      <c r="V1063" s="337">
        <v>10</v>
      </c>
      <c r="W1063" s="337" t="s">
        <v>19695</v>
      </c>
      <c r="X1063" s="337" t="s">
        <v>19695</v>
      </c>
      <c r="Y1063" s="337" t="s">
        <v>19695</v>
      </c>
      <c r="Z1063" s="337" t="s">
        <v>1728</v>
      </c>
      <c r="AA1063" s="337" t="s">
        <v>717</v>
      </c>
      <c r="AB1063" s="337" t="s">
        <v>718</v>
      </c>
      <c r="AC1063" s="337" t="s">
        <v>14278</v>
      </c>
    </row>
    <row r="1064" spans="1:29" ht="15.8" x14ac:dyDescent="0.25">
      <c r="A1064" s="337" t="s">
        <v>1723</v>
      </c>
      <c r="B1064" s="337" t="s">
        <v>11542</v>
      </c>
      <c r="C1064" s="337" t="s">
        <v>1821</v>
      </c>
      <c r="D1064" s="337" t="s">
        <v>449</v>
      </c>
      <c r="E1064" s="337" t="s">
        <v>9099</v>
      </c>
      <c r="F1064" s="338">
        <v>44237</v>
      </c>
      <c r="G1064" s="337" t="s">
        <v>9249</v>
      </c>
      <c r="H1064" s="338">
        <v>44247</v>
      </c>
      <c r="I1064" s="337" t="s">
        <v>19695</v>
      </c>
      <c r="J1064" s="337" t="s">
        <v>16</v>
      </c>
      <c r="K1064" s="337" t="s">
        <v>19695</v>
      </c>
      <c r="L1064" s="337" t="s">
        <v>19695</v>
      </c>
      <c r="M1064" s="337" t="s">
        <v>19695</v>
      </c>
      <c r="N1064" s="337" t="s">
        <v>19695</v>
      </c>
      <c r="O1064" s="337" t="s">
        <v>19695</v>
      </c>
      <c r="P1064" s="337" t="s">
        <v>19695</v>
      </c>
      <c r="Q1064" s="337" t="s">
        <v>19695</v>
      </c>
      <c r="R1064" s="337" t="s">
        <v>35</v>
      </c>
      <c r="S1064" s="337" t="s">
        <v>77</v>
      </c>
      <c r="T1064" s="337" t="s">
        <v>11543</v>
      </c>
      <c r="U1064" s="337" t="s">
        <v>11544</v>
      </c>
      <c r="V1064" s="337">
        <v>10</v>
      </c>
      <c r="W1064" s="337" t="s">
        <v>19695</v>
      </c>
      <c r="X1064" s="337" t="s">
        <v>19695</v>
      </c>
      <c r="Y1064" s="337" t="s">
        <v>19695</v>
      </c>
      <c r="Z1064" s="337" t="s">
        <v>1728</v>
      </c>
      <c r="AA1064" s="337" t="s">
        <v>717</v>
      </c>
      <c r="AB1064" s="337" t="s">
        <v>718</v>
      </c>
      <c r="AC1064" s="337" t="s">
        <v>14290</v>
      </c>
    </row>
    <row r="1065" spans="1:29" ht="15.8" x14ac:dyDescent="0.25">
      <c r="A1065" s="337" t="s">
        <v>1723</v>
      </c>
      <c r="B1065" s="337" t="s">
        <v>11533</v>
      </c>
      <c r="C1065" s="337" t="s">
        <v>1821</v>
      </c>
      <c r="D1065" s="337" t="s">
        <v>449</v>
      </c>
      <c r="E1065" s="337" t="s">
        <v>10240</v>
      </c>
      <c r="F1065" s="338">
        <v>44233</v>
      </c>
      <c r="G1065" s="337" t="s">
        <v>9249</v>
      </c>
      <c r="H1065" s="338">
        <v>44247</v>
      </c>
      <c r="I1065" s="337" t="s">
        <v>19695</v>
      </c>
      <c r="J1065" s="337" t="s">
        <v>36</v>
      </c>
      <c r="K1065" s="337" t="s">
        <v>19695</v>
      </c>
      <c r="L1065" s="337" t="s">
        <v>19695</v>
      </c>
      <c r="M1065" s="337" t="s">
        <v>19695</v>
      </c>
      <c r="N1065" s="337" t="s">
        <v>19695</v>
      </c>
      <c r="O1065" s="337" t="s">
        <v>19695</v>
      </c>
      <c r="P1065" s="337" t="s">
        <v>19695</v>
      </c>
      <c r="Q1065" s="337" t="s">
        <v>19695</v>
      </c>
      <c r="R1065" s="337" t="s">
        <v>1225</v>
      </c>
      <c r="S1065" s="337" t="s">
        <v>1568</v>
      </c>
      <c r="T1065" s="337" t="s">
        <v>11534</v>
      </c>
      <c r="U1065" s="337" t="s">
        <v>11535</v>
      </c>
      <c r="V1065" s="337">
        <v>10</v>
      </c>
      <c r="W1065" s="337" t="s">
        <v>19695</v>
      </c>
      <c r="X1065" s="337" t="s">
        <v>19695</v>
      </c>
      <c r="Y1065" s="337" t="s">
        <v>19695</v>
      </c>
      <c r="Z1065" s="337" t="s">
        <v>1753</v>
      </c>
      <c r="AA1065" s="337" t="s">
        <v>717</v>
      </c>
      <c r="AB1065" s="337" t="s">
        <v>718</v>
      </c>
      <c r="AC1065" s="337" t="s">
        <v>14280</v>
      </c>
    </row>
    <row r="1066" spans="1:29" ht="15.8" x14ac:dyDescent="0.25">
      <c r="A1066" s="337" t="s">
        <v>1723</v>
      </c>
      <c r="B1066" s="337" t="s">
        <v>11766</v>
      </c>
      <c r="C1066" s="337" t="s">
        <v>1821</v>
      </c>
      <c r="D1066" s="337" t="s">
        <v>449</v>
      </c>
      <c r="E1066" s="337" t="s">
        <v>10229</v>
      </c>
      <c r="F1066" s="338">
        <v>44246</v>
      </c>
      <c r="G1066" s="337" t="s">
        <v>10229</v>
      </c>
      <c r="H1066" s="338">
        <v>44246</v>
      </c>
      <c r="I1066" s="337" t="s">
        <v>19695</v>
      </c>
      <c r="J1066" s="337" t="s">
        <v>36</v>
      </c>
      <c r="K1066" s="337" t="s">
        <v>19695</v>
      </c>
      <c r="L1066" s="337" t="s">
        <v>19695</v>
      </c>
      <c r="M1066" s="337" t="s">
        <v>19695</v>
      </c>
      <c r="N1066" s="337" t="s">
        <v>19695</v>
      </c>
      <c r="O1066" s="337" t="s">
        <v>19695</v>
      </c>
      <c r="P1066" s="337" t="s">
        <v>19695</v>
      </c>
      <c r="Q1066" s="337" t="s">
        <v>19695</v>
      </c>
      <c r="R1066" s="337" t="s">
        <v>71</v>
      </c>
      <c r="S1066" s="337" t="s">
        <v>2998</v>
      </c>
      <c r="T1066" s="337" t="s">
        <v>11767</v>
      </c>
      <c r="U1066" s="337" t="s">
        <v>11768</v>
      </c>
      <c r="V1066" s="337">
        <v>10</v>
      </c>
      <c r="W1066" s="337" t="s">
        <v>19695</v>
      </c>
      <c r="X1066" s="337" t="s">
        <v>19695</v>
      </c>
      <c r="Y1066" s="337" t="s">
        <v>19695</v>
      </c>
      <c r="Z1066" s="337" t="s">
        <v>1728</v>
      </c>
      <c r="AA1066" s="337" t="s">
        <v>735</v>
      </c>
      <c r="AB1066" s="337" t="s">
        <v>718</v>
      </c>
      <c r="AC1066" s="337" t="s">
        <v>14277</v>
      </c>
    </row>
    <row r="1067" spans="1:29" ht="15.8" x14ac:dyDescent="0.25">
      <c r="A1067" s="337" t="s">
        <v>1723</v>
      </c>
      <c r="B1067" s="337" t="s">
        <v>9555</v>
      </c>
      <c r="C1067" s="337" t="s">
        <v>1821</v>
      </c>
      <c r="D1067" s="337" t="s">
        <v>449</v>
      </c>
      <c r="E1067" s="337" t="s">
        <v>9556</v>
      </c>
      <c r="F1067" s="338">
        <v>44145</v>
      </c>
      <c r="G1067" s="337" t="s">
        <v>9152</v>
      </c>
      <c r="H1067" s="338">
        <v>44245</v>
      </c>
      <c r="I1067" s="337" t="s">
        <v>19695</v>
      </c>
      <c r="J1067" s="337" t="s">
        <v>36</v>
      </c>
      <c r="K1067" s="337" t="s">
        <v>19695</v>
      </c>
      <c r="L1067" s="337" t="s">
        <v>19695</v>
      </c>
      <c r="M1067" s="337" t="s">
        <v>19695</v>
      </c>
      <c r="N1067" s="337" t="s">
        <v>19695</v>
      </c>
      <c r="O1067" s="337" t="s">
        <v>19695</v>
      </c>
      <c r="P1067" s="337" t="s">
        <v>19695</v>
      </c>
      <c r="Q1067" s="337" t="s">
        <v>19695</v>
      </c>
      <c r="R1067" s="337" t="s">
        <v>109</v>
      </c>
      <c r="S1067" s="337" t="s">
        <v>1129</v>
      </c>
      <c r="T1067" s="337" t="s">
        <v>9557</v>
      </c>
      <c r="U1067" s="337" t="s">
        <v>9558</v>
      </c>
      <c r="V1067" s="337">
        <v>10</v>
      </c>
      <c r="W1067" s="337" t="s">
        <v>19695</v>
      </c>
      <c r="X1067" s="337" t="s">
        <v>19695</v>
      </c>
      <c r="Y1067" s="337" t="s">
        <v>19695</v>
      </c>
      <c r="Z1067" s="337" t="s">
        <v>1728</v>
      </c>
      <c r="AA1067" s="337" t="s">
        <v>717</v>
      </c>
      <c r="AB1067" s="337" t="s">
        <v>718</v>
      </c>
      <c r="AC1067" s="337" t="s">
        <v>14279</v>
      </c>
    </row>
    <row r="1068" spans="1:29" ht="15.8" x14ac:dyDescent="0.25">
      <c r="A1068" s="337" t="s">
        <v>1723</v>
      </c>
      <c r="B1068" s="337" t="s">
        <v>9636</v>
      </c>
      <c r="C1068" s="337" t="s">
        <v>1821</v>
      </c>
      <c r="D1068" s="337" t="s">
        <v>449</v>
      </c>
      <c r="E1068" s="337" t="s">
        <v>9637</v>
      </c>
      <c r="F1068" s="338">
        <v>44206</v>
      </c>
      <c r="G1068" s="337" t="s">
        <v>9152</v>
      </c>
      <c r="H1068" s="338">
        <v>44245</v>
      </c>
      <c r="I1068" s="337" t="s">
        <v>19695</v>
      </c>
      <c r="J1068" s="337" t="s">
        <v>16</v>
      </c>
      <c r="K1068" s="337" t="s">
        <v>19695</v>
      </c>
      <c r="L1068" s="337" t="s">
        <v>19695</v>
      </c>
      <c r="M1068" s="337" t="s">
        <v>19695</v>
      </c>
      <c r="N1068" s="337" t="s">
        <v>19695</v>
      </c>
      <c r="O1068" s="337" t="s">
        <v>19695</v>
      </c>
      <c r="P1068" s="337" t="s">
        <v>19695</v>
      </c>
      <c r="Q1068" s="337" t="s">
        <v>19695</v>
      </c>
      <c r="R1068" s="337" t="s">
        <v>52</v>
      </c>
      <c r="S1068" s="337" t="s">
        <v>69</v>
      </c>
      <c r="T1068" s="337" t="s">
        <v>889</v>
      </c>
      <c r="U1068" s="337" t="s">
        <v>1271</v>
      </c>
      <c r="V1068" s="337">
        <v>8</v>
      </c>
      <c r="W1068" s="337" t="s">
        <v>19695</v>
      </c>
      <c r="X1068" s="337" t="s">
        <v>19695</v>
      </c>
      <c r="Y1068" s="337" t="s">
        <v>19695</v>
      </c>
      <c r="Z1068" s="337" t="s">
        <v>1728</v>
      </c>
      <c r="AA1068" s="337" t="s">
        <v>735</v>
      </c>
      <c r="AB1068" s="337" t="s">
        <v>718</v>
      </c>
      <c r="AC1068" s="337" t="s">
        <v>14284</v>
      </c>
    </row>
    <row r="1069" spans="1:29" ht="15.8" x14ac:dyDescent="0.25">
      <c r="A1069" s="337" t="s">
        <v>1723</v>
      </c>
      <c r="B1069" s="337" t="s">
        <v>7774</v>
      </c>
      <c r="C1069" s="337" t="s">
        <v>1821</v>
      </c>
      <c r="D1069" s="337" t="s">
        <v>449</v>
      </c>
      <c r="E1069" s="337" t="s">
        <v>7775</v>
      </c>
      <c r="F1069" s="338">
        <v>44244</v>
      </c>
      <c r="G1069" s="337" t="s">
        <v>7775</v>
      </c>
      <c r="H1069" s="338">
        <v>44244</v>
      </c>
      <c r="I1069" s="337" t="s">
        <v>19695</v>
      </c>
      <c r="J1069" s="337" t="s">
        <v>36</v>
      </c>
      <c r="K1069" s="337" t="s">
        <v>19695</v>
      </c>
      <c r="L1069" s="337" t="s">
        <v>19695</v>
      </c>
      <c r="M1069" s="337" t="s">
        <v>19695</v>
      </c>
      <c r="N1069" s="337" t="s">
        <v>19695</v>
      </c>
      <c r="O1069" s="337" t="s">
        <v>19695</v>
      </c>
      <c r="P1069" s="337" t="s">
        <v>19695</v>
      </c>
      <c r="Q1069" s="337" t="s">
        <v>19695</v>
      </c>
      <c r="R1069" s="337" t="s">
        <v>146</v>
      </c>
      <c r="S1069" s="337" t="s">
        <v>1707</v>
      </c>
      <c r="T1069" s="337" t="s">
        <v>1708</v>
      </c>
      <c r="U1069" s="337" t="s">
        <v>7776</v>
      </c>
      <c r="V1069" s="337">
        <v>10</v>
      </c>
      <c r="W1069" s="337" t="s">
        <v>19695</v>
      </c>
      <c r="X1069" s="337" t="s">
        <v>19695</v>
      </c>
      <c r="Y1069" s="337" t="s">
        <v>19695</v>
      </c>
      <c r="Z1069" s="337" t="s">
        <v>1753</v>
      </c>
      <c r="AA1069" s="337" t="s">
        <v>717</v>
      </c>
      <c r="AB1069" s="337" t="s">
        <v>718</v>
      </c>
      <c r="AC1069" s="337" t="s">
        <v>15574</v>
      </c>
    </row>
    <row r="1070" spans="1:29" ht="15.8" x14ac:dyDescent="0.25">
      <c r="A1070" s="337" t="s">
        <v>1723</v>
      </c>
      <c r="B1070" s="337" t="s">
        <v>10174</v>
      </c>
      <c r="C1070" s="337" t="s">
        <v>1788</v>
      </c>
      <c r="D1070" s="337" t="s">
        <v>1789</v>
      </c>
      <c r="E1070" s="337" t="s">
        <v>9619</v>
      </c>
      <c r="F1070" s="338">
        <v>44181</v>
      </c>
      <c r="G1070" s="337" t="s">
        <v>10175</v>
      </c>
      <c r="H1070" s="338">
        <v>44243</v>
      </c>
      <c r="I1070" s="337" t="s">
        <v>19695</v>
      </c>
      <c r="J1070" s="337" t="s">
        <v>36</v>
      </c>
      <c r="K1070" s="337" t="s">
        <v>19695</v>
      </c>
      <c r="L1070" s="337" t="s">
        <v>19695</v>
      </c>
      <c r="M1070" s="337" t="s">
        <v>19695</v>
      </c>
      <c r="N1070" s="337" t="s">
        <v>19695</v>
      </c>
      <c r="O1070" s="337" t="s">
        <v>19695</v>
      </c>
      <c r="P1070" s="337" t="s">
        <v>19695</v>
      </c>
      <c r="Q1070" s="337" t="s">
        <v>19695</v>
      </c>
      <c r="R1070" s="337" t="s">
        <v>920</v>
      </c>
      <c r="S1070" s="337" t="s">
        <v>921</v>
      </c>
      <c r="T1070" s="337" t="s">
        <v>10176</v>
      </c>
      <c r="U1070" s="337" t="s">
        <v>1839</v>
      </c>
      <c r="V1070" s="337">
        <v>12</v>
      </c>
      <c r="W1070" s="337" t="s">
        <v>19695</v>
      </c>
      <c r="X1070" s="337" t="s">
        <v>19695</v>
      </c>
      <c r="Y1070" s="337" t="s">
        <v>19695</v>
      </c>
      <c r="Z1070" s="337" t="s">
        <v>1753</v>
      </c>
      <c r="AA1070" s="337" t="s">
        <v>735</v>
      </c>
      <c r="AB1070" s="337" t="s">
        <v>718</v>
      </c>
      <c r="AC1070" s="337" t="s">
        <v>15573</v>
      </c>
    </row>
    <row r="1071" spans="1:29" ht="15.8" x14ac:dyDescent="0.25">
      <c r="A1071" s="337" t="s">
        <v>1723</v>
      </c>
      <c r="B1071" s="337" t="s">
        <v>9090</v>
      </c>
      <c r="C1071" s="337" t="s">
        <v>1821</v>
      </c>
      <c r="D1071" s="337" t="s">
        <v>449</v>
      </c>
      <c r="E1071" s="337" t="s">
        <v>9091</v>
      </c>
      <c r="F1071" s="338">
        <v>44192</v>
      </c>
      <c r="G1071" s="337" t="s">
        <v>9092</v>
      </c>
      <c r="H1071" s="338">
        <v>44242</v>
      </c>
      <c r="I1071" s="337" t="s">
        <v>19695</v>
      </c>
      <c r="J1071" s="337" t="s">
        <v>36</v>
      </c>
      <c r="K1071" s="337" t="s">
        <v>19695</v>
      </c>
      <c r="L1071" s="337" t="s">
        <v>19695</v>
      </c>
      <c r="M1071" s="337" t="s">
        <v>19695</v>
      </c>
      <c r="N1071" s="337" t="s">
        <v>19695</v>
      </c>
      <c r="O1071" s="337" t="s">
        <v>19695</v>
      </c>
      <c r="P1071" s="337" t="s">
        <v>19695</v>
      </c>
      <c r="Q1071" s="337" t="s">
        <v>19695</v>
      </c>
      <c r="R1071" s="337" t="s">
        <v>144</v>
      </c>
      <c r="S1071" s="337" t="s">
        <v>2124</v>
      </c>
      <c r="T1071" s="337" t="s">
        <v>4726</v>
      </c>
      <c r="U1071" s="337" t="s">
        <v>9093</v>
      </c>
      <c r="V1071" s="337">
        <v>15</v>
      </c>
      <c r="W1071" s="337" t="s">
        <v>19695</v>
      </c>
      <c r="X1071" s="337" t="s">
        <v>19695</v>
      </c>
      <c r="Y1071" s="337" t="s">
        <v>19695</v>
      </c>
      <c r="Z1071" s="337" t="s">
        <v>1728</v>
      </c>
      <c r="AA1071" s="337" t="s">
        <v>717</v>
      </c>
      <c r="AB1071" s="337" t="s">
        <v>718</v>
      </c>
      <c r="AC1071" s="337" t="s">
        <v>14281</v>
      </c>
    </row>
    <row r="1072" spans="1:29" ht="15.8" x14ac:dyDescent="0.25">
      <c r="A1072" s="337" t="s">
        <v>1723</v>
      </c>
      <c r="B1072" s="337" t="s">
        <v>11667</v>
      </c>
      <c r="C1072" s="337" t="s">
        <v>1821</v>
      </c>
      <c r="D1072" s="337" t="s">
        <v>449</v>
      </c>
      <c r="E1072" s="337" t="s">
        <v>8191</v>
      </c>
      <c r="F1072" s="338">
        <v>44197</v>
      </c>
      <c r="G1072" s="337" t="s">
        <v>11668</v>
      </c>
      <c r="H1072" s="338">
        <v>44241</v>
      </c>
      <c r="I1072" s="337" t="s">
        <v>19695</v>
      </c>
      <c r="J1072" s="337" t="s">
        <v>16</v>
      </c>
      <c r="K1072" s="337" t="s">
        <v>19695</v>
      </c>
      <c r="L1072" s="337" t="s">
        <v>19695</v>
      </c>
      <c r="M1072" s="337" t="s">
        <v>19695</v>
      </c>
      <c r="N1072" s="337" t="s">
        <v>19695</v>
      </c>
      <c r="O1072" s="337" t="s">
        <v>19695</v>
      </c>
      <c r="P1072" s="337" t="s">
        <v>19695</v>
      </c>
      <c r="Q1072" s="337" t="s">
        <v>19695</v>
      </c>
      <c r="R1072" s="337" t="s">
        <v>52</v>
      </c>
      <c r="S1072" s="337" t="s">
        <v>52</v>
      </c>
      <c r="T1072" s="337" t="s">
        <v>1279</v>
      </c>
      <c r="U1072" s="337" t="s">
        <v>1279</v>
      </c>
      <c r="V1072" s="337">
        <v>10</v>
      </c>
      <c r="W1072" s="337" t="s">
        <v>19695</v>
      </c>
      <c r="X1072" s="337" t="s">
        <v>19695</v>
      </c>
      <c r="Y1072" s="337" t="s">
        <v>19695</v>
      </c>
      <c r="Z1072" s="337" t="s">
        <v>1728</v>
      </c>
      <c r="AA1072" s="337" t="s">
        <v>717</v>
      </c>
      <c r="AB1072" s="337" t="s">
        <v>718</v>
      </c>
      <c r="AC1072" s="337" t="s">
        <v>14287</v>
      </c>
    </row>
    <row r="1073" spans="1:29" ht="15.8" x14ac:dyDescent="0.25">
      <c r="A1073" s="337" t="s">
        <v>1723</v>
      </c>
      <c r="B1073" s="337" t="s">
        <v>11477</v>
      </c>
      <c r="C1073" s="337" t="s">
        <v>1821</v>
      </c>
      <c r="D1073" s="337" t="s">
        <v>449</v>
      </c>
      <c r="E1073" s="337" t="s">
        <v>9563</v>
      </c>
      <c r="F1073" s="338">
        <v>44214</v>
      </c>
      <c r="G1073" s="337" t="s">
        <v>11478</v>
      </c>
      <c r="H1073" s="338">
        <v>44239</v>
      </c>
      <c r="I1073" s="337" t="s">
        <v>19695</v>
      </c>
      <c r="J1073" s="337" t="s">
        <v>16</v>
      </c>
      <c r="K1073" s="337" t="s">
        <v>19695</v>
      </c>
      <c r="L1073" s="337" t="s">
        <v>19695</v>
      </c>
      <c r="M1073" s="337" t="s">
        <v>19695</v>
      </c>
      <c r="N1073" s="337" t="s">
        <v>19695</v>
      </c>
      <c r="O1073" s="337" t="s">
        <v>19695</v>
      </c>
      <c r="P1073" s="337" t="s">
        <v>19695</v>
      </c>
      <c r="Q1073" s="337" t="s">
        <v>19695</v>
      </c>
      <c r="R1073" s="337" t="s">
        <v>109</v>
      </c>
      <c r="S1073" s="337" t="s">
        <v>1129</v>
      </c>
      <c r="T1073" s="337" t="s">
        <v>1674</v>
      </c>
      <c r="U1073" s="337" t="s">
        <v>8782</v>
      </c>
      <c r="V1073" s="337">
        <v>8</v>
      </c>
      <c r="W1073" s="337" t="s">
        <v>19695</v>
      </c>
      <c r="X1073" s="337" t="s">
        <v>19695</v>
      </c>
      <c r="Y1073" s="337" t="s">
        <v>19695</v>
      </c>
      <c r="Z1073" s="337" t="s">
        <v>1728</v>
      </c>
      <c r="AA1073" s="337" t="s">
        <v>717</v>
      </c>
      <c r="AB1073" s="337" t="s">
        <v>718</v>
      </c>
      <c r="AC1073" s="337" t="s">
        <v>14276</v>
      </c>
    </row>
    <row r="1074" spans="1:29" ht="15.8" x14ac:dyDescent="0.25">
      <c r="A1074" s="337" t="s">
        <v>1723</v>
      </c>
      <c r="B1074" s="337" t="s">
        <v>945</v>
      </c>
      <c r="C1074" s="337" t="s">
        <v>1821</v>
      </c>
      <c r="D1074" s="337" t="s">
        <v>449</v>
      </c>
      <c r="E1074" s="337" t="s">
        <v>10470</v>
      </c>
      <c r="F1074" s="338">
        <v>44207</v>
      </c>
      <c r="G1074" s="337" t="s">
        <v>10471</v>
      </c>
      <c r="H1074" s="338">
        <v>44238</v>
      </c>
      <c r="I1074" s="337" t="s">
        <v>19695</v>
      </c>
      <c r="J1074" s="337" t="s">
        <v>36</v>
      </c>
      <c r="K1074" s="337" t="s">
        <v>19695</v>
      </c>
      <c r="L1074" s="337" t="s">
        <v>19695</v>
      </c>
      <c r="M1074" s="337" t="s">
        <v>19695</v>
      </c>
      <c r="N1074" s="337" t="s">
        <v>19695</v>
      </c>
      <c r="O1074" s="337" t="s">
        <v>19695</v>
      </c>
      <c r="P1074" s="337" t="s">
        <v>19695</v>
      </c>
      <c r="Q1074" s="337" t="s">
        <v>19695</v>
      </c>
      <c r="R1074" s="337" t="s">
        <v>130</v>
      </c>
      <c r="S1074" s="337" t="s">
        <v>940</v>
      </c>
      <c r="T1074" s="337" t="s">
        <v>946</v>
      </c>
      <c r="U1074" s="337" t="s">
        <v>947</v>
      </c>
      <c r="V1074" s="337">
        <v>10</v>
      </c>
      <c r="W1074" s="337" t="s">
        <v>19695</v>
      </c>
      <c r="X1074" s="337" t="s">
        <v>19695</v>
      </c>
      <c r="Y1074" s="337" t="s">
        <v>19695</v>
      </c>
      <c r="Z1074" s="337" t="s">
        <v>1728</v>
      </c>
      <c r="AA1074" s="337" t="s">
        <v>717</v>
      </c>
      <c r="AB1074" s="337" t="s">
        <v>718</v>
      </c>
      <c r="AC1074" s="337" t="s">
        <v>14287</v>
      </c>
    </row>
    <row r="1075" spans="1:29" ht="15.8" x14ac:dyDescent="0.25">
      <c r="A1075" s="337" t="s">
        <v>1723</v>
      </c>
      <c r="B1075" s="337" t="s">
        <v>10650</v>
      </c>
      <c r="C1075" s="337" t="s">
        <v>1821</v>
      </c>
      <c r="D1075" s="337" t="s">
        <v>449</v>
      </c>
      <c r="E1075" s="337" t="s">
        <v>10471</v>
      </c>
      <c r="F1075" s="338">
        <v>44238</v>
      </c>
      <c r="G1075" s="337" t="s">
        <v>10471</v>
      </c>
      <c r="H1075" s="338">
        <v>44238</v>
      </c>
      <c r="I1075" s="337" t="s">
        <v>19695</v>
      </c>
      <c r="J1075" s="337" t="s">
        <v>16</v>
      </c>
      <c r="K1075" s="337" t="s">
        <v>19695</v>
      </c>
      <c r="L1075" s="337" t="s">
        <v>19695</v>
      </c>
      <c r="M1075" s="337" t="s">
        <v>19695</v>
      </c>
      <c r="N1075" s="337" t="s">
        <v>19695</v>
      </c>
      <c r="O1075" s="337" t="s">
        <v>19695</v>
      </c>
      <c r="P1075" s="337" t="s">
        <v>19695</v>
      </c>
      <c r="Q1075" s="337" t="s">
        <v>19695</v>
      </c>
      <c r="R1075" s="337" t="s">
        <v>45</v>
      </c>
      <c r="S1075" s="337" t="s">
        <v>1405</v>
      </c>
      <c r="T1075" s="337" t="s">
        <v>432</v>
      </c>
      <c r="U1075" s="337" t="s">
        <v>10651</v>
      </c>
      <c r="V1075" s="337">
        <v>6</v>
      </c>
      <c r="W1075" s="337" t="s">
        <v>19695</v>
      </c>
      <c r="X1075" s="337" t="s">
        <v>19695</v>
      </c>
      <c r="Y1075" s="337" t="s">
        <v>19695</v>
      </c>
      <c r="Z1075" s="337" t="s">
        <v>1753</v>
      </c>
      <c r="AA1075" s="337" t="s">
        <v>717</v>
      </c>
      <c r="AB1075" s="337" t="s">
        <v>718</v>
      </c>
      <c r="AC1075" s="337" t="s">
        <v>15572</v>
      </c>
    </row>
    <row r="1076" spans="1:29" ht="15.8" x14ac:dyDescent="0.25">
      <c r="A1076" s="337" t="s">
        <v>1723</v>
      </c>
      <c r="B1076" s="337" t="s">
        <v>9098</v>
      </c>
      <c r="C1076" s="337" t="s">
        <v>1821</v>
      </c>
      <c r="D1076" s="337" t="s">
        <v>449</v>
      </c>
      <c r="E1076" s="337" t="s">
        <v>7971</v>
      </c>
      <c r="F1076" s="338">
        <v>44200</v>
      </c>
      <c r="G1076" s="337" t="s">
        <v>9099</v>
      </c>
      <c r="H1076" s="338">
        <v>44237</v>
      </c>
      <c r="I1076" s="337" t="s">
        <v>19695</v>
      </c>
      <c r="J1076" s="337" t="s">
        <v>36</v>
      </c>
      <c r="K1076" s="337" t="s">
        <v>19695</v>
      </c>
      <c r="L1076" s="337" t="s">
        <v>19695</v>
      </c>
      <c r="M1076" s="337" t="s">
        <v>19695</v>
      </c>
      <c r="N1076" s="337" t="s">
        <v>19695</v>
      </c>
      <c r="O1076" s="337" t="s">
        <v>19695</v>
      </c>
      <c r="P1076" s="337" t="s">
        <v>19695</v>
      </c>
      <c r="Q1076" s="337" t="s">
        <v>19695</v>
      </c>
      <c r="R1076" s="337" t="s">
        <v>144</v>
      </c>
      <c r="S1076" s="337" t="s">
        <v>97</v>
      </c>
      <c r="T1076" s="337" t="s">
        <v>4753</v>
      </c>
      <c r="U1076" s="337" t="s">
        <v>9100</v>
      </c>
      <c r="V1076" s="337">
        <v>12</v>
      </c>
      <c r="W1076" s="337" t="s">
        <v>19695</v>
      </c>
      <c r="X1076" s="337" t="s">
        <v>19695</v>
      </c>
      <c r="Y1076" s="337" t="s">
        <v>19695</v>
      </c>
      <c r="Z1076" s="337" t="s">
        <v>1728</v>
      </c>
      <c r="AA1076" s="337" t="s">
        <v>717</v>
      </c>
      <c r="AB1076" s="337" t="s">
        <v>718</v>
      </c>
      <c r="AC1076" s="337" t="s">
        <v>14293</v>
      </c>
    </row>
    <row r="1077" spans="1:29" ht="15.8" x14ac:dyDescent="0.25">
      <c r="A1077" s="337" t="s">
        <v>1723</v>
      </c>
      <c r="B1077" s="337" t="s">
        <v>9958</v>
      </c>
      <c r="C1077" s="337" t="s">
        <v>1725</v>
      </c>
      <c r="D1077" s="337" t="s">
        <v>1735</v>
      </c>
      <c r="E1077" s="337" t="s">
        <v>7801</v>
      </c>
      <c r="F1077" s="338">
        <v>44185</v>
      </c>
      <c r="G1077" s="337" t="s">
        <v>9138</v>
      </c>
      <c r="H1077" s="338">
        <v>44235</v>
      </c>
      <c r="I1077" s="337" t="s">
        <v>19695</v>
      </c>
      <c r="J1077" s="337" t="s">
        <v>36</v>
      </c>
      <c r="K1077" s="337" t="s">
        <v>19695</v>
      </c>
      <c r="L1077" s="337" t="s">
        <v>19695</v>
      </c>
      <c r="M1077" s="337" t="s">
        <v>19695</v>
      </c>
      <c r="N1077" s="337" t="s">
        <v>19695</v>
      </c>
      <c r="O1077" s="337" t="s">
        <v>19695</v>
      </c>
      <c r="P1077" s="337" t="s">
        <v>19695</v>
      </c>
      <c r="Q1077" s="337" t="s">
        <v>19695</v>
      </c>
      <c r="R1077" s="337" t="s">
        <v>52</v>
      </c>
      <c r="S1077" s="337" t="s">
        <v>430</v>
      </c>
      <c r="T1077" s="337" t="s">
        <v>1088</v>
      </c>
      <c r="U1077" s="337" t="s">
        <v>9959</v>
      </c>
      <c r="V1077" s="337">
        <v>12</v>
      </c>
      <c r="W1077" s="337" t="s">
        <v>19695</v>
      </c>
      <c r="X1077" s="337" t="s">
        <v>19695</v>
      </c>
      <c r="Y1077" s="337" t="s">
        <v>19695</v>
      </c>
      <c r="Z1077" s="337" t="s">
        <v>1728</v>
      </c>
      <c r="AA1077" s="337" t="s">
        <v>735</v>
      </c>
      <c r="AB1077" s="337" t="s">
        <v>718</v>
      </c>
      <c r="AC1077" s="337" t="s">
        <v>14291</v>
      </c>
    </row>
    <row r="1078" spans="1:29" ht="15.8" x14ac:dyDescent="0.25">
      <c r="A1078" s="337" t="s">
        <v>1723</v>
      </c>
      <c r="B1078" s="337" t="s">
        <v>9137</v>
      </c>
      <c r="C1078" s="337" t="s">
        <v>1821</v>
      </c>
      <c r="D1078" s="337" t="s">
        <v>449</v>
      </c>
      <c r="E1078" s="337" t="s">
        <v>7801</v>
      </c>
      <c r="F1078" s="338">
        <v>44185</v>
      </c>
      <c r="G1078" s="337" t="s">
        <v>9138</v>
      </c>
      <c r="H1078" s="338">
        <v>44235</v>
      </c>
      <c r="I1078" s="337" t="s">
        <v>19695</v>
      </c>
      <c r="J1078" s="337" t="s">
        <v>16</v>
      </c>
      <c r="K1078" s="337" t="s">
        <v>19695</v>
      </c>
      <c r="L1078" s="337" t="s">
        <v>19695</v>
      </c>
      <c r="M1078" s="337" t="s">
        <v>19695</v>
      </c>
      <c r="N1078" s="337" t="s">
        <v>19695</v>
      </c>
      <c r="O1078" s="337" t="s">
        <v>19695</v>
      </c>
      <c r="P1078" s="337" t="s">
        <v>19695</v>
      </c>
      <c r="Q1078" s="337" t="s">
        <v>19695</v>
      </c>
      <c r="R1078" s="337" t="s">
        <v>146</v>
      </c>
      <c r="S1078" s="337" t="s">
        <v>1236</v>
      </c>
      <c r="T1078" s="337" t="s">
        <v>9139</v>
      </c>
      <c r="U1078" s="337" t="s">
        <v>9140</v>
      </c>
      <c r="V1078" s="337">
        <v>9</v>
      </c>
      <c r="W1078" s="337" t="s">
        <v>19695</v>
      </c>
      <c r="X1078" s="337" t="s">
        <v>19695</v>
      </c>
      <c r="Y1078" s="337" t="s">
        <v>19695</v>
      </c>
      <c r="Z1078" s="337" t="s">
        <v>1745</v>
      </c>
      <c r="AA1078" s="337" t="s">
        <v>761</v>
      </c>
      <c r="AB1078" s="337" t="s">
        <v>762</v>
      </c>
      <c r="AC1078" s="337" t="s">
        <v>14282</v>
      </c>
    </row>
    <row r="1079" spans="1:29" ht="15.8" x14ac:dyDescent="0.25">
      <c r="A1079" s="337" t="s">
        <v>1723</v>
      </c>
      <c r="B1079" s="337" t="s">
        <v>9703</v>
      </c>
      <c r="C1079" s="337" t="s">
        <v>1725</v>
      </c>
      <c r="D1079" s="337" t="s">
        <v>1730</v>
      </c>
      <c r="E1079" s="337" t="s">
        <v>9704</v>
      </c>
      <c r="F1079" s="338">
        <v>44166</v>
      </c>
      <c r="G1079" s="337" t="s">
        <v>8184</v>
      </c>
      <c r="H1079" s="338">
        <v>44234</v>
      </c>
      <c r="I1079" s="337" t="s">
        <v>19695</v>
      </c>
      <c r="J1079" s="337" t="s">
        <v>16</v>
      </c>
      <c r="K1079" s="337" t="s">
        <v>19695</v>
      </c>
      <c r="L1079" s="337" t="s">
        <v>19695</v>
      </c>
      <c r="M1079" s="337" t="s">
        <v>19695</v>
      </c>
      <c r="N1079" s="337" t="s">
        <v>19695</v>
      </c>
      <c r="O1079" s="337" t="s">
        <v>19695</v>
      </c>
      <c r="P1079" s="337" t="s">
        <v>19695</v>
      </c>
      <c r="Q1079" s="337" t="s">
        <v>19695</v>
      </c>
      <c r="R1079" s="337" t="s">
        <v>15</v>
      </c>
      <c r="S1079" s="337" t="s">
        <v>1762</v>
      </c>
      <c r="T1079" s="337" t="s">
        <v>6312</v>
      </c>
      <c r="U1079" s="337" t="s">
        <v>2429</v>
      </c>
      <c r="V1079" s="337">
        <v>8</v>
      </c>
      <c r="W1079" s="337" t="s">
        <v>19695</v>
      </c>
      <c r="X1079" s="337" t="s">
        <v>19695</v>
      </c>
      <c r="Y1079" s="337" t="s">
        <v>19695</v>
      </c>
      <c r="Z1079" s="337" t="s">
        <v>1728</v>
      </c>
      <c r="AA1079" s="337" t="s">
        <v>717</v>
      </c>
      <c r="AB1079" s="337" t="s">
        <v>718</v>
      </c>
      <c r="AC1079" s="337" t="s">
        <v>14296</v>
      </c>
    </row>
    <row r="1080" spans="1:29" ht="15.8" x14ac:dyDescent="0.25">
      <c r="A1080" s="337" t="s">
        <v>1723</v>
      </c>
      <c r="B1080" s="337" t="s">
        <v>10239</v>
      </c>
      <c r="C1080" s="337" t="s">
        <v>1725</v>
      </c>
      <c r="D1080" s="337" t="s">
        <v>1735</v>
      </c>
      <c r="E1080" s="337" t="s">
        <v>10240</v>
      </c>
      <c r="F1080" s="338">
        <v>44233</v>
      </c>
      <c r="G1080" s="337" t="s">
        <v>10240</v>
      </c>
      <c r="H1080" s="338">
        <v>44233</v>
      </c>
      <c r="I1080" s="337" t="s">
        <v>19695</v>
      </c>
      <c r="J1080" s="337" t="s">
        <v>36</v>
      </c>
      <c r="K1080" s="337" t="s">
        <v>19695</v>
      </c>
      <c r="L1080" s="337" t="s">
        <v>19695</v>
      </c>
      <c r="M1080" s="337" t="s">
        <v>19695</v>
      </c>
      <c r="N1080" s="337" t="s">
        <v>19695</v>
      </c>
      <c r="O1080" s="337" t="s">
        <v>19695</v>
      </c>
      <c r="P1080" s="337" t="s">
        <v>19695</v>
      </c>
      <c r="Q1080" s="337" t="s">
        <v>19695</v>
      </c>
      <c r="R1080" s="337" t="s">
        <v>35</v>
      </c>
      <c r="S1080" s="337" t="s">
        <v>399</v>
      </c>
      <c r="T1080" s="337" t="s">
        <v>10241</v>
      </c>
      <c r="U1080" s="337" t="s">
        <v>10242</v>
      </c>
      <c r="V1080" s="337">
        <v>8</v>
      </c>
      <c r="W1080" s="337" t="s">
        <v>19695</v>
      </c>
      <c r="X1080" s="337" t="s">
        <v>19695</v>
      </c>
      <c r="Y1080" s="337" t="s">
        <v>19695</v>
      </c>
      <c r="Z1080" s="337" t="s">
        <v>1753</v>
      </c>
      <c r="AA1080" s="337" t="s">
        <v>717</v>
      </c>
      <c r="AB1080" s="337" t="s">
        <v>718</v>
      </c>
      <c r="AC1080" s="337" t="s">
        <v>14281</v>
      </c>
    </row>
    <row r="1081" spans="1:29" ht="15.8" x14ac:dyDescent="0.25">
      <c r="A1081" s="337" t="s">
        <v>1723</v>
      </c>
      <c r="B1081" s="337" t="s">
        <v>10581</v>
      </c>
      <c r="C1081" s="337" t="s">
        <v>1821</v>
      </c>
      <c r="D1081" s="337" t="s">
        <v>449</v>
      </c>
      <c r="E1081" s="337" t="s">
        <v>9237</v>
      </c>
      <c r="F1081" s="338">
        <v>44107</v>
      </c>
      <c r="G1081" s="337" t="s">
        <v>9255</v>
      </c>
      <c r="H1081" s="338">
        <v>44232</v>
      </c>
      <c r="I1081" s="337" t="s">
        <v>19695</v>
      </c>
      <c r="J1081" s="337" t="s">
        <v>36</v>
      </c>
      <c r="K1081" s="337" t="s">
        <v>19695</v>
      </c>
      <c r="L1081" s="337" t="s">
        <v>19695</v>
      </c>
      <c r="M1081" s="337" t="s">
        <v>19695</v>
      </c>
      <c r="N1081" s="337" t="s">
        <v>19695</v>
      </c>
      <c r="O1081" s="337" t="s">
        <v>19695</v>
      </c>
      <c r="P1081" s="337" t="s">
        <v>19695</v>
      </c>
      <c r="Q1081" s="337" t="s">
        <v>19695</v>
      </c>
      <c r="R1081" s="337" t="s">
        <v>45</v>
      </c>
      <c r="S1081" s="337" t="s">
        <v>1824</v>
      </c>
      <c r="T1081" s="337" t="s">
        <v>1826</v>
      </c>
      <c r="U1081" s="337" t="s">
        <v>2580</v>
      </c>
      <c r="V1081" s="337">
        <v>8</v>
      </c>
      <c r="W1081" s="337" t="s">
        <v>19695</v>
      </c>
      <c r="X1081" s="337" t="s">
        <v>19695</v>
      </c>
      <c r="Y1081" s="337" t="s">
        <v>19695</v>
      </c>
      <c r="Z1081" s="337" t="s">
        <v>1728</v>
      </c>
      <c r="AA1081" s="337" t="s">
        <v>717</v>
      </c>
      <c r="AB1081" s="337" t="s">
        <v>718</v>
      </c>
      <c r="AC1081" s="337" t="s">
        <v>14327</v>
      </c>
    </row>
    <row r="1082" spans="1:29" ht="15.8" x14ac:dyDescent="0.25">
      <c r="A1082" s="337" t="s">
        <v>1723</v>
      </c>
      <c r="B1082" s="337" t="s">
        <v>10225</v>
      </c>
      <c r="C1082" s="337" t="s">
        <v>1821</v>
      </c>
      <c r="D1082" s="337" t="s">
        <v>449</v>
      </c>
      <c r="E1082" s="337" t="s">
        <v>9520</v>
      </c>
      <c r="F1082" s="338">
        <v>44199</v>
      </c>
      <c r="G1082" s="337" t="s">
        <v>10226</v>
      </c>
      <c r="H1082" s="338">
        <v>44229</v>
      </c>
      <c r="I1082" s="337" t="s">
        <v>19695</v>
      </c>
      <c r="J1082" s="337" t="s">
        <v>16</v>
      </c>
      <c r="K1082" s="337" t="s">
        <v>19695</v>
      </c>
      <c r="L1082" s="337" t="s">
        <v>19695</v>
      </c>
      <c r="M1082" s="337" t="s">
        <v>19695</v>
      </c>
      <c r="N1082" s="337" t="s">
        <v>19695</v>
      </c>
      <c r="O1082" s="337" t="s">
        <v>19695</v>
      </c>
      <c r="P1082" s="337" t="s">
        <v>19695</v>
      </c>
      <c r="Q1082" s="337" t="s">
        <v>19695</v>
      </c>
      <c r="R1082" s="337" t="s">
        <v>35</v>
      </c>
      <c r="S1082" s="337" t="s">
        <v>77</v>
      </c>
      <c r="T1082" s="337" t="s">
        <v>1029</v>
      </c>
      <c r="U1082" s="337" t="s">
        <v>10227</v>
      </c>
      <c r="V1082" s="337">
        <v>6</v>
      </c>
      <c r="W1082" s="337" t="s">
        <v>19695</v>
      </c>
      <c r="X1082" s="337" t="s">
        <v>19695</v>
      </c>
      <c r="Y1082" s="337" t="s">
        <v>19695</v>
      </c>
      <c r="Z1082" s="337" t="s">
        <v>1753</v>
      </c>
      <c r="AA1082" s="337" t="s">
        <v>717</v>
      </c>
      <c r="AB1082" s="337" t="s">
        <v>718</v>
      </c>
      <c r="AC1082" s="337" t="s">
        <v>14317</v>
      </c>
    </row>
    <row r="1083" spans="1:29" ht="15.8" x14ac:dyDescent="0.25">
      <c r="A1083" s="337" t="s">
        <v>1723</v>
      </c>
      <c r="B1083" s="337" t="s">
        <v>831</v>
      </c>
      <c r="C1083" s="337" t="s">
        <v>1821</v>
      </c>
      <c r="D1083" s="337" t="s">
        <v>449</v>
      </c>
      <c r="E1083" s="337" t="s">
        <v>9088</v>
      </c>
      <c r="F1083" s="338">
        <v>44178</v>
      </c>
      <c r="G1083" s="337" t="s">
        <v>9089</v>
      </c>
      <c r="H1083" s="338">
        <v>44228</v>
      </c>
      <c r="I1083" s="337" t="s">
        <v>19695</v>
      </c>
      <c r="J1083" s="337" t="s">
        <v>36</v>
      </c>
      <c r="K1083" s="337" t="s">
        <v>19695</v>
      </c>
      <c r="L1083" s="337" t="s">
        <v>19695</v>
      </c>
      <c r="M1083" s="337" t="s">
        <v>19695</v>
      </c>
      <c r="N1083" s="337" t="s">
        <v>19695</v>
      </c>
      <c r="O1083" s="337" t="s">
        <v>19695</v>
      </c>
      <c r="P1083" s="337" t="s">
        <v>19695</v>
      </c>
      <c r="Q1083" s="337" t="s">
        <v>19695</v>
      </c>
      <c r="R1083" s="337" t="s">
        <v>144</v>
      </c>
      <c r="S1083" s="337" t="s">
        <v>97</v>
      </c>
      <c r="T1083" s="337" t="s">
        <v>832</v>
      </c>
      <c r="U1083" s="337" t="s">
        <v>833</v>
      </c>
      <c r="V1083" s="337">
        <v>12</v>
      </c>
      <c r="W1083" s="337" t="s">
        <v>19695</v>
      </c>
      <c r="X1083" s="337" t="s">
        <v>19695</v>
      </c>
      <c r="Y1083" s="337" t="s">
        <v>19695</v>
      </c>
      <c r="Z1083" s="337" t="s">
        <v>1728</v>
      </c>
      <c r="AA1083" s="337" t="s">
        <v>717</v>
      </c>
      <c r="AB1083" s="337" t="s">
        <v>718</v>
      </c>
      <c r="AC1083" s="337" t="s">
        <v>14287</v>
      </c>
    </row>
    <row r="1084" spans="1:29" ht="15.8" x14ac:dyDescent="0.25">
      <c r="A1084" s="337" t="s">
        <v>1723</v>
      </c>
      <c r="B1084" s="337" t="s">
        <v>11263</v>
      </c>
      <c r="C1084" s="337" t="s">
        <v>1821</v>
      </c>
      <c r="D1084" s="337" t="s">
        <v>449</v>
      </c>
      <c r="E1084" s="337" t="s">
        <v>9095</v>
      </c>
      <c r="F1084" s="338">
        <v>44216</v>
      </c>
      <c r="G1084" s="337" t="s">
        <v>9089</v>
      </c>
      <c r="H1084" s="338">
        <v>44228</v>
      </c>
      <c r="I1084" s="337" t="s">
        <v>19695</v>
      </c>
      <c r="J1084" s="337" t="s">
        <v>36</v>
      </c>
      <c r="K1084" s="337" t="s">
        <v>19695</v>
      </c>
      <c r="L1084" s="337" t="s">
        <v>19695</v>
      </c>
      <c r="M1084" s="337" t="s">
        <v>19695</v>
      </c>
      <c r="N1084" s="337" t="s">
        <v>19695</v>
      </c>
      <c r="O1084" s="337" t="s">
        <v>19695</v>
      </c>
      <c r="P1084" s="337" t="s">
        <v>19695</v>
      </c>
      <c r="Q1084" s="337" t="s">
        <v>19695</v>
      </c>
      <c r="R1084" s="337" t="s">
        <v>98</v>
      </c>
      <c r="S1084" s="337" t="s">
        <v>1172</v>
      </c>
      <c r="T1084" s="337" t="s">
        <v>3118</v>
      </c>
      <c r="U1084" s="337" t="s">
        <v>11264</v>
      </c>
      <c r="V1084" s="337">
        <v>10</v>
      </c>
      <c r="W1084" s="337" t="s">
        <v>19695</v>
      </c>
      <c r="X1084" s="337" t="s">
        <v>19695</v>
      </c>
      <c r="Y1084" s="337" t="s">
        <v>19695</v>
      </c>
      <c r="Z1084" s="337" t="s">
        <v>1728</v>
      </c>
      <c r="AA1084" s="337" t="s">
        <v>735</v>
      </c>
      <c r="AB1084" s="337" t="s">
        <v>718</v>
      </c>
      <c r="AC1084" s="337" t="s">
        <v>14305</v>
      </c>
    </row>
    <row r="1085" spans="1:29" ht="15.8" x14ac:dyDescent="0.25">
      <c r="A1085" s="337" t="s">
        <v>1723</v>
      </c>
      <c r="B1085" s="337" t="s">
        <v>11785</v>
      </c>
      <c r="C1085" s="337" t="s">
        <v>1725</v>
      </c>
      <c r="D1085" s="337" t="s">
        <v>1730</v>
      </c>
      <c r="E1085" s="337" t="s">
        <v>11528</v>
      </c>
      <c r="F1085" s="338">
        <v>44193</v>
      </c>
      <c r="G1085" s="337" t="s">
        <v>11540</v>
      </c>
      <c r="H1085" s="338">
        <v>44226</v>
      </c>
      <c r="I1085" s="337" t="s">
        <v>19695</v>
      </c>
      <c r="J1085" s="337" t="s">
        <v>36</v>
      </c>
      <c r="K1085" s="337" t="s">
        <v>19695</v>
      </c>
      <c r="L1085" s="337" t="s">
        <v>19695</v>
      </c>
      <c r="M1085" s="337" t="s">
        <v>19695</v>
      </c>
      <c r="N1085" s="337" t="s">
        <v>19695</v>
      </c>
      <c r="O1085" s="337" t="s">
        <v>19695</v>
      </c>
      <c r="P1085" s="337" t="s">
        <v>19695</v>
      </c>
      <c r="Q1085" s="337" t="s">
        <v>19695</v>
      </c>
      <c r="R1085" s="337" t="s">
        <v>15</v>
      </c>
      <c r="S1085" s="337" t="s">
        <v>1203</v>
      </c>
      <c r="T1085" s="337" t="s">
        <v>11786</v>
      </c>
      <c r="U1085" s="337" t="s">
        <v>11787</v>
      </c>
      <c r="V1085" s="337">
        <v>10</v>
      </c>
      <c r="W1085" s="337" t="s">
        <v>19695</v>
      </c>
      <c r="X1085" s="337" t="s">
        <v>19695</v>
      </c>
      <c r="Y1085" s="337" t="s">
        <v>19695</v>
      </c>
      <c r="Z1085" s="337" t="s">
        <v>1728</v>
      </c>
      <c r="AA1085" s="337" t="s">
        <v>717</v>
      </c>
      <c r="AB1085" s="337" t="s">
        <v>718</v>
      </c>
      <c r="AC1085" s="337" t="s">
        <v>14274</v>
      </c>
    </row>
    <row r="1086" spans="1:29" ht="15.8" x14ac:dyDescent="0.25">
      <c r="A1086" s="337" t="s">
        <v>1723</v>
      </c>
      <c r="B1086" s="337" t="s">
        <v>11539</v>
      </c>
      <c r="C1086" s="337" t="s">
        <v>1725</v>
      </c>
      <c r="D1086" s="337" t="s">
        <v>13527</v>
      </c>
      <c r="E1086" s="337" t="s">
        <v>9637</v>
      </c>
      <c r="F1086" s="338">
        <v>44206</v>
      </c>
      <c r="G1086" s="337" t="s">
        <v>11540</v>
      </c>
      <c r="H1086" s="338">
        <v>44226</v>
      </c>
      <c r="I1086" s="337" t="s">
        <v>19695</v>
      </c>
      <c r="J1086" s="337" t="s">
        <v>16</v>
      </c>
      <c r="K1086" s="337" t="s">
        <v>19695</v>
      </c>
      <c r="L1086" s="337" t="s">
        <v>19695</v>
      </c>
      <c r="M1086" s="337" t="s">
        <v>19695</v>
      </c>
      <c r="N1086" s="337" t="s">
        <v>19695</v>
      </c>
      <c r="O1086" s="337" t="s">
        <v>19695</v>
      </c>
      <c r="P1086" s="337" t="s">
        <v>19695</v>
      </c>
      <c r="Q1086" s="337" t="s">
        <v>19695</v>
      </c>
      <c r="R1086" s="337" t="s">
        <v>35</v>
      </c>
      <c r="S1086" s="337" t="s">
        <v>77</v>
      </c>
      <c r="T1086" s="337" t="s">
        <v>1015</v>
      </c>
      <c r="U1086" s="337" t="s">
        <v>7025</v>
      </c>
      <c r="V1086" s="337">
        <v>8</v>
      </c>
      <c r="W1086" s="337" t="s">
        <v>19695</v>
      </c>
      <c r="X1086" s="337" t="s">
        <v>19695</v>
      </c>
      <c r="Y1086" s="337" t="s">
        <v>19695</v>
      </c>
      <c r="Z1086" s="337" t="s">
        <v>1728</v>
      </c>
      <c r="AA1086" s="337" t="s">
        <v>717</v>
      </c>
      <c r="AB1086" s="337" t="s">
        <v>718</v>
      </c>
      <c r="AC1086" s="337" t="s">
        <v>14279</v>
      </c>
    </row>
    <row r="1087" spans="1:29" ht="15.8" x14ac:dyDescent="0.25">
      <c r="A1087" s="337" t="s">
        <v>1723</v>
      </c>
      <c r="B1087" s="337" t="s">
        <v>11783</v>
      </c>
      <c r="C1087" s="337" t="s">
        <v>1725</v>
      </c>
      <c r="D1087" s="337" t="s">
        <v>1730</v>
      </c>
      <c r="E1087" s="337" t="s">
        <v>10469</v>
      </c>
      <c r="F1087" s="338">
        <v>44155</v>
      </c>
      <c r="G1087" s="337" t="s">
        <v>11249</v>
      </c>
      <c r="H1087" s="338">
        <v>44225</v>
      </c>
      <c r="I1087" s="337" t="s">
        <v>19695</v>
      </c>
      <c r="J1087" s="337" t="s">
        <v>36</v>
      </c>
      <c r="K1087" s="337" t="s">
        <v>19695</v>
      </c>
      <c r="L1087" s="337" t="s">
        <v>19695</v>
      </c>
      <c r="M1087" s="337" t="s">
        <v>19695</v>
      </c>
      <c r="N1087" s="337" t="s">
        <v>19695</v>
      </c>
      <c r="O1087" s="337" t="s">
        <v>19695</v>
      </c>
      <c r="P1087" s="337" t="s">
        <v>19695</v>
      </c>
      <c r="Q1087" s="337" t="s">
        <v>19695</v>
      </c>
      <c r="R1087" s="337" t="s">
        <v>15</v>
      </c>
      <c r="S1087" s="337" t="s">
        <v>1102</v>
      </c>
      <c r="T1087" s="337" t="s">
        <v>1588</v>
      </c>
      <c r="U1087" s="337" t="s">
        <v>11784</v>
      </c>
      <c r="V1087" s="337">
        <v>8</v>
      </c>
      <c r="W1087" s="337" t="s">
        <v>19695</v>
      </c>
      <c r="X1087" s="337" t="s">
        <v>19695</v>
      </c>
      <c r="Y1087" s="337" t="s">
        <v>19695</v>
      </c>
      <c r="Z1087" s="337" t="s">
        <v>1728</v>
      </c>
      <c r="AA1087" s="337" t="s">
        <v>717</v>
      </c>
      <c r="AB1087" s="337" t="s">
        <v>718</v>
      </c>
      <c r="AC1087" s="337" t="s">
        <v>14274</v>
      </c>
    </row>
    <row r="1088" spans="1:29" ht="15.8" x14ac:dyDescent="0.25">
      <c r="A1088" s="337" t="s">
        <v>1723</v>
      </c>
      <c r="B1088" s="337" t="s">
        <v>11248</v>
      </c>
      <c r="C1088" s="337" t="s">
        <v>1821</v>
      </c>
      <c r="D1088" s="337" t="s">
        <v>449</v>
      </c>
      <c r="E1088" s="337" t="s">
        <v>9616</v>
      </c>
      <c r="F1088" s="338">
        <v>44184</v>
      </c>
      <c r="G1088" s="337" t="s">
        <v>11249</v>
      </c>
      <c r="H1088" s="338">
        <v>44225</v>
      </c>
      <c r="I1088" s="337" t="s">
        <v>19695</v>
      </c>
      <c r="J1088" s="337" t="s">
        <v>16</v>
      </c>
      <c r="K1088" s="337" t="s">
        <v>19695</v>
      </c>
      <c r="L1088" s="337" t="s">
        <v>19695</v>
      </c>
      <c r="M1088" s="337" t="s">
        <v>19695</v>
      </c>
      <c r="N1088" s="337" t="s">
        <v>19695</v>
      </c>
      <c r="O1088" s="337" t="s">
        <v>19695</v>
      </c>
      <c r="P1088" s="337" t="s">
        <v>19695</v>
      </c>
      <c r="Q1088" s="337" t="s">
        <v>19695</v>
      </c>
      <c r="R1088" s="337" t="s">
        <v>98</v>
      </c>
      <c r="S1088" s="337" t="s">
        <v>1172</v>
      </c>
      <c r="T1088" s="337" t="s">
        <v>5567</v>
      </c>
      <c r="U1088" s="337" t="s">
        <v>11250</v>
      </c>
      <c r="V1088" s="337">
        <v>10</v>
      </c>
      <c r="W1088" s="337" t="s">
        <v>19695</v>
      </c>
      <c r="X1088" s="337" t="s">
        <v>19695</v>
      </c>
      <c r="Y1088" s="337" t="s">
        <v>19695</v>
      </c>
      <c r="Z1088" s="337" t="s">
        <v>1753</v>
      </c>
      <c r="AA1088" s="337" t="s">
        <v>717</v>
      </c>
      <c r="AB1088" s="337" t="s">
        <v>718</v>
      </c>
      <c r="AC1088" s="337" t="s">
        <v>15571</v>
      </c>
    </row>
    <row r="1089" spans="1:29" ht="15.8" x14ac:dyDescent="0.25">
      <c r="A1089" s="337" t="s">
        <v>1723</v>
      </c>
      <c r="B1089" s="337" t="s">
        <v>9618</v>
      </c>
      <c r="C1089" s="337" t="s">
        <v>1821</v>
      </c>
      <c r="D1089" s="337" t="s">
        <v>449</v>
      </c>
      <c r="E1089" s="337" t="s">
        <v>9619</v>
      </c>
      <c r="F1089" s="338">
        <v>44181</v>
      </c>
      <c r="G1089" s="337" t="s">
        <v>9620</v>
      </c>
      <c r="H1089" s="338">
        <v>44219</v>
      </c>
      <c r="I1089" s="337" t="s">
        <v>19695</v>
      </c>
      <c r="J1089" s="337" t="s">
        <v>16</v>
      </c>
      <c r="K1089" s="337" t="s">
        <v>19695</v>
      </c>
      <c r="L1089" s="337" t="s">
        <v>19695</v>
      </c>
      <c r="M1089" s="337" t="s">
        <v>19695</v>
      </c>
      <c r="N1089" s="337" t="s">
        <v>19695</v>
      </c>
      <c r="O1089" s="337" t="s">
        <v>19695</v>
      </c>
      <c r="P1089" s="337" t="s">
        <v>19695</v>
      </c>
      <c r="Q1089" s="337" t="s">
        <v>19695</v>
      </c>
      <c r="R1089" s="337" t="s">
        <v>52</v>
      </c>
      <c r="S1089" s="337" t="s">
        <v>69</v>
      </c>
      <c r="T1089" s="337" t="s">
        <v>119</v>
      </c>
      <c r="U1089" s="337" t="s">
        <v>9621</v>
      </c>
      <c r="V1089" s="337">
        <v>6</v>
      </c>
      <c r="W1089" s="337" t="s">
        <v>19695</v>
      </c>
      <c r="X1089" s="337" t="s">
        <v>19695</v>
      </c>
      <c r="Y1089" s="337" t="s">
        <v>19695</v>
      </c>
      <c r="Z1089" s="337" t="s">
        <v>1728</v>
      </c>
      <c r="AA1089" s="337" t="s">
        <v>735</v>
      </c>
      <c r="AB1089" s="337" t="s">
        <v>718</v>
      </c>
      <c r="AC1089" s="337" t="s">
        <v>14284</v>
      </c>
    </row>
    <row r="1090" spans="1:29" ht="15.8" x14ac:dyDescent="0.25">
      <c r="A1090" s="337" t="s">
        <v>1723</v>
      </c>
      <c r="B1090" s="337" t="s">
        <v>10844</v>
      </c>
      <c r="C1090" s="337" t="s">
        <v>1725</v>
      </c>
      <c r="D1090" s="337" t="s">
        <v>1730</v>
      </c>
      <c r="E1090" s="337" t="s">
        <v>10845</v>
      </c>
      <c r="F1090" s="338">
        <v>44099</v>
      </c>
      <c r="G1090" s="337" t="s">
        <v>10846</v>
      </c>
      <c r="H1090" s="338">
        <v>44217</v>
      </c>
      <c r="I1090" s="337" t="s">
        <v>19695</v>
      </c>
      <c r="J1090" s="337" t="s">
        <v>16</v>
      </c>
      <c r="K1090" s="337" t="s">
        <v>19695</v>
      </c>
      <c r="L1090" s="337" t="s">
        <v>19695</v>
      </c>
      <c r="M1090" s="337" t="s">
        <v>19695</v>
      </c>
      <c r="N1090" s="337" t="s">
        <v>19695</v>
      </c>
      <c r="O1090" s="337" t="s">
        <v>19695</v>
      </c>
      <c r="P1090" s="337" t="s">
        <v>19695</v>
      </c>
      <c r="Q1090" s="337" t="s">
        <v>19695</v>
      </c>
      <c r="R1090" s="337" t="s">
        <v>101</v>
      </c>
      <c r="S1090" s="337" t="s">
        <v>102</v>
      </c>
      <c r="T1090" s="337" t="s">
        <v>15180</v>
      </c>
      <c r="U1090" s="337" t="s">
        <v>10847</v>
      </c>
      <c r="V1090" s="337">
        <v>10</v>
      </c>
      <c r="W1090" s="337" t="s">
        <v>19695</v>
      </c>
      <c r="X1090" s="337" t="s">
        <v>19695</v>
      </c>
      <c r="Y1090" s="337" t="s">
        <v>19695</v>
      </c>
      <c r="Z1090" s="337" t="s">
        <v>1753</v>
      </c>
      <c r="AA1090" s="337" t="s">
        <v>717</v>
      </c>
      <c r="AB1090" s="337" t="s">
        <v>718</v>
      </c>
      <c r="AC1090" s="337" t="s">
        <v>15568</v>
      </c>
    </row>
    <row r="1091" spans="1:29" ht="15.8" x14ac:dyDescent="0.25">
      <c r="A1091" s="337" t="s">
        <v>1723</v>
      </c>
      <c r="B1091" s="337" t="s">
        <v>9968</v>
      </c>
      <c r="C1091" s="337" t="s">
        <v>1821</v>
      </c>
      <c r="D1091" s="337" t="s">
        <v>449</v>
      </c>
      <c r="E1091" s="337" t="s">
        <v>8789</v>
      </c>
      <c r="F1091" s="338">
        <v>44174</v>
      </c>
      <c r="G1091" s="337" t="s">
        <v>9095</v>
      </c>
      <c r="H1091" s="338">
        <v>44216</v>
      </c>
      <c r="I1091" s="337" t="s">
        <v>19695</v>
      </c>
      <c r="J1091" s="337" t="s">
        <v>36</v>
      </c>
      <c r="K1091" s="337" t="s">
        <v>19695</v>
      </c>
      <c r="L1091" s="337" t="s">
        <v>19695</v>
      </c>
      <c r="M1091" s="337" t="s">
        <v>19695</v>
      </c>
      <c r="N1091" s="337" t="s">
        <v>19695</v>
      </c>
      <c r="O1091" s="337" t="s">
        <v>19695</v>
      </c>
      <c r="P1091" s="337" t="s">
        <v>19695</v>
      </c>
      <c r="Q1091" s="337" t="s">
        <v>19695</v>
      </c>
      <c r="R1091" s="337" t="s">
        <v>18</v>
      </c>
      <c r="S1091" s="337" t="s">
        <v>1050</v>
      </c>
      <c r="T1091" s="337" t="s">
        <v>1050</v>
      </c>
      <c r="U1091" s="337" t="s">
        <v>9969</v>
      </c>
      <c r="V1091" s="337">
        <v>10</v>
      </c>
      <c r="W1091" s="337" t="s">
        <v>19695</v>
      </c>
      <c r="X1091" s="337" t="s">
        <v>19695</v>
      </c>
      <c r="Y1091" s="337" t="s">
        <v>19695</v>
      </c>
      <c r="Z1091" s="337" t="s">
        <v>1728</v>
      </c>
      <c r="AA1091" s="337" t="s">
        <v>735</v>
      </c>
      <c r="AB1091" s="337" t="s">
        <v>718</v>
      </c>
      <c r="AC1091" s="337" t="s">
        <v>14354</v>
      </c>
    </row>
    <row r="1092" spans="1:29" ht="15.8" x14ac:dyDescent="0.25">
      <c r="A1092" s="337" t="s">
        <v>1723</v>
      </c>
      <c r="B1092" s="337" t="s">
        <v>12063</v>
      </c>
      <c r="C1092" s="337" t="s">
        <v>1821</v>
      </c>
      <c r="D1092" s="337" t="s">
        <v>449</v>
      </c>
      <c r="E1092" s="337" t="s">
        <v>8493</v>
      </c>
      <c r="F1092" s="338">
        <v>44094</v>
      </c>
      <c r="G1092" s="337" t="s">
        <v>9095</v>
      </c>
      <c r="H1092" s="338">
        <v>44216</v>
      </c>
      <c r="I1092" s="337" t="s">
        <v>19695</v>
      </c>
      <c r="J1092" s="337" t="s">
        <v>16</v>
      </c>
      <c r="K1092" s="337" t="s">
        <v>19695</v>
      </c>
      <c r="L1092" s="337" t="s">
        <v>19695</v>
      </c>
      <c r="M1092" s="337" t="s">
        <v>19695</v>
      </c>
      <c r="N1092" s="337" t="s">
        <v>19695</v>
      </c>
      <c r="O1092" s="337" t="s">
        <v>19695</v>
      </c>
      <c r="P1092" s="337" t="s">
        <v>19695</v>
      </c>
      <c r="Q1092" s="337" t="s">
        <v>19695</v>
      </c>
      <c r="R1092" s="337" t="s">
        <v>75</v>
      </c>
      <c r="S1092" s="337" t="s">
        <v>417</v>
      </c>
      <c r="T1092" s="337" t="s">
        <v>12064</v>
      </c>
      <c r="U1092" s="337" t="s">
        <v>12065</v>
      </c>
      <c r="V1092" s="337">
        <v>6</v>
      </c>
      <c r="W1092" s="337" t="s">
        <v>19695</v>
      </c>
      <c r="X1092" s="337" t="s">
        <v>19695</v>
      </c>
      <c r="Y1092" s="337" t="s">
        <v>19695</v>
      </c>
      <c r="Z1092" s="337" t="s">
        <v>1753</v>
      </c>
      <c r="AA1092" s="337" t="s">
        <v>717</v>
      </c>
      <c r="AB1092" s="337" t="s">
        <v>718</v>
      </c>
      <c r="AC1092" s="337" t="s">
        <v>15575</v>
      </c>
    </row>
    <row r="1093" spans="1:29" ht="15.8" x14ac:dyDescent="0.25">
      <c r="A1093" s="337" t="s">
        <v>1723</v>
      </c>
      <c r="B1093" s="337" t="s">
        <v>1131</v>
      </c>
      <c r="C1093" s="337" t="s">
        <v>1821</v>
      </c>
      <c r="D1093" s="337" t="s">
        <v>449</v>
      </c>
      <c r="E1093" s="337" t="s">
        <v>9562</v>
      </c>
      <c r="F1093" s="338">
        <v>44163</v>
      </c>
      <c r="G1093" s="337" t="s">
        <v>9563</v>
      </c>
      <c r="H1093" s="338">
        <v>44214</v>
      </c>
      <c r="I1093" s="337" t="s">
        <v>19695</v>
      </c>
      <c r="J1093" s="337" t="s">
        <v>16</v>
      </c>
      <c r="K1093" s="337" t="s">
        <v>19695</v>
      </c>
      <c r="L1093" s="337" t="s">
        <v>19695</v>
      </c>
      <c r="M1093" s="337" t="s">
        <v>19695</v>
      </c>
      <c r="N1093" s="337" t="s">
        <v>19695</v>
      </c>
      <c r="O1093" s="337" t="s">
        <v>19695</v>
      </c>
      <c r="P1093" s="337" t="s">
        <v>19695</v>
      </c>
      <c r="Q1093" s="337" t="s">
        <v>19695</v>
      </c>
      <c r="R1093" s="337" t="s">
        <v>109</v>
      </c>
      <c r="S1093" s="337" t="s">
        <v>1129</v>
      </c>
      <c r="T1093" s="337" t="s">
        <v>1132</v>
      </c>
      <c r="U1093" s="337" t="s">
        <v>1132</v>
      </c>
      <c r="V1093" s="337">
        <v>10</v>
      </c>
      <c r="W1093" s="337" t="s">
        <v>19695</v>
      </c>
      <c r="X1093" s="337" t="s">
        <v>19695</v>
      </c>
      <c r="Y1093" s="337" t="s">
        <v>19695</v>
      </c>
      <c r="Z1093" s="337" t="s">
        <v>1728</v>
      </c>
      <c r="AA1093" s="337" t="s">
        <v>717</v>
      </c>
      <c r="AB1093" s="337" t="s">
        <v>718</v>
      </c>
      <c r="AC1093" s="337" t="s">
        <v>14282</v>
      </c>
    </row>
    <row r="1094" spans="1:29" ht="15.8" x14ac:dyDescent="0.25">
      <c r="A1094" s="337" t="s">
        <v>1723</v>
      </c>
      <c r="B1094" s="337" t="s">
        <v>10640</v>
      </c>
      <c r="C1094" s="337" t="s">
        <v>1821</v>
      </c>
      <c r="D1094" s="337" t="s">
        <v>449</v>
      </c>
      <c r="E1094" s="337" t="s">
        <v>8189</v>
      </c>
      <c r="F1094" s="338">
        <v>44172</v>
      </c>
      <c r="G1094" s="337" t="s">
        <v>10641</v>
      </c>
      <c r="H1094" s="338">
        <v>44213</v>
      </c>
      <c r="I1094" s="337" t="s">
        <v>19695</v>
      </c>
      <c r="J1094" s="337" t="s">
        <v>36</v>
      </c>
      <c r="K1094" s="337" t="s">
        <v>19695</v>
      </c>
      <c r="L1094" s="337" t="s">
        <v>19695</v>
      </c>
      <c r="M1094" s="337" t="s">
        <v>19695</v>
      </c>
      <c r="N1094" s="337" t="s">
        <v>19695</v>
      </c>
      <c r="O1094" s="337" t="s">
        <v>19695</v>
      </c>
      <c r="P1094" s="337" t="s">
        <v>19695</v>
      </c>
      <c r="Q1094" s="337" t="s">
        <v>19695</v>
      </c>
      <c r="R1094" s="337" t="s">
        <v>15</v>
      </c>
      <c r="S1094" s="337" t="s">
        <v>1762</v>
      </c>
      <c r="T1094" s="337" t="s">
        <v>10642</v>
      </c>
      <c r="U1094" s="337" t="s">
        <v>10643</v>
      </c>
      <c r="V1094" s="337">
        <v>10</v>
      </c>
      <c r="W1094" s="337" t="s">
        <v>19695</v>
      </c>
      <c r="X1094" s="337" t="s">
        <v>19695</v>
      </c>
      <c r="Y1094" s="337" t="s">
        <v>19695</v>
      </c>
      <c r="Z1094" s="337" t="s">
        <v>1728</v>
      </c>
      <c r="AA1094" s="337" t="s">
        <v>717</v>
      </c>
      <c r="AB1094" s="337" t="s">
        <v>718</v>
      </c>
      <c r="AC1094" s="337" t="s">
        <v>14268</v>
      </c>
    </row>
    <row r="1095" spans="1:29" ht="15.8" x14ac:dyDescent="0.25">
      <c r="A1095" s="337" t="s">
        <v>1723</v>
      </c>
      <c r="B1095" s="337" t="s">
        <v>11840</v>
      </c>
      <c r="C1095" s="337" t="s">
        <v>1821</v>
      </c>
      <c r="D1095" s="337" t="s">
        <v>449</v>
      </c>
      <c r="E1095" s="337" t="s">
        <v>7801</v>
      </c>
      <c r="F1095" s="338">
        <v>44185</v>
      </c>
      <c r="G1095" s="337" t="s">
        <v>10641</v>
      </c>
      <c r="H1095" s="338">
        <v>44213</v>
      </c>
      <c r="I1095" s="337" t="s">
        <v>19695</v>
      </c>
      <c r="J1095" s="337" t="s">
        <v>16</v>
      </c>
      <c r="K1095" s="337" t="s">
        <v>19695</v>
      </c>
      <c r="L1095" s="337" t="s">
        <v>19695</v>
      </c>
      <c r="M1095" s="337" t="s">
        <v>19695</v>
      </c>
      <c r="N1095" s="337" t="s">
        <v>19695</v>
      </c>
      <c r="O1095" s="337" t="s">
        <v>19695</v>
      </c>
      <c r="P1095" s="337" t="s">
        <v>19695</v>
      </c>
      <c r="Q1095" s="337" t="s">
        <v>19695</v>
      </c>
      <c r="R1095" s="337" t="s">
        <v>109</v>
      </c>
      <c r="S1095" s="337" t="s">
        <v>1129</v>
      </c>
      <c r="T1095" s="337" t="s">
        <v>1129</v>
      </c>
      <c r="U1095" s="337" t="s">
        <v>11841</v>
      </c>
      <c r="V1095" s="337">
        <v>10</v>
      </c>
      <c r="W1095" s="337" t="s">
        <v>19695</v>
      </c>
      <c r="X1095" s="337" t="s">
        <v>19695</v>
      </c>
      <c r="Y1095" s="337" t="s">
        <v>19695</v>
      </c>
      <c r="Z1095" s="337" t="s">
        <v>1728</v>
      </c>
      <c r="AA1095" s="337" t="s">
        <v>717</v>
      </c>
      <c r="AB1095" s="337" t="s">
        <v>718</v>
      </c>
      <c r="AC1095" s="337" t="s">
        <v>14303</v>
      </c>
    </row>
    <row r="1096" spans="1:29" ht="15.8" x14ac:dyDescent="0.25">
      <c r="A1096" s="337" t="s">
        <v>1723</v>
      </c>
      <c r="B1096" s="337" t="s">
        <v>9628</v>
      </c>
      <c r="C1096" s="337" t="s">
        <v>1821</v>
      </c>
      <c r="D1096" s="337" t="s">
        <v>449</v>
      </c>
      <c r="E1096" s="337" t="s">
        <v>9101</v>
      </c>
      <c r="F1096" s="338">
        <v>44198</v>
      </c>
      <c r="G1096" s="337" t="s">
        <v>9629</v>
      </c>
      <c r="H1096" s="338">
        <v>44212</v>
      </c>
      <c r="I1096" s="337" t="s">
        <v>19695</v>
      </c>
      <c r="J1096" s="337" t="s">
        <v>36</v>
      </c>
      <c r="K1096" s="337" t="s">
        <v>19695</v>
      </c>
      <c r="L1096" s="337" t="s">
        <v>19695</v>
      </c>
      <c r="M1096" s="337" t="s">
        <v>19695</v>
      </c>
      <c r="N1096" s="337" t="s">
        <v>19695</v>
      </c>
      <c r="O1096" s="337" t="s">
        <v>19695</v>
      </c>
      <c r="P1096" s="337" t="s">
        <v>19695</v>
      </c>
      <c r="Q1096" s="337" t="s">
        <v>19695</v>
      </c>
      <c r="R1096" s="337" t="s">
        <v>52</v>
      </c>
      <c r="S1096" s="337" t="s">
        <v>69</v>
      </c>
      <c r="T1096" s="337" t="s">
        <v>1663</v>
      </c>
      <c r="U1096" s="337" t="s">
        <v>78</v>
      </c>
      <c r="V1096" s="337">
        <v>10</v>
      </c>
      <c r="W1096" s="337" t="s">
        <v>19695</v>
      </c>
      <c r="X1096" s="337" t="s">
        <v>19695</v>
      </c>
      <c r="Y1096" s="337" t="s">
        <v>19695</v>
      </c>
      <c r="Z1096" s="337" t="s">
        <v>1728</v>
      </c>
      <c r="AA1096" s="337" t="s">
        <v>717</v>
      </c>
      <c r="AB1096" s="337" t="s">
        <v>718</v>
      </c>
      <c r="AC1096" s="337" t="s">
        <v>14270</v>
      </c>
    </row>
    <row r="1097" spans="1:29" ht="15.8" x14ac:dyDescent="0.25">
      <c r="A1097" s="337" t="s">
        <v>1723</v>
      </c>
      <c r="B1097" s="337" t="s">
        <v>11538</v>
      </c>
      <c r="C1097" s="337" t="s">
        <v>1821</v>
      </c>
      <c r="D1097" s="337" t="s">
        <v>449</v>
      </c>
      <c r="E1097" s="337" t="s">
        <v>11528</v>
      </c>
      <c r="F1097" s="338">
        <v>44193</v>
      </c>
      <c r="G1097" s="337" t="s">
        <v>9248</v>
      </c>
      <c r="H1097" s="338">
        <v>44211</v>
      </c>
      <c r="I1097" s="337" t="s">
        <v>19695</v>
      </c>
      <c r="J1097" s="337" t="s">
        <v>36</v>
      </c>
      <c r="K1097" s="337" t="s">
        <v>19695</v>
      </c>
      <c r="L1097" s="337" t="s">
        <v>19695</v>
      </c>
      <c r="M1097" s="337" t="s">
        <v>19695</v>
      </c>
      <c r="N1097" s="337" t="s">
        <v>19695</v>
      </c>
      <c r="O1097" s="337" t="s">
        <v>19695</v>
      </c>
      <c r="P1097" s="337" t="s">
        <v>19695</v>
      </c>
      <c r="Q1097" s="337" t="s">
        <v>19695</v>
      </c>
      <c r="R1097" s="337" t="s">
        <v>35</v>
      </c>
      <c r="S1097" s="337" t="s">
        <v>77</v>
      </c>
      <c r="T1097" s="337" t="s">
        <v>1023</v>
      </c>
      <c r="U1097" s="337" t="s">
        <v>8508</v>
      </c>
      <c r="V1097" s="337">
        <v>10</v>
      </c>
      <c r="W1097" s="337" t="s">
        <v>19695</v>
      </c>
      <c r="X1097" s="337" t="s">
        <v>19695</v>
      </c>
      <c r="Y1097" s="337" t="s">
        <v>19695</v>
      </c>
      <c r="Z1097" s="337" t="s">
        <v>1728</v>
      </c>
      <c r="AA1097" s="337" t="s">
        <v>717</v>
      </c>
      <c r="AB1097" s="337" t="s">
        <v>718</v>
      </c>
      <c r="AC1097" s="337" t="s">
        <v>14279</v>
      </c>
    </row>
    <row r="1098" spans="1:29" ht="15.8" x14ac:dyDescent="0.25">
      <c r="A1098" s="337" t="s">
        <v>1723</v>
      </c>
      <c r="B1098" s="337" t="s">
        <v>1074</v>
      </c>
      <c r="C1098" s="337" t="s">
        <v>1725</v>
      </c>
      <c r="D1098" s="337" t="s">
        <v>13527</v>
      </c>
      <c r="E1098" s="337" t="s">
        <v>11429</v>
      </c>
      <c r="F1098" s="338">
        <v>44159</v>
      </c>
      <c r="G1098" s="337" t="s">
        <v>9248</v>
      </c>
      <c r="H1098" s="338">
        <v>44211</v>
      </c>
      <c r="I1098" s="337" t="s">
        <v>19695</v>
      </c>
      <c r="J1098" s="337" t="s">
        <v>16</v>
      </c>
      <c r="K1098" s="337" t="s">
        <v>19695</v>
      </c>
      <c r="L1098" s="337" t="s">
        <v>19695</v>
      </c>
      <c r="M1098" s="337" t="s">
        <v>19695</v>
      </c>
      <c r="N1098" s="337" t="s">
        <v>19695</v>
      </c>
      <c r="O1098" s="337" t="s">
        <v>19695</v>
      </c>
      <c r="P1098" s="337" t="s">
        <v>19695</v>
      </c>
      <c r="Q1098" s="337" t="s">
        <v>19695</v>
      </c>
      <c r="R1098" s="337" t="s">
        <v>18</v>
      </c>
      <c r="S1098" s="337" t="s">
        <v>78</v>
      </c>
      <c r="T1098" s="337" t="s">
        <v>1075</v>
      </c>
      <c r="U1098" s="337" t="s">
        <v>1076</v>
      </c>
      <c r="V1098" s="337">
        <v>12</v>
      </c>
      <c r="W1098" s="337" t="s">
        <v>19695</v>
      </c>
      <c r="X1098" s="337" t="s">
        <v>19695</v>
      </c>
      <c r="Y1098" s="337" t="s">
        <v>19695</v>
      </c>
      <c r="Z1098" s="337" t="s">
        <v>1728</v>
      </c>
      <c r="AA1098" s="337" t="s">
        <v>735</v>
      </c>
      <c r="AB1098" s="337" t="s">
        <v>718</v>
      </c>
      <c r="AC1098" s="337" t="s">
        <v>14382</v>
      </c>
    </row>
    <row r="1099" spans="1:29" ht="15.8" x14ac:dyDescent="0.25">
      <c r="A1099" s="337" t="s">
        <v>1723</v>
      </c>
      <c r="B1099" s="337" t="s">
        <v>12068</v>
      </c>
      <c r="C1099" s="337" t="s">
        <v>1821</v>
      </c>
      <c r="D1099" s="337" t="s">
        <v>449</v>
      </c>
      <c r="E1099" s="337" t="s">
        <v>7914</v>
      </c>
      <c r="F1099" s="338">
        <v>44119</v>
      </c>
      <c r="G1099" s="337" t="s">
        <v>12069</v>
      </c>
      <c r="H1099" s="338">
        <v>44209</v>
      </c>
      <c r="I1099" s="337" t="s">
        <v>19695</v>
      </c>
      <c r="J1099" s="337" t="s">
        <v>16</v>
      </c>
      <c r="K1099" s="337" t="s">
        <v>19695</v>
      </c>
      <c r="L1099" s="337" t="s">
        <v>19695</v>
      </c>
      <c r="M1099" s="337" t="s">
        <v>19695</v>
      </c>
      <c r="N1099" s="337" t="s">
        <v>19695</v>
      </c>
      <c r="O1099" s="337" t="s">
        <v>19695</v>
      </c>
      <c r="P1099" s="337" t="s">
        <v>19695</v>
      </c>
      <c r="Q1099" s="337" t="s">
        <v>19695</v>
      </c>
      <c r="R1099" s="337" t="s">
        <v>75</v>
      </c>
      <c r="S1099" s="337" t="s">
        <v>4481</v>
      </c>
      <c r="T1099" s="337" t="s">
        <v>12070</v>
      </c>
      <c r="U1099" s="337" t="s">
        <v>12071</v>
      </c>
      <c r="V1099" s="337">
        <v>6</v>
      </c>
      <c r="W1099" s="337" t="s">
        <v>19695</v>
      </c>
      <c r="X1099" s="337" t="s">
        <v>19695</v>
      </c>
      <c r="Y1099" s="337" t="s">
        <v>19695</v>
      </c>
      <c r="Z1099" s="337" t="s">
        <v>1753</v>
      </c>
      <c r="AA1099" s="337" t="s">
        <v>717</v>
      </c>
      <c r="AB1099" s="337" t="s">
        <v>718</v>
      </c>
      <c r="AC1099" s="337" t="s">
        <v>15575</v>
      </c>
    </row>
    <row r="1100" spans="1:29" ht="15.8" x14ac:dyDescent="0.25">
      <c r="A1100" s="337" t="s">
        <v>1723</v>
      </c>
      <c r="B1100" s="337" t="s">
        <v>10644</v>
      </c>
      <c r="C1100" s="337" t="s">
        <v>1821</v>
      </c>
      <c r="D1100" s="337" t="s">
        <v>449</v>
      </c>
      <c r="E1100" s="337" t="s">
        <v>10469</v>
      </c>
      <c r="F1100" s="338">
        <v>44155</v>
      </c>
      <c r="G1100" s="337" t="s">
        <v>10470</v>
      </c>
      <c r="H1100" s="338">
        <v>44207</v>
      </c>
      <c r="I1100" s="337" t="s">
        <v>19695</v>
      </c>
      <c r="J1100" s="337" t="s">
        <v>36</v>
      </c>
      <c r="K1100" s="337" t="s">
        <v>19695</v>
      </c>
      <c r="L1100" s="337" t="s">
        <v>19695</v>
      </c>
      <c r="M1100" s="337" t="s">
        <v>19695</v>
      </c>
      <c r="N1100" s="337" t="s">
        <v>19695</v>
      </c>
      <c r="O1100" s="337" t="s">
        <v>19695</v>
      </c>
      <c r="P1100" s="337" t="s">
        <v>19695</v>
      </c>
      <c r="Q1100" s="337" t="s">
        <v>19695</v>
      </c>
      <c r="R1100" s="337" t="s">
        <v>15</v>
      </c>
      <c r="S1100" s="337" t="s">
        <v>1659</v>
      </c>
      <c r="T1100" s="337" t="s">
        <v>10645</v>
      </c>
      <c r="U1100" s="337" t="s">
        <v>10646</v>
      </c>
      <c r="V1100" s="337">
        <v>6</v>
      </c>
      <c r="W1100" s="337" t="s">
        <v>19695</v>
      </c>
      <c r="X1100" s="337" t="s">
        <v>19695</v>
      </c>
      <c r="Y1100" s="337" t="s">
        <v>19695</v>
      </c>
      <c r="Z1100" s="337" t="s">
        <v>1728</v>
      </c>
      <c r="AA1100" s="337" t="s">
        <v>717</v>
      </c>
      <c r="AB1100" s="337" t="s">
        <v>718</v>
      </c>
      <c r="AC1100" s="337" t="s">
        <v>14268</v>
      </c>
    </row>
    <row r="1101" spans="1:29" ht="15.8" x14ac:dyDescent="0.25">
      <c r="A1101" s="337" t="s">
        <v>1723</v>
      </c>
      <c r="B1101" s="337" t="s">
        <v>11476</v>
      </c>
      <c r="C1101" s="337" t="s">
        <v>1725</v>
      </c>
      <c r="D1101" s="337" t="s">
        <v>1735</v>
      </c>
      <c r="E1101" s="337" t="s">
        <v>1382</v>
      </c>
      <c r="F1101" s="338">
        <v>44153</v>
      </c>
      <c r="G1101" s="337" t="s">
        <v>9637</v>
      </c>
      <c r="H1101" s="338">
        <v>44206</v>
      </c>
      <c r="I1101" s="337" t="s">
        <v>19695</v>
      </c>
      <c r="J1101" s="337" t="s">
        <v>16</v>
      </c>
      <c r="K1101" s="337" t="s">
        <v>19695</v>
      </c>
      <c r="L1101" s="337" t="s">
        <v>19695</v>
      </c>
      <c r="M1101" s="337" t="s">
        <v>19695</v>
      </c>
      <c r="N1101" s="337" t="s">
        <v>19695</v>
      </c>
      <c r="O1101" s="337" t="s">
        <v>19695</v>
      </c>
      <c r="P1101" s="337" t="s">
        <v>19695</v>
      </c>
      <c r="Q1101" s="337" t="s">
        <v>19695</v>
      </c>
      <c r="R1101" s="337" t="s">
        <v>109</v>
      </c>
      <c r="S1101" s="337" t="s">
        <v>110</v>
      </c>
      <c r="T1101" s="337" t="s">
        <v>408</v>
      </c>
      <c r="U1101" s="337" t="s">
        <v>402</v>
      </c>
      <c r="V1101" s="337">
        <v>4</v>
      </c>
      <c r="W1101" s="337" t="s">
        <v>19695</v>
      </c>
      <c r="X1101" s="337" t="s">
        <v>19695</v>
      </c>
      <c r="Y1101" s="337" t="s">
        <v>19695</v>
      </c>
      <c r="Z1101" s="337" t="s">
        <v>1728</v>
      </c>
      <c r="AA1101" s="337" t="s">
        <v>717</v>
      </c>
      <c r="AB1101" s="337" t="s">
        <v>718</v>
      </c>
      <c r="AC1101" s="337" t="s">
        <v>14266</v>
      </c>
    </row>
    <row r="1102" spans="1:29" ht="15.8" x14ac:dyDescent="0.25">
      <c r="A1102" s="337" t="s">
        <v>1723</v>
      </c>
      <c r="B1102" s="337" t="s">
        <v>10656</v>
      </c>
      <c r="C1102" s="337" t="s">
        <v>1821</v>
      </c>
      <c r="D1102" s="337" t="s">
        <v>449</v>
      </c>
      <c r="E1102" s="337" t="s">
        <v>9088</v>
      </c>
      <c r="F1102" s="338">
        <v>44178</v>
      </c>
      <c r="G1102" s="337" t="s">
        <v>9637</v>
      </c>
      <c r="H1102" s="338">
        <v>44206</v>
      </c>
      <c r="I1102" s="337" t="s">
        <v>19695</v>
      </c>
      <c r="J1102" s="337" t="s">
        <v>36</v>
      </c>
      <c r="K1102" s="337" t="s">
        <v>19695</v>
      </c>
      <c r="L1102" s="337" t="s">
        <v>19695</v>
      </c>
      <c r="M1102" s="337" t="s">
        <v>19695</v>
      </c>
      <c r="N1102" s="337" t="s">
        <v>19695</v>
      </c>
      <c r="O1102" s="337" t="s">
        <v>19695</v>
      </c>
      <c r="P1102" s="337" t="s">
        <v>19695</v>
      </c>
      <c r="Q1102" s="337" t="s">
        <v>19695</v>
      </c>
      <c r="R1102" s="337" t="s">
        <v>15</v>
      </c>
      <c r="S1102" s="337" t="s">
        <v>1519</v>
      </c>
      <c r="T1102" s="337" t="s">
        <v>10657</v>
      </c>
      <c r="U1102" s="337" t="s">
        <v>2690</v>
      </c>
      <c r="V1102" s="337">
        <v>16</v>
      </c>
      <c r="W1102" s="337" t="s">
        <v>19695</v>
      </c>
      <c r="X1102" s="337" t="s">
        <v>19695</v>
      </c>
      <c r="Y1102" s="337" t="s">
        <v>19695</v>
      </c>
      <c r="Z1102" s="337" t="s">
        <v>1728</v>
      </c>
      <c r="AA1102" s="337" t="s">
        <v>766</v>
      </c>
      <c r="AB1102" s="337" t="s">
        <v>718</v>
      </c>
      <c r="AC1102" s="337" t="s">
        <v>14288</v>
      </c>
    </row>
    <row r="1103" spans="1:29" ht="15.8" x14ac:dyDescent="0.25">
      <c r="A1103" s="337" t="s">
        <v>1723</v>
      </c>
      <c r="B1103" s="337" t="s">
        <v>10467</v>
      </c>
      <c r="C1103" s="337" t="s">
        <v>1725</v>
      </c>
      <c r="D1103" s="337" t="s">
        <v>13527</v>
      </c>
      <c r="E1103" s="337" t="s">
        <v>1421</v>
      </c>
      <c r="F1103" s="338">
        <v>44160</v>
      </c>
      <c r="G1103" s="337" t="s">
        <v>9569</v>
      </c>
      <c r="H1103" s="338">
        <v>44204</v>
      </c>
      <c r="I1103" s="337" t="s">
        <v>19695</v>
      </c>
      <c r="J1103" s="337" t="s">
        <v>16</v>
      </c>
      <c r="K1103" s="337" t="s">
        <v>19695</v>
      </c>
      <c r="L1103" s="337" t="s">
        <v>19695</v>
      </c>
      <c r="M1103" s="337" t="s">
        <v>19695</v>
      </c>
      <c r="N1103" s="337" t="s">
        <v>19695</v>
      </c>
      <c r="O1103" s="337" t="s">
        <v>19695</v>
      </c>
      <c r="P1103" s="337" t="s">
        <v>19695</v>
      </c>
      <c r="Q1103" s="337" t="s">
        <v>19695</v>
      </c>
      <c r="R1103" s="337" t="s">
        <v>130</v>
      </c>
      <c r="S1103" s="337" t="s">
        <v>940</v>
      </c>
      <c r="T1103" s="337" t="s">
        <v>137</v>
      </c>
      <c r="U1103" s="337" t="s">
        <v>2023</v>
      </c>
      <c r="V1103" s="337">
        <v>6</v>
      </c>
      <c r="W1103" s="337" t="s">
        <v>19695</v>
      </c>
      <c r="X1103" s="337" t="s">
        <v>19695</v>
      </c>
      <c r="Y1103" s="337" t="s">
        <v>19695</v>
      </c>
      <c r="Z1103" s="337" t="s">
        <v>1728</v>
      </c>
      <c r="AA1103" s="337" t="s">
        <v>717</v>
      </c>
      <c r="AB1103" s="337" t="s">
        <v>718</v>
      </c>
      <c r="AC1103" s="337" t="s">
        <v>14280</v>
      </c>
    </row>
    <row r="1104" spans="1:29" ht="15.8" x14ac:dyDescent="0.25">
      <c r="A1104" s="337" t="s">
        <v>1723</v>
      </c>
      <c r="B1104" s="337" t="s">
        <v>9622</v>
      </c>
      <c r="C1104" s="337" t="s">
        <v>1821</v>
      </c>
      <c r="D1104" s="337" t="s">
        <v>449</v>
      </c>
      <c r="E1104" s="337" t="s">
        <v>9623</v>
      </c>
      <c r="F1104" s="338">
        <v>44156</v>
      </c>
      <c r="G1104" s="337" t="s">
        <v>9569</v>
      </c>
      <c r="H1104" s="338">
        <v>44204</v>
      </c>
      <c r="I1104" s="337" t="s">
        <v>19695</v>
      </c>
      <c r="J1104" s="337" t="s">
        <v>36</v>
      </c>
      <c r="K1104" s="337" t="s">
        <v>19695</v>
      </c>
      <c r="L1104" s="337" t="s">
        <v>19695</v>
      </c>
      <c r="M1104" s="337" t="s">
        <v>19695</v>
      </c>
      <c r="N1104" s="337" t="s">
        <v>19695</v>
      </c>
      <c r="O1104" s="337" t="s">
        <v>19695</v>
      </c>
      <c r="P1104" s="337" t="s">
        <v>19695</v>
      </c>
      <c r="Q1104" s="337" t="s">
        <v>19695</v>
      </c>
      <c r="R1104" s="337" t="s">
        <v>52</v>
      </c>
      <c r="S1104" s="337" t="s">
        <v>69</v>
      </c>
      <c r="T1104" s="337" t="s">
        <v>119</v>
      </c>
      <c r="U1104" s="337" t="s">
        <v>9624</v>
      </c>
      <c r="V1104" s="337">
        <v>10</v>
      </c>
      <c r="W1104" s="337" t="s">
        <v>19695</v>
      </c>
      <c r="X1104" s="337" t="s">
        <v>19695</v>
      </c>
      <c r="Y1104" s="337" t="s">
        <v>19695</v>
      </c>
      <c r="Z1104" s="337" t="s">
        <v>1728</v>
      </c>
      <c r="AA1104" s="337" t="s">
        <v>735</v>
      </c>
      <c r="AB1104" s="337" t="s">
        <v>718</v>
      </c>
      <c r="AC1104" s="337" t="s">
        <v>14284</v>
      </c>
    </row>
    <row r="1105" spans="1:29" ht="15.8" x14ac:dyDescent="0.25">
      <c r="A1105" s="337" t="s">
        <v>1723</v>
      </c>
      <c r="B1105" s="337" t="s">
        <v>12597</v>
      </c>
      <c r="C1105" s="337" t="s">
        <v>1725</v>
      </c>
      <c r="D1105" s="337" t="s">
        <v>1730</v>
      </c>
      <c r="E1105" s="337" t="s">
        <v>12598</v>
      </c>
      <c r="F1105" s="338">
        <v>44148</v>
      </c>
      <c r="G1105" s="337" t="s">
        <v>9569</v>
      </c>
      <c r="H1105" s="338">
        <v>44204</v>
      </c>
      <c r="I1105" s="337" t="s">
        <v>19695</v>
      </c>
      <c r="J1105" s="337" t="s">
        <v>16</v>
      </c>
      <c r="K1105" s="337" t="s">
        <v>19695</v>
      </c>
      <c r="L1105" s="337" t="s">
        <v>19695</v>
      </c>
      <c r="M1105" s="337" t="s">
        <v>19695</v>
      </c>
      <c r="N1105" s="337" t="s">
        <v>19695</v>
      </c>
      <c r="O1105" s="337" t="s">
        <v>19695</v>
      </c>
      <c r="P1105" s="337" t="s">
        <v>19695</v>
      </c>
      <c r="Q1105" s="337" t="s">
        <v>19695</v>
      </c>
      <c r="R1105" s="337" t="s">
        <v>52</v>
      </c>
      <c r="S1105" s="337" t="s">
        <v>69</v>
      </c>
      <c r="T1105" s="337" t="s">
        <v>1270</v>
      </c>
      <c r="U1105" s="337" t="s">
        <v>3690</v>
      </c>
      <c r="V1105" s="337">
        <v>8</v>
      </c>
      <c r="W1105" s="337" t="s">
        <v>19695</v>
      </c>
      <c r="X1105" s="337" t="s">
        <v>19695</v>
      </c>
      <c r="Y1105" s="337" t="s">
        <v>19695</v>
      </c>
      <c r="Z1105" s="337" t="s">
        <v>1728</v>
      </c>
      <c r="AA1105" s="337" t="s">
        <v>735</v>
      </c>
      <c r="AB1105" s="337" t="s">
        <v>718</v>
      </c>
      <c r="AC1105" s="337" t="s">
        <v>14315</v>
      </c>
    </row>
    <row r="1106" spans="1:29" ht="15.8" x14ac:dyDescent="0.25">
      <c r="A1106" s="337" t="s">
        <v>1723</v>
      </c>
      <c r="B1106" s="337" t="s">
        <v>9568</v>
      </c>
      <c r="C1106" s="337" t="s">
        <v>1821</v>
      </c>
      <c r="D1106" s="337" t="s">
        <v>449</v>
      </c>
      <c r="E1106" s="337" t="s">
        <v>8189</v>
      </c>
      <c r="F1106" s="338">
        <v>44172</v>
      </c>
      <c r="G1106" s="337" t="s">
        <v>9569</v>
      </c>
      <c r="H1106" s="338">
        <v>44204</v>
      </c>
      <c r="I1106" s="337" t="s">
        <v>19695</v>
      </c>
      <c r="J1106" s="337" t="s">
        <v>16</v>
      </c>
      <c r="K1106" s="337" t="s">
        <v>19695</v>
      </c>
      <c r="L1106" s="337" t="s">
        <v>19695</v>
      </c>
      <c r="M1106" s="337" t="s">
        <v>19695</v>
      </c>
      <c r="N1106" s="337" t="s">
        <v>19695</v>
      </c>
      <c r="O1106" s="337" t="s">
        <v>19695</v>
      </c>
      <c r="P1106" s="337" t="s">
        <v>19695</v>
      </c>
      <c r="Q1106" s="337" t="s">
        <v>19695</v>
      </c>
      <c r="R1106" s="337" t="s">
        <v>109</v>
      </c>
      <c r="S1106" s="337" t="s">
        <v>1531</v>
      </c>
      <c r="T1106" s="337" t="s">
        <v>1531</v>
      </c>
      <c r="U1106" s="337" t="s">
        <v>7764</v>
      </c>
      <c r="V1106" s="337">
        <v>10</v>
      </c>
      <c r="W1106" s="337" t="s">
        <v>19695</v>
      </c>
      <c r="X1106" s="337" t="s">
        <v>19695</v>
      </c>
      <c r="Y1106" s="337" t="s">
        <v>19695</v>
      </c>
      <c r="Z1106" s="337" t="s">
        <v>1753</v>
      </c>
      <c r="AA1106" s="337" t="s">
        <v>717</v>
      </c>
      <c r="AB1106" s="337" t="s">
        <v>718</v>
      </c>
      <c r="AC1106" s="337" t="s">
        <v>14296</v>
      </c>
    </row>
    <row r="1107" spans="1:29" ht="15.8" x14ac:dyDescent="0.25">
      <c r="A1107" s="337" t="s">
        <v>1723</v>
      </c>
      <c r="B1107" s="337" t="s">
        <v>10648</v>
      </c>
      <c r="C1107" s="337" t="s">
        <v>1821</v>
      </c>
      <c r="D1107" s="337" t="s">
        <v>449</v>
      </c>
      <c r="E1107" s="337" t="s">
        <v>9283</v>
      </c>
      <c r="F1107" s="338">
        <v>44138</v>
      </c>
      <c r="G1107" s="337" t="s">
        <v>10649</v>
      </c>
      <c r="H1107" s="338">
        <v>44201</v>
      </c>
      <c r="I1107" s="337" t="s">
        <v>19695</v>
      </c>
      <c r="J1107" s="337" t="s">
        <v>36</v>
      </c>
      <c r="K1107" s="337" t="s">
        <v>19695</v>
      </c>
      <c r="L1107" s="337" t="s">
        <v>19695</v>
      </c>
      <c r="M1107" s="337" t="s">
        <v>19695</v>
      </c>
      <c r="N1107" s="337" t="s">
        <v>19695</v>
      </c>
      <c r="O1107" s="337" t="s">
        <v>19695</v>
      </c>
      <c r="P1107" s="337" t="s">
        <v>19695</v>
      </c>
      <c r="Q1107" s="337" t="s">
        <v>19695</v>
      </c>
      <c r="R1107" s="337" t="s">
        <v>15</v>
      </c>
      <c r="S1107" s="337" t="s">
        <v>1086</v>
      </c>
      <c r="T1107" s="337" t="s">
        <v>1086</v>
      </c>
      <c r="U1107" s="337" t="s">
        <v>1660</v>
      </c>
      <c r="V1107" s="337">
        <v>8</v>
      </c>
      <c r="W1107" s="337" t="s">
        <v>19695</v>
      </c>
      <c r="X1107" s="337" t="s">
        <v>19695</v>
      </c>
      <c r="Y1107" s="337" t="s">
        <v>19695</v>
      </c>
      <c r="Z1107" s="337" t="s">
        <v>1728</v>
      </c>
      <c r="AA1107" s="337" t="s">
        <v>717</v>
      </c>
      <c r="AB1107" s="337" t="s">
        <v>718</v>
      </c>
      <c r="AC1107" s="337" t="s">
        <v>14272</v>
      </c>
    </row>
    <row r="1108" spans="1:29" ht="15.8" x14ac:dyDescent="0.25">
      <c r="A1108" s="337" t="s">
        <v>1723</v>
      </c>
      <c r="B1108" s="337" t="s">
        <v>10685</v>
      </c>
      <c r="C1108" s="337" t="s">
        <v>1725</v>
      </c>
      <c r="D1108" s="337" t="s">
        <v>1730</v>
      </c>
      <c r="E1108" s="337" t="s">
        <v>9519</v>
      </c>
      <c r="F1108" s="338">
        <v>44177</v>
      </c>
      <c r="G1108" s="337" t="s">
        <v>9520</v>
      </c>
      <c r="H1108" s="338">
        <v>44199</v>
      </c>
      <c r="I1108" s="337" t="s">
        <v>19695</v>
      </c>
      <c r="J1108" s="337" t="s">
        <v>16</v>
      </c>
      <c r="K1108" s="337" t="s">
        <v>19695</v>
      </c>
      <c r="L1108" s="337" t="s">
        <v>19695</v>
      </c>
      <c r="M1108" s="337" t="s">
        <v>19695</v>
      </c>
      <c r="N1108" s="337" t="s">
        <v>19695</v>
      </c>
      <c r="O1108" s="337" t="s">
        <v>19695</v>
      </c>
      <c r="P1108" s="337" t="s">
        <v>19695</v>
      </c>
      <c r="Q1108" s="337" t="s">
        <v>19695</v>
      </c>
      <c r="R1108" s="337" t="s">
        <v>15</v>
      </c>
      <c r="S1108" s="337" t="s">
        <v>1529</v>
      </c>
      <c r="T1108" s="337" t="s">
        <v>10686</v>
      </c>
      <c r="U1108" s="337" t="s">
        <v>2309</v>
      </c>
      <c r="V1108" s="337">
        <v>8</v>
      </c>
      <c r="W1108" s="337" t="s">
        <v>19695</v>
      </c>
      <c r="X1108" s="337" t="s">
        <v>19695</v>
      </c>
      <c r="Y1108" s="337" t="s">
        <v>19695</v>
      </c>
      <c r="Z1108" s="337" t="s">
        <v>1728</v>
      </c>
      <c r="AA1108" s="337" t="s">
        <v>717</v>
      </c>
      <c r="AB1108" s="337" t="s">
        <v>718</v>
      </c>
      <c r="AC1108" s="337" t="s">
        <v>14272</v>
      </c>
    </row>
    <row r="1109" spans="1:29" ht="15.8" x14ac:dyDescent="0.25">
      <c r="A1109" s="337" t="s">
        <v>1723</v>
      </c>
      <c r="B1109" s="337" t="s">
        <v>9518</v>
      </c>
      <c r="C1109" s="337" t="s">
        <v>1725</v>
      </c>
      <c r="D1109" s="337" t="s">
        <v>13527</v>
      </c>
      <c r="E1109" s="337" t="s">
        <v>9519</v>
      </c>
      <c r="F1109" s="338">
        <v>44177</v>
      </c>
      <c r="G1109" s="337" t="s">
        <v>9520</v>
      </c>
      <c r="H1109" s="338">
        <v>44199</v>
      </c>
      <c r="I1109" s="337" t="s">
        <v>19695</v>
      </c>
      <c r="J1109" s="337" t="s">
        <v>36</v>
      </c>
      <c r="K1109" s="337" t="s">
        <v>19695</v>
      </c>
      <c r="L1109" s="337" t="s">
        <v>19695</v>
      </c>
      <c r="M1109" s="337" t="s">
        <v>19695</v>
      </c>
      <c r="N1109" s="337" t="s">
        <v>19695</v>
      </c>
      <c r="O1109" s="337" t="s">
        <v>19695</v>
      </c>
      <c r="P1109" s="337" t="s">
        <v>19695</v>
      </c>
      <c r="Q1109" s="337" t="s">
        <v>19695</v>
      </c>
      <c r="R1109" s="337" t="s">
        <v>112</v>
      </c>
      <c r="S1109" s="337" t="s">
        <v>115</v>
      </c>
      <c r="T1109" s="337" t="s">
        <v>115</v>
      </c>
      <c r="U1109" s="337" t="s">
        <v>7471</v>
      </c>
      <c r="V1109" s="337">
        <v>8</v>
      </c>
      <c r="W1109" s="337" t="s">
        <v>19695</v>
      </c>
      <c r="X1109" s="337" t="s">
        <v>19695</v>
      </c>
      <c r="Y1109" s="337" t="s">
        <v>19695</v>
      </c>
      <c r="Z1109" s="337" t="s">
        <v>1753</v>
      </c>
      <c r="AA1109" s="337" t="s">
        <v>717</v>
      </c>
      <c r="AB1109" s="337" t="s">
        <v>718</v>
      </c>
      <c r="AC1109" s="337" t="s">
        <v>14268</v>
      </c>
    </row>
    <row r="1110" spans="1:29" ht="15.8" x14ac:dyDescent="0.25">
      <c r="A1110" s="337" t="s">
        <v>1723</v>
      </c>
      <c r="B1110" s="337" t="s">
        <v>9615</v>
      </c>
      <c r="C1110" s="337" t="s">
        <v>1821</v>
      </c>
      <c r="D1110" s="337" t="s">
        <v>449</v>
      </c>
      <c r="E1110" s="337" t="s">
        <v>9616</v>
      </c>
      <c r="F1110" s="338">
        <v>44184</v>
      </c>
      <c r="G1110" s="337" t="s">
        <v>9101</v>
      </c>
      <c r="H1110" s="338">
        <v>44198</v>
      </c>
      <c r="I1110" s="337" t="s">
        <v>19695</v>
      </c>
      <c r="J1110" s="337" t="s">
        <v>16</v>
      </c>
      <c r="K1110" s="337" t="s">
        <v>19695</v>
      </c>
      <c r="L1110" s="337" t="s">
        <v>19695</v>
      </c>
      <c r="M1110" s="337" t="s">
        <v>19695</v>
      </c>
      <c r="N1110" s="337" t="s">
        <v>19695</v>
      </c>
      <c r="O1110" s="337" t="s">
        <v>19695</v>
      </c>
      <c r="P1110" s="337" t="s">
        <v>19695</v>
      </c>
      <c r="Q1110" s="337" t="s">
        <v>19695</v>
      </c>
      <c r="R1110" s="337" t="s">
        <v>52</v>
      </c>
      <c r="S1110" s="337" t="s">
        <v>93</v>
      </c>
      <c r="T1110" s="337" t="s">
        <v>4887</v>
      </c>
      <c r="U1110" s="337" t="s">
        <v>9617</v>
      </c>
      <c r="V1110" s="337">
        <v>8</v>
      </c>
      <c r="W1110" s="337" t="s">
        <v>19695</v>
      </c>
      <c r="X1110" s="337" t="s">
        <v>19695</v>
      </c>
      <c r="Y1110" s="337" t="s">
        <v>19695</v>
      </c>
      <c r="Z1110" s="337" t="s">
        <v>1728</v>
      </c>
      <c r="AA1110" s="337" t="s">
        <v>735</v>
      </c>
      <c r="AB1110" s="337" t="s">
        <v>718</v>
      </c>
      <c r="AC1110" s="337" t="s">
        <v>14266</v>
      </c>
    </row>
    <row r="1111" spans="1:29" ht="15.8" x14ac:dyDescent="0.25">
      <c r="A1111" s="337" t="s">
        <v>1723</v>
      </c>
      <c r="B1111" s="337" t="s">
        <v>10577</v>
      </c>
      <c r="C1111" s="337" t="s">
        <v>1821</v>
      </c>
      <c r="D1111" s="337" t="s">
        <v>449</v>
      </c>
      <c r="E1111" s="337" t="s">
        <v>10578</v>
      </c>
      <c r="F1111" s="338">
        <v>44120</v>
      </c>
      <c r="G1111" s="337" t="s">
        <v>9101</v>
      </c>
      <c r="H1111" s="338">
        <v>44198</v>
      </c>
      <c r="I1111" s="337" t="s">
        <v>19695</v>
      </c>
      <c r="J1111" s="337" t="s">
        <v>36</v>
      </c>
      <c r="K1111" s="337" t="s">
        <v>19695</v>
      </c>
      <c r="L1111" s="337" t="s">
        <v>19695</v>
      </c>
      <c r="M1111" s="337" t="s">
        <v>19695</v>
      </c>
      <c r="N1111" s="337" t="s">
        <v>19695</v>
      </c>
      <c r="O1111" s="337" t="s">
        <v>19695</v>
      </c>
      <c r="P1111" s="337" t="s">
        <v>19695</v>
      </c>
      <c r="Q1111" s="337" t="s">
        <v>19695</v>
      </c>
      <c r="R1111" s="337" t="s">
        <v>66</v>
      </c>
      <c r="S1111" s="337" t="s">
        <v>1633</v>
      </c>
      <c r="T1111" s="337" t="s">
        <v>1137</v>
      </c>
      <c r="U1111" s="337" t="s">
        <v>10579</v>
      </c>
      <c r="V1111" s="337">
        <v>12</v>
      </c>
      <c r="W1111" s="337" t="s">
        <v>19695</v>
      </c>
      <c r="X1111" s="337" t="s">
        <v>19695</v>
      </c>
      <c r="Y1111" s="337" t="s">
        <v>19695</v>
      </c>
      <c r="Z1111" s="337" t="s">
        <v>1753</v>
      </c>
      <c r="AA1111" s="337" t="s">
        <v>735</v>
      </c>
      <c r="AB1111" s="337" t="s">
        <v>718</v>
      </c>
      <c r="AC1111" s="337" t="s">
        <v>15578</v>
      </c>
    </row>
    <row r="1112" spans="1:29" ht="15.8" x14ac:dyDescent="0.25">
      <c r="A1112" s="337" t="s">
        <v>1723</v>
      </c>
      <c r="B1112" s="337" t="s">
        <v>8190</v>
      </c>
      <c r="C1112" s="337" t="s">
        <v>1821</v>
      </c>
      <c r="D1112" s="337" t="s">
        <v>449</v>
      </c>
      <c r="E1112" s="337" t="s">
        <v>8188</v>
      </c>
      <c r="F1112" s="338">
        <v>44136</v>
      </c>
      <c r="G1112" s="337" t="s">
        <v>8191</v>
      </c>
      <c r="H1112" s="338">
        <v>44197</v>
      </c>
      <c r="I1112" s="337" t="s">
        <v>19695</v>
      </c>
      <c r="J1112" s="337" t="s">
        <v>36</v>
      </c>
      <c r="K1112" s="337" t="s">
        <v>19695</v>
      </c>
      <c r="L1112" s="337" t="s">
        <v>19695</v>
      </c>
      <c r="M1112" s="337" t="s">
        <v>19695</v>
      </c>
      <c r="N1112" s="337" t="s">
        <v>19695</v>
      </c>
      <c r="O1112" s="337" t="s">
        <v>19695</v>
      </c>
      <c r="P1112" s="337" t="s">
        <v>19695</v>
      </c>
      <c r="Q1112" s="337" t="s">
        <v>19695</v>
      </c>
      <c r="R1112" s="337" t="s">
        <v>130</v>
      </c>
      <c r="S1112" s="337" t="s">
        <v>940</v>
      </c>
      <c r="T1112" s="337" t="s">
        <v>8192</v>
      </c>
      <c r="U1112" s="337" t="s">
        <v>2023</v>
      </c>
      <c r="V1112" s="337">
        <v>8</v>
      </c>
      <c r="W1112" s="337" t="s">
        <v>19695</v>
      </c>
      <c r="X1112" s="337" t="s">
        <v>19695</v>
      </c>
      <c r="Y1112" s="337" t="s">
        <v>19695</v>
      </c>
      <c r="Z1112" s="337" t="s">
        <v>1728</v>
      </c>
      <c r="AA1112" s="337" t="s">
        <v>717</v>
      </c>
      <c r="AB1112" s="337" t="s">
        <v>718</v>
      </c>
      <c r="AC1112" s="337" t="s">
        <v>14270</v>
      </c>
    </row>
    <row r="1113" spans="1:29" ht="15.8" x14ac:dyDescent="0.25">
      <c r="A1113" s="337" t="s">
        <v>1723</v>
      </c>
      <c r="B1113" s="337" t="s">
        <v>10468</v>
      </c>
      <c r="C1113" s="337" t="s">
        <v>1725</v>
      </c>
      <c r="D1113" s="337" t="s">
        <v>13527</v>
      </c>
      <c r="E1113" s="337" t="s">
        <v>10469</v>
      </c>
      <c r="F1113" s="338">
        <v>44155</v>
      </c>
      <c r="G1113" s="337" t="s">
        <v>8191</v>
      </c>
      <c r="H1113" s="338">
        <v>44197</v>
      </c>
      <c r="I1113" s="337" t="s">
        <v>19695</v>
      </c>
      <c r="J1113" s="337" t="s">
        <v>36</v>
      </c>
      <c r="K1113" s="337" t="s">
        <v>19695</v>
      </c>
      <c r="L1113" s="337" t="s">
        <v>19695</v>
      </c>
      <c r="M1113" s="337" t="s">
        <v>19695</v>
      </c>
      <c r="N1113" s="337" t="s">
        <v>19695</v>
      </c>
      <c r="O1113" s="337" t="s">
        <v>19695</v>
      </c>
      <c r="P1113" s="337" t="s">
        <v>19695</v>
      </c>
      <c r="Q1113" s="337" t="s">
        <v>19695</v>
      </c>
      <c r="R1113" s="337" t="s">
        <v>130</v>
      </c>
      <c r="S1113" s="337" t="s">
        <v>940</v>
      </c>
      <c r="T1113" s="337" t="s">
        <v>2483</v>
      </c>
      <c r="U1113" s="337" t="s">
        <v>2375</v>
      </c>
      <c r="V1113" s="337">
        <v>8</v>
      </c>
      <c r="W1113" s="337" t="s">
        <v>19695</v>
      </c>
      <c r="X1113" s="337" t="s">
        <v>19695</v>
      </c>
      <c r="Y1113" s="337" t="s">
        <v>19695</v>
      </c>
      <c r="Z1113" s="337" t="s">
        <v>1728</v>
      </c>
      <c r="AA1113" s="337" t="s">
        <v>717</v>
      </c>
      <c r="AB1113" s="337" t="s">
        <v>718</v>
      </c>
      <c r="AC1113" s="337" t="s">
        <v>14299</v>
      </c>
    </row>
    <row r="1114" spans="1:29" ht="15.8" x14ac:dyDescent="0.25">
      <c r="A1114" s="337" t="s">
        <v>1723</v>
      </c>
      <c r="B1114" s="337" t="s">
        <v>12059</v>
      </c>
      <c r="C1114" s="337" t="s">
        <v>1821</v>
      </c>
      <c r="D1114" s="337" t="s">
        <v>449</v>
      </c>
      <c r="E1114" s="337" t="s">
        <v>12060</v>
      </c>
      <c r="F1114" s="338">
        <v>44147</v>
      </c>
      <c r="G1114" s="337" t="s">
        <v>8191</v>
      </c>
      <c r="H1114" s="338">
        <v>44197</v>
      </c>
      <c r="I1114" s="337" t="s">
        <v>19695</v>
      </c>
      <c r="J1114" s="337" t="s">
        <v>36</v>
      </c>
      <c r="K1114" s="337" t="s">
        <v>19695</v>
      </c>
      <c r="L1114" s="337" t="s">
        <v>19695</v>
      </c>
      <c r="M1114" s="337" t="s">
        <v>19695</v>
      </c>
      <c r="N1114" s="337" t="s">
        <v>19695</v>
      </c>
      <c r="O1114" s="337" t="s">
        <v>19695</v>
      </c>
      <c r="P1114" s="337" t="s">
        <v>19695</v>
      </c>
      <c r="Q1114" s="337" t="s">
        <v>19695</v>
      </c>
      <c r="R1114" s="337" t="s">
        <v>75</v>
      </c>
      <c r="S1114" s="337" t="s">
        <v>5361</v>
      </c>
      <c r="T1114" s="337" t="s">
        <v>12061</v>
      </c>
      <c r="U1114" s="337" t="s">
        <v>12062</v>
      </c>
      <c r="V1114" s="337">
        <v>10</v>
      </c>
      <c r="W1114" s="337" t="s">
        <v>19695</v>
      </c>
      <c r="X1114" s="337" t="s">
        <v>19695</v>
      </c>
      <c r="Y1114" s="337" t="s">
        <v>19695</v>
      </c>
      <c r="Z1114" s="337" t="s">
        <v>1728</v>
      </c>
      <c r="AA1114" s="337" t="s">
        <v>717</v>
      </c>
      <c r="AB1114" s="337" t="s">
        <v>718</v>
      </c>
      <c r="AC1114" s="337" t="s">
        <v>14300</v>
      </c>
    </row>
    <row r="1115" spans="1:29" ht="15.8" x14ac:dyDescent="0.25">
      <c r="A1115" s="337" t="s">
        <v>1723</v>
      </c>
      <c r="B1115" s="337" t="s">
        <v>10147</v>
      </c>
      <c r="C1115" s="337" t="s">
        <v>1725</v>
      </c>
      <c r="D1115" s="337" t="s">
        <v>1730</v>
      </c>
      <c r="E1115" s="337" t="s">
        <v>10148</v>
      </c>
      <c r="F1115" s="338">
        <v>44164</v>
      </c>
      <c r="G1115" s="337" t="s">
        <v>7802</v>
      </c>
      <c r="H1115" s="338">
        <v>44195</v>
      </c>
      <c r="I1115" s="337" t="s">
        <v>19695</v>
      </c>
      <c r="J1115" s="337" t="s">
        <v>16</v>
      </c>
      <c r="K1115" s="337" t="s">
        <v>19695</v>
      </c>
      <c r="L1115" s="337" t="s">
        <v>19695</v>
      </c>
      <c r="M1115" s="337" t="s">
        <v>19695</v>
      </c>
      <c r="N1115" s="337" t="s">
        <v>19695</v>
      </c>
      <c r="O1115" s="337" t="s">
        <v>19695</v>
      </c>
      <c r="P1115" s="337" t="s">
        <v>19695</v>
      </c>
      <c r="Q1115" s="337" t="s">
        <v>19695</v>
      </c>
      <c r="R1115" s="337" t="s">
        <v>52</v>
      </c>
      <c r="S1115" s="337" t="s">
        <v>93</v>
      </c>
      <c r="T1115" s="337" t="s">
        <v>10149</v>
      </c>
      <c r="U1115" s="337" t="s">
        <v>4646</v>
      </c>
      <c r="V1115" s="337">
        <v>12</v>
      </c>
      <c r="W1115" s="337" t="s">
        <v>19695</v>
      </c>
      <c r="X1115" s="337" t="s">
        <v>19695</v>
      </c>
      <c r="Y1115" s="337" t="s">
        <v>19695</v>
      </c>
      <c r="Z1115" s="337" t="s">
        <v>1728</v>
      </c>
      <c r="AA1115" s="337" t="s">
        <v>735</v>
      </c>
      <c r="AB1115" s="337" t="s">
        <v>718</v>
      </c>
      <c r="AC1115" s="337" t="s">
        <v>14264</v>
      </c>
    </row>
    <row r="1116" spans="1:29" ht="15.8" x14ac:dyDescent="0.25">
      <c r="A1116" s="337" t="s">
        <v>1723</v>
      </c>
      <c r="B1116" s="337" t="s">
        <v>10150</v>
      </c>
      <c r="C1116" s="337" t="s">
        <v>1821</v>
      </c>
      <c r="D1116" s="337" t="s">
        <v>449</v>
      </c>
      <c r="E1116" s="337" t="s">
        <v>10151</v>
      </c>
      <c r="F1116" s="338">
        <v>44175</v>
      </c>
      <c r="G1116" s="337" t="s">
        <v>7802</v>
      </c>
      <c r="H1116" s="338">
        <v>44195</v>
      </c>
      <c r="I1116" s="337" t="s">
        <v>19695</v>
      </c>
      <c r="J1116" s="337" t="s">
        <v>16</v>
      </c>
      <c r="K1116" s="337" t="s">
        <v>19695</v>
      </c>
      <c r="L1116" s="337" t="s">
        <v>19695</v>
      </c>
      <c r="M1116" s="337" t="s">
        <v>19695</v>
      </c>
      <c r="N1116" s="337" t="s">
        <v>19695</v>
      </c>
      <c r="O1116" s="337" t="s">
        <v>19695</v>
      </c>
      <c r="P1116" s="337" t="s">
        <v>19695</v>
      </c>
      <c r="Q1116" s="337" t="s">
        <v>19695</v>
      </c>
      <c r="R1116" s="337" t="s">
        <v>52</v>
      </c>
      <c r="S1116" s="337" t="s">
        <v>93</v>
      </c>
      <c r="T1116" s="337" t="s">
        <v>419</v>
      </c>
      <c r="U1116" s="337" t="s">
        <v>10152</v>
      </c>
      <c r="V1116" s="337">
        <v>10</v>
      </c>
      <c r="W1116" s="337" t="s">
        <v>19695</v>
      </c>
      <c r="X1116" s="337" t="s">
        <v>19695</v>
      </c>
      <c r="Y1116" s="337" t="s">
        <v>19695</v>
      </c>
      <c r="Z1116" s="337" t="s">
        <v>1728</v>
      </c>
      <c r="AA1116" s="337" t="s">
        <v>735</v>
      </c>
      <c r="AB1116" s="337" t="s">
        <v>718</v>
      </c>
      <c r="AC1116" s="337" t="s">
        <v>14264</v>
      </c>
    </row>
    <row r="1117" spans="1:29" ht="15.8" x14ac:dyDescent="0.25">
      <c r="A1117" s="337" t="s">
        <v>1723</v>
      </c>
      <c r="B1117" s="337" t="s">
        <v>7800</v>
      </c>
      <c r="C1117" s="337" t="s">
        <v>1725</v>
      </c>
      <c r="D1117" s="337" t="s">
        <v>1730</v>
      </c>
      <c r="E1117" s="337" t="s">
        <v>7801</v>
      </c>
      <c r="F1117" s="338">
        <v>44185</v>
      </c>
      <c r="G1117" s="337" t="s">
        <v>7802</v>
      </c>
      <c r="H1117" s="338">
        <v>44195</v>
      </c>
      <c r="I1117" s="337" t="s">
        <v>19695</v>
      </c>
      <c r="J1117" s="337" t="s">
        <v>16</v>
      </c>
      <c r="K1117" s="337" t="s">
        <v>19695</v>
      </c>
      <c r="L1117" s="337" t="s">
        <v>19695</v>
      </c>
      <c r="M1117" s="337" t="s">
        <v>19695</v>
      </c>
      <c r="N1117" s="337" t="s">
        <v>19695</v>
      </c>
      <c r="O1117" s="337" t="s">
        <v>19695</v>
      </c>
      <c r="P1117" s="337" t="s">
        <v>19695</v>
      </c>
      <c r="Q1117" s="337" t="s">
        <v>19695</v>
      </c>
      <c r="R1117" s="337" t="s">
        <v>52</v>
      </c>
      <c r="S1117" s="337" t="s">
        <v>857</v>
      </c>
      <c r="T1117" s="337" t="s">
        <v>857</v>
      </c>
      <c r="U1117" s="337" t="s">
        <v>1948</v>
      </c>
      <c r="V1117" s="337">
        <v>16</v>
      </c>
      <c r="W1117" s="337" t="s">
        <v>19695</v>
      </c>
      <c r="X1117" s="337" t="s">
        <v>19695</v>
      </c>
      <c r="Y1117" s="337" t="s">
        <v>19695</v>
      </c>
      <c r="Z1117" s="337" t="s">
        <v>1753</v>
      </c>
      <c r="AA1117" s="337" t="s">
        <v>717</v>
      </c>
      <c r="AB1117" s="337" t="s">
        <v>718</v>
      </c>
      <c r="AC1117" s="337" t="s">
        <v>15570</v>
      </c>
    </row>
    <row r="1118" spans="1:29" ht="15.8" x14ac:dyDescent="0.25">
      <c r="A1118" s="337" t="s">
        <v>1723</v>
      </c>
      <c r="B1118" s="337" t="s">
        <v>11527</v>
      </c>
      <c r="C1118" s="337" t="s">
        <v>1725</v>
      </c>
      <c r="D1118" s="337" t="s">
        <v>13527</v>
      </c>
      <c r="E1118" s="337" t="s">
        <v>10151</v>
      </c>
      <c r="F1118" s="338">
        <v>44175</v>
      </c>
      <c r="G1118" s="337" t="s">
        <v>11528</v>
      </c>
      <c r="H1118" s="338">
        <v>44193</v>
      </c>
      <c r="I1118" s="337" t="s">
        <v>19695</v>
      </c>
      <c r="J1118" s="337" t="s">
        <v>16</v>
      </c>
      <c r="K1118" s="337" t="s">
        <v>19695</v>
      </c>
      <c r="L1118" s="337" t="s">
        <v>19695</v>
      </c>
      <c r="M1118" s="337" t="s">
        <v>19695</v>
      </c>
      <c r="N1118" s="337" t="s">
        <v>19695</v>
      </c>
      <c r="O1118" s="337" t="s">
        <v>19695</v>
      </c>
      <c r="P1118" s="337" t="s">
        <v>19695</v>
      </c>
      <c r="Q1118" s="337" t="s">
        <v>19695</v>
      </c>
      <c r="R1118" s="337" t="s">
        <v>35</v>
      </c>
      <c r="S1118" s="337" t="s">
        <v>77</v>
      </c>
      <c r="T1118" s="337" t="s">
        <v>5318</v>
      </c>
      <c r="U1118" s="337" t="s">
        <v>11529</v>
      </c>
      <c r="V1118" s="337">
        <v>10</v>
      </c>
      <c r="W1118" s="337" t="s">
        <v>19695</v>
      </c>
      <c r="X1118" s="337" t="s">
        <v>19695</v>
      </c>
      <c r="Y1118" s="337" t="s">
        <v>19695</v>
      </c>
      <c r="Z1118" s="337" t="s">
        <v>1728</v>
      </c>
      <c r="AA1118" s="337" t="s">
        <v>717</v>
      </c>
      <c r="AB1118" s="337" t="s">
        <v>718</v>
      </c>
      <c r="AC1118" s="337" t="s">
        <v>14271</v>
      </c>
    </row>
    <row r="1119" spans="1:29" ht="15.8" x14ac:dyDescent="0.25">
      <c r="A1119" s="337" t="s">
        <v>1723</v>
      </c>
      <c r="B1119" s="337" t="s">
        <v>11218</v>
      </c>
      <c r="C1119" s="337" t="s">
        <v>1821</v>
      </c>
      <c r="D1119" s="337" t="s">
        <v>449</v>
      </c>
      <c r="E1119" s="337" t="s">
        <v>11198</v>
      </c>
      <c r="F1119" s="338">
        <v>44150</v>
      </c>
      <c r="G1119" s="337" t="s">
        <v>11219</v>
      </c>
      <c r="H1119" s="338">
        <v>44191</v>
      </c>
      <c r="I1119" s="337" t="s">
        <v>19695</v>
      </c>
      <c r="J1119" s="337" t="s">
        <v>36</v>
      </c>
      <c r="K1119" s="337" t="s">
        <v>19695</v>
      </c>
      <c r="L1119" s="337" t="s">
        <v>19695</v>
      </c>
      <c r="M1119" s="337" t="s">
        <v>19695</v>
      </c>
      <c r="N1119" s="337" t="s">
        <v>19695</v>
      </c>
      <c r="O1119" s="337" t="s">
        <v>19695</v>
      </c>
      <c r="P1119" s="337" t="s">
        <v>19695</v>
      </c>
      <c r="Q1119" s="337" t="s">
        <v>19695</v>
      </c>
      <c r="R1119" s="337" t="s">
        <v>81</v>
      </c>
      <c r="S1119" s="337" t="s">
        <v>1583</v>
      </c>
      <c r="T1119" s="337" t="s">
        <v>9347</v>
      </c>
      <c r="U1119" s="337" t="s">
        <v>11220</v>
      </c>
      <c r="V1119" s="337">
        <v>10</v>
      </c>
      <c r="W1119" s="337" t="s">
        <v>19695</v>
      </c>
      <c r="X1119" s="337" t="s">
        <v>19695</v>
      </c>
      <c r="Y1119" s="337" t="s">
        <v>19695</v>
      </c>
      <c r="Z1119" s="337" t="s">
        <v>1728</v>
      </c>
      <c r="AA1119" s="337" t="s">
        <v>717</v>
      </c>
      <c r="AB1119" s="337" t="s">
        <v>718</v>
      </c>
      <c r="AC1119" s="337" t="s">
        <v>14267</v>
      </c>
    </row>
    <row r="1120" spans="1:29" ht="15.8" x14ac:dyDescent="0.25">
      <c r="A1120" s="337" t="s">
        <v>1723</v>
      </c>
      <c r="B1120" s="337" t="s">
        <v>9134</v>
      </c>
      <c r="C1120" s="337" t="s">
        <v>1725</v>
      </c>
      <c r="D1120" s="337" t="s">
        <v>1730</v>
      </c>
      <c r="E1120" s="337" t="s">
        <v>7957</v>
      </c>
      <c r="F1120" s="338">
        <v>44173</v>
      </c>
      <c r="G1120" s="337" t="s">
        <v>7801</v>
      </c>
      <c r="H1120" s="338">
        <v>44185</v>
      </c>
      <c r="I1120" s="337" t="s">
        <v>19695</v>
      </c>
      <c r="J1120" s="337" t="s">
        <v>36</v>
      </c>
      <c r="K1120" s="337" t="s">
        <v>19695</v>
      </c>
      <c r="L1120" s="337" t="s">
        <v>19695</v>
      </c>
      <c r="M1120" s="337" t="s">
        <v>19695</v>
      </c>
      <c r="N1120" s="337" t="s">
        <v>19695</v>
      </c>
      <c r="O1120" s="337" t="s">
        <v>19695</v>
      </c>
      <c r="P1120" s="337" t="s">
        <v>19695</v>
      </c>
      <c r="Q1120" s="337" t="s">
        <v>19695</v>
      </c>
      <c r="R1120" s="337" t="s">
        <v>71</v>
      </c>
      <c r="S1120" s="337" t="s">
        <v>2651</v>
      </c>
      <c r="T1120" s="337" t="s">
        <v>9135</v>
      </c>
      <c r="U1120" s="337" t="s">
        <v>9136</v>
      </c>
      <c r="V1120" s="337">
        <v>6</v>
      </c>
      <c r="W1120" s="337" t="s">
        <v>19695</v>
      </c>
      <c r="X1120" s="337" t="s">
        <v>19695</v>
      </c>
      <c r="Y1120" s="337" t="s">
        <v>19695</v>
      </c>
      <c r="Z1120" s="337" t="s">
        <v>1745</v>
      </c>
      <c r="AA1120" s="337" t="s">
        <v>761</v>
      </c>
      <c r="AB1120" s="337" t="s">
        <v>762</v>
      </c>
      <c r="AC1120" s="337" t="s">
        <v>14282</v>
      </c>
    </row>
    <row r="1121" spans="1:29" ht="15.8" x14ac:dyDescent="0.25">
      <c r="A1121" s="337" t="s">
        <v>1723</v>
      </c>
      <c r="B1121" s="337" t="s">
        <v>12055</v>
      </c>
      <c r="C1121" s="337" t="s">
        <v>1725</v>
      </c>
      <c r="D1121" s="337" t="s">
        <v>1730</v>
      </c>
      <c r="E1121" s="337" t="s">
        <v>7914</v>
      </c>
      <c r="F1121" s="338">
        <v>44119</v>
      </c>
      <c r="G1121" s="337" t="s">
        <v>10126</v>
      </c>
      <c r="H1121" s="338">
        <v>44182</v>
      </c>
      <c r="I1121" s="337" t="s">
        <v>19695</v>
      </c>
      <c r="J1121" s="337" t="s">
        <v>36</v>
      </c>
      <c r="K1121" s="337" t="s">
        <v>19695</v>
      </c>
      <c r="L1121" s="337" t="s">
        <v>19695</v>
      </c>
      <c r="M1121" s="337" t="s">
        <v>19695</v>
      </c>
      <c r="N1121" s="337" t="s">
        <v>19695</v>
      </c>
      <c r="O1121" s="337" t="s">
        <v>19695</v>
      </c>
      <c r="P1121" s="337" t="s">
        <v>19695</v>
      </c>
      <c r="Q1121" s="337" t="s">
        <v>19695</v>
      </c>
      <c r="R1121" s="337" t="s">
        <v>139</v>
      </c>
      <c r="S1121" s="337" t="s">
        <v>12056</v>
      </c>
      <c r="T1121" s="337" t="s">
        <v>12057</v>
      </c>
      <c r="U1121" s="337" t="s">
        <v>12058</v>
      </c>
      <c r="V1121" s="337">
        <v>6</v>
      </c>
      <c r="W1121" s="337" t="s">
        <v>19695</v>
      </c>
      <c r="X1121" s="337" t="s">
        <v>19695</v>
      </c>
      <c r="Y1121" s="337" t="s">
        <v>19695</v>
      </c>
      <c r="Z1121" s="337" t="s">
        <v>1728</v>
      </c>
      <c r="AA1121" s="337" t="s">
        <v>717</v>
      </c>
      <c r="AB1121" s="337" t="s">
        <v>718</v>
      </c>
      <c r="AC1121" s="337" t="s">
        <v>14289</v>
      </c>
    </row>
    <row r="1122" spans="1:29" ht="15.8" x14ac:dyDescent="0.25">
      <c r="A1122" s="337" t="s">
        <v>1723</v>
      </c>
      <c r="B1122" s="337" t="s">
        <v>10125</v>
      </c>
      <c r="C1122" s="337" t="s">
        <v>1821</v>
      </c>
      <c r="D1122" s="337" t="s">
        <v>449</v>
      </c>
      <c r="E1122" s="337" t="s">
        <v>8493</v>
      </c>
      <c r="F1122" s="338">
        <v>44094</v>
      </c>
      <c r="G1122" s="337" t="s">
        <v>10126</v>
      </c>
      <c r="H1122" s="338">
        <v>44182</v>
      </c>
      <c r="I1122" s="337" t="s">
        <v>19695</v>
      </c>
      <c r="J1122" s="337" t="s">
        <v>16</v>
      </c>
      <c r="K1122" s="337" t="s">
        <v>19695</v>
      </c>
      <c r="L1122" s="337" t="s">
        <v>19695</v>
      </c>
      <c r="M1122" s="337" t="s">
        <v>19695</v>
      </c>
      <c r="N1122" s="337" t="s">
        <v>19695</v>
      </c>
      <c r="O1122" s="337" t="s">
        <v>19695</v>
      </c>
      <c r="P1122" s="337" t="s">
        <v>19695</v>
      </c>
      <c r="Q1122" s="337" t="s">
        <v>19695</v>
      </c>
      <c r="R1122" s="337" t="s">
        <v>105</v>
      </c>
      <c r="S1122" s="337" t="s">
        <v>3812</v>
      </c>
      <c r="T1122" s="337" t="s">
        <v>2165</v>
      </c>
      <c r="U1122" s="337" t="s">
        <v>10127</v>
      </c>
      <c r="V1122" s="337">
        <v>12</v>
      </c>
      <c r="W1122" s="337" t="s">
        <v>19695</v>
      </c>
      <c r="X1122" s="337" t="s">
        <v>19695</v>
      </c>
      <c r="Y1122" s="337" t="s">
        <v>19695</v>
      </c>
      <c r="Z1122" s="337" t="s">
        <v>1753</v>
      </c>
      <c r="AA1122" s="337" t="s">
        <v>735</v>
      </c>
      <c r="AB1122" s="337" t="s">
        <v>718</v>
      </c>
      <c r="AC1122" s="337" t="s">
        <v>15565</v>
      </c>
    </row>
    <row r="1123" spans="1:29" ht="15.8" x14ac:dyDescent="0.25">
      <c r="A1123" s="337" t="s">
        <v>1723</v>
      </c>
      <c r="B1123" s="337" t="s">
        <v>11530</v>
      </c>
      <c r="C1123" s="337" t="s">
        <v>1821</v>
      </c>
      <c r="D1123" s="337" t="s">
        <v>449</v>
      </c>
      <c r="E1123" s="337" t="s">
        <v>11531</v>
      </c>
      <c r="F1123" s="338">
        <v>44167</v>
      </c>
      <c r="G1123" s="337" t="s">
        <v>8194</v>
      </c>
      <c r="H1123" s="338">
        <v>44180</v>
      </c>
      <c r="I1123" s="337" t="s">
        <v>19695</v>
      </c>
      <c r="J1123" s="337" t="s">
        <v>36</v>
      </c>
      <c r="K1123" s="337" t="s">
        <v>19695</v>
      </c>
      <c r="L1123" s="337" t="s">
        <v>19695</v>
      </c>
      <c r="M1123" s="337" t="s">
        <v>19695</v>
      </c>
      <c r="N1123" s="337" t="s">
        <v>19695</v>
      </c>
      <c r="O1123" s="337" t="s">
        <v>19695</v>
      </c>
      <c r="P1123" s="337" t="s">
        <v>19695</v>
      </c>
      <c r="Q1123" s="337" t="s">
        <v>19695</v>
      </c>
      <c r="R1123" s="337" t="s">
        <v>35</v>
      </c>
      <c r="S1123" s="337" t="s">
        <v>77</v>
      </c>
      <c r="T1123" s="337" t="s">
        <v>5318</v>
      </c>
      <c r="U1123" s="337" t="s">
        <v>11532</v>
      </c>
      <c r="V1123" s="337">
        <v>8</v>
      </c>
      <c r="W1123" s="337" t="s">
        <v>19695</v>
      </c>
      <c r="X1123" s="337" t="s">
        <v>19695</v>
      </c>
      <c r="Y1123" s="337" t="s">
        <v>19695</v>
      </c>
      <c r="Z1123" s="337" t="s">
        <v>1728</v>
      </c>
      <c r="AA1123" s="337" t="s">
        <v>717</v>
      </c>
      <c r="AB1123" s="337" t="s">
        <v>718</v>
      </c>
      <c r="AC1123" s="337" t="s">
        <v>14272</v>
      </c>
    </row>
    <row r="1124" spans="1:29" ht="15.8" x14ac:dyDescent="0.25">
      <c r="A1124" s="337" t="s">
        <v>1723</v>
      </c>
      <c r="B1124" s="337" t="s">
        <v>12368</v>
      </c>
      <c r="C1124" s="337" t="s">
        <v>1821</v>
      </c>
      <c r="D1124" s="337" t="s">
        <v>449</v>
      </c>
      <c r="E1124" s="337" t="s">
        <v>11516</v>
      </c>
      <c r="F1124" s="338">
        <v>44111</v>
      </c>
      <c r="G1124" s="337" t="s">
        <v>8194</v>
      </c>
      <c r="H1124" s="338">
        <v>44180</v>
      </c>
      <c r="I1124" s="337" t="s">
        <v>19695</v>
      </c>
      <c r="J1124" s="337" t="s">
        <v>36</v>
      </c>
      <c r="K1124" s="337" t="s">
        <v>19695</v>
      </c>
      <c r="L1124" s="337" t="s">
        <v>19695</v>
      </c>
      <c r="M1124" s="337" t="s">
        <v>19695</v>
      </c>
      <c r="N1124" s="337" t="s">
        <v>19695</v>
      </c>
      <c r="O1124" s="337" t="s">
        <v>19695</v>
      </c>
      <c r="P1124" s="337" t="s">
        <v>19695</v>
      </c>
      <c r="Q1124" s="337" t="s">
        <v>19695</v>
      </c>
      <c r="R1124" s="337" t="s">
        <v>1206</v>
      </c>
      <c r="S1124" s="337" t="s">
        <v>1207</v>
      </c>
      <c r="T1124" s="337" t="s">
        <v>12369</v>
      </c>
      <c r="U1124" s="337" t="s">
        <v>12369</v>
      </c>
      <c r="V1124" s="337">
        <v>6</v>
      </c>
      <c r="W1124" s="337" t="s">
        <v>19695</v>
      </c>
      <c r="X1124" s="337" t="s">
        <v>19695</v>
      </c>
      <c r="Y1124" s="337" t="s">
        <v>19695</v>
      </c>
      <c r="Z1124" s="337" t="s">
        <v>1745</v>
      </c>
      <c r="AA1124" s="337" t="s">
        <v>761</v>
      </c>
      <c r="AB1124" s="337" t="s">
        <v>762</v>
      </c>
      <c r="AC1124" s="337" t="s">
        <v>15347</v>
      </c>
    </row>
    <row r="1125" spans="1:29" ht="15.8" x14ac:dyDescent="0.25">
      <c r="A1125" s="337" t="s">
        <v>1723</v>
      </c>
      <c r="B1125" s="337" t="s">
        <v>8193</v>
      </c>
      <c r="C1125" s="337" t="s">
        <v>1725</v>
      </c>
      <c r="D1125" s="337" t="s">
        <v>13527</v>
      </c>
      <c r="E1125" s="337" t="s">
        <v>7914</v>
      </c>
      <c r="F1125" s="338">
        <v>44119</v>
      </c>
      <c r="G1125" s="337" t="s">
        <v>8194</v>
      </c>
      <c r="H1125" s="338">
        <v>44180</v>
      </c>
      <c r="I1125" s="337" t="s">
        <v>19695</v>
      </c>
      <c r="J1125" s="337" t="s">
        <v>16</v>
      </c>
      <c r="K1125" s="337" t="s">
        <v>19695</v>
      </c>
      <c r="L1125" s="337" t="s">
        <v>19695</v>
      </c>
      <c r="M1125" s="337" t="s">
        <v>19695</v>
      </c>
      <c r="N1125" s="337" t="s">
        <v>19695</v>
      </c>
      <c r="O1125" s="337" t="s">
        <v>19695</v>
      </c>
      <c r="P1125" s="337" t="s">
        <v>19695</v>
      </c>
      <c r="Q1125" s="337" t="s">
        <v>19695</v>
      </c>
      <c r="R1125" s="337" t="s">
        <v>130</v>
      </c>
      <c r="S1125" s="337" t="s">
        <v>940</v>
      </c>
      <c r="T1125" s="337" t="s">
        <v>948</v>
      </c>
      <c r="U1125" s="337" t="s">
        <v>8195</v>
      </c>
      <c r="V1125" s="337">
        <v>10</v>
      </c>
      <c r="W1125" s="337" t="s">
        <v>19695</v>
      </c>
      <c r="X1125" s="337" t="s">
        <v>19695</v>
      </c>
      <c r="Y1125" s="337" t="s">
        <v>19695</v>
      </c>
      <c r="Z1125" s="337" t="s">
        <v>1753</v>
      </c>
      <c r="AA1125" s="337" t="s">
        <v>717</v>
      </c>
      <c r="AB1125" s="337" t="s">
        <v>718</v>
      </c>
      <c r="AC1125" s="337" t="s">
        <v>15566</v>
      </c>
    </row>
    <row r="1126" spans="1:29" ht="15.8" x14ac:dyDescent="0.25">
      <c r="A1126" s="337" t="s">
        <v>1723</v>
      </c>
      <c r="B1126" s="337" t="s">
        <v>11525</v>
      </c>
      <c r="C1126" s="337" t="s">
        <v>1821</v>
      </c>
      <c r="D1126" s="337" t="s">
        <v>449</v>
      </c>
      <c r="E1126" s="337" t="s">
        <v>9704</v>
      </c>
      <c r="F1126" s="338">
        <v>44166</v>
      </c>
      <c r="G1126" s="337" t="s">
        <v>8194</v>
      </c>
      <c r="H1126" s="338">
        <v>44180</v>
      </c>
      <c r="I1126" s="337" t="s">
        <v>19695</v>
      </c>
      <c r="J1126" s="337" t="s">
        <v>16</v>
      </c>
      <c r="K1126" s="337" t="s">
        <v>19695</v>
      </c>
      <c r="L1126" s="337" t="s">
        <v>19695</v>
      </c>
      <c r="M1126" s="337" t="s">
        <v>19695</v>
      </c>
      <c r="N1126" s="337" t="s">
        <v>19695</v>
      </c>
      <c r="O1126" s="337" t="s">
        <v>19695</v>
      </c>
      <c r="P1126" s="337" t="s">
        <v>19695</v>
      </c>
      <c r="Q1126" s="337" t="s">
        <v>19695</v>
      </c>
      <c r="R1126" s="337" t="s">
        <v>35</v>
      </c>
      <c r="S1126" s="337" t="s">
        <v>77</v>
      </c>
      <c r="T1126" s="337" t="s">
        <v>5336</v>
      </c>
      <c r="U1126" s="337" t="s">
        <v>11526</v>
      </c>
      <c r="V1126" s="337">
        <v>10</v>
      </c>
      <c r="W1126" s="337" t="s">
        <v>19695</v>
      </c>
      <c r="X1126" s="337" t="s">
        <v>19695</v>
      </c>
      <c r="Y1126" s="337" t="s">
        <v>19695</v>
      </c>
      <c r="Z1126" s="337" t="s">
        <v>1753</v>
      </c>
      <c r="AA1126" s="337" t="s">
        <v>717</v>
      </c>
      <c r="AB1126" s="337" t="s">
        <v>718</v>
      </c>
      <c r="AC1126" s="337" t="s">
        <v>14271</v>
      </c>
    </row>
    <row r="1127" spans="1:29" ht="15.8" x14ac:dyDescent="0.25">
      <c r="A1127" s="337" t="s">
        <v>1723</v>
      </c>
      <c r="B1127" s="337" t="s">
        <v>1217</v>
      </c>
      <c r="C1127" s="337" t="s">
        <v>1821</v>
      </c>
      <c r="D1127" s="337" t="s">
        <v>449</v>
      </c>
      <c r="E1127" s="337" t="s">
        <v>9083</v>
      </c>
      <c r="F1127" s="338">
        <v>44141</v>
      </c>
      <c r="G1127" s="337" t="s">
        <v>9519</v>
      </c>
      <c r="H1127" s="338">
        <v>44177</v>
      </c>
      <c r="I1127" s="337" t="s">
        <v>19695</v>
      </c>
      <c r="J1127" s="337" t="s">
        <v>36</v>
      </c>
      <c r="K1127" s="337" t="s">
        <v>19695</v>
      </c>
      <c r="L1127" s="337" t="s">
        <v>19695</v>
      </c>
      <c r="M1127" s="337" t="s">
        <v>19695</v>
      </c>
      <c r="N1127" s="337" t="s">
        <v>19695</v>
      </c>
      <c r="O1127" s="337" t="s">
        <v>19695</v>
      </c>
      <c r="P1127" s="337" t="s">
        <v>19695</v>
      </c>
      <c r="Q1127" s="337" t="s">
        <v>19695</v>
      </c>
      <c r="R1127" s="337" t="s">
        <v>1206</v>
      </c>
      <c r="S1127" s="337" t="s">
        <v>1207</v>
      </c>
      <c r="T1127" s="337" t="s">
        <v>1214</v>
      </c>
      <c r="U1127" s="337" t="s">
        <v>1216</v>
      </c>
      <c r="V1127" s="337">
        <v>6</v>
      </c>
      <c r="W1127" s="337" t="s">
        <v>19695</v>
      </c>
      <c r="X1127" s="337" t="s">
        <v>19695</v>
      </c>
      <c r="Y1127" s="337" t="s">
        <v>19695</v>
      </c>
      <c r="Z1127" s="337" t="s">
        <v>1745</v>
      </c>
      <c r="AA1127" s="337" t="s">
        <v>761</v>
      </c>
      <c r="AB1127" s="337" t="s">
        <v>762</v>
      </c>
      <c r="AC1127" s="337" t="s">
        <v>15345</v>
      </c>
    </row>
    <row r="1128" spans="1:29" ht="15.8" x14ac:dyDescent="0.25">
      <c r="A1128" s="337" t="s">
        <v>1723</v>
      </c>
      <c r="B1128" s="337" t="s">
        <v>9244</v>
      </c>
      <c r="C1128" s="337" t="s">
        <v>1725</v>
      </c>
      <c r="D1128" s="337" t="s">
        <v>1730</v>
      </c>
      <c r="E1128" s="337" t="s">
        <v>1427</v>
      </c>
      <c r="F1128" s="338">
        <v>44139</v>
      </c>
      <c r="G1128" s="337" t="s">
        <v>9245</v>
      </c>
      <c r="H1128" s="338">
        <v>44176</v>
      </c>
      <c r="I1128" s="337" t="s">
        <v>19695</v>
      </c>
      <c r="J1128" s="337" t="s">
        <v>36</v>
      </c>
      <c r="K1128" s="337" t="s">
        <v>19695</v>
      </c>
      <c r="L1128" s="337" t="s">
        <v>19695</v>
      </c>
      <c r="M1128" s="337" t="s">
        <v>19695</v>
      </c>
      <c r="N1128" s="337" t="s">
        <v>19695</v>
      </c>
      <c r="O1128" s="337" t="s">
        <v>19695</v>
      </c>
      <c r="P1128" s="337" t="s">
        <v>19695</v>
      </c>
      <c r="Q1128" s="337" t="s">
        <v>19695</v>
      </c>
      <c r="R1128" s="337" t="s">
        <v>144</v>
      </c>
      <c r="S1128" s="337" t="s">
        <v>829</v>
      </c>
      <c r="T1128" s="337" t="s">
        <v>9246</v>
      </c>
      <c r="U1128" s="337" t="s">
        <v>2381</v>
      </c>
      <c r="V1128" s="337">
        <v>12</v>
      </c>
      <c r="W1128" s="337" t="s">
        <v>19695</v>
      </c>
      <c r="X1128" s="337" t="s">
        <v>19695</v>
      </c>
      <c r="Y1128" s="337" t="s">
        <v>19695</v>
      </c>
      <c r="Z1128" s="337" t="s">
        <v>1728</v>
      </c>
      <c r="AA1128" s="337" t="s">
        <v>735</v>
      </c>
      <c r="AB1128" s="337" t="s">
        <v>718</v>
      </c>
      <c r="AC1128" s="337" t="s">
        <v>14261</v>
      </c>
    </row>
    <row r="1129" spans="1:29" ht="15.8" x14ac:dyDescent="0.25">
      <c r="A1129" s="337" t="s">
        <v>1723</v>
      </c>
      <c r="B1129" s="337" t="s">
        <v>799</v>
      </c>
      <c r="C1129" s="337" t="s">
        <v>1821</v>
      </c>
      <c r="D1129" s="337" t="s">
        <v>449</v>
      </c>
      <c r="E1129" s="337" t="s">
        <v>11211</v>
      </c>
      <c r="F1129" s="338">
        <v>44146</v>
      </c>
      <c r="G1129" s="337" t="s">
        <v>9245</v>
      </c>
      <c r="H1129" s="338">
        <v>44176</v>
      </c>
      <c r="I1129" s="337" t="s">
        <v>19695</v>
      </c>
      <c r="J1129" s="337" t="s">
        <v>16</v>
      </c>
      <c r="K1129" s="337" t="s">
        <v>19695</v>
      </c>
      <c r="L1129" s="337" t="s">
        <v>19695</v>
      </c>
      <c r="M1129" s="337" t="s">
        <v>19695</v>
      </c>
      <c r="N1129" s="337" t="s">
        <v>19695</v>
      </c>
      <c r="O1129" s="337" t="s">
        <v>19695</v>
      </c>
      <c r="P1129" s="337" t="s">
        <v>19695</v>
      </c>
      <c r="Q1129" s="337" t="s">
        <v>19695</v>
      </c>
      <c r="R1129" s="337" t="s">
        <v>134</v>
      </c>
      <c r="S1129" s="337" t="s">
        <v>451</v>
      </c>
      <c r="T1129" s="337" t="s">
        <v>800</v>
      </c>
      <c r="U1129" s="337" t="s">
        <v>801</v>
      </c>
      <c r="V1129" s="337">
        <v>10</v>
      </c>
      <c r="W1129" s="337" t="s">
        <v>19695</v>
      </c>
      <c r="X1129" s="337" t="s">
        <v>19695</v>
      </c>
      <c r="Y1129" s="337" t="s">
        <v>19695</v>
      </c>
      <c r="Z1129" s="337" t="s">
        <v>1728</v>
      </c>
      <c r="AA1129" s="337" t="s">
        <v>717</v>
      </c>
      <c r="AB1129" s="337" t="s">
        <v>718</v>
      </c>
      <c r="AC1129" s="337" t="s">
        <v>14273</v>
      </c>
    </row>
    <row r="1130" spans="1:29" ht="15.8" x14ac:dyDescent="0.25">
      <c r="A1130" s="337" t="s">
        <v>1723</v>
      </c>
      <c r="B1130" s="337" t="s">
        <v>11227</v>
      </c>
      <c r="C1130" s="337" t="s">
        <v>1821</v>
      </c>
      <c r="D1130" s="337" t="s">
        <v>449</v>
      </c>
      <c r="E1130" s="337" t="s">
        <v>8246</v>
      </c>
      <c r="F1130" s="338">
        <v>43453</v>
      </c>
      <c r="G1130" s="337" t="s">
        <v>9245</v>
      </c>
      <c r="H1130" s="338">
        <v>44176</v>
      </c>
      <c r="I1130" s="337" t="s">
        <v>19695</v>
      </c>
      <c r="J1130" s="337" t="s">
        <v>16</v>
      </c>
      <c r="K1130" s="337" t="s">
        <v>19695</v>
      </c>
      <c r="L1130" s="337" t="s">
        <v>19695</v>
      </c>
      <c r="M1130" s="337" t="s">
        <v>19695</v>
      </c>
      <c r="N1130" s="337" t="s">
        <v>19695</v>
      </c>
      <c r="O1130" s="337" t="s">
        <v>19695</v>
      </c>
      <c r="P1130" s="337" t="s">
        <v>19695</v>
      </c>
      <c r="Q1130" s="337" t="s">
        <v>19695</v>
      </c>
      <c r="R1130" s="337" t="s">
        <v>144</v>
      </c>
      <c r="S1130" s="337" t="s">
        <v>446</v>
      </c>
      <c r="T1130" s="337" t="s">
        <v>55</v>
      </c>
      <c r="U1130" s="337" t="s">
        <v>9217</v>
      </c>
      <c r="V1130" s="337">
        <v>4</v>
      </c>
      <c r="W1130" s="337" t="s">
        <v>19695</v>
      </c>
      <c r="X1130" s="337" t="s">
        <v>19695</v>
      </c>
      <c r="Y1130" s="337" t="s">
        <v>19695</v>
      </c>
      <c r="Z1130" s="337" t="s">
        <v>1728</v>
      </c>
      <c r="AA1130" s="337" t="s">
        <v>717</v>
      </c>
      <c r="AB1130" s="337" t="s">
        <v>718</v>
      </c>
      <c r="AC1130" s="337" t="s">
        <v>14287</v>
      </c>
    </row>
    <row r="1131" spans="1:29" ht="15.8" x14ac:dyDescent="0.25">
      <c r="A1131" s="337" t="s">
        <v>1723</v>
      </c>
      <c r="B1131" s="337" t="s">
        <v>12042</v>
      </c>
      <c r="C1131" s="337" t="s">
        <v>1821</v>
      </c>
      <c r="D1131" s="337" t="s">
        <v>449</v>
      </c>
      <c r="E1131" s="337" t="s">
        <v>1427</v>
      </c>
      <c r="F1131" s="338">
        <v>44139</v>
      </c>
      <c r="G1131" s="337" t="s">
        <v>10151</v>
      </c>
      <c r="H1131" s="338">
        <v>44175</v>
      </c>
      <c r="I1131" s="337" t="s">
        <v>19695</v>
      </c>
      <c r="J1131" s="337" t="s">
        <v>16</v>
      </c>
      <c r="K1131" s="337" t="s">
        <v>19695</v>
      </c>
      <c r="L1131" s="337" t="s">
        <v>19695</v>
      </c>
      <c r="M1131" s="337" t="s">
        <v>19695</v>
      </c>
      <c r="N1131" s="337" t="s">
        <v>19695</v>
      </c>
      <c r="O1131" s="337" t="s">
        <v>19695</v>
      </c>
      <c r="P1131" s="337" t="s">
        <v>19695</v>
      </c>
      <c r="Q1131" s="337" t="s">
        <v>19695</v>
      </c>
      <c r="R1131" s="337" t="s">
        <v>1206</v>
      </c>
      <c r="S1131" s="337" t="s">
        <v>1207</v>
      </c>
      <c r="T1131" s="337" t="s">
        <v>1214</v>
      </c>
      <c r="U1131" s="337" t="s">
        <v>1216</v>
      </c>
      <c r="V1131" s="337">
        <v>6</v>
      </c>
      <c r="W1131" s="337" t="s">
        <v>19695</v>
      </c>
      <c r="X1131" s="337" t="s">
        <v>19695</v>
      </c>
      <c r="Y1131" s="337" t="s">
        <v>19695</v>
      </c>
      <c r="Z1131" s="337" t="s">
        <v>1745</v>
      </c>
      <c r="AA1131" s="337" t="s">
        <v>761</v>
      </c>
      <c r="AB1131" s="337" t="s">
        <v>762</v>
      </c>
      <c r="AC1131" s="337" t="s">
        <v>15345</v>
      </c>
    </row>
    <row r="1132" spans="1:29" ht="15.8" x14ac:dyDescent="0.25">
      <c r="A1132" s="337" t="s">
        <v>1723</v>
      </c>
      <c r="B1132" s="337" t="s">
        <v>11993</v>
      </c>
      <c r="C1132" s="337" t="s">
        <v>1821</v>
      </c>
      <c r="D1132" s="337" t="s">
        <v>449</v>
      </c>
      <c r="E1132" s="337" t="s">
        <v>9556</v>
      </c>
      <c r="F1132" s="338">
        <v>44145</v>
      </c>
      <c r="G1132" s="337" t="s">
        <v>10151</v>
      </c>
      <c r="H1132" s="338">
        <v>44175</v>
      </c>
      <c r="I1132" s="337" t="s">
        <v>19695</v>
      </c>
      <c r="J1132" s="337" t="s">
        <v>36</v>
      </c>
      <c r="K1132" s="337" t="s">
        <v>19695</v>
      </c>
      <c r="L1132" s="337" t="s">
        <v>19695</v>
      </c>
      <c r="M1132" s="337" t="s">
        <v>19695</v>
      </c>
      <c r="N1132" s="337" t="s">
        <v>19695</v>
      </c>
      <c r="O1132" s="337" t="s">
        <v>19695</v>
      </c>
      <c r="P1132" s="337" t="s">
        <v>19695</v>
      </c>
      <c r="Q1132" s="337" t="s">
        <v>19695</v>
      </c>
      <c r="R1132" s="337" t="s">
        <v>1206</v>
      </c>
      <c r="S1132" s="337" t="s">
        <v>1207</v>
      </c>
      <c r="T1132" s="337" t="s">
        <v>1214</v>
      </c>
      <c r="U1132" s="337" t="s">
        <v>1214</v>
      </c>
      <c r="V1132" s="337">
        <v>6</v>
      </c>
      <c r="W1132" s="337" t="s">
        <v>19695</v>
      </c>
      <c r="X1132" s="337" t="s">
        <v>19695</v>
      </c>
      <c r="Y1132" s="337" t="s">
        <v>19695</v>
      </c>
      <c r="Z1132" s="337" t="s">
        <v>1745</v>
      </c>
      <c r="AA1132" s="337" t="s">
        <v>761</v>
      </c>
      <c r="AB1132" s="337" t="s">
        <v>762</v>
      </c>
      <c r="AC1132" s="337" t="s">
        <v>15345</v>
      </c>
    </row>
    <row r="1133" spans="1:29" ht="15.8" x14ac:dyDescent="0.25">
      <c r="A1133" s="337" t="s">
        <v>1723</v>
      </c>
      <c r="B1133" s="337" t="s">
        <v>809</v>
      </c>
      <c r="C1133" s="337" t="s">
        <v>1821</v>
      </c>
      <c r="D1133" s="337" t="s">
        <v>449</v>
      </c>
      <c r="E1133" s="337" t="s">
        <v>8788</v>
      </c>
      <c r="F1133" s="338">
        <v>44129</v>
      </c>
      <c r="G1133" s="337" t="s">
        <v>8789</v>
      </c>
      <c r="H1133" s="338">
        <v>44174</v>
      </c>
      <c r="I1133" s="337" t="s">
        <v>19695</v>
      </c>
      <c r="J1133" s="337" t="s">
        <v>36</v>
      </c>
      <c r="K1133" s="337" t="s">
        <v>19695</v>
      </c>
      <c r="L1133" s="337" t="s">
        <v>19695</v>
      </c>
      <c r="M1133" s="337" t="s">
        <v>19695</v>
      </c>
      <c r="N1133" s="337" t="s">
        <v>19695</v>
      </c>
      <c r="O1133" s="337" t="s">
        <v>19695</v>
      </c>
      <c r="P1133" s="337" t="s">
        <v>19695</v>
      </c>
      <c r="Q1133" s="337" t="s">
        <v>19695</v>
      </c>
      <c r="R1133" s="337" t="s">
        <v>139</v>
      </c>
      <c r="S1133" s="337" t="s">
        <v>810</v>
      </c>
      <c r="T1133" s="337" t="s">
        <v>811</v>
      </c>
      <c r="U1133" s="337" t="s">
        <v>812</v>
      </c>
      <c r="V1133" s="337">
        <v>8</v>
      </c>
      <c r="W1133" s="337" t="s">
        <v>19695</v>
      </c>
      <c r="X1133" s="337" t="s">
        <v>19695</v>
      </c>
      <c r="Y1133" s="337" t="s">
        <v>19695</v>
      </c>
      <c r="Z1133" s="337" t="s">
        <v>1728</v>
      </c>
      <c r="AA1133" s="337" t="s">
        <v>717</v>
      </c>
      <c r="AB1133" s="337" t="s">
        <v>718</v>
      </c>
      <c r="AC1133" s="337" t="s">
        <v>14261</v>
      </c>
    </row>
    <row r="1134" spans="1:29" ht="15.8" x14ac:dyDescent="0.25">
      <c r="A1134" s="337" t="s">
        <v>1723</v>
      </c>
      <c r="B1134" s="337" t="s">
        <v>10168</v>
      </c>
      <c r="C1134" s="337" t="s">
        <v>1788</v>
      </c>
      <c r="D1134" s="337" t="s">
        <v>1789</v>
      </c>
      <c r="E1134" s="337" t="s">
        <v>10169</v>
      </c>
      <c r="F1134" s="338">
        <v>43898</v>
      </c>
      <c r="G1134" s="337" t="s">
        <v>7957</v>
      </c>
      <c r="H1134" s="338">
        <v>44173</v>
      </c>
      <c r="I1134" s="337" t="s">
        <v>19695</v>
      </c>
      <c r="J1134" s="337" t="s">
        <v>36</v>
      </c>
      <c r="K1134" s="337" t="s">
        <v>19695</v>
      </c>
      <c r="L1134" s="337" t="s">
        <v>19695</v>
      </c>
      <c r="M1134" s="337" t="s">
        <v>19695</v>
      </c>
      <c r="N1134" s="337" t="s">
        <v>19695</v>
      </c>
      <c r="O1134" s="337" t="s">
        <v>19695</v>
      </c>
      <c r="P1134" s="337" t="s">
        <v>19695</v>
      </c>
      <c r="Q1134" s="337" t="s">
        <v>19695</v>
      </c>
      <c r="R1134" s="337" t="s">
        <v>1220</v>
      </c>
      <c r="S1134" s="337" t="s">
        <v>1359</v>
      </c>
      <c r="T1134" s="337" t="s">
        <v>1359</v>
      </c>
      <c r="U1134" s="337" t="s">
        <v>10170</v>
      </c>
      <c r="V1134" s="337">
        <v>8</v>
      </c>
      <c r="W1134" s="337" t="s">
        <v>19695</v>
      </c>
      <c r="X1134" s="337" t="s">
        <v>19695</v>
      </c>
      <c r="Y1134" s="337" t="s">
        <v>19695</v>
      </c>
      <c r="Z1134" s="337" t="s">
        <v>1728</v>
      </c>
      <c r="AA1134" s="337" t="s">
        <v>735</v>
      </c>
      <c r="AB1134" s="337" t="s">
        <v>718</v>
      </c>
      <c r="AC1134" s="337" t="s">
        <v>14259</v>
      </c>
    </row>
    <row r="1135" spans="1:29" ht="15.8" x14ac:dyDescent="0.25">
      <c r="A1135" s="337" t="s">
        <v>1723</v>
      </c>
      <c r="B1135" s="337" t="s">
        <v>919</v>
      </c>
      <c r="C1135" s="337" t="s">
        <v>1821</v>
      </c>
      <c r="D1135" s="337" t="s">
        <v>449</v>
      </c>
      <c r="E1135" s="337" t="s">
        <v>7956</v>
      </c>
      <c r="F1135" s="338">
        <v>44149</v>
      </c>
      <c r="G1135" s="337" t="s">
        <v>7957</v>
      </c>
      <c r="H1135" s="338">
        <v>44173</v>
      </c>
      <c r="I1135" s="337" t="s">
        <v>19695</v>
      </c>
      <c r="J1135" s="337" t="s">
        <v>36</v>
      </c>
      <c r="K1135" s="337" t="s">
        <v>19695</v>
      </c>
      <c r="L1135" s="337" t="s">
        <v>19695</v>
      </c>
      <c r="M1135" s="337" t="s">
        <v>19695</v>
      </c>
      <c r="N1135" s="337" t="s">
        <v>19695</v>
      </c>
      <c r="O1135" s="337" t="s">
        <v>19695</v>
      </c>
      <c r="P1135" s="337" t="s">
        <v>19695</v>
      </c>
      <c r="Q1135" s="337" t="s">
        <v>19695</v>
      </c>
      <c r="R1135" s="337" t="s">
        <v>920</v>
      </c>
      <c r="S1135" s="337" t="s">
        <v>921</v>
      </c>
      <c r="T1135" s="337" t="s">
        <v>922</v>
      </c>
      <c r="U1135" s="337" t="s">
        <v>923</v>
      </c>
      <c r="V1135" s="337">
        <v>16</v>
      </c>
      <c r="W1135" s="337" t="s">
        <v>19695</v>
      </c>
      <c r="X1135" s="337" t="s">
        <v>19695</v>
      </c>
      <c r="Y1135" s="337" t="s">
        <v>19695</v>
      </c>
      <c r="Z1135" s="337" t="s">
        <v>1753</v>
      </c>
      <c r="AA1135" s="337" t="s">
        <v>735</v>
      </c>
      <c r="AB1135" s="337" t="s">
        <v>718</v>
      </c>
      <c r="AC1135" s="337" t="s">
        <v>14259</v>
      </c>
    </row>
    <row r="1136" spans="1:29" ht="15.8" x14ac:dyDescent="0.25">
      <c r="A1136" s="337" t="s">
        <v>1723</v>
      </c>
      <c r="B1136" s="337" t="s">
        <v>8187</v>
      </c>
      <c r="C1136" s="337" t="s">
        <v>1725</v>
      </c>
      <c r="D1136" s="337" t="s">
        <v>13527</v>
      </c>
      <c r="E1136" s="337" t="s">
        <v>8188</v>
      </c>
      <c r="F1136" s="338">
        <v>44136</v>
      </c>
      <c r="G1136" s="337" t="s">
        <v>8189</v>
      </c>
      <c r="H1136" s="338">
        <v>44172</v>
      </c>
      <c r="I1136" s="337" t="s">
        <v>19695</v>
      </c>
      <c r="J1136" s="337" t="s">
        <v>36</v>
      </c>
      <c r="K1136" s="337" t="s">
        <v>19695</v>
      </c>
      <c r="L1136" s="337" t="s">
        <v>19695</v>
      </c>
      <c r="M1136" s="337" t="s">
        <v>19695</v>
      </c>
      <c r="N1136" s="337" t="s">
        <v>19695</v>
      </c>
      <c r="O1136" s="337" t="s">
        <v>19695</v>
      </c>
      <c r="P1136" s="337" t="s">
        <v>19695</v>
      </c>
      <c r="Q1136" s="337" t="s">
        <v>19695</v>
      </c>
      <c r="R1136" s="337" t="s">
        <v>130</v>
      </c>
      <c r="S1136" s="337" t="s">
        <v>147</v>
      </c>
      <c r="T1136" s="337" t="s">
        <v>2256</v>
      </c>
      <c r="U1136" s="337" t="s">
        <v>1393</v>
      </c>
      <c r="V1136" s="337">
        <v>10</v>
      </c>
      <c r="W1136" s="337" t="s">
        <v>19695</v>
      </c>
      <c r="X1136" s="337" t="s">
        <v>19695</v>
      </c>
      <c r="Y1136" s="337" t="s">
        <v>19695</v>
      </c>
      <c r="Z1136" s="337" t="s">
        <v>1753</v>
      </c>
      <c r="AA1136" s="337" t="s">
        <v>717</v>
      </c>
      <c r="AB1136" s="337" t="s">
        <v>718</v>
      </c>
      <c r="AC1136" s="337" t="s">
        <v>14258</v>
      </c>
    </row>
    <row r="1137" spans="1:29" ht="15.8" x14ac:dyDescent="0.25">
      <c r="A1137" s="337" t="s">
        <v>1723</v>
      </c>
      <c r="B1137" s="337" t="s">
        <v>12030</v>
      </c>
      <c r="C1137" s="337" t="s">
        <v>1725</v>
      </c>
      <c r="D1137" s="337" t="s">
        <v>1730</v>
      </c>
      <c r="E1137" s="337" t="s">
        <v>7773</v>
      </c>
      <c r="F1137" s="338">
        <v>44092</v>
      </c>
      <c r="G1137" s="337" t="s">
        <v>11522</v>
      </c>
      <c r="H1137" s="338">
        <v>44171</v>
      </c>
      <c r="I1137" s="337" t="s">
        <v>19695</v>
      </c>
      <c r="J1137" s="337" t="s">
        <v>36</v>
      </c>
      <c r="K1137" s="337" t="s">
        <v>19695</v>
      </c>
      <c r="L1137" s="337" t="s">
        <v>19695</v>
      </c>
      <c r="M1137" s="337" t="s">
        <v>19695</v>
      </c>
      <c r="N1137" s="337" t="s">
        <v>19695</v>
      </c>
      <c r="O1137" s="337" t="s">
        <v>19695</v>
      </c>
      <c r="P1137" s="337" t="s">
        <v>19695</v>
      </c>
      <c r="Q1137" s="337" t="s">
        <v>19695</v>
      </c>
      <c r="R1137" s="337" t="s">
        <v>1206</v>
      </c>
      <c r="S1137" s="337" t="s">
        <v>1207</v>
      </c>
      <c r="T1137" s="337" t="s">
        <v>1214</v>
      </c>
      <c r="U1137" s="337" t="s">
        <v>11890</v>
      </c>
      <c r="V1137" s="337">
        <v>6</v>
      </c>
      <c r="W1137" s="337" t="s">
        <v>19695</v>
      </c>
      <c r="X1137" s="337" t="s">
        <v>19695</v>
      </c>
      <c r="Y1137" s="337" t="s">
        <v>19695</v>
      </c>
      <c r="Z1137" s="337" t="s">
        <v>1745</v>
      </c>
      <c r="AA1137" s="337" t="s">
        <v>761</v>
      </c>
      <c r="AB1137" s="337" t="s">
        <v>762</v>
      </c>
      <c r="AC1137" s="337" t="s">
        <v>15345</v>
      </c>
    </row>
    <row r="1138" spans="1:29" ht="15.8" x14ac:dyDescent="0.25">
      <c r="A1138" s="337" t="s">
        <v>1723</v>
      </c>
      <c r="B1138" s="337" t="s">
        <v>1215</v>
      </c>
      <c r="C1138" s="337" t="s">
        <v>1821</v>
      </c>
      <c r="D1138" s="337" t="s">
        <v>449</v>
      </c>
      <c r="E1138" s="337" t="s">
        <v>9083</v>
      </c>
      <c r="F1138" s="338">
        <v>44141</v>
      </c>
      <c r="G1138" s="337" t="s">
        <v>11522</v>
      </c>
      <c r="H1138" s="338">
        <v>44171</v>
      </c>
      <c r="I1138" s="337" t="s">
        <v>19695</v>
      </c>
      <c r="J1138" s="337" t="s">
        <v>16</v>
      </c>
      <c r="K1138" s="337" t="s">
        <v>19695</v>
      </c>
      <c r="L1138" s="337" t="s">
        <v>19695</v>
      </c>
      <c r="M1138" s="337" t="s">
        <v>19695</v>
      </c>
      <c r="N1138" s="337" t="s">
        <v>19695</v>
      </c>
      <c r="O1138" s="337" t="s">
        <v>19695</v>
      </c>
      <c r="P1138" s="337" t="s">
        <v>19695</v>
      </c>
      <c r="Q1138" s="337" t="s">
        <v>19695</v>
      </c>
      <c r="R1138" s="337" t="s">
        <v>1206</v>
      </c>
      <c r="S1138" s="337" t="s">
        <v>1207</v>
      </c>
      <c r="T1138" s="337" t="s">
        <v>1214</v>
      </c>
      <c r="U1138" s="337" t="s">
        <v>1216</v>
      </c>
      <c r="V1138" s="337">
        <v>6</v>
      </c>
      <c r="W1138" s="337" t="s">
        <v>19695</v>
      </c>
      <c r="X1138" s="337" t="s">
        <v>19695</v>
      </c>
      <c r="Y1138" s="337" t="s">
        <v>19695</v>
      </c>
      <c r="Z1138" s="337" t="s">
        <v>1745</v>
      </c>
      <c r="AA1138" s="337" t="s">
        <v>761</v>
      </c>
      <c r="AB1138" s="337" t="s">
        <v>762</v>
      </c>
      <c r="AC1138" s="337" t="s">
        <v>15345</v>
      </c>
    </row>
    <row r="1139" spans="1:29" ht="15.8" x14ac:dyDescent="0.25">
      <c r="A1139" s="337" t="s">
        <v>1723</v>
      </c>
      <c r="B1139" s="337" t="s">
        <v>12036</v>
      </c>
      <c r="C1139" s="337" t="s">
        <v>1821</v>
      </c>
      <c r="D1139" s="337" t="s">
        <v>449</v>
      </c>
      <c r="E1139" s="337" t="s">
        <v>10463</v>
      </c>
      <c r="F1139" s="338">
        <v>44087</v>
      </c>
      <c r="G1139" s="337" t="s">
        <v>11522</v>
      </c>
      <c r="H1139" s="338">
        <v>44171</v>
      </c>
      <c r="I1139" s="337" t="s">
        <v>19695</v>
      </c>
      <c r="J1139" s="337" t="s">
        <v>36</v>
      </c>
      <c r="K1139" s="337" t="s">
        <v>19695</v>
      </c>
      <c r="L1139" s="337" t="s">
        <v>19695</v>
      </c>
      <c r="M1139" s="337" t="s">
        <v>19695</v>
      </c>
      <c r="N1139" s="337" t="s">
        <v>19695</v>
      </c>
      <c r="O1139" s="337" t="s">
        <v>19695</v>
      </c>
      <c r="P1139" s="337" t="s">
        <v>19695</v>
      </c>
      <c r="Q1139" s="337" t="s">
        <v>19695</v>
      </c>
      <c r="R1139" s="337" t="s">
        <v>1206</v>
      </c>
      <c r="S1139" s="337" t="s">
        <v>1207</v>
      </c>
      <c r="T1139" s="337" t="s">
        <v>1214</v>
      </c>
      <c r="U1139" s="337" t="s">
        <v>1216</v>
      </c>
      <c r="V1139" s="337">
        <v>6</v>
      </c>
      <c r="W1139" s="337" t="s">
        <v>19695</v>
      </c>
      <c r="X1139" s="337" t="s">
        <v>19695</v>
      </c>
      <c r="Y1139" s="337" t="s">
        <v>19695</v>
      </c>
      <c r="Z1139" s="337" t="s">
        <v>1745</v>
      </c>
      <c r="AA1139" s="337" t="s">
        <v>761</v>
      </c>
      <c r="AB1139" s="337" t="s">
        <v>762</v>
      </c>
      <c r="AC1139" s="337" t="s">
        <v>15345</v>
      </c>
    </row>
    <row r="1140" spans="1:29" ht="15.8" x14ac:dyDescent="0.25">
      <c r="A1140" s="337" t="s">
        <v>1723</v>
      </c>
      <c r="B1140" s="337" t="s">
        <v>11521</v>
      </c>
      <c r="C1140" s="337" t="s">
        <v>1821</v>
      </c>
      <c r="D1140" s="337" t="s">
        <v>449</v>
      </c>
      <c r="E1140" s="337" t="s">
        <v>10469</v>
      </c>
      <c r="F1140" s="338">
        <v>44155</v>
      </c>
      <c r="G1140" s="337" t="s">
        <v>11522</v>
      </c>
      <c r="H1140" s="338">
        <v>44171</v>
      </c>
      <c r="I1140" s="337" t="s">
        <v>19695</v>
      </c>
      <c r="J1140" s="337" t="s">
        <v>36</v>
      </c>
      <c r="K1140" s="337" t="s">
        <v>19695</v>
      </c>
      <c r="L1140" s="337" t="s">
        <v>19695</v>
      </c>
      <c r="M1140" s="337" t="s">
        <v>19695</v>
      </c>
      <c r="N1140" s="337" t="s">
        <v>19695</v>
      </c>
      <c r="O1140" s="337" t="s">
        <v>19695</v>
      </c>
      <c r="P1140" s="337" t="s">
        <v>19695</v>
      </c>
      <c r="Q1140" s="337" t="s">
        <v>19695</v>
      </c>
      <c r="R1140" s="337" t="s">
        <v>1225</v>
      </c>
      <c r="S1140" s="337" t="s">
        <v>1568</v>
      </c>
      <c r="T1140" s="337" t="s">
        <v>11523</v>
      </c>
      <c r="U1140" s="337" t="s">
        <v>11524</v>
      </c>
      <c r="V1140" s="337">
        <v>10</v>
      </c>
      <c r="W1140" s="337" t="s">
        <v>19695</v>
      </c>
      <c r="X1140" s="337" t="s">
        <v>19695</v>
      </c>
      <c r="Y1140" s="337" t="s">
        <v>19695</v>
      </c>
      <c r="Z1140" s="337" t="s">
        <v>1753</v>
      </c>
      <c r="AA1140" s="337" t="s">
        <v>717</v>
      </c>
      <c r="AB1140" s="337" t="s">
        <v>718</v>
      </c>
      <c r="AC1140" s="337" t="s">
        <v>15569</v>
      </c>
    </row>
    <row r="1141" spans="1:29" ht="15.8" x14ac:dyDescent="0.25">
      <c r="A1141" s="337" t="s">
        <v>1723</v>
      </c>
      <c r="B1141" s="337" t="s">
        <v>1350</v>
      </c>
      <c r="C1141" s="337" t="s">
        <v>1821</v>
      </c>
      <c r="D1141" s="337" t="s">
        <v>449</v>
      </c>
      <c r="E1141" s="337" t="s">
        <v>1424</v>
      </c>
      <c r="F1141" s="338">
        <v>43658</v>
      </c>
      <c r="G1141" s="337" t="s">
        <v>1351</v>
      </c>
      <c r="H1141" s="338">
        <v>44170</v>
      </c>
      <c r="I1141" s="337" t="s">
        <v>19695</v>
      </c>
      <c r="J1141" s="337" t="s">
        <v>16</v>
      </c>
      <c r="K1141" s="337" t="s">
        <v>19695</v>
      </c>
      <c r="L1141" s="337" t="s">
        <v>19695</v>
      </c>
      <c r="M1141" s="337" t="s">
        <v>19695</v>
      </c>
      <c r="N1141" s="337" t="s">
        <v>19695</v>
      </c>
      <c r="O1141" s="337" t="s">
        <v>19695</v>
      </c>
      <c r="P1141" s="337" t="s">
        <v>19695</v>
      </c>
      <c r="Q1141" s="337" t="s">
        <v>19695</v>
      </c>
      <c r="R1141" s="337" t="s">
        <v>144</v>
      </c>
      <c r="S1141" s="337" t="s">
        <v>446</v>
      </c>
      <c r="T1141" s="337" t="s">
        <v>55</v>
      </c>
      <c r="U1141" s="337" t="s">
        <v>1352</v>
      </c>
      <c r="V1141" s="337">
        <v>4</v>
      </c>
      <c r="W1141" s="337" t="s">
        <v>19695</v>
      </c>
      <c r="X1141" s="337" t="s">
        <v>19695</v>
      </c>
      <c r="Y1141" s="337" t="s">
        <v>19695</v>
      </c>
      <c r="Z1141" s="337" t="s">
        <v>1728</v>
      </c>
      <c r="AA1141" s="337" t="s">
        <v>717</v>
      </c>
      <c r="AB1141" s="337" t="s">
        <v>718</v>
      </c>
      <c r="AC1141" s="337" t="s">
        <v>14261</v>
      </c>
    </row>
    <row r="1142" spans="1:29" ht="15.8" x14ac:dyDescent="0.25">
      <c r="A1142" s="337" t="s">
        <v>1723</v>
      </c>
      <c r="B1142" s="337" t="s">
        <v>11230</v>
      </c>
      <c r="C1142" s="337" t="s">
        <v>1821</v>
      </c>
      <c r="D1142" s="337" t="s">
        <v>449</v>
      </c>
      <c r="E1142" s="337" t="s">
        <v>10102</v>
      </c>
      <c r="F1142" s="338">
        <v>43472</v>
      </c>
      <c r="G1142" s="337" t="s">
        <v>1351</v>
      </c>
      <c r="H1142" s="338">
        <v>44170</v>
      </c>
      <c r="I1142" s="337" t="s">
        <v>19695</v>
      </c>
      <c r="J1142" s="337" t="s">
        <v>16</v>
      </c>
      <c r="K1142" s="337" t="s">
        <v>19695</v>
      </c>
      <c r="L1142" s="337" t="s">
        <v>19695</v>
      </c>
      <c r="M1142" s="337" t="s">
        <v>19695</v>
      </c>
      <c r="N1142" s="337" t="s">
        <v>19695</v>
      </c>
      <c r="O1142" s="337" t="s">
        <v>19695</v>
      </c>
      <c r="P1142" s="337" t="s">
        <v>19695</v>
      </c>
      <c r="Q1142" s="337" t="s">
        <v>19695</v>
      </c>
      <c r="R1142" s="337" t="s">
        <v>144</v>
      </c>
      <c r="S1142" s="337" t="s">
        <v>446</v>
      </c>
      <c r="T1142" s="337" t="s">
        <v>55</v>
      </c>
      <c r="U1142" s="337" t="s">
        <v>823</v>
      </c>
      <c r="V1142" s="337">
        <v>4</v>
      </c>
      <c r="W1142" s="337" t="s">
        <v>19695</v>
      </c>
      <c r="X1142" s="337" t="s">
        <v>19695</v>
      </c>
      <c r="Y1142" s="337" t="s">
        <v>19695</v>
      </c>
      <c r="Z1142" s="337" t="s">
        <v>1728</v>
      </c>
      <c r="AA1142" s="337" t="s">
        <v>717</v>
      </c>
      <c r="AB1142" s="337" t="s">
        <v>718</v>
      </c>
      <c r="AC1142" s="337" t="s">
        <v>14261</v>
      </c>
    </row>
    <row r="1143" spans="1:29" ht="15.8" x14ac:dyDescent="0.25">
      <c r="A1143" s="337" t="s">
        <v>1723</v>
      </c>
      <c r="B1143" s="337" t="s">
        <v>11217</v>
      </c>
      <c r="C1143" s="337" t="s">
        <v>1821</v>
      </c>
      <c r="D1143" s="337" t="s">
        <v>449</v>
      </c>
      <c r="E1143" s="337" t="s">
        <v>8801</v>
      </c>
      <c r="F1143" s="338">
        <v>43786</v>
      </c>
      <c r="G1143" s="337" t="s">
        <v>1351</v>
      </c>
      <c r="H1143" s="338">
        <v>44170</v>
      </c>
      <c r="I1143" s="337" t="s">
        <v>19695</v>
      </c>
      <c r="J1143" s="337" t="s">
        <v>16</v>
      </c>
      <c r="K1143" s="337" t="s">
        <v>19695</v>
      </c>
      <c r="L1143" s="337" t="s">
        <v>19695</v>
      </c>
      <c r="M1143" s="337" t="s">
        <v>19695</v>
      </c>
      <c r="N1143" s="337" t="s">
        <v>19695</v>
      </c>
      <c r="O1143" s="337" t="s">
        <v>19695</v>
      </c>
      <c r="P1143" s="337" t="s">
        <v>19695</v>
      </c>
      <c r="Q1143" s="337" t="s">
        <v>19695</v>
      </c>
      <c r="R1143" s="337" t="s">
        <v>144</v>
      </c>
      <c r="S1143" s="337" t="s">
        <v>446</v>
      </c>
      <c r="T1143" s="337" t="s">
        <v>55</v>
      </c>
      <c r="U1143" s="337" t="s">
        <v>9217</v>
      </c>
      <c r="V1143" s="337">
        <v>4</v>
      </c>
      <c r="W1143" s="337" t="s">
        <v>19695</v>
      </c>
      <c r="X1143" s="337" t="s">
        <v>19695</v>
      </c>
      <c r="Y1143" s="337" t="s">
        <v>19695</v>
      </c>
      <c r="Z1143" s="337" t="s">
        <v>1728</v>
      </c>
      <c r="AA1143" s="337" t="s">
        <v>717</v>
      </c>
      <c r="AB1143" s="337" t="s">
        <v>718</v>
      </c>
      <c r="AC1143" s="337" t="s">
        <v>14275</v>
      </c>
    </row>
    <row r="1144" spans="1:29" ht="15.8" x14ac:dyDescent="0.25">
      <c r="A1144" s="337" t="s">
        <v>1723</v>
      </c>
      <c r="B1144" s="337" t="s">
        <v>12053</v>
      </c>
      <c r="C1144" s="337" t="s">
        <v>1821</v>
      </c>
      <c r="D1144" s="337" t="s">
        <v>449</v>
      </c>
      <c r="E1144" s="337" t="s">
        <v>11743</v>
      </c>
      <c r="F1144" s="338">
        <v>44140</v>
      </c>
      <c r="G1144" s="337" t="s">
        <v>1351</v>
      </c>
      <c r="H1144" s="338">
        <v>44170</v>
      </c>
      <c r="I1144" s="337" t="s">
        <v>19695</v>
      </c>
      <c r="J1144" s="337" t="s">
        <v>36</v>
      </c>
      <c r="K1144" s="337" t="s">
        <v>19695</v>
      </c>
      <c r="L1144" s="337" t="s">
        <v>19695</v>
      </c>
      <c r="M1144" s="337" t="s">
        <v>19695</v>
      </c>
      <c r="N1144" s="337" t="s">
        <v>19695</v>
      </c>
      <c r="O1144" s="337" t="s">
        <v>19695</v>
      </c>
      <c r="P1144" s="337" t="s">
        <v>19695</v>
      </c>
      <c r="Q1144" s="337" t="s">
        <v>19695</v>
      </c>
      <c r="R1144" s="337" t="s">
        <v>1206</v>
      </c>
      <c r="S1144" s="337" t="s">
        <v>1207</v>
      </c>
      <c r="T1144" s="337" t="s">
        <v>1214</v>
      </c>
      <c r="U1144" s="337" t="s">
        <v>11890</v>
      </c>
      <c r="V1144" s="337">
        <v>6</v>
      </c>
      <c r="W1144" s="337" t="s">
        <v>19695</v>
      </c>
      <c r="X1144" s="337" t="s">
        <v>19695</v>
      </c>
      <c r="Y1144" s="337" t="s">
        <v>19695</v>
      </c>
      <c r="Z1144" s="337" t="s">
        <v>1745</v>
      </c>
      <c r="AA1144" s="337" t="s">
        <v>761</v>
      </c>
      <c r="AB1144" s="337" t="s">
        <v>762</v>
      </c>
      <c r="AC1144" s="337" t="s">
        <v>15345</v>
      </c>
    </row>
    <row r="1145" spans="1:29" ht="15.8" x14ac:dyDescent="0.25">
      <c r="A1145" s="337" t="s">
        <v>1723</v>
      </c>
      <c r="B1145" s="337" t="s">
        <v>12051</v>
      </c>
      <c r="C1145" s="337" t="s">
        <v>1821</v>
      </c>
      <c r="D1145" s="337" t="s">
        <v>449</v>
      </c>
      <c r="E1145" s="337" t="s">
        <v>9083</v>
      </c>
      <c r="F1145" s="338">
        <v>44141</v>
      </c>
      <c r="G1145" s="337" t="s">
        <v>1351</v>
      </c>
      <c r="H1145" s="338">
        <v>44170</v>
      </c>
      <c r="I1145" s="337" t="s">
        <v>19695</v>
      </c>
      <c r="J1145" s="337" t="s">
        <v>36</v>
      </c>
      <c r="K1145" s="337" t="s">
        <v>19695</v>
      </c>
      <c r="L1145" s="337" t="s">
        <v>19695</v>
      </c>
      <c r="M1145" s="337" t="s">
        <v>19695</v>
      </c>
      <c r="N1145" s="337" t="s">
        <v>19695</v>
      </c>
      <c r="O1145" s="337" t="s">
        <v>19695</v>
      </c>
      <c r="P1145" s="337" t="s">
        <v>19695</v>
      </c>
      <c r="Q1145" s="337" t="s">
        <v>19695</v>
      </c>
      <c r="R1145" s="337" t="s">
        <v>1206</v>
      </c>
      <c r="S1145" s="337" t="s">
        <v>1207</v>
      </c>
      <c r="T1145" s="337" t="s">
        <v>1214</v>
      </c>
      <c r="U1145" s="337" t="s">
        <v>12024</v>
      </c>
      <c r="V1145" s="337">
        <v>6</v>
      </c>
      <c r="W1145" s="337" t="s">
        <v>19695</v>
      </c>
      <c r="X1145" s="337" t="s">
        <v>19695</v>
      </c>
      <c r="Y1145" s="337" t="s">
        <v>19695</v>
      </c>
      <c r="Z1145" s="337" t="s">
        <v>1745</v>
      </c>
      <c r="AA1145" s="337" t="s">
        <v>761</v>
      </c>
      <c r="AB1145" s="337" t="s">
        <v>762</v>
      </c>
      <c r="AC1145" s="337" t="s">
        <v>15345</v>
      </c>
    </row>
    <row r="1146" spans="1:29" ht="15.8" x14ac:dyDescent="0.25">
      <c r="A1146" s="337" t="s">
        <v>1723</v>
      </c>
      <c r="B1146" s="337" t="s">
        <v>12048</v>
      </c>
      <c r="C1146" s="337" t="s">
        <v>1725</v>
      </c>
      <c r="D1146" s="337" t="s">
        <v>1735</v>
      </c>
      <c r="E1146" s="337" t="s">
        <v>12049</v>
      </c>
      <c r="F1146" s="338">
        <v>44143</v>
      </c>
      <c r="G1146" s="337" t="s">
        <v>1351</v>
      </c>
      <c r="H1146" s="338">
        <v>44170</v>
      </c>
      <c r="I1146" s="337" t="s">
        <v>19695</v>
      </c>
      <c r="J1146" s="337" t="s">
        <v>36</v>
      </c>
      <c r="K1146" s="337" t="s">
        <v>19695</v>
      </c>
      <c r="L1146" s="337" t="s">
        <v>19695</v>
      </c>
      <c r="M1146" s="337" t="s">
        <v>19695</v>
      </c>
      <c r="N1146" s="337" t="s">
        <v>19695</v>
      </c>
      <c r="O1146" s="337" t="s">
        <v>19695</v>
      </c>
      <c r="P1146" s="337" t="s">
        <v>19695</v>
      </c>
      <c r="Q1146" s="337" t="s">
        <v>19695</v>
      </c>
      <c r="R1146" s="337" t="s">
        <v>1206</v>
      </c>
      <c r="S1146" s="337" t="s">
        <v>1207</v>
      </c>
      <c r="T1146" s="337" t="s">
        <v>1214</v>
      </c>
      <c r="U1146" s="337" t="s">
        <v>12024</v>
      </c>
      <c r="V1146" s="337">
        <v>6</v>
      </c>
      <c r="W1146" s="337" t="s">
        <v>19695</v>
      </c>
      <c r="X1146" s="337" t="s">
        <v>19695</v>
      </c>
      <c r="Y1146" s="337" t="s">
        <v>19695</v>
      </c>
      <c r="Z1146" s="337" t="s">
        <v>1745</v>
      </c>
      <c r="AA1146" s="337" t="s">
        <v>761</v>
      </c>
      <c r="AB1146" s="337" t="s">
        <v>762</v>
      </c>
      <c r="AC1146" s="337" t="s">
        <v>15345</v>
      </c>
    </row>
    <row r="1147" spans="1:29" ht="15.8" x14ac:dyDescent="0.25">
      <c r="A1147" s="337" t="s">
        <v>1723</v>
      </c>
      <c r="B1147" s="337" t="s">
        <v>12050</v>
      </c>
      <c r="C1147" s="337" t="s">
        <v>1821</v>
      </c>
      <c r="D1147" s="337" t="s">
        <v>449</v>
      </c>
      <c r="E1147" s="337" t="s">
        <v>11837</v>
      </c>
      <c r="F1147" s="338">
        <v>44142</v>
      </c>
      <c r="G1147" s="337" t="s">
        <v>1351</v>
      </c>
      <c r="H1147" s="338">
        <v>44170</v>
      </c>
      <c r="I1147" s="337" t="s">
        <v>19695</v>
      </c>
      <c r="J1147" s="337" t="s">
        <v>36</v>
      </c>
      <c r="K1147" s="337" t="s">
        <v>19695</v>
      </c>
      <c r="L1147" s="337" t="s">
        <v>19695</v>
      </c>
      <c r="M1147" s="337" t="s">
        <v>19695</v>
      </c>
      <c r="N1147" s="337" t="s">
        <v>19695</v>
      </c>
      <c r="O1147" s="337" t="s">
        <v>19695</v>
      </c>
      <c r="P1147" s="337" t="s">
        <v>19695</v>
      </c>
      <c r="Q1147" s="337" t="s">
        <v>19695</v>
      </c>
      <c r="R1147" s="337" t="s">
        <v>1206</v>
      </c>
      <c r="S1147" s="337" t="s">
        <v>1207</v>
      </c>
      <c r="T1147" s="337" t="s">
        <v>1214</v>
      </c>
      <c r="U1147" s="337" t="s">
        <v>12024</v>
      </c>
      <c r="V1147" s="337">
        <v>6</v>
      </c>
      <c r="W1147" s="337" t="s">
        <v>19695</v>
      </c>
      <c r="X1147" s="337" t="s">
        <v>19695</v>
      </c>
      <c r="Y1147" s="337" t="s">
        <v>19695</v>
      </c>
      <c r="Z1147" s="337" t="s">
        <v>1745</v>
      </c>
      <c r="AA1147" s="337" t="s">
        <v>761</v>
      </c>
      <c r="AB1147" s="337" t="s">
        <v>762</v>
      </c>
      <c r="AC1147" s="337" t="s">
        <v>15345</v>
      </c>
    </row>
    <row r="1148" spans="1:29" ht="15.8" x14ac:dyDescent="0.25">
      <c r="A1148" s="337" t="s">
        <v>1723</v>
      </c>
      <c r="B1148" s="337" t="s">
        <v>12040</v>
      </c>
      <c r="C1148" s="337" t="s">
        <v>1821</v>
      </c>
      <c r="D1148" s="337" t="s">
        <v>449</v>
      </c>
      <c r="E1148" s="337" t="s">
        <v>1427</v>
      </c>
      <c r="F1148" s="338">
        <v>44139</v>
      </c>
      <c r="G1148" s="337" t="s">
        <v>12039</v>
      </c>
      <c r="H1148" s="338">
        <v>44169</v>
      </c>
      <c r="I1148" s="337" t="s">
        <v>19695</v>
      </c>
      <c r="J1148" s="337" t="s">
        <v>36</v>
      </c>
      <c r="K1148" s="337" t="s">
        <v>19695</v>
      </c>
      <c r="L1148" s="337" t="s">
        <v>19695</v>
      </c>
      <c r="M1148" s="337" t="s">
        <v>19695</v>
      </c>
      <c r="N1148" s="337" t="s">
        <v>19695</v>
      </c>
      <c r="O1148" s="337" t="s">
        <v>19695</v>
      </c>
      <c r="P1148" s="337" t="s">
        <v>19695</v>
      </c>
      <c r="Q1148" s="337" t="s">
        <v>19695</v>
      </c>
      <c r="R1148" s="337" t="s">
        <v>1206</v>
      </c>
      <c r="S1148" s="337" t="s">
        <v>1207</v>
      </c>
      <c r="T1148" s="337" t="s">
        <v>1214</v>
      </c>
      <c r="U1148" s="337" t="s">
        <v>1216</v>
      </c>
      <c r="V1148" s="337">
        <v>6</v>
      </c>
      <c r="W1148" s="337" t="s">
        <v>19695</v>
      </c>
      <c r="X1148" s="337" t="s">
        <v>19695</v>
      </c>
      <c r="Y1148" s="337" t="s">
        <v>19695</v>
      </c>
      <c r="Z1148" s="337" t="s">
        <v>1745</v>
      </c>
      <c r="AA1148" s="337" t="s">
        <v>761</v>
      </c>
      <c r="AB1148" s="337" t="s">
        <v>762</v>
      </c>
      <c r="AC1148" s="337" t="s">
        <v>15345</v>
      </c>
    </row>
    <row r="1149" spans="1:29" ht="15.8" x14ac:dyDescent="0.25">
      <c r="A1149" s="337" t="s">
        <v>1723</v>
      </c>
      <c r="B1149" s="337" t="s">
        <v>12038</v>
      </c>
      <c r="C1149" s="337" t="s">
        <v>1821</v>
      </c>
      <c r="D1149" s="337" t="s">
        <v>449</v>
      </c>
      <c r="E1149" s="337" t="s">
        <v>11743</v>
      </c>
      <c r="F1149" s="338">
        <v>44140</v>
      </c>
      <c r="G1149" s="337" t="s">
        <v>12039</v>
      </c>
      <c r="H1149" s="338">
        <v>44169</v>
      </c>
      <c r="I1149" s="337" t="s">
        <v>19695</v>
      </c>
      <c r="J1149" s="337" t="s">
        <v>36</v>
      </c>
      <c r="K1149" s="337" t="s">
        <v>19695</v>
      </c>
      <c r="L1149" s="337" t="s">
        <v>19695</v>
      </c>
      <c r="M1149" s="337" t="s">
        <v>19695</v>
      </c>
      <c r="N1149" s="337" t="s">
        <v>19695</v>
      </c>
      <c r="O1149" s="337" t="s">
        <v>19695</v>
      </c>
      <c r="P1149" s="337" t="s">
        <v>19695</v>
      </c>
      <c r="Q1149" s="337" t="s">
        <v>19695</v>
      </c>
      <c r="R1149" s="337" t="s">
        <v>1206</v>
      </c>
      <c r="S1149" s="337" t="s">
        <v>1207</v>
      </c>
      <c r="T1149" s="337" t="s">
        <v>1214</v>
      </c>
      <c r="U1149" s="337" t="s">
        <v>1216</v>
      </c>
      <c r="V1149" s="337">
        <v>6</v>
      </c>
      <c r="W1149" s="337" t="s">
        <v>19695</v>
      </c>
      <c r="X1149" s="337" t="s">
        <v>19695</v>
      </c>
      <c r="Y1149" s="337" t="s">
        <v>19695</v>
      </c>
      <c r="Z1149" s="337" t="s">
        <v>1745</v>
      </c>
      <c r="AA1149" s="337" t="s">
        <v>761</v>
      </c>
      <c r="AB1149" s="337" t="s">
        <v>762</v>
      </c>
      <c r="AC1149" s="337" t="s">
        <v>15345</v>
      </c>
    </row>
    <row r="1150" spans="1:29" ht="15.8" x14ac:dyDescent="0.25">
      <c r="A1150" s="337" t="s">
        <v>1723</v>
      </c>
      <c r="B1150" s="337" t="s">
        <v>9236</v>
      </c>
      <c r="C1150" s="337" t="s">
        <v>1821</v>
      </c>
      <c r="D1150" s="337" t="s">
        <v>449</v>
      </c>
      <c r="E1150" s="337" t="s">
        <v>9237</v>
      </c>
      <c r="F1150" s="338">
        <v>44107</v>
      </c>
      <c r="G1150" s="337" t="s">
        <v>9238</v>
      </c>
      <c r="H1150" s="338">
        <v>44168</v>
      </c>
      <c r="I1150" s="337" t="s">
        <v>19695</v>
      </c>
      <c r="J1150" s="337" t="s">
        <v>36</v>
      </c>
      <c r="K1150" s="337" t="s">
        <v>19695</v>
      </c>
      <c r="L1150" s="337" t="s">
        <v>19695</v>
      </c>
      <c r="M1150" s="337" t="s">
        <v>19695</v>
      </c>
      <c r="N1150" s="337" t="s">
        <v>19695</v>
      </c>
      <c r="O1150" s="337" t="s">
        <v>19695</v>
      </c>
      <c r="P1150" s="337" t="s">
        <v>19695</v>
      </c>
      <c r="Q1150" s="337" t="s">
        <v>19695</v>
      </c>
      <c r="R1150" s="337" t="s">
        <v>2803</v>
      </c>
      <c r="S1150" s="337" t="s">
        <v>4729</v>
      </c>
      <c r="T1150" s="337" t="s">
        <v>9239</v>
      </c>
      <c r="U1150" s="337" t="s">
        <v>9240</v>
      </c>
      <c r="V1150" s="337">
        <v>12</v>
      </c>
      <c r="W1150" s="337" t="s">
        <v>19695</v>
      </c>
      <c r="X1150" s="337" t="s">
        <v>19695</v>
      </c>
      <c r="Y1150" s="337" t="s">
        <v>19695</v>
      </c>
      <c r="Z1150" s="337" t="s">
        <v>1728</v>
      </c>
      <c r="AA1150" s="337" t="s">
        <v>717</v>
      </c>
      <c r="AB1150" s="337" t="s">
        <v>718</v>
      </c>
      <c r="AC1150" s="337" t="s">
        <v>14255</v>
      </c>
    </row>
    <row r="1151" spans="1:29" ht="15.8" x14ac:dyDescent="0.25">
      <c r="A1151" s="337" t="s">
        <v>1723</v>
      </c>
      <c r="B1151" s="337" t="s">
        <v>913</v>
      </c>
      <c r="C1151" s="337" t="s">
        <v>1725</v>
      </c>
      <c r="D1151" s="337" t="s">
        <v>13527</v>
      </c>
      <c r="E1151" s="337" t="s">
        <v>1382</v>
      </c>
      <c r="F1151" s="338">
        <v>44153</v>
      </c>
      <c r="G1151" s="337" t="s">
        <v>9238</v>
      </c>
      <c r="H1151" s="338">
        <v>44168</v>
      </c>
      <c r="I1151" s="337" t="s">
        <v>19695</v>
      </c>
      <c r="J1151" s="337" t="s">
        <v>36</v>
      </c>
      <c r="K1151" s="337" t="s">
        <v>19695</v>
      </c>
      <c r="L1151" s="337" t="s">
        <v>19695</v>
      </c>
      <c r="M1151" s="337" t="s">
        <v>19695</v>
      </c>
      <c r="N1151" s="337" t="s">
        <v>19695</v>
      </c>
      <c r="O1151" s="337" t="s">
        <v>19695</v>
      </c>
      <c r="P1151" s="337" t="s">
        <v>19695</v>
      </c>
      <c r="Q1151" s="337" t="s">
        <v>19695</v>
      </c>
      <c r="R1151" s="337" t="s">
        <v>52</v>
      </c>
      <c r="S1151" s="337" t="s">
        <v>839</v>
      </c>
      <c r="T1151" s="337" t="s">
        <v>865</v>
      </c>
      <c r="U1151" s="337" t="s">
        <v>893</v>
      </c>
      <c r="V1151" s="337">
        <v>10</v>
      </c>
      <c r="W1151" s="337" t="s">
        <v>19695</v>
      </c>
      <c r="X1151" s="337" t="s">
        <v>19695</v>
      </c>
      <c r="Y1151" s="337" t="s">
        <v>19695</v>
      </c>
      <c r="Z1151" s="337" t="s">
        <v>1728</v>
      </c>
      <c r="AA1151" s="337" t="s">
        <v>717</v>
      </c>
      <c r="AB1151" s="337" t="s">
        <v>718</v>
      </c>
      <c r="AC1151" s="337" t="s">
        <v>14263</v>
      </c>
    </row>
    <row r="1152" spans="1:29" ht="15.8" x14ac:dyDescent="0.25">
      <c r="A1152" s="337" t="s">
        <v>1723</v>
      </c>
      <c r="B1152" s="337" t="s">
        <v>12035</v>
      </c>
      <c r="C1152" s="337" t="s">
        <v>1821</v>
      </c>
      <c r="D1152" s="337" t="s">
        <v>449</v>
      </c>
      <c r="E1152" s="337" t="s">
        <v>9283</v>
      </c>
      <c r="F1152" s="338">
        <v>44138</v>
      </c>
      <c r="G1152" s="337" t="s">
        <v>9238</v>
      </c>
      <c r="H1152" s="338">
        <v>44168</v>
      </c>
      <c r="I1152" s="337" t="s">
        <v>19695</v>
      </c>
      <c r="J1152" s="337" t="s">
        <v>16</v>
      </c>
      <c r="K1152" s="337" t="s">
        <v>19695</v>
      </c>
      <c r="L1152" s="337" t="s">
        <v>19695</v>
      </c>
      <c r="M1152" s="337" t="s">
        <v>19695</v>
      </c>
      <c r="N1152" s="337" t="s">
        <v>19695</v>
      </c>
      <c r="O1152" s="337" t="s">
        <v>19695</v>
      </c>
      <c r="P1152" s="337" t="s">
        <v>19695</v>
      </c>
      <c r="Q1152" s="337" t="s">
        <v>19695</v>
      </c>
      <c r="R1152" s="337" t="s">
        <v>1206</v>
      </c>
      <c r="S1152" s="337" t="s">
        <v>1207</v>
      </c>
      <c r="T1152" s="337" t="s">
        <v>1214</v>
      </c>
      <c r="U1152" s="337" t="s">
        <v>12005</v>
      </c>
      <c r="V1152" s="337">
        <v>6</v>
      </c>
      <c r="W1152" s="337" t="s">
        <v>19695</v>
      </c>
      <c r="X1152" s="337" t="s">
        <v>19695</v>
      </c>
      <c r="Y1152" s="337" t="s">
        <v>19695</v>
      </c>
      <c r="Z1152" s="337" t="s">
        <v>1745</v>
      </c>
      <c r="AA1152" s="337" t="s">
        <v>761</v>
      </c>
      <c r="AB1152" s="337" t="s">
        <v>762</v>
      </c>
      <c r="AC1152" s="337" t="s">
        <v>15345</v>
      </c>
    </row>
    <row r="1153" spans="1:29" ht="15.8" x14ac:dyDescent="0.25">
      <c r="A1153" s="337" t="s">
        <v>1723</v>
      </c>
      <c r="B1153" s="337" t="s">
        <v>12031</v>
      </c>
      <c r="C1153" s="337" t="s">
        <v>1821</v>
      </c>
      <c r="D1153" s="337" t="s">
        <v>449</v>
      </c>
      <c r="E1153" s="337" t="s">
        <v>12002</v>
      </c>
      <c r="F1153" s="338">
        <v>44110</v>
      </c>
      <c r="G1153" s="337" t="s">
        <v>11531</v>
      </c>
      <c r="H1153" s="338">
        <v>44167</v>
      </c>
      <c r="I1153" s="337" t="s">
        <v>19695</v>
      </c>
      <c r="J1153" s="337" t="s">
        <v>36</v>
      </c>
      <c r="K1153" s="337" t="s">
        <v>19695</v>
      </c>
      <c r="L1153" s="337" t="s">
        <v>19695</v>
      </c>
      <c r="M1153" s="337" t="s">
        <v>19695</v>
      </c>
      <c r="N1153" s="337" t="s">
        <v>19695</v>
      </c>
      <c r="O1153" s="337" t="s">
        <v>19695</v>
      </c>
      <c r="P1153" s="337" t="s">
        <v>19695</v>
      </c>
      <c r="Q1153" s="337" t="s">
        <v>19695</v>
      </c>
      <c r="R1153" s="337" t="s">
        <v>1206</v>
      </c>
      <c r="S1153" s="337" t="s">
        <v>1207</v>
      </c>
      <c r="T1153" s="337" t="s">
        <v>12032</v>
      </c>
      <c r="U1153" s="337" t="s">
        <v>12033</v>
      </c>
      <c r="V1153" s="337">
        <v>6</v>
      </c>
      <c r="W1153" s="337" t="s">
        <v>19695</v>
      </c>
      <c r="X1153" s="337" t="s">
        <v>19695</v>
      </c>
      <c r="Y1153" s="337" t="s">
        <v>19695</v>
      </c>
      <c r="Z1153" s="337" t="s">
        <v>1745</v>
      </c>
      <c r="AA1153" s="337" t="s">
        <v>761</v>
      </c>
      <c r="AB1153" s="337" t="s">
        <v>762</v>
      </c>
      <c r="AC1153" s="337" t="s">
        <v>15345</v>
      </c>
    </row>
    <row r="1154" spans="1:29" ht="15.8" x14ac:dyDescent="0.25">
      <c r="A1154" s="337" t="s">
        <v>1723</v>
      </c>
      <c r="B1154" s="337" t="s">
        <v>11997</v>
      </c>
      <c r="C1154" s="337" t="s">
        <v>1821</v>
      </c>
      <c r="D1154" s="337" t="s">
        <v>449</v>
      </c>
      <c r="E1154" s="337" t="s">
        <v>11998</v>
      </c>
      <c r="F1154" s="338">
        <v>44137</v>
      </c>
      <c r="G1154" s="337" t="s">
        <v>11531</v>
      </c>
      <c r="H1154" s="338">
        <v>44167</v>
      </c>
      <c r="I1154" s="337" t="s">
        <v>19695</v>
      </c>
      <c r="J1154" s="337" t="s">
        <v>36</v>
      </c>
      <c r="K1154" s="337" t="s">
        <v>19695</v>
      </c>
      <c r="L1154" s="337" t="s">
        <v>19695</v>
      </c>
      <c r="M1154" s="337" t="s">
        <v>19695</v>
      </c>
      <c r="N1154" s="337" t="s">
        <v>19695</v>
      </c>
      <c r="O1154" s="337" t="s">
        <v>19695</v>
      </c>
      <c r="P1154" s="337" t="s">
        <v>19695</v>
      </c>
      <c r="Q1154" s="337" t="s">
        <v>19695</v>
      </c>
      <c r="R1154" s="337" t="s">
        <v>1206</v>
      </c>
      <c r="S1154" s="337" t="s">
        <v>1207</v>
      </c>
      <c r="T1154" s="337" t="s">
        <v>1214</v>
      </c>
      <c r="U1154" s="337" t="s">
        <v>11995</v>
      </c>
      <c r="V1154" s="337">
        <v>6</v>
      </c>
      <c r="W1154" s="337" t="s">
        <v>19695</v>
      </c>
      <c r="X1154" s="337" t="s">
        <v>19695</v>
      </c>
      <c r="Y1154" s="337" t="s">
        <v>19695</v>
      </c>
      <c r="Z1154" s="337" t="s">
        <v>1745</v>
      </c>
      <c r="AA1154" s="337" t="s">
        <v>761</v>
      </c>
      <c r="AB1154" s="337" t="s">
        <v>762</v>
      </c>
      <c r="AC1154" s="337" t="s">
        <v>15345</v>
      </c>
    </row>
    <row r="1155" spans="1:29" ht="15.8" x14ac:dyDescent="0.25">
      <c r="A1155" s="337" t="s">
        <v>1723</v>
      </c>
      <c r="B1155" s="337" t="s">
        <v>12004</v>
      </c>
      <c r="C1155" s="337" t="s">
        <v>1821</v>
      </c>
      <c r="D1155" s="337" t="s">
        <v>449</v>
      </c>
      <c r="E1155" s="337" t="s">
        <v>8188</v>
      </c>
      <c r="F1155" s="338">
        <v>44136</v>
      </c>
      <c r="G1155" s="337" t="s">
        <v>9704</v>
      </c>
      <c r="H1155" s="338">
        <v>44166</v>
      </c>
      <c r="I1155" s="337" t="s">
        <v>19695</v>
      </c>
      <c r="J1155" s="337" t="s">
        <v>36</v>
      </c>
      <c r="K1155" s="337" t="s">
        <v>19695</v>
      </c>
      <c r="L1155" s="337" t="s">
        <v>19695</v>
      </c>
      <c r="M1155" s="337" t="s">
        <v>19695</v>
      </c>
      <c r="N1155" s="337" t="s">
        <v>19695</v>
      </c>
      <c r="O1155" s="337" t="s">
        <v>19695</v>
      </c>
      <c r="P1155" s="337" t="s">
        <v>19695</v>
      </c>
      <c r="Q1155" s="337" t="s">
        <v>19695</v>
      </c>
      <c r="R1155" s="337" t="s">
        <v>1206</v>
      </c>
      <c r="S1155" s="337" t="s">
        <v>1207</v>
      </c>
      <c r="T1155" s="337" t="s">
        <v>1214</v>
      </c>
      <c r="U1155" s="337" t="s">
        <v>12005</v>
      </c>
      <c r="V1155" s="337">
        <v>6</v>
      </c>
      <c r="W1155" s="337" t="s">
        <v>19695</v>
      </c>
      <c r="X1155" s="337" t="s">
        <v>19695</v>
      </c>
      <c r="Y1155" s="337" t="s">
        <v>19695</v>
      </c>
      <c r="Z1155" s="337" t="s">
        <v>1745</v>
      </c>
      <c r="AA1155" s="337" t="s">
        <v>761</v>
      </c>
      <c r="AB1155" s="337" t="s">
        <v>762</v>
      </c>
      <c r="AC1155" s="337" t="s">
        <v>15345</v>
      </c>
    </row>
    <row r="1156" spans="1:29" ht="15.8" x14ac:dyDescent="0.25">
      <c r="A1156" s="337" t="s">
        <v>1723</v>
      </c>
      <c r="B1156" s="337" t="s">
        <v>9082</v>
      </c>
      <c r="C1156" s="337" t="s">
        <v>1821</v>
      </c>
      <c r="D1156" s="337" t="s">
        <v>449</v>
      </c>
      <c r="E1156" s="337" t="s">
        <v>9083</v>
      </c>
      <c r="F1156" s="338">
        <v>44141</v>
      </c>
      <c r="G1156" s="337" t="s">
        <v>9084</v>
      </c>
      <c r="H1156" s="338">
        <v>44165</v>
      </c>
      <c r="I1156" s="337" t="s">
        <v>19695</v>
      </c>
      <c r="J1156" s="337" t="s">
        <v>16</v>
      </c>
      <c r="K1156" s="337" t="s">
        <v>19695</v>
      </c>
      <c r="L1156" s="337" t="s">
        <v>19695</v>
      </c>
      <c r="M1156" s="337" t="s">
        <v>19695</v>
      </c>
      <c r="N1156" s="337" t="s">
        <v>19695</v>
      </c>
      <c r="O1156" s="337" t="s">
        <v>19695</v>
      </c>
      <c r="P1156" s="337" t="s">
        <v>19695</v>
      </c>
      <c r="Q1156" s="337" t="s">
        <v>19695</v>
      </c>
      <c r="R1156" s="337" t="s">
        <v>15</v>
      </c>
      <c r="S1156" s="337" t="s">
        <v>1203</v>
      </c>
      <c r="T1156" s="337" t="s">
        <v>1310</v>
      </c>
      <c r="U1156" s="337" t="s">
        <v>9085</v>
      </c>
      <c r="V1156" s="337">
        <v>8</v>
      </c>
      <c r="W1156" s="337" t="s">
        <v>19695</v>
      </c>
      <c r="X1156" s="337" t="s">
        <v>19695</v>
      </c>
      <c r="Y1156" s="337" t="s">
        <v>19695</v>
      </c>
      <c r="Z1156" s="337" t="s">
        <v>1728</v>
      </c>
      <c r="AA1156" s="337" t="s">
        <v>717</v>
      </c>
      <c r="AB1156" s="337" t="s">
        <v>718</v>
      </c>
      <c r="AC1156" s="337" t="s">
        <v>14253</v>
      </c>
    </row>
    <row r="1157" spans="1:29" ht="15.8" x14ac:dyDescent="0.25">
      <c r="A1157" s="337" t="s">
        <v>1723</v>
      </c>
      <c r="B1157" s="337" t="s">
        <v>12365</v>
      </c>
      <c r="C1157" s="337" t="s">
        <v>1821</v>
      </c>
      <c r="D1157" s="337" t="s">
        <v>449</v>
      </c>
      <c r="E1157" s="337" t="s">
        <v>9237</v>
      </c>
      <c r="F1157" s="338">
        <v>44107</v>
      </c>
      <c r="G1157" s="337" t="s">
        <v>9562</v>
      </c>
      <c r="H1157" s="338">
        <v>44163</v>
      </c>
      <c r="I1157" s="337" t="s">
        <v>19695</v>
      </c>
      <c r="J1157" s="337" t="s">
        <v>36</v>
      </c>
      <c r="K1157" s="337" t="s">
        <v>19695</v>
      </c>
      <c r="L1157" s="337" t="s">
        <v>19695</v>
      </c>
      <c r="M1157" s="337" t="s">
        <v>19695</v>
      </c>
      <c r="N1157" s="337" t="s">
        <v>19695</v>
      </c>
      <c r="O1157" s="337" t="s">
        <v>19695</v>
      </c>
      <c r="P1157" s="337" t="s">
        <v>19695</v>
      </c>
      <c r="Q1157" s="337" t="s">
        <v>19695</v>
      </c>
      <c r="R1157" s="337" t="s">
        <v>1206</v>
      </c>
      <c r="S1157" s="337" t="s">
        <v>1207</v>
      </c>
      <c r="T1157" s="337" t="s">
        <v>1557</v>
      </c>
      <c r="U1157" s="337" t="s">
        <v>12029</v>
      </c>
      <c r="V1157" s="337">
        <v>6</v>
      </c>
      <c r="W1157" s="337" t="s">
        <v>19695</v>
      </c>
      <c r="X1157" s="337" t="s">
        <v>19695</v>
      </c>
      <c r="Y1157" s="337" t="s">
        <v>19695</v>
      </c>
      <c r="Z1157" s="337" t="s">
        <v>1745</v>
      </c>
      <c r="AA1157" s="337" t="s">
        <v>761</v>
      </c>
      <c r="AB1157" s="337" t="s">
        <v>762</v>
      </c>
      <c r="AC1157" s="337" t="s">
        <v>15347</v>
      </c>
    </row>
    <row r="1158" spans="1:29" ht="15.8" x14ac:dyDescent="0.25">
      <c r="A1158" s="337" t="s">
        <v>1723</v>
      </c>
      <c r="B1158" s="337" t="s">
        <v>11246</v>
      </c>
      <c r="C1158" s="337" t="s">
        <v>1821</v>
      </c>
      <c r="D1158" s="337" t="s">
        <v>449</v>
      </c>
      <c r="E1158" s="337" t="s">
        <v>11247</v>
      </c>
      <c r="F1158" s="338">
        <v>44113</v>
      </c>
      <c r="G1158" s="337" t="s">
        <v>9562</v>
      </c>
      <c r="H1158" s="338">
        <v>44163</v>
      </c>
      <c r="I1158" s="337" t="s">
        <v>19695</v>
      </c>
      <c r="J1158" s="337" t="s">
        <v>36</v>
      </c>
      <c r="K1158" s="337" t="s">
        <v>19695</v>
      </c>
      <c r="L1158" s="337" t="s">
        <v>19695</v>
      </c>
      <c r="M1158" s="337" t="s">
        <v>19695</v>
      </c>
      <c r="N1158" s="337" t="s">
        <v>19695</v>
      </c>
      <c r="O1158" s="337" t="s">
        <v>19695</v>
      </c>
      <c r="P1158" s="337" t="s">
        <v>19695</v>
      </c>
      <c r="Q1158" s="337" t="s">
        <v>19695</v>
      </c>
      <c r="R1158" s="337" t="s">
        <v>98</v>
      </c>
      <c r="S1158" s="337" t="s">
        <v>1172</v>
      </c>
      <c r="T1158" s="337" t="s">
        <v>1694</v>
      </c>
      <c r="U1158" s="337" t="s">
        <v>4270</v>
      </c>
      <c r="V1158" s="337">
        <v>12</v>
      </c>
      <c r="W1158" s="337" t="s">
        <v>19695</v>
      </c>
      <c r="X1158" s="337" t="s">
        <v>19695</v>
      </c>
      <c r="Y1158" s="337" t="s">
        <v>19695</v>
      </c>
      <c r="Z1158" s="337" t="s">
        <v>1753</v>
      </c>
      <c r="AA1158" s="337" t="s">
        <v>735</v>
      </c>
      <c r="AB1158" s="337" t="s">
        <v>718</v>
      </c>
      <c r="AC1158" s="337" t="s">
        <v>14253</v>
      </c>
    </row>
    <row r="1159" spans="1:29" ht="15.8" x14ac:dyDescent="0.25">
      <c r="A1159" s="337" t="s">
        <v>1723</v>
      </c>
      <c r="B1159" s="337" t="s">
        <v>9251</v>
      </c>
      <c r="C1159" s="337" t="s">
        <v>1725</v>
      </c>
      <c r="D1159" s="337" t="s">
        <v>1730</v>
      </c>
      <c r="E1159" s="337" t="s">
        <v>8493</v>
      </c>
      <c r="F1159" s="338">
        <v>44094</v>
      </c>
      <c r="G1159" s="337" t="s">
        <v>9076</v>
      </c>
      <c r="H1159" s="338">
        <v>44162</v>
      </c>
      <c r="I1159" s="337" t="s">
        <v>19695</v>
      </c>
      <c r="J1159" s="337" t="s">
        <v>36</v>
      </c>
      <c r="K1159" s="337" t="s">
        <v>19695</v>
      </c>
      <c r="L1159" s="337" t="s">
        <v>19695</v>
      </c>
      <c r="M1159" s="337" t="s">
        <v>19695</v>
      </c>
      <c r="N1159" s="337" t="s">
        <v>19695</v>
      </c>
      <c r="O1159" s="337" t="s">
        <v>19695</v>
      </c>
      <c r="P1159" s="337" t="s">
        <v>19695</v>
      </c>
      <c r="Q1159" s="337" t="s">
        <v>19695</v>
      </c>
      <c r="R1159" s="337" t="s">
        <v>15</v>
      </c>
      <c r="S1159" s="337" t="s">
        <v>1102</v>
      </c>
      <c r="T1159" s="337" t="s">
        <v>9252</v>
      </c>
      <c r="U1159" s="337" t="s">
        <v>9253</v>
      </c>
      <c r="V1159" s="337">
        <v>12</v>
      </c>
      <c r="W1159" s="337" t="s">
        <v>19695</v>
      </c>
      <c r="X1159" s="337" t="s">
        <v>19695</v>
      </c>
      <c r="Y1159" s="337" t="s">
        <v>19695</v>
      </c>
      <c r="Z1159" s="337" t="s">
        <v>1728</v>
      </c>
      <c r="AA1159" s="337" t="s">
        <v>717</v>
      </c>
      <c r="AB1159" s="337" t="s">
        <v>718</v>
      </c>
      <c r="AC1159" s="337" t="s">
        <v>14251</v>
      </c>
    </row>
    <row r="1160" spans="1:29" ht="15.8" x14ac:dyDescent="0.25">
      <c r="A1160" s="337" t="s">
        <v>1723</v>
      </c>
      <c r="B1160" s="337" t="s">
        <v>11417</v>
      </c>
      <c r="C1160" s="337" t="s">
        <v>1821</v>
      </c>
      <c r="D1160" s="337" t="s">
        <v>449</v>
      </c>
      <c r="E1160" s="337" t="s">
        <v>7914</v>
      </c>
      <c r="F1160" s="338">
        <v>44119</v>
      </c>
      <c r="G1160" s="337" t="s">
        <v>9076</v>
      </c>
      <c r="H1160" s="338">
        <v>44162</v>
      </c>
      <c r="I1160" s="337" t="s">
        <v>19695</v>
      </c>
      <c r="J1160" s="337" t="s">
        <v>16</v>
      </c>
      <c r="K1160" s="337" t="s">
        <v>19695</v>
      </c>
      <c r="L1160" s="337" t="s">
        <v>19695</v>
      </c>
      <c r="M1160" s="337" t="s">
        <v>19695</v>
      </c>
      <c r="N1160" s="337" t="s">
        <v>19695</v>
      </c>
      <c r="O1160" s="337" t="s">
        <v>19695</v>
      </c>
      <c r="P1160" s="337" t="s">
        <v>19695</v>
      </c>
      <c r="Q1160" s="337" t="s">
        <v>19695</v>
      </c>
      <c r="R1160" s="337" t="s">
        <v>18</v>
      </c>
      <c r="S1160" s="337" t="s">
        <v>1038</v>
      </c>
      <c r="T1160" s="337" t="s">
        <v>1038</v>
      </c>
      <c r="U1160" s="337" t="s">
        <v>1935</v>
      </c>
      <c r="V1160" s="337">
        <v>6</v>
      </c>
      <c r="W1160" s="337" t="s">
        <v>19695</v>
      </c>
      <c r="X1160" s="337" t="s">
        <v>19695</v>
      </c>
      <c r="Y1160" s="337" t="s">
        <v>19695</v>
      </c>
      <c r="Z1160" s="337" t="s">
        <v>1728</v>
      </c>
      <c r="AA1160" s="337" t="s">
        <v>735</v>
      </c>
      <c r="AB1160" s="337" t="s">
        <v>718</v>
      </c>
      <c r="AC1160" s="337" t="s">
        <v>14252</v>
      </c>
    </row>
    <row r="1161" spans="1:29" ht="15.8" x14ac:dyDescent="0.25">
      <c r="A1161" s="337" t="s">
        <v>1723</v>
      </c>
      <c r="B1161" s="337" t="s">
        <v>11418</v>
      </c>
      <c r="C1161" s="337" t="s">
        <v>1821</v>
      </c>
      <c r="D1161" s="337" t="s">
        <v>449</v>
      </c>
      <c r="E1161" s="337" t="s">
        <v>8620</v>
      </c>
      <c r="F1161" s="338">
        <v>44109</v>
      </c>
      <c r="G1161" s="337" t="s">
        <v>9076</v>
      </c>
      <c r="H1161" s="338">
        <v>44162</v>
      </c>
      <c r="I1161" s="337" t="s">
        <v>19695</v>
      </c>
      <c r="J1161" s="337" t="s">
        <v>16</v>
      </c>
      <c r="K1161" s="337" t="s">
        <v>19695</v>
      </c>
      <c r="L1161" s="337" t="s">
        <v>19695</v>
      </c>
      <c r="M1161" s="337" t="s">
        <v>19695</v>
      </c>
      <c r="N1161" s="337" t="s">
        <v>19695</v>
      </c>
      <c r="O1161" s="337" t="s">
        <v>19695</v>
      </c>
      <c r="P1161" s="337" t="s">
        <v>19695</v>
      </c>
      <c r="Q1161" s="337" t="s">
        <v>19695</v>
      </c>
      <c r="R1161" s="337" t="s">
        <v>18</v>
      </c>
      <c r="S1161" s="337" t="s">
        <v>1050</v>
      </c>
      <c r="T1161" s="337" t="s">
        <v>1186</v>
      </c>
      <c r="U1161" s="337" t="s">
        <v>1048</v>
      </c>
      <c r="V1161" s="337">
        <v>6</v>
      </c>
      <c r="W1161" s="337" t="s">
        <v>19695</v>
      </c>
      <c r="X1161" s="337" t="s">
        <v>19695</v>
      </c>
      <c r="Y1161" s="337" t="s">
        <v>19695</v>
      </c>
      <c r="Z1161" s="337" t="s">
        <v>1728</v>
      </c>
      <c r="AA1161" s="337" t="s">
        <v>735</v>
      </c>
      <c r="AB1161" s="337" t="s">
        <v>718</v>
      </c>
      <c r="AC1161" s="337" t="s">
        <v>14252</v>
      </c>
    </row>
    <row r="1162" spans="1:29" ht="15.8" x14ac:dyDescent="0.25">
      <c r="A1162" s="337" t="s">
        <v>1723</v>
      </c>
      <c r="B1162" s="337" t="s">
        <v>9725</v>
      </c>
      <c r="C1162" s="337" t="s">
        <v>1821</v>
      </c>
      <c r="D1162" s="337" t="s">
        <v>449</v>
      </c>
      <c r="E1162" s="337" t="s">
        <v>9726</v>
      </c>
      <c r="F1162" s="338">
        <v>44101</v>
      </c>
      <c r="G1162" s="337" t="s">
        <v>9076</v>
      </c>
      <c r="H1162" s="338">
        <v>44162</v>
      </c>
      <c r="I1162" s="337" t="s">
        <v>19695</v>
      </c>
      <c r="J1162" s="337" t="s">
        <v>36</v>
      </c>
      <c r="K1162" s="337" t="s">
        <v>19695</v>
      </c>
      <c r="L1162" s="337" t="s">
        <v>19695</v>
      </c>
      <c r="M1162" s="337" t="s">
        <v>19695</v>
      </c>
      <c r="N1162" s="337" t="s">
        <v>19695</v>
      </c>
      <c r="O1162" s="337" t="s">
        <v>19695</v>
      </c>
      <c r="P1162" s="337" t="s">
        <v>19695</v>
      </c>
      <c r="Q1162" s="337" t="s">
        <v>19695</v>
      </c>
      <c r="R1162" s="337" t="s">
        <v>15</v>
      </c>
      <c r="S1162" s="337" t="s">
        <v>1102</v>
      </c>
      <c r="T1162" s="337" t="s">
        <v>5827</v>
      </c>
      <c r="U1162" s="337" t="s">
        <v>9727</v>
      </c>
      <c r="V1162" s="337">
        <v>8</v>
      </c>
      <c r="W1162" s="337" t="s">
        <v>19695</v>
      </c>
      <c r="X1162" s="337" t="s">
        <v>19695</v>
      </c>
      <c r="Y1162" s="337" t="s">
        <v>19695</v>
      </c>
      <c r="Z1162" s="337" t="s">
        <v>1728</v>
      </c>
      <c r="AA1162" s="337" t="s">
        <v>717</v>
      </c>
      <c r="AB1162" s="337" t="s">
        <v>718</v>
      </c>
      <c r="AC1162" s="337" t="s">
        <v>14252</v>
      </c>
    </row>
    <row r="1163" spans="1:29" ht="15.8" x14ac:dyDescent="0.25">
      <c r="A1163" s="337" t="s">
        <v>1723</v>
      </c>
      <c r="B1163" s="337" t="s">
        <v>9074</v>
      </c>
      <c r="C1163" s="337" t="s">
        <v>1821</v>
      </c>
      <c r="D1163" s="337" t="s">
        <v>449</v>
      </c>
      <c r="E1163" s="337" t="s">
        <v>9075</v>
      </c>
      <c r="F1163" s="338">
        <v>44105</v>
      </c>
      <c r="G1163" s="337" t="s">
        <v>9076</v>
      </c>
      <c r="H1163" s="338">
        <v>44162</v>
      </c>
      <c r="I1163" s="337" t="s">
        <v>19695</v>
      </c>
      <c r="J1163" s="337" t="s">
        <v>36</v>
      </c>
      <c r="K1163" s="337" t="s">
        <v>19695</v>
      </c>
      <c r="L1163" s="337" t="s">
        <v>19695</v>
      </c>
      <c r="M1163" s="337" t="s">
        <v>19695</v>
      </c>
      <c r="N1163" s="337" t="s">
        <v>19695</v>
      </c>
      <c r="O1163" s="337" t="s">
        <v>19695</v>
      </c>
      <c r="P1163" s="337" t="s">
        <v>19695</v>
      </c>
      <c r="Q1163" s="337" t="s">
        <v>19695</v>
      </c>
      <c r="R1163" s="337" t="s">
        <v>144</v>
      </c>
      <c r="S1163" s="337" t="s">
        <v>829</v>
      </c>
      <c r="T1163" s="337" t="s">
        <v>1346</v>
      </c>
      <c r="U1163" s="337" t="s">
        <v>9077</v>
      </c>
      <c r="V1163" s="337">
        <v>15</v>
      </c>
      <c r="W1163" s="337" t="s">
        <v>19695</v>
      </c>
      <c r="X1163" s="337" t="s">
        <v>19695</v>
      </c>
      <c r="Y1163" s="337" t="s">
        <v>19695</v>
      </c>
      <c r="Z1163" s="337" t="s">
        <v>1728</v>
      </c>
      <c r="AA1163" s="337" t="s">
        <v>717</v>
      </c>
      <c r="AB1163" s="337" t="s">
        <v>718</v>
      </c>
      <c r="AC1163" s="337" t="s">
        <v>14256</v>
      </c>
    </row>
    <row r="1164" spans="1:29" ht="15.8" x14ac:dyDescent="0.25">
      <c r="A1164" s="337" t="s">
        <v>1723</v>
      </c>
      <c r="B1164" s="337" t="s">
        <v>10156</v>
      </c>
      <c r="C1164" s="337" t="s">
        <v>1821</v>
      </c>
      <c r="D1164" s="337" t="s">
        <v>449</v>
      </c>
      <c r="E1164" s="337" t="s">
        <v>8805</v>
      </c>
      <c r="F1164" s="338">
        <v>44073</v>
      </c>
      <c r="G1164" s="337" t="s">
        <v>10120</v>
      </c>
      <c r="H1164" s="338">
        <v>44161</v>
      </c>
      <c r="I1164" s="337" t="s">
        <v>19695</v>
      </c>
      <c r="J1164" s="337" t="s">
        <v>36</v>
      </c>
      <c r="K1164" s="337" t="s">
        <v>19695</v>
      </c>
      <c r="L1164" s="337" t="s">
        <v>19695</v>
      </c>
      <c r="M1164" s="337" t="s">
        <v>19695</v>
      </c>
      <c r="N1164" s="337" t="s">
        <v>19695</v>
      </c>
      <c r="O1164" s="337" t="s">
        <v>19695</v>
      </c>
      <c r="P1164" s="337" t="s">
        <v>19695</v>
      </c>
      <c r="Q1164" s="337" t="s">
        <v>19695</v>
      </c>
      <c r="R1164" s="337" t="s">
        <v>52</v>
      </c>
      <c r="S1164" s="337" t="s">
        <v>120</v>
      </c>
      <c r="T1164" s="337" t="s">
        <v>857</v>
      </c>
      <c r="U1164" s="337" t="s">
        <v>908</v>
      </c>
      <c r="V1164" s="337">
        <v>10</v>
      </c>
      <c r="W1164" s="337" t="s">
        <v>19695</v>
      </c>
      <c r="X1164" s="337" t="s">
        <v>19695</v>
      </c>
      <c r="Y1164" s="337" t="s">
        <v>19695</v>
      </c>
      <c r="Z1164" s="337" t="s">
        <v>1728</v>
      </c>
      <c r="AA1164" s="337" t="s">
        <v>735</v>
      </c>
      <c r="AB1164" s="337" t="s">
        <v>718</v>
      </c>
      <c r="AC1164" s="337" t="s">
        <v>14250</v>
      </c>
    </row>
    <row r="1165" spans="1:29" ht="15.8" x14ac:dyDescent="0.25">
      <c r="A1165" s="337" t="s">
        <v>1723</v>
      </c>
      <c r="B1165" s="337" t="s">
        <v>907</v>
      </c>
      <c r="C1165" s="337" t="s">
        <v>1821</v>
      </c>
      <c r="D1165" s="337" t="s">
        <v>449</v>
      </c>
      <c r="E1165" s="337" t="s">
        <v>9560</v>
      </c>
      <c r="F1165" s="338">
        <v>44069</v>
      </c>
      <c r="G1165" s="337" t="s">
        <v>10120</v>
      </c>
      <c r="H1165" s="338">
        <v>44161</v>
      </c>
      <c r="I1165" s="337" t="s">
        <v>19695</v>
      </c>
      <c r="J1165" s="337" t="s">
        <v>16</v>
      </c>
      <c r="K1165" s="337" t="s">
        <v>19695</v>
      </c>
      <c r="L1165" s="337" t="s">
        <v>19695</v>
      </c>
      <c r="M1165" s="337" t="s">
        <v>19695</v>
      </c>
      <c r="N1165" s="337" t="s">
        <v>19695</v>
      </c>
      <c r="O1165" s="337" t="s">
        <v>19695</v>
      </c>
      <c r="P1165" s="337" t="s">
        <v>19695</v>
      </c>
      <c r="Q1165" s="337" t="s">
        <v>19695</v>
      </c>
      <c r="R1165" s="337" t="s">
        <v>52</v>
      </c>
      <c r="S1165" s="337" t="s">
        <v>857</v>
      </c>
      <c r="T1165" s="337" t="s">
        <v>857</v>
      </c>
      <c r="U1165" s="337" t="s">
        <v>908</v>
      </c>
      <c r="V1165" s="337">
        <v>16</v>
      </c>
      <c r="W1165" s="337" t="s">
        <v>19695</v>
      </c>
      <c r="X1165" s="337" t="s">
        <v>19695</v>
      </c>
      <c r="Y1165" s="337" t="s">
        <v>19695</v>
      </c>
      <c r="Z1165" s="337" t="s">
        <v>1728</v>
      </c>
      <c r="AA1165" s="337" t="s">
        <v>766</v>
      </c>
      <c r="AB1165" s="337" t="s">
        <v>718</v>
      </c>
      <c r="AC1165" s="337" t="s">
        <v>14250</v>
      </c>
    </row>
    <row r="1166" spans="1:29" ht="15.8" x14ac:dyDescent="0.25">
      <c r="A1166" s="337" t="s">
        <v>1723</v>
      </c>
      <c r="B1166" s="337" t="s">
        <v>10119</v>
      </c>
      <c r="C1166" s="337" t="s">
        <v>1725</v>
      </c>
      <c r="D1166" s="337" t="s">
        <v>1730</v>
      </c>
      <c r="E1166" s="337" t="s">
        <v>10120</v>
      </c>
      <c r="F1166" s="338">
        <v>44161</v>
      </c>
      <c r="G1166" s="337" t="s">
        <v>10120</v>
      </c>
      <c r="H1166" s="338">
        <v>44161</v>
      </c>
      <c r="I1166" s="337" t="s">
        <v>19695</v>
      </c>
      <c r="J1166" s="337" t="s">
        <v>16</v>
      </c>
      <c r="K1166" s="337" t="s">
        <v>19695</v>
      </c>
      <c r="L1166" s="337" t="s">
        <v>19695</v>
      </c>
      <c r="M1166" s="337" t="s">
        <v>19695</v>
      </c>
      <c r="N1166" s="337" t="s">
        <v>19695</v>
      </c>
      <c r="O1166" s="337" t="s">
        <v>19695</v>
      </c>
      <c r="P1166" s="337" t="s">
        <v>19695</v>
      </c>
      <c r="Q1166" s="337" t="s">
        <v>19695</v>
      </c>
      <c r="R1166" s="337" t="s">
        <v>52</v>
      </c>
      <c r="S1166" s="337" t="s">
        <v>52</v>
      </c>
      <c r="T1166" s="337" t="s">
        <v>869</v>
      </c>
      <c r="U1166" s="337" t="s">
        <v>10121</v>
      </c>
      <c r="V1166" s="337">
        <v>8</v>
      </c>
      <c r="W1166" s="337" t="s">
        <v>19695</v>
      </c>
      <c r="X1166" s="337" t="s">
        <v>19695</v>
      </c>
      <c r="Y1166" s="337" t="s">
        <v>19695</v>
      </c>
      <c r="Z1166" s="337" t="s">
        <v>1728</v>
      </c>
      <c r="AA1166" s="337" t="s">
        <v>735</v>
      </c>
      <c r="AB1166" s="337" t="s">
        <v>718</v>
      </c>
      <c r="AC1166" s="337" t="s">
        <v>14250</v>
      </c>
    </row>
    <row r="1167" spans="1:29" ht="15.8" x14ac:dyDescent="0.25">
      <c r="A1167" s="337" t="s">
        <v>1723</v>
      </c>
      <c r="B1167" s="337" t="s">
        <v>11415</v>
      </c>
      <c r="C1167" s="337" t="s">
        <v>1821</v>
      </c>
      <c r="D1167" s="337" t="s">
        <v>449</v>
      </c>
      <c r="E1167" s="337" t="s">
        <v>11416</v>
      </c>
      <c r="F1167" s="338">
        <v>44106</v>
      </c>
      <c r="G1167" s="337" t="s">
        <v>10120</v>
      </c>
      <c r="H1167" s="338">
        <v>44161</v>
      </c>
      <c r="I1167" s="337" t="s">
        <v>19695</v>
      </c>
      <c r="J1167" s="337" t="s">
        <v>16</v>
      </c>
      <c r="K1167" s="337" t="s">
        <v>19695</v>
      </c>
      <c r="L1167" s="337" t="s">
        <v>19695</v>
      </c>
      <c r="M1167" s="337" t="s">
        <v>19695</v>
      </c>
      <c r="N1167" s="337" t="s">
        <v>19695</v>
      </c>
      <c r="O1167" s="337" t="s">
        <v>19695</v>
      </c>
      <c r="P1167" s="337" t="s">
        <v>19695</v>
      </c>
      <c r="Q1167" s="337" t="s">
        <v>19695</v>
      </c>
      <c r="R1167" s="337" t="s">
        <v>18</v>
      </c>
      <c r="S1167" s="337" t="s">
        <v>1038</v>
      </c>
      <c r="T1167" s="337" t="s">
        <v>1038</v>
      </c>
      <c r="U1167" s="337" t="s">
        <v>1935</v>
      </c>
      <c r="V1167" s="337">
        <v>16</v>
      </c>
      <c r="W1167" s="337" t="s">
        <v>19695</v>
      </c>
      <c r="X1167" s="337" t="s">
        <v>19695</v>
      </c>
      <c r="Y1167" s="337" t="s">
        <v>19695</v>
      </c>
      <c r="Z1167" s="337" t="s">
        <v>1728</v>
      </c>
      <c r="AA1167" s="337" t="s">
        <v>735</v>
      </c>
      <c r="AB1167" s="337" t="s">
        <v>718</v>
      </c>
      <c r="AC1167" s="337" t="s">
        <v>14252</v>
      </c>
    </row>
    <row r="1168" spans="1:29" ht="15.8" x14ac:dyDescent="0.25">
      <c r="A1168" s="337" t="s">
        <v>1723</v>
      </c>
      <c r="B1168" s="337" t="s">
        <v>11228</v>
      </c>
      <c r="C1168" s="337" t="s">
        <v>1821</v>
      </c>
      <c r="D1168" s="337" t="s">
        <v>449</v>
      </c>
      <c r="E1168" s="337" t="s">
        <v>11229</v>
      </c>
      <c r="F1168" s="338">
        <v>43978</v>
      </c>
      <c r="G1168" s="337" t="s">
        <v>10120</v>
      </c>
      <c r="H1168" s="338">
        <v>44161</v>
      </c>
      <c r="I1168" s="337" t="s">
        <v>19695</v>
      </c>
      <c r="J1168" s="337" t="s">
        <v>16</v>
      </c>
      <c r="K1168" s="337" t="s">
        <v>19695</v>
      </c>
      <c r="L1168" s="337" t="s">
        <v>19695</v>
      </c>
      <c r="M1168" s="337" t="s">
        <v>19695</v>
      </c>
      <c r="N1168" s="337" t="s">
        <v>19695</v>
      </c>
      <c r="O1168" s="337" t="s">
        <v>19695</v>
      </c>
      <c r="P1168" s="337" t="s">
        <v>19695</v>
      </c>
      <c r="Q1168" s="337" t="s">
        <v>19695</v>
      </c>
      <c r="R1168" s="337" t="s">
        <v>144</v>
      </c>
      <c r="S1168" s="337" t="s">
        <v>446</v>
      </c>
      <c r="T1168" s="337" t="s">
        <v>55</v>
      </c>
      <c r="U1168" s="337" t="s">
        <v>1352</v>
      </c>
      <c r="V1168" s="337">
        <v>4</v>
      </c>
      <c r="W1168" s="337" t="s">
        <v>19695</v>
      </c>
      <c r="X1168" s="337" t="s">
        <v>19695</v>
      </c>
      <c r="Y1168" s="337" t="s">
        <v>19695</v>
      </c>
      <c r="Z1168" s="337" t="s">
        <v>1728</v>
      </c>
      <c r="AA1168" s="337" t="s">
        <v>717</v>
      </c>
      <c r="AB1168" s="337" t="s">
        <v>718</v>
      </c>
      <c r="AC1168" s="337" t="s">
        <v>14287</v>
      </c>
    </row>
    <row r="1169" spans="1:29" ht="15.8" x14ac:dyDescent="0.25">
      <c r="A1169" s="337" t="s">
        <v>1723</v>
      </c>
      <c r="B1169" s="337" t="s">
        <v>1420</v>
      </c>
      <c r="C1169" s="337" t="s">
        <v>1821</v>
      </c>
      <c r="D1169" s="337" t="s">
        <v>449</v>
      </c>
      <c r="E1169" s="337" t="s">
        <v>9526</v>
      </c>
      <c r="F1169" s="338">
        <v>44082</v>
      </c>
      <c r="G1169" s="337" t="s">
        <v>1421</v>
      </c>
      <c r="H1169" s="338">
        <v>44160</v>
      </c>
      <c r="I1169" s="337" t="s">
        <v>19695</v>
      </c>
      <c r="J1169" s="337" t="s">
        <v>36</v>
      </c>
      <c r="K1169" s="337" t="s">
        <v>19695</v>
      </c>
      <c r="L1169" s="337" t="s">
        <v>19695</v>
      </c>
      <c r="M1169" s="337" t="s">
        <v>19695</v>
      </c>
      <c r="N1169" s="337" t="s">
        <v>19695</v>
      </c>
      <c r="O1169" s="337" t="s">
        <v>19695</v>
      </c>
      <c r="P1169" s="337" t="s">
        <v>19695</v>
      </c>
      <c r="Q1169" s="337" t="s">
        <v>19695</v>
      </c>
      <c r="R1169" s="337" t="s">
        <v>52</v>
      </c>
      <c r="S1169" s="337" t="s">
        <v>93</v>
      </c>
      <c r="T1169" s="337" t="s">
        <v>419</v>
      </c>
      <c r="U1169" s="337" t="s">
        <v>1422</v>
      </c>
      <c r="V1169" s="337">
        <v>12</v>
      </c>
      <c r="W1169" s="337" t="s">
        <v>19695</v>
      </c>
      <c r="X1169" s="337" t="s">
        <v>19695</v>
      </c>
      <c r="Y1169" s="337" t="s">
        <v>19695</v>
      </c>
      <c r="Z1169" s="337" t="s">
        <v>1728</v>
      </c>
      <c r="AA1169" s="337" t="s">
        <v>735</v>
      </c>
      <c r="AB1169" s="337" t="s">
        <v>718</v>
      </c>
      <c r="AC1169" s="337" t="s">
        <v>14249</v>
      </c>
    </row>
    <row r="1170" spans="1:29" ht="15.8" x14ac:dyDescent="0.25">
      <c r="A1170" s="337" t="s">
        <v>1723</v>
      </c>
      <c r="B1170" s="337" t="s">
        <v>10132</v>
      </c>
      <c r="C1170" s="337" t="s">
        <v>1821</v>
      </c>
      <c r="D1170" s="337" t="s">
        <v>449</v>
      </c>
      <c r="E1170" s="337" t="s">
        <v>10133</v>
      </c>
      <c r="F1170" s="338">
        <v>44066</v>
      </c>
      <c r="G1170" s="337" t="s">
        <v>1421</v>
      </c>
      <c r="H1170" s="338">
        <v>44160</v>
      </c>
      <c r="I1170" s="337" t="s">
        <v>19695</v>
      </c>
      <c r="J1170" s="337" t="s">
        <v>16</v>
      </c>
      <c r="K1170" s="337" t="s">
        <v>19695</v>
      </c>
      <c r="L1170" s="337" t="s">
        <v>19695</v>
      </c>
      <c r="M1170" s="337" t="s">
        <v>19695</v>
      </c>
      <c r="N1170" s="337" t="s">
        <v>19695</v>
      </c>
      <c r="O1170" s="337" t="s">
        <v>19695</v>
      </c>
      <c r="P1170" s="337" t="s">
        <v>19695</v>
      </c>
      <c r="Q1170" s="337" t="s">
        <v>19695</v>
      </c>
      <c r="R1170" s="337" t="s">
        <v>52</v>
      </c>
      <c r="S1170" s="337" t="s">
        <v>93</v>
      </c>
      <c r="T1170" s="337" t="s">
        <v>911</v>
      </c>
      <c r="U1170" s="337" t="s">
        <v>10134</v>
      </c>
      <c r="V1170" s="337">
        <v>12</v>
      </c>
      <c r="W1170" s="337" t="s">
        <v>19695</v>
      </c>
      <c r="X1170" s="337" t="s">
        <v>19695</v>
      </c>
      <c r="Y1170" s="337" t="s">
        <v>19695</v>
      </c>
      <c r="Z1170" s="337" t="s">
        <v>1728</v>
      </c>
      <c r="AA1170" s="337" t="s">
        <v>735</v>
      </c>
      <c r="AB1170" s="337" t="s">
        <v>718</v>
      </c>
      <c r="AC1170" s="337" t="s">
        <v>14249</v>
      </c>
    </row>
    <row r="1171" spans="1:29" ht="15.8" x14ac:dyDescent="0.25">
      <c r="A1171" s="337" t="s">
        <v>1723</v>
      </c>
      <c r="B1171" s="337" t="s">
        <v>910</v>
      </c>
      <c r="C1171" s="337" t="s">
        <v>1821</v>
      </c>
      <c r="D1171" s="337" t="s">
        <v>449</v>
      </c>
      <c r="E1171" s="337" t="s">
        <v>9774</v>
      </c>
      <c r="F1171" s="338">
        <v>44114</v>
      </c>
      <c r="G1171" s="337" t="s">
        <v>1421</v>
      </c>
      <c r="H1171" s="338">
        <v>44160</v>
      </c>
      <c r="I1171" s="337" t="s">
        <v>19695</v>
      </c>
      <c r="J1171" s="337" t="s">
        <v>36</v>
      </c>
      <c r="K1171" s="337" t="s">
        <v>19695</v>
      </c>
      <c r="L1171" s="337" t="s">
        <v>19695</v>
      </c>
      <c r="M1171" s="337" t="s">
        <v>19695</v>
      </c>
      <c r="N1171" s="337" t="s">
        <v>19695</v>
      </c>
      <c r="O1171" s="337" t="s">
        <v>19695</v>
      </c>
      <c r="P1171" s="337" t="s">
        <v>19695</v>
      </c>
      <c r="Q1171" s="337" t="s">
        <v>19695</v>
      </c>
      <c r="R1171" s="337" t="s">
        <v>52</v>
      </c>
      <c r="S1171" s="337" t="s">
        <v>93</v>
      </c>
      <c r="T1171" s="337" t="s">
        <v>911</v>
      </c>
      <c r="U1171" s="337" t="s">
        <v>912</v>
      </c>
      <c r="V1171" s="337">
        <v>10</v>
      </c>
      <c r="W1171" s="337" t="s">
        <v>19695</v>
      </c>
      <c r="X1171" s="337" t="s">
        <v>19695</v>
      </c>
      <c r="Y1171" s="337" t="s">
        <v>19695</v>
      </c>
      <c r="Z1171" s="337" t="s">
        <v>1728</v>
      </c>
      <c r="AA1171" s="337" t="s">
        <v>735</v>
      </c>
      <c r="AB1171" s="337" t="s">
        <v>718</v>
      </c>
      <c r="AC1171" s="337" t="s">
        <v>14249</v>
      </c>
    </row>
    <row r="1172" spans="1:29" ht="15.8" x14ac:dyDescent="0.25">
      <c r="A1172" s="337" t="s">
        <v>1723</v>
      </c>
      <c r="B1172" s="337" t="s">
        <v>10135</v>
      </c>
      <c r="C1172" s="337" t="s">
        <v>1821</v>
      </c>
      <c r="D1172" s="337" t="s">
        <v>449</v>
      </c>
      <c r="E1172" s="337" t="s">
        <v>7671</v>
      </c>
      <c r="F1172" s="338">
        <v>43914</v>
      </c>
      <c r="G1172" s="337" t="s">
        <v>1421</v>
      </c>
      <c r="H1172" s="338">
        <v>44160</v>
      </c>
      <c r="I1172" s="337" t="s">
        <v>19695</v>
      </c>
      <c r="J1172" s="337" t="s">
        <v>16</v>
      </c>
      <c r="K1172" s="337" t="s">
        <v>19695</v>
      </c>
      <c r="L1172" s="337" t="s">
        <v>19695</v>
      </c>
      <c r="M1172" s="337" t="s">
        <v>19695</v>
      </c>
      <c r="N1172" s="337" t="s">
        <v>19695</v>
      </c>
      <c r="O1172" s="337" t="s">
        <v>19695</v>
      </c>
      <c r="P1172" s="337" t="s">
        <v>19695</v>
      </c>
      <c r="Q1172" s="337" t="s">
        <v>19695</v>
      </c>
      <c r="R1172" s="337" t="s">
        <v>52</v>
      </c>
      <c r="S1172" s="337" t="s">
        <v>93</v>
      </c>
      <c r="T1172" s="337" t="s">
        <v>9993</v>
      </c>
      <c r="U1172" s="337" t="s">
        <v>9993</v>
      </c>
      <c r="V1172" s="337">
        <v>12</v>
      </c>
      <c r="W1172" s="337" t="s">
        <v>19695</v>
      </c>
      <c r="X1172" s="337" t="s">
        <v>19695</v>
      </c>
      <c r="Y1172" s="337" t="s">
        <v>19695</v>
      </c>
      <c r="Z1172" s="337" t="s">
        <v>1728</v>
      </c>
      <c r="AA1172" s="337" t="s">
        <v>735</v>
      </c>
      <c r="AB1172" s="337" t="s">
        <v>718</v>
      </c>
      <c r="AC1172" s="337" t="s">
        <v>14249</v>
      </c>
    </row>
    <row r="1173" spans="1:29" ht="15.8" x14ac:dyDescent="0.25">
      <c r="A1173" s="337" t="s">
        <v>1723</v>
      </c>
      <c r="B1173" s="337" t="s">
        <v>10136</v>
      </c>
      <c r="C1173" s="337" t="s">
        <v>1821</v>
      </c>
      <c r="D1173" s="337" t="s">
        <v>449</v>
      </c>
      <c r="E1173" s="337" t="s">
        <v>10133</v>
      </c>
      <c r="F1173" s="338">
        <v>44066</v>
      </c>
      <c r="G1173" s="337" t="s">
        <v>1421</v>
      </c>
      <c r="H1173" s="338">
        <v>44160</v>
      </c>
      <c r="I1173" s="337" t="s">
        <v>19695</v>
      </c>
      <c r="J1173" s="337" t="s">
        <v>36</v>
      </c>
      <c r="K1173" s="337" t="s">
        <v>19695</v>
      </c>
      <c r="L1173" s="337" t="s">
        <v>19695</v>
      </c>
      <c r="M1173" s="337" t="s">
        <v>19695</v>
      </c>
      <c r="N1173" s="337" t="s">
        <v>19695</v>
      </c>
      <c r="O1173" s="337" t="s">
        <v>19695</v>
      </c>
      <c r="P1173" s="337" t="s">
        <v>19695</v>
      </c>
      <c r="Q1173" s="337" t="s">
        <v>19695</v>
      </c>
      <c r="R1173" s="337" t="s">
        <v>52</v>
      </c>
      <c r="S1173" s="337" t="s">
        <v>93</v>
      </c>
      <c r="T1173" s="337" t="s">
        <v>9993</v>
      </c>
      <c r="U1173" s="337" t="s">
        <v>9994</v>
      </c>
      <c r="V1173" s="337">
        <v>12</v>
      </c>
      <c r="W1173" s="337" t="s">
        <v>19695</v>
      </c>
      <c r="X1173" s="337" t="s">
        <v>19695</v>
      </c>
      <c r="Y1173" s="337" t="s">
        <v>19695</v>
      </c>
      <c r="Z1173" s="337" t="s">
        <v>1728</v>
      </c>
      <c r="AA1173" s="337" t="s">
        <v>735</v>
      </c>
      <c r="AB1173" s="337" t="s">
        <v>718</v>
      </c>
      <c r="AC1173" s="337" t="s">
        <v>14249</v>
      </c>
    </row>
    <row r="1174" spans="1:29" ht="15.8" x14ac:dyDescent="0.25">
      <c r="A1174" s="337" t="s">
        <v>1723</v>
      </c>
      <c r="B1174" s="337" t="s">
        <v>10130</v>
      </c>
      <c r="C1174" s="337" t="s">
        <v>1821</v>
      </c>
      <c r="D1174" s="337" t="s">
        <v>449</v>
      </c>
      <c r="E1174" s="337" t="s">
        <v>9233</v>
      </c>
      <c r="F1174" s="338">
        <v>44100</v>
      </c>
      <c r="G1174" s="337" t="s">
        <v>1421</v>
      </c>
      <c r="H1174" s="338">
        <v>44160</v>
      </c>
      <c r="I1174" s="337" t="s">
        <v>19695</v>
      </c>
      <c r="J1174" s="337" t="s">
        <v>16</v>
      </c>
      <c r="K1174" s="337" t="s">
        <v>19695</v>
      </c>
      <c r="L1174" s="337" t="s">
        <v>19695</v>
      </c>
      <c r="M1174" s="337" t="s">
        <v>19695</v>
      </c>
      <c r="N1174" s="337" t="s">
        <v>19695</v>
      </c>
      <c r="O1174" s="337" t="s">
        <v>19695</v>
      </c>
      <c r="P1174" s="337" t="s">
        <v>19695</v>
      </c>
      <c r="Q1174" s="337" t="s">
        <v>19695</v>
      </c>
      <c r="R1174" s="337" t="s">
        <v>52</v>
      </c>
      <c r="S1174" s="337" t="s">
        <v>93</v>
      </c>
      <c r="T1174" s="337" t="s">
        <v>10131</v>
      </c>
      <c r="U1174" s="337" t="s">
        <v>10131</v>
      </c>
      <c r="V1174" s="337">
        <v>12</v>
      </c>
      <c r="W1174" s="337" t="s">
        <v>19695</v>
      </c>
      <c r="X1174" s="337" t="s">
        <v>19695</v>
      </c>
      <c r="Y1174" s="337" t="s">
        <v>19695</v>
      </c>
      <c r="Z1174" s="337" t="s">
        <v>1728</v>
      </c>
      <c r="AA1174" s="337" t="s">
        <v>735</v>
      </c>
      <c r="AB1174" s="337" t="s">
        <v>718</v>
      </c>
      <c r="AC1174" s="337" t="s">
        <v>14249</v>
      </c>
    </row>
    <row r="1175" spans="1:29" ht="15.8" x14ac:dyDescent="0.25">
      <c r="A1175" s="337" t="s">
        <v>1723</v>
      </c>
      <c r="B1175" s="337" t="s">
        <v>11734</v>
      </c>
      <c r="C1175" s="337" t="s">
        <v>1821</v>
      </c>
      <c r="D1175" s="337" t="s">
        <v>449</v>
      </c>
      <c r="E1175" s="337" t="s">
        <v>8788</v>
      </c>
      <c r="F1175" s="338">
        <v>44129</v>
      </c>
      <c r="G1175" s="337" t="s">
        <v>1421</v>
      </c>
      <c r="H1175" s="338">
        <v>44160</v>
      </c>
      <c r="I1175" s="337" t="s">
        <v>19695</v>
      </c>
      <c r="J1175" s="337" t="s">
        <v>36</v>
      </c>
      <c r="K1175" s="337" t="s">
        <v>19695</v>
      </c>
      <c r="L1175" s="337" t="s">
        <v>19695</v>
      </c>
      <c r="M1175" s="337" t="s">
        <v>19695</v>
      </c>
      <c r="N1175" s="337" t="s">
        <v>19695</v>
      </c>
      <c r="O1175" s="337" t="s">
        <v>19695</v>
      </c>
      <c r="P1175" s="337" t="s">
        <v>19695</v>
      </c>
      <c r="Q1175" s="337" t="s">
        <v>19695</v>
      </c>
      <c r="R1175" s="337" t="s">
        <v>134</v>
      </c>
      <c r="S1175" s="337" t="s">
        <v>451</v>
      </c>
      <c r="T1175" s="337" t="s">
        <v>800</v>
      </c>
      <c r="U1175" s="337" t="s">
        <v>11735</v>
      </c>
      <c r="V1175" s="337">
        <v>12</v>
      </c>
      <c r="W1175" s="337" t="s">
        <v>19695</v>
      </c>
      <c r="X1175" s="337" t="s">
        <v>19695</v>
      </c>
      <c r="Y1175" s="337" t="s">
        <v>19695</v>
      </c>
      <c r="Z1175" s="337" t="s">
        <v>1728</v>
      </c>
      <c r="AA1175" s="337" t="s">
        <v>717</v>
      </c>
      <c r="AB1175" s="337" t="s">
        <v>718</v>
      </c>
      <c r="AC1175" s="337" t="s">
        <v>14273</v>
      </c>
    </row>
    <row r="1176" spans="1:29" ht="15.8" x14ac:dyDescent="0.25">
      <c r="A1176" s="337" t="s">
        <v>1723</v>
      </c>
      <c r="B1176" s="337" t="s">
        <v>12047</v>
      </c>
      <c r="C1176" s="337" t="s">
        <v>1725</v>
      </c>
      <c r="D1176" s="337" t="s">
        <v>1735</v>
      </c>
      <c r="E1176" s="337" t="s">
        <v>12011</v>
      </c>
      <c r="F1176" s="338">
        <v>44116</v>
      </c>
      <c r="G1176" s="337" t="s">
        <v>1421</v>
      </c>
      <c r="H1176" s="338">
        <v>44160</v>
      </c>
      <c r="I1176" s="337" t="s">
        <v>19695</v>
      </c>
      <c r="J1176" s="337" t="s">
        <v>36</v>
      </c>
      <c r="K1176" s="337" t="s">
        <v>19695</v>
      </c>
      <c r="L1176" s="337" t="s">
        <v>19695</v>
      </c>
      <c r="M1176" s="337" t="s">
        <v>19695</v>
      </c>
      <c r="N1176" s="337" t="s">
        <v>19695</v>
      </c>
      <c r="O1176" s="337" t="s">
        <v>19695</v>
      </c>
      <c r="P1176" s="337" t="s">
        <v>19695</v>
      </c>
      <c r="Q1176" s="337" t="s">
        <v>19695</v>
      </c>
      <c r="R1176" s="337" t="s">
        <v>1206</v>
      </c>
      <c r="S1176" s="337" t="s">
        <v>1207</v>
      </c>
      <c r="T1176" s="337" t="s">
        <v>1214</v>
      </c>
      <c r="U1176" s="337" t="s">
        <v>12044</v>
      </c>
      <c r="V1176" s="337">
        <v>6</v>
      </c>
      <c r="W1176" s="337" t="s">
        <v>19695</v>
      </c>
      <c r="X1176" s="337" t="s">
        <v>19695</v>
      </c>
      <c r="Y1176" s="337" t="s">
        <v>19695</v>
      </c>
      <c r="Z1176" s="337" t="s">
        <v>1745</v>
      </c>
      <c r="AA1176" s="337" t="s">
        <v>761</v>
      </c>
      <c r="AB1176" s="337" t="s">
        <v>762</v>
      </c>
      <c r="AC1176" s="337" t="s">
        <v>15345</v>
      </c>
    </row>
    <row r="1177" spans="1:29" ht="15.8" x14ac:dyDescent="0.25">
      <c r="A1177" s="337" t="s">
        <v>1723</v>
      </c>
      <c r="B1177" s="337" t="s">
        <v>12027</v>
      </c>
      <c r="C1177" s="337" t="s">
        <v>1725</v>
      </c>
      <c r="D1177" s="337" t="s">
        <v>1730</v>
      </c>
      <c r="E1177" s="337" t="s">
        <v>11726</v>
      </c>
      <c r="F1177" s="338">
        <v>44078</v>
      </c>
      <c r="G1177" s="337" t="s">
        <v>11429</v>
      </c>
      <c r="H1177" s="338">
        <v>44159</v>
      </c>
      <c r="I1177" s="337" t="s">
        <v>19695</v>
      </c>
      <c r="J1177" s="337" t="s">
        <v>36</v>
      </c>
      <c r="K1177" s="337" t="s">
        <v>19695</v>
      </c>
      <c r="L1177" s="337" t="s">
        <v>19695</v>
      </c>
      <c r="M1177" s="337" t="s">
        <v>19695</v>
      </c>
      <c r="N1177" s="337" t="s">
        <v>19695</v>
      </c>
      <c r="O1177" s="337" t="s">
        <v>19695</v>
      </c>
      <c r="P1177" s="337" t="s">
        <v>19695</v>
      </c>
      <c r="Q1177" s="337" t="s">
        <v>19695</v>
      </c>
      <c r="R1177" s="337" t="s">
        <v>1206</v>
      </c>
      <c r="S1177" s="337" t="s">
        <v>1207</v>
      </c>
      <c r="T1177" s="337" t="s">
        <v>12028</v>
      </c>
      <c r="U1177" s="337" t="s">
        <v>12029</v>
      </c>
      <c r="V1177" s="337">
        <v>6</v>
      </c>
      <c r="W1177" s="337" t="s">
        <v>19695</v>
      </c>
      <c r="X1177" s="337" t="s">
        <v>19695</v>
      </c>
      <c r="Y1177" s="337" t="s">
        <v>19695</v>
      </c>
      <c r="Z1177" s="337" t="s">
        <v>1745</v>
      </c>
      <c r="AA1177" s="337" t="s">
        <v>761</v>
      </c>
      <c r="AB1177" s="337" t="s">
        <v>762</v>
      </c>
      <c r="AC1177" s="337" t="s">
        <v>15345</v>
      </c>
    </row>
    <row r="1178" spans="1:29" ht="15.8" x14ac:dyDescent="0.25">
      <c r="A1178" s="337" t="s">
        <v>1723</v>
      </c>
      <c r="B1178" s="337" t="s">
        <v>11695</v>
      </c>
      <c r="C1178" s="337" t="s">
        <v>1725</v>
      </c>
      <c r="D1178" s="337" t="s">
        <v>13527</v>
      </c>
      <c r="E1178" s="337" t="s">
        <v>7644</v>
      </c>
      <c r="F1178" s="338">
        <v>43951</v>
      </c>
      <c r="G1178" s="337" t="s">
        <v>1269</v>
      </c>
      <c r="H1178" s="338">
        <v>44158</v>
      </c>
      <c r="I1178" s="337" t="s">
        <v>19695</v>
      </c>
      <c r="J1178" s="337" t="s">
        <v>36</v>
      </c>
      <c r="K1178" s="337" t="s">
        <v>19695</v>
      </c>
      <c r="L1178" s="337" t="s">
        <v>19695</v>
      </c>
      <c r="M1178" s="337" t="s">
        <v>19695</v>
      </c>
      <c r="N1178" s="337" t="s">
        <v>19695</v>
      </c>
      <c r="O1178" s="337" t="s">
        <v>19695</v>
      </c>
      <c r="P1178" s="337" t="s">
        <v>19695</v>
      </c>
      <c r="Q1178" s="337" t="s">
        <v>19695</v>
      </c>
      <c r="R1178" s="337" t="s">
        <v>52</v>
      </c>
      <c r="S1178" s="337" t="s">
        <v>85</v>
      </c>
      <c r="T1178" s="337" t="s">
        <v>1607</v>
      </c>
      <c r="U1178" s="337" t="s">
        <v>11696</v>
      </c>
      <c r="V1178" s="337">
        <v>8</v>
      </c>
      <c r="W1178" s="337" t="s">
        <v>19695</v>
      </c>
      <c r="X1178" s="337" t="s">
        <v>19695</v>
      </c>
      <c r="Y1178" s="337" t="s">
        <v>19695</v>
      </c>
      <c r="Z1178" s="337" t="s">
        <v>1728</v>
      </c>
      <c r="AA1178" s="337" t="s">
        <v>717</v>
      </c>
      <c r="AB1178" s="337" t="s">
        <v>718</v>
      </c>
      <c r="AC1178" s="337" t="s">
        <v>14266</v>
      </c>
    </row>
    <row r="1179" spans="1:29" ht="15.8" x14ac:dyDescent="0.25">
      <c r="A1179" s="337" t="s">
        <v>1723</v>
      </c>
      <c r="B1179" s="337" t="s">
        <v>1268</v>
      </c>
      <c r="C1179" s="337" t="s">
        <v>1821</v>
      </c>
      <c r="D1179" s="337" t="s">
        <v>449</v>
      </c>
      <c r="E1179" s="337" t="s">
        <v>9075</v>
      </c>
      <c r="F1179" s="338">
        <v>44105</v>
      </c>
      <c r="G1179" s="337" t="s">
        <v>1269</v>
      </c>
      <c r="H1179" s="338">
        <v>44158</v>
      </c>
      <c r="I1179" s="337" t="s">
        <v>19695</v>
      </c>
      <c r="J1179" s="337" t="s">
        <v>16</v>
      </c>
      <c r="K1179" s="337" t="s">
        <v>19695</v>
      </c>
      <c r="L1179" s="337" t="s">
        <v>19695</v>
      </c>
      <c r="M1179" s="337" t="s">
        <v>19695</v>
      </c>
      <c r="N1179" s="337" t="s">
        <v>19695</v>
      </c>
      <c r="O1179" s="337" t="s">
        <v>19695</v>
      </c>
      <c r="P1179" s="337" t="s">
        <v>19695</v>
      </c>
      <c r="Q1179" s="337" t="s">
        <v>19695</v>
      </c>
      <c r="R1179" s="337" t="s">
        <v>52</v>
      </c>
      <c r="S1179" s="337" t="s">
        <v>393</v>
      </c>
      <c r="T1179" s="337" t="s">
        <v>1270</v>
      </c>
      <c r="U1179" s="337" t="s">
        <v>1271</v>
      </c>
      <c r="V1179" s="337">
        <v>8</v>
      </c>
      <c r="W1179" s="337" t="s">
        <v>19695</v>
      </c>
      <c r="X1179" s="337" t="s">
        <v>19695</v>
      </c>
      <c r="Y1179" s="337" t="s">
        <v>19695</v>
      </c>
      <c r="Z1179" s="337" t="s">
        <v>1728</v>
      </c>
      <c r="AA1179" s="337" t="s">
        <v>735</v>
      </c>
      <c r="AB1179" s="337" t="s">
        <v>718</v>
      </c>
      <c r="AC1179" s="337" t="s">
        <v>14284</v>
      </c>
    </row>
    <row r="1180" spans="1:29" ht="15.8" x14ac:dyDescent="0.25">
      <c r="A1180" s="337" t="s">
        <v>1723</v>
      </c>
      <c r="B1180" s="337" t="s">
        <v>12350</v>
      </c>
      <c r="C1180" s="337" t="s">
        <v>1821</v>
      </c>
      <c r="D1180" s="337" t="s">
        <v>449</v>
      </c>
      <c r="E1180" s="337" t="s">
        <v>12347</v>
      </c>
      <c r="F1180" s="338">
        <v>44128</v>
      </c>
      <c r="G1180" s="337" t="s">
        <v>12351</v>
      </c>
      <c r="H1180" s="338">
        <v>44157</v>
      </c>
      <c r="I1180" s="337" t="s">
        <v>19695</v>
      </c>
      <c r="J1180" s="337" t="s">
        <v>36</v>
      </c>
      <c r="K1180" s="337" t="s">
        <v>19695</v>
      </c>
      <c r="L1180" s="337" t="s">
        <v>19695</v>
      </c>
      <c r="M1180" s="337" t="s">
        <v>19695</v>
      </c>
      <c r="N1180" s="337" t="s">
        <v>19695</v>
      </c>
      <c r="O1180" s="337" t="s">
        <v>19695</v>
      </c>
      <c r="P1180" s="337" t="s">
        <v>19695</v>
      </c>
      <c r="Q1180" s="337" t="s">
        <v>19695</v>
      </c>
      <c r="R1180" s="337" t="s">
        <v>777</v>
      </c>
      <c r="S1180" s="337" t="s">
        <v>777</v>
      </c>
      <c r="T1180" s="337" t="s">
        <v>778</v>
      </c>
      <c r="U1180" s="337" t="s">
        <v>11931</v>
      </c>
      <c r="V1180" s="337">
        <v>6</v>
      </c>
      <c r="W1180" s="337" t="s">
        <v>19695</v>
      </c>
      <c r="X1180" s="337" t="s">
        <v>19695</v>
      </c>
      <c r="Y1180" s="337" t="s">
        <v>19695</v>
      </c>
      <c r="Z1180" s="337" t="s">
        <v>1745</v>
      </c>
      <c r="AA1180" s="337" t="s">
        <v>761</v>
      </c>
      <c r="AB1180" s="337" t="s">
        <v>762</v>
      </c>
      <c r="AC1180" s="337" t="s">
        <v>15347</v>
      </c>
    </row>
    <row r="1181" spans="1:29" ht="15.8" x14ac:dyDescent="0.25">
      <c r="A1181" s="337" t="s">
        <v>1723</v>
      </c>
      <c r="B1181" s="337" t="s">
        <v>12336</v>
      </c>
      <c r="C1181" s="337" t="s">
        <v>1725</v>
      </c>
      <c r="D1181" s="337" t="s">
        <v>1735</v>
      </c>
      <c r="E1181" s="337" t="s">
        <v>12337</v>
      </c>
      <c r="F1181" s="338">
        <v>44103</v>
      </c>
      <c r="G1181" s="337" t="s">
        <v>10469</v>
      </c>
      <c r="H1181" s="338">
        <v>44155</v>
      </c>
      <c r="I1181" s="337" t="s">
        <v>19695</v>
      </c>
      <c r="J1181" s="337" t="s">
        <v>36</v>
      </c>
      <c r="K1181" s="337" t="s">
        <v>19695</v>
      </c>
      <c r="L1181" s="337" t="s">
        <v>19695</v>
      </c>
      <c r="M1181" s="337" t="s">
        <v>19695</v>
      </c>
      <c r="N1181" s="337" t="s">
        <v>19695</v>
      </c>
      <c r="O1181" s="337" t="s">
        <v>19695</v>
      </c>
      <c r="P1181" s="337" t="s">
        <v>19695</v>
      </c>
      <c r="Q1181" s="337" t="s">
        <v>19695</v>
      </c>
      <c r="R1181" s="337" t="s">
        <v>1206</v>
      </c>
      <c r="S1181" s="337" t="s">
        <v>1207</v>
      </c>
      <c r="T1181" s="337" t="s">
        <v>1557</v>
      </c>
      <c r="U1181" s="337" t="s">
        <v>1209</v>
      </c>
      <c r="V1181" s="337">
        <v>6</v>
      </c>
      <c r="W1181" s="337" t="s">
        <v>19695</v>
      </c>
      <c r="X1181" s="337" t="s">
        <v>19695</v>
      </c>
      <c r="Y1181" s="337" t="s">
        <v>19695</v>
      </c>
      <c r="Z1181" s="337" t="s">
        <v>1745</v>
      </c>
      <c r="AA1181" s="337" t="s">
        <v>761</v>
      </c>
      <c r="AB1181" s="337" t="s">
        <v>762</v>
      </c>
      <c r="AC1181" s="337" t="s">
        <v>15347</v>
      </c>
    </row>
    <row r="1182" spans="1:29" ht="15.8" x14ac:dyDescent="0.25">
      <c r="A1182" s="337" t="s">
        <v>1723</v>
      </c>
      <c r="B1182" s="337" t="s">
        <v>10647</v>
      </c>
      <c r="C1182" s="337" t="s">
        <v>1821</v>
      </c>
      <c r="D1182" s="337" t="s">
        <v>449</v>
      </c>
      <c r="E1182" s="337" t="s">
        <v>7914</v>
      </c>
      <c r="F1182" s="338">
        <v>44119</v>
      </c>
      <c r="G1182" s="337" t="s">
        <v>10469</v>
      </c>
      <c r="H1182" s="338">
        <v>44155</v>
      </c>
      <c r="I1182" s="337" t="s">
        <v>19695</v>
      </c>
      <c r="J1182" s="337" t="s">
        <v>16</v>
      </c>
      <c r="K1182" s="337" t="s">
        <v>19695</v>
      </c>
      <c r="L1182" s="337" t="s">
        <v>19695</v>
      </c>
      <c r="M1182" s="337" t="s">
        <v>19695</v>
      </c>
      <c r="N1182" s="337" t="s">
        <v>19695</v>
      </c>
      <c r="O1182" s="337" t="s">
        <v>19695</v>
      </c>
      <c r="P1182" s="337" t="s">
        <v>19695</v>
      </c>
      <c r="Q1182" s="337" t="s">
        <v>19695</v>
      </c>
      <c r="R1182" s="337" t="s">
        <v>15</v>
      </c>
      <c r="S1182" s="337" t="s">
        <v>1086</v>
      </c>
      <c r="T1182" s="337" t="s">
        <v>1091</v>
      </c>
      <c r="U1182" s="337" t="s">
        <v>1091</v>
      </c>
      <c r="V1182" s="337">
        <v>10</v>
      </c>
      <c r="W1182" s="337" t="s">
        <v>19695</v>
      </c>
      <c r="X1182" s="337" t="s">
        <v>19695</v>
      </c>
      <c r="Y1182" s="337" t="s">
        <v>19695</v>
      </c>
      <c r="Z1182" s="337" t="s">
        <v>1753</v>
      </c>
      <c r="AA1182" s="337" t="s">
        <v>717</v>
      </c>
      <c r="AB1182" s="337" t="s">
        <v>718</v>
      </c>
      <c r="AC1182" s="337" t="s">
        <v>14268</v>
      </c>
    </row>
    <row r="1183" spans="1:29" ht="15.8" x14ac:dyDescent="0.25">
      <c r="A1183" s="337" t="s">
        <v>1723</v>
      </c>
      <c r="B1183" s="337" t="s">
        <v>12066</v>
      </c>
      <c r="C1183" s="337" t="s">
        <v>1821</v>
      </c>
      <c r="D1183" s="337" t="s">
        <v>449</v>
      </c>
      <c r="E1183" s="337" t="s">
        <v>9635</v>
      </c>
      <c r="F1183" s="338">
        <v>44089</v>
      </c>
      <c r="G1183" s="337" t="s">
        <v>10469</v>
      </c>
      <c r="H1183" s="338">
        <v>44155</v>
      </c>
      <c r="I1183" s="337" t="s">
        <v>19695</v>
      </c>
      <c r="J1183" s="337" t="s">
        <v>36</v>
      </c>
      <c r="K1183" s="337" t="s">
        <v>19695</v>
      </c>
      <c r="L1183" s="337" t="s">
        <v>19695</v>
      </c>
      <c r="M1183" s="337" t="s">
        <v>19695</v>
      </c>
      <c r="N1183" s="337" t="s">
        <v>19695</v>
      </c>
      <c r="O1183" s="337" t="s">
        <v>19695</v>
      </c>
      <c r="P1183" s="337" t="s">
        <v>19695</v>
      </c>
      <c r="Q1183" s="337" t="s">
        <v>19695</v>
      </c>
      <c r="R1183" s="337" t="s">
        <v>75</v>
      </c>
      <c r="S1183" s="337" t="s">
        <v>417</v>
      </c>
      <c r="T1183" s="337" t="s">
        <v>1681</v>
      </c>
      <c r="U1183" s="337" t="s">
        <v>12067</v>
      </c>
      <c r="V1183" s="337">
        <v>8</v>
      </c>
      <c r="W1183" s="337" t="s">
        <v>19695</v>
      </c>
      <c r="X1183" s="337" t="s">
        <v>19695</v>
      </c>
      <c r="Y1183" s="337" t="s">
        <v>19695</v>
      </c>
      <c r="Z1183" s="337" t="s">
        <v>1753</v>
      </c>
      <c r="AA1183" s="337" t="s">
        <v>717</v>
      </c>
      <c r="AB1183" s="337" t="s">
        <v>718</v>
      </c>
      <c r="AC1183" s="337" t="s">
        <v>15575</v>
      </c>
    </row>
    <row r="1184" spans="1:29" ht="15.8" x14ac:dyDescent="0.25">
      <c r="A1184" s="337" t="s">
        <v>1723</v>
      </c>
      <c r="B1184" s="337" t="s">
        <v>9529</v>
      </c>
      <c r="C1184" s="337" t="s">
        <v>1821</v>
      </c>
      <c r="D1184" s="337" t="s">
        <v>449</v>
      </c>
      <c r="E1184" s="337" t="s">
        <v>9530</v>
      </c>
      <c r="F1184" s="338">
        <v>44084</v>
      </c>
      <c r="G1184" s="337" t="s">
        <v>9531</v>
      </c>
      <c r="H1184" s="338">
        <v>44154</v>
      </c>
      <c r="I1184" s="337" t="s">
        <v>19695</v>
      </c>
      <c r="J1184" s="337" t="s">
        <v>16</v>
      </c>
      <c r="K1184" s="337" t="s">
        <v>19695</v>
      </c>
      <c r="L1184" s="337" t="s">
        <v>19695</v>
      </c>
      <c r="M1184" s="337" t="s">
        <v>19695</v>
      </c>
      <c r="N1184" s="337" t="s">
        <v>19695</v>
      </c>
      <c r="O1184" s="337" t="s">
        <v>19695</v>
      </c>
      <c r="P1184" s="337" t="s">
        <v>19695</v>
      </c>
      <c r="Q1184" s="337" t="s">
        <v>19695</v>
      </c>
      <c r="R1184" s="337" t="s">
        <v>112</v>
      </c>
      <c r="S1184" s="337" t="s">
        <v>452</v>
      </c>
      <c r="T1184" s="337" t="s">
        <v>452</v>
      </c>
      <c r="U1184" s="337" t="s">
        <v>9532</v>
      </c>
      <c r="V1184" s="337">
        <v>10</v>
      </c>
      <c r="W1184" s="337" t="s">
        <v>19695</v>
      </c>
      <c r="X1184" s="337" t="s">
        <v>19695</v>
      </c>
      <c r="Y1184" s="337" t="s">
        <v>19695</v>
      </c>
      <c r="Z1184" s="337" t="s">
        <v>1753</v>
      </c>
      <c r="AA1184" s="337" t="s">
        <v>717</v>
      </c>
      <c r="AB1184" s="337" t="s">
        <v>718</v>
      </c>
      <c r="AC1184" s="337" t="s">
        <v>14268</v>
      </c>
    </row>
    <row r="1185" spans="1:29" ht="15.8" x14ac:dyDescent="0.25">
      <c r="A1185" s="337" t="s">
        <v>1723</v>
      </c>
      <c r="B1185" s="337" t="s">
        <v>7958</v>
      </c>
      <c r="C1185" s="337" t="s">
        <v>1821</v>
      </c>
      <c r="D1185" s="337" t="s">
        <v>449</v>
      </c>
      <c r="E1185" s="337" t="s">
        <v>7914</v>
      </c>
      <c r="F1185" s="338">
        <v>44119</v>
      </c>
      <c r="G1185" s="337" t="s">
        <v>1382</v>
      </c>
      <c r="H1185" s="338">
        <v>44153</v>
      </c>
      <c r="I1185" s="337" t="s">
        <v>19695</v>
      </c>
      <c r="J1185" s="337" t="s">
        <v>36</v>
      </c>
      <c r="K1185" s="337" t="s">
        <v>19695</v>
      </c>
      <c r="L1185" s="337" t="s">
        <v>19695</v>
      </c>
      <c r="M1185" s="337" t="s">
        <v>19695</v>
      </c>
      <c r="N1185" s="337" t="s">
        <v>19695</v>
      </c>
      <c r="O1185" s="337" t="s">
        <v>19695</v>
      </c>
      <c r="P1185" s="337" t="s">
        <v>19695</v>
      </c>
      <c r="Q1185" s="337" t="s">
        <v>19695</v>
      </c>
      <c r="R1185" s="337" t="s">
        <v>1220</v>
      </c>
      <c r="S1185" s="337" t="s">
        <v>108</v>
      </c>
      <c r="T1185" s="337" t="s">
        <v>108</v>
      </c>
      <c r="U1185" s="337" t="s">
        <v>6431</v>
      </c>
      <c r="V1185" s="337">
        <v>8</v>
      </c>
      <c r="W1185" s="337" t="s">
        <v>19695</v>
      </c>
      <c r="X1185" s="337" t="s">
        <v>19695</v>
      </c>
      <c r="Y1185" s="337" t="s">
        <v>19695</v>
      </c>
      <c r="Z1185" s="337" t="s">
        <v>1728</v>
      </c>
      <c r="AA1185" s="337" t="s">
        <v>735</v>
      </c>
      <c r="AB1185" s="337" t="s">
        <v>718</v>
      </c>
      <c r="AC1185" s="337" t="s">
        <v>14245</v>
      </c>
    </row>
    <row r="1186" spans="1:29" ht="15.8" x14ac:dyDescent="0.25">
      <c r="A1186" s="337" t="s">
        <v>1723</v>
      </c>
      <c r="B1186" s="337" t="s">
        <v>7959</v>
      </c>
      <c r="C1186" s="337" t="s">
        <v>1821</v>
      </c>
      <c r="D1186" s="337" t="s">
        <v>449</v>
      </c>
      <c r="E1186" s="337" t="s">
        <v>7960</v>
      </c>
      <c r="F1186" s="338">
        <v>44122</v>
      </c>
      <c r="G1186" s="337" t="s">
        <v>1382</v>
      </c>
      <c r="H1186" s="338">
        <v>44153</v>
      </c>
      <c r="I1186" s="337" t="s">
        <v>19695</v>
      </c>
      <c r="J1186" s="337" t="s">
        <v>36</v>
      </c>
      <c r="K1186" s="337" t="s">
        <v>19695</v>
      </c>
      <c r="L1186" s="337" t="s">
        <v>19695</v>
      </c>
      <c r="M1186" s="337" t="s">
        <v>19695</v>
      </c>
      <c r="N1186" s="337" t="s">
        <v>19695</v>
      </c>
      <c r="O1186" s="337" t="s">
        <v>19695</v>
      </c>
      <c r="P1186" s="337" t="s">
        <v>19695</v>
      </c>
      <c r="Q1186" s="337" t="s">
        <v>19695</v>
      </c>
      <c r="R1186" s="337" t="s">
        <v>1220</v>
      </c>
      <c r="S1186" s="337" t="s">
        <v>108</v>
      </c>
      <c r="T1186" s="337" t="s">
        <v>108</v>
      </c>
      <c r="U1186" s="337" t="s">
        <v>1383</v>
      </c>
      <c r="V1186" s="337">
        <v>8</v>
      </c>
      <c r="W1186" s="337" t="s">
        <v>19695</v>
      </c>
      <c r="X1186" s="337" t="s">
        <v>19695</v>
      </c>
      <c r="Y1186" s="337" t="s">
        <v>19695</v>
      </c>
      <c r="Z1186" s="337" t="s">
        <v>1728</v>
      </c>
      <c r="AA1186" s="337" t="s">
        <v>735</v>
      </c>
      <c r="AB1186" s="337" t="s">
        <v>718</v>
      </c>
      <c r="AC1186" s="337" t="s">
        <v>14245</v>
      </c>
    </row>
    <row r="1187" spans="1:29" ht="15.8" x14ac:dyDescent="0.25">
      <c r="A1187" s="337" t="s">
        <v>1723</v>
      </c>
      <c r="B1187" s="337" t="s">
        <v>1381</v>
      </c>
      <c r="C1187" s="337" t="s">
        <v>1821</v>
      </c>
      <c r="D1187" s="337" t="s">
        <v>449</v>
      </c>
      <c r="E1187" s="337" t="s">
        <v>7960</v>
      </c>
      <c r="F1187" s="338">
        <v>44122</v>
      </c>
      <c r="G1187" s="337" t="s">
        <v>1382</v>
      </c>
      <c r="H1187" s="338">
        <v>44153</v>
      </c>
      <c r="I1187" s="337" t="s">
        <v>19695</v>
      </c>
      <c r="J1187" s="337" t="s">
        <v>16</v>
      </c>
      <c r="K1187" s="337" t="s">
        <v>19695</v>
      </c>
      <c r="L1187" s="337" t="s">
        <v>19695</v>
      </c>
      <c r="M1187" s="337" t="s">
        <v>19695</v>
      </c>
      <c r="N1187" s="337" t="s">
        <v>19695</v>
      </c>
      <c r="O1187" s="337" t="s">
        <v>19695</v>
      </c>
      <c r="P1187" s="337" t="s">
        <v>19695</v>
      </c>
      <c r="Q1187" s="337" t="s">
        <v>19695</v>
      </c>
      <c r="R1187" s="337" t="s">
        <v>1220</v>
      </c>
      <c r="S1187" s="337" t="s">
        <v>108</v>
      </c>
      <c r="T1187" s="337" t="s">
        <v>108</v>
      </c>
      <c r="U1187" s="337" t="s">
        <v>1383</v>
      </c>
      <c r="V1187" s="337">
        <v>8</v>
      </c>
      <c r="W1187" s="337" t="s">
        <v>19695</v>
      </c>
      <c r="X1187" s="337" t="s">
        <v>19695</v>
      </c>
      <c r="Y1187" s="337" t="s">
        <v>19695</v>
      </c>
      <c r="Z1187" s="337" t="s">
        <v>1728</v>
      </c>
      <c r="AA1187" s="337" t="s">
        <v>735</v>
      </c>
      <c r="AB1187" s="337" t="s">
        <v>718</v>
      </c>
      <c r="AC1187" s="337" t="s">
        <v>14245</v>
      </c>
    </row>
    <row r="1188" spans="1:29" ht="15.8" x14ac:dyDescent="0.25">
      <c r="A1188" s="337" t="s">
        <v>1723</v>
      </c>
      <c r="B1188" s="337" t="s">
        <v>7961</v>
      </c>
      <c r="C1188" s="337" t="s">
        <v>1725</v>
      </c>
      <c r="D1188" s="337" t="s">
        <v>1730</v>
      </c>
      <c r="E1188" s="337" t="s">
        <v>7962</v>
      </c>
      <c r="F1188" s="338">
        <v>44112</v>
      </c>
      <c r="G1188" s="337" t="s">
        <v>1382</v>
      </c>
      <c r="H1188" s="338">
        <v>44153</v>
      </c>
      <c r="I1188" s="337" t="s">
        <v>19695</v>
      </c>
      <c r="J1188" s="337" t="s">
        <v>36</v>
      </c>
      <c r="K1188" s="337" t="s">
        <v>19695</v>
      </c>
      <c r="L1188" s="337" t="s">
        <v>19695</v>
      </c>
      <c r="M1188" s="337" t="s">
        <v>19695</v>
      </c>
      <c r="N1188" s="337" t="s">
        <v>19695</v>
      </c>
      <c r="O1188" s="337" t="s">
        <v>19695</v>
      </c>
      <c r="P1188" s="337" t="s">
        <v>19695</v>
      </c>
      <c r="Q1188" s="337" t="s">
        <v>19695</v>
      </c>
      <c r="R1188" s="337" t="s">
        <v>1220</v>
      </c>
      <c r="S1188" s="337" t="s">
        <v>1359</v>
      </c>
      <c r="T1188" s="337" t="s">
        <v>1560</v>
      </c>
      <c r="U1188" s="337" t="s">
        <v>7963</v>
      </c>
      <c r="V1188" s="337">
        <v>8</v>
      </c>
      <c r="W1188" s="337" t="s">
        <v>19695</v>
      </c>
      <c r="X1188" s="337" t="s">
        <v>19695</v>
      </c>
      <c r="Y1188" s="337" t="s">
        <v>19695</v>
      </c>
      <c r="Z1188" s="337" t="s">
        <v>1728</v>
      </c>
      <c r="AA1188" s="337" t="s">
        <v>735</v>
      </c>
      <c r="AB1188" s="337" t="s">
        <v>718</v>
      </c>
      <c r="AC1188" s="337" t="s">
        <v>14245</v>
      </c>
    </row>
    <row r="1189" spans="1:29" ht="15.8" x14ac:dyDescent="0.25">
      <c r="A1189" s="337" t="s">
        <v>1723</v>
      </c>
      <c r="B1189" s="337" t="s">
        <v>7964</v>
      </c>
      <c r="C1189" s="337" t="s">
        <v>1821</v>
      </c>
      <c r="D1189" s="337" t="s">
        <v>449</v>
      </c>
      <c r="E1189" s="337" t="s">
        <v>7965</v>
      </c>
      <c r="F1189" s="338">
        <v>44086</v>
      </c>
      <c r="G1189" s="337" t="s">
        <v>1382</v>
      </c>
      <c r="H1189" s="338">
        <v>44153</v>
      </c>
      <c r="I1189" s="337" t="s">
        <v>19695</v>
      </c>
      <c r="J1189" s="337" t="s">
        <v>36</v>
      </c>
      <c r="K1189" s="337" t="s">
        <v>19695</v>
      </c>
      <c r="L1189" s="337" t="s">
        <v>19695</v>
      </c>
      <c r="M1189" s="337" t="s">
        <v>19695</v>
      </c>
      <c r="N1189" s="337" t="s">
        <v>19695</v>
      </c>
      <c r="O1189" s="337" t="s">
        <v>19695</v>
      </c>
      <c r="P1189" s="337" t="s">
        <v>19695</v>
      </c>
      <c r="Q1189" s="337" t="s">
        <v>19695</v>
      </c>
      <c r="R1189" s="337" t="s">
        <v>1220</v>
      </c>
      <c r="S1189" s="337" t="s">
        <v>1359</v>
      </c>
      <c r="T1189" s="337" t="s">
        <v>1359</v>
      </c>
      <c r="U1189" s="337" t="s">
        <v>7966</v>
      </c>
      <c r="V1189" s="337">
        <v>8</v>
      </c>
      <c r="W1189" s="337" t="s">
        <v>19695</v>
      </c>
      <c r="X1189" s="337" t="s">
        <v>19695</v>
      </c>
      <c r="Y1189" s="337" t="s">
        <v>19695</v>
      </c>
      <c r="Z1189" s="337" t="s">
        <v>1728</v>
      </c>
      <c r="AA1189" s="337" t="s">
        <v>735</v>
      </c>
      <c r="AB1189" s="337" t="s">
        <v>718</v>
      </c>
      <c r="AC1189" s="337" t="s">
        <v>14245</v>
      </c>
    </row>
    <row r="1190" spans="1:29" ht="15.8" x14ac:dyDescent="0.25">
      <c r="A1190" s="337" t="s">
        <v>1723</v>
      </c>
      <c r="B1190" s="337" t="s">
        <v>11991</v>
      </c>
      <c r="C1190" s="337" t="s">
        <v>1821</v>
      </c>
      <c r="D1190" s="337" t="s">
        <v>449</v>
      </c>
      <c r="E1190" s="337" t="s">
        <v>11655</v>
      </c>
      <c r="F1190" s="338">
        <v>44091</v>
      </c>
      <c r="G1190" s="337" t="s">
        <v>11992</v>
      </c>
      <c r="H1190" s="338">
        <v>44152</v>
      </c>
      <c r="I1190" s="337" t="s">
        <v>19695</v>
      </c>
      <c r="J1190" s="337" t="s">
        <v>36</v>
      </c>
      <c r="K1190" s="337" t="s">
        <v>19695</v>
      </c>
      <c r="L1190" s="337" t="s">
        <v>19695</v>
      </c>
      <c r="M1190" s="337" t="s">
        <v>19695</v>
      </c>
      <c r="N1190" s="337" t="s">
        <v>19695</v>
      </c>
      <c r="O1190" s="337" t="s">
        <v>19695</v>
      </c>
      <c r="P1190" s="337" t="s">
        <v>19695</v>
      </c>
      <c r="Q1190" s="337" t="s">
        <v>19695</v>
      </c>
      <c r="R1190" s="337" t="s">
        <v>1206</v>
      </c>
      <c r="S1190" s="337" t="s">
        <v>1207</v>
      </c>
      <c r="T1190" s="337" t="s">
        <v>1214</v>
      </c>
      <c r="U1190" s="337" t="s">
        <v>11890</v>
      </c>
      <c r="V1190" s="337">
        <v>6</v>
      </c>
      <c r="W1190" s="337" t="s">
        <v>19695</v>
      </c>
      <c r="X1190" s="337" t="s">
        <v>19695</v>
      </c>
      <c r="Y1190" s="337" t="s">
        <v>19695</v>
      </c>
      <c r="Z1190" s="337" t="s">
        <v>1745</v>
      </c>
      <c r="AA1190" s="337" t="s">
        <v>761</v>
      </c>
      <c r="AB1190" s="337" t="s">
        <v>762</v>
      </c>
      <c r="AC1190" s="337" t="s">
        <v>15345</v>
      </c>
    </row>
    <row r="1191" spans="1:29" ht="15.8" x14ac:dyDescent="0.25">
      <c r="A1191" s="337" t="s">
        <v>1723</v>
      </c>
      <c r="B1191" s="337" t="s">
        <v>11664</v>
      </c>
      <c r="C1191" s="337" t="s">
        <v>1821</v>
      </c>
      <c r="D1191" s="337" t="s">
        <v>449</v>
      </c>
      <c r="E1191" s="337" t="s">
        <v>9083</v>
      </c>
      <c r="F1191" s="338">
        <v>44141</v>
      </c>
      <c r="G1191" s="337" t="s">
        <v>10552</v>
      </c>
      <c r="H1191" s="338">
        <v>44151</v>
      </c>
      <c r="I1191" s="337" t="s">
        <v>19695</v>
      </c>
      <c r="J1191" s="337" t="s">
        <v>36</v>
      </c>
      <c r="K1191" s="337" t="s">
        <v>19695</v>
      </c>
      <c r="L1191" s="337" t="s">
        <v>19695</v>
      </c>
      <c r="M1191" s="337" t="s">
        <v>19695</v>
      </c>
      <c r="N1191" s="337" t="s">
        <v>19695</v>
      </c>
      <c r="O1191" s="337" t="s">
        <v>19695</v>
      </c>
      <c r="P1191" s="337" t="s">
        <v>19695</v>
      </c>
      <c r="Q1191" s="337" t="s">
        <v>19695</v>
      </c>
      <c r="R1191" s="337" t="s">
        <v>52</v>
      </c>
      <c r="S1191" s="337" t="s">
        <v>430</v>
      </c>
      <c r="T1191" s="337" t="s">
        <v>11665</v>
      </c>
      <c r="U1191" s="337" t="s">
        <v>11666</v>
      </c>
      <c r="V1191" s="337">
        <v>10</v>
      </c>
      <c r="W1191" s="337" t="s">
        <v>19695</v>
      </c>
      <c r="X1191" s="337" t="s">
        <v>19695</v>
      </c>
      <c r="Y1191" s="337" t="s">
        <v>19695</v>
      </c>
      <c r="Z1191" s="337" t="s">
        <v>1728</v>
      </c>
      <c r="AA1191" s="337" t="s">
        <v>735</v>
      </c>
      <c r="AB1191" s="337" t="s">
        <v>718</v>
      </c>
      <c r="AC1191" s="337" t="s">
        <v>14243</v>
      </c>
    </row>
    <row r="1192" spans="1:29" ht="15.8" x14ac:dyDescent="0.25">
      <c r="A1192" s="337" t="s">
        <v>1723</v>
      </c>
      <c r="B1192" s="337" t="s">
        <v>10551</v>
      </c>
      <c r="C1192" s="337" t="s">
        <v>1821</v>
      </c>
      <c r="D1192" s="337" t="s">
        <v>449</v>
      </c>
      <c r="E1192" s="337" t="s">
        <v>10552</v>
      </c>
      <c r="F1192" s="338">
        <v>44151</v>
      </c>
      <c r="G1192" s="337" t="s">
        <v>10552</v>
      </c>
      <c r="H1192" s="338">
        <v>44151</v>
      </c>
      <c r="I1192" s="337" t="s">
        <v>19695</v>
      </c>
      <c r="J1192" s="337" t="s">
        <v>36</v>
      </c>
      <c r="K1192" s="337" t="s">
        <v>19695</v>
      </c>
      <c r="L1192" s="337" t="s">
        <v>19695</v>
      </c>
      <c r="M1192" s="337" t="s">
        <v>19695</v>
      </c>
      <c r="N1192" s="337" t="s">
        <v>19695</v>
      </c>
      <c r="O1192" s="337" t="s">
        <v>19695</v>
      </c>
      <c r="P1192" s="337" t="s">
        <v>19695</v>
      </c>
      <c r="Q1192" s="337" t="s">
        <v>19695</v>
      </c>
      <c r="R1192" s="337" t="s">
        <v>66</v>
      </c>
      <c r="S1192" s="337" t="s">
        <v>67</v>
      </c>
      <c r="T1192" s="337" t="s">
        <v>975</v>
      </c>
      <c r="U1192" s="337" t="s">
        <v>976</v>
      </c>
      <c r="V1192" s="337">
        <v>6</v>
      </c>
      <c r="W1192" s="337" t="s">
        <v>19695</v>
      </c>
      <c r="X1192" s="337" t="s">
        <v>19695</v>
      </c>
      <c r="Y1192" s="337" t="s">
        <v>19695</v>
      </c>
      <c r="Z1192" s="337" t="s">
        <v>1728</v>
      </c>
      <c r="AA1192" s="337" t="s">
        <v>717</v>
      </c>
      <c r="AB1192" s="337" t="s">
        <v>718</v>
      </c>
      <c r="AC1192" s="337" t="s">
        <v>14244</v>
      </c>
    </row>
    <row r="1193" spans="1:29" ht="15.8" x14ac:dyDescent="0.25">
      <c r="A1193" s="337" t="s">
        <v>1723</v>
      </c>
      <c r="B1193" s="337" t="s">
        <v>974</v>
      </c>
      <c r="C1193" s="337" t="s">
        <v>1821</v>
      </c>
      <c r="D1193" s="337" t="s">
        <v>449</v>
      </c>
      <c r="E1193" s="337" t="s">
        <v>10552</v>
      </c>
      <c r="F1193" s="338">
        <v>44151</v>
      </c>
      <c r="G1193" s="337" t="s">
        <v>10552</v>
      </c>
      <c r="H1193" s="338">
        <v>44151</v>
      </c>
      <c r="I1193" s="337" t="s">
        <v>19695</v>
      </c>
      <c r="J1193" s="337" t="s">
        <v>36</v>
      </c>
      <c r="K1193" s="337" t="s">
        <v>19695</v>
      </c>
      <c r="L1193" s="337" t="s">
        <v>19695</v>
      </c>
      <c r="M1193" s="337" t="s">
        <v>19695</v>
      </c>
      <c r="N1193" s="337" t="s">
        <v>19695</v>
      </c>
      <c r="O1193" s="337" t="s">
        <v>19695</v>
      </c>
      <c r="P1193" s="337" t="s">
        <v>19695</v>
      </c>
      <c r="Q1193" s="337" t="s">
        <v>19695</v>
      </c>
      <c r="R1193" s="337" t="s">
        <v>66</v>
      </c>
      <c r="S1193" s="337" t="s">
        <v>67</v>
      </c>
      <c r="T1193" s="337" t="s">
        <v>975</v>
      </c>
      <c r="U1193" s="337" t="s">
        <v>976</v>
      </c>
      <c r="V1193" s="337">
        <v>6</v>
      </c>
      <c r="W1193" s="337" t="s">
        <v>19695</v>
      </c>
      <c r="X1193" s="337" t="s">
        <v>19695</v>
      </c>
      <c r="Y1193" s="337" t="s">
        <v>19695</v>
      </c>
      <c r="Z1193" s="337" t="s">
        <v>1728</v>
      </c>
      <c r="AA1193" s="337" t="s">
        <v>717</v>
      </c>
      <c r="AB1193" s="337" t="s">
        <v>718</v>
      </c>
      <c r="AC1193" s="337" t="s">
        <v>14244</v>
      </c>
    </row>
    <row r="1194" spans="1:29" ht="15.8" x14ac:dyDescent="0.25">
      <c r="A1194" s="337" t="s">
        <v>1723</v>
      </c>
      <c r="B1194" s="337" t="s">
        <v>12354</v>
      </c>
      <c r="C1194" s="337" t="s">
        <v>1821</v>
      </c>
      <c r="D1194" s="337" t="s">
        <v>449</v>
      </c>
      <c r="E1194" s="337" t="s">
        <v>11685</v>
      </c>
      <c r="F1194" s="338">
        <v>44131</v>
      </c>
      <c r="G1194" s="337" t="s">
        <v>10552</v>
      </c>
      <c r="H1194" s="338">
        <v>44151</v>
      </c>
      <c r="I1194" s="337" t="s">
        <v>19695</v>
      </c>
      <c r="J1194" s="337" t="s">
        <v>36</v>
      </c>
      <c r="K1194" s="337" t="s">
        <v>19695</v>
      </c>
      <c r="L1194" s="337" t="s">
        <v>19695</v>
      </c>
      <c r="M1194" s="337" t="s">
        <v>19695</v>
      </c>
      <c r="N1194" s="337" t="s">
        <v>19695</v>
      </c>
      <c r="O1194" s="337" t="s">
        <v>19695</v>
      </c>
      <c r="P1194" s="337" t="s">
        <v>19695</v>
      </c>
      <c r="Q1194" s="337" t="s">
        <v>19695</v>
      </c>
      <c r="R1194" s="337" t="s">
        <v>1206</v>
      </c>
      <c r="S1194" s="337" t="s">
        <v>1207</v>
      </c>
      <c r="T1194" s="337" t="s">
        <v>1557</v>
      </c>
      <c r="U1194" s="337" t="s">
        <v>1210</v>
      </c>
      <c r="V1194" s="337">
        <v>6</v>
      </c>
      <c r="W1194" s="337" t="s">
        <v>19695</v>
      </c>
      <c r="X1194" s="337" t="s">
        <v>19695</v>
      </c>
      <c r="Y1194" s="337" t="s">
        <v>19695</v>
      </c>
      <c r="Z1194" s="337" t="s">
        <v>1745</v>
      </c>
      <c r="AA1194" s="337" t="s">
        <v>761</v>
      </c>
      <c r="AB1194" s="337" t="s">
        <v>762</v>
      </c>
      <c r="AC1194" s="337" t="s">
        <v>15347</v>
      </c>
    </row>
    <row r="1195" spans="1:29" ht="15.8" x14ac:dyDescent="0.25">
      <c r="A1195" s="337" t="s">
        <v>1723</v>
      </c>
      <c r="B1195" s="337" t="s">
        <v>1556</v>
      </c>
      <c r="C1195" s="337" t="s">
        <v>1821</v>
      </c>
      <c r="D1195" s="337" t="s">
        <v>449</v>
      </c>
      <c r="E1195" s="337" t="s">
        <v>9766</v>
      </c>
      <c r="F1195" s="338">
        <v>44134</v>
      </c>
      <c r="G1195" s="337" t="s">
        <v>10552</v>
      </c>
      <c r="H1195" s="338">
        <v>44151</v>
      </c>
      <c r="I1195" s="337" t="s">
        <v>19695</v>
      </c>
      <c r="J1195" s="337" t="s">
        <v>36</v>
      </c>
      <c r="K1195" s="337" t="s">
        <v>19695</v>
      </c>
      <c r="L1195" s="337" t="s">
        <v>19695</v>
      </c>
      <c r="M1195" s="337" t="s">
        <v>19695</v>
      </c>
      <c r="N1195" s="337" t="s">
        <v>19695</v>
      </c>
      <c r="O1195" s="337" t="s">
        <v>19695</v>
      </c>
      <c r="P1195" s="337" t="s">
        <v>19695</v>
      </c>
      <c r="Q1195" s="337" t="s">
        <v>19695</v>
      </c>
      <c r="R1195" s="337" t="s">
        <v>1206</v>
      </c>
      <c r="S1195" s="337" t="s">
        <v>1207</v>
      </c>
      <c r="T1195" s="337" t="s">
        <v>1557</v>
      </c>
      <c r="U1195" s="337" t="s">
        <v>1558</v>
      </c>
      <c r="V1195" s="337">
        <v>6</v>
      </c>
      <c r="W1195" s="337" t="s">
        <v>19695</v>
      </c>
      <c r="X1195" s="337" t="s">
        <v>19695</v>
      </c>
      <c r="Y1195" s="337" t="s">
        <v>19695</v>
      </c>
      <c r="Z1195" s="337" t="s">
        <v>1745</v>
      </c>
      <c r="AA1195" s="337" t="s">
        <v>761</v>
      </c>
      <c r="AB1195" s="337" t="s">
        <v>762</v>
      </c>
      <c r="AC1195" s="337" t="s">
        <v>15347</v>
      </c>
    </row>
    <row r="1196" spans="1:29" ht="15.8" x14ac:dyDescent="0.25">
      <c r="A1196" s="337" t="s">
        <v>1723</v>
      </c>
      <c r="B1196" s="337" t="s">
        <v>11197</v>
      </c>
      <c r="C1196" s="337" t="s">
        <v>1821</v>
      </c>
      <c r="D1196" s="337" t="s">
        <v>449</v>
      </c>
      <c r="E1196" s="337" t="s">
        <v>1275</v>
      </c>
      <c r="F1196" s="338">
        <v>43506</v>
      </c>
      <c r="G1196" s="337" t="s">
        <v>11198</v>
      </c>
      <c r="H1196" s="338">
        <v>44150</v>
      </c>
      <c r="I1196" s="337" t="s">
        <v>19695</v>
      </c>
      <c r="J1196" s="337" t="s">
        <v>16</v>
      </c>
      <c r="K1196" s="337" t="s">
        <v>19695</v>
      </c>
      <c r="L1196" s="337" t="s">
        <v>19695</v>
      </c>
      <c r="M1196" s="337" t="s">
        <v>19695</v>
      </c>
      <c r="N1196" s="337" t="s">
        <v>19695</v>
      </c>
      <c r="O1196" s="337" t="s">
        <v>19695</v>
      </c>
      <c r="P1196" s="337" t="s">
        <v>19695</v>
      </c>
      <c r="Q1196" s="337" t="s">
        <v>19695</v>
      </c>
      <c r="R1196" s="337" t="s">
        <v>144</v>
      </c>
      <c r="S1196" s="337" t="s">
        <v>446</v>
      </c>
      <c r="T1196" s="337" t="s">
        <v>55</v>
      </c>
      <c r="U1196" s="337" t="s">
        <v>819</v>
      </c>
      <c r="V1196" s="337">
        <v>4</v>
      </c>
      <c r="W1196" s="337" t="s">
        <v>19695</v>
      </c>
      <c r="X1196" s="337" t="s">
        <v>19695</v>
      </c>
      <c r="Y1196" s="337" t="s">
        <v>19695</v>
      </c>
      <c r="Z1196" s="337" t="s">
        <v>1728</v>
      </c>
      <c r="AA1196" s="337" t="s">
        <v>717</v>
      </c>
      <c r="AB1196" s="337" t="s">
        <v>718</v>
      </c>
      <c r="AC1196" s="337" t="s">
        <v>14247</v>
      </c>
    </row>
    <row r="1197" spans="1:29" ht="15.8" x14ac:dyDescent="0.25">
      <c r="A1197" s="337" t="s">
        <v>1723</v>
      </c>
      <c r="B1197" s="337" t="s">
        <v>12348</v>
      </c>
      <c r="C1197" s="337" t="s">
        <v>1821</v>
      </c>
      <c r="D1197" s="337" t="s">
        <v>449</v>
      </c>
      <c r="E1197" s="337" t="s">
        <v>9565</v>
      </c>
      <c r="F1197" s="338">
        <v>44130</v>
      </c>
      <c r="G1197" s="337" t="s">
        <v>11198</v>
      </c>
      <c r="H1197" s="338">
        <v>44150</v>
      </c>
      <c r="I1197" s="337" t="s">
        <v>19695</v>
      </c>
      <c r="J1197" s="337" t="s">
        <v>36</v>
      </c>
      <c r="K1197" s="337" t="s">
        <v>19695</v>
      </c>
      <c r="L1197" s="337" t="s">
        <v>19695</v>
      </c>
      <c r="M1197" s="337" t="s">
        <v>19695</v>
      </c>
      <c r="N1197" s="337" t="s">
        <v>19695</v>
      </c>
      <c r="O1197" s="337" t="s">
        <v>19695</v>
      </c>
      <c r="P1197" s="337" t="s">
        <v>19695</v>
      </c>
      <c r="Q1197" s="337" t="s">
        <v>19695</v>
      </c>
      <c r="R1197" s="337" t="s">
        <v>777</v>
      </c>
      <c r="S1197" s="337" t="s">
        <v>777</v>
      </c>
      <c r="T1197" s="337" t="s">
        <v>778</v>
      </c>
      <c r="U1197" s="337" t="s">
        <v>12026</v>
      </c>
      <c r="V1197" s="337">
        <v>6</v>
      </c>
      <c r="W1197" s="337" t="s">
        <v>19695</v>
      </c>
      <c r="X1197" s="337" t="s">
        <v>19695</v>
      </c>
      <c r="Y1197" s="337" t="s">
        <v>19695</v>
      </c>
      <c r="Z1197" s="337" t="s">
        <v>1745</v>
      </c>
      <c r="AA1197" s="337" t="s">
        <v>761</v>
      </c>
      <c r="AB1197" s="337" t="s">
        <v>762</v>
      </c>
      <c r="AC1197" s="337" t="s">
        <v>15347</v>
      </c>
    </row>
    <row r="1198" spans="1:29" ht="15.8" x14ac:dyDescent="0.25">
      <c r="A1198" s="337" t="s">
        <v>1723</v>
      </c>
      <c r="B1198" s="337" t="s">
        <v>12349</v>
      </c>
      <c r="C1198" s="337" t="s">
        <v>1725</v>
      </c>
      <c r="D1198" s="337" t="s">
        <v>1735</v>
      </c>
      <c r="E1198" s="337" t="s">
        <v>11504</v>
      </c>
      <c r="F1198" s="338">
        <v>44124</v>
      </c>
      <c r="G1198" s="337" t="s">
        <v>11198</v>
      </c>
      <c r="H1198" s="338">
        <v>44150</v>
      </c>
      <c r="I1198" s="337" t="s">
        <v>19695</v>
      </c>
      <c r="J1198" s="337" t="s">
        <v>36</v>
      </c>
      <c r="K1198" s="337" t="s">
        <v>19695</v>
      </c>
      <c r="L1198" s="337" t="s">
        <v>19695</v>
      </c>
      <c r="M1198" s="337" t="s">
        <v>19695</v>
      </c>
      <c r="N1198" s="337" t="s">
        <v>19695</v>
      </c>
      <c r="O1198" s="337" t="s">
        <v>19695</v>
      </c>
      <c r="P1198" s="337" t="s">
        <v>19695</v>
      </c>
      <c r="Q1198" s="337" t="s">
        <v>19695</v>
      </c>
      <c r="R1198" s="337" t="s">
        <v>777</v>
      </c>
      <c r="S1198" s="337" t="s">
        <v>777</v>
      </c>
      <c r="T1198" s="337" t="s">
        <v>778</v>
      </c>
      <c r="U1198" s="337" t="s">
        <v>11931</v>
      </c>
      <c r="V1198" s="337">
        <v>6</v>
      </c>
      <c r="W1198" s="337" t="s">
        <v>19695</v>
      </c>
      <c r="X1198" s="337" t="s">
        <v>19695</v>
      </c>
      <c r="Y1198" s="337" t="s">
        <v>19695</v>
      </c>
      <c r="Z1198" s="337" t="s">
        <v>1745</v>
      </c>
      <c r="AA1198" s="337" t="s">
        <v>761</v>
      </c>
      <c r="AB1198" s="337" t="s">
        <v>762</v>
      </c>
      <c r="AC1198" s="337" t="s">
        <v>15347</v>
      </c>
    </row>
    <row r="1199" spans="1:29" ht="15.8" x14ac:dyDescent="0.25">
      <c r="A1199" s="337" t="s">
        <v>1723</v>
      </c>
      <c r="B1199" s="337" t="s">
        <v>12355</v>
      </c>
      <c r="C1199" s="337" t="s">
        <v>1821</v>
      </c>
      <c r="D1199" s="337" t="s">
        <v>449</v>
      </c>
      <c r="E1199" s="337" t="s">
        <v>11685</v>
      </c>
      <c r="F1199" s="338">
        <v>44131</v>
      </c>
      <c r="G1199" s="337" t="s">
        <v>11198</v>
      </c>
      <c r="H1199" s="338">
        <v>44150</v>
      </c>
      <c r="I1199" s="337" t="s">
        <v>19695</v>
      </c>
      <c r="J1199" s="337" t="s">
        <v>36</v>
      </c>
      <c r="K1199" s="337" t="s">
        <v>19695</v>
      </c>
      <c r="L1199" s="337" t="s">
        <v>19695</v>
      </c>
      <c r="M1199" s="337" t="s">
        <v>19695</v>
      </c>
      <c r="N1199" s="337" t="s">
        <v>19695</v>
      </c>
      <c r="O1199" s="337" t="s">
        <v>19695</v>
      </c>
      <c r="P1199" s="337" t="s">
        <v>19695</v>
      </c>
      <c r="Q1199" s="337" t="s">
        <v>19695</v>
      </c>
      <c r="R1199" s="337" t="s">
        <v>1206</v>
      </c>
      <c r="S1199" s="337" t="s">
        <v>1207</v>
      </c>
      <c r="T1199" s="337" t="s">
        <v>1557</v>
      </c>
      <c r="U1199" s="337" t="s">
        <v>1210</v>
      </c>
      <c r="V1199" s="337">
        <v>6</v>
      </c>
      <c r="W1199" s="337" t="s">
        <v>19695</v>
      </c>
      <c r="X1199" s="337" t="s">
        <v>19695</v>
      </c>
      <c r="Y1199" s="337" t="s">
        <v>19695</v>
      </c>
      <c r="Z1199" s="337" t="s">
        <v>1745</v>
      </c>
      <c r="AA1199" s="337" t="s">
        <v>761</v>
      </c>
      <c r="AB1199" s="337" t="s">
        <v>762</v>
      </c>
      <c r="AC1199" s="337" t="s">
        <v>15347</v>
      </c>
    </row>
    <row r="1200" spans="1:29" ht="15.8" x14ac:dyDescent="0.25">
      <c r="A1200" s="337" t="s">
        <v>1723</v>
      </c>
      <c r="B1200" s="337" t="s">
        <v>11746</v>
      </c>
      <c r="C1200" s="337" t="s">
        <v>1821</v>
      </c>
      <c r="D1200" s="337" t="s">
        <v>449</v>
      </c>
      <c r="E1200" s="337" t="s">
        <v>7676</v>
      </c>
      <c r="F1200" s="338">
        <v>44058</v>
      </c>
      <c r="G1200" s="337" t="s">
        <v>11198</v>
      </c>
      <c r="H1200" s="338">
        <v>44150</v>
      </c>
      <c r="I1200" s="337" t="s">
        <v>19695</v>
      </c>
      <c r="J1200" s="337" t="s">
        <v>36</v>
      </c>
      <c r="K1200" s="337" t="s">
        <v>19695</v>
      </c>
      <c r="L1200" s="337" t="s">
        <v>19695</v>
      </c>
      <c r="M1200" s="337" t="s">
        <v>19695</v>
      </c>
      <c r="N1200" s="337" t="s">
        <v>19695</v>
      </c>
      <c r="O1200" s="337" t="s">
        <v>19695</v>
      </c>
      <c r="P1200" s="337" t="s">
        <v>19695</v>
      </c>
      <c r="Q1200" s="337" t="s">
        <v>19695</v>
      </c>
      <c r="R1200" s="337" t="s">
        <v>134</v>
      </c>
      <c r="S1200" s="337" t="s">
        <v>150</v>
      </c>
      <c r="T1200" s="337" t="s">
        <v>151</v>
      </c>
      <c r="U1200" s="337" t="s">
        <v>11747</v>
      </c>
      <c r="V1200" s="337">
        <v>16</v>
      </c>
      <c r="W1200" s="337" t="s">
        <v>19695</v>
      </c>
      <c r="X1200" s="337" t="s">
        <v>19695</v>
      </c>
      <c r="Y1200" s="337" t="s">
        <v>19695</v>
      </c>
      <c r="Z1200" s="337" t="s">
        <v>1753</v>
      </c>
      <c r="AA1200" s="337" t="s">
        <v>735</v>
      </c>
      <c r="AB1200" s="337" t="s">
        <v>718</v>
      </c>
      <c r="AC1200" s="337" t="s">
        <v>15567</v>
      </c>
    </row>
    <row r="1201" spans="1:29" ht="15.8" x14ac:dyDescent="0.25">
      <c r="A1201" s="337" t="s">
        <v>1723</v>
      </c>
      <c r="B1201" s="337" t="s">
        <v>10654</v>
      </c>
      <c r="C1201" s="337" t="s">
        <v>1821</v>
      </c>
      <c r="D1201" s="337" t="s">
        <v>449</v>
      </c>
      <c r="E1201" s="337" t="s">
        <v>7960</v>
      </c>
      <c r="F1201" s="338">
        <v>44122</v>
      </c>
      <c r="G1201" s="337" t="s">
        <v>7956</v>
      </c>
      <c r="H1201" s="338">
        <v>44149</v>
      </c>
      <c r="I1201" s="337" t="s">
        <v>19695</v>
      </c>
      <c r="J1201" s="337" t="s">
        <v>36</v>
      </c>
      <c r="K1201" s="337" t="s">
        <v>19695</v>
      </c>
      <c r="L1201" s="337" t="s">
        <v>19695</v>
      </c>
      <c r="M1201" s="337" t="s">
        <v>19695</v>
      </c>
      <c r="N1201" s="337" t="s">
        <v>19695</v>
      </c>
      <c r="O1201" s="337" t="s">
        <v>19695</v>
      </c>
      <c r="P1201" s="337" t="s">
        <v>19695</v>
      </c>
      <c r="Q1201" s="337" t="s">
        <v>19695</v>
      </c>
      <c r="R1201" s="337" t="s">
        <v>15</v>
      </c>
      <c r="S1201" s="337" t="s">
        <v>1203</v>
      </c>
      <c r="T1201" s="337" t="s">
        <v>1669</v>
      </c>
      <c r="U1201" s="337" t="s">
        <v>10655</v>
      </c>
      <c r="V1201" s="337">
        <v>13</v>
      </c>
      <c r="W1201" s="337" t="s">
        <v>19695</v>
      </c>
      <c r="X1201" s="337" t="s">
        <v>19695</v>
      </c>
      <c r="Y1201" s="337" t="s">
        <v>19695</v>
      </c>
      <c r="Z1201" s="337" t="s">
        <v>1728</v>
      </c>
      <c r="AA1201" s="337" t="s">
        <v>766</v>
      </c>
      <c r="AB1201" s="337" t="s">
        <v>718</v>
      </c>
      <c r="AC1201" s="337" t="s">
        <v>14290</v>
      </c>
    </row>
    <row r="1202" spans="1:29" ht="15.8" x14ac:dyDescent="0.25">
      <c r="A1202" s="337" t="s">
        <v>1723</v>
      </c>
      <c r="B1202" s="337" t="s">
        <v>12344</v>
      </c>
      <c r="C1202" s="337" t="s">
        <v>1821</v>
      </c>
      <c r="D1202" s="337" t="s">
        <v>449</v>
      </c>
      <c r="E1202" s="337" t="s">
        <v>7960</v>
      </c>
      <c r="F1202" s="338">
        <v>44122</v>
      </c>
      <c r="G1202" s="337" t="s">
        <v>12060</v>
      </c>
      <c r="H1202" s="338">
        <v>44147</v>
      </c>
      <c r="I1202" s="337" t="s">
        <v>19695</v>
      </c>
      <c r="J1202" s="337" t="s">
        <v>36</v>
      </c>
      <c r="K1202" s="337" t="s">
        <v>19695</v>
      </c>
      <c r="L1202" s="337" t="s">
        <v>19695</v>
      </c>
      <c r="M1202" s="337" t="s">
        <v>19695</v>
      </c>
      <c r="N1202" s="337" t="s">
        <v>19695</v>
      </c>
      <c r="O1202" s="337" t="s">
        <v>19695</v>
      </c>
      <c r="P1202" s="337" t="s">
        <v>19695</v>
      </c>
      <c r="Q1202" s="337" t="s">
        <v>19695</v>
      </c>
      <c r="R1202" s="337" t="s">
        <v>777</v>
      </c>
      <c r="S1202" s="337" t="s">
        <v>777</v>
      </c>
      <c r="T1202" s="337" t="s">
        <v>778</v>
      </c>
      <c r="U1202" s="337" t="s">
        <v>779</v>
      </c>
      <c r="V1202" s="337">
        <v>6</v>
      </c>
      <c r="W1202" s="337" t="s">
        <v>19695</v>
      </c>
      <c r="X1202" s="337" t="s">
        <v>19695</v>
      </c>
      <c r="Y1202" s="337" t="s">
        <v>19695</v>
      </c>
      <c r="Z1202" s="337" t="s">
        <v>1745</v>
      </c>
      <c r="AA1202" s="337" t="s">
        <v>761</v>
      </c>
      <c r="AB1202" s="337" t="s">
        <v>762</v>
      </c>
      <c r="AC1202" s="337" t="s">
        <v>15347</v>
      </c>
    </row>
    <row r="1203" spans="1:29" ht="15.8" x14ac:dyDescent="0.25">
      <c r="A1203" s="337" t="s">
        <v>1723</v>
      </c>
      <c r="B1203" s="337" t="s">
        <v>12352</v>
      </c>
      <c r="C1203" s="337" t="s">
        <v>1821</v>
      </c>
      <c r="D1203" s="337" t="s">
        <v>449</v>
      </c>
      <c r="E1203" s="337" t="s">
        <v>11504</v>
      </c>
      <c r="F1203" s="338">
        <v>44124</v>
      </c>
      <c r="G1203" s="337" t="s">
        <v>12060</v>
      </c>
      <c r="H1203" s="338">
        <v>44147</v>
      </c>
      <c r="I1203" s="337" t="s">
        <v>19695</v>
      </c>
      <c r="J1203" s="337" t="s">
        <v>36</v>
      </c>
      <c r="K1203" s="337" t="s">
        <v>19695</v>
      </c>
      <c r="L1203" s="337" t="s">
        <v>19695</v>
      </c>
      <c r="M1203" s="337" t="s">
        <v>19695</v>
      </c>
      <c r="N1203" s="337" t="s">
        <v>19695</v>
      </c>
      <c r="O1203" s="337" t="s">
        <v>19695</v>
      </c>
      <c r="P1203" s="337" t="s">
        <v>19695</v>
      </c>
      <c r="Q1203" s="337" t="s">
        <v>19695</v>
      </c>
      <c r="R1203" s="337" t="s">
        <v>777</v>
      </c>
      <c r="S1203" s="337" t="s">
        <v>777</v>
      </c>
      <c r="T1203" s="337" t="s">
        <v>778</v>
      </c>
      <c r="U1203" s="337" t="s">
        <v>12026</v>
      </c>
      <c r="V1203" s="337">
        <v>6</v>
      </c>
      <c r="W1203" s="337" t="s">
        <v>19695</v>
      </c>
      <c r="X1203" s="337" t="s">
        <v>19695</v>
      </c>
      <c r="Y1203" s="337" t="s">
        <v>19695</v>
      </c>
      <c r="Z1203" s="337" t="s">
        <v>1745</v>
      </c>
      <c r="AA1203" s="337" t="s">
        <v>761</v>
      </c>
      <c r="AB1203" s="337" t="s">
        <v>762</v>
      </c>
      <c r="AC1203" s="337" t="s">
        <v>15347</v>
      </c>
    </row>
    <row r="1204" spans="1:29" ht="15.8" x14ac:dyDescent="0.25">
      <c r="A1204" s="337" t="s">
        <v>1723</v>
      </c>
      <c r="B1204" s="337" t="s">
        <v>11210</v>
      </c>
      <c r="C1204" s="337" t="s">
        <v>1821</v>
      </c>
      <c r="D1204" s="337" t="s">
        <v>449</v>
      </c>
      <c r="E1204" s="337" t="s">
        <v>10397</v>
      </c>
      <c r="F1204" s="338">
        <v>43577</v>
      </c>
      <c r="G1204" s="337" t="s">
        <v>11211</v>
      </c>
      <c r="H1204" s="338">
        <v>44146</v>
      </c>
      <c r="I1204" s="337" t="s">
        <v>19695</v>
      </c>
      <c r="J1204" s="337" t="s">
        <v>16</v>
      </c>
      <c r="K1204" s="337" t="s">
        <v>19695</v>
      </c>
      <c r="L1204" s="337" t="s">
        <v>19695</v>
      </c>
      <c r="M1204" s="337" t="s">
        <v>19695</v>
      </c>
      <c r="N1204" s="337" t="s">
        <v>19695</v>
      </c>
      <c r="O1204" s="337" t="s">
        <v>19695</v>
      </c>
      <c r="P1204" s="337" t="s">
        <v>19695</v>
      </c>
      <c r="Q1204" s="337" t="s">
        <v>19695</v>
      </c>
      <c r="R1204" s="337" t="s">
        <v>144</v>
      </c>
      <c r="S1204" s="337" t="s">
        <v>446</v>
      </c>
      <c r="T1204" s="337" t="s">
        <v>55</v>
      </c>
      <c r="U1204" s="337" t="s">
        <v>823</v>
      </c>
      <c r="V1204" s="337">
        <v>4</v>
      </c>
      <c r="W1204" s="337" t="s">
        <v>19695</v>
      </c>
      <c r="X1204" s="337" t="s">
        <v>19695</v>
      </c>
      <c r="Y1204" s="337" t="s">
        <v>19695</v>
      </c>
      <c r="Z1204" s="337" t="s">
        <v>1728</v>
      </c>
      <c r="AA1204" s="337" t="s">
        <v>717</v>
      </c>
      <c r="AB1204" s="337" t="s">
        <v>718</v>
      </c>
      <c r="AC1204" s="337" t="s">
        <v>14246</v>
      </c>
    </row>
    <row r="1205" spans="1:29" ht="15.8" x14ac:dyDescent="0.25">
      <c r="A1205" s="337" t="s">
        <v>1723</v>
      </c>
      <c r="B1205" s="337" t="s">
        <v>12052</v>
      </c>
      <c r="C1205" s="337" t="s">
        <v>1821</v>
      </c>
      <c r="D1205" s="337" t="s">
        <v>449</v>
      </c>
      <c r="E1205" s="337" t="s">
        <v>9516</v>
      </c>
      <c r="F1205" s="338">
        <v>44085</v>
      </c>
      <c r="G1205" s="337" t="s">
        <v>11211</v>
      </c>
      <c r="H1205" s="338">
        <v>44146</v>
      </c>
      <c r="I1205" s="337" t="s">
        <v>19695</v>
      </c>
      <c r="J1205" s="337" t="s">
        <v>36</v>
      </c>
      <c r="K1205" s="337" t="s">
        <v>19695</v>
      </c>
      <c r="L1205" s="337" t="s">
        <v>19695</v>
      </c>
      <c r="M1205" s="337" t="s">
        <v>19695</v>
      </c>
      <c r="N1205" s="337" t="s">
        <v>19695</v>
      </c>
      <c r="O1205" s="337" t="s">
        <v>19695</v>
      </c>
      <c r="P1205" s="337" t="s">
        <v>19695</v>
      </c>
      <c r="Q1205" s="337" t="s">
        <v>19695</v>
      </c>
      <c r="R1205" s="337" t="s">
        <v>1206</v>
      </c>
      <c r="S1205" s="337" t="s">
        <v>1207</v>
      </c>
      <c r="T1205" s="337" t="s">
        <v>1214</v>
      </c>
      <c r="U1205" s="337" t="s">
        <v>12024</v>
      </c>
      <c r="V1205" s="337">
        <v>6</v>
      </c>
      <c r="W1205" s="337" t="s">
        <v>19695</v>
      </c>
      <c r="X1205" s="337" t="s">
        <v>19695</v>
      </c>
      <c r="Y1205" s="337" t="s">
        <v>19695</v>
      </c>
      <c r="Z1205" s="337" t="s">
        <v>1745</v>
      </c>
      <c r="AA1205" s="337" t="s">
        <v>761</v>
      </c>
      <c r="AB1205" s="337" t="s">
        <v>762</v>
      </c>
      <c r="AC1205" s="337" t="s">
        <v>15345</v>
      </c>
    </row>
    <row r="1206" spans="1:29" ht="15.8" x14ac:dyDescent="0.25">
      <c r="A1206" s="337" t="s">
        <v>1723</v>
      </c>
      <c r="B1206" s="337" t="s">
        <v>9723</v>
      </c>
      <c r="C1206" s="337" t="s">
        <v>1821</v>
      </c>
      <c r="D1206" s="337" t="s">
        <v>449</v>
      </c>
      <c r="E1206" s="337" t="s">
        <v>9075</v>
      </c>
      <c r="F1206" s="338">
        <v>44105</v>
      </c>
      <c r="G1206" s="337" t="s">
        <v>9556</v>
      </c>
      <c r="H1206" s="338">
        <v>44145</v>
      </c>
      <c r="I1206" s="337" t="s">
        <v>19695</v>
      </c>
      <c r="J1206" s="337" t="s">
        <v>16</v>
      </c>
      <c r="K1206" s="337" t="s">
        <v>19695</v>
      </c>
      <c r="L1206" s="337" t="s">
        <v>19695</v>
      </c>
      <c r="M1206" s="337" t="s">
        <v>19695</v>
      </c>
      <c r="N1206" s="337" t="s">
        <v>19695</v>
      </c>
      <c r="O1206" s="337" t="s">
        <v>19695</v>
      </c>
      <c r="P1206" s="337" t="s">
        <v>19695</v>
      </c>
      <c r="Q1206" s="337" t="s">
        <v>19695</v>
      </c>
      <c r="R1206" s="337" t="s">
        <v>15</v>
      </c>
      <c r="S1206" s="337" t="s">
        <v>1203</v>
      </c>
      <c r="T1206" s="337" t="s">
        <v>9724</v>
      </c>
      <c r="U1206" s="337" t="s">
        <v>5893</v>
      </c>
      <c r="V1206" s="337">
        <v>10</v>
      </c>
      <c r="W1206" s="337" t="s">
        <v>19695</v>
      </c>
      <c r="X1206" s="337" t="s">
        <v>19695</v>
      </c>
      <c r="Y1206" s="337" t="s">
        <v>19695</v>
      </c>
      <c r="Z1206" s="337" t="s">
        <v>1728</v>
      </c>
      <c r="AA1206" s="337" t="s">
        <v>717</v>
      </c>
      <c r="AB1206" s="337" t="s">
        <v>718</v>
      </c>
      <c r="AC1206" s="337" t="s">
        <v>14262</v>
      </c>
    </row>
    <row r="1207" spans="1:29" ht="15.8" x14ac:dyDescent="0.25">
      <c r="A1207" s="337" t="s">
        <v>1723</v>
      </c>
      <c r="B1207" s="337" t="s">
        <v>9942</v>
      </c>
      <c r="C1207" s="337" t="s">
        <v>1821</v>
      </c>
      <c r="D1207" s="337" t="s">
        <v>449</v>
      </c>
      <c r="E1207" s="337" t="s">
        <v>8620</v>
      </c>
      <c r="F1207" s="338">
        <v>44109</v>
      </c>
      <c r="G1207" s="337" t="s">
        <v>9556</v>
      </c>
      <c r="H1207" s="338">
        <v>44145</v>
      </c>
      <c r="I1207" s="337" t="s">
        <v>19695</v>
      </c>
      <c r="J1207" s="337" t="s">
        <v>36</v>
      </c>
      <c r="K1207" s="337" t="s">
        <v>19695</v>
      </c>
      <c r="L1207" s="337" t="s">
        <v>19695</v>
      </c>
      <c r="M1207" s="337" t="s">
        <v>19695</v>
      </c>
      <c r="N1207" s="337" t="s">
        <v>19695</v>
      </c>
      <c r="O1207" s="337" t="s">
        <v>19695</v>
      </c>
      <c r="P1207" s="337" t="s">
        <v>19695</v>
      </c>
      <c r="Q1207" s="337" t="s">
        <v>19695</v>
      </c>
      <c r="R1207" s="337" t="s">
        <v>18</v>
      </c>
      <c r="S1207" s="337" t="s">
        <v>445</v>
      </c>
      <c r="T1207" s="337" t="s">
        <v>9943</v>
      </c>
      <c r="U1207" s="337" t="s">
        <v>9944</v>
      </c>
      <c r="V1207" s="337">
        <v>12</v>
      </c>
      <c r="W1207" s="337" t="s">
        <v>19695</v>
      </c>
      <c r="X1207" s="337" t="s">
        <v>19695</v>
      </c>
      <c r="Y1207" s="337" t="s">
        <v>19695</v>
      </c>
      <c r="Z1207" s="337" t="s">
        <v>1728</v>
      </c>
      <c r="AA1207" s="337" t="s">
        <v>735</v>
      </c>
      <c r="AB1207" s="337" t="s">
        <v>718</v>
      </c>
      <c r="AC1207" s="337" t="s">
        <v>14265</v>
      </c>
    </row>
    <row r="1208" spans="1:29" ht="15.8" x14ac:dyDescent="0.25">
      <c r="A1208" s="337" t="s">
        <v>1723</v>
      </c>
      <c r="B1208" s="337" t="s">
        <v>12346</v>
      </c>
      <c r="C1208" s="337" t="s">
        <v>1725</v>
      </c>
      <c r="D1208" s="337" t="s">
        <v>1735</v>
      </c>
      <c r="E1208" s="337" t="s">
        <v>12347</v>
      </c>
      <c r="F1208" s="338">
        <v>44128</v>
      </c>
      <c r="G1208" s="337" t="s">
        <v>9556</v>
      </c>
      <c r="H1208" s="338">
        <v>44145</v>
      </c>
      <c r="I1208" s="337" t="s">
        <v>19695</v>
      </c>
      <c r="J1208" s="337" t="s">
        <v>36</v>
      </c>
      <c r="K1208" s="337" t="s">
        <v>19695</v>
      </c>
      <c r="L1208" s="337" t="s">
        <v>19695</v>
      </c>
      <c r="M1208" s="337" t="s">
        <v>19695</v>
      </c>
      <c r="N1208" s="337" t="s">
        <v>19695</v>
      </c>
      <c r="O1208" s="337" t="s">
        <v>19695</v>
      </c>
      <c r="P1208" s="337" t="s">
        <v>19695</v>
      </c>
      <c r="Q1208" s="337" t="s">
        <v>19695</v>
      </c>
      <c r="R1208" s="337" t="s">
        <v>777</v>
      </c>
      <c r="S1208" s="337" t="s">
        <v>777</v>
      </c>
      <c r="T1208" s="337" t="s">
        <v>778</v>
      </c>
      <c r="U1208" s="337" t="s">
        <v>12026</v>
      </c>
      <c r="V1208" s="337">
        <v>6</v>
      </c>
      <c r="W1208" s="337" t="s">
        <v>19695</v>
      </c>
      <c r="X1208" s="337" t="s">
        <v>19695</v>
      </c>
      <c r="Y1208" s="337" t="s">
        <v>19695</v>
      </c>
      <c r="Z1208" s="337" t="s">
        <v>1745</v>
      </c>
      <c r="AA1208" s="337" t="s">
        <v>761</v>
      </c>
      <c r="AB1208" s="337" t="s">
        <v>762</v>
      </c>
      <c r="AC1208" s="337" t="s">
        <v>15347</v>
      </c>
    </row>
    <row r="1209" spans="1:29" ht="15.8" x14ac:dyDescent="0.25">
      <c r="A1209" s="337" t="s">
        <v>1723</v>
      </c>
      <c r="B1209" s="337" t="s">
        <v>12356</v>
      </c>
      <c r="C1209" s="337" t="s">
        <v>1821</v>
      </c>
      <c r="D1209" s="337" t="s">
        <v>449</v>
      </c>
      <c r="E1209" s="337" t="s">
        <v>9565</v>
      </c>
      <c r="F1209" s="338">
        <v>44130</v>
      </c>
      <c r="G1209" s="337" t="s">
        <v>9556</v>
      </c>
      <c r="H1209" s="338">
        <v>44145</v>
      </c>
      <c r="I1209" s="337" t="s">
        <v>19695</v>
      </c>
      <c r="J1209" s="337" t="s">
        <v>36</v>
      </c>
      <c r="K1209" s="337" t="s">
        <v>19695</v>
      </c>
      <c r="L1209" s="337" t="s">
        <v>19695</v>
      </c>
      <c r="M1209" s="337" t="s">
        <v>19695</v>
      </c>
      <c r="N1209" s="337" t="s">
        <v>19695</v>
      </c>
      <c r="O1209" s="337" t="s">
        <v>19695</v>
      </c>
      <c r="P1209" s="337" t="s">
        <v>19695</v>
      </c>
      <c r="Q1209" s="337" t="s">
        <v>19695</v>
      </c>
      <c r="R1209" s="337" t="s">
        <v>1206</v>
      </c>
      <c r="S1209" s="337" t="s">
        <v>1207</v>
      </c>
      <c r="T1209" s="337" t="s">
        <v>12357</v>
      </c>
      <c r="U1209" s="337" t="s">
        <v>12358</v>
      </c>
      <c r="V1209" s="337">
        <v>6</v>
      </c>
      <c r="W1209" s="337" t="s">
        <v>19695</v>
      </c>
      <c r="X1209" s="337" t="s">
        <v>19695</v>
      </c>
      <c r="Y1209" s="337" t="s">
        <v>19695</v>
      </c>
      <c r="Z1209" s="337" t="s">
        <v>1745</v>
      </c>
      <c r="AA1209" s="337" t="s">
        <v>761</v>
      </c>
      <c r="AB1209" s="337" t="s">
        <v>762</v>
      </c>
      <c r="AC1209" s="337" t="s">
        <v>15347</v>
      </c>
    </row>
    <row r="1210" spans="1:29" ht="15.8" x14ac:dyDescent="0.25">
      <c r="A1210" s="337" t="s">
        <v>1723</v>
      </c>
      <c r="B1210" s="337" t="s">
        <v>11212</v>
      </c>
      <c r="C1210" s="337" t="s">
        <v>1821</v>
      </c>
      <c r="D1210" s="337" t="s">
        <v>449</v>
      </c>
      <c r="E1210" s="337" t="s">
        <v>7457</v>
      </c>
      <c r="F1210" s="338">
        <v>43698</v>
      </c>
      <c r="G1210" s="337" t="s">
        <v>11213</v>
      </c>
      <c r="H1210" s="338">
        <v>44144</v>
      </c>
      <c r="I1210" s="337" t="s">
        <v>19695</v>
      </c>
      <c r="J1210" s="337" t="s">
        <v>16</v>
      </c>
      <c r="K1210" s="337" t="s">
        <v>19695</v>
      </c>
      <c r="L1210" s="337" t="s">
        <v>19695</v>
      </c>
      <c r="M1210" s="337" t="s">
        <v>19695</v>
      </c>
      <c r="N1210" s="337" t="s">
        <v>19695</v>
      </c>
      <c r="O1210" s="337" t="s">
        <v>19695</v>
      </c>
      <c r="P1210" s="337" t="s">
        <v>19695</v>
      </c>
      <c r="Q1210" s="337" t="s">
        <v>19695</v>
      </c>
      <c r="R1210" s="337" t="s">
        <v>144</v>
      </c>
      <c r="S1210" s="337" t="s">
        <v>446</v>
      </c>
      <c r="T1210" s="337" t="s">
        <v>55</v>
      </c>
      <c r="U1210" s="337" t="s">
        <v>823</v>
      </c>
      <c r="V1210" s="337">
        <v>4</v>
      </c>
      <c r="W1210" s="337" t="s">
        <v>19695</v>
      </c>
      <c r="X1210" s="337" t="s">
        <v>19695</v>
      </c>
      <c r="Y1210" s="337" t="s">
        <v>19695</v>
      </c>
      <c r="Z1210" s="337" t="s">
        <v>1728</v>
      </c>
      <c r="AA1210" s="337" t="s">
        <v>717</v>
      </c>
      <c r="AB1210" s="337" t="s">
        <v>718</v>
      </c>
      <c r="AC1210" s="337" t="s">
        <v>14246</v>
      </c>
    </row>
    <row r="1211" spans="1:29" ht="15.8" x14ac:dyDescent="0.25">
      <c r="A1211" s="337" t="s">
        <v>1723</v>
      </c>
      <c r="B1211" s="337" t="s">
        <v>12340</v>
      </c>
      <c r="C1211" s="337" t="s">
        <v>1725</v>
      </c>
      <c r="D1211" s="337" t="s">
        <v>1735</v>
      </c>
      <c r="E1211" s="337" t="s">
        <v>9540</v>
      </c>
      <c r="F1211" s="338">
        <v>44127</v>
      </c>
      <c r="G1211" s="337" t="s">
        <v>12049</v>
      </c>
      <c r="H1211" s="338">
        <v>44143</v>
      </c>
      <c r="I1211" s="337" t="s">
        <v>19695</v>
      </c>
      <c r="J1211" s="337" t="s">
        <v>36</v>
      </c>
      <c r="K1211" s="337" t="s">
        <v>19695</v>
      </c>
      <c r="L1211" s="337" t="s">
        <v>19695</v>
      </c>
      <c r="M1211" s="337" t="s">
        <v>19695</v>
      </c>
      <c r="N1211" s="337" t="s">
        <v>19695</v>
      </c>
      <c r="O1211" s="337" t="s">
        <v>19695</v>
      </c>
      <c r="P1211" s="337" t="s">
        <v>19695</v>
      </c>
      <c r="Q1211" s="337" t="s">
        <v>19695</v>
      </c>
      <c r="R1211" s="337" t="s">
        <v>777</v>
      </c>
      <c r="S1211" s="337" t="s">
        <v>777</v>
      </c>
      <c r="T1211" s="337" t="s">
        <v>778</v>
      </c>
      <c r="U1211" s="337" t="s">
        <v>12341</v>
      </c>
      <c r="V1211" s="337">
        <v>6</v>
      </c>
      <c r="W1211" s="337" t="s">
        <v>19695</v>
      </c>
      <c r="X1211" s="337" t="s">
        <v>19695</v>
      </c>
      <c r="Y1211" s="337" t="s">
        <v>19695</v>
      </c>
      <c r="Z1211" s="337" t="s">
        <v>1745</v>
      </c>
      <c r="AA1211" s="337" t="s">
        <v>761</v>
      </c>
      <c r="AB1211" s="337" t="s">
        <v>762</v>
      </c>
      <c r="AC1211" s="337" t="s">
        <v>15347</v>
      </c>
    </row>
    <row r="1212" spans="1:29" ht="15.8" x14ac:dyDescent="0.25">
      <c r="A1212" s="337" t="s">
        <v>1723</v>
      </c>
      <c r="B1212" s="337" t="s">
        <v>12342</v>
      </c>
      <c r="C1212" s="337" t="s">
        <v>1725</v>
      </c>
      <c r="D1212" s="337" t="s">
        <v>1735</v>
      </c>
      <c r="E1212" s="337" t="s">
        <v>9540</v>
      </c>
      <c r="F1212" s="338">
        <v>44127</v>
      </c>
      <c r="G1212" s="337" t="s">
        <v>12049</v>
      </c>
      <c r="H1212" s="338">
        <v>44143</v>
      </c>
      <c r="I1212" s="337" t="s">
        <v>19695</v>
      </c>
      <c r="J1212" s="337" t="s">
        <v>36</v>
      </c>
      <c r="K1212" s="337" t="s">
        <v>19695</v>
      </c>
      <c r="L1212" s="337" t="s">
        <v>19695</v>
      </c>
      <c r="M1212" s="337" t="s">
        <v>19695</v>
      </c>
      <c r="N1212" s="337" t="s">
        <v>19695</v>
      </c>
      <c r="O1212" s="337" t="s">
        <v>19695</v>
      </c>
      <c r="P1212" s="337" t="s">
        <v>19695</v>
      </c>
      <c r="Q1212" s="337" t="s">
        <v>19695</v>
      </c>
      <c r="R1212" s="337" t="s">
        <v>777</v>
      </c>
      <c r="S1212" s="337" t="s">
        <v>777</v>
      </c>
      <c r="T1212" s="337" t="s">
        <v>778</v>
      </c>
      <c r="U1212" s="337" t="s">
        <v>12343</v>
      </c>
      <c r="V1212" s="337">
        <v>6</v>
      </c>
      <c r="W1212" s="337" t="s">
        <v>19695</v>
      </c>
      <c r="X1212" s="337" t="s">
        <v>19695</v>
      </c>
      <c r="Y1212" s="337" t="s">
        <v>19695</v>
      </c>
      <c r="Z1212" s="337" t="s">
        <v>1745</v>
      </c>
      <c r="AA1212" s="337" t="s">
        <v>761</v>
      </c>
      <c r="AB1212" s="337" t="s">
        <v>762</v>
      </c>
      <c r="AC1212" s="337" t="s">
        <v>15347</v>
      </c>
    </row>
    <row r="1213" spans="1:29" ht="15.8" x14ac:dyDescent="0.25">
      <c r="A1213" s="337" t="s">
        <v>1723</v>
      </c>
      <c r="B1213" s="337" t="s">
        <v>11835</v>
      </c>
      <c r="C1213" s="337" t="s">
        <v>1821</v>
      </c>
      <c r="D1213" s="337" t="s">
        <v>449</v>
      </c>
      <c r="E1213" s="337" t="s">
        <v>11836</v>
      </c>
      <c r="F1213" s="338">
        <v>44121</v>
      </c>
      <c r="G1213" s="337" t="s">
        <v>11837</v>
      </c>
      <c r="H1213" s="338">
        <v>44142</v>
      </c>
      <c r="I1213" s="337" t="s">
        <v>19695</v>
      </c>
      <c r="J1213" s="337" t="s">
        <v>16</v>
      </c>
      <c r="K1213" s="337" t="s">
        <v>19695</v>
      </c>
      <c r="L1213" s="337" t="s">
        <v>19695</v>
      </c>
      <c r="M1213" s="337" t="s">
        <v>19695</v>
      </c>
      <c r="N1213" s="337" t="s">
        <v>19695</v>
      </c>
      <c r="O1213" s="337" t="s">
        <v>19695</v>
      </c>
      <c r="P1213" s="337" t="s">
        <v>19695</v>
      </c>
      <c r="Q1213" s="337" t="s">
        <v>19695</v>
      </c>
      <c r="R1213" s="337" t="s">
        <v>109</v>
      </c>
      <c r="S1213" s="337" t="s">
        <v>1129</v>
      </c>
      <c r="T1213" s="337" t="s">
        <v>1674</v>
      </c>
      <c r="U1213" s="337" t="s">
        <v>1675</v>
      </c>
      <c r="V1213" s="337">
        <v>8</v>
      </c>
      <c r="W1213" s="337" t="s">
        <v>19695</v>
      </c>
      <c r="X1213" s="337" t="s">
        <v>19695</v>
      </c>
      <c r="Y1213" s="337" t="s">
        <v>19695</v>
      </c>
      <c r="Z1213" s="337" t="s">
        <v>1728</v>
      </c>
      <c r="AA1213" s="337" t="s">
        <v>717</v>
      </c>
      <c r="AB1213" s="337" t="s">
        <v>718</v>
      </c>
      <c r="AC1213" s="337" t="s">
        <v>14245</v>
      </c>
    </row>
    <row r="1214" spans="1:29" ht="15.8" x14ac:dyDescent="0.25">
      <c r="A1214" s="337" t="s">
        <v>1723</v>
      </c>
      <c r="B1214" s="337" t="s">
        <v>1252</v>
      </c>
      <c r="C1214" s="337" t="s">
        <v>1821</v>
      </c>
      <c r="D1214" s="337" t="s">
        <v>449</v>
      </c>
      <c r="E1214" s="337" t="s">
        <v>9527</v>
      </c>
      <c r="F1214" s="338">
        <v>44090</v>
      </c>
      <c r="G1214" s="337" t="s">
        <v>9083</v>
      </c>
      <c r="H1214" s="338">
        <v>44141</v>
      </c>
      <c r="I1214" s="337" t="s">
        <v>19695</v>
      </c>
      <c r="J1214" s="337" t="s">
        <v>16</v>
      </c>
      <c r="K1214" s="337" t="s">
        <v>19695</v>
      </c>
      <c r="L1214" s="337" t="s">
        <v>19695</v>
      </c>
      <c r="M1214" s="337" t="s">
        <v>19695</v>
      </c>
      <c r="N1214" s="337" t="s">
        <v>19695</v>
      </c>
      <c r="O1214" s="337" t="s">
        <v>19695</v>
      </c>
      <c r="P1214" s="337" t="s">
        <v>19695</v>
      </c>
      <c r="Q1214" s="337" t="s">
        <v>19695</v>
      </c>
      <c r="R1214" s="337" t="s">
        <v>112</v>
      </c>
      <c r="S1214" s="337" t="s">
        <v>452</v>
      </c>
      <c r="T1214" s="337" t="s">
        <v>452</v>
      </c>
      <c r="U1214" s="337" t="s">
        <v>1253</v>
      </c>
      <c r="V1214" s="337">
        <v>8</v>
      </c>
      <c r="W1214" s="337" t="s">
        <v>19695</v>
      </c>
      <c r="X1214" s="337" t="s">
        <v>19695</v>
      </c>
      <c r="Y1214" s="337" t="s">
        <v>19695</v>
      </c>
      <c r="Z1214" s="337" t="s">
        <v>1753</v>
      </c>
      <c r="AA1214" s="337" t="s">
        <v>717</v>
      </c>
      <c r="AB1214" s="337" t="s">
        <v>718</v>
      </c>
      <c r="AC1214" s="337" t="s">
        <v>14268</v>
      </c>
    </row>
    <row r="1215" spans="1:29" ht="15.8" x14ac:dyDescent="0.25">
      <c r="A1215" s="337" t="s">
        <v>1723</v>
      </c>
      <c r="B1215" s="337" t="s">
        <v>11742</v>
      </c>
      <c r="C1215" s="337" t="s">
        <v>1821</v>
      </c>
      <c r="D1215" s="337" t="s">
        <v>449</v>
      </c>
      <c r="E1215" s="337" t="s">
        <v>11504</v>
      </c>
      <c r="F1215" s="338">
        <v>44124</v>
      </c>
      <c r="G1215" s="337" t="s">
        <v>11743</v>
      </c>
      <c r="H1215" s="338">
        <v>44140</v>
      </c>
      <c r="I1215" s="337" t="s">
        <v>19695</v>
      </c>
      <c r="J1215" s="337" t="s">
        <v>36</v>
      </c>
      <c r="K1215" s="337" t="s">
        <v>19695</v>
      </c>
      <c r="L1215" s="337" t="s">
        <v>19695</v>
      </c>
      <c r="M1215" s="337" t="s">
        <v>19695</v>
      </c>
      <c r="N1215" s="337" t="s">
        <v>19695</v>
      </c>
      <c r="O1215" s="337" t="s">
        <v>19695</v>
      </c>
      <c r="P1215" s="337" t="s">
        <v>19695</v>
      </c>
      <c r="Q1215" s="337" t="s">
        <v>19695</v>
      </c>
      <c r="R1215" s="337" t="s">
        <v>134</v>
      </c>
      <c r="S1215" s="337" t="s">
        <v>782</v>
      </c>
      <c r="T1215" s="337" t="s">
        <v>782</v>
      </c>
      <c r="U1215" s="337" t="s">
        <v>2166</v>
      </c>
      <c r="V1215" s="337">
        <v>10</v>
      </c>
      <c r="W1215" s="337" t="s">
        <v>19695</v>
      </c>
      <c r="X1215" s="337" t="s">
        <v>19695</v>
      </c>
      <c r="Y1215" s="337" t="s">
        <v>19695</v>
      </c>
      <c r="Z1215" s="337" t="s">
        <v>1728</v>
      </c>
      <c r="AA1215" s="337" t="s">
        <v>717</v>
      </c>
      <c r="AB1215" s="337" t="s">
        <v>718</v>
      </c>
      <c r="AC1215" s="337" t="s">
        <v>14250</v>
      </c>
    </row>
    <row r="1216" spans="1:29" ht="15.8" x14ac:dyDescent="0.25">
      <c r="A1216" s="337" t="s">
        <v>1723</v>
      </c>
      <c r="B1216" s="337" t="s">
        <v>11996</v>
      </c>
      <c r="C1216" s="337" t="s">
        <v>1821</v>
      </c>
      <c r="D1216" s="337" t="s">
        <v>449</v>
      </c>
      <c r="E1216" s="337" t="s">
        <v>8620</v>
      </c>
      <c r="F1216" s="338">
        <v>44109</v>
      </c>
      <c r="G1216" s="337" t="s">
        <v>11743</v>
      </c>
      <c r="H1216" s="338">
        <v>44140</v>
      </c>
      <c r="I1216" s="337" t="s">
        <v>19695</v>
      </c>
      <c r="J1216" s="337" t="s">
        <v>36</v>
      </c>
      <c r="K1216" s="337" t="s">
        <v>19695</v>
      </c>
      <c r="L1216" s="337" t="s">
        <v>19695</v>
      </c>
      <c r="M1216" s="337" t="s">
        <v>19695</v>
      </c>
      <c r="N1216" s="337" t="s">
        <v>19695</v>
      </c>
      <c r="O1216" s="337" t="s">
        <v>19695</v>
      </c>
      <c r="P1216" s="337" t="s">
        <v>19695</v>
      </c>
      <c r="Q1216" s="337" t="s">
        <v>19695</v>
      </c>
      <c r="R1216" s="337" t="s">
        <v>1206</v>
      </c>
      <c r="S1216" s="337" t="s">
        <v>1207</v>
      </c>
      <c r="T1216" s="337" t="s">
        <v>1214</v>
      </c>
      <c r="U1216" s="337" t="s">
        <v>11995</v>
      </c>
      <c r="V1216" s="337">
        <v>6</v>
      </c>
      <c r="W1216" s="337" t="s">
        <v>19695</v>
      </c>
      <c r="X1216" s="337" t="s">
        <v>19695</v>
      </c>
      <c r="Y1216" s="337" t="s">
        <v>19695</v>
      </c>
      <c r="Z1216" s="337" t="s">
        <v>1745</v>
      </c>
      <c r="AA1216" s="337" t="s">
        <v>761</v>
      </c>
      <c r="AB1216" s="337" t="s">
        <v>762</v>
      </c>
      <c r="AC1216" s="337" t="s">
        <v>15345</v>
      </c>
    </row>
    <row r="1217" spans="1:29" ht="15.8" x14ac:dyDescent="0.25">
      <c r="A1217" s="337" t="s">
        <v>1723</v>
      </c>
      <c r="B1217" s="337" t="s">
        <v>12025</v>
      </c>
      <c r="C1217" s="337" t="s">
        <v>1821</v>
      </c>
      <c r="D1217" s="337" t="s">
        <v>449</v>
      </c>
      <c r="E1217" s="337" t="s">
        <v>11836</v>
      </c>
      <c r="F1217" s="338">
        <v>44121</v>
      </c>
      <c r="G1217" s="337" t="s">
        <v>11743</v>
      </c>
      <c r="H1217" s="338">
        <v>44140</v>
      </c>
      <c r="I1217" s="337" t="s">
        <v>19695</v>
      </c>
      <c r="J1217" s="337" t="s">
        <v>36</v>
      </c>
      <c r="K1217" s="337" t="s">
        <v>19695</v>
      </c>
      <c r="L1217" s="337" t="s">
        <v>19695</v>
      </c>
      <c r="M1217" s="337" t="s">
        <v>19695</v>
      </c>
      <c r="N1217" s="337" t="s">
        <v>19695</v>
      </c>
      <c r="O1217" s="337" t="s">
        <v>19695</v>
      </c>
      <c r="P1217" s="337" t="s">
        <v>19695</v>
      </c>
      <c r="Q1217" s="337" t="s">
        <v>19695</v>
      </c>
      <c r="R1217" s="337" t="s">
        <v>777</v>
      </c>
      <c r="S1217" s="337" t="s">
        <v>777</v>
      </c>
      <c r="T1217" s="337" t="s">
        <v>778</v>
      </c>
      <c r="U1217" s="337" t="s">
        <v>12026</v>
      </c>
      <c r="V1217" s="337">
        <v>6</v>
      </c>
      <c r="W1217" s="337" t="s">
        <v>19695</v>
      </c>
      <c r="X1217" s="337" t="s">
        <v>19695</v>
      </c>
      <c r="Y1217" s="337" t="s">
        <v>19695</v>
      </c>
      <c r="Z1217" s="337" t="s">
        <v>1745</v>
      </c>
      <c r="AA1217" s="337" t="s">
        <v>761</v>
      </c>
      <c r="AB1217" s="337" t="s">
        <v>762</v>
      </c>
      <c r="AC1217" s="337" t="s">
        <v>15346</v>
      </c>
    </row>
    <row r="1218" spans="1:29" ht="15.8" x14ac:dyDescent="0.25">
      <c r="A1218" s="337" t="s">
        <v>1723</v>
      </c>
      <c r="B1218" s="337" t="s">
        <v>1426</v>
      </c>
      <c r="C1218" s="337" t="s">
        <v>1821</v>
      </c>
      <c r="D1218" s="337" t="s">
        <v>449</v>
      </c>
      <c r="E1218" s="337" t="s">
        <v>1427</v>
      </c>
      <c r="F1218" s="338">
        <v>44139</v>
      </c>
      <c r="G1218" s="337" t="s">
        <v>1427</v>
      </c>
      <c r="H1218" s="338">
        <v>44139</v>
      </c>
      <c r="I1218" s="337" t="s">
        <v>19695</v>
      </c>
      <c r="J1218" s="337" t="s">
        <v>36</v>
      </c>
      <c r="K1218" s="337" t="s">
        <v>19695</v>
      </c>
      <c r="L1218" s="337" t="s">
        <v>19695</v>
      </c>
      <c r="M1218" s="337" t="s">
        <v>19695</v>
      </c>
      <c r="N1218" s="337" t="s">
        <v>19695</v>
      </c>
      <c r="O1218" s="337" t="s">
        <v>19695</v>
      </c>
      <c r="P1218" s="337" t="s">
        <v>19695</v>
      </c>
      <c r="Q1218" s="337" t="s">
        <v>19695</v>
      </c>
      <c r="R1218" s="337" t="s">
        <v>66</v>
      </c>
      <c r="S1218" s="337" t="s">
        <v>67</v>
      </c>
      <c r="T1218" s="337" t="s">
        <v>978</v>
      </c>
      <c r="U1218" s="337" t="s">
        <v>36</v>
      </c>
      <c r="V1218" s="337">
        <v>8</v>
      </c>
      <c r="W1218" s="337" t="s">
        <v>19695</v>
      </c>
      <c r="X1218" s="337" t="s">
        <v>19695</v>
      </c>
      <c r="Y1218" s="337" t="s">
        <v>19695</v>
      </c>
      <c r="Z1218" s="337" t="s">
        <v>1728</v>
      </c>
      <c r="AA1218" s="337" t="s">
        <v>717</v>
      </c>
      <c r="AB1218" s="337" t="s">
        <v>718</v>
      </c>
      <c r="AC1218" s="337" t="s">
        <v>14238</v>
      </c>
    </row>
    <row r="1219" spans="1:29" ht="15.8" x14ac:dyDescent="0.25">
      <c r="A1219" s="337" t="s">
        <v>1723</v>
      </c>
      <c r="B1219" s="337" t="s">
        <v>10534</v>
      </c>
      <c r="C1219" s="337" t="s">
        <v>1821</v>
      </c>
      <c r="D1219" s="337" t="s">
        <v>449</v>
      </c>
      <c r="E1219" s="337" t="s">
        <v>1427</v>
      </c>
      <c r="F1219" s="338">
        <v>44139</v>
      </c>
      <c r="G1219" s="337" t="s">
        <v>1427</v>
      </c>
      <c r="H1219" s="338">
        <v>44139</v>
      </c>
      <c r="I1219" s="337" t="s">
        <v>19695</v>
      </c>
      <c r="J1219" s="337" t="s">
        <v>36</v>
      </c>
      <c r="K1219" s="337" t="s">
        <v>19695</v>
      </c>
      <c r="L1219" s="337" t="s">
        <v>19695</v>
      </c>
      <c r="M1219" s="337" t="s">
        <v>19695</v>
      </c>
      <c r="N1219" s="337" t="s">
        <v>19695</v>
      </c>
      <c r="O1219" s="337" t="s">
        <v>19695</v>
      </c>
      <c r="P1219" s="337" t="s">
        <v>19695</v>
      </c>
      <c r="Q1219" s="337" t="s">
        <v>19695</v>
      </c>
      <c r="R1219" s="337" t="s">
        <v>66</v>
      </c>
      <c r="S1219" s="337" t="s">
        <v>67</v>
      </c>
      <c r="T1219" s="337" t="s">
        <v>978</v>
      </c>
      <c r="U1219" s="337" t="s">
        <v>36</v>
      </c>
      <c r="V1219" s="337">
        <v>8</v>
      </c>
      <c r="W1219" s="337" t="s">
        <v>19695</v>
      </c>
      <c r="X1219" s="337" t="s">
        <v>19695</v>
      </c>
      <c r="Y1219" s="337" t="s">
        <v>19695</v>
      </c>
      <c r="Z1219" s="337" t="s">
        <v>1728</v>
      </c>
      <c r="AA1219" s="337" t="s">
        <v>717</v>
      </c>
      <c r="AB1219" s="337" t="s">
        <v>718</v>
      </c>
      <c r="AC1219" s="337" t="s">
        <v>14238</v>
      </c>
    </row>
    <row r="1220" spans="1:29" ht="15.8" x14ac:dyDescent="0.25">
      <c r="A1220" s="337" t="s">
        <v>1723</v>
      </c>
      <c r="B1220" s="337" t="s">
        <v>10545</v>
      </c>
      <c r="C1220" s="337" t="s">
        <v>1821</v>
      </c>
      <c r="D1220" s="337" t="s">
        <v>449</v>
      </c>
      <c r="E1220" s="337" t="s">
        <v>1427</v>
      </c>
      <c r="F1220" s="338">
        <v>44139</v>
      </c>
      <c r="G1220" s="337" t="s">
        <v>1427</v>
      </c>
      <c r="H1220" s="338">
        <v>44139</v>
      </c>
      <c r="I1220" s="337" t="s">
        <v>19695</v>
      </c>
      <c r="J1220" s="337" t="s">
        <v>36</v>
      </c>
      <c r="K1220" s="337" t="s">
        <v>19695</v>
      </c>
      <c r="L1220" s="337" t="s">
        <v>19695</v>
      </c>
      <c r="M1220" s="337" t="s">
        <v>19695</v>
      </c>
      <c r="N1220" s="337" t="s">
        <v>19695</v>
      </c>
      <c r="O1220" s="337" t="s">
        <v>19695</v>
      </c>
      <c r="P1220" s="337" t="s">
        <v>19695</v>
      </c>
      <c r="Q1220" s="337" t="s">
        <v>19695</v>
      </c>
      <c r="R1220" s="337" t="s">
        <v>66</v>
      </c>
      <c r="S1220" s="337" t="s">
        <v>67</v>
      </c>
      <c r="T1220" s="337" t="s">
        <v>10546</v>
      </c>
      <c r="U1220" s="337" t="s">
        <v>10547</v>
      </c>
      <c r="V1220" s="337">
        <v>6</v>
      </c>
      <c r="W1220" s="337" t="s">
        <v>19695</v>
      </c>
      <c r="X1220" s="337" t="s">
        <v>19695</v>
      </c>
      <c r="Y1220" s="337" t="s">
        <v>19695</v>
      </c>
      <c r="Z1220" s="337" t="s">
        <v>1728</v>
      </c>
      <c r="AA1220" s="337" t="s">
        <v>717</v>
      </c>
      <c r="AB1220" s="337" t="s">
        <v>718</v>
      </c>
      <c r="AC1220" s="337" t="s">
        <v>14238</v>
      </c>
    </row>
    <row r="1221" spans="1:29" ht="15.8" x14ac:dyDescent="0.25">
      <c r="A1221" s="337" t="s">
        <v>1723</v>
      </c>
      <c r="B1221" s="337" t="s">
        <v>10548</v>
      </c>
      <c r="C1221" s="337" t="s">
        <v>1821</v>
      </c>
      <c r="D1221" s="337" t="s">
        <v>449</v>
      </c>
      <c r="E1221" s="337" t="s">
        <v>1427</v>
      </c>
      <c r="F1221" s="338">
        <v>44139</v>
      </c>
      <c r="G1221" s="337" t="s">
        <v>1427</v>
      </c>
      <c r="H1221" s="338">
        <v>44139</v>
      </c>
      <c r="I1221" s="337" t="s">
        <v>19695</v>
      </c>
      <c r="J1221" s="337" t="s">
        <v>16</v>
      </c>
      <c r="K1221" s="337" t="s">
        <v>19695</v>
      </c>
      <c r="L1221" s="337" t="s">
        <v>19695</v>
      </c>
      <c r="M1221" s="337" t="s">
        <v>19695</v>
      </c>
      <c r="N1221" s="337" t="s">
        <v>19695</v>
      </c>
      <c r="O1221" s="337" t="s">
        <v>19695</v>
      </c>
      <c r="P1221" s="337" t="s">
        <v>19695</v>
      </c>
      <c r="Q1221" s="337" t="s">
        <v>19695</v>
      </c>
      <c r="R1221" s="337" t="s">
        <v>66</v>
      </c>
      <c r="S1221" s="337" t="s">
        <v>67</v>
      </c>
      <c r="T1221" s="337" t="s">
        <v>978</v>
      </c>
      <c r="U1221" s="337" t="s">
        <v>10547</v>
      </c>
      <c r="V1221" s="337">
        <v>6</v>
      </c>
      <c r="W1221" s="337" t="s">
        <v>19695</v>
      </c>
      <c r="X1221" s="337" t="s">
        <v>19695</v>
      </c>
      <c r="Y1221" s="337" t="s">
        <v>19695</v>
      </c>
      <c r="Z1221" s="337" t="s">
        <v>1728</v>
      </c>
      <c r="AA1221" s="337" t="s">
        <v>717</v>
      </c>
      <c r="AB1221" s="337" t="s">
        <v>718</v>
      </c>
      <c r="AC1221" s="337" t="s">
        <v>14238</v>
      </c>
    </row>
    <row r="1222" spans="1:29" ht="15.8" x14ac:dyDescent="0.25">
      <c r="A1222" s="337" t="s">
        <v>1723</v>
      </c>
      <c r="B1222" s="337" t="s">
        <v>10549</v>
      </c>
      <c r="C1222" s="337" t="s">
        <v>1821</v>
      </c>
      <c r="D1222" s="337" t="s">
        <v>449</v>
      </c>
      <c r="E1222" s="337" t="s">
        <v>1427</v>
      </c>
      <c r="F1222" s="338">
        <v>44139</v>
      </c>
      <c r="G1222" s="337" t="s">
        <v>1427</v>
      </c>
      <c r="H1222" s="338">
        <v>44139</v>
      </c>
      <c r="I1222" s="337" t="s">
        <v>19695</v>
      </c>
      <c r="J1222" s="337" t="s">
        <v>16</v>
      </c>
      <c r="K1222" s="337" t="s">
        <v>19695</v>
      </c>
      <c r="L1222" s="337" t="s">
        <v>19695</v>
      </c>
      <c r="M1222" s="337" t="s">
        <v>19695</v>
      </c>
      <c r="N1222" s="337" t="s">
        <v>19695</v>
      </c>
      <c r="O1222" s="337" t="s">
        <v>19695</v>
      </c>
      <c r="P1222" s="337" t="s">
        <v>19695</v>
      </c>
      <c r="Q1222" s="337" t="s">
        <v>19695</v>
      </c>
      <c r="R1222" s="337" t="s">
        <v>66</v>
      </c>
      <c r="S1222" s="337" t="s">
        <v>67</v>
      </c>
      <c r="T1222" s="337" t="s">
        <v>978</v>
      </c>
      <c r="U1222" s="337" t="s">
        <v>978</v>
      </c>
      <c r="V1222" s="337">
        <v>6</v>
      </c>
      <c r="W1222" s="337" t="s">
        <v>19695</v>
      </c>
      <c r="X1222" s="337" t="s">
        <v>19695</v>
      </c>
      <c r="Y1222" s="337" t="s">
        <v>19695</v>
      </c>
      <c r="Z1222" s="337" t="s">
        <v>1728</v>
      </c>
      <c r="AA1222" s="337" t="s">
        <v>717</v>
      </c>
      <c r="AB1222" s="337" t="s">
        <v>718</v>
      </c>
      <c r="AC1222" s="337" t="s">
        <v>14238</v>
      </c>
    </row>
    <row r="1223" spans="1:29" ht="15.8" x14ac:dyDescent="0.25">
      <c r="A1223" s="337" t="s">
        <v>1723</v>
      </c>
      <c r="B1223" s="337" t="s">
        <v>10550</v>
      </c>
      <c r="C1223" s="337" t="s">
        <v>1821</v>
      </c>
      <c r="D1223" s="337" t="s">
        <v>449</v>
      </c>
      <c r="E1223" s="337" t="s">
        <v>1427</v>
      </c>
      <c r="F1223" s="338">
        <v>44139</v>
      </c>
      <c r="G1223" s="337" t="s">
        <v>1427</v>
      </c>
      <c r="H1223" s="338">
        <v>44139</v>
      </c>
      <c r="I1223" s="337" t="s">
        <v>19695</v>
      </c>
      <c r="J1223" s="337" t="s">
        <v>16</v>
      </c>
      <c r="K1223" s="337" t="s">
        <v>19695</v>
      </c>
      <c r="L1223" s="337" t="s">
        <v>19695</v>
      </c>
      <c r="M1223" s="337" t="s">
        <v>19695</v>
      </c>
      <c r="N1223" s="337" t="s">
        <v>19695</v>
      </c>
      <c r="O1223" s="337" t="s">
        <v>19695</v>
      </c>
      <c r="P1223" s="337" t="s">
        <v>19695</v>
      </c>
      <c r="Q1223" s="337" t="s">
        <v>19695</v>
      </c>
      <c r="R1223" s="337" t="s">
        <v>66</v>
      </c>
      <c r="S1223" s="337" t="s">
        <v>67</v>
      </c>
      <c r="T1223" s="337" t="s">
        <v>978</v>
      </c>
      <c r="U1223" s="337" t="s">
        <v>975</v>
      </c>
      <c r="V1223" s="337">
        <v>8</v>
      </c>
      <c r="W1223" s="337" t="s">
        <v>19695</v>
      </c>
      <c r="X1223" s="337" t="s">
        <v>19695</v>
      </c>
      <c r="Y1223" s="337" t="s">
        <v>19695</v>
      </c>
      <c r="Z1223" s="337" t="s">
        <v>1728</v>
      </c>
      <c r="AA1223" s="337" t="s">
        <v>717</v>
      </c>
      <c r="AB1223" s="337" t="s">
        <v>718</v>
      </c>
      <c r="AC1223" s="337" t="s">
        <v>14238</v>
      </c>
    </row>
    <row r="1224" spans="1:29" ht="15.8" x14ac:dyDescent="0.25">
      <c r="A1224" s="337" t="s">
        <v>1723</v>
      </c>
      <c r="B1224" s="337" t="s">
        <v>12133</v>
      </c>
      <c r="C1224" s="337" t="s">
        <v>1821</v>
      </c>
      <c r="D1224" s="337" t="s">
        <v>449</v>
      </c>
      <c r="E1224" s="337" t="s">
        <v>9522</v>
      </c>
      <c r="F1224" s="338">
        <v>43974</v>
      </c>
      <c r="G1224" s="337" t="s">
        <v>1427</v>
      </c>
      <c r="H1224" s="338">
        <v>44139</v>
      </c>
      <c r="I1224" s="337" t="s">
        <v>19695</v>
      </c>
      <c r="J1224" s="337" t="s">
        <v>36</v>
      </c>
      <c r="K1224" s="337" t="s">
        <v>19695</v>
      </c>
      <c r="L1224" s="337" t="s">
        <v>19695</v>
      </c>
      <c r="M1224" s="337" t="s">
        <v>19695</v>
      </c>
      <c r="N1224" s="337" t="s">
        <v>19695</v>
      </c>
      <c r="O1224" s="337" t="s">
        <v>19695</v>
      </c>
      <c r="P1224" s="337" t="s">
        <v>19695</v>
      </c>
      <c r="Q1224" s="337" t="s">
        <v>19695</v>
      </c>
      <c r="R1224" s="337" t="s">
        <v>139</v>
      </c>
      <c r="S1224" s="337" t="s">
        <v>139</v>
      </c>
      <c r="T1224" s="337" t="s">
        <v>4494</v>
      </c>
      <c r="U1224" s="337" t="s">
        <v>12134</v>
      </c>
      <c r="V1224" s="337">
        <v>12</v>
      </c>
      <c r="W1224" s="337" t="s">
        <v>19695</v>
      </c>
      <c r="X1224" s="337" t="s">
        <v>19695</v>
      </c>
      <c r="Y1224" s="337" t="s">
        <v>19695</v>
      </c>
      <c r="Z1224" s="337" t="s">
        <v>1728</v>
      </c>
      <c r="AA1224" s="337" t="s">
        <v>735</v>
      </c>
      <c r="AB1224" s="337" t="s">
        <v>718</v>
      </c>
      <c r="AC1224" s="337" t="s">
        <v>14443</v>
      </c>
    </row>
    <row r="1225" spans="1:29" ht="15.8" x14ac:dyDescent="0.25">
      <c r="A1225" s="337" t="s">
        <v>1723</v>
      </c>
      <c r="B1225" s="337" t="s">
        <v>12338</v>
      </c>
      <c r="C1225" s="337" t="s">
        <v>1725</v>
      </c>
      <c r="D1225" s="337" t="s">
        <v>1730</v>
      </c>
      <c r="E1225" s="337" t="s">
        <v>11513</v>
      </c>
      <c r="F1225" s="338">
        <v>44123</v>
      </c>
      <c r="G1225" s="337" t="s">
        <v>1427</v>
      </c>
      <c r="H1225" s="338">
        <v>44139</v>
      </c>
      <c r="I1225" s="337" t="s">
        <v>19695</v>
      </c>
      <c r="J1225" s="337" t="s">
        <v>36</v>
      </c>
      <c r="K1225" s="337" t="s">
        <v>19695</v>
      </c>
      <c r="L1225" s="337" t="s">
        <v>19695</v>
      </c>
      <c r="M1225" s="337" t="s">
        <v>19695</v>
      </c>
      <c r="N1225" s="337" t="s">
        <v>19695</v>
      </c>
      <c r="O1225" s="337" t="s">
        <v>19695</v>
      </c>
      <c r="P1225" s="337" t="s">
        <v>19695</v>
      </c>
      <c r="Q1225" s="337" t="s">
        <v>19695</v>
      </c>
      <c r="R1225" s="337" t="s">
        <v>777</v>
      </c>
      <c r="S1225" s="337" t="s">
        <v>777</v>
      </c>
      <c r="T1225" s="337" t="s">
        <v>778</v>
      </c>
      <c r="U1225" s="337" t="s">
        <v>11931</v>
      </c>
      <c r="V1225" s="337">
        <v>6</v>
      </c>
      <c r="W1225" s="337" t="s">
        <v>19695</v>
      </c>
      <c r="X1225" s="337" t="s">
        <v>19695</v>
      </c>
      <c r="Y1225" s="337" t="s">
        <v>19695</v>
      </c>
      <c r="Z1225" s="337" t="s">
        <v>1745</v>
      </c>
      <c r="AA1225" s="337" t="s">
        <v>761</v>
      </c>
      <c r="AB1225" s="337" t="s">
        <v>762</v>
      </c>
      <c r="AC1225" s="337" t="s">
        <v>15347</v>
      </c>
    </row>
    <row r="1226" spans="1:29" ht="15.8" x14ac:dyDescent="0.25">
      <c r="A1226" s="337" t="s">
        <v>1723</v>
      </c>
      <c r="B1226" s="337" t="s">
        <v>10171</v>
      </c>
      <c r="C1226" s="337" t="s">
        <v>1725</v>
      </c>
      <c r="D1226" s="337" t="s">
        <v>1735</v>
      </c>
      <c r="E1226" s="337" t="s">
        <v>8488</v>
      </c>
      <c r="F1226" s="338">
        <v>44002</v>
      </c>
      <c r="G1226" s="337" t="s">
        <v>9283</v>
      </c>
      <c r="H1226" s="338">
        <v>44138</v>
      </c>
      <c r="I1226" s="337" t="s">
        <v>19695</v>
      </c>
      <c r="J1226" s="337" t="s">
        <v>36</v>
      </c>
      <c r="K1226" s="337" t="s">
        <v>19695</v>
      </c>
      <c r="L1226" s="337" t="s">
        <v>19695</v>
      </c>
      <c r="M1226" s="337" t="s">
        <v>19695</v>
      </c>
      <c r="N1226" s="337" t="s">
        <v>19695</v>
      </c>
      <c r="O1226" s="337" t="s">
        <v>19695</v>
      </c>
      <c r="P1226" s="337" t="s">
        <v>19695</v>
      </c>
      <c r="Q1226" s="337" t="s">
        <v>19695</v>
      </c>
      <c r="R1226" s="337" t="s">
        <v>395</v>
      </c>
      <c r="S1226" s="337" t="s">
        <v>395</v>
      </c>
      <c r="T1226" s="337" t="s">
        <v>10172</v>
      </c>
      <c r="U1226" s="337" t="s">
        <v>10173</v>
      </c>
      <c r="V1226" s="337">
        <v>12</v>
      </c>
      <c r="W1226" s="337" t="s">
        <v>19695</v>
      </c>
      <c r="X1226" s="337" t="s">
        <v>19695</v>
      </c>
      <c r="Y1226" s="337" t="s">
        <v>19695</v>
      </c>
      <c r="Z1226" s="337" t="s">
        <v>1728</v>
      </c>
      <c r="AA1226" s="337" t="s">
        <v>735</v>
      </c>
      <c r="AB1226" s="337" t="s">
        <v>718</v>
      </c>
      <c r="AC1226" s="337" t="s">
        <v>14237</v>
      </c>
    </row>
    <row r="1227" spans="1:29" ht="15.8" x14ac:dyDescent="0.25">
      <c r="A1227" s="337" t="s">
        <v>1723</v>
      </c>
      <c r="B1227" s="337" t="s">
        <v>10563</v>
      </c>
      <c r="C1227" s="337" t="s">
        <v>1821</v>
      </c>
      <c r="D1227" s="337" t="s">
        <v>449</v>
      </c>
      <c r="E1227" s="337" t="s">
        <v>9283</v>
      </c>
      <c r="F1227" s="338">
        <v>44138</v>
      </c>
      <c r="G1227" s="337" t="s">
        <v>9283</v>
      </c>
      <c r="H1227" s="338">
        <v>44138</v>
      </c>
      <c r="I1227" s="337" t="s">
        <v>19695</v>
      </c>
      <c r="J1227" s="337" t="s">
        <v>16</v>
      </c>
      <c r="K1227" s="337" t="s">
        <v>19695</v>
      </c>
      <c r="L1227" s="337" t="s">
        <v>19695</v>
      </c>
      <c r="M1227" s="337" t="s">
        <v>19695</v>
      </c>
      <c r="N1227" s="337" t="s">
        <v>19695</v>
      </c>
      <c r="O1227" s="337" t="s">
        <v>19695</v>
      </c>
      <c r="P1227" s="337" t="s">
        <v>19695</v>
      </c>
      <c r="Q1227" s="337" t="s">
        <v>19695</v>
      </c>
      <c r="R1227" s="337" t="s">
        <v>66</v>
      </c>
      <c r="S1227" s="337" t="s">
        <v>67</v>
      </c>
      <c r="T1227" s="337" t="s">
        <v>978</v>
      </c>
      <c r="U1227" s="337" t="s">
        <v>36</v>
      </c>
      <c r="V1227" s="337">
        <v>8</v>
      </c>
      <c r="W1227" s="337" t="s">
        <v>19695</v>
      </c>
      <c r="X1227" s="337" t="s">
        <v>19695</v>
      </c>
      <c r="Y1227" s="337" t="s">
        <v>19695</v>
      </c>
      <c r="Z1227" s="337" t="s">
        <v>1728</v>
      </c>
      <c r="AA1227" s="337" t="s">
        <v>717</v>
      </c>
      <c r="AB1227" s="337" t="s">
        <v>718</v>
      </c>
      <c r="AC1227" s="337" t="s">
        <v>14238</v>
      </c>
    </row>
    <row r="1228" spans="1:29" ht="15.8" x14ac:dyDescent="0.25">
      <c r="A1228" s="337" t="s">
        <v>1723</v>
      </c>
      <c r="B1228" s="337" t="s">
        <v>9282</v>
      </c>
      <c r="C1228" s="337" t="s">
        <v>1725</v>
      </c>
      <c r="D1228" s="337" t="s">
        <v>13527</v>
      </c>
      <c r="E1228" s="337" t="s">
        <v>6965</v>
      </c>
      <c r="F1228" s="338">
        <v>43485</v>
      </c>
      <c r="G1228" s="337" t="s">
        <v>9283</v>
      </c>
      <c r="H1228" s="338">
        <v>44138</v>
      </c>
      <c r="I1228" s="337" t="s">
        <v>19695</v>
      </c>
      <c r="J1228" s="337" t="s">
        <v>16</v>
      </c>
      <c r="K1228" s="337" t="s">
        <v>19695</v>
      </c>
      <c r="L1228" s="337" t="s">
        <v>19695</v>
      </c>
      <c r="M1228" s="337" t="s">
        <v>19695</v>
      </c>
      <c r="N1228" s="337" t="s">
        <v>19695</v>
      </c>
      <c r="O1228" s="337" t="s">
        <v>19695</v>
      </c>
      <c r="P1228" s="337" t="s">
        <v>19695</v>
      </c>
      <c r="Q1228" s="337" t="s">
        <v>19695</v>
      </c>
      <c r="R1228" s="337" t="s">
        <v>144</v>
      </c>
      <c r="S1228" s="337" t="s">
        <v>446</v>
      </c>
      <c r="T1228" s="337" t="s">
        <v>55</v>
      </c>
      <c r="U1228" s="337" t="s">
        <v>1352</v>
      </c>
      <c r="V1228" s="337">
        <v>4</v>
      </c>
      <c r="W1228" s="337" t="s">
        <v>19695</v>
      </c>
      <c r="X1228" s="337" t="s">
        <v>19695</v>
      </c>
      <c r="Y1228" s="337" t="s">
        <v>19695</v>
      </c>
      <c r="Z1228" s="337" t="s">
        <v>1728</v>
      </c>
      <c r="AA1228" s="337" t="s">
        <v>717</v>
      </c>
      <c r="AB1228" s="337" t="s">
        <v>718</v>
      </c>
      <c r="AC1228" s="337" t="s">
        <v>14287</v>
      </c>
    </row>
    <row r="1229" spans="1:29" ht="15.8" x14ac:dyDescent="0.25">
      <c r="A1229" s="337" t="s">
        <v>1723</v>
      </c>
      <c r="B1229" s="337" t="s">
        <v>11226</v>
      </c>
      <c r="C1229" s="337" t="s">
        <v>1821</v>
      </c>
      <c r="D1229" s="337" t="s">
        <v>449</v>
      </c>
      <c r="E1229" s="337" t="s">
        <v>7426</v>
      </c>
      <c r="F1229" s="338">
        <v>43487</v>
      </c>
      <c r="G1229" s="337" t="s">
        <v>9283</v>
      </c>
      <c r="H1229" s="338">
        <v>44138</v>
      </c>
      <c r="I1229" s="337" t="s">
        <v>19695</v>
      </c>
      <c r="J1229" s="337" t="s">
        <v>16</v>
      </c>
      <c r="K1229" s="337" t="s">
        <v>19695</v>
      </c>
      <c r="L1229" s="337" t="s">
        <v>19695</v>
      </c>
      <c r="M1229" s="337" t="s">
        <v>19695</v>
      </c>
      <c r="N1229" s="337" t="s">
        <v>19695</v>
      </c>
      <c r="O1229" s="337" t="s">
        <v>19695</v>
      </c>
      <c r="P1229" s="337" t="s">
        <v>19695</v>
      </c>
      <c r="Q1229" s="337" t="s">
        <v>19695</v>
      </c>
      <c r="R1229" s="337" t="s">
        <v>144</v>
      </c>
      <c r="S1229" s="337" t="s">
        <v>446</v>
      </c>
      <c r="T1229" s="337" t="s">
        <v>55</v>
      </c>
      <c r="U1229" s="337" t="s">
        <v>826</v>
      </c>
      <c r="V1229" s="337">
        <v>4</v>
      </c>
      <c r="W1229" s="337" t="s">
        <v>19695</v>
      </c>
      <c r="X1229" s="337" t="s">
        <v>19695</v>
      </c>
      <c r="Y1229" s="337" t="s">
        <v>19695</v>
      </c>
      <c r="Z1229" s="337" t="s">
        <v>1728</v>
      </c>
      <c r="AA1229" s="337" t="s">
        <v>717</v>
      </c>
      <c r="AB1229" s="337" t="s">
        <v>718</v>
      </c>
      <c r="AC1229" s="337" t="s">
        <v>14287</v>
      </c>
    </row>
    <row r="1230" spans="1:29" ht="15.8" x14ac:dyDescent="0.25">
      <c r="A1230" s="337" t="s">
        <v>1723</v>
      </c>
      <c r="B1230" s="337" t="s">
        <v>776</v>
      </c>
      <c r="C1230" s="337" t="s">
        <v>1821</v>
      </c>
      <c r="D1230" s="337" t="s">
        <v>449</v>
      </c>
      <c r="E1230" s="337" t="s">
        <v>7960</v>
      </c>
      <c r="F1230" s="338">
        <v>44122</v>
      </c>
      <c r="G1230" s="337" t="s">
        <v>9283</v>
      </c>
      <c r="H1230" s="338">
        <v>44138</v>
      </c>
      <c r="I1230" s="337" t="s">
        <v>19695</v>
      </c>
      <c r="J1230" s="337" t="s">
        <v>36</v>
      </c>
      <c r="K1230" s="337" t="s">
        <v>19695</v>
      </c>
      <c r="L1230" s="337" t="s">
        <v>19695</v>
      </c>
      <c r="M1230" s="337" t="s">
        <v>19695</v>
      </c>
      <c r="N1230" s="337" t="s">
        <v>19695</v>
      </c>
      <c r="O1230" s="337" t="s">
        <v>19695</v>
      </c>
      <c r="P1230" s="337" t="s">
        <v>19695</v>
      </c>
      <c r="Q1230" s="337" t="s">
        <v>19695</v>
      </c>
      <c r="R1230" s="337" t="s">
        <v>777</v>
      </c>
      <c r="S1230" s="337" t="s">
        <v>777</v>
      </c>
      <c r="T1230" s="337" t="s">
        <v>778</v>
      </c>
      <c r="U1230" s="337" t="s">
        <v>779</v>
      </c>
      <c r="V1230" s="337">
        <v>6</v>
      </c>
      <c r="W1230" s="337" t="s">
        <v>19695</v>
      </c>
      <c r="X1230" s="337" t="s">
        <v>19695</v>
      </c>
      <c r="Y1230" s="337" t="s">
        <v>19695</v>
      </c>
      <c r="Z1230" s="337" t="s">
        <v>1745</v>
      </c>
      <c r="AA1230" s="337" t="s">
        <v>761</v>
      </c>
      <c r="AB1230" s="337" t="s">
        <v>762</v>
      </c>
      <c r="AC1230" s="337" t="s">
        <v>15347</v>
      </c>
    </row>
    <row r="1231" spans="1:29" ht="15.8" x14ac:dyDescent="0.25">
      <c r="A1231" s="337" t="s">
        <v>1723</v>
      </c>
      <c r="B1231" s="337" t="s">
        <v>12345</v>
      </c>
      <c r="C1231" s="337" t="s">
        <v>1725</v>
      </c>
      <c r="D1231" s="337" t="s">
        <v>1735</v>
      </c>
      <c r="E1231" s="337" t="s">
        <v>10578</v>
      </c>
      <c r="F1231" s="338">
        <v>44120</v>
      </c>
      <c r="G1231" s="337" t="s">
        <v>11998</v>
      </c>
      <c r="H1231" s="338">
        <v>44137</v>
      </c>
      <c r="I1231" s="337" t="s">
        <v>19695</v>
      </c>
      <c r="J1231" s="337" t="s">
        <v>36</v>
      </c>
      <c r="K1231" s="337" t="s">
        <v>19695</v>
      </c>
      <c r="L1231" s="337" t="s">
        <v>19695</v>
      </c>
      <c r="M1231" s="337" t="s">
        <v>19695</v>
      </c>
      <c r="N1231" s="337" t="s">
        <v>19695</v>
      </c>
      <c r="O1231" s="337" t="s">
        <v>19695</v>
      </c>
      <c r="P1231" s="337" t="s">
        <v>19695</v>
      </c>
      <c r="Q1231" s="337" t="s">
        <v>19695</v>
      </c>
      <c r="R1231" s="337" t="s">
        <v>777</v>
      </c>
      <c r="S1231" s="337" t="s">
        <v>777</v>
      </c>
      <c r="T1231" s="337" t="s">
        <v>778</v>
      </c>
      <c r="U1231" s="337" t="s">
        <v>779</v>
      </c>
      <c r="V1231" s="337">
        <v>6</v>
      </c>
      <c r="W1231" s="337" t="s">
        <v>19695</v>
      </c>
      <c r="X1231" s="337" t="s">
        <v>19695</v>
      </c>
      <c r="Y1231" s="337" t="s">
        <v>19695</v>
      </c>
      <c r="Z1231" s="337" t="s">
        <v>1745</v>
      </c>
      <c r="AA1231" s="337" t="s">
        <v>761</v>
      </c>
      <c r="AB1231" s="337" t="s">
        <v>762</v>
      </c>
      <c r="AC1231" s="337" t="s">
        <v>15347</v>
      </c>
    </row>
    <row r="1232" spans="1:29" ht="15.8" x14ac:dyDescent="0.25">
      <c r="A1232" s="337" t="s">
        <v>1723</v>
      </c>
      <c r="B1232" s="337" t="s">
        <v>9073</v>
      </c>
      <c r="C1232" s="337" t="s">
        <v>1725</v>
      </c>
      <c r="D1232" s="337" t="s">
        <v>1730</v>
      </c>
      <c r="E1232" s="337" t="s">
        <v>8620</v>
      </c>
      <c r="F1232" s="338">
        <v>44109</v>
      </c>
      <c r="G1232" s="337" t="s">
        <v>8188</v>
      </c>
      <c r="H1232" s="338">
        <v>44136</v>
      </c>
      <c r="I1232" s="337" t="s">
        <v>19695</v>
      </c>
      <c r="J1232" s="337" t="s">
        <v>36</v>
      </c>
      <c r="K1232" s="337" t="s">
        <v>19695</v>
      </c>
      <c r="L1232" s="337" t="s">
        <v>19695</v>
      </c>
      <c r="M1232" s="337" t="s">
        <v>19695</v>
      </c>
      <c r="N1232" s="337" t="s">
        <v>19695</v>
      </c>
      <c r="O1232" s="337" t="s">
        <v>19695</v>
      </c>
      <c r="P1232" s="337" t="s">
        <v>19695</v>
      </c>
      <c r="Q1232" s="337" t="s">
        <v>19695</v>
      </c>
      <c r="R1232" s="337" t="s">
        <v>144</v>
      </c>
      <c r="S1232" s="337" t="s">
        <v>97</v>
      </c>
      <c r="T1232" s="337" t="s">
        <v>4753</v>
      </c>
      <c r="U1232" s="337" t="s">
        <v>4753</v>
      </c>
      <c r="V1232" s="337">
        <v>10</v>
      </c>
      <c r="W1232" s="337" t="s">
        <v>19695</v>
      </c>
      <c r="X1232" s="337" t="s">
        <v>19695</v>
      </c>
      <c r="Y1232" s="337" t="s">
        <v>19695</v>
      </c>
      <c r="Z1232" s="337" t="s">
        <v>1728</v>
      </c>
      <c r="AA1232" s="337" t="s">
        <v>717</v>
      </c>
      <c r="AB1232" s="337" t="s">
        <v>718</v>
      </c>
      <c r="AC1232" s="337" t="s">
        <v>14235</v>
      </c>
    </row>
    <row r="1233" spans="1:29" ht="15.8" x14ac:dyDescent="0.25">
      <c r="A1233" s="337" t="s">
        <v>1723</v>
      </c>
      <c r="B1233" s="337" t="s">
        <v>9070</v>
      </c>
      <c r="C1233" s="337" t="s">
        <v>1821</v>
      </c>
      <c r="D1233" s="337" t="s">
        <v>449</v>
      </c>
      <c r="E1233" s="337" t="s">
        <v>8493</v>
      </c>
      <c r="F1233" s="338">
        <v>44094</v>
      </c>
      <c r="G1233" s="337" t="s">
        <v>8188</v>
      </c>
      <c r="H1233" s="338">
        <v>44136</v>
      </c>
      <c r="I1233" s="337" t="s">
        <v>19695</v>
      </c>
      <c r="J1233" s="337" t="s">
        <v>36</v>
      </c>
      <c r="K1233" s="337" t="s">
        <v>19695</v>
      </c>
      <c r="L1233" s="337" t="s">
        <v>19695</v>
      </c>
      <c r="M1233" s="337" t="s">
        <v>19695</v>
      </c>
      <c r="N1233" s="337" t="s">
        <v>19695</v>
      </c>
      <c r="O1233" s="337" t="s">
        <v>19695</v>
      </c>
      <c r="P1233" s="337" t="s">
        <v>19695</v>
      </c>
      <c r="Q1233" s="337" t="s">
        <v>19695</v>
      </c>
      <c r="R1233" s="337" t="s">
        <v>81</v>
      </c>
      <c r="S1233" s="337" t="s">
        <v>3006</v>
      </c>
      <c r="T1233" s="337" t="s">
        <v>9071</v>
      </c>
      <c r="U1233" s="337" t="s">
        <v>9072</v>
      </c>
      <c r="V1233" s="337">
        <v>6</v>
      </c>
      <c r="W1233" s="337" t="s">
        <v>19695</v>
      </c>
      <c r="X1233" s="337" t="s">
        <v>19695</v>
      </c>
      <c r="Y1233" s="337" t="s">
        <v>19695</v>
      </c>
      <c r="Z1233" s="337" t="s">
        <v>1728</v>
      </c>
      <c r="AA1233" s="337" t="s">
        <v>717</v>
      </c>
      <c r="AB1233" s="337" t="s">
        <v>718</v>
      </c>
      <c r="AC1233" s="337" t="s">
        <v>14236</v>
      </c>
    </row>
    <row r="1234" spans="1:29" ht="15.8" x14ac:dyDescent="0.25">
      <c r="A1234" s="337" t="s">
        <v>1723</v>
      </c>
      <c r="B1234" s="337" t="s">
        <v>10466</v>
      </c>
      <c r="C1234" s="337" t="s">
        <v>1821</v>
      </c>
      <c r="D1234" s="337" t="s">
        <v>449</v>
      </c>
      <c r="E1234" s="337" t="s">
        <v>9075</v>
      </c>
      <c r="F1234" s="338">
        <v>44105</v>
      </c>
      <c r="G1234" s="337" t="s">
        <v>8188</v>
      </c>
      <c r="H1234" s="338">
        <v>44136</v>
      </c>
      <c r="I1234" s="337" t="s">
        <v>19695</v>
      </c>
      <c r="J1234" s="337" t="s">
        <v>36</v>
      </c>
      <c r="K1234" s="337" t="s">
        <v>19695</v>
      </c>
      <c r="L1234" s="337" t="s">
        <v>19695</v>
      </c>
      <c r="M1234" s="337" t="s">
        <v>19695</v>
      </c>
      <c r="N1234" s="337" t="s">
        <v>19695</v>
      </c>
      <c r="O1234" s="337" t="s">
        <v>19695</v>
      </c>
      <c r="P1234" s="337" t="s">
        <v>19695</v>
      </c>
      <c r="Q1234" s="337" t="s">
        <v>19695</v>
      </c>
      <c r="R1234" s="337" t="s">
        <v>130</v>
      </c>
      <c r="S1234" s="337" t="s">
        <v>940</v>
      </c>
      <c r="T1234" s="337" t="s">
        <v>934</v>
      </c>
      <c r="U1234" s="337" t="s">
        <v>5526</v>
      </c>
      <c r="V1234" s="337">
        <v>10</v>
      </c>
      <c r="W1234" s="337" t="s">
        <v>19695</v>
      </c>
      <c r="X1234" s="337" t="s">
        <v>19695</v>
      </c>
      <c r="Y1234" s="337" t="s">
        <v>19695</v>
      </c>
      <c r="Z1234" s="337" t="s">
        <v>1728</v>
      </c>
      <c r="AA1234" s="337" t="s">
        <v>735</v>
      </c>
      <c r="AB1234" s="337" t="s">
        <v>718</v>
      </c>
      <c r="AC1234" s="337" t="s">
        <v>14269</v>
      </c>
    </row>
    <row r="1235" spans="1:29" ht="15.8" x14ac:dyDescent="0.25">
      <c r="A1235" s="337" t="s">
        <v>1723</v>
      </c>
      <c r="B1235" s="337" t="s">
        <v>12339</v>
      </c>
      <c r="C1235" s="337" t="s">
        <v>1821</v>
      </c>
      <c r="D1235" s="337" t="s">
        <v>449</v>
      </c>
      <c r="E1235" s="337" t="s">
        <v>8188</v>
      </c>
      <c r="F1235" s="338">
        <v>44136</v>
      </c>
      <c r="G1235" s="337" t="s">
        <v>8188</v>
      </c>
      <c r="H1235" s="338">
        <v>44136</v>
      </c>
      <c r="I1235" s="337" t="s">
        <v>19695</v>
      </c>
      <c r="J1235" s="337" t="s">
        <v>36</v>
      </c>
      <c r="K1235" s="337" t="s">
        <v>19695</v>
      </c>
      <c r="L1235" s="337" t="s">
        <v>19695</v>
      </c>
      <c r="M1235" s="337" t="s">
        <v>19695</v>
      </c>
      <c r="N1235" s="337" t="s">
        <v>19695</v>
      </c>
      <c r="O1235" s="337" t="s">
        <v>19695</v>
      </c>
      <c r="P1235" s="337" t="s">
        <v>19695</v>
      </c>
      <c r="Q1235" s="337" t="s">
        <v>19695</v>
      </c>
      <c r="R1235" s="337" t="s">
        <v>777</v>
      </c>
      <c r="S1235" s="337" t="s">
        <v>777</v>
      </c>
      <c r="T1235" s="337" t="s">
        <v>778</v>
      </c>
      <c r="U1235" s="337" t="s">
        <v>11931</v>
      </c>
      <c r="V1235" s="337">
        <v>6</v>
      </c>
      <c r="W1235" s="337" t="s">
        <v>19695</v>
      </c>
      <c r="X1235" s="337" t="s">
        <v>19695</v>
      </c>
      <c r="Y1235" s="337" t="s">
        <v>19695</v>
      </c>
      <c r="Z1235" s="337" t="s">
        <v>1745</v>
      </c>
      <c r="AA1235" s="337" t="s">
        <v>761</v>
      </c>
      <c r="AB1235" s="337" t="s">
        <v>762</v>
      </c>
      <c r="AC1235" s="337" t="s">
        <v>15346</v>
      </c>
    </row>
    <row r="1236" spans="1:29" ht="15.8" x14ac:dyDescent="0.25">
      <c r="A1236" s="337" t="s">
        <v>1723</v>
      </c>
      <c r="B1236" s="337" t="s">
        <v>12364</v>
      </c>
      <c r="C1236" s="337" t="s">
        <v>1821</v>
      </c>
      <c r="D1236" s="337" t="s">
        <v>449</v>
      </c>
      <c r="E1236" s="337" t="s">
        <v>9770</v>
      </c>
      <c r="F1236" s="338">
        <v>44104</v>
      </c>
      <c r="G1236" s="337" t="s">
        <v>8188</v>
      </c>
      <c r="H1236" s="338">
        <v>44136</v>
      </c>
      <c r="I1236" s="337" t="s">
        <v>19695</v>
      </c>
      <c r="J1236" s="337" t="s">
        <v>36</v>
      </c>
      <c r="K1236" s="337" t="s">
        <v>19695</v>
      </c>
      <c r="L1236" s="337" t="s">
        <v>19695</v>
      </c>
      <c r="M1236" s="337" t="s">
        <v>19695</v>
      </c>
      <c r="N1236" s="337" t="s">
        <v>19695</v>
      </c>
      <c r="O1236" s="337" t="s">
        <v>19695</v>
      </c>
      <c r="P1236" s="337" t="s">
        <v>19695</v>
      </c>
      <c r="Q1236" s="337" t="s">
        <v>19695</v>
      </c>
      <c r="R1236" s="337" t="s">
        <v>1206</v>
      </c>
      <c r="S1236" s="337" t="s">
        <v>1207</v>
      </c>
      <c r="T1236" s="337" t="s">
        <v>1557</v>
      </c>
      <c r="U1236" s="337" t="s">
        <v>12029</v>
      </c>
      <c r="V1236" s="337">
        <v>6</v>
      </c>
      <c r="W1236" s="337" t="s">
        <v>19695</v>
      </c>
      <c r="X1236" s="337" t="s">
        <v>19695</v>
      </c>
      <c r="Y1236" s="337" t="s">
        <v>19695</v>
      </c>
      <c r="Z1236" s="337" t="s">
        <v>1745</v>
      </c>
      <c r="AA1236" s="337" t="s">
        <v>761</v>
      </c>
      <c r="AB1236" s="337" t="s">
        <v>762</v>
      </c>
      <c r="AC1236" s="337" t="s">
        <v>15347</v>
      </c>
    </row>
    <row r="1237" spans="1:29" ht="15.8" x14ac:dyDescent="0.25">
      <c r="A1237" s="337" t="s">
        <v>1723</v>
      </c>
      <c r="B1237" s="337" t="s">
        <v>11515</v>
      </c>
      <c r="C1237" s="337" t="s">
        <v>1821</v>
      </c>
      <c r="D1237" s="337" t="s">
        <v>449</v>
      </c>
      <c r="E1237" s="337" t="s">
        <v>11516</v>
      </c>
      <c r="F1237" s="338">
        <v>44111</v>
      </c>
      <c r="G1237" s="337" t="s">
        <v>11517</v>
      </c>
      <c r="H1237" s="338">
        <v>44135</v>
      </c>
      <c r="I1237" s="337" t="s">
        <v>19695</v>
      </c>
      <c r="J1237" s="337" t="s">
        <v>36</v>
      </c>
      <c r="K1237" s="337" t="s">
        <v>19695</v>
      </c>
      <c r="L1237" s="337" t="s">
        <v>19695</v>
      </c>
      <c r="M1237" s="337" t="s">
        <v>19695</v>
      </c>
      <c r="N1237" s="337" t="s">
        <v>19695</v>
      </c>
      <c r="O1237" s="337" t="s">
        <v>19695</v>
      </c>
      <c r="P1237" s="337" t="s">
        <v>19695</v>
      </c>
      <c r="Q1237" s="337" t="s">
        <v>19695</v>
      </c>
      <c r="R1237" s="337" t="s">
        <v>35</v>
      </c>
      <c r="S1237" s="337" t="s">
        <v>77</v>
      </c>
      <c r="T1237" s="337" t="s">
        <v>5318</v>
      </c>
      <c r="U1237" s="337" t="s">
        <v>11518</v>
      </c>
      <c r="V1237" s="337">
        <v>8</v>
      </c>
      <c r="W1237" s="337" t="s">
        <v>19695</v>
      </c>
      <c r="X1237" s="337" t="s">
        <v>19695</v>
      </c>
      <c r="Y1237" s="337" t="s">
        <v>19695</v>
      </c>
      <c r="Z1237" s="337" t="s">
        <v>1728</v>
      </c>
      <c r="AA1237" s="337" t="s">
        <v>717</v>
      </c>
      <c r="AB1237" s="337" t="s">
        <v>718</v>
      </c>
      <c r="AC1237" s="337" t="s">
        <v>14234</v>
      </c>
    </row>
    <row r="1238" spans="1:29" ht="15.8" x14ac:dyDescent="0.25">
      <c r="A1238" s="337" t="s">
        <v>1723</v>
      </c>
      <c r="B1238" s="337" t="s">
        <v>828</v>
      </c>
      <c r="C1238" s="337" t="s">
        <v>1821</v>
      </c>
      <c r="D1238" s="337" t="s">
        <v>449</v>
      </c>
      <c r="E1238" s="337" t="s">
        <v>8786</v>
      </c>
      <c r="F1238" s="338">
        <v>44044</v>
      </c>
      <c r="G1238" s="337" t="s">
        <v>9766</v>
      </c>
      <c r="H1238" s="338">
        <v>44134</v>
      </c>
      <c r="I1238" s="337" t="s">
        <v>19695</v>
      </c>
      <c r="J1238" s="337" t="s">
        <v>36</v>
      </c>
      <c r="K1238" s="337" t="s">
        <v>19695</v>
      </c>
      <c r="L1238" s="337" t="s">
        <v>19695</v>
      </c>
      <c r="M1238" s="337" t="s">
        <v>19695</v>
      </c>
      <c r="N1238" s="337" t="s">
        <v>19695</v>
      </c>
      <c r="O1238" s="337" t="s">
        <v>19695</v>
      </c>
      <c r="P1238" s="337" t="s">
        <v>19695</v>
      </c>
      <c r="Q1238" s="337" t="s">
        <v>19695</v>
      </c>
      <c r="R1238" s="337" t="s">
        <v>144</v>
      </c>
      <c r="S1238" s="337" t="s">
        <v>829</v>
      </c>
      <c r="T1238" s="337" t="s">
        <v>829</v>
      </c>
      <c r="U1238" s="337" t="s">
        <v>830</v>
      </c>
      <c r="V1238" s="337">
        <v>8</v>
      </c>
      <c r="W1238" s="337" t="s">
        <v>19695</v>
      </c>
      <c r="X1238" s="337" t="s">
        <v>19695</v>
      </c>
      <c r="Y1238" s="337" t="s">
        <v>19695</v>
      </c>
      <c r="Z1238" s="337" t="s">
        <v>1728</v>
      </c>
      <c r="AA1238" s="337" t="s">
        <v>717</v>
      </c>
      <c r="AB1238" s="337" t="s">
        <v>718</v>
      </c>
      <c r="AC1238" s="337" t="s">
        <v>14256</v>
      </c>
    </row>
    <row r="1239" spans="1:29" ht="15.8" x14ac:dyDescent="0.25">
      <c r="A1239" s="337" t="s">
        <v>1723</v>
      </c>
      <c r="B1239" s="337" t="s">
        <v>11241</v>
      </c>
      <c r="C1239" s="337" t="s">
        <v>1821</v>
      </c>
      <c r="D1239" s="337" t="s">
        <v>449</v>
      </c>
      <c r="E1239" s="337" t="s">
        <v>9530</v>
      </c>
      <c r="F1239" s="338">
        <v>44084</v>
      </c>
      <c r="G1239" s="337" t="s">
        <v>9766</v>
      </c>
      <c r="H1239" s="338">
        <v>44134</v>
      </c>
      <c r="I1239" s="337" t="s">
        <v>19695</v>
      </c>
      <c r="J1239" s="337" t="s">
        <v>36</v>
      </c>
      <c r="K1239" s="337" t="s">
        <v>19695</v>
      </c>
      <c r="L1239" s="337" t="s">
        <v>19695</v>
      </c>
      <c r="M1239" s="337" t="s">
        <v>19695</v>
      </c>
      <c r="N1239" s="337" t="s">
        <v>19695</v>
      </c>
      <c r="O1239" s="337" t="s">
        <v>19695</v>
      </c>
      <c r="P1239" s="337" t="s">
        <v>19695</v>
      </c>
      <c r="Q1239" s="337" t="s">
        <v>19695</v>
      </c>
      <c r="R1239" s="337" t="s">
        <v>98</v>
      </c>
      <c r="S1239" s="337" t="s">
        <v>1176</v>
      </c>
      <c r="T1239" s="337" t="s">
        <v>11242</v>
      </c>
      <c r="U1239" s="337" t="s">
        <v>6908</v>
      </c>
      <c r="V1239" s="337">
        <v>12</v>
      </c>
      <c r="W1239" s="337" t="s">
        <v>19695</v>
      </c>
      <c r="X1239" s="337" t="s">
        <v>19695</v>
      </c>
      <c r="Y1239" s="337" t="s">
        <v>19695</v>
      </c>
      <c r="Z1239" s="337" t="s">
        <v>1753</v>
      </c>
      <c r="AA1239" s="337" t="s">
        <v>735</v>
      </c>
      <c r="AB1239" s="337" t="s">
        <v>718</v>
      </c>
      <c r="AC1239" s="337" t="s">
        <v>14253</v>
      </c>
    </row>
    <row r="1240" spans="1:29" ht="15.8" x14ac:dyDescent="0.25">
      <c r="A1240" s="337" t="s">
        <v>1723</v>
      </c>
      <c r="B1240" s="337" t="s">
        <v>9078</v>
      </c>
      <c r="C1240" s="337" t="s">
        <v>1821</v>
      </c>
      <c r="D1240" s="337" t="s">
        <v>449</v>
      </c>
      <c r="E1240" s="337" t="s">
        <v>9079</v>
      </c>
      <c r="F1240" s="338">
        <v>44070</v>
      </c>
      <c r="G1240" s="337" t="s">
        <v>9080</v>
      </c>
      <c r="H1240" s="338">
        <v>44133</v>
      </c>
      <c r="I1240" s="337" t="s">
        <v>19695</v>
      </c>
      <c r="J1240" s="337" t="s">
        <v>36</v>
      </c>
      <c r="K1240" s="337" t="s">
        <v>19695</v>
      </c>
      <c r="L1240" s="337" t="s">
        <v>19695</v>
      </c>
      <c r="M1240" s="337" t="s">
        <v>19695</v>
      </c>
      <c r="N1240" s="337" t="s">
        <v>19695</v>
      </c>
      <c r="O1240" s="337" t="s">
        <v>19695</v>
      </c>
      <c r="P1240" s="337" t="s">
        <v>19695</v>
      </c>
      <c r="Q1240" s="337" t="s">
        <v>19695</v>
      </c>
      <c r="R1240" s="337" t="s">
        <v>144</v>
      </c>
      <c r="S1240" s="337" t="s">
        <v>5912</v>
      </c>
      <c r="T1240" s="337" t="s">
        <v>9081</v>
      </c>
      <c r="U1240" s="337" t="s">
        <v>9081</v>
      </c>
      <c r="V1240" s="337">
        <v>10</v>
      </c>
      <c r="W1240" s="337" t="s">
        <v>19695</v>
      </c>
      <c r="X1240" s="337" t="s">
        <v>19695</v>
      </c>
      <c r="Y1240" s="337" t="s">
        <v>19695</v>
      </c>
      <c r="Z1240" s="337" t="s">
        <v>1728</v>
      </c>
      <c r="AA1240" s="337" t="s">
        <v>717</v>
      </c>
      <c r="AB1240" s="337" t="s">
        <v>718</v>
      </c>
      <c r="AC1240" s="337" t="s">
        <v>14256</v>
      </c>
    </row>
    <row r="1241" spans="1:29" ht="15.8" x14ac:dyDescent="0.25">
      <c r="A1241" s="337" t="s">
        <v>1723</v>
      </c>
      <c r="B1241" s="337" t="s">
        <v>10164</v>
      </c>
      <c r="C1241" s="337" t="s">
        <v>1821</v>
      </c>
      <c r="D1241" s="337" t="s">
        <v>449</v>
      </c>
      <c r="E1241" s="337" t="s">
        <v>7680</v>
      </c>
      <c r="F1241" s="338">
        <v>44098</v>
      </c>
      <c r="G1241" s="337" t="s">
        <v>10165</v>
      </c>
      <c r="H1241" s="338">
        <v>44132</v>
      </c>
      <c r="I1241" s="337" t="s">
        <v>19695</v>
      </c>
      <c r="J1241" s="337" t="s">
        <v>36</v>
      </c>
      <c r="K1241" s="337" t="s">
        <v>19695</v>
      </c>
      <c r="L1241" s="337" t="s">
        <v>19695</v>
      </c>
      <c r="M1241" s="337" t="s">
        <v>19695</v>
      </c>
      <c r="N1241" s="337" t="s">
        <v>19695</v>
      </c>
      <c r="O1241" s="337" t="s">
        <v>19695</v>
      </c>
      <c r="P1241" s="337" t="s">
        <v>19695</v>
      </c>
      <c r="Q1241" s="337" t="s">
        <v>19695</v>
      </c>
      <c r="R1241" s="337" t="s">
        <v>1220</v>
      </c>
      <c r="S1241" s="337" t="s">
        <v>108</v>
      </c>
      <c r="T1241" s="337" t="s">
        <v>10166</v>
      </c>
      <c r="U1241" s="337" t="s">
        <v>10167</v>
      </c>
      <c r="V1241" s="337">
        <v>8</v>
      </c>
      <c r="W1241" s="337" t="s">
        <v>19695</v>
      </c>
      <c r="X1241" s="337" t="s">
        <v>19695</v>
      </c>
      <c r="Y1241" s="337" t="s">
        <v>19695</v>
      </c>
      <c r="Z1241" s="337" t="s">
        <v>1728</v>
      </c>
      <c r="AA1241" s="337" t="s">
        <v>735</v>
      </c>
      <c r="AB1241" s="337" t="s">
        <v>718</v>
      </c>
      <c r="AC1241" s="337" t="s">
        <v>14233</v>
      </c>
    </row>
    <row r="1242" spans="1:29" ht="15.8" x14ac:dyDescent="0.25">
      <c r="A1242" s="337" t="s">
        <v>1723</v>
      </c>
      <c r="B1242" s="337" t="s">
        <v>12023</v>
      </c>
      <c r="C1242" s="337" t="s">
        <v>1821</v>
      </c>
      <c r="D1242" s="337" t="s">
        <v>449</v>
      </c>
      <c r="E1242" s="337" t="s">
        <v>9516</v>
      </c>
      <c r="F1242" s="338">
        <v>44085</v>
      </c>
      <c r="G1242" s="337" t="s">
        <v>10165</v>
      </c>
      <c r="H1242" s="338">
        <v>44132</v>
      </c>
      <c r="I1242" s="337" t="s">
        <v>19695</v>
      </c>
      <c r="J1242" s="337" t="s">
        <v>36</v>
      </c>
      <c r="K1242" s="337" t="s">
        <v>19695</v>
      </c>
      <c r="L1242" s="337" t="s">
        <v>19695</v>
      </c>
      <c r="M1242" s="337" t="s">
        <v>19695</v>
      </c>
      <c r="N1242" s="337" t="s">
        <v>19695</v>
      </c>
      <c r="O1242" s="337" t="s">
        <v>19695</v>
      </c>
      <c r="P1242" s="337" t="s">
        <v>19695</v>
      </c>
      <c r="Q1242" s="337" t="s">
        <v>19695</v>
      </c>
      <c r="R1242" s="337" t="s">
        <v>1206</v>
      </c>
      <c r="S1242" s="337" t="s">
        <v>1207</v>
      </c>
      <c r="T1242" s="337" t="s">
        <v>1214</v>
      </c>
      <c r="U1242" s="337" t="s">
        <v>12024</v>
      </c>
      <c r="V1242" s="337">
        <v>6</v>
      </c>
      <c r="W1242" s="337" t="s">
        <v>19695</v>
      </c>
      <c r="X1242" s="337" t="s">
        <v>19695</v>
      </c>
      <c r="Y1242" s="337" t="s">
        <v>19695</v>
      </c>
      <c r="Z1242" s="337" t="s">
        <v>1745</v>
      </c>
      <c r="AA1242" s="337" t="s">
        <v>761</v>
      </c>
      <c r="AB1242" s="337" t="s">
        <v>762</v>
      </c>
      <c r="AC1242" s="337" t="s">
        <v>15346</v>
      </c>
    </row>
    <row r="1243" spans="1:29" ht="15.8" x14ac:dyDescent="0.25">
      <c r="A1243" s="337" t="s">
        <v>1723</v>
      </c>
      <c r="B1243" s="337" t="s">
        <v>11713</v>
      </c>
      <c r="C1243" s="337" t="s">
        <v>1821</v>
      </c>
      <c r="D1243" s="337" t="s">
        <v>449</v>
      </c>
      <c r="E1243" s="337" t="s">
        <v>11684</v>
      </c>
      <c r="F1243" s="338">
        <v>44115</v>
      </c>
      <c r="G1243" s="337" t="s">
        <v>11685</v>
      </c>
      <c r="H1243" s="338">
        <v>44131</v>
      </c>
      <c r="I1243" s="337" t="s">
        <v>19695</v>
      </c>
      <c r="J1243" s="337" t="s">
        <v>36</v>
      </c>
      <c r="K1243" s="337" t="s">
        <v>19695</v>
      </c>
      <c r="L1243" s="337" t="s">
        <v>19695</v>
      </c>
      <c r="M1243" s="337" t="s">
        <v>19695</v>
      </c>
      <c r="N1243" s="337" t="s">
        <v>19695</v>
      </c>
      <c r="O1243" s="337" t="s">
        <v>19695</v>
      </c>
      <c r="P1243" s="337" t="s">
        <v>19695</v>
      </c>
      <c r="Q1243" s="337" t="s">
        <v>19695</v>
      </c>
      <c r="R1243" s="337" t="s">
        <v>52</v>
      </c>
      <c r="S1243" s="337" t="s">
        <v>69</v>
      </c>
      <c r="T1243" s="337" t="s">
        <v>119</v>
      </c>
      <c r="U1243" s="337" t="s">
        <v>3182</v>
      </c>
      <c r="V1243" s="337">
        <v>6</v>
      </c>
      <c r="W1243" s="337" t="s">
        <v>19695</v>
      </c>
      <c r="X1243" s="337" t="s">
        <v>19695</v>
      </c>
      <c r="Y1243" s="337" t="s">
        <v>19695</v>
      </c>
      <c r="Z1243" s="337" t="s">
        <v>1728</v>
      </c>
      <c r="AA1243" s="337" t="s">
        <v>717</v>
      </c>
      <c r="AB1243" s="337" t="s">
        <v>718</v>
      </c>
      <c r="AC1243" s="337" t="s">
        <v>14239</v>
      </c>
    </row>
    <row r="1244" spans="1:29" ht="15.8" x14ac:dyDescent="0.25">
      <c r="A1244" s="337" t="s">
        <v>1723</v>
      </c>
      <c r="B1244" s="337" t="s">
        <v>11683</v>
      </c>
      <c r="C1244" s="337" t="s">
        <v>1821</v>
      </c>
      <c r="D1244" s="337" t="s">
        <v>449</v>
      </c>
      <c r="E1244" s="337" t="s">
        <v>11684</v>
      </c>
      <c r="F1244" s="338">
        <v>44115</v>
      </c>
      <c r="G1244" s="337" t="s">
        <v>11685</v>
      </c>
      <c r="H1244" s="338">
        <v>44131</v>
      </c>
      <c r="I1244" s="337" t="s">
        <v>19695</v>
      </c>
      <c r="J1244" s="337" t="s">
        <v>16</v>
      </c>
      <c r="K1244" s="337" t="s">
        <v>19695</v>
      </c>
      <c r="L1244" s="337" t="s">
        <v>19695</v>
      </c>
      <c r="M1244" s="337" t="s">
        <v>19695</v>
      </c>
      <c r="N1244" s="337" t="s">
        <v>19695</v>
      </c>
      <c r="O1244" s="337" t="s">
        <v>19695</v>
      </c>
      <c r="P1244" s="337" t="s">
        <v>19695</v>
      </c>
      <c r="Q1244" s="337" t="s">
        <v>19695</v>
      </c>
      <c r="R1244" s="337" t="s">
        <v>52</v>
      </c>
      <c r="S1244" s="337" t="s">
        <v>393</v>
      </c>
      <c r="T1244" s="337" t="s">
        <v>10433</v>
      </c>
      <c r="U1244" s="337" t="s">
        <v>11686</v>
      </c>
      <c r="V1244" s="337">
        <v>12</v>
      </c>
      <c r="W1244" s="337" t="s">
        <v>19695</v>
      </c>
      <c r="X1244" s="337" t="s">
        <v>19695</v>
      </c>
      <c r="Y1244" s="337" t="s">
        <v>19695</v>
      </c>
      <c r="Z1244" s="337" t="s">
        <v>1728</v>
      </c>
      <c r="AA1244" s="337" t="s">
        <v>766</v>
      </c>
      <c r="AB1244" s="337" t="s">
        <v>718</v>
      </c>
      <c r="AC1244" s="337" t="s">
        <v>14242</v>
      </c>
    </row>
    <row r="1245" spans="1:29" ht="15.8" x14ac:dyDescent="0.25">
      <c r="A1245" s="337" t="s">
        <v>1723</v>
      </c>
      <c r="B1245" s="337" t="s">
        <v>11707</v>
      </c>
      <c r="C1245" s="337" t="s">
        <v>1821</v>
      </c>
      <c r="D1245" s="337" t="s">
        <v>449</v>
      </c>
      <c r="E1245" s="337" t="s">
        <v>11416</v>
      </c>
      <c r="F1245" s="338">
        <v>44106</v>
      </c>
      <c r="G1245" s="337" t="s">
        <v>9565</v>
      </c>
      <c r="H1245" s="338">
        <v>44130</v>
      </c>
      <c r="I1245" s="337" t="s">
        <v>19695</v>
      </c>
      <c r="J1245" s="337" t="s">
        <v>36</v>
      </c>
      <c r="K1245" s="337" t="s">
        <v>19695</v>
      </c>
      <c r="L1245" s="337" t="s">
        <v>19695</v>
      </c>
      <c r="M1245" s="337" t="s">
        <v>19695</v>
      </c>
      <c r="N1245" s="337" t="s">
        <v>19695</v>
      </c>
      <c r="O1245" s="337" t="s">
        <v>19695</v>
      </c>
      <c r="P1245" s="337" t="s">
        <v>19695</v>
      </c>
      <c r="Q1245" s="337" t="s">
        <v>19695</v>
      </c>
      <c r="R1245" s="337" t="s">
        <v>52</v>
      </c>
      <c r="S1245" s="337" t="s">
        <v>2158</v>
      </c>
      <c r="T1245" s="337" t="s">
        <v>2158</v>
      </c>
      <c r="U1245" s="337" t="s">
        <v>11708</v>
      </c>
      <c r="V1245" s="337">
        <v>8</v>
      </c>
      <c r="W1245" s="337" t="s">
        <v>19695</v>
      </c>
      <c r="X1245" s="337" t="s">
        <v>19695</v>
      </c>
      <c r="Y1245" s="337" t="s">
        <v>19695</v>
      </c>
      <c r="Z1245" s="337" t="s">
        <v>1728</v>
      </c>
      <c r="AA1245" s="337" t="s">
        <v>735</v>
      </c>
      <c r="AB1245" s="337" t="s">
        <v>718</v>
      </c>
      <c r="AC1245" s="337" t="s">
        <v>14241</v>
      </c>
    </row>
    <row r="1246" spans="1:29" ht="15.8" x14ac:dyDescent="0.25">
      <c r="A1246" s="337" t="s">
        <v>1723</v>
      </c>
      <c r="B1246" s="337" t="s">
        <v>11519</v>
      </c>
      <c r="C1246" s="337" t="s">
        <v>1725</v>
      </c>
      <c r="D1246" s="337" t="s">
        <v>13527</v>
      </c>
      <c r="E1246" s="337" t="s">
        <v>11516</v>
      </c>
      <c r="F1246" s="338">
        <v>44111</v>
      </c>
      <c r="G1246" s="337" t="s">
        <v>9565</v>
      </c>
      <c r="H1246" s="338">
        <v>44130</v>
      </c>
      <c r="I1246" s="337" t="s">
        <v>19695</v>
      </c>
      <c r="J1246" s="337" t="s">
        <v>36</v>
      </c>
      <c r="K1246" s="337" t="s">
        <v>19695</v>
      </c>
      <c r="L1246" s="337" t="s">
        <v>19695</v>
      </c>
      <c r="M1246" s="337" t="s">
        <v>19695</v>
      </c>
      <c r="N1246" s="337" t="s">
        <v>19695</v>
      </c>
      <c r="O1246" s="337" t="s">
        <v>19695</v>
      </c>
      <c r="P1246" s="337" t="s">
        <v>19695</v>
      </c>
      <c r="Q1246" s="337" t="s">
        <v>19695</v>
      </c>
      <c r="R1246" s="337" t="s">
        <v>35</v>
      </c>
      <c r="S1246" s="337" t="s">
        <v>77</v>
      </c>
      <c r="T1246" s="337" t="s">
        <v>1029</v>
      </c>
      <c r="U1246" s="337" t="s">
        <v>11520</v>
      </c>
      <c r="V1246" s="337">
        <v>8</v>
      </c>
      <c r="W1246" s="337" t="s">
        <v>19695</v>
      </c>
      <c r="X1246" s="337" t="s">
        <v>19695</v>
      </c>
      <c r="Y1246" s="337" t="s">
        <v>19695</v>
      </c>
      <c r="Z1246" s="337" t="s">
        <v>1728</v>
      </c>
      <c r="AA1246" s="337" t="s">
        <v>717</v>
      </c>
      <c r="AB1246" s="337" t="s">
        <v>718</v>
      </c>
      <c r="AC1246" s="337" t="s">
        <v>14286</v>
      </c>
    </row>
    <row r="1247" spans="1:29" ht="15.8" x14ac:dyDescent="0.25">
      <c r="A1247" s="337" t="s">
        <v>1723</v>
      </c>
      <c r="B1247" s="337" t="s">
        <v>12009</v>
      </c>
      <c r="C1247" s="337" t="s">
        <v>1821</v>
      </c>
      <c r="D1247" s="337" t="s">
        <v>449</v>
      </c>
      <c r="E1247" s="337" t="s">
        <v>7962</v>
      </c>
      <c r="F1247" s="338">
        <v>44112</v>
      </c>
      <c r="G1247" s="337" t="s">
        <v>9565</v>
      </c>
      <c r="H1247" s="338">
        <v>44130</v>
      </c>
      <c r="I1247" s="337" t="s">
        <v>19695</v>
      </c>
      <c r="J1247" s="337" t="s">
        <v>16</v>
      </c>
      <c r="K1247" s="337" t="s">
        <v>19695</v>
      </c>
      <c r="L1247" s="337" t="s">
        <v>19695</v>
      </c>
      <c r="M1247" s="337" t="s">
        <v>19695</v>
      </c>
      <c r="N1247" s="337" t="s">
        <v>19695</v>
      </c>
      <c r="O1247" s="337" t="s">
        <v>19695</v>
      </c>
      <c r="P1247" s="337" t="s">
        <v>19695</v>
      </c>
      <c r="Q1247" s="337" t="s">
        <v>19695</v>
      </c>
      <c r="R1247" s="337" t="s">
        <v>1206</v>
      </c>
      <c r="S1247" s="337" t="s">
        <v>1207</v>
      </c>
      <c r="T1247" s="337" t="s">
        <v>1214</v>
      </c>
      <c r="U1247" s="337" t="s">
        <v>1216</v>
      </c>
      <c r="V1247" s="337">
        <v>6</v>
      </c>
      <c r="W1247" s="337" t="s">
        <v>19695</v>
      </c>
      <c r="X1247" s="337" t="s">
        <v>19695</v>
      </c>
      <c r="Y1247" s="337" t="s">
        <v>19695</v>
      </c>
      <c r="Z1247" s="337" t="s">
        <v>1745</v>
      </c>
      <c r="AA1247" s="337" t="s">
        <v>761</v>
      </c>
      <c r="AB1247" s="337" t="s">
        <v>762</v>
      </c>
      <c r="AC1247" s="337" t="s">
        <v>15345</v>
      </c>
    </row>
    <row r="1248" spans="1:29" ht="15.8" x14ac:dyDescent="0.25">
      <c r="A1248" s="337" t="s">
        <v>1723</v>
      </c>
      <c r="B1248" s="337" t="s">
        <v>11744</v>
      </c>
      <c r="C1248" s="337" t="s">
        <v>1821</v>
      </c>
      <c r="D1248" s="337" t="s">
        <v>449</v>
      </c>
      <c r="E1248" s="337" t="s">
        <v>9075</v>
      </c>
      <c r="F1248" s="338">
        <v>44105</v>
      </c>
      <c r="G1248" s="337" t="s">
        <v>8788</v>
      </c>
      <c r="H1248" s="338">
        <v>44129</v>
      </c>
      <c r="I1248" s="337" t="s">
        <v>19695</v>
      </c>
      <c r="J1248" s="337" t="s">
        <v>36</v>
      </c>
      <c r="K1248" s="337" t="s">
        <v>19695</v>
      </c>
      <c r="L1248" s="337" t="s">
        <v>19695</v>
      </c>
      <c r="M1248" s="337" t="s">
        <v>19695</v>
      </c>
      <c r="N1248" s="337" t="s">
        <v>19695</v>
      </c>
      <c r="O1248" s="337" t="s">
        <v>19695</v>
      </c>
      <c r="P1248" s="337" t="s">
        <v>19695</v>
      </c>
      <c r="Q1248" s="337" t="s">
        <v>19695</v>
      </c>
      <c r="R1248" s="337" t="s">
        <v>134</v>
      </c>
      <c r="S1248" s="337" t="s">
        <v>451</v>
      </c>
      <c r="T1248" s="337" t="s">
        <v>800</v>
      </c>
      <c r="U1248" s="337" t="s">
        <v>11745</v>
      </c>
      <c r="V1248" s="337">
        <v>8</v>
      </c>
      <c r="W1248" s="337" t="s">
        <v>19695</v>
      </c>
      <c r="X1248" s="337" t="s">
        <v>19695</v>
      </c>
      <c r="Y1248" s="337" t="s">
        <v>19695</v>
      </c>
      <c r="Z1248" s="337" t="s">
        <v>1728</v>
      </c>
      <c r="AA1248" s="337" t="s">
        <v>735</v>
      </c>
      <c r="AB1248" s="337" t="s">
        <v>718</v>
      </c>
      <c r="AC1248" s="337" t="s">
        <v>14256</v>
      </c>
    </row>
    <row r="1249" spans="1:29" ht="15.8" x14ac:dyDescent="0.25">
      <c r="A1249" s="337" t="s">
        <v>1723</v>
      </c>
      <c r="B1249" s="337" t="s">
        <v>11762</v>
      </c>
      <c r="C1249" s="337" t="s">
        <v>1821</v>
      </c>
      <c r="D1249" s="337" t="s">
        <v>449</v>
      </c>
      <c r="E1249" s="337" t="s">
        <v>11504</v>
      </c>
      <c r="F1249" s="338">
        <v>44124</v>
      </c>
      <c r="G1249" s="337" t="s">
        <v>9540</v>
      </c>
      <c r="H1249" s="338">
        <v>44127</v>
      </c>
      <c r="I1249" s="337" t="s">
        <v>19695</v>
      </c>
      <c r="J1249" s="337" t="s">
        <v>16</v>
      </c>
      <c r="K1249" s="337" t="s">
        <v>19695</v>
      </c>
      <c r="L1249" s="337" t="s">
        <v>19695</v>
      </c>
      <c r="M1249" s="337" t="s">
        <v>19695</v>
      </c>
      <c r="N1249" s="337" t="s">
        <v>19695</v>
      </c>
      <c r="O1249" s="337" t="s">
        <v>19695</v>
      </c>
      <c r="P1249" s="337" t="s">
        <v>19695</v>
      </c>
      <c r="Q1249" s="337" t="s">
        <v>19695</v>
      </c>
      <c r="R1249" s="337" t="s">
        <v>134</v>
      </c>
      <c r="S1249" s="337" t="s">
        <v>451</v>
      </c>
      <c r="T1249" s="337" t="s">
        <v>1881</v>
      </c>
      <c r="U1249" s="337" t="s">
        <v>11763</v>
      </c>
      <c r="V1249" s="337">
        <v>12</v>
      </c>
      <c r="W1249" s="337" t="s">
        <v>19695</v>
      </c>
      <c r="X1249" s="337" t="s">
        <v>19695</v>
      </c>
      <c r="Y1249" s="337" t="s">
        <v>19695</v>
      </c>
      <c r="Z1249" s="337" t="s">
        <v>1728</v>
      </c>
      <c r="AA1249" s="337" t="s">
        <v>735</v>
      </c>
      <c r="AB1249" s="337" t="s">
        <v>718</v>
      </c>
      <c r="AC1249" s="337" t="s">
        <v>14229</v>
      </c>
    </row>
    <row r="1250" spans="1:29" ht="15.8" x14ac:dyDescent="0.25">
      <c r="A1250" s="337" t="s">
        <v>1723</v>
      </c>
      <c r="B1250" s="337" t="s">
        <v>12019</v>
      </c>
      <c r="C1250" s="337" t="s">
        <v>1821</v>
      </c>
      <c r="D1250" s="337" t="s">
        <v>449</v>
      </c>
      <c r="E1250" s="337" t="s">
        <v>9526</v>
      </c>
      <c r="F1250" s="338">
        <v>44082</v>
      </c>
      <c r="G1250" s="337" t="s">
        <v>12020</v>
      </c>
      <c r="H1250" s="338">
        <v>44126</v>
      </c>
      <c r="I1250" s="337" t="s">
        <v>19695</v>
      </c>
      <c r="J1250" s="337" t="s">
        <v>36</v>
      </c>
      <c r="K1250" s="337" t="s">
        <v>19695</v>
      </c>
      <c r="L1250" s="337" t="s">
        <v>19695</v>
      </c>
      <c r="M1250" s="337" t="s">
        <v>19695</v>
      </c>
      <c r="N1250" s="337" t="s">
        <v>19695</v>
      </c>
      <c r="O1250" s="337" t="s">
        <v>19695</v>
      </c>
      <c r="P1250" s="337" t="s">
        <v>19695</v>
      </c>
      <c r="Q1250" s="337" t="s">
        <v>19695</v>
      </c>
      <c r="R1250" s="337" t="s">
        <v>1206</v>
      </c>
      <c r="S1250" s="337" t="s">
        <v>1207</v>
      </c>
      <c r="T1250" s="337" t="s">
        <v>1214</v>
      </c>
      <c r="U1250" s="337" t="s">
        <v>1216</v>
      </c>
      <c r="V1250" s="337">
        <v>6</v>
      </c>
      <c r="W1250" s="337" t="s">
        <v>19695</v>
      </c>
      <c r="X1250" s="337" t="s">
        <v>19695</v>
      </c>
      <c r="Y1250" s="337" t="s">
        <v>19695</v>
      </c>
      <c r="Z1250" s="337" t="s">
        <v>1745</v>
      </c>
      <c r="AA1250" s="337" t="s">
        <v>761</v>
      </c>
      <c r="AB1250" s="337" t="s">
        <v>762</v>
      </c>
      <c r="AC1250" s="337" t="s">
        <v>15346</v>
      </c>
    </row>
    <row r="1251" spans="1:29" ht="15.8" x14ac:dyDescent="0.25">
      <c r="A1251" s="337" t="s">
        <v>1723</v>
      </c>
      <c r="B1251" s="337" t="s">
        <v>11650</v>
      </c>
      <c r="C1251" s="337" t="s">
        <v>1821</v>
      </c>
      <c r="D1251" s="337" t="s">
        <v>449</v>
      </c>
      <c r="E1251" s="337" t="s">
        <v>11651</v>
      </c>
      <c r="F1251" s="338">
        <v>44125</v>
      </c>
      <c r="G1251" s="337" t="s">
        <v>11651</v>
      </c>
      <c r="H1251" s="338">
        <v>44125</v>
      </c>
      <c r="I1251" s="337" t="s">
        <v>19695</v>
      </c>
      <c r="J1251" s="337" t="s">
        <v>36</v>
      </c>
      <c r="K1251" s="337" t="s">
        <v>19695</v>
      </c>
      <c r="L1251" s="337" t="s">
        <v>19695</v>
      </c>
      <c r="M1251" s="337" t="s">
        <v>19695</v>
      </c>
      <c r="N1251" s="337" t="s">
        <v>19695</v>
      </c>
      <c r="O1251" s="337" t="s">
        <v>19695</v>
      </c>
      <c r="P1251" s="337" t="s">
        <v>19695</v>
      </c>
      <c r="Q1251" s="337" t="s">
        <v>19695</v>
      </c>
      <c r="R1251" s="337" t="s">
        <v>52</v>
      </c>
      <c r="S1251" s="337" t="s">
        <v>430</v>
      </c>
      <c r="T1251" s="337" t="s">
        <v>1819</v>
      </c>
      <c r="U1251" s="337" t="s">
        <v>11652</v>
      </c>
      <c r="V1251" s="337">
        <v>6</v>
      </c>
      <c r="W1251" s="337" t="s">
        <v>19695</v>
      </c>
      <c r="X1251" s="337" t="s">
        <v>19695</v>
      </c>
      <c r="Y1251" s="337" t="s">
        <v>19695</v>
      </c>
      <c r="Z1251" s="337" t="s">
        <v>1728</v>
      </c>
      <c r="AA1251" s="337" t="s">
        <v>735</v>
      </c>
      <c r="AB1251" s="337" t="s">
        <v>718</v>
      </c>
      <c r="AC1251" s="337" t="s">
        <v>14227</v>
      </c>
    </row>
    <row r="1252" spans="1:29" ht="15.8" x14ac:dyDescent="0.25">
      <c r="A1252" s="337" t="s">
        <v>1723</v>
      </c>
      <c r="B1252" s="337" t="s">
        <v>11999</v>
      </c>
      <c r="C1252" s="337" t="s">
        <v>1725</v>
      </c>
      <c r="D1252" s="337" t="s">
        <v>1735</v>
      </c>
      <c r="E1252" s="337" t="s">
        <v>12000</v>
      </c>
      <c r="F1252" s="338">
        <v>44095</v>
      </c>
      <c r="G1252" s="337" t="s">
        <v>11651</v>
      </c>
      <c r="H1252" s="338">
        <v>44125</v>
      </c>
      <c r="I1252" s="337" t="s">
        <v>19695</v>
      </c>
      <c r="J1252" s="337" t="s">
        <v>16</v>
      </c>
      <c r="K1252" s="337" t="s">
        <v>19695</v>
      </c>
      <c r="L1252" s="337" t="s">
        <v>19695</v>
      </c>
      <c r="M1252" s="337" t="s">
        <v>19695</v>
      </c>
      <c r="N1252" s="337" t="s">
        <v>19695</v>
      </c>
      <c r="O1252" s="337" t="s">
        <v>19695</v>
      </c>
      <c r="P1252" s="337" t="s">
        <v>19695</v>
      </c>
      <c r="Q1252" s="337" t="s">
        <v>19695</v>
      </c>
      <c r="R1252" s="337" t="s">
        <v>1206</v>
      </c>
      <c r="S1252" s="337" t="s">
        <v>1207</v>
      </c>
      <c r="T1252" s="337" t="s">
        <v>1214</v>
      </c>
      <c r="U1252" s="337" t="s">
        <v>11995</v>
      </c>
      <c r="V1252" s="337">
        <v>6</v>
      </c>
      <c r="W1252" s="337" t="s">
        <v>19695</v>
      </c>
      <c r="X1252" s="337" t="s">
        <v>19695</v>
      </c>
      <c r="Y1252" s="337" t="s">
        <v>19695</v>
      </c>
      <c r="Z1252" s="337" t="s">
        <v>1745</v>
      </c>
      <c r="AA1252" s="337" t="s">
        <v>761</v>
      </c>
      <c r="AB1252" s="337" t="s">
        <v>762</v>
      </c>
      <c r="AC1252" s="337" t="s">
        <v>15345</v>
      </c>
    </row>
    <row r="1253" spans="1:29" ht="15.8" x14ac:dyDescent="0.25">
      <c r="A1253" s="337" t="s">
        <v>1723</v>
      </c>
      <c r="B1253" s="337" t="s">
        <v>11989</v>
      </c>
      <c r="C1253" s="337" t="s">
        <v>1821</v>
      </c>
      <c r="D1253" s="337" t="s">
        <v>449</v>
      </c>
      <c r="E1253" s="337" t="s">
        <v>7914</v>
      </c>
      <c r="F1253" s="338">
        <v>44119</v>
      </c>
      <c r="G1253" s="337" t="s">
        <v>11504</v>
      </c>
      <c r="H1253" s="338">
        <v>44124</v>
      </c>
      <c r="I1253" s="337" t="s">
        <v>19695</v>
      </c>
      <c r="J1253" s="337" t="s">
        <v>36</v>
      </c>
      <c r="K1253" s="337" t="s">
        <v>19695</v>
      </c>
      <c r="L1253" s="337" t="s">
        <v>19695</v>
      </c>
      <c r="M1253" s="337" t="s">
        <v>19695</v>
      </c>
      <c r="N1253" s="337" t="s">
        <v>19695</v>
      </c>
      <c r="O1253" s="337" t="s">
        <v>19695</v>
      </c>
      <c r="P1253" s="337" t="s">
        <v>19695</v>
      </c>
      <c r="Q1253" s="337" t="s">
        <v>19695</v>
      </c>
      <c r="R1253" s="337" t="s">
        <v>45</v>
      </c>
      <c r="S1253" s="337" t="s">
        <v>1541</v>
      </c>
      <c r="T1253" s="337" t="s">
        <v>2815</v>
      </c>
      <c r="U1253" s="337" t="s">
        <v>2815</v>
      </c>
      <c r="V1253" s="337">
        <v>9</v>
      </c>
      <c r="W1253" s="337" t="s">
        <v>19695</v>
      </c>
      <c r="X1253" s="337" t="s">
        <v>19695</v>
      </c>
      <c r="Y1253" s="337" t="s">
        <v>19695</v>
      </c>
      <c r="Z1253" s="337" t="s">
        <v>1745</v>
      </c>
      <c r="AA1253" s="337" t="s">
        <v>761</v>
      </c>
      <c r="AB1253" s="337" t="s">
        <v>762</v>
      </c>
      <c r="AC1253" s="337" t="s">
        <v>15344</v>
      </c>
    </row>
    <row r="1254" spans="1:29" ht="15.8" x14ac:dyDescent="0.25">
      <c r="A1254" s="337" t="s">
        <v>1723</v>
      </c>
      <c r="B1254" s="337" t="s">
        <v>12362</v>
      </c>
      <c r="C1254" s="337" t="s">
        <v>1725</v>
      </c>
      <c r="D1254" s="337" t="s">
        <v>1735</v>
      </c>
      <c r="E1254" s="337" t="s">
        <v>12337</v>
      </c>
      <c r="F1254" s="338">
        <v>44103</v>
      </c>
      <c r="G1254" s="337" t="s">
        <v>11504</v>
      </c>
      <c r="H1254" s="338">
        <v>44124</v>
      </c>
      <c r="I1254" s="337" t="s">
        <v>19695</v>
      </c>
      <c r="J1254" s="337" t="s">
        <v>36</v>
      </c>
      <c r="K1254" s="337" t="s">
        <v>19695</v>
      </c>
      <c r="L1254" s="337" t="s">
        <v>19695</v>
      </c>
      <c r="M1254" s="337" t="s">
        <v>19695</v>
      </c>
      <c r="N1254" s="337" t="s">
        <v>19695</v>
      </c>
      <c r="O1254" s="337" t="s">
        <v>19695</v>
      </c>
      <c r="P1254" s="337" t="s">
        <v>19695</v>
      </c>
      <c r="Q1254" s="337" t="s">
        <v>19695</v>
      </c>
      <c r="R1254" s="337" t="s">
        <v>1206</v>
      </c>
      <c r="S1254" s="337" t="s">
        <v>1207</v>
      </c>
      <c r="T1254" s="337" t="s">
        <v>1557</v>
      </c>
      <c r="U1254" s="337" t="s">
        <v>12363</v>
      </c>
      <c r="V1254" s="337">
        <v>6</v>
      </c>
      <c r="W1254" s="337" t="s">
        <v>19695</v>
      </c>
      <c r="X1254" s="337" t="s">
        <v>19695</v>
      </c>
      <c r="Y1254" s="337" t="s">
        <v>19695</v>
      </c>
      <c r="Z1254" s="337" t="s">
        <v>1745</v>
      </c>
      <c r="AA1254" s="337" t="s">
        <v>761</v>
      </c>
      <c r="AB1254" s="337" t="s">
        <v>762</v>
      </c>
      <c r="AC1254" s="337" t="s">
        <v>15347</v>
      </c>
    </row>
    <row r="1255" spans="1:29" ht="15.8" x14ac:dyDescent="0.25">
      <c r="A1255" s="337" t="s">
        <v>1723</v>
      </c>
      <c r="B1255" s="337" t="s">
        <v>12335</v>
      </c>
      <c r="C1255" s="337" t="s">
        <v>1821</v>
      </c>
      <c r="D1255" s="337" t="s">
        <v>449</v>
      </c>
      <c r="E1255" s="337" t="s">
        <v>11416</v>
      </c>
      <c r="F1255" s="338">
        <v>44106</v>
      </c>
      <c r="G1255" s="337" t="s">
        <v>11504</v>
      </c>
      <c r="H1255" s="338">
        <v>44124</v>
      </c>
      <c r="I1255" s="337" t="s">
        <v>19695</v>
      </c>
      <c r="J1255" s="337" t="s">
        <v>36</v>
      </c>
      <c r="K1255" s="337" t="s">
        <v>19695</v>
      </c>
      <c r="L1255" s="337" t="s">
        <v>19695</v>
      </c>
      <c r="M1255" s="337" t="s">
        <v>19695</v>
      </c>
      <c r="N1255" s="337" t="s">
        <v>19695</v>
      </c>
      <c r="O1255" s="337" t="s">
        <v>19695</v>
      </c>
      <c r="P1255" s="337" t="s">
        <v>19695</v>
      </c>
      <c r="Q1255" s="337" t="s">
        <v>19695</v>
      </c>
      <c r="R1255" s="337" t="s">
        <v>1206</v>
      </c>
      <c r="S1255" s="337" t="s">
        <v>1207</v>
      </c>
      <c r="T1255" s="337" t="s">
        <v>1557</v>
      </c>
      <c r="U1255" s="337" t="s">
        <v>1210</v>
      </c>
      <c r="V1255" s="337">
        <v>6</v>
      </c>
      <c r="W1255" s="337" t="s">
        <v>19695</v>
      </c>
      <c r="X1255" s="337" t="s">
        <v>19695</v>
      </c>
      <c r="Y1255" s="337" t="s">
        <v>19695</v>
      </c>
      <c r="Z1255" s="337" t="s">
        <v>1745</v>
      </c>
      <c r="AA1255" s="337" t="s">
        <v>761</v>
      </c>
      <c r="AB1255" s="337" t="s">
        <v>762</v>
      </c>
      <c r="AC1255" s="337" t="s">
        <v>15347</v>
      </c>
    </row>
    <row r="1256" spans="1:29" ht="15.8" x14ac:dyDescent="0.25">
      <c r="A1256" s="337" t="s">
        <v>1723</v>
      </c>
      <c r="B1256" s="337" t="s">
        <v>11503</v>
      </c>
      <c r="C1256" s="337" t="s">
        <v>1821</v>
      </c>
      <c r="D1256" s="337" t="s">
        <v>449</v>
      </c>
      <c r="E1256" s="337" t="s">
        <v>9774</v>
      </c>
      <c r="F1256" s="338">
        <v>44114</v>
      </c>
      <c r="G1256" s="337" t="s">
        <v>11504</v>
      </c>
      <c r="H1256" s="338">
        <v>44124</v>
      </c>
      <c r="I1256" s="337" t="s">
        <v>19695</v>
      </c>
      <c r="J1256" s="337" t="s">
        <v>16</v>
      </c>
      <c r="K1256" s="337" t="s">
        <v>19695</v>
      </c>
      <c r="L1256" s="337" t="s">
        <v>19695</v>
      </c>
      <c r="M1256" s="337" t="s">
        <v>19695</v>
      </c>
      <c r="N1256" s="337" t="s">
        <v>19695</v>
      </c>
      <c r="O1256" s="337" t="s">
        <v>19695</v>
      </c>
      <c r="P1256" s="337" t="s">
        <v>19695</v>
      </c>
      <c r="Q1256" s="337" t="s">
        <v>19695</v>
      </c>
      <c r="R1256" s="337" t="s">
        <v>1225</v>
      </c>
      <c r="S1256" s="337" t="s">
        <v>1568</v>
      </c>
      <c r="T1256" s="337" t="s">
        <v>4207</v>
      </c>
      <c r="U1256" s="337" t="s">
        <v>11505</v>
      </c>
      <c r="V1256" s="337">
        <v>8</v>
      </c>
      <c r="W1256" s="337" t="s">
        <v>19695</v>
      </c>
      <c r="X1256" s="337" t="s">
        <v>19695</v>
      </c>
      <c r="Y1256" s="337" t="s">
        <v>19695</v>
      </c>
      <c r="Z1256" s="337" t="s">
        <v>1753</v>
      </c>
      <c r="AA1256" s="337" t="s">
        <v>717</v>
      </c>
      <c r="AB1256" s="337" t="s">
        <v>718</v>
      </c>
      <c r="AC1256" s="337" t="s">
        <v>14227</v>
      </c>
    </row>
    <row r="1257" spans="1:29" ht="15.8" x14ac:dyDescent="0.25">
      <c r="A1257" s="337" t="s">
        <v>1723</v>
      </c>
      <c r="B1257" s="337" t="s">
        <v>11512</v>
      </c>
      <c r="C1257" s="337" t="s">
        <v>1725</v>
      </c>
      <c r="D1257" s="337" t="s">
        <v>13527</v>
      </c>
      <c r="E1257" s="337" t="s">
        <v>9075</v>
      </c>
      <c r="F1257" s="338">
        <v>44105</v>
      </c>
      <c r="G1257" s="337" t="s">
        <v>11513</v>
      </c>
      <c r="H1257" s="338">
        <v>44123</v>
      </c>
      <c r="I1257" s="337" t="s">
        <v>19695</v>
      </c>
      <c r="J1257" s="337" t="s">
        <v>36</v>
      </c>
      <c r="K1257" s="337" t="s">
        <v>19695</v>
      </c>
      <c r="L1257" s="337" t="s">
        <v>19695</v>
      </c>
      <c r="M1257" s="337" t="s">
        <v>19695</v>
      </c>
      <c r="N1257" s="337" t="s">
        <v>19695</v>
      </c>
      <c r="O1257" s="337" t="s">
        <v>19695</v>
      </c>
      <c r="P1257" s="337" t="s">
        <v>19695</v>
      </c>
      <c r="Q1257" s="337" t="s">
        <v>19695</v>
      </c>
      <c r="R1257" s="337" t="s">
        <v>35</v>
      </c>
      <c r="S1257" s="337" t="s">
        <v>77</v>
      </c>
      <c r="T1257" s="337" t="s">
        <v>1015</v>
      </c>
      <c r="U1257" s="337" t="s">
        <v>11514</v>
      </c>
      <c r="V1257" s="337">
        <v>8</v>
      </c>
      <c r="W1257" s="337" t="s">
        <v>19695</v>
      </c>
      <c r="X1257" s="337" t="s">
        <v>19695</v>
      </c>
      <c r="Y1257" s="337" t="s">
        <v>19695</v>
      </c>
      <c r="Z1257" s="337" t="s">
        <v>1728</v>
      </c>
      <c r="AA1257" s="337" t="s">
        <v>717</v>
      </c>
      <c r="AB1257" s="337" t="s">
        <v>718</v>
      </c>
      <c r="AC1257" s="337" t="s">
        <v>14232</v>
      </c>
    </row>
    <row r="1258" spans="1:29" ht="15.8" x14ac:dyDescent="0.25">
      <c r="A1258" s="337" t="s">
        <v>1723</v>
      </c>
      <c r="B1258" s="337" t="s">
        <v>11675</v>
      </c>
      <c r="C1258" s="337" t="s">
        <v>1725</v>
      </c>
      <c r="D1258" s="337" t="s">
        <v>1730</v>
      </c>
      <c r="E1258" s="337" t="s">
        <v>7962</v>
      </c>
      <c r="F1258" s="338">
        <v>44112</v>
      </c>
      <c r="G1258" s="337" t="s">
        <v>7960</v>
      </c>
      <c r="H1258" s="338">
        <v>44122</v>
      </c>
      <c r="I1258" s="337" t="s">
        <v>19695</v>
      </c>
      <c r="J1258" s="337" t="s">
        <v>16</v>
      </c>
      <c r="K1258" s="337" t="s">
        <v>19695</v>
      </c>
      <c r="L1258" s="337" t="s">
        <v>19695</v>
      </c>
      <c r="M1258" s="337" t="s">
        <v>19695</v>
      </c>
      <c r="N1258" s="337" t="s">
        <v>19695</v>
      </c>
      <c r="O1258" s="337" t="s">
        <v>19695</v>
      </c>
      <c r="P1258" s="337" t="s">
        <v>19695</v>
      </c>
      <c r="Q1258" s="337" t="s">
        <v>19695</v>
      </c>
      <c r="R1258" s="337" t="s">
        <v>52</v>
      </c>
      <c r="S1258" s="337" t="s">
        <v>69</v>
      </c>
      <c r="T1258" s="337" t="s">
        <v>69</v>
      </c>
      <c r="U1258" s="337" t="s">
        <v>6647</v>
      </c>
      <c r="V1258" s="337">
        <v>10</v>
      </c>
      <c r="W1258" s="337" t="s">
        <v>19695</v>
      </c>
      <c r="X1258" s="337" t="s">
        <v>19695</v>
      </c>
      <c r="Y1258" s="337" t="s">
        <v>19695</v>
      </c>
      <c r="Z1258" s="337" t="s">
        <v>1728</v>
      </c>
      <c r="AA1258" s="337" t="s">
        <v>717</v>
      </c>
      <c r="AB1258" s="337" t="s">
        <v>718</v>
      </c>
      <c r="AC1258" s="337" t="s">
        <v>14228</v>
      </c>
    </row>
    <row r="1259" spans="1:29" ht="15.8" x14ac:dyDescent="0.25">
      <c r="A1259" s="337" t="s">
        <v>1723</v>
      </c>
      <c r="B1259" s="337" t="s">
        <v>11693</v>
      </c>
      <c r="C1259" s="337" t="s">
        <v>1821</v>
      </c>
      <c r="D1259" s="337" t="s">
        <v>449</v>
      </c>
      <c r="E1259" s="337" t="s">
        <v>9075</v>
      </c>
      <c r="F1259" s="338">
        <v>44105</v>
      </c>
      <c r="G1259" s="337" t="s">
        <v>7960</v>
      </c>
      <c r="H1259" s="338">
        <v>44122</v>
      </c>
      <c r="I1259" s="337" t="s">
        <v>19695</v>
      </c>
      <c r="J1259" s="337" t="s">
        <v>16</v>
      </c>
      <c r="K1259" s="337" t="s">
        <v>19695</v>
      </c>
      <c r="L1259" s="337" t="s">
        <v>19695</v>
      </c>
      <c r="M1259" s="337" t="s">
        <v>19695</v>
      </c>
      <c r="N1259" s="337" t="s">
        <v>19695</v>
      </c>
      <c r="O1259" s="337" t="s">
        <v>19695</v>
      </c>
      <c r="P1259" s="337" t="s">
        <v>19695</v>
      </c>
      <c r="Q1259" s="337" t="s">
        <v>19695</v>
      </c>
      <c r="R1259" s="337" t="s">
        <v>52</v>
      </c>
      <c r="S1259" s="337" t="s">
        <v>857</v>
      </c>
      <c r="T1259" s="337" t="s">
        <v>53</v>
      </c>
      <c r="U1259" s="337" t="s">
        <v>11694</v>
      </c>
      <c r="V1259" s="337">
        <v>10</v>
      </c>
      <c r="W1259" s="337" t="s">
        <v>19695</v>
      </c>
      <c r="X1259" s="337" t="s">
        <v>19695</v>
      </c>
      <c r="Y1259" s="337" t="s">
        <v>19695</v>
      </c>
      <c r="Z1259" s="337" t="s">
        <v>1728</v>
      </c>
      <c r="AA1259" s="337" t="s">
        <v>717</v>
      </c>
      <c r="AB1259" s="337" t="s">
        <v>718</v>
      </c>
      <c r="AC1259" s="337" t="s">
        <v>14254</v>
      </c>
    </row>
    <row r="1260" spans="1:29" ht="15.8" x14ac:dyDescent="0.25">
      <c r="A1260" s="337" t="s">
        <v>1723</v>
      </c>
      <c r="B1260" s="337" t="s">
        <v>12054</v>
      </c>
      <c r="C1260" s="337" t="s">
        <v>1821</v>
      </c>
      <c r="D1260" s="337" t="s">
        <v>449</v>
      </c>
      <c r="E1260" s="337" t="s">
        <v>7773</v>
      </c>
      <c r="F1260" s="338">
        <v>44092</v>
      </c>
      <c r="G1260" s="337" t="s">
        <v>7960</v>
      </c>
      <c r="H1260" s="338">
        <v>44122</v>
      </c>
      <c r="I1260" s="337" t="s">
        <v>19695</v>
      </c>
      <c r="J1260" s="337" t="s">
        <v>36</v>
      </c>
      <c r="K1260" s="337" t="s">
        <v>19695</v>
      </c>
      <c r="L1260" s="337" t="s">
        <v>19695</v>
      </c>
      <c r="M1260" s="337" t="s">
        <v>19695</v>
      </c>
      <c r="N1260" s="337" t="s">
        <v>19695</v>
      </c>
      <c r="O1260" s="337" t="s">
        <v>19695</v>
      </c>
      <c r="P1260" s="337" t="s">
        <v>19695</v>
      </c>
      <c r="Q1260" s="337" t="s">
        <v>19695</v>
      </c>
      <c r="R1260" s="337" t="s">
        <v>1206</v>
      </c>
      <c r="S1260" s="337" t="s">
        <v>1207</v>
      </c>
      <c r="T1260" s="337" t="s">
        <v>1214</v>
      </c>
      <c r="U1260" s="337" t="s">
        <v>11890</v>
      </c>
      <c r="V1260" s="337">
        <v>6</v>
      </c>
      <c r="W1260" s="337" t="s">
        <v>19695</v>
      </c>
      <c r="X1260" s="337" t="s">
        <v>19695</v>
      </c>
      <c r="Y1260" s="337" t="s">
        <v>19695</v>
      </c>
      <c r="Z1260" s="337" t="s">
        <v>1745</v>
      </c>
      <c r="AA1260" s="337" t="s">
        <v>761</v>
      </c>
      <c r="AB1260" s="337" t="s">
        <v>762</v>
      </c>
      <c r="AC1260" s="337" t="s">
        <v>15345</v>
      </c>
    </row>
    <row r="1261" spans="1:29" ht="15.8" x14ac:dyDescent="0.25">
      <c r="A1261" s="337" t="s">
        <v>1723</v>
      </c>
      <c r="B1261" s="337" t="s">
        <v>12046</v>
      </c>
      <c r="C1261" s="337" t="s">
        <v>1725</v>
      </c>
      <c r="D1261" s="337" t="s">
        <v>1735</v>
      </c>
      <c r="E1261" s="337" t="s">
        <v>7965</v>
      </c>
      <c r="F1261" s="338">
        <v>44086</v>
      </c>
      <c r="G1261" s="337" t="s">
        <v>7960</v>
      </c>
      <c r="H1261" s="338">
        <v>44122</v>
      </c>
      <c r="I1261" s="337" t="s">
        <v>19695</v>
      </c>
      <c r="J1261" s="337" t="s">
        <v>36</v>
      </c>
      <c r="K1261" s="337" t="s">
        <v>19695</v>
      </c>
      <c r="L1261" s="337" t="s">
        <v>19695</v>
      </c>
      <c r="M1261" s="337" t="s">
        <v>19695</v>
      </c>
      <c r="N1261" s="337" t="s">
        <v>19695</v>
      </c>
      <c r="O1261" s="337" t="s">
        <v>19695</v>
      </c>
      <c r="P1261" s="337" t="s">
        <v>19695</v>
      </c>
      <c r="Q1261" s="337" t="s">
        <v>19695</v>
      </c>
      <c r="R1261" s="337" t="s">
        <v>1206</v>
      </c>
      <c r="S1261" s="337" t="s">
        <v>1207</v>
      </c>
      <c r="T1261" s="337" t="s">
        <v>1214</v>
      </c>
      <c r="U1261" s="337" t="s">
        <v>12044</v>
      </c>
      <c r="V1261" s="337">
        <v>6</v>
      </c>
      <c r="W1261" s="337" t="s">
        <v>19695</v>
      </c>
      <c r="X1261" s="337" t="s">
        <v>19695</v>
      </c>
      <c r="Y1261" s="337" t="s">
        <v>19695</v>
      </c>
      <c r="Z1261" s="337" t="s">
        <v>1745</v>
      </c>
      <c r="AA1261" s="337" t="s">
        <v>761</v>
      </c>
      <c r="AB1261" s="337" t="s">
        <v>762</v>
      </c>
      <c r="AC1261" s="337" t="s">
        <v>15345</v>
      </c>
    </row>
    <row r="1262" spans="1:29" ht="15.8" x14ac:dyDescent="0.25">
      <c r="A1262" s="337" t="s">
        <v>1723</v>
      </c>
      <c r="B1262" s="337" t="s">
        <v>11990</v>
      </c>
      <c r="C1262" s="337" t="s">
        <v>1821</v>
      </c>
      <c r="D1262" s="337" t="s">
        <v>449</v>
      </c>
      <c r="E1262" s="337" t="s">
        <v>11655</v>
      </c>
      <c r="F1262" s="338">
        <v>44091</v>
      </c>
      <c r="G1262" s="337" t="s">
        <v>11836</v>
      </c>
      <c r="H1262" s="338">
        <v>44121</v>
      </c>
      <c r="I1262" s="337" t="s">
        <v>19695</v>
      </c>
      <c r="J1262" s="337" t="s">
        <v>36</v>
      </c>
      <c r="K1262" s="337" t="s">
        <v>19695</v>
      </c>
      <c r="L1262" s="337" t="s">
        <v>19695</v>
      </c>
      <c r="M1262" s="337" t="s">
        <v>19695</v>
      </c>
      <c r="N1262" s="337" t="s">
        <v>19695</v>
      </c>
      <c r="O1262" s="337" t="s">
        <v>19695</v>
      </c>
      <c r="P1262" s="337" t="s">
        <v>19695</v>
      </c>
      <c r="Q1262" s="337" t="s">
        <v>19695</v>
      </c>
      <c r="R1262" s="337" t="s">
        <v>1206</v>
      </c>
      <c r="S1262" s="337" t="s">
        <v>1207</v>
      </c>
      <c r="T1262" s="337" t="s">
        <v>1214</v>
      </c>
      <c r="U1262" s="337" t="s">
        <v>11890</v>
      </c>
      <c r="V1262" s="337">
        <v>6</v>
      </c>
      <c r="W1262" s="337" t="s">
        <v>19695</v>
      </c>
      <c r="X1262" s="337" t="s">
        <v>19695</v>
      </c>
      <c r="Y1262" s="337" t="s">
        <v>19695</v>
      </c>
      <c r="Z1262" s="337" t="s">
        <v>1745</v>
      </c>
      <c r="AA1262" s="337" t="s">
        <v>761</v>
      </c>
      <c r="AB1262" s="337" t="s">
        <v>762</v>
      </c>
      <c r="AC1262" s="337" t="s">
        <v>15345</v>
      </c>
    </row>
    <row r="1263" spans="1:29" ht="15.8" x14ac:dyDescent="0.25">
      <c r="A1263" s="337" t="s">
        <v>1723</v>
      </c>
      <c r="B1263" s="337" t="s">
        <v>12043</v>
      </c>
      <c r="C1263" s="337" t="s">
        <v>1821</v>
      </c>
      <c r="D1263" s="337" t="s">
        <v>449</v>
      </c>
      <c r="E1263" s="337" t="s">
        <v>7965</v>
      </c>
      <c r="F1263" s="338">
        <v>44086</v>
      </c>
      <c r="G1263" s="337" t="s">
        <v>10578</v>
      </c>
      <c r="H1263" s="338">
        <v>44120</v>
      </c>
      <c r="I1263" s="337" t="s">
        <v>19695</v>
      </c>
      <c r="J1263" s="337" t="s">
        <v>36</v>
      </c>
      <c r="K1263" s="337" t="s">
        <v>19695</v>
      </c>
      <c r="L1263" s="337" t="s">
        <v>19695</v>
      </c>
      <c r="M1263" s="337" t="s">
        <v>19695</v>
      </c>
      <c r="N1263" s="337" t="s">
        <v>19695</v>
      </c>
      <c r="O1263" s="337" t="s">
        <v>19695</v>
      </c>
      <c r="P1263" s="337" t="s">
        <v>19695</v>
      </c>
      <c r="Q1263" s="337" t="s">
        <v>19695</v>
      </c>
      <c r="R1263" s="337" t="s">
        <v>1206</v>
      </c>
      <c r="S1263" s="337" t="s">
        <v>1207</v>
      </c>
      <c r="T1263" s="337" t="s">
        <v>1214</v>
      </c>
      <c r="U1263" s="337" t="s">
        <v>12044</v>
      </c>
      <c r="V1263" s="337">
        <v>6</v>
      </c>
      <c r="W1263" s="337" t="s">
        <v>19695</v>
      </c>
      <c r="X1263" s="337" t="s">
        <v>19695</v>
      </c>
      <c r="Y1263" s="337" t="s">
        <v>19695</v>
      </c>
      <c r="Z1263" s="337" t="s">
        <v>1745</v>
      </c>
      <c r="AA1263" s="337" t="s">
        <v>761</v>
      </c>
      <c r="AB1263" s="337" t="s">
        <v>762</v>
      </c>
      <c r="AC1263" s="337" t="s">
        <v>15345</v>
      </c>
    </row>
    <row r="1264" spans="1:29" ht="15.8" x14ac:dyDescent="0.25">
      <c r="A1264" s="337" t="s">
        <v>1723</v>
      </c>
      <c r="B1264" s="337" t="s">
        <v>11501</v>
      </c>
      <c r="C1264" s="337" t="s">
        <v>1821</v>
      </c>
      <c r="D1264" s="337" t="s">
        <v>449</v>
      </c>
      <c r="E1264" s="337" t="s">
        <v>11502</v>
      </c>
      <c r="F1264" s="338">
        <v>44108</v>
      </c>
      <c r="G1264" s="337" t="s">
        <v>10578</v>
      </c>
      <c r="H1264" s="338">
        <v>44120</v>
      </c>
      <c r="I1264" s="337" t="s">
        <v>19695</v>
      </c>
      <c r="J1264" s="337" t="s">
        <v>16</v>
      </c>
      <c r="K1264" s="337" t="s">
        <v>19695</v>
      </c>
      <c r="L1264" s="337" t="s">
        <v>19695</v>
      </c>
      <c r="M1264" s="337" t="s">
        <v>19695</v>
      </c>
      <c r="N1264" s="337" t="s">
        <v>19695</v>
      </c>
      <c r="O1264" s="337" t="s">
        <v>19695</v>
      </c>
      <c r="P1264" s="337" t="s">
        <v>19695</v>
      </c>
      <c r="Q1264" s="337" t="s">
        <v>19695</v>
      </c>
      <c r="R1264" s="337" t="s">
        <v>1225</v>
      </c>
      <c r="S1264" s="337" t="s">
        <v>1568</v>
      </c>
      <c r="T1264" s="337" t="s">
        <v>5840</v>
      </c>
      <c r="U1264" s="337" t="s">
        <v>5987</v>
      </c>
      <c r="V1264" s="337">
        <v>10</v>
      </c>
      <c r="W1264" s="337" t="s">
        <v>19695</v>
      </c>
      <c r="X1264" s="337" t="s">
        <v>19695</v>
      </c>
      <c r="Y1264" s="337" t="s">
        <v>19695</v>
      </c>
      <c r="Z1264" s="337" t="s">
        <v>1753</v>
      </c>
      <c r="AA1264" s="337" t="s">
        <v>717</v>
      </c>
      <c r="AB1264" s="337" t="s">
        <v>718</v>
      </c>
      <c r="AC1264" s="337" t="s">
        <v>14227</v>
      </c>
    </row>
    <row r="1265" spans="1:29" ht="15.8" x14ac:dyDescent="0.25">
      <c r="A1265" s="337" t="s">
        <v>1723</v>
      </c>
      <c r="B1265" s="337" t="s">
        <v>10462</v>
      </c>
      <c r="C1265" s="337" t="s">
        <v>1821</v>
      </c>
      <c r="D1265" s="337" t="s">
        <v>449</v>
      </c>
      <c r="E1265" s="337" t="s">
        <v>10463</v>
      </c>
      <c r="F1265" s="338">
        <v>44087</v>
      </c>
      <c r="G1265" s="337" t="s">
        <v>7914</v>
      </c>
      <c r="H1265" s="338">
        <v>44119</v>
      </c>
      <c r="I1265" s="337" t="s">
        <v>19695</v>
      </c>
      <c r="J1265" s="337" t="s">
        <v>36</v>
      </c>
      <c r="K1265" s="337" t="s">
        <v>19695</v>
      </c>
      <c r="L1265" s="337" t="s">
        <v>19695</v>
      </c>
      <c r="M1265" s="337" t="s">
        <v>19695</v>
      </c>
      <c r="N1265" s="337" t="s">
        <v>19695</v>
      </c>
      <c r="O1265" s="337" t="s">
        <v>19695</v>
      </c>
      <c r="P1265" s="337" t="s">
        <v>19695</v>
      </c>
      <c r="Q1265" s="337" t="s">
        <v>19695</v>
      </c>
      <c r="R1265" s="337" t="s">
        <v>130</v>
      </c>
      <c r="S1265" s="337" t="s">
        <v>940</v>
      </c>
      <c r="T1265" s="337" t="s">
        <v>10464</v>
      </c>
      <c r="U1265" s="337" t="s">
        <v>10465</v>
      </c>
      <c r="V1265" s="337">
        <v>8</v>
      </c>
      <c r="W1265" s="337" t="s">
        <v>19695</v>
      </c>
      <c r="X1265" s="337" t="s">
        <v>19695</v>
      </c>
      <c r="Y1265" s="337" t="s">
        <v>19695</v>
      </c>
      <c r="Z1265" s="337" t="s">
        <v>1728</v>
      </c>
      <c r="AA1265" s="337" t="s">
        <v>735</v>
      </c>
      <c r="AB1265" s="337" t="s">
        <v>718</v>
      </c>
      <c r="AC1265" s="337" t="s">
        <v>14245</v>
      </c>
    </row>
    <row r="1266" spans="1:29" ht="15.8" x14ac:dyDescent="0.25">
      <c r="A1266" s="337" t="s">
        <v>1723</v>
      </c>
      <c r="B1266" s="337" t="s">
        <v>11634</v>
      </c>
      <c r="C1266" s="337" t="s">
        <v>1821</v>
      </c>
      <c r="D1266" s="337" t="s">
        <v>449</v>
      </c>
      <c r="E1266" s="337" t="s">
        <v>11635</v>
      </c>
      <c r="F1266" s="338">
        <v>44096</v>
      </c>
      <c r="G1266" s="337" t="s">
        <v>7914</v>
      </c>
      <c r="H1266" s="338">
        <v>44119</v>
      </c>
      <c r="I1266" s="337" t="s">
        <v>19695</v>
      </c>
      <c r="J1266" s="337" t="s">
        <v>16</v>
      </c>
      <c r="K1266" s="337" t="s">
        <v>19695</v>
      </c>
      <c r="L1266" s="337" t="s">
        <v>19695</v>
      </c>
      <c r="M1266" s="337" t="s">
        <v>19695</v>
      </c>
      <c r="N1266" s="337" t="s">
        <v>19695</v>
      </c>
      <c r="O1266" s="337" t="s">
        <v>19695</v>
      </c>
      <c r="P1266" s="337" t="s">
        <v>19695</v>
      </c>
      <c r="Q1266" s="337" t="s">
        <v>19695</v>
      </c>
      <c r="R1266" s="337" t="s">
        <v>109</v>
      </c>
      <c r="S1266" s="337" t="s">
        <v>1129</v>
      </c>
      <c r="T1266" s="337" t="s">
        <v>9557</v>
      </c>
      <c r="U1266" s="337" t="s">
        <v>11636</v>
      </c>
      <c r="V1266" s="337">
        <v>6</v>
      </c>
      <c r="W1266" s="337" t="s">
        <v>19695</v>
      </c>
      <c r="X1266" s="337" t="s">
        <v>19695</v>
      </c>
      <c r="Y1266" s="337" t="s">
        <v>19695</v>
      </c>
      <c r="Z1266" s="337" t="s">
        <v>1728</v>
      </c>
      <c r="AA1266" s="337" t="s">
        <v>717</v>
      </c>
      <c r="AB1266" s="337" t="s">
        <v>718</v>
      </c>
      <c r="AC1266" s="337" t="s">
        <v>14260</v>
      </c>
    </row>
    <row r="1267" spans="1:29" ht="15.8" x14ac:dyDescent="0.25">
      <c r="A1267" s="337" t="s">
        <v>1723</v>
      </c>
      <c r="B1267" s="337" t="s">
        <v>12045</v>
      </c>
      <c r="C1267" s="337" t="s">
        <v>1821</v>
      </c>
      <c r="D1267" s="337" t="s">
        <v>449</v>
      </c>
      <c r="E1267" s="337" t="s">
        <v>7965</v>
      </c>
      <c r="F1267" s="338">
        <v>44086</v>
      </c>
      <c r="G1267" s="337" t="s">
        <v>7914</v>
      </c>
      <c r="H1267" s="338">
        <v>44119</v>
      </c>
      <c r="I1267" s="337" t="s">
        <v>19695</v>
      </c>
      <c r="J1267" s="337" t="s">
        <v>36</v>
      </c>
      <c r="K1267" s="337" t="s">
        <v>19695</v>
      </c>
      <c r="L1267" s="337" t="s">
        <v>19695</v>
      </c>
      <c r="M1267" s="337" t="s">
        <v>19695</v>
      </c>
      <c r="N1267" s="337" t="s">
        <v>19695</v>
      </c>
      <c r="O1267" s="337" t="s">
        <v>19695</v>
      </c>
      <c r="P1267" s="337" t="s">
        <v>19695</v>
      </c>
      <c r="Q1267" s="337" t="s">
        <v>19695</v>
      </c>
      <c r="R1267" s="337" t="s">
        <v>1206</v>
      </c>
      <c r="S1267" s="337" t="s">
        <v>1207</v>
      </c>
      <c r="T1267" s="337" t="s">
        <v>1214</v>
      </c>
      <c r="U1267" s="337" t="s">
        <v>12044</v>
      </c>
      <c r="V1267" s="337">
        <v>6</v>
      </c>
      <c r="W1267" s="337" t="s">
        <v>19695</v>
      </c>
      <c r="X1267" s="337" t="s">
        <v>19695</v>
      </c>
      <c r="Y1267" s="337" t="s">
        <v>19695</v>
      </c>
      <c r="Z1267" s="337" t="s">
        <v>1745</v>
      </c>
      <c r="AA1267" s="337" t="s">
        <v>761</v>
      </c>
      <c r="AB1267" s="337" t="s">
        <v>762</v>
      </c>
      <c r="AC1267" s="337" t="s">
        <v>15345</v>
      </c>
    </row>
    <row r="1268" spans="1:29" ht="15.8" x14ac:dyDescent="0.25">
      <c r="A1268" s="337" t="s">
        <v>1723</v>
      </c>
      <c r="B1268" s="337" t="s">
        <v>12041</v>
      </c>
      <c r="C1268" s="337" t="s">
        <v>1821</v>
      </c>
      <c r="D1268" s="337" t="s">
        <v>449</v>
      </c>
      <c r="E1268" s="337" t="s">
        <v>7680</v>
      </c>
      <c r="F1268" s="338">
        <v>44098</v>
      </c>
      <c r="G1268" s="337" t="s">
        <v>7914</v>
      </c>
      <c r="H1268" s="338">
        <v>44119</v>
      </c>
      <c r="I1268" s="337" t="s">
        <v>19695</v>
      </c>
      <c r="J1268" s="337" t="s">
        <v>36</v>
      </c>
      <c r="K1268" s="337" t="s">
        <v>19695</v>
      </c>
      <c r="L1268" s="337" t="s">
        <v>19695</v>
      </c>
      <c r="M1268" s="337" t="s">
        <v>19695</v>
      </c>
      <c r="N1268" s="337" t="s">
        <v>19695</v>
      </c>
      <c r="O1268" s="337" t="s">
        <v>19695</v>
      </c>
      <c r="P1268" s="337" t="s">
        <v>19695</v>
      </c>
      <c r="Q1268" s="337" t="s">
        <v>19695</v>
      </c>
      <c r="R1268" s="337" t="s">
        <v>1206</v>
      </c>
      <c r="S1268" s="337" t="s">
        <v>1207</v>
      </c>
      <c r="T1268" s="337" t="s">
        <v>1214</v>
      </c>
      <c r="U1268" s="337" t="s">
        <v>1216</v>
      </c>
      <c r="V1268" s="337">
        <v>6</v>
      </c>
      <c r="W1268" s="337" t="s">
        <v>19695</v>
      </c>
      <c r="X1268" s="337" t="s">
        <v>19695</v>
      </c>
      <c r="Y1268" s="337" t="s">
        <v>19695</v>
      </c>
      <c r="Z1268" s="337" t="s">
        <v>1745</v>
      </c>
      <c r="AA1268" s="337" t="s">
        <v>761</v>
      </c>
      <c r="AB1268" s="337" t="s">
        <v>762</v>
      </c>
      <c r="AC1268" s="337" t="s">
        <v>15345</v>
      </c>
    </row>
    <row r="1269" spans="1:29" ht="15.8" x14ac:dyDescent="0.25">
      <c r="A1269" s="337" t="s">
        <v>1723</v>
      </c>
      <c r="B1269" s="337" t="s">
        <v>12359</v>
      </c>
      <c r="C1269" s="337" t="s">
        <v>1821</v>
      </c>
      <c r="D1269" s="337" t="s">
        <v>449</v>
      </c>
      <c r="E1269" s="337" t="s">
        <v>10661</v>
      </c>
      <c r="F1269" s="338">
        <v>44102</v>
      </c>
      <c r="G1269" s="337" t="s">
        <v>7914</v>
      </c>
      <c r="H1269" s="338">
        <v>44119</v>
      </c>
      <c r="I1269" s="337" t="s">
        <v>19695</v>
      </c>
      <c r="J1269" s="337" t="s">
        <v>36</v>
      </c>
      <c r="K1269" s="337" t="s">
        <v>19695</v>
      </c>
      <c r="L1269" s="337" t="s">
        <v>19695</v>
      </c>
      <c r="M1269" s="337" t="s">
        <v>19695</v>
      </c>
      <c r="N1269" s="337" t="s">
        <v>19695</v>
      </c>
      <c r="O1269" s="337" t="s">
        <v>19695</v>
      </c>
      <c r="P1269" s="337" t="s">
        <v>19695</v>
      </c>
      <c r="Q1269" s="337" t="s">
        <v>19695</v>
      </c>
      <c r="R1269" s="337" t="s">
        <v>1206</v>
      </c>
      <c r="S1269" s="337" t="s">
        <v>1207</v>
      </c>
      <c r="T1269" s="337" t="s">
        <v>1557</v>
      </c>
      <c r="U1269" s="337" t="s">
        <v>1120</v>
      </c>
      <c r="V1269" s="337">
        <v>6</v>
      </c>
      <c r="W1269" s="337" t="s">
        <v>19695</v>
      </c>
      <c r="X1269" s="337" t="s">
        <v>19695</v>
      </c>
      <c r="Y1269" s="337" t="s">
        <v>19695</v>
      </c>
      <c r="Z1269" s="337" t="s">
        <v>1745</v>
      </c>
      <c r="AA1269" s="337" t="s">
        <v>761</v>
      </c>
      <c r="AB1269" s="337" t="s">
        <v>762</v>
      </c>
      <c r="AC1269" s="337" t="s">
        <v>15347</v>
      </c>
    </row>
    <row r="1270" spans="1:29" ht="15.8" x14ac:dyDescent="0.25">
      <c r="A1270" s="337" t="s">
        <v>1723</v>
      </c>
      <c r="B1270" s="337" t="s">
        <v>12360</v>
      </c>
      <c r="C1270" s="337" t="s">
        <v>1821</v>
      </c>
      <c r="D1270" s="337" t="s">
        <v>449</v>
      </c>
      <c r="E1270" s="337" t="s">
        <v>10661</v>
      </c>
      <c r="F1270" s="338">
        <v>44102</v>
      </c>
      <c r="G1270" s="337" t="s">
        <v>7914</v>
      </c>
      <c r="H1270" s="338">
        <v>44119</v>
      </c>
      <c r="I1270" s="337" t="s">
        <v>19695</v>
      </c>
      <c r="J1270" s="337" t="s">
        <v>36</v>
      </c>
      <c r="K1270" s="337" t="s">
        <v>19695</v>
      </c>
      <c r="L1270" s="337" t="s">
        <v>19695</v>
      </c>
      <c r="M1270" s="337" t="s">
        <v>19695</v>
      </c>
      <c r="N1270" s="337" t="s">
        <v>19695</v>
      </c>
      <c r="O1270" s="337" t="s">
        <v>19695</v>
      </c>
      <c r="P1270" s="337" t="s">
        <v>19695</v>
      </c>
      <c r="Q1270" s="337" t="s">
        <v>19695</v>
      </c>
      <c r="R1270" s="337" t="s">
        <v>1206</v>
      </c>
      <c r="S1270" s="337" t="s">
        <v>1207</v>
      </c>
      <c r="T1270" s="337" t="s">
        <v>1557</v>
      </c>
      <c r="U1270" s="337" t="s">
        <v>12361</v>
      </c>
      <c r="V1270" s="337">
        <v>6</v>
      </c>
      <c r="W1270" s="337" t="s">
        <v>19695</v>
      </c>
      <c r="X1270" s="337" t="s">
        <v>19695</v>
      </c>
      <c r="Y1270" s="337" t="s">
        <v>19695</v>
      </c>
      <c r="Z1270" s="337" t="s">
        <v>1745</v>
      </c>
      <c r="AA1270" s="337" t="s">
        <v>761</v>
      </c>
      <c r="AB1270" s="337" t="s">
        <v>762</v>
      </c>
      <c r="AC1270" s="337" t="s">
        <v>15347</v>
      </c>
    </row>
    <row r="1271" spans="1:29" ht="15.8" x14ac:dyDescent="0.25">
      <c r="A1271" s="337" t="s">
        <v>1723</v>
      </c>
      <c r="B1271" s="337" t="s">
        <v>12353</v>
      </c>
      <c r="C1271" s="337" t="s">
        <v>1821</v>
      </c>
      <c r="D1271" s="337" t="s">
        <v>449</v>
      </c>
      <c r="E1271" s="337" t="s">
        <v>9770</v>
      </c>
      <c r="F1271" s="338">
        <v>44104</v>
      </c>
      <c r="G1271" s="337" t="s">
        <v>7914</v>
      </c>
      <c r="H1271" s="338">
        <v>44119</v>
      </c>
      <c r="I1271" s="337" t="s">
        <v>19695</v>
      </c>
      <c r="J1271" s="337" t="s">
        <v>36</v>
      </c>
      <c r="K1271" s="337" t="s">
        <v>19695</v>
      </c>
      <c r="L1271" s="337" t="s">
        <v>19695</v>
      </c>
      <c r="M1271" s="337" t="s">
        <v>19695</v>
      </c>
      <c r="N1271" s="337" t="s">
        <v>19695</v>
      </c>
      <c r="O1271" s="337" t="s">
        <v>19695</v>
      </c>
      <c r="P1271" s="337" t="s">
        <v>19695</v>
      </c>
      <c r="Q1271" s="337" t="s">
        <v>19695</v>
      </c>
      <c r="R1271" s="337" t="s">
        <v>1206</v>
      </c>
      <c r="S1271" s="337" t="s">
        <v>1207</v>
      </c>
      <c r="T1271" s="337" t="s">
        <v>1208</v>
      </c>
      <c r="U1271" s="337" t="s">
        <v>1210</v>
      </c>
      <c r="V1271" s="337">
        <v>6</v>
      </c>
      <c r="W1271" s="337" t="s">
        <v>19695</v>
      </c>
      <c r="X1271" s="337" t="s">
        <v>19695</v>
      </c>
      <c r="Y1271" s="337" t="s">
        <v>19695</v>
      </c>
      <c r="Z1271" s="337" t="s">
        <v>1745</v>
      </c>
      <c r="AA1271" s="337" t="s">
        <v>761</v>
      </c>
      <c r="AB1271" s="337" t="s">
        <v>762</v>
      </c>
      <c r="AC1271" s="337" t="s">
        <v>15347</v>
      </c>
    </row>
    <row r="1272" spans="1:29" ht="15.8" x14ac:dyDescent="0.25">
      <c r="A1272" s="337" t="s">
        <v>1723</v>
      </c>
      <c r="B1272" s="337" t="s">
        <v>12366</v>
      </c>
      <c r="C1272" s="337" t="s">
        <v>1725</v>
      </c>
      <c r="D1272" s="337" t="s">
        <v>1735</v>
      </c>
      <c r="E1272" s="337" t="s">
        <v>9075</v>
      </c>
      <c r="F1272" s="338">
        <v>44105</v>
      </c>
      <c r="G1272" s="337" t="s">
        <v>7914</v>
      </c>
      <c r="H1272" s="338">
        <v>44119</v>
      </c>
      <c r="I1272" s="337" t="s">
        <v>19695</v>
      </c>
      <c r="J1272" s="337" t="s">
        <v>36</v>
      </c>
      <c r="K1272" s="337" t="s">
        <v>19695</v>
      </c>
      <c r="L1272" s="337" t="s">
        <v>19695</v>
      </c>
      <c r="M1272" s="337" t="s">
        <v>19695</v>
      </c>
      <c r="N1272" s="337" t="s">
        <v>19695</v>
      </c>
      <c r="O1272" s="337" t="s">
        <v>19695</v>
      </c>
      <c r="P1272" s="337" t="s">
        <v>19695</v>
      </c>
      <c r="Q1272" s="337" t="s">
        <v>19695</v>
      </c>
      <c r="R1272" s="337" t="s">
        <v>1206</v>
      </c>
      <c r="S1272" s="337" t="s">
        <v>1207</v>
      </c>
      <c r="T1272" s="337" t="s">
        <v>1557</v>
      </c>
      <c r="U1272" s="337" t="s">
        <v>12367</v>
      </c>
      <c r="V1272" s="337">
        <v>6</v>
      </c>
      <c r="W1272" s="337" t="s">
        <v>19695</v>
      </c>
      <c r="X1272" s="337" t="s">
        <v>19695</v>
      </c>
      <c r="Y1272" s="337" t="s">
        <v>19695</v>
      </c>
      <c r="Z1272" s="337" t="s">
        <v>1745</v>
      </c>
      <c r="AA1272" s="337" t="s">
        <v>761</v>
      </c>
      <c r="AB1272" s="337" t="s">
        <v>762</v>
      </c>
      <c r="AC1272" s="337" t="s">
        <v>15347</v>
      </c>
    </row>
    <row r="1273" spans="1:29" ht="15.8" x14ac:dyDescent="0.25">
      <c r="A1273" s="337" t="s">
        <v>1723</v>
      </c>
      <c r="B1273" s="337" t="s">
        <v>8492</v>
      </c>
      <c r="C1273" s="337" t="s">
        <v>1821</v>
      </c>
      <c r="D1273" s="337" t="s">
        <v>449</v>
      </c>
      <c r="E1273" s="337" t="s">
        <v>8493</v>
      </c>
      <c r="F1273" s="338">
        <v>44094</v>
      </c>
      <c r="G1273" s="337" t="s">
        <v>7914</v>
      </c>
      <c r="H1273" s="338">
        <v>44119</v>
      </c>
      <c r="I1273" s="337" t="s">
        <v>19695</v>
      </c>
      <c r="J1273" s="337" t="s">
        <v>16</v>
      </c>
      <c r="K1273" s="337" t="s">
        <v>19695</v>
      </c>
      <c r="L1273" s="337" t="s">
        <v>19695</v>
      </c>
      <c r="M1273" s="337" t="s">
        <v>19695</v>
      </c>
      <c r="N1273" s="337" t="s">
        <v>19695</v>
      </c>
      <c r="O1273" s="337" t="s">
        <v>19695</v>
      </c>
      <c r="P1273" s="337" t="s">
        <v>19695</v>
      </c>
      <c r="Q1273" s="337" t="s">
        <v>19695</v>
      </c>
      <c r="R1273" s="337" t="s">
        <v>2107</v>
      </c>
      <c r="S1273" s="337" t="s">
        <v>2108</v>
      </c>
      <c r="T1273" s="337" t="s">
        <v>7915</v>
      </c>
      <c r="U1273" s="337" t="s">
        <v>7916</v>
      </c>
      <c r="V1273" s="337">
        <v>10</v>
      </c>
      <c r="W1273" s="337" t="s">
        <v>19695</v>
      </c>
      <c r="X1273" s="337" t="s">
        <v>19695</v>
      </c>
      <c r="Y1273" s="337" t="s">
        <v>19695</v>
      </c>
      <c r="Z1273" s="337" t="s">
        <v>1753</v>
      </c>
      <c r="AA1273" s="337" t="s">
        <v>735</v>
      </c>
      <c r="AB1273" s="337" t="s">
        <v>718</v>
      </c>
      <c r="AC1273" s="337" t="s">
        <v>14246</v>
      </c>
    </row>
    <row r="1274" spans="1:29" ht="15.8" x14ac:dyDescent="0.25">
      <c r="A1274" s="337" t="s">
        <v>1723</v>
      </c>
      <c r="B1274" s="337" t="s">
        <v>7912</v>
      </c>
      <c r="C1274" s="337" t="s">
        <v>1821</v>
      </c>
      <c r="D1274" s="337" t="s">
        <v>449</v>
      </c>
      <c r="E1274" s="337" t="s">
        <v>7913</v>
      </c>
      <c r="F1274" s="338">
        <v>43779</v>
      </c>
      <c r="G1274" s="337" t="s">
        <v>7914</v>
      </c>
      <c r="H1274" s="338">
        <v>44119</v>
      </c>
      <c r="I1274" s="337" t="s">
        <v>19695</v>
      </c>
      <c r="J1274" s="337" t="s">
        <v>16</v>
      </c>
      <c r="K1274" s="337" t="s">
        <v>19695</v>
      </c>
      <c r="L1274" s="337" t="s">
        <v>19695</v>
      </c>
      <c r="M1274" s="337" t="s">
        <v>19695</v>
      </c>
      <c r="N1274" s="337" t="s">
        <v>19695</v>
      </c>
      <c r="O1274" s="337" t="s">
        <v>19695</v>
      </c>
      <c r="P1274" s="337" t="s">
        <v>19695</v>
      </c>
      <c r="Q1274" s="337" t="s">
        <v>19695</v>
      </c>
      <c r="R1274" s="337" t="s">
        <v>2107</v>
      </c>
      <c r="S1274" s="337" t="s">
        <v>2108</v>
      </c>
      <c r="T1274" s="337" t="s">
        <v>7915</v>
      </c>
      <c r="U1274" s="337" t="s">
        <v>7916</v>
      </c>
      <c r="V1274" s="337">
        <v>12</v>
      </c>
      <c r="W1274" s="337" t="s">
        <v>19695</v>
      </c>
      <c r="X1274" s="337" t="s">
        <v>19695</v>
      </c>
      <c r="Y1274" s="337" t="s">
        <v>19695</v>
      </c>
      <c r="Z1274" s="337" t="s">
        <v>1753</v>
      </c>
      <c r="AA1274" s="337" t="s">
        <v>766</v>
      </c>
      <c r="AB1274" s="337" t="s">
        <v>718</v>
      </c>
      <c r="AC1274" s="337" t="s">
        <v>14246</v>
      </c>
    </row>
    <row r="1275" spans="1:29" ht="15.8" x14ac:dyDescent="0.25">
      <c r="A1275" s="337" t="s">
        <v>1723</v>
      </c>
      <c r="B1275" s="337" t="s">
        <v>11740</v>
      </c>
      <c r="C1275" s="337" t="s">
        <v>1821</v>
      </c>
      <c r="D1275" s="337" t="s">
        <v>449</v>
      </c>
      <c r="E1275" s="337" t="s">
        <v>9075</v>
      </c>
      <c r="F1275" s="338">
        <v>44105</v>
      </c>
      <c r="G1275" s="337" t="s">
        <v>11473</v>
      </c>
      <c r="H1275" s="338">
        <v>44118</v>
      </c>
      <c r="I1275" s="337" t="s">
        <v>19695</v>
      </c>
      <c r="J1275" s="337" t="s">
        <v>16</v>
      </c>
      <c r="K1275" s="337" t="s">
        <v>19695</v>
      </c>
      <c r="L1275" s="337" t="s">
        <v>19695</v>
      </c>
      <c r="M1275" s="337" t="s">
        <v>19695</v>
      </c>
      <c r="N1275" s="337" t="s">
        <v>19695</v>
      </c>
      <c r="O1275" s="337" t="s">
        <v>19695</v>
      </c>
      <c r="P1275" s="337" t="s">
        <v>19695</v>
      </c>
      <c r="Q1275" s="337" t="s">
        <v>19695</v>
      </c>
      <c r="R1275" s="337" t="s">
        <v>134</v>
      </c>
      <c r="S1275" s="337" t="s">
        <v>451</v>
      </c>
      <c r="T1275" s="337" t="s">
        <v>6769</v>
      </c>
      <c r="U1275" s="337" t="s">
        <v>11741</v>
      </c>
      <c r="V1275" s="337">
        <v>12</v>
      </c>
      <c r="W1275" s="337" t="s">
        <v>19695</v>
      </c>
      <c r="X1275" s="337" t="s">
        <v>19695</v>
      </c>
      <c r="Y1275" s="337" t="s">
        <v>19695</v>
      </c>
      <c r="Z1275" s="337" t="s">
        <v>1728</v>
      </c>
      <c r="AA1275" s="337" t="s">
        <v>735</v>
      </c>
      <c r="AB1275" s="337" t="s">
        <v>718</v>
      </c>
      <c r="AC1275" s="337" t="s">
        <v>14228</v>
      </c>
    </row>
    <row r="1276" spans="1:29" ht="15.8" x14ac:dyDescent="0.25">
      <c r="A1276" s="337" t="s">
        <v>1723</v>
      </c>
      <c r="B1276" s="337" t="s">
        <v>11510</v>
      </c>
      <c r="C1276" s="337" t="s">
        <v>1821</v>
      </c>
      <c r="D1276" s="337" t="s">
        <v>449</v>
      </c>
      <c r="E1276" s="337" t="s">
        <v>8493</v>
      </c>
      <c r="F1276" s="338">
        <v>44094</v>
      </c>
      <c r="G1276" s="337" t="s">
        <v>11473</v>
      </c>
      <c r="H1276" s="338">
        <v>44118</v>
      </c>
      <c r="I1276" s="337" t="s">
        <v>19695</v>
      </c>
      <c r="J1276" s="337" t="s">
        <v>16</v>
      </c>
      <c r="K1276" s="337" t="s">
        <v>19695</v>
      </c>
      <c r="L1276" s="337" t="s">
        <v>19695</v>
      </c>
      <c r="M1276" s="337" t="s">
        <v>19695</v>
      </c>
      <c r="N1276" s="337" t="s">
        <v>19695</v>
      </c>
      <c r="O1276" s="337" t="s">
        <v>19695</v>
      </c>
      <c r="P1276" s="337" t="s">
        <v>19695</v>
      </c>
      <c r="Q1276" s="337" t="s">
        <v>19695</v>
      </c>
      <c r="R1276" s="337" t="s">
        <v>35</v>
      </c>
      <c r="S1276" s="337" t="s">
        <v>77</v>
      </c>
      <c r="T1276" s="337" t="s">
        <v>5318</v>
      </c>
      <c r="U1276" s="337" t="s">
        <v>11496</v>
      </c>
      <c r="V1276" s="337">
        <v>8</v>
      </c>
      <c r="W1276" s="337" t="s">
        <v>19695</v>
      </c>
      <c r="X1276" s="337" t="s">
        <v>19695</v>
      </c>
      <c r="Y1276" s="337" t="s">
        <v>19695</v>
      </c>
      <c r="Z1276" s="337" t="s">
        <v>1728</v>
      </c>
      <c r="AA1276" s="337" t="s">
        <v>717</v>
      </c>
      <c r="AB1276" s="337" t="s">
        <v>718</v>
      </c>
      <c r="AC1276" s="337" t="s">
        <v>14229</v>
      </c>
    </row>
    <row r="1277" spans="1:29" ht="15.8" x14ac:dyDescent="0.25">
      <c r="A1277" s="337" t="s">
        <v>1723</v>
      </c>
      <c r="B1277" s="337" t="s">
        <v>11472</v>
      </c>
      <c r="C1277" s="337" t="s">
        <v>1725</v>
      </c>
      <c r="D1277" s="337" t="s">
        <v>1730</v>
      </c>
      <c r="E1277" s="337" t="s">
        <v>11397</v>
      </c>
      <c r="F1277" s="338">
        <v>44015</v>
      </c>
      <c r="G1277" s="337" t="s">
        <v>11473</v>
      </c>
      <c r="H1277" s="338">
        <v>44118</v>
      </c>
      <c r="I1277" s="337" t="s">
        <v>19695</v>
      </c>
      <c r="J1277" s="337" t="s">
        <v>36</v>
      </c>
      <c r="K1277" s="337" t="s">
        <v>19695</v>
      </c>
      <c r="L1277" s="337" t="s">
        <v>19695</v>
      </c>
      <c r="M1277" s="337" t="s">
        <v>19695</v>
      </c>
      <c r="N1277" s="337" t="s">
        <v>19695</v>
      </c>
      <c r="O1277" s="337" t="s">
        <v>19695</v>
      </c>
      <c r="P1277" s="337" t="s">
        <v>19695</v>
      </c>
      <c r="Q1277" s="337" t="s">
        <v>19695</v>
      </c>
      <c r="R1277" s="337" t="s">
        <v>144</v>
      </c>
      <c r="S1277" s="337" t="s">
        <v>97</v>
      </c>
      <c r="T1277" s="337" t="s">
        <v>11474</v>
      </c>
      <c r="U1277" s="337" t="s">
        <v>11475</v>
      </c>
      <c r="V1277" s="337">
        <v>10</v>
      </c>
      <c r="W1277" s="337" t="s">
        <v>19695</v>
      </c>
      <c r="X1277" s="337" t="s">
        <v>19695</v>
      </c>
      <c r="Y1277" s="337" t="s">
        <v>19695</v>
      </c>
      <c r="Z1277" s="337" t="s">
        <v>1728</v>
      </c>
      <c r="AA1277" s="337" t="s">
        <v>717</v>
      </c>
      <c r="AB1277" s="337" t="s">
        <v>718</v>
      </c>
      <c r="AC1277" s="337" t="s">
        <v>14244</v>
      </c>
    </row>
    <row r="1278" spans="1:29" ht="15.8" x14ac:dyDescent="0.25">
      <c r="A1278" s="337" t="s">
        <v>1723</v>
      </c>
      <c r="B1278" s="337" t="s">
        <v>11679</v>
      </c>
      <c r="C1278" s="337" t="s">
        <v>1821</v>
      </c>
      <c r="D1278" s="337" t="s">
        <v>449</v>
      </c>
      <c r="E1278" s="337" t="s">
        <v>11416</v>
      </c>
      <c r="F1278" s="338">
        <v>44106</v>
      </c>
      <c r="G1278" s="337" t="s">
        <v>11473</v>
      </c>
      <c r="H1278" s="338">
        <v>44118</v>
      </c>
      <c r="I1278" s="337" t="s">
        <v>19695</v>
      </c>
      <c r="J1278" s="337" t="s">
        <v>16</v>
      </c>
      <c r="K1278" s="337" t="s">
        <v>19695</v>
      </c>
      <c r="L1278" s="337" t="s">
        <v>19695</v>
      </c>
      <c r="M1278" s="337" t="s">
        <v>19695</v>
      </c>
      <c r="N1278" s="337" t="s">
        <v>19695</v>
      </c>
      <c r="O1278" s="337" t="s">
        <v>19695</v>
      </c>
      <c r="P1278" s="337" t="s">
        <v>19695</v>
      </c>
      <c r="Q1278" s="337" t="s">
        <v>19695</v>
      </c>
      <c r="R1278" s="337" t="s">
        <v>52</v>
      </c>
      <c r="S1278" s="337" t="s">
        <v>857</v>
      </c>
      <c r="T1278" s="337" t="s">
        <v>6730</v>
      </c>
      <c r="U1278" s="337" t="s">
        <v>11680</v>
      </c>
      <c r="V1278" s="337">
        <v>10</v>
      </c>
      <c r="W1278" s="337" t="s">
        <v>19695</v>
      </c>
      <c r="X1278" s="337" t="s">
        <v>19695</v>
      </c>
      <c r="Y1278" s="337" t="s">
        <v>19695</v>
      </c>
      <c r="Z1278" s="337" t="s">
        <v>1728</v>
      </c>
      <c r="AA1278" s="337" t="s">
        <v>717</v>
      </c>
      <c r="AB1278" s="337" t="s">
        <v>718</v>
      </c>
      <c r="AC1278" s="337" t="s">
        <v>14250</v>
      </c>
    </row>
    <row r="1279" spans="1:29" ht="15.8" x14ac:dyDescent="0.25">
      <c r="A1279" s="337" t="s">
        <v>1723</v>
      </c>
      <c r="B1279" s="337" t="s">
        <v>11994</v>
      </c>
      <c r="C1279" s="337" t="s">
        <v>1821</v>
      </c>
      <c r="D1279" s="337" t="s">
        <v>449</v>
      </c>
      <c r="E1279" s="337" t="s">
        <v>11662</v>
      </c>
      <c r="F1279" s="338">
        <v>44088</v>
      </c>
      <c r="G1279" s="337" t="s">
        <v>11473</v>
      </c>
      <c r="H1279" s="338">
        <v>44118</v>
      </c>
      <c r="I1279" s="337" t="s">
        <v>19695</v>
      </c>
      <c r="J1279" s="337" t="s">
        <v>16</v>
      </c>
      <c r="K1279" s="337" t="s">
        <v>19695</v>
      </c>
      <c r="L1279" s="337" t="s">
        <v>19695</v>
      </c>
      <c r="M1279" s="337" t="s">
        <v>19695</v>
      </c>
      <c r="N1279" s="337" t="s">
        <v>19695</v>
      </c>
      <c r="O1279" s="337" t="s">
        <v>19695</v>
      </c>
      <c r="P1279" s="337" t="s">
        <v>19695</v>
      </c>
      <c r="Q1279" s="337" t="s">
        <v>19695</v>
      </c>
      <c r="R1279" s="337" t="s">
        <v>1206</v>
      </c>
      <c r="S1279" s="337" t="s">
        <v>1207</v>
      </c>
      <c r="T1279" s="337" t="s">
        <v>1214</v>
      </c>
      <c r="U1279" s="337" t="s">
        <v>11995</v>
      </c>
      <c r="V1279" s="337">
        <v>6</v>
      </c>
      <c r="W1279" s="337" t="s">
        <v>19695</v>
      </c>
      <c r="X1279" s="337" t="s">
        <v>19695</v>
      </c>
      <c r="Y1279" s="337" t="s">
        <v>19695</v>
      </c>
      <c r="Z1279" s="337" t="s">
        <v>1745</v>
      </c>
      <c r="AA1279" s="337" t="s">
        <v>761</v>
      </c>
      <c r="AB1279" s="337" t="s">
        <v>762</v>
      </c>
      <c r="AC1279" s="337" t="s">
        <v>15345</v>
      </c>
    </row>
    <row r="1280" spans="1:29" ht="15.8" x14ac:dyDescent="0.25">
      <c r="A1280" s="337" t="s">
        <v>1723</v>
      </c>
      <c r="B1280" s="337" t="s">
        <v>8619</v>
      </c>
      <c r="C1280" s="337" t="s">
        <v>1725</v>
      </c>
      <c r="D1280" s="337" t="s">
        <v>1730</v>
      </c>
      <c r="E1280" s="337" t="s">
        <v>8620</v>
      </c>
      <c r="F1280" s="338">
        <v>44109</v>
      </c>
      <c r="G1280" s="337" t="s">
        <v>8621</v>
      </c>
      <c r="H1280" s="338">
        <v>44117</v>
      </c>
      <c r="I1280" s="337" t="s">
        <v>19695</v>
      </c>
      <c r="J1280" s="337" t="s">
        <v>16</v>
      </c>
      <c r="K1280" s="337" t="s">
        <v>19695</v>
      </c>
      <c r="L1280" s="337" t="s">
        <v>19695</v>
      </c>
      <c r="M1280" s="337" t="s">
        <v>19695</v>
      </c>
      <c r="N1280" s="337" t="s">
        <v>19695</v>
      </c>
      <c r="O1280" s="337" t="s">
        <v>19695</v>
      </c>
      <c r="P1280" s="337" t="s">
        <v>19695</v>
      </c>
      <c r="Q1280" s="337" t="s">
        <v>19695</v>
      </c>
      <c r="R1280" s="337" t="s">
        <v>1220</v>
      </c>
      <c r="S1280" s="337" t="s">
        <v>108</v>
      </c>
      <c r="T1280" s="337" t="s">
        <v>108</v>
      </c>
      <c r="U1280" s="337" t="s">
        <v>8603</v>
      </c>
      <c r="V1280" s="337">
        <v>4</v>
      </c>
      <c r="W1280" s="337" t="s">
        <v>19695</v>
      </c>
      <c r="X1280" s="337" t="s">
        <v>19695</v>
      </c>
      <c r="Y1280" s="337" t="s">
        <v>19695</v>
      </c>
      <c r="Z1280" s="337" t="s">
        <v>1728</v>
      </c>
      <c r="AA1280" s="337" t="s">
        <v>735</v>
      </c>
      <c r="AB1280" s="337" t="s">
        <v>718</v>
      </c>
      <c r="AC1280" s="337" t="s">
        <v>14224</v>
      </c>
    </row>
    <row r="1281" spans="1:29" ht="15.8" x14ac:dyDescent="0.25">
      <c r="A1281" s="337" t="s">
        <v>1723</v>
      </c>
      <c r="B1281" s="337" t="s">
        <v>9638</v>
      </c>
      <c r="C1281" s="337" t="s">
        <v>1821</v>
      </c>
      <c r="D1281" s="337" t="s">
        <v>449</v>
      </c>
      <c r="E1281" s="337" t="s">
        <v>8493</v>
      </c>
      <c r="F1281" s="338">
        <v>44094</v>
      </c>
      <c r="G1281" s="337" t="s">
        <v>8621</v>
      </c>
      <c r="H1281" s="338">
        <v>44117</v>
      </c>
      <c r="I1281" s="337" t="s">
        <v>19695</v>
      </c>
      <c r="J1281" s="337" t="s">
        <v>36</v>
      </c>
      <c r="K1281" s="337" t="s">
        <v>19695</v>
      </c>
      <c r="L1281" s="337" t="s">
        <v>19695</v>
      </c>
      <c r="M1281" s="337" t="s">
        <v>19695</v>
      </c>
      <c r="N1281" s="337" t="s">
        <v>19695</v>
      </c>
      <c r="O1281" s="337" t="s">
        <v>19695</v>
      </c>
      <c r="P1281" s="337" t="s">
        <v>19695</v>
      </c>
      <c r="Q1281" s="337" t="s">
        <v>19695</v>
      </c>
      <c r="R1281" s="337" t="s">
        <v>52</v>
      </c>
      <c r="S1281" s="337" t="s">
        <v>393</v>
      </c>
      <c r="T1281" s="337" t="s">
        <v>915</v>
      </c>
      <c r="U1281" s="337" t="s">
        <v>9639</v>
      </c>
      <c r="V1281" s="337">
        <v>6</v>
      </c>
      <c r="W1281" s="337" t="s">
        <v>19695</v>
      </c>
      <c r="X1281" s="337" t="s">
        <v>19695</v>
      </c>
      <c r="Y1281" s="337" t="s">
        <v>19695</v>
      </c>
      <c r="Z1281" s="337" t="s">
        <v>1728</v>
      </c>
      <c r="AA1281" s="337" t="s">
        <v>735</v>
      </c>
      <c r="AB1281" s="337" t="s">
        <v>718</v>
      </c>
      <c r="AC1281" s="337" t="s">
        <v>14284</v>
      </c>
    </row>
    <row r="1282" spans="1:29" ht="15.8" x14ac:dyDescent="0.25">
      <c r="A1282" s="337" t="s">
        <v>1723</v>
      </c>
      <c r="B1282" s="337" t="s">
        <v>12010</v>
      </c>
      <c r="C1282" s="337" t="s">
        <v>1821</v>
      </c>
      <c r="D1282" s="337" t="s">
        <v>449</v>
      </c>
      <c r="E1282" s="337" t="s">
        <v>7965</v>
      </c>
      <c r="F1282" s="338">
        <v>44086</v>
      </c>
      <c r="G1282" s="337" t="s">
        <v>12011</v>
      </c>
      <c r="H1282" s="338">
        <v>44116</v>
      </c>
      <c r="I1282" s="337" t="s">
        <v>19695</v>
      </c>
      <c r="J1282" s="337" t="s">
        <v>36</v>
      </c>
      <c r="K1282" s="337" t="s">
        <v>19695</v>
      </c>
      <c r="L1282" s="337" t="s">
        <v>19695</v>
      </c>
      <c r="M1282" s="337" t="s">
        <v>19695</v>
      </c>
      <c r="N1282" s="337" t="s">
        <v>19695</v>
      </c>
      <c r="O1282" s="337" t="s">
        <v>19695</v>
      </c>
      <c r="P1282" s="337" t="s">
        <v>19695</v>
      </c>
      <c r="Q1282" s="337" t="s">
        <v>19695</v>
      </c>
      <c r="R1282" s="337" t="s">
        <v>1206</v>
      </c>
      <c r="S1282" s="337" t="s">
        <v>1207</v>
      </c>
      <c r="T1282" s="337" t="s">
        <v>1214</v>
      </c>
      <c r="U1282" s="337" t="s">
        <v>12012</v>
      </c>
      <c r="V1282" s="337">
        <v>6</v>
      </c>
      <c r="W1282" s="337" t="s">
        <v>19695</v>
      </c>
      <c r="X1282" s="337" t="s">
        <v>19695</v>
      </c>
      <c r="Y1282" s="337" t="s">
        <v>19695</v>
      </c>
      <c r="Z1282" s="337" t="s">
        <v>1745</v>
      </c>
      <c r="AA1282" s="337" t="s">
        <v>761</v>
      </c>
      <c r="AB1282" s="337" t="s">
        <v>762</v>
      </c>
      <c r="AC1282" s="337" t="s">
        <v>15345</v>
      </c>
    </row>
    <row r="1283" spans="1:29" ht="15.8" x14ac:dyDescent="0.25">
      <c r="A1283" s="337" t="s">
        <v>1723</v>
      </c>
      <c r="B1283" s="337" t="s">
        <v>12021</v>
      </c>
      <c r="C1283" s="337" t="s">
        <v>1821</v>
      </c>
      <c r="D1283" s="337" t="s">
        <v>449</v>
      </c>
      <c r="E1283" s="337" t="s">
        <v>10845</v>
      </c>
      <c r="F1283" s="338">
        <v>44099</v>
      </c>
      <c r="G1283" s="337" t="s">
        <v>11684</v>
      </c>
      <c r="H1283" s="338">
        <v>44115</v>
      </c>
      <c r="I1283" s="337" t="s">
        <v>19695</v>
      </c>
      <c r="J1283" s="337" t="s">
        <v>16</v>
      </c>
      <c r="K1283" s="337" t="s">
        <v>19695</v>
      </c>
      <c r="L1283" s="337" t="s">
        <v>19695</v>
      </c>
      <c r="M1283" s="337" t="s">
        <v>19695</v>
      </c>
      <c r="N1283" s="337" t="s">
        <v>19695</v>
      </c>
      <c r="O1283" s="337" t="s">
        <v>19695</v>
      </c>
      <c r="P1283" s="337" t="s">
        <v>19695</v>
      </c>
      <c r="Q1283" s="337" t="s">
        <v>19695</v>
      </c>
      <c r="R1283" s="337" t="s">
        <v>1206</v>
      </c>
      <c r="S1283" s="337" t="s">
        <v>1207</v>
      </c>
      <c r="T1283" s="337" t="s">
        <v>1214</v>
      </c>
      <c r="U1283" s="337" t="s">
        <v>1216</v>
      </c>
      <c r="V1283" s="337">
        <v>6</v>
      </c>
      <c r="W1283" s="337" t="s">
        <v>19695</v>
      </c>
      <c r="X1283" s="337" t="s">
        <v>19695</v>
      </c>
      <c r="Y1283" s="337" t="s">
        <v>19695</v>
      </c>
      <c r="Z1283" s="337" t="s">
        <v>1745</v>
      </c>
      <c r="AA1283" s="337" t="s">
        <v>761</v>
      </c>
      <c r="AB1283" s="337" t="s">
        <v>762</v>
      </c>
      <c r="AC1283" s="337" t="s">
        <v>15347</v>
      </c>
    </row>
    <row r="1284" spans="1:29" ht="15.8" x14ac:dyDescent="0.25">
      <c r="A1284" s="337" t="s">
        <v>1723</v>
      </c>
      <c r="B1284" s="337" t="s">
        <v>9773</v>
      </c>
      <c r="C1284" s="337" t="s">
        <v>1821</v>
      </c>
      <c r="D1284" s="337" t="s">
        <v>449</v>
      </c>
      <c r="E1284" s="337" t="s">
        <v>1408</v>
      </c>
      <c r="F1284" s="338">
        <v>43729</v>
      </c>
      <c r="G1284" s="337" t="s">
        <v>9774</v>
      </c>
      <c r="H1284" s="338">
        <v>44114</v>
      </c>
      <c r="I1284" s="337" t="s">
        <v>19695</v>
      </c>
      <c r="J1284" s="337" t="s">
        <v>16</v>
      </c>
      <c r="K1284" s="337" t="s">
        <v>19695</v>
      </c>
      <c r="L1284" s="337" t="s">
        <v>19695</v>
      </c>
      <c r="M1284" s="337" t="s">
        <v>19695</v>
      </c>
      <c r="N1284" s="337" t="s">
        <v>19695</v>
      </c>
      <c r="O1284" s="337" t="s">
        <v>19695</v>
      </c>
      <c r="P1284" s="337" t="s">
        <v>19695</v>
      </c>
      <c r="Q1284" s="337" t="s">
        <v>19695</v>
      </c>
      <c r="R1284" s="337" t="s">
        <v>144</v>
      </c>
      <c r="S1284" s="337" t="s">
        <v>446</v>
      </c>
      <c r="T1284" s="337" t="s">
        <v>55</v>
      </c>
      <c r="U1284" s="337" t="s">
        <v>1352</v>
      </c>
      <c r="V1284" s="337">
        <v>4</v>
      </c>
      <c r="W1284" s="337" t="s">
        <v>19695</v>
      </c>
      <c r="X1284" s="337" t="s">
        <v>19695</v>
      </c>
      <c r="Y1284" s="337" t="s">
        <v>19695</v>
      </c>
      <c r="Z1284" s="337" t="s">
        <v>1728</v>
      </c>
      <c r="AA1284" s="337" t="s">
        <v>717</v>
      </c>
      <c r="AB1284" s="337" t="s">
        <v>718</v>
      </c>
      <c r="AC1284" s="337" t="s">
        <v>14246</v>
      </c>
    </row>
    <row r="1285" spans="1:29" ht="15.8" x14ac:dyDescent="0.25">
      <c r="A1285" s="337" t="s">
        <v>1723</v>
      </c>
      <c r="B1285" s="337" t="s">
        <v>11209</v>
      </c>
      <c r="C1285" s="337" t="s">
        <v>1821</v>
      </c>
      <c r="D1285" s="337" t="s">
        <v>449</v>
      </c>
      <c r="E1285" s="337" t="s">
        <v>8758</v>
      </c>
      <c r="F1285" s="338">
        <v>43752</v>
      </c>
      <c r="G1285" s="337" t="s">
        <v>9774</v>
      </c>
      <c r="H1285" s="338">
        <v>44114</v>
      </c>
      <c r="I1285" s="337" t="s">
        <v>19695</v>
      </c>
      <c r="J1285" s="337" t="s">
        <v>16</v>
      </c>
      <c r="K1285" s="337" t="s">
        <v>19695</v>
      </c>
      <c r="L1285" s="337" t="s">
        <v>19695</v>
      </c>
      <c r="M1285" s="337" t="s">
        <v>19695</v>
      </c>
      <c r="N1285" s="337" t="s">
        <v>19695</v>
      </c>
      <c r="O1285" s="337" t="s">
        <v>19695</v>
      </c>
      <c r="P1285" s="337" t="s">
        <v>19695</v>
      </c>
      <c r="Q1285" s="337" t="s">
        <v>19695</v>
      </c>
      <c r="R1285" s="337" t="s">
        <v>144</v>
      </c>
      <c r="S1285" s="337" t="s">
        <v>446</v>
      </c>
      <c r="T1285" s="337" t="s">
        <v>55</v>
      </c>
      <c r="U1285" s="337" t="s">
        <v>826</v>
      </c>
      <c r="V1285" s="337">
        <v>4</v>
      </c>
      <c r="W1285" s="337" t="s">
        <v>19695</v>
      </c>
      <c r="X1285" s="337" t="s">
        <v>19695</v>
      </c>
      <c r="Y1285" s="337" t="s">
        <v>19695</v>
      </c>
      <c r="Z1285" s="337" t="s">
        <v>1728</v>
      </c>
      <c r="AA1285" s="337" t="s">
        <v>717</v>
      </c>
      <c r="AB1285" s="337" t="s">
        <v>718</v>
      </c>
      <c r="AC1285" s="337" t="s">
        <v>14247</v>
      </c>
    </row>
    <row r="1286" spans="1:29" ht="15.8" x14ac:dyDescent="0.25">
      <c r="A1286" s="337" t="s">
        <v>1723</v>
      </c>
      <c r="B1286" s="337" t="s">
        <v>11632</v>
      </c>
      <c r="C1286" s="337" t="s">
        <v>1821</v>
      </c>
      <c r="D1286" s="337" t="s">
        <v>449</v>
      </c>
      <c r="E1286" s="337" t="s">
        <v>9720</v>
      </c>
      <c r="F1286" s="338">
        <v>44024</v>
      </c>
      <c r="G1286" s="337" t="s">
        <v>7962</v>
      </c>
      <c r="H1286" s="338">
        <v>44112</v>
      </c>
      <c r="I1286" s="337" t="s">
        <v>19695</v>
      </c>
      <c r="J1286" s="337" t="s">
        <v>16</v>
      </c>
      <c r="K1286" s="337" t="s">
        <v>19695</v>
      </c>
      <c r="L1286" s="337" t="s">
        <v>19695</v>
      </c>
      <c r="M1286" s="337" t="s">
        <v>19695</v>
      </c>
      <c r="N1286" s="337" t="s">
        <v>19695</v>
      </c>
      <c r="O1286" s="337" t="s">
        <v>19695</v>
      </c>
      <c r="P1286" s="337" t="s">
        <v>19695</v>
      </c>
      <c r="Q1286" s="337" t="s">
        <v>19695</v>
      </c>
      <c r="R1286" s="337" t="s">
        <v>112</v>
      </c>
      <c r="S1286" s="337" t="s">
        <v>115</v>
      </c>
      <c r="T1286" s="337" t="s">
        <v>115</v>
      </c>
      <c r="U1286" s="337" t="s">
        <v>11633</v>
      </c>
      <c r="V1286" s="337">
        <v>12</v>
      </c>
      <c r="W1286" s="337" t="s">
        <v>19695</v>
      </c>
      <c r="X1286" s="337" t="s">
        <v>19695</v>
      </c>
      <c r="Y1286" s="337" t="s">
        <v>19695</v>
      </c>
      <c r="Z1286" s="337" t="s">
        <v>1728</v>
      </c>
      <c r="AA1286" s="337" t="s">
        <v>735</v>
      </c>
      <c r="AB1286" s="337" t="s">
        <v>718</v>
      </c>
      <c r="AC1286" s="337" t="s">
        <v>14223</v>
      </c>
    </row>
    <row r="1287" spans="1:29" ht="15.8" x14ac:dyDescent="0.25">
      <c r="A1287" s="337" t="s">
        <v>1723</v>
      </c>
      <c r="B1287" s="337" t="s">
        <v>11420</v>
      </c>
      <c r="C1287" s="337" t="s">
        <v>1821</v>
      </c>
      <c r="D1287" s="337" t="s">
        <v>449</v>
      </c>
      <c r="E1287" s="337" t="s">
        <v>8493</v>
      </c>
      <c r="F1287" s="338">
        <v>44094</v>
      </c>
      <c r="G1287" s="337" t="s">
        <v>7962</v>
      </c>
      <c r="H1287" s="338">
        <v>44112</v>
      </c>
      <c r="I1287" s="337" t="s">
        <v>19695</v>
      </c>
      <c r="J1287" s="337" t="s">
        <v>16</v>
      </c>
      <c r="K1287" s="337" t="s">
        <v>19695</v>
      </c>
      <c r="L1287" s="337" t="s">
        <v>19695</v>
      </c>
      <c r="M1287" s="337" t="s">
        <v>19695</v>
      </c>
      <c r="N1287" s="337" t="s">
        <v>19695</v>
      </c>
      <c r="O1287" s="337" t="s">
        <v>19695</v>
      </c>
      <c r="P1287" s="337" t="s">
        <v>19695</v>
      </c>
      <c r="Q1287" s="337" t="s">
        <v>19695</v>
      </c>
      <c r="R1287" s="337" t="s">
        <v>52</v>
      </c>
      <c r="S1287" s="337" t="s">
        <v>69</v>
      </c>
      <c r="T1287" s="337" t="s">
        <v>69</v>
      </c>
      <c r="U1287" s="337" t="s">
        <v>11421</v>
      </c>
      <c r="V1287" s="337">
        <v>12</v>
      </c>
      <c r="W1287" s="337" t="s">
        <v>19695</v>
      </c>
      <c r="X1287" s="337" t="s">
        <v>19695</v>
      </c>
      <c r="Y1287" s="337" t="s">
        <v>19695</v>
      </c>
      <c r="Z1287" s="337" t="s">
        <v>1728</v>
      </c>
      <c r="AA1287" s="337" t="s">
        <v>735</v>
      </c>
      <c r="AB1287" s="337" t="s">
        <v>718</v>
      </c>
      <c r="AC1287" s="337" t="s">
        <v>14242</v>
      </c>
    </row>
    <row r="1288" spans="1:29" ht="15.8" x14ac:dyDescent="0.25">
      <c r="A1288" s="337" t="s">
        <v>1723</v>
      </c>
      <c r="B1288" s="337" t="s">
        <v>9625</v>
      </c>
      <c r="C1288" s="337" t="s">
        <v>1821</v>
      </c>
      <c r="D1288" s="337" t="s">
        <v>449</v>
      </c>
      <c r="E1288" s="337" t="s">
        <v>9626</v>
      </c>
      <c r="F1288" s="338">
        <v>44055</v>
      </c>
      <c r="G1288" s="337" t="s">
        <v>7962</v>
      </c>
      <c r="H1288" s="338">
        <v>44112</v>
      </c>
      <c r="I1288" s="337" t="s">
        <v>19695</v>
      </c>
      <c r="J1288" s="337" t="s">
        <v>36</v>
      </c>
      <c r="K1288" s="337" t="s">
        <v>19695</v>
      </c>
      <c r="L1288" s="337" t="s">
        <v>19695</v>
      </c>
      <c r="M1288" s="337" t="s">
        <v>19695</v>
      </c>
      <c r="N1288" s="337" t="s">
        <v>19695</v>
      </c>
      <c r="O1288" s="337" t="s">
        <v>19695</v>
      </c>
      <c r="P1288" s="337" t="s">
        <v>19695</v>
      </c>
      <c r="Q1288" s="337" t="s">
        <v>19695</v>
      </c>
      <c r="R1288" s="337" t="s">
        <v>52</v>
      </c>
      <c r="S1288" s="337" t="s">
        <v>120</v>
      </c>
      <c r="T1288" s="337" t="s">
        <v>411</v>
      </c>
      <c r="U1288" s="337" t="s">
        <v>9627</v>
      </c>
      <c r="V1288" s="337">
        <v>6</v>
      </c>
      <c r="W1288" s="337" t="s">
        <v>19695</v>
      </c>
      <c r="X1288" s="337" t="s">
        <v>19695</v>
      </c>
      <c r="Y1288" s="337" t="s">
        <v>19695</v>
      </c>
      <c r="Z1288" s="337" t="s">
        <v>1728</v>
      </c>
      <c r="AA1288" s="337" t="s">
        <v>717</v>
      </c>
      <c r="AB1288" s="337" t="s">
        <v>718</v>
      </c>
      <c r="AC1288" s="337" t="s">
        <v>14271</v>
      </c>
    </row>
    <row r="1289" spans="1:29" ht="15.8" x14ac:dyDescent="0.25">
      <c r="A1289" s="337" t="s">
        <v>1723</v>
      </c>
      <c r="B1289" s="337" t="s">
        <v>12003</v>
      </c>
      <c r="C1289" s="337" t="s">
        <v>1821</v>
      </c>
      <c r="D1289" s="337" t="s">
        <v>449</v>
      </c>
      <c r="E1289" s="337" t="s">
        <v>7680</v>
      </c>
      <c r="F1289" s="338">
        <v>44098</v>
      </c>
      <c r="G1289" s="337" t="s">
        <v>7962</v>
      </c>
      <c r="H1289" s="338">
        <v>44112</v>
      </c>
      <c r="I1289" s="337" t="s">
        <v>19695</v>
      </c>
      <c r="J1289" s="337" t="s">
        <v>16</v>
      </c>
      <c r="K1289" s="337" t="s">
        <v>19695</v>
      </c>
      <c r="L1289" s="337" t="s">
        <v>19695</v>
      </c>
      <c r="M1289" s="337" t="s">
        <v>19695</v>
      </c>
      <c r="N1289" s="337" t="s">
        <v>19695</v>
      </c>
      <c r="O1289" s="337" t="s">
        <v>19695</v>
      </c>
      <c r="P1289" s="337" t="s">
        <v>19695</v>
      </c>
      <c r="Q1289" s="337" t="s">
        <v>19695</v>
      </c>
      <c r="R1289" s="337" t="s">
        <v>1206</v>
      </c>
      <c r="S1289" s="337" t="s">
        <v>1207</v>
      </c>
      <c r="T1289" s="337" t="s">
        <v>1214</v>
      </c>
      <c r="U1289" s="337" t="s">
        <v>1216</v>
      </c>
      <c r="V1289" s="337">
        <v>6</v>
      </c>
      <c r="W1289" s="337" t="s">
        <v>19695</v>
      </c>
      <c r="X1289" s="337" t="s">
        <v>19695</v>
      </c>
      <c r="Y1289" s="337" t="s">
        <v>19695</v>
      </c>
      <c r="Z1289" s="337" t="s">
        <v>1745</v>
      </c>
      <c r="AA1289" s="337" t="s">
        <v>761</v>
      </c>
      <c r="AB1289" s="337" t="s">
        <v>762</v>
      </c>
      <c r="AC1289" s="337" t="s">
        <v>15345</v>
      </c>
    </row>
    <row r="1290" spans="1:29" ht="15.8" x14ac:dyDescent="0.25">
      <c r="A1290" s="337" t="s">
        <v>1723</v>
      </c>
      <c r="B1290" s="337" t="s">
        <v>12013</v>
      </c>
      <c r="C1290" s="337" t="s">
        <v>1821</v>
      </c>
      <c r="D1290" s="337" t="s">
        <v>449</v>
      </c>
      <c r="E1290" s="337" t="s">
        <v>11662</v>
      </c>
      <c r="F1290" s="338">
        <v>44088</v>
      </c>
      <c r="G1290" s="337" t="s">
        <v>7962</v>
      </c>
      <c r="H1290" s="338">
        <v>44112</v>
      </c>
      <c r="I1290" s="337" t="s">
        <v>19695</v>
      </c>
      <c r="J1290" s="337" t="s">
        <v>36</v>
      </c>
      <c r="K1290" s="337" t="s">
        <v>19695</v>
      </c>
      <c r="L1290" s="337" t="s">
        <v>19695</v>
      </c>
      <c r="M1290" s="337" t="s">
        <v>19695</v>
      </c>
      <c r="N1290" s="337" t="s">
        <v>19695</v>
      </c>
      <c r="O1290" s="337" t="s">
        <v>19695</v>
      </c>
      <c r="P1290" s="337" t="s">
        <v>19695</v>
      </c>
      <c r="Q1290" s="337" t="s">
        <v>19695</v>
      </c>
      <c r="R1290" s="337" t="s">
        <v>1206</v>
      </c>
      <c r="S1290" s="337" t="s">
        <v>1207</v>
      </c>
      <c r="T1290" s="337" t="s">
        <v>1214</v>
      </c>
      <c r="U1290" s="337" t="s">
        <v>12014</v>
      </c>
      <c r="V1290" s="337">
        <v>6</v>
      </c>
      <c r="W1290" s="337" t="s">
        <v>19695</v>
      </c>
      <c r="X1290" s="337" t="s">
        <v>19695</v>
      </c>
      <c r="Y1290" s="337" t="s">
        <v>19695</v>
      </c>
      <c r="Z1290" s="337" t="s">
        <v>1745</v>
      </c>
      <c r="AA1290" s="337" t="s">
        <v>761</v>
      </c>
      <c r="AB1290" s="337" t="s">
        <v>762</v>
      </c>
      <c r="AC1290" s="337" t="s">
        <v>15346</v>
      </c>
    </row>
    <row r="1291" spans="1:29" ht="15.8" x14ac:dyDescent="0.25">
      <c r="A1291" s="337" t="s">
        <v>1723</v>
      </c>
      <c r="B1291" s="337" t="s">
        <v>9717</v>
      </c>
      <c r="C1291" s="337" t="s">
        <v>1821</v>
      </c>
      <c r="D1291" s="337" t="s">
        <v>449</v>
      </c>
      <c r="E1291" s="337" t="s">
        <v>9626</v>
      </c>
      <c r="F1291" s="338">
        <v>44055</v>
      </c>
      <c r="G1291" s="337" t="s">
        <v>7962</v>
      </c>
      <c r="H1291" s="338">
        <v>44112</v>
      </c>
      <c r="I1291" s="337" t="s">
        <v>19695</v>
      </c>
      <c r="J1291" s="337" t="s">
        <v>36</v>
      </c>
      <c r="K1291" s="337" t="s">
        <v>19695</v>
      </c>
      <c r="L1291" s="337" t="s">
        <v>19695</v>
      </c>
      <c r="M1291" s="337" t="s">
        <v>19695</v>
      </c>
      <c r="N1291" s="337" t="s">
        <v>19695</v>
      </c>
      <c r="O1291" s="337" t="s">
        <v>19695</v>
      </c>
      <c r="P1291" s="337" t="s">
        <v>19695</v>
      </c>
      <c r="Q1291" s="337" t="s">
        <v>19695</v>
      </c>
      <c r="R1291" s="337" t="s">
        <v>15</v>
      </c>
      <c r="S1291" s="337" t="s">
        <v>1086</v>
      </c>
      <c r="T1291" s="337" t="s">
        <v>1086</v>
      </c>
      <c r="U1291" s="337" t="s">
        <v>9718</v>
      </c>
      <c r="V1291" s="337">
        <v>12</v>
      </c>
      <c r="W1291" s="337" t="s">
        <v>19695</v>
      </c>
      <c r="X1291" s="337" t="s">
        <v>19695</v>
      </c>
      <c r="Y1291" s="337" t="s">
        <v>19695</v>
      </c>
      <c r="Z1291" s="337" t="s">
        <v>1753</v>
      </c>
      <c r="AA1291" s="337" t="s">
        <v>735</v>
      </c>
      <c r="AB1291" s="337" t="s">
        <v>718</v>
      </c>
      <c r="AC1291" s="337" t="s">
        <v>15562</v>
      </c>
    </row>
    <row r="1292" spans="1:29" ht="15.8" x14ac:dyDescent="0.25">
      <c r="A1292" s="337" t="s">
        <v>1723</v>
      </c>
      <c r="B1292" s="337" t="s">
        <v>12006</v>
      </c>
      <c r="C1292" s="337" t="s">
        <v>1821</v>
      </c>
      <c r="D1292" s="337" t="s">
        <v>449</v>
      </c>
      <c r="E1292" s="337" t="s">
        <v>12000</v>
      </c>
      <c r="F1292" s="338">
        <v>44095</v>
      </c>
      <c r="G1292" s="337" t="s">
        <v>11516</v>
      </c>
      <c r="H1292" s="338">
        <v>44111</v>
      </c>
      <c r="I1292" s="337" t="s">
        <v>19695</v>
      </c>
      <c r="J1292" s="337" t="s">
        <v>16</v>
      </c>
      <c r="K1292" s="337" t="s">
        <v>19695</v>
      </c>
      <c r="L1292" s="337" t="s">
        <v>19695</v>
      </c>
      <c r="M1292" s="337" t="s">
        <v>19695</v>
      </c>
      <c r="N1292" s="337" t="s">
        <v>19695</v>
      </c>
      <c r="O1292" s="337" t="s">
        <v>19695</v>
      </c>
      <c r="P1292" s="337" t="s">
        <v>19695</v>
      </c>
      <c r="Q1292" s="337" t="s">
        <v>19695</v>
      </c>
      <c r="R1292" s="337" t="s">
        <v>1206</v>
      </c>
      <c r="S1292" s="337" t="s">
        <v>1207</v>
      </c>
      <c r="T1292" s="337" t="s">
        <v>1214</v>
      </c>
      <c r="U1292" s="337" t="s">
        <v>12007</v>
      </c>
      <c r="V1292" s="337">
        <v>6</v>
      </c>
      <c r="W1292" s="337" t="s">
        <v>19695</v>
      </c>
      <c r="X1292" s="337" t="s">
        <v>19695</v>
      </c>
      <c r="Y1292" s="337" t="s">
        <v>19695</v>
      </c>
      <c r="Z1292" s="337" t="s">
        <v>1745</v>
      </c>
      <c r="AA1292" s="337" t="s">
        <v>761</v>
      </c>
      <c r="AB1292" s="337" t="s">
        <v>762</v>
      </c>
      <c r="AC1292" s="337" t="s">
        <v>15345</v>
      </c>
    </row>
    <row r="1293" spans="1:29" ht="15.8" x14ac:dyDescent="0.25">
      <c r="A1293" s="337" t="s">
        <v>1723</v>
      </c>
      <c r="B1293" s="337" t="s">
        <v>12001</v>
      </c>
      <c r="C1293" s="337" t="s">
        <v>1821</v>
      </c>
      <c r="D1293" s="337" t="s">
        <v>449</v>
      </c>
      <c r="E1293" s="337" t="s">
        <v>9561</v>
      </c>
      <c r="F1293" s="338">
        <v>44097</v>
      </c>
      <c r="G1293" s="337" t="s">
        <v>12002</v>
      </c>
      <c r="H1293" s="338">
        <v>44110</v>
      </c>
      <c r="I1293" s="337" t="s">
        <v>19695</v>
      </c>
      <c r="J1293" s="337" t="s">
        <v>36</v>
      </c>
      <c r="K1293" s="337" t="s">
        <v>19695</v>
      </c>
      <c r="L1293" s="337" t="s">
        <v>19695</v>
      </c>
      <c r="M1293" s="337" t="s">
        <v>19695</v>
      </c>
      <c r="N1293" s="337" t="s">
        <v>19695</v>
      </c>
      <c r="O1293" s="337" t="s">
        <v>19695</v>
      </c>
      <c r="P1293" s="337" t="s">
        <v>19695</v>
      </c>
      <c r="Q1293" s="337" t="s">
        <v>19695</v>
      </c>
      <c r="R1293" s="337" t="s">
        <v>1206</v>
      </c>
      <c r="S1293" s="337" t="s">
        <v>1207</v>
      </c>
      <c r="T1293" s="337" t="s">
        <v>1214</v>
      </c>
      <c r="U1293" s="337" t="s">
        <v>11995</v>
      </c>
      <c r="V1293" s="337">
        <v>6</v>
      </c>
      <c r="W1293" s="337" t="s">
        <v>19695</v>
      </c>
      <c r="X1293" s="337" t="s">
        <v>19695</v>
      </c>
      <c r="Y1293" s="337" t="s">
        <v>19695</v>
      </c>
      <c r="Z1293" s="337" t="s">
        <v>1745</v>
      </c>
      <c r="AA1293" s="337" t="s">
        <v>761</v>
      </c>
      <c r="AB1293" s="337" t="s">
        <v>762</v>
      </c>
      <c r="AC1293" s="337" t="s">
        <v>15345</v>
      </c>
    </row>
    <row r="1294" spans="1:29" ht="15.8" x14ac:dyDescent="0.25">
      <c r="A1294" s="337" t="s">
        <v>1723</v>
      </c>
      <c r="B1294" s="337" t="s">
        <v>12017</v>
      </c>
      <c r="C1294" s="337" t="s">
        <v>1725</v>
      </c>
      <c r="D1294" s="337" t="s">
        <v>1730</v>
      </c>
      <c r="E1294" s="337" t="s">
        <v>12000</v>
      </c>
      <c r="F1294" s="338">
        <v>44095</v>
      </c>
      <c r="G1294" s="337" t="s">
        <v>12002</v>
      </c>
      <c r="H1294" s="338">
        <v>44110</v>
      </c>
      <c r="I1294" s="337" t="s">
        <v>19695</v>
      </c>
      <c r="J1294" s="337" t="s">
        <v>36</v>
      </c>
      <c r="K1294" s="337" t="s">
        <v>19695</v>
      </c>
      <c r="L1294" s="337" t="s">
        <v>19695</v>
      </c>
      <c r="M1294" s="337" t="s">
        <v>19695</v>
      </c>
      <c r="N1294" s="337" t="s">
        <v>19695</v>
      </c>
      <c r="O1294" s="337" t="s">
        <v>19695</v>
      </c>
      <c r="P1294" s="337" t="s">
        <v>19695</v>
      </c>
      <c r="Q1294" s="337" t="s">
        <v>19695</v>
      </c>
      <c r="R1294" s="337" t="s">
        <v>1206</v>
      </c>
      <c r="S1294" s="337" t="s">
        <v>1207</v>
      </c>
      <c r="T1294" s="337" t="s">
        <v>1214</v>
      </c>
      <c r="U1294" s="337" t="s">
        <v>12018</v>
      </c>
      <c r="V1294" s="337">
        <v>6</v>
      </c>
      <c r="W1294" s="337" t="s">
        <v>19695</v>
      </c>
      <c r="X1294" s="337" t="s">
        <v>19695</v>
      </c>
      <c r="Y1294" s="337" t="s">
        <v>19695</v>
      </c>
      <c r="Z1294" s="337" t="s">
        <v>1745</v>
      </c>
      <c r="AA1294" s="337" t="s">
        <v>761</v>
      </c>
      <c r="AB1294" s="337" t="s">
        <v>762</v>
      </c>
      <c r="AC1294" s="337" t="s">
        <v>15346</v>
      </c>
    </row>
    <row r="1295" spans="1:29" ht="15.8" x14ac:dyDescent="0.25">
      <c r="A1295" s="337" t="s">
        <v>1723</v>
      </c>
      <c r="B1295" s="337" t="s">
        <v>12015</v>
      </c>
      <c r="C1295" s="337" t="s">
        <v>1821</v>
      </c>
      <c r="D1295" s="337" t="s">
        <v>449</v>
      </c>
      <c r="E1295" s="337" t="s">
        <v>11635</v>
      </c>
      <c r="F1295" s="338">
        <v>44096</v>
      </c>
      <c r="G1295" s="337" t="s">
        <v>12002</v>
      </c>
      <c r="H1295" s="338">
        <v>44110</v>
      </c>
      <c r="I1295" s="337" t="s">
        <v>19695</v>
      </c>
      <c r="J1295" s="337" t="s">
        <v>36</v>
      </c>
      <c r="K1295" s="337" t="s">
        <v>19695</v>
      </c>
      <c r="L1295" s="337" t="s">
        <v>19695</v>
      </c>
      <c r="M1295" s="337" t="s">
        <v>19695</v>
      </c>
      <c r="N1295" s="337" t="s">
        <v>19695</v>
      </c>
      <c r="O1295" s="337" t="s">
        <v>19695</v>
      </c>
      <c r="P1295" s="337" t="s">
        <v>19695</v>
      </c>
      <c r="Q1295" s="337" t="s">
        <v>19695</v>
      </c>
      <c r="R1295" s="337" t="s">
        <v>1206</v>
      </c>
      <c r="S1295" s="337" t="s">
        <v>1207</v>
      </c>
      <c r="T1295" s="337" t="s">
        <v>1214</v>
      </c>
      <c r="U1295" s="337" t="s">
        <v>1120</v>
      </c>
      <c r="V1295" s="337">
        <v>6</v>
      </c>
      <c r="W1295" s="337" t="s">
        <v>19695</v>
      </c>
      <c r="X1295" s="337" t="s">
        <v>19695</v>
      </c>
      <c r="Y1295" s="337" t="s">
        <v>19695</v>
      </c>
      <c r="Z1295" s="337" t="s">
        <v>1745</v>
      </c>
      <c r="AA1295" s="337" t="s">
        <v>761</v>
      </c>
      <c r="AB1295" s="337" t="s">
        <v>762</v>
      </c>
      <c r="AC1295" s="337" t="s">
        <v>15346</v>
      </c>
    </row>
    <row r="1296" spans="1:29" ht="15.8" x14ac:dyDescent="0.25">
      <c r="A1296" s="337" t="s">
        <v>1723</v>
      </c>
      <c r="B1296" s="337" t="s">
        <v>12022</v>
      </c>
      <c r="C1296" s="337" t="s">
        <v>1821</v>
      </c>
      <c r="D1296" s="337" t="s">
        <v>449</v>
      </c>
      <c r="E1296" s="337" t="s">
        <v>11654</v>
      </c>
      <c r="F1296" s="338">
        <v>44083</v>
      </c>
      <c r="G1296" s="337" t="s">
        <v>12002</v>
      </c>
      <c r="H1296" s="338">
        <v>44110</v>
      </c>
      <c r="I1296" s="337" t="s">
        <v>19695</v>
      </c>
      <c r="J1296" s="337" t="s">
        <v>16</v>
      </c>
      <c r="K1296" s="337" t="s">
        <v>19695</v>
      </c>
      <c r="L1296" s="337" t="s">
        <v>19695</v>
      </c>
      <c r="M1296" s="337" t="s">
        <v>19695</v>
      </c>
      <c r="N1296" s="337" t="s">
        <v>19695</v>
      </c>
      <c r="O1296" s="337" t="s">
        <v>19695</v>
      </c>
      <c r="P1296" s="337" t="s">
        <v>19695</v>
      </c>
      <c r="Q1296" s="337" t="s">
        <v>19695</v>
      </c>
      <c r="R1296" s="337" t="s">
        <v>1206</v>
      </c>
      <c r="S1296" s="337" t="s">
        <v>1207</v>
      </c>
      <c r="T1296" s="337" t="s">
        <v>1214</v>
      </c>
      <c r="U1296" s="337" t="s">
        <v>11890</v>
      </c>
      <c r="V1296" s="337">
        <v>6</v>
      </c>
      <c r="W1296" s="337" t="s">
        <v>19695</v>
      </c>
      <c r="X1296" s="337" t="s">
        <v>19695</v>
      </c>
      <c r="Y1296" s="337" t="s">
        <v>19695</v>
      </c>
      <c r="Z1296" s="337" t="s">
        <v>1745</v>
      </c>
      <c r="AA1296" s="337" t="s">
        <v>761</v>
      </c>
      <c r="AB1296" s="337" t="s">
        <v>762</v>
      </c>
      <c r="AC1296" s="337" t="s">
        <v>15346</v>
      </c>
    </row>
    <row r="1297" spans="1:29" ht="15.8" x14ac:dyDescent="0.25">
      <c r="A1297" s="337" t="s">
        <v>1723</v>
      </c>
      <c r="B1297" s="337" t="s">
        <v>11511</v>
      </c>
      <c r="C1297" s="337" t="s">
        <v>1725</v>
      </c>
      <c r="D1297" s="337" t="s">
        <v>13527</v>
      </c>
      <c r="E1297" s="337" t="s">
        <v>9516</v>
      </c>
      <c r="F1297" s="338">
        <v>44085</v>
      </c>
      <c r="G1297" s="337" t="s">
        <v>8620</v>
      </c>
      <c r="H1297" s="338">
        <v>44109</v>
      </c>
      <c r="I1297" s="337" t="s">
        <v>19695</v>
      </c>
      <c r="J1297" s="337" t="s">
        <v>36</v>
      </c>
      <c r="K1297" s="337" t="s">
        <v>19695</v>
      </c>
      <c r="L1297" s="337" t="s">
        <v>19695</v>
      </c>
      <c r="M1297" s="337" t="s">
        <v>19695</v>
      </c>
      <c r="N1297" s="337" t="s">
        <v>19695</v>
      </c>
      <c r="O1297" s="337" t="s">
        <v>19695</v>
      </c>
      <c r="P1297" s="337" t="s">
        <v>19695</v>
      </c>
      <c r="Q1297" s="337" t="s">
        <v>19695</v>
      </c>
      <c r="R1297" s="337" t="s">
        <v>35</v>
      </c>
      <c r="S1297" s="337" t="s">
        <v>77</v>
      </c>
      <c r="T1297" s="337" t="s">
        <v>1029</v>
      </c>
      <c r="U1297" s="337" t="s">
        <v>7013</v>
      </c>
      <c r="V1297" s="337">
        <v>8</v>
      </c>
      <c r="W1297" s="337" t="s">
        <v>19695</v>
      </c>
      <c r="X1297" s="337" t="s">
        <v>19695</v>
      </c>
      <c r="Y1297" s="337" t="s">
        <v>19695</v>
      </c>
      <c r="Z1297" s="337" t="s">
        <v>1728</v>
      </c>
      <c r="AA1297" s="337" t="s">
        <v>717</v>
      </c>
      <c r="AB1297" s="337" t="s">
        <v>718</v>
      </c>
      <c r="AC1297" s="337" t="s">
        <v>14229</v>
      </c>
    </row>
    <row r="1298" spans="1:29" ht="15.8" x14ac:dyDescent="0.25">
      <c r="A1298" s="337" t="s">
        <v>1723</v>
      </c>
      <c r="B1298" s="337" t="s">
        <v>11637</v>
      </c>
      <c r="C1298" s="337" t="s">
        <v>1821</v>
      </c>
      <c r="D1298" s="337" t="s">
        <v>449</v>
      </c>
      <c r="E1298" s="337" t="s">
        <v>9242</v>
      </c>
      <c r="F1298" s="338">
        <v>44051</v>
      </c>
      <c r="G1298" s="337" t="s">
        <v>11502</v>
      </c>
      <c r="H1298" s="338">
        <v>44108</v>
      </c>
      <c r="I1298" s="337" t="s">
        <v>19695</v>
      </c>
      <c r="J1298" s="337" t="s">
        <v>16</v>
      </c>
      <c r="K1298" s="337" t="s">
        <v>19695</v>
      </c>
      <c r="L1298" s="337" t="s">
        <v>19695</v>
      </c>
      <c r="M1298" s="337" t="s">
        <v>19695</v>
      </c>
      <c r="N1298" s="337" t="s">
        <v>19695</v>
      </c>
      <c r="O1298" s="337" t="s">
        <v>19695</v>
      </c>
      <c r="P1298" s="337" t="s">
        <v>19695</v>
      </c>
      <c r="Q1298" s="337" t="s">
        <v>19695</v>
      </c>
      <c r="R1298" s="337" t="s">
        <v>112</v>
      </c>
      <c r="S1298" s="337" t="s">
        <v>452</v>
      </c>
      <c r="T1298" s="337" t="s">
        <v>452</v>
      </c>
      <c r="U1298" s="337" t="s">
        <v>1247</v>
      </c>
      <c r="V1298" s="337">
        <v>10</v>
      </c>
      <c r="W1298" s="337" t="s">
        <v>19695</v>
      </c>
      <c r="X1298" s="337" t="s">
        <v>19695</v>
      </c>
      <c r="Y1298" s="337" t="s">
        <v>19695</v>
      </c>
      <c r="Z1298" s="337" t="s">
        <v>1728</v>
      </c>
      <c r="AA1298" s="337" t="s">
        <v>735</v>
      </c>
      <c r="AB1298" s="337" t="s">
        <v>718</v>
      </c>
      <c r="AC1298" s="337" t="s">
        <v>14227</v>
      </c>
    </row>
    <row r="1299" spans="1:29" ht="15.8" x14ac:dyDescent="0.25">
      <c r="A1299" s="337" t="s">
        <v>1723</v>
      </c>
      <c r="B1299" s="337" t="s">
        <v>12034</v>
      </c>
      <c r="C1299" s="337" t="s">
        <v>1821</v>
      </c>
      <c r="D1299" s="337" t="s">
        <v>449</v>
      </c>
      <c r="E1299" s="337" t="s">
        <v>9527</v>
      </c>
      <c r="F1299" s="338">
        <v>44090</v>
      </c>
      <c r="G1299" s="337" t="s">
        <v>9237</v>
      </c>
      <c r="H1299" s="338">
        <v>44107</v>
      </c>
      <c r="I1299" s="337" t="s">
        <v>19695</v>
      </c>
      <c r="J1299" s="337" t="s">
        <v>16</v>
      </c>
      <c r="K1299" s="337" t="s">
        <v>19695</v>
      </c>
      <c r="L1299" s="337" t="s">
        <v>19695</v>
      </c>
      <c r="M1299" s="337" t="s">
        <v>19695</v>
      </c>
      <c r="N1299" s="337" t="s">
        <v>19695</v>
      </c>
      <c r="O1299" s="337" t="s">
        <v>19695</v>
      </c>
      <c r="P1299" s="337" t="s">
        <v>19695</v>
      </c>
      <c r="Q1299" s="337" t="s">
        <v>19695</v>
      </c>
      <c r="R1299" s="337" t="s">
        <v>1206</v>
      </c>
      <c r="S1299" s="337" t="s">
        <v>1207</v>
      </c>
      <c r="T1299" s="337" t="s">
        <v>12032</v>
      </c>
      <c r="U1299" s="337" t="s">
        <v>12005</v>
      </c>
      <c r="V1299" s="337">
        <v>6</v>
      </c>
      <c r="W1299" s="337" t="s">
        <v>19695</v>
      </c>
      <c r="X1299" s="337" t="s">
        <v>19695</v>
      </c>
      <c r="Y1299" s="337" t="s">
        <v>19695</v>
      </c>
      <c r="Z1299" s="337" t="s">
        <v>1745</v>
      </c>
      <c r="AA1299" s="337" t="s">
        <v>761</v>
      </c>
      <c r="AB1299" s="337" t="s">
        <v>762</v>
      </c>
      <c r="AC1299" s="337" t="s">
        <v>15345</v>
      </c>
    </row>
    <row r="1300" spans="1:29" ht="15.8" x14ac:dyDescent="0.25">
      <c r="A1300" s="337" t="s">
        <v>1723</v>
      </c>
      <c r="B1300" s="337" t="s">
        <v>11830</v>
      </c>
      <c r="C1300" s="337" t="s">
        <v>1821</v>
      </c>
      <c r="D1300" s="337" t="s">
        <v>449</v>
      </c>
      <c r="E1300" s="337" t="s">
        <v>1817</v>
      </c>
      <c r="F1300" s="338">
        <v>44021</v>
      </c>
      <c r="G1300" s="337" t="s">
        <v>11416</v>
      </c>
      <c r="H1300" s="338">
        <v>44106</v>
      </c>
      <c r="I1300" s="337" t="s">
        <v>19695</v>
      </c>
      <c r="J1300" s="337" t="s">
        <v>16</v>
      </c>
      <c r="K1300" s="337" t="s">
        <v>19695</v>
      </c>
      <c r="L1300" s="337" t="s">
        <v>19695</v>
      </c>
      <c r="M1300" s="337" t="s">
        <v>19695</v>
      </c>
      <c r="N1300" s="337" t="s">
        <v>19695</v>
      </c>
      <c r="O1300" s="337" t="s">
        <v>19695</v>
      </c>
      <c r="P1300" s="337" t="s">
        <v>19695</v>
      </c>
      <c r="Q1300" s="337" t="s">
        <v>19695</v>
      </c>
      <c r="R1300" s="337" t="s">
        <v>112</v>
      </c>
      <c r="S1300" s="337" t="s">
        <v>123</v>
      </c>
      <c r="T1300" s="337" t="s">
        <v>123</v>
      </c>
      <c r="U1300" s="337" t="s">
        <v>11831</v>
      </c>
      <c r="V1300" s="337">
        <v>12</v>
      </c>
      <c r="W1300" s="337" t="s">
        <v>19695</v>
      </c>
      <c r="X1300" s="337" t="s">
        <v>19695</v>
      </c>
      <c r="Y1300" s="337" t="s">
        <v>19695</v>
      </c>
      <c r="Z1300" s="337" t="s">
        <v>1728</v>
      </c>
      <c r="AA1300" s="337" t="s">
        <v>735</v>
      </c>
      <c r="AB1300" s="337" t="s">
        <v>718</v>
      </c>
      <c r="AC1300" s="337" t="s">
        <v>14223</v>
      </c>
    </row>
    <row r="1301" spans="1:29" ht="15.8" x14ac:dyDescent="0.25">
      <c r="A1301" s="337" t="s">
        <v>1723</v>
      </c>
      <c r="B1301" s="337" t="s">
        <v>11738</v>
      </c>
      <c r="C1301" s="337" t="s">
        <v>1821</v>
      </c>
      <c r="D1301" s="337" t="s">
        <v>449</v>
      </c>
      <c r="E1301" s="337" t="s">
        <v>10845</v>
      </c>
      <c r="F1301" s="338">
        <v>44099</v>
      </c>
      <c r="G1301" s="337" t="s">
        <v>9075</v>
      </c>
      <c r="H1301" s="338">
        <v>44105</v>
      </c>
      <c r="I1301" s="337" t="s">
        <v>19695</v>
      </c>
      <c r="J1301" s="337" t="s">
        <v>16</v>
      </c>
      <c r="K1301" s="337" t="s">
        <v>19695</v>
      </c>
      <c r="L1301" s="337" t="s">
        <v>19695</v>
      </c>
      <c r="M1301" s="337" t="s">
        <v>19695</v>
      </c>
      <c r="N1301" s="337" t="s">
        <v>19695</v>
      </c>
      <c r="O1301" s="337" t="s">
        <v>19695</v>
      </c>
      <c r="P1301" s="337" t="s">
        <v>19695</v>
      </c>
      <c r="Q1301" s="337" t="s">
        <v>19695</v>
      </c>
      <c r="R1301" s="337" t="s">
        <v>134</v>
      </c>
      <c r="S1301" s="337" t="s">
        <v>451</v>
      </c>
      <c r="T1301" s="337" t="s">
        <v>2765</v>
      </c>
      <c r="U1301" s="337" t="s">
        <v>11739</v>
      </c>
      <c r="V1301" s="337">
        <v>8</v>
      </c>
      <c r="W1301" s="337" t="s">
        <v>19695</v>
      </c>
      <c r="X1301" s="337" t="s">
        <v>19695</v>
      </c>
      <c r="Y1301" s="337" t="s">
        <v>19695</v>
      </c>
      <c r="Z1301" s="337" t="s">
        <v>1728</v>
      </c>
      <c r="AA1301" s="337" t="s">
        <v>717</v>
      </c>
      <c r="AB1301" s="337" t="s">
        <v>718</v>
      </c>
      <c r="AC1301" s="337" t="s">
        <v>14226</v>
      </c>
    </row>
    <row r="1302" spans="1:29" ht="15.8" x14ac:dyDescent="0.25">
      <c r="A1302" s="337" t="s">
        <v>1723</v>
      </c>
      <c r="B1302" s="337" t="s">
        <v>11676</v>
      </c>
      <c r="C1302" s="337" t="s">
        <v>1725</v>
      </c>
      <c r="D1302" s="337" t="s">
        <v>1735</v>
      </c>
      <c r="E1302" s="337" t="s">
        <v>8493</v>
      </c>
      <c r="F1302" s="338">
        <v>44094</v>
      </c>
      <c r="G1302" s="337" t="s">
        <v>9075</v>
      </c>
      <c r="H1302" s="338">
        <v>44105</v>
      </c>
      <c r="I1302" s="337" t="s">
        <v>19695</v>
      </c>
      <c r="J1302" s="337" t="s">
        <v>16</v>
      </c>
      <c r="K1302" s="337" t="s">
        <v>19695</v>
      </c>
      <c r="L1302" s="337" t="s">
        <v>19695</v>
      </c>
      <c r="M1302" s="337" t="s">
        <v>19695</v>
      </c>
      <c r="N1302" s="337" t="s">
        <v>19695</v>
      </c>
      <c r="O1302" s="337" t="s">
        <v>19695</v>
      </c>
      <c r="P1302" s="337" t="s">
        <v>19695</v>
      </c>
      <c r="Q1302" s="337" t="s">
        <v>19695</v>
      </c>
      <c r="R1302" s="337" t="s">
        <v>52</v>
      </c>
      <c r="S1302" s="337" t="s">
        <v>69</v>
      </c>
      <c r="T1302" s="337" t="s">
        <v>69</v>
      </c>
      <c r="U1302" s="337" t="s">
        <v>6647</v>
      </c>
      <c r="V1302" s="337">
        <v>10</v>
      </c>
      <c r="W1302" s="337" t="s">
        <v>19695</v>
      </c>
      <c r="X1302" s="337" t="s">
        <v>19695</v>
      </c>
      <c r="Y1302" s="337" t="s">
        <v>19695</v>
      </c>
      <c r="Z1302" s="337" t="s">
        <v>1728</v>
      </c>
      <c r="AA1302" s="337" t="s">
        <v>717</v>
      </c>
      <c r="AB1302" s="337" t="s">
        <v>718</v>
      </c>
      <c r="AC1302" s="337" t="s">
        <v>14228</v>
      </c>
    </row>
    <row r="1303" spans="1:29" ht="15.8" x14ac:dyDescent="0.25">
      <c r="A1303" s="337" t="s">
        <v>1723</v>
      </c>
      <c r="B1303" s="337" t="s">
        <v>12008</v>
      </c>
      <c r="C1303" s="337" t="s">
        <v>1821</v>
      </c>
      <c r="D1303" s="337" t="s">
        <v>449</v>
      </c>
      <c r="E1303" s="337" t="s">
        <v>10463</v>
      </c>
      <c r="F1303" s="338">
        <v>44087</v>
      </c>
      <c r="G1303" s="337" t="s">
        <v>9075</v>
      </c>
      <c r="H1303" s="338">
        <v>44105</v>
      </c>
      <c r="I1303" s="337" t="s">
        <v>19695</v>
      </c>
      <c r="J1303" s="337" t="s">
        <v>36</v>
      </c>
      <c r="K1303" s="337" t="s">
        <v>19695</v>
      </c>
      <c r="L1303" s="337" t="s">
        <v>19695</v>
      </c>
      <c r="M1303" s="337" t="s">
        <v>19695</v>
      </c>
      <c r="N1303" s="337" t="s">
        <v>19695</v>
      </c>
      <c r="O1303" s="337" t="s">
        <v>19695</v>
      </c>
      <c r="P1303" s="337" t="s">
        <v>19695</v>
      </c>
      <c r="Q1303" s="337" t="s">
        <v>19695</v>
      </c>
      <c r="R1303" s="337" t="s">
        <v>1206</v>
      </c>
      <c r="S1303" s="337" t="s">
        <v>1207</v>
      </c>
      <c r="T1303" s="337" t="s">
        <v>1214</v>
      </c>
      <c r="U1303" s="337" t="s">
        <v>1216</v>
      </c>
      <c r="V1303" s="337">
        <v>6</v>
      </c>
      <c r="W1303" s="337" t="s">
        <v>19695</v>
      </c>
      <c r="X1303" s="337" t="s">
        <v>19695</v>
      </c>
      <c r="Y1303" s="337" t="s">
        <v>19695</v>
      </c>
      <c r="Z1303" s="337" t="s">
        <v>1745</v>
      </c>
      <c r="AA1303" s="337" t="s">
        <v>761</v>
      </c>
      <c r="AB1303" s="337" t="s">
        <v>762</v>
      </c>
      <c r="AC1303" s="337" t="s">
        <v>15345</v>
      </c>
    </row>
    <row r="1304" spans="1:29" ht="15.8" x14ac:dyDescent="0.25">
      <c r="A1304" s="337" t="s">
        <v>1723</v>
      </c>
      <c r="B1304" s="337" t="s">
        <v>9768</v>
      </c>
      <c r="C1304" s="337" t="s">
        <v>1821</v>
      </c>
      <c r="D1304" s="337" t="s">
        <v>449</v>
      </c>
      <c r="E1304" s="337" t="s">
        <v>9769</v>
      </c>
      <c r="F1304" s="338">
        <v>44038</v>
      </c>
      <c r="G1304" s="337" t="s">
        <v>9770</v>
      </c>
      <c r="H1304" s="338">
        <v>44104</v>
      </c>
      <c r="I1304" s="337" t="s">
        <v>19695</v>
      </c>
      <c r="J1304" s="337" t="s">
        <v>36</v>
      </c>
      <c r="K1304" s="337" t="s">
        <v>19695</v>
      </c>
      <c r="L1304" s="337" t="s">
        <v>19695</v>
      </c>
      <c r="M1304" s="337" t="s">
        <v>19695</v>
      </c>
      <c r="N1304" s="337" t="s">
        <v>19695</v>
      </c>
      <c r="O1304" s="337" t="s">
        <v>19695</v>
      </c>
      <c r="P1304" s="337" t="s">
        <v>19695</v>
      </c>
      <c r="Q1304" s="337" t="s">
        <v>19695</v>
      </c>
      <c r="R1304" s="337" t="s">
        <v>144</v>
      </c>
      <c r="S1304" s="337" t="s">
        <v>829</v>
      </c>
      <c r="T1304" s="337" t="s">
        <v>829</v>
      </c>
      <c r="U1304" s="337" t="s">
        <v>9771</v>
      </c>
      <c r="V1304" s="337">
        <v>8</v>
      </c>
      <c r="W1304" s="337" t="s">
        <v>19695</v>
      </c>
      <c r="X1304" s="337" t="s">
        <v>19695</v>
      </c>
      <c r="Y1304" s="337" t="s">
        <v>19695</v>
      </c>
      <c r="Z1304" s="337" t="s">
        <v>1728</v>
      </c>
      <c r="AA1304" s="337" t="s">
        <v>735</v>
      </c>
      <c r="AB1304" s="337" t="s">
        <v>718</v>
      </c>
      <c r="AC1304" s="337" t="s">
        <v>14230</v>
      </c>
    </row>
    <row r="1305" spans="1:29" ht="15.8" x14ac:dyDescent="0.25">
      <c r="A1305" s="337" t="s">
        <v>1723</v>
      </c>
      <c r="B1305" s="337" t="s">
        <v>9775</v>
      </c>
      <c r="C1305" s="337" t="s">
        <v>1821</v>
      </c>
      <c r="D1305" s="337" t="s">
        <v>449</v>
      </c>
      <c r="E1305" s="337" t="s">
        <v>7355</v>
      </c>
      <c r="F1305" s="338">
        <v>43666</v>
      </c>
      <c r="G1305" s="337" t="s">
        <v>9770</v>
      </c>
      <c r="H1305" s="338">
        <v>44104</v>
      </c>
      <c r="I1305" s="337" t="s">
        <v>19695</v>
      </c>
      <c r="J1305" s="337" t="s">
        <v>16</v>
      </c>
      <c r="K1305" s="337" t="s">
        <v>19695</v>
      </c>
      <c r="L1305" s="337" t="s">
        <v>19695</v>
      </c>
      <c r="M1305" s="337" t="s">
        <v>19695</v>
      </c>
      <c r="N1305" s="337" t="s">
        <v>19695</v>
      </c>
      <c r="O1305" s="337" t="s">
        <v>19695</v>
      </c>
      <c r="P1305" s="337" t="s">
        <v>19695</v>
      </c>
      <c r="Q1305" s="337" t="s">
        <v>19695</v>
      </c>
      <c r="R1305" s="337" t="s">
        <v>144</v>
      </c>
      <c r="S1305" s="337" t="s">
        <v>446</v>
      </c>
      <c r="T1305" s="337" t="s">
        <v>55</v>
      </c>
      <c r="U1305" s="337" t="s">
        <v>1352</v>
      </c>
      <c r="V1305" s="337">
        <v>4</v>
      </c>
      <c r="W1305" s="337" t="s">
        <v>19695</v>
      </c>
      <c r="X1305" s="337" t="s">
        <v>19695</v>
      </c>
      <c r="Y1305" s="337" t="s">
        <v>19695</v>
      </c>
      <c r="Z1305" s="337" t="s">
        <v>1728</v>
      </c>
      <c r="AA1305" s="337" t="s">
        <v>717</v>
      </c>
      <c r="AB1305" s="337" t="s">
        <v>718</v>
      </c>
      <c r="AC1305" s="337" t="s">
        <v>14246</v>
      </c>
    </row>
    <row r="1306" spans="1:29" ht="15.8" x14ac:dyDescent="0.25">
      <c r="A1306" s="337" t="s">
        <v>1723</v>
      </c>
      <c r="B1306" s="337" t="s">
        <v>11419</v>
      </c>
      <c r="C1306" s="337" t="s">
        <v>1821</v>
      </c>
      <c r="D1306" s="337" t="s">
        <v>449</v>
      </c>
      <c r="E1306" s="337" t="s">
        <v>9526</v>
      </c>
      <c r="F1306" s="338">
        <v>44082</v>
      </c>
      <c r="G1306" s="337" t="s">
        <v>10661</v>
      </c>
      <c r="H1306" s="338">
        <v>44102</v>
      </c>
      <c r="I1306" s="337" t="s">
        <v>19695</v>
      </c>
      <c r="J1306" s="337" t="s">
        <v>36</v>
      </c>
      <c r="K1306" s="337" t="s">
        <v>19695</v>
      </c>
      <c r="L1306" s="337" t="s">
        <v>19695</v>
      </c>
      <c r="M1306" s="337" t="s">
        <v>19695</v>
      </c>
      <c r="N1306" s="337" t="s">
        <v>19695</v>
      </c>
      <c r="O1306" s="337" t="s">
        <v>19695</v>
      </c>
      <c r="P1306" s="337" t="s">
        <v>19695</v>
      </c>
      <c r="Q1306" s="337" t="s">
        <v>19695</v>
      </c>
      <c r="R1306" s="337" t="s">
        <v>52</v>
      </c>
      <c r="S1306" s="337" t="s">
        <v>53</v>
      </c>
      <c r="T1306" s="337" t="s">
        <v>4190</v>
      </c>
      <c r="U1306" s="337" t="s">
        <v>1035</v>
      </c>
      <c r="V1306" s="337">
        <v>6</v>
      </c>
      <c r="W1306" s="337" t="s">
        <v>19695</v>
      </c>
      <c r="X1306" s="337" t="s">
        <v>19695</v>
      </c>
      <c r="Y1306" s="337" t="s">
        <v>19695</v>
      </c>
      <c r="Z1306" s="337" t="s">
        <v>1728</v>
      </c>
      <c r="AA1306" s="337" t="s">
        <v>717</v>
      </c>
      <c r="AB1306" s="337" t="s">
        <v>718</v>
      </c>
      <c r="AC1306" s="337" t="s">
        <v>14219</v>
      </c>
    </row>
    <row r="1307" spans="1:29" ht="15.8" x14ac:dyDescent="0.25">
      <c r="A1307" s="337" t="s">
        <v>1723</v>
      </c>
      <c r="B1307" s="337" t="s">
        <v>12037</v>
      </c>
      <c r="C1307" s="337" t="s">
        <v>1821</v>
      </c>
      <c r="D1307" s="337" t="s">
        <v>449</v>
      </c>
      <c r="E1307" s="337" t="s">
        <v>7965</v>
      </c>
      <c r="F1307" s="338">
        <v>44086</v>
      </c>
      <c r="G1307" s="337" t="s">
        <v>10661</v>
      </c>
      <c r="H1307" s="338">
        <v>44102</v>
      </c>
      <c r="I1307" s="337" t="s">
        <v>19695</v>
      </c>
      <c r="J1307" s="337" t="s">
        <v>36</v>
      </c>
      <c r="K1307" s="337" t="s">
        <v>19695</v>
      </c>
      <c r="L1307" s="337" t="s">
        <v>19695</v>
      </c>
      <c r="M1307" s="337" t="s">
        <v>19695</v>
      </c>
      <c r="N1307" s="337" t="s">
        <v>19695</v>
      </c>
      <c r="O1307" s="337" t="s">
        <v>19695</v>
      </c>
      <c r="P1307" s="337" t="s">
        <v>19695</v>
      </c>
      <c r="Q1307" s="337" t="s">
        <v>19695</v>
      </c>
      <c r="R1307" s="337" t="s">
        <v>1206</v>
      </c>
      <c r="S1307" s="337" t="s">
        <v>1207</v>
      </c>
      <c r="T1307" s="337" t="s">
        <v>1214</v>
      </c>
      <c r="U1307" s="337" t="s">
        <v>1216</v>
      </c>
      <c r="V1307" s="337">
        <v>6</v>
      </c>
      <c r="W1307" s="337" t="s">
        <v>19695</v>
      </c>
      <c r="X1307" s="337" t="s">
        <v>19695</v>
      </c>
      <c r="Y1307" s="337" t="s">
        <v>19695</v>
      </c>
      <c r="Z1307" s="337" t="s">
        <v>1745</v>
      </c>
      <c r="AA1307" s="337" t="s">
        <v>761</v>
      </c>
      <c r="AB1307" s="337" t="s">
        <v>762</v>
      </c>
      <c r="AC1307" s="337" t="s">
        <v>15345</v>
      </c>
    </row>
    <row r="1308" spans="1:29" ht="15.8" x14ac:dyDescent="0.25">
      <c r="A1308" s="337" t="s">
        <v>1723</v>
      </c>
      <c r="B1308" s="337" t="s">
        <v>10660</v>
      </c>
      <c r="C1308" s="337" t="s">
        <v>1821</v>
      </c>
      <c r="D1308" s="337" t="s">
        <v>449</v>
      </c>
      <c r="E1308" s="337" t="s">
        <v>7655</v>
      </c>
      <c r="F1308" s="338">
        <v>44013</v>
      </c>
      <c r="G1308" s="337" t="s">
        <v>10661</v>
      </c>
      <c r="H1308" s="338">
        <v>44102</v>
      </c>
      <c r="I1308" s="337" t="s">
        <v>19695</v>
      </c>
      <c r="J1308" s="337" t="s">
        <v>36</v>
      </c>
      <c r="K1308" s="337" t="s">
        <v>19695</v>
      </c>
      <c r="L1308" s="337" t="s">
        <v>19695</v>
      </c>
      <c r="M1308" s="337" t="s">
        <v>19695</v>
      </c>
      <c r="N1308" s="337" t="s">
        <v>19695</v>
      </c>
      <c r="O1308" s="337" t="s">
        <v>19695</v>
      </c>
      <c r="P1308" s="337" t="s">
        <v>19695</v>
      </c>
      <c r="Q1308" s="337" t="s">
        <v>19695</v>
      </c>
      <c r="R1308" s="337" t="s">
        <v>15</v>
      </c>
      <c r="S1308" s="337" t="s">
        <v>1086</v>
      </c>
      <c r="T1308" s="337" t="s">
        <v>1110</v>
      </c>
      <c r="U1308" s="337" t="s">
        <v>4332</v>
      </c>
      <c r="V1308" s="337">
        <v>8</v>
      </c>
      <c r="W1308" s="337" t="s">
        <v>19695</v>
      </c>
      <c r="X1308" s="337" t="s">
        <v>19695</v>
      </c>
      <c r="Y1308" s="337" t="s">
        <v>19695</v>
      </c>
      <c r="Z1308" s="337" t="s">
        <v>1753</v>
      </c>
      <c r="AA1308" s="337" t="s">
        <v>735</v>
      </c>
      <c r="AB1308" s="337" t="s">
        <v>718</v>
      </c>
      <c r="AC1308" s="337" t="s">
        <v>15561</v>
      </c>
    </row>
    <row r="1309" spans="1:29" ht="15.8" x14ac:dyDescent="0.25">
      <c r="A1309" s="337" t="s">
        <v>1723</v>
      </c>
      <c r="B1309" s="337" t="s">
        <v>9763</v>
      </c>
      <c r="C1309" s="337" t="s">
        <v>1821</v>
      </c>
      <c r="D1309" s="337" t="s">
        <v>449</v>
      </c>
      <c r="E1309" s="337" t="s">
        <v>9512</v>
      </c>
      <c r="F1309" s="338">
        <v>44067</v>
      </c>
      <c r="G1309" s="337" t="s">
        <v>9233</v>
      </c>
      <c r="H1309" s="338">
        <v>44100</v>
      </c>
      <c r="I1309" s="337" t="s">
        <v>19695</v>
      </c>
      <c r="J1309" s="337" t="s">
        <v>36</v>
      </c>
      <c r="K1309" s="337" t="s">
        <v>19695</v>
      </c>
      <c r="L1309" s="337" t="s">
        <v>19695</v>
      </c>
      <c r="M1309" s="337" t="s">
        <v>19695</v>
      </c>
      <c r="N1309" s="337" t="s">
        <v>19695</v>
      </c>
      <c r="O1309" s="337" t="s">
        <v>19695</v>
      </c>
      <c r="P1309" s="337" t="s">
        <v>19695</v>
      </c>
      <c r="Q1309" s="337" t="s">
        <v>19695</v>
      </c>
      <c r="R1309" s="337" t="s">
        <v>144</v>
      </c>
      <c r="S1309" s="337" t="s">
        <v>97</v>
      </c>
      <c r="T1309" s="337" t="s">
        <v>9764</v>
      </c>
      <c r="U1309" s="337" t="s">
        <v>9765</v>
      </c>
      <c r="V1309" s="337">
        <v>6</v>
      </c>
      <c r="W1309" s="337" t="s">
        <v>19695</v>
      </c>
      <c r="X1309" s="337" t="s">
        <v>19695</v>
      </c>
      <c r="Y1309" s="337" t="s">
        <v>19695</v>
      </c>
      <c r="Z1309" s="337" t="s">
        <v>1728</v>
      </c>
      <c r="AA1309" s="337" t="s">
        <v>717</v>
      </c>
      <c r="AB1309" s="337" t="s">
        <v>718</v>
      </c>
      <c r="AC1309" s="337" t="s">
        <v>14219</v>
      </c>
    </row>
    <row r="1310" spans="1:29" ht="15.8" x14ac:dyDescent="0.25">
      <c r="A1310" s="337" t="s">
        <v>1723</v>
      </c>
      <c r="B1310" s="337" t="s">
        <v>9232</v>
      </c>
      <c r="C1310" s="337" t="s">
        <v>1821</v>
      </c>
      <c r="D1310" s="337" t="s">
        <v>449</v>
      </c>
      <c r="E1310" s="337" t="s">
        <v>9233</v>
      </c>
      <c r="F1310" s="338">
        <v>44100</v>
      </c>
      <c r="G1310" s="337" t="s">
        <v>9233</v>
      </c>
      <c r="H1310" s="338">
        <v>44100</v>
      </c>
      <c r="I1310" s="337" t="s">
        <v>19695</v>
      </c>
      <c r="J1310" s="337" t="s">
        <v>36</v>
      </c>
      <c r="K1310" s="337" t="s">
        <v>19695</v>
      </c>
      <c r="L1310" s="337" t="s">
        <v>19695</v>
      </c>
      <c r="M1310" s="337" t="s">
        <v>19695</v>
      </c>
      <c r="N1310" s="337" t="s">
        <v>19695</v>
      </c>
      <c r="O1310" s="337" t="s">
        <v>19695</v>
      </c>
      <c r="P1310" s="337" t="s">
        <v>19695</v>
      </c>
      <c r="Q1310" s="337" t="s">
        <v>19695</v>
      </c>
      <c r="R1310" s="337" t="s">
        <v>81</v>
      </c>
      <c r="S1310" s="337" t="s">
        <v>1400</v>
      </c>
      <c r="T1310" s="337" t="s">
        <v>9234</v>
      </c>
      <c r="U1310" s="337" t="s">
        <v>9235</v>
      </c>
      <c r="V1310" s="337">
        <v>18</v>
      </c>
      <c r="W1310" s="337" t="s">
        <v>19695</v>
      </c>
      <c r="X1310" s="337" t="s">
        <v>19695</v>
      </c>
      <c r="Y1310" s="337" t="s">
        <v>19695</v>
      </c>
      <c r="Z1310" s="337" t="s">
        <v>1728</v>
      </c>
      <c r="AA1310" s="337" t="s">
        <v>717</v>
      </c>
      <c r="AB1310" s="337" t="s">
        <v>718</v>
      </c>
      <c r="AC1310" s="337" t="s">
        <v>14240</v>
      </c>
    </row>
    <row r="1311" spans="1:29" ht="15.8" x14ac:dyDescent="0.25">
      <c r="A1311" s="337" t="s">
        <v>1723</v>
      </c>
      <c r="B1311" s="337" t="s">
        <v>11988</v>
      </c>
      <c r="C1311" s="337" t="s">
        <v>1821</v>
      </c>
      <c r="D1311" s="337" t="s">
        <v>449</v>
      </c>
      <c r="E1311" s="337" t="s">
        <v>9635</v>
      </c>
      <c r="F1311" s="338">
        <v>44089</v>
      </c>
      <c r="G1311" s="337" t="s">
        <v>10845</v>
      </c>
      <c r="H1311" s="338">
        <v>44099</v>
      </c>
      <c r="I1311" s="337" t="s">
        <v>19695</v>
      </c>
      <c r="J1311" s="337" t="s">
        <v>36</v>
      </c>
      <c r="K1311" s="337" t="s">
        <v>19695</v>
      </c>
      <c r="L1311" s="337" t="s">
        <v>19695</v>
      </c>
      <c r="M1311" s="337" t="s">
        <v>19695</v>
      </c>
      <c r="N1311" s="337" t="s">
        <v>19695</v>
      </c>
      <c r="O1311" s="337" t="s">
        <v>19695</v>
      </c>
      <c r="P1311" s="337" t="s">
        <v>19695</v>
      </c>
      <c r="Q1311" s="337" t="s">
        <v>19695</v>
      </c>
      <c r="R1311" s="337" t="s">
        <v>66</v>
      </c>
      <c r="S1311" s="337" t="s">
        <v>1633</v>
      </c>
      <c r="T1311" s="337" t="s">
        <v>380</v>
      </c>
      <c r="U1311" s="337" t="s">
        <v>3975</v>
      </c>
      <c r="V1311" s="337">
        <v>9</v>
      </c>
      <c r="W1311" s="337" t="s">
        <v>19695</v>
      </c>
      <c r="X1311" s="337" t="s">
        <v>19695</v>
      </c>
      <c r="Y1311" s="337" t="s">
        <v>19695</v>
      </c>
      <c r="Z1311" s="337" t="s">
        <v>1745</v>
      </c>
      <c r="AA1311" s="337" t="s">
        <v>761</v>
      </c>
      <c r="AB1311" s="337" t="s">
        <v>762</v>
      </c>
      <c r="AC1311" s="337" t="s">
        <v>15341</v>
      </c>
    </row>
    <row r="1312" spans="1:29" ht="15.8" x14ac:dyDescent="0.25">
      <c r="A1312" s="337" t="s">
        <v>1723</v>
      </c>
      <c r="B1312" s="337" t="s">
        <v>7679</v>
      </c>
      <c r="C1312" s="337" t="s">
        <v>1821</v>
      </c>
      <c r="D1312" s="337" t="s">
        <v>449</v>
      </c>
      <c r="E1312" s="337" t="s">
        <v>5208</v>
      </c>
      <c r="F1312" s="338">
        <v>43363</v>
      </c>
      <c r="G1312" s="337" t="s">
        <v>7680</v>
      </c>
      <c r="H1312" s="338">
        <v>44098</v>
      </c>
      <c r="I1312" s="337" t="s">
        <v>19695</v>
      </c>
      <c r="J1312" s="337" t="s">
        <v>16</v>
      </c>
      <c r="K1312" s="337" t="s">
        <v>19695</v>
      </c>
      <c r="L1312" s="337" t="s">
        <v>19695</v>
      </c>
      <c r="M1312" s="337" t="s">
        <v>19695</v>
      </c>
      <c r="N1312" s="337" t="s">
        <v>19695</v>
      </c>
      <c r="O1312" s="337" t="s">
        <v>19695</v>
      </c>
      <c r="P1312" s="337" t="s">
        <v>19695</v>
      </c>
      <c r="Q1312" s="337" t="s">
        <v>19695</v>
      </c>
      <c r="R1312" s="337" t="s">
        <v>144</v>
      </c>
      <c r="S1312" s="337" t="s">
        <v>446</v>
      </c>
      <c r="T1312" s="337" t="s">
        <v>55</v>
      </c>
      <c r="U1312" s="337" t="s">
        <v>1352</v>
      </c>
      <c r="V1312" s="337">
        <v>4</v>
      </c>
      <c r="W1312" s="337" t="s">
        <v>19695</v>
      </c>
      <c r="X1312" s="337" t="s">
        <v>19695</v>
      </c>
      <c r="Y1312" s="337" t="s">
        <v>19695</v>
      </c>
      <c r="Z1312" s="337" t="s">
        <v>1728</v>
      </c>
      <c r="AA1312" s="337" t="s">
        <v>717</v>
      </c>
      <c r="AB1312" s="337" t="s">
        <v>718</v>
      </c>
      <c r="AC1312" s="337" t="s">
        <v>14221</v>
      </c>
    </row>
    <row r="1313" spans="1:29" ht="15.8" x14ac:dyDescent="0.25">
      <c r="A1313" s="337" t="s">
        <v>1723</v>
      </c>
      <c r="B1313" s="337" t="s">
        <v>9767</v>
      </c>
      <c r="C1313" s="337" t="s">
        <v>1821</v>
      </c>
      <c r="D1313" s="337" t="s">
        <v>449</v>
      </c>
      <c r="E1313" s="337" t="s">
        <v>7704</v>
      </c>
      <c r="F1313" s="338">
        <v>43640</v>
      </c>
      <c r="G1313" s="337" t="s">
        <v>7680</v>
      </c>
      <c r="H1313" s="338">
        <v>44098</v>
      </c>
      <c r="I1313" s="337" t="s">
        <v>19695</v>
      </c>
      <c r="J1313" s="337" t="s">
        <v>16</v>
      </c>
      <c r="K1313" s="337" t="s">
        <v>19695</v>
      </c>
      <c r="L1313" s="337" t="s">
        <v>19695</v>
      </c>
      <c r="M1313" s="337" t="s">
        <v>19695</v>
      </c>
      <c r="N1313" s="337" t="s">
        <v>19695</v>
      </c>
      <c r="O1313" s="337" t="s">
        <v>19695</v>
      </c>
      <c r="P1313" s="337" t="s">
        <v>19695</v>
      </c>
      <c r="Q1313" s="337" t="s">
        <v>19695</v>
      </c>
      <c r="R1313" s="337" t="s">
        <v>144</v>
      </c>
      <c r="S1313" s="337" t="s">
        <v>446</v>
      </c>
      <c r="T1313" s="337" t="s">
        <v>55</v>
      </c>
      <c r="U1313" s="337" t="s">
        <v>1352</v>
      </c>
      <c r="V1313" s="337">
        <v>4</v>
      </c>
      <c r="W1313" s="337" t="s">
        <v>19695</v>
      </c>
      <c r="X1313" s="337" t="s">
        <v>19695</v>
      </c>
      <c r="Y1313" s="337" t="s">
        <v>19695</v>
      </c>
      <c r="Z1313" s="337" t="s">
        <v>1728</v>
      </c>
      <c r="AA1313" s="337" t="s">
        <v>717</v>
      </c>
      <c r="AB1313" s="337" t="s">
        <v>718</v>
      </c>
      <c r="AC1313" s="337" t="s">
        <v>14221</v>
      </c>
    </row>
    <row r="1314" spans="1:29" ht="15.8" x14ac:dyDescent="0.25">
      <c r="A1314" s="337" t="s">
        <v>1723</v>
      </c>
      <c r="B1314" s="337" t="s">
        <v>9508</v>
      </c>
      <c r="C1314" s="337" t="s">
        <v>1821</v>
      </c>
      <c r="D1314" s="337" t="s">
        <v>449</v>
      </c>
      <c r="E1314" s="337" t="s">
        <v>9509</v>
      </c>
      <c r="F1314" s="338">
        <v>44062</v>
      </c>
      <c r="G1314" s="337" t="s">
        <v>7680</v>
      </c>
      <c r="H1314" s="338">
        <v>44098</v>
      </c>
      <c r="I1314" s="337" t="s">
        <v>19695</v>
      </c>
      <c r="J1314" s="337" t="s">
        <v>36</v>
      </c>
      <c r="K1314" s="337" t="s">
        <v>19695</v>
      </c>
      <c r="L1314" s="337" t="s">
        <v>19695</v>
      </c>
      <c r="M1314" s="337" t="s">
        <v>19695</v>
      </c>
      <c r="N1314" s="337" t="s">
        <v>19695</v>
      </c>
      <c r="O1314" s="337" t="s">
        <v>19695</v>
      </c>
      <c r="P1314" s="337" t="s">
        <v>19695</v>
      </c>
      <c r="Q1314" s="337" t="s">
        <v>19695</v>
      </c>
      <c r="R1314" s="337" t="s">
        <v>112</v>
      </c>
      <c r="S1314" s="337" t="s">
        <v>123</v>
      </c>
      <c r="T1314" s="337" t="s">
        <v>123</v>
      </c>
      <c r="U1314" s="337" t="s">
        <v>9510</v>
      </c>
      <c r="V1314" s="337">
        <v>8</v>
      </c>
      <c r="W1314" s="337" t="s">
        <v>19695</v>
      </c>
      <c r="X1314" s="337" t="s">
        <v>19695</v>
      </c>
      <c r="Y1314" s="337" t="s">
        <v>19695</v>
      </c>
      <c r="Z1314" s="337" t="s">
        <v>1753</v>
      </c>
      <c r="AA1314" s="337" t="s">
        <v>717</v>
      </c>
      <c r="AB1314" s="337" t="s">
        <v>718</v>
      </c>
      <c r="AC1314" s="337" t="s">
        <v>14268</v>
      </c>
    </row>
    <row r="1315" spans="1:29" ht="15.8" x14ac:dyDescent="0.25">
      <c r="A1315" s="337" t="s">
        <v>1723</v>
      </c>
      <c r="B1315" s="337" t="s">
        <v>9559</v>
      </c>
      <c r="C1315" s="337" t="s">
        <v>1821</v>
      </c>
      <c r="D1315" s="337" t="s">
        <v>449</v>
      </c>
      <c r="E1315" s="337" t="s">
        <v>9560</v>
      </c>
      <c r="F1315" s="338">
        <v>44069</v>
      </c>
      <c r="G1315" s="337" t="s">
        <v>9561</v>
      </c>
      <c r="H1315" s="338">
        <v>44097</v>
      </c>
      <c r="I1315" s="337" t="s">
        <v>19695</v>
      </c>
      <c r="J1315" s="337" t="s">
        <v>16</v>
      </c>
      <c r="K1315" s="337" t="s">
        <v>19695</v>
      </c>
      <c r="L1315" s="337" t="s">
        <v>19695</v>
      </c>
      <c r="M1315" s="337" t="s">
        <v>19695</v>
      </c>
      <c r="N1315" s="337" t="s">
        <v>19695</v>
      </c>
      <c r="O1315" s="337" t="s">
        <v>19695</v>
      </c>
      <c r="P1315" s="337" t="s">
        <v>19695</v>
      </c>
      <c r="Q1315" s="337" t="s">
        <v>19695</v>
      </c>
      <c r="R1315" s="337" t="s">
        <v>109</v>
      </c>
      <c r="S1315" s="337" t="s">
        <v>1129</v>
      </c>
      <c r="T1315" s="337" t="s">
        <v>3570</v>
      </c>
      <c r="U1315" s="337" t="s">
        <v>1130</v>
      </c>
      <c r="V1315" s="337">
        <v>12</v>
      </c>
      <c r="W1315" s="337" t="s">
        <v>19695</v>
      </c>
      <c r="X1315" s="337" t="s">
        <v>19695</v>
      </c>
      <c r="Y1315" s="337" t="s">
        <v>19695</v>
      </c>
      <c r="Z1315" s="337" t="s">
        <v>1728</v>
      </c>
      <c r="AA1315" s="337" t="s">
        <v>717</v>
      </c>
      <c r="AB1315" s="337" t="s">
        <v>718</v>
      </c>
      <c r="AC1315" s="337" t="s">
        <v>14282</v>
      </c>
    </row>
    <row r="1316" spans="1:29" ht="15.8" x14ac:dyDescent="0.25">
      <c r="A1316" s="337" t="s">
        <v>1723</v>
      </c>
      <c r="B1316" s="337" t="s">
        <v>12016</v>
      </c>
      <c r="C1316" s="337" t="s">
        <v>1725</v>
      </c>
      <c r="D1316" s="337" t="s">
        <v>1735</v>
      </c>
      <c r="E1316" s="337" t="s">
        <v>11654</v>
      </c>
      <c r="F1316" s="338">
        <v>44083</v>
      </c>
      <c r="G1316" s="337" t="s">
        <v>9561</v>
      </c>
      <c r="H1316" s="338">
        <v>44097</v>
      </c>
      <c r="I1316" s="337" t="s">
        <v>19695</v>
      </c>
      <c r="J1316" s="337" t="s">
        <v>36</v>
      </c>
      <c r="K1316" s="337" t="s">
        <v>19695</v>
      </c>
      <c r="L1316" s="337" t="s">
        <v>19695</v>
      </c>
      <c r="M1316" s="337" t="s">
        <v>19695</v>
      </c>
      <c r="N1316" s="337" t="s">
        <v>19695</v>
      </c>
      <c r="O1316" s="337" t="s">
        <v>19695</v>
      </c>
      <c r="P1316" s="337" t="s">
        <v>19695</v>
      </c>
      <c r="Q1316" s="337" t="s">
        <v>19695</v>
      </c>
      <c r="R1316" s="337" t="s">
        <v>1206</v>
      </c>
      <c r="S1316" s="337" t="s">
        <v>1207</v>
      </c>
      <c r="T1316" s="337" t="s">
        <v>1214</v>
      </c>
      <c r="U1316" s="337" t="s">
        <v>11995</v>
      </c>
      <c r="V1316" s="337">
        <v>6</v>
      </c>
      <c r="W1316" s="337" t="s">
        <v>19695</v>
      </c>
      <c r="X1316" s="337" t="s">
        <v>19695</v>
      </c>
      <c r="Y1316" s="337" t="s">
        <v>19695</v>
      </c>
      <c r="Z1316" s="337" t="s">
        <v>1745</v>
      </c>
      <c r="AA1316" s="337" t="s">
        <v>761</v>
      </c>
      <c r="AB1316" s="337" t="s">
        <v>762</v>
      </c>
      <c r="AC1316" s="337" t="s">
        <v>15346</v>
      </c>
    </row>
    <row r="1317" spans="1:29" ht="15.8" x14ac:dyDescent="0.25">
      <c r="A1317" s="337" t="s">
        <v>1723</v>
      </c>
      <c r="B1317" s="337" t="s">
        <v>12287</v>
      </c>
      <c r="C1317" s="337" t="s">
        <v>1788</v>
      </c>
      <c r="D1317" s="337" t="s">
        <v>1789</v>
      </c>
      <c r="E1317" s="337" t="s">
        <v>9746</v>
      </c>
      <c r="F1317" s="338">
        <v>44079</v>
      </c>
      <c r="G1317" s="337" t="s">
        <v>11635</v>
      </c>
      <c r="H1317" s="338">
        <v>44096</v>
      </c>
      <c r="I1317" s="337" t="s">
        <v>19695</v>
      </c>
      <c r="J1317" s="337" t="s">
        <v>36</v>
      </c>
      <c r="K1317" s="337" t="s">
        <v>19695</v>
      </c>
      <c r="L1317" s="337" t="s">
        <v>19695</v>
      </c>
      <c r="M1317" s="337" t="s">
        <v>19695</v>
      </c>
      <c r="N1317" s="337" t="s">
        <v>19695</v>
      </c>
      <c r="O1317" s="337" t="s">
        <v>19695</v>
      </c>
      <c r="P1317" s="337" t="s">
        <v>19695</v>
      </c>
      <c r="Q1317" s="337" t="s">
        <v>19695</v>
      </c>
      <c r="R1317" s="337" t="s">
        <v>920</v>
      </c>
      <c r="S1317" s="337" t="s">
        <v>921</v>
      </c>
      <c r="T1317" s="337" t="s">
        <v>8627</v>
      </c>
      <c r="U1317" s="337" t="s">
        <v>12288</v>
      </c>
      <c r="V1317" s="337">
        <v>72</v>
      </c>
      <c r="W1317" s="337" t="s">
        <v>19695</v>
      </c>
      <c r="X1317" s="337" t="s">
        <v>19695</v>
      </c>
      <c r="Y1317" s="337" t="s">
        <v>19695</v>
      </c>
      <c r="Z1317" s="337" t="s">
        <v>1728</v>
      </c>
      <c r="AA1317" s="337" t="s">
        <v>735</v>
      </c>
      <c r="AB1317" s="337" t="s">
        <v>718</v>
      </c>
      <c r="AC1317" s="337" t="s">
        <v>14216</v>
      </c>
    </row>
    <row r="1318" spans="1:29" ht="15.8" x14ac:dyDescent="0.25">
      <c r="A1318" s="337" t="s">
        <v>1723</v>
      </c>
      <c r="B1318" s="337" t="s">
        <v>12285</v>
      </c>
      <c r="C1318" s="337" t="s">
        <v>1821</v>
      </c>
      <c r="D1318" s="337" t="s">
        <v>449</v>
      </c>
      <c r="E1318" s="337" t="s">
        <v>8812</v>
      </c>
      <c r="F1318" s="338">
        <v>44014</v>
      </c>
      <c r="G1318" s="337" t="s">
        <v>12000</v>
      </c>
      <c r="H1318" s="338">
        <v>44095</v>
      </c>
      <c r="I1318" s="337" t="s">
        <v>19695</v>
      </c>
      <c r="J1318" s="337" t="s">
        <v>16</v>
      </c>
      <c r="K1318" s="337" t="s">
        <v>19695</v>
      </c>
      <c r="L1318" s="337" t="s">
        <v>19695</v>
      </c>
      <c r="M1318" s="337" t="s">
        <v>19695</v>
      </c>
      <c r="N1318" s="337" t="s">
        <v>19695</v>
      </c>
      <c r="O1318" s="337" t="s">
        <v>19695</v>
      </c>
      <c r="P1318" s="337" t="s">
        <v>19695</v>
      </c>
      <c r="Q1318" s="337" t="s">
        <v>19695</v>
      </c>
      <c r="R1318" s="337" t="s">
        <v>117</v>
      </c>
      <c r="S1318" s="337" t="s">
        <v>1867</v>
      </c>
      <c r="T1318" s="337" t="s">
        <v>2131</v>
      </c>
      <c r="U1318" s="337" t="s">
        <v>12286</v>
      </c>
      <c r="V1318" s="337">
        <v>8</v>
      </c>
      <c r="W1318" s="337" t="s">
        <v>19695</v>
      </c>
      <c r="X1318" s="337" t="s">
        <v>19695</v>
      </c>
      <c r="Y1318" s="337" t="s">
        <v>19695</v>
      </c>
      <c r="Z1318" s="337" t="s">
        <v>1728</v>
      </c>
      <c r="AA1318" s="337" t="s">
        <v>735</v>
      </c>
      <c r="AB1318" s="337" t="s">
        <v>718</v>
      </c>
      <c r="AC1318" s="337" t="s">
        <v>14215</v>
      </c>
    </row>
    <row r="1319" spans="1:29" ht="15.8" x14ac:dyDescent="0.25">
      <c r="A1319" s="337" t="s">
        <v>1723</v>
      </c>
      <c r="B1319" s="337" t="s">
        <v>12284</v>
      </c>
      <c r="C1319" s="337" t="s">
        <v>1725</v>
      </c>
      <c r="D1319" s="337" t="s">
        <v>1730</v>
      </c>
      <c r="E1319" s="337" t="s">
        <v>9634</v>
      </c>
      <c r="F1319" s="338">
        <v>44063</v>
      </c>
      <c r="G1319" s="337" t="s">
        <v>8493</v>
      </c>
      <c r="H1319" s="338">
        <v>44094</v>
      </c>
      <c r="I1319" s="337" t="s">
        <v>19695</v>
      </c>
      <c r="J1319" s="337" t="s">
        <v>36</v>
      </c>
      <c r="K1319" s="337" t="s">
        <v>19695</v>
      </c>
      <c r="L1319" s="337" t="s">
        <v>19695</v>
      </c>
      <c r="M1319" s="337" t="s">
        <v>19695</v>
      </c>
      <c r="N1319" s="337" t="s">
        <v>19695</v>
      </c>
      <c r="O1319" s="337" t="s">
        <v>19695</v>
      </c>
      <c r="P1319" s="337" t="s">
        <v>19695</v>
      </c>
      <c r="Q1319" s="337" t="s">
        <v>19695</v>
      </c>
      <c r="R1319" s="337" t="s">
        <v>3048</v>
      </c>
      <c r="S1319" s="337" t="s">
        <v>8704</v>
      </c>
      <c r="T1319" s="337" t="s">
        <v>3049</v>
      </c>
      <c r="U1319" s="337" t="s">
        <v>8706</v>
      </c>
      <c r="V1319" s="337">
        <v>8</v>
      </c>
      <c r="W1319" s="337" t="s">
        <v>19695</v>
      </c>
      <c r="X1319" s="337" t="s">
        <v>19695</v>
      </c>
      <c r="Y1319" s="337" t="s">
        <v>19695</v>
      </c>
      <c r="Z1319" s="337" t="s">
        <v>1728</v>
      </c>
      <c r="AA1319" s="337" t="s">
        <v>735</v>
      </c>
      <c r="AB1319" s="337" t="s">
        <v>718</v>
      </c>
      <c r="AC1319" s="337" t="s">
        <v>14214</v>
      </c>
    </row>
    <row r="1320" spans="1:29" ht="15.8" x14ac:dyDescent="0.25">
      <c r="A1320" s="337" t="s">
        <v>1723</v>
      </c>
      <c r="B1320" s="337" t="s">
        <v>9757</v>
      </c>
      <c r="C1320" s="337" t="s">
        <v>1821</v>
      </c>
      <c r="D1320" s="337" t="s">
        <v>449</v>
      </c>
      <c r="E1320" s="337" t="s">
        <v>8516</v>
      </c>
      <c r="F1320" s="338">
        <v>43938</v>
      </c>
      <c r="G1320" s="337" t="s">
        <v>8493</v>
      </c>
      <c r="H1320" s="338">
        <v>44094</v>
      </c>
      <c r="I1320" s="337" t="s">
        <v>19695</v>
      </c>
      <c r="J1320" s="337" t="s">
        <v>36</v>
      </c>
      <c r="K1320" s="337" t="s">
        <v>19695</v>
      </c>
      <c r="L1320" s="337" t="s">
        <v>19695</v>
      </c>
      <c r="M1320" s="337" t="s">
        <v>19695</v>
      </c>
      <c r="N1320" s="337" t="s">
        <v>19695</v>
      </c>
      <c r="O1320" s="337" t="s">
        <v>19695</v>
      </c>
      <c r="P1320" s="337" t="s">
        <v>19695</v>
      </c>
      <c r="Q1320" s="337" t="s">
        <v>19695</v>
      </c>
      <c r="R1320" s="337" t="s">
        <v>81</v>
      </c>
      <c r="S1320" s="337" t="s">
        <v>403</v>
      </c>
      <c r="T1320" s="337" t="s">
        <v>8272</v>
      </c>
      <c r="U1320" s="337" t="s">
        <v>9758</v>
      </c>
      <c r="V1320" s="337">
        <v>18</v>
      </c>
      <c r="W1320" s="337" t="s">
        <v>19695</v>
      </c>
      <c r="X1320" s="337" t="s">
        <v>19695</v>
      </c>
      <c r="Y1320" s="337" t="s">
        <v>19695</v>
      </c>
      <c r="Z1320" s="337" t="s">
        <v>1728</v>
      </c>
      <c r="AA1320" s="337" t="s">
        <v>735</v>
      </c>
      <c r="AB1320" s="337" t="s">
        <v>718</v>
      </c>
      <c r="AC1320" s="337" t="s">
        <v>14214</v>
      </c>
    </row>
    <row r="1321" spans="1:29" ht="15.8" x14ac:dyDescent="0.25">
      <c r="A1321" s="337" t="s">
        <v>1723</v>
      </c>
      <c r="B1321" s="337" t="s">
        <v>9755</v>
      </c>
      <c r="C1321" s="337" t="s">
        <v>1821</v>
      </c>
      <c r="D1321" s="337" t="s">
        <v>449</v>
      </c>
      <c r="E1321" s="337" t="s">
        <v>9631</v>
      </c>
      <c r="F1321" s="338">
        <v>44020</v>
      </c>
      <c r="G1321" s="337" t="s">
        <v>9751</v>
      </c>
      <c r="H1321" s="338">
        <v>44093</v>
      </c>
      <c r="I1321" s="337" t="s">
        <v>19695</v>
      </c>
      <c r="J1321" s="337" t="s">
        <v>36</v>
      </c>
      <c r="K1321" s="337" t="s">
        <v>19695</v>
      </c>
      <c r="L1321" s="337" t="s">
        <v>19695</v>
      </c>
      <c r="M1321" s="337" t="s">
        <v>19695</v>
      </c>
      <c r="N1321" s="337" t="s">
        <v>19695</v>
      </c>
      <c r="O1321" s="337" t="s">
        <v>19695</v>
      </c>
      <c r="P1321" s="337" t="s">
        <v>19695</v>
      </c>
      <c r="Q1321" s="337" t="s">
        <v>19695</v>
      </c>
      <c r="R1321" s="337" t="s">
        <v>81</v>
      </c>
      <c r="S1321" s="337" t="s">
        <v>82</v>
      </c>
      <c r="T1321" s="337" t="s">
        <v>4748</v>
      </c>
      <c r="U1321" s="337" t="s">
        <v>9756</v>
      </c>
      <c r="V1321" s="337">
        <v>24</v>
      </c>
      <c r="W1321" s="337" t="s">
        <v>19695</v>
      </c>
      <c r="X1321" s="337" t="s">
        <v>19695</v>
      </c>
      <c r="Y1321" s="337" t="s">
        <v>19695</v>
      </c>
      <c r="Z1321" s="337" t="s">
        <v>1728</v>
      </c>
      <c r="AA1321" s="337" t="s">
        <v>766</v>
      </c>
      <c r="AB1321" s="337" t="s">
        <v>718</v>
      </c>
      <c r="AC1321" s="337" t="s">
        <v>14214</v>
      </c>
    </row>
    <row r="1322" spans="1:29" ht="15.8" x14ac:dyDescent="0.25">
      <c r="A1322" s="337" t="s">
        <v>1723</v>
      </c>
      <c r="B1322" s="337" t="s">
        <v>9750</v>
      </c>
      <c r="C1322" s="337" t="s">
        <v>1725</v>
      </c>
      <c r="D1322" s="337" t="s">
        <v>1730</v>
      </c>
      <c r="E1322" s="337" t="s">
        <v>7638</v>
      </c>
      <c r="F1322" s="338">
        <v>43900</v>
      </c>
      <c r="G1322" s="337" t="s">
        <v>9751</v>
      </c>
      <c r="H1322" s="338">
        <v>44093</v>
      </c>
      <c r="I1322" s="337" t="s">
        <v>19695</v>
      </c>
      <c r="J1322" s="337" t="s">
        <v>36</v>
      </c>
      <c r="K1322" s="337" t="s">
        <v>19695</v>
      </c>
      <c r="L1322" s="337" t="s">
        <v>19695</v>
      </c>
      <c r="M1322" s="337" t="s">
        <v>19695</v>
      </c>
      <c r="N1322" s="337" t="s">
        <v>19695</v>
      </c>
      <c r="O1322" s="337" t="s">
        <v>19695</v>
      </c>
      <c r="P1322" s="337" t="s">
        <v>19695</v>
      </c>
      <c r="Q1322" s="337" t="s">
        <v>19695</v>
      </c>
      <c r="R1322" s="337" t="s">
        <v>81</v>
      </c>
      <c r="S1322" s="337" t="s">
        <v>82</v>
      </c>
      <c r="T1322" s="337" t="s">
        <v>2169</v>
      </c>
      <c r="U1322" s="337" t="s">
        <v>9752</v>
      </c>
      <c r="V1322" s="337">
        <v>10</v>
      </c>
      <c r="W1322" s="337" t="s">
        <v>19695</v>
      </c>
      <c r="X1322" s="337" t="s">
        <v>19695</v>
      </c>
      <c r="Y1322" s="337" t="s">
        <v>19695</v>
      </c>
      <c r="Z1322" s="337" t="s">
        <v>1728</v>
      </c>
      <c r="AA1322" s="337" t="s">
        <v>717</v>
      </c>
      <c r="AB1322" s="337" t="s">
        <v>718</v>
      </c>
      <c r="AC1322" s="337" t="s">
        <v>14214</v>
      </c>
    </row>
    <row r="1323" spans="1:29" ht="15.8" x14ac:dyDescent="0.25">
      <c r="A1323" s="337" t="s">
        <v>1723</v>
      </c>
      <c r="B1323" s="337" t="s">
        <v>9753</v>
      </c>
      <c r="C1323" s="337" t="s">
        <v>1821</v>
      </c>
      <c r="D1323" s="337" t="s">
        <v>449</v>
      </c>
      <c r="E1323" s="337" t="s">
        <v>8690</v>
      </c>
      <c r="F1323" s="338">
        <v>43997</v>
      </c>
      <c r="G1323" s="337" t="s">
        <v>9751</v>
      </c>
      <c r="H1323" s="338">
        <v>44093</v>
      </c>
      <c r="I1323" s="337" t="s">
        <v>19695</v>
      </c>
      <c r="J1323" s="337" t="s">
        <v>16</v>
      </c>
      <c r="K1323" s="337" t="s">
        <v>19695</v>
      </c>
      <c r="L1323" s="337" t="s">
        <v>19695</v>
      </c>
      <c r="M1323" s="337" t="s">
        <v>19695</v>
      </c>
      <c r="N1323" s="337" t="s">
        <v>19695</v>
      </c>
      <c r="O1323" s="337" t="s">
        <v>19695</v>
      </c>
      <c r="P1323" s="337" t="s">
        <v>19695</v>
      </c>
      <c r="Q1323" s="337" t="s">
        <v>19695</v>
      </c>
      <c r="R1323" s="337" t="s">
        <v>81</v>
      </c>
      <c r="S1323" s="337" t="s">
        <v>1583</v>
      </c>
      <c r="T1323" s="337" t="s">
        <v>9299</v>
      </c>
      <c r="U1323" s="337" t="s">
        <v>9754</v>
      </c>
      <c r="V1323" s="337">
        <v>18</v>
      </c>
      <c r="W1323" s="337" t="s">
        <v>19695</v>
      </c>
      <c r="X1323" s="337" t="s">
        <v>19695</v>
      </c>
      <c r="Y1323" s="337" t="s">
        <v>19695</v>
      </c>
      <c r="Z1323" s="337" t="s">
        <v>1728</v>
      </c>
      <c r="AA1323" s="337" t="s">
        <v>717</v>
      </c>
      <c r="AB1323" s="337" t="s">
        <v>718</v>
      </c>
      <c r="AC1323" s="337" t="s">
        <v>14214</v>
      </c>
    </row>
    <row r="1324" spans="1:29" ht="15.8" x14ac:dyDescent="0.25">
      <c r="A1324" s="337" t="s">
        <v>1723</v>
      </c>
      <c r="B1324" s="337" t="s">
        <v>9630</v>
      </c>
      <c r="C1324" s="337" t="s">
        <v>1821</v>
      </c>
      <c r="D1324" s="337" t="s">
        <v>449</v>
      </c>
      <c r="E1324" s="337" t="s">
        <v>9631</v>
      </c>
      <c r="F1324" s="338">
        <v>44020</v>
      </c>
      <c r="G1324" s="337" t="s">
        <v>7773</v>
      </c>
      <c r="H1324" s="338">
        <v>44092</v>
      </c>
      <c r="I1324" s="337" t="s">
        <v>19695</v>
      </c>
      <c r="J1324" s="337" t="s">
        <v>36</v>
      </c>
      <c r="K1324" s="337" t="s">
        <v>19695</v>
      </c>
      <c r="L1324" s="337" t="s">
        <v>19695</v>
      </c>
      <c r="M1324" s="337" t="s">
        <v>19695</v>
      </c>
      <c r="N1324" s="337" t="s">
        <v>19695</v>
      </c>
      <c r="O1324" s="337" t="s">
        <v>19695</v>
      </c>
      <c r="P1324" s="337" t="s">
        <v>19695</v>
      </c>
      <c r="Q1324" s="337" t="s">
        <v>19695</v>
      </c>
      <c r="R1324" s="337" t="s">
        <v>52</v>
      </c>
      <c r="S1324" s="337" t="s">
        <v>120</v>
      </c>
      <c r="T1324" s="337" t="s">
        <v>411</v>
      </c>
      <c r="U1324" s="337" t="s">
        <v>9632</v>
      </c>
      <c r="V1324" s="337">
        <v>6</v>
      </c>
      <c r="W1324" s="337" t="s">
        <v>19695</v>
      </c>
      <c r="X1324" s="337" t="s">
        <v>19695</v>
      </c>
      <c r="Y1324" s="337" t="s">
        <v>19695</v>
      </c>
      <c r="Z1324" s="337" t="s">
        <v>1728</v>
      </c>
      <c r="AA1324" s="337" t="s">
        <v>717</v>
      </c>
      <c r="AB1324" s="337" t="s">
        <v>718</v>
      </c>
      <c r="AC1324" s="337" t="s">
        <v>14271</v>
      </c>
    </row>
    <row r="1325" spans="1:29" ht="15.8" x14ac:dyDescent="0.25">
      <c r="A1325" s="337" t="s">
        <v>1723</v>
      </c>
      <c r="B1325" s="337" t="s">
        <v>9646</v>
      </c>
      <c r="C1325" s="337" t="s">
        <v>1821</v>
      </c>
      <c r="D1325" s="337" t="s">
        <v>449</v>
      </c>
      <c r="E1325" s="337" t="s">
        <v>9523</v>
      </c>
      <c r="F1325" s="338">
        <v>44019</v>
      </c>
      <c r="G1325" s="337" t="s">
        <v>7773</v>
      </c>
      <c r="H1325" s="338">
        <v>44092</v>
      </c>
      <c r="I1325" s="337" t="s">
        <v>19695</v>
      </c>
      <c r="J1325" s="337" t="s">
        <v>16</v>
      </c>
      <c r="K1325" s="337" t="s">
        <v>19695</v>
      </c>
      <c r="L1325" s="337" t="s">
        <v>19695</v>
      </c>
      <c r="M1325" s="337" t="s">
        <v>19695</v>
      </c>
      <c r="N1325" s="337" t="s">
        <v>19695</v>
      </c>
      <c r="O1325" s="337" t="s">
        <v>19695</v>
      </c>
      <c r="P1325" s="337" t="s">
        <v>19695</v>
      </c>
      <c r="Q1325" s="337" t="s">
        <v>19695</v>
      </c>
      <c r="R1325" s="337" t="s">
        <v>52</v>
      </c>
      <c r="S1325" s="337" t="s">
        <v>69</v>
      </c>
      <c r="T1325" s="337" t="s">
        <v>382</v>
      </c>
      <c r="U1325" s="337" t="s">
        <v>9647</v>
      </c>
      <c r="V1325" s="337">
        <v>24</v>
      </c>
      <c r="W1325" s="337" t="s">
        <v>19695</v>
      </c>
      <c r="X1325" s="337" t="s">
        <v>19695</v>
      </c>
      <c r="Y1325" s="337" t="s">
        <v>19695</v>
      </c>
      <c r="Z1325" s="337" t="s">
        <v>1728</v>
      </c>
      <c r="AA1325" s="337" t="s">
        <v>766</v>
      </c>
      <c r="AB1325" s="337" t="s">
        <v>718</v>
      </c>
      <c r="AC1325" s="337" t="s">
        <v>14295</v>
      </c>
    </row>
    <row r="1326" spans="1:29" ht="15.8" x14ac:dyDescent="0.25">
      <c r="A1326" s="337" t="s">
        <v>1723</v>
      </c>
      <c r="B1326" s="337" t="s">
        <v>7772</v>
      </c>
      <c r="C1326" s="337" t="s">
        <v>1821</v>
      </c>
      <c r="D1326" s="337" t="s">
        <v>449</v>
      </c>
      <c r="E1326" s="337" t="s">
        <v>7773</v>
      </c>
      <c r="F1326" s="338">
        <v>44092</v>
      </c>
      <c r="G1326" s="337" t="s">
        <v>7773</v>
      </c>
      <c r="H1326" s="338">
        <v>44092</v>
      </c>
      <c r="I1326" s="337" t="s">
        <v>19695</v>
      </c>
      <c r="J1326" s="337" t="s">
        <v>16</v>
      </c>
      <c r="K1326" s="337" t="s">
        <v>19695</v>
      </c>
      <c r="L1326" s="337" t="s">
        <v>19695</v>
      </c>
      <c r="M1326" s="337" t="s">
        <v>19695</v>
      </c>
      <c r="N1326" s="337" t="s">
        <v>19695</v>
      </c>
      <c r="O1326" s="337" t="s">
        <v>19695</v>
      </c>
      <c r="P1326" s="337" t="s">
        <v>19695</v>
      </c>
      <c r="Q1326" s="337" t="s">
        <v>19695</v>
      </c>
      <c r="R1326" s="337" t="s">
        <v>146</v>
      </c>
      <c r="S1326" s="337" t="s">
        <v>129</v>
      </c>
      <c r="T1326" s="337" t="s">
        <v>129</v>
      </c>
      <c r="U1326" s="337" t="s">
        <v>1240</v>
      </c>
      <c r="V1326" s="337">
        <v>10</v>
      </c>
      <c r="W1326" s="337" t="s">
        <v>19695</v>
      </c>
      <c r="X1326" s="337" t="s">
        <v>19695</v>
      </c>
      <c r="Y1326" s="337" t="s">
        <v>19695</v>
      </c>
      <c r="Z1326" s="337" t="s">
        <v>1753</v>
      </c>
      <c r="AA1326" s="337" t="s">
        <v>717</v>
      </c>
      <c r="AB1326" s="337" t="s">
        <v>718</v>
      </c>
      <c r="AC1326" s="337" t="s">
        <v>15557</v>
      </c>
    </row>
    <row r="1327" spans="1:29" ht="15.8" x14ac:dyDescent="0.25">
      <c r="A1327" s="337" t="s">
        <v>1723</v>
      </c>
      <c r="B1327" s="337" t="s">
        <v>11653</v>
      </c>
      <c r="C1327" s="337" t="s">
        <v>1725</v>
      </c>
      <c r="D1327" s="337" t="s">
        <v>1730</v>
      </c>
      <c r="E1327" s="337" t="s">
        <v>11654</v>
      </c>
      <c r="F1327" s="338">
        <v>44083</v>
      </c>
      <c r="G1327" s="337" t="s">
        <v>11655</v>
      </c>
      <c r="H1327" s="338">
        <v>44091</v>
      </c>
      <c r="I1327" s="337" t="s">
        <v>19695</v>
      </c>
      <c r="J1327" s="337" t="s">
        <v>16</v>
      </c>
      <c r="K1327" s="337" t="s">
        <v>19695</v>
      </c>
      <c r="L1327" s="337" t="s">
        <v>19695</v>
      </c>
      <c r="M1327" s="337" t="s">
        <v>19695</v>
      </c>
      <c r="N1327" s="337" t="s">
        <v>19695</v>
      </c>
      <c r="O1327" s="337" t="s">
        <v>19695</v>
      </c>
      <c r="P1327" s="337" t="s">
        <v>19695</v>
      </c>
      <c r="Q1327" s="337" t="s">
        <v>19695</v>
      </c>
      <c r="R1327" s="337" t="s">
        <v>52</v>
      </c>
      <c r="S1327" s="337" t="s">
        <v>120</v>
      </c>
      <c r="T1327" s="337" t="s">
        <v>120</v>
      </c>
      <c r="U1327" s="337" t="s">
        <v>3533</v>
      </c>
      <c r="V1327" s="337">
        <v>12</v>
      </c>
      <c r="W1327" s="337" t="s">
        <v>19695</v>
      </c>
      <c r="X1327" s="337" t="s">
        <v>19695</v>
      </c>
      <c r="Y1327" s="337" t="s">
        <v>19695</v>
      </c>
      <c r="Z1327" s="337" t="s">
        <v>1728</v>
      </c>
      <c r="AA1327" s="337" t="s">
        <v>717</v>
      </c>
      <c r="AB1327" s="337" t="s">
        <v>718</v>
      </c>
      <c r="AC1327" s="337" t="s">
        <v>14231</v>
      </c>
    </row>
    <row r="1328" spans="1:29" ht="15.8" x14ac:dyDescent="0.25">
      <c r="A1328" s="337" t="s">
        <v>1723</v>
      </c>
      <c r="B1328" s="337" t="s">
        <v>11700</v>
      </c>
      <c r="C1328" s="337" t="s">
        <v>1821</v>
      </c>
      <c r="D1328" s="337" t="s">
        <v>449</v>
      </c>
      <c r="E1328" s="337" t="s">
        <v>11701</v>
      </c>
      <c r="F1328" s="338">
        <v>44064</v>
      </c>
      <c r="G1328" s="337" t="s">
        <v>11655</v>
      </c>
      <c r="H1328" s="338">
        <v>44091</v>
      </c>
      <c r="I1328" s="337" t="s">
        <v>19695</v>
      </c>
      <c r="J1328" s="337" t="s">
        <v>16</v>
      </c>
      <c r="K1328" s="337" t="s">
        <v>19695</v>
      </c>
      <c r="L1328" s="337" t="s">
        <v>19695</v>
      </c>
      <c r="M1328" s="337" t="s">
        <v>19695</v>
      </c>
      <c r="N1328" s="337" t="s">
        <v>19695</v>
      </c>
      <c r="O1328" s="337" t="s">
        <v>19695</v>
      </c>
      <c r="P1328" s="337" t="s">
        <v>19695</v>
      </c>
      <c r="Q1328" s="337" t="s">
        <v>19695</v>
      </c>
      <c r="R1328" s="337" t="s">
        <v>52</v>
      </c>
      <c r="S1328" s="337" t="s">
        <v>857</v>
      </c>
      <c r="T1328" s="337" t="s">
        <v>126</v>
      </c>
      <c r="U1328" s="337" t="s">
        <v>126</v>
      </c>
      <c r="V1328" s="337">
        <v>8</v>
      </c>
      <c r="W1328" s="337" t="s">
        <v>19695</v>
      </c>
      <c r="X1328" s="337" t="s">
        <v>19695</v>
      </c>
      <c r="Y1328" s="337" t="s">
        <v>19695</v>
      </c>
      <c r="Z1328" s="337" t="s">
        <v>1728</v>
      </c>
      <c r="AA1328" s="337" t="s">
        <v>717</v>
      </c>
      <c r="AB1328" s="337" t="s">
        <v>718</v>
      </c>
      <c r="AC1328" s="337" t="s">
        <v>14250</v>
      </c>
    </row>
    <row r="1329" spans="1:29" ht="15.8" x14ac:dyDescent="0.25">
      <c r="A1329" s="337" t="s">
        <v>1723</v>
      </c>
      <c r="B1329" s="337" t="s">
        <v>9525</v>
      </c>
      <c r="C1329" s="337" t="s">
        <v>1821</v>
      </c>
      <c r="D1329" s="337" t="s">
        <v>449</v>
      </c>
      <c r="E1329" s="337" t="s">
        <v>9526</v>
      </c>
      <c r="F1329" s="338">
        <v>44082</v>
      </c>
      <c r="G1329" s="337" t="s">
        <v>9527</v>
      </c>
      <c r="H1329" s="338">
        <v>44090</v>
      </c>
      <c r="I1329" s="337" t="s">
        <v>19695</v>
      </c>
      <c r="J1329" s="337" t="s">
        <v>16</v>
      </c>
      <c r="K1329" s="337" t="s">
        <v>19695</v>
      </c>
      <c r="L1329" s="337" t="s">
        <v>19695</v>
      </c>
      <c r="M1329" s="337" t="s">
        <v>19695</v>
      </c>
      <c r="N1329" s="337" t="s">
        <v>19695</v>
      </c>
      <c r="O1329" s="337" t="s">
        <v>19695</v>
      </c>
      <c r="P1329" s="337" t="s">
        <v>19695</v>
      </c>
      <c r="Q1329" s="337" t="s">
        <v>19695</v>
      </c>
      <c r="R1329" s="337" t="s">
        <v>112</v>
      </c>
      <c r="S1329" s="337" t="s">
        <v>123</v>
      </c>
      <c r="T1329" s="337" t="s">
        <v>123</v>
      </c>
      <c r="U1329" s="337" t="s">
        <v>9528</v>
      </c>
      <c r="V1329" s="337">
        <v>8</v>
      </c>
      <c r="W1329" s="337" t="s">
        <v>19695</v>
      </c>
      <c r="X1329" s="337" t="s">
        <v>19695</v>
      </c>
      <c r="Y1329" s="337" t="s">
        <v>19695</v>
      </c>
      <c r="Z1329" s="337" t="s">
        <v>1753</v>
      </c>
      <c r="AA1329" s="337" t="s">
        <v>717</v>
      </c>
      <c r="AB1329" s="337" t="s">
        <v>718</v>
      </c>
      <c r="AC1329" s="337" t="s">
        <v>14268</v>
      </c>
    </row>
    <row r="1330" spans="1:29" ht="15.8" x14ac:dyDescent="0.25">
      <c r="A1330" s="337" t="s">
        <v>1723</v>
      </c>
      <c r="B1330" s="337" t="s">
        <v>11824</v>
      </c>
      <c r="C1330" s="337" t="s">
        <v>1821</v>
      </c>
      <c r="D1330" s="337" t="s">
        <v>449</v>
      </c>
      <c r="E1330" s="337" t="s">
        <v>8634</v>
      </c>
      <c r="F1330" s="338">
        <v>44032</v>
      </c>
      <c r="G1330" s="337" t="s">
        <v>9635</v>
      </c>
      <c r="H1330" s="338">
        <v>44089</v>
      </c>
      <c r="I1330" s="337" t="s">
        <v>19695</v>
      </c>
      <c r="J1330" s="337" t="s">
        <v>16</v>
      </c>
      <c r="K1330" s="337" t="s">
        <v>19695</v>
      </c>
      <c r="L1330" s="337" t="s">
        <v>19695</v>
      </c>
      <c r="M1330" s="337" t="s">
        <v>19695</v>
      </c>
      <c r="N1330" s="337" t="s">
        <v>19695</v>
      </c>
      <c r="O1330" s="337" t="s">
        <v>19695</v>
      </c>
      <c r="P1330" s="337" t="s">
        <v>19695</v>
      </c>
      <c r="Q1330" s="337" t="s">
        <v>19695</v>
      </c>
      <c r="R1330" s="337" t="s">
        <v>109</v>
      </c>
      <c r="S1330" s="337" t="s">
        <v>1126</v>
      </c>
      <c r="T1330" s="337" t="s">
        <v>11825</v>
      </c>
      <c r="U1330" s="337" t="s">
        <v>4545</v>
      </c>
      <c r="V1330" s="337">
        <v>6</v>
      </c>
      <c r="W1330" s="337" t="s">
        <v>19695</v>
      </c>
      <c r="X1330" s="337" t="s">
        <v>19695</v>
      </c>
      <c r="Y1330" s="337" t="s">
        <v>19695</v>
      </c>
      <c r="Z1330" s="337" t="s">
        <v>1728</v>
      </c>
      <c r="AA1330" s="337" t="s">
        <v>717</v>
      </c>
      <c r="AB1330" s="337" t="s">
        <v>718</v>
      </c>
      <c r="AC1330" s="337" t="s">
        <v>14216</v>
      </c>
    </row>
    <row r="1331" spans="1:29" ht="15.8" x14ac:dyDescent="0.25">
      <c r="A1331" s="337" t="s">
        <v>1723</v>
      </c>
      <c r="B1331" s="337" t="s">
        <v>11725</v>
      </c>
      <c r="C1331" s="337" t="s">
        <v>1821</v>
      </c>
      <c r="D1331" s="337" t="s">
        <v>449</v>
      </c>
      <c r="E1331" s="337" t="s">
        <v>11726</v>
      </c>
      <c r="F1331" s="338">
        <v>44078</v>
      </c>
      <c r="G1331" s="337" t="s">
        <v>9635</v>
      </c>
      <c r="H1331" s="338">
        <v>44089</v>
      </c>
      <c r="I1331" s="337" t="s">
        <v>19695</v>
      </c>
      <c r="J1331" s="337" t="s">
        <v>16</v>
      </c>
      <c r="K1331" s="337" t="s">
        <v>19695</v>
      </c>
      <c r="L1331" s="337" t="s">
        <v>19695</v>
      </c>
      <c r="M1331" s="337" t="s">
        <v>19695</v>
      </c>
      <c r="N1331" s="337" t="s">
        <v>19695</v>
      </c>
      <c r="O1331" s="337" t="s">
        <v>19695</v>
      </c>
      <c r="P1331" s="337" t="s">
        <v>19695</v>
      </c>
      <c r="Q1331" s="337" t="s">
        <v>19695</v>
      </c>
      <c r="R1331" s="337" t="s">
        <v>52</v>
      </c>
      <c r="S1331" s="337" t="s">
        <v>85</v>
      </c>
      <c r="T1331" s="337" t="s">
        <v>991</v>
      </c>
      <c r="U1331" s="337" t="s">
        <v>11727</v>
      </c>
      <c r="V1331" s="337">
        <v>8</v>
      </c>
      <c r="W1331" s="337" t="s">
        <v>19695</v>
      </c>
      <c r="X1331" s="337" t="s">
        <v>19695</v>
      </c>
      <c r="Y1331" s="337" t="s">
        <v>19695</v>
      </c>
      <c r="Z1331" s="337" t="s">
        <v>1728</v>
      </c>
      <c r="AA1331" s="337" t="s">
        <v>717</v>
      </c>
      <c r="AB1331" s="337" t="s">
        <v>718</v>
      </c>
      <c r="AC1331" s="337" t="s">
        <v>14217</v>
      </c>
    </row>
    <row r="1332" spans="1:29" ht="15.8" x14ac:dyDescent="0.25">
      <c r="A1332" s="337" t="s">
        <v>1723</v>
      </c>
      <c r="B1332" s="337" t="s">
        <v>11724</v>
      </c>
      <c r="C1332" s="337" t="s">
        <v>1821</v>
      </c>
      <c r="D1332" s="337" t="s">
        <v>449</v>
      </c>
      <c r="E1332" s="337" t="s">
        <v>9746</v>
      </c>
      <c r="F1332" s="338">
        <v>44079</v>
      </c>
      <c r="G1332" s="337" t="s">
        <v>9635</v>
      </c>
      <c r="H1332" s="338">
        <v>44089</v>
      </c>
      <c r="I1332" s="337" t="s">
        <v>19695</v>
      </c>
      <c r="J1332" s="337" t="s">
        <v>36</v>
      </c>
      <c r="K1332" s="337" t="s">
        <v>19695</v>
      </c>
      <c r="L1332" s="337" t="s">
        <v>19695</v>
      </c>
      <c r="M1332" s="337" t="s">
        <v>19695</v>
      </c>
      <c r="N1332" s="337" t="s">
        <v>19695</v>
      </c>
      <c r="O1332" s="337" t="s">
        <v>19695</v>
      </c>
      <c r="P1332" s="337" t="s">
        <v>19695</v>
      </c>
      <c r="Q1332" s="337" t="s">
        <v>19695</v>
      </c>
      <c r="R1332" s="337" t="s">
        <v>52</v>
      </c>
      <c r="S1332" s="337" t="s">
        <v>69</v>
      </c>
      <c r="T1332" s="337" t="s">
        <v>69</v>
      </c>
      <c r="U1332" s="337" t="s">
        <v>6734</v>
      </c>
      <c r="V1332" s="337">
        <v>8</v>
      </c>
      <c r="W1332" s="337" t="s">
        <v>19695</v>
      </c>
      <c r="X1332" s="337" t="s">
        <v>19695</v>
      </c>
      <c r="Y1332" s="337" t="s">
        <v>19695</v>
      </c>
      <c r="Z1332" s="337" t="s">
        <v>1728</v>
      </c>
      <c r="AA1332" s="337" t="s">
        <v>717</v>
      </c>
      <c r="AB1332" s="337" t="s">
        <v>718</v>
      </c>
      <c r="AC1332" s="337" t="s">
        <v>14219</v>
      </c>
    </row>
    <row r="1333" spans="1:29" ht="15.8" x14ac:dyDescent="0.25">
      <c r="A1333" s="337" t="s">
        <v>1723</v>
      </c>
      <c r="B1333" s="337" t="s">
        <v>11509</v>
      </c>
      <c r="C1333" s="337" t="s">
        <v>1821</v>
      </c>
      <c r="D1333" s="337" t="s">
        <v>449</v>
      </c>
      <c r="E1333" s="337" t="s">
        <v>9769</v>
      </c>
      <c r="F1333" s="338">
        <v>44038</v>
      </c>
      <c r="G1333" s="337" t="s">
        <v>9635</v>
      </c>
      <c r="H1333" s="338">
        <v>44089</v>
      </c>
      <c r="I1333" s="337" t="s">
        <v>19695</v>
      </c>
      <c r="J1333" s="337" t="s">
        <v>36</v>
      </c>
      <c r="K1333" s="337" t="s">
        <v>19695</v>
      </c>
      <c r="L1333" s="337" t="s">
        <v>19695</v>
      </c>
      <c r="M1333" s="337" t="s">
        <v>19695</v>
      </c>
      <c r="N1333" s="337" t="s">
        <v>19695</v>
      </c>
      <c r="O1333" s="337" t="s">
        <v>19695</v>
      </c>
      <c r="P1333" s="337" t="s">
        <v>19695</v>
      </c>
      <c r="Q1333" s="337" t="s">
        <v>19695</v>
      </c>
      <c r="R1333" s="337" t="s">
        <v>35</v>
      </c>
      <c r="S1333" s="337" t="s">
        <v>77</v>
      </c>
      <c r="T1333" s="337" t="s">
        <v>5318</v>
      </c>
      <c r="U1333" s="337" t="s">
        <v>8454</v>
      </c>
      <c r="V1333" s="337">
        <v>10</v>
      </c>
      <c r="W1333" s="337" t="s">
        <v>19695</v>
      </c>
      <c r="X1333" s="337" t="s">
        <v>19695</v>
      </c>
      <c r="Y1333" s="337" t="s">
        <v>19695</v>
      </c>
      <c r="Z1333" s="337" t="s">
        <v>1728</v>
      </c>
      <c r="AA1333" s="337" t="s">
        <v>717</v>
      </c>
      <c r="AB1333" s="337" t="s">
        <v>718</v>
      </c>
      <c r="AC1333" s="337" t="s">
        <v>14229</v>
      </c>
    </row>
    <row r="1334" spans="1:29" ht="15.8" x14ac:dyDescent="0.25">
      <c r="A1334" s="337" t="s">
        <v>1723</v>
      </c>
      <c r="B1334" s="337" t="s">
        <v>9633</v>
      </c>
      <c r="C1334" s="337" t="s">
        <v>1821</v>
      </c>
      <c r="D1334" s="337" t="s">
        <v>449</v>
      </c>
      <c r="E1334" s="337" t="s">
        <v>9634</v>
      </c>
      <c r="F1334" s="338">
        <v>44063</v>
      </c>
      <c r="G1334" s="337" t="s">
        <v>9635</v>
      </c>
      <c r="H1334" s="338">
        <v>44089</v>
      </c>
      <c r="I1334" s="337" t="s">
        <v>19695</v>
      </c>
      <c r="J1334" s="337" t="s">
        <v>36</v>
      </c>
      <c r="K1334" s="337" t="s">
        <v>19695</v>
      </c>
      <c r="L1334" s="337" t="s">
        <v>19695</v>
      </c>
      <c r="M1334" s="337" t="s">
        <v>19695</v>
      </c>
      <c r="N1334" s="337" t="s">
        <v>19695</v>
      </c>
      <c r="O1334" s="337" t="s">
        <v>19695</v>
      </c>
      <c r="P1334" s="337" t="s">
        <v>19695</v>
      </c>
      <c r="Q1334" s="337" t="s">
        <v>19695</v>
      </c>
      <c r="R1334" s="337" t="s">
        <v>52</v>
      </c>
      <c r="S1334" s="337" t="s">
        <v>69</v>
      </c>
      <c r="T1334" s="337" t="s">
        <v>119</v>
      </c>
      <c r="U1334" s="337" t="s">
        <v>5404</v>
      </c>
      <c r="V1334" s="337">
        <v>12</v>
      </c>
      <c r="W1334" s="337" t="s">
        <v>19695</v>
      </c>
      <c r="X1334" s="337" t="s">
        <v>19695</v>
      </c>
      <c r="Y1334" s="337" t="s">
        <v>19695</v>
      </c>
      <c r="Z1334" s="337" t="s">
        <v>1728</v>
      </c>
      <c r="AA1334" s="337" t="s">
        <v>735</v>
      </c>
      <c r="AB1334" s="337" t="s">
        <v>718</v>
      </c>
      <c r="AC1334" s="337" t="s">
        <v>14284</v>
      </c>
    </row>
    <row r="1335" spans="1:29" ht="15.8" x14ac:dyDescent="0.25">
      <c r="A1335" s="337" t="s">
        <v>1723</v>
      </c>
      <c r="B1335" s="337" t="s">
        <v>11817</v>
      </c>
      <c r="C1335" s="337" t="s">
        <v>1821</v>
      </c>
      <c r="D1335" s="337" t="s">
        <v>449</v>
      </c>
      <c r="E1335" s="337" t="s">
        <v>7951</v>
      </c>
      <c r="F1335" s="338">
        <v>43999</v>
      </c>
      <c r="G1335" s="337" t="s">
        <v>11662</v>
      </c>
      <c r="H1335" s="338">
        <v>44088</v>
      </c>
      <c r="I1335" s="337" t="s">
        <v>19695</v>
      </c>
      <c r="J1335" s="337" t="s">
        <v>16</v>
      </c>
      <c r="K1335" s="337" t="s">
        <v>19695</v>
      </c>
      <c r="L1335" s="337" t="s">
        <v>19695</v>
      </c>
      <c r="M1335" s="337" t="s">
        <v>19695</v>
      </c>
      <c r="N1335" s="337" t="s">
        <v>19695</v>
      </c>
      <c r="O1335" s="337" t="s">
        <v>19695</v>
      </c>
      <c r="P1335" s="337" t="s">
        <v>19695</v>
      </c>
      <c r="Q1335" s="337" t="s">
        <v>19695</v>
      </c>
      <c r="R1335" s="337" t="s">
        <v>112</v>
      </c>
      <c r="S1335" s="337" t="s">
        <v>452</v>
      </c>
      <c r="T1335" s="337" t="s">
        <v>452</v>
      </c>
      <c r="U1335" s="337" t="s">
        <v>11818</v>
      </c>
      <c r="V1335" s="337">
        <v>12</v>
      </c>
      <c r="W1335" s="337" t="s">
        <v>19695</v>
      </c>
      <c r="X1335" s="337" t="s">
        <v>19695</v>
      </c>
      <c r="Y1335" s="337" t="s">
        <v>19695</v>
      </c>
      <c r="Z1335" s="337" t="s">
        <v>1728</v>
      </c>
      <c r="AA1335" s="337" t="s">
        <v>735</v>
      </c>
      <c r="AB1335" s="337" t="s">
        <v>718</v>
      </c>
      <c r="AC1335" s="337" t="s">
        <v>14223</v>
      </c>
    </row>
    <row r="1336" spans="1:29" ht="15.8" x14ac:dyDescent="0.25">
      <c r="A1336" s="337" t="s">
        <v>1723</v>
      </c>
      <c r="B1336" s="337" t="s">
        <v>11987</v>
      </c>
      <c r="C1336" s="337" t="s">
        <v>1821</v>
      </c>
      <c r="D1336" s="337" t="s">
        <v>449</v>
      </c>
      <c r="E1336" s="337" t="s">
        <v>11661</v>
      </c>
      <c r="F1336" s="338">
        <v>44081</v>
      </c>
      <c r="G1336" s="337" t="s">
        <v>11662</v>
      </c>
      <c r="H1336" s="338">
        <v>44088</v>
      </c>
      <c r="I1336" s="337" t="s">
        <v>19695</v>
      </c>
      <c r="J1336" s="337" t="s">
        <v>16</v>
      </c>
      <c r="K1336" s="337" t="s">
        <v>19695</v>
      </c>
      <c r="L1336" s="337" t="s">
        <v>19695</v>
      </c>
      <c r="M1336" s="337" t="s">
        <v>19695</v>
      </c>
      <c r="N1336" s="337" t="s">
        <v>19695</v>
      </c>
      <c r="O1336" s="337" t="s">
        <v>19695</v>
      </c>
      <c r="P1336" s="337" t="s">
        <v>19695</v>
      </c>
      <c r="Q1336" s="337" t="s">
        <v>19695</v>
      </c>
      <c r="R1336" s="337" t="s">
        <v>105</v>
      </c>
      <c r="S1336" s="337" t="s">
        <v>1078</v>
      </c>
      <c r="T1336" s="337" t="s">
        <v>6161</v>
      </c>
      <c r="U1336" s="337" t="s">
        <v>6161</v>
      </c>
      <c r="V1336" s="337">
        <v>9</v>
      </c>
      <c r="W1336" s="337" t="s">
        <v>19695</v>
      </c>
      <c r="X1336" s="337" t="s">
        <v>19695</v>
      </c>
      <c r="Y1336" s="337" t="s">
        <v>19695</v>
      </c>
      <c r="Z1336" s="337" t="s">
        <v>1745</v>
      </c>
      <c r="AA1336" s="337" t="s">
        <v>761</v>
      </c>
      <c r="AB1336" s="337" t="s">
        <v>762</v>
      </c>
      <c r="AC1336" s="337" t="s">
        <v>15340</v>
      </c>
    </row>
    <row r="1337" spans="1:29" ht="15.8" x14ac:dyDescent="0.25">
      <c r="A1337" s="337" t="s">
        <v>1723</v>
      </c>
      <c r="B1337" s="337" t="s">
        <v>11660</v>
      </c>
      <c r="C1337" s="337" t="s">
        <v>1821</v>
      </c>
      <c r="D1337" s="337" t="s">
        <v>449</v>
      </c>
      <c r="E1337" s="337" t="s">
        <v>11661</v>
      </c>
      <c r="F1337" s="338">
        <v>44081</v>
      </c>
      <c r="G1337" s="337" t="s">
        <v>11662</v>
      </c>
      <c r="H1337" s="338">
        <v>44088</v>
      </c>
      <c r="I1337" s="337" t="s">
        <v>19695</v>
      </c>
      <c r="J1337" s="337" t="s">
        <v>36</v>
      </c>
      <c r="K1337" s="337" t="s">
        <v>19695</v>
      </c>
      <c r="L1337" s="337" t="s">
        <v>19695</v>
      </c>
      <c r="M1337" s="337" t="s">
        <v>19695</v>
      </c>
      <c r="N1337" s="337" t="s">
        <v>19695</v>
      </c>
      <c r="O1337" s="337" t="s">
        <v>19695</v>
      </c>
      <c r="P1337" s="337" t="s">
        <v>19695</v>
      </c>
      <c r="Q1337" s="337" t="s">
        <v>19695</v>
      </c>
      <c r="R1337" s="337" t="s">
        <v>18</v>
      </c>
      <c r="S1337" s="337" t="s">
        <v>1033</v>
      </c>
      <c r="T1337" s="337" t="s">
        <v>11663</v>
      </c>
      <c r="U1337" s="337" t="s">
        <v>2536</v>
      </c>
      <c r="V1337" s="337">
        <v>10</v>
      </c>
      <c r="W1337" s="337" t="s">
        <v>19695</v>
      </c>
      <c r="X1337" s="337" t="s">
        <v>19695</v>
      </c>
      <c r="Y1337" s="337" t="s">
        <v>19695</v>
      </c>
      <c r="Z1337" s="337" t="s">
        <v>1753</v>
      </c>
      <c r="AA1337" s="337" t="s">
        <v>735</v>
      </c>
      <c r="AB1337" s="337" t="s">
        <v>718</v>
      </c>
      <c r="AC1337" s="337" t="s">
        <v>15556</v>
      </c>
    </row>
    <row r="1338" spans="1:29" ht="15.8" x14ac:dyDescent="0.25">
      <c r="A1338" s="337" t="s">
        <v>1723</v>
      </c>
      <c r="B1338" s="337" t="s">
        <v>11719</v>
      </c>
      <c r="C1338" s="337" t="s">
        <v>1725</v>
      </c>
      <c r="D1338" s="337" t="s">
        <v>1735</v>
      </c>
      <c r="E1338" s="337" t="s">
        <v>9560</v>
      </c>
      <c r="F1338" s="338">
        <v>44069</v>
      </c>
      <c r="G1338" s="337" t="s">
        <v>7965</v>
      </c>
      <c r="H1338" s="338">
        <v>44086</v>
      </c>
      <c r="I1338" s="337" t="s">
        <v>19695</v>
      </c>
      <c r="J1338" s="337" t="s">
        <v>16</v>
      </c>
      <c r="K1338" s="337" t="s">
        <v>19695</v>
      </c>
      <c r="L1338" s="337" t="s">
        <v>19695</v>
      </c>
      <c r="M1338" s="337" t="s">
        <v>19695</v>
      </c>
      <c r="N1338" s="337" t="s">
        <v>19695</v>
      </c>
      <c r="O1338" s="337" t="s">
        <v>19695</v>
      </c>
      <c r="P1338" s="337" t="s">
        <v>19695</v>
      </c>
      <c r="Q1338" s="337" t="s">
        <v>19695</v>
      </c>
      <c r="R1338" s="337" t="s">
        <v>52</v>
      </c>
      <c r="S1338" s="337" t="s">
        <v>69</v>
      </c>
      <c r="T1338" s="337" t="s">
        <v>69</v>
      </c>
      <c r="U1338" s="337" t="s">
        <v>6120</v>
      </c>
      <c r="V1338" s="337">
        <v>12</v>
      </c>
      <c r="W1338" s="337" t="s">
        <v>19695</v>
      </c>
      <c r="X1338" s="337" t="s">
        <v>19695</v>
      </c>
      <c r="Y1338" s="337" t="s">
        <v>19695</v>
      </c>
      <c r="Z1338" s="337" t="s">
        <v>1728</v>
      </c>
      <c r="AA1338" s="337" t="s">
        <v>735</v>
      </c>
      <c r="AB1338" s="337" t="s">
        <v>718</v>
      </c>
      <c r="AC1338" s="337" t="s">
        <v>14216</v>
      </c>
    </row>
    <row r="1339" spans="1:29" ht="15.8" x14ac:dyDescent="0.25">
      <c r="A1339" s="337" t="s">
        <v>1723</v>
      </c>
      <c r="B1339" s="337" t="s">
        <v>11469</v>
      </c>
      <c r="C1339" s="337" t="s">
        <v>1821</v>
      </c>
      <c r="D1339" s="337" t="s">
        <v>449</v>
      </c>
      <c r="E1339" s="337" t="s">
        <v>11470</v>
      </c>
      <c r="F1339" s="338">
        <v>44052</v>
      </c>
      <c r="G1339" s="337" t="s">
        <v>9516</v>
      </c>
      <c r="H1339" s="338">
        <v>44085</v>
      </c>
      <c r="I1339" s="337" t="s">
        <v>19695</v>
      </c>
      <c r="J1339" s="337" t="s">
        <v>36</v>
      </c>
      <c r="K1339" s="337" t="s">
        <v>19695</v>
      </c>
      <c r="L1339" s="337" t="s">
        <v>19695</v>
      </c>
      <c r="M1339" s="337" t="s">
        <v>19695</v>
      </c>
      <c r="N1339" s="337" t="s">
        <v>19695</v>
      </c>
      <c r="O1339" s="337" t="s">
        <v>19695</v>
      </c>
      <c r="P1339" s="337" t="s">
        <v>19695</v>
      </c>
      <c r="Q1339" s="337" t="s">
        <v>19695</v>
      </c>
      <c r="R1339" s="337" t="s">
        <v>81</v>
      </c>
      <c r="S1339" s="337" t="s">
        <v>403</v>
      </c>
      <c r="T1339" s="337" t="s">
        <v>1586</v>
      </c>
      <c r="U1339" s="337" t="s">
        <v>11471</v>
      </c>
      <c r="V1339" s="337">
        <v>10</v>
      </c>
      <c r="W1339" s="337" t="s">
        <v>19695</v>
      </c>
      <c r="X1339" s="337" t="s">
        <v>19695</v>
      </c>
      <c r="Y1339" s="337" t="s">
        <v>19695</v>
      </c>
      <c r="Z1339" s="337" t="s">
        <v>1728</v>
      </c>
      <c r="AA1339" s="337" t="s">
        <v>717</v>
      </c>
      <c r="AB1339" s="337" t="s">
        <v>718</v>
      </c>
      <c r="AC1339" s="337" t="s">
        <v>14216</v>
      </c>
    </row>
    <row r="1340" spans="1:29" ht="15.8" x14ac:dyDescent="0.25">
      <c r="A1340" s="337" t="s">
        <v>1723</v>
      </c>
      <c r="B1340" s="337" t="s">
        <v>9514</v>
      </c>
      <c r="C1340" s="337" t="s">
        <v>1821</v>
      </c>
      <c r="D1340" s="337" t="s">
        <v>449</v>
      </c>
      <c r="E1340" s="337" t="s">
        <v>9515</v>
      </c>
      <c r="F1340" s="338">
        <v>44035</v>
      </c>
      <c r="G1340" s="337" t="s">
        <v>9516</v>
      </c>
      <c r="H1340" s="338">
        <v>44085</v>
      </c>
      <c r="I1340" s="337" t="s">
        <v>19695</v>
      </c>
      <c r="J1340" s="337" t="s">
        <v>16</v>
      </c>
      <c r="K1340" s="337" t="s">
        <v>19695</v>
      </c>
      <c r="L1340" s="337" t="s">
        <v>19695</v>
      </c>
      <c r="M1340" s="337" t="s">
        <v>19695</v>
      </c>
      <c r="N1340" s="337" t="s">
        <v>19695</v>
      </c>
      <c r="O1340" s="337" t="s">
        <v>19695</v>
      </c>
      <c r="P1340" s="337" t="s">
        <v>19695</v>
      </c>
      <c r="Q1340" s="337" t="s">
        <v>19695</v>
      </c>
      <c r="R1340" s="337" t="s">
        <v>112</v>
      </c>
      <c r="S1340" s="337" t="s">
        <v>115</v>
      </c>
      <c r="T1340" s="337" t="s">
        <v>115</v>
      </c>
      <c r="U1340" s="337" t="s">
        <v>9517</v>
      </c>
      <c r="V1340" s="337">
        <v>12</v>
      </c>
      <c r="W1340" s="337" t="s">
        <v>19695</v>
      </c>
      <c r="X1340" s="337" t="s">
        <v>19695</v>
      </c>
      <c r="Y1340" s="337" t="s">
        <v>19695</v>
      </c>
      <c r="Z1340" s="337" t="s">
        <v>1753</v>
      </c>
      <c r="AA1340" s="337" t="s">
        <v>735</v>
      </c>
      <c r="AB1340" s="337" t="s">
        <v>718</v>
      </c>
      <c r="AC1340" s="337" t="s">
        <v>14271</v>
      </c>
    </row>
    <row r="1341" spans="1:29" ht="15.8" x14ac:dyDescent="0.25">
      <c r="A1341" s="337" t="s">
        <v>1723</v>
      </c>
      <c r="B1341" s="337" t="s">
        <v>9744</v>
      </c>
      <c r="C1341" s="337" t="s">
        <v>1725</v>
      </c>
      <c r="D1341" s="337" t="s">
        <v>1730</v>
      </c>
      <c r="E1341" s="337" t="s">
        <v>9745</v>
      </c>
      <c r="F1341" s="338">
        <v>43804</v>
      </c>
      <c r="G1341" s="337" t="s">
        <v>9746</v>
      </c>
      <c r="H1341" s="338">
        <v>44079</v>
      </c>
      <c r="I1341" s="337" t="s">
        <v>19695</v>
      </c>
      <c r="J1341" s="337" t="s">
        <v>36</v>
      </c>
      <c r="K1341" s="337" t="s">
        <v>19695</v>
      </c>
      <c r="L1341" s="337" t="s">
        <v>19695</v>
      </c>
      <c r="M1341" s="337" t="s">
        <v>19695</v>
      </c>
      <c r="N1341" s="337" t="s">
        <v>19695</v>
      </c>
      <c r="O1341" s="337" t="s">
        <v>19695</v>
      </c>
      <c r="P1341" s="337" t="s">
        <v>19695</v>
      </c>
      <c r="Q1341" s="337" t="s">
        <v>19695</v>
      </c>
      <c r="R1341" s="337" t="s">
        <v>144</v>
      </c>
      <c r="S1341" s="337" t="s">
        <v>9747</v>
      </c>
      <c r="T1341" s="337" t="s">
        <v>9748</v>
      </c>
      <c r="U1341" s="337" t="s">
        <v>9749</v>
      </c>
      <c r="V1341" s="337">
        <v>18</v>
      </c>
      <c r="W1341" s="337" t="s">
        <v>19695</v>
      </c>
      <c r="X1341" s="337" t="s">
        <v>19695</v>
      </c>
      <c r="Y1341" s="337" t="s">
        <v>19695</v>
      </c>
      <c r="Z1341" s="337" t="s">
        <v>1728</v>
      </c>
      <c r="AA1341" s="337" t="s">
        <v>717</v>
      </c>
      <c r="AB1341" s="337" t="s">
        <v>718</v>
      </c>
      <c r="AC1341" s="337" t="s">
        <v>14222</v>
      </c>
    </row>
    <row r="1342" spans="1:29" ht="15.8" x14ac:dyDescent="0.25">
      <c r="A1342" s="337" t="s">
        <v>1723</v>
      </c>
      <c r="B1342" s="337" t="s">
        <v>11985</v>
      </c>
      <c r="C1342" s="337" t="s">
        <v>1725</v>
      </c>
      <c r="D1342" s="337" t="s">
        <v>1730</v>
      </c>
      <c r="E1342" s="337" t="s">
        <v>9560</v>
      </c>
      <c r="F1342" s="338">
        <v>44069</v>
      </c>
      <c r="G1342" s="337" t="s">
        <v>11986</v>
      </c>
      <c r="H1342" s="338">
        <v>44077</v>
      </c>
      <c r="I1342" s="337" t="s">
        <v>19695</v>
      </c>
      <c r="J1342" s="337" t="s">
        <v>36</v>
      </c>
      <c r="K1342" s="337" t="s">
        <v>19695</v>
      </c>
      <c r="L1342" s="337" t="s">
        <v>19695</v>
      </c>
      <c r="M1342" s="337" t="s">
        <v>19695</v>
      </c>
      <c r="N1342" s="337" t="s">
        <v>19695</v>
      </c>
      <c r="O1342" s="337" t="s">
        <v>19695</v>
      </c>
      <c r="P1342" s="337" t="s">
        <v>19695</v>
      </c>
      <c r="Q1342" s="337" t="s">
        <v>19695</v>
      </c>
      <c r="R1342" s="337" t="s">
        <v>112</v>
      </c>
      <c r="S1342" s="337" t="s">
        <v>1249</v>
      </c>
      <c r="T1342" s="337" t="s">
        <v>1249</v>
      </c>
      <c r="U1342" s="337" t="s">
        <v>7928</v>
      </c>
      <c r="V1342" s="337">
        <v>9</v>
      </c>
      <c r="W1342" s="337" t="s">
        <v>19695</v>
      </c>
      <c r="X1342" s="337" t="s">
        <v>19695</v>
      </c>
      <c r="Y1342" s="337" t="s">
        <v>19695</v>
      </c>
      <c r="Z1342" s="337" t="s">
        <v>1745</v>
      </c>
      <c r="AA1342" s="337" t="s">
        <v>761</v>
      </c>
      <c r="AB1342" s="337" t="s">
        <v>762</v>
      </c>
      <c r="AC1342" s="337" t="s">
        <v>15344</v>
      </c>
    </row>
    <row r="1343" spans="1:29" ht="15.8" x14ac:dyDescent="0.25">
      <c r="A1343" s="337" t="s">
        <v>1723</v>
      </c>
      <c r="B1343" s="337" t="s">
        <v>9761</v>
      </c>
      <c r="C1343" s="337" t="s">
        <v>1821</v>
      </c>
      <c r="D1343" s="337" t="s">
        <v>449</v>
      </c>
      <c r="E1343" s="337" t="s">
        <v>5100</v>
      </c>
      <c r="F1343" s="338">
        <v>43336</v>
      </c>
      <c r="G1343" s="337" t="s">
        <v>9762</v>
      </c>
      <c r="H1343" s="338">
        <v>44076</v>
      </c>
      <c r="I1343" s="337" t="s">
        <v>19695</v>
      </c>
      <c r="J1343" s="337" t="s">
        <v>16</v>
      </c>
      <c r="K1343" s="337" t="s">
        <v>19695</v>
      </c>
      <c r="L1343" s="337" t="s">
        <v>19695</v>
      </c>
      <c r="M1343" s="337" t="s">
        <v>19695</v>
      </c>
      <c r="N1343" s="337" t="s">
        <v>19695</v>
      </c>
      <c r="O1343" s="337" t="s">
        <v>19695</v>
      </c>
      <c r="P1343" s="337" t="s">
        <v>19695</v>
      </c>
      <c r="Q1343" s="337" t="s">
        <v>19695</v>
      </c>
      <c r="R1343" s="337" t="s">
        <v>144</v>
      </c>
      <c r="S1343" s="337" t="s">
        <v>446</v>
      </c>
      <c r="T1343" s="337" t="s">
        <v>55</v>
      </c>
      <c r="U1343" s="337" t="s">
        <v>388</v>
      </c>
      <c r="V1343" s="337">
        <v>4</v>
      </c>
      <c r="W1343" s="337" t="s">
        <v>19695</v>
      </c>
      <c r="X1343" s="337" t="s">
        <v>19695</v>
      </c>
      <c r="Y1343" s="337" t="s">
        <v>19695</v>
      </c>
      <c r="Z1343" s="337" t="s">
        <v>1728</v>
      </c>
      <c r="AA1343" s="337" t="s">
        <v>717</v>
      </c>
      <c r="AB1343" s="337" t="s">
        <v>718</v>
      </c>
      <c r="AC1343" s="337" t="s">
        <v>14221</v>
      </c>
    </row>
    <row r="1344" spans="1:29" ht="15.8" x14ac:dyDescent="0.25">
      <c r="A1344" s="337" t="s">
        <v>1723</v>
      </c>
      <c r="B1344" s="337" t="s">
        <v>8804</v>
      </c>
      <c r="C1344" s="337" t="s">
        <v>1725</v>
      </c>
      <c r="D1344" s="337" t="s">
        <v>1735</v>
      </c>
      <c r="E1344" s="337" t="s">
        <v>8489</v>
      </c>
      <c r="F1344" s="338">
        <v>44053</v>
      </c>
      <c r="G1344" s="337" t="s">
        <v>8805</v>
      </c>
      <c r="H1344" s="338">
        <v>44073</v>
      </c>
      <c r="I1344" s="337" t="s">
        <v>19695</v>
      </c>
      <c r="J1344" s="337" t="s">
        <v>36</v>
      </c>
      <c r="K1344" s="337" t="s">
        <v>19695</v>
      </c>
      <c r="L1344" s="337" t="s">
        <v>19695</v>
      </c>
      <c r="M1344" s="337" t="s">
        <v>19695</v>
      </c>
      <c r="N1344" s="337" t="s">
        <v>19695</v>
      </c>
      <c r="O1344" s="337" t="s">
        <v>19695</v>
      </c>
      <c r="P1344" s="337" t="s">
        <v>19695</v>
      </c>
      <c r="Q1344" s="337" t="s">
        <v>19695</v>
      </c>
      <c r="R1344" s="337" t="s">
        <v>45</v>
      </c>
      <c r="S1344" s="337" t="s">
        <v>440</v>
      </c>
      <c r="T1344" s="337" t="s">
        <v>8802</v>
      </c>
      <c r="U1344" s="337" t="s">
        <v>8806</v>
      </c>
      <c r="V1344" s="337">
        <v>10</v>
      </c>
      <c r="W1344" s="337" t="s">
        <v>19695</v>
      </c>
      <c r="X1344" s="337" t="s">
        <v>19695</v>
      </c>
      <c r="Y1344" s="337" t="s">
        <v>19695</v>
      </c>
      <c r="Z1344" s="337" t="s">
        <v>1728</v>
      </c>
      <c r="AA1344" s="337" t="s">
        <v>735</v>
      </c>
      <c r="AB1344" s="337" t="s">
        <v>718</v>
      </c>
      <c r="AC1344" s="337" t="s">
        <v>14225</v>
      </c>
    </row>
    <row r="1345" spans="1:29" ht="15.8" x14ac:dyDescent="0.25">
      <c r="A1345" s="337" t="s">
        <v>1723</v>
      </c>
      <c r="B1345" s="337" t="s">
        <v>11214</v>
      </c>
      <c r="C1345" s="337" t="s">
        <v>1821</v>
      </c>
      <c r="D1345" s="337" t="s">
        <v>449</v>
      </c>
      <c r="E1345" s="337" t="s">
        <v>1317</v>
      </c>
      <c r="F1345" s="338">
        <v>43608</v>
      </c>
      <c r="G1345" s="337" t="s">
        <v>8805</v>
      </c>
      <c r="H1345" s="338">
        <v>44073</v>
      </c>
      <c r="I1345" s="337" t="s">
        <v>19695</v>
      </c>
      <c r="J1345" s="337" t="s">
        <v>16</v>
      </c>
      <c r="K1345" s="337" t="s">
        <v>19695</v>
      </c>
      <c r="L1345" s="337" t="s">
        <v>19695</v>
      </c>
      <c r="M1345" s="337" t="s">
        <v>19695</v>
      </c>
      <c r="N1345" s="337" t="s">
        <v>19695</v>
      </c>
      <c r="O1345" s="337" t="s">
        <v>19695</v>
      </c>
      <c r="P1345" s="337" t="s">
        <v>19695</v>
      </c>
      <c r="Q1345" s="337" t="s">
        <v>19695</v>
      </c>
      <c r="R1345" s="337" t="s">
        <v>144</v>
      </c>
      <c r="S1345" s="337" t="s">
        <v>446</v>
      </c>
      <c r="T1345" s="337" t="s">
        <v>55</v>
      </c>
      <c r="U1345" s="337" t="s">
        <v>11208</v>
      </c>
      <c r="V1345" s="337">
        <v>4</v>
      </c>
      <c r="W1345" s="337" t="s">
        <v>19695</v>
      </c>
      <c r="X1345" s="337" t="s">
        <v>19695</v>
      </c>
      <c r="Y1345" s="337" t="s">
        <v>19695</v>
      </c>
      <c r="Z1345" s="337" t="s">
        <v>1728</v>
      </c>
      <c r="AA1345" s="337" t="s">
        <v>717</v>
      </c>
      <c r="AB1345" s="337" t="s">
        <v>718</v>
      </c>
      <c r="AC1345" s="337" t="s">
        <v>14247</v>
      </c>
    </row>
    <row r="1346" spans="1:29" ht="15.8" x14ac:dyDescent="0.25">
      <c r="A1346" s="337" t="s">
        <v>1723</v>
      </c>
      <c r="B1346" s="337" t="s">
        <v>12266</v>
      </c>
      <c r="C1346" s="337" t="s">
        <v>1821</v>
      </c>
      <c r="D1346" s="337" t="s">
        <v>449</v>
      </c>
      <c r="E1346" s="337" t="s">
        <v>11674</v>
      </c>
      <c r="F1346" s="338">
        <v>44057</v>
      </c>
      <c r="G1346" s="337" t="s">
        <v>12267</v>
      </c>
      <c r="H1346" s="338">
        <v>44072</v>
      </c>
      <c r="I1346" s="337" t="s">
        <v>19695</v>
      </c>
      <c r="J1346" s="337" t="s">
        <v>36</v>
      </c>
      <c r="K1346" s="337" t="s">
        <v>19695</v>
      </c>
      <c r="L1346" s="337" t="s">
        <v>19695</v>
      </c>
      <c r="M1346" s="337" t="s">
        <v>19695</v>
      </c>
      <c r="N1346" s="337" t="s">
        <v>19695</v>
      </c>
      <c r="O1346" s="337" t="s">
        <v>19695</v>
      </c>
      <c r="P1346" s="337" t="s">
        <v>19695</v>
      </c>
      <c r="Q1346" s="337" t="s">
        <v>19695</v>
      </c>
      <c r="R1346" s="337" t="s">
        <v>98</v>
      </c>
      <c r="S1346" s="337" t="s">
        <v>121</v>
      </c>
      <c r="T1346" s="337" t="s">
        <v>5423</v>
      </c>
      <c r="U1346" s="337" t="s">
        <v>8396</v>
      </c>
      <c r="V1346" s="337">
        <v>8</v>
      </c>
      <c r="W1346" s="337" t="s">
        <v>19695</v>
      </c>
      <c r="X1346" s="337" t="s">
        <v>19695</v>
      </c>
      <c r="Y1346" s="337" t="s">
        <v>19695</v>
      </c>
      <c r="Z1346" s="337" t="s">
        <v>1753</v>
      </c>
      <c r="AA1346" s="337" t="s">
        <v>717</v>
      </c>
      <c r="AB1346" s="337" t="s">
        <v>718</v>
      </c>
      <c r="AC1346" s="337" t="s">
        <v>15555</v>
      </c>
    </row>
    <row r="1347" spans="1:29" ht="15.8" x14ac:dyDescent="0.25">
      <c r="A1347" s="337" t="s">
        <v>1723</v>
      </c>
      <c r="B1347" s="337" t="s">
        <v>11982</v>
      </c>
      <c r="C1347" s="337" t="s">
        <v>1821</v>
      </c>
      <c r="D1347" s="337" t="s">
        <v>449</v>
      </c>
      <c r="E1347" s="337" t="s">
        <v>9285</v>
      </c>
      <c r="F1347" s="338">
        <v>44061</v>
      </c>
      <c r="G1347" s="337" t="s">
        <v>11983</v>
      </c>
      <c r="H1347" s="338">
        <v>44071</v>
      </c>
      <c r="I1347" s="337" t="s">
        <v>19695</v>
      </c>
      <c r="J1347" s="337" t="s">
        <v>36</v>
      </c>
      <c r="K1347" s="337" t="s">
        <v>19695</v>
      </c>
      <c r="L1347" s="337" t="s">
        <v>19695</v>
      </c>
      <c r="M1347" s="337" t="s">
        <v>19695</v>
      </c>
      <c r="N1347" s="337" t="s">
        <v>19695</v>
      </c>
      <c r="O1347" s="337" t="s">
        <v>19695</v>
      </c>
      <c r="P1347" s="337" t="s">
        <v>19695</v>
      </c>
      <c r="Q1347" s="337" t="s">
        <v>19695</v>
      </c>
      <c r="R1347" s="337" t="s">
        <v>45</v>
      </c>
      <c r="S1347" s="337" t="s">
        <v>440</v>
      </c>
      <c r="T1347" s="337" t="s">
        <v>1664</v>
      </c>
      <c r="U1347" s="337" t="s">
        <v>11984</v>
      </c>
      <c r="V1347" s="337">
        <v>9</v>
      </c>
      <c r="W1347" s="337" t="s">
        <v>19695</v>
      </c>
      <c r="X1347" s="337" t="s">
        <v>19695</v>
      </c>
      <c r="Y1347" s="337" t="s">
        <v>19695</v>
      </c>
      <c r="Z1347" s="337" t="s">
        <v>1745</v>
      </c>
      <c r="AA1347" s="337" t="s">
        <v>761</v>
      </c>
      <c r="AB1347" s="337" t="s">
        <v>762</v>
      </c>
      <c r="AC1347" s="337" t="s">
        <v>15340</v>
      </c>
    </row>
    <row r="1348" spans="1:29" ht="15.8" x14ac:dyDescent="0.25">
      <c r="A1348" s="337" t="s">
        <v>1723</v>
      </c>
      <c r="B1348" s="337" t="s">
        <v>11413</v>
      </c>
      <c r="C1348" s="337" t="s">
        <v>1821</v>
      </c>
      <c r="D1348" s="337" t="s">
        <v>449</v>
      </c>
      <c r="E1348" s="337" t="s">
        <v>11206</v>
      </c>
      <c r="F1348" s="338">
        <v>44017</v>
      </c>
      <c r="G1348" s="337" t="s">
        <v>9079</v>
      </c>
      <c r="H1348" s="338">
        <v>44070</v>
      </c>
      <c r="I1348" s="337" t="s">
        <v>19695</v>
      </c>
      <c r="J1348" s="337" t="s">
        <v>16</v>
      </c>
      <c r="K1348" s="337" t="s">
        <v>19695</v>
      </c>
      <c r="L1348" s="337" t="s">
        <v>19695</v>
      </c>
      <c r="M1348" s="337" t="s">
        <v>19695</v>
      </c>
      <c r="N1348" s="337" t="s">
        <v>19695</v>
      </c>
      <c r="O1348" s="337" t="s">
        <v>19695</v>
      </c>
      <c r="P1348" s="337" t="s">
        <v>19695</v>
      </c>
      <c r="Q1348" s="337" t="s">
        <v>19695</v>
      </c>
      <c r="R1348" s="337" t="s">
        <v>18</v>
      </c>
      <c r="S1348" s="337" t="s">
        <v>1038</v>
      </c>
      <c r="T1348" s="337" t="s">
        <v>3849</v>
      </c>
      <c r="U1348" s="337" t="s">
        <v>11414</v>
      </c>
      <c r="V1348" s="337">
        <v>8</v>
      </c>
      <c r="W1348" s="337" t="s">
        <v>19695</v>
      </c>
      <c r="X1348" s="337" t="s">
        <v>19695</v>
      </c>
      <c r="Y1348" s="337" t="s">
        <v>19695</v>
      </c>
      <c r="Z1348" s="337" t="s">
        <v>1728</v>
      </c>
      <c r="AA1348" s="337" t="s">
        <v>735</v>
      </c>
      <c r="AB1348" s="337" t="s">
        <v>718</v>
      </c>
      <c r="AC1348" s="337" t="s">
        <v>14203</v>
      </c>
    </row>
    <row r="1349" spans="1:29" ht="15.8" x14ac:dyDescent="0.25">
      <c r="A1349" s="337" t="s">
        <v>1723</v>
      </c>
      <c r="B1349" s="337" t="s">
        <v>11733</v>
      </c>
      <c r="C1349" s="337" t="s">
        <v>1821</v>
      </c>
      <c r="D1349" s="337" t="s">
        <v>449</v>
      </c>
      <c r="E1349" s="337" t="s">
        <v>8786</v>
      </c>
      <c r="F1349" s="338">
        <v>44044</v>
      </c>
      <c r="G1349" s="337" t="s">
        <v>9560</v>
      </c>
      <c r="H1349" s="338">
        <v>44069</v>
      </c>
      <c r="I1349" s="337" t="s">
        <v>19695</v>
      </c>
      <c r="J1349" s="337" t="s">
        <v>16</v>
      </c>
      <c r="K1349" s="337" t="s">
        <v>19695</v>
      </c>
      <c r="L1349" s="337" t="s">
        <v>19695</v>
      </c>
      <c r="M1349" s="337" t="s">
        <v>19695</v>
      </c>
      <c r="N1349" s="337" t="s">
        <v>19695</v>
      </c>
      <c r="O1349" s="337" t="s">
        <v>19695</v>
      </c>
      <c r="P1349" s="337" t="s">
        <v>19695</v>
      </c>
      <c r="Q1349" s="337" t="s">
        <v>19695</v>
      </c>
      <c r="R1349" s="337" t="s">
        <v>134</v>
      </c>
      <c r="S1349" s="337" t="s">
        <v>451</v>
      </c>
      <c r="T1349" s="337" t="s">
        <v>800</v>
      </c>
      <c r="U1349" s="337" t="s">
        <v>800</v>
      </c>
      <c r="V1349" s="337">
        <v>12</v>
      </c>
      <c r="W1349" s="337" t="s">
        <v>19695</v>
      </c>
      <c r="X1349" s="337" t="s">
        <v>19695</v>
      </c>
      <c r="Y1349" s="337" t="s">
        <v>19695</v>
      </c>
      <c r="Z1349" s="337" t="s">
        <v>1728</v>
      </c>
      <c r="AA1349" s="337" t="s">
        <v>735</v>
      </c>
      <c r="AB1349" s="337" t="s">
        <v>718</v>
      </c>
      <c r="AC1349" s="337" t="s">
        <v>14263</v>
      </c>
    </row>
    <row r="1350" spans="1:29" ht="15.8" x14ac:dyDescent="0.25">
      <c r="A1350" s="337" t="s">
        <v>1723</v>
      </c>
      <c r="B1350" s="337" t="s">
        <v>11975</v>
      </c>
      <c r="C1350" s="337" t="s">
        <v>1725</v>
      </c>
      <c r="D1350" s="337" t="s">
        <v>1730</v>
      </c>
      <c r="E1350" s="337" t="s">
        <v>11470</v>
      </c>
      <c r="F1350" s="338">
        <v>44052</v>
      </c>
      <c r="G1350" s="337" t="s">
        <v>9560</v>
      </c>
      <c r="H1350" s="338">
        <v>44069</v>
      </c>
      <c r="I1350" s="337" t="s">
        <v>19695</v>
      </c>
      <c r="J1350" s="337" t="s">
        <v>36</v>
      </c>
      <c r="K1350" s="337" t="s">
        <v>19695</v>
      </c>
      <c r="L1350" s="337" t="s">
        <v>19695</v>
      </c>
      <c r="M1350" s="337" t="s">
        <v>19695</v>
      </c>
      <c r="N1350" s="337" t="s">
        <v>19695</v>
      </c>
      <c r="O1350" s="337" t="s">
        <v>19695</v>
      </c>
      <c r="P1350" s="337" t="s">
        <v>19695</v>
      </c>
      <c r="Q1350" s="337" t="s">
        <v>19695</v>
      </c>
      <c r="R1350" s="337" t="s">
        <v>1265</v>
      </c>
      <c r="S1350" s="337" t="s">
        <v>9613</v>
      </c>
      <c r="T1350" s="337" t="s">
        <v>9267</v>
      </c>
      <c r="U1350" s="337" t="s">
        <v>11976</v>
      </c>
      <c r="V1350" s="337">
        <v>9</v>
      </c>
      <c r="W1350" s="337" t="s">
        <v>19695</v>
      </c>
      <c r="X1350" s="337" t="s">
        <v>19695</v>
      </c>
      <c r="Y1350" s="337" t="s">
        <v>19695</v>
      </c>
      <c r="Z1350" s="337" t="s">
        <v>1745</v>
      </c>
      <c r="AA1350" s="337" t="s">
        <v>761</v>
      </c>
      <c r="AB1350" s="337" t="s">
        <v>762</v>
      </c>
      <c r="AC1350" s="337" t="s">
        <v>15343</v>
      </c>
    </row>
    <row r="1351" spans="1:29" ht="15.8" x14ac:dyDescent="0.25">
      <c r="A1351" s="337" t="s">
        <v>1723</v>
      </c>
      <c r="B1351" s="337" t="s">
        <v>1384</v>
      </c>
      <c r="C1351" s="337" t="s">
        <v>1821</v>
      </c>
      <c r="D1351" s="337" t="s">
        <v>449</v>
      </c>
      <c r="E1351" s="337" t="s">
        <v>7655</v>
      </c>
      <c r="F1351" s="338">
        <v>44013</v>
      </c>
      <c r="G1351" s="337" t="s">
        <v>1385</v>
      </c>
      <c r="H1351" s="338">
        <v>44068</v>
      </c>
      <c r="I1351" s="337" t="s">
        <v>19695</v>
      </c>
      <c r="J1351" s="337" t="s">
        <v>36</v>
      </c>
      <c r="K1351" s="337" t="s">
        <v>19695</v>
      </c>
      <c r="L1351" s="337" t="s">
        <v>19695</v>
      </c>
      <c r="M1351" s="337" t="s">
        <v>19695</v>
      </c>
      <c r="N1351" s="337" t="s">
        <v>19695</v>
      </c>
      <c r="O1351" s="337" t="s">
        <v>19695</v>
      </c>
      <c r="P1351" s="337" t="s">
        <v>19695</v>
      </c>
      <c r="Q1351" s="337" t="s">
        <v>19695</v>
      </c>
      <c r="R1351" s="337" t="s">
        <v>18</v>
      </c>
      <c r="S1351" s="337" t="s">
        <v>447</v>
      </c>
      <c r="T1351" s="337" t="s">
        <v>1386</v>
      </c>
      <c r="U1351" s="337" t="s">
        <v>1387</v>
      </c>
      <c r="V1351" s="337">
        <v>12</v>
      </c>
      <c r="W1351" s="337" t="s">
        <v>19695</v>
      </c>
      <c r="X1351" s="337" t="s">
        <v>19695</v>
      </c>
      <c r="Y1351" s="337" t="s">
        <v>19695</v>
      </c>
      <c r="Z1351" s="337" t="s">
        <v>1728</v>
      </c>
      <c r="AA1351" s="337" t="s">
        <v>735</v>
      </c>
      <c r="AB1351" s="337" t="s">
        <v>718</v>
      </c>
      <c r="AC1351" s="337" t="s">
        <v>14202</v>
      </c>
    </row>
    <row r="1352" spans="1:29" ht="15.8" x14ac:dyDescent="0.25">
      <c r="A1352" s="337" t="s">
        <v>1723</v>
      </c>
      <c r="B1352" s="337" t="s">
        <v>11412</v>
      </c>
      <c r="C1352" s="337" t="s">
        <v>1821</v>
      </c>
      <c r="D1352" s="337" t="s">
        <v>449</v>
      </c>
      <c r="E1352" s="337" t="s">
        <v>11397</v>
      </c>
      <c r="F1352" s="338">
        <v>44015</v>
      </c>
      <c r="G1352" s="337" t="s">
        <v>1385</v>
      </c>
      <c r="H1352" s="338">
        <v>44068</v>
      </c>
      <c r="I1352" s="337" t="s">
        <v>19695</v>
      </c>
      <c r="J1352" s="337" t="s">
        <v>36</v>
      </c>
      <c r="K1352" s="337" t="s">
        <v>19695</v>
      </c>
      <c r="L1352" s="337" t="s">
        <v>19695</v>
      </c>
      <c r="M1352" s="337" t="s">
        <v>19695</v>
      </c>
      <c r="N1352" s="337" t="s">
        <v>19695</v>
      </c>
      <c r="O1352" s="337" t="s">
        <v>19695</v>
      </c>
      <c r="P1352" s="337" t="s">
        <v>19695</v>
      </c>
      <c r="Q1352" s="337" t="s">
        <v>19695</v>
      </c>
      <c r="R1352" s="337" t="s">
        <v>18</v>
      </c>
      <c r="S1352" s="337" t="s">
        <v>1033</v>
      </c>
      <c r="T1352" s="337" t="s">
        <v>1033</v>
      </c>
      <c r="U1352" s="337" t="s">
        <v>5578</v>
      </c>
      <c r="V1352" s="337">
        <v>12</v>
      </c>
      <c r="W1352" s="337" t="s">
        <v>19695</v>
      </c>
      <c r="X1352" s="337" t="s">
        <v>19695</v>
      </c>
      <c r="Y1352" s="337" t="s">
        <v>19695</v>
      </c>
      <c r="Z1352" s="337" t="s">
        <v>1728</v>
      </c>
      <c r="AA1352" s="337" t="s">
        <v>735</v>
      </c>
      <c r="AB1352" s="337" t="s">
        <v>718</v>
      </c>
      <c r="AC1352" s="337" t="s">
        <v>14202</v>
      </c>
    </row>
    <row r="1353" spans="1:29" ht="15.8" x14ac:dyDescent="0.25">
      <c r="A1353" s="337" t="s">
        <v>1723</v>
      </c>
      <c r="B1353" s="337" t="s">
        <v>9711</v>
      </c>
      <c r="C1353" s="337" t="s">
        <v>1821</v>
      </c>
      <c r="D1353" s="337" t="s">
        <v>449</v>
      </c>
      <c r="E1353" s="337" t="s">
        <v>8786</v>
      </c>
      <c r="F1353" s="338">
        <v>44044</v>
      </c>
      <c r="G1353" s="337" t="s">
        <v>1385</v>
      </c>
      <c r="H1353" s="338">
        <v>44068</v>
      </c>
      <c r="I1353" s="337" t="s">
        <v>19695</v>
      </c>
      <c r="J1353" s="337" t="s">
        <v>36</v>
      </c>
      <c r="K1353" s="337" t="s">
        <v>19695</v>
      </c>
      <c r="L1353" s="337" t="s">
        <v>19695</v>
      </c>
      <c r="M1353" s="337" t="s">
        <v>19695</v>
      </c>
      <c r="N1353" s="337" t="s">
        <v>19695</v>
      </c>
      <c r="O1353" s="337" t="s">
        <v>19695</v>
      </c>
      <c r="P1353" s="337" t="s">
        <v>19695</v>
      </c>
      <c r="Q1353" s="337" t="s">
        <v>19695</v>
      </c>
      <c r="R1353" s="337" t="s">
        <v>15</v>
      </c>
      <c r="S1353" s="337" t="s">
        <v>1762</v>
      </c>
      <c r="T1353" s="337" t="s">
        <v>1762</v>
      </c>
      <c r="U1353" s="337" t="s">
        <v>9712</v>
      </c>
      <c r="V1353" s="337">
        <v>12</v>
      </c>
      <c r="W1353" s="337" t="s">
        <v>19695</v>
      </c>
      <c r="X1353" s="337" t="s">
        <v>19695</v>
      </c>
      <c r="Y1353" s="337" t="s">
        <v>19695</v>
      </c>
      <c r="Z1353" s="337" t="s">
        <v>1753</v>
      </c>
      <c r="AA1353" s="337" t="s">
        <v>735</v>
      </c>
      <c r="AB1353" s="337" t="s">
        <v>718</v>
      </c>
      <c r="AC1353" s="337" t="s">
        <v>15554</v>
      </c>
    </row>
    <row r="1354" spans="1:29" ht="15.8" x14ac:dyDescent="0.25">
      <c r="A1354" s="337" t="s">
        <v>1723</v>
      </c>
      <c r="B1354" s="337" t="s">
        <v>11466</v>
      </c>
      <c r="C1354" s="337" t="s">
        <v>1821</v>
      </c>
      <c r="D1354" s="337" t="s">
        <v>449</v>
      </c>
      <c r="E1354" s="337" t="s">
        <v>11467</v>
      </c>
      <c r="F1354" s="338">
        <v>44029</v>
      </c>
      <c r="G1354" s="337" t="s">
        <v>9512</v>
      </c>
      <c r="H1354" s="338">
        <v>44067</v>
      </c>
      <c r="I1354" s="337" t="s">
        <v>19695</v>
      </c>
      <c r="J1354" s="337" t="s">
        <v>16</v>
      </c>
      <c r="K1354" s="337" t="s">
        <v>19695</v>
      </c>
      <c r="L1354" s="337" t="s">
        <v>19695</v>
      </c>
      <c r="M1354" s="337" t="s">
        <v>19695</v>
      </c>
      <c r="N1354" s="337" t="s">
        <v>19695</v>
      </c>
      <c r="O1354" s="337" t="s">
        <v>19695</v>
      </c>
      <c r="P1354" s="337" t="s">
        <v>19695</v>
      </c>
      <c r="Q1354" s="337" t="s">
        <v>19695</v>
      </c>
      <c r="R1354" s="337" t="s">
        <v>112</v>
      </c>
      <c r="S1354" s="337" t="s">
        <v>113</v>
      </c>
      <c r="T1354" s="337" t="s">
        <v>1902</v>
      </c>
      <c r="U1354" s="337" t="s">
        <v>11468</v>
      </c>
      <c r="V1354" s="337">
        <v>12</v>
      </c>
      <c r="W1354" s="337" t="s">
        <v>19695</v>
      </c>
      <c r="X1354" s="337" t="s">
        <v>19695</v>
      </c>
      <c r="Y1354" s="337" t="s">
        <v>19695</v>
      </c>
      <c r="Z1354" s="337" t="s">
        <v>1728</v>
      </c>
      <c r="AA1354" s="337" t="s">
        <v>717</v>
      </c>
      <c r="AB1354" s="337" t="s">
        <v>718</v>
      </c>
      <c r="AC1354" s="337" t="s">
        <v>14201</v>
      </c>
    </row>
    <row r="1355" spans="1:29" ht="15.8" x14ac:dyDescent="0.25">
      <c r="A1355" s="337" t="s">
        <v>1723</v>
      </c>
      <c r="B1355" s="337" t="s">
        <v>9735</v>
      </c>
      <c r="C1355" s="337" t="s">
        <v>1821</v>
      </c>
      <c r="D1355" s="337" t="s">
        <v>449</v>
      </c>
      <c r="E1355" s="337" t="s">
        <v>8535</v>
      </c>
      <c r="F1355" s="338">
        <v>43960</v>
      </c>
      <c r="G1355" s="337" t="s">
        <v>9512</v>
      </c>
      <c r="H1355" s="338">
        <v>44067</v>
      </c>
      <c r="I1355" s="337" t="s">
        <v>19695</v>
      </c>
      <c r="J1355" s="337" t="s">
        <v>36</v>
      </c>
      <c r="K1355" s="337" t="s">
        <v>19695</v>
      </c>
      <c r="L1355" s="337" t="s">
        <v>19695</v>
      </c>
      <c r="M1355" s="337" t="s">
        <v>19695</v>
      </c>
      <c r="N1355" s="337" t="s">
        <v>19695</v>
      </c>
      <c r="O1355" s="337" t="s">
        <v>19695</v>
      </c>
      <c r="P1355" s="337" t="s">
        <v>19695</v>
      </c>
      <c r="Q1355" s="337" t="s">
        <v>19695</v>
      </c>
      <c r="R1355" s="337" t="s">
        <v>144</v>
      </c>
      <c r="S1355" s="337" t="s">
        <v>2124</v>
      </c>
      <c r="T1355" s="337" t="s">
        <v>2671</v>
      </c>
      <c r="U1355" s="337" t="s">
        <v>9736</v>
      </c>
      <c r="V1355" s="337">
        <v>10</v>
      </c>
      <c r="W1355" s="337" t="s">
        <v>19695</v>
      </c>
      <c r="X1355" s="337" t="s">
        <v>19695</v>
      </c>
      <c r="Y1355" s="337" t="s">
        <v>19695</v>
      </c>
      <c r="Z1355" s="337" t="s">
        <v>1728</v>
      </c>
      <c r="AA1355" s="337" t="s">
        <v>717</v>
      </c>
      <c r="AB1355" s="337" t="s">
        <v>718</v>
      </c>
      <c r="AC1355" s="337" t="s">
        <v>14202</v>
      </c>
    </row>
    <row r="1356" spans="1:29" ht="15.8" x14ac:dyDescent="0.25">
      <c r="A1356" s="337" t="s">
        <v>1723</v>
      </c>
      <c r="B1356" s="337" t="s">
        <v>9511</v>
      </c>
      <c r="C1356" s="337" t="s">
        <v>1821</v>
      </c>
      <c r="D1356" s="337" t="s">
        <v>449</v>
      </c>
      <c r="E1356" s="337" t="s">
        <v>1812</v>
      </c>
      <c r="F1356" s="338">
        <v>44006</v>
      </c>
      <c r="G1356" s="337" t="s">
        <v>9512</v>
      </c>
      <c r="H1356" s="338">
        <v>44067</v>
      </c>
      <c r="I1356" s="337" t="s">
        <v>19695</v>
      </c>
      <c r="J1356" s="337" t="s">
        <v>36</v>
      </c>
      <c r="K1356" s="337" t="s">
        <v>19695</v>
      </c>
      <c r="L1356" s="337" t="s">
        <v>19695</v>
      </c>
      <c r="M1356" s="337" t="s">
        <v>19695</v>
      </c>
      <c r="N1356" s="337" t="s">
        <v>19695</v>
      </c>
      <c r="O1356" s="337" t="s">
        <v>19695</v>
      </c>
      <c r="P1356" s="337" t="s">
        <v>19695</v>
      </c>
      <c r="Q1356" s="337" t="s">
        <v>19695</v>
      </c>
      <c r="R1356" s="337" t="s">
        <v>112</v>
      </c>
      <c r="S1356" s="337" t="s">
        <v>115</v>
      </c>
      <c r="T1356" s="337" t="s">
        <v>115</v>
      </c>
      <c r="U1356" s="337" t="s">
        <v>9513</v>
      </c>
      <c r="V1356" s="337">
        <v>8</v>
      </c>
      <c r="W1356" s="337" t="s">
        <v>19695</v>
      </c>
      <c r="X1356" s="337" t="s">
        <v>19695</v>
      </c>
      <c r="Y1356" s="337" t="s">
        <v>19695</v>
      </c>
      <c r="Z1356" s="337" t="s">
        <v>1753</v>
      </c>
      <c r="AA1356" s="337" t="s">
        <v>717</v>
      </c>
      <c r="AB1356" s="337" t="s">
        <v>718</v>
      </c>
      <c r="AC1356" s="337" t="s">
        <v>14271</v>
      </c>
    </row>
    <row r="1357" spans="1:29" ht="15.8" x14ac:dyDescent="0.25">
      <c r="A1357" s="337" t="s">
        <v>1723</v>
      </c>
      <c r="B1357" s="337" t="s">
        <v>11979</v>
      </c>
      <c r="C1357" s="337" t="s">
        <v>1725</v>
      </c>
      <c r="D1357" s="337" t="s">
        <v>1730</v>
      </c>
      <c r="E1357" s="337" t="s">
        <v>11021</v>
      </c>
      <c r="F1357" s="338">
        <v>44054</v>
      </c>
      <c r="G1357" s="337" t="s">
        <v>11701</v>
      </c>
      <c r="H1357" s="338">
        <v>44064</v>
      </c>
      <c r="I1357" s="337" t="s">
        <v>19695</v>
      </c>
      <c r="J1357" s="337" t="s">
        <v>16</v>
      </c>
      <c r="K1357" s="337" t="s">
        <v>19695</v>
      </c>
      <c r="L1357" s="337" t="s">
        <v>19695</v>
      </c>
      <c r="M1357" s="337" t="s">
        <v>19695</v>
      </c>
      <c r="N1357" s="337" t="s">
        <v>19695</v>
      </c>
      <c r="O1357" s="337" t="s">
        <v>19695</v>
      </c>
      <c r="P1357" s="337" t="s">
        <v>19695</v>
      </c>
      <c r="Q1357" s="337" t="s">
        <v>19695</v>
      </c>
      <c r="R1357" s="337" t="s">
        <v>1265</v>
      </c>
      <c r="S1357" s="337" t="s">
        <v>1265</v>
      </c>
      <c r="T1357" s="337" t="s">
        <v>11980</v>
      </c>
      <c r="U1357" s="337" t="s">
        <v>11981</v>
      </c>
      <c r="V1357" s="337">
        <v>9</v>
      </c>
      <c r="W1357" s="337" t="s">
        <v>19695</v>
      </c>
      <c r="X1357" s="337" t="s">
        <v>19695</v>
      </c>
      <c r="Y1357" s="337" t="s">
        <v>19695</v>
      </c>
      <c r="Z1357" s="337" t="s">
        <v>1745</v>
      </c>
      <c r="AA1357" s="337" t="s">
        <v>761</v>
      </c>
      <c r="AB1357" s="337" t="s">
        <v>762</v>
      </c>
      <c r="AC1357" s="337" t="s">
        <v>15343</v>
      </c>
    </row>
    <row r="1358" spans="1:29" ht="15.8" x14ac:dyDescent="0.25">
      <c r="A1358" s="337" t="s">
        <v>1723</v>
      </c>
      <c r="B1358" s="337" t="s">
        <v>12281</v>
      </c>
      <c r="C1358" s="337" t="s">
        <v>1821</v>
      </c>
      <c r="D1358" s="337" t="s">
        <v>449</v>
      </c>
      <c r="E1358" s="337" t="s">
        <v>9709</v>
      </c>
      <c r="F1358" s="338">
        <v>44046</v>
      </c>
      <c r="G1358" s="337" t="s">
        <v>9634</v>
      </c>
      <c r="H1358" s="338">
        <v>44063</v>
      </c>
      <c r="I1358" s="337" t="s">
        <v>19695</v>
      </c>
      <c r="J1358" s="337" t="s">
        <v>36</v>
      </c>
      <c r="K1358" s="337" t="s">
        <v>19695</v>
      </c>
      <c r="L1358" s="337" t="s">
        <v>19695</v>
      </c>
      <c r="M1358" s="337" t="s">
        <v>19695</v>
      </c>
      <c r="N1358" s="337" t="s">
        <v>19695</v>
      </c>
      <c r="O1358" s="337" t="s">
        <v>19695</v>
      </c>
      <c r="P1358" s="337" t="s">
        <v>19695</v>
      </c>
      <c r="Q1358" s="337" t="s">
        <v>19695</v>
      </c>
      <c r="R1358" s="337" t="s">
        <v>1220</v>
      </c>
      <c r="S1358" s="337" t="s">
        <v>1359</v>
      </c>
      <c r="T1358" s="337" t="s">
        <v>10160</v>
      </c>
      <c r="U1358" s="337" t="s">
        <v>10160</v>
      </c>
      <c r="V1358" s="337">
        <v>8</v>
      </c>
      <c r="W1358" s="337" t="s">
        <v>19695</v>
      </c>
      <c r="X1358" s="337" t="s">
        <v>19695</v>
      </c>
      <c r="Y1358" s="337" t="s">
        <v>19695</v>
      </c>
      <c r="Z1358" s="337" t="s">
        <v>1728</v>
      </c>
      <c r="AA1358" s="337" t="s">
        <v>735</v>
      </c>
      <c r="AB1358" s="337" t="s">
        <v>718</v>
      </c>
      <c r="AC1358" s="337" t="s">
        <v>14200</v>
      </c>
    </row>
    <row r="1359" spans="1:29" ht="15.8" x14ac:dyDescent="0.25">
      <c r="A1359" s="337" t="s">
        <v>1723</v>
      </c>
      <c r="B1359" s="337" t="s">
        <v>12282</v>
      </c>
      <c r="C1359" s="337" t="s">
        <v>1821</v>
      </c>
      <c r="D1359" s="337" t="s">
        <v>449</v>
      </c>
      <c r="E1359" s="337" t="s">
        <v>1813</v>
      </c>
      <c r="F1359" s="338">
        <v>44027</v>
      </c>
      <c r="G1359" s="337" t="s">
        <v>9634</v>
      </c>
      <c r="H1359" s="338">
        <v>44063</v>
      </c>
      <c r="I1359" s="337" t="s">
        <v>19695</v>
      </c>
      <c r="J1359" s="337" t="s">
        <v>36</v>
      </c>
      <c r="K1359" s="337" t="s">
        <v>19695</v>
      </c>
      <c r="L1359" s="337" t="s">
        <v>19695</v>
      </c>
      <c r="M1359" s="337" t="s">
        <v>19695</v>
      </c>
      <c r="N1359" s="337" t="s">
        <v>19695</v>
      </c>
      <c r="O1359" s="337" t="s">
        <v>19695</v>
      </c>
      <c r="P1359" s="337" t="s">
        <v>19695</v>
      </c>
      <c r="Q1359" s="337" t="s">
        <v>19695</v>
      </c>
      <c r="R1359" s="337" t="s">
        <v>1220</v>
      </c>
      <c r="S1359" s="337" t="s">
        <v>1359</v>
      </c>
      <c r="T1359" s="337" t="s">
        <v>1560</v>
      </c>
      <c r="U1359" s="337" t="s">
        <v>12283</v>
      </c>
      <c r="V1359" s="337">
        <v>6</v>
      </c>
      <c r="W1359" s="337" t="s">
        <v>19695</v>
      </c>
      <c r="X1359" s="337" t="s">
        <v>19695</v>
      </c>
      <c r="Y1359" s="337" t="s">
        <v>19695</v>
      </c>
      <c r="Z1359" s="337" t="s">
        <v>1728</v>
      </c>
      <c r="AA1359" s="337" t="s">
        <v>735</v>
      </c>
      <c r="AB1359" s="337" t="s">
        <v>718</v>
      </c>
      <c r="AC1359" s="337" t="s">
        <v>14200</v>
      </c>
    </row>
    <row r="1360" spans="1:29" ht="15.8" x14ac:dyDescent="0.25">
      <c r="A1360" s="337" t="s">
        <v>1723</v>
      </c>
      <c r="B1360" s="337" t="s">
        <v>11498</v>
      </c>
      <c r="C1360" s="337" t="s">
        <v>1725</v>
      </c>
      <c r="D1360" s="337" t="s">
        <v>13527</v>
      </c>
      <c r="E1360" s="337" t="s">
        <v>11304</v>
      </c>
      <c r="F1360" s="338">
        <v>44048</v>
      </c>
      <c r="G1360" s="337" t="s">
        <v>9634</v>
      </c>
      <c r="H1360" s="338">
        <v>44063</v>
      </c>
      <c r="I1360" s="337" t="s">
        <v>19695</v>
      </c>
      <c r="J1360" s="337" t="s">
        <v>36</v>
      </c>
      <c r="K1360" s="337" t="s">
        <v>19695</v>
      </c>
      <c r="L1360" s="337" t="s">
        <v>19695</v>
      </c>
      <c r="M1360" s="337" t="s">
        <v>19695</v>
      </c>
      <c r="N1360" s="337" t="s">
        <v>19695</v>
      </c>
      <c r="O1360" s="337" t="s">
        <v>19695</v>
      </c>
      <c r="P1360" s="337" t="s">
        <v>19695</v>
      </c>
      <c r="Q1360" s="337" t="s">
        <v>19695</v>
      </c>
      <c r="R1360" s="337" t="s">
        <v>35</v>
      </c>
      <c r="S1360" s="337" t="s">
        <v>77</v>
      </c>
      <c r="T1360" s="337" t="s">
        <v>1015</v>
      </c>
      <c r="U1360" s="337" t="s">
        <v>6068</v>
      </c>
      <c r="V1360" s="337">
        <v>10</v>
      </c>
      <c r="W1360" s="337" t="s">
        <v>19695</v>
      </c>
      <c r="X1360" s="337" t="s">
        <v>19695</v>
      </c>
      <c r="Y1360" s="337" t="s">
        <v>19695</v>
      </c>
      <c r="Z1360" s="337" t="s">
        <v>1728</v>
      </c>
      <c r="AA1360" s="337" t="s">
        <v>717</v>
      </c>
      <c r="AB1360" s="337" t="s">
        <v>718</v>
      </c>
      <c r="AC1360" s="337" t="s">
        <v>14202</v>
      </c>
    </row>
    <row r="1361" spans="1:29" ht="15.8" x14ac:dyDescent="0.25">
      <c r="A1361" s="337" t="s">
        <v>1723</v>
      </c>
      <c r="B1361" s="337" t="s">
        <v>9713</v>
      </c>
      <c r="C1361" s="337" t="s">
        <v>1821</v>
      </c>
      <c r="D1361" s="337" t="s">
        <v>449</v>
      </c>
      <c r="E1361" s="337" t="s">
        <v>9515</v>
      </c>
      <c r="F1361" s="338">
        <v>44035</v>
      </c>
      <c r="G1361" s="337" t="s">
        <v>9634</v>
      </c>
      <c r="H1361" s="338">
        <v>44063</v>
      </c>
      <c r="I1361" s="337" t="s">
        <v>19695</v>
      </c>
      <c r="J1361" s="337" t="s">
        <v>16</v>
      </c>
      <c r="K1361" s="337" t="s">
        <v>19695</v>
      </c>
      <c r="L1361" s="337" t="s">
        <v>19695</v>
      </c>
      <c r="M1361" s="337" t="s">
        <v>19695</v>
      </c>
      <c r="N1361" s="337" t="s">
        <v>19695</v>
      </c>
      <c r="O1361" s="337" t="s">
        <v>19695</v>
      </c>
      <c r="P1361" s="337" t="s">
        <v>19695</v>
      </c>
      <c r="Q1361" s="337" t="s">
        <v>19695</v>
      </c>
      <c r="R1361" s="337" t="s">
        <v>15</v>
      </c>
      <c r="S1361" s="337" t="s">
        <v>1762</v>
      </c>
      <c r="T1361" s="337" t="s">
        <v>6312</v>
      </c>
      <c r="U1361" s="337" t="s">
        <v>9714</v>
      </c>
      <c r="V1361" s="337">
        <v>10</v>
      </c>
      <c r="W1361" s="337" t="s">
        <v>19695</v>
      </c>
      <c r="X1361" s="337" t="s">
        <v>19695</v>
      </c>
      <c r="Y1361" s="337" t="s">
        <v>19695</v>
      </c>
      <c r="Z1361" s="337" t="s">
        <v>1728</v>
      </c>
      <c r="AA1361" s="337" t="s">
        <v>717</v>
      </c>
      <c r="AB1361" s="337" t="s">
        <v>718</v>
      </c>
      <c r="AC1361" s="337" t="s">
        <v>14204</v>
      </c>
    </row>
    <row r="1362" spans="1:29" ht="15.8" x14ac:dyDescent="0.25">
      <c r="A1362" s="337" t="s">
        <v>1723</v>
      </c>
      <c r="B1362" s="337" t="s">
        <v>11681</v>
      </c>
      <c r="C1362" s="337" t="s">
        <v>1821</v>
      </c>
      <c r="D1362" s="337" t="s">
        <v>449</v>
      </c>
      <c r="E1362" s="337" t="s">
        <v>11507</v>
      </c>
      <c r="F1362" s="338">
        <v>44042</v>
      </c>
      <c r="G1362" s="337" t="s">
        <v>9634</v>
      </c>
      <c r="H1362" s="338">
        <v>44063</v>
      </c>
      <c r="I1362" s="337" t="s">
        <v>19695</v>
      </c>
      <c r="J1362" s="337" t="s">
        <v>36</v>
      </c>
      <c r="K1362" s="337" t="s">
        <v>19695</v>
      </c>
      <c r="L1362" s="337" t="s">
        <v>19695</v>
      </c>
      <c r="M1362" s="337" t="s">
        <v>19695</v>
      </c>
      <c r="N1362" s="337" t="s">
        <v>19695</v>
      </c>
      <c r="O1362" s="337" t="s">
        <v>19695</v>
      </c>
      <c r="P1362" s="337" t="s">
        <v>19695</v>
      </c>
      <c r="Q1362" s="337" t="s">
        <v>19695</v>
      </c>
      <c r="R1362" s="337" t="s">
        <v>52</v>
      </c>
      <c r="S1362" s="337" t="s">
        <v>93</v>
      </c>
      <c r="T1362" s="337" t="s">
        <v>10149</v>
      </c>
      <c r="U1362" s="337" t="s">
        <v>11682</v>
      </c>
      <c r="V1362" s="337">
        <v>6</v>
      </c>
      <c r="W1362" s="337" t="s">
        <v>19695</v>
      </c>
      <c r="X1362" s="337" t="s">
        <v>19695</v>
      </c>
      <c r="Y1362" s="337" t="s">
        <v>19695</v>
      </c>
      <c r="Z1362" s="337" t="s">
        <v>1728</v>
      </c>
      <c r="AA1362" s="337" t="s">
        <v>735</v>
      </c>
      <c r="AB1362" s="337" t="s">
        <v>718</v>
      </c>
      <c r="AC1362" s="337" t="s">
        <v>14254</v>
      </c>
    </row>
    <row r="1363" spans="1:29" ht="15.8" x14ac:dyDescent="0.25">
      <c r="A1363" s="337" t="s">
        <v>1723</v>
      </c>
      <c r="B1363" s="337" t="s">
        <v>11977</v>
      </c>
      <c r="C1363" s="337" t="s">
        <v>1725</v>
      </c>
      <c r="D1363" s="337" t="s">
        <v>1730</v>
      </c>
      <c r="E1363" s="337" t="s">
        <v>9626</v>
      </c>
      <c r="F1363" s="338">
        <v>44055</v>
      </c>
      <c r="G1363" s="337" t="s">
        <v>9634</v>
      </c>
      <c r="H1363" s="338">
        <v>44063</v>
      </c>
      <c r="I1363" s="337" t="s">
        <v>19695</v>
      </c>
      <c r="J1363" s="337" t="s">
        <v>16</v>
      </c>
      <c r="K1363" s="337" t="s">
        <v>19695</v>
      </c>
      <c r="L1363" s="337" t="s">
        <v>19695</v>
      </c>
      <c r="M1363" s="337" t="s">
        <v>19695</v>
      </c>
      <c r="N1363" s="337" t="s">
        <v>19695</v>
      </c>
      <c r="O1363" s="337" t="s">
        <v>19695</v>
      </c>
      <c r="P1363" s="337" t="s">
        <v>19695</v>
      </c>
      <c r="Q1363" s="337" t="s">
        <v>19695</v>
      </c>
      <c r="R1363" s="337" t="s">
        <v>395</v>
      </c>
      <c r="S1363" s="337" t="s">
        <v>6990</v>
      </c>
      <c r="T1363" s="337" t="s">
        <v>6990</v>
      </c>
      <c r="U1363" s="337" t="s">
        <v>11978</v>
      </c>
      <c r="V1363" s="337">
        <v>9</v>
      </c>
      <c r="W1363" s="337" t="s">
        <v>19695</v>
      </c>
      <c r="X1363" s="337" t="s">
        <v>19695</v>
      </c>
      <c r="Y1363" s="337" t="s">
        <v>19695</v>
      </c>
      <c r="Z1363" s="337" t="s">
        <v>1745</v>
      </c>
      <c r="AA1363" s="337" t="s">
        <v>761</v>
      </c>
      <c r="AB1363" s="337" t="s">
        <v>762</v>
      </c>
      <c r="AC1363" s="337" t="s">
        <v>15339</v>
      </c>
    </row>
    <row r="1364" spans="1:29" ht="15.8" x14ac:dyDescent="0.25">
      <c r="A1364" s="337" t="s">
        <v>1723</v>
      </c>
      <c r="B1364" s="337" t="s">
        <v>11646</v>
      </c>
      <c r="C1364" s="337" t="s">
        <v>1821</v>
      </c>
      <c r="D1364" s="337" t="s">
        <v>449</v>
      </c>
      <c r="E1364" s="337" t="s">
        <v>7676</v>
      </c>
      <c r="F1364" s="338">
        <v>44058</v>
      </c>
      <c r="G1364" s="337" t="s">
        <v>9509</v>
      </c>
      <c r="H1364" s="338">
        <v>44062</v>
      </c>
      <c r="I1364" s="337" t="s">
        <v>19695</v>
      </c>
      <c r="J1364" s="337" t="s">
        <v>36</v>
      </c>
      <c r="K1364" s="337" t="s">
        <v>19695</v>
      </c>
      <c r="L1364" s="337" t="s">
        <v>19695</v>
      </c>
      <c r="M1364" s="337" t="s">
        <v>19695</v>
      </c>
      <c r="N1364" s="337" t="s">
        <v>19695</v>
      </c>
      <c r="O1364" s="337" t="s">
        <v>19695</v>
      </c>
      <c r="P1364" s="337" t="s">
        <v>19695</v>
      </c>
      <c r="Q1364" s="337" t="s">
        <v>19695</v>
      </c>
      <c r="R1364" s="337" t="s">
        <v>52</v>
      </c>
      <c r="S1364" s="337" t="s">
        <v>120</v>
      </c>
      <c r="T1364" s="337" t="s">
        <v>5816</v>
      </c>
      <c r="U1364" s="337" t="s">
        <v>11647</v>
      </c>
      <c r="V1364" s="337">
        <v>12</v>
      </c>
      <c r="W1364" s="337" t="s">
        <v>19695</v>
      </c>
      <c r="X1364" s="337" t="s">
        <v>19695</v>
      </c>
      <c r="Y1364" s="337" t="s">
        <v>19695</v>
      </c>
      <c r="Z1364" s="337" t="s">
        <v>1728</v>
      </c>
      <c r="AA1364" s="337" t="s">
        <v>735</v>
      </c>
      <c r="AB1364" s="337" t="s">
        <v>718</v>
      </c>
      <c r="AC1364" s="337" t="s">
        <v>14199</v>
      </c>
    </row>
    <row r="1365" spans="1:29" ht="15.8" x14ac:dyDescent="0.25">
      <c r="A1365" s="337" t="s">
        <v>1723</v>
      </c>
      <c r="B1365" s="337" t="s">
        <v>12211</v>
      </c>
      <c r="C1365" s="337" t="s">
        <v>1821</v>
      </c>
      <c r="D1365" s="337" t="s">
        <v>449</v>
      </c>
      <c r="E1365" s="337" t="s">
        <v>8623</v>
      </c>
      <c r="F1365" s="338">
        <v>44000</v>
      </c>
      <c r="G1365" s="337" t="s">
        <v>9285</v>
      </c>
      <c r="H1365" s="338">
        <v>44061</v>
      </c>
      <c r="I1365" s="337" t="s">
        <v>19695</v>
      </c>
      <c r="J1365" s="337" t="s">
        <v>16</v>
      </c>
      <c r="K1365" s="337" t="s">
        <v>19695</v>
      </c>
      <c r="L1365" s="337" t="s">
        <v>19695</v>
      </c>
      <c r="M1365" s="337" t="s">
        <v>19695</v>
      </c>
      <c r="N1365" s="337" t="s">
        <v>19695</v>
      </c>
      <c r="O1365" s="337" t="s">
        <v>19695</v>
      </c>
      <c r="P1365" s="337" t="s">
        <v>19695</v>
      </c>
      <c r="Q1365" s="337" t="s">
        <v>19695</v>
      </c>
      <c r="R1365" s="337" t="s">
        <v>395</v>
      </c>
      <c r="S1365" s="337" t="s">
        <v>395</v>
      </c>
      <c r="T1365" s="337" t="s">
        <v>9905</v>
      </c>
      <c r="U1365" s="337" t="s">
        <v>12212</v>
      </c>
      <c r="V1365" s="337">
        <v>8</v>
      </c>
      <c r="W1365" s="337" t="s">
        <v>19695</v>
      </c>
      <c r="X1365" s="337" t="s">
        <v>19695</v>
      </c>
      <c r="Y1365" s="337" t="s">
        <v>19695</v>
      </c>
      <c r="Z1365" s="337" t="s">
        <v>1728</v>
      </c>
      <c r="AA1365" s="337" t="s">
        <v>735</v>
      </c>
      <c r="AB1365" s="337" t="s">
        <v>718</v>
      </c>
      <c r="AC1365" s="337" t="s">
        <v>14223</v>
      </c>
    </row>
    <row r="1366" spans="1:29" ht="15.8" x14ac:dyDescent="0.25">
      <c r="A1366" s="337" t="s">
        <v>1723</v>
      </c>
      <c r="B1366" s="337" t="s">
        <v>9284</v>
      </c>
      <c r="C1366" s="337" t="s">
        <v>1821</v>
      </c>
      <c r="D1366" s="337" t="s">
        <v>449</v>
      </c>
      <c r="E1366" s="337" t="s">
        <v>8775</v>
      </c>
      <c r="F1366" s="338">
        <v>43488</v>
      </c>
      <c r="G1366" s="337" t="s">
        <v>9285</v>
      </c>
      <c r="H1366" s="338">
        <v>44061</v>
      </c>
      <c r="I1366" s="337" t="s">
        <v>19695</v>
      </c>
      <c r="J1366" s="337" t="s">
        <v>16</v>
      </c>
      <c r="K1366" s="337" t="s">
        <v>19695</v>
      </c>
      <c r="L1366" s="337" t="s">
        <v>19695</v>
      </c>
      <c r="M1366" s="337" t="s">
        <v>19695</v>
      </c>
      <c r="N1366" s="337" t="s">
        <v>19695</v>
      </c>
      <c r="O1366" s="337" t="s">
        <v>19695</v>
      </c>
      <c r="P1366" s="337" t="s">
        <v>19695</v>
      </c>
      <c r="Q1366" s="337" t="s">
        <v>19695</v>
      </c>
      <c r="R1366" s="337" t="s">
        <v>144</v>
      </c>
      <c r="S1366" s="337" t="s">
        <v>446</v>
      </c>
      <c r="T1366" s="337" t="s">
        <v>55</v>
      </c>
      <c r="U1366" s="337" t="s">
        <v>1352</v>
      </c>
      <c r="V1366" s="337">
        <v>4</v>
      </c>
      <c r="W1366" s="337" t="s">
        <v>19695</v>
      </c>
      <c r="X1366" s="337" t="s">
        <v>19695</v>
      </c>
      <c r="Y1366" s="337" t="s">
        <v>19695</v>
      </c>
      <c r="Z1366" s="337" t="s">
        <v>1728</v>
      </c>
      <c r="AA1366" s="337" t="s">
        <v>717</v>
      </c>
      <c r="AB1366" s="337" t="s">
        <v>718</v>
      </c>
      <c r="AC1366" s="337" t="s">
        <v>14275</v>
      </c>
    </row>
    <row r="1367" spans="1:29" ht="15.8" x14ac:dyDescent="0.25">
      <c r="A1367" s="337" t="s">
        <v>1723</v>
      </c>
      <c r="B1367" s="337" t="s">
        <v>12279</v>
      </c>
      <c r="C1367" s="337" t="s">
        <v>1821</v>
      </c>
      <c r="D1367" s="337" t="s">
        <v>449</v>
      </c>
      <c r="E1367" s="337" t="s">
        <v>9515</v>
      </c>
      <c r="F1367" s="338">
        <v>44035</v>
      </c>
      <c r="G1367" s="337" t="s">
        <v>12280</v>
      </c>
      <c r="H1367" s="338">
        <v>44060</v>
      </c>
      <c r="I1367" s="337" t="s">
        <v>19695</v>
      </c>
      <c r="J1367" s="337" t="s">
        <v>36</v>
      </c>
      <c r="K1367" s="337" t="s">
        <v>19695</v>
      </c>
      <c r="L1367" s="337" t="s">
        <v>19695</v>
      </c>
      <c r="M1367" s="337" t="s">
        <v>19695</v>
      </c>
      <c r="N1367" s="337" t="s">
        <v>19695</v>
      </c>
      <c r="O1367" s="337" t="s">
        <v>19695</v>
      </c>
      <c r="P1367" s="337" t="s">
        <v>19695</v>
      </c>
      <c r="Q1367" s="337" t="s">
        <v>19695</v>
      </c>
      <c r="R1367" s="337" t="s">
        <v>1220</v>
      </c>
      <c r="S1367" s="337" t="s">
        <v>1359</v>
      </c>
      <c r="T1367" s="337" t="s">
        <v>1359</v>
      </c>
      <c r="U1367" s="337" t="s">
        <v>1698</v>
      </c>
      <c r="V1367" s="337">
        <v>6</v>
      </c>
      <c r="W1367" s="337" t="s">
        <v>19695</v>
      </c>
      <c r="X1367" s="337" t="s">
        <v>19695</v>
      </c>
      <c r="Y1367" s="337" t="s">
        <v>19695</v>
      </c>
      <c r="Z1367" s="337" t="s">
        <v>1728</v>
      </c>
      <c r="AA1367" s="337" t="s">
        <v>735</v>
      </c>
      <c r="AB1367" s="337" t="s">
        <v>718</v>
      </c>
      <c r="AC1367" s="337" t="s">
        <v>14200</v>
      </c>
    </row>
    <row r="1368" spans="1:29" ht="15.8" x14ac:dyDescent="0.25">
      <c r="A1368" s="337" t="s">
        <v>1723</v>
      </c>
      <c r="B1368" s="337" t="s">
        <v>11499</v>
      </c>
      <c r="C1368" s="337" t="s">
        <v>1725</v>
      </c>
      <c r="D1368" s="337" t="s">
        <v>13527</v>
      </c>
      <c r="E1368" s="337" t="s">
        <v>8786</v>
      </c>
      <c r="F1368" s="338">
        <v>44044</v>
      </c>
      <c r="G1368" s="337" t="s">
        <v>11500</v>
      </c>
      <c r="H1368" s="338">
        <v>44059</v>
      </c>
      <c r="I1368" s="337" t="s">
        <v>19695</v>
      </c>
      <c r="J1368" s="337" t="s">
        <v>16</v>
      </c>
      <c r="K1368" s="337" t="s">
        <v>19695</v>
      </c>
      <c r="L1368" s="337" t="s">
        <v>19695</v>
      </c>
      <c r="M1368" s="337" t="s">
        <v>19695</v>
      </c>
      <c r="N1368" s="337" t="s">
        <v>19695</v>
      </c>
      <c r="O1368" s="337" t="s">
        <v>19695</v>
      </c>
      <c r="P1368" s="337" t="s">
        <v>19695</v>
      </c>
      <c r="Q1368" s="337" t="s">
        <v>19695</v>
      </c>
      <c r="R1368" s="337" t="s">
        <v>35</v>
      </c>
      <c r="S1368" s="337" t="s">
        <v>77</v>
      </c>
      <c r="T1368" s="337" t="s">
        <v>1015</v>
      </c>
      <c r="U1368" s="337" t="s">
        <v>2135</v>
      </c>
      <c r="V1368" s="337">
        <v>10</v>
      </c>
      <c r="W1368" s="337" t="s">
        <v>19695</v>
      </c>
      <c r="X1368" s="337" t="s">
        <v>19695</v>
      </c>
      <c r="Y1368" s="337" t="s">
        <v>19695</v>
      </c>
      <c r="Z1368" s="337" t="s">
        <v>1728</v>
      </c>
      <c r="AA1368" s="337" t="s">
        <v>717</v>
      </c>
      <c r="AB1368" s="337" t="s">
        <v>718</v>
      </c>
      <c r="AC1368" s="337" t="s">
        <v>14202</v>
      </c>
    </row>
    <row r="1369" spans="1:29" ht="15.8" x14ac:dyDescent="0.25">
      <c r="A1369" s="337" t="s">
        <v>1723</v>
      </c>
      <c r="B1369" s="337" t="s">
        <v>7675</v>
      </c>
      <c r="C1369" s="337" t="s">
        <v>1821</v>
      </c>
      <c r="D1369" s="337" t="s">
        <v>449</v>
      </c>
      <c r="E1369" s="337" t="s">
        <v>7673</v>
      </c>
      <c r="F1369" s="338">
        <v>43670</v>
      </c>
      <c r="G1369" s="337" t="s">
        <v>7676</v>
      </c>
      <c r="H1369" s="338">
        <v>44058</v>
      </c>
      <c r="I1369" s="337" t="s">
        <v>19695</v>
      </c>
      <c r="J1369" s="337" t="s">
        <v>16</v>
      </c>
      <c r="K1369" s="337" t="s">
        <v>19695</v>
      </c>
      <c r="L1369" s="337" t="s">
        <v>19695</v>
      </c>
      <c r="M1369" s="337" t="s">
        <v>19695</v>
      </c>
      <c r="N1369" s="337" t="s">
        <v>19695</v>
      </c>
      <c r="O1369" s="337" t="s">
        <v>19695</v>
      </c>
      <c r="P1369" s="337" t="s">
        <v>19695</v>
      </c>
      <c r="Q1369" s="337" t="s">
        <v>19695</v>
      </c>
      <c r="R1369" s="337" t="s">
        <v>144</v>
      </c>
      <c r="S1369" s="337" t="s">
        <v>446</v>
      </c>
      <c r="T1369" s="337" t="s">
        <v>55</v>
      </c>
      <c r="U1369" s="337" t="s">
        <v>823</v>
      </c>
      <c r="V1369" s="337">
        <v>4</v>
      </c>
      <c r="W1369" s="337" t="s">
        <v>19695</v>
      </c>
      <c r="X1369" s="337" t="s">
        <v>19695</v>
      </c>
      <c r="Y1369" s="337" t="s">
        <v>19695</v>
      </c>
      <c r="Z1369" s="337" t="s">
        <v>1728</v>
      </c>
      <c r="AA1369" s="337" t="s">
        <v>717</v>
      </c>
      <c r="AB1369" s="337" t="s">
        <v>718</v>
      </c>
      <c r="AC1369" s="337" t="s">
        <v>14221</v>
      </c>
    </row>
    <row r="1370" spans="1:29" ht="15.8" x14ac:dyDescent="0.25">
      <c r="A1370" s="337" t="s">
        <v>1723</v>
      </c>
      <c r="B1370" s="337" t="s">
        <v>11973</v>
      </c>
      <c r="C1370" s="337" t="s">
        <v>1725</v>
      </c>
      <c r="D1370" s="337" t="s">
        <v>1735</v>
      </c>
      <c r="E1370" s="337" t="s">
        <v>9709</v>
      </c>
      <c r="F1370" s="338">
        <v>44046</v>
      </c>
      <c r="G1370" s="337" t="s">
        <v>7676</v>
      </c>
      <c r="H1370" s="338">
        <v>44058</v>
      </c>
      <c r="I1370" s="337" t="s">
        <v>19695</v>
      </c>
      <c r="J1370" s="337" t="s">
        <v>1838</v>
      </c>
      <c r="K1370" s="337" t="s">
        <v>19695</v>
      </c>
      <c r="L1370" s="337" t="s">
        <v>19695</v>
      </c>
      <c r="M1370" s="337" t="s">
        <v>19695</v>
      </c>
      <c r="N1370" s="337" t="s">
        <v>19695</v>
      </c>
      <c r="O1370" s="337" t="s">
        <v>19695</v>
      </c>
      <c r="P1370" s="337" t="s">
        <v>19695</v>
      </c>
      <c r="Q1370" s="337" t="s">
        <v>19695</v>
      </c>
      <c r="R1370" s="337" t="s">
        <v>66</v>
      </c>
      <c r="S1370" s="337" t="s">
        <v>1792</v>
      </c>
      <c r="T1370" s="337" t="s">
        <v>11974</v>
      </c>
      <c r="U1370" s="337" t="s">
        <v>11974</v>
      </c>
      <c r="V1370" s="337">
        <v>6</v>
      </c>
      <c r="W1370" s="337" t="s">
        <v>19695</v>
      </c>
      <c r="X1370" s="337" t="s">
        <v>19695</v>
      </c>
      <c r="Y1370" s="337" t="s">
        <v>19695</v>
      </c>
      <c r="Z1370" s="337" t="s">
        <v>1745</v>
      </c>
      <c r="AA1370" s="337" t="s">
        <v>761</v>
      </c>
      <c r="AB1370" s="337" t="s">
        <v>762</v>
      </c>
      <c r="AC1370" s="337" t="s">
        <v>15338</v>
      </c>
    </row>
    <row r="1371" spans="1:29" ht="15.8" x14ac:dyDescent="0.25">
      <c r="A1371" s="337" t="s">
        <v>1723</v>
      </c>
      <c r="B1371" s="337" t="s">
        <v>11244</v>
      </c>
      <c r="C1371" s="337" t="s">
        <v>1725</v>
      </c>
      <c r="D1371" s="337" t="s">
        <v>1730</v>
      </c>
      <c r="E1371" s="337" t="s">
        <v>8786</v>
      </c>
      <c r="F1371" s="338">
        <v>44044</v>
      </c>
      <c r="G1371" s="337" t="s">
        <v>7676</v>
      </c>
      <c r="H1371" s="338">
        <v>44058</v>
      </c>
      <c r="I1371" s="337" t="s">
        <v>19695</v>
      </c>
      <c r="J1371" s="337" t="s">
        <v>36</v>
      </c>
      <c r="K1371" s="337" t="s">
        <v>19695</v>
      </c>
      <c r="L1371" s="337" t="s">
        <v>19695</v>
      </c>
      <c r="M1371" s="337" t="s">
        <v>19695</v>
      </c>
      <c r="N1371" s="337" t="s">
        <v>19695</v>
      </c>
      <c r="O1371" s="337" t="s">
        <v>19695</v>
      </c>
      <c r="P1371" s="337" t="s">
        <v>19695</v>
      </c>
      <c r="Q1371" s="337" t="s">
        <v>19695</v>
      </c>
      <c r="R1371" s="337" t="s">
        <v>98</v>
      </c>
      <c r="S1371" s="337" t="s">
        <v>1176</v>
      </c>
      <c r="T1371" s="337" t="s">
        <v>8371</v>
      </c>
      <c r="U1371" s="337" t="s">
        <v>6908</v>
      </c>
      <c r="V1371" s="337">
        <v>10</v>
      </c>
      <c r="W1371" s="337" t="s">
        <v>19695</v>
      </c>
      <c r="X1371" s="337" t="s">
        <v>19695</v>
      </c>
      <c r="Y1371" s="337" t="s">
        <v>19695</v>
      </c>
      <c r="Z1371" s="337" t="s">
        <v>1753</v>
      </c>
      <c r="AA1371" s="337" t="s">
        <v>735</v>
      </c>
      <c r="AB1371" s="337" t="s">
        <v>718</v>
      </c>
      <c r="AC1371" s="337" t="s">
        <v>15563</v>
      </c>
    </row>
    <row r="1372" spans="1:29" ht="15.8" x14ac:dyDescent="0.25">
      <c r="A1372" s="337" t="s">
        <v>1723</v>
      </c>
      <c r="B1372" s="337" t="s">
        <v>11243</v>
      </c>
      <c r="C1372" s="337" t="s">
        <v>1821</v>
      </c>
      <c r="D1372" s="337" t="s">
        <v>449</v>
      </c>
      <c r="E1372" s="337" t="s">
        <v>8786</v>
      </c>
      <c r="F1372" s="338">
        <v>44044</v>
      </c>
      <c r="G1372" s="337" t="s">
        <v>7676</v>
      </c>
      <c r="H1372" s="338">
        <v>44058</v>
      </c>
      <c r="I1372" s="337" t="s">
        <v>19695</v>
      </c>
      <c r="J1372" s="337" t="s">
        <v>36</v>
      </c>
      <c r="K1372" s="337" t="s">
        <v>19695</v>
      </c>
      <c r="L1372" s="337" t="s">
        <v>19695</v>
      </c>
      <c r="M1372" s="337" t="s">
        <v>19695</v>
      </c>
      <c r="N1372" s="337" t="s">
        <v>19695</v>
      </c>
      <c r="O1372" s="337" t="s">
        <v>19695</v>
      </c>
      <c r="P1372" s="337" t="s">
        <v>19695</v>
      </c>
      <c r="Q1372" s="337" t="s">
        <v>19695</v>
      </c>
      <c r="R1372" s="337" t="s">
        <v>98</v>
      </c>
      <c r="S1372" s="337" t="s">
        <v>1176</v>
      </c>
      <c r="T1372" s="337" t="s">
        <v>8371</v>
      </c>
      <c r="U1372" s="337" t="s">
        <v>2483</v>
      </c>
      <c r="V1372" s="337">
        <v>10</v>
      </c>
      <c r="W1372" s="337" t="s">
        <v>19695</v>
      </c>
      <c r="X1372" s="337" t="s">
        <v>19695</v>
      </c>
      <c r="Y1372" s="337" t="s">
        <v>19695</v>
      </c>
      <c r="Z1372" s="337" t="s">
        <v>1753</v>
      </c>
      <c r="AA1372" s="337" t="s">
        <v>735</v>
      </c>
      <c r="AB1372" s="337" t="s">
        <v>718</v>
      </c>
      <c r="AC1372" s="337" t="s">
        <v>15563</v>
      </c>
    </row>
    <row r="1373" spans="1:29" ht="15.8" x14ac:dyDescent="0.25">
      <c r="A1373" s="337" t="s">
        <v>1723</v>
      </c>
      <c r="B1373" s="337" t="s">
        <v>11256</v>
      </c>
      <c r="C1373" s="337" t="s">
        <v>1725</v>
      </c>
      <c r="D1373" s="337" t="s">
        <v>1730</v>
      </c>
      <c r="E1373" s="337" t="s">
        <v>8786</v>
      </c>
      <c r="F1373" s="338">
        <v>44044</v>
      </c>
      <c r="G1373" s="337" t="s">
        <v>7676</v>
      </c>
      <c r="H1373" s="338">
        <v>44058</v>
      </c>
      <c r="I1373" s="337" t="s">
        <v>19695</v>
      </c>
      <c r="J1373" s="337" t="s">
        <v>36</v>
      </c>
      <c r="K1373" s="337" t="s">
        <v>19695</v>
      </c>
      <c r="L1373" s="337" t="s">
        <v>19695</v>
      </c>
      <c r="M1373" s="337" t="s">
        <v>19695</v>
      </c>
      <c r="N1373" s="337" t="s">
        <v>19695</v>
      </c>
      <c r="O1373" s="337" t="s">
        <v>19695</v>
      </c>
      <c r="P1373" s="337" t="s">
        <v>19695</v>
      </c>
      <c r="Q1373" s="337" t="s">
        <v>19695</v>
      </c>
      <c r="R1373" s="337" t="s">
        <v>98</v>
      </c>
      <c r="S1373" s="337" t="s">
        <v>1176</v>
      </c>
      <c r="T1373" s="337" t="s">
        <v>8371</v>
      </c>
      <c r="U1373" s="337" t="s">
        <v>6368</v>
      </c>
      <c r="V1373" s="337">
        <v>10</v>
      </c>
      <c r="W1373" s="337" t="s">
        <v>19695</v>
      </c>
      <c r="X1373" s="337" t="s">
        <v>19695</v>
      </c>
      <c r="Y1373" s="337" t="s">
        <v>19695</v>
      </c>
      <c r="Z1373" s="337" t="s">
        <v>1753</v>
      </c>
      <c r="AA1373" s="337" t="s">
        <v>735</v>
      </c>
      <c r="AB1373" s="337" t="s">
        <v>718</v>
      </c>
      <c r="AC1373" s="337" t="s">
        <v>15563</v>
      </c>
    </row>
    <row r="1374" spans="1:29" ht="15.8" x14ac:dyDescent="0.25">
      <c r="A1374" s="337" t="s">
        <v>1723</v>
      </c>
      <c r="B1374" s="337" t="s">
        <v>11245</v>
      </c>
      <c r="C1374" s="337" t="s">
        <v>1821</v>
      </c>
      <c r="D1374" s="337" t="s">
        <v>449</v>
      </c>
      <c r="E1374" s="337" t="s">
        <v>7676</v>
      </c>
      <c r="F1374" s="338">
        <v>44058</v>
      </c>
      <c r="G1374" s="337" t="s">
        <v>7676</v>
      </c>
      <c r="H1374" s="338">
        <v>44058</v>
      </c>
      <c r="I1374" s="337" t="s">
        <v>19695</v>
      </c>
      <c r="J1374" s="337" t="s">
        <v>36</v>
      </c>
      <c r="K1374" s="337" t="s">
        <v>19695</v>
      </c>
      <c r="L1374" s="337" t="s">
        <v>19695</v>
      </c>
      <c r="M1374" s="337" t="s">
        <v>19695</v>
      </c>
      <c r="N1374" s="337" t="s">
        <v>19695</v>
      </c>
      <c r="O1374" s="337" t="s">
        <v>19695</v>
      </c>
      <c r="P1374" s="337" t="s">
        <v>19695</v>
      </c>
      <c r="Q1374" s="337" t="s">
        <v>19695</v>
      </c>
      <c r="R1374" s="337" t="s">
        <v>98</v>
      </c>
      <c r="S1374" s="337" t="s">
        <v>1176</v>
      </c>
      <c r="T1374" s="337" t="s">
        <v>8371</v>
      </c>
      <c r="U1374" s="337" t="s">
        <v>1177</v>
      </c>
      <c r="V1374" s="337">
        <v>10</v>
      </c>
      <c r="W1374" s="337" t="s">
        <v>19695</v>
      </c>
      <c r="X1374" s="337" t="s">
        <v>19695</v>
      </c>
      <c r="Y1374" s="337" t="s">
        <v>19695</v>
      </c>
      <c r="Z1374" s="337" t="s">
        <v>1753</v>
      </c>
      <c r="AA1374" s="337" t="s">
        <v>735</v>
      </c>
      <c r="AB1374" s="337" t="s">
        <v>718</v>
      </c>
      <c r="AC1374" s="337" t="s">
        <v>15563</v>
      </c>
    </row>
    <row r="1375" spans="1:29" ht="15.8" x14ac:dyDescent="0.25">
      <c r="A1375" s="337" t="s">
        <v>1723</v>
      </c>
      <c r="B1375" s="337" t="s">
        <v>11722</v>
      </c>
      <c r="C1375" s="337" t="s">
        <v>1821</v>
      </c>
      <c r="D1375" s="337" t="s">
        <v>449</v>
      </c>
      <c r="E1375" s="337" t="s">
        <v>9709</v>
      </c>
      <c r="F1375" s="338">
        <v>44046</v>
      </c>
      <c r="G1375" s="337" t="s">
        <v>11674</v>
      </c>
      <c r="H1375" s="338">
        <v>44057</v>
      </c>
      <c r="I1375" s="337" t="s">
        <v>19695</v>
      </c>
      <c r="J1375" s="337" t="s">
        <v>36</v>
      </c>
      <c r="K1375" s="337" t="s">
        <v>19695</v>
      </c>
      <c r="L1375" s="337" t="s">
        <v>19695</v>
      </c>
      <c r="M1375" s="337" t="s">
        <v>19695</v>
      </c>
      <c r="N1375" s="337" t="s">
        <v>19695</v>
      </c>
      <c r="O1375" s="337" t="s">
        <v>19695</v>
      </c>
      <c r="P1375" s="337" t="s">
        <v>19695</v>
      </c>
      <c r="Q1375" s="337" t="s">
        <v>19695</v>
      </c>
      <c r="R1375" s="337" t="s">
        <v>52</v>
      </c>
      <c r="S1375" s="337" t="s">
        <v>69</v>
      </c>
      <c r="T1375" s="337" t="s">
        <v>69</v>
      </c>
      <c r="U1375" s="337" t="s">
        <v>11723</v>
      </c>
      <c r="V1375" s="337">
        <v>10</v>
      </c>
      <c r="W1375" s="337" t="s">
        <v>19695</v>
      </c>
      <c r="X1375" s="337" t="s">
        <v>19695</v>
      </c>
      <c r="Y1375" s="337" t="s">
        <v>19695</v>
      </c>
      <c r="Z1375" s="337" t="s">
        <v>1728</v>
      </c>
      <c r="AA1375" s="337" t="s">
        <v>717</v>
      </c>
      <c r="AB1375" s="337" t="s">
        <v>718</v>
      </c>
      <c r="AC1375" s="337" t="s">
        <v>14219</v>
      </c>
    </row>
    <row r="1376" spans="1:29" ht="15.8" x14ac:dyDescent="0.25">
      <c r="A1376" s="337" t="s">
        <v>1723</v>
      </c>
      <c r="B1376" s="337" t="s">
        <v>11673</v>
      </c>
      <c r="C1376" s="337" t="s">
        <v>1725</v>
      </c>
      <c r="D1376" s="337" t="s">
        <v>1730</v>
      </c>
      <c r="E1376" s="337" t="s">
        <v>9709</v>
      </c>
      <c r="F1376" s="338">
        <v>44046</v>
      </c>
      <c r="G1376" s="337" t="s">
        <v>11674</v>
      </c>
      <c r="H1376" s="338">
        <v>44057</v>
      </c>
      <c r="I1376" s="337" t="s">
        <v>19695</v>
      </c>
      <c r="J1376" s="337" t="s">
        <v>36</v>
      </c>
      <c r="K1376" s="337" t="s">
        <v>19695</v>
      </c>
      <c r="L1376" s="337" t="s">
        <v>19695</v>
      </c>
      <c r="M1376" s="337" t="s">
        <v>19695</v>
      </c>
      <c r="N1376" s="337" t="s">
        <v>19695</v>
      </c>
      <c r="O1376" s="337" t="s">
        <v>19695</v>
      </c>
      <c r="P1376" s="337" t="s">
        <v>19695</v>
      </c>
      <c r="Q1376" s="337" t="s">
        <v>19695</v>
      </c>
      <c r="R1376" s="337" t="s">
        <v>52</v>
      </c>
      <c r="S1376" s="337" t="s">
        <v>69</v>
      </c>
      <c r="T1376" s="337" t="s">
        <v>1663</v>
      </c>
      <c r="U1376" s="337" t="s">
        <v>1270</v>
      </c>
      <c r="V1376" s="337">
        <v>12</v>
      </c>
      <c r="W1376" s="337" t="s">
        <v>19695</v>
      </c>
      <c r="X1376" s="337" t="s">
        <v>19695</v>
      </c>
      <c r="Y1376" s="337" t="s">
        <v>19695</v>
      </c>
      <c r="Z1376" s="337" t="s">
        <v>1728</v>
      </c>
      <c r="AA1376" s="337" t="s">
        <v>735</v>
      </c>
      <c r="AB1376" s="337" t="s">
        <v>718</v>
      </c>
      <c r="AC1376" s="337" t="s">
        <v>14226</v>
      </c>
    </row>
    <row r="1377" spans="1:29" ht="15.8" x14ac:dyDescent="0.25">
      <c r="A1377" s="337" t="s">
        <v>1723</v>
      </c>
      <c r="B1377" s="337" t="s">
        <v>11968</v>
      </c>
      <c r="C1377" s="337" t="s">
        <v>1821</v>
      </c>
      <c r="D1377" s="337" t="s">
        <v>449</v>
      </c>
      <c r="E1377" s="337" t="s">
        <v>11507</v>
      </c>
      <c r="F1377" s="338">
        <v>44042</v>
      </c>
      <c r="G1377" s="337" t="s">
        <v>11674</v>
      </c>
      <c r="H1377" s="338">
        <v>44057</v>
      </c>
      <c r="I1377" s="337" t="s">
        <v>19695</v>
      </c>
      <c r="J1377" s="337" t="s">
        <v>16</v>
      </c>
      <c r="K1377" s="337" t="s">
        <v>19695</v>
      </c>
      <c r="L1377" s="337" t="s">
        <v>19695</v>
      </c>
      <c r="M1377" s="337" t="s">
        <v>19695</v>
      </c>
      <c r="N1377" s="337" t="s">
        <v>19695</v>
      </c>
      <c r="O1377" s="337" t="s">
        <v>19695</v>
      </c>
      <c r="P1377" s="337" t="s">
        <v>19695</v>
      </c>
      <c r="Q1377" s="337" t="s">
        <v>19695</v>
      </c>
      <c r="R1377" s="337" t="s">
        <v>45</v>
      </c>
      <c r="S1377" s="337" t="s">
        <v>1541</v>
      </c>
      <c r="T1377" s="337" t="s">
        <v>11969</v>
      </c>
      <c r="U1377" s="337" t="s">
        <v>4352</v>
      </c>
      <c r="V1377" s="337">
        <v>6</v>
      </c>
      <c r="W1377" s="337" t="s">
        <v>19695</v>
      </c>
      <c r="X1377" s="337" t="s">
        <v>19695</v>
      </c>
      <c r="Y1377" s="337" t="s">
        <v>19695</v>
      </c>
      <c r="Z1377" s="337" t="s">
        <v>1745</v>
      </c>
      <c r="AA1377" s="337" t="s">
        <v>761</v>
      </c>
      <c r="AB1377" s="337" t="s">
        <v>762</v>
      </c>
      <c r="AC1377" s="337" t="s">
        <v>15338</v>
      </c>
    </row>
    <row r="1378" spans="1:29" ht="15.8" x14ac:dyDescent="0.25">
      <c r="A1378" s="337" t="s">
        <v>1723</v>
      </c>
      <c r="B1378" s="337" t="s">
        <v>11832</v>
      </c>
      <c r="C1378" s="337" t="s">
        <v>1821</v>
      </c>
      <c r="D1378" s="337" t="s">
        <v>449</v>
      </c>
      <c r="E1378" s="337" t="s">
        <v>11833</v>
      </c>
      <c r="F1378" s="338">
        <v>43998</v>
      </c>
      <c r="G1378" s="337" t="s">
        <v>11834</v>
      </c>
      <c r="H1378" s="338">
        <v>44056</v>
      </c>
      <c r="I1378" s="337" t="s">
        <v>19695</v>
      </c>
      <c r="J1378" s="337" t="s">
        <v>16</v>
      </c>
      <c r="K1378" s="337" t="s">
        <v>19695</v>
      </c>
      <c r="L1378" s="337" t="s">
        <v>19695</v>
      </c>
      <c r="M1378" s="337" t="s">
        <v>19695</v>
      </c>
      <c r="N1378" s="337" t="s">
        <v>19695</v>
      </c>
      <c r="O1378" s="337" t="s">
        <v>19695</v>
      </c>
      <c r="P1378" s="337" t="s">
        <v>19695</v>
      </c>
      <c r="Q1378" s="337" t="s">
        <v>19695</v>
      </c>
      <c r="R1378" s="337" t="s">
        <v>112</v>
      </c>
      <c r="S1378" s="337" t="s">
        <v>452</v>
      </c>
      <c r="T1378" s="337" t="s">
        <v>452</v>
      </c>
      <c r="U1378" s="337" t="s">
        <v>6419</v>
      </c>
      <c r="V1378" s="337">
        <v>12</v>
      </c>
      <c r="W1378" s="337" t="s">
        <v>19695</v>
      </c>
      <c r="X1378" s="337" t="s">
        <v>19695</v>
      </c>
      <c r="Y1378" s="337" t="s">
        <v>19695</v>
      </c>
      <c r="Z1378" s="337" t="s">
        <v>1728</v>
      </c>
      <c r="AA1378" s="337" t="s">
        <v>735</v>
      </c>
      <c r="AB1378" s="337" t="s">
        <v>718</v>
      </c>
      <c r="AC1378" s="337" t="s">
        <v>14223</v>
      </c>
    </row>
    <row r="1379" spans="1:29" ht="15.8" x14ac:dyDescent="0.25">
      <c r="A1379" s="337" t="s">
        <v>1723</v>
      </c>
      <c r="B1379" s="337" t="s">
        <v>11970</v>
      </c>
      <c r="C1379" s="337" t="s">
        <v>1725</v>
      </c>
      <c r="D1379" s="337" t="s">
        <v>1735</v>
      </c>
      <c r="E1379" s="337" t="s">
        <v>8786</v>
      </c>
      <c r="F1379" s="338">
        <v>44044</v>
      </c>
      <c r="G1379" s="337" t="s">
        <v>11834</v>
      </c>
      <c r="H1379" s="338">
        <v>44056</v>
      </c>
      <c r="I1379" s="337" t="s">
        <v>19695</v>
      </c>
      <c r="J1379" s="337" t="s">
        <v>36</v>
      </c>
      <c r="K1379" s="337" t="s">
        <v>19695</v>
      </c>
      <c r="L1379" s="337" t="s">
        <v>19695</v>
      </c>
      <c r="M1379" s="337" t="s">
        <v>19695</v>
      </c>
      <c r="N1379" s="337" t="s">
        <v>19695</v>
      </c>
      <c r="O1379" s="337" t="s">
        <v>19695</v>
      </c>
      <c r="P1379" s="337" t="s">
        <v>19695</v>
      </c>
      <c r="Q1379" s="337" t="s">
        <v>19695</v>
      </c>
      <c r="R1379" s="337" t="s">
        <v>66</v>
      </c>
      <c r="S1379" s="337" t="s">
        <v>1792</v>
      </c>
      <c r="T1379" s="337" t="s">
        <v>11971</v>
      </c>
      <c r="U1379" s="337" t="s">
        <v>11972</v>
      </c>
      <c r="V1379" s="337">
        <v>6</v>
      </c>
      <c r="W1379" s="337" t="s">
        <v>19695</v>
      </c>
      <c r="X1379" s="337" t="s">
        <v>19695</v>
      </c>
      <c r="Y1379" s="337" t="s">
        <v>19695</v>
      </c>
      <c r="Z1379" s="337" t="s">
        <v>1745</v>
      </c>
      <c r="AA1379" s="337" t="s">
        <v>761</v>
      </c>
      <c r="AB1379" s="337" t="s">
        <v>762</v>
      </c>
      <c r="AC1379" s="337" t="s">
        <v>15338</v>
      </c>
    </row>
    <row r="1380" spans="1:29" ht="15.8" x14ac:dyDescent="0.25">
      <c r="A1380" s="337" t="s">
        <v>1723</v>
      </c>
      <c r="B1380" s="337" t="s">
        <v>11201</v>
      </c>
      <c r="C1380" s="337" t="s">
        <v>1821</v>
      </c>
      <c r="D1380" s="337" t="s">
        <v>449</v>
      </c>
      <c r="E1380" s="337" t="s">
        <v>7442</v>
      </c>
      <c r="F1380" s="338">
        <v>43730</v>
      </c>
      <c r="G1380" s="337" t="s">
        <v>9626</v>
      </c>
      <c r="H1380" s="338">
        <v>44055</v>
      </c>
      <c r="I1380" s="337" t="s">
        <v>19695</v>
      </c>
      <c r="J1380" s="337" t="s">
        <v>16</v>
      </c>
      <c r="K1380" s="337" t="s">
        <v>19695</v>
      </c>
      <c r="L1380" s="337" t="s">
        <v>19695</v>
      </c>
      <c r="M1380" s="337" t="s">
        <v>19695</v>
      </c>
      <c r="N1380" s="337" t="s">
        <v>19695</v>
      </c>
      <c r="O1380" s="337" t="s">
        <v>19695</v>
      </c>
      <c r="P1380" s="337" t="s">
        <v>19695</v>
      </c>
      <c r="Q1380" s="337" t="s">
        <v>19695</v>
      </c>
      <c r="R1380" s="337" t="s">
        <v>144</v>
      </c>
      <c r="S1380" s="337" t="s">
        <v>446</v>
      </c>
      <c r="T1380" s="337" t="s">
        <v>55</v>
      </c>
      <c r="U1380" s="337" t="s">
        <v>7482</v>
      </c>
      <c r="V1380" s="337">
        <v>4</v>
      </c>
      <c r="W1380" s="337" t="s">
        <v>19695</v>
      </c>
      <c r="X1380" s="337" t="s">
        <v>19695</v>
      </c>
      <c r="Y1380" s="337" t="s">
        <v>19695</v>
      </c>
      <c r="Z1380" s="337" t="s">
        <v>1728</v>
      </c>
      <c r="AA1380" s="337" t="s">
        <v>717</v>
      </c>
      <c r="AB1380" s="337" t="s">
        <v>718</v>
      </c>
      <c r="AC1380" s="337" t="s">
        <v>14247</v>
      </c>
    </row>
    <row r="1381" spans="1:29" ht="15.8" x14ac:dyDescent="0.25">
      <c r="A1381" s="337" t="s">
        <v>1723</v>
      </c>
      <c r="B1381" s="337" t="s">
        <v>11020</v>
      </c>
      <c r="C1381" s="337" t="s">
        <v>1821</v>
      </c>
      <c r="D1381" s="337" t="s">
        <v>449</v>
      </c>
      <c r="E1381" s="337" t="s">
        <v>8786</v>
      </c>
      <c r="F1381" s="338">
        <v>44044</v>
      </c>
      <c r="G1381" s="337" t="s">
        <v>11021</v>
      </c>
      <c r="H1381" s="338">
        <v>44054</v>
      </c>
      <c r="I1381" s="337" t="s">
        <v>19695</v>
      </c>
      <c r="J1381" s="337" t="s">
        <v>16</v>
      </c>
      <c r="K1381" s="337" t="s">
        <v>19695</v>
      </c>
      <c r="L1381" s="337" t="s">
        <v>19695</v>
      </c>
      <c r="M1381" s="337" t="s">
        <v>19695</v>
      </c>
      <c r="N1381" s="337" t="s">
        <v>19695</v>
      </c>
      <c r="O1381" s="337" t="s">
        <v>19695</v>
      </c>
      <c r="P1381" s="337" t="s">
        <v>19695</v>
      </c>
      <c r="Q1381" s="337" t="s">
        <v>19695</v>
      </c>
      <c r="R1381" s="337" t="s">
        <v>98</v>
      </c>
      <c r="S1381" s="337" t="s">
        <v>1690</v>
      </c>
      <c r="T1381" s="337" t="s">
        <v>429</v>
      </c>
      <c r="U1381" s="337" t="s">
        <v>1192</v>
      </c>
      <c r="V1381" s="337">
        <v>10</v>
      </c>
      <c r="W1381" s="337" t="s">
        <v>19695</v>
      </c>
      <c r="X1381" s="337" t="s">
        <v>19695</v>
      </c>
      <c r="Y1381" s="337" t="s">
        <v>19695</v>
      </c>
      <c r="Z1381" s="337" t="s">
        <v>1753</v>
      </c>
      <c r="AA1381" s="337" t="s">
        <v>735</v>
      </c>
      <c r="AB1381" s="337" t="s">
        <v>718</v>
      </c>
      <c r="AC1381" s="337" t="s">
        <v>15563</v>
      </c>
    </row>
    <row r="1382" spans="1:29" ht="15.8" x14ac:dyDescent="0.25">
      <c r="A1382" s="337" t="s">
        <v>1723</v>
      </c>
      <c r="B1382" s="337" t="s">
        <v>9737</v>
      </c>
      <c r="C1382" s="337" t="s">
        <v>1821</v>
      </c>
      <c r="D1382" s="337" t="s">
        <v>449</v>
      </c>
      <c r="E1382" s="337" t="s">
        <v>9738</v>
      </c>
      <c r="F1382" s="338">
        <v>43993</v>
      </c>
      <c r="G1382" s="337" t="s">
        <v>8489</v>
      </c>
      <c r="H1382" s="338">
        <v>44053</v>
      </c>
      <c r="I1382" s="337" t="s">
        <v>19695</v>
      </c>
      <c r="J1382" s="337" t="s">
        <v>36</v>
      </c>
      <c r="K1382" s="337" t="s">
        <v>19695</v>
      </c>
      <c r="L1382" s="337" t="s">
        <v>19695</v>
      </c>
      <c r="M1382" s="337" t="s">
        <v>19695</v>
      </c>
      <c r="N1382" s="337" t="s">
        <v>19695</v>
      </c>
      <c r="O1382" s="337" t="s">
        <v>19695</v>
      </c>
      <c r="P1382" s="337" t="s">
        <v>19695</v>
      </c>
      <c r="Q1382" s="337" t="s">
        <v>19695</v>
      </c>
      <c r="R1382" s="337" t="s">
        <v>144</v>
      </c>
      <c r="S1382" s="337" t="s">
        <v>829</v>
      </c>
      <c r="T1382" s="337" t="s">
        <v>829</v>
      </c>
      <c r="U1382" s="337" t="s">
        <v>9739</v>
      </c>
      <c r="V1382" s="337">
        <v>6</v>
      </c>
      <c r="W1382" s="337" t="s">
        <v>19695</v>
      </c>
      <c r="X1382" s="337" t="s">
        <v>19695</v>
      </c>
      <c r="Y1382" s="337" t="s">
        <v>19695</v>
      </c>
      <c r="Z1382" s="337" t="s">
        <v>1728</v>
      </c>
      <c r="AA1382" s="337" t="s">
        <v>717</v>
      </c>
      <c r="AB1382" s="337" t="s">
        <v>718</v>
      </c>
      <c r="AC1382" s="337" t="s">
        <v>14198</v>
      </c>
    </row>
    <row r="1383" spans="1:29" ht="15.8" x14ac:dyDescent="0.25">
      <c r="A1383" s="337" t="s">
        <v>1723</v>
      </c>
      <c r="B1383" s="337" t="s">
        <v>8487</v>
      </c>
      <c r="C1383" s="337" t="s">
        <v>1821</v>
      </c>
      <c r="D1383" s="337" t="s">
        <v>449</v>
      </c>
      <c r="E1383" s="337" t="s">
        <v>8488</v>
      </c>
      <c r="F1383" s="338">
        <v>44002</v>
      </c>
      <c r="G1383" s="337" t="s">
        <v>8489</v>
      </c>
      <c r="H1383" s="338">
        <v>44053</v>
      </c>
      <c r="I1383" s="337" t="s">
        <v>19695</v>
      </c>
      <c r="J1383" s="337" t="s">
        <v>16</v>
      </c>
      <c r="K1383" s="337" t="s">
        <v>19695</v>
      </c>
      <c r="L1383" s="337" t="s">
        <v>19695</v>
      </c>
      <c r="M1383" s="337" t="s">
        <v>19695</v>
      </c>
      <c r="N1383" s="337" t="s">
        <v>19695</v>
      </c>
      <c r="O1383" s="337" t="s">
        <v>19695</v>
      </c>
      <c r="P1383" s="337" t="s">
        <v>19695</v>
      </c>
      <c r="Q1383" s="337" t="s">
        <v>19695</v>
      </c>
      <c r="R1383" s="337" t="s">
        <v>75</v>
      </c>
      <c r="S1383" s="337" t="s">
        <v>1163</v>
      </c>
      <c r="T1383" s="337" t="s">
        <v>8490</v>
      </c>
      <c r="U1383" s="337" t="s">
        <v>8491</v>
      </c>
      <c r="V1383" s="337">
        <v>12</v>
      </c>
      <c r="W1383" s="337" t="s">
        <v>19695</v>
      </c>
      <c r="X1383" s="337" t="s">
        <v>19695</v>
      </c>
      <c r="Y1383" s="337" t="s">
        <v>19695</v>
      </c>
      <c r="Z1383" s="337" t="s">
        <v>1753</v>
      </c>
      <c r="AA1383" s="337" t="s">
        <v>717</v>
      </c>
      <c r="AB1383" s="337" t="s">
        <v>718</v>
      </c>
      <c r="AC1383" s="337" t="s">
        <v>15553</v>
      </c>
    </row>
    <row r="1384" spans="1:29" ht="15.8" x14ac:dyDescent="0.25">
      <c r="A1384" s="337" t="s">
        <v>1723</v>
      </c>
      <c r="B1384" s="337" t="s">
        <v>11705</v>
      </c>
      <c r="C1384" s="337" t="s">
        <v>1821</v>
      </c>
      <c r="D1384" s="337" t="s">
        <v>449</v>
      </c>
      <c r="E1384" s="337" t="s">
        <v>9734</v>
      </c>
      <c r="F1384" s="338">
        <v>44033</v>
      </c>
      <c r="G1384" s="337" t="s">
        <v>9242</v>
      </c>
      <c r="H1384" s="338">
        <v>44051</v>
      </c>
      <c r="I1384" s="337" t="s">
        <v>19695</v>
      </c>
      <c r="J1384" s="337" t="s">
        <v>36</v>
      </c>
      <c r="K1384" s="337" t="s">
        <v>19695</v>
      </c>
      <c r="L1384" s="337" t="s">
        <v>19695</v>
      </c>
      <c r="M1384" s="337" t="s">
        <v>19695</v>
      </c>
      <c r="N1384" s="337" t="s">
        <v>19695</v>
      </c>
      <c r="O1384" s="337" t="s">
        <v>19695</v>
      </c>
      <c r="P1384" s="337" t="s">
        <v>19695</v>
      </c>
      <c r="Q1384" s="337" t="s">
        <v>19695</v>
      </c>
      <c r="R1384" s="337" t="s">
        <v>52</v>
      </c>
      <c r="S1384" s="337" t="s">
        <v>93</v>
      </c>
      <c r="T1384" s="337" t="s">
        <v>4887</v>
      </c>
      <c r="U1384" s="337" t="s">
        <v>11706</v>
      </c>
      <c r="V1384" s="337">
        <v>8</v>
      </c>
      <c r="W1384" s="337" t="s">
        <v>19695</v>
      </c>
      <c r="X1384" s="337" t="s">
        <v>19695</v>
      </c>
      <c r="Y1384" s="337" t="s">
        <v>19695</v>
      </c>
      <c r="Z1384" s="337" t="s">
        <v>1728</v>
      </c>
      <c r="AA1384" s="337" t="s">
        <v>735</v>
      </c>
      <c r="AB1384" s="337" t="s">
        <v>718</v>
      </c>
      <c r="AC1384" s="337" t="s">
        <v>14241</v>
      </c>
    </row>
    <row r="1385" spans="1:29" ht="15.8" x14ac:dyDescent="0.25">
      <c r="A1385" s="337" t="s">
        <v>1723</v>
      </c>
      <c r="B1385" s="337" t="s">
        <v>9719</v>
      </c>
      <c r="C1385" s="337" t="s">
        <v>1821</v>
      </c>
      <c r="D1385" s="337" t="s">
        <v>449</v>
      </c>
      <c r="E1385" s="337" t="s">
        <v>9720</v>
      </c>
      <c r="F1385" s="338">
        <v>44024</v>
      </c>
      <c r="G1385" s="337" t="s">
        <v>9242</v>
      </c>
      <c r="H1385" s="338">
        <v>44051</v>
      </c>
      <c r="I1385" s="337" t="s">
        <v>19695</v>
      </c>
      <c r="J1385" s="337" t="s">
        <v>16</v>
      </c>
      <c r="K1385" s="337" t="s">
        <v>19695</v>
      </c>
      <c r="L1385" s="337" t="s">
        <v>19695</v>
      </c>
      <c r="M1385" s="337" t="s">
        <v>19695</v>
      </c>
      <c r="N1385" s="337" t="s">
        <v>19695</v>
      </c>
      <c r="O1385" s="337" t="s">
        <v>19695</v>
      </c>
      <c r="P1385" s="337" t="s">
        <v>19695</v>
      </c>
      <c r="Q1385" s="337" t="s">
        <v>19695</v>
      </c>
      <c r="R1385" s="337" t="s">
        <v>15</v>
      </c>
      <c r="S1385" s="337" t="s">
        <v>1519</v>
      </c>
      <c r="T1385" s="337" t="s">
        <v>9721</v>
      </c>
      <c r="U1385" s="337" t="s">
        <v>9722</v>
      </c>
      <c r="V1385" s="337">
        <v>10</v>
      </c>
      <c r="W1385" s="337" t="s">
        <v>19695</v>
      </c>
      <c r="X1385" s="337" t="s">
        <v>19695</v>
      </c>
      <c r="Y1385" s="337" t="s">
        <v>19695</v>
      </c>
      <c r="Z1385" s="337" t="s">
        <v>1728</v>
      </c>
      <c r="AA1385" s="337" t="s">
        <v>735</v>
      </c>
      <c r="AB1385" s="337" t="s">
        <v>718</v>
      </c>
      <c r="AC1385" s="337" t="s">
        <v>14245</v>
      </c>
    </row>
    <row r="1386" spans="1:29" ht="15.8" x14ac:dyDescent="0.25">
      <c r="A1386" s="337" t="s">
        <v>1723</v>
      </c>
      <c r="B1386" s="337" t="s">
        <v>9241</v>
      </c>
      <c r="C1386" s="337" t="s">
        <v>1821</v>
      </c>
      <c r="D1386" s="337" t="s">
        <v>449</v>
      </c>
      <c r="E1386" s="337" t="s">
        <v>5155</v>
      </c>
      <c r="F1386" s="338">
        <v>43084</v>
      </c>
      <c r="G1386" s="337" t="s">
        <v>9242</v>
      </c>
      <c r="H1386" s="338">
        <v>44051</v>
      </c>
      <c r="I1386" s="337" t="s">
        <v>19695</v>
      </c>
      <c r="J1386" s="337" t="s">
        <v>36</v>
      </c>
      <c r="K1386" s="337" t="s">
        <v>19695</v>
      </c>
      <c r="L1386" s="337" t="s">
        <v>19695</v>
      </c>
      <c r="M1386" s="337" t="s">
        <v>19695</v>
      </c>
      <c r="N1386" s="337" t="s">
        <v>19695</v>
      </c>
      <c r="O1386" s="337" t="s">
        <v>19695</v>
      </c>
      <c r="P1386" s="337" t="s">
        <v>19695</v>
      </c>
      <c r="Q1386" s="337" t="s">
        <v>19695</v>
      </c>
      <c r="R1386" s="337" t="s">
        <v>81</v>
      </c>
      <c r="S1386" s="337" t="s">
        <v>1400</v>
      </c>
      <c r="T1386" s="337" t="s">
        <v>9243</v>
      </c>
      <c r="U1386" s="337" t="s">
        <v>9097</v>
      </c>
      <c r="V1386" s="337">
        <v>24</v>
      </c>
      <c r="W1386" s="337" t="s">
        <v>19695</v>
      </c>
      <c r="X1386" s="337" t="s">
        <v>19695</v>
      </c>
      <c r="Y1386" s="337" t="s">
        <v>19695</v>
      </c>
      <c r="Z1386" s="337" t="s">
        <v>1728</v>
      </c>
      <c r="AA1386" s="337" t="s">
        <v>717</v>
      </c>
      <c r="AB1386" s="337" t="s">
        <v>718</v>
      </c>
      <c r="AC1386" s="337" t="s">
        <v>14259</v>
      </c>
    </row>
    <row r="1387" spans="1:29" ht="15.8" x14ac:dyDescent="0.25">
      <c r="A1387" s="337" t="s">
        <v>1723</v>
      </c>
      <c r="B1387" s="337" t="s">
        <v>11966</v>
      </c>
      <c r="C1387" s="337" t="s">
        <v>1821</v>
      </c>
      <c r="D1387" s="337" t="s">
        <v>449</v>
      </c>
      <c r="E1387" s="337" t="s">
        <v>11964</v>
      </c>
      <c r="F1387" s="338">
        <v>44040</v>
      </c>
      <c r="G1387" s="337" t="s">
        <v>9242</v>
      </c>
      <c r="H1387" s="338">
        <v>44051</v>
      </c>
      <c r="I1387" s="337" t="s">
        <v>19695</v>
      </c>
      <c r="J1387" s="337" t="s">
        <v>36</v>
      </c>
      <c r="K1387" s="337" t="s">
        <v>19695</v>
      </c>
      <c r="L1387" s="337" t="s">
        <v>19695</v>
      </c>
      <c r="M1387" s="337" t="s">
        <v>19695</v>
      </c>
      <c r="N1387" s="337" t="s">
        <v>19695</v>
      </c>
      <c r="O1387" s="337" t="s">
        <v>19695</v>
      </c>
      <c r="P1387" s="337" t="s">
        <v>19695</v>
      </c>
      <c r="Q1387" s="337" t="s">
        <v>19695</v>
      </c>
      <c r="R1387" s="337" t="s">
        <v>112</v>
      </c>
      <c r="S1387" s="337" t="s">
        <v>452</v>
      </c>
      <c r="T1387" s="337" t="s">
        <v>11967</v>
      </c>
      <c r="U1387" s="337" t="s">
        <v>11967</v>
      </c>
      <c r="V1387" s="337">
        <v>9</v>
      </c>
      <c r="W1387" s="337" t="s">
        <v>19695</v>
      </c>
      <c r="X1387" s="337" t="s">
        <v>19695</v>
      </c>
      <c r="Y1387" s="337" t="s">
        <v>19695</v>
      </c>
      <c r="Z1387" s="337" t="s">
        <v>1745</v>
      </c>
      <c r="AA1387" s="337" t="s">
        <v>761</v>
      </c>
      <c r="AB1387" s="337" t="s">
        <v>762</v>
      </c>
      <c r="AC1387" s="337" t="s">
        <v>15344</v>
      </c>
    </row>
    <row r="1388" spans="1:29" ht="15.8" x14ac:dyDescent="0.25">
      <c r="A1388" s="337" t="s">
        <v>1723</v>
      </c>
      <c r="B1388" s="337" t="s">
        <v>11303</v>
      </c>
      <c r="C1388" s="337" t="s">
        <v>1821</v>
      </c>
      <c r="D1388" s="337" t="s">
        <v>449</v>
      </c>
      <c r="E1388" s="337" t="s">
        <v>9274</v>
      </c>
      <c r="F1388" s="338">
        <v>44022</v>
      </c>
      <c r="G1388" s="337" t="s">
        <v>11304</v>
      </c>
      <c r="H1388" s="338">
        <v>44048</v>
      </c>
      <c r="I1388" s="337" t="s">
        <v>19695</v>
      </c>
      <c r="J1388" s="337" t="s">
        <v>16</v>
      </c>
      <c r="K1388" s="337" t="s">
        <v>19695</v>
      </c>
      <c r="L1388" s="337" t="s">
        <v>19695</v>
      </c>
      <c r="M1388" s="337" t="s">
        <v>19695</v>
      </c>
      <c r="N1388" s="337" t="s">
        <v>19695</v>
      </c>
      <c r="O1388" s="337" t="s">
        <v>19695</v>
      </c>
      <c r="P1388" s="337" t="s">
        <v>19695</v>
      </c>
      <c r="Q1388" s="337" t="s">
        <v>19695</v>
      </c>
      <c r="R1388" s="337" t="s">
        <v>130</v>
      </c>
      <c r="S1388" s="337" t="s">
        <v>940</v>
      </c>
      <c r="T1388" s="337" t="s">
        <v>138</v>
      </c>
      <c r="U1388" s="337" t="s">
        <v>11305</v>
      </c>
      <c r="V1388" s="337">
        <v>6</v>
      </c>
      <c r="W1388" s="337" t="s">
        <v>19695</v>
      </c>
      <c r="X1388" s="337" t="s">
        <v>19695</v>
      </c>
      <c r="Y1388" s="337" t="s">
        <v>19695</v>
      </c>
      <c r="Z1388" s="337" t="s">
        <v>1728</v>
      </c>
      <c r="AA1388" s="337" t="s">
        <v>735</v>
      </c>
      <c r="AB1388" s="337" t="s">
        <v>718</v>
      </c>
      <c r="AC1388" s="337" t="s">
        <v>14202</v>
      </c>
    </row>
    <row r="1389" spans="1:29" ht="15.8" x14ac:dyDescent="0.25">
      <c r="A1389" s="337" t="s">
        <v>1723</v>
      </c>
      <c r="B1389" s="337" t="s">
        <v>11728</v>
      </c>
      <c r="C1389" s="337" t="s">
        <v>1821</v>
      </c>
      <c r="D1389" s="337" t="s">
        <v>449</v>
      </c>
      <c r="E1389" s="337" t="s">
        <v>1791</v>
      </c>
      <c r="F1389" s="338">
        <v>44026</v>
      </c>
      <c r="G1389" s="337" t="s">
        <v>11304</v>
      </c>
      <c r="H1389" s="338">
        <v>44048</v>
      </c>
      <c r="I1389" s="337" t="s">
        <v>19695</v>
      </c>
      <c r="J1389" s="337" t="s">
        <v>36</v>
      </c>
      <c r="K1389" s="337" t="s">
        <v>19695</v>
      </c>
      <c r="L1389" s="337" t="s">
        <v>19695</v>
      </c>
      <c r="M1389" s="337" t="s">
        <v>19695</v>
      </c>
      <c r="N1389" s="337" t="s">
        <v>19695</v>
      </c>
      <c r="O1389" s="337" t="s">
        <v>19695</v>
      </c>
      <c r="P1389" s="337" t="s">
        <v>19695</v>
      </c>
      <c r="Q1389" s="337" t="s">
        <v>19695</v>
      </c>
      <c r="R1389" s="337" t="s">
        <v>395</v>
      </c>
      <c r="S1389" s="337" t="s">
        <v>395</v>
      </c>
      <c r="T1389" s="337" t="s">
        <v>9905</v>
      </c>
      <c r="U1389" s="337" t="s">
        <v>11729</v>
      </c>
      <c r="V1389" s="337">
        <v>12</v>
      </c>
      <c r="W1389" s="337" t="s">
        <v>19695</v>
      </c>
      <c r="X1389" s="337" t="s">
        <v>19695</v>
      </c>
      <c r="Y1389" s="337" t="s">
        <v>19695</v>
      </c>
      <c r="Z1389" s="337" t="s">
        <v>1728</v>
      </c>
      <c r="AA1389" s="337" t="s">
        <v>735</v>
      </c>
      <c r="AB1389" s="337" t="s">
        <v>718</v>
      </c>
      <c r="AC1389" s="337" t="s">
        <v>14220</v>
      </c>
    </row>
    <row r="1390" spans="1:29" ht="15.8" x14ac:dyDescent="0.25">
      <c r="A1390" s="337" t="s">
        <v>1723</v>
      </c>
      <c r="B1390" s="337" t="s">
        <v>11717</v>
      </c>
      <c r="C1390" s="337" t="s">
        <v>1821</v>
      </c>
      <c r="D1390" s="337" t="s">
        <v>449</v>
      </c>
      <c r="E1390" s="337" t="s">
        <v>11464</v>
      </c>
      <c r="F1390" s="338">
        <v>44037</v>
      </c>
      <c r="G1390" s="337" t="s">
        <v>9709</v>
      </c>
      <c r="H1390" s="338">
        <v>44046</v>
      </c>
      <c r="I1390" s="337" t="s">
        <v>19695</v>
      </c>
      <c r="J1390" s="337" t="s">
        <v>16</v>
      </c>
      <c r="K1390" s="337" t="s">
        <v>19695</v>
      </c>
      <c r="L1390" s="337" t="s">
        <v>19695</v>
      </c>
      <c r="M1390" s="337" t="s">
        <v>19695</v>
      </c>
      <c r="N1390" s="337" t="s">
        <v>19695</v>
      </c>
      <c r="O1390" s="337" t="s">
        <v>19695</v>
      </c>
      <c r="P1390" s="337" t="s">
        <v>19695</v>
      </c>
      <c r="Q1390" s="337" t="s">
        <v>19695</v>
      </c>
      <c r="R1390" s="337" t="s">
        <v>52</v>
      </c>
      <c r="S1390" s="337" t="s">
        <v>839</v>
      </c>
      <c r="T1390" s="337" t="s">
        <v>2162</v>
      </c>
      <c r="U1390" s="337" t="s">
        <v>11718</v>
      </c>
      <c r="V1390" s="337">
        <v>10</v>
      </c>
      <c r="W1390" s="337" t="s">
        <v>19695</v>
      </c>
      <c r="X1390" s="337" t="s">
        <v>19695</v>
      </c>
      <c r="Y1390" s="337" t="s">
        <v>19695</v>
      </c>
      <c r="Z1390" s="337" t="s">
        <v>1728</v>
      </c>
      <c r="AA1390" s="337" t="s">
        <v>853</v>
      </c>
      <c r="AB1390" s="337" t="s">
        <v>854</v>
      </c>
      <c r="AC1390" s="337" t="s">
        <v>14197</v>
      </c>
    </row>
    <row r="1391" spans="1:29" ht="15.8" x14ac:dyDescent="0.25">
      <c r="A1391" s="337" t="s">
        <v>1723</v>
      </c>
      <c r="B1391" s="337" t="s">
        <v>9708</v>
      </c>
      <c r="C1391" s="337" t="s">
        <v>1821</v>
      </c>
      <c r="D1391" s="337" t="s">
        <v>449</v>
      </c>
      <c r="E1391" s="337" t="s">
        <v>8488</v>
      </c>
      <c r="F1391" s="338">
        <v>44002</v>
      </c>
      <c r="G1391" s="337" t="s">
        <v>9709</v>
      </c>
      <c r="H1391" s="338">
        <v>44046</v>
      </c>
      <c r="I1391" s="337" t="s">
        <v>19695</v>
      </c>
      <c r="J1391" s="337" t="s">
        <v>36</v>
      </c>
      <c r="K1391" s="337" t="s">
        <v>19695</v>
      </c>
      <c r="L1391" s="337" t="s">
        <v>19695</v>
      </c>
      <c r="M1391" s="337" t="s">
        <v>19695</v>
      </c>
      <c r="N1391" s="337" t="s">
        <v>19695</v>
      </c>
      <c r="O1391" s="337" t="s">
        <v>19695</v>
      </c>
      <c r="P1391" s="337" t="s">
        <v>19695</v>
      </c>
      <c r="Q1391" s="337" t="s">
        <v>19695</v>
      </c>
      <c r="R1391" s="337" t="s">
        <v>15</v>
      </c>
      <c r="S1391" s="337" t="s">
        <v>1529</v>
      </c>
      <c r="T1391" s="337" t="s">
        <v>4347</v>
      </c>
      <c r="U1391" s="337" t="s">
        <v>9710</v>
      </c>
      <c r="V1391" s="337">
        <v>10</v>
      </c>
      <c r="W1391" s="337" t="s">
        <v>19695</v>
      </c>
      <c r="X1391" s="337" t="s">
        <v>19695</v>
      </c>
      <c r="Y1391" s="337" t="s">
        <v>19695</v>
      </c>
      <c r="Z1391" s="337" t="s">
        <v>1728</v>
      </c>
      <c r="AA1391" s="337" t="s">
        <v>717</v>
      </c>
      <c r="AB1391" s="337" t="s">
        <v>718</v>
      </c>
      <c r="AC1391" s="337" t="s">
        <v>14197</v>
      </c>
    </row>
    <row r="1392" spans="1:29" ht="15.8" x14ac:dyDescent="0.25">
      <c r="A1392" s="337" t="s">
        <v>1723</v>
      </c>
      <c r="B1392" s="337" t="s">
        <v>9740</v>
      </c>
      <c r="C1392" s="337" t="s">
        <v>1725</v>
      </c>
      <c r="D1392" s="337" t="s">
        <v>1735</v>
      </c>
      <c r="E1392" s="337" t="s">
        <v>9741</v>
      </c>
      <c r="F1392" s="338">
        <v>43979</v>
      </c>
      <c r="G1392" s="337" t="s">
        <v>9709</v>
      </c>
      <c r="H1392" s="338">
        <v>44046</v>
      </c>
      <c r="I1392" s="337" t="s">
        <v>19695</v>
      </c>
      <c r="J1392" s="337" t="s">
        <v>36</v>
      </c>
      <c r="K1392" s="337" t="s">
        <v>19695</v>
      </c>
      <c r="L1392" s="337" t="s">
        <v>19695</v>
      </c>
      <c r="M1392" s="337" t="s">
        <v>19695</v>
      </c>
      <c r="N1392" s="337" t="s">
        <v>19695</v>
      </c>
      <c r="O1392" s="337" t="s">
        <v>19695</v>
      </c>
      <c r="P1392" s="337" t="s">
        <v>19695</v>
      </c>
      <c r="Q1392" s="337" t="s">
        <v>19695</v>
      </c>
      <c r="R1392" s="337" t="s">
        <v>144</v>
      </c>
      <c r="S1392" s="337" t="s">
        <v>829</v>
      </c>
      <c r="T1392" s="337" t="s">
        <v>9742</v>
      </c>
      <c r="U1392" s="337" t="s">
        <v>9743</v>
      </c>
      <c r="V1392" s="337">
        <v>6</v>
      </c>
      <c r="W1392" s="337" t="s">
        <v>19695</v>
      </c>
      <c r="X1392" s="337" t="s">
        <v>19695</v>
      </c>
      <c r="Y1392" s="337" t="s">
        <v>19695</v>
      </c>
      <c r="Z1392" s="337" t="s">
        <v>1728</v>
      </c>
      <c r="AA1392" s="337" t="s">
        <v>717</v>
      </c>
      <c r="AB1392" s="337" t="s">
        <v>718</v>
      </c>
      <c r="AC1392" s="337" t="s">
        <v>14198</v>
      </c>
    </row>
    <row r="1393" spans="1:29" ht="15.8" x14ac:dyDescent="0.25">
      <c r="A1393" s="337" t="s">
        <v>1723</v>
      </c>
      <c r="B1393" s="337" t="s">
        <v>11838</v>
      </c>
      <c r="C1393" s="337" t="s">
        <v>1821</v>
      </c>
      <c r="D1393" s="337" t="s">
        <v>449</v>
      </c>
      <c r="E1393" s="337" t="s">
        <v>8518</v>
      </c>
      <c r="F1393" s="338">
        <v>43967</v>
      </c>
      <c r="G1393" s="337" t="s">
        <v>8786</v>
      </c>
      <c r="H1393" s="338">
        <v>44044</v>
      </c>
      <c r="I1393" s="337" t="s">
        <v>19695</v>
      </c>
      <c r="J1393" s="337" t="s">
        <v>16</v>
      </c>
      <c r="K1393" s="337" t="s">
        <v>19695</v>
      </c>
      <c r="L1393" s="337" t="s">
        <v>19695</v>
      </c>
      <c r="M1393" s="337" t="s">
        <v>19695</v>
      </c>
      <c r="N1393" s="337" t="s">
        <v>19695</v>
      </c>
      <c r="O1393" s="337" t="s">
        <v>19695</v>
      </c>
      <c r="P1393" s="337" t="s">
        <v>19695</v>
      </c>
      <c r="Q1393" s="337" t="s">
        <v>19695</v>
      </c>
      <c r="R1393" s="337" t="s">
        <v>112</v>
      </c>
      <c r="S1393" s="337" t="s">
        <v>1249</v>
      </c>
      <c r="T1393" s="337" t="s">
        <v>1245</v>
      </c>
      <c r="U1393" s="337" t="s">
        <v>14193</v>
      </c>
      <c r="V1393" s="337">
        <v>12</v>
      </c>
      <c r="W1393" s="337" t="s">
        <v>19695</v>
      </c>
      <c r="X1393" s="337" t="s">
        <v>19695</v>
      </c>
      <c r="Y1393" s="337" t="s">
        <v>19695</v>
      </c>
      <c r="Z1393" s="337" t="s">
        <v>1728</v>
      </c>
      <c r="AA1393" s="337" t="s">
        <v>735</v>
      </c>
      <c r="AB1393" s="337" t="s">
        <v>718</v>
      </c>
      <c r="AC1393" s="337" t="s">
        <v>14194</v>
      </c>
    </row>
    <row r="1394" spans="1:29" ht="15.8" x14ac:dyDescent="0.25">
      <c r="A1394" s="337" t="s">
        <v>1723</v>
      </c>
      <c r="B1394" s="337" t="s">
        <v>9731</v>
      </c>
      <c r="C1394" s="337" t="s">
        <v>1821</v>
      </c>
      <c r="D1394" s="337" t="s">
        <v>449</v>
      </c>
      <c r="E1394" s="337" t="s">
        <v>9706</v>
      </c>
      <c r="F1394" s="338">
        <v>43992</v>
      </c>
      <c r="G1394" s="337" t="s">
        <v>8786</v>
      </c>
      <c r="H1394" s="338">
        <v>44044</v>
      </c>
      <c r="I1394" s="337" t="s">
        <v>19695</v>
      </c>
      <c r="J1394" s="337" t="s">
        <v>36</v>
      </c>
      <c r="K1394" s="337" t="s">
        <v>19695</v>
      </c>
      <c r="L1394" s="337" t="s">
        <v>19695</v>
      </c>
      <c r="M1394" s="337" t="s">
        <v>19695</v>
      </c>
      <c r="N1394" s="337" t="s">
        <v>19695</v>
      </c>
      <c r="O1394" s="337" t="s">
        <v>19695</v>
      </c>
      <c r="P1394" s="337" t="s">
        <v>19695</v>
      </c>
      <c r="Q1394" s="337" t="s">
        <v>19695</v>
      </c>
      <c r="R1394" s="337" t="s">
        <v>144</v>
      </c>
      <c r="S1394" s="337" t="s">
        <v>97</v>
      </c>
      <c r="T1394" s="337" t="s">
        <v>9732</v>
      </c>
      <c r="U1394" s="337" t="s">
        <v>8143</v>
      </c>
      <c r="V1394" s="337">
        <v>10</v>
      </c>
      <c r="W1394" s="337" t="s">
        <v>19695</v>
      </c>
      <c r="X1394" s="337" t="s">
        <v>19695</v>
      </c>
      <c r="Y1394" s="337" t="s">
        <v>19695</v>
      </c>
      <c r="Z1394" s="337" t="s">
        <v>1728</v>
      </c>
      <c r="AA1394" s="337" t="s">
        <v>717</v>
      </c>
      <c r="AB1394" s="337" t="s">
        <v>718</v>
      </c>
      <c r="AC1394" s="337" t="s">
        <v>14196</v>
      </c>
    </row>
    <row r="1395" spans="1:29" ht="15.8" x14ac:dyDescent="0.25">
      <c r="A1395" s="337" t="s">
        <v>1723</v>
      </c>
      <c r="B1395" s="337" t="s">
        <v>9705</v>
      </c>
      <c r="C1395" s="337" t="s">
        <v>1821</v>
      </c>
      <c r="D1395" s="337" t="s">
        <v>449</v>
      </c>
      <c r="E1395" s="337" t="s">
        <v>9706</v>
      </c>
      <c r="F1395" s="338">
        <v>43992</v>
      </c>
      <c r="G1395" s="337" t="s">
        <v>8786</v>
      </c>
      <c r="H1395" s="338">
        <v>44044</v>
      </c>
      <c r="I1395" s="337" t="s">
        <v>19695</v>
      </c>
      <c r="J1395" s="337" t="s">
        <v>36</v>
      </c>
      <c r="K1395" s="337" t="s">
        <v>19695</v>
      </c>
      <c r="L1395" s="337" t="s">
        <v>19695</v>
      </c>
      <c r="M1395" s="337" t="s">
        <v>19695</v>
      </c>
      <c r="N1395" s="337" t="s">
        <v>19695</v>
      </c>
      <c r="O1395" s="337" t="s">
        <v>19695</v>
      </c>
      <c r="P1395" s="337" t="s">
        <v>19695</v>
      </c>
      <c r="Q1395" s="337" t="s">
        <v>19695</v>
      </c>
      <c r="R1395" s="337" t="s">
        <v>15</v>
      </c>
      <c r="S1395" s="337" t="s">
        <v>1529</v>
      </c>
      <c r="T1395" s="337" t="s">
        <v>2579</v>
      </c>
      <c r="U1395" s="337" t="s">
        <v>9707</v>
      </c>
      <c r="V1395" s="337">
        <v>8</v>
      </c>
      <c r="W1395" s="337" t="s">
        <v>19695</v>
      </c>
      <c r="X1395" s="337" t="s">
        <v>19695</v>
      </c>
      <c r="Y1395" s="337" t="s">
        <v>19695</v>
      </c>
      <c r="Z1395" s="337" t="s">
        <v>1728</v>
      </c>
      <c r="AA1395" s="337" t="s">
        <v>717</v>
      </c>
      <c r="AB1395" s="337" t="s">
        <v>718</v>
      </c>
      <c r="AC1395" s="337" t="s">
        <v>14197</v>
      </c>
    </row>
    <row r="1396" spans="1:29" ht="15.8" x14ac:dyDescent="0.25">
      <c r="A1396" s="337" t="s">
        <v>1723</v>
      </c>
      <c r="B1396" s="337" t="s">
        <v>11393</v>
      </c>
      <c r="C1396" s="337" t="s">
        <v>1821</v>
      </c>
      <c r="D1396" s="337" t="s">
        <v>449</v>
      </c>
      <c r="E1396" s="337" t="s">
        <v>1813</v>
      </c>
      <c r="F1396" s="338">
        <v>44027</v>
      </c>
      <c r="G1396" s="337" t="s">
        <v>8786</v>
      </c>
      <c r="H1396" s="338">
        <v>44044</v>
      </c>
      <c r="I1396" s="337" t="s">
        <v>19695</v>
      </c>
      <c r="J1396" s="337" t="s">
        <v>36</v>
      </c>
      <c r="K1396" s="337" t="s">
        <v>19695</v>
      </c>
      <c r="L1396" s="337" t="s">
        <v>19695</v>
      </c>
      <c r="M1396" s="337" t="s">
        <v>19695</v>
      </c>
      <c r="N1396" s="337" t="s">
        <v>19695</v>
      </c>
      <c r="O1396" s="337" t="s">
        <v>19695</v>
      </c>
      <c r="P1396" s="337" t="s">
        <v>19695</v>
      </c>
      <c r="Q1396" s="337" t="s">
        <v>19695</v>
      </c>
      <c r="R1396" s="337" t="s">
        <v>52</v>
      </c>
      <c r="S1396" s="337" t="s">
        <v>857</v>
      </c>
      <c r="T1396" s="337" t="s">
        <v>11394</v>
      </c>
      <c r="U1396" s="337" t="s">
        <v>11395</v>
      </c>
      <c r="V1396" s="337">
        <v>12</v>
      </c>
      <c r="W1396" s="337" t="s">
        <v>19695</v>
      </c>
      <c r="X1396" s="337" t="s">
        <v>19695</v>
      </c>
      <c r="Y1396" s="337" t="s">
        <v>19695</v>
      </c>
      <c r="Z1396" s="337" t="s">
        <v>1728</v>
      </c>
      <c r="AA1396" s="337" t="s">
        <v>717</v>
      </c>
      <c r="AB1396" s="337" t="s">
        <v>718</v>
      </c>
      <c r="AC1396" s="337" t="s">
        <v>14213</v>
      </c>
    </row>
    <row r="1397" spans="1:29" ht="15.8" x14ac:dyDescent="0.25">
      <c r="A1397" s="337" t="s">
        <v>1723</v>
      </c>
      <c r="B1397" s="337" t="s">
        <v>8785</v>
      </c>
      <c r="C1397" s="337" t="s">
        <v>1821</v>
      </c>
      <c r="D1397" s="337" t="s">
        <v>449</v>
      </c>
      <c r="E1397" s="337" t="s">
        <v>7655</v>
      </c>
      <c r="F1397" s="338">
        <v>44013</v>
      </c>
      <c r="G1397" s="337" t="s">
        <v>8786</v>
      </c>
      <c r="H1397" s="338">
        <v>44044</v>
      </c>
      <c r="I1397" s="337" t="s">
        <v>19695</v>
      </c>
      <c r="J1397" s="337" t="s">
        <v>36</v>
      </c>
      <c r="K1397" s="337" t="s">
        <v>19695</v>
      </c>
      <c r="L1397" s="337" t="s">
        <v>19695</v>
      </c>
      <c r="M1397" s="337" t="s">
        <v>19695</v>
      </c>
      <c r="N1397" s="337" t="s">
        <v>19695</v>
      </c>
      <c r="O1397" s="337" t="s">
        <v>19695</v>
      </c>
      <c r="P1397" s="337" t="s">
        <v>19695</v>
      </c>
      <c r="Q1397" s="337" t="s">
        <v>19695</v>
      </c>
      <c r="R1397" s="337" t="s">
        <v>70</v>
      </c>
      <c r="S1397" s="337" t="s">
        <v>141</v>
      </c>
      <c r="T1397" s="337" t="s">
        <v>1142</v>
      </c>
      <c r="U1397" s="337" t="s">
        <v>8787</v>
      </c>
      <c r="V1397" s="337">
        <v>8</v>
      </c>
      <c r="W1397" s="337" t="s">
        <v>19695</v>
      </c>
      <c r="X1397" s="337" t="s">
        <v>19695</v>
      </c>
      <c r="Y1397" s="337" t="s">
        <v>19695</v>
      </c>
      <c r="Z1397" s="337" t="s">
        <v>1728</v>
      </c>
      <c r="AA1397" s="337" t="s">
        <v>717</v>
      </c>
      <c r="AB1397" s="337" t="s">
        <v>718</v>
      </c>
      <c r="AC1397" s="337" t="s">
        <v>14246</v>
      </c>
    </row>
    <row r="1398" spans="1:29" ht="15.8" x14ac:dyDescent="0.25">
      <c r="A1398" s="337" t="s">
        <v>1723</v>
      </c>
      <c r="B1398" s="337" t="s">
        <v>11656</v>
      </c>
      <c r="C1398" s="337" t="s">
        <v>1821</v>
      </c>
      <c r="D1398" s="337" t="s">
        <v>449</v>
      </c>
      <c r="E1398" s="337" t="s">
        <v>11467</v>
      </c>
      <c r="F1398" s="338">
        <v>44029</v>
      </c>
      <c r="G1398" s="337" t="s">
        <v>8786</v>
      </c>
      <c r="H1398" s="338">
        <v>44044</v>
      </c>
      <c r="I1398" s="337" t="s">
        <v>19695</v>
      </c>
      <c r="J1398" s="337" t="s">
        <v>36</v>
      </c>
      <c r="K1398" s="337" t="s">
        <v>19695</v>
      </c>
      <c r="L1398" s="337" t="s">
        <v>19695</v>
      </c>
      <c r="M1398" s="337" t="s">
        <v>19695</v>
      </c>
      <c r="N1398" s="337" t="s">
        <v>19695</v>
      </c>
      <c r="O1398" s="337" t="s">
        <v>19695</v>
      </c>
      <c r="P1398" s="337" t="s">
        <v>19695</v>
      </c>
      <c r="Q1398" s="337" t="s">
        <v>19695</v>
      </c>
      <c r="R1398" s="337" t="s">
        <v>52</v>
      </c>
      <c r="S1398" s="337" t="s">
        <v>85</v>
      </c>
      <c r="T1398" s="337" t="s">
        <v>1617</v>
      </c>
      <c r="U1398" s="337" t="s">
        <v>896</v>
      </c>
      <c r="V1398" s="337">
        <v>4</v>
      </c>
      <c r="W1398" s="337" t="s">
        <v>19695</v>
      </c>
      <c r="X1398" s="337" t="s">
        <v>19695</v>
      </c>
      <c r="Y1398" s="337" t="s">
        <v>19695</v>
      </c>
      <c r="Z1398" s="337" t="s">
        <v>1753</v>
      </c>
      <c r="AA1398" s="337" t="s">
        <v>735</v>
      </c>
      <c r="AB1398" s="337" t="s">
        <v>718</v>
      </c>
      <c r="AC1398" s="337" t="s">
        <v>15560</v>
      </c>
    </row>
    <row r="1399" spans="1:29" ht="15.8" x14ac:dyDescent="0.25">
      <c r="A1399" s="337" t="s">
        <v>1723</v>
      </c>
      <c r="B1399" s="337" t="s">
        <v>11628</v>
      </c>
      <c r="C1399" s="337" t="s">
        <v>1821</v>
      </c>
      <c r="D1399" s="337" t="s">
        <v>449</v>
      </c>
      <c r="E1399" s="337" t="s">
        <v>1813</v>
      </c>
      <c r="F1399" s="338">
        <v>44027</v>
      </c>
      <c r="G1399" s="337" t="s">
        <v>8786</v>
      </c>
      <c r="H1399" s="338">
        <v>44044</v>
      </c>
      <c r="I1399" s="337" t="s">
        <v>19695</v>
      </c>
      <c r="J1399" s="337" t="s">
        <v>36</v>
      </c>
      <c r="K1399" s="337" t="s">
        <v>19695</v>
      </c>
      <c r="L1399" s="337" t="s">
        <v>19695</v>
      </c>
      <c r="M1399" s="337" t="s">
        <v>19695</v>
      </c>
      <c r="N1399" s="337" t="s">
        <v>19695</v>
      </c>
      <c r="O1399" s="337" t="s">
        <v>19695</v>
      </c>
      <c r="P1399" s="337" t="s">
        <v>19695</v>
      </c>
      <c r="Q1399" s="337" t="s">
        <v>19695</v>
      </c>
      <c r="R1399" s="337" t="s">
        <v>75</v>
      </c>
      <c r="S1399" s="337" t="s">
        <v>417</v>
      </c>
      <c r="T1399" s="337" t="s">
        <v>1157</v>
      </c>
      <c r="U1399" s="337" t="s">
        <v>11629</v>
      </c>
      <c r="V1399" s="337">
        <v>6</v>
      </c>
      <c r="W1399" s="337" t="s">
        <v>19695</v>
      </c>
      <c r="X1399" s="337" t="s">
        <v>19695</v>
      </c>
      <c r="Y1399" s="337" t="s">
        <v>19695</v>
      </c>
      <c r="Z1399" s="337" t="s">
        <v>1753</v>
      </c>
      <c r="AA1399" s="337" t="s">
        <v>717</v>
      </c>
      <c r="AB1399" s="337" t="s">
        <v>718</v>
      </c>
      <c r="AC1399" s="337" t="s">
        <v>14228</v>
      </c>
    </row>
    <row r="1400" spans="1:29" ht="15.8" x14ac:dyDescent="0.25">
      <c r="A1400" s="337" t="s">
        <v>1723</v>
      </c>
      <c r="B1400" s="337" t="s">
        <v>9701</v>
      </c>
      <c r="C1400" s="337" t="s">
        <v>1821</v>
      </c>
      <c r="D1400" s="337" t="s">
        <v>449</v>
      </c>
      <c r="E1400" s="337" t="s">
        <v>1808</v>
      </c>
      <c r="F1400" s="338">
        <v>43973</v>
      </c>
      <c r="G1400" s="337" t="s">
        <v>9702</v>
      </c>
      <c r="H1400" s="338">
        <v>44043</v>
      </c>
      <c r="I1400" s="337" t="s">
        <v>19695</v>
      </c>
      <c r="J1400" s="337" t="s">
        <v>16</v>
      </c>
      <c r="K1400" s="337" t="s">
        <v>19695</v>
      </c>
      <c r="L1400" s="337" t="s">
        <v>19695</v>
      </c>
      <c r="M1400" s="337" t="s">
        <v>19695</v>
      </c>
      <c r="N1400" s="337" t="s">
        <v>19695</v>
      </c>
      <c r="O1400" s="337" t="s">
        <v>19695</v>
      </c>
      <c r="P1400" s="337" t="s">
        <v>19695</v>
      </c>
      <c r="Q1400" s="337" t="s">
        <v>19695</v>
      </c>
      <c r="R1400" s="337" t="s">
        <v>15</v>
      </c>
      <c r="S1400" s="337" t="s">
        <v>1762</v>
      </c>
      <c r="T1400" s="337" t="s">
        <v>1764</v>
      </c>
      <c r="U1400" s="337" t="s">
        <v>1764</v>
      </c>
      <c r="V1400" s="337">
        <v>8</v>
      </c>
      <c r="W1400" s="337" t="s">
        <v>19695</v>
      </c>
      <c r="X1400" s="337" t="s">
        <v>19695</v>
      </c>
      <c r="Y1400" s="337" t="s">
        <v>19695</v>
      </c>
      <c r="Z1400" s="337" t="s">
        <v>1753</v>
      </c>
      <c r="AA1400" s="337" t="s">
        <v>735</v>
      </c>
      <c r="AB1400" s="337" t="s">
        <v>718</v>
      </c>
      <c r="AC1400" s="337" t="s">
        <v>14212</v>
      </c>
    </row>
    <row r="1401" spans="1:29" ht="15.8" x14ac:dyDescent="0.25">
      <c r="A1401" s="337" t="s">
        <v>1723</v>
      </c>
      <c r="B1401" s="337" t="s">
        <v>11506</v>
      </c>
      <c r="C1401" s="337" t="s">
        <v>1821</v>
      </c>
      <c r="D1401" s="337" t="s">
        <v>449</v>
      </c>
      <c r="E1401" s="337" t="s">
        <v>9706</v>
      </c>
      <c r="F1401" s="338">
        <v>43992</v>
      </c>
      <c r="G1401" s="337" t="s">
        <v>11507</v>
      </c>
      <c r="H1401" s="338">
        <v>44042</v>
      </c>
      <c r="I1401" s="337" t="s">
        <v>19695</v>
      </c>
      <c r="J1401" s="337" t="s">
        <v>36</v>
      </c>
      <c r="K1401" s="337" t="s">
        <v>19695</v>
      </c>
      <c r="L1401" s="337" t="s">
        <v>19695</v>
      </c>
      <c r="M1401" s="337" t="s">
        <v>19695</v>
      </c>
      <c r="N1401" s="337" t="s">
        <v>19695</v>
      </c>
      <c r="O1401" s="337" t="s">
        <v>19695</v>
      </c>
      <c r="P1401" s="337" t="s">
        <v>19695</v>
      </c>
      <c r="Q1401" s="337" t="s">
        <v>19695</v>
      </c>
      <c r="R1401" s="337" t="s">
        <v>35</v>
      </c>
      <c r="S1401" s="337" t="s">
        <v>399</v>
      </c>
      <c r="T1401" s="337" t="s">
        <v>6047</v>
      </c>
      <c r="U1401" s="337" t="s">
        <v>11508</v>
      </c>
      <c r="V1401" s="337">
        <v>6</v>
      </c>
      <c r="W1401" s="337" t="s">
        <v>19695</v>
      </c>
      <c r="X1401" s="337" t="s">
        <v>19695</v>
      </c>
      <c r="Y1401" s="337" t="s">
        <v>19695</v>
      </c>
      <c r="Z1401" s="337" t="s">
        <v>1753</v>
      </c>
      <c r="AA1401" s="337" t="s">
        <v>717</v>
      </c>
      <c r="AB1401" s="337" t="s">
        <v>718</v>
      </c>
      <c r="AC1401" s="337" t="s">
        <v>14229</v>
      </c>
    </row>
    <row r="1402" spans="1:29" ht="15.8" x14ac:dyDescent="0.25">
      <c r="A1402" s="337" t="s">
        <v>1723</v>
      </c>
      <c r="B1402" s="337" t="s">
        <v>11963</v>
      </c>
      <c r="C1402" s="337" t="s">
        <v>1821</v>
      </c>
      <c r="D1402" s="337" t="s">
        <v>449</v>
      </c>
      <c r="E1402" s="337" t="s">
        <v>9734</v>
      </c>
      <c r="F1402" s="338">
        <v>44033</v>
      </c>
      <c r="G1402" s="337" t="s">
        <v>11964</v>
      </c>
      <c r="H1402" s="338">
        <v>44040</v>
      </c>
      <c r="I1402" s="337" t="s">
        <v>19695</v>
      </c>
      <c r="J1402" s="337" t="s">
        <v>36</v>
      </c>
      <c r="K1402" s="337" t="s">
        <v>19695</v>
      </c>
      <c r="L1402" s="337" t="s">
        <v>19695</v>
      </c>
      <c r="M1402" s="337" t="s">
        <v>19695</v>
      </c>
      <c r="N1402" s="337" t="s">
        <v>19695</v>
      </c>
      <c r="O1402" s="337" t="s">
        <v>19695</v>
      </c>
      <c r="P1402" s="337" t="s">
        <v>19695</v>
      </c>
      <c r="Q1402" s="337" t="s">
        <v>19695</v>
      </c>
      <c r="R1402" s="337" t="s">
        <v>134</v>
      </c>
      <c r="S1402" s="337" t="s">
        <v>1597</v>
      </c>
      <c r="T1402" s="337" t="s">
        <v>11965</v>
      </c>
      <c r="U1402" s="337" t="s">
        <v>11965</v>
      </c>
      <c r="V1402" s="337">
        <v>9</v>
      </c>
      <c r="W1402" s="337" t="s">
        <v>19695</v>
      </c>
      <c r="X1402" s="337" t="s">
        <v>19695</v>
      </c>
      <c r="Y1402" s="337" t="s">
        <v>19695</v>
      </c>
      <c r="Z1402" s="337" t="s">
        <v>1745</v>
      </c>
      <c r="AA1402" s="337" t="s">
        <v>761</v>
      </c>
      <c r="AB1402" s="337" t="s">
        <v>762</v>
      </c>
      <c r="AC1402" s="337" t="s">
        <v>14207</v>
      </c>
    </row>
    <row r="1403" spans="1:29" ht="15.8" x14ac:dyDescent="0.25">
      <c r="A1403" s="337" t="s">
        <v>1723</v>
      </c>
      <c r="B1403" s="337" t="s">
        <v>8795</v>
      </c>
      <c r="C1403" s="337" t="s">
        <v>1821</v>
      </c>
      <c r="D1403" s="337" t="s">
        <v>449</v>
      </c>
      <c r="E1403" s="337" t="s">
        <v>1858</v>
      </c>
      <c r="F1403" s="338">
        <v>43994</v>
      </c>
      <c r="G1403" s="337" t="s">
        <v>8796</v>
      </c>
      <c r="H1403" s="338">
        <v>44039</v>
      </c>
      <c r="I1403" s="337" t="s">
        <v>19695</v>
      </c>
      <c r="J1403" s="337" t="s">
        <v>16</v>
      </c>
      <c r="K1403" s="337" t="s">
        <v>19695</v>
      </c>
      <c r="L1403" s="337" t="s">
        <v>19695</v>
      </c>
      <c r="M1403" s="337" t="s">
        <v>19695</v>
      </c>
      <c r="N1403" s="337" t="s">
        <v>19695</v>
      </c>
      <c r="O1403" s="337" t="s">
        <v>19695</v>
      </c>
      <c r="P1403" s="337" t="s">
        <v>19695</v>
      </c>
      <c r="Q1403" s="337" t="s">
        <v>19695</v>
      </c>
      <c r="R1403" s="337" t="s">
        <v>112</v>
      </c>
      <c r="S1403" s="337" t="s">
        <v>113</v>
      </c>
      <c r="T1403" s="337" t="s">
        <v>113</v>
      </c>
      <c r="U1403" s="337" t="s">
        <v>6411</v>
      </c>
      <c r="V1403" s="337">
        <v>8</v>
      </c>
      <c r="W1403" s="337" t="s">
        <v>19695</v>
      </c>
      <c r="X1403" s="337" t="s">
        <v>19695</v>
      </c>
      <c r="Y1403" s="337" t="s">
        <v>19695</v>
      </c>
      <c r="Z1403" s="337" t="s">
        <v>1728</v>
      </c>
      <c r="AA1403" s="337" t="s">
        <v>735</v>
      </c>
      <c r="AB1403" s="337" t="s">
        <v>718</v>
      </c>
      <c r="AC1403" s="337" t="s">
        <v>14223</v>
      </c>
    </row>
    <row r="1404" spans="1:29" ht="15.8" x14ac:dyDescent="0.25">
      <c r="A1404" s="337" t="s">
        <v>1723</v>
      </c>
      <c r="B1404" s="337" t="s">
        <v>9506</v>
      </c>
      <c r="C1404" s="337" t="s">
        <v>1821</v>
      </c>
      <c r="D1404" s="337" t="s">
        <v>449</v>
      </c>
      <c r="E1404" s="337" t="s">
        <v>9273</v>
      </c>
      <c r="F1404" s="338">
        <v>44005</v>
      </c>
      <c r="G1404" s="337" t="s">
        <v>8796</v>
      </c>
      <c r="H1404" s="338">
        <v>44039</v>
      </c>
      <c r="I1404" s="337" t="s">
        <v>19695</v>
      </c>
      <c r="J1404" s="337" t="s">
        <v>16</v>
      </c>
      <c r="K1404" s="337" t="s">
        <v>19695</v>
      </c>
      <c r="L1404" s="337" t="s">
        <v>19695</v>
      </c>
      <c r="M1404" s="337" t="s">
        <v>19695</v>
      </c>
      <c r="N1404" s="337" t="s">
        <v>19695</v>
      </c>
      <c r="O1404" s="337" t="s">
        <v>19695</v>
      </c>
      <c r="P1404" s="337" t="s">
        <v>19695</v>
      </c>
      <c r="Q1404" s="337" t="s">
        <v>19695</v>
      </c>
      <c r="R1404" s="337" t="s">
        <v>112</v>
      </c>
      <c r="S1404" s="337" t="s">
        <v>452</v>
      </c>
      <c r="T1404" s="337" t="s">
        <v>452</v>
      </c>
      <c r="U1404" s="337" t="s">
        <v>9507</v>
      </c>
      <c r="V1404" s="337">
        <v>12</v>
      </c>
      <c r="W1404" s="337" t="s">
        <v>19695</v>
      </c>
      <c r="X1404" s="337" t="s">
        <v>19695</v>
      </c>
      <c r="Y1404" s="337" t="s">
        <v>19695</v>
      </c>
      <c r="Z1404" s="337" t="s">
        <v>1728</v>
      </c>
      <c r="AA1404" s="337" t="s">
        <v>735</v>
      </c>
      <c r="AB1404" s="337" t="s">
        <v>718</v>
      </c>
      <c r="AC1404" s="337" t="s">
        <v>14248</v>
      </c>
    </row>
    <row r="1405" spans="1:29" ht="15.8" x14ac:dyDescent="0.25">
      <c r="A1405" s="337" t="s">
        <v>1723</v>
      </c>
      <c r="B1405" s="337" t="s">
        <v>11962</v>
      </c>
      <c r="C1405" s="337" t="s">
        <v>1821</v>
      </c>
      <c r="D1405" s="337" t="s">
        <v>449</v>
      </c>
      <c r="E1405" s="337" t="s">
        <v>1813</v>
      </c>
      <c r="F1405" s="338">
        <v>44027</v>
      </c>
      <c r="G1405" s="337" t="s">
        <v>8796</v>
      </c>
      <c r="H1405" s="338">
        <v>44039</v>
      </c>
      <c r="I1405" s="337" t="s">
        <v>19695</v>
      </c>
      <c r="J1405" s="337" t="s">
        <v>36</v>
      </c>
      <c r="K1405" s="337" t="s">
        <v>19695</v>
      </c>
      <c r="L1405" s="337" t="s">
        <v>19695</v>
      </c>
      <c r="M1405" s="337" t="s">
        <v>19695</v>
      </c>
      <c r="N1405" s="337" t="s">
        <v>19695</v>
      </c>
      <c r="O1405" s="337" t="s">
        <v>19695</v>
      </c>
      <c r="P1405" s="337" t="s">
        <v>19695</v>
      </c>
      <c r="Q1405" s="337" t="s">
        <v>19695</v>
      </c>
      <c r="R1405" s="337" t="s">
        <v>134</v>
      </c>
      <c r="S1405" s="337" t="s">
        <v>451</v>
      </c>
      <c r="T1405" s="337" t="s">
        <v>1203</v>
      </c>
      <c r="U1405" s="337" t="s">
        <v>1203</v>
      </c>
      <c r="V1405" s="337">
        <v>9</v>
      </c>
      <c r="W1405" s="337" t="s">
        <v>19695</v>
      </c>
      <c r="X1405" s="337" t="s">
        <v>19695</v>
      </c>
      <c r="Y1405" s="337" t="s">
        <v>19695</v>
      </c>
      <c r="Z1405" s="337" t="s">
        <v>1745</v>
      </c>
      <c r="AA1405" s="337" t="s">
        <v>761</v>
      </c>
      <c r="AB1405" s="337" t="s">
        <v>762</v>
      </c>
      <c r="AC1405" s="337" t="s">
        <v>15341</v>
      </c>
    </row>
    <row r="1406" spans="1:29" ht="15.8" x14ac:dyDescent="0.25">
      <c r="A1406" s="337" t="s">
        <v>1723</v>
      </c>
      <c r="B1406" s="337" t="s">
        <v>11463</v>
      </c>
      <c r="C1406" s="337" t="s">
        <v>1821</v>
      </c>
      <c r="D1406" s="337" t="s">
        <v>449</v>
      </c>
      <c r="E1406" s="337" t="s">
        <v>7770</v>
      </c>
      <c r="F1406" s="338">
        <v>43988</v>
      </c>
      <c r="G1406" s="337" t="s">
        <v>11464</v>
      </c>
      <c r="H1406" s="338">
        <v>44037</v>
      </c>
      <c r="I1406" s="337" t="s">
        <v>19695</v>
      </c>
      <c r="J1406" s="337" t="s">
        <v>36</v>
      </c>
      <c r="K1406" s="337" t="s">
        <v>19695</v>
      </c>
      <c r="L1406" s="337" t="s">
        <v>19695</v>
      </c>
      <c r="M1406" s="337" t="s">
        <v>19695</v>
      </c>
      <c r="N1406" s="337" t="s">
        <v>19695</v>
      </c>
      <c r="O1406" s="337" t="s">
        <v>19695</v>
      </c>
      <c r="P1406" s="337" t="s">
        <v>19695</v>
      </c>
      <c r="Q1406" s="337" t="s">
        <v>19695</v>
      </c>
      <c r="R1406" s="337" t="s">
        <v>109</v>
      </c>
      <c r="S1406" s="337" t="s">
        <v>1126</v>
      </c>
      <c r="T1406" s="337" t="s">
        <v>1672</v>
      </c>
      <c r="U1406" s="337" t="s">
        <v>11465</v>
      </c>
      <c r="V1406" s="337">
        <v>12</v>
      </c>
      <c r="W1406" s="337" t="s">
        <v>19695</v>
      </c>
      <c r="X1406" s="337" t="s">
        <v>19695</v>
      </c>
      <c r="Y1406" s="337" t="s">
        <v>19695</v>
      </c>
      <c r="Z1406" s="337" t="s">
        <v>1728</v>
      </c>
      <c r="AA1406" s="337" t="s">
        <v>717</v>
      </c>
      <c r="AB1406" s="337" t="s">
        <v>718</v>
      </c>
      <c r="AC1406" s="337" t="s">
        <v>14212</v>
      </c>
    </row>
    <row r="1407" spans="1:29" ht="15.8" x14ac:dyDescent="0.25">
      <c r="A1407" s="337" t="s">
        <v>1723</v>
      </c>
      <c r="B1407" s="337" t="s">
        <v>11955</v>
      </c>
      <c r="C1407" s="337" t="s">
        <v>1725</v>
      </c>
      <c r="D1407" s="337" t="s">
        <v>1730</v>
      </c>
      <c r="E1407" s="337" t="s">
        <v>8812</v>
      </c>
      <c r="F1407" s="338">
        <v>44014</v>
      </c>
      <c r="G1407" s="337" t="s">
        <v>9515</v>
      </c>
      <c r="H1407" s="338">
        <v>44035</v>
      </c>
      <c r="I1407" s="337" t="s">
        <v>19695</v>
      </c>
      <c r="J1407" s="337" t="s">
        <v>36</v>
      </c>
      <c r="K1407" s="337" t="s">
        <v>19695</v>
      </c>
      <c r="L1407" s="337" t="s">
        <v>19695</v>
      </c>
      <c r="M1407" s="337" t="s">
        <v>19695</v>
      </c>
      <c r="N1407" s="337" t="s">
        <v>19695</v>
      </c>
      <c r="O1407" s="337" t="s">
        <v>19695</v>
      </c>
      <c r="P1407" s="337" t="s">
        <v>19695</v>
      </c>
      <c r="Q1407" s="337" t="s">
        <v>19695</v>
      </c>
      <c r="R1407" s="337" t="s">
        <v>2107</v>
      </c>
      <c r="S1407" s="337" t="s">
        <v>2107</v>
      </c>
      <c r="T1407" s="337" t="s">
        <v>11956</v>
      </c>
      <c r="U1407" s="337" t="s">
        <v>11957</v>
      </c>
      <c r="V1407" s="337">
        <v>9</v>
      </c>
      <c r="W1407" s="337" t="s">
        <v>19695</v>
      </c>
      <c r="X1407" s="337" t="s">
        <v>19695</v>
      </c>
      <c r="Y1407" s="337" t="s">
        <v>19695</v>
      </c>
      <c r="Z1407" s="337" t="s">
        <v>1745</v>
      </c>
      <c r="AA1407" s="337" t="s">
        <v>761</v>
      </c>
      <c r="AB1407" s="337" t="s">
        <v>762</v>
      </c>
      <c r="AC1407" s="337" t="s">
        <v>15342</v>
      </c>
    </row>
    <row r="1408" spans="1:29" ht="15.8" x14ac:dyDescent="0.25">
      <c r="A1408" s="337" t="s">
        <v>1723</v>
      </c>
      <c r="B1408" s="337" t="s">
        <v>12294</v>
      </c>
      <c r="C1408" s="337" t="s">
        <v>1725</v>
      </c>
      <c r="D1408" s="337" t="s">
        <v>1735</v>
      </c>
      <c r="E1408" s="337" t="s">
        <v>8690</v>
      </c>
      <c r="F1408" s="338">
        <v>43997</v>
      </c>
      <c r="G1408" s="337" t="s">
        <v>9515</v>
      </c>
      <c r="H1408" s="338">
        <v>44035</v>
      </c>
      <c r="I1408" s="337" t="s">
        <v>19695</v>
      </c>
      <c r="J1408" s="337" t="s">
        <v>36</v>
      </c>
      <c r="K1408" s="337" t="s">
        <v>19695</v>
      </c>
      <c r="L1408" s="337" t="s">
        <v>19695</v>
      </c>
      <c r="M1408" s="337" t="s">
        <v>19695</v>
      </c>
      <c r="N1408" s="337" t="s">
        <v>19695</v>
      </c>
      <c r="O1408" s="337" t="s">
        <v>19695</v>
      </c>
      <c r="P1408" s="337" t="s">
        <v>19695</v>
      </c>
      <c r="Q1408" s="337" t="s">
        <v>19695</v>
      </c>
      <c r="R1408" s="337" t="s">
        <v>112</v>
      </c>
      <c r="S1408" s="337" t="s">
        <v>452</v>
      </c>
      <c r="T1408" s="337" t="s">
        <v>452</v>
      </c>
      <c r="U1408" s="337" t="s">
        <v>12295</v>
      </c>
      <c r="V1408" s="337">
        <v>10</v>
      </c>
      <c r="W1408" s="337" t="s">
        <v>19695</v>
      </c>
      <c r="X1408" s="337" t="s">
        <v>19695</v>
      </c>
      <c r="Y1408" s="337" t="s">
        <v>19695</v>
      </c>
      <c r="Z1408" s="337" t="s">
        <v>1753</v>
      </c>
      <c r="AA1408" s="337" t="s">
        <v>717</v>
      </c>
      <c r="AB1408" s="337" t="s">
        <v>718</v>
      </c>
      <c r="AC1408" s="337" t="s">
        <v>15558</v>
      </c>
    </row>
    <row r="1409" spans="1:29" ht="15.8" x14ac:dyDescent="0.25">
      <c r="A1409" s="337" t="s">
        <v>1723</v>
      </c>
      <c r="B1409" s="337" t="s">
        <v>11265</v>
      </c>
      <c r="C1409" s="337" t="s">
        <v>1821</v>
      </c>
      <c r="D1409" s="337" t="s">
        <v>449</v>
      </c>
      <c r="E1409" s="337" t="s">
        <v>11266</v>
      </c>
      <c r="F1409" s="338">
        <v>43984</v>
      </c>
      <c r="G1409" s="337" t="s">
        <v>9515</v>
      </c>
      <c r="H1409" s="338">
        <v>44035</v>
      </c>
      <c r="I1409" s="337" t="s">
        <v>19695</v>
      </c>
      <c r="J1409" s="337" t="s">
        <v>36</v>
      </c>
      <c r="K1409" s="337" t="s">
        <v>19695</v>
      </c>
      <c r="L1409" s="337" t="s">
        <v>19695</v>
      </c>
      <c r="M1409" s="337" t="s">
        <v>19695</v>
      </c>
      <c r="N1409" s="337" t="s">
        <v>19695</v>
      </c>
      <c r="O1409" s="337" t="s">
        <v>19695</v>
      </c>
      <c r="P1409" s="337" t="s">
        <v>19695</v>
      </c>
      <c r="Q1409" s="337" t="s">
        <v>19695</v>
      </c>
      <c r="R1409" s="337" t="s">
        <v>98</v>
      </c>
      <c r="S1409" s="337" t="s">
        <v>1172</v>
      </c>
      <c r="T1409" s="337" t="s">
        <v>1173</v>
      </c>
      <c r="U1409" s="337" t="s">
        <v>11267</v>
      </c>
      <c r="V1409" s="337">
        <v>10</v>
      </c>
      <c r="W1409" s="337" t="s">
        <v>19695</v>
      </c>
      <c r="X1409" s="337" t="s">
        <v>19695</v>
      </c>
      <c r="Y1409" s="337" t="s">
        <v>19695</v>
      </c>
      <c r="Z1409" s="337" t="s">
        <v>1753</v>
      </c>
      <c r="AA1409" s="337" t="s">
        <v>735</v>
      </c>
      <c r="AB1409" s="337" t="s">
        <v>718</v>
      </c>
      <c r="AC1409" s="337" t="s">
        <v>14209</v>
      </c>
    </row>
    <row r="1410" spans="1:29" ht="15.8" x14ac:dyDescent="0.25">
      <c r="A1410" s="337" t="s">
        <v>1723</v>
      </c>
      <c r="B1410" s="337" t="s">
        <v>12276</v>
      </c>
      <c r="C1410" s="337" t="s">
        <v>1821</v>
      </c>
      <c r="D1410" s="337" t="s">
        <v>449</v>
      </c>
      <c r="E1410" s="337" t="s">
        <v>9631</v>
      </c>
      <c r="F1410" s="338">
        <v>44020</v>
      </c>
      <c r="G1410" s="337" t="s">
        <v>9729</v>
      </c>
      <c r="H1410" s="338">
        <v>44034</v>
      </c>
      <c r="I1410" s="337" t="s">
        <v>19695</v>
      </c>
      <c r="J1410" s="337" t="s">
        <v>36</v>
      </c>
      <c r="K1410" s="337" t="s">
        <v>19695</v>
      </c>
      <c r="L1410" s="337" t="s">
        <v>19695</v>
      </c>
      <c r="M1410" s="337" t="s">
        <v>19695</v>
      </c>
      <c r="N1410" s="337" t="s">
        <v>19695</v>
      </c>
      <c r="O1410" s="337" t="s">
        <v>19695</v>
      </c>
      <c r="P1410" s="337" t="s">
        <v>19695</v>
      </c>
      <c r="Q1410" s="337" t="s">
        <v>19695</v>
      </c>
      <c r="R1410" s="337" t="s">
        <v>117</v>
      </c>
      <c r="S1410" s="337" t="s">
        <v>145</v>
      </c>
      <c r="T1410" s="337" t="s">
        <v>12277</v>
      </c>
      <c r="U1410" s="337" t="s">
        <v>12278</v>
      </c>
      <c r="V1410" s="337">
        <v>10</v>
      </c>
      <c r="W1410" s="337" t="s">
        <v>19695</v>
      </c>
      <c r="X1410" s="337" t="s">
        <v>19695</v>
      </c>
      <c r="Y1410" s="337" t="s">
        <v>19695</v>
      </c>
      <c r="Z1410" s="337" t="s">
        <v>1728</v>
      </c>
      <c r="AA1410" s="337" t="s">
        <v>717</v>
      </c>
      <c r="AB1410" s="337" t="s">
        <v>718</v>
      </c>
      <c r="AC1410" s="337" t="s">
        <v>14208</v>
      </c>
    </row>
    <row r="1411" spans="1:29" ht="15.8" x14ac:dyDescent="0.25">
      <c r="A1411" s="337" t="s">
        <v>1723</v>
      </c>
      <c r="B1411" s="337" t="s">
        <v>11760</v>
      </c>
      <c r="C1411" s="337" t="s">
        <v>1821</v>
      </c>
      <c r="D1411" s="337" t="s">
        <v>449</v>
      </c>
      <c r="E1411" s="337" t="s">
        <v>9720</v>
      </c>
      <c r="F1411" s="338">
        <v>44024</v>
      </c>
      <c r="G1411" s="337" t="s">
        <v>9729</v>
      </c>
      <c r="H1411" s="338">
        <v>44034</v>
      </c>
      <c r="I1411" s="337" t="s">
        <v>19695</v>
      </c>
      <c r="J1411" s="337" t="s">
        <v>16</v>
      </c>
      <c r="K1411" s="337" t="s">
        <v>19695</v>
      </c>
      <c r="L1411" s="337" t="s">
        <v>19695</v>
      </c>
      <c r="M1411" s="337" t="s">
        <v>19695</v>
      </c>
      <c r="N1411" s="337" t="s">
        <v>19695</v>
      </c>
      <c r="O1411" s="337" t="s">
        <v>19695</v>
      </c>
      <c r="P1411" s="337" t="s">
        <v>19695</v>
      </c>
      <c r="Q1411" s="337" t="s">
        <v>19695</v>
      </c>
      <c r="R1411" s="337" t="s">
        <v>134</v>
      </c>
      <c r="S1411" s="337" t="s">
        <v>451</v>
      </c>
      <c r="T1411" s="337" t="s">
        <v>797</v>
      </c>
      <c r="U1411" s="337" t="s">
        <v>11761</v>
      </c>
      <c r="V1411" s="337">
        <v>12</v>
      </c>
      <c r="W1411" s="337" t="s">
        <v>19695</v>
      </c>
      <c r="X1411" s="337" t="s">
        <v>19695</v>
      </c>
      <c r="Y1411" s="337" t="s">
        <v>19695</v>
      </c>
      <c r="Z1411" s="337" t="s">
        <v>1728</v>
      </c>
      <c r="AA1411" s="337" t="s">
        <v>735</v>
      </c>
      <c r="AB1411" s="337" t="s">
        <v>718</v>
      </c>
      <c r="AC1411" s="337" t="s">
        <v>14209</v>
      </c>
    </row>
    <row r="1412" spans="1:29" ht="15.8" x14ac:dyDescent="0.25">
      <c r="A1412" s="337" t="s">
        <v>1723</v>
      </c>
      <c r="B1412" s="337" t="s">
        <v>9728</v>
      </c>
      <c r="C1412" s="337" t="s">
        <v>1821</v>
      </c>
      <c r="D1412" s="337" t="s">
        <v>449</v>
      </c>
      <c r="E1412" s="337" t="s">
        <v>8623</v>
      </c>
      <c r="F1412" s="338">
        <v>44000</v>
      </c>
      <c r="G1412" s="337" t="s">
        <v>9729</v>
      </c>
      <c r="H1412" s="338">
        <v>44034</v>
      </c>
      <c r="I1412" s="337" t="s">
        <v>19695</v>
      </c>
      <c r="J1412" s="337" t="s">
        <v>16</v>
      </c>
      <c r="K1412" s="337" t="s">
        <v>19695</v>
      </c>
      <c r="L1412" s="337" t="s">
        <v>19695</v>
      </c>
      <c r="M1412" s="337" t="s">
        <v>19695</v>
      </c>
      <c r="N1412" s="337" t="s">
        <v>19695</v>
      </c>
      <c r="O1412" s="337" t="s">
        <v>19695</v>
      </c>
      <c r="P1412" s="337" t="s">
        <v>19695</v>
      </c>
      <c r="Q1412" s="337" t="s">
        <v>19695</v>
      </c>
      <c r="R1412" s="337" t="s">
        <v>81</v>
      </c>
      <c r="S1412" s="337" t="s">
        <v>82</v>
      </c>
      <c r="T1412" s="337" t="s">
        <v>7645</v>
      </c>
      <c r="U1412" s="337" t="s">
        <v>7645</v>
      </c>
      <c r="V1412" s="337">
        <v>15</v>
      </c>
      <c r="W1412" s="337" t="s">
        <v>19695</v>
      </c>
      <c r="X1412" s="337" t="s">
        <v>19695</v>
      </c>
      <c r="Y1412" s="337" t="s">
        <v>19695</v>
      </c>
      <c r="Z1412" s="337" t="s">
        <v>1728</v>
      </c>
      <c r="AA1412" s="337" t="s">
        <v>717</v>
      </c>
      <c r="AB1412" s="337" t="s">
        <v>718</v>
      </c>
      <c r="AC1412" s="337" t="s">
        <v>14209</v>
      </c>
    </row>
    <row r="1413" spans="1:29" ht="15.8" x14ac:dyDescent="0.25">
      <c r="A1413" s="337" t="s">
        <v>1723</v>
      </c>
      <c r="B1413" s="337" t="s">
        <v>11959</v>
      </c>
      <c r="C1413" s="337" t="s">
        <v>1821</v>
      </c>
      <c r="D1413" s="337" t="s">
        <v>449</v>
      </c>
      <c r="E1413" s="337" t="s">
        <v>9631</v>
      </c>
      <c r="F1413" s="338">
        <v>44020</v>
      </c>
      <c r="G1413" s="337" t="s">
        <v>9729</v>
      </c>
      <c r="H1413" s="338">
        <v>44034</v>
      </c>
      <c r="I1413" s="337" t="s">
        <v>19695</v>
      </c>
      <c r="J1413" s="337" t="s">
        <v>36</v>
      </c>
      <c r="K1413" s="337" t="s">
        <v>19695</v>
      </c>
      <c r="L1413" s="337" t="s">
        <v>19695</v>
      </c>
      <c r="M1413" s="337" t="s">
        <v>19695</v>
      </c>
      <c r="N1413" s="337" t="s">
        <v>19695</v>
      </c>
      <c r="O1413" s="337" t="s">
        <v>19695</v>
      </c>
      <c r="P1413" s="337" t="s">
        <v>19695</v>
      </c>
      <c r="Q1413" s="337" t="s">
        <v>19695</v>
      </c>
      <c r="R1413" s="337" t="s">
        <v>134</v>
      </c>
      <c r="S1413" s="337" t="s">
        <v>3981</v>
      </c>
      <c r="T1413" s="337" t="s">
        <v>1600</v>
      </c>
      <c r="U1413" s="337" t="s">
        <v>6769</v>
      </c>
      <c r="V1413" s="337">
        <v>9</v>
      </c>
      <c r="W1413" s="337" t="s">
        <v>19695</v>
      </c>
      <c r="X1413" s="337" t="s">
        <v>19695</v>
      </c>
      <c r="Y1413" s="337" t="s">
        <v>19695</v>
      </c>
      <c r="Z1413" s="337" t="s">
        <v>1745</v>
      </c>
      <c r="AA1413" s="337" t="s">
        <v>761</v>
      </c>
      <c r="AB1413" s="337" t="s">
        <v>762</v>
      </c>
      <c r="AC1413" s="337" t="s">
        <v>15341</v>
      </c>
    </row>
    <row r="1414" spans="1:29" ht="15.8" x14ac:dyDescent="0.25">
      <c r="A1414" s="337" t="s">
        <v>1723</v>
      </c>
      <c r="B1414" s="337" t="s">
        <v>12274</v>
      </c>
      <c r="C1414" s="337" t="s">
        <v>1821</v>
      </c>
      <c r="D1414" s="337" t="s">
        <v>449</v>
      </c>
      <c r="E1414" s="337" t="s">
        <v>9706</v>
      </c>
      <c r="F1414" s="338">
        <v>43992</v>
      </c>
      <c r="G1414" s="337" t="s">
        <v>9734</v>
      </c>
      <c r="H1414" s="338">
        <v>44033</v>
      </c>
      <c r="I1414" s="337" t="s">
        <v>19695</v>
      </c>
      <c r="J1414" s="337" t="s">
        <v>36</v>
      </c>
      <c r="K1414" s="337" t="s">
        <v>19695</v>
      </c>
      <c r="L1414" s="337" t="s">
        <v>19695</v>
      </c>
      <c r="M1414" s="337" t="s">
        <v>19695</v>
      </c>
      <c r="N1414" s="337" t="s">
        <v>19695</v>
      </c>
      <c r="O1414" s="337" t="s">
        <v>19695</v>
      </c>
      <c r="P1414" s="337" t="s">
        <v>19695</v>
      </c>
      <c r="Q1414" s="337" t="s">
        <v>19695</v>
      </c>
      <c r="R1414" s="337" t="s">
        <v>920</v>
      </c>
      <c r="S1414" s="337" t="s">
        <v>3738</v>
      </c>
      <c r="T1414" s="337" t="s">
        <v>8617</v>
      </c>
      <c r="U1414" s="337" t="s">
        <v>12275</v>
      </c>
      <c r="V1414" s="337">
        <v>6</v>
      </c>
      <c r="W1414" s="337" t="s">
        <v>19695</v>
      </c>
      <c r="X1414" s="337" t="s">
        <v>19695</v>
      </c>
      <c r="Y1414" s="337" t="s">
        <v>19695</v>
      </c>
      <c r="Z1414" s="337" t="s">
        <v>1728</v>
      </c>
      <c r="AA1414" s="337" t="s">
        <v>735</v>
      </c>
      <c r="AB1414" s="337" t="s">
        <v>718</v>
      </c>
      <c r="AC1414" s="337" t="s">
        <v>14207</v>
      </c>
    </row>
    <row r="1415" spans="1:29" ht="15.8" x14ac:dyDescent="0.25">
      <c r="A1415" s="337" t="s">
        <v>1723</v>
      </c>
      <c r="B1415" s="337" t="s">
        <v>12272</v>
      </c>
      <c r="C1415" s="337" t="s">
        <v>1788</v>
      </c>
      <c r="D1415" s="337" t="s">
        <v>13527</v>
      </c>
      <c r="E1415" s="337" t="s">
        <v>11833</v>
      </c>
      <c r="F1415" s="338">
        <v>43998</v>
      </c>
      <c r="G1415" s="337" t="s">
        <v>9734</v>
      </c>
      <c r="H1415" s="338">
        <v>44033</v>
      </c>
      <c r="I1415" s="337" t="s">
        <v>19695</v>
      </c>
      <c r="J1415" s="337" t="s">
        <v>36</v>
      </c>
      <c r="K1415" s="337" t="s">
        <v>19695</v>
      </c>
      <c r="L1415" s="337" t="s">
        <v>19695</v>
      </c>
      <c r="M1415" s="337" t="s">
        <v>19695</v>
      </c>
      <c r="N1415" s="337" t="s">
        <v>19695</v>
      </c>
      <c r="O1415" s="337" t="s">
        <v>19695</v>
      </c>
      <c r="P1415" s="337" t="s">
        <v>19695</v>
      </c>
      <c r="Q1415" s="337" t="s">
        <v>19695</v>
      </c>
      <c r="R1415" s="337" t="s">
        <v>920</v>
      </c>
      <c r="S1415" s="337" t="s">
        <v>3738</v>
      </c>
      <c r="T1415" s="337" t="s">
        <v>8617</v>
      </c>
      <c r="U1415" s="337" t="s">
        <v>12273</v>
      </c>
      <c r="V1415" s="337">
        <v>6</v>
      </c>
      <c r="W1415" s="337" t="s">
        <v>19695</v>
      </c>
      <c r="X1415" s="337" t="s">
        <v>19695</v>
      </c>
      <c r="Y1415" s="337" t="s">
        <v>19695</v>
      </c>
      <c r="Z1415" s="337" t="s">
        <v>1728</v>
      </c>
      <c r="AA1415" s="337" t="s">
        <v>735</v>
      </c>
      <c r="AB1415" s="337" t="s">
        <v>718</v>
      </c>
      <c r="AC1415" s="337" t="s">
        <v>14207</v>
      </c>
    </row>
    <row r="1416" spans="1:29" ht="15.8" x14ac:dyDescent="0.25">
      <c r="A1416" s="337" t="s">
        <v>1723</v>
      </c>
      <c r="B1416" s="337" t="s">
        <v>9733</v>
      </c>
      <c r="C1416" s="337" t="s">
        <v>1821</v>
      </c>
      <c r="D1416" s="337" t="s">
        <v>449</v>
      </c>
      <c r="E1416" s="337" t="s">
        <v>7951</v>
      </c>
      <c r="F1416" s="338">
        <v>43999</v>
      </c>
      <c r="G1416" s="337" t="s">
        <v>9734</v>
      </c>
      <c r="H1416" s="338">
        <v>44033</v>
      </c>
      <c r="I1416" s="337" t="s">
        <v>19695</v>
      </c>
      <c r="J1416" s="337" t="s">
        <v>16</v>
      </c>
      <c r="K1416" s="337" t="s">
        <v>19695</v>
      </c>
      <c r="L1416" s="337" t="s">
        <v>19695</v>
      </c>
      <c r="M1416" s="337" t="s">
        <v>19695</v>
      </c>
      <c r="N1416" s="337" t="s">
        <v>19695</v>
      </c>
      <c r="O1416" s="337" t="s">
        <v>19695</v>
      </c>
      <c r="P1416" s="337" t="s">
        <v>19695</v>
      </c>
      <c r="Q1416" s="337" t="s">
        <v>19695</v>
      </c>
      <c r="R1416" s="337" t="s">
        <v>144</v>
      </c>
      <c r="S1416" s="337" t="s">
        <v>829</v>
      </c>
      <c r="T1416" s="337" t="s">
        <v>829</v>
      </c>
      <c r="U1416" s="337" t="s">
        <v>1346</v>
      </c>
      <c r="V1416" s="337">
        <v>10</v>
      </c>
      <c r="W1416" s="337" t="s">
        <v>19695</v>
      </c>
      <c r="X1416" s="337" t="s">
        <v>19695</v>
      </c>
      <c r="Y1416" s="337" t="s">
        <v>19695</v>
      </c>
      <c r="Z1416" s="337" t="s">
        <v>1728</v>
      </c>
      <c r="AA1416" s="337" t="s">
        <v>717</v>
      </c>
      <c r="AB1416" s="337" t="s">
        <v>718</v>
      </c>
      <c r="AC1416" s="337" t="s">
        <v>14209</v>
      </c>
    </row>
    <row r="1417" spans="1:29" ht="15.8" x14ac:dyDescent="0.25">
      <c r="A1417" s="337" t="s">
        <v>1723</v>
      </c>
      <c r="B1417" s="337" t="s">
        <v>11649</v>
      </c>
      <c r="C1417" s="337" t="s">
        <v>1725</v>
      </c>
      <c r="D1417" s="337" t="s">
        <v>1730</v>
      </c>
      <c r="E1417" s="337" t="s">
        <v>11206</v>
      </c>
      <c r="F1417" s="338">
        <v>44017</v>
      </c>
      <c r="G1417" s="337" t="s">
        <v>9734</v>
      </c>
      <c r="H1417" s="338">
        <v>44033</v>
      </c>
      <c r="I1417" s="337" t="s">
        <v>19695</v>
      </c>
      <c r="J1417" s="337" t="s">
        <v>36</v>
      </c>
      <c r="K1417" s="337" t="s">
        <v>19695</v>
      </c>
      <c r="L1417" s="337" t="s">
        <v>19695</v>
      </c>
      <c r="M1417" s="337" t="s">
        <v>19695</v>
      </c>
      <c r="N1417" s="337" t="s">
        <v>19695</v>
      </c>
      <c r="O1417" s="337" t="s">
        <v>19695</v>
      </c>
      <c r="P1417" s="337" t="s">
        <v>19695</v>
      </c>
      <c r="Q1417" s="337" t="s">
        <v>19695</v>
      </c>
      <c r="R1417" s="337" t="s">
        <v>52</v>
      </c>
      <c r="S1417" s="337" t="s">
        <v>142</v>
      </c>
      <c r="T1417" s="337" t="s">
        <v>2547</v>
      </c>
      <c r="U1417" s="337" t="s">
        <v>1956</v>
      </c>
      <c r="V1417" s="337">
        <v>12</v>
      </c>
      <c r="W1417" s="337" t="s">
        <v>19695</v>
      </c>
      <c r="X1417" s="337" t="s">
        <v>19695</v>
      </c>
      <c r="Y1417" s="337" t="s">
        <v>19695</v>
      </c>
      <c r="Z1417" s="337" t="s">
        <v>1753</v>
      </c>
      <c r="AA1417" s="337" t="s">
        <v>735</v>
      </c>
      <c r="AB1417" s="337" t="s">
        <v>718</v>
      </c>
      <c r="AC1417" s="337" t="s">
        <v>14207</v>
      </c>
    </row>
    <row r="1418" spans="1:29" ht="15.8" x14ac:dyDescent="0.25">
      <c r="A1418" s="337" t="s">
        <v>1723</v>
      </c>
      <c r="B1418" s="337" t="s">
        <v>8632</v>
      </c>
      <c r="C1418" s="337" t="s">
        <v>1821</v>
      </c>
      <c r="D1418" s="337" t="s">
        <v>449</v>
      </c>
      <c r="E1418" s="337" t="s">
        <v>8633</v>
      </c>
      <c r="F1418" s="338">
        <v>43971</v>
      </c>
      <c r="G1418" s="337" t="s">
        <v>8634</v>
      </c>
      <c r="H1418" s="338">
        <v>44032</v>
      </c>
      <c r="I1418" s="337" t="s">
        <v>19695</v>
      </c>
      <c r="J1418" s="337" t="s">
        <v>36</v>
      </c>
      <c r="K1418" s="337" t="s">
        <v>19695</v>
      </c>
      <c r="L1418" s="337" t="s">
        <v>19695</v>
      </c>
      <c r="M1418" s="337" t="s">
        <v>19695</v>
      </c>
      <c r="N1418" s="337" t="s">
        <v>19695</v>
      </c>
      <c r="O1418" s="337" t="s">
        <v>19695</v>
      </c>
      <c r="P1418" s="337" t="s">
        <v>19695</v>
      </c>
      <c r="Q1418" s="337" t="s">
        <v>19695</v>
      </c>
      <c r="R1418" s="337" t="s">
        <v>920</v>
      </c>
      <c r="S1418" s="337" t="s">
        <v>921</v>
      </c>
      <c r="T1418" s="337" t="s">
        <v>2597</v>
      </c>
      <c r="U1418" s="337" t="s">
        <v>8635</v>
      </c>
      <c r="V1418" s="337">
        <v>8</v>
      </c>
      <c r="W1418" s="337" t="s">
        <v>19695</v>
      </c>
      <c r="X1418" s="337" t="s">
        <v>19695</v>
      </c>
      <c r="Y1418" s="337" t="s">
        <v>19695</v>
      </c>
      <c r="Z1418" s="337" t="s">
        <v>1728</v>
      </c>
      <c r="AA1418" s="337" t="s">
        <v>735</v>
      </c>
      <c r="AB1418" s="337" t="s">
        <v>718</v>
      </c>
      <c r="AC1418" s="337" t="s">
        <v>14206</v>
      </c>
    </row>
    <row r="1419" spans="1:29" ht="15.8" x14ac:dyDescent="0.25">
      <c r="A1419" s="337" t="s">
        <v>1723</v>
      </c>
      <c r="B1419" s="337" t="s">
        <v>8636</v>
      </c>
      <c r="C1419" s="337" t="s">
        <v>1821</v>
      </c>
      <c r="D1419" s="337" t="s">
        <v>449</v>
      </c>
      <c r="E1419" s="337" t="s">
        <v>7658</v>
      </c>
      <c r="F1419" s="338">
        <v>43941</v>
      </c>
      <c r="G1419" s="337" t="s">
        <v>8634</v>
      </c>
      <c r="H1419" s="338">
        <v>44032</v>
      </c>
      <c r="I1419" s="337" t="s">
        <v>19695</v>
      </c>
      <c r="J1419" s="337" t="s">
        <v>36</v>
      </c>
      <c r="K1419" s="337" t="s">
        <v>19695</v>
      </c>
      <c r="L1419" s="337" t="s">
        <v>19695</v>
      </c>
      <c r="M1419" s="337" t="s">
        <v>19695</v>
      </c>
      <c r="N1419" s="337" t="s">
        <v>19695</v>
      </c>
      <c r="O1419" s="337" t="s">
        <v>19695</v>
      </c>
      <c r="P1419" s="337" t="s">
        <v>19695</v>
      </c>
      <c r="Q1419" s="337" t="s">
        <v>19695</v>
      </c>
      <c r="R1419" s="337" t="s">
        <v>3048</v>
      </c>
      <c r="S1419" s="337" t="s">
        <v>3049</v>
      </c>
      <c r="T1419" s="337" t="s">
        <v>8637</v>
      </c>
      <c r="U1419" s="337" t="s">
        <v>8637</v>
      </c>
      <c r="V1419" s="337">
        <v>16</v>
      </c>
      <c r="W1419" s="337" t="s">
        <v>19695</v>
      </c>
      <c r="X1419" s="337" t="s">
        <v>19695</v>
      </c>
      <c r="Y1419" s="337" t="s">
        <v>19695</v>
      </c>
      <c r="Z1419" s="337" t="s">
        <v>1728</v>
      </c>
      <c r="AA1419" s="337" t="s">
        <v>735</v>
      </c>
      <c r="AB1419" s="337" t="s">
        <v>718</v>
      </c>
      <c r="AC1419" s="337" t="s">
        <v>14206</v>
      </c>
    </row>
    <row r="1420" spans="1:29" ht="15.8" x14ac:dyDescent="0.25">
      <c r="A1420" s="337" t="s">
        <v>1723</v>
      </c>
      <c r="B1420" s="337" t="s">
        <v>11960</v>
      </c>
      <c r="C1420" s="337" t="s">
        <v>1725</v>
      </c>
      <c r="D1420" s="337" t="s">
        <v>1730</v>
      </c>
      <c r="E1420" s="337" t="s">
        <v>9274</v>
      </c>
      <c r="F1420" s="338">
        <v>44022</v>
      </c>
      <c r="G1420" s="337" t="s">
        <v>8634</v>
      </c>
      <c r="H1420" s="338">
        <v>44032</v>
      </c>
      <c r="I1420" s="337" t="s">
        <v>19695</v>
      </c>
      <c r="J1420" s="337" t="s">
        <v>16</v>
      </c>
      <c r="K1420" s="337" t="s">
        <v>19695</v>
      </c>
      <c r="L1420" s="337" t="s">
        <v>19695</v>
      </c>
      <c r="M1420" s="337" t="s">
        <v>19695</v>
      </c>
      <c r="N1420" s="337" t="s">
        <v>19695</v>
      </c>
      <c r="O1420" s="337" t="s">
        <v>19695</v>
      </c>
      <c r="P1420" s="337" t="s">
        <v>19695</v>
      </c>
      <c r="Q1420" s="337" t="s">
        <v>19695</v>
      </c>
      <c r="R1420" s="337" t="s">
        <v>98</v>
      </c>
      <c r="S1420" s="337" t="s">
        <v>1166</v>
      </c>
      <c r="T1420" s="337" t="s">
        <v>1166</v>
      </c>
      <c r="U1420" s="337" t="s">
        <v>11961</v>
      </c>
      <c r="V1420" s="337">
        <v>9</v>
      </c>
      <c r="W1420" s="337" t="s">
        <v>19695</v>
      </c>
      <c r="X1420" s="337" t="s">
        <v>19695</v>
      </c>
      <c r="Y1420" s="337" t="s">
        <v>19695</v>
      </c>
      <c r="Z1420" s="337" t="s">
        <v>1745</v>
      </c>
      <c r="AA1420" s="337" t="s">
        <v>761</v>
      </c>
      <c r="AB1420" s="337" t="s">
        <v>762</v>
      </c>
      <c r="AC1420" s="337" t="s">
        <v>15336</v>
      </c>
    </row>
    <row r="1421" spans="1:29" ht="15.8" x14ac:dyDescent="0.25">
      <c r="A1421" s="337" t="s">
        <v>1723</v>
      </c>
      <c r="B1421" s="337" t="s">
        <v>9715</v>
      </c>
      <c r="C1421" s="337" t="s">
        <v>1725</v>
      </c>
      <c r="D1421" s="337" t="s">
        <v>13527</v>
      </c>
      <c r="E1421" s="337" t="s">
        <v>8968</v>
      </c>
      <c r="F1421" s="338">
        <v>43987</v>
      </c>
      <c r="G1421" s="337" t="s">
        <v>8634</v>
      </c>
      <c r="H1421" s="338">
        <v>44032</v>
      </c>
      <c r="I1421" s="337" t="s">
        <v>19695</v>
      </c>
      <c r="J1421" s="337" t="s">
        <v>16</v>
      </c>
      <c r="K1421" s="337" t="s">
        <v>19695</v>
      </c>
      <c r="L1421" s="337" t="s">
        <v>19695</v>
      </c>
      <c r="M1421" s="337" t="s">
        <v>19695</v>
      </c>
      <c r="N1421" s="337" t="s">
        <v>19695</v>
      </c>
      <c r="O1421" s="337" t="s">
        <v>19695</v>
      </c>
      <c r="P1421" s="337" t="s">
        <v>19695</v>
      </c>
      <c r="Q1421" s="337" t="s">
        <v>19695</v>
      </c>
      <c r="R1421" s="337" t="s">
        <v>15</v>
      </c>
      <c r="S1421" s="337" t="s">
        <v>3715</v>
      </c>
      <c r="T1421" s="337" t="s">
        <v>3715</v>
      </c>
      <c r="U1421" s="337" t="s">
        <v>9716</v>
      </c>
      <c r="V1421" s="337">
        <v>10</v>
      </c>
      <c r="W1421" s="337" t="s">
        <v>19695</v>
      </c>
      <c r="X1421" s="337" t="s">
        <v>19695</v>
      </c>
      <c r="Y1421" s="337" t="s">
        <v>19695</v>
      </c>
      <c r="Z1421" s="337" t="s">
        <v>1753</v>
      </c>
      <c r="AA1421" s="337" t="s">
        <v>735</v>
      </c>
      <c r="AB1421" s="337" t="s">
        <v>718</v>
      </c>
      <c r="AC1421" s="337" t="s">
        <v>15561</v>
      </c>
    </row>
    <row r="1422" spans="1:29" ht="15.8" x14ac:dyDescent="0.25">
      <c r="A1422" s="337" t="s">
        <v>1723</v>
      </c>
      <c r="B1422" s="337" t="s">
        <v>11944</v>
      </c>
      <c r="C1422" s="337" t="s">
        <v>1788</v>
      </c>
      <c r="D1422" s="337" t="s">
        <v>13527</v>
      </c>
      <c r="E1422" s="337" t="s">
        <v>9274</v>
      </c>
      <c r="F1422" s="338">
        <v>44022</v>
      </c>
      <c r="G1422" s="337" t="s">
        <v>11590</v>
      </c>
      <c r="H1422" s="338">
        <v>44031</v>
      </c>
      <c r="I1422" s="337" t="s">
        <v>19695</v>
      </c>
      <c r="J1422" s="337" t="s">
        <v>36</v>
      </c>
      <c r="K1422" s="337" t="s">
        <v>19695</v>
      </c>
      <c r="L1422" s="337" t="s">
        <v>19695</v>
      </c>
      <c r="M1422" s="337" t="s">
        <v>19695</v>
      </c>
      <c r="N1422" s="337" t="s">
        <v>19695</v>
      </c>
      <c r="O1422" s="337" t="s">
        <v>19695</v>
      </c>
      <c r="P1422" s="337" t="s">
        <v>19695</v>
      </c>
      <c r="Q1422" s="337" t="s">
        <v>19695</v>
      </c>
      <c r="R1422" s="337" t="s">
        <v>1220</v>
      </c>
      <c r="S1422" s="337" t="s">
        <v>108</v>
      </c>
      <c r="T1422" s="337" t="s">
        <v>6263</v>
      </c>
      <c r="U1422" s="337" t="s">
        <v>11945</v>
      </c>
      <c r="V1422" s="337">
        <v>9</v>
      </c>
      <c r="W1422" s="337" t="s">
        <v>19695</v>
      </c>
      <c r="X1422" s="337" t="s">
        <v>19695</v>
      </c>
      <c r="Y1422" s="337" t="s">
        <v>19695</v>
      </c>
      <c r="Z1422" s="337" t="s">
        <v>1745</v>
      </c>
      <c r="AA1422" s="337" t="s">
        <v>761</v>
      </c>
      <c r="AB1422" s="337" t="s">
        <v>762</v>
      </c>
      <c r="AC1422" s="337" t="s">
        <v>15336</v>
      </c>
    </row>
    <row r="1423" spans="1:29" ht="15.8" x14ac:dyDescent="0.25">
      <c r="A1423" s="337" t="s">
        <v>1723</v>
      </c>
      <c r="B1423" s="337" t="s">
        <v>11589</v>
      </c>
      <c r="C1423" s="337" t="s">
        <v>1821</v>
      </c>
      <c r="D1423" s="337" t="s">
        <v>449</v>
      </c>
      <c r="E1423" s="337" t="s">
        <v>7655</v>
      </c>
      <c r="F1423" s="338">
        <v>44013</v>
      </c>
      <c r="G1423" s="337" t="s">
        <v>11590</v>
      </c>
      <c r="H1423" s="338">
        <v>44031</v>
      </c>
      <c r="I1423" s="337" t="s">
        <v>19695</v>
      </c>
      <c r="J1423" s="337" t="s">
        <v>16</v>
      </c>
      <c r="K1423" s="337" t="s">
        <v>19695</v>
      </c>
      <c r="L1423" s="337" t="s">
        <v>19695</v>
      </c>
      <c r="M1423" s="337" t="s">
        <v>19695</v>
      </c>
      <c r="N1423" s="337" t="s">
        <v>19695</v>
      </c>
      <c r="O1423" s="337" t="s">
        <v>19695</v>
      </c>
      <c r="P1423" s="337" t="s">
        <v>19695</v>
      </c>
      <c r="Q1423" s="337" t="s">
        <v>19695</v>
      </c>
      <c r="R1423" s="337" t="s">
        <v>35</v>
      </c>
      <c r="S1423" s="337" t="s">
        <v>399</v>
      </c>
      <c r="T1423" s="337" t="s">
        <v>10241</v>
      </c>
      <c r="U1423" s="337" t="s">
        <v>10242</v>
      </c>
      <c r="V1423" s="337">
        <v>8</v>
      </c>
      <c r="W1423" s="337" t="s">
        <v>19695</v>
      </c>
      <c r="X1423" s="337" t="s">
        <v>19695</v>
      </c>
      <c r="Y1423" s="337" t="s">
        <v>19695</v>
      </c>
      <c r="Z1423" s="337" t="s">
        <v>1753</v>
      </c>
      <c r="AA1423" s="337" t="s">
        <v>717</v>
      </c>
      <c r="AB1423" s="337" t="s">
        <v>718</v>
      </c>
      <c r="AC1423" s="337" t="s">
        <v>15559</v>
      </c>
    </row>
    <row r="1424" spans="1:29" ht="15.8" x14ac:dyDescent="0.25">
      <c r="A1424" s="337" t="s">
        <v>1723</v>
      </c>
      <c r="B1424" s="337" t="s">
        <v>11586</v>
      </c>
      <c r="C1424" s="337" t="s">
        <v>1821</v>
      </c>
      <c r="D1424" s="337" t="s">
        <v>449</v>
      </c>
      <c r="E1424" s="337" t="s">
        <v>9631</v>
      </c>
      <c r="F1424" s="338">
        <v>44020</v>
      </c>
      <c r="G1424" s="337" t="s">
        <v>11587</v>
      </c>
      <c r="H1424" s="338">
        <v>44030</v>
      </c>
      <c r="I1424" s="337" t="s">
        <v>19695</v>
      </c>
      <c r="J1424" s="337" t="s">
        <v>16</v>
      </c>
      <c r="K1424" s="337" t="s">
        <v>19695</v>
      </c>
      <c r="L1424" s="337" t="s">
        <v>19695</v>
      </c>
      <c r="M1424" s="337" t="s">
        <v>19695</v>
      </c>
      <c r="N1424" s="337" t="s">
        <v>19695</v>
      </c>
      <c r="O1424" s="337" t="s">
        <v>19695</v>
      </c>
      <c r="P1424" s="337" t="s">
        <v>19695</v>
      </c>
      <c r="Q1424" s="337" t="s">
        <v>19695</v>
      </c>
      <c r="R1424" s="337" t="s">
        <v>1225</v>
      </c>
      <c r="S1424" s="337" t="s">
        <v>100</v>
      </c>
      <c r="T1424" s="337" t="s">
        <v>116</v>
      </c>
      <c r="U1424" s="337" t="s">
        <v>11588</v>
      </c>
      <c r="V1424" s="337">
        <v>8</v>
      </c>
      <c r="W1424" s="337" t="s">
        <v>19695</v>
      </c>
      <c r="X1424" s="337" t="s">
        <v>19695</v>
      </c>
      <c r="Y1424" s="337" t="s">
        <v>19695</v>
      </c>
      <c r="Z1424" s="337" t="s">
        <v>1728</v>
      </c>
      <c r="AA1424" s="337" t="s">
        <v>717</v>
      </c>
      <c r="AB1424" s="337" t="s">
        <v>718</v>
      </c>
      <c r="AC1424" s="337" t="s">
        <v>14210</v>
      </c>
    </row>
    <row r="1425" spans="1:29" ht="15.8" x14ac:dyDescent="0.25">
      <c r="A1425" s="337" t="s">
        <v>1723</v>
      </c>
      <c r="B1425" s="337" t="s">
        <v>11798</v>
      </c>
      <c r="C1425" s="337" t="s">
        <v>1725</v>
      </c>
      <c r="D1425" s="337" t="s">
        <v>13527</v>
      </c>
      <c r="E1425" s="337" t="s">
        <v>8518</v>
      </c>
      <c r="F1425" s="338">
        <v>43967</v>
      </c>
      <c r="G1425" s="337" t="s">
        <v>1818</v>
      </c>
      <c r="H1425" s="338">
        <v>44028</v>
      </c>
      <c r="I1425" s="337" t="s">
        <v>19695</v>
      </c>
      <c r="J1425" s="337" t="s">
        <v>36</v>
      </c>
      <c r="K1425" s="337" t="s">
        <v>19695</v>
      </c>
      <c r="L1425" s="337" t="s">
        <v>19695</v>
      </c>
      <c r="M1425" s="337" t="s">
        <v>19695</v>
      </c>
      <c r="N1425" s="337" t="s">
        <v>19695</v>
      </c>
      <c r="O1425" s="337" t="s">
        <v>19695</v>
      </c>
      <c r="P1425" s="337" t="s">
        <v>19695</v>
      </c>
      <c r="Q1425" s="337" t="s">
        <v>19695</v>
      </c>
      <c r="R1425" s="337" t="s">
        <v>395</v>
      </c>
      <c r="S1425" s="337" t="s">
        <v>3266</v>
      </c>
      <c r="T1425" s="337" t="s">
        <v>11799</v>
      </c>
      <c r="U1425" s="337" t="s">
        <v>11800</v>
      </c>
      <c r="V1425" s="337">
        <v>8</v>
      </c>
      <c r="W1425" s="337" t="s">
        <v>19695</v>
      </c>
      <c r="X1425" s="337" t="s">
        <v>19695</v>
      </c>
      <c r="Y1425" s="337" t="s">
        <v>19695</v>
      </c>
      <c r="Z1425" s="337" t="s">
        <v>1728</v>
      </c>
      <c r="AA1425" s="337" t="s">
        <v>735</v>
      </c>
      <c r="AB1425" s="337" t="s">
        <v>718</v>
      </c>
      <c r="AC1425" s="337" t="s">
        <v>14199</v>
      </c>
    </row>
    <row r="1426" spans="1:29" ht="15.8" x14ac:dyDescent="0.25">
      <c r="A1426" s="337" t="s">
        <v>1723</v>
      </c>
      <c r="B1426" s="337" t="s">
        <v>1816</v>
      </c>
      <c r="C1426" s="337" t="s">
        <v>1725</v>
      </c>
      <c r="D1426" s="337" t="s">
        <v>1730</v>
      </c>
      <c r="E1426" s="337" t="s">
        <v>1817</v>
      </c>
      <c r="F1426" s="338">
        <v>44021</v>
      </c>
      <c r="G1426" s="337" t="s">
        <v>1818</v>
      </c>
      <c r="H1426" s="338">
        <v>44028</v>
      </c>
      <c r="I1426" s="337" t="s">
        <v>19695</v>
      </c>
      <c r="J1426" s="337" t="s">
        <v>16</v>
      </c>
      <c r="K1426" s="337" t="s">
        <v>19695</v>
      </c>
      <c r="L1426" s="337" t="s">
        <v>19695</v>
      </c>
      <c r="M1426" s="337" t="s">
        <v>19695</v>
      </c>
      <c r="N1426" s="337" t="s">
        <v>19695</v>
      </c>
      <c r="O1426" s="337" t="s">
        <v>19695</v>
      </c>
      <c r="P1426" s="337" t="s">
        <v>19695</v>
      </c>
      <c r="Q1426" s="337" t="s">
        <v>19695</v>
      </c>
      <c r="R1426" s="337" t="s">
        <v>52</v>
      </c>
      <c r="S1426" s="337" t="s">
        <v>430</v>
      </c>
      <c r="T1426" s="337" t="s">
        <v>419</v>
      </c>
      <c r="U1426" s="337" t="s">
        <v>1819</v>
      </c>
      <c r="V1426" s="337">
        <v>4</v>
      </c>
      <c r="W1426" s="337" t="s">
        <v>19695</v>
      </c>
      <c r="X1426" s="337" t="s">
        <v>19695</v>
      </c>
      <c r="Y1426" s="337" t="s">
        <v>19695</v>
      </c>
      <c r="Z1426" s="337" t="s">
        <v>1745</v>
      </c>
      <c r="AA1426" s="337" t="s">
        <v>897</v>
      </c>
      <c r="AB1426" s="337" t="s">
        <v>854</v>
      </c>
      <c r="AC1426" s="337" t="s">
        <v>15337</v>
      </c>
    </row>
    <row r="1427" spans="1:29" ht="15.8" x14ac:dyDescent="0.25">
      <c r="A1427" s="337" t="s">
        <v>1723</v>
      </c>
      <c r="B1427" s="337" t="s">
        <v>11715</v>
      </c>
      <c r="C1427" s="337" t="s">
        <v>1725</v>
      </c>
      <c r="D1427" s="337" t="s">
        <v>1730</v>
      </c>
      <c r="E1427" s="337" t="s">
        <v>8812</v>
      </c>
      <c r="F1427" s="338">
        <v>44014</v>
      </c>
      <c r="G1427" s="337" t="s">
        <v>1813</v>
      </c>
      <c r="H1427" s="338">
        <v>44027</v>
      </c>
      <c r="I1427" s="337" t="s">
        <v>19695</v>
      </c>
      <c r="J1427" s="337" t="s">
        <v>16</v>
      </c>
      <c r="K1427" s="337" t="s">
        <v>19695</v>
      </c>
      <c r="L1427" s="337" t="s">
        <v>19695</v>
      </c>
      <c r="M1427" s="337" t="s">
        <v>19695</v>
      </c>
      <c r="N1427" s="337" t="s">
        <v>19695</v>
      </c>
      <c r="O1427" s="337" t="s">
        <v>19695</v>
      </c>
      <c r="P1427" s="337" t="s">
        <v>19695</v>
      </c>
      <c r="Q1427" s="337" t="s">
        <v>19695</v>
      </c>
      <c r="R1427" s="337" t="s">
        <v>105</v>
      </c>
      <c r="S1427" s="337" t="s">
        <v>2164</v>
      </c>
      <c r="T1427" s="337" t="s">
        <v>11716</v>
      </c>
      <c r="U1427" s="337" t="s">
        <v>11716</v>
      </c>
      <c r="V1427" s="337">
        <v>10</v>
      </c>
      <c r="W1427" s="337" t="s">
        <v>19695</v>
      </c>
      <c r="X1427" s="337" t="s">
        <v>19695</v>
      </c>
      <c r="Y1427" s="337" t="s">
        <v>19695</v>
      </c>
      <c r="Z1427" s="337" t="s">
        <v>1728</v>
      </c>
      <c r="AA1427" s="337" t="s">
        <v>10802</v>
      </c>
      <c r="AB1427" s="337" t="s">
        <v>854</v>
      </c>
      <c r="AC1427" s="337" t="s">
        <v>14197</v>
      </c>
    </row>
    <row r="1428" spans="1:29" ht="15.8" x14ac:dyDescent="0.25">
      <c r="A1428" s="337" t="s">
        <v>1723</v>
      </c>
      <c r="B1428" s="337" t="s">
        <v>12206</v>
      </c>
      <c r="C1428" s="337" t="s">
        <v>1821</v>
      </c>
      <c r="D1428" s="337" t="s">
        <v>449</v>
      </c>
      <c r="E1428" s="337" t="s">
        <v>8690</v>
      </c>
      <c r="F1428" s="338">
        <v>43997</v>
      </c>
      <c r="G1428" s="337" t="s">
        <v>1813</v>
      </c>
      <c r="H1428" s="338">
        <v>44027</v>
      </c>
      <c r="I1428" s="337" t="s">
        <v>19695</v>
      </c>
      <c r="J1428" s="337" t="s">
        <v>16</v>
      </c>
      <c r="K1428" s="337" t="s">
        <v>19695</v>
      </c>
      <c r="L1428" s="337" t="s">
        <v>19695</v>
      </c>
      <c r="M1428" s="337" t="s">
        <v>19695</v>
      </c>
      <c r="N1428" s="337" t="s">
        <v>19695</v>
      </c>
      <c r="O1428" s="337" t="s">
        <v>19695</v>
      </c>
      <c r="P1428" s="337" t="s">
        <v>19695</v>
      </c>
      <c r="Q1428" s="337" t="s">
        <v>19695</v>
      </c>
      <c r="R1428" s="337" t="s">
        <v>134</v>
      </c>
      <c r="S1428" s="337" t="s">
        <v>451</v>
      </c>
      <c r="T1428" s="337" t="s">
        <v>1600</v>
      </c>
      <c r="U1428" s="337" t="s">
        <v>12207</v>
      </c>
      <c r="V1428" s="337">
        <v>10</v>
      </c>
      <c r="W1428" s="337" t="s">
        <v>19695</v>
      </c>
      <c r="X1428" s="337" t="s">
        <v>19695</v>
      </c>
      <c r="Y1428" s="337" t="s">
        <v>19695</v>
      </c>
      <c r="Z1428" s="337" t="s">
        <v>1728</v>
      </c>
      <c r="AA1428" s="337" t="s">
        <v>717</v>
      </c>
      <c r="AB1428" s="337" t="s">
        <v>718</v>
      </c>
      <c r="AC1428" s="337" t="s">
        <v>14198</v>
      </c>
    </row>
    <row r="1429" spans="1:29" ht="15.8" x14ac:dyDescent="0.25">
      <c r="A1429" s="337" t="s">
        <v>1723</v>
      </c>
      <c r="B1429" s="337" t="s">
        <v>1811</v>
      </c>
      <c r="C1429" s="337" t="s">
        <v>1725</v>
      </c>
      <c r="D1429" s="337" t="s">
        <v>1730</v>
      </c>
      <c r="E1429" s="337" t="s">
        <v>1812</v>
      </c>
      <c r="F1429" s="338">
        <v>44006</v>
      </c>
      <c r="G1429" s="337" t="s">
        <v>1813</v>
      </c>
      <c r="H1429" s="338">
        <v>44027</v>
      </c>
      <c r="I1429" s="337" t="s">
        <v>19695</v>
      </c>
      <c r="J1429" s="337" t="s">
        <v>36</v>
      </c>
      <c r="K1429" s="337" t="s">
        <v>19695</v>
      </c>
      <c r="L1429" s="337" t="s">
        <v>19695</v>
      </c>
      <c r="M1429" s="337" t="s">
        <v>19695</v>
      </c>
      <c r="N1429" s="337" t="s">
        <v>19695</v>
      </c>
      <c r="O1429" s="337" t="s">
        <v>19695</v>
      </c>
      <c r="P1429" s="337" t="s">
        <v>19695</v>
      </c>
      <c r="Q1429" s="337" t="s">
        <v>19695</v>
      </c>
      <c r="R1429" s="337" t="s">
        <v>52</v>
      </c>
      <c r="S1429" s="337" t="s">
        <v>52</v>
      </c>
      <c r="T1429" s="337" t="s">
        <v>1814</v>
      </c>
      <c r="U1429" s="337" t="s">
        <v>1815</v>
      </c>
      <c r="V1429" s="337">
        <v>4</v>
      </c>
      <c r="W1429" s="337" t="s">
        <v>19695</v>
      </c>
      <c r="X1429" s="337" t="s">
        <v>19695</v>
      </c>
      <c r="Y1429" s="337" t="s">
        <v>19695</v>
      </c>
      <c r="Z1429" s="337" t="s">
        <v>1745</v>
      </c>
      <c r="AA1429" s="337" t="s">
        <v>897</v>
      </c>
      <c r="AB1429" s="337" t="s">
        <v>854</v>
      </c>
      <c r="AC1429" s="337" t="s">
        <v>14191</v>
      </c>
    </row>
    <row r="1430" spans="1:29" ht="15.8" x14ac:dyDescent="0.25">
      <c r="A1430" s="337" t="s">
        <v>1723</v>
      </c>
      <c r="B1430" s="337" t="s">
        <v>11495</v>
      </c>
      <c r="C1430" s="337" t="s">
        <v>1821</v>
      </c>
      <c r="D1430" s="337" t="s">
        <v>449</v>
      </c>
      <c r="E1430" s="337" t="s">
        <v>8488</v>
      </c>
      <c r="F1430" s="338">
        <v>44002</v>
      </c>
      <c r="G1430" s="337" t="s">
        <v>1813</v>
      </c>
      <c r="H1430" s="338">
        <v>44027</v>
      </c>
      <c r="I1430" s="337" t="s">
        <v>19695</v>
      </c>
      <c r="J1430" s="337" t="s">
        <v>16</v>
      </c>
      <c r="K1430" s="337" t="s">
        <v>19695</v>
      </c>
      <c r="L1430" s="337" t="s">
        <v>19695</v>
      </c>
      <c r="M1430" s="337" t="s">
        <v>19695</v>
      </c>
      <c r="N1430" s="337" t="s">
        <v>19695</v>
      </c>
      <c r="O1430" s="337" t="s">
        <v>19695</v>
      </c>
      <c r="P1430" s="337" t="s">
        <v>19695</v>
      </c>
      <c r="Q1430" s="337" t="s">
        <v>19695</v>
      </c>
      <c r="R1430" s="337" t="s">
        <v>35</v>
      </c>
      <c r="S1430" s="337" t="s">
        <v>5268</v>
      </c>
      <c r="T1430" s="337" t="s">
        <v>11496</v>
      </c>
      <c r="U1430" s="337" t="s">
        <v>11497</v>
      </c>
      <c r="V1430" s="337">
        <v>10</v>
      </c>
      <c r="W1430" s="337" t="s">
        <v>19695</v>
      </c>
      <c r="X1430" s="337" t="s">
        <v>19695</v>
      </c>
      <c r="Y1430" s="337" t="s">
        <v>19695</v>
      </c>
      <c r="Z1430" s="337" t="s">
        <v>1753</v>
      </c>
      <c r="AA1430" s="337" t="s">
        <v>717</v>
      </c>
      <c r="AB1430" s="337" t="s">
        <v>718</v>
      </c>
      <c r="AC1430" s="337" t="s">
        <v>15559</v>
      </c>
    </row>
    <row r="1431" spans="1:29" ht="15.8" x14ac:dyDescent="0.25">
      <c r="A1431" s="337" t="s">
        <v>1723</v>
      </c>
      <c r="B1431" s="337" t="s">
        <v>11677</v>
      </c>
      <c r="C1431" s="337" t="s">
        <v>1821</v>
      </c>
      <c r="D1431" s="337" t="s">
        <v>449</v>
      </c>
      <c r="E1431" s="337" t="s">
        <v>11225</v>
      </c>
      <c r="F1431" s="338">
        <v>44011</v>
      </c>
      <c r="G1431" s="337" t="s">
        <v>1791</v>
      </c>
      <c r="H1431" s="338">
        <v>44026</v>
      </c>
      <c r="I1431" s="337" t="s">
        <v>19695</v>
      </c>
      <c r="J1431" s="337" t="s">
        <v>36</v>
      </c>
      <c r="K1431" s="337" t="s">
        <v>19695</v>
      </c>
      <c r="L1431" s="337" t="s">
        <v>19695</v>
      </c>
      <c r="M1431" s="337" t="s">
        <v>19695</v>
      </c>
      <c r="N1431" s="337" t="s">
        <v>19695</v>
      </c>
      <c r="O1431" s="337" t="s">
        <v>19695</v>
      </c>
      <c r="P1431" s="337" t="s">
        <v>19695</v>
      </c>
      <c r="Q1431" s="337" t="s">
        <v>19695</v>
      </c>
      <c r="R1431" s="337" t="s">
        <v>52</v>
      </c>
      <c r="S1431" s="337" t="s">
        <v>430</v>
      </c>
      <c r="T1431" s="337" t="s">
        <v>1088</v>
      </c>
      <c r="U1431" s="337" t="s">
        <v>11678</v>
      </c>
      <c r="V1431" s="337">
        <v>8</v>
      </c>
      <c r="W1431" s="337" t="s">
        <v>19695</v>
      </c>
      <c r="X1431" s="337" t="s">
        <v>19695</v>
      </c>
      <c r="Y1431" s="337" t="s">
        <v>19695</v>
      </c>
      <c r="Z1431" s="337" t="s">
        <v>1728</v>
      </c>
      <c r="AA1431" s="337" t="s">
        <v>735</v>
      </c>
      <c r="AB1431" s="337" t="s">
        <v>718</v>
      </c>
      <c r="AC1431" s="337" t="s">
        <v>14254</v>
      </c>
    </row>
    <row r="1432" spans="1:29" ht="15.8" x14ac:dyDescent="0.25">
      <c r="A1432" s="337" t="s">
        <v>1723</v>
      </c>
      <c r="B1432" s="337" t="s">
        <v>1787</v>
      </c>
      <c r="C1432" s="337" t="s">
        <v>1788</v>
      </c>
      <c r="D1432" s="337" t="s">
        <v>1789</v>
      </c>
      <c r="E1432" s="337" t="s">
        <v>1790</v>
      </c>
      <c r="F1432" s="338">
        <v>44016</v>
      </c>
      <c r="G1432" s="337" t="s">
        <v>1791</v>
      </c>
      <c r="H1432" s="338">
        <v>44026</v>
      </c>
      <c r="I1432" s="337" t="s">
        <v>19695</v>
      </c>
      <c r="J1432" s="337" t="s">
        <v>16</v>
      </c>
      <c r="K1432" s="337" t="s">
        <v>19695</v>
      </c>
      <c r="L1432" s="337" t="s">
        <v>19695</v>
      </c>
      <c r="M1432" s="337" t="s">
        <v>19695</v>
      </c>
      <c r="N1432" s="337" t="s">
        <v>19695</v>
      </c>
      <c r="O1432" s="337" t="s">
        <v>19695</v>
      </c>
      <c r="P1432" s="337" t="s">
        <v>19695</v>
      </c>
      <c r="Q1432" s="337" t="s">
        <v>19695</v>
      </c>
      <c r="R1432" s="337" t="s">
        <v>66</v>
      </c>
      <c r="S1432" s="337" t="s">
        <v>1792</v>
      </c>
      <c r="T1432" s="337" t="s">
        <v>1793</v>
      </c>
      <c r="U1432" s="337" t="s">
        <v>1793</v>
      </c>
      <c r="V1432" s="337">
        <v>4</v>
      </c>
      <c r="W1432" s="337" t="s">
        <v>19695</v>
      </c>
      <c r="X1432" s="337" t="s">
        <v>19695</v>
      </c>
      <c r="Y1432" s="337" t="s">
        <v>19695</v>
      </c>
      <c r="Z1432" s="337" t="s">
        <v>1745</v>
      </c>
      <c r="AA1432" s="337" t="s">
        <v>761</v>
      </c>
      <c r="AB1432" s="337" t="s">
        <v>762</v>
      </c>
      <c r="AC1432" s="337" t="s">
        <v>15336</v>
      </c>
    </row>
    <row r="1433" spans="1:29" ht="15.8" x14ac:dyDescent="0.25">
      <c r="A1433" s="337" t="s">
        <v>1723</v>
      </c>
      <c r="B1433" s="337" t="s">
        <v>11954</v>
      </c>
      <c r="C1433" s="337" t="s">
        <v>1725</v>
      </c>
      <c r="D1433" s="337" t="s">
        <v>1730</v>
      </c>
      <c r="E1433" s="337" t="s">
        <v>11225</v>
      </c>
      <c r="F1433" s="338">
        <v>44011</v>
      </c>
      <c r="G1433" s="337" t="s">
        <v>8695</v>
      </c>
      <c r="H1433" s="338">
        <v>44025</v>
      </c>
      <c r="I1433" s="337" t="s">
        <v>19695</v>
      </c>
      <c r="J1433" s="337" t="s">
        <v>36</v>
      </c>
      <c r="K1433" s="337" t="s">
        <v>19695</v>
      </c>
      <c r="L1433" s="337" t="s">
        <v>19695</v>
      </c>
      <c r="M1433" s="337" t="s">
        <v>19695</v>
      </c>
      <c r="N1433" s="337" t="s">
        <v>19695</v>
      </c>
      <c r="O1433" s="337" t="s">
        <v>19695</v>
      </c>
      <c r="P1433" s="337" t="s">
        <v>19695</v>
      </c>
      <c r="Q1433" s="337" t="s">
        <v>19695</v>
      </c>
      <c r="R1433" s="337" t="s">
        <v>2803</v>
      </c>
      <c r="S1433" s="337" t="s">
        <v>7685</v>
      </c>
      <c r="T1433" s="337" t="s">
        <v>11481</v>
      </c>
      <c r="U1433" s="337" t="s">
        <v>4793</v>
      </c>
      <c r="V1433" s="337">
        <v>9</v>
      </c>
      <c r="W1433" s="337" t="s">
        <v>19695</v>
      </c>
      <c r="X1433" s="337" t="s">
        <v>19695</v>
      </c>
      <c r="Y1433" s="337" t="s">
        <v>19695</v>
      </c>
      <c r="Z1433" s="337" t="s">
        <v>1745</v>
      </c>
      <c r="AA1433" s="337" t="s">
        <v>761</v>
      </c>
      <c r="AB1433" s="337" t="s">
        <v>762</v>
      </c>
      <c r="AC1433" s="337" t="s">
        <v>15342</v>
      </c>
    </row>
    <row r="1434" spans="1:29" ht="15.8" x14ac:dyDescent="0.25">
      <c r="A1434" s="337" t="s">
        <v>1723</v>
      </c>
      <c r="B1434" s="337" t="s">
        <v>11952</v>
      </c>
      <c r="C1434" s="337" t="s">
        <v>1821</v>
      </c>
      <c r="D1434" s="337" t="s">
        <v>449</v>
      </c>
      <c r="E1434" s="337" t="s">
        <v>8207</v>
      </c>
      <c r="F1434" s="338">
        <v>44010</v>
      </c>
      <c r="G1434" s="337" t="s">
        <v>9720</v>
      </c>
      <c r="H1434" s="338">
        <v>44024</v>
      </c>
      <c r="I1434" s="337" t="s">
        <v>19695</v>
      </c>
      <c r="J1434" s="337" t="s">
        <v>16</v>
      </c>
      <c r="K1434" s="337" t="s">
        <v>19695</v>
      </c>
      <c r="L1434" s="337" t="s">
        <v>19695</v>
      </c>
      <c r="M1434" s="337" t="s">
        <v>19695</v>
      </c>
      <c r="N1434" s="337" t="s">
        <v>19695</v>
      </c>
      <c r="O1434" s="337" t="s">
        <v>19695</v>
      </c>
      <c r="P1434" s="337" t="s">
        <v>19695</v>
      </c>
      <c r="Q1434" s="337" t="s">
        <v>19695</v>
      </c>
      <c r="R1434" s="337" t="s">
        <v>146</v>
      </c>
      <c r="S1434" s="337" t="s">
        <v>1705</v>
      </c>
      <c r="T1434" s="337" t="s">
        <v>8691</v>
      </c>
      <c r="U1434" s="337" t="s">
        <v>11953</v>
      </c>
      <c r="V1434" s="337">
        <v>9</v>
      </c>
      <c r="W1434" s="337" t="s">
        <v>19695</v>
      </c>
      <c r="X1434" s="337" t="s">
        <v>19695</v>
      </c>
      <c r="Y1434" s="337" t="s">
        <v>19695</v>
      </c>
      <c r="Z1434" s="337" t="s">
        <v>1745</v>
      </c>
      <c r="AA1434" s="337" t="s">
        <v>761</v>
      </c>
      <c r="AB1434" s="337" t="s">
        <v>762</v>
      </c>
      <c r="AC1434" s="337" t="s">
        <v>15342</v>
      </c>
    </row>
    <row r="1435" spans="1:29" ht="15.8" x14ac:dyDescent="0.25">
      <c r="A1435" s="337" t="s">
        <v>1723</v>
      </c>
      <c r="B1435" s="337" t="s">
        <v>11411</v>
      </c>
      <c r="C1435" s="337" t="s">
        <v>1821</v>
      </c>
      <c r="D1435" s="337" t="s">
        <v>449</v>
      </c>
      <c r="E1435" s="337" t="s">
        <v>11266</v>
      </c>
      <c r="F1435" s="338">
        <v>43984</v>
      </c>
      <c r="G1435" s="337" t="s">
        <v>9699</v>
      </c>
      <c r="H1435" s="338">
        <v>44023</v>
      </c>
      <c r="I1435" s="337" t="s">
        <v>19695</v>
      </c>
      <c r="J1435" s="337" t="s">
        <v>16</v>
      </c>
      <c r="K1435" s="337" t="s">
        <v>19695</v>
      </c>
      <c r="L1435" s="337" t="s">
        <v>19695</v>
      </c>
      <c r="M1435" s="337" t="s">
        <v>19695</v>
      </c>
      <c r="N1435" s="337" t="s">
        <v>19695</v>
      </c>
      <c r="O1435" s="337" t="s">
        <v>19695</v>
      </c>
      <c r="P1435" s="337" t="s">
        <v>19695</v>
      </c>
      <c r="Q1435" s="337" t="s">
        <v>19695</v>
      </c>
      <c r="R1435" s="337" t="s">
        <v>18</v>
      </c>
      <c r="S1435" s="337" t="s">
        <v>107</v>
      </c>
      <c r="T1435" s="337" t="s">
        <v>5230</v>
      </c>
      <c r="U1435" s="337" t="s">
        <v>5230</v>
      </c>
      <c r="V1435" s="337">
        <v>10</v>
      </c>
      <c r="W1435" s="337" t="s">
        <v>19695</v>
      </c>
      <c r="X1435" s="337" t="s">
        <v>19695</v>
      </c>
      <c r="Y1435" s="337" t="s">
        <v>19695</v>
      </c>
      <c r="Z1435" s="337" t="s">
        <v>1728</v>
      </c>
      <c r="AA1435" s="337" t="s">
        <v>735</v>
      </c>
      <c r="AB1435" s="337" t="s">
        <v>718</v>
      </c>
      <c r="AC1435" s="337" t="s">
        <v>14211</v>
      </c>
    </row>
    <row r="1436" spans="1:29" ht="15.8" x14ac:dyDescent="0.25">
      <c r="A1436" s="337" t="s">
        <v>1723</v>
      </c>
      <c r="B1436" s="337" t="s">
        <v>9697</v>
      </c>
      <c r="C1436" s="337" t="s">
        <v>1821</v>
      </c>
      <c r="D1436" s="337" t="s">
        <v>449</v>
      </c>
      <c r="E1436" s="337" t="s">
        <v>9698</v>
      </c>
      <c r="F1436" s="338">
        <v>44009</v>
      </c>
      <c r="G1436" s="337" t="s">
        <v>9699</v>
      </c>
      <c r="H1436" s="338">
        <v>44023</v>
      </c>
      <c r="I1436" s="337" t="s">
        <v>19695</v>
      </c>
      <c r="J1436" s="337" t="s">
        <v>36</v>
      </c>
      <c r="K1436" s="337" t="s">
        <v>19695</v>
      </c>
      <c r="L1436" s="337" t="s">
        <v>19695</v>
      </c>
      <c r="M1436" s="337" t="s">
        <v>19695</v>
      </c>
      <c r="N1436" s="337" t="s">
        <v>19695</v>
      </c>
      <c r="O1436" s="337" t="s">
        <v>19695</v>
      </c>
      <c r="P1436" s="337" t="s">
        <v>19695</v>
      </c>
      <c r="Q1436" s="337" t="s">
        <v>19695</v>
      </c>
      <c r="R1436" s="337" t="s">
        <v>15</v>
      </c>
      <c r="S1436" s="337" t="s">
        <v>1519</v>
      </c>
      <c r="T1436" s="337" t="s">
        <v>1519</v>
      </c>
      <c r="U1436" s="337" t="s">
        <v>9700</v>
      </c>
      <c r="V1436" s="337">
        <v>14</v>
      </c>
      <c r="W1436" s="337" t="s">
        <v>19695</v>
      </c>
      <c r="X1436" s="337" t="s">
        <v>19695</v>
      </c>
      <c r="Y1436" s="337" t="s">
        <v>19695</v>
      </c>
      <c r="Z1436" s="337" t="s">
        <v>1753</v>
      </c>
      <c r="AA1436" s="337" t="s">
        <v>735</v>
      </c>
      <c r="AB1436" s="337" t="s">
        <v>718</v>
      </c>
      <c r="AC1436" s="337" t="s">
        <v>15337</v>
      </c>
    </row>
    <row r="1437" spans="1:29" ht="15.8" x14ac:dyDescent="0.25">
      <c r="A1437" s="337" t="s">
        <v>1723</v>
      </c>
      <c r="B1437" s="337" t="s">
        <v>9272</v>
      </c>
      <c r="C1437" s="337" t="s">
        <v>1821</v>
      </c>
      <c r="D1437" s="337" t="s">
        <v>449</v>
      </c>
      <c r="E1437" s="337" t="s">
        <v>9273</v>
      </c>
      <c r="F1437" s="338">
        <v>44005</v>
      </c>
      <c r="G1437" s="337" t="s">
        <v>9274</v>
      </c>
      <c r="H1437" s="338">
        <v>44022</v>
      </c>
      <c r="I1437" s="337" t="s">
        <v>19695</v>
      </c>
      <c r="J1437" s="337" t="s">
        <v>36</v>
      </c>
      <c r="K1437" s="337" t="s">
        <v>19695</v>
      </c>
      <c r="L1437" s="337" t="s">
        <v>19695</v>
      </c>
      <c r="M1437" s="337" t="s">
        <v>19695</v>
      </c>
      <c r="N1437" s="337" t="s">
        <v>19695</v>
      </c>
      <c r="O1437" s="337" t="s">
        <v>19695</v>
      </c>
      <c r="P1437" s="337" t="s">
        <v>19695</v>
      </c>
      <c r="Q1437" s="337" t="s">
        <v>19695</v>
      </c>
      <c r="R1437" s="337" t="s">
        <v>52</v>
      </c>
      <c r="S1437" s="337" t="s">
        <v>120</v>
      </c>
      <c r="T1437" s="337" t="s">
        <v>5816</v>
      </c>
      <c r="U1437" s="337" t="s">
        <v>5816</v>
      </c>
      <c r="V1437" s="337">
        <v>12</v>
      </c>
      <c r="W1437" s="337" t="s">
        <v>19695</v>
      </c>
      <c r="X1437" s="337" t="s">
        <v>19695</v>
      </c>
      <c r="Y1437" s="337" t="s">
        <v>19695</v>
      </c>
      <c r="Z1437" s="337" t="s">
        <v>1753</v>
      </c>
      <c r="AA1437" s="337" t="s">
        <v>735</v>
      </c>
      <c r="AB1437" s="337" t="s">
        <v>718</v>
      </c>
      <c r="AC1437" s="337" t="s">
        <v>15336</v>
      </c>
    </row>
    <row r="1438" spans="1:29" ht="15.8" x14ac:dyDescent="0.25">
      <c r="A1438" s="337" t="s">
        <v>1723</v>
      </c>
      <c r="B1438" s="337" t="s">
        <v>12289</v>
      </c>
      <c r="C1438" s="337" t="s">
        <v>1821</v>
      </c>
      <c r="D1438" s="337" t="s">
        <v>449</v>
      </c>
      <c r="E1438" s="337" t="s">
        <v>12290</v>
      </c>
      <c r="F1438" s="338">
        <v>43991</v>
      </c>
      <c r="G1438" s="337" t="s">
        <v>1817</v>
      </c>
      <c r="H1438" s="338">
        <v>44021</v>
      </c>
      <c r="I1438" s="337" t="s">
        <v>19695</v>
      </c>
      <c r="J1438" s="337" t="s">
        <v>36</v>
      </c>
      <c r="K1438" s="337" t="s">
        <v>19695</v>
      </c>
      <c r="L1438" s="337" t="s">
        <v>19695</v>
      </c>
      <c r="M1438" s="337" t="s">
        <v>19695</v>
      </c>
      <c r="N1438" s="337" t="s">
        <v>19695</v>
      </c>
      <c r="O1438" s="337" t="s">
        <v>19695</v>
      </c>
      <c r="P1438" s="337" t="s">
        <v>19695</v>
      </c>
      <c r="Q1438" s="337" t="s">
        <v>19695</v>
      </c>
      <c r="R1438" s="337" t="s">
        <v>101</v>
      </c>
      <c r="S1438" s="337" t="s">
        <v>102</v>
      </c>
      <c r="T1438" s="337" t="s">
        <v>2772</v>
      </c>
      <c r="U1438" s="337" t="s">
        <v>12291</v>
      </c>
      <c r="V1438" s="337">
        <v>10</v>
      </c>
      <c r="W1438" s="337" t="s">
        <v>19695</v>
      </c>
      <c r="X1438" s="337" t="s">
        <v>19695</v>
      </c>
      <c r="Y1438" s="337" t="s">
        <v>19695</v>
      </c>
      <c r="Z1438" s="337" t="s">
        <v>1753</v>
      </c>
      <c r="AA1438" s="337" t="s">
        <v>717</v>
      </c>
      <c r="AB1438" s="337" t="s">
        <v>718</v>
      </c>
      <c r="AC1438" s="337" t="s">
        <v>14190</v>
      </c>
    </row>
    <row r="1439" spans="1:29" ht="15.8" x14ac:dyDescent="0.25">
      <c r="A1439" s="337" t="s">
        <v>1723</v>
      </c>
      <c r="B1439" s="337" t="s">
        <v>12292</v>
      </c>
      <c r="C1439" s="337" t="s">
        <v>1821</v>
      </c>
      <c r="D1439" s="337" t="s">
        <v>449</v>
      </c>
      <c r="E1439" s="337" t="s">
        <v>12293</v>
      </c>
      <c r="F1439" s="338">
        <v>43957</v>
      </c>
      <c r="G1439" s="337" t="s">
        <v>1817</v>
      </c>
      <c r="H1439" s="338">
        <v>44021</v>
      </c>
      <c r="I1439" s="337" t="s">
        <v>19695</v>
      </c>
      <c r="J1439" s="337" t="s">
        <v>16</v>
      </c>
      <c r="K1439" s="337" t="s">
        <v>19695</v>
      </c>
      <c r="L1439" s="337" t="s">
        <v>19695</v>
      </c>
      <c r="M1439" s="337" t="s">
        <v>19695</v>
      </c>
      <c r="N1439" s="337" t="s">
        <v>19695</v>
      </c>
      <c r="O1439" s="337" t="s">
        <v>19695</v>
      </c>
      <c r="P1439" s="337" t="s">
        <v>19695</v>
      </c>
      <c r="Q1439" s="337" t="s">
        <v>19695</v>
      </c>
      <c r="R1439" s="337" t="s">
        <v>15</v>
      </c>
      <c r="S1439" s="337" t="s">
        <v>1519</v>
      </c>
      <c r="T1439" s="337" t="s">
        <v>1203</v>
      </c>
      <c r="U1439" s="337" t="s">
        <v>7093</v>
      </c>
      <c r="V1439" s="337">
        <v>12</v>
      </c>
      <c r="W1439" s="337" t="s">
        <v>19695</v>
      </c>
      <c r="X1439" s="337" t="s">
        <v>19695</v>
      </c>
      <c r="Y1439" s="337" t="s">
        <v>19695</v>
      </c>
      <c r="Z1439" s="337" t="s">
        <v>1753</v>
      </c>
      <c r="AA1439" s="337" t="s">
        <v>717</v>
      </c>
      <c r="AB1439" s="337" t="s">
        <v>718</v>
      </c>
      <c r="AC1439" s="337" t="s">
        <v>14190</v>
      </c>
    </row>
    <row r="1440" spans="1:29" ht="15.8" x14ac:dyDescent="0.25">
      <c r="A1440" s="337" t="s">
        <v>1723</v>
      </c>
      <c r="B1440" s="337" t="s">
        <v>11596</v>
      </c>
      <c r="C1440" s="337" t="s">
        <v>1821</v>
      </c>
      <c r="D1440" s="337" t="s">
        <v>449</v>
      </c>
      <c r="E1440" s="337" t="s">
        <v>11597</v>
      </c>
      <c r="F1440" s="338">
        <v>44003</v>
      </c>
      <c r="G1440" s="337" t="s">
        <v>1817</v>
      </c>
      <c r="H1440" s="338">
        <v>44021</v>
      </c>
      <c r="I1440" s="337" t="s">
        <v>19695</v>
      </c>
      <c r="J1440" s="337" t="s">
        <v>36</v>
      </c>
      <c r="K1440" s="337" t="s">
        <v>19695</v>
      </c>
      <c r="L1440" s="337" t="s">
        <v>19695</v>
      </c>
      <c r="M1440" s="337" t="s">
        <v>19695</v>
      </c>
      <c r="N1440" s="337" t="s">
        <v>19695</v>
      </c>
      <c r="O1440" s="337" t="s">
        <v>19695</v>
      </c>
      <c r="P1440" s="337" t="s">
        <v>19695</v>
      </c>
      <c r="Q1440" s="337" t="s">
        <v>19695</v>
      </c>
      <c r="R1440" s="337" t="s">
        <v>35</v>
      </c>
      <c r="S1440" s="337" t="s">
        <v>6823</v>
      </c>
      <c r="T1440" s="337" t="s">
        <v>11598</v>
      </c>
      <c r="U1440" s="337" t="s">
        <v>11599</v>
      </c>
      <c r="V1440" s="337">
        <v>8</v>
      </c>
      <c r="W1440" s="337" t="s">
        <v>19695</v>
      </c>
      <c r="X1440" s="337" t="s">
        <v>19695</v>
      </c>
      <c r="Y1440" s="337" t="s">
        <v>19695</v>
      </c>
      <c r="Z1440" s="337" t="s">
        <v>1753</v>
      </c>
      <c r="AA1440" s="337" t="s">
        <v>717</v>
      </c>
      <c r="AB1440" s="337" t="s">
        <v>718</v>
      </c>
      <c r="AC1440" s="337" t="s">
        <v>15559</v>
      </c>
    </row>
    <row r="1441" spans="1:29" ht="15.8" x14ac:dyDescent="0.25">
      <c r="A1441" s="337" t="s">
        <v>1723</v>
      </c>
      <c r="B1441" s="337" t="s">
        <v>9521</v>
      </c>
      <c r="C1441" s="337" t="s">
        <v>1821</v>
      </c>
      <c r="D1441" s="337" t="s">
        <v>449</v>
      </c>
      <c r="E1441" s="337" t="s">
        <v>9522</v>
      </c>
      <c r="F1441" s="338">
        <v>43974</v>
      </c>
      <c r="G1441" s="337" t="s">
        <v>9523</v>
      </c>
      <c r="H1441" s="338">
        <v>44019</v>
      </c>
      <c r="I1441" s="337" t="s">
        <v>19695</v>
      </c>
      <c r="J1441" s="337" t="s">
        <v>36</v>
      </c>
      <c r="K1441" s="337" t="s">
        <v>19695</v>
      </c>
      <c r="L1441" s="337" t="s">
        <v>19695</v>
      </c>
      <c r="M1441" s="337" t="s">
        <v>19695</v>
      </c>
      <c r="N1441" s="337" t="s">
        <v>19695</v>
      </c>
      <c r="O1441" s="337" t="s">
        <v>19695</v>
      </c>
      <c r="P1441" s="337" t="s">
        <v>19695</v>
      </c>
      <c r="Q1441" s="337" t="s">
        <v>19695</v>
      </c>
      <c r="R1441" s="337" t="s">
        <v>112</v>
      </c>
      <c r="S1441" s="337" t="s">
        <v>115</v>
      </c>
      <c r="T1441" s="337" t="s">
        <v>115</v>
      </c>
      <c r="U1441" s="337" t="s">
        <v>9524</v>
      </c>
      <c r="V1441" s="337">
        <v>12</v>
      </c>
      <c r="W1441" s="337" t="s">
        <v>19695</v>
      </c>
      <c r="X1441" s="337" t="s">
        <v>19695</v>
      </c>
      <c r="Y1441" s="337" t="s">
        <v>19695</v>
      </c>
      <c r="Z1441" s="337" t="s">
        <v>1753</v>
      </c>
      <c r="AA1441" s="337" t="s">
        <v>717</v>
      </c>
      <c r="AB1441" s="337" t="s">
        <v>718</v>
      </c>
      <c r="AC1441" s="337" t="s">
        <v>14271</v>
      </c>
    </row>
    <row r="1442" spans="1:29" ht="15.8" x14ac:dyDescent="0.25">
      <c r="A1442" s="337" t="s">
        <v>1723</v>
      </c>
      <c r="B1442" s="337" t="s">
        <v>11205</v>
      </c>
      <c r="C1442" s="337" t="s">
        <v>1725</v>
      </c>
      <c r="D1442" s="337" t="s">
        <v>1735</v>
      </c>
      <c r="E1442" s="337" t="s">
        <v>11032</v>
      </c>
      <c r="F1442" s="338">
        <v>43700</v>
      </c>
      <c r="G1442" s="337" t="s">
        <v>11206</v>
      </c>
      <c r="H1442" s="338">
        <v>44017</v>
      </c>
      <c r="I1442" s="337" t="s">
        <v>19695</v>
      </c>
      <c r="J1442" s="337" t="s">
        <v>16</v>
      </c>
      <c r="K1442" s="337" t="s">
        <v>19695</v>
      </c>
      <c r="L1442" s="337" t="s">
        <v>19695</v>
      </c>
      <c r="M1442" s="337" t="s">
        <v>19695</v>
      </c>
      <c r="N1442" s="337" t="s">
        <v>19695</v>
      </c>
      <c r="O1442" s="337" t="s">
        <v>19695</v>
      </c>
      <c r="P1442" s="337" t="s">
        <v>19695</v>
      </c>
      <c r="Q1442" s="337" t="s">
        <v>19695</v>
      </c>
      <c r="R1442" s="337" t="s">
        <v>144</v>
      </c>
      <c r="S1442" s="337" t="s">
        <v>446</v>
      </c>
      <c r="T1442" s="337" t="s">
        <v>55</v>
      </c>
      <c r="U1442" s="337" t="s">
        <v>5448</v>
      </c>
      <c r="V1442" s="337">
        <v>4</v>
      </c>
      <c r="W1442" s="337" t="s">
        <v>19695</v>
      </c>
      <c r="X1442" s="337" t="s">
        <v>19695</v>
      </c>
      <c r="Y1442" s="337" t="s">
        <v>19695</v>
      </c>
      <c r="Z1442" s="337" t="s">
        <v>1728</v>
      </c>
      <c r="AA1442" s="337" t="s">
        <v>717</v>
      </c>
      <c r="AB1442" s="337" t="s">
        <v>718</v>
      </c>
      <c r="AC1442" s="337" t="s">
        <v>14247</v>
      </c>
    </row>
    <row r="1443" spans="1:29" ht="15.8" x14ac:dyDescent="0.25">
      <c r="A1443" s="337" t="s">
        <v>1723</v>
      </c>
      <c r="B1443" s="337" t="s">
        <v>11958</v>
      </c>
      <c r="C1443" s="337" t="s">
        <v>1725</v>
      </c>
      <c r="D1443" s="337" t="s">
        <v>1730</v>
      </c>
      <c r="E1443" s="337" t="s">
        <v>11206</v>
      </c>
      <c r="F1443" s="338">
        <v>44017</v>
      </c>
      <c r="G1443" s="337" t="s">
        <v>11206</v>
      </c>
      <c r="H1443" s="338">
        <v>44017</v>
      </c>
      <c r="I1443" s="337" t="s">
        <v>19695</v>
      </c>
      <c r="J1443" s="337" t="s">
        <v>16</v>
      </c>
      <c r="K1443" s="337" t="s">
        <v>19695</v>
      </c>
      <c r="L1443" s="337" t="s">
        <v>19695</v>
      </c>
      <c r="M1443" s="337" t="s">
        <v>19695</v>
      </c>
      <c r="N1443" s="337" t="s">
        <v>19695</v>
      </c>
      <c r="O1443" s="337" t="s">
        <v>19695</v>
      </c>
      <c r="P1443" s="337" t="s">
        <v>19695</v>
      </c>
      <c r="Q1443" s="337" t="s">
        <v>19695</v>
      </c>
      <c r="R1443" s="337" t="s">
        <v>98</v>
      </c>
      <c r="S1443" s="337" t="s">
        <v>1185</v>
      </c>
      <c r="T1443" s="337" t="s">
        <v>4849</v>
      </c>
      <c r="U1443" s="337" t="s">
        <v>3400</v>
      </c>
      <c r="V1443" s="337">
        <v>9</v>
      </c>
      <c r="W1443" s="337" t="s">
        <v>19695</v>
      </c>
      <c r="X1443" s="337" t="s">
        <v>19695</v>
      </c>
      <c r="Y1443" s="337" t="s">
        <v>19695</v>
      </c>
      <c r="Z1443" s="337" t="s">
        <v>1745</v>
      </c>
      <c r="AA1443" s="337" t="s">
        <v>761</v>
      </c>
      <c r="AB1443" s="337" t="s">
        <v>762</v>
      </c>
      <c r="AC1443" s="337" t="s">
        <v>15336</v>
      </c>
    </row>
    <row r="1444" spans="1:29" ht="15.8" x14ac:dyDescent="0.25">
      <c r="A1444" s="337" t="s">
        <v>1723</v>
      </c>
      <c r="B1444" s="337" t="s">
        <v>11396</v>
      </c>
      <c r="C1444" s="337" t="s">
        <v>1821</v>
      </c>
      <c r="D1444" s="337" t="s">
        <v>449</v>
      </c>
      <c r="E1444" s="337" t="s">
        <v>8206</v>
      </c>
      <c r="F1444" s="338">
        <v>43995</v>
      </c>
      <c r="G1444" s="337" t="s">
        <v>11397</v>
      </c>
      <c r="H1444" s="338">
        <v>44015</v>
      </c>
      <c r="I1444" s="337" t="s">
        <v>19695</v>
      </c>
      <c r="J1444" s="337" t="s">
        <v>16</v>
      </c>
      <c r="K1444" s="337" t="s">
        <v>19695</v>
      </c>
      <c r="L1444" s="337" t="s">
        <v>19695</v>
      </c>
      <c r="M1444" s="337" t="s">
        <v>19695</v>
      </c>
      <c r="N1444" s="337" t="s">
        <v>19695</v>
      </c>
      <c r="O1444" s="337" t="s">
        <v>19695</v>
      </c>
      <c r="P1444" s="337" t="s">
        <v>19695</v>
      </c>
      <c r="Q1444" s="337" t="s">
        <v>19695</v>
      </c>
      <c r="R1444" s="337" t="s">
        <v>52</v>
      </c>
      <c r="S1444" s="337" t="s">
        <v>69</v>
      </c>
      <c r="T1444" s="337" t="s">
        <v>69</v>
      </c>
      <c r="U1444" s="337" t="s">
        <v>3330</v>
      </c>
      <c r="V1444" s="337">
        <v>12</v>
      </c>
      <c r="W1444" s="337" t="s">
        <v>19695</v>
      </c>
      <c r="X1444" s="337" t="s">
        <v>19695</v>
      </c>
      <c r="Y1444" s="337" t="s">
        <v>19695</v>
      </c>
      <c r="Z1444" s="337" t="s">
        <v>1728</v>
      </c>
      <c r="AA1444" s="337" t="s">
        <v>717</v>
      </c>
      <c r="AB1444" s="337" t="s">
        <v>718</v>
      </c>
      <c r="AC1444" s="337" t="s">
        <v>14191</v>
      </c>
    </row>
    <row r="1445" spans="1:29" ht="15.8" x14ac:dyDescent="0.25">
      <c r="A1445" s="337" t="s">
        <v>1723</v>
      </c>
      <c r="B1445" s="337" t="s">
        <v>11781</v>
      </c>
      <c r="C1445" s="337" t="s">
        <v>1821</v>
      </c>
      <c r="D1445" s="337" t="s">
        <v>449</v>
      </c>
      <c r="E1445" s="337" t="s">
        <v>8623</v>
      </c>
      <c r="F1445" s="338">
        <v>44000</v>
      </c>
      <c r="G1445" s="337" t="s">
        <v>11397</v>
      </c>
      <c r="H1445" s="338">
        <v>44015</v>
      </c>
      <c r="I1445" s="337" t="s">
        <v>19695</v>
      </c>
      <c r="J1445" s="337" t="s">
        <v>16</v>
      </c>
      <c r="K1445" s="337" t="s">
        <v>19695</v>
      </c>
      <c r="L1445" s="337" t="s">
        <v>19695</v>
      </c>
      <c r="M1445" s="337" t="s">
        <v>19695</v>
      </c>
      <c r="N1445" s="337" t="s">
        <v>19695</v>
      </c>
      <c r="O1445" s="337" t="s">
        <v>19695</v>
      </c>
      <c r="P1445" s="337" t="s">
        <v>19695</v>
      </c>
      <c r="Q1445" s="337" t="s">
        <v>19695</v>
      </c>
      <c r="R1445" s="337" t="s">
        <v>105</v>
      </c>
      <c r="S1445" s="337" t="s">
        <v>1216</v>
      </c>
      <c r="T1445" s="337" t="s">
        <v>1216</v>
      </c>
      <c r="U1445" s="337" t="s">
        <v>11782</v>
      </c>
      <c r="V1445" s="337">
        <v>8</v>
      </c>
      <c r="W1445" s="337" t="s">
        <v>19695</v>
      </c>
      <c r="X1445" s="337" t="s">
        <v>19695</v>
      </c>
      <c r="Y1445" s="337" t="s">
        <v>19695</v>
      </c>
      <c r="Z1445" s="337" t="s">
        <v>1745</v>
      </c>
      <c r="AA1445" s="337" t="s">
        <v>897</v>
      </c>
      <c r="AB1445" s="337" t="s">
        <v>854</v>
      </c>
      <c r="AC1445" s="337" t="s">
        <v>15335</v>
      </c>
    </row>
    <row r="1446" spans="1:29" ht="15.8" x14ac:dyDescent="0.25">
      <c r="A1446" s="337" t="s">
        <v>1723</v>
      </c>
      <c r="B1446" s="337" t="s">
        <v>8810</v>
      </c>
      <c r="C1446" s="337" t="s">
        <v>1821</v>
      </c>
      <c r="D1446" s="337" t="s">
        <v>449</v>
      </c>
      <c r="E1446" s="337" t="s">
        <v>8811</v>
      </c>
      <c r="F1446" s="338">
        <v>43964</v>
      </c>
      <c r="G1446" s="337" t="s">
        <v>8812</v>
      </c>
      <c r="H1446" s="338">
        <v>44014</v>
      </c>
      <c r="I1446" s="337" t="s">
        <v>19695</v>
      </c>
      <c r="J1446" s="337" t="s">
        <v>16</v>
      </c>
      <c r="K1446" s="337" t="s">
        <v>19695</v>
      </c>
      <c r="L1446" s="337" t="s">
        <v>19695</v>
      </c>
      <c r="M1446" s="337" t="s">
        <v>19695</v>
      </c>
      <c r="N1446" s="337" t="s">
        <v>19695</v>
      </c>
      <c r="O1446" s="337" t="s">
        <v>19695</v>
      </c>
      <c r="P1446" s="337" t="s">
        <v>19695</v>
      </c>
      <c r="Q1446" s="337" t="s">
        <v>19695</v>
      </c>
      <c r="R1446" s="337" t="s">
        <v>45</v>
      </c>
      <c r="S1446" s="337" t="s">
        <v>440</v>
      </c>
      <c r="T1446" s="337" t="s">
        <v>8802</v>
      </c>
      <c r="U1446" s="337" t="s">
        <v>8803</v>
      </c>
      <c r="V1446" s="337">
        <v>8</v>
      </c>
      <c r="W1446" s="337" t="s">
        <v>19695</v>
      </c>
      <c r="X1446" s="337" t="s">
        <v>19695</v>
      </c>
      <c r="Y1446" s="337" t="s">
        <v>19695</v>
      </c>
      <c r="Z1446" s="337" t="s">
        <v>1728</v>
      </c>
      <c r="AA1446" s="337" t="s">
        <v>735</v>
      </c>
      <c r="AB1446" s="337" t="s">
        <v>718</v>
      </c>
      <c r="AC1446" s="337" t="s">
        <v>14225</v>
      </c>
    </row>
    <row r="1447" spans="1:29" ht="15.8" x14ac:dyDescent="0.25">
      <c r="A1447" s="337" t="s">
        <v>1723</v>
      </c>
      <c r="B1447" s="337" t="s">
        <v>7653</v>
      </c>
      <c r="C1447" s="337" t="s">
        <v>1821</v>
      </c>
      <c r="D1447" s="337" t="s">
        <v>449</v>
      </c>
      <c r="E1447" s="337" t="s">
        <v>7654</v>
      </c>
      <c r="F1447" s="338">
        <v>43816</v>
      </c>
      <c r="G1447" s="337" t="s">
        <v>7655</v>
      </c>
      <c r="H1447" s="338">
        <v>44013</v>
      </c>
      <c r="I1447" s="337" t="s">
        <v>19695</v>
      </c>
      <c r="J1447" s="337" t="s">
        <v>36</v>
      </c>
      <c r="K1447" s="337" t="s">
        <v>19695</v>
      </c>
      <c r="L1447" s="337" t="s">
        <v>19695</v>
      </c>
      <c r="M1447" s="337" t="s">
        <v>19695</v>
      </c>
      <c r="N1447" s="337" t="s">
        <v>19695</v>
      </c>
      <c r="O1447" s="337" t="s">
        <v>19695</v>
      </c>
      <c r="P1447" s="337" t="s">
        <v>19695</v>
      </c>
      <c r="Q1447" s="337" t="s">
        <v>19695</v>
      </c>
      <c r="R1447" s="337" t="s">
        <v>144</v>
      </c>
      <c r="S1447" s="337" t="s">
        <v>97</v>
      </c>
      <c r="T1447" s="337" t="s">
        <v>4753</v>
      </c>
      <c r="U1447" s="337" t="s">
        <v>7656</v>
      </c>
      <c r="V1447" s="337">
        <v>6</v>
      </c>
      <c r="W1447" s="337" t="s">
        <v>19695</v>
      </c>
      <c r="X1447" s="337" t="s">
        <v>19695</v>
      </c>
      <c r="Y1447" s="337" t="s">
        <v>19695</v>
      </c>
      <c r="Z1447" s="337" t="s">
        <v>1728</v>
      </c>
      <c r="AA1447" s="337" t="s">
        <v>717</v>
      </c>
      <c r="AB1447" s="337" t="s">
        <v>718</v>
      </c>
      <c r="AC1447" s="337" t="s">
        <v>14205</v>
      </c>
    </row>
    <row r="1448" spans="1:29" ht="15.8" x14ac:dyDescent="0.25">
      <c r="A1448" s="337" t="s">
        <v>1723</v>
      </c>
      <c r="B1448" s="337" t="s">
        <v>11777</v>
      </c>
      <c r="C1448" s="337" t="s">
        <v>1788</v>
      </c>
      <c r="D1448" s="337" t="s">
        <v>1789</v>
      </c>
      <c r="E1448" s="337" t="s">
        <v>8623</v>
      </c>
      <c r="F1448" s="338">
        <v>44000</v>
      </c>
      <c r="G1448" s="337" t="s">
        <v>7655</v>
      </c>
      <c r="H1448" s="338">
        <v>44013</v>
      </c>
      <c r="I1448" s="337" t="s">
        <v>19695</v>
      </c>
      <c r="J1448" s="337" t="s">
        <v>1838</v>
      </c>
      <c r="K1448" s="337" t="s">
        <v>19695</v>
      </c>
      <c r="L1448" s="337" t="s">
        <v>19695</v>
      </c>
      <c r="M1448" s="337" t="s">
        <v>19695</v>
      </c>
      <c r="N1448" s="337" t="s">
        <v>19695</v>
      </c>
      <c r="O1448" s="337" t="s">
        <v>19695</v>
      </c>
      <c r="P1448" s="337" t="s">
        <v>19695</v>
      </c>
      <c r="Q1448" s="337" t="s">
        <v>19695</v>
      </c>
      <c r="R1448" s="337" t="s">
        <v>52</v>
      </c>
      <c r="S1448" s="337" t="s">
        <v>85</v>
      </c>
      <c r="T1448" s="337" t="s">
        <v>85</v>
      </c>
      <c r="U1448" s="337" t="s">
        <v>991</v>
      </c>
      <c r="V1448" s="337">
        <v>8</v>
      </c>
      <c r="W1448" s="337" t="s">
        <v>19695</v>
      </c>
      <c r="X1448" s="337" t="s">
        <v>19695</v>
      </c>
      <c r="Y1448" s="337" t="s">
        <v>19695</v>
      </c>
      <c r="Z1448" s="337" t="s">
        <v>1745</v>
      </c>
      <c r="AA1448" s="337" t="s">
        <v>897</v>
      </c>
      <c r="AB1448" s="337" t="s">
        <v>854</v>
      </c>
      <c r="AC1448" s="337" t="s">
        <v>15334</v>
      </c>
    </row>
    <row r="1449" spans="1:29" ht="15.8" x14ac:dyDescent="0.25">
      <c r="A1449" s="337" t="s">
        <v>1723</v>
      </c>
      <c r="B1449" s="337" t="s">
        <v>11778</v>
      </c>
      <c r="C1449" s="337" t="s">
        <v>1788</v>
      </c>
      <c r="D1449" s="337" t="s">
        <v>1789</v>
      </c>
      <c r="E1449" s="337" t="s">
        <v>11779</v>
      </c>
      <c r="F1449" s="338">
        <v>43963</v>
      </c>
      <c r="G1449" s="337" t="s">
        <v>7655</v>
      </c>
      <c r="H1449" s="338">
        <v>44013</v>
      </c>
      <c r="I1449" s="337" t="s">
        <v>19695</v>
      </c>
      <c r="J1449" s="337" t="s">
        <v>1838</v>
      </c>
      <c r="K1449" s="337" t="s">
        <v>19695</v>
      </c>
      <c r="L1449" s="337" t="s">
        <v>19695</v>
      </c>
      <c r="M1449" s="337" t="s">
        <v>19695</v>
      </c>
      <c r="N1449" s="337" t="s">
        <v>19695</v>
      </c>
      <c r="O1449" s="337" t="s">
        <v>19695</v>
      </c>
      <c r="P1449" s="337" t="s">
        <v>19695</v>
      </c>
      <c r="Q1449" s="337" t="s">
        <v>19695</v>
      </c>
      <c r="R1449" s="337" t="s">
        <v>52</v>
      </c>
      <c r="S1449" s="337" t="s">
        <v>52</v>
      </c>
      <c r="T1449" s="337" t="s">
        <v>85</v>
      </c>
      <c r="U1449" s="337" t="s">
        <v>991</v>
      </c>
      <c r="V1449" s="337">
        <v>8</v>
      </c>
      <c r="W1449" s="337" t="s">
        <v>19695</v>
      </c>
      <c r="X1449" s="337" t="s">
        <v>19695</v>
      </c>
      <c r="Y1449" s="337" t="s">
        <v>19695</v>
      </c>
      <c r="Z1449" s="337" t="s">
        <v>1745</v>
      </c>
      <c r="AA1449" s="337" t="s">
        <v>897</v>
      </c>
      <c r="AB1449" s="337" t="s">
        <v>854</v>
      </c>
      <c r="AC1449" s="337" t="s">
        <v>15334</v>
      </c>
    </row>
    <row r="1450" spans="1:29" ht="15.8" x14ac:dyDescent="0.25">
      <c r="A1450" s="337" t="s">
        <v>1723</v>
      </c>
      <c r="B1450" s="337" t="s">
        <v>11780</v>
      </c>
      <c r="C1450" s="337" t="s">
        <v>1788</v>
      </c>
      <c r="D1450" s="337" t="s">
        <v>1789</v>
      </c>
      <c r="E1450" s="337" t="s">
        <v>8623</v>
      </c>
      <c r="F1450" s="338">
        <v>44000</v>
      </c>
      <c r="G1450" s="337" t="s">
        <v>7655</v>
      </c>
      <c r="H1450" s="338">
        <v>44013</v>
      </c>
      <c r="I1450" s="337" t="s">
        <v>19695</v>
      </c>
      <c r="J1450" s="337" t="s">
        <v>1838</v>
      </c>
      <c r="K1450" s="337" t="s">
        <v>19695</v>
      </c>
      <c r="L1450" s="337" t="s">
        <v>19695</v>
      </c>
      <c r="M1450" s="337" t="s">
        <v>19695</v>
      </c>
      <c r="N1450" s="337" t="s">
        <v>19695</v>
      </c>
      <c r="O1450" s="337" t="s">
        <v>19695</v>
      </c>
      <c r="P1450" s="337" t="s">
        <v>19695</v>
      </c>
      <c r="Q1450" s="337" t="s">
        <v>19695</v>
      </c>
      <c r="R1450" s="337" t="s">
        <v>52</v>
      </c>
      <c r="S1450" s="337" t="s">
        <v>85</v>
      </c>
      <c r="T1450" s="337" t="s">
        <v>85</v>
      </c>
      <c r="U1450" s="337" t="s">
        <v>991</v>
      </c>
      <c r="V1450" s="337">
        <v>8</v>
      </c>
      <c r="W1450" s="337" t="s">
        <v>19695</v>
      </c>
      <c r="X1450" s="337" t="s">
        <v>19695</v>
      </c>
      <c r="Y1450" s="337" t="s">
        <v>19695</v>
      </c>
      <c r="Z1450" s="337" t="s">
        <v>1745</v>
      </c>
      <c r="AA1450" s="337" t="s">
        <v>897</v>
      </c>
      <c r="AB1450" s="337" t="s">
        <v>854</v>
      </c>
      <c r="AC1450" s="337" t="s">
        <v>15334</v>
      </c>
    </row>
    <row r="1451" spans="1:29" ht="15.8" x14ac:dyDescent="0.25">
      <c r="A1451" s="337" t="s">
        <v>1723</v>
      </c>
      <c r="B1451" s="337" t="s">
        <v>10535</v>
      </c>
      <c r="C1451" s="337" t="s">
        <v>1821</v>
      </c>
      <c r="D1451" s="337" t="s">
        <v>449</v>
      </c>
      <c r="E1451" s="337" t="s">
        <v>9778</v>
      </c>
      <c r="F1451" s="338">
        <v>43933</v>
      </c>
      <c r="G1451" s="337" t="s">
        <v>7655</v>
      </c>
      <c r="H1451" s="338">
        <v>44013</v>
      </c>
      <c r="I1451" s="337" t="s">
        <v>19695</v>
      </c>
      <c r="J1451" s="337" t="s">
        <v>36</v>
      </c>
      <c r="K1451" s="337" t="s">
        <v>19695</v>
      </c>
      <c r="L1451" s="337" t="s">
        <v>19695</v>
      </c>
      <c r="M1451" s="337" t="s">
        <v>19695</v>
      </c>
      <c r="N1451" s="337" t="s">
        <v>19695</v>
      </c>
      <c r="O1451" s="337" t="s">
        <v>19695</v>
      </c>
      <c r="P1451" s="337" t="s">
        <v>19695</v>
      </c>
      <c r="Q1451" s="337" t="s">
        <v>19695</v>
      </c>
      <c r="R1451" s="337" t="s">
        <v>66</v>
      </c>
      <c r="S1451" s="337" t="s">
        <v>67</v>
      </c>
      <c r="T1451" s="337" t="s">
        <v>10536</v>
      </c>
      <c r="U1451" s="337" t="s">
        <v>6337</v>
      </c>
      <c r="V1451" s="337">
        <v>8</v>
      </c>
      <c r="W1451" s="337" t="s">
        <v>19695</v>
      </c>
      <c r="X1451" s="337" t="s">
        <v>19695</v>
      </c>
      <c r="Y1451" s="337" t="s">
        <v>19695</v>
      </c>
      <c r="Z1451" s="337" t="s">
        <v>1753</v>
      </c>
      <c r="AA1451" s="337" t="s">
        <v>717</v>
      </c>
      <c r="AB1451" s="337" t="s">
        <v>718</v>
      </c>
      <c r="AC1451" s="337" t="s">
        <v>15564</v>
      </c>
    </row>
    <row r="1452" spans="1:29" ht="15.8" x14ac:dyDescent="0.25">
      <c r="A1452" s="337" t="s">
        <v>1723</v>
      </c>
      <c r="B1452" s="337" t="s">
        <v>11224</v>
      </c>
      <c r="C1452" s="337" t="s">
        <v>1821</v>
      </c>
      <c r="D1452" s="337" t="s">
        <v>449</v>
      </c>
      <c r="E1452" s="337" t="s">
        <v>7691</v>
      </c>
      <c r="F1452" s="338">
        <v>43733</v>
      </c>
      <c r="G1452" s="337" t="s">
        <v>11225</v>
      </c>
      <c r="H1452" s="338">
        <v>44011</v>
      </c>
      <c r="I1452" s="337" t="s">
        <v>19695</v>
      </c>
      <c r="J1452" s="337" t="s">
        <v>16</v>
      </c>
      <c r="K1452" s="337" t="s">
        <v>19695</v>
      </c>
      <c r="L1452" s="337" t="s">
        <v>19695</v>
      </c>
      <c r="M1452" s="337" t="s">
        <v>19695</v>
      </c>
      <c r="N1452" s="337" t="s">
        <v>19695</v>
      </c>
      <c r="O1452" s="337" t="s">
        <v>19695</v>
      </c>
      <c r="P1452" s="337" t="s">
        <v>19695</v>
      </c>
      <c r="Q1452" s="337" t="s">
        <v>19695</v>
      </c>
      <c r="R1452" s="337" t="s">
        <v>144</v>
      </c>
      <c r="S1452" s="337" t="s">
        <v>446</v>
      </c>
      <c r="T1452" s="337" t="s">
        <v>55</v>
      </c>
      <c r="U1452" s="337" t="s">
        <v>8162</v>
      </c>
      <c r="V1452" s="337">
        <v>4</v>
      </c>
      <c r="W1452" s="337" t="s">
        <v>19695</v>
      </c>
      <c r="X1452" s="337" t="s">
        <v>19695</v>
      </c>
      <c r="Y1452" s="337" t="s">
        <v>19695</v>
      </c>
      <c r="Z1452" s="337" t="s">
        <v>1728</v>
      </c>
      <c r="AA1452" s="337" t="s">
        <v>717</v>
      </c>
      <c r="AB1452" s="337" t="s">
        <v>718</v>
      </c>
      <c r="AC1452" s="337" t="s">
        <v>14287</v>
      </c>
    </row>
    <row r="1453" spans="1:29" ht="15.8" x14ac:dyDescent="0.25">
      <c r="A1453" s="337" t="s">
        <v>1723</v>
      </c>
      <c r="B1453" s="337" t="s">
        <v>8205</v>
      </c>
      <c r="C1453" s="337" t="s">
        <v>1821</v>
      </c>
      <c r="D1453" s="337" t="s">
        <v>449</v>
      </c>
      <c r="E1453" s="337" t="s">
        <v>8206</v>
      </c>
      <c r="F1453" s="338">
        <v>43995</v>
      </c>
      <c r="G1453" s="337" t="s">
        <v>8207</v>
      </c>
      <c r="H1453" s="338">
        <v>44010</v>
      </c>
      <c r="I1453" s="337" t="s">
        <v>19695</v>
      </c>
      <c r="J1453" s="337" t="s">
        <v>36</v>
      </c>
      <c r="K1453" s="337" t="s">
        <v>19695</v>
      </c>
      <c r="L1453" s="337" t="s">
        <v>19695</v>
      </c>
      <c r="M1453" s="337" t="s">
        <v>19695</v>
      </c>
      <c r="N1453" s="337" t="s">
        <v>19695</v>
      </c>
      <c r="O1453" s="337" t="s">
        <v>19695</v>
      </c>
      <c r="P1453" s="337" t="s">
        <v>19695</v>
      </c>
      <c r="Q1453" s="337" t="s">
        <v>19695</v>
      </c>
      <c r="R1453" s="337" t="s">
        <v>56</v>
      </c>
      <c r="S1453" s="337" t="s">
        <v>57</v>
      </c>
      <c r="T1453" s="337" t="s">
        <v>1393</v>
      </c>
      <c r="U1453" s="337" t="s">
        <v>865</v>
      </c>
      <c r="V1453" s="337">
        <v>8</v>
      </c>
      <c r="W1453" s="337" t="s">
        <v>19695</v>
      </c>
      <c r="X1453" s="337" t="s">
        <v>19695</v>
      </c>
      <c r="Y1453" s="337" t="s">
        <v>19695</v>
      </c>
      <c r="Z1453" s="337" t="s">
        <v>1728</v>
      </c>
      <c r="AA1453" s="337" t="s">
        <v>735</v>
      </c>
      <c r="AB1453" s="337" t="s">
        <v>718</v>
      </c>
      <c r="AC1453" s="337" t="s">
        <v>14188</v>
      </c>
    </row>
    <row r="1454" spans="1:29" ht="15.8" x14ac:dyDescent="0.25">
      <c r="A1454" s="337" t="s">
        <v>1723</v>
      </c>
      <c r="B1454" s="337" t="s">
        <v>11736</v>
      </c>
      <c r="C1454" s="337" t="s">
        <v>1821</v>
      </c>
      <c r="D1454" s="337" t="s">
        <v>449</v>
      </c>
      <c r="E1454" s="337" t="s">
        <v>8968</v>
      </c>
      <c r="F1454" s="338">
        <v>43987</v>
      </c>
      <c r="G1454" s="337" t="s">
        <v>8207</v>
      </c>
      <c r="H1454" s="338">
        <v>44010</v>
      </c>
      <c r="I1454" s="337" t="s">
        <v>19695</v>
      </c>
      <c r="J1454" s="337" t="s">
        <v>36</v>
      </c>
      <c r="K1454" s="337" t="s">
        <v>19695</v>
      </c>
      <c r="L1454" s="337" t="s">
        <v>19695</v>
      </c>
      <c r="M1454" s="337" t="s">
        <v>19695</v>
      </c>
      <c r="N1454" s="337" t="s">
        <v>19695</v>
      </c>
      <c r="O1454" s="337" t="s">
        <v>19695</v>
      </c>
      <c r="P1454" s="337" t="s">
        <v>19695</v>
      </c>
      <c r="Q1454" s="337" t="s">
        <v>19695</v>
      </c>
      <c r="R1454" s="337" t="s">
        <v>134</v>
      </c>
      <c r="S1454" s="337" t="s">
        <v>451</v>
      </c>
      <c r="T1454" s="337" t="s">
        <v>800</v>
      </c>
      <c r="U1454" s="337" t="s">
        <v>11737</v>
      </c>
      <c r="V1454" s="337">
        <v>12</v>
      </c>
      <c r="W1454" s="337" t="s">
        <v>19695</v>
      </c>
      <c r="X1454" s="337" t="s">
        <v>19695</v>
      </c>
      <c r="Y1454" s="337" t="s">
        <v>19695</v>
      </c>
      <c r="Z1454" s="337" t="s">
        <v>1728</v>
      </c>
      <c r="AA1454" s="337" t="s">
        <v>766</v>
      </c>
      <c r="AB1454" s="337" t="s">
        <v>718</v>
      </c>
      <c r="AC1454" s="337" t="s">
        <v>14257</v>
      </c>
    </row>
    <row r="1455" spans="1:29" ht="15.8" x14ac:dyDescent="0.25">
      <c r="A1455" s="337" t="s">
        <v>1723</v>
      </c>
      <c r="B1455" s="337" t="s">
        <v>11297</v>
      </c>
      <c r="C1455" s="337" t="s">
        <v>1725</v>
      </c>
      <c r="D1455" s="337" t="s">
        <v>13527</v>
      </c>
      <c r="E1455" s="337" t="s">
        <v>9706</v>
      </c>
      <c r="F1455" s="338">
        <v>43992</v>
      </c>
      <c r="G1455" s="337" t="s">
        <v>9698</v>
      </c>
      <c r="H1455" s="338">
        <v>44009</v>
      </c>
      <c r="I1455" s="337" t="s">
        <v>19695</v>
      </c>
      <c r="J1455" s="337" t="s">
        <v>16</v>
      </c>
      <c r="K1455" s="337" t="s">
        <v>19695</v>
      </c>
      <c r="L1455" s="337" t="s">
        <v>19695</v>
      </c>
      <c r="M1455" s="337" t="s">
        <v>19695</v>
      </c>
      <c r="N1455" s="337" t="s">
        <v>19695</v>
      </c>
      <c r="O1455" s="337" t="s">
        <v>19695</v>
      </c>
      <c r="P1455" s="337" t="s">
        <v>19695</v>
      </c>
      <c r="Q1455" s="337" t="s">
        <v>19695</v>
      </c>
      <c r="R1455" s="337" t="s">
        <v>130</v>
      </c>
      <c r="S1455" s="337" t="s">
        <v>940</v>
      </c>
      <c r="T1455" s="337" t="s">
        <v>137</v>
      </c>
      <c r="U1455" s="337" t="s">
        <v>11298</v>
      </c>
      <c r="V1455" s="337">
        <v>8</v>
      </c>
      <c r="W1455" s="337" t="s">
        <v>19695</v>
      </c>
      <c r="X1455" s="337" t="s">
        <v>19695</v>
      </c>
      <c r="Y1455" s="337" t="s">
        <v>19695</v>
      </c>
      <c r="Z1455" s="337" t="s">
        <v>1753</v>
      </c>
      <c r="AA1455" s="337" t="s">
        <v>735</v>
      </c>
      <c r="AB1455" s="337" t="s">
        <v>718</v>
      </c>
      <c r="AC1455" s="337" t="s">
        <v>15552</v>
      </c>
    </row>
    <row r="1456" spans="1:29" ht="15.8" x14ac:dyDescent="0.25">
      <c r="A1456" s="337" t="s">
        <v>1723</v>
      </c>
      <c r="B1456" s="337" t="s">
        <v>11583</v>
      </c>
      <c r="C1456" s="337" t="s">
        <v>1821</v>
      </c>
      <c r="D1456" s="337" t="s">
        <v>449</v>
      </c>
      <c r="E1456" s="337" t="s">
        <v>11584</v>
      </c>
      <c r="F1456" s="338">
        <v>43986</v>
      </c>
      <c r="G1456" s="337" t="s">
        <v>11296</v>
      </c>
      <c r="H1456" s="338">
        <v>44008</v>
      </c>
      <c r="I1456" s="337" t="s">
        <v>19695</v>
      </c>
      <c r="J1456" s="337" t="s">
        <v>16</v>
      </c>
      <c r="K1456" s="337" t="s">
        <v>19695</v>
      </c>
      <c r="L1456" s="337" t="s">
        <v>19695</v>
      </c>
      <c r="M1456" s="337" t="s">
        <v>19695</v>
      </c>
      <c r="N1456" s="337" t="s">
        <v>19695</v>
      </c>
      <c r="O1456" s="337" t="s">
        <v>19695</v>
      </c>
      <c r="P1456" s="337" t="s">
        <v>19695</v>
      </c>
      <c r="Q1456" s="337" t="s">
        <v>19695</v>
      </c>
      <c r="R1456" s="337" t="s">
        <v>35</v>
      </c>
      <c r="S1456" s="337" t="s">
        <v>985</v>
      </c>
      <c r="T1456" s="337" t="s">
        <v>6005</v>
      </c>
      <c r="U1456" s="337" t="s">
        <v>11585</v>
      </c>
      <c r="V1456" s="337">
        <v>8</v>
      </c>
      <c r="W1456" s="337" t="s">
        <v>19695</v>
      </c>
      <c r="X1456" s="337" t="s">
        <v>19695</v>
      </c>
      <c r="Y1456" s="337" t="s">
        <v>19695</v>
      </c>
      <c r="Z1456" s="337" t="s">
        <v>1728</v>
      </c>
      <c r="AA1456" s="337" t="s">
        <v>717</v>
      </c>
      <c r="AB1456" s="337" t="s">
        <v>718</v>
      </c>
      <c r="AC1456" s="337" t="s">
        <v>14186</v>
      </c>
    </row>
    <row r="1457" spans="1:29" ht="15.8" x14ac:dyDescent="0.25">
      <c r="A1457" s="337" t="s">
        <v>1723</v>
      </c>
      <c r="B1457" s="337" t="s">
        <v>11951</v>
      </c>
      <c r="C1457" s="337" t="s">
        <v>1821</v>
      </c>
      <c r="D1457" s="337" t="s">
        <v>449</v>
      </c>
      <c r="E1457" s="337" t="s">
        <v>1858</v>
      </c>
      <c r="F1457" s="338">
        <v>43994</v>
      </c>
      <c r="G1457" s="337" t="s">
        <v>11296</v>
      </c>
      <c r="H1457" s="338">
        <v>44008</v>
      </c>
      <c r="I1457" s="337" t="s">
        <v>19695</v>
      </c>
      <c r="J1457" s="337" t="s">
        <v>36</v>
      </c>
      <c r="K1457" s="337" t="s">
        <v>19695</v>
      </c>
      <c r="L1457" s="337" t="s">
        <v>19695</v>
      </c>
      <c r="M1457" s="337" t="s">
        <v>19695</v>
      </c>
      <c r="N1457" s="337" t="s">
        <v>19695</v>
      </c>
      <c r="O1457" s="337" t="s">
        <v>19695</v>
      </c>
      <c r="P1457" s="337" t="s">
        <v>19695</v>
      </c>
      <c r="Q1457" s="337" t="s">
        <v>19695</v>
      </c>
      <c r="R1457" s="337" t="s">
        <v>134</v>
      </c>
      <c r="S1457" s="337" t="s">
        <v>1881</v>
      </c>
      <c r="T1457" s="337" t="s">
        <v>1881</v>
      </c>
      <c r="U1457" s="337" t="s">
        <v>11763</v>
      </c>
      <c r="V1457" s="337">
        <v>9</v>
      </c>
      <c r="W1457" s="337" t="s">
        <v>19695</v>
      </c>
      <c r="X1457" s="337" t="s">
        <v>19695</v>
      </c>
      <c r="Y1457" s="337" t="s">
        <v>19695</v>
      </c>
      <c r="Z1457" s="337" t="s">
        <v>1745</v>
      </c>
      <c r="AA1457" s="337" t="s">
        <v>761</v>
      </c>
      <c r="AB1457" s="337" t="s">
        <v>762</v>
      </c>
      <c r="AC1457" s="337" t="s">
        <v>15336</v>
      </c>
    </row>
    <row r="1458" spans="1:29" ht="15.8" x14ac:dyDescent="0.25">
      <c r="A1458" s="337" t="s">
        <v>1723</v>
      </c>
      <c r="B1458" s="337" t="s">
        <v>11295</v>
      </c>
      <c r="C1458" s="337" t="s">
        <v>1725</v>
      </c>
      <c r="D1458" s="337" t="s">
        <v>13527</v>
      </c>
      <c r="E1458" s="337" t="s">
        <v>8968</v>
      </c>
      <c r="F1458" s="338">
        <v>43987</v>
      </c>
      <c r="G1458" s="337" t="s">
        <v>11296</v>
      </c>
      <c r="H1458" s="338">
        <v>44008</v>
      </c>
      <c r="I1458" s="337" t="s">
        <v>19695</v>
      </c>
      <c r="J1458" s="337" t="s">
        <v>36</v>
      </c>
      <c r="K1458" s="337" t="s">
        <v>19695</v>
      </c>
      <c r="L1458" s="337" t="s">
        <v>19695</v>
      </c>
      <c r="M1458" s="337" t="s">
        <v>19695</v>
      </c>
      <c r="N1458" s="337" t="s">
        <v>19695</v>
      </c>
      <c r="O1458" s="337" t="s">
        <v>19695</v>
      </c>
      <c r="P1458" s="337" t="s">
        <v>19695</v>
      </c>
      <c r="Q1458" s="337" t="s">
        <v>19695</v>
      </c>
      <c r="R1458" s="337" t="s">
        <v>130</v>
      </c>
      <c r="S1458" s="337" t="s">
        <v>940</v>
      </c>
      <c r="T1458" s="337" t="s">
        <v>925</v>
      </c>
      <c r="U1458" s="337" t="s">
        <v>10369</v>
      </c>
      <c r="V1458" s="337">
        <v>10</v>
      </c>
      <c r="W1458" s="337" t="s">
        <v>19695</v>
      </c>
      <c r="X1458" s="337" t="s">
        <v>19695</v>
      </c>
      <c r="Y1458" s="337" t="s">
        <v>19695</v>
      </c>
      <c r="Z1458" s="337" t="s">
        <v>1753</v>
      </c>
      <c r="AA1458" s="337" t="s">
        <v>735</v>
      </c>
      <c r="AB1458" s="337" t="s">
        <v>718</v>
      </c>
      <c r="AC1458" s="337" t="s">
        <v>15552</v>
      </c>
    </row>
    <row r="1459" spans="1:29" ht="15.8" x14ac:dyDescent="0.25">
      <c r="A1459" s="337" t="s">
        <v>1723</v>
      </c>
      <c r="B1459" s="337" t="s">
        <v>11591</v>
      </c>
      <c r="C1459" s="337" t="s">
        <v>1821</v>
      </c>
      <c r="D1459" s="337" t="s">
        <v>449</v>
      </c>
      <c r="E1459" s="337" t="s">
        <v>11592</v>
      </c>
      <c r="F1459" s="338">
        <v>43980</v>
      </c>
      <c r="G1459" s="337" t="s">
        <v>11593</v>
      </c>
      <c r="H1459" s="338">
        <v>44007</v>
      </c>
      <c r="I1459" s="337" t="s">
        <v>19695</v>
      </c>
      <c r="J1459" s="337" t="s">
        <v>36</v>
      </c>
      <c r="K1459" s="337" t="s">
        <v>19695</v>
      </c>
      <c r="L1459" s="337" t="s">
        <v>19695</v>
      </c>
      <c r="M1459" s="337" t="s">
        <v>19695</v>
      </c>
      <c r="N1459" s="337" t="s">
        <v>19695</v>
      </c>
      <c r="O1459" s="337" t="s">
        <v>19695</v>
      </c>
      <c r="P1459" s="337" t="s">
        <v>19695</v>
      </c>
      <c r="Q1459" s="337" t="s">
        <v>19695</v>
      </c>
      <c r="R1459" s="337" t="s">
        <v>35</v>
      </c>
      <c r="S1459" s="337" t="s">
        <v>6823</v>
      </c>
      <c r="T1459" s="337" t="s">
        <v>11594</v>
      </c>
      <c r="U1459" s="337" t="s">
        <v>11595</v>
      </c>
      <c r="V1459" s="337">
        <v>8</v>
      </c>
      <c r="W1459" s="337" t="s">
        <v>19695</v>
      </c>
      <c r="X1459" s="337" t="s">
        <v>19695</v>
      </c>
      <c r="Y1459" s="337" t="s">
        <v>19695</v>
      </c>
      <c r="Z1459" s="337" t="s">
        <v>1753</v>
      </c>
      <c r="AA1459" s="337" t="s">
        <v>717</v>
      </c>
      <c r="AB1459" s="337" t="s">
        <v>718</v>
      </c>
      <c r="AC1459" s="337" t="s">
        <v>15559</v>
      </c>
    </row>
    <row r="1460" spans="1:29" ht="15.8" x14ac:dyDescent="0.25">
      <c r="A1460" s="337" t="s">
        <v>1723</v>
      </c>
      <c r="B1460" s="337" t="s">
        <v>9271</v>
      </c>
      <c r="C1460" s="337" t="s">
        <v>1821</v>
      </c>
      <c r="D1460" s="337" t="s">
        <v>449</v>
      </c>
      <c r="E1460" s="337" t="s">
        <v>1812</v>
      </c>
      <c r="F1460" s="338">
        <v>44006</v>
      </c>
      <c r="G1460" s="337" t="s">
        <v>1812</v>
      </c>
      <c r="H1460" s="338">
        <v>44006</v>
      </c>
      <c r="I1460" s="337" t="s">
        <v>19695</v>
      </c>
      <c r="J1460" s="337" t="s">
        <v>16</v>
      </c>
      <c r="K1460" s="337" t="s">
        <v>19695</v>
      </c>
      <c r="L1460" s="337" t="s">
        <v>19695</v>
      </c>
      <c r="M1460" s="337" t="s">
        <v>19695</v>
      </c>
      <c r="N1460" s="337" t="s">
        <v>19695</v>
      </c>
      <c r="O1460" s="337" t="s">
        <v>19695</v>
      </c>
      <c r="P1460" s="337" t="s">
        <v>19695</v>
      </c>
      <c r="Q1460" s="337" t="s">
        <v>19695</v>
      </c>
      <c r="R1460" s="337" t="s">
        <v>52</v>
      </c>
      <c r="S1460" s="337" t="s">
        <v>430</v>
      </c>
      <c r="T1460" s="337" t="s">
        <v>7403</v>
      </c>
      <c r="U1460" s="337" t="s">
        <v>7403</v>
      </c>
      <c r="V1460" s="337">
        <v>10</v>
      </c>
      <c r="W1460" s="337" t="s">
        <v>19695</v>
      </c>
      <c r="X1460" s="337" t="s">
        <v>19695</v>
      </c>
      <c r="Y1460" s="337" t="s">
        <v>19695</v>
      </c>
      <c r="Z1460" s="337" t="s">
        <v>1728</v>
      </c>
      <c r="AA1460" s="337" t="s">
        <v>735</v>
      </c>
      <c r="AB1460" s="337" t="s">
        <v>718</v>
      </c>
      <c r="AC1460" s="337" t="s">
        <v>14184</v>
      </c>
    </row>
    <row r="1461" spans="1:29" ht="15.8" x14ac:dyDescent="0.25">
      <c r="A1461" s="337" t="s">
        <v>1723</v>
      </c>
      <c r="B1461" s="337" t="s">
        <v>11644</v>
      </c>
      <c r="C1461" s="337" t="s">
        <v>1821</v>
      </c>
      <c r="D1461" s="337" t="s">
        <v>449</v>
      </c>
      <c r="E1461" s="337" t="s">
        <v>11645</v>
      </c>
      <c r="F1461" s="338">
        <v>43944</v>
      </c>
      <c r="G1461" s="337" t="s">
        <v>1812</v>
      </c>
      <c r="H1461" s="338">
        <v>44006</v>
      </c>
      <c r="I1461" s="337" t="s">
        <v>19695</v>
      </c>
      <c r="J1461" s="337" t="s">
        <v>16</v>
      </c>
      <c r="K1461" s="337" t="s">
        <v>19695</v>
      </c>
      <c r="L1461" s="337" t="s">
        <v>19695</v>
      </c>
      <c r="M1461" s="337" t="s">
        <v>19695</v>
      </c>
      <c r="N1461" s="337" t="s">
        <v>19695</v>
      </c>
      <c r="O1461" s="337" t="s">
        <v>19695</v>
      </c>
      <c r="P1461" s="337" t="s">
        <v>19695</v>
      </c>
      <c r="Q1461" s="337" t="s">
        <v>19695</v>
      </c>
      <c r="R1461" s="337" t="s">
        <v>18</v>
      </c>
      <c r="S1461" s="337" t="s">
        <v>1033</v>
      </c>
      <c r="T1461" s="337" t="s">
        <v>2849</v>
      </c>
      <c r="U1461" s="337" t="s">
        <v>2849</v>
      </c>
      <c r="V1461" s="337">
        <v>8</v>
      </c>
      <c r="W1461" s="337" t="s">
        <v>19695</v>
      </c>
      <c r="X1461" s="337" t="s">
        <v>19695</v>
      </c>
      <c r="Y1461" s="337" t="s">
        <v>19695</v>
      </c>
      <c r="Z1461" s="337" t="s">
        <v>1728</v>
      </c>
      <c r="AA1461" s="337" t="s">
        <v>735</v>
      </c>
      <c r="AB1461" s="337" t="s">
        <v>718</v>
      </c>
      <c r="AC1461" s="337" t="s">
        <v>14184</v>
      </c>
    </row>
    <row r="1462" spans="1:29" ht="15.8" x14ac:dyDescent="0.25">
      <c r="A1462" s="337" t="s">
        <v>1723</v>
      </c>
      <c r="B1462" s="337" t="s">
        <v>11388</v>
      </c>
      <c r="C1462" s="337" t="s">
        <v>1821</v>
      </c>
      <c r="D1462" s="337" t="s">
        <v>449</v>
      </c>
      <c r="E1462" s="337" t="s">
        <v>11389</v>
      </c>
      <c r="F1462" s="338">
        <v>43989</v>
      </c>
      <c r="G1462" s="337" t="s">
        <v>1812</v>
      </c>
      <c r="H1462" s="338">
        <v>44006</v>
      </c>
      <c r="I1462" s="337" t="s">
        <v>19695</v>
      </c>
      <c r="J1462" s="337" t="s">
        <v>16</v>
      </c>
      <c r="K1462" s="337" t="s">
        <v>19695</v>
      </c>
      <c r="L1462" s="337" t="s">
        <v>19695</v>
      </c>
      <c r="M1462" s="337" t="s">
        <v>19695</v>
      </c>
      <c r="N1462" s="337" t="s">
        <v>19695</v>
      </c>
      <c r="O1462" s="337" t="s">
        <v>19695</v>
      </c>
      <c r="P1462" s="337" t="s">
        <v>19695</v>
      </c>
      <c r="Q1462" s="337" t="s">
        <v>19695</v>
      </c>
      <c r="R1462" s="337" t="s">
        <v>52</v>
      </c>
      <c r="S1462" s="337" t="s">
        <v>69</v>
      </c>
      <c r="T1462" s="337" t="s">
        <v>69</v>
      </c>
      <c r="U1462" s="337" t="s">
        <v>6734</v>
      </c>
      <c r="V1462" s="337">
        <v>8</v>
      </c>
      <c r="W1462" s="337" t="s">
        <v>19695</v>
      </c>
      <c r="X1462" s="337" t="s">
        <v>19695</v>
      </c>
      <c r="Y1462" s="337" t="s">
        <v>19695</v>
      </c>
      <c r="Z1462" s="337" t="s">
        <v>1728</v>
      </c>
      <c r="AA1462" s="337" t="s">
        <v>717</v>
      </c>
      <c r="AB1462" s="337" t="s">
        <v>718</v>
      </c>
      <c r="AC1462" s="337" t="s">
        <v>14184</v>
      </c>
    </row>
    <row r="1463" spans="1:29" ht="15.8" x14ac:dyDescent="0.25">
      <c r="A1463" s="337" t="s">
        <v>1723</v>
      </c>
      <c r="B1463" s="337" t="s">
        <v>11406</v>
      </c>
      <c r="C1463" s="337" t="s">
        <v>1821</v>
      </c>
      <c r="D1463" s="337" t="s">
        <v>449</v>
      </c>
      <c r="E1463" s="337" t="s">
        <v>7664</v>
      </c>
      <c r="F1463" s="338">
        <v>43956</v>
      </c>
      <c r="G1463" s="337" t="s">
        <v>1812</v>
      </c>
      <c r="H1463" s="338">
        <v>44006</v>
      </c>
      <c r="I1463" s="337" t="s">
        <v>19695</v>
      </c>
      <c r="J1463" s="337" t="s">
        <v>16</v>
      </c>
      <c r="K1463" s="337" t="s">
        <v>19695</v>
      </c>
      <c r="L1463" s="337" t="s">
        <v>19695</v>
      </c>
      <c r="M1463" s="337" t="s">
        <v>19695</v>
      </c>
      <c r="N1463" s="337" t="s">
        <v>19695</v>
      </c>
      <c r="O1463" s="337" t="s">
        <v>19695</v>
      </c>
      <c r="P1463" s="337" t="s">
        <v>19695</v>
      </c>
      <c r="Q1463" s="337" t="s">
        <v>19695</v>
      </c>
      <c r="R1463" s="337" t="s">
        <v>18</v>
      </c>
      <c r="S1463" s="337" t="s">
        <v>1033</v>
      </c>
      <c r="T1463" s="337" t="s">
        <v>1033</v>
      </c>
      <c r="U1463" s="337" t="s">
        <v>11407</v>
      </c>
      <c r="V1463" s="337">
        <v>6</v>
      </c>
      <c r="W1463" s="337" t="s">
        <v>19695</v>
      </c>
      <c r="X1463" s="337" t="s">
        <v>19695</v>
      </c>
      <c r="Y1463" s="337" t="s">
        <v>19695</v>
      </c>
      <c r="Z1463" s="337" t="s">
        <v>1728</v>
      </c>
      <c r="AA1463" s="337" t="s">
        <v>735</v>
      </c>
      <c r="AB1463" s="337" t="s">
        <v>718</v>
      </c>
      <c r="AC1463" s="337" t="s">
        <v>14188</v>
      </c>
    </row>
    <row r="1464" spans="1:29" ht="15.8" x14ac:dyDescent="0.25">
      <c r="A1464" s="337" t="s">
        <v>1723</v>
      </c>
      <c r="B1464" s="337" t="s">
        <v>9772</v>
      </c>
      <c r="C1464" s="337" t="s">
        <v>1821</v>
      </c>
      <c r="D1464" s="337" t="s">
        <v>449</v>
      </c>
      <c r="E1464" s="337" t="s">
        <v>7320</v>
      </c>
      <c r="F1464" s="338">
        <v>43511</v>
      </c>
      <c r="G1464" s="337" t="s">
        <v>1812</v>
      </c>
      <c r="H1464" s="338">
        <v>44006</v>
      </c>
      <c r="I1464" s="337" t="s">
        <v>19695</v>
      </c>
      <c r="J1464" s="337" t="s">
        <v>16</v>
      </c>
      <c r="K1464" s="337" t="s">
        <v>19695</v>
      </c>
      <c r="L1464" s="337" t="s">
        <v>19695</v>
      </c>
      <c r="M1464" s="337" t="s">
        <v>19695</v>
      </c>
      <c r="N1464" s="337" t="s">
        <v>19695</v>
      </c>
      <c r="O1464" s="337" t="s">
        <v>19695</v>
      </c>
      <c r="P1464" s="337" t="s">
        <v>19695</v>
      </c>
      <c r="Q1464" s="337" t="s">
        <v>19695</v>
      </c>
      <c r="R1464" s="337" t="s">
        <v>144</v>
      </c>
      <c r="S1464" s="337" t="s">
        <v>446</v>
      </c>
      <c r="T1464" s="337" t="s">
        <v>55</v>
      </c>
      <c r="U1464" s="337" t="s">
        <v>390</v>
      </c>
      <c r="V1464" s="337">
        <v>4</v>
      </c>
      <c r="W1464" s="337" t="s">
        <v>19695</v>
      </c>
      <c r="X1464" s="337" t="s">
        <v>19695</v>
      </c>
      <c r="Y1464" s="337" t="s">
        <v>19695</v>
      </c>
      <c r="Z1464" s="337" t="s">
        <v>1728</v>
      </c>
      <c r="AA1464" s="337" t="s">
        <v>717</v>
      </c>
      <c r="AB1464" s="337" t="s">
        <v>718</v>
      </c>
      <c r="AC1464" s="337" t="s">
        <v>14246</v>
      </c>
    </row>
    <row r="1465" spans="1:29" ht="15.8" x14ac:dyDescent="0.25">
      <c r="A1465" s="337" t="s">
        <v>1723</v>
      </c>
      <c r="B1465" s="337" t="s">
        <v>11720</v>
      </c>
      <c r="C1465" s="337" t="s">
        <v>1788</v>
      </c>
      <c r="D1465" s="337" t="s">
        <v>1730</v>
      </c>
      <c r="E1465" s="337" t="s">
        <v>1804</v>
      </c>
      <c r="F1465" s="338">
        <v>43981</v>
      </c>
      <c r="G1465" s="337" t="s">
        <v>9273</v>
      </c>
      <c r="H1465" s="338">
        <v>44005</v>
      </c>
      <c r="I1465" s="337" t="s">
        <v>19695</v>
      </c>
      <c r="J1465" s="337" t="s">
        <v>36</v>
      </c>
      <c r="K1465" s="337" t="s">
        <v>19695</v>
      </c>
      <c r="L1465" s="337" t="s">
        <v>19695</v>
      </c>
      <c r="M1465" s="337" t="s">
        <v>19695</v>
      </c>
      <c r="N1465" s="337" t="s">
        <v>19695</v>
      </c>
      <c r="O1465" s="337" t="s">
        <v>19695</v>
      </c>
      <c r="P1465" s="337" t="s">
        <v>19695</v>
      </c>
      <c r="Q1465" s="337" t="s">
        <v>19695</v>
      </c>
      <c r="R1465" s="337" t="s">
        <v>134</v>
      </c>
      <c r="S1465" s="337" t="s">
        <v>150</v>
      </c>
      <c r="T1465" s="337" t="s">
        <v>151</v>
      </c>
      <c r="U1465" s="337" t="s">
        <v>11721</v>
      </c>
      <c r="V1465" s="337">
        <v>10</v>
      </c>
      <c r="W1465" s="337" t="s">
        <v>19695</v>
      </c>
      <c r="X1465" s="337" t="s">
        <v>19695</v>
      </c>
      <c r="Y1465" s="337" t="s">
        <v>19695</v>
      </c>
      <c r="Z1465" s="337" t="s">
        <v>1728</v>
      </c>
      <c r="AA1465" s="337" t="s">
        <v>10802</v>
      </c>
      <c r="AB1465" s="337" t="s">
        <v>854</v>
      </c>
      <c r="AC1465" s="337" t="s">
        <v>14195</v>
      </c>
    </row>
    <row r="1466" spans="1:29" ht="15.8" x14ac:dyDescent="0.25">
      <c r="A1466" s="337" t="s">
        <v>1723</v>
      </c>
      <c r="B1466" s="337" t="s">
        <v>11826</v>
      </c>
      <c r="C1466" s="337" t="s">
        <v>1821</v>
      </c>
      <c r="D1466" s="337" t="s">
        <v>449</v>
      </c>
      <c r="E1466" s="337" t="s">
        <v>1803</v>
      </c>
      <c r="F1466" s="338">
        <v>43972</v>
      </c>
      <c r="G1466" s="337" t="s">
        <v>11827</v>
      </c>
      <c r="H1466" s="338">
        <v>44004</v>
      </c>
      <c r="I1466" s="337" t="s">
        <v>19695</v>
      </c>
      <c r="J1466" s="337" t="s">
        <v>16</v>
      </c>
      <c r="K1466" s="337" t="s">
        <v>19695</v>
      </c>
      <c r="L1466" s="337" t="s">
        <v>19695</v>
      </c>
      <c r="M1466" s="337" t="s">
        <v>19695</v>
      </c>
      <c r="N1466" s="337" t="s">
        <v>19695</v>
      </c>
      <c r="O1466" s="337" t="s">
        <v>19695</v>
      </c>
      <c r="P1466" s="337" t="s">
        <v>19695</v>
      </c>
      <c r="Q1466" s="337" t="s">
        <v>19695</v>
      </c>
      <c r="R1466" s="337" t="s">
        <v>112</v>
      </c>
      <c r="S1466" s="337" t="s">
        <v>113</v>
      </c>
      <c r="T1466" s="337" t="s">
        <v>113</v>
      </c>
      <c r="U1466" s="337" t="s">
        <v>11828</v>
      </c>
      <c r="V1466" s="337">
        <v>12</v>
      </c>
      <c r="W1466" s="337" t="s">
        <v>19695</v>
      </c>
      <c r="X1466" s="337" t="s">
        <v>19695</v>
      </c>
      <c r="Y1466" s="337" t="s">
        <v>19695</v>
      </c>
      <c r="Z1466" s="337" t="s">
        <v>1728</v>
      </c>
      <c r="AA1466" s="337" t="s">
        <v>735</v>
      </c>
      <c r="AB1466" s="337" t="s">
        <v>718</v>
      </c>
      <c r="AC1466" s="337" t="s">
        <v>14183</v>
      </c>
    </row>
    <row r="1467" spans="1:29" ht="15.8" x14ac:dyDescent="0.25">
      <c r="A1467" s="337" t="s">
        <v>1723</v>
      </c>
      <c r="B1467" s="337" t="s">
        <v>10139</v>
      </c>
      <c r="C1467" s="337" t="s">
        <v>1821</v>
      </c>
      <c r="D1467" s="337" t="s">
        <v>449</v>
      </c>
      <c r="E1467" s="337" t="s">
        <v>8633</v>
      </c>
      <c r="F1467" s="338">
        <v>43971</v>
      </c>
      <c r="G1467" s="337" t="s">
        <v>8488</v>
      </c>
      <c r="H1467" s="338">
        <v>44002</v>
      </c>
      <c r="I1467" s="337" t="s">
        <v>19695</v>
      </c>
      <c r="J1467" s="337" t="s">
        <v>16</v>
      </c>
      <c r="K1467" s="337" t="s">
        <v>19695</v>
      </c>
      <c r="L1467" s="337" t="s">
        <v>19695</v>
      </c>
      <c r="M1467" s="337" t="s">
        <v>19695</v>
      </c>
      <c r="N1467" s="337" t="s">
        <v>19695</v>
      </c>
      <c r="O1467" s="337" t="s">
        <v>19695</v>
      </c>
      <c r="P1467" s="337" t="s">
        <v>19695</v>
      </c>
      <c r="Q1467" s="337" t="s">
        <v>19695</v>
      </c>
      <c r="R1467" s="337" t="s">
        <v>134</v>
      </c>
      <c r="S1467" s="337" t="s">
        <v>782</v>
      </c>
      <c r="T1467" s="337" t="s">
        <v>782</v>
      </c>
      <c r="U1467" s="337" t="s">
        <v>10140</v>
      </c>
      <c r="V1467" s="337">
        <v>8</v>
      </c>
      <c r="W1467" s="337" t="s">
        <v>19695</v>
      </c>
      <c r="X1467" s="337" t="s">
        <v>19695</v>
      </c>
      <c r="Y1467" s="337" t="s">
        <v>19695</v>
      </c>
      <c r="Z1467" s="337" t="s">
        <v>1728</v>
      </c>
      <c r="AA1467" s="337" t="s">
        <v>717</v>
      </c>
      <c r="AB1467" s="337" t="s">
        <v>718</v>
      </c>
      <c r="AC1467" s="337" t="s">
        <v>14185</v>
      </c>
    </row>
    <row r="1468" spans="1:29" ht="15.8" x14ac:dyDescent="0.25">
      <c r="A1468" s="337" t="s">
        <v>1723</v>
      </c>
      <c r="B1468" s="337" t="s">
        <v>12215</v>
      </c>
      <c r="C1468" s="337" t="s">
        <v>1725</v>
      </c>
      <c r="D1468" s="337" t="s">
        <v>13527</v>
      </c>
      <c r="E1468" s="337" t="s">
        <v>8633</v>
      </c>
      <c r="F1468" s="338">
        <v>43971</v>
      </c>
      <c r="G1468" s="337" t="s">
        <v>8488</v>
      </c>
      <c r="H1468" s="338">
        <v>44002</v>
      </c>
      <c r="I1468" s="337" t="s">
        <v>19695</v>
      </c>
      <c r="J1468" s="337" t="s">
        <v>36</v>
      </c>
      <c r="K1468" s="337" t="s">
        <v>19695</v>
      </c>
      <c r="L1468" s="337" t="s">
        <v>19695</v>
      </c>
      <c r="M1468" s="337" t="s">
        <v>19695</v>
      </c>
      <c r="N1468" s="337" t="s">
        <v>19695</v>
      </c>
      <c r="O1468" s="337" t="s">
        <v>19695</v>
      </c>
      <c r="P1468" s="337" t="s">
        <v>19695</v>
      </c>
      <c r="Q1468" s="337" t="s">
        <v>19695</v>
      </c>
      <c r="R1468" s="337" t="s">
        <v>134</v>
      </c>
      <c r="S1468" s="337" t="s">
        <v>782</v>
      </c>
      <c r="T1468" s="337" t="s">
        <v>11045</v>
      </c>
      <c r="U1468" s="337" t="s">
        <v>12216</v>
      </c>
      <c r="V1468" s="337">
        <v>12</v>
      </c>
      <c r="W1468" s="337" t="s">
        <v>19695</v>
      </c>
      <c r="X1468" s="337" t="s">
        <v>19695</v>
      </c>
      <c r="Y1468" s="337" t="s">
        <v>19695</v>
      </c>
      <c r="Z1468" s="337" t="s">
        <v>1728</v>
      </c>
      <c r="AA1468" s="337" t="s">
        <v>735</v>
      </c>
      <c r="AB1468" s="337" t="s">
        <v>718</v>
      </c>
      <c r="AC1468" s="337" t="s">
        <v>14208</v>
      </c>
    </row>
    <row r="1469" spans="1:29" ht="15.8" x14ac:dyDescent="0.25">
      <c r="A1469" s="337" t="s">
        <v>1723</v>
      </c>
      <c r="B1469" s="337" t="s">
        <v>8628</v>
      </c>
      <c r="C1469" s="337" t="s">
        <v>1725</v>
      </c>
      <c r="D1469" s="337" t="s">
        <v>1730</v>
      </c>
      <c r="E1469" s="337" t="s">
        <v>8629</v>
      </c>
      <c r="F1469" s="338">
        <v>43961</v>
      </c>
      <c r="G1469" s="337" t="s">
        <v>8623</v>
      </c>
      <c r="H1469" s="338">
        <v>44000</v>
      </c>
      <c r="I1469" s="337" t="s">
        <v>19695</v>
      </c>
      <c r="J1469" s="337" t="s">
        <v>36</v>
      </c>
      <c r="K1469" s="337" t="s">
        <v>19695</v>
      </c>
      <c r="L1469" s="337" t="s">
        <v>19695</v>
      </c>
      <c r="M1469" s="337" t="s">
        <v>19695</v>
      </c>
      <c r="N1469" s="337" t="s">
        <v>19695</v>
      </c>
      <c r="O1469" s="337" t="s">
        <v>19695</v>
      </c>
      <c r="P1469" s="337" t="s">
        <v>19695</v>
      </c>
      <c r="Q1469" s="337" t="s">
        <v>19695</v>
      </c>
      <c r="R1469" s="337" t="s">
        <v>1220</v>
      </c>
      <c r="S1469" s="337" t="s">
        <v>1359</v>
      </c>
      <c r="T1469" s="337" t="s">
        <v>4903</v>
      </c>
      <c r="U1469" s="337" t="s">
        <v>8630</v>
      </c>
      <c r="V1469" s="337">
        <v>8</v>
      </c>
      <c r="W1469" s="337" t="s">
        <v>19695</v>
      </c>
      <c r="X1469" s="337" t="s">
        <v>19695</v>
      </c>
      <c r="Y1469" s="337" t="s">
        <v>19695</v>
      </c>
      <c r="Z1469" s="337" t="s">
        <v>1728</v>
      </c>
      <c r="AA1469" s="337" t="s">
        <v>735</v>
      </c>
      <c r="AB1469" s="337" t="s">
        <v>718</v>
      </c>
      <c r="AC1469" s="337" t="s">
        <v>14184</v>
      </c>
    </row>
    <row r="1470" spans="1:29" ht="15.8" x14ac:dyDescent="0.25">
      <c r="A1470" s="337" t="s">
        <v>1723</v>
      </c>
      <c r="B1470" s="337" t="s">
        <v>8622</v>
      </c>
      <c r="C1470" s="337" t="s">
        <v>1821</v>
      </c>
      <c r="D1470" s="337" t="s">
        <v>449</v>
      </c>
      <c r="E1470" s="337" t="s">
        <v>7658</v>
      </c>
      <c r="F1470" s="338">
        <v>43941</v>
      </c>
      <c r="G1470" s="337" t="s">
        <v>8623</v>
      </c>
      <c r="H1470" s="338">
        <v>44000</v>
      </c>
      <c r="I1470" s="337" t="s">
        <v>19695</v>
      </c>
      <c r="J1470" s="337" t="s">
        <v>36</v>
      </c>
      <c r="K1470" s="337" t="s">
        <v>19695</v>
      </c>
      <c r="L1470" s="337" t="s">
        <v>19695</v>
      </c>
      <c r="M1470" s="337" t="s">
        <v>19695</v>
      </c>
      <c r="N1470" s="337" t="s">
        <v>19695</v>
      </c>
      <c r="O1470" s="337" t="s">
        <v>19695</v>
      </c>
      <c r="P1470" s="337" t="s">
        <v>19695</v>
      </c>
      <c r="Q1470" s="337" t="s">
        <v>19695</v>
      </c>
      <c r="R1470" s="337" t="s">
        <v>1220</v>
      </c>
      <c r="S1470" s="337" t="s">
        <v>1359</v>
      </c>
      <c r="T1470" s="337" t="s">
        <v>1560</v>
      </c>
      <c r="U1470" s="337" t="s">
        <v>8624</v>
      </c>
      <c r="V1470" s="337">
        <v>10</v>
      </c>
      <c r="W1470" s="337" t="s">
        <v>19695</v>
      </c>
      <c r="X1470" s="337" t="s">
        <v>19695</v>
      </c>
      <c r="Y1470" s="337" t="s">
        <v>19695</v>
      </c>
      <c r="Z1470" s="337" t="s">
        <v>1728</v>
      </c>
      <c r="AA1470" s="337" t="s">
        <v>735</v>
      </c>
      <c r="AB1470" s="337" t="s">
        <v>718</v>
      </c>
      <c r="AC1470" s="337" t="s">
        <v>14184</v>
      </c>
    </row>
    <row r="1471" spans="1:29" ht="15.8" x14ac:dyDescent="0.25">
      <c r="A1471" s="337" t="s">
        <v>1723</v>
      </c>
      <c r="B1471" s="337" t="s">
        <v>11823</v>
      </c>
      <c r="C1471" s="337" t="s">
        <v>1821</v>
      </c>
      <c r="D1471" s="337" t="s">
        <v>449</v>
      </c>
      <c r="E1471" s="337" t="s">
        <v>7658</v>
      </c>
      <c r="F1471" s="338">
        <v>43941</v>
      </c>
      <c r="G1471" s="337" t="s">
        <v>8623</v>
      </c>
      <c r="H1471" s="338">
        <v>44000</v>
      </c>
      <c r="I1471" s="337" t="s">
        <v>19695</v>
      </c>
      <c r="J1471" s="337" t="s">
        <v>16</v>
      </c>
      <c r="K1471" s="337" t="s">
        <v>19695</v>
      </c>
      <c r="L1471" s="337" t="s">
        <v>19695</v>
      </c>
      <c r="M1471" s="337" t="s">
        <v>19695</v>
      </c>
      <c r="N1471" s="337" t="s">
        <v>19695</v>
      </c>
      <c r="O1471" s="337" t="s">
        <v>19695</v>
      </c>
      <c r="P1471" s="337" t="s">
        <v>19695</v>
      </c>
      <c r="Q1471" s="337" t="s">
        <v>19695</v>
      </c>
      <c r="R1471" s="337" t="s">
        <v>109</v>
      </c>
      <c r="S1471" s="337" t="s">
        <v>1129</v>
      </c>
      <c r="T1471" s="337" t="s">
        <v>3570</v>
      </c>
      <c r="U1471" s="337" t="s">
        <v>3571</v>
      </c>
      <c r="V1471" s="337">
        <v>6</v>
      </c>
      <c r="W1471" s="337" t="s">
        <v>19695</v>
      </c>
      <c r="X1471" s="337" t="s">
        <v>19695</v>
      </c>
      <c r="Y1471" s="337" t="s">
        <v>19695</v>
      </c>
      <c r="Z1471" s="337" t="s">
        <v>1728</v>
      </c>
      <c r="AA1471" s="337" t="s">
        <v>717</v>
      </c>
      <c r="AB1471" s="337" t="s">
        <v>718</v>
      </c>
      <c r="AC1471" s="337" t="s">
        <v>14199</v>
      </c>
    </row>
    <row r="1472" spans="1:29" ht="15.8" x14ac:dyDescent="0.25">
      <c r="A1472" s="337" t="s">
        <v>1723</v>
      </c>
      <c r="B1472" s="337" t="s">
        <v>11672</v>
      </c>
      <c r="C1472" s="337" t="s">
        <v>1821</v>
      </c>
      <c r="D1472" s="337" t="s">
        <v>449</v>
      </c>
      <c r="E1472" s="337" t="s">
        <v>11200</v>
      </c>
      <c r="F1472" s="338">
        <v>43959</v>
      </c>
      <c r="G1472" s="337" t="s">
        <v>8623</v>
      </c>
      <c r="H1472" s="338">
        <v>44000</v>
      </c>
      <c r="I1472" s="337" t="s">
        <v>19695</v>
      </c>
      <c r="J1472" s="337" t="s">
        <v>16</v>
      </c>
      <c r="K1472" s="337" t="s">
        <v>19695</v>
      </c>
      <c r="L1472" s="337" t="s">
        <v>19695</v>
      </c>
      <c r="M1472" s="337" t="s">
        <v>19695</v>
      </c>
      <c r="N1472" s="337" t="s">
        <v>19695</v>
      </c>
      <c r="O1472" s="337" t="s">
        <v>19695</v>
      </c>
      <c r="P1472" s="337" t="s">
        <v>19695</v>
      </c>
      <c r="Q1472" s="337" t="s">
        <v>19695</v>
      </c>
      <c r="R1472" s="337" t="s">
        <v>52</v>
      </c>
      <c r="S1472" s="337" t="s">
        <v>69</v>
      </c>
      <c r="T1472" s="337" t="s">
        <v>1663</v>
      </c>
      <c r="U1472" s="337" t="s">
        <v>2014</v>
      </c>
      <c r="V1472" s="337">
        <v>12</v>
      </c>
      <c r="W1472" s="337" t="s">
        <v>19695</v>
      </c>
      <c r="X1472" s="337" t="s">
        <v>19695</v>
      </c>
      <c r="Y1472" s="337" t="s">
        <v>19695</v>
      </c>
      <c r="Z1472" s="337" t="s">
        <v>1728</v>
      </c>
      <c r="AA1472" s="337" t="s">
        <v>735</v>
      </c>
      <c r="AB1472" s="337" t="s">
        <v>718</v>
      </c>
      <c r="AC1472" s="337" t="s">
        <v>14225</v>
      </c>
    </row>
    <row r="1473" spans="1:29" ht="15.8" x14ac:dyDescent="0.25">
      <c r="A1473" s="337" t="s">
        <v>1723</v>
      </c>
      <c r="B1473" s="337" t="s">
        <v>7949</v>
      </c>
      <c r="C1473" s="337" t="s">
        <v>1821</v>
      </c>
      <c r="D1473" s="337" t="s">
        <v>449</v>
      </c>
      <c r="E1473" s="337" t="s">
        <v>7950</v>
      </c>
      <c r="F1473" s="338">
        <v>43873</v>
      </c>
      <c r="G1473" s="337" t="s">
        <v>7951</v>
      </c>
      <c r="H1473" s="338">
        <v>43999</v>
      </c>
      <c r="I1473" s="337" t="s">
        <v>19695</v>
      </c>
      <c r="J1473" s="337" t="s">
        <v>36</v>
      </c>
      <c r="K1473" s="337" t="s">
        <v>19695</v>
      </c>
      <c r="L1473" s="337" t="s">
        <v>19695</v>
      </c>
      <c r="M1473" s="337" t="s">
        <v>19695</v>
      </c>
      <c r="N1473" s="337" t="s">
        <v>19695</v>
      </c>
      <c r="O1473" s="337" t="s">
        <v>19695</v>
      </c>
      <c r="P1473" s="337" t="s">
        <v>19695</v>
      </c>
      <c r="Q1473" s="337" t="s">
        <v>19695</v>
      </c>
      <c r="R1473" s="337" t="s">
        <v>112</v>
      </c>
      <c r="S1473" s="337" t="s">
        <v>113</v>
      </c>
      <c r="T1473" s="337" t="s">
        <v>113</v>
      </c>
      <c r="U1473" s="337" t="s">
        <v>4415</v>
      </c>
      <c r="V1473" s="337">
        <v>12</v>
      </c>
      <c r="W1473" s="337" t="s">
        <v>19695</v>
      </c>
      <c r="X1473" s="337" t="s">
        <v>19695</v>
      </c>
      <c r="Y1473" s="337" t="s">
        <v>19695</v>
      </c>
      <c r="Z1473" s="337" t="s">
        <v>1728</v>
      </c>
      <c r="AA1473" s="337" t="s">
        <v>735</v>
      </c>
      <c r="AB1473" s="337" t="s">
        <v>718</v>
      </c>
      <c r="AC1473" s="337" t="s">
        <v>14223</v>
      </c>
    </row>
    <row r="1474" spans="1:29" ht="15.8" x14ac:dyDescent="0.25">
      <c r="A1474" s="337" t="s">
        <v>1723</v>
      </c>
      <c r="B1474" s="337" t="s">
        <v>12208</v>
      </c>
      <c r="C1474" s="337" t="s">
        <v>1821</v>
      </c>
      <c r="D1474" s="337" t="s">
        <v>449</v>
      </c>
      <c r="E1474" s="337" t="s">
        <v>7678</v>
      </c>
      <c r="F1474" s="338">
        <v>43976</v>
      </c>
      <c r="G1474" s="337" t="s">
        <v>11833</v>
      </c>
      <c r="H1474" s="338">
        <v>43998</v>
      </c>
      <c r="I1474" s="337" t="s">
        <v>19695</v>
      </c>
      <c r="J1474" s="337" t="s">
        <v>16</v>
      </c>
      <c r="K1474" s="337" t="s">
        <v>19695</v>
      </c>
      <c r="L1474" s="337" t="s">
        <v>19695</v>
      </c>
      <c r="M1474" s="337" t="s">
        <v>19695</v>
      </c>
      <c r="N1474" s="337" t="s">
        <v>19695</v>
      </c>
      <c r="O1474" s="337" t="s">
        <v>19695</v>
      </c>
      <c r="P1474" s="337" t="s">
        <v>19695</v>
      </c>
      <c r="Q1474" s="337" t="s">
        <v>19695</v>
      </c>
      <c r="R1474" s="337" t="s">
        <v>395</v>
      </c>
      <c r="S1474" s="337" t="s">
        <v>395</v>
      </c>
      <c r="T1474" s="337" t="s">
        <v>12209</v>
      </c>
      <c r="U1474" s="337" t="s">
        <v>12210</v>
      </c>
      <c r="V1474" s="337">
        <v>6</v>
      </c>
      <c r="W1474" s="337" t="s">
        <v>19695</v>
      </c>
      <c r="X1474" s="337" t="s">
        <v>19695</v>
      </c>
      <c r="Y1474" s="337" t="s">
        <v>19695</v>
      </c>
      <c r="Z1474" s="337" t="s">
        <v>1728</v>
      </c>
      <c r="AA1474" s="337" t="s">
        <v>717</v>
      </c>
      <c r="AB1474" s="337" t="s">
        <v>718</v>
      </c>
      <c r="AC1474" s="337" t="s">
        <v>14191</v>
      </c>
    </row>
    <row r="1475" spans="1:29" ht="15.8" x14ac:dyDescent="0.25">
      <c r="A1475" s="337" t="s">
        <v>1723</v>
      </c>
      <c r="B1475" s="337" t="s">
        <v>12903</v>
      </c>
      <c r="C1475" s="337" t="s">
        <v>1725</v>
      </c>
      <c r="D1475" s="337" t="s">
        <v>1735</v>
      </c>
      <c r="E1475" s="337" t="s">
        <v>7770</v>
      </c>
      <c r="F1475" s="338">
        <v>43988</v>
      </c>
      <c r="G1475" s="337" t="s">
        <v>11833</v>
      </c>
      <c r="H1475" s="338">
        <v>43998</v>
      </c>
      <c r="I1475" s="337" t="s">
        <v>19695</v>
      </c>
      <c r="J1475" s="337" t="s">
        <v>36</v>
      </c>
      <c r="K1475" s="337" t="s">
        <v>19695</v>
      </c>
      <c r="L1475" s="337" t="s">
        <v>19695</v>
      </c>
      <c r="M1475" s="337" t="s">
        <v>19695</v>
      </c>
      <c r="N1475" s="337" t="s">
        <v>19695</v>
      </c>
      <c r="O1475" s="337" t="s">
        <v>19695</v>
      </c>
      <c r="P1475" s="337" t="s">
        <v>19695</v>
      </c>
      <c r="Q1475" s="337" t="s">
        <v>19695</v>
      </c>
      <c r="R1475" s="337" t="s">
        <v>71</v>
      </c>
      <c r="S1475" s="337" t="s">
        <v>4555</v>
      </c>
      <c r="T1475" s="337" t="s">
        <v>1238</v>
      </c>
      <c r="U1475" s="337" t="s">
        <v>12904</v>
      </c>
      <c r="V1475" s="337">
        <v>9</v>
      </c>
      <c r="W1475" s="337" t="s">
        <v>19695</v>
      </c>
      <c r="X1475" s="337" t="s">
        <v>19695</v>
      </c>
      <c r="Y1475" s="337" t="s">
        <v>19695</v>
      </c>
      <c r="Z1475" s="337" t="s">
        <v>1745</v>
      </c>
      <c r="AA1475" s="337" t="s">
        <v>761</v>
      </c>
      <c r="AB1475" s="337" t="s">
        <v>762</v>
      </c>
      <c r="AC1475" s="337" t="s">
        <v>15328</v>
      </c>
    </row>
    <row r="1476" spans="1:29" ht="15.8" x14ac:dyDescent="0.25">
      <c r="A1476" s="337" t="s">
        <v>1723</v>
      </c>
      <c r="B1476" s="337" t="s">
        <v>8689</v>
      </c>
      <c r="C1476" s="337" t="s">
        <v>1821</v>
      </c>
      <c r="D1476" s="337" t="s">
        <v>449</v>
      </c>
      <c r="E1476" s="337" t="s">
        <v>7638</v>
      </c>
      <c r="F1476" s="338">
        <v>43900</v>
      </c>
      <c r="G1476" s="337" t="s">
        <v>8690</v>
      </c>
      <c r="H1476" s="338">
        <v>43997</v>
      </c>
      <c r="I1476" s="337" t="s">
        <v>19695</v>
      </c>
      <c r="J1476" s="337" t="s">
        <v>36</v>
      </c>
      <c r="K1476" s="337" t="s">
        <v>19695</v>
      </c>
      <c r="L1476" s="337" t="s">
        <v>19695</v>
      </c>
      <c r="M1476" s="337" t="s">
        <v>19695</v>
      </c>
      <c r="N1476" s="337" t="s">
        <v>19695</v>
      </c>
      <c r="O1476" s="337" t="s">
        <v>19695</v>
      </c>
      <c r="P1476" s="337" t="s">
        <v>19695</v>
      </c>
      <c r="Q1476" s="337" t="s">
        <v>19695</v>
      </c>
      <c r="R1476" s="337" t="s">
        <v>146</v>
      </c>
      <c r="S1476" s="337" t="s">
        <v>1705</v>
      </c>
      <c r="T1476" s="337" t="s">
        <v>8691</v>
      </c>
      <c r="U1476" s="337" t="s">
        <v>3790</v>
      </c>
      <c r="V1476" s="337">
        <v>12</v>
      </c>
      <c r="W1476" s="337" t="s">
        <v>19695</v>
      </c>
      <c r="X1476" s="337" t="s">
        <v>19695</v>
      </c>
      <c r="Y1476" s="337" t="s">
        <v>19695</v>
      </c>
      <c r="Z1476" s="337" t="s">
        <v>1728</v>
      </c>
      <c r="AA1476" s="337" t="s">
        <v>735</v>
      </c>
      <c r="AB1476" s="337" t="s">
        <v>718</v>
      </c>
      <c r="AC1476" s="337" t="s">
        <v>14167</v>
      </c>
    </row>
    <row r="1477" spans="1:29" ht="15.8" x14ac:dyDescent="0.25">
      <c r="A1477" s="337" t="s">
        <v>1723</v>
      </c>
      <c r="B1477" s="337" t="s">
        <v>11408</v>
      </c>
      <c r="C1477" s="337" t="s">
        <v>1821</v>
      </c>
      <c r="D1477" s="337" t="s">
        <v>449</v>
      </c>
      <c r="E1477" s="337" t="s">
        <v>9965</v>
      </c>
      <c r="F1477" s="338">
        <v>43856</v>
      </c>
      <c r="G1477" s="337" t="s">
        <v>8690</v>
      </c>
      <c r="H1477" s="338">
        <v>43997</v>
      </c>
      <c r="I1477" s="337" t="s">
        <v>19695</v>
      </c>
      <c r="J1477" s="337" t="s">
        <v>16</v>
      </c>
      <c r="K1477" s="337" t="s">
        <v>19695</v>
      </c>
      <c r="L1477" s="337" t="s">
        <v>19695</v>
      </c>
      <c r="M1477" s="337" t="s">
        <v>19695</v>
      </c>
      <c r="N1477" s="337" t="s">
        <v>19695</v>
      </c>
      <c r="O1477" s="337" t="s">
        <v>19695</v>
      </c>
      <c r="P1477" s="337" t="s">
        <v>19695</v>
      </c>
      <c r="Q1477" s="337" t="s">
        <v>19695</v>
      </c>
      <c r="R1477" s="337" t="s">
        <v>18</v>
      </c>
      <c r="S1477" s="337" t="s">
        <v>1038</v>
      </c>
      <c r="T1477" s="337" t="s">
        <v>11409</v>
      </c>
      <c r="U1477" s="337" t="s">
        <v>11410</v>
      </c>
      <c r="V1477" s="337">
        <v>6</v>
      </c>
      <c r="W1477" s="337" t="s">
        <v>19695</v>
      </c>
      <c r="X1477" s="337" t="s">
        <v>19695</v>
      </c>
      <c r="Y1477" s="337" t="s">
        <v>19695</v>
      </c>
      <c r="Z1477" s="337" t="s">
        <v>1728</v>
      </c>
      <c r="AA1477" s="337" t="s">
        <v>735</v>
      </c>
      <c r="AB1477" s="337" t="s">
        <v>718</v>
      </c>
      <c r="AC1477" s="337" t="s">
        <v>14188</v>
      </c>
    </row>
    <row r="1478" spans="1:29" ht="15.8" x14ac:dyDescent="0.25">
      <c r="A1478" s="337" t="s">
        <v>1723</v>
      </c>
      <c r="B1478" s="337" t="s">
        <v>11714</v>
      </c>
      <c r="C1478" s="337" t="s">
        <v>1821</v>
      </c>
      <c r="D1478" s="337" t="s">
        <v>449</v>
      </c>
      <c r="E1478" s="337" t="s">
        <v>11266</v>
      </c>
      <c r="F1478" s="338">
        <v>43984</v>
      </c>
      <c r="G1478" s="337" t="s">
        <v>8690</v>
      </c>
      <c r="H1478" s="338">
        <v>43997</v>
      </c>
      <c r="I1478" s="337" t="s">
        <v>19695</v>
      </c>
      <c r="J1478" s="337" t="s">
        <v>36</v>
      </c>
      <c r="K1478" s="337" t="s">
        <v>19695</v>
      </c>
      <c r="L1478" s="337" t="s">
        <v>19695</v>
      </c>
      <c r="M1478" s="337" t="s">
        <v>19695</v>
      </c>
      <c r="N1478" s="337" t="s">
        <v>19695</v>
      </c>
      <c r="O1478" s="337" t="s">
        <v>19695</v>
      </c>
      <c r="P1478" s="337" t="s">
        <v>19695</v>
      </c>
      <c r="Q1478" s="337" t="s">
        <v>19695</v>
      </c>
      <c r="R1478" s="337" t="s">
        <v>52</v>
      </c>
      <c r="S1478" s="337" t="s">
        <v>93</v>
      </c>
      <c r="T1478" s="337" t="s">
        <v>3553</v>
      </c>
      <c r="U1478" s="337" t="s">
        <v>386</v>
      </c>
      <c r="V1478" s="337">
        <v>12</v>
      </c>
      <c r="W1478" s="337" t="s">
        <v>19695</v>
      </c>
      <c r="X1478" s="337" t="s">
        <v>19695</v>
      </c>
      <c r="Y1478" s="337" t="s">
        <v>19695</v>
      </c>
      <c r="Z1478" s="337" t="s">
        <v>1728</v>
      </c>
      <c r="AA1478" s="337" t="s">
        <v>735</v>
      </c>
      <c r="AB1478" s="337" t="s">
        <v>718</v>
      </c>
      <c r="AC1478" s="337" t="s">
        <v>14241</v>
      </c>
    </row>
    <row r="1479" spans="1:29" ht="15.8" x14ac:dyDescent="0.25">
      <c r="A1479" s="337" t="s">
        <v>1723</v>
      </c>
      <c r="B1479" s="337" t="s">
        <v>12217</v>
      </c>
      <c r="C1479" s="337" t="s">
        <v>1821</v>
      </c>
      <c r="D1479" s="337" t="s">
        <v>449</v>
      </c>
      <c r="E1479" s="337" t="s">
        <v>11581</v>
      </c>
      <c r="F1479" s="338">
        <v>43983</v>
      </c>
      <c r="G1479" s="337" t="s">
        <v>12218</v>
      </c>
      <c r="H1479" s="338">
        <v>43996</v>
      </c>
      <c r="I1479" s="337" t="s">
        <v>19695</v>
      </c>
      <c r="J1479" s="337" t="s">
        <v>16</v>
      </c>
      <c r="K1479" s="337" t="s">
        <v>19695</v>
      </c>
      <c r="L1479" s="337" t="s">
        <v>19695</v>
      </c>
      <c r="M1479" s="337" t="s">
        <v>19695</v>
      </c>
      <c r="N1479" s="337" t="s">
        <v>19695</v>
      </c>
      <c r="O1479" s="337" t="s">
        <v>19695</v>
      </c>
      <c r="P1479" s="337" t="s">
        <v>19695</v>
      </c>
      <c r="Q1479" s="337" t="s">
        <v>19695</v>
      </c>
      <c r="R1479" s="337" t="s">
        <v>134</v>
      </c>
      <c r="S1479" s="337" t="s">
        <v>782</v>
      </c>
      <c r="T1479" s="337" t="s">
        <v>782</v>
      </c>
      <c r="U1479" s="337" t="s">
        <v>12219</v>
      </c>
      <c r="V1479" s="337">
        <v>8</v>
      </c>
      <c r="W1479" s="337" t="s">
        <v>19695</v>
      </c>
      <c r="X1479" s="337" t="s">
        <v>19695</v>
      </c>
      <c r="Y1479" s="337" t="s">
        <v>19695</v>
      </c>
      <c r="Z1479" s="337" t="s">
        <v>1728</v>
      </c>
      <c r="AA1479" s="337" t="s">
        <v>717</v>
      </c>
      <c r="AB1479" s="337" t="s">
        <v>718</v>
      </c>
      <c r="AC1479" s="337" t="s">
        <v>14185</v>
      </c>
    </row>
    <row r="1480" spans="1:29" ht="15.8" x14ac:dyDescent="0.25">
      <c r="A1480" s="337" t="s">
        <v>1723</v>
      </c>
      <c r="B1480" s="337" t="s">
        <v>1857</v>
      </c>
      <c r="C1480" s="337" t="s">
        <v>1725</v>
      </c>
      <c r="D1480" s="337" t="s">
        <v>1730</v>
      </c>
      <c r="E1480" s="337" t="s">
        <v>1858</v>
      </c>
      <c r="F1480" s="338">
        <v>43994</v>
      </c>
      <c r="G1480" s="337" t="s">
        <v>1858</v>
      </c>
      <c r="H1480" s="338">
        <v>43994</v>
      </c>
      <c r="I1480" s="337" t="s">
        <v>19695</v>
      </c>
      <c r="J1480" s="337" t="s">
        <v>36</v>
      </c>
      <c r="K1480" s="337" t="s">
        <v>19695</v>
      </c>
      <c r="L1480" s="337" t="s">
        <v>19695</v>
      </c>
      <c r="M1480" s="337" t="s">
        <v>19695</v>
      </c>
      <c r="N1480" s="337" t="s">
        <v>19695</v>
      </c>
      <c r="O1480" s="337" t="s">
        <v>19695</v>
      </c>
      <c r="P1480" s="337" t="s">
        <v>19695</v>
      </c>
      <c r="Q1480" s="337" t="s">
        <v>19695</v>
      </c>
      <c r="R1480" s="337" t="s">
        <v>18</v>
      </c>
      <c r="S1480" s="337" t="s">
        <v>78</v>
      </c>
      <c r="T1480" s="337" t="s">
        <v>78</v>
      </c>
      <c r="U1480" s="337" t="s">
        <v>1859</v>
      </c>
      <c r="V1480" s="337">
        <v>7</v>
      </c>
      <c r="W1480" s="337" t="s">
        <v>19695</v>
      </c>
      <c r="X1480" s="337" t="s">
        <v>19695</v>
      </c>
      <c r="Y1480" s="337" t="s">
        <v>19695</v>
      </c>
      <c r="Z1480" s="337" t="s">
        <v>1745</v>
      </c>
      <c r="AA1480" s="337" t="s">
        <v>897</v>
      </c>
      <c r="AB1480" s="337" t="s">
        <v>854</v>
      </c>
      <c r="AC1480" s="337" t="s">
        <v>15334</v>
      </c>
    </row>
    <row r="1481" spans="1:29" ht="15.8" x14ac:dyDescent="0.25">
      <c r="A1481" s="337" t="s">
        <v>1723</v>
      </c>
      <c r="B1481" s="337" t="s">
        <v>12213</v>
      </c>
      <c r="C1481" s="337" t="s">
        <v>1821</v>
      </c>
      <c r="D1481" s="337" t="s">
        <v>449</v>
      </c>
      <c r="E1481" s="337" t="s">
        <v>8629</v>
      </c>
      <c r="F1481" s="338">
        <v>43961</v>
      </c>
      <c r="G1481" s="337" t="s">
        <v>9706</v>
      </c>
      <c r="H1481" s="338">
        <v>43992</v>
      </c>
      <c r="I1481" s="337" t="s">
        <v>19695</v>
      </c>
      <c r="J1481" s="337" t="s">
        <v>36</v>
      </c>
      <c r="K1481" s="337" t="s">
        <v>19695</v>
      </c>
      <c r="L1481" s="337" t="s">
        <v>19695</v>
      </c>
      <c r="M1481" s="337" t="s">
        <v>19695</v>
      </c>
      <c r="N1481" s="337" t="s">
        <v>19695</v>
      </c>
      <c r="O1481" s="337" t="s">
        <v>19695</v>
      </c>
      <c r="P1481" s="337" t="s">
        <v>19695</v>
      </c>
      <c r="Q1481" s="337" t="s">
        <v>19695</v>
      </c>
      <c r="R1481" s="337" t="s">
        <v>395</v>
      </c>
      <c r="S1481" s="337" t="s">
        <v>6990</v>
      </c>
      <c r="T1481" s="337" t="s">
        <v>12214</v>
      </c>
      <c r="U1481" s="337" t="s">
        <v>8728</v>
      </c>
      <c r="V1481" s="337">
        <v>10</v>
      </c>
      <c r="W1481" s="337" t="s">
        <v>19695</v>
      </c>
      <c r="X1481" s="337" t="s">
        <v>19695</v>
      </c>
      <c r="Y1481" s="337" t="s">
        <v>19695</v>
      </c>
      <c r="Z1481" s="337" t="s">
        <v>1728</v>
      </c>
      <c r="AA1481" s="337" t="s">
        <v>735</v>
      </c>
      <c r="AB1481" s="337" t="s">
        <v>718</v>
      </c>
      <c r="AC1481" s="337" t="s">
        <v>14192</v>
      </c>
    </row>
    <row r="1482" spans="1:29" ht="15.8" x14ac:dyDescent="0.25">
      <c r="A1482" s="337" t="s">
        <v>1723</v>
      </c>
      <c r="B1482" s="337" t="s">
        <v>11638</v>
      </c>
      <c r="C1482" s="337" t="s">
        <v>1821</v>
      </c>
      <c r="D1482" s="337" t="s">
        <v>449</v>
      </c>
      <c r="E1482" s="337" t="s">
        <v>8629</v>
      </c>
      <c r="F1482" s="338">
        <v>43961</v>
      </c>
      <c r="G1482" s="337" t="s">
        <v>11639</v>
      </c>
      <c r="H1482" s="338">
        <v>43990</v>
      </c>
      <c r="I1482" s="337" t="s">
        <v>19695</v>
      </c>
      <c r="J1482" s="337" t="s">
        <v>36</v>
      </c>
      <c r="K1482" s="337" t="s">
        <v>19695</v>
      </c>
      <c r="L1482" s="337" t="s">
        <v>19695</v>
      </c>
      <c r="M1482" s="337" t="s">
        <v>19695</v>
      </c>
      <c r="N1482" s="337" t="s">
        <v>19695</v>
      </c>
      <c r="O1482" s="337" t="s">
        <v>19695</v>
      </c>
      <c r="P1482" s="337" t="s">
        <v>19695</v>
      </c>
      <c r="Q1482" s="337" t="s">
        <v>19695</v>
      </c>
      <c r="R1482" s="337" t="s">
        <v>109</v>
      </c>
      <c r="S1482" s="337" t="s">
        <v>1122</v>
      </c>
      <c r="T1482" s="337" t="s">
        <v>2871</v>
      </c>
      <c r="U1482" s="337" t="s">
        <v>11468</v>
      </c>
      <c r="V1482" s="337">
        <v>12</v>
      </c>
      <c r="W1482" s="337" t="s">
        <v>19695</v>
      </c>
      <c r="X1482" s="337" t="s">
        <v>19695</v>
      </c>
      <c r="Y1482" s="337" t="s">
        <v>19695</v>
      </c>
      <c r="Z1482" s="337" t="s">
        <v>1728</v>
      </c>
      <c r="AA1482" s="337" t="s">
        <v>735</v>
      </c>
      <c r="AB1482" s="337" t="s">
        <v>718</v>
      </c>
      <c r="AC1482" s="337" t="s">
        <v>14245</v>
      </c>
    </row>
    <row r="1483" spans="1:29" ht="15.8" x14ac:dyDescent="0.25">
      <c r="A1483" s="337" t="s">
        <v>1723</v>
      </c>
      <c r="B1483" s="337" t="s">
        <v>11579</v>
      </c>
      <c r="C1483" s="337" t="s">
        <v>1821</v>
      </c>
      <c r="D1483" s="337" t="s">
        <v>449</v>
      </c>
      <c r="E1483" s="337" t="s">
        <v>9522</v>
      </c>
      <c r="F1483" s="338">
        <v>43974</v>
      </c>
      <c r="G1483" s="337" t="s">
        <v>7770</v>
      </c>
      <c r="H1483" s="338">
        <v>43988</v>
      </c>
      <c r="I1483" s="337" t="s">
        <v>19695</v>
      </c>
      <c r="J1483" s="337" t="s">
        <v>36</v>
      </c>
      <c r="K1483" s="337" t="s">
        <v>19695</v>
      </c>
      <c r="L1483" s="337" t="s">
        <v>19695</v>
      </c>
      <c r="M1483" s="337" t="s">
        <v>19695</v>
      </c>
      <c r="N1483" s="337" t="s">
        <v>19695</v>
      </c>
      <c r="O1483" s="337" t="s">
        <v>19695</v>
      </c>
      <c r="P1483" s="337" t="s">
        <v>19695</v>
      </c>
      <c r="Q1483" s="337" t="s">
        <v>19695</v>
      </c>
      <c r="R1483" s="337" t="s">
        <v>35</v>
      </c>
      <c r="S1483" s="337" t="s">
        <v>404</v>
      </c>
      <c r="T1483" s="337" t="s">
        <v>127</v>
      </c>
      <c r="U1483" s="337" t="s">
        <v>991</v>
      </c>
      <c r="V1483" s="337">
        <v>10</v>
      </c>
      <c r="W1483" s="337" t="s">
        <v>19695</v>
      </c>
      <c r="X1483" s="337" t="s">
        <v>19695</v>
      </c>
      <c r="Y1483" s="337" t="s">
        <v>19695</v>
      </c>
      <c r="Z1483" s="337" t="s">
        <v>1728</v>
      </c>
      <c r="AA1483" s="337" t="s">
        <v>717</v>
      </c>
      <c r="AB1483" s="337" t="s">
        <v>718</v>
      </c>
      <c r="AC1483" s="337" t="s">
        <v>14165</v>
      </c>
    </row>
    <row r="1484" spans="1:29" ht="15.8" x14ac:dyDescent="0.25">
      <c r="A1484" s="337" t="s">
        <v>1723</v>
      </c>
      <c r="B1484" s="337" t="s">
        <v>12261</v>
      </c>
      <c r="C1484" s="337" t="s">
        <v>1821</v>
      </c>
      <c r="D1484" s="337" t="s">
        <v>449</v>
      </c>
      <c r="E1484" s="337" t="s">
        <v>11779</v>
      </c>
      <c r="F1484" s="338">
        <v>43963</v>
      </c>
      <c r="G1484" s="337" t="s">
        <v>7770</v>
      </c>
      <c r="H1484" s="338">
        <v>43988</v>
      </c>
      <c r="I1484" s="337" t="s">
        <v>19695</v>
      </c>
      <c r="J1484" s="337" t="s">
        <v>16</v>
      </c>
      <c r="K1484" s="337" t="s">
        <v>19695</v>
      </c>
      <c r="L1484" s="337" t="s">
        <v>19695</v>
      </c>
      <c r="M1484" s="337" t="s">
        <v>19695</v>
      </c>
      <c r="N1484" s="337" t="s">
        <v>19695</v>
      </c>
      <c r="O1484" s="337" t="s">
        <v>19695</v>
      </c>
      <c r="P1484" s="337" t="s">
        <v>19695</v>
      </c>
      <c r="Q1484" s="337" t="s">
        <v>19695</v>
      </c>
      <c r="R1484" s="337" t="s">
        <v>98</v>
      </c>
      <c r="S1484" s="337" t="s">
        <v>124</v>
      </c>
      <c r="T1484" s="337" t="s">
        <v>5526</v>
      </c>
      <c r="U1484" s="337" t="s">
        <v>12262</v>
      </c>
      <c r="V1484" s="337">
        <v>8</v>
      </c>
      <c r="W1484" s="337" t="s">
        <v>19695</v>
      </c>
      <c r="X1484" s="337" t="s">
        <v>19695</v>
      </c>
      <c r="Y1484" s="337" t="s">
        <v>19695</v>
      </c>
      <c r="Z1484" s="337" t="s">
        <v>1728</v>
      </c>
      <c r="AA1484" s="337" t="s">
        <v>717</v>
      </c>
      <c r="AB1484" s="337" t="s">
        <v>718</v>
      </c>
      <c r="AC1484" s="337" t="s">
        <v>14183</v>
      </c>
    </row>
    <row r="1485" spans="1:29" ht="15.8" x14ac:dyDescent="0.25">
      <c r="A1485" s="337" t="s">
        <v>1723</v>
      </c>
      <c r="B1485" s="337" t="s">
        <v>11000</v>
      </c>
      <c r="C1485" s="337" t="s">
        <v>1821</v>
      </c>
      <c r="D1485" s="337" t="s">
        <v>449</v>
      </c>
      <c r="E1485" s="337" t="s">
        <v>9522</v>
      </c>
      <c r="F1485" s="338">
        <v>43974</v>
      </c>
      <c r="G1485" s="337" t="s">
        <v>7770</v>
      </c>
      <c r="H1485" s="338">
        <v>43988</v>
      </c>
      <c r="I1485" s="337" t="s">
        <v>19695</v>
      </c>
      <c r="J1485" s="337" t="s">
        <v>36</v>
      </c>
      <c r="K1485" s="337" t="s">
        <v>19695</v>
      </c>
      <c r="L1485" s="337" t="s">
        <v>19695</v>
      </c>
      <c r="M1485" s="337" t="s">
        <v>19695</v>
      </c>
      <c r="N1485" s="337" t="s">
        <v>19695</v>
      </c>
      <c r="O1485" s="337" t="s">
        <v>19695</v>
      </c>
      <c r="P1485" s="337" t="s">
        <v>19695</v>
      </c>
      <c r="Q1485" s="337" t="s">
        <v>19695</v>
      </c>
      <c r="R1485" s="337" t="s">
        <v>98</v>
      </c>
      <c r="S1485" s="337" t="s">
        <v>124</v>
      </c>
      <c r="T1485" s="337" t="s">
        <v>5526</v>
      </c>
      <c r="U1485" s="337" t="s">
        <v>11001</v>
      </c>
      <c r="V1485" s="337">
        <v>8</v>
      </c>
      <c r="W1485" s="337" t="s">
        <v>19695</v>
      </c>
      <c r="X1485" s="337" t="s">
        <v>19695</v>
      </c>
      <c r="Y1485" s="337" t="s">
        <v>19695</v>
      </c>
      <c r="Z1485" s="337" t="s">
        <v>1728</v>
      </c>
      <c r="AA1485" s="337" t="s">
        <v>717</v>
      </c>
      <c r="AB1485" s="337" t="s">
        <v>718</v>
      </c>
      <c r="AC1485" s="337" t="s">
        <v>14183</v>
      </c>
    </row>
    <row r="1486" spans="1:29" ht="15.8" x14ac:dyDescent="0.25">
      <c r="A1486" s="337" t="s">
        <v>1723</v>
      </c>
      <c r="B1486" s="337" t="s">
        <v>7769</v>
      </c>
      <c r="C1486" s="337" t="s">
        <v>1725</v>
      </c>
      <c r="D1486" s="337" t="s">
        <v>1730</v>
      </c>
      <c r="E1486" s="337" t="s">
        <v>7770</v>
      </c>
      <c r="F1486" s="338">
        <v>43988</v>
      </c>
      <c r="G1486" s="337" t="s">
        <v>7770</v>
      </c>
      <c r="H1486" s="338">
        <v>43988</v>
      </c>
      <c r="I1486" s="337" t="s">
        <v>19695</v>
      </c>
      <c r="J1486" s="337" t="s">
        <v>16</v>
      </c>
      <c r="K1486" s="337" t="s">
        <v>19695</v>
      </c>
      <c r="L1486" s="337" t="s">
        <v>19695</v>
      </c>
      <c r="M1486" s="337" t="s">
        <v>19695</v>
      </c>
      <c r="N1486" s="337" t="s">
        <v>19695</v>
      </c>
      <c r="O1486" s="337" t="s">
        <v>19695</v>
      </c>
      <c r="P1486" s="337" t="s">
        <v>19695</v>
      </c>
      <c r="Q1486" s="337" t="s">
        <v>19695</v>
      </c>
      <c r="R1486" s="337" t="s">
        <v>139</v>
      </c>
      <c r="S1486" s="337" t="s">
        <v>3666</v>
      </c>
      <c r="T1486" s="337" t="s">
        <v>139</v>
      </c>
      <c r="U1486" s="337" t="s">
        <v>7771</v>
      </c>
      <c r="V1486" s="337">
        <v>10</v>
      </c>
      <c r="W1486" s="337" t="s">
        <v>19695</v>
      </c>
      <c r="X1486" s="337" t="s">
        <v>19695</v>
      </c>
      <c r="Y1486" s="337" t="s">
        <v>19695</v>
      </c>
      <c r="Z1486" s="337" t="s">
        <v>1753</v>
      </c>
      <c r="AA1486" s="337" t="s">
        <v>735</v>
      </c>
      <c r="AB1486" s="337" t="s">
        <v>718</v>
      </c>
      <c r="AC1486" s="337" t="s">
        <v>15548</v>
      </c>
    </row>
    <row r="1487" spans="1:29" ht="15.8" x14ac:dyDescent="0.25">
      <c r="A1487" s="337" t="s">
        <v>1723</v>
      </c>
      <c r="B1487" s="337" t="s">
        <v>9956</v>
      </c>
      <c r="C1487" s="337" t="s">
        <v>1821</v>
      </c>
      <c r="D1487" s="337" t="s">
        <v>449</v>
      </c>
      <c r="E1487" s="337" t="s">
        <v>9955</v>
      </c>
      <c r="F1487" s="338">
        <v>43936</v>
      </c>
      <c r="G1487" s="337" t="s">
        <v>8968</v>
      </c>
      <c r="H1487" s="338">
        <v>43987</v>
      </c>
      <c r="I1487" s="337" t="s">
        <v>19695</v>
      </c>
      <c r="J1487" s="337" t="s">
        <v>36</v>
      </c>
      <c r="K1487" s="337" t="s">
        <v>19695</v>
      </c>
      <c r="L1487" s="337" t="s">
        <v>19695</v>
      </c>
      <c r="M1487" s="337" t="s">
        <v>19695</v>
      </c>
      <c r="N1487" s="337" t="s">
        <v>19695</v>
      </c>
      <c r="O1487" s="337" t="s">
        <v>19695</v>
      </c>
      <c r="P1487" s="337" t="s">
        <v>19695</v>
      </c>
      <c r="Q1487" s="337" t="s">
        <v>19695</v>
      </c>
      <c r="R1487" s="337" t="s">
        <v>18</v>
      </c>
      <c r="S1487" s="337" t="s">
        <v>1072</v>
      </c>
      <c r="T1487" s="337" t="s">
        <v>1075</v>
      </c>
      <c r="U1487" s="337" t="s">
        <v>9957</v>
      </c>
      <c r="V1487" s="337">
        <v>6</v>
      </c>
      <c r="W1487" s="337" t="s">
        <v>19695</v>
      </c>
      <c r="X1487" s="337" t="s">
        <v>19695</v>
      </c>
      <c r="Y1487" s="337" t="s">
        <v>19695</v>
      </c>
      <c r="Z1487" s="337" t="s">
        <v>1728</v>
      </c>
      <c r="AA1487" s="337" t="s">
        <v>735</v>
      </c>
      <c r="AB1487" s="337" t="s">
        <v>718</v>
      </c>
      <c r="AC1487" s="337" t="s">
        <v>14301</v>
      </c>
    </row>
    <row r="1488" spans="1:29" ht="15.8" x14ac:dyDescent="0.25">
      <c r="A1488" s="337" t="s">
        <v>1723</v>
      </c>
      <c r="B1488" s="337" t="s">
        <v>8966</v>
      </c>
      <c r="C1488" s="337" t="s">
        <v>1821</v>
      </c>
      <c r="D1488" s="337" t="s">
        <v>449</v>
      </c>
      <c r="E1488" s="337" t="s">
        <v>8967</v>
      </c>
      <c r="F1488" s="338">
        <v>43954</v>
      </c>
      <c r="G1488" s="337" t="s">
        <v>8968</v>
      </c>
      <c r="H1488" s="338">
        <v>43987</v>
      </c>
      <c r="I1488" s="337" t="s">
        <v>19695</v>
      </c>
      <c r="J1488" s="337" t="s">
        <v>36</v>
      </c>
      <c r="K1488" s="337" t="s">
        <v>19695</v>
      </c>
      <c r="L1488" s="337" t="s">
        <v>19695</v>
      </c>
      <c r="M1488" s="337" t="s">
        <v>19695</v>
      </c>
      <c r="N1488" s="337" t="s">
        <v>19695</v>
      </c>
      <c r="O1488" s="337" t="s">
        <v>19695</v>
      </c>
      <c r="P1488" s="337" t="s">
        <v>19695</v>
      </c>
      <c r="Q1488" s="337" t="s">
        <v>19695</v>
      </c>
      <c r="R1488" s="337" t="s">
        <v>101</v>
      </c>
      <c r="S1488" s="337" t="s">
        <v>102</v>
      </c>
      <c r="T1488" s="337" t="s">
        <v>8969</v>
      </c>
      <c r="U1488" s="337" t="s">
        <v>8667</v>
      </c>
      <c r="V1488" s="337">
        <v>10</v>
      </c>
      <c r="W1488" s="337" t="s">
        <v>19695</v>
      </c>
      <c r="X1488" s="337" t="s">
        <v>19695</v>
      </c>
      <c r="Y1488" s="337" t="s">
        <v>19695</v>
      </c>
      <c r="Z1488" s="337" t="s">
        <v>1753</v>
      </c>
      <c r="AA1488" s="337" t="s">
        <v>717</v>
      </c>
      <c r="AB1488" s="337" t="s">
        <v>718</v>
      </c>
      <c r="AC1488" s="337" t="s">
        <v>15547</v>
      </c>
    </row>
    <row r="1489" spans="1:29" ht="15.8" x14ac:dyDescent="0.25">
      <c r="A1489" s="337" t="s">
        <v>1723</v>
      </c>
      <c r="B1489" s="337" t="s">
        <v>11839</v>
      </c>
      <c r="C1489" s="337" t="s">
        <v>1821</v>
      </c>
      <c r="D1489" s="337" t="s">
        <v>449</v>
      </c>
      <c r="E1489" s="337" t="s">
        <v>9955</v>
      </c>
      <c r="F1489" s="338">
        <v>43936</v>
      </c>
      <c r="G1489" s="337" t="s">
        <v>11584</v>
      </c>
      <c r="H1489" s="338">
        <v>43986</v>
      </c>
      <c r="I1489" s="337" t="s">
        <v>19695</v>
      </c>
      <c r="J1489" s="337" t="s">
        <v>16</v>
      </c>
      <c r="K1489" s="337" t="s">
        <v>19695</v>
      </c>
      <c r="L1489" s="337" t="s">
        <v>19695</v>
      </c>
      <c r="M1489" s="337" t="s">
        <v>19695</v>
      </c>
      <c r="N1489" s="337" t="s">
        <v>19695</v>
      </c>
      <c r="O1489" s="337" t="s">
        <v>19695</v>
      </c>
      <c r="P1489" s="337" t="s">
        <v>19695</v>
      </c>
      <c r="Q1489" s="337" t="s">
        <v>19695</v>
      </c>
      <c r="R1489" s="337" t="s">
        <v>112</v>
      </c>
      <c r="S1489" s="337" t="s">
        <v>1242</v>
      </c>
      <c r="T1489" s="337" t="s">
        <v>1242</v>
      </c>
      <c r="U1489" s="337" t="s">
        <v>390</v>
      </c>
      <c r="V1489" s="337">
        <v>12</v>
      </c>
      <c r="W1489" s="337" t="s">
        <v>19695</v>
      </c>
      <c r="X1489" s="337" t="s">
        <v>19695</v>
      </c>
      <c r="Y1489" s="337" t="s">
        <v>19695</v>
      </c>
      <c r="Z1489" s="337" t="s">
        <v>1728</v>
      </c>
      <c r="AA1489" s="337" t="s">
        <v>735</v>
      </c>
      <c r="AB1489" s="337" t="s">
        <v>718</v>
      </c>
      <c r="AC1489" s="337" t="s">
        <v>14190</v>
      </c>
    </row>
    <row r="1490" spans="1:29" ht="15.8" x14ac:dyDescent="0.25">
      <c r="A1490" s="337" t="s">
        <v>1723</v>
      </c>
      <c r="B1490" s="337" t="s">
        <v>11202</v>
      </c>
      <c r="C1490" s="337" t="s">
        <v>1821</v>
      </c>
      <c r="D1490" s="337" t="s">
        <v>449</v>
      </c>
      <c r="E1490" s="337" t="s">
        <v>7442</v>
      </c>
      <c r="F1490" s="338">
        <v>43730</v>
      </c>
      <c r="G1490" s="337" t="s">
        <v>11203</v>
      </c>
      <c r="H1490" s="338">
        <v>43985</v>
      </c>
      <c r="I1490" s="337" t="s">
        <v>19695</v>
      </c>
      <c r="J1490" s="337" t="s">
        <v>16</v>
      </c>
      <c r="K1490" s="337" t="s">
        <v>19695</v>
      </c>
      <c r="L1490" s="337" t="s">
        <v>19695</v>
      </c>
      <c r="M1490" s="337" t="s">
        <v>19695</v>
      </c>
      <c r="N1490" s="337" t="s">
        <v>19695</v>
      </c>
      <c r="O1490" s="337" t="s">
        <v>19695</v>
      </c>
      <c r="P1490" s="337" t="s">
        <v>19695</v>
      </c>
      <c r="Q1490" s="337" t="s">
        <v>19695</v>
      </c>
      <c r="R1490" s="337" t="s">
        <v>144</v>
      </c>
      <c r="S1490" s="337" t="s">
        <v>446</v>
      </c>
      <c r="T1490" s="337" t="s">
        <v>55</v>
      </c>
      <c r="U1490" s="337" t="s">
        <v>7482</v>
      </c>
      <c r="V1490" s="337">
        <v>4</v>
      </c>
      <c r="W1490" s="337" t="s">
        <v>19695</v>
      </c>
      <c r="X1490" s="337" t="s">
        <v>19695</v>
      </c>
      <c r="Y1490" s="337" t="s">
        <v>19695</v>
      </c>
      <c r="Z1490" s="337" t="s">
        <v>1728</v>
      </c>
      <c r="AA1490" s="337" t="s">
        <v>717</v>
      </c>
      <c r="AB1490" s="337" t="s">
        <v>718</v>
      </c>
      <c r="AC1490" s="337" t="s">
        <v>14247</v>
      </c>
    </row>
    <row r="1491" spans="1:29" ht="15.8" x14ac:dyDescent="0.25">
      <c r="A1491" s="337" t="s">
        <v>1723</v>
      </c>
      <c r="B1491" s="337" t="s">
        <v>11580</v>
      </c>
      <c r="C1491" s="337" t="s">
        <v>1821</v>
      </c>
      <c r="D1491" s="337" t="s">
        <v>449</v>
      </c>
      <c r="E1491" s="337" t="s">
        <v>8771</v>
      </c>
      <c r="F1491" s="338">
        <v>43953</v>
      </c>
      <c r="G1491" s="337" t="s">
        <v>11581</v>
      </c>
      <c r="H1491" s="338">
        <v>43983</v>
      </c>
      <c r="I1491" s="337" t="s">
        <v>19695</v>
      </c>
      <c r="J1491" s="337" t="s">
        <v>36</v>
      </c>
      <c r="K1491" s="337" t="s">
        <v>19695</v>
      </c>
      <c r="L1491" s="337" t="s">
        <v>19695</v>
      </c>
      <c r="M1491" s="337" t="s">
        <v>19695</v>
      </c>
      <c r="N1491" s="337" t="s">
        <v>19695</v>
      </c>
      <c r="O1491" s="337" t="s">
        <v>19695</v>
      </c>
      <c r="P1491" s="337" t="s">
        <v>19695</v>
      </c>
      <c r="Q1491" s="337" t="s">
        <v>19695</v>
      </c>
      <c r="R1491" s="337" t="s">
        <v>1225</v>
      </c>
      <c r="S1491" s="337" t="s">
        <v>1568</v>
      </c>
      <c r="T1491" s="337" t="s">
        <v>5840</v>
      </c>
      <c r="U1491" s="337" t="s">
        <v>11582</v>
      </c>
      <c r="V1491" s="337">
        <v>10</v>
      </c>
      <c r="W1491" s="337" t="s">
        <v>19695</v>
      </c>
      <c r="X1491" s="337" t="s">
        <v>19695</v>
      </c>
      <c r="Y1491" s="337" t="s">
        <v>19695</v>
      </c>
      <c r="Z1491" s="337" t="s">
        <v>1753</v>
      </c>
      <c r="AA1491" s="337" t="s">
        <v>717</v>
      </c>
      <c r="AB1491" s="337" t="s">
        <v>718</v>
      </c>
      <c r="AC1491" s="337" t="s">
        <v>14184</v>
      </c>
    </row>
    <row r="1492" spans="1:29" ht="15.8" x14ac:dyDescent="0.25">
      <c r="A1492" s="337" t="s">
        <v>1723</v>
      </c>
      <c r="B1492" s="337" t="s">
        <v>9776</v>
      </c>
      <c r="C1492" s="337" t="s">
        <v>1821</v>
      </c>
      <c r="D1492" s="337" t="s">
        <v>449</v>
      </c>
      <c r="E1492" s="337" t="s">
        <v>6482</v>
      </c>
      <c r="F1492" s="338">
        <v>43395</v>
      </c>
      <c r="G1492" s="337" t="s">
        <v>1804</v>
      </c>
      <c r="H1492" s="338">
        <v>43981</v>
      </c>
      <c r="I1492" s="337" t="s">
        <v>19695</v>
      </c>
      <c r="J1492" s="337" t="s">
        <v>16</v>
      </c>
      <c r="K1492" s="337" t="s">
        <v>19695</v>
      </c>
      <c r="L1492" s="337" t="s">
        <v>19695</v>
      </c>
      <c r="M1492" s="337" t="s">
        <v>19695</v>
      </c>
      <c r="N1492" s="337" t="s">
        <v>19695</v>
      </c>
      <c r="O1492" s="337" t="s">
        <v>19695</v>
      </c>
      <c r="P1492" s="337" t="s">
        <v>19695</v>
      </c>
      <c r="Q1492" s="337" t="s">
        <v>19695</v>
      </c>
      <c r="R1492" s="337" t="s">
        <v>144</v>
      </c>
      <c r="S1492" s="337" t="s">
        <v>446</v>
      </c>
      <c r="T1492" s="337" t="s">
        <v>55</v>
      </c>
      <c r="U1492" s="337" t="s">
        <v>1352</v>
      </c>
      <c r="V1492" s="337">
        <v>4</v>
      </c>
      <c r="W1492" s="337" t="s">
        <v>19695</v>
      </c>
      <c r="X1492" s="337" t="s">
        <v>19695</v>
      </c>
      <c r="Y1492" s="337" t="s">
        <v>19695</v>
      </c>
      <c r="Z1492" s="337" t="s">
        <v>1728</v>
      </c>
      <c r="AA1492" s="337" t="s">
        <v>717</v>
      </c>
      <c r="AB1492" s="337" t="s">
        <v>718</v>
      </c>
      <c r="AC1492" s="337" t="s">
        <v>14246</v>
      </c>
    </row>
    <row r="1493" spans="1:29" ht="15.8" x14ac:dyDescent="0.25">
      <c r="A1493" s="337" t="s">
        <v>1723</v>
      </c>
      <c r="B1493" s="337" t="s">
        <v>1802</v>
      </c>
      <c r="C1493" s="337" t="s">
        <v>1725</v>
      </c>
      <c r="D1493" s="337" t="s">
        <v>1730</v>
      </c>
      <c r="E1493" s="337" t="s">
        <v>1803</v>
      </c>
      <c r="F1493" s="338">
        <v>43972</v>
      </c>
      <c r="G1493" s="337" t="s">
        <v>1804</v>
      </c>
      <c r="H1493" s="338">
        <v>43981</v>
      </c>
      <c r="I1493" s="337" t="s">
        <v>19695</v>
      </c>
      <c r="J1493" s="337" t="s">
        <v>36</v>
      </c>
      <c r="K1493" s="337" t="s">
        <v>19695</v>
      </c>
      <c r="L1493" s="337" t="s">
        <v>19695</v>
      </c>
      <c r="M1493" s="337" t="s">
        <v>19695</v>
      </c>
      <c r="N1493" s="337" t="s">
        <v>19695</v>
      </c>
      <c r="O1493" s="337" t="s">
        <v>19695</v>
      </c>
      <c r="P1493" s="337" t="s">
        <v>19695</v>
      </c>
      <c r="Q1493" s="337" t="s">
        <v>19695</v>
      </c>
      <c r="R1493" s="337" t="s">
        <v>52</v>
      </c>
      <c r="S1493" s="337" t="s">
        <v>52</v>
      </c>
      <c r="T1493" s="337" t="s">
        <v>1494</v>
      </c>
      <c r="U1493" s="337" t="s">
        <v>1805</v>
      </c>
      <c r="V1493" s="337">
        <v>4</v>
      </c>
      <c r="W1493" s="337" t="s">
        <v>19695</v>
      </c>
      <c r="X1493" s="337" t="s">
        <v>19695</v>
      </c>
      <c r="Y1493" s="337" t="s">
        <v>19695</v>
      </c>
      <c r="Z1493" s="337" t="s">
        <v>1745</v>
      </c>
      <c r="AA1493" s="337" t="s">
        <v>897</v>
      </c>
      <c r="AB1493" s="337" t="s">
        <v>854</v>
      </c>
      <c r="AC1493" s="337" t="s">
        <v>14164</v>
      </c>
    </row>
    <row r="1494" spans="1:29" ht="15.8" x14ac:dyDescent="0.25">
      <c r="A1494" s="337" t="s">
        <v>1723</v>
      </c>
      <c r="B1494" s="337" t="s">
        <v>11648</v>
      </c>
      <c r="C1494" s="337" t="s">
        <v>1725</v>
      </c>
      <c r="D1494" s="337" t="s">
        <v>1730</v>
      </c>
      <c r="E1494" s="337" t="s">
        <v>7669</v>
      </c>
      <c r="F1494" s="338">
        <v>43881</v>
      </c>
      <c r="G1494" s="337" t="s">
        <v>9741</v>
      </c>
      <c r="H1494" s="338">
        <v>43979</v>
      </c>
      <c r="I1494" s="337" t="s">
        <v>19695</v>
      </c>
      <c r="J1494" s="337" t="s">
        <v>36</v>
      </c>
      <c r="K1494" s="337" t="s">
        <v>19695</v>
      </c>
      <c r="L1494" s="337" t="s">
        <v>19695</v>
      </c>
      <c r="M1494" s="337" t="s">
        <v>19695</v>
      </c>
      <c r="N1494" s="337" t="s">
        <v>19695</v>
      </c>
      <c r="O1494" s="337" t="s">
        <v>19695</v>
      </c>
      <c r="P1494" s="337" t="s">
        <v>19695</v>
      </c>
      <c r="Q1494" s="337" t="s">
        <v>19695</v>
      </c>
      <c r="R1494" s="337" t="s">
        <v>52</v>
      </c>
      <c r="S1494" s="337" t="s">
        <v>1494</v>
      </c>
      <c r="T1494" s="337" t="s">
        <v>1088</v>
      </c>
      <c r="U1494" s="337" t="s">
        <v>10776</v>
      </c>
      <c r="V1494" s="337">
        <v>10</v>
      </c>
      <c r="W1494" s="337" t="s">
        <v>19695</v>
      </c>
      <c r="X1494" s="337" t="s">
        <v>19695</v>
      </c>
      <c r="Y1494" s="337" t="s">
        <v>19695</v>
      </c>
      <c r="Z1494" s="337" t="s">
        <v>1753</v>
      </c>
      <c r="AA1494" s="337" t="s">
        <v>735</v>
      </c>
      <c r="AB1494" s="337" t="s">
        <v>718</v>
      </c>
      <c r="AC1494" s="337" t="s">
        <v>15546</v>
      </c>
    </row>
    <row r="1495" spans="1:29" ht="15.8" x14ac:dyDescent="0.25">
      <c r="A1495" s="337" t="s">
        <v>1723</v>
      </c>
      <c r="B1495" s="337" t="s">
        <v>11574</v>
      </c>
      <c r="C1495" s="337" t="s">
        <v>1821</v>
      </c>
      <c r="D1495" s="337" t="s">
        <v>449</v>
      </c>
      <c r="E1495" s="337" t="s">
        <v>8518</v>
      </c>
      <c r="F1495" s="338">
        <v>43967</v>
      </c>
      <c r="G1495" s="337" t="s">
        <v>11575</v>
      </c>
      <c r="H1495" s="338">
        <v>43977</v>
      </c>
      <c r="I1495" s="337" t="s">
        <v>19695</v>
      </c>
      <c r="J1495" s="337" t="s">
        <v>16</v>
      </c>
      <c r="K1495" s="337" t="s">
        <v>19695</v>
      </c>
      <c r="L1495" s="337" t="s">
        <v>19695</v>
      </c>
      <c r="M1495" s="337" t="s">
        <v>19695</v>
      </c>
      <c r="N1495" s="337" t="s">
        <v>19695</v>
      </c>
      <c r="O1495" s="337" t="s">
        <v>19695</v>
      </c>
      <c r="P1495" s="337" t="s">
        <v>19695</v>
      </c>
      <c r="Q1495" s="337" t="s">
        <v>19695</v>
      </c>
      <c r="R1495" s="337" t="s">
        <v>1225</v>
      </c>
      <c r="S1495" s="337" t="s">
        <v>100</v>
      </c>
      <c r="T1495" s="337" t="s">
        <v>116</v>
      </c>
      <c r="U1495" s="337" t="s">
        <v>11565</v>
      </c>
      <c r="V1495" s="337">
        <v>12</v>
      </c>
      <c r="W1495" s="337" t="s">
        <v>19695</v>
      </c>
      <c r="X1495" s="337" t="s">
        <v>19695</v>
      </c>
      <c r="Y1495" s="337" t="s">
        <v>19695</v>
      </c>
      <c r="Z1495" s="337" t="s">
        <v>1728</v>
      </c>
      <c r="AA1495" s="337" t="s">
        <v>735</v>
      </c>
      <c r="AB1495" s="337" t="s">
        <v>718</v>
      </c>
      <c r="AC1495" s="337" t="s">
        <v>14161</v>
      </c>
    </row>
    <row r="1496" spans="1:29" ht="15.8" x14ac:dyDescent="0.25">
      <c r="A1496" s="337" t="s">
        <v>1723</v>
      </c>
      <c r="B1496" s="337" t="s">
        <v>11730</v>
      </c>
      <c r="C1496" s="337" t="s">
        <v>1788</v>
      </c>
      <c r="D1496" s="337" t="s">
        <v>1789</v>
      </c>
      <c r="E1496" s="337" t="s">
        <v>11731</v>
      </c>
      <c r="F1496" s="338">
        <v>43946</v>
      </c>
      <c r="G1496" s="337" t="s">
        <v>11575</v>
      </c>
      <c r="H1496" s="338">
        <v>43977</v>
      </c>
      <c r="I1496" s="337" t="s">
        <v>19695</v>
      </c>
      <c r="J1496" s="337" t="s">
        <v>36</v>
      </c>
      <c r="K1496" s="337" t="s">
        <v>19695</v>
      </c>
      <c r="L1496" s="337" t="s">
        <v>19695</v>
      </c>
      <c r="M1496" s="337" t="s">
        <v>19695</v>
      </c>
      <c r="N1496" s="337" t="s">
        <v>19695</v>
      </c>
      <c r="O1496" s="337" t="s">
        <v>19695</v>
      </c>
      <c r="P1496" s="337" t="s">
        <v>19695</v>
      </c>
      <c r="Q1496" s="337" t="s">
        <v>19695</v>
      </c>
      <c r="R1496" s="337" t="s">
        <v>134</v>
      </c>
      <c r="S1496" s="337" t="s">
        <v>451</v>
      </c>
      <c r="T1496" s="337" t="s">
        <v>11732</v>
      </c>
      <c r="U1496" s="337" t="s">
        <v>11732</v>
      </c>
      <c r="V1496" s="337">
        <v>12</v>
      </c>
      <c r="W1496" s="337" t="s">
        <v>19695</v>
      </c>
      <c r="X1496" s="337" t="s">
        <v>19695</v>
      </c>
      <c r="Y1496" s="337" t="s">
        <v>19695</v>
      </c>
      <c r="Z1496" s="337" t="s">
        <v>1728</v>
      </c>
      <c r="AA1496" s="337" t="s">
        <v>766</v>
      </c>
      <c r="AB1496" s="337" t="s">
        <v>718</v>
      </c>
      <c r="AC1496" s="337" t="s">
        <v>14263</v>
      </c>
    </row>
    <row r="1497" spans="1:29" ht="15.8" x14ac:dyDescent="0.25">
      <c r="A1497" s="337" t="s">
        <v>1723</v>
      </c>
      <c r="B1497" s="337" t="s">
        <v>7677</v>
      </c>
      <c r="C1497" s="337" t="s">
        <v>1821</v>
      </c>
      <c r="D1497" s="337" t="s">
        <v>449</v>
      </c>
      <c r="E1497" s="337" t="s">
        <v>7652</v>
      </c>
      <c r="F1497" s="338">
        <v>43943</v>
      </c>
      <c r="G1497" s="337" t="s">
        <v>7678</v>
      </c>
      <c r="H1497" s="338">
        <v>43976</v>
      </c>
      <c r="I1497" s="337" t="s">
        <v>19695</v>
      </c>
      <c r="J1497" s="337" t="s">
        <v>36</v>
      </c>
      <c r="K1497" s="337" t="s">
        <v>19695</v>
      </c>
      <c r="L1497" s="337" t="s">
        <v>19695</v>
      </c>
      <c r="M1497" s="337" t="s">
        <v>19695</v>
      </c>
      <c r="N1497" s="337" t="s">
        <v>19695</v>
      </c>
      <c r="O1497" s="337" t="s">
        <v>19695</v>
      </c>
      <c r="P1497" s="337" t="s">
        <v>19695</v>
      </c>
      <c r="Q1497" s="337" t="s">
        <v>19695</v>
      </c>
      <c r="R1497" s="337" t="s">
        <v>144</v>
      </c>
      <c r="S1497" s="337" t="s">
        <v>97</v>
      </c>
      <c r="T1497" s="337" t="s">
        <v>7533</v>
      </c>
      <c r="U1497" s="337" t="s">
        <v>7534</v>
      </c>
      <c r="V1497" s="337">
        <v>18</v>
      </c>
      <c r="W1497" s="337" t="s">
        <v>19695</v>
      </c>
      <c r="X1497" s="337" t="s">
        <v>19695</v>
      </c>
      <c r="Y1497" s="337" t="s">
        <v>19695</v>
      </c>
      <c r="Z1497" s="337" t="s">
        <v>1728</v>
      </c>
      <c r="AA1497" s="337" t="s">
        <v>717</v>
      </c>
      <c r="AB1497" s="337" t="s">
        <v>718</v>
      </c>
      <c r="AC1497" s="337" t="s">
        <v>14162</v>
      </c>
    </row>
    <row r="1498" spans="1:29" ht="15.8" x14ac:dyDescent="0.25">
      <c r="A1498" s="337" t="s">
        <v>1723</v>
      </c>
      <c r="B1498" s="337" t="s">
        <v>10524</v>
      </c>
      <c r="C1498" s="337" t="s">
        <v>1821</v>
      </c>
      <c r="D1498" s="337" t="s">
        <v>449</v>
      </c>
      <c r="E1498" s="337" t="s">
        <v>8771</v>
      </c>
      <c r="F1498" s="338">
        <v>43953</v>
      </c>
      <c r="G1498" s="337" t="s">
        <v>7678</v>
      </c>
      <c r="H1498" s="338">
        <v>43976</v>
      </c>
      <c r="I1498" s="337" t="s">
        <v>19695</v>
      </c>
      <c r="J1498" s="337" t="s">
        <v>36</v>
      </c>
      <c r="K1498" s="337" t="s">
        <v>19695</v>
      </c>
      <c r="L1498" s="337" t="s">
        <v>19695</v>
      </c>
      <c r="M1498" s="337" t="s">
        <v>19695</v>
      </c>
      <c r="N1498" s="337" t="s">
        <v>19695</v>
      </c>
      <c r="O1498" s="337" t="s">
        <v>19695</v>
      </c>
      <c r="P1498" s="337" t="s">
        <v>19695</v>
      </c>
      <c r="Q1498" s="337" t="s">
        <v>19695</v>
      </c>
      <c r="R1498" s="337" t="s">
        <v>139</v>
      </c>
      <c r="S1498" s="337" t="s">
        <v>1602</v>
      </c>
      <c r="T1498" s="337" t="s">
        <v>1602</v>
      </c>
      <c r="U1498" s="337" t="s">
        <v>1213</v>
      </c>
      <c r="V1498" s="337">
        <v>6</v>
      </c>
      <c r="W1498" s="337" t="s">
        <v>19695</v>
      </c>
      <c r="X1498" s="337" t="s">
        <v>19695</v>
      </c>
      <c r="Y1498" s="337" t="s">
        <v>19695</v>
      </c>
      <c r="Z1498" s="337" t="s">
        <v>1728</v>
      </c>
      <c r="AA1498" s="337" t="s">
        <v>717</v>
      </c>
      <c r="AB1498" s="337" t="s">
        <v>718</v>
      </c>
      <c r="AC1498" s="337" t="s">
        <v>14168</v>
      </c>
    </row>
    <row r="1499" spans="1:29" ht="15.8" x14ac:dyDescent="0.25">
      <c r="A1499" s="337" t="s">
        <v>1723</v>
      </c>
      <c r="B1499" s="337" t="s">
        <v>7665</v>
      </c>
      <c r="C1499" s="337" t="s">
        <v>1821</v>
      </c>
      <c r="D1499" s="337" t="s">
        <v>449</v>
      </c>
      <c r="E1499" s="337" t="s">
        <v>7666</v>
      </c>
      <c r="F1499" s="338">
        <v>43854</v>
      </c>
      <c r="G1499" s="337" t="s">
        <v>7667</v>
      </c>
      <c r="H1499" s="338">
        <v>43975</v>
      </c>
      <c r="I1499" s="337" t="s">
        <v>19695</v>
      </c>
      <c r="J1499" s="337" t="s">
        <v>16</v>
      </c>
      <c r="K1499" s="337" t="s">
        <v>19695</v>
      </c>
      <c r="L1499" s="337" t="s">
        <v>19695</v>
      </c>
      <c r="M1499" s="337" t="s">
        <v>19695</v>
      </c>
      <c r="N1499" s="337" t="s">
        <v>19695</v>
      </c>
      <c r="O1499" s="337" t="s">
        <v>19695</v>
      </c>
      <c r="P1499" s="337" t="s">
        <v>19695</v>
      </c>
      <c r="Q1499" s="337" t="s">
        <v>19695</v>
      </c>
      <c r="R1499" s="337" t="s">
        <v>144</v>
      </c>
      <c r="S1499" s="337" t="s">
        <v>446</v>
      </c>
      <c r="T1499" s="337" t="s">
        <v>55</v>
      </c>
      <c r="U1499" s="337" t="s">
        <v>1352</v>
      </c>
      <c r="V1499" s="337">
        <v>4</v>
      </c>
      <c r="W1499" s="337" t="s">
        <v>19695</v>
      </c>
      <c r="X1499" s="337" t="s">
        <v>19695</v>
      </c>
      <c r="Y1499" s="337" t="s">
        <v>19695</v>
      </c>
      <c r="Z1499" s="337" t="s">
        <v>1728</v>
      </c>
      <c r="AA1499" s="337" t="s">
        <v>717</v>
      </c>
      <c r="AB1499" s="337" t="s">
        <v>718</v>
      </c>
      <c r="AC1499" s="337" t="s">
        <v>14164</v>
      </c>
    </row>
    <row r="1500" spans="1:29" ht="15.8" x14ac:dyDescent="0.25">
      <c r="A1500" s="337" t="s">
        <v>1723</v>
      </c>
      <c r="B1500" s="337" t="s">
        <v>1806</v>
      </c>
      <c r="C1500" s="337" t="s">
        <v>1725</v>
      </c>
      <c r="D1500" s="337" t="s">
        <v>1730</v>
      </c>
      <c r="E1500" s="337" t="s">
        <v>1807</v>
      </c>
      <c r="F1500" s="338">
        <v>43895</v>
      </c>
      <c r="G1500" s="337" t="s">
        <v>1808</v>
      </c>
      <c r="H1500" s="338">
        <v>43973</v>
      </c>
      <c r="I1500" s="337" t="s">
        <v>19695</v>
      </c>
      <c r="J1500" s="337" t="s">
        <v>36</v>
      </c>
      <c r="K1500" s="337" t="s">
        <v>19695</v>
      </c>
      <c r="L1500" s="337" t="s">
        <v>19695</v>
      </c>
      <c r="M1500" s="337" t="s">
        <v>19695</v>
      </c>
      <c r="N1500" s="337" t="s">
        <v>19695</v>
      </c>
      <c r="O1500" s="337" t="s">
        <v>19695</v>
      </c>
      <c r="P1500" s="337" t="s">
        <v>19695</v>
      </c>
      <c r="Q1500" s="337" t="s">
        <v>19695</v>
      </c>
      <c r="R1500" s="337" t="s">
        <v>52</v>
      </c>
      <c r="S1500" s="337" t="s">
        <v>93</v>
      </c>
      <c r="T1500" s="337" t="s">
        <v>1809</v>
      </c>
      <c r="U1500" s="337" t="s">
        <v>1810</v>
      </c>
      <c r="V1500" s="337">
        <v>6</v>
      </c>
      <c r="W1500" s="337" t="s">
        <v>19695</v>
      </c>
      <c r="X1500" s="337" t="s">
        <v>19695</v>
      </c>
      <c r="Y1500" s="337" t="s">
        <v>19695</v>
      </c>
      <c r="Z1500" s="337" t="s">
        <v>1745</v>
      </c>
      <c r="AA1500" s="337" t="s">
        <v>897</v>
      </c>
      <c r="AB1500" s="337" t="s">
        <v>854</v>
      </c>
      <c r="AC1500" s="337" t="s">
        <v>14159</v>
      </c>
    </row>
    <row r="1501" spans="1:29" ht="15.8" x14ac:dyDescent="0.25">
      <c r="A1501" s="337" t="s">
        <v>1723</v>
      </c>
      <c r="B1501" s="337" t="s">
        <v>9270</v>
      </c>
      <c r="C1501" s="337" t="s">
        <v>1725</v>
      </c>
      <c r="D1501" s="337" t="s">
        <v>1730</v>
      </c>
      <c r="E1501" s="337" t="s">
        <v>1803</v>
      </c>
      <c r="F1501" s="338">
        <v>43972</v>
      </c>
      <c r="G1501" s="337" t="s">
        <v>1803</v>
      </c>
      <c r="H1501" s="338">
        <v>43972</v>
      </c>
      <c r="I1501" s="337" t="s">
        <v>19695</v>
      </c>
      <c r="J1501" s="337" t="s">
        <v>36</v>
      </c>
      <c r="K1501" s="337" t="s">
        <v>19695</v>
      </c>
      <c r="L1501" s="337" t="s">
        <v>19695</v>
      </c>
      <c r="M1501" s="337" t="s">
        <v>19695</v>
      </c>
      <c r="N1501" s="337" t="s">
        <v>19695</v>
      </c>
      <c r="O1501" s="337" t="s">
        <v>19695</v>
      </c>
      <c r="P1501" s="337" t="s">
        <v>19695</v>
      </c>
      <c r="Q1501" s="337" t="s">
        <v>19695</v>
      </c>
      <c r="R1501" s="337" t="s">
        <v>52</v>
      </c>
      <c r="S1501" s="337" t="s">
        <v>53</v>
      </c>
      <c r="T1501" s="337" t="s">
        <v>9269</v>
      </c>
      <c r="U1501" s="337" t="s">
        <v>126</v>
      </c>
      <c r="V1501" s="337">
        <v>16</v>
      </c>
      <c r="W1501" s="337" t="s">
        <v>19695</v>
      </c>
      <c r="X1501" s="337" t="s">
        <v>19695</v>
      </c>
      <c r="Y1501" s="337" t="s">
        <v>19695</v>
      </c>
      <c r="Z1501" s="337" t="s">
        <v>1728</v>
      </c>
      <c r="AA1501" s="337" t="s">
        <v>766</v>
      </c>
      <c r="AB1501" s="337" t="s">
        <v>718</v>
      </c>
      <c r="AC1501" s="337" t="s">
        <v>14158</v>
      </c>
    </row>
    <row r="1502" spans="1:29" ht="15.8" x14ac:dyDescent="0.25">
      <c r="A1502" s="337" t="s">
        <v>1723</v>
      </c>
      <c r="B1502" s="337" t="s">
        <v>8631</v>
      </c>
      <c r="C1502" s="337" t="s">
        <v>1821</v>
      </c>
      <c r="D1502" s="337" t="s">
        <v>449</v>
      </c>
      <c r="E1502" s="337" t="s">
        <v>7664</v>
      </c>
      <c r="F1502" s="338">
        <v>43956</v>
      </c>
      <c r="G1502" s="337" t="s">
        <v>1803</v>
      </c>
      <c r="H1502" s="338">
        <v>43972</v>
      </c>
      <c r="I1502" s="337" t="s">
        <v>19695</v>
      </c>
      <c r="J1502" s="337" t="s">
        <v>16</v>
      </c>
      <c r="K1502" s="337" t="s">
        <v>19695</v>
      </c>
      <c r="L1502" s="337" t="s">
        <v>19695</v>
      </c>
      <c r="M1502" s="337" t="s">
        <v>19695</v>
      </c>
      <c r="N1502" s="337" t="s">
        <v>19695</v>
      </c>
      <c r="O1502" s="337" t="s">
        <v>19695</v>
      </c>
      <c r="P1502" s="337" t="s">
        <v>19695</v>
      </c>
      <c r="Q1502" s="337" t="s">
        <v>19695</v>
      </c>
      <c r="R1502" s="337" t="s">
        <v>1220</v>
      </c>
      <c r="S1502" s="337" t="s">
        <v>108</v>
      </c>
      <c r="T1502" s="337" t="s">
        <v>108</v>
      </c>
      <c r="U1502" s="337" t="s">
        <v>1222</v>
      </c>
      <c r="V1502" s="337">
        <v>8</v>
      </c>
      <c r="W1502" s="337" t="s">
        <v>19695</v>
      </c>
      <c r="X1502" s="337" t="s">
        <v>19695</v>
      </c>
      <c r="Y1502" s="337" t="s">
        <v>19695</v>
      </c>
      <c r="Z1502" s="337" t="s">
        <v>1728</v>
      </c>
      <c r="AA1502" s="337" t="s">
        <v>735</v>
      </c>
      <c r="AB1502" s="337" t="s">
        <v>718</v>
      </c>
      <c r="AC1502" s="337" t="s">
        <v>14159</v>
      </c>
    </row>
    <row r="1503" spans="1:29" ht="15.8" x14ac:dyDescent="0.25">
      <c r="A1503" s="337" t="s">
        <v>1723</v>
      </c>
      <c r="B1503" s="337" t="s">
        <v>11829</v>
      </c>
      <c r="C1503" s="337" t="s">
        <v>1821</v>
      </c>
      <c r="D1503" s="337" t="s">
        <v>449</v>
      </c>
      <c r="E1503" s="337" t="s">
        <v>11645</v>
      </c>
      <c r="F1503" s="338">
        <v>43944</v>
      </c>
      <c r="G1503" s="337" t="s">
        <v>8633</v>
      </c>
      <c r="H1503" s="338">
        <v>43971</v>
      </c>
      <c r="I1503" s="337" t="s">
        <v>19695</v>
      </c>
      <c r="J1503" s="337" t="s">
        <v>36</v>
      </c>
      <c r="K1503" s="337" t="s">
        <v>19695</v>
      </c>
      <c r="L1503" s="337" t="s">
        <v>19695</v>
      </c>
      <c r="M1503" s="337" t="s">
        <v>19695</v>
      </c>
      <c r="N1503" s="337" t="s">
        <v>19695</v>
      </c>
      <c r="O1503" s="337" t="s">
        <v>19695</v>
      </c>
      <c r="P1503" s="337" t="s">
        <v>19695</v>
      </c>
      <c r="Q1503" s="337" t="s">
        <v>19695</v>
      </c>
      <c r="R1503" s="337" t="s">
        <v>112</v>
      </c>
      <c r="S1503" s="337" t="s">
        <v>113</v>
      </c>
      <c r="T1503" s="337" t="s">
        <v>113</v>
      </c>
      <c r="U1503" s="337" t="s">
        <v>122</v>
      </c>
      <c r="V1503" s="337">
        <v>12</v>
      </c>
      <c r="W1503" s="337" t="s">
        <v>19695</v>
      </c>
      <c r="X1503" s="337" t="s">
        <v>19695</v>
      </c>
      <c r="Y1503" s="337" t="s">
        <v>19695</v>
      </c>
      <c r="Z1503" s="337" t="s">
        <v>1728</v>
      </c>
      <c r="AA1503" s="337" t="s">
        <v>735</v>
      </c>
      <c r="AB1503" s="337" t="s">
        <v>718</v>
      </c>
      <c r="AC1503" s="337" t="s">
        <v>14187</v>
      </c>
    </row>
    <row r="1504" spans="1:29" ht="15.8" x14ac:dyDescent="0.25">
      <c r="A1504" s="337" t="s">
        <v>1723</v>
      </c>
      <c r="B1504" s="337" t="s">
        <v>9730</v>
      </c>
      <c r="C1504" s="337" t="s">
        <v>1821</v>
      </c>
      <c r="D1504" s="337" t="s">
        <v>449</v>
      </c>
      <c r="E1504" s="337" t="s">
        <v>1408</v>
      </c>
      <c r="F1504" s="338">
        <v>43729</v>
      </c>
      <c r="G1504" s="337" t="s">
        <v>8633</v>
      </c>
      <c r="H1504" s="338">
        <v>43971</v>
      </c>
      <c r="I1504" s="337" t="s">
        <v>19695</v>
      </c>
      <c r="J1504" s="337" t="s">
        <v>36</v>
      </c>
      <c r="K1504" s="337" t="s">
        <v>19695</v>
      </c>
      <c r="L1504" s="337" t="s">
        <v>19695</v>
      </c>
      <c r="M1504" s="337" t="s">
        <v>19695</v>
      </c>
      <c r="N1504" s="337" t="s">
        <v>19695</v>
      </c>
      <c r="O1504" s="337" t="s">
        <v>19695</v>
      </c>
      <c r="P1504" s="337" t="s">
        <v>19695</v>
      </c>
      <c r="Q1504" s="337" t="s">
        <v>19695</v>
      </c>
      <c r="R1504" s="337" t="s">
        <v>81</v>
      </c>
      <c r="S1504" s="337" t="s">
        <v>82</v>
      </c>
      <c r="T1504" s="337" t="s">
        <v>4748</v>
      </c>
      <c r="U1504" s="337" t="s">
        <v>4749</v>
      </c>
      <c r="V1504" s="337">
        <v>10</v>
      </c>
      <c r="W1504" s="337" t="s">
        <v>19695</v>
      </c>
      <c r="X1504" s="337" t="s">
        <v>19695</v>
      </c>
      <c r="Y1504" s="337" t="s">
        <v>19695</v>
      </c>
      <c r="Z1504" s="337" t="s">
        <v>1728</v>
      </c>
      <c r="AA1504" s="337" t="s">
        <v>717</v>
      </c>
      <c r="AB1504" s="337" t="s">
        <v>718</v>
      </c>
      <c r="AC1504" s="337" t="s">
        <v>14205</v>
      </c>
    </row>
    <row r="1505" spans="1:29" ht="15.8" x14ac:dyDescent="0.25">
      <c r="A1505" s="337" t="s">
        <v>1723</v>
      </c>
      <c r="B1505" s="337" t="s">
        <v>11390</v>
      </c>
      <c r="C1505" s="337" t="s">
        <v>1725</v>
      </c>
      <c r="D1505" s="337" t="s">
        <v>1730</v>
      </c>
      <c r="E1505" s="337" t="s">
        <v>11391</v>
      </c>
      <c r="F1505" s="338">
        <v>43921</v>
      </c>
      <c r="G1505" s="337" t="s">
        <v>8633</v>
      </c>
      <c r="H1505" s="338">
        <v>43971</v>
      </c>
      <c r="I1505" s="337" t="s">
        <v>19695</v>
      </c>
      <c r="J1505" s="337" t="s">
        <v>36</v>
      </c>
      <c r="K1505" s="337" t="s">
        <v>19695</v>
      </c>
      <c r="L1505" s="337" t="s">
        <v>19695</v>
      </c>
      <c r="M1505" s="337" t="s">
        <v>19695</v>
      </c>
      <c r="N1505" s="337" t="s">
        <v>19695</v>
      </c>
      <c r="O1505" s="337" t="s">
        <v>19695</v>
      </c>
      <c r="P1505" s="337" t="s">
        <v>19695</v>
      </c>
      <c r="Q1505" s="337" t="s">
        <v>19695</v>
      </c>
      <c r="R1505" s="337" t="s">
        <v>52</v>
      </c>
      <c r="S1505" s="337" t="s">
        <v>52</v>
      </c>
      <c r="T1505" s="337" t="s">
        <v>52</v>
      </c>
      <c r="U1505" s="337" t="s">
        <v>11392</v>
      </c>
      <c r="V1505" s="337">
        <v>13</v>
      </c>
      <c r="W1505" s="337" t="s">
        <v>19695</v>
      </c>
      <c r="X1505" s="337" t="s">
        <v>19695</v>
      </c>
      <c r="Y1505" s="337" t="s">
        <v>19695</v>
      </c>
      <c r="Z1505" s="337" t="s">
        <v>1728</v>
      </c>
      <c r="AA1505" s="337" t="s">
        <v>717</v>
      </c>
      <c r="AB1505" s="337" t="s">
        <v>718</v>
      </c>
      <c r="AC1505" s="337" t="s">
        <v>14218</v>
      </c>
    </row>
    <row r="1506" spans="1:29" ht="15.8" x14ac:dyDescent="0.25">
      <c r="A1506" s="337" t="s">
        <v>1723</v>
      </c>
      <c r="B1506" s="337" t="s">
        <v>9268</v>
      </c>
      <c r="C1506" s="337" t="s">
        <v>1821</v>
      </c>
      <c r="D1506" s="337" t="s">
        <v>449</v>
      </c>
      <c r="E1506" s="337" t="s">
        <v>8579</v>
      </c>
      <c r="F1506" s="338">
        <v>43969</v>
      </c>
      <c r="G1506" s="337" t="s">
        <v>8579</v>
      </c>
      <c r="H1506" s="338">
        <v>43969</v>
      </c>
      <c r="I1506" s="337" t="s">
        <v>19695</v>
      </c>
      <c r="J1506" s="337" t="s">
        <v>36</v>
      </c>
      <c r="K1506" s="337" t="s">
        <v>19695</v>
      </c>
      <c r="L1506" s="337" t="s">
        <v>19695</v>
      </c>
      <c r="M1506" s="337" t="s">
        <v>19695</v>
      </c>
      <c r="N1506" s="337" t="s">
        <v>19695</v>
      </c>
      <c r="O1506" s="337" t="s">
        <v>19695</v>
      </c>
      <c r="P1506" s="337" t="s">
        <v>19695</v>
      </c>
      <c r="Q1506" s="337" t="s">
        <v>19695</v>
      </c>
      <c r="R1506" s="337" t="s">
        <v>52</v>
      </c>
      <c r="S1506" s="337" t="s">
        <v>142</v>
      </c>
      <c r="T1506" s="337" t="s">
        <v>9269</v>
      </c>
      <c r="U1506" s="337" t="s">
        <v>970</v>
      </c>
      <c r="V1506" s="337">
        <v>8</v>
      </c>
      <c r="W1506" s="337" t="s">
        <v>19695</v>
      </c>
      <c r="X1506" s="337" t="s">
        <v>19695</v>
      </c>
      <c r="Y1506" s="337" t="s">
        <v>19695</v>
      </c>
      <c r="Z1506" s="337" t="s">
        <v>1753</v>
      </c>
      <c r="AA1506" s="337" t="s">
        <v>735</v>
      </c>
      <c r="AB1506" s="337" t="s">
        <v>718</v>
      </c>
      <c r="AC1506" s="337" t="s">
        <v>15545</v>
      </c>
    </row>
    <row r="1507" spans="1:29" ht="15.8" x14ac:dyDescent="0.25">
      <c r="A1507" s="337" t="s">
        <v>1723</v>
      </c>
      <c r="B1507" s="337" t="s">
        <v>9266</v>
      </c>
      <c r="C1507" s="337" t="s">
        <v>1821</v>
      </c>
      <c r="D1507" s="337" t="s">
        <v>449</v>
      </c>
      <c r="E1507" s="337" t="s">
        <v>8579</v>
      </c>
      <c r="F1507" s="338">
        <v>43969</v>
      </c>
      <c r="G1507" s="337" t="s">
        <v>8579</v>
      </c>
      <c r="H1507" s="338">
        <v>43969</v>
      </c>
      <c r="I1507" s="337" t="s">
        <v>19695</v>
      </c>
      <c r="J1507" s="337" t="s">
        <v>16</v>
      </c>
      <c r="K1507" s="337" t="s">
        <v>19695</v>
      </c>
      <c r="L1507" s="337" t="s">
        <v>19695</v>
      </c>
      <c r="M1507" s="337" t="s">
        <v>19695</v>
      </c>
      <c r="N1507" s="337" t="s">
        <v>19695</v>
      </c>
      <c r="O1507" s="337" t="s">
        <v>19695</v>
      </c>
      <c r="P1507" s="337" t="s">
        <v>19695</v>
      </c>
      <c r="Q1507" s="337" t="s">
        <v>19695</v>
      </c>
      <c r="R1507" s="337" t="s">
        <v>52</v>
      </c>
      <c r="S1507" s="337" t="s">
        <v>142</v>
      </c>
      <c r="T1507" s="337" t="s">
        <v>2082</v>
      </c>
      <c r="U1507" s="337" t="s">
        <v>9267</v>
      </c>
      <c r="V1507" s="337">
        <v>8</v>
      </c>
      <c r="W1507" s="337" t="s">
        <v>19695</v>
      </c>
      <c r="X1507" s="337" t="s">
        <v>19695</v>
      </c>
      <c r="Y1507" s="337" t="s">
        <v>19695</v>
      </c>
      <c r="Z1507" s="337" t="s">
        <v>1753</v>
      </c>
      <c r="AA1507" s="337" t="s">
        <v>735</v>
      </c>
      <c r="AB1507" s="337" t="s">
        <v>718</v>
      </c>
      <c r="AC1507" s="337" t="s">
        <v>15545</v>
      </c>
    </row>
    <row r="1508" spans="1:29" ht="15.8" x14ac:dyDescent="0.25">
      <c r="A1508" s="337" t="s">
        <v>1723</v>
      </c>
      <c r="B1508" s="337" t="s">
        <v>8577</v>
      </c>
      <c r="C1508" s="337" t="s">
        <v>1821</v>
      </c>
      <c r="D1508" s="337" t="s">
        <v>449</v>
      </c>
      <c r="E1508" s="337" t="s">
        <v>8578</v>
      </c>
      <c r="F1508" s="338">
        <v>43905</v>
      </c>
      <c r="G1508" s="337" t="s">
        <v>8579</v>
      </c>
      <c r="H1508" s="338">
        <v>43969</v>
      </c>
      <c r="I1508" s="337" t="s">
        <v>19695</v>
      </c>
      <c r="J1508" s="337" t="s">
        <v>16</v>
      </c>
      <c r="K1508" s="337" t="s">
        <v>19695</v>
      </c>
      <c r="L1508" s="337" t="s">
        <v>19695</v>
      </c>
      <c r="M1508" s="337" t="s">
        <v>19695</v>
      </c>
      <c r="N1508" s="337" t="s">
        <v>19695</v>
      </c>
      <c r="O1508" s="337" t="s">
        <v>19695</v>
      </c>
      <c r="P1508" s="337" t="s">
        <v>19695</v>
      </c>
      <c r="Q1508" s="337" t="s">
        <v>19695</v>
      </c>
      <c r="R1508" s="337" t="s">
        <v>75</v>
      </c>
      <c r="S1508" s="337" t="s">
        <v>5361</v>
      </c>
      <c r="T1508" s="337" t="s">
        <v>8580</v>
      </c>
      <c r="U1508" s="337" t="s">
        <v>8581</v>
      </c>
      <c r="V1508" s="337">
        <v>10</v>
      </c>
      <c r="W1508" s="337" t="s">
        <v>19695</v>
      </c>
      <c r="X1508" s="337" t="s">
        <v>19695</v>
      </c>
      <c r="Y1508" s="337" t="s">
        <v>19695</v>
      </c>
      <c r="Z1508" s="337" t="s">
        <v>1753</v>
      </c>
      <c r="AA1508" s="337" t="s">
        <v>717</v>
      </c>
      <c r="AB1508" s="337" t="s">
        <v>718</v>
      </c>
      <c r="AC1508" s="337" t="s">
        <v>15553</v>
      </c>
    </row>
    <row r="1509" spans="1:29" ht="15.8" x14ac:dyDescent="0.25">
      <c r="A1509" s="337" t="s">
        <v>1723</v>
      </c>
      <c r="B1509" s="337" t="s">
        <v>11711</v>
      </c>
      <c r="C1509" s="337" t="s">
        <v>1821</v>
      </c>
      <c r="D1509" s="337" t="s">
        <v>449</v>
      </c>
      <c r="E1509" s="337" t="s">
        <v>7661</v>
      </c>
      <c r="F1509" s="338">
        <v>43952</v>
      </c>
      <c r="G1509" s="337" t="s">
        <v>8518</v>
      </c>
      <c r="H1509" s="338">
        <v>43967</v>
      </c>
      <c r="I1509" s="337" t="s">
        <v>19695</v>
      </c>
      <c r="J1509" s="337" t="s">
        <v>16</v>
      </c>
      <c r="K1509" s="337" t="s">
        <v>19695</v>
      </c>
      <c r="L1509" s="337" t="s">
        <v>19695</v>
      </c>
      <c r="M1509" s="337" t="s">
        <v>19695</v>
      </c>
      <c r="N1509" s="337" t="s">
        <v>19695</v>
      </c>
      <c r="O1509" s="337" t="s">
        <v>19695</v>
      </c>
      <c r="P1509" s="337" t="s">
        <v>19695</v>
      </c>
      <c r="Q1509" s="337" t="s">
        <v>19695</v>
      </c>
      <c r="R1509" s="337" t="s">
        <v>52</v>
      </c>
      <c r="S1509" s="337" t="s">
        <v>69</v>
      </c>
      <c r="T1509" s="337" t="s">
        <v>382</v>
      </c>
      <c r="U1509" s="337" t="s">
        <v>11712</v>
      </c>
      <c r="V1509" s="337">
        <v>12</v>
      </c>
      <c r="W1509" s="337" t="s">
        <v>19695</v>
      </c>
      <c r="X1509" s="337" t="s">
        <v>19695</v>
      </c>
      <c r="Y1509" s="337" t="s">
        <v>19695</v>
      </c>
      <c r="Z1509" s="337" t="s">
        <v>1728</v>
      </c>
      <c r="AA1509" s="337" t="s">
        <v>735</v>
      </c>
      <c r="AB1509" s="337" t="s">
        <v>718</v>
      </c>
      <c r="AC1509" s="337" t="s">
        <v>14242</v>
      </c>
    </row>
    <row r="1510" spans="1:29" ht="15.8" x14ac:dyDescent="0.25">
      <c r="A1510" s="337" t="s">
        <v>1723</v>
      </c>
      <c r="B1510" s="337" t="s">
        <v>8517</v>
      </c>
      <c r="C1510" s="337" t="s">
        <v>1821</v>
      </c>
      <c r="D1510" s="337" t="s">
        <v>449</v>
      </c>
      <c r="E1510" s="337" t="s">
        <v>8518</v>
      </c>
      <c r="F1510" s="338">
        <v>43967</v>
      </c>
      <c r="G1510" s="337" t="s">
        <v>8518</v>
      </c>
      <c r="H1510" s="338">
        <v>43967</v>
      </c>
      <c r="I1510" s="337" t="s">
        <v>19695</v>
      </c>
      <c r="J1510" s="337" t="s">
        <v>36</v>
      </c>
      <c r="K1510" s="337" t="s">
        <v>19695</v>
      </c>
      <c r="L1510" s="337" t="s">
        <v>19695</v>
      </c>
      <c r="M1510" s="337" t="s">
        <v>19695</v>
      </c>
      <c r="N1510" s="337" t="s">
        <v>19695</v>
      </c>
      <c r="O1510" s="337" t="s">
        <v>19695</v>
      </c>
      <c r="P1510" s="337" t="s">
        <v>19695</v>
      </c>
      <c r="Q1510" s="337" t="s">
        <v>19695</v>
      </c>
      <c r="R1510" s="337" t="s">
        <v>1225</v>
      </c>
      <c r="S1510" s="337" t="s">
        <v>1568</v>
      </c>
      <c r="T1510" s="337" t="s">
        <v>1569</v>
      </c>
      <c r="U1510" s="337" t="s">
        <v>6071</v>
      </c>
      <c r="V1510" s="337">
        <v>8</v>
      </c>
      <c r="W1510" s="337" t="s">
        <v>19695</v>
      </c>
      <c r="X1510" s="337" t="s">
        <v>19695</v>
      </c>
      <c r="Y1510" s="337" t="s">
        <v>19695</v>
      </c>
      <c r="Z1510" s="337" t="s">
        <v>1753</v>
      </c>
      <c r="AA1510" s="337" t="s">
        <v>717</v>
      </c>
      <c r="AB1510" s="337" t="s">
        <v>718</v>
      </c>
      <c r="AC1510" s="337" t="s">
        <v>15544</v>
      </c>
    </row>
    <row r="1511" spans="1:29" ht="15.8" x14ac:dyDescent="0.25">
      <c r="A1511" s="337" t="s">
        <v>1723</v>
      </c>
      <c r="B1511" s="337" t="s">
        <v>11405</v>
      </c>
      <c r="C1511" s="337" t="s">
        <v>1821</v>
      </c>
      <c r="D1511" s="337" t="s">
        <v>449</v>
      </c>
      <c r="E1511" s="337" t="s">
        <v>7641</v>
      </c>
      <c r="F1511" s="338">
        <v>43927</v>
      </c>
      <c r="G1511" s="337" t="s">
        <v>7918</v>
      </c>
      <c r="H1511" s="338">
        <v>43966</v>
      </c>
      <c r="I1511" s="337" t="s">
        <v>19695</v>
      </c>
      <c r="J1511" s="337" t="s">
        <v>16</v>
      </c>
      <c r="K1511" s="337" t="s">
        <v>19695</v>
      </c>
      <c r="L1511" s="337" t="s">
        <v>19695</v>
      </c>
      <c r="M1511" s="337" t="s">
        <v>19695</v>
      </c>
      <c r="N1511" s="337" t="s">
        <v>19695</v>
      </c>
      <c r="O1511" s="337" t="s">
        <v>19695</v>
      </c>
      <c r="P1511" s="337" t="s">
        <v>19695</v>
      </c>
      <c r="Q1511" s="337" t="s">
        <v>19695</v>
      </c>
      <c r="R1511" s="337" t="s">
        <v>18</v>
      </c>
      <c r="S1511" s="337" t="s">
        <v>1033</v>
      </c>
      <c r="T1511" s="337" t="s">
        <v>1033</v>
      </c>
      <c r="U1511" s="337" t="s">
        <v>11400</v>
      </c>
      <c r="V1511" s="337">
        <v>8</v>
      </c>
      <c r="W1511" s="337" t="s">
        <v>19695</v>
      </c>
      <c r="X1511" s="337" t="s">
        <v>19695</v>
      </c>
      <c r="Y1511" s="337" t="s">
        <v>19695</v>
      </c>
      <c r="Z1511" s="337" t="s">
        <v>1728</v>
      </c>
      <c r="AA1511" s="337" t="s">
        <v>735</v>
      </c>
      <c r="AB1511" s="337" t="s">
        <v>718</v>
      </c>
      <c r="AC1511" s="337" t="s">
        <v>14188</v>
      </c>
    </row>
    <row r="1512" spans="1:29" ht="15.8" x14ac:dyDescent="0.25">
      <c r="A1512" s="337" t="s">
        <v>1723</v>
      </c>
      <c r="B1512" s="337" t="s">
        <v>7917</v>
      </c>
      <c r="C1512" s="337" t="s">
        <v>1821</v>
      </c>
      <c r="D1512" s="337" t="s">
        <v>449</v>
      </c>
      <c r="E1512" s="337" t="s">
        <v>7644</v>
      </c>
      <c r="F1512" s="338">
        <v>43951</v>
      </c>
      <c r="G1512" s="337" t="s">
        <v>7918</v>
      </c>
      <c r="H1512" s="338">
        <v>43966</v>
      </c>
      <c r="I1512" s="337" t="s">
        <v>19695</v>
      </c>
      <c r="J1512" s="337" t="s">
        <v>16</v>
      </c>
      <c r="K1512" s="337" t="s">
        <v>19695</v>
      </c>
      <c r="L1512" s="337" t="s">
        <v>19695</v>
      </c>
      <c r="M1512" s="337" t="s">
        <v>19695</v>
      </c>
      <c r="N1512" s="337" t="s">
        <v>19695</v>
      </c>
      <c r="O1512" s="337" t="s">
        <v>19695</v>
      </c>
      <c r="P1512" s="337" t="s">
        <v>19695</v>
      </c>
      <c r="Q1512" s="337" t="s">
        <v>19695</v>
      </c>
      <c r="R1512" s="337" t="s">
        <v>75</v>
      </c>
      <c r="S1512" s="337" t="s">
        <v>5361</v>
      </c>
      <c r="T1512" s="337" t="s">
        <v>2835</v>
      </c>
      <c r="U1512" s="337" t="s">
        <v>2835</v>
      </c>
      <c r="V1512" s="337">
        <v>8</v>
      </c>
      <c r="W1512" s="337" t="s">
        <v>19695</v>
      </c>
      <c r="X1512" s="337" t="s">
        <v>19695</v>
      </c>
      <c r="Y1512" s="337" t="s">
        <v>19695</v>
      </c>
      <c r="Z1512" s="337" t="s">
        <v>1753</v>
      </c>
      <c r="AA1512" s="337" t="s">
        <v>717</v>
      </c>
      <c r="AB1512" s="337" t="s">
        <v>718</v>
      </c>
      <c r="AC1512" s="337" t="s">
        <v>15553</v>
      </c>
    </row>
    <row r="1513" spans="1:29" ht="15.8" x14ac:dyDescent="0.25">
      <c r="A1513" s="337" t="s">
        <v>1723</v>
      </c>
      <c r="B1513" s="337" t="s">
        <v>10542</v>
      </c>
      <c r="C1513" s="337" t="s">
        <v>1821</v>
      </c>
      <c r="D1513" s="337" t="s">
        <v>449</v>
      </c>
      <c r="E1513" s="337" t="s">
        <v>10543</v>
      </c>
      <c r="F1513" s="338">
        <v>43843</v>
      </c>
      <c r="G1513" s="337" t="s">
        <v>7918</v>
      </c>
      <c r="H1513" s="338">
        <v>43966</v>
      </c>
      <c r="I1513" s="337" t="s">
        <v>19695</v>
      </c>
      <c r="J1513" s="337" t="s">
        <v>36</v>
      </c>
      <c r="K1513" s="337" t="s">
        <v>19695</v>
      </c>
      <c r="L1513" s="337" t="s">
        <v>19695</v>
      </c>
      <c r="M1513" s="337" t="s">
        <v>19695</v>
      </c>
      <c r="N1513" s="337" t="s">
        <v>19695</v>
      </c>
      <c r="O1513" s="337" t="s">
        <v>19695</v>
      </c>
      <c r="P1513" s="337" t="s">
        <v>19695</v>
      </c>
      <c r="Q1513" s="337" t="s">
        <v>19695</v>
      </c>
      <c r="R1513" s="337" t="s">
        <v>66</v>
      </c>
      <c r="S1513" s="337" t="s">
        <v>67</v>
      </c>
      <c r="T1513" s="337" t="s">
        <v>10536</v>
      </c>
      <c r="U1513" s="337" t="s">
        <v>10544</v>
      </c>
      <c r="V1513" s="337">
        <v>8</v>
      </c>
      <c r="W1513" s="337" t="s">
        <v>19695</v>
      </c>
      <c r="X1513" s="337" t="s">
        <v>19695</v>
      </c>
      <c r="Y1513" s="337" t="s">
        <v>19695</v>
      </c>
      <c r="Z1513" s="337" t="s">
        <v>1753</v>
      </c>
      <c r="AA1513" s="337" t="s">
        <v>717</v>
      </c>
      <c r="AB1513" s="337" t="s">
        <v>718</v>
      </c>
      <c r="AC1513" s="337" t="s">
        <v>14262</v>
      </c>
    </row>
    <row r="1514" spans="1:29" ht="15.8" x14ac:dyDescent="0.25">
      <c r="A1514" s="337" t="s">
        <v>1723</v>
      </c>
      <c r="B1514" s="337" t="s">
        <v>11697</v>
      </c>
      <c r="C1514" s="337" t="s">
        <v>1821</v>
      </c>
      <c r="D1514" s="337" t="s">
        <v>449</v>
      </c>
      <c r="E1514" s="337" t="s">
        <v>9933</v>
      </c>
      <c r="F1514" s="338">
        <v>43939</v>
      </c>
      <c r="G1514" s="337" t="s">
        <v>11698</v>
      </c>
      <c r="H1514" s="338">
        <v>43965</v>
      </c>
      <c r="I1514" s="337" t="s">
        <v>19695</v>
      </c>
      <c r="J1514" s="337" t="s">
        <v>16</v>
      </c>
      <c r="K1514" s="337" t="s">
        <v>19695</v>
      </c>
      <c r="L1514" s="337" t="s">
        <v>19695</v>
      </c>
      <c r="M1514" s="337" t="s">
        <v>19695</v>
      </c>
      <c r="N1514" s="337" t="s">
        <v>19695</v>
      </c>
      <c r="O1514" s="337" t="s">
        <v>19695</v>
      </c>
      <c r="P1514" s="337" t="s">
        <v>19695</v>
      </c>
      <c r="Q1514" s="337" t="s">
        <v>19695</v>
      </c>
      <c r="R1514" s="337" t="s">
        <v>52</v>
      </c>
      <c r="S1514" s="337" t="s">
        <v>857</v>
      </c>
      <c r="T1514" s="337" t="s">
        <v>397</v>
      </c>
      <c r="U1514" s="337" t="s">
        <v>11699</v>
      </c>
      <c r="V1514" s="337">
        <v>10</v>
      </c>
      <c r="W1514" s="337" t="s">
        <v>19695</v>
      </c>
      <c r="X1514" s="337" t="s">
        <v>19695</v>
      </c>
      <c r="Y1514" s="337" t="s">
        <v>19695</v>
      </c>
      <c r="Z1514" s="337" t="s">
        <v>1728</v>
      </c>
      <c r="AA1514" s="337" t="s">
        <v>717</v>
      </c>
      <c r="AB1514" s="337" t="s">
        <v>718</v>
      </c>
      <c r="AC1514" s="337" t="s">
        <v>14250</v>
      </c>
    </row>
    <row r="1515" spans="1:29" ht="15.8" x14ac:dyDescent="0.25">
      <c r="A1515" s="337" t="s">
        <v>1723</v>
      </c>
      <c r="B1515" s="337" t="s">
        <v>9779</v>
      </c>
      <c r="C1515" s="337" t="s">
        <v>1821</v>
      </c>
      <c r="D1515" s="337" t="s">
        <v>449</v>
      </c>
      <c r="E1515" s="337" t="s">
        <v>8227</v>
      </c>
      <c r="F1515" s="338">
        <v>43663</v>
      </c>
      <c r="G1515" s="337" t="s">
        <v>8811</v>
      </c>
      <c r="H1515" s="338">
        <v>43964</v>
      </c>
      <c r="I1515" s="337" t="s">
        <v>19695</v>
      </c>
      <c r="J1515" s="337" t="s">
        <v>16</v>
      </c>
      <c r="K1515" s="337" t="s">
        <v>19695</v>
      </c>
      <c r="L1515" s="337" t="s">
        <v>19695</v>
      </c>
      <c r="M1515" s="337" t="s">
        <v>19695</v>
      </c>
      <c r="N1515" s="337" t="s">
        <v>19695</v>
      </c>
      <c r="O1515" s="337" t="s">
        <v>19695</v>
      </c>
      <c r="P1515" s="337" t="s">
        <v>19695</v>
      </c>
      <c r="Q1515" s="337" t="s">
        <v>19695</v>
      </c>
      <c r="R1515" s="337" t="s">
        <v>144</v>
      </c>
      <c r="S1515" s="337" t="s">
        <v>446</v>
      </c>
      <c r="T1515" s="337" t="s">
        <v>55</v>
      </c>
      <c r="U1515" s="337" t="s">
        <v>823</v>
      </c>
      <c r="V1515" s="337">
        <v>4</v>
      </c>
      <c r="W1515" s="337" t="s">
        <v>19695</v>
      </c>
      <c r="X1515" s="337" t="s">
        <v>19695</v>
      </c>
      <c r="Y1515" s="337" t="s">
        <v>19695</v>
      </c>
      <c r="Z1515" s="337" t="s">
        <v>1728</v>
      </c>
      <c r="AA1515" s="337" t="s">
        <v>717</v>
      </c>
      <c r="AB1515" s="337" t="s">
        <v>718</v>
      </c>
      <c r="AC1515" s="337" t="s">
        <v>14246</v>
      </c>
    </row>
    <row r="1516" spans="1:29" ht="15.8" x14ac:dyDescent="0.25">
      <c r="A1516" s="337" t="s">
        <v>1723</v>
      </c>
      <c r="B1516" s="337" t="s">
        <v>11259</v>
      </c>
      <c r="C1516" s="337" t="s">
        <v>1821</v>
      </c>
      <c r="D1516" s="337" t="s">
        <v>449</v>
      </c>
      <c r="E1516" s="337" t="s">
        <v>11260</v>
      </c>
      <c r="F1516" s="338">
        <v>43912</v>
      </c>
      <c r="G1516" s="337" t="s">
        <v>11261</v>
      </c>
      <c r="H1516" s="338">
        <v>43962</v>
      </c>
      <c r="I1516" s="337" t="s">
        <v>19695</v>
      </c>
      <c r="J1516" s="337" t="s">
        <v>36</v>
      </c>
      <c r="K1516" s="337" t="s">
        <v>19695</v>
      </c>
      <c r="L1516" s="337" t="s">
        <v>19695</v>
      </c>
      <c r="M1516" s="337" t="s">
        <v>19695</v>
      </c>
      <c r="N1516" s="337" t="s">
        <v>19695</v>
      </c>
      <c r="O1516" s="337" t="s">
        <v>19695</v>
      </c>
      <c r="P1516" s="337" t="s">
        <v>19695</v>
      </c>
      <c r="Q1516" s="337" t="s">
        <v>19695</v>
      </c>
      <c r="R1516" s="337" t="s">
        <v>98</v>
      </c>
      <c r="S1516" s="337" t="s">
        <v>1172</v>
      </c>
      <c r="T1516" s="337" t="s">
        <v>1173</v>
      </c>
      <c r="U1516" s="337" t="s">
        <v>11262</v>
      </c>
      <c r="V1516" s="337">
        <v>24</v>
      </c>
      <c r="W1516" s="337" t="s">
        <v>19695</v>
      </c>
      <c r="X1516" s="337" t="s">
        <v>19695</v>
      </c>
      <c r="Y1516" s="337" t="s">
        <v>19695</v>
      </c>
      <c r="Z1516" s="337" t="s">
        <v>1753</v>
      </c>
      <c r="AA1516" s="337" t="s">
        <v>766</v>
      </c>
      <c r="AB1516" s="337" t="s">
        <v>718</v>
      </c>
      <c r="AC1516" s="337" t="s">
        <v>15546</v>
      </c>
    </row>
    <row r="1517" spans="1:29" ht="15.8" x14ac:dyDescent="0.25">
      <c r="A1517" s="337" t="s">
        <v>1723</v>
      </c>
      <c r="B1517" s="337" t="s">
        <v>8534</v>
      </c>
      <c r="C1517" s="337" t="s">
        <v>1821</v>
      </c>
      <c r="D1517" s="337" t="s">
        <v>449</v>
      </c>
      <c r="E1517" s="337" t="s">
        <v>8535</v>
      </c>
      <c r="F1517" s="338">
        <v>43960</v>
      </c>
      <c r="G1517" s="337" t="s">
        <v>8535</v>
      </c>
      <c r="H1517" s="338">
        <v>43960</v>
      </c>
      <c r="I1517" s="337" t="s">
        <v>19695</v>
      </c>
      <c r="J1517" s="337" t="s">
        <v>36</v>
      </c>
      <c r="K1517" s="337" t="s">
        <v>19695</v>
      </c>
      <c r="L1517" s="337" t="s">
        <v>19695</v>
      </c>
      <c r="M1517" s="337" t="s">
        <v>19695</v>
      </c>
      <c r="N1517" s="337" t="s">
        <v>19695</v>
      </c>
      <c r="O1517" s="337" t="s">
        <v>19695</v>
      </c>
      <c r="P1517" s="337" t="s">
        <v>19695</v>
      </c>
      <c r="Q1517" s="337" t="s">
        <v>19695</v>
      </c>
      <c r="R1517" s="337" t="s">
        <v>1225</v>
      </c>
      <c r="S1517" s="337" t="s">
        <v>1568</v>
      </c>
      <c r="T1517" s="337" t="s">
        <v>4207</v>
      </c>
      <c r="U1517" s="337" t="s">
        <v>8536</v>
      </c>
      <c r="V1517" s="337">
        <v>10</v>
      </c>
      <c r="W1517" s="337" t="s">
        <v>19695</v>
      </c>
      <c r="X1517" s="337" t="s">
        <v>19695</v>
      </c>
      <c r="Y1517" s="337" t="s">
        <v>19695</v>
      </c>
      <c r="Z1517" s="337" t="s">
        <v>1753</v>
      </c>
      <c r="AA1517" s="337" t="s">
        <v>717</v>
      </c>
      <c r="AB1517" s="337" t="s">
        <v>718</v>
      </c>
      <c r="AC1517" s="337" t="s">
        <v>14155</v>
      </c>
    </row>
    <row r="1518" spans="1:29" ht="15.8" x14ac:dyDescent="0.25">
      <c r="A1518" s="337" t="s">
        <v>1723</v>
      </c>
      <c r="B1518" s="337" t="s">
        <v>11383</v>
      </c>
      <c r="C1518" s="337" t="s">
        <v>1821</v>
      </c>
      <c r="D1518" s="337" t="s">
        <v>449</v>
      </c>
      <c r="E1518" s="337" t="s">
        <v>8516</v>
      </c>
      <c r="F1518" s="338">
        <v>43938</v>
      </c>
      <c r="G1518" s="337" t="s">
        <v>11200</v>
      </c>
      <c r="H1518" s="338">
        <v>43959</v>
      </c>
      <c r="I1518" s="337" t="s">
        <v>19695</v>
      </c>
      <c r="J1518" s="337" t="s">
        <v>36</v>
      </c>
      <c r="K1518" s="337" t="s">
        <v>19695</v>
      </c>
      <c r="L1518" s="337" t="s">
        <v>19695</v>
      </c>
      <c r="M1518" s="337" t="s">
        <v>19695</v>
      </c>
      <c r="N1518" s="337" t="s">
        <v>19695</v>
      </c>
      <c r="O1518" s="337" t="s">
        <v>19695</v>
      </c>
      <c r="P1518" s="337" t="s">
        <v>19695</v>
      </c>
      <c r="Q1518" s="337" t="s">
        <v>19695</v>
      </c>
      <c r="R1518" s="337" t="s">
        <v>52</v>
      </c>
      <c r="S1518" s="337" t="s">
        <v>69</v>
      </c>
      <c r="T1518" s="337" t="s">
        <v>5181</v>
      </c>
      <c r="U1518" s="337" t="s">
        <v>11384</v>
      </c>
      <c r="V1518" s="337">
        <v>8</v>
      </c>
      <c r="W1518" s="337" t="s">
        <v>19695</v>
      </c>
      <c r="X1518" s="337" t="s">
        <v>19695</v>
      </c>
      <c r="Y1518" s="337" t="s">
        <v>19695</v>
      </c>
      <c r="Z1518" s="337" t="s">
        <v>1728</v>
      </c>
      <c r="AA1518" s="337" t="s">
        <v>717</v>
      </c>
      <c r="AB1518" s="337" t="s">
        <v>718</v>
      </c>
      <c r="AC1518" s="337" t="s">
        <v>14156</v>
      </c>
    </row>
    <row r="1519" spans="1:29" ht="15.8" x14ac:dyDescent="0.25">
      <c r="A1519" s="337" t="s">
        <v>1723</v>
      </c>
      <c r="B1519" s="337" t="s">
        <v>11199</v>
      </c>
      <c r="C1519" s="337" t="s">
        <v>1821</v>
      </c>
      <c r="D1519" s="337" t="s">
        <v>449</v>
      </c>
      <c r="E1519" s="337" t="s">
        <v>1358</v>
      </c>
      <c r="F1519" s="338">
        <v>43458</v>
      </c>
      <c r="G1519" s="337" t="s">
        <v>11200</v>
      </c>
      <c r="H1519" s="338">
        <v>43959</v>
      </c>
      <c r="I1519" s="337" t="s">
        <v>19695</v>
      </c>
      <c r="J1519" s="337" t="s">
        <v>16</v>
      </c>
      <c r="K1519" s="337" t="s">
        <v>19695</v>
      </c>
      <c r="L1519" s="337" t="s">
        <v>19695</v>
      </c>
      <c r="M1519" s="337" t="s">
        <v>19695</v>
      </c>
      <c r="N1519" s="337" t="s">
        <v>19695</v>
      </c>
      <c r="O1519" s="337" t="s">
        <v>19695</v>
      </c>
      <c r="P1519" s="337" t="s">
        <v>19695</v>
      </c>
      <c r="Q1519" s="337" t="s">
        <v>19695</v>
      </c>
      <c r="R1519" s="337" t="s">
        <v>144</v>
      </c>
      <c r="S1519" s="337" t="s">
        <v>446</v>
      </c>
      <c r="T1519" s="337" t="s">
        <v>55</v>
      </c>
      <c r="U1519" s="337" t="s">
        <v>8176</v>
      </c>
      <c r="V1519" s="337">
        <v>4</v>
      </c>
      <c r="W1519" s="337" t="s">
        <v>19695</v>
      </c>
      <c r="X1519" s="337" t="s">
        <v>19695</v>
      </c>
      <c r="Y1519" s="337" t="s">
        <v>19695</v>
      </c>
      <c r="Z1519" s="337" t="s">
        <v>1728</v>
      </c>
      <c r="AA1519" s="337" t="s">
        <v>717</v>
      </c>
      <c r="AB1519" s="337" t="s">
        <v>718</v>
      </c>
      <c r="AC1519" s="337" t="s">
        <v>14247</v>
      </c>
    </row>
    <row r="1520" spans="1:29" ht="15.8" x14ac:dyDescent="0.25">
      <c r="A1520" s="337" t="s">
        <v>1723</v>
      </c>
      <c r="B1520" s="337" t="s">
        <v>7662</v>
      </c>
      <c r="C1520" s="337" t="s">
        <v>1821</v>
      </c>
      <c r="D1520" s="337" t="s">
        <v>449</v>
      </c>
      <c r="E1520" s="337" t="s">
        <v>7663</v>
      </c>
      <c r="F1520" s="338">
        <v>43835</v>
      </c>
      <c r="G1520" s="337" t="s">
        <v>7664</v>
      </c>
      <c r="H1520" s="338">
        <v>43956</v>
      </c>
      <c r="I1520" s="337" t="s">
        <v>19695</v>
      </c>
      <c r="J1520" s="337" t="s">
        <v>36</v>
      </c>
      <c r="K1520" s="337" t="s">
        <v>19695</v>
      </c>
      <c r="L1520" s="337" t="s">
        <v>19695</v>
      </c>
      <c r="M1520" s="337" t="s">
        <v>19695</v>
      </c>
      <c r="N1520" s="337" t="s">
        <v>19695</v>
      </c>
      <c r="O1520" s="337" t="s">
        <v>19695</v>
      </c>
      <c r="P1520" s="337" t="s">
        <v>19695</v>
      </c>
      <c r="Q1520" s="337" t="s">
        <v>19695</v>
      </c>
      <c r="R1520" s="337" t="s">
        <v>144</v>
      </c>
      <c r="S1520" s="337" t="s">
        <v>446</v>
      </c>
      <c r="T1520" s="337" t="s">
        <v>55</v>
      </c>
      <c r="U1520" s="337" t="s">
        <v>1352</v>
      </c>
      <c r="V1520" s="337">
        <v>4</v>
      </c>
      <c r="W1520" s="337" t="s">
        <v>19695</v>
      </c>
      <c r="X1520" s="337" t="s">
        <v>19695</v>
      </c>
      <c r="Y1520" s="337" t="s">
        <v>19695</v>
      </c>
      <c r="Z1520" s="337" t="s">
        <v>1728</v>
      </c>
      <c r="AA1520" s="337" t="s">
        <v>717</v>
      </c>
      <c r="AB1520" s="337" t="s">
        <v>718</v>
      </c>
      <c r="AC1520" s="337" t="s">
        <v>14162</v>
      </c>
    </row>
    <row r="1521" spans="1:29" ht="15.8" x14ac:dyDescent="0.25">
      <c r="A1521" s="337" t="s">
        <v>1723</v>
      </c>
      <c r="B1521" s="337" t="s">
        <v>10500</v>
      </c>
      <c r="C1521" s="337" t="s">
        <v>1821</v>
      </c>
      <c r="D1521" s="337" t="s">
        <v>449</v>
      </c>
      <c r="E1521" s="337" t="s">
        <v>8578</v>
      </c>
      <c r="F1521" s="338">
        <v>43905</v>
      </c>
      <c r="G1521" s="337" t="s">
        <v>10501</v>
      </c>
      <c r="H1521" s="338">
        <v>43955</v>
      </c>
      <c r="I1521" s="337" t="s">
        <v>19695</v>
      </c>
      <c r="J1521" s="337" t="s">
        <v>16</v>
      </c>
      <c r="K1521" s="337" t="s">
        <v>19695</v>
      </c>
      <c r="L1521" s="337" t="s">
        <v>19695</v>
      </c>
      <c r="M1521" s="337" t="s">
        <v>19695</v>
      </c>
      <c r="N1521" s="337" t="s">
        <v>19695</v>
      </c>
      <c r="O1521" s="337" t="s">
        <v>19695</v>
      </c>
      <c r="P1521" s="337" t="s">
        <v>19695</v>
      </c>
      <c r="Q1521" s="337" t="s">
        <v>19695</v>
      </c>
      <c r="R1521" s="337" t="s">
        <v>1741</v>
      </c>
      <c r="S1521" s="337" t="s">
        <v>1742</v>
      </c>
      <c r="T1521" s="337" t="s">
        <v>4441</v>
      </c>
      <c r="U1521" s="337" t="s">
        <v>10502</v>
      </c>
      <c r="V1521" s="337">
        <v>6</v>
      </c>
      <c r="W1521" s="337" t="s">
        <v>19695</v>
      </c>
      <c r="X1521" s="337" t="s">
        <v>19695</v>
      </c>
      <c r="Y1521" s="337" t="s">
        <v>19695</v>
      </c>
      <c r="Z1521" s="337" t="s">
        <v>1728</v>
      </c>
      <c r="AA1521" s="337" t="s">
        <v>717</v>
      </c>
      <c r="AB1521" s="337" t="s">
        <v>718</v>
      </c>
      <c r="AC1521" s="337" t="s">
        <v>14154</v>
      </c>
    </row>
    <row r="1522" spans="1:29" ht="15.8" x14ac:dyDescent="0.25">
      <c r="A1522" s="337" t="s">
        <v>1723</v>
      </c>
      <c r="B1522" s="337" t="s">
        <v>8770</v>
      </c>
      <c r="C1522" s="337" t="s">
        <v>1821</v>
      </c>
      <c r="D1522" s="337" t="s">
        <v>449</v>
      </c>
      <c r="E1522" s="337" t="s">
        <v>8771</v>
      </c>
      <c r="F1522" s="338">
        <v>43953</v>
      </c>
      <c r="G1522" s="337" t="s">
        <v>8771</v>
      </c>
      <c r="H1522" s="338">
        <v>43953</v>
      </c>
      <c r="I1522" s="337" t="s">
        <v>19695</v>
      </c>
      <c r="J1522" s="337" t="s">
        <v>16</v>
      </c>
      <c r="K1522" s="337" t="s">
        <v>19695</v>
      </c>
      <c r="L1522" s="337" t="s">
        <v>19695</v>
      </c>
      <c r="M1522" s="337" t="s">
        <v>19695</v>
      </c>
      <c r="N1522" s="337" t="s">
        <v>19695</v>
      </c>
      <c r="O1522" s="337" t="s">
        <v>19695</v>
      </c>
      <c r="P1522" s="337" t="s">
        <v>19695</v>
      </c>
      <c r="Q1522" s="337" t="s">
        <v>19695</v>
      </c>
      <c r="R1522" s="337" t="s">
        <v>35</v>
      </c>
      <c r="S1522" s="337" t="s">
        <v>985</v>
      </c>
      <c r="T1522" s="337" t="s">
        <v>8772</v>
      </c>
      <c r="U1522" s="337" t="s">
        <v>8773</v>
      </c>
      <c r="V1522" s="337">
        <v>10</v>
      </c>
      <c r="W1522" s="337" t="s">
        <v>19695</v>
      </c>
      <c r="X1522" s="337" t="s">
        <v>19695</v>
      </c>
      <c r="Y1522" s="337" t="s">
        <v>19695</v>
      </c>
      <c r="Z1522" s="337" t="s">
        <v>1753</v>
      </c>
      <c r="AA1522" s="337" t="s">
        <v>717</v>
      </c>
      <c r="AB1522" s="337" t="s">
        <v>718</v>
      </c>
      <c r="AC1522" s="337" t="s">
        <v>15543</v>
      </c>
    </row>
    <row r="1523" spans="1:29" ht="15.8" x14ac:dyDescent="0.25">
      <c r="A1523" s="337" t="s">
        <v>1723</v>
      </c>
      <c r="B1523" s="337" t="s">
        <v>7659</v>
      </c>
      <c r="C1523" s="337" t="s">
        <v>1821</v>
      </c>
      <c r="D1523" s="337" t="s">
        <v>449</v>
      </c>
      <c r="E1523" s="337" t="s">
        <v>7660</v>
      </c>
      <c r="F1523" s="338">
        <v>43669</v>
      </c>
      <c r="G1523" s="337" t="s">
        <v>7661</v>
      </c>
      <c r="H1523" s="338">
        <v>43952</v>
      </c>
      <c r="I1523" s="337" t="s">
        <v>19695</v>
      </c>
      <c r="J1523" s="337" t="s">
        <v>16</v>
      </c>
      <c r="K1523" s="337" t="s">
        <v>19695</v>
      </c>
      <c r="L1523" s="337" t="s">
        <v>19695</v>
      </c>
      <c r="M1523" s="337" t="s">
        <v>19695</v>
      </c>
      <c r="N1523" s="337" t="s">
        <v>19695</v>
      </c>
      <c r="O1523" s="337" t="s">
        <v>19695</v>
      </c>
      <c r="P1523" s="337" t="s">
        <v>19695</v>
      </c>
      <c r="Q1523" s="337" t="s">
        <v>19695</v>
      </c>
      <c r="R1523" s="337" t="s">
        <v>144</v>
      </c>
      <c r="S1523" s="337" t="s">
        <v>446</v>
      </c>
      <c r="T1523" s="337" t="s">
        <v>55</v>
      </c>
      <c r="U1523" s="337" t="s">
        <v>388</v>
      </c>
      <c r="V1523" s="337">
        <v>4</v>
      </c>
      <c r="W1523" s="337" t="s">
        <v>19695</v>
      </c>
      <c r="X1523" s="337" t="s">
        <v>19695</v>
      </c>
      <c r="Y1523" s="337" t="s">
        <v>19695</v>
      </c>
      <c r="Z1523" s="337" t="s">
        <v>1728</v>
      </c>
      <c r="AA1523" s="337" t="s">
        <v>717</v>
      </c>
      <c r="AB1523" s="337" t="s">
        <v>718</v>
      </c>
      <c r="AC1523" s="337" t="s">
        <v>14164</v>
      </c>
    </row>
    <row r="1524" spans="1:29" ht="15.8" x14ac:dyDescent="0.25">
      <c r="A1524" s="337" t="s">
        <v>1723</v>
      </c>
      <c r="B1524" s="337" t="s">
        <v>10506</v>
      </c>
      <c r="C1524" s="337" t="s">
        <v>1821</v>
      </c>
      <c r="D1524" s="337" t="s">
        <v>449</v>
      </c>
      <c r="E1524" s="337" t="s">
        <v>7759</v>
      </c>
      <c r="F1524" s="338">
        <v>43876</v>
      </c>
      <c r="G1524" s="337" t="s">
        <v>7661</v>
      </c>
      <c r="H1524" s="338">
        <v>43952</v>
      </c>
      <c r="I1524" s="337" t="s">
        <v>19695</v>
      </c>
      <c r="J1524" s="337" t="s">
        <v>36</v>
      </c>
      <c r="K1524" s="337" t="s">
        <v>19695</v>
      </c>
      <c r="L1524" s="337" t="s">
        <v>19695</v>
      </c>
      <c r="M1524" s="337" t="s">
        <v>19695</v>
      </c>
      <c r="N1524" s="337" t="s">
        <v>19695</v>
      </c>
      <c r="O1524" s="337" t="s">
        <v>19695</v>
      </c>
      <c r="P1524" s="337" t="s">
        <v>19695</v>
      </c>
      <c r="Q1524" s="337" t="s">
        <v>19695</v>
      </c>
      <c r="R1524" s="337" t="s">
        <v>70</v>
      </c>
      <c r="S1524" s="337" t="s">
        <v>2055</v>
      </c>
      <c r="T1524" s="337" t="s">
        <v>1142</v>
      </c>
      <c r="U1524" s="337" t="s">
        <v>10507</v>
      </c>
      <c r="V1524" s="337">
        <v>10</v>
      </c>
      <c r="W1524" s="337" t="s">
        <v>19695</v>
      </c>
      <c r="X1524" s="337" t="s">
        <v>19695</v>
      </c>
      <c r="Y1524" s="337" t="s">
        <v>19695</v>
      </c>
      <c r="Z1524" s="337" t="s">
        <v>1728</v>
      </c>
      <c r="AA1524" s="337" t="s">
        <v>717</v>
      </c>
      <c r="AB1524" s="337" t="s">
        <v>718</v>
      </c>
      <c r="AC1524" s="337" t="s">
        <v>14181</v>
      </c>
    </row>
    <row r="1525" spans="1:29" ht="15.8" x14ac:dyDescent="0.25">
      <c r="A1525" s="337" t="s">
        <v>1723</v>
      </c>
      <c r="B1525" s="337" t="s">
        <v>10525</v>
      </c>
      <c r="C1525" s="337" t="s">
        <v>1821</v>
      </c>
      <c r="D1525" s="337" t="s">
        <v>449</v>
      </c>
      <c r="E1525" s="337" t="s">
        <v>10526</v>
      </c>
      <c r="F1525" s="338">
        <v>43931</v>
      </c>
      <c r="G1525" s="337" t="s">
        <v>7661</v>
      </c>
      <c r="H1525" s="338">
        <v>43952</v>
      </c>
      <c r="I1525" s="337" t="s">
        <v>19695</v>
      </c>
      <c r="J1525" s="337" t="s">
        <v>36</v>
      </c>
      <c r="K1525" s="337" t="s">
        <v>19695</v>
      </c>
      <c r="L1525" s="337" t="s">
        <v>19695</v>
      </c>
      <c r="M1525" s="337" t="s">
        <v>19695</v>
      </c>
      <c r="N1525" s="337" t="s">
        <v>19695</v>
      </c>
      <c r="O1525" s="337" t="s">
        <v>19695</v>
      </c>
      <c r="P1525" s="337" t="s">
        <v>19695</v>
      </c>
      <c r="Q1525" s="337" t="s">
        <v>19695</v>
      </c>
      <c r="R1525" s="337" t="s">
        <v>70</v>
      </c>
      <c r="S1525" s="337" t="s">
        <v>2055</v>
      </c>
      <c r="T1525" s="337" t="s">
        <v>4797</v>
      </c>
      <c r="U1525" s="337" t="s">
        <v>10527</v>
      </c>
      <c r="V1525" s="337">
        <v>8</v>
      </c>
      <c r="W1525" s="337" t="s">
        <v>19695</v>
      </c>
      <c r="X1525" s="337" t="s">
        <v>19695</v>
      </c>
      <c r="Y1525" s="337" t="s">
        <v>19695</v>
      </c>
      <c r="Z1525" s="337" t="s">
        <v>1728</v>
      </c>
      <c r="AA1525" s="337" t="s">
        <v>717</v>
      </c>
      <c r="AB1525" s="337" t="s">
        <v>718</v>
      </c>
      <c r="AC1525" s="337" t="s">
        <v>14181</v>
      </c>
    </row>
    <row r="1526" spans="1:29" ht="15.8" x14ac:dyDescent="0.25">
      <c r="A1526" s="337" t="s">
        <v>1723</v>
      </c>
      <c r="B1526" s="337" t="s">
        <v>10528</v>
      </c>
      <c r="C1526" s="337" t="s">
        <v>1821</v>
      </c>
      <c r="D1526" s="337" t="s">
        <v>449</v>
      </c>
      <c r="E1526" s="337" t="s">
        <v>10529</v>
      </c>
      <c r="F1526" s="338">
        <v>43922</v>
      </c>
      <c r="G1526" s="337" t="s">
        <v>7661</v>
      </c>
      <c r="H1526" s="338">
        <v>43952</v>
      </c>
      <c r="I1526" s="337" t="s">
        <v>19695</v>
      </c>
      <c r="J1526" s="337" t="s">
        <v>36</v>
      </c>
      <c r="K1526" s="337" t="s">
        <v>19695</v>
      </c>
      <c r="L1526" s="337" t="s">
        <v>19695</v>
      </c>
      <c r="M1526" s="337" t="s">
        <v>19695</v>
      </c>
      <c r="N1526" s="337" t="s">
        <v>19695</v>
      </c>
      <c r="O1526" s="337" t="s">
        <v>19695</v>
      </c>
      <c r="P1526" s="337" t="s">
        <v>19695</v>
      </c>
      <c r="Q1526" s="337" t="s">
        <v>19695</v>
      </c>
      <c r="R1526" s="337" t="s">
        <v>70</v>
      </c>
      <c r="S1526" s="337" t="s">
        <v>141</v>
      </c>
      <c r="T1526" s="337" t="s">
        <v>1142</v>
      </c>
      <c r="U1526" s="337" t="s">
        <v>10530</v>
      </c>
      <c r="V1526" s="337">
        <v>6</v>
      </c>
      <c r="W1526" s="337" t="s">
        <v>19695</v>
      </c>
      <c r="X1526" s="337" t="s">
        <v>19695</v>
      </c>
      <c r="Y1526" s="337" t="s">
        <v>19695</v>
      </c>
      <c r="Z1526" s="337" t="s">
        <v>1728</v>
      </c>
      <c r="AA1526" s="337" t="s">
        <v>717</v>
      </c>
      <c r="AB1526" s="337" t="s">
        <v>718</v>
      </c>
      <c r="AC1526" s="337" t="s">
        <v>14182</v>
      </c>
    </row>
    <row r="1527" spans="1:29" ht="15.8" x14ac:dyDescent="0.25">
      <c r="A1527" s="337" t="s">
        <v>1723</v>
      </c>
      <c r="B1527" s="337" t="s">
        <v>10531</v>
      </c>
      <c r="C1527" s="337" t="s">
        <v>1821</v>
      </c>
      <c r="D1527" s="337" t="s">
        <v>449</v>
      </c>
      <c r="E1527" s="337" t="s">
        <v>10532</v>
      </c>
      <c r="F1527" s="338">
        <v>43840</v>
      </c>
      <c r="G1527" s="337" t="s">
        <v>7661</v>
      </c>
      <c r="H1527" s="338">
        <v>43952</v>
      </c>
      <c r="I1527" s="337" t="s">
        <v>19695</v>
      </c>
      <c r="J1527" s="337" t="s">
        <v>36</v>
      </c>
      <c r="K1527" s="337" t="s">
        <v>19695</v>
      </c>
      <c r="L1527" s="337" t="s">
        <v>19695</v>
      </c>
      <c r="M1527" s="337" t="s">
        <v>19695</v>
      </c>
      <c r="N1527" s="337" t="s">
        <v>19695</v>
      </c>
      <c r="O1527" s="337" t="s">
        <v>19695</v>
      </c>
      <c r="P1527" s="337" t="s">
        <v>19695</v>
      </c>
      <c r="Q1527" s="337" t="s">
        <v>19695</v>
      </c>
      <c r="R1527" s="337" t="s">
        <v>70</v>
      </c>
      <c r="S1527" s="337" t="s">
        <v>2930</v>
      </c>
      <c r="T1527" s="337" t="s">
        <v>954</v>
      </c>
      <c r="U1527" s="337" t="s">
        <v>10533</v>
      </c>
      <c r="V1527" s="337">
        <v>8</v>
      </c>
      <c r="W1527" s="337" t="s">
        <v>19695</v>
      </c>
      <c r="X1527" s="337" t="s">
        <v>19695</v>
      </c>
      <c r="Y1527" s="337" t="s">
        <v>19695</v>
      </c>
      <c r="Z1527" s="337" t="s">
        <v>1728</v>
      </c>
      <c r="AA1527" s="337" t="s">
        <v>717</v>
      </c>
      <c r="AB1527" s="337" t="s">
        <v>718</v>
      </c>
      <c r="AC1527" s="337" t="s">
        <v>14182</v>
      </c>
    </row>
    <row r="1528" spans="1:29" ht="15.8" x14ac:dyDescent="0.25">
      <c r="A1528" s="337" t="s">
        <v>1723</v>
      </c>
      <c r="B1528" s="337" t="s">
        <v>10540</v>
      </c>
      <c r="C1528" s="337" t="s">
        <v>1821</v>
      </c>
      <c r="D1528" s="337" t="s">
        <v>449</v>
      </c>
      <c r="E1528" s="337" t="s">
        <v>10504</v>
      </c>
      <c r="F1528" s="338">
        <v>43862</v>
      </c>
      <c r="G1528" s="337" t="s">
        <v>7661</v>
      </c>
      <c r="H1528" s="338">
        <v>43952</v>
      </c>
      <c r="I1528" s="337" t="s">
        <v>19695</v>
      </c>
      <c r="J1528" s="337" t="s">
        <v>36</v>
      </c>
      <c r="K1528" s="337" t="s">
        <v>19695</v>
      </c>
      <c r="L1528" s="337" t="s">
        <v>19695</v>
      </c>
      <c r="M1528" s="337" t="s">
        <v>19695</v>
      </c>
      <c r="N1528" s="337" t="s">
        <v>19695</v>
      </c>
      <c r="O1528" s="337" t="s">
        <v>19695</v>
      </c>
      <c r="P1528" s="337" t="s">
        <v>19695</v>
      </c>
      <c r="Q1528" s="337" t="s">
        <v>19695</v>
      </c>
      <c r="R1528" s="337" t="s">
        <v>66</v>
      </c>
      <c r="S1528" s="337" t="s">
        <v>67</v>
      </c>
      <c r="T1528" s="337" t="s">
        <v>10536</v>
      </c>
      <c r="U1528" s="337" t="s">
        <v>10541</v>
      </c>
      <c r="V1528" s="337">
        <v>8</v>
      </c>
      <c r="W1528" s="337" t="s">
        <v>19695</v>
      </c>
      <c r="X1528" s="337" t="s">
        <v>19695</v>
      </c>
      <c r="Y1528" s="337" t="s">
        <v>19695</v>
      </c>
      <c r="Z1528" s="337" t="s">
        <v>1753</v>
      </c>
      <c r="AA1528" s="337" t="s">
        <v>717</v>
      </c>
      <c r="AB1528" s="337" t="s">
        <v>718</v>
      </c>
      <c r="AC1528" s="337" t="s">
        <v>14263</v>
      </c>
    </row>
    <row r="1529" spans="1:29" ht="15.8" x14ac:dyDescent="0.25">
      <c r="A1529" s="337" t="s">
        <v>1723</v>
      </c>
      <c r="B1529" s="337" t="s">
        <v>7642</v>
      </c>
      <c r="C1529" s="337" t="s">
        <v>1821</v>
      </c>
      <c r="D1529" s="337" t="s">
        <v>449</v>
      </c>
      <c r="E1529" s="337" t="s">
        <v>7643</v>
      </c>
      <c r="F1529" s="338">
        <v>43915</v>
      </c>
      <c r="G1529" s="337" t="s">
        <v>7644</v>
      </c>
      <c r="H1529" s="338">
        <v>43951</v>
      </c>
      <c r="I1529" s="337" t="s">
        <v>19695</v>
      </c>
      <c r="J1529" s="337" t="s">
        <v>36</v>
      </c>
      <c r="K1529" s="337" t="s">
        <v>19695</v>
      </c>
      <c r="L1529" s="337" t="s">
        <v>19695</v>
      </c>
      <c r="M1529" s="337" t="s">
        <v>19695</v>
      </c>
      <c r="N1529" s="337" t="s">
        <v>19695</v>
      </c>
      <c r="O1529" s="337" t="s">
        <v>19695</v>
      </c>
      <c r="P1529" s="337" t="s">
        <v>19695</v>
      </c>
      <c r="Q1529" s="337" t="s">
        <v>19695</v>
      </c>
      <c r="R1529" s="337" t="s">
        <v>81</v>
      </c>
      <c r="S1529" s="337" t="s">
        <v>82</v>
      </c>
      <c r="T1529" s="337" t="s">
        <v>7645</v>
      </c>
      <c r="U1529" s="337" t="s">
        <v>7645</v>
      </c>
      <c r="V1529" s="337">
        <v>10</v>
      </c>
      <c r="W1529" s="337" t="s">
        <v>19695</v>
      </c>
      <c r="X1529" s="337" t="s">
        <v>19695</v>
      </c>
      <c r="Y1529" s="337" t="s">
        <v>19695</v>
      </c>
      <c r="Z1529" s="337" t="s">
        <v>1728</v>
      </c>
      <c r="AA1529" s="337" t="s">
        <v>717</v>
      </c>
      <c r="AB1529" s="337" t="s">
        <v>718</v>
      </c>
      <c r="AC1529" s="337" t="s">
        <v>14151</v>
      </c>
    </row>
    <row r="1530" spans="1:29" ht="15.8" x14ac:dyDescent="0.25">
      <c r="A1530" s="337" t="s">
        <v>1723</v>
      </c>
      <c r="B1530" s="337" t="s">
        <v>8524</v>
      </c>
      <c r="C1530" s="337" t="s">
        <v>1821</v>
      </c>
      <c r="D1530" s="337" t="s">
        <v>449</v>
      </c>
      <c r="E1530" s="337" t="s">
        <v>8525</v>
      </c>
      <c r="F1530" s="338">
        <v>43950</v>
      </c>
      <c r="G1530" s="337" t="s">
        <v>8525</v>
      </c>
      <c r="H1530" s="338">
        <v>43950</v>
      </c>
      <c r="I1530" s="337" t="s">
        <v>19695</v>
      </c>
      <c r="J1530" s="337" t="s">
        <v>36</v>
      </c>
      <c r="K1530" s="337" t="s">
        <v>19695</v>
      </c>
      <c r="L1530" s="337" t="s">
        <v>19695</v>
      </c>
      <c r="M1530" s="337" t="s">
        <v>19695</v>
      </c>
      <c r="N1530" s="337" t="s">
        <v>19695</v>
      </c>
      <c r="O1530" s="337" t="s">
        <v>19695</v>
      </c>
      <c r="P1530" s="337" t="s">
        <v>19695</v>
      </c>
      <c r="Q1530" s="337" t="s">
        <v>19695</v>
      </c>
      <c r="R1530" s="337" t="s">
        <v>1225</v>
      </c>
      <c r="S1530" s="337" t="s">
        <v>1568</v>
      </c>
      <c r="T1530" s="337" t="s">
        <v>1569</v>
      </c>
      <c r="U1530" s="337" t="s">
        <v>5974</v>
      </c>
      <c r="V1530" s="337">
        <v>6</v>
      </c>
      <c r="W1530" s="337" t="s">
        <v>19695</v>
      </c>
      <c r="X1530" s="337" t="s">
        <v>19695</v>
      </c>
      <c r="Y1530" s="337" t="s">
        <v>19695</v>
      </c>
      <c r="Z1530" s="337" t="s">
        <v>1753</v>
      </c>
      <c r="AA1530" s="337" t="s">
        <v>717</v>
      </c>
      <c r="AB1530" s="337" t="s">
        <v>718</v>
      </c>
      <c r="AC1530" s="337" t="s">
        <v>15542</v>
      </c>
    </row>
    <row r="1531" spans="1:29" ht="15.8" x14ac:dyDescent="0.25">
      <c r="A1531" s="337" t="s">
        <v>1723</v>
      </c>
      <c r="B1531" s="337" t="s">
        <v>11624</v>
      </c>
      <c r="C1531" s="337" t="s">
        <v>1821</v>
      </c>
      <c r="D1531" s="337" t="s">
        <v>449</v>
      </c>
      <c r="E1531" s="337" t="s">
        <v>11625</v>
      </c>
      <c r="F1531" s="338">
        <v>43849</v>
      </c>
      <c r="G1531" s="337" t="s">
        <v>11626</v>
      </c>
      <c r="H1531" s="338">
        <v>43945</v>
      </c>
      <c r="I1531" s="337" t="s">
        <v>19695</v>
      </c>
      <c r="J1531" s="337" t="s">
        <v>16</v>
      </c>
      <c r="K1531" s="337" t="s">
        <v>19695</v>
      </c>
      <c r="L1531" s="337" t="s">
        <v>19695</v>
      </c>
      <c r="M1531" s="337" t="s">
        <v>19695</v>
      </c>
      <c r="N1531" s="337" t="s">
        <v>19695</v>
      </c>
      <c r="O1531" s="337" t="s">
        <v>19695</v>
      </c>
      <c r="P1531" s="337" t="s">
        <v>19695</v>
      </c>
      <c r="Q1531" s="337" t="s">
        <v>19695</v>
      </c>
      <c r="R1531" s="337" t="s">
        <v>112</v>
      </c>
      <c r="S1531" s="337" t="s">
        <v>123</v>
      </c>
      <c r="T1531" s="337" t="s">
        <v>123</v>
      </c>
      <c r="U1531" s="337" t="s">
        <v>11627</v>
      </c>
      <c r="V1531" s="337">
        <v>12</v>
      </c>
      <c r="W1531" s="337" t="s">
        <v>19695</v>
      </c>
      <c r="X1531" s="337" t="s">
        <v>19695</v>
      </c>
      <c r="Y1531" s="337" t="s">
        <v>19695</v>
      </c>
      <c r="Z1531" s="337" t="s">
        <v>1728</v>
      </c>
      <c r="AA1531" s="337" t="s">
        <v>735</v>
      </c>
      <c r="AB1531" s="337" t="s">
        <v>718</v>
      </c>
      <c r="AC1531" s="337" t="s">
        <v>14157</v>
      </c>
    </row>
    <row r="1532" spans="1:29" ht="15.8" x14ac:dyDescent="0.25">
      <c r="A1532" s="337" t="s">
        <v>1723</v>
      </c>
      <c r="B1532" s="337" t="s">
        <v>7650</v>
      </c>
      <c r="C1532" s="337" t="s">
        <v>1821</v>
      </c>
      <c r="D1532" s="337" t="s">
        <v>449</v>
      </c>
      <c r="E1532" s="337" t="s">
        <v>7651</v>
      </c>
      <c r="F1532" s="338">
        <v>43906</v>
      </c>
      <c r="G1532" s="337" t="s">
        <v>7652</v>
      </c>
      <c r="H1532" s="338">
        <v>43943</v>
      </c>
      <c r="I1532" s="337" t="s">
        <v>19695</v>
      </c>
      <c r="J1532" s="337" t="s">
        <v>36</v>
      </c>
      <c r="K1532" s="337" t="s">
        <v>19695</v>
      </c>
      <c r="L1532" s="337" t="s">
        <v>19695</v>
      </c>
      <c r="M1532" s="337" t="s">
        <v>19695</v>
      </c>
      <c r="N1532" s="337" t="s">
        <v>19695</v>
      </c>
      <c r="O1532" s="337" t="s">
        <v>19695</v>
      </c>
      <c r="P1532" s="337" t="s">
        <v>19695</v>
      </c>
      <c r="Q1532" s="337" t="s">
        <v>19695</v>
      </c>
      <c r="R1532" s="337" t="s">
        <v>144</v>
      </c>
      <c r="S1532" s="337" t="s">
        <v>97</v>
      </c>
      <c r="T1532" s="337" t="s">
        <v>817</v>
      </c>
      <c r="U1532" s="337" t="s">
        <v>4758</v>
      </c>
      <c r="V1532" s="337">
        <v>10</v>
      </c>
      <c r="W1532" s="337" t="s">
        <v>19695</v>
      </c>
      <c r="X1532" s="337" t="s">
        <v>19695</v>
      </c>
      <c r="Y1532" s="337" t="s">
        <v>19695</v>
      </c>
      <c r="Z1532" s="337" t="s">
        <v>1728</v>
      </c>
      <c r="AA1532" s="337" t="s">
        <v>717</v>
      </c>
      <c r="AB1532" s="337" t="s">
        <v>718</v>
      </c>
      <c r="AC1532" s="337" t="s">
        <v>14179</v>
      </c>
    </row>
    <row r="1533" spans="1:29" ht="15.8" x14ac:dyDescent="0.25">
      <c r="A1533" s="337" t="s">
        <v>1723</v>
      </c>
      <c r="B1533" s="337" t="s">
        <v>10128</v>
      </c>
      <c r="C1533" s="337" t="s">
        <v>1821</v>
      </c>
      <c r="D1533" s="337" t="s">
        <v>449</v>
      </c>
      <c r="E1533" s="337" t="s">
        <v>7638</v>
      </c>
      <c r="F1533" s="338">
        <v>43900</v>
      </c>
      <c r="G1533" s="337" t="s">
        <v>8520</v>
      </c>
      <c r="H1533" s="338">
        <v>43942</v>
      </c>
      <c r="I1533" s="337" t="s">
        <v>19695</v>
      </c>
      <c r="J1533" s="337" t="s">
        <v>36</v>
      </c>
      <c r="K1533" s="337" t="s">
        <v>19695</v>
      </c>
      <c r="L1533" s="337" t="s">
        <v>19695</v>
      </c>
      <c r="M1533" s="337" t="s">
        <v>19695</v>
      </c>
      <c r="N1533" s="337" t="s">
        <v>19695</v>
      </c>
      <c r="O1533" s="337" t="s">
        <v>19695</v>
      </c>
      <c r="P1533" s="337" t="s">
        <v>19695</v>
      </c>
      <c r="Q1533" s="337" t="s">
        <v>19695</v>
      </c>
      <c r="R1533" s="337" t="s">
        <v>134</v>
      </c>
      <c r="S1533" s="337" t="s">
        <v>782</v>
      </c>
      <c r="T1533" s="337" t="s">
        <v>135</v>
      </c>
      <c r="U1533" s="337" t="s">
        <v>1595</v>
      </c>
      <c r="V1533" s="337">
        <v>8</v>
      </c>
      <c r="W1533" s="337" t="s">
        <v>19695</v>
      </c>
      <c r="X1533" s="337" t="s">
        <v>19695</v>
      </c>
      <c r="Y1533" s="337" t="s">
        <v>19695</v>
      </c>
      <c r="Z1533" s="337" t="s">
        <v>1728</v>
      </c>
      <c r="AA1533" s="337" t="s">
        <v>717</v>
      </c>
      <c r="AB1533" s="337" t="s">
        <v>718</v>
      </c>
      <c r="AC1533" s="337" t="s">
        <v>14163</v>
      </c>
    </row>
    <row r="1534" spans="1:29" ht="15.8" x14ac:dyDescent="0.25">
      <c r="A1534" s="337" t="s">
        <v>1723</v>
      </c>
      <c r="B1534" s="337" t="s">
        <v>825</v>
      </c>
      <c r="C1534" s="337" t="s">
        <v>1821</v>
      </c>
      <c r="D1534" s="337" t="s">
        <v>449</v>
      </c>
      <c r="E1534" s="337" t="s">
        <v>4739</v>
      </c>
      <c r="F1534" s="338">
        <v>43353</v>
      </c>
      <c r="G1534" s="337" t="s">
        <v>8520</v>
      </c>
      <c r="H1534" s="338">
        <v>43942</v>
      </c>
      <c r="I1534" s="337" t="s">
        <v>19695</v>
      </c>
      <c r="J1534" s="337" t="s">
        <v>16</v>
      </c>
      <c r="K1534" s="337" t="s">
        <v>19695</v>
      </c>
      <c r="L1534" s="337" t="s">
        <v>19695</v>
      </c>
      <c r="M1534" s="337" t="s">
        <v>19695</v>
      </c>
      <c r="N1534" s="337" t="s">
        <v>19695</v>
      </c>
      <c r="O1534" s="337" t="s">
        <v>19695</v>
      </c>
      <c r="P1534" s="337" t="s">
        <v>19695</v>
      </c>
      <c r="Q1534" s="337" t="s">
        <v>19695</v>
      </c>
      <c r="R1534" s="337" t="s">
        <v>144</v>
      </c>
      <c r="S1534" s="337" t="s">
        <v>446</v>
      </c>
      <c r="T1534" s="337" t="s">
        <v>55</v>
      </c>
      <c r="U1534" s="337" t="s">
        <v>826</v>
      </c>
      <c r="V1534" s="337">
        <v>4</v>
      </c>
      <c r="W1534" s="337" t="s">
        <v>19695</v>
      </c>
      <c r="X1534" s="337" t="s">
        <v>19695</v>
      </c>
      <c r="Y1534" s="337" t="s">
        <v>19695</v>
      </c>
      <c r="Z1534" s="337" t="s">
        <v>1728</v>
      </c>
      <c r="AA1534" s="337" t="s">
        <v>717</v>
      </c>
      <c r="AB1534" s="337" t="s">
        <v>718</v>
      </c>
      <c r="AC1534" s="337" t="s">
        <v>14219</v>
      </c>
    </row>
    <row r="1535" spans="1:29" ht="15.8" x14ac:dyDescent="0.25">
      <c r="A1535" s="337" t="s">
        <v>1723</v>
      </c>
      <c r="B1535" s="337" t="s">
        <v>8519</v>
      </c>
      <c r="C1535" s="337" t="s">
        <v>1821</v>
      </c>
      <c r="D1535" s="337" t="s">
        <v>449</v>
      </c>
      <c r="E1535" s="337" t="s">
        <v>8520</v>
      </c>
      <c r="F1535" s="338">
        <v>43942</v>
      </c>
      <c r="G1535" s="337" t="s">
        <v>8520</v>
      </c>
      <c r="H1535" s="338">
        <v>43942</v>
      </c>
      <c r="I1535" s="337" t="s">
        <v>19695</v>
      </c>
      <c r="J1535" s="337" t="s">
        <v>16</v>
      </c>
      <c r="K1535" s="337" t="s">
        <v>19695</v>
      </c>
      <c r="L1535" s="337" t="s">
        <v>19695</v>
      </c>
      <c r="M1535" s="337" t="s">
        <v>19695</v>
      </c>
      <c r="N1535" s="337" t="s">
        <v>19695</v>
      </c>
      <c r="O1535" s="337" t="s">
        <v>19695</v>
      </c>
      <c r="P1535" s="337" t="s">
        <v>19695</v>
      </c>
      <c r="Q1535" s="337" t="s">
        <v>19695</v>
      </c>
      <c r="R1535" s="337" t="s">
        <v>35</v>
      </c>
      <c r="S1535" s="337" t="s">
        <v>77</v>
      </c>
      <c r="T1535" s="337" t="s">
        <v>8521</v>
      </c>
      <c r="U1535" s="337" t="s">
        <v>8522</v>
      </c>
      <c r="V1535" s="337">
        <v>8</v>
      </c>
      <c r="W1535" s="337" t="s">
        <v>19695</v>
      </c>
      <c r="X1535" s="337" t="s">
        <v>19695</v>
      </c>
      <c r="Y1535" s="337" t="s">
        <v>19695</v>
      </c>
      <c r="Z1535" s="337" t="s">
        <v>1753</v>
      </c>
      <c r="AA1535" s="337" t="s">
        <v>717</v>
      </c>
      <c r="AB1535" s="337" t="s">
        <v>718</v>
      </c>
      <c r="AC1535" s="337" t="s">
        <v>15551</v>
      </c>
    </row>
    <row r="1536" spans="1:29" ht="15.8" x14ac:dyDescent="0.25">
      <c r="A1536" s="337" t="s">
        <v>1723</v>
      </c>
      <c r="B1536" s="337" t="s">
        <v>7657</v>
      </c>
      <c r="C1536" s="337" t="s">
        <v>1821</v>
      </c>
      <c r="D1536" s="337" t="s">
        <v>449</v>
      </c>
      <c r="E1536" s="337" t="s">
        <v>7629</v>
      </c>
      <c r="F1536" s="338">
        <v>43815</v>
      </c>
      <c r="G1536" s="337" t="s">
        <v>7658</v>
      </c>
      <c r="H1536" s="338">
        <v>43941</v>
      </c>
      <c r="I1536" s="337" t="s">
        <v>19695</v>
      </c>
      <c r="J1536" s="337" t="s">
        <v>16</v>
      </c>
      <c r="K1536" s="337" t="s">
        <v>19695</v>
      </c>
      <c r="L1536" s="337" t="s">
        <v>19695</v>
      </c>
      <c r="M1536" s="337" t="s">
        <v>19695</v>
      </c>
      <c r="N1536" s="337" t="s">
        <v>19695</v>
      </c>
      <c r="O1536" s="337" t="s">
        <v>19695</v>
      </c>
      <c r="P1536" s="337" t="s">
        <v>19695</v>
      </c>
      <c r="Q1536" s="337" t="s">
        <v>19695</v>
      </c>
      <c r="R1536" s="337" t="s">
        <v>144</v>
      </c>
      <c r="S1536" s="337" t="s">
        <v>446</v>
      </c>
      <c r="T1536" s="337" t="s">
        <v>55</v>
      </c>
      <c r="U1536" s="337" t="s">
        <v>1484</v>
      </c>
      <c r="V1536" s="337">
        <v>4</v>
      </c>
      <c r="W1536" s="337" t="s">
        <v>19695</v>
      </c>
      <c r="X1536" s="337" t="s">
        <v>19695</v>
      </c>
      <c r="Y1536" s="337" t="s">
        <v>19695</v>
      </c>
      <c r="Z1536" s="337" t="s">
        <v>1728</v>
      </c>
      <c r="AA1536" s="337" t="s">
        <v>717</v>
      </c>
      <c r="AB1536" s="337" t="s">
        <v>718</v>
      </c>
      <c r="AC1536" s="337" t="s">
        <v>14162</v>
      </c>
    </row>
    <row r="1537" spans="1:29" ht="15.8" x14ac:dyDescent="0.25">
      <c r="A1537" s="337" t="s">
        <v>1723</v>
      </c>
      <c r="B1537" s="337" t="s">
        <v>9932</v>
      </c>
      <c r="C1537" s="337" t="s">
        <v>1821</v>
      </c>
      <c r="D1537" s="337" t="s">
        <v>449</v>
      </c>
      <c r="E1537" s="337" t="s">
        <v>8605</v>
      </c>
      <c r="F1537" s="338">
        <v>43879</v>
      </c>
      <c r="G1537" s="337" t="s">
        <v>9933</v>
      </c>
      <c r="H1537" s="338">
        <v>43939</v>
      </c>
      <c r="I1537" s="337" t="s">
        <v>19695</v>
      </c>
      <c r="J1537" s="337" t="s">
        <v>16</v>
      </c>
      <c r="K1537" s="337" t="s">
        <v>19695</v>
      </c>
      <c r="L1537" s="337" t="s">
        <v>19695</v>
      </c>
      <c r="M1537" s="337" t="s">
        <v>19695</v>
      </c>
      <c r="N1537" s="337" t="s">
        <v>19695</v>
      </c>
      <c r="O1537" s="337" t="s">
        <v>19695</v>
      </c>
      <c r="P1537" s="337" t="s">
        <v>19695</v>
      </c>
      <c r="Q1537" s="337" t="s">
        <v>19695</v>
      </c>
      <c r="R1537" s="337" t="s">
        <v>130</v>
      </c>
      <c r="S1537" s="337" t="s">
        <v>928</v>
      </c>
      <c r="T1537" s="337" t="s">
        <v>9934</v>
      </c>
      <c r="U1537" s="337" t="s">
        <v>9935</v>
      </c>
      <c r="V1537" s="337">
        <v>10</v>
      </c>
      <c r="W1537" s="337" t="s">
        <v>19695</v>
      </c>
      <c r="X1537" s="337" t="s">
        <v>19695</v>
      </c>
      <c r="Y1537" s="337" t="s">
        <v>19695</v>
      </c>
      <c r="Z1537" s="337" t="s">
        <v>1728</v>
      </c>
      <c r="AA1537" s="337" t="s">
        <v>735</v>
      </c>
      <c r="AB1537" s="337" t="s">
        <v>718</v>
      </c>
      <c r="AC1537" s="337" t="s">
        <v>14178</v>
      </c>
    </row>
    <row r="1538" spans="1:29" ht="15.8" x14ac:dyDescent="0.25">
      <c r="A1538" s="337" t="s">
        <v>1723</v>
      </c>
      <c r="B1538" s="337" t="s">
        <v>11687</v>
      </c>
      <c r="C1538" s="337" t="s">
        <v>1821</v>
      </c>
      <c r="D1538" s="337" t="s">
        <v>449</v>
      </c>
      <c r="E1538" s="337" t="s">
        <v>11380</v>
      </c>
      <c r="F1538" s="338">
        <v>43925</v>
      </c>
      <c r="G1538" s="337" t="s">
        <v>9933</v>
      </c>
      <c r="H1538" s="338">
        <v>43939</v>
      </c>
      <c r="I1538" s="337" t="s">
        <v>19695</v>
      </c>
      <c r="J1538" s="337" t="s">
        <v>16</v>
      </c>
      <c r="K1538" s="337" t="s">
        <v>19695</v>
      </c>
      <c r="L1538" s="337" t="s">
        <v>19695</v>
      </c>
      <c r="M1538" s="337" t="s">
        <v>19695</v>
      </c>
      <c r="N1538" s="337" t="s">
        <v>19695</v>
      </c>
      <c r="O1538" s="337" t="s">
        <v>19695</v>
      </c>
      <c r="P1538" s="337" t="s">
        <v>19695</v>
      </c>
      <c r="Q1538" s="337" t="s">
        <v>19695</v>
      </c>
      <c r="R1538" s="337" t="s">
        <v>52</v>
      </c>
      <c r="S1538" s="337" t="s">
        <v>393</v>
      </c>
      <c r="T1538" s="337" t="s">
        <v>2069</v>
      </c>
      <c r="U1538" s="337" t="s">
        <v>915</v>
      </c>
      <c r="V1538" s="337">
        <v>12</v>
      </c>
      <c r="W1538" s="337" t="s">
        <v>19695</v>
      </c>
      <c r="X1538" s="337" t="s">
        <v>19695</v>
      </c>
      <c r="Y1538" s="337" t="s">
        <v>19695</v>
      </c>
      <c r="Z1538" s="337" t="s">
        <v>1728</v>
      </c>
      <c r="AA1538" s="337" t="s">
        <v>766</v>
      </c>
      <c r="AB1538" s="337" t="s">
        <v>718</v>
      </c>
      <c r="AC1538" s="337" t="s">
        <v>14242</v>
      </c>
    </row>
    <row r="1539" spans="1:29" ht="15.8" x14ac:dyDescent="0.25">
      <c r="A1539" s="337" t="s">
        <v>1723</v>
      </c>
      <c r="B1539" s="337" t="s">
        <v>12880</v>
      </c>
      <c r="C1539" s="337" t="s">
        <v>1821</v>
      </c>
      <c r="D1539" s="337" t="s">
        <v>449</v>
      </c>
      <c r="E1539" s="337" t="s">
        <v>8516</v>
      </c>
      <c r="F1539" s="338">
        <v>43938</v>
      </c>
      <c r="G1539" s="337" t="s">
        <v>8516</v>
      </c>
      <c r="H1539" s="338">
        <v>43938</v>
      </c>
      <c r="I1539" s="337" t="s">
        <v>19695</v>
      </c>
      <c r="J1539" s="337" t="s">
        <v>36</v>
      </c>
      <c r="K1539" s="337" t="s">
        <v>19695</v>
      </c>
      <c r="L1539" s="337" t="s">
        <v>19695</v>
      </c>
      <c r="M1539" s="337" t="s">
        <v>19695</v>
      </c>
      <c r="N1539" s="337" t="s">
        <v>19695</v>
      </c>
      <c r="O1539" s="337" t="s">
        <v>19695</v>
      </c>
      <c r="P1539" s="337" t="s">
        <v>19695</v>
      </c>
      <c r="Q1539" s="337" t="s">
        <v>19695</v>
      </c>
      <c r="R1539" s="337" t="s">
        <v>52</v>
      </c>
      <c r="S1539" s="337" t="s">
        <v>430</v>
      </c>
      <c r="T1539" s="337" t="s">
        <v>10043</v>
      </c>
      <c r="U1539" s="337" t="s">
        <v>10043</v>
      </c>
      <c r="V1539" s="337">
        <v>8</v>
      </c>
      <c r="W1539" s="337" t="s">
        <v>19695</v>
      </c>
      <c r="X1539" s="337" t="s">
        <v>19695</v>
      </c>
      <c r="Y1539" s="337" t="s">
        <v>19695</v>
      </c>
      <c r="Z1539" s="337" t="s">
        <v>1728</v>
      </c>
      <c r="AA1539" s="337" t="s">
        <v>735</v>
      </c>
      <c r="AB1539" s="337" t="s">
        <v>718</v>
      </c>
      <c r="AC1539" s="337" t="s">
        <v>14177</v>
      </c>
    </row>
    <row r="1540" spans="1:29" ht="15.8" x14ac:dyDescent="0.25">
      <c r="A1540" s="337" t="s">
        <v>1723</v>
      </c>
      <c r="B1540" s="337" t="s">
        <v>12881</v>
      </c>
      <c r="C1540" s="337" t="s">
        <v>1821</v>
      </c>
      <c r="D1540" s="337" t="s">
        <v>449</v>
      </c>
      <c r="E1540" s="337" t="s">
        <v>8516</v>
      </c>
      <c r="F1540" s="338">
        <v>43938</v>
      </c>
      <c r="G1540" s="337" t="s">
        <v>8516</v>
      </c>
      <c r="H1540" s="338">
        <v>43938</v>
      </c>
      <c r="I1540" s="337" t="s">
        <v>19695</v>
      </c>
      <c r="J1540" s="337" t="s">
        <v>36</v>
      </c>
      <c r="K1540" s="337" t="s">
        <v>19695</v>
      </c>
      <c r="L1540" s="337" t="s">
        <v>19695</v>
      </c>
      <c r="M1540" s="337" t="s">
        <v>19695</v>
      </c>
      <c r="N1540" s="337" t="s">
        <v>19695</v>
      </c>
      <c r="O1540" s="337" t="s">
        <v>19695</v>
      </c>
      <c r="P1540" s="337" t="s">
        <v>19695</v>
      </c>
      <c r="Q1540" s="337" t="s">
        <v>19695</v>
      </c>
      <c r="R1540" s="337" t="s">
        <v>52</v>
      </c>
      <c r="S1540" s="337" t="s">
        <v>430</v>
      </c>
      <c r="T1540" s="337" t="s">
        <v>1321</v>
      </c>
      <c r="U1540" s="337" t="s">
        <v>1322</v>
      </c>
      <c r="V1540" s="337">
        <v>8</v>
      </c>
      <c r="W1540" s="337" t="s">
        <v>19695</v>
      </c>
      <c r="X1540" s="337" t="s">
        <v>19695</v>
      </c>
      <c r="Y1540" s="337" t="s">
        <v>19695</v>
      </c>
      <c r="Z1540" s="337" t="s">
        <v>1728</v>
      </c>
      <c r="AA1540" s="337" t="s">
        <v>735</v>
      </c>
      <c r="AB1540" s="337" t="s">
        <v>718</v>
      </c>
      <c r="AC1540" s="337" t="s">
        <v>14177</v>
      </c>
    </row>
    <row r="1541" spans="1:29" ht="15.8" x14ac:dyDescent="0.25">
      <c r="A1541" s="337" t="s">
        <v>1723</v>
      </c>
      <c r="B1541" s="337" t="s">
        <v>12883</v>
      </c>
      <c r="C1541" s="337" t="s">
        <v>1821</v>
      </c>
      <c r="D1541" s="337" t="s">
        <v>449</v>
      </c>
      <c r="E1541" s="337" t="s">
        <v>8516</v>
      </c>
      <c r="F1541" s="338">
        <v>43938</v>
      </c>
      <c r="G1541" s="337" t="s">
        <v>8516</v>
      </c>
      <c r="H1541" s="338">
        <v>43938</v>
      </c>
      <c r="I1541" s="337" t="s">
        <v>19695</v>
      </c>
      <c r="J1541" s="337" t="s">
        <v>36</v>
      </c>
      <c r="K1541" s="337" t="s">
        <v>19695</v>
      </c>
      <c r="L1541" s="337" t="s">
        <v>19695</v>
      </c>
      <c r="M1541" s="337" t="s">
        <v>19695</v>
      </c>
      <c r="N1541" s="337" t="s">
        <v>19695</v>
      </c>
      <c r="O1541" s="337" t="s">
        <v>19695</v>
      </c>
      <c r="P1541" s="337" t="s">
        <v>19695</v>
      </c>
      <c r="Q1541" s="337" t="s">
        <v>19695</v>
      </c>
      <c r="R1541" s="337" t="s">
        <v>52</v>
      </c>
      <c r="S1541" s="337" t="s">
        <v>93</v>
      </c>
      <c r="T1541" s="337" t="s">
        <v>12884</v>
      </c>
      <c r="U1541" s="337" t="s">
        <v>10131</v>
      </c>
      <c r="V1541" s="337">
        <v>6</v>
      </c>
      <c r="W1541" s="337" t="s">
        <v>19695</v>
      </c>
      <c r="X1541" s="337" t="s">
        <v>19695</v>
      </c>
      <c r="Y1541" s="337" t="s">
        <v>19695</v>
      </c>
      <c r="Z1541" s="337" t="s">
        <v>1728</v>
      </c>
      <c r="AA1541" s="337" t="s">
        <v>735</v>
      </c>
      <c r="AB1541" s="337" t="s">
        <v>718</v>
      </c>
      <c r="AC1541" s="337" t="s">
        <v>14177</v>
      </c>
    </row>
    <row r="1542" spans="1:29" ht="15.8" x14ac:dyDescent="0.25">
      <c r="A1542" s="337" t="s">
        <v>1723</v>
      </c>
      <c r="B1542" s="337" t="s">
        <v>1017</v>
      </c>
      <c r="C1542" s="337" t="s">
        <v>1821</v>
      </c>
      <c r="D1542" s="337" t="s">
        <v>449</v>
      </c>
      <c r="E1542" s="337" t="s">
        <v>8516</v>
      </c>
      <c r="F1542" s="338">
        <v>43938</v>
      </c>
      <c r="G1542" s="337" t="s">
        <v>8516</v>
      </c>
      <c r="H1542" s="338">
        <v>43938</v>
      </c>
      <c r="I1542" s="337" t="s">
        <v>19695</v>
      </c>
      <c r="J1542" s="337" t="s">
        <v>36</v>
      </c>
      <c r="K1542" s="337" t="s">
        <v>19695</v>
      </c>
      <c r="L1542" s="337" t="s">
        <v>19695</v>
      </c>
      <c r="M1542" s="337" t="s">
        <v>19695</v>
      </c>
      <c r="N1542" s="337" t="s">
        <v>19695</v>
      </c>
      <c r="O1542" s="337" t="s">
        <v>19695</v>
      </c>
      <c r="P1542" s="337" t="s">
        <v>19695</v>
      </c>
      <c r="Q1542" s="337" t="s">
        <v>19695</v>
      </c>
      <c r="R1542" s="337" t="s">
        <v>35</v>
      </c>
      <c r="S1542" s="337" t="s">
        <v>399</v>
      </c>
      <c r="T1542" s="337" t="s">
        <v>1018</v>
      </c>
      <c r="U1542" s="337" t="s">
        <v>1019</v>
      </c>
      <c r="V1542" s="337">
        <v>8</v>
      </c>
      <c r="W1542" s="337" t="s">
        <v>19695</v>
      </c>
      <c r="X1542" s="337" t="s">
        <v>19695</v>
      </c>
      <c r="Y1542" s="337" t="s">
        <v>19695</v>
      </c>
      <c r="Z1542" s="337" t="s">
        <v>1753</v>
      </c>
      <c r="AA1542" s="337" t="s">
        <v>717</v>
      </c>
      <c r="AB1542" s="337" t="s">
        <v>718</v>
      </c>
      <c r="AC1542" s="337" t="s">
        <v>14177</v>
      </c>
    </row>
    <row r="1543" spans="1:29" ht="15.8" x14ac:dyDescent="0.25">
      <c r="A1543" s="337" t="s">
        <v>1723</v>
      </c>
      <c r="B1543" s="337" t="s">
        <v>11657</v>
      </c>
      <c r="C1543" s="337" t="s">
        <v>1821</v>
      </c>
      <c r="D1543" s="337" t="s">
        <v>449</v>
      </c>
      <c r="E1543" s="337" t="s">
        <v>11658</v>
      </c>
      <c r="F1543" s="338">
        <v>43924</v>
      </c>
      <c r="G1543" s="337" t="s">
        <v>9955</v>
      </c>
      <c r="H1543" s="338">
        <v>43936</v>
      </c>
      <c r="I1543" s="337" t="s">
        <v>19695</v>
      </c>
      <c r="J1543" s="337" t="s">
        <v>16</v>
      </c>
      <c r="K1543" s="337" t="s">
        <v>19695</v>
      </c>
      <c r="L1543" s="337" t="s">
        <v>19695</v>
      </c>
      <c r="M1543" s="337" t="s">
        <v>19695</v>
      </c>
      <c r="N1543" s="337" t="s">
        <v>19695</v>
      </c>
      <c r="O1543" s="337" t="s">
        <v>19695</v>
      </c>
      <c r="P1543" s="337" t="s">
        <v>19695</v>
      </c>
      <c r="Q1543" s="337" t="s">
        <v>19695</v>
      </c>
      <c r="R1543" s="337" t="s">
        <v>52</v>
      </c>
      <c r="S1543" s="337" t="s">
        <v>53</v>
      </c>
      <c r="T1543" s="337" t="s">
        <v>397</v>
      </c>
      <c r="U1543" s="337" t="s">
        <v>11659</v>
      </c>
      <c r="V1543" s="337">
        <v>8</v>
      </c>
      <c r="W1543" s="337" t="s">
        <v>19695</v>
      </c>
      <c r="X1543" s="337" t="s">
        <v>19695</v>
      </c>
      <c r="Y1543" s="337" t="s">
        <v>19695</v>
      </c>
      <c r="Z1543" s="337" t="s">
        <v>1728</v>
      </c>
      <c r="AA1543" s="337" t="s">
        <v>717</v>
      </c>
      <c r="AB1543" s="337" t="s">
        <v>718</v>
      </c>
      <c r="AC1543" s="337" t="s">
        <v>14231</v>
      </c>
    </row>
    <row r="1544" spans="1:29" ht="15.8" x14ac:dyDescent="0.25">
      <c r="A1544" s="337" t="s">
        <v>1723</v>
      </c>
      <c r="B1544" s="337" t="s">
        <v>1071</v>
      </c>
      <c r="C1544" s="337" t="s">
        <v>1821</v>
      </c>
      <c r="D1544" s="337" t="s">
        <v>449</v>
      </c>
      <c r="E1544" s="337" t="s">
        <v>7638</v>
      </c>
      <c r="F1544" s="338">
        <v>43900</v>
      </c>
      <c r="G1544" s="337" t="s">
        <v>9955</v>
      </c>
      <c r="H1544" s="338">
        <v>43936</v>
      </c>
      <c r="I1544" s="337" t="s">
        <v>19695</v>
      </c>
      <c r="J1544" s="337" t="s">
        <v>16</v>
      </c>
      <c r="K1544" s="337" t="s">
        <v>19695</v>
      </c>
      <c r="L1544" s="337" t="s">
        <v>19695</v>
      </c>
      <c r="M1544" s="337" t="s">
        <v>19695</v>
      </c>
      <c r="N1544" s="337" t="s">
        <v>19695</v>
      </c>
      <c r="O1544" s="337" t="s">
        <v>19695</v>
      </c>
      <c r="P1544" s="337" t="s">
        <v>19695</v>
      </c>
      <c r="Q1544" s="337" t="s">
        <v>19695</v>
      </c>
      <c r="R1544" s="337" t="s">
        <v>18</v>
      </c>
      <c r="S1544" s="337" t="s">
        <v>1072</v>
      </c>
      <c r="T1544" s="337" t="s">
        <v>383</v>
      </c>
      <c r="U1544" s="337" t="s">
        <v>1073</v>
      </c>
      <c r="V1544" s="337">
        <v>12</v>
      </c>
      <c r="W1544" s="337" t="s">
        <v>19695</v>
      </c>
      <c r="X1544" s="337" t="s">
        <v>19695</v>
      </c>
      <c r="Y1544" s="337" t="s">
        <v>19695</v>
      </c>
      <c r="Z1544" s="337" t="s">
        <v>1728</v>
      </c>
      <c r="AA1544" s="337" t="s">
        <v>735</v>
      </c>
      <c r="AB1544" s="337" t="s">
        <v>718</v>
      </c>
      <c r="AC1544" s="337" t="s">
        <v>14301</v>
      </c>
    </row>
    <row r="1545" spans="1:29" ht="15.8" x14ac:dyDescent="0.25">
      <c r="A1545" s="337" t="s">
        <v>1723</v>
      </c>
      <c r="B1545" s="337" t="s">
        <v>11576</v>
      </c>
      <c r="C1545" s="337" t="s">
        <v>1821</v>
      </c>
      <c r="D1545" s="337" t="s">
        <v>449</v>
      </c>
      <c r="E1545" s="337" t="s">
        <v>8719</v>
      </c>
      <c r="F1545" s="338">
        <v>43891</v>
      </c>
      <c r="G1545" s="337" t="s">
        <v>11399</v>
      </c>
      <c r="H1545" s="338">
        <v>43934</v>
      </c>
      <c r="I1545" s="337" t="s">
        <v>19695</v>
      </c>
      <c r="J1545" s="337" t="s">
        <v>16</v>
      </c>
      <c r="K1545" s="337" t="s">
        <v>19695</v>
      </c>
      <c r="L1545" s="337" t="s">
        <v>19695</v>
      </c>
      <c r="M1545" s="337" t="s">
        <v>19695</v>
      </c>
      <c r="N1545" s="337" t="s">
        <v>19695</v>
      </c>
      <c r="O1545" s="337" t="s">
        <v>19695</v>
      </c>
      <c r="P1545" s="337" t="s">
        <v>19695</v>
      </c>
      <c r="Q1545" s="337" t="s">
        <v>19695</v>
      </c>
      <c r="R1545" s="337" t="s">
        <v>1225</v>
      </c>
      <c r="S1545" s="337" t="s">
        <v>100</v>
      </c>
      <c r="T1545" s="337" t="s">
        <v>116</v>
      </c>
      <c r="U1545" s="337" t="s">
        <v>1687</v>
      </c>
      <c r="V1545" s="337">
        <v>10</v>
      </c>
      <c r="W1545" s="337" t="s">
        <v>19695</v>
      </c>
      <c r="X1545" s="337" t="s">
        <v>19695</v>
      </c>
      <c r="Y1545" s="337" t="s">
        <v>19695</v>
      </c>
      <c r="Z1545" s="337" t="s">
        <v>1728</v>
      </c>
      <c r="AA1545" s="337" t="s">
        <v>717</v>
      </c>
      <c r="AB1545" s="337" t="s">
        <v>718</v>
      </c>
      <c r="AC1545" s="337" t="s">
        <v>14161</v>
      </c>
    </row>
    <row r="1546" spans="1:29" ht="15.8" x14ac:dyDescent="0.25">
      <c r="A1546" s="337" t="s">
        <v>1723</v>
      </c>
      <c r="B1546" s="337" t="s">
        <v>11398</v>
      </c>
      <c r="C1546" s="337" t="s">
        <v>1725</v>
      </c>
      <c r="D1546" s="337" t="s">
        <v>13527</v>
      </c>
      <c r="E1546" s="337" t="s">
        <v>7671</v>
      </c>
      <c r="F1546" s="338">
        <v>43914</v>
      </c>
      <c r="G1546" s="337" t="s">
        <v>11399</v>
      </c>
      <c r="H1546" s="338">
        <v>43934</v>
      </c>
      <c r="I1546" s="337" t="s">
        <v>19695</v>
      </c>
      <c r="J1546" s="337" t="s">
        <v>16</v>
      </c>
      <c r="K1546" s="337" t="s">
        <v>19695</v>
      </c>
      <c r="L1546" s="337" t="s">
        <v>19695</v>
      </c>
      <c r="M1546" s="337" t="s">
        <v>19695</v>
      </c>
      <c r="N1546" s="337" t="s">
        <v>19695</v>
      </c>
      <c r="O1546" s="337" t="s">
        <v>19695</v>
      </c>
      <c r="P1546" s="337" t="s">
        <v>19695</v>
      </c>
      <c r="Q1546" s="337" t="s">
        <v>19695</v>
      </c>
      <c r="R1546" s="337" t="s">
        <v>18</v>
      </c>
      <c r="S1546" s="337" t="s">
        <v>392</v>
      </c>
      <c r="T1546" s="337" t="s">
        <v>11400</v>
      </c>
      <c r="U1546" s="337" t="s">
        <v>69</v>
      </c>
      <c r="V1546" s="337">
        <v>6</v>
      </c>
      <c r="W1546" s="337" t="s">
        <v>19695</v>
      </c>
      <c r="X1546" s="337" t="s">
        <v>19695</v>
      </c>
      <c r="Y1546" s="337" t="s">
        <v>19695</v>
      </c>
      <c r="Z1546" s="337" t="s">
        <v>1728</v>
      </c>
      <c r="AA1546" s="337" t="s">
        <v>735</v>
      </c>
      <c r="AB1546" s="337" t="s">
        <v>718</v>
      </c>
      <c r="AC1546" s="337" t="s">
        <v>14175</v>
      </c>
    </row>
    <row r="1547" spans="1:29" ht="15.8" x14ac:dyDescent="0.25">
      <c r="A1547" s="337" t="s">
        <v>1723</v>
      </c>
      <c r="B1547" s="337" t="s">
        <v>10634</v>
      </c>
      <c r="C1547" s="337" t="s">
        <v>1821</v>
      </c>
      <c r="D1547" s="337" t="s">
        <v>449</v>
      </c>
      <c r="E1547" s="337" t="s">
        <v>10635</v>
      </c>
      <c r="F1547" s="338">
        <v>43904</v>
      </c>
      <c r="G1547" s="337" t="s">
        <v>9778</v>
      </c>
      <c r="H1547" s="338">
        <v>43933</v>
      </c>
      <c r="I1547" s="337" t="s">
        <v>19695</v>
      </c>
      <c r="J1547" s="337" t="s">
        <v>16</v>
      </c>
      <c r="K1547" s="337" t="s">
        <v>19695</v>
      </c>
      <c r="L1547" s="337" t="s">
        <v>19695</v>
      </c>
      <c r="M1547" s="337" t="s">
        <v>19695</v>
      </c>
      <c r="N1547" s="337" t="s">
        <v>19695</v>
      </c>
      <c r="O1547" s="337" t="s">
        <v>19695</v>
      </c>
      <c r="P1547" s="337" t="s">
        <v>19695</v>
      </c>
      <c r="Q1547" s="337" t="s">
        <v>19695</v>
      </c>
      <c r="R1547" s="337" t="s">
        <v>15</v>
      </c>
      <c r="S1547" s="337" t="s">
        <v>1086</v>
      </c>
      <c r="T1547" s="337" t="s">
        <v>1660</v>
      </c>
      <c r="U1547" s="337" t="s">
        <v>10636</v>
      </c>
      <c r="V1547" s="337">
        <v>8</v>
      </c>
      <c r="W1547" s="337" t="s">
        <v>19695</v>
      </c>
      <c r="X1547" s="337" t="s">
        <v>19695</v>
      </c>
      <c r="Y1547" s="337" t="s">
        <v>19695</v>
      </c>
      <c r="Z1547" s="337" t="s">
        <v>1728</v>
      </c>
      <c r="AA1547" s="337" t="s">
        <v>717</v>
      </c>
      <c r="AB1547" s="337" t="s">
        <v>718</v>
      </c>
      <c r="AC1547" s="337" t="s">
        <v>14158</v>
      </c>
    </row>
    <row r="1548" spans="1:29" ht="15.8" x14ac:dyDescent="0.25">
      <c r="A1548" s="337" t="s">
        <v>1723</v>
      </c>
      <c r="B1548" s="337" t="s">
        <v>9777</v>
      </c>
      <c r="C1548" s="337" t="s">
        <v>1821</v>
      </c>
      <c r="D1548" s="337" t="s">
        <v>449</v>
      </c>
      <c r="E1548" s="337" t="s">
        <v>7927</v>
      </c>
      <c r="F1548" s="338">
        <v>43696</v>
      </c>
      <c r="G1548" s="337" t="s">
        <v>9778</v>
      </c>
      <c r="H1548" s="338">
        <v>43933</v>
      </c>
      <c r="I1548" s="337" t="s">
        <v>19695</v>
      </c>
      <c r="J1548" s="337" t="s">
        <v>16</v>
      </c>
      <c r="K1548" s="337" t="s">
        <v>19695</v>
      </c>
      <c r="L1548" s="337" t="s">
        <v>19695</v>
      </c>
      <c r="M1548" s="337" t="s">
        <v>19695</v>
      </c>
      <c r="N1548" s="337" t="s">
        <v>19695</v>
      </c>
      <c r="O1548" s="337" t="s">
        <v>19695</v>
      </c>
      <c r="P1548" s="337" t="s">
        <v>19695</v>
      </c>
      <c r="Q1548" s="337" t="s">
        <v>19695</v>
      </c>
      <c r="R1548" s="337" t="s">
        <v>144</v>
      </c>
      <c r="S1548" s="337" t="s">
        <v>446</v>
      </c>
      <c r="T1548" s="337" t="s">
        <v>55</v>
      </c>
      <c r="U1548" s="337" t="s">
        <v>390</v>
      </c>
      <c r="V1548" s="337">
        <v>4</v>
      </c>
      <c r="W1548" s="337" t="s">
        <v>19695</v>
      </c>
      <c r="X1548" s="337" t="s">
        <v>19695</v>
      </c>
      <c r="Y1548" s="337" t="s">
        <v>19695</v>
      </c>
      <c r="Z1548" s="337" t="s">
        <v>1728</v>
      </c>
      <c r="AA1548" s="337" t="s">
        <v>717</v>
      </c>
      <c r="AB1548" s="337" t="s">
        <v>718</v>
      </c>
      <c r="AC1548" s="337" t="s">
        <v>14246</v>
      </c>
    </row>
    <row r="1549" spans="1:29" ht="15.8" x14ac:dyDescent="0.25">
      <c r="A1549" s="337" t="s">
        <v>1723</v>
      </c>
      <c r="B1549" s="337" t="s">
        <v>11385</v>
      </c>
      <c r="C1549" s="337" t="s">
        <v>1821</v>
      </c>
      <c r="D1549" s="337" t="s">
        <v>449</v>
      </c>
      <c r="E1549" s="337" t="s">
        <v>11386</v>
      </c>
      <c r="F1549" s="338">
        <v>43907</v>
      </c>
      <c r="G1549" s="337" t="s">
        <v>7641</v>
      </c>
      <c r="H1549" s="338">
        <v>43927</v>
      </c>
      <c r="I1549" s="337" t="s">
        <v>19695</v>
      </c>
      <c r="J1549" s="337" t="s">
        <v>36</v>
      </c>
      <c r="K1549" s="337" t="s">
        <v>19695</v>
      </c>
      <c r="L1549" s="337" t="s">
        <v>19695</v>
      </c>
      <c r="M1549" s="337" t="s">
        <v>19695</v>
      </c>
      <c r="N1549" s="337" t="s">
        <v>19695</v>
      </c>
      <c r="O1549" s="337" t="s">
        <v>19695</v>
      </c>
      <c r="P1549" s="337" t="s">
        <v>19695</v>
      </c>
      <c r="Q1549" s="337" t="s">
        <v>19695</v>
      </c>
      <c r="R1549" s="337" t="s">
        <v>52</v>
      </c>
      <c r="S1549" s="337" t="s">
        <v>120</v>
      </c>
      <c r="T1549" s="337" t="s">
        <v>411</v>
      </c>
      <c r="U1549" s="337" t="s">
        <v>11387</v>
      </c>
      <c r="V1549" s="337">
        <v>6</v>
      </c>
      <c r="W1549" s="337" t="s">
        <v>19695</v>
      </c>
      <c r="X1549" s="337" t="s">
        <v>19695</v>
      </c>
      <c r="Y1549" s="337" t="s">
        <v>19695</v>
      </c>
      <c r="Z1549" s="337" t="s">
        <v>1728</v>
      </c>
      <c r="AA1549" s="337" t="s">
        <v>717</v>
      </c>
      <c r="AB1549" s="337" t="s">
        <v>718</v>
      </c>
      <c r="AC1549" s="337" t="s">
        <v>14160</v>
      </c>
    </row>
    <row r="1550" spans="1:29" ht="15.8" x14ac:dyDescent="0.25">
      <c r="A1550" s="337" t="s">
        <v>1723</v>
      </c>
      <c r="B1550" s="337" t="s">
        <v>7639</v>
      </c>
      <c r="C1550" s="337" t="s">
        <v>1821</v>
      </c>
      <c r="D1550" s="337" t="s">
        <v>449</v>
      </c>
      <c r="E1550" s="337" t="s">
        <v>7640</v>
      </c>
      <c r="F1550" s="338">
        <v>43892</v>
      </c>
      <c r="G1550" s="337" t="s">
        <v>7641</v>
      </c>
      <c r="H1550" s="338">
        <v>43927</v>
      </c>
      <c r="I1550" s="337" t="s">
        <v>19695</v>
      </c>
      <c r="J1550" s="337" t="s">
        <v>16</v>
      </c>
      <c r="K1550" s="337" t="s">
        <v>19695</v>
      </c>
      <c r="L1550" s="337" t="s">
        <v>19695</v>
      </c>
      <c r="M1550" s="337" t="s">
        <v>19695</v>
      </c>
      <c r="N1550" s="337" t="s">
        <v>19695</v>
      </c>
      <c r="O1550" s="337" t="s">
        <v>19695</v>
      </c>
      <c r="P1550" s="337" t="s">
        <v>19695</v>
      </c>
      <c r="Q1550" s="337" t="s">
        <v>19695</v>
      </c>
      <c r="R1550" s="337" t="s">
        <v>144</v>
      </c>
      <c r="S1550" s="337" t="s">
        <v>97</v>
      </c>
      <c r="T1550" s="337" t="s">
        <v>6241</v>
      </c>
      <c r="U1550" s="337" t="s">
        <v>4515</v>
      </c>
      <c r="V1550" s="337">
        <v>10</v>
      </c>
      <c r="W1550" s="337" t="s">
        <v>19695</v>
      </c>
      <c r="X1550" s="337" t="s">
        <v>19695</v>
      </c>
      <c r="Y1550" s="337" t="s">
        <v>19695</v>
      </c>
      <c r="Z1550" s="337" t="s">
        <v>1728</v>
      </c>
      <c r="AA1550" s="337" t="s">
        <v>717</v>
      </c>
      <c r="AB1550" s="337" t="s">
        <v>718</v>
      </c>
      <c r="AC1550" s="337" t="s">
        <v>14174</v>
      </c>
    </row>
    <row r="1551" spans="1:29" ht="15.8" x14ac:dyDescent="0.25">
      <c r="A1551" s="337" t="s">
        <v>1723</v>
      </c>
      <c r="B1551" s="337" t="s">
        <v>10141</v>
      </c>
      <c r="C1551" s="337" t="s">
        <v>1821</v>
      </c>
      <c r="D1551" s="337" t="s">
        <v>449</v>
      </c>
      <c r="E1551" s="337" t="s">
        <v>7669</v>
      </c>
      <c r="F1551" s="338">
        <v>43881</v>
      </c>
      <c r="G1551" s="337" t="s">
        <v>10142</v>
      </c>
      <c r="H1551" s="338">
        <v>43926</v>
      </c>
      <c r="I1551" s="337" t="s">
        <v>19695</v>
      </c>
      <c r="J1551" s="337" t="s">
        <v>36</v>
      </c>
      <c r="K1551" s="337" t="s">
        <v>19695</v>
      </c>
      <c r="L1551" s="337" t="s">
        <v>19695</v>
      </c>
      <c r="M1551" s="337" t="s">
        <v>19695</v>
      </c>
      <c r="N1551" s="337" t="s">
        <v>19695</v>
      </c>
      <c r="O1551" s="337" t="s">
        <v>19695</v>
      </c>
      <c r="P1551" s="337" t="s">
        <v>19695</v>
      </c>
      <c r="Q1551" s="337" t="s">
        <v>19695</v>
      </c>
      <c r="R1551" s="337" t="s">
        <v>134</v>
      </c>
      <c r="S1551" s="337" t="s">
        <v>782</v>
      </c>
      <c r="T1551" s="337" t="s">
        <v>135</v>
      </c>
      <c r="U1551" s="337" t="s">
        <v>7782</v>
      </c>
      <c r="V1551" s="337">
        <v>6</v>
      </c>
      <c r="W1551" s="337" t="s">
        <v>19695</v>
      </c>
      <c r="X1551" s="337" t="s">
        <v>19695</v>
      </c>
      <c r="Y1551" s="337" t="s">
        <v>19695</v>
      </c>
      <c r="Z1551" s="337" t="s">
        <v>1728</v>
      </c>
      <c r="AA1551" s="337" t="s">
        <v>735</v>
      </c>
      <c r="AB1551" s="337" t="s">
        <v>718</v>
      </c>
      <c r="AC1551" s="337" t="s">
        <v>14163</v>
      </c>
    </row>
    <row r="1552" spans="1:29" ht="15.8" x14ac:dyDescent="0.25">
      <c r="A1552" s="337" t="s">
        <v>1723</v>
      </c>
      <c r="B1552" s="337" t="s">
        <v>11571</v>
      </c>
      <c r="C1552" s="337" t="s">
        <v>1821</v>
      </c>
      <c r="D1552" s="337" t="s">
        <v>449</v>
      </c>
      <c r="E1552" s="337" t="s">
        <v>7643</v>
      </c>
      <c r="F1552" s="338">
        <v>43915</v>
      </c>
      <c r="G1552" s="337" t="s">
        <v>10142</v>
      </c>
      <c r="H1552" s="338">
        <v>43926</v>
      </c>
      <c r="I1552" s="337" t="s">
        <v>19695</v>
      </c>
      <c r="J1552" s="337" t="s">
        <v>16</v>
      </c>
      <c r="K1552" s="337" t="s">
        <v>19695</v>
      </c>
      <c r="L1552" s="337" t="s">
        <v>19695</v>
      </c>
      <c r="M1552" s="337" t="s">
        <v>19695</v>
      </c>
      <c r="N1552" s="337" t="s">
        <v>19695</v>
      </c>
      <c r="O1552" s="337" t="s">
        <v>19695</v>
      </c>
      <c r="P1552" s="337" t="s">
        <v>19695</v>
      </c>
      <c r="Q1552" s="337" t="s">
        <v>19695</v>
      </c>
      <c r="R1552" s="337" t="s">
        <v>1225</v>
      </c>
      <c r="S1552" s="337" t="s">
        <v>100</v>
      </c>
      <c r="T1552" s="337" t="s">
        <v>11572</v>
      </c>
      <c r="U1552" s="337" t="s">
        <v>11573</v>
      </c>
      <c r="V1552" s="337">
        <v>10</v>
      </c>
      <c r="W1552" s="337" t="s">
        <v>19695</v>
      </c>
      <c r="X1552" s="337" t="s">
        <v>19695</v>
      </c>
      <c r="Y1552" s="337" t="s">
        <v>19695</v>
      </c>
      <c r="Z1552" s="337" t="s">
        <v>1753</v>
      </c>
      <c r="AA1552" s="337" t="s">
        <v>735</v>
      </c>
      <c r="AB1552" s="337" t="s">
        <v>718</v>
      </c>
      <c r="AC1552" s="337" t="s">
        <v>15550</v>
      </c>
    </row>
    <row r="1553" spans="1:29" ht="15.8" x14ac:dyDescent="0.25">
      <c r="A1553" s="337" t="s">
        <v>1723</v>
      </c>
      <c r="B1553" s="337" t="s">
        <v>11294</v>
      </c>
      <c r="C1553" s="337" t="s">
        <v>1821</v>
      </c>
      <c r="D1553" s="337" t="s">
        <v>449</v>
      </c>
      <c r="E1553" s="337" t="s">
        <v>7638</v>
      </c>
      <c r="F1553" s="338">
        <v>43900</v>
      </c>
      <c r="G1553" s="337" t="s">
        <v>10142</v>
      </c>
      <c r="H1553" s="338">
        <v>43926</v>
      </c>
      <c r="I1553" s="337" t="s">
        <v>19695</v>
      </c>
      <c r="J1553" s="337" t="s">
        <v>36</v>
      </c>
      <c r="K1553" s="337" t="s">
        <v>19695</v>
      </c>
      <c r="L1553" s="337" t="s">
        <v>19695</v>
      </c>
      <c r="M1553" s="337" t="s">
        <v>19695</v>
      </c>
      <c r="N1553" s="337" t="s">
        <v>19695</v>
      </c>
      <c r="O1553" s="337" t="s">
        <v>19695</v>
      </c>
      <c r="P1553" s="337" t="s">
        <v>19695</v>
      </c>
      <c r="Q1553" s="337" t="s">
        <v>19695</v>
      </c>
      <c r="R1553" s="337" t="s">
        <v>56</v>
      </c>
      <c r="S1553" s="337" t="s">
        <v>79</v>
      </c>
      <c r="T1553" s="337" t="s">
        <v>79</v>
      </c>
      <c r="U1553" s="337" t="s">
        <v>2191</v>
      </c>
      <c r="V1553" s="337">
        <v>10</v>
      </c>
      <c r="W1553" s="337" t="s">
        <v>19695</v>
      </c>
      <c r="X1553" s="337" t="s">
        <v>19695</v>
      </c>
      <c r="Y1553" s="337" t="s">
        <v>19695</v>
      </c>
      <c r="Z1553" s="337" t="s">
        <v>1753</v>
      </c>
      <c r="AA1553" s="337" t="s">
        <v>735</v>
      </c>
      <c r="AB1553" s="337" t="s">
        <v>718</v>
      </c>
      <c r="AC1553" s="337" t="s">
        <v>15552</v>
      </c>
    </row>
    <row r="1554" spans="1:29" ht="15.8" x14ac:dyDescent="0.25">
      <c r="A1554" s="337" t="s">
        <v>1723</v>
      </c>
      <c r="B1554" s="337" t="s">
        <v>905</v>
      </c>
      <c r="C1554" s="337" t="s">
        <v>1821</v>
      </c>
      <c r="D1554" s="337" t="s">
        <v>449</v>
      </c>
      <c r="E1554" s="337" t="s">
        <v>8578</v>
      </c>
      <c r="F1554" s="338">
        <v>43905</v>
      </c>
      <c r="G1554" s="337" t="s">
        <v>11380</v>
      </c>
      <c r="H1554" s="338">
        <v>43925</v>
      </c>
      <c r="I1554" s="337" t="s">
        <v>19695</v>
      </c>
      <c r="J1554" s="337" t="s">
        <v>36</v>
      </c>
      <c r="K1554" s="337" t="s">
        <v>19695</v>
      </c>
      <c r="L1554" s="337" t="s">
        <v>19695</v>
      </c>
      <c r="M1554" s="337" t="s">
        <v>19695</v>
      </c>
      <c r="N1554" s="337" t="s">
        <v>19695</v>
      </c>
      <c r="O1554" s="337" t="s">
        <v>19695</v>
      </c>
      <c r="P1554" s="337" t="s">
        <v>19695</v>
      </c>
      <c r="Q1554" s="337" t="s">
        <v>19695</v>
      </c>
      <c r="R1554" s="337" t="s">
        <v>52</v>
      </c>
      <c r="S1554" s="337" t="s">
        <v>69</v>
      </c>
      <c r="T1554" s="337" t="s">
        <v>69</v>
      </c>
      <c r="U1554" s="337" t="s">
        <v>906</v>
      </c>
      <c r="V1554" s="337">
        <v>12</v>
      </c>
      <c r="W1554" s="337" t="s">
        <v>19695</v>
      </c>
      <c r="X1554" s="337" t="s">
        <v>19695</v>
      </c>
      <c r="Y1554" s="337" t="s">
        <v>19695</v>
      </c>
      <c r="Z1554" s="337" t="s">
        <v>1728</v>
      </c>
      <c r="AA1554" s="337" t="s">
        <v>735</v>
      </c>
      <c r="AB1554" s="337" t="s">
        <v>718</v>
      </c>
      <c r="AC1554" s="337" t="s">
        <v>14174</v>
      </c>
    </row>
    <row r="1555" spans="1:29" ht="15.8" x14ac:dyDescent="0.25">
      <c r="A1555" s="337" t="s">
        <v>1723</v>
      </c>
      <c r="B1555" s="337" t="s">
        <v>11702</v>
      </c>
      <c r="C1555" s="337" t="s">
        <v>1821</v>
      </c>
      <c r="D1555" s="337" t="s">
        <v>449</v>
      </c>
      <c r="E1555" s="337" t="s">
        <v>11703</v>
      </c>
      <c r="F1555" s="338">
        <v>43910</v>
      </c>
      <c r="G1555" s="337" t="s">
        <v>11380</v>
      </c>
      <c r="H1555" s="338">
        <v>43925</v>
      </c>
      <c r="I1555" s="337" t="s">
        <v>19695</v>
      </c>
      <c r="J1555" s="337" t="s">
        <v>16</v>
      </c>
      <c r="K1555" s="337" t="s">
        <v>19695</v>
      </c>
      <c r="L1555" s="337" t="s">
        <v>19695</v>
      </c>
      <c r="M1555" s="337" t="s">
        <v>19695</v>
      </c>
      <c r="N1555" s="337" t="s">
        <v>19695</v>
      </c>
      <c r="O1555" s="337" t="s">
        <v>19695</v>
      </c>
      <c r="P1555" s="337" t="s">
        <v>19695</v>
      </c>
      <c r="Q1555" s="337" t="s">
        <v>19695</v>
      </c>
      <c r="R1555" s="337" t="s">
        <v>52</v>
      </c>
      <c r="S1555" s="337" t="s">
        <v>93</v>
      </c>
      <c r="T1555" s="337" t="s">
        <v>11704</v>
      </c>
      <c r="U1555" s="337" t="s">
        <v>420</v>
      </c>
      <c r="V1555" s="337">
        <v>8</v>
      </c>
      <c r="W1555" s="337" t="s">
        <v>19695</v>
      </c>
      <c r="X1555" s="337" t="s">
        <v>19695</v>
      </c>
      <c r="Y1555" s="337" t="s">
        <v>19695</v>
      </c>
      <c r="Z1555" s="337" t="s">
        <v>1728</v>
      </c>
      <c r="AA1555" s="337" t="s">
        <v>735</v>
      </c>
      <c r="AB1555" s="337" t="s">
        <v>718</v>
      </c>
      <c r="AC1555" s="337" t="s">
        <v>14241</v>
      </c>
    </row>
    <row r="1556" spans="1:29" ht="15.8" x14ac:dyDescent="0.25">
      <c r="A1556" s="337" t="s">
        <v>1723</v>
      </c>
      <c r="B1556" s="337" t="s">
        <v>439</v>
      </c>
      <c r="C1556" s="337" t="s">
        <v>1821</v>
      </c>
      <c r="D1556" s="337" t="s">
        <v>449</v>
      </c>
      <c r="E1556" s="337" t="s">
        <v>10959</v>
      </c>
      <c r="F1556" s="338">
        <v>43865</v>
      </c>
      <c r="G1556" s="337" t="s">
        <v>10529</v>
      </c>
      <c r="H1556" s="338">
        <v>43922</v>
      </c>
      <c r="I1556" s="337" t="s">
        <v>19695</v>
      </c>
      <c r="J1556" s="337" t="s">
        <v>36</v>
      </c>
      <c r="K1556" s="337" t="s">
        <v>19695</v>
      </c>
      <c r="L1556" s="337" t="s">
        <v>19695</v>
      </c>
      <c r="M1556" s="337" t="s">
        <v>19695</v>
      </c>
      <c r="N1556" s="337" t="s">
        <v>19695</v>
      </c>
      <c r="O1556" s="337" t="s">
        <v>19695</v>
      </c>
      <c r="P1556" s="337" t="s">
        <v>19695</v>
      </c>
      <c r="Q1556" s="337" t="s">
        <v>19695</v>
      </c>
      <c r="R1556" s="337" t="s">
        <v>130</v>
      </c>
      <c r="S1556" s="337" t="s">
        <v>940</v>
      </c>
      <c r="T1556" s="337" t="s">
        <v>137</v>
      </c>
      <c r="U1556" s="337" t="s">
        <v>943</v>
      </c>
      <c r="V1556" s="337">
        <v>8</v>
      </c>
      <c r="W1556" s="337" t="s">
        <v>19695</v>
      </c>
      <c r="X1556" s="337" t="s">
        <v>19695</v>
      </c>
      <c r="Y1556" s="337" t="s">
        <v>19695</v>
      </c>
      <c r="Z1556" s="337" t="s">
        <v>1728</v>
      </c>
      <c r="AA1556" s="337" t="s">
        <v>717</v>
      </c>
      <c r="AB1556" s="337" t="s">
        <v>718</v>
      </c>
      <c r="AC1556" s="337" t="s">
        <v>14153</v>
      </c>
    </row>
    <row r="1557" spans="1:29" ht="15.8" x14ac:dyDescent="0.25">
      <c r="A1557" s="337" t="s">
        <v>1723</v>
      </c>
      <c r="B1557" s="337" t="s">
        <v>11007</v>
      </c>
      <c r="C1557" s="337" t="s">
        <v>1821</v>
      </c>
      <c r="D1557" s="337" t="s">
        <v>449</v>
      </c>
      <c r="E1557" s="337" t="s">
        <v>9684</v>
      </c>
      <c r="F1557" s="338">
        <v>43850</v>
      </c>
      <c r="G1557" s="337" t="s">
        <v>10529</v>
      </c>
      <c r="H1557" s="338">
        <v>43922</v>
      </c>
      <c r="I1557" s="337" t="s">
        <v>19695</v>
      </c>
      <c r="J1557" s="337" t="s">
        <v>36</v>
      </c>
      <c r="K1557" s="337" t="s">
        <v>19695</v>
      </c>
      <c r="L1557" s="337" t="s">
        <v>19695</v>
      </c>
      <c r="M1557" s="337" t="s">
        <v>19695</v>
      </c>
      <c r="N1557" s="337" t="s">
        <v>19695</v>
      </c>
      <c r="O1557" s="337" t="s">
        <v>19695</v>
      </c>
      <c r="P1557" s="337" t="s">
        <v>19695</v>
      </c>
      <c r="Q1557" s="337" t="s">
        <v>19695</v>
      </c>
      <c r="R1557" s="337" t="s">
        <v>98</v>
      </c>
      <c r="S1557" s="337" t="s">
        <v>1166</v>
      </c>
      <c r="T1557" s="337" t="s">
        <v>1686</v>
      </c>
      <c r="U1557" s="337" t="s">
        <v>11008</v>
      </c>
      <c r="V1557" s="337">
        <v>8</v>
      </c>
      <c r="W1557" s="337" t="s">
        <v>19695</v>
      </c>
      <c r="X1557" s="337" t="s">
        <v>19695</v>
      </c>
      <c r="Y1557" s="337" t="s">
        <v>19695</v>
      </c>
      <c r="Z1557" s="337" t="s">
        <v>1728</v>
      </c>
      <c r="AA1557" s="337" t="s">
        <v>717</v>
      </c>
      <c r="AB1557" s="337" t="s">
        <v>718</v>
      </c>
      <c r="AC1557" s="337" t="s">
        <v>14161</v>
      </c>
    </row>
    <row r="1558" spans="1:29" ht="15.8" x14ac:dyDescent="0.25">
      <c r="A1558" s="337" t="s">
        <v>1723</v>
      </c>
      <c r="B1558" s="337" t="s">
        <v>11251</v>
      </c>
      <c r="C1558" s="337" t="s">
        <v>1821</v>
      </c>
      <c r="D1558" s="337" t="s">
        <v>449</v>
      </c>
      <c r="E1558" s="337" t="s">
        <v>8975</v>
      </c>
      <c r="F1558" s="338">
        <v>43882</v>
      </c>
      <c r="G1558" s="337" t="s">
        <v>10529</v>
      </c>
      <c r="H1558" s="338">
        <v>43922</v>
      </c>
      <c r="I1558" s="337" t="s">
        <v>19695</v>
      </c>
      <c r="J1558" s="337" t="s">
        <v>36</v>
      </c>
      <c r="K1558" s="337" t="s">
        <v>19695</v>
      </c>
      <c r="L1558" s="337" t="s">
        <v>19695</v>
      </c>
      <c r="M1558" s="337" t="s">
        <v>19695</v>
      </c>
      <c r="N1558" s="337" t="s">
        <v>19695</v>
      </c>
      <c r="O1558" s="337" t="s">
        <v>19695</v>
      </c>
      <c r="P1558" s="337" t="s">
        <v>19695</v>
      </c>
      <c r="Q1558" s="337" t="s">
        <v>19695</v>
      </c>
      <c r="R1558" s="337" t="s">
        <v>98</v>
      </c>
      <c r="S1558" s="337" t="s">
        <v>1172</v>
      </c>
      <c r="T1558" s="337" t="s">
        <v>11252</v>
      </c>
      <c r="U1558" s="337" t="s">
        <v>11253</v>
      </c>
      <c r="V1558" s="337">
        <v>10</v>
      </c>
      <c r="W1558" s="337" t="s">
        <v>19695</v>
      </c>
      <c r="X1558" s="337" t="s">
        <v>19695</v>
      </c>
      <c r="Y1558" s="337" t="s">
        <v>19695</v>
      </c>
      <c r="Z1558" s="337" t="s">
        <v>1728</v>
      </c>
      <c r="AA1558" s="337" t="s">
        <v>717</v>
      </c>
      <c r="AB1558" s="337" t="s">
        <v>718</v>
      </c>
      <c r="AC1558" s="337" t="s">
        <v>14207</v>
      </c>
    </row>
    <row r="1559" spans="1:29" ht="15.8" x14ac:dyDescent="0.25">
      <c r="A1559" s="337" t="s">
        <v>1723</v>
      </c>
      <c r="B1559" s="337" t="s">
        <v>10537</v>
      </c>
      <c r="C1559" s="337" t="s">
        <v>1821</v>
      </c>
      <c r="D1559" s="337" t="s">
        <v>449</v>
      </c>
      <c r="E1559" s="337" t="s">
        <v>10538</v>
      </c>
      <c r="F1559" s="338">
        <v>43832</v>
      </c>
      <c r="G1559" s="337" t="s">
        <v>10529</v>
      </c>
      <c r="H1559" s="338">
        <v>43922</v>
      </c>
      <c r="I1559" s="337" t="s">
        <v>19695</v>
      </c>
      <c r="J1559" s="337" t="s">
        <v>16</v>
      </c>
      <c r="K1559" s="337" t="s">
        <v>19695</v>
      </c>
      <c r="L1559" s="337" t="s">
        <v>19695</v>
      </c>
      <c r="M1559" s="337" t="s">
        <v>19695</v>
      </c>
      <c r="N1559" s="337" t="s">
        <v>19695</v>
      </c>
      <c r="O1559" s="337" t="s">
        <v>19695</v>
      </c>
      <c r="P1559" s="337" t="s">
        <v>19695</v>
      </c>
      <c r="Q1559" s="337" t="s">
        <v>19695</v>
      </c>
      <c r="R1559" s="337" t="s">
        <v>66</v>
      </c>
      <c r="S1559" s="337" t="s">
        <v>67</v>
      </c>
      <c r="T1559" s="337" t="s">
        <v>10536</v>
      </c>
      <c r="U1559" s="337" t="s">
        <v>10539</v>
      </c>
      <c r="V1559" s="337">
        <v>8</v>
      </c>
      <c r="W1559" s="337" t="s">
        <v>19695</v>
      </c>
      <c r="X1559" s="337" t="s">
        <v>19695</v>
      </c>
      <c r="Y1559" s="337" t="s">
        <v>19695</v>
      </c>
      <c r="Z1559" s="337" t="s">
        <v>1753</v>
      </c>
      <c r="AA1559" s="337" t="s">
        <v>717</v>
      </c>
      <c r="AB1559" s="337" t="s">
        <v>718</v>
      </c>
      <c r="AC1559" s="337" t="s">
        <v>14262</v>
      </c>
    </row>
    <row r="1560" spans="1:29" ht="15.8" x14ac:dyDescent="0.25">
      <c r="A1560" s="337" t="s">
        <v>1723</v>
      </c>
      <c r="B1560" s="337" t="s">
        <v>11437</v>
      </c>
      <c r="C1560" s="337" t="s">
        <v>1821</v>
      </c>
      <c r="D1560" s="337" t="s">
        <v>449</v>
      </c>
      <c r="E1560" s="337" t="s">
        <v>7766</v>
      </c>
      <c r="F1560" s="338">
        <v>43902</v>
      </c>
      <c r="G1560" s="337" t="s">
        <v>11438</v>
      </c>
      <c r="H1560" s="338">
        <v>43917</v>
      </c>
      <c r="I1560" s="337" t="s">
        <v>19695</v>
      </c>
      <c r="J1560" s="337" t="s">
        <v>36</v>
      </c>
      <c r="K1560" s="337" t="s">
        <v>19695</v>
      </c>
      <c r="L1560" s="337" t="s">
        <v>19695</v>
      </c>
      <c r="M1560" s="337" t="s">
        <v>19695</v>
      </c>
      <c r="N1560" s="337" t="s">
        <v>19695</v>
      </c>
      <c r="O1560" s="337" t="s">
        <v>19695</v>
      </c>
      <c r="P1560" s="337" t="s">
        <v>19695</v>
      </c>
      <c r="Q1560" s="337" t="s">
        <v>19695</v>
      </c>
      <c r="R1560" s="337" t="s">
        <v>52</v>
      </c>
      <c r="S1560" s="337" t="s">
        <v>430</v>
      </c>
      <c r="T1560" s="337" t="s">
        <v>1088</v>
      </c>
      <c r="U1560" s="337" t="s">
        <v>10369</v>
      </c>
      <c r="V1560" s="337">
        <v>6</v>
      </c>
      <c r="W1560" s="337" t="s">
        <v>19695</v>
      </c>
      <c r="X1560" s="337" t="s">
        <v>19695</v>
      </c>
      <c r="Y1560" s="337" t="s">
        <v>19695</v>
      </c>
      <c r="Z1560" s="337" t="s">
        <v>1745</v>
      </c>
      <c r="AA1560" s="337" t="s">
        <v>717</v>
      </c>
      <c r="AB1560" s="337" t="s">
        <v>718</v>
      </c>
      <c r="AC1560" s="337" t="s">
        <v>15332</v>
      </c>
    </row>
    <row r="1561" spans="1:29" ht="15.8" x14ac:dyDescent="0.25">
      <c r="A1561" s="337" t="s">
        <v>1723</v>
      </c>
      <c r="B1561" s="337" t="s">
        <v>11444</v>
      </c>
      <c r="C1561" s="337" t="s">
        <v>1725</v>
      </c>
      <c r="D1561" s="337" t="s">
        <v>1730</v>
      </c>
      <c r="E1561" s="337" t="s">
        <v>11438</v>
      </c>
      <c r="F1561" s="338">
        <v>43917</v>
      </c>
      <c r="G1561" s="337" t="s">
        <v>11438</v>
      </c>
      <c r="H1561" s="338">
        <v>43917</v>
      </c>
      <c r="I1561" s="337" t="s">
        <v>19695</v>
      </c>
      <c r="J1561" s="337" t="s">
        <v>36</v>
      </c>
      <c r="K1561" s="337" t="s">
        <v>19695</v>
      </c>
      <c r="L1561" s="337" t="s">
        <v>19695</v>
      </c>
      <c r="M1561" s="337" t="s">
        <v>19695</v>
      </c>
      <c r="N1561" s="337" t="s">
        <v>19695</v>
      </c>
      <c r="O1561" s="337" t="s">
        <v>19695</v>
      </c>
      <c r="P1561" s="337" t="s">
        <v>19695</v>
      </c>
      <c r="Q1561" s="337" t="s">
        <v>19695</v>
      </c>
      <c r="R1561" s="337" t="s">
        <v>15</v>
      </c>
      <c r="S1561" s="337" t="s">
        <v>1762</v>
      </c>
      <c r="T1561" s="337" t="s">
        <v>1203</v>
      </c>
      <c r="U1561" s="337" t="s">
        <v>11089</v>
      </c>
      <c r="V1561" s="337">
        <v>10</v>
      </c>
      <c r="W1561" s="337" t="s">
        <v>19695</v>
      </c>
      <c r="X1561" s="337" t="s">
        <v>19695</v>
      </c>
      <c r="Y1561" s="337" t="s">
        <v>19695</v>
      </c>
      <c r="Z1561" s="337" t="s">
        <v>1745</v>
      </c>
      <c r="AA1561" s="337" t="s">
        <v>853</v>
      </c>
      <c r="AB1561" s="337" t="s">
        <v>854</v>
      </c>
      <c r="AC1561" s="337" t="s">
        <v>15333</v>
      </c>
    </row>
    <row r="1562" spans="1:29" ht="15.8" x14ac:dyDescent="0.25">
      <c r="A1562" s="337" t="s">
        <v>1723</v>
      </c>
      <c r="B1562" s="337" t="s">
        <v>11948</v>
      </c>
      <c r="C1562" s="337" t="s">
        <v>1725</v>
      </c>
      <c r="D1562" s="337" t="s">
        <v>1730</v>
      </c>
      <c r="E1562" s="337" t="s">
        <v>11703</v>
      </c>
      <c r="F1562" s="338">
        <v>43910</v>
      </c>
      <c r="G1562" s="337" t="s">
        <v>11438</v>
      </c>
      <c r="H1562" s="338">
        <v>43917</v>
      </c>
      <c r="I1562" s="337" t="s">
        <v>19695</v>
      </c>
      <c r="J1562" s="337" t="s">
        <v>36</v>
      </c>
      <c r="K1562" s="337" t="s">
        <v>19695</v>
      </c>
      <c r="L1562" s="337" t="s">
        <v>19695</v>
      </c>
      <c r="M1562" s="337" t="s">
        <v>19695</v>
      </c>
      <c r="N1562" s="337" t="s">
        <v>19695</v>
      </c>
      <c r="O1562" s="337" t="s">
        <v>19695</v>
      </c>
      <c r="P1562" s="337" t="s">
        <v>19695</v>
      </c>
      <c r="Q1562" s="337" t="s">
        <v>19695</v>
      </c>
      <c r="R1562" s="337" t="s">
        <v>3268</v>
      </c>
      <c r="S1562" s="337" t="s">
        <v>5768</v>
      </c>
      <c r="T1562" s="337" t="s">
        <v>11949</v>
      </c>
      <c r="U1562" s="337" t="s">
        <v>11950</v>
      </c>
      <c r="V1562" s="337">
        <v>9</v>
      </c>
      <c r="W1562" s="337" t="s">
        <v>19695</v>
      </c>
      <c r="X1562" s="337" t="s">
        <v>19695</v>
      </c>
      <c r="Y1562" s="337" t="s">
        <v>19695</v>
      </c>
      <c r="Z1562" s="337" t="s">
        <v>1745</v>
      </c>
      <c r="AA1562" s="337" t="s">
        <v>761</v>
      </c>
      <c r="AB1562" s="337" t="s">
        <v>762</v>
      </c>
      <c r="AC1562" s="337" t="s">
        <v>15342</v>
      </c>
    </row>
    <row r="1563" spans="1:29" ht="15.8" x14ac:dyDescent="0.25">
      <c r="A1563" s="337" t="s">
        <v>1723</v>
      </c>
      <c r="B1563" s="337" t="s">
        <v>11577</v>
      </c>
      <c r="C1563" s="337" t="s">
        <v>1821</v>
      </c>
      <c r="D1563" s="337" t="s">
        <v>449</v>
      </c>
      <c r="E1563" s="337" t="s">
        <v>7766</v>
      </c>
      <c r="F1563" s="338">
        <v>43902</v>
      </c>
      <c r="G1563" s="337" t="s">
        <v>8715</v>
      </c>
      <c r="H1563" s="338">
        <v>43916</v>
      </c>
      <c r="I1563" s="337" t="s">
        <v>19695</v>
      </c>
      <c r="J1563" s="337" t="s">
        <v>16</v>
      </c>
      <c r="K1563" s="337" t="s">
        <v>19695</v>
      </c>
      <c r="L1563" s="337" t="s">
        <v>19695</v>
      </c>
      <c r="M1563" s="337" t="s">
        <v>19695</v>
      </c>
      <c r="N1563" s="337" t="s">
        <v>19695</v>
      </c>
      <c r="O1563" s="337" t="s">
        <v>19695</v>
      </c>
      <c r="P1563" s="337" t="s">
        <v>19695</v>
      </c>
      <c r="Q1563" s="337" t="s">
        <v>19695</v>
      </c>
      <c r="R1563" s="337" t="s">
        <v>1225</v>
      </c>
      <c r="S1563" s="337" t="s">
        <v>100</v>
      </c>
      <c r="T1563" s="337" t="s">
        <v>116</v>
      </c>
      <c r="U1563" s="337" t="s">
        <v>11578</v>
      </c>
      <c r="V1563" s="337">
        <v>10</v>
      </c>
      <c r="W1563" s="337" t="s">
        <v>19695</v>
      </c>
      <c r="X1563" s="337" t="s">
        <v>19695</v>
      </c>
      <c r="Y1563" s="337" t="s">
        <v>19695</v>
      </c>
      <c r="Z1563" s="337" t="s">
        <v>1728</v>
      </c>
      <c r="AA1563" s="337" t="s">
        <v>717</v>
      </c>
      <c r="AB1563" s="337" t="s">
        <v>718</v>
      </c>
      <c r="AC1563" s="337" t="s">
        <v>14161</v>
      </c>
    </row>
    <row r="1564" spans="1:29" ht="15.8" x14ac:dyDescent="0.25">
      <c r="A1564" s="337" t="s">
        <v>1723</v>
      </c>
      <c r="B1564" s="337" t="s">
        <v>11946</v>
      </c>
      <c r="C1564" s="337" t="s">
        <v>1725</v>
      </c>
      <c r="D1564" s="337" t="s">
        <v>1730</v>
      </c>
      <c r="E1564" s="337" t="s">
        <v>11425</v>
      </c>
      <c r="F1564" s="338">
        <v>43908</v>
      </c>
      <c r="G1564" s="337" t="s">
        <v>8715</v>
      </c>
      <c r="H1564" s="338">
        <v>43916</v>
      </c>
      <c r="I1564" s="337" t="s">
        <v>19695</v>
      </c>
      <c r="J1564" s="337" t="s">
        <v>36</v>
      </c>
      <c r="K1564" s="337" t="s">
        <v>19695</v>
      </c>
      <c r="L1564" s="337" t="s">
        <v>19695</v>
      </c>
      <c r="M1564" s="337" t="s">
        <v>19695</v>
      </c>
      <c r="N1564" s="337" t="s">
        <v>19695</v>
      </c>
      <c r="O1564" s="337" t="s">
        <v>19695</v>
      </c>
      <c r="P1564" s="337" t="s">
        <v>19695</v>
      </c>
      <c r="Q1564" s="337" t="s">
        <v>19695</v>
      </c>
      <c r="R1564" s="337" t="s">
        <v>2803</v>
      </c>
      <c r="S1564" s="337" t="s">
        <v>4729</v>
      </c>
      <c r="T1564" s="337" t="s">
        <v>11947</v>
      </c>
      <c r="U1564" s="337" t="s">
        <v>11947</v>
      </c>
      <c r="V1564" s="337">
        <v>9</v>
      </c>
      <c r="W1564" s="337" t="s">
        <v>19695</v>
      </c>
      <c r="X1564" s="337" t="s">
        <v>19695</v>
      </c>
      <c r="Y1564" s="337" t="s">
        <v>19695</v>
      </c>
      <c r="Z1564" s="337" t="s">
        <v>1745</v>
      </c>
      <c r="AA1564" s="337" t="s">
        <v>761</v>
      </c>
      <c r="AB1564" s="337" t="s">
        <v>762</v>
      </c>
      <c r="AC1564" s="337" t="s">
        <v>15330</v>
      </c>
    </row>
    <row r="1565" spans="1:29" ht="15.8" x14ac:dyDescent="0.25">
      <c r="A1565" s="337" t="s">
        <v>1723</v>
      </c>
      <c r="B1565" s="337" t="s">
        <v>11445</v>
      </c>
      <c r="C1565" s="337" t="s">
        <v>1788</v>
      </c>
      <c r="D1565" s="337" t="s">
        <v>1789</v>
      </c>
      <c r="E1565" s="337" t="s">
        <v>8715</v>
      </c>
      <c r="F1565" s="338">
        <v>43916</v>
      </c>
      <c r="G1565" s="337" t="s">
        <v>8715</v>
      </c>
      <c r="H1565" s="338">
        <v>43916</v>
      </c>
      <c r="I1565" s="337" t="s">
        <v>19695</v>
      </c>
      <c r="J1565" s="337" t="s">
        <v>36</v>
      </c>
      <c r="K1565" s="337" t="s">
        <v>19695</v>
      </c>
      <c r="L1565" s="337" t="s">
        <v>19695</v>
      </c>
      <c r="M1565" s="337" t="s">
        <v>19695</v>
      </c>
      <c r="N1565" s="337" t="s">
        <v>19695</v>
      </c>
      <c r="O1565" s="337" t="s">
        <v>19695</v>
      </c>
      <c r="P1565" s="337" t="s">
        <v>19695</v>
      </c>
      <c r="Q1565" s="337" t="s">
        <v>19695</v>
      </c>
      <c r="R1565" s="337" t="s">
        <v>134</v>
      </c>
      <c r="S1565" s="337" t="s">
        <v>3981</v>
      </c>
      <c r="T1565" s="337" t="s">
        <v>11446</v>
      </c>
      <c r="U1565" s="337" t="s">
        <v>11447</v>
      </c>
      <c r="V1565" s="337">
        <v>10</v>
      </c>
      <c r="W1565" s="337" t="s">
        <v>19695</v>
      </c>
      <c r="X1565" s="337" t="s">
        <v>19695</v>
      </c>
      <c r="Y1565" s="337" t="s">
        <v>19695</v>
      </c>
      <c r="Z1565" s="337" t="s">
        <v>1745</v>
      </c>
      <c r="AA1565" s="337" t="s">
        <v>853</v>
      </c>
      <c r="AB1565" s="337" t="s">
        <v>854</v>
      </c>
      <c r="AC1565" s="337" t="s">
        <v>15333</v>
      </c>
    </row>
    <row r="1566" spans="1:29" ht="15.8" x14ac:dyDescent="0.25">
      <c r="A1566" s="337" t="s">
        <v>1723</v>
      </c>
      <c r="B1566" s="337" t="s">
        <v>8713</v>
      </c>
      <c r="C1566" s="337" t="s">
        <v>1821</v>
      </c>
      <c r="D1566" s="337" t="s">
        <v>449</v>
      </c>
      <c r="E1566" s="337" t="s">
        <v>8714</v>
      </c>
      <c r="F1566" s="338">
        <v>43819</v>
      </c>
      <c r="G1566" s="337" t="s">
        <v>8715</v>
      </c>
      <c r="H1566" s="338">
        <v>43916</v>
      </c>
      <c r="I1566" s="337" t="s">
        <v>19695</v>
      </c>
      <c r="J1566" s="337" t="s">
        <v>16</v>
      </c>
      <c r="K1566" s="337" t="s">
        <v>19695</v>
      </c>
      <c r="L1566" s="337" t="s">
        <v>19695</v>
      </c>
      <c r="M1566" s="337" t="s">
        <v>19695</v>
      </c>
      <c r="N1566" s="337" t="s">
        <v>19695</v>
      </c>
      <c r="O1566" s="337" t="s">
        <v>19695</v>
      </c>
      <c r="P1566" s="337" t="s">
        <v>19695</v>
      </c>
      <c r="Q1566" s="337" t="s">
        <v>19695</v>
      </c>
      <c r="R1566" s="337" t="s">
        <v>75</v>
      </c>
      <c r="S1566" s="337" t="s">
        <v>4481</v>
      </c>
      <c r="T1566" s="337" t="s">
        <v>8716</v>
      </c>
      <c r="U1566" s="337" t="s">
        <v>8717</v>
      </c>
      <c r="V1566" s="337">
        <v>12</v>
      </c>
      <c r="W1566" s="337" t="s">
        <v>19695</v>
      </c>
      <c r="X1566" s="337" t="s">
        <v>19695</v>
      </c>
      <c r="Y1566" s="337" t="s">
        <v>19695</v>
      </c>
      <c r="Z1566" s="337" t="s">
        <v>1753</v>
      </c>
      <c r="AA1566" s="337" t="s">
        <v>717</v>
      </c>
      <c r="AB1566" s="337" t="s">
        <v>718</v>
      </c>
      <c r="AC1566" s="337" t="s">
        <v>14185</v>
      </c>
    </row>
    <row r="1567" spans="1:29" ht="15.8" x14ac:dyDescent="0.25">
      <c r="A1567" s="337" t="s">
        <v>1723</v>
      </c>
      <c r="B1567" s="337" t="s">
        <v>822</v>
      </c>
      <c r="C1567" s="337" t="s">
        <v>1821</v>
      </c>
      <c r="D1567" s="337" t="s">
        <v>449</v>
      </c>
      <c r="E1567" s="337" t="s">
        <v>8978</v>
      </c>
      <c r="F1567" s="338">
        <v>43623</v>
      </c>
      <c r="G1567" s="337" t="s">
        <v>7643</v>
      </c>
      <c r="H1567" s="338">
        <v>43915</v>
      </c>
      <c r="I1567" s="337" t="s">
        <v>19695</v>
      </c>
      <c r="J1567" s="337" t="s">
        <v>16</v>
      </c>
      <c r="K1567" s="337" t="s">
        <v>19695</v>
      </c>
      <c r="L1567" s="337" t="s">
        <v>19695</v>
      </c>
      <c r="M1567" s="337" t="s">
        <v>19695</v>
      </c>
      <c r="N1567" s="337" t="s">
        <v>19695</v>
      </c>
      <c r="O1567" s="337" t="s">
        <v>19695</v>
      </c>
      <c r="P1567" s="337" t="s">
        <v>19695</v>
      </c>
      <c r="Q1567" s="337" t="s">
        <v>19695</v>
      </c>
      <c r="R1567" s="337" t="s">
        <v>144</v>
      </c>
      <c r="S1567" s="337" t="s">
        <v>446</v>
      </c>
      <c r="T1567" s="337" t="s">
        <v>55</v>
      </c>
      <c r="U1567" s="337" t="s">
        <v>823</v>
      </c>
      <c r="V1567" s="337">
        <v>4</v>
      </c>
      <c r="W1567" s="337" t="s">
        <v>19695</v>
      </c>
      <c r="X1567" s="337" t="s">
        <v>19695</v>
      </c>
      <c r="Y1567" s="337" t="s">
        <v>19695</v>
      </c>
      <c r="Z1567" s="337" t="s">
        <v>1728</v>
      </c>
      <c r="AA1567" s="337" t="s">
        <v>717</v>
      </c>
      <c r="AB1567" s="337" t="s">
        <v>718</v>
      </c>
      <c r="AC1567" s="337" t="s">
        <v>14260</v>
      </c>
    </row>
    <row r="1568" spans="1:29" ht="15.8" x14ac:dyDescent="0.25">
      <c r="A1568" s="337" t="s">
        <v>1723</v>
      </c>
      <c r="B1568" s="337" t="s">
        <v>1228</v>
      </c>
      <c r="C1568" s="337" t="s">
        <v>1821</v>
      </c>
      <c r="D1568" s="337" t="s">
        <v>449</v>
      </c>
      <c r="E1568" s="337" t="s">
        <v>8605</v>
      </c>
      <c r="F1568" s="338">
        <v>43879</v>
      </c>
      <c r="G1568" s="337" t="s">
        <v>7643</v>
      </c>
      <c r="H1568" s="338">
        <v>43915</v>
      </c>
      <c r="I1568" s="337" t="s">
        <v>19695</v>
      </c>
      <c r="J1568" s="337" t="s">
        <v>16</v>
      </c>
      <c r="K1568" s="337" t="s">
        <v>19695</v>
      </c>
      <c r="L1568" s="337" t="s">
        <v>19695</v>
      </c>
      <c r="M1568" s="337" t="s">
        <v>19695</v>
      </c>
      <c r="N1568" s="337" t="s">
        <v>19695</v>
      </c>
      <c r="O1568" s="337" t="s">
        <v>19695</v>
      </c>
      <c r="P1568" s="337" t="s">
        <v>19695</v>
      </c>
      <c r="Q1568" s="337" t="s">
        <v>19695</v>
      </c>
      <c r="R1568" s="337" t="s">
        <v>1225</v>
      </c>
      <c r="S1568" s="337" t="s">
        <v>100</v>
      </c>
      <c r="T1568" s="337" t="s">
        <v>1229</v>
      </c>
      <c r="U1568" s="337" t="s">
        <v>1230</v>
      </c>
      <c r="V1568" s="337">
        <v>10</v>
      </c>
      <c r="W1568" s="337" t="s">
        <v>19695</v>
      </c>
      <c r="X1568" s="337" t="s">
        <v>19695</v>
      </c>
      <c r="Y1568" s="337" t="s">
        <v>19695</v>
      </c>
      <c r="Z1568" s="337" t="s">
        <v>1753</v>
      </c>
      <c r="AA1568" s="337" t="s">
        <v>735</v>
      </c>
      <c r="AB1568" s="337" t="s">
        <v>718</v>
      </c>
      <c r="AC1568" s="337" t="s">
        <v>15550</v>
      </c>
    </row>
    <row r="1569" spans="1:29" ht="15.8" x14ac:dyDescent="0.25">
      <c r="A1569" s="337" t="s">
        <v>1723</v>
      </c>
      <c r="B1569" s="337" t="s">
        <v>820</v>
      </c>
      <c r="C1569" s="337" t="s">
        <v>1821</v>
      </c>
      <c r="D1569" s="337" t="s">
        <v>449</v>
      </c>
      <c r="E1569" s="337" t="s">
        <v>7670</v>
      </c>
      <c r="F1569" s="338">
        <v>43821</v>
      </c>
      <c r="G1569" s="337" t="s">
        <v>7671</v>
      </c>
      <c r="H1569" s="338">
        <v>43914</v>
      </c>
      <c r="I1569" s="337" t="s">
        <v>19695</v>
      </c>
      <c r="J1569" s="337" t="s">
        <v>16</v>
      </c>
      <c r="K1569" s="337" t="s">
        <v>19695</v>
      </c>
      <c r="L1569" s="337" t="s">
        <v>19695</v>
      </c>
      <c r="M1569" s="337" t="s">
        <v>19695</v>
      </c>
      <c r="N1569" s="337" t="s">
        <v>19695</v>
      </c>
      <c r="O1569" s="337" t="s">
        <v>19695</v>
      </c>
      <c r="P1569" s="337" t="s">
        <v>19695</v>
      </c>
      <c r="Q1569" s="337" t="s">
        <v>19695</v>
      </c>
      <c r="R1569" s="337" t="s">
        <v>144</v>
      </c>
      <c r="S1569" s="337" t="s">
        <v>446</v>
      </c>
      <c r="T1569" s="337" t="s">
        <v>55</v>
      </c>
      <c r="U1569" s="337" t="s">
        <v>821</v>
      </c>
      <c r="V1569" s="337">
        <v>4</v>
      </c>
      <c r="W1569" s="337" t="s">
        <v>19695</v>
      </c>
      <c r="X1569" s="337" t="s">
        <v>19695</v>
      </c>
      <c r="Y1569" s="337" t="s">
        <v>19695</v>
      </c>
      <c r="Z1569" s="337" t="s">
        <v>1728</v>
      </c>
      <c r="AA1569" s="337" t="s">
        <v>717</v>
      </c>
      <c r="AB1569" s="337" t="s">
        <v>718</v>
      </c>
      <c r="AC1569" s="337" t="s">
        <v>14164</v>
      </c>
    </row>
    <row r="1570" spans="1:29" ht="15.8" x14ac:dyDescent="0.25">
      <c r="A1570" s="337" t="s">
        <v>1723</v>
      </c>
      <c r="B1570" s="337" t="s">
        <v>11691</v>
      </c>
      <c r="C1570" s="337" t="s">
        <v>1821</v>
      </c>
      <c r="D1570" s="337" t="s">
        <v>449</v>
      </c>
      <c r="E1570" s="337" t="s">
        <v>11692</v>
      </c>
      <c r="F1570" s="338">
        <v>43886</v>
      </c>
      <c r="G1570" s="337" t="s">
        <v>10973</v>
      </c>
      <c r="H1570" s="338">
        <v>43913</v>
      </c>
      <c r="I1570" s="337" t="s">
        <v>19695</v>
      </c>
      <c r="J1570" s="337" t="s">
        <v>16</v>
      </c>
      <c r="K1570" s="337" t="s">
        <v>19695</v>
      </c>
      <c r="L1570" s="337" t="s">
        <v>19695</v>
      </c>
      <c r="M1570" s="337" t="s">
        <v>19695</v>
      </c>
      <c r="N1570" s="337" t="s">
        <v>19695</v>
      </c>
      <c r="O1570" s="337" t="s">
        <v>19695</v>
      </c>
      <c r="P1570" s="337" t="s">
        <v>19695</v>
      </c>
      <c r="Q1570" s="337" t="s">
        <v>19695</v>
      </c>
      <c r="R1570" s="337" t="s">
        <v>52</v>
      </c>
      <c r="S1570" s="337" t="s">
        <v>857</v>
      </c>
      <c r="T1570" s="337" t="s">
        <v>53</v>
      </c>
      <c r="U1570" s="337" t="s">
        <v>6730</v>
      </c>
      <c r="V1570" s="337">
        <v>8</v>
      </c>
      <c r="W1570" s="337" t="s">
        <v>19695</v>
      </c>
      <c r="X1570" s="337" t="s">
        <v>19695</v>
      </c>
      <c r="Y1570" s="337" t="s">
        <v>19695</v>
      </c>
      <c r="Z1570" s="337" t="s">
        <v>1728</v>
      </c>
      <c r="AA1570" s="337" t="s">
        <v>717</v>
      </c>
      <c r="AB1570" s="337" t="s">
        <v>718</v>
      </c>
      <c r="AC1570" s="337" t="s">
        <v>14250</v>
      </c>
    </row>
    <row r="1571" spans="1:29" ht="15.8" x14ac:dyDescent="0.25">
      <c r="A1571" s="337" t="s">
        <v>1723</v>
      </c>
      <c r="B1571" s="337" t="s">
        <v>11709</v>
      </c>
      <c r="C1571" s="337" t="s">
        <v>1821</v>
      </c>
      <c r="D1571" s="337" t="s">
        <v>449</v>
      </c>
      <c r="E1571" s="337" t="s">
        <v>11710</v>
      </c>
      <c r="F1571" s="338">
        <v>43893</v>
      </c>
      <c r="G1571" s="337" t="s">
        <v>10973</v>
      </c>
      <c r="H1571" s="338">
        <v>43913</v>
      </c>
      <c r="I1571" s="337" t="s">
        <v>19695</v>
      </c>
      <c r="J1571" s="337" t="s">
        <v>16</v>
      </c>
      <c r="K1571" s="337" t="s">
        <v>19695</v>
      </c>
      <c r="L1571" s="337" t="s">
        <v>19695</v>
      </c>
      <c r="M1571" s="337" t="s">
        <v>19695</v>
      </c>
      <c r="N1571" s="337" t="s">
        <v>19695</v>
      </c>
      <c r="O1571" s="337" t="s">
        <v>19695</v>
      </c>
      <c r="P1571" s="337" t="s">
        <v>19695</v>
      </c>
      <c r="Q1571" s="337" t="s">
        <v>19695</v>
      </c>
      <c r="R1571" s="337" t="s">
        <v>52</v>
      </c>
      <c r="S1571" s="337" t="s">
        <v>857</v>
      </c>
      <c r="T1571" s="337" t="s">
        <v>53</v>
      </c>
      <c r="U1571" s="337" t="s">
        <v>6730</v>
      </c>
      <c r="V1571" s="337">
        <v>10</v>
      </c>
      <c r="W1571" s="337" t="s">
        <v>19695</v>
      </c>
      <c r="X1571" s="337" t="s">
        <v>19695</v>
      </c>
      <c r="Y1571" s="337" t="s">
        <v>19695</v>
      </c>
      <c r="Z1571" s="337" t="s">
        <v>1728</v>
      </c>
      <c r="AA1571" s="337" t="s">
        <v>717</v>
      </c>
      <c r="AB1571" s="337" t="s">
        <v>718</v>
      </c>
      <c r="AC1571" s="337" t="s">
        <v>14250</v>
      </c>
    </row>
    <row r="1572" spans="1:29" ht="15.8" x14ac:dyDescent="0.25">
      <c r="A1572" s="337" t="s">
        <v>1723</v>
      </c>
      <c r="B1572" s="337" t="s">
        <v>10972</v>
      </c>
      <c r="C1572" s="337" t="s">
        <v>1821</v>
      </c>
      <c r="D1572" s="337" t="s">
        <v>449</v>
      </c>
      <c r="E1572" s="337" t="s">
        <v>7669</v>
      </c>
      <c r="F1572" s="338">
        <v>43881</v>
      </c>
      <c r="G1572" s="337" t="s">
        <v>10973</v>
      </c>
      <c r="H1572" s="338">
        <v>43913</v>
      </c>
      <c r="I1572" s="337" t="s">
        <v>19695</v>
      </c>
      <c r="J1572" s="337" t="s">
        <v>36</v>
      </c>
      <c r="K1572" s="337" t="s">
        <v>19695</v>
      </c>
      <c r="L1572" s="337" t="s">
        <v>19695</v>
      </c>
      <c r="M1572" s="337" t="s">
        <v>19695</v>
      </c>
      <c r="N1572" s="337" t="s">
        <v>19695</v>
      </c>
      <c r="O1572" s="337" t="s">
        <v>19695</v>
      </c>
      <c r="P1572" s="337" t="s">
        <v>19695</v>
      </c>
      <c r="Q1572" s="337" t="s">
        <v>19695</v>
      </c>
      <c r="R1572" s="337" t="s">
        <v>56</v>
      </c>
      <c r="S1572" s="337" t="s">
        <v>79</v>
      </c>
      <c r="T1572" s="337" t="s">
        <v>10974</v>
      </c>
      <c r="U1572" s="337" t="s">
        <v>10439</v>
      </c>
      <c r="V1572" s="337">
        <v>10</v>
      </c>
      <c r="W1572" s="337" t="s">
        <v>19695</v>
      </c>
      <c r="X1572" s="337" t="s">
        <v>19695</v>
      </c>
      <c r="Y1572" s="337" t="s">
        <v>19695</v>
      </c>
      <c r="Z1572" s="337" t="s">
        <v>1753</v>
      </c>
      <c r="AA1572" s="337" t="s">
        <v>717</v>
      </c>
      <c r="AB1572" s="337" t="s">
        <v>718</v>
      </c>
      <c r="AC1572" s="337" t="s">
        <v>15549</v>
      </c>
    </row>
    <row r="1573" spans="1:29" ht="15.8" x14ac:dyDescent="0.25">
      <c r="A1573" s="337" t="s">
        <v>1723</v>
      </c>
      <c r="B1573" s="337" t="s">
        <v>11441</v>
      </c>
      <c r="C1573" s="337" t="s">
        <v>1725</v>
      </c>
      <c r="D1573" s="337" t="s">
        <v>1730</v>
      </c>
      <c r="E1573" s="337" t="s">
        <v>11372</v>
      </c>
      <c r="F1573" s="338">
        <v>43848</v>
      </c>
      <c r="G1573" s="337" t="s">
        <v>11442</v>
      </c>
      <c r="H1573" s="338">
        <v>43911</v>
      </c>
      <c r="I1573" s="337" t="s">
        <v>19695</v>
      </c>
      <c r="J1573" s="337" t="s">
        <v>36</v>
      </c>
      <c r="K1573" s="337" t="s">
        <v>19695</v>
      </c>
      <c r="L1573" s="337" t="s">
        <v>19695</v>
      </c>
      <c r="M1573" s="337" t="s">
        <v>19695</v>
      </c>
      <c r="N1573" s="337" t="s">
        <v>19695</v>
      </c>
      <c r="O1573" s="337" t="s">
        <v>19695</v>
      </c>
      <c r="P1573" s="337" t="s">
        <v>19695</v>
      </c>
      <c r="Q1573" s="337" t="s">
        <v>19695</v>
      </c>
      <c r="R1573" s="337" t="s">
        <v>52</v>
      </c>
      <c r="S1573" s="337" t="s">
        <v>857</v>
      </c>
      <c r="T1573" s="337" t="s">
        <v>857</v>
      </c>
      <c r="U1573" s="337" t="s">
        <v>11443</v>
      </c>
      <c r="V1573" s="337">
        <v>16</v>
      </c>
      <c r="W1573" s="337" t="s">
        <v>19695</v>
      </c>
      <c r="X1573" s="337" t="s">
        <v>19695</v>
      </c>
      <c r="Y1573" s="337" t="s">
        <v>19695</v>
      </c>
      <c r="Z1573" s="337" t="s">
        <v>1745</v>
      </c>
      <c r="AA1573" s="337" t="s">
        <v>766</v>
      </c>
      <c r="AB1573" s="337" t="s">
        <v>718</v>
      </c>
      <c r="AC1573" s="337" t="s">
        <v>15333</v>
      </c>
    </row>
    <row r="1574" spans="1:29" ht="15.8" x14ac:dyDescent="0.25">
      <c r="A1574" s="337" t="s">
        <v>1723</v>
      </c>
      <c r="B1574" s="337" t="s">
        <v>11941</v>
      </c>
      <c r="C1574" s="337" t="s">
        <v>1821</v>
      </c>
      <c r="D1574" s="337" t="s">
        <v>449</v>
      </c>
      <c r="E1574" s="337" t="s">
        <v>7648</v>
      </c>
      <c r="F1574" s="338">
        <v>43901</v>
      </c>
      <c r="G1574" s="337" t="s">
        <v>11703</v>
      </c>
      <c r="H1574" s="338">
        <v>43910</v>
      </c>
      <c r="I1574" s="337" t="s">
        <v>19695</v>
      </c>
      <c r="J1574" s="337" t="s">
        <v>16</v>
      </c>
      <c r="K1574" s="337" t="s">
        <v>19695</v>
      </c>
      <c r="L1574" s="337" t="s">
        <v>19695</v>
      </c>
      <c r="M1574" s="337" t="s">
        <v>19695</v>
      </c>
      <c r="N1574" s="337" t="s">
        <v>19695</v>
      </c>
      <c r="O1574" s="337" t="s">
        <v>19695</v>
      </c>
      <c r="P1574" s="337" t="s">
        <v>19695</v>
      </c>
      <c r="Q1574" s="337" t="s">
        <v>19695</v>
      </c>
      <c r="R1574" s="337" t="s">
        <v>45</v>
      </c>
      <c r="S1574" s="337" t="s">
        <v>1824</v>
      </c>
      <c r="T1574" s="337" t="s">
        <v>5189</v>
      </c>
      <c r="U1574" s="337" t="s">
        <v>5189</v>
      </c>
      <c r="V1574" s="337">
        <v>9</v>
      </c>
      <c r="W1574" s="337" t="s">
        <v>19695</v>
      </c>
      <c r="X1574" s="337" t="s">
        <v>19695</v>
      </c>
      <c r="Y1574" s="337" t="s">
        <v>19695</v>
      </c>
      <c r="Z1574" s="337" t="s">
        <v>1745</v>
      </c>
      <c r="AA1574" s="337" t="s">
        <v>761</v>
      </c>
      <c r="AB1574" s="337" t="s">
        <v>762</v>
      </c>
      <c r="AC1574" s="337" t="s">
        <v>15327</v>
      </c>
    </row>
    <row r="1575" spans="1:29" ht="15.8" x14ac:dyDescent="0.25">
      <c r="A1575" s="337" t="s">
        <v>1723</v>
      </c>
      <c r="B1575" s="337" t="s">
        <v>12879</v>
      </c>
      <c r="C1575" s="337" t="s">
        <v>1725</v>
      </c>
      <c r="D1575" s="337" t="s">
        <v>1730</v>
      </c>
      <c r="E1575" s="337" t="s">
        <v>10635</v>
      </c>
      <c r="F1575" s="338">
        <v>43904</v>
      </c>
      <c r="G1575" s="337" t="s">
        <v>11425</v>
      </c>
      <c r="H1575" s="338">
        <v>43908</v>
      </c>
      <c r="I1575" s="337" t="s">
        <v>19695</v>
      </c>
      <c r="J1575" s="337" t="s">
        <v>36</v>
      </c>
      <c r="K1575" s="337" t="s">
        <v>19695</v>
      </c>
      <c r="L1575" s="337" t="s">
        <v>19695</v>
      </c>
      <c r="M1575" s="337" t="s">
        <v>19695</v>
      </c>
      <c r="N1575" s="337" t="s">
        <v>19695</v>
      </c>
      <c r="O1575" s="337" t="s">
        <v>19695</v>
      </c>
      <c r="P1575" s="337" t="s">
        <v>19695</v>
      </c>
      <c r="Q1575" s="337" t="s">
        <v>19695</v>
      </c>
      <c r="R1575" s="337" t="s">
        <v>52</v>
      </c>
      <c r="S1575" s="337" t="s">
        <v>142</v>
      </c>
      <c r="T1575" s="337" t="s">
        <v>1495</v>
      </c>
      <c r="U1575" s="337" t="s">
        <v>1956</v>
      </c>
      <c r="V1575" s="337">
        <v>6</v>
      </c>
      <c r="W1575" s="337" t="s">
        <v>19695</v>
      </c>
      <c r="X1575" s="337" t="s">
        <v>19695</v>
      </c>
      <c r="Y1575" s="337" t="s">
        <v>19695</v>
      </c>
      <c r="Z1575" s="337" t="s">
        <v>1745</v>
      </c>
      <c r="AA1575" s="337" t="s">
        <v>897</v>
      </c>
      <c r="AB1575" s="337" t="s">
        <v>854</v>
      </c>
      <c r="AC1575" s="337" t="s">
        <v>15331</v>
      </c>
    </row>
    <row r="1576" spans="1:29" ht="15.8" x14ac:dyDescent="0.25">
      <c r="A1576" s="337" t="s">
        <v>1723</v>
      </c>
      <c r="B1576" s="337" t="s">
        <v>11424</v>
      </c>
      <c r="C1576" s="337" t="s">
        <v>1821</v>
      </c>
      <c r="D1576" s="337" t="s">
        <v>449</v>
      </c>
      <c r="E1576" s="337" t="s">
        <v>11382</v>
      </c>
      <c r="F1576" s="338">
        <v>43869</v>
      </c>
      <c r="G1576" s="337" t="s">
        <v>11425</v>
      </c>
      <c r="H1576" s="338">
        <v>43908</v>
      </c>
      <c r="I1576" s="337" t="s">
        <v>19695</v>
      </c>
      <c r="J1576" s="337" t="s">
        <v>16</v>
      </c>
      <c r="K1576" s="337" t="s">
        <v>19695</v>
      </c>
      <c r="L1576" s="337" t="s">
        <v>19695</v>
      </c>
      <c r="M1576" s="337" t="s">
        <v>19695</v>
      </c>
      <c r="N1576" s="337" t="s">
        <v>19695</v>
      </c>
      <c r="O1576" s="337" t="s">
        <v>19695</v>
      </c>
      <c r="P1576" s="337" t="s">
        <v>19695</v>
      </c>
      <c r="Q1576" s="337" t="s">
        <v>19695</v>
      </c>
      <c r="R1576" s="337" t="s">
        <v>52</v>
      </c>
      <c r="S1576" s="337" t="s">
        <v>120</v>
      </c>
      <c r="T1576" s="337" t="s">
        <v>411</v>
      </c>
      <c r="U1576" s="337" t="s">
        <v>11423</v>
      </c>
      <c r="V1576" s="337">
        <v>4</v>
      </c>
      <c r="W1576" s="337" t="s">
        <v>19695</v>
      </c>
      <c r="X1576" s="337" t="s">
        <v>19695</v>
      </c>
      <c r="Y1576" s="337" t="s">
        <v>19695</v>
      </c>
      <c r="Z1576" s="337" t="s">
        <v>1753</v>
      </c>
      <c r="AA1576" s="337" t="s">
        <v>735</v>
      </c>
      <c r="AB1576" s="337" t="s">
        <v>718</v>
      </c>
      <c r="AC1576" s="337" t="s">
        <v>14191</v>
      </c>
    </row>
    <row r="1577" spans="1:29" ht="15.8" x14ac:dyDescent="0.25">
      <c r="A1577" s="337" t="s">
        <v>1723</v>
      </c>
      <c r="B1577" s="337" t="s">
        <v>10637</v>
      </c>
      <c r="C1577" s="337" t="s">
        <v>1821</v>
      </c>
      <c r="D1577" s="337" t="s">
        <v>449</v>
      </c>
      <c r="E1577" s="337" t="s">
        <v>8605</v>
      </c>
      <c r="F1577" s="338">
        <v>43879</v>
      </c>
      <c r="G1577" s="337" t="s">
        <v>7651</v>
      </c>
      <c r="H1577" s="338">
        <v>43906</v>
      </c>
      <c r="I1577" s="337" t="s">
        <v>19695</v>
      </c>
      <c r="J1577" s="337" t="s">
        <v>36</v>
      </c>
      <c r="K1577" s="337" t="s">
        <v>19695</v>
      </c>
      <c r="L1577" s="337" t="s">
        <v>19695</v>
      </c>
      <c r="M1577" s="337" t="s">
        <v>19695</v>
      </c>
      <c r="N1577" s="337" t="s">
        <v>19695</v>
      </c>
      <c r="O1577" s="337" t="s">
        <v>19695</v>
      </c>
      <c r="P1577" s="337" t="s">
        <v>19695</v>
      </c>
      <c r="Q1577" s="337" t="s">
        <v>19695</v>
      </c>
      <c r="R1577" s="337" t="s">
        <v>15</v>
      </c>
      <c r="S1577" s="337" t="s">
        <v>1086</v>
      </c>
      <c r="T1577" s="337" t="s">
        <v>1112</v>
      </c>
      <c r="U1577" s="337" t="s">
        <v>10638</v>
      </c>
      <c r="V1577" s="337">
        <v>8</v>
      </c>
      <c r="W1577" s="337" t="s">
        <v>19695</v>
      </c>
      <c r="X1577" s="337" t="s">
        <v>19695</v>
      </c>
      <c r="Y1577" s="337" t="s">
        <v>19695</v>
      </c>
      <c r="Z1577" s="337" t="s">
        <v>1728</v>
      </c>
      <c r="AA1577" s="337" t="s">
        <v>717</v>
      </c>
      <c r="AB1577" s="337" t="s">
        <v>718</v>
      </c>
      <c r="AC1577" s="337" t="s">
        <v>14158</v>
      </c>
    </row>
    <row r="1578" spans="1:29" ht="15.8" x14ac:dyDescent="0.25">
      <c r="A1578" s="337" t="s">
        <v>1723</v>
      </c>
      <c r="B1578" s="337" t="s">
        <v>11403</v>
      </c>
      <c r="C1578" s="337" t="s">
        <v>1821</v>
      </c>
      <c r="D1578" s="337" t="s">
        <v>449</v>
      </c>
      <c r="E1578" s="337" t="s">
        <v>7634</v>
      </c>
      <c r="F1578" s="338">
        <v>43871</v>
      </c>
      <c r="G1578" s="337" t="s">
        <v>8578</v>
      </c>
      <c r="H1578" s="338">
        <v>43905</v>
      </c>
      <c r="I1578" s="337" t="s">
        <v>19695</v>
      </c>
      <c r="J1578" s="337" t="s">
        <v>16</v>
      </c>
      <c r="K1578" s="337" t="s">
        <v>19695</v>
      </c>
      <c r="L1578" s="337" t="s">
        <v>19695</v>
      </c>
      <c r="M1578" s="337" t="s">
        <v>19695</v>
      </c>
      <c r="N1578" s="337" t="s">
        <v>19695</v>
      </c>
      <c r="O1578" s="337" t="s">
        <v>19695</v>
      </c>
      <c r="P1578" s="337" t="s">
        <v>19695</v>
      </c>
      <c r="Q1578" s="337" t="s">
        <v>19695</v>
      </c>
      <c r="R1578" s="337" t="s">
        <v>18</v>
      </c>
      <c r="S1578" s="337" t="s">
        <v>107</v>
      </c>
      <c r="T1578" s="337" t="s">
        <v>1652</v>
      </c>
      <c r="U1578" s="337" t="s">
        <v>11404</v>
      </c>
      <c r="V1578" s="337">
        <v>8</v>
      </c>
      <c r="W1578" s="337" t="s">
        <v>19695</v>
      </c>
      <c r="X1578" s="337" t="s">
        <v>19695</v>
      </c>
      <c r="Y1578" s="337" t="s">
        <v>19695</v>
      </c>
      <c r="Z1578" s="337" t="s">
        <v>1728</v>
      </c>
      <c r="AA1578" s="337" t="s">
        <v>735</v>
      </c>
      <c r="AB1578" s="337" t="s">
        <v>718</v>
      </c>
      <c r="AC1578" s="337" t="s">
        <v>14162</v>
      </c>
    </row>
    <row r="1579" spans="1:29" ht="15.8" x14ac:dyDescent="0.25">
      <c r="A1579" s="337" t="s">
        <v>1723</v>
      </c>
      <c r="B1579" s="337" t="s">
        <v>724</v>
      </c>
      <c r="C1579" s="337" t="s">
        <v>1821</v>
      </c>
      <c r="D1579" s="337" t="s">
        <v>449</v>
      </c>
      <c r="E1579" s="337" t="s">
        <v>7634</v>
      </c>
      <c r="F1579" s="338">
        <v>43871</v>
      </c>
      <c r="G1579" s="337" t="s">
        <v>8578</v>
      </c>
      <c r="H1579" s="338">
        <v>43905</v>
      </c>
      <c r="I1579" s="337" t="s">
        <v>19695</v>
      </c>
      <c r="J1579" s="337" t="s">
        <v>36</v>
      </c>
      <c r="K1579" s="337" t="s">
        <v>19695</v>
      </c>
      <c r="L1579" s="337" t="s">
        <v>19695</v>
      </c>
      <c r="M1579" s="337" t="s">
        <v>19695</v>
      </c>
      <c r="N1579" s="337" t="s">
        <v>19695</v>
      </c>
      <c r="O1579" s="337" t="s">
        <v>19695</v>
      </c>
      <c r="P1579" s="337" t="s">
        <v>19695</v>
      </c>
      <c r="Q1579" s="337" t="s">
        <v>19695</v>
      </c>
      <c r="R1579" s="337" t="s">
        <v>81</v>
      </c>
      <c r="S1579" s="337" t="s">
        <v>403</v>
      </c>
      <c r="T1579" s="337" t="s">
        <v>725</v>
      </c>
      <c r="U1579" s="337" t="s">
        <v>726</v>
      </c>
      <c r="V1579" s="337">
        <v>8</v>
      </c>
      <c r="W1579" s="337" t="s">
        <v>19695</v>
      </c>
      <c r="X1579" s="337" t="s">
        <v>19695</v>
      </c>
      <c r="Y1579" s="337" t="s">
        <v>19695</v>
      </c>
      <c r="Z1579" s="337" t="s">
        <v>1728</v>
      </c>
      <c r="AA1579" s="337" t="s">
        <v>717</v>
      </c>
      <c r="AB1579" s="337" t="s">
        <v>718</v>
      </c>
      <c r="AC1579" s="337" t="s">
        <v>14171</v>
      </c>
    </row>
    <row r="1580" spans="1:29" ht="15.8" x14ac:dyDescent="0.25">
      <c r="A1580" s="337" t="s">
        <v>1723</v>
      </c>
      <c r="B1580" s="337" t="s">
        <v>9964</v>
      </c>
      <c r="C1580" s="337" t="s">
        <v>1725</v>
      </c>
      <c r="D1580" s="337" t="s">
        <v>13527</v>
      </c>
      <c r="E1580" s="337" t="s">
        <v>9965</v>
      </c>
      <c r="F1580" s="338">
        <v>43856</v>
      </c>
      <c r="G1580" s="337" t="s">
        <v>8578</v>
      </c>
      <c r="H1580" s="338">
        <v>43905</v>
      </c>
      <c r="I1580" s="337" t="s">
        <v>19695</v>
      </c>
      <c r="J1580" s="337" t="s">
        <v>36</v>
      </c>
      <c r="K1580" s="337" t="s">
        <v>19695</v>
      </c>
      <c r="L1580" s="337" t="s">
        <v>19695</v>
      </c>
      <c r="M1580" s="337" t="s">
        <v>19695</v>
      </c>
      <c r="N1580" s="337" t="s">
        <v>19695</v>
      </c>
      <c r="O1580" s="337" t="s">
        <v>19695</v>
      </c>
      <c r="P1580" s="337" t="s">
        <v>19695</v>
      </c>
      <c r="Q1580" s="337" t="s">
        <v>19695</v>
      </c>
      <c r="R1580" s="337" t="s">
        <v>18</v>
      </c>
      <c r="S1580" s="337" t="s">
        <v>1072</v>
      </c>
      <c r="T1580" s="337" t="s">
        <v>3522</v>
      </c>
      <c r="U1580" s="337" t="s">
        <v>9966</v>
      </c>
      <c r="V1580" s="337">
        <v>6</v>
      </c>
      <c r="W1580" s="337" t="s">
        <v>19695</v>
      </c>
      <c r="X1580" s="337" t="s">
        <v>19695</v>
      </c>
      <c r="Y1580" s="337" t="s">
        <v>19695</v>
      </c>
      <c r="Z1580" s="337" t="s">
        <v>1728</v>
      </c>
      <c r="AA1580" s="337" t="s">
        <v>735</v>
      </c>
      <c r="AB1580" s="337" t="s">
        <v>718</v>
      </c>
      <c r="AC1580" s="337" t="s">
        <v>14355</v>
      </c>
    </row>
    <row r="1581" spans="1:29" ht="15.8" x14ac:dyDescent="0.25">
      <c r="A1581" s="337" t="s">
        <v>1723</v>
      </c>
      <c r="B1581" s="337" t="s">
        <v>11568</v>
      </c>
      <c r="C1581" s="337" t="s">
        <v>1821</v>
      </c>
      <c r="D1581" s="337" t="s">
        <v>449</v>
      </c>
      <c r="E1581" s="337" t="s">
        <v>11569</v>
      </c>
      <c r="F1581" s="338">
        <v>43863</v>
      </c>
      <c r="G1581" s="337" t="s">
        <v>8578</v>
      </c>
      <c r="H1581" s="338">
        <v>43905</v>
      </c>
      <c r="I1581" s="337" t="s">
        <v>19695</v>
      </c>
      <c r="J1581" s="337" t="s">
        <v>36</v>
      </c>
      <c r="K1581" s="337" t="s">
        <v>19695</v>
      </c>
      <c r="L1581" s="337" t="s">
        <v>19695</v>
      </c>
      <c r="M1581" s="337" t="s">
        <v>19695</v>
      </c>
      <c r="N1581" s="337" t="s">
        <v>19695</v>
      </c>
      <c r="O1581" s="337" t="s">
        <v>19695</v>
      </c>
      <c r="P1581" s="337" t="s">
        <v>19695</v>
      </c>
      <c r="Q1581" s="337" t="s">
        <v>19695</v>
      </c>
      <c r="R1581" s="337" t="s">
        <v>1225</v>
      </c>
      <c r="S1581" s="337" t="s">
        <v>100</v>
      </c>
      <c r="T1581" s="337" t="s">
        <v>116</v>
      </c>
      <c r="U1581" s="337" t="s">
        <v>11570</v>
      </c>
      <c r="V1581" s="337">
        <v>8</v>
      </c>
      <c r="W1581" s="337" t="s">
        <v>19695</v>
      </c>
      <c r="X1581" s="337" t="s">
        <v>19695</v>
      </c>
      <c r="Y1581" s="337" t="s">
        <v>19695</v>
      </c>
      <c r="Z1581" s="337" t="s">
        <v>1753</v>
      </c>
      <c r="AA1581" s="337" t="s">
        <v>735</v>
      </c>
      <c r="AB1581" s="337" t="s">
        <v>718</v>
      </c>
      <c r="AC1581" s="337" t="s">
        <v>15550</v>
      </c>
    </row>
    <row r="1582" spans="1:29" ht="15.8" x14ac:dyDescent="0.25">
      <c r="A1582" s="337" t="s">
        <v>1723</v>
      </c>
      <c r="B1582" s="337" t="s">
        <v>11774</v>
      </c>
      <c r="C1582" s="337" t="s">
        <v>1821</v>
      </c>
      <c r="D1582" s="337" t="s">
        <v>449</v>
      </c>
      <c r="E1582" s="337" t="s">
        <v>11775</v>
      </c>
      <c r="F1582" s="338">
        <v>43894</v>
      </c>
      <c r="G1582" s="337" t="s">
        <v>10635</v>
      </c>
      <c r="H1582" s="338">
        <v>43904</v>
      </c>
      <c r="I1582" s="337" t="s">
        <v>19695</v>
      </c>
      <c r="J1582" s="337" t="s">
        <v>36</v>
      </c>
      <c r="K1582" s="337" t="s">
        <v>19695</v>
      </c>
      <c r="L1582" s="337" t="s">
        <v>19695</v>
      </c>
      <c r="M1582" s="337" t="s">
        <v>19695</v>
      </c>
      <c r="N1582" s="337" t="s">
        <v>19695</v>
      </c>
      <c r="O1582" s="337" t="s">
        <v>19695</v>
      </c>
      <c r="P1582" s="337" t="s">
        <v>19695</v>
      </c>
      <c r="Q1582" s="337" t="s">
        <v>19695</v>
      </c>
      <c r="R1582" s="337" t="s">
        <v>134</v>
      </c>
      <c r="S1582" s="337" t="s">
        <v>150</v>
      </c>
      <c r="T1582" s="337" t="s">
        <v>2765</v>
      </c>
      <c r="U1582" s="337" t="s">
        <v>11776</v>
      </c>
      <c r="V1582" s="337">
        <v>7</v>
      </c>
      <c r="W1582" s="337" t="s">
        <v>19695</v>
      </c>
      <c r="X1582" s="337" t="s">
        <v>19695</v>
      </c>
      <c r="Y1582" s="337" t="s">
        <v>19695</v>
      </c>
      <c r="Z1582" s="337" t="s">
        <v>1745</v>
      </c>
      <c r="AA1582" s="337" t="s">
        <v>897</v>
      </c>
      <c r="AB1582" s="337" t="s">
        <v>854</v>
      </c>
      <c r="AC1582" s="337" t="s">
        <v>15329</v>
      </c>
    </row>
    <row r="1583" spans="1:29" ht="15.8" x14ac:dyDescent="0.25">
      <c r="A1583" s="337" t="s">
        <v>1723</v>
      </c>
      <c r="B1583" s="337" t="s">
        <v>11422</v>
      </c>
      <c r="C1583" s="337" t="s">
        <v>1821</v>
      </c>
      <c r="D1583" s="337" t="s">
        <v>449</v>
      </c>
      <c r="E1583" s="337" t="s">
        <v>11379</v>
      </c>
      <c r="F1583" s="338">
        <v>43883</v>
      </c>
      <c r="G1583" s="337" t="s">
        <v>10635</v>
      </c>
      <c r="H1583" s="338">
        <v>43904</v>
      </c>
      <c r="I1583" s="337" t="s">
        <v>19695</v>
      </c>
      <c r="J1583" s="337" t="s">
        <v>36</v>
      </c>
      <c r="K1583" s="337" t="s">
        <v>19695</v>
      </c>
      <c r="L1583" s="337" t="s">
        <v>19695</v>
      </c>
      <c r="M1583" s="337" t="s">
        <v>19695</v>
      </c>
      <c r="N1583" s="337" t="s">
        <v>19695</v>
      </c>
      <c r="O1583" s="337" t="s">
        <v>19695</v>
      </c>
      <c r="P1583" s="337" t="s">
        <v>19695</v>
      </c>
      <c r="Q1583" s="337" t="s">
        <v>19695</v>
      </c>
      <c r="R1583" s="337" t="s">
        <v>52</v>
      </c>
      <c r="S1583" s="337" t="s">
        <v>120</v>
      </c>
      <c r="T1583" s="337" t="s">
        <v>411</v>
      </c>
      <c r="U1583" s="337" t="s">
        <v>11423</v>
      </c>
      <c r="V1583" s="337">
        <v>4</v>
      </c>
      <c r="W1583" s="337" t="s">
        <v>19695</v>
      </c>
      <c r="X1583" s="337" t="s">
        <v>19695</v>
      </c>
      <c r="Y1583" s="337" t="s">
        <v>19695</v>
      </c>
      <c r="Z1583" s="337" t="s">
        <v>1753</v>
      </c>
      <c r="AA1583" s="337" t="s">
        <v>735</v>
      </c>
      <c r="AB1583" s="337" t="s">
        <v>718</v>
      </c>
      <c r="AC1583" s="337" t="s">
        <v>14191</v>
      </c>
    </row>
    <row r="1584" spans="1:29" ht="15.8" x14ac:dyDescent="0.25">
      <c r="A1584" s="337" t="s">
        <v>1723</v>
      </c>
      <c r="B1584" s="337" t="s">
        <v>11923</v>
      </c>
      <c r="C1584" s="337" t="s">
        <v>1725</v>
      </c>
      <c r="D1584" s="337" t="s">
        <v>1730</v>
      </c>
      <c r="E1584" s="337" t="s">
        <v>11905</v>
      </c>
      <c r="F1584" s="338">
        <v>43888</v>
      </c>
      <c r="G1584" s="337" t="s">
        <v>11440</v>
      </c>
      <c r="H1584" s="338">
        <v>43903</v>
      </c>
      <c r="I1584" s="337" t="s">
        <v>19695</v>
      </c>
      <c r="J1584" s="337" t="s">
        <v>36</v>
      </c>
      <c r="K1584" s="337" t="s">
        <v>19695</v>
      </c>
      <c r="L1584" s="337" t="s">
        <v>19695</v>
      </c>
      <c r="M1584" s="337" t="s">
        <v>19695</v>
      </c>
      <c r="N1584" s="337" t="s">
        <v>19695</v>
      </c>
      <c r="O1584" s="337" t="s">
        <v>19695</v>
      </c>
      <c r="P1584" s="337" t="s">
        <v>19695</v>
      </c>
      <c r="Q1584" s="337" t="s">
        <v>19695</v>
      </c>
      <c r="R1584" s="337" t="s">
        <v>777</v>
      </c>
      <c r="S1584" s="337" t="s">
        <v>777</v>
      </c>
      <c r="T1584" s="337" t="s">
        <v>777</v>
      </c>
      <c r="U1584" s="337" t="s">
        <v>11924</v>
      </c>
      <c r="V1584" s="337">
        <v>6</v>
      </c>
      <c r="W1584" s="337" t="s">
        <v>19695</v>
      </c>
      <c r="X1584" s="337" t="s">
        <v>19695</v>
      </c>
      <c r="Y1584" s="337" t="s">
        <v>19695</v>
      </c>
      <c r="Z1584" s="337" t="s">
        <v>1745</v>
      </c>
      <c r="AA1584" s="337" t="s">
        <v>761</v>
      </c>
      <c r="AB1584" s="337" t="s">
        <v>762</v>
      </c>
      <c r="AC1584" s="337" t="s">
        <v>15322</v>
      </c>
    </row>
    <row r="1585" spans="1:29" ht="15.8" x14ac:dyDescent="0.25">
      <c r="A1585" s="337" t="s">
        <v>1723</v>
      </c>
      <c r="B1585" s="337" t="s">
        <v>11439</v>
      </c>
      <c r="C1585" s="337" t="s">
        <v>1725</v>
      </c>
      <c r="D1585" s="337" t="s">
        <v>1735</v>
      </c>
      <c r="E1585" s="337" t="s">
        <v>7669</v>
      </c>
      <c r="F1585" s="338">
        <v>43881</v>
      </c>
      <c r="G1585" s="337" t="s">
        <v>11440</v>
      </c>
      <c r="H1585" s="338">
        <v>43903</v>
      </c>
      <c r="I1585" s="337" t="s">
        <v>19695</v>
      </c>
      <c r="J1585" s="337" t="s">
        <v>36</v>
      </c>
      <c r="K1585" s="337" t="s">
        <v>19695</v>
      </c>
      <c r="L1585" s="337" t="s">
        <v>19695</v>
      </c>
      <c r="M1585" s="337" t="s">
        <v>19695</v>
      </c>
      <c r="N1585" s="337" t="s">
        <v>19695</v>
      </c>
      <c r="O1585" s="337" t="s">
        <v>19695</v>
      </c>
      <c r="P1585" s="337" t="s">
        <v>19695</v>
      </c>
      <c r="Q1585" s="337" t="s">
        <v>19695</v>
      </c>
      <c r="R1585" s="337" t="s">
        <v>15</v>
      </c>
      <c r="S1585" s="337" t="s">
        <v>3715</v>
      </c>
      <c r="T1585" s="337" t="s">
        <v>3715</v>
      </c>
      <c r="U1585" s="337" t="s">
        <v>2043</v>
      </c>
      <c r="V1585" s="337">
        <v>10</v>
      </c>
      <c r="W1585" s="337" t="s">
        <v>19695</v>
      </c>
      <c r="X1585" s="337" t="s">
        <v>19695</v>
      </c>
      <c r="Y1585" s="337" t="s">
        <v>19695</v>
      </c>
      <c r="Z1585" s="337" t="s">
        <v>1745</v>
      </c>
      <c r="AA1585" s="337" t="s">
        <v>717</v>
      </c>
      <c r="AB1585" s="337" t="s">
        <v>718</v>
      </c>
      <c r="AC1585" s="337" t="s">
        <v>15332</v>
      </c>
    </row>
    <row r="1586" spans="1:29" ht="15.8" x14ac:dyDescent="0.25">
      <c r="A1586" s="337" t="s">
        <v>1723</v>
      </c>
      <c r="B1586" s="337" t="s">
        <v>11938</v>
      </c>
      <c r="C1586" s="337" t="s">
        <v>1725</v>
      </c>
      <c r="D1586" s="337" t="s">
        <v>1730</v>
      </c>
      <c r="E1586" s="337" t="s">
        <v>1807</v>
      </c>
      <c r="F1586" s="338">
        <v>43895</v>
      </c>
      <c r="G1586" s="337" t="s">
        <v>7766</v>
      </c>
      <c r="H1586" s="338">
        <v>43902</v>
      </c>
      <c r="I1586" s="337" t="s">
        <v>19695</v>
      </c>
      <c r="J1586" s="337" t="s">
        <v>36</v>
      </c>
      <c r="K1586" s="337" t="s">
        <v>19695</v>
      </c>
      <c r="L1586" s="337" t="s">
        <v>19695</v>
      </c>
      <c r="M1586" s="337" t="s">
        <v>19695</v>
      </c>
      <c r="N1586" s="337" t="s">
        <v>19695</v>
      </c>
      <c r="O1586" s="337" t="s">
        <v>19695</v>
      </c>
      <c r="P1586" s="337" t="s">
        <v>19695</v>
      </c>
      <c r="Q1586" s="337" t="s">
        <v>19695</v>
      </c>
      <c r="R1586" s="337" t="s">
        <v>136</v>
      </c>
      <c r="S1586" s="337" t="s">
        <v>4108</v>
      </c>
      <c r="T1586" s="337" t="s">
        <v>11939</v>
      </c>
      <c r="U1586" s="337" t="s">
        <v>11940</v>
      </c>
      <c r="V1586" s="337">
        <v>9</v>
      </c>
      <c r="W1586" s="337" t="s">
        <v>19695</v>
      </c>
      <c r="X1586" s="337" t="s">
        <v>19695</v>
      </c>
      <c r="Y1586" s="337" t="s">
        <v>19695</v>
      </c>
      <c r="Z1586" s="337" t="s">
        <v>1745</v>
      </c>
      <c r="AA1586" s="337" t="s">
        <v>761</v>
      </c>
      <c r="AB1586" s="337" t="s">
        <v>762</v>
      </c>
      <c r="AC1586" s="337" t="s">
        <v>14148</v>
      </c>
    </row>
    <row r="1587" spans="1:29" ht="15.8" x14ac:dyDescent="0.25">
      <c r="A1587" s="337" t="s">
        <v>1723</v>
      </c>
      <c r="B1587" s="337" t="s">
        <v>7765</v>
      </c>
      <c r="C1587" s="337" t="s">
        <v>1821</v>
      </c>
      <c r="D1587" s="337" t="s">
        <v>449</v>
      </c>
      <c r="E1587" s="337" t="s">
        <v>7766</v>
      </c>
      <c r="F1587" s="338">
        <v>43902</v>
      </c>
      <c r="G1587" s="337" t="s">
        <v>7766</v>
      </c>
      <c r="H1587" s="338">
        <v>43902</v>
      </c>
      <c r="I1587" s="337" t="s">
        <v>19695</v>
      </c>
      <c r="J1587" s="337" t="s">
        <v>36</v>
      </c>
      <c r="K1587" s="337" t="s">
        <v>19695</v>
      </c>
      <c r="L1587" s="337" t="s">
        <v>19695</v>
      </c>
      <c r="M1587" s="337" t="s">
        <v>19695</v>
      </c>
      <c r="N1587" s="337" t="s">
        <v>19695</v>
      </c>
      <c r="O1587" s="337" t="s">
        <v>19695</v>
      </c>
      <c r="P1587" s="337" t="s">
        <v>19695</v>
      </c>
      <c r="Q1587" s="337" t="s">
        <v>19695</v>
      </c>
      <c r="R1587" s="337" t="s">
        <v>146</v>
      </c>
      <c r="S1587" s="337" t="s">
        <v>1707</v>
      </c>
      <c r="T1587" s="337" t="s">
        <v>7767</v>
      </c>
      <c r="U1587" s="337" t="s">
        <v>7768</v>
      </c>
      <c r="V1587" s="337">
        <v>8</v>
      </c>
      <c r="W1587" s="337" t="s">
        <v>19695</v>
      </c>
      <c r="X1587" s="337" t="s">
        <v>19695</v>
      </c>
      <c r="Y1587" s="337" t="s">
        <v>19695</v>
      </c>
      <c r="Z1587" s="337" t="s">
        <v>1753</v>
      </c>
      <c r="AA1587" s="337" t="s">
        <v>717</v>
      </c>
      <c r="AB1587" s="337" t="s">
        <v>718</v>
      </c>
      <c r="AC1587" s="337" t="s">
        <v>14150</v>
      </c>
    </row>
    <row r="1588" spans="1:29" ht="15.8" x14ac:dyDescent="0.25">
      <c r="A1588" s="337" t="s">
        <v>1723</v>
      </c>
      <c r="B1588" s="337" t="s">
        <v>8625</v>
      </c>
      <c r="C1588" s="337" t="s">
        <v>1725</v>
      </c>
      <c r="D1588" s="337" t="s">
        <v>1730</v>
      </c>
      <c r="E1588" s="337" t="s">
        <v>8626</v>
      </c>
      <c r="F1588" s="338">
        <v>43851</v>
      </c>
      <c r="G1588" s="337" t="s">
        <v>7648</v>
      </c>
      <c r="H1588" s="338">
        <v>43901</v>
      </c>
      <c r="I1588" s="337" t="s">
        <v>19695</v>
      </c>
      <c r="J1588" s="337" t="s">
        <v>36</v>
      </c>
      <c r="K1588" s="337" t="s">
        <v>19695</v>
      </c>
      <c r="L1588" s="337" t="s">
        <v>19695</v>
      </c>
      <c r="M1588" s="337" t="s">
        <v>19695</v>
      </c>
      <c r="N1588" s="337" t="s">
        <v>19695</v>
      </c>
      <c r="O1588" s="337" t="s">
        <v>19695</v>
      </c>
      <c r="P1588" s="337" t="s">
        <v>19695</v>
      </c>
      <c r="Q1588" s="337" t="s">
        <v>19695</v>
      </c>
      <c r="R1588" s="337" t="s">
        <v>920</v>
      </c>
      <c r="S1588" s="337" t="s">
        <v>921</v>
      </c>
      <c r="T1588" s="337" t="s">
        <v>920</v>
      </c>
      <c r="U1588" s="337" t="s">
        <v>8627</v>
      </c>
      <c r="V1588" s="337">
        <v>12</v>
      </c>
      <c r="W1588" s="337" t="s">
        <v>19695</v>
      </c>
      <c r="X1588" s="337" t="s">
        <v>19695</v>
      </c>
      <c r="Y1588" s="337" t="s">
        <v>19695</v>
      </c>
      <c r="Z1588" s="337" t="s">
        <v>1728</v>
      </c>
      <c r="AA1588" s="337" t="s">
        <v>735</v>
      </c>
      <c r="AB1588" s="337" t="s">
        <v>718</v>
      </c>
      <c r="AC1588" s="337" t="s">
        <v>14150</v>
      </c>
    </row>
    <row r="1589" spans="1:29" ht="15.8" x14ac:dyDescent="0.25">
      <c r="A1589" s="337" t="s">
        <v>1723</v>
      </c>
      <c r="B1589" s="337" t="s">
        <v>7646</v>
      </c>
      <c r="C1589" s="337" t="s">
        <v>1821</v>
      </c>
      <c r="D1589" s="337" t="s">
        <v>449</v>
      </c>
      <c r="E1589" s="337" t="s">
        <v>7647</v>
      </c>
      <c r="F1589" s="338">
        <v>43839</v>
      </c>
      <c r="G1589" s="337" t="s">
        <v>7648</v>
      </c>
      <c r="H1589" s="338">
        <v>43901</v>
      </c>
      <c r="I1589" s="337" t="s">
        <v>19695</v>
      </c>
      <c r="J1589" s="337" t="s">
        <v>16</v>
      </c>
      <c r="K1589" s="337" t="s">
        <v>19695</v>
      </c>
      <c r="L1589" s="337" t="s">
        <v>19695</v>
      </c>
      <c r="M1589" s="337" t="s">
        <v>19695</v>
      </c>
      <c r="N1589" s="337" t="s">
        <v>19695</v>
      </c>
      <c r="O1589" s="337" t="s">
        <v>19695</v>
      </c>
      <c r="P1589" s="337" t="s">
        <v>19695</v>
      </c>
      <c r="Q1589" s="337" t="s">
        <v>19695</v>
      </c>
      <c r="R1589" s="337" t="s">
        <v>144</v>
      </c>
      <c r="S1589" s="337" t="s">
        <v>97</v>
      </c>
      <c r="T1589" s="337" t="s">
        <v>6330</v>
      </c>
      <c r="U1589" s="337" t="s">
        <v>7649</v>
      </c>
      <c r="V1589" s="337">
        <v>18</v>
      </c>
      <c r="W1589" s="337" t="s">
        <v>19695</v>
      </c>
      <c r="X1589" s="337" t="s">
        <v>19695</v>
      </c>
      <c r="Y1589" s="337" t="s">
        <v>19695</v>
      </c>
      <c r="Z1589" s="337" t="s">
        <v>1728</v>
      </c>
      <c r="AA1589" s="337" t="s">
        <v>717</v>
      </c>
      <c r="AB1589" s="337" t="s">
        <v>718</v>
      </c>
      <c r="AC1589" s="337" t="s">
        <v>14169</v>
      </c>
    </row>
    <row r="1590" spans="1:29" ht="15.8" x14ac:dyDescent="0.25">
      <c r="A1590" s="337" t="s">
        <v>1723</v>
      </c>
      <c r="B1590" s="337" t="s">
        <v>7636</v>
      </c>
      <c r="C1590" s="337" t="s">
        <v>1821</v>
      </c>
      <c r="D1590" s="337" t="s">
        <v>449</v>
      </c>
      <c r="E1590" s="337" t="s">
        <v>7637</v>
      </c>
      <c r="F1590" s="338">
        <v>43811</v>
      </c>
      <c r="G1590" s="337" t="s">
        <v>7638</v>
      </c>
      <c r="H1590" s="338">
        <v>43900</v>
      </c>
      <c r="I1590" s="337" t="s">
        <v>19695</v>
      </c>
      <c r="J1590" s="337" t="s">
        <v>36</v>
      </c>
      <c r="K1590" s="337" t="s">
        <v>19695</v>
      </c>
      <c r="L1590" s="337" t="s">
        <v>19695</v>
      </c>
      <c r="M1590" s="337" t="s">
        <v>19695</v>
      </c>
      <c r="N1590" s="337" t="s">
        <v>19695</v>
      </c>
      <c r="O1590" s="337" t="s">
        <v>19695</v>
      </c>
      <c r="P1590" s="337" t="s">
        <v>19695</v>
      </c>
      <c r="Q1590" s="337" t="s">
        <v>19695</v>
      </c>
      <c r="R1590" s="337" t="s">
        <v>81</v>
      </c>
      <c r="S1590" s="337" t="s">
        <v>82</v>
      </c>
      <c r="T1590" s="337" t="s">
        <v>4748</v>
      </c>
      <c r="U1590" s="337" t="s">
        <v>6328</v>
      </c>
      <c r="V1590" s="337">
        <v>15</v>
      </c>
      <c r="W1590" s="337" t="s">
        <v>19695</v>
      </c>
      <c r="X1590" s="337" t="s">
        <v>19695</v>
      </c>
      <c r="Y1590" s="337" t="s">
        <v>19695</v>
      </c>
      <c r="Z1590" s="337" t="s">
        <v>1728</v>
      </c>
      <c r="AA1590" s="337" t="s">
        <v>717</v>
      </c>
      <c r="AB1590" s="337" t="s">
        <v>718</v>
      </c>
      <c r="AC1590" s="337" t="s">
        <v>14169</v>
      </c>
    </row>
    <row r="1591" spans="1:29" ht="15.8" x14ac:dyDescent="0.25">
      <c r="A1591" s="337" t="s">
        <v>1723</v>
      </c>
      <c r="B1591" s="337" t="s">
        <v>11932</v>
      </c>
      <c r="C1591" s="337" t="s">
        <v>1725</v>
      </c>
      <c r="D1591" s="337" t="s">
        <v>1730</v>
      </c>
      <c r="E1591" s="337" t="s">
        <v>11916</v>
      </c>
      <c r="F1591" s="338">
        <v>43890</v>
      </c>
      <c r="G1591" s="337" t="s">
        <v>7638</v>
      </c>
      <c r="H1591" s="338">
        <v>43900</v>
      </c>
      <c r="I1591" s="337" t="s">
        <v>19695</v>
      </c>
      <c r="J1591" s="337" t="s">
        <v>16</v>
      </c>
      <c r="K1591" s="337" t="s">
        <v>19695</v>
      </c>
      <c r="L1591" s="337" t="s">
        <v>19695</v>
      </c>
      <c r="M1591" s="337" t="s">
        <v>19695</v>
      </c>
      <c r="N1591" s="337" t="s">
        <v>19695</v>
      </c>
      <c r="O1591" s="337" t="s">
        <v>19695</v>
      </c>
      <c r="P1591" s="337" t="s">
        <v>19695</v>
      </c>
      <c r="Q1591" s="337" t="s">
        <v>19695</v>
      </c>
      <c r="R1591" s="337" t="s">
        <v>777</v>
      </c>
      <c r="S1591" s="337" t="s">
        <v>777</v>
      </c>
      <c r="T1591" s="337" t="s">
        <v>777</v>
      </c>
      <c r="U1591" s="337" t="s">
        <v>11933</v>
      </c>
      <c r="V1591" s="337">
        <v>6</v>
      </c>
      <c r="W1591" s="337" t="s">
        <v>19695</v>
      </c>
      <c r="X1591" s="337" t="s">
        <v>19695</v>
      </c>
      <c r="Y1591" s="337" t="s">
        <v>19695</v>
      </c>
      <c r="Z1591" s="337" t="s">
        <v>1745</v>
      </c>
      <c r="AA1591" s="337" t="s">
        <v>761</v>
      </c>
      <c r="AB1591" s="337" t="s">
        <v>762</v>
      </c>
      <c r="AC1591" s="337" t="s">
        <v>15324</v>
      </c>
    </row>
    <row r="1592" spans="1:29" ht="15.8" x14ac:dyDescent="0.25">
      <c r="A1592" s="337" t="s">
        <v>1723</v>
      </c>
      <c r="B1592" s="337" t="s">
        <v>11567</v>
      </c>
      <c r="C1592" s="337" t="s">
        <v>1821</v>
      </c>
      <c r="D1592" s="337" t="s">
        <v>449</v>
      </c>
      <c r="E1592" s="337" t="s">
        <v>7634</v>
      </c>
      <c r="F1592" s="338">
        <v>43871</v>
      </c>
      <c r="G1592" s="337" t="s">
        <v>7638</v>
      </c>
      <c r="H1592" s="338">
        <v>43900</v>
      </c>
      <c r="I1592" s="337" t="s">
        <v>19695</v>
      </c>
      <c r="J1592" s="337" t="s">
        <v>16</v>
      </c>
      <c r="K1592" s="337" t="s">
        <v>19695</v>
      </c>
      <c r="L1592" s="337" t="s">
        <v>19695</v>
      </c>
      <c r="M1592" s="337" t="s">
        <v>19695</v>
      </c>
      <c r="N1592" s="337" t="s">
        <v>19695</v>
      </c>
      <c r="O1592" s="337" t="s">
        <v>19695</v>
      </c>
      <c r="P1592" s="337" t="s">
        <v>19695</v>
      </c>
      <c r="Q1592" s="337" t="s">
        <v>19695</v>
      </c>
      <c r="R1592" s="337" t="s">
        <v>1225</v>
      </c>
      <c r="S1592" s="337" t="s">
        <v>100</v>
      </c>
      <c r="T1592" s="337" t="s">
        <v>116</v>
      </c>
      <c r="U1592" s="337" t="s">
        <v>5258</v>
      </c>
      <c r="V1592" s="337">
        <v>8</v>
      </c>
      <c r="W1592" s="337" t="s">
        <v>19695</v>
      </c>
      <c r="X1592" s="337" t="s">
        <v>19695</v>
      </c>
      <c r="Y1592" s="337" t="s">
        <v>19695</v>
      </c>
      <c r="Z1592" s="337" t="s">
        <v>1753</v>
      </c>
      <c r="AA1592" s="337" t="s">
        <v>717</v>
      </c>
      <c r="AB1592" s="337" t="s">
        <v>718</v>
      </c>
      <c r="AC1592" s="337" t="s">
        <v>15550</v>
      </c>
    </row>
    <row r="1593" spans="1:29" ht="15.8" x14ac:dyDescent="0.25">
      <c r="A1593" s="337" t="s">
        <v>1723</v>
      </c>
      <c r="B1593" s="337" t="s">
        <v>11929</v>
      </c>
      <c r="C1593" s="337" t="s">
        <v>1725</v>
      </c>
      <c r="D1593" s="337" t="s">
        <v>1730</v>
      </c>
      <c r="E1593" s="337" t="s">
        <v>7154</v>
      </c>
      <c r="F1593" s="338">
        <v>43889</v>
      </c>
      <c r="G1593" s="337" t="s">
        <v>11930</v>
      </c>
      <c r="H1593" s="338">
        <v>43899</v>
      </c>
      <c r="I1593" s="337" t="s">
        <v>19695</v>
      </c>
      <c r="J1593" s="337" t="s">
        <v>36</v>
      </c>
      <c r="K1593" s="337" t="s">
        <v>19695</v>
      </c>
      <c r="L1593" s="337" t="s">
        <v>19695</v>
      </c>
      <c r="M1593" s="337" t="s">
        <v>19695</v>
      </c>
      <c r="N1593" s="337" t="s">
        <v>19695</v>
      </c>
      <c r="O1593" s="337" t="s">
        <v>19695</v>
      </c>
      <c r="P1593" s="337" t="s">
        <v>19695</v>
      </c>
      <c r="Q1593" s="337" t="s">
        <v>19695</v>
      </c>
      <c r="R1593" s="337" t="s">
        <v>777</v>
      </c>
      <c r="S1593" s="337" t="s">
        <v>777</v>
      </c>
      <c r="T1593" s="337" t="s">
        <v>777</v>
      </c>
      <c r="U1593" s="337" t="s">
        <v>11931</v>
      </c>
      <c r="V1593" s="337">
        <v>6</v>
      </c>
      <c r="W1593" s="337" t="s">
        <v>19695</v>
      </c>
      <c r="X1593" s="337" t="s">
        <v>19695</v>
      </c>
      <c r="Y1593" s="337" t="s">
        <v>19695</v>
      </c>
      <c r="Z1593" s="337" t="s">
        <v>1745</v>
      </c>
      <c r="AA1593" s="337" t="s">
        <v>761</v>
      </c>
      <c r="AB1593" s="337" t="s">
        <v>762</v>
      </c>
      <c r="AC1593" s="337" t="s">
        <v>15323</v>
      </c>
    </row>
    <row r="1594" spans="1:29" ht="15.8" x14ac:dyDescent="0.25">
      <c r="A1594" s="337" t="s">
        <v>1723</v>
      </c>
      <c r="B1594" s="337" t="s">
        <v>902</v>
      </c>
      <c r="C1594" s="337" t="s">
        <v>1821</v>
      </c>
      <c r="D1594" s="337" t="s">
        <v>449</v>
      </c>
      <c r="E1594" s="337" t="s">
        <v>11379</v>
      </c>
      <c r="F1594" s="338">
        <v>43883</v>
      </c>
      <c r="G1594" s="337" t="s">
        <v>10169</v>
      </c>
      <c r="H1594" s="338">
        <v>43898</v>
      </c>
      <c r="I1594" s="337" t="s">
        <v>19695</v>
      </c>
      <c r="J1594" s="337" t="s">
        <v>16</v>
      </c>
      <c r="K1594" s="337" t="s">
        <v>19695</v>
      </c>
      <c r="L1594" s="337" t="s">
        <v>19695</v>
      </c>
      <c r="M1594" s="337" t="s">
        <v>19695</v>
      </c>
      <c r="N1594" s="337" t="s">
        <v>19695</v>
      </c>
      <c r="O1594" s="337" t="s">
        <v>19695</v>
      </c>
      <c r="P1594" s="337" t="s">
        <v>19695</v>
      </c>
      <c r="Q1594" s="337" t="s">
        <v>19695</v>
      </c>
      <c r="R1594" s="337" t="s">
        <v>52</v>
      </c>
      <c r="S1594" s="337" t="s">
        <v>69</v>
      </c>
      <c r="T1594" s="337" t="s">
        <v>903</v>
      </c>
      <c r="U1594" s="337" t="s">
        <v>904</v>
      </c>
      <c r="V1594" s="337">
        <v>8</v>
      </c>
      <c r="W1594" s="337" t="s">
        <v>19695</v>
      </c>
      <c r="X1594" s="337" t="s">
        <v>19695</v>
      </c>
      <c r="Y1594" s="337" t="s">
        <v>19695</v>
      </c>
      <c r="Z1594" s="337" t="s">
        <v>1728</v>
      </c>
      <c r="AA1594" s="337" t="s">
        <v>735</v>
      </c>
      <c r="AB1594" s="337" t="s">
        <v>718</v>
      </c>
      <c r="AC1594" s="337" t="s">
        <v>14174</v>
      </c>
    </row>
    <row r="1595" spans="1:29" ht="15.8" x14ac:dyDescent="0.25">
      <c r="A1595" s="337" t="s">
        <v>1723</v>
      </c>
      <c r="B1595" s="337" t="s">
        <v>10420</v>
      </c>
      <c r="C1595" s="337" t="s">
        <v>1821</v>
      </c>
      <c r="D1595" s="337" t="s">
        <v>449</v>
      </c>
      <c r="E1595" s="337" t="s">
        <v>10421</v>
      </c>
      <c r="F1595" s="338">
        <v>43868</v>
      </c>
      <c r="G1595" s="337" t="s">
        <v>7948</v>
      </c>
      <c r="H1595" s="338">
        <v>43896</v>
      </c>
      <c r="I1595" s="337" t="s">
        <v>19695</v>
      </c>
      <c r="J1595" s="337" t="s">
        <v>16</v>
      </c>
      <c r="K1595" s="337" t="s">
        <v>19695</v>
      </c>
      <c r="L1595" s="337" t="s">
        <v>19695</v>
      </c>
      <c r="M1595" s="337" t="s">
        <v>19695</v>
      </c>
      <c r="N1595" s="337" t="s">
        <v>19695</v>
      </c>
      <c r="O1595" s="337" t="s">
        <v>19695</v>
      </c>
      <c r="P1595" s="337" t="s">
        <v>19695</v>
      </c>
      <c r="Q1595" s="337" t="s">
        <v>19695</v>
      </c>
      <c r="R1595" s="337" t="s">
        <v>18</v>
      </c>
      <c r="S1595" s="337" t="s">
        <v>1038</v>
      </c>
      <c r="T1595" s="337" t="s">
        <v>5250</v>
      </c>
      <c r="U1595" s="337" t="s">
        <v>10422</v>
      </c>
      <c r="V1595" s="337">
        <v>8</v>
      </c>
      <c r="W1595" s="337" t="s">
        <v>19695</v>
      </c>
      <c r="X1595" s="337" t="s">
        <v>19695</v>
      </c>
      <c r="Y1595" s="337" t="s">
        <v>19695</v>
      </c>
      <c r="Z1595" s="337" t="s">
        <v>1728</v>
      </c>
      <c r="AA1595" s="337" t="s">
        <v>735</v>
      </c>
      <c r="AB1595" s="337" t="s">
        <v>718</v>
      </c>
      <c r="AC1595" s="337" t="s">
        <v>14149</v>
      </c>
    </row>
    <row r="1596" spans="1:29" ht="15.8" x14ac:dyDescent="0.25">
      <c r="A1596" s="337" t="s">
        <v>1723</v>
      </c>
      <c r="B1596" s="337" t="s">
        <v>1250</v>
      </c>
      <c r="C1596" s="337" t="s">
        <v>1821</v>
      </c>
      <c r="D1596" s="337" t="s">
        <v>449</v>
      </c>
      <c r="E1596" s="337" t="s">
        <v>7947</v>
      </c>
      <c r="F1596" s="338">
        <v>43844</v>
      </c>
      <c r="G1596" s="337" t="s">
        <v>7948</v>
      </c>
      <c r="H1596" s="338">
        <v>43896</v>
      </c>
      <c r="I1596" s="337" t="s">
        <v>19695</v>
      </c>
      <c r="J1596" s="337" t="s">
        <v>16</v>
      </c>
      <c r="K1596" s="337" t="s">
        <v>19695</v>
      </c>
      <c r="L1596" s="337" t="s">
        <v>19695</v>
      </c>
      <c r="M1596" s="337" t="s">
        <v>19695</v>
      </c>
      <c r="N1596" s="337" t="s">
        <v>19695</v>
      </c>
      <c r="O1596" s="337" t="s">
        <v>19695</v>
      </c>
      <c r="P1596" s="337" t="s">
        <v>19695</v>
      </c>
      <c r="Q1596" s="337" t="s">
        <v>19695</v>
      </c>
      <c r="R1596" s="337" t="s">
        <v>112</v>
      </c>
      <c r="S1596" s="337" t="s">
        <v>113</v>
      </c>
      <c r="T1596" s="337" t="s">
        <v>113</v>
      </c>
      <c r="U1596" s="337" t="s">
        <v>1251</v>
      </c>
      <c r="V1596" s="337">
        <v>12</v>
      </c>
      <c r="W1596" s="337" t="s">
        <v>19695</v>
      </c>
      <c r="X1596" s="337" t="s">
        <v>19695</v>
      </c>
      <c r="Y1596" s="337" t="s">
        <v>19695</v>
      </c>
      <c r="Z1596" s="337" t="s">
        <v>1728</v>
      </c>
      <c r="AA1596" s="337" t="s">
        <v>735</v>
      </c>
      <c r="AB1596" s="337" t="s">
        <v>718</v>
      </c>
      <c r="AC1596" s="337" t="s">
        <v>14180</v>
      </c>
    </row>
    <row r="1597" spans="1:29" ht="15.8" x14ac:dyDescent="0.25">
      <c r="A1597" s="337" t="s">
        <v>1723</v>
      </c>
      <c r="B1597" s="337" t="s">
        <v>11207</v>
      </c>
      <c r="C1597" s="337" t="s">
        <v>1821</v>
      </c>
      <c r="D1597" s="337" t="s">
        <v>449</v>
      </c>
      <c r="E1597" s="337" t="s">
        <v>9045</v>
      </c>
      <c r="F1597" s="338">
        <v>43760</v>
      </c>
      <c r="G1597" s="337" t="s">
        <v>7948</v>
      </c>
      <c r="H1597" s="338">
        <v>43896</v>
      </c>
      <c r="I1597" s="337" t="s">
        <v>19695</v>
      </c>
      <c r="J1597" s="337" t="s">
        <v>16</v>
      </c>
      <c r="K1597" s="337" t="s">
        <v>19695</v>
      </c>
      <c r="L1597" s="337" t="s">
        <v>19695</v>
      </c>
      <c r="M1597" s="337" t="s">
        <v>19695</v>
      </c>
      <c r="N1597" s="337" t="s">
        <v>19695</v>
      </c>
      <c r="O1597" s="337" t="s">
        <v>19695</v>
      </c>
      <c r="P1597" s="337" t="s">
        <v>19695</v>
      </c>
      <c r="Q1597" s="337" t="s">
        <v>19695</v>
      </c>
      <c r="R1597" s="337" t="s">
        <v>144</v>
      </c>
      <c r="S1597" s="337" t="s">
        <v>446</v>
      </c>
      <c r="T1597" s="337" t="s">
        <v>55</v>
      </c>
      <c r="U1597" s="337" t="s">
        <v>11208</v>
      </c>
      <c r="V1597" s="337">
        <v>4</v>
      </c>
      <c r="W1597" s="337" t="s">
        <v>19695</v>
      </c>
      <c r="X1597" s="337" t="s">
        <v>19695</v>
      </c>
      <c r="Y1597" s="337" t="s">
        <v>19695</v>
      </c>
      <c r="Z1597" s="337" t="s">
        <v>1728</v>
      </c>
      <c r="AA1597" s="337" t="s">
        <v>717</v>
      </c>
      <c r="AB1597" s="337" t="s">
        <v>718</v>
      </c>
      <c r="AC1597" s="337" t="s">
        <v>14247</v>
      </c>
    </row>
    <row r="1598" spans="1:29" ht="15.8" x14ac:dyDescent="0.25">
      <c r="A1598" s="337" t="s">
        <v>1723</v>
      </c>
      <c r="B1598" s="337" t="s">
        <v>11937</v>
      </c>
      <c r="C1598" s="337" t="s">
        <v>1725</v>
      </c>
      <c r="D1598" s="337" t="s">
        <v>1730</v>
      </c>
      <c r="E1598" s="337" t="s">
        <v>11903</v>
      </c>
      <c r="F1598" s="338">
        <v>43887</v>
      </c>
      <c r="G1598" s="337" t="s">
        <v>7948</v>
      </c>
      <c r="H1598" s="338">
        <v>43896</v>
      </c>
      <c r="I1598" s="337" t="s">
        <v>19695</v>
      </c>
      <c r="J1598" s="337" t="s">
        <v>16</v>
      </c>
      <c r="K1598" s="337" t="s">
        <v>19695</v>
      </c>
      <c r="L1598" s="337" t="s">
        <v>19695</v>
      </c>
      <c r="M1598" s="337" t="s">
        <v>19695</v>
      </c>
      <c r="N1598" s="337" t="s">
        <v>19695</v>
      </c>
      <c r="O1598" s="337" t="s">
        <v>19695</v>
      </c>
      <c r="P1598" s="337" t="s">
        <v>19695</v>
      </c>
      <c r="Q1598" s="337" t="s">
        <v>19695</v>
      </c>
      <c r="R1598" s="337" t="s">
        <v>777</v>
      </c>
      <c r="S1598" s="337" t="s">
        <v>777</v>
      </c>
      <c r="T1598" s="337" t="s">
        <v>777</v>
      </c>
      <c r="U1598" s="337" t="s">
        <v>778</v>
      </c>
      <c r="V1598" s="337">
        <v>6</v>
      </c>
      <c r="W1598" s="337" t="s">
        <v>19695</v>
      </c>
      <c r="X1598" s="337" t="s">
        <v>19695</v>
      </c>
      <c r="Y1598" s="337" t="s">
        <v>19695</v>
      </c>
      <c r="Z1598" s="337" t="s">
        <v>1745</v>
      </c>
      <c r="AA1598" s="337" t="s">
        <v>761</v>
      </c>
      <c r="AB1598" s="337" t="s">
        <v>762</v>
      </c>
      <c r="AC1598" s="337" t="s">
        <v>15321</v>
      </c>
    </row>
    <row r="1599" spans="1:29" ht="15.8" x14ac:dyDescent="0.25">
      <c r="A1599" s="337" t="s">
        <v>1723</v>
      </c>
      <c r="B1599" s="337" t="s">
        <v>10626</v>
      </c>
      <c r="C1599" s="337" t="s">
        <v>1821</v>
      </c>
      <c r="D1599" s="337" t="s">
        <v>449</v>
      </c>
      <c r="E1599" s="337" t="s">
        <v>10627</v>
      </c>
      <c r="F1599" s="338">
        <v>43858</v>
      </c>
      <c r="G1599" s="337" t="s">
        <v>1807</v>
      </c>
      <c r="H1599" s="338">
        <v>43895</v>
      </c>
      <c r="I1599" s="337" t="s">
        <v>19695</v>
      </c>
      <c r="J1599" s="337" t="s">
        <v>36</v>
      </c>
      <c r="K1599" s="337" t="s">
        <v>19695</v>
      </c>
      <c r="L1599" s="337" t="s">
        <v>19695</v>
      </c>
      <c r="M1599" s="337" t="s">
        <v>19695</v>
      </c>
      <c r="N1599" s="337" t="s">
        <v>19695</v>
      </c>
      <c r="O1599" s="337" t="s">
        <v>19695</v>
      </c>
      <c r="P1599" s="337" t="s">
        <v>19695</v>
      </c>
      <c r="Q1599" s="337" t="s">
        <v>19695</v>
      </c>
      <c r="R1599" s="337" t="s">
        <v>15</v>
      </c>
      <c r="S1599" s="337" t="s">
        <v>1086</v>
      </c>
      <c r="T1599" s="337" t="s">
        <v>1086</v>
      </c>
      <c r="U1599" s="337" t="s">
        <v>10628</v>
      </c>
      <c r="V1599" s="337">
        <v>6</v>
      </c>
      <c r="W1599" s="337" t="s">
        <v>19695</v>
      </c>
      <c r="X1599" s="337" t="s">
        <v>19695</v>
      </c>
      <c r="Y1599" s="337" t="s">
        <v>19695</v>
      </c>
      <c r="Z1599" s="337" t="s">
        <v>1728</v>
      </c>
      <c r="AA1599" s="337" t="s">
        <v>717</v>
      </c>
      <c r="AB1599" s="337" t="s">
        <v>718</v>
      </c>
      <c r="AC1599" s="337" t="s">
        <v>14148</v>
      </c>
    </row>
    <row r="1600" spans="1:29" ht="15.8" x14ac:dyDescent="0.25">
      <c r="A1600" s="337" t="s">
        <v>1723</v>
      </c>
      <c r="B1600" s="337" t="s">
        <v>10639</v>
      </c>
      <c r="C1600" s="337" t="s">
        <v>1821</v>
      </c>
      <c r="D1600" s="337" t="s">
        <v>449</v>
      </c>
      <c r="E1600" s="337" t="s">
        <v>10421</v>
      </c>
      <c r="F1600" s="338">
        <v>43868</v>
      </c>
      <c r="G1600" s="337" t="s">
        <v>1807</v>
      </c>
      <c r="H1600" s="338">
        <v>43895</v>
      </c>
      <c r="I1600" s="337" t="s">
        <v>19695</v>
      </c>
      <c r="J1600" s="337" t="s">
        <v>36</v>
      </c>
      <c r="K1600" s="337" t="s">
        <v>19695</v>
      </c>
      <c r="L1600" s="337" t="s">
        <v>19695</v>
      </c>
      <c r="M1600" s="337" t="s">
        <v>19695</v>
      </c>
      <c r="N1600" s="337" t="s">
        <v>19695</v>
      </c>
      <c r="O1600" s="337" t="s">
        <v>19695</v>
      </c>
      <c r="P1600" s="337" t="s">
        <v>19695</v>
      </c>
      <c r="Q1600" s="337" t="s">
        <v>19695</v>
      </c>
      <c r="R1600" s="337" t="s">
        <v>15</v>
      </c>
      <c r="S1600" s="337" t="s">
        <v>1762</v>
      </c>
      <c r="T1600" s="337" t="s">
        <v>6312</v>
      </c>
      <c r="U1600" s="337" t="s">
        <v>10590</v>
      </c>
      <c r="V1600" s="337">
        <v>10</v>
      </c>
      <c r="W1600" s="337" t="s">
        <v>19695</v>
      </c>
      <c r="X1600" s="337" t="s">
        <v>19695</v>
      </c>
      <c r="Y1600" s="337" t="s">
        <v>19695</v>
      </c>
      <c r="Z1600" s="337" t="s">
        <v>1728</v>
      </c>
      <c r="AA1600" s="337" t="s">
        <v>717</v>
      </c>
      <c r="AB1600" s="337" t="s">
        <v>718</v>
      </c>
      <c r="AC1600" s="337" t="s">
        <v>14166</v>
      </c>
    </row>
    <row r="1601" spans="1:29" ht="15.8" x14ac:dyDescent="0.25">
      <c r="A1601" s="337" t="s">
        <v>1723</v>
      </c>
      <c r="B1601" s="337" t="s">
        <v>11871</v>
      </c>
      <c r="C1601" s="337" t="s">
        <v>1821</v>
      </c>
      <c r="D1601" s="337" t="s">
        <v>449</v>
      </c>
      <c r="E1601" s="337" t="s">
        <v>8542</v>
      </c>
      <c r="F1601" s="338">
        <v>43817</v>
      </c>
      <c r="G1601" s="337" t="s">
        <v>11775</v>
      </c>
      <c r="H1601" s="338">
        <v>43894</v>
      </c>
      <c r="I1601" s="337" t="s">
        <v>19695</v>
      </c>
      <c r="J1601" s="337" t="s">
        <v>36</v>
      </c>
      <c r="K1601" s="337" t="s">
        <v>19695</v>
      </c>
      <c r="L1601" s="337" t="s">
        <v>19695</v>
      </c>
      <c r="M1601" s="337" t="s">
        <v>19695</v>
      </c>
      <c r="N1601" s="337" t="s">
        <v>19695</v>
      </c>
      <c r="O1601" s="337" t="s">
        <v>19695</v>
      </c>
      <c r="P1601" s="337" t="s">
        <v>19695</v>
      </c>
      <c r="Q1601" s="337" t="s">
        <v>19695</v>
      </c>
      <c r="R1601" s="337" t="s">
        <v>134</v>
      </c>
      <c r="S1601" s="337" t="s">
        <v>150</v>
      </c>
      <c r="T1601" s="337" t="s">
        <v>151</v>
      </c>
      <c r="U1601" s="337" t="s">
        <v>151</v>
      </c>
      <c r="V1601" s="337">
        <v>9</v>
      </c>
      <c r="W1601" s="337" t="s">
        <v>19695</v>
      </c>
      <c r="X1601" s="337" t="s">
        <v>19695</v>
      </c>
      <c r="Y1601" s="337" t="s">
        <v>19695</v>
      </c>
      <c r="Z1601" s="337" t="s">
        <v>1745</v>
      </c>
      <c r="AA1601" s="337" t="s">
        <v>761</v>
      </c>
      <c r="AB1601" s="337" t="s">
        <v>762</v>
      </c>
      <c r="AC1601" s="337" t="s">
        <v>15326</v>
      </c>
    </row>
    <row r="1602" spans="1:29" ht="15.8" x14ac:dyDescent="0.25">
      <c r="A1602" s="337" t="s">
        <v>1723</v>
      </c>
      <c r="B1602" s="337" t="s">
        <v>10503</v>
      </c>
      <c r="C1602" s="337" t="s">
        <v>1821</v>
      </c>
      <c r="D1602" s="337" t="s">
        <v>449</v>
      </c>
      <c r="E1602" s="337" t="s">
        <v>10504</v>
      </c>
      <c r="F1602" s="338">
        <v>43862</v>
      </c>
      <c r="G1602" s="337" t="s">
        <v>8719</v>
      </c>
      <c r="H1602" s="338">
        <v>43891</v>
      </c>
      <c r="I1602" s="337" t="s">
        <v>19695</v>
      </c>
      <c r="J1602" s="337" t="s">
        <v>16</v>
      </c>
      <c r="K1602" s="337" t="s">
        <v>19695</v>
      </c>
      <c r="L1602" s="337" t="s">
        <v>19695</v>
      </c>
      <c r="M1602" s="337" t="s">
        <v>19695</v>
      </c>
      <c r="N1602" s="337" t="s">
        <v>19695</v>
      </c>
      <c r="O1602" s="337" t="s">
        <v>19695</v>
      </c>
      <c r="P1602" s="337" t="s">
        <v>19695</v>
      </c>
      <c r="Q1602" s="337" t="s">
        <v>19695</v>
      </c>
      <c r="R1602" s="337" t="s">
        <v>1741</v>
      </c>
      <c r="S1602" s="337" t="s">
        <v>2647</v>
      </c>
      <c r="T1602" s="337" t="s">
        <v>10505</v>
      </c>
      <c r="U1602" s="337" t="s">
        <v>9855</v>
      </c>
      <c r="V1602" s="337">
        <v>10</v>
      </c>
      <c r="W1602" s="337" t="s">
        <v>19695</v>
      </c>
      <c r="X1602" s="337" t="s">
        <v>19695</v>
      </c>
      <c r="Y1602" s="337" t="s">
        <v>19695</v>
      </c>
      <c r="Z1602" s="337" t="s">
        <v>1728</v>
      </c>
      <c r="AA1602" s="337" t="s">
        <v>717</v>
      </c>
      <c r="AB1602" s="337" t="s">
        <v>718</v>
      </c>
      <c r="AC1602" s="337" t="s">
        <v>14155</v>
      </c>
    </row>
    <row r="1603" spans="1:29" ht="15.8" x14ac:dyDescent="0.25">
      <c r="A1603" s="337" t="s">
        <v>1723</v>
      </c>
      <c r="B1603" s="337" t="s">
        <v>12263</v>
      </c>
      <c r="C1603" s="337" t="s">
        <v>1821</v>
      </c>
      <c r="D1603" s="337" t="s">
        <v>449</v>
      </c>
      <c r="E1603" s="337" t="s">
        <v>10971</v>
      </c>
      <c r="F1603" s="338">
        <v>43841</v>
      </c>
      <c r="G1603" s="337" t="s">
        <v>8719</v>
      </c>
      <c r="H1603" s="338">
        <v>43891</v>
      </c>
      <c r="I1603" s="337" t="s">
        <v>19695</v>
      </c>
      <c r="J1603" s="337" t="s">
        <v>36</v>
      </c>
      <c r="K1603" s="337" t="s">
        <v>19695</v>
      </c>
      <c r="L1603" s="337" t="s">
        <v>19695</v>
      </c>
      <c r="M1603" s="337" t="s">
        <v>19695</v>
      </c>
      <c r="N1603" s="337" t="s">
        <v>19695</v>
      </c>
      <c r="O1603" s="337" t="s">
        <v>19695</v>
      </c>
      <c r="P1603" s="337" t="s">
        <v>19695</v>
      </c>
      <c r="Q1603" s="337" t="s">
        <v>19695</v>
      </c>
      <c r="R1603" s="337" t="s">
        <v>98</v>
      </c>
      <c r="S1603" s="337" t="s">
        <v>1172</v>
      </c>
      <c r="T1603" s="337" t="s">
        <v>1166</v>
      </c>
      <c r="U1603" s="337" t="s">
        <v>12264</v>
      </c>
      <c r="V1603" s="337">
        <v>10</v>
      </c>
      <c r="W1603" s="337" t="s">
        <v>19695</v>
      </c>
      <c r="X1603" s="337" t="s">
        <v>19695</v>
      </c>
      <c r="Y1603" s="337" t="s">
        <v>19695</v>
      </c>
      <c r="Z1603" s="337" t="s">
        <v>1753</v>
      </c>
      <c r="AA1603" s="337" t="s">
        <v>735</v>
      </c>
      <c r="AB1603" s="337" t="s">
        <v>718</v>
      </c>
      <c r="AC1603" s="337" t="s">
        <v>14162</v>
      </c>
    </row>
    <row r="1604" spans="1:29" ht="15.8" x14ac:dyDescent="0.25">
      <c r="A1604" s="337" t="s">
        <v>1723</v>
      </c>
      <c r="B1604" s="337" t="s">
        <v>12265</v>
      </c>
      <c r="C1604" s="337" t="s">
        <v>1821</v>
      </c>
      <c r="D1604" s="337" t="s">
        <v>449</v>
      </c>
      <c r="E1604" s="337" t="s">
        <v>10971</v>
      </c>
      <c r="F1604" s="338">
        <v>43841</v>
      </c>
      <c r="G1604" s="337" t="s">
        <v>8719</v>
      </c>
      <c r="H1604" s="338">
        <v>43891</v>
      </c>
      <c r="I1604" s="337" t="s">
        <v>19695</v>
      </c>
      <c r="J1604" s="337" t="s">
        <v>36</v>
      </c>
      <c r="K1604" s="337" t="s">
        <v>19695</v>
      </c>
      <c r="L1604" s="337" t="s">
        <v>19695</v>
      </c>
      <c r="M1604" s="337" t="s">
        <v>19695</v>
      </c>
      <c r="N1604" s="337" t="s">
        <v>19695</v>
      </c>
      <c r="O1604" s="337" t="s">
        <v>19695</v>
      </c>
      <c r="P1604" s="337" t="s">
        <v>19695</v>
      </c>
      <c r="Q1604" s="337" t="s">
        <v>19695</v>
      </c>
      <c r="R1604" s="337" t="s">
        <v>98</v>
      </c>
      <c r="S1604" s="337" t="s">
        <v>1172</v>
      </c>
      <c r="T1604" s="337" t="s">
        <v>1166</v>
      </c>
      <c r="U1604" s="337" t="s">
        <v>12264</v>
      </c>
      <c r="V1604" s="337">
        <v>10</v>
      </c>
      <c r="W1604" s="337" t="s">
        <v>19695</v>
      </c>
      <c r="X1604" s="337" t="s">
        <v>19695</v>
      </c>
      <c r="Y1604" s="337" t="s">
        <v>19695</v>
      </c>
      <c r="Z1604" s="337" t="s">
        <v>1753</v>
      </c>
      <c r="AA1604" s="337" t="s">
        <v>735</v>
      </c>
      <c r="AB1604" s="337" t="s">
        <v>718</v>
      </c>
      <c r="AC1604" s="337" t="s">
        <v>14162</v>
      </c>
    </row>
    <row r="1605" spans="1:29" ht="15.8" x14ac:dyDescent="0.25">
      <c r="A1605" s="337" t="s">
        <v>1723</v>
      </c>
      <c r="B1605" s="337" t="s">
        <v>11257</v>
      </c>
      <c r="C1605" s="337" t="s">
        <v>1821</v>
      </c>
      <c r="D1605" s="337" t="s">
        <v>449</v>
      </c>
      <c r="E1605" s="337" t="s">
        <v>10971</v>
      </c>
      <c r="F1605" s="338">
        <v>43841</v>
      </c>
      <c r="G1605" s="337" t="s">
        <v>8719</v>
      </c>
      <c r="H1605" s="338">
        <v>43891</v>
      </c>
      <c r="I1605" s="337" t="s">
        <v>19695</v>
      </c>
      <c r="J1605" s="337" t="s">
        <v>36</v>
      </c>
      <c r="K1605" s="337" t="s">
        <v>19695</v>
      </c>
      <c r="L1605" s="337" t="s">
        <v>19695</v>
      </c>
      <c r="M1605" s="337" t="s">
        <v>19695</v>
      </c>
      <c r="N1605" s="337" t="s">
        <v>19695</v>
      </c>
      <c r="O1605" s="337" t="s">
        <v>19695</v>
      </c>
      <c r="P1605" s="337" t="s">
        <v>19695</v>
      </c>
      <c r="Q1605" s="337" t="s">
        <v>19695</v>
      </c>
      <c r="R1605" s="337" t="s">
        <v>98</v>
      </c>
      <c r="S1605" s="337" t="s">
        <v>1172</v>
      </c>
      <c r="T1605" s="337" t="s">
        <v>1173</v>
      </c>
      <c r="U1605" s="337" t="s">
        <v>11258</v>
      </c>
      <c r="V1605" s="337">
        <v>16</v>
      </c>
      <c r="W1605" s="337" t="s">
        <v>19695</v>
      </c>
      <c r="X1605" s="337" t="s">
        <v>19695</v>
      </c>
      <c r="Y1605" s="337" t="s">
        <v>19695</v>
      </c>
      <c r="Z1605" s="337" t="s">
        <v>1753</v>
      </c>
      <c r="AA1605" s="337" t="s">
        <v>766</v>
      </c>
      <c r="AB1605" s="337" t="s">
        <v>718</v>
      </c>
      <c r="AC1605" s="337" t="s">
        <v>15546</v>
      </c>
    </row>
    <row r="1606" spans="1:29" ht="15.8" x14ac:dyDescent="0.25">
      <c r="A1606" s="337" t="s">
        <v>1723</v>
      </c>
      <c r="B1606" s="337" t="s">
        <v>11254</v>
      </c>
      <c r="C1606" s="337" t="s">
        <v>1821</v>
      </c>
      <c r="D1606" s="337" t="s">
        <v>449</v>
      </c>
      <c r="E1606" s="337" t="s">
        <v>10971</v>
      </c>
      <c r="F1606" s="338">
        <v>43841</v>
      </c>
      <c r="G1606" s="337" t="s">
        <v>8719</v>
      </c>
      <c r="H1606" s="338">
        <v>43891</v>
      </c>
      <c r="I1606" s="337" t="s">
        <v>19695</v>
      </c>
      <c r="J1606" s="337" t="s">
        <v>36</v>
      </c>
      <c r="K1606" s="337" t="s">
        <v>19695</v>
      </c>
      <c r="L1606" s="337" t="s">
        <v>19695</v>
      </c>
      <c r="M1606" s="337" t="s">
        <v>19695</v>
      </c>
      <c r="N1606" s="337" t="s">
        <v>19695</v>
      </c>
      <c r="O1606" s="337" t="s">
        <v>19695</v>
      </c>
      <c r="P1606" s="337" t="s">
        <v>19695</v>
      </c>
      <c r="Q1606" s="337" t="s">
        <v>19695</v>
      </c>
      <c r="R1606" s="337" t="s">
        <v>98</v>
      </c>
      <c r="S1606" s="337" t="s">
        <v>1172</v>
      </c>
      <c r="T1606" s="337" t="s">
        <v>1173</v>
      </c>
      <c r="U1606" s="337" t="s">
        <v>11076</v>
      </c>
      <c r="V1606" s="337">
        <v>10</v>
      </c>
      <c r="W1606" s="337" t="s">
        <v>19695</v>
      </c>
      <c r="X1606" s="337" t="s">
        <v>19695</v>
      </c>
      <c r="Y1606" s="337" t="s">
        <v>19695</v>
      </c>
      <c r="Z1606" s="337" t="s">
        <v>1753</v>
      </c>
      <c r="AA1606" s="337" t="s">
        <v>735</v>
      </c>
      <c r="AB1606" s="337" t="s">
        <v>718</v>
      </c>
      <c r="AC1606" s="337" t="s">
        <v>15546</v>
      </c>
    </row>
    <row r="1607" spans="1:29" ht="15.8" x14ac:dyDescent="0.25">
      <c r="A1607" s="337" t="s">
        <v>1723</v>
      </c>
      <c r="B1607" s="337" t="s">
        <v>953</v>
      </c>
      <c r="C1607" s="337" t="s">
        <v>1821</v>
      </c>
      <c r="D1607" s="337" t="s">
        <v>449</v>
      </c>
      <c r="E1607" s="337" t="s">
        <v>8718</v>
      </c>
      <c r="F1607" s="338">
        <v>43808</v>
      </c>
      <c r="G1607" s="337" t="s">
        <v>8719</v>
      </c>
      <c r="H1607" s="338">
        <v>43891</v>
      </c>
      <c r="I1607" s="337" t="s">
        <v>19695</v>
      </c>
      <c r="J1607" s="337" t="s">
        <v>16</v>
      </c>
      <c r="K1607" s="337" t="s">
        <v>19695</v>
      </c>
      <c r="L1607" s="337" t="s">
        <v>19695</v>
      </c>
      <c r="M1607" s="337" t="s">
        <v>19695</v>
      </c>
      <c r="N1607" s="337" t="s">
        <v>19695</v>
      </c>
      <c r="O1607" s="337" t="s">
        <v>19695</v>
      </c>
      <c r="P1607" s="337" t="s">
        <v>19695</v>
      </c>
      <c r="Q1607" s="337" t="s">
        <v>19695</v>
      </c>
      <c r="R1607" s="337" t="s">
        <v>70</v>
      </c>
      <c r="S1607" s="337" t="s">
        <v>141</v>
      </c>
      <c r="T1607" s="337" t="s">
        <v>954</v>
      </c>
      <c r="U1607" s="337" t="s">
        <v>955</v>
      </c>
      <c r="V1607" s="337">
        <v>10</v>
      </c>
      <c r="W1607" s="337" t="s">
        <v>19695</v>
      </c>
      <c r="X1607" s="337" t="s">
        <v>19695</v>
      </c>
      <c r="Y1607" s="337" t="s">
        <v>19695</v>
      </c>
      <c r="Z1607" s="337" t="s">
        <v>1753</v>
      </c>
      <c r="AA1607" s="337" t="s">
        <v>717</v>
      </c>
      <c r="AB1607" s="337" t="s">
        <v>718</v>
      </c>
      <c r="AC1607" s="337" t="s">
        <v>14185</v>
      </c>
    </row>
    <row r="1608" spans="1:29" ht="15.8" x14ac:dyDescent="0.25">
      <c r="A1608" s="337" t="s">
        <v>1723</v>
      </c>
      <c r="B1608" s="337" t="s">
        <v>11915</v>
      </c>
      <c r="C1608" s="337" t="s">
        <v>1725</v>
      </c>
      <c r="D1608" s="337" t="s">
        <v>1735</v>
      </c>
      <c r="E1608" s="337" t="s">
        <v>11402</v>
      </c>
      <c r="F1608" s="338">
        <v>43880</v>
      </c>
      <c r="G1608" s="337" t="s">
        <v>11916</v>
      </c>
      <c r="H1608" s="338">
        <v>43890</v>
      </c>
      <c r="I1608" s="337" t="s">
        <v>19695</v>
      </c>
      <c r="J1608" s="337" t="s">
        <v>36</v>
      </c>
      <c r="K1608" s="337" t="s">
        <v>19695</v>
      </c>
      <c r="L1608" s="337" t="s">
        <v>19695</v>
      </c>
      <c r="M1608" s="337" t="s">
        <v>19695</v>
      </c>
      <c r="N1608" s="337" t="s">
        <v>19695</v>
      </c>
      <c r="O1608" s="337" t="s">
        <v>19695</v>
      </c>
      <c r="P1608" s="337" t="s">
        <v>19695</v>
      </c>
      <c r="Q1608" s="337" t="s">
        <v>19695</v>
      </c>
      <c r="R1608" s="337" t="s">
        <v>777</v>
      </c>
      <c r="S1608" s="337" t="s">
        <v>777</v>
      </c>
      <c r="T1608" s="337" t="s">
        <v>777</v>
      </c>
      <c r="U1608" s="337" t="s">
        <v>11917</v>
      </c>
      <c r="V1608" s="337">
        <v>6</v>
      </c>
      <c r="W1608" s="337" t="s">
        <v>19695</v>
      </c>
      <c r="X1608" s="337" t="s">
        <v>19695</v>
      </c>
      <c r="Y1608" s="337" t="s">
        <v>19695</v>
      </c>
      <c r="Z1608" s="337" t="s">
        <v>1745</v>
      </c>
      <c r="AA1608" s="337" t="s">
        <v>761</v>
      </c>
      <c r="AB1608" s="337" t="s">
        <v>762</v>
      </c>
      <c r="AC1608" s="337" t="s">
        <v>14144</v>
      </c>
    </row>
    <row r="1609" spans="1:29" ht="15.8" x14ac:dyDescent="0.25">
      <c r="A1609" s="337" t="s">
        <v>1723</v>
      </c>
      <c r="B1609" s="337" t="s">
        <v>11922</v>
      </c>
      <c r="C1609" s="337" t="s">
        <v>1725</v>
      </c>
      <c r="D1609" s="337" t="s">
        <v>1735</v>
      </c>
      <c r="E1609" s="337" t="s">
        <v>7669</v>
      </c>
      <c r="F1609" s="338">
        <v>43881</v>
      </c>
      <c r="G1609" s="337" t="s">
        <v>11916</v>
      </c>
      <c r="H1609" s="338">
        <v>43890</v>
      </c>
      <c r="I1609" s="337" t="s">
        <v>19695</v>
      </c>
      <c r="J1609" s="337" t="s">
        <v>16</v>
      </c>
      <c r="K1609" s="337" t="s">
        <v>19695</v>
      </c>
      <c r="L1609" s="337" t="s">
        <v>19695</v>
      </c>
      <c r="M1609" s="337" t="s">
        <v>19695</v>
      </c>
      <c r="N1609" s="337" t="s">
        <v>19695</v>
      </c>
      <c r="O1609" s="337" t="s">
        <v>19695</v>
      </c>
      <c r="P1609" s="337" t="s">
        <v>19695</v>
      </c>
      <c r="Q1609" s="337" t="s">
        <v>19695</v>
      </c>
      <c r="R1609" s="337" t="s">
        <v>777</v>
      </c>
      <c r="S1609" s="337" t="s">
        <v>777</v>
      </c>
      <c r="T1609" s="337" t="s">
        <v>777</v>
      </c>
      <c r="U1609" s="337" t="s">
        <v>1599</v>
      </c>
      <c r="V1609" s="337">
        <v>6</v>
      </c>
      <c r="W1609" s="337" t="s">
        <v>19695</v>
      </c>
      <c r="X1609" s="337" t="s">
        <v>19695</v>
      </c>
      <c r="Y1609" s="337" t="s">
        <v>19695</v>
      </c>
      <c r="Z1609" s="337" t="s">
        <v>1745</v>
      </c>
      <c r="AA1609" s="337" t="s">
        <v>761</v>
      </c>
      <c r="AB1609" s="337" t="s">
        <v>762</v>
      </c>
      <c r="AC1609" s="337" t="s">
        <v>14145</v>
      </c>
    </row>
    <row r="1610" spans="1:29" ht="15.8" x14ac:dyDescent="0.25">
      <c r="A1610" s="337" t="s">
        <v>1723</v>
      </c>
      <c r="B1610" s="337" t="s">
        <v>11461</v>
      </c>
      <c r="C1610" s="337" t="s">
        <v>1821</v>
      </c>
      <c r="D1610" s="337" t="s">
        <v>449</v>
      </c>
      <c r="E1610" s="337" t="s">
        <v>11462</v>
      </c>
      <c r="F1610" s="338">
        <v>43861</v>
      </c>
      <c r="G1610" s="337" t="s">
        <v>7154</v>
      </c>
      <c r="H1610" s="338">
        <v>43889</v>
      </c>
      <c r="I1610" s="337" t="s">
        <v>19695</v>
      </c>
      <c r="J1610" s="337" t="s">
        <v>36</v>
      </c>
      <c r="K1610" s="337" t="s">
        <v>19695</v>
      </c>
      <c r="L1610" s="337" t="s">
        <v>19695</v>
      </c>
      <c r="M1610" s="337" t="s">
        <v>19695</v>
      </c>
      <c r="N1610" s="337" t="s">
        <v>19695</v>
      </c>
      <c r="O1610" s="337" t="s">
        <v>19695</v>
      </c>
      <c r="P1610" s="337" t="s">
        <v>19695</v>
      </c>
      <c r="Q1610" s="337" t="s">
        <v>19695</v>
      </c>
      <c r="R1610" s="337" t="s">
        <v>109</v>
      </c>
      <c r="S1610" s="337" t="s">
        <v>1122</v>
      </c>
      <c r="T1610" s="337" t="s">
        <v>3649</v>
      </c>
      <c r="U1610" s="337" t="s">
        <v>1293</v>
      </c>
      <c r="V1610" s="337">
        <v>8</v>
      </c>
      <c r="W1610" s="337" t="s">
        <v>19695</v>
      </c>
      <c r="X1610" s="337" t="s">
        <v>19695</v>
      </c>
      <c r="Y1610" s="337" t="s">
        <v>19695</v>
      </c>
      <c r="Z1610" s="337" t="s">
        <v>1728</v>
      </c>
      <c r="AA1610" s="337" t="s">
        <v>717</v>
      </c>
      <c r="AB1610" s="337" t="s">
        <v>718</v>
      </c>
      <c r="AC1610" s="337" t="s">
        <v>14147</v>
      </c>
    </row>
    <row r="1611" spans="1:29" ht="15.8" x14ac:dyDescent="0.25">
      <c r="A1611" s="337" t="s">
        <v>1723</v>
      </c>
      <c r="B1611" s="337" t="s">
        <v>11221</v>
      </c>
      <c r="C1611" s="337" t="s">
        <v>1725</v>
      </c>
      <c r="D1611" s="337" t="s">
        <v>1730</v>
      </c>
      <c r="E1611" s="337" t="s">
        <v>5171</v>
      </c>
      <c r="F1611" s="338">
        <v>43410</v>
      </c>
      <c r="G1611" s="337" t="s">
        <v>7154</v>
      </c>
      <c r="H1611" s="338">
        <v>43889</v>
      </c>
      <c r="I1611" s="337" t="s">
        <v>19695</v>
      </c>
      <c r="J1611" s="337" t="s">
        <v>16</v>
      </c>
      <c r="K1611" s="337" t="s">
        <v>19695</v>
      </c>
      <c r="L1611" s="337" t="s">
        <v>19695</v>
      </c>
      <c r="M1611" s="337" t="s">
        <v>19695</v>
      </c>
      <c r="N1611" s="337" t="s">
        <v>19695</v>
      </c>
      <c r="O1611" s="337" t="s">
        <v>19695</v>
      </c>
      <c r="P1611" s="337" t="s">
        <v>19695</v>
      </c>
      <c r="Q1611" s="337" t="s">
        <v>19695</v>
      </c>
      <c r="R1611" s="337" t="s">
        <v>144</v>
      </c>
      <c r="S1611" s="337" t="s">
        <v>446</v>
      </c>
      <c r="T1611" s="337" t="s">
        <v>55</v>
      </c>
      <c r="U1611" s="337" t="s">
        <v>823</v>
      </c>
      <c r="V1611" s="337">
        <v>4</v>
      </c>
      <c r="W1611" s="337" t="s">
        <v>19695</v>
      </c>
      <c r="X1611" s="337" t="s">
        <v>19695</v>
      </c>
      <c r="Y1611" s="337" t="s">
        <v>19695</v>
      </c>
      <c r="Z1611" s="337" t="s">
        <v>1728</v>
      </c>
      <c r="AA1611" s="337" t="s">
        <v>717</v>
      </c>
      <c r="AB1611" s="337" t="s">
        <v>718</v>
      </c>
      <c r="AC1611" s="337" t="s">
        <v>14260</v>
      </c>
    </row>
    <row r="1612" spans="1:29" ht="15.8" x14ac:dyDescent="0.25">
      <c r="A1612" s="337" t="s">
        <v>1723</v>
      </c>
      <c r="B1612" s="337" t="s">
        <v>11913</v>
      </c>
      <c r="C1612" s="337" t="s">
        <v>1725</v>
      </c>
      <c r="D1612" s="337" t="s">
        <v>1735</v>
      </c>
      <c r="E1612" s="337" t="s">
        <v>8605</v>
      </c>
      <c r="F1612" s="338">
        <v>43879</v>
      </c>
      <c r="G1612" s="337" t="s">
        <v>7154</v>
      </c>
      <c r="H1612" s="338">
        <v>43889</v>
      </c>
      <c r="I1612" s="337" t="s">
        <v>19695</v>
      </c>
      <c r="J1612" s="337" t="s">
        <v>16</v>
      </c>
      <c r="K1612" s="337" t="s">
        <v>19695</v>
      </c>
      <c r="L1612" s="337" t="s">
        <v>19695</v>
      </c>
      <c r="M1612" s="337" t="s">
        <v>19695</v>
      </c>
      <c r="N1612" s="337" t="s">
        <v>19695</v>
      </c>
      <c r="O1612" s="337" t="s">
        <v>19695</v>
      </c>
      <c r="P1612" s="337" t="s">
        <v>19695</v>
      </c>
      <c r="Q1612" s="337" t="s">
        <v>19695</v>
      </c>
      <c r="R1612" s="337" t="s">
        <v>777</v>
      </c>
      <c r="S1612" s="337" t="s">
        <v>777</v>
      </c>
      <c r="T1612" s="337" t="s">
        <v>777</v>
      </c>
      <c r="U1612" s="337" t="s">
        <v>11914</v>
      </c>
      <c r="V1612" s="337">
        <v>6</v>
      </c>
      <c r="W1612" s="337" t="s">
        <v>19695</v>
      </c>
      <c r="X1612" s="337" t="s">
        <v>19695</v>
      </c>
      <c r="Y1612" s="337" t="s">
        <v>19695</v>
      </c>
      <c r="Z1612" s="337" t="s">
        <v>1745</v>
      </c>
      <c r="AA1612" s="337" t="s">
        <v>761</v>
      </c>
      <c r="AB1612" s="337" t="s">
        <v>762</v>
      </c>
      <c r="AC1612" s="337" t="s">
        <v>14143</v>
      </c>
    </row>
    <row r="1613" spans="1:29" ht="15.8" x14ac:dyDescent="0.25">
      <c r="A1613" s="337" t="s">
        <v>1723</v>
      </c>
      <c r="B1613" s="337" t="s">
        <v>7152</v>
      </c>
      <c r="C1613" s="337" t="s">
        <v>1821</v>
      </c>
      <c r="D1613" s="337" t="s">
        <v>449</v>
      </c>
      <c r="E1613" s="337" t="s">
        <v>7153</v>
      </c>
      <c r="F1613" s="338">
        <v>43834</v>
      </c>
      <c r="G1613" s="337" t="s">
        <v>7154</v>
      </c>
      <c r="H1613" s="338">
        <v>43889</v>
      </c>
      <c r="I1613" s="337" t="s">
        <v>19695</v>
      </c>
      <c r="J1613" s="337" t="s">
        <v>36</v>
      </c>
      <c r="K1613" s="337" t="s">
        <v>19695</v>
      </c>
      <c r="L1613" s="337" t="s">
        <v>19695</v>
      </c>
      <c r="M1613" s="337" t="s">
        <v>19695</v>
      </c>
      <c r="N1613" s="337" t="s">
        <v>19695</v>
      </c>
      <c r="O1613" s="337" t="s">
        <v>19695</v>
      </c>
      <c r="P1613" s="337" t="s">
        <v>19695</v>
      </c>
      <c r="Q1613" s="337" t="s">
        <v>19695</v>
      </c>
      <c r="R1613" s="337" t="s">
        <v>1225</v>
      </c>
      <c r="S1613" s="337" t="s">
        <v>1568</v>
      </c>
      <c r="T1613" s="337" t="s">
        <v>1572</v>
      </c>
      <c r="U1613" s="337" t="s">
        <v>7155</v>
      </c>
      <c r="V1613" s="337">
        <v>10</v>
      </c>
      <c r="W1613" s="337" t="s">
        <v>19695</v>
      </c>
      <c r="X1613" s="337" t="s">
        <v>19695</v>
      </c>
      <c r="Y1613" s="337" t="s">
        <v>19695</v>
      </c>
      <c r="Z1613" s="337" t="s">
        <v>1753</v>
      </c>
      <c r="AA1613" s="337" t="s">
        <v>735</v>
      </c>
      <c r="AB1613" s="337" t="s">
        <v>718</v>
      </c>
      <c r="AC1613" s="337" t="s">
        <v>15550</v>
      </c>
    </row>
    <row r="1614" spans="1:29" ht="15.8" x14ac:dyDescent="0.25">
      <c r="A1614" s="337" t="s">
        <v>1723</v>
      </c>
      <c r="B1614" s="337" t="s">
        <v>11912</v>
      </c>
      <c r="C1614" s="337" t="s">
        <v>1725</v>
      </c>
      <c r="D1614" s="337" t="s">
        <v>1735</v>
      </c>
      <c r="E1614" s="337" t="s">
        <v>8602</v>
      </c>
      <c r="F1614" s="338">
        <v>43878</v>
      </c>
      <c r="G1614" s="337" t="s">
        <v>11905</v>
      </c>
      <c r="H1614" s="338">
        <v>43888</v>
      </c>
      <c r="I1614" s="337" t="s">
        <v>19695</v>
      </c>
      <c r="J1614" s="337" t="s">
        <v>16</v>
      </c>
      <c r="K1614" s="337" t="s">
        <v>19695</v>
      </c>
      <c r="L1614" s="337" t="s">
        <v>19695</v>
      </c>
      <c r="M1614" s="337" t="s">
        <v>19695</v>
      </c>
      <c r="N1614" s="337" t="s">
        <v>19695</v>
      </c>
      <c r="O1614" s="337" t="s">
        <v>19695</v>
      </c>
      <c r="P1614" s="337" t="s">
        <v>19695</v>
      </c>
      <c r="Q1614" s="337" t="s">
        <v>19695</v>
      </c>
      <c r="R1614" s="337" t="s">
        <v>1206</v>
      </c>
      <c r="S1614" s="337" t="s">
        <v>1207</v>
      </c>
      <c r="T1614" s="337" t="s">
        <v>1207</v>
      </c>
      <c r="U1614" s="337" t="s">
        <v>1668</v>
      </c>
      <c r="V1614" s="337">
        <v>6</v>
      </c>
      <c r="W1614" s="337" t="s">
        <v>19695</v>
      </c>
      <c r="X1614" s="337" t="s">
        <v>19695</v>
      </c>
      <c r="Y1614" s="337" t="s">
        <v>19695</v>
      </c>
      <c r="Z1614" s="337" t="s">
        <v>1745</v>
      </c>
      <c r="AA1614" s="337" t="s">
        <v>761</v>
      </c>
      <c r="AB1614" s="337" t="s">
        <v>762</v>
      </c>
      <c r="AC1614" s="337" t="s">
        <v>14142</v>
      </c>
    </row>
    <row r="1615" spans="1:29" ht="15.8" x14ac:dyDescent="0.25">
      <c r="A1615" s="337" t="s">
        <v>1723</v>
      </c>
      <c r="B1615" s="337" t="s">
        <v>11904</v>
      </c>
      <c r="C1615" s="337" t="s">
        <v>1725</v>
      </c>
      <c r="D1615" s="337" t="s">
        <v>1735</v>
      </c>
      <c r="E1615" s="337" t="s">
        <v>8605</v>
      </c>
      <c r="F1615" s="338">
        <v>43879</v>
      </c>
      <c r="G1615" s="337" t="s">
        <v>11905</v>
      </c>
      <c r="H1615" s="338">
        <v>43888</v>
      </c>
      <c r="I1615" s="337" t="s">
        <v>19695</v>
      </c>
      <c r="J1615" s="337" t="s">
        <v>36</v>
      </c>
      <c r="K1615" s="337" t="s">
        <v>19695</v>
      </c>
      <c r="L1615" s="337" t="s">
        <v>19695</v>
      </c>
      <c r="M1615" s="337" t="s">
        <v>19695</v>
      </c>
      <c r="N1615" s="337" t="s">
        <v>19695</v>
      </c>
      <c r="O1615" s="337" t="s">
        <v>19695</v>
      </c>
      <c r="P1615" s="337" t="s">
        <v>19695</v>
      </c>
      <c r="Q1615" s="337" t="s">
        <v>19695</v>
      </c>
      <c r="R1615" s="337" t="s">
        <v>1206</v>
      </c>
      <c r="S1615" s="337" t="s">
        <v>1207</v>
      </c>
      <c r="T1615" s="337" t="s">
        <v>11906</v>
      </c>
      <c r="U1615" s="337" t="s">
        <v>11598</v>
      </c>
      <c r="V1615" s="337">
        <v>4</v>
      </c>
      <c r="W1615" s="337" t="s">
        <v>19695</v>
      </c>
      <c r="X1615" s="337" t="s">
        <v>19695</v>
      </c>
      <c r="Y1615" s="337" t="s">
        <v>19695</v>
      </c>
      <c r="Z1615" s="337" t="s">
        <v>1745</v>
      </c>
      <c r="AA1615" s="337" t="s">
        <v>761</v>
      </c>
      <c r="AB1615" s="337" t="s">
        <v>762</v>
      </c>
      <c r="AC1615" s="337" t="s">
        <v>14144</v>
      </c>
    </row>
    <row r="1616" spans="1:29" ht="15.8" x14ac:dyDescent="0.25">
      <c r="A1616" s="337" t="s">
        <v>1723</v>
      </c>
      <c r="B1616" s="337" t="s">
        <v>11909</v>
      </c>
      <c r="C1616" s="337" t="s">
        <v>1725</v>
      </c>
      <c r="D1616" s="337" t="s">
        <v>1735</v>
      </c>
      <c r="E1616" s="337" t="s">
        <v>11402</v>
      </c>
      <c r="F1616" s="338">
        <v>43880</v>
      </c>
      <c r="G1616" s="337" t="s">
        <v>11905</v>
      </c>
      <c r="H1616" s="338">
        <v>43888</v>
      </c>
      <c r="I1616" s="337" t="s">
        <v>19695</v>
      </c>
      <c r="J1616" s="337" t="s">
        <v>36</v>
      </c>
      <c r="K1616" s="337" t="s">
        <v>19695</v>
      </c>
      <c r="L1616" s="337" t="s">
        <v>19695</v>
      </c>
      <c r="M1616" s="337" t="s">
        <v>19695</v>
      </c>
      <c r="N1616" s="337" t="s">
        <v>19695</v>
      </c>
      <c r="O1616" s="337" t="s">
        <v>19695</v>
      </c>
      <c r="P1616" s="337" t="s">
        <v>19695</v>
      </c>
      <c r="Q1616" s="337" t="s">
        <v>19695</v>
      </c>
      <c r="R1616" s="337" t="s">
        <v>1206</v>
      </c>
      <c r="S1616" s="337" t="s">
        <v>1207</v>
      </c>
      <c r="T1616" s="337" t="s">
        <v>11910</v>
      </c>
      <c r="U1616" s="337" t="s">
        <v>11911</v>
      </c>
      <c r="V1616" s="337">
        <v>6</v>
      </c>
      <c r="W1616" s="337" t="s">
        <v>19695</v>
      </c>
      <c r="X1616" s="337" t="s">
        <v>19695</v>
      </c>
      <c r="Y1616" s="337" t="s">
        <v>19695</v>
      </c>
      <c r="Z1616" s="337" t="s">
        <v>1745</v>
      </c>
      <c r="AA1616" s="337" t="s">
        <v>761</v>
      </c>
      <c r="AB1616" s="337" t="s">
        <v>762</v>
      </c>
      <c r="AC1616" s="337" t="s">
        <v>14144</v>
      </c>
    </row>
    <row r="1617" spans="1:29" ht="15.8" x14ac:dyDescent="0.25">
      <c r="A1617" s="337" t="s">
        <v>1723</v>
      </c>
      <c r="B1617" s="337" t="s">
        <v>11918</v>
      </c>
      <c r="C1617" s="337" t="s">
        <v>1725</v>
      </c>
      <c r="D1617" s="337" t="s">
        <v>1730</v>
      </c>
      <c r="E1617" s="337" t="s">
        <v>7669</v>
      </c>
      <c r="F1617" s="338">
        <v>43881</v>
      </c>
      <c r="G1617" s="337" t="s">
        <v>11905</v>
      </c>
      <c r="H1617" s="338">
        <v>43888</v>
      </c>
      <c r="I1617" s="337" t="s">
        <v>19695</v>
      </c>
      <c r="J1617" s="337" t="s">
        <v>36</v>
      </c>
      <c r="K1617" s="337" t="s">
        <v>19695</v>
      </c>
      <c r="L1617" s="337" t="s">
        <v>19695</v>
      </c>
      <c r="M1617" s="337" t="s">
        <v>19695</v>
      </c>
      <c r="N1617" s="337" t="s">
        <v>19695</v>
      </c>
      <c r="O1617" s="337" t="s">
        <v>19695</v>
      </c>
      <c r="P1617" s="337" t="s">
        <v>19695</v>
      </c>
      <c r="Q1617" s="337" t="s">
        <v>19695</v>
      </c>
      <c r="R1617" s="337" t="s">
        <v>777</v>
      </c>
      <c r="S1617" s="337" t="s">
        <v>777</v>
      </c>
      <c r="T1617" s="337" t="s">
        <v>11911</v>
      </c>
      <c r="U1617" s="337" t="s">
        <v>11919</v>
      </c>
      <c r="V1617" s="337">
        <v>4</v>
      </c>
      <c r="W1617" s="337" t="s">
        <v>19695</v>
      </c>
      <c r="X1617" s="337" t="s">
        <v>19695</v>
      </c>
      <c r="Y1617" s="337" t="s">
        <v>19695</v>
      </c>
      <c r="Z1617" s="337" t="s">
        <v>1745</v>
      </c>
      <c r="AA1617" s="337" t="s">
        <v>761</v>
      </c>
      <c r="AB1617" s="337" t="s">
        <v>762</v>
      </c>
      <c r="AC1617" s="337" t="s">
        <v>15321</v>
      </c>
    </row>
    <row r="1618" spans="1:29" ht="15.8" x14ac:dyDescent="0.25">
      <c r="A1618" s="337" t="s">
        <v>1723</v>
      </c>
      <c r="B1618" s="337" t="s">
        <v>11902</v>
      </c>
      <c r="C1618" s="337" t="s">
        <v>1725</v>
      </c>
      <c r="D1618" s="337" t="s">
        <v>1730</v>
      </c>
      <c r="E1618" s="337" t="s">
        <v>7763</v>
      </c>
      <c r="F1618" s="338">
        <v>43877</v>
      </c>
      <c r="G1618" s="337" t="s">
        <v>11903</v>
      </c>
      <c r="H1618" s="338">
        <v>43887</v>
      </c>
      <c r="I1618" s="337" t="s">
        <v>19695</v>
      </c>
      <c r="J1618" s="337" t="s">
        <v>36</v>
      </c>
      <c r="K1618" s="337" t="s">
        <v>19695</v>
      </c>
      <c r="L1618" s="337" t="s">
        <v>19695</v>
      </c>
      <c r="M1618" s="337" t="s">
        <v>19695</v>
      </c>
      <c r="N1618" s="337" t="s">
        <v>19695</v>
      </c>
      <c r="O1618" s="337" t="s">
        <v>19695</v>
      </c>
      <c r="P1618" s="337" t="s">
        <v>19695</v>
      </c>
      <c r="Q1618" s="337" t="s">
        <v>19695</v>
      </c>
      <c r="R1618" s="337" t="s">
        <v>1206</v>
      </c>
      <c r="S1618" s="337" t="s">
        <v>1207</v>
      </c>
      <c r="T1618" s="337" t="s">
        <v>1207</v>
      </c>
      <c r="U1618" s="337" t="s">
        <v>1668</v>
      </c>
      <c r="V1618" s="337">
        <v>6</v>
      </c>
      <c r="W1618" s="337" t="s">
        <v>19695</v>
      </c>
      <c r="X1618" s="337" t="s">
        <v>19695</v>
      </c>
      <c r="Y1618" s="337" t="s">
        <v>19695</v>
      </c>
      <c r="Z1618" s="337" t="s">
        <v>1745</v>
      </c>
      <c r="AA1618" s="337" t="s">
        <v>761</v>
      </c>
      <c r="AB1618" s="337" t="s">
        <v>762</v>
      </c>
      <c r="AC1618" s="337" t="s">
        <v>15320</v>
      </c>
    </row>
    <row r="1619" spans="1:29" ht="15.8" x14ac:dyDescent="0.25">
      <c r="A1619" s="337" t="s">
        <v>1723</v>
      </c>
      <c r="B1619" s="337" t="s">
        <v>11899</v>
      </c>
      <c r="C1619" s="337" t="s">
        <v>1725</v>
      </c>
      <c r="D1619" s="337" t="s">
        <v>1730</v>
      </c>
      <c r="E1619" s="337" t="s">
        <v>10960</v>
      </c>
      <c r="F1619" s="338">
        <v>43875</v>
      </c>
      <c r="G1619" s="337" t="s">
        <v>11889</v>
      </c>
      <c r="H1619" s="338">
        <v>43885</v>
      </c>
      <c r="I1619" s="337" t="s">
        <v>19695</v>
      </c>
      <c r="J1619" s="337" t="s">
        <v>36</v>
      </c>
      <c r="K1619" s="337" t="s">
        <v>19695</v>
      </c>
      <c r="L1619" s="337" t="s">
        <v>19695</v>
      </c>
      <c r="M1619" s="337" t="s">
        <v>19695</v>
      </c>
      <c r="N1619" s="337" t="s">
        <v>19695</v>
      </c>
      <c r="O1619" s="337" t="s">
        <v>19695</v>
      </c>
      <c r="P1619" s="337" t="s">
        <v>19695</v>
      </c>
      <c r="Q1619" s="337" t="s">
        <v>19695</v>
      </c>
      <c r="R1619" s="337" t="s">
        <v>1206</v>
      </c>
      <c r="S1619" s="337" t="s">
        <v>1207</v>
      </c>
      <c r="T1619" s="337" t="s">
        <v>1207</v>
      </c>
      <c r="U1619" s="337" t="s">
        <v>11900</v>
      </c>
      <c r="V1619" s="337">
        <v>6</v>
      </c>
      <c r="W1619" s="337" t="s">
        <v>19695</v>
      </c>
      <c r="X1619" s="337" t="s">
        <v>19695</v>
      </c>
      <c r="Y1619" s="337" t="s">
        <v>19695</v>
      </c>
      <c r="Z1619" s="337" t="s">
        <v>1745</v>
      </c>
      <c r="AA1619" s="337" t="s">
        <v>761</v>
      </c>
      <c r="AB1619" s="337" t="s">
        <v>762</v>
      </c>
      <c r="AC1619" s="337" t="s">
        <v>15319</v>
      </c>
    </row>
    <row r="1620" spans="1:29" ht="15.8" x14ac:dyDescent="0.25">
      <c r="A1620" s="337" t="s">
        <v>1723</v>
      </c>
      <c r="B1620" s="337" t="s">
        <v>11888</v>
      </c>
      <c r="C1620" s="337" t="s">
        <v>1725</v>
      </c>
      <c r="D1620" s="337" t="s">
        <v>1730</v>
      </c>
      <c r="E1620" s="337" t="s">
        <v>10960</v>
      </c>
      <c r="F1620" s="338">
        <v>43875</v>
      </c>
      <c r="G1620" s="337" t="s">
        <v>11889</v>
      </c>
      <c r="H1620" s="338">
        <v>43885</v>
      </c>
      <c r="I1620" s="337" t="s">
        <v>19695</v>
      </c>
      <c r="J1620" s="337" t="s">
        <v>16</v>
      </c>
      <c r="K1620" s="337" t="s">
        <v>19695</v>
      </c>
      <c r="L1620" s="337" t="s">
        <v>19695</v>
      </c>
      <c r="M1620" s="337" t="s">
        <v>19695</v>
      </c>
      <c r="N1620" s="337" t="s">
        <v>19695</v>
      </c>
      <c r="O1620" s="337" t="s">
        <v>19695</v>
      </c>
      <c r="P1620" s="337" t="s">
        <v>19695</v>
      </c>
      <c r="Q1620" s="337" t="s">
        <v>19695</v>
      </c>
      <c r="R1620" s="337" t="s">
        <v>1206</v>
      </c>
      <c r="S1620" s="337" t="s">
        <v>1207</v>
      </c>
      <c r="T1620" s="337" t="s">
        <v>1207</v>
      </c>
      <c r="U1620" s="337" t="s">
        <v>11890</v>
      </c>
      <c r="V1620" s="337">
        <v>6</v>
      </c>
      <c r="W1620" s="337" t="s">
        <v>19695</v>
      </c>
      <c r="X1620" s="337" t="s">
        <v>19695</v>
      </c>
      <c r="Y1620" s="337" t="s">
        <v>19695</v>
      </c>
      <c r="Z1620" s="337" t="s">
        <v>1745</v>
      </c>
      <c r="AA1620" s="337" t="s">
        <v>761</v>
      </c>
      <c r="AB1620" s="337" t="s">
        <v>762</v>
      </c>
      <c r="AC1620" s="337" t="s">
        <v>15319</v>
      </c>
    </row>
    <row r="1621" spans="1:29" ht="15.8" x14ac:dyDescent="0.25">
      <c r="A1621" s="337" t="s">
        <v>1723</v>
      </c>
      <c r="B1621" s="337" t="s">
        <v>11907</v>
      </c>
      <c r="C1621" s="337" t="s">
        <v>1725</v>
      </c>
      <c r="D1621" s="337" t="s">
        <v>1730</v>
      </c>
      <c r="E1621" s="337" t="s">
        <v>8602</v>
      </c>
      <c r="F1621" s="338">
        <v>43878</v>
      </c>
      <c r="G1621" s="337" t="s">
        <v>11889</v>
      </c>
      <c r="H1621" s="338">
        <v>43885</v>
      </c>
      <c r="I1621" s="337" t="s">
        <v>19695</v>
      </c>
      <c r="J1621" s="337" t="s">
        <v>16</v>
      </c>
      <c r="K1621" s="337" t="s">
        <v>19695</v>
      </c>
      <c r="L1621" s="337" t="s">
        <v>19695</v>
      </c>
      <c r="M1621" s="337" t="s">
        <v>19695</v>
      </c>
      <c r="N1621" s="337" t="s">
        <v>19695</v>
      </c>
      <c r="O1621" s="337" t="s">
        <v>19695</v>
      </c>
      <c r="P1621" s="337" t="s">
        <v>19695</v>
      </c>
      <c r="Q1621" s="337" t="s">
        <v>19695</v>
      </c>
      <c r="R1621" s="337" t="s">
        <v>1206</v>
      </c>
      <c r="S1621" s="337" t="s">
        <v>1207</v>
      </c>
      <c r="T1621" s="337" t="s">
        <v>11908</v>
      </c>
      <c r="U1621" s="337" t="s">
        <v>11887</v>
      </c>
      <c r="V1621" s="337">
        <v>6</v>
      </c>
      <c r="W1621" s="337" t="s">
        <v>19695</v>
      </c>
      <c r="X1621" s="337" t="s">
        <v>19695</v>
      </c>
      <c r="Y1621" s="337" t="s">
        <v>19695</v>
      </c>
      <c r="Z1621" s="337" t="s">
        <v>1745</v>
      </c>
      <c r="AA1621" s="337" t="s">
        <v>761</v>
      </c>
      <c r="AB1621" s="337" t="s">
        <v>762</v>
      </c>
      <c r="AC1621" s="337" t="s">
        <v>14142</v>
      </c>
    </row>
    <row r="1622" spans="1:29" ht="15.8" x14ac:dyDescent="0.25">
      <c r="A1622" s="337" t="s">
        <v>1723</v>
      </c>
      <c r="B1622" s="337" t="s">
        <v>11892</v>
      </c>
      <c r="C1622" s="337" t="s">
        <v>1725</v>
      </c>
      <c r="D1622" s="337" t="s">
        <v>1730</v>
      </c>
      <c r="E1622" s="337" t="s">
        <v>7674</v>
      </c>
      <c r="F1622" s="338">
        <v>43874</v>
      </c>
      <c r="G1622" s="337" t="s">
        <v>11893</v>
      </c>
      <c r="H1622" s="338">
        <v>43884</v>
      </c>
      <c r="I1622" s="337" t="s">
        <v>19695</v>
      </c>
      <c r="J1622" s="337" t="s">
        <v>16</v>
      </c>
      <c r="K1622" s="337" t="s">
        <v>19695</v>
      </c>
      <c r="L1622" s="337" t="s">
        <v>19695</v>
      </c>
      <c r="M1622" s="337" t="s">
        <v>19695</v>
      </c>
      <c r="N1622" s="337" t="s">
        <v>19695</v>
      </c>
      <c r="O1622" s="337" t="s">
        <v>19695</v>
      </c>
      <c r="P1622" s="337" t="s">
        <v>19695</v>
      </c>
      <c r="Q1622" s="337" t="s">
        <v>19695</v>
      </c>
      <c r="R1622" s="337" t="s">
        <v>1206</v>
      </c>
      <c r="S1622" s="337" t="s">
        <v>1207</v>
      </c>
      <c r="T1622" s="337" t="s">
        <v>1207</v>
      </c>
      <c r="U1622" s="337" t="s">
        <v>11894</v>
      </c>
      <c r="V1622" s="337">
        <v>6</v>
      </c>
      <c r="W1622" s="337" t="s">
        <v>19695</v>
      </c>
      <c r="X1622" s="337" t="s">
        <v>19695</v>
      </c>
      <c r="Y1622" s="337" t="s">
        <v>19695</v>
      </c>
      <c r="Z1622" s="337" t="s">
        <v>1745</v>
      </c>
      <c r="AA1622" s="337" t="s">
        <v>761</v>
      </c>
      <c r="AB1622" s="337" t="s">
        <v>762</v>
      </c>
      <c r="AC1622" s="337" t="s">
        <v>14140</v>
      </c>
    </row>
    <row r="1623" spans="1:29" ht="15.8" x14ac:dyDescent="0.25">
      <c r="A1623" s="337" t="s">
        <v>1723</v>
      </c>
      <c r="B1623" s="337" t="s">
        <v>11920</v>
      </c>
      <c r="C1623" s="337" t="s">
        <v>1725</v>
      </c>
      <c r="D1623" s="337" t="s">
        <v>1730</v>
      </c>
      <c r="E1623" s="337" t="s">
        <v>7763</v>
      </c>
      <c r="F1623" s="338">
        <v>43877</v>
      </c>
      <c r="G1623" s="337" t="s">
        <v>11893</v>
      </c>
      <c r="H1623" s="338">
        <v>43884</v>
      </c>
      <c r="I1623" s="337" t="s">
        <v>19695</v>
      </c>
      <c r="J1623" s="337" t="s">
        <v>36</v>
      </c>
      <c r="K1623" s="337" t="s">
        <v>19695</v>
      </c>
      <c r="L1623" s="337" t="s">
        <v>19695</v>
      </c>
      <c r="M1623" s="337" t="s">
        <v>19695</v>
      </c>
      <c r="N1623" s="337" t="s">
        <v>19695</v>
      </c>
      <c r="O1623" s="337" t="s">
        <v>19695</v>
      </c>
      <c r="P1623" s="337" t="s">
        <v>19695</v>
      </c>
      <c r="Q1623" s="337" t="s">
        <v>19695</v>
      </c>
      <c r="R1623" s="337" t="s">
        <v>1206</v>
      </c>
      <c r="S1623" s="337" t="s">
        <v>1207</v>
      </c>
      <c r="T1623" s="337" t="s">
        <v>11921</v>
      </c>
      <c r="U1623" s="337" t="s">
        <v>11921</v>
      </c>
      <c r="V1623" s="337">
        <v>6</v>
      </c>
      <c r="W1623" s="337" t="s">
        <v>19695</v>
      </c>
      <c r="X1623" s="337" t="s">
        <v>19695</v>
      </c>
      <c r="Y1623" s="337" t="s">
        <v>19695</v>
      </c>
      <c r="Z1623" s="337" t="s">
        <v>1745</v>
      </c>
      <c r="AA1623" s="337" t="s">
        <v>761</v>
      </c>
      <c r="AB1623" s="337" t="s">
        <v>762</v>
      </c>
      <c r="AC1623" s="337" t="s">
        <v>15320</v>
      </c>
    </row>
    <row r="1624" spans="1:29" ht="15.8" x14ac:dyDescent="0.25">
      <c r="A1624" s="337" t="s">
        <v>1723</v>
      </c>
      <c r="B1624" s="337" t="s">
        <v>11891</v>
      </c>
      <c r="C1624" s="337" t="s">
        <v>1725</v>
      </c>
      <c r="D1624" s="337" t="s">
        <v>1735</v>
      </c>
      <c r="E1624" s="337" t="s">
        <v>7950</v>
      </c>
      <c r="F1624" s="338">
        <v>43873</v>
      </c>
      <c r="G1624" s="337" t="s">
        <v>11379</v>
      </c>
      <c r="H1624" s="338">
        <v>43883</v>
      </c>
      <c r="I1624" s="337" t="s">
        <v>19695</v>
      </c>
      <c r="J1624" s="337" t="s">
        <v>16</v>
      </c>
      <c r="K1624" s="337" t="s">
        <v>19695</v>
      </c>
      <c r="L1624" s="337" t="s">
        <v>19695</v>
      </c>
      <c r="M1624" s="337" t="s">
        <v>19695</v>
      </c>
      <c r="N1624" s="337" t="s">
        <v>19695</v>
      </c>
      <c r="O1624" s="337" t="s">
        <v>19695</v>
      </c>
      <c r="P1624" s="337" t="s">
        <v>19695</v>
      </c>
      <c r="Q1624" s="337" t="s">
        <v>19695</v>
      </c>
      <c r="R1624" s="337" t="s">
        <v>1206</v>
      </c>
      <c r="S1624" s="337" t="s">
        <v>1207</v>
      </c>
      <c r="T1624" s="337" t="s">
        <v>1207</v>
      </c>
      <c r="U1624" s="337" t="s">
        <v>11890</v>
      </c>
      <c r="V1624" s="337">
        <v>6</v>
      </c>
      <c r="W1624" s="337" t="s">
        <v>19695</v>
      </c>
      <c r="X1624" s="337" t="s">
        <v>19695</v>
      </c>
      <c r="Y1624" s="337" t="s">
        <v>19695</v>
      </c>
      <c r="Z1624" s="337" t="s">
        <v>1745</v>
      </c>
      <c r="AA1624" s="337" t="s">
        <v>761</v>
      </c>
      <c r="AB1624" s="337" t="s">
        <v>762</v>
      </c>
      <c r="AC1624" s="337" t="s">
        <v>15318</v>
      </c>
    </row>
    <row r="1625" spans="1:29" ht="15.8" x14ac:dyDescent="0.25">
      <c r="A1625" s="337" t="s">
        <v>1723</v>
      </c>
      <c r="B1625" s="337" t="s">
        <v>11896</v>
      </c>
      <c r="C1625" s="337" t="s">
        <v>1725</v>
      </c>
      <c r="D1625" s="337" t="s">
        <v>1735</v>
      </c>
      <c r="E1625" s="337" t="s">
        <v>7759</v>
      </c>
      <c r="F1625" s="338">
        <v>43876</v>
      </c>
      <c r="G1625" s="337" t="s">
        <v>11379</v>
      </c>
      <c r="H1625" s="338">
        <v>43883</v>
      </c>
      <c r="I1625" s="337" t="s">
        <v>19695</v>
      </c>
      <c r="J1625" s="337" t="s">
        <v>16</v>
      </c>
      <c r="K1625" s="337" t="s">
        <v>19695</v>
      </c>
      <c r="L1625" s="337" t="s">
        <v>19695</v>
      </c>
      <c r="M1625" s="337" t="s">
        <v>19695</v>
      </c>
      <c r="N1625" s="337" t="s">
        <v>19695</v>
      </c>
      <c r="O1625" s="337" t="s">
        <v>19695</v>
      </c>
      <c r="P1625" s="337" t="s">
        <v>19695</v>
      </c>
      <c r="Q1625" s="337" t="s">
        <v>19695</v>
      </c>
      <c r="R1625" s="337" t="s">
        <v>1206</v>
      </c>
      <c r="S1625" s="337" t="s">
        <v>1207</v>
      </c>
      <c r="T1625" s="337" t="s">
        <v>11897</v>
      </c>
      <c r="U1625" s="337" t="s">
        <v>11898</v>
      </c>
      <c r="V1625" s="337">
        <v>6</v>
      </c>
      <c r="W1625" s="337" t="s">
        <v>19695</v>
      </c>
      <c r="X1625" s="337" t="s">
        <v>19695</v>
      </c>
      <c r="Y1625" s="337" t="s">
        <v>19695</v>
      </c>
      <c r="Z1625" s="337" t="s">
        <v>1745</v>
      </c>
      <c r="AA1625" s="337" t="s">
        <v>761</v>
      </c>
      <c r="AB1625" s="337" t="s">
        <v>762</v>
      </c>
      <c r="AC1625" s="337" t="s">
        <v>14141</v>
      </c>
    </row>
    <row r="1626" spans="1:29" ht="15.8" x14ac:dyDescent="0.25">
      <c r="A1626" s="337" t="s">
        <v>1723</v>
      </c>
      <c r="B1626" s="337" t="s">
        <v>11885</v>
      </c>
      <c r="C1626" s="337" t="s">
        <v>1725</v>
      </c>
      <c r="D1626" s="337" t="s">
        <v>1730</v>
      </c>
      <c r="E1626" s="337" t="s">
        <v>7759</v>
      </c>
      <c r="F1626" s="338">
        <v>43876</v>
      </c>
      <c r="G1626" s="337" t="s">
        <v>11379</v>
      </c>
      <c r="H1626" s="338">
        <v>43883</v>
      </c>
      <c r="I1626" s="337" t="s">
        <v>19695</v>
      </c>
      <c r="J1626" s="337" t="s">
        <v>36</v>
      </c>
      <c r="K1626" s="337" t="s">
        <v>19695</v>
      </c>
      <c r="L1626" s="337" t="s">
        <v>19695</v>
      </c>
      <c r="M1626" s="337" t="s">
        <v>19695</v>
      </c>
      <c r="N1626" s="337" t="s">
        <v>19695</v>
      </c>
      <c r="O1626" s="337" t="s">
        <v>19695</v>
      </c>
      <c r="P1626" s="337" t="s">
        <v>19695</v>
      </c>
      <c r="Q1626" s="337" t="s">
        <v>19695</v>
      </c>
      <c r="R1626" s="337" t="s">
        <v>1206</v>
      </c>
      <c r="S1626" s="337" t="s">
        <v>1207</v>
      </c>
      <c r="T1626" s="337" t="s">
        <v>11886</v>
      </c>
      <c r="U1626" s="337" t="s">
        <v>11887</v>
      </c>
      <c r="V1626" s="337">
        <v>6</v>
      </c>
      <c r="W1626" s="337" t="s">
        <v>19695</v>
      </c>
      <c r="X1626" s="337" t="s">
        <v>19695</v>
      </c>
      <c r="Y1626" s="337" t="s">
        <v>19695</v>
      </c>
      <c r="Z1626" s="337" t="s">
        <v>1745</v>
      </c>
      <c r="AA1626" s="337" t="s">
        <v>761</v>
      </c>
      <c r="AB1626" s="337" t="s">
        <v>762</v>
      </c>
      <c r="AC1626" s="337" t="s">
        <v>14141</v>
      </c>
    </row>
    <row r="1627" spans="1:29" ht="15.8" x14ac:dyDescent="0.25">
      <c r="A1627" s="337" t="s">
        <v>1723</v>
      </c>
      <c r="B1627" s="337" t="s">
        <v>767</v>
      </c>
      <c r="C1627" s="337" t="s">
        <v>1821</v>
      </c>
      <c r="D1627" s="337" t="s">
        <v>449</v>
      </c>
      <c r="E1627" s="337" t="s">
        <v>10971</v>
      </c>
      <c r="F1627" s="338">
        <v>43841</v>
      </c>
      <c r="G1627" s="337" t="s">
        <v>8975</v>
      </c>
      <c r="H1627" s="338">
        <v>43882</v>
      </c>
      <c r="I1627" s="337" t="s">
        <v>19695</v>
      </c>
      <c r="J1627" s="337" t="s">
        <v>36</v>
      </c>
      <c r="K1627" s="337" t="s">
        <v>19695</v>
      </c>
      <c r="L1627" s="337" t="s">
        <v>19695</v>
      </c>
      <c r="M1627" s="337" t="s">
        <v>19695</v>
      </c>
      <c r="N1627" s="337" t="s">
        <v>19695</v>
      </c>
      <c r="O1627" s="337" t="s">
        <v>19695</v>
      </c>
      <c r="P1627" s="337" t="s">
        <v>19695</v>
      </c>
      <c r="Q1627" s="337" t="s">
        <v>19695</v>
      </c>
      <c r="R1627" s="337" t="s">
        <v>56</v>
      </c>
      <c r="S1627" s="337" t="s">
        <v>57</v>
      </c>
      <c r="T1627" s="337" t="s">
        <v>742</v>
      </c>
      <c r="U1627" s="337" t="s">
        <v>768</v>
      </c>
      <c r="V1627" s="337">
        <v>8</v>
      </c>
      <c r="W1627" s="337" t="s">
        <v>19695</v>
      </c>
      <c r="X1627" s="337" t="s">
        <v>19695</v>
      </c>
      <c r="Y1627" s="337" t="s">
        <v>19695</v>
      </c>
      <c r="Z1627" s="337" t="s">
        <v>1728</v>
      </c>
      <c r="AA1627" s="337" t="s">
        <v>717</v>
      </c>
      <c r="AB1627" s="337" t="s">
        <v>718</v>
      </c>
      <c r="AC1627" s="337" t="s">
        <v>14150</v>
      </c>
    </row>
    <row r="1628" spans="1:29" ht="15.8" x14ac:dyDescent="0.25">
      <c r="A1628" s="337" t="s">
        <v>1723</v>
      </c>
      <c r="B1628" s="337" t="s">
        <v>1212</v>
      </c>
      <c r="C1628" s="337" t="s">
        <v>1821</v>
      </c>
      <c r="D1628" s="337" t="s">
        <v>449</v>
      </c>
      <c r="E1628" s="337" t="s">
        <v>11641</v>
      </c>
      <c r="F1628" s="338">
        <v>43872</v>
      </c>
      <c r="G1628" s="337" t="s">
        <v>8975</v>
      </c>
      <c r="H1628" s="338">
        <v>43882</v>
      </c>
      <c r="I1628" s="337" t="s">
        <v>19695</v>
      </c>
      <c r="J1628" s="337" t="s">
        <v>36</v>
      </c>
      <c r="K1628" s="337" t="s">
        <v>19695</v>
      </c>
      <c r="L1628" s="337" t="s">
        <v>19695</v>
      </c>
      <c r="M1628" s="337" t="s">
        <v>19695</v>
      </c>
      <c r="N1628" s="337" t="s">
        <v>19695</v>
      </c>
      <c r="O1628" s="337" t="s">
        <v>19695</v>
      </c>
      <c r="P1628" s="337" t="s">
        <v>19695</v>
      </c>
      <c r="Q1628" s="337" t="s">
        <v>19695</v>
      </c>
      <c r="R1628" s="337" t="s">
        <v>1206</v>
      </c>
      <c r="S1628" s="337" t="s">
        <v>1207</v>
      </c>
      <c r="T1628" s="337" t="s">
        <v>1207</v>
      </c>
      <c r="U1628" s="337" t="s">
        <v>1213</v>
      </c>
      <c r="V1628" s="337">
        <v>6</v>
      </c>
      <c r="W1628" s="337" t="s">
        <v>19695</v>
      </c>
      <c r="X1628" s="337" t="s">
        <v>19695</v>
      </c>
      <c r="Y1628" s="337" t="s">
        <v>19695</v>
      </c>
      <c r="Z1628" s="337" t="s">
        <v>1745</v>
      </c>
      <c r="AA1628" s="337" t="s">
        <v>761</v>
      </c>
      <c r="AB1628" s="337" t="s">
        <v>762</v>
      </c>
      <c r="AC1628" s="337" t="s">
        <v>14139</v>
      </c>
    </row>
    <row r="1629" spans="1:29" ht="15.8" x14ac:dyDescent="0.25">
      <c r="A1629" s="337" t="s">
        <v>1723</v>
      </c>
      <c r="B1629" s="337" t="s">
        <v>11883</v>
      </c>
      <c r="C1629" s="337" t="s">
        <v>1725</v>
      </c>
      <c r="D1629" s="337" t="s">
        <v>1735</v>
      </c>
      <c r="E1629" s="337" t="s">
        <v>11641</v>
      </c>
      <c r="F1629" s="338">
        <v>43872</v>
      </c>
      <c r="G1629" s="337" t="s">
        <v>8975</v>
      </c>
      <c r="H1629" s="338">
        <v>43882</v>
      </c>
      <c r="I1629" s="337" t="s">
        <v>19695</v>
      </c>
      <c r="J1629" s="337" t="s">
        <v>36</v>
      </c>
      <c r="K1629" s="337" t="s">
        <v>19695</v>
      </c>
      <c r="L1629" s="337" t="s">
        <v>19695</v>
      </c>
      <c r="M1629" s="337" t="s">
        <v>19695</v>
      </c>
      <c r="N1629" s="337" t="s">
        <v>19695</v>
      </c>
      <c r="O1629" s="337" t="s">
        <v>19695</v>
      </c>
      <c r="P1629" s="337" t="s">
        <v>19695</v>
      </c>
      <c r="Q1629" s="337" t="s">
        <v>19695</v>
      </c>
      <c r="R1629" s="337" t="s">
        <v>1206</v>
      </c>
      <c r="S1629" s="337" t="s">
        <v>1207</v>
      </c>
      <c r="T1629" s="337" t="s">
        <v>1207</v>
      </c>
      <c r="U1629" s="337" t="s">
        <v>11884</v>
      </c>
      <c r="V1629" s="337">
        <v>6</v>
      </c>
      <c r="W1629" s="337" t="s">
        <v>19695</v>
      </c>
      <c r="X1629" s="337" t="s">
        <v>19695</v>
      </c>
      <c r="Y1629" s="337" t="s">
        <v>19695</v>
      </c>
      <c r="Z1629" s="337" t="s">
        <v>1745</v>
      </c>
      <c r="AA1629" s="337" t="s">
        <v>761</v>
      </c>
      <c r="AB1629" s="337" t="s">
        <v>762</v>
      </c>
      <c r="AC1629" s="337" t="s">
        <v>14139</v>
      </c>
    </row>
    <row r="1630" spans="1:29" ht="15.8" x14ac:dyDescent="0.25">
      <c r="A1630" s="337" t="s">
        <v>1723</v>
      </c>
      <c r="B1630" s="337" t="s">
        <v>8973</v>
      </c>
      <c r="C1630" s="337" t="s">
        <v>1821</v>
      </c>
      <c r="D1630" s="337" t="s">
        <v>449</v>
      </c>
      <c r="E1630" s="337" t="s">
        <v>8974</v>
      </c>
      <c r="F1630" s="338">
        <v>43820</v>
      </c>
      <c r="G1630" s="337" t="s">
        <v>8975</v>
      </c>
      <c r="H1630" s="338">
        <v>43882</v>
      </c>
      <c r="I1630" s="337" t="s">
        <v>19695</v>
      </c>
      <c r="J1630" s="337" t="s">
        <v>36</v>
      </c>
      <c r="K1630" s="337" t="s">
        <v>19695</v>
      </c>
      <c r="L1630" s="337" t="s">
        <v>19695</v>
      </c>
      <c r="M1630" s="337" t="s">
        <v>19695</v>
      </c>
      <c r="N1630" s="337" t="s">
        <v>19695</v>
      </c>
      <c r="O1630" s="337" t="s">
        <v>19695</v>
      </c>
      <c r="P1630" s="337" t="s">
        <v>19695</v>
      </c>
      <c r="Q1630" s="337" t="s">
        <v>19695</v>
      </c>
      <c r="R1630" s="337" t="s">
        <v>101</v>
      </c>
      <c r="S1630" s="337" t="s">
        <v>1757</v>
      </c>
      <c r="T1630" s="337" t="s">
        <v>8976</v>
      </c>
      <c r="U1630" s="337" t="s">
        <v>8779</v>
      </c>
      <c r="V1630" s="337">
        <v>12</v>
      </c>
      <c r="W1630" s="337" t="s">
        <v>19695</v>
      </c>
      <c r="X1630" s="337" t="s">
        <v>19695</v>
      </c>
      <c r="Y1630" s="337" t="s">
        <v>19695</v>
      </c>
      <c r="Z1630" s="337" t="s">
        <v>1753</v>
      </c>
      <c r="AA1630" s="337" t="s">
        <v>717</v>
      </c>
      <c r="AB1630" s="337" t="s">
        <v>718</v>
      </c>
      <c r="AC1630" s="337" t="s">
        <v>15541</v>
      </c>
    </row>
    <row r="1631" spans="1:29" ht="15.8" x14ac:dyDescent="0.25">
      <c r="A1631" s="337" t="s">
        <v>1723</v>
      </c>
      <c r="B1631" s="337" t="s">
        <v>7668</v>
      </c>
      <c r="C1631" s="337" t="s">
        <v>1821</v>
      </c>
      <c r="D1631" s="337" t="s">
        <v>449</v>
      </c>
      <c r="E1631" s="337" t="s">
        <v>7402</v>
      </c>
      <c r="F1631" s="338">
        <v>43731</v>
      </c>
      <c r="G1631" s="337" t="s">
        <v>7669</v>
      </c>
      <c r="H1631" s="338">
        <v>43881</v>
      </c>
      <c r="I1631" s="337" t="s">
        <v>19695</v>
      </c>
      <c r="J1631" s="337" t="s">
        <v>16</v>
      </c>
      <c r="K1631" s="337" t="s">
        <v>19695</v>
      </c>
      <c r="L1631" s="337" t="s">
        <v>19695</v>
      </c>
      <c r="M1631" s="337" t="s">
        <v>19695</v>
      </c>
      <c r="N1631" s="337" t="s">
        <v>19695</v>
      </c>
      <c r="O1631" s="337" t="s">
        <v>19695</v>
      </c>
      <c r="P1631" s="337" t="s">
        <v>19695</v>
      </c>
      <c r="Q1631" s="337" t="s">
        <v>19695</v>
      </c>
      <c r="R1631" s="337" t="s">
        <v>144</v>
      </c>
      <c r="S1631" s="337" t="s">
        <v>446</v>
      </c>
      <c r="T1631" s="337" t="s">
        <v>55</v>
      </c>
      <c r="U1631" s="337" t="s">
        <v>1352</v>
      </c>
      <c r="V1631" s="337">
        <v>4</v>
      </c>
      <c r="W1631" s="337" t="s">
        <v>19695</v>
      </c>
      <c r="X1631" s="337" t="s">
        <v>19695</v>
      </c>
      <c r="Y1631" s="337" t="s">
        <v>19695</v>
      </c>
      <c r="Z1631" s="337" t="s">
        <v>1728</v>
      </c>
      <c r="AA1631" s="337" t="s">
        <v>717</v>
      </c>
      <c r="AB1631" s="337" t="s">
        <v>718</v>
      </c>
      <c r="AC1631" s="337" t="s">
        <v>14164</v>
      </c>
    </row>
    <row r="1632" spans="1:29" ht="15.8" x14ac:dyDescent="0.25">
      <c r="A1632" s="337" t="s">
        <v>1723</v>
      </c>
      <c r="B1632" s="337" t="s">
        <v>11895</v>
      </c>
      <c r="C1632" s="337" t="s">
        <v>1725</v>
      </c>
      <c r="D1632" s="337" t="s">
        <v>1730</v>
      </c>
      <c r="E1632" s="337" t="s">
        <v>7950</v>
      </c>
      <c r="F1632" s="338">
        <v>43873</v>
      </c>
      <c r="G1632" s="337" t="s">
        <v>7669</v>
      </c>
      <c r="H1632" s="338">
        <v>43881</v>
      </c>
      <c r="I1632" s="337" t="s">
        <v>19695</v>
      </c>
      <c r="J1632" s="337" t="s">
        <v>36</v>
      </c>
      <c r="K1632" s="337" t="s">
        <v>19695</v>
      </c>
      <c r="L1632" s="337" t="s">
        <v>19695</v>
      </c>
      <c r="M1632" s="337" t="s">
        <v>19695</v>
      </c>
      <c r="N1632" s="337" t="s">
        <v>19695</v>
      </c>
      <c r="O1632" s="337" t="s">
        <v>19695</v>
      </c>
      <c r="P1632" s="337" t="s">
        <v>19695</v>
      </c>
      <c r="Q1632" s="337" t="s">
        <v>19695</v>
      </c>
      <c r="R1632" s="337" t="s">
        <v>1206</v>
      </c>
      <c r="S1632" s="337" t="s">
        <v>1207</v>
      </c>
      <c r="T1632" s="337" t="s">
        <v>11894</v>
      </c>
      <c r="U1632" s="337" t="s">
        <v>11894</v>
      </c>
      <c r="V1632" s="337">
        <v>6</v>
      </c>
      <c r="W1632" s="337" t="s">
        <v>19695</v>
      </c>
      <c r="X1632" s="337" t="s">
        <v>19695</v>
      </c>
      <c r="Y1632" s="337" t="s">
        <v>19695</v>
      </c>
      <c r="Z1632" s="337" t="s">
        <v>1745</v>
      </c>
      <c r="AA1632" s="337" t="s">
        <v>761</v>
      </c>
      <c r="AB1632" s="337" t="s">
        <v>762</v>
      </c>
      <c r="AC1632" s="337" t="s">
        <v>15318</v>
      </c>
    </row>
    <row r="1633" spans="1:29" ht="15.8" x14ac:dyDescent="0.25">
      <c r="A1633" s="337" t="s">
        <v>1723</v>
      </c>
      <c r="B1633" s="337" t="s">
        <v>11901</v>
      </c>
      <c r="C1633" s="337" t="s">
        <v>1725</v>
      </c>
      <c r="D1633" s="337" t="s">
        <v>1735</v>
      </c>
      <c r="E1633" s="337" t="s">
        <v>7674</v>
      </c>
      <c r="F1633" s="338">
        <v>43874</v>
      </c>
      <c r="G1633" s="337" t="s">
        <v>7669</v>
      </c>
      <c r="H1633" s="338">
        <v>43881</v>
      </c>
      <c r="I1633" s="337" t="s">
        <v>19695</v>
      </c>
      <c r="J1633" s="337" t="s">
        <v>36</v>
      </c>
      <c r="K1633" s="337" t="s">
        <v>19695</v>
      </c>
      <c r="L1633" s="337" t="s">
        <v>19695</v>
      </c>
      <c r="M1633" s="337" t="s">
        <v>19695</v>
      </c>
      <c r="N1633" s="337" t="s">
        <v>19695</v>
      </c>
      <c r="O1633" s="337" t="s">
        <v>19695</v>
      </c>
      <c r="P1633" s="337" t="s">
        <v>19695</v>
      </c>
      <c r="Q1633" s="337" t="s">
        <v>19695</v>
      </c>
      <c r="R1633" s="337" t="s">
        <v>1206</v>
      </c>
      <c r="S1633" s="337" t="s">
        <v>1207</v>
      </c>
      <c r="T1633" s="337" t="s">
        <v>1214</v>
      </c>
      <c r="U1633" s="337" t="s">
        <v>1214</v>
      </c>
      <c r="V1633" s="337">
        <v>6</v>
      </c>
      <c r="W1633" s="337" t="s">
        <v>19695</v>
      </c>
      <c r="X1633" s="337" t="s">
        <v>19695</v>
      </c>
      <c r="Y1633" s="337" t="s">
        <v>19695</v>
      </c>
      <c r="Z1633" s="337" t="s">
        <v>1745</v>
      </c>
      <c r="AA1633" s="337" t="s">
        <v>761</v>
      </c>
      <c r="AB1633" s="337" t="s">
        <v>762</v>
      </c>
      <c r="AC1633" s="337" t="s">
        <v>14140</v>
      </c>
    </row>
    <row r="1634" spans="1:29" ht="15.8" x14ac:dyDescent="0.25">
      <c r="A1634" s="337" t="s">
        <v>1723</v>
      </c>
      <c r="B1634" s="337" t="s">
        <v>11942</v>
      </c>
      <c r="C1634" s="337" t="s">
        <v>1821</v>
      </c>
      <c r="D1634" s="337" t="s">
        <v>449</v>
      </c>
      <c r="E1634" s="337" t="s">
        <v>7669</v>
      </c>
      <c r="F1634" s="338">
        <v>43881</v>
      </c>
      <c r="G1634" s="337" t="s">
        <v>7669</v>
      </c>
      <c r="H1634" s="338">
        <v>43881</v>
      </c>
      <c r="I1634" s="337" t="s">
        <v>19695</v>
      </c>
      <c r="J1634" s="337" t="s">
        <v>36</v>
      </c>
      <c r="K1634" s="337" t="s">
        <v>19695</v>
      </c>
      <c r="L1634" s="337" t="s">
        <v>19695</v>
      </c>
      <c r="M1634" s="337" t="s">
        <v>19695</v>
      </c>
      <c r="N1634" s="337" t="s">
        <v>19695</v>
      </c>
      <c r="O1634" s="337" t="s">
        <v>19695</v>
      </c>
      <c r="P1634" s="337" t="s">
        <v>19695</v>
      </c>
      <c r="Q1634" s="337" t="s">
        <v>19695</v>
      </c>
      <c r="R1634" s="337" t="s">
        <v>18</v>
      </c>
      <c r="S1634" s="337" t="s">
        <v>1050</v>
      </c>
      <c r="T1634" s="337" t="s">
        <v>11943</v>
      </c>
      <c r="U1634" s="337" t="s">
        <v>11943</v>
      </c>
      <c r="V1634" s="337">
        <v>6</v>
      </c>
      <c r="W1634" s="337" t="s">
        <v>19695</v>
      </c>
      <c r="X1634" s="337" t="s">
        <v>19695</v>
      </c>
      <c r="Y1634" s="337" t="s">
        <v>19695</v>
      </c>
      <c r="Z1634" s="337" t="s">
        <v>1745</v>
      </c>
      <c r="AA1634" s="337" t="s">
        <v>761</v>
      </c>
      <c r="AB1634" s="337" t="s">
        <v>762</v>
      </c>
      <c r="AC1634" s="337" t="s">
        <v>15321</v>
      </c>
    </row>
    <row r="1635" spans="1:29" ht="15.8" x14ac:dyDescent="0.25">
      <c r="A1635" s="337" t="s">
        <v>1723</v>
      </c>
      <c r="B1635" s="337" t="s">
        <v>11401</v>
      </c>
      <c r="C1635" s="337" t="s">
        <v>1821</v>
      </c>
      <c r="D1635" s="337" t="s">
        <v>449</v>
      </c>
      <c r="E1635" s="337" t="s">
        <v>7947</v>
      </c>
      <c r="F1635" s="338">
        <v>43844</v>
      </c>
      <c r="G1635" s="337" t="s">
        <v>11402</v>
      </c>
      <c r="H1635" s="338">
        <v>43880</v>
      </c>
      <c r="I1635" s="337" t="s">
        <v>19695</v>
      </c>
      <c r="J1635" s="337" t="s">
        <v>36</v>
      </c>
      <c r="K1635" s="337" t="s">
        <v>19695</v>
      </c>
      <c r="L1635" s="337" t="s">
        <v>19695</v>
      </c>
      <c r="M1635" s="337" t="s">
        <v>19695</v>
      </c>
      <c r="N1635" s="337" t="s">
        <v>19695</v>
      </c>
      <c r="O1635" s="337" t="s">
        <v>19695</v>
      </c>
      <c r="P1635" s="337" t="s">
        <v>19695</v>
      </c>
      <c r="Q1635" s="337" t="s">
        <v>19695</v>
      </c>
      <c r="R1635" s="337" t="s">
        <v>18</v>
      </c>
      <c r="S1635" s="337" t="s">
        <v>1050</v>
      </c>
      <c r="T1635" s="337" t="s">
        <v>1050</v>
      </c>
      <c r="U1635" s="337" t="s">
        <v>1183</v>
      </c>
      <c r="V1635" s="337">
        <v>6</v>
      </c>
      <c r="W1635" s="337" t="s">
        <v>19695</v>
      </c>
      <c r="X1635" s="337" t="s">
        <v>19695</v>
      </c>
      <c r="Y1635" s="337" t="s">
        <v>19695</v>
      </c>
      <c r="Z1635" s="337" t="s">
        <v>1728</v>
      </c>
      <c r="AA1635" s="337" t="s">
        <v>735</v>
      </c>
      <c r="AB1635" s="337" t="s">
        <v>718</v>
      </c>
      <c r="AC1635" s="337" t="s">
        <v>14176</v>
      </c>
    </row>
    <row r="1636" spans="1:29" ht="15.8" x14ac:dyDescent="0.25">
      <c r="A1636" s="337" t="s">
        <v>1723</v>
      </c>
      <c r="B1636" s="337" t="s">
        <v>8604</v>
      </c>
      <c r="C1636" s="337" t="s">
        <v>1725</v>
      </c>
      <c r="D1636" s="337" t="s">
        <v>1730</v>
      </c>
      <c r="E1636" s="337" t="s">
        <v>8230</v>
      </c>
      <c r="F1636" s="338">
        <v>43831</v>
      </c>
      <c r="G1636" s="337" t="s">
        <v>8605</v>
      </c>
      <c r="H1636" s="338">
        <v>43879</v>
      </c>
      <c r="I1636" s="337" t="s">
        <v>19695</v>
      </c>
      <c r="J1636" s="337" t="s">
        <v>36</v>
      </c>
      <c r="K1636" s="337" t="s">
        <v>19695</v>
      </c>
      <c r="L1636" s="337" t="s">
        <v>19695</v>
      </c>
      <c r="M1636" s="337" t="s">
        <v>19695</v>
      </c>
      <c r="N1636" s="337" t="s">
        <v>19695</v>
      </c>
      <c r="O1636" s="337" t="s">
        <v>19695</v>
      </c>
      <c r="P1636" s="337" t="s">
        <v>19695</v>
      </c>
      <c r="Q1636" s="337" t="s">
        <v>19695</v>
      </c>
      <c r="R1636" s="337" t="s">
        <v>117</v>
      </c>
      <c r="S1636" s="337" t="s">
        <v>6215</v>
      </c>
      <c r="T1636" s="337" t="s">
        <v>8606</v>
      </c>
      <c r="U1636" s="337" t="s">
        <v>8607</v>
      </c>
      <c r="V1636" s="337">
        <v>8</v>
      </c>
      <c r="W1636" s="337" t="s">
        <v>19695</v>
      </c>
      <c r="X1636" s="337" t="s">
        <v>19695</v>
      </c>
      <c r="Y1636" s="337" t="s">
        <v>19695</v>
      </c>
      <c r="Z1636" s="337" t="s">
        <v>1728</v>
      </c>
      <c r="AA1636" s="337" t="s">
        <v>735</v>
      </c>
      <c r="AB1636" s="337" t="s">
        <v>718</v>
      </c>
      <c r="AC1636" s="337" t="s">
        <v>14143</v>
      </c>
    </row>
    <row r="1637" spans="1:29" ht="15.8" x14ac:dyDescent="0.25">
      <c r="A1637" s="337" t="s">
        <v>1723</v>
      </c>
      <c r="B1637" s="337" t="s">
        <v>8612</v>
      </c>
      <c r="C1637" s="337" t="s">
        <v>1725</v>
      </c>
      <c r="D1637" s="337" t="s">
        <v>1730</v>
      </c>
      <c r="E1637" s="337" t="s">
        <v>8594</v>
      </c>
      <c r="F1637" s="338">
        <v>43787</v>
      </c>
      <c r="G1637" s="337" t="s">
        <v>8605</v>
      </c>
      <c r="H1637" s="338">
        <v>43879</v>
      </c>
      <c r="I1637" s="337" t="s">
        <v>19695</v>
      </c>
      <c r="J1637" s="337" t="s">
        <v>36</v>
      </c>
      <c r="K1637" s="337" t="s">
        <v>19695</v>
      </c>
      <c r="L1637" s="337" t="s">
        <v>19695</v>
      </c>
      <c r="M1637" s="337" t="s">
        <v>19695</v>
      </c>
      <c r="N1637" s="337" t="s">
        <v>19695</v>
      </c>
      <c r="O1637" s="337" t="s">
        <v>19695</v>
      </c>
      <c r="P1637" s="337" t="s">
        <v>19695</v>
      </c>
      <c r="Q1637" s="337" t="s">
        <v>19695</v>
      </c>
      <c r="R1637" s="337" t="s">
        <v>3048</v>
      </c>
      <c r="S1637" s="337" t="s">
        <v>8613</v>
      </c>
      <c r="T1637" s="337" t="s">
        <v>8614</v>
      </c>
      <c r="U1637" s="337" t="s">
        <v>8614</v>
      </c>
      <c r="V1637" s="337">
        <v>12</v>
      </c>
      <c r="W1637" s="337" t="s">
        <v>19695</v>
      </c>
      <c r="X1637" s="337" t="s">
        <v>19695</v>
      </c>
      <c r="Y1637" s="337" t="s">
        <v>19695</v>
      </c>
      <c r="Z1637" s="337" t="s">
        <v>1728</v>
      </c>
      <c r="AA1637" s="337" t="s">
        <v>735</v>
      </c>
      <c r="AB1637" s="337" t="s">
        <v>718</v>
      </c>
      <c r="AC1637" s="337" t="s">
        <v>14143</v>
      </c>
    </row>
    <row r="1638" spans="1:29" ht="15.8" x14ac:dyDescent="0.25">
      <c r="A1638" s="337" t="s">
        <v>1723</v>
      </c>
      <c r="B1638" s="337" t="s">
        <v>8615</v>
      </c>
      <c r="C1638" s="337" t="s">
        <v>1821</v>
      </c>
      <c r="D1638" s="337" t="s">
        <v>449</v>
      </c>
      <c r="E1638" s="337" t="s">
        <v>8616</v>
      </c>
      <c r="F1638" s="338">
        <v>43800</v>
      </c>
      <c r="G1638" s="337" t="s">
        <v>8605</v>
      </c>
      <c r="H1638" s="338">
        <v>43879</v>
      </c>
      <c r="I1638" s="337" t="s">
        <v>19695</v>
      </c>
      <c r="J1638" s="337" t="s">
        <v>16</v>
      </c>
      <c r="K1638" s="337" t="s">
        <v>19695</v>
      </c>
      <c r="L1638" s="337" t="s">
        <v>19695</v>
      </c>
      <c r="M1638" s="337" t="s">
        <v>19695</v>
      </c>
      <c r="N1638" s="337" t="s">
        <v>19695</v>
      </c>
      <c r="O1638" s="337" t="s">
        <v>19695</v>
      </c>
      <c r="P1638" s="337" t="s">
        <v>19695</v>
      </c>
      <c r="Q1638" s="337" t="s">
        <v>19695</v>
      </c>
      <c r="R1638" s="337" t="s">
        <v>920</v>
      </c>
      <c r="S1638" s="337" t="s">
        <v>3738</v>
      </c>
      <c r="T1638" s="337" t="s">
        <v>8617</v>
      </c>
      <c r="U1638" s="337" t="s">
        <v>8618</v>
      </c>
      <c r="V1638" s="337">
        <v>6</v>
      </c>
      <c r="W1638" s="337" t="s">
        <v>19695</v>
      </c>
      <c r="X1638" s="337" t="s">
        <v>19695</v>
      </c>
      <c r="Y1638" s="337" t="s">
        <v>19695</v>
      </c>
      <c r="Z1638" s="337" t="s">
        <v>1728</v>
      </c>
      <c r="AA1638" s="337" t="s">
        <v>735</v>
      </c>
      <c r="AB1638" s="337" t="s">
        <v>718</v>
      </c>
      <c r="AC1638" s="337" t="s">
        <v>14143</v>
      </c>
    </row>
    <row r="1639" spans="1:29" ht="15.8" x14ac:dyDescent="0.25">
      <c r="A1639" s="337" t="s">
        <v>1723</v>
      </c>
      <c r="B1639" s="337" t="s">
        <v>11458</v>
      </c>
      <c r="C1639" s="337" t="s">
        <v>1821</v>
      </c>
      <c r="D1639" s="337" t="s">
        <v>449</v>
      </c>
      <c r="E1639" s="337" t="s">
        <v>10428</v>
      </c>
      <c r="F1639" s="338">
        <v>43789</v>
      </c>
      <c r="G1639" s="337" t="s">
        <v>8605</v>
      </c>
      <c r="H1639" s="338">
        <v>43879</v>
      </c>
      <c r="I1639" s="337" t="s">
        <v>19695</v>
      </c>
      <c r="J1639" s="337" t="s">
        <v>16</v>
      </c>
      <c r="K1639" s="337" t="s">
        <v>19695</v>
      </c>
      <c r="L1639" s="337" t="s">
        <v>19695</v>
      </c>
      <c r="M1639" s="337" t="s">
        <v>19695</v>
      </c>
      <c r="N1639" s="337" t="s">
        <v>19695</v>
      </c>
      <c r="O1639" s="337" t="s">
        <v>19695</v>
      </c>
      <c r="P1639" s="337" t="s">
        <v>19695</v>
      </c>
      <c r="Q1639" s="337" t="s">
        <v>19695</v>
      </c>
      <c r="R1639" s="337" t="s">
        <v>139</v>
      </c>
      <c r="S1639" s="337" t="s">
        <v>813</v>
      </c>
      <c r="T1639" s="337" t="s">
        <v>11459</v>
      </c>
      <c r="U1639" s="337" t="s">
        <v>11460</v>
      </c>
      <c r="V1639" s="337">
        <v>8</v>
      </c>
      <c r="W1639" s="337" t="s">
        <v>19695</v>
      </c>
      <c r="X1639" s="337" t="s">
        <v>19695</v>
      </c>
      <c r="Y1639" s="337" t="s">
        <v>19695</v>
      </c>
      <c r="Z1639" s="337" t="s">
        <v>1728</v>
      </c>
      <c r="AA1639" s="337" t="s">
        <v>717</v>
      </c>
      <c r="AB1639" s="337" t="s">
        <v>718</v>
      </c>
      <c r="AC1639" s="337" t="s">
        <v>14144</v>
      </c>
    </row>
    <row r="1640" spans="1:29" ht="15.8" x14ac:dyDescent="0.25">
      <c r="A1640" s="337" t="s">
        <v>1723</v>
      </c>
      <c r="B1640" s="337" t="s">
        <v>8601</v>
      </c>
      <c r="C1640" s="337" t="s">
        <v>1821</v>
      </c>
      <c r="D1640" s="337" t="s">
        <v>449</v>
      </c>
      <c r="E1640" s="337" t="s">
        <v>7654</v>
      </c>
      <c r="F1640" s="338">
        <v>43816</v>
      </c>
      <c r="G1640" s="337" t="s">
        <v>8602</v>
      </c>
      <c r="H1640" s="338">
        <v>43878</v>
      </c>
      <c r="I1640" s="337" t="s">
        <v>19695</v>
      </c>
      <c r="J1640" s="337" t="s">
        <v>36</v>
      </c>
      <c r="K1640" s="337" t="s">
        <v>19695</v>
      </c>
      <c r="L1640" s="337" t="s">
        <v>19695</v>
      </c>
      <c r="M1640" s="337" t="s">
        <v>19695</v>
      </c>
      <c r="N1640" s="337" t="s">
        <v>19695</v>
      </c>
      <c r="O1640" s="337" t="s">
        <v>19695</v>
      </c>
      <c r="P1640" s="337" t="s">
        <v>19695</v>
      </c>
      <c r="Q1640" s="337" t="s">
        <v>19695</v>
      </c>
      <c r="R1640" s="337" t="s">
        <v>1220</v>
      </c>
      <c r="S1640" s="337" t="s">
        <v>108</v>
      </c>
      <c r="T1640" s="337" t="s">
        <v>108</v>
      </c>
      <c r="U1640" s="337" t="s">
        <v>8603</v>
      </c>
      <c r="V1640" s="337">
        <v>6</v>
      </c>
      <c r="W1640" s="337" t="s">
        <v>19695</v>
      </c>
      <c r="X1640" s="337" t="s">
        <v>19695</v>
      </c>
      <c r="Y1640" s="337" t="s">
        <v>19695</v>
      </c>
      <c r="Z1640" s="337" t="s">
        <v>1728</v>
      </c>
      <c r="AA1640" s="337" t="s">
        <v>735</v>
      </c>
      <c r="AB1640" s="337" t="s">
        <v>718</v>
      </c>
      <c r="AC1640" s="337" t="s">
        <v>14142</v>
      </c>
    </row>
    <row r="1641" spans="1:29" ht="15.8" x14ac:dyDescent="0.25">
      <c r="A1641" s="337" t="s">
        <v>1723</v>
      </c>
      <c r="B1641" s="337" t="s">
        <v>436</v>
      </c>
      <c r="C1641" s="337" t="s">
        <v>1821</v>
      </c>
      <c r="D1641" s="337" t="s">
        <v>449</v>
      </c>
      <c r="E1641" s="337" t="s">
        <v>10428</v>
      </c>
      <c r="F1641" s="338">
        <v>43789</v>
      </c>
      <c r="G1641" s="337" t="s">
        <v>8602</v>
      </c>
      <c r="H1641" s="338">
        <v>43878</v>
      </c>
      <c r="I1641" s="337" t="s">
        <v>19695</v>
      </c>
      <c r="J1641" s="337" t="s">
        <v>36</v>
      </c>
      <c r="K1641" s="337" t="s">
        <v>19695</v>
      </c>
      <c r="L1641" s="337" t="s">
        <v>19695</v>
      </c>
      <c r="M1641" s="337" t="s">
        <v>19695</v>
      </c>
      <c r="N1641" s="337" t="s">
        <v>19695</v>
      </c>
      <c r="O1641" s="337" t="s">
        <v>19695</v>
      </c>
      <c r="P1641" s="337" t="s">
        <v>19695</v>
      </c>
      <c r="Q1641" s="337" t="s">
        <v>19695</v>
      </c>
      <c r="R1641" s="337" t="s">
        <v>139</v>
      </c>
      <c r="S1641" s="337" t="s">
        <v>805</v>
      </c>
      <c r="T1641" s="337" t="s">
        <v>437</v>
      </c>
      <c r="U1641" s="337" t="s">
        <v>438</v>
      </c>
      <c r="V1641" s="337">
        <v>6</v>
      </c>
      <c r="W1641" s="337" t="s">
        <v>19695</v>
      </c>
      <c r="X1641" s="337" t="s">
        <v>19695</v>
      </c>
      <c r="Y1641" s="337" t="s">
        <v>19695</v>
      </c>
      <c r="Z1641" s="337" t="s">
        <v>1728</v>
      </c>
      <c r="AA1641" s="337" t="s">
        <v>717</v>
      </c>
      <c r="AB1641" s="337" t="s">
        <v>718</v>
      </c>
      <c r="AC1641" s="337" t="s">
        <v>14144</v>
      </c>
    </row>
    <row r="1642" spans="1:29" ht="15.8" x14ac:dyDescent="0.25">
      <c r="A1642" s="337" t="s">
        <v>1723</v>
      </c>
      <c r="B1642" s="337" t="s">
        <v>12259</v>
      </c>
      <c r="C1642" s="337" t="s">
        <v>1821</v>
      </c>
      <c r="D1642" s="337" t="s">
        <v>449</v>
      </c>
      <c r="E1642" s="337" t="s">
        <v>8616</v>
      </c>
      <c r="F1642" s="338">
        <v>43800</v>
      </c>
      <c r="G1642" s="337" t="s">
        <v>8602</v>
      </c>
      <c r="H1642" s="338">
        <v>43878</v>
      </c>
      <c r="I1642" s="337" t="s">
        <v>19695</v>
      </c>
      <c r="J1642" s="337" t="s">
        <v>16</v>
      </c>
      <c r="K1642" s="337" t="s">
        <v>19695</v>
      </c>
      <c r="L1642" s="337" t="s">
        <v>19695</v>
      </c>
      <c r="M1642" s="337" t="s">
        <v>19695</v>
      </c>
      <c r="N1642" s="337" t="s">
        <v>19695</v>
      </c>
      <c r="O1642" s="337" t="s">
        <v>19695</v>
      </c>
      <c r="P1642" s="337" t="s">
        <v>19695</v>
      </c>
      <c r="Q1642" s="337" t="s">
        <v>19695</v>
      </c>
      <c r="R1642" s="337" t="s">
        <v>98</v>
      </c>
      <c r="S1642" s="337" t="s">
        <v>124</v>
      </c>
      <c r="T1642" s="337" t="s">
        <v>1183</v>
      </c>
      <c r="U1642" s="337" t="s">
        <v>12260</v>
      </c>
      <c r="V1642" s="337">
        <v>8</v>
      </c>
      <c r="W1642" s="337" t="s">
        <v>19695</v>
      </c>
      <c r="X1642" s="337" t="s">
        <v>19695</v>
      </c>
      <c r="Y1642" s="337" t="s">
        <v>19695</v>
      </c>
      <c r="Z1642" s="337" t="s">
        <v>1728</v>
      </c>
      <c r="AA1642" s="337" t="s">
        <v>717</v>
      </c>
      <c r="AB1642" s="337" t="s">
        <v>718</v>
      </c>
      <c r="AC1642" s="337" t="s">
        <v>14172</v>
      </c>
    </row>
    <row r="1643" spans="1:29" ht="15.8" x14ac:dyDescent="0.25">
      <c r="A1643" s="337" t="s">
        <v>1723</v>
      </c>
      <c r="B1643" s="337" t="s">
        <v>10765</v>
      </c>
      <c r="C1643" s="337" t="s">
        <v>1725</v>
      </c>
      <c r="D1643" s="337" t="s">
        <v>1735</v>
      </c>
      <c r="E1643" s="337" t="s">
        <v>10504</v>
      </c>
      <c r="F1643" s="338">
        <v>43862</v>
      </c>
      <c r="G1643" s="337" t="s">
        <v>8602</v>
      </c>
      <c r="H1643" s="338">
        <v>43878</v>
      </c>
      <c r="I1643" s="337" t="s">
        <v>19695</v>
      </c>
      <c r="J1643" s="337" t="s">
        <v>36</v>
      </c>
      <c r="K1643" s="337" t="s">
        <v>19695</v>
      </c>
      <c r="L1643" s="337" t="s">
        <v>19695</v>
      </c>
      <c r="M1643" s="337" t="s">
        <v>19695</v>
      </c>
      <c r="N1643" s="337" t="s">
        <v>19695</v>
      </c>
      <c r="O1643" s="337" t="s">
        <v>19695</v>
      </c>
      <c r="P1643" s="337" t="s">
        <v>19695</v>
      </c>
      <c r="Q1643" s="337" t="s">
        <v>19695</v>
      </c>
      <c r="R1643" s="337" t="s">
        <v>1220</v>
      </c>
      <c r="S1643" s="337" t="s">
        <v>108</v>
      </c>
      <c r="T1643" s="337" t="s">
        <v>108</v>
      </c>
      <c r="U1643" s="337" t="s">
        <v>3136</v>
      </c>
      <c r="V1643" s="337">
        <v>10</v>
      </c>
      <c r="W1643" s="337" t="s">
        <v>19695</v>
      </c>
      <c r="X1643" s="337" t="s">
        <v>19695</v>
      </c>
      <c r="Y1643" s="337" t="s">
        <v>19695</v>
      </c>
      <c r="Z1643" s="337" t="s">
        <v>1728</v>
      </c>
      <c r="AA1643" s="337" t="s">
        <v>717</v>
      </c>
      <c r="AB1643" s="337" t="s">
        <v>718</v>
      </c>
      <c r="AC1643" s="337" t="s">
        <v>14237</v>
      </c>
    </row>
    <row r="1644" spans="1:29" ht="15.8" x14ac:dyDescent="0.25">
      <c r="A1644" s="337" t="s">
        <v>1723</v>
      </c>
      <c r="B1644" s="337" t="s">
        <v>7762</v>
      </c>
      <c r="C1644" s="337" t="s">
        <v>1821</v>
      </c>
      <c r="D1644" s="337" t="s">
        <v>449</v>
      </c>
      <c r="E1644" s="337" t="s">
        <v>7763</v>
      </c>
      <c r="F1644" s="338">
        <v>43877</v>
      </c>
      <c r="G1644" s="337" t="s">
        <v>7763</v>
      </c>
      <c r="H1644" s="338">
        <v>43877</v>
      </c>
      <c r="I1644" s="337" t="s">
        <v>19695</v>
      </c>
      <c r="J1644" s="337" t="s">
        <v>16</v>
      </c>
      <c r="K1644" s="337" t="s">
        <v>19695</v>
      </c>
      <c r="L1644" s="337" t="s">
        <v>19695</v>
      </c>
      <c r="M1644" s="337" t="s">
        <v>19695</v>
      </c>
      <c r="N1644" s="337" t="s">
        <v>19695</v>
      </c>
      <c r="O1644" s="337" t="s">
        <v>19695</v>
      </c>
      <c r="P1644" s="337" t="s">
        <v>19695</v>
      </c>
      <c r="Q1644" s="337" t="s">
        <v>19695</v>
      </c>
      <c r="R1644" s="337" t="s">
        <v>146</v>
      </c>
      <c r="S1644" s="337" t="s">
        <v>1236</v>
      </c>
      <c r="T1644" s="337" t="s">
        <v>129</v>
      </c>
      <c r="U1644" s="337" t="s">
        <v>7764</v>
      </c>
      <c r="V1644" s="337">
        <v>16</v>
      </c>
      <c r="W1644" s="337" t="s">
        <v>19695</v>
      </c>
      <c r="X1644" s="337" t="s">
        <v>19695</v>
      </c>
      <c r="Y1644" s="337" t="s">
        <v>19695</v>
      </c>
      <c r="Z1644" s="337" t="s">
        <v>1753</v>
      </c>
      <c r="AA1644" s="337" t="s">
        <v>766</v>
      </c>
      <c r="AB1644" s="337" t="s">
        <v>718</v>
      </c>
      <c r="AC1644" s="337" t="s">
        <v>14142</v>
      </c>
    </row>
    <row r="1645" spans="1:29" ht="15.8" x14ac:dyDescent="0.25">
      <c r="A1645" s="337" t="s">
        <v>1723</v>
      </c>
      <c r="B1645" s="337" t="s">
        <v>10423</v>
      </c>
      <c r="C1645" s="337" t="s">
        <v>1821</v>
      </c>
      <c r="D1645" s="337" t="s">
        <v>449</v>
      </c>
      <c r="E1645" s="337" t="s">
        <v>10424</v>
      </c>
      <c r="F1645" s="338">
        <v>43833</v>
      </c>
      <c r="G1645" s="337" t="s">
        <v>7759</v>
      </c>
      <c r="H1645" s="338">
        <v>43876</v>
      </c>
      <c r="I1645" s="337" t="s">
        <v>19695</v>
      </c>
      <c r="J1645" s="337" t="s">
        <v>36</v>
      </c>
      <c r="K1645" s="337" t="s">
        <v>19695</v>
      </c>
      <c r="L1645" s="337" t="s">
        <v>19695</v>
      </c>
      <c r="M1645" s="337" t="s">
        <v>19695</v>
      </c>
      <c r="N1645" s="337" t="s">
        <v>19695</v>
      </c>
      <c r="O1645" s="337" t="s">
        <v>19695</v>
      </c>
      <c r="P1645" s="337" t="s">
        <v>19695</v>
      </c>
      <c r="Q1645" s="337" t="s">
        <v>19695</v>
      </c>
      <c r="R1645" s="337" t="s">
        <v>18</v>
      </c>
      <c r="S1645" s="337" t="s">
        <v>1033</v>
      </c>
      <c r="T1645" s="337" t="s">
        <v>5250</v>
      </c>
      <c r="U1645" s="337" t="s">
        <v>10425</v>
      </c>
      <c r="V1645" s="337">
        <v>8</v>
      </c>
      <c r="W1645" s="337" t="s">
        <v>19695</v>
      </c>
      <c r="X1645" s="337" t="s">
        <v>19695</v>
      </c>
      <c r="Y1645" s="337" t="s">
        <v>19695</v>
      </c>
      <c r="Z1645" s="337" t="s">
        <v>1728</v>
      </c>
      <c r="AA1645" s="337" t="s">
        <v>735</v>
      </c>
      <c r="AB1645" s="337" t="s">
        <v>718</v>
      </c>
      <c r="AC1645" s="337" t="s">
        <v>14149</v>
      </c>
    </row>
    <row r="1646" spans="1:29" ht="15.8" x14ac:dyDescent="0.25">
      <c r="A1646" s="337" t="s">
        <v>1723</v>
      </c>
      <c r="B1646" s="337" t="s">
        <v>10629</v>
      </c>
      <c r="C1646" s="337" t="s">
        <v>1788</v>
      </c>
      <c r="D1646" s="337" t="s">
        <v>769</v>
      </c>
      <c r="E1646" s="337" t="s">
        <v>9824</v>
      </c>
      <c r="F1646" s="338">
        <v>43776</v>
      </c>
      <c r="G1646" s="337" t="s">
        <v>7759</v>
      </c>
      <c r="H1646" s="338">
        <v>43876</v>
      </c>
      <c r="I1646" s="337" t="s">
        <v>19695</v>
      </c>
      <c r="J1646" s="337" t="s">
        <v>36</v>
      </c>
      <c r="K1646" s="337" t="s">
        <v>19695</v>
      </c>
      <c r="L1646" s="337" t="s">
        <v>19695</v>
      </c>
      <c r="M1646" s="337" t="s">
        <v>19695</v>
      </c>
      <c r="N1646" s="337" t="s">
        <v>19695</v>
      </c>
      <c r="O1646" s="337" t="s">
        <v>19695</v>
      </c>
      <c r="P1646" s="337" t="s">
        <v>19695</v>
      </c>
      <c r="Q1646" s="337" t="s">
        <v>19695</v>
      </c>
      <c r="R1646" s="337" t="s">
        <v>15</v>
      </c>
      <c r="S1646" s="337" t="s">
        <v>1086</v>
      </c>
      <c r="T1646" s="337" t="s">
        <v>1086</v>
      </c>
      <c r="U1646" s="337" t="s">
        <v>10630</v>
      </c>
      <c r="V1646" s="337">
        <v>8</v>
      </c>
      <c r="W1646" s="337" t="s">
        <v>19695</v>
      </c>
      <c r="X1646" s="337" t="s">
        <v>19695</v>
      </c>
      <c r="Y1646" s="337" t="s">
        <v>19695</v>
      </c>
      <c r="Z1646" s="337" t="s">
        <v>1728</v>
      </c>
      <c r="AA1646" s="337" t="s">
        <v>717</v>
      </c>
      <c r="AB1646" s="337" t="s">
        <v>718</v>
      </c>
      <c r="AC1646" s="337" t="s">
        <v>14170</v>
      </c>
    </row>
    <row r="1647" spans="1:29" ht="15.8" x14ac:dyDescent="0.25">
      <c r="A1647" s="337" t="s">
        <v>1723</v>
      </c>
      <c r="B1647" s="337" t="s">
        <v>7758</v>
      </c>
      <c r="C1647" s="337" t="s">
        <v>1821</v>
      </c>
      <c r="D1647" s="337" t="s">
        <v>449</v>
      </c>
      <c r="E1647" s="337" t="s">
        <v>7759</v>
      </c>
      <c r="F1647" s="338">
        <v>43876</v>
      </c>
      <c r="G1647" s="337" t="s">
        <v>7759</v>
      </c>
      <c r="H1647" s="338">
        <v>43876</v>
      </c>
      <c r="I1647" s="337" t="s">
        <v>19695</v>
      </c>
      <c r="J1647" s="337" t="s">
        <v>16</v>
      </c>
      <c r="K1647" s="337" t="s">
        <v>19695</v>
      </c>
      <c r="L1647" s="337" t="s">
        <v>19695</v>
      </c>
      <c r="M1647" s="337" t="s">
        <v>19695</v>
      </c>
      <c r="N1647" s="337" t="s">
        <v>19695</v>
      </c>
      <c r="O1647" s="337" t="s">
        <v>19695</v>
      </c>
      <c r="P1647" s="337" t="s">
        <v>19695</v>
      </c>
      <c r="Q1647" s="337" t="s">
        <v>19695</v>
      </c>
      <c r="R1647" s="337" t="s">
        <v>146</v>
      </c>
      <c r="S1647" s="337" t="s">
        <v>129</v>
      </c>
      <c r="T1647" s="337" t="s">
        <v>7760</v>
      </c>
      <c r="U1647" s="337" t="s">
        <v>7761</v>
      </c>
      <c r="V1647" s="337">
        <v>6</v>
      </c>
      <c r="W1647" s="337" t="s">
        <v>19695</v>
      </c>
      <c r="X1647" s="337" t="s">
        <v>19695</v>
      </c>
      <c r="Y1647" s="337" t="s">
        <v>19695</v>
      </c>
      <c r="Z1647" s="337" t="s">
        <v>1753</v>
      </c>
      <c r="AA1647" s="337" t="s">
        <v>717</v>
      </c>
      <c r="AB1647" s="337" t="s">
        <v>718</v>
      </c>
      <c r="AC1647" s="337" t="s">
        <v>14142</v>
      </c>
    </row>
    <row r="1648" spans="1:29" ht="15.8" x14ac:dyDescent="0.25">
      <c r="A1648" s="337" t="s">
        <v>1723</v>
      </c>
      <c r="B1648" s="337" t="s">
        <v>14152</v>
      </c>
      <c r="C1648" s="337" t="s">
        <v>1725</v>
      </c>
      <c r="D1648" s="337" t="s">
        <v>1730</v>
      </c>
      <c r="E1648" s="337" t="s">
        <v>7153</v>
      </c>
      <c r="F1648" s="338">
        <v>43834</v>
      </c>
      <c r="G1648" s="337" t="s">
        <v>10960</v>
      </c>
      <c r="H1648" s="338">
        <v>43875</v>
      </c>
      <c r="I1648" s="337" t="s">
        <v>19695</v>
      </c>
      <c r="J1648" s="337" t="s">
        <v>36</v>
      </c>
      <c r="K1648" s="337" t="s">
        <v>19695</v>
      </c>
      <c r="L1648" s="337" t="s">
        <v>19695</v>
      </c>
      <c r="M1648" s="337" t="s">
        <v>19695</v>
      </c>
      <c r="N1648" s="337" t="s">
        <v>19695</v>
      </c>
      <c r="O1648" s="337" t="s">
        <v>19695</v>
      </c>
      <c r="P1648" s="337" t="s">
        <v>19695</v>
      </c>
      <c r="Q1648" s="337" t="s">
        <v>19695</v>
      </c>
      <c r="R1648" s="337" t="s">
        <v>130</v>
      </c>
      <c r="S1648" s="337" t="s">
        <v>940</v>
      </c>
      <c r="T1648" s="337" t="s">
        <v>137</v>
      </c>
      <c r="U1648" s="337" t="s">
        <v>10961</v>
      </c>
      <c r="V1648" s="337">
        <v>10</v>
      </c>
      <c r="W1648" s="337" t="s">
        <v>19695</v>
      </c>
      <c r="X1648" s="337" t="s">
        <v>19695</v>
      </c>
      <c r="Y1648" s="337" t="s">
        <v>19695</v>
      </c>
      <c r="Z1648" s="337" t="s">
        <v>1728</v>
      </c>
      <c r="AA1648" s="337" t="s">
        <v>717</v>
      </c>
      <c r="AB1648" s="337" t="s">
        <v>718</v>
      </c>
      <c r="AC1648" s="337" t="s">
        <v>14153</v>
      </c>
    </row>
    <row r="1649" spans="1:29" ht="15.8" x14ac:dyDescent="0.25">
      <c r="A1649" s="337" t="s">
        <v>1723</v>
      </c>
      <c r="B1649" s="337" t="s">
        <v>7672</v>
      </c>
      <c r="C1649" s="337" t="s">
        <v>1821</v>
      </c>
      <c r="D1649" s="337" t="s">
        <v>449</v>
      </c>
      <c r="E1649" s="337" t="s">
        <v>7673</v>
      </c>
      <c r="F1649" s="338">
        <v>43670</v>
      </c>
      <c r="G1649" s="337" t="s">
        <v>7674</v>
      </c>
      <c r="H1649" s="338">
        <v>43874</v>
      </c>
      <c r="I1649" s="337" t="s">
        <v>19695</v>
      </c>
      <c r="J1649" s="337" t="s">
        <v>16</v>
      </c>
      <c r="K1649" s="337" t="s">
        <v>19695</v>
      </c>
      <c r="L1649" s="337" t="s">
        <v>19695</v>
      </c>
      <c r="M1649" s="337" t="s">
        <v>19695</v>
      </c>
      <c r="N1649" s="337" t="s">
        <v>19695</v>
      </c>
      <c r="O1649" s="337" t="s">
        <v>19695</v>
      </c>
      <c r="P1649" s="337" t="s">
        <v>19695</v>
      </c>
      <c r="Q1649" s="337" t="s">
        <v>19695</v>
      </c>
      <c r="R1649" s="337" t="s">
        <v>144</v>
      </c>
      <c r="S1649" s="337" t="s">
        <v>446</v>
      </c>
      <c r="T1649" s="337" t="s">
        <v>55</v>
      </c>
      <c r="U1649" s="337" t="s">
        <v>826</v>
      </c>
      <c r="V1649" s="337">
        <v>4</v>
      </c>
      <c r="W1649" s="337" t="s">
        <v>19695</v>
      </c>
      <c r="X1649" s="337" t="s">
        <v>19695</v>
      </c>
      <c r="Y1649" s="337" t="s">
        <v>19695</v>
      </c>
      <c r="Z1649" s="337" t="s">
        <v>1728</v>
      </c>
      <c r="AA1649" s="337" t="s">
        <v>717</v>
      </c>
      <c r="AB1649" s="337" t="s">
        <v>718</v>
      </c>
      <c r="AC1649" s="337" t="s">
        <v>14164</v>
      </c>
    </row>
    <row r="1650" spans="1:29" ht="15.8" x14ac:dyDescent="0.25">
      <c r="A1650" s="337" t="s">
        <v>1723</v>
      </c>
      <c r="B1650" s="337" t="s">
        <v>11436</v>
      </c>
      <c r="C1650" s="337" t="s">
        <v>1821</v>
      </c>
      <c r="D1650" s="337" t="s">
        <v>449</v>
      </c>
      <c r="E1650" s="337" t="s">
        <v>8721</v>
      </c>
      <c r="F1650" s="338">
        <v>43845</v>
      </c>
      <c r="G1650" s="337" t="s">
        <v>7674</v>
      </c>
      <c r="H1650" s="338">
        <v>43874</v>
      </c>
      <c r="I1650" s="337" t="s">
        <v>19695</v>
      </c>
      <c r="J1650" s="337" t="s">
        <v>16</v>
      </c>
      <c r="K1650" s="337" t="s">
        <v>19695</v>
      </c>
      <c r="L1650" s="337" t="s">
        <v>19695</v>
      </c>
      <c r="M1650" s="337" t="s">
        <v>19695</v>
      </c>
      <c r="N1650" s="337" t="s">
        <v>19695</v>
      </c>
      <c r="O1650" s="337" t="s">
        <v>19695</v>
      </c>
      <c r="P1650" s="337" t="s">
        <v>19695</v>
      </c>
      <c r="Q1650" s="337" t="s">
        <v>19695</v>
      </c>
      <c r="R1650" s="337" t="s">
        <v>98</v>
      </c>
      <c r="S1650" s="337" t="s">
        <v>124</v>
      </c>
      <c r="T1650" s="337" t="s">
        <v>1687</v>
      </c>
      <c r="U1650" s="337" t="s">
        <v>5521</v>
      </c>
      <c r="V1650" s="337">
        <v>16</v>
      </c>
      <c r="W1650" s="337" t="s">
        <v>19695</v>
      </c>
      <c r="X1650" s="337" t="s">
        <v>19695</v>
      </c>
      <c r="Y1650" s="337" t="s">
        <v>19695</v>
      </c>
      <c r="Z1650" s="337" t="s">
        <v>1745</v>
      </c>
      <c r="AA1650" s="337" t="s">
        <v>766</v>
      </c>
      <c r="AB1650" s="337" t="s">
        <v>718</v>
      </c>
      <c r="AC1650" s="337" t="s">
        <v>15332</v>
      </c>
    </row>
    <row r="1651" spans="1:29" ht="15.8" x14ac:dyDescent="0.25">
      <c r="A1651" s="337" t="s">
        <v>1723</v>
      </c>
      <c r="B1651" s="337" t="s">
        <v>8229</v>
      </c>
      <c r="C1651" s="337" t="s">
        <v>1821</v>
      </c>
      <c r="D1651" s="337" t="s">
        <v>449</v>
      </c>
      <c r="E1651" s="337" t="s">
        <v>8230</v>
      </c>
      <c r="F1651" s="338">
        <v>43831</v>
      </c>
      <c r="G1651" s="337" t="s">
        <v>7950</v>
      </c>
      <c r="H1651" s="338">
        <v>43873</v>
      </c>
      <c r="I1651" s="337" t="s">
        <v>19695</v>
      </c>
      <c r="J1651" s="337" t="s">
        <v>36</v>
      </c>
      <c r="K1651" s="337" t="s">
        <v>19695</v>
      </c>
      <c r="L1651" s="337" t="s">
        <v>19695</v>
      </c>
      <c r="M1651" s="337" t="s">
        <v>19695</v>
      </c>
      <c r="N1651" s="337" t="s">
        <v>19695</v>
      </c>
      <c r="O1651" s="337" t="s">
        <v>19695</v>
      </c>
      <c r="P1651" s="337" t="s">
        <v>19695</v>
      </c>
      <c r="Q1651" s="337" t="s">
        <v>19695</v>
      </c>
      <c r="R1651" s="337" t="s">
        <v>130</v>
      </c>
      <c r="S1651" s="337" t="s">
        <v>940</v>
      </c>
      <c r="T1651" s="337" t="s">
        <v>2934</v>
      </c>
      <c r="U1651" s="337" t="s">
        <v>8231</v>
      </c>
      <c r="V1651" s="337">
        <v>8</v>
      </c>
      <c r="W1651" s="337" t="s">
        <v>19695</v>
      </c>
      <c r="X1651" s="337" t="s">
        <v>19695</v>
      </c>
      <c r="Y1651" s="337" t="s">
        <v>19695</v>
      </c>
      <c r="Z1651" s="337" t="s">
        <v>1728</v>
      </c>
      <c r="AA1651" s="337" t="s">
        <v>735</v>
      </c>
      <c r="AB1651" s="337" t="s">
        <v>718</v>
      </c>
      <c r="AC1651" s="337" t="s">
        <v>14142</v>
      </c>
    </row>
    <row r="1652" spans="1:29" ht="15.8" x14ac:dyDescent="0.25">
      <c r="A1652" s="337" t="s">
        <v>1723</v>
      </c>
      <c r="B1652" s="337" t="s">
        <v>10968</v>
      </c>
      <c r="C1652" s="337" t="s">
        <v>1821</v>
      </c>
      <c r="D1652" s="337" t="s">
        <v>449</v>
      </c>
      <c r="E1652" s="337" t="s">
        <v>8230</v>
      </c>
      <c r="F1652" s="338">
        <v>43831</v>
      </c>
      <c r="G1652" s="337" t="s">
        <v>7950</v>
      </c>
      <c r="H1652" s="338">
        <v>43873</v>
      </c>
      <c r="I1652" s="337" t="s">
        <v>19695</v>
      </c>
      <c r="J1652" s="337" t="s">
        <v>36</v>
      </c>
      <c r="K1652" s="337" t="s">
        <v>19695</v>
      </c>
      <c r="L1652" s="337" t="s">
        <v>19695</v>
      </c>
      <c r="M1652" s="337" t="s">
        <v>19695</v>
      </c>
      <c r="N1652" s="337" t="s">
        <v>19695</v>
      </c>
      <c r="O1652" s="337" t="s">
        <v>19695</v>
      </c>
      <c r="P1652" s="337" t="s">
        <v>19695</v>
      </c>
      <c r="Q1652" s="337" t="s">
        <v>19695</v>
      </c>
      <c r="R1652" s="337" t="s">
        <v>130</v>
      </c>
      <c r="S1652" s="337" t="s">
        <v>940</v>
      </c>
      <c r="T1652" s="337" t="s">
        <v>925</v>
      </c>
      <c r="U1652" s="337" t="s">
        <v>3163</v>
      </c>
      <c r="V1652" s="337">
        <v>10</v>
      </c>
      <c r="W1652" s="337" t="s">
        <v>19695</v>
      </c>
      <c r="X1652" s="337" t="s">
        <v>19695</v>
      </c>
      <c r="Y1652" s="337" t="s">
        <v>19695</v>
      </c>
      <c r="Z1652" s="337" t="s">
        <v>1728</v>
      </c>
      <c r="AA1652" s="337" t="s">
        <v>717</v>
      </c>
      <c r="AB1652" s="337" t="s">
        <v>718</v>
      </c>
      <c r="AC1652" s="337" t="s">
        <v>14142</v>
      </c>
    </row>
    <row r="1653" spans="1:29" ht="15.8" x14ac:dyDescent="0.25">
      <c r="A1653" s="337" t="s">
        <v>1723</v>
      </c>
      <c r="B1653" s="337" t="s">
        <v>11640</v>
      </c>
      <c r="C1653" s="337" t="s">
        <v>1821</v>
      </c>
      <c r="D1653" s="337" t="s">
        <v>449</v>
      </c>
      <c r="E1653" s="337" t="s">
        <v>8974</v>
      </c>
      <c r="F1653" s="338">
        <v>43820</v>
      </c>
      <c r="G1653" s="337" t="s">
        <v>11641</v>
      </c>
      <c r="H1653" s="338">
        <v>43872</v>
      </c>
      <c r="I1653" s="337" t="s">
        <v>19695</v>
      </c>
      <c r="J1653" s="337" t="s">
        <v>16</v>
      </c>
      <c r="K1653" s="337" t="s">
        <v>19695</v>
      </c>
      <c r="L1653" s="337" t="s">
        <v>19695</v>
      </c>
      <c r="M1653" s="337" t="s">
        <v>19695</v>
      </c>
      <c r="N1653" s="337" t="s">
        <v>19695</v>
      </c>
      <c r="O1653" s="337" t="s">
        <v>19695</v>
      </c>
      <c r="P1653" s="337" t="s">
        <v>19695</v>
      </c>
      <c r="Q1653" s="337" t="s">
        <v>19695</v>
      </c>
      <c r="R1653" s="337" t="s">
        <v>2955</v>
      </c>
      <c r="S1653" s="337" t="s">
        <v>4423</v>
      </c>
      <c r="T1653" s="337" t="s">
        <v>4423</v>
      </c>
      <c r="U1653" s="337" t="s">
        <v>11642</v>
      </c>
      <c r="V1653" s="337">
        <v>8</v>
      </c>
      <c r="W1653" s="337" t="s">
        <v>19695</v>
      </c>
      <c r="X1653" s="337" t="s">
        <v>19695</v>
      </c>
      <c r="Y1653" s="337" t="s">
        <v>19695</v>
      </c>
      <c r="Z1653" s="337" t="s">
        <v>1728</v>
      </c>
      <c r="AA1653" s="337" t="s">
        <v>735</v>
      </c>
      <c r="AB1653" s="337" t="s">
        <v>718</v>
      </c>
      <c r="AC1653" s="337" t="s">
        <v>14146</v>
      </c>
    </row>
    <row r="1654" spans="1:29" ht="15.8" x14ac:dyDescent="0.25">
      <c r="A1654" s="337" t="s">
        <v>1723</v>
      </c>
      <c r="B1654" s="337" t="s">
        <v>1544</v>
      </c>
      <c r="C1654" s="337" t="s">
        <v>1821</v>
      </c>
      <c r="D1654" s="337" t="s">
        <v>449</v>
      </c>
      <c r="E1654" s="337" t="s">
        <v>6964</v>
      </c>
      <c r="F1654" s="338">
        <v>43480</v>
      </c>
      <c r="G1654" s="337" t="s">
        <v>7634</v>
      </c>
      <c r="H1654" s="338">
        <v>43871</v>
      </c>
      <c r="I1654" s="337" t="s">
        <v>19695</v>
      </c>
      <c r="J1654" s="337" t="s">
        <v>36</v>
      </c>
      <c r="K1654" s="337" t="s">
        <v>19695</v>
      </c>
      <c r="L1654" s="337" t="s">
        <v>19695</v>
      </c>
      <c r="M1654" s="337" t="s">
        <v>19695</v>
      </c>
      <c r="N1654" s="337" t="s">
        <v>19695</v>
      </c>
      <c r="O1654" s="337" t="s">
        <v>19695</v>
      </c>
      <c r="P1654" s="337" t="s">
        <v>19695</v>
      </c>
      <c r="Q1654" s="337" t="s">
        <v>19695</v>
      </c>
      <c r="R1654" s="337" t="s">
        <v>45</v>
      </c>
      <c r="S1654" s="337" t="s">
        <v>80</v>
      </c>
      <c r="T1654" s="337" t="s">
        <v>377</v>
      </c>
      <c r="U1654" s="337" t="s">
        <v>1545</v>
      </c>
      <c r="V1654" s="337">
        <v>12</v>
      </c>
      <c r="W1654" s="337" t="s">
        <v>19695</v>
      </c>
      <c r="X1654" s="337" t="s">
        <v>19695</v>
      </c>
      <c r="Y1654" s="337" t="s">
        <v>19695</v>
      </c>
      <c r="Z1654" s="337" t="s">
        <v>1728</v>
      </c>
      <c r="AA1654" s="337" t="s">
        <v>735</v>
      </c>
      <c r="AB1654" s="337" t="s">
        <v>718</v>
      </c>
      <c r="AC1654" s="337" t="s">
        <v>14140</v>
      </c>
    </row>
    <row r="1655" spans="1:29" ht="15.8" x14ac:dyDescent="0.25">
      <c r="A1655" s="337" t="s">
        <v>1723</v>
      </c>
      <c r="B1655" s="337" t="s">
        <v>7632</v>
      </c>
      <c r="C1655" s="337" t="s">
        <v>1821</v>
      </c>
      <c r="D1655" s="337" t="s">
        <v>449</v>
      </c>
      <c r="E1655" s="337" t="s">
        <v>7633</v>
      </c>
      <c r="F1655" s="338">
        <v>43829</v>
      </c>
      <c r="G1655" s="337" t="s">
        <v>7634</v>
      </c>
      <c r="H1655" s="338">
        <v>43871</v>
      </c>
      <c r="I1655" s="337" t="s">
        <v>19695</v>
      </c>
      <c r="J1655" s="337" t="s">
        <v>36</v>
      </c>
      <c r="K1655" s="337" t="s">
        <v>19695</v>
      </c>
      <c r="L1655" s="337" t="s">
        <v>19695</v>
      </c>
      <c r="M1655" s="337" t="s">
        <v>19695</v>
      </c>
      <c r="N1655" s="337" t="s">
        <v>19695</v>
      </c>
      <c r="O1655" s="337" t="s">
        <v>19695</v>
      </c>
      <c r="P1655" s="337" t="s">
        <v>19695</v>
      </c>
      <c r="Q1655" s="337" t="s">
        <v>19695</v>
      </c>
      <c r="R1655" s="337" t="s">
        <v>144</v>
      </c>
      <c r="S1655" s="337" t="s">
        <v>97</v>
      </c>
      <c r="T1655" s="337" t="s">
        <v>832</v>
      </c>
      <c r="U1655" s="337" t="s">
        <v>7635</v>
      </c>
      <c r="V1655" s="337">
        <v>12</v>
      </c>
      <c r="W1655" s="337" t="s">
        <v>19695</v>
      </c>
      <c r="X1655" s="337" t="s">
        <v>19695</v>
      </c>
      <c r="Y1655" s="337" t="s">
        <v>19695</v>
      </c>
      <c r="Z1655" s="337" t="s">
        <v>1728</v>
      </c>
      <c r="AA1655" s="337" t="s">
        <v>735</v>
      </c>
      <c r="AB1655" s="337" t="s">
        <v>718</v>
      </c>
      <c r="AC1655" s="337" t="s">
        <v>14142</v>
      </c>
    </row>
    <row r="1656" spans="1:29" ht="15.8" x14ac:dyDescent="0.25">
      <c r="A1656" s="337" t="s">
        <v>1723</v>
      </c>
      <c r="B1656" s="337" t="s">
        <v>1014</v>
      </c>
      <c r="C1656" s="337" t="s">
        <v>1725</v>
      </c>
      <c r="D1656" s="337" t="s">
        <v>13527</v>
      </c>
      <c r="E1656" s="337" t="s">
        <v>11566</v>
      </c>
      <c r="F1656" s="338">
        <v>43838</v>
      </c>
      <c r="G1656" s="337" t="s">
        <v>7634</v>
      </c>
      <c r="H1656" s="338">
        <v>43871</v>
      </c>
      <c r="I1656" s="337" t="s">
        <v>19695</v>
      </c>
      <c r="J1656" s="337" t="s">
        <v>36</v>
      </c>
      <c r="K1656" s="337" t="s">
        <v>19695</v>
      </c>
      <c r="L1656" s="337" t="s">
        <v>19695</v>
      </c>
      <c r="M1656" s="337" t="s">
        <v>19695</v>
      </c>
      <c r="N1656" s="337" t="s">
        <v>19695</v>
      </c>
      <c r="O1656" s="337" t="s">
        <v>19695</v>
      </c>
      <c r="P1656" s="337" t="s">
        <v>19695</v>
      </c>
      <c r="Q1656" s="337" t="s">
        <v>19695</v>
      </c>
      <c r="R1656" s="337" t="s">
        <v>35</v>
      </c>
      <c r="S1656" s="337" t="s">
        <v>77</v>
      </c>
      <c r="T1656" s="337" t="s">
        <v>1015</v>
      </c>
      <c r="U1656" s="337" t="s">
        <v>1016</v>
      </c>
      <c r="V1656" s="337">
        <v>8</v>
      </c>
      <c r="W1656" s="337" t="s">
        <v>19695</v>
      </c>
      <c r="X1656" s="337" t="s">
        <v>19695</v>
      </c>
      <c r="Y1656" s="337" t="s">
        <v>19695</v>
      </c>
      <c r="Z1656" s="337" t="s">
        <v>1728</v>
      </c>
      <c r="AA1656" s="337" t="s">
        <v>717</v>
      </c>
      <c r="AB1656" s="337" t="s">
        <v>718</v>
      </c>
      <c r="AC1656" s="337" t="s">
        <v>14145</v>
      </c>
    </row>
    <row r="1657" spans="1:29" ht="15.8" x14ac:dyDescent="0.25">
      <c r="A1657" s="337" t="s">
        <v>1723</v>
      </c>
      <c r="B1657" s="337" t="s">
        <v>11381</v>
      </c>
      <c r="C1657" s="337" t="s">
        <v>1821</v>
      </c>
      <c r="D1657" s="337" t="s">
        <v>449</v>
      </c>
      <c r="E1657" s="337" t="s">
        <v>11375</v>
      </c>
      <c r="F1657" s="338">
        <v>43853</v>
      </c>
      <c r="G1657" s="337" t="s">
        <v>11382</v>
      </c>
      <c r="H1657" s="338">
        <v>43869</v>
      </c>
      <c r="I1657" s="337" t="s">
        <v>19695</v>
      </c>
      <c r="J1657" s="337" t="s">
        <v>16</v>
      </c>
      <c r="K1657" s="337" t="s">
        <v>19695</v>
      </c>
      <c r="L1657" s="337" t="s">
        <v>19695</v>
      </c>
      <c r="M1657" s="337" t="s">
        <v>19695</v>
      </c>
      <c r="N1657" s="337" t="s">
        <v>19695</v>
      </c>
      <c r="O1657" s="337" t="s">
        <v>19695</v>
      </c>
      <c r="P1657" s="337" t="s">
        <v>19695</v>
      </c>
      <c r="Q1657" s="337" t="s">
        <v>19695</v>
      </c>
      <c r="R1657" s="337" t="s">
        <v>52</v>
      </c>
      <c r="S1657" s="337" t="s">
        <v>53</v>
      </c>
      <c r="T1657" s="337" t="s">
        <v>397</v>
      </c>
      <c r="U1657" s="337" t="s">
        <v>9653</v>
      </c>
      <c r="V1657" s="337">
        <v>6</v>
      </c>
      <c r="W1657" s="337" t="s">
        <v>19695</v>
      </c>
      <c r="X1657" s="337" t="s">
        <v>19695</v>
      </c>
      <c r="Y1657" s="337" t="s">
        <v>19695</v>
      </c>
      <c r="Z1657" s="337" t="s">
        <v>1728</v>
      </c>
      <c r="AA1657" s="337" t="s">
        <v>735</v>
      </c>
      <c r="AB1657" s="337" t="s">
        <v>718</v>
      </c>
      <c r="AC1657" s="337" t="s">
        <v>14173</v>
      </c>
    </row>
    <row r="1658" spans="1:29" ht="15.8" x14ac:dyDescent="0.25">
      <c r="A1658" s="337" t="s">
        <v>1723</v>
      </c>
      <c r="B1658" s="337" t="s">
        <v>1069</v>
      </c>
      <c r="C1658" s="337" t="s">
        <v>1821</v>
      </c>
      <c r="D1658" s="337" t="s">
        <v>449</v>
      </c>
      <c r="E1658" s="337" t="s">
        <v>11216</v>
      </c>
      <c r="F1658" s="338">
        <v>43860</v>
      </c>
      <c r="G1658" s="337" t="s">
        <v>11382</v>
      </c>
      <c r="H1658" s="338">
        <v>43869</v>
      </c>
      <c r="I1658" s="337" t="s">
        <v>19695</v>
      </c>
      <c r="J1658" s="337" t="s">
        <v>36</v>
      </c>
      <c r="K1658" s="337" t="s">
        <v>19695</v>
      </c>
      <c r="L1658" s="337" t="s">
        <v>19695</v>
      </c>
      <c r="M1658" s="337" t="s">
        <v>19695</v>
      </c>
      <c r="N1658" s="337" t="s">
        <v>19695</v>
      </c>
      <c r="O1658" s="337" t="s">
        <v>19695</v>
      </c>
      <c r="P1658" s="337" t="s">
        <v>19695</v>
      </c>
      <c r="Q1658" s="337" t="s">
        <v>19695</v>
      </c>
      <c r="R1658" s="337" t="s">
        <v>18</v>
      </c>
      <c r="S1658" s="337" t="s">
        <v>1033</v>
      </c>
      <c r="T1658" s="337" t="s">
        <v>1033</v>
      </c>
      <c r="U1658" s="337" t="s">
        <v>1033</v>
      </c>
      <c r="V1658" s="337">
        <v>9</v>
      </c>
      <c r="W1658" s="337" t="s">
        <v>19695</v>
      </c>
      <c r="X1658" s="337" t="s">
        <v>19695</v>
      </c>
      <c r="Y1658" s="337" t="s">
        <v>19695</v>
      </c>
      <c r="Z1658" s="337" t="s">
        <v>1745</v>
      </c>
      <c r="AA1658" s="337" t="s">
        <v>761</v>
      </c>
      <c r="AB1658" s="337" t="s">
        <v>762</v>
      </c>
      <c r="AC1658" s="337" t="s">
        <v>15317</v>
      </c>
    </row>
    <row r="1659" spans="1:29" ht="15.8" x14ac:dyDescent="0.25">
      <c r="A1659" s="337" t="s">
        <v>1723</v>
      </c>
      <c r="B1659" s="337" t="s">
        <v>11934</v>
      </c>
      <c r="C1659" s="337" t="s">
        <v>1725</v>
      </c>
      <c r="D1659" s="337" t="s">
        <v>1735</v>
      </c>
      <c r="E1659" s="337" t="s">
        <v>11935</v>
      </c>
      <c r="F1659" s="338">
        <v>43818</v>
      </c>
      <c r="G1659" s="337" t="s">
        <v>10421</v>
      </c>
      <c r="H1659" s="338">
        <v>43868</v>
      </c>
      <c r="I1659" s="337" t="s">
        <v>19695</v>
      </c>
      <c r="J1659" s="337" t="s">
        <v>36</v>
      </c>
      <c r="K1659" s="337" t="s">
        <v>19695</v>
      </c>
      <c r="L1659" s="337" t="s">
        <v>19695</v>
      </c>
      <c r="M1659" s="337" t="s">
        <v>19695</v>
      </c>
      <c r="N1659" s="337" t="s">
        <v>19695</v>
      </c>
      <c r="O1659" s="337" t="s">
        <v>19695</v>
      </c>
      <c r="P1659" s="337" t="s">
        <v>19695</v>
      </c>
      <c r="Q1659" s="337" t="s">
        <v>19695</v>
      </c>
      <c r="R1659" s="337" t="s">
        <v>777</v>
      </c>
      <c r="S1659" s="337" t="s">
        <v>777</v>
      </c>
      <c r="T1659" s="337" t="s">
        <v>778</v>
      </c>
      <c r="U1659" s="337" t="s">
        <v>778</v>
      </c>
      <c r="V1659" s="337">
        <v>6</v>
      </c>
      <c r="W1659" s="337" t="s">
        <v>19695</v>
      </c>
      <c r="X1659" s="337" t="s">
        <v>19695</v>
      </c>
      <c r="Y1659" s="337" t="s">
        <v>19695</v>
      </c>
      <c r="Z1659" s="337" t="s">
        <v>1745</v>
      </c>
      <c r="AA1659" s="337" t="s">
        <v>761</v>
      </c>
      <c r="AB1659" s="337" t="s">
        <v>762</v>
      </c>
      <c r="AC1659" s="337" t="s">
        <v>15322</v>
      </c>
    </row>
    <row r="1660" spans="1:29" ht="15.8" x14ac:dyDescent="0.25">
      <c r="A1660" s="337" t="s">
        <v>1723</v>
      </c>
      <c r="B1660" s="337" t="s">
        <v>11936</v>
      </c>
      <c r="C1660" s="337" t="s">
        <v>1725</v>
      </c>
      <c r="D1660" s="337" t="s">
        <v>1730</v>
      </c>
      <c r="E1660" s="337" t="s">
        <v>11935</v>
      </c>
      <c r="F1660" s="338">
        <v>43818</v>
      </c>
      <c r="G1660" s="337" t="s">
        <v>10421</v>
      </c>
      <c r="H1660" s="338">
        <v>43868</v>
      </c>
      <c r="I1660" s="337" t="s">
        <v>19695</v>
      </c>
      <c r="J1660" s="337" t="s">
        <v>36</v>
      </c>
      <c r="K1660" s="337" t="s">
        <v>19695</v>
      </c>
      <c r="L1660" s="337" t="s">
        <v>19695</v>
      </c>
      <c r="M1660" s="337" t="s">
        <v>19695</v>
      </c>
      <c r="N1660" s="337" t="s">
        <v>19695</v>
      </c>
      <c r="O1660" s="337" t="s">
        <v>19695</v>
      </c>
      <c r="P1660" s="337" t="s">
        <v>19695</v>
      </c>
      <c r="Q1660" s="337" t="s">
        <v>19695</v>
      </c>
      <c r="R1660" s="337" t="s">
        <v>777</v>
      </c>
      <c r="S1660" s="337" t="s">
        <v>777</v>
      </c>
      <c r="T1660" s="337" t="s">
        <v>778</v>
      </c>
      <c r="U1660" s="337" t="s">
        <v>778</v>
      </c>
      <c r="V1660" s="337">
        <v>6</v>
      </c>
      <c r="W1660" s="337" t="s">
        <v>19695</v>
      </c>
      <c r="X1660" s="337" t="s">
        <v>19695</v>
      </c>
      <c r="Y1660" s="337" t="s">
        <v>19695</v>
      </c>
      <c r="Z1660" s="337" t="s">
        <v>1745</v>
      </c>
      <c r="AA1660" s="337" t="s">
        <v>761</v>
      </c>
      <c r="AB1660" s="337" t="s">
        <v>762</v>
      </c>
      <c r="AC1660" s="337" t="s">
        <v>15324</v>
      </c>
    </row>
    <row r="1661" spans="1:29" ht="15.8" x14ac:dyDescent="0.25">
      <c r="A1661" s="337" t="s">
        <v>1723</v>
      </c>
      <c r="B1661" s="337" t="s">
        <v>9683</v>
      </c>
      <c r="C1661" s="337" t="s">
        <v>1725</v>
      </c>
      <c r="D1661" s="337" t="s">
        <v>1730</v>
      </c>
      <c r="E1661" s="337" t="s">
        <v>9684</v>
      </c>
      <c r="F1661" s="338">
        <v>43850</v>
      </c>
      <c r="G1661" s="337" t="s">
        <v>9685</v>
      </c>
      <c r="H1661" s="338">
        <v>43867</v>
      </c>
      <c r="I1661" s="337" t="s">
        <v>19695</v>
      </c>
      <c r="J1661" s="337" t="s">
        <v>16</v>
      </c>
      <c r="K1661" s="337" t="s">
        <v>19695</v>
      </c>
      <c r="L1661" s="337" t="s">
        <v>19695</v>
      </c>
      <c r="M1661" s="337" t="s">
        <v>19695</v>
      </c>
      <c r="N1661" s="337" t="s">
        <v>19695</v>
      </c>
      <c r="O1661" s="337" t="s">
        <v>19695</v>
      </c>
      <c r="P1661" s="337" t="s">
        <v>19695</v>
      </c>
      <c r="Q1661" s="337" t="s">
        <v>19695</v>
      </c>
      <c r="R1661" s="337" t="s">
        <v>35</v>
      </c>
      <c r="S1661" s="337" t="s">
        <v>985</v>
      </c>
      <c r="T1661" s="337" t="s">
        <v>35</v>
      </c>
      <c r="U1661" s="337" t="s">
        <v>9686</v>
      </c>
      <c r="V1661" s="337">
        <v>10</v>
      </c>
      <c r="W1661" s="337" t="s">
        <v>19695</v>
      </c>
      <c r="X1661" s="337" t="s">
        <v>19695</v>
      </c>
      <c r="Y1661" s="337" t="s">
        <v>19695</v>
      </c>
      <c r="Z1661" s="337" t="s">
        <v>1745</v>
      </c>
      <c r="AA1661" s="337" t="s">
        <v>853</v>
      </c>
      <c r="AB1661" s="337" t="s">
        <v>854</v>
      </c>
      <c r="AC1661" s="337" t="s">
        <v>14169</v>
      </c>
    </row>
    <row r="1662" spans="1:29" ht="15.8" x14ac:dyDescent="0.25">
      <c r="A1662" s="337" t="s">
        <v>1723</v>
      </c>
      <c r="B1662" s="337" t="s">
        <v>11927</v>
      </c>
      <c r="C1662" s="337" t="s">
        <v>1725</v>
      </c>
      <c r="D1662" s="337" t="s">
        <v>1735</v>
      </c>
      <c r="E1662" s="337" t="s">
        <v>7654</v>
      </c>
      <c r="F1662" s="338">
        <v>43816</v>
      </c>
      <c r="G1662" s="337" t="s">
        <v>11926</v>
      </c>
      <c r="H1662" s="338">
        <v>43866</v>
      </c>
      <c r="I1662" s="337" t="s">
        <v>19695</v>
      </c>
      <c r="J1662" s="337" t="s">
        <v>16</v>
      </c>
      <c r="K1662" s="337" t="s">
        <v>19695</v>
      </c>
      <c r="L1662" s="337" t="s">
        <v>19695</v>
      </c>
      <c r="M1662" s="337" t="s">
        <v>19695</v>
      </c>
      <c r="N1662" s="337" t="s">
        <v>19695</v>
      </c>
      <c r="O1662" s="337" t="s">
        <v>19695</v>
      </c>
      <c r="P1662" s="337" t="s">
        <v>19695</v>
      </c>
      <c r="Q1662" s="337" t="s">
        <v>19695</v>
      </c>
      <c r="R1662" s="337" t="s">
        <v>777</v>
      </c>
      <c r="S1662" s="337" t="s">
        <v>777</v>
      </c>
      <c r="T1662" s="337" t="s">
        <v>778</v>
      </c>
      <c r="U1662" s="337" t="s">
        <v>11928</v>
      </c>
      <c r="V1662" s="337">
        <v>4</v>
      </c>
      <c r="W1662" s="337" t="s">
        <v>19695</v>
      </c>
      <c r="X1662" s="337" t="s">
        <v>19695</v>
      </c>
      <c r="Y1662" s="337" t="s">
        <v>19695</v>
      </c>
      <c r="Z1662" s="337" t="s">
        <v>1745</v>
      </c>
      <c r="AA1662" s="337" t="s">
        <v>761</v>
      </c>
      <c r="AB1662" s="337" t="s">
        <v>762</v>
      </c>
      <c r="AC1662" s="337" t="s">
        <v>15321</v>
      </c>
    </row>
    <row r="1663" spans="1:29" ht="15.8" x14ac:dyDescent="0.25">
      <c r="A1663" s="337" t="s">
        <v>1723</v>
      </c>
      <c r="B1663" s="337" t="s">
        <v>11925</v>
      </c>
      <c r="C1663" s="337" t="s">
        <v>1725</v>
      </c>
      <c r="D1663" s="337" t="s">
        <v>1735</v>
      </c>
      <c r="E1663" s="337" t="s">
        <v>7654</v>
      </c>
      <c r="F1663" s="338">
        <v>43816</v>
      </c>
      <c r="G1663" s="337" t="s">
        <v>11926</v>
      </c>
      <c r="H1663" s="338">
        <v>43866</v>
      </c>
      <c r="I1663" s="337" t="s">
        <v>19695</v>
      </c>
      <c r="J1663" s="337" t="s">
        <v>36</v>
      </c>
      <c r="K1663" s="337" t="s">
        <v>19695</v>
      </c>
      <c r="L1663" s="337" t="s">
        <v>19695</v>
      </c>
      <c r="M1663" s="337" t="s">
        <v>19695</v>
      </c>
      <c r="N1663" s="337" t="s">
        <v>19695</v>
      </c>
      <c r="O1663" s="337" t="s">
        <v>19695</v>
      </c>
      <c r="P1663" s="337" t="s">
        <v>19695</v>
      </c>
      <c r="Q1663" s="337" t="s">
        <v>19695</v>
      </c>
      <c r="R1663" s="337" t="s">
        <v>777</v>
      </c>
      <c r="S1663" s="337" t="s">
        <v>777</v>
      </c>
      <c r="T1663" s="337" t="s">
        <v>778</v>
      </c>
      <c r="U1663" s="337" t="s">
        <v>778</v>
      </c>
      <c r="V1663" s="337">
        <v>6</v>
      </c>
      <c r="W1663" s="337" t="s">
        <v>19695</v>
      </c>
      <c r="X1663" s="337" t="s">
        <v>19695</v>
      </c>
      <c r="Y1663" s="337" t="s">
        <v>19695</v>
      </c>
      <c r="Z1663" s="337" t="s">
        <v>1745</v>
      </c>
      <c r="AA1663" s="337" t="s">
        <v>761</v>
      </c>
      <c r="AB1663" s="337" t="s">
        <v>762</v>
      </c>
      <c r="AC1663" s="337" t="s">
        <v>15323</v>
      </c>
    </row>
    <row r="1664" spans="1:29" ht="15.8" x14ac:dyDescent="0.25">
      <c r="A1664" s="337" t="s">
        <v>1723</v>
      </c>
      <c r="B1664" s="337" t="s">
        <v>900</v>
      </c>
      <c r="C1664" s="337" t="s">
        <v>1821</v>
      </c>
      <c r="D1664" s="337" t="s">
        <v>449</v>
      </c>
      <c r="E1664" s="337" t="s">
        <v>10424</v>
      </c>
      <c r="F1664" s="338">
        <v>43833</v>
      </c>
      <c r="G1664" s="337" t="s">
        <v>10959</v>
      </c>
      <c r="H1664" s="338">
        <v>43865</v>
      </c>
      <c r="I1664" s="337" t="s">
        <v>19695</v>
      </c>
      <c r="J1664" s="337" t="s">
        <v>36</v>
      </c>
      <c r="K1664" s="337" t="s">
        <v>19695</v>
      </c>
      <c r="L1664" s="337" t="s">
        <v>19695</v>
      </c>
      <c r="M1664" s="337" t="s">
        <v>19695</v>
      </c>
      <c r="N1664" s="337" t="s">
        <v>19695</v>
      </c>
      <c r="O1664" s="337" t="s">
        <v>19695</v>
      </c>
      <c r="P1664" s="337" t="s">
        <v>19695</v>
      </c>
      <c r="Q1664" s="337" t="s">
        <v>19695</v>
      </c>
      <c r="R1664" s="337" t="s">
        <v>52</v>
      </c>
      <c r="S1664" s="337" t="s">
        <v>857</v>
      </c>
      <c r="T1664" s="337" t="s">
        <v>397</v>
      </c>
      <c r="U1664" s="337" t="s">
        <v>901</v>
      </c>
      <c r="V1664" s="337">
        <v>12</v>
      </c>
      <c r="W1664" s="337" t="s">
        <v>19695</v>
      </c>
      <c r="X1664" s="337" t="s">
        <v>19695</v>
      </c>
      <c r="Y1664" s="337" t="s">
        <v>19695</v>
      </c>
      <c r="Z1664" s="337" t="s">
        <v>1728</v>
      </c>
      <c r="AA1664" s="337" t="s">
        <v>735</v>
      </c>
      <c r="AB1664" s="337" t="s">
        <v>718</v>
      </c>
      <c r="AC1664" s="337" t="s">
        <v>14173</v>
      </c>
    </row>
    <row r="1665" spans="1:29" ht="15.8" x14ac:dyDescent="0.25">
      <c r="A1665" s="337" t="s">
        <v>1723</v>
      </c>
      <c r="B1665" s="337" t="s">
        <v>11822</v>
      </c>
      <c r="C1665" s="337" t="s">
        <v>1821</v>
      </c>
      <c r="D1665" s="337" t="s">
        <v>449</v>
      </c>
      <c r="E1665" s="337" t="s">
        <v>7153</v>
      </c>
      <c r="F1665" s="338">
        <v>43834</v>
      </c>
      <c r="G1665" s="337" t="s">
        <v>11569</v>
      </c>
      <c r="H1665" s="338">
        <v>43863</v>
      </c>
      <c r="I1665" s="337" t="s">
        <v>19695</v>
      </c>
      <c r="J1665" s="337" t="s">
        <v>16</v>
      </c>
      <c r="K1665" s="337" t="s">
        <v>19695</v>
      </c>
      <c r="L1665" s="337" t="s">
        <v>19695</v>
      </c>
      <c r="M1665" s="337" t="s">
        <v>19695</v>
      </c>
      <c r="N1665" s="337" t="s">
        <v>19695</v>
      </c>
      <c r="O1665" s="337" t="s">
        <v>19695</v>
      </c>
      <c r="P1665" s="337" t="s">
        <v>19695</v>
      </c>
      <c r="Q1665" s="337" t="s">
        <v>19695</v>
      </c>
      <c r="R1665" s="337" t="s">
        <v>109</v>
      </c>
      <c r="S1665" s="337" t="s">
        <v>1129</v>
      </c>
      <c r="T1665" s="337" t="s">
        <v>3570</v>
      </c>
      <c r="U1665" s="337" t="s">
        <v>3571</v>
      </c>
      <c r="V1665" s="337">
        <v>6</v>
      </c>
      <c r="W1665" s="337" t="s">
        <v>19695</v>
      </c>
      <c r="X1665" s="337" t="s">
        <v>19695</v>
      </c>
      <c r="Y1665" s="337" t="s">
        <v>19695</v>
      </c>
      <c r="Z1665" s="337" t="s">
        <v>1728</v>
      </c>
      <c r="AA1665" s="337" t="s">
        <v>717</v>
      </c>
      <c r="AB1665" s="337" t="s">
        <v>718</v>
      </c>
      <c r="AC1665" s="337" t="s">
        <v>14199</v>
      </c>
    </row>
    <row r="1666" spans="1:29" ht="15.8" x14ac:dyDescent="0.25">
      <c r="A1666" s="337" t="s">
        <v>1723</v>
      </c>
      <c r="B1666" s="337" t="s">
        <v>11215</v>
      </c>
      <c r="C1666" s="337" t="s">
        <v>1821</v>
      </c>
      <c r="D1666" s="337" t="s">
        <v>449</v>
      </c>
      <c r="E1666" s="337" t="s">
        <v>7170</v>
      </c>
      <c r="F1666" s="338">
        <v>43427</v>
      </c>
      <c r="G1666" s="337" t="s">
        <v>11216</v>
      </c>
      <c r="H1666" s="338">
        <v>43860</v>
      </c>
      <c r="I1666" s="337" t="s">
        <v>19695</v>
      </c>
      <c r="J1666" s="337" t="s">
        <v>16</v>
      </c>
      <c r="K1666" s="337" t="s">
        <v>19695</v>
      </c>
      <c r="L1666" s="337" t="s">
        <v>19695</v>
      </c>
      <c r="M1666" s="337" t="s">
        <v>19695</v>
      </c>
      <c r="N1666" s="337" t="s">
        <v>19695</v>
      </c>
      <c r="O1666" s="337" t="s">
        <v>19695</v>
      </c>
      <c r="P1666" s="337" t="s">
        <v>19695</v>
      </c>
      <c r="Q1666" s="337" t="s">
        <v>19695</v>
      </c>
      <c r="R1666" s="337" t="s">
        <v>144</v>
      </c>
      <c r="S1666" s="337" t="s">
        <v>446</v>
      </c>
      <c r="T1666" s="337" t="s">
        <v>55</v>
      </c>
      <c r="U1666" s="337" t="s">
        <v>11208</v>
      </c>
      <c r="V1666" s="337">
        <v>4</v>
      </c>
      <c r="W1666" s="337" t="s">
        <v>19695</v>
      </c>
      <c r="X1666" s="337" t="s">
        <v>19695</v>
      </c>
      <c r="Y1666" s="337" t="s">
        <v>19695</v>
      </c>
      <c r="Z1666" s="337" t="s">
        <v>1728</v>
      </c>
      <c r="AA1666" s="337" t="s">
        <v>717</v>
      </c>
      <c r="AB1666" s="337" t="s">
        <v>718</v>
      </c>
      <c r="AC1666" s="337" t="s">
        <v>14247</v>
      </c>
    </row>
    <row r="1667" spans="1:29" ht="15.8" x14ac:dyDescent="0.25">
      <c r="A1667" s="337" t="s">
        <v>1723</v>
      </c>
      <c r="B1667" s="337" t="s">
        <v>11772</v>
      </c>
      <c r="C1667" s="337" t="s">
        <v>1821</v>
      </c>
      <c r="D1667" s="337" t="s">
        <v>449</v>
      </c>
      <c r="E1667" s="337" t="s">
        <v>11562</v>
      </c>
      <c r="F1667" s="338">
        <v>43805</v>
      </c>
      <c r="G1667" s="337" t="s">
        <v>11216</v>
      </c>
      <c r="H1667" s="338">
        <v>43860</v>
      </c>
      <c r="I1667" s="337" t="s">
        <v>19695</v>
      </c>
      <c r="J1667" s="337" t="s">
        <v>36</v>
      </c>
      <c r="K1667" s="337" t="s">
        <v>19695</v>
      </c>
      <c r="L1667" s="337" t="s">
        <v>19695</v>
      </c>
      <c r="M1667" s="337" t="s">
        <v>19695</v>
      </c>
      <c r="N1667" s="337" t="s">
        <v>19695</v>
      </c>
      <c r="O1667" s="337" t="s">
        <v>19695</v>
      </c>
      <c r="P1667" s="337" t="s">
        <v>19695</v>
      </c>
      <c r="Q1667" s="337" t="s">
        <v>19695</v>
      </c>
      <c r="R1667" s="337" t="s">
        <v>52</v>
      </c>
      <c r="S1667" s="337" t="s">
        <v>52</v>
      </c>
      <c r="T1667" s="337" t="s">
        <v>839</v>
      </c>
      <c r="U1667" s="337" t="s">
        <v>1814</v>
      </c>
      <c r="V1667" s="337">
        <v>4</v>
      </c>
      <c r="W1667" s="337" t="s">
        <v>19695</v>
      </c>
      <c r="X1667" s="337" t="s">
        <v>19695</v>
      </c>
      <c r="Y1667" s="337" t="s">
        <v>19695</v>
      </c>
      <c r="Z1667" s="337" t="s">
        <v>1745</v>
      </c>
      <c r="AA1667" s="337" t="s">
        <v>897</v>
      </c>
      <c r="AB1667" s="337" t="s">
        <v>854</v>
      </c>
      <c r="AC1667" s="337" t="s">
        <v>15317</v>
      </c>
    </row>
    <row r="1668" spans="1:29" ht="15.8" x14ac:dyDescent="0.25">
      <c r="A1668" s="337" t="s">
        <v>1723</v>
      </c>
      <c r="B1668" s="337" t="s">
        <v>11773</v>
      </c>
      <c r="C1668" s="337" t="s">
        <v>1821</v>
      </c>
      <c r="D1668" s="337" t="s">
        <v>449</v>
      </c>
      <c r="E1668" s="337" t="s">
        <v>11368</v>
      </c>
      <c r="F1668" s="338">
        <v>43810</v>
      </c>
      <c r="G1668" s="337" t="s">
        <v>11216</v>
      </c>
      <c r="H1668" s="338">
        <v>43860</v>
      </c>
      <c r="I1668" s="337" t="s">
        <v>19695</v>
      </c>
      <c r="J1668" s="337" t="s">
        <v>36</v>
      </c>
      <c r="K1668" s="337" t="s">
        <v>19695</v>
      </c>
      <c r="L1668" s="337" t="s">
        <v>19695</v>
      </c>
      <c r="M1668" s="337" t="s">
        <v>19695</v>
      </c>
      <c r="N1668" s="337" t="s">
        <v>19695</v>
      </c>
      <c r="O1668" s="337" t="s">
        <v>19695</v>
      </c>
      <c r="P1668" s="337" t="s">
        <v>19695</v>
      </c>
      <c r="Q1668" s="337" t="s">
        <v>19695</v>
      </c>
      <c r="R1668" s="337" t="s">
        <v>52</v>
      </c>
      <c r="S1668" s="337" t="s">
        <v>52</v>
      </c>
      <c r="T1668" s="337" t="s">
        <v>839</v>
      </c>
      <c r="U1668" s="337" t="s">
        <v>848</v>
      </c>
      <c r="V1668" s="337">
        <v>7</v>
      </c>
      <c r="W1668" s="337" t="s">
        <v>19695</v>
      </c>
      <c r="X1668" s="337" t="s">
        <v>19695</v>
      </c>
      <c r="Y1668" s="337" t="s">
        <v>19695</v>
      </c>
      <c r="Z1668" s="337" t="s">
        <v>1745</v>
      </c>
      <c r="AA1668" s="337" t="s">
        <v>897</v>
      </c>
      <c r="AB1668" s="337" t="s">
        <v>854</v>
      </c>
      <c r="AC1668" s="337" t="s">
        <v>15317</v>
      </c>
    </row>
    <row r="1669" spans="1:29" ht="15.8" x14ac:dyDescent="0.25">
      <c r="A1669" s="337" t="s">
        <v>1723</v>
      </c>
      <c r="B1669" s="337" t="s">
        <v>11769</v>
      </c>
      <c r="C1669" s="337" t="s">
        <v>1821</v>
      </c>
      <c r="D1669" s="337" t="s">
        <v>449</v>
      </c>
      <c r="E1669" s="337" t="s">
        <v>8542</v>
      </c>
      <c r="F1669" s="338">
        <v>43817</v>
      </c>
      <c r="G1669" s="337" t="s">
        <v>11770</v>
      </c>
      <c r="H1669" s="338">
        <v>43859</v>
      </c>
      <c r="I1669" s="337" t="s">
        <v>19695</v>
      </c>
      <c r="J1669" s="337" t="s">
        <v>16</v>
      </c>
      <c r="K1669" s="337" t="s">
        <v>19695</v>
      </c>
      <c r="L1669" s="337" t="s">
        <v>19695</v>
      </c>
      <c r="M1669" s="337" t="s">
        <v>19695</v>
      </c>
      <c r="N1669" s="337" t="s">
        <v>19695</v>
      </c>
      <c r="O1669" s="337" t="s">
        <v>19695</v>
      </c>
      <c r="P1669" s="337" t="s">
        <v>19695</v>
      </c>
      <c r="Q1669" s="337" t="s">
        <v>19695</v>
      </c>
      <c r="R1669" s="337" t="s">
        <v>52</v>
      </c>
      <c r="S1669" s="337" t="s">
        <v>142</v>
      </c>
      <c r="T1669" s="337" t="s">
        <v>11771</v>
      </c>
      <c r="U1669" s="337" t="s">
        <v>1805</v>
      </c>
      <c r="V1669" s="337">
        <v>7</v>
      </c>
      <c r="W1669" s="337" t="s">
        <v>19695</v>
      </c>
      <c r="X1669" s="337" t="s">
        <v>19695</v>
      </c>
      <c r="Y1669" s="337" t="s">
        <v>19695</v>
      </c>
      <c r="Z1669" s="337" t="s">
        <v>1745</v>
      </c>
      <c r="AA1669" s="337" t="s">
        <v>897</v>
      </c>
      <c r="AB1669" s="337" t="s">
        <v>854</v>
      </c>
      <c r="AC1669" s="337" t="s">
        <v>15316</v>
      </c>
    </row>
    <row r="1670" spans="1:29" ht="15.8" x14ac:dyDescent="0.25">
      <c r="A1670" s="337" t="s">
        <v>1723</v>
      </c>
      <c r="B1670" s="337" t="s">
        <v>12370</v>
      </c>
      <c r="C1670" s="337" t="s">
        <v>1725</v>
      </c>
      <c r="D1670" s="337" t="s">
        <v>1730</v>
      </c>
      <c r="E1670" s="337" t="s">
        <v>8718</v>
      </c>
      <c r="F1670" s="338">
        <v>43808</v>
      </c>
      <c r="G1670" s="337" t="s">
        <v>10627</v>
      </c>
      <c r="H1670" s="338">
        <v>43858</v>
      </c>
      <c r="I1670" s="337" t="s">
        <v>19695</v>
      </c>
      <c r="J1670" s="337" t="s">
        <v>36</v>
      </c>
      <c r="K1670" s="337" t="s">
        <v>19695</v>
      </c>
      <c r="L1670" s="337" t="s">
        <v>19695</v>
      </c>
      <c r="M1670" s="337" t="s">
        <v>19695</v>
      </c>
      <c r="N1670" s="337" t="s">
        <v>19695</v>
      </c>
      <c r="O1670" s="337" t="s">
        <v>19695</v>
      </c>
      <c r="P1670" s="337" t="s">
        <v>19695</v>
      </c>
      <c r="Q1670" s="337" t="s">
        <v>19695</v>
      </c>
      <c r="R1670" s="337" t="s">
        <v>1206</v>
      </c>
      <c r="S1670" s="337" t="s">
        <v>1207</v>
      </c>
      <c r="T1670" s="337" t="s">
        <v>1557</v>
      </c>
      <c r="U1670" s="337" t="s">
        <v>1210</v>
      </c>
      <c r="V1670" s="337">
        <v>6</v>
      </c>
      <c r="W1670" s="337" t="s">
        <v>19695</v>
      </c>
      <c r="X1670" s="337" t="s">
        <v>19695</v>
      </c>
      <c r="Y1670" s="337" t="s">
        <v>19695</v>
      </c>
      <c r="Z1670" s="337" t="s">
        <v>1745</v>
      </c>
      <c r="AA1670" s="337" t="s">
        <v>761</v>
      </c>
      <c r="AB1670" s="337" t="s">
        <v>762</v>
      </c>
      <c r="AC1670" s="337" t="s">
        <v>15347</v>
      </c>
    </row>
    <row r="1671" spans="1:29" ht="15.8" x14ac:dyDescent="0.25">
      <c r="A1671" s="337" t="s">
        <v>1723</v>
      </c>
      <c r="B1671" s="337" t="s">
        <v>11616</v>
      </c>
      <c r="C1671" s="337" t="s">
        <v>1821</v>
      </c>
      <c r="D1671" s="337" t="s">
        <v>449</v>
      </c>
      <c r="E1671" s="337" t="s">
        <v>11617</v>
      </c>
      <c r="F1671" s="338">
        <v>43812</v>
      </c>
      <c r="G1671" s="337" t="s">
        <v>9689</v>
      </c>
      <c r="H1671" s="338">
        <v>43857</v>
      </c>
      <c r="I1671" s="337" t="s">
        <v>19695</v>
      </c>
      <c r="J1671" s="337" t="s">
        <v>16</v>
      </c>
      <c r="K1671" s="337" t="s">
        <v>19695</v>
      </c>
      <c r="L1671" s="337" t="s">
        <v>19695</v>
      </c>
      <c r="M1671" s="337" t="s">
        <v>19695</v>
      </c>
      <c r="N1671" s="337" t="s">
        <v>19695</v>
      </c>
      <c r="O1671" s="337" t="s">
        <v>19695</v>
      </c>
      <c r="P1671" s="337" t="s">
        <v>19695</v>
      </c>
      <c r="Q1671" s="337" t="s">
        <v>19695</v>
      </c>
      <c r="R1671" s="337" t="s">
        <v>112</v>
      </c>
      <c r="S1671" s="337" t="s">
        <v>112</v>
      </c>
      <c r="T1671" s="337" t="s">
        <v>5957</v>
      </c>
      <c r="U1671" s="337" t="s">
        <v>1253</v>
      </c>
      <c r="V1671" s="337">
        <v>12</v>
      </c>
      <c r="W1671" s="337" t="s">
        <v>19695</v>
      </c>
      <c r="X1671" s="337" t="s">
        <v>19695</v>
      </c>
      <c r="Y1671" s="337" t="s">
        <v>19695</v>
      </c>
      <c r="Z1671" s="337" t="s">
        <v>1728</v>
      </c>
      <c r="AA1671" s="337" t="s">
        <v>735</v>
      </c>
      <c r="AB1671" s="337" t="s">
        <v>718</v>
      </c>
      <c r="AC1671" s="337" t="s">
        <v>14140</v>
      </c>
    </row>
    <row r="1672" spans="1:29" ht="15.8" x14ac:dyDescent="0.25">
      <c r="A1672" s="337" t="s">
        <v>1723</v>
      </c>
      <c r="B1672" s="337" t="s">
        <v>9687</v>
      </c>
      <c r="C1672" s="337" t="s">
        <v>1725</v>
      </c>
      <c r="D1672" s="337" t="s">
        <v>1730</v>
      </c>
      <c r="E1672" s="337" t="s">
        <v>9688</v>
      </c>
      <c r="F1672" s="338">
        <v>43846</v>
      </c>
      <c r="G1672" s="337" t="s">
        <v>9689</v>
      </c>
      <c r="H1672" s="338">
        <v>43857</v>
      </c>
      <c r="I1672" s="337" t="s">
        <v>19695</v>
      </c>
      <c r="J1672" s="337" t="s">
        <v>36</v>
      </c>
      <c r="K1672" s="337" t="s">
        <v>19695</v>
      </c>
      <c r="L1672" s="337" t="s">
        <v>19695</v>
      </c>
      <c r="M1672" s="337" t="s">
        <v>19695</v>
      </c>
      <c r="N1672" s="337" t="s">
        <v>19695</v>
      </c>
      <c r="O1672" s="337" t="s">
        <v>19695</v>
      </c>
      <c r="P1672" s="337" t="s">
        <v>19695</v>
      </c>
      <c r="Q1672" s="337" t="s">
        <v>19695</v>
      </c>
      <c r="R1672" s="337" t="s">
        <v>52</v>
      </c>
      <c r="S1672" s="337" t="s">
        <v>69</v>
      </c>
      <c r="T1672" s="337" t="s">
        <v>382</v>
      </c>
      <c r="U1672" s="337" t="s">
        <v>9690</v>
      </c>
      <c r="V1672" s="337">
        <v>10</v>
      </c>
      <c r="W1672" s="337" t="s">
        <v>19695</v>
      </c>
      <c r="X1672" s="337" t="s">
        <v>19695</v>
      </c>
      <c r="Y1672" s="337" t="s">
        <v>19695</v>
      </c>
      <c r="Z1672" s="337" t="s">
        <v>1745</v>
      </c>
      <c r="AA1672" s="337" t="s">
        <v>735</v>
      </c>
      <c r="AB1672" s="337" t="s">
        <v>718</v>
      </c>
      <c r="AC1672" s="337" t="s">
        <v>15315</v>
      </c>
    </row>
    <row r="1673" spans="1:29" ht="15.8" x14ac:dyDescent="0.25">
      <c r="A1673" s="337" t="s">
        <v>1723</v>
      </c>
      <c r="B1673" s="337" t="s">
        <v>11453</v>
      </c>
      <c r="C1673" s="337" t="s">
        <v>1821</v>
      </c>
      <c r="D1673" s="337" t="s">
        <v>449</v>
      </c>
      <c r="E1673" s="337" t="s">
        <v>11036</v>
      </c>
      <c r="F1673" s="338">
        <v>43809</v>
      </c>
      <c r="G1673" s="337" t="s">
        <v>9965</v>
      </c>
      <c r="H1673" s="338">
        <v>43856</v>
      </c>
      <c r="I1673" s="337" t="s">
        <v>19695</v>
      </c>
      <c r="J1673" s="337" t="s">
        <v>36</v>
      </c>
      <c r="K1673" s="337" t="s">
        <v>19695</v>
      </c>
      <c r="L1673" s="337" t="s">
        <v>19695</v>
      </c>
      <c r="M1673" s="337" t="s">
        <v>19695</v>
      </c>
      <c r="N1673" s="337" t="s">
        <v>19695</v>
      </c>
      <c r="O1673" s="337" t="s">
        <v>19695</v>
      </c>
      <c r="P1673" s="337" t="s">
        <v>19695</v>
      </c>
      <c r="Q1673" s="337" t="s">
        <v>19695</v>
      </c>
      <c r="R1673" s="337" t="s">
        <v>15</v>
      </c>
      <c r="S1673" s="337" t="s">
        <v>1203</v>
      </c>
      <c r="T1673" s="337" t="s">
        <v>11454</v>
      </c>
      <c r="U1673" s="337" t="s">
        <v>11455</v>
      </c>
      <c r="V1673" s="337">
        <v>10</v>
      </c>
      <c r="W1673" s="337" t="s">
        <v>19695</v>
      </c>
      <c r="X1673" s="337" t="s">
        <v>19695</v>
      </c>
      <c r="Y1673" s="337" t="s">
        <v>19695</v>
      </c>
      <c r="Z1673" s="337" t="s">
        <v>1728</v>
      </c>
      <c r="AA1673" s="337" t="s">
        <v>717</v>
      </c>
      <c r="AB1673" s="337" t="s">
        <v>718</v>
      </c>
      <c r="AC1673" s="337" t="s">
        <v>14135</v>
      </c>
    </row>
    <row r="1674" spans="1:29" ht="15.8" x14ac:dyDescent="0.25">
      <c r="A1674" s="337" t="s">
        <v>1723</v>
      </c>
      <c r="B1674" s="337" t="s">
        <v>11456</v>
      </c>
      <c r="C1674" s="337" t="s">
        <v>1821</v>
      </c>
      <c r="D1674" s="337" t="s">
        <v>449</v>
      </c>
      <c r="E1674" s="337" t="s">
        <v>7705</v>
      </c>
      <c r="F1674" s="338">
        <v>43753</v>
      </c>
      <c r="G1674" s="337" t="s">
        <v>9965</v>
      </c>
      <c r="H1674" s="338">
        <v>43856</v>
      </c>
      <c r="I1674" s="337" t="s">
        <v>19695</v>
      </c>
      <c r="J1674" s="337" t="s">
        <v>16</v>
      </c>
      <c r="K1674" s="337" t="s">
        <v>19695</v>
      </c>
      <c r="L1674" s="337" t="s">
        <v>19695</v>
      </c>
      <c r="M1674" s="337" t="s">
        <v>19695</v>
      </c>
      <c r="N1674" s="337" t="s">
        <v>19695</v>
      </c>
      <c r="O1674" s="337" t="s">
        <v>19695</v>
      </c>
      <c r="P1674" s="337" t="s">
        <v>19695</v>
      </c>
      <c r="Q1674" s="337" t="s">
        <v>19695</v>
      </c>
      <c r="R1674" s="337" t="s">
        <v>109</v>
      </c>
      <c r="S1674" s="337" t="s">
        <v>110</v>
      </c>
      <c r="T1674" s="337" t="s">
        <v>408</v>
      </c>
      <c r="U1674" s="337" t="s">
        <v>11457</v>
      </c>
      <c r="V1674" s="337">
        <v>4</v>
      </c>
      <c r="W1674" s="337" t="s">
        <v>19695</v>
      </c>
      <c r="X1674" s="337" t="s">
        <v>19695</v>
      </c>
      <c r="Y1674" s="337" t="s">
        <v>19695</v>
      </c>
      <c r="Z1674" s="337" t="s">
        <v>1728</v>
      </c>
      <c r="AA1674" s="337" t="s">
        <v>717</v>
      </c>
      <c r="AB1674" s="337" t="s">
        <v>718</v>
      </c>
      <c r="AC1674" s="337" t="s">
        <v>14136</v>
      </c>
    </row>
    <row r="1675" spans="1:29" ht="15.8" x14ac:dyDescent="0.25">
      <c r="A1675" s="337" t="s">
        <v>1723</v>
      </c>
      <c r="B1675" s="337" t="s">
        <v>11564</v>
      </c>
      <c r="C1675" s="337" t="s">
        <v>1821</v>
      </c>
      <c r="D1675" s="337" t="s">
        <v>449</v>
      </c>
      <c r="E1675" s="337" t="s">
        <v>7633</v>
      </c>
      <c r="F1675" s="338">
        <v>43829</v>
      </c>
      <c r="G1675" s="337" t="s">
        <v>9965</v>
      </c>
      <c r="H1675" s="338">
        <v>43856</v>
      </c>
      <c r="I1675" s="337" t="s">
        <v>19695</v>
      </c>
      <c r="J1675" s="337" t="s">
        <v>36</v>
      </c>
      <c r="K1675" s="337" t="s">
        <v>19695</v>
      </c>
      <c r="L1675" s="337" t="s">
        <v>19695</v>
      </c>
      <c r="M1675" s="337" t="s">
        <v>19695</v>
      </c>
      <c r="N1675" s="337" t="s">
        <v>19695</v>
      </c>
      <c r="O1675" s="337" t="s">
        <v>19695</v>
      </c>
      <c r="P1675" s="337" t="s">
        <v>19695</v>
      </c>
      <c r="Q1675" s="337" t="s">
        <v>19695</v>
      </c>
      <c r="R1675" s="337" t="s">
        <v>1225</v>
      </c>
      <c r="S1675" s="337" t="s">
        <v>100</v>
      </c>
      <c r="T1675" s="337" t="s">
        <v>116</v>
      </c>
      <c r="U1675" s="337" t="s">
        <v>11565</v>
      </c>
      <c r="V1675" s="337">
        <v>8</v>
      </c>
      <c r="W1675" s="337" t="s">
        <v>19695</v>
      </c>
      <c r="X1675" s="337" t="s">
        <v>19695</v>
      </c>
      <c r="Y1675" s="337" t="s">
        <v>19695</v>
      </c>
      <c r="Z1675" s="337" t="s">
        <v>1728</v>
      </c>
      <c r="AA1675" s="337" t="s">
        <v>717</v>
      </c>
      <c r="AB1675" s="337" t="s">
        <v>718</v>
      </c>
      <c r="AC1675" s="337" t="s">
        <v>14143</v>
      </c>
    </row>
    <row r="1676" spans="1:29" ht="15.8" x14ac:dyDescent="0.25">
      <c r="A1676" s="337" t="s">
        <v>1723</v>
      </c>
      <c r="B1676" s="337" t="s">
        <v>11880</v>
      </c>
      <c r="C1676" s="337" t="s">
        <v>1725</v>
      </c>
      <c r="D1676" s="337" t="s">
        <v>1735</v>
      </c>
      <c r="E1676" s="337" t="s">
        <v>11879</v>
      </c>
      <c r="F1676" s="338">
        <v>43847</v>
      </c>
      <c r="G1676" s="337" t="s">
        <v>9965</v>
      </c>
      <c r="H1676" s="338">
        <v>43856</v>
      </c>
      <c r="I1676" s="337" t="s">
        <v>19695</v>
      </c>
      <c r="J1676" s="337" t="s">
        <v>16</v>
      </c>
      <c r="K1676" s="337" t="s">
        <v>19695</v>
      </c>
      <c r="L1676" s="337" t="s">
        <v>19695</v>
      </c>
      <c r="M1676" s="337" t="s">
        <v>19695</v>
      </c>
      <c r="N1676" s="337" t="s">
        <v>19695</v>
      </c>
      <c r="O1676" s="337" t="s">
        <v>19695</v>
      </c>
      <c r="P1676" s="337" t="s">
        <v>19695</v>
      </c>
      <c r="Q1676" s="337" t="s">
        <v>19695</v>
      </c>
      <c r="R1676" s="337" t="s">
        <v>130</v>
      </c>
      <c r="S1676" s="337" t="s">
        <v>147</v>
      </c>
      <c r="T1676" s="337" t="s">
        <v>11881</v>
      </c>
      <c r="U1676" s="337" t="s">
        <v>11882</v>
      </c>
      <c r="V1676" s="337">
        <v>9</v>
      </c>
      <c r="W1676" s="337" t="s">
        <v>19695</v>
      </c>
      <c r="X1676" s="337" t="s">
        <v>19695</v>
      </c>
      <c r="Y1676" s="337" t="s">
        <v>19695</v>
      </c>
      <c r="Z1676" s="337" t="s">
        <v>1745</v>
      </c>
      <c r="AA1676" s="337" t="s">
        <v>761</v>
      </c>
      <c r="AB1676" s="337" t="s">
        <v>762</v>
      </c>
      <c r="AC1676" s="337" t="s">
        <v>15317</v>
      </c>
    </row>
    <row r="1677" spans="1:29" ht="15.8" x14ac:dyDescent="0.25">
      <c r="A1677" s="337" t="s">
        <v>1723</v>
      </c>
      <c r="B1677" s="337" t="s">
        <v>9759</v>
      </c>
      <c r="C1677" s="337" t="s">
        <v>1821</v>
      </c>
      <c r="D1677" s="337" t="s">
        <v>449</v>
      </c>
      <c r="E1677" s="337" t="s">
        <v>5208</v>
      </c>
      <c r="F1677" s="338">
        <v>43363</v>
      </c>
      <c r="G1677" s="337" t="s">
        <v>7666</v>
      </c>
      <c r="H1677" s="338">
        <v>43854</v>
      </c>
      <c r="I1677" s="337" t="s">
        <v>19695</v>
      </c>
      <c r="J1677" s="337" t="s">
        <v>16</v>
      </c>
      <c r="K1677" s="337" t="s">
        <v>19695</v>
      </c>
      <c r="L1677" s="337" t="s">
        <v>19695</v>
      </c>
      <c r="M1677" s="337" t="s">
        <v>19695</v>
      </c>
      <c r="N1677" s="337" t="s">
        <v>19695</v>
      </c>
      <c r="O1677" s="337" t="s">
        <v>19695</v>
      </c>
      <c r="P1677" s="337" t="s">
        <v>19695</v>
      </c>
      <c r="Q1677" s="337" t="s">
        <v>19695</v>
      </c>
      <c r="R1677" s="337" t="s">
        <v>144</v>
      </c>
      <c r="S1677" s="337" t="s">
        <v>446</v>
      </c>
      <c r="T1677" s="337" t="s">
        <v>55</v>
      </c>
      <c r="U1677" s="337" t="s">
        <v>9760</v>
      </c>
      <c r="V1677" s="337">
        <v>6</v>
      </c>
      <c r="W1677" s="337" t="s">
        <v>19695</v>
      </c>
      <c r="X1677" s="337" t="s">
        <v>19695</v>
      </c>
      <c r="Y1677" s="337" t="s">
        <v>19695</v>
      </c>
      <c r="Z1677" s="337" t="s">
        <v>1728</v>
      </c>
      <c r="AA1677" s="337" t="s">
        <v>717</v>
      </c>
      <c r="AB1677" s="337" t="s">
        <v>718</v>
      </c>
      <c r="AC1677" s="337" t="s">
        <v>14219</v>
      </c>
    </row>
    <row r="1678" spans="1:29" ht="15.8" x14ac:dyDescent="0.25">
      <c r="A1678" s="337" t="s">
        <v>1723</v>
      </c>
      <c r="B1678" s="337" t="s">
        <v>11204</v>
      </c>
      <c r="C1678" s="337" t="s">
        <v>1821</v>
      </c>
      <c r="D1678" s="337" t="s">
        <v>449</v>
      </c>
      <c r="E1678" s="337" t="s">
        <v>8503</v>
      </c>
      <c r="F1678" s="338">
        <v>43578</v>
      </c>
      <c r="G1678" s="337" t="s">
        <v>7666</v>
      </c>
      <c r="H1678" s="338">
        <v>43854</v>
      </c>
      <c r="I1678" s="337" t="s">
        <v>19695</v>
      </c>
      <c r="J1678" s="337" t="s">
        <v>16</v>
      </c>
      <c r="K1678" s="337" t="s">
        <v>19695</v>
      </c>
      <c r="L1678" s="337" t="s">
        <v>19695</v>
      </c>
      <c r="M1678" s="337" t="s">
        <v>19695</v>
      </c>
      <c r="N1678" s="337" t="s">
        <v>19695</v>
      </c>
      <c r="O1678" s="337" t="s">
        <v>19695</v>
      </c>
      <c r="P1678" s="337" t="s">
        <v>19695</v>
      </c>
      <c r="Q1678" s="337" t="s">
        <v>19695</v>
      </c>
      <c r="R1678" s="337" t="s">
        <v>144</v>
      </c>
      <c r="S1678" s="337" t="s">
        <v>446</v>
      </c>
      <c r="T1678" s="337" t="s">
        <v>55</v>
      </c>
      <c r="U1678" s="337" t="s">
        <v>819</v>
      </c>
      <c r="V1678" s="337">
        <v>4</v>
      </c>
      <c r="W1678" s="337" t="s">
        <v>19695</v>
      </c>
      <c r="X1678" s="337" t="s">
        <v>19695</v>
      </c>
      <c r="Y1678" s="337" t="s">
        <v>19695</v>
      </c>
      <c r="Z1678" s="337" t="s">
        <v>1728</v>
      </c>
      <c r="AA1678" s="337" t="s">
        <v>717</v>
      </c>
      <c r="AB1678" s="337" t="s">
        <v>718</v>
      </c>
      <c r="AC1678" s="337" t="s">
        <v>14247</v>
      </c>
    </row>
    <row r="1679" spans="1:29" ht="15.8" x14ac:dyDescent="0.25">
      <c r="A1679" s="337" t="s">
        <v>1723</v>
      </c>
      <c r="B1679" s="337" t="s">
        <v>11374</v>
      </c>
      <c r="C1679" s="337" t="s">
        <v>1725</v>
      </c>
      <c r="D1679" s="337" t="s">
        <v>1730</v>
      </c>
      <c r="E1679" s="337" t="s">
        <v>10971</v>
      </c>
      <c r="F1679" s="338">
        <v>43841</v>
      </c>
      <c r="G1679" s="337" t="s">
        <v>11375</v>
      </c>
      <c r="H1679" s="338">
        <v>43853</v>
      </c>
      <c r="I1679" s="337" t="s">
        <v>19695</v>
      </c>
      <c r="J1679" s="337" t="s">
        <v>16</v>
      </c>
      <c r="K1679" s="337" t="s">
        <v>19695</v>
      </c>
      <c r="L1679" s="337" t="s">
        <v>19695</v>
      </c>
      <c r="M1679" s="337" t="s">
        <v>19695</v>
      </c>
      <c r="N1679" s="337" t="s">
        <v>19695</v>
      </c>
      <c r="O1679" s="337" t="s">
        <v>19695</v>
      </c>
      <c r="P1679" s="337" t="s">
        <v>19695</v>
      </c>
      <c r="Q1679" s="337" t="s">
        <v>19695</v>
      </c>
      <c r="R1679" s="337" t="s">
        <v>52</v>
      </c>
      <c r="S1679" s="337" t="s">
        <v>430</v>
      </c>
      <c r="T1679" s="337" t="s">
        <v>7325</v>
      </c>
      <c r="U1679" s="337" t="s">
        <v>11376</v>
      </c>
      <c r="V1679" s="337">
        <v>6</v>
      </c>
      <c r="W1679" s="337" t="s">
        <v>19695</v>
      </c>
      <c r="X1679" s="337" t="s">
        <v>19695</v>
      </c>
      <c r="Y1679" s="337" t="s">
        <v>19695</v>
      </c>
      <c r="Z1679" s="337" t="s">
        <v>1728</v>
      </c>
      <c r="AA1679" s="337" t="s">
        <v>717</v>
      </c>
      <c r="AB1679" s="337" t="s">
        <v>718</v>
      </c>
      <c r="AC1679" s="337" t="s">
        <v>14139</v>
      </c>
    </row>
    <row r="1680" spans="1:29" ht="15.8" x14ac:dyDescent="0.25">
      <c r="A1680" s="337" t="s">
        <v>1723</v>
      </c>
      <c r="B1680" s="337" t="s">
        <v>9945</v>
      </c>
      <c r="C1680" s="337" t="s">
        <v>1821</v>
      </c>
      <c r="D1680" s="337" t="s">
        <v>449</v>
      </c>
      <c r="E1680" s="337" t="s">
        <v>8960</v>
      </c>
      <c r="F1680" s="338">
        <v>43801</v>
      </c>
      <c r="G1680" s="337" t="s">
        <v>9684</v>
      </c>
      <c r="H1680" s="338">
        <v>43850</v>
      </c>
      <c r="I1680" s="337" t="s">
        <v>19695</v>
      </c>
      <c r="J1680" s="337" t="s">
        <v>16</v>
      </c>
      <c r="K1680" s="337" t="s">
        <v>19695</v>
      </c>
      <c r="L1680" s="337" t="s">
        <v>19695</v>
      </c>
      <c r="M1680" s="337" t="s">
        <v>19695</v>
      </c>
      <c r="N1680" s="337" t="s">
        <v>19695</v>
      </c>
      <c r="O1680" s="337" t="s">
        <v>19695</v>
      </c>
      <c r="P1680" s="337" t="s">
        <v>19695</v>
      </c>
      <c r="Q1680" s="337" t="s">
        <v>19695</v>
      </c>
      <c r="R1680" s="337" t="s">
        <v>18</v>
      </c>
      <c r="S1680" s="337" t="s">
        <v>78</v>
      </c>
      <c r="T1680" s="337" t="s">
        <v>9946</v>
      </c>
      <c r="U1680" s="337" t="s">
        <v>9947</v>
      </c>
      <c r="V1680" s="337">
        <v>8</v>
      </c>
      <c r="W1680" s="337" t="s">
        <v>19695</v>
      </c>
      <c r="X1680" s="337" t="s">
        <v>19695</v>
      </c>
      <c r="Y1680" s="337" t="s">
        <v>19695</v>
      </c>
      <c r="Z1680" s="337" t="s">
        <v>1728</v>
      </c>
      <c r="AA1680" s="337" t="s">
        <v>735</v>
      </c>
      <c r="AB1680" s="337" t="s">
        <v>718</v>
      </c>
      <c r="AC1680" s="337" t="s">
        <v>14258</v>
      </c>
    </row>
    <row r="1681" spans="1:29" ht="15.8" x14ac:dyDescent="0.25">
      <c r="A1681" s="337" t="s">
        <v>1723</v>
      </c>
      <c r="B1681" s="337" t="s">
        <v>11371</v>
      </c>
      <c r="C1681" s="337" t="s">
        <v>1821</v>
      </c>
      <c r="D1681" s="337" t="s">
        <v>449</v>
      </c>
      <c r="E1681" s="337" t="s">
        <v>11368</v>
      </c>
      <c r="F1681" s="338">
        <v>43810</v>
      </c>
      <c r="G1681" s="337" t="s">
        <v>11372</v>
      </c>
      <c r="H1681" s="338">
        <v>43848</v>
      </c>
      <c r="I1681" s="337" t="s">
        <v>19695</v>
      </c>
      <c r="J1681" s="337" t="s">
        <v>16</v>
      </c>
      <c r="K1681" s="337" t="s">
        <v>19695</v>
      </c>
      <c r="L1681" s="337" t="s">
        <v>19695</v>
      </c>
      <c r="M1681" s="337" t="s">
        <v>19695</v>
      </c>
      <c r="N1681" s="337" t="s">
        <v>19695</v>
      </c>
      <c r="O1681" s="337" t="s">
        <v>19695</v>
      </c>
      <c r="P1681" s="337" t="s">
        <v>19695</v>
      </c>
      <c r="Q1681" s="337" t="s">
        <v>19695</v>
      </c>
      <c r="R1681" s="337" t="s">
        <v>52</v>
      </c>
      <c r="S1681" s="337" t="s">
        <v>430</v>
      </c>
      <c r="T1681" s="337" t="s">
        <v>7325</v>
      </c>
      <c r="U1681" s="337" t="s">
        <v>11373</v>
      </c>
      <c r="V1681" s="337">
        <v>8</v>
      </c>
      <c r="W1681" s="337" t="s">
        <v>19695</v>
      </c>
      <c r="X1681" s="337" t="s">
        <v>19695</v>
      </c>
      <c r="Y1681" s="337" t="s">
        <v>19695</v>
      </c>
      <c r="Z1681" s="337" t="s">
        <v>1728</v>
      </c>
      <c r="AA1681" s="337" t="s">
        <v>717</v>
      </c>
      <c r="AB1681" s="337" t="s">
        <v>718</v>
      </c>
      <c r="AC1681" s="337" t="s">
        <v>14139</v>
      </c>
    </row>
    <row r="1682" spans="1:29" ht="15.8" x14ac:dyDescent="0.25">
      <c r="A1682" s="337" t="s">
        <v>1723</v>
      </c>
      <c r="B1682" s="337" t="s">
        <v>11878</v>
      </c>
      <c r="C1682" s="337" t="s">
        <v>1725</v>
      </c>
      <c r="D1682" s="337" t="s">
        <v>1730</v>
      </c>
      <c r="E1682" s="337" t="s">
        <v>10907</v>
      </c>
      <c r="F1682" s="338">
        <v>43837</v>
      </c>
      <c r="G1682" s="337" t="s">
        <v>11879</v>
      </c>
      <c r="H1682" s="338">
        <v>43847</v>
      </c>
      <c r="I1682" s="337" t="s">
        <v>19695</v>
      </c>
      <c r="J1682" s="337" t="s">
        <v>16</v>
      </c>
      <c r="K1682" s="337" t="s">
        <v>19695</v>
      </c>
      <c r="L1682" s="337" t="s">
        <v>19695</v>
      </c>
      <c r="M1682" s="337" t="s">
        <v>19695</v>
      </c>
      <c r="N1682" s="337" t="s">
        <v>19695</v>
      </c>
      <c r="O1682" s="337" t="s">
        <v>19695</v>
      </c>
      <c r="P1682" s="337" t="s">
        <v>19695</v>
      </c>
      <c r="Q1682" s="337" t="s">
        <v>19695</v>
      </c>
      <c r="R1682" s="337" t="s">
        <v>98</v>
      </c>
      <c r="S1682" s="337" t="s">
        <v>1176</v>
      </c>
      <c r="T1682" s="337" t="s">
        <v>2322</v>
      </c>
      <c r="U1682" s="337" t="s">
        <v>10092</v>
      </c>
      <c r="V1682" s="337">
        <v>6</v>
      </c>
      <c r="W1682" s="337" t="s">
        <v>19695</v>
      </c>
      <c r="X1682" s="337" t="s">
        <v>19695</v>
      </c>
      <c r="Y1682" s="337" t="s">
        <v>19695</v>
      </c>
      <c r="Z1682" s="337" t="s">
        <v>1745</v>
      </c>
      <c r="AA1682" s="337" t="s">
        <v>761</v>
      </c>
      <c r="AB1682" s="337" t="s">
        <v>762</v>
      </c>
      <c r="AC1682" s="337" t="s">
        <v>14133</v>
      </c>
    </row>
    <row r="1683" spans="1:29" ht="15.8" x14ac:dyDescent="0.25">
      <c r="A1683" s="337" t="s">
        <v>1723</v>
      </c>
      <c r="B1683" s="337" t="s">
        <v>11367</v>
      </c>
      <c r="C1683" s="337" t="s">
        <v>1821</v>
      </c>
      <c r="D1683" s="337" t="s">
        <v>449</v>
      </c>
      <c r="E1683" s="337" t="s">
        <v>11368</v>
      </c>
      <c r="F1683" s="338">
        <v>43810</v>
      </c>
      <c r="G1683" s="337" t="s">
        <v>8721</v>
      </c>
      <c r="H1683" s="338">
        <v>43845</v>
      </c>
      <c r="I1683" s="337" t="s">
        <v>19695</v>
      </c>
      <c r="J1683" s="337" t="s">
        <v>16</v>
      </c>
      <c r="K1683" s="337" t="s">
        <v>19695</v>
      </c>
      <c r="L1683" s="337" t="s">
        <v>19695</v>
      </c>
      <c r="M1683" s="337" t="s">
        <v>19695</v>
      </c>
      <c r="N1683" s="337" t="s">
        <v>19695</v>
      </c>
      <c r="O1683" s="337" t="s">
        <v>19695</v>
      </c>
      <c r="P1683" s="337" t="s">
        <v>19695</v>
      </c>
      <c r="Q1683" s="337" t="s">
        <v>19695</v>
      </c>
      <c r="R1683" s="337" t="s">
        <v>52</v>
      </c>
      <c r="S1683" s="337" t="s">
        <v>93</v>
      </c>
      <c r="T1683" s="337" t="s">
        <v>11369</v>
      </c>
      <c r="U1683" s="337" t="s">
        <v>11370</v>
      </c>
      <c r="V1683" s="337">
        <v>12</v>
      </c>
      <c r="W1683" s="337" t="s">
        <v>19695</v>
      </c>
      <c r="X1683" s="337" t="s">
        <v>19695</v>
      </c>
      <c r="Y1683" s="337" t="s">
        <v>19695</v>
      </c>
      <c r="Z1683" s="337" t="s">
        <v>1728</v>
      </c>
      <c r="AA1683" s="337" t="s">
        <v>766</v>
      </c>
      <c r="AB1683" s="337" t="s">
        <v>718</v>
      </c>
      <c r="AC1683" s="337" t="s">
        <v>14139</v>
      </c>
    </row>
    <row r="1684" spans="1:29" ht="15.8" x14ac:dyDescent="0.25">
      <c r="A1684" s="337" t="s">
        <v>1723</v>
      </c>
      <c r="B1684" s="337" t="s">
        <v>11377</v>
      </c>
      <c r="C1684" s="337" t="s">
        <v>1821</v>
      </c>
      <c r="D1684" s="337" t="s">
        <v>449</v>
      </c>
      <c r="E1684" s="337" t="s">
        <v>8542</v>
      </c>
      <c r="F1684" s="338">
        <v>43817</v>
      </c>
      <c r="G1684" s="337" t="s">
        <v>8721</v>
      </c>
      <c r="H1684" s="338">
        <v>43845</v>
      </c>
      <c r="I1684" s="337" t="s">
        <v>19695</v>
      </c>
      <c r="J1684" s="337" t="s">
        <v>16</v>
      </c>
      <c r="K1684" s="337" t="s">
        <v>19695</v>
      </c>
      <c r="L1684" s="337" t="s">
        <v>19695</v>
      </c>
      <c r="M1684" s="337" t="s">
        <v>19695</v>
      </c>
      <c r="N1684" s="337" t="s">
        <v>19695</v>
      </c>
      <c r="O1684" s="337" t="s">
        <v>19695</v>
      </c>
      <c r="P1684" s="337" t="s">
        <v>19695</v>
      </c>
      <c r="Q1684" s="337" t="s">
        <v>19695</v>
      </c>
      <c r="R1684" s="337" t="s">
        <v>52</v>
      </c>
      <c r="S1684" s="337" t="s">
        <v>52</v>
      </c>
      <c r="T1684" s="337" t="s">
        <v>11378</v>
      </c>
      <c r="U1684" s="337" t="s">
        <v>2566</v>
      </c>
      <c r="V1684" s="337">
        <v>12</v>
      </c>
      <c r="W1684" s="337" t="s">
        <v>19695</v>
      </c>
      <c r="X1684" s="337" t="s">
        <v>19695</v>
      </c>
      <c r="Y1684" s="337" t="s">
        <v>19695</v>
      </c>
      <c r="Z1684" s="337" t="s">
        <v>1728</v>
      </c>
      <c r="AA1684" s="337" t="s">
        <v>717</v>
      </c>
      <c r="AB1684" s="337" t="s">
        <v>718</v>
      </c>
      <c r="AC1684" s="337" t="s">
        <v>14142</v>
      </c>
    </row>
    <row r="1685" spans="1:29" ht="15.8" x14ac:dyDescent="0.25">
      <c r="A1685" s="337" t="s">
        <v>1723</v>
      </c>
      <c r="B1685" s="337" t="s">
        <v>8720</v>
      </c>
      <c r="C1685" s="337" t="s">
        <v>1821</v>
      </c>
      <c r="D1685" s="337" t="s">
        <v>449</v>
      </c>
      <c r="E1685" s="337" t="s">
        <v>1345</v>
      </c>
      <c r="F1685" s="338">
        <v>43822</v>
      </c>
      <c r="G1685" s="337" t="s">
        <v>8721</v>
      </c>
      <c r="H1685" s="338">
        <v>43845</v>
      </c>
      <c r="I1685" s="337" t="s">
        <v>19695</v>
      </c>
      <c r="J1685" s="337" t="s">
        <v>36</v>
      </c>
      <c r="K1685" s="337" t="s">
        <v>19695</v>
      </c>
      <c r="L1685" s="337" t="s">
        <v>19695</v>
      </c>
      <c r="M1685" s="337" t="s">
        <v>19695</v>
      </c>
      <c r="N1685" s="337" t="s">
        <v>19695</v>
      </c>
      <c r="O1685" s="337" t="s">
        <v>19695</v>
      </c>
      <c r="P1685" s="337" t="s">
        <v>19695</v>
      </c>
      <c r="Q1685" s="337" t="s">
        <v>19695</v>
      </c>
      <c r="R1685" s="337" t="s">
        <v>1999</v>
      </c>
      <c r="S1685" s="337" t="s">
        <v>1999</v>
      </c>
      <c r="T1685" s="337" t="s">
        <v>8722</v>
      </c>
      <c r="U1685" s="337" t="s">
        <v>8723</v>
      </c>
      <c r="V1685" s="337">
        <v>8</v>
      </c>
      <c r="W1685" s="337" t="s">
        <v>19695</v>
      </c>
      <c r="X1685" s="337" t="s">
        <v>19695</v>
      </c>
      <c r="Y1685" s="337" t="s">
        <v>19695</v>
      </c>
      <c r="Z1685" s="337" t="s">
        <v>1728</v>
      </c>
      <c r="AA1685" s="337" t="s">
        <v>717</v>
      </c>
      <c r="AB1685" s="337" t="s">
        <v>718</v>
      </c>
      <c r="AC1685" s="337" t="s">
        <v>14189</v>
      </c>
    </row>
    <row r="1686" spans="1:29" ht="15.8" x14ac:dyDescent="0.25">
      <c r="A1686" s="337" t="s">
        <v>1723</v>
      </c>
      <c r="B1686" s="337" t="s">
        <v>1113</v>
      </c>
      <c r="C1686" s="337" t="s">
        <v>1821</v>
      </c>
      <c r="D1686" s="337" t="s">
        <v>449</v>
      </c>
      <c r="E1686" s="337" t="s">
        <v>7647</v>
      </c>
      <c r="F1686" s="338">
        <v>43839</v>
      </c>
      <c r="G1686" s="337" t="s">
        <v>8721</v>
      </c>
      <c r="H1686" s="338">
        <v>43845</v>
      </c>
      <c r="I1686" s="337" t="s">
        <v>19695</v>
      </c>
      <c r="J1686" s="337" t="s">
        <v>36</v>
      </c>
      <c r="K1686" s="337" t="s">
        <v>19695</v>
      </c>
      <c r="L1686" s="337" t="s">
        <v>19695</v>
      </c>
      <c r="M1686" s="337" t="s">
        <v>19695</v>
      </c>
      <c r="N1686" s="337" t="s">
        <v>19695</v>
      </c>
      <c r="O1686" s="337" t="s">
        <v>19695</v>
      </c>
      <c r="P1686" s="337" t="s">
        <v>19695</v>
      </c>
      <c r="Q1686" s="337" t="s">
        <v>19695</v>
      </c>
      <c r="R1686" s="337" t="s">
        <v>15</v>
      </c>
      <c r="S1686" s="337" t="s">
        <v>1102</v>
      </c>
      <c r="T1686" s="337" t="s">
        <v>1114</v>
      </c>
      <c r="U1686" s="337" t="s">
        <v>1115</v>
      </c>
      <c r="V1686" s="337">
        <v>6</v>
      </c>
      <c r="W1686" s="337" t="s">
        <v>19695</v>
      </c>
      <c r="X1686" s="337" t="s">
        <v>19695</v>
      </c>
      <c r="Y1686" s="337" t="s">
        <v>19695</v>
      </c>
      <c r="Z1686" s="337" t="s">
        <v>1745</v>
      </c>
      <c r="AA1686" s="337" t="s">
        <v>717</v>
      </c>
      <c r="AB1686" s="337" t="s">
        <v>718</v>
      </c>
      <c r="AC1686" s="337" t="s">
        <v>15333</v>
      </c>
    </row>
    <row r="1687" spans="1:29" ht="15.8" x14ac:dyDescent="0.25">
      <c r="A1687" s="337" t="s">
        <v>1723</v>
      </c>
      <c r="B1687" s="337" t="s">
        <v>1205</v>
      </c>
      <c r="C1687" s="337" t="s">
        <v>1821</v>
      </c>
      <c r="D1687" s="337" t="s">
        <v>449</v>
      </c>
      <c r="E1687" s="337" t="s">
        <v>7939</v>
      </c>
      <c r="F1687" s="338">
        <v>43795</v>
      </c>
      <c r="G1687" s="337" t="s">
        <v>8721</v>
      </c>
      <c r="H1687" s="338">
        <v>43845</v>
      </c>
      <c r="I1687" s="337" t="s">
        <v>19695</v>
      </c>
      <c r="J1687" s="337" t="s">
        <v>36</v>
      </c>
      <c r="K1687" s="337" t="s">
        <v>19695</v>
      </c>
      <c r="L1687" s="337" t="s">
        <v>19695</v>
      </c>
      <c r="M1687" s="337" t="s">
        <v>19695</v>
      </c>
      <c r="N1687" s="337" t="s">
        <v>19695</v>
      </c>
      <c r="O1687" s="337" t="s">
        <v>19695</v>
      </c>
      <c r="P1687" s="337" t="s">
        <v>19695</v>
      </c>
      <c r="Q1687" s="337" t="s">
        <v>19695</v>
      </c>
      <c r="R1687" s="337" t="s">
        <v>1206</v>
      </c>
      <c r="S1687" s="337" t="s">
        <v>1207</v>
      </c>
      <c r="T1687" s="337" t="s">
        <v>1208</v>
      </c>
      <c r="U1687" s="337" t="s">
        <v>1209</v>
      </c>
      <c r="V1687" s="337">
        <v>6</v>
      </c>
      <c r="W1687" s="337" t="s">
        <v>19695</v>
      </c>
      <c r="X1687" s="337" t="s">
        <v>19695</v>
      </c>
      <c r="Y1687" s="337" t="s">
        <v>19695</v>
      </c>
      <c r="Z1687" s="337" t="s">
        <v>1745</v>
      </c>
      <c r="AA1687" s="337" t="s">
        <v>761</v>
      </c>
      <c r="AB1687" s="337" t="s">
        <v>762</v>
      </c>
      <c r="AC1687" s="337" t="s">
        <v>15347</v>
      </c>
    </row>
    <row r="1688" spans="1:29" ht="15.8" x14ac:dyDescent="0.25">
      <c r="A1688" s="337" t="s">
        <v>1723</v>
      </c>
      <c r="B1688" s="337" t="s">
        <v>10621</v>
      </c>
      <c r="C1688" s="337" t="s">
        <v>1821</v>
      </c>
      <c r="D1688" s="337" t="s">
        <v>449</v>
      </c>
      <c r="E1688" s="337" t="s">
        <v>10428</v>
      </c>
      <c r="F1688" s="338">
        <v>43789</v>
      </c>
      <c r="G1688" s="337" t="s">
        <v>10622</v>
      </c>
      <c r="H1688" s="338">
        <v>43842</v>
      </c>
      <c r="I1688" s="337" t="s">
        <v>19695</v>
      </c>
      <c r="J1688" s="337" t="s">
        <v>16</v>
      </c>
      <c r="K1688" s="337" t="s">
        <v>19695</v>
      </c>
      <c r="L1688" s="337" t="s">
        <v>19695</v>
      </c>
      <c r="M1688" s="337" t="s">
        <v>19695</v>
      </c>
      <c r="N1688" s="337" t="s">
        <v>19695</v>
      </c>
      <c r="O1688" s="337" t="s">
        <v>19695</v>
      </c>
      <c r="P1688" s="337" t="s">
        <v>19695</v>
      </c>
      <c r="Q1688" s="337" t="s">
        <v>19695</v>
      </c>
      <c r="R1688" s="337" t="s">
        <v>15</v>
      </c>
      <c r="S1688" s="337" t="s">
        <v>1086</v>
      </c>
      <c r="T1688" s="337" t="s">
        <v>1091</v>
      </c>
      <c r="U1688" s="337" t="s">
        <v>1095</v>
      </c>
      <c r="V1688" s="337">
        <v>8</v>
      </c>
      <c r="W1688" s="337" t="s">
        <v>19695</v>
      </c>
      <c r="X1688" s="337" t="s">
        <v>19695</v>
      </c>
      <c r="Y1688" s="337" t="s">
        <v>19695</v>
      </c>
      <c r="Z1688" s="337" t="s">
        <v>1728</v>
      </c>
      <c r="AA1688" s="337" t="s">
        <v>717</v>
      </c>
      <c r="AB1688" s="337" t="s">
        <v>718</v>
      </c>
      <c r="AC1688" s="337" t="s">
        <v>14141</v>
      </c>
    </row>
    <row r="1689" spans="1:29" ht="15.8" x14ac:dyDescent="0.25">
      <c r="A1689" s="337" t="s">
        <v>1723</v>
      </c>
      <c r="B1689" s="337" t="s">
        <v>11364</v>
      </c>
      <c r="C1689" s="337" t="s">
        <v>1821</v>
      </c>
      <c r="D1689" s="337" t="s">
        <v>449</v>
      </c>
      <c r="E1689" s="337" t="s">
        <v>1345</v>
      </c>
      <c r="F1689" s="338">
        <v>43822</v>
      </c>
      <c r="G1689" s="337" t="s">
        <v>10532</v>
      </c>
      <c r="H1689" s="338">
        <v>43840</v>
      </c>
      <c r="I1689" s="337" t="s">
        <v>19695</v>
      </c>
      <c r="J1689" s="337" t="s">
        <v>16</v>
      </c>
      <c r="K1689" s="337" t="s">
        <v>19695</v>
      </c>
      <c r="L1689" s="337" t="s">
        <v>19695</v>
      </c>
      <c r="M1689" s="337" t="s">
        <v>19695</v>
      </c>
      <c r="N1689" s="337" t="s">
        <v>19695</v>
      </c>
      <c r="O1689" s="337" t="s">
        <v>19695</v>
      </c>
      <c r="P1689" s="337" t="s">
        <v>19695</v>
      </c>
      <c r="Q1689" s="337" t="s">
        <v>19695</v>
      </c>
      <c r="R1689" s="337" t="s">
        <v>52</v>
      </c>
      <c r="S1689" s="337" t="s">
        <v>69</v>
      </c>
      <c r="T1689" s="337" t="s">
        <v>69</v>
      </c>
      <c r="U1689" s="337" t="s">
        <v>6644</v>
      </c>
      <c r="V1689" s="337">
        <v>10</v>
      </c>
      <c r="W1689" s="337" t="s">
        <v>19695</v>
      </c>
      <c r="X1689" s="337" t="s">
        <v>19695</v>
      </c>
      <c r="Y1689" s="337" t="s">
        <v>19695</v>
      </c>
      <c r="Z1689" s="337" t="s">
        <v>1728</v>
      </c>
      <c r="AA1689" s="337" t="s">
        <v>717</v>
      </c>
      <c r="AB1689" s="337" t="s">
        <v>718</v>
      </c>
      <c r="AC1689" s="337" t="s">
        <v>14138</v>
      </c>
    </row>
    <row r="1690" spans="1:29" ht="15.8" x14ac:dyDescent="0.25">
      <c r="A1690" s="337" t="s">
        <v>1723</v>
      </c>
      <c r="B1690" s="337" t="s">
        <v>9940</v>
      </c>
      <c r="C1690" s="337" t="s">
        <v>1821</v>
      </c>
      <c r="D1690" s="337" t="s">
        <v>449</v>
      </c>
      <c r="E1690" s="337" t="s">
        <v>7706</v>
      </c>
      <c r="F1690" s="338">
        <v>43799</v>
      </c>
      <c r="G1690" s="337" t="s">
        <v>7647</v>
      </c>
      <c r="H1690" s="338">
        <v>43839</v>
      </c>
      <c r="I1690" s="337" t="s">
        <v>19695</v>
      </c>
      <c r="J1690" s="337" t="s">
        <v>16</v>
      </c>
      <c r="K1690" s="337" t="s">
        <v>19695</v>
      </c>
      <c r="L1690" s="337" t="s">
        <v>19695</v>
      </c>
      <c r="M1690" s="337" t="s">
        <v>19695</v>
      </c>
      <c r="N1690" s="337" t="s">
        <v>19695</v>
      </c>
      <c r="O1690" s="337" t="s">
        <v>19695</v>
      </c>
      <c r="P1690" s="337" t="s">
        <v>19695</v>
      </c>
      <c r="Q1690" s="337" t="s">
        <v>19695</v>
      </c>
      <c r="R1690" s="337" t="s">
        <v>18</v>
      </c>
      <c r="S1690" s="337" t="s">
        <v>392</v>
      </c>
      <c r="T1690" s="337" t="s">
        <v>6631</v>
      </c>
      <c r="U1690" s="337" t="s">
        <v>9941</v>
      </c>
      <c r="V1690" s="337">
        <v>10</v>
      </c>
      <c r="W1690" s="337" t="s">
        <v>19695</v>
      </c>
      <c r="X1690" s="337" t="s">
        <v>19695</v>
      </c>
      <c r="Y1690" s="337" t="s">
        <v>19695</v>
      </c>
      <c r="Z1690" s="337" t="s">
        <v>1728</v>
      </c>
      <c r="AA1690" s="337" t="s">
        <v>735</v>
      </c>
      <c r="AB1690" s="337" t="s">
        <v>718</v>
      </c>
      <c r="AC1690" s="337" t="s">
        <v>14149</v>
      </c>
    </row>
    <row r="1691" spans="1:29" ht="15.8" x14ac:dyDescent="0.25">
      <c r="A1691" s="337" t="s">
        <v>1723</v>
      </c>
      <c r="B1691" s="337" t="s">
        <v>11690</v>
      </c>
      <c r="C1691" s="337" t="s">
        <v>1725</v>
      </c>
      <c r="D1691" s="337" t="s">
        <v>1730</v>
      </c>
      <c r="E1691" s="337" t="s">
        <v>10907</v>
      </c>
      <c r="F1691" s="338">
        <v>43837</v>
      </c>
      <c r="G1691" s="337" t="s">
        <v>10907</v>
      </c>
      <c r="H1691" s="338">
        <v>43837</v>
      </c>
      <c r="I1691" s="337" t="s">
        <v>19695</v>
      </c>
      <c r="J1691" s="337" t="s">
        <v>36</v>
      </c>
      <c r="K1691" s="337" t="s">
        <v>19695</v>
      </c>
      <c r="L1691" s="337" t="s">
        <v>19695</v>
      </c>
      <c r="M1691" s="337" t="s">
        <v>19695</v>
      </c>
      <c r="N1691" s="337" t="s">
        <v>19695</v>
      </c>
      <c r="O1691" s="337" t="s">
        <v>19695</v>
      </c>
      <c r="P1691" s="337" t="s">
        <v>19695</v>
      </c>
      <c r="Q1691" s="337" t="s">
        <v>19695</v>
      </c>
      <c r="R1691" s="337" t="s">
        <v>52</v>
      </c>
      <c r="S1691" s="337" t="s">
        <v>52</v>
      </c>
      <c r="T1691" s="337" t="s">
        <v>120</v>
      </c>
      <c r="U1691" s="337" t="s">
        <v>843</v>
      </c>
      <c r="V1691" s="337">
        <v>12</v>
      </c>
      <c r="W1691" s="337" t="s">
        <v>19695</v>
      </c>
      <c r="X1691" s="337" t="s">
        <v>19695</v>
      </c>
      <c r="Y1691" s="337" t="s">
        <v>19695</v>
      </c>
      <c r="Z1691" s="337" t="s">
        <v>1728</v>
      </c>
      <c r="AA1691" s="337" t="s">
        <v>735</v>
      </c>
      <c r="AB1691" s="337" t="s">
        <v>718</v>
      </c>
      <c r="AC1691" s="337" t="s">
        <v>14133</v>
      </c>
    </row>
    <row r="1692" spans="1:29" ht="15.8" x14ac:dyDescent="0.25">
      <c r="A1692" s="337" t="s">
        <v>1723</v>
      </c>
      <c r="B1692" s="337" t="s">
        <v>10906</v>
      </c>
      <c r="C1692" s="337" t="s">
        <v>1821</v>
      </c>
      <c r="D1692" s="337" t="s">
        <v>449</v>
      </c>
      <c r="E1692" s="337" t="s">
        <v>9745</v>
      </c>
      <c r="F1692" s="338">
        <v>43804</v>
      </c>
      <c r="G1692" s="337" t="s">
        <v>10907</v>
      </c>
      <c r="H1692" s="338">
        <v>43837</v>
      </c>
      <c r="I1692" s="337" t="s">
        <v>19695</v>
      </c>
      <c r="J1692" s="337" t="s">
        <v>36</v>
      </c>
      <c r="K1692" s="337" t="s">
        <v>19695</v>
      </c>
      <c r="L1692" s="337" t="s">
        <v>19695</v>
      </c>
      <c r="M1692" s="337" t="s">
        <v>19695</v>
      </c>
      <c r="N1692" s="337" t="s">
        <v>19695</v>
      </c>
      <c r="O1692" s="337" t="s">
        <v>19695</v>
      </c>
      <c r="P1692" s="337" t="s">
        <v>19695</v>
      </c>
      <c r="Q1692" s="337" t="s">
        <v>19695</v>
      </c>
      <c r="R1692" s="337" t="s">
        <v>45</v>
      </c>
      <c r="S1692" s="337" t="s">
        <v>1824</v>
      </c>
      <c r="T1692" s="337" t="s">
        <v>3533</v>
      </c>
      <c r="U1692" s="337" t="s">
        <v>3533</v>
      </c>
      <c r="V1692" s="337">
        <v>10</v>
      </c>
      <c r="W1692" s="337" t="s">
        <v>19695</v>
      </c>
      <c r="X1692" s="337" t="s">
        <v>19695</v>
      </c>
      <c r="Y1692" s="337" t="s">
        <v>19695</v>
      </c>
      <c r="Z1692" s="337" t="s">
        <v>1728</v>
      </c>
      <c r="AA1692" s="337" t="s">
        <v>735</v>
      </c>
      <c r="AB1692" s="337" t="s">
        <v>718</v>
      </c>
      <c r="AC1692" s="337" t="s">
        <v>14134</v>
      </c>
    </row>
    <row r="1693" spans="1:29" ht="15.8" x14ac:dyDescent="0.25">
      <c r="A1693" s="337" t="s">
        <v>1723</v>
      </c>
      <c r="B1693" s="337" t="s">
        <v>11688</v>
      </c>
      <c r="C1693" s="337" t="s">
        <v>1821</v>
      </c>
      <c r="D1693" s="337" t="s">
        <v>449</v>
      </c>
      <c r="E1693" s="337" t="s">
        <v>7663</v>
      </c>
      <c r="F1693" s="338">
        <v>43835</v>
      </c>
      <c r="G1693" s="337" t="s">
        <v>7663</v>
      </c>
      <c r="H1693" s="338">
        <v>43835</v>
      </c>
      <c r="I1693" s="337" t="s">
        <v>19695</v>
      </c>
      <c r="J1693" s="337" t="s">
        <v>36</v>
      </c>
      <c r="K1693" s="337" t="s">
        <v>19695</v>
      </c>
      <c r="L1693" s="337" t="s">
        <v>19695</v>
      </c>
      <c r="M1693" s="337" t="s">
        <v>19695</v>
      </c>
      <c r="N1693" s="337" t="s">
        <v>19695</v>
      </c>
      <c r="O1693" s="337" t="s">
        <v>19695</v>
      </c>
      <c r="P1693" s="337" t="s">
        <v>19695</v>
      </c>
      <c r="Q1693" s="337" t="s">
        <v>19695</v>
      </c>
      <c r="R1693" s="337" t="s">
        <v>52</v>
      </c>
      <c r="S1693" s="337" t="s">
        <v>52</v>
      </c>
      <c r="T1693" s="337" t="s">
        <v>857</v>
      </c>
      <c r="U1693" s="337" t="s">
        <v>11689</v>
      </c>
      <c r="V1693" s="337">
        <v>8</v>
      </c>
      <c r="W1693" s="337" t="s">
        <v>19695</v>
      </c>
      <c r="X1693" s="337" t="s">
        <v>19695</v>
      </c>
      <c r="Y1693" s="337" t="s">
        <v>19695</v>
      </c>
      <c r="Z1693" s="337" t="s">
        <v>1728</v>
      </c>
      <c r="AA1693" s="337" t="s">
        <v>717</v>
      </c>
      <c r="AB1693" s="337" t="s">
        <v>718</v>
      </c>
      <c r="AC1693" s="337" t="s">
        <v>14131</v>
      </c>
    </row>
    <row r="1694" spans="1:29" ht="15.8" x14ac:dyDescent="0.25">
      <c r="A1694" s="337" t="s">
        <v>1723</v>
      </c>
      <c r="B1694" s="337" t="s">
        <v>10620</v>
      </c>
      <c r="C1694" s="337" t="s">
        <v>1821</v>
      </c>
      <c r="D1694" s="337" t="s">
        <v>449</v>
      </c>
      <c r="E1694" s="337" t="s">
        <v>9745</v>
      </c>
      <c r="F1694" s="338">
        <v>43804</v>
      </c>
      <c r="G1694" s="337" t="s">
        <v>7663</v>
      </c>
      <c r="H1694" s="338">
        <v>43835</v>
      </c>
      <c r="I1694" s="337" t="s">
        <v>19695</v>
      </c>
      <c r="J1694" s="337" t="s">
        <v>16</v>
      </c>
      <c r="K1694" s="337" t="s">
        <v>19695</v>
      </c>
      <c r="L1694" s="337" t="s">
        <v>19695</v>
      </c>
      <c r="M1694" s="337" t="s">
        <v>19695</v>
      </c>
      <c r="N1694" s="337" t="s">
        <v>19695</v>
      </c>
      <c r="O1694" s="337" t="s">
        <v>19695</v>
      </c>
      <c r="P1694" s="337" t="s">
        <v>19695</v>
      </c>
      <c r="Q1694" s="337" t="s">
        <v>19695</v>
      </c>
      <c r="R1694" s="337" t="s">
        <v>15</v>
      </c>
      <c r="S1694" s="337" t="s">
        <v>1762</v>
      </c>
      <c r="T1694" s="337" t="s">
        <v>6312</v>
      </c>
      <c r="U1694" s="337" t="s">
        <v>4658</v>
      </c>
      <c r="V1694" s="337">
        <v>10</v>
      </c>
      <c r="W1694" s="337" t="s">
        <v>19695</v>
      </c>
      <c r="X1694" s="337" t="s">
        <v>19695</v>
      </c>
      <c r="Y1694" s="337" t="s">
        <v>19695</v>
      </c>
      <c r="Z1694" s="337" t="s">
        <v>1728</v>
      </c>
      <c r="AA1694" s="337" t="s">
        <v>717</v>
      </c>
      <c r="AB1694" s="337" t="s">
        <v>718</v>
      </c>
      <c r="AC1694" s="337" t="s">
        <v>14139</v>
      </c>
    </row>
    <row r="1695" spans="1:29" ht="15.8" x14ac:dyDescent="0.25">
      <c r="A1695" s="337" t="s">
        <v>1723</v>
      </c>
      <c r="B1695" s="337" t="s">
        <v>11618</v>
      </c>
      <c r="C1695" s="337" t="s">
        <v>1821</v>
      </c>
      <c r="D1695" s="337" t="s">
        <v>449</v>
      </c>
      <c r="E1695" s="337" t="s">
        <v>11617</v>
      </c>
      <c r="F1695" s="338">
        <v>43812</v>
      </c>
      <c r="G1695" s="337" t="s">
        <v>7663</v>
      </c>
      <c r="H1695" s="338">
        <v>43835</v>
      </c>
      <c r="I1695" s="337" t="s">
        <v>19695</v>
      </c>
      <c r="J1695" s="337" t="s">
        <v>16</v>
      </c>
      <c r="K1695" s="337" t="s">
        <v>19695</v>
      </c>
      <c r="L1695" s="337" t="s">
        <v>19695</v>
      </c>
      <c r="M1695" s="337" t="s">
        <v>19695</v>
      </c>
      <c r="N1695" s="337" t="s">
        <v>19695</v>
      </c>
      <c r="O1695" s="337" t="s">
        <v>19695</v>
      </c>
      <c r="P1695" s="337" t="s">
        <v>19695</v>
      </c>
      <c r="Q1695" s="337" t="s">
        <v>19695</v>
      </c>
      <c r="R1695" s="337" t="s">
        <v>2955</v>
      </c>
      <c r="S1695" s="337" t="s">
        <v>2956</v>
      </c>
      <c r="T1695" s="337" t="s">
        <v>2956</v>
      </c>
      <c r="U1695" s="337" t="s">
        <v>11619</v>
      </c>
      <c r="V1695" s="337">
        <v>12</v>
      </c>
      <c r="W1695" s="337" t="s">
        <v>19695</v>
      </c>
      <c r="X1695" s="337" t="s">
        <v>19695</v>
      </c>
      <c r="Y1695" s="337" t="s">
        <v>19695</v>
      </c>
      <c r="Z1695" s="337" t="s">
        <v>1728</v>
      </c>
      <c r="AA1695" s="337" t="s">
        <v>717</v>
      </c>
      <c r="AB1695" s="337" t="s">
        <v>718</v>
      </c>
      <c r="AC1695" s="337" t="s">
        <v>14140</v>
      </c>
    </row>
    <row r="1696" spans="1:29" ht="15.8" x14ac:dyDescent="0.25">
      <c r="A1696" s="337" t="s">
        <v>1723</v>
      </c>
      <c r="B1696" s="337" t="s">
        <v>8760</v>
      </c>
      <c r="C1696" s="337" t="s">
        <v>1821</v>
      </c>
      <c r="D1696" s="337" t="s">
        <v>449</v>
      </c>
      <c r="E1696" s="337" t="s">
        <v>7706</v>
      </c>
      <c r="F1696" s="338">
        <v>43799</v>
      </c>
      <c r="G1696" s="337" t="s">
        <v>7663</v>
      </c>
      <c r="H1696" s="338">
        <v>43835</v>
      </c>
      <c r="I1696" s="337" t="s">
        <v>19695</v>
      </c>
      <c r="J1696" s="337" t="s">
        <v>16</v>
      </c>
      <c r="K1696" s="337" t="s">
        <v>19695</v>
      </c>
      <c r="L1696" s="337" t="s">
        <v>19695</v>
      </c>
      <c r="M1696" s="337" t="s">
        <v>19695</v>
      </c>
      <c r="N1696" s="337" t="s">
        <v>19695</v>
      </c>
      <c r="O1696" s="337" t="s">
        <v>19695</v>
      </c>
      <c r="P1696" s="337" t="s">
        <v>19695</v>
      </c>
      <c r="Q1696" s="337" t="s">
        <v>19695</v>
      </c>
      <c r="R1696" s="337" t="s">
        <v>45</v>
      </c>
      <c r="S1696" s="337" t="s">
        <v>80</v>
      </c>
      <c r="T1696" s="337" t="s">
        <v>8761</v>
      </c>
      <c r="U1696" s="337" t="s">
        <v>8762</v>
      </c>
      <c r="V1696" s="337">
        <v>10</v>
      </c>
      <c r="W1696" s="337" t="s">
        <v>19695</v>
      </c>
      <c r="X1696" s="337" t="s">
        <v>19695</v>
      </c>
      <c r="Y1696" s="337" t="s">
        <v>19695</v>
      </c>
      <c r="Z1696" s="337" t="s">
        <v>1753</v>
      </c>
      <c r="AA1696" s="337" t="s">
        <v>735</v>
      </c>
      <c r="AB1696" s="337" t="s">
        <v>718</v>
      </c>
      <c r="AC1696" s="337" t="s">
        <v>14131</v>
      </c>
    </row>
    <row r="1697" spans="1:29" ht="15.8" x14ac:dyDescent="0.25">
      <c r="A1697" s="337" t="s">
        <v>1723</v>
      </c>
      <c r="B1697" s="337" t="s">
        <v>9668</v>
      </c>
      <c r="C1697" s="337" t="s">
        <v>1821</v>
      </c>
      <c r="D1697" s="337" t="s">
        <v>449</v>
      </c>
      <c r="E1697" s="337" t="s">
        <v>7702</v>
      </c>
      <c r="F1697" s="338">
        <v>43763</v>
      </c>
      <c r="G1697" s="337" t="s">
        <v>7153</v>
      </c>
      <c r="H1697" s="338">
        <v>43834</v>
      </c>
      <c r="I1697" s="337" t="s">
        <v>19695</v>
      </c>
      <c r="J1697" s="337" t="s">
        <v>36</v>
      </c>
      <c r="K1697" s="337" t="s">
        <v>19695</v>
      </c>
      <c r="L1697" s="337" t="s">
        <v>19695</v>
      </c>
      <c r="M1697" s="337" t="s">
        <v>19695</v>
      </c>
      <c r="N1697" s="337" t="s">
        <v>19695</v>
      </c>
      <c r="O1697" s="337" t="s">
        <v>19695</v>
      </c>
      <c r="P1697" s="337" t="s">
        <v>19695</v>
      </c>
      <c r="Q1697" s="337" t="s">
        <v>19695</v>
      </c>
      <c r="R1697" s="337" t="s">
        <v>81</v>
      </c>
      <c r="S1697" s="337" t="s">
        <v>1583</v>
      </c>
      <c r="T1697" s="337" t="s">
        <v>9669</v>
      </c>
      <c r="U1697" s="337" t="s">
        <v>9670</v>
      </c>
      <c r="V1697" s="337">
        <v>10</v>
      </c>
      <c r="W1697" s="337" t="s">
        <v>19695</v>
      </c>
      <c r="X1697" s="337" t="s">
        <v>19695</v>
      </c>
      <c r="Y1697" s="337" t="s">
        <v>19695</v>
      </c>
      <c r="Z1697" s="337" t="s">
        <v>1745</v>
      </c>
      <c r="AA1697" s="337" t="s">
        <v>735</v>
      </c>
      <c r="AB1697" s="337" t="s">
        <v>718</v>
      </c>
      <c r="AC1697" s="337" t="s">
        <v>15314</v>
      </c>
    </row>
    <row r="1698" spans="1:29" ht="15.8" x14ac:dyDescent="0.25">
      <c r="A1698" s="337" t="s">
        <v>1723</v>
      </c>
      <c r="B1698" s="337" t="s">
        <v>11875</v>
      </c>
      <c r="C1698" s="337" t="s">
        <v>1725</v>
      </c>
      <c r="D1698" s="337" t="s">
        <v>1730</v>
      </c>
      <c r="E1698" s="337" t="s">
        <v>10033</v>
      </c>
      <c r="F1698" s="338">
        <v>43826</v>
      </c>
      <c r="G1698" s="337" t="s">
        <v>7153</v>
      </c>
      <c r="H1698" s="338">
        <v>43834</v>
      </c>
      <c r="I1698" s="337" t="s">
        <v>19695</v>
      </c>
      <c r="J1698" s="337" t="s">
        <v>36</v>
      </c>
      <c r="K1698" s="337" t="s">
        <v>19695</v>
      </c>
      <c r="L1698" s="337" t="s">
        <v>19695</v>
      </c>
      <c r="M1698" s="337" t="s">
        <v>19695</v>
      </c>
      <c r="N1698" s="337" t="s">
        <v>19695</v>
      </c>
      <c r="O1698" s="337" t="s">
        <v>19695</v>
      </c>
      <c r="P1698" s="337" t="s">
        <v>19695</v>
      </c>
      <c r="Q1698" s="337" t="s">
        <v>19695</v>
      </c>
      <c r="R1698" s="337" t="s">
        <v>1741</v>
      </c>
      <c r="S1698" s="337" t="s">
        <v>4509</v>
      </c>
      <c r="T1698" s="337" t="s">
        <v>11876</v>
      </c>
      <c r="U1698" s="337" t="s">
        <v>11877</v>
      </c>
      <c r="V1698" s="337">
        <v>9</v>
      </c>
      <c r="W1698" s="337" t="s">
        <v>19695</v>
      </c>
      <c r="X1698" s="337" t="s">
        <v>19695</v>
      </c>
      <c r="Y1698" s="337" t="s">
        <v>19695</v>
      </c>
      <c r="Z1698" s="337" t="s">
        <v>1745</v>
      </c>
      <c r="AA1698" s="337" t="s">
        <v>761</v>
      </c>
      <c r="AB1698" s="337" t="s">
        <v>762</v>
      </c>
      <c r="AC1698" s="337" t="s">
        <v>15325</v>
      </c>
    </row>
    <row r="1699" spans="1:29" ht="15.8" x14ac:dyDescent="0.25">
      <c r="A1699" s="337" t="s">
        <v>1723</v>
      </c>
      <c r="B1699" s="337" t="s">
        <v>11872</v>
      </c>
      <c r="C1699" s="337" t="s">
        <v>1725</v>
      </c>
      <c r="D1699" s="337" t="s">
        <v>1730</v>
      </c>
      <c r="E1699" s="337" t="s">
        <v>11449</v>
      </c>
      <c r="F1699" s="338">
        <v>43828</v>
      </c>
      <c r="G1699" s="337" t="s">
        <v>7153</v>
      </c>
      <c r="H1699" s="338">
        <v>43834</v>
      </c>
      <c r="I1699" s="337" t="s">
        <v>19695</v>
      </c>
      <c r="J1699" s="337" t="s">
        <v>36</v>
      </c>
      <c r="K1699" s="337" t="s">
        <v>19695</v>
      </c>
      <c r="L1699" s="337" t="s">
        <v>19695</v>
      </c>
      <c r="M1699" s="337" t="s">
        <v>19695</v>
      </c>
      <c r="N1699" s="337" t="s">
        <v>19695</v>
      </c>
      <c r="O1699" s="337" t="s">
        <v>19695</v>
      </c>
      <c r="P1699" s="337" t="s">
        <v>19695</v>
      </c>
      <c r="Q1699" s="337" t="s">
        <v>19695</v>
      </c>
      <c r="R1699" s="337" t="s">
        <v>136</v>
      </c>
      <c r="S1699" s="337" t="s">
        <v>6704</v>
      </c>
      <c r="T1699" s="337" t="s">
        <v>11873</v>
      </c>
      <c r="U1699" s="337" t="s">
        <v>11874</v>
      </c>
      <c r="V1699" s="337">
        <v>9</v>
      </c>
      <c r="W1699" s="337" t="s">
        <v>19695</v>
      </c>
      <c r="X1699" s="337" t="s">
        <v>19695</v>
      </c>
      <c r="Y1699" s="337" t="s">
        <v>19695</v>
      </c>
      <c r="Z1699" s="337" t="s">
        <v>1745</v>
      </c>
      <c r="AA1699" s="337" t="s">
        <v>761</v>
      </c>
      <c r="AB1699" s="337" t="s">
        <v>762</v>
      </c>
      <c r="AC1699" s="337" t="s">
        <v>15325</v>
      </c>
    </row>
    <row r="1700" spans="1:29" ht="15.8" x14ac:dyDescent="0.25">
      <c r="A1700" s="337" t="s">
        <v>1723</v>
      </c>
      <c r="B1700" s="337" t="s">
        <v>818</v>
      </c>
      <c r="C1700" s="337" t="s">
        <v>1821</v>
      </c>
      <c r="D1700" s="337" t="s">
        <v>449</v>
      </c>
      <c r="E1700" s="337" t="s">
        <v>8265</v>
      </c>
      <c r="F1700" s="338">
        <v>43547</v>
      </c>
      <c r="G1700" s="337" t="s">
        <v>10424</v>
      </c>
      <c r="H1700" s="338">
        <v>43833</v>
      </c>
      <c r="I1700" s="337" t="s">
        <v>19695</v>
      </c>
      <c r="J1700" s="337" t="s">
        <v>16</v>
      </c>
      <c r="K1700" s="337" t="s">
        <v>19695</v>
      </c>
      <c r="L1700" s="337" t="s">
        <v>19695</v>
      </c>
      <c r="M1700" s="337" t="s">
        <v>19695</v>
      </c>
      <c r="N1700" s="337" t="s">
        <v>19695</v>
      </c>
      <c r="O1700" s="337" t="s">
        <v>19695</v>
      </c>
      <c r="P1700" s="337" t="s">
        <v>19695</v>
      </c>
      <c r="Q1700" s="337" t="s">
        <v>19695</v>
      </c>
      <c r="R1700" s="337" t="s">
        <v>144</v>
      </c>
      <c r="S1700" s="337" t="s">
        <v>446</v>
      </c>
      <c r="T1700" s="337" t="s">
        <v>55</v>
      </c>
      <c r="U1700" s="337" t="s">
        <v>819</v>
      </c>
      <c r="V1700" s="337">
        <v>4</v>
      </c>
      <c r="W1700" s="337" t="s">
        <v>19695</v>
      </c>
      <c r="X1700" s="337" t="s">
        <v>19695</v>
      </c>
      <c r="Y1700" s="337" t="s">
        <v>19695</v>
      </c>
      <c r="Z1700" s="337" t="s">
        <v>1728</v>
      </c>
      <c r="AA1700" s="337" t="s">
        <v>717</v>
      </c>
      <c r="AB1700" s="337" t="s">
        <v>718</v>
      </c>
      <c r="AC1700" s="337" t="s">
        <v>14247</v>
      </c>
    </row>
    <row r="1701" spans="1:29" ht="15.8" x14ac:dyDescent="0.25">
      <c r="A1701" s="337" t="s">
        <v>1723</v>
      </c>
      <c r="B1701" s="337" t="s">
        <v>1477</v>
      </c>
      <c r="C1701" s="337" t="s">
        <v>1821</v>
      </c>
      <c r="D1701" s="337" t="s">
        <v>449</v>
      </c>
      <c r="E1701" s="337" t="s">
        <v>8960</v>
      </c>
      <c r="F1701" s="338">
        <v>43801</v>
      </c>
      <c r="G1701" s="337" t="s">
        <v>10538</v>
      </c>
      <c r="H1701" s="338">
        <v>43832</v>
      </c>
      <c r="I1701" s="337" t="s">
        <v>19695</v>
      </c>
      <c r="J1701" s="337" t="s">
        <v>36</v>
      </c>
      <c r="K1701" s="337" t="s">
        <v>19695</v>
      </c>
      <c r="L1701" s="337" t="s">
        <v>19695</v>
      </c>
      <c r="M1701" s="337" t="s">
        <v>19695</v>
      </c>
      <c r="N1701" s="337" t="s">
        <v>19695</v>
      </c>
      <c r="O1701" s="337" t="s">
        <v>19695</v>
      </c>
      <c r="P1701" s="337" t="s">
        <v>19695</v>
      </c>
      <c r="Q1701" s="337" t="s">
        <v>19695</v>
      </c>
      <c r="R1701" s="337" t="s">
        <v>134</v>
      </c>
      <c r="S1701" s="337" t="s">
        <v>150</v>
      </c>
      <c r="T1701" s="337" t="s">
        <v>151</v>
      </c>
      <c r="U1701" s="337" t="s">
        <v>1478</v>
      </c>
      <c r="V1701" s="337">
        <v>8</v>
      </c>
      <c r="W1701" s="337" t="s">
        <v>19695</v>
      </c>
      <c r="X1701" s="337" t="s">
        <v>19695</v>
      </c>
      <c r="Y1701" s="337" t="s">
        <v>19695</v>
      </c>
      <c r="Z1701" s="337" t="s">
        <v>1728</v>
      </c>
      <c r="AA1701" s="337" t="s">
        <v>735</v>
      </c>
      <c r="AB1701" s="337" t="s">
        <v>718</v>
      </c>
      <c r="AC1701" s="337" t="s">
        <v>14143</v>
      </c>
    </row>
    <row r="1702" spans="1:29" ht="15.8" x14ac:dyDescent="0.25">
      <c r="A1702" s="337" t="s">
        <v>1723</v>
      </c>
      <c r="B1702" s="337" t="s">
        <v>1201</v>
      </c>
      <c r="C1702" s="337" t="s">
        <v>1821</v>
      </c>
      <c r="D1702" s="337" t="s">
        <v>449</v>
      </c>
      <c r="E1702" s="337" t="s">
        <v>7654</v>
      </c>
      <c r="F1702" s="338">
        <v>43816</v>
      </c>
      <c r="G1702" s="337" t="s">
        <v>8230</v>
      </c>
      <c r="H1702" s="338">
        <v>43831</v>
      </c>
      <c r="I1702" s="337" t="s">
        <v>19695</v>
      </c>
      <c r="J1702" s="337" t="s">
        <v>36</v>
      </c>
      <c r="K1702" s="337" t="s">
        <v>19695</v>
      </c>
      <c r="L1702" s="337" t="s">
        <v>19695</v>
      </c>
      <c r="M1702" s="337" t="s">
        <v>19695</v>
      </c>
      <c r="N1702" s="337" t="s">
        <v>19695</v>
      </c>
      <c r="O1702" s="337" t="s">
        <v>19695</v>
      </c>
      <c r="P1702" s="337" t="s">
        <v>19695</v>
      </c>
      <c r="Q1702" s="337" t="s">
        <v>19695</v>
      </c>
      <c r="R1702" s="337" t="s">
        <v>98</v>
      </c>
      <c r="S1702" s="337" t="s">
        <v>124</v>
      </c>
      <c r="T1702" s="337" t="s">
        <v>1202</v>
      </c>
      <c r="U1702" s="337" t="s">
        <v>1203</v>
      </c>
      <c r="V1702" s="337">
        <v>8</v>
      </c>
      <c r="W1702" s="337" t="s">
        <v>19695</v>
      </c>
      <c r="X1702" s="337" t="s">
        <v>19695</v>
      </c>
      <c r="Y1702" s="337" t="s">
        <v>19695</v>
      </c>
      <c r="Z1702" s="337" t="s">
        <v>1728</v>
      </c>
      <c r="AA1702" s="337" t="s">
        <v>717</v>
      </c>
      <c r="AB1702" s="337" t="s">
        <v>718</v>
      </c>
      <c r="AC1702" s="337" t="s">
        <v>14142</v>
      </c>
    </row>
    <row r="1703" spans="1:29" ht="15.8" x14ac:dyDescent="0.25">
      <c r="A1703" s="337" t="s">
        <v>1723</v>
      </c>
      <c r="B1703" s="337" t="s">
        <v>10969</v>
      </c>
      <c r="C1703" s="337" t="s">
        <v>1821</v>
      </c>
      <c r="D1703" s="337" t="s">
        <v>449</v>
      </c>
      <c r="E1703" s="337" t="s">
        <v>10970</v>
      </c>
      <c r="F1703" s="338">
        <v>43770</v>
      </c>
      <c r="G1703" s="337" t="s">
        <v>8230</v>
      </c>
      <c r="H1703" s="338">
        <v>43831</v>
      </c>
      <c r="I1703" s="337" t="s">
        <v>19695</v>
      </c>
      <c r="J1703" s="337" t="s">
        <v>36</v>
      </c>
      <c r="K1703" s="337" t="s">
        <v>19695</v>
      </c>
      <c r="L1703" s="337" t="s">
        <v>19695</v>
      </c>
      <c r="M1703" s="337" t="s">
        <v>19695</v>
      </c>
      <c r="N1703" s="337" t="s">
        <v>19695</v>
      </c>
      <c r="O1703" s="337" t="s">
        <v>19695</v>
      </c>
      <c r="P1703" s="337" t="s">
        <v>19695</v>
      </c>
      <c r="Q1703" s="337" t="s">
        <v>19695</v>
      </c>
      <c r="R1703" s="337" t="s">
        <v>98</v>
      </c>
      <c r="S1703" s="337" t="s">
        <v>124</v>
      </c>
      <c r="T1703" s="337" t="s">
        <v>1183</v>
      </c>
      <c r="U1703" s="337" t="s">
        <v>6528</v>
      </c>
      <c r="V1703" s="337">
        <v>12</v>
      </c>
      <c r="W1703" s="337" t="s">
        <v>19695</v>
      </c>
      <c r="X1703" s="337" t="s">
        <v>19695</v>
      </c>
      <c r="Y1703" s="337" t="s">
        <v>19695</v>
      </c>
      <c r="Z1703" s="337" t="s">
        <v>1728</v>
      </c>
      <c r="AA1703" s="337" t="s">
        <v>717</v>
      </c>
      <c r="AB1703" s="337" t="s">
        <v>718</v>
      </c>
      <c r="AC1703" s="337" t="s">
        <v>14142</v>
      </c>
    </row>
    <row r="1704" spans="1:29" ht="15.8" x14ac:dyDescent="0.25">
      <c r="A1704" s="337" t="s">
        <v>1723</v>
      </c>
      <c r="B1704" s="337" t="s">
        <v>10684</v>
      </c>
      <c r="C1704" s="337" t="s">
        <v>1725</v>
      </c>
      <c r="D1704" s="337" t="s">
        <v>13527</v>
      </c>
      <c r="E1704" s="337" t="s">
        <v>8314</v>
      </c>
      <c r="F1704" s="338">
        <v>43798</v>
      </c>
      <c r="G1704" s="337" t="s">
        <v>7633</v>
      </c>
      <c r="H1704" s="338">
        <v>43829</v>
      </c>
      <c r="I1704" s="337" t="s">
        <v>19695</v>
      </c>
      <c r="J1704" s="337" t="s">
        <v>16</v>
      </c>
      <c r="K1704" s="337" t="s">
        <v>19695</v>
      </c>
      <c r="L1704" s="337" t="s">
        <v>19695</v>
      </c>
      <c r="M1704" s="337" t="s">
        <v>19695</v>
      </c>
      <c r="N1704" s="337" t="s">
        <v>19695</v>
      </c>
      <c r="O1704" s="337" t="s">
        <v>19695</v>
      </c>
      <c r="P1704" s="337" t="s">
        <v>19695</v>
      </c>
      <c r="Q1704" s="337" t="s">
        <v>19695</v>
      </c>
      <c r="R1704" s="337" t="s">
        <v>15</v>
      </c>
      <c r="S1704" s="337" t="s">
        <v>1086</v>
      </c>
      <c r="T1704" s="337" t="s">
        <v>1121</v>
      </c>
      <c r="U1704" s="337" t="s">
        <v>1665</v>
      </c>
      <c r="V1704" s="337">
        <v>8</v>
      </c>
      <c r="W1704" s="337" t="s">
        <v>19695</v>
      </c>
      <c r="X1704" s="337" t="s">
        <v>19695</v>
      </c>
      <c r="Y1704" s="337" t="s">
        <v>19695</v>
      </c>
      <c r="Z1704" s="337" t="s">
        <v>1728</v>
      </c>
      <c r="AA1704" s="337" t="s">
        <v>717</v>
      </c>
      <c r="AB1704" s="337" t="s">
        <v>718</v>
      </c>
      <c r="AC1704" s="337" t="s">
        <v>14128</v>
      </c>
    </row>
    <row r="1705" spans="1:29" ht="15.8" x14ac:dyDescent="0.25">
      <c r="A1705" s="337" t="s">
        <v>1723</v>
      </c>
      <c r="B1705" s="337" t="s">
        <v>10679</v>
      </c>
      <c r="C1705" s="337" t="s">
        <v>1821</v>
      </c>
      <c r="D1705" s="337" t="s">
        <v>449</v>
      </c>
      <c r="E1705" s="337" t="s">
        <v>7631</v>
      </c>
      <c r="F1705" s="338">
        <v>43758</v>
      </c>
      <c r="G1705" s="337" t="s">
        <v>7633</v>
      </c>
      <c r="H1705" s="338">
        <v>43829</v>
      </c>
      <c r="I1705" s="337" t="s">
        <v>19695</v>
      </c>
      <c r="J1705" s="337" t="s">
        <v>16</v>
      </c>
      <c r="K1705" s="337" t="s">
        <v>19695</v>
      </c>
      <c r="L1705" s="337" t="s">
        <v>19695</v>
      </c>
      <c r="M1705" s="337" t="s">
        <v>19695</v>
      </c>
      <c r="N1705" s="337" t="s">
        <v>19695</v>
      </c>
      <c r="O1705" s="337" t="s">
        <v>19695</v>
      </c>
      <c r="P1705" s="337" t="s">
        <v>19695</v>
      </c>
      <c r="Q1705" s="337" t="s">
        <v>19695</v>
      </c>
      <c r="R1705" s="337" t="s">
        <v>15</v>
      </c>
      <c r="S1705" s="337" t="s">
        <v>1086</v>
      </c>
      <c r="T1705" s="337" t="s">
        <v>1121</v>
      </c>
      <c r="U1705" s="337" t="s">
        <v>1665</v>
      </c>
      <c r="V1705" s="337">
        <v>8</v>
      </c>
      <c r="W1705" s="337" t="s">
        <v>19695</v>
      </c>
      <c r="X1705" s="337" t="s">
        <v>19695</v>
      </c>
      <c r="Y1705" s="337" t="s">
        <v>19695</v>
      </c>
      <c r="Z1705" s="337" t="s">
        <v>1728</v>
      </c>
      <c r="AA1705" s="337" t="s">
        <v>717</v>
      </c>
      <c r="AB1705" s="337" t="s">
        <v>718</v>
      </c>
      <c r="AC1705" s="337" t="s">
        <v>14128</v>
      </c>
    </row>
    <row r="1706" spans="1:29" ht="15.8" x14ac:dyDescent="0.25">
      <c r="A1706" s="337" t="s">
        <v>1723</v>
      </c>
      <c r="B1706" s="337" t="s">
        <v>11448</v>
      </c>
      <c r="C1706" s="337" t="s">
        <v>1821</v>
      </c>
      <c r="D1706" s="337" t="s">
        <v>449</v>
      </c>
      <c r="E1706" s="337" t="s">
        <v>9870</v>
      </c>
      <c r="F1706" s="338">
        <v>43647</v>
      </c>
      <c r="G1706" s="337" t="s">
        <v>11449</v>
      </c>
      <c r="H1706" s="338">
        <v>43828</v>
      </c>
      <c r="I1706" s="337" t="s">
        <v>19695</v>
      </c>
      <c r="J1706" s="337" t="s">
        <v>16</v>
      </c>
      <c r="K1706" s="337" t="s">
        <v>19695</v>
      </c>
      <c r="L1706" s="337" t="s">
        <v>19695</v>
      </c>
      <c r="M1706" s="337" t="s">
        <v>19695</v>
      </c>
      <c r="N1706" s="337" t="s">
        <v>19695</v>
      </c>
      <c r="O1706" s="337" t="s">
        <v>19695</v>
      </c>
      <c r="P1706" s="337" t="s">
        <v>19695</v>
      </c>
      <c r="Q1706" s="337" t="s">
        <v>19695</v>
      </c>
      <c r="R1706" s="337" t="s">
        <v>112</v>
      </c>
      <c r="S1706" s="337" t="s">
        <v>1242</v>
      </c>
      <c r="T1706" s="337" t="s">
        <v>1245</v>
      </c>
      <c r="U1706" s="337" t="s">
        <v>11450</v>
      </c>
      <c r="V1706" s="337">
        <v>8</v>
      </c>
      <c r="W1706" s="337" t="s">
        <v>19695</v>
      </c>
      <c r="X1706" s="337" t="s">
        <v>19695</v>
      </c>
      <c r="Y1706" s="337" t="s">
        <v>19695</v>
      </c>
      <c r="Z1706" s="337" t="s">
        <v>1728</v>
      </c>
      <c r="AA1706" s="337" t="s">
        <v>735</v>
      </c>
      <c r="AB1706" s="337" t="s">
        <v>718</v>
      </c>
      <c r="AC1706" s="337" t="s">
        <v>14129</v>
      </c>
    </row>
    <row r="1707" spans="1:29" ht="15.8" x14ac:dyDescent="0.25">
      <c r="A1707" s="337" t="s">
        <v>1723</v>
      </c>
      <c r="B1707" s="337" t="s">
        <v>12148</v>
      </c>
      <c r="C1707" s="337" t="s">
        <v>1821</v>
      </c>
      <c r="D1707" s="337" t="s">
        <v>449</v>
      </c>
      <c r="E1707" s="337" t="s">
        <v>7631</v>
      </c>
      <c r="F1707" s="338">
        <v>43758</v>
      </c>
      <c r="G1707" s="337" t="s">
        <v>12149</v>
      </c>
      <c r="H1707" s="338">
        <v>43827</v>
      </c>
      <c r="I1707" s="337" t="s">
        <v>19695</v>
      </c>
      <c r="J1707" s="337" t="s">
        <v>36</v>
      </c>
      <c r="K1707" s="337" t="s">
        <v>19695</v>
      </c>
      <c r="L1707" s="337" t="s">
        <v>19695</v>
      </c>
      <c r="M1707" s="337" t="s">
        <v>19695</v>
      </c>
      <c r="N1707" s="337" t="s">
        <v>19695</v>
      </c>
      <c r="O1707" s="337" t="s">
        <v>19695</v>
      </c>
      <c r="P1707" s="337" t="s">
        <v>19695</v>
      </c>
      <c r="Q1707" s="337" t="s">
        <v>19695</v>
      </c>
      <c r="R1707" s="337" t="s">
        <v>70</v>
      </c>
      <c r="S1707" s="337" t="s">
        <v>141</v>
      </c>
      <c r="T1707" s="337" t="s">
        <v>8091</v>
      </c>
      <c r="U1707" s="337" t="s">
        <v>8091</v>
      </c>
      <c r="V1707" s="337">
        <v>10</v>
      </c>
      <c r="W1707" s="337" t="s">
        <v>19695</v>
      </c>
      <c r="X1707" s="337" t="s">
        <v>19695</v>
      </c>
      <c r="Y1707" s="337" t="s">
        <v>19695</v>
      </c>
      <c r="Z1707" s="337" t="s">
        <v>1728</v>
      </c>
      <c r="AA1707" s="337" t="s">
        <v>735</v>
      </c>
      <c r="AB1707" s="337" t="s">
        <v>718</v>
      </c>
      <c r="AC1707" s="337" t="s">
        <v>14447</v>
      </c>
    </row>
    <row r="1708" spans="1:29" ht="15.8" x14ac:dyDescent="0.25">
      <c r="A1708" s="337" t="s">
        <v>1723</v>
      </c>
      <c r="B1708" s="337" t="s">
        <v>10032</v>
      </c>
      <c r="C1708" s="337" t="s">
        <v>1821</v>
      </c>
      <c r="D1708" s="337" t="s">
        <v>449</v>
      </c>
      <c r="E1708" s="337" t="s">
        <v>7654</v>
      </c>
      <c r="F1708" s="338">
        <v>43816</v>
      </c>
      <c r="G1708" s="337" t="s">
        <v>10033</v>
      </c>
      <c r="H1708" s="338">
        <v>43826</v>
      </c>
      <c r="I1708" s="337" t="s">
        <v>19695</v>
      </c>
      <c r="J1708" s="337" t="s">
        <v>16</v>
      </c>
      <c r="K1708" s="337" t="s">
        <v>19695</v>
      </c>
      <c r="L1708" s="337" t="s">
        <v>19695</v>
      </c>
      <c r="M1708" s="337" t="s">
        <v>19695</v>
      </c>
      <c r="N1708" s="337" t="s">
        <v>19695</v>
      </c>
      <c r="O1708" s="337" t="s">
        <v>19695</v>
      </c>
      <c r="P1708" s="337" t="s">
        <v>19695</v>
      </c>
      <c r="Q1708" s="337" t="s">
        <v>19695</v>
      </c>
      <c r="R1708" s="337" t="s">
        <v>134</v>
      </c>
      <c r="S1708" s="337" t="s">
        <v>150</v>
      </c>
      <c r="T1708" s="337" t="s">
        <v>10034</v>
      </c>
      <c r="U1708" s="337" t="s">
        <v>10035</v>
      </c>
      <c r="V1708" s="337">
        <v>12</v>
      </c>
      <c r="W1708" s="337" t="s">
        <v>19695</v>
      </c>
      <c r="X1708" s="337" t="s">
        <v>19695</v>
      </c>
      <c r="Y1708" s="337" t="s">
        <v>19695</v>
      </c>
      <c r="Z1708" s="337" t="s">
        <v>1728</v>
      </c>
      <c r="AA1708" s="337" t="s">
        <v>735</v>
      </c>
      <c r="AB1708" s="337" t="s">
        <v>718</v>
      </c>
      <c r="AC1708" s="337" t="s">
        <v>14127</v>
      </c>
    </row>
    <row r="1709" spans="1:29" ht="15.8" x14ac:dyDescent="0.25">
      <c r="A1709" s="337" t="s">
        <v>1723</v>
      </c>
      <c r="B1709" s="337" t="s">
        <v>1198</v>
      </c>
      <c r="C1709" s="337" t="s">
        <v>1725</v>
      </c>
      <c r="D1709" s="337" t="s">
        <v>13527</v>
      </c>
      <c r="E1709" s="337" t="s">
        <v>9672</v>
      </c>
      <c r="F1709" s="338">
        <v>43796</v>
      </c>
      <c r="G1709" s="337" t="s">
        <v>10033</v>
      </c>
      <c r="H1709" s="338">
        <v>43826</v>
      </c>
      <c r="I1709" s="337" t="s">
        <v>19695</v>
      </c>
      <c r="J1709" s="337" t="s">
        <v>36</v>
      </c>
      <c r="K1709" s="337" t="s">
        <v>19695</v>
      </c>
      <c r="L1709" s="337" t="s">
        <v>19695</v>
      </c>
      <c r="M1709" s="337" t="s">
        <v>19695</v>
      </c>
      <c r="N1709" s="337" t="s">
        <v>19695</v>
      </c>
      <c r="O1709" s="337" t="s">
        <v>19695</v>
      </c>
      <c r="P1709" s="337" t="s">
        <v>19695</v>
      </c>
      <c r="Q1709" s="337" t="s">
        <v>19695</v>
      </c>
      <c r="R1709" s="337" t="s">
        <v>98</v>
      </c>
      <c r="S1709" s="337" t="s">
        <v>1185</v>
      </c>
      <c r="T1709" s="337" t="s">
        <v>1199</v>
      </c>
      <c r="U1709" s="337" t="s">
        <v>1200</v>
      </c>
      <c r="V1709" s="337">
        <v>8</v>
      </c>
      <c r="W1709" s="337" t="s">
        <v>19695</v>
      </c>
      <c r="X1709" s="337" t="s">
        <v>19695</v>
      </c>
      <c r="Y1709" s="337" t="s">
        <v>19695</v>
      </c>
      <c r="Z1709" s="337" t="s">
        <v>1728</v>
      </c>
      <c r="AA1709" s="337" t="s">
        <v>717</v>
      </c>
      <c r="AB1709" s="337" t="s">
        <v>718</v>
      </c>
      <c r="AC1709" s="337" t="s">
        <v>14130</v>
      </c>
    </row>
    <row r="1710" spans="1:29" ht="15.8" x14ac:dyDescent="0.25">
      <c r="A1710" s="337" t="s">
        <v>1723</v>
      </c>
      <c r="B1710" s="337" t="s">
        <v>1290</v>
      </c>
      <c r="C1710" s="337" t="s">
        <v>1821</v>
      </c>
      <c r="D1710" s="337" t="s">
        <v>449</v>
      </c>
      <c r="E1710" s="337" t="s">
        <v>10459</v>
      </c>
      <c r="F1710" s="338">
        <v>43781</v>
      </c>
      <c r="G1710" s="337" t="s">
        <v>1291</v>
      </c>
      <c r="H1710" s="338">
        <v>43823</v>
      </c>
      <c r="I1710" s="337" t="s">
        <v>19695</v>
      </c>
      <c r="J1710" s="337" t="s">
        <v>36</v>
      </c>
      <c r="K1710" s="337" t="s">
        <v>19695</v>
      </c>
      <c r="L1710" s="337" t="s">
        <v>19695</v>
      </c>
      <c r="M1710" s="337" t="s">
        <v>19695</v>
      </c>
      <c r="N1710" s="337" t="s">
        <v>19695</v>
      </c>
      <c r="O1710" s="337" t="s">
        <v>19695</v>
      </c>
      <c r="P1710" s="337" t="s">
        <v>19695</v>
      </c>
      <c r="Q1710" s="337" t="s">
        <v>19695</v>
      </c>
      <c r="R1710" s="337" t="s">
        <v>109</v>
      </c>
      <c r="S1710" s="337" t="s">
        <v>1122</v>
      </c>
      <c r="T1710" s="337" t="s">
        <v>1292</v>
      </c>
      <c r="U1710" s="337" t="s">
        <v>1293</v>
      </c>
      <c r="V1710" s="337">
        <v>8</v>
      </c>
      <c r="W1710" s="337" t="s">
        <v>19695</v>
      </c>
      <c r="X1710" s="337" t="s">
        <v>19695</v>
      </c>
      <c r="Y1710" s="337" t="s">
        <v>19695</v>
      </c>
      <c r="Z1710" s="337" t="s">
        <v>1728</v>
      </c>
      <c r="AA1710" s="337" t="s">
        <v>717</v>
      </c>
      <c r="AB1710" s="337" t="s">
        <v>718</v>
      </c>
      <c r="AC1710" s="337" t="s">
        <v>14126</v>
      </c>
    </row>
    <row r="1711" spans="1:29" ht="15.8" x14ac:dyDescent="0.25">
      <c r="A1711" s="337" t="s">
        <v>1723</v>
      </c>
      <c r="B1711" s="337" t="s">
        <v>9665</v>
      </c>
      <c r="C1711" s="337" t="s">
        <v>1821</v>
      </c>
      <c r="D1711" s="337" t="s">
        <v>449</v>
      </c>
      <c r="E1711" s="337" t="s">
        <v>7939</v>
      </c>
      <c r="F1711" s="338">
        <v>43795</v>
      </c>
      <c r="G1711" s="337" t="s">
        <v>1291</v>
      </c>
      <c r="H1711" s="338">
        <v>43823</v>
      </c>
      <c r="I1711" s="337" t="s">
        <v>19695</v>
      </c>
      <c r="J1711" s="337" t="s">
        <v>36</v>
      </c>
      <c r="K1711" s="337" t="s">
        <v>19695</v>
      </c>
      <c r="L1711" s="337" t="s">
        <v>19695</v>
      </c>
      <c r="M1711" s="337" t="s">
        <v>19695</v>
      </c>
      <c r="N1711" s="337" t="s">
        <v>19695</v>
      </c>
      <c r="O1711" s="337" t="s">
        <v>19695</v>
      </c>
      <c r="P1711" s="337" t="s">
        <v>19695</v>
      </c>
      <c r="Q1711" s="337" t="s">
        <v>19695</v>
      </c>
      <c r="R1711" s="337" t="s">
        <v>81</v>
      </c>
      <c r="S1711" s="337" t="s">
        <v>1583</v>
      </c>
      <c r="T1711" s="337" t="s">
        <v>9666</v>
      </c>
      <c r="U1711" s="337" t="s">
        <v>9667</v>
      </c>
      <c r="V1711" s="337">
        <v>24</v>
      </c>
      <c r="W1711" s="337" t="s">
        <v>19695</v>
      </c>
      <c r="X1711" s="337" t="s">
        <v>19695</v>
      </c>
      <c r="Y1711" s="337" t="s">
        <v>19695</v>
      </c>
      <c r="Z1711" s="337" t="s">
        <v>1745</v>
      </c>
      <c r="AA1711" s="337" t="s">
        <v>735</v>
      </c>
      <c r="AB1711" s="337" t="s">
        <v>718</v>
      </c>
      <c r="AC1711" s="337" t="s">
        <v>14126</v>
      </c>
    </row>
    <row r="1712" spans="1:29" ht="15.8" x14ac:dyDescent="0.25">
      <c r="A1712" s="337" t="s">
        <v>1723</v>
      </c>
      <c r="B1712" s="337" t="s">
        <v>11643</v>
      </c>
      <c r="C1712" s="337" t="s">
        <v>1821</v>
      </c>
      <c r="D1712" s="337" t="s">
        <v>449</v>
      </c>
      <c r="E1712" s="337" t="s">
        <v>1345</v>
      </c>
      <c r="F1712" s="338">
        <v>43822</v>
      </c>
      <c r="G1712" s="337" t="s">
        <v>1345</v>
      </c>
      <c r="H1712" s="338">
        <v>43822</v>
      </c>
      <c r="I1712" s="337" t="s">
        <v>19695</v>
      </c>
      <c r="J1712" s="337" t="s">
        <v>36</v>
      </c>
      <c r="K1712" s="337" t="s">
        <v>19695</v>
      </c>
      <c r="L1712" s="337" t="s">
        <v>19695</v>
      </c>
      <c r="M1712" s="337" t="s">
        <v>19695</v>
      </c>
      <c r="N1712" s="337" t="s">
        <v>19695</v>
      </c>
      <c r="O1712" s="337" t="s">
        <v>19695</v>
      </c>
      <c r="P1712" s="337" t="s">
        <v>19695</v>
      </c>
      <c r="Q1712" s="337" t="s">
        <v>19695</v>
      </c>
      <c r="R1712" s="337" t="s">
        <v>52</v>
      </c>
      <c r="S1712" s="337" t="s">
        <v>2158</v>
      </c>
      <c r="T1712" s="337" t="s">
        <v>2158</v>
      </c>
      <c r="U1712" s="337" t="s">
        <v>1042</v>
      </c>
      <c r="V1712" s="337">
        <v>8</v>
      </c>
      <c r="W1712" s="337" t="s">
        <v>19695</v>
      </c>
      <c r="X1712" s="337" t="s">
        <v>19695</v>
      </c>
      <c r="Y1712" s="337" t="s">
        <v>19695</v>
      </c>
      <c r="Z1712" s="337" t="s">
        <v>1728</v>
      </c>
      <c r="AA1712" s="337" t="s">
        <v>735</v>
      </c>
      <c r="AB1712" s="337" t="s">
        <v>718</v>
      </c>
      <c r="AC1712" s="337" t="s">
        <v>14125</v>
      </c>
    </row>
    <row r="1713" spans="1:29" ht="15.8" x14ac:dyDescent="0.25">
      <c r="A1713" s="337" t="s">
        <v>1723</v>
      </c>
      <c r="B1713" s="337" t="s">
        <v>1344</v>
      </c>
      <c r="C1713" s="337" t="s">
        <v>1821</v>
      </c>
      <c r="D1713" s="337" t="s">
        <v>449</v>
      </c>
      <c r="E1713" s="337" t="s">
        <v>7631</v>
      </c>
      <c r="F1713" s="338">
        <v>43758</v>
      </c>
      <c r="G1713" s="337" t="s">
        <v>1345</v>
      </c>
      <c r="H1713" s="338">
        <v>43822</v>
      </c>
      <c r="I1713" s="337" t="s">
        <v>19695</v>
      </c>
      <c r="J1713" s="337" t="s">
        <v>36</v>
      </c>
      <c r="K1713" s="337" t="s">
        <v>19695</v>
      </c>
      <c r="L1713" s="337" t="s">
        <v>19695</v>
      </c>
      <c r="M1713" s="337" t="s">
        <v>19695</v>
      </c>
      <c r="N1713" s="337" t="s">
        <v>19695</v>
      </c>
      <c r="O1713" s="337" t="s">
        <v>19695</v>
      </c>
      <c r="P1713" s="337" t="s">
        <v>19695</v>
      </c>
      <c r="Q1713" s="337" t="s">
        <v>19695</v>
      </c>
      <c r="R1713" s="337" t="s">
        <v>144</v>
      </c>
      <c r="S1713" s="337" t="s">
        <v>829</v>
      </c>
      <c r="T1713" s="337" t="s">
        <v>1346</v>
      </c>
      <c r="U1713" s="337" t="s">
        <v>1347</v>
      </c>
      <c r="V1713" s="337">
        <v>10</v>
      </c>
      <c r="W1713" s="337" t="s">
        <v>19695</v>
      </c>
      <c r="X1713" s="337" t="s">
        <v>19695</v>
      </c>
      <c r="Y1713" s="337" t="s">
        <v>19695</v>
      </c>
      <c r="Z1713" s="337" t="s">
        <v>1728</v>
      </c>
      <c r="AA1713" s="337" t="s">
        <v>717</v>
      </c>
      <c r="AB1713" s="337" t="s">
        <v>718</v>
      </c>
      <c r="AC1713" s="337" t="s">
        <v>14129</v>
      </c>
    </row>
    <row r="1714" spans="1:29" ht="15.8" x14ac:dyDescent="0.25">
      <c r="A1714" s="337" t="s">
        <v>1723</v>
      </c>
      <c r="B1714" s="337" t="s">
        <v>10623</v>
      </c>
      <c r="C1714" s="337" t="s">
        <v>1821</v>
      </c>
      <c r="D1714" s="337" t="s">
        <v>449</v>
      </c>
      <c r="E1714" s="337" t="s">
        <v>9041</v>
      </c>
      <c r="F1714" s="338">
        <v>43715</v>
      </c>
      <c r="G1714" s="337" t="s">
        <v>1345</v>
      </c>
      <c r="H1714" s="338">
        <v>43822</v>
      </c>
      <c r="I1714" s="337" t="s">
        <v>19695</v>
      </c>
      <c r="J1714" s="337" t="s">
        <v>36</v>
      </c>
      <c r="K1714" s="337" t="s">
        <v>19695</v>
      </c>
      <c r="L1714" s="337" t="s">
        <v>19695</v>
      </c>
      <c r="M1714" s="337" t="s">
        <v>19695</v>
      </c>
      <c r="N1714" s="337" t="s">
        <v>19695</v>
      </c>
      <c r="O1714" s="337" t="s">
        <v>19695</v>
      </c>
      <c r="P1714" s="337" t="s">
        <v>19695</v>
      </c>
      <c r="Q1714" s="337" t="s">
        <v>19695</v>
      </c>
      <c r="R1714" s="337" t="s">
        <v>15</v>
      </c>
      <c r="S1714" s="337" t="s">
        <v>1203</v>
      </c>
      <c r="T1714" s="337" t="s">
        <v>1310</v>
      </c>
      <c r="U1714" s="337" t="s">
        <v>1310</v>
      </c>
      <c r="V1714" s="337">
        <v>10</v>
      </c>
      <c r="W1714" s="337" t="s">
        <v>19695</v>
      </c>
      <c r="X1714" s="337" t="s">
        <v>19695</v>
      </c>
      <c r="Y1714" s="337" t="s">
        <v>19695</v>
      </c>
      <c r="Z1714" s="337" t="s">
        <v>1728</v>
      </c>
      <c r="AA1714" s="337" t="s">
        <v>717</v>
      </c>
      <c r="AB1714" s="337" t="s">
        <v>718</v>
      </c>
      <c r="AC1714" s="337" t="s">
        <v>14143</v>
      </c>
    </row>
    <row r="1715" spans="1:29" ht="15.8" x14ac:dyDescent="0.25">
      <c r="A1715" s="337" t="s">
        <v>1723</v>
      </c>
      <c r="B1715" s="337" t="s">
        <v>11358</v>
      </c>
      <c r="C1715" s="337" t="s">
        <v>1821</v>
      </c>
      <c r="D1715" s="337" t="s">
        <v>449</v>
      </c>
      <c r="E1715" s="337" t="s">
        <v>8616</v>
      </c>
      <c r="F1715" s="338">
        <v>43800</v>
      </c>
      <c r="G1715" s="337" t="s">
        <v>8974</v>
      </c>
      <c r="H1715" s="338">
        <v>43820</v>
      </c>
      <c r="I1715" s="337" t="s">
        <v>19695</v>
      </c>
      <c r="J1715" s="337" t="s">
        <v>16</v>
      </c>
      <c r="K1715" s="337" t="s">
        <v>19695</v>
      </c>
      <c r="L1715" s="337" t="s">
        <v>19695</v>
      </c>
      <c r="M1715" s="337" t="s">
        <v>19695</v>
      </c>
      <c r="N1715" s="337" t="s">
        <v>19695</v>
      </c>
      <c r="O1715" s="337" t="s">
        <v>19695</v>
      </c>
      <c r="P1715" s="337" t="s">
        <v>19695</v>
      </c>
      <c r="Q1715" s="337" t="s">
        <v>19695</v>
      </c>
      <c r="R1715" s="337" t="s">
        <v>52</v>
      </c>
      <c r="S1715" s="337" t="s">
        <v>857</v>
      </c>
      <c r="T1715" s="337" t="s">
        <v>870</v>
      </c>
      <c r="U1715" s="337" t="s">
        <v>11359</v>
      </c>
      <c r="V1715" s="337">
        <v>8</v>
      </c>
      <c r="W1715" s="337" t="s">
        <v>19695</v>
      </c>
      <c r="X1715" s="337" t="s">
        <v>19695</v>
      </c>
      <c r="Y1715" s="337" t="s">
        <v>19695</v>
      </c>
      <c r="Z1715" s="337" t="s">
        <v>1728</v>
      </c>
      <c r="AA1715" s="337" t="s">
        <v>717</v>
      </c>
      <c r="AB1715" s="337" t="s">
        <v>718</v>
      </c>
      <c r="AC1715" s="337" t="s">
        <v>14125</v>
      </c>
    </row>
    <row r="1716" spans="1:29" ht="15.8" x14ac:dyDescent="0.25">
      <c r="A1716" s="337" t="s">
        <v>1723</v>
      </c>
      <c r="B1716" s="337" t="s">
        <v>10521</v>
      </c>
      <c r="C1716" s="337" t="s">
        <v>1821</v>
      </c>
      <c r="D1716" s="337" t="s">
        <v>449</v>
      </c>
      <c r="E1716" s="337" t="s">
        <v>9676</v>
      </c>
      <c r="F1716" s="338">
        <v>43802</v>
      </c>
      <c r="G1716" s="337" t="s">
        <v>8974</v>
      </c>
      <c r="H1716" s="338">
        <v>43820</v>
      </c>
      <c r="I1716" s="337" t="s">
        <v>19695</v>
      </c>
      <c r="J1716" s="337" t="s">
        <v>16</v>
      </c>
      <c r="K1716" s="337" t="s">
        <v>19695</v>
      </c>
      <c r="L1716" s="337" t="s">
        <v>19695</v>
      </c>
      <c r="M1716" s="337" t="s">
        <v>19695</v>
      </c>
      <c r="N1716" s="337" t="s">
        <v>19695</v>
      </c>
      <c r="O1716" s="337" t="s">
        <v>19695</v>
      </c>
      <c r="P1716" s="337" t="s">
        <v>19695</v>
      </c>
      <c r="Q1716" s="337" t="s">
        <v>19695</v>
      </c>
      <c r="R1716" s="337" t="s">
        <v>139</v>
      </c>
      <c r="S1716" s="337" t="s">
        <v>1969</v>
      </c>
      <c r="T1716" s="337" t="s">
        <v>10522</v>
      </c>
      <c r="U1716" s="337" t="s">
        <v>10523</v>
      </c>
      <c r="V1716" s="337">
        <v>8</v>
      </c>
      <c r="W1716" s="337" t="s">
        <v>19695</v>
      </c>
      <c r="X1716" s="337" t="s">
        <v>19695</v>
      </c>
      <c r="Y1716" s="337" t="s">
        <v>19695</v>
      </c>
      <c r="Z1716" s="337" t="s">
        <v>1728</v>
      </c>
      <c r="AA1716" s="337" t="s">
        <v>717</v>
      </c>
      <c r="AB1716" s="337" t="s">
        <v>718</v>
      </c>
      <c r="AC1716" s="337" t="s">
        <v>14132</v>
      </c>
    </row>
    <row r="1717" spans="1:29" ht="15.8" x14ac:dyDescent="0.25">
      <c r="A1717" s="337" t="s">
        <v>1723</v>
      </c>
      <c r="B1717" s="337" t="s">
        <v>10624</v>
      </c>
      <c r="C1717" s="337" t="s">
        <v>1725</v>
      </c>
      <c r="D1717" s="337" t="s">
        <v>1730</v>
      </c>
      <c r="E1717" s="337" t="s">
        <v>8593</v>
      </c>
      <c r="F1717" s="338">
        <v>43766</v>
      </c>
      <c r="G1717" s="337" t="s">
        <v>8974</v>
      </c>
      <c r="H1717" s="338">
        <v>43820</v>
      </c>
      <c r="I1717" s="337" t="s">
        <v>19695</v>
      </c>
      <c r="J1717" s="337" t="s">
        <v>36</v>
      </c>
      <c r="K1717" s="337" t="s">
        <v>19695</v>
      </c>
      <c r="L1717" s="337" t="s">
        <v>19695</v>
      </c>
      <c r="M1717" s="337" t="s">
        <v>19695</v>
      </c>
      <c r="N1717" s="337" t="s">
        <v>19695</v>
      </c>
      <c r="O1717" s="337" t="s">
        <v>19695</v>
      </c>
      <c r="P1717" s="337" t="s">
        <v>19695</v>
      </c>
      <c r="Q1717" s="337" t="s">
        <v>19695</v>
      </c>
      <c r="R1717" s="337" t="s">
        <v>15</v>
      </c>
      <c r="S1717" s="337" t="s">
        <v>1203</v>
      </c>
      <c r="T1717" s="337" t="s">
        <v>1310</v>
      </c>
      <c r="U1717" s="337" t="s">
        <v>10625</v>
      </c>
      <c r="V1717" s="337">
        <v>10</v>
      </c>
      <c r="W1717" s="337" t="s">
        <v>19695</v>
      </c>
      <c r="X1717" s="337" t="s">
        <v>19695</v>
      </c>
      <c r="Y1717" s="337" t="s">
        <v>19695</v>
      </c>
      <c r="Z1717" s="337" t="s">
        <v>1728</v>
      </c>
      <c r="AA1717" s="337" t="s">
        <v>717</v>
      </c>
      <c r="AB1717" s="337" t="s">
        <v>718</v>
      </c>
      <c r="AC1717" s="337" t="s">
        <v>14143</v>
      </c>
    </row>
    <row r="1718" spans="1:29" ht="15.8" x14ac:dyDescent="0.25">
      <c r="A1718" s="337" t="s">
        <v>1723</v>
      </c>
      <c r="B1718" s="337" t="s">
        <v>11451</v>
      </c>
      <c r="C1718" s="337" t="s">
        <v>1821</v>
      </c>
      <c r="D1718" s="337" t="s">
        <v>449</v>
      </c>
      <c r="E1718" s="337" t="s">
        <v>7532</v>
      </c>
      <c r="F1718" s="338">
        <v>43782</v>
      </c>
      <c r="G1718" s="337" t="s">
        <v>8714</v>
      </c>
      <c r="H1718" s="338">
        <v>43819</v>
      </c>
      <c r="I1718" s="337" t="s">
        <v>19695</v>
      </c>
      <c r="J1718" s="337" t="s">
        <v>16</v>
      </c>
      <c r="K1718" s="337" t="s">
        <v>19695</v>
      </c>
      <c r="L1718" s="337" t="s">
        <v>19695</v>
      </c>
      <c r="M1718" s="337" t="s">
        <v>19695</v>
      </c>
      <c r="N1718" s="337" t="s">
        <v>19695</v>
      </c>
      <c r="O1718" s="337" t="s">
        <v>19695</v>
      </c>
      <c r="P1718" s="337" t="s">
        <v>19695</v>
      </c>
      <c r="Q1718" s="337" t="s">
        <v>19695</v>
      </c>
      <c r="R1718" s="337" t="s">
        <v>109</v>
      </c>
      <c r="S1718" s="337" t="s">
        <v>1126</v>
      </c>
      <c r="T1718" s="337" t="s">
        <v>1126</v>
      </c>
      <c r="U1718" s="337" t="s">
        <v>11452</v>
      </c>
      <c r="V1718" s="337">
        <v>6</v>
      </c>
      <c r="W1718" s="337" t="s">
        <v>19695</v>
      </c>
      <c r="X1718" s="337" t="s">
        <v>19695</v>
      </c>
      <c r="Y1718" s="337" t="s">
        <v>19695</v>
      </c>
      <c r="Z1718" s="337" t="s">
        <v>1728</v>
      </c>
      <c r="AA1718" s="337" t="s">
        <v>717</v>
      </c>
      <c r="AB1718" s="337" t="s">
        <v>718</v>
      </c>
      <c r="AC1718" s="337" t="s">
        <v>14124</v>
      </c>
    </row>
    <row r="1719" spans="1:29" ht="15.8" x14ac:dyDescent="0.25">
      <c r="A1719" s="337" t="s">
        <v>1723</v>
      </c>
      <c r="B1719" s="337" t="s">
        <v>11362</v>
      </c>
      <c r="C1719" s="337" t="s">
        <v>1821</v>
      </c>
      <c r="D1719" s="337" t="s">
        <v>449</v>
      </c>
      <c r="E1719" s="337" t="s">
        <v>7525</v>
      </c>
      <c r="F1719" s="338">
        <v>43684</v>
      </c>
      <c r="G1719" s="337" t="s">
        <v>8714</v>
      </c>
      <c r="H1719" s="338">
        <v>43819</v>
      </c>
      <c r="I1719" s="337" t="s">
        <v>19695</v>
      </c>
      <c r="J1719" s="337" t="s">
        <v>36</v>
      </c>
      <c r="K1719" s="337" t="s">
        <v>19695</v>
      </c>
      <c r="L1719" s="337" t="s">
        <v>19695</v>
      </c>
      <c r="M1719" s="337" t="s">
        <v>19695</v>
      </c>
      <c r="N1719" s="337" t="s">
        <v>19695</v>
      </c>
      <c r="O1719" s="337" t="s">
        <v>19695</v>
      </c>
      <c r="P1719" s="337" t="s">
        <v>19695</v>
      </c>
      <c r="Q1719" s="337" t="s">
        <v>19695</v>
      </c>
      <c r="R1719" s="337" t="s">
        <v>52</v>
      </c>
      <c r="S1719" s="337" t="s">
        <v>93</v>
      </c>
      <c r="T1719" s="337" t="s">
        <v>1809</v>
      </c>
      <c r="U1719" s="337" t="s">
        <v>11363</v>
      </c>
      <c r="V1719" s="337">
        <v>8</v>
      </c>
      <c r="W1719" s="337" t="s">
        <v>19695</v>
      </c>
      <c r="X1719" s="337" t="s">
        <v>19695</v>
      </c>
      <c r="Y1719" s="337" t="s">
        <v>19695</v>
      </c>
      <c r="Z1719" s="337" t="s">
        <v>1728</v>
      </c>
      <c r="AA1719" s="337" t="s">
        <v>735</v>
      </c>
      <c r="AB1719" s="337" t="s">
        <v>718</v>
      </c>
      <c r="AC1719" s="337" t="s">
        <v>14133</v>
      </c>
    </row>
    <row r="1720" spans="1:29" ht="15.8" x14ac:dyDescent="0.25">
      <c r="A1720" s="337" t="s">
        <v>1723</v>
      </c>
      <c r="B1720" s="337" t="s">
        <v>10564</v>
      </c>
      <c r="C1720" s="337" t="s">
        <v>1821</v>
      </c>
      <c r="D1720" s="337" t="s">
        <v>449</v>
      </c>
      <c r="E1720" s="337" t="s">
        <v>9888</v>
      </c>
      <c r="F1720" s="338">
        <v>43720</v>
      </c>
      <c r="G1720" s="337" t="s">
        <v>8542</v>
      </c>
      <c r="H1720" s="338">
        <v>43817</v>
      </c>
      <c r="I1720" s="337" t="s">
        <v>19695</v>
      </c>
      <c r="J1720" s="337" t="s">
        <v>36</v>
      </c>
      <c r="K1720" s="337" t="s">
        <v>19695</v>
      </c>
      <c r="L1720" s="337" t="s">
        <v>19695</v>
      </c>
      <c r="M1720" s="337" t="s">
        <v>19695</v>
      </c>
      <c r="N1720" s="337" t="s">
        <v>19695</v>
      </c>
      <c r="O1720" s="337" t="s">
        <v>19695</v>
      </c>
      <c r="P1720" s="337" t="s">
        <v>19695</v>
      </c>
      <c r="Q1720" s="337" t="s">
        <v>19695</v>
      </c>
      <c r="R1720" s="337" t="s">
        <v>98</v>
      </c>
      <c r="S1720" s="337" t="s">
        <v>406</v>
      </c>
      <c r="T1720" s="337" t="s">
        <v>406</v>
      </c>
      <c r="U1720" s="337" t="s">
        <v>10565</v>
      </c>
      <c r="V1720" s="337">
        <v>6</v>
      </c>
      <c r="W1720" s="337" t="s">
        <v>19695</v>
      </c>
      <c r="X1720" s="337" t="s">
        <v>19695</v>
      </c>
      <c r="Y1720" s="337" t="s">
        <v>19695</v>
      </c>
      <c r="Z1720" s="337" t="s">
        <v>1728</v>
      </c>
      <c r="AA1720" s="337" t="s">
        <v>717</v>
      </c>
      <c r="AB1720" s="337" t="s">
        <v>718</v>
      </c>
      <c r="AC1720" s="337" t="s">
        <v>14126</v>
      </c>
    </row>
    <row r="1721" spans="1:29" ht="15.8" x14ac:dyDescent="0.25">
      <c r="A1721" s="337" t="s">
        <v>1723</v>
      </c>
      <c r="B1721" s="337" t="s">
        <v>11857</v>
      </c>
      <c r="C1721" s="337" t="s">
        <v>1821</v>
      </c>
      <c r="D1721" s="337" t="s">
        <v>449</v>
      </c>
      <c r="E1721" s="337" t="s">
        <v>7527</v>
      </c>
      <c r="F1721" s="338">
        <v>43772</v>
      </c>
      <c r="G1721" s="337" t="s">
        <v>8542</v>
      </c>
      <c r="H1721" s="338">
        <v>43817</v>
      </c>
      <c r="I1721" s="337" t="s">
        <v>19695</v>
      </c>
      <c r="J1721" s="337" t="s">
        <v>16</v>
      </c>
      <c r="K1721" s="337" t="s">
        <v>19695</v>
      </c>
      <c r="L1721" s="337" t="s">
        <v>19695</v>
      </c>
      <c r="M1721" s="337" t="s">
        <v>19695</v>
      </c>
      <c r="N1721" s="337" t="s">
        <v>19695</v>
      </c>
      <c r="O1721" s="337" t="s">
        <v>19695</v>
      </c>
      <c r="P1721" s="337" t="s">
        <v>19695</v>
      </c>
      <c r="Q1721" s="337" t="s">
        <v>19695</v>
      </c>
      <c r="R1721" s="337" t="s">
        <v>52</v>
      </c>
      <c r="S1721" s="337" t="s">
        <v>857</v>
      </c>
      <c r="T1721" s="337" t="s">
        <v>857</v>
      </c>
      <c r="U1721" s="337" t="s">
        <v>11858</v>
      </c>
      <c r="V1721" s="337">
        <v>8</v>
      </c>
      <c r="W1721" s="337" t="s">
        <v>19695</v>
      </c>
      <c r="X1721" s="337" t="s">
        <v>19695</v>
      </c>
      <c r="Y1721" s="337" t="s">
        <v>19695</v>
      </c>
      <c r="Z1721" s="337" t="s">
        <v>1728</v>
      </c>
      <c r="AA1721" s="337" t="s">
        <v>735</v>
      </c>
      <c r="AB1721" s="337" t="s">
        <v>718</v>
      </c>
      <c r="AC1721" s="337" t="s">
        <v>14173</v>
      </c>
    </row>
    <row r="1722" spans="1:29" ht="15.8" x14ac:dyDescent="0.25">
      <c r="A1722" s="337" t="s">
        <v>1723</v>
      </c>
      <c r="B1722" s="337" t="s">
        <v>8541</v>
      </c>
      <c r="C1722" s="337" t="s">
        <v>1725</v>
      </c>
      <c r="D1722" s="337" t="s">
        <v>13527</v>
      </c>
      <c r="E1722" s="337" t="s">
        <v>8542</v>
      </c>
      <c r="F1722" s="338">
        <v>43817</v>
      </c>
      <c r="G1722" s="337" t="s">
        <v>8542</v>
      </c>
      <c r="H1722" s="338">
        <v>43817</v>
      </c>
      <c r="I1722" s="337" t="s">
        <v>19695</v>
      </c>
      <c r="J1722" s="337" t="s">
        <v>16</v>
      </c>
      <c r="K1722" s="337" t="s">
        <v>19695</v>
      </c>
      <c r="L1722" s="337" t="s">
        <v>19695</v>
      </c>
      <c r="M1722" s="337" t="s">
        <v>19695</v>
      </c>
      <c r="N1722" s="337" t="s">
        <v>19695</v>
      </c>
      <c r="O1722" s="337" t="s">
        <v>19695</v>
      </c>
      <c r="P1722" s="337" t="s">
        <v>19695</v>
      </c>
      <c r="Q1722" s="337" t="s">
        <v>19695</v>
      </c>
      <c r="R1722" s="337" t="s">
        <v>56</v>
      </c>
      <c r="S1722" s="337" t="s">
        <v>2556</v>
      </c>
      <c r="T1722" s="337" t="s">
        <v>8543</v>
      </c>
      <c r="U1722" s="337" t="s">
        <v>8544</v>
      </c>
      <c r="V1722" s="337">
        <v>8</v>
      </c>
      <c r="W1722" s="337" t="s">
        <v>19695</v>
      </c>
      <c r="X1722" s="337" t="s">
        <v>19695</v>
      </c>
      <c r="Y1722" s="337" t="s">
        <v>19695</v>
      </c>
      <c r="Z1722" s="337" t="s">
        <v>1753</v>
      </c>
      <c r="AA1722" s="337" t="s">
        <v>717</v>
      </c>
      <c r="AB1722" s="337" t="s">
        <v>718</v>
      </c>
      <c r="AC1722" s="337" t="s">
        <v>14123</v>
      </c>
    </row>
    <row r="1723" spans="1:29" ht="15.8" x14ac:dyDescent="0.25">
      <c r="A1723" s="337" t="s">
        <v>1723</v>
      </c>
      <c r="B1723" s="337" t="s">
        <v>11353</v>
      </c>
      <c r="C1723" s="337" t="s">
        <v>1821</v>
      </c>
      <c r="D1723" s="337" t="s">
        <v>449</v>
      </c>
      <c r="E1723" s="337" t="s">
        <v>8616</v>
      </c>
      <c r="F1723" s="338">
        <v>43800</v>
      </c>
      <c r="G1723" s="337" t="s">
        <v>7654</v>
      </c>
      <c r="H1723" s="338">
        <v>43816</v>
      </c>
      <c r="I1723" s="337" t="s">
        <v>19695</v>
      </c>
      <c r="J1723" s="337" t="s">
        <v>16</v>
      </c>
      <c r="K1723" s="337" t="s">
        <v>19695</v>
      </c>
      <c r="L1723" s="337" t="s">
        <v>19695</v>
      </c>
      <c r="M1723" s="337" t="s">
        <v>19695</v>
      </c>
      <c r="N1723" s="337" t="s">
        <v>19695</v>
      </c>
      <c r="O1723" s="337" t="s">
        <v>19695</v>
      </c>
      <c r="P1723" s="337" t="s">
        <v>19695</v>
      </c>
      <c r="Q1723" s="337" t="s">
        <v>19695</v>
      </c>
      <c r="R1723" s="337" t="s">
        <v>52</v>
      </c>
      <c r="S1723" s="337" t="s">
        <v>857</v>
      </c>
      <c r="T1723" s="337" t="s">
        <v>869</v>
      </c>
      <c r="U1723" s="337" t="s">
        <v>1948</v>
      </c>
      <c r="V1723" s="337">
        <v>10</v>
      </c>
      <c r="W1723" s="337" t="s">
        <v>19695</v>
      </c>
      <c r="X1723" s="337" t="s">
        <v>19695</v>
      </c>
      <c r="Y1723" s="337" t="s">
        <v>19695</v>
      </c>
      <c r="Z1723" s="337" t="s">
        <v>1728</v>
      </c>
      <c r="AA1723" s="337" t="s">
        <v>717</v>
      </c>
      <c r="AB1723" s="337" t="s">
        <v>718</v>
      </c>
      <c r="AC1723" s="337" t="s">
        <v>14123</v>
      </c>
    </row>
    <row r="1724" spans="1:29" ht="15.8" x14ac:dyDescent="0.25">
      <c r="A1724" s="337" t="s">
        <v>1723</v>
      </c>
      <c r="B1724" s="337" t="s">
        <v>9039</v>
      </c>
      <c r="C1724" s="337" t="s">
        <v>1821</v>
      </c>
      <c r="D1724" s="337" t="s">
        <v>449</v>
      </c>
      <c r="E1724" s="337" t="s">
        <v>8801</v>
      </c>
      <c r="F1724" s="338">
        <v>43786</v>
      </c>
      <c r="G1724" s="337" t="s">
        <v>7654</v>
      </c>
      <c r="H1724" s="338">
        <v>43816</v>
      </c>
      <c r="I1724" s="337" t="s">
        <v>19695</v>
      </c>
      <c r="J1724" s="337" t="s">
        <v>36</v>
      </c>
      <c r="K1724" s="337" t="s">
        <v>19695</v>
      </c>
      <c r="L1724" s="337" t="s">
        <v>19695</v>
      </c>
      <c r="M1724" s="337" t="s">
        <v>19695</v>
      </c>
      <c r="N1724" s="337" t="s">
        <v>19695</v>
      </c>
      <c r="O1724" s="337" t="s">
        <v>19695</v>
      </c>
      <c r="P1724" s="337" t="s">
        <v>19695</v>
      </c>
      <c r="Q1724" s="337" t="s">
        <v>19695</v>
      </c>
      <c r="R1724" s="337" t="s">
        <v>98</v>
      </c>
      <c r="S1724" s="337" t="s">
        <v>1166</v>
      </c>
      <c r="T1724" s="337" t="s">
        <v>2631</v>
      </c>
      <c r="U1724" s="337" t="s">
        <v>2631</v>
      </c>
      <c r="V1724" s="337">
        <v>8</v>
      </c>
      <c r="W1724" s="337" t="s">
        <v>19695</v>
      </c>
      <c r="X1724" s="337" t="s">
        <v>19695</v>
      </c>
      <c r="Y1724" s="337" t="s">
        <v>19695</v>
      </c>
      <c r="Z1724" s="337" t="s">
        <v>1728</v>
      </c>
      <c r="AA1724" s="337" t="s">
        <v>717</v>
      </c>
      <c r="AB1724" s="337" t="s">
        <v>718</v>
      </c>
      <c r="AC1724" s="337" t="s">
        <v>14126</v>
      </c>
    </row>
    <row r="1725" spans="1:29" ht="15.8" x14ac:dyDescent="0.25">
      <c r="A1725" s="337" t="s">
        <v>1723</v>
      </c>
      <c r="B1725" s="337" t="s">
        <v>9044</v>
      </c>
      <c r="C1725" s="337" t="s">
        <v>1821</v>
      </c>
      <c r="D1725" s="337" t="s">
        <v>449</v>
      </c>
      <c r="E1725" s="337" t="s">
        <v>7620</v>
      </c>
      <c r="F1725" s="338">
        <v>43771</v>
      </c>
      <c r="G1725" s="337" t="s">
        <v>7654</v>
      </c>
      <c r="H1725" s="338">
        <v>43816</v>
      </c>
      <c r="I1725" s="337" t="s">
        <v>19695</v>
      </c>
      <c r="J1725" s="337" t="s">
        <v>36</v>
      </c>
      <c r="K1725" s="337" t="s">
        <v>19695</v>
      </c>
      <c r="L1725" s="337" t="s">
        <v>19695</v>
      </c>
      <c r="M1725" s="337" t="s">
        <v>19695</v>
      </c>
      <c r="N1725" s="337" t="s">
        <v>19695</v>
      </c>
      <c r="O1725" s="337" t="s">
        <v>19695</v>
      </c>
      <c r="P1725" s="337" t="s">
        <v>19695</v>
      </c>
      <c r="Q1725" s="337" t="s">
        <v>19695</v>
      </c>
      <c r="R1725" s="337" t="s">
        <v>98</v>
      </c>
      <c r="S1725" s="337" t="s">
        <v>1185</v>
      </c>
      <c r="T1725" s="337" t="s">
        <v>1199</v>
      </c>
      <c r="U1725" s="337" t="s">
        <v>1199</v>
      </c>
      <c r="V1725" s="337">
        <v>8</v>
      </c>
      <c r="W1725" s="337" t="s">
        <v>19695</v>
      </c>
      <c r="X1725" s="337" t="s">
        <v>19695</v>
      </c>
      <c r="Y1725" s="337" t="s">
        <v>19695</v>
      </c>
      <c r="Z1725" s="337" t="s">
        <v>1728</v>
      </c>
      <c r="AA1725" s="337" t="s">
        <v>717</v>
      </c>
      <c r="AB1725" s="337" t="s">
        <v>718</v>
      </c>
      <c r="AC1725" s="337" t="s">
        <v>14126</v>
      </c>
    </row>
    <row r="1726" spans="1:29" ht="15.8" x14ac:dyDescent="0.25">
      <c r="A1726" s="337" t="s">
        <v>1723</v>
      </c>
      <c r="B1726" s="337" t="s">
        <v>11814</v>
      </c>
      <c r="C1726" s="337" t="s">
        <v>1725</v>
      </c>
      <c r="D1726" s="337" t="s">
        <v>13527</v>
      </c>
      <c r="E1726" s="337" t="s">
        <v>9257</v>
      </c>
      <c r="F1726" s="338">
        <v>43750</v>
      </c>
      <c r="G1726" s="337" t="s">
        <v>7654</v>
      </c>
      <c r="H1726" s="338">
        <v>43816</v>
      </c>
      <c r="I1726" s="337" t="s">
        <v>19695</v>
      </c>
      <c r="J1726" s="337" t="s">
        <v>36</v>
      </c>
      <c r="K1726" s="337" t="s">
        <v>19695</v>
      </c>
      <c r="L1726" s="337" t="s">
        <v>19695</v>
      </c>
      <c r="M1726" s="337" t="s">
        <v>19695</v>
      </c>
      <c r="N1726" s="337" t="s">
        <v>19695</v>
      </c>
      <c r="O1726" s="337" t="s">
        <v>19695</v>
      </c>
      <c r="P1726" s="337" t="s">
        <v>19695</v>
      </c>
      <c r="Q1726" s="337" t="s">
        <v>19695</v>
      </c>
      <c r="R1726" s="337" t="s">
        <v>112</v>
      </c>
      <c r="S1726" s="337" t="s">
        <v>1242</v>
      </c>
      <c r="T1726" s="337" t="s">
        <v>11815</v>
      </c>
      <c r="U1726" s="337" t="s">
        <v>11816</v>
      </c>
      <c r="V1726" s="337">
        <v>12</v>
      </c>
      <c r="W1726" s="337" t="s">
        <v>19695</v>
      </c>
      <c r="X1726" s="337" t="s">
        <v>19695</v>
      </c>
      <c r="Y1726" s="337" t="s">
        <v>19695</v>
      </c>
      <c r="Z1726" s="337" t="s">
        <v>1728</v>
      </c>
      <c r="AA1726" s="337" t="s">
        <v>717</v>
      </c>
      <c r="AB1726" s="337" t="s">
        <v>718</v>
      </c>
      <c r="AC1726" s="337" t="s">
        <v>14185</v>
      </c>
    </row>
    <row r="1727" spans="1:29" ht="15.8" x14ac:dyDescent="0.25">
      <c r="A1727" s="337" t="s">
        <v>1723</v>
      </c>
      <c r="B1727" s="337" t="s">
        <v>7628</v>
      </c>
      <c r="C1727" s="337" t="s">
        <v>1821</v>
      </c>
      <c r="D1727" s="337" t="s">
        <v>449</v>
      </c>
      <c r="E1727" s="337" t="s">
        <v>7328</v>
      </c>
      <c r="F1727" s="338">
        <v>43723</v>
      </c>
      <c r="G1727" s="337" t="s">
        <v>7629</v>
      </c>
      <c r="H1727" s="338">
        <v>43815</v>
      </c>
      <c r="I1727" s="337" t="s">
        <v>19695</v>
      </c>
      <c r="J1727" s="337" t="s">
        <v>16</v>
      </c>
      <c r="K1727" s="337" t="s">
        <v>19695</v>
      </c>
      <c r="L1727" s="337" t="s">
        <v>19695</v>
      </c>
      <c r="M1727" s="337" t="s">
        <v>19695</v>
      </c>
      <c r="N1727" s="337" t="s">
        <v>19695</v>
      </c>
      <c r="O1727" s="337" t="s">
        <v>19695</v>
      </c>
      <c r="P1727" s="337" t="s">
        <v>19695</v>
      </c>
      <c r="Q1727" s="337" t="s">
        <v>19695</v>
      </c>
      <c r="R1727" s="337" t="s">
        <v>81</v>
      </c>
      <c r="S1727" s="337" t="s">
        <v>403</v>
      </c>
      <c r="T1727" s="337" t="s">
        <v>727</v>
      </c>
      <c r="U1727" s="337" t="s">
        <v>7630</v>
      </c>
      <c r="V1727" s="337">
        <v>15</v>
      </c>
      <c r="W1727" s="337" t="s">
        <v>19695</v>
      </c>
      <c r="X1727" s="337" t="s">
        <v>19695</v>
      </c>
      <c r="Y1727" s="337" t="s">
        <v>19695</v>
      </c>
      <c r="Z1727" s="337" t="s">
        <v>1728</v>
      </c>
      <c r="AA1727" s="337" t="s">
        <v>717</v>
      </c>
      <c r="AB1727" s="337" t="s">
        <v>718</v>
      </c>
      <c r="AC1727" s="337" t="s">
        <v>14129</v>
      </c>
    </row>
    <row r="1728" spans="1:29" ht="15.8" x14ac:dyDescent="0.25">
      <c r="A1728" s="337" t="s">
        <v>1723</v>
      </c>
      <c r="B1728" s="337" t="s">
        <v>11293</v>
      </c>
      <c r="C1728" s="337" t="s">
        <v>1821</v>
      </c>
      <c r="D1728" s="337" t="s">
        <v>449</v>
      </c>
      <c r="E1728" s="337" t="s">
        <v>7329</v>
      </c>
      <c r="F1728" s="338">
        <v>43780</v>
      </c>
      <c r="G1728" s="337" t="s">
        <v>7637</v>
      </c>
      <c r="H1728" s="338">
        <v>43811</v>
      </c>
      <c r="I1728" s="337" t="s">
        <v>19695</v>
      </c>
      <c r="J1728" s="337" t="s">
        <v>36</v>
      </c>
      <c r="K1728" s="337" t="s">
        <v>19695</v>
      </c>
      <c r="L1728" s="337" t="s">
        <v>19695</v>
      </c>
      <c r="M1728" s="337" t="s">
        <v>19695</v>
      </c>
      <c r="N1728" s="337" t="s">
        <v>19695</v>
      </c>
      <c r="O1728" s="337" t="s">
        <v>19695</v>
      </c>
      <c r="P1728" s="337" t="s">
        <v>19695</v>
      </c>
      <c r="Q1728" s="337" t="s">
        <v>19695</v>
      </c>
      <c r="R1728" s="337" t="s">
        <v>56</v>
      </c>
      <c r="S1728" s="337" t="s">
        <v>79</v>
      </c>
      <c r="T1728" s="337" t="s">
        <v>1944</v>
      </c>
      <c r="U1728" s="337" t="s">
        <v>10050</v>
      </c>
      <c r="V1728" s="337">
        <v>8</v>
      </c>
      <c r="W1728" s="337" t="s">
        <v>19695</v>
      </c>
      <c r="X1728" s="337" t="s">
        <v>19695</v>
      </c>
      <c r="Y1728" s="337" t="s">
        <v>19695</v>
      </c>
      <c r="Z1728" s="337" t="s">
        <v>1728</v>
      </c>
      <c r="AA1728" s="337" t="s">
        <v>735</v>
      </c>
      <c r="AB1728" s="337" t="s">
        <v>718</v>
      </c>
      <c r="AC1728" s="337" t="s">
        <v>14120</v>
      </c>
    </row>
    <row r="1729" spans="1:29" ht="15.8" x14ac:dyDescent="0.25">
      <c r="A1729" s="337" t="s">
        <v>1723</v>
      </c>
      <c r="B1729" s="337" t="s">
        <v>11555</v>
      </c>
      <c r="C1729" s="337" t="s">
        <v>1821</v>
      </c>
      <c r="D1729" s="337" t="s">
        <v>449</v>
      </c>
      <c r="E1729" s="337" t="s">
        <v>7936</v>
      </c>
      <c r="F1729" s="338">
        <v>43794</v>
      </c>
      <c r="G1729" s="337" t="s">
        <v>7637</v>
      </c>
      <c r="H1729" s="338">
        <v>43811</v>
      </c>
      <c r="I1729" s="337" t="s">
        <v>19695</v>
      </c>
      <c r="J1729" s="337" t="s">
        <v>36</v>
      </c>
      <c r="K1729" s="337" t="s">
        <v>19695</v>
      </c>
      <c r="L1729" s="337" t="s">
        <v>19695</v>
      </c>
      <c r="M1729" s="337" t="s">
        <v>19695</v>
      </c>
      <c r="N1729" s="337" t="s">
        <v>19695</v>
      </c>
      <c r="O1729" s="337" t="s">
        <v>19695</v>
      </c>
      <c r="P1729" s="337" t="s">
        <v>19695</v>
      </c>
      <c r="Q1729" s="337" t="s">
        <v>19695</v>
      </c>
      <c r="R1729" s="337" t="s">
        <v>35</v>
      </c>
      <c r="S1729" s="337" t="s">
        <v>77</v>
      </c>
      <c r="T1729" s="337" t="s">
        <v>7030</v>
      </c>
      <c r="U1729" s="337" t="s">
        <v>11556</v>
      </c>
      <c r="V1729" s="337">
        <v>8</v>
      </c>
      <c r="W1729" s="337" t="s">
        <v>19695</v>
      </c>
      <c r="X1729" s="337" t="s">
        <v>19695</v>
      </c>
      <c r="Y1729" s="337" t="s">
        <v>19695</v>
      </c>
      <c r="Z1729" s="337" t="s">
        <v>1728</v>
      </c>
      <c r="AA1729" s="337" t="s">
        <v>717</v>
      </c>
      <c r="AB1729" s="337" t="s">
        <v>718</v>
      </c>
      <c r="AC1729" s="337" t="s">
        <v>14121</v>
      </c>
    </row>
    <row r="1730" spans="1:29" ht="15.8" x14ac:dyDescent="0.25">
      <c r="A1730" s="337" t="s">
        <v>1723</v>
      </c>
      <c r="B1730" s="337" t="s">
        <v>11360</v>
      </c>
      <c r="C1730" s="337" t="s">
        <v>1821</v>
      </c>
      <c r="D1730" s="337" t="s">
        <v>449</v>
      </c>
      <c r="E1730" s="337" t="s">
        <v>8801</v>
      </c>
      <c r="F1730" s="338">
        <v>43786</v>
      </c>
      <c r="G1730" s="337" t="s">
        <v>7637</v>
      </c>
      <c r="H1730" s="338">
        <v>43811</v>
      </c>
      <c r="I1730" s="337" t="s">
        <v>19695</v>
      </c>
      <c r="J1730" s="337" t="s">
        <v>36</v>
      </c>
      <c r="K1730" s="337" t="s">
        <v>19695</v>
      </c>
      <c r="L1730" s="337" t="s">
        <v>19695</v>
      </c>
      <c r="M1730" s="337" t="s">
        <v>19695</v>
      </c>
      <c r="N1730" s="337" t="s">
        <v>19695</v>
      </c>
      <c r="O1730" s="337" t="s">
        <v>19695</v>
      </c>
      <c r="P1730" s="337" t="s">
        <v>19695</v>
      </c>
      <c r="Q1730" s="337" t="s">
        <v>19695</v>
      </c>
      <c r="R1730" s="337" t="s">
        <v>52</v>
      </c>
      <c r="S1730" s="337" t="s">
        <v>69</v>
      </c>
      <c r="T1730" s="337" t="s">
        <v>119</v>
      </c>
      <c r="U1730" s="337" t="s">
        <v>11361</v>
      </c>
      <c r="V1730" s="337">
        <v>8</v>
      </c>
      <c r="W1730" s="337" t="s">
        <v>19695</v>
      </c>
      <c r="X1730" s="337" t="s">
        <v>19695</v>
      </c>
      <c r="Y1730" s="337" t="s">
        <v>19695</v>
      </c>
      <c r="Z1730" s="337" t="s">
        <v>1728</v>
      </c>
      <c r="AA1730" s="337" t="s">
        <v>717</v>
      </c>
      <c r="AB1730" s="337" t="s">
        <v>718</v>
      </c>
      <c r="AC1730" s="337" t="s">
        <v>14133</v>
      </c>
    </row>
    <row r="1731" spans="1:29" ht="15.8" x14ac:dyDescent="0.25">
      <c r="A1731" s="337" t="s">
        <v>1723</v>
      </c>
      <c r="B1731" s="337" t="s">
        <v>12882</v>
      </c>
      <c r="C1731" s="337" t="s">
        <v>1725</v>
      </c>
      <c r="D1731" s="337" t="s">
        <v>1730</v>
      </c>
      <c r="E1731" s="337" t="s">
        <v>11036</v>
      </c>
      <c r="F1731" s="338">
        <v>43809</v>
      </c>
      <c r="G1731" s="337" t="s">
        <v>11036</v>
      </c>
      <c r="H1731" s="338">
        <v>43809</v>
      </c>
      <c r="I1731" s="337" t="s">
        <v>19695</v>
      </c>
      <c r="J1731" s="337" t="s">
        <v>16</v>
      </c>
      <c r="K1731" s="337" t="s">
        <v>19695</v>
      </c>
      <c r="L1731" s="337" t="s">
        <v>19695</v>
      </c>
      <c r="M1731" s="337" t="s">
        <v>19695</v>
      </c>
      <c r="N1731" s="337" t="s">
        <v>19695</v>
      </c>
      <c r="O1731" s="337" t="s">
        <v>19695</v>
      </c>
      <c r="P1731" s="337" t="s">
        <v>19695</v>
      </c>
      <c r="Q1731" s="337" t="s">
        <v>19695</v>
      </c>
      <c r="R1731" s="337" t="s">
        <v>52</v>
      </c>
      <c r="S1731" s="337" t="s">
        <v>93</v>
      </c>
      <c r="T1731" s="337" t="s">
        <v>9993</v>
      </c>
      <c r="U1731" s="337" t="s">
        <v>9993</v>
      </c>
      <c r="V1731" s="337">
        <v>10</v>
      </c>
      <c r="W1731" s="337" t="s">
        <v>19695</v>
      </c>
      <c r="X1731" s="337" t="s">
        <v>19695</v>
      </c>
      <c r="Y1731" s="337" t="s">
        <v>19695</v>
      </c>
      <c r="Z1731" s="337" t="s">
        <v>1728</v>
      </c>
      <c r="AA1731" s="337" t="s">
        <v>735</v>
      </c>
      <c r="AB1731" s="337" t="s">
        <v>718</v>
      </c>
      <c r="AC1731" s="337" t="s">
        <v>14118</v>
      </c>
    </row>
    <row r="1732" spans="1:29" ht="15.8" x14ac:dyDescent="0.25">
      <c r="A1732" s="337" t="s">
        <v>1723</v>
      </c>
      <c r="B1732" s="337" t="s">
        <v>11035</v>
      </c>
      <c r="C1732" s="337" t="s">
        <v>1821</v>
      </c>
      <c r="D1732" s="337" t="s">
        <v>449</v>
      </c>
      <c r="E1732" s="337" t="s">
        <v>11036</v>
      </c>
      <c r="F1732" s="338">
        <v>43809</v>
      </c>
      <c r="G1732" s="337" t="s">
        <v>11036</v>
      </c>
      <c r="H1732" s="338">
        <v>43809</v>
      </c>
      <c r="I1732" s="337" t="s">
        <v>19695</v>
      </c>
      <c r="J1732" s="337" t="s">
        <v>16</v>
      </c>
      <c r="K1732" s="337" t="s">
        <v>19695</v>
      </c>
      <c r="L1732" s="337" t="s">
        <v>19695</v>
      </c>
      <c r="M1732" s="337" t="s">
        <v>19695</v>
      </c>
      <c r="N1732" s="337" t="s">
        <v>19695</v>
      </c>
      <c r="O1732" s="337" t="s">
        <v>19695</v>
      </c>
      <c r="P1732" s="337" t="s">
        <v>19695</v>
      </c>
      <c r="Q1732" s="337" t="s">
        <v>19695</v>
      </c>
      <c r="R1732" s="337" t="s">
        <v>71</v>
      </c>
      <c r="S1732" s="337" t="s">
        <v>3819</v>
      </c>
      <c r="T1732" s="337" t="s">
        <v>3819</v>
      </c>
      <c r="U1732" s="337" t="s">
        <v>11037</v>
      </c>
      <c r="V1732" s="337">
        <v>8</v>
      </c>
      <c r="W1732" s="337" t="s">
        <v>19695</v>
      </c>
      <c r="X1732" s="337" t="s">
        <v>19695</v>
      </c>
      <c r="Y1732" s="337" t="s">
        <v>19695</v>
      </c>
      <c r="Z1732" s="337" t="s">
        <v>1728</v>
      </c>
      <c r="AA1732" s="337" t="s">
        <v>717</v>
      </c>
      <c r="AB1732" s="337" t="s">
        <v>718</v>
      </c>
      <c r="AC1732" s="337" t="s">
        <v>14118</v>
      </c>
    </row>
    <row r="1733" spans="1:29" ht="15.8" x14ac:dyDescent="0.25">
      <c r="A1733" s="337" t="s">
        <v>1723</v>
      </c>
      <c r="B1733" s="337" t="s">
        <v>398</v>
      </c>
      <c r="C1733" s="337" t="s">
        <v>1821</v>
      </c>
      <c r="D1733" s="337" t="s">
        <v>449</v>
      </c>
      <c r="E1733" s="337" t="s">
        <v>7527</v>
      </c>
      <c r="F1733" s="338">
        <v>43772</v>
      </c>
      <c r="G1733" s="337" t="s">
        <v>10680</v>
      </c>
      <c r="H1733" s="338">
        <v>43807</v>
      </c>
      <c r="I1733" s="337" t="s">
        <v>19695</v>
      </c>
      <c r="J1733" s="337" t="s">
        <v>36</v>
      </c>
      <c r="K1733" s="337" t="s">
        <v>19695</v>
      </c>
      <c r="L1733" s="337" t="s">
        <v>19695</v>
      </c>
      <c r="M1733" s="337" t="s">
        <v>19695</v>
      </c>
      <c r="N1733" s="337" t="s">
        <v>19695</v>
      </c>
      <c r="O1733" s="337" t="s">
        <v>19695</v>
      </c>
      <c r="P1733" s="337" t="s">
        <v>19695</v>
      </c>
      <c r="Q1733" s="337" t="s">
        <v>19695</v>
      </c>
      <c r="R1733" s="337" t="s">
        <v>15</v>
      </c>
      <c r="S1733" s="337" t="s">
        <v>1086</v>
      </c>
      <c r="T1733" s="337" t="s">
        <v>1112</v>
      </c>
      <c r="U1733" s="337" t="s">
        <v>1112</v>
      </c>
      <c r="V1733" s="337">
        <v>8</v>
      </c>
      <c r="W1733" s="337" t="s">
        <v>19695</v>
      </c>
      <c r="X1733" s="337" t="s">
        <v>19695</v>
      </c>
      <c r="Y1733" s="337" t="s">
        <v>19695</v>
      </c>
      <c r="Z1733" s="337" t="s">
        <v>1728</v>
      </c>
      <c r="AA1733" s="337" t="s">
        <v>735</v>
      </c>
      <c r="AB1733" s="337" t="s">
        <v>718</v>
      </c>
      <c r="AC1733" s="337" t="s">
        <v>14120</v>
      </c>
    </row>
    <row r="1734" spans="1:29" ht="15.8" x14ac:dyDescent="0.25">
      <c r="A1734" s="337" t="s">
        <v>1723</v>
      </c>
      <c r="B1734" s="337" t="s">
        <v>11351</v>
      </c>
      <c r="C1734" s="337" t="s">
        <v>1821</v>
      </c>
      <c r="D1734" s="337" t="s">
        <v>449</v>
      </c>
      <c r="E1734" s="337" t="s">
        <v>10428</v>
      </c>
      <c r="F1734" s="338">
        <v>43789</v>
      </c>
      <c r="G1734" s="337" t="s">
        <v>10680</v>
      </c>
      <c r="H1734" s="338">
        <v>43807</v>
      </c>
      <c r="I1734" s="337" t="s">
        <v>19695</v>
      </c>
      <c r="J1734" s="337" t="s">
        <v>16</v>
      </c>
      <c r="K1734" s="337" t="s">
        <v>19695</v>
      </c>
      <c r="L1734" s="337" t="s">
        <v>19695</v>
      </c>
      <c r="M1734" s="337" t="s">
        <v>19695</v>
      </c>
      <c r="N1734" s="337" t="s">
        <v>19695</v>
      </c>
      <c r="O1734" s="337" t="s">
        <v>19695</v>
      </c>
      <c r="P1734" s="337" t="s">
        <v>19695</v>
      </c>
      <c r="Q1734" s="337" t="s">
        <v>19695</v>
      </c>
      <c r="R1734" s="337" t="s">
        <v>52</v>
      </c>
      <c r="S1734" s="337" t="s">
        <v>857</v>
      </c>
      <c r="T1734" s="337" t="s">
        <v>397</v>
      </c>
      <c r="U1734" s="337" t="s">
        <v>11352</v>
      </c>
      <c r="V1734" s="337">
        <v>6</v>
      </c>
      <c r="W1734" s="337" t="s">
        <v>19695</v>
      </c>
      <c r="X1734" s="337" t="s">
        <v>19695</v>
      </c>
      <c r="Y1734" s="337" t="s">
        <v>19695</v>
      </c>
      <c r="Z1734" s="337" t="s">
        <v>1728</v>
      </c>
      <c r="AA1734" s="337" t="s">
        <v>735</v>
      </c>
      <c r="AB1734" s="337" t="s">
        <v>718</v>
      </c>
      <c r="AC1734" s="337" t="s">
        <v>14120</v>
      </c>
    </row>
    <row r="1735" spans="1:29" ht="15.8" x14ac:dyDescent="0.25">
      <c r="A1735" s="337" t="s">
        <v>1723</v>
      </c>
      <c r="B1735" s="337" t="s">
        <v>11354</v>
      </c>
      <c r="C1735" s="337" t="s">
        <v>1821</v>
      </c>
      <c r="D1735" s="337" t="s">
        <v>449</v>
      </c>
      <c r="E1735" s="337" t="s">
        <v>11355</v>
      </c>
      <c r="F1735" s="338">
        <v>43736</v>
      </c>
      <c r="G1735" s="337" t="s">
        <v>10680</v>
      </c>
      <c r="H1735" s="338">
        <v>43807</v>
      </c>
      <c r="I1735" s="337" t="s">
        <v>19695</v>
      </c>
      <c r="J1735" s="337" t="s">
        <v>36</v>
      </c>
      <c r="K1735" s="337" t="s">
        <v>19695</v>
      </c>
      <c r="L1735" s="337" t="s">
        <v>19695</v>
      </c>
      <c r="M1735" s="337" t="s">
        <v>19695</v>
      </c>
      <c r="N1735" s="337" t="s">
        <v>19695</v>
      </c>
      <c r="O1735" s="337" t="s">
        <v>19695</v>
      </c>
      <c r="P1735" s="337" t="s">
        <v>19695</v>
      </c>
      <c r="Q1735" s="337" t="s">
        <v>19695</v>
      </c>
      <c r="R1735" s="337" t="s">
        <v>52</v>
      </c>
      <c r="S1735" s="337" t="s">
        <v>93</v>
      </c>
      <c r="T1735" s="337" t="s">
        <v>11356</v>
      </c>
      <c r="U1735" s="337" t="s">
        <v>11357</v>
      </c>
      <c r="V1735" s="337">
        <v>12</v>
      </c>
      <c r="W1735" s="337" t="s">
        <v>19695</v>
      </c>
      <c r="X1735" s="337" t="s">
        <v>19695</v>
      </c>
      <c r="Y1735" s="337" t="s">
        <v>19695</v>
      </c>
      <c r="Z1735" s="337" t="s">
        <v>1728</v>
      </c>
      <c r="AA1735" s="337" t="s">
        <v>735</v>
      </c>
      <c r="AB1735" s="337" t="s">
        <v>718</v>
      </c>
      <c r="AC1735" s="337" t="s">
        <v>14124</v>
      </c>
    </row>
    <row r="1736" spans="1:29" ht="15.8" x14ac:dyDescent="0.25">
      <c r="A1736" s="337" t="s">
        <v>1723</v>
      </c>
      <c r="B1736" s="337" t="s">
        <v>10682</v>
      </c>
      <c r="C1736" s="337" t="s">
        <v>1821</v>
      </c>
      <c r="D1736" s="337" t="s">
        <v>449</v>
      </c>
      <c r="E1736" s="337" t="s">
        <v>8616</v>
      </c>
      <c r="F1736" s="338">
        <v>43800</v>
      </c>
      <c r="G1736" s="337" t="s">
        <v>10680</v>
      </c>
      <c r="H1736" s="338">
        <v>43807</v>
      </c>
      <c r="I1736" s="337" t="s">
        <v>19695</v>
      </c>
      <c r="J1736" s="337" t="s">
        <v>16</v>
      </c>
      <c r="K1736" s="337" t="s">
        <v>19695</v>
      </c>
      <c r="L1736" s="337" t="s">
        <v>19695</v>
      </c>
      <c r="M1736" s="337" t="s">
        <v>19695</v>
      </c>
      <c r="N1736" s="337" t="s">
        <v>19695</v>
      </c>
      <c r="O1736" s="337" t="s">
        <v>19695</v>
      </c>
      <c r="P1736" s="337" t="s">
        <v>19695</v>
      </c>
      <c r="Q1736" s="337" t="s">
        <v>19695</v>
      </c>
      <c r="R1736" s="337" t="s">
        <v>15</v>
      </c>
      <c r="S1736" s="337" t="s">
        <v>1086</v>
      </c>
      <c r="T1736" s="337" t="s">
        <v>5877</v>
      </c>
      <c r="U1736" s="337" t="s">
        <v>10683</v>
      </c>
      <c r="V1736" s="337">
        <v>10</v>
      </c>
      <c r="W1736" s="337" t="s">
        <v>19695</v>
      </c>
      <c r="X1736" s="337" t="s">
        <v>19695</v>
      </c>
      <c r="Y1736" s="337" t="s">
        <v>19695</v>
      </c>
      <c r="Z1736" s="337" t="s">
        <v>1728</v>
      </c>
      <c r="AA1736" s="337" t="s">
        <v>735</v>
      </c>
      <c r="AB1736" s="337" t="s">
        <v>718</v>
      </c>
      <c r="AC1736" s="337" t="s">
        <v>14137</v>
      </c>
    </row>
    <row r="1737" spans="1:29" ht="15.8" x14ac:dyDescent="0.25">
      <c r="A1737" s="337" t="s">
        <v>1723</v>
      </c>
      <c r="B1737" s="337" t="s">
        <v>11557</v>
      </c>
      <c r="C1737" s="337" t="s">
        <v>1821</v>
      </c>
      <c r="D1737" s="337" t="s">
        <v>449</v>
      </c>
      <c r="E1737" s="337" t="s">
        <v>11558</v>
      </c>
      <c r="F1737" s="338">
        <v>43775</v>
      </c>
      <c r="G1737" s="337" t="s">
        <v>10680</v>
      </c>
      <c r="H1737" s="338">
        <v>43807</v>
      </c>
      <c r="I1737" s="337" t="s">
        <v>19695</v>
      </c>
      <c r="J1737" s="337" t="s">
        <v>36</v>
      </c>
      <c r="K1737" s="337" t="s">
        <v>19695</v>
      </c>
      <c r="L1737" s="337" t="s">
        <v>19695</v>
      </c>
      <c r="M1737" s="337" t="s">
        <v>19695</v>
      </c>
      <c r="N1737" s="337" t="s">
        <v>19695</v>
      </c>
      <c r="O1737" s="337" t="s">
        <v>19695</v>
      </c>
      <c r="P1737" s="337" t="s">
        <v>19695</v>
      </c>
      <c r="Q1737" s="337" t="s">
        <v>19695</v>
      </c>
      <c r="R1737" s="337" t="s">
        <v>35</v>
      </c>
      <c r="S1737" s="337" t="s">
        <v>77</v>
      </c>
      <c r="T1737" s="337" t="s">
        <v>11559</v>
      </c>
      <c r="U1737" s="337" t="s">
        <v>11560</v>
      </c>
      <c r="V1737" s="337">
        <v>12</v>
      </c>
      <c r="W1737" s="337" t="s">
        <v>19695</v>
      </c>
      <c r="X1737" s="337" t="s">
        <v>19695</v>
      </c>
      <c r="Y1737" s="337" t="s">
        <v>19695</v>
      </c>
      <c r="Z1737" s="337" t="s">
        <v>1728</v>
      </c>
      <c r="AA1737" s="337" t="s">
        <v>735</v>
      </c>
      <c r="AB1737" s="337" t="s">
        <v>718</v>
      </c>
      <c r="AC1737" s="337" t="s">
        <v>14139</v>
      </c>
    </row>
    <row r="1738" spans="1:29" ht="15.8" x14ac:dyDescent="0.25">
      <c r="A1738" s="337" t="s">
        <v>1723</v>
      </c>
      <c r="B1738" s="337" t="s">
        <v>11868</v>
      </c>
      <c r="C1738" s="337" t="s">
        <v>1821</v>
      </c>
      <c r="D1738" s="337" t="s">
        <v>449</v>
      </c>
      <c r="E1738" s="337" t="s">
        <v>9484</v>
      </c>
      <c r="F1738" s="338">
        <v>43726</v>
      </c>
      <c r="G1738" s="337" t="s">
        <v>11869</v>
      </c>
      <c r="H1738" s="338">
        <v>43806</v>
      </c>
      <c r="I1738" s="337" t="s">
        <v>19695</v>
      </c>
      <c r="J1738" s="337" t="s">
        <v>36</v>
      </c>
      <c r="K1738" s="337" t="s">
        <v>19695</v>
      </c>
      <c r="L1738" s="337" t="s">
        <v>19695</v>
      </c>
      <c r="M1738" s="337" t="s">
        <v>19695</v>
      </c>
      <c r="N1738" s="337" t="s">
        <v>19695</v>
      </c>
      <c r="O1738" s="337" t="s">
        <v>19695</v>
      </c>
      <c r="P1738" s="337" t="s">
        <v>19695</v>
      </c>
      <c r="Q1738" s="337" t="s">
        <v>19695</v>
      </c>
      <c r="R1738" s="337" t="s">
        <v>2266</v>
      </c>
      <c r="S1738" s="337" t="s">
        <v>2266</v>
      </c>
      <c r="T1738" s="337" t="s">
        <v>2288</v>
      </c>
      <c r="U1738" s="337" t="s">
        <v>11870</v>
      </c>
      <c r="V1738" s="337">
        <v>9</v>
      </c>
      <c r="W1738" s="337" t="s">
        <v>19695</v>
      </c>
      <c r="X1738" s="337" t="s">
        <v>19695</v>
      </c>
      <c r="Y1738" s="337" t="s">
        <v>19695</v>
      </c>
      <c r="Z1738" s="337" t="s">
        <v>1745</v>
      </c>
      <c r="AA1738" s="337" t="s">
        <v>761</v>
      </c>
      <c r="AB1738" s="337" t="s">
        <v>762</v>
      </c>
      <c r="AC1738" s="337" t="s">
        <v>15313</v>
      </c>
    </row>
    <row r="1739" spans="1:29" ht="15.8" x14ac:dyDescent="0.25">
      <c r="A1739" s="337" t="s">
        <v>1723</v>
      </c>
      <c r="B1739" s="337" t="s">
        <v>11561</v>
      </c>
      <c r="C1739" s="337" t="s">
        <v>1821</v>
      </c>
      <c r="D1739" s="337" t="s">
        <v>449</v>
      </c>
      <c r="E1739" s="337" t="s">
        <v>9953</v>
      </c>
      <c r="F1739" s="338">
        <v>43773</v>
      </c>
      <c r="G1739" s="337" t="s">
        <v>11562</v>
      </c>
      <c r="H1739" s="338">
        <v>43805</v>
      </c>
      <c r="I1739" s="337" t="s">
        <v>19695</v>
      </c>
      <c r="J1739" s="337" t="s">
        <v>36</v>
      </c>
      <c r="K1739" s="337" t="s">
        <v>19695</v>
      </c>
      <c r="L1739" s="337" t="s">
        <v>19695</v>
      </c>
      <c r="M1739" s="337" t="s">
        <v>19695</v>
      </c>
      <c r="N1739" s="337" t="s">
        <v>19695</v>
      </c>
      <c r="O1739" s="337" t="s">
        <v>19695</v>
      </c>
      <c r="P1739" s="337" t="s">
        <v>19695</v>
      </c>
      <c r="Q1739" s="337" t="s">
        <v>19695</v>
      </c>
      <c r="R1739" s="337" t="s">
        <v>35</v>
      </c>
      <c r="S1739" s="337" t="s">
        <v>77</v>
      </c>
      <c r="T1739" s="337" t="s">
        <v>8500</v>
      </c>
      <c r="U1739" s="337" t="s">
        <v>11563</v>
      </c>
      <c r="V1739" s="337">
        <v>12</v>
      </c>
      <c r="W1739" s="337" t="s">
        <v>19695</v>
      </c>
      <c r="X1739" s="337" t="s">
        <v>19695</v>
      </c>
      <c r="Y1739" s="337" t="s">
        <v>19695</v>
      </c>
      <c r="Z1739" s="337" t="s">
        <v>1728</v>
      </c>
      <c r="AA1739" s="337" t="s">
        <v>735</v>
      </c>
      <c r="AB1739" s="337" t="s">
        <v>718</v>
      </c>
      <c r="AC1739" s="337" t="s">
        <v>14139</v>
      </c>
    </row>
    <row r="1740" spans="1:29" ht="15.8" x14ac:dyDescent="0.25">
      <c r="A1740" s="337" t="s">
        <v>1723</v>
      </c>
      <c r="B1740" s="337" t="s">
        <v>10038</v>
      </c>
      <c r="C1740" s="337" t="s">
        <v>1821</v>
      </c>
      <c r="D1740" s="337" t="s">
        <v>449</v>
      </c>
      <c r="E1740" s="337" t="s">
        <v>10039</v>
      </c>
      <c r="F1740" s="338">
        <v>43788</v>
      </c>
      <c r="G1740" s="337" t="s">
        <v>10040</v>
      </c>
      <c r="H1740" s="338">
        <v>43803</v>
      </c>
      <c r="I1740" s="337" t="s">
        <v>19695</v>
      </c>
      <c r="J1740" s="337" t="s">
        <v>36</v>
      </c>
      <c r="K1740" s="337" t="s">
        <v>19695</v>
      </c>
      <c r="L1740" s="337" t="s">
        <v>19695</v>
      </c>
      <c r="M1740" s="337" t="s">
        <v>19695</v>
      </c>
      <c r="N1740" s="337" t="s">
        <v>19695</v>
      </c>
      <c r="O1740" s="337" t="s">
        <v>19695</v>
      </c>
      <c r="P1740" s="337" t="s">
        <v>19695</v>
      </c>
      <c r="Q1740" s="337" t="s">
        <v>19695</v>
      </c>
      <c r="R1740" s="337" t="s">
        <v>134</v>
      </c>
      <c r="S1740" s="337" t="s">
        <v>451</v>
      </c>
      <c r="T1740" s="337" t="s">
        <v>151</v>
      </c>
      <c r="U1740" s="337" t="s">
        <v>152</v>
      </c>
      <c r="V1740" s="337">
        <v>10</v>
      </c>
      <c r="W1740" s="337" t="s">
        <v>19695</v>
      </c>
      <c r="X1740" s="337" t="s">
        <v>19695</v>
      </c>
      <c r="Y1740" s="337" t="s">
        <v>19695</v>
      </c>
      <c r="Z1740" s="337" t="s">
        <v>1728</v>
      </c>
      <c r="AA1740" s="337" t="s">
        <v>717</v>
      </c>
      <c r="AB1740" s="337" t="s">
        <v>718</v>
      </c>
      <c r="AC1740" s="337" t="s">
        <v>14119</v>
      </c>
    </row>
    <row r="1741" spans="1:29" ht="15.8" x14ac:dyDescent="0.25">
      <c r="A1741" s="337" t="s">
        <v>1723</v>
      </c>
      <c r="B1741" s="337" t="s">
        <v>11611</v>
      </c>
      <c r="C1741" s="337" t="s">
        <v>1821</v>
      </c>
      <c r="D1741" s="337" t="s">
        <v>449</v>
      </c>
      <c r="E1741" s="337" t="s">
        <v>7625</v>
      </c>
      <c r="F1741" s="338">
        <v>43790</v>
      </c>
      <c r="G1741" s="337" t="s">
        <v>9676</v>
      </c>
      <c r="H1741" s="338">
        <v>43802</v>
      </c>
      <c r="I1741" s="337" t="s">
        <v>19695</v>
      </c>
      <c r="J1741" s="337" t="s">
        <v>16</v>
      </c>
      <c r="K1741" s="337" t="s">
        <v>19695</v>
      </c>
      <c r="L1741" s="337" t="s">
        <v>19695</v>
      </c>
      <c r="M1741" s="337" t="s">
        <v>19695</v>
      </c>
      <c r="N1741" s="337" t="s">
        <v>19695</v>
      </c>
      <c r="O1741" s="337" t="s">
        <v>19695</v>
      </c>
      <c r="P1741" s="337" t="s">
        <v>19695</v>
      </c>
      <c r="Q1741" s="337" t="s">
        <v>19695</v>
      </c>
      <c r="R1741" s="337" t="s">
        <v>112</v>
      </c>
      <c r="S1741" s="337" t="s">
        <v>1249</v>
      </c>
      <c r="T1741" s="337" t="s">
        <v>1249</v>
      </c>
      <c r="U1741" s="337" t="s">
        <v>8961</v>
      </c>
      <c r="V1741" s="337">
        <v>8</v>
      </c>
      <c r="W1741" s="337" t="s">
        <v>19695</v>
      </c>
      <c r="X1741" s="337" t="s">
        <v>19695</v>
      </c>
      <c r="Y1741" s="337" t="s">
        <v>19695</v>
      </c>
      <c r="Z1741" s="337" t="s">
        <v>1728</v>
      </c>
      <c r="AA1741" s="337" t="s">
        <v>735</v>
      </c>
      <c r="AB1741" s="337" t="s">
        <v>718</v>
      </c>
      <c r="AC1741" s="337" t="s">
        <v>14117</v>
      </c>
    </row>
    <row r="1742" spans="1:29" ht="15.8" x14ac:dyDescent="0.25">
      <c r="A1742" s="337" t="s">
        <v>1723</v>
      </c>
      <c r="B1742" s="337" t="s">
        <v>9675</v>
      </c>
      <c r="C1742" s="337" t="s">
        <v>1821</v>
      </c>
      <c r="D1742" s="337" t="s">
        <v>449</v>
      </c>
      <c r="E1742" s="337" t="s">
        <v>9676</v>
      </c>
      <c r="F1742" s="338">
        <v>43802</v>
      </c>
      <c r="G1742" s="337" t="s">
        <v>9676</v>
      </c>
      <c r="H1742" s="338">
        <v>43802</v>
      </c>
      <c r="I1742" s="337" t="s">
        <v>19695</v>
      </c>
      <c r="J1742" s="337" t="s">
        <v>36</v>
      </c>
      <c r="K1742" s="337" t="s">
        <v>19695</v>
      </c>
      <c r="L1742" s="337" t="s">
        <v>19695</v>
      </c>
      <c r="M1742" s="337" t="s">
        <v>19695</v>
      </c>
      <c r="N1742" s="337" t="s">
        <v>19695</v>
      </c>
      <c r="O1742" s="337" t="s">
        <v>19695</v>
      </c>
      <c r="P1742" s="337" t="s">
        <v>19695</v>
      </c>
      <c r="Q1742" s="337" t="s">
        <v>19695</v>
      </c>
      <c r="R1742" s="337" t="s">
        <v>18</v>
      </c>
      <c r="S1742" s="337" t="s">
        <v>445</v>
      </c>
      <c r="T1742" s="337" t="s">
        <v>2027</v>
      </c>
      <c r="U1742" s="337" t="s">
        <v>2027</v>
      </c>
      <c r="V1742" s="337">
        <v>10</v>
      </c>
      <c r="W1742" s="337" t="s">
        <v>19695</v>
      </c>
      <c r="X1742" s="337" t="s">
        <v>19695</v>
      </c>
      <c r="Y1742" s="337" t="s">
        <v>19695</v>
      </c>
      <c r="Z1742" s="337" t="s">
        <v>1745</v>
      </c>
      <c r="AA1742" s="337" t="s">
        <v>853</v>
      </c>
      <c r="AB1742" s="337" t="s">
        <v>854</v>
      </c>
      <c r="AC1742" s="337" t="s">
        <v>14126</v>
      </c>
    </row>
    <row r="1743" spans="1:29" ht="15.8" x14ac:dyDescent="0.25">
      <c r="A1743" s="337" t="s">
        <v>1723</v>
      </c>
      <c r="B1743" s="337" t="s">
        <v>8959</v>
      </c>
      <c r="C1743" s="337" t="s">
        <v>1821</v>
      </c>
      <c r="D1743" s="337" t="s">
        <v>449</v>
      </c>
      <c r="E1743" s="337" t="s">
        <v>8758</v>
      </c>
      <c r="F1743" s="338">
        <v>43752</v>
      </c>
      <c r="G1743" s="337" t="s">
        <v>8960</v>
      </c>
      <c r="H1743" s="338">
        <v>43801</v>
      </c>
      <c r="I1743" s="337" t="s">
        <v>19695</v>
      </c>
      <c r="J1743" s="337" t="s">
        <v>16</v>
      </c>
      <c r="K1743" s="337" t="s">
        <v>19695</v>
      </c>
      <c r="L1743" s="337" t="s">
        <v>19695</v>
      </c>
      <c r="M1743" s="337" t="s">
        <v>19695</v>
      </c>
      <c r="N1743" s="337" t="s">
        <v>19695</v>
      </c>
      <c r="O1743" s="337" t="s">
        <v>19695</v>
      </c>
      <c r="P1743" s="337" t="s">
        <v>19695</v>
      </c>
      <c r="Q1743" s="337" t="s">
        <v>19695</v>
      </c>
      <c r="R1743" s="337" t="s">
        <v>112</v>
      </c>
      <c r="S1743" s="337" t="s">
        <v>452</v>
      </c>
      <c r="T1743" s="337" t="s">
        <v>396</v>
      </c>
      <c r="U1743" s="337" t="s">
        <v>8961</v>
      </c>
      <c r="V1743" s="337">
        <v>10</v>
      </c>
      <c r="W1743" s="337" t="s">
        <v>19695</v>
      </c>
      <c r="X1743" s="337" t="s">
        <v>19695</v>
      </c>
      <c r="Y1743" s="337" t="s">
        <v>19695</v>
      </c>
      <c r="Z1743" s="337" t="s">
        <v>1753</v>
      </c>
      <c r="AA1743" s="337" t="s">
        <v>717</v>
      </c>
      <c r="AB1743" s="337" t="s">
        <v>718</v>
      </c>
      <c r="AC1743" s="337" t="s">
        <v>15540</v>
      </c>
    </row>
    <row r="1744" spans="1:29" ht="15.8" x14ac:dyDescent="0.25">
      <c r="A1744" s="337" t="s">
        <v>1723</v>
      </c>
      <c r="B1744" s="337" t="s">
        <v>11552</v>
      </c>
      <c r="C1744" s="337" t="s">
        <v>1821</v>
      </c>
      <c r="D1744" s="337" t="s">
        <v>449</v>
      </c>
      <c r="E1744" s="337" t="s">
        <v>7620</v>
      </c>
      <c r="F1744" s="338">
        <v>43771</v>
      </c>
      <c r="G1744" s="337" t="s">
        <v>8616</v>
      </c>
      <c r="H1744" s="338">
        <v>43800</v>
      </c>
      <c r="I1744" s="337" t="s">
        <v>19695</v>
      </c>
      <c r="J1744" s="337" t="s">
        <v>36</v>
      </c>
      <c r="K1744" s="337" t="s">
        <v>19695</v>
      </c>
      <c r="L1744" s="337" t="s">
        <v>19695</v>
      </c>
      <c r="M1744" s="337" t="s">
        <v>19695</v>
      </c>
      <c r="N1744" s="337" t="s">
        <v>19695</v>
      </c>
      <c r="O1744" s="337" t="s">
        <v>19695</v>
      </c>
      <c r="P1744" s="337" t="s">
        <v>19695</v>
      </c>
      <c r="Q1744" s="337" t="s">
        <v>19695</v>
      </c>
      <c r="R1744" s="337" t="s">
        <v>35</v>
      </c>
      <c r="S1744" s="337" t="s">
        <v>77</v>
      </c>
      <c r="T1744" s="337" t="s">
        <v>1015</v>
      </c>
      <c r="U1744" s="337" t="s">
        <v>5289</v>
      </c>
      <c r="V1744" s="337">
        <v>10</v>
      </c>
      <c r="W1744" s="337" t="s">
        <v>19695</v>
      </c>
      <c r="X1744" s="337" t="s">
        <v>19695</v>
      </c>
      <c r="Y1744" s="337" t="s">
        <v>19695</v>
      </c>
      <c r="Z1744" s="337" t="s">
        <v>1728</v>
      </c>
      <c r="AA1744" s="337" t="s">
        <v>717</v>
      </c>
      <c r="AB1744" s="337" t="s">
        <v>718</v>
      </c>
      <c r="AC1744" s="337" t="s">
        <v>14118</v>
      </c>
    </row>
    <row r="1745" spans="1:29" ht="15.8" x14ac:dyDescent="0.25">
      <c r="A1745" s="337" t="s">
        <v>1723</v>
      </c>
      <c r="B1745" s="337" t="s">
        <v>11614</v>
      </c>
      <c r="C1745" s="337" t="s">
        <v>1821</v>
      </c>
      <c r="D1745" s="337" t="s">
        <v>449</v>
      </c>
      <c r="E1745" s="337" t="s">
        <v>7755</v>
      </c>
      <c r="F1745" s="338">
        <v>43722</v>
      </c>
      <c r="G1745" s="337" t="s">
        <v>8616</v>
      </c>
      <c r="H1745" s="338">
        <v>43800</v>
      </c>
      <c r="I1745" s="337" t="s">
        <v>19695</v>
      </c>
      <c r="J1745" s="337" t="s">
        <v>16</v>
      </c>
      <c r="K1745" s="337" t="s">
        <v>19695</v>
      </c>
      <c r="L1745" s="337" t="s">
        <v>19695</v>
      </c>
      <c r="M1745" s="337" t="s">
        <v>19695</v>
      </c>
      <c r="N1745" s="337" t="s">
        <v>19695</v>
      </c>
      <c r="O1745" s="337" t="s">
        <v>19695</v>
      </c>
      <c r="P1745" s="337" t="s">
        <v>19695</v>
      </c>
      <c r="Q1745" s="337" t="s">
        <v>19695</v>
      </c>
      <c r="R1745" s="337" t="s">
        <v>109</v>
      </c>
      <c r="S1745" s="337" t="s">
        <v>1129</v>
      </c>
      <c r="T1745" s="337" t="s">
        <v>1129</v>
      </c>
      <c r="U1745" s="337" t="s">
        <v>11615</v>
      </c>
      <c r="V1745" s="337">
        <v>6</v>
      </c>
      <c r="W1745" s="337" t="s">
        <v>19695</v>
      </c>
      <c r="X1745" s="337" t="s">
        <v>19695</v>
      </c>
      <c r="Y1745" s="337" t="s">
        <v>19695</v>
      </c>
      <c r="Z1745" s="337" t="s">
        <v>1728</v>
      </c>
      <c r="AA1745" s="337" t="s">
        <v>717</v>
      </c>
      <c r="AB1745" s="337" t="s">
        <v>718</v>
      </c>
      <c r="AC1745" s="337" t="s">
        <v>14120</v>
      </c>
    </row>
    <row r="1746" spans="1:29" ht="15.8" x14ac:dyDescent="0.25">
      <c r="A1746" s="337" t="s">
        <v>1723</v>
      </c>
      <c r="B1746" s="337" t="s">
        <v>11867</v>
      </c>
      <c r="C1746" s="337" t="s">
        <v>1821</v>
      </c>
      <c r="D1746" s="337" t="s">
        <v>449</v>
      </c>
      <c r="E1746" s="337" t="s">
        <v>7625</v>
      </c>
      <c r="F1746" s="338">
        <v>43790</v>
      </c>
      <c r="G1746" s="337" t="s">
        <v>8616</v>
      </c>
      <c r="H1746" s="338">
        <v>43800</v>
      </c>
      <c r="I1746" s="337" t="s">
        <v>19695</v>
      </c>
      <c r="J1746" s="337" t="s">
        <v>16</v>
      </c>
      <c r="K1746" s="337" t="s">
        <v>19695</v>
      </c>
      <c r="L1746" s="337" t="s">
        <v>19695</v>
      </c>
      <c r="M1746" s="337" t="s">
        <v>19695</v>
      </c>
      <c r="N1746" s="337" t="s">
        <v>19695</v>
      </c>
      <c r="O1746" s="337" t="s">
        <v>19695</v>
      </c>
      <c r="P1746" s="337" t="s">
        <v>19695</v>
      </c>
      <c r="Q1746" s="337" t="s">
        <v>19695</v>
      </c>
      <c r="R1746" s="337" t="s">
        <v>71</v>
      </c>
      <c r="S1746" s="337" t="s">
        <v>4555</v>
      </c>
      <c r="T1746" s="337" t="s">
        <v>3200</v>
      </c>
      <c r="U1746" s="337" t="s">
        <v>10718</v>
      </c>
      <c r="V1746" s="337">
        <v>9</v>
      </c>
      <c r="W1746" s="337" t="s">
        <v>19695</v>
      </c>
      <c r="X1746" s="337" t="s">
        <v>19695</v>
      </c>
      <c r="Y1746" s="337" t="s">
        <v>19695</v>
      </c>
      <c r="Z1746" s="337" t="s">
        <v>1745</v>
      </c>
      <c r="AA1746" s="337" t="s">
        <v>761</v>
      </c>
      <c r="AB1746" s="337" t="s">
        <v>762</v>
      </c>
      <c r="AC1746" s="337" t="s">
        <v>14108</v>
      </c>
    </row>
    <row r="1747" spans="1:29" ht="15.8" x14ac:dyDescent="0.25">
      <c r="A1747" s="337" t="s">
        <v>1723</v>
      </c>
      <c r="B1747" s="337" t="s">
        <v>11610</v>
      </c>
      <c r="C1747" s="337" t="s">
        <v>1821</v>
      </c>
      <c r="D1747" s="337" t="s">
        <v>449</v>
      </c>
      <c r="E1747" s="337" t="s">
        <v>7520</v>
      </c>
      <c r="F1747" s="338">
        <v>43668</v>
      </c>
      <c r="G1747" s="337" t="s">
        <v>7706</v>
      </c>
      <c r="H1747" s="338">
        <v>43799</v>
      </c>
      <c r="I1747" s="337" t="s">
        <v>19695</v>
      </c>
      <c r="J1747" s="337" t="s">
        <v>36</v>
      </c>
      <c r="K1747" s="337" t="s">
        <v>19695</v>
      </c>
      <c r="L1747" s="337" t="s">
        <v>19695</v>
      </c>
      <c r="M1747" s="337" t="s">
        <v>19695</v>
      </c>
      <c r="N1747" s="337" t="s">
        <v>19695</v>
      </c>
      <c r="O1747" s="337" t="s">
        <v>19695</v>
      </c>
      <c r="P1747" s="337" t="s">
        <v>19695</v>
      </c>
      <c r="Q1747" s="337" t="s">
        <v>19695</v>
      </c>
      <c r="R1747" s="337" t="s">
        <v>112</v>
      </c>
      <c r="S1747" s="337" t="s">
        <v>123</v>
      </c>
      <c r="T1747" s="337" t="s">
        <v>123</v>
      </c>
      <c r="U1747" s="337" t="s">
        <v>7764</v>
      </c>
      <c r="V1747" s="337">
        <v>8</v>
      </c>
      <c r="W1747" s="337" t="s">
        <v>19695</v>
      </c>
      <c r="X1747" s="337" t="s">
        <v>19695</v>
      </c>
      <c r="Y1747" s="337" t="s">
        <v>19695</v>
      </c>
      <c r="Z1747" s="337" t="s">
        <v>1728</v>
      </c>
      <c r="AA1747" s="337" t="s">
        <v>735</v>
      </c>
      <c r="AB1747" s="337" t="s">
        <v>718</v>
      </c>
      <c r="AC1747" s="337" t="s">
        <v>14114</v>
      </c>
    </row>
    <row r="1748" spans="1:29" ht="15.8" x14ac:dyDescent="0.25">
      <c r="A1748" s="337" t="s">
        <v>1723</v>
      </c>
      <c r="B1748" s="337" t="s">
        <v>1493</v>
      </c>
      <c r="C1748" s="337" t="s">
        <v>1821</v>
      </c>
      <c r="D1748" s="337" t="s">
        <v>449</v>
      </c>
      <c r="E1748" s="337" t="s">
        <v>7616</v>
      </c>
      <c r="F1748" s="338">
        <v>43603</v>
      </c>
      <c r="G1748" s="337" t="s">
        <v>7706</v>
      </c>
      <c r="H1748" s="338">
        <v>43799</v>
      </c>
      <c r="I1748" s="337" t="s">
        <v>19695</v>
      </c>
      <c r="J1748" s="337" t="s">
        <v>36</v>
      </c>
      <c r="K1748" s="337" t="s">
        <v>19695</v>
      </c>
      <c r="L1748" s="337" t="s">
        <v>19695</v>
      </c>
      <c r="M1748" s="337" t="s">
        <v>19695</v>
      </c>
      <c r="N1748" s="337" t="s">
        <v>19695</v>
      </c>
      <c r="O1748" s="337" t="s">
        <v>19695</v>
      </c>
      <c r="P1748" s="337" t="s">
        <v>19695</v>
      </c>
      <c r="Q1748" s="337" t="s">
        <v>19695</v>
      </c>
      <c r="R1748" s="337" t="s">
        <v>52</v>
      </c>
      <c r="S1748" s="337" t="s">
        <v>1494</v>
      </c>
      <c r="T1748" s="337" t="s">
        <v>1495</v>
      </c>
      <c r="U1748" s="337" t="s">
        <v>1496</v>
      </c>
      <c r="V1748" s="337">
        <v>10</v>
      </c>
      <c r="W1748" s="337" t="s">
        <v>19695</v>
      </c>
      <c r="X1748" s="337" t="s">
        <v>19695</v>
      </c>
      <c r="Y1748" s="337" t="s">
        <v>19695</v>
      </c>
      <c r="Z1748" s="337" t="s">
        <v>1728</v>
      </c>
      <c r="AA1748" s="337" t="s">
        <v>717</v>
      </c>
      <c r="AB1748" s="337" t="s">
        <v>718</v>
      </c>
      <c r="AC1748" s="337" t="s">
        <v>14122</v>
      </c>
    </row>
    <row r="1749" spans="1:29" ht="15.8" x14ac:dyDescent="0.25">
      <c r="A1749" s="337" t="s">
        <v>1723</v>
      </c>
      <c r="B1749" s="337" t="s">
        <v>8313</v>
      </c>
      <c r="C1749" s="337" t="s">
        <v>1821</v>
      </c>
      <c r="D1749" s="337" t="s">
        <v>449</v>
      </c>
      <c r="E1749" s="337" t="s">
        <v>7927</v>
      </c>
      <c r="F1749" s="338">
        <v>43696</v>
      </c>
      <c r="G1749" s="337" t="s">
        <v>8314</v>
      </c>
      <c r="H1749" s="338">
        <v>43798</v>
      </c>
      <c r="I1749" s="337" t="s">
        <v>19695</v>
      </c>
      <c r="J1749" s="337" t="s">
        <v>16</v>
      </c>
      <c r="K1749" s="337" t="s">
        <v>19695</v>
      </c>
      <c r="L1749" s="337" t="s">
        <v>19695</v>
      </c>
      <c r="M1749" s="337" t="s">
        <v>19695</v>
      </c>
      <c r="N1749" s="337" t="s">
        <v>19695</v>
      </c>
      <c r="O1749" s="337" t="s">
        <v>19695</v>
      </c>
      <c r="P1749" s="337" t="s">
        <v>19695</v>
      </c>
      <c r="Q1749" s="337" t="s">
        <v>19695</v>
      </c>
      <c r="R1749" s="337" t="s">
        <v>75</v>
      </c>
      <c r="S1749" s="337" t="s">
        <v>75</v>
      </c>
      <c r="T1749" s="337" t="s">
        <v>418</v>
      </c>
      <c r="U1749" s="337" t="s">
        <v>8315</v>
      </c>
      <c r="V1749" s="337">
        <v>10</v>
      </c>
      <c r="W1749" s="337" t="s">
        <v>19695</v>
      </c>
      <c r="X1749" s="337" t="s">
        <v>19695</v>
      </c>
      <c r="Y1749" s="337" t="s">
        <v>19695</v>
      </c>
      <c r="Z1749" s="337" t="s">
        <v>1753</v>
      </c>
      <c r="AA1749" s="337" t="s">
        <v>717</v>
      </c>
      <c r="AB1749" s="337" t="s">
        <v>718</v>
      </c>
      <c r="AC1749" s="337" t="s">
        <v>14138</v>
      </c>
    </row>
    <row r="1750" spans="1:29" ht="15.8" x14ac:dyDescent="0.25">
      <c r="A1750" s="337" t="s">
        <v>1723</v>
      </c>
      <c r="B1750" s="337" t="s">
        <v>11551</v>
      </c>
      <c r="C1750" s="337" t="s">
        <v>1821</v>
      </c>
      <c r="D1750" s="337" t="s">
        <v>449</v>
      </c>
      <c r="E1750" s="337" t="s">
        <v>7620</v>
      </c>
      <c r="F1750" s="338">
        <v>43771</v>
      </c>
      <c r="G1750" s="337" t="s">
        <v>8312</v>
      </c>
      <c r="H1750" s="338">
        <v>43797</v>
      </c>
      <c r="I1750" s="337" t="s">
        <v>19695</v>
      </c>
      <c r="J1750" s="337" t="s">
        <v>16</v>
      </c>
      <c r="K1750" s="337" t="s">
        <v>19695</v>
      </c>
      <c r="L1750" s="337" t="s">
        <v>19695</v>
      </c>
      <c r="M1750" s="337" t="s">
        <v>19695</v>
      </c>
      <c r="N1750" s="337" t="s">
        <v>19695</v>
      </c>
      <c r="O1750" s="337" t="s">
        <v>19695</v>
      </c>
      <c r="P1750" s="337" t="s">
        <v>19695</v>
      </c>
      <c r="Q1750" s="337" t="s">
        <v>19695</v>
      </c>
      <c r="R1750" s="337" t="s">
        <v>35</v>
      </c>
      <c r="S1750" s="337" t="s">
        <v>77</v>
      </c>
      <c r="T1750" s="337" t="s">
        <v>5318</v>
      </c>
      <c r="U1750" s="337" t="s">
        <v>6830</v>
      </c>
      <c r="V1750" s="337">
        <v>8</v>
      </c>
      <c r="W1750" s="337" t="s">
        <v>19695</v>
      </c>
      <c r="X1750" s="337" t="s">
        <v>19695</v>
      </c>
      <c r="Y1750" s="337" t="s">
        <v>19695</v>
      </c>
      <c r="Z1750" s="337" t="s">
        <v>1728</v>
      </c>
      <c r="AA1750" s="337" t="s">
        <v>717</v>
      </c>
      <c r="AB1750" s="337" t="s">
        <v>718</v>
      </c>
      <c r="AC1750" s="337" t="s">
        <v>14118</v>
      </c>
    </row>
    <row r="1751" spans="1:29" ht="15.8" x14ac:dyDescent="0.25">
      <c r="A1751" s="337" t="s">
        <v>1723</v>
      </c>
      <c r="B1751" s="337" t="s">
        <v>10791</v>
      </c>
      <c r="C1751" s="337" t="s">
        <v>1725</v>
      </c>
      <c r="D1751" s="337" t="s">
        <v>1730</v>
      </c>
      <c r="E1751" s="337" t="s">
        <v>10071</v>
      </c>
      <c r="F1751" s="338">
        <v>43792</v>
      </c>
      <c r="G1751" s="337" t="s">
        <v>8312</v>
      </c>
      <c r="H1751" s="338">
        <v>43797</v>
      </c>
      <c r="I1751" s="337" t="s">
        <v>19695</v>
      </c>
      <c r="J1751" s="337" t="s">
        <v>36</v>
      </c>
      <c r="K1751" s="337" t="s">
        <v>19695</v>
      </c>
      <c r="L1751" s="337" t="s">
        <v>19695</v>
      </c>
      <c r="M1751" s="337" t="s">
        <v>19695</v>
      </c>
      <c r="N1751" s="337" t="s">
        <v>19695</v>
      </c>
      <c r="O1751" s="337" t="s">
        <v>19695</v>
      </c>
      <c r="P1751" s="337" t="s">
        <v>19695</v>
      </c>
      <c r="Q1751" s="337" t="s">
        <v>19695</v>
      </c>
      <c r="R1751" s="337" t="s">
        <v>52</v>
      </c>
      <c r="S1751" s="337" t="s">
        <v>69</v>
      </c>
      <c r="T1751" s="337" t="s">
        <v>69</v>
      </c>
      <c r="U1751" s="337" t="s">
        <v>6637</v>
      </c>
      <c r="V1751" s="337">
        <v>12</v>
      </c>
      <c r="W1751" s="337" t="s">
        <v>19695</v>
      </c>
      <c r="X1751" s="337" t="s">
        <v>19695</v>
      </c>
      <c r="Y1751" s="337" t="s">
        <v>19695</v>
      </c>
      <c r="Z1751" s="337" t="s">
        <v>1745</v>
      </c>
      <c r="AA1751" s="337" t="s">
        <v>766</v>
      </c>
      <c r="AB1751" s="337" t="s">
        <v>718</v>
      </c>
      <c r="AC1751" s="337" t="s">
        <v>14115</v>
      </c>
    </row>
    <row r="1752" spans="1:29" ht="15.8" x14ac:dyDescent="0.25">
      <c r="A1752" s="337" t="s">
        <v>1723</v>
      </c>
      <c r="B1752" s="337" t="s">
        <v>1156</v>
      </c>
      <c r="C1752" s="337" t="s">
        <v>1821</v>
      </c>
      <c r="D1752" s="337" t="s">
        <v>449</v>
      </c>
      <c r="E1752" s="337" t="s">
        <v>7564</v>
      </c>
      <c r="F1752" s="338">
        <v>43707</v>
      </c>
      <c r="G1752" s="337" t="s">
        <v>8312</v>
      </c>
      <c r="H1752" s="338">
        <v>43797</v>
      </c>
      <c r="I1752" s="337" t="s">
        <v>19695</v>
      </c>
      <c r="J1752" s="337" t="s">
        <v>16</v>
      </c>
      <c r="K1752" s="337" t="s">
        <v>19695</v>
      </c>
      <c r="L1752" s="337" t="s">
        <v>19695</v>
      </c>
      <c r="M1752" s="337" t="s">
        <v>19695</v>
      </c>
      <c r="N1752" s="337" t="s">
        <v>19695</v>
      </c>
      <c r="O1752" s="337" t="s">
        <v>19695</v>
      </c>
      <c r="P1752" s="337" t="s">
        <v>19695</v>
      </c>
      <c r="Q1752" s="337" t="s">
        <v>19695</v>
      </c>
      <c r="R1752" s="337" t="s">
        <v>75</v>
      </c>
      <c r="S1752" s="337" t="s">
        <v>75</v>
      </c>
      <c r="T1752" s="337" t="s">
        <v>1157</v>
      </c>
      <c r="U1752" s="337" t="s">
        <v>1158</v>
      </c>
      <c r="V1752" s="337">
        <v>6</v>
      </c>
      <c r="W1752" s="337" t="s">
        <v>19695</v>
      </c>
      <c r="X1752" s="337" t="s">
        <v>19695</v>
      </c>
      <c r="Y1752" s="337" t="s">
        <v>19695</v>
      </c>
      <c r="Z1752" s="337" t="s">
        <v>1753</v>
      </c>
      <c r="AA1752" s="337" t="s">
        <v>717</v>
      </c>
      <c r="AB1752" s="337" t="s">
        <v>718</v>
      </c>
      <c r="AC1752" s="337" t="s">
        <v>14114</v>
      </c>
    </row>
    <row r="1753" spans="1:29" ht="15.8" x14ac:dyDescent="0.25">
      <c r="A1753" s="337" t="s">
        <v>1723</v>
      </c>
      <c r="B1753" s="337" t="s">
        <v>11864</v>
      </c>
      <c r="C1753" s="337" t="s">
        <v>1821</v>
      </c>
      <c r="D1753" s="337" t="s">
        <v>449</v>
      </c>
      <c r="E1753" s="337" t="s">
        <v>10428</v>
      </c>
      <c r="F1753" s="338">
        <v>43789</v>
      </c>
      <c r="G1753" s="337" t="s">
        <v>9672</v>
      </c>
      <c r="H1753" s="338">
        <v>43796</v>
      </c>
      <c r="I1753" s="337" t="s">
        <v>19695</v>
      </c>
      <c r="J1753" s="337" t="s">
        <v>36</v>
      </c>
      <c r="K1753" s="337" t="s">
        <v>19695</v>
      </c>
      <c r="L1753" s="337" t="s">
        <v>19695</v>
      </c>
      <c r="M1753" s="337" t="s">
        <v>19695</v>
      </c>
      <c r="N1753" s="337" t="s">
        <v>19695</v>
      </c>
      <c r="O1753" s="337" t="s">
        <v>19695</v>
      </c>
      <c r="P1753" s="337" t="s">
        <v>19695</v>
      </c>
      <c r="Q1753" s="337" t="s">
        <v>19695</v>
      </c>
      <c r="R1753" s="337" t="s">
        <v>45</v>
      </c>
      <c r="S1753" s="337" t="s">
        <v>1405</v>
      </c>
      <c r="T1753" s="337" t="s">
        <v>11865</v>
      </c>
      <c r="U1753" s="337" t="s">
        <v>11866</v>
      </c>
      <c r="V1753" s="337">
        <v>9</v>
      </c>
      <c r="W1753" s="337" t="s">
        <v>19695</v>
      </c>
      <c r="X1753" s="337" t="s">
        <v>19695</v>
      </c>
      <c r="Y1753" s="337" t="s">
        <v>19695</v>
      </c>
      <c r="Z1753" s="337" t="s">
        <v>1745</v>
      </c>
      <c r="AA1753" s="337" t="s">
        <v>761</v>
      </c>
      <c r="AB1753" s="337" t="s">
        <v>762</v>
      </c>
      <c r="AC1753" s="337" t="s">
        <v>15312</v>
      </c>
    </row>
    <row r="1754" spans="1:29" ht="15.8" x14ac:dyDescent="0.25">
      <c r="A1754" s="337" t="s">
        <v>1723</v>
      </c>
      <c r="B1754" s="337" t="s">
        <v>9671</v>
      </c>
      <c r="C1754" s="337" t="s">
        <v>1725</v>
      </c>
      <c r="D1754" s="337" t="s">
        <v>1730</v>
      </c>
      <c r="E1754" s="337" t="s">
        <v>9672</v>
      </c>
      <c r="F1754" s="338">
        <v>43796</v>
      </c>
      <c r="G1754" s="337" t="s">
        <v>9672</v>
      </c>
      <c r="H1754" s="338">
        <v>43796</v>
      </c>
      <c r="I1754" s="337" t="s">
        <v>19695</v>
      </c>
      <c r="J1754" s="337" t="s">
        <v>16</v>
      </c>
      <c r="K1754" s="337" t="s">
        <v>19695</v>
      </c>
      <c r="L1754" s="337" t="s">
        <v>19695</v>
      </c>
      <c r="M1754" s="337" t="s">
        <v>19695</v>
      </c>
      <c r="N1754" s="337" t="s">
        <v>19695</v>
      </c>
      <c r="O1754" s="337" t="s">
        <v>19695</v>
      </c>
      <c r="P1754" s="337" t="s">
        <v>19695</v>
      </c>
      <c r="Q1754" s="337" t="s">
        <v>19695</v>
      </c>
      <c r="R1754" s="337" t="s">
        <v>52</v>
      </c>
      <c r="S1754" s="337" t="s">
        <v>69</v>
      </c>
      <c r="T1754" s="337" t="s">
        <v>69</v>
      </c>
      <c r="U1754" s="337" t="s">
        <v>6368</v>
      </c>
      <c r="V1754" s="337">
        <v>10</v>
      </c>
      <c r="W1754" s="337" t="s">
        <v>19695</v>
      </c>
      <c r="X1754" s="337" t="s">
        <v>19695</v>
      </c>
      <c r="Y1754" s="337" t="s">
        <v>19695</v>
      </c>
      <c r="Z1754" s="337" t="s">
        <v>1745</v>
      </c>
      <c r="AA1754" s="337" t="s">
        <v>853</v>
      </c>
      <c r="AB1754" s="337" t="s">
        <v>854</v>
      </c>
      <c r="AC1754" s="337" t="s">
        <v>14126</v>
      </c>
    </row>
    <row r="1755" spans="1:29" ht="15.8" x14ac:dyDescent="0.25">
      <c r="A1755" s="337" t="s">
        <v>1723</v>
      </c>
      <c r="B1755" s="337" t="s">
        <v>7937</v>
      </c>
      <c r="C1755" s="337" t="s">
        <v>1821</v>
      </c>
      <c r="D1755" s="337" t="s">
        <v>449</v>
      </c>
      <c r="E1755" s="337" t="s">
        <v>7938</v>
      </c>
      <c r="F1755" s="338">
        <v>43719</v>
      </c>
      <c r="G1755" s="337" t="s">
        <v>7939</v>
      </c>
      <c r="H1755" s="338">
        <v>43795</v>
      </c>
      <c r="I1755" s="337" t="s">
        <v>19695</v>
      </c>
      <c r="J1755" s="337" t="s">
        <v>16</v>
      </c>
      <c r="K1755" s="337" t="s">
        <v>19695</v>
      </c>
      <c r="L1755" s="337" t="s">
        <v>19695</v>
      </c>
      <c r="M1755" s="337" t="s">
        <v>19695</v>
      </c>
      <c r="N1755" s="337" t="s">
        <v>19695</v>
      </c>
      <c r="O1755" s="337" t="s">
        <v>19695</v>
      </c>
      <c r="P1755" s="337" t="s">
        <v>19695</v>
      </c>
      <c r="Q1755" s="337" t="s">
        <v>19695</v>
      </c>
      <c r="R1755" s="337" t="s">
        <v>109</v>
      </c>
      <c r="S1755" s="337" t="s">
        <v>110</v>
      </c>
      <c r="T1755" s="337" t="s">
        <v>408</v>
      </c>
      <c r="U1755" s="337" t="s">
        <v>7940</v>
      </c>
      <c r="V1755" s="337">
        <v>6</v>
      </c>
      <c r="W1755" s="337" t="s">
        <v>19695</v>
      </c>
      <c r="X1755" s="337" t="s">
        <v>19695</v>
      </c>
      <c r="Y1755" s="337" t="s">
        <v>19695</v>
      </c>
      <c r="Z1755" s="337" t="s">
        <v>1728</v>
      </c>
      <c r="AA1755" s="337" t="s">
        <v>717</v>
      </c>
      <c r="AB1755" s="337" t="s">
        <v>718</v>
      </c>
      <c r="AC1755" s="337" t="s">
        <v>14113</v>
      </c>
    </row>
    <row r="1756" spans="1:29" ht="15.8" x14ac:dyDescent="0.25">
      <c r="A1756" s="337" t="s">
        <v>1723</v>
      </c>
      <c r="B1756" s="337" t="s">
        <v>1248</v>
      </c>
      <c r="C1756" s="337" t="s">
        <v>1821</v>
      </c>
      <c r="D1756" s="337" t="s">
        <v>449</v>
      </c>
      <c r="E1756" s="337" t="s">
        <v>7620</v>
      </c>
      <c r="F1756" s="338">
        <v>43771</v>
      </c>
      <c r="G1756" s="337" t="s">
        <v>7936</v>
      </c>
      <c r="H1756" s="338">
        <v>43794</v>
      </c>
      <c r="I1756" s="337" t="s">
        <v>19695</v>
      </c>
      <c r="J1756" s="337" t="s">
        <v>16</v>
      </c>
      <c r="K1756" s="337" t="s">
        <v>19695</v>
      </c>
      <c r="L1756" s="337" t="s">
        <v>19695</v>
      </c>
      <c r="M1756" s="337" t="s">
        <v>19695</v>
      </c>
      <c r="N1756" s="337" t="s">
        <v>19695</v>
      </c>
      <c r="O1756" s="337" t="s">
        <v>19695</v>
      </c>
      <c r="P1756" s="337" t="s">
        <v>19695</v>
      </c>
      <c r="Q1756" s="337" t="s">
        <v>19695</v>
      </c>
      <c r="R1756" s="337" t="s">
        <v>112</v>
      </c>
      <c r="S1756" s="337" t="s">
        <v>1249</v>
      </c>
      <c r="T1756" s="337" t="s">
        <v>1249</v>
      </c>
      <c r="U1756" s="337" t="s">
        <v>1245</v>
      </c>
      <c r="V1756" s="337">
        <v>12</v>
      </c>
      <c r="W1756" s="337" t="s">
        <v>19695</v>
      </c>
      <c r="X1756" s="337" t="s">
        <v>19695</v>
      </c>
      <c r="Y1756" s="337" t="s">
        <v>19695</v>
      </c>
      <c r="Z1756" s="337" t="s">
        <v>1728</v>
      </c>
      <c r="AA1756" s="337" t="s">
        <v>735</v>
      </c>
      <c r="AB1756" s="337" t="s">
        <v>718</v>
      </c>
      <c r="AC1756" s="337" t="s">
        <v>14111</v>
      </c>
    </row>
    <row r="1757" spans="1:29" ht="15.8" x14ac:dyDescent="0.25">
      <c r="A1757" s="337" t="s">
        <v>1723</v>
      </c>
      <c r="B1757" s="337" t="s">
        <v>1128</v>
      </c>
      <c r="C1757" s="337" t="s">
        <v>1821</v>
      </c>
      <c r="D1757" s="337" t="s">
        <v>449</v>
      </c>
      <c r="E1757" s="337" t="s">
        <v>7328</v>
      </c>
      <c r="F1757" s="338">
        <v>43723</v>
      </c>
      <c r="G1757" s="337" t="s">
        <v>7936</v>
      </c>
      <c r="H1757" s="338">
        <v>43794</v>
      </c>
      <c r="I1757" s="337" t="s">
        <v>19695</v>
      </c>
      <c r="J1757" s="337" t="s">
        <v>16</v>
      </c>
      <c r="K1757" s="337" t="s">
        <v>19695</v>
      </c>
      <c r="L1757" s="337" t="s">
        <v>19695</v>
      </c>
      <c r="M1757" s="337" t="s">
        <v>19695</v>
      </c>
      <c r="N1757" s="337" t="s">
        <v>19695</v>
      </c>
      <c r="O1757" s="337" t="s">
        <v>19695</v>
      </c>
      <c r="P1757" s="337" t="s">
        <v>19695</v>
      </c>
      <c r="Q1757" s="337" t="s">
        <v>19695</v>
      </c>
      <c r="R1757" s="337" t="s">
        <v>109</v>
      </c>
      <c r="S1757" s="337" t="s">
        <v>1129</v>
      </c>
      <c r="T1757" s="337" t="s">
        <v>1124</v>
      </c>
      <c r="U1757" s="337" t="s">
        <v>1130</v>
      </c>
      <c r="V1757" s="337">
        <v>6</v>
      </c>
      <c r="W1757" s="337" t="s">
        <v>19695</v>
      </c>
      <c r="X1757" s="337" t="s">
        <v>19695</v>
      </c>
      <c r="Y1757" s="337" t="s">
        <v>19695</v>
      </c>
      <c r="Z1757" s="337" t="s">
        <v>1728</v>
      </c>
      <c r="AA1757" s="337" t="s">
        <v>717</v>
      </c>
      <c r="AB1757" s="337" t="s">
        <v>718</v>
      </c>
      <c r="AC1757" s="337" t="s">
        <v>14112</v>
      </c>
    </row>
    <row r="1758" spans="1:29" ht="15.8" x14ac:dyDescent="0.25">
      <c r="A1758" s="337" t="s">
        <v>1723</v>
      </c>
      <c r="B1758" s="337" t="s">
        <v>10069</v>
      </c>
      <c r="C1758" s="337" t="s">
        <v>1821</v>
      </c>
      <c r="D1758" s="337" t="s">
        <v>449</v>
      </c>
      <c r="E1758" s="337" t="s">
        <v>10070</v>
      </c>
      <c r="F1758" s="338">
        <v>43761</v>
      </c>
      <c r="G1758" s="337" t="s">
        <v>10071</v>
      </c>
      <c r="H1758" s="338">
        <v>43792</v>
      </c>
      <c r="I1758" s="337" t="s">
        <v>19695</v>
      </c>
      <c r="J1758" s="337" t="s">
        <v>36</v>
      </c>
      <c r="K1758" s="337" t="s">
        <v>19695</v>
      </c>
      <c r="L1758" s="337" t="s">
        <v>19695</v>
      </c>
      <c r="M1758" s="337" t="s">
        <v>19695</v>
      </c>
      <c r="N1758" s="337" t="s">
        <v>19695</v>
      </c>
      <c r="O1758" s="337" t="s">
        <v>19695</v>
      </c>
      <c r="P1758" s="337" t="s">
        <v>19695</v>
      </c>
      <c r="Q1758" s="337" t="s">
        <v>19695</v>
      </c>
      <c r="R1758" s="337" t="s">
        <v>56</v>
      </c>
      <c r="S1758" s="337" t="s">
        <v>57</v>
      </c>
      <c r="T1758" s="337" t="s">
        <v>410</v>
      </c>
      <c r="U1758" s="337" t="s">
        <v>10072</v>
      </c>
      <c r="V1758" s="337">
        <v>8</v>
      </c>
      <c r="W1758" s="337" t="s">
        <v>19695</v>
      </c>
      <c r="X1758" s="337" t="s">
        <v>19695</v>
      </c>
      <c r="Y1758" s="337" t="s">
        <v>19695</v>
      </c>
      <c r="Z1758" s="337" t="s">
        <v>1728</v>
      </c>
      <c r="AA1758" s="337" t="s">
        <v>717</v>
      </c>
      <c r="AB1758" s="337" t="s">
        <v>718</v>
      </c>
      <c r="AC1758" s="337" t="s">
        <v>14110</v>
      </c>
    </row>
    <row r="1759" spans="1:29" ht="15.8" x14ac:dyDescent="0.25">
      <c r="A1759" s="337" t="s">
        <v>1723</v>
      </c>
      <c r="B1759" s="337" t="s">
        <v>10681</v>
      </c>
      <c r="C1759" s="337" t="s">
        <v>1725</v>
      </c>
      <c r="D1759" s="337" t="s">
        <v>1730</v>
      </c>
      <c r="E1759" s="337" t="s">
        <v>4776</v>
      </c>
      <c r="F1759" s="338">
        <v>43378</v>
      </c>
      <c r="G1759" s="337" t="s">
        <v>10071</v>
      </c>
      <c r="H1759" s="338">
        <v>43792</v>
      </c>
      <c r="I1759" s="337" t="s">
        <v>19695</v>
      </c>
      <c r="J1759" s="337" t="s">
        <v>36</v>
      </c>
      <c r="K1759" s="337" t="s">
        <v>19695</v>
      </c>
      <c r="L1759" s="337" t="s">
        <v>19695</v>
      </c>
      <c r="M1759" s="337" t="s">
        <v>19695</v>
      </c>
      <c r="N1759" s="337" t="s">
        <v>19695</v>
      </c>
      <c r="O1759" s="337" t="s">
        <v>19695</v>
      </c>
      <c r="P1759" s="337" t="s">
        <v>19695</v>
      </c>
      <c r="Q1759" s="337" t="s">
        <v>19695</v>
      </c>
      <c r="R1759" s="337" t="s">
        <v>15</v>
      </c>
      <c r="S1759" s="337" t="s">
        <v>1102</v>
      </c>
      <c r="T1759" s="337" t="s">
        <v>1871</v>
      </c>
      <c r="U1759" s="337" t="s">
        <v>4730</v>
      </c>
      <c r="V1759" s="337">
        <v>6</v>
      </c>
      <c r="W1759" s="337" t="s">
        <v>19695</v>
      </c>
      <c r="X1759" s="337" t="s">
        <v>19695</v>
      </c>
      <c r="Y1759" s="337" t="s">
        <v>19695</v>
      </c>
      <c r="Z1759" s="337" t="s">
        <v>1728</v>
      </c>
      <c r="AA1759" s="337" t="s">
        <v>735</v>
      </c>
      <c r="AB1759" s="337" t="s">
        <v>718</v>
      </c>
      <c r="AC1759" s="337" t="s">
        <v>14137</v>
      </c>
    </row>
    <row r="1760" spans="1:29" ht="15.8" x14ac:dyDescent="0.25">
      <c r="A1760" s="337" t="s">
        <v>1723</v>
      </c>
      <c r="B1760" s="337" t="s">
        <v>11757</v>
      </c>
      <c r="C1760" s="337" t="s">
        <v>1821</v>
      </c>
      <c r="D1760" s="337" t="s">
        <v>449</v>
      </c>
      <c r="E1760" s="337" t="s">
        <v>7708</v>
      </c>
      <c r="F1760" s="338">
        <v>43728</v>
      </c>
      <c r="G1760" s="337" t="s">
        <v>10071</v>
      </c>
      <c r="H1760" s="338">
        <v>43792</v>
      </c>
      <c r="I1760" s="337" t="s">
        <v>19695</v>
      </c>
      <c r="J1760" s="337" t="s">
        <v>16</v>
      </c>
      <c r="K1760" s="337" t="s">
        <v>19695</v>
      </c>
      <c r="L1760" s="337" t="s">
        <v>19695</v>
      </c>
      <c r="M1760" s="337" t="s">
        <v>19695</v>
      </c>
      <c r="N1760" s="337" t="s">
        <v>19695</v>
      </c>
      <c r="O1760" s="337" t="s">
        <v>19695</v>
      </c>
      <c r="P1760" s="337" t="s">
        <v>19695</v>
      </c>
      <c r="Q1760" s="337" t="s">
        <v>19695</v>
      </c>
      <c r="R1760" s="337" t="s">
        <v>134</v>
      </c>
      <c r="S1760" s="337" t="s">
        <v>3981</v>
      </c>
      <c r="T1760" s="337" t="s">
        <v>1600</v>
      </c>
      <c r="U1760" s="337" t="s">
        <v>5143</v>
      </c>
      <c r="V1760" s="337">
        <v>8</v>
      </c>
      <c r="W1760" s="337" t="s">
        <v>19695</v>
      </c>
      <c r="X1760" s="337" t="s">
        <v>19695</v>
      </c>
      <c r="Y1760" s="337" t="s">
        <v>19695</v>
      </c>
      <c r="Z1760" s="337" t="s">
        <v>1753</v>
      </c>
      <c r="AA1760" s="337" t="s">
        <v>735</v>
      </c>
      <c r="AB1760" s="337" t="s">
        <v>718</v>
      </c>
      <c r="AC1760" s="337" t="s">
        <v>14111</v>
      </c>
    </row>
    <row r="1761" spans="1:29" ht="15.8" x14ac:dyDescent="0.25">
      <c r="A1761" s="337" t="s">
        <v>1723</v>
      </c>
      <c r="B1761" s="337" t="s">
        <v>972</v>
      </c>
      <c r="C1761" s="337" t="s">
        <v>1821</v>
      </c>
      <c r="D1761" s="337" t="s">
        <v>449</v>
      </c>
      <c r="E1761" s="337" t="s">
        <v>9045</v>
      </c>
      <c r="F1761" s="338">
        <v>43760</v>
      </c>
      <c r="G1761" s="337" t="s">
        <v>9046</v>
      </c>
      <c r="H1761" s="338">
        <v>43791</v>
      </c>
      <c r="I1761" s="337" t="s">
        <v>19695</v>
      </c>
      <c r="J1761" s="337" t="s">
        <v>36</v>
      </c>
      <c r="K1761" s="337" t="s">
        <v>19695</v>
      </c>
      <c r="L1761" s="337" t="s">
        <v>19695</v>
      </c>
      <c r="M1761" s="337" t="s">
        <v>19695</v>
      </c>
      <c r="N1761" s="337" t="s">
        <v>19695</v>
      </c>
      <c r="O1761" s="337" t="s">
        <v>19695</v>
      </c>
      <c r="P1761" s="337" t="s">
        <v>19695</v>
      </c>
      <c r="Q1761" s="337" t="s">
        <v>19695</v>
      </c>
      <c r="R1761" s="337" t="s">
        <v>66</v>
      </c>
      <c r="S1761" s="337" t="s">
        <v>962</v>
      </c>
      <c r="T1761" s="337" t="s">
        <v>380</v>
      </c>
      <c r="U1761" s="337" t="s">
        <v>973</v>
      </c>
      <c r="V1761" s="337">
        <v>8</v>
      </c>
      <c r="W1761" s="337" t="s">
        <v>19695</v>
      </c>
      <c r="X1761" s="337" t="s">
        <v>19695</v>
      </c>
      <c r="Y1761" s="337" t="s">
        <v>19695</v>
      </c>
      <c r="Z1761" s="337" t="s">
        <v>1728</v>
      </c>
      <c r="AA1761" s="337" t="s">
        <v>717</v>
      </c>
      <c r="AB1761" s="337" t="s">
        <v>718</v>
      </c>
      <c r="AC1761" s="337" t="s">
        <v>14109</v>
      </c>
    </row>
    <row r="1762" spans="1:29" ht="15.8" x14ac:dyDescent="0.25">
      <c r="A1762" s="337" t="s">
        <v>1723</v>
      </c>
      <c r="B1762" s="337" t="s">
        <v>11348</v>
      </c>
      <c r="C1762" s="337" t="s">
        <v>1821</v>
      </c>
      <c r="D1762" s="337" t="s">
        <v>449</v>
      </c>
      <c r="E1762" s="337" t="s">
        <v>11029</v>
      </c>
      <c r="F1762" s="338">
        <v>43777</v>
      </c>
      <c r="G1762" s="337" t="s">
        <v>9046</v>
      </c>
      <c r="H1762" s="338">
        <v>43791</v>
      </c>
      <c r="I1762" s="337" t="s">
        <v>19695</v>
      </c>
      <c r="J1762" s="337" t="s">
        <v>16</v>
      </c>
      <c r="K1762" s="337" t="s">
        <v>19695</v>
      </c>
      <c r="L1762" s="337" t="s">
        <v>19695</v>
      </c>
      <c r="M1762" s="337" t="s">
        <v>19695</v>
      </c>
      <c r="N1762" s="337" t="s">
        <v>19695</v>
      </c>
      <c r="O1762" s="337" t="s">
        <v>19695</v>
      </c>
      <c r="P1762" s="337" t="s">
        <v>19695</v>
      </c>
      <c r="Q1762" s="337" t="s">
        <v>19695</v>
      </c>
      <c r="R1762" s="337" t="s">
        <v>52</v>
      </c>
      <c r="S1762" s="337" t="s">
        <v>52</v>
      </c>
      <c r="T1762" s="337" t="s">
        <v>3657</v>
      </c>
      <c r="U1762" s="337" t="s">
        <v>11349</v>
      </c>
      <c r="V1762" s="337">
        <v>6</v>
      </c>
      <c r="W1762" s="337" t="s">
        <v>19695</v>
      </c>
      <c r="X1762" s="337" t="s">
        <v>19695</v>
      </c>
      <c r="Y1762" s="337" t="s">
        <v>19695</v>
      </c>
      <c r="Z1762" s="337" t="s">
        <v>1728</v>
      </c>
      <c r="AA1762" s="337" t="s">
        <v>717</v>
      </c>
      <c r="AB1762" s="337" t="s">
        <v>718</v>
      </c>
      <c r="AC1762" s="337" t="s">
        <v>14111</v>
      </c>
    </row>
    <row r="1763" spans="1:29" ht="15.8" x14ac:dyDescent="0.25">
      <c r="A1763" s="337" t="s">
        <v>1723</v>
      </c>
      <c r="B1763" s="337" t="s">
        <v>10354</v>
      </c>
      <c r="C1763" s="337" t="s">
        <v>1821</v>
      </c>
      <c r="D1763" s="337" t="s">
        <v>449</v>
      </c>
      <c r="E1763" s="337" t="s">
        <v>9046</v>
      </c>
      <c r="F1763" s="338">
        <v>43791</v>
      </c>
      <c r="G1763" s="337" t="s">
        <v>9046</v>
      </c>
      <c r="H1763" s="338">
        <v>43791</v>
      </c>
      <c r="I1763" s="337" t="s">
        <v>19695</v>
      </c>
      <c r="J1763" s="337" t="s">
        <v>36</v>
      </c>
      <c r="K1763" s="337" t="s">
        <v>19695</v>
      </c>
      <c r="L1763" s="337" t="s">
        <v>19695</v>
      </c>
      <c r="M1763" s="337" t="s">
        <v>19695</v>
      </c>
      <c r="N1763" s="337" t="s">
        <v>19695</v>
      </c>
      <c r="O1763" s="337" t="s">
        <v>19695</v>
      </c>
      <c r="P1763" s="337" t="s">
        <v>19695</v>
      </c>
      <c r="Q1763" s="337" t="s">
        <v>19695</v>
      </c>
      <c r="R1763" s="337" t="s">
        <v>75</v>
      </c>
      <c r="S1763" s="337" t="s">
        <v>83</v>
      </c>
      <c r="T1763" s="337" t="s">
        <v>83</v>
      </c>
      <c r="U1763" s="337" t="s">
        <v>423</v>
      </c>
      <c r="V1763" s="337">
        <v>12</v>
      </c>
      <c r="W1763" s="337" t="s">
        <v>19695</v>
      </c>
      <c r="X1763" s="337" t="s">
        <v>19695</v>
      </c>
      <c r="Y1763" s="337" t="s">
        <v>19695</v>
      </c>
      <c r="Z1763" s="337" t="s">
        <v>1753</v>
      </c>
      <c r="AA1763" s="337" t="s">
        <v>717</v>
      </c>
      <c r="AB1763" s="337" t="s">
        <v>718</v>
      </c>
      <c r="AC1763" s="337" t="s">
        <v>14109</v>
      </c>
    </row>
    <row r="1764" spans="1:29" ht="15.8" x14ac:dyDescent="0.25">
      <c r="A1764" s="337" t="s">
        <v>1723</v>
      </c>
      <c r="B1764" s="337" t="s">
        <v>7623</v>
      </c>
      <c r="C1764" s="337" t="s">
        <v>1821</v>
      </c>
      <c r="D1764" s="337" t="s">
        <v>449</v>
      </c>
      <c r="E1764" s="337" t="s">
        <v>7624</v>
      </c>
      <c r="F1764" s="338">
        <v>43721</v>
      </c>
      <c r="G1764" s="337" t="s">
        <v>7625</v>
      </c>
      <c r="H1764" s="338">
        <v>43790</v>
      </c>
      <c r="I1764" s="337" t="s">
        <v>19695</v>
      </c>
      <c r="J1764" s="337" t="s">
        <v>36</v>
      </c>
      <c r="K1764" s="337" t="s">
        <v>19695</v>
      </c>
      <c r="L1764" s="337" t="s">
        <v>19695</v>
      </c>
      <c r="M1764" s="337" t="s">
        <v>19695</v>
      </c>
      <c r="N1764" s="337" t="s">
        <v>19695</v>
      </c>
      <c r="O1764" s="337" t="s">
        <v>19695</v>
      </c>
      <c r="P1764" s="337" t="s">
        <v>19695</v>
      </c>
      <c r="Q1764" s="337" t="s">
        <v>19695</v>
      </c>
      <c r="R1764" s="337" t="s">
        <v>81</v>
      </c>
      <c r="S1764" s="337" t="s">
        <v>403</v>
      </c>
      <c r="T1764" s="337" t="s">
        <v>7626</v>
      </c>
      <c r="U1764" s="337" t="s">
        <v>7627</v>
      </c>
      <c r="V1764" s="337">
        <v>16</v>
      </c>
      <c r="W1764" s="337" t="s">
        <v>19695</v>
      </c>
      <c r="X1764" s="337" t="s">
        <v>19695</v>
      </c>
      <c r="Y1764" s="337" t="s">
        <v>19695</v>
      </c>
      <c r="Z1764" s="337" t="s">
        <v>1728</v>
      </c>
      <c r="AA1764" s="337" t="s">
        <v>717</v>
      </c>
      <c r="AB1764" s="337" t="s">
        <v>718</v>
      </c>
      <c r="AC1764" s="337" t="s">
        <v>14108</v>
      </c>
    </row>
    <row r="1765" spans="1:29" ht="15.8" x14ac:dyDescent="0.25">
      <c r="A1765" s="337" t="s">
        <v>1723</v>
      </c>
      <c r="B1765" s="337" t="s">
        <v>11608</v>
      </c>
      <c r="C1765" s="337" t="s">
        <v>1725</v>
      </c>
      <c r="D1765" s="337" t="s">
        <v>1730</v>
      </c>
      <c r="E1765" s="337" t="s">
        <v>7705</v>
      </c>
      <c r="F1765" s="338">
        <v>43753</v>
      </c>
      <c r="G1765" s="337" t="s">
        <v>7625</v>
      </c>
      <c r="H1765" s="338">
        <v>43790</v>
      </c>
      <c r="I1765" s="337" t="s">
        <v>19695</v>
      </c>
      <c r="J1765" s="337" t="s">
        <v>16</v>
      </c>
      <c r="K1765" s="337" t="s">
        <v>19695</v>
      </c>
      <c r="L1765" s="337" t="s">
        <v>19695</v>
      </c>
      <c r="M1765" s="337" t="s">
        <v>19695</v>
      </c>
      <c r="N1765" s="337" t="s">
        <v>19695</v>
      </c>
      <c r="O1765" s="337" t="s">
        <v>19695</v>
      </c>
      <c r="P1765" s="337" t="s">
        <v>19695</v>
      </c>
      <c r="Q1765" s="337" t="s">
        <v>19695</v>
      </c>
      <c r="R1765" s="337" t="s">
        <v>112</v>
      </c>
      <c r="S1765" s="337" t="s">
        <v>452</v>
      </c>
      <c r="T1765" s="337" t="s">
        <v>452</v>
      </c>
      <c r="U1765" s="337" t="s">
        <v>11609</v>
      </c>
      <c r="V1765" s="337">
        <v>10</v>
      </c>
      <c r="W1765" s="337" t="s">
        <v>19695</v>
      </c>
      <c r="X1765" s="337" t="s">
        <v>19695</v>
      </c>
      <c r="Y1765" s="337" t="s">
        <v>19695</v>
      </c>
      <c r="Z1765" s="337" t="s">
        <v>1728</v>
      </c>
      <c r="AA1765" s="337" t="s">
        <v>735</v>
      </c>
      <c r="AB1765" s="337" t="s">
        <v>718</v>
      </c>
      <c r="AC1765" s="337" t="s">
        <v>14114</v>
      </c>
    </row>
    <row r="1766" spans="1:29" ht="15.8" x14ac:dyDescent="0.25">
      <c r="A1766" s="337" t="s">
        <v>1723</v>
      </c>
      <c r="B1766" s="337" t="s">
        <v>10427</v>
      </c>
      <c r="C1766" s="337" t="s">
        <v>1821</v>
      </c>
      <c r="D1766" s="337" t="s">
        <v>449</v>
      </c>
      <c r="E1766" s="337" t="s">
        <v>7364</v>
      </c>
      <c r="F1766" s="338">
        <v>43749</v>
      </c>
      <c r="G1766" s="337" t="s">
        <v>10428</v>
      </c>
      <c r="H1766" s="338">
        <v>43789</v>
      </c>
      <c r="I1766" s="337" t="s">
        <v>19695</v>
      </c>
      <c r="J1766" s="337" t="s">
        <v>36</v>
      </c>
      <c r="K1766" s="337" t="s">
        <v>19695</v>
      </c>
      <c r="L1766" s="337" t="s">
        <v>19695</v>
      </c>
      <c r="M1766" s="337" t="s">
        <v>19695</v>
      </c>
      <c r="N1766" s="337" t="s">
        <v>19695</v>
      </c>
      <c r="O1766" s="337" t="s">
        <v>19695</v>
      </c>
      <c r="P1766" s="337" t="s">
        <v>19695</v>
      </c>
      <c r="Q1766" s="337" t="s">
        <v>19695</v>
      </c>
      <c r="R1766" s="337" t="s">
        <v>18</v>
      </c>
      <c r="S1766" s="337" t="s">
        <v>107</v>
      </c>
      <c r="T1766" s="337" t="s">
        <v>7580</v>
      </c>
      <c r="U1766" s="337" t="s">
        <v>10429</v>
      </c>
      <c r="V1766" s="337">
        <v>8</v>
      </c>
      <c r="W1766" s="337" t="s">
        <v>19695</v>
      </c>
      <c r="X1766" s="337" t="s">
        <v>19695</v>
      </c>
      <c r="Y1766" s="337" t="s">
        <v>19695</v>
      </c>
      <c r="Z1766" s="337" t="s">
        <v>1728</v>
      </c>
      <c r="AA1766" s="337" t="s">
        <v>735</v>
      </c>
      <c r="AB1766" s="337" t="s">
        <v>718</v>
      </c>
      <c r="AC1766" s="337" t="s">
        <v>14113</v>
      </c>
    </row>
    <row r="1767" spans="1:29" ht="15.8" x14ac:dyDescent="0.25">
      <c r="A1767" s="337" t="s">
        <v>1723</v>
      </c>
      <c r="B1767" s="337" t="s">
        <v>11549</v>
      </c>
      <c r="C1767" s="337" t="s">
        <v>1725</v>
      </c>
      <c r="D1767" s="337" t="s">
        <v>1730</v>
      </c>
      <c r="E1767" s="337" t="s">
        <v>7631</v>
      </c>
      <c r="F1767" s="338">
        <v>43758</v>
      </c>
      <c r="G1767" s="337" t="s">
        <v>10428</v>
      </c>
      <c r="H1767" s="338">
        <v>43789</v>
      </c>
      <c r="I1767" s="337" t="s">
        <v>19695</v>
      </c>
      <c r="J1767" s="337" t="s">
        <v>36</v>
      </c>
      <c r="K1767" s="337" t="s">
        <v>19695</v>
      </c>
      <c r="L1767" s="337" t="s">
        <v>19695</v>
      </c>
      <c r="M1767" s="337" t="s">
        <v>19695</v>
      </c>
      <c r="N1767" s="337" t="s">
        <v>19695</v>
      </c>
      <c r="O1767" s="337" t="s">
        <v>19695</v>
      </c>
      <c r="P1767" s="337" t="s">
        <v>19695</v>
      </c>
      <c r="Q1767" s="337" t="s">
        <v>19695</v>
      </c>
      <c r="R1767" s="337" t="s">
        <v>35</v>
      </c>
      <c r="S1767" s="337" t="s">
        <v>77</v>
      </c>
      <c r="T1767" s="337" t="s">
        <v>5318</v>
      </c>
      <c r="U1767" s="337" t="s">
        <v>11550</v>
      </c>
      <c r="V1767" s="337">
        <v>8</v>
      </c>
      <c r="W1767" s="337" t="s">
        <v>19695</v>
      </c>
      <c r="X1767" s="337" t="s">
        <v>19695</v>
      </c>
      <c r="Y1767" s="337" t="s">
        <v>19695</v>
      </c>
      <c r="Z1767" s="337" t="s">
        <v>1728</v>
      </c>
      <c r="AA1767" s="337" t="s">
        <v>717</v>
      </c>
      <c r="AB1767" s="337" t="s">
        <v>718</v>
      </c>
      <c r="AC1767" s="337" t="s">
        <v>14118</v>
      </c>
    </row>
    <row r="1768" spans="1:29" ht="15.8" x14ac:dyDescent="0.25">
      <c r="A1768" s="337" t="s">
        <v>1723</v>
      </c>
      <c r="B1768" s="337" t="s">
        <v>10457</v>
      </c>
      <c r="C1768" s="337" t="s">
        <v>1821</v>
      </c>
      <c r="D1768" s="337" t="s">
        <v>449</v>
      </c>
      <c r="E1768" s="337" t="s">
        <v>10070</v>
      </c>
      <c r="F1768" s="338">
        <v>43761</v>
      </c>
      <c r="G1768" s="337" t="s">
        <v>10428</v>
      </c>
      <c r="H1768" s="338">
        <v>43789</v>
      </c>
      <c r="I1768" s="337" t="s">
        <v>19695</v>
      </c>
      <c r="J1768" s="337" t="s">
        <v>16</v>
      </c>
      <c r="K1768" s="337" t="s">
        <v>19695</v>
      </c>
      <c r="L1768" s="337" t="s">
        <v>19695</v>
      </c>
      <c r="M1768" s="337" t="s">
        <v>19695</v>
      </c>
      <c r="N1768" s="337" t="s">
        <v>19695</v>
      </c>
      <c r="O1768" s="337" t="s">
        <v>19695</v>
      </c>
      <c r="P1768" s="337" t="s">
        <v>19695</v>
      </c>
      <c r="Q1768" s="337" t="s">
        <v>19695</v>
      </c>
      <c r="R1768" s="337" t="s">
        <v>52</v>
      </c>
      <c r="S1768" s="337" t="s">
        <v>69</v>
      </c>
      <c r="T1768" s="337" t="s">
        <v>382</v>
      </c>
      <c r="U1768" s="337" t="s">
        <v>7455</v>
      </c>
      <c r="V1768" s="337">
        <v>4</v>
      </c>
      <c r="W1768" s="337" t="s">
        <v>19695</v>
      </c>
      <c r="X1768" s="337" t="s">
        <v>19695</v>
      </c>
      <c r="Y1768" s="337" t="s">
        <v>19695</v>
      </c>
      <c r="Z1768" s="337" t="s">
        <v>1745</v>
      </c>
      <c r="AA1768" s="337" t="s">
        <v>897</v>
      </c>
      <c r="AB1768" s="337" t="s">
        <v>854</v>
      </c>
      <c r="AC1768" s="337" t="s">
        <v>14107</v>
      </c>
    </row>
    <row r="1769" spans="1:29" ht="15.8" x14ac:dyDescent="0.25">
      <c r="A1769" s="337" t="s">
        <v>1723</v>
      </c>
      <c r="B1769" s="337" t="s">
        <v>10460</v>
      </c>
      <c r="C1769" s="337" t="s">
        <v>1821</v>
      </c>
      <c r="D1769" s="337" t="s">
        <v>449</v>
      </c>
      <c r="E1769" s="337" t="s">
        <v>10070</v>
      </c>
      <c r="F1769" s="338">
        <v>43761</v>
      </c>
      <c r="G1769" s="337" t="s">
        <v>10428</v>
      </c>
      <c r="H1769" s="338">
        <v>43789</v>
      </c>
      <c r="I1769" s="337" t="s">
        <v>19695</v>
      </c>
      <c r="J1769" s="337" t="s">
        <v>16</v>
      </c>
      <c r="K1769" s="337" t="s">
        <v>19695</v>
      </c>
      <c r="L1769" s="337" t="s">
        <v>19695</v>
      </c>
      <c r="M1769" s="337" t="s">
        <v>19695</v>
      </c>
      <c r="N1769" s="337" t="s">
        <v>19695</v>
      </c>
      <c r="O1769" s="337" t="s">
        <v>19695</v>
      </c>
      <c r="P1769" s="337" t="s">
        <v>19695</v>
      </c>
      <c r="Q1769" s="337" t="s">
        <v>19695</v>
      </c>
      <c r="R1769" s="337" t="s">
        <v>52</v>
      </c>
      <c r="S1769" s="337" t="s">
        <v>69</v>
      </c>
      <c r="T1769" s="337" t="s">
        <v>382</v>
      </c>
      <c r="U1769" s="337" t="s">
        <v>4622</v>
      </c>
      <c r="V1769" s="337">
        <v>4</v>
      </c>
      <c r="W1769" s="337" t="s">
        <v>19695</v>
      </c>
      <c r="X1769" s="337" t="s">
        <v>19695</v>
      </c>
      <c r="Y1769" s="337" t="s">
        <v>19695</v>
      </c>
      <c r="Z1769" s="337" t="s">
        <v>1745</v>
      </c>
      <c r="AA1769" s="337" t="s">
        <v>897</v>
      </c>
      <c r="AB1769" s="337" t="s">
        <v>854</v>
      </c>
      <c r="AC1769" s="337" t="s">
        <v>14107</v>
      </c>
    </row>
    <row r="1770" spans="1:29" ht="15.8" x14ac:dyDescent="0.25">
      <c r="A1770" s="337" t="s">
        <v>1723</v>
      </c>
      <c r="B1770" s="337" t="s">
        <v>10461</v>
      </c>
      <c r="C1770" s="337" t="s">
        <v>1821</v>
      </c>
      <c r="D1770" s="337" t="s">
        <v>449</v>
      </c>
      <c r="E1770" s="337" t="s">
        <v>10070</v>
      </c>
      <c r="F1770" s="338">
        <v>43761</v>
      </c>
      <c r="G1770" s="337" t="s">
        <v>10428</v>
      </c>
      <c r="H1770" s="338">
        <v>43789</v>
      </c>
      <c r="I1770" s="337" t="s">
        <v>19695</v>
      </c>
      <c r="J1770" s="337" t="s">
        <v>36</v>
      </c>
      <c r="K1770" s="337" t="s">
        <v>19695</v>
      </c>
      <c r="L1770" s="337" t="s">
        <v>19695</v>
      </c>
      <c r="M1770" s="337" t="s">
        <v>19695</v>
      </c>
      <c r="N1770" s="337" t="s">
        <v>19695</v>
      </c>
      <c r="O1770" s="337" t="s">
        <v>19695</v>
      </c>
      <c r="P1770" s="337" t="s">
        <v>19695</v>
      </c>
      <c r="Q1770" s="337" t="s">
        <v>19695</v>
      </c>
      <c r="R1770" s="337" t="s">
        <v>52</v>
      </c>
      <c r="S1770" s="337" t="s">
        <v>52</v>
      </c>
      <c r="T1770" s="337" t="s">
        <v>69</v>
      </c>
      <c r="U1770" s="337" t="s">
        <v>899</v>
      </c>
      <c r="V1770" s="337">
        <v>4</v>
      </c>
      <c r="W1770" s="337" t="s">
        <v>19695</v>
      </c>
      <c r="X1770" s="337" t="s">
        <v>19695</v>
      </c>
      <c r="Y1770" s="337" t="s">
        <v>19695</v>
      </c>
      <c r="Z1770" s="337" t="s">
        <v>1745</v>
      </c>
      <c r="AA1770" s="337" t="s">
        <v>897</v>
      </c>
      <c r="AB1770" s="337" t="s">
        <v>854</v>
      </c>
      <c r="AC1770" s="337" t="s">
        <v>14107</v>
      </c>
    </row>
    <row r="1771" spans="1:29" ht="15.8" x14ac:dyDescent="0.25">
      <c r="A1771" s="337" t="s">
        <v>1723</v>
      </c>
      <c r="B1771" s="337" t="s">
        <v>11606</v>
      </c>
      <c r="C1771" s="337" t="s">
        <v>1821</v>
      </c>
      <c r="D1771" s="337" t="s">
        <v>449</v>
      </c>
      <c r="E1771" s="337" t="s">
        <v>7560</v>
      </c>
      <c r="F1771" s="338">
        <v>43768</v>
      </c>
      <c r="G1771" s="337" t="s">
        <v>10428</v>
      </c>
      <c r="H1771" s="338">
        <v>43789</v>
      </c>
      <c r="I1771" s="337" t="s">
        <v>19695</v>
      </c>
      <c r="J1771" s="337" t="s">
        <v>16</v>
      </c>
      <c r="K1771" s="337" t="s">
        <v>19695</v>
      </c>
      <c r="L1771" s="337" t="s">
        <v>19695</v>
      </c>
      <c r="M1771" s="337" t="s">
        <v>19695</v>
      </c>
      <c r="N1771" s="337" t="s">
        <v>19695</v>
      </c>
      <c r="O1771" s="337" t="s">
        <v>19695</v>
      </c>
      <c r="P1771" s="337" t="s">
        <v>19695</v>
      </c>
      <c r="Q1771" s="337" t="s">
        <v>19695</v>
      </c>
      <c r="R1771" s="337" t="s">
        <v>2955</v>
      </c>
      <c r="S1771" s="337" t="s">
        <v>2956</v>
      </c>
      <c r="T1771" s="337" t="s">
        <v>2956</v>
      </c>
      <c r="U1771" s="337" t="s">
        <v>11607</v>
      </c>
      <c r="V1771" s="337">
        <v>12</v>
      </c>
      <c r="W1771" s="337" t="s">
        <v>19695</v>
      </c>
      <c r="X1771" s="337" t="s">
        <v>19695</v>
      </c>
      <c r="Y1771" s="337" t="s">
        <v>19695</v>
      </c>
      <c r="Z1771" s="337" t="s">
        <v>1753</v>
      </c>
      <c r="AA1771" s="337" t="s">
        <v>735</v>
      </c>
      <c r="AB1771" s="337" t="s">
        <v>718</v>
      </c>
      <c r="AC1771" s="337" t="s">
        <v>14114</v>
      </c>
    </row>
    <row r="1772" spans="1:29" ht="15.8" x14ac:dyDescent="0.25">
      <c r="A1772" s="337" t="s">
        <v>1723</v>
      </c>
      <c r="B1772" s="337" t="s">
        <v>10159</v>
      </c>
      <c r="C1772" s="337" t="s">
        <v>1821</v>
      </c>
      <c r="D1772" s="337" t="s">
        <v>449</v>
      </c>
      <c r="E1772" s="337" t="s">
        <v>8575</v>
      </c>
      <c r="F1772" s="338">
        <v>43737</v>
      </c>
      <c r="G1772" s="337" t="s">
        <v>8594</v>
      </c>
      <c r="H1772" s="338">
        <v>43787</v>
      </c>
      <c r="I1772" s="337" t="s">
        <v>19695</v>
      </c>
      <c r="J1772" s="337" t="s">
        <v>16</v>
      </c>
      <c r="K1772" s="337" t="s">
        <v>19695</v>
      </c>
      <c r="L1772" s="337" t="s">
        <v>19695</v>
      </c>
      <c r="M1772" s="337" t="s">
        <v>19695</v>
      </c>
      <c r="N1772" s="337" t="s">
        <v>19695</v>
      </c>
      <c r="O1772" s="337" t="s">
        <v>19695</v>
      </c>
      <c r="P1772" s="337" t="s">
        <v>19695</v>
      </c>
      <c r="Q1772" s="337" t="s">
        <v>19695</v>
      </c>
      <c r="R1772" s="337" t="s">
        <v>1220</v>
      </c>
      <c r="S1772" s="337" t="s">
        <v>1359</v>
      </c>
      <c r="T1772" s="337" t="s">
        <v>4909</v>
      </c>
      <c r="U1772" s="337" t="s">
        <v>10160</v>
      </c>
      <c r="V1772" s="337">
        <v>8</v>
      </c>
      <c r="W1772" s="337" t="s">
        <v>19695</v>
      </c>
      <c r="X1772" s="337" t="s">
        <v>19695</v>
      </c>
      <c r="Y1772" s="337" t="s">
        <v>19695</v>
      </c>
      <c r="Z1772" s="337" t="s">
        <v>1728</v>
      </c>
      <c r="AA1772" s="337" t="s">
        <v>735</v>
      </c>
      <c r="AB1772" s="337" t="s">
        <v>718</v>
      </c>
      <c r="AC1772" s="337" t="s">
        <v>14105</v>
      </c>
    </row>
    <row r="1773" spans="1:29" ht="15.8" x14ac:dyDescent="0.25">
      <c r="A1773" s="337" t="s">
        <v>1723</v>
      </c>
      <c r="B1773" s="337" t="s">
        <v>10161</v>
      </c>
      <c r="C1773" s="337" t="s">
        <v>1821</v>
      </c>
      <c r="D1773" s="337" t="s">
        <v>449</v>
      </c>
      <c r="E1773" s="337" t="s">
        <v>8575</v>
      </c>
      <c r="F1773" s="338">
        <v>43737</v>
      </c>
      <c r="G1773" s="337" t="s">
        <v>8594</v>
      </c>
      <c r="H1773" s="338">
        <v>43787</v>
      </c>
      <c r="I1773" s="337" t="s">
        <v>19695</v>
      </c>
      <c r="J1773" s="337" t="s">
        <v>16</v>
      </c>
      <c r="K1773" s="337" t="s">
        <v>19695</v>
      </c>
      <c r="L1773" s="337" t="s">
        <v>19695</v>
      </c>
      <c r="M1773" s="337" t="s">
        <v>19695</v>
      </c>
      <c r="N1773" s="337" t="s">
        <v>19695</v>
      </c>
      <c r="O1773" s="337" t="s">
        <v>19695</v>
      </c>
      <c r="P1773" s="337" t="s">
        <v>19695</v>
      </c>
      <c r="Q1773" s="337" t="s">
        <v>19695</v>
      </c>
      <c r="R1773" s="337" t="s">
        <v>1220</v>
      </c>
      <c r="S1773" s="337" t="s">
        <v>1359</v>
      </c>
      <c r="T1773" s="337" t="s">
        <v>10162</v>
      </c>
      <c r="U1773" s="337" t="s">
        <v>10160</v>
      </c>
      <c r="V1773" s="337">
        <v>10</v>
      </c>
      <c r="W1773" s="337" t="s">
        <v>19695</v>
      </c>
      <c r="X1773" s="337" t="s">
        <v>19695</v>
      </c>
      <c r="Y1773" s="337" t="s">
        <v>19695</v>
      </c>
      <c r="Z1773" s="337" t="s">
        <v>1728</v>
      </c>
      <c r="AA1773" s="337" t="s">
        <v>735</v>
      </c>
      <c r="AB1773" s="337" t="s">
        <v>718</v>
      </c>
      <c r="AC1773" s="337" t="s">
        <v>14105</v>
      </c>
    </row>
    <row r="1774" spans="1:29" ht="15.8" x14ac:dyDescent="0.25">
      <c r="A1774" s="337" t="s">
        <v>1723</v>
      </c>
      <c r="B1774" s="337" t="s">
        <v>10163</v>
      </c>
      <c r="C1774" s="337" t="s">
        <v>1821</v>
      </c>
      <c r="D1774" s="337" t="s">
        <v>449</v>
      </c>
      <c r="E1774" s="337" t="s">
        <v>8594</v>
      </c>
      <c r="F1774" s="338">
        <v>43787</v>
      </c>
      <c r="G1774" s="337" t="s">
        <v>8594</v>
      </c>
      <c r="H1774" s="338">
        <v>43787</v>
      </c>
      <c r="I1774" s="337" t="s">
        <v>19695</v>
      </c>
      <c r="J1774" s="337" t="s">
        <v>36</v>
      </c>
      <c r="K1774" s="337" t="s">
        <v>19695</v>
      </c>
      <c r="L1774" s="337" t="s">
        <v>19695</v>
      </c>
      <c r="M1774" s="337" t="s">
        <v>19695</v>
      </c>
      <c r="N1774" s="337" t="s">
        <v>19695</v>
      </c>
      <c r="O1774" s="337" t="s">
        <v>19695</v>
      </c>
      <c r="P1774" s="337" t="s">
        <v>19695</v>
      </c>
      <c r="Q1774" s="337" t="s">
        <v>19695</v>
      </c>
      <c r="R1774" s="337" t="s">
        <v>1220</v>
      </c>
      <c r="S1774" s="337" t="s">
        <v>108</v>
      </c>
      <c r="T1774" s="337" t="s">
        <v>108</v>
      </c>
      <c r="U1774" s="337" t="s">
        <v>8603</v>
      </c>
      <c r="V1774" s="337">
        <v>10</v>
      </c>
      <c r="W1774" s="337" t="s">
        <v>19695</v>
      </c>
      <c r="X1774" s="337" t="s">
        <v>19695</v>
      </c>
      <c r="Y1774" s="337" t="s">
        <v>19695</v>
      </c>
      <c r="Z1774" s="337" t="s">
        <v>1728</v>
      </c>
      <c r="AA1774" s="337" t="s">
        <v>735</v>
      </c>
      <c r="AB1774" s="337" t="s">
        <v>718</v>
      </c>
      <c r="AC1774" s="337" t="s">
        <v>14105</v>
      </c>
    </row>
    <row r="1775" spans="1:29" ht="15.8" x14ac:dyDescent="0.25">
      <c r="A1775" s="337" t="s">
        <v>1723</v>
      </c>
      <c r="B1775" s="337" t="s">
        <v>8592</v>
      </c>
      <c r="C1775" s="337" t="s">
        <v>1821</v>
      </c>
      <c r="D1775" s="337" t="s">
        <v>449</v>
      </c>
      <c r="E1775" s="337" t="s">
        <v>8593</v>
      </c>
      <c r="F1775" s="338">
        <v>43766</v>
      </c>
      <c r="G1775" s="337" t="s">
        <v>8594</v>
      </c>
      <c r="H1775" s="338">
        <v>43787</v>
      </c>
      <c r="I1775" s="337" t="s">
        <v>19695</v>
      </c>
      <c r="J1775" s="337" t="s">
        <v>36</v>
      </c>
      <c r="K1775" s="337" t="s">
        <v>19695</v>
      </c>
      <c r="L1775" s="337" t="s">
        <v>19695</v>
      </c>
      <c r="M1775" s="337" t="s">
        <v>19695</v>
      </c>
      <c r="N1775" s="337" t="s">
        <v>19695</v>
      </c>
      <c r="O1775" s="337" t="s">
        <v>19695</v>
      </c>
      <c r="P1775" s="337" t="s">
        <v>19695</v>
      </c>
      <c r="Q1775" s="337" t="s">
        <v>19695</v>
      </c>
      <c r="R1775" s="337" t="s">
        <v>1225</v>
      </c>
      <c r="S1775" s="337" t="s">
        <v>100</v>
      </c>
      <c r="T1775" s="337" t="s">
        <v>2096</v>
      </c>
      <c r="U1775" s="337" t="s">
        <v>8595</v>
      </c>
      <c r="V1775" s="337">
        <v>8</v>
      </c>
      <c r="W1775" s="337" t="s">
        <v>19695</v>
      </c>
      <c r="X1775" s="337" t="s">
        <v>19695</v>
      </c>
      <c r="Y1775" s="337" t="s">
        <v>19695</v>
      </c>
      <c r="Z1775" s="337" t="s">
        <v>1728</v>
      </c>
      <c r="AA1775" s="337" t="s">
        <v>735</v>
      </c>
      <c r="AB1775" s="337" t="s">
        <v>718</v>
      </c>
      <c r="AC1775" s="337" t="s">
        <v>14116</v>
      </c>
    </row>
    <row r="1776" spans="1:29" ht="15.8" x14ac:dyDescent="0.25">
      <c r="A1776" s="337" t="s">
        <v>1723</v>
      </c>
      <c r="B1776" s="337" t="s">
        <v>8799</v>
      </c>
      <c r="C1776" s="337" t="s">
        <v>1821</v>
      </c>
      <c r="D1776" s="337" t="s">
        <v>449</v>
      </c>
      <c r="E1776" s="337" t="s">
        <v>8800</v>
      </c>
      <c r="F1776" s="338">
        <v>43513</v>
      </c>
      <c r="G1776" s="337" t="s">
        <v>8801</v>
      </c>
      <c r="H1776" s="338">
        <v>43786</v>
      </c>
      <c r="I1776" s="337" t="s">
        <v>19695</v>
      </c>
      <c r="J1776" s="337" t="s">
        <v>16</v>
      </c>
      <c r="K1776" s="337" t="s">
        <v>19695</v>
      </c>
      <c r="L1776" s="337" t="s">
        <v>19695</v>
      </c>
      <c r="M1776" s="337" t="s">
        <v>19695</v>
      </c>
      <c r="N1776" s="337" t="s">
        <v>19695</v>
      </c>
      <c r="O1776" s="337" t="s">
        <v>19695</v>
      </c>
      <c r="P1776" s="337" t="s">
        <v>19695</v>
      </c>
      <c r="Q1776" s="337" t="s">
        <v>19695</v>
      </c>
      <c r="R1776" s="337" t="s">
        <v>45</v>
      </c>
      <c r="S1776" s="337" t="s">
        <v>440</v>
      </c>
      <c r="T1776" s="337" t="s">
        <v>8802</v>
      </c>
      <c r="U1776" s="337" t="s">
        <v>8803</v>
      </c>
      <c r="V1776" s="337">
        <v>12</v>
      </c>
      <c r="W1776" s="337" t="s">
        <v>19695</v>
      </c>
      <c r="X1776" s="337" t="s">
        <v>19695</v>
      </c>
      <c r="Y1776" s="337" t="s">
        <v>19695</v>
      </c>
      <c r="Z1776" s="337" t="s">
        <v>1728</v>
      </c>
      <c r="AA1776" s="337" t="s">
        <v>735</v>
      </c>
      <c r="AB1776" s="337" t="s">
        <v>718</v>
      </c>
      <c r="AC1776" s="337" t="s">
        <v>14225</v>
      </c>
    </row>
    <row r="1777" spans="1:29" ht="15.8" x14ac:dyDescent="0.25">
      <c r="A1777" s="337" t="s">
        <v>1723</v>
      </c>
      <c r="B1777" s="337" t="s">
        <v>11863</v>
      </c>
      <c r="C1777" s="337" t="s">
        <v>1725</v>
      </c>
      <c r="D1777" s="337" t="s">
        <v>1730</v>
      </c>
      <c r="E1777" s="337" t="s">
        <v>10459</v>
      </c>
      <c r="F1777" s="338">
        <v>43781</v>
      </c>
      <c r="G1777" s="337" t="s">
        <v>8801</v>
      </c>
      <c r="H1777" s="338">
        <v>43786</v>
      </c>
      <c r="I1777" s="337" t="s">
        <v>19695</v>
      </c>
      <c r="J1777" s="337" t="s">
        <v>36</v>
      </c>
      <c r="K1777" s="337" t="s">
        <v>19695</v>
      </c>
      <c r="L1777" s="337" t="s">
        <v>19695</v>
      </c>
      <c r="M1777" s="337" t="s">
        <v>19695</v>
      </c>
      <c r="N1777" s="337" t="s">
        <v>19695</v>
      </c>
      <c r="O1777" s="337" t="s">
        <v>19695</v>
      </c>
      <c r="P1777" s="337" t="s">
        <v>19695</v>
      </c>
      <c r="Q1777" s="337" t="s">
        <v>19695</v>
      </c>
      <c r="R1777" s="337" t="s">
        <v>15</v>
      </c>
      <c r="S1777" s="337" t="s">
        <v>1203</v>
      </c>
      <c r="T1777" s="337" t="s">
        <v>1310</v>
      </c>
      <c r="U1777" s="337" t="s">
        <v>1310</v>
      </c>
      <c r="V1777" s="337">
        <v>6</v>
      </c>
      <c r="W1777" s="337" t="s">
        <v>19695</v>
      </c>
      <c r="X1777" s="337" t="s">
        <v>19695</v>
      </c>
      <c r="Y1777" s="337" t="s">
        <v>19695</v>
      </c>
      <c r="Z1777" s="337" t="s">
        <v>1745</v>
      </c>
      <c r="AA1777" s="337" t="s">
        <v>761</v>
      </c>
      <c r="AB1777" s="337" t="s">
        <v>762</v>
      </c>
      <c r="AC1777" s="337" t="s">
        <v>14100</v>
      </c>
    </row>
    <row r="1778" spans="1:29" ht="15.8" x14ac:dyDescent="0.25">
      <c r="A1778" s="337" t="s">
        <v>1723</v>
      </c>
      <c r="B1778" s="337" t="s">
        <v>10430</v>
      </c>
      <c r="C1778" s="337" t="s">
        <v>1821</v>
      </c>
      <c r="D1778" s="337" t="s">
        <v>449</v>
      </c>
      <c r="E1778" s="337" t="s">
        <v>8295</v>
      </c>
      <c r="F1778" s="338">
        <v>43751</v>
      </c>
      <c r="G1778" s="337" t="s">
        <v>9692</v>
      </c>
      <c r="H1778" s="338">
        <v>43784</v>
      </c>
      <c r="I1778" s="337" t="s">
        <v>19695</v>
      </c>
      <c r="J1778" s="337" t="s">
        <v>36</v>
      </c>
      <c r="K1778" s="337" t="s">
        <v>19695</v>
      </c>
      <c r="L1778" s="337" t="s">
        <v>19695</v>
      </c>
      <c r="M1778" s="337" t="s">
        <v>19695</v>
      </c>
      <c r="N1778" s="337" t="s">
        <v>19695</v>
      </c>
      <c r="O1778" s="337" t="s">
        <v>19695</v>
      </c>
      <c r="P1778" s="337" t="s">
        <v>19695</v>
      </c>
      <c r="Q1778" s="337" t="s">
        <v>19695</v>
      </c>
      <c r="R1778" s="337" t="s">
        <v>18</v>
      </c>
      <c r="S1778" s="337" t="s">
        <v>1038</v>
      </c>
      <c r="T1778" s="337" t="s">
        <v>3849</v>
      </c>
      <c r="U1778" s="337" t="s">
        <v>10431</v>
      </c>
      <c r="V1778" s="337">
        <v>12</v>
      </c>
      <c r="W1778" s="337" t="s">
        <v>19695</v>
      </c>
      <c r="X1778" s="337" t="s">
        <v>19695</v>
      </c>
      <c r="Y1778" s="337" t="s">
        <v>19695</v>
      </c>
      <c r="Z1778" s="337" t="s">
        <v>1728</v>
      </c>
      <c r="AA1778" s="337" t="s">
        <v>735</v>
      </c>
      <c r="AB1778" s="337" t="s">
        <v>718</v>
      </c>
      <c r="AC1778" s="337" t="s">
        <v>14113</v>
      </c>
    </row>
    <row r="1779" spans="1:29" ht="15.8" x14ac:dyDescent="0.25">
      <c r="A1779" s="337" t="s">
        <v>1723</v>
      </c>
      <c r="B1779" s="337" t="s">
        <v>11553</v>
      </c>
      <c r="C1779" s="337" t="s">
        <v>1821</v>
      </c>
      <c r="D1779" s="337" t="s">
        <v>449</v>
      </c>
      <c r="E1779" s="337" t="s">
        <v>8758</v>
      </c>
      <c r="F1779" s="338">
        <v>43752</v>
      </c>
      <c r="G1779" s="337" t="s">
        <v>9692</v>
      </c>
      <c r="H1779" s="338">
        <v>43784</v>
      </c>
      <c r="I1779" s="337" t="s">
        <v>19695</v>
      </c>
      <c r="J1779" s="337" t="s">
        <v>16</v>
      </c>
      <c r="K1779" s="337" t="s">
        <v>19695</v>
      </c>
      <c r="L1779" s="337" t="s">
        <v>19695</v>
      </c>
      <c r="M1779" s="337" t="s">
        <v>19695</v>
      </c>
      <c r="N1779" s="337" t="s">
        <v>19695</v>
      </c>
      <c r="O1779" s="337" t="s">
        <v>19695</v>
      </c>
      <c r="P1779" s="337" t="s">
        <v>19695</v>
      </c>
      <c r="Q1779" s="337" t="s">
        <v>19695</v>
      </c>
      <c r="R1779" s="337" t="s">
        <v>35</v>
      </c>
      <c r="S1779" s="337" t="s">
        <v>77</v>
      </c>
      <c r="T1779" s="337" t="s">
        <v>5318</v>
      </c>
      <c r="U1779" s="337" t="s">
        <v>11554</v>
      </c>
      <c r="V1779" s="337">
        <v>6</v>
      </c>
      <c r="W1779" s="337" t="s">
        <v>19695</v>
      </c>
      <c r="X1779" s="337" t="s">
        <v>19695</v>
      </c>
      <c r="Y1779" s="337" t="s">
        <v>19695</v>
      </c>
      <c r="Z1779" s="337" t="s">
        <v>1728</v>
      </c>
      <c r="AA1779" s="337" t="s">
        <v>717</v>
      </c>
      <c r="AB1779" s="337" t="s">
        <v>718</v>
      </c>
      <c r="AC1779" s="337" t="s">
        <v>14120</v>
      </c>
    </row>
    <row r="1780" spans="1:29" ht="15.8" x14ac:dyDescent="0.25">
      <c r="A1780" s="337" t="s">
        <v>1723</v>
      </c>
      <c r="B1780" s="337" t="s">
        <v>9691</v>
      </c>
      <c r="C1780" s="337" t="s">
        <v>1725</v>
      </c>
      <c r="D1780" s="337" t="s">
        <v>1735</v>
      </c>
      <c r="E1780" s="337" t="s">
        <v>7413</v>
      </c>
      <c r="F1780" s="338">
        <v>43745</v>
      </c>
      <c r="G1780" s="337" t="s">
        <v>9692</v>
      </c>
      <c r="H1780" s="338">
        <v>43784</v>
      </c>
      <c r="I1780" s="337" t="s">
        <v>19695</v>
      </c>
      <c r="J1780" s="337" t="s">
        <v>36</v>
      </c>
      <c r="K1780" s="337" t="s">
        <v>19695</v>
      </c>
      <c r="L1780" s="337" t="s">
        <v>19695</v>
      </c>
      <c r="M1780" s="337" t="s">
        <v>19695</v>
      </c>
      <c r="N1780" s="337" t="s">
        <v>19695</v>
      </c>
      <c r="O1780" s="337" t="s">
        <v>19695</v>
      </c>
      <c r="P1780" s="337" t="s">
        <v>19695</v>
      </c>
      <c r="Q1780" s="337" t="s">
        <v>19695</v>
      </c>
      <c r="R1780" s="337" t="s">
        <v>18</v>
      </c>
      <c r="S1780" s="337" t="s">
        <v>392</v>
      </c>
      <c r="T1780" s="337" t="s">
        <v>392</v>
      </c>
      <c r="U1780" s="337" t="s">
        <v>2309</v>
      </c>
      <c r="V1780" s="337">
        <v>10</v>
      </c>
      <c r="W1780" s="337" t="s">
        <v>19695</v>
      </c>
      <c r="X1780" s="337" t="s">
        <v>19695</v>
      </c>
      <c r="Y1780" s="337" t="s">
        <v>19695</v>
      </c>
      <c r="Z1780" s="337" t="s">
        <v>1745</v>
      </c>
      <c r="AA1780" s="337" t="s">
        <v>735</v>
      </c>
      <c r="AB1780" s="337" t="s">
        <v>718</v>
      </c>
      <c r="AC1780" s="337" t="s">
        <v>14112</v>
      </c>
    </row>
    <row r="1781" spans="1:29" ht="15.8" x14ac:dyDescent="0.25">
      <c r="A1781" s="337" t="s">
        <v>1723</v>
      </c>
      <c r="B1781" s="337" t="s">
        <v>10566</v>
      </c>
      <c r="C1781" s="337" t="s">
        <v>1821</v>
      </c>
      <c r="D1781" s="337" t="s">
        <v>449</v>
      </c>
      <c r="E1781" s="337" t="s">
        <v>8652</v>
      </c>
      <c r="F1781" s="338">
        <v>43593</v>
      </c>
      <c r="G1781" s="337" t="s">
        <v>10567</v>
      </c>
      <c r="H1781" s="338">
        <v>43783</v>
      </c>
      <c r="I1781" s="337" t="s">
        <v>19695</v>
      </c>
      <c r="J1781" s="337" t="s">
        <v>16</v>
      </c>
      <c r="K1781" s="337" t="s">
        <v>19695</v>
      </c>
      <c r="L1781" s="337" t="s">
        <v>19695</v>
      </c>
      <c r="M1781" s="337" t="s">
        <v>19695</v>
      </c>
      <c r="N1781" s="337" t="s">
        <v>19695</v>
      </c>
      <c r="O1781" s="337" t="s">
        <v>19695</v>
      </c>
      <c r="P1781" s="337" t="s">
        <v>19695</v>
      </c>
      <c r="Q1781" s="337" t="s">
        <v>19695</v>
      </c>
      <c r="R1781" s="337" t="s">
        <v>45</v>
      </c>
      <c r="S1781" s="337" t="s">
        <v>1405</v>
      </c>
      <c r="T1781" s="337" t="s">
        <v>8809</v>
      </c>
      <c r="U1781" s="337" t="s">
        <v>10568</v>
      </c>
      <c r="V1781" s="337">
        <v>8</v>
      </c>
      <c r="W1781" s="337" t="s">
        <v>19695</v>
      </c>
      <c r="X1781" s="337" t="s">
        <v>19695</v>
      </c>
      <c r="Y1781" s="337" t="s">
        <v>19695</v>
      </c>
      <c r="Z1781" s="337" t="s">
        <v>1728</v>
      </c>
      <c r="AA1781" s="337" t="s">
        <v>717</v>
      </c>
      <c r="AB1781" s="337" t="s">
        <v>718</v>
      </c>
      <c r="AC1781" s="337" t="s">
        <v>14103</v>
      </c>
    </row>
    <row r="1782" spans="1:29" ht="15.8" x14ac:dyDescent="0.25">
      <c r="A1782" s="337" t="s">
        <v>1723</v>
      </c>
      <c r="B1782" s="337" t="s">
        <v>7530</v>
      </c>
      <c r="C1782" s="337" t="s">
        <v>1821</v>
      </c>
      <c r="D1782" s="337" t="s">
        <v>449</v>
      </c>
      <c r="E1782" s="337" t="s">
        <v>7531</v>
      </c>
      <c r="F1782" s="338">
        <v>43710</v>
      </c>
      <c r="G1782" s="337" t="s">
        <v>7532</v>
      </c>
      <c r="H1782" s="338">
        <v>43782</v>
      </c>
      <c r="I1782" s="337" t="s">
        <v>19695</v>
      </c>
      <c r="J1782" s="337" t="s">
        <v>36</v>
      </c>
      <c r="K1782" s="337" t="s">
        <v>19695</v>
      </c>
      <c r="L1782" s="337" t="s">
        <v>19695</v>
      </c>
      <c r="M1782" s="337" t="s">
        <v>19695</v>
      </c>
      <c r="N1782" s="337" t="s">
        <v>19695</v>
      </c>
      <c r="O1782" s="337" t="s">
        <v>19695</v>
      </c>
      <c r="P1782" s="337" t="s">
        <v>19695</v>
      </c>
      <c r="Q1782" s="337" t="s">
        <v>19695</v>
      </c>
      <c r="R1782" s="337" t="s">
        <v>144</v>
      </c>
      <c r="S1782" s="337" t="s">
        <v>97</v>
      </c>
      <c r="T1782" s="337" t="s">
        <v>7533</v>
      </c>
      <c r="U1782" s="337" t="s">
        <v>7534</v>
      </c>
      <c r="V1782" s="337">
        <v>15</v>
      </c>
      <c r="W1782" s="337" t="s">
        <v>19695</v>
      </c>
      <c r="X1782" s="337" t="s">
        <v>19695</v>
      </c>
      <c r="Y1782" s="337" t="s">
        <v>19695</v>
      </c>
      <c r="Z1782" s="337" t="s">
        <v>1728</v>
      </c>
      <c r="AA1782" s="337" t="s">
        <v>717</v>
      </c>
      <c r="AB1782" s="337" t="s">
        <v>718</v>
      </c>
      <c r="AC1782" s="337" t="s">
        <v>14101</v>
      </c>
    </row>
    <row r="1783" spans="1:29" ht="15.8" x14ac:dyDescent="0.25">
      <c r="A1783" s="337" t="s">
        <v>1723</v>
      </c>
      <c r="B1783" s="337" t="s">
        <v>11030</v>
      </c>
      <c r="C1783" s="337" t="s">
        <v>1821</v>
      </c>
      <c r="D1783" s="337" t="s">
        <v>449</v>
      </c>
      <c r="E1783" s="337" t="s">
        <v>7532</v>
      </c>
      <c r="F1783" s="338">
        <v>43782</v>
      </c>
      <c r="G1783" s="337" t="s">
        <v>7532</v>
      </c>
      <c r="H1783" s="338">
        <v>43782</v>
      </c>
      <c r="I1783" s="337" t="s">
        <v>19695</v>
      </c>
      <c r="J1783" s="337" t="s">
        <v>36</v>
      </c>
      <c r="K1783" s="337" t="s">
        <v>19695</v>
      </c>
      <c r="L1783" s="337" t="s">
        <v>19695</v>
      </c>
      <c r="M1783" s="337" t="s">
        <v>19695</v>
      </c>
      <c r="N1783" s="337" t="s">
        <v>19695</v>
      </c>
      <c r="O1783" s="337" t="s">
        <v>19695</v>
      </c>
      <c r="P1783" s="337" t="s">
        <v>19695</v>
      </c>
      <c r="Q1783" s="337" t="s">
        <v>19695</v>
      </c>
      <c r="R1783" s="337" t="s">
        <v>71</v>
      </c>
      <c r="S1783" s="337" t="s">
        <v>4555</v>
      </c>
      <c r="T1783" s="337" t="s">
        <v>4555</v>
      </c>
      <c r="U1783" s="337" t="s">
        <v>5320</v>
      </c>
      <c r="V1783" s="337">
        <v>8</v>
      </c>
      <c r="W1783" s="337" t="s">
        <v>19695</v>
      </c>
      <c r="X1783" s="337" t="s">
        <v>19695</v>
      </c>
      <c r="Y1783" s="337" t="s">
        <v>19695</v>
      </c>
      <c r="Z1783" s="337" t="s">
        <v>1728</v>
      </c>
      <c r="AA1783" s="337" t="s">
        <v>735</v>
      </c>
      <c r="AB1783" s="337" t="s">
        <v>718</v>
      </c>
      <c r="AC1783" s="337" t="s">
        <v>14100</v>
      </c>
    </row>
    <row r="1784" spans="1:29" ht="15.8" x14ac:dyDescent="0.25">
      <c r="A1784" s="337" t="s">
        <v>1723</v>
      </c>
      <c r="B1784" s="337" t="s">
        <v>11860</v>
      </c>
      <c r="C1784" s="337" t="s">
        <v>1821</v>
      </c>
      <c r="D1784" s="337" t="s">
        <v>449</v>
      </c>
      <c r="E1784" s="337" t="s">
        <v>7631</v>
      </c>
      <c r="F1784" s="338">
        <v>43758</v>
      </c>
      <c r="G1784" s="337" t="s">
        <v>7532</v>
      </c>
      <c r="H1784" s="338">
        <v>43782</v>
      </c>
      <c r="I1784" s="337" t="s">
        <v>19695</v>
      </c>
      <c r="J1784" s="337" t="s">
        <v>16</v>
      </c>
      <c r="K1784" s="337" t="s">
        <v>19695</v>
      </c>
      <c r="L1784" s="337" t="s">
        <v>19695</v>
      </c>
      <c r="M1784" s="337" t="s">
        <v>19695</v>
      </c>
      <c r="N1784" s="337" t="s">
        <v>19695</v>
      </c>
      <c r="O1784" s="337" t="s">
        <v>19695</v>
      </c>
      <c r="P1784" s="337" t="s">
        <v>19695</v>
      </c>
      <c r="Q1784" s="337" t="s">
        <v>19695</v>
      </c>
      <c r="R1784" s="337" t="s">
        <v>139</v>
      </c>
      <c r="S1784" s="337" t="s">
        <v>1969</v>
      </c>
      <c r="T1784" s="337" t="s">
        <v>11861</v>
      </c>
      <c r="U1784" s="337" t="s">
        <v>11862</v>
      </c>
      <c r="V1784" s="337">
        <v>9</v>
      </c>
      <c r="W1784" s="337" t="s">
        <v>19695</v>
      </c>
      <c r="X1784" s="337" t="s">
        <v>19695</v>
      </c>
      <c r="Y1784" s="337" t="s">
        <v>19695</v>
      </c>
      <c r="Z1784" s="337" t="s">
        <v>1745</v>
      </c>
      <c r="AA1784" s="337" t="s">
        <v>761</v>
      </c>
      <c r="AB1784" s="337" t="s">
        <v>762</v>
      </c>
      <c r="AC1784" s="337" t="s">
        <v>14100</v>
      </c>
    </row>
    <row r="1785" spans="1:29" ht="15.8" x14ac:dyDescent="0.25">
      <c r="A1785" s="337" t="s">
        <v>1723</v>
      </c>
      <c r="B1785" s="337" t="s">
        <v>9673</v>
      </c>
      <c r="C1785" s="337" t="s">
        <v>1821</v>
      </c>
      <c r="D1785" s="337" t="s">
        <v>449</v>
      </c>
      <c r="E1785" s="337" t="s">
        <v>7532</v>
      </c>
      <c r="F1785" s="338">
        <v>43782</v>
      </c>
      <c r="G1785" s="337" t="s">
        <v>7532</v>
      </c>
      <c r="H1785" s="338">
        <v>43782</v>
      </c>
      <c r="I1785" s="337" t="s">
        <v>19695</v>
      </c>
      <c r="J1785" s="337" t="s">
        <v>36</v>
      </c>
      <c r="K1785" s="337" t="s">
        <v>19695</v>
      </c>
      <c r="L1785" s="337" t="s">
        <v>19695</v>
      </c>
      <c r="M1785" s="337" t="s">
        <v>19695</v>
      </c>
      <c r="N1785" s="337" t="s">
        <v>19695</v>
      </c>
      <c r="O1785" s="337" t="s">
        <v>19695</v>
      </c>
      <c r="P1785" s="337" t="s">
        <v>19695</v>
      </c>
      <c r="Q1785" s="337" t="s">
        <v>19695</v>
      </c>
      <c r="R1785" s="337" t="s">
        <v>52</v>
      </c>
      <c r="S1785" s="337" t="s">
        <v>2158</v>
      </c>
      <c r="T1785" s="337" t="s">
        <v>85</v>
      </c>
      <c r="U1785" s="337" t="s">
        <v>9674</v>
      </c>
      <c r="V1785" s="337">
        <v>10</v>
      </c>
      <c r="W1785" s="337" t="s">
        <v>19695</v>
      </c>
      <c r="X1785" s="337" t="s">
        <v>19695</v>
      </c>
      <c r="Y1785" s="337" t="s">
        <v>19695</v>
      </c>
      <c r="Z1785" s="337" t="s">
        <v>1745</v>
      </c>
      <c r="AA1785" s="337" t="s">
        <v>853</v>
      </c>
      <c r="AB1785" s="337" t="s">
        <v>854</v>
      </c>
      <c r="AC1785" s="337" t="s">
        <v>14109</v>
      </c>
    </row>
    <row r="1786" spans="1:29" ht="15.8" x14ac:dyDescent="0.25">
      <c r="A1786" s="337" t="s">
        <v>1723</v>
      </c>
      <c r="B1786" s="337" t="s">
        <v>7697</v>
      </c>
      <c r="C1786" s="337" t="s">
        <v>1725</v>
      </c>
      <c r="D1786" s="337" t="s">
        <v>1730</v>
      </c>
      <c r="E1786" s="337" t="s">
        <v>7532</v>
      </c>
      <c r="F1786" s="338">
        <v>43782</v>
      </c>
      <c r="G1786" s="337" t="s">
        <v>7532</v>
      </c>
      <c r="H1786" s="338">
        <v>43782</v>
      </c>
      <c r="I1786" s="337" t="s">
        <v>19695</v>
      </c>
      <c r="J1786" s="337" t="s">
        <v>36</v>
      </c>
      <c r="K1786" s="337" t="s">
        <v>19695</v>
      </c>
      <c r="L1786" s="337" t="s">
        <v>19695</v>
      </c>
      <c r="M1786" s="337" t="s">
        <v>19695</v>
      </c>
      <c r="N1786" s="337" t="s">
        <v>19695</v>
      </c>
      <c r="O1786" s="337" t="s">
        <v>19695</v>
      </c>
      <c r="P1786" s="337" t="s">
        <v>19695</v>
      </c>
      <c r="Q1786" s="337" t="s">
        <v>19695</v>
      </c>
      <c r="R1786" s="337" t="s">
        <v>52</v>
      </c>
      <c r="S1786" s="337" t="s">
        <v>142</v>
      </c>
      <c r="T1786" s="337" t="s">
        <v>7698</v>
      </c>
      <c r="U1786" s="337" t="s">
        <v>7699</v>
      </c>
      <c r="V1786" s="337">
        <v>8</v>
      </c>
      <c r="W1786" s="337" t="s">
        <v>19695</v>
      </c>
      <c r="X1786" s="337" t="s">
        <v>19695</v>
      </c>
      <c r="Y1786" s="337" t="s">
        <v>19695</v>
      </c>
      <c r="Z1786" s="337" t="s">
        <v>1753</v>
      </c>
      <c r="AA1786" s="337" t="s">
        <v>717</v>
      </c>
      <c r="AB1786" s="337" t="s">
        <v>718</v>
      </c>
      <c r="AC1786" s="337" t="s">
        <v>14100</v>
      </c>
    </row>
    <row r="1787" spans="1:29" ht="15.8" x14ac:dyDescent="0.25">
      <c r="A1787" s="337" t="s">
        <v>1723</v>
      </c>
      <c r="B1787" s="337" t="s">
        <v>898</v>
      </c>
      <c r="C1787" s="337" t="s">
        <v>1821</v>
      </c>
      <c r="D1787" s="337" t="s">
        <v>449</v>
      </c>
      <c r="E1787" s="337" t="s">
        <v>1776</v>
      </c>
      <c r="F1787" s="338">
        <v>43703</v>
      </c>
      <c r="G1787" s="337" t="s">
        <v>10459</v>
      </c>
      <c r="H1787" s="338">
        <v>43781</v>
      </c>
      <c r="I1787" s="337" t="s">
        <v>19695</v>
      </c>
      <c r="J1787" s="337" t="s">
        <v>36</v>
      </c>
      <c r="K1787" s="337" t="s">
        <v>19695</v>
      </c>
      <c r="L1787" s="337" t="s">
        <v>19695</v>
      </c>
      <c r="M1787" s="337" t="s">
        <v>19695</v>
      </c>
      <c r="N1787" s="337" t="s">
        <v>19695</v>
      </c>
      <c r="O1787" s="337" t="s">
        <v>19695</v>
      </c>
      <c r="P1787" s="337" t="s">
        <v>19695</v>
      </c>
      <c r="Q1787" s="337" t="s">
        <v>19695</v>
      </c>
      <c r="R1787" s="337" t="s">
        <v>52</v>
      </c>
      <c r="S1787" s="337" t="s">
        <v>52</v>
      </c>
      <c r="T1787" s="337" t="s">
        <v>382</v>
      </c>
      <c r="U1787" s="337" t="s">
        <v>899</v>
      </c>
      <c r="V1787" s="337">
        <v>4</v>
      </c>
      <c r="W1787" s="337" t="s">
        <v>19695</v>
      </c>
      <c r="X1787" s="337" t="s">
        <v>19695</v>
      </c>
      <c r="Y1787" s="337" t="s">
        <v>19695</v>
      </c>
      <c r="Z1787" s="337" t="s">
        <v>1745</v>
      </c>
      <c r="AA1787" s="337" t="s">
        <v>897</v>
      </c>
      <c r="AB1787" s="337" t="s">
        <v>854</v>
      </c>
      <c r="AC1787" s="337" t="s">
        <v>14099</v>
      </c>
    </row>
    <row r="1788" spans="1:29" ht="15.8" x14ac:dyDescent="0.25">
      <c r="A1788" s="337" t="s">
        <v>1723</v>
      </c>
      <c r="B1788" s="337" t="s">
        <v>11346</v>
      </c>
      <c r="C1788" s="337" t="s">
        <v>1821</v>
      </c>
      <c r="D1788" s="337" t="s">
        <v>449</v>
      </c>
      <c r="E1788" s="337" t="s">
        <v>8309</v>
      </c>
      <c r="F1788" s="338">
        <v>43765</v>
      </c>
      <c r="G1788" s="337" t="s">
        <v>7329</v>
      </c>
      <c r="H1788" s="338">
        <v>43780</v>
      </c>
      <c r="I1788" s="337" t="s">
        <v>19695</v>
      </c>
      <c r="J1788" s="337" t="s">
        <v>16</v>
      </c>
      <c r="K1788" s="337" t="s">
        <v>19695</v>
      </c>
      <c r="L1788" s="337" t="s">
        <v>19695</v>
      </c>
      <c r="M1788" s="337" t="s">
        <v>19695</v>
      </c>
      <c r="N1788" s="337" t="s">
        <v>19695</v>
      </c>
      <c r="O1788" s="337" t="s">
        <v>19695</v>
      </c>
      <c r="P1788" s="337" t="s">
        <v>19695</v>
      </c>
      <c r="Q1788" s="337" t="s">
        <v>19695</v>
      </c>
      <c r="R1788" s="337" t="s">
        <v>52</v>
      </c>
      <c r="S1788" s="337" t="s">
        <v>69</v>
      </c>
      <c r="T1788" s="337" t="s">
        <v>69</v>
      </c>
      <c r="U1788" s="337" t="s">
        <v>11347</v>
      </c>
      <c r="V1788" s="337">
        <v>10</v>
      </c>
      <c r="W1788" s="337" t="s">
        <v>19695</v>
      </c>
      <c r="X1788" s="337" t="s">
        <v>19695</v>
      </c>
      <c r="Y1788" s="337" t="s">
        <v>19695</v>
      </c>
      <c r="Z1788" s="337" t="s">
        <v>1728</v>
      </c>
      <c r="AA1788" s="337" t="s">
        <v>717</v>
      </c>
      <c r="AB1788" s="337" t="s">
        <v>718</v>
      </c>
      <c r="AC1788" s="337" t="s">
        <v>14107</v>
      </c>
    </row>
    <row r="1789" spans="1:29" ht="15.8" x14ac:dyDescent="0.25">
      <c r="A1789" s="337" t="s">
        <v>1723</v>
      </c>
      <c r="B1789" s="337" t="s">
        <v>7327</v>
      </c>
      <c r="C1789" s="337" t="s">
        <v>1821</v>
      </c>
      <c r="D1789" s="337" t="s">
        <v>449</v>
      </c>
      <c r="E1789" s="337" t="s">
        <v>7328</v>
      </c>
      <c r="F1789" s="338">
        <v>43723</v>
      </c>
      <c r="G1789" s="337" t="s">
        <v>7329</v>
      </c>
      <c r="H1789" s="338">
        <v>43780</v>
      </c>
      <c r="I1789" s="337" t="s">
        <v>19695</v>
      </c>
      <c r="J1789" s="337" t="s">
        <v>36</v>
      </c>
      <c r="K1789" s="337" t="s">
        <v>19695</v>
      </c>
      <c r="L1789" s="337" t="s">
        <v>19695</v>
      </c>
      <c r="M1789" s="337" t="s">
        <v>19695</v>
      </c>
      <c r="N1789" s="337" t="s">
        <v>19695</v>
      </c>
      <c r="O1789" s="337" t="s">
        <v>19695</v>
      </c>
      <c r="P1789" s="337" t="s">
        <v>19695</v>
      </c>
      <c r="Q1789" s="337" t="s">
        <v>19695</v>
      </c>
      <c r="R1789" s="337" t="s">
        <v>52</v>
      </c>
      <c r="S1789" s="337" t="s">
        <v>93</v>
      </c>
      <c r="T1789" s="337" t="s">
        <v>435</v>
      </c>
      <c r="U1789" s="337" t="s">
        <v>7330</v>
      </c>
      <c r="V1789" s="337">
        <v>8</v>
      </c>
      <c r="W1789" s="337" t="s">
        <v>19695</v>
      </c>
      <c r="X1789" s="337" t="s">
        <v>19695</v>
      </c>
      <c r="Y1789" s="337" t="s">
        <v>19695</v>
      </c>
      <c r="Z1789" s="337" t="s">
        <v>1753</v>
      </c>
      <c r="AA1789" s="337" t="s">
        <v>735</v>
      </c>
      <c r="AB1789" s="337" t="s">
        <v>718</v>
      </c>
      <c r="AC1789" s="337" t="s">
        <v>15538</v>
      </c>
    </row>
    <row r="1790" spans="1:29" ht="15.8" x14ac:dyDescent="0.25">
      <c r="A1790" s="337" t="s">
        <v>1723</v>
      </c>
      <c r="B1790" s="337" t="s">
        <v>10002</v>
      </c>
      <c r="C1790" s="337" t="s">
        <v>1821</v>
      </c>
      <c r="D1790" s="337" t="s">
        <v>449</v>
      </c>
      <c r="E1790" s="337" t="s">
        <v>9998</v>
      </c>
      <c r="F1790" s="338">
        <v>43743</v>
      </c>
      <c r="G1790" s="337" t="s">
        <v>7329</v>
      </c>
      <c r="H1790" s="338">
        <v>43780</v>
      </c>
      <c r="I1790" s="337" t="s">
        <v>19695</v>
      </c>
      <c r="J1790" s="337" t="s">
        <v>36</v>
      </c>
      <c r="K1790" s="337" t="s">
        <v>19695</v>
      </c>
      <c r="L1790" s="337" t="s">
        <v>19695</v>
      </c>
      <c r="M1790" s="337" t="s">
        <v>19695</v>
      </c>
      <c r="N1790" s="337" t="s">
        <v>19695</v>
      </c>
      <c r="O1790" s="337" t="s">
        <v>19695</v>
      </c>
      <c r="P1790" s="337" t="s">
        <v>19695</v>
      </c>
      <c r="Q1790" s="337" t="s">
        <v>19695</v>
      </c>
      <c r="R1790" s="337" t="s">
        <v>52</v>
      </c>
      <c r="S1790" s="337" t="s">
        <v>93</v>
      </c>
      <c r="T1790" s="337" t="s">
        <v>7336</v>
      </c>
      <c r="U1790" s="337" t="s">
        <v>10003</v>
      </c>
      <c r="V1790" s="337">
        <v>8</v>
      </c>
      <c r="W1790" s="337" t="s">
        <v>19695</v>
      </c>
      <c r="X1790" s="337" t="s">
        <v>19695</v>
      </c>
      <c r="Y1790" s="337" t="s">
        <v>19695</v>
      </c>
      <c r="Z1790" s="337" t="s">
        <v>1753</v>
      </c>
      <c r="AA1790" s="337" t="s">
        <v>735</v>
      </c>
      <c r="AB1790" s="337" t="s">
        <v>718</v>
      </c>
      <c r="AC1790" s="337" t="s">
        <v>15538</v>
      </c>
    </row>
    <row r="1791" spans="1:29" ht="15.8" x14ac:dyDescent="0.25">
      <c r="A1791" s="337" t="s">
        <v>1723</v>
      </c>
      <c r="B1791" s="337" t="s">
        <v>10494</v>
      </c>
      <c r="C1791" s="337" t="s">
        <v>1821</v>
      </c>
      <c r="D1791" s="337" t="s">
        <v>449</v>
      </c>
      <c r="E1791" s="337" t="s">
        <v>8586</v>
      </c>
      <c r="F1791" s="338">
        <v>43739</v>
      </c>
      <c r="G1791" s="337" t="s">
        <v>7913</v>
      </c>
      <c r="H1791" s="338">
        <v>43779</v>
      </c>
      <c r="I1791" s="337" t="s">
        <v>19695</v>
      </c>
      <c r="J1791" s="337" t="s">
        <v>36</v>
      </c>
      <c r="K1791" s="337" t="s">
        <v>19695</v>
      </c>
      <c r="L1791" s="337" t="s">
        <v>19695</v>
      </c>
      <c r="M1791" s="337" t="s">
        <v>19695</v>
      </c>
      <c r="N1791" s="337" t="s">
        <v>19695</v>
      </c>
      <c r="O1791" s="337" t="s">
        <v>19695</v>
      </c>
      <c r="P1791" s="337" t="s">
        <v>19695</v>
      </c>
      <c r="Q1791" s="337" t="s">
        <v>19695</v>
      </c>
      <c r="R1791" s="337" t="s">
        <v>1265</v>
      </c>
      <c r="S1791" s="337" t="s">
        <v>9613</v>
      </c>
      <c r="T1791" s="337" t="s">
        <v>10495</v>
      </c>
      <c r="U1791" s="337" t="s">
        <v>10496</v>
      </c>
      <c r="V1791" s="337">
        <v>10</v>
      </c>
      <c r="W1791" s="337" t="s">
        <v>19695</v>
      </c>
      <c r="X1791" s="337" t="s">
        <v>19695</v>
      </c>
      <c r="Y1791" s="337" t="s">
        <v>19695</v>
      </c>
      <c r="Z1791" s="337" t="s">
        <v>1728</v>
      </c>
      <c r="AA1791" s="337" t="s">
        <v>717</v>
      </c>
      <c r="AB1791" s="337" t="s">
        <v>718</v>
      </c>
      <c r="AC1791" s="337" t="s">
        <v>14125</v>
      </c>
    </row>
    <row r="1792" spans="1:29" ht="15.8" x14ac:dyDescent="0.25">
      <c r="A1792" s="337" t="s">
        <v>1723</v>
      </c>
      <c r="B1792" s="337" t="s">
        <v>10497</v>
      </c>
      <c r="C1792" s="337" t="s">
        <v>1821</v>
      </c>
      <c r="D1792" s="337" t="s">
        <v>449</v>
      </c>
      <c r="E1792" s="337" t="s">
        <v>7705</v>
      </c>
      <c r="F1792" s="338">
        <v>43753</v>
      </c>
      <c r="G1792" s="337" t="s">
        <v>7913</v>
      </c>
      <c r="H1792" s="338">
        <v>43779</v>
      </c>
      <c r="I1792" s="337" t="s">
        <v>19695</v>
      </c>
      <c r="J1792" s="337" t="s">
        <v>36</v>
      </c>
      <c r="K1792" s="337" t="s">
        <v>19695</v>
      </c>
      <c r="L1792" s="337" t="s">
        <v>19695</v>
      </c>
      <c r="M1792" s="337" t="s">
        <v>19695</v>
      </c>
      <c r="N1792" s="337" t="s">
        <v>19695</v>
      </c>
      <c r="O1792" s="337" t="s">
        <v>19695</v>
      </c>
      <c r="P1792" s="337" t="s">
        <v>19695</v>
      </c>
      <c r="Q1792" s="337" t="s">
        <v>19695</v>
      </c>
      <c r="R1792" s="337" t="s">
        <v>70</v>
      </c>
      <c r="S1792" s="337" t="s">
        <v>3823</v>
      </c>
      <c r="T1792" s="337" t="s">
        <v>10498</v>
      </c>
      <c r="U1792" s="337" t="s">
        <v>10499</v>
      </c>
      <c r="V1792" s="337">
        <v>6</v>
      </c>
      <c r="W1792" s="337" t="s">
        <v>19695</v>
      </c>
      <c r="X1792" s="337" t="s">
        <v>19695</v>
      </c>
      <c r="Y1792" s="337" t="s">
        <v>19695</v>
      </c>
      <c r="Z1792" s="337" t="s">
        <v>1728</v>
      </c>
      <c r="AA1792" s="337" t="s">
        <v>717</v>
      </c>
      <c r="AB1792" s="337" t="s">
        <v>718</v>
      </c>
      <c r="AC1792" s="337" t="s">
        <v>14125</v>
      </c>
    </row>
    <row r="1793" spans="1:29" ht="15.8" x14ac:dyDescent="0.25">
      <c r="A1793" s="337" t="s">
        <v>1723</v>
      </c>
      <c r="B1793" s="337" t="s">
        <v>8455</v>
      </c>
      <c r="C1793" s="337" t="s">
        <v>1725</v>
      </c>
      <c r="D1793" s="337" t="s">
        <v>13527</v>
      </c>
      <c r="E1793" s="337" t="s">
        <v>7631</v>
      </c>
      <c r="F1793" s="338">
        <v>43758</v>
      </c>
      <c r="G1793" s="337" t="s">
        <v>7913</v>
      </c>
      <c r="H1793" s="338">
        <v>43779</v>
      </c>
      <c r="I1793" s="337" t="s">
        <v>19695</v>
      </c>
      <c r="J1793" s="337" t="s">
        <v>36</v>
      </c>
      <c r="K1793" s="337" t="s">
        <v>19695</v>
      </c>
      <c r="L1793" s="337" t="s">
        <v>19695</v>
      </c>
      <c r="M1793" s="337" t="s">
        <v>19695</v>
      </c>
      <c r="N1793" s="337" t="s">
        <v>19695</v>
      </c>
      <c r="O1793" s="337" t="s">
        <v>19695</v>
      </c>
      <c r="P1793" s="337" t="s">
        <v>19695</v>
      </c>
      <c r="Q1793" s="337" t="s">
        <v>19695</v>
      </c>
      <c r="R1793" s="337" t="s">
        <v>35</v>
      </c>
      <c r="S1793" s="337" t="s">
        <v>77</v>
      </c>
      <c r="T1793" s="337" t="s">
        <v>1015</v>
      </c>
      <c r="U1793" s="337" t="s">
        <v>8456</v>
      </c>
      <c r="V1793" s="337">
        <v>8</v>
      </c>
      <c r="W1793" s="337" t="s">
        <v>19695</v>
      </c>
      <c r="X1793" s="337" t="s">
        <v>19695</v>
      </c>
      <c r="Y1793" s="337" t="s">
        <v>19695</v>
      </c>
      <c r="Z1793" s="337" t="s">
        <v>1753</v>
      </c>
      <c r="AA1793" s="337" t="s">
        <v>717</v>
      </c>
      <c r="AB1793" s="337" t="s">
        <v>718</v>
      </c>
      <c r="AC1793" s="337" t="s">
        <v>14107</v>
      </c>
    </row>
    <row r="1794" spans="1:29" ht="15.8" x14ac:dyDescent="0.25">
      <c r="A1794" s="337" t="s">
        <v>1723</v>
      </c>
      <c r="B1794" s="337" t="s">
        <v>9677</v>
      </c>
      <c r="C1794" s="337" t="s">
        <v>1821</v>
      </c>
      <c r="D1794" s="337" t="s">
        <v>449</v>
      </c>
      <c r="E1794" s="337" t="s">
        <v>8866</v>
      </c>
      <c r="F1794" s="338">
        <v>43778</v>
      </c>
      <c r="G1794" s="337" t="s">
        <v>8866</v>
      </c>
      <c r="H1794" s="338">
        <v>43778</v>
      </c>
      <c r="I1794" s="337" t="s">
        <v>19695</v>
      </c>
      <c r="J1794" s="337" t="s">
        <v>16</v>
      </c>
      <c r="K1794" s="337" t="s">
        <v>19695</v>
      </c>
      <c r="L1794" s="337" t="s">
        <v>19695</v>
      </c>
      <c r="M1794" s="337" t="s">
        <v>19695</v>
      </c>
      <c r="N1794" s="337" t="s">
        <v>19695</v>
      </c>
      <c r="O1794" s="337" t="s">
        <v>19695</v>
      </c>
      <c r="P1794" s="337" t="s">
        <v>19695</v>
      </c>
      <c r="Q1794" s="337" t="s">
        <v>19695</v>
      </c>
      <c r="R1794" s="337" t="s">
        <v>117</v>
      </c>
      <c r="S1794" s="337" t="s">
        <v>1867</v>
      </c>
      <c r="T1794" s="337" t="s">
        <v>1867</v>
      </c>
      <c r="U1794" s="337" t="s">
        <v>9678</v>
      </c>
      <c r="V1794" s="337">
        <v>10</v>
      </c>
      <c r="W1794" s="337" t="s">
        <v>19695</v>
      </c>
      <c r="X1794" s="337" t="s">
        <v>19695</v>
      </c>
      <c r="Y1794" s="337" t="s">
        <v>19695</v>
      </c>
      <c r="Z1794" s="337" t="s">
        <v>1745</v>
      </c>
      <c r="AA1794" s="337" t="s">
        <v>853</v>
      </c>
      <c r="AB1794" s="337" t="s">
        <v>854</v>
      </c>
      <c r="AC1794" s="337" t="s">
        <v>14109</v>
      </c>
    </row>
    <row r="1795" spans="1:29" ht="15.8" x14ac:dyDescent="0.25">
      <c r="A1795" s="337" t="s">
        <v>1723</v>
      </c>
      <c r="B1795" s="337" t="s">
        <v>8865</v>
      </c>
      <c r="C1795" s="337" t="s">
        <v>1821</v>
      </c>
      <c r="D1795" s="337" t="s">
        <v>449</v>
      </c>
      <c r="E1795" s="337" t="s">
        <v>7705</v>
      </c>
      <c r="F1795" s="338">
        <v>43753</v>
      </c>
      <c r="G1795" s="337" t="s">
        <v>8866</v>
      </c>
      <c r="H1795" s="338">
        <v>43778</v>
      </c>
      <c r="I1795" s="337" t="s">
        <v>19695</v>
      </c>
      <c r="J1795" s="337" t="s">
        <v>36</v>
      </c>
      <c r="K1795" s="337" t="s">
        <v>19695</v>
      </c>
      <c r="L1795" s="337" t="s">
        <v>19695</v>
      </c>
      <c r="M1795" s="337" t="s">
        <v>19695</v>
      </c>
      <c r="N1795" s="337" t="s">
        <v>19695</v>
      </c>
      <c r="O1795" s="337" t="s">
        <v>19695</v>
      </c>
      <c r="P1795" s="337" t="s">
        <v>19695</v>
      </c>
      <c r="Q1795" s="337" t="s">
        <v>19695</v>
      </c>
      <c r="R1795" s="337" t="s">
        <v>18</v>
      </c>
      <c r="S1795" s="337" t="s">
        <v>1033</v>
      </c>
      <c r="T1795" s="337" t="s">
        <v>1036</v>
      </c>
      <c r="U1795" s="337" t="s">
        <v>8867</v>
      </c>
      <c r="V1795" s="337">
        <v>10</v>
      </c>
      <c r="W1795" s="337" t="s">
        <v>19695</v>
      </c>
      <c r="X1795" s="337" t="s">
        <v>19695</v>
      </c>
      <c r="Y1795" s="337" t="s">
        <v>19695</v>
      </c>
      <c r="Z1795" s="337" t="s">
        <v>1753</v>
      </c>
      <c r="AA1795" s="337" t="s">
        <v>735</v>
      </c>
      <c r="AB1795" s="337" t="s">
        <v>718</v>
      </c>
      <c r="AC1795" s="337" t="s">
        <v>14100</v>
      </c>
    </row>
    <row r="1796" spans="1:29" ht="15.8" x14ac:dyDescent="0.25">
      <c r="A1796" s="337" t="s">
        <v>1723</v>
      </c>
      <c r="B1796" s="337" t="s">
        <v>394</v>
      </c>
      <c r="C1796" s="337" t="s">
        <v>1821</v>
      </c>
      <c r="D1796" s="337" t="s">
        <v>449</v>
      </c>
      <c r="E1796" s="337" t="s">
        <v>11029</v>
      </c>
      <c r="F1796" s="338">
        <v>43777</v>
      </c>
      <c r="G1796" s="337" t="s">
        <v>11029</v>
      </c>
      <c r="H1796" s="338">
        <v>43777</v>
      </c>
      <c r="I1796" s="337" t="s">
        <v>19695</v>
      </c>
      <c r="J1796" s="337" t="s">
        <v>36</v>
      </c>
      <c r="K1796" s="337" t="s">
        <v>19695</v>
      </c>
      <c r="L1796" s="337" t="s">
        <v>19695</v>
      </c>
      <c r="M1796" s="337" t="s">
        <v>19695</v>
      </c>
      <c r="N1796" s="337" t="s">
        <v>19695</v>
      </c>
      <c r="O1796" s="337" t="s">
        <v>19695</v>
      </c>
      <c r="P1796" s="337" t="s">
        <v>19695</v>
      </c>
      <c r="Q1796" s="337" t="s">
        <v>19695</v>
      </c>
      <c r="R1796" s="337" t="s">
        <v>395</v>
      </c>
      <c r="S1796" s="337" t="s">
        <v>395</v>
      </c>
      <c r="T1796" s="337" t="s">
        <v>395</v>
      </c>
      <c r="U1796" s="337" t="s">
        <v>1510</v>
      </c>
      <c r="V1796" s="337">
        <v>8</v>
      </c>
      <c r="W1796" s="337" t="s">
        <v>19695</v>
      </c>
      <c r="X1796" s="337" t="s">
        <v>19695</v>
      </c>
      <c r="Y1796" s="337" t="s">
        <v>19695</v>
      </c>
      <c r="Z1796" s="337" t="s">
        <v>1728</v>
      </c>
      <c r="AA1796" s="337" t="s">
        <v>717</v>
      </c>
      <c r="AB1796" s="337" t="s">
        <v>718</v>
      </c>
      <c r="AC1796" s="337" t="s">
        <v>14097</v>
      </c>
    </row>
    <row r="1797" spans="1:29" ht="15.8" x14ac:dyDescent="0.25">
      <c r="A1797" s="337" t="s">
        <v>1723</v>
      </c>
      <c r="B1797" s="337" t="s">
        <v>10066</v>
      </c>
      <c r="C1797" s="337" t="s">
        <v>1821</v>
      </c>
      <c r="D1797" s="337" t="s">
        <v>449</v>
      </c>
      <c r="E1797" s="337" t="s">
        <v>9041</v>
      </c>
      <c r="F1797" s="338">
        <v>43715</v>
      </c>
      <c r="G1797" s="337" t="s">
        <v>9824</v>
      </c>
      <c r="H1797" s="338">
        <v>43776</v>
      </c>
      <c r="I1797" s="337" t="s">
        <v>19695</v>
      </c>
      <c r="J1797" s="337" t="s">
        <v>36</v>
      </c>
      <c r="K1797" s="337" t="s">
        <v>19695</v>
      </c>
      <c r="L1797" s="337" t="s">
        <v>19695</v>
      </c>
      <c r="M1797" s="337" t="s">
        <v>19695</v>
      </c>
      <c r="N1797" s="337" t="s">
        <v>19695</v>
      </c>
      <c r="O1797" s="337" t="s">
        <v>19695</v>
      </c>
      <c r="P1797" s="337" t="s">
        <v>19695</v>
      </c>
      <c r="Q1797" s="337" t="s">
        <v>19695</v>
      </c>
      <c r="R1797" s="337" t="s">
        <v>130</v>
      </c>
      <c r="S1797" s="337" t="s">
        <v>940</v>
      </c>
      <c r="T1797" s="337" t="s">
        <v>10067</v>
      </c>
      <c r="U1797" s="337" t="s">
        <v>10068</v>
      </c>
      <c r="V1797" s="337">
        <v>6</v>
      </c>
      <c r="W1797" s="337" t="s">
        <v>19695</v>
      </c>
      <c r="X1797" s="337" t="s">
        <v>19695</v>
      </c>
      <c r="Y1797" s="337" t="s">
        <v>19695</v>
      </c>
      <c r="Z1797" s="337" t="s">
        <v>1728</v>
      </c>
      <c r="AA1797" s="337" t="s">
        <v>735</v>
      </c>
      <c r="AB1797" s="337" t="s">
        <v>718</v>
      </c>
      <c r="AC1797" s="337" t="s">
        <v>14097</v>
      </c>
    </row>
    <row r="1798" spans="1:29" ht="15.8" x14ac:dyDescent="0.25">
      <c r="A1798" s="337" t="s">
        <v>1723</v>
      </c>
      <c r="B1798" s="337" t="s">
        <v>9822</v>
      </c>
      <c r="C1798" s="337" t="s">
        <v>1821</v>
      </c>
      <c r="D1798" s="337" t="s">
        <v>449</v>
      </c>
      <c r="E1798" s="337" t="s">
        <v>9823</v>
      </c>
      <c r="F1798" s="338">
        <v>43649</v>
      </c>
      <c r="G1798" s="337" t="s">
        <v>9824</v>
      </c>
      <c r="H1798" s="338">
        <v>43776</v>
      </c>
      <c r="I1798" s="337" t="s">
        <v>19695</v>
      </c>
      <c r="J1798" s="337" t="s">
        <v>16</v>
      </c>
      <c r="K1798" s="337" t="s">
        <v>19695</v>
      </c>
      <c r="L1798" s="337" t="s">
        <v>19695</v>
      </c>
      <c r="M1798" s="337" t="s">
        <v>19695</v>
      </c>
      <c r="N1798" s="337" t="s">
        <v>19695</v>
      </c>
      <c r="O1798" s="337" t="s">
        <v>19695</v>
      </c>
      <c r="P1798" s="337" t="s">
        <v>19695</v>
      </c>
      <c r="Q1798" s="337" t="s">
        <v>19695</v>
      </c>
      <c r="R1798" s="337" t="s">
        <v>15</v>
      </c>
      <c r="S1798" s="337" t="s">
        <v>1086</v>
      </c>
      <c r="T1798" s="337" t="s">
        <v>1086</v>
      </c>
      <c r="U1798" s="337" t="s">
        <v>6541</v>
      </c>
      <c r="V1798" s="337">
        <v>9</v>
      </c>
      <c r="W1798" s="337" t="s">
        <v>19695</v>
      </c>
      <c r="X1798" s="337" t="s">
        <v>19695</v>
      </c>
      <c r="Y1798" s="337" t="s">
        <v>19695</v>
      </c>
      <c r="Z1798" s="337" t="s">
        <v>1745</v>
      </c>
      <c r="AA1798" s="337" t="s">
        <v>761</v>
      </c>
      <c r="AB1798" s="337" t="s">
        <v>762</v>
      </c>
      <c r="AC1798" s="337" t="s">
        <v>14038</v>
      </c>
    </row>
    <row r="1799" spans="1:29" ht="15.8" x14ac:dyDescent="0.25">
      <c r="A1799" s="337" t="s">
        <v>1723</v>
      </c>
      <c r="B1799" s="337" t="s">
        <v>9995</v>
      </c>
      <c r="C1799" s="337" t="s">
        <v>1821</v>
      </c>
      <c r="D1799" s="337" t="s">
        <v>449</v>
      </c>
      <c r="E1799" s="337" t="s">
        <v>7360</v>
      </c>
      <c r="F1799" s="338">
        <v>43740</v>
      </c>
      <c r="G1799" s="337" t="s">
        <v>9824</v>
      </c>
      <c r="H1799" s="338">
        <v>43776</v>
      </c>
      <c r="I1799" s="337" t="s">
        <v>19695</v>
      </c>
      <c r="J1799" s="337" t="s">
        <v>16</v>
      </c>
      <c r="K1799" s="337" t="s">
        <v>19695</v>
      </c>
      <c r="L1799" s="337" t="s">
        <v>19695</v>
      </c>
      <c r="M1799" s="337" t="s">
        <v>19695</v>
      </c>
      <c r="N1799" s="337" t="s">
        <v>19695</v>
      </c>
      <c r="O1799" s="337" t="s">
        <v>19695</v>
      </c>
      <c r="P1799" s="337" t="s">
        <v>19695</v>
      </c>
      <c r="Q1799" s="337" t="s">
        <v>19695</v>
      </c>
      <c r="R1799" s="337" t="s">
        <v>52</v>
      </c>
      <c r="S1799" s="337" t="s">
        <v>430</v>
      </c>
      <c r="T1799" s="337" t="s">
        <v>1321</v>
      </c>
      <c r="U1799" s="337" t="s">
        <v>9996</v>
      </c>
      <c r="V1799" s="337">
        <v>8</v>
      </c>
      <c r="W1799" s="337" t="s">
        <v>19695</v>
      </c>
      <c r="X1799" s="337" t="s">
        <v>19695</v>
      </c>
      <c r="Y1799" s="337" t="s">
        <v>19695</v>
      </c>
      <c r="Z1799" s="337" t="s">
        <v>1753</v>
      </c>
      <c r="AA1799" s="337" t="s">
        <v>735</v>
      </c>
      <c r="AB1799" s="337" t="s">
        <v>718</v>
      </c>
      <c r="AC1799" s="337" t="s">
        <v>14097</v>
      </c>
    </row>
    <row r="1800" spans="1:29" ht="15.8" x14ac:dyDescent="0.25">
      <c r="A1800" s="337" t="s">
        <v>1723</v>
      </c>
      <c r="B1800" s="337" t="s">
        <v>8589</v>
      </c>
      <c r="C1800" s="337" t="s">
        <v>1821</v>
      </c>
      <c r="D1800" s="337" t="s">
        <v>449</v>
      </c>
      <c r="E1800" s="337" t="s">
        <v>8586</v>
      </c>
      <c r="F1800" s="338">
        <v>43739</v>
      </c>
      <c r="G1800" s="337" t="s">
        <v>7443</v>
      </c>
      <c r="H1800" s="338">
        <v>43774</v>
      </c>
      <c r="I1800" s="337" t="s">
        <v>19695</v>
      </c>
      <c r="J1800" s="337" t="s">
        <v>16</v>
      </c>
      <c r="K1800" s="337" t="s">
        <v>19695</v>
      </c>
      <c r="L1800" s="337" t="s">
        <v>19695</v>
      </c>
      <c r="M1800" s="337" t="s">
        <v>19695</v>
      </c>
      <c r="N1800" s="337" t="s">
        <v>19695</v>
      </c>
      <c r="O1800" s="337" t="s">
        <v>19695</v>
      </c>
      <c r="P1800" s="337" t="s">
        <v>19695</v>
      </c>
      <c r="Q1800" s="337" t="s">
        <v>19695</v>
      </c>
      <c r="R1800" s="337" t="s">
        <v>35</v>
      </c>
      <c r="S1800" s="337" t="s">
        <v>5268</v>
      </c>
      <c r="T1800" s="337" t="s">
        <v>8590</v>
      </c>
      <c r="U1800" s="337" t="s">
        <v>8591</v>
      </c>
      <c r="V1800" s="337">
        <v>6</v>
      </c>
      <c r="W1800" s="337" t="s">
        <v>19695</v>
      </c>
      <c r="X1800" s="337" t="s">
        <v>19695</v>
      </c>
      <c r="Y1800" s="337" t="s">
        <v>19695</v>
      </c>
      <c r="Z1800" s="337" t="s">
        <v>1728</v>
      </c>
      <c r="AA1800" s="337" t="s">
        <v>735</v>
      </c>
      <c r="AB1800" s="337" t="s">
        <v>718</v>
      </c>
      <c r="AC1800" s="337" t="s">
        <v>14103</v>
      </c>
    </row>
    <row r="1801" spans="1:29" ht="15.8" x14ac:dyDescent="0.25">
      <c r="A1801" s="337" t="s">
        <v>1723</v>
      </c>
      <c r="B1801" s="337" t="s">
        <v>7707</v>
      </c>
      <c r="C1801" s="337" t="s">
        <v>1821</v>
      </c>
      <c r="D1801" s="337" t="s">
        <v>449</v>
      </c>
      <c r="E1801" s="337" t="s">
        <v>7708</v>
      </c>
      <c r="F1801" s="338">
        <v>43728</v>
      </c>
      <c r="G1801" s="337" t="s">
        <v>7443</v>
      </c>
      <c r="H1801" s="338">
        <v>43774</v>
      </c>
      <c r="I1801" s="337" t="s">
        <v>19695</v>
      </c>
      <c r="J1801" s="337" t="s">
        <v>36</v>
      </c>
      <c r="K1801" s="337" t="s">
        <v>19695</v>
      </c>
      <c r="L1801" s="337" t="s">
        <v>19695</v>
      </c>
      <c r="M1801" s="337" t="s">
        <v>19695</v>
      </c>
      <c r="N1801" s="337" t="s">
        <v>19695</v>
      </c>
      <c r="O1801" s="337" t="s">
        <v>19695</v>
      </c>
      <c r="P1801" s="337" t="s">
        <v>19695</v>
      </c>
      <c r="Q1801" s="337" t="s">
        <v>19695</v>
      </c>
      <c r="R1801" s="337" t="s">
        <v>45</v>
      </c>
      <c r="S1801" s="337" t="s">
        <v>1541</v>
      </c>
      <c r="T1801" s="337" t="s">
        <v>2816</v>
      </c>
      <c r="U1801" s="337" t="s">
        <v>2816</v>
      </c>
      <c r="V1801" s="337">
        <v>8</v>
      </c>
      <c r="W1801" s="337" t="s">
        <v>19695</v>
      </c>
      <c r="X1801" s="337" t="s">
        <v>19695</v>
      </c>
      <c r="Y1801" s="337" t="s">
        <v>19695</v>
      </c>
      <c r="Z1801" s="337" t="s">
        <v>1728</v>
      </c>
      <c r="AA1801" s="337" t="s">
        <v>717</v>
      </c>
      <c r="AB1801" s="337" t="s">
        <v>718</v>
      </c>
      <c r="AC1801" s="337" t="s">
        <v>14116</v>
      </c>
    </row>
    <row r="1802" spans="1:29" ht="15.8" x14ac:dyDescent="0.25">
      <c r="A1802" s="337" t="s">
        <v>1723</v>
      </c>
      <c r="B1802" s="337" t="s">
        <v>9663</v>
      </c>
      <c r="C1802" s="337" t="s">
        <v>1821</v>
      </c>
      <c r="D1802" s="337" t="s">
        <v>449</v>
      </c>
      <c r="E1802" s="337" t="s">
        <v>7443</v>
      </c>
      <c r="F1802" s="338">
        <v>43774</v>
      </c>
      <c r="G1802" s="337" t="s">
        <v>7443</v>
      </c>
      <c r="H1802" s="338">
        <v>43774</v>
      </c>
      <c r="I1802" s="337" t="s">
        <v>19695</v>
      </c>
      <c r="J1802" s="337" t="s">
        <v>36</v>
      </c>
      <c r="K1802" s="337" t="s">
        <v>19695</v>
      </c>
      <c r="L1802" s="337" t="s">
        <v>19695</v>
      </c>
      <c r="M1802" s="337" t="s">
        <v>19695</v>
      </c>
      <c r="N1802" s="337" t="s">
        <v>19695</v>
      </c>
      <c r="O1802" s="337" t="s">
        <v>19695</v>
      </c>
      <c r="P1802" s="337" t="s">
        <v>19695</v>
      </c>
      <c r="Q1802" s="337" t="s">
        <v>19695</v>
      </c>
      <c r="R1802" s="337" t="s">
        <v>15</v>
      </c>
      <c r="S1802" s="337" t="s">
        <v>1116</v>
      </c>
      <c r="T1802" s="337" t="s">
        <v>1116</v>
      </c>
      <c r="U1802" s="337" t="s">
        <v>9664</v>
      </c>
      <c r="V1802" s="337">
        <v>10</v>
      </c>
      <c r="W1802" s="337" t="s">
        <v>19695</v>
      </c>
      <c r="X1802" s="337" t="s">
        <v>19695</v>
      </c>
      <c r="Y1802" s="337" t="s">
        <v>19695</v>
      </c>
      <c r="Z1802" s="337" t="s">
        <v>1745</v>
      </c>
      <c r="AA1802" s="337" t="s">
        <v>853</v>
      </c>
      <c r="AB1802" s="337" t="s">
        <v>854</v>
      </c>
      <c r="AC1802" s="337" t="s">
        <v>14109</v>
      </c>
    </row>
    <row r="1803" spans="1:29" ht="15.8" x14ac:dyDescent="0.25">
      <c r="A1803" s="337" t="s">
        <v>1723</v>
      </c>
      <c r="B1803" s="337" t="s">
        <v>9661</v>
      </c>
      <c r="C1803" s="337" t="s">
        <v>1821</v>
      </c>
      <c r="D1803" s="337" t="s">
        <v>449</v>
      </c>
      <c r="E1803" s="337" t="s">
        <v>7443</v>
      </c>
      <c r="F1803" s="338">
        <v>43774</v>
      </c>
      <c r="G1803" s="337" t="s">
        <v>7443</v>
      </c>
      <c r="H1803" s="338">
        <v>43774</v>
      </c>
      <c r="I1803" s="337" t="s">
        <v>19695</v>
      </c>
      <c r="J1803" s="337" t="s">
        <v>36</v>
      </c>
      <c r="K1803" s="337" t="s">
        <v>19695</v>
      </c>
      <c r="L1803" s="337" t="s">
        <v>19695</v>
      </c>
      <c r="M1803" s="337" t="s">
        <v>19695</v>
      </c>
      <c r="N1803" s="337" t="s">
        <v>19695</v>
      </c>
      <c r="O1803" s="337" t="s">
        <v>19695</v>
      </c>
      <c r="P1803" s="337" t="s">
        <v>19695</v>
      </c>
      <c r="Q1803" s="337" t="s">
        <v>19695</v>
      </c>
      <c r="R1803" s="337" t="s">
        <v>15</v>
      </c>
      <c r="S1803" s="337" t="s">
        <v>1519</v>
      </c>
      <c r="T1803" s="337" t="s">
        <v>878</v>
      </c>
      <c r="U1803" s="337" t="s">
        <v>9662</v>
      </c>
      <c r="V1803" s="337">
        <v>10</v>
      </c>
      <c r="W1803" s="337" t="s">
        <v>19695</v>
      </c>
      <c r="X1803" s="337" t="s">
        <v>19695</v>
      </c>
      <c r="Y1803" s="337" t="s">
        <v>19695</v>
      </c>
      <c r="Z1803" s="337" t="s">
        <v>1745</v>
      </c>
      <c r="AA1803" s="337" t="s">
        <v>853</v>
      </c>
      <c r="AB1803" s="337" t="s">
        <v>854</v>
      </c>
      <c r="AC1803" s="337" t="s">
        <v>14109</v>
      </c>
    </row>
    <row r="1804" spans="1:29" ht="15.8" x14ac:dyDescent="0.25">
      <c r="A1804" s="337" t="s">
        <v>1723</v>
      </c>
      <c r="B1804" s="337" t="s">
        <v>11764</v>
      </c>
      <c r="C1804" s="337" t="s">
        <v>1821</v>
      </c>
      <c r="D1804" s="337" t="s">
        <v>449</v>
      </c>
      <c r="E1804" s="337" t="s">
        <v>9937</v>
      </c>
      <c r="F1804" s="338">
        <v>43748</v>
      </c>
      <c r="G1804" s="337" t="s">
        <v>7443</v>
      </c>
      <c r="H1804" s="338">
        <v>43774</v>
      </c>
      <c r="I1804" s="337" t="s">
        <v>19695</v>
      </c>
      <c r="J1804" s="337" t="s">
        <v>36</v>
      </c>
      <c r="K1804" s="337" t="s">
        <v>19695</v>
      </c>
      <c r="L1804" s="337" t="s">
        <v>19695</v>
      </c>
      <c r="M1804" s="337" t="s">
        <v>19695</v>
      </c>
      <c r="N1804" s="337" t="s">
        <v>19695</v>
      </c>
      <c r="O1804" s="337" t="s">
        <v>19695</v>
      </c>
      <c r="P1804" s="337" t="s">
        <v>19695</v>
      </c>
      <c r="Q1804" s="337" t="s">
        <v>19695</v>
      </c>
      <c r="R1804" s="337" t="s">
        <v>52</v>
      </c>
      <c r="S1804" s="337" t="s">
        <v>120</v>
      </c>
      <c r="T1804" s="337" t="s">
        <v>411</v>
      </c>
      <c r="U1804" s="337" t="s">
        <v>11765</v>
      </c>
      <c r="V1804" s="337">
        <v>8</v>
      </c>
      <c r="W1804" s="337" t="s">
        <v>19695</v>
      </c>
      <c r="X1804" s="337" t="s">
        <v>19695</v>
      </c>
      <c r="Y1804" s="337" t="s">
        <v>19695</v>
      </c>
      <c r="Z1804" s="337" t="s">
        <v>1753</v>
      </c>
      <c r="AA1804" s="337" t="s">
        <v>735</v>
      </c>
      <c r="AB1804" s="337" t="s">
        <v>718</v>
      </c>
      <c r="AC1804" s="337" t="s">
        <v>14096</v>
      </c>
    </row>
    <row r="1805" spans="1:29" ht="15.8" x14ac:dyDescent="0.25">
      <c r="A1805" s="337" t="s">
        <v>1723</v>
      </c>
      <c r="B1805" s="337" t="s">
        <v>7441</v>
      </c>
      <c r="C1805" s="337" t="s">
        <v>1821</v>
      </c>
      <c r="D1805" s="337" t="s">
        <v>449</v>
      </c>
      <c r="E1805" s="337" t="s">
        <v>7442</v>
      </c>
      <c r="F1805" s="338">
        <v>43730</v>
      </c>
      <c r="G1805" s="337" t="s">
        <v>7443</v>
      </c>
      <c r="H1805" s="338">
        <v>43774</v>
      </c>
      <c r="I1805" s="337" t="s">
        <v>19695</v>
      </c>
      <c r="J1805" s="337" t="s">
        <v>16</v>
      </c>
      <c r="K1805" s="337" t="s">
        <v>19695</v>
      </c>
      <c r="L1805" s="337" t="s">
        <v>19695</v>
      </c>
      <c r="M1805" s="337" t="s">
        <v>19695</v>
      </c>
      <c r="N1805" s="337" t="s">
        <v>19695</v>
      </c>
      <c r="O1805" s="337" t="s">
        <v>19695</v>
      </c>
      <c r="P1805" s="337" t="s">
        <v>19695</v>
      </c>
      <c r="Q1805" s="337" t="s">
        <v>19695</v>
      </c>
      <c r="R1805" s="337" t="s">
        <v>52</v>
      </c>
      <c r="S1805" s="337" t="s">
        <v>120</v>
      </c>
      <c r="T1805" s="337" t="s">
        <v>411</v>
      </c>
      <c r="U1805" s="337" t="s">
        <v>1433</v>
      </c>
      <c r="V1805" s="337">
        <v>8</v>
      </c>
      <c r="W1805" s="337" t="s">
        <v>19695</v>
      </c>
      <c r="X1805" s="337" t="s">
        <v>19695</v>
      </c>
      <c r="Y1805" s="337" t="s">
        <v>19695</v>
      </c>
      <c r="Z1805" s="337" t="s">
        <v>1753</v>
      </c>
      <c r="AA1805" s="337" t="s">
        <v>735</v>
      </c>
      <c r="AB1805" s="337" t="s">
        <v>718</v>
      </c>
      <c r="AC1805" s="337" t="s">
        <v>14096</v>
      </c>
    </row>
    <row r="1806" spans="1:29" ht="15.8" x14ac:dyDescent="0.25">
      <c r="A1806" s="337" t="s">
        <v>1723</v>
      </c>
      <c r="B1806" s="337" t="s">
        <v>9952</v>
      </c>
      <c r="C1806" s="337" t="s">
        <v>1821</v>
      </c>
      <c r="D1806" s="337" t="s">
        <v>449</v>
      </c>
      <c r="E1806" s="337" t="s">
        <v>7454</v>
      </c>
      <c r="F1806" s="338">
        <v>43718</v>
      </c>
      <c r="G1806" s="337" t="s">
        <v>9953</v>
      </c>
      <c r="H1806" s="338">
        <v>43773</v>
      </c>
      <c r="I1806" s="337" t="s">
        <v>19695</v>
      </c>
      <c r="J1806" s="337" t="s">
        <v>36</v>
      </c>
      <c r="K1806" s="337" t="s">
        <v>19695</v>
      </c>
      <c r="L1806" s="337" t="s">
        <v>19695</v>
      </c>
      <c r="M1806" s="337" t="s">
        <v>19695</v>
      </c>
      <c r="N1806" s="337" t="s">
        <v>19695</v>
      </c>
      <c r="O1806" s="337" t="s">
        <v>19695</v>
      </c>
      <c r="P1806" s="337" t="s">
        <v>19695</v>
      </c>
      <c r="Q1806" s="337" t="s">
        <v>19695</v>
      </c>
      <c r="R1806" s="337" t="s">
        <v>18</v>
      </c>
      <c r="S1806" s="337" t="s">
        <v>1033</v>
      </c>
      <c r="T1806" s="337" t="s">
        <v>1035</v>
      </c>
      <c r="U1806" s="337" t="s">
        <v>9954</v>
      </c>
      <c r="V1806" s="337">
        <v>10</v>
      </c>
      <c r="W1806" s="337" t="s">
        <v>19695</v>
      </c>
      <c r="X1806" s="337" t="s">
        <v>19695</v>
      </c>
      <c r="Y1806" s="337" t="s">
        <v>19695</v>
      </c>
      <c r="Z1806" s="337" t="s">
        <v>1753</v>
      </c>
      <c r="AA1806" s="337" t="s">
        <v>735</v>
      </c>
      <c r="AB1806" s="337" t="s">
        <v>718</v>
      </c>
      <c r="AC1806" s="337" t="s">
        <v>14113</v>
      </c>
    </row>
    <row r="1807" spans="1:29" ht="15.8" x14ac:dyDescent="0.25">
      <c r="A1807" s="337" t="s">
        <v>1723</v>
      </c>
      <c r="B1807" s="337" t="s">
        <v>7526</v>
      </c>
      <c r="C1807" s="337" t="s">
        <v>1821</v>
      </c>
      <c r="D1807" s="337" t="s">
        <v>449</v>
      </c>
      <c r="E1807" s="337" t="s">
        <v>7363</v>
      </c>
      <c r="F1807" s="338">
        <v>43702</v>
      </c>
      <c r="G1807" s="337" t="s">
        <v>7527</v>
      </c>
      <c r="H1807" s="338">
        <v>43772</v>
      </c>
      <c r="I1807" s="337" t="s">
        <v>19695</v>
      </c>
      <c r="J1807" s="337" t="s">
        <v>36</v>
      </c>
      <c r="K1807" s="337" t="s">
        <v>19695</v>
      </c>
      <c r="L1807" s="337" t="s">
        <v>19695</v>
      </c>
      <c r="M1807" s="337" t="s">
        <v>19695</v>
      </c>
      <c r="N1807" s="337" t="s">
        <v>19695</v>
      </c>
      <c r="O1807" s="337" t="s">
        <v>19695</v>
      </c>
      <c r="P1807" s="337" t="s">
        <v>19695</v>
      </c>
      <c r="Q1807" s="337" t="s">
        <v>19695</v>
      </c>
      <c r="R1807" s="337" t="s">
        <v>81</v>
      </c>
      <c r="S1807" s="337" t="s">
        <v>403</v>
      </c>
      <c r="T1807" s="337" t="s">
        <v>7528</v>
      </c>
      <c r="U1807" s="337" t="s">
        <v>7529</v>
      </c>
      <c r="V1807" s="337">
        <v>12</v>
      </c>
      <c r="W1807" s="337" t="s">
        <v>19695</v>
      </c>
      <c r="X1807" s="337" t="s">
        <v>19695</v>
      </c>
      <c r="Y1807" s="337" t="s">
        <v>19695</v>
      </c>
      <c r="Z1807" s="337" t="s">
        <v>1728</v>
      </c>
      <c r="AA1807" s="337" t="s">
        <v>717</v>
      </c>
      <c r="AB1807" s="337" t="s">
        <v>718</v>
      </c>
      <c r="AC1807" s="337" t="s">
        <v>14096</v>
      </c>
    </row>
    <row r="1808" spans="1:29" ht="15.8" x14ac:dyDescent="0.25">
      <c r="A1808" s="337" t="s">
        <v>1723</v>
      </c>
      <c r="B1808" s="337" t="s">
        <v>11755</v>
      </c>
      <c r="C1808" s="337" t="s">
        <v>1725</v>
      </c>
      <c r="D1808" s="337" t="s">
        <v>13527</v>
      </c>
      <c r="E1808" s="337" t="s">
        <v>1314</v>
      </c>
      <c r="F1808" s="338">
        <v>43759</v>
      </c>
      <c r="G1808" s="337" t="s">
        <v>7527</v>
      </c>
      <c r="H1808" s="338">
        <v>43772</v>
      </c>
      <c r="I1808" s="337" t="s">
        <v>19695</v>
      </c>
      <c r="J1808" s="337" t="s">
        <v>36</v>
      </c>
      <c r="K1808" s="337" t="s">
        <v>19695</v>
      </c>
      <c r="L1808" s="337" t="s">
        <v>19695</v>
      </c>
      <c r="M1808" s="337" t="s">
        <v>19695</v>
      </c>
      <c r="N1808" s="337" t="s">
        <v>19695</v>
      </c>
      <c r="O1808" s="337" t="s">
        <v>19695</v>
      </c>
      <c r="P1808" s="337" t="s">
        <v>19695</v>
      </c>
      <c r="Q1808" s="337" t="s">
        <v>19695</v>
      </c>
      <c r="R1808" s="337" t="s">
        <v>134</v>
      </c>
      <c r="S1808" s="337" t="s">
        <v>451</v>
      </c>
      <c r="T1808" s="337" t="s">
        <v>1600</v>
      </c>
      <c r="U1808" s="337" t="s">
        <v>11756</v>
      </c>
      <c r="V1808" s="337">
        <v>10</v>
      </c>
      <c r="W1808" s="337" t="s">
        <v>19695</v>
      </c>
      <c r="X1808" s="337" t="s">
        <v>19695</v>
      </c>
      <c r="Y1808" s="337" t="s">
        <v>19695</v>
      </c>
      <c r="Z1808" s="337" t="s">
        <v>1728</v>
      </c>
      <c r="AA1808" s="337" t="s">
        <v>717</v>
      </c>
      <c r="AB1808" s="337" t="s">
        <v>718</v>
      </c>
      <c r="AC1808" s="337" t="s">
        <v>14106</v>
      </c>
    </row>
    <row r="1809" spans="1:29" ht="15.8" x14ac:dyDescent="0.25">
      <c r="A1809" s="337" t="s">
        <v>1723</v>
      </c>
      <c r="B1809" s="337" t="s">
        <v>11033</v>
      </c>
      <c r="C1809" s="337" t="s">
        <v>1821</v>
      </c>
      <c r="D1809" s="337" t="s">
        <v>449</v>
      </c>
      <c r="E1809" s="337" t="s">
        <v>7624</v>
      </c>
      <c r="F1809" s="338">
        <v>43721</v>
      </c>
      <c r="G1809" s="337" t="s">
        <v>7620</v>
      </c>
      <c r="H1809" s="338">
        <v>43771</v>
      </c>
      <c r="I1809" s="337" t="s">
        <v>19695</v>
      </c>
      <c r="J1809" s="337" t="s">
        <v>36</v>
      </c>
      <c r="K1809" s="337" t="s">
        <v>19695</v>
      </c>
      <c r="L1809" s="337" t="s">
        <v>19695</v>
      </c>
      <c r="M1809" s="337" t="s">
        <v>19695</v>
      </c>
      <c r="N1809" s="337" t="s">
        <v>19695</v>
      </c>
      <c r="O1809" s="337" t="s">
        <v>19695</v>
      </c>
      <c r="P1809" s="337" t="s">
        <v>19695</v>
      </c>
      <c r="Q1809" s="337" t="s">
        <v>19695</v>
      </c>
      <c r="R1809" s="337" t="s">
        <v>71</v>
      </c>
      <c r="S1809" s="337" t="s">
        <v>981</v>
      </c>
      <c r="T1809" s="337" t="s">
        <v>981</v>
      </c>
      <c r="U1809" s="337" t="s">
        <v>11034</v>
      </c>
      <c r="V1809" s="337">
        <v>8</v>
      </c>
      <c r="W1809" s="337" t="s">
        <v>19695</v>
      </c>
      <c r="X1809" s="337" t="s">
        <v>19695</v>
      </c>
      <c r="Y1809" s="337" t="s">
        <v>19695</v>
      </c>
      <c r="Z1809" s="337" t="s">
        <v>1728</v>
      </c>
      <c r="AA1809" s="337" t="s">
        <v>717</v>
      </c>
      <c r="AB1809" s="337" t="s">
        <v>718</v>
      </c>
      <c r="AC1809" s="337" t="s">
        <v>14100</v>
      </c>
    </row>
    <row r="1810" spans="1:29" ht="15.8" x14ac:dyDescent="0.25">
      <c r="A1810" s="337" t="s">
        <v>1723</v>
      </c>
      <c r="B1810" s="337" t="s">
        <v>7618</v>
      </c>
      <c r="C1810" s="337" t="s">
        <v>1821</v>
      </c>
      <c r="D1810" s="337" t="s">
        <v>449</v>
      </c>
      <c r="E1810" s="337" t="s">
        <v>7619</v>
      </c>
      <c r="F1810" s="338">
        <v>43716</v>
      </c>
      <c r="G1810" s="337" t="s">
        <v>7620</v>
      </c>
      <c r="H1810" s="338">
        <v>43771</v>
      </c>
      <c r="I1810" s="337" t="s">
        <v>19695</v>
      </c>
      <c r="J1810" s="337" t="s">
        <v>36</v>
      </c>
      <c r="K1810" s="337" t="s">
        <v>19695</v>
      </c>
      <c r="L1810" s="337" t="s">
        <v>19695</v>
      </c>
      <c r="M1810" s="337" t="s">
        <v>19695</v>
      </c>
      <c r="N1810" s="337" t="s">
        <v>19695</v>
      </c>
      <c r="O1810" s="337" t="s">
        <v>19695</v>
      </c>
      <c r="P1810" s="337" t="s">
        <v>19695</v>
      </c>
      <c r="Q1810" s="337" t="s">
        <v>19695</v>
      </c>
      <c r="R1810" s="337" t="s">
        <v>144</v>
      </c>
      <c r="S1810" s="337" t="s">
        <v>97</v>
      </c>
      <c r="T1810" s="337" t="s">
        <v>7621</v>
      </c>
      <c r="U1810" s="337" t="s">
        <v>7622</v>
      </c>
      <c r="V1810" s="337">
        <v>15</v>
      </c>
      <c r="W1810" s="337" t="s">
        <v>19695</v>
      </c>
      <c r="X1810" s="337" t="s">
        <v>19695</v>
      </c>
      <c r="Y1810" s="337" t="s">
        <v>19695</v>
      </c>
      <c r="Z1810" s="337" t="s">
        <v>1728</v>
      </c>
      <c r="AA1810" s="337" t="s">
        <v>717</v>
      </c>
      <c r="AB1810" s="337" t="s">
        <v>718</v>
      </c>
      <c r="AC1810" s="337" t="s">
        <v>14101</v>
      </c>
    </row>
    <row r="1811" spans="1:29" ht="15.8" x14ac:dyDescent="0.25">
      <c r="A1811" s="337" t="s">
        <v>1723</v>
      </c>
      <c r="B1811" s="337" t="s">
        <v>7558</v>
      </c>
      <c r="C1811" s="337" t="s">
        <v>1821</v>
      </c>
      <c r="D1811" s="337" t="s">
        <v>449</v>
      </c>
      <c r="E1811" s="337" t="s">
        <v>7559</v>
      </c>
      <c r="F1811" s="338">
        <v>43746</v>
      </c>
      <c r="G1811" s="337" t="s">
        <v>7560</v>
      </c>
      <c r="H1811" s="338">
        <v>43768</v>
      </c>
      <c r="I1811" s="337" t="s">
        <v>19695</v>
      </c>
      <c r="J1811" s="337" t="s">
        <v>16</v>
      </c>
      <c r="K1811" s="337" t="s">
        <v>19695</v>
      </c>
      <c r="L1811" s="337" t="s">
        <v>19695</v>
      </c>
      <c r="M1811" s="337" t="s">
        <v>19695</v>
      </c>
      <c r="N1811" s="337" t="s">
        <v>19695</v>
      </c>
      <c r="O1811" s="337" t="s">
        <v>19695</v>
      </c>
      <c r="P1811" s="337" t="s">
        <v>19695</v>
      </c>
      <c r="Q1811" s="337" t="s">
        <v>19695</v>
      </c>
      <c r="R1811" s="337" t="s">
        <v>139</v>
      </c>
      <c r="S1811" s="337" t="s">
        <v>1234</v>
      </c>
      <c r="T1811" s="337" t="s">
        <v>1234</v>
      </c>
      <c r="U1811" s="337" t="s">
        <v>7561</v>
      </c>
      <c r="V1811" s="337">
        <v>6</v>
      </c>
      <c r="W1811" s="337" t="s">
        <v>19695</v>
      </c>
      <c r="X1811" s="337" t="s">
        <v>19695</v>
      </c>
      <c r="Y1811" s="337" t="s">
        <v>19695</v>
      </c>
      <c r="Z1811" s="337" t="s">
        <v>1728</v>
      </c>
      <c r="AA1811" s="337" t="s">
        <v>735</v>
      </c>
      <c r="AB1811" s="337" t="s">
        <v>718</v>
      </c>
      <c r="AC1811" s="337" t="s">
        <v>14100</v>
      </c>
    </row>
    <row r="1812" spans="1:29" ht="15.8" x14ac:dyDescent="0.25">
      <c r="A1812" s="337" t="s">
        <v>1723</v>
      </c>
      <c r="B1812" s="337" t="s">
        <v>895</v>
      </c>
      <c r="C1812" s="337" t="s">
        <v>1821</v>
      </c>
      <c r="D1812" s="337" t="s">
        <v>449</v>
      </c>
      <c r="E1812" s="337" t="s">
        <v>7702</v>
      </c>
      <c r="F1812" s="338">
        <v>43763</v>
      </c>
      <c r="G1812" s="337" t="s">
        <v>10458</v>
      </c>
      <c r="H1812" s="338">
        <v>43767</v>
      </c>
      <c r="I1812" s="337" t="s">
        <v>19695</v>
      </c>
      <c r="J1812" s="337" t="s">
        <v>36</v>
      </c>
      <c r="K1812" s="337" t="s">
        <v>19695</v>
      </c>
      <c r="L1812" s="337" t="s">
        <v>19695</v>
      </c>
      <c r="M1812" s="337" t="s">
        <v>19695</v>
      </c>
      <c r="N1812" s="337" t="s">
        <v>19695</v>
      </c>
      <c r="O1812" s="337" t="s">
        <v>19695</v>
      </c>
      <c r="P1812" s="337" t="s">
        <v>19695</v>
      </c>
      <c r="Q1812" s="337" t="s">
        <v>19695</v>
      </c>
      <c r="R1812" s="337" t="s">
        <v>52</v>
      </c>
      <c r="S1812" s="337" t="s">
        <v>52</v>
      </c>
      <c r="T1812" s="337" t="s">
        <v>896</v>
      </c>
      <c r="U1812" s="337" t="s">
        <v>896</v>
      </c>
      <c r="V1812" s="337">
        <v>4</v>
      </c>
      <c r="W1812" s="337" t="s">
        <v>19695</v>
      </c>
      <c r="X1812" s="337" t="s">
        <v>19695</v>
      </c>
      <c r="Y1812" s="337" t="s">
        <v>19695</v>
      </c>
      <c r="Z1812" s="337" t="s">
        <v>1745</v>
      </c>
      <c r="AA1812" s="337" t="s">
        <v>897</v>
      </c>
      <c r="AB1812" s="337" t="s">
        <v>854</v>
      </c>
      <c r="AC1812" s="337" t="s">
        <v>14095</v>
      </c>
    </row>
    <row r="1813" spans="1:29" ht="15.8" x14ac:dyDescent="0.25">
      <c r="A1813" s="337" t="s">
        <v>1723</v>
      </c>
      <c r="B1813" s="337" t="s">
        <v>8307</v>
      </c>
      <c r="C1813" s="337" t="s">
        <v>1788</v>
      </c>
      <c r="D1813" s="337" t="s">
        <v>769</v>
      </c>
      <c r="E1813" s="337" t="s">
        <v>8308</v>
      </c>
      <c r="F1813" s="338">
        <v>43713</v>
      </c>
      <c r="G1813" s="337" t="s">
        <v>8309</v>
      </c>
      <c r="H1813" s="338">
        <v>43765</v>
      </c>
      <c r="I1813" s="337" t="s">
        <v>19695</v>
      </c>
      <c r="J1813" s="337" t="s">
        <v>36</v>
      </c>
      <c r="K1813" s="337" t="s">
        <v>19695</v>
      </c>
      <c r="L1813" s="337" t="s">
        <v>19695</v>
      </c>
      <c r="M1813" s="337" t="s">
        <v>19695</v>
      </c>
      <c r="N1813" s="337" t="s">
        <v>19695</v>
      </c>
      <c r="O1813" s="337" t="s">
        <v>19695</v>
      </c>
      <c r="P1813" s="337" t="s">
        <v>19695</v>
      </c>
      <c r="Q1813" s="337" t="s">
        <v>19695</v>
      </c>
      <c r="R1813" s="337" t="s">
        <v>75</v>
      </c>
      <c r="S1813" s="337" t="s">
        <v>83</v>
      </c>
      <c r="T1813" s="337" t="s">
        <v>8310</v>
      </c>
      <c r="U1813" s="337" t="s">
        <v>8311</v>
      </c>
      <c r="V1813" s="337">
        <v>10</v>
      </c>
      <c r="W1813" s="337" t="s">
        <v>19695</v>
      </c>
      <c r="X1813" s="337" t="s">
        <v>19695</v>
      </c>
      <c r="Y1813" s="337" t="s">
        <v>19695</v>
      </c>
      <c r="Z1813" s="337" t="s">
        <v>1753</v>
      </c>
      <c r="AA1813" s="337" t="s">
        <v>717</v>
      </c>
      <c r="AB1813" s="337" t="s">
        <v>718</v>
      </c>
      <c r="AC1813" s="337" t="s">
        <v>14095</v>
      </c>
    </row>
    <row r="1814" spans="1:29" ht="15.8" x14ac:dyDescent="0.25">
      <c r="A1814" s="337" t="s">
        <v>1723</v>
      </c>
      <c r="B1814" s="337" t="s">
        <v>15539</v>
      </c>
      <c r="C1814" s="337" t="s">
        <v>1725</v>
      </c>
      <c r="D1814" s="337" t="s">
        <v>1730</v>
      </c>
      <c r="E1814" s="337" t="s">
        <v>7384</v>
      </c>
      <c r="F1814" s="338">
        <v>43692</v>
      </c>
      <c r="G1814" s="337" t="s">
        <v>8309</v>
      </c>
      <c r="H1814" s="338">
        <v>43765</v>
      </c>
      <c r="I1814" s="337" t="s">
        <v>19695</v>
      </c>
      <c r="J1814" s="337" t="s">
        <v>36</v>
      </c>
      <c r="K1814" s="337" t="s">
        <v>19695</v>
      </c>
      <c r="L1814" s="337" t="s">
        <v>19695</v>
      </c>
      <c r="M1814" s="337" t="s">
        <v>19695</v>
      </c>
      <c r="N1814" s="337" t="s">
        <v>19695</v>
      </c>
      <c r="O1814" s="337" t="s">
        <v>19695</v>
      </c>
      <c r="P1814" s="337" t="s">
        <v>19695</v>
      </c>
      <c r="Q1814" s="337" t="s">
        <v>19695</v>
      </c>
      <c r="R1814" s="337" t="s">
        <v>52</v>
      </c>
      <c r="S1814" s="337" t="s">
        <v>120</v>
      </c>
      <c r="T1814" s="337" t="s">
        <v>2213</v>
      </c>
      <c r="U1814" s="337" t="s">
        <v>11094</v>
      </c>
      <c r="V1814" s="337">
        <v>8</v>
      </c>
      <c r="W1814" s="337" t="s">
        <v>19695</v>
      </c>
      <c r="X1814" s="337" t="s">
        <v>19695</v>
      </c>
      <c r="Y1814" s="337" t="s">
        <v>19695</v>
      </c>
      <c r="Z1814" s="337" t="s">
        <v>1753</v>
      </c>
      <c r="AA1814" s="337" t="s">
        <v>735</v>
      </c>
      <c r="AB1814" s="337" t="s">
        <v>718</v>
      </c>
      <c r="AC1814" s="337" t="s">
        <v>14099</v>
      </c>
    </row>
    <row r="1815" spans="1:29" ht="15.8" x14ac:dyDescent="0.25">
      <c r="A1815" s="337" t="s">
        <v>1723</v>
      </c>
      <c r="B1815" s="337" t="s">
        <v>11235</v>
      </c>
      <c r="C1815" s="337" t="s">
        <v>1821</v>
      </c>
      <c r="D1815" s="337" t="s">
        <v>449</v>
      </c>
      <c r="E1815" s="337" t="s">
        <v>11236</v>
      </c>
      <c r="F1815" s="338">
        <v>43744</v>
      </c>
      <c r="G1815" s="337" t="s">
        <v>11237</v>
      </c>
      <c r="H1815" s="338">
        <v>43764</v>
      </c>
      <c r="I1815" s="337" t="s">
        <v>19695</v>
      </c>
      <c r="J1815" s="337" t="s">
        <v>36</v>
      </c>
      <c r="K1815" s="337" t="s">
        <v>19695</v>
      </c>
      <c r="L1815" s="337" t="s">
        <v>19695</v>
      </c>
      <c r="M1815" s="337" t="s">
        <v>19695</v>
      </c>
      <c r="N1815" s="337" t="s">
        <v>19695</v>
      </c>
      <c r="O1815" s="337" t="s">
        <v>19695</v>
      </c>
      <c r="P1815" s="337" t="s">
        <v>19695</v>
      </c>
      <c r="Q1815" s="337" t="s">
        <v>19695</v>
      </c>
      <c r="R1815" s="337" t="s">
        <v>98</v>
      </c>
      <c r="S1815" s="337" t="s">
        <v>1185</v>
      </c>
      <c r="T1815" s="337" t="s">
        <v>11238</v>
      </c>
      <c r="U1815" s="337" t="s">
        <v>10158</v>
      </c>
      <c r="V1815" s="337">
        <v>10</v>
      </c>
      <c r="W1815" s="337" t="s">
        <v>19695</v>
      </c>
      <c r="X1815" s="337" t="s">
        <v>19695</v>
      </c>
      <c r="Y1815" s="337" t="s">
        <v>19695</v>
      </c>
      <c r="Z1815" s="337" t="s">
        <v>1753</v>
      </c>
      <c r="AA1815" s="337" t="s">
        <v>717</v>
      </c>
      <c r="AB1815" s="337" t="s">
        <v>718</v>
      </c>
      <c r="AC1815" s="337" t="s">
        <v>14095</v>
      </c>
    </row>
    <row r="1816" spans="1:29" ht="15.8" x14ac:dyDescent="0.25">
      <c r="A1816" s="337" t="s">
        <v>1723</v>
      </c>
      <c r="B1816" s="337" t="s">
        <v>11239</v>
      </c>
      <c r="C1816" s="337" t="s">
        <v>1821</v>
      </c>
      <c r="D1816" s="337" t="s">
        <v>449</v>
      </c>
      <c r="E1816" s="337" t="s">
        <v>7360</v>
      </c>
      <c r="F1816" s="338">
        <v>43740</v>
      </c>
      <c r="G1816" s="337" t="s">
        <v>11237</v>
      </c>
      <c r="H1816" s="338">
        <v>43764</v>
      </c>
      <c r="I1816" s="337" t="s">
        <v>19695</v>
      </c>
      <c r="J1816" s="337" t="s">
        <v>36</v>
      </c>
      <c r="K1816" s="337" t="s">
        <v>19695</v>
      </c>
      <c r="L1816" s="337" t="s">
        <v>19695</v>
      </c>
      <c r="M1816" s="337" t="s">
        <v>19695</v>
      </c>
      <c r="N1816" s="337" t="s">
        <v>19695</v>
      </c>
      <c r="O1816" s="337" t="s">
        <v>19695</v>
      </c>
      <c r="P1816" s="337" t="s">
        <v>19695</v>
      </c>
      <c r="Q1816" s="337" t="s">
        <v>19695</v>
      </c>
      <c r="R1816" s="337" t="s">
        <v>98</v>
      </c>
      <c r="S1816" s="337" t="s">
        <v>124</v>
      </c>
      <c r="T1816" s="337" t="s">
        <v>1907</v>
      </c>
      <c r="U1816" s="337" t="s">
        <v>11240</v>
      </c>
      <c r="V1816" s="337">
        <v>8</v>
      </c>
      <c r="W1816" s="337" t="s">
        <v>19695</v>
      </c>
      <c r="X1816" s="337" t="s">
        <v>19695</v>
      </c>
      <c r="Y1816" s="337" t="s">
        <v>19695</v>
      </c>
      <c r="Z1816" s="337" t="s">
        <v>1753</v>
      </c>
      <c r="AA1816" s="337" t="s">
        <v>717</v>
      </c>
      <c r="AB1816" s="337" t="s">
        <v>718</v>
      </c>
      <c r="AC1816" s="337" t="s">
        <v>14095</v>
      </c>
    </row>
    <row r="1817" spans="1:29" ht="15.8" x14ac:dyDescent="0.25">
      <c r="A1817" s="337" t="s">
        <v>1723</v>
      </c>
      <c r="B1817" s="337" t="s">
        <v>9858</v>
      </c>
      <c r="C1817" s="337" t="s">
        <v>1725</v>
      </c>
      <c r="D1817" s="337" t="s">
        <v>1730</v>
      </c>
      <c r="E1817" s="337" t="s">
        <v>7364</v>
      </c>
      <c r="F1817" s="338">
        <v>43749</v>
      </c>
      <c r="G1817" s="337" t="s">
        <v>7702</v>
      </c>
      <c r="H1817" s="338">
        <v>43763</v>
      </c>
      <c r="I1817" s="337" t="s">
        <v>19695</v>
      </c>
      <c r="J1817" s="337" t="s">
        <v>36</v>
      </c>
      <c r="K1817" s="337" t="s">
        <v>19695</v>
      </c>
      <c r="L1817" s="337" t="s">
        <v>19695</v>
      </c>
      <c r="M1817" s="337" t="s">
        <v>19695</v>
      </c>
      <c r="N1817" s="337" t="s">
        <v>19695</v>
      </c>
      <c r="O1817" s="337" t="s">
        <v>19695</v>
      </c>
      <c r="P1817" s="337" t="s">
        <v>19695</v>
      </c>
      <c r="Q1817" s="337" t="s">
        <v>19695</v>
      </c>
      <c r="R1817" s="337" t="s">
        <v>920</v>
      </c>
      <c r="S1817" s="337" t="s">
        <v>921</v>
      </c>
      <c r="T1817" s="337" t="s">
        <v>921</v>
      </c>
      <c r="U1817" s="337" t="s">
        <v>9859</v>
      </c>
      <c r="V1817" s="337">
        <v>9</v>
      </c>
      <c r="W1817" s="337" t="s">
        <v>19695</v>
      </c>
      <c r="X1817" s="337" t="s">
        <v>19695</v>
      </c>
      <c r="Y1817" s="337" t="s">
        <v>19695</v>
      </c>
      <c r="Z1817" s="337" t="s">
        <v>1745</v>
      </c>
      <c r="AA1817" s="337" t="s">
        <v>761</v>
      </c>
      <c r="AB1817" s="337" t="s">
        <v>762</v>
      </c>
      <c r="AC1817" s="337" t="s">
        <v>14086</v>
      </c>
    </row>
    <row r="1818" spans="1:29" ht="15.8" x14ac:dyDescent="0.25">
      <c r="A1818" s="337" t="s">
        <v>1723</v>
      </c>
      <c r="B1818" s="337" t="s">
        <v>7700</v>
      </c>
      <c r="C1818" s="337" t="s">
        <v>1788</v>
      </c>
      <c r="D1818" s="337" t="s">
        <v>7701</v>
      </c>
      <c r="E1818" s="337" t="s">
        <v>7702</v>
      </c>
      <c r="F1818" s="338">
        <v>43763</v>
      </c>
      <c r="G1818" s="337" t="s">
        <v>7702</v>
      </c>
      <c r="H1818" s="338">
        <v>43763</v>
      </c>
      <c r="I1818" s="337" t="s">
        <v>19695</v>
      </c>
      <c r="J1818" s="337" t="s">
        <v>16</v>
      </c>
      <c r="K1818" s="337" t="s">
        <v>19695</v>
      </c>
      <c r="L1818" s="337" t="s">
        <v>19695</v>
      </c>
      <c r="M1818" s="337" t="s">
        <v>19695</v>
      </c>
      <c r="N1818" s="337" t="s">
        <v>19695</v>
      </c>
      <c r="O1818" s="337" t="s">
        <v>19695</v>
      </c>
      <c r="P1818" s="337" t="s">
        <v>19695</v>
      </c>
      <c r="Q1818" s="337" t="s">
        <v>19695</v>
      </c>
      <c r="R1818" s="337" t="s">
        <v>98</v>
      </c>
      <c r="S1818" s="337" t="s">
        <v>121</v>
      </c>
      <c r="T1818" s="337" t="s">
        <v>104</v>
      </c>
      <c r="U1818" s="337" t="s">
        <v>6299</v>
      </c>
      <c r="V1818" s="337">
        <v>8</v>
      </c>
      <c r="W1818" s="337" t="s">
        <v>19695</v>
      </c>
      <c r="X1818" s="337" t="s">
        <v>19695</v>
      </c>
      <c r="Y1818" s="337" t="s">
        <v>19695</v>
      </c>
      <c r="Z1818" s="337" t="s">
        <v>1753</v>
      </c>
      <c r="AA1818" s="337" t="s">
        <v>717</v>
      </c>
      <c r="AB1818" s="337" t="s">
        <v>718</v>
      </c>
      <c r="AC1818" s="337" t="s">
        <v>14094</v>
      </c>
    </row>
    <row r="1819" spans="1:29" ht="15.8" x14ac:dyDescent="0.25">
      <c r="A1819" s="337" t="s">
        <v>1723</v>
      </c>
      <c r="B1819" s="337" t="s">
        <v>8509</v>
      </c>
      <c r="C1819" s="337" t="s">
        <v>1821</v>
      </c>
      <c r="D1819" s="337" t="s">
        <v>449</v>
      </c>
      <c r="E1819" s="337" t="s">
        <v>7691</v>
      </c>
      <c r="F1819" s="338">
        <v>43733</v>
      </c>
      <c r="G1819" s="337" t="s">
        <v>7702</v>
      </c>
      <c r="H1819" s="338">
        <v>43763</v>
      </c>
      <c r="I1819" s="337" t="s">
        <v>19695</v>
      </c>
      <c r="J1819" s="337" t="s">
        <v>36</v>
      </c>
      <c r="K1819" s="337" t="s">
        <v>19695</v>
      </c>
      <c r="L1819" s="337" t="s">
        <v>19695</v>
      </c>
      <c r="M1819" s="337" t="s">
        <v>19695</v>
      </c>
      <c r="N1819" s="337" t="s">
        <v>19695</v>
      </c>
      <c r="O1819" s="337" t="s">
        <v>19695</v>
      </c>
      <c r="P1819" s="337" t="s">
        <v>19695</v>
      </c>
      <c r="Q1819" s="337" t="s">
        <v>19695</v>
      </c>
      <c r="R1819" s="337" t="s">
        <v>130</v>
      </c>
      <c r="S1819" s="337" t="s">
        <v>147</v>
      </c>
      <c r="T1819" s="337" t="s">
        <v>1328</v>
      </c>
      <c r="U1819" s="337" t="s">
        <v>2375</v>
      </c>
      <c r="V1819" s="337">
        <v>6</v>
      </c>
      <c r="W1819" s="337" t="s">
        <v>19695</v>
      </c>
      <c r="X1819" s="337" t="s">
        <v>19695</v>
      </c>
      <c r="Y1819" s="337" t="s">
        <v>19695</v>
      </c>
      <c r="Z1819" s="337" t="s">
        <v>1753</v>
      </c>
      <c r="AA1819" s="337" t="s">
        <v>717</v>
      </c>
      <c r="AB1819" s="337" t="s">
        <v>718</v>
      </c>
      <c r="AC1819" s="337" t="s">
        <v>14095</v>
      </c>
    </row>
    <row r="1820" spans="1:29" ht="15.8" x14ac:dyDescent="0.25">
      <c r="A1820" s="337" t="s">
        <v>1723</v>
      </c>
      <c r="B1820" s="337" t="s">
        <v>10011</v>
      </c>
      <c r="C1820" s="337" t="s">
        <v>1821</v>
      </c>
      <c r="D1820" s="337" t="s">
        <v>449</v>
      </c>
      <c r="E1820" s="337" t="s">
        <v>9860</v>
      </c>
      <c r="F1820" s="338">
        <v>43762</v>
      </c>
      <c r="G1820" s="337" t="s">
        <v>9860</v>
      </c>
      <c r="H1820" s="338">
        <v>43762</v>
      </c>
      <c r="I1820" s="337" t="s">
        <v>19695</v>
      </c>
      <c r="J1820" s="337" t="s">
        <v>36</v>
      </c>
      <c r="K1820" s="337" t="s">
        <v>19695</v>
      </c>
      <c r="L1820" s="337" t="s">
        <v>19695</v>
      </c>
      <c r="M1820" s="337" t="s">
        <v>19695</v>
      </c>
      <c r="N1820" s="337" t="s">
        <v>19695</v>
      </c>
      <c r="O1820" s="337" t="s">
        <v>19695</v>
      </c>
      <c r="P1820" s="337" t="s">
        <v>19695</v>
      </c>
      <c r="Q1820" s="337" t="s">
        <v>19695</v>
      </c>
      <c r="R1820" s="337" t="s">
        <v>52</v>
      </c>
      <c r="S1820" s="337" t="s">
        <v>69</v>
      </c>
      <c r="T1820" s="337" t="s">
        <v>1663</v>
      </c>
      <c r="U1820" s="337" t="s">
        <v>2014</v>
      </c>
      <c r="V1820" s="337">
        <v>8</v>
      </c>
      <c r="W1820" s="337" t="s">
        <v>19695</v>
      </c>
      <c r="X1820" s="337" t="s">
        <v>19695</v>
      </c>
      <c r="Y1820" s="337" t="s">
        <v>19695</v>
      </c>
      <c r="Z1820" s="337" t="s">
        <v>1728</v>
      </c>
      <c r="AA1820" s="337" t="s">
        <v>735</v>
      </c>
      <c r="AB1820" s="337" t="s">
        <v>718</v>
      </c>
      <c r="AC1820" s="337" t="s">
        <v>14092</v>
      </c>
    </row>
    <row r="1821" spans="1:29" ht="15.8" x14ac:dyDescent="0.25">
      <c r="A1821" s="337" t="s">
        <v>1723</v>
      </c>
      <c r="B1821" s="337" t="s">
        <v>10027</v>
      </c>
      <c r="C1821" s="337" t="s">
        <v>1821</v>
      </c>
      <c r="D1821" s="337" t="s">
        <v>449</v>
      </c>
      <c r="E1821" s="337" t="s">
        <v>9860</v>
      </c>
      <c r="F1821" s="338">
        <v>43762</v>
      </c>
      <c r="G1821" s="337" t="s">
        <v>9860</v>
      </c>
      <c r="H1821" s="338">
        <v>43762</v>
      </c>
      <c r="I1821" s="337" t="s">
        <v>19695</v>
      </c>
      <c r="J1821" s="337" t="s">
        <v>36</v>
      </c>
      <c r="K1821" s="337" t="s">
        <v>19695</v>
      </c>
      <c r="L1821" s="337" t="s">
        <v>19695</v>
      </c>
      <c r="M1821" s="337" t="s">
        <v>19695</v>
      </c>
      <c r="N1821" s="337" t="s">
        <v>19695</v>
      </c>
      <c r="O1821" s="337" t="s">
        <v>19695</v>
      </c>
      <c r="P1821" s="337" t="s">
        <v>19695</v>
      </c>
      <c r="Q1821" s="337" t="s">
        <v>19695</v>
      </c>
      <c r="R1821" s="337" t="s">
        <v>52</v>
      </c>
      <c r="S1821" s="337" t="s">
        <v>69</v>
      </c>
      <c r="T1821" s="337" t="s">
        <v>10028</v>
      </c>
      <c r="U1821" s="337" t="s">
        <v>2014</v>
      </c>
      <c r="V1821" s="337">
        <v>8</v>
      </c>
      <c r="W1821" s="337" t="s">
        <v>19695</v>
      </c>
      <c r="X1821" s="337" t="s">
        <v>19695</v>
      </c>
      <c r="Y1821" s="337" t="s">
        <v>19695</v>
      </c>
      <c r="Z1821" s="337" t="s">
        <v>1728</v>
      </c>
      <c r="AA1821" s="337" t="s">
        <v>735</v>
      </c>
      <c r="AB1821" s="337" t="s">
        <v>718</v>
      </c>
      <c r="AC1821" s="337" t="s">
        <v>14092</v>
      </c>
    </row>
    <row r="1822" spans="1:29" ht="15.8" x14ac:dyDescent="0.25">
      <c r="A1822" s="337" t="s">
        <v>1723</v>
      </c>
      <c r="B1822" s="337" t="s">
        <v>795</v>
      </c>
      <c r="C1822" s="337" t="s">
        <v>1821</v>
      </c>
      <c r="D1822" s="337" t="s">
        <v>449</v>
      </c>
      <c r="E1822" s="337" t="s">
        <v>8758</v>
      </c>
      <c r="F1822" s="338">
        <v>43752</v>
      </c>
      <c r="G1822" s="337" t="s">
        <v>9860</v>
      </c>
      <c r="H1822" s="338">
        <v>43762</v>
      </c>
      <c r="I1822" s="337" t="s">
        <v>19695</v>
      </c>
      <c r="J1822" s="337" t="s">
        <v>16</v>
      </c>
      <c r="K1822" s="337" t="s">
        <v>19695</v>
      </c>
      <c r="L1822" s="337" t="s">
        <v>19695</v>
      </c>
      <c r="M1822" s="337" t="s">
        <v>19695</v>
      </c>
      <c r="N1822" s="337" t="s">
        <v>19695</v>
      </c>
      <c r="O1822" s="337" t="s">
        <v>19695</v>
      </c>
      <c r="P1822" s="337" t="s">
        <v>19695</v>
      </c>
      <c r="Q1822" s="337" t="s">
        <v>19695</v>
      </c>
      <c r="R1822" s="337" t="s">
        <v>134</v>
      </c>
      <c r="S1822" s="337" t="s">
        <v>451</v>
      </c>
      <c r="T1822" s="337" t="s">
        <v>451</v>
      </c>
      <c r="U1822" s="337" t="s">
        <v>796</v>
      </c>
      <c r="V1822" s="337">
        <v>9</v>
      </c>
      <c r="W1822" s="337" t="s">
        <v>19695</v>
      </c>
      <c r="X1822" s="337" t="s">
        <v>19695</v>
      </c>
      <c r="Y1822" s="337" t="s">
        <v>19695</v>
      </c>
      <c r="Z1822" s="337" t="s">
        <v>1745</v>
      </c>
      <c r="AA1822" s="337" t="s">
        <v>761</v>
      </c>
      <c r="AB1822" s="337" t="s">
        <v>762</v>
      </c>
      <c r="AC1822" s="337" t="s">
        <v>14088</v>
      </c>
    </row>
    <row r="1823" spans="1:29" ht="15.8" x14ac:dyDescent="0.25">
      <c r="A1823" s="337" t="s">
        <v>1723</v>
      </c>
      <c r="B1823" s="337" t="s">
        <v>11127</v>
      </c>
      <c r="C1823" s="337" t="s">
        <v>1821</v>
      </c>
      <c r="D1823" s="337" t="s">
        <v>449</v>
      </c>
      <c r="E1823" s="337" t="s">
        <v>7439</v>
      </c>
      <c r="F1823" s="338">
        <v>43755</v>
      </c>
      <c r="G1823" s="337" t="s">
        <v>9860</v>
      </c>
      <c r="H1823" s="338">
        <v>43762</v>
      </c>
      <c r="I1823" s="337" t="s">
        <v>19695</v>
      </c>
      <c r="J1823" s="337" t="s">
        <v>36</v>
      </c>
      <c r="K1823" s="337" t="s">
        <v>19695</v>
      </c>
      <c r="L1823" s="337" t="s">
        <v>19695</v>
      </c>
      <c r="M1823" s="337" t="s">
        <v>19695</v>
      </c>
      <c r="N1823" s="337" t="s">
        <v>19695</v>
      </c>
      <c r="O1823" s="337" t="s">
        <v>19695</v>
      </c>
      <c r="P1823" s="337" t="s">
        <v>19695</v>
      </c>
      <c r="Q1823" s="337" t="s">
        <v>19695</v>
      </c>
      <c r="R1823" s="337" t="s">
        <v>52</v>
      </c>
      <c r="S1823" s="337" t="s">
        <v>857</v>
      </c>
      <c r="T1823" s="337" t="s">
        <v>11128</v>
      </c>
      <c r="U1823" s="337" t="s">
        <v>6341</v>
      </c>
      <c r="V1823" s="337">
        <v>9</v>
      </c>
      <c r="W1823" s="337" t="s">
        <v>19695</v>
      </c>
      <c r="X1823" s="337" t="s">
        <v>19695</v>
      </c>
      <c r="Y1823" s="337" t="s">
        <v>19695</v>
      </c>
      <c r="Z1823" s="337" t="s">
        <v>1745</v>
      </c>
      <c r="AA1823" s="337" t="s">
        <v>761</v>
      </c>
      <c r="AB1823" s="337" t="s">
        <v>762</v>
      </c>
      <c r="AC1823" s="337" t="s">
        <v>14097</v>
      </c>
    </row>
    <row r="1824" spans="1:29" ht="15.8" x14ac:dyDescent="0.25">
      <c r="A1824" s="337" t="s">
        <v>1723</v>
      </c>
      <c r="B1824" s="337" t="s">
        <v>11850</v>
      </c>
      <c r="C1824" s="337" t="s">
        <v>1821</v>
      </c>
      <c r="D1824" s="337" t="s">
        <v>449</v>
      </c>
      <c r="E1824" s="337" t="s">
        <v>7631</v>
      </c>
      <c r="F1824" s="338">
        <v>43758</v>
      </c>
      <c r="G1824" s="337" t="s">
        <v>9860</v>
      </c>
      <c r="H1824" s="338">
        <v>43762</v>
      </c>
      <c r="I1824" s="337" t="s">
        <v>19695</v>
      </c>
      <c r="J1824" s="337" t="s">
        <v>16</v>
      </c>
      <c r="K1824" s="337" t="s">
        <v>19695</v>
      </c>
      <c r="L1824" s="337" t="s">
        <v>19695</v>
      </c>
      <c r="M1824" s="337" t="s">
        <v>19695</v>
      </c>
      <c r="N1824" s="337" t="s">
        <v>19695</v>
      </c>
      <c r="O1824" s="337" t="s">
        <v>19695</v>
      </c>
      <c r="P1824" s="337" t="s">
        <v>19695</v>
      </c>
      <c r="Q1824" s="337" t="s">
        <v>19695</v>
      </c>
      <c r="R1824" s="337" t="s">
        <v>52</v>
      </c>
      <c r="S1824" s="337" t="s">
        <v>120</v>
      </c>
      <c r="T1824" s="337" t="s">
        <v>11851</v>
      </c>
      <c r="U1824" s="337" t="s">
        <v>6363</v>
      </c>
      <c r="V1824" s="337">
        <v>9</v>
      </c>
      <c r="W1824" s="337" t="s">
        <v>19695</v>
      </c>
      <c r="X1824" s="337" t="s">
        <v>19695</v>
      </c>
      <c r="Y1824" s="337" t="s">
        <v>19695</v>
      </c>
      <c r="Z1824" s="337" t="s">
        <v>1745</v>
      </c>
      <c r="AA1824" s="337" t="s">
        <v>761</v>
      </c>
      <c r="AB1824" s="337" t="s">
        <v>762</v>
      </c>
      <c r="AC1824" s="337" t="s">
        <v>14100</v>
      </c>
    </row>
    <row r="1825" spans="1:29" ht="15.8" x14ac:dyDescent="0.25">
      <c r="A1825" s="337" t="s">
        <v>1723</v>
      </c>
      <c r="B1825" s="337" t="s">
        <v>1313</v>
      </c>
      <c r="C1825" s="337" t="s">
        <v>1725</v>
      </c>
      <c r="D1825" s="337" t="s">
        <v>13527</v>
      </c>
      <c r="E1825" s="337" t="s">
        <v>7457</v>
      </c>
      <c r="F1825" s="338">
        <v>43698</v>
      </c>
      <c r="G1825" s="337" t="s">
        <v>1314</v>
      </c>
      <c r="H1825" s="338">
        <v>43759</v>
      </c>
      <c r="I1825" s="337" t="s">
        <v>19695</v>
      </c>
      <c r="J1825" s="337" t="s">
        <v>36</v>
      </c>
      <c r="K1825" s="337" t="s">
        <v>19695</v>
      </c>
      <c r="L1825" s="337" t="s">
        <v>19695</v>
      </c>
      <c r="M1825" s="337" t="s">
        <v>19695</v>
      </c>
      <c r="N1825" s="337" t="s">
        <v>19695</v>
      </c>
      <c r="O1825" s="337" t="s">
        <v>19695</v>
      </c>
      <c r="P1825" s="337" t="s">
        <v>19695</v>
      </c>
      <c r="Q1825" s="337" t="s">
        <v>19695</v>
      </c>
      <c r="R1825" s="337" t="s">
        <v>130</v>
      </c>
      <c r="S1825" s="337" t="s">
        <v>130</v>
      </c>
      <c r="T1825" s="337" t="s">
        <v>137</v>
      </c>
      <c r="U1825" s="337" t="s">
        <v>1315</v>
      </c>
      <c r="V1825" s="337">
        <v>12</v>
      </c>
      <c r="W1825" s="337" t="s">
        <v>19695</v>
      </c>
      <c r="X1825" s="337" t="s">
        <v>19695</v>
      </c>
      <c r="Y1825" s="337" t="s">
        <v>19695</v>
      </c>
      <c r="Z1825" s="337" t="s">
        <v>1753</v>
      </c>
      <c r="AA1825" s="337" t="s">
        <v>717</v>
      </c>
      <c r="AB1825" s="337" t="s">
        <v>718</v>
      </c>
      <c r="AC1825" s="337" t="s">
        <v>14095</v>
      </c>
    </row>
    <row r="1826" spans="1:29" ht="15.8" x14ac:dyDescent="0.25">
      <c r="A1826" s="337" t="s">
        <v>1723</v>
      </c>
      <c r="B1826" s="337" t="s">
        <v>8238</v>
      </c>
      <c r="C1826" s="337" t="s">
        <v>1821</v>
      </c>
      <c r="D1826" s="337" t="s">
        <v>449</v>
      </c>
      <c r="E1826" s="337" t="s">
        <v>1295</v>
      </c>
      <c r="F1826" s="338">
        <v>43712</v>
      </c>
      <c r="G1826" s="337" t="s">
        <v>7631</v>
      </c>
      <c r="H1826" s="338">
        <v>43758</v>
      </c>
      <c r="I1826" s="337" t="s">
        <v>19695</v>
      </c>
      <c r="J1826" s="337" t="s">
        <v>16</v>
      </c>
      <c r="K1826" s="337" t="s">
        <v>19695</v>
      </c>
      <c r="L1826" s="337" t="s">
        <v>19695</v>
      </c>
      <c r="M1826" s="337" t="s">
        <v>19695</v>
      </c>
      <c r="N1826" s="337" t="s">
        <v>19695</v>
      </c>
      <c r="O1826" s="337" t="s">
        <v>19695</v>
      </c>
      <c r="P1826" s="337" t="s">
        <v>19695</v>
      </c>
      <c r="Q1826" s="337" t="s">
        <v>19695</v>
      </c>
      <c r="R1826" s="337" t="s">
        <v>130</v>
      </c>
      <c r="S1826" s="337" t="s">
        <v>940</v>
      </c>
      <c r="T1826" s="337" t="s">
        <v>925</v>
      </c>
      <c r="U1826" s="337" t="s">
        <v>2023</v>
      </c>
      <c r="V1826" s="337">
        <v>8</v>
      </c>
      <c r="W1826" s="337" t="s">
        <v>19695</v>
      </c>
      <c r="X1826" s="337" t="s">
        <v>19695</v>
      </c>
      <c r="Y1826" s="337" t="s">
        <v>19695</v>
      </c>
      <c r="Z1826" s="337" t="s">
        <v>1753</v>
      </c>
      <c r="AA1826" s="337" t="s">
        <v>735</v>
      </c>
      <c r="AB1826" s="337" t="s">
        <v>718</v>
      </c>
      <c r="AC1826" s="337" t="s">
        <v>14111</v>
      </c>
    </row>
    <row r="1827" spans="1:29" ht="15.8" x14ac:dyDescent="0.25">
      <c r="A1827" s="337" t="s">
        <v>1723</v>
      </c>
      <c r="B1827" s="337" t="s">
        <v>9999</v>
      </c>
      <c r="C1827" s="337" t="s">
        <v>1821</v>
      </c>
      <c r="D1827" s="337" t="s">
        <v>449</v>
      </c>
      <c r="E1827" s="337" t="s">
        <v>7498</v>
      </c>
      <c r="F1827" s="338">
        <v>43709</v>
      </c>
      <c r="G1827" s="337" t="s">
        <v>7631</v>
      </c>
      <c r="H1827" s="338">
        <v>43758</v>
      </c>
      <c r="I1827" s="337" t="s">
        <v>19695</v>
      </c>
      <c r="J1827" s="337" t="s">
        <v>36</v>
      </c>
      <c r="K1827" s="337" t="s">
        <v>19695</v>
      </c>
      <c r="L1827" s="337" t="s">
        <v>19695</v>
      </c>
      <c r="M1827" s="337" t="s">
        <v>19695</v>
      </c>
      <c r="N1827" s="337" t="s">
        <v>19695</v>
      </c>
      <c r="O1827" s="337" t="s">
        <v>19695</v>
      </c>
      <c r="P1827" s="337" t="s">
        <v>19695</v>
      </c>
      <c r="Q1827" s="337" t="s">
        <v>19695</v>
      </c>
      <c r="R1827" s="337" t="s">
        <v>18</v>
      </c>
      <c r="S1827" s="337" t="s">
        <v>1072</v>
      </c>
      <c r="T1827" s="337" t="s">
        <v>10000</v>
      </c>
      <c r="U1827" s="337" t="s">
        <v>1186</v>
      </c>
      <c r="V1827" s="337">
        <v>12</v>
      </c>
      <c r="W1827" s="337" t="s">
        <v>19695</v>
      </c>
      <c r="X1827" s="337" t="s">
        <v>19695</v>
      </c>
      <c r="Y1827" s="337" t="s">
        <v>19695</v>
      </c>
      <c r="Z1827" s="337" t="s">
        <v>1753</v>
      </c>
      <c r="AA1827" s="337" t="s">
        <v>735</v>
      </c>
      <c r="AB1827" s="337" t="s">
        <v>718</v>
      </c>
      <c r="AC1827" s="337" t="s">
        <v>14111</v>
      </c>
    </row>
    <row r="1828" spans="1:29" ht="15.8" x14ac:dyDescent="0.25">
      <c r="A1828" s="337" t="s">
        <v>1723</v>
      </c>
      <c r="B1828" s="337" t="s">
        <v>10663</v>
      </c>
      <c r="C1828" s="337" t="s">
        <v>1821</v>
      </c>
      <c r="D1828" s="337" t="s">
        <v>449</v>
      </c>
      <c r="E1828" s="337" t="s">
        <v>1776</v>
      </c>
      <c r="F1828" s="338">
        <v>43703</v>
      </c>
      <c r="G1828" s="337" t="s">
        <v>10664</v>
      </c>
      <c r="H1828" s="338">
        <v>43757</v>
      </c>
      <c r="I1828" s="337" t="s">
        <v>19695</v>
      </c>
      <c r="J1828" s="337" t="s">
        <v>36</v>
      </c>
      <c r="K1828" s="337" t="s">
        <v>19695</v>
      </c>
      <c r="L1828" s="337" t="s">
        <v>19695</v>
      </c>
      <c r="M1828" s="337" t="s">
        <v>19695</v>
      </c>
      <c r="N1828" s="337" t="s">
        <v>19695</v>
      </c>
      <c r="O1828" s="337" t="s">
        <v>19695</v>
      </c>
      <c r="P1828" s="337" t="s">
        <v>19695</v>
      </c>
      <c r="Q1828" s="337" t="s">
        <v>19695</v>
      </c>
      <c r="R1828" s="337" t="s">
        <v>15</v>
      </c>
      <c r="S1828" s="337" t="s">
        <v>1203</v>
      </c>
      <c r="T1828" s="337" t="s">
        <v>8926</v>
      </c>
      <c r="U1828" s="337" t="s">
        <v>10665</v>
      </c>
      <c r="V1828" s="337">
        <v>8</v>
      </c>
      <c r="W1828" s="337" t="s">
        <v>19695</v>
      </c>
      <c r="X1828" s="337" t="s">
        <v>19695</v>
      </c>
      <c r="Y1828" s="337" t="s">
        <v>19695</v>
      </c>
      <c r="Z1828" s="337" t="s">
        <v>1728</v>
      </c>
      <c r="AA1828" s="337" t="s">
        <v>735</v>
      </c>
      <c r="AB1828" s="337" t="s">
        <v>718</v>
      </c>
      <c r="AC1828" s="337" t="s">
        <v>14093</v>
      </c>
    </row>
    <row r="1829" spans="1:29" ht="15.8" x14ac:dyDescent="0.25">
      <c r="A1829" s="337" t="s">
        <v>1723</v>
      </c>
      <c r="B1829" s="337" t="s">
        <v>8449</v>
      </c>
      <c r="C1829" s="337" t="s">
        <v>1821</v>
      </c>
      <c r="D1829" s="337" t="s">
        <v>449</v>
      </c>
      <c r="E1829" s="337" t="s">
        <v>8450</v>
      </c>
      <c r="F1829" s="338">
        <v>43738</v>
      </c>
      <c r="G1829" s="337" t="s">
        <v>8451</v>
      </c>
      <c r="H1829" s="338">
        <v>43756</v>
      </c>
      <c r="I1829" s="337" t="s">
        <v>19695</v>
      </c>
      <c r="J1829" s="337" t="s">
        <v>36</v>
      </c>
      <c r="K1829" s="337" t="s">
        <v>19695</v>
      </c>
      <c r="L1829" s="337" t="s">
        <v>19695</v>
      </c>
      <c r="M1829" s="337" t="s">
        <v>19695</v>
      </c>
      <c r="N1829" s="337" t="s">
        <v>19695</v>
      </c>
      <c r="O1829" s="337" t="s">
        <v>19695</v>
      </c>
      <c r="P1829" s="337" t="s">
        <v>19695</v>
      </c>
      <c r="Q1829" s="337" t="s">
        <v>19695</v>
      </c>
      <c r="R1829" s="337" t="s">
        <v>35</v>
      </c>
      <c r="S1829" s="337" t="s">
        <v>77</v>
      </c>
      <c r="T1829" s="337" t="s">
        <v>1029</v>
      </c>
      <c r="U1829" s="337" t="s">
        <v>6073</v>
      </c>
      <c r="V1829" s="337">
        <v>8</v>
      </c>
      <c r="W1829" s="337" t="s">
        <v>19695</v>
      </c>
      <c r="X1829" s="337" t="s">
        <v>19695</v>
      </c>
      <c r="Y1829" s="337" t="s">
        <v>19695</v>
      </c>
      <c r="Z1829" s="337" t="s">
        <v>1753</v>
      </c>
      <c r="AA1829" s="337" t="s">
        <v>717</v>
      </c>
      <c r="AB1829" s="337" t="s">
        <v>718</v>
      </c>
      <c r="AC1829" s="337" t="s">
        <v>14094</v>
      </c>
    </row>
    <row r="1830" spans="1:29" ht="15.8" x14ac:dyDescent="0.25">
      <c r="A1830" s="337" t="s">
        <v>1723</v>
      </c>
      <c r="B1830" s="337" t="s">
        <v>9656</v>
      </c>
      <c r="C1830" s="337" t="s">
        <v>1821</v>
      </c>
      <c r="D1830" s="337" t="s">
        <v>449</v>
      </c>
      <c r="E1830" s="337" t="s">
        <v>7363</v>
      </c>
      <c r="F1830" s="338">
        <v>43702</v>
      </c>
      <c r="G1830" s="337" t="s">
        <v>8451</v>
      </c>
      <c r="H1830" s="338">
        <v>43756</v>
      </c>
      <c r="I1830" s="337" t="s">
        <v>19695</v>
      </c>
      <c r="J1830" s="337" t="s">
        <v>36</v>
      </c>
      <c r="K1830" s="337" t="s">
        <v>19695</v>
      </c>
      <c r="L1830" s="337" t="s">
        <v>19695</v>
      </c>
      <c r="M1830" s="337" t="s">
        <v>19695</v>
      </c>
      <c r="N1830" s="337" t="s">
        <v>19695</v>
      </c>
      <c r="O1830" s="337" t="s">
        <v>19695</v>
      </c>
      <c r="P1830" s="337" t="s">
        <v>19695</v>
      </c>
      <c r="Q1830" s="337" t="s">
        <v>19695</v>
      </c>
      <c r="R1830" s="337" t="s">
        <v>52</v>
      </c>
      <c r="S1830" s="337" t="s">
        <v>93</v>
      </c>
      <c r="T1830" s="337" t="s">
        <v>5594</v>
      </c>
      <c r="U1830" s="337" t="s">
        <v>9657</v>
      </c>
      <c r="V1830" s="337">
        <v>10</v>
      </c>
      <c r="W1830" s="337" t="s">
        <v>19695</v>
      </c>
      <c r="X1830" s="337" t="s">
        <v>19695</v>
      </c>
      <c r="Y1830" s="337" t="s">
        <v>19695</v>
      </c>
      <c r="Z1830" s="337" t="s">
        <v>1753</v>
      </c>
      <c r="AA1830" s="337" t="s">
        <v>735</v>
      </c>
      <c r="AB1830" s="337" t="s">
        <v>718</v>
      </c>
      <c r="AC1830" s="337" t="s">
        <v>14099</v>
      </c>
    </row>
    <row r="1831" spans="1:29" ht="15.8" x14ac:dyDescent="0.25">
      <c r="A1831" s="337" t="s">
        <v>1723</v>
      </c>
      <c r="B1831" s="337" t="s">
        <v>15539</v>
      </c>
      <c r="C1831" s="337" t="s">
        <v>1725</v>
      </c>
      <c r="D1831" s="337" t="s">
        <v>1730</v>
      </c>
      <c r="E1831" s="337" t="s">
        <v>7363</v>
      </c>
      <c r="F1831" s="338">
        <v>43702</v>
      </c>
      <c r="G1831" s="337" t="s">
        <v>8451</v>
      </c>
      <c r="H1831" s="338">
        <v>43756</v>
      </c>
      <c r="I1831" s="337" t="s">
        <v>19695</v>
      </c>
      <c r="J1831" s="337" t="s">
        <v>36</v>
      </c>
      <c r="K1831" s="337" t="s">
        <v>19695</v>
      </c>
      <c r="L1831" s="337" t="s">
        <v>19695</v>
      </c>
      <c r="M1831" s="337" t="s">
        <v>19695</v>
      </c>
      <c r="N1831" s="337" t="s">
        <v>19695</v>
      </c>
      <c r="O1831" s="337" t="s">
        <v>19695</v>
      </c>
      <c r="P1831" s="337" t="s">
        <v>19695</v>
      </c>
      <c r="Q1831" s="337" t="s">
        <v>19695</v>
      </c>
      <c r="R1831" s="337" t="s">
        <v>52</v>
      </c>
      <c r="S1831" s="337" t="s">
        <v>93</v>
      </c>
      <c r="T1831" s="337" t="s">
        <v>5594</v>
      </c>
      <c r="U1831" s="337" t="s">
        <v>9657</v>
      </c>
      <c r="V1831" s="337">
        <v>10</v>
      </c>
      <c r="W1831" s="337" t="s">
        <v>19695</v>
      </c>
      <c r="X1831" s="337" t="s">
        <v>19695</v>
      </c>
      <c r="Y1831" s="337" t="s">
        <v>19695</v>
      </c>
      <c r="Z1831" s="337" t="s">
        <v>1753</v>
      </c>
      <c r="AA1831" s="337" t="s">
        <v>735</v>
      </c>
      <c r="AB1831" s="337" t="s">
        <v>718</v>
      </c>
      <c r="AC1831" s="337" t="s">
        <v>14100</v>
      </c>
    </row>
    <row r="1832" spans="1:29" ht="15.8" x14ac:dyDescent="0.25">
      <c r="A1832" s="337" t="s">
        <v>1723</v>
      </c>
      <c r="B1832" s="337" t="s">
        <v>8499</v>
      </c>
      <c r="C1832" s="337" t="s">
        <v>1821</v>
      </c>
      <c r="D1832" s="337" t="s">
        <v>449</v>
      </c>
      <c r="E1832" s="337" t="s">
        <v>7141</v>
      </c>
      <c r="F1832" s="338">
        <v>43527</v>
      </c>
      <c r="G1832" s="337" t="s">
        <v>7439</v>
      </c>
      <c r="H1832" s="338">
        <v>43755</v>
      </c>
      <c r="I1832" s="337" t="s">
        <v>19695</v>
      </c>
      <c r="J1832" s="337" t="s">
        <v>36</v>
      </c>
      <c r="K1832" s="337" t="s">
        <v>19695</v>
      </c>
      <c r="L1832" s="337" t="s">
        <v>19695</v>
      </c>
      <c r="M1832" s="337" t="s">
        <v>19695</v>
      </c>
      <c r="N1832" s="337" t="s">
        <v>19695</v>
      </c>
      <c r="O1832" s="337" t="s">
        <v>19695</v>
      </c>
      <c r="P1832" s="337" t="s">
        <v>19695</v>
      </c>
      <c r="Q1832" s="337" t="s">
        <v>19695</v>
      </c>
      <c r="R1832" s="337" t="s">
        <v>35</v>
      </c>
      <c r="S1832" s="337" t="s">
        <v>77</v>
      </c>
      <c r="T1832" s="337" t="s">
        <v>8500</v>
      </c>
      <c r="U1832" s="337" t="s">
        <v>8501</v>
      </c>
      <c r="V1832" s="337">
        <v>8</v>
      </c>
      <c r="W1832" s="337" t="s">
        <v>19695</v>
      </c>
      <c r="X1832" s="337" t="s">
        <v>19695</v>
      </c>
      <c r="Y1832" s="337" t="s">
        <v>19695</v>
      </c>
      <c r="Z1832" s="337" t="s">
        <v>1728</v>
      </c>
      <c r="AA1832" s="337" t="s">
        <v>717</v>
      </c>
      <c r="AB1832" s="337" t="s">
        <v>718</v>
      </c>
      <c r="AC1832" s="337" t="s">
        <v>14091</v>
      </c>
    </row>
    <row r="1833" spans="1:29" ht="15.8" x14ac:dyDescent="0.25">
      <c r="A1833" s="337" t="s">
        <v>1723</v>
      </c>
      <c r="B1833" s="337" t="s">
        <v>8502</v>
      </c>
      <c r="C1833" s="337" t="s">
        <v>1821</v>
      </c>
      <c r="D1833" s="337" t="s">
        <v>449</v>
      </c>
      <c r="E1833" s="337" t="s">
        <v>8503</v>
      </c>
      <c r="F1833" s="338">
        <v>43578</v>
      </c>
      <c r="G1833" s="337" t="s">
        <v>7439</v>
      </c>
      <c r="H1833" s="338">
        <v>43755</v>
      </c>
      <c r="I1833" s="337" t="s">
        <v>19695</v>
      </c>
      <c r="J1833" s="337" t="s">
        <v>36</v>
      </c>
      <c r="K1833" s="337" t="s">
        <v>19695</v>
      </c>
      <c r="L1833" s="337" t="s">
        <v>19695</v>
      </c>
      <c r="M1833" s="337" t="s">
        <v>19695</v>
      </c>
      <c r="N1833" s="337" t="s">
        <v>19695</v>
      </c>
      <c r="O1833" s="337" t="s">
        <v>19695</v>
      </c>
      <c r="P1833" s="337" t="s">
        <v>19695</v>
      </c>
      <c r="Q1833" s="337" t="s">
        <v>19695</v>
      </c>
      <c r="R1833" s="337" t="s">
        <v>35</v>
      </c>
      <c r="S1833" s="337" t="s">
        <v>77</v>
      </c>
      <c r="T1833" s="337" t="s">
        <v>8501</v>
      </c>
      <c r="U1833" s="337" t="s">
        <v>8501</v>
      </c>
      <c r="V1833" s="337">
        <v>6</v>
      </c>
      <c r="W1833" s="337" t="s">
        <v>19695</v>
      </c>
      <c r="X1833" s="337" t="s">
        <v>19695</v>
      </c>
      <c r="Y1833" s="337" t="s">
        <v>19695</v>
      </c>
      <c r="Z1833" s="337" t="s">
        <v>1728</v>
      </c>
      <c r="AA1833" s="337" t="s">
        <v>717</v>
      </c>
      <c r="AB1833" s="337" t="s">
        <v>718</v>
      </c>
      <c r="AC1833" s="337" t="s">
        <v>14091</v>
      </c>
    </row>
    <row r="1834" spans="1:29" ht="15.8" x14ac:dyDescent="0.25">
      <c r="A1834" s="337" t="s">
        <v>1723</v>
      </c>
      <c r="B1834" s="337" t="s">
        <v>7941</v>
      </c>
      <c r="C1834" s="337" t="s">
        <v>1788</v>
      </c>
      <c r="D1834" s="337" t="s">
        <v>769</v>
      </c>
      <c r="E1834" s="337" t="s">
        <v>1370</v>
      </c>
      <c r="F1834" s="338">
        <v>43621</v>
      </c>
      <c r="G1834" s="337" t="s">
        <v>7439</v>
      </c>
      <c r="H1834" s="338">
        <v>43755</v>
      </c>
      <c r="I1834" s="337" t="s">
        <v>19695</v>
      </c>
      <c r="J1834" s="337" t="s">
        <v>16</v>
      </c>
      <c r="K1834" s="337" t="s">
        <v>19695</v>
      </c>
      <c r="L1834" s="337" t="s">
        <v>19695</v>
      </c>
      <c r="M1834" s="337" t="s">
        <v>19695</v>
      </c>
      <c r="N1834" s="337" t="s">
        <v>19695</v>
      </c>
      <c r="O1834" s="337" t="s">
        <v>19695</v>
      </c>
      <c r="P1834" s="337" t="s">
        <v>19695</v>
      </c>
      <c r="Q1834" s="337" t="s">
        <v>19695</v>
      </c>
      <c r="R1834" s="337" t="s">
        <v>35</v>
      </c>
      <c r="S1834" s="337" t="s">
        <v>77</v>
      </c>
      <c r="T1834" s="337" t="s">
        <v>7942</v>
      </c>
      <c r="U1834" s="337" t="s">
        <v>7943</v>
      </c>
      <c r="V1834" s="337">
        <v>6</v>
      </c>
      <c r="W1834" s="337" t="s">
        <v>19695</v>
      </c>
      <c r="X1834" s="337" t="s">
        <v>19695</v>
      </c>
      <c r="Y1834" s="337" t="s">
        <v>19695</v>
      </c>
      <c r="Z1834" s="337" t="s">
        <v>1728</v>
      </c>
      <c r="AA1834" s="337" t="s">
        <v>735</v>
      </c>
      <c r="AB1834" s="337" t="s">
        <v>718</v>
      </c>
      <c r="AC1834" s="337" t="s">
        <v>14091</v>
      </c>
    </row>
    <row r="1835" spans="1:29" ht="15.8" x14ac:dyDescent="0.25">
      <c r="A1835" s="337" t="s">
        <v>1723</v>
      </c>
      <c r="B1835" s="337" t="s">
        <v>10572</v>
      </c>
      <c r="C1835" s="337" t="s">
        <v>1821</v>
      </c>
      <c r="D1835" s="337" t="s">
        <v>449</v>
      </c>
      <c r="E1835" s="337" t="s">
        <v>7451</v>
      </c>
      <c r="F1835" s="338">
        <v>43725</v>
      </c>
      <c r="G1835" s="337" t="s">
        <v>7439</v>
      </c>
      <c r="H1835" s="338">
        <v>43755</v>
      </c>
      <c r="I1835" s="337" t="s">
        <v>19695</v>
      </c>
      <c r="J1835" s="337" t="s">
        <v>36</v>
      </c>
      <c r="K1835" s="337" t="s">
        <v>19695</v>
      </c>
      <c r="L1835" s="337" t="s">
        <v>19695</v>
      </c>
      <c r="M1835" s="337" t="s">
        <v>19695</v>
      </c>
      <c r="N1835" s="337" t="s">
        <v>19695</v>
      </c>
      <c r="O1835" s="337" t="s">
        <v>19695</v>
      </c>
      <c r="P1835" s="337" t="s">
        <v>19695</v>
      </c>
      <c r="Q1835" s="337" t="s">
        <v>19695</v>
      </c>
      <c r="R1835" s="337" t="s">
        <v>45</v>
      </c>
      <c r="S1835" s="337" t="s">
        <v>80</v>
      </c>
      <c r="T1835" s="337" t="s">
        <v>385</v>
      </c>
      <c r="U1835" s="337" t="s">
        <v>10573</v>
      </c>
      <c r="V1835" s="337">
        <v>12</v>
      </c>
      <c r="W1835" s="337" t="s">
        <v>19695</v>
      </c>
      <c r="X1835" s="337" t="s">
        <v>19695</v>
      </c>
      <c r="Y1835" s="337" t="s">
        <v>19695</v>
      </c>
      <c r="Z1835" s="337" t="s">
        <v>1728</v>
      </c>
      <c r="AA1835" s="337" t="s">
        <v>717</v>
      </c>
      <c r="AB1835" s="337" t="s">
        <v>718</v>
      </c>
      <c r="AC1835" s="337" t="s">
        <v>14095</v>
      </c>
    </row>
    <row r="1836" spans="1:29" ht="15.8" x14ac:dyDescent="0.25">
      <c r="A1836" s="337" t="s">
        <v>1723</v>
      </c>
      <c r="B1836" s="337" t="s">
        <v>7437</v>
      </c>
      <c r="C1836" s="337" t="s">
        <v>1821</v>
      </c>
      <c r="D1836" s="337" t="s">
        <v>449</v>
      </c>
      <c r="E1836" s="337" t="s">
        <v>7438</v>
      </c>
      <c r="F1836" s="338">
        <v>43724</v>
      </c>
      <c r="G1836" s="337" t="s">
        <v>7439</v>
      </c>
      <c r="H1836" s="338">
        <v>43755</v>
      </c>
      <c r="I1836" s="337" t="s">
        <v>19695</v>
      </c>
      <c r="J1836" s="337" t="s">
        <v>16</v>
      </c>
      <c r="K1836" s="337" t="s">
        <v>19695</v>
      </c>
      <c r="L1836" s="337" t="s">
        <v>19695</v>
      </c>
      <c r="M1836" s="337" t="s">
        <v>19695</v>
      </c>
      <c r="N1836" s="337" t="s">
        <v>19695</v>
      </c>
      <c r="O1836" s="337" t="s">
        <v>19695</v>
      </c>
      <c r="P1836" s="337" t="s">
        <v>19695</v>
      </c>
      <c r="Q1836" s="337" t="s">
        <v>19695</v>
      </c>
      <c r="R1836" s="337" t="s">
        <v>52</v>
      </c>
      <c r="S1836" s="337" t="s">
        <v>393</v>
      </c>
      <c r="T1836" s="337" t="s">
        <v>393</v>
      </c>
      <c r="U1836" s="337" t="s">
        <v>7440</v>
      </c>
      <c r="V1836" s="337">
        <v>8</v>
      </c>
      <c r="W1836" s="337" t="s">
        <v>19695</v>
      </c>
      <c r="X1836" s="337" t="s">
        <v>19695</v>
      </c>
      <c r="Y1836" s="337" t="s">
        <v>19695</v>
      </c>
      <c r="Z1836" s="337" t="s">
        <v>1753</v>
      </c>
      <c r="AA1836" s="337" t="s">
        <v>735</v>
      </c>
      <c r="AB1836" s="337" t="s">
        <v>718</v>
      </c>
      <c r="AC1836" s="337" t="s">
        <v>14096</v>
      </c>
    </row>
    <row r="1837" spans="1:29" ht="15.8" x14ac:dyDescent="0.25">
      <c r="A1837" s="337" t="s">
        <v>1723</v>
      </c>
      <c r="B1837" s="337" t="s">
        <v>8608</v>
      </c>
      <c r="C1837" s="337" t="s">
        <v>1821</v>
      </c>
      <c r="D1837" s="337" t="s">
        <v>449</v>
      </c>
      <c r="E1837" s="337" t="s">
        <v>8609</v>
      </c>
      <c r="F1837" s="338">
        <v>43754</v>
      </c>
      <c r="G1837" s="337" t="s">
        <v>8609</v>
      </c>
      <c r="H1837" s="338">
        <v>43754</v>
      </c>
      <c r="I1837" s="337" t="s">
        <v>19695</v>
      </c>
      <c r="J1837" s="337" t="s">
        <v>36</v>
      </c>
      <c r="K1837" s="337" t="s">
        <v>19695</v>
      </c>
      <c r="L1837" s="337" t="s">
        <v>19695</v>
      </c>
      <c r="M1837" s="337" t="s">
        <v>19695</v>
      </c>
      <c r="N1837" s="337" t="s">
        <v>19695</v>
      </c>
      <c r="O1837" s="337" t="s">
        <v>19695</v>
      </c>
      <c r="P1837" s="337" t="s">
        <v>19695</v>
      </c>
      <c r="Q1837" s="337" t="s">
        <v>19695</v>
      </c>
      <c r="R1837" s="337" t="s">
        <v>920</v>
      </c>
      <c r="S1837" s="337" t="s">
        <v>921</v>
      </c>
      <c r="T1837" s="337" t="s">
        <v>8610</v>
      </c>
      <c r="U1837" s="337" t="s">
        <v>8611</v>
      </c>
      <c r="V1837" s="337">
        <v>12</v>
      </c>
      <c r="W1837" s="337" t="s">
        <v>19695</v>
      </c>
      <c r="X1837" s="337" t="s">
        <v>19695</v>
      </c>
      <c r="Y1837" s="337" t="s">
        <v>19695</v>
      </c>
      <c r="Z1837" s="337" t="s">
        <v>1728</v>
      </c>
      <c r="AA1837" s="337" t="s">
        <v>735</v>
      </c>
      <c r="AB1837" s="337" t="s">
        <v>718</v>
      </c>
      <c r="AC1837" s="337" t="s">
        <v>14090</v>
      </c>
    </row>
    <row r="1838" spans="1:29" ht="15.8" x14ac:dyDescent="0.25">
      <c r="A1838" s="337" t="s">
        <v>1723</v>
      </c>
      <c r="B1838" s="337" t="s">
        <v>7703</v>
      </c>
      <c r="C1838" s="337" t="s">
        <v>1725</v>
      </c>
      <c r="D1838" s="337" t="s">
        <v>1730</v>
      </c>
      <c r="E1838" s="337" t="s">
        <v>7704</v>
      </c>
      <c r="F1838" s="338">
        <v>43640</v>
      </c>
      <c r="G1838" s="337" t="s">
        <v>7705</v>
      </c>
      <c r="H1838" s="338">
        <v>43753</v>
      </c>
      <c r="I1838" s="337" t="s">
        <v>19695</v>
      </c>
      <c r="J1838" s="337" t="s">
        <v>16</v>
      </c>
      <c r="K1838" s="337" t="s">
        <v>19695</v>
      </c>
      <c r="L1838" s="337" t="s">
        <v>19695</v>
      </c>
      <c r="M1838" s="337" t="s">
        <v>19695</v>
      </c>
      <c r="N1838" s="337" t="s">
        <v>19695</v>
      </c>
      <c r="O1838" s="337" t="s">
        <v>19695</v>
      </c>
      <c r="P1838" s="337" t="s">
        <v>19695</v>
      </c>
      <c r="Q1838" s="337" t="s">
        <v>19695</v>
      </c>
      <c r="R1838" s="337" t="s">
        <v>144</v>
      </c>
      <c r="S1838" s="337" t="s">
        <v>2124</v>
      </c>
      <c r="T1838" s="337" t="s">
        <v>4727</v>
      </c>
      <c r="U1838" s="337" t="s">
        <v>4727</v>
      </c>
      <c r="V1838" s="337">
        <v>14</v>
      </c>
      <c r="W1838" s="337" t="s">
        <v>19695</v>
      </c>
      <c r="X1838" s="337" t="s">
        <v>19695</v>
      </c>
      <c r="Y1838" s="337" t="s">
        <v>19695</v>
      </c>
      <c r="Z1838" s="337" t="s">
        <v>1728</v>
      </c>
      <c r="AA1838" s="337" t="s">
        <v>717</v>
      </c>
      <c r="AB1838" s="337" t="s">
        <v>718</v>
      </c>
      <c r="AC1838" s="337" t="s">
        <v>14095</v>
      </c>
    </row>
    <row r="1839" spans="1:29" ht="15.8" x14ac:dyDescent="0.25">
      <c r="A1839" s="337" t="s">
        <v>1723</v>
      </c>
      <c r="B1839" s="337" t="s">
        <v>8505</v>
      </c>
      <c r="C1839" s="337" t="s">
        <v>1821</v>
      </c>
      <c r="D1839" s="337" t="s">
        <v>449</v>
      </c>
      <c r="E1839" s="337" t="s">
        <v>7504</v>
      </c>
      <c r="F1839" s="338">
        <v>43645</v>
      </c>
      <c r="G1839" s="337" t="s">
        <v>7705</v>
      </c>
      <c r="H1839" s="338">
        <v>43753</v>
      </c>
      <c r="I1839" s="337" t="s">
        <v>19695</v>
      </c>
      <c r="J1839" s="337" t="s">
        <v>16</v>
      </c>
      <c r="K1839" s="337" t="s">
        <v>19695</v>
      </c>
      <c r="L1839" s="337" t="s">
        <v>19695</v>
      </c>
      <c r="M1839" s="337" t="s">
        <v>19695</v>
      </c>
      <c r="N1839" s="337" t="s">
        <v>19695</v>
      </c>
      <c r="O1839" s="337" t="s">
        <v>19695</v>
      </c>
      <c r="P1839" s="337" t="s">
        <v>19695</v>
      </c>
      <c r="Q1839" s="337" t="s">
        <v>19695</v>
      </c>
      <c r="R1839" s="337" t="s">
        <v>15</v>
      </c>
      <c r="S1839" s="337" t="s">
        <v>1102</v>
      </c>
      <c r="T1839" s="337" t="s">
        <v>1102</v>
      </c>
      <c r="U1839" s="337" t="s">
        <v>8506</v>
      </c>
      <c r="V1839" s="337">
        <v>6</v>
      </c>
      <c r="W1839" s="337" t="s">
        <v>19695</v>
      </c>
      <c r="X1839" s="337" t="s">
        <v>19695</v>
      </c>
      <c r="Y1839" s="337" t="s">
        <v>19695</v>
      </c>
      <c r="Z1839" s="337" t="s">
        <v>1753</v>
      </c>
      <c r="AA1839" s="337" t="s">
        <v>717</v>
      </c>
      <c r="AB1839" s="337" t="s">
        <v>718</v>
      </c>
      <c r="AC1839" s="337" t="s">
        <v>15536</v>
      </c>
    </row>
    <row r="1840" spans="1:29" ht="15.8" x14ac:dyDescent="0.25">
      <c r="A1840" s="337" t="s">
        <v>1723</v>
      </c>
      <c r="B1840" s="337" t="s">
        <v>8504</v>
      </c>
      <c r="C1840" s="337" t="s">
        <v>1821</v>
      </c>
      <c r="D1840" s="337" t="s">
        <v>449</v>
      </c>
      <c r="E1840" s="337" t="s">
        <v>7387</v>
      </c>
      <c r="F1840" s="338">
        <v>43622</v>
      </c>
      <c r="G1840" s="337" t="s">
        <v>7705</v>
      </c>
      <c r="H1840" s="338">
        <v>43753</v>
      </c>
      <c r="I1840" s="337" t="s">
        <v>19695</v>
      </c>
      <c r="J1840" s="337" t="s">
        <v>36</v>
      </c>
      <c r="K1840" s="337" t="s">
        <v>19695</v>
      </c>
      <c r="L1840" s="337" t="s">
        <v>19695</v>
      </c>
      <c r="M1840" s="337" t="s">
        <v>19695</v>
      </c>
      <c r="N1840" s="337" t="s">
        <v>19695</v>
      </c>
      <c r="O1840" s="337" t="s">
        <v>19695</v>
      </c>
      <c r="P1840" s="337" t="s">
        <v>19695</v>
      </c>
      <c r="Q1840" s="337" t="s">
        <v>19695</v>
      </c>
      <c r="R1840" s="337" t="s">
        <v>15</v>
      </c>
      <c r="S1840" s="337" t="s">
        <v>1102</v>
      </c>
      <c r="T1840" s="337" t="s">
        <v>1102</v>
      </c>
      <c r="U1840" s="337" t="s">
        <v>1183</v>
      </c>
      <c r="V1840" s="337">
        <v>6</v>
      </c>
      <c r="W1840" s="337" t="s">
        <v>19695</v>
      </c>
      <c r="X1840" s="337" t="s">
        <v>19695</v>
      </c>
      <c r="Y1840" s="337" t="s">
        <v>19695</v>
      </c>
      <c r="Z1840" s="337" t="s">
        <v>1753</v>
      </c>
      <c r="AA1840" s="337" t="s">
        <v>717</v>
      </c>
      <c r="AB1840" s="337" t="s">
        <v>718</v>
      </c>
      <c r="AC1840" s="337" t="s">
        <v>15536</v>
      </c>
    </row>
    <row r="1841" spans="1:29" ht="15.8" x14ac:dyDescent="0.25">
      <c r="A1841" s="337" t="s">
        <v>1723</v>
      </c>
      <c r="B1841" s="337" t="s">
        <v>7954</v>
      </c>
      <c r="C1841" s="337" t="s">
        <v>1821</v>
      </c>
      <c r="D1841" s="337" t="s">
        <v>449</v>
      </c>
      <c r="E1841" s="337" t="s">
        <v>1370</v>
      </c>
      <c r="F1841" s="338">
        <v>43621</v>
      </c>
      <c r="G1841" s="337" t="s">
        <v>7705</v>
      </c>
      <c r="H1841" s="338">
        <v>43753</v>
      </c>
      <c r="I1841" s="337" t="s">
        <v>19695</v>
      </c>
      <c r="J1841" s="337" t="s">
        <v>16</v>
      </c>
      <c r="K1841" s="337" t="s">
        <v>19695</v>
      </c>
      <c r="L1841" s="337" t="s">
        <v>19695</v>
      </c>
      <c r="M1841" s="337" t="s">
        <v>19695</v>
      </c>
      <c r="N1841" s="337" t="s">
        <v>19695</v>
      </c>
      <c r="O1841" s="337" t="s">
        <v>19695</v>
      </c>
      <c r="P1841" s="337" t="s">
        <v>19695</v>
      </c>
      <c r="Q1841" s="337" t="s">
        <v>19695</v>
      </c>
      <c r="R1841" s="337" t="s">
        <v>144</v>
      </c>
      <c r="S1841" s="337" t="s">
        <v>5912</v>
      </c>
      <c r="T1841" s="337" t="s">
        <v>1102</v>
      </c>
      <c r="U1841" s="337" t="s">
        <v>7955</v>
      </c>
      <c r="V1841" s="337">
        <v>6</v>
      </c>
      <c r="W1841" s="337" t="s">
        <v>19695</v>
      </c>
      <c r="X1841" s="337" t="s">
        <v>19695</v>
      </c>
      <c r="Y1841" s="337" t="s">
        <v>19695</v>
      </c>
      <c r="Z1841" s="337" t="s">
        <v>1753</v>
      </c>
      <c r="AA1841" s="337" t="s">
        <v>717</v>
      </c>
      <c r="AB1841" s="337" t="s">
        <v>718</v>
      </c>
      <c r="AC1841" s="337" t="s">
        <v>15536</v>
      </c>
    </row>
    <row r="1842" spans="1:29" ht="15.8" x14ac:dyDescent="0.25">
      <c r="A1842" s="337" t="s">
        <v>1723</v>
      </c>
      <c r="B1842" s="337" t="s">
        <v>7952</v>
      </c>
      <c r="C1842" s="337" t="s">
        <v>1821</v>
      </c>
      <c r="D1842" s="337" t="s">
        <v>449</v>
      </c>
      <c r="E1842" s="337" t="s">
        <v>1370</v>
      </c>
      <c r="F1842" s="338">
        <v>43621</v>
      </c>
      <c r="G1842" s="337" t="s">
        <v>7705</v>
      </c>
      <c r="H1842" s="338">
        <v>43753</v>
      </c>
      <c r="I1842" s="337" t="s">
        <v>19695</v>
      </c>
      <c r="J1842" s="337" t="s">
        <v>36</v>
      </c>
      <c r="K1842" s="337" t="s">
        <v>19695</v>
      </c>
      <c r="L1842" s="337" t="s">
        <v>19695</v>
      </c>
      <c r="M1842" s="337" t="s">
        <v>19695</v>
      </c>
      <c r="N1842" s="337" t="s">
        <v>19695</v>
      </c>
      <c r="O1842" s="337" t="s">
        <v>19695</v>
      </c>
      <c r="P1842" s="337" t="s">
        <v>19695</v>
      </c>
      <c r="Q1842" s="337" t="s">
        <v>19695</v>
      </c>
      <c r="R1842" s="337" t="s">
        <v>144</v>
      </c>
      <c r="S1842" s="337" t="s">
        <v>5912</v>
      </c>
      <c r="T1842" s="337" t="s">
        <v>5912</v>
      </c>
      <c r="U1842" s="337" t="s">
        <v>7953</v>
      </c>
      <c r="V1842" s="337">
        <v>6</v>
      </c>
      <c r="W1842" s="337" t="s">
        <v>19695</v>
      </c>
      <c r="X1842" s="337" t="s">
        <v>19695</v>
      </c>
      <c r="Y1842" s="337" t="s">
        <v>19695</v>
      </c>
      <c r="Z1842" s="337" t="s">
        <v>1753</v>
      </c>
      <c r="AA1842" s="337" t="s">
        <v>717</v>
      </c>
      <c r="AB1842" s="337" t="s">
        <v>718</v>
      </c>
      <c r="AC1842" s="337" t="s">
        <v>15536</v>
      </c>
    </row>
    <row r="1843" spans="1:29" ht="15.8" x14ac:dyDescent="0.25">
      <c r="A1843" s="337" t="s">
        <v>1723</v>
      </c>
      <c r="B1843" s="337" t="s">
        <v>11141</v>
      </c>
      <c r="C1843" s="337" t="s">
        <v>1821</v>
      </c>
      <c r="D1843" s="337" t="s">
        <v>449</v>
      </c>
      <c r="E1843" s="337" t="s">
        <v>8758</v>
      </c>
      <c r="F1843" s="338">
        <v>43752</v>
      </c>
      <c r="G1843" s="337" t="s">
        <v>8758</v>
      </c>
      <c r="H1843" s="338">
        <v>43752</v>
      </c>
      <c r="I1843" s="337" t="s">
        <v>19695</v>
      </c>
      <c r="J1843" s="337" t="s">
        <v>16</v>
      </c>
      <c r="K1843" s="337" t="s">
        <v>19695</v>
      </c>
      <c r="L1843" s="337" t="s">
        <v>19695</v>
      </c>
      <c r="M1843" s="337" t="s">
        <v>19695</v>
      </c>
      <c r="N1843" s="337" t="s">
        <v>19695</v>
      </c>
      <c r="O1843" s="337" t="s">
        <v>19695</v>
      </c>
      <c r="P1843" s="337" t="s">
        <v>19695</v>
      </c>
      <c r="Q1843" s="337" t="s">
        <v>19695</v>
      </c>
      <c r="R1843" s="337" t="s">
        <v>52</v>
      </c>
      <c r="S1843" s="337" t="s">
        <v>430</v>
      </c>
      <c r="T1843" s="337" t="s">
        <v>1338</v>
      </c>
      <c r="U1843" s="337" t="s">
        <v>1088</v>
      </c>
      <c r="V1843" s="337">
        <v>6</v>
      </c>
      <c r="W1843" s="337" t="s">
        <v>19695</v>
      </c>
      <c r="X1843" s="337" t="s">
        <v>19695</v>
      </c>
      <c r="Y1843" s="337" t="s">
        <v>19695</v>
      </c>
      <c r="Z1843" s="337" t="s">
        <v>1728</v>
      </c>
      <c r="AA1843" s="337" t="s">
        <v>735</v>
      </c>
      <c r="AB1843" s="337" t="s">
        <v>718</v>
      </c>
      <c r="AC1843" s="337" t="s">
        <v>14088</v>
      </c>
    </row>
    <row r="1844" spans="1:29" ht="15.8" x14ac:dyDescent="0.25">
      <c r="A1844" s="337" t="s">
        <v>1723</v>
      </c>
      <c r="B1844" s="337" t="s">
        <v>11794</v>
      </c>
      <c r="C1844" s="337" t="s">
        <v>1821</v>
      </c>
      <c r="D1844" s="337" t="s">
        <v>449</v>
      </c>
      <c r="E1844" s="337" t="s">
        <v>8758</v>
      </c>
      <c r="F1844" s="338">
        <v>43752</v>
      </c>
      <c r="G1844" s="337" t="s">
        <v>8758</v>
      </c>
      <c r="H1844" s="338">
        <v>43752</v>
      </c>
      <c r="I1844" s="337" t="s">
        <v>19695</v>
      </c>
      <c r="J1844" s="337" t="s">
        <v>36</v>
      </c>
      <c r="K1844" s="337" t="s">
        <v>19695</v>
      </c>
      <c r="L1844" s="337" t="s">
        <v>19695</v>
      </c>
      <c r="M1844" s="337" t="s">
        <v>19695</v>
      </c>
      <c r="N1844" s="337" t="s">
        <v>19695</v>
      </c>
      <c r="O1844" s="337" t="s">
        <v>19695</v>
      </c>
      <c r="P1844" s="337" t="s">
        <v>19695</v>
      </c>
      <c r="Q1844" s="337" t="s">
        <v>19695</v>
      </c>
      <c r="R1844" s="337" t="s">
        <v>52</v>
      </c>
      <c r="S1844" s="337" t="s">
        <v>93</v>
      </c>
      <c r="T1844" s="337" t="s">
        <v>1810</v>
      </c>
      <c r="U1844" s="337" t="s">
        <v>9659</v>
      </c>
      <c r="V1844" s="337">
        <v>8</v>
      </c>
      <c r="W1844" s="337" t="s">
        <v>19695</v>
      </c>
      <c r="X1844" s="337" t="s">
        <v>19695</v>
      </c>
      <c r="Y1844" s="337" t="s">
        <v>19695</v>
      </c>
      <c r="Z1844" s="337" t="s">
        <v>1728</v>
      </c>
      <c r="AA1844" s="337" t="s">
        <v>735</v>
      </c>
      <c r="AB1844" s="337" t="s">
        <v>718</v>
      </c>
      <c r="AC1844" s="337" t="s">
        <v>14088</v>
      </c>
    </row>
    <row r="1845" spans="1:29" ht="15.8" x14ac:dyDescent="0.25">
      <c r="A1845" s="337" t="s">
        <v>1723</v>
      </c>
      <c r="B1845" s="337" t="s">
        <v>9660</v>
      </c>
      <c r="C1845" s="337" t="s">
        <v>1821</v>
      </c>
      <c r="D1845" s="337" t="s">
        <v>449</v>
      </c>
      <c r="E1845" s="337" t="s">
        <v>8758</v>
      </c>
      <c r="F1845" s="338">
        <v>43752</v>
      </c>
      <c r="G1845" s="337" t="s">
        <v>8758</v>
      </c>
      <c r="H1845" s="338">
        <v>43752</v>
      </c>
      <c r="I1845" s="337" t="s">
        <v>19695</v>
      </c>
      <c r="J1845" s="337" t="s">
        <v>16</v>
      </c>
      <c r="K1845" s="337" t="s">
        <v>19695</v>
      </c>
      <c r="L1845" s="337" t="s">
        <v>19695</v>
      </c>
      <c r="M1845" s="337" t="s">
        <v>19695</v>
      </c>
      <c r="N1845" s="337" t="s">
        <v>19695</v>
      </c>
      <c r="O1845" s="337" t="s">
        <v>19695</v>
      </c>
      <c r="P1845" s="337" t="s">
        <v>19695</v>
      </c>
      <c r="Q1845" s="337" t="s">
        <v>19695</v>
      </c>
      <c r="R1845" s="337" t="s">
        <v>52</v>
      </c>
      <c r="S1845" s="337" t="s">
        <v>93</v>
      </c>
      <c r="T1845" s="337" t="s">
        <v>1810</v>
      </c>
      <c r="U1845" s="337" t="s">
        <v>9659</v>
      </c>
      <c r="V1845" s="337">
        <v>8</v>
      </c>
      <c r="W1845" s="337" t="s">
        <v>19695</v>
      </c>
      <c r="X1845" s="337" t="s">
        <v>19695</v>
      </c>
      <c r="Y1845" s="337" t="s">
        <v>19695</v>
      </c>
      <c r="Z1845" s="337" t="s">
        <v>1728</v>
      </c>
      <c r="AA1845" s="337" t="s">
        <v>735</v>
      </c>
      <c r="AB1845" s="337" t="s">
        <v>718</v>
      </c>
      <c r="AC1845" s="337" t="s">
        <v>14088</v>
      </c>
    </row>
    <row r="1846" spans="1:29" ht="15.8" x14ac:dyDescent="0.25">
      <c r="A1846" s="337" t="s">
        <v>1723</v>
      </c>
      <c r="B1846" s="337" t="s">
        <v>9658</v>
      </c>
      <c r="C1846" s="337" t="s">
        <v>1821</v>
      </c>
      <c r="D1846" s="337" t="s">
        <v>449</v>
      </c>
      <c r="E1846" s="337" t="s">
        <v>8758</v>
      </c>
      <c r="F1846" s="338">
        <v>43752</v>
      </c>
      <c r="G1846" s="337" t="s">
        <v>8758</v>
      </c>
      <c r="H1846" s="338">
        <v>43752</v>
      </c>
      <c r="I1846" s="337" t="s">
        <v>19695</v>
      </c>
      <c r="J1846" s="337" t="s">
        <v>16</v>
      </c>
      <c r="K1846" s="337" t="s">
        <v>19695</v>
      </c>
      <c r="L1846" s="337" t="s">
        <v>19695</v>
      </c>
      <c r="M1846" s="337" t="s">
        <v>19695</v>
      </c>
      <c r="N1846" s="337" t="s">
        <v>19695</v>
      </c>
      <c r="O1846" s="337" t="s">
        <v>19695</v>
      </c>
      <c r="P1846" s="337" t="s">
        <v>19695</v>
      </c>
      <c r="Q1846" s="337" t="s">
        <v>19695</v>
      </c>
      <c r="R1846" s="337" t="s">
        <v>52</v>
      </c>
      <c r="S1846" s="337" t="s">
        <v>93</v>
      </c>
      <c r="T1846" s="337" t="s">
        <v>1810</v>
      </c>
      <c r="U1846" s="337" t="s">
        <v>9659</v>
      </c>
      <c r="V1846" s="337">
        <v>6</v>
      </c>
      <c r="W1846" s="337" t="s">
        <v>19695</v>
      </c>
      <c r="X1846" s="337" t="s">
        <v>19695</v>
      </c>
      <c r="Y1846" s="337" t="s">
        <v>19695</v>
      </c>
      <c r="Z1846" s="337" t="s">
        <v>1728</v>
      </c>
      <c r="AA1846" s="337" t="s">
        <v>735</v>
      </c>
      <c r="AB1846" s="337" t="s">
        <v>718</v>
      </c>
      <c r="AC1846" s="337" t="s">
        <v>14088</v>
      </c>
    </row>
    <row r="1847" spans="1:29" ht="15.8" x14ac:dyDescent="0.25">
      <c r="A1847" s="337" t="s">
        <v>1723</v>
      </c>
      <c r="B1847" s="337" t="s">
        <v>8756</v>
      </c>
      <c r="C1847" s="337" t="s">
        <v>1821</v>
      </c>
      <c r="D1847" s="337" t="s">
        <v>449</v>
      </c>
      <c r="E1847" s="337" t="s">
        <v>8757</v>
      </c>
      <c r="F1847" s="338">
        <v>43727</v>
      </c>
      <c r="G1847" s="337" t="s">
        <v>8758</v>
      </c>
      <c r="H1847" s="338">
        <v>43752</v>
      </c>
      <c r="I1847" s="337" t="s">
        <v>19695</v>
      </c>
      <c r="J1847" s="337" t="s">
        <v>36</v>
      </c>
      <c r="K1847" s="337" t="s">
        <v>19695</v>
      </c>
      <c r="L1847" s="337" t="s">
        <v>19695</v>
      </c>
      <c r="M1847" s="337" t="s">
        <v>19695</v>
      </c>
      <c r="N1847" s="337" t="s">
        <v>19695</v>
      </c>
      <c r="O1847" s="337" t="s">
        <v>19695</v>
      </c>
      <c r="P1847" s="337" t="s">
        <v>19695</v>
      </c>
      <c r="Q1847" s="337" t="s">
        <v>19695</v>
      </c>
      <c r="R1847" s="337" t="s">
        <v>18</v>
      </c>
      <c r="S1847" s="337" t="s">
        <v>1050</v>
      </c>
      <c r="T1847" s="337" t="s">
        <v>8759</v>
      </c>
      <c r="U1847" s="337" t="s">
        <v>57</v>
      </c>
      <c r="V1847" s="337">
        <v>10</v>
      </c>
      <c r="W1847" s="337" t="s">
        <v>19695</v>
      </c>
      <c r="X1847" s="337" t="s">
        <v>19695</v>
      </c>
      <c r="Y1847" s="337" t="s">
        <v>19695</v>
      </c>
      <c r="Z1847" s="337" t="s">
        <v>1753</v>
      </c>
      <c r="AA1847" s="337" t="s">
        <v>735</v>
      </c>
      <c r="AB1847" s="337" t="s">
        <v>718</v>
      </c>
      <c r="AC1847" s="337" t="s">
        <v>14088</v>
      </c>
    </row>
    <row r="1848" spans="1:29" ht="15.8" x14ac:dyDescent="0.25">
      <c r="A1848" s="337" t="s">
        <v>1723</v>
      </c>
      <c r="B1848" s="337" t="s">
        <v>9281</v>
      </c>
      <c r="C1848" s="337" t="s">
        <v>1821</v>
      </c>
      <c r="D1848" s="337" t="s">
        <v>449</v>
      </c>
      <c r="E1848" s="337" t="s">
        <v>8757</v>
      </c>
      <c r="F1848" s="338">
        <v>43727</v>
      </c>
      <c r="G1848" s="337" t="s">
        <v>8758</v>
      </c>
      <c r="H1848" s="338">
        <v>43752</v>
      </c>
      <c r="I1848" s="337" t="s">
        <v>19695</v>
      </c>
      <c r="J1848" s="337" t="s">
        <v>36</v>
      </c>
      <c r="K1848" s="337" t="s">
        <v>19695</v>
      </c>
      <c r="L1848" s="337" t="s">
        <v>19695</v>
      </c>
      <c r="M1848" s="337" t="s">
        <v>19695</v>
      </c>
      <c r="N1848" s="337" t="s">
        <v>19695</v>
      </c>
      <c r="O1848" s="337" t="s">
        <v>19695</v>
      </c>
      <c r="P1848" s="337" t="s">
        <v>19695</v>
      </c>
      <c r="Q1848" s="337" t="s">
        <v>19695</v>
      </c>
      <c r="R1848" s="337" t="s">
        <v>105</v>
      </c>
      <c r="S1848" s="337" t="s">
        <v>4622</v>
      </c>
      <c r="T1848" s="337" t="s">
        <v>2165</v>
      </c>
      <c r="U1848" s="337" t="s">
        <v>1826</v>
      </c>
      <c r="V1848" s="337">
        <v>8</v>
      </c>
      <c r="W1848" s="337" t="s">
        <v>19695</v>
      </c>
      <c r="X1848" s="337" t="s">
        <v>19695</v>
      </c>
      <c r="Y1848" s="337" t="s">
        <v>19695</v>
      </c>
      <c r="Z1848" s="337" t="s">
        <v>1753</v>
      </c>
      <c r="AA1848" s="337" t="s">
        <v>735</v>
      </c>
      <c r="AB1848" s="337" t="s">
        <v>718</v>
      </c>
      <c r="AC1848" s="337" t="s">
        <v>15532</v>
      </c>
    </row>
    <row r="1849" spans="1:29" ht="15.8" x14ac:dyDescent="0.25">
      <c r="A1849" s="337" t="s">
        <v>1723</v>
      </c>
      <c r="B1849" s="337" t="s">
        <v>10662</v>
      </c>
      <c r="C1849" s="337" t="s">
        <v>1821</v>
      </c>
      <c r="D1849" s="337" t="s">
        <v>449</v>
      </c>
      <c r="E1849" s="337" t="s">
        <v>1776</v>
      </c>
      <c r="F1849" s="338">
        <v>43703</v>
      </c>
      <c r="G1849" s="337" t="s">
        <v>8758</v>
      </c>
      <c r="H1849" s="338">
        <v>43752</v>
      </c>
      <c r="I1849" s="337" t="s">
        <v>19695</v>
      </c>
      <c r="J1849" s="337" t="s">
        <v>36</v>
      </c>
      <c r="K1849" s="337" t="s">
        <v>19695</v>
      </c>
      <c r="L1849" s="337" t="s">
        <v>19695</v>
      </c>
      <c r="M1849" s="337" t="s">
        <v>19695</v>
      </c>
      <c r="N1849" s="337" t="s">
        <v>19695</v>
      </c>
      <c r="O1849" s="337" t="s">
        <v>19695</v>
      </c>
      <c r="P1849" s="337" t="s">
        <v>19695</v>
      </c>
      <c r="Q1849" s="337" t="s">
        <v>19695</v>
      </c>
      <c r="R1849" s="337" t="s">
        <v>15</v>
      </c>
      <c r="S1849" s="337" t="s">
        <v>1529</v>
      </c>
      <c r="T1849" s="337" t="s">
        <v>2579</v>
      </c>
      <c r="U1849" s="337" t="s">
        <v>1238</v>
      </c>
      <c r="V1849" s="337">
        <v>12</v>
      </c>
      <c r="W1849" s="337" t="s">
        <v>19695</v>
      </c>
      <c r="X1849" s="337" t="s">
        <v>19695</v>
      </c>
      <c r="Y1849" s="337" t="s">
        <v>19695</v>
      </c>
      <c r="Z1849" s="337" t="s">
        <v>1753</v>
      </c>
      <c r="AA1849" s="337" t="s">
        <v>717</v>
      </c>
      <c r="AB1849" s="337" t="s">
        <v>718</v>
      </c>
      <c r="AC1849" s="337" t="s">
        <v>15533</v>
      </c>
    </row>
    <row r="1850" spans="1:29" ht="15.8" x14ac:dyDescent="0.25">
      <c r="A1850" s="337" t="s">
        <v>1723</v>
      </c>
      <c r="B1850" s="337" t="s">
        <v>8293</v>
      </c>
      <c r="C1850" s="337" t="s">
        <v>1821</v>
      </c>
      <c r="D1850" s="337" t="s">
        <v>449</v>
      </c>
      <c r="E1850" s="337" t="s">
        <v>8294</v>
      </c>
      <c r="F1850" s="338">
        <v>43657</v>
      </c>
      <c r="G1850" s="337" t="s">
        <v>8295</v>
      </c>
      <c r="H1850" s="338">
        <v>43751</v>
      </c>
      <c r="I1850" s="337" t="s">
        <v>19695</v>
      </c>
      <c r="J1850" s="337" t="s">
        <v>36</v>
      </c>
      <c r="K1850" s="337" t="s">
        <v>19695</v>
      </c>
      <c r="L1850" s="337" t="s">
        <v>19695</v>
      </c>
      <c r="M1850" s="337" t="s">
        <v>19695</v>
      </c>
      <c r="N1850" s="337" t="s">
        <v>19695</v>
      </c>
      <c r="O1850" s="337" t="s">
        <v>19695</v>
      </c>
      <c r="P1850" s="337" t="s">
        <v>19695</v>
      </c>
      <c r="Q1850" s="337" t="s">
        <v>19695</v>
      </c>
      <c r="R1850" s="337" t="s">
        <v>75</v>
      </c>
      <c r="S1850" s="337" t="s">
        <v>5361</v>
      </c>
      <c r="T1850" s="337" t="s">
        <v>5361</v>
      </c>
      <c r="U1850" s="337" t="s">
        <v>8296</v>
      </c>
      <c r="V1850" s="337">
        <v>8</v>
      </c>
      <c r="W1850" s="337" t="s">
        <v>19695</v>
      </c>
      <c r="X1850" s="337" t="s">
        <v>19695</v>
      </c>
      <c r="Y1850" s="337" t="s">
        <v>19695</v>
      </c>
      <c r="Z1850" s="337" t="s">
        <v>1753</v>
      </c>
      <c r="AA1850" s="337" t="s">
        <v>717</v>
      </c>
      <c r="AB1850" s="337" t="s">
        <v>718</v>
      </c>
      <c r="AC1850" s="337" t="s">
        <v>15529</v>
      </c>
    </row>
    <row r="1851" spans="1:29" ht="15.8" x14ac:dyDescent="0.25">
      <c r="A1851" s="337" t="s">
        <v>1723</v>
      </c>
      <c r="B1851" s="337" t="s">
        <v>8301</v>
      </c>
      <c r="C1851" s="337" t="s">
        <v>1821</v>
      </c>
      <c r="D1851" s="337" t="s">
        <v>449</v>
      </c>
      <c r="E1851" s="337" t="s">
        <v>8302</v>
      </c>
      <c r="F1851" s="338">
        <v>43683</v>
      </c>
      <c r="G1851" s="337" t="s">
        <v>8295</v>
      </c>
      <c r="H1851" s="338">
        <v>43751</v>
      </c>
      <c r="I1851" s="337" t="s">
        <v>19695</v>
      </c>
      <c r="J1851" s="337" t="s">
        <v>36</v>
      </c>
      <c r="K1851" s="337" t="s">
        <v>19695</v>
      </c>
      <c r="L1851" s="337" t="s">
        <v>19695</v>
      </c>
      <c r="M1851" s="337" t="s">
        <v>19695</v>
      </c>
      <c r="N1851" s="337" t="s">
        <v>19695</v>
      </c>
      <c r="O1851" s="337" t="s">
        <v>19695</v>
      </c>
      <c r="P1851" s="337" t="s">
        <v>19695</v>
      </c>
      <c r="Q1851" s="337" t="s">
        <v>19695</v>
      </c>
      <c r="R1851" s="337" t="s">
        <v>70</v>
      </c>
      <c r="S1851" s="337" t="s">
        <v>141</v>
      </c>
      <c r="T1851" s="337" t="s">
        <v>8303</v>
      </c>
      <c r="U1851" s="337" t="s">
        <v>8304</v>
      </c>
      <c r="V1851" s="337">
        <v>12</v>
      </c>
      <c r="W1851" s="337" t="s">
        <v>19695</v>
      </c>
      <c r="X1851" s="337" t="s">
        <v>19695</v>
      </c>
      <c r="Y1851" s="337" t="s">
        <v>19695</v>
      </c>
      <c r="Z1851" s="337" t="s">
        <v>1753</v>
      </c>
      <c r="AA1851" s="337" t="s">
        <v>717</v>
      </c>
      <c r="AB1851" s="337" t="s">
        <v>718</v>
      </c>
      <c r="AC1851" s="337" t="s">
        <v>14087</v>
      </c>
    </row>
    <row r="1852" spans="1:29" ht="15.8" x14ac:dyDescent="0.25">
      <c r="A1852" s="337" t="s">
        <v>1723</v>
      </c>
      <c r="B1852" s="337" t="s">
        <v>8305</v>
      </c>
      <c r="C1852" s="337" t="s">
        <v>1821</v>
      </c>
      <c r="D1852" s="337" t="s">
        <v>449</v>
      </c>
      <c r="E1852" s="337" t="s">
        <v>8306</v>
      </c>
      <c r="F1852" s="338">
        <v>43704</v>
      </c>
      <c r="G1852" s="337" t="s">
        <v>8295</v>
      </c>
      <c r="H1852" s="338">
        <v>43751</v>
      </c>
      <c r="I1852" s="337" t="s">
        <v>19695</v>
      </c>
      <c r="J1852" s="337" t="s">
        <v>16</v>
      </c>
      <c r="K1852" s="337" t="s">
        <v>19695</v>
      </c>
      <c r="L1852" s="337" t="s">
        <v>19695</v>
      </c>
      <c r="M1852" s="337" t="s">
        <v>19695</v>
      </c>
      <c r="N1852" s="337" t="s">
        <v>19695</v>
      </c>
      <c r="O1852" s="337" t="s">
        <v>19695</v>
      </c>
      <c r="P1852" s="337" t="s">
        <v>19695</v>
      </c>
      <c r="Q1852" s="337" t="s">
        <v>19695</v>
      </c>
      <c r="R1852" s="337" t="s">
        <v>75</v>
      </c>
      <c r="S1852" s="337" t="s">
        <v>5361</v>
      </c>
      <c r="T1852" s="337" t="s">
        <v>5362</v>
      </c>
      <c r="U1852" s="337" t="s">
        <v>5361</v>
      </c>
      <c r="V1852" s="337">
        <v>8</v>
      </c>
      <c r="W1852" s="337" t="s">
        <v>19695</v>
      </c>
      <c r="X1852" s="337" t="s">
        <v>19695</v>
      </c>
      <c r="Y1852" s="337" t="s">
        <v>19695</v>
      </c>
      <c r="Z1852" s="337" t="s">
        <v>1753</v>
      </c>
      <c r="AA1852" s="337" t="s">
        <v>717</v>
      </c>
      <c r="AB1852" s="337" t="s">
        <v>718</v>
      </c>
      <c r="AC1852" s="337" t="s">
        <v>14088</v>
      </c>
    </row>
    <row r="1853" spans="1:29" ht="15.8" x14ac:dyDescent="0.25">
      <c r="A1853" s="337" t="s">
        <v>1723</v>
      </c>
      <c r="B1853" s="337" t="s">
        <v>10991</v>
      </c>
      <c r="C1853" s="337" t="s">
        <v>1725</v>
      </c>
      <c r="D1853" s="337" t="s">
        <v>13527</v>
      </c>
      <c r="E1853" s="337" t="s">
        <v>9257</v>
      </c>
      <c r="F1853" s="338">
        <v>43750</v>
      </c>
      <c r="G1853" s="337" t="s">
        <v>9257</v>
      </c>
      <c r="H1853" s="338">
        <v>43750</v>
      </c>
      <c r="I1853" s="337" t="s">
        <v>19695</v>
      </c>
      <c r="J1853" s="337" t="s">
        <v>36</v>
      </c>
      <c r="K1853" s="337" t="s">
        <v>19695</v>
      </c>
      <c r="L1853" s="337" t="s">
        <v>19695</v>
      </c>
      <c r="M1853" s="337" t="s">
        <v>19695</v>
      </c>
      <c r="N1853" s="337" t="s">
        <v>19695</v>
      </c>
      <c r="O1853" s="337" t="s">
        <v>19695</v>
      </c>
      <c r="P1853" s="337" t="s">
        <v>19695</v>
      </c>
      <c r="Q1853" s="337" t="s">
        <v>19695</v>
      </c>
      <c r="R1853" s="337" t="s">
        <v>395</v>
      </c>
      <c r="S1853" s="337" t="s">
        <v>10992</v>
      </c>
      <c r="T1853" s="337" t="s">
        <v>10993</v>
      </c>
      <c r="U1853" s="337" t="s">
        <v>10993</v>
      </c>
      <c r="V1853" s="337">
        <v>10</v>
      </c>
      <c r="W1853" s="337" t="s">
        <v>19695</v>
      </c>
      <c r="X1853" s="337" t="s">
        <v>19695</v>
      </c>
      <c r="Y1853" s="337" t="s">
        <v>19695</v>
      </c>
      <c r="Z1853" s="337" t="s">
        <v>1728</v>
      </c>
      <c r="AA1853" s="337" t="s">
        <v>735</v>
      </c>
      <c r="AB1853" s="337" t="s">
        <v>718</v>
      </c>
      <c r="AC1853" s="337" t="s">
        <v>14087</v>
      </c>
    </row>
    <row r="1854" spans="1:29" ht="15.8" x14ac:dyDescent="0.25">
      <c r="A1854" s="337" t="s">
        <v>1723</v>
      </c>
      <c r="B1854" s="337" t="s">
        <v>11612</v>
      </c>
      <c r="C1854" s="337" t="s">
        <v>1821</v>
      </c>
      <c r="D1854" s="337" t="s">
        <v>449</v>
      </c>
      <c r="E1854" s="337" t="s">
        <v>9888</v>
      </c>
      <c r="F1854" s="338">
        <v>43720</v>
      </c>
      <c r="G1854" s="337" t="s">
        <v>9257</v>
      </c>
      <c r="H1854" s="338">
        <v>43750</v>
      </c>
      <c r="I1854" s="337" t="s">
        <v>19695</v>
      </c>
      <c r="J1854" s="337" t="s">
        <v>16</v>
      </c>
      <c r="K1854" s="337" t="s">
        <v>19695</v>
      </c>
      <c r="L1854" s="337" t="s">
        <v>19695</v>
      </c>
      <c r="M1854" s="337" t="s">
        <v>19695</v>
      </c>
      <c r="N1854" s="337" t="s">
        <v>19695</v>
      </c>
      <c r="O1854" s="337" t="s">
        <v>19695</v>
      </c>
      <c r="P1854" s="337" t="s">
        <v>19695</v>
      </c>
      <c r="Q1854" s="337" t="s">
        <v>19695</v>
      </c>
      <c r="R1854" s="337" t="s">
        <v>112</v>
      </c>
      <c r="S1854" s="337" t="s">
        <v>113</v>
      </c>
      <c r="T1854" s="337" t="s">
        <v>113</v>
      </c>
      <c r="U1854" s="337" t="s">
        <v>11613</v>
      </c>
      <c r="V1854" s="337">
        <v>10</v>
      </c>
      <c r="W1854" s="337" t="s">
        <v>19695</v>
      </c>
      <c r="X1854" s="337" t="s">
        <v>19695</v>
      </c>
      <c r="Y1854" s="337" t="s">
        <v>19695</v>
      </c>
      <c r="Z1854" s="337" t="s">
        <v>1728</v>
      </c>
      <c r="AA1854" s="337" t="s">
        <v>735</v>
      </c>
      <c r="AB1854" s="337" t="s">
        <v>718</v>
      </c>
      <c r="AC1854" s="337" t="s">
        <v>14117</v>
      </c>
    </row>
    <row r="1855" spans="1:29" ht="15.8" x14ac:dyDescent="0.25">
      <c r="A1855" s="337" t="s">
        <v>1723</v>
      </c>
      <c r="B1855" s="337" t="s">
        <v>9856</v>
      </c>
      <c r="C1855" s="337" t="s">
        <v>1821</v>
      </c>
      <c r="D1855" s="337" t="s">
        <v>449</v>
      </c>
      <c r="E1855" s="337" t="s">
        <v>7360</v>
      </c>
      <c r="F1855" s="338">
        <v>43740</v>
      </c>
      <c r="G1855" s="337" t="s">
        <v>9257</v>
      </c>
      <c r="H1855" s="338">
        <v>43750</v>
      </c>
      <c r="I1855" s="337" t="s">
        <v>19695</v>
      </c>
      <c r="J1855" s="337" t="s">
        <v>36</v>
      </c>
      <c r="K1855" s="337" t="s">
        <v>19695</v>
      </c>
      <c r="L1855" s="337" t="s">
        <v>19695</v>
      </c>
      <c r="M1855" s="337" t="s">
        <v>19695</v>
      </c>
      <c r="N1855" s="337" t="s">
        <v>19695</v>
      </c>
      <c r="O1855" s="337" t="s">
        <v>19695</v>
      </c>
      <c r="P1855" s="337" t="s">
        <v>19695</v>
      </c>
      <c r="Q1855" s="337" t="s">
        <v>19695</v>
      </c>
      <c r="R1855" s="337" t="s">
        <v>105</v>
      </c>
      <c r="S1855" s="337" t="s">
        <v>1082</v>
      </c>
      <c r="T1855" s="337" t="s">
        <v>1082</v>
      </c>
      <c r="U1855" s="337" t="s">
        <v>9857</v>
      </c>
      <c r="V1855" s="337">
        <v>9</v>
      </c>
      <c r="W1855" s="337" t="s">
        <v>19695</v>
      </c>
      <c r="X1855" s="337" t="s">
        <v>19695</v>
      </c>
      <c r="Y1855" s="337" t="s">
        <v>19695</v>
      </c>
      <c r="Z1855" s="337" t="s">
        <v>1745</v>
      </c>
      <c r="AA1855" s="337" t="s">
        <v>761</v>
      </c>
      <c r="AB1855" s="337" t="s">
        <v>762</v>
      </c>
      <c r="AC1855" s="337" t="s">
        <v>15311</v>
      </c>
    </row>
    <row r="1856" spans="1:29" ht="15.8" x14ac:dyDescent="0.25">
      <c r="A1856" s="337" t="s">
        <v>1723</v>
      </c>
      <c r="B1856" s="337" t="s">
        <v>10435</v>
      </c>
      <c r="C1856" s="337" t="s">
        <v>1725</v>
      </c>
      <c r="D1856" s="337" t="s">
        <v>1730</v>
      </c>
      <c r="E1856" s="337" t="s">
        <v>7364</v>
      </c>
      <c r="F1856" s="338">
        <v>43749</v>
      </c>
      <c r="G1856" s="337" t="s">
        <v>7364</v>
      </c>
      <c r="H1856" s="338">
        <v>43749</v>
      </c>
      <c r="I1856" s="337" t="s">
        <v>19695</v>
      </c>
      <c r="J1856" s="337" t="s">
        <v>16</v>
      </c>
      <c r="K1856" s="337" t="s">
        <v>19695</v>
      </c>
      <c r="L1856" s="337" t="s">
        <v>19695</v>
      </c>
      <c r="M1856" s="337" t="s">
        <v>19695</v>
      </c>
      <c r="N1856" s="337" t="s">
        <v>19695</v>
      </c>
      <c r="O1856" s="337" t="s">
        <v>19695</v>
      </c>
      <c r="P1856" s="337" t="s">
        <v>19695</v>
      </c>
      <c r="Q1856" s="337" t="s">
        <v>19695</v>
      </c>
      <c r="R1856" s="337" t="s">
        <v>52</v>
      </c>
      <c r="S1856" s="337" t="s">
        <v>69</v>
      </c>
      <c r="T1856" s="337" t="s">
        <v>10006</v>
      </c>
      <c r="U1856" s="337" t="s">
        <v>3697</v>
      </c>
      <c r="V1856" s="337">
        <v>24</v>
      </c>
      <c r="W1856" s="337" t="s">
        <v>19695</v>
      </c>
      <c r="X1856" s="337" t="s">
        <v>19695</v>
      </c>
      <c r="Y1856" s="337" t="s">
        <v>19695</v>
      </c>
      <c r="Z1856" s="337" t="s">
        <v>1728</v>
      </c>
      <c r="AA1856" s="337" t="s">
        <v>735</v>
      </c>
      <c r="AB1856" s="337" t="s">
        <v>718</v>
      </c>
      <c r="AC1856" s="337" t="s">
        <v>14086</v>
      </c>
    </row>
    <row r="1857" spans="1:29" ht="15.8" x14ac:dyDescent="0.25">
      <c r="A1857" s="337" t="s">
        <v>1723</v>
      </c>
      <c r="B1857" s="337" t="s">
        <v>10005</v>
      </c>
      <c r="C1857" s="337" t="s">
        <v>1821</v>
      </c>
      <c r="D1857" s="337" t="s">
        <v>449</v>
      </c>
      <c r="E1857" s="337" t="s">
        <v>7364</v>
      </c>
      <c r="F1857" s="338">
        <v>43749</v>
      </c>
      <c r="G1857" s="337" t="s">
        <v>7364</v>
      </c>
      <c r="H1857" s="338">
        <v>43749</v>
      </c>
      <c r="I1857" s="337" t="s">
        <v>19695</v>
      </c>
      <c r="J1857" s="337" t="s">
        <v>36</v>
      </c>
      <c r="K1857" s="337" t="s">
        <v>19695</v>
      </c>
      <c r="L1857" s="337" t="s">
        <v>19695</v>
      </c>
      <c r="M1857" s="337" t="s">
        <v>19695</v>
      </c>
      <c r="N1857" s="337" t="s">
        <v>19695</v>
      </c>
      <c r="O1857" s="337" t="s">
        <v>19695</v>
      </c>
      <c r="P1857" s="337" t="s">
        <v>19695</v>
      </c>
      <c r="Q1857" s="337" t="s">
        <v>19695</v>
      </c>
      <c r="R1857" s="337" t="s">
        <v>52</v>
      </c>
      <c r="S1857" s="337" t="s">
        <v>69</v>
      </c>
      <c r="T1857" s="337" t="s">
        <v>10006</v>
      </c>
      <c r="U1857" s="337" t="s">
        <v>3697</v>
      </c>
      <c r="V1857" s="337">
        <v>32</v>
      </c>
      <c r="W1857" s="337" t="s">
        <v>19695</v>
      </c>
      <c r="X1857" s="337" t="s">
        <v>19695</v>
      </c>
      <c r="Y1857" s="337" t="s">
        <v>19695</v>
      </c>
      <c r="Z1857" s="337" t="s">
        <v>1728</v>
      </c>
      <c r="AA1857" s="337" t="s">
        <v>735</v>
      </c>
      <c r="AB1857" s="337" t="s">
        <v>718</v>
      </c>
      <c r="AC1857" s="337" t="s">
        <v>14086</v>
      </c>
    </row>
    <row r="1858" spans="1:29" ht="15.8" x14ac:dyDescent="0.25">
      <c r="A1858" s="337" t="s">
        <v>1723</v>
      </c>
      <c r="B1858" s="337" t="s">
        <v>10007</v>
      </c>
      <c r="C1858" s="337" t="s">
        <v>1821</v>
      </c>
      <c r="D1858" s="337" t="s">
        <v>449</v>
      </c>
      <c r="E1858" s="337" t="s">
        <v>7364</v>
      </c>
      <c r="F1858" s="338">
        <v>43749</v>
      </c>
      <c r="G1858" s="337" t="s">
        <v>7364</v>
      </c>
      <c r="H1858" s="338">
        <v>43749</v>
      </c>
      <c r="I1858" s="337" t="s">
        <v>19695</v>
      </c>
      <c r="J1858" s="337" t="s">
        <v>16</v>
      </c>
      <c r="K1858" s="337" t="s">
        <v>19695</v>
      </c>
      <c r="L1858" s="337" t="s">
        <v>19695</v>
      </c>
      <c r="M1858" s="337" t="s">
        <v>19695</v>
      </c>
      <c r="N1858" s="337" t="s">
        <v>19695</v>
      </c>
      <c r="O1858" s="337" t="s">
        <v>19695</v>
      </c>
      <c r="P1858" s="337" t="s">
        <v>19695</v>
      </c>
      <c r="Q1858" s="337" t="s">
        <v>19695</v>
      </c>
      <c r="R1858" s="337" t="s">
        <v>52</v>
      </c>
      <c r="S1858" s="337" t="s">
        <v>69</v>
      </c>
      <c r="T1858" s="337" t="s">
        <v>10006</v>
      </c>
      <c r="U1858" s="337" t="s">
        <v>10008</v>
      </c>
      <c r="V1858" s="337">
        <v>10</v>
      </c>
      <c r="W1858" s="337" t="s">
        <v>19695</v>
      </c>
      <c r="X1858" s="337" t="s">
        <v>19695</v>
      </c>
      <c r="Y1858" s="337" t="s">
        <v>19695</v>
      </c>
      <c r="Z1858" s="337" t="s">
        <v>1728</v>
      </c>
      <c r="AA1858" s="337" t="s">
        <v>735</v>
      </c>
      <c r="AB1858" s="337" t="s">
        <v>718</v>
      </c>
      <c r="AC1858" s="337" t="s">
        <v>14086</v>
      </c>
    </row>
    <row r="1859" spans="1:29" ht="15.8" x14ac:dyDescent="0.25">
      <c r="A1859" s="337" t="s">
        <v>1723</v>
      </c>
      <c r="B1859" s="337" t="s">
        <v>10009</v>
      </c>
      <c r="C1859" s="337" t="s">
        <v>1821</v>
      </c>
      <c r="D1859" s="337" t="s">
        <v>449</v>
      </c>
      <c r="E1859" s="337" t="s">
        <v>7364</v>
      </c>
      <c r="F1859" s="338">
        <v>43749</v>
      </c>
      <c r="G1859" s="337" t="s">
        <v>7364</v>
      </c>
      <c r="H1859" s="338">
        <v>43749</v>
      </c>
      <c r="I1859" s="337" t="s">
        <v>19695</v>
      </c>
      <c r="J1859" s="337" t="s">
        <v>16</v>
      </c>
      <c r="K1859" s="337" t="s">
        <v>19695</v>
      </c>
      <c r="L1859" s="337" t="s">
        <v>19695</v>
      </c>
      <c r="M1859" s="337" t="s">
        <v>19695</v>
      </c>
      <c r="N1859" s="337" t="s">
        <v>19695</v>
      </c>
      <c r="O1859" s="337" t="s">
        <v>19695</v>
      </c>
      <c r="P1859" s="337" t="s">
        <v>19695</v>
      </c>
      <c r="Q1859" s="337" t="s">
        <v>19695</v>
      </c>
      <c r="R1859" s="337" t="s">
        <v>52</v>
      </c>
      <c r="S1859" s="337" t="s">
        <v>69</v>
      </c>
      <c r="T1859" s="337" t="s">
        <v>10006</v>
      </c>
      <c r="U1859" s="337" t="s">
        <v>10008</v>
      </c>
      <c r="V1859" s="337">
        <v>8</v>
      </c>
      <c r="W1859" s="337" t="s">
        <v>19695</v>
      </c>
      <c r="X1859" s="337" t="s">
        <v>19695</v>
      </c>
      <c r="Y1859" s="337" t="s">
        <v>19695</v>
      </c>
      <c r="Z1859" s="337" t="s">
        <v>1728</v>
      </c>
      <c r="AA1859" s="337" t="s">
        <v>735</v>
      </c>
      <c r="AB1859" s="337" t="s">
        <v>718</v>
      </c>
      <c r="AC1859" s="337" t="s">
        <v>14086</v>
      </c>
    </row>
    <row r="1860" spans="1:29" ht="15.8" x14ac:dyDescent="0.25">
      <c r="A1860" s="337" t="s">
        <v>1723</v>
      </c>
      <c r="B1860" s="337" t="s">
        <v>10010</v>
      </c>
      <c r="C1860" s="337" t="s">
        <v>1821</v>
      </c>
      <c r="D1860" s="337" t="s">
        <v>449</v>
      </c>
      <c r="E1860" s="337" t="s">
        <v>7364</v>
      </c>
      <c r="F1860" s="338">
        <v>43749</v>
      </c>
      <c r="G1860" s="337" t="s">
        <v>7364</v>
      </c>
      <c r="H1860" s="338">
        <v>43749</v>
      </c>
      <c r="I1860" s="337" t="s">
        <v>19695</v>
      </c>
      <c r="J1860" s="337" t="s">
        <v>36</v>
      </c>
      <c r="K1860" s="337" t="s">
        <v>19695</v>
      </c>
      <c r="L1860" s="337" t="s">
        <v>19695</v>
      </c>
      <c r="M1860" s="337" t="s">
        <v>19695</v>
      </c>
      <c r="N1860" s="337" t="s">
        <v>19695</v>
      </c>
      <c r="O1860" s="337" t="s">
        <v>19695</v>
      </c>
      <c r="P1860" s="337" t="s">
        <v>19695</v>
      </c>
      <c r="Q1860" s="337" t="s">
        <v>19695</v>
      </c>
      <c r="R1860" s="337" t="s">
        <v>52</v>
      </c>
      <c r="S1860" s="337" t="s">
        <v>69</v>
      </c>
      <c r="T1860" s="337" t="s">
        <v>10006</v>
      </c>
      <c r="U1860" s="337" t="s">
        <v>3697</v>
      </c>
      <c r="V1860" s="337">
        <v>10</v>
      </c>
      <c r="W1860" s="337" t="s">
        <v>19695</v>
      </c>
      <c r="X1860" s="337" t="s">
        <v>19695</v>
      </c>
      <c r="Y1860" s="337" t="s">
        <v>19695</v>
      </c>
      <c r="Z1860" s="337" t="s">
        <v>1728</v>
      </c>
      <c r="AA1860" s="337" t="s">
        <v>735</v>
      </c>
      <c r="AB1860" s="337" t="s">
        <v>718</v>
      </c>
      <c r="AC1860" s="337" t="s">
        <v>14086</v>
      </c>
    </row>
    <row r="1861" spans="1:29" ht="15.8" x14ac:dyDescent="0.25">
      <c r="A1861" s="337" t="s">
        <v>1723</v>
      </c>
      <c r="B1861" s="337" t="s">
        <v>10416</v>
      </c>
      <c r="C1861" s="337" t="s">
        <v>1821</v>
      </c>
      <c r="D1861" s="337" t="s">
        <v>449</v>
      </c>
      <c r="E1861" s="337" t="s">
        <v>7619</v>
      </c>
      <c r="F1861" s="338">
        <v>43716</v>
      </c>
      <c r="G1861" s="337" t="s">
        <v>7364</v>
      </c>
      <c r="H1861" s="338">
        <v>43749</v>
      </c>
      <c r="I1861" s="337" t="s">
        <v>19695</v>
      </c>
      <c r="J1861" s="337" t="s">
        <v>16</v>
      </c>
      <c r="K1861" s="337" t="s">
        <v>19695</v>
      </c>
      <c r="L1861" s="337" t="s">
        <v>19695</v>
      </c>
      <c r="M1861" s="337" t="s">
        <v>19695</v>
      </c>
      <c r="N1861" s="337" t="s">
        <v>19695</v>
      </c>
      <c r="O1861" s="337" t="s">
        <v>19695</v>
      </c>
      <c r="P1861" s="337" t="s">
        <v>19695</v>
      </c>
      <c r="Q1861" s="337" t="s">
        <v>19695</v>
      </c>
      <c r="R1861" s="337" t="s">
        <v>18</v>
      </c>
      <c r="S1861" s="337" t="s">
        <v>1038</v>
      </c>
      <c r="T1861" s="337" t="s">
        <v>1038</v>
      </c>
      <c r="U1861" s="337" t="s">
        <v>7599</v>
      </c>
      <c r="V1861" s="337">
        <v>6</v>
      </c>
      <c r="W1861" s="337" t="s">
        <v>19695</v>
      </c>
      <c r="X1861" s="337" t="s">
        <v>19695</v>
      </c>
      <c r="Y1861" s="337" t="s">
        <v>19695</v>
      </c>
      <c r="Z1861" s="337" t="s">
        <v>1728</v>
      </c>
      <c r="AA1861" s="337" t="s">
        <v>735</v>
      </c>
      <c r="AB1861" s="337" t="s">
        <v>718</v>
      </c>
      <c r="AC1861" s="337" t="s">
        <v>14121</v>
      </c>
    </row>
    <row r="1862" spans="1:29" ht="15.8" x14ac:dyDescent="0.25">
      <c r="A1862" s="337" t="s">
        <v>1723</v>
      </c>
      <c r="B1862" s="337" t="s">
        <v>9939</v>
      </c>
      <c r="C1862" s="337" t="s">
        <v>1821</v>
      </c>
      <c r="D1862" s="337" t="s">
        <v>449</v>
      </c>
      <c r="E1862" s="337" t="s">
        <v>7619</v>
      </c>
      <c r="F1862" s="338">
        <v>43716</v>
      </c>
      <c r="G1862" s="337" t="s">
        <v>7364</v>
      </c>
      <c r="H1862" s="338">
        <v>43749</v>
      </c>
      <c r="I1862" s="337" t="s">
        <v>19695</v>
      </c>
      <c r="J1862" s="337" t="s">
        <v>16</v>
      </c>
      <c r="K1862" s="337" t="s">
        <v>19695</v>
      </c>
      <c r="L1862" s="337" t="s">
        <v>19695</v>
      </c>
      <c r="M1862" s="337" t="s">
        <v>19695</v>
      </c>
      <c r="N1862" s="337" t="s">
        <v>19695</v>
      </c>
      <c r="O1862" s="337" t="s">
        <v>19695</v>
      </c>
      <c r="P1862" s="337" t="s">
        <v>19695</v>
      </c>
      <c r="Q1862" s="337" t="s">
        <v>19695</v>
      </c>
      <c r="R1862" s="337" t="s">
        <v>18</v>
      </c>
      <c r="S1862" s="337" t="s">
        <v>1038</v>
      </c>
      <c r="T1862" s="337" t="s">
        <v>78</v>
      </c>
      <c r="U1862" s="337" t="s">
        <v>7599</v>
      </c>
      <c r="V1862" s="337">
        <v>6</v>
      </c>
      <c r="W1862" s="337" t="s">
        <v>19695</v>
      </c>
      <c r="X1862" s="337" t="s">
        <v>19695</v>
      </c>
      <c r="Y1862" s="337" t="s">
        <v>19695</v>
      </c>
      <c r="Z1862" s="337" t="s">
        <v>1728</v>
      </c>
      <c r="AA1862" s="337" t="s">
        <v>735</v>
      </c>
      <c r="AB1862" s="337" t="s">
        <v>718</v>
      </c>
      <c r="AC1862" s="337" t="s">
        <v>14121</v>
      </c>
    </row>
    <row r="1863" spans="1:29" ht="15.8" x14ac:dyDescent="0.25">
      <c r="A1863" s="337" t="s">
        <v>1723</v>
      </c>
      <c r="B1863" s="337" t="s">
        <v>9681</v>
      </c>
      <c r="C1863" s="337" t="s">
        <v>1821</v>
      </c>
      <c r="D1863" s="337" t="s">
        <v>449</v>
      </c>
      <c r="E1863" s="337" t="s">
        <v>7364</v>
      </c>
      <c r="F1863" s="338">
        <v>43749</v>
      </c>
      <c r="G1863" s="337" t="s">
        <v>7364</v>
      </c>
      <c r="H1863" s="338">
        <v>43749</v>
      </c>
      <c r="I1863" s="337" t="s">
        <v>19695</v>
      </c>
      <c r="J1863" s="337" t="s">
        <v>16</v>
      </c>
      <c r="K1863" s="337" t="s">
        <v>19695</v>
      </c>
      <c r="L1863" s="337" t="s">
        <v>19695</v>
      </c>
      <c r="M1863" s="337" t="s">
        <v>19695</v>
      </c>
      <c r="N1863" s="337" t="s">
        <v>19695</v>
      </c>
      <c r="O1863" s="337" t="s">
        <v>19695</v>
      </c>
      <c r="P1863" s="337" t="s">
        <v>19695</v>
      </c>
      <c r="Q1863" s="337" t="s">
        <v>19695</v>
      </c>
      <c r="R1863" s="337" t="s">
        <v>52</v>
      </c>
      <c r="S1863" s="337" t="s">
        <v>52</v>
      </c>
      <c r="T1863" s="337" t="s">
        <v>9682</v>
      </c>
      <c r="U1863" s="337" t="s">
        <v>1183</v>
      </c>
      <c r="V1863" s="337">
        <v>10</v>
      </c>
      <c r="W1863" s="337" t="s">
        <v>19695</v>
      </c>
      <c r="X1863" s="337" t="s">
        <v>19695</v>
      </c>
      <c r="Y1863" s="337" t="s">
        <v>19695</v>
      </c>
      <c r="Z1863" s="337" t="s">
        <v>1745</v>
      </c>
      <c r="AA1863" s="337" t="s">
        <v>853</v>
      </c>
      <c r="AB1863" s="337" t="s">
        <v>854</v>
      </c>
      <c r="AC1863" s="337" t="s">
        <v>14088</v>
      </c>
    </row>
    <row r="1864" spans="1:29" ht="15.8" x14ac:dyDescent="0.25">
      <c r="A1864" s="337" t="s">
        <v>1723</v>
      </c>
      <c r="B1864" s="337" t="s">
        <v>8533</v>
      </c>
      <c r="C1864" s="337" t="s">
        <v>1725</v>
      </c>
      <c r="D1864" s="337" t="s">
        <v>1730</v>
      </c>
      <c r="E1864" s="337" t="s">
        <v>7364</v>
      </c>
      <c r="F1864" s="338">
        <v>43749</v>
      </c>
      <c r="G1864" s="337" t="s">
        <v>7364</v>
      </c>
      <c r="H1864" s="338">
        <v>43749</v>
      </c>
      <c r="I1864" s="337" t="s">
        <v>19695</v>
      </c>
      <c r="J1864" s="337" t="s">
        <v>16</v>
      </c>
      <c r="K1864" s="337" t="s">
        <v>19695</v>
      </c>
      <c r="L1864" s="337" t="s">
        <v>19695</v>
      </c>
      <c r="M1864" s="337" t="s">
        <v>19695</v>
      </c>
      <c r="N1864" s="337" t="s">
        <v>19695</v>
      </c>
      <c r="O1864" s="337" t="s">
        <v>19695</v>
      </c>
      <c r="P1864" s="337" t="s">
        <v>19695</v>
      </c>
      <c r="Q1864" s="337" t="s">
        <v>19695</v>
      </c>
      <c r="R1864" s="337" t="s">
        <v>130</v>
      </c>
      <c r="S1864" s="337" t="s">
        <v>147</v>
      </c>
      <c r="T1864" s="337" t="s">
        <v>2256</v>
      </c>
      <c r="U1864" s="337" t="s">
        <v>2577</v>
      </c>
      <c r="V1864" s="337">
        <v>6</v>
      </c>
      <c r="W1864" s="337" t="s">
        <v>19695</v>
      </c>
      <c r="X1864" s="337" t="s">
        <v>19695</v>
      </c>
      <c r="Y1864" s="337" t="s">
        <v>19695</v>
      </c>
      <c r="Z1864" s="337" t="s">
        <v>1753</v>
      </c>
      <c r="AA1864" s="337" t="s">
        <v>717</v>
      </c>
      <c r="AB1864" s="337" t="s">
        <v>718</v>
      </c>
      <c r="AC1864" s="337" t="s">
        <v>14086</v>
      </c>
    </row>
    <row r="1865" spans="1:29" ht="15.8" x14ac:dyDescent="0.25">
      <c r="A1865" s="337" t="s">
        <v>1723</v>
      </c>
      <c r="B1865" s="337" t="s">
        <v>7362</v>
      </c>
      <c r="C1865" s="337" t="s">
        <v>1821</v>
      </c>
      <c r="D1865" s="337" t="s">
        <v>449</v>
      </c>
      <c r="E1865" s="337" t="s">
        <v>7363</v>
      </c>
      <c r="F1865" s="338">
        <v>43702</v>
      </c>
      <c r="G1865" s="337" t="s">
        <v>7364</v>
      </c>
      <c r="H1865" s="338">
        <v>43749</v>
      </c>
      <c r="I1865" s="337" t="s">
        <v>19695</v>
      </c>
      <c r="J1865" s="337" t="s">
        <v>16</v>
      </c>
      <c r="K1865" s="337" t="s">
        <v>19695</v>
      </c>
      <c r="L1865" s="337" t="s">
        <v>19695</v>
      </c>
      <c r="M1865" s="337" t="s">
        <v>19695</v>
      </c>
      <c r="N1865" s="337" t="s">
        <v>19695</v>
      </c>
      <c r="O1865" s="337" t="s">
        <v>19695</v>
      </c>
      <c r="P1865" s="337" t="s">
        <v>19695</v>
      </c>
      <c r="Q1865" s="337" t="s">
        <v>19695</v>
      </c>
      <c r="R1865" s="337" t="s">
        <v>52</v>
      </c>
      <c r="S1865" s="337" t="s">
        <v>120</v>
      </c>
      <c r="T1865" s="337" t="s">
        <v>844</v>
      </c>
      <c r="U1865" s="337" t="s">
        <v>7365</v>
      </c>
      <c r="V1865" s="337">
        <v>8</v>
      </c>
      <c r="W1865" s="337" t="s">
        <v>19695</v>
      </c>
      <c r="X1865" s="337" t="s">
        <v>19695</v>
      </c>
      <c r="Y1865" s="337" t="s">
        <v>19695</v>
      </c>
      <c r="Z1865" s="337" t="s">
        <v>1753</v>
      </c>
      <c r="AA1865" s="337" t="s">
        <v>735</v>
      </c>
      <c r="AB1865" s="337" t="s">
        <v>718</v>
      </c>
      <c r="AC1865" s="337" t="s">
        <v>14086</v>
      </c>
    </row>
    <row r="1866" spans="1:29" ht="15.8" x14ac:dyDescent="0.25">
      <c r="A1866" s="337" t="s">
        <v>1723</v>
      </c>
      <c r="B1866" s="337" t="s">
        <v>7461</v>
      </c>
      <c r="C1866" s="337" t="s">
        <v>1725</v>
      </c>
      <c r="D1866" s="337" t="s">
        <v>1730</v>
      </c>
      <c r="E1866" s="337" t="s">
        <v>7359</v>
      </c>
      <c r="F1866" s="338">
        <v>43687</v>
      </c>
      <c r="G1866" s="337" t="s">
        <v>7364</v>
      </c>
      <c r="H1866" s="338">
        <v>43749</v>
      </c>
      <c r="I1866" s="337" t="s">
        <v>19695</v>
      </c>
      <c r="J1866" s="337" t="s">
        <v>16</v>
      </c>
      <c r="K1866" s="337" t="s">
        <v>19695</v>
      </c>
      <c r="L1866" s="337" t="s">
        <v>19695</v>
      </c>
      <c r="M1866" s="337" t="s">
        <v>19695</v>
      </c>
      <c r="N1866" s="337" t="s">
        <v>19695</v>
      </c>
      <c r="O1866" s="337" t="s">
        <v>19695</v>
      </c>
      <c r="P1866" s="337" t="s">
        <v>19695</v>
      </c>
      <c r="Q1866" s="337" t="s">
        <v>19695</v>
      </c>
      <c r="R1866" s="337" t="s">
        <v>52</v>
      </c>
      <c r="S1866" s="337" t="s">
        <v>120</v>
      </c>
      <c r="T1866" s="337" t="s">
        <v>1612</v>
      </c>
      <c r="U1866" s="337" t="s">
        <v>2050</v>
      </c>
      <c r="V1866" s="337">
        <v>8</v>
      </c>
      <c r="W1866" s="337" t="s">
        <v>19695</v>
      </c>
      <c r="X1866" s="337" t="s">
        <v>19695</v>
      </c>
      <c r="Y1866" s="337" t="s">
        <v>19695</v>
      </c>
      <c r="Z1866" s="337" t="s">
        <v>1753</v>
      </c>
      <c r="AA1866" s="337" t="s">
        <v>735</v>
      </c>
      <c r="AB1866" s="337" t="s">
        <v>718</v>
      </c>
      <c r="AC1866" s="337" t="s">
        <v>14096</v>
      </c>
    </row>
    <row r="1867" spans="1:29" ht="15.8" x14ac:dyDescent="0.25">
      <c r="A1867" s="337" t="s">
        <v>1723</v>
      </c>
      <c r="B1867" s="337" t="s">
        <v>11603</v>
      </c>
      <c r="C1867" s="337" t="s">
        <v>1821</v>
      </c>
      <c r="D1867" s="337" t="s">
        <v>449</v>
      </c>
      <c r="E1867" s="337" t="s">
        <v>7397</v>
      </c>
      <c r="F1867" s="338">
        <v>43575</v>
      </c>
      <c r="G1867" s="337" t="s">
        <v>9937</v>
      </c>
      <c r="H1867" s="338">
        <v>43748</v>
      </c>
      <c r="I1867" s="337" t="s">
        <v>19695</v>
      </c>
      <c r="J1867" s="337" t="s">
        <v>36</v>
      </c>
      <c r="K1867" s="337" t="s">
        <v>19695</v>
      </c>
      <c r="L1867" s="337" t="s">
        <v>19695</v>
      </c>
      <c r="M1867" s="337" t="s">
        <v>19695</v>
      </c>
      <c r="N1867" s="337" t="s">
        <v>19695</v>
      </c>
      <c r="O1867" s="337" t="s">
        <v>19695</v>
      </c>
      <c r="P1867" s="337" t="s">
        <v>19695</v>
      </c>
      <c r="Q1867" s="337" t="s">
        <v>19695</v>
      </c>
      <c r="R1867" s="337" t="s">
        <v>1999</v>
      </c>
      <c r="S1867" s="337" t="s">
        <v>2000</v>
      </c>
      <c r="T1867" s="337" t="s">
        <v>11604</v>
      </c>
      <c r="U1867" s="337" t="s">
        <v>11605</v>
      </c>
      <c r="V1867" s="337">
        <v>8</v>
      </c>
      <c r="W1867" s="337" t="s">
        <v>19695</v>
      </c>
      <c r="X1867" s="337" t="s">
        <v>19695</v>
      </c>
      <c r="Y1867" s="337" t="s">
        <v>19695</v>
      </c>
      <c r="Z1867" s="337" t="s">
        <v>1728</v>
      </c>
      <c r="AA1867" s="337" t="s">
        <v>735</v>
      </c>
      <c r="AB1867" s="337" t="s">
        <v>718</v>
      </c>
      <c r="AC1867" s="337" t="s">
        <v>14101</v>
      </c>
    </row>
    <row r="1868" spans="1:29" ht="15.8" x14ac:dyDescent="0.25">
      <c r="A1868" s="337" t="s">
        <v>1723</v>
      </c>
      <c r="B1868" s="337" t="s">
        <v>11600</v>
      </c>
      <c r="C1868" s="337" t="s">
        <v>1821</v>
      </c>
      <c r="D1868" s="337" t="s">
        <v>449</v>
      </c>
      <c r="E1868" s="337" t="s">
        <v>8422</v>
      </c>
      <c r="F1868" s="338">
        <v>43583</v>
      </c>
      <c r="G1868" s="337" t="s">
        <v>9937</v>
      </c>
      <c r="H1868" s="338">
        <v>43748</v>
      </c>
      <c r="I1868" s="337" t="s">
        <v>19695</v>
      </c>
      <c r="J1868" s="337" t="s">
        <v>16</v>
      </c>
      <c r="K1868" s="337" t="s">
        <v>19695</v>
      </c>
      <c r="L1868" s="337" t="s">
        <v>19695</v>
      </c>
      <c r="M1868" s="337" t="s">
        <v>19695</v>
      </c>
      <c r="N1868" s="337" t="s">
        <v>19695</v>
      </c>
      <c r="O1868" s="337" t="s">
        <v>19695</v>
      </c>
      <c r="P1868" s="337" t="s">
        <v>19695</v>
      </c>
      <c r="Q1868" s="337" t="s">
        <v>19695</v>
      </c>
      <c r="R1868" s="337" t="s">
        <v>146</v>
      </c>
      <c r="S1868" s="337" t="s">
        <v>1705</v>
      </c>
      <c r="T1868" s="337" t="s">
        <v>11601</v>
      </c>
      <c r="U1868" s="337" t="s">
        <v>11602</v>
      </c>
      <c r="V1868" s="337">
        <v>8</v>
      </c>
      <c r="W1868" s="337" t="s">
        <v>19695</v>
      </c>
      <c r="X1868" s="337" t="s">
        <v>19695</v>
      </c>
      <c r="Y1868" s="337" t="s">
        <v>19695</v>
      </c>
      <c r="Z1868" s="337" t="s">
        <v>1728</v>
      </c>
      <c r="AA1868" s="337" t="s">
        <v>735</v>
      </c>
      <c r="AB1868" s="337" t="s">
        <v>718</v>
      </c>
      <c r="AC1868" s="337" t="s">
        <v>14104</v>
      </c>
    </row>
    <row r="1869" spans="1:29" ht="15.8" x14ac:dyDescent="0.25">
      <c r="A1869" s="337" t="s">
        <v>1723</v>
      </c>
      <c r="B1869" s="337" t="s">
        <v>9936</v>
      </c>
      <c r="C1869" s="337" t="s">
        <v>1821</v>
      </c>
      <c r="D1869" s="337" t="s">
        <v>449</v>
      </c>
      <c r="E1869" s="337" t="s">
        <v>7559</v>
      </c>
      <c r="F1869" s="338">
        <v>43746</v>
      </c>
      <c r="G1869" s="337" t="s">
        <v>9937</v>
      </c>
      <c r="H1869" s="338">
        <v>43748</v>
      </c>
      <c r="I1869" s="337" t="s">
        <v>19695</v>
      </c>
      <c r="J1869" s="337" t="s">
        <v>16</v>
      </c>
      <c r="K1869" s="337" t="s">
        <v>19695</v>
      </c>
      <c r="L1869" s="337" t="s">
        <v>19695</v>
      </c>
      <c r="M1869" s="337" t="s">
        <v>19695</v>
      </c>
      <c r="N1869" s="337" t="s">
        <v>19695</v>
      </c>
      <c r="O1869" s="337" t="s">
        <v>19695</v>
      </c>
      <c r="P1869" s="337" t="s">
        <v>19695</v>
      </c>
      <c r="Q1869" s="337" t="s">
        <v>19695</v>
      </c>
      <c r="R1869" s="337" t="s">
        <v>18</v>
      </c>
      <c r="S1869" s="337" t="s">
        <v>78</v>
      </c>
      <c r="T1869" s="337" t="s">
        <v>1063</v>
      </c>
      <c r="U1869" s="337" t="s">
        <v>9938</v>
      </c>
      <c r="V1869" s="337">
        <v>8</v>
      </c>
      <c r="W1869" s="337" t="s">
        <v>19695</v>
      </c>
      <c r="X1869" s="337" t="s">
        <v>19695</v>
      </c>
      <c r="Y1869" s="337" t="s">
        <v>19695</v>
      </c>
      <c r="Z1869" s="337" t="s">
        <v>1728</v>
      </c>
      <c r="AA1869" s="337" t="s">
        <v>735</v>
      </c>
      <c r="AB1869" s="337" t="s">
        <v>718</v>
      </c>
      <c r="AC1869" s="337" t="s">
        <v>14121</v>
      </c>
    </row>
    <row r="1870" spans="1:29" ht="15.8" x14ac:dyDescent="0.25">
      <c r="A1870" s="337" t="s">
        <v>1723</v>
      </c>
      <c r="B1870" s="337" t="s">
        <v>10839</v>
      </c>
      <c r="C1870" s="337" t="s">
        <v>1821</v>
      </c>
      <c r="D1870" s="337" t="s">
        <v>449</v>
      </c>
      <c r="E1870" s="337" t="s">
        <v>7384</v>
      </c>
      <c r="F1870" s="338">
        <v>43692</v>
      </c>
      <c r="G1870" s="337" t="s">
        <v>7346</v>
      </c>
      <c r="H1870" s="338">
        <v>43747</v>
      </c>
      <c r="I1870" s="337" t="s">
        <v>19695</v>
      </c>
      <c r="J1870" s="337" t="s">
        <v>36</v>
      </c>
      <c r="K1870" s="337" t="s">
        <v>19695</v>
      </c>
      <c r="L1870" s="337" t="s">
        <v>19695</v>
      </c>
      <c r="M1870" s="337" t="s">
        <v>19695</v>
      </c>
      <c r="N1870" s="337" t="s">
        <v>19695</v>
      </c>
      <c r="O1870" s="337" t="s">
        <v>19695</v>
      </c>
      <c r="P1870" s="337" t="s">
        <v>19695</v>
      </c>
      <c r="Q1870" s="337" t="s">
        <v>19695</v>
      </c>
      <c r="R1870" s="337" t="s">
        <v>66</v>
      </c>
      <c r="S1870" s="337" t="s">
        <v>67</v>
      </c>
      <c r="T1870" s="337" t="s">
        <v>10840</v>
      </c>
      <c r="U1870" s="337" t="s">
        <v>10841</v>
      </c>
      <c r="V1870" s="337">
        <v>10</v>
      </c>
      <c r="W1870" s="337" t="s">
        <v>19695</v>
      </c>
      <c r="X1870" s="337" t="s">
        <v>19695</v>
      </c>
      <c r="Y1870" s="337" t="s">
        <v>19695</v>
      </c>
      <c r="Z1870" s="337" t="s">
        <v>1728</v>
      </c>
      <c r="AA1870" s="337" t="s">
        <v>717</v>
      </c>
      <c r="AB1870" s="337" t="s">
        <v>718</v>
      </c>
      <c r="AC1870" s="337" t="s">
        <v>14084</v>
      </c>
    </row>
    <row r="1871" spans="1:29" ht="15.8" x14ac:dyDescent="0.25">
      <c r="A1871" s="337" t="s">
        <v>1723</v>
      </c>
      <c r="B1871" s="337" t="s">
        <v>10455</v>
      </c>
      <c r="C1871" s="337" t="s">
        <v>1821</v>
      </c>
      <c r="D1871" s="337" t="s">
        <v>449</v>
      </c>
      <c r="E1871" s="337" t="s">
        <v>7328</v>
      </c>
      <c r="F1871" s="338">
        <v>43723</v>
      </c>
      <c r="G1871" s="337" t="s">
        <v>7346</v>
      </c>
      <c r="H1871" s="338">
        <v>43747</v>
      </c>
      <c r="I1871" s="337" t="s">
        <v>19695</v>
      </c>
      <c r="J1871" s="337" t="s">
        <v>36</v>
      </c>
      <c r="K1871" s="337" t="s">
        <v>19695</v>
      </c>
      <c r="L1871" s="337" t="s">
        <v>19695</v>
      </c>
      <c r="M1871" s="337" t="s">
        <v>19695</v>
      </c>
      <c r="N1871" s="337" t="s">
        <v>19695</v>
      </c>
      <c r="O1871" s="337" t="s">
        <v>19695</v>
      </c>
      <c r="P1871" s="337" t="s">
        <v>19695</v>
      </c>
      <c r="Q1871" s="337" t="s">
        <v>19695</v>
      </c>
      <c r="R1871" s="337" t="s">
        <v>52</v>
      </c>
      <c r="S1871" s="337" t="s">
        <v>52</v>
      </c>
      <c r="T1871" s="337" t="s">
        <v>69</v>
      </c>
      <c r="U1871" s="337" t="s">
        <v>899</v>
      </c>
      <c r="V1871" s="337">
        <v>4</v>
      </c>
      <c r="W1871" s="337" t="s">
        <v>19695</v>
      </c>
      <c r="X1871" s="337" t="s">
        <v>19695</v>
      </c>
      <c r="Y1871" s="337" t="s">
        <v>19695</v>
      </c>
      <c r="Z1871" s="337" t="s">
        <v>1745</v>
      </c>
      <c r="AA1871" s="337" t="s">
        <v>897</v>
      </c>
      <c r="AB1871" s="337" t="s">
        <v>854</v>
      </c>
      <c r="AC1871" s="337" t="s">
        <v>14084</v>
      </c>
    </row>
    <row r="1872" spans="1:29" ht="15.8" x14ac:dyDescent="0.25">
      <c r="A1872" s="337" t="s">
        <v>1723</v>
      </c>
      <c r="B1872" s="337" t="s">
        <v>10456</v>
      </c>
      <c r="C1872" s="337" t="s">
        <v>1821</v>
      </c>
      <c r="D1872" s="337" t="s">
        <v>449</v>
      </c>
      <c r="E1872" s="337" t="s">
        <v>7688</v>
      </c>
      <c r="F1872" s="338">
        <v>43732</v>
      </c>
      <c r="G1872" s="337" t="s">
        <v>7346</v>
      </c>
      <c r="H1872" s="338">
        <v>43747</v>
      </c>
      <c r="I1872" s="337" t="s">
        <v>19695</v>
      </c>
      <c r="J1872" s="337" t="s">
        <v>16</v>
      </c>
      <c r="K1872" s="337" t="s">
        <v>19695</v>
      </c>
      <c r="L1872" s="337" t="s">
        <v>19695</v>
      </c>
      <c r="M1872" s="337" t="s">
        <v>19695</v>
      </c>
      <c r="N1872" s="337" t="s">
        <v>19695</v>
      </c>
      <c r="O1872" s="337" t="s">
        <v>19695</v>
      </c>
      <c r="P1872" s="337" t="s">
        <v>19695</v>
      </c>
      <c r="Q1872" s="337" t="s">
        <v>19695</v>
      </c>
      <c r="R1872" s="337" t="s">
        <v>52</v>
      </c>
      <c r="S1872" s="337" t="s">
        <v>69</v>
      </c>
      <c r="T1872" s="337" t="s">
        <v>382</v>
      </c>
      <c r="U1872" s="337" t="s">
        <v>899</v>
      </c>
      <c r="V1872" s="337">
        <v>4</v>
      </c>
      <c r="W1872" s="337" t="s">
        <v>19695</v>
      </c>
      <c r="X1872" s="337" t="s">
        <v>19695</v>
      </c>
      <c r="Y1872" s="337" t="s">
        <v>19695</v>
      </c>
      <c r="Z1872" s="337" t="s">
        <v>1745</v>
      </c>
      <c r="AA1872" s="337" t="s">
        <v>897</v>
      </c>
      <c r="AB1872" s="337" t="s">
        <v>854</v>
      </c>
      <c r="AC1872" s="337" t="s">
        <v>14084</v>
      </c>
    </row>
    <row r="1873" spans="1:29" ht="15.8" x14ac:dyDescent="0.25">
      <c r="A1873" s="337" t="s">
        <v>1723</v>
      </c>
      <c r="B1873" s="337" t="s">
        <v>7344</v>
      </c>
      <c r="C1873" s="337" t="s">
        <v>1821</v>
      </c>
      <c r="D1873" s="337" t="s">
        <v>449</v>
      </c>
      <c r="E1873" s="337" t="s">
        <v>7345</v>
      </c>
      <c r="F1873" s="338">
        <v>43697</v>
      </c>
      <c r="G1873" s="337" t="s">
        <v>7346</v>
      </c>
      <c r="H1873" s="338">
        <v>43747</v>
      </c>
      <c r="I1873" s="337" t="s">
        <v>19695</v>
      </c>
      <c r="J1873" s="337" t="s">
        <v>16</v>
      </c>
      <c r="K1873" s="337" t="s">
        <v>19695</v>
      </c>
      <c r="L1873" s="337" t="s">
        <v>19695</v>
      </c>
      <c r="M1873" s="337" t="s">
        <v>19695</v>
      </c>
      <c r="N1873" s="337" t="s">
        <v>19695</v>
      </c>
      <c r="O1873" s="337" t="s">
        <v>19695</v>
      </c>
      <c r="P1873" s="337" t="s">
        <v>19695</v>
      </c>
      <c r="Q1873" s="337" t="s">
        <v>19695</v>
      </c>
      <c r="R1873" s="337" t="s">
        <v>52</v>
      </c>
      <c r="S1873" s="337" t="s">
        <v>120</v>
      </c>
      <c r="T1873" s="337" t="s">
        <v>411</v>
      </c>
      <c r="U1873" s="337" t="s">
        <v>7347</v>
      </c>
      <c r="V1873" s="337">
        <v>8</v>
      </c>
      <c r="W1873" s="337" t="s">
        <v>19695</v>
      </c>
      <c r="X1873" s="337" t="s">
        <v>19695</v>
      </c>
      <c r="Y1873" s="337" t="s">
        <v>19695</v>
      </c>
      <c r="Z1873" s="337" t="s">
        <v>1753</v>
      </c>
      <c r="AA1873" s="337" t="s">
        <v>735</v>
      </c>
      <c r="AB1873" s="337" t="s">
        <v>718</v>
      </c>
      <c r="AC1873" s="337" t="s">
        <v>14084</v>
      </c>
    </row>
    <row r="1874" spans="1:29" ht="15.8" x14ac:dyDescent="0.25">
      <c r="A1874" s="337" t="s">
        <v>1723</v>
      </c>
      <c r="B1874" s="337" t="s">
        <v>8297</v>
      </c>
      <c r="C1874" s="337" t="s">
        <v>1821</v>
      </c>
      <c r="D1874" s="337" t="s">
        <v>449</v>
      </c>
      <c r="E1874" s="337" t="s">
        <v>8298</v>
      </c>
      <c r="F1874" s="338">
        <v>43675</v>
      </c>
      <c r="G1874" s="337" t="s">
        <v>7346</v>
      </c>
      <c r="H1874" s="338">
        <v>43747</v>
      </c>
      <c r="I1874" s="337" t="s">
        <v>19695</v>
      </c>
      <c r="J1874" s="337" t="s">
        <v>16</v>
      </c>
      <c r="K1874" s="337" t="s">
        <v>19695</v>
      </c>
      <c r="L1874" s="337" t="s">
        <v>19695</v>
      </c>
      <c r="M1874" s="337" t="s">
        <v>19695</v>
      </c>
      <c r="N1874" s="337" t="s">
        <v>19695</v>
      </c>
      <c r="O1874" s="337" t="s">
        <v>19695</v>
      </c>
      <c r="P1874" s="337" t="s">
        <v>19695</v>
      </c>
      <c r="Q1874" s="337" t="s">
        <v>19695</v>
      </c>
      <c r="R1874" s="337" t="s">
        <v>75</v>
      </c>
      <c r="S1874" s="337" t="s">
        <v>417</v>
      </c>
      <c r="T1874" s="337" t="s">
        <v>8299</v>
      </c>
      <c r="U1874" s="337" t="s">
        <v>8300</v>
      </c>
      <c r="V1874" s="337">
        <v>10</v>
      </c>
      <c r="W1874" s="337" t="s">
        <v>19695</v>
      </c>
      <c r="X1874" s="337" t="s">
        <v>19695</v>
      </c>
      <c r="Y1874" s="337" t="s">
        <v>19695</v>
      </c>
      <c r="Z1874" s="337" t="s">
        <v>1753</v>
      </c>
      <c r="AA1874" s="337" t="s">
        <v>717</v>
      </c>
      <c r="AB1874" s="337" t="s">
        <v>718</v>
      </c>
      <c r="AC1874" s="337" t="s">
        <v>14084</v>
      </c>
    </row>
    <row r="1875" spans="1:29" ht="15.8" x14ac:dyDescent="0.25">
      <c r="A1875" s="337" t="s">
        <v>1723</v>
      </c>
      <c r="B1875" s="337" t="s">
        <v>7934</v>
      </c>
      <c r="C1875" s="337" t="s">
        <v>1821</v>
      </c>
      <c r="D1875" s="337" t="s">
        <v>449</v>
      </c>
      <c r="E1875" s="337" t="s">
        <v>1295</v>
      </c>
      <c r="F1875" s="338">
        <v>43712</v>
      </c>
      <c r="G1875" s="337" t="s">
        <v>7559</v>
      </c>
      <c r="H1875" s="338">
        <v>43746</v>
      </c>
      <c r="I1875" s="337" t="s">
        <v>19695</v>
      </c>
      <c r="J1875" s="337" t="s">
        <v>36</v>
      </c>
      <c r="K1875" s="337" t="s">
        <v>19695</v>
      </c>
      <c r="L1875" s="337" t="s">
        <v>19695</v>
      </c>
      <c r="M1875" s="337" t="s">
        <v>19695</v>
      </c>
      <c r="N1875" s="337" t="s">
        <v>19695</v>
      </c>
      <c r="O1875" s="337" t="s">
        <v>19695</v>
      </c>
      <c r="P1875" s="337" t="s">
        <v>19695</v>
      </c>
      <c r="Q1875" s="337" t="s">
        <v>19695</v>
      </c>
      <c r="R1875" s="337" t="s">
        <v>109</v>
      </c>
      <c r="S1875" s="337" t="s">
        <v>1122</v>
      </c>
      <c r="T1875" s="337" t="s">
        <v>7928</v>
      </c>
      <c r="U1875" s="337" t="s">
        <v>7935</v>
      </c>
      <c r="V1875" s="337">
        <v>8</v>
      </c>
      <c r="W1875" s="337" t="s">
        <v>19695</v>
      </c>
      <c r="X1875" s="337" t="s">
        <v>19695</v>
      </c>
      <c r="Y1875" s="337" t="s">
        <v>19695</v>
      </c>
      <c r="Z1875" s="337" t="s">
        <v>1728</v>
      </c>
      <c r="AA1875" s="337" t="s">
        <v>717</v>
      </c>
      <c r="AB1875" s="337" t="s">
        <v>718</v>
      </c>
      <c r="AC1875" s="337" t="s">
        <v>14084</v>
      </c>
    </row>
    <row r="1876" spans="1:29" ht="15.8" x14ac:dyDescent="0.25">
      <c r="A1876" s="337" t="s">
        <v>1723</v>
      </c>
      <c r="B1876" s="337" t="s">
        <v>9679</v>
      </c>
      <c r="C1876" s="337" t="s">
        <v>1821</v>
      </c>
      <c r="D1876" s="337" t="s">
        <v>449</v>
      </c>
      <c r="E1876" s="337" t="s">
        <v>7559</v>
      </c>
      <c r="F1876" s="338">
        <v>43746</v>
      </c>
      <c r="G1876" s="337" t="s">
        <v>7559</v>
      </c>
      <c r="H1876" s="338">
        <v>43746</v>
      </c>
      <c r="I1876" s="337" t="s">
        <v>19695</v>
      </c>
      <c r="J1876" s="337" t="s">
        <v>16</v>
      </c>
      <c r="K1876" s="337" t="s">
        <v>19695</v>
      </c>
      <c r="L1876" s="337" t="s">
        <v>19695</v>
      </c>
      <c r="M1876" s="337" t="s">
        <v>19695</v>
      </c>
      <c r="N1876" s="337" t="s">
        <v>19695</v>
      </c>
      <c r="O1876" s="337" t="s">
        <v>19695</v>
      </c>
      <c r="P1876" s="337" t="s">
        <v>19695</v>
      </c>
      <c r="Q1876" s="337" t="s">
        <v>19695</v>
      </c>
      <c r="R1876" s="337" t="s">
        <v>52</v>
      </c>
      <c r="S1876" s="337" t="s">
        <v>93</v>
      </c>
      <c r="T1876" s="337" t="s">
        <v>1809</v>
      </c>
      <c r="U1876" s="337" t="s">
        <v>7275</v>
      </c>
      <c r="V1876" s="337">
        <v>10</v>
      </c>
      <c r="W1876" s="337" t="s">
        <v>19695</v>
      </c>
      <c r="X1876" s="337" t="s">
        <v>19695</v>
      </c>
      <c r="Y1876" s="337" t="s">
        <v>19695</v>
      </c>
      <c r="Z1876" s="337" t="s">
        <v>1745</v>
      </c>
      <c r="AA1876" s="337" t="s">
        <v>853</v>
      </c>
      <c r="AB1876" s="337" t="s">
        <v>854</v>
      </c>
      <c r="AC1876" s="337" t="s">
        <v>14088</v>
      </c>
    </row>
    <row r="1877" spans="1:29" ht="15.8" x14ac:dyDescent="0.25">
      <c r="A1877" s="337" t="s">
        <v>1723</v>
      </c>
      <c r="B1877" s="337" t="s">
        <v>10436</v>
      </c>
      <c r="C1877" s="337" t="s">
        <v>1821</v>
      </c>
      <c r="D1877" s="337" t="s">
        <v>449</v>
      </c>
      <c r="E1877" s="337" t="s">
        <v>7559</v>
      </c>
      <c r="F1877" s="338">
        <v>43746</v>
      </c>
      <c r="G1877" s="337" t="s">
        <v>7559</v>
      </c>
      <c r="H1877" s="338">
        <v>43746</v>
      </c>
      <c r="I1877" s="337" t="s">
        <v>19695</v>
      </c>
      <c r="J1877" s="337" t="s">
        <v>16</v>
      </c>
      <c r="K1877" s="337" t="s">
        <v>19695</v>
      </c>
      <c r="L1877" s="337" t="s">
        <v>19695</v>
      </c>
      <c r="M1877" s="337" t="s">
        <v>19695</v>
      </c>
      <c r="N1877" s="337" t="s">
        <v>19695</v>
      </c>
      <c r="O1877" s="337" t="s">
        <v>19695</v>
      </c>
      <c r="P1877" s="337" t="s">
        <v>19695</v>
      </c>
      <c r="Q1877" s="337" t="s">
        <v>19695</v>
      </c>
      <c r="R1877" s="337" t="s">
        <v>52</v>
      </c>
      <c r="S1877" s="337" t="s">
        <v>52</v>
      </c>
      <c r="T1877" s="337" t="s">
        <v>2043</v>
      </c>
      <c r="U1877" s="337" t="s">
        <v>10437</v>
      </c>
      <c r="V1877" s="337">
        <v>8</v>
      </c>
      <c r="W1877" s="337" t="s">
        <v>19695</v>
      </c>
      <c r="X1877" s="337" t="s">
        <v>19695</v>
      </c>
      <c r="Y1877" s="337" t="s">
        <v>19695</v>
      </c>
      <c r="Z1877" s="337" t="s">
        <v>1753</v>
      </c>
      <c r="AA1877" s="337" t="s">
        <v>735</v>
      </c>
      <c r="AB1877" s="337" t="s">
        <v>718</v>
      </c>
      <c r="AC1877" s="337" t="s">
        <v>14083</v>
      </c>
    </row>
    <row r="1878" spans="1:29" ht="15.8" x14ac:dyDescent="0.25">
      <c r="A1878" s="337" t="s">
        <v>1723</v>
      </c>
      <c r="B1878" s="337" t="s">
        <v>7899</v>
      </c>
      <c r="C1878" s="337" t="s">
        <v>1821</v>
      </c>
      <c r="D1878" s="337" t="s">
        <v>449</v>
      </c>
      <c r="E1878" s="337" t="s">
        <v>7900</v>
      </c>
      <c r="F1878" s="338">
        <v>43681</v>
      </c>
      <c r="G1878" s="337" t="s">
        <v>7559</v>
      </c>
      <c r="H1878" s="338">
        <v>43746</v>
      </c>
      <c r="I1878" s="337" t="s">
        <v>19695</v>
      </c>
      <c r="J1878" s="337" t="s">
        <v>16</v>
      </c>
      <c r="K1878" s="337" t="s">
        <v>19695</v>
      </c>
      <c r="L1878" s="337" t="s">
        <v>19695</v>
      </c>
      <c r="M1878" s="337" t="s">
        <v>19695</v>
      </c>
      <c r="N1878" s="337" t="s">
        <v>19695</v>
      </c>
      <c r="O1878" s="337" t="s">
        <v>19695</v>
      </c>
      <c r="P1878" s="337" t="s">
        <v>19695</v>
      </c>
      <c r="Q1878" s="337" t="s">
        <v>19695</v>
      </c>
      <c r="R1878" s="337" t="s">
        <v>52</v>
      </c>
      <c r="S1878" s="337" t="s">
        <v>430</v>
      </c>
      <c r="T1878" s="337" t="s">
        <v>7325</v>
      </c>
      <c r="U1878" s="337" t="s">
        <v>1605</v>
      </c>
      <c r="V1878" s="337">
        <v>8</v>
      </c>
      <c r="W1878" s="337" t="s">
        <v>19695</v>
      </c>
      <c r="X1878" s="337" t="s">
        <v>19695</v>
      </c>
      <c r="Y1878" s="337" t="s">
        <v>19695</v>
      </c>
      <c r="Z1878" s="337" t="s">
        <v>1753</v>
      </c>
      <c r="AA1878" s="337" t="s">
        <v>735</v>
      </c>
      <c r="AB1878" s="337" t="s">
        <v>718</v>
      </c>
      <c r="AC1878" s="337" t="s">
        <v>14083</v>
      </c>
    </row>
    <row r="1879" spans="1:29" ht="15.8" x14ac:dyDescent="0.25">
      <c r="A1879" s="337" t="s">
        <v>1723</v>
      </c>
      <c r="B1879" s="337" t="s">
        <v>7411</v>
      </c>
      <c r="C1879" s="337" t="s">
        <v>1821</v>
      </c>
      <c r="D1879" s="337" t="s">
        <v>449</v>
      </c>
      <c r="E1879" s="337" t="s">
        <v>7412</v>
      </c>
      <c r="F1879" s="338">
        <v>43677</v>
      </c>
      <c r="G1879" s="337" t="s">
        <v>7413</v>
      </c>
      <c r="H1879" s="338">
        <v>43745</v>
      </c>
      <c r="I1879" s="337" t="s">
        <v>19695</v>
      </c>
      <c r="J1879" s="337" t="s">
        <v>16</v>
      </c>
      <c r="K1879" s="337" t="s">
        <v>19695</v>
      </c>
      <c r="L1879" s="337" t="s">
        <v>19695</v>
      </c>
      <c r="M1879" s="337" t="s">
        <v>19695</v>
      </c>
      <c r="N1879" s="337" t="s">
        <v>19695</v>
      </c>
      <c r="O1879" s="337" t="s">
        <v>19695</v>
      </c>
      <c r="P1879" s="337" t="s">
        <v>19695</v>
      </c>
      <c r="Q1879" s="337" t="s">
        <v>19695</v>
      </c>
      <c r="R1879" s="337" t="s">
        <v>52</v>
      </c>
      <c r="S1879" s="337" t="s">
        <v>93</v>
      </c>
      <c r="T1879" s="337" t="s">
        <v>2675</v>
      </c>
      <c r="U1879" s="337" t="s">
        <v>2189</v>
      </c>
      <c r="V1879" s="337">
        <v>8</v>
      </c>
      <c r="W1879" s="337" t="s">
        <v>19695</v>
      </c>
      <c r="X1879" s="337" t="s">
        <v>19695</v>
      </c>
      <c r="Y1879" s="337" t="s">
        <v>19695</v>
      </c>
      <c r="Z1879" s="337" t="s">
        <v>1753</v>
      </c>
      <c r="AA1879" s="337" t="s">
        <v>735</v>
      </c>
      <c r="AB1879" s="337" t="s">
        <v>718</v>
      </c>
      <c r="AC1879" s="337" t="s">
        <v>14082</v>
      </c>
    </row>
    <row r="1880" spans="1:29" ht="15.8" x14ac:dyDescent="0.25">
      <c r="A1880" s="337" t="s">
        <v>1723</v>
      </c>
      <c r="B1880" s="337" t="s">
        <v>11231</v>
      </c>
      <c r="C1880" s="337" t="s">
        <v>1821</v>
      </c>
      <c r="D1880" s="337" t="s">
        <v>449</v>
      </c>
      <c r="E1880" s="337" t="s">
        <v>7448</v>
      </c>
      <c r="F1880" s="338">
        <v>43694</v>
      </c>
      <c r="G1880" s="337" t="s">
        <v>9998</v>
      </c>
      <c r="H1880" s="338">
        <v>43743</v>
      </c>
      <c r="I1880" s="337" t="s">
        <v>19695</v>
      </c>
      <c r="J1880" s="337" t="s">
        <v>16</v>
      </c>
      <c r="K1880" s="337" t="s">
        <v>19695</v>
      </c>
      <c r="L1880" s="337" t="s">
        <v>19695</v>
      </c>
      <c r="M1880" s="337" t="s">
        <v>19695</v>
      </c>
      <c r="N1880" s="337" t="s">
        <v>19695</v>
      </c>
      <c r="O1880" s="337" t="s">
        <v>19695</v>
      </c>
      <c r="P1880" s="337" t="s">
        <v>19695</v>
      </c>
      <c r="Q1880" s="337" t="s">
        <v>19695</v>
      </c>
      <c r="R1880" s="337" t="s">
        <v>98</v>
      </c>
      <c r="S1880" s="337" t="s">
        <v>124</v>
      </c>
      <c r="T1880" s="337" t="s">
        <v>10557</v>
      </c>
      <c r="U1880" s="337" t="s">
        <v>11232</v>
      </c>
      <c r="V1880" s="337">
        <v>8</v>
      </c>
      <c r="W1880" s="337" t="s">
        <v>19695</v>
      </c>
      <c r="X1880" s="337" t="s">
        <v>19695</v>
      </c>
      <c r="Y1880" s="337" t="s">
        <v>19695</v>
      </c>
      <c r="Z1880" s="337" t="s">
        <v>1753</v>
      </c>
      <c r="AA1880" s="337" t="s">
        <v>717</v>
      </c>
      <c r="AB1880" s="337" t="s">
        <v>718</v>
      </c>
      <c r="AC1880" s="337" t="s">
        <v>15530</v>
      </c>
    </row>
    <row r="1881" spans="1:29" ht="15.8" x14ac:dyDescent="0.25">
      <c r="A1881" s="337" t="s">
        <v>1723</v>
      </c>
      <c r="B1881" s="337" t="s">
        <v>11233</v>
      </c>
      <c r="C1881" s="337" t="s">
        <v>1821</v>
      </c>
      <c r="D1881" s="337" t="s">
        <v>449</v>
      </c>
      <c r="E1881" s="337" t="s">
        <v>7927</v>
      </c>
      <c r="F1881" s="338">
        <v>43696</v>
      </c>
      <c r="G1881" s="337" t="s">
        <v>9998</v>
      </c>
      <c r="H1881" s="338">
        <v>43743</v>
      </c>
      <c r="I1881" s="337" t="s">
        <v>19695</v>
      </c>
      <c r="J1881" s="337" t="s">
        <v>16</v>
      </c>
      <c r="K1881" s="337" t="s">
        <v>19695</v>
      </c>
      <c r="L1881" s="337" t="s">
        <v>19695</v>
      </c>
      <c r="M1881" s="337" t="s">
        <v>19695</v>
      </c>
      <c r="N1881" s="337" t="s">
        <v>19695</v>
      </c>
      <c r="O1881" s="337" t="s">
        <v>19695</v>
      </c>
      <c r="P1881" s="337" t="s">
        <v>19695</v>
      </c>
      <c r="Q1881" s="337" t="s">
        <v>19695</v>
      </c>
      <c r="R1881" s="337" t="s">
        <v>98</v>
      </c>
      <c r="S1881" s="337" t="s">
        <v>124</v>
      </c>
      <c r="T1881" s="337" t="s">
        <v>4236</v>
      </c>
      <c r="U1881" s="337" t="s">
        <v>11234</v>
      </c>
      <c r="V1881" s="337">
        <v>8</v>
      </c>
      <c r="W1881" s="337" t="s">
        <v>19695</v>
      </c>
      <c r="X1881" s="337" t="s">
        <v>19695</v>
      </c>
      <c r="Y1881" s="337" t="s">
        <v>19695</v>
      </c>
      <c r="Z1881" s="337" t="s">
        <v>1753</v>
      </c>
      <c r="AA1881" s="337" t="s">
        <v>717</v>
      </c>
      <c r="AB1881" s="337" t="s">
        <v>718</v>
      </c>
      <c r="AC1881" s="337" t="s">
        <v>15530</v>
      </c>
    </row>
    <row r="1882" spans="1:29" ht="15.8" x14ac:dyDescent="0.25">
      <c r="A1882" s="337" t="s">
        <v>1723</v>
      </c>
      <c r="B1882" s="337" t="s">
        <v>10794</v>
      </c>
      <c r="C1882" s="337" t="s">
        <v>1821</v>
      </c>
      <c r="D1882" s="337" t="s">
        <v>449</v>
      </c>
      <c r="E1882" s="337" t="s">
        <v>7691</v>
      </c>
      <c r="F1882" s="338">
        <v>43733</v>
      </c>
      <c r="G1882" s="337" t="s">
        <v>9998</v>
      </c>
      <c r="H1882" s="338">
        <v>43743</v>
      </c>
      <c r="I1882" s="337" t="s">
        <v>19695</v>
      </c>
      <c r="J1882" s="337" t="s">
        <v>16</v>
      </c>
      <c r="K1882" s="337" t="s">
        <v>19695</v>
      </c>
      <c r="L1882" s="337" t="s">
        <v>19695</v>
      </c>
      <c r="M1882" s="337" t="s">
        <v>19695</v>
      </c>
      <c r="N1882" s="337" t="s">
        <v>19695</v>
      </c>
      <c r="O1882" s="337" t="s">
        <v>19695</v>
      </c>
      <c r="P1882" s="337" t="s">
        <v>19695</v>
      </c>
      <c r="Q1882" s="337" t="s">
        <v>19695</v>
      </c>
      <c r="R1882" s="337" t="s">
        <v>52</v>
      </c>
      <c r="S1882" s="337" t="s">
        <v>430</v>
      </c>
      <c r="T1882" s="337" t="s">
        <v>10795</v>
      </c>
      <c r="U1882" s="337" t="s">
        <v>2498</v>
      </c>
      <c r="V1882" s="337">
        <v>6</v>
      </c>
      <c r="W1882" s="337" t="s">
        <v>19695</v>
      </c>
      <c r="X1882" s="337" t="s">
        <v>19695</v>
      </c>
      <c r="Y1882" s="337" t="s">
        <v>19695</v>
      </c>
      <c r="Z1882" s="337" t="s">
        <v>1753</v>
      </c>
      <c r="AA1882" s="337" t="s">
        <v>735</v>
      </c>
      <c r="AB1882" s="337" t="s">
        <v>718</v>
      </c>
      <c r="AC1882" s="337" t="s">
        <v>14085</v>
      </c>
    </row>
    <row r="1883" spans="1:29" ht="15.8" x14ac:dyDescent="0.25">
      <c r="A1883" s="337" t="s">
        <v>1723</v>
      </c>
      <c r="B1883" s="337" t="s">
        <v>10004</v>
      </c>
      <c r="C1883" s="337" t="s">
        <v>1821</v>
      </c>
      <c r="D1883" s="337" t="s">
        <v>449</v>
      </c>
      <c r="E1883" s="337" t="s">
        <v>7531</v>
      </c>
      <c r="F1883" s="338">
        <v>43710</v>
      </c>
      <c r="G1883" s="337" t="s">
        <v>9998</v>
      </c>
      <c r="H1883" s="338">
        <v>43743</v>
      </c>
      <c r="I1883" s="337" t="s">
        <v>19695</v>
      </c>
      <c r="J1883" s="337" t="s">
        <v>36</v>
      </c>
      <c r="K1883" s="337" t="s">
        <v>19695</v>
      </c>
      <c r="L1883" s="337" t="s">
        <v>19695</v>
      </c>
      <c r="M1883" s="337" t="s">
        <v>19695</v>
      </c>
      <c r="N1883" s="337" t="s">
        <v>19695</v>
      </c>
      <c r="O1883" s="337" t="s">
        <v>19695</v>
      </c>
      <c r="P1883" s="337" t="s">
        <v>19695</v>
      </c>
      <c r="Q1883" s="337" t="s">
        <v>19695</v>
      </c>
      <c r="R1883" s="337" t="s">
        <v>52</v>
      </c>
      <c r="S1883" s="337" t="s">
        <v>120</v>
      </c>
      <c r="T1883" s="337" t="s">
        <v>411</v>
      </c>
      <c r="U1883" s="337" t="s">
        <v>1433</v>
      </c>
      <c r="V1883" s="337">
        <v>8</v>
      </c>
      <c r="W1883" s="337" t="s">
        <v>19695</v>
      </c>
      <c r="X1883" s="337" t="s">
        <v>19695</v>
      </c>
      <c r="Y1883" s="337" t="s">
        <v>19695</v>
      </c>
      <c r="Z1883" s="337" t="s">
        <v>1753</v>
      </c>
      <c r="AA1883" s="337" t="s">
        <v>735</v>
      </c>
      <c r="AB1883" s="337" t="s">
        <v>718</v>
      </c>
      <c r="AC1883" s="337" t="s">
        <v>14096</v>
      </c>
    </row>
    <row r="1884" spans="1:29" ht="15.8" x14ac:dyDescent="0.25">
      <c r="A1884" s="337" t="s">
        <v>1723</v>
      </c>
      <c r="B1884" s="337" t="s">
        <v>9997</v>
      </c>
      <c r="C1884" s="337" t="s">
        <v>1821</v>
      </c>
      <c r="D1884" s="337" t="s">
        <v>449</v>
      </c>
      <c r="E1884" s="337" t="s">
        <v>7363</v>
      </c>
      <c r="F1884" s="338">
        <v>43702</v>
      </c>
      <c r="G1884" s="337" t="s">
        <v>9998</v>
      </c>
      <c r="H1884" s="338">
        <v>43743</v>
      </c>
      <c r="I1884" s="337" t="s">
        <v>19695</v>
      </c>
      <c r="J1884" s="337" t="s">
        <v>16</v>
      </c>
      <c r="K1884" s="337" t="s">
        <v>19695</v>
      </c>
      <c r="L1884" s="337" t="s">
        <v>19695</v>
      </c>
      <c r="M1884" s="337" t="s">
        <v>19695</v>
      </c>
      <c r="N1884" s="337" t="s">
        <v>19695</v>
      </c>
      <c r="O1884" s="337" t="s">
        <v>19695</v>
      </c>
      <c r="P1884" s="337" t="s">
        <v>19695</v>
      </c>
      <c r="Q1884" s="337" t="s">
        <v>19695</v>
      </c>
      <c r="R1884" s="337" t="s">
        <v>66</v>
      </c>
      <c r="S1884" s="337" t="s">
        <v>67</v>
      </c>
      <c r="T1884" s="337" t="s">
        <v>1629</v>
      </c>
      <c r="U1884" s="337" t="s">
        <v>3147</v>
      </c>
      <c r="V1884" s="337">
        <v>12</v>
      </c>
      <c r="W1884" s="337" t="s">
        <v>19695</v>
      </c>
      <c r="X1884" s="337" t="s">
        <v>19695</v>
      </c>
      <c r="Y1884" s="337" t="s">
        <v>19695</v>
      </c>
      <c r="Z1884" s="337" t="s">
        <v>1753</v>
      </c>
      <c r="AA1884" s="337" t="s">
        <v>735</v>
      </c>
      <c r="AB1884" s="337" t="s">
        <v>718</v>
      </c>
      <c r="AC1884" s="337" t="s">
        <v>14114</v>
      </c>
    </row>
    <row r="1885" spans="1:29" ht="15.8" x14ac:dyDescent="0.25">
      <c r="A1885" s="337" t="s">
        <v>1723</v>
      </c>
      <c r="B1885" s="337" t="s">
        <v>10001</v>
      </c>
      <c r="C1885" s="337" t="s">
        <v>1821</v>
      </c>
      <c r="D1885" s="337" t="s">
        <v>449</v>
      </c>
      <c r="E1885" s="337" t="s">
        <v>7363</v>
      </c>
      <c r="F1885" s="338">
        <v>43702</v>
      </c>
      <c r="G1885" s="337" t="s">
        <v>9998</v>
      </c>
      <c r="H1885" s="338">
        <v>43743</v>
      </c>
      <c r="I1885" s="337" t="s">
        <v>19695</v>
      </c>
      <c r="J1885" s="337" t="s">
        <v>36</v>
      </c>
      <c r="K1885" s="337" t="s">
        <v>19695</v>
      </c>
      <c r="L1885" s="337" t="s">
        <v>19695</v>
      </c>
      <c r="M1885" s="337" t="s">
        <v>19695</v>
      </c>
      <c r="N1885" s="337" t="s">
        <v>19695</v>
      </c>
      <c r="O1885" s="337" t="s">
        <v>19695</v>
      </c>
      <c r="P1885" s="337" t="s">
        <v>19695</v>
      </c>
      <c r="Q1885" s="337" t="s">
        <v>19695</v>
      </c>
      <c r="R1885" s="337" t="s">
        <v>52</v>
      </c>
      <c r="S1885" s="337" t="s">
        <v>69</v>
      </c>
      <c r="T1885" s="337" t="s">
        <v>865</v>
      </c>
      <c r="U1885" s="337" t="s">
        <v>7908</v>
      </c>
      <c r="V1885" s="337">
        <v>12</v>
      </c>
      <c r="W1885" s="337" t="s">
        <v>19695</v>
      </c>
      <c r="X1885" s="337" t="s">
        <v>19695</v>
      </c>
      <c r="Y1885" s="337" t="s">
        <v>19695</v>
      </c>
      <c r="Z1885" s="337" t="s">
        <v>1753</v>
      </c>
      <c r="AA1885" s="337" t="s">
        <v>735</v>
      </c>
      <c r="AB1885" s="337" t="s">
        <v>718</v>
      </c>
      <c r="AC1885" s="337" t="s">
        <v>14114</v>
      </c>
    </row>
    <row r="1886" spans="1:29" ht="15.8" x14ac:dyDescent="0.25">
      <c r="A1886" s="337" t="s">
        <v>1723</v>
      </c>
      <c r="B1886" s="337" t="s">
        <v>8446</v>
      </c>
      <c r="C1886" s="337" t="s">
        <v>1821</v>
      </c>
      <c r="D1886" s="337" t="s">
        <v>449</v>
      </c>
      <c r="E1886" s="337" t="s">
        <v>8308</v>
      </c>
      <c r="F1886" s="338">
        <v>43713</v>
      </c>
      <c r="G1886" s="337" t="s">
        <v>8447</v>
      </c>
      <c r="H1886" s="338">
        <v>43741</v>
      </c>
      <c r="I1886" s="337" t="s">
        <v>19695</v>
      </c>
      <c r="J1886" s="337" t="s">
        <v>36</v>
      </c>
      <c r="K1886" s="337" t="s">
        <v>19695</v>
      </c>
      <c r="L1886" s="337" t="s">
        <v>19695</v>
      </c>
      <c r="M1886" s="337" t="s">
        <v>19695</v>
      </c>
      <c r="N1886" s="337" t="s">
        <v>19695</v>
      </c>
      <c r="O1886" s="337" t="s">
        <v>19695</v>
      </c>
      <c r="P1886" s="337" t="s">
        <v>19695</v>
      </c>
      <c r="Q1886" s="337" t="s">
        <v>19695</v>
      </c>
      <c r="R1886" s="337" t="s">
        <v>35</v>
      </c>
      <c r="S1886" s="337" t="s">
        <v>77</v>
      </c>
      <c r="T1886" s="337" t="s">
        <v>8448</v>
      </c>
      <c r="U1886" s="337" t="s">
        <v>1001</v>
      </c>
      <c r="V1886" s="337">
        <v>8</v>
      </c>
      <c r="W1886" s="337" t="s">
        <v>19695</v>
      </c>
      <c r="X1886" s="337" t="s">
        <v>19695</v>
      </c>
      <c r="Y1886" s="337" t="s">
        <v>19695</v>
      </c>
      <c r="Z1886" s="337" t="s">
        <v>1753</v>
      </c>
      <c r="AA1886" s="337" t="s">
        <v>735</v>
      </c>
      <c r="AB1886" s="337" t="s">
        <v>718</v>
      </c>
      <c r="AC1886" s="337" t="s">
        <v>14081</v>
      </c>
    </row>
    <row r="1887" spans="1:29" ht="15.8" x14ac:dyDescent="0.25">
      <c r="A1887" s="337" t="s">
        <v>1723</v>
      </c>
      <c r="B1887" s="337" t="s">
        <v>10715</v>
      </c>
      <c r="C1887" s="337" t="s">
        <v>1725</v>
      </c>
      <c r="D1887" s="337" t="s">
        <v>1735</v>
      </c>
      <c r="E1887" s="337" t="s">
        <v>7360</v>
      </c>
      <c r="F1887" s="338">
        <v>43740</v>
      </c>
      <c r="G1887" s="337" t="s">
        <v>7360</v>
      </c>
      <c r="H1887" s="338">
        <v>43740</v>
      </c>
      <c r="I1887" s="337" t="s">
        <v>19695</v>
      </c>
      <c r="J1887" s="337" t="s">
        <v>36</v>
      </c>
      <c r="K1887" s="337" t="s">
        <v>19695</v>
      </c>
      <c r="L1887" s="337" t="s">
        <v>19695</v>
      </c>
      <c r="M1887" s="337" t="s">
        <v>19695</v>
      </c>
      <c r="N1887" s="337" t="s">
        <v>19695</v>
      </c>
      <c r="O1887" s="337" t="s">
        <v>19695</v>
      </c>
      <c r="P1887" s="337" t="s">
        <v>19695</v>
      </c>
      <c r="Q1887" s="337" t="s">
        <v>19695</v>
      </c>
      <c r="R1887" s="337" t="s">
        <v>71</v>
      </c>
      <c r="S1887" s="337" t="s">
        <v>2651</v>
      </c>
      <c r="T1887" s="337" t="s">
        <v>2651</v>
      </c>
      <c r="U1887" s="337" t="s">
        <v>10716</v>
      </c>
      <c r="V1887" s="337">
        <v>12</v>
      </c>
      <c r="W1887" s="337" t="s">
        <v>19695</v>
      </c>
      <c r="X1887" s="337" t="s">
        <v>19695</v>
      </c>
      <c r="Y1887" s="337" t="s">
        <v>19695</v>
      </c>
      <c r="Z1887" s="337" t="s">
        <v>1728</v>
      </c>
      <c r="AA1887" s="337" t="s">
        <v>735</v>
      </c>
      <c r="AB1887" s="337" t="s">
        <v>718</v>
      </c>
      <c r="AC1887" s="337" t="s">
        <v>14081</v>
      </c>
    </row>
    <row r="1888" spans="1:29" ht="15.8" x14ac:dyDescent="0.25">
      <c r="A1888" s="337" t="s">
        <v>1723</v>
      </c>
      <c r="B1888" s="337" t="s">
        <v>10838</v>
      </c>
      <c r="C1888" s="337" t="s">
        <v>1821</v>
      </c>
      <c r="D1888" s="337" t="s">
        <v>449</v>
      </c>
      <c r="E1888" s="337" t="s">
        <v>9041</v>
      </c>
      <c r="F1888" s="338">
        <v>43715</v>
      </c>
      <c r="G1888" s="337" t="s">
        <v>7360</v>
      </c>
      <c r="H1888" s="338">
        <v>43740</v>
      </c>
      <c r="I1888" s="337" t="s">
        <v>19695</v>
      </c>
      <c r="J1888" s="337" t="s">
        <v>36</v>
      </c>
      <c r="K1888" s="337" t="s">
        <v>19695</v>
      </c>
      <c r="L1888" s="337" t="s">
        <v>19695</v>
      </c>
      <c r="M1888" s="337" t="s">
        <v>19695</v>
      </c>
      <c r="N1888" s="337" t="s">
        <v>19695</v>
      </c>
      <c r="O1888" s="337" t="s">
        <v>19695</v>
      </c>
      <c r="P1888" s="337" t="s">
        <v>19695</v>
      </c>
      <c r="Q1888" s="337" t="s">
        <v>19695</v>
      </c>
      <c r="R1888" s="337" t="s">
        <v>15</v>
      </c>
      <c r="S1888" s="337" t="s">
        <v>1086</v>
      </c>
      <c r="T1888" s="337" t="s">
        <v>1110</v>
      </c>
      <c r="U1888" s="337" t="s">
        <v>2435</v>
      </c>
      <c r="V1888" s="337">
        <v>8</v>
      </c>
      <c r="W1888" s="337" t="s">
        <v>19695</v>
      </c>
      <c r="X1888" s="337" t="s">
        <v>19695</v>
      </c>
      <c r="Y1888" s="337" t="s">
        <v>19695</v>
      </c>
      <c r="Z1888" s="337" t="s">
        <v>1728</v>
      </c>
      <c r="AA1888" s="337" t="s">
        <v>735</v>
      </c>
      <c r="AB1888" s="337" t="s">
        <v>718</v>
      </c>
      <c r="AC1888" s="337" t="s">
        <v>14085</v>
      </c>
    </row>
    <row r="1889" spans="1:29" ht="15.8" x14ac:dyDescent="0.25">
      <c r="A1889" s="337" t="s">
        <v>1723</v>
      </c>
      <c r="B1889" s="337" t="s">
        <v>9854</v>
      </c>
      <c r="C1889" s="337" t="s">
        <v>1725</v>
      </c>
      <c r="D1889" s="337" t="s">
        <v>1730</v>
      </c>
      <c r="E1889" s="337" t="s">
        <v>7688</v>
      </c>
      <c r="F1889" s="338">
        <v>43732</v>
      </c>
      <c r="G1889" s="337" t="s">
        <v>7360</v>
      </c>
      <c r="H1889" s="338">
        <v>43740</v>
      </c>
      <c r="I1889" s="337" t="s">
        <v>19695</v>
      </c>
      <c r="J1889" s="337" t="s">
        <v>36</v>
      </c>
      <c r="K1889" s="337" t="s">
        <v>19695</v>
      </c>
      <c r="L1889" s="337" t="s">
        <v>19695</v>
      </c>
      <c r="M1889" s="337" t="s">
        <v>19695</v>
      </c>
      <c r="N1889" s="337" t="s">
        <v>19695</v>
      </c>
      <c r="O1889" s="337" t="s">
        <v>19695</v>
      </c>
      <c r="P1889" s="337" t="s">
        <v>19695</v>
      </c>
      <c r="Q1889" s="337" t="s">
        <v>19695</v>
      </c>
      <c r="R1889" s="337" t="s">
        <v>1741</v>
      </c>
      <c r="S1889" s="337" t="s">
        <v>7790</v>
      </c>
      <c r="T1889" s="337" t="s">
        <v>9855</v>
      </c>
      <c r="U1889" s="337" t="s">
        <v>9855</v>
      </c>
      <c r="V1889" s="337">
        <v>9</v>
      </c>
      <c r="W1889" s="337" t="s">
        <v>19695</v>
      </c>
      <c r="X1889" s="337" t="s">
        <v>19695</v>
      </c>
      <c r="Y1889" s="337" t="s">
        <v>19695</v>
      </c>
      <c r="Z1889" s="337" t="s">
        <v>1745</v>
      </c>
      <c r="AA1889" s="337" t="s">
        <v>761</v>
      </c>
      <c r="AB1889" s="337" t="s">
        <v>762</v>
      </c>
      <c r="AC1889" s="337" t="s">
        <v>14084</v>
      </c>
    </row>
    <row r="1890" spans="1:29" ht="15.8" x14ac:dyDescent="0.25">
      <c r="A1890" s="337" t="s">
        <v>1723</v>
      </c>
      <c r="B1890" s="337" t="s">
        <v>9844</v>
      </c>
      <c r="C1890" s="337" t="s">
        <v>1788</v>
      </c>
      <c r="D1890" s="337" t="s">
        <v>1789</v>
      </c>
      <c r="E1890" s="337" t="s">
        <v>7708</v>
      </c>
      <c r="F1890" s="338">
        <v>43728</v>
      </c>
      <c r="G1890" s="337" t="s">
        <v>7360</v>
      </c>
      <c r="H1890" s="338">
        <v>43740</v>
      </c>
      <c r="I1890" s="337" t="s">
        <v>19695</v>
      </c>
      <c r="J1890" s="337" t="s">
        <v>36</v>
      </c>
      <c r="K1890" s="337" t="s">
        <v>19695</v>
      </c>
      <c r="L1890" s="337" t="s">
        <v>19695</v>
      </c>
      <c r="M1890" s="337" t="s">
        <v>19695</v>
      </c>
      <c r="N1890" s="337" t="s">
        <v>19695</v>
      </c>
      <c r="O1890" s="337" t="s">
        <v>19695</v>
      </c>
      <c r="P1890" s="337" t="s">
        <v>19695</v>
      </c>
      <c r="Q1890" s="337" t="s">
        <v>19695</v>
      </c>
      <c r="R1890" s="337" t="s">
        <v>117</v>
      </c>
      <c r="S1890" s="337" t="s">
        <v>6215</v>
      </c>
      <c r="T1890" s="337" t="s">
        <v>8606</v>
      </c>
      <c r="U1890" s="337" t="s">
        <v>9845</v>
      </c>
      <c r="V1890" s="337">
        <v>6</v>
      </c>
      <c r="W1890" s="337" t="s">
        <v>19695</v>
      </c>
      <c r="X1890" s="337" t="s">
        <v>19695</v>
      </c>
      <c r="Y1890" s="337" t="s">
        <v>19695</v>
      </c>
      <c r="Z1890" s="337" t="s">
        <v>1745</v>
      </c>
      <c r="AA1890" s="337" t="s">
        <v>761</v>
      </c>
      <c r="AB1890" s="337" t="s">
        <v>762</v>
      </c>
      <c r="AC1890" s="337" t="s">
        <v>14084</v>
      </c>
    </row>
    <row r="1891" spans="1:29" ht="15.8" x14ac:dyDescent="0.25">
      <c r="A1891" s="337" t="s">
        <v>1723</v>
      </c>
      <c r="B1891" s="337" t="s">
        <v>7358</v>
      </c>
      <c r="C1891" s="337" t="s">
        <v>1821</v>
      </c>
      <c r="D1891" s="337" t="s">
        <v>449</v>
      </c>
      <c r="E1891" s="337" t="s">
        <v>7359</v>
      </c>
      <c r="F1891" s="338">
        <v>43687</v>
      </c>
      <c r="G1891" s="337" t="s">
        <v>7360</v>
      </c>
      <c r="H1891" s="338">
        <v>43740</v>
      </c>
      <c r="I1891" s="337" t="s">
        <v>19695</v>
      </c>
      <c r="J1891" s="337" t="s">
        <v>16</v>
      </c>
      <c r="K1891" s="337" t="s">
        <v>19695</v>
      </c>
      <c r="L1891" s="337" t="s">
        <v>19695</v>
      </c>
      <c r="M1891" s="337" t="s">
        <v>19695</v>
      </c>
      <c r="N1891" s="337" t="s">
        <v>19695</v>
      </c>
      <c r="O1891" s="337" t="s">
        <v>19695</v>
      </c>
      <c r="P1891" s="337" t="s">
        <v>19695</v>
      </c>
      <c r="Q1891" s="337" t="s">
        <v>19695</v>
      </c>
      <c r="R1891" s="337" t="s">
        <v>52</v>
      </c>
      <c r="S1891" s="337" t="s">
        <v>393</v>
      </c>
      <c r="T1891" s="337" t="s">
        <v>915</v>
      </c>
      <c r="U1891" s="337" t="s">
        <v>7361</v>
      </c>
      <c r="V1891" s="337">
        <v>8</v>
      </c>
      <c r="W1891" s="337" t="s">
        <v>19695</v>
      </c>
      <c r="X1891" s="337" t="s">
        <v>19695</v>
      </c>
      <c r="Y1891" s="337" t="s">
        <v>19695</v>
      </c>
      <c r="Z1891" s="337" t="s">
        <v>1753</v>
      </c>
      <c r="AA1891" s="337" t="s">
        <v>735</v>
      </c>
      <c r="AB1891" s="337" t="s">
        <v>718</v>
      </c>
      <c r="AC1891" s="337" t="s">
        <v>15311</v>
      </c>
    </row>
    <row r="1892" spans="1:29" ht="15.8" x14ac:dyDescent="0.25">
      <c r="A1892" s="337" t="s">
        <v>1723</v>
      </c>
      <c r="B1892" s="337" t="s">
        <v>8445</v>
      </c>
      <c r="C1892" s="337" t="s">
        <v>1821</v>
      </c>
      <c r="D1892" s="337" t="s">
        <v>449</v>
      </c>
      <c r="E1892" s="337" t="s">
        <v>7363</v>
      </c>
      <c r="F1892" s="338">
        <v>43702</v>
      </c>
      <c r="G1892" s="337" t="s">
        <v>7360</v>
      </c>
      <c r="H1892" s="338">
        <v>43740</v>
      </c>
      <c r="I1892" s="337" t="s">
        <v>19695</v>
      </c>
      <c r="J1892" s="337" t="s">
        <v>36</v>
      </c>
      <c r="K1892" s="337" t="s">
        <v>19695</v>
      </c>
      <c r="L1892" s="337" t="s">
        <v>19695</v>
      </c>
      <c r="M1892" s="337" t="s">
        <v>19695</v>
      </c>
      <c r="N1892" s="337" t="s">
        <v>19695</v>
      </c>
      <c r="O1892" s="337" t="s">
        <v>19695</v>
      </c>
      <c r="P1892" s="337" t="s">
        <v>19695</v>
      </c>
      <c r="Q1892" s="337" t="s">
        <v>19695</v>
      </c>
      <c r="R1892" s="337" t="s">
        <v>35</v>
      </c>
      <c r="S1892" s="337" t="s">
        <v>77</v>
      </c>
      <c r="T1892" s="337" t="s">
        <v>1015</v>
      </c>
      <c r="U1892" s="337" t="s">
        <v>1023</v>
      </c>
      <c r="V1892" s="337">
        <v>8</v>
      </c>
      <c r="W1892" s="337" t="s">
        <v>19695</v>
      </c>
      <c r="X1892" s="337" t="s">
        <v>19695</v>
      </c>
      <c r="Y1892" s="337" t="s">
        <v>19695</v>
      </c>
      <c r="Z1892" s="337" t="s">
        <v>1753</v>
      </c>
      <c r="AA1892" s="337" t="s">
        <v>735</v>
      </c>
      <c r="AB1892" s="337" t="s">
        <v>718</v>
      </c>
      <c r="AC1892" s="337" t="s">
        <v>15311</v>
      </c>
    </row>
    <row r="1893" spans="1:29" ht="15.8" x14ac:dyDescent="0.25">
      <c r="A1893" s="337" t="s">
        <v>1723</v>
      </c>
      <c r="B1893" s="337" t="s">
        <v>9488</v>
      </c>
      <c r="C1893" s="337" t="s">
        <v>1725</v>
      </c>
      <c r="D1893" s="337" t="s">
        <v>1730</v>
      </c>
      <c r="E1893" s="337" t="s">
        <v>9280</v>
      </c>
      <c r="F1893" s="338">
        <v>43690</v>
      </c>
      <c r="G1893" s="337" t="s">
        <v>7360</v>
      </c>
      <c r="H1893" s="338">
        <v>43740</v>
      </c>
      <c r="I1893" s="337" t="s">
        <v>19695</v>
      </c>
      <c r="J1893" s="337" t="s">
        <v>36</v>
      </c>
      <c r="K1893" s="337" t="s">
        <v>19695</v>
      </c>
      <c r="L1893" s="337" t="s">
        <v>19695</v>
      </c>
      <c r="M1893" s="337" t="s">
        <v>19695</v>
      </c>
      <c r="N1893" s="337" t="s">
        <v>19695</v>
      </c>
      <c r="O1893" s="337" t="s">
        <v>19695</v>
      </c>
      <c r="P1893" s="337" t="s">
        <v>19695</v>
      </c>
      <c r="Q1893" s="337" t="s">
        <v>19695</v>
      </c>
      <c r="R1893" s="337" t="s">
        <v>130</v>
      </c>
      <c r="S1893" s="337" t="s">
        <v>940</v>
      </c>
      <c r="T1893" s="337" t="s">
        <v>2256</v>
      </c>
      <c r="U1893" s="337" t="s">
        <v>9489</v>
      </c>
      <c r="V1893" s="337">
        <v>8</v>
      </c>
      <c r="W1893" s="337" t="s">
        <v>19695</v>
      </c>
      <c r="X1893" s="337" t="s">
        <v>19695</v>
      </c>
      <c r="Y1893" s="337" t="s">
        <v>19695</v>
      </c>
      <c r="Z1893" s="337" t="s">
        <v>1753</v>
      </c>
      <c r="AA1893" s="337" t="s">
        <v>717</v>
      </c>
      <c r="AB1893" s="337" t="s">
        <v>718</v>
      </c>
      <c r="AC1893" s="337" t="s">
        <v>15530</v>
      </c>
    </row>
    <row r="1894" spans="1:29" ht="15.8" x14ac:dyDescent="0.25">
      <c r="A1894" s="337" t="s">
        <v>1723</v>
      </c>
      <c r="B1894" s="337" t="s">
        <v>10792</v>
      </c>
      <c r="C1894" s="337" t="s">
        <v>1821</v>
      </c>
      <c r="D1894" s="337" t="s">
        <v>449</v>
      </c>
      <c r="E1894" s="337" t="s">
        <v>7438</v>
      </c>
      <c r="F1894" s="338">
        <v>43724</v>
      </c>
      <c r="G1894" s="337" t="s">
        <v>7360</v>
      </c>
      <c r="H1894" s="338">
        <v>43740</v>
      </c>
      <c r="I1894" s="337" t="s">
        <v>19695</v>
      </c>
      <c r="J1894" s="337" t="s">
        <v>16</v>
      </c>
      <c r="K1894" s="337" t="s">
        <v>19695</v>
      </c>
      <c r="L1894" s="337" t="s">
        <v>19695</v>
      </c>
      <c r="M1894" s="337" t="s">
        <v>19695</v>
      </c>
      <c r="N1894" s="337" t="s">
        <v>19695</v>
      </c>
      <c r="O1894" s="337" t="s">
        <v>19695</v>
      </c>
      <c r="P1894" s="337" t="s">
        <v>19695</v>
      </c>
      <c r="Q1894" s="337" t="s">
        <v>19695</v>
      </c>
      <c r="R1894" s="337" t="s">
        <v>52</v>
      </c>
      <c r="S1894" s="337" t="s">
        <v>839</v>
      </c>
      <c r="T1894" s="337" t="s">
        <v>382</v>
      </c>
      <c r="U1894" s="337" t="s">
        <v>10793</v>
      </c>
      <c r="V1894" s="337">
        <v>8</v>
      </c>
      <c r="W1894" s="337" t="s">
        <v>19695</v>
      </c>
      <c r="X1894" s="337" t="s">
        <v>19695</v>
      </c>
      <c r="Y1894" s="337" t="s">
        <v>19695</v>
      </c>
      <c r="Z1894" s="337" t="s">
        <v>1753</v>
      </c>
      <c r="AA1894" s="337" t="s">
        <v>735</v>
      </c>
      <c r="AB1894" s="337" t="s">
        <v>718</v>
      </c>
      <c r="AC1894" s="337" t="s">
        <v>15531</v>
      </c>
    </row>
    <row r="1895" spans="1:29" ht="15.8" x14ac:dyDescent="0.25">
      <c r="A1895" s="337" t="s">
        <v>1723</v>
      </c>
      <c r="B1895" s="337" t="s">
        <v>11255</v>
      </c>
      <c r="C1895" s="337" t="s">
        <v>1821</v>
      </c>
      <c r="D1895" s="337" t="s">
        <v>449</v>
      </c>
      <c r="E1895" s="337" t="s">
        <v>7498</v>
      </c>
      <c r="F1895" s="338">
        <v>43709</v>
      </c>
      <c r="G1895" s="337" t="s">
        <v>8586</v>
      </c>
      <c r="H1895" s="338">
        <v>43739</v>
      </c>
      <c r="I1895" s="337" t="s">
        <v>19695</v>
      </c>
      <c r="J1895" s="337" t="s">
        <v>36</v>
      </c>
      <c r="K1895" s="337" t="s">
        <v>19695</v>
      </c>
      <c r="L1895" s="337" t="s">
        <v>19695</v>
      </c>
      <c r="M1895" s="337" t="s">
        <v>19695</v>
      </c>
      <c r="N1895" s="337" t="s">
        <v>19695</v>
      </c>
      <c r="O1895" s="337" t="s">
        <v>19695</v>
      </c>
      <c r="P1895" s="337" t="s">
        <v>19695</v>
      </c>
      <c r="Q1895" s="337" t="s">
        <v>19695</v>
      </c>
      <c r="R1895" s="337" t="s">
        <v>98</v>
      </c>
      <c r="S1895" s="337" t="s">
        <v>1172</v>
      </c>
      <c r="T1895" s="337" t="s">
        <v>4373</v>
      </c>
      <c r="U1895" s="337" t="s">
        <v>1190</v>
      </c>
      <c r="V1895" s="337">
        <v>6</v>
      </c>
      <c r="W1895" s="337" t="s">
        <v>19695</v>
      </c>
      <c r="X1895" s="337" t="s">
        <v>19695</v>
      </c>
      <c r="Y1895" s="337" t="s">
        <v>19695</v>
      </c>
      <c r="Z1895" s="337" t="s">
        <v>1728</v>
      </c>
      <c r="AA1895" s="337" t="s">
        <v>735</v>
      </c>
      <c r="AB1895" s="337" t="s">
        <v>718</v>
      </c>
      <c r="AC1895" s="337" t="s">
        <v>14095</v>
      </c>
    </row>
    <row r="1896" spans="1:29" ht="15.8" x14ac:dyDescent="0.25">
      <c r="A1896" s="337" t="s">
        <v>1723</v>
      </c>
      <c r="B1896" s="337" t="s">
        <v>10518</v>
      </c>
      <c r="C1896" s="337" t="s">
        <v>1725</v>
      </c>
      <c r="D1896" s="337" t="s">
        <v>13527</v>
      </c>
      <c r="E1896" s="337" t="s">
        <v>8241</v>
      </c>
      <c r="F1896" s="338">
        <v>43617</v>
      </c>
      <c r="G1896" s="337" t="s">
        <v>8586</v>
      </c>
      <c r="H1896" s="338">
        <v>43739</v>
      </c>
      <c r="I1896" s="337" t="s">
        <v>19695</v>
      </c>
      <c r="J1896" s="337" t="s">
        <v>36</v>
      </c>
      <c r="K1896" s="337" t="s">
        <v>19695</v>
      </c>
      <c r="L1896" s="337" t="s">
        <v>19695</v>
      </c>
      <c r="M1896" s="337" t="s">
        <v>19695</v>
      </c>
      <c r="N1896" s="337" t="s">
        <v>19695</v>
      </c>
      <c r="O1896" s="337" t="s">
        <v>19695</v>
      </c>
      <c r="P1896" s="337" t="s">
        <v>19695</v>
      </c>
      <c r="Q1896" s="337" t="s">
        <v>19695</v>
      </c>
      <c r="R1896" s="337" t="s">
        <v>2266</v>
      </c>
      <c r="S1896" s="337" t="s">
        <v>4262</v>
      </c>
      <c r="T1896" s="337" t="s">
        <v>10519</v>
      </c>
      <c r="U1896" s="337" t="s">
        <v>10520</v>
      </c>
      <c r="V1896" s="337">
        <v>6</v>
      </c>
      <c r="W1896" s="337" t="s">
        <v>19695</v>
      </c>
      <c r="X1896" s="337" t="s">
        <v>19695</v>
      </c>
      <c r="Y1896" s="337" t="s">
        <v>19695</v>
      </c>
      <c r="Z1896" s="337" t="s">
        <v>1728</v>
      </c>
      <c r="AA1896" s="337" t="s">
        <v>735</v>
      </c>
      <c r="AB1896" s="337" t="s">
        <v>718</v>
      </c>
      <c r="AC1896" s="337" t="s">
        <v>14098</v>
      </c>
    </row>
    <row r="1897" spans="1:29" ht="15.8" x14ac:dyDescent="0.25">
      <c r="A1897" s="337" t="s">
        <v>1723</v>
      </c>
      <c r="B1897" s="337" t="s">
        <v>11168</v>
      </c>
      <c r="C1897" s="337" t="s">
        <v>1821</v>
      </c>
      <c r="D1897" s="337" t="s">
        <v>449</v>
      </c>
      <c r="E1897" s="337" t="s">
        <v>7328</v>
      </c>
      <c r="F1897" s="338">
        <v>43723</v>
      </c>
      <c r="G1897" s="337" t="s">
        <v>8586</v>
      </c>
      <c r="H1897" s="338">
        <v>43739</v>
      </c>
      <c r="I1897" s="337" t="s">
        <v>19695</v>
      </c>
      <c r="J1897" s="337" t="s">
        <v>36</v>
      </c>
      <c r="K1897" s="337" t="s">
        <v>19695</v>
      </c>
      <c r="L1897" s="337" t="s">
        <v>19695</v>
      </c>
      <c r="M1897" s="337" t="s">
        <v>19695</v>
      </c>
      <c r="N1897" s="337" t="s">
        <v>19695</v>
      </c>
      <c r="O1897" s="337" t="s">
        <v>19695</v>
      </c>
      <c r="P1897" s="337" t="s">
        <v>19695</v>
      </c>
      <c r="Q1897" s="337" t="s">
        <v>19695</v>
      </c>
      <c r="R1897" s="337" t="s">
        <v>52</v>
      </c>
      <c r="S1897" s="337" t="s">
        <v>69</v>
      </c>
      <c r="T1897" s="337" t="s">
        <v>11169</v>
      </c>
      <c r="U1897" s="337" t="s">
        <v>893</v>
      </c>
      <c r="V1897" s="337">
        <v>8</v>
      </c>
      <c r="W1897" s="337" t="s">
        <v>19695</v>
      </c>
      <c r="X1897" s="337" t="s">
        <v>19695</v>
      </c>
      <c r="Y1897" s="337" t="s">
        <v>19695</v>
      </c>
      <c r="Z1897" s="337" t="s">
        <v>1728</v>
      </c>
      <c r="AA1897" s="337" t="s">
        <v>735</v>
      </c>
      <c r="AB1897" s="337" t="s">
        <v>718</v>
      </c>
      <c r="AC1897" s="337" t="s">
        <v>14107</v>
      </c>
    </row>
    <row r="1898" spans="1:29" ht="15.8" x14ac:dyDescent="0.25">
      <c r="A1898" s="337" t="s">
        <v>1723</v>
      </c>
      <c r="B1898" s="337" t="s">
        <v>8755</v>
      </c>
      <c r="C1898" s="337" t="s">
        <v>1821</v>
      </c>
      <c r="D1898" s="337" t="s">
        <v>449</v>
      </c>
      <c r="E1898" s="337" t="s">
        <v>7531</v>
      </c>
      <c r="F1898" s="338">
        <v>43710</v>
      </c>
      <c r="G1898" s="337" t="s">
        <v>8586</v>
      </c>
      <c r="H1898" s="338">
        <v>43739</v>
      </c>
      <c r="I1898" s="337" t="s">
        <v>19695</v>
      </c>
      <c r="J1898" s="337" t="s">
        <v>36</v>
      </c>
      <c r="K1898" s="337" t="s">
        <v>19695</v>
      </c>
      <c r="L1898" s="337" t="s">
        <v>19695</v>
      </c>
      <c r="M1898" s="337" t="s">
        <v>19695</v>
      </c>
      <c r="N1898" s="337" t="s">
        <v>19695</v>
      </c>
      <c r="O1898" s="337" t="s">
        <v>19695</v>
      </c>
      <c r="P1898" s="337" t="s">
        <v>19695</v>
      </c>
      <c r="Q1898" s="337" t="s">
        <v>19695</v>
      </c>
      <c r="R1898" s="337" t="s">
        <v>98</v>
      </c>
      <c r="S1898" s="337" t="s">
        <v>406</v>
      </c>
      <c r="T1898" s="337" t="s">
        <v>2258</v>
      </c>
      <c r="U1898" s="337" t="s">
        <v>6255</v>
      </c>
      <c r="V1898" s="337">
        <v>10</v>
      </c>
      <c r="W1898" s="337" t="s">
        <v>19695</v>
      </c>
      <c r="X1898" s="337" t="s">
        <v>19695</v>
      </c>
      <c r="Y1898" s="337" t="s">
        <v>19695</v>
      </c>
      <c r="Z1898" s="337" t="s">
        <v>1753</v>
      </c>
      <c r="AA1898" s="337" t="s">
        <v>735</v>
      </c>
      <c r="AB1898" s="337" t="s">
        <v>718</v>
      </c>
      <c r="AC1898" s="337" t="s">
        <v>15529</v>
      </c>
    </row>
    <row r="1899" spans="1:29" ht="15.8" x14ac:dyDescent="0.25">
      <c r="A1899" s="337" t="s">
        <v>1723</v>
      </c>
      <c r="B1899" s="337" t="s">
        <v>8585</v>
      </c>
      <c r="C1899" s="337" t="s">
        <v>1821</v>
      </c>
      <c r="D1899" s="337" t="s">
        <v>449</v>
      </c>
      <c r="E1899" s="337" t="s">
        <v>7454</v>
      </c>
      <c r="F1899" s="338">
        <v>43718</v>
      </c>
      <c r="G1899" s="337" t="s">
        <v>8586</v>
      </c>
      <c r="H1899" s="338">
        <v>43739</v>
      </c>
      <c r="I1899" s="337" t="s">
        <v>19695</v>
      </c>
      <c r="J1899" s="337" t="s">
        <v>36</v>
      </c>
      <c r="K1899" s="337" t="s">
        <v>19695</v>
      </c>
      <c r="L1899" s="337" t="s">
        <v>19695</v>
      </c>
      <c r="M1899" s="337" t="s">
        <v>19695</v>
      </c>
      <c r="N1899" s="337" t="s">
        <v>19695</v>
      </c>
      <c r="O1899" s="337" t="s">
        <v>19695</v>
      </c>
      <c r="P1899" s="337" t="s">
        <v>19695</v>
      </c>
      <c r="Q1899" s="337" t="s">
        <v>19695</v>
      </c>
      <c r="R1899" s="337" t="s">
        <v>35</v>
      </c>
      <c r="S1899" s="337" t="s">
        <v>77</v>
      </c>
      <c r="T1899" s="337" t="s">
        <v>8587</v>
      </c>
      <c r="U1899" s="337" t="s">
        <v>8588</v>
      </c>
      <c r="V1899" s="337">
        <v>6</v>
      </c>
      <c r="W1899" s="337" t="s">
        <v>19695</v>
      </c>
      <c r="X1899" s="337" t="s">
        <v>19695</v>
      </c>
      <c r="Y1899" s="337" t="s">
        <v>19695</v>
      </c>
      <c r="Z1899" s="337" t="s">
        <v>1753</v>
      </c>
      <c r="AA1899" s="337" t="s">
        <v>717</v>
      </c>
      <c r="AB1899" s="337" t="s">
        <v>718</v>
      </c>
      <c r="AC1899" s="337" t="s">
        <v>14094</v>
      </c>
    </row>
    <row r="1900" spans="1:29" ht="15.8" x14ac:dyDescent="0.25">
      <c r="A1900" s="337" t="s">
        <v>1723</v>
      </c>
      <c r="B1900" s="337" t="s">
        <v>10801</v>
      </c>
      <c r="C1900" s="337" t="s">
        <v>1788</v>
      </c>
      <c r="D1900" s="337" t="s">
        <v>1906</v>
      </c>
      <c r="E1900" s="337" t="s">
        <v>9847</v>
      </c>
      <c r="F1900" s="338">
        <v>43734</v>
      </c>
      <c r="G1900" s="337" t="s">
        <v>8575</v>
      </c>
      <c r="H1900" s="338">
        <v>43737</v>
      </c>
      <c r="I1900" s="337" t="s">
        <v>19695</v>
      </c>
      <c r="J1900" s="337" t="s">
        <v>16</v>
      </c>
      <c r="K1900" s="337" t="s">
        <v>19695</v>
      </c>
      <c r="L1900" s="337" t="s">
        <v>19695</v>
      </c>
      <c r="M1900" s="337" t="s">
        <v>19695</v>
      </c>
      <c r="N1900" s="337" t="s">
        <v>19695</v>
      </c>
      <c r="O1900" s="337" t="s">
        <v>19695</v>
      </c>
      <c r="P1900" s="337" t="s">
        <v>19695</v>
      </c>
      <c r="Q1900" s="337" t="s">
        <v>19695</v>
      </c>
      <c r="R1900" s="337" t="s">
        <v>52</v>
      </c>
      <c r="S1900" s="337" t="s">
        <v>69</v>
      </c>
      <c r="T1900" s="337" t="s">
        <v>69</v>
      </c>
      <c r="U1900" s="337" t="s">
        <v>6734</v>
      </c>
      <c r="V1900" s="337">
        <v>10</v>
      </c>
      <c r="W1900" s="337" t="s">
        <v>19695</v>
      </c>
      <c r="X1900" s="337" t="s">
        <v>19695</v>
      </c>
      <c r="Y1900" s="337" t="s">
        <v>19695</v>
      </c>
      <c r="Z1900" s="337" t="s">
        <v>1728</v>
      </c>
      <c r="AA1900" s="337" t="s">
        <v>10802</v>
      </c>
      <c r="AB1900" s="337" t="s">
        <v>854</v>
      </c>
      <c r="AC1900" s="337" t="s">
        <v>14083</v>
      </c>
    </row>
    <row r="1901" spans="1:29" ht="15.8" x14ac:dyDescent="0.25">
      <c r="A1901" s="337" t="s">
        <v>1723</v>
      </c>
      <c r="B1901" s="337" t="s">
        <v>8574</v>
      </c>
      <c r="C1901" s="337" t="s">
        <v>1821</v>
      </c>
      <c r="D1901" s="337" t="s">
        <v>449</v>
      </c>
      <c r="E1901" s="337" t="s">
        <v>8308</v>
      </c>
      <c r="F1901" s="338">
        <v>43713</v>
      </c>
      <c r="G1901" s="337" t="s">
        <v>8575</v>
      </c>
      <c r="H1901" s="338">
        <v>43737</v>
      </c>
      <c r="I1901" s="337" t="s">
        <v>19695</v>
      </c>
      <c r="J1901" s="337" t="s">
        <v>36</v>
      </c>
      <c r="K1901" s="337" t="s">
        <v>19695</v>
      </c>
      <c r="L1901" s="337" t="s">
        <v>19695</v>
      </c>
      <c r="M1901" s="337" t="s">
        <v>19695</v>
      </c>
      <c r="N1901" s="337" t="s">
        <v>19695</v>
      </c>
      <c r="O1901" s="337" t="s">
        <v>19695</v>
      </c>
      <c r="P1901" s="337" t="s">
        <v>19695</v>
      </c>
      <c r="Q1901" s="337" t="s">
        <v>19695</v>
      </c>
      <c r="R1901" s="337" t="s">
        <v>35</v>
      </c>
      <c r="S1901" s="337" t="s">
        <v>77</v>
      </c>
      <c r="T1901" s="337" t="s">
        <v>1012</v>
      </c>
      <c r="U1901" s="337" t="s">
        <v>8576</v>
      </c>
      <c r="V1901" s="337">
        <v>6</v>
      </c>
      <c r="W1901" s="337" t="s">
        <v>19695</v>
      </c>
      <c r="X1901" s="337" t="s">
        <v>19695</v>
      </c>
      <c r="Y1901" s="337" t="s">
        <v>19695</v>
      </c>
      <c r="Z1901" s="337" t="s">
        <v>1753</v>
      </c>
      <c r="AA1901" s="337" t="s">
        <v>717</v>
      </c>
      <c r="AB1901" s="337" t="s">
        <v>718</v>
      </c>
      <c r="AC1901" s="337" t="s">
        <v>14084</v>
      </c>
    </row>
    <row r="1902" spans="1:29" ht="15.8" x14ac:dyDescent="0.25">
      <c r="A1902" s="337" t="s">
        <v>1723</v>
      </c>
      <c r="B1902" s="337" t="s">
        <v>9693</v>
      </c>
      <c r="C1902" s="337" t="s">
        <v>1821</v>
      </c>
      <c r="D1902" s="337" t="s">
        <v>449</v>
      </c>
      <c r="E1902" s="337" t="s">
        <v>7438</v>
      </c>
      <c r="F1902" s="338">
        <v>43724</v>
      </c>
      <c r="G1902" s="337" t="s">
        <v>8864</v>
      </c>
      <c r="H1902" s="338">
        <v>43735</v>
      </c>
      <c r="I1902" s="337" t="s">
        <v>19695</v>
      </c>
      <c r="J1902" s="337" t="s">
        <v>16</v>
      </c>
      <c r="K1902" s="337" t="s">
        <v>19695</v>
      </c>
      <c r="L1902" s="337" t="s">
        <v>19695</v>
      </c>
      <c r="M1902" s="337" t="s">
        <v>19695</v>
      </c>
      <c r="N1902" s="337" t="s">
        <v>19695</v>
      </c>
      <c r="O1902" s="337" t="s">
        <v>19695</v>
      </c>
      <c r="P1902" s="337" t="s">
        <v>19695</v>
      </c>
      <c r="Q1902" s="337" t="s">
        <v>19695</v>
      </c>
      <c r="R1902" s="337" t="s">
        <v>105</v>
      </c>
      <c r="S1902" s="337" t="s">
        <v>3685</v>
      </c>
      <c r="T1902" s="337" t="s">
        <v>5078</v>
      </c>
      <c r="U1902" s="337" t="s">
        <v>9694</v>
      </c>
      <c r="V1902" s="337">
        <v>10</v>
      </c>
      <c r="W1902" s="337" t="s">
        <v>19695</v>
      </c>
      <c r="X1902" s="337" t="s">
        <v>19695</v>
      </c>
      <c r="Y1902" s="337" t="s">
        <v>19695</v>
      </c>
      <c r="Z1902" s="337" t="s">
        <v>1728</v>
      </c>
      <c r="AA1902" s="337" t="s">
        <v>853</v>
      </c>
      <c r="AB1902" s="337" t="s">
        <v>854</v>
      </c>
      <c r="AC1902" s="337" t="s">
        <v>14081</v>
      </c>
    </row>
    <row r="1903" spans="1:29" ht="15.8" x14ac:dyDescent="0.25">
      <c r="A1903" s="337" t="s">
        <v>1723</v>
      </c>
      <c r="B1903" s="337" t="s">
        <v>8863</v>
      </c>
      <c r="C1903" s="337" t="s">
        <v>1788</v>
      </c>
      <c r="D1903" s="337" t="s">
        <v>1789</v>
      </c>
      <c r="E1903" s="337" t="s">
        <v>1435</v>
      </c>
      <c r="F1903" s="338">
        <v>43717</v>
      </c>
      <c r="G1903" s="337" t="s">
        <v>8864</v>
      </c>
      <c r="H1903" s="338">
        <v>43735</v>
      </c>
      <c r="I1903" s="337" t="s">
        <v>19695</v>
      </c>
      <c r="J1903" s="337" t="s">
        <v>36</v>
      </c>
      <c r="K1903" s="337" t="s">
        <v>19695</v>
      </c>
      <c r="L1903" s="337" t="s">
        <v>19695</v>
      </c>
      <c r="M1903" s="337" t="s">
        <v>19695</v>
      </c>
      <c r="N1903" s="337" t="s">
        <v>19695</v>
      </c>
      <c r="O1903" s="337" t="s">
        <v>19695</v>
      </c>
      <c r="P1903" s="337" t="s">
        <v>19695</v>
      </c>
      <c r="Q1903" s="337" t="s">
        <v>19695</v>
      </c>
      <c r="R1903" s="337" t="s">
        <v>52</v>
      </c>
      <c r="S1903" s="337" t="s">
        <v>393</v>
      </c>
      <c r="T1903" s="337" t="s">
        <v>393</v>
      </c>
      <c r="U1903" s="337" t="s">
        <v>5442</v>
      </c>
      <c r="V1903" s="337">
        <v>10</v>
      </c>
      <c r="W1903" s="337" t="s">
        <v>19695</v>
      </c>
      <c r="X1903" s="337" t="s">
        <v>19695</v>
      </c>
      <c r="Y1903" s="337" t="s">
        <v>19695</v>
      </c>
      <c r="Z1903" s="337" t="s">
        <v>1753</v>
      </c>
      <c r="AA1903" s="337" t="s">
        <v>735</v>
      </c>
      <c r="AB1903" s="337" t="s">
        <v>718</v>
      </c>
      <c r="AC1903" s="337" t="s">
        <v>15311</v>
      </c>
    </row>
    <row r="1904" spans="1:29" ht="15.8" x14ac:dyDescent="0.25">
      <c r="A1904" s="337" t="s">
        <v>1723</v>
      </c>
      <c r="B1904" s="337" t="s">
        <v>9846</v>
      </c>
      <c r="C1904" s="337" t="s">
        <v>1821</v>
      </c>
      <c r="D1904" s="337" t="s">
        <v>449</v>
      </c>
      <c r="E1904" s="337" t="s">
        <v>9484</v>
      </c>
      <c r="F1904" s="338">
        <v>43726</v>
      </c>
      <c r="G1904" s="337" t="s">
        <v>9847</v>
      </c>
      <c r="H1904" s="338">
        <v>43734</v>
      </c>
      <c r="I1904" s="337" t="s">
        <v>19695</v>
      </c>
      <c r="J1904" s="337" t="s">
        <v>16</v>
      </c>
      <c r="K1904" s="337" t="s">
        <v>19695</v>
      </c>
      <c r="L1904" s="337" t="s">
        <v>19695</v>
      </c>
      <c r="M1904" s="337" t="s">
        <v>19695</v>
      </c>
      <c r="N1904" s="337" t="s">
        <v>19695</v>
      </c>
      <c r="O1904" s="337" t="s">
        <v>19695</v>
      </c>
      <c r="P1904" s="337" t="s">
        <v>19695</v>
      </c>
      <c r="Q1904" s="337" t="s">
        <v>19695</v>
      </c>
      <c r="R1904" s="337" t="s">
        <v>136</v>
      </c>
      <c r="S1904" s="337" t="s">
        <v>4313</v>
      </c>
      <c r="T1904" s="337" t="s">
        <v>9848</v>
      </c>
      <c r="U1904" s="337" t="s">
        <v>9849</v>
      </c>
      <c r="V1904" s="337">
        <v>6</v>
      </c>
      <c r="W1904" s="337" t="s">
        <v>19695</v>
      </c>
      <c r="X1904" s="337" t="s">
        <v>19695</v>
      </c>
      <c r="Y1904" s="337" t="s">
        <v>19695</v>
      </c>
      <c r="Z1904" s="337" t="s">
        <v>1745</v>
      </c>
      <c r="AA1904" s="337" t="s">
        <v>761</v>
      </c>
      <c r="AB1904" s="337" t="s">
        <v>762</v>
      </c>
      <c r="AC1904" s="337" t="s">
        <v>14076</v>
      </c>
    </row>
    <row r="1905" spans="1:29" ht="15.8" x14ac:dyDescent="0.25">
      <c r="A1905" s="337" t="s">
        <v>1723</v>
      </c>
      <c r="B1905" s="337" t="s">
        <v>10454</v>
      </c>
      <c r="C1905" s="337" t="s">
        <v>1821</v>
      </c>
      <c r="D1905" s="337" t="s">
        <v>449</v>
      </c>
      <c r="E1905" s="337" t="s">
        <v>9472</v>
      </c>
      <c r="F1905" s="338">
        <v>43685</v>
      </c>
      <c r="G1905" s="337" t="s">
        <v>7691</v>
      </c>
      <c r="H1905" s="338">
        <v>43733</v>
      </c>
      <c r="I1905" s="337" t="s">
        <v>19695</v>
      </c>
      <c r="J1905" s="337" t="s">
        <v>16</v>
      </c>
      <c r="K1905" s="337" t="s">
        <v>19695</v>
      </c>
      <c r="L1905" s="337" t="s">
        <v>19695</v>
      </c>
      <c r="M1905" s="337" t="s">
        <v>19695</v>
      </c>
      <c r="N1905" s="337" t="s">
        <v>19695</v>
      </c>
      <c r="O1905" s="337" t="s">
        <v>19695</v>
      </c>
      <c r="P1905" s="337" t="s">
        <v>19695</v>
      </c>
      <c r="Q1905" s="337" t="s">
        <v>19695</v>
      </c>
      <c r="R1905" s="337" t="s">
        <v>56</v>
      </c>
      <c r="S1905" s="337" t="s">
        <v>79</v>
      </c>
      <c r="T1905" s="337" t="s">
        <v>79</v>
      </c>
      <c r="U1905" s="337" t="s">
        <v>79</v>
      </c>
      <c r="V1905" s="337">
        <v>4</v>
      </c>
      <c r="W1905" s="337" t="s">
        <v>19695</v>
      </c>
      <c r="X1905" s="337" t="s">
        <v>19695</v>
      </c>
      <c r="Y1905" s="337" t="s">
        <v>19695</v>
      </c>
      <c r="Z1905" s="337" t="s">
        <v>1745</v>
      </c>
      <c r="AA1905" s="337" t="s">
        <v>897</v>
      </c>
      <c r="AB1905" s="337" t="s">
        <v>854</v>
      </c>
      <c r="AC1905" s="337" t="s">
        <v>15307</v>
      </c>
    </row>
    <row r="1906" spans="1:29" ht="15.8" x14ac:dyDescent="0.25">
      <c r="A1906" s="337" t="s">
        <v>1723</v>
      </c>
      <c r="B1906" s="337" t="s">
        <v>7690</v>
      </c>
      <c r="C1906" s="337" t="s">
        <v>1725</v>
      </c>
      <c r="D1906" s="337" t="s">
        <v>1735</v>
      </c>
      <c r="E1906" s="337" t="s">
        <v>7691</v>
      </c>
      <c r="F1906" s="338">
        <v>43733</v>
      </c>
      <c r="G1906" s="337" t="s">
        <v>7691</v>
      </c>
      <c r="H1906" s="338">
        <v>43733</v>
      </c>
      <c r="I1906" s="337" t="s">
        <v>19695</v>
      </c>
      <c r="J1906" s="337" t="s">
        <v>36</v>
      </c>
      <c r="K1906" s="337" t="s">
        <v>19695</v>
      </c>
      <c r="L1906" s="337" t="s">
        <v>19695</v>
      </c>
      <c r="M1906" s="337" t="s">
        <v>19695</v>
      </c>
      <c r="N1906" s="337" t="s">
        <v>19695</v>
      </c>
      <c r="O1906" s="337" t="s">
        <v>19695</v>
      </c>
      <c r="P1906" s="337" t="s">
        <v>19695</v>
      </c>
      <c r="Q1906" s="337" t="s">
        <v>19695</v>
      </c>
      <c r="R1906" s="337" t="s">
        <v>98</v>
      </c>
      <c r="S1906" s="337" t="s">
        <v>121</v>
      </c>
      <c r="T1906" s="337" t="s">
        <v>7692</v>
      </c>
      <c r="U1906" s="337" t="s">
        <v>7693</v>
      </c>
      <c r="V1906" s="337">
        <v>8</v>
      </c>
      <c r="W1906" s="337" t="s">
        <v>19695</v>
      </c>
      <c r="X1906" s="337" t="s">
        <v>19695</v>
      </c>
      <c r="Y1906" s="337" t="s">
        <v>19695</v>
      </c>
      <c r="Z1906" s="337" t="s">
        <v>1753</v>
      </c>
      <c r="AA1906" s="337" t="s">
        <v>717</v>
      </c>
      <c r="AB1906" s="337" t="s">
        <v>718</v>
      </c>
      <c r="AC1906" s="337" t="s">
        <v>15307</v>
      </c>
    </row>
    <row r="1907" spans="1:29" ht="15.8" x14ac:dyDescent="0.25">
      <c r="A1907" s="337" t="s">
        <v>1723</v>
      </c>
      <c r="B1907" s="337" t="s">
        <v>7694</v>
      </c>
      <c r="C1907" s="337" t="s">
        <v>1821</v>
      </c>
      <c r="D1907" s="337" t="s">
        <v>449</v>
      </c>
      <c r="E1907" s="337" t="s">
        <v>7691</v>
      </c>
      <c r="F1907" s="338">
        <v>43733</v>
      </c>
      <c r="G1907" s="337" t="s">
        <v>7691</v>
      </c>
      <c r="H1907" s="338">
        <v>43733</v>
      </c>
      <c r="I1907" s="337" t="s">
        <v>19695</v>
      </c>
      <c r="J1907" s="337" t="s">
        <v>16</v>
      </c>
      <c r="K1907" s="337" t="s">
        <v>19695</v>
      </c>
      <c r="L1907" s="337" t="s">
        <v>19695</v>
      </c>
      <c r="M1907" s="337" t="s">
        <v>19695</v>
      </c>
      <c r="N1907" s="337" t="s">
        <v>19695</v>
      </c>
      <c r="O1907" s="337" t="s">
        <v>19695</v>
      </c>
      <c r="P1907" s="337" t="s">
        <v>19695</v>
      </c>
      <c r="Q1907" s="337" t="s">
        <v>19695</v>
      </c>
      <c r="R1907" s="337" t="s">
        <v>98</v>
      </c>
      <c r="S1907" s="337" t="s">
        <v>1690</v>
      </c>
      <c r="T1907" s="337" t="s">
        <v>6299</v>
      </c>
      <c r="U1907" s="337" t="s">
        <v>6299</v>
      </c>
      <c r="V1907" s="337">
        <v>8</v>
      </c>
      <c r="W1907" s="337" t="s">
        <v>19695</v>
      </c>
      <c r="X1907" s="337" t="s">
        <v>19695</v>
      </c>
      <c r="Y1907" s="337" t="s">
        <v>19695</v>
      </c>
      <c r="Z1907" s="337" t="s">
        <v>1753</v>
      </c>
      <c r="AA1907" s="337" t="s">
        <v>717</v>
      </c>
      <c r="AB1907" s="337" t="s">
        <v>718</v>
      </c>
      <c r="AC1907" s="337" t="s">
        <v>15307</v>
      </c>
    </row>
    <row r="1908" spans="1:29" ht="15.8" x14ac:dyDescent="0.25">
      <c r="A1908" s="337" t="s">
        <v>1723</v>
      </c>
      <c r="B1908" s="337" t="s">
        <v>7695</v>
      </c>
      <c r="C1908" s="337" t="s">
        <v>1821</v>
      </c>
      <c r="D1908" s="337" t="s">
        <v>449</v>
      </c>
      <c r="E1908" s="337" t="s">
        <v>7691</v>
      </c>
      <c r="F1908" s="338">
        <v>43733</v>
      </c>
      <c r="G1908" s="337" t="s">
        <v>7691</v>
      </c>
      <c r="H1908" s="338">
        <v>43733</v>
      </c>
      <c r="I1908" s="337" t="s">
        <v>19695</v>
      </c>
      <c r="J1908" s="337" t="s">
        <v>16</v>
      </c>
      <c r="K1908" s="337" t="s">
        <v>19695</v>
      </c>
      <c r="L1908" s="337" t="s">
        <v>19695</v>
      </c>
      <c r="M1908" s="337" t="s">
        <v>19695</v>
      </c>
      <c r="N1908" s="337" t="s">
        <v>19695</v>
      </c>
      <c r="O1908" s="337" t="s">
        <v>19695</v>
      </c>
      <c r="P1908" s="337" t="s">
        <v>19695</v>
      </c>
      <c r="Q1908" s="337" t="s">
        <v>19695</v>
      </c>
      <c r="R1908" s="337" t="s">
        <v>98</v>
      </c>
      <c r="S1908" s="337" t="s">
        <v>121</v>
      </c>
      <c r="T1908" s="337" t="s">
        <v>6299</v>
      </c>
      <c r="U1908" s="337" t="s">
        <v>7696</v>
      </c>
      <c r="V1908" s="337">
        <v>8</v>
      </c>
      <c r="W1908" s="337" t="s">
        <v>19695</v>
      </c>
      <c r="X1908" s="337" t="s">
        <v>19695</v>
      </c>
      <c r="Y1908" s="337" t="s">
        <v>19695</v>
      </c>
      <c r="Z1908" s="337" t="s">
        <v>1753</v>
      </c>
      <c r="AA1908" s="337" t="s">
        <v>717</v>
      </c>
      <c r="AB1908" s="337" t="s">
        <v>718</v>
      </c>
      <c r="AC1908" s="337" t="s">
        <v>15307</v>
      </c>
    </row>
    <row r="1909" spans="1:29" ht="15.8" x14ac:dyDescent="0.25">
      <c r="A1909" s="337" t="s">
        <v>1723</v>
      </c>
      <c r="B1909" s="337" t="s">
        <v>8478</v>
      </c>
      <c r="C1909" s="337" t="s">
        <v>1725</v>
      </c>
      <c r="D1909" s="337" t="s">
        <v>1730</v>
      </c>
      <c r="E1909" s="337" t="s">
        <v>7397</v>
      </c>
      <c r="F1909" s="338">
        <v>43575</v>
      </c>
      <c r="G1909" s="337" t="s">
        <v>7688</v>
      </c>
      <c r="H1909" s="338">
        <v>43732</v>
      </c>
      <c r="I1909" s="337" t="s">
        <v>19695</v>
      </c>
      <c r="J1909" s="337" t="s">
        <v>36</v>
      </c>
      <c r="K1909" s="337" t="s">
        <v>19695</v>
      </c>
      <c r="L1909" s="337" t="s">
        <v>19695</v>
      </c>
      <c r="M1909" s="337" t="s">
        <v>19695</v>
      </c>
      <c r="N1909" s="337" t="s">
        <v>19695</v>
      </c>
      <c r="O1909" s="337" t="s">
        <v>19695</v>
      </c>
      <c r="P1909" s="337" t="s">
        <v>19695</v>
      </c>
      <c r="Q1909" s="337" t="s">
        <v>19695</v>
      </c>
      <c r="R1909" s="337" t="s">
        <v>109</v>
      </c>
      <c r="S1909" s="337" t="s">
        <v>110</v>
      </c>
      <c r="T1909" s="337" t="s">
        <v>1672</v>
      </c>
      <c r="U1909" s="337" t="s">
        <v>1734</v>
      </c>
      <c r="V1909" s="337">
        <v>4</v>
      </c>
      <c r="W1909" s="337" t="s">
        <v>19695</v>
      </c>
      <c r="X1909" s="337" t="s">
        <v>19695</v>
      </c>
      <c r="Y1909" s="337" t="s">
        <v>19695</v>
      </c>
      <c r="Z1909" s="337" t="s">
        <v>1728</v>
      </c>
      <c r="AA1909" s="337" t="s">
        <v>717</v>
      </c>
      <c r="AB1909" s="337" t="s">
        <v>718</v>
      </c>
      <c r="AC1909" s="337" t="s">
        <v>14061</v>
      </c>
    </row>
    <row r="1910" spans="1:29" ht="15.8" x14ac:dyDescent="0.25">
      <c r="A1910" s="337" t="s">
        <v>1723</v>
      </c>
      <c r="B1910" s="337" t="s">
        <v>11620</v>
      </c>
      <c r="C1910" s="337" t="s">
        <v>1821</v>
      </c>
      <c r="D1910" s="337" t="s">
        <v>449</v>
      </c>
      <c r="E1910" s="337" t="s">
        <v>11621</v>
      </c>
      <c r="F1910" s="338">
        <v>43679</v>
      </c>
      <c r="G1910" s="337" t="s">
        <v>7688</v>
      </c>
      <c r="H1910" s="338">
        <v>43732</v>
      </c>
      <c r="I1910" s="337" t="s">
        <v>19695</v>
      </c>
      <c r="J1910" s="337" t="s">
        <v>16</v>
      </c>
      <c r="K1910" s="337" t="s">
        <v>19695</v>
      </c>
      <c r="L1910" s="337" t="s">
        <v>19695</v>
      </c>
      <c r="M1910" s="337" t="s">
        <v>19695</v>
      </c>
      <c r="N1910" s="337" t="s">
        <v>19695</v>
      </c>
      <c r="O1910" s="337" t="s">
        <v>19695</v>
      </c>
      <c r="P1910" s="337" t="s">
        <v>19695</v>
      </c>
      <c r="Q1910" s="337" t="s">
        <v>19695</v>
      </c>
      <c r="R1910" s="337" t="s">
        <v>112</v>
      </c>
      <c r="S1910" s="337" t="s">
        <v>452</v>
      </c>
      <c r="T1910" s="337" t="s">
        <v>452</v>
      </c>
      <c r="U1910" s="337" t="s">
        <v>11622</v>
      </c>
      <c r="V1910" s="337">
        <v>8</v>
      </c>
      <c r="W1910" s="337" t="s">
        <v>19695</v>
      </c>
      <c r="X1910" s="337" t="s">
        <v>19695</v>
      </c>
      <c r="Y1910" s="337" t="s">
        <v>19695</v>
      </c>
      <c r="Z1910" s="337" t="s">
        <v>1728</v>
      </c>
      <c r="AA1910" s="337" t="s">
        <v>735</v>
      </c>
      <c r="AB1910" s="337" t="s">
        <v>718</v>
      </c>
      <c r="AC1910" s="337" t="s">
        <v>14115</v>
      </c>
    </row>
    <row r="1911" spans="1:29" ht="15.8" x14ac:dyDescent="0.25">
      <c r="A1911" s="337" t="s">
        <v>1723</v>
      </c>
      <c r="B1911" s="337" t="s">
        <v>7687</v>
      </c>
      <c r="C1911" s="337" t="s">
        <v>1821</v>
      </c>
      <c r="D1911" s="337" t="s">
        <v>449</v>
      </c>
      <c r="E1911" s="337" t="s">
        <v>7688</v>
      </c>
      <c r="F1911" s="338">
        <v>43732</v>
      </c>
      <c r="G1911" s="337" t="s">
        <v>7688</v>
      </c>
      <c r="H1911" s="338">
        <v>43732</v>
      </c>
      <c r="I1911" s="337" t="s">
        <v>19695</v>
      </c>
      <c r="J1911" s="337" t="s">
        <v>36</v>
      </c>
      <c r="K1911" s="337" t="s">
        <v>19695</v>
      </c>
      <c r="L1911" s="337" t="s">
        <v>19695</v>
      </c>
      <c r="M1911" s="337" t="s">
        <v>19695</v>
      </c>
      <c r="N1911" s="337" t="s">
        <v>19695</v>
      </c>
      <c r="O1911" s="337" t="s">
        <v>19695</v>
      </c>
      <c r="P1911" s="337" t="s">
        <v>19695</v>
      </c>
      <c r="Q1911" s="337" t="s">
        <v>19695</v>
      </c>
      <c r="R1911" s="337" t="s">
        <v>66</v>
      </c>
      <c r="S1911" s="337" t="s">
        <v>67</v>
      </c>
      <c r="T1911" s="337" t="s">
        <v>2345</v>
      </c>
      <c r="U1911" s="337" t="s">
        <v>7689</v>
      </c>
      <c r="V1911" s="337">
        <v>8</v>
      </c>
      <c r="W1911" s="337" t="s">
        <v>19695</v>
      </c>
      <c r="X1911" s="337" t="s">
        <v>19695</v>
      </c>
      <c r="Y1911" s="337" t="s">
        <v>19695</v>
      </c>
      <c r="Z1911" s="337" t="s">
        <v>1753</v>
      </c>
      <c r="AA1911" s="337" t="s">
        <v>717</v>
      </c>
      <c r="AB1911" s="337" t="s">
        <v>718</v>
      </c>
      <c r="AC1911" s="337" t="s">
        <v>15307</v>
      </c>
    </row>
    <row r="1912" spans="1:29" ht="15.8" x14ac:dyDescent="0.25">
      <c r="A1912" s="337" t="s">
        <v>1723</v>
      </c>
      <c r="B1912" s="337" t="s">
        <v>10672</v>
      </c>
      <c r="C1912" s="337" t="s">
        <v>1725</v>
      </c>
      <c r="D1912" s="337" t="s">
        <v>13527</v>
      </c>
      <c r="E1912" s="337" t="s">
        <v>7384</v>
      </c>
      <c r="F1912" s="338">
        <v>43692</v>
      </c>
      <c r="G1912" s="337" t="s">
        <v>7402</v>
      </c>
      <c r="H1912" s="338">
        <v>43731</v>
      </c>
      <c r="I1912" s="337" t="s">
        <v>19695</v>
      </c>
      <c r="J1912" s="337" t="s">
        <v>36</v>
      </c>
      <c r="K1912" s="337" t="s">
        <v>19695</v>
      </c>
      <c r="L1912" s="337" t="s">
        <v>19695</v>
      </c>
      <c r="M1912" s="337" t="s">
        <v>19695</v>
      </c>
      <c r="N1912" s="337" t="s">
        <v>19695</v>
      </c>
      <c r="O1912" s="337" t="s">
        <v>19695</v>
      </c>
      <c r="P1912" s="337" t="s">
        <v>19695</v>
      </c>
      <c r="Q1912" s="337" t="s">
        <v>19695</v>
      </c>
      <c r="R1912" s="337" t="s">
        <v>15</v>
      </c>
      <c r="S1912" s="337" t="s">
        <v>1086</v>
      </c>
      <c r="T1912" s="337" t="s">
        <v>1086</v>
      </c>
      <c r="U1912" s="337" t="s">
        <v>1095</v>
      </c>
      <c r="V1912" s="337">
        <v>8</v>
      </c>
      <c r="W1912" s="337" t="s">
        <v>19695</v>
      </c>
      <c r="X1912" s="337" t="s">
        <v>19695</v>
      </c>
      <c r="Y1912" s="337" t="s">
        <v>19695</v>
      </c>
      <c r="Z1912" s="337" t="s">
        <v>1728</v>
      </c>
      <c r="AA1912" s="337" t="s">
        <v>717</v>
      </c>
      <c r="AB1912" s="337" t="s">
        <v>718</v>
      </c>
      <c r="AC1912" s="337" t="s">
        <v>14099</v>
      </c>
    </row>
    <row r="1913" spans="1:29" ht="15.8" x14ac:dyDescent="0.25">
      <c r="A1913" s="337" t="s">
        <v>1723</v>
      </c>
      <c r="B1913" s="337" t="s">
        <v>11350</v>
      </c>
      <c r="C1913" s="337" t="s">
        <v>1821</v>
      </c>
      <c r="D1913" s="337" t="s">
        <v>449</v>
      </c>
      <c r="E1913" s="337" t="s">
        <v>7938</v>
      </c>
      <c r="F1913" s="338">
        <v>43719</v>
      </c>
      <c r="G1913" s="337" t="s">
        <v>7402</v>
      </c>
      <c r="H1913" s="338">
        <v>43731</v>
      </c>
      <c r="I1913" s="337" t="s">
        <v>19695</v>
      </c>
      <c r="J1913" s="337" t="s">
        <v>36</v>
      </c>
      <c r="K1913" s="337" t="s">
        <v>19695</v>
      </c>
      <c r="L1913" s="337" t="s">
        <v>19695</v>
      </c>
      <c r="M1913" s="337" t="s">
        <v>19695</v>
      </c>
      <c r="N1913" s="337" t="s">
        <v>19695</v>
      </c>
      <c r="O1913" s="337" t="s">
        <v>19695</v>
      </c>
      <c r="P1913" s="337" t="s">
        <v>19695</v>
      </c>
      <c r="Q1913" s="337" t="s">
        <v>19695</v>
      </c>
      <c r="R1913" s="337" t="s">
        <v>52</v>
      </c>
      <c r="S1913" s="337" t="s">
        <v>2158</v>
      </c>
      <c r="T1913" s="337" t="s">
        <v>5437</v>
      </c>
      <c r="U1913" s="337" t="s">
        <v>5436</v>
      </c>
      <c r="V1913" s="337">
        <v>6</v>
      </c>
      <c r="W1913" s="337" t="s">
        <v>19695</v>
      </c>
      <c r="X1913" s="337" t="s">
        <v>19695</v>
      </c>
      <c r="Y1913" s="337" t="s">
        <v>19695</v>
      </c>
      <c r="Z1913" s="337" t="s">
        <v>1728</v>
      </c>
      <c r="AA1913" s="337" t="s">
        <v>717</v>
      </c>
      <c r="AB1913" s="337" t="s">
        <v>718</v>
      </c>
      <c r="AC1913" s="337" t="s">
        <v>14114</v>
      </c>
    </row>
    <row r="1914" spans="1:29" ht="15.8" x14ac:dyDescent="0.25">
      <c r="A1914" s="337" t="s">
        <v>1723</v>
      </c>
      <c r="B1914" s="337" t="s">
        <v>9897</v>
      </c>
      <c r="C1914" s="337" t="s">
        <v>1821</v>
      </c>
      <c r="D1914" s="337" t="s">
        <v>449</v>
      </c>
      <c r="E1914" s="337" t="s">
        <v>1435</v>
      </c>
      <c r="F1914" s="338">
        <v>43717</v>
      </c>
      <c r="G1914" s="337" t="s">
        <v>7402</v>
      </c>
      <c r="H1914" s="338">
        <v>43731</v>
      </c>
      <c r="I1914" s="337" t="s">
        <v>19695</v>
      </c>
      <c r="J1914" s="337" t="s">
        <v>16</v>
      </c>
      <c r="K1914" s="337" t="s">
        <v>19695</v>
      </c>
      <c r="L1914" s="337" t="s">
        <v>19695</v>
      </c>
      <c r="M1914" s="337" t="s">
        <v>19695</v>
      </c>
      <c r="N1914" s="337" t="s">
        <v>19695</v>
      </c>
      <c r="O1914" s="337" t="s">
        <v>19695</v>
      </c>
      <c r="P1914" s="337" t="s">
        <v>19695</v>
      </c>
      <c r="Q1914" s="337" t="s">
        <v>19695</v>
      </c>
      <c r="R1914" s="337" t="s">
        <v>52</v>
      </c>
      <c r="S1914" s="337" t="s">
        <v>69</v>
      </c>
      <c r="T1914" s="337" t="s">
        <v>69</v>
      </c>
      <c r="U1914" s="337" t="s">
        <v>6644</v>
      </c>
      <c r="V1914" s="337">
        <v>10</v>
      </c>
      <c r="W1914" s="337" t="s">
        <v>19695</v>
      </c>
      <c r="X1914" s="337" t="s">
        <v>19695</v>
      </c>
      <c r="Y1914" s="337" t="s">
        <v>19695</v>
      </c>
      <c r="Z1914" s="337" t="s">
        <v>1745</v>
      </c>
      <c r="AA1914" s="337" t="s">
        <v>853</v>
      </c>
      <c r="AB1914" s="337" t="s">
        <v>854</v>
      </c>
      <c r="AC1914" s="337" t="s">
        <v>14079</v>
      </c>
    </row>
    <row r="1915" spans="1:29" ht="15.8" x14ac:dyDescent="0.25">
      <c r="A1915" s="337" t="s">
        <v>1723</v>
      </c>
      <c r="B1915" s="337" t="s">
        <v>7401</v>
      </c>
      <c r="C1915" s="337" t="s">
        <v>1821</v>
      </c>
      <c r="D1915" s="337" t="s">
        <v>449</v>
      </c>
      <c r="E1915" s="337" t="s">
        <v>7345</v>
      </c>
      <c r="F1915" s="338">
        <v>43697</v>
      </c>
      <c r="G1915" s="337" t="s">
        <v>7402</v>
      </c>
      <c r="H1915" s="338">
        <v>43731</v>
      </c>
      <c r="I1915" s="337" t="s">
        <v>19695</v>
      </c>
      <c r="J1915" s="337" t="s">
        <v>16</v>
      </c>
      <c r="K1915" s="337" t="s">
        <v>19695</v>
      </c>
      <c r="L1915" s="337" t="s">
        <v>19695</v>
      </c>
      <c r="M1915" s="337" t="s">
        <v>19695</v>
      </c>
      <c r="N1915" s="337" t="s">
        <v>19695</v>
      </c>
      <c r="O1915" s="337" t="s">
        <v>19695</v>
      </c>
      <c r="P1915" s="337" t="s">
        <v>19695</v>
      </c>
      <c r="Q1915" s="337" t="s">
        <v>19695</v>
      </c>
      <c r="R1915" s="337" t="s">
        <v>52</v>
      </c>
      <c r="S1915" s="337" t="s">
        <v>430</v>
      </c>
      <c r="T1915" s="337" t="s">
        <v>1088</v>
      </c>
      <c r="U1915" s="337" t="s">
        <v>7403</v>
      </c>
      <c r="V1915" s="337">
        <v>8</v>
      </c>
      <c r="W1915" s="337" t="s">
        <v>19695</v>
      </c>
      <c r="X1915" s="337" t="s">
        <v>19695</v>
      </c>
      <c r="Y1915" s="337" t="s">
        <v>19695</v>
      </c>
      <c r="Z1915" s="337" t="s">
        <v>1753</v>
      </c>
      <c r="AA1915" s="337" t="s">
        <v>735</v>
      </c>
      <c r="AB1915" s="337" t="s">
        <v>718</v>
      </c>
      <c r="AC1915" s="337" t="s">
        <v>14079</v>
      </c>
    </row>
    <row r="1916" spans="1:29" ht="15.8" x14ac:dyDescent="0.25">
      <c r="A1916" s="337" t="s">
        <v>1723</v>
      </c>
      <c r="B1916" s="337" t="s">
        <v>7932</v>
      </c>
      <c r="C1916" s="337" t="s">
        <v>1821</v>
      </c>
      <c r="D1916" s="337" t="s">
        <v>449</v>
      </c>
      <c r="E1916" s="337" t="s">
        <v>7453</v>
      </c>
      <c r="F1916" s="338">
        <v>43688</v>
      </c>
      <c r="G1916" s="337" t="s">
        <v>7442</v>
      </c>
      <c r="H1916" s="338">
        <v>43730</v>
      </c>
      <c r="I1916" s="337" t="s">
        <v>19695</v>
      </c>
      <c r="J1916" s="337" t="s">
        <v>36</v>
      </c>
      <c r="K1916" s="337" t="s">
        <v>19695</v>
      </c>
      <c r="L1916" s="337" t="s">
        <v>19695</v>
      </c>
      <c r="M1916" s="337" t="s">
        <v>19695</v>
      </c>
      <c r="N1916" s="337" t="s">
        <v>19695</v>
      </c>
      <c r="O1916" s="337" t="s">
        <v>19695</v>
      </c>
      <c r="P1916" s="337" t="s">
        <v>19695</v>
      </c>
      <c r="Q1916" s="337" t="s">
        <v>19695</v>
      </c>
      <c r="R1916" s="337" t="s">
        <v>109</v>
      </c>
      <c r="S1916" s="337" t="s">
        <v>1122</v>
      </c>
      <c r="T1916" s="337" t="s">
        <v>7928</v>
      </c>
      <c r="U1916" s="337" t="s">
        <v>7933</v>
      </c>
      <c r="V1916" s="337">
        <v>8</v>
      </c>
      <c r="W1916" s="337" t="s">
        <v>19695</v>
      </c>
      <c r="X1916" s="337" t="s">
        <v>19695</v>
      </c>
      <c r="Y1916" s="337" t="s">
        <v>19695</v>
      </c>
      <c r="Z1916" s="337" t="s">
        <v>1728</v>
      </c>
      <c r="AA1916" s="337" t="s">
        <v>717</v>
      </c>
      <c r="AB1916" s="337" t="s">
        <v>718</v>
      </c>
      <c r="AC1916" s="337" t="s">
        <v>14078</v>
      </c>
    </row>
    <row r="1917" spans="1:29" ht="15.8" x14ac:dyDescent="0.25">
      <c r="A1917" s="337" t="s">
        <v>1723</v>
      </c>
      <c r="B1917" s="337" t="s">
        <v>7684</v>
      </c>
      <c r="C1917" s="337" t="s">
        <v>1821</v>
      </c>
      <c r="D1917" s="337" t="s">
        <v>449</v>
      </c>
      <c r="E1917" s="337" t="s">
        <v>7442</v>
      </c>
      <c r="F1917" s="338">
        <v>43730</v>
      </c>
      <c r="G1917" s="337" t="s">
        <v>7442</v>
      </c>
      <c r="H1917" s="338">
        <v>43730</v>
      </c>
      <c r="I1917" s="337" t="s">
        <v>19695</v>
      </c>
      <c r="J1917" s="337" t="s">
        <v>36</v>
      </c>
      <c r="K1917" s="337" t="s">
        <v>19695</v>
      </c>
      <c r="L1917" s="337" t="s">
        <v>19695</v>
      </c>
      <c r="M1917" s="337" t="s">
        <v>19695</v>
      </c>
      <c r="N1917" s="337" t="s">
        <v>19695</v>
      </c>
      <c r="O1917" s="337" t="s">
        <v>19695</v>
      </c>
      <c r="P1917" s="337" t="s">
        <v>19695</v>
      </c>
      <c r="Q1917" s="337" t="s">
        <v>19695</v>
      </c>
      <c r="R1917" s="337" t="s">
        <v>2803</v>
      </c>
      <c r="S1917" s="337" t="s">
        <v>7685</v>
      </c>
      <c r="T1917" s="337" t="s">
        <v>7686</v>
      </c>
      <c r="U1917" s="337" t="s">
        <v>7686</v>
      </c>
      <c r="V1917" s="337">
        <v>8</v>
      </c>
      <c r="W1917" s="337" t="s">
        <v>19695</v>
      </c>
      <c r="X1917" s="337" t="s">
        <v>19695</v>
      </c>
      <c r="Y1917" s="337" t="s">
        <v>19695</v>
      </c>
      <c r="Z1917" s="337" t="s">
        <v>1753</v>
      </c>
      <c r="AA1917" s="337" t="s">
        <v>717</v>
      </c>
      <c r="AB1917" s="337" t="s">
        <v>718</v>
      </c>
      <c r="AC1917" s="337" t="s">
        <v>14078</v>
      </c>
    </row>
    <row r="1918" spans="1:29" ht="15.8" x14ac:dyDescent="0.25">
      <c r="A1918" s="337" t="s">
        <v>1723</v>
      </c>
      <c r="B1918" s="337" t="s">
        <v>9851</v>
      </c>
      <c r="C1918" s="337" t="s">
        <v>1821</v>
      </c>
      <c r="D1918" s="337" t="s">
        <v>449</v>
      </c>
      <c r="E1918" s="337" t="s">
        <v>7755</v>
      </c>
      <c r="F1918" s="338">
        <v>43722</v>
      </c>
      <c r="G1918" s="337" t="s">
        <v>1408</v>
      </c>
      <c r="H1918" s="338">
        <v>43729</v>
      </c>
      <c r="I1918" s="337" t="s">
        <v>19695</v>
      </c>
      <c r="J1918" s="337" t="s">
        <v>36</v>
      </c>
      <c r="K1918" s="337" t="s">
        <v>19695</v>
      </c>
      <c r="L1918" s="337" t="s">
        <v>19695</v>
      </c>
      <c r="M1918" s="337" t="s">
        <v>19695</v>
      </c>
      <c r="N1918" s="337" t="s">
        <v>19695</v>
      </c>
      <c r="O1918" s="337" t="s">
        <v>19695</v>
      </c>
      <c r="P1918" s="337" t="s">
        <v>19695</v>
      </c>
      <c r="Q1918" s="337" t="s">
        <v>19695</v>
      </c>
      <c r="R1918" s="337" t="s">
        <v>136</v>
      </c>
      <c r="S1918" s="337" t="s">
        <v>3758</v>
      </c>
      <c r="T1918" s="337" t="s">
        <v>9852</v>
      </c>
      <c r="U1918" s="337" t="s">
        <v>9853</v>
      </c>
      <c r="V1918" s="337">
        <v>9</v>
      </c>
      <c r="W1918" s="337" t="s">
        <v>19695</v>
      </c>
      <c r="X1918" s="337" t="s">
        <v>19695</v>
      </c>
      <c r="Y1918" s="337" t="s">
        <v>19695</v>
      </c>
      <c r="Z1918" s="337" t="s">
        <v>1745</v>
      </c>
      <c r="AA1918" s="337" t="s">
        <v>761</v>
      </c>
      <c r="AB1918" s="337" t="s">
        <v>762</v>
      </c>
      <c r="AC1918" s="337" t="s">
        <v>14076</v>
      </c>
    </row>
    <row r="1919" spans="1:29" ht="15.8" x14ac:dyDescent="0.25">
      <c r="A1919" s="337" t="s">
        <v>1723</v>
      </c>
      <c r="B1919" s="337" t="s">
        <v>9486</v>
      </c>
      <c r="C1919" s="337" t="s">
        <v>1821</v>
      </c>
      <c r="D1919" s="337" t="s">
        <v>449</v>
      </c>
      <c r="E1919" s="337" t="s">
        <v>9487</v>
      </c>
      <c r="F1919" s="338">
        <v>43667</v>
      </c>
      <c r="G1919" s="337" t="s">
        <v>1408</v>
      </c>
      <c r="H1919" s="338">
        <v>43729</v>
      </c>
      <c r="I1919" s="337" t="s">
        <v>19695</v>
      </c>
      <c r="J1919" s="337" t="s">
        <v>36</v>
      </c>
      <c r="K1919" s="337" t="s">
        <v>19695</v>
      </c>
      <c r="L1919" s="337" t="s">
        <v>19695</v>
      </c>
      <c r="M1919" s="337" t="s">
        <v>19695</v>
      </c>
      <c r="N1919" s="337" t="s">
        <v>19695</v>
      </c>
      <c r="O1919" s="337" t="s">
        <v>19695</v>
      </c>
      <c r="P1919" s="337" t="s">
        <v>19695</v>
      </c>
      <c r="Q1919" s="337" t="s">
        <v>19695</v>
      </c>
      <c r="R1919" s="337" t="s">
        <v>98</v>
      </c>
      <c r="S1919" s="337" t="s">
        <v>406</v>
      </c>
      <c r="T1919" s="337" t="s">
        <v>461</v>
      </c>
      <c r="U1919" s="337" t="s">
        <v>8352</v>
      </c>
      <c r="V1919" s="337">
        <v>16</v>
      </c>
      <c r="W1919" s="337" t="s">
        <v>19695</v>
      </c>
      <c r="X1919" s="337" t="s">
        <v>19695</v>
      </c>
      <c r="Y1919" s="337" t="s">
        <v>19695</v>
      </c>
      <c r="Z1919" s="337" t="s">
        <v>1753</v>
      </c>
      <c r="AA1919" s="337" t="s">
        <v>766</v>
      </c>
      <c r="AB1919" s="337" t="s">
        <v>718</v>
      </c>
      <c r="AC1919" s="337" t="s">
        <v>15530</v>
      </c>
    </row>
    <row r="1920" spans="1:29" ht="15.8" x14ac:dyDescent="0.25">
      <c r="A1920" s="337" t="s">
        <v>1723</v>
      </c>
      <c r="B1920" s="337" t="s">
        <v>1407</v>
      </c>
      <c r="C1920" s="337" t="s">
        <v>1821</v>
      </c>
      <c r="D1920" s="337" t="s">
        <v>449</v>
      </c>
      <c r="E1920" s="337" t="s">
        <v>7457</v>
      </c>
      <c r="F1920" s="338">
        <v>43698</v>
      </c>
      <c r="G1920" s="337" t="s">
        <v>1408</v>
      </c>
      <c r="H1920" s="338">
        <v>43729</v>
      </c>
      <c r="I1920" s="337" t="s">
        <v>19695</v>
      </c>
      <c r="J1920" s="337" t="s">
        <v>36</v>
      </c>
      <c r="K1920" s="337" t="s">
        <v>19695</v>
      </c>
      <c r="L1920" s="337" t="s">
        <v>19695</v>
      </c>
      <c r="M1920" s="337" t="s">
        <v>19695</v>
      </c>
      <c r="N1920" s="337" t="s">
        <v>19695</v>
      </c>
      <c r="O1920" s="337" t="s">
        <v>19695</v>
      </c>
      <c r="P1920" s="337" t="s">
        <v>19695</v>
      </c>
      <c r="Q1920" s="337" t="s">
        <v>19695</v>
      </c>
      <c r="R1920" s="337" t="s">
        <v>18</v>
      </c>
      <c r="S1920" s="337" t="s">
        <v>78</v>
      </c>
      <c r="T1920" s="337" t="s">
        <v>1409</v>
      </c>
      <c r="U1920" s="337" t="s">
        <v>1410</v>
      </c>
      <c r="V1920" s="337">
        <v>8</v>
      </c>
      <c r="W1920" s="337" t="s">
        <v>19695</v>
      </c>
      <c r="X1920" s="337" t="s">
        <v>19695</v>
      </c>
      <c r="Y1920" s="337" t="s">
        <v>19695</v>
      </c>
      <c r="Z1920" s="337" t="s">
        <v>1753</v>
      </c>
      <c r="AA1920" s="337" t="s">
        <v>717</v>
      </c>
      <c r="AB1920" s="337" t="s">
        <v>718</v>
      </c>
      <c r="AC1920" s="337" t="s">
        <v>15530</v>
      </c>
    </row>
    <row r="1921" spans="1:29" ht="15.8" x14ac:dyDescent="0.25">
      <c r="A1921" s="337" t="s">
        <v>1723</v>
      </c>
      <c r="B1921" s="337" t="s">
        <v>9042</v>
      </c>
      <c r="C1921" s="337" t="s">
        <v>1821</v>
      </c>
      <c r="D1921" s="337" t="s">
        <v>449</v>
      </c>
      <c r="E1921" s="337" t="s">
        <v>7345</v>
      </c>
      <c r="F1921" s="338">
        <v>43697</v>
      </c>
      <c r="G1921" s="337" t="s">
        <v>7708</v>
      </c>
      <c r="H1921" s="338">
        <v>43728</v>
      </c>
      <c r="I1921" s="337" t="s">
        <v>19695</v>
      </c>
      <c r="J1921" s="337" t="s">
        <v>36</v>
      </c>
      <c r="K1921" s="337" t="s">
        <v>19695</v>
      </c>
      <c r="L1921" s="337" t="s">
        <v>19695</v>
      </c>
      <c r="M1921" s="337" t="s">
        <v>19695</v>
      </c>
      <c r="N1921" s="337" t="s">
        <v>19695</v>
      </c>
      <c r="O1921" s="337" t="s">
        <v>19695</v>
      </c>
      <c r="P1921" s="337" t="s">
        <v>19695</v>
      </c>
      <c r="Q1921" s="337" t="s">
        <v>19695</v>
      </c>
      <c r="R1921" s="337" t="s">
        <v>98</v>
      </c>
      <c r="S1921" s="337" t="s">
        <v>124</v>
      </c>
      <c r="T1921" s="337" t="s">
        <v>9043</v>
      </c>
      <c r="U1921" s="337" t="s">
        <v>9043</v>
      </c>
      <c r="V1921" s="337">
        <v>12</v>
      </c>
      <c r="W1921" s="337" t="s">
        <v>19695</v>
      </c>
      <c r="X1921" s="337" t="s">
        <v>19695</v>
      </c>
      <c r="Y1921" s="337" t="s">
        <v>19695</v>
      </c>
      <c r="Z1921" s="337" t="s">
        <v>1728</v>
      </c>
      <c r="AA1921" s="337" t="s">
        <v>717</v>
      </c>
      <c r="AB1921" s="337" t="s">
        <v>718</v>
      </c>
      <c r="AC1921" s="337" t="s">
        <v>14087</v>
      </c>
    </row>
    <row r="1922" spans="1:29" ht="15.8" x14ac:dyDescent="0.25">
      <c r="A1922" s="337" t="s">
        <v>1723</v>
      </c>
      <c r="B1922" s="337" t="s">
        <v>10631</v>
      </c>
      <c r="C1922" s="337" t="s">
        <v>1821</v>
      </c>
      <c r="D1922" s="337" t="s">
        <v>449</v>
      </c>
      <c r="E1922" s="337" t="s">
        <v>10632</v>
      </c>
      <c r="F1922" s="338">
        <v>43491</v>
      </c>
      <c r="G1922" s="337" t="s">
        <v>7708</v>
      </c>
      <c r="H1922" s="338">
        <v>43728</v>
      </c>
      <c r="I1922" s="337" t="s">
        <v>19695</v>
      </c>
      <c r="J1922" s="337" t="s">
        <v>36</v>
      </c>
      <c r="K1922" s="337" t="s">
        <v>19695</v>
      </c>
      <c r="L1922" s="337" t="s">
        <v>19695</v>
      </c>
      <c r="M1922" s="337" t="s">
        <v>19695</v>
      </c>
      <c r="N1922" s="337" t="s">
        <v>19695</v>
      </c>
      <c r="O1922" s="337" t="s">
        <v>19695</v>
      </c>
      <c r="P1922" s="337" t="s">
        <v>19695</v>
      </c>
      <c r="Q1922" s="337" t="s">
        <v>19695</v>
      </c>
      <c r="R1922" s="337" t="s">
        <v>15</v>
      </c>
      <c r="S1922" s="337" t="s">
        <v>1086</v>
      </c>
      <c r="T1922" s="337" t="s">
        <v>1086</v>
      </c>
      <c r="U1922" s="337" t="s">
        <v>10633</v>
      </c>
      <c r="V1922" s="337">
        <v>12</v>
      </c>
      <c r="W1922" s="337" t="s">
        <v>19695</v>
      </c>
      <c r="X1922" s="337" t="s">
        <v>19695</v>
      </c>
      <c r="Y1922" s="337" t="s">
        <v>19695</v>
      </c>
      <c r="Z1922" s="337" t="s">
        <v>1728</v>
      </c>
      <c r="AA1922" s="337" t="s">
        <v>735</v>
      </c>
      <c r="AB1922" s="337" t="s">
        <v>718</v>
      </c>
      <c r="AC1922" s="337" t="s">
        <v>14170</v>
      </c>
    </row>
    <row r="1923" spans="1:29" ht="15.8" x14ac:dyDescent="0.25">
      <c r="A1923" s="337" t="s">
        <v>1723</v>
      </c>
      <c r="B1923" s="337" t="s">
        <v>9891</v>
      </c>
      <c r="C1923" s="337" t="s">
        <v>1788</v>
      </c>
      <c r="D1923" s="337" t="s">
        <v>1789</v>
      </c>
      <c r="E1923" s="337" t="s">
        <v>7454</v>
      </c>
      <c r="F1923" s="338">
        <v>43718</v>
      </c>
      <c r="G1923" s="337" t="s">
        <v>7708</v>
      </c>
      <c r="H1923" s="338">
        <v>43728</v>
      </c>
      <c r="I1923" s="337" t="s">
        <v>19695</v>
      </c>
      <c r="J1923" s="337" t="s">
        <v>1838</v>
      </c>
      <c r="K1923" s="337" t="s">
        <v>19695</v>
      </c>
      <c r="L1923" s="337" t="s">
        <v>19695</v>
      </c>
      <c r="M1923" s="337" t="s">
        <v>19695</v>
      </c>
      <c r="N1923" s="337" t="s">
        <v>19695</v>
      </c>
      <c r="O1923" s="337" t="s">
        <v>19695</v>
      </c>
      <c r="P1923" s="337" t="s">
        <v>19695</v>
      </c>
      <c r="Q1923" s="337" t="s">
        <v>19695</v>
      </c>
      <c r="R1923" s="337" t="s">
        <v>134</v>
      </c>
      <c r="S1923" s="337" t="s">
        <v>1881</v>
      </c>
      <c r="T1923" s="337" t="s">
        <v>800</v>
      </c>
      <c r="U1923" s="337" t="s">
        <v>9892</v>
      </c>
      <c r="V1923" s="337">
        <v>24</v>
      </c>
      <c r="W1923" s="337" t="s">
        <v>19695</v>
      </c>
      <c r="X1923" s="337" t="s">
        <v>19695</v>
      </c>
      <c r="Y1923" s="337" t="s">
        <v>19695</v>
      </c>
      <c r="Z1923" s="337" t="s">
        <v>1745</v>
      </c>
      <c r="AA1923" s="337" t="s">
        <v>735</v>
      </c>
      <c r="AB1923" s="337" t="s">
        <v>718</v>
      </c>
      <c r="AC1923" s="337" t="s">
        <v>15310</v>
      </c>
    </row>
    <row r="1924" spans="1:29" ht="15.8" x14ac:dyDescent="0.25">
      <c r="A1924" s="337" t="s">
        <v>1723</v>
      </c>
      <c r="B1924" s="337" t="s">
        <v>11630</v>
      </c>
      <c r="C1924" s="337" t="s">
        <v>1821</v>
      </c>
      <c r="D1924" s="337" t="s">
        <v>449</v>
      </c>
      <c r="E1924" s="337" t="s">
        <v>1776</v>
      </c>
      <c r="F1924" s="338">
        <v>43703</v>
      </c>
      <c r="G1924" s="337" t="s">
        <v>8757</v>
      </c>
      <c r="H1924" s="338">
        <v>43727</v>
      </c>
      <c r="I1924" s="337" t="s">
        <v>19695</v>
      </c>
      <c r="J1924" s="337" t="s">
        <v>36</v>
      </c>
      <c r="K1924" s="337" t="s">
        <v>19695</v>
      </c>
      <c r="L1924" s="337" t="s">
        <v>19695</v>
      </c>
      <c r="M1924" s="337" t="s">
        <v>19695</v>
      </c>
      <c r="N1924" s="337" t="s">
        <v>19695</v>
      </c>
      <c r="O1924" s="337" t="s">
        <v>19695</v>
      </c>
      <c r="P1924" s="337" t="s">
        <v>19695</v>
      </c>
      <c r="Q1924" s="337" t="s">
        <v>19695</v>
      </c>
      <c r="R1924" s="337" t="s">
        <v>112</v>
      </c>
      <c r="S1924" s="337" t="s">
        <v>452</v>
      </c>
      <c r="T1924" s="337" t="s">
        <v>452</v>
      </c>
      <c r="U1924" s="337" t="s">
        <v>11631</v>
      </c>
      <c r="V1924" s="337">
        <v>8</v>
      </c>
      <c r="W1924" s="337" t="s">
        <v>19695</v>
      </c>
      <c r="X1924" s="337" t="s">
        <v>19695</v>
      </c>
      <c r="Y1924" s="337" t="s">
        <v>19695</v>
      </c>
      <c r="Z1924" s="337" t="s">
        <v>1728</v>
      </c>
      <c r="AA1924" s="337" t="s">
        <v>735</v>
      </c>
      <c r="AB1924" s="337" t="s">
        <v>718</v>
      </c>
      <c r="AC1924" s="337" t="s">
        <v>14115</v>
      </c>
    </row>
    <row r="1925" spans="1:29" ht="15.8" x14ac:dyDescent="0.25">
      <c r="A1925" s="337" t="s">
        <v>1723</v>
      </c>
      <c r="B1925" s="337" t="s">
        <v>9901</v>
      </c>
      <c r="C1925" s="337" t="s">
        <v>1788</v>
      </c>
      <c r="D1925" s="337" t="s">
        <v>769</v>
      </c>
      <c r="E1925" s="337" t="s">
        <v>8757</v>
      </c>
      <c r="F1925" s="338">
        <v>43727</v>
      </c>
      <c r="G1925" s="337" t="s">
        <v>8757</v>
      </c>
      <c r="H1925" s="338">
        <v>43727</v>
      </c>
      <c r="I1925" s="337" t="s">
        <v>19695</v>
      </c>
      <c r="J1925" s="337" t="s">
        <v>36</v>
      </c>
      <c r="K1925" s="337" t="s">
        <v>19695</v>
      </c>
      <c r="L1925" s="337" t="s">
        <v>19695</v>
      </c>
      <c r="M1925" s="337" t="s">
        <v>19695</v>
      </c>
      <c r="N1925" s="337" t="s">
        <v>19695</v>
      </c>
      <c r="O1925" s="337" t="s">
        <v>19695</v>
      </c>
      <c r="P1925" s="337" t="s">
        <v>19695</v>
      </c>
      <c r="Q1925" s="337" t="s">
        <v>19695</v>
      </c>
      <c r="R1925" s="337" t="s">
        <v>112</v>
      </c>
      <c r="S1925" s="337" t="s">
        <v>1249</v>
      </c>
      <c r="T1925" s="337" t="s">
        <v>5448</v>
      </c>
      <c r="U1925" s="337" t="s">
        <v>9902</v>
      </c>
      <c r="V1925" s="337">
        <v>10</v>
      </c>
      <c r="W1925" s="337" t="s">
        <v>19695</v>
      </c>
      <c r="X1925" s="337" t="s">
        <v>19695</v>
      </c>
      <c r="Y1925" s="337" t="s">
        <v>19695</v>
      </c>
      <c r="Z1925" s="337" t="s">
        <v>1745</v>
      </c>
      <c r="AA1925" s="337" t="s">
        <v>853</v>
      </c>
      <c r="AB1925" s="337" t="s">
        <v>854</v>
      </c>
      <c r="AC1925" s="337" t="s">
        <v>15307</v>
      </c>
    </row>
    <row r="1926" spans="1:29" ht="15.8" x14ac:dyDescent="0.25">
      <c r="A1926" s="337" t="s">
        <v>1723</v>
      </c>
      <c r="B1926" s="337" t="s">
        <v>9893</v>
      </c>
      <c r="C1926" s="337" t="s">
        <v>1821</v>
      </c>
      <c r="D1926" s="337" t="s">
        <v>449</v>
      </c>
      <c r="E1926" s="337" t="s">
        <v>9484</v>
      </c>
      <c r="F1926" s="338">
        <v>43726</v>
      </c>
      <c r="G1926" s="337" t="s">
        <v>9484</v>
      </c>
      <c r="H1926" s="338">
        <v>43726</v>
      </c>
      <c r="I1926" s="337" t="s">
        <v>19695</v>
      </c>
      <c r="J1926" s="337" t="s">
        <v>16</v>
      </c>
      <c r="K1926" s="337" t="s">
        <v>19695</v>
      </c>
      <c r="L1926" s="337" t="s">
        <v>19695</v>
      </c>
      <c r="M1926" s="337" t="s">
        <v>19695</v>
      </c>
      <c r="N1926" s="337" t="s">
        <v>19695</v>
      </c>
      <c r="O1926" s="337" t="s">
        <v>19695</v>
      </c>
      <c r="P1926" s="337" t="s">
        <v>19695</v>
      </c>
      <c r="Q1926" s="337" t="s">
        <v>19695</v>
      </c>
      <c r="R1926" s="337" t="s">
        <v>45</v>
      </c>
      <c r="S1926" s="337" t="s">
        <v>1541</v>
      </c>
      <c r="T1926" s="337" t="s">
        <v>2815</v>
      </c>
      <c r="U1926" s="337" t="s">
        <v>9894</v>
      </c>
      <c r="V1926" s="337">
        <v>10</v>
      </c>
      <c r="W1926" s="337" t="s">
        <v>19695</v>
      </c>
      <c r="X1926" s="337" t="s">
        <v>19695</v>
      </c>
      <c r="Y1926" s="337" t="s">
        <v>19695</v>
      </c>
      <c r="Z1926" s="337" t="s">
        <v>1745</v>
      </c>
      <c r="AA1926" s="337" t="s">
        <v>853</v>
      </c>
      <c r="AB1926" s="337" t="s">
        <v>854</v>
      </c>
      <c r="AC1926" s="337" t="s">
        <v>15307</v>
      </c>
    </row>
    <row r="1927" spans="1:29" ht="15.8" x14ac:dyDescent="0.25">
      <c r="A1927" s="337" t="s">
        <v>1723</v>
      </c>
      <c r="B1927" s="337" t="s">
        <v>9482</v>
      </c>
      <c r="C1927" s="337" t="s">
        <v>1821</v>
      </c>
      <c r="D1927" s="337" t="s">
        <v>449</v>
      </c>
      <c r="E1927" s="337" t="s">
        <v>9483</v>
      </c>
      <c r="F1927" s="338">
        <v>43706</v>
      </c>
      <c r="G1927" s="337" t="s">
        <v>9484</v>
      </c>
      <c r="H1927" s="338">
        <v>43726</v>
      </c>
      <c r="I1927" s="337" t="s">
        <v>19695</v>
      </c>
      <c r="J1927" s="337" t="s">
        <v>36</v>
      </c>
      <c r="K1927" s="337" t="s">
        <v>19695</v>
      </c>
      <c r="L1927" s="337" t="s">
        <v>19695</v>
      </c>
      <c r="M1927" s="337" t="s">
        <v>19695</v>
      </c>
      <c r="N1927" s="337" t="s">
        <v>19695</v>
      </c>
      <c r="O1927" s="337" t="s">
        <v>19695</v>
      </c>
      <c r="P1927" s="337" t="s">
        <v>19695</v>
      </c>
      <c r="Q1927" s="337" t="s">
        <v>19695</v>
      </c>
      <c r="R1927" s="337" t="s">
        <v>98</v>
      </c>
      <c r="S1927" s="337" t="s">
        <v>124</v>
      </c>
      <c r="T1927" s="337" t="s">
        <v>9485</v>
      </c>
      <c r="U1927" s="337" t="s">
        <v>1203</v>
      </c>
      <c r="V1927" s="337">
        <v>8</v>
      </c>
      <c r="W1927" s="337" t="s">
        <v>19695</v>
      </c>
      <c r="X1927" s="337" t="s">
        <v>19695</v>
      </c>
      <c r="Y1927" s="337" t="s">
        <v>19695</v>
      </c>
      <c r="Z1927" s="337" t="s">
        <v>1753</v>
      </c>
      <c r="AA1927" s="337" t="s">
        <v>717</v>
      </c>
      <c r="AB1927" s="337" t="s">
        <v>718</v>
      </c>
      <c r="AC1927" s="337" t="s">
        <v>15530</v>
      </c>
    </row>
    <row r="1928" spans="1:29" ht="15.8" x14ac:dyDescent="0.25">
      <c r="A1928" s="337" t="s">
        <v>1723</v>
      </c>
      <c r="B1928" s="337" t="s">
        <v>10799</v>
      </c>
      <c r="C1928" s="337" t="s">
        <v>1821</v>
      </c>
      <c r="D1928" s="337" t="s">
        <v>449</v>
      </c>
      <c r="E1928" s="337" t="s">
        <v>7619</v>
      </c>
      <c r="F1928" s="338">
        <v>43716</v>
      </c>
      <c r="G1928" s="337" t="s">
        <v>7451</v>
      </c>
      <c r="H1928" s="338">
        <v>43725</v>
      </c>
      <c r="I1928" s="337" t="s">
        <v>19695</v>
      </c>
      <c r="J1928" s="337" t="s">
        <v>16</v>
      </c>
      <c r="K1928" s="337" t="s">
        <v>19695</v>
      </c>
      <c r="L1928" s="337" t="s">
        <v>19695</v>
      </c>
      <c r="M1928" s="337" t="s">
        <v>19695</v>
      </c>
      <c r="N1928" s="337" t="s">
        <v>19695</v>
      </c>
      <c r="O1928" s="337" t="s">
        <v>19695</v>
      </c>
      <c r="P1928" s="337" t="s">
        <v>19695</v>
      </c>
      <c r="Q1928" s="337" t="s">
        <v>19695</v>
      </c>
      <c r="R1928" s="337" t="s">
        <v>52</v>
      </c>
      <c r="S1928" s="337" t="s">
        <v>69</v>
      </c>
      <c r="T1928" s="337" t="s">
        <v>69</v>
      </c>
      <c r="U1928" s="337" t="s">
        <v>10800</v>
      </c>
      <c r="V1928" s="337">
        <v>10</v>
      </c>
      <c r="W1928" s="337" t="s">
        <v>19695</v>
      </c>
      <c r="X1928" s="337" t="s">
        <v>19695</v>
      </c>
      <c r="Y1928" s="337" t="s">
        <v>19695</v>
      </c>
      <c r="Z1928" s="337" t="s">
        <v>1728</v>
      </c>
      <c r="AA1928" s="337" t="s">
        <v>717</v>
      </c>
      <c r="AB1928" s="337" t="s">
        <v>718</v>
      </c>
      <c r="AC1928" s="337" t="s">
        <v>14083</v>
      </c>
    </row>
    <row r="1929" spans="1:29" ht="15.8" x14ac:dyDescent="0.25">
      <c r="A1929" s="337" t="s">
        <v>1723</v>
      </c>
      <c r="B1929" s="337" t="s">
        <v>11848</v>
      </c>
      <c r="C1929" s="337" t="s">
        <v>1821</v>
      </c>
      <c r="D1929" s="337" t="s">
        <v>449</v>
      </c>
      <c r="E1929" s="337" t="s">
        <v>9041</v>
      </c>
      <c r="F1929" s="338">
        <v>43715</v>
      </c>
      <c r="G1929" s="337" t="s">
        <v>7451</v>
      </c>
      <c r="H1929" s="338">
        <v>43725</v>
      </c>
      <c r="I1929" s="337" t="s">
        <v>19695</v>
      </c>
      <c r="J1929" s="337" t="s">
        <v>16</v>
      </c>
      <c r="K1929" s="337" t="s">
        <v>19695</v>
      </c>
      <c r="L1929" s="337" t="s">
        <v>19695</v>
      </c>
      <c r="M1929" s="337" t="s">
        <v>19695</v>
      </c>
      <c r="N1929" s="337" t="s">
        <v>19695</v>
      </c>
      <c r="O1929" s="337" t="s">
        <v>19695</v>
      </c>
      <c r="P1929" s="337" t="s">
        <v>19695</v>
      </c>
      <c r="Q1929" s="337" t="s">
        <v>19695</v>
      </c>
      <c r="R1929" s="337" t="s">
        <v>52</v>
      </c>
      <c r="S1929" s="337" t="s">
        <v>120</v>
      </c>
      <c r="T1929" s="337" t="s">
        <v>10767</v>
      </c>
      <c r="U1929" s="337" t="s">
        <v>11849</v>
      </c>
      <c r="V1929" s="337">
        <v>6</v>
      </c>
      <c r="W1929" s="337" t="s">
        <v>19695</v>
      </c>
      <c r="X1929" s="337" t="s">
        <v>19695</v>
      </c>
      <c r="Y1929" s="337" t="s">
        <v>19695</v>
      </c>
      <c r="Z1929" s="337" t="s">
        <v>1728</v>
      </c>
      <c r="AA1929" s="337" t="s">
        <v>735</v>
      </c>
      <c r="AB1929" s="337" t="s">
        <v>718</v>
      </c>
      <c r="AC1929" s="337" t="s">
        <v>14100</v>
      </c>
    </row>
    <row r="1930" spans="1:29" ht="15.8" x14ac:dyDescent="0.25">
      <c r="A1930" s="337" t="s">
        <v>1723</v>
      </c>
      <c r="B1930" s="337" t="s">
        <v>7450</v>
      </c>
      <c r="C1930" s="337" t="s">
        <v>1821</v>
      </c>
      <c r="D1930" s="337" t="s">
        <v>449</v>
      </c>
      <c r="E1930" s="337" t="s">
        <v>7355</v>
      </c>
      <c r="F1930" s="338">
        <v>43666</v>
      </c>
      <c r="G1930" s="337" t="s">
        <v>7451</v>
      </c>
      <c r="H1930" s="338">
        <v>43725</v>
      </c>
      <c r="I1930" s="337" t="s">
        <v>19695</v>
      </c>
      <c r="J1930" s="337" t="s">
        <v>16</v>
      </c>
      <c r="K1930" s="337" t="s">
        <v>19695</v>
      </c>
      <c r="L1930" s="337" t="s">
        <v>19695</v>
      </c>
      <c r="M1930" s="337" t="s">
        <v>19695</v>
      </c>
      <c r="N1930" s="337" t="s">
        <v>19695</v>
      </c>
      <c r="O1930" s="337" t="s">
        <v>19695</v>
      </c>
      <c r="P1930" s="337" t="s">
        <v>19695</v>
      </c>
      <c r="Q1930" s="337" t="s">
        <v>19695</v>
      </c>
      <c r="R1930" s="337" t="s">
        <v>52</v>
      </c>
      <c r="S1930" s="337" t="s">
        <v>430</v>
      </c>
      <c r="T1930" s="337" t="s">
        <v>1088</v>
      </c>
      <c r="U1930" s="337" t="s">
        <v>1606</v>
      </c>
      <c r="V1930" s="337">
        <v>12</v>
      </c>
      <c r="W1930" s="337" t="s">
        <v>19695</v>
      </c>
      <c r="X1930" s="337" t="s">
        <v>19695</v>
      </c>
      <c r="Y1930" s="337" t="s">
        <v>19695</v>
      </c>
      <c r="Z1930" s="337" t="s">
        <v>1753</v>
      </c>
      <c r="AA1930" s="337" t="s">
        <v>735</v>
      </c>
      <c r="AB1930" s="337" t="s">
        <v>718</v>
      </c>
      <c r="AC1930" s="337" t="s">
        <v>14079</v>
      </c>
    </row>
    <row r="1931" spans="1:29" ht="15.8" x14ac:dyDescent="0.25">
      <c r="A1931" s="337" t="s">
        <v>1723</v>
      </c>
      <c r="B1931" s="337" t="s">
        <v>7757</v>
      </c>
      <c r="C1931" s="337" t="s">
        <v>1821</v>
      </c>
      <c r="D1931" s="337" t="s">
        <v>449</v>
      </c>
      <c r="E1931" s="337" t="s">
        <v>7438</v>
      </c>
      <c r="F1931" s="338">
        <v>43724</v>
      </c>
      <c r="G1931" s="337" t="s">
        <v>7438</v>
      </c>
      <c r="H1931" s="338">
        <v>43724</v>
      </c>
      <c r="I1931" s="337" t="s">
        <v>19695</v>
      </c>
      <c r="J1931" s="337" t="s">
        <v>36</v>
      </c>
      <c r="K1931" s="337" t="s">
        <v>19695</v>
      </c>
      <c r="L1931" s="337" t="s">
        <v>19695</v>
      </c>
      <c r="M1931" s="337" t="s">
        <v>19695</v>
      </c>
      <c r="N1931" s="337" t="s">
        <v>19695</v>
      </c>
      <c r="O1931" s="337" t="s">
        <v>19695</v>
      </c>
      <c r="P1931" s="337" t="s">
        <v>19695</v>
      </c>
      <c r="Q1931" s="337" t="s">
        <v>19695</v>
      </c>
      <c r="R1931" s="337" t="s">
        <v>112</v>
      </c>
      <c r="S1931" s="337" t="s">
        <v>1249</v>
      </c>
      <c r="T1931" s="337" t="s">
        <v>1249</v>
      </c>
      <c r="U1931" s="337" t="s">
        <v>390</v>
      </c>
      <c r="V1931" s="337">
        <v>8</v>
      </c>
      <c r="W1931" s="337" t="s">
        <v>19695</v>
      </c>
      <c r="X1931" s="337" t="s">
        <v>19695</v>
      </c>
      <c r="Y1931" s="337" t="s">
        <v>19695</v>
      </c>
      <c r="Z1931" s="337" t="s">
        <v>1753</v>
      </c>
      <c r="AA1931" s="337" t="s">
        <v>717</v>
      </c>
      <c r="AB1931" s="337" t="s">
        <v>718</v>
      </c>
      <c r="AC1931" s="337" t="s">
        <v>15528</v>
      </c>
    </row>
    <row r="1932" spans="1:29" ht="15.8" x14ac:dyDescent="0.25">
      <c r="A1932" s="337" t="s">
        <v>1723</v>
      </c>
      <c r="B1932" s="337" t="s">
        <v>9850</v>
      </c>
      <c r="C1932" s="337" t="s">
        <v>1821</v>
      </c>
      <c r="D1932" s="337" t="s">
        <v>449</v>
      </c>
      <c r="E1932" s="337" t="s">
        <v>8308</v>
      </c>
      <c r="F1932" s="338">
        <v>43713</v>
      </c>
      <c r="G1932" s="337" t="s">
        <v>7328</v>
      </c>
      <c r="H1932" s="338">
        <v>43723</v>
      </c>
      <c r="I1932" s="337" t="s">
        <v>19695</v>
      </c>
      <c r="J1932" s="337" t="s">
        <v>16</v>
      </c>
      <c r="K1932" s="337" t="s">
        <v>19695</v>
      </c>
      <c r="L1932" s="337" t="s">
        <v>19695</v>
      </c>
      <c r="M1932" s="337" t="s">
        <v>19695</v>
      </c>
      <c r="N1932" s="337" t="s">
        <v>19695</v>
      </c>
      <c r="O1932" s="337" t="s">
        <v>19695</v>
      </c>
      <c r="P1932" s="337" t="s">
        <v>19695</v>
      </c>
      <c r="Q1932" s="337" t="s">
        <v>19695</v>
      </c>
      <c r="R1932" s="337" t="s">
        <v>71</v>
      </c>
      <c r="S1932" s="337" t="s">
        <v>4555</v>
      </c>
      <c r="T1932" s="337" t="s">
        <v>4555</v>
      </c>
      <c r="U1932" s="337" t="s">
        <v>4833</v>
      </c>
      <c r="V1932" s="337">
        <v>9</v>
      </c>
      <c r="W1932" s="337" t="s">
        <v>19695</v>
      </c>
      <c r="X1932" s="337" t="s">
        <v>19695</v>
      </c>
      <c r="Y1932" s="337" t="s">
        <v>19695</v>
      </c>
      <c r="Z1932" s="337" t="s">
        <v>1745</v>
      </c>
      <c r="AA1932" s="337" t="s">
        <v>761</v>
      </c>
      <c r="AB1932" s="337" t="s">
        <v>762</v>
      </c>
      <c r="AC1932" s="337" t="s">
        <v>15309</v>
      </c>
    </row>
    <row r="1933" spans="1:29" ht="15.8" x14ac:dyDescent="0.25">
      <c r="A1933" s="337" t="s">
        <v>1723</v>
      </c>
      <c r="B1933" s="337" t="s">
        <v>9680</v>
      </c>
      <c r="C1933" s="337" t="s">
        <v>1821</v>
      </c>
      <c r="D1933" s="337" t="s">
        <v>449</v>
      </c>
      <c r="E1933" s="337" t="s">
        <v>7755</v>
      </c>
      <c r="F1933" s="338">
        <v>43722</v>
      </c>
      <c r="G1933" s="337" t="s">
        <v>7755</v>
      </c>
      <c r="H1933" s="338">
        <v>43722</v>
      </c>
      <c r="I1933" s="337" t="s">
        <v>19695</v>
      </c>
      <c r="J1933" s="337" t="s">
        <v>36</v>
      </c>
      <c r="K1933" s="337" t="s">
        <v>19695</v>
      </c>
      <c r="L1933" s="337" t="s">
        <v>19695</v>
      </c>
      <c r="M1933" s="337" t="s">
        <v>19695</v>
      </c>
      <c r="N1933" s="337" t="s">
        <v>19695</v>
      </c>
      <c r="O1933" s="337" t="s">
        <v>19695</v>
      </c>
      <c r="P1933" s="337" t="s">
        <v>19695</v>
      </c>
      <c r="Q1933" s="337" t="s">
        <v>19695</v>
      </c>
      <c r="R1933" s="337" t="s">
        <v>66</v>
      </c>
      <c r="S1933" s="337" t="s">
        <v>1792</v>
      </c>
      <c r="T1933" s="337" t="s">
        <v>2345</v>
      </c>
      <c r="U1933" s="337" t="s">
        <v>463</v>
      </c>
      <c r="V1933" s="337">
        <v>10</v>
      </c>
      <c r="W1933" s="337" t="s">
        <v>19695</v>
      </c>
      <c r="X1933" s="337" t="s">
        <v>19695</v>
      </c>
      <c r="Y1933" s="337" t="s">
        <v>19695</v>
      </c>
      <c r="Z1933" s="337" t="s">
        <v>1745</v>
      </c>
      <c r="AA1933" s="337" t="s">
        <v>853</v>
      </c>
      <c r="AB1933" s="337" t="s">
        <v>854</v>
      </c>
      <c r="AC1933" s="337" t="s">
        <v>14109</v>
      </c>
    </row>
    <row r="1934" spans="1:29" ht="15.8" x14ac:dyDescent="0.25">
      <c r="A1934" s="337" t="s">
        <v>1723</v>
      </c>
      <c r="B1934" s="337" t="s">
        <v>7754</v>
      </c>
      <c r="C1934" s="337" t="s">
        <v>1821</v>
      </c>
      <c r="D1934" s="337" t="s">
        <v>449</v>
      </c>
      <c r="E1934" s="337" t="s">
        <v>7755</v>
      </c>
      <c r="F1934" s="338">
        <v>43722</v>
      </c>
      <c r="G1934" s="337" t="s">
        <v>7755</v>
      </c>
      <c r="H1934" s="338">
        <v>43722</v>
      </c>
      <c r="I1934" s="337" t="s">
        <v>19695</v>
      </c>
      <c r="J1934" s="337" t="s">
        <v>36</v>
      </c>
      <c r="K1934" s="337" t="s">
        <v>19695</v>
      </c>
      <c r="L1934" s="337" t="s">
        <v>19695</v>
      </c>
      <c r="M1934" s="337" t="s">
        <v>19695</v>
      </c>
      <c r="N1934" s="337" t="s">
        <v>19695</v>
      </c>
      <c r="O1934" s="337" t="s">
        <v>19695</v>
      </c>
      <c r="P1934" s="337" t="s">
        <v>19695</v>
      </c>
      <c r="Q1934" s="337" t="s">
        <v>19695</v>
      </c>
      <c r="R1934" s="337" t="s">
        <v>139</v>
      </c>
      <c r="S1934" s="337" t="s">
        <v>1234</v>
      </c>
      <c r="T1934" s="337" t="s">
        <v>1234</v>
      </c>
      <c r="U1934" s="337" t="s">
        <v>7756</v>
      </c>
      <c r="V1934" s="337">
        <v>6</v>
      </c>
      <c r="W1934" s="337" t="s">
        <v>19695</v>
      </c>
      <c r="X1934" s="337" t="s">
        <v>19695</v>
      </c>
      <c r="Y1934" s="337" t="s">
        <v>19695</v>
      </c>
      <c r="Z1934" s="337" t="s">
        <v>1753</v>
      </c>
      <c r="AA1934" s="337" t="s">
        <v>717</v>
      </c>
      <c r="AB1934" s="337" t="s">
        <v>718</v>
      </c>
      <c r="AC1934" s="337" t="s">
        <v>15527</v>
      </c>
    </row>
    <row r="1935" spans="1:29" ht="15.8" x14ac:dyDescent="0.25">
      <c r="A1935" s="337" t="s">
        <v>1723</v>
      </c>
      <c r="B1935" s="337" t="s">
        <v>12268</v>
      </c>
      <c r="C1935" s="337" t="s">
        <v>1821</v>
      </c>
      <c r="D1935" s="337" t="s">
        <v>449</v>
      </c>
      <c r="E1935" s="337" t="s">
        <v>1424</v>
      </c>
      <c r="F1935" s="338">
        <v>43658</v>
      </c>
      <c r="G1935" s="337" t="s">
        <v>9888</v>
      </c>
      <c r="H1935" s="338">
        <v>43720</v>
      </c>
      <c r="I1935" s="337" t="s">
        <v>19695</v>
      </c>
      <c r="J1935" s="337" t="s">
        <v>36</v>
      </c>
      <c r="K1935" s="337" t="s">
        <v>19695</v>
      </c>
      <c r="L1935" s="337" t="s">
        <v>19695</v>
      </c>
      <c r="M1935" s="337" t="s">
        <v>19695</v>
      </c>
      <c r="N1935" s="337" t="s">
        <v>19695</v>
      </c>
      <c r="O1935" s="337" t="s">
        <v>19695</v>
      </c>
      <c r="P1935" s="337" t="s">
        <v>19695</v>
      </c>
      <c r="Q1935" s="337" t="s">
        <v>19695</v>
      </c>
      <c r="R1935" s="337" t="s">
        <v>98</v>
      </c>
      <c r="S1935" s="337" t="s">
        <v>121</v>
      </c>
      <c r="T1935" s="337" t="s">
        <v>2258</v>
      </c>
      <c r="U1935" s="337" t="s">
        <v>5115</v>
      </c>
      <c r="V1935" s="337">
        <v>8</v>
      </c>
      <c r="W1935" s="337" t="s">
        <v>19695</v>
      </c>
      <c r="X1935" s="337" t="s">
        <v>19695</v>
      </c>
      <c r="Y1935" s="337" t="s">
        <v>19695</v>
      </c>
      <c r="Z1935" s="337" t="s">
        <v>1728</v>
      </c>
      <c r="AA1935" s="337" t="s">
        <v>717</v>
      </c>
      <c r="AB1935" s="337" t="s">
        <v>718</v>
      </c>
      <c r="AC1935" s="337" t="s">
        <v>14075</v>
      </c>
    </row>
    <row r="1936" spans="1:29" ht="15.8" x14ac:dyDescent="0.25">
      <c r="A1936" s="337" t="s">
        <v>1723</v>
      </c>
      <c r="B1936" s="337" t="s">
        <v>9887</v>
      </c>
      <c r="C1936" s="337" t="s">
        <v>1821</v>
      </c>
      <c r="D1936" s="337" t="s">
        <v>449</v>
      </c>
      <c r="E1936" s="337" t="s">
        <v>9888</v>
      </c>
      <c r="F1936" s="338">
        <v>43720</v>
      </c>
      <c r="G1936" s="337" t="s">
        <v>9888</v>
      </c>
      <c r="H1936" s="338">
        <v>43720</v>
      </c>
      <c r="I1936" s="337" t="s">
        <v>19695</v>
      </c>
      <c r="J1936" s="337" t="s">
        <v>36</v>
      </c>
      <c r="K1936" s="337" t="s">
        <v>19695</v>
      </c>
      <c r="L1936" s="337" t="s">
        <v>19695</v>
      </c>
      <c r="M1936" s="337" t="s">
        <v>19695</v>
      </c>
      <c r="N1936" s="337" t="s">
        <v>19695</v>
      </c>
      <c r="O1936" s="337" t="s">
        <v>19695</v>
      </c>
      <c r="P1936" s="337" t="s">
        <v>19695</v>
      </c>
      <c r="Q1936" s="337" t="s">
        <v>19695</v>
      </c>
      <c r="R1936" s="337" t="s">
        <v>2955</v>
      </c>
      <c r="S1936" s="337" t="s">
        <v>4423</v>
      </c>
      <c r="T1936" s="337" t="s">
        <v>9889</v>
      </c>
      <c r="U1936" s="337" t="s">
        <v>9889</v>
      </c>
      <c r="V1936" s="337">
        <v>10</v>
      </c>
      <c r="W1936" s="337" t="s">
        <v>19695</v>
      </c>
      <c r="X1936" s="337" t="s">
        <v>19695</v>
      </c>
      <c r="Y1936" s="337" t="s">
        <v>19695</v>
      </c>
      <c r="Z1936" s="337" t="s">
        <v>1745</v>
      </c>
      <c r="AA1936" s="337" t="s">
        <v>853</v>
      </c>
      <c r="AB1936" s="337" t="s">
        <v>854</v>
      </c>
      <c r="AC1936" s="337" t="s">
        <v>15307</v>
      </c>
    </row>
    <row r="1937" spans="1:29" ht="15.8" x14ac:dyDescent="0.25">
      <c r="A1937" s="337" t="s">
        <v>1723</v>
      </c>
      <c r="B1937" s="337" t="s">
        <v>10351</v>
      </c>
      <c r="C1937" s="337" t="s">
        <v>1821</v>
      </c>
      <c r="D1937" s="337" t="s">
        <v>449</v>
      </c>
      <c r="E1937" s="337" t="s">
        <v>9888</v>
      </c>
      <c r="F1937" s="338">
        <v>43720</v>
      </c>
      <c r="G1937" s="337" t="s">
        <v>9888</v>
      </c>
      <c r="H1937" s="338">
        <v>43720</v>
      </c>
      <c r="I1937" s="337" t="s">
        <v>19695</v>
      </c>
      <c r="J1937" s="337" t="s">
        <v>16</v>
      </c>
      <c r="K1937" s="337" t="s">
        <v>19695</v>
      </c>
      <c r="L1937" s="337" t="s">
        <v>19695</v>
      </c>
      <c r="M1937" s="337" t="s">
        <v>19695</v>
      </c>
      <c r="N1937" s="337" t="s">
        <v>19695</v>
      </c>
      <c r="O1937" s="337" t="s">
        <v>19695</v>
      </c>
      <c r="P1937" s="337" t="s">
        <v>19695</v>
      </c>
      <c r="Q1937" s="337" t="s">
        <v>19695</v>
      </c>
      <c r="R1937" s="337" t="s">
        <v>75</v>
      </c>
      <c r="S1937" s="337" t="s">
        <v>83</v>
      </c>
      <c r="T1937" s="337" t="s">
        <v>10352</v>
      </c>
      <c r="U1937" s="337" t="s">
        <v>10353</v>
      </c>
      <c r="V1937" s="337">
        <v>8</v>
      </c>
      <c r="W1937" s="337" t="s">
        <v>19695</v>
      </c>
      <c r="X1937" s="337" t="s">
        <v>19695</v>
      </c>
      <c r="Y1937" s="337" t="s">
        <v>19695</v>
      </c>
      <c r="Z1937" s="337" t="s">
        <v>1753</v>
      </c>
      <c r="AA1937" s="337" t="s">
        <v>717</v>
      </c>
      <c r="AB1937" s="337" t="s">
        <v>718</v>
      </c>
      <c r="AC1937" s="337" t="s">
        <v>15526</v>
      </c>
    </row>
    <row r="1938" spans="1:29" ht="15.8" x14ac:dyDescent="0.25">
      <c r="A1938" s="337" t="s">
        <v>1723</v>
      </c>
      <c r="B1938" s="337" t="s">
        <v>11797</v>
      </c>
      <c r="C1938" s="337" t="s">
        <v>1821</v>
      </c>
      <c r="D1938" s="337" t="s">
        <v>449</v>
      </c>
      <c r="E1938" s="337" t="s">
        <v>7938</v>
      </c>
      <c r="F1938" s="338">
        <v>43719</v>
      </c>
      <c r="G1938" s="337" t="s">
        <v>7938</v>
      </c>
      <c r="H1938" s="338">
        <v>43719</v>
      </c>
      <c r="I1938" s="337" t="s">
        <v>19695</v>
      </c>
      <c r="J1938" s="337" t="s">
        <v>16</v>
      </c>
      <c r="K1938" s="337" t="s">
        <v>19695</v>
      </c>
      <c r="L1938" s="337" t="s">
        <v>19695</v>
      </c>
      <c r="M1938" s="337" t="s">
        <v>19695</v>
      </c>
      <c r="N1938" s="337" t="s">
        <v>19695</v>
      </c>
      <c r="O1938" s="337" t="s">
        <v>19695</v>
      </c>
      <c r="P1938" s="337" t="s">
        <v>19695</v>
      </c>
      <c r="Q1938" s="337" t="s">
        <v>19695</v>
      </c>
      <c r="R1938" s="337" t="s">
        <v>52</v>
      </c>
      <c r="S1938" s="337" t="s">
        <v>430</v>
      </c>
      <c r="T1938" s="337" t="s">
        <v>1321</v>
      </c>
      <c r="U1938" s="337" t="s">
        <v>2947</v>
      </c>
      <c r="V1938" s="337">
        <v>6</v>
      </c>
      <c r="W1938" s="337" t="s">
        <v>19695</v>
      </c>
      <c r="X1938" s="337" t="s">
        <v>19695</v>
      </c>
      <c r="Y1938" s="337" t="s">
        <v>19695</v>
      </c>
      <c r="Z1938" s="337" t="s">
        <v>1728</v>
      </c>
      <c r="AA1938" s="337" t="s">
        <v>735</v>
      </c>
      <c r="AB1938" s="337" t="s">
        <v>718</v>
      </c>
      <c r="AC1938" s="337" t="s">
        <v>14073</v>
      </c>
    </row>
    <row r="1939" spans="1:29" ht="15.8" x14ac:dyDescent="0.25">
      <c r="A1939" s="337" t="s">
        <v>1723</v>
      </c>
      <c r="B1939" s="337" t="s">
        <v>9991</v>
      </c>
      <c r="C1939" s="337" t="s">
        <v>1821</v>
      </c>
      <c r="D1939" s="337" t="s">
        <v>449</v>
      </c>
      <c r="E1939" s="337" t="s">
        <v>7938</v>
      </c>
      <c r="F1939" s="338">
        <v>43719</v>
      </c>
      <c r="G1939" s="337" t="s">
        <v>7938</v>
      </c>
      <c r="H1939" s="338">
        <v>43719</v>
      </c>
      <c r="I1939" s="337" t="s">
        <v>19695</v>
      </c>
      <c r="J1939" s="337" t="s">
        <v>16</v>
      </c>
      <c r="K1939" s="337" t="s">
        <v>19695</v>
      </c>
      <c r="L1939" s="337" t="s">
        <v>19695</v>
      </c>
      <c r="M1939" s="337" t="s">
        <v>19695</v>
      </c>
      <c r="N1939" s="337" t="s">
        <v>19695</v>
      </c>
      <c r="O1939" s="337" t="s">
        <v>19695</v>
      </c>
      <c r="P1939" s="337" t="s">
        <v>19695</v>
      </c>
      <c r="Q1939" s="337" t="s">
        <v>19695</v>
      </c>
      <c r="R1939" s="337" t="s">
        <v>52</v>
      </c>
      <c r="S1939" s="337" t="s">
        <v>430</v>
      </c>
      <c r="T1939" s="337" t="s">
        <v>1321</v>
      </c>
      <c r="U1939" s="337" t="s">
        <v>2947</v>
      </c>
      <c r="V1939" s="337">
        <v>8</v>
      </c>
      <c r="W1939" s="337" t="s">
        <v>19695</v>
      </c>
      <c r="X1939" s="337" t="s">
        <v>19695</v>
      </c>
      <c r="Y1939" s="337" t="s">
        <v>19695</v>
      </c>
      <c r="Z1939" s="337" t="s">
        <v>1728</v>
      </c>
      <c r="AA1939" s="337" t="s">
        <v>717</v>
      </c>
      <c r="AB1939" s="337" t="s">
        <v>718</v>
      </c>
      <c r="AC1939" s="337" t="s">
        <v>14073</v>
      </c>
    </row>
    <row r="1940" spans="1:29" ht="15.8" x14ac:dyDescent="0.25">
      <c r="A1940" s="337" t="s">
        <v>1723</v>
      </c>
      <c r="B1940" s="337" t="s">
        <v>9861</v>
      </c>
      <c r="C1940" s="337" t="s">
        <v>1821</v>
      </c>
      <c r="D1940" s="337" t="s">
        <v>449</v>
      </c>
      <c r="E1940" s="337" t="s">
        <v>7345</v>
      </c>
      <c r="F1940" s="338">
        <v>43697</v>
      </c>
      <c r="G1940" s="337" t="s">
        <v>7938</v>
      </c>
      <c r="H1940" s="338">
        <v>43719</v>
      </c>
      <c r="I1940" s="337" t="s">
        <v>19695</v>
      </c>
      <c r="J1940" s="337" t="s">
        <v>36</v>
      </c>
      <c r="K1940" s="337" t="s">
        <v>19695</v>
      </c>
      <c r="L1940" s="337" t="s">
        <v>19695</v>
      </c>
      <c r="M1940" s="337" t="s">
        <v>19695</v>
      </c>
      <c r="N1940" s="337" t="s">
        <v>19695</v>
      </c>
      <c r="O1940" s="337" t="s">
        <v>19695</v>
      </c>
      <c r="P1940" s="337" t="s">
        <v>19695</v>
      </c>
      <c r="Q1940" s="337" t="s">
        <v>19695</v>
      </c>
      <c r="R1940" s="337" t="s">
        <v>52</v>
      </c>
      <c r="S1940" s="337" t="s">
        <v>430</v>
      </c>
      <c r="T1940" s="337" t="s">
        <v>430</v>
      </c>
      <c r="U1940" s="337" t="s">
        <v>420</v>
      </c>
      <c r="V1940" s="337">
        <v>6</v>
      </c>
      <c r="W1940" s="337" t="s">
        <v>19695</v>
      </c>
      <c r="X1940" s="337" t="s">
        <v>19695</v>
      </c>
      <c r="Y1940" s="337" t="s">
        <v>19695</v>
      </c>
      <c r="Z1940" s="337" t="s">
        <v>1745</v>
      </c>
      <c r="AA1940" s="337" t="s">
        <v>717</v>
      </c>
      <c r="AB1940" s="337" t="s">
        <v>718</v>
      </c>
      <c r="AC1940" s="337" t="s">
        <v>14074</v>
      </c>
    </row>
    <row r="1941" spans="1:29" ht="15.8" x14ac:dyDescent="0.25">
      <c r="A1941" s="337" t="s">
        <v>1723</v>
      </c>
      <c r="B1941" s="337" t="s">
        <v>9695</v>
      </c>
      <c r="C1941" s="337" t="s">
        <v>1821</v>
      </c>
      <c r="D1941" s="337" t="s">
        <v>449</v>
      </c>
      <c r="E1941" s="337" t="s">
        <v>7660</v>
      </c>
      <c r="F1941" s="338">
        <v>43669</v>
      </c>
      <c r="G1941" s="337" t="s">
        <v>7938</v>
      </c>
      <c r="H1941" s="338">
        <v>43719</v>
      </c>
      <c r="I1941" s="337" t="s">
        <v>19695</v>
      </c>
      <c r="J1941" s="337" t="s">
        <v>36</v>
      </c>
      <c r="K1941" s="337" t="s">
        <v>19695</v>
      </c>
      <c r="L1941" s="337" t="s">
        <v>19695</v>
      </c>
      <c r="M1941" s="337" t="s">
        <v>19695</v>
      </c>
      <c r="N1941" s="337" t="s">
        <v>19695</v>
      </c>
      <c r="O1941" s="337" t="s">
        <v>19695</v>
      </c>
      <c r="P1941" s="337" t="s">
        <v>19695</v>
      </c>
      <c r="Q1941" s="337" t="s">
        <v>19695</v>
      </c>
      <c r="R1941" s="337" t="s">
        <v>15</v>
      </c>
      <c r="S1941" s="337" t="s">
        <v>3715</v>
      </c>
      <c r="T1941" s="337" t="s">
        <v>3715</v>
      </c>
      <c r="U1941" s="337" t="s">
        <v>9696</v>
      </c>
      <c r="V1941" s="337">
        <v>10</v>
      </c>
      <c r="W1941" s="337" t="s">
        <v>19695</v>
      </c>
      <c r="X1941" s="337" t="s">
        <v>19695</v>
      </c>
      <c r="Y1941" s="337" t="s">
        <v>19695</v>
      </c>
      <c r="Z1941" s="337" t="s">
        <v>1745</v>
      </c>
      <c r="AA1941" s="337" t="s">
        <v>853</v>
      </c>
      <c r="AB1941" s="337" t="s">
        <v>854</v>
      </c>
      <c r="AC1941" s="337" t="s">
        <v>14098</v>
      </c>
    </row>
    <row r="1942" spans="1:29" ht="15.8" x14ac:dyDescent="0.25">
      <c r="A1942" s="337" t="s">
        <v>1723</v>
      </c>
      <c r="B1942" s="337" t="s">
        <v>8232</v>
      </c>
      <c r="C1942" s="337" t="s">
        <v>1821</v>
      </c>
      <c r="D1942" s="337" t="s">
        <v>449</v>
      </c>
      <c r="E1942" s="337" t="s">
        <v>7453</v>
      </c>
      <c r="F1942" s="338">
        <v>43688</v>
      </c>
      <c r="G1942" s="337" t="s">
        <v>7938</v>
      </c>
      <c r="H1942" s="338">
        <v>43719</v>
      </c>
      <c r="I1942" s="337" t="s">
        <v>19695</v>
      </c>
      <c r="J1942" s="337" t="s">
        <v>16</v>
      </c>
      <c r="K1942" s="337" t="s">
        <v>19695</v>
      </c>
      <c r="L1942" s="337" t="s">
        <v>19695</v>
      </c>
      <c r="M1942" s="337" t="s">
        <v>19695</v>
      </c>
      <c r="N1942" s="337" t="s">
        <v>19695</v>
      </c>
      <c r="O1942" s="337" t="s">
        <v>19695</v>
      </c>
      <c r="P1942" s="337" t="s">
        <v>19695</v>
      </c>
      <c r="Q1942" s="337" t="s">
        <v>19695</v>
      </c>
      <c r="R1942" s="337" t="s">
        <v>130</v>
      </c>
      <c r="S1942" s="337" t="s">
        <v>940</v>
      </c>
      <c r="T1942" s="337" t="s">
        <v>8233</v>
      </c>
      <c r="U1942" s="337" t="s">
        <v>8234</v>
      </c>
      <c r="V1942" s="337">
        <v>59</v>
      </c>
      <c r="W1942" s="337" t="s">
        <v>19695</v>
      </c>
      <c r="X1942" s="337" t="s">
        <v>19695</v>
      </c>
      <c r="Y1942" s="337" t="s">
        <v>19695</v>
      </c>
      <c r="Z1942" s="337" t="s">
        <v>1753</v>
      </c>
      <c r="AA1942" s="337" t="s">
        <v>735</v>
      </c>
      <c r="AB1942" s="337" t="s">
        <v>718</v>
      </c>
      <c r="AC1942" s="337" t="s">
        <v>15526</v>
      </c>
    </row>
    <row r="1943" spans="1:29" ht="15.8" x14ac:dyDescent="0.25">
      <c r="A1943" s="337" t="s">
        <v>1723</v>
      </c>
      <c r="B1943" s="337" t="s">
        <v>10129</v>
      </c>
      <c r="C1943" s="337" t="s">
        <v>1821</v>
      </c>
      <c r="D1943" s="337" t="s">
        <v>449</v>
      </c>
      <c r="E1943" s="337" t="s">
        <v>7383</v>
      </c>
      <c r="F1943" s="338">
        <v>43656</v>
      </c>
      <c r="G1943" s="337" t="s">
        <v>7454</v>
      </c>
      <c r="H1943" s="338">
        <v>43718</v>
      </c>
      <c r="I1943" s="337" t="s">
        <v>19695</v>
      </c>
      <c r="J1943" s="337" t="s">
        <v>16</v>
      </c>
      <c r="K1943" s="337" t="s">
        <v>19695</v>
      </c>
      <c r="L1943" s="337" t="s">
        <v>19695</v>
      </c>
      <c r="M1943" s="337" t="s">
        <v>19695</v>
      </c>
      <c r="N1943" s="337" t="s">
        <v>19695</v>
      </c>
      <c r="O1943" s="337" t="s">
        <v>19695</v>
      </c>
      <c r="P1943" s="337" t="s">
        <v>19695</v>
      </c>
      <c r="Q1943" s="337" t="s">
        <v>19695</v>
      </c>
      <c r="R1943" s="337" t="s">
        <v>134</v>
      </c>
      <c r="S1943" s="337" t="s">
        <v>782</v>
      </c>
      <c r="T1943" s="337" t="s">
        <v>135</v>
      </c>
      <c r="U1943" s="337" t="s">
        <v>8926</v>
      </c>
      <c r="V1943" s="337">
        <v>8</v>
      </c>
      <c r="W1943" s="337" t="s">
        <v>19695</v>
      </c>
      <c r="X1943" s="337" t="s">
        <v>19695</v>
      </c>
      <c r="Y1943" s="337" t="s">
        <v>19695</v>
      </c>
      <c r="Z1943" s="337" t="s">
        <v>1728</v>
      </c>
      <c r="AA1943" s="337" t="s">
        <v>735</v>
      </c>
      <c r="AB1943" s="337" t="s">
        <v>718</v>
      </c>
      <c r="AC1943" s="337" t="s">
        <v>14074</v>
      </c>
    </row>
    <row r="1944" spans="1:29" ht="15.8" x14ac:dyDescent="0.25">
      <c r="A1944" s="337" t="s">
        <v>1723</v>
      </c>
      <c r="B1944" s="337" t="s">
        <v>10417</v>
      </c>
      <c r="C1944" s="337" t="s">
        <v>1821</v>
      </c>
      <c r="D1944" s="337" t="s">
        <v>449</v>
      </c>
      <c r="E1944" s="337" t="s">
        <v>8302</v>
      </c>
      <c r="F1944" s="338">
        <v>43683</v>
      </c>
      <c r="G1944" s="337" t="s">
        <v>7454</v>
      </c>
      <c r="H1944" s="338">
        <v>43718</v>
      </c>
      <c r="I1944" s="337" t="s">
        <v>19695</v>
      </c>
      <c r="J1944" s="337" t="s">
        <v>36</v>
      </c>
      <c r="K1944" s="337" t="s">
        <v>19695</v>
      </c>
      <c r="L1944" s="337" t="s">
        <v>19695</v>
      </c>
      <c r="M1944" s="337" t="s">
        <v>19695</v>
      </c>
      <c r="N1944" s="337" t="s">
        <v>19695</v>
      </c>
      <c r="O1944" s="337" t="s">
        <v>19695</v>
      </c>
      <c r="P1944" s="337" t="s">
        <v>19695</v>
      </c>
      <c r="Q1944" s="337" t="s">
        <v>19695</v>
      </c>
      <c r="R1944" s="337" t="s">
        <v>18</v>
      </c>
      <c r="S1944" s="337" t="s">
        <v>1072</v>
      </c>
      <c r="T1944" s="337" t="s">
        <v>10418</v>
      </c>
      <c r="U1944" s="337" t="s">
        <v>10419</v>
      </c>
      <c r="V1944" s="337">
        <v>12</v>
      </c>
      <c r="W1944" s="337" t="s">
        <v>19695</v>
      </c>
      <c r="X1944" s="337" t="s">
        <v>19695</v>
      </c>
      <c r="Y1944" s="337" t="s">
        <v>19695</v>
      </c>
      <c r="Z1944" s="337" t="s">
        <v>1728</v>
      </c>
      <c r="AA1944" s="337" t="s">
        <v>735</v>
      </c>
      <c r="AB1944" s="337" t="s">
        <v>718</v>
      </c>
      <c r="AC1944" s="337" t="s">
        <v>14077</v>
      </c>
    </row>
    <row r="1945" spans="1:29" ht="15.8" x14ac:dyDescent="0.25">
      <c r="A1945" s="337" t="s">
        <v>1723</v>
      </c>
      <c r="B1945" s="337" t="s">
        <v>11427</v>
      </c>
      <c r="C1945" s="337" t="s">
        <v>1725</v>
      </c>
      <c r="D1945" s="337" t="s">
        <v>1730</v>
      </c>
      <c r="E1945" s="337" t="s">
        <v>7454</v>
      </c>
      <c r="F1945" s="338">
        <v>43718</v>
      </c>
      <c r="G1945" s="337" t="s">
        <v>7454</v>
      </c>
      <c r="H1945" s="338">
        <v>43718</v>
      </c>
      <c r="I1945" s="337" t="s">
        <v>19695</v>
      </c>
      <c r="J1945" s="337" t="s">
        <v>16</v>
      </c>
      <c r="K1945" s="337" t="s">
        <v>19695</v>
      </c>
      <c r="L1945" s="337" t="s">
        <v>19695</v>
      </c>
      <c r="M1945" s="337" t="s">
        <v>19695</v>
      </c>
      <c r="N1945" s="337" t="s">
        <v>19695</v>
      </c>
      <c r="O1945" s="337" t="s">
        <v>19695</v>
      </c>
      <c r="P1945" s="337" t="s">
        <v>19695</v>
      </c>
      <c r="Q1945" s="337" t="s">
        <v>19695</v>
      </c>
      <c r="R1945" s="337" t="s">
        <v>18</v>
      </c>
      <c r="S1945" s="337" t="s">
        <v>1033</v>
      </c>
      <c r="T1945" s="337" t="s">
        <v>1039</v>
      </c>
      <c r="U1945" s="337" t="s">
        <v>11428</v>
      </c>
      <c r="V1945" s="337">
        <v>6</v>
      </c>
      <c r="W1945" s="337" t="s">
        <v>19695</v>
      </c>
      <c r="X1945" s="337" t="s">
        <v>19695</v>
      </c>
      <c r="Y1945" s="337" t="s">
        <v>19695</v>
      </c>
      <c r="Z1945" s="337" t="s">
        <v>1728</v>
      </c>
      <c r="AA1945" s="337" t="s">
        <v>735</v>
      </c>
      <c r="AB1945" s="337" t="s">
        <v>718</v>
      </c>
      <c r="AC1945" s="337" t="s">
        <v>14078</v>
      </c>
    </row>
    <row r="1946" spans="1:29" ht="15.8" x14ac:dyDescent="0.25">
      <c r="A1946" s="337" t="s">
        <v>1723</v>
      </c>
      <c r="B1946" s="337" t="s">
        <v>7452</v>
      </c>
      <c r="C1946" s="337" t="s">
        <v>1821</v>
      </c>
      <c r="D1946" s="337" t="s">
        <v>449</v>
      </c>
      <c r="E1946" s="337" t="s">
        <v>7453</v>
      </c>
      <c r="F1946" s="338">
        <v>43688</v>
      </c>
      <c r="G1946" s="337" t="s">
        <v>7454</v>
      </c>
      <c r="H1946" s="338">
        <v>43718</v>
      </c>
      <c r="I1946" s="337" t="s">
        <v>19695</v>
      </c>
      <c r="J1946" s="337" t="s">
        <v>36</v>
      </c>
      <c r="K1946" s="337" t="s">
        <v>19695</v>
      </c>
      <c r="L1946" s="337" t="s">
        <v>19695</v>
      </c>
      <c r="M1946" s="337" t="s">
        <v>19695</v>
      </c>
      <c r="N1946" s="337" t="s">
        <v>19695</v>
      </c>
      <c r="O1946" s="337" t="s">
        <v>19695</v>
      </c>
      <c r="P1946" s="337" t="s">
        <v>19695</v>
      </c>
      <c r="Q1946" s="337" t="s">
        <v>19695</v>
      </c>
      <c r="R1946" s="337" t="s">
        <v>52</v>
      </c>
      <c r="S1946" s="337" t="s">
        <v>69</v>
      </c>
      <c r="T1946" s="337" t="s">
        <v>382</v>
      </c>
      <c r="U1946" s="337" t="s">
        <v>7455</v>
      </c>
      <c r="V1946" s="337">
        <v>12</v>
      </c>
      <c r="W1946" s="337" t="s">
        <v>19695</v>
      </c>
      <c r="X1946" s="337" t="s">
        <v>19695</v>
      </c>
      <c r="Y1946" s="337" t="s">
        <v>19695</v>
      </c>
      <c r="Z1946" s="337" t="s">
        <v>1753</v>
      </c>
      <c r="AA1946" s="337" t="s">
        <v>735</v>
      </c>
      <c r="AB1946" s="337" t="s">
        <v>718</v>
      </c>
      <c r="AC1946" s="337" t="s">
        <v>14072</v>
      </c>
    </row>
    <row r="1947" spans="1:29" ht="15.8" x14ac:dyDescent="0.25">
      <c r="A1947" s="337" t="s">
        <v>1723</v>
      </c>
      <c r="B1947" s="337" t="s">
        <v>8692</v>
      </c>
      <c r="C1947" s="337" t="s">
        <v>1821</v>
      </c>
      <c r="D1947" s="337" t="s">
        <v>449</v>
      </c>
      <c r="E1947" s="337" t="s">
        <v>8350</v>
      </c>
      <c r="F1947" s="338">
        <v>43564</v>
      </c>
      <c r="G1947" s="337" t="s">
        <v>1435</v>
      </c>
      <c r="H1947" s="338">
        <v>43717</v>
      </c>
      <c r="I1947" s="337" t="s">
        <v>19695</v>
      </c>
      <c r="J1947" s="337" t="s">
        <v>36</v>
      </c>
      <c r="K1947" s="337" t="s">
        <v>19695</v>
      </c>
      <c r="L1947" s="337" t="s">
        <v>19695</v>
      </c>
      <c r="M1947" s="337" t="s">
        <v>19695</v>
      </c>
      <c r="N1947" s="337" t="s">
        <v>19695</v>
      </c>
      <c r="O1947" s="337" t="s">
        <v>19695</v>
      </c>
      <c r="P1947" s="337" t="s">
        <v>19695</v>
      </c>
      <c r="Q1947" s="337" t="s">
        <v>19695</v>
      </c>
      <c r="R1947" s="337" t="s">
        <v>146</v>
      </c>
      <c r="S1947" s="337" t="s">
        <v>1707</v>
      </c>
      <c r="T1947" s="337" t="s">
        <v>2440</v>
      </c>
      <c r="U1947" s="337" t="s">
        <v>8693</v>
      </c>
      <c r="V1947" s="337">
        <v>10</v>
      </c>
      <c r="W1947" s="337" t="s">
        <v>19695</v>
      </c>
      <c r="X1947" s="337" t="s">
        <v>19695</v>
      </c>
      <c r="Y1947" s="337" t="s">
        <v>19695</v>
      </c>
      <c r="Z1947" s="337" t="s">
        <v>1728</v>
      </c>
      <c r="AA1947" s="337" t="s">
        <v>735</v>
      </c>
      <c r="AB1947" s="337" t="s">
        <v>718</v>
      </c>
      <c r="AC1947" s="337" t="s">
        <v>14071</v>
      </c>
    </row>
    <row r="1948" spans="1:29" ht="15.8" x14ac:dyDescent="0.25">
      <c r="A1948" s="337" t="s">
        <v>1723</v>
      </c>
      <c r="B1948" s="337" t="s">
        <v>1434</v>
      </c>
      <c r="C1948" s="337" t="s">
        <v>1821</v>
      </c>
      <c r="D1948" s="337" t="s">
        <v>449</v>
      </c>
      <c r="E1948" s="337" t="s">
        <v>1435</v>
      </c>
      <c r="F1948" s="338">
        <v>43717</v>
      </c>
      <c r="G1948" s="337" t="s">
        <v>1435</v>
      </c>
      <c r="H1948" s="338">
        <v>43717</v>
      </c>
      <c r="I1948" s="337" t="s">
        <v>19695</v>
      </c>
      <c r="J1948" s="337" t="s">
        <v>36</v>
      </c>
      <c r="K1948" s="337" t="s">
        <v>19695</v>
      </c>
      <c r="L1948" s="337" t="s">
        <v>19695</v>
      </c>
      <c r="M1948" s="337" t="s">
        <v>19695</v>
      </c>
      <c r="N1948" s="337" t="s">
        <v>19695</v>
      </c>
      <c r="O1948" s="337" t="s">
        <v>19695</v>
      </c>
      <c r="P1948" s="337" t="s">
        <v>19695</v>
      </c>
      <c r="Q1948" s="337" t="s">
        <v>19695</v>
      </c>
      <c r="R1948" s="337" t="s">
        <v>98</v>
      </c>
      <c r="S1948" s="337" t="s">
        <v>121</v>
      </c>
      <c r="T1948" s="337" t="s">
        <v>1436</v>
      </c>
      <c r="U1948" s="337" t="s">
        <v>1437</v>
      </c>
      <c r="V1948" s="337">
        <v>12</v>
      </c>
      <c r="W1948" s="337" t="s">
        <v>19695</v>
      </c>
      <c r="X1948" s="337" t="s">
        <v>19695</v>
      </c>
      <c r="Y1948" s="337" t="s">
        <v>19695</v>
      </c>
      <c r="Z1948" s="337" t="s">
        <v>1728</v>
      </c>
      <c r="AA1948" s="337" t="s">
        <v>717</v>
      </c>
      <c r="AB1948" s="337" t="s">
        <v>718</v>
      </c>
      <c r="AC1948" s="337" t="s">
        <v>14076</v>
      </c>
    </row>
    <row r="1949" spans="1:29" ht="15.8" x14ac:dyDescent="0.25">
      <c r="A1949" s="337" t="s">
        <v>1723</v>
      </c>
      <c r="B1949" s="337" t="s">
        <v>11856</v>
      </c>
      <c r="C1949" s="337" t="s">
        <v>1821</v>
      </c>
      <c r="D1949" s="337" t="s">
        <v>449</v>
      </c>
      <c r="E1949" s="337" t="s">
        <v>7345</v>
      </c>
      <c r="F1949" s="338">
        <v>43697</v>
      </c>
      <c r="G1949" s="337" t="s">
        <v>1435</v>
      </c>
      <c r="H1949" s="338">
        <v>43717</v>
      </c>
      <c r="I1949" s="337" t="s">
        <v>19695</v>
      </c>
      <c r="J1949" s="337" t="s">
        <v>36</v>
      </c>
      <c r="K1949" s="337" t="s">
        <v>19695</v>
      </c>
      <c r="L1949" s="337" t="s">
        <v>19695</v>
      </c>
      <c r="M1949" s="337" t="s">
        <v>19695</v>
      </c>
      <c r="N1949" s="337" t="s">
        <v>19695</v>
      </c>
      <c r="O1949" s="337" t="s">
        <v>19695</v>
      </c>
      <c r="P1949" s="337" t="s">
        <v>19695</v>
      </c>
      <c r="Q1949" s="337" t="s">
        <v>19695</v>
      </c>
      <c r="R1949" s="337" t="s">
        <v>52</v>
      </c>
      <c r="S1949" s="337" t="s">
        <v>120</v>
      </c>
      <c r="T1949" s="337" t="s">
        <v>397</v>
      </c>
      <c r="U1949" s="337" t="s">
        <v>2148</v>
      </c>
      <c r="V1949" s="337">
        <v>6</v>
      </c>
      <c r="W1949" s="337" t="s">
        <v>19695</v>
      </c>
      <c r="X1949" s="337" t="s">
        <v>19695</v>
      </c>
      <c r="Y1949" s="337" t="s">
        <v>19695</v>
      </c>
      <c r="Z1949" s="337" t="s">
        <v>1728</v>
      </c>
      <c r="AA1949" s="337" t="s">
        <v>735</v>
      </c>
      <c r="AB1949" s="337" t="s">
        <v>718</v>
      </c>
      <c r="AC1949" s="337" t="s">
        <v>14100</v>
      </c>
    </row>
    <row r="1950" spans="1:29" ht="15.8" x14ac:dyDescent="0.25">
      <c r="A1950" s="337" t="s">
        <v>1723</v>
      </c>
      <c r="B1950" s="337" t="s">
        <v>8523</v>
      </c>
      <c r="C1950" s="337" t="s">
        <v>1821</v>
      </c>
      <c r="D1950" s="337" t="s">
        <v>449</v>
      </c>
      <c r="E1950" s="337" t="s">
        <v>1435</v>
      </c>
      <c r="F1950" s="338">
        <v>43717</v>
      </c>
      <c r="G1950" s="337" t="s">
        <v>1435</v>
      </c>
      <c r="H1950" s="338">
        <v>43717</v>
      </c>
      <c r="I1950" s="337" t="s">
        <v>19695</v>
      </c>
      <c r="J1950" s="337" t="s">
        <v>16</v>
      </c>
      <c r="K1950" s="337" t="s">
        <v>19695</v>
      </c>
      <c r="L1950" s="337" t="s">
        <v>19695</v>
      </c>
      <c r="M1950" s="337" t="s">
        <v>19695</v>
      </c>
      <c r="N1950" s="337" t="s">
        <v>19695</v>
      </c>
      <c r="O1950" s="337" t="s">
        <v>19695</v>
      </c>
      <c r="P1950" s="337" t="s">
        <v>19695</v>
      </c>
      <c r="Q1950" s="337" t="s">
        <v>19695</v>
      </c>
      <c r="R1950" s="337" t="s">
        <v>15</v>
      </c>
      <c r="S1950" s="337" t="s">
        <v>1529</v>
      </c>
      <c r="T1950" s="337" t="s">
        <v>2579</v>
      </c>
      <c r="U1950" s="337" t="s">
        <v>2580</v>
      </c>
      <c r="V1950" s="337">
        <v>6</v>
      </c>
      <c r="W1950" s="337" t="s">
        <v>19695</v>
      </c>
      <c r="X1950" s="337" t="s">
        <v>19695</v>
      </c>
      <c r="Y1950" s="337" t="s">
        <v>19695</v>
      </c>
      <c r="Z1950" s="337" t="s">
        <v>1753</v>
      </c>
      <c r="AA1950" s="337" t="s">
        <v>717</v>
      </c>
      <c r="AB1950" s="337" t="s">
        <v>718</v>
      </c>
      <c r="AC1950" s="337" t="s">
        <v>14071</v>
      </c>
    </row>
    <row r="1951" spans="1:29" ht="15.8" x14ac:dyDescent="0.25">
      <c r="A1951" s="337" t="s">
        <v>1723</v>
      </c>
      <c r="B1951" s="337" t="s">
        <v>8514</v>
      </c>
      <c r="C1951" s="337" t="s">
        <v>1821</v>
      </c>
      <c r="D1951" s="337" t="s">
        <v>449</v>
      </c>
      <c r="E1951" s="337" t="s">
        <v>1435</v>
      </c>
      <c r="F1951" s="338">
        <v>43717</v>
      </c>
      <c r="G1951" s="337" t="s">
        <v>1435</v>
      </c>
      <c r="H1951" s="338">
        <v>43717</v>
      </c>
      <c r="I1951" s="337" t="s">
        <v>19695</v>
      </c>
      <c r="J1951" s="337" t="s">
        <v>36</v>
      </c>
      <c r="K1951" s="337" t="s">
        <v>19695</v>
      </c>
      <c r="L1951" s="337" t="s">
        <v>19695</v>
      </c>
      <c r="M1951" s="337" t="s">
        <v>19695</v>
      </c>
      <c r="N1951" s="337" t="s">
        <v>19695</v>
      </c>
      <c r="O1951" s="337" t="s">
        <v>19695</v>
      </c>
      <c r="P1951" s="337" t="s">
        <v>19695</v>
      </c>
      <c r="Q1951" s="337" t="s">
        <v>19695</v>
      </c>
      <c r="R1951" s="337" t="s">
        <v>45</v>
      </c>
      <c r="S1951" s="337" t="s">
        <v>440</v>
      </c>
      <c r="T1951" s="337" t="s">
        <v>8515</v>
      </c>
      <c r="U1951" s="337" t="s">
        <v>4817</v>
      </c>
      <c r="V1951" s="337">
        <v>8</v>
      </c>
      <c r="W1951" s="337" t="s">
        <v>19695</v>
      </c>
      <c r="X1951" s="337" t="s">
        <v>19695</v>
      </c>
      <c r="Y1951" s="337" t="s">
        <v>19695</v>
      </c>
      <c r="Z1951" s="337" t="s">
        <v>1753</v>
      </c>
      <c r="AA1951" s="337" t="s">
        <v>717</v>
      </c>
      <c r="AB1951" s="337" t="s">
        <v>718</v>
      </c>
      <c r="AC1951" s="337" t="s">
        <v>14071</v>
      </c>
    </row>
    <row r="1952" spans="1:29" ht="15.8" x14ac:dyDescent="0.25">
      <c r="A1952" s="337" t="s">
        <v>1723</v>
      </c>
      <c r="B1952" s="337" t="s">
        <v>10584</v>
      </c>
      <c r="C1952" s="337" t="s">
        <v>1821</v>
      </c>
      <c r="D1952" s="337" t="s">
        <v>449</v>
      </c>
      <c r="E1952" s="337" t="s">
        <v>7457</v>
      </c>
      <c r="F1952" s="338">
        <v>43698</v>
      </c>
      <c r="G1952" s="337" t="s">
        <v>1435</v>
      </c>
      <c r="H1952" s="338">
        <v>43717</v>
      </c>
      <c r="I1952" s="337" t="s">
        <v>19695</v>
      </c>
      <c r="J1952" s="337" t="s">
        <v>36</v>
      </c>
      <c r="K1952" s="337" t="s">
        <v>19695</v>
      </c>
      <c r="L1952" s="337" t="s">
        <v>19695</v>
      </c>
      <c r="M1952" s="337" t="s">
        <v>19695</v>
      </c>
      <c r="N1952" s="337" t="s">
        <v>19695</v>
      </c>
      <c r="O1952" s="337" t="s">
        <v>19695</v>
      </c>
      <c r="P1952" s="337" t="s">
        <v>19695</v>
      </c>
      <c r="Q1952" s="337" t="s">
        <v>19695</v>
      </c>
      <c r="R1952" s="337" t="s">
        <v>45</v>
      </c>
      <c r="S1952" s="337" t="s">
        <v>80</v>
      </c>
      <c r="T1952" s="337" t="s">
        <v>1134</v>
      </c>
      <c r="U1952" s="337" t="s">
        <v>10585</v>
      </c>
      <c r="V1952" s="337">
        <v>10</v>
      </c>
      <c r="W1952" s="337" t="s">
        <v>19695</v>
      </c>
      <c r="X1952" s="337" t="s">
        <v>19695</v>
      </c>
      <c r="Y1952" s="337" t="s">
        <v>19695</v>
      </c>
      <c r="Z1952" s="337" t="s">
        <v>1753</v>
      </c>
      <c r="AA1952" s="337" t="s">
        <v>717</v>
      </c>
      <c r="AB1952" s="337" t="s">
        <v>718</v>
      </c>
      <c r="AC1952" s="337" t="s">
        <v>14077</v>
      </c>
    </row>
    <row r="1953" spans="1:29" ht="15.8" x14ac:dyDescent="0.25">
      <c r="A1953" s="337" t="s">
        <v>1723</v>
      </c>
      <c r="B1953" s="337" t="s">
        <v>9040</v>
      </c>
      <c r="C1953" s="337" t="s">
        <v>1821</v>
      </c>
      <c r="D1953" s="337" t="s">
        <v>449</v>
      </c>
      <c r="E1953" s="337" t="s">
        <v>7900</v>
      </c>
      <c r="F1953" s="338">
        <v>43681</v>
      </c>
      <c r="G1953" s="337" t="s">
        <v>9041</v>
      </c>
      <c r="H1953" s="338">
        <v>43715</v>
      </c>
      <c r="I1953" s="337" t="s">
        <v>19695</v>
      </c>
      <c r="J1953" s="337" t="s">
        <v>36</v>
      </c>
      <c r="K1953" s="337" t="s">
        <v>19695</v>
      </c>
      <c r="L1953" s="337" t="s">
        <v>19695</v>
      </c>
      <c r="M1953" s="337" t="s">
        <v>19695</v>
      </c>
      <c r="N1953" s="337" t="s">
        <v>19695</v>
      </c>
      <c r="O1953" s="337" t="s">
        <v>19695</v>
      </c>
      <c r="P1953" s="337" t="s">
        <v>19695</v>
      </c>
      <c r="Q1953" s="337" t="s">
        <v>19695</v>
      </c>
      <c r="R1953" s="337" t="s">
        <v>98</v>
      </c>
      <c r="S1953" s="337" t="s">
        <v>124</v>
      </c>
      <c r="T1953" s="337" t="s">
        <v>2072</v>
      </c>
      <c r="U1953" s="337" t="s">
        <v>2767</v>
      </c>
      <c r="V1953" s="337">
        <v>8</v>
      </c>
      <c r="W1953" s="337" t="s">
        <v>19695</v>
      </c>
      <c r="X1953" s="337" t="s">
        <v>19695</v>
      </c>
      <c r="Y1953" s="337" t="s">
        <v>19695</v>
      </c>
      <c r="Z1953" s="337" t="s">
        <v>1728</v>
      </c>
      <c r="AA1953" s="337" t="s">
        <v>717</v>
      </c>
      <c r="AB1953" s="337" t="s">
        <v>718</v>
      </c>
      <c r="AC1953" s="337" t="s">
        <v>14076</v>
      </c>
    </row>
    <row r="1954" spans="1:29" ht="15.8" x14ac:dyDescent="0.25">
      <c r="A1954" s="337" t="s">
        <v>1723</v>
      </c>
      <c r="B1954" s="337" t="s">
        <v>10669</v>
      </c>
      <c r="C1954" s="337" t="s">
        <v>1821</v>
      </c>
      <c r="D1954" s="337" t="s">
        <v>449</v>
      </c>
      <c r="E1954" s="337" t="s">
        <v>7486</v>
      </c>
      <c r="F1954" s="338">
        <v>43680</v>
      </c>
      <c r="G1954" s="337" t="s">
        <v>9041</v>
      </c>
      <c r="H1954" s="338">
        <v>43715</v>
      </c>
      <c r="I1954" s="337" t="s">
        <v>19695</v>
      </c>
      <c r="J1954" s="337" t="s">
        <v>36</v>
      </c>
      <c r="K1954" s="337" t="s">
        <v>19695</v>
      </c>
      <c r="L1954" s="337" t="s">
        <v>19695</v>
      </c>
      <c r="M1954" s="337" t="s">
        <v>19695</v>
      </c>
      <c r="N1954" s="337" t="s">
        <v>19695</v>
      </c>
      <c r="O1954" s="337" t="s">
        <v>19695</v>
      </c>
      <c r="P1954" s="337" t="s">
        <v>19695</v>
      </c>
      <c r="Q1954" s="337" t="s">
        <v>19695</v>
      </c>
      <c r="R1954" s="337" t="s">
        <v>15</v>
      </c>
      <c r="S1954" s="337" t="s">
        <v>1086</v>
      </c>
      <c r="T1954" s="337" t="s">
        <v>10670</v>
      </c>
      <c r="U1954" s="337" t="s">
        <v>10671</v>
      </c>
      <c r="V1954" s="337">
        <v>10</v>
      </c>
      <c r="W1954" s="337" t="s">
        <v>19695</v>
      </c>
      <c r="X1954" s="337" t="s">
        <v>19695</v>
      </c>
      <c r="Y1954" s="337" t="s">
        <v>19695</v>
      </c>
      <c r="Z1954" s="337" t="s">
        <v>1728</v>
      </c>
      <c r="AA1954" s="337" t="s">
        <v>717</v>
      </c>
      <c r="AB1954" s="337" t="s">
        <v>718</v>
      </c>
      <c r="AC1954" s="337" t="s">
        <v>14098</v>
      </c>
    </row>
    <row r="1955" spans="1:29" ht="15.8" x14ac:dyDescent="0.25">
      <c r="A1955" s="337" t="s">
        <v>1723</v>
      </c>
      <c r="B1955" s="337" t="s">
        <v>9895</v>
      </c>
      <c r="C1955" s="337" t="s">
        <v>1821</v>
      </c>
      <c r="D1955" s="337" t="s">
        <v>449</v>
      </c>
      <c r="E1955" s="337" t="s">
        <v>8308</v>
      </c>
      <c r="F1955" s="338">
        <v>43713</v>
      </c>
      <c r="G1955" s="337" t="s">
        <v>8308</v>
      </c>
      <c r="H1955" s="338">
        <v>43713</v>
      </c>
      <c r="I1955" s="337" t="s">
        <v>19695</v>
      </c>
      <c r="J1955" s="337" t="s">
        <v>36</v>
      </c>
      <c r="K1955" s="337" t="s">
        <v>19695</v>
      </c>
      <c r="L1955" s="337" t="s">
        <v>19695</v>
      </c>
      <c r="M1955" s="337" t="s">
        <v>19695</v>
      </c>
      <c r="N1955" s="337" t="s">
        <v>19695</v>
      </c>
      <c r="O1955" s="337" t="s">
        <v>19695</v>
      </c>
      <c r="P1955" s="337" t="s">
        <v>19695</v>
      </c>
      <c r="Q1955" s="337" t="s">
        <v>19695</v>
      </c>
      <c r="R1955" s="337" t="s">
        <v>15</v>
      </c>
      <c r="S1955" s="337" t="s">
        <v>1116</v>
      </c>
      <c r="T1955" s="337" t="s">
        <v>1116</v>
      </c>
      <c r="U1955" s="337" t="s">
        <v>9896</v>
      </c>
      <c r="V1955" s="337">
        <v>10</v>
      </c>
      <c r="W1955" s="337" t="s">
        <v>19695</v>
      </c>
      <c r="X1955" s="337" t="s">
        <v>19695</v>
      </c>
      <c r="Y1955" s="337" t="s">
        <v>19695</v>
      </c>
      <c r="Z1955" s="337" t="s">
        <v>1745</v>
      </c>
      <c r="AA1955" s="337" t="s">
        <v>853</v>
      </c>
      <c r="AB1955" s="337" t="s">
        <v>854</v>
      </c>
      <c r="AC1955" s="337" t="s">
        <v>15307</v>
      </c>
    </row>
    <row r="1956" spans="1:29" ht="15.8" x14ac:dyDescent="0.25">
      <c r="A1956" s="337" t="s">
        <v>1723</v>
      </c>
      <c r="B1956" s="337" t="s">
        <v>9898</v>
      </c>
      <c r="C1956" s="337" t="s">
        <v>1821</v>
      </c>
      <c r="D1956" s="337" t="s">
        <v>449</v>
      </c>
      <c r="E1956" s="337" t="s">
        <v>8308</v>
      </c>
      <c r="F1956" s="338">
        <v>43713</v>
      </c>
      <c r="G1956" s="337" t="s">
        <v>8308</v>
      </c>
      <c r="H1956" s="338">
        <v>43713</v>
      </c>
      <c r="I1956" s="337" t="s">
        <v>19695</v>
      </c>
      <c r="J1956" s="337" t="s">
        <v>36</v>
      </c>
      <c r="K1956" s="337" t="s">
        <v>19695</v>
      </c>
      <c r="L1956" s="337" t="s">
        <v>19695</v>
      </c>
      <c r="M1956" s="337" t="s">
        <v>19695</v>
      </c>
      <c r="N1956" s="337" t="s">
        <v>19695</v>
      </c>
      <c r="O1956" s="337" t="s">
        <v>19695</v>
      </c>
      <c r="P1956" s="337" t="s">
        <v>19695</v>
      </c>
      <c r="Q1956" s="337" t="s">
        <v>19695</v>
      </c>
      <c r="R1956" s="337" t="s">
        <v>2955</v>
      </c>
      <c r="S1956" s="337" t="s">
        <v>4423</v>
      </c>
      <c r="T1956" s="337" t="s">
        <v>9899</v>
      </c>
      <c r="U1956" s="337" t="s">
        <v>9900</v>
      </c>
      <c r="V1956" s="337">
        <v>10</v>
      </c>
      <c r="W1956" s="337" t="s">
        <v>19695</v>
      </c>
      <c r="X1956" s="337" t="s">
        <v>19695</v>
      </c>
      <c r="Y1956" s="337" t="s">
        <v>19695</v>
      </c>
      <c r="Z1956" s="337" t="s">
        <v>1745</v>
      </c>
      <c r="AA1956" s="337" t="s">
        <v>853</v>
      </c>
      <c r="AB1956" s="337" t="s">
        <v>854</v>
      </c>
      <c r="AC1956" s="337" t="s">
        <v>15307</v>
      </c>
    </row>
    <row r="1957" spans="1:29" ht="15.8" x14ac:dyDescent="0.25">
      <c r="A1957" s="337" t="s">
        <v>1723</v>
      </c>
      <c r="B1957" s="337" t="s">
        <v>10586</v>
      </c>
      <c r="C1957" s="337" t="s">
        <v>1821</v>
      </c>
      <c r="D1957" s="337" t="s">
        <v>449</v>
      </c>
      <c r="E1957" s="337" t="s">
        <v>7518</v>
      </c>
      <c r="F1957" s="338">
        <v>43695</v>
      </c>
      <c r="G1957" s="337" t="s">
        <v>8308</v>
      </c>
      <c r="H1957" s="338">
        <v>43713</v>
      </c>
      <c r="I1957" s="337" t="s">
        <v>19695</v>
      </c>
      <c r="J1957" s="337" t="s">
        <v>36</v>
      </c>
      <c r="K1957" s="337" t="s">
        <v>19695</v>
      </c>
      <c r="L1957" s="337" t="s">
        <v>19695</v>
      </c>
      <c r="M1957" s="337" t="s">
        <v>19695</v>
      </c>
      <c r="N1957" s="337" t="s">
        <v>19695</v>
      </c>
      <c r="O1957" s="337" t="s">
        <v>19695</v>
      </c>
      <c r="P1957" s="337" t="s">
        <v>19695</v>
      </c>
      <c r="Q1957" s="337" t="s">
        <v>19695</v>
      </c>
      <c r="R1957" s="337" t="s">
        <v>45</v>
      </c>
      <c r="S1957" s="337" t="s">
        <v>80</v>
      </c>
      <c r="T1957" s="337" t="s">
        <v>3875</v>
      </c>
      <c r="U1957" s="337" t="s">
        <v>6038</v>
      </c>
      <c r="V1957" s="337">
        <v>10</v>
      </c>
      <c r="W1957" s="337" t="s">
        <v>19695</v>
      </c>
      <c r="X1957" s="337" t="s">
        <v>19695</v>
      </c>
      <c r="Y1957" s="337" t="s">
        <v>19695</v>
      </c>
      <c r="Z1957" s="337" t="s">
        <v>1753</v>
      </c>
      <c r="AA1957" s="337" t="s">
        <v>717</v>
      </c>
      <c r="AB1957" s="337" t="s">
        <v>718</v>
      </c>
      <c r="AC1957" s="337" t="s">
        <v>14077</v>
      </c>
    </row>
    <row r="1958" spans="1:29" ht="15.8" x14ac:dyDescent="0.25">
      <c r="A1958" s="337" t="s">
        <v>1723</v>
      </c>
      <c r="B1958" s="337" t="s">
        <v>10272</v>
      </c>
      <c r="C1958" s="337" t="s">
        <v>1821</v>
      </c>
      <c r="D1958" s="337" t="s">
        <v>449</v>
      </c>
      <c r="E1958" s="337" t="s">
        <v>10273</v>
      </c>
      <c r="F1958" s="338">
        <v>43705</v>
      </c>
      <c r="G1958" s="337" t="s">
        <v>1295</v>
      </c>
      <c r="H1958" s="338">
        <v>43712</v>
      </c>
      <c r="I1958" s="337" t="s">
        <v>19695</v>
      </c>
      <c r="J1958" s="337" t="s">
        <v>16</v>
      </c>
      <c r="K1958" s="337" t="s">
        <v>19695</v>
      </c>
      <c r="L1958" s="337" t="s">
        <v>19695</v>
      </c>
      <c r="M1958" s="337" t="s">
        <v>19695</v>
      </c>
      <c r="N1958" s="337" t="s">
        <v>19695</v>
      </c>
      <c r="O1958" s="337" t="s">
        <v>19695</v>
      </c>
      <c r="P1958" s="337" t="s">
        <v>19695</v>
      </c>
      <c r="Q1958" s="337" t="s">
        <v>19695</v>
      </c>
      <c r="R1958" s="337" t="s">
        <v>98</v>
      </c>
      <c r="S1958" s="337" t="s">
        <v>1176</v>
      </c>
      <c r="T1958" s="337" t="s">
        <v>1176</v>
      </c>
      <c r="U1958" s="337" t="s">
        <v>6908</v>
      </c>
      <c r="V1958" s="337">
        <v>12</v>
      </c>
      <c r="W1958" s="337" t="s">
        <v>19695</v>
      </c>
      <c r="X1958" s="337" t="s">
        <v>19695</v>
      </c>
      <c r="Y1958" s="337" t="s">
        <v>19695</v>
      </c>
      <c r="Z1958" s="337" t="s">
        <v>1728</v>
      </c>
      <c r="AA1958" s="337" t="s">
        <v>717</v>
      </c>
      <c r="AB1958" s="337" t="s">
        <v>718</v>
      </c>
      <c r="AC1958" s="337" t="s">
        <v>14069</v>
      </c>
    </row>
    <row r="1959" spans="1:29" ht="15.8" x14ac:dyDescent="0.25">
      <c r="A1959" s="337" t="s">
        <v>1723</v>
      </c>
      <c r="B1959" s="337" t="s">
        <v>10269</v>
      </c>
      <c r="C1959" s="337" t="s">
        <v>1725</v>
      </c>
      <c r="D1959" s="337" t="s">
        <v>1730</v>
      </c>
      <c r="E1959" s="337" t="s">
        <v>1295</v>
      </c>
      <c r="F1959" s="338">
        <v>43712</v>
      </c>
      <c r="G1959" s="337" t="s">
        <v>1295</v>
      </c>
      <c r="H1959" s="338">
        <v>43712</v>
      </c>
      <c r="I1959" s="337" t="s">
        <v>19695</v>
      </c>
      <c r="J1959" s="337" t="s">
        <v>36</v>
      </c>
      <c r="K1959" s="337" t="s">
        <v>19695</v>
      </c>
      <c r="L1959" s="337" t="s">
        <v>19695</v>
      </c>
      <c r="M1959" s="337" t="s">
        <v>19695</v>
      </c>
      <c r="N1959" s="337" t="s">
        <v>19695</v>
      </c>
      <c r="O1959" s="337" t="s">
        <v>19695</v>
      </c>
      <c r="P1959" s="337" t="s">
        <v>19695</v>
      </c>
      <c r="Q1959" s="337" t="s">
        <v>19695</v>
      </c>
      <c r="R1959" s="337" t="s">
        <v>98</v>
      </c>
      <c r="S1959" s="337" t="s">
        <v>1176</v>
      </c>
      <c r="T1959" s="337" t="s">
        <v>1176</v>
      </c>
      <c r="U1959" s="337" t="s">
        <v>6596</v>
      </c>
      <c r="V1959" s="337">
        <v>12</v>
      </c>
      <c r="W1959" s="337" t="s">
        <v>19695</v>
      </c>
      <c r="X1959" s="337" t="s">
        <v>19695</v>
      </c>
      <c r="Y1959" s="337" t="s">
        <v>19695</v>
      </c>
      <c r="Z1959" s="337" t="s">
        <v>1728</v>
      </c>
      <c r="AA1959" s="337" t="s">
        <v>717</v>
      </c>
      <c r="AB1959" s="337" t="s">
        <v>718</v>
      </c>
      <c r="AC1959" s="337" t="s">
        <v>14069</v>
      </c>
    </row>
    <row r="1960" spans="1:29" ht="15.8" x14ac:dyDescent="0.25">
      <c r="A1960" s="337" t="s">
        <v>1723</v>
      </c>
      <c r="B1960" s="337" t="s">
        <v>1294</v>
      </c>
      <c r="C1960" s="337" t="s">
        <v>1821</v>
      </c>
      <c r="D1960" s="337" t="s">
        <v>449</v>
      </c>
      <c r="E1960" s="337" t="s">
        <v>1295</v>
      </c>
      <c r="F1960" s="338">
        <v>43712</v>
      </c>
      <c r="G1960" s="337" t="s">
        <v>1295</v>
      </c>
      <c r="H1960" s="338">
        <v>43712</v>
      </c>
      <c r="I1960" s="337" t="s">
        <v>19695</v>
      </c>
      <c r="J1960" s="337" t="s">
        <v>16</v>
      </c>
      <c r="K1960" s="337" t="s">
        <v>19695</v>
      </c>
      <c r="L1960" s="337" t="s">
        <v>19695</v>
      </c>
      <c r="M1960" s="337" t="s">
        <v>19695</v>
      </c>
      <c r="N1960" s="337" t="s">
        <v>19695</v>
      </c>
      <c r="O1960" s="337" t="s">
        <v>19695</v>
      </c>
      <c r="P1960" s="337" t="s">
        <v>19695</v>
      </c>
      <c r="Q1960" s="337" t="s">
        <v>19695</v>
      </c>
      <c r="R1960" s="337" t="s">
        <v>98</v>
      </c>
      <c r="S1960" s="337" t="s">
        <v>1172</v>
      </c>
      <c r="T1960" s="337" t="s">
        <v>1296</v>
      </c>
      <c r="U1960" s="337" t="s">
        <v>1297</v>
      </c>
      <c r="V1960" s="337">
        <v>8</v>
      </c>
      <c r="W1960" s="337" t="s">
        <v>19695</v>
      </c>
      <c r="X1960" s="337" t="s">
        <v>19695</v>
      </c>
      <c r="Y1960" s="337" t="s">
        <v>19695</v>
      </c>
      <c r="Z1960" s="337" t="s">
        <v>1728</v>
      </c>
      <c r="AA1960" s="337" t="s">
        <v>717</v>
      </c>
      <c r="AB1960" s="337" t="s">
        <v>718</v>
      </c>
      <c r="AC1960" s="337" t="s">
        <v>14069</v>
      </c>
    </row>
    <row r="1961" spans="1:29" ht="15.8" x14ac:dyDescent="0.25">
      <c r="A1961" s="337" t="s">
        <v>1723</v>
      </c>
      <c r="B1961" s="337" t="s">
        <v>10274</v>
      </c>
      <c r="C1961" s="337" t="s">
        <v>1821</v>
      </c>
      <c r="D1961" s="337" t="s">
        <v>449</v>
      </c>
      <c r="E1961" s="337" t="s">
        <v>1295</v>
      </c>
      <c r="F1961" s="338">
        <v>43712</v>
      </c>
      <c r="G1961" s="337" t="s">
        <v>1295</v>
      </c>
      <c r="H1961" s="338">
        <v>43712</v>
      </c>
      <c r="I1961" s="337" t="s">
        <v>19695</v>
      </c>
      <c r="J1961" s="337" t="s">
        <v>36</v>
      </c>
      <c r="K1961" s="337" t="s">
        <v>19695</v>
      </c>
      <c r="L1961" s="337" t="s">
        <v>19695</v>
      </c>
      <c r="M1961" s="337" t="s">
        <v>19695</v>
      </c>
      <c r="N1961" s="337" t="s">
        <v>19695</v>
      </c>
      <c r="O1961" s="337" t="s">
        <v>19695</v>
      </c>
      <c r="P1961" s="337" t="s">
        <v>19695</v>
      </c>
      <c r="Q1961" s="337" t="s">
        <v>19695</v>
      </c>
      <c r="R1961" s="337" t="s">
        <v>98</v>
      </c>
      <c r="S1961" s="337" t="s">
        <v>1172</v>
      </c>
      <c r="T1961" s="337" t="s">
        <v>1173</v>
      </c>
      <c r="U1961" s="337" t="s">
        <v>2085</v>
      </c>
      <c r="V1961" s="337">
        <v>8</v>
      </c>
      <c r="W1961" s="337" t="s">
        <v>19695</v>
      </c>
      <c r="X1961" s="337" t="s">
        <v>19695</v>
      </c>
      <c r="Y1961" s="337" t="s">
        <v>19695</v>
      </c>
      <c r="Z1961" s="337" t="s">
        <v>1728</v>
      </c>
      <c r="AA1961" s="337" t="s">
        <v>717</v>
      </c>
      <c r="AB1961" s="337" t="s">
        <v>718</v>
      </c>
      <c r="AC1961" s="337" t="s">
        <v>14069</v>
      </c>
    </row>
    <row r="1962" spans="1:29" ht="15.8" x14ac:dyDescent="0.25">
      <c r="A1962" s="337" t="s">
        <v>1723</v>
      </c>
      <c r="B1962" s="337" t="s">
        <v>10276</v>
      </c>
      <c r="C1962" s="337" t="s">
        <v>1821</v>
      </c>
      <c r="D1962" s="337" t="s">
        <v>449</v>
      </c>
      <c r="E1962" s="337" t="s">
        <v>1295</v>
      </c>
      <c r="F1962" s="338">
        <v>43712</v>
      </c>
      <c r="G1962" s="337" t="s">
        <v>1295</v>
      </c>
      <c r="H1962" s="338">
        <v>43712</v>
      </c>
      <c r="I1962" s="337" t="s">
        <v>19695</v>
      </c>
      <c r="J1962" s="337" t="s">
        <v>16</v>
      </c>
      <c r="K1962" s="337" t="s">
        <v>19695</v>
      </c>
      <c r="L1962" s="337" t="s">
        <v>19695</v>
      </c>
      <c r="M1962" s="337" t="s">
        <v>19695</v>
      </c>
      <c r="N1962" s="337" t="s">
        <v>19695</v>
      </c>
      <c r="O1962" s="337" t="s">
        <v>19695</v>
      </c>
      <c r="P1962" s="337" t="s">
        <v>19695</v>
      </c>
      <c r="Q1962" s="337" t="s">
        <v>19695</v>
      </c>
      <c r="R1962" s="337" t="s">
        <v>98</v>
      </c>
      <c r="S1962" s="337" t="s">
        <v>1172</v>
      </c>
      <c r="T1962" s="337" t="s">
        <v>1173</v>
      </c>
      <c r="U1962" s="337" t="s">
        <v>2085</v>
      </c>
      <c r="V1962" s="337">
        <v>8</v>
      </c>
      <c r="W1962" s="337" t="s">
        <v>19695</v>
      </c>
      <c r="X1962" s="337" t="s">
        <v>19695</v>
      </c>
      <c r="Y1962" s="337" t="s">
        <v>19695</v>
      </c>
      <c r="Z1962" s="337" t="s">
        <v>1728</v>
      </c>
      <c r="AA1962" s="337" t="s">
        <v>717</v>
      </c>
      <c r="AB1962" s="337" t="s">
        <v>718</v>
      </c>
      <c r="AC1962" s="337" t="s">
        <v>14069</v>
      </c>
    </row>
    <row r="1963" spans="1:29" ht="16.3" x14ac:dyDescent="0.3">
      <c r="A1963" s="337" t="s">
        <v>1723</v>
      </c>
      <c r="B1963" s="337" t="s">
        <v>10275</v>
      </c>
      <c r="C1963" s="337" t="s">
        <v>1725</v>
      </c>
      <c r="D1963" s="337" t="s">
        <v>1730</v>
      </c>
      <c r="E1963" s="337" t="s">
        <v>1295</v>
      </c>
      <c r="F1963" s="338">
        <v>43712</v>
      </c>
      <c r="G1963" s="337" t="s">
        <v>1295</v>
      </c>
      <c r="H1963" s="338">
        <v>43712</v>
      </c>
      <c r="I1963" s="337" t="s">
        <v>19695</v>
      </c>
      <c r="J1963" s="337" t="s">
        <v>36</v>
      </c>
      <c r="K1963" s="337" t="s">
        <v>19695</v>
      </c>
      <c r="L1963" s="337" t="s">
        <v>19695</v>
      </c>
      <c r="M1963" s="337" t="s">
        <v>19695</v>
      </c>
      <c r="N1963" s="337" t="s">
        <v>19695</v>
      </c>
      <c r="O1963" s="337" t="s">
        <v>19695</v>
      </c>
      <c r="P1963" s="337" t="s">
        <v>19695</v>
      </c>
      <c r="Q1963" s="337" t="s">
        <v>19695</v>
      </c>
      <c r="R1963" s="337" t="s">
        <v>98</v>
      </c>
      <c r="S1963" s="337" t="s">
        <v>1172</v>
      </c>
      <c r="T1963" s="337" t="s">
        <v>1173</v>
      </c>
      <c r="U1963" s="337" t="s">
        <v>10271</v>
      </c>
      <c r="V1963" s="337">
        <v>10</v>
      </c>
      <c r="W1963" s="337" t="s">
        <v>19695</v>
      </c>
      <c r="X1963" s="337" t="s">
        <v>19695</v>
      </c>
      <c r="Y1963" s="337" t="s">
        <v>19695</v>
      </c>
      <c r="Z1963" s="337" t="s">
        <v>1728</v>
      </c>
      <c r="AA1963" s="337" t="s">
        <v>717</v>
      </c>
      <c r="AB1963" s="337" t="s">
        <v>718</v>
      </c>
      <c r="AC1963" s="337" t="s">
        <v>14069</v>
      </c>
    </row>
    <row r="1964" spans="1:29" ht="16.3" x14ac:dyDescent="0.3">
      <c r="A1964" s="337" t="s">
        <v>1723</v>
      </c>
      <c r="B1964" s="337" t="s">
        <v>10270</v>
      </c>
      <c r="C1964" s="337" t="s">
        <v>1821</v>
      </c>
      <c r="D1964" s="337" t="s">
        <v>449</v>
      </c>
      <c r="E1964" s="337" t="s">
        <v>1295</v>
      </c>
      <c r="F1964" s="338">
        <v>43712</v>
      </c>
      <c r="G1964" s="337" t="s">
        <v>1295</v>
      </c>
      <c r="H1964" s="338">
        <v>43712</v>
      </c>
      <c r="I1964" s="337" t="s">
        <v>19695</v>
      </c>
      <c r="J1964" s="337" t="s">
        <v>16</v>
      </c>
      <c r="K1964" s="337" t="s">
        <v>19695</v>
      </c>
      <c r="L1964" s="337" t="s">
        <v>19695</v>
      </c>
      <c r="M1964" s="337" t="s">
        <v>19695</v>
      </c>
      <c r="N1964" s="337" t="s">
        <v>19695</v>
      </c>
      <c r="O1964" s="337" t="s">
        <v>19695</v>
      </c>
      <c r="P1964" s="337" t="s">
        <v>19695</v>
      </c>
      <c r="Q1964" s="337" t="s">
        <v>19695</v>
      </c>
      <c r="R1964" s="337" t="s">
        <v>98</v>
      </c>
      <c r="S1964" s="337" t="s">
        <v>1172</v>
      </c>
      <c r="T1964" s="337" t="s">
        <v>1173</v>
      </c>
      <c r="U1964" s="337" t="s">
        <v>10271</v>
      </c>
      <c r="V1964" s="337">
        <v>8</v>
      </c>
      <c r="W1964" s="337" t="s">
        <v>19695</v>
      </c>
      <c r="X1964" s="337" t="s">
        <v>19695</v>
      </c>
      <c r="Y1964" s="337" t="s">
        <v>19695</v>
      </c>
      <c r="Z1964" s="337" t="s">
        <v>1728</v>
      </c>
      <c r="AA1964" s="337" t="s">
        <v>717</v>
      </c>
      <c r="AB1964" s="337" t="s">
        <v>718</v>
      </c>
      <c r="AC1964" s="337" t="s">
        <v>14069</v>
      </c>
    </row>
    <row r="1965" spans="1:29" ht="15.8" x14ac:dyDescent="0.25">
      <c r="A1965" s="337" t="s">
        <v>1723</v>
      </c>
      <c r="B1965" s="337" t="s">
        <v>8526</v>
      </c>
      <c r="C1965" s="337" t="s">
        <v>1821</v>
      </c>
      <c r="D1965" s="337" t="s">
        <v>449</v>
      </c>
      <c r="E1965" s="337" t="s">
        <v>7525</v>
      </c>
      <c r="F1965" s="338">
        <v>43684</v>
      </c>
      <c r="G1965" s="337" t="s">
        <v>1295</v>
      </c>
      <c r="H1965" s="338">
        <v>43712</v>
      </c>
      <c r="I1965" s="337" t="s">
        <v>19695</v>
      </c>
      <c r="J1965" s="337" t="s">
        <v>36</v>
      </c>
      <c r="K1965" s="337" t="s">
        <v>19695</v>
      </c>
      <c r="L1965" s="337" t="s">
        <v>19695</v>
      </c>
      <c r="M1965" s="337" t="s">
        <v>19695</v>
      </c>
      <c r="N1965" s="337" t="s">
        <v>19695</v>
      </c>
      <c r="O1965" s="337" t="s">
        <v>19695</v>
      </c>
      <c r="P1965" s="337" t="s">
        <v>19695</v>
      </c>
      <c r="Q1965" s="337" t="s">
        <v>19695</v>
      </c>
      <c r="R1965" s="337" t="s">
        <v>35</v>
      </c>
      <c r="S1965" s="337" t="s">
        <v>985</v>
      </c>
      <c r="T1965" s="337" t="s">
        <v>8527</v>
      </c>
      <c r="U1965" s="337" t="s">
        <v>8528</v>
      </c>
      <c r="V1965" s="337">
        <v>6</v>
      </c>
      <c r="W1965" s="337" t="s">
        <v>19695</v>
      </c>
      <c r="X1965" s="337" t="s">
        <v>19695</v>
      </c>
      <c r="Y1965" s="337" t="s">
        <v>19695</v>
      </c>
      <c r="Z1965" s="337" t="s">
        <v>1753</v>
      </c>
      <c r="AA1965" s="337" t="s">
        <v>717</v>
      </c>
      <c r="AB1965" s="337" t="s">
        <v>718</v>
      </c>
      <c r="AC1965" s="337" t="s">
        <v>15528</v>
      </c>
    </row>
    <row r="1966" spans="1:29" ht="15.8" x14ac:dyDescent="0.25">
      <c r="A1966" s="337" t="s">
        <v>1723</v>
      </c>
      <c r="B1966" s="337" t="s">
        <v>10580</v>
      </c>
      <c r="C1966" s="337" t="s">
        <v>1821</v>
      </c>
      <c r="D1966" s="337" t="s">
        <v>449</v>
      </c>
      <c r="E1966" s="337" t="s">
        <v>10415</v>
      </c>
      <c r="F1966" s="338">
        <v>43619</v>
      </c>
      <c r="G1966" s="337" t="s">
        <v>7511</v>
      </c>
      <c r="H1966" s="338">
        <v>43711</v>
      </c>
      <c r="I1966" s="337" t="s">
        <v>19695</v>
      </c>
      <c r="J1966" s="337" t="s">
        <v>16</v>
      </c>
      <c r="K1966" s="337" t="s">
        <v>19695</v>
      </c>
      <c r="L1966" s="337" t="s">
        <v>19695</v>
      </c>
      <c r="M1966" s="337" t="s">
        <v>19695</v>
      </c>
      <c r="N1966" s="337" t="s">
        <v>19695</v>
      </c>
      <c r="O1966" s="337" t="s">
        <v>19695</v>
      </c>
      <c r="P1966" s="337" t="s">
        <v>19695</v>
      </c>
      <c r="Q1966" s="337" t="s">
        <v>19695</v>
      </c>
      <c r="R1966" s="337" t="s">
        <v>66</v>
      </c>
      <c r="S1966" s="337" t="s">
        <v>67</v>
      </c>
      <c r="T1966" s="337" t="s">
        <v>67</v>
      </c>
      <c r="U1966" s="337" t="s">
        <v>6337</v>
      </c>
      <c r="V1966" s="337">
        <v>8</v>
      </c>
      <c r="W1966" s="337" t="s">
        <v>19695</v>
      </c>
      <c r="X1966" s="337" t="s">
        <v>19695</v>
      </c>
      <c r="Y1966" s="337" t="s">
        <v>19695</v>
      </c>
      <c r="Z1966" s="337" t="s">
        <v>1728</v>
      </c>
      <c r="AA1966" s="337" t="s">
        <v>717</v>
      </c>
      <c r="AB1966" s="337" t="s">
        <v>718</v>
      </c>
      <c r="AC1966" s="337" t="s">
        <v>14070</v>
      </c>
    </row>
    <row r="1967" spans="1:29" ht="15.8" x14ac:dyDescent="0.25">
      <c r="A1967" s="337" t="s">
        <v>1723</v>
      </c>
      <c r="B1967" s="337" t="s">
        <v>7509</v>
      </c>
      <c r="C1967" s="337" t="s">
        <v>1788</v>
      </c>
      <c r="D1967" s="337" t="s">
        <v>769</v>
      </c>
      <c r="E1967" s="337" t="s">
        <v>7510</v>
      </c>
      <c r="F1967" s="338">
        <v>43517</v>
      </c>
      <c r="G1967" s="337" t="s">
        <v>7511</v>
      </c>
      <c r="H1967" s="338">
        <v>43711</v>
      </c>
      <c r="I1967" s="337" t="s">
        <v>19695</v>
      </c>
      <c r="J1967" s="337" t="s">
        <v>16</v>
      </c>
      <c r="K1967" s="337" t="s">
        <v>19695</v>
      </c>
      <c r="L1967" s="337" t="s">
        <v>19695</v>
      </c>
      <c r="M1967" s="337" t="s">
        <v>19695</v>
      </c>
      <c r="N1967" s="337" t="s">
        <v>19695</v>
      </c>
      <c r="O1967" s="337" t="s">
        <v>19695</v>
      </c>
      <c r="P1967" s="337" t="s">
        <v>19695</v>
      </c>
      <c r="Q1967" s="337" t="s">
        <v>19695</v>
      </c>
      <c r="R1967" s="337" t="s">
        <v>144</v>
      </c>
      <c r="S1967" s="337" t="s">
        <v>446</v>
      </c>
      <c r="T1967" s="337" t="s">
        <v>55</v>
      </c>
      <c r="U1967" s="337" t="s">
        <v>826</v>
      </c>
      <c r="V1967" s="337">
        <v>4</v>
      </c>
      <c r="W1967" s="337" t="s">
        <v>19695</v>
      </c>
      <c r="X1967" s="337" t="s">
        <v>19695</v>
      </c>
      <c r="Y1967" s="337" t="s">
        <v>19695</v>
      </c>
      <c r="Z1967" s="337" t="s">
        <v>1728</v>
      </c>
      <c r="AA1967" s="337" t="s">
        <v>717</v>
      </c>
      <c r="AB1967" s="337" t="s">
        <v>718</v>
      </c>
      <c r="AC1967" s="337" t="s">
        <v>14080</v>
      </c>
    </row>
    <row r="1968" spans="1:29" ht="15.8" x14ac:dyDescent="0.25">
      <c r="A1968" s="337" t="s">
        <v>1723</v>
      </c>
      <c r="B1968" s="337" t="s">
        <v>8571</v>
      </c>
      <c r="C1968" s="337" t="s">
        <v>1821</v>
      </c>
      <c r="D1968" s="337" t="s">
        <v>449</v>
      </c>
      <c r="E1968" s="337" t="s">
        <v>8572</v>
      </c>
      <c r="F1968" s="338">
        <v>43660</v>
      </c>
      <c r="G1968" s="337" t="s">
        <v>7531</v>
      </c>
      <c r="H1968" s="338">
        <v>43710</v>
      </c>
      <c r="I1968" s="337" t="s">
        <v>19695</v>
      </c>
      <c r="J1968" s="337" t="s">
        <v>16</v>
      </c>
      <c r="K1968" s="337" t="s">
        <v>19695</v>
      </c>
      <c r="L1968" s="337" t="s">
        <v>19695</v>
      </c>
      <c r="M1968" s="337" t="s">
        <v>19695</v>
      </c>
      <c r="N1968" s="337" t="s">
        <v>19695</v>
      </c>
      <c r="O1968" s="337" t="s">
        <v>19695</v>
      </c>
      <c r="P1968" s="337" t="s">
        <v>19695</v>
      </c>
      <c r="Q1968" s="337" t="s">
        <v>19695</v>
      </c>
      <c r="R1968" s="337" t="s">
        <v>1225</v>
      </c>
      <c r="S1968" s="337" t="s">
        <v>100</v>
      </c>
      <c r="T1968" s="337" t="s">
        <v>116</v>
      </c>
      <c r="U1968" s="337" t="s">
        <v>8573</v>
      </c>
      <c r="V1968" s="337">
        <v>8</v>
      </c>
      <c r="W1968" s="337" t="s">
        <v>19695</v>
      </c>
      <c r="X1968" s="337" t="s">
        <v>19695</v>
      </c>
      <c r="Y1968" s="337" t="s">
        <v>19695</v>
      </c>
      <c r="Z1968" s="337" t="s">
        <v>1728</v>
      </c>
      <c r="AA1968" s="337" t="s">
        <v>717</v>
      </c>
      <c r="AB1968" s="337" t="s">
        <v>718</v>
      </c>
      <c r="AC1968" s="337" t="s">
        <v>14067</v>
      </c>
    </row>
    <row r="1969" spans="1:29" ht="15.8" x14ac:dyDescent="0.25">
      <c r="A1969" s="337" t="s">
        <v>1723</v>
      </c>
      <c r="B1969" s="337" t="s">
        <v>10674</v>
      </c>
      <c r="C1969" s="337" t="s">
        <v>1821</v>
      </c>
      <c r="D1969" s="337" t="s">
        <v>449</v>
      </c>
      <c r="E1969" s="337" t="s">
        <v>9816</v>
      </c>
      <c r="F1969" s="338">
        <v>43652</v>
      </c>
      <c r="G1969" s="337" t="s">
        <v>7531</v>
      </c>
      <c r="H1969" s="338">
        <v>43710</v>
      </c>
      <c r="I1969" s="337" t="s">
        <v>19695</v>
      </c>
      <c r="J1969" s="337" t="s">
        <v>16</v>
      </c>
      <c r="K1969" s="337" t="s">
        <v>19695</v>
      </c>
      <c r="L1969" s="337" t="s">
        <v>19695</v>
      </c>
      <c r="M1969" s="337" t="s">
        <v>19695</v>
      </c>
      <c r="N1969" s="337" t="s">
        <v>19695</v>
      </c>
      <c r="O1969" s="337" t="s">
        <v>19695</v>
      </c>
      <c r="P1969" s="337" t="s">
        <v>19695</v>
      </c>
      <c r="Q1969" s="337" t="s">
        <v>19695</v>
      </c>
      <c r="R1969" s="337" t="s">
        <v>15</v>
      </c>
      <c r="S1969" s="337" t="s">
        <v>1086</v>
      </c>
      <c r="T1969" s="337" t="s">
        <v>1086</v>
      </c>
      <c r="U1969" s="337" t="s">
        <v>1095</v>
      </c>
      <c r="V1969" s="337">
        <v>8</v>
      </c>
      <c r="W1969" s="337" t="s">
        <v>19695</v>
      </c>
      <c r="X1969" s="337" t="s">
        <v>19695</v>
      </c>
      <c r="Y1969" s="337" t="s">
        <v>19695</v>
      </c>
      <c r="Z1969" s="337" t="s">
        <v>1728</v>
      </c>
      <c r="AA1969" s="337" t="s">
        <v>717</v>
      </c>
      <c r="AB1969" s="337" t="s">
        <v>718</v>
      </c>
      <c r="AC1969" s="337" t="s">
        <v>14099</v>
      </c>
    </row>
    <row r="1970" spans="1:29" ht="15.8" x14ac:dyDescent="0.25">
      <c r="A1970" s="337" t="s">
        <v>1723</v>
      </c>
      <c r="B1970" s="337" t="s">
        <v>7496</v>
      </c>
      <c r="C1970" s="337" t="s">
        <v>1821</v>
      </c>
      <c r="D1970" s="337" t="s">
        <v>449</v>
      </c>
      <c r="E1970" s="337" t="s">
        <v>7497</v>
      </c>
      <c r="F1970" s="338">
        <v>43672</v>
      </c>
      <c r="G1970" s="337" t="s">
        <v>7498</v>
      </c>
      <c r="H1970" s="338">
        <v>43709</v>
      </c>
      <c r="I1970" s="337" t="s">
        <v>19695</v>
      </c>
      <c r="J1970" s="337" t="s">
        <v>36</v>
      </c>
      <c r="K1970" s="337" t="s">
        <v>19695</v>
      </c>
      <c r="L1970" s="337" t="s">
        <v>19695</v>
      </c>
      <c r="M1970" s="337" t="s">
        <v>19695</v>
      </c>
      <c r="N1970" s="337" t="s">
        <v>19695</v>
      </c>
      <c r="O1970" s="337" t="s">
        <v>19695</v>
      </c>
      <c r="P1970" s="337" t="s">
        <v>19695</v>
      </c>
      <c r="Q1970" s="337" t="s">
        <v>19695</v>
      </c>
      <c r="R1970" s="337" t="s">
        <v>81</v>
      </c>
      <c r="S1970" s="337" t="s">
        <v>403</v>
      </c>
      <c r="T1970" s="337" t="s">
        <v>1465</v>
      </c>
      <c r="U1970" s="337" t="s">
        <v>7499</v>
      </c>
      <c r="V1970" s="337">
        <v>15</v>
      </c>
      <c r="W1970" s="337" t="s">
        <v>19695</v>
      </c>
      <c r="X1970" s="337" t="s">
        <v>19695</v>
      </c>
      <c r="Y1970" s="337" t="s">
        <v>19695</v>
      </c>
      <c r="Z1970" s="337" t="s">
        <v>1728</v>
      </c>
      <c r="AA1970" s="337" t="s">
        <v>717</v>
      </c>
      <c r="AB1970" s="337" t="s">
        <v>718</v>
      </c>
      <c r="AC1970" s="337" t="s">
        <v>14068</v>
      </c>
    </row>
    <row r="1971" spans="1:29" ht="15.8" x14ac:dyDescent="0.25">
      <c r="A1971" s="337" t="s">
        <v>1723</v>
      </c>
      <c r="B1971" s="337" t="s">
        <v>10486</v>
      </c>
      <c r="C1971" s="337" t="s">
        <v>1821</v>
      </c>
      <c r="D1971" s="337" t="s">
        <v>449</v>
      </c>
      <c r="E1971" s="337" t="s">
        <v>7498</v>
      </c>
      <c r="F1971" s="338">
        <v>43709</v>
      </c>
      <c r="G1971" s="337" t="s">
        <v>7498</v>
      </c>
      <c r="H1971" s="338">
        <v>43709</v>
      </c>
      <c r="I1971" s="337" t="s">
        <v>19695</v>
      </c>
      <c r="J1971" s="337" t="s">
        <v>36</v>
      </c>
      <c r="K1971" s="337" t="s">
        <v>19695</v>
      </c>
      <c r="L1971" s="337" t="s">
        <v>19695</v>
      </c>
      <c r="M1971" s="337" t="s">
        <v>19695</v>
      </c>
      <c r="N1971" s="337" t="s">
        <v>19695</v>
      </c>
      <c r="O1971" s="337" t="s">
        <v>19695</v>
      </c>
      <c r="P1971" s="337" t="s">
        <v>19695</v>
      </c>
      <c r="Q1971" s="337" t="s">
        <v>19695</v>
      </c>
      <c r="R1971" s="337" t="s">
        <v>1999</v>
      </c>
      <c r="S1971" s="337" t="s">
        <v>10487</v>
      </c>
      <c r="T1971" s="337" t="s">
        <v>10488</v>
      </c>
      <c r="U1971" s="337" t="s">
        <v>10489</v>
      </c>
      <c r="V1971" s="337">
        <v>12</v>
      </c>
      <c r="W1971" s="337" t="s">
        <v>19695</v>
      </c>
      <c r="X1971" s="337" t="s">
        <v>19695</v>
      </c>
      <c r="Y1971" s="337" t="s">
        <v>19695</v>
      </c>
      <c r="Z1971" s="337" t="s">
        <v>1753</v>
      </c>
      <c r="AA1971" s="337" t="s">
        <v>735</v>
      </c>
      <c r="AB1971" s="337" t="s">
        <v>718</v>
      </c>
      <c r="AC1971" s="337" t="s">
        <v>14082</v>
      </c>
    </row>
    <row r="1972" spans="1:29" ht="15.8" x14ac:dyDescent="0.25">
      <c r="A1972" s="337" t="s">
        <v>1723</v>
      </c>
      <c r="B1972" s="337" t="s">
        <v>10021</v>
      </c>
      <c r="C1972" s="337" t="s">
        <v>1821</v>
      </c>
      <c r="D1972" s="337" t="s">
        <v>449</v>
      </c>
      <c r="E1972" s="337" t="s">
        <v>10022</v>
      </c>
      <c r="F1972" s="338">
        <v>43708</v>
      </c>
      <c r="G1972" s="337" t="s">
        <v>10022</v>
      </c>
      <c r="H1972" s="338">
        <v>43708</v>
      </c>
      <c r="I1972" s="337" t="s">
        <v>19695</v>
      </c>
      <c r="J1972" s="337" t="s">
        <v>36</v>
      </c>
      <c r="K1972" s="337" t="s">
        <v>19695</v>
      </c>
      <c r="L1972" s="337" t="s">
        <v>19695</v>
      </c>
      <c r="M1972" s="337" t="s">
        <v>19695</v>
      </c>
      <c r="N1972" s="337" t="s">
        <v>19695</v>
      </c>
      <c r="O1972" s="337" t="s">
        <v>19695</v>
      </c>
      <c r="P1972" s="337" t="s">
        <v>19695</v>
      </c>
      <c r="Q1972" s="337" t="s">
        <v>19695</v>
      </c>
      <c r="R1972" s="337" t="s">
        <v>52</v>
      </c>
      <c r="S1972" s="337" t="s">
        <v>1494</v>
      </c>
      <c r="T1972" s="337" t="s">
        <v>10023</v>
      </c>
      <c r="U1972" s="337" t="s">
        <v>10023</v>
      </c>
      <c r="V1972" s="337">
        <v>12</v>
      </c>
      <c r="W1972" s="337" t="s">
        <v>19695</v>
      </c>
      <c r="X1972" s="337" t="s">
        <v>19695</v>
      </c>
      <c r="Y1972" s="337" t="s">
        <v>19695</v>
      </c>
      <c r="Z1972" s="337" t="s">
        <v>1728</v>
      </c>
      <c r="AA1972" s="337" t="s">
        <v>735</v>
      </c>
      <c r="AB1972" s="337" t="s">
        <v>718</v>
      </c>
      <c r="AC1972" s="337" t="s">
        <v>14065</v>
      </c>
    </row>
    <row r="1973" spans="1:29" ht="15.8" x14ac:dyDescent="0.25">
      <c r="A1973" s="337" t="s">
        <v>1723</v>
      </c>
      <c r="B1973" s="337" t="s">
        <v>11846</v>
      </c>
      <c r="C1973" s="337" t="s">
        <v>1725</v>
      </c>
      <c r="D1973" s="337" t="s">
        <v>1730</v>
      </c>
      <c r="E1973" s="337" t="s">
        <v>10022</v>
      </c>
      <c r="F1973" s="338">
        <v>43708</v>
      </c>
      <c r="G1973" s="337" t="s">
        <v>10022</v>
      </c>
      <c r="H1973" s="338">
        <v>43708</v>
      </c>
      <c r="I1973" s="337" t="s">
        <v>19695</v>
      </c>
      <c r="J1973" s="337" t="s">
        <v>36</v>
      </c>
      <c r="K1973" s="337" t="s">
        <v>19695</v>
      </c>
      <c r="L1973" s="337" t="s">
        <v>19695</v>
      </c>
      <c r="M1973" s="337" t="s">
        <v>19695</v>
      </c>
      <c r="N1973" s="337" t="s">
        <v>19695</v>
      </c>
      <c r="O1973" s="337" t="s">
        <v>19695</v>
      </c>
      <c r="P1973" s="337" t="s">
        <v>19695</v>
      </c>
      <c r="Q1973" s="337" t="s">
        <v>19695</v>
      </c>
      <c r="R1973" s="337" t="s">
        <v>52</v>
      </c>
      <c r="S1973" s="337" t="s">
        <v>857</v>
      </c>
      <c r="T1973" s="337" t="s">
        <v>2546</v>
      </c>
      <c r="U1973" s="337" t="s">
        <v>9267</v>
      </c>
      <c r="V1973" s="337">
        <v>6</v>
      </c>
      <c r="W1973" s="337" t="s">
        <v>19695</v>
      </c>
      <c r="X1973" s="337" t="s">
        <v>19695</v>
      </c>
      <c r="Y1973" s="337" t="s">
        <v>19695</v>
      </c>
      <c r="Z1973" s="337" t="s">
        <v>1753</v>
      </c>
      <c r="AA1973" s="337" t="s">
        <v>735</v>
      </c>
      <c r="AB1973" s="337" t="s">
        <v>718</v>
      </c>
      <c r="AC1973" s="337" t="s">
        <v>14065</v>
      </c>
    </row>
    <row r="1974" spans="1:29" ht="15.8" x14ac:dyDescent="0.25">
      <c r="A1974" s="337" t="s">
        <v>1723</v>
      </c>
      <c r="B1974" s="337" t="s">
        <v>7562</v>
      </c>
      <c r="C1974" s="337" t="s">
        <v>1821</v>
      </c>
      <c r="D1974" s="337" t="s">
        <v>449</v>
      </c>
      <c r="E1974" s="337" t="s">
        <v>7563</v>
      </c>
      <c r="F1974" s="338">
        <v>43565</v>
      </c>
      <c r="G1974" s="337" t="s">
        <v>7564</v>
      </c>
      <c r="H1974" s="338">
        <v>43707</v>
      </c>
      <c r="I1974" s="337" t="s">
        <v>19695</v>
      </c>
      <c r="J1974" s="337" t="s">
        <v>16</v>
      </c>
      <c r="K1974" s="337" t="s">
        <v>19695</v>
      </c>
      <c r="L1974" s="337" t="s">
        <v>19695</v>
      </c>
      <c r="M1974" s="337" t="s">
        <v>19695</v>
      </c>
      <c r="N1974" s="337" t="s">
        <v>19695</v>
      </c>
      <c r="O1974" s="337" t="s">
        <v>19695</v>
      </c>
      <c r="P1974" s="337" t="s">
        <v>19695</v>
      </c>
      <c r="Q1974" s="337" t="s">
        <v>19695</v>
      </c>
      <c r="R1974" s="337" t="s">
        <v>1741</v>
      </c>
      <c r="S1974" s="337" t="s">
        <v>7565</v>
      </c>
      <c r="T1974" s="337" t="s">
        <v>7566</v>
      </c>
      <c r="U1974" s="337" t="s">
        <v>7567</v>
      </c>
      <c r="V1974" s="337">
        <v>8</v>
      </c>
      <c r="W1974" s="337" t="s">
        <v>19695</v>
      </c>
      <c r="X1974" s="337" t="s">
        <v>19695</v>
      </c>
      <c r="Y1974" s="337" t="s">
        <v>19695</v>
      </c>
      <c r="Z1974" s="337" t="s">
        <v>1728</v>
      </c>
      <c r="AA1974" s="337" t="s">
        <v>735</v>
      </c>
      <c r="AB1974" s="337" t="s">
        <v>718</v>
      </c>
      <c r="AC1974" s="337" t="s">
        <v>14118</v>
      </c>
    </row>
    <row r="1975" spans="1:29" ht="15.8" x14ac:dyDescent="0.25">
      <c r="A1975" s="337" t="s">
        <v>1723</v>
      </c>
      <c r="B1975" s="337" t="s">
        <v>10711</v>
      </c>
      <c r="C1975" s="337" t="s">
        <v>1821</v>
      </c>
      <c r="D1975" s="337" t="s">
        <v>449</v>
      </c>
      <c r="E1975" s="337" t="s">
        <v>7564</v>
      </c>
      <c r="F1975" s="338">
        <v>43707</v>
      </c>
      <c r="G1975" s="337" t="s">
        <v>7564</v>
      </c>
      <c r="H1975" s="338">
        <v>43707</v>
      </c>
      <c r="I1975" s="337" t="s">
        <v>19695</v>
      </c>
      <c r="J1975" s="337" t="s">
        <v>36</v>
      </c>
      <c r="K1975" s="337" t="s">
        <v>19695</v>
      </c>
      <c r="L1975" s="337" t="s">
        <v>19695</v>
      </c>
      <c r="M1975" s="337" t="s">
        <v>19695</v>
      </c>
      <c r="N1975" s="337" t="s">
        <v>19695</v>
      </c>
      <c r="O1975" s="337" t="s">
        <v>19695</v>
      </c>
      <c r="P1975" s="337" t="s">
        <v>19695</v>
      </c>
      <c r="Q1975" s="337" t="s">
        <v>19695</v>
      </c>
      <c r="R1975" s="337" t="s">
        <v>66</v>
      </c>
      <c r="S1975" s="337" t="s">
        <v>67</v>
      </c>
      <c r="T1975" s="337" t="s">
        <v>2345</v>
      </c>
      <c r="U1975" s="337" t="s">
        <v>7689</v>
      </c>
      <c r="V1975" s="337">
        <v>8</v>
      </c>
      <c r="W1975" s="337" t="s">
        <v>19695</v>
      </c>
      <c r="X1975" s="337" t="s">
        <v>19695</v>
      </c>
      <c r="Y1975" s="337" t="s">
        <v>19695</v>
      </c>
      <c r="Z1975" s="337" t="s">
        <v>1745</v>
      </c>
      <c r="AA1975" s="337" t="s">
        <v>717</v>
      </c>
      <c r="AB1975" s="337" t="s">
        <v>718</v>
      </c>
      <c r="AC1975" s="337" t="s">
        <v>15308</v>
      </c>
    </row>
    <row r="1976" spans="1:29" ht="15.8" x14ac:dyDescent="0.25">
      <c r="A1976" s="337" t="s">
        <v>1723</v>
      </c>
      <c r="B1976" s="337" t="s">
        <v>10673</v>
      </c>
      <c r="C1976" s="337" t="s">
        <v>1821</v>
      </c>
      <c r="D1976" s="337" t="s">
        <v>449</v>
      </c>
      <c r="E1976" s="337" t="s">
        <v>7484</v>
      </c>
      <c r="F1976" s="338">
        <v>43626</v>
      </c>
      <c r="G1976" s="337" t="s">
        <v>9483</v>
      </c>
      <c r="H1976" s="338">
        <v>43706</v>
      </c>
      <c r="I1976" s="337" t="s">
        <v>19695</v>
      </c>
      <c r="J1976" s="337" t="s">
        <v>36</v>
      </c>
      <c r="K1976" s="337" t="s">
        <v>19695</v>
      </c>
      <c r="L1976" s="337" t="s">
        <v>19695</v>
      </c>
      <c r="M1976" s="337" t="s">
        <v>19695</v>
      </c>
      <c r="N1976" s="337" t="s">
        <v>19695</v>
      </c>
      <c r="O1976" s="337" t="s">
        <v>19695</v>
      </c>
      <c r="P1976" s="337" t="s">
        <v>19695</v>
      </c>
      <c r="Q1976" s="337" t="s">
        <v>19695</v>
      </c>
      <c r="R1976" s="337" t="s">
        <v>15</v>
      </c>
      <c r="S1976" s="337" t="s">
        <v>1086</v>
      </c>
      <c r="T1976" s="337" t="s">
        <v>1086</v>
      </c>
      <c r="U1976" s="337" t="s">
        <v>1095</v>
      </c>
      <c r="V1976" s="337">
        <v>8</v>
      </c>
      <c r="W1976" s="337" t="s">
        <v>19695</v>
      </c>
      <c r="X1976" s="337" t="s">
        <v>19695</v>
      </c>
      <c r="Y1976" s="337" t="s">
        <v>19695</v>
      </c>
      <c r="Z1976" s="337" t="s">
        <v>1728</v>
      </c>
      <c r="AA1976" s="337" t="s">
        <v>717</v>
      </c>
      <c r="AB1976" s="337" t="s">
        <v>718</v>
      </c>
      <c r="AC1976" s="337" t="s">
        <v>14099</v>
      </c>
    </row>
    <row r="1977" spans="1:29" ht="15.8" x14ac:dyDescent="0.25">
      <c r="A1977" s="337" t="s">
        <v>1723</v>
      </c>
      <c r="B1977" s="337" t="s">
        <v>10450</v>
      </c>
      <c r="C1977" s="337" t="s">
        <v>1821</v>
      </c>
      <c r="D1977" s="337" t="s">
        <v>449</v>
      </c>
      <c r="E1977" s="337" t="s">
        <v>7497</v>
      </c>
      <c r="F1977" s="338">
        <v>43672</v>
      </c>
      <c r="G1977" s="337" t="s">
        <v>10273</v>
      </c>
      <c r="H1977" s="338">
        <v>43705</v>
      </c>
      <c r="I1977" s="337" t="s">
        <v>19695</v>
      </c>
      <c r="J1977" s="337" t="s">
        <v>36</v>
      </c>
      <c r="K1977" s="337" t="s">
        <v>19695</v>
      </c>
      <c r="L1977" s="337" t="s">
        <v>19695</v>
      </c>
      <c r="M1977" s="337" t="s">
        <v>19695</v>
      </c>
      <c r="N1977" s="337" t="s">
        <v>19695</v>
      </c>
      <c r="O1977" s="337" t="s">
        <v>19695</v>
      </c>
      <c r="P1977" s="337" t="s">
        <v>19695</v>
      </c>
      <c r="Q1977" s="337" t="s">
        <v>19695</v>
      </c>
      <c r="R1977" s="337" t="s">
        <v>52</v>
      </c>
      <c r="S1977" s="337" t="s">
        <v>69</v>
      </c>
      <c r="T1977" s="337" t="s">
        <v>382</v>
      </c>
      <c r="U1977" s="337" t="s">
        <v>899</v>
      </c>
      <c r="V1977" s="337">
        <v>4</v>
      </c>
      <c r="W1977" s="337" t="s">
        <v>19695</v>
      </c>
      <c r="X1977" s="337" t="s">
        <v>19695</v>
      </c>
      <c r="Y1977" s="337" t="s">
        <v>19695</v>
      </c>
      <c r="Z1977" s="337" t="s">
        <v>1745</v>
      </c>
      <c r="AA1977" s="337" t="s">
        <v>897</v>
      </c>
      <c r="AB1977" s="337" t="s">
        <v>854</v>
      </c>
      <c r="AC1977" s="337" t="s">
        <v>14063</v>
      </c>
    </row>
    <row r="1978" spans="1:29" ht="15.8" x14ac:dyDescent="0.25">
      <c r="A1978" s="337" t="s">
        <v>1723</v>
      </c>
      <c r="B1978" s="337" t="s">
        <v>10451</v>
      </c>
      <c r="C1978" s="337" t="s">
        <v>1725</v>
      </c>
      <c r="D1978" s="337" t="s">
        <v>769</v>
      </c>
      <c r="E1978" s="337" t="s">
        <v>10452</v>
      </c>
      <c r="F1978" s="338">
        <v>43686</v>
      </c>
      <c r="G1978" s="337" t="s">
        <v>10273</v>
      </c>
      <c r="H1978" s="338">
        <v>43705</v>
      </c>
      <c r="I1978" s="337" t="s">
        <v>19695</v>
      </c>
      <c r="J1978" s="337" t="s">
        <v>36</v>
      </c>
      <c r="K1978" s="337" t="s">
        <v>19695</v>
      </c>
      <c r="L1978" s="337" t="s">
        <v>19695</v>
      </c>
      <c r="M1978" s="337" t="s">
        <v>19695</v>
      </c>
      <c r="N1978" s="337" t="s">
        <v>19695</v>
      </c>
      <c r="O1978" s="337" t="s">
        <v>19695</v>
      </c>
      <c r="P1978" s="337" t="s">
        <v>19695</v>
      </c>
      <c r="Q1978" s="337" t="s">
        <v>19695</v>
      </c>
      <c r="R1978" s="337" t="s">
        <v>52</v>
      </c>
      <c r="S1978" s="337" t="s">
        <v>69</v>
      </c>
      <c r="T1978" s="337" t="s">
        <v>69</v>
      </c>
      <c r="U1978" s="337" t="s">
        <v>899</v>
      </c>
      <c r="V1978" s="337">
        <v>4</v>
      </c>
      <c r="W1978" s="337" t="s">
        <v>19695</v>
      </c>
      <c r="X1978" s="337" t="s">
        <v>19695</v>
      </c>
      <c r="Y1978" s="337" t="s">
        <v>19695</v>
      </c>
      <c r="Z1978" s="337" t="s">
        <v>1745</v>
      </c>
      <c r="AA1978" s="337" t="s">
        <v>897</v>
      </c>
      <c r="AB1978" s="337" t="s">
        <v>854</v>
      </c>
      <c r="AC1978" s="337" t="s">
        <v>14063</v>
      </c>
    </row>
    <row r="1979" spans="1:29" ht="15.8" x14ac:dyDescent="0.25">
      <c r="A1979" s="337" t="s">
        <v>1723</v>
      </c>
      <c r="B1979" s="337" t="s">
        <v>10453</v>
      </c>
      <c r="C1979" s="337" t="s">
        <v>1821</v>
      </c>
      <c r="D1979" s="337" t="s">
        <v>449</v>
      </c>
      <c r="E1979" s="337" t="s">
        <v>1412</v>
      </c>
      <c r="F1979" s="338">
        <v>43671</v>
      </c>
      <c r="G1979" s="337" t="s">
        <v>10273</v>
      </c>
      <c r="H1979" s="338">
        <v>43705</v>
      </c>
      <c r="I1979" s="337" t="s">
        <v>19695</v>
      </c>
      <c r="J1979" s="337" t="s">
        <v>36</v>
      </c>
      <c r="K1979" s="337" t="s">
        <v>19695</v>
      </c>
      <c r="L1979" s="337" t="s">
        <v>19695</v>
      </c>
      <c r="M1979" s="337" t="s">
        <v>19695</v>
      </c>
      <c r="N1979" s="337" t="s">
        <v>19695</v>
      </c>
      <c r="O1979" s="337" t="s">
        <v>19695</v>
      </c>
      <c r="P1979" s="337" t="s">
        <v>19695</v>
      </c>
      <c r="Q1979" s="337" t="s">
        <v>19695</v>
      </c>
      <c r="R1979" s="337" t="s">
        <v>52</v>
      </c>
      <c r="S1979" s="337" t="s">
        <v>69</v>
      </c>
      <c r="T1979" s="337" t="s">
        <v>69</v>
      </c>
      <c r="U1979" s="337" t="s">
        <v>899</v>
      </c>
      <c r="V1979" s="337">
        <v>4</v>
      </c>
      <c r="W1979" s="337" t="s">
        <v>19695</v>
      </c>
      <c r="X1979" s="337" t="s">
        <v>19695</v>
      </c>
      <c r="Y1979" s="337" t="s">
        <v>19695</v>
      </c>
      <c r="Z1979" s="337" t="s">
        <v>1745</v>
      </c>
      <c r="AA1979" s="337" t="s">
        <v>897</v>
      </c>
      <c r="AB1979" s="337" t="s">
        <v>854</v>
      </c>
      <c r="AC1979" s="337" t="s">
        <v>14063</v>
      </c>
    </row>
    <row r="1980" spans="1:29" ht="15.8" x14ac:dyDescent="0.25">
      <c r="A1980" s="337" t="s">
        <v>1723</v>
      </c>
      <c r="B1980" s="337" t="s">
        <v>10796</v>
      </c>
      <c r="C1980" s="337" t="s">
        <v>1821</v>
      </c>
      <c r="D1980" s="337" t="s">
        <v>449</v>
      </c>
      <c r="E1980" s="337" t="s">
        <v>10797</v>
      </c>
      <c r="F1980" s="338">
        <v>43691</v>
      </c>
      <c r="G1980" s="337" t="s">
        <v>10273</v>
      </c>
      <c r="H1980" s="338">
        <v>43705</v>
      </c>
      <c r="I1980" s="337" t="s">
        <v>19695</v>
      </c>
      <c r="J1980" s="337" t="s">
        <v>16</v>
      </c>
      <c r="K1980" s="337" t="s">
        <v>19695</v>
      </c>
      <c r="L1980" s="337" t="s">
        <v>19695</v>
      </c>
      <c r="M1980" s="337" t="s">
        <v>19695</v>
      </c>
      <c r="N1980" s="337" t="s">
        <v>19695</v>
      </c>
      <c r="O1980" s="337" t="s">
        <v>19695</v>
      </c>
      <c r="P1980" s="337" t="s">
        <v>19695</v>
      </c>
      <c r="Q1980" s="337" t="s">
        <v>19695</v>
      </c>
      <c r="R1980" s="337" t="s">
        <v>52</v>
      </c>
      <c r="S1980" s="337" t="s">
        <v>430</v>
      </c>
      <c r="T1980" s="337" t="s">
        <v>10795</v>
      </c>
      <c r="U1980" s="337" t="s">
        <v>10798</v>
      </c>
      <c r="V1980" s="337">
        <v>8</v>
      </c>
      <c r="W1980" s="337" t="s">
        <v>19695</v>
      </c>
      <c r="X1980" s="337" t="s">
        <v>19695</v>
      </c>
      <c r="Y1980" s="337" t="s">
        <v>19695</v>
      </c>
      <c r="Z1980" s="337" t="s">
        <v>1753</v>
      </c>
      <c r="AA1980" s="337" t="s">
        <v>735</v>
      </c>
      <c r="AB1980" s="337" t="s">
        <v>718</v>
      </c>
      <c r="AC1980" s="337" t="s">
        <v>14085</v>
      </c>
    </row>
    <row r="1981" spans="1:29" ht="15.8" x14ac:dyDescent="0.25">
      <c r="A1981" s="337" t="s">
        <v>1723</v>
      </c>
      <c r="B1981" s="337" t="s">
        <v>9035</v>
      </c>
      <c r="C1981" s="337" t="s">
        <v>1821</v>
      </c>
      <c r="D1981" s="337" t="s">
        <v>449</v>
      </c>
      <c r="E1981" s="337" t="s">
        <v>9036</v>
      </c>
      <c r="F1981" s="338">
        <v>43673</v>
      </c>
      <c r="G1981" s="337" t="s">
        <v>8306</v>
      </c>
      <c r="H1981" s="338">
        <v>43704</v>
      </c>
      <c r="I1981" s="337" t="s">
        <v>19695</v>
      </c>
      <c r="J1981" s="337" t="s">
        <v>16</v>
      </c>
      <c r="K1981" s="337" t="s">
        <v>19695</v>
      </c>
      <c r="L1981" s="337" t="s">
        <v>19695</v>
      </c>
      <c r="M1981" s="337" t="s">
        <v>19695</v>
      </c>
      <c r="N1981" s="337" t="s">
        <v>19695</v>
      </c>
      <c r="O1981" s="337" t="s">
        <v>19695</v>
      </c>
      <c r="P1981" s="337" t="s">
        <v>19695</v>
      </c>
      <c r="Q1981" s="337" t="s">
        <v>19695</v>
      </c>
      <c r="R1981" s="337" t="s">
        <v>45</v>
      </c>
      <c r="S1981" s="337" t="s">
        <v>1144</v>
      </c>
      <c r="T1981" s="337" t="s">
        <v>1144</v>
      </c>
      <c r="U1981" s="337" t="s">
        <v>9037</v>
      </c>
      <c r="V1981" s="337">
        <v>8</v>
      </c>
      <c r="W1981" s="337" t="s">
        <v>19695</v>
      </c>
      <c r="X1981" s="337" t="s">
        <v>19695</v>
      </c>
      <c r="Y1981" s="337" t="s">
        <v>19695</v>
      </c>
      <c r="Z1981" s="337" t="s">
        <v>1728</v>
      </c>
      <c r="AA1981" s="337" t="s">
        <v>717</v>
      </c>
      <c r="AB1981" s="337" t="s">
        <v>718</v>
      </c>
      <c r="AC1981" s="337" t="s">
        <v>14066</v>
      </c>
    </row>
    <row r="1982" spans="1:29" ht="15.8" x14ac:dyDescent="0.25">
      <c r="A1982" s="337" t="s">
        <v>1723</v>
      </c>
      <c r="B1982" s="337" t="s">
        <v>9864</v>
      </c>
      <c r="C1982" s="337" t="s">
        <v>1821</v>
      </c>
      <c r="D1982" s="337" t="s">
        <v>449</v>
      </c>
      <c r="E1982" s="337" t="s">
        <v>8306</v>
      </c>
      <c r="F1982" s="338">
        <v>43704</v>
      </c>
      <c r="G1982" s="337" t="s">
        <v>8306</v>
      </c>
      <c r="H1982" s="338">
        <v>43704</v>
      </c>
      <c r="I1982" s="337" t="s">
        <v>19695</v>
      </c>
      <c r="J1982" s="337" t="s">
        <v>16</v>
      </c>
      <c r="K1982" s="337" t="s">
        <v>19695</v>
      </c>
      <c r="L1982" s="337" t="s">
        <v>19695</v>
      </c>
      <c r="M1982" s="337" t="s">
        <v>19695</v>
      </c>
      <c r="N1982" s="337" t="s">
        <v>19695</v>
      </c>
      <c r="O1982" s="337" t="s">
        <v>19695</v>
      </c>
      <c r="P1982" s="337" t="s">
        <v>19695</v>
      </c>
      <c r="Q1982" s="337" t="s">
        <v>19695</v>
      </c>
      <c r="R1982" s="337" t="s">
        <v>52</v>
      </c>
      <c r="S1982" s="337" t="s">
        <v>93</v>
      </c>
      <c r="T1982" s="337" t="s">
        <v>9865</v>
      </c>
      <c r="U1982" s="337" t="s">
        <v>9866</v>
      </c>
      <c r="V1982" s="337">
        <v>8</v>
      </c>
      <c r="W1982" s="337" t="s">
        <v>19695</v>
      </c>
      <c r="X1982" s="337" t="s">
        <v>19695</v>
      </c>
      <c r="Y1982" s="337" t="s">
        <v>19695</v>
      </c>
      <c r="Z1982" s="337" t="s">
        <v>1745</v>
      </c>
      <c r="AA1982" s="337" t="s">
        <v>735</v>
      </c>
      <c r="AB1982" s="337" t="s">
        <v>718</v>
      </c>
      <c r="AC1982" s="337" t="s">
        <v>14062</v>
      </c>
    </row>
    <row r="1983" spans="1:29" ht="15.8" x14ac:dyDescent="0.25">
      <c r="A1983" s="337" t="s">
        <v>1723</v>
      </c>
      <c r="B1983" s="337" t="s">
        <v>9480</v>
      </c>
      <c r="C1983" s="337" t="s">
        <v>1821</v>
      </c>
      <c r="D1983" s="337" t="s">
        <v>449</v>
      </c>
      <c r="E1983" s="337" t="s">
        <v>7900</v>
      </c>
      <c r="F1983" s="338">
        <v>43681</v>
      </c>
      <c r="G1983" s="337" t="s">
        <v>8306</v>
      </c>
      <c r="H1983" s="338">
        <v>43704</v>
      </c>
      <c r="I1983" s="337" t="s">
        <v>19695</v>
      </c>
      <c r="J1983" s="337" t="s">
        <v>16</v>
      </c>
      <c r="K1983" s="337" t="s">
        <v>19695</v>
      </c>
      <c r="L1983" s="337" t="s">
        <v>19695</v>
      </c>
      <c r="M1983" s="337" t="s">
        <v>19695</v>
      </c>
      <c r="N1983" s="337" t="s">
        <v>19695</v>
      </c>
      <c r="O1983" s="337" t="s">
        <v>19695</v>
      </c>
      <c r="P1983" s="337" t="s">
        <v>19695</v>
      </c>
      <c r="Q1983" s="337" t="s">
        <v>19695</v>
      </c>
      <c r="R1983" s="337" t="s">
        <v>98</v>
      </c>
      <c r="S1983" s="337" t="s">
        <v>1166</v>
      </c>
      <c r="T1983" s="337" t="s">
        <v>6876</v>
      </c>
      <c r="U1983" s="337" t="s">
        <v>9481</v>
      </c>
      <c r="V1983" s="337">
        <v>8</v>
      </c>
      <c r="W1983" s="337" t="s">
        <v>19695</v>
      </c>
      <c r="X1983" s="337" t="s">
        <v>19695</v>
      </c>
      <c r="Y1983" s="337" t="s">
        <v>19695</v>
      </c>
      <c r="Z1983" s="337" t="s">
        <v>1753</v>
      </c>
      <c r="AA1983" s="337" t="s">
        <v>717</v>
      </c>
      <c r="AB1983" s="337" t="s">
        <v>718</v>
      </c>
      <c r="AC1983" s="337" t="s">
        <v>15530</v>
      </c>
    </row>
    <row r="1984" spans="1:29" ht="15.8" x14ac:dyDescent="0.25">
      <c r="A1984" s="337" t="s">
        <v>1723</v>
      </c>
      <c r="B1984" s="337" t="s">
        <v>10898</v>
      </c>
      <c r="C1984" s="337" t="s">
        <v>1821</v>
      </c>
      <c r="D1984" s="337" t="s">
        <v>449</v>
      </c>
      <c r="E1984" s="337" t="s">
        <v>7481</v>
      </c>
      <c r="F1984" s="338">
        <v>43661</v>
      </c>
      <c r="G1984" s="337" t="s">
        <v>1776</v>
      </c>
      <c r="H1984" s="338">
        <v>43703</v>
      </c>
      <c r="I1984" s="337" t="s">
        <v>19695</v>
      </c>
      <c r="J1984" s="337" t="s">
        <v>36</v>
      </c>
      <c r="K1984" s="337" t="s">
        <v>19695</v>
      </c>
      <c r="L1984" s="337" t="s">
        <v>19695</v>
      </c>
      <c r="M1984" s="337" t="s">
        <v>19695</v>
      </c>
      <c r="N1984" s="337" t="s">
        <v>19695</v>
      </c>
      <c r="O1984" s="337" t="s">
        <v>19695</v>
      </c>
      <c r="P1984" s="337" t="s">
        <v>19695</v>
      </c>
      <c r="Q1984" s="337" t="s">
        <v>19695</v>
      </c>
      <c r="R1984" s="337" t="s">
        <v>45</v>
      </c>
      <c r="S1984" s="337" t="s">
        <v>80</v>
      </c>
      <c r="T1984" s="337" t="s">
        <v>2818</v>
      </c>
      <c r="U1984" s="337" t="s">
        <v>4856</v>
      </c>
      <c r="V1984" s="337">
        <v>4</v>
      </c>
      <c r="W1984" s="337" t="s">
        <v>19695</v>
      </c>
      <c r="X1984" s="337" t="s">
        <v>19695</v>
      </c>
      <c r="Y1984" s="337" t="s">
        <v>19695</v>
      </c>
      <c r="Z1984" s="337" t="s">
        <v>1728</v>
      </c>
      <c r="AA1984" s="337" t="s">
        <v>735</v>
      </c>
      <c r="AB1984" s="337" t="s">
        <v>718</v>
      </c>
      <c r="AC1984" s="337" t="s">
        <v>14069</v>
      </c>
    </row>
    <row r="1985" spans="1:29" ht="15.8" x14ac:dyDescent="0.25">
      <c r="A1985" s="337" t="s">
        <v>1723</v>
      </c>
      <c r="B1985" s="337" t="s">
        <v>1775</v>
      </c>
      <c r="C1985" s="337" t="s">
        <v>1725</v>
      </c>
      <c r="D1985" s="337" t="s">
        <v>1735</v>
      </c>
      <c r="E1985" s="337" t="s">
        <v>1776</v>
      </c>
      <c r="F1985" s="338">
        <v>43703</v>
      </c>
      <c r="G1985" s="337" t="s">
        <v>1776</v>
      </c>
      <c r="H1985" s="338">
        <v>43703</v>
      </c>
      <c r="I1985" s="337" t="s">
        <v>19695</v>
      </c>
      <c r="J1985" s="337" t="s">
        <v>36</v>
      </c>
      <c r="K1985" s="337" t="s">
        <v>19695</v>
      </c>
      <c r="L1985" s="337" t="s">
        <v>19695</v>
      </c>
      <c r="M1985" s="337" t="s">
        <v>19695</v>
      </c>
      <c r="N1985" s="337" t="s">
        <v>19695</v>
      </c>
      <c r="O1985" s="337" t="s">
        <v>19695</v>
      </c>
      <c r="P1985" s="337" t="s">
        <v>19695</v>
      </c>
      <c r="Q1985" s="337" t="s">
        <v>19695</v>
      </c>
      <c r="R1985" s="337" t="s">
        <v>52</v>
      </c>
      <c r="S1985" s="337" t="s">
        <v>93</v>
      </c>
      <c r="T1985" s="337" t="s">
        <v>1777</v>
      </c>
      <c r="U1985" s="337" t="s">
        <v>1778</v>
      </c>
      <c r="V1985" s="337">
        <v>10</v>
      </c>
      <c r="W1985" s="337" t="s">
        <v>19695</v>
      </c>
      <c r="X1985" s="337" t="s">
        <v>19695</v>
      </c>
      <c r="Y1985" s="337" t="s">
        <v>19695</v>
      </c>
      <c r="Z1985" s="337" t="s">
        <v>1745</v>
      </c>
      <c r="AA1985" s="337" t="s">
        <v>853</v>
      </c>
      <c r="AB1985" s="337" t="s">
        <v>854</v>
      </c>
      <c r="AC1985" s="337" t="s">
        <v>14062</v>
      </c>
    </row>
    <row r="1986" spans="1:29" ht="15.8" x14ac:dyDescent="0.25">
      <c r="A1986" s="337" t="s">
        <v>1723</v>
      </c>
      <c r="B1986" s="337" t="s">
        <v>9842</v>
      </c>
      <c r="C1986" s="337" t="s">
        <v>1821</v>
      </c>
      <c r="D1986" s="337" t="s">
        <v>449</v>
      </c>
      <c r="E1986" s="337" t="s">
        <v>7927</v>
      </c>
      <c r="F1986" s="338">
        <v>43696</v>
      </c>
      <c r="G1986" s="337" t="s">
        <v>1776</v>
      </c>
      <c r="H1986" s="338">
        <v>43703</v>
      </c>
      <c r="I1986" s="337" t="s">
        <v>19695</v>
      </c>
      <c r="J1986" s="337" t="s">
        <v>16</v>
      </c>
      <c r="K1986" s="337" t="s">
        <v>19695</v>
      </c>
      <c r="L1986" s="337" t="s">
        <v>19695</v>
      </c>
      <c r="M1986" s="337" t="s">
        <v>19695</v>
      </c>
      <c r="N1986" s="337" t="s">
        <v>19695</v>
      </c>
      <c r="O1986" s="337" t="s">
        <v>19695</v>
      </c>
      <c r="P1986" s="337" t="s">
        <v>19695</v>
      </c>
      <c r="Q1986" s="337" t="s">
        <v>19695</v>
      </c>
      <c r="R1986" s="337" t="s">
        <v>112</v>
      </c>
      <c r="S1986" s="337" t="s">
        <v>115</v>
      </c>
      <c r="T1986" s="337" t="s">
        <v>115</v>
      </c>
      <c r="U1986" s="337" t="s">
        <v>9843</v>
      </c>
      <c r="V1986" s="337">
        <v>6</v>
      </c>
      <c r="W1986" s="337" t="s">
        <v>19695</v>
      </c>
      <c r="X1986" s="337" t="s">
        <v>19695</v>
      </c>
      <c r="Y1986" s="337" t="s">
        <v>19695</v>
      </c>
      <c r="Z1986" s="337" t="s">
        <v>1745</v>
      </c>
      <c r="AA1986" s="337" t="s">
        <v>761</v>
      </c>
      <c r="AB1986" s="337" t="s">
        <v>762</v>
      </c>
      <c r="AC1986" s="337" t="s">
        <v>14073</v>
      </c>
    </row>
    <row r="1987" spans="1:29" ht="15.8" x14ac:dyDescent="0.25">
      <c r="A1987" s="337" t="s">
        <v>1723</v>
      </c>
      <c r="B1987" s="337" t="s">
        <v>7354</v>
      </c>
      <c r="C1987" s="337" t="s">
        <v>1821</v>
      </c>
      <c r="D1987" s="337" t="s">
        <v>449</v>
      </c>
      <c r="E1987" s="337" t="s">
        <v>7355</v>
      </c>
      <c r="F1987" s="338">
        <v>43666</v>
      </c>
      <c r="G1987" s="337" t="s">
        <v>1776</v>
      </c>
      <c r="H1987" s="338">
        <v>43703</v>
      </c>
      <c r="I1987" s="337" t="s">
        <v>19695</v>
      </c>
      <c r="J1987" s="337" t="s">
        <v>36</v>
      </c>
      <c r="K1987" s="337" t="s">
        <v>19695</v>
      </c>
      <c r="L1987" s="337" t="s">
        <v>19695</v>
      </c>
      <c r="M1987" s="337" t="s">
        <v>19695</v>
      </c>
      <c r="N1987" s="337" t="s">
        <v>19695</v>
      </c>
      <c r="O1987" s="337" t="s">
        <v>19695</v>
      </c>
      <c r="P1987" s="337" t="s">
        <v>19695</v>
      </c>
      <c r="Q1987" s="337" t="s">
        <v>19695</v>
      </c>
      <c r="R1987" s="337" t="s">
        <v>52</v>
      </c>
      <c r="S1987" s="337" t="s">
        <v>430</v>
      </c>
      <c r="T1987" s="337" t="s">
        <v>7356</v>
      </c>
      <c r="U1987" s="337" t="s">
        <v>7357</v>
      </c>
      <c r="V1987" s="337">
        <v>8</v>
      </c>
      <c r="W1987" s="337" t="s">
        <v>19695</v>
      </c>
      <c r="X1987" s="337" t="s">
        <v>19695</v>
      </c>
      <c r="Y1987" s="337" t="s">
        <v>19695</v>
      </c>
      <c r="Z1987" s="337" t="s">
        <v>1753</v>
      </c>
      <c r="AA1987" s="337" t="s">
        <v>735</v>
      </c>
      <c r="AB1987" s="337" t="s">
        <v>718</v>
      </c>
      <c r="AC1987" s="337" t="s">
        <v>15309</v>
      </c>
    </row>
    <row r="1988" spans="1:29" ht="15.8" x14ac:dyDescent="0.25">
      <c r="A1988" s="337" t="s">
        <v>1723</v>
      </c>
      <c r="B1988" s="337" t="s">
        <v>7930</v>
      </c>
      <c r="C1988" s="337" t="s">
        <v>1821</v>
      </c>
      <c r="D1988" s="337" t="s">
        <v>449</v>
      </c>
      <c r="E1988" s="337" t="s">
        <v>7931</v>
      </c>
      <c r="F1988" s="338">
        <v>43605</v>
      </c>
      <c r="G1988" s="337" t="s">
        <v>7363</v>
      </c>
      <c r="H1988" s="338">
        <v>43702</v>
      </c>
      <c r="I1988" s="337" t="s">
        <v>19695</v>
      </c>
      <c r="J1988" s="337" t="s">
        <v>16</v>
      </c>
      <c r="K1988" s="337" t="s">
        <v>19695</v>
      </c>
      <c r="L1988" s="337" t="s">
        <v>19695</v>
      </c>
      <c r="M1988" s="337" t="s">
        <v>19695</v>
      </c>
      <c r="N1988" s="337" t="s">
        <v>19695</v>
      </c>
      <c r="O1988" s="337" t="s">
        <v>19695</v>
      </c>
      <c r="P1988" s="337" t="s">
        <v>19695</v>
      </c>
      <c r="Q1988" s="337" t="s">
        <v>19695</v>
      </c>
      <c r="R1988" s="337" t="s">
        <v>109</v>
      </c>
      <c r="S1988" s="337" t="s">
        <v>110</v>
      </c>
      <c r="T1988" s="337" t="s">
        <v>408</v>
      </c>
      <c r="U1988" s="337" t="s">
        <v>402</v>
      </c>
      <c r="V1988" s="337">
        <v>4</v>
      </c>
      <c r="W1988" s="337" t="s">
        <v>19695</v>
      </c>
      <c r="X1988" s="337" t="s">
        <v>19695</v>
      </c>
      <c r="Y1988" s="337" t="s">
        <v>19695</v>
      </c>
      <c r="Z1988" s="337" t="s">
        <v>1728</v>
      </c>
      <c r="AA1988" s="337" t="s">
        <v>717</v>
      </c>
      <c r="AB1988" s="337" t="s">
        <v>718</v>
      </c>
      <c r="AC1988" s="337" t="s">
        <v>14060</v>
      </c>
    </row>
    <row r="1989" spans="1:29" ht="15.8" x14ac:dyDescent="0.25">
      <c r="A1989" s="337" t="s">
        <v>1723</v>
      </c>
      <c r="B1989" s="337" t="s">
        <v>8152</v>
      </c>
      <c r="C1989" s="337" t="s">
        <v>1821</v>
      </c>
      <c r="D1989" s="337" t="s">
        <v>449</v>
      </c>
      <c r="E1989" s="337" t="s">
        <v>7720</v>
      </c>
      <c r="F1989" s="338">
        <v>43553</v>
      </c>
      <c r="G1989" s="337" t="s">
        <v>7516</v>
      </c>
      <c r="H1989" s="338">
        <v>43701</v>
      </c>
      <c r="I1989" s="337" t="s">
        <v>19695</v>
      </c>
      <c r="J1989" s="337" t="s">
        <v>16</v>
      </c>
      <c r="K1989" s="337" t="s">
        <v>19695</v>
      </c>
      <c r="L1989" s="337" t="s">
        <v>19695</v>
      </c>
      <c r="M1989" s="337" t="s">
        <v>19695</v>
      </c>
      <c r="N1989" s="337" t="s">
        <v>19695</v>
      </c>
      <c r="O1989" s="337" t="s">
        <v>19695</v>
      </c>
      <c r="P1989" s="337" t="s">
        <v>19695</v>
      </c>
      <c r="Q1989" s="337" t="s">
        <v>19695</v>
      </c>
      <c r="R1989" s="337" t="s">
        <v>144</v>
      </c>
      <c r="S1989" s="337" t="s">
        <v>446</v>
      </c>
      <c r="T1989" s="337" t="s">
        <v>55</v>
      </c>
      <c r="U1989" s="337" t="s">
        <v>388</v>
      </c>
      <c r="V1989" s="337">
        <v>4</v>
      </c>
      <c r="W1989" s="337" t="s">
        <v>19695</v>
      </c>
      <c r="X1989" s="337" t="s">
        <v>19695</v>
      </c>
      <c r="Y1989" s="337" t="s">
        <v>19695</v>
      </c>
      <c r="Z1989" s="337" t="s">
        <v>1728</v>
      </c>
      <c r="AA1989" s="337" t="s">
        <v>717</v>
      </c>
      <c r="AB1989" s="337" t="s">
        <v>718</v>
      </c>
      <c r="AC1989" s="337" t="s">
        <v>14062</v>
      </c>
    </row>
    <row r="1990" spans="1:29" ht="15.8" x14ac:dyDescent="0.25">
      <c r="A1990" s="337" t="s">
        <v>1723</v>
      </c>
      <c r="B1990" s="337" t="s">
        <v>7515</v>
      </c>
      <c r="C1990" s="337" t="s">
        <v>1821</v>
      </c>
      <c r="D1990" s="337" t="s">
        <v>449</v>
      </c>
      <c r="E1990" s="337" t="s">
        <v>7426</v>
      </c>
      <c r="F1990" s="338">
        <v>43487</v>
      </c>
      <c r="G1990" s="337" t="s">
        <v>7516</v>
      </c>
      <c r="H1990" s="338">
        <v>43701</v>
      </c>
      <c r="I1990" s="337" t="s">
        <v>19695</v>
      </c>
      <c r="J1990" s="337" t="s">
        <v>16</v>
      </c>
      <c r="K1990" s="337" t="s">
        <v>19695</v>
      </c>
      <c r="L1990" s="337" t="s">
        <v>19695</v>
      </c>
      <c r="M1990" s="337" t="s">
        <v>19695</v>
      </c>
      <c r="N1990" s="337" t="s">
        <v>19695</v>
      </c>
      <c r="O1990" s="337" t="s">
        <v>19695</v>
      </c>
      <c r="P1990" s="337" t="s">
        <v>19695</v>
      </c>
      <c r="Q1990" s="337" t="s">
        <v>19695</v>
      </c>
      <c r="R1990" s="337" t="s">
        <v>144</v>
      </c>
      <c r="S1990" s="337" t="s">
        <v>446</v>
      </c>
      <c r="T1990" s="337" t="s">
        <v>55</v>
      </c>
      <c r="U1990" s="337" t="s">
        <v>1352</v>
      </c>
      <c r="V1990" s="337">
        <v>4</v>
      </c>
      <c r="W1990" s="337" t="s">
        <v>19695</v>
      </c>
      <c r="X1990" s="337" t="s">
        <v>19695</v>
      </c>
      <c r="Y1990" s="337" t="s">
        <v>19695</v>
      </c>
      <c r="Z1990" s="337" t="s">
        <v>1728</v>
      </c>
      <c r="AA1990" s="337" t="s">
        <v>717</v>
      </c>
      <c r="AB1990" s="337" t="s">
        <v>718</v>
      </c>
      <c r="AC1990" s="337" t="s">
        <v>14080</v>
      </c>
    </row>
    <row r="1991" spans="1:29" ht="15.8" x14ac:dyDescent="0.25">
      <c r="A1991" s="337" t="s">
        <v>1723</v>
      </c>
      <c r="B1991" s="337" t="s">
        <v>11031</v>
      </c>
      <c r="C1991" s="337" t="s">
        <v>1821</v>
      </c>
      <c r="D1991" s="337" t="s">
        <v>449</v>
      </c>
      <c r="E1991" s="337" t="s">
        <v>7435</v>
      </c>
      <c r="F1991" s="338">
        <v>43567</v>
      </c>
      <c r="G1991" s="337" t="s">
        <v>11032</v>
      </c>
      <c r="H1991" s="338">
        <v>43700</v>
      </c>
      <c r="I1991" s="337" t="s">
        <v>19695</v>
      </c>
      <c r="J1991" s="337" t="s">
        <v>36</v>
      </c>
      <c r="K1991" s="337" t="s">
        <v>19695</v>
      </c>
      <c r="L1991" s="337" t="s">
        <v>19695</v>
      </c>
      <c r="M1991" s="337" t="s">
        <v>19695</v>
      </c>
      <c r="N1991" s="337" t="s">
        <v>19695</v>
      </c>
      <c r="O1991" s="337" t="s">
        <v>19695</v>
      </c>
      <c r="P1991" s="337" t="s">
        <v>19695</v>
      </c>
      <c r="Q1991" s="337" t="s">
        <v>19695</v>
      </c>
      <c r="R1991" s="337" t="s">
        <v>18</v>
      </c>
      <c r="S1991" s="337" t="s">
        <v>1033</v>
      </c>
      <c r="T1991" s="337" t="s">
        <v>8862</v>
      </c>
      <c r="U1991" s="337" t="s">
        <v>9951</v>
      </c>
      <c r="V1991" s="337">
        <v>6</v>
      </c>
      <c r="W1991" s="337" t="s">
        <v>19695</v>
      </c>
      <c r="X1991" s="337" t="s">
        <v>19695</v>
      </c>
      <c r="Y1991" s="337" t="s">
        <v>19695</v>
      </c>
      <c r="Z1991" s="337" t="s">
        <v>1728</v>
      </c>
      <c r="AA1991" s="337" t="s">
        <v>735</v>
      </c>
      <c r="AB1991" s="337" t="s">
        <v>718</v>
      </c>
      <c r="AC1991" s="337" t="s">
        <v>14085</v>
      </c>
    </row>
    <row r="1992" spans="1:29" ht="15.8" x14ac:dyDescent="0.25">
      <c r="A1992" s="337" t="s">
        <v>1723</v>
      </c>
      <c r="B1992" s="337" t="s">
        <v>8208</v>
      </c>
      <c r="C1992" s="337" t="s">
        <v>1821</v>
      </c>
      <c r="D1992" s="337" t="s">
        <v>449</v>
      </c>
      <c r="E1992" s="337" t="s">
        <v>7520</v>
      </c>
      <c r="F1992" s="338">
        <v>43668</v>
      </c>
      <c r="G1992" s="337" t="s">
        <v>8209</v>
      </c>
      <c r="H1992" s="338">
        <v>43699</v>
      </c>
      <c r="I1992" s="337" t="s">
        <v>19695</v>
      </c>
      <c r="J1992" s="337" t="s">
        <v>36</v>
      </c>
      <c r="K1992" s="337" t="s">
        <v>19695</v>
      </c>
      <c r="L1992" s="337" t="s">
        <v>19695</v>
      </c>
      <c r="M1992" s="337" t="s">
        <v>19695</v>
      </c>
      <c r="N1992" s="337" t="s">
        <v>19695</v>
      </c>
      <c r="O1992" s="337" t="s">
        <v>19695</v>
      </c>
      <c r="P1992" s="337" t="s">
        <v>19695</v>
      </c>
      <c r="Q1992" s="337" t="s">
        <v>19695</v>
      </c>
      <c r="R1992" s="337" t="s">
        <v>56</v>
      </c>
      <c r="S1992" s="337" t="s">
        <v>57</v>
      </c>
      <c r="T1992" s="337" t="s">
        <v>1391</v>
      </c>
      <c r="U1992" s="337" t="s">
        <v>8210</v>
      </c>
      <c r="V1992" s="337">
        <v>8</v>
      </c>
      <c r="W1992" s="337" t="s">
        <v>19695</v>
      </c>
      <c r="X1992" s="337" t="s">
        <v>19695</v>
      </c>
      <c r="Y1992" s="337" t="s">
        <v>19695</v>
      </c>
      <c r="Z1992" s="337" t="s">
        <v>1728</v>
      </c>
      <c r="AA1992" s="337" t="s">
        <v>735</v>
      </c>
      <c r="AB1992" s="337" t="s">
        <v>718</v>
      </c>
      <c r="AC1992" s="337" t="s">
        <v>14062</v>
      </c>
    </row>
    <row r="1993" spans="1:29" ht="15.8" x14ac:dyDescent="0.25">
      <c r="A1993" s="337" t="s">
        <v>1723</v>
      </c>
      <c r="B1993" s="337" t="s">
        <v>9839</v>
      </c>
      <c r="C1993" s="337" t="s">
        <v>1821</v>
      </c>
      <c r="D1993" s="337" t="s">
        <v>449</v>
      </c>
      <c r="E1993" s="337" t="s">
        <v>9472</v>
      </c>
      <c r="F1993" s="338">
        <v>43685</v>
      </c>
      <c r="G1993" s="337" t="s">
        <v>8209</v>
      </c>
      <c r="H1993" s="338">
        <v>43699</v>
      </c>
      <c r="I1993" s="337" t="s">
        <v>19695</v>
      </c>
      <c r="J1993" s="337" t="s">
        <v>36</v>
      </c>
      <c r="K1993" s="337" t="s">
        <v>19695</v>
      </c>
      <c r="L1993" s="337" t="s">
        <v>19695</v>
      </c>
      <c r="M1993" s="337" t="s">
        <v>19695</v>
      </c>
      <c r="N1993" s="337" t="s">
        <v>19695</v>
      </c>
      <c r="O1993" s="337" t="s">
        <v>19695</v>
      </c>
      <c r="P1993" s="337" t="s">
        <v>19695</v>
      </c>
      <c r="Q1993" s="337" t="s">
        <v>19695</v>
      </c>
      <c r="R1993" s="337" t="s">
        <v>3268</v>
      </c>
      <c r="S1993" s="337" t="s">
        <v>4800</v>
      </c>
      <c r="T1993" s="337" t="s">
        <v>9840</v>
      </c>
      <c r="U1993" s="337" t="s">
        <v>9841</v>
      </c>
      <c r="V1993" s="337">
        <v>9</v>
      </c>
      <c r="W1993" s="337" t="s">
        <v>19695</v>
      </c>
      <c r="X1993" s="337" t="s">
        <v>19695</v>
      </c>
      <c r="Y1993" s="337" t="s">
        <v>19695</v>
      </c>
      <c r="Z1993" s="337" t="s">
        <v>1745</v>
      </c>
      <c r="AA1993" s="337" t="s">
        <v>761</v>
      </c>
      <c r="AB1993" s="337" t="s">
        <v>762</v>
      </c>
      <c r="AC1993" s="337" t="s">
        <v>14073</v>
      </c>
    </row>
    <row r="1994" spans="1:29" ht="15.8" x14ac:dyDescent="0.25">
      <c r="A1994" s="337" t="s">
        <v>1723</v>
      </c>
      <c r="B1994" s="337" t="s">
        <v>8596</v>
      </c>
      <c r="C1994" s="337" t="s">
        <v>1821</v>
      </c>
      <c r="D1994" s="337" t="s">
        <v>449</v>
      </c>
      <c r="E1994" s="337" t="s">
        <v>7931</v>
      </c>
      <c r="F1994" s="338">
        <v>43605</v>
      </c>
      <c r="G1994" s="337" t="s">
        <v>7457</v>
      </c>
      <c r="H1994" s="338">
        <v>43698</v>
      </c>
      <c r="I1994" s="337" t="s">
        <v>19695</v>
      </c>
      <c r="J1994" s="337" t="s">
        <v>36</v>
      </c>
      <c r="K1994" s="337" t="s">
        <v>19695</v>
      </c>
      <c r="L1994" s="337" t="s">
        <v>19695</v>
      </c>
      <c r="M1994" s="337" t="s">
        <v>19695</v>
      </c>
      <c r="N1994" s="337" t="s">
        <v>19695</v>
      </c>
      <c r="O1994" s="337" t="s">
        <v>19695</v>
      </c>
      <c r="P1994" s="337" t="s">
        <v>19695</v>
      </c>
      <c r="Q1994" s="337" t="s">
        <v>19695</v>
      </c>
      <c r="R1994" s="337" t="s">
        <v>1220</v>
      </c>
      <c r="S1994" s="337" t="s">
        <v>1359</v>
      </c>
      <c r="T1994" s="337" t="s">
        <v>4903</v>
      </c>
      <c r="U1994" s="337" t="s">
        <v>8597</v>
      </c>
      <c r="V1994" s="337">
        <v>8</v>
      </c>
      <c r="W1994" s="337" t="s">
        <v>19695</v>
      </c>
      <c r="X1994" s="337" t="s">
        <v>19695</v>
      </c>
      <c r="Y1994" s="337" t="s">
        <v>19695</v>
      </c>
      <c r="Z1994" s="337" t="s">
        <v>1728</v>
      </c>
      <c r="AA1994" s="337" t="s">
        <v>735</v>
      </c>
      <c r="AB1994" s="337" t="s">
        <v>718</v>
      </c>
      <c r="AC1994" s="337" t="s">
        <v>14057</v>
      </c>
    </row>
    <row r="1995" spans="1:29" ht="15.8" x14ac:dyDescent="0.25">
      <c r="A1995" s="337" t="s">
        <v>1723</v>
      </c>
      <c r="B1995" s="337" t="s">
        <v>8598</v>
      </c>
      <c r="C1995" s="337" t="s">
        <v>1821</v>
      </c>
      <c r="D1995" s="337" t="s">
        <v>449</v>
      </c>
      <c r="E1995" s="337" t="s">
        <v>8222</v>
      </c>
      <c r="F1995" s="338">
        <v>43637</v>
      </c>
      <c r="G1995" s="337" t="s">
        <v>7457</v>
      </c>
      <c r="H1995" s="338">
        <v>43698</v>
      </c>
      <c r="I1995" s="337" t="s">
        <v>19695</v>
      </c>
      <c r="J1995" s="337" t="s">
        <v>16</v>
      </c>
      <c r="K1995" s="337" t="s">
        <v>19695</v>
      </c>
      <c r="L1995" s="337" t="s">
        <v>19695</v>
      </c>
      <c r="M1995" s="337" t="s">
        <v>19695</v>
      </c>
      <c r="N1995" s="337" t="s">
        <v>19695</v>
      </c>
      <c r="O1995" s="337" t="s">
        <v>19695</v>
      </c>
      <c r="P1995" s="337" t="s">
        <v>19695</v>
      </c>
      <c r="Q1995" s="337" t="s">
        <v>19695</v>
      </c>
      <c r="R1995" s="337" t="s">
        <v>1220</v>
      </c>
      <c r="S1995" s="337" t="s">
        <v>1359</v>
      </c>
      <c r="T1995" s="337" t="s">
        <v>8599</v>
      </c>
      <c r="U1995" s="337" t="s">
        <v>8600</v>
      </c>
      <c r="V1995" s="337">
        <v>6</v>
      </c>
      <c r="W1995" s="337" t="s">
        <v>19695</v>
      </c>
      <c r="X1995" s="337" t="s">
        <v>19695</v>
      </c>
      <c r="Y1995" s="337" t="s">
        <v>19695</v>
      </c>
      <c r="Z1995" s="337" t="s">
        <v>1728</v>
      </c>
      <c r="AA1995" s="337" t="s">
        <v>735</v>
      </c>
      <c r="AB1995" s="337" t="s">
        <v>718</v>
      </c>
      <c r="AC1995" s="337" t="s">
        <v>14057</v>
      </c>
    </row>
    <row r="1996" spans="1:29" ht="15.8" x14ac:dyDescent="0.25">
      <c r="A1996" s="337" t="s">
        <v>1723</v>
      </c>
      <c r="B1996" s="337" t="s">
        <v>8224</v>
      </c>
      <c r="C1996" s="337" t="s">
        <v>1821</v>
      </c>
      <c r="D1996" s="337" t="s">
        <v>449</v>
      </c>
      <c r="E1996" s="337" t="s">
        <v>8222</v>
      </c>
      <c r="F1996" s="338">
        <v>43637</v>
      </c>
      <c r="G1996" s="337" t="s">
        <v>7457</v>
      </c>
      <c r="H1996" s="338">
        <v>43698</v>
      </c>
      <c r="I1996" s="337" t="s">
        <v>19695</v>
      </c>
      <c r="J1996" s="337" t="s">
        <v>36</v>
      </c>
      <c r="K1996" s="337" t="s">
        <v>19695</v>
      </c>
      <c r="L1996" s="337" t="s">
        <v>19695</v>
      </c>
      <c r="M1996" s="337" t="s">
        <v>19695</v>
      </c>
      <c r="N1996" s="337" t="s">
        <v>19695</v>
      </c>
      <c r="O1996" s="337" t="s">
        <v>19695</v>
      </c>
      <c r="P1996" s="337" t="s">
        <v>19695</v>
      </c>
      <c r="Q1996" s="337" t="s">
        <v>19695</v>
      </c>
      <c r="R1996" s="337" t="s">
        <v>130</v>
      </c>
      <c r="S1996" s="337" t="s">
        <v>928</v>
      </c>
      <c r="T1996" s="337" t="s">
        <v>1312</v>
      </c>
      <c r="U1996" s="337" t="s">
        <v>8225</v>
      </c>
      <c r="V1996" s="337">
        <v>6</v>
      </c>
      <c r="W1996" s="337" t="s">
        <v>19695</v>
      </c>
      <c r="X1996" s="337" t="s">
        <v>19695</v>
      </c>
      <c r="Y1996" s="337" t="s">
        <v>19695</v>
      </c>
      <c r="Z1996" s="337" t="s">
        <v>1728</v>
      </c>
      <c r="AA1996" s="337" t="s">
        <v>717</v>
      </c>
      <c r="AB1996" s="337" t="s">
        <v>718</v>
      </c>
      <c r="AC1996" s="337" t="s">
        <v>14057</v>
      </c>
    </row>
    <row r="1997" spans="1:29" ht="15.8" x14ac:dyDescent="0.25">
      <c r="A1997" s="337" t="s">
        <v>1723</v>
      </c>
      <c r="B1997" s="337" t="s">
        <v>8221</v>
      </c>
      <c r="C1997" s="337" t="s">
        <v>1821</v>
      </c>
      <c r="D1997" s="337" t="s">
        <v>449</v>
      </c>
      <c r="E1997" s="337" t="s">
        <v>8222</v>
      </c>
      <c r="F1997" s="338">
        <v>43637</v>
      </c>
      <c r="G1997" s="337" t="s">
        <v>7457</v>
      </c>
      <c r="H1997" s="338">
        <v>43698</v>
      </c>
      <c r="I1997" s="337" t="s">
        <v>19695</v>
      </c>
      <c r="J1997" s="337" t="s">
        <v>36</v>
      </c>
      <c r="K1997" s="337" t="s">
        <v>19695</v>
      </c>
      <c r="L1997" s="337" t="s">
        <v>19695</v>
      </c>
      <c r="M1997" s="337" t="s">
        <v>19695</v>
      </c>
      <c r="N1997" s="337" t="s">
        <v>19695</v>
      </c>
      <c r="O1997" s="337" t="s">
        <v>19695</v>
      </c>
      <c r="P1997" s="337" t="s">
        <v>19695</v>
      </c>
      <c r="Q1997" s="337" t="s">
        <v>19695</v>
      </c>
      <c r="R1997" s="337" t="s">
        <v>130</v>
      </c>
      <c r="S1997" s="337" t="s">
        <v>928</v>
      </c>
      <c r="T1997" s="337" t="s">
        <v>2306</v>
      </c>
      <c r="U1997" s="337" t="s">
        <v>8223</v>
      </c>
      <c r="V1997" s="337">
        <v>6</v>
      </c>
      <c r="W1997" s="337" t="s">
        <v>19695</v>
      </c>
      <c r="X1997" s="337" t="s">
        <v>19695</v>
      </c>
      <c r="Y1997" s="337" t="s">
        <v>19695</v>
      </c>
      <c r="Z1997" s="337" t="s">
        <v>1728</v>
      </c>
      <c r="AA1997" s="337" t="s">
        <v>717</v>
      </c>
      <c r="AB1997" s="337" t="s">
        <v>718</v>
      </c>
      <c r="AC1997" s="337" t="s">
        <v>14057</v>
      </c>
    </row>
    <row r="1998" spans="1:29" ht="15.8" x14ac:dyDescent="0.25">
      <c r="A1998" s="337" t="s">
        <v>1723</v>
      </c>
      <c r="B1998" s="337" t="s">
        <v>7459</v>
      </c>
      <c r="C1998" s="337" t="s">
        <v>1821</v>
      </c>
      <c r="D1998" s="337" t="s">
        <v>449</v>
      </c>
      <c r="E1998" s="337" t="s">
        <v>1424</v>
      </c>
      <c r="F1998" s="338">
        <v>43658</v>
      </c>
      <c r="G1998" s="337" t="s">
        <v>7457</v>
      </c>
      <c r="H1998" s="338">
        <v>43698</v>
      </c>
      <c r="I1998" s="337" t="s">
        <v>19695</v>
      </c>
      <c r="J1998" s="337" t="s">
        <v>16</v>
      </c>
      <c r="K1998" s="337" t="s">
        <v>19695</v>
      </c>
      <c r="L1998" s="337" t="s">
        <v>19695</v>
      </c>
      <c r="M1998" s="337" t="s">
        <v>19695</v>
      </c>
      <c r="N1998" s="337" t="s">
        <v>19695</v>
      </c>
      <c r="O1998" s="337" t="s">
        <v>19695</v>
      </c>
      <c r="P1998" s="337" t="s">
        <v>19695</v>
      </c>
      <c r="Q1998" s="337" t="s">
        <v>19695</v>
      </c>
      <c r="R1998" s="337" t="s">
        <v>52</v>
      </c>
      <c r="S1998" s="337" t="s">
        <v>430</v>
      </c>
      <c r="T1998" s="337" t="s">
        <v>1088</v>
      </c>
      <c r="U1998" s="337" t="s">
        <v>7460</v>
      </c>
      <c r="V1998" s="337">
        <v>8</v>
      </c>
      <c r="W1998" s="337" t="s">
        <v>19695</v>
      </c>
      <c r="X1998" s="337" t="s">
        <v>19695</v>
      </c>
      <c r="Y1998" s="337" t="s">
        <v>19695</v>
      </c>
      <c r="Z1998" s="337" t="s">
        <v>1753</v>
      </c>
      <c r="AA1998" s="337" t="s">
        <v>735</v>
      </c>
      <c r="AB1998" s="337" t="s">
        <v>718</v>
      </c>
      <c r="AC1998" s="337" t="s">
        <v>15526</v>
      </c>
    </row>
    <row r="1999" spans="1:29" ht="15.8" x14ac:dyDescent="0.25">
      <c r="A1999" s="337" t="s">
        <v>1723</v>
      </c>
      <c r="B1999" s="337" t="s">
        <v>7456</v>
      </c>
      <c r="C1999" s="337" t="s">
        <v>1821</v>
      </c>
      <c r="D1999" s="337" t="s">
        <v>449</v>
      </c>
      <c r="E1999" s="337" t="s">
        <v>7355</v>
      </c>
      <c r="F1999" s="338">
        <v>43666</v>
      </c>
      <c r="G1999" s="337" t="s">
        <v>7457</v>
      </c>
      <c r="H1999" s="338">
        <v>43698</v>
      </c>
      <c r="I1999" s="337" t="s">
        <v>19695</v>
      </c>
      <c r="J1999" s="337" t="s">
        <v>36</v>
      </c>
      <c r="K1999" s="337" t="s">
        <v>19695</v>
      </c>
      <c r="L1999" s="337" t="s">
        <v>19695</v>
      </c>
      <c r="M1999" s="337" t="s">
        <v>19695</v>
      </c>
      <c r="N1999" s="337" t="s">
        <v>19695</v>
      </c>
      <c r="O1999" s="337" t="s">
        <v>19695</v>
      </c>
      <c r="P1999" s="337" t="s">
        <v>19695</v>
      </c>
      <c r="Q1999" s="337" t="s">
        <v>19695</v>
      </c>
      <c r="R1999" s="337" t="s">
        <v>52</v>
      </c>
      <c r="S1999" s="337" t="s">
        <v>430</v>
      </c>
      <c r="T1999" s="337" t="s">
        <v>1321</v>
      </c>
      <c r="U1999" s="337" t="s">
        <v>7458</v>
      </c>
      <c r="V1999" s="337">
        <v>8</v>
      </c>
      <c r="W1999" s="337" t="s">
        <v>19695</v>
      </c>
      <c r="X1999" s="337" t="s">
        <v>19695</v>
      </c>
      <c r="Y1999" s="337" t="s">
        <v>19695</v>
      </c>
      <c r="Z1999" s="337" t="s">
        <v>1753</v>
      </c>
      <c r="AA1999" s="337" t="s">
        <v>735</v>
      </c>
      <c r="AB1999" s="337" t="s">
        <v>718</v>
      </c>
      <c r="AC1999" s="337" t="s">
        <v>15526</v>
      </c>
    </row>
    <row r="2000" spans="1:29" ht="15.8" x14ac:dyDescent="0.25">
      <c r="A2000" s="337" t="s">
        <v>1723</v>
      </c>
      <c r="B2000" s="337" t="s">
        <v>10448</v>
      </c>
      <c r="C2000" s="337" t="s">
        <v>1821</v>
      </c>
      <c r="D2000" s="337" t="s">
        <v>449</v>
      </c>
      <c r="E2000" s="337" t="s">
        <v>8227</v>
      </c>
      <c r="F2000" s="338">
        <v>43663</v>
      </c>
      <c r="G2000" s="337" t="s">
        <v>7345</v>
      </c>
      <c r="H2000" s="338">
        <v>43697</v>
      </c>
      <c r="I2000" s="337" t="s">
        <v>19695</v>
      </c>
      <c r="J2000" s="337" t="s">
        <v>16</v>
      </c>
      <c r="K2000" s="337" t="s">
        <v>19695</v>
      </c>
      <c r="L2000" s="337" t="s">
        <v>19695</v>
      </c>
      <c r="M2000" s="337" t="s">
        <v>19695</v>
      </c>
      <c r="N2000" s="337" t="s">
        <v>19695</v>
      </c>
      <c r="O2000" s="337" t="s">
        <v>19695</v>
      </c>
      <c r="P2000" s="337" t="s">
        <v>19695</v>
      </c>
      <c r="Q2000" s="337" t="s">
        <v>19695</v>
      </c>
      <c r="R2000" s="337" t="s">
        <v>52</v>
      </c>
      <c r="S2000" s="337" t="s">
        <v>52</v>
      </c>
      <c r="T2000" s="337" t="s">
        <v>382</v>
      </c>
      <c r="U2000" s="337" t="s">
        <v>899</v>
      </c>
      <c r="V2000" s="337">
        <v>8</v>
      </c>
      <c r="W2000" s="337" t="s">
        <v>19695</v>
      </c>
      <c r="X2000" s="337" t="s">
        <v>19695</v>
      </c>
      <c r="Y2000" s="337" t="s">
        <v>19695</v>
      </c>
      <c r="Z2000" s="337" t="s">
        <v>1745</v>
      </c>
      <c r="AA2000" s="337" t="s">
        <v>897</v>
      </c>
      <c r="AB2000" s="337" t="s">
        <v>854</v>
      </c>
      <c r="AC2000" s="337" t="s">
        <v>15306</v>
      </c>
    </row>
    <row r="2001" spans="1:29" ht="15.8" x14ac:dyDescent="0.25">
      <c r="A2001" s="337" t="s">
        <v>1723</v>
      </c>
      <c r="B2001" s="337" t="s">
        <v>10449</v>
      </c>
      <c r="C2001" s="337" t="s">
        <v>1725</v>
      </c>
      <c r="D2001" s="337" t="s">
        <v>1730</v>
      </c>
      <c r="E2001" s="337" t="s">
        <v>7525</v>
      </c>
      <c r="F2001" s="338">
        <v>43684</v>
      </c>
      <c r="G2001" s="337" t="s">
        <v>7345</v>
      </c>
      <c r="H2001" s="338">
        <v>43697</v>
      </c>
      <c r="I2001" s="337" t="s">
        <v>19695</v>
      </c>
      <c r="J2001" s="337" t="s">
        <v>16</v>
      </c>
      <c r="K2001" s="337" t="s">
        <v>19695</v>
      </c>
      <c r="L2001" s="337" t="s">
        <v>19695</v>
      </c>
      <c r="M2001" s="337" t="s">
        <v>19695</v>
      </c>
      <c r="N2001" s="337" t="s">
        <v>19695</v>
      </c>
      <c r="O2001" s="337" t="s">
        <v>19695</v>
      </c>
      <c r="P2001" s="337" t="s">
        <v>19695</v>
      </c>
      <c r="Q2001" s="337" t="s">
        <v>19695</v>
      </c>
      <c r="R2001" s="337" t="s">
        <v>52</v>
      </c>
      <c r="S2001" s="337" t="s">
        <v>93</v>
      </c>
      <c r="T2001" s="337" t="s">
        <v>1819</v>
      </c>
      <c r="U2001" s="337" t="s">
        <v>1826</v>
      </c>
      <c r="V2001" s="337">
        <v>4</v>
      </c>
      <c r="W2001" s="337" t="s">
        <v>19695</v>
      </c>
      <c r="X2001" s="337" t="s">
        <v>19695</v>
      </c>
      <c r="Y2001" s="337" t="s">
        <v>19695</v>
      </c>
      <c r="Z2001" s="337" t="s">
        <v>1745</v>
      </c>
      <c r="AA2001" s="337" t="s">
        <v>897</v>
      </c>
      <c r="AB2001" s="337" t="s">
        <v>854</v>
      </c>
      <c r="AC2001" s="337" t="s">
        <v>15306</v>
      </c>
    </row>
    <row r="2002" spans="1:29" ht="15.8" x14ac:dyDescent="0.25">
      <c r="A2002" s="337" t="s">
        <v>1723</v>
      </c>
      <c r="B2002" s="337" t="s">
        <v>9883</v>
      </c>
      <c r="C2002" s="337" t="s">
        <v>1821</v>
      </c>
      <c r="D2002" s="337" t="s">
        <v>449</v>
      </c>
      <c r="E2002" s="337" t="s">
        <v>7345</v>
      </c>
      <c r="F2002" s="338">
        <v>43697</v>
      </c>
      <c r="G2002" s="337" t="s">
        <v>7345</v>
      </c>
      <c r="H2002" s="338">
        <v>43697</v>
      </c>
      <c r="I2002" s="337" t="s">
        <v>19695</v>
      </c>
      <c r="J2002" s="337" t="s">
        <v>36</v>
      </c>
      <c r="K2002" s="337" t="s">
        <v>19695</v>
      </c>
      <c r="L2002" s="337" t="s">
        <v>19695</v>
      </c>
      <c r="M2002" s="337" t="s">
        <v>19695</v>
      </c>
      <c r="N2002" s="337" t="s">
        <v>19695</v>
      </c>
      <c r="O2002" s="337" t="s">
        <v>19695</v>
      </c>
      <c r="P2002" s="337" t="s">
        <v>19695</v>
      </c>
      <c r="Q2002" s="337" t="s">
        <v>19695</v>
      </c>
      <c r="R2002" s="337" t="s">
        <v>52</v>
      </c>
      <c r="S2002" s="337" t="s">
        <v>430</v>
      </c>
      <c r="T2002" s="337" t="s">
        <v>3232</v>
      </c>
      <c r="U2002" s="337" t="s">
        <v>9884</v>
      </c>
      <c r="V2002" s="337">
        <v>10</v>
      </c>
      <c r="W2002" s="337" t="s">
        <v>19695</v>
      </c>
      <c r="X2002" s="337" t="s">
        <v>19695</v>
      </c>
      <c r="Y2002" s="337" t="s">
        <v>19695</v>
      </c>
      <c r="Z2002" s="337" t="s">
        <v>1745</v>
      </c>
      <c r="AA2002" s="337" t="s">
        <v>853</v>
      </c>
      <c r="AB2002" s="337" t="s">
        <v>854</v>
      </c>
      <c r="AC2002" s="337" t="s">
        <v>14065</v>
      </c>
    </row>
    <row r="2003" spans="1:29" ht="15.8" x14ac:dyDescent="0.25">
      <c r="A2003" s="337" t="s">
        <v>1723</v>
      </c>
      <c r="B2003" s="337" t="s">
        <v>7925</v>
      </c>
      <c r="C2003" s="337" t="s">
        <v>1821</v>
      </c>
      <c r="D2003" s="337" t="s">
        <v>449</v>
      </c>
      <c r="E2003" s="337" t="s">
        <v>7926</v>
      </c>
      <c r="F2003" s="338">
        <v>43654</v>
      </c>
      <c r="G2003" s="337" t="s">
        <v>7927</v>
      </c>
      <c r="H2003" s="338">
        <v>43696</v>
      </c>
      <c r="I2003" s="337" t="s">
        <v>19695</v>
      </c>
      <c r="J2003" s="337" t="s">
        <v>36</v>
      </c>
      <c r="K2003" s="337" t="s">
        <v>19695</v>
      </c>
      <c r="L2003" s="337" t="s">
        <v>19695</v>
      </c>
      <c r="M2003" s="337" t="s">
        <v>19695</v>
      </c>
      <c r="N2003" s="337" t="s">
        <v>19695</v>
      </c>
      <c r="O2003" s="337" t="s">
        <v>19695</v>
      </c>
      <c r="P2003" s="337" t="s">
        <v>19695</v>
      </c>
      <c r="Q2003" s="337" t="s">
        <v>19695</v>
      </c>
      <c r="R2003" s="337" t="s">
        <v>109</v>
      </c>
      <c r="S2003" s="337" t="s">
        <v>1122</v>
      </c>
      <c r="T2003" s="337" t="s">
        <v>7928</v>
      </c>
      <c r="U2003" s="337" t="s">
        <v>7929</v>
      </c>
      <c r="V2003" s="337">
        <v>8</v>
      </c>
      <c r="W2003" s="337" t="s">
        <v>19695</v>
      </c>
      <c r="X2003" s="337" t="s">
        <v>19695</v>
      </c>
      <c r="Y2003" s="337" t="s">
        <v>19695</v>
      </c>
      <c r="Z2003" s="337" t="s">
        <v>1728</v>
      </c>
      <c r="AA2003" s="337" t="s">
        <v>717</v>
      </c>
      <c r="AB2003" s="337" t="s">
        <v>718</v>
      </c>
      <c r="AC2003" s="337" t="s">
        <v>14056</v>
      </c>
    </row>
    <row r="2004" spans="1:29" ht="15.8" x14ac:dyDescent="0.25">
      <c r="A2004" s="337" t="s">
        <v>1723</v>
      </c>
      <c r="B2004" s="337" t="s">
        <v>7517</v>
      </c>
      <c r="C2004" s="337" t="s">
        <v>1821</v>
      </c>
      <c r="D2004" s="337" t="s">
        <v>449</v>
      </c>
      <c r="E2004" s="337" t="s">
        <v>7243</v>
      </c>
      <c r="F2004" s="338">
        <v>43455</v>
      </c>
      <c r="G2004" s="337" t="s">
        <v>7518</v>
      </c>
      <c r="H2004" s="338">
        <v>43695</v>
      </c>
      <c r="I2004" s="337" t="s">
        <v>19695</v>
      </c>
      <c r="J2004" s="337" t="s">
        <v>16</v>
      </c>
      <c r="K2004" s="337" t="s">
        <v>19695</v>
      </c>
      <c r="L2004" s="337" t="s">
        <v>19695</v>
      </c>
      <c r="M2004" s="337" t="s">
        <v>19695</v>
      </c>
      <c r="N2004" s="337" t="s">
        <v>19695</v>
      </c>
      <c r="O2004" s="337" t="s">
        <v>19695</v>
      </c>
      <c r="P2004" s="337" t="s">
        <v>19695</v>
      </c>
      <c r="Q2004" s="337" t="s">
        <v>19695</v>
      </c>
      <c r="R2004" s="337" t="s">
        <v>144</v>
      </c>
      <c r="S2004" s="337" t="s">
        <v>446</v>
      </c>
      <c r="T2004" s="337" t="s">
        <v>55</v>
      </c>
      <c r="U2004" s="337" t="s">
        <v>388</v>
      </c>
      <c r="V2004" s="337">
        <v>4</v>
      </c>
      <c r="W2004" s="337" t="s">
        <v>19695</v>
      </c>
      <c r="X2004" s="337" t="s">
        <v>19695</v>
      </c>
      <c r="Y2004" s="337" t="s">
        <v>19695</v>
      </c>
      <c r="Z2004" s="337" t="s">
        <v>1728</v>
      </c>
      <c r="AA2004" s="337" t="s">
        <v>717</v>
      </c>
      <c r="AB2004" s="337" t="s">
        <v>718</v>
      </c>
      <c r="AC2004" s="337" t="s">
        <v>14080</v>
      </c>
    </row>
    <row r="2005" spans="1:29" ht="15.8" x14ac:dyDescent="0.25">
      <c r="A2005" s="337" t="s">
        <v>1723</v>
      </c>
      <c r="B2005" s="337" t="s">
        <v>8075</v>
      </c>
      <c r="C2005" s="337" t="s">
        <v>1821</v>
      </c>
      <c r="D2005" s="337" t="s">
        <v>449</v>
      </c>
      <c r="E2005" s="337" t="s">
        <v>1260</v>
      </c>
      <c r="F2005" s="338">
        <v>43601</v>
      </c>
      <c r="G2005" s="337" t="s">
        <v>7448</v>
      </c>
      <c r="H2005" s="338">
        <v>43694</v>
      </c>
      <c r="I2005" s="337" t="s">
        <v>19695</v>
      </c>
      <c r="J2005" s="337" t="s">
        <v>36</v>
      </c>
      <c r="K2005" s="337" t="s">
        <v>19695</v>
      </c>
      <c r="L2005" s="337" t="s">
        <v>19695</v>
      </c>
      <c r="M2005" s="337" t="s">
        <v>19695</v>
      </c>
      <c r="N2005" s="337" t="s">
        <v>19695</v>
      </c>
      <c r="O2005" s="337" t="s">
        <v>19695</v>
      </c>
      <c r="P2005" s="337" t="s">
        <v>19695</v>
      </c>
      <c r="Q2005" s="337" t="s">
        <v>19695</v>
      </c>
      <c r="R2005" s="337" t="s">
        <v>144</v>
      </c>
      <c r="S2005" s="337" t="s">
        <v>97</v>
      </c>
      <c r="T2005" s="337" t="s">
        <v>4723</v>
      </c>
      <c r="U2005" s="337" t="s">
        <v>8076</v>
      </c>
      <c r="V2005" s="337">
        <v>15</v>
      </c>
      <c r="W2005" s="337" t="s">
        <v>19695</v>
      </c>
      <c r="X2005" s="337" t="s">
        <v>19695</v>
      </c>
      <c r="Y2005" s="337" t="s">
        <v>19695</v>
      </c>
      <c r="Z2005" s="337" t="s">
        <v>1728</v>
      </c>
      <c r="AA2005" s="337" t="s">
        <v>717</v>
      </c>
      <c r="AB2005" s="337" t="s">
        <v>718</v>
      </c>
      <c r="AC2005" s="337" t="s">
        <v>14055</v>
      </c>
    </row>
    <row r="2006" spans="1:29" ht="15.8" x14ac:dyDescent="0.25">
      <c r="A2006" s="337" t="s">
        <v>1723</v>
      </c>
      <c r="B2006" s="337" t="s">
        <v>8226</v>
      </c>
      <c r="C2006" s="337" t="s">
        <v>1821</v>
      </c>
      <c r="D2006" s="337" t="s">
        <v>449</v>
      </c>
      <c r="E2006" s="337" t="s">
        <v>8227</v>
      </c>
      <c r="F2006" s="338">
        <v>43663</v>
      </c>
      <c r="G2006" s="337" t="s">
        <v>7448</v>
      </c>
      <c r="H2006" s="338">
        <v>43694</v>
      </c>
      <c r="I2006" s="337" t="s">
        <v>19695</v>
      </c>
      <c r="J2006" s="337" t="s">
        <v>16</v>
      </c>
      <c r="K2006" s="337" t="s">
        <v>19695</v>
      </c>
      <c r="L2006" s="337" t="s">
        <v>19695</v>
      </c>
      <c r="M2006" s="337" t="s">
        <v>19695</v>
      </c>
      <c r="N2006" s="337" t="s">
        <v>19695</v>
      </c>
      <c r="O2006" s="337" t="s">
        <v>19695</v>
      </c>
      <c r="P2006" s="337" t="s">
        <v>19695</v>
      </c>
      <c r="Q2006" s="337" t="s">
        <v>19695</v>
      </c>
      <c r="R2006" s="337" t="s">
        <v>130</v>
      </c>
      <c r="S2006" s="337" t="s">
        <v>940</v>
      </c>
      <c r="T2006" s="337" t="s">
        <v>2934</v>
      </c>
      <c r="U2006" s="337" t="s">
        <v>8228</v>
      </c>
      <c r="V2006" s="337">
        <v>6</v>
      </c>
      <c r="W2006" s="337" t="s">
        <v>19695</v>
      </c>
      <c r="X2006" s="337" t="s">
        <v>19695</v>
      </c>
      <c r="Y2006" s="337" t="s">
        <v>19695</v>
      </c>
      <c r="Z2006" s="337" t="s">
        <v>1728</v>
      </c>
      <c r="AA2006" s="337" t="s">
        <v>735</v>
      </c>
      <c r="AB2006" s="337" t="s">
        <v>718</v>
      </c>
      <c r="AC2006" s="337" t="s">
        <v>14055</v>
      </c>
    </row>
    <row r="2007" spans="1:29" ht="15.8" x14ac:dyDescent="0.25">
      <c r="A2007" s="337" t="s">
        <v>1723</v>
      </c>
      <c r="B2007" s="337" t="s">
        <v>7446</v>
      </c>
      <c r="C2007" s="337" t="s">
        <v>1821</v>
      </c>
      <c r="D2007" s="337" t="s">
        <v>449</v>
      </c>
      <c r="E2007" s="337" t="s">
        <v>7447</v>
      </c>
      <c r="F2007" s="338">
        <v>43631</v>
      </c>
      <c r="G2007" s="337" t="s">
        <v>7448</v>
      </c>
      <c r="H2007" s="338">
        <v>43694</v>
      </c>
      <c r="I2007" s="337" t="s">
        <v>19695</v>
      </c>
      <c r="J2007" s="337" t="s">
        <v>16</v>
      </c>
      <c r="K2007" s="337" t="s">
        <v>19695</v>
      </c>
      <c r="L2007" s="337" t="s">
        <v>19695</v>
      </c>
      <c r="M2007" s="337" t="s">
        <v>19695</v>
      </c>
      <c r="N2007" s="337" t="s">
        <v>19695</v>
      </c>
      <c r="O2007" s="337" t="s">
        <v>19695</v>
      </c>
      <c r="P2007" s="337" t="s">
        <v>19695</v>
      </c>
      <c r="Q2007" s="337" t="s">
        <v>19695</v>
      </c>
      <c r="R2007" s="337" t="s">
        <v>105</v>
      </c>
      <c r="S2007" s="337" t="s">
        <v>448</v>
      </c>
      <c r="T2007" s="337" t="s">
        <v>3018</v>
      </c>
      <c r="U2007" s="337" t="s">
        <v>7449</v>
      </c>
      <c r="V2007" s="337">
        <v>8</v>
      </c>
      <c r="W2007" s="337" t="s">
        <v>19695</v>
      </c>
      <c r="X2007" s="337" t="s">
        <v>19695</v>
      </c>
      <c r="Y2007" s="337" t="s">
        <v>19695</v>
      </c>
      <c r="Z2007" s="337" t="s">
        <v>1753</v>
      </c>
      <c r="AA2007" s="337" t="s">
        <v>717</v>
      </c>
      <c r="AB2007" s="337" t="s">
        <v>718</v>
      </c>
      <c r="AC2007" s="337" t="s">
        <v>15309</v>
      </c>
    </row>
    <row r="2008" spans="1:29" ht="15.8" x14ac:dyDescent="0.25">
      <c r="A2008" s="337" t="s">
        <v>1723</v>
      </c>
      <c r="B2008" s="337" t="s">
        <v>8582</v>
      </c>
      <c r="C2008" s="337" t="s">
        <v>1821</v>
      </c>
      <c r="D2008" s="337" t="s">
        <v>449</v>
      </c>
      <c r="E2008" s="337" t="s">
        <v>8351</v>
      </c>
      <c r="F2008" s="338">
        <v>43655</v>
      </c>
      <c r="G2008" s="337" t="s">
        <v>8583</v>
      </c>
      <c r="H2008" s="338">
        <v>43693</v>
      </c>
      <c r="I2008" s="337" t="s">
        <v>19695</v>
      </c>
      <c r="J2008" s="337" t="s">
        <v>36</v>
      </c>
      <c r="K2008" s="337" t="s">
        <v>19695</v>
      </c>
      <c r="L2008" s="337" t="s">
        <v>19695</v>
      </c>
      <c r="M2008" s="337" t="s">
        <v>19695</v>
      </c>
      <c r="N2008" s="337" t="s">
        <v>19695</v>
      </c>
      <c r="O2008" s="337" t="s">
        <v>19695</v>
      </c>
      <c r="P2008" s="337" t="s">
        <v>19695</v>
      </c>
      <c r="Q2008" s="337" t="s">
        <v>19695</v>
      </c>
      <c r="R2008" s="337" t="s">
        <v>35</v>
      </c>
      <c r="S2008" s="337" t="s">
        <v>77</v>
      </c>
      <c r="T2008" s="337" t="s">
        <v>8584</v>
      </c>
      <c r="U2008" s="337" t="s">
        <v>1929</v>
      </c>
      <c r="V2008" s="337">
        <v>6</v>
      </c>
      <c r="W2008" s="337" t="s">
        <v>19695</v>
      </c>
      <c r="X2008" s="337" t="s">
        <v>19695</v>
      </c>
      <c r="Y2008" s="337" t="s">
        <v>19695</v>
      </c>
      <c r="Z2008" s="337" t="s">
        <v>1728</v>
      </c>
      <c r="AA2008" s="337" t="s">
        <v>735</v>
      </c>
      <c r="AB2008" s="337" t="s">
        <v>718</v>
      </c>
      <c r="AC2008" s="337" t="s">
        <v>14094</v>
      </c>
    </row>
    <row r="2009" spans="1:29" ht="15.8" x14ac:dyDescent="0.25">
      <c r="A2009" s="337" t="s">
        <v>1723</v>
      </c>
      <c r="B2009" s="337" t="s">
        <v>8860</v>
      </c>
      <c r="C2009" s="337" t="s">
        <v>1821</v>
      </c>
      <c r="D2009" s="337" t="s">
        <v>449</v>
      </c>
      <c r="E2009" s="337" t="s">
        <v>8861</v>
      </c>
      <c r="F2009" s="338">
        <v>43662</v>
      </c>
      <c r="G2009" s="337" t="s">
        <v>8583</v>
      </c>
      <c r="H2009" s="338">
        <v>43693</v>
      </c>
      <c r="I2009" s="337" t="s">
        <v>19695</v>
      </c>
      <c r="J2009" s="337" t="s">
        <v>36</v>
      </c>
      <c r="K2009" s="337" t="s">
        <v>19695</v>
      </c>
      <c r="L2009" s="337" t="s">
        <v>19695</v>
      </c>
      <c r="M2009" s="337" t="s">
        <v>19695</v>
      </c>
      <c r="N2009" s="337" t="s">
        <v>19695</v>
      </c>
      <c r="O2009" s="337" t="s">
        <v>19695</v>
      </c>
      <c r="P2009" s="337" t="s">
        <v>19695</v>
      </c>
      <c r="Q2009" s="337" t="s">
        <v>19695</v>
      </c>
      <c r="R2009" s="337" t="s">
        <v>18</v>
      </c>
      <c r="S2009" s="337" t="s">
        <v>1033</v>
      </c>
      <c r="T2009" s="337" t="s">
        <v>5250</v>
      </c>
      <c r="U2009" s="337" t="s">
        <v>8862</v>
      </c>
      <c r="V2009" s="337">
        <v>12</v>
      </c>
      <c r="W2009" s="337" t="s">
        <v>19695</v>
      </c>
      <c r="X2009" s="337" t="s">
        <v>19695</v>
      </c>
      <c r="Y2009" s="337" t="s">
        <v>19695</v>
      </c>
      <c r="Z2009" s="337" t="s">
        <v>1753</v>
      </c>
      <c r="AA2009" s="337" t="s">
        <v>735</v>
      </c>
      <c r="AB2009" s="337" t="s">
        <v>718</v>
      </c>
      <c r="AC2009" s="337" t="s">
        <v>15306</v>
      </c>
    </row>
    <row r="2010" spans="1:29" ht="15.8" x14ac:dyDescent="0.25">
      <c r="A2010" s="337" t="s">
        <v>1723</v>
      </c>
      <c r="B2010" s="337" t="s">
        <v>13548</v>
      </c>
      <c r="C2010" s="337" t="s">
        <v>1725</v>
      </c>
      <c r="D2010" s="337" t="s">
        <v>1730</v>
      </c>
      <c r="E2010" s="337" t="s">
        <v>8104</v>
      </c>
      <c r="F2010" s="338">
        <v>43600</v>
      </c>
      <c r="G2010" s="337" t="s">
        <v>7384</v>
      </c>
      <c r="H2010" s="338">
        <v>43692</v>
      </c>
      <c r="I2010" s="337" t="s">
        <v>19695</v>
      </c>
      <c r="J2010" s="337" t="s">
        <v>36</v>
      </c>
      <c r="K2010" s="337" t="s">
        <v>19695</v>
      </c>
      <c r="L2010" s="337" t="s">
        <v>19695</v>
      </c>
      <c r="M2010" s="337" t="s">
        <v>19695</v>
      </c>
      <c r="N2010" s="337" t="s">
        <v>19695</v>
      </c>
      <c r="O2010" s="337" t="s">
        <v>19695</v>
      </c>
      <c r="P2010" s="337" t="s">
        <v>19695</v>
      </c>
      <c r="Q2010" s="337" t="s">
        <v>19695</v>
      </c>
      <c r="R2010" s="337" t="s">
        <v>130</v>
      </c>
      <c r="S2010" s="337" t="s">
        <v>928</v>
      </c>
      <c r="T2010" s="337" t="s">
        <v>2306</v>
      </c>
      <c r="U2010" s="337" t="s">
        <v>1991</v>
      </c>
      <c r="V2010" s="337">
        <v>6</v>
      </c>
      <c r="W2010" s="337" t="s">
        <v>19695</v>
      </c>
      <c r="X2010" s="337" t="s">
        <v>19695</v>
      </c>
      <c r="Y2010" s="337" t="s">
        <v>19695</v>
      </c>
      <c r="Z2010" s="337" t="s">
        <v>1728</v>
      </c>
      <c r="AA2010" s="337" t="s">
        <v>717</v>
      </c>
      <c r="AB2010" s="337" t="s">
        <v>718</v>
      </c>
      <c r="AC2010" s="337" t="s">
        <v>13550</v>
      </c>
    </row>
    <row r="2011" spans="1:29" ht="15.8" x14ac:dyDescent="0.25">
      <c r="A2011" s="337" t="s">
        <v>1723</v>
      </c>
      <c r="B2011" s="337" t="s">
        <v>7501</v>
      </c>
      <c r="C2011" s="337" t="s">
        <v>1821</v>
      </c>
      <c r="D2011" s="337" t="s">
        <v>449</v>
      </c>
      <c r="E2011" s="337" t="s">
        <v>7502</v>
      </c>
      <c r="F2011" s="338">
        <v>43483</v>
      </c>
      <c r="G2011" s="337" t="s">
        <v>7384</v>
      </c>
      <c r="H2011" s="338">
        <v>43692</v>
      </c>
      <c r="I2011" s="337" t="s">
        <v>19695</v>
      </c>
      <c r="J2011" s="337" t="s">
        <v>16</v>
      </c>
      <c r="K2011" s="337" t="s">
        <v>19695</v>
      </c>
      <c r="L2011" s="337" t="s">
        <v>19695</v>
      </c>
      <c r="M2011" s="337" t="s">
        <v>19695</v>
      </c>
      <c r="N2011" s="337" t="s">
        <v>19695</v>
      </c>
      <c r="O2011" s="337" t="s">
        <v>19695</v>
      </c>
      <c r="P2011" s="337" t="s">
        <v>19695</v>
      </c>
      <c r="Q2011" s="337" t="s">
        <v>19695</v>
      </c>
      <c r="R2011" s="337" t="s">
        <v>144</v>
      </c>
      <c r="S2011" s="337" t="s">
        <v>446</v>
      </c>
      <c r="T2011" s="337" t="s">
        <v>55</v>
      </c>
      <c r="U2011" s="337" t="s">
        <v>388</v>
      </c>
      <c r="V2011" s="337">
        <v>4</v>
      </c>
      <c r="W2011" s="337" t="s">
        <v>19695</v>
      </c>
      <c r="X2011" s="337" t="s">
        <v>19695</v>
      </c>
      <c r="Y2011" s="337" t="s">
        <v>19695</v>
      </c>
      <c r="Z2011" s="337" t="s">
        <v>1728</v>
      </c>
      <c r="AA2011" s="337" t="s">
        <v>717</v>
      </c>
      <c r="AB2011" s="337" t="s">
        <v>718</v>
      </c>
      <c r="AC2011" s="337" t="s">
        <v>14078</v>
      </c>
    </row>
    <row r="2012" spans="1:29" ht="15.8" x14ac:dyDescent="0.25">
      <c r="A2012" s="337" t="s">
        <v>1723</v>
      </c>
      <c r="B2012" s="337" t="s">
        <v>11854</v>
      </c>
      <c r="C2012" s="337" t="s">
        <v>1821</v>
      </c>
      <c r="D2012" s="337" t="s">
        <v>449</v>
      </c>
      <c r="E2012" s="337" t="s">
        <v>10452</v>
      </c>
      <c r="F2012" s="338">
        <v>43686</v>
      </c>
      <c r="G2012" s="337" t="s">
        <v>7384</v>
      </c>
      <c r="H2012" s="338">
        <v>43692</v>
      </c>
      <c r="I2012" s="337" t="s">
        <v>19695</v>
      </c>
      <c r="J2012" s="337" t="s">
        <v>16</v>
      </c>
      <c r="K2012" s="337" t="s">
        <v>19695</v>
      </c>
      <c r="L2012" s="337" t="s">
        <v>19695</v>
      </c>
      <c r="M2012" s="337" t="s">
        <v>19695</v>
      </c>
      <c r="N2012" s="337" t="s">
        <v>19695</v>
      </c>
      <c r="O2012" s="337" t="s">
        <v>19695</v>
      </c>
      <c r="P2012" s="337" t="s">
        <v>19695</v>
      </c>
      <c r="Q2012" s="337" t="s">
        <v>19695</v>
      </c>
      <c r="R2012" s="337" t="s">
        <v>52</v>
      </c>
      <c r="S2012" s="337" t="s">
        <v>857</v>
      </c>
      <c r="T2012" s="337" t="s">
        <v>411</v>
      </c>
      <c r="U2012" s="337" t="s">
        <v>11855</v>
      </c>
      <c r="V2012" s="337">
        <v>12</v>
      </c>
      <c r="W2012" s="337" t="s">
        <v>19695</v>
      </c>
      <c r="X2012" s="337" t="s">
        <v>19695</v>
      </c>
      <c r="Y2012" s="337" t="s">
        <v>19695</v>
      </c>
      <c r="Z2012" s="337" t="s">
        <v>1728</v>
      </c>
      <c r="AA2012" s="337" t="s">
        <v>735</v>
      </c>
      <c r="AB2012" s="337" t="s">
        <v>718</v>
      </c>
      <c r="AC2012" s="337" t="s">
        <v>14082</v>
      </c>
    </row>
    <row r="2013" spans="1:29" ht="15.8" x14ac:dyDescent="0.25">
      <c r="A2013" s="337" t="s">
        <v>1723</v>
      </c>
      <c r="B2013" s="337" t="s">
        <v>9885</v>
      </c>
      <c r="C2013" s="337" t="s">
        <v>1821</v>
      </c>
      <c r="D2013" s="337" t="s">
        <v>449</v>
      </c>
      <c r="E2013" s="337" t="s">
        <v>7384</v>
      </c>
      <c r="F2013" s="338">
        <v>43692</v>
      </c>
      <c r="G2013" s="337" t="s">
        <v>7384</v>
      </c>
      <c r="H2013" s="338">
        <v>43692</v>
      </c>
      <c r="I2013" s="337" t="s">
        <v>19695</v>
      </c>
      <c r="J2013" s="337" t="s">
        <v>16</v>
      </c>
      <c r="K2013" s="337" t="s">
        <v>19695</v>
      </c>
      <c r="L2013" s="337" t="s">
        <v>19695</v>
      </c>
      <c r="M2013" s="337" t="s">
        <v>19695</v>
      </c>
      <c r="N2013" s="337" t="s">
        <v>19695</v>
      </c>
      <c r="O2013" s="337" t="s">
        <v>19695</v>
      </c>
      <c r="P2013" s="337" t="s">
        <v>19695</v>
      </c>
      <c r="Q2013" s="337" t="s">
        <v>19695</v>
      </c>
      <c r="R2013" s="337" t="s">
        <v>134</v>
      </c>
      <c r="S2013" s="337" t="s">
        <v>783</v>
      </c>
      <c r="T2013" s="337" t="s">
        <v>9886</v>
      </c>
      <c r="U2013" s="337" t="s">
        <v>9231</v>
      </c>
      <c r="V2013" s="337">
        <v>10</v>
      </c>
      <c r="W2013" s="337" t="s">
        <v>19695</v>
      </c>
      <c r="X2013" s="337" t="s">
        <v>19695</v>
      </c>
      <c r="Y2013" s="337" t="s">
        <v>19695</v>
      </c>
      <c r="Z2013" s="337" t="s">
        <v>1745</v>
      </c>
      <c r="AA2013" s="337" t="s">
        <v>853</v>
      </c>
      <c r="AB2013" s="337" t="s">
        <v>854</v>
      </c>
      <c r="AC2013" s="337" t="s">
        <v>14065</v>
      </c>
    </row>
    <row r="2014" spans="1:29" ht="15.8" x14ac:dyDescent="0.25">
      <c r="A2014" s="337" t="s">
        <v>1723</v>
      </c>
      <c r="B2014" s="337" t="s">
        <v>10012</v>
      </c>
      <c r="C2014" s="337" t="s">
        <v>1725</v>
      </c>
      <c r="D2014" s="337" t="s">
        <v>13527</v>
      </c>
      <c r="E2014" s="337" t="s">
        <v>7384</v>
      </c>
      <c r="F2014" s="338">
        <v>43692</v>
      </c>
      <c r="G2014" s="337" t="s">
        <v>7384</v>
      </c>
      <c r="H2014" s="338">
        <v>43692</v>
      </c>
      <c r="I2014" s="337" t="s">
        <v>19695</v>
      </c>
      <c r="J2014" s="337" t="s">
        <v>36</v>
      </c>
      <c r="K2014" s="337" t="s">
        <v>19695</v>
      </c>
      <c r="L2014" s="337" t="s">
        <v>19695</v>
      </c>
      <c r="M2014" s="337" t="s">
        <v>19695</v>
      </c>
      <c r="N2014" s="337" t="s">
        <v>19695</v>
      </c>
      <c r="O2014" s="337" t="s">
        <v>19695</v>
      </c>
      <c r="P2014" s="337" t="s">
        <v>19695</v>
      </c>
      <c r="Q2014" s="337" t="s">
        <v>19695</v>
      </c>
      <c r="R2014" s="337" t="s">
        <v>52</v>
      </c>
      <c r="S2014" s="337" t="s">
        <v>839</v>
      </c>
      <c r="T2014" s="337" t="s">
        <v>1605</v>
      </c>
      <c r="U2014" s="337" t="s">
        <v>2473</v>
      </c>
      <c r="V2014" s="337">
        <v>4</v>
      </c>
      <c r="W2014" s="337" t="s">
        <v>19695</v>
      </c>
      <c r="X2014" s="337" t="s">
        <v>19695</v>
      </c>
      <c r="Y2014" s="337" t="s">
        <v>19695</v>
      </c>
      <c r="Z2014" s="337" t="s">
        <v>1753</v>
      </c>
      <c r="AA2014" s="337" t="s">
        <v>735</v>
      </c>
      <c r="AB2014" s="337" t="s">
        <v>718</v>
      </c>
      <c r="AC2014" s="337" t="s">
        <v>13550</v>
      </c>
    </row>
    <row r="2015" spans="1:29" ht="15.8" x14ac:dyDescent="0.25">
      <c r="A2015" s="337" t="s">
        <v>1723</v>
      </c>
      <c r="B2015" s="337" t="s">
        <v>10013</v>
      </c>
      <c r="C2015" s="337" t="s">
        <v>1725</v>
      </c>
      <c r="D2015" s="337" t="s">
        <v>1730</v>
      </c>
      <c r="E2015" s="337" t="s">
        <v>7384</v>
      </c>
      <c r="F2015" s="338">
        <v>43692</v>
      </c>
      <c r="G2015" s="337" t="s">
        <v>7384</v>
      </c>
      <c r="H2015" s="338">
        <v>43692</v>
      </c>
      <c r="I2015" s="337" t="s">
        <v>19695</v>
      </c>
      <c r="J2015" s="337" t="s">
        <v>16</v>
      </c>
      <c r="K2015" s="337" t="s">
        <v>19695</v>
      </c>
      <c r="L2015" s="337" t="s">
        <v>19695</v>
      </c>
      <c r="M2015" s="337" t="s">
        <v>19695</v>
      </c>
      <c r="N2015" s="337" t="s">
        <v>19695</v>
      </c>
      <c r="O2015" s="337" t="s">
        <v>19695</v>
      </c>
      <c r="P2015" s="337" t="s">
        <v>19695</v>
      </c>
      <c r="Q2015" s="337" t="s">
        <v>19695</v>
      </c>
      <c r="R2015" s="337" t="s">
        <v>52</v>
      </c>
      <c r="S2015" s="337" t="s">
        <v>120</v>
      </c>
      <c r="T2015" s="337" t="s">
        <v>10014</v>
      </c>
      <c r="U2015" s="337" t="s">
        <v>10015</v>
      </c>
      <c r="V2015" s="337">
        <v>12</v>
      </c>
      <c r="W2015" s="337" t="s">
        <v>19695</v>
      </c>
      <c r="X2015" s="337" t="s">
        <v>19695</v>
      </c>
      <c r="Y2015" s="337" t="s">
        <v>19695</v>
      </c>
      <c r="Z2015" s="337" t="s">
        <v>1753</v>
      </c>
      <c r="AA2015" s="337" t="s">
        <v>735</v>
      </c>
      <c r="AB2015" s="337" t="s">
        <v>718</v>
      </c>
      <c r="AC2015" s="337" t="s">
        <v>13550</v>
      </c>
    </row>
    <row r="2016" spans="1:29" ht="15.8" x14ac:dyDescent="0.25">
      <c r="A2016" s="337" t="s">
        <v>1723</v>
      </c>
      <c r="B2016" s="337" t="s">
        <v>10016</v>
      </c>
      <c r="C2016" s="337" t="s">
        <v>1821</v>
      </c>
      <c r="D2016" s="337" t="s">
        <v>449</v>
      </c>
      <c r="E2016" s="337" t="s">
        <v>7384</v>
      </c>
      <c r="F2016" s="338">
        <v>43692</v>
      </c>
      <c r="G2016" s="337" t="s">
        <v>7384</v>
      </c>
      <c r="H2016" s="338">
        <v>43692</v>
      </c>
      <c r="I2016" s="337" t="s">
        <v>19695</v>
      </c>
      <c r="J2016" s="337" t="s">
        <v>36</v>
      </c>
      <c r="K2016" s="337" t="s">
        <v>19695</v>
      </c>
      <c r="L2016" s="337" t="s">
        <v>19695</v>
      </c>
      <c r="M2016" s="337" t="s">
        <v>19695</v>
      </c>
      <c r="N2016" s="337" t="s">
        <v>19695</v>
      </c>
      <c r="O2016" s="337" t="s">
        <v>19695</v>
      </c>
      <c r="P2016" s="337" t="s">
        <v>19695</v>
      </c>
      <c r="Q2016" s="337" t="s">
        <v>19695</v>
      </c>
      <c r="R2016" s="337" t="s">
        <v>52</v>
      </c>
      <c r="S2016" s="337" t="s">
        <v>120</v>
      </c>
      <c r="T2016" s="337" t="s">
        <v>10017</v>
      </c>
      <c r="U2016" s="337" t="s">
        <v>10018</v>
      </c>
      <c r="V2016" s="337">
        <v>4</v>
      </c>
      <c r="W2016" s="337" t="s">
        <v>19695</v>
      </c>
      <c r="X2016" s="337" t="s">
        <v>19695</v>
      </c>
      <c r="Y2016" s="337" t="s">
        <v>19695</v>
      </c>
      <c r="Z2016" s="337" t="s">
        <v>1753</v>
      </c>
      <c r="AA2016" s="337" t="s">
        <v>735</v>
      </c>
      <c r="AB2016" s="337" t="s">
        <v>718</v>
      </c>
      <c r="AC2016" s="337" t="s">
        <v>13550</v>
      </c>
    </row>
    <row r="2017" spans="1:29" ht="15.8" x14ac:dyDescent="0.25">
      <c r="A2017" s="337" t="s">
        <v>1723</v>
      </c>
      <c r="B2017" s="337" t="s">
        <v>10019</v>
      </c>
      <c r="C2017" s="337" t="s">
        <v>1821</v>
      </c>
      <c r="D2017" s="337" t="s">
        <v>449</v>
      </c>
      <c r="E2017" s="337" t="s">
        <v>7384</v>
      </c>
      <c r="F2017" s="338">
        <v>43692</v>
      </c>
      <c r="G2017" s="337" t="s">
        <v>7384</v>
      </c>
      <c r="H2017" s="338">
        <v>43692</v>
      </c>
      <c r="I2017" s="337" t="s">
        <v>19695</v>
      </c>
      <c r="J2017" s="337" t="s">
        <v>36</v>
      </c>
      <c r="K2017" s="337" t="s">
        <v>19695</v>
      </c>
      <c r="L2017" s="337" t="s">
        <v>19695</v>
      </c>
      <c r="M2017" s="337" t="s">
        <v>19695</v>
      </c>
      <c r="N2017" s="337" t="s">
        <v>19695</v>
      </c>
      <c r="O2017" s="337" t="s">
        <v>19695</v>
      </c>
      <c r="P2017" s="337" t="s">
        <v>19695</v>
      </c>
      <c r="Q2017" s="337" t="s">
        <v>19695</v>
      </c>
      <c r="R2017" s="337" t="s">
        <v>52</v>
      </c>
      <c r="S2017" s="337" t="s">
        <v>857</v>
      </c>
      <c r="T2017" s="337" t="s">
        <v>2438</v>
      </c>
      <c r="U2017" s="337" t="s">
        <v>10020</v>
      </c>
      <c r="V2017" s="337">
        <v>4</v>
      </c>
      <c r="W2017" s="337" t="s">
        <v>19695</v>
      </c>
      <c r="X2017" s="337" t="s">
        <v>19695</v>
      </c>
      <c r="Y2017" s="337" t="s">
        <v>19695</v>
      </c>
      <c r="Z2017" s="337" t="s">
        <v>1753</v>
      </c>
      <c r="AA2017" s="337" t="s">
        <v>735</v>
      </c>
      <c r="AB2017" s="337" t="s">
        <v>718</v>
      </c>
      <c r="AC2017" s="337" t="s">
        <v>13550</v>
      </c>
    </row>
    <row r="2018" spans="1:29" ht="15.8" x14ac:dyDescent="0.25">
      <c r="A2018" s="337" t="s">
        <v>1723</v>
      </c>
      <c r="B2018" s="337" t="s">
        <v>7382</v>
      </c>
      <c r="C2018" s="337" t="s">
        <v>1821</v>
      </c>
      <c r="D2018" s="337" t="s">
        <v>449</v>
      </c>
      <c r="E2018" s="337" t="s">
        <v>7383</v>
      </c>
      <c r="F2018" s="338">
        <v>43656</v>
      </c>
      <c r="G2018" s="337" t="s">
        <v>7384</v>
      </c>
      <c r="H2018" s="338">
        <v>43692</v>
      </c>
      <c r="I2018" s="337" t="s">
        <v>19695</v>
      </c>
      <c r="J2018" s="337" t="s">
        <v>36</v>
      </c>
      <c r="K2018" s="337" t="s">
        <v>19695</v>
      </c>
      <c r="L2018" s="337" t="s">
        <v>19695</v>
      </c>
      <c r="M2018" s="337" t="s">
        <v>19695</v>
      </c>
      <c r="N2018" s="337" t="s">
        <v>19695</v>
      </c>
      <c r="O2018" s="337" t="s">
        <v>19695</v>
      </c>
      <c r="P2018" s="337" t="s">
        <v>19695</v>
      </c>
      <c r="Q2018" s="337" t="s">
        <v>19695</v>
      </c>
      <c r="R2018" s="337" t="s">
        <v>52</v>
      </c>
      <c r="S2018" s="337" t="s">
        <v>93</v>
      </c>
      <c r="T2018" s="337" t="s">
        <v>7356</v>
      </c>
      <c r="U2018" s="337" t="s">
        <v>3163</v>
      </c>
      <c r="V2018" s="337">
        <v>8</v>
      </c>
      <c r="W2018" s="337" t="s">
        <v>19695</v>
      </c>
      <c r="X2018" s="337" t="s">
        <v>19695</v>
      </c>
      <c r="Y2018" s="337" t="s">
        <v>19695</v>
      </c>
      <c r="Z2018" s="337" t="s">
        <v>1753</v>
      </c>
      <c r="AA2018" s="337" t="s">
        <v>735</v>
      </c>
      <c r="AB2018" s="337" t="s">
        <v>718</v>
      </c>
      <c r="AC2018" s="337" t="s">
        <v>14082</v>
      </c>
    </row>
    <row r="2019" spans="1:29" ht="15.8" x14ac:dyDescent="0.25">
      <c r="A2019" s="337" t="s">
        <v>1723</v>
      </c>
      <c r="B2019" s="337" t="s">
        <v>9279</v>
      </c>
      <c r="C2019" s="337" t="s">
        <v>1821</v>
      </c>
      <c r="D2019" s="337" t="s">
        <v>449</v>
      </c>
      <c r="E2019" s="337" t="s">
        <v>9280</v>
      </c>
      <c r="F2019" s="338">
        <v>43690</v>
      </c>
      <c r="G2019" s="337" t="s">
        <v>9280</v>
      </c>
      <c r="H2019" s="338">
        <v>43690</v>
      </c>
      <c r="I2019" s="337" t="s">
        <v>19695</v>
      </c>
      <c r="J2019" s="337" t="s">
        <v>36</v>
      </c>
      <c r="K2019" s="337" t="s">
        <v>19695</v>
      </c>
      <c r="L2019" s="337" t="s">
        <v>19695</v>
      </c>
      <c r="M2019" s="337" t="s">
        <v>19695</v>
      </c>
      <c r="N2019" s="337" t="s">
        <v>19695</v>
      </c>
      <c r="O2019" s="337" t="s">
        <v>19695</v>
      </c>
      <c r="P2019" s="337" t="s">
        <v>19695</v>
      </c>
      <c r="Q2019" s="337" t="s">
        <v>19695</v>
      </c>
      <c r="R2019" s="337" t="s">
        <v>18</v>
      </c>
      <c r="S2019" s="337" t="s">
        <v>1038</v>
      </c>
      <c r="T2019" s="337" t="s">
        <v>1039</v>
      </c>
      <c r="U2019" s="337" t="s">
        <v>2309</v>
      </c>
      <c r="V2019" s="337">
        <v>8</v>
      </c>
      <c r="W2019" s="337" t="s">
        <v>19695</v>
      </c>
      <c r="X2019" s="337" t="s">
        <v>19695</v>
      </c>
      <c r="Y2019" s="337" t="s">
        <v>19695</v>
      </c>
      <c r="Z2019" s="337" t="s">
        <v>1753</v>
      </c>
      <c r="AA2019" s="337" t="s">
        <v>735</v>
      </c>
      <c r="AB2019" s="337" t="s">
        <v>718</v>
      </c>
      <c r="AC2019" s="337" t="s">
        <v>14053</v>
      </c>
    </row>
    <row r="2020" spans="1:29" ht="15.8" x14ac:dyDescent="0.25">
      <c r="A2020" s="337" t="s">
        <v>1723</v>
      </c>
      <c r="B2020" s="337" t="s">
        <v>9479</v>
      </c>
      <c r="C2020" s="337" t="s">
        <v>1821</v>
      </c>
      <c r="D2020" s="337" t="s">
        <v>449</v>
      </c>
      <c r="E2020" s="337" t="s">
        <v>7660</v>
      </c>
      <c r="F2020" s="338">
        <v>43669</v>
      </c>
      <c r="G2020" s="337" t="s">
        <v>9280</v>
      </c>
      <c r="H2020" s="338">
        <v>43690</v>
      </c>
      <c r="I2020" s="337" t="s">
        <v>19695</v>
      </c>
      <c r="J2020" s="337" t="s">
        <v>36</v>
      </c>
      <c r="K2020" s="337" t="s">
        <v>19695</v>
      </c>
      <c r="L2020" s="337" t="s">
        <v>19695</v>
      </c>
      <c r="M2020" s="337" t="s">
        <v>19695</v>
      </c>
      <c r="N2020" s="337" t="s">
        <v>19695</v>
      </c>
      <c r="O2020" s="337" t="s">
        <v>19695</v>
      </c>
      <c r="P2020" s="337" t="s">
        <v>19695</v>
      </c>
      <c r="Q2020" s="337" t="s">
        <v>19695</v>
      </c>
      <c r="R2020" s="337" t="s">
        <v>18</v>
      </c>
      <c r="S2020" s="337" t="s">
        <v>392</v>
      </c>
      <c r="T2020" s="337" t="s">
        <v>3138</v>
      </c>
      <c r="U2020" s="337" t="s">
        <v>1801</v>
      </c>
      <c r="V2020" s="337">
        <v>10</v>
      </c>
      <c r="W2020" s="337" t="s">
        <v>19695</v>
      </c>
      <c r="X2020" s="337" t="s">
        <v>19695</v>
      </c>
      <c r="Y2020" s="337" t="s">
        <v>19695</v>
      </c>
      <c r="Z2020" s="337" t="s">
        <v>1753</v>
      </c>
      <c r="AA2020" s="337" t="s">
        <v>717</v>
      </c>
      <c r="AB2020" s="337" t="s">
        <v>718</v>
      </c>
      <c r="AC2020" s="337" t="s">
        <v>15306</v>
      </c>
    </row>
    <row r="2021" spans="1:29" ht="15.8" x14ac:dyDescent="0.25">
      <c r="A2021" s="337" t="s">
        <v>1723</v>
      </c>
      <c r="B2021" s="337" t="s">
        <v>10024</v>
      </c>
      <c r="C2021" s="337" t="s">
        <v>1821</v>
      </c>
      <c r="D2021" s="337" t="s">
        <v>449</v>
      </c>
      <c r="E2021" s="337" t="s">
        <v>9474</v>
      </c>
      <c r="F2021" s="338">
        <v>43689</v>
      </c>
      <c r="G2021" s="337" t="s">
        <v>9474</v>
      </c>
      <c r="H2021" s="338">
        <v>43689</v>
      </c>
      <c r="I2021" s="337" t="s">
        <v>19695</v>
      </c>
      <c r="J2021" s="337" t="s">
        <v>36</v>
      </c>
      <c r="K2021" s="337" t="s">
        <v>19695</v>
      </c>
      <c r="L2021" s="337" t="s">
        <v>19695</v>
      </c>
      <c r="M2021" s="337" t="s">
        <v>19695</v>
      </c>
      <c r="N2021" s="337" t="s">
        <v>19695</v>
      </c>
      <c r="O2021" s="337" t="s">
        <v>19695</v>
      </c>
      <c r="P2021" s="337" t="s">
        <v>19695</v>
      </c>
      <c r="Q2021" s="337" t="s">
        <v>19695</v>
      </c>
      <c r="R2021" s="337" t="s">
        <v>52</v>
      </c>
      <c r="S2021" s="337" t="s">
        <v>1494</v>
      </c>
      <c r="T2021" s="337" t="s">
        <v>1495</v>
      </c>
      <c r="U2021" s="337" t="s">
        <v>10023</v>
      </c>
      <c r="V2021" s="337">
        <v>12</v>
      </c>
      <c r="W2021" s="337" t="s">
        <v>19695</v>
      </c>
      <c r="X2021" s="337" t="s">
        <v>19695</v>
      </c>
      <c r="Y2021" s="337" t="s">
        <v>19695</v>
      </c>
      <c r="Z2021" s="337" t="s">
        <v>1728</v>
      </c>
      <c r="AA2021" s="337" t="s">
        <v>735</v>
      </c>
      <c r="AB2021" s="337" t="s">
        <v>718</v>
      </c>
      <c r="AC2021" s="337" t="s">
        <v>14052</v>
      </c>
    </row>
    <row r="2022" spans="1:29" ht="15.8" x14ac:dyDescent="0.25">
      <c r="A2022" s="337" t="s">
        <v>1723</v>
      </c>
      <c r="B2022" s="337" t="s">
        <v>9473</v>
      </c>
      <c r="C2022" s="337" t="s">
        <v>1821</v>
      </c>
      <c r="D2022" s="337" t="s">
        <v>449</v>
      </c>
      <c r="E2022" s="337" t="s">
        <v>7504</v>
      </c>
      <c r="F2022" s="338">
        <v>43645</v>
      </c>
      <c r="G2022" s="337" t="s">
        <v>9474</v>
      </c>
      <c r="H2022" s="338">
        <v>43689</v>
      </c>
      <c r="I2022" s="337" t="s">
        <v>19695</v>
      </c>
      <c r="J2022" s="337" t="s">
        <v>16</v>
      </c>
      <c r="K2022" s="337" t="s">
        <v>19695</v>
      </c>
      <c r="L2022" s="337" t="s">
        <v>19695</v>
      </c>
      <c r="M2022" s="337" t="s">
        <v>19695</v>
      </c>
      <c r="N2022" s="337" t="s">
        <v>19695</v>
      </c>
      <c r="O2022" s="337" t="s">
        <v>19695</v>
      </c>
      <c r="P2022" s="337" t="s">
        <v>19695</v>
      </c>
      <c r="Q2022" s="337" t="s">
        <v>19695</v>
      </c>
      <c r="R2022" s="337" t="s">
        <v>56</v>
      </c>
      <c r="S2022" s="337" t="s">
        <v>57</v>
      </c>
      <c r="T2022" s="337" t="s">
        <v>2941</v>
      </c>
      <c r="U2022" s="337" t="s">
        <v>9475</v>
      </c>
      <c r="V2022" s="337">
        <v>8</v>
      </c>
      <c r="W2022" s="337" t="s">
        <v>19695</v>
      </c>
      <c r="X2022" s="337" t="s">
        <v>19695</v>
      </c>
      <c r="Y2022" s="337" t="s">
        <v>19695</v>
      </c>
      <c r="Z2022" s="337" t="s">
        <v>1753</v>
      </c>
      <c r="AA2022" s="337" t="s">
        <v>717</v>
      </c>
      <c r="AB2022" s="337" t="s">
        <v>718</v>
      </c>
      <c r="AC2022" s="337" t="s">
        <v>14052</v>
      </c>
    </row>
    <row r="2023" spans="1:29" ht="15.8" x14ac:dyDescent="0.25">
      <c r="A2023" s="337" t="s">
        <v>1723</v>
      </c>
      <c r="B2023" s="337" t="s">
        <v>9476</v>
      </c>
      <c r="C2023" s="337" t="s">
        <v>1821</v>
      </c>
      <c r="D2023" s="337" t="s">
        <v>449</v>
      </c>
      <c r="E2023" s="337" t="s">
        <v>1424</v>
      </c>
      <c r="F2023" s="338">
        <v>43658</v>
      </c>
      <c r="G2023" s="337" t="s">
        <v>9474</v>
      </c>
      <c r="H2023" s="338">
        <v>43689</v>
      </c>
      <c r="I2023" s="337" t="s">
        <v>19695</v>
      </c>
      <c r="J2023" s="337" t="s">
        <v>36</v>
      </c>
      <c r="K2023" s="337" t="s">
        <v>19695</v>
      </c>
      <c r="L2023" s="337" t="s">
        <v>19695</v>
      </c>
      <c r="M2023" s="337" t="s">
        <v>19695</v>
      </c>
      <c r="N2023" s="337" t="s">
        <v>19695</v>
      </c>
      <c r="O2023" s="337" t="s">
        <v>19695</v>
      </c>
      <c r="P2023" s="337" t="s">
        <v>19695</v>
      </c>
      <c r="Q2023" s="337" t="s">
        <v>19695</v>
      </c>
      <c r="R2023" s="337" t="s">
        <v>56</v>
      </c>
      <c r="S2023" s="337" t="s">
        <v>57</v>
      </c>
      <c r="T2023" s="337" t="s">
        <v>1393</v>
      </c>
      <c r="U2023" s="337" t="s">
        <v>9477</v>
      </c>
      <c r="V2023" s="337">
        <v>6</v>
      </c>
      <c r="W2023" s="337" t="s">
        <v>19695</v>
      </c>
      <c r="X2023" s="337" t="s">
        <v>19695</v>
      </c>
      <c r="Y2023" s="337" t="s">
        <v>19695</v>
      </c>
      <c r="Z2023" s="337" t="s">
        <v>1753</v>
      </c>
      <c r="AA2023" s="337" t="s">
        <v>717</v>
      </c>
      <c r="AB2023" s="337" t="s">
        <v>718</v>
      </c>
      <c r="AC2023" s="337" t="s">
        <v>14052</v>
      </c>
    </row>
    <row r="2024" spans="1:29" ht="15.8" x14ac:dyDescent="0.25">
      <c r="A2024" s="337" t="s">
        <v>1723</v>
      </c>
      <c r="B2024" s="337" t="s">
        <v>9478</v>
      </c>
      <c r="C2024" s="337" t="s">
        <v>1821</v>
      </c>
      <c r="D2024" s="337" t="s">
        <v>449</v>
      </c>
      <c r="E2024" s="337" t="s">
        <v>7479</v>
      </c>
      <c r="F2024" s="338">
        <v>43638</v>
      </c>
      <c r="G2024" s="337" t="s">
        <v>9474</v>
      </c>
      <c r="H2024" s="338">
        <v>43689</v>
      </c>
      <c r="I2024" s="337" t="s">
        <v>19695</v>
      </c>
      <c r="J2024" s="337" t="s">
        <v>36</v>
      </c>
      <c r="K2024" s="337" t="s">
        <v>19695</v>
      </c>
      <c r="L2024" s="337" t="s">
        <v>19695</v>
      </c>
      <c r="M2024" s="337" t="s">
        <v>19695</v>
      </c>
      <c r="N2024" s="337" t="s">
        <v>19695</v>
      </c>
      <c r="O2024" s="337" t="s">
        <v>19695</v>
      </c>
      <c r="P2024" s="337" t="s">
        <v>19695</v>
      </c>
      <c r="Q2024" s="337" t="s">
        <v>19695</v>
      </c>
      <c r="R2024" s="337" t="s">
        <v>130</v>
      </c>
      <c r="S2024" s="337" t="s">
        <v>147</v>
      </c>
      <c r="T2024" s="337" t="s">
        <v>1626</v>
      </c>
      <c r="U2024" s="337" t="s">
        <v>419</v>
      </c>
      <c r="V2024" s="337">
        <v>12</v>
      </c>
      <c r="W2024" s="337" t="s">
        <v>19695</v>
      </c>
      <c r="X2024" s="337" t="s">
        <v>19695</v>
      </c>
      <c r="Y2024" s="337" t="s">
        <v>19695</v>
      </c>
      <c r="Z2024" s="337" t="s">
        <v>1753</v>
      </c>
      <c r="AA2024" s="337" t="s">
        <v>717</v>
      </c>
      <c r="AB2024" s="337" t="s">
        <v>718</v>
      </c>
      <c r="AC2024" s="337" t="s">
        <v>15306</v>
      </c>
    </row>
    <row r="2025" spans="1:29" ht="15.8" x14ac:dyDescent="0.25">
      <c r="A2025" s="337" t="s">
        <v>1723</v>
      </c>
      <c r="B2025" s="337" t="s">
        <v>10979</v>
      </c>
      <c r="C2025" s="337" t="s">
        <v>1821</v>
      </c>
      <c r="D2025" s="337" t="s">
        <v>449</v>
      </c>
      <c r="E2025" s="337" t="s">
        <v>7453</v>
      </c>
      <c r="F2025" s="338">
        <v>43688</v>
      </c>
      <c r="G2025" s="337" t="s">
        <v>7453</v>
      </c>
      <c r="H2025" s="338">
        <v>43688</v>
      </c>
      <c r="I2025" s="337" t="s">
        <v>19695</v>
      </c>
      <c r="J2025" s="337" t="s">
        <v>36</v>
      </c>
      <c r="K2025" s="337" t="s">
        <v>19695</v>
      </c>
      <c r="L2025" s="337" t="s">
        <v>19695</v>
      </c>
      <c r="M2025" s="337" t="s">
        <v>19695</v>
      </c>
      <c r="N2025" s="337" t="s">
        <v>19695</v>
      </c>
      <c r="O2025" s="337" t="s">
        <v>19695</v>
      </c>
      <c r="P2025" s="337" t="s">
        <v>19695</v>
      </c>
      <c r="Q2025" s="337" t="s">
        <v>19695</v>
      </c>
      <c r="R2025" s="337" t="s">
        <v>395</v>
      </c>
      <c r="S2025" s="337" t="s">
        <v>6990</v>
      </c>
      <c r="T2025" s="337" t="s">
        <v>10980</v>
      </c>
      <c r="U2025" s="337" t="s">
        <v>10981</v>
      </c>
      <c r="V2025" s="337">
        <v>12</v>
      </c>
      <c r="W2025" s="337" t="s">
        <v>19695</v>
      </c>
      <c r="X2025" s="337" t="s">
        <v>19695</v>
      </c>
      <c r="Y2025" s="337" t="s">
        <v>19695</v>
      </c>
      <c r="Z2025" s="337" t="s">
        <v>1728</v>
      </c>
      <c r="AA2025" s="337" t="s">
        <v>735</v>
      </c>
      <c r="AB2025" s="337" t="s">
        <v>718</v>
      </c>
      <c r="AC2025" s="337" t="s">
        <v>14051</v>
      </c>
    </row>
    <row r="2026" spans="1:29" ht="15.8" x14ac:dyDescent="0.25">
      <c r="A2026" s="337" t="s">
        <v>1723</v>
      </c>
      <c r="B2026" s="337" t="s">
        <v>7556</v>
      </c>
      <c r="C2026" s="337" t="s">
        <v>1821</v>
      </c>
      <c r="D2026" s="337" t="s">
        <v>449</v>
      </c>
      <c r="E2026" s="337" t="s">
        <v>7557</v>
      </c>
      <c r="F2026" s="338">
        <v>43665</v>
      </c>
      <c r="G2026" s="337" t="s">
        <v>7453</v>
      </c>
      <c r="H2026" s="338">
        <v>43688</v>
      </c>
      <c r="I2026" s="337" t="s">
        <v>19695</v>
      </c>
      <c r="J2026" s="337" t="s">
        <v>36</v>
      </c>
      <c r="K2026" s="337" t="s">
        <v>19695</v>
      </c>
      <c r="L2026" s="337" t="s">
        <v>19695</v>
      </c>
      <c r="M2026" s="337" t="s">
        <v>19695</v>
      </c>
      <c r="N2026" s="337" t="s">
        <v>19695</v>
      </c>
      <c r="O2026" s="337" t="s">
        <v>19695</v>
      </c>
      <c r="P2026" s="337" t="s">
        <v>19695</v>
      </c>
      <c r="Q2026" s="337" t="s">
        <v>19695</v>
      </c>
      <c r="R2026" s="337" t="s">
        <v>146</v>
      </c>
      <c r="S2026" s="337" t="s">
        <v>1236</v>
      </c>
      <c r="T2026" s="337" t="s">
        <v>1237</v>
      </c>
      <c r="U2026" s="337" t="s">
        <v>4762</v>
      </c>
      <c r="V2026" s="337">
        <v>8</v>
      </c>
      <c r="W2026" s="337" t="s">
        <v>19695</v>
      </c>
      <c r="X2026" s="337" t="s">
        <v>19695</v>
      </c>
      <c r="Y2026" s="337" t="s">
        <v>19695</v>
      </c>
      <c r="Z2026" s="337" t="s">
        <v>1753</v>
      </c>
      <c r="AA2026" s="337" t="s">
        <v>717</v>
      </c>
      <c r="AB2026" s="337" t="s">
        <v>718</v>
      </c>
      <c r="AC2026" s="337" t="s">
        <v>14053</v>
      </c>
    </row>
    <row r="2027" spans="1:29" ht="15.8" x14ac:dyDescent="0.25">
      <c r="A2027" s="337" t="s">
        <v>1723</v>
      </c>
      <c r="B2027" s="337" t="s">
        <v>8151</v>
      </c>
      <c r="C2027" s="337" t="s">
        <v>1821</v>
      </c>
      <c r="D2027" s="337" t="s">
        <v>449</v>
      </c>
      <c r="E2027" s="337" t="s">
        <v>7752</v>
      </c>
      <c r="F2027" s="338">
        <v>43548</v>
      </c>
      <c r="G2027" s="337" t="s">
        <v>7359</v>
      </c>
      <c r="H2027" s="338">
        <v>43687</v>
      </c>
      <c r="I2027" s="337" t="s">
        <v>19695</v>
      </c>
      <c r="J2027" s="337" t="s">
        <v>16</v>
      </c>
      <c r="K2027" s="337" t="s">
        <v>19695</v>
      </c>
      <c r="L2027" s="337" t="s">
        <v>19695</v>
      </c>
      <c r="M2027" s="337" t="s">
        <v>19695</v>
      </c>
      <c r="N2027" s="337" t="s">
        <v>19695</v>
      </c>
      <c r="O2027" s="337" t="s">
        <v>19695</v>
      </c>
      <c r="P2027" s="337" t="s">
        <v>19695</v>
      </c>
      <c r="Q2027" s="337" t="s">
        <v>19695</v>
      </c>
      <c r="R2027" s="337" t="s">
        <v>144</v>
      </c>
      <c r="S2027" s="337" t="s">
        <v>446</v>
      </c>
      <c r="T2027" s="337" t="s">
        <v>55</v>
      </c>
      <c r="U2027" s="337" t="s">
        <v>833</v>
      </c>
      <c r="V2027" s="337">
        <v>4</v>
      </c>
      <c r="W2027" s="337" t="s">
        <v>19695</v>
      </c>
      <c r="X2027" s="337" t="s">
        <v>19695</v>
      </c>
      <c r="Y2027" s="337" t="s">
        <v>19695</v>
      </c>
      <c r="Z2027" s="337" t="s">
        <v>1728</v>
      </c>
      <c r="AA2027" s="337" t="s">
        <v>717</v>
      </c>
      <c r="AB2027" s="337" t="s">
        <v>718</v>
      </c>
      <c r="AC2027" s="337" t="s">
        <v>14059</v>
      </c>
    </row>
    <row r="2028" spans="1:29" ht="15.8" x14ac:dyDescent="0.25">
      <c r="A2028" s="337" t="s">
        <v>1723</v>
      </c>
      <c r="B2028" s="337" t="s">
        <v>11801</v>
      </c>
      <c r="C2028" s="337" t="s">
        <v>1821</v>
      </c>
      <c r="D2028" s="337" t="s">
        <v>449</v>
      </c>
      <c r="E2028" s="337" t="s">
        <v>8572</v>
      </c>
      <c r="F2028" s="338">
        <v>43660</v>
      </c>
      <c r="G2028" s="337" t="s">
        <v>9472</v>
      </c>
      <c r="H2028" s="338">
        <v>43685</v>
      </c>
      <c r="I2028" s="337" t="s">
        <v>19695</v>
      </c>
      <c r="J2028" s="337" t="s">
        <v>16</v>
      </c>
      <c r="K2028" s="337" t="s">
        <v>19695</v>
      </c>
      <c r="L2028" s="337" t="s">
        <v>19695</v>
      </c>
      <c r="M2028" s="337" t="s">
        <v>19695</v>
      </c>
      <c r="N2028" s="337" t="s">
        <v>19695</v>
      </c>
      <c r="O2028" s="337" t="s">
        <v>19695</v>
      </c>
      <c r="P2028" s="337" t="s">
        <v>19695</v>
      </c>
      <c r="Q2028" s="337" t="s">
        <v>19695</v>
      </c>
      <c r="R2028" s="337" t="s">
        <v>134</v>
      </c>
      <c r="S2028" s="337" t="s">
        <v>150</v>
      </c>
      <c r="T2028" s="337" t="s">
        <v>11802</v>
      </c>
      <c r="U2028" s="337" t="s">
        <v>11803</v>
      </c>
      <c r="V2028" s="337">
        <v>8</v>
      </c>
      <c r="W2028" s="337" t="s">
        <v>19695</v>
      </c>
      <c r="X2028" s="337" t="s">
        <v>19695</v>
      </c>
      <c r="Y2028" s="337" t="s">
        <v>19695</v>
      </c>
      <c r="Z2028" s="337" t="s">
        <v>1728</v>
      </c>
      <c r="AA2028" s="337" t="s">
        <v>735</v>
      </c>
      <c r="AB2028" s="337" t="s">
        <v>718</v>
      </c>
      <c r="AC2028" s="337" t="s">
        <v>14053</v>
      </c>
    </row>
    <row r="2029" spans="1:29" ht="15.8" x14ac:dyDescent="0.25">
      <c r="A2029" s="337" t="s">
        <v>1723</v>
      </c>
      <c r="B2029" s="337" t="s">
        <v>10784</v>
      </c>
      <c r="C2029" s="337" t="s">
        <v>1821</v>
      </c>
      <c r="D2029" s="337" t="s">
        <v>449</v>
      </c>
      <c r="E2029" s="337" t="s">
        <v>8298</v>
      </c>
      <c r="F2029" s="338">
        <v>43675</v>
      </c>
      <c r="G2029" s="337" t="s">
        <v>9472</v>
      </c>
      <c r="H2029" s="338">
        <v>43685</v>
      </c>
      <c r="I2029" s="337" t="s">
        <v>19695</v>
      </c>
      <c r="J2029" s="337" t="s">
        <v>16</v>
      </c>
      <c r="K2029" s="337" t="s">
        <v>19695</v>
      </c>
      <c r="L2029" s="337" t="s">
        <v>19695</v>
      </c>
      <c r="M2029" s="337" t="s">
        <v>19695</v>
      </c>
      <c r="N2029" s="337" t="s">
        <v>19695</v>
      </c>
      <c r="O2029" s="337" t="s">
        <v>19695</v>
      </c>
      <c r="P2029" s="337" t="s">
        <v>19695</v>
      </c>
      <c r="Q2029" s="337" t="s">
        <v>19695</v>
      </c>
      <c r="R2029" s="337" t="s">
        <v>52</v>
      </c>
      <c r="S2029" s="337" t="s">
        <v>93</v>
      </c>
      <c r="T2029" s="337" t="s">
        <v>419</v>
      </c>
      <c r="U2029" s="337" t="s">
        <v>10785</v>
      </c>
      <c r="V2029" s="337">
        <v>8</v>
      </c>
      <c r="W2029" s="337" t="s">
        <v>19695</v>
      </c>
      <c r="X2029" s="337" t="s">
        <v>19695</v>
      </c>
      <c r="Y2029" s="337" t="s">
        <v>19695</v>
      </c>
      <c r="Z2029" s="337" t="s">
        <v>1728</v>
      </c>
      <c r="AA2029" s="337" t="s">
        <v>735</v>
      </c>
      <c r="AB2029" s="337" t="s">
        <v>718</v>
      </c>
      <c r="AC2029" s="337" t="s">
        <v>14055</v>
      </c>
    </row>
    <row r="2030" spans="1:29" ht="15.8" x14ac:dyDescent="0.25">
      <c r="A2030" s="337" t="s">
        <v>1723</v>
      </c>
      <c r="B2030" s="337" t="s">
        <v>9867</v>
      </c>
      <c r="C2030" s="337" t="s">
        <v>1788</v>
      </c>
      <c r="D2030" s="337" t="s">
        <v>1906</v>
      </c>
      <c r="E2030" s="337" t="s">
        <v>8572</v>
      </c>
      <c r="F2030" s="338">
        <v>43660</v>
      </c>
      <c r="G2030" s="337" t="s">
        <v>9472</v>
      </c>
      <c r="H2030" s="338">
        <v>43685</v>
      </c>
      <c r="I2030" s="337" t="s">
        <v>19695</v>
      </c>
      <c r="J2030" s="337" t="s">
        <v>36</v>
      </c>
      <c r="K2030" s="337" t="s">
        <v>19695</v>
      </c>
      <c r="L2030" s="337" t="s">
        <v>19695</v>
      </c>
      <c r="M2030" s="337" t="s">
        <v>19695</v>
      </c>
      <c r="N2030" s="337" t="s">
        <v>19695</v>
      </c>
      <c r="O2030" s="337" t="s">
        <v>19695</v>
      </c>
      <c r="P2030" s="337" t="s">
        <v>19695</v>
      </c>
      <c r="Q2030" s="337" t="s">
        <v>19695</v>
      </c>
      <c r="R2030" s="337" t="s">
        <v>134</v>
      </c>
      <c r="S2030" s="337" t="s">
        <v>150</v>
      </c>
      <c r="T2030" s="337" t="s">
        <v>1881</v>
      </c>
      <c r="U2030" s="337" t="s">
        <v>9868</v>
      </c>
      <c r="V2030" s="337">
        <v>10</v>
      </c>
      <c r="W2030" s="337" t="s">
        <v>19695</v>
      </c>
      <c r="X2030" s="337" t="s">
        <v>19695</v>
      </c>
      <c r="Y2030" s="337" t="s">
        <v>19695</v>
      </c>
      <c r="Z2030" s="337" t="s">
        <v>1745</v>
      </c>
      <c r="AA2030" s="337" t="s">
        <v>853</v>
      </c>
      <c r="AB2030" s="337" t="s">
        <v>854</v>
      </c>
      <c r="AC2030" s="337" t="s">
        <v>15305</v>
      </c>
    </row>
    <row r="2031" spans="1:29" ht="15.8" x14ac:dyDescent="0.25">
      <c r="A2031" s="337" t="s">
        <v>1723</v>
      </c>
      <c r="B2031" s="337" t="s">
        <v>9882</v>
      </c>
      <c r="C2031" s="337" t="s">
        <v>1821</v>
      </c>
      <c r="D2031" s="337" t="s">
        <v>449</v>
      </c>
      <c r="E2031" s="337" t="s">
        <v>9472</v>
      </c>
      <c r="F2031" s="338">
        <v>43685</v>
      </c>
      <c r="G2031" s="337" t="s">
        <v>9472</v>
      </c>
      <c r="H2031" s="338">
        <v>43685</v>
      </c>
      <c r="I2031" s="337" t="s">
        <v>19695</v>
      </c>
      <c r="J2031" s="337" t="s">
        <v>16</v>
      </c>
      <c r="K2031" s="337" t="s">
        <v>19695</v>
      </c>
      <c r="L2031" s="337" t="s">
        <v>19695</v>
      </c>
      <c r="M2031" s="337" t="s">
        <v>19695</v>
      </c>
      <c r="N2031" s="337" t="s">
        <v>19695</v>
      </c>
      <c r="O2031" s="337" t="s">
        <v>19695</v>
      </c>
      <c r="P2031" s="337" t="s">
        <v>19695</v>
      </c>
      <c r="Q2031" s="337" t="s">
        <v>19695</v>
      </c>
      <c r="R2031" s="337" t="s">
        <v>18</v>
      </c>
      <c r="S2031" s="337" t="s">
        <v>1038</v>
      </c>
      <c r="T2031" s="337" t="s">
        <v>1038</v>
      </c>
      <c r="U2031" s="337" t="s">
        <v>1186</v>
      </c>
      <c r="V2031" s="337">
        <v>10</v>
      </c>
      <c r="W2031" s="337" t="s">
        <v>19695</v>
      </c>
      <c r="X2031" s="337" t="s">
        <v>19695</v>
      </c>
      <c r="Y2031" s="337" t="s">
        <v>19695</v>
      </c>
      <c r="Z2031" s="337" t="s">
        <v>1745</v>
      </c>
      <c r="AA2031" s="337" t="s">
        <v>853</v>
      </c>
      <c r="AB2031" s="337" t="s">
        <v>854</v>
      </c>
      <c r="AC2031" s="337" t="s">
        <v>14065</v>
      </c>
    </row>
    <row r="2032" spans="1:29" ht="15.8" x14ac:dyDescent="0.25">
      <c r="A2032" s="337" t="s">
        <v>1723</v>
      </c>
      <c r="B2032" s="337" t="s">
        <v>10350</v>
      </c>
      <c r="C2032" s="337" t="s">
        <v>1821</v>
      </c>
      <c r="D2032" s="337" t="s">
        <v>449</v>
      </c>
      <c r="E2032" s="337" t="s">
        <v>9472</v>
      </c>
      <c r="F2032" s="338">
        <v>43685</v>
      </c>
      <c r="G2032" s="337" t="s">
        <v>9472</v>
      </c>
      <c r="H2032" s="338">
        <v>43685</v>
      </c>
      <c r="I2032" s="337" t="s">
        <v>19695</v>
      </c>
      <c r="J2032" s="337" t="s">
        <v>36</v>
      </c>
      <c r="K2032" s="337" t="s">
        <v>19695</v>
      </c>
      <c r="L2032" s="337" t="s">
        <v>19695</v>
      </c>
      <c r="M2032" s="337" t="s">
        <v>19695</v>
      </c>
      <c r="N2032" s="337" t="s">
        <v>19695</v>
      </c>
      <c r="O2032" s="337" t="s">
        <v>19695</v>
      </c>
      <c r="P2032" s="337" t="s">
        <v>19695</v>
      </c>
      <c r="Q2032" s="337" t="s">
        <v>19695</v>
      </c>
      <c r="R2032" s="337" t="s">
        <v>75</v>
      </c>
      <c r="S2032" s="337" t="s">
        <v>83</v>
      </c>
      <c r="T2032" s="337" t="s">
        <v>83</v>
      </c>
      <c r="U2032" s="337" t="s">
        <v>423</v>
      </c>
      <c r="V2032" s="337">
        <v>10</v>
      </c>
      <c r="W2032" s="337" t="s">
        <v>19695</v>
      </c>
      <c r="X2032" s="337" t="s">
        <v>19695</v>
      </c>
      <c r="Y2032" s="337" t="s">
        <v>19695</v>
      </c>
      <c r="Z2032" s="337" t="s">
        <v>1753</v>
      </c>
      <c r="AA2032" s="337" t="s">
        <v>717</v>
      </c>
      <c r="AB2032" s="337" t="s">
        <v>718</v>
      </c>
      <c r="AC2032" s="337" t="s">
        <v>14052</v>
      </c>
    </row>
    <row r="2033" spans="1:29" ht="15.8" x14ac:dyDescent="0.25">
      <c r="A2033" s="337" t="s">
        <v>1723</v>
      </c>
      <c r="B2033" s="337" t="s">
        <v>9471</v>
      </c>
      <c r="C2033" s="337" t="s">
        <v>1821</v>
      </c>
      <c r="D2033" s="337" t="s">
        <v>449</v>
      </c>
      <c r="E2033" s="337" t="s">
        <v>7481</v>
      </c>
      <c r="F2033" s="338">
        <v>43661</v>
      </c>
      <c r="G2033" s="337" t="s">
        <v>9472</v>
      </c>
      <c r="H2033" s="338">
        <v>43685</v>
      </c>
      <c r="I2033" s="337" t="s">
        <v>19695</v>
      </c>
      <c r="J2033" s="337" t="s">
        <v>36</v>
      </c>
      <c r="K2033" s="337" t="s">
        <v>19695</v>
      </c>
      <c r="L2033" s="337" t="s">
        <v>19695</v>
      </c>
      <c r="M2033" s="337" t="s">
        <v>19695</v>
      </c>
      <c r="N2033" s="337" t="s">
        <v>19695</v>
      </c>
      <c r="O2033" s="337" t="s">
        <v>19695</v>
      </c>
      <c r="P2033" s="337" t="s">
        <v>19695</v>
      </c>
      <c r="Q2033" s="337" t="s">
        <v>19695</v>
      </c>
      <c r="R2033" s="337" t="s">
        <v>98</v>
      </c>
      <c r="S2033" s="337" t="s">
        <v>1185</v>
      </c>
      <c r="T2033" s="337" t="s">
        <v>1185</v>
      </c>
      <c r="U2033" s="337" t="s">
        <v>2334</v>
      </c>
      <c r="V2033" s="337">
        <v>8</v>
      </c>
      <c r="W2033" s="337" t="s">
        <v>19695</v>
      </c>
      <c r="X2033" s="337" t="s">
        <v>19695</v>
      </c>
      <c r="Y2033" s="337" t="s">
        <v>19695</v>
      </c>
      <c r="Z2033" s="337" t="s">
        <v>1753</v>
      </c>
      <c r="AA2033" s="337" t="s">
        <v>717</v>
      </c>
      <c r="AB2033" s="337" t="s">
        <v>718</v>
      </c>
      <c r="AC2033" s="337" t="s">
        <v>14058</v>
      </c>
    </row>
    <row r="2034" spans="1:29" ht="15.8" x14ac:dyDescent="0.25">
      <c r="A2034" s="337" t="s">
        <v>1723</v>
      </c>
      <c r="B2034" s="337" t="s">
        <v>8479</v>
      </c>
      <c r="C2034" s="337" t="s">
        <v>1821</v>
      </c>
      <c r="D2034" s="337" t="s">
        <v>449</v>
      </c>
      <c r="E2034" s="337" t="s">
        <v>8265</v>
      </c>
      <c r="F2034" s="338">
        <v>43547</v>
      </c>
      <c r="G2034" s="337" t="s">
        <v>7525</v>
      </c>
      <c r="H2034" s="338">
        <v>43684</v>
      </c>
      <c r="I2034" s="337" t="s">
        <v>19695</v>
      </c>
      <c r="J2034" s="337" t="s">
        <v>16</v>
      </c>
      <c r="K2034" s="337" t="s">
        <v>19695</v>
      </c>
      <c r="L2034" s="337" t="s">
        <v>19695</v>
      </c>
      <c r="M2034" s="337" t="s">
        <v>19695</v>
      </c>
      <c r="N2034" s="337" t="s">
        <v>19695</v>
      </c>
      <c r="O2034" s="337" t="s">
        <v>19695</v>
      </c>
      <c r="P2034" s="337" t="s">
        <v>19695</v>
      </c>
      <c r="Q2034" s="337" t="s">
        <v>19695</v>
      </c>
      <c r="R2034" s="337" t="s">
        <v>109</v>
      </c>
      <c r="S2034" s="337" t="s">
        <v>110</v>
      </c>
      <c r="T2034" s="337" t="s">
        <v>8480</v>
      </c>
      <c r="U2034" s="337" t="s">
        <v>402</v>
      </c>
      <c r="V2034" s="337">
        <v>4</v>
      </c>
      <c r="W2034" s="337" t="s">
        <v>19695</v>
      </c>
      <c r="X2034" s="337" t="s">
        <v>19695</v>
      </c>
      <c r="Y2034" s="337" t="s">
        <v>19695</v>
      </c>
      <c r="Z2034" s="337" t="s">
        <v>1728</v>
      </c>
      <c r="AA2034" s="337" t="s">
        <v>717</v>
      </c>
      <c r="AB2034" s="337" t="s">
        <v>718</v>
      </c>
      <c r="AC2034" s="337" t="s">
        <v>14050</v>
      </c>
    </row>
    <row r="2035" spans="1:29" ht="15.8" x14ac:dyDescent="0.25">
      <c r="A2035" s="337" t="s">
        <v>1723</v>
      </c>
      <c r="B2035" s="337" t="s">
        <v>7524</v>
      </c>
      <c r="C2035" s="337" t="s">
        <v>1821</v>
      </c>
      <c r="D2035" s="337" t="s">
        <v>449</v>
      </c>
      <c r="E2035" s="337" t="s">
        <v>7243</v>
      </c>
      <c r="F2035" s="338">
        <v>43455</v>
      </c>
      <c r="G2035" s="337" t="s">
        <v>7525</v>
      </c>
      <c r="H2035" s="338">
        <v>43684</v>
      </c>
      <c r="I2035" s="337" t="s">
        <v>19695</v>
      </c>
      <c r="J2035" s="337" t="s">
        <v>16</v>
      </c>
      <c r="K2035" s="337" t="s">
        <v>19695</v>
      </c>
      <c r="L2035" s="337" t="s">
        <v>19695</v>
      </c>
      <c r="M2035" s="337" t="s">
        <v>19695</v>
      </c>
      <c r="N2035" s="337" t="s">
        <v>19695</v>
      </c>
      <c r="O2035" s="337" t="s">
        <v>19695</v>
      </c>
      <c r="P2035" s="337" t="s">
        <v>19695</v>
      </c>
      <c r="Q2035" s="337" t="s">
        <v>19695</v>
      </c>
      <c r="R2035" s="337" t="s">
        <v>144</v>
      </c>
      <c r="S2035" s="337" t="s">
        <v>446</v>
      </c>
      <c r="T2035" s="337" t="s">
        <v>55</v>
      </c>
      <c r="U2035" s="337" t="s">
        <v>5448</v>
      </c>
      <c r="V2035" s="337">
        <v>4</v>
      </c>
      <c r="W2035" s="337" t="s">
        <v>19695</v>
      </c>
      <c r="X2035" s="337" t="s">
        <v>19695</v>
      </c>
      <c r="Y2035" s="337" t="s">
        <v>19695</v>
      </c>
      <c r="Z2035" s="337" t="s">
        <v>1728</v>
      </c>
      <c r="AA2035" s="337" t="s">
        <v>717</v>
      </c>
      <c r="AB2035" s="337" t="s">
        <v>718</v>
      </c>
      <c r="AC2035" s="337" t="s">
        <v>14080</v>
      </c>
    </row>
    <row r="2036" spans="1:29" ht="15.8" x14ac:dyDescent="0.25">
      <c r="A2036" s="337" t="s">
        <v>1723</v>
      </c>
      <c r="B2036" s="337" t="s">
        <v>10668</v>
      </c>
      <c r="C2036" s="337" t="s">
        <v>1821</v>
      </c>
      <c r="D2036" s="337" t="s">
        <v>449</v>
      </c>
      <c r="E2036" s="337" t="s">
        <v>7704</v>
      </c>
      <c r="F2036" s="338">
        <v>43640</v>
      </c>
      <c r="G2036" s="337" t="s">
        <v>7525</v>
      </c>
      <c r="H2036" s="338">
        <v>43684</v>
      </c>
      <c r="I2036" s="337" t="s">
        <v>19695</v>
      </c>
      <c r="J2036" s="337" t="s">
        <v>36</v>
      </c>
      <c r="K2036" s="337" t="s">
        <v>19695</v>
      </c>
      <c r="L2036" s="337" t="s">
        <v>19695</v>
      </c>
      <c r="M2036" s="337" t="s">
        <v>19695</v>
      </c>
      <c r="N2036" s="337" t="s">
        <v>19695</v>
      </c>
      <c r="O2036" s="337" t="s">
        <v>19695</v>
      </c>
      <c r="P2036" s="337" t="s">
        <v>19695</v>
      </c>
      <c r="Q2036" s="337" t="s">
        <v>19695</v>
      </c>
      <c r="R2036" s="337" t="s">
        <v>15</v>
      </c>
      <c r="S2036" s="337" t="s">
        <v>1086</v>
      </c>
      <c r="T2036" s="337" t="s">
        <v>1086</v>
      </c>
      <c r="U2036" s="337" t="s">
        <v>1089</v>
      </c>
      <c r="V2036" s="337">
        <v>10</v>
      </c>
      <c r="W2036" s="337" t="s">
        <v>19695</v>
      </c>
      <c r="X2036" s="337" t="s">
        <v>19695</v>
      </c>
      <c r="Y2036" s="337" t="s">
        <v>19695</v>
      </c>
      <c r="Z2036" s="337" t="s">
        <v>1728</v>
      </c>
      <c r="AA2036" s="337" t="s">
        <v>717</v>
      </c>
      <c r="AB2036" s="337" t="s">
        <v>718</v>
      </c>
      <c r="AC2036" s="337" t="s">
        <v>14098</v>
      </c>
    </row>
    <row r="2037" spans="1:29" ht="15.8" x14ac:dyDescent="0.25">
      <c r="A2037" s="337" t="s">
        <v>1723</v>
      </c>
      <c r="B2037" s="337" t="s">
        <v>8201</v>
      </c>
      <c r="C2037" s="337" t="s">
        <v>1821</v>
      </c>
      <c r="D2037" s="337" t="s">
        <v>449</v>
      </c>
      <c r="E2037" s="337" t="s">
        <v>8202</v>
      </c>
      <c r="F2037" s="338">
        <v>43653</v>
      </c>
      <c r="G2037" s="337" t="s">
        <v>7525</v>
      </c>
      <c r="H2037" s="338">
        <v>43684</v>
      </c>
      <c r="I2037" s="337" t="s">
        <v>19695</v>
      </c>
      <c r="J2037" s="337" t="s">
        <v>16</v>
      </c>
      <c r="K2037" s="337" t="s">
        <v>19695</v>
      </c>
      <c r="L2037" s="337" t="s">
        <v>19695</v>
      </c>
      <c r="M2037" s="337" t="s">
        <v>19695</v>
      </c>
      <c r="N2037" s="337" t="s">
        <v>19695</v>
      </c>
      <c r="O2037" s="337" t="s">
        <v>19695</v>
      </c>
      <c r="P2037" s="337" t="s">
        <v>19695</v>
      </c>
      <c r="Q2037" s="337" t="s">
        <v>19695</v>
      </c>
      <c r="R2037" s="337" t="s">
        <v>56</v>
      </c>
      <c r="S2037" s="337" t="s">
        <v>57</v>
      </c>
      <c r="T2037" s="337" t="s">
        <v>8203</v>
      </c>
      <c r="U2037" s="337" t="s">
        <v>8204</v>
      </c>
      <c r="V2037" s="337">
        <v>8</v>
      </c>
      <c r="W2037" s="337" t="s">
        <v>19695</v>
      </c>
      <c r="X2037" s="337" t="s">
        <v>19695</v>
      </c>
      <c r="Y2037" s="337" t="s">
        <v>19695</v>
      </c>
      <c r="Z2037" s="337" t="s">
        <v>1753</v>
      </c>
      <c r="AA2037" s="337" t="s">
        <v>717</v>
      </c>
      <c r="AB2037" s="337" t="s">
        <v>718</v>
      </c>
      <c r="AC2037" s="337" t="s">
        <v>14052</v>
      </c>
    </row>
    <row r="2038" spans="1:29" ht="15.8" x14ac:dyDescent="0.25">
      <c r="A2038" s="337" t="s">
        <v>1723</v>
      </c>
      <c r="B2038" s="337" t="s">
        <v>10837</v>
      </c>
      <c r="C2038" s="337" t="s">
        <v>1821</v>
      </c>
      <c r="D2038" s="337" t="s">
        <v>449</v>
      </c>
      <c r="E2038" s="337" t="s">
        <v>8648</v>
      </c>
      <c r="F2038" s="338">
        <v>43642</v>
      </c>
      <c r="G2038" s="337" t="s">
        <v>7525</v>
      </c>
      <c r="H2038" s="338">
        <v>43684</v>
      </c>
      <c r="I2038" s="337" t="s">
        <v>19695</v>
      </c>
      <c r="J2038" s="337" t="s">
        <v>36</v>
      </c>
      <c r="K2038" s="337" t="s">
        <v>19695</v>
      </c>
      <c r="L2038" s="337" t="s">
        <v>19695</v>
      </c>
      <c r="M2038" s="337" t="s">
        <v>19695</v>
      </c>
      <c r="N2038" s="337" t="s">
        <v>19695</v>
      </c>
      <c r="O2038" s="337" t="s">
        <v>19695</v>
      </c>
      <c r="P2038" s="337" t="s">
        <v>19695</v>
      </c>
      <c r="Q2038" s="337" t="s">
        <v>19695</v>
      </c>
      <c r="R2038" s="337" t="s">
        <v>15</v>
      </c>
      <c r="S2038" s="337" t="s">
        <v>1203</v>
      </c>
      <c r="T2038" s="337" t="s">
        <v>1669</v>
      </c>
      <c r="U2038" s="337" t="s">
        <v>1669</v>
      </c>
      <c r="V2038" s="337">
        <v>8</v>
      </c>
      <c r="W2038" s="337" t="s">
        <v>19695</v>
      </c>
      <c r="X2038" s="337" t="s">
        <v>19695</v>
      </c>
      <c r="Y2038" s="337" t="s">
        <v>19695</v>
      </c>
      <c r="Z2038" s="337" t="s">
        <v>1753</v>
      </c>
      <c r="AA2038" s="337" t="s">
        <v>735</v>
      </c>
      <c r="AB2038" s="337" t="s">
        <v>718</v>
      </c>
      <c r="AC2038" s="337" t="s">
        <v>15525</v>
      </c>
    </row>
    <row r="2039" spans="1:29" ht="15.8" x14ac:dyDescent="0.25">
      <c r="A2039" s="337" t="s">
        <v>1723</v>
      </c>
      <c r="B2039" s="337" t="s">
        <v>9992</v>
      </c>
      <c r="C2039" s="337" t="s">
        <v>1821</v>
      </c>
      <c r="D2039" s="337" t="s">
        <v>449</v>
      </c>
      <c r="E2039" s="337" t="s">
        <v>7368</v>
      </c>
      <c r="F2039" s="338">
        <v>43682</v>
      </c>
      <c r="G2039" s="337" t="s">
        <v>7368</v>
      </c>
      <c r="H2039" s="338">
        <v>43682</v>
      </c>
      <c r="I2039" s="337" t="s">
        <v>19695</v>
      </c>
      <c r="J2039" s="337" t="s">
        <v>36</v>
      </c>
      <c r="K2039" s="337" t="s">
        <v>19695</v>
      </c>
      <c r="L2039" s="337" t="s">
        <v>19695</v>
      </c>
      <c r="M2039" s="337" t="s">
        <v>19695</v>
      </c>
      <c r="N2039" s="337" t="s">
        <v>19695</v>
      </c>
      <c r="O2039" s="337" t="s">
        <v>19695</v>
      </c>
      <c r="P2039" s="337" t="s">
        <v>19695</v>
      </c>
      <c r="Q2039" s="337" t="s">
        <v>19695</v>
      </c>
      <c r="R2039" s="337" t="s">
        <v>52</v>
      </c>
      <c r="S2039" s="337" t="s">
        <v>93</v>
      </c>
      <c r="T2039" s="337" t="s">
        <v>9993</v>
      </c>
      <c r="U2039" s="337" t="s">
        <v>9994</v>
      </c>
      <c r="V2039" s="337">
        <v>12</v>
      </c>
      <c r="W2039" s="337" t="s">
        <v>19695</v>
      </c>
      <c r="X2039" s="337" t="s">
        <v>19695</v>
      </c>
      <c r="Y2039" s="337" t="s">
        <v>19695</v>
      </c>
      <c r="Z2039" s="337" t="s">
        <v>1728</v>
      </c>
      <c r="AA2039" s="337" t="s">
        <v>735</v>
      </c>
      <c r="AB2039" s="337" t="s">
        <v>718</v>
      </c>
      <c r="AC2039" s="337" t="s">
        <v>14049</v>
      </c>
    </row>
    <row r="2040" spans="1:29" ht="15.8" x14ac:dyDescent="0.25">
      <c r="A2040" s="337" t="s">
        <v>1723</v>
      </c>
      <c r="B2040" s="337" t="s">
        <v>11162</v>
      </c>
      <c r="C2040" s="337" t="s">
        <v>1821</v>
      </c>
      <c r="D2040" s="337" t="s">
        <v>449</v>
      </c>
      <c r="E2040" s="337" t="s">
        <v>8227</v>
      </c>
      <c r="F2040" s="338">
        <v>43663</v>
      </c>
      <c r="G2040" s="337" t="s">
        <v>7368</v>
      </c>
      <c r="H2040" s="338">
        <v>43682</v>
      </c>
      <c r="I2040" s="337" t="s">
        <v>19695</v>
      </c>
      <c r="J2040" s="337" t="s">
        <v>16</v>
      </c>
      <c r="K2040" s="337" t="s">
        <v>19695</v>
      </c>
      <c r="L2040" s="337" t="s">
        <v>19695</v>
      </c>
      <c r="M2040" s="337" t="s">
        <v>19695</v>
      </c>
      <c r="N2040" s="337" t="s">
        <v>19695</v>
      </c>
      <c r="O2040" s="337" t="s">
        <v>19695</v>
      </c>
      <c r="P2040" s="337" t="s">
        <v>19695</v>
      </c>
      <c r="Q2040" s="337" t="s">
        <v>19695</v>
      </c>
      <c r="R2040" s="337" t="s">
        <v>52</v>
      </c>
      <c r="S2040" s="337" t="s">
        <v>53</v>
      </c>
      <c r="T2040" s="337" t="s">
        <v>126</v>
      </c>
      <c r="U2040" s="337" t="s">
        <v>9653</v>
      </c>
      <c r="V2040" s="337">
        <v>6</v>
      </c>
      <c r="W2040" s="337" t="s">
        <v>19695</v>
      </c>
      <c r="X2040" s="337" t="s">
        <v>19695</v>
      </c>
      <c r="Y2040" s="337" t="s">
        <v>19695</v>
      </c>
      <c r="Z2040" s="337" t="s">
        <v>1728</v>
      </c>
      <c r="AA2040" s="337" t="s">
        <v>735</v>
      </c>
      <c r="AB2040" s="337" t="s">
        <v>718</v>
      </c>
      <c r="AC2040" s="337" t="s">
        <v>14101</v>
      </c>
    </row>
    <row r="2041" spans="1:29" ht="15.8" x14ac:dyDescent="0.25">
      <c r="A2041" s="337" t="s">
        <v>1723</v>
      </c>
      <c r="B2041" s="337" t="s">
        <v>9838</v>
      </c>
      <c r="C2041" s="337" t="s">
        <v>1821</v>
      </c>
      <c r="D2041" s="337" t="s">
        <v>449</v>
      </c>
      <c r="E2041" s="337" t="s">
        <v>1412</v>
      </c>
      <c r="F2041" s="338">
        <v>43671</v>
      </c>
      <c r="G2041" s="337" t="s">
        <v>7368</v>
      </c>
      <c r="H2041" s="338">
        <v>43682</v>
      </c>
      <c r="I2041" s="337" t="s">
        <v>19695</v>
      </c>
      <c r="J2041" s="337" t="s">
        <v>36</v>
      </c>
      <c r="K2041" s="337" t="s">
        <v>19695</v>
      </c>
      <c r="L2041" s="337" t="s">
        <v>19695</v>
      </c>
      <c r="M2041" s="337" t="s">
        <v>19695</v>
      </c>
      <c r="N2041" s="337" t="s">
        <v>19695</v>
      </c>
      <c r="O2041" s="337" t="s">
        <v>19695</v>
      </c>
      <c r="P2041" s="337" t="s">
        <v>19695</v>
      </c>
      <c r="Q2041" s="337" t="s">
        <v>19695</v>
      </c>
      <c r="R2041" s="337" t="s">
        <v>15</v>
      </c>
      <c r="S2041" s="337" t="s">
        <v>1203</v>
      </c>
      <c r="T2041" s="337" t="s">
        <v>1203</v>
      </c>
      <c r="U2041" s="337" t="s">
        <v>1670</v>
      </c>
      <c r="V2041" s="337">
        <v>6</v>
      </c>
      <c r="W2041" s="337" t="s">
        <v>19695</v>
      </c>
      <c r="X2041" s="337" t="s">
        <v>19695</v>
      </c>
      <c r="Y2041" s="337" t="s">
        <v>19695</v>
      </c>
      <c r="Z2041" s="337" t="s">
        <v>1745</v>
      </c>
      <c r="AA2041" s="337" t="s">
        <v>761</v>
      </c>
      <c r="AB2041" s="337" t="s">
        <v>762</v>
      </c>
      <c r="AC2041" s="337" t="s">
        <v>14046</v>
      </c>
    </row>
    <row r="2042" spans="1:29" ht="15.8" x14ac:dyDescent="0.25">
      <c r="A2042" s="337" t="s">
        <v>1723</v>
      </c>
      <c r="B2042" s="337" t="s">
        <v>7366</v>
      </c>
      <c r="C2042" s="337" t="s">
        <v>1821</v>
      </c>
      <c r="D2042" s="337" t="s">
        <v>449</v>
      </c>
      <c r="E2042" s="337" t="s">
        <v>7367</v>
      </c>
      <c r="F2042" s="338">
        <v>43648</v>
      </c>
      <c r="G2042" s="337" t="s">
        <v>7368</v>
      </c>
      <c r="H2042" s="338">
        <v>43682</v>
      </c>
      <c r="I2042" s="337" t="s">
        <v>19695</v>
      </c>
      <c r="J2042" s="337" t="s">
        <v>36</v>
      </c>
      <c r="K2042" s="337" t="s">
        <v>19695</v>
      </c>
      <c r="L2042" s="337" t="s">
        <v>19695</v>
      </c>
      <c r="M2042" s="337" t="s">
        <v>19695</v>
      </c>
      <c r="N2042" s="337" t="s">
        <v>19695</v>
      </c>
      <c r="O2042" s="337" t="s">
        <v>19695</v>
      </c>
      <c r="P2042" s="337" t="s">
        <v>19695</v>
      </c>
      <c r="Q2042" s="337" t="s">
        <v>19695</v>
      </c>
      <c r="R2042" s="337" t="s">
        <v>52</v>
      </c>
      <c r="S2042" s="337" t="s">
        <v>393</v>
      </c>
      <c r="T2042" s="337" t="s">
        <v>889</v>
      </c>
      <c r="U2042" s="337" t="s">
        <v>7369</v>
      </c>
      <c r="V2042" s="337">
        <v>8</v>
      </c>
      <c r="W2042" s="337" t="s">
        <v>19695</v>
      </c>
      <c r="X2042" s="337" t="s">
        <v>19695</v>
      </c>
      <c r="Y2042" s="337" t="s">
        <v>19695</v>
      </c>
      <c r="Z2042" s="337" t="s">
        <v>1753</v>
      </c>
      <c r="AA2042" s="337" t="s">
        <v>735</v>
      </c>
      <c r="AB2042" s="337" t="s">
        <v>718</v>
      </c>
      <c r="AC2042" s="337" t="s">
        <v>15311</v>
      </c>
    </row>
    <row r="2043" spans="1:29" ht="15.8" x14ac:dyDescent="0.25">
      <c r="A2043" s="337" t="s">
        <v>1723</v>
      </c>
      <c r="B2043" s="337" t="s">
        <v>8483</v>
      </c>
      <c r="C2043" s="337" t="s">
        <v>1821</v>
      </c>
      <c r="D2043" s="337" t="s">
        <v>449</v>
      </c>
      <c r="E2043" s="337" t="s">
        <v>7367</v>
      </c>
      <c r="F2043" s="338">
        <v>43648</v>
      </c>
      <c r="G2043" s="337" t="s">
        <v>7900</v>
      </c>
      <c r="H2043" s="338">
        <v>43681</v>
      </c>
      <c r="I2043" s="337" t="s">
        <v>19695</v>
      </c>
      <c r="J2043" s="337" t="s">
        <v>16</v>
      </c>
      <c r="K2043" s="337" t="s">
        <v>19695</v>
      </c>
      <c r="L2043" s="337" t="s">
        <v>19695</v>
      </c>
      <c r="M2043" s="337" t="s">
        <v>19695</v>
      </c>
      <c r="N2043" s="337" t="s">
        <v>19695</v>
      </c>
      <c r="O2043" s="337" t="s">
        <v>19695</v>
      </c>
      <c r="P2043" s="337" t="s">
        <v>19695</v>
      </c>
      <c r="Q2043" s="337" t="s">
        <v>19695</v>
      </c>
      <c r="R2043" s="337" t="s">
        <v>109</v>
      </c>
      <c r="S2043" s="337" t="s">
        <v>110</v>
      </c>
      <c r="T2043" s="337" t="s">
        <v>1130</v>
      </c>
      <c r="U2043" s="337" t="s">
        <v>1130</v>
      </c>
      <c r="V2043" s="337">
        <v>6</v>
      </c>
      <c r="W2043" s="337" t="s">
        <v>19695</v>
      </c>
      <c r="X2043" s="337" t="s">
        <v>19695</v>
      </c>
      <c r="Y2043" s="337" t="s">
        <v>19695</v>
      </c>
      <c r="Z2043" s="337" t="s">
        <v>1728</v>
      </c>
      <c r="AA2043" s="337" t="s">
        <v>717</v>
      </c>
      <c r="AB2043" s="337" t="s">
        <v>718</v>
      </c>
      <c r="AC2043" s="337" t="s">
        <v>14049</v>
      </c>
    </row>
    <row r="2044" spans="1:29" ht="15.8" x14ac:dyDescent="0.25">
      <c r="A2044" s="337" t="s">
        <v>1723</v>
      </c>
      <c r="B2044" s="337" t="s">
        <v>12476</v>
      </c>
      <c r="C2044" s="337" t="s">
        <v>1725</v>
      </c>
      <c r="D2044" s="337" t="s">
        <v>1730</v>
      </c>
      <c r="E2044" s="337" t="s">
        <v>9487</v>
      </c>
      <c r="F2044" s="338">
        <v>43667</v>
      </c>
      <c r="G2044" s="337" t="s">
        <v>7900</v>
      </c>
      <c r="H2044" s="338">
        <v>43681</v>
      </c>
      <c r="I2044" s="337" t="s">
        <v>19695</v>
      </c>
      <c r="J2044" s="337" t="s">
        <v>36</v>
      </c>
      <c r="K2044" s="337" t="s">
        <v>19695</v>
      </c>
      <c r="L2044" s="337" t="s">
        <v>19695</v>
      </c>
      <c r="M2044" s="337" t="s">
        <v>19695</v>
      </c>
      <c r="N2044" s="337" t="s">
        <v>19695</v>
      </c>
      <c r="O2044" s="337" t="s">
        <v>19695</v>
      </c>
      <c r="P2044" s="337" t="s">
        <v>19695</v>
      </c>
      <c r="Q2044" s="337" t="s">
        <v>19695</v>
      </c>
      <c r="R2044" s="337" t="s">
        <v>52</v>
      </c>
      <c r="S2044" s="337" t="s">
        <v>69</v>
      </c>
      <c r="T2044" s="337" t="s">
        <v>69</v>
      </c>
      <c r="U2044" s="337" t="s">
        <v>69</v>
      </c>
      <c r="V2044" s="337">
        <v>10</v>
      </c>
      <c r="W2044" s="337" t="s">
        <v>19695</v>
      </c>
      <c r="X2044" s="337" t="s">
        <v>19695</v>
      </c>
      <c r="Y2044" s="337" t="s">
        <v>19695</v>
      </c>
      <c r="Z2044" s="337" t="s">
        <v>1728</v>
      </c>
      <c r="AA2044" s="337" t="s">
        <v>10802</v>
      </c>
      <c r="AB2044" s="337" t="s">
        <v>854</v>
      </c>
      <c r="AC2044" s="337" t="s">
        <v>14083</v>
      </c>
    </row>
    <row r="2045" spans="1:29" ht="15.8" x14ac:dyDescent="0.25">
      <c r="A2045" s="337" t="s">
        <v>1723</v>
      </c>
      <c r="B2045" s="337" t="s">
        <v>7485</v>
      </c>
      <c r="C2045" s="337" t="s">
        <v>1821</v>
      </c>
      <c r="D2045" s="337" t="s">
        <v>449</v>
      </c>
      <c r="E2045" s="337" t="s">
        <v>7418</v>
      </c>
      <c r="F2045" s="338">
        <v>43459</v>
      </c>
      <c r="G2045" s="337" t="s">
        <v>7486</v>
      </c>
      <c r="H2045" s="338">
        <v>43680</v>
      </c>
      <c r="I2045" s="337" t="s">
        <v>19695</v>
      </c>
      <c r="J2045" s="337" t="s">
        <v>16</v>
      </c>
      <c r="K2045" s="337" t="s">
        <v>19695</v>
      </c>
      <c r="L2045" s="337" t="s">
        <v>19695</v>
      </c>
      <c r="M2045" s="337" t="s">
        <v>19695</v>
      </c>
      <c r="N2045" s="337" t="s">
        <v>19695</v>
      </c>
      <c r="O2045" s="337" t="s">
        <v>19695</v>
      </c>
      <c r="P2045" s="337" t="s">
        <v>19695</v>
      </c>
      <c r="Q2045" s="337" t="s">
        <v>19695</v>
      </c>
      <c r="R2045" s="337" t="s">
        <v>144</v>
      </c>
      <c r="S2045" s="337" t="s">
        <v>446</v>
      </c>
      <c r="T2045" s="337" t="s">
        <v>55</v>
      </c>
      <c r="U2045" s="337" t="s">
        <v>388</v>
      </c>
      <c r="V2045" s="337">
        <v>4</v>
      </c>
      <c r="W2045" s="337" t="s">
        <v>19695</v>
      </c>
      <c r="X2045" s="337" t="s">
        <v>19695</v>
      </c>
      <c r="Y2045" s="337" t="s">
        <v>19695</v>
      </c>
      <c r="Z2045" s="337" t="s">
        <v>1728</v>
      </c>
      <c r="AA2045" s="337" t="s">
        <v>717</v>
      </c>
      <c r="AB2045" s="337" t="s">
        <v>718</v>
      </c>
      <c r="AC2045" s="337" t="s">
        <v>14062</v>
      </c>
    </row>
    <row r="2046" spans="1:29" ht="15.8" x14ac:dyDescent="0.25">
      <c r="A2046" s="337" t="s">
        <v>1723</v>
      </c>
      <c r="B2046" s="337" t="s">
        <v>9862</v>
      </c>
      <c r="C2046" s="337" t="s">
        <v>1821</v>
      </c>
      <c r="D2046" s="337" t="s">
        <v>449</v>
      </c>
      <c r="E2046" s="337" t="s">
        <v>8227</v>
      </c>
      <c r="F2046" s="338">
        <v>43663</v>
      </c>
      <c r="G2046" s="337" t="s">
        <v>7486</v>
      </c>
      <c r="H2046" s="338">
        <v>43680</v>
      </c>
      <c r="I2046" s="337" t="s">
        <v>19695</v>
      </c>
      <c r="J2046" s="337" t="s">
        <v>36</v>
      </c>
      <c r="K2046" s="337" t="s">
        <v>19695</v>
      </c>
      <c r="L2046" s="337" t="s">
        <v>19695</v>
      </c>
      <c r="M2046" s="337" t="s">
        <v>19695</v>
      </c>
      <c r="N2046" s="337" t="s">
        <v>19695</v>
      </c>
      <c r="O2046" s="337" t="s">
        <v>19695</v>
      </c>
      <c r="P2046" s="337" t="s">
        <v>19695</v>
      </c>
      <c r="Q2046" s="337" t="s">
        <v>19695</v>
      </c>
      <c r="R2046" s="337" t="s">
        <v>1741</v>
      </c>
      <c r="S2046" s="337" t="s">
        <v>5088</v>
      </c>
      <c r="T2046" s="337" t="s">
        <v>9863</v>
      </c>
      <c r="U2046" s="337" t="s">
        <v>9863</v>
      </c>
      <c r="V2046" s="337">
        <v>16</v>
      </c>
      <c r="W2046" s="337" t="s">
        <v>19695</v>
      </c>
      <c r="X2046" s="337" t="s">
        <v>19695</v>
      </c>
      <c r="Y2046" s="337" t="s">
        <v>19695</v>
      </c>
      <c r="Z2046" s="337" t="s">
        <v>1745</v>
      </c>
      <c r="AA2046" s="337" t="s">
        <v>717</v>
      </c>
      <c r="AB2046" s="337" t="s">
        <v>718</v>
      </c>
      <c r="AC2046" s="337" t="s">
        <v>14050</v>
      </c>
    </row>
    <row r="2047" spans="1:29" ht="15.8" x14ac:dyDescent="0.25">
      <c r="A2047" s="337" t="s">
        <v>1723</v>
      </c>
      <c r="B2047" s="337" t="s">
        <v>13548</v>
      </c>
      <c r="C2047" s="337" t="s">
        <v>1725</v>
      </c>
      <c r="D2047" s="337" t="s">
        <v>13527</v>
      </c>
      <c r="E2047" s="337" t="s">
        <v>7490</v>
      </c>
      <c r="F2047" s="338">
        <v>43615</v>
      </c>
      <c r="G2047" s="337" t="s">
        <v>10479</v>
      </c>
      <c r="H2047" s="338">
        <v>43678</v>
      </c>
      <c r="I2047" s="337" t="s">
        <v>19695</v>
      </c>
      <c r="J2047" s="337" t="s">
        <v>36</v>
      </c>
      <c r="K2047" s="337" t="s">
        <v>19695</v>
      </c>
      <c r="L2047" s="337" t="s">
        <v>19695</v>
      </c>
      <c r="M2047" s="337" t="s">
        <v>19695</v>
      </c>
      <c r="N2047" s="337" t="s">
        <v>19695</v>
      </c>
      <c r="O2047" s="337" t="s">
        <v>19695</v>
      </c>
      <c r="P2047" s="337" t="s">
        <v>19695</v>
      </c>
      <c r="Q2047" s="337" t="s">
        <v>19695</v>
      </c>
      <c r="R2047" s="337" t="s">
        <v>130</v>
      </c>
      <c r="S2047" s="337" t="s">
        <v>928</v>
      </c>
      <c r="T2047" s="337" t="s">
        <v>2306</v>
      </c>
      <c r="U2047" s="337" t="s">
        <v>13549</v>
      </c>
      <c r="V2047" s="337">
        <v>6</v>
      </c>
      <c r="W2047" s="337" t="s">
        <v>19695</v>
      </c>
      <c r="X2047" s="337" t="s">
        <v>19695</v>
      </c>
      <c r="Y2047" s="337" t="s">
        <v>19695</v>
      </c>
      <c r="Z2047" s="337" t="s">
        <v>1728</v>
      </c>
      <c r="AA2047" s="337" t="s">
        <v>717</v>
      </c>
      <c r="AB2047" s="337" t="s">
        <v>718</v>
      </c>
      <c r="AC2047" s="337" t="s">
        <v>13550</v>
      </c>
    </row>
    <row r="2048" spans="1:29" ht="15.8" x14ac:dyDescent="0.25">
      <c r="A2048" s="337" t="s">
        <v>1723</v>
      </c>
      <c r="B2048" s="337" t="s">
        <v>10478</v>
      </c>
      <c r="C2048" s="337" t="s">
        <v>1821</v>
      </c>
      <c r="D2048" s="337" t="s">
        <v>449</v>
      </c>
      <c r="E2048" s="337" t="s">
        <v>8971</v>
      </c>
      <c r="F2048" s="338">
        <v>43591</v>
      </c>
      <c r="G2048" s="337" t="s">
        <v>10479</v>
      </c>
      <c r="H2048" s="338">
        <v>43678</v>
      </c>
      <c r="I2048" s="337" t="s">
        <v>19695</v>
      </c>
      <c r="J2048" s="337" t="s">
        <v>36</v>
      </c>
      <c r="K2048" s="337" t="s">
        <v>19695</v>
      </c>
      <c r="L2048" s="337" t="s">
        <v>19695</v>
      </c>
      <c r="M2048" s="337" t="s">
        <v>19695</v>
      </c>
      <c r="N2048" s="337" t="s">
        <v>19695</v>
      </c>
      <c r="O2048" s="337" t="s">
        <v>19695</v>
      </c>
      <c r="P2048" s="337" t="s">
        <v>19695</v>
      </c>
      <c r="Q2048" s="337" t="s">
        <v>19695</v>
      </c>
      <c r="R2048" s="337" t="s">
        <v>75</v>
      </c>
      <c r="S2048" s="337" t="s">
        <v>417</v>
      </c>
      <c r="T2048" s="337" t="s">
        <v>10480</v>
      </c>
      <c r="U2048" s="337" t="s">
        <v>4463</v>
      </c>
      <c r="V2048" s="337">
        <v>10</v>
      </c>
      <c r="W2048" s="337" t="s">
        <v>19695</v>
      </c>
      <c r="X2048" s="337" t="s">
        <v>19695</v>
      </c>
      <c r="Y2048" s="337" t="s">
        <v>19695</v>
      </c>
      <c r="Z2048" s="337" t="s">
        <v>1728</v>
      </c>
      <c r="AA2048" s="337" t="s">
        <v>717</v>
      </c>
      <c r="AB2048" s="337" t="s">
        <v>718</v>
      </c>
      <c r="AC2048" s="337" t="s">
        <v>14076</v>
      </c>
    </row>
    <row r="2049" spans="1:29" ht="15.8" x14ac:dyDescent="0.25">
      <c r="A2049" s="337" t="s">
        <v>1723</v>
      </c>
      <c r="B2049" s="337" t="s">
        <v>10810</v>
      </c>
      <c r="C2049" s="337" t="s">
        <v>1821</v>
      </c>
      <c r="D2049" s="337" t="s">
        <v>449</v>
      </c>
      <c r="E2049" s="337" t="s">
        <v>7492</v>
      </c>
      <c r="F2049" s="338">
        <v>43635</v>
      </c>
      <c r="G2049" s="337" t="s">
        <v>10479</v>
      </c>
      <c r="H2049" s="338">
        <v>43678</v>
      </c>
      <c r="I2049" s="337" t="s">
        <v>19695</v>
      </c>
      <c r="J2049" s="337" t="s">
        <v>16</v>
      </c>
      <c r="K2049" s="337" t="s">
        <v>19695</v>
      </c>
      <c r="L2049" s="337" t="s">
        <v>19695</v>
      </c>
      <c r="M2049" s="337" t="s">
        <v>19695</v>
      </c>
      <c r="N2049" s="337" t="s">
        <v>19695</v>
      </c>
      <c r="O2049" s="337" t="s">
        <v>19695</v>
      </c>
      <c r="P2049" s="337" t="s">
        <v>19695</v>
      </c>
      <c r="Q2049" s="337" t="s">
        <v>19695</v>
      </c>
      <c r="R2049" s="337" t="s">
        <v>15</v>
      </c>
      <c r="S2049" s="337" t="s">
        <v>1102</v>
      </c>
      <c r="T2049" s="337" t="s">
        <v>10811</v>
      </c>
      <c r="U2049" s="337" t="s">
        <v>10812</v>
      </c>
      <c r="V2049" s="337">
        <v>8</v>
      </c>
      <c r="W2049" s="337" t="s">
        <v>19695</v>
      </c>
      <c r="X2049" s="337" t="s">
        <v>19695</v>
      </c>
      <c r="Y2049" s="337" t="s">
        <v>19695</v>
      </c>
      <c r="Z2049" s="337" t="s">
        <v>1753</v>
      </c>
      <c r="AA2049" s="337" t="s">
        <v>717</v>
      </c>
      <c r="AB2049" s="337" t="s">
        <v>718</v>
      </c>
      <c r="AC2049" s="337" t="s">
        <v>15305</v>
      </c>
    </row>
    <row r="2050" spans="1:29" ht="15.8" x14ac:dyDescent="0.25">
      <c r="A2050" s="337" t="s">
        <v>1723</v>
      </c>
      <c r="B2050" s="337" t="s">
        <v>10821</v>
      </c>
      <c r="C2050" s="337" t="s">
        <v>1821</v>
      </c>
      <c r="D2050" s="337" t="s">
        <v>449</v>
      </c>
      <c r="E2050" s="337" t="s">
        <v>7704</v>
      </c>
      <c r="F2050" s="338">
        <v>43640</v>
      </c>
      <c r="G2050" s="337" t="s">
        <v>10479</v>
      </c>
      <c r="H2050" s="338">
        <v>43678</v>
      </c>
      <c r="I2050" s="337" t="s">
        <v>19695</v>
      </c>
      <c r="J2050" s="337" t="s">
        <v>36</v>
      </c>
      <c r="K2050" s="337" t="s">
        <v>19695</v>
      </c>
      <c r="L2050" s="337" t="s">
        <v>19695</v>
      </c>
      <c r="M2050" s="337" t="s">
        <v>19695</v>
      </c>
      <c r="N2050" s="337" t="s">
        <v>19695</v>
      </c>
      <c r="O2050" s="337" t="s">
        <v>19695</v>
      </c>
      <c r="P2050" s="337" t="s">
        <v>19695</v>
      </c>
      <c r="Q2050" s="337" t="s">
        <v>19695</v>
      </c>
      <c r="R2050" s="337" t="s">
        <v>15</v>
      </c>
      <c r="S2050" s="337" t="s">
        <v>1102</v>
      </c>
      <c r="T2050" s="337" t="s">
        <v>10815</v>
      </c>
      <c r="U2050" s="337" t="s">
        <v>4626</v>
      </c>
      <c r="V2050" s="337">
        <v>8</v>
      </c>
      <c r="W2050" s="337" t="s">
        <v>19695</v>
      </c>
      <c r="X2050" s="337" t="s">
        <v>19695</v>
      </c>
      <c r="Y2050" s="337" t="s">
        <v>19695</v>
      </c>
      <c r="Z2050" s="337" t="s">
        <v>1753</v>
      </c>
      <c r="AA2050" s="337" t="s">
        <v>717</v>
      </c>
      <c r="AB2050" s="337" t="s">
        <v>718</v>
      </c>
      <c r="AC2050" s="337" t="s">
        <v>15305</v>
      </c>
    </row>
    <row r="2051" spans="1:29" ht="15.8" x14ac:dyDescent="0.25">
      <c r="A2051" s="337" t="s">
        <v>1723</v>
      </c>
      <c r="B2051" s="337" t="s">
        <v>10819</v>
      </c>
      <c r="C2051" s="337" t="s">
        <v>1821</v>
      </c>
      <c r="D2051" s="337" t="s">
        <v>449</v>
      </c>
      <c r="E2051" s="337" t="s">
        <v>7926</v>
      </c>
      <c r="F2051" s="338">
        <v>43654</v>
      </c>
      <c r="G2051" s="337" t="s">
        <v>10479</v>
      </c>
      <c r="H2051" s="338">
        <v>43678</v>
      </c>
      <c r="I2051" s="337" t="s">
        <v>19695</v>
      </c>
      <c r="J2051" s="337" t="s">
        <v>36</v>
      </c>
      <c r="K2051" s="337" t="s">
        <v>19695</v>
      </c>
      <c r="L2051" s="337" t="s">
        <v>19695</v>
      </c>
      <c r="M2051" s="337" t="s">
        <v>19695</v>
      </c>
      <c r="N2051" s="337" t="s">
        <v>19695</v>
      </c>
      <c r="O2051" s="337" t="s">
        <v>19695</v>
      </c>
      <c r="P2051" s="337" t="s">
        <v>19695</v>
      </c>
      <c r="Q2051" s="337" t="s">
        <v>19695</v>
      </c>
      <c r="R2051" s="337" t="s">
        <v>15</v>
      </c>
      <c r="S2051" s="337" t="s">
        <v>1102</v>
      </c>
      <c r="T2051" s="337" t="s">
        <v>10815</v>
      </c>
      <c r="U2051" s="337" t="s">
        <v>10820</v>
      </c>
      <c r="V2051" s="337">
        <v>8</v>
      </c>
      <c r="W2051" s="337" t="s">
        <v>19695</v>
      </c>
      <c r="X2051" s="337" t="s">
        <v>19695</v>
      </c>
      <c r="Y2051" s="337" t="s">
        <v>19695</v>
      </c>
      <c r="Z2051" s="337" t="s">
        <v>1753</v>
      </c>
      <c r="AA2051" s="337" t="s">
        <v>717</v>
      </c>
      <c r="AB2051" s="337" t="s">
        <v>718</v>
      </c>
      <c r="AC2051" s="337" t="s">
        <v>15305</v>
      </c>
    </row>
    <row r="2052" spans="1:29" ht="15.8" x14ac:dyDescent="0.25">
      <c r="A2052" s="337" t="s">
        <v>1723</v>
      </c>
      <c r="B2052" s="337" t="s">
        <v>10817</v>
      </c>
      <c r="C2052" s="337" t="s">
        <v>1821</v>
      </c>
      <c r="D2052" s="337" t="s">
        <v>449</v>
      </c>
      <c r="E2052" s="337" t="s">
        <v>10814</v>
      </c>
      <c r="F2052" s="338">
        <v>43628</v>
      </c>
      <c r="G2052" s="337" t="s">
        <v>10479</v>
      </c>
      <c r="H2052" s="338">
        <v>43678</v>
      </c>
      <c r="I2052" s="337" t="s">
        <v>19695</v>
      </c>
      <c r="J2052" s="337" t="s">
        <v>36</v>
      </c>
      <c r="K2052" s="337" t="s">
        <v>19695</v>
      </c>
      <c r="L2052" s="337" t="s">
        <v>19695</v>
      </c>
      <c r="M2052" s="337" t="s">
        <v>19695</v>
      </c>
      <c r="N2052" s="337" t="s">
        <v>19695</v>
      </c>
      <c r="O2052" s="337" t="s">
        <v>19695</v>
      </c>
      <c r="P2052" s="337" t="s">
        <v>19695</v>
      </c>
      <c r="Q2052" s="337" t="s">
        <v>19695</v>
      </c>
      <c r="R2052" s="337" t="s">
        <v>15</v>
      </c>
      <c r="S2052" s="337" t="s">
        <v>1102</v>
      </c>
      <c r="T2052" s="337" t="s">
        <v>10815</v>
      </c>
      <c r="U2052" s="337" t="s">
        <v>10818</v>
      </c>
      <c r="V2052" s="337">
        <v>8</v>
      </c>
      <c r="W2052" s="337" t="s">
        <v>19695</v>
      </c>
      <c r="X2052" s="337" t="s">
        <v>19695</v>
      </c>
      <c r="Y2052" s="337" t="s">
        <v>19695</v>
      </c>
      <c r="Z2052" s="337" t="s">
        <v>1753</v>
      </c>
      <c r="AA2052" s="337" t="s">
        <v>717</v>
      </c>
      <c r="AB2052" s="337" t="s">
        <v>718</v>
      </c>
      <c r="AC2052" s="337" t="s">
        <v>15305</v>
      </c>
    </row>
    <row r="2053" spans="1:29" ht="15.8" x14ac:dyDescent="0.25">
      <c r="A2053" s="337" t="s">
        <v>1723</v>
      </c>
      <c r="B2053" s="337" t="s">
        <v>10813</v>
      </c>
      <c r="C2053" s="337" t="s">
        <v>1821</v>
      </c>
      <c r="D2053" s="337" t="s">
        <v>449</v>
      </c>
      <c r="E2053" s="337" t="s">
        <v>10814</v>
      </c>
      <c r="F2053" s="338">
        <v>43628</v>
      </c>
      <c r="G2053" s="337" t="s">
        <v>10479</v>
      </c>
      <c r="H2053" s="338">
        <v>43678</v>
      </c>
      <c r="I2053" s="337" t="s">
        <v>19695</v>
      </c>
      <c r="J2053" s="337" t="s">
        <v>36</v>
      </c>
      <c r="K2053" s="337" t="s">
        <v>19695</v>
      </c>
      <c r="L2053" s="337" t="s">
        <v>19695</v>
      </c>
      <c r="M2053" s="337" t="s">
        <v>19695</v>
      </c>
      <c r="N2053" s="337" t="s">
        <v>19695</v>
      </c>
      <c r="O2053" s="337" t="s">
        <v>19695</v>
      </c>
      <c r="P2053" s="337" t="s">
        <v>19695</v>
      </c>
      <c r="Q2053" s="337" t="s">
        <v>19695</v>
      </c>
      <c r="R2053" s="337" t="s">
        <v>15</v>
      </c>
      <c r="S2053" s="337" t="s">
        <v>1102</v>
      </c>
      <c r="T2053" s="337" t="s">
        <v>10815</v>
      </c>
      <c r="U2053" s="337" t="s">
        <v>10816</v>
      </c>
      <c r="V2053" s="337">
        <v>6</v>
      </c>
      <c r="W2053" s="337" t="s">
        <v>19695</v>
      </c>
      <c r="X2053" s="337" t="s">
        <v>19695</v>
      </c>
      <c r="Y2053" s="337" t="s">
        <v>19695</v>
      </c>
      <c r="Z2053" s="337" t="s">
        <v>1753</v>
      </c>
      <c r="AA2053" s="337" t="s">
        <v>717</v>
      </c>
      <c r="AB2053" s="337" t="s">
        <v>718</v>
      </c>
      <c r="AC2053" s="337" t="s">
        <v>15305</v>
      </c>
    </row>
    <row r="2054" spans="1:29" ht="15.8" x14ac:dyDescent="0.25">
      <c r="A2054" s="337" t="s">
        <v>1723</v>
      </c>
      <c r="B2054" s="337" t="s">
        <v>10778</v>
      </c>
      <c r="C2054" s="337" t="s">
        <v>1821</v>
      </c>
      <c r="D2054" s="337" t="s">
        <v>449</v>
      </c>
      <c r="E2054" s="337" t="s">
        <v>7488</v>
      </c>
      <c r="F2054" s="338">
        <v>43664</v>
      </c>
      <c r="G2054" s="337" t="s">
        <v>10479</v>
      </c>
      <c r="H2054" s="338">
        <v>43678</v>
      </c>
      <c r="I2054" s="337" t="s">
        <v>19695</v>
      </c>
      <c r="J2054" s="337" t="s">
        <v>16</v>
      </c>
      <c r="K2054" s="337" t="s">
        <v>19695</v>
      </c>
      <c r="L2054" s="337" t="s">
        <v>19695</v>
      </c>
      <c r="M2054" s="337" t="s">
        <v>19695</v>
      </c>
      <c r="N2054" s="337" t="s">
        <v>19695</v>
      </c>
      <c r="O2054" s="337" t="s">
        <v>19695</v>
      </c>
      <c r="P2054" s="337" t="s">
        <v>19695</v>
      </c>
      <c r="Q2054" s="337" t="s">
        <v>19695</v>
      </c>
      <c r="R2054" s="337" t="s">
        <v>52</v>
      </c>
      <c r="S2054" s="337" t="s">
        <v>857</v>
      </c>
      <c r="T2054" s="337" t="s">
        <v>857</v>
      </c>
      <c r="U2054" s="337" t="s">
        <v>10779</v>
      </c>
      <c r="V2054" s="337">
        <v>4</v>
      </c>
      <c r="W2054" s="337" t="s">
        <v>19695</v>
      </c>
      <c r="X2054" s="337" t="s">
        <v>19695</v>
      </c>
      <c r="Y2054" s="337" t="s">
        <v>19695</v>
      </c>
      <c r="Z2054" s="337" t="s">
        <v>1753</v>
      </c>
      <c r="AA2054" s="337" t="s">
        <v>897</v>
      </c>
      <c r="AB2054" s="337" t="s">
        <v>854</v>
      </c>
      <c r="AC2054" s="337" t="s">
        <v>15308</v>
      </c>
    </row>
    <row r="2055" spans="1:29" ht="15.8" x14ac:dyDescent="0.25">
      <c r="A2055" s="337" t="s">
        <v>1723</v>
      </c>
      <c r="B2055" s="337" t="s">
        <v>10514</v>
      </c>
      <c r="C2055" s="337" t="s">
        <v>1821</v>
      </c>
      <c r="D2055" s="337" t="s">
        <v>449</v>
      </c>
      <c r="E2055" s="337" t="s">
        <v>1781</v>
      </c>
      <c r="F2055" s="338">
        <v>43586</v>
      </c>
      <c r="G2055" s="337" t="s">
        <v>10479</v>
      </c>
      <c r="H2055" s="338">
        <v>43678</v>
      </c>
      <c r="I2055" s="337" t="s">
        <v>19695</v>
      </c>
      <c r="J2055" s="337" t="s">
        <v>36</v>
      </c>
      <c r="K2055" s="337" t="s">
        <v>19695</v>
      </c>
      <c r="L2055" s="337" t="s">
        <v>19695</v>
      </c>
      <c r="M2055" s="337" t="s">
        <v>19695</v>
      </c>
      <c r="N2055" s="337" t="s">
        <v>19695</v>
      </c>
      <c r="O2055" s="337" t="s">
        <v>19695</v>
      </c>
      <c r="P2055" s="337" t="s">
        <v>19695</v>
      </c>
      <c r="Q2055" s="337" t="s">
        <v>19695</v>
      </c>
      <c r="R2055" s="337" t="s">
        <v>1741</v>
      </c>
      <c r="S2055" s="337" t="s">
        <v>10515</v>
      </c>
      <c r="T2055" s="337" t="s">
        <v>10516</v>
      </c>
      <c r="U2055" s="337" t="s">
        <v>10517</v>
      </c>
      <c r="V2055" s="337">
        <v>10</v>
      </c>
      <c r="W2055" s="337" t="s">
        <v>19695</v>
      </c>
      <c r="X2055" s="337" t="s">
        <v>19695</v>
      </c>
      <c r="Y2055" s="337" t="s">
        <v>19695</v>
      </c>
      <c r="Z2055" s="337" t="s">
        <v>1753</v>
      </c>
      <c r="AA2055" s="337" t="s">
        <v>735</v>
      </c>
      <c r="AB2055" s="337" t="s">
        <v>718</v>
      </c>
      <c r="AC2055" s="337" t="s">
        <v>15535</v>
      </c>
    </row>
    <row r="2056" spans="1:29" ht="15.8" x14ac:dyDescent="0.25">
      <c r="A2056" s="337" t="s">
        <v>1723</v>
      </c>
      <c r="B2056" s="337" t="s">
        <v>10380</v>
      </c>
      <c r="C2056" s="337" t="s">
        <v>1821</v>
      </c>
      <c r="D2056" s="337" t="s">
        <v>449</v>
      </c>
      <c r="E2056" s="337" t="s">
        <v>8538</v>
      </c>
      <c r="F2056" s="338">
        <v>43644</v>
      </c>
      <c r="G2056" s="337" t="s">
        <v>7412</v>
      </c>
      <c r="H2056" s="338">
        <v>43677</v>
      </c>
      <c r="I2056" s="337" t="s">
        <v>19695</v>
      </c>
      <c r="J2056" s="337" t="s">
        <v>16</v>
      </c>
      <c r="K2056" s="337" t="s">
        <v>19695</v>
      </c>
      <c r="L2056" s="337" t="s">
        <v>19695</v>
      </c>
      <c r="M2056" s="337" t="s">
        <v>19695</v>
      </c>
      <c r="N2056" s="337" t="s">
        <v>19695</v>
      </c>
      <c r="O2056" s="337" t="s">
        <v>19695</v>
      </c>
      <c r="P2056" s="337" t="s">
        <v>19695</v>
      </c>
      <c r="Q2056" s="337" t="s">
        <v>19695</v>
      </c>
      <c r="R2056" s="337" t="s">
        <v>130</v>
      </c>
      <c r="S2056" s="337" t="s">
        <v>940</v>
      </c>
      <c r="T2056" s="337" t="s">
        <v>2256</v>
      </c>
      <c r="U2056" s="337" t="s">
        <v>10381</v>
      </c>
      <c r="V2056" s="337">
        <v>10</v>
      </c>
      <c r="W2056" s="337" t="s">
        <v>19695</v>
      </c>
      <c r="X2056" s="337" t="s">
        <v>19695</v>
      </c>
      <c r="Y2056" s="337" t="s">
        <v>19695</v>
      </c>
      <c r="Z2056" s="337" t="s">
        <v>1728</v>
      </c>
      <c r="AA2056" s="337" t="s">
        <v>735</v>
      </c>
      <c r="AB2056" s="337" t="s">
        <v>718</v>
      </c>
      <c r="AC2056" s="337" t="s">
        <v>14063</v>
      </c>
    </row>
    <row r="2057" spans="1:29" ht="15.8" x14ac:dyDescent="0.25">
      <c r="A2057" s="337" t="s">
        <v>1723</v>
      </c>
      <c r="B2057" s="337" t="s">
        <v>9890</v>
      </c>
      <c r="C2057" s="337" t="s">
        <v>1725</v>
      </c>
      <c r="D2057" s="337" t="s">
        <v>1730</v>
      </c>
      <c r="E2057" s="337" t="s">
        <v>9277</v>
      </c>
      <c r="F2057" s="338">
        <v>43651</v>
      </c>
      <c r="G2057" s="337" t="s">
        <v>7412</v>
      </c>
      <c r="H2057" s="338">
        <v>43677</v>
      </c>
      <c r="I2057" s="337" t="s">
        <v>19695</v>
      </c>
      <c r="J2057" s="337" t="s">
        <v>36</v>
      </c>
      <c r="K2057" s="337" t="s">
        <v>19695</v>
      </c>
      <c r="L2057" s="337" t="s">
        <v>19695</v>
      </c>
      <c r="M2057" s="337" t="s">
        <v>19695</v>
      </c>
      <c r="N2057" s="337" t="s">
        <v>19695</v>
      </c>
      <c r="O2057" s="337" t="s">
        <v>19695</v>
      </c>
      <c r="P2057" s="337" t="s">
        <v>19695</v>
      </c>
      <c r="Q2057" s="337" t="s">
        <v>19695</v>
      </c>
      <c r="R2057" s="337" t="s">
        <v>52</v>
      </c>
      <c r="S2057" s="337" t="s">
        <v>85</v>
      </c>
      <c r="T2057" s="337" t="s">
        <v>1607</v>
      </c>
      <c r="U2057" s="337" t="s">
        <v>385</v>
      </c>
      <c r="V2057" s="337">
        <v>10</v>
      </c>
      <c r="W2057" s="337" t="s">
        <v>19695</v>
      </c>
      <c r="X2057" s="337" t="s">
        <v>19695</v>
      </c>
      <c r="Y2057" s="337" t="s">
        <v>19695</v>
      </c>
      <c r="Z2057" s="337" t="s">
        <v>1745</v>
      </c>
      <c r="AA2057" s="337" t="s">
        <v>735</v>
      </c>
      <c r="AB2057" s="337" t="s">
        <v>718</v>
      </c>
      <c r="AC2057" s="337" t="s">
        <v>14063</v>
      </c>
    </row>
    <row r="2058" spans="1:29" ht="15.8" x14ac:dyDescent="0.25">
      <c r="A2058" s="337" t="s">
        <v>1723</v>
      </c>
      <c r="B2058" s="337" t="s">
        <v>7505</v>
      </c>
      <c r="C2058" s="337" t="s">
        <v>1821</v>
      </c>
      <c r="D2058" s="337" t="s">
        <v>449</v>
      </c>
      <c r="E2058" s="337" t="s">
        <v>7506</v>
      </c>
      <c r="F2058" s="338">
        <v>43540</v>
      </c>
      <c r="G2058" s="337" t="s">
        <v>7507</v>
      </c>
      <c r="H2058" s="338">
        <v>43676</v>
      </c>
      <c r="I2058" s="337" t="s">
        <v>19695</v>
      </c>
      <c r="J2058" s="337" t="s">
        <v>16</v>
      </c>
      <c r="K2058" s="337" t="s">
        <v>19695</v>
      </c>
      <c r="L2058" s="337" t="s">
        <v>19695</v>
      </c>
      <c r="M2058" s="337" t="s">
        <v>19695</v>
      </c>
      <c r="N2058" s="337" t="s">
        <v>19695</v>
      </c>
      <c r="O2058" s="337" t="s">
        <v>19695</v>
      </c>
      <c r="P2058" s="337" t="s">
        <v>19695</v>
      </c>
      <c r="Q2058" s="337" t="s">
        <v>19695</v>
      </c>
      <c r="R2058" s="337" t="s">
        <v>144</v>
      </c>
      <c r="S2058" s="337" t="s">
        <v>446</v>
      </c>
      <c r="T2058" s="337" t="s">
        <v>55</v>
      </c>
      <c r="U2058" s="337" t="s">
        <v>826</v>
      </c>
      <c r="V2058" s="337">
        <v>4</v>
      </c>
      <c r="W2058" s="337" t="s">
        <v>19695</v>
      </c>
      <c r="X2058" s="337" t="s">
        <v>19695</v>
      </c>
      <c r="Y2058" s="337" t="s">
        <v>19695</v>
      </c>
      <c r="Z2058" s="337" t="s">
        <v>1728</v>
      </c>
      <c r="AA2058" s="337" t="s">
        <v>717</v>
      </c>
      <c r="AB2058" s="337" t="s">
        <v>718</v>
      </c>
      <c r="AC2058" s="337" t="s">
        <v>14079</v>
      </c>
    </row>
    <row r="2059" spans="1:29" ht="15.8" x14ac:dyDescent="0.25">
      <c r="A2059" s="337" t="s">
        <v>1723</v>
      </c>
      <c r="B2059" s="337" t="s">
        <v>8858</v>
      </c>
      <c r="C2059" s="337" t="s">
        <v>1821</v>
      </c>
      <c r="D2059" s="337" t="s">
        <v>449</v>
      </c>
      <c r="E2059" s="337" t="s">
        <v>1424</v>
      </c>
      <c r="F2059" s="338">
        <v>43658</v>
      </c>
      <c r="G2059" s="337" t="s">
        <v>8298</v>
      </c>
      <c r="H2059" s="338">
        <v>43675</v>
      </c>
      <c r="I2059" s="337" t="s">
        <v>19695</v>
      </c>
      <c r="J2059" s="337" t="s">
        <v>36</v>
      </c>
      <c r="K2059" s="337" t="s">
        <v>19695</v>
      </c>
      <c r="L2059" s="337" t="s">
        <v>19695</v>
      </c>
      <c r="M2059" s="337" t="s">
        <v>19695</v>
      </c>
      <c r="N2059" s="337" t="s">
        <v>19695</v>
      </c>
      <c r="O2059" s="337" t="s">
        <v>19695</v>
      </c>
      <c r="P2059" s="337" t="s">
        <v>19695</v>
      </c>
      <c r="Q2059" s="337" t="s">
        <v>19695</v>
      </c>
      <c r="R2059" s="337" t="s">
        <v>98</v>
      </c>
      <c r="S2059" s="337" t="s">
        <v>1690</v>
      </c>
      <c r="T2059" s="337" t="s">
        <v>6853</v>
      </c>
      <c r="U2059" s="337" t="s">
        <v>8859</v>
      </c>
      <c r="V2059" s="337">
        <v>6</v>
      </c>
      <c r="W2059" s="337" t="s">
        <v>19695</v>
      </c>
      <c r="X2059" s="337" t="s">
        <v>19695</v>
      </c>
      <c r="Y2059" s="337" t="s">
        <v>19695</v>
      </c>
      <c r="Z2059" s="337" t="s">
        <v>1753</v>
      </c>
      <c r="AA2059" s="337" t="s">
        <v>735</v>
      </c>
      <c r="AB2059" s="337" t="s">
        <v>718</v>
      </c>
      <c r="AC2059" s="337" t="s">
        <v>15523</v>
      </c>
    </row>
    <row r="2060" spans="1:29" ht="15.8" x14ac:dyDescent="0.25">
      <c r="A2060" s="337" t="s">
        <v>1723</v>
      </c>
      <c r="B2060" s="337" t="s">
        <v>7513</v>
      </c>
      <c r="C2060" s="337" t="s">
        <v>1821</v>
      </c>
      <c r="D2060" s="337" t="s">
        <v>449</v>
      </c>
      <c r="E2060" s="337" t="s">
        <v>1404</v>
      </c>
      <c r="F2060" s="338">
        <v>43454</v>
      </c>
      <c r="G2060" s="337" t="s">
        <v>7514</v>
      </c>
      <c r="H2060" s="338">
        <v>43674</v>
      </c>
      <c r="I2060" s="337" t="s">
        <v>19695</v>
      </c>
      <c r="J2060" s="337" t="s">
        <v>16</v>
      </c>
      <c r="K2060" s="337" t="s">
        <v>19695</v>
      </c>
      <c r="L2060" s="337" t="s">
        <v>19695</v>
      </c>
      <c r="M2060" s="337" t="s">
        <v>19695</v>
      </c>
      <c r="N2060" s="337" t="s">
        <v>19695</v>
      </c>
      <c r="O2060" s="337" t="s">
        <v>19695</v>
      </c>
      <c r="P2060" s="337" t="s">
        <v>19695</v>
      </c>
      <c r="Q2060" s="337" t="s">
        <v>19695</v>
      </c>
      <c r="R2060" s="337" t="s">
        <v>144</v>
      </c>
      <c r="S2060" s="337" t="s">
        <v>446</v>
      </c>
      <c r="T2060" s="337" t="s">
        <v>55</v>
      </c>
      <c r="U2060" s="337" t="s">
        <v>388</v>
      </c>
      <c r="V2060" s="337">
        <v>4</v>
      </c>
      <c r="W2060" s="337" t="s">
        <v>19695</v>
      </c>
      <c r="X2060" s="337" t="s">
        <v>19695</v>
      </c>
      <c r="Y2060" s="337" t="s">
        <v>19695</v>
      </c>
      <c r="Z2060" s="337" t="s">
        <v>1728</v>
      </c>
      <c r="AA2060" s="337" t="s">
        <v>717</v>
      </c>
      <c r="AB2060" s="337" t="s">
        <v>718</v>
      </c>
      <c r="AC2060" s="337" t="s">
        <v>14080</v>
      </c>
    </row>
    <row r="2061" spans="1:29" ht="15.8" x14ac:dyDescent="0.25">
      <c r="A2061" s="337" t="s">
        <v>1723</v>
      </c>
      <c r="B2061" s="337" t="s">
        <v>9830</v>
      </c>
      <c r="C2061" s="337" t="s">
        <v>1725</v>
      </c>
      <c r="D2061" s="337" t="s">
        <v>1735</v>
      </c>
      <c r="E2061" s="337" t="s">
        <v>7355</v>
      </c>
      <c r="F2061" s="338">
        <v>43666</v>
      </c>
      <c r="G2061" s="337" t="s">
        <v>7514</v>
      </c>
      <c r="H2061" s="338">
        <v>43674</v>
      </c>
      <c r="I2061" s="337" t="s">
        <v>19695</v>
      </c>
      <c r="J2061" s="337" t="s">
        <v>36</v>
      </c>
      <c r="K2061" s="337" t="s">
        <v>19695</v>
      </c>
      <c r="L2061" s="337" t="s">
        <v>19695</v>
      </c>
      <c r="M2061" s="337" t="s">
        <v>19695</v>
      </c>
      <c r="N2061" s="337" t="s">
        <v>19695</v>
      </c>
      <c r="O2061" s="337" t="s">
        <v>19695</v>
      </c>
      <c r="P2061" s="337" t="s">
        <v>19695</v>
      </c>
      <c r="Q2061" s="337" t="s">
        <v>19695</v>
      </c>
      <c r="R2061" s="337" t="s">
        <v>136</v>
      </c>
      <c r="S2061" s="337" t="s">
        <v>3758</v>
      </c>
      <c r="T2061" s="337" t="s">
        <v>3758</v>
      </c>
      <c r="U2061" s="337" t="s">
        <v>9831</v>
      </c>
      <c r="V2061" s="337">
        <v>9</v>
      </c>
      <c r="W2061" s="337" t="s">
        <v>19695</v>
      </c>
      <c r="X2061" s="337" t="s">
        <v>19695</v>
      </c>
      <c r="Y2061" s="337" t="s">
        <v>19695</v>
      </c>
      <c r="Z2061" s="337" t="s">
        <v>1745</v>
      </c>
      <c r="AA2061" s="337" t="s">
        <v>761</v>
      </c>
      <c r="AB2061" s="337" t="s">
        <v>762</v>
      </c>
      <c r="AC2061" s="337" t="s">
        <v>15303</v>
      </c>
    </row>
    <row r="2062" spans="1:29" ht="15.8" x14ac:dyDescent="0.25">
      <c r="A2062" s="337" t="s">
        <v>1723</v>
      </c>
      <c r="B2062" s="337" t="s">
        <v>10412</v>
      </c>
      <c r="C2062" s="337" t="s">
        <v>1821</v>
      </c>
      <c r="D2062" s="337" t="s">
        <v>449</v>
      </c>
      <c r="E2062" s="337" t="s">
        <v>7504</v>
      </c>
      <c r="F2062" s="338">
        <v>43645</v>
      </c>
      <c r="G2062" s="337" t="s">
        <v>9036</v>
      </c>
      <c r="H2062" s="338">
        <v>43673</v>
      </c>
      <c r="I2062" s="337" t="s">
        <v>19695</v>
      </c>
      <c r="J2062" s="337" t="s">
        <v>36</v>
      </c>
      <c r="K2062" s="337" t="s">
        <v>19695</v>
      </c>
      <c r="L2062" s="337" t="s">
        <v>19695</v>
      </c>
      <c r="M2062" s="337" t="s">
        <v>19695</v>
      </c>
      <c r="N2062" s="337" t="s">
        <v>19695</v>
      </c>
      <c r="O2062" s="337" t="s">
        <v>19695</v>
      </c>
      <c r="P2062" s="337" t="s">
        <v>19695</v>
      </c>
      <c r="Q2062" s="337" t="s">
        <v>19695</v>
      </c>
      <c r="R2062" s="337" t="s">
        <v>18</v>
      </c>
      <c r="S2062" s="337" t="s">
        <v>1038</v>
      </c>
      <c r="T2062" s="337" t="s">
        <v>8752</v>
      </c>
      <c r="U2062" s="337" t="s">
        <v>10413</v>
      </c>
      <c r="V2062" s="337">
        <v>6</v>
      </c>
      <c r="W2062" s="337" t="s">
        <v>19695</v>
      </c>
      <c r="X2062" s="337" t="s">
        <v>19695</v>
      </c>
      <c r="Y2062" s="337" t="s">
        <v>19695</v>
      </c>
      <c r="Z2062" s="337" t="s">
        <v>1728</v>
      </c>
      <c r="AA2062" s="337" t="s">
        <v>735</v>
      </c>
      <c r="AB2062" s="337" t="s">
        <v>718</v>
      </c>
      <c r="AC2062" s="337" t="s">
        <v>14047</v>
      </c>
    </row>
    <row r="2063" spans="1:29" ht="15.8" x14ac:dyDescent="0.25">
      <c r="A2063" s="337" t="s">
        <v>1723</v>
      </c>
      <c r="B2063" s="337" t="s">
        <v>10808</v>
      </c>
      <c r="C2063" s="337" t="s">
        <v>1821</v>
      </c>
      <c r="D2063" s="337" t="s">
        <v>449</v>
      </c>
      <c r="E2063" s="337" t="s">
        <v>7481</v>
      </c>
      <c r="F2063" s="338">
        <v>43661</v>
      </c>
      <c r="G2063" s="337" t="s">
        <v>9036</v>
      </c>
      <c r="H2063" s="338">
        <v>43673</v>
      </c>
      <c r="I2063" s="337" t="s">
        <v>19695</v>
      </c>
      <c r="J2063" s="337" t="s">
        <v>16</v>
      </c>
      <c r="K2063" s="337" t="s">
        <v>19695</v>
      </c>
      <c r="L2063" s="337" t="s">
        <v>19695</v>
      </c>
      <c r="M2063" s="337" t="s">
        <v>19695</v>
      </c>
      <c r="N2063" s="337" t="s">
        <v>19695</v>
      </c>
      <c r="O2063" s="337" t="s">
        <v>19695</v>
      </c>
      <c r="P2063" s="337" t="s">
        <v>19695</v>
      </c>
      <c r="Q2063" s="337" t="s">
        <v>19695</v>
      </c>
      <c r="R2063" s="337" t="s">
        <v>15</v>
      </c>
      <c r="S2063" s="337" t="s">
        <v>1762</v>
      </c>
      <c r="T2063" s="337" t="s">
        <v>6658</v>
      </c>
      <c r="U2063" s="337" t="s">
        <v>10809</v>
      </c>
      <c r="V2063" s="337">
        <v>8</v>
      </c>
      <c r="W2063" s="337" t="s">
        <v>19695</v>
      </c>
      <c r="X2063" s="337" t="s">
        <v>19695</v>
      </c>
      <c r="Y2063" s="337" t="s">
        <v>19695</v>
      </c>
      <c r="Z2063" s="337" t="s">
        <v>1728</v>
      </c>
      <c r="AA2063" s="337" t="s">
        <v>735</v>
      </c>
      <c r="AB2063" s="337" t="s">
        <v>718</v>
      </c>
      <c r="AC2063" s="337" t="s">
        <v>14047</v>
      </c>
    </row>
    <row r="2064" spans="1:29" ht="15.8" x14ac:dyDescent="0.25">
      <c r="A2064" s="337" t="s">
        <v>1723</v>
      </c>
      <c r="B2064" s="337" t="s">
        <v>10782</v>
      </c>
      <c r="C2064" s="337" t="s">
        <v>1821</v>
      </c>
      <c r="D2064" s="337" t="s">
        <v>449</v>
      </c>
      <c r="E2064" s="337" t="s">
        <v>8572</v>
      </c>
      <c r="F2064" s="338">
        <v>43660</v>
      </c>
      <c r="G2064" s="337" t="s">
        <v>9036</v>
      </c>
      <c r="H2064" s="338">
        <v>43673</v>
      </c>
      <c r="I2064" s="337" t="s">
        <v>19695</v>
      </c>
      <c r="J2064" s="337" t="s">
        <v>36</v>
      </c>
      <c r="K2064" s="337" t="s">
        <v>19695</v>
      </c>
      <c r="L2064" s="337" t="s">
        <v>19695</v>
      </c>
      <c r="M2064" s="337" t="s">
        <v>19695</v>
      </c>
      <c r="N2064" s="337" t="s">
        <v>19695</v>
      </c>
      <c r="O2064" s="337" t="s">
        <v>19695</v>
      </c>
      <c r="P2064" s="337" t="s">
        <v>19695</v>
      </c>
      <c r="Q2064" s="337" t="s">
        <v>19695</v>
      </c>
      <c r="R2064" s="337" t="s">
        <v>52</v>
      </c>
      <c r="S2064" s="337" t="s">
        <v>52</v>
      </c>
      <c r="T2064" s="337" t="s">
        <v>1279</v>
      </c>
      <c r="U2064" s="337" t="s">
        <v>10783</v>
      </c>
      <c r="V2064" s="337">
        <v>12</v>
      </c>
      <c r="W2064" s="337" t="s">
        <v>19695</v>
      </c>
      <c r="X2064" s="337" t="s">
        <v>19695</v>
      </c>
      <c r="Y2064" s="337" t="s">
        <v>19695</v>
      </c>
      <c r="Z2064" s="337" t="s">
        <v>1728</v>
      </c>
      <c r="AA2064" s="337" t="s">
        <v>735</v>
      </c>
      <c r="AB2064" s="337" t="s">
        <v>718</v>
      </c>
      <c r="AC2064" s="337" t="s">
        <v>14052</v>
      </c>
    </row>
    <row r="2065" spans="1:29" ht="15.8" x14ac:dyDescent="0.25">
      <c r="A2065" s="337" t="s">
        <v>1723</v>
      </c>
      <c r="B2065" s="337" t="s">
        <v>10414</v>
      </c>
      <c r="C2065" s="337" t="s">
        <v>1821</v>
      </c>
      <c r="D2065" s="337" t="s">
        <v>449</v>
      </c>
      <c r="E2065" s="337" t="s">
        <v>10415</v>
      </c>
      <c r="F2065" s="338">
        <v>43619</v>
      </c>
      <c r="G2065" s="337" t="s">
        <v>9036</v>
      </c>
      <c r="H2065" s="338">
        <v>43673</v>
      </c>
      <c r="I2065" s="337" t="s">
        <v>19695</v>
      </c>
      <c r="J2065" s="337" t="s">
        <v>36</v>
      </c>
      <c r="K2065" s="337" t="s">
        <v>19695</v>
      </c>
      <c r="L2065" s="337" t="s">
        <v>19695</v>
      </c>
      <c r="M2065" s="337" t="s">
        <v>19695</v>
      </c>
      <c r="N2065" s="337" t="s">
        <v>19695</v>
      </c>
      <c r="O2065" s="337" t="s">
        <v>19695</v>
      </c>
      <c r="P2065" s="337" t="s">
        <v>19695</v>
      </c>
      <c r="Q2065" s="337" t="s">
        <v>19695</v>
      </c>
      <c r="R2065" s="337" t="s">
        <v>18</v>
      </c>
      <c r="S2065" s="337" t="s">
        <v>1038</v>
      </c>
      <c r="T2065" s="337" t="s">
        <v>1038</v>
      </c>
      <c r="U2065" s="337" t="s">
        <v>1625</v>
      </c>
      <c r="V2065" s="337">
        <v>12</v>
      </c>
      <c r="W2065" s="337" t="s">
        <v>19695</v>
      </c>
      <c r="X2065" s="337" t="s">
        <v>19695</v>
      </c>
      <c r="Y2065" s="337" t="s">
        <v>19695</v>
      </c>
      <c r="Z2065" s="337" t="s">
        <v>1728</v>
      </c>
      <c r="AA2065" s="337" t="s">
        <v>735</v>
      </c>
      <c r="AB2065" s="337" t="s">
        <v>718</v>
      </c>
      <c r="AC2065" s="337" t="s">
        <v>14054</v>
      </c>
    </row>
    <row r="2066" spans="1:29" ht="15.8" x14ac:dyDescent="0.25">
      <c r="A2066" s="337" t="s">
        <v>1723</v>
      </c>
      <c r="B2066" s="337" t="s">
        <v>10387</v>
      </c>
      <c r="C2066" s="337" t="s">
        <v>1821</v>
      </c>
      <c r="D2066" s="337" t="s">
        <v>449</v>
      </c>
      <c r="E2066" s="337" t="s">
        <v>8393</v>
      </c>
      <c r="F2066" s="338">
        <v>43581</v>
      </c>
      <c r="G2066" s="337" t="s">
        <v>7497</v>
      </c>
      <c r="H2066" s="338">
        <v>43672</v>
      </c>
      <c r="I2066" s="337" t="s">
        <v>19695</v>
      </c>
      <c r="J2066" s="337" t="s">
        <v>36</v>
      </c>
      <c r="K2066" s="337" t="s">
        <v>19695</v>
      </c>
      <c r="L2066" s="337" t="s">
        <v>19695</v>
      </c>
      <c r="M2066" s="337" t="s">
        <v>19695</v>
      </c>
      <c r="N2066" s="337" t="s">
        <v>19695</v>
      </c>
      <c r="O2066" s="337" t="s">
        <v>19695</v>
      </c>
      <c r="P2066" s="337" t="s">
        <v>19695</v>
      </c>
      <c r="Q2066" s="337" t="s">
        <v>19695</v>
      </c>
      <c r="R2066" s="337" t="s">
        <v>130</v>
      </c>
      <c r="S2066" s="337" t="s">
        <v>928</v>
      </c>
      <c r="T2066" s="337" t="s">
        <v>8199</v>
      </c>
      <c r="U2066" s="337" t="s">
        <v>1991</v>
      </c>
      <c r="V2066" s="337">
        <v>6</v>
      </c>
      <c r="W2066" s="337" t="s">
        <v>19695</v>
      </c>
      <c r="X2066" s="337" t="s">
        <v>19695</v>
      </c>
      <c r="Y2066" s="337" t="s">
        <v>19695</v>
      </c>
      <c r="Z2066" s="337" t="s">
        <v>1728</v>
      </c>
      <c r="AA2066" s="337" t="s">
        <v>717</v>
      </c>
      <c r="AB2066" s="337" t="s">
        <v>718</v>
      </c>
      <c r="AC2066" s="337" t="s">
        <v>14048</v>
      </c>
    </row>
    <row r="2067" spans="1:29" ht="15.8" x14ac:dyDescent="0.25">
      <c r="A2067" s="337" t="s">
        <v>1723</v>
      </c>
      <c r="B2067" s="337" t="s">
        <v>9469</v>
      </c>
      <c r="C2067" s="337" t="s">
        <v>1821</v>
      </c>
      <c r="D2067" s="337" t="s">
        <v>449</v>
      </c>
      <c r="E2067" s="337" t="s">
        <v>5766</v>
      </c>
      <c r="F2067" s="338">
        <v>43283</v>
      </c>
      <c r="G2067" s="337" t="s">
        <v>7497</v>
      </c>
      <c r="H2067" s="338">
        <v>43672</v>
      </c>
      <c r="I2067" s="337" t="s">
        <v>19695</v>
      </c>
      <c r="J2067" s="337" t="s">
        <v>36</v>
      </c>
      <c r="K2067" s="337" t="s">
        <v>19695</v>
      </c>
      <c r="L2067" s="337" t="s">
        <v>19695</v>
      </c>
      <c r="M2067" s="337" t="s">
        <v>19695</v>
      </c>
      <c r="N2067" s="337" t="s">
        <v>19695</v>
      </c>
      <c r="O2067" s="337" t="s">
        <v>19695</v>
      </c>
      <c r="P2067" s="337" t="s">
        <v>19695</v>
      </c>
      <c r="Q2067" s="337" t="s">
        <v>19695</v>
      </c>
      <c r="R2067" s="337" t="s">
        <v>18</v>
      </c>
      <c r="S2067" s="337" t="s">
        <v>392</v>
      </c>
      <c r="T2067" s="337" t="s">
        <v>3138</v>
      </c>
      <c r="U2067" s="337" t="s">
        <v>1801</v>
      </c>
      <c r="V2067" s="337">
        <v>12</v>
      </c>
      <c r="W2067" s="337" t="s">
        <v>19695</v>
      </c>
      <c r="X2067" s="337" t="s">
        <v>19695</v>
      </c>
      <c r="Y2067" s="337" t="s">
        <v>19695</v>
      </c>
      <c r="Z2067" s="337" t="s">
        <v>1753</v>
      </c>
      <c r="AA2067" s="337" t="s">
        <v>717</v>
      </c>
      <c r="AB2067" s="337" t="s">
        <v>718</v>
      </c>
      <c r="AC2067" s="337" t="s">
        <v>15304</v>
      </c>
    </row>
    <row r="2068" spans="1:29" ht="15.8" x14ac:dyDescent="0.25">
      <c r="A2068" s="337" t="s">
        <v>1723</v>
      </c>
      <c r="B2068" s="337" t="s">
        <v>9470</v>
      </c>
      <c r="C2068" s="337" t="s">
        <v>1821</v>
      </c>
      <c r="D2068" s="337" t="s">
        <v>449</v>
      </c>
      <c r="E2068" s="337" t="s">
        <v>1389</v>
      </c>
      <c r="F2068" s="338">
        <v>43611</v>
      </c>
      <c r="G2068" s="337" t="s">
        <v>7497</v>
      </c>
      <c r="H2068" s="338">
        <v>43672</v>
      </c>
      <c r="I2068" s="337" t="s">
        <v>19695</v>
      </c>
      <c r="J2068" s="337" t="s">
        <v>36</v>
      </c>
      <c r="K2068" s="337" t="s">
        <v>19695</v>
      </c>
      <c r="L2068" s="337" t="s">
        <v>19695</v>
      </c>
      <c r="M2068" s="337" t="s">
        <v>19695</v>
      </c>
      <c r="N2068" s="337" t="s">
        <v>19695</v>
      </c>
      <c r="O2068" s="337" t="s">
        <v>19695</v>
      </c>
      <c r="P2068" s="337" t="s">
        <v>19695</v>
      </c>
      <c r="Q2068" s="337" t="s">
        <v>19695</v>
      </c>
      <c r="R2068" s="337" t="s">
        <v>98</v>
      </c>
      <c r="S2068" s="337" t="s">
        <v>406</v>
      </c>
      <c r="T2068" s="337" t="s">
        <v>461</v>
      </c>
      <c r="U2068" s="337" t="s">
        <v>2089</v>
      </c>
      <c r="V2068" s="337">
        <v>16</v>
      </c>
      <c r="W2068" s="337" t="s">
        <v>19695</v>
      </c>
      <c r="X2068" s="337" t="s">
        <v>19695</v>
      </c>
      <c r="Y2068" s="337" t="s">
        <v>19695</v>
      </c>
      <c r="Z2068" s="337" t="s">
        <v>1753</v>
      </c>
      <c r="AA2068" s="337" t="s">
        <v>717</v>
      </c>
      <c r="AB2068" s="337" t="s">
        <v>718</v>
      </c>
      <c r="AC2068" s="337" t="s">
        <v>15304</v>
      </c>
    </row>
    <row r="2069" spans="1:29" ht="15.8" x14ac:dyDescent="0.25">
      <c r="A2069" s="337" t="s">
        <v>1723</v>
      </c>
      <c r="B2069" s="337" t="s">
        <v>10780</v>
      </c>
      <c r="C2069" s="337" t="s">
        <v>1821</v>
      </c>
      <c r="D2069" s="337" t="s">
        <v>449</v>
      </c>
      <c r="E2069" s="337" t="s">
        <v>7682</v>
      </c>
      <c r="F2069" s="338">
        <v>43659</v>
      </c>
      <c r="G2069" s="337" t="s">
        <v>1412</v>
      </c>
      <c r="H2069" s="338">
        <v>43671</v>
      </c>
      <c r="I2069" s="337" t="s">
        <v>19695</v>
      </c>
      <c r="J2069" s="337" t="s">
        <v>16</v>
      </c>
      <c r="K2069" s="337" t="s">
        <v>19695</v>
      </c>
      <c r="L2069" s="337" t="s">
        <v>19695</v>
      </c>
      <c r="M2069" s="337" t="s">
        <v>19695</v>
      </c>
      <c r="N2069" s="337" t="s">
        <v>19695</v>
      </c>
      <c r="O2069" s="337" t="s">
        <v>19695</v>
      </c>
      <c r="P2069" s="337" t="s">
        <v>19695</v>
      </c>
      <c r="Q2069" s="337" t="s">
        <v>19695</v>
      </c>
      <c r="R2069" s="337" t="s">
        <v>52</v>
      </c>
      <c r="S2069" s="337" t="s">
        <v>857</v>
      </c>
      <c r="T2069" s="337" t="s">
        <v>397</v>
      </c>
      <c r="U2069" s="337" t="s">
        <v>10781</v>
      </c>
      <c r="V2069" s="337">
        <v>8</v>
      </c>
      <c r="W2069" s="337" t="s">
        <v>19695</v>
      </c>
      <c r="X2069" s="337" t="s">
        <v>19695</v>
      </c>
      <c r="Y2069" s="337" t="s">
        <v>19695</v>
      </c>
      <c r="Z2069" s="337" t="s">
        <v>1728</v>
      </c>
      <c r="AA2069" s="337" t="s">
        <v>717</v>
      </c>
      <c r="AB2069" s="337" t="s">
        <v>718</v>
      </c>
      <c r="AC2069" s="337" t="s">
        <v>14052</v>
      </c>
    </row>
    <row r="2070" spans="1:29" ht="15.8" x14ac:dyDescent="0.25">
      <c r="A2070" s="337" t="s">
        <v>1723</v>
      </c>
      <c r="B2070" s="337" t="s">
        <v>8077</v>
      </c>
      <c r="C2070" s="337" t="s">
        <v>1821</v>
      </c>
      <c r="D2070" s="337" t="s">
        <v>449</v>
      </c>
      <c r="E2070" s="337" t="s">
        <v>4768</v>
      </c>
      <c r="F2070" s="338">
        <v>43340</v>
      </c>
      <c r="G2070" s="337" t="s">
        <v>1412</v>
      </c>
      <c r="H2070" s="338">
        <v>43671</v>
      </c>
      <c r="I2070" s="337" t="s">
        <v>19695</v>
      </c>
      <c r="J2070" s="337" t="s">
        <v>16</v>
      </c>
      <c r="K2070" s="337" t="s">
        <v>19695</v>
      </c>
      <c r="L2070" s="337" t="s">
        <v>19695</v>
      </c>
      <c r="M2070" s="337" t="s">
        <v>19695</v>
      </c>
      <c r="N2070" s="337" t="s">
        <v>19695</v>
      </c>
      <c r="O2070" s="337" t="s">
        <v>19695</v>
      </c>
      <c r="P2070" s="337" t="s">
        <v>19695</v>
      </c>
      <c r="Q2070" s="337" t="s">
        <v>19695</v>
      </c>
      <c r="R2070" s="337" t="s">
        <v>144</v>
      </c>
      <c r="S2070" s="337" t="s">
        <v>446</v>
      </c>
      <c r="T2070" s="337" t="s">
        <v>55</v>
      </c>
      <c r="U2070" s="337" t="s">
        <v>833</v>
      </c>
      <c r="V2070" s="337">
        <v>4</v>
      </c>
      <c r="W2070" s="337" t="s">
        <v>19695</v>
      </c>
      <c r="X2070" s="337" t="s">
        <v>19695</v>
      </c>
      <c r="Y2070" s="337" t="s">
        <v>19695</v>
      </c>
      <c r="Z2070" s="337" t="s">
        <v>1728</v>
      </c>
      <c r="AA2070" s="337" t="s">
        <v>717</v>
      </c>
      <c r="AB2070" s="337" t="s">
        <v>718</v>
      </c>
      <c r="AC2070" s="337" t="s">
        <v>14059</v>
      </c>
    </row>
    <row r="2071" spans="1:29" ht="15.8" x14ac:dyDescent="0.25">
      <c r="A2071" s="337" t="s">
        <v>1723</v>
      </c>
      <c r="B2071" s="337" t="s">
        <v>10443</v>
      </c>
      <c r="C2071" s="337" t="s">
        <v>1725</v>
      </c>
      <c r="D2071" s="337" t="s">
        <v>1730</v>
      </c>
      <c r="E2071" s="337" t="s">
        <v>8754</v>
      </c>
      <c r="F2071" s="338">
        <v>43630</v>
      </c>
      <c r="G2071" s="337" t="s">
        <v>1412</v>
      </c>
      <c r="H2071" s="338">
        <v>43671</v>
      </c>
      <c r="I2071" s="337" t="s">
        <v>19695</v>
      </c>
      <c r="J2071" s="337" t="s">
        <v>36</v>
      </c>
      <c r="K2071" s="337" t="s">
        <v>19695</v>
      </c>
      <c r="L2071" s="337" t="s">
        <v>19695</v>
      </c>
      <c r="M2071" s="337" t="s">
        <v>19695</v>
      </c>
      <c r="N2071" s="337" t="s">
        <v>19695</v>
      </c>
      <c r="O2071" s="337" t="s">
        <v>19695</v>
      </c>
      <c r="P2071" s="337" t="s">
        <v>19695</v>
      </c>
      <c r="Q2071" s="337" t="s">
        <v>19695</v>
      </c>
      <c r="R2071" s="337" t="s">
        <v>56</v>
      </c>
      <c r="S2071" s="337" t="s">
        <v>405</v>
      </c>
      <c r="T2071" s="337" t="s">
        <v>1939</v>
      </c>
      <c r="U2071" s="337" t="s">
        <v>1939</v>
      </c>
      <c r="V2071" s="337">
        <v>4</v>
      </c>
      <c r="W2071" s="337" t="s">
        <v>19695</v>
      </c>
      <c r="X2071" s="337" t="s">
        <v>19695</v>
      </c>
      <c r="Y2071" s="337" t="s">
        <v>19695</v>
      </c>
      <c r="Z2071" s="337" t="s">
        <v>1745</v>
      </c>
      <c r="AA2071" s="337" t="s">
        <v>897</v>
      </c>
      <c r="AB2071" s="337" t="s">
        <v>854</v>
      </c>
      <c r="AC2071" s="337" t="s">
        <v>14046</v>
      </c>
    </row>
    <row r="2072" spans="1:29" ht="15.8" x14ac:dyDescent="0.25">
      <c r="A2072" s="337" t="s">
        <v>1723</v>
      </c>
      <c r="B2072" s="337" t="s">
        <v>10444</v>
      </c>
      <c r="C2072" s="337" t="s">
        <v>1821</v>
      </c>
      <c r="D2072" s="337" t="s">
        <v>449</v>
      </c>
      <c r="E2072" s="337" t="s">
        <v>10385</v>
      </c>
      <c r="F2072" s="338">
        <v>43625</v>
      </c>
      <c r="G2072" s="337" t="s">
        <v>1412</v>
      </c>
      <c r="H2072" s="338">
        <v>43671</v>
      </c>
      <c r="I2072" s="337" t="s">
        <v>19695</v>
      </c>
      <c r="J2072" s="337" t="s">
        <v>36</v>
      </c>
      <c r="K2072" s="337" t="s">
        <v>19695</v>
      </c>
      <c r="L2072" s="337" t="s">
        <v>19695</v>
      </c>
      <c r="M2072" s="337" t="s">
        <v>19695</v>
      </c>
      <c r="N2072" s="337" t="s">
        <v>19695</v>
      </c>
      <c r="O2072" s="337" t="s">
        <v>19695</v>
      </c>
      <c r="P2072" s="337" t="s">
        <v>19695</v>
      </c>
      <c r="Q2072" s="337" t="s">
        <v>19695</v>
      </c>
      <c r="R2072" s="337" t="s">
        <v>56</v>
      </c>
      <c r="S2072" s="337" t="s">
        <v>79</v>
      </c>
      <c r="T2072" s="337" t="s">
        <v>10445</v>
      </c>
      <c r="U2072" s="337" t="s">
        <v>10445</v>
      </c>
      <c r="V2072" s="337">
        <v>4</v>
      </c>
      <c r="W2072" s="337" t="s">
        <v>19695</v>
      </c>
      <c r="X2072" s="337" t="s">
        <v>19695</v>
      </c>
      <c r="Y2072" s="337" t="s">
        <v>19695</v>
      </c>
      <c r="Z2072" s="337" t="s">
        <v>1745</v>
      </c>
      <c r="AA2072" s="337" t="s">
        <v>897</v>
      </c>
      <c r="AB2072" s="337" t="s">
        <v>854</v>
      </c>
      <c r="AC2072" s="337" t="s">
        <v>14046</v>
      </c>
    </row>
    <row r="2073" spans="1:29" ht="15.8" x14ac:dyDescent="0.25">
      <c r="A2073" s="337" t="s">
        <v>1723</v>
      </c>
      <c r="B2073" s="337" t="s">
        <v>10446</v>
      </c>
      <c r="C2073" s="337" t="s">
        <v>1725</v>
      </c>
      <c r="D2073" s="337" t="s">
        <v>1726</v>
      </c>
      <c r="E2073" s="337" t="s">
        <v>1772</v>
      </c>
      <c r="F2073" s="338">
        <v>43629</v>
      </c>
      <c r="G2073" s="337" t="s">
        <v>1412</v>
      </c>
      <c r="H2073" s="338">
        <v>43671</v>
      </c>
      <c r="I2073" s="337" t="s">
        <v>19695</v>
      </c>
      <c r="J2073" s="337" t="s">
        <v>16</v>
      </c>
      <c r="K2073" s="337" t="s">
        <v>19695</v>
      </c>
      <c r="L2073" s="337" t="s">
        <v>19695</v>
      </c>
      <c r="M2073" s="337" t="s">
        <v>19695</v>
      </c>
      <c r="N2073" s="337" t="s">
        <v>19695</v>
      </c>
      <c r="O2073" s="337" t="s">
        <v>19695</v>
      </c>
      <c r="P2073" s="337" t="s">
        <v>19695</v>
      </c>
      <c r="Q2073" s="337" t="s">
        <v>19695</v>
      </c>
      <c r="R2073" s="337" t="s">
        <v>35</v>
      </c>
      <c r="S2073" s="337" t="s">
        <v>5268</v>
      </c>
      <c r="T2073" s="337" t="s">
        <v>10447</v>
      </c>
      <c r="U2073" s="337" t="s">
        <v>10447</v>
      </c>
      <c r="V2073" s="337">
        <v>4</v>
      </c>
      <c r="W2073" s="337" t="s">
        <v>19695</v>
      </c>
      <c r="X2073" s="337" t="s">
        <v>19695</v>
      </c>
      <c r="Y2073" s="337" t="s">
        <v>19695</v>
      </c>
      <c r="Z2073" s="337" t="s">
        <v>1745</v>
      </c>
      <c r="AA2073" s="337" t="s">
        <v>897</v>
      </c>
      <c r="AB2073" s="337" t="s">
        <v>854</v>
      </c>
      <c r="AC2073" s="337" t="s">
        <v>14046</v>
      </c>
    </row>
    <row r="2074" spans="1:29" ht="15.8" x14ac:dyDescent="0.25">
      <c r="A2074" s="337" t="s">
        <v>1723</v>
      </c>
      <c r="B2074" s="337" t="s">
        <v>11268</v>
      </c>
      <c r="C2074" s="337" t="s">
        <v>1725</v>
      </c>
      <c r="D2074" s="337" t="s">
        <v>1730</v>
      </c>
      <c r="E2074" s="337" t="s">
        <v>9487</v>
      </c>
      <c r="F2074" s="338">
        <v>43667</v>
      </c>
      <c r="G2074" s="337" t="s">
        <v>1412</v>
      </c>
      <c r="H2074" s="338">
        <v>43671</v>
      </c>
      <c r="I2074" s="337" t="s">
        <v>19695</v>
      </c>
      <c r="J2074" s="337" t="s">
        <v>36</v>
      </c>
      <c r="K2074" s="337" t="s">
        <v>19695</v>
      </c>
      <c r="L2074" s="337" t="s">
        <v>19695</v>
      </c>
      <c r="M2074" s="337" t="s">
        <v>19695</v>
      </c>
      <c r="N2074" s="337" t="s">
        <v>19695</v>
      </c>
      <c r="O2074" s="337" t="s">
        <v>19695</v>
      </c>
      <c r="P2074" s="337" t="s">
        <v>19695</v>
      </c>
      <c r="Q2074" s="337" t="s">
        <v>19695</v>
      </c>
      <c r="R2074" s="337" t="s">
        <v>136</v>
      </c>
      <c r="S2074" s="337" t="s">
        <v>950</v>
      </c>
      <c r="T2074" s="337" t="s">
        <v>11269</v>
      </c>
      <c r="U2074" s="337" t="s">
        <v>952</v>
      </c>
      <c r="V2074" s="337">
        <v>6</v>
      </c>
      <c r="W2074" s="337" t="s">
        <v>19695</v>
      </c>
      <c r="X2074" s="337" t="s">
        <v>19695</v>
      </c>
      <c r="Y2074" s="337" t="s">
        <v>19695</v>
      </c>
      <c r="Z2074" s="337" t="s">
        <v>1745</v>
      </c>
      <c r="AA2074" s="337" t="s">
        <v>761</v>
      </c>
      <c r="AB2074" s="337" t="s">
        <v>762</v>
      </c>
      <c r="AC2074" s="337" t="s">
        <v>14047</v>
      </c>
    </row>
    <row r="2075" spans="1:29" ht="15.8" x14ac:dyDescent="0.25">
      <c r="A2075" s="337" t="s">
        <v>1723</v>
      </c>
      <c r="B2075" s="337" t="s">
        <v>9460</v>
      </c>
      <c r="C2075" s="337" t="s">
        <v>1821</v>
      </c>
      <c r="D2075" s="337" t="s">
        <v>449</v>
      </c>
      <c r="E2075" s="337" t="s">
        <v>8202</v>
      </c>
      <c r="F2075" s="338">
        <v>43653</v>
      </c>
      <c r="G2075" s="337" t="s">
        <v>1412</v>
      </c>
      <c r="H2075" s="338">
        <v>43671</v>
      </c>
      <c r="I2075" s="337" t="s">
        <v>19695</v>
      </c>
      <c r="J2075" s="337" t="s">
        <v>36</v>
      </c>
      <c r="K2075" s="337" t="s">
        <v>19695</v>
      </c>
      <c r="L2075" s="337" t="s">
        <v>19695</v>
      </c>
      <c r="M2075" s="337" t="s">
        <v>19695</v>
      </c>
      <c r="N2075" s="337" t="s">
        <v>19695</v>
      </c>
      <c r="O2075" s="337" t="s">
        <v>19695</v>
      </c>
      <c r="P2075" s="337" t="s">
        <v>19695</v>
      </c>
      <c r="Q2075" s="337" t="s">
        <v>19695</v>
      </c>
      <c r="R2075" s="337" t="s">
        <v>98</v>
      </c>
      <c r="S2075" s="337" t="s">
        <v>121</v>
      </c>
      <c r="T2075" s="337" t="s">
        <v>5423</v>
      </c>
      <c r="U2075" s="337" t="s">
        <v>8396</v>
      </c>
      <c r="V2075" s="337">
        <v>8</v>
      </c>
      <c r="W2075" s="337" t="s">
        <v>19695</v>
      </c>
      <c r="X2075" s="337" t="s">
        <v>19695</v>
      </c>
      <c r="Y2075" s="337" t="s">
        <v>19695</v>
      </c>
      <c r="Z2075" s="337" t="s">
        <v>1753</v>
      </c>
      <c r="AA2075" s="337" t="s">
        <v>717</v>
      </c>
      <c r="AB2075" s="337" t="s">
        <v>718</v>
      </c>
      <c r="AC2075" s="337" t="s">
        <v>15304</v>
      </c>
    </row>
    <row r="2076" spans="1:29" ht="15.8" x14ac:dyDescent="0.25">
      <c r="A2076" s="337" t="s">
        <v>1723</v>
      </c>
      <c r="B2076" s="337" t="s">
        <v>9461</v>
      </c>
      <c r="C2076" s="337" t="s">
        <v>1821</v>
      </c>
      <c r="D2076" s="337" t="s">
        <v>449</v>
      </c>
      <c r="E2076" s="337" t="s">
        <v>9462</v>
      </c>
      <c r="F2076" s="338">
        <v>43606</v>
      </c>
      <c r="G2076" s="337" t="s">
        <v>1412</v>
      </c>
      <c r="H2076" s="338">
        <v>43671</v>
      </c>
      <c r="I2076" s="337" t="s">
        <v>19695</v>
      </c>
      <c r="J2076" s="337" t="s">
        <v>36</v>
      </c>
      <c r="K2076" s="337" t="s">
        <v>19695</v>
      </c>
      <c r="L2076" s="337" t="s">
        <v>19695</v>
      </c>
      <c r="M2076" s="337" t="s">
        <v>19695</v>
      </c>
      <c r="N2076" s="337" t="s">
        <v>19695</v>
      </c>
      <c r="O2076" s="337" t="s">
        <v>19695</v>
      </c>
      <c r="P2076" s="337" t="s">
        <v>19695</v>
      </c>
      <c r="Q2076" s="337" t="s">
        <v>19695</v>
      </c>
      <c r="R2076" s="337" t="s">
        <v>98</v>
      </c>
      <c r="S2076" s="337" t="s">
        <v>406</v>
      </c>
      <c r="T2076" s="337" t="s">
        <v>461</v>
      </c>
      <c r="U2076" s="337" t="s">
        <v>6099</v>
      </c>
      <c r="V2076" s="337">
        <v>12</v>
      </c>
      <c r="W2076" s="337" t="s">
        <v>19695</v>
      </c>
      <c r="X2076" s="337" t="s">
        <v>19695</v>
      </c>
      <c r="Y2076" s="337" t="s">
        <v>19695</v>
      </c>
      <c r="Z2076" s="337" t="s">
        <v>1753</v>
      </c>
      <c r="AA2076" s="337" t="s">
        <v>717</v>
      </c>
      <c r="AB2076" s="337" t="s">
        <v>718</v>
      </c>
      <c r="AC2076" s="337" t="s">
        <v>15304</v>
      </c>
    </row>
    <row r="2077" spans="1:29" ht="15.8" x14ac:dyDescent="0.25">
      <c r="A2077" s="337" t="s">
        <v>1723</v>
      </c>
      <c r="B2077" s="337" t="s">
        <v>1411</v>
      </c>
      <c r="C2077" s="337" t="s">
        <v>1821</v>
      </c>
      <c r="D2077" s="337" t="s">
        <v>449</v>
      </c>
      <c r="E2077" s="337" t="s">
        <v>1317</v>
      </c>
      <c r="F2077" s="338">
        <v>43608</v>
      </c>
      <c r="G2077" s="337" t="s">
        <v>1412</v>
      </c>
      <c r="H2077" s="338">
        <v>43671</v>
      </c>
      <c r="I2077" s="337" t="s">
        <v>19695</v>
      </c>
      <c r="J2077" s="337" t="s">
        <v>16</v>
      </c>
      <c r="K2077" s="337" t="s">
        <v>19695</v>
      </c>
      <c r="L2077" s="337" t="s">
        <v>19695</v>
      </c>
      <c r="M2077" s="337" t="s">
        <v>19695</v>
      </c>
      <c r="N2077" s="337" t="s">
        <v>19695</v>
      </c>
      <c r="O2077" s="337" t="s">
        <v>19695</v>
      </c>
      <c r="P2077" s="337" t="s">
        <v>19695</v>
      </c>
      <c r="Q2077" s="337" t="s">
        <v>19695</v>
      </c>
      <c r="R2077" s="337" t="s">
        <v>98</v>
      </c>
      <c r="S2077" s="337" t="s">
        <v>406</v>
      </c>
      <c r="T2077" s="337" t="s">
        <v>461</v>
      </c>
      <c r="U2077" s="337" t="s">
        <v>1413</v>
      </c>
      <c r="V2077" s="337">
        <v>12</v>
      </c>
      <c r="W2077" s="337" t="s">
        <v>19695</v>
      </c>
      <c r="X2077" s="337" t="s">
        <v>19695</v>
      </c>
      <c r="Y2077" s="337" t="s">
        <v>19695</v>
      </c>
      <c r="Z2077" s="337" t="s">
        <v>1753</v>
      </c>
      <c r="AA2077" s="337" t="s">
        <v>717</v>
      </c>
      <c r="AB2077" s="337" t="s">
        <v>718</v>
      </c>
      <c r="AC2077" s="337" t="s">
        <v>15304</v>
      </c>
    </row>
    <row r="2078" spans="1:29" ht="15.8" x14ac:dyDescent="0.25">
      <c r="A2078" s="337" t="s">
        <v>1723</v>
      </c>
      <c r="B2078" s="337" t="s">
        <v>9463</v>
      </c>
      <c r="C2078" s="337" t="s">
        <v>1821</v>
      </c>
      <c r="D2078" s="337" t="s">
        <v>449</v>
      </c>
      <c r="E2078" s="337" t="s">
        <v>7370</v>
      </c>
      <c r="F2078" s="338">
        <v>43560</v>
      </c>
      <c r="G2078" s="337" t="s">
        <v>1412</v>
      </c>
      <c r="H2078" s="338">
        <v>43671</v>
      </c>
      <c r="I2078" s="337" t="s">
        <v>19695</v>
      </c>
      <c r="J2078" s="337" t="s">
        <v>16</v>
      </c>
      <c r="K2078" s="337" t="s">
        <v>19695</v>
      </c>
      <c r="L2078" s="337" t="s">
        <v>19695</v>
      </c>
      <c r="M2078" s="337" t="s">
        <v>19695</v>
      </c>
      <c r="N2078" s="337" t="s">
        <v>19695</v>
      </c>
      <c r="O2078" s="337" t="s">
        <v>19695</v>
      </c>
      <c r="P2078" s="337" t="s">
        <v>19695</v>
      </c>
      <c r="Q2078" s="337" t="s">
        <v>19695</v>
      </c>
      <c r="R2078" s="337" t="s">
        <v>98</v>
      </c>
      <c r="S2078" s="337" t="s">
        <v>406</v>
      </c>
      <c r="T2078" s="337" t="s">
        <v>461</v>
      </c>
      <c r="U2078" s="337" t="s">
        <v>8352</v>
      </c>
      <c r="V2078" s="337">
        <v>12</v>
      </c>
      <c r="W2078" s="337" t="s">
        <v>19695</v>
      </c>
      <c r="X2078" s="337" t="s">
        <v>19695</v>
      </c>
      <c r="Y2078" s="337" t="s">
        <v>19695</v>
      </c>
      <c r="Z2078" s="337" t="s">
        <v>1753</v>
      </c>
      <c r="AA2078" s="337" t="s">
        <v>717</v>
      </c>
      <c r="AB2078" s="337" t="s">
        <v>718</v>
      </c>
      <c r="AC2078" s="337" t="s">
        <v>15304</v>
      </c>
    </row>
    <row r="2079" spans="1:29" ht="15.8" x14ac:dyDescent="0.25">
      <c r="A2079" s="337" t="s">
        <v>1723</v>
      </c>
      <c r="B2079" s="337" t="s">
        <v>9464</v>
      </c>
      <c r="C2079" s="337" t="s">
        <v>1821</v>
      </c>
      <c r="D2079" s="337" t="s">
        <v>449</v>
      </c>
      <c r="E2079" s="337" t="s">
        <v>7395</v>
      </c>
      <c r="F2079" s="338">
        <v>43610</v>
      </c>
      <c r="G2079" s="337" t="s">
        <v>1412</v>
      </c>
      <c r="H2079" s="338">
        <v>43671</v>
      </c>
      <c r="I2079" s="337" t="s">
        <v>19695</v>
      </c>
      <c r="J2079" s="337" t="s">
        <v>16</v>
      </c>
      <c r="K2079" s="337" t="s">
        <v>19695</v>
      </c>
      <c r="L2079" s="337" t="s">
        <v>19695</v>
      </c>
      <c r="M2079" s="337" t="s">
        <v>19695</v>
      </c>
      <c r="N2079" s="337" t="s">
        <v>19695</v>
      </c>
      <c r="O2079" s="337" t="s">
        <v>19695</v>
      </c>
      <c r="P2079" s="337" t="s">
        <v>19695</v>
      </c>
      <c r="Q2079" s="337" t="s">
        <v>19695</v>
      </c>
      <c r="R2079" s="337" t="s">
        <v>98</v>
      </c>
      <c r="S2079" s="337" t="s">
        <v>406</v>
      </c>
      <c r="T2079" s="337" t="s">
        <v>461</v>
      </c>
      <c r="U2079" s="337" t="s">
        <v>8352</v>
      </c>
      <c r="V2079" s="337">
        <v>12</v>
      </c>
      <c r="W2079" s="337" t="s">
        <v>19695</v>
      </c>
      <c r="X2079" s="337" t="s">
        <v>19695</v>
      </c>
      <c r="Y2079" s="337" t="s">
        <v>19695</v>
      </c>
      <c r="Z2079" s="337" t="s">
        <v>1753</v>
      </c>
      <c r="AA2079" s="337" t="s">
        <v>717</v>
      </c>
      <c r="AB2079" s="337" t="s">
        <v>718</v>
      </c>
      <c r="AC2079" s="337" t="s">
        <v>15304</v>
      </c>
    </row>
    <row r="2080" spans="1:29" ht="15.8" x14ac:dyDescent="0.25">
      <c r="A2080" s="337" t="s">
        <v>1723</v>
      </c>
      <c r="B2080" s="337" t="s">
        <v>9465</v>
      </c>
      <c r="C2080" s="337" t="s">
        <v>1821</v>
      </c>
      <c r="D2080" s="337" t="s">
        <v>449</v>
      </c>
      <c r="E2080" s="337" t="s">
        <v>1317</v>
      </c>
      <c r="F2080" s="338">
        <v>43608</v>
      </c>
      <c r="G2080" s="337" t="s">
        <v>1412</v>
      </c>
      <c r="H2080" s="338">
        <v>43671</v>
      </c>
      <c r="I2080" s="337" t="s">
        <v>19695</v>
      </c>
      <c r="J2080" s="337" t="s">
        <v>36</v>
      </c>
      <c r="K2080" s="337" t="s">
        <v>19695</v>
      </c>
      <c r="L2080" s="337" t="s">
        <v>19695</v>
      </c>
      <c r="M2080" s="337" t="s">
        <v>19695</v>
      </c>
      <c r="N2080" s="337" t="s">
        <v>19695</v>
      </c>
      <c r="O2080" s="337" t="s">
        <v>19695</v>
      </c>
      <c r="P2080" s="337" t="s">
        <v>19695</v>
      </c>
      <c r="Q2080" s="337" t="s">
        <v>19695</v>
      </c>
      <c r="R2080" s="337" t="s">
        <v>98</v>
      </c>
      <c r="S2080" s="337" t="s">
        <v>406</v>
      </c>
      <c r="T2080" s="337" t="s">
        <v>461</v>
      </c>
      <c r="U2080" s="337" t="s">
        <v>8352</v>
      </c>
      <c r="V2080" s="337">
        <v>8</v>
      </c>
      <c r="W2080" s="337" t="s">
        <v>19695</v>
      </c>
      <c r="X2080" s="337" t="s">
        <v>19695</v>
      </c>
      <c r="Y2080" s="337" t="s">
        <v>19695</v>
      </c>
      <c r="Z2080" s="337" t="s">
        <v>1753</v>
      </c>
      <c r="AA2080" s="337" t="s">
        <v>717</v>
      </c>
      <c r="AB2080" s="337" t="s">
        <v>718</v>
      </c>
      <c r="AC2080" s="337" t="s">
        <v>15304</v>
      </c>
    </row>
    <row r="2081" spans="1:29" ht="15.8" x14ac:dyDescent="0.25">
      <c r="A2081" s="337" t="s">
        <v>1723</v>
      </c>
      <c r="B2081" s="337" t="s">
        <v>9466</v>
      </c>
      <c r="C2081" s="337" t="s">
        <v>1821</v>
      </c>
      <c r="D2081" s="337" t="s">
        <v>449</v>
      </c>
      <c r="E2081" s="337" t="s">
        <v>9467</v>
      </c>
      <c r="F2081" s="338">
        <v>43602</v>
      </c>
      <c r="G2081" s="337" t="s">
        <v>1412</v>
      </c>
      <c r="H2081" s="338">
        <v>43671</v>
      </c>
      <c r="I2081" s="337" t="s">
        <v>19695</v>
      </c>
      <c r="J2081" s="337" t="s">
        <v>16</v>
      </c>
      <c r="K2081" s="337" t="s">
        <v>19695</v>
      </c>
      <c r="L2081" s="337" t="s">
        <v>19695</v>
      </c>
      <c r="M2081" s="337" t="s">
        <v>19695</v>
      </c>
      <c r="N2081" s="337" t="s">
        <v>19695</v>
      </c>
      <c r="O2081" s="337" t="s">
        <v>19695</v>
      </c>
      <c r="P2081" s="337" t="s">
        <v>19695</v>
      </c>
      <c r="Q2081" s="337" t="s">
        <v>19695</v>
      </c>
      <c r="R2081" s="337" t="s">
        <v>98</v>
      </c>
      <c r="S2081" s="337" t="s">
        <v>406</v>
      </c>
      <c r="T2081" s="337" t="s">
        <v>461</v>
      </c>
      <c r="U2081" s="337" t="s">
        <v>8352</v>
      </c>
      <c r="V2081" s="337">
        <v>12</v>
      </c>
      <c r="W2081" s="337" t="s">
        <v>19695</v>
      </c>
      <c r="X2081" s="337" t="s">
        <v>19695</v>
      </c>
      <c r="Y2081" s="337" t="s">
        <v>19695</v>
      </c>
      <c r="Z2081" s="337" t="s">
        <v>1753</v>
      </c>
      <c r="AA2081" s="337" t="s">
        <v>717</v>
      </c>
      <c r="AB2081" s="337" t="s">
        <v>718</v>
      </c>
      <c r="AC2081" s="337" t="s">
        <v>15304</v>
      </c>
    </row>
    <row r="2082" spans="1:29" ht="15.8" x14ac:dyDescent="0.25">
      <c r="A2082" s="337" t="s">
        <v>1723</v>
      </c>
      <c r="B2082" s="337" t="s">
        <v>9468</v>
      </c>
      <c r="C2082" s="337" t="s">
        <v>1821</v>
      </c>
      <c r="D2082" s="337" t="s">
        <v>449</v>
      </c>
      <c r="E2082" s="337" t="s">
        <v>7395</v>
      </c>
      <c r="F2082" s="338">
        <v>43610</v>
      </c>
      <c r="G2082" s="337" t="s">
        <v>1412</v>
      </c>
      <c r="H2082" s="338">
        <v>43671</v>
      </c>
      <c r="I2082" s="337" t="s">
        <v>19695</v>
      </c>
      <c r="J2082" s="337" t="s">
        <v>16</v>
      </c>
      <c r="K2082" s="337" t="s">
        <v>19695</v>
      </c>
      <c r="L2082" s="337" t="s">
        <v>19695</v>
      </c>
      <c r="M2082" s="337" t="s">
        <v>19695</v>
      </c>
      <c r="N2082" s="337" t="s">
        <v>19695</v>
      </c>
      <c r="O2082" s="337" t="s">
        <v>19695</v>
      </c>
      <c r="P2082" s="337" t="s">
        <v>19695</v>
      </c>
      <c r="Q2082" s="337" t="s">
        <v>19695</v>
      </c>
      <c r="R2082" s="337" t="s">
        <v>98</v>
      </c>
      <c r="S2082" s="337" t="s">
        <v>406</v>
      </c>
      <c r="T2082" s="337" t="s">
        <v>461</v>
      </c>
      <c r="U2082" s="337" t="s">
        <v>8352</v>
      </c>
      <c r="V2082" s="337">
        <v>12</v>
      </c>
      <c r="W2082" s="337" t="s">
        <v>19695</v>
      </c>
      <c r="X2082" s="337" t="s">
        <v>19695</v>
      </c>
      <c r="Y2082" s="337" t="s">
        <v>19695</v>
      </c>
      <c r="Z2082" s="337" t="s">
        <v>1753</v>
      </c>
      <c r="AA2082" s="337" t="s">
        <v>717</v>
      </c>
      <c r="AB2082" s="337" t="s">
        <v>718</v>
      </c>
      <c r="AC2082" s="337" t="s">
        <v>15304</v>
      </c>
    </row>
    <row r="2083" spans="1:29" ht="15.8" x14ac:dyDescent="0.25">
      <c r="A2083" s="337" t="s">
        <v>1723</v>
      </c>
      <c r="B2083" s="337" t="s">
        <v>9459</v>
      </c>
      <c r="C2083" s="337" t="s">
        <v>1821</v>
      </c>
      <c r="D2083" s="337" t="s">
        <v>449</v>
      </c>
      <c r="E2083" s="337" t="s">
        <v>8351</v>
      </c>
      <c r="F2083" s="338">
        <v>43655</v>
      </c>
      <c r="G2083" s="337" t="s">
        <v>7673</v>
      </c>
      <c r="H2083" s="338">
        <v>43670</v>
      </c>
      <c r="I2083" s="337" t="s">
        <v>19695</v>
      </c>
      <c r="J2083" s="337" t="s">
        <v>16</v>
      </c>
      <c r="K2083" s="337" t="s">
        <v>19695</v>
      </c>
      <c r="L2083" s="337" t="s">
        <v>19695</v>
      </c>
      <c r="M2083" s="337" t="s">
        <v>19695</v>
      </c>
      <c r="N2083" s="337" t="s">
        <v>19695</v>
      </c>
      <c r="O2083" s="337" t="s">
        <v>19695</v>
      </c>
      <c r="P2083" s="337" t="s">
        <v>19695</v>
      </c>
      <c r="Q2083" s="337" t="s">
        <v>19695</v>
      </c>
      <c r="R2083" s="337" t="s">
        <v>56</v>
      </c>
      <c r="S2083" s="337" t="s">
        <v>57</v>
      </c>
      <c r="T2083" s="337" t="s">
        <v>1393</v>
      </c>
      <c r="U2083" s="337" t="s">
        <v>8365</v>
      </c>
      <c r="V2083" s="337">
        <v>10</v>
      </c>
      <c r="W2083" s="337" t="s">
        <v>19695</v>
      </c>
      <c r="X2083" s="337" t="s">
        <v>19695</v>
      </c>
      <c r="Y2083" s="337" t="s">
        <v>19695</v>
      </c>
      <c r="Z2083" s="337" t="s">
        <v>1753</v>
      </c>
      <c r="AA2083" s="337" t="s">
        <v>717</v>
      </c>
      <c r="AB2083" s="337" t="s">
        <v>718</v>
      </c>
      <c r="AC2083" s="337" t="s">
        <v>15304</v>
      </c>
    </row>
    <row r="2084" spans="1:29" ht="15.8" x14ac:dyDescent="0.25">
      <c r="A2084" s="337" t="s">
        <v>1723</v>
      </c>
      <c r="B2084" s="337" t="s">
        <v>10383</v>
      </c>
      <c r="C2084" s="337" t="s">
        <v>1725</v>
      </c>
      <c r="D2084" s="337" t="s">
        <v>1735</v>
      </c>
      <c r="E2084" s="337" t="s">
        <v>7479</v>
      </c>
      <c r="F2084" s="338">
        <v>43638</v>
      </c>
      <c r="G2084" s="337" t="s">
        <v>7660</v>
      </c>
      <c r="H2084" s="338">
        <v>43669</v>
      </c>
      <c r="I2084" s="337" t="s">
        <v>19695</v>
      </c>
      <c r="J2084" s="337" t="s">
        <v>36</v>
      </c>
      <c r="K2084" s="337" t="s">
        <v>19695</v>
      </c>
      <c r="L2084" s="337" t="s">
        <v>19695</v>
      </c>
      <c r="M2084" s="337" t="s">
        <v>19695</v>
      </c>
      <c r="N2084" s="337" t="s">
        <v>19695</v>
      </c>
      <c r="O2084" s="337" t="s">
        <v>19695</v>
      </c>
      <c r="P2084" s="337" t="s">
        <v>19695</v>
      </c>
      <c r="Q2084" s="337" t="s">
        <v>19695</v>
      </c>
      <c r="R2084" s="337" t="s">
        <v>130</v>
      </c>
      <c r="S2084" s="337" t="s">
        <v>940</v>
      </c>
      <c r="T2084" s="337" t="s">
        <v>1623</v>
      </c>
      <c r="U2084" s="337" t="s">
        <v>2135</v>
      </c>
      <c r="V2084" s="337">
        <v>8</v>
      </c>
      <c r="W2084" s="337" t="s">
        <v>19695</v>
      </c>
      <c r="X2084" s="337" t="s">
        <v>19695</v>
      </c>
      <c r="Y2084" s="337" t="s">
        <v>19695</v>
      </c>
      <c r="Z2084" s="337" t="s">
        <v>1728</v>
      </c>
      <c r="AA2084" s="337" t="s">
        <v>735</v>
      </c>
      <c r="AB2084" s="337" t="s">
        <v>718</v>
      </c>
      <c r="AC2084" s="337" t="s">
        <v>14045</v>
      </c>
    </row>
    <row r="2085" spans="1:29" ht="15.8" x14ac:dyDescent="0.25">
      <c r="A2085" s="337" t="s">
        <v>1723</v>
      </c>
      <c r="B2085" s="337" t="s">
        <v>7519</v>
      </c>
      <c r="C2085" s="337" t="s">
        <v>1821</v>
      </c>
      <c r="D2085" s="337" t="s">
        <v>449</v>
      </c>
      <c r="E2085" s="337" t="s">
        <v>1320</v>
      </c>
      <c r="F2085" s="338">
        <v>43516</v>
      </c>
      <c r="G2085" s="337" t="s">
        <v>7520</v>
      </c>
      <c r="H2085" s="338">
        <v>43668</v>
      </c>
      <c r="I2085" s="337" t="s">
        <v>19695</v>
      </c>
      <c r="J2085" s="337" t="s">
        <v>16</v>
      </c>
      <c r="K2085" s="337" t="s">
        <v>19695</v>
      </c>
      <c r="L2085" s="337" t="s">
        <v>19695</v>
      </c>
      <c r="M2085" s="337" t="s">
        <v>19695</v>
      </c>
      <c r="N2085" s="337" t="s">
        <v>19695</v>
      </c>
      <c r="O2085" s="337" t="s">
        <v>19695</v>
      </c>
      <c r="P2085" s="337" t="s">
        <v>19695</v>
      </c>
      <c r="Q2085" s="337" t="s">
        <v>19695</v>
      </c>
      <c r="R2085" s="337" t="s">
        <v>144</v>
      </c>
      <c r="S2085" s="337" t="s">
        <v>446</v>
      </c>
      <c r="T2085" s="337" t="s">
        <v>55</v>
      </c>
      <c r="U2085" s="337" t="s">
        <v>388</v>
      </c>
      <c r="V2085" s="337">
        <v>4</v>
      </c>
      <c r="W2085" s="337" t="s">
        <v>19695</v>
      </c>
      <c r="X2085" s="337" t="s">
        <v>19695</v>
      </c>
      <c r="Y2085" s="337" t="s">
        <v>19695</v>
      </c>
      <c r="Z2085" s="337" t="s">
        <v>1728</v>
      </c>
      <c r="AA2085" s="337" t="s">
        <v>717</v>
      </c>
      <c r="AB2085" s="337" t="s">
        <v>718</v>
      </c>
      <c r="AC2085" s="337" t="s">
        <v>14080</v>
      </c>
    </row>
    <row r="2086" spans="1:29" ht="15.8" x14ac:dyDescent="0.25">
      <c r="A2086" s="337" t="s">
        <v>1723</v>
      </c>
      <c r="B2086" s="337" t="s">
        <v>9458</v>
      </c>
      <c r="C2086" s="337" t="s">
        <v>1821</v>
      </c>
      <c r="D2086" s="337" t="s">
        <v>449</v>
      </c>
      <c r="E2086" s="337" t="s">
        <v>7712</v>
      </c>
      <c r="F2086" s="338">
        <v>43556</v>
      </c>
      <c r="G2086" s="337" t="s">
        <v>7520</v>
      </c>
      <c r="H2086" s="338">
        <v>43668</v>
      </c>
      <c r="I2086" s="337" t="s">
        <v>19695</v>
      </c>
      <c r="J2086" s="337" t="s">
        <v>16</v>
      </c>
      <c r="K2086" s="337" t="s">
        <v>19695</v>
      </c>
      <c r="L2086" s="337" t="s">
        <v>19695</v>
      </c>
      <c r="M2086" s="337" t="s">
        <v>19695</v>
      </c>
      <c r="N2086" s="337" t="s">
        <v>19695</v>
      </c>
      <c r="O2086" s="337" t="s">
        <v>19695</v>
      </c>
      <c r="P2086" s="337" t="s">
        <v>19695</v>
      </c>
      <c r="Q2086" s="337" t="s">
        <v>19695</v>
      </c>
      <c r="R2086" s="337" t="s">
        <v>98</v>
      </c>
      <c r="S2086" s="337" t="s">
        <v>406</v>
      </c>
      <c r="T2086" s="337" t="s">
        <v>461</v>
      </c>
      <c r="U2086" s="337" t="s">
        <v>1546</v>
      </c>
      <c r="V2086" s="337">
        <v>8</v>
      </c>
      <c r="W2086" s="337" t="s">
        <v>19695</v>
      </c>
      <c r="X2086" s="337" t="s">
        <v>19695</v>
      </c>
      <c r="Y2086" s="337" t="s">
        <v>19695</v>
      </c>
      <c r="Z2086" s="337" t="s">
        <v>1753</v>
      </c>
      <c r="AA2086" s="337" t="s">
        <v>717</v>
      </c>
      <c r="AB2086" s="337" t="s">
        <v>718</v>
      </c>
      <c r="AC2086" s="337" t="s">
        <v>15304</v>
      </c>
    </row>
    <row r="2087" spans="1:29" ht="15.8" x14ac:dyDescent="0.25">
      <c r="A2087" s="337" t="s">
        <v>1723</v>
      </c>
      <c r="B2087" s="337" t="s">
        <v>8148</v>
      </c>
      <c r="C2087" s="337" t="s">
        <v>1821</v>
      </c>
      <c r="D2087" s="337" t="s">
        <v>449</v>
      </c>
      <c r="E2087" s="337" t="s">
        <v>7549</v>
      </c>
      <c r="F2087" s="338">
        <v>43557</v>
      </c>
      <c r="G2087" s="337" t="s">
        <v>7355</v>
      </c>
      <c r="H2087" s="338">
        <v>43666</v>
      </c>
      <c r="I2087" s="337" t="s">
        <v>19695</v>
      </c>
      <c r="J2087" s="337" t="s">
        <v>16</v>
      </c>
      <c r="K2087" s="337" t="s">
        <v>19695</v>
      </c>
      <c r="L2087" s="337" t="s">
        <v>19695</v>
      </c>
      <c r="M2087" s="337" t="s">
        <v>19695</v>
      </c>
      <c r="N2087" s="337" t="s">
        <v>19695</v>
      </c>
      <c r="O2087" s="337" t="s">
        <v>19695</v>
      </c>
      <c r="P2087" s="337" t="s">
        <v>19695</v>
      </c>
      <c r="Q2087" s="337" t="s">
        <v>19695</v>
      </c>
      <c r="R2087" s="337" t="s">
        <v>144</v>
      </c>
      <c r="S2087" s="337" t="s">
        <v>446</v>
      </c>
      <c r="T2087" s="337" t="s">
        <v>55</v>
      </c>
      <c r="U2087" s="337" t="s">
        <v>833</v>
      </c>
      <c r="V2087" s="337">
        <v>4</v>
      </c>
      <c r="W2087" s="337" t="s">
        <v>19695</v>
      </c>
      <c r="X2087" s="337" t="s">
        <v>19695</v>
      </c>
      <c r="Y2087" s="337" t="s">
        <v>19695</v>
      </c>
      <c r="Z2087" s="337" t="s">
        <v>1728</v>
      </c>
      <c r="AA2087" s="337" t="s">
        <v>717</v>
      </c>
      <c r="AB2087" s="337" t="s">
        <v>718</v>
      </c>
      <c r="AC2087" s="337" t="s">
        <v>14058</v>
      </c>
    </row>
    <row r="2088" spans="1:29" ht="15.8" x14ac:dyDescent="0.25">
      <c r="A2088" s="337" t="s">
        <v>1723</v>
      </c>
      <c r="B2088" s="337" t="s">
        <v>9834</v>
      </c>
      <c r="C2088" s="337" t="s">
        <v>1725</v>
      </c>
      <c r="D2088" s="337" t="s">
        <v>1730</v>
      </c>
      <c r="E2088" s="337" t="s">
        <v>8294</v>
      </c>
      <c r="F2088" s="338">
        <v>43657</v>
      </c>
      <c r="G2088" s="337" t="s">
        <v>7557</v>
      </c>
      <c r="H2088" s="338">
        <v>43665</v>
      </c>
      <c r="I2088" s="337" t="s">
        <v>19695</v>
      </c>
      <c r="J2088" s="337" t="s">
        <v>36</v>
      </c>
      <c r="K2088" s="337" t="s">
        <v>19695</v>
      </c>
      <c r="L2088" s="337" t="s">
        <v>19695</v>
      </c>
      <c r="M2088" s="337" t="s">
        <v>19695</v>
      </c>
      <c r="N2088" s="337" t="s">
        <v>19695</v>
      </c>
      <c r="O2088" s="337" t="s">
        <v>19695</v>
      </c>
      <c r="P2088" s="337" t="s">
        <v>19695</v>
      </c>
      <c r="Q2088" s="337" t="s">
        <v>19695</v>
      </c>
      <c r="R2088" s="337" t="s">
        <v>2803</v>
      </c>
      <c r="S2088" s="337" t="s">
        <v>3771</v>
      </c>
      <c r="T2088" s="337" t="s">
        <v>9835</v>
      </c>
      <c r="U2088" s="337" t="s">
        <v>9836</v>
      </c>
      <c r="V2088" s="337">
        <v>9</v>
      </c>
      <c r="W2088" s="337" t="s">
        <v>19695</v>
      </c>
      <c r="X2088" s="337" t="s">
        <v>19695</v>
      </c>
      <c r="Y2088" s="337" t="s">
        <v>19695</v>
      </c>
      <c r="Z2088" s="337" t="s">
        <v>1745</v>
      </c>
      <c r="AA2088" s="337" t="s">
        <v>761</v>
      </c>
      <c r="AB2088" s="337" t="s">
        <v>762</v>
      </c>
      <c r="AC2088" s="337" t="s">
        <v>15302</v>
      </c>
    </row>
    <row r="2089" spans="1:29" ht="15.8" x14ac:dyDescent="0.25">
      <c r="A2089" s="337" t="s">
        <v>1723</v>
      </c>
      <c r="B2089" s="337" t="s">
        <v>9832</v>
      </c>
      <c r="C2089" s="337" t="s">
        <v>1725</v>
      </c>
      <c r="D2089" s="337" t="s">
        <v>1730</v>
      </c>
      <c r="E2089" s="337" t="s">
        <v>1424</v>
      </c>
      <c r="F2089" s="338">
        <v>43658</v>
      </c>
      <c r="G2089" s="337" t="s">
        <v>7557</v>
      </c>
      <c r="H2089" s="338">
        <v>43665</v>
      </c>
      <c r="I2089" s="337" t="s">
        <v>19695</v>
      </c>
      <c r="J2089" s="337" t="s">
        <v>16</v>
      </c>
      <c r="K2089" s="337" t="s">
        <v>19695</v>
      </c>
      <c r="L2089" s="337" t="s">
        <v>19695</v>
      </c>
      <c r="M2089" s="337" t="s">
        <v>19695</v>
      </c>
      <c r="N2089" s="337" t="s">
        <v>19695</v>
      </c>
      <c r="O2089" s="337" t="s">
        <v>19695</v>
      </c>
      <c r="P2089" s="337" t="s">
        <v>19695</v>
      </c>
      <c r="Q2089" s="337" t="s">
        <v>19695</v>
      </c>
      <c r="R2089" s="337" t="s">
        <v>2266</v>
      </c>
      <c r="S2089" s="337" t="s">
        <v>2266</v>
      </c>
      <c r="T2089" s="337" t="s">
        <v>379</v>
      </c>
      <c r="U2089" s="337" t="s">
        <v>9833</v>
      </c>
      <c r="V2089" s="337">
        <v>6</v>
      </c>
      <c r="W2089" s="337" t="s">
        <v>19695</v>
      </c>
      <c r="X2089" s="337" t="s">
        <v>19695</v>
      </c>
      <c r="Y2089" s="337" t="s">
        <v>19695</v>
      </c>
      <c r="Z2089" s="337" t="s">
        <v>1745</v>
      </c>
      <c r="AA2089" s="337" t="s">
        <v>761</v>
      </c>
      <c r="AB2089" s="337" t="s">
        <v>762</v>
      </c>
      <c r="AC2089" s="337" t="s">
        <v>14043</v>
      </c>
    </row>
    <row r="2090" spans="1:29" ht="15.8" x14ac:dyDescent="0.25">
      <c r="A2090" s="337" t="s">
        <v>1723</v>
      </c>
      <c r="B2090" s="337" t="s">
        <v>9837</v>
      </c>
      <c r="C2090" s="337" t="s">
        <v>1821</v>
      </c>
      <c r="D2090" s="337" t="s">
        <v>449</v>
      </c>
      <c r="E2090" s="337" t="s">
        <v>7557</v>
      </c>
      <c r="F2090" s="338">
        <v>43665</v>
      </c>
      <c r="G2090" s="337" t="s">
        <v>7557</v>
      </c>
      <c r="H2090" s="338">
        <v>43665</v>
      </c>
      <c r="I2090" s="337" t="s">
        <v>19695</v>
      </c>
      <c r="J2090" s="337" t="s">
        <v>36</v>
      </c>
      <c r="K2090" s="337" t="s">
        <v>19695</v>
      </c>
      <c r="L2090" s="337" t="s">
        <v>19695</v>
      </c>
      <c r="M2090" s="337" t="s">
        <v>19695</v>
      </c>
      <c r="N2090" s="337" t="s">
        <v>19695</v>
      </c>
      <c r="O2090" s="337" t="s">
        <v>19695</v>
      </c>
      <c r="P2090" s="337" t="s">
        <v>19695</v>
      </c>
      <c r="Q2090" s="337" t="s">
        <v>19695</v>
      </c>
      <c r="R2090" s="337" t="s">
        <v>146</v>
      </c>
      <c r="S2090" s="337" t="s">
        <v>129</v>
      </c>
      <c r="T2090" s="337" t="s">
        <v>1213</v>
      </c>
      <c r="U2090" s="337" t="s">
        <v>1213</v>
      </c>
      <c r="V2090" s="337">
        <v>9</v>
      </c>
      <c r="W2090" s="337" t="s">
        <v>19695</v>
      </c>
      <c r="X2090" s="337" t="s">
        <v>19695</v>
      </c>
      <c r="Y2090" s="337" t="s">
        <v>19695</v>
      </c>
      <c r="Z2090" s="337" t="s">
        <v>1745</v>
      </c>
      <c r="AA2090" s="337" t="s">
        <v>761</v>
      </c>
      <c r="AB2090" s="337" t="s">
        <v>762</v>
      </c>
      <c r="AC2090" s="337" t="s">
        <v>15303</v>
      </c>
    </row>
    <row r="2091" spans="1:29" ht="15.8" x14ac:dyDescent="0.25">
      <c r="A2091" s="337" t="s">
        <v>1723</v>
      </c>
      <c r="B2091" s="337" t="s">
        <v>7487</v>
      </c>
      <c r="C2091" s="337" t="s">
        <v>1821</v>
      </c>
      <c r="D2091" s="337" t="s">
        <v>449</v>
      </c>
      <c r="E2091" s="337" t="s">
        <v>7426</v>
      </c>
      <c r="F2091" s="338">
        <v>43487</v>
      </c>
      <c r="G2091" s="337" t="s">
        <v>7488</v>
      </c>
      <c r="H2091" s="338">
        <v>43664</v>
      </c>
      <c r="I2091" s="337" t="s">
        <v>19695</v>
      </c>
      <c r="J2091" s="337" t="s">
        <v>16</v>
      </c>
      <c r="K2091" s="337" t="s">
        <v>19695</v>
      </c>
      <c r="L2091" s="337" t="s">
        <v>19695</v>
      </c>
      <c r="M2091" s="337" t="s">
        <v>19695</v>
      </c>
      <c r="N2091" s="337" t="s">
        <v>19695</v>
      </c>
      <c r="O2091" s="337" t="s">
        <v>19695</v>
      </c>
      <c r="P2091" s="337" t="s">
        <v>19695</v>
      </c>
      <c r="Q2091" s="337" t="s">
        <v>19695</v>
      </c>
      <c r="R2091" s="337" t="s">
        <v>144</v>
      </c>
      <c r="S2091" s="337" t="s">
        <v>446</v>
      </c>
      <c r="T2091" s="337" t="s">
        <v>55</v>
      </c>
      <c r="U2091" s="337" t="s">
        <v>388</v>
      </c>
      <c r="V2091" s="337">
        <v>4</v>
      </c>
      <c r="W2091" s="337" t="s">
        <v>19695</v>
      </c>
      <c r="X2091" s="337" t="s">
        <v>19695</v>
      </c>
      <c r="Y2091" s="337" t="s">
        <v>19695</v>
      </c>
      <c r="Z2091" s="337" t="s">
        <v>1728</v>
      </c>
      <c r="AA2091" s="337" t="s">
        <v>717</v>
      </c>
      <c r="AB2091" s="337" t="s">
        <v>718</v>
      </c>
      <c r="AC2091" s="337" t="s">
        <v>14062</v>
      </c>
    </row>
    <row r="2092" spans="1:29" ht="15.8" x14ac:dyDescent="0.25">
      <c r="A2092" s="337" t="s">
        <v>1723</v>
      </c>
      <c r="B2092" s="337" t="s">
        <v>9877</v>
      </c>
      <c r="C2092" s="337" t="s">
        <v>1725</v>
      </c>
      <c r="D2092" s="337" t="s">
        <v>1730</v>
      </c>
      <c r="E2092" s="337" t="s">
        <v>8538</v>
      </c>
      <c r="F2092" s="338">
        <v>43644</v>
      </c>
      <c r="G2092" s="337" t="s">
        <v>7488</v>
      </c>
      <c r="H2092" s="338">
        <v>43664</v>
      </c>
      <c r="I2092" s="337" t="s">
        <v>19695</v>
      </c>
      <c r="J2092" s="337" t="s">
        <v>16</v>
      </c>
      <c r="K2092" s="337" t="s">
        <v>19695</v>
      </c>
      <c r="L2092" s="337" t="s">
        <v>19695</v>
      </c>
      <c r="M2092" s="337" t="s">
        <v>19695</v>
      </c>
      <c r="N2092" s="337" t="s">
        <v>19695</v>
      </c>
      <c r="O2092" s="337" t="s">
        <v>19695</v>
      </c>
      <c r="P2092" s="337" t="s">
        <v>19695</v>
      </c>
      <c r="Q2092" s="337" t="s">
        <v>19695</v>
      </c>
      <c r="R2092" s="337" t="s">
        <v>134</v>
      </c>
      <c r="S2092" s="337" t="s">
        <v>783</v>
      </c>
      <c r="T2092" s="337" t="s">
        <v>9876</v>
      </c>
      <c r="U2092" s="337" t="s">
        <v>9878</v>
      </c>
      <c r="V2092" s="337">
        <v>10</v>
      </c>
      <c r="W2092" s="337" t="s">
        <v>19695</v>
      </c>
      <c r="X2092" s="337" t="s">
        <v>19695</v>
      </c>
      <c r="Y2092" s="337" t="s">
        <v>19695</v>
      </c>
      <c r="Z2092" s="337" t="s">
        <v>1745</v>
      </c>
      <c r="AA2092" s="337" t="s">
        <v>853</v>
      </c>
      <c r="AB2092" s="337" t="s">
        <v>854</v>
      </c>
      <c r="AC2092" s="337" t="s">
        <v>14044</v>
      </c>
    </row>
    <row r="2093" spans="1:29" ht="15.8" x14ac:dyDescent="0.25">
      <c r="A2093" s="337" t="s">
        <v>1723</v>
      </c>
      <c r="B2093" s="337" t="s">
        <v>8441</v>
      </c>
      <c r="C2093" s="337" t="s">
        <v>1821</v>
      </c>
      <c r="D2093" s="337" t="s">
        <v>449</v>
      </c>
      <c r="E2093" s="337" t="s">
        <v>7721</v>
      </c>
      <c r="F2093" s="338">
        <v>43614</v>
      </c>
      <c r="G2093" s="337" t="s">
        <v>7488</v>
      </c>
      <c r="H2093" s="338">
        <v>43664</v>
      </c>
      <c r="I2093" s="337" t="s">
        <v>19695</v>
      </c>
      <c r="J2093" s="337" t="s">
        <v>16</v>
      </c>
      <c r="K2093" s="337" t="s">
        <v>19695</v>
      </c>
      <c r="L2093" s="337" t="s">
        <v>19695</v>
      </c>
      <c r="M2093" s="337" t="s">
        <v>19695</v>
      </c>
      <c r="N2093" s="337" t="s">
        <v>19695</v>
      </c>
      <c r="O2093" s="337" t="s">
        <v>19695</v>
      </c>
      <c r="P2093" s="337" t="s">
        <v>19695</v>
      </c>
      <c r="Q2093" s="337" t="s">
        <v>19695</v>
      </c>
      <c r="R2093" s="337" t="s">
        <v>35</v>
      </c>
      <c r="S2093" s="337" t="s">
        <v>77</v>
      </c>
      <c r="T2093" s="337" t="s">
        <v>1261</v>
      </c>
      <c r="U2093" s="337" t="s">
        <v>8442</v>
      </c>
      <c r="V2093" s="337">
        <v>6</v>
      </c>
      <c r="W2093" s="337" t="s">
        <v>19695</v>
      </c>
      <c r="X2093" s="337" t="s">
        <v>19695</v>
      </c>
      <c r="Y2093" s="337" t="s">
        <v>19695</v>
      </c>
      <c r="Z2093" s="337" t="s">
        <v>1753</v>
      </c>
      <c r="AA2093" s="337" t="s">
        <v>717</v>
      </c>
      <c r="AB2093" s="337" t="s">
        <v>718</v>
      </c>
      <c r="AC2093" s="337" t="s">
        <v>14045</v>
      </c>
    </row>
    <row r="2094" spans="1:29" ht="15.8" x14ac:dyDescent="0.25">
      <c r="A2094" s="337" t="s">
        <v>1723</v>
      </c>
      <c r="B2094" s="337" t="s">
        <v>8443</v>
      </c>
      <c r="C2094" s="337" t="s">
        <v>1821</v>
      </c>
      <c r="D2094" s="337" t="s">
        <v>449</v>
      </c>
      <c r="E2094" s="337" t="s">
        <v>7479</v>
      </c>
      <c r="F2094" s="338">
        <v>43638</v>
      </c>
      <c r="G2094" s="337" t="s">
        <v>7488</v>
      </c>
      <c r="H2094" s="338">
        <v>43664</v>
      </c>
      <c r="I2094" s="337" t="s">
        <v>19695</v>
      </c>
      <c r="J2094" s="337" t="s">
        <v>16</v>
      </c>
      <c r="K2094" s="337" t="s">
        <v>19695</v>
      </c>
      <c r="L2094" s="337" t="s">
        <v>19695</v>
      </c>
      <c r="M2094" s="337" t="s">
        <v>19695</v>
      </c>
      <c r="N2094" s="337" t="s">
        <v>19695</v>
      </c>
      <c r="O2094" s="337" t="s">
        <v>19695</v>
      </c>
      <c r="P2094" s="337" t="s">
        <v>19695</v>
      </c>
      <c r="Q2094" s="337" t="s">
        <v>19695</v>
      </c>
      <c r="R2094" s="337" t="s">
        <v>35</v>
      </c>
      <c r="S2094" s="337" t="s">
        <v>77</v>
      </c>
      <c r="T2094" s="337" t="s">
        <v>1029</v>
      </c>
      <c r="U2094" s="337" t="s">
        <v>8444</v>
      </c>
      <c r="V2094" s="337">
        <v>10</v>
      </c>
      <c r="W2094" s="337" t="s">
        <v>19695</v>
      </c>
      <c r="X2094" s="337" t="s">
        <v>19695</v>
      </c>
      <c r="Y2094" s="337" t="s">
        <v>19695</v>
      </c>
      <c r="Z2094" s="337" t="s">
        <v>1753</v>
      </c>
      <c r="AA2094" s="337" t="s">
        <v>717</v>
      </c>
      <c r="AB2094" s="337" t="s">
        <v>718</v>
      </c>
      <c r="AC2094" s="337" t="s">
        <v>14046</v>
      </c>
    </row>
    <row r="2095" spans="1:29" ht="15.8" x14ac:dyDescent="0.25">
      <c r="A2095" s="337" t="s">
        <v>1723</v>
      </c>
      <c r="B2095" s="337" t="s">
        <v>8970</v>
      </c>
      <c r="C2095" s="337" t="s">
        <v>1821</v>
      </c>
      <c r="D2095" s="337" t="s">
        <v>449</v>
      </c>
      <c r="E2095" s="337" t="s">
        <v>8971</v>
      </c>
      <c r="F2095" s="338">
        <v>43591</v>
      </c>
      <c r="G2095" s="337" t="s">
        <v>8227</v>
      </c>
      <c r="H2095" s="338">
        <v>43663</v>
      </c>
      <c r="I2095" s="337" t="s">
        <v>19695</v>
      </c>
      <c r="J2095" s="337" t="s">
        <v>36</v>
      </c>
      <c r="K2095" s="337" t="s">
        <v>19695</v>
      </c>
      <c r="L2095" s="337" t="s">
        <v>19695</v>
      </c>
      <c r="M2095" s="337" t="s">
        <v>19695</v>
      </c>
      <c r="N2095" s="337" t="s">
        <v>19695</v>
      </c>
      <c r="O2095" s="337" t="s">
        <v>19695</v>
      </c>
      <c r="P2095" s="337" t="s">
        <v>19695</v>
      </c>
      <c r="Q2095" s="337" t="s">
        <v>19695</v>
      </c>
      <c r="R2095" s="337" t="s">
        <v>101</v>
      </c>
      <c r="S2095" s="337" t="s">
        <v>8955</v>
      </c>
      <c r="T2095" s="337" t="s">
        <v>8956</v>
      </c>
      <c r="U2095" s="337" t="s">
        <v>8972</v>
      </c>
      <c r="V2095" s="337">
        <v>10</v>
      </c>
      <c r="W2095" s="337" t="s">
        <v>19695</v>
      </c>
      <c r="X2095" s="337" t="s">
        <v>19695</v>
      </c>
      <c r="Y2095" s="337" t="s">
        <v>19695</v>
      </c>
      <c r="Z2095" s="337" t="s">
        <v>1728</v>
      </c>
      <c r="AA2095" s="337" t="s">
        <v>717</v>
      </c>
      <c r="AB2095" s="337" t="s">
        <v>718</v>
      </c>
      <c r="AC2095" s="337" t="s">
        <v>14042</v>
      </c>
    </row>
    <row r="2096" spans="1:29" ht="15.8" x14ac:dyDescent="0.25">
      <c r="A2096" s="337" t="s">
        <v>1723</v>
      </c>
      <c r="B2096" s="337" t="s">
        <v>10822</v>
      </c>
      <c r="C2096" s="337" t="s">
        <v>1821</v>
      </c>
      <c r="D2096" s="337" t="s">
        <v>449</v>
      </c>
      <c r="E2096" s="337" t="s">
        <v>8978</v>
      </c>
      <c r="F2096" s="338">
        <v>43623</v>
      </c>
      <c r="G2096" s="337" t="s">
        <v>8227</v>
      </c>
      <c r="H2096" s="338">
        <v>43663</v>
      </c>
      <c r="I2096" s="337" t="s">
        <v>19695</v>
      </c>
      <c r="J2096" s="337" t="s">
        <v>36</v>
      </c>
      <c r="K2096" s="337" t="s">
        <v>19695</v>
      </c>
      <c r="L2096" s="337" t="s">
        <v>19695</v>
      </c>
      <c r="M2096" s="337" t="s">
        <v>19695</v>
      </c>
      <c r="N2096" s="337" t="s">
        <v>19695</v>
      </c>
      <c r="O2096" s="337" t="s">
        <v>19695</v>
      </c>
      <c r="P2096" s="337" t="s">
        <v>19695</v>
      </c>
      <c r="Q2096" s="337" t="s">
        <v>19695</v>
      </c>
      <c r="R2096" s="337" t="s">
        <v>15</v>
      </c>
      <c r="S2096" s="337" t="s">
        <v>1519</v>
      </c>
      <c r="T2096" s="337" t="s">
        <v>10823</v>
      </c>
      <c r="U2096" s="337" t="s">
        <v>10824</v>
      </c>
      <c r="V2096" s="337">
        <v>10</v>
      </c>
      <c r="W2096" s="337" t="s">
        <v>19695</v>
      </c>
      <c r="X2096" s="337" t="s">
        <v>19695</v>
      </c>
      <c r="Y2096" s="337" t="s">
        <v>19695</v>
      </c>
      <c r="Z2096" s="337" t="s">
        <v>1728</v>
      </c>
      <c r="AA2096" s="337" t="s">
        <v>717</v>
      </c>
      <c r="AB2096" s="337" t="s">
        <v>718</v>
      </c>
      <c r="AC2096" s="337" t="s">
        <v>14063</v>
      </c>
    </row>
    <row r="2097" spans="1:29" ht="15.8" x14ac:dyDescent="0.25">
      <c r="A2097" s="337" t="s">
        <v>1723</v>
      </c>
      <c r="B2097" s="337" t="s">
        <v>9875</v>
      </c>
      <c r="C2097" s="337" t="s">
        <v>1725</v>
      </c>
      <c r="D2097" s="337" t="s">
        <v>1735</v>
      </c>
      <c r="E2097" s="337" t="s">
        <v>8538</v>
      </c>
      <c r="F2097" s="338">
        <v>43644</v>
      </c>
      <c r="G2097" s="337" t="s">
        <v>8227</v>
      </c>
      <c r="H2097" s="338">
        <v>43663</v>
      </c>
      <c r="I2097" s="337" t="s">
        <v>19695</v>
      </c>
      <c r="J2097" s="337" t="s">
        <v>36</v>
      </c>
      <c r="K2097" s="337" t="s">
        <v>19695</v>
      </c>
      <c r="L2097" s="337" t="s">
        <v>19695</v>
      </c>
      <c r="M2097" s="337" t="s">
        <v>19695</v>
      </c>
      <c r="N2097" s="337" t="s">
        <v>19695</v>
      </c>
      <c r="O2097" s="337" t="s">
        <v>19695</v>
      </c>
      <c r="P2097" s="337" t="s">
        <v>19695</v>
      </c>
      <c r="Q2097" s="337" t="s">
        <v>19695</v>
      </c>
      <c r="R2097" s="337" t="s">
        <v>134</v>
      </c>
      <c r="S2097" s="337" t="s">
        <v>783</v>
      </c>
      <c r="T2097" s="337" t="s">
        <v>135</v>
      </c>
      <c r="U2097" s="337" t="s">
        <v>9876</v>
      </c>
      <c r="V2097" s="337">
        <v>10</v>
      </c>
      <c r="W2097" s="337" t="s">
        <v>19695</v>
      </c>
      <c r="X2097" s="337" t="s">
        <v>19695</v>
      </c>
      <c r="Y2097" s="337" t="s">
        <v>19695</v>
      </c>
      <c r="Z2097" s="337" t="s">
        <v>1745</v>
      </c>
      <c r="AA2097" s="337" t="s">
        <v>853</v>
      </c>
      <c r="AB2097" s="337" t="s">
        <v>854</v>
      </c>
      <c r="AC2097" s="337" t="s">
        <v>14044</v>
      </c>
    </row>
    <row r="2098" spans="1:29" ht="15.8" x14ac:dyDescent="0.25">
      <c r="A2098" s="337" t="s">
        <v>1723</v>
      </c>
      <c r="B2098" s="337" t="s">
        <v>8512</v>
      </c>
      <c r="C2098" s="337" t="s">
        <v>1821</v>
      </c>
      <c r="D2098" s="337" t="s">
        <v>449</v>
      </c>
      <c r="E2098" s="337" t="s">
        <v>8227</v>
      </c>
      <c r="F2098" s="338">
        <v>43663</v>
      </c>
      <c r="G2098" s="337" t="s">
        <v>8227</v>
      </c>
      <c r="H2098" s="338">
        <v>43663</v>
      </c>
      <c r="I2098" s="337" t="s">
        <v>19695</v>
      </c>
      <c r="J2098" s="337" t="s">
        <v>16</v>
      </c>
      <c r="K2098" s="337" t="s">
        <v>19695</v>
      </c>
      <c r="L2098" s="337" t="s">
        <v>19695</v>
      </c>
      <c r="M2098" s="337" t="s">
        <v>19695</v>
      </c>
      <c r="N2098" s="337" t="s">
        <v>19695</v>
      </c>
      <c r="O2098" s="337" t="s">
        <v>19695</v>
      </c>
      <c r="P2098" s="337" t="s">
        <v>19695</v>
      </c>
      <c r="Q2098" s="337" t="s">
        <v>19695</v>
      </c>
      <c r="R2098" s="337" t="s">
        <v>35</v>
      </c>
      <c r="S2098" s="337" t="s">
        <v>1645</v>
      </c>
      <c r="T2098" s="337" t="s">
        <v>1643</v>
      </c>
      <c r="U2098" s="337" t="s">
        <v>8513</v>
      </c>
      <c r="V2098" s="337">
        <v>10</v>
      </c>
      <c r="W2098" s="337" t="s">
        <v>19695</v>
      </c>
      <c r="X2098" s="337" t="s">
        <v>19695</v>
      </c>
      <c r="Y2098" s="337" t="s">
        <v>19695</v>
      </c>
      <c r="Z2098" s="337" t="s">
        <v>1753</v>
      </c>
      <c r="AA2098" s="337" t="s">
        <v>717</v>
      </c>
      <c r="AB2098" s="337" t="s">
        <v>718</v>
      </c>
      <c r="AC2098" s="337" t="s">
        <v>14042</v>
      </c>
    </row>
    <row r="2099" spans="1:29" ht="15.8" x14ac:dyDescent="0.25">
      <c r="A2099" s="337" t="s">
        <v>1723</v>
      </c>
      <c r="B2099" s="337" t="s">
        <v>10691</v>
      </c>
      <c r="C2099" s="337" t="s">
        <v>1725</v>
      </c>
      <c r="D2099" s="337" t="s">
        <v>1730</v>
      </c>
      <c r="E2099" s="337" t="s">
        <v>8861</v>
      </c>
      <c r="F2099" s="338">
        <v>43662</v>
      </c>
      <c r="G2099" s="337" t="s">
        <v>8861</v>
      </c>
      <c r="H2099" s="338">
        <v>43662</v>
      </c>
      <c r="I2099" s="337" t="s">
        <v>19695</v>
      </c>
      <c r="J2099" s="337" t="s">
        <v>16</v>
      </c>
      <c r="K2099" s="337" t="s">
        <v>19695</v>
      </c>
      <c r="L2099" s="337" t="s">
        <v>19695</v>
      </c>
      <c r="M2099" s="337" t="s">
        <v>19695</v>
      </c>
      <c r="N2099" s="337" t="s">
        <v>19695</v>
      </c>
      <c r="O2099" s="337" t="s">
        <v>19695</v>
      </c>
      <c r="P2099" s="337" t="s">
        <v>19695</v>
      </c>
      <c r="Q2099" s="337" t="s">
        <v>19695</v>
      </c>
      <c r="R2099" s="337" t="s">
        <v>98</v>
      </c>
      <c r="S2099" s="337" t="s">
        <v>406</v>
      </c>
      <c r="T2099" s="337" t="s">
        <v>406</v>
      </c>
      <c r="U2099" s="337" t="s">
        <v>2309</v>
      </c>
      <c r="V2099" s="337">
        <v>8</v>
      </c>
      <c r="W2099" s="337" t="s">
        <v>19695</v>
      </c>
      <c r="X2099" s="337" t="s">
        <v>19695</v>
      </c>
      <c r="Y2099" s="337" t="s">
        <v>19695</v>
      </c>
      <c r="Z2099" s="337" t="s">
        <v>1728</v>
      </c>
      <c r="AA2099" s="337" t="s">
        <v>717</v>
      </c>
      <c r="AB2099" s="337" t="s">
        <v>718</v>
      </c>
      <c r="AC2099" s="337" t="s">
        <v>14041</v>
      </c>
    </row>
    <row r="2100" spans="1:29" ht="15.8" x14ac:dyDescent="0.25">
      <c r="A2100" s="337" t="s">
        <v>1723</v>
      </c>
      <c r="B2100" s="337" t="s">
        <v>10692</v>
      </c>
      <c r="C2100" s="337" t="s">
        <v>1725</v>
      </c>
      <c r="D2100" s="337" t="s">
        <v>1730</v>
      </c>
      <c r="E2100" s="337" t="s">
        <v>8861</v>
      </c>
      <c r="F2100" s="338">
        <v>43662</v>
      </c>
      <c r="G2100" s="337" t="s">
        <v>8861</v>
      </c>
      <c r="H2100" s="338">
        <v>43662</v>
      </c>
      <c r="I2100" s="337" t="s">
        <v>19695</v>
      </c>
      <c r="J2100" s="337" t="s">
        <v>36</v>
      </c>
      <c r="K2100" s="337" t="s">
        <v>19695</v>
      </c>
      <c r="L2100" s="337" t="s">
        <v>19695</v>
      </c>
      <c r="M2100" s="337" t="s">
        <v>19695</v>
      </c>
      <c r="N2100" s="337" t="s">
        <v>19695</v>
      </c>
      <c r="O2100" s="337" t="s">
        <v>19695</v>
      </c>
      <c r="P2100" s="337" t="s">
        <v>19695</v>
      </c>
      <c r="Q2100" s="337" t="s">
        <v>19695</v>
      </c>
      <c r="R2100" s="337" t="s">
        <v>98</v>
      </c>
      <c r="S2100" s="337" t="s">
        <v>406</v>
      </c>
      <c r="T2100" s="337" t="s">
        <v>406</v>
      </c>
      <c r="U2100" s="337" t="s">
        <v>1801</v>
      </c>
      <c r="V2100" s="337">
        <v>8</v>
      </c>
      <c r="W2100" s="337" t="s">
        <v>19695</v>
      </c>
      <c r="X2100" s="337" t="s">
        <v>19695</v>
      </c>
      <c r="Y2100" s="337" t="s">
        <v>19695</v>
      </c>
      <c r="Z2100" s="337" t="s">
        <v>1728</v>
      </c>
      <c r="AA2100" s="337" t="s">
        <v>717</v>
      </c>
      <c r="AB2100" s="337" t="s">
        <v>718</v>
      </c>
      <c r="AC2100" s="337" t="s">
        <v>14041</v>
      </c>
    </row>
    <row r="2101" spans="1:29" ht="15.8" x14ac:dyDescent="0.25">
      <c r="A2101" s="337" t="s">
        <v>1723</v>
      </c>
      <c r="B2101" s="337" t="s">
        <v>10693</v>
      </c>
      <c r="C2101" s="337" t="s">
        <v>1725</v>
      </c>
      <c r="D2101" s="337" t="s">
        <v>1735</v>
      </c>
      <c r="E2101" s="337" t="s">
        <v>8861</v>
      </c>
      <c r="F2101" s="338">
        <v>43662</v>
      </c>
      <c r="G2101" s="337" t="s">
        <v>8861</v>
      </c>
      <c r="H2101" s="338">
        <v>43662</v>
      </c>
      <c r="I2101" s="337" t="s">
        <v>19695</v>
      </c>
      <c r="J2101" s="337" t="s">
        <v>16</v>
      </c>
      <c r="K2101" s="337" t="s">
        <v>19695</v>
      </c>
      <c r="L2101" s="337" t="s">
        <v>19695</v>
      </c>
      <c r="M2101" s="337" t="s">
        <v>19695</v>
      </c>
      <c r="N2101" s="337" t="s">
        <v>19695</v>
      </c>
      <c r="O2101" s="337" t="s">
        <v>19695</v>
      </c>
      <c r="P2101" s="337" t="s">
        <v>19695</v>
      </c>
      <c r="Q2101" s="337" t="s">
        <v>19695</v>
      </c>
      <c r="R2101" s="337" t="s">
        <v>98</v>
      </c>
      <c r="S2101" s="337" t="s">
        <v>406</v>
      </c>
      <c r="T2101" s="337" t="s">
        <v>406</v>
      </c>
      <c r="U2101" s="337" t="s">
        <v>1801</v>
      </c>
      <c r="V2101" s="337">
        <v>8</v>
      </c>
      <c r="W2101" s="337" t="s">
        <v>19695</v>
      </c>
      <c r="X2101" s="337" t="s">
        <v>19695</v>
      </c>
      <c r="Y2101" s="337" t="s">
        <v>19695</v>
      </c>
      <c r="Z2101" s="337" t="s">
        <v>1728</v>
      </c>
      <c r="AA2101" s="337" t="s">
        <v>717</v>
      </c>
      <c r="AB2101" s="337" t="s">
        <v>718</v>
      </c>
      <c r="AC2101" s="337" t="s">
        <v>14041</v>
      </c>
    </row>
    <row r="2102" spans="1:29" ht="15.8" x14ac:dyDescent="0.25">
      <c r="A2102" s="337" t="s">
        <v>1723</v>
      </c>
      <c r="B2102" s="337" t="s">
        <v>10689</v>
      </c>
      <c r="C2102" s="337" t="s">
        <v>1821</v>
      </c>
      <c r="D2102" s="337" t="s">
        <v>449</v>
      </c>
      <c r="E2102" s="337" t="s">
        <v>7481</v>
      </c>
      <c r="F2102" s="338">
        <v>43661</v>
      </c>
      <c r="G2102" s="337" t="s">
        <v>7481</v>
      </c>
      <c r="H2102" s="338">
        <v>43661</v>
      </c>
      <c r="I2102" s="337" t="s">
        <v>19695</v>
      </c>
      <c r="J2102" s="337" t="s">
        <v>36</v>
      </c>
      <c r="K2102" s="337" t="s">
        <v>19695</v>
      </c>
      <c r="L2102" s="337" t="s">
        <v>19695</v>
      </c>
      <c r="M2102" s="337" t="s">
        <v>19695</v>
      </c>
      <c r="N2102" s="337" t="s">
        <v>19695</v>
      </c>
      <c r="O2102" s="337" t="s">
        <v>19695</v>
      </c>
      <c r="P2102" s="337" t="s">
        <v>19695</v>
      </c>
      <c r="Q2102" s="337" t="s">
        <v>19695</v>
      </c>
      <c r="R2102" s="337" t="s">
        <v>98</v>
      </c>
      <c r="S2102" s="337" t="s">
        <v>406</v>
      </c>
      <c r="T2102" s="337" t="s">
        <v>406</v>
      </c>
      <c r="U2102" s="337" t="s">
        <v>2309</v>
      </c>
      <c r="V2102" s="337">
        <v>8</v>
      </c>
      <c r="W2102" s="337" t="s">
        <v>19695</v>
      </c>
      <c r="X2102" s="337" t="s">
        <v>19695</v>
      </c>
      <c r="Y2102" s="337" t="s">
        <v>19695</v>
      </c>
      <c r="Z2102" s="337" t="s">
        <v>1728</v>
      </c>
      <c r="AA2102" s="337" t="s">
        <v>717</v>
      </c>
      <c r="AB2102" s="337" t="s">
        <v>718</v>
      </c>
      <c r="AC2102" s="337" t="s">
        <v>14041</v>
      </c>
    </row>
    <row r="2103" spans="1:29" ht="15.8" x14ac:dyDescent="0.25">
      <c r="A2103" s="337" t="s">
        <v>1723</v>
      </c>
      <c r="B2103" s="337" t="s">
        <v>7480</v>
      </c>
      <c r="C2103" s="337" t="s">
        <v>1788</v>
      </c>
      <c r="D2103" s="337" t="s">
        <v>769</v>
      </c>
      <c r="E2103" s="337" t="s">
        <v>4527</v>
      </c>
      <c r="F2103" s="338">
        <v>43335</v>
      </c>
      <c r="G2103" s="337" t="s">
        <v>7481</v>
      </c>
      <c r="H2103" s="338">
        <v>43661</v>
      </c>
      <c r="I2103" s="337" t="s">
        <v>19695</v>
      </c>
      <c r="J2103" s="337" t="s">
        <v>16</v>
      </c>
      <c r="K2103" s="337" t="s">
        <v>19695</v>
      </c>
      <c r="L2103" s="337" t="s">
        <v>19695</v>
      </c>
      <c r="M2103" s="337" t="s">
        <v>19695</v>
      </c>
      <c r="N2103" s="337" t="s">
        <v>19695</v>
      </c>
      <c r="O2103" s="337" t="s">
        <v>19695</v>
      </c>
      <c r="P2103" s="337" t="s">
        <v>19695</v>
      </c>
      <c r="Q2103" s="337" t="s">
        <v>19695</v>
      </c>
      <c r="R2103" s="337" t="s">
        <v>144</v>
      </c>
      <c r="S2103" s="337" t="s">
        <v>446</v>
      </c>
      <c r="T2103" s="337" t="s">
        <v>55</v>
      </c>
      <c r="U2103" s="337" t="s">
        <v>7482</v>
      </c>
      <c r="V2103" s="337">
        <v>4</v>
      </c>
      <c r="W2103" s="337" t="s">
        <v>19695</v>
      </c>
      <c r="X2103" s="337" t="s">
        <v>19695</v>
      </c>
      <c r="Y2103" s="337" t="s">
        <v>19695</v>
      </c>
      <c r="Z2103" s="337" t="s">
        <v>1728</v>
      </c>
      <c r="AA2103" s="337" t="s">
        <v>717</v>
      </c>
      <c r="AB2103" s="337" t="s">
        <v>718</v>
      </c>
      <c r="AC2103" s="337" t="s">
        <v>14062</v>
      </c>
    </row>
    <row r="2104" spans="1:29" ht="15.8" x14ac:dyDescent="0.25">
      <c r="A2104" s="337" t="s">
        <v>1723</v>
      </c>
      <c r="B2104" s="337" t="s">
        <v>11758</v>
      </c>
      <c r="C2104" s="337" t="s">
        <v>1821</v>
      </c>
      <c r="D2104" s="337" t="s">
        <v>449</v>
      </c>
      <c r="E2104" s="337" t="s">
        <v>7704</v>
      </c>
      <c r="F2104" s="338">
        <v>43640</v>
      </c>
      <c r="G2104" s="337" t="s">
        <v>7481</v>
      </c>
      <c r="H2104" s="338">
        <v>43661</v>
      </c>
      <c r="I2104" s="337" t="s">
        <v>19695</v>
      </c>
      <c r="J2104" s="337" t="s">
        <v>36</v>
      </c>
      <c r="K2104" s="337" t="s">
        <v>19695</v>
      </c>
      <c r="L2104" s="337" t="s">
        <v>19695</v>
      </c>
      <c r="M2104" s="337" t="s">
        <v>19695</v>
      </c>
      <c r="N2104" s="337" t="s">
        <v>19695</v>
      </c>
      <c r="O2104" s="337" t="s">
        <v>19695</v>
      </c>
      <c r="P2104" s="337" t="s">
        <v>19695</v>
      </c>
      <c r="Q2104" s="337" t="s">
        <v>19695</v>
      </c>
      <c r="R2104" s="337" t="s">
        <v>134</v>
      </c>
      <c r="S2104" s="337" t="s">
        <v>451</v>
      </c>
      <c r="T2104" s="337" t="s">
        <v>1600</v>
      </c>
      <c r="U2104" s="337" t="s">
        <v>11759</v>
      </c>
      <c r="V2104" s="337">
        <v>8</v>
      </c>
      <c r="W2104" s="337" t="s">
        <v>19695</v>
      </c>
      <c r="X2104" s="337" t="s">
        <v>19695</v>
      </c>
      <c r="Y2104" s="337" t="s">
        <v>19695</v>
      </c>
      <c r="Z2104" s="337" t="s">
        <v>1728</v>
      </c>
      <c r="AA2104" s="337" t="s">
        <v>717</v>
      </c>
      <c r="AB2104" s="337" t="s">
        <v>718</v>
      </c>
      <c r="AC2104" s="337" t="s">
        <v>14106</v>
      </c>
    </row>
    <row r="2105" spans="1:29" ht="15.8" x14ac:dyDescent="0.25">
      <c r="A2105" s="337" t="s">
        <v>1723</v>
      </c>
      <c r="B2105" s="337" t="s">
        <v>9828</v>
      </c>
      <c r="C2105" s="337" t="s">
        <v>1821</v>
      </c>
      <c r="D2105" s="337" t="s">
        <v>449</v>
      </c>
      <c r="E2105" s="337" t="s">
        <v>9277</v>
      </c>
      <c r="F2105" s="338">
        <v>43651</v>
      </c>
      <c r="G2105" s="337" t="s">
        <v>7481</v>
      </c>
      <c r="H2105" s="338">
        <v>43661</v>
      </c>
      <c r="I2105" s="337" t="s">
        <v>19695</v>
      </c>
      <c r="J2105" s="337" t="s">
        <v>16</v>
      </c>
      <c r="K2105" s="337" t="s">
        <v>19695</v>
      </c>
      <c r="L2105" s="337" t="s">
        <v>19695</v>
      </c>
      <c r="M2105" s="337" t="s">
        <v>19695</v>
      </c>
      <c r="N2105" s="337" t="s">
        <v>19695</v>
      </c>
      <c r="O2105" s="337" t="s">
        <v>19695</v>
      </c>
      <c r="P2105" s="337" t="s">
        <v>19695</v>
      </c>
      <c r="Q2105" s="337" t="s">
        <v>19695</v>
      </c>
      <c r="R2105" s="337" t="s">
        <v>134</v>
      </c>
      <c r="S2105" s="337" t="s">
        <v>451</v>
      </c>
      <c r="T2105" s="337" t="s">
        <v>451</v>
      </c>
      <c r="U2105" s="337" t="s">
        <v>9829</v>
      </c>
      <c r="V2105" s="337">
        <v>9</v>
      </c>
      <c r="W2105" s="337" t="s">
        <v>19695</v>
      </c>
      <c r="X2105" s="337" t="s">
        <v>19695</v>
      </c>
      <c r="Y2105" s="337" t="s">
        <v>19695</v>
      </c>
      <c r="Z2105" s="337" t="s">
        <v>1745</v>
      </c>
      <c r="AA2105" s="337" t="s">
        <v>761</v>
      </c>
      <c r="AB2105" s="337" t="s">
        <v>762</v>
      </c>
      <c r="AC2105" s="337" t="s">
        <v>14038</v>
      </c>
    </row>
    <row r="2106" spans="1:29" ht="15.8" x14ac:dyDescent="0.25">
      <c r="A2106" s="337" t="s">
        <v>1723</v>
      </c>
      <c r="B2106" s="337" t="s">
        <v>8823</v>
      </c>
      <c r="C2106" s="337" t="s">
        <v>1821</v>
      </c>
      <c r="D2106" s="337" t="s">
        <v>449</v>
      </c>
      <c r="E2106" s="337" t="s">
        <v>7481</v>
      </c>
      <c r="F2106" s="338">
        <v>43661</v>
      </c>
      <c r="G2106" s="337" t="s">
        <v>7481</v>
      </c>
      <c r="H2106" s="338">
        <v>43661</v>
      </c>
      <c r="I2106" s="337" t="s">
        <v>19695</v>
      </c>
      <c r="J2106" s="337" t="s">
        <v>36</v>
      </c>
      <c r="K2106" s="337" t="s">
        <v>19695</v>
      </c>
      <c r="L2106" s="337" t="s">
        <v>19695</v>
      </c>
      <c r="M2106" s="337" t="s">
        <v>19695</v>
      </c>
      <c r="N2106" s="337" t="s">
        <v>19695</v>
      </c>
      <c r="O2106" s="337" t="s">
        <v>19695</v>
      </c>
      <c r="P2106" s="337" t="s">
        <v>19695</v>
      </c>
      <c r="Q2106" s="337" t="s">
        <v>19695</v>
      </c>
      <c r="R2106" s="337" t="s">
        <v>52</v>
      </c>
      <c r="S2106" s="337" t="s">
        <v>93</v>
      </c>
      <c r="T2106" s="337" t="s">
        <v>3553</v>
      </c>
      <c r="U2106" s="337" t="s">
        <v>911</v>
      </c>
      <c r="V2106" s="337">
        <v>10</v>
      </c>
      <c r="W2106" s="337" t="s">
        <v>19695</v>
      </c>
      <c r="X2106" s="337" t="s">
        <v>19695</v>
      </c>
      <c r="Y2106" s="337" t="s">
        <v>19695</v>
      </c>
      <c r="Z2106" s="337" t="s">
        <v>1745</v>
      </c>
      <c r="AA2106" s="337" t="s">
        <v>853</v>
      </c>
      <c r="AB2106" s="337" t="s">
        <v>854</v>
      </c>
      <c r="AC2106" s="337" t="s">
        <v>14044</v>
      </c>
    </row>
    <row r="2107" spans="1:29" ht="15.8" x14ac:dyDescent="0.25">
      <c r="A2107" s="337" t="s">
        <v>1723</v>
      </c>
      <c r="B2107" s="337" t="s">
        <v>7681</v>
      </c>
      <c r="C2107" s="337" t="s">
        <v>1821</v>
      </c>
      <c r="D2107" s="337" t="s">
        <v>449</v>
      </c>
      <c r="E2107" s="337" t="s">
        <v>7682</v>
      </c>
      <c r="F2107" s="338">
        <v>43659</v>
      </c>
      <c r="G2107" s="337" t="s">
        <v>7682</v>
      </c>
      <c r="H2107" s="338">
        <v>43659</v>
      </c>
      <c r="I2107" s="337" t="s">
        <v>19695</v>
      </c>
      <c r="J2107" s="337" t="s">
        <v>36</v>
      </c>
      <c r="K2107" s="337" t="s">
        <v>19695</v>
      </c>
      <c r="L2107" s="337" t="s">
        <v>19695</v>
      </c>
      <c r="M2107" s="337" t="s">
        <v>19695</v>
      </c>
      <c r="N2107" s="337" t="s">
        <v>19695</v>
      </c>
      <c r="O2107" s="337" t="s">
        <v>19695</v>
      </c>
      <c r="P2107" s="337" t="s">
        <v>19695</v>
      </c>
      <c r="Q2107" s="337" t="s">
        <v>19695</v>
      </c>
      <c r="R2107" s="337" t="s">
        <v>18</v>
      </c>
      <c r="S2107" s="337" t="s">
        <v>1038</v>
      </c>
      <c r="T2107" s="337" t="s">
        <v>3849</v>
      </c>
      <c r="U2107" s="337" t="s">
        <v>7683</v>
      </c>
      <c r="V2107" s="337">
        <v>8</v>
      </c>
      <c r="W2107" s="337" t="s">
        <v>19695</v>
      </c>
      <c r="X2107" s="337" t="s">
        <v>19695</v>
      </c>
      <c r="Y2107" s="337" t="s">
        <v>19695</v>
      </c>
      <c r="Z2107" s="337" t="s">
        <v>1753</v>
      </c>
      <c r="AA2107" s="337" t="s">
        <v>717</v>
      </c>
      <c r="AB2107" s="337" t="s">
        <v>718</v>
      </c>
      <c r="AC2107" s="337" t="s">
        <v>15519</v>
      </c>
    </row>
    <row r="2108" spans="1:29" ht="15.8" x14ac:dyDescent="0.25">
      <c r="A2108" s="337" t="s">
        <v>1723</v>
      </c>
      <c r="B2108" s="337" t="s">
        <v>8545</v>
      </c>
      <c r="C2108" s="337" t="s">
        <v>1821</v>
      </c>
      <c r="D2108" s="337" t="s">
        <v>449</v>
      </c>
      <c r="E2108" s="337" t="s">
        <v>7682</v>
      </c>
      <c r="F2108" s="338">
        <v>43659</v>
      </c>
      <c r="G2108" s="337" t="s">
        <v>7682</v>
      </c>
      <c r="H2108" s="338">
        <v>43659</v>
      </c>
      <c r="I2108" s="337" t="s">
        <v>19695</v>
      </c>
      <c r="J2108" s="337" t="s">
        <v>16</v>
      </c>
      <c r="K2108" s="337" t="s">
        <v>19695</v>
      </c>
      <c r="L2108" s="337" t="s">
        <v>19695</v>
      </c>
      <c r="M2108" s="337" t="s">
        <v>19695</v>
      </c>
      <c r="N2108" s="337" t="s">
        <v>19695</v>
      </c>
      <c r="O2108" s="337" t="s">
        <v>19695</v>
      </c>
      <c r="P2108" s="337" t="s">
        <v>19695</v>
      </c>
      <c r="Q2108" s="337" t="s">
        <v>19695</v>
      </c>
      <c r="R2108" s="337" t="s">
        <v>35</v>
      </c>
      <c r="S2108" s="337" t="s">
        <v>6823</v>
      </c>
      <c r="T2108" s="337" t="s">
        <v>8546</v>
      </c>
      <c r="U2108" s="337" t="s">
        <v>8547</v>
      </c>
      <c r="V2108" s="337">
        <v>10</v>
      </c>
      <c r="W2108" s="337" t="s">
        <v>19695</v>
      </c>
      <c r="X2108" s="337" t="s">
        <v>19695</v>
      </c>
      <c r="Y2108" s="337" t="s">
        <v>19695</v>
      </c>
      <c r="Z2108" s="337" t="s">
        <v>1753</v>
      </c>
      <c r="AA2108" s="337" t="s">
        <v>717</v>
      </c>
      <c r="AB2108" s="337" t="s">
        <v>718</v>
      </c>
      <c r="AC2108" s="337" t="s">
        <v>15519</v>
      </c>
    </row>
    <row r="2109" spans="1:29" ht="15.8" x14ac:dyDescent="0.25">
      <c r="A2109" s="337" t="s">
        <v>1723</v>
      </c>
      <c r="B2109" s="337" t="s">
        <v>9457</v>
      </c>
      <c r="C2109" s="337" t="s">
        <v>1821</v>
      </c>
      <c r="D2109" s="337" t="s">
        <v>449</v>
      </c>
      <c r="E2109" s="337" t="s">
        <v>1772</v>
      </c>
      <c r="F2109" s="338">
        <v>43629</v>
      </c>
      <c r="G2109" s="337" t="s">
        <v>7682</v>
      </c>
      <c r="H2109" s="338">
        <v>43659</v>
      </c>
      <c r="I2109" s="337" t="s">
        <v>19695</v>
      </c>
      <c r="J2109" s="337" t="s">
        <v>16</v>
      </c>
      <c r="K2109" s="337" t="s">
        <v>19695</v>
      </c>
      <c r="L2109" s="337" t="s">
        <v>19695</v>
      </c>
      <c r="M2109" s="337" t="s">
        <v>19695</v>
      </c>
      <c r="N2109" s="337" t="s">
        <v>19695</v>
      </c>
      <c r="O2109" s="337" t="s">
        <v>19695</v>
      </c>
      <c r="P2109" s="337" t="s">
        <v>19695</v>
      </c>
      <c r="Q2109" s="337" t="s">
        <v>19695</v>
      </c>
      <c r="R2109" s="337" t="s">
        <v>98</v>
      </c>
      <c r="S2109" s="337" t="s">
        <v>121</v>
      </c>
      <c r="T2109" s="337" t="s">
        <v>5610</v>
      </c>
      <c r="U2109" s="337" t="s">
        <v>8363</v>
      </c>
      <c r="V2109" s="337">
        <v>8</v>
      </c>
      <c r="W2109" s="337" t="s">
        <v>19695</v>
      </c>
      <c r="X2109" s="337" t="s">
        <v>19695</v>
      </c>
      <c r="Y2109" s="337" t="s">
        <v>19695</v>
      </c>
      <c r="Z2109" s="337" t="s">
        <v>1753</v>
      </c>
      <c r="AA2109" s="337" t="s">
        <v>717</v>
      </c>
      <c r="AB2109" s="337" t="s">
        <v>718</v>
      </c>
      <c r="AC2109" s="337" t="s">
        <v>15304</v>
      </c>
    </row>
    <row r="2110" spans="1:29" ht="15.8" x14ac:dyDescent="0.25">
      <c r="A2110" s="337" t="s">
        <v>1723</v>
      </c>
      <c r="B2110" s="337" t="s">
        <v>8362</v>
      </c>
      <c r="C2110" s="337" t="s">
        <v>1821</v>
      </c>
      <c r="D2110" s="337" t="s">
        <v>449</v>
      </c>
      <c r="E2110" s="337" t="s">
        <v>1772</v>
      </c>
      <c r="F2110" s="338">
        <v>43629</v>
      </c>
      <c r="G2110" s="337" t="s">
        <v>7682</v>
      </c>
      <c r="H2110" s="338">
        <v>43659</v>
      </c>
      <c r="I2110" s="337" t="s">
        <v>19695</v>
      </c>
      <c r="J2110" s="337" t="s">
        <v>36</v>
      </c>
      <c r="K2110" s="337" t="s">
        <v>19695</v>
      </c>
      <c r="L2110" s="337" t="s">
        <v>19695</v>
      </c>
      <c r="M2110" s="337" t="s">
        <v>19695</v>
      </c>
      <c r="N2110" s="337" t="s">
        <v>19695</v>
      </c>
      <c r="O2110" s="337" t="s">
        <v>19695</v>
      </c>
      <c r="P2110" s="337" t="s">
        <v>19695</v>
      </c>
      <c r="Q2110" s="337" t="s">
        <v>19695</v>
      </c>
      <c r="R2110" s="337" t="s">
        <v>98</v>
      </c>
      <c r="S2110" s="337" t="s">
        <v>121</v>
      </c>
      <c r="T2110" s="337" t="s">
        <v>5610</v>
      </c>
      <c r="U2110" s="337" t="s">
        <v>8363</v>
      </c>
      <c r="V2110" s="337">
        <v>8</v>
      </c>
      <c r="W2110" s="337" t="s">
        <v>19695</v>
      </c>
      <c r="X2110" s="337" t="s">
        <v>19695</v>
      </c>
      <c r="Y2110" s="337" t="s">
        <v>19695</v>
      </c>
      <c r="Z2110" s="337" t="s">
        <v>1753</v>
      </c>
      <c r="AA2110" s="337" t="s">
        <v>717</v>
      </c>
      <c r="AB2110" s="337" t="s">
        <v>718</v>
      </c>
      <c r="AC2110" s="337" t="s">
        <v>15304</v>
      </c>
    </row>
    <row r="2111" spans="1:29" ht="15.8" x14ac:dyDescent="0.25">
      <c r="A2111" s="337" t="s">
        <v>1723</v>
      </c>
      <c r="B2111" s="337" t="s">
        <v>7523</v>
      </c>
      <c r="C2111" s="337" t="s">
        <v>1821</v>
      </c>
      <c r="D2111" s="337" t="s">
        <v>449</v>
      </c>
      <c r="E2111" s="337" t="s">
        <v>4884</v>
      </c>
      <c r="F2111" s="338">
        <v>43333</v>
      </c>
      <c r="G2111" s="337" t="s">
        <v>1424</v>
      </c>
      <c r="H2111" s="338">
        <v>43658</v>
      </c>
      <c r="I2111" s="337" t="s">
        <v>19695</v>
      </c>
      <c r="J2111" s="337" t="s">
        <v>16</v>
      </c>
      <c r="K2111" s="337" t="s">
        <v>19695</v>
      </c>
      <c r="L2111" s="337" t="s">
        <v>19695</v>
      </c>
      <c r="M2111" s="337" t="s">
        <v>19695</v>
      </c>
      <c r="N2111" s="337" t="s">
        <v>19695</v>
      </c>
      <c r="O2111" s="337" t="s">
        <v>19695</v>
      </c>
      <c r="P2111" s="337" t="s">
        <v>19695</v>
      </c>
      <c r="Q2111" s="337" t="s">
        <v>19695</v>
      </c>
      <c r="R2111" s="337" t="s">
        <v>144</v>
      </c>
      <c r="S2111" s="337" t="s">
        <v>446</v>
      </c>
      <c r="T2111" s="337" t="s">
        <v>55</v>
      </c>
      <c r="U2111" s="337" t="s">
        <v>5448</v>
      </c>
      <c r="V2111" s="337">
        <v>4</v>
      </c>
      <c r="W2111" s="337" t="s">
        <v>19695</v>
      </c>
      <c r="X2111" s="337" t="s">
        <v>19695</v>
      </c>
      <c r="Y2111" s="337" t="s">
        <v>19695</v>
      </c>
      <c r="Z2111" s="337" t="s">
        <v>1728</v>
      </c>
      <c r="AA2111" s="337" t="s">
        <v>717</v>
      </c>
      <c r="AB2111" s="337" t="s">
        <v>718</v>
      </c>
      <c r="AC2111" s="337" t="s">
        <v>14080</v>
      </c>
    </row>
    <row r="2112" spans="1:29" ht="15.8" x14ac:dyDescent="0.25">
      <c r="A2112" s="337" t="s">
        <v>1723</v>
      </c>
      <c r="B2112" s="337" t="s">
        <v>9821</v>
      </c>
      <c r="C2112" s="337" t="s">
        <v>1725</v>
      </c>
      <c r="D2112" s="337" t="s">
        <v>1730</v>
      </c>
      <c r="E2112" s="337" t="s">
        <v>1773</v>
      </c>
      <c r="F2112" s="338">
        <v>43650</v>
      </c>
      <c r="G2112" s="337" t="s">
        <v>1424</v>
      </c>
      <c r="H2112" s="338">
        <v>43658</v>
      </c>
      <c r="I2112" s="337" t="s">
        <v>19695</v>
      </c>
      <c r="J2112" s="337" t="s">
        <v>16</v>
      </c>
      <c r="K2112" s="337" t="s">
        <v>19695</v>
      </c>
      <c r="L2112" s="337" t="s">
        <v>19695</v>
      </c>
      <c r="M2112" s="337" t="s">
        <v>19695</v>
      </c>
      <c r="N2112" s="337" t="s">
        <v>19695</v>
      </c>
      <c r="O2112" s="337" t="s">
        <v>19695</v>
      </c>
      <c r="P2112" s="337" t="s">
        <v>19695</v>
      </c>
      <c r="Q2112" s="337" t="s">
        <v>19695</v>
      </c>
      <c r="R2112" s="337" t="s">
        <v>15</v>
      </c>
      <c r="S2112" s="337" t="s">
        <v>1762</v>
      </c>
      <c r="T2112" s="337" t="s">
        <v>6312</v>
      </c>
      <c r="U2112" s="337" t="s">
        <v>6312</v>
      </c>
      <c r="V2112" s="337">
        <v>9</v>
      </c>
      <c r="W2112" s="337" t="s">
        <v>19695</v>
      </c>
      <c r="X2112" s="337" t="s">
        <v>19695</v>
      </c>
      <c r="Y2112" s="337" t="s">
        <v>19695</v>
      </c>
      <c r="Z2112" s="337" t="s">
        <v>1745</v>
      </c>
      <c r="AA2112" s="337" t="s">
        <v>761</v>
      </c>
      <c r="AB2112" s="337" t="s">
        <v>762</v>
      </c>
      <c r="AC2112" s="337" t="s">
        <v>14038</v>
      </c>
    </row>
    <row r="2113" spans="1:29" ht="15.8" x14ac:dyDescent="0.25">
      <c r="A2113" s="337" t="s">
        <v>1723</v>
      </c>
      <c r="B2113" s="337" t="s">
        <v>9820</v>
      </c>
      <c r="C2113" s="337" t="s">
        <v>1821</v>
      </c>
      <c r="D2113" s="337" t="s">
        <v>449</v>
      </c>
      <c r="E2113" s="337" t="s">
        <v>9277</v>
      </c>
      <c r="F2113" s="338">
        <v>43651</v>
      </c>
      <c r="G2113" s="337" t="s">
        <v>1424</v>
      </c>
      <c r="H2113" s="338">
        <v>43658</v>
      </c>
      <c r="I2113" s="337" t="s">
        <v>19695</v>
      </c>
      <c r="J2113" s="337" t="s">
        <v>16</v>
      </c>
      <c r="K2113" s="337" t="s">
        <v>19695</v>
      </c>
      <c r="L2113" s="337" t="s">
        <v>19695</v>
      </c>
      <c r="M2113" s="337" t="s">
        <v>19695</v>
      </c>
      <c r="N2113" s="337" t="s">
        <v>19695</v>
      </c>
      <c r="O2113" s="337" t="s">
        <v>19695</v>
      </c>
      <c r="P2113" s="337" t="s">
        <v>19695</v>
      </c>
      <c r="Q2113" s="337" t="s">
        <v>19695</v>
      </c>
      <c r="R2113" s="337" t="s">
        <v>15</v>
      </c>
      <c r="S2113" s="337" t="s">
        <v>1102</v>
      </c>
      <c r="T2113" s="337" t="s">
        <v>1104</v>
      </c>
      <c r="U2113" s="337" t="s">
        <v>833</v>
      </c>
      <c r="V2113" s="337">
        <v>9</v>
      </c>
      <c r="W2113" s="337" t="s">
        <v>19695</v>
      </c>
      <c r="X2113" s="337" t="s">
        <v>19695</v>
      </c>
      <c r="Y2113" s="337" t="s">
        <v>19695</v>
      </c>
      <c r="Z2113" s="337" t="s">
        <v>1745</v>
      </c>
      <c r="AA2113" s="337" t="s">
        <v>761</v>
      </c>
      <c r="AB2113" s="337" t="s">
        <v>762</v>
      </c>
      <c r="AC2113" s="337" t="s">
        <v>14038</v>
      </c>
    </row>
    <row r="2114" spans="1:29" ht="15.8" x14ac:dyDescent="0.25">
      <c r="A2114" s="337" t="s">
        <v>1723</v>
      </c>
      <c r="B2114" s="337" t="s">
        <v>9825</v>
      </c>
      <c r="C2114" s="337" t="s">
        <v>1821</v>
      </c>
      <c r="D2114" s="337" t="s">
        <v>449</v>
      </c>
      <c r="E2114" s="337" t="s">
        <v>9277</v>
      </c>
      <c r="F2114" s="338">
        <v>43651</v>
      </c>
      <c r="G2114" s="337" t="s">
        <v>1424</v>
      </c>
      <c r="H2114" s="338">
        <v>43658</v>
      </c>
      <c r="I2114" s="337" t="s">
        <v>19695</v>
      </c>
      <c r="J2114" s="337" t="s">
        <v>16</v>
      </c>
      <c r="K2114" s="337" t="s">
        <v>19695</v>
      </c>
      <c r="L2114" s="337" t="s">
        <v>19695</v>
      </c>
      <c r="M2114" s="337" t="s">
        <v>19695</v>
      </c>
      <c r="N2114" s="337" t="s">
        <v>19695</v>
      </c>
      <c r="O2114" s="337" t="s">
        <v>19695</v>
      </c>
      <c r="P2114" s="337" t="s">
        <v>19695</v>
      </c>
      <c r="Q2114" s="337" t="s">
        <v>19695</v>
      </c>
      <c r="R2114" s="337" t="s">
        <v>1265</v>
      </c>
      <c r="S2114" s="337" t="s">
        <v>1265</v>
      </c>
      <c r="T2114" s="337" t="s">
        <v>9826</v>
      </c>
      <c r="U2114" s="337" t="s">
        <v>9827</v>
      </c>
      <c r="V2114" s="337">
        <v>9</v>
      </c>
      <c r="W2114" s="337" t="s">
        <v>19695</v>
      </c>
      <c r="X2114" s="337" t="s">
        <v>19695</v>
      </c>
      <c r="Y2114" s="337" t="s">
        <v>19695</v>
      </c>
      <c r="Z2114" s="337" t="s">
        <v>1745</v>
      </c>
      <c r="AA2114" s="337" t="s">
        <v>761</v>
      </c>
      <c r="AB2114" s="337" t="s">
        <v>762</v>
      </c>
      <c r="AC2114" s="337" t="s">
        <v>14043</v>
      </c>
    </row>
    <row r="2115" spans="1:29" ht="15.8" x14ac:dyDescent="0.25">
      <c r="A2115" s="337" t="s">
        <v>1723</v>
      </c>
      <c r="B2115" s="337" t="s">
        <v>1423</v>
      </c>
      <c r="C2115" s="337" t="s">
        <v>1821</v>
      </c>
      <c r="D2115" s="337" t="s">
        <v>449</v>
      </c>
      <c r="E2115" s="337" t="s">
        <v>1424</v>
      </c>
      <c r="F2115" s="338">
        <v>43658</v>
      </c>
      <c r="G2115" s="337" t="s">
        <v>1424</v>
      </c>
      <c r="H2115" s="338">
        <v>43658</v>
      </c>
      <c r="I2115" s="337" t="s">
        <v>19695</v>
      </c>
      <c r="J2115" s="337" t="s">
        <v>36</v>
      </c>
      <c r="K2115" s="337" t="s">
        <v>19695</v>
      </c>
      <c r="L2115" s="337" t="s">
        <v>19695</v>
      </c>
      <c r="M2115" s="337" t="s">
        <v>19695</v>
      </c>
      <c r="N2115" s="337" t="s">
        <v>19695</v>
      </c>
      <c r="O2115" s="337" t="s">
        <v>19695</v>
      </c>
      <c r="P2115" s="337" t="s">
        <v>19695</v>
      </c>
      <c r="Q2115" s="337" t="s">
        <v>19695</v>
      </c>
      <c r="R2115" s="337" t="s">
        <v>70</v>
      </c>
      <c r="S2115" s="337" t="s">
        <v>141</v>
      </c>
      <c r="T2115" s="337" t="s">
        <v>141</v>
      </c>
      <c r="U2115" s="337" t="s">
        <v>1425</v>
      </c>
      <c r="V2115" s="337">
        <v>12</v>
      </c>
      <c r="W2115" s="337" t="s">
        <v>19695</v>
      </c>
      <c r="X2115" s="337" t="s">
        <v>19695</v>
      </c>
      <c r="Y2115" s="337" t="s">
        <v>19695</v>
      </c>
      <c r="Z2115" s="337" t="s">
        <v>1753</v>
      </c>
      <c r="AA2115" s="337" t="s">
        <v>717</v>
      </c>
      <c r="AB2115" s="337" t="s">
        <v>718</v>
      </c>
      <c r="AC2115" s="337" t="s">
        <v>15518</v>
      </c>
    </row>
    <row r="2116" spans="1:29" ht="15.8" x14ac:dyDescent="0.25">
      <c r="A2116" s="337" t="s">
        <v>1723</v>
      </c>
      <c r="B2116" s="337" t="s">
        <v>10441</v>
      </c>
      <c r="C2116" s="337" t="s">
        <v>1821</v>
      </c>
      <c r="D2116" s="337" t="s">
        <v>449</v>
      </c>
      <c r="E2116" s="337" t="s">
        <v>7492</v>
      </c>
      <c r="F2116" s="338">
        <v>43635</v>
      </c>
      <c r="G2116" s="337" t="s">
        <v>8294</v>
      </c>
      <c r="H2116" s="338">
        <v>43657</v>
      </c>
      <c r="I2116" s="337" t="s">
        <v>19695</v>
      </c>
      <c r="J2116" s="337" t="s">
        <v>16</v>
      </c>
      <c r="K2116" s="337" t="s">
        <v>19695</v>
      </c>
      <c r="L2116" s="337" t="s">
        <v>19695</v>
      </c>
      <c r="M2116" s="337" t="s">
        <v>19695</v>
      </c>
      <c r="N2116" s="337" t="s">
        <v>19695</v>
      </c>
      <c r="O2116" s="337" t="s">
        <v>19695</v>
      </c>
      <c r="P2116" s="337" t="s">
        <v>19695</v>
      </c>
      <c r="Q2116" s="337" t="s">
        <v>19695</v>
      </c>
      <c r="R2116" s="337" t="s">
        <v>134</v>
      </c>
      <c r="S2116" s="337" t="s">
        <v>451</v>
      </c>
      <c r="T2116" s="337" t="s">
        <v>10442</v>
      </c>
      <c r="U2116" s="337" t="s">
        <v>9231</v>
      </c>
      <c r="V2116" s="337">
        <v>4</v>
      </c>
      <c r="W2116" s="337" t="s">
        <v>19695</v>
      </c>
      <c r="X2116" s="337" t="s">
        <v>19695</v>
      </c>
      <c r="Y2116" s="337" t="s">
        <v>19695</v>
      </c>
      <c r="Z2116" s="337" t="s">
        <v>1745</v>
      </c>
      <c r="AA2116" s="337" t="s">
        <v>897</v>
      </c>
      <c r="AB2116" s="337" t="s">
        <v>854</v>
      </c>
      <c r="AC2116" s="337" t="s">
        <v>14039</v>
      </c>
    </row>
    <row r="2117" spans="1:29" ht="15.8" x14ac:dyDescent="0.25">
      <c r="A2117" s="337" t="s">
        <v>1723</v>
      </c>
      <c r="B2117" s="337" t="s">
        <v>8359</v>
      </c>
      <c r="C2117" s="337" t="s">
        <v>1821</v>
      </c>
      <c r="D2117" s="337" t="s">
        <v>449</v>
      </c>
      <c r="E2117" s="337" t="s">
        <v>8346</v>
      </c>
      <c r="F2117" s="338">
        <v>43627</v>
      </c>
      <c r="G2117" s="337" t="s">
        <v>8294</v>
      </c>
      <c r="H2117" s="338">
        <v>43657</v>
      </c>
      <c r="I2117" s="337" t="s">
        <v>19695</v>
      </c>
      <c r="J2117" s="337" t="s">
        <v>16</v>
      </c>
      <c r="K2117" s="337" t="s">
        <v>19695</v>
      </c>
      <c r="L2117" s="337" t="s">
        <v>19695</v>
      </c>
      <c r="M2117" s="337" t="s">
        <v>19695</v>
      </c>
      <c r="N2117" s="337" t="s">
        <v>19695</v>
      </c>
      <c r="O2117" s="337" t="s">
        <v>19695</v>
      </c>
      <c r="P2117" s="337" t="s">
        <v>19695</v>
      </c>
      <c r="Q2117" s="337" t="s">
        <v>19695</v>
      </c>
      <c r="R2117" s="337" t="s">
        <v>130</v>
      </c>
      <c r="S2117" s="337" t="s">
        <v>147</v>
      </c>
      <c r="T2117" s="337" t="s">
        <v>8360</v>
      </c>
      <c r="U2117" s="337" t="s">
        <v>8361</v>
      </c>
      <c r="V2117" s="337">
        <v>6</v>
      </c>
      <c r="W2117" s="337" t="s">
        <v>19695</v>
      </c>
      <c r="X2117" s="337" t="s">
        <v>19695</v>
      </c>
      <c r="Y2117" s="337" t="s">
        <v>19695</v>
      </c>
      <c r="Z2117" s="337" t="s">
        <v>1753</v>
      </c>
      <c r="AA2117" s="337" t="s">
        <v>717</v>
      </c>
      <c r="AB2117" s="337" t="s">
        <v>718</v>
      </c>
      <c r="AC2117" s="337" t="s">
        <v>15304</v>
      </c>
    </row>
    <row r="2118" spans="1:29" ht="15.8" x14ac:dyDescent="0.25">
      <c r="A2118" s="337" t="s">
        <v>1723</v>
      </c>
      <c r="B2118" s="337" t="s">
        <v>8568</v>
      </c>
      <c r="C2118" s="337" t="s">
        <v>1821</v>
      </c>
      <c r="D2118" s="337" t="s">
        <v>449</v>
      </c>
      <c r="E2118" s="337" t="s">
        <v>1317</v>
      </c>
      <c r="F2118" s="338">
        <v>43608</v>
      </c>
      <c r="G2118" s="337" t="s">
        <v>7383</v>
      </c>
      <c r="H2118" s="338">
        <v>43656</v>
      </c>
      <c r="I2118" s="337" t="s">
        <v>19695</v>
      </c>
      <c r="J2118" s="337" t="s">
        <v>16</v>
      </c>
      <c r="K2118" s="337" t="s">
        <v>19695</v>
      </c>
      <c r="L2118" s="337" t="s">
        <v>19695</v>
      </c>
      <c r="M2118" s="337" t="s">
        <v>19695</v>
      </c>
      <c r="N2118" s="337" t="s">
        <v>19695</v>
      </c>
      <c r="O2118" s="337" t="s">
        <v>19695</v>
      </c>
      <c r="P2118" s="337" t="s">
        <v>19695</v>
      </c>
      <c r="Q2118" s="337" t="s">
        <v>19695</v>
      </c>
      <c r="R2118" s="337" t="s">
        <v>1225</v>
      </c>
      <c r="S2118" s="337" t="s">
        <v>100</v>
      </c>
      <c r="T2118" s="337" t="s">
        <v>8569</v>
      </c>
      <c r="U2118" s="337" t="s">
        <v>8570</v>
      </c>
      <c r="V2118" s="337">
        <v>8</v>
      </c>
      <c r="W2118" s="337" t="s">
        <v>19695</v>
      </c>
      <c r="X2118" s="337" t="s">
        <v>19695</v>
      </c>
      <c r="Y2118" s="337" t="s">
        <v>19695</v>
      </c>
      <c r="Z2118" s="337" t="s">
        <v>1728</v>
      </c>
      <c r="AA2118" s="337" t="s">
        <v>717</v>
      </c>
      <c r="AB2118" s="337" t="s">
        <v>718</v>
      </c>
      <c r="AC2118" s="337" t="s">
        <v>14046</v>
      </c>
    </row>
    <row r="2119" spans="1:29" ht="15.8" x14ac:dyDescent="0.25">
      <c r="A2119" s="337" t="s">
        <v>1723</v>
      </c>
      <c r="B2119" s="337" t="s">
        <v>9819</v>
      </c>
      <c r="C2119" s="337" t="s">
        <v>1821</v>
      </c>
      <c r="D2119" s="337" t="s">
        <v>449</v>
      </c>
      <c r="E2119" s="337" t="s">
        <v>7367</v>
      </c>
      <c r="F2119" s="338">
        <v>43648</v>
      </c>
      <c r="G2119" s="337" t="s">
        <v>7383</v>
      </c>
      <c r="H2119" s="338">
        <v>43656</v>
      </c>
      <c r="I2119" s="337" t="s">
        <v>19695</v>
      </c>
      <c r="J2119" s="337" t="s">
        <v>16</v>
      </c>
      <c r="K2119" s="337" t="s">
        <v>19695</v>
      </c>
      <c r="L2119" s="337" t="s">
        <v>19695</v>
      </c>
      <c r="M2119" s="337" t="s">
        <v>19695</v>
      </c>
      <c r="N2119" s="337" t="s">
        <v>19695</v>
      </c>
      <c r="O2119" s="337" t="s">
        <v>19695</v>
      </c>
      <c r="P2119" s="337" t="s">
        <v>19695</v>
      </c>
      <c r="Q2119" s="337" t="s">
        <v>19695</v>
      </c>
      <c r="R2119" s="337" t="s">
        <v>15</v>
      </c>
      <c r="S2119" s="337" t="s">
        <v>1086</v>
      </c>
      <c r="T2119" s="337" t="s">
        <v>1665</v>
      </c>
      <c r="U2119" s="337" t="s">
        <v>1665</v>
      </c>
      <c r="V2119" s="337">
        <v>6</v>
      </c>
      <c r="W2119" s="337" t="s">
        <v>19695</v>
      </c>
      <c r="X2119" s="337" t="s">
        <v>19695</v>
      </c>
      <c r="Y2119" s="337" t="s">
        <v>19695</v>
      </c>
      <c r="Z2119" s="337" t="s">
        <v>1745</v>
      </c>
      <c r="AA2119" s="337" t="s">
        <v>761</v>
      </c>
      <c r="AB2119" s="337" t="s">
        <v>762</v>
      </c>
      <c r="AC2119" s="337" t="s">
        <v>14038</v>
      </c>
    </row>
    <row r="2120" spans="1:29" ht="15.8" x14ac:dyDescent="0.25">
      <c r="A2120" s="337" t="s">
        <v>1723</v>
      </c>
      <c r="B2120" s="337" t="s">
        <v>10440</v>
      </c>
      <c r="C2120" s="337" t="s">
        <v>1821</v>
      </c>
      <c r="D2120" s="337" t="s">
        <v>449</v>
      </c>
      <c r="E2120" s="337" t="s">
        <v>8081</v>
      </c>
      <c r="F2120" s="338">
        <v>43636</v>
      </c>
      <c r="G2120" s="337" t="s">
        <v>7383</v>
      </c>
      <c r="H2120" s="338">
        <v>43656</v>
      </c>
      <c r="I2120" s="337" t="s">
        <v>19695</v>
      </c>
      <c r="J2120" s="337" t="s">
        <v>36</v>
      </c>
      <c r="K2120" s="337" t="s">
        <v>19695</v>
      </c>
      <c r="L2120" s="337" t="s">
        <v>19695</v>
      </c>
      <c r="M2120" s="337" t="s">
        <v>19695</v>
      </c>
      <c r="N2120" s="337" t="s">
        <v>19695</v>
      </c>
      <c r="O2120" s="337" t="s">
        <v>19695</v>
      </c>
      <c r="P2120" s="337" t="s">
        <v>19695</v>
      </c>
      <c r="Q2120" s="337" t="s">
        <v>19695</v>
      </c>
      <c r="R2120" s="337" t="s">
        <v>52</v>
      </c>
      <c r="S2120" s="337" t="s">
        <v>52</v>
      </c>
      <c r="T2120" s="337" t="s">
        <v>4190</v>
      </c>
      <c r="U2120" s="337" t="s">
        <v>5143</v>
      </c>
      <c r="V2120" s="337">
        <v>4</v>
      </c>
      <c r="W2120" s="337" t="s">
        <v>19695</v>
      </c>
      <c r="X2120" s="337" t="s">
        <v>19695</v>
      </c>
      <c r="Y2120" s="337" t="s">
        <v>19695</v>
      </c>
      <c r="Z2120" s="337" t="s">
        <v>1745</v>
      </c>
      <c r="AA2120" s="337" t="s">
        <v>897</v>
      </c>
      <c r="AB2120" s="337" t="s">
        <v>854</v>
      </c>
      <c r="AC2120" s="337" t="s">
        <v>15301</v>
      </c>
    </row>
    <row r="2121" spans="1:29" ht="15.8" x14ac:dyDescent="0.25">
      <c r="A2121" s="337" t="s">
        <v>1723</v>
      </c>
      <c r="B2121" s="337" t="s">
        <v>10958</v>
      </c>
      <c r="C2121" s="337" t="s">
        <v>1821</v>
      </c>
      <c r="D2121" s="337" t="s">
        <v>449</v>
      </c>
      <c r="E2121" s="337" t="s">
        <v>7447</v>
      </c>
      <c r="F2121" s="338">
        <v>43631</v>
      </c>
      <c r="G2121" s="337" t="s">
        <v>7383</v>
      </c>
      <c r="H2121" s="338">
        <v>43656</v>
      </c>
      <c r="I2121" s="337" t="s">
        <v>19695</v>
      </c>
      <c r="J2121" s="337" t="s">
        <v>36</v>
      </c>
      <c r="K2121" s="337" t="s">
        <v>19695</v>
      </c>
      <c r="L2121" s="337" t="s">
        <v>19695</v>
      </c>
      <c r="M2121" s="337" t="s">
        <v>19695</v>
      </c>
      <c r="N2121" s="337" t="s">
        <v>19695</v>
      </c>
      <c r="O2121" s="337" t="s">
        <v>19695</v>
      </c>
      <c r="P2121" s="337" t="s">
        <v>19695</v>
      </c>
      <c r="Q2121" s="337" t="s">
        <v>19695</v>
      </c>
      <c r="R2121" s="337" t="s">
        <v>105</v>
      </c>
      <c r="S2121" s="337" t="s">
        <v>3794</v>
      </c>
      <c r="T2121" s="337" t="s">
        <v>6276</v>
      </c>
      <c r="U2121" s="337" t="s">
        <v>6276</v>
      </c>
      <c r="V2121" s="337">
        <v>4</v>
      </c>
      <c r="W2121" s="337" t="s">
        <v>19695</v>
      </c>
      <c r="X2121" s="337" t="s">
        <v>19695</v>
      </c>
      <c r="Y2121" s="337" t="s">
        <v>19695</v>
      </c>
      <c r="Z2121" s="337" t="s">
        <v>1745</v>
      </c>
      <c r="AA2121" s="337" t="s">
        <v>897</v>
      </c>
      <c r="AB2121" s="337" t="s">
        <v>854</v>
      </c>
      <c r="AC2121" s="337" t="s">
        <v>15301</v>
      </c>
    </row>
    <row r="2122" spans="1:29" ht="15.8" x14ac:dyDescent="0.25">
      <c r="A2122" s="337" t="s">
        <v>1723</v>
      </c>
      <c r="B2122" s="337" t="s">
        <v>8530</v>
      </c>
      <c r="C2122" s="337" t="s">
        <v>1821</v>
      </c>
      <c r="D2122" s="337" t="s">
        <v>449</v>
      </c>
      <c r="E2122" s="337" t="s">
        <v>7383</v>
      </c>
      <c r="F2122" s="338">
        <v>43656</v>
      </c>
      <c r="G2122" s="337" t="s">
        <v>7383</v>
      </c>
      <c r="H2122" s="338">
        <v>43656</v>
      </c>
      <c r="I2122" s="337" t="s">
        <v>19695</v>
      </c>
      <c r="J2122" s="337" t="s">
        <v>36</v>
      </c>
      <c r="K2122" s="337" t="s">
        <v>19695</v>
      </c>
      <c r="L2122" s="337" t="s">
        <v>19695</v>
      </c>
      <c r="M2122" s="337" t="s">
        <v>19695</v>
      </c>
      <c r="N2122" s="337" t="s">
        <v>19695</v>
      </c>
      <c r="O2122" s="337" t="s">
        <v>19695</v>
      </c>
      <c r="P2122" s="337" t="s">
        <v>19695</v>
      </c>
      <c r="Q2122" s="337" t="s">
        <v>19695</v>
      </c>
      <c r="R2122" s="337" t="s">
        <v>35</v>
      </c>
      <c r="S2122" s="337" t="s">
        <v>404</v>
      </c>
      <c r="T2122" s="337" t="s">
        <v>8531</v>
      </c>
      <c r="U2122" s="337" t="s">
        <v>8532</v>
      </c>
      <c r="V2122" s="337">
        <v>8</v>
      </c>
      <c r="W2122" s="337" t="s">
        <v>19695</v>
      </c>
      <c r="X2122" s="337" t="s">
        <v>19695</v>
      </c>
      <c r="Y2122" s="337" t="s">
        <v>19695</v>
      </c>
      <c r="Z2122" s="337" t="s">
        <v>1753</v>
      </c>
      <c r="AA2122" s="337" t="s">
        <v>717</v>
      </c>
      <c r="AB2122" s="337" t="s">
        <v>718</v>
      </c>
      <c r="AC2122" s="337" t="s">
        <v>15301</v>
      </c>
    </row>
    <row r="2123" spans="1:29" ht="15.8" x14ac:dyDescent="0.25">
      <c r="A2123" s="337" t="s">
        <v>1723</v>
      </c>
      <c r="B2123" s="337" t="s">
        <v>10384</v>
      </c>
      <c r="C2123" s="337" t="s">
        <v>1821</v>
      </c>
      <c r="D2123" s="337" t="s">
        <v>449</v>
      </c>
      <c r="E2123" s="337" t="s">
        <v>10385</v>
      </c>
      <c r="F2123" s="338">
        <v>43625</v>
      </c>
      <c r="G2123" s="337" t="s">
        <v>8351</v>
      </c>
      <c r="H2123" s="338">
        <v>43655</v>
      </c>
      <c r="I2123" s="337" t="s">
        <v>19695</v>
      </c>
      <c r="J2123" s="337" t="s">
        <v>36</v>
      </c>
      <c r="K2123" s="337" t="s">
        <v>19695</v>
      </c>
      <c r="L2123" s="337" t="s">
        <v>19695</v>
      </c>
      <c r="M2123" s="337" t="s">
        <v>19695</v>
      </c>
      <c r="N2123" s="337" t="s">
        <v>19695</v>
      </c>
      <c r="O2123" s="337" t="s">
        <v>19695</v>
      </c>
      <c r="P2123" s="337" t="s">
        <v>19695</v>
      </c>
      <c r="Q2123" s="337" t="s">
        <v>19695</v>
      </c>
      <c r="R2123" s="337" t="s">
        <v>130</v>
      </c>
      <c r="S2123" s="337" t="s">
        <v>147</v>
      </c>
      <c r="T2123" s="337" t="s">
        <v>10386</v>
      </c>
      <c r="U2123" s="337" t="s">
        <v>4811</v>
      </c>
      <c r="V2123" s="337">
        <v>8</v>
      </c>
      <c r="W2123" s="337" t="s">
        <v>19695</v>
      </c>
      <c r="X2123" s="337" t="s">
        <v>19695</v>
      </c>
      <c r="Y2123" s="337" t="s">
        <v>19695</v>
      </c>
      <c r="Z2123" s="337" t="s">
        <v>1753</v>
      </c>
      <c r="AA2123" s="337" t="s">
        <v>717</v>
      </c>
      <c r="AB2123" s="337" t="s">
        <v>718</v>
      </c>
      <c r="AC2123" s="337" t="s">
        <v>14038</v>
      </c>
    </row>
    <row r="2124" spans="1:29" ht="15.8" x14ac:dyDescent="0.25">
      <c r="A2124" s="337" t="s">
        <v>1723</v>
      </c>
      <c r="B2124" s="337" t="s">
        <v>8349</v>
      </c>
      <c r="C2124" s="337" t="s">
        <v>1821</v>
      </c>
      <c r="D2124" s="337" t="s">
        <v>449</v>
      </c>
      <c r="E2124" s="337" t="s">
        <v>8350</v>
      </c>
      <c r="F2124" s="338">
        <v>43564</v>
      </c>
      <c r="G2124" s="337" t="s">
        <v>8351</v>
      </c>
      <c r="H2124" s="338">
        <v>43655</v>
      </c>
      <c r="I2124" s="337" t="s">
        <v>19695</v>
      </c>
      <c r="J2124" s="337" t="s">
        <v>36</v>
      </c>
      <c r="K2124" s="337" t="s">
        <v>19695</v>
      </c>
      <c r="L2124" s="337" t="s">
        <v>19695</v>
      </c>
      <c r="M2124" s="337" t="s">
        <v>19695</v>
      </c>
      <c r="N2124" s="337" t="s">
        <v>19695</v>
      </c>
      <c r="O2124" s="337" t="s">
        <v>19695</v>
      </c>
      <c r="P2124" s="337" t="s">
        <v>19695</v>
      </c>
      <c r="Q2124" s="337" t="s">
        <v>19695</v>
      </c>
      <c r="R2124" s="337" t="s">
        <v>98</v>
      </c>
      <c r="S2124" s="337" t="s">
        <v>406</v>
      </c>
      <c r="T2124" s="337" t="s">
        <v>461</v>
      </c>
      <c r="U2124" s="337" t="s">
        <v>8352</v>
      </c>
      <c r="V2124" s="337">
        <v>12</v>
      </c>
      <c r="W2124" s="337" t="s">
        <v>19695</v>
      </c>
      <c r="X2124" s="337" t="s">
        <v>19695</v>
      </c>
      <c r="Y2124" s="337" t="s">
        <v>19695</v>
      </c>
      <c r="Z2124" s="337" t="s">
        <v>1753</v>
      </c>
      <c r="AA2124" s="337" t="s">
        <v>717</v>
      </c>
      <c r="AB2124" s="337" t="s">
        <v>718</v>
      </c>
      <c r="AC2124" s="337" t="s">
        <v>15304</v>
      </c>
    </row>
    <row r="2125" spans="1:29" ht="15.8" x14ac:dyDescent="0.25">
      <c r="A2125" s="337" t="s">
        <v>1723</v>
      </c>
      <c r="B2125" s="337" t="s">
        <v>8353</v>
      </c>
      <c r="C2125" s="337" t="s">
        <v>1821</v>
      </c>
      <c r="D2125" s="337" t="s">
        <v>449</v>
      </c>
      <c r="E2125" s="337" t="s">
        <v>8354</v>
      </c>
      <c r="F2125" s="338">
        <v>43624</v>
      </c>
      <c r="G2125" s="337" t="s">
        <v>8351</v>
      </c>
      <c r="H2125" s="338">
        <v>43655</v>
      </c>
      <c r="I2125" s="337" t="s">
        <v>19695</v>
      </c>
      <c r="J2125" s="337" t="s">
        <v>16</v>
      </c>
      <c r="K2125" s="337" t="s">
        <v>19695</v>
      </c>
      <c r="L2125" s="337" t="s">
        <v>19695</v>
      </c>
      <c r="M2125" s="337" t="s">
        <v>19695</v>
      </c>
      <c r="N2125" s="337" t="s">
        <v>19695</v>
      </c>
      <c r="O2125" s="337" t="s">
        <v>19695</v>
      </c>
      <c r="P2125" s="337" t="s">
        <v>19695</v>
      </c>
      <c r="Q2125" s="337" t="s">
        <v>19695</v>
      </c>
      <c r="R2125" s="337" t="s">
        <v>98</v>
      </c>
      <c r="S2125" s="337" t="s">
        <v>406</v>
      </c>
      <c r="T2125" s="337" t="s">
        <v>461</v>
      </c>
      <c r="U2125" s="337" t="s">
        <v>8352</v>
      </c>
      <c r="V2125" s="337">
        <v>12</v>
      </c>
      <c r="W2125" s="337" t="s">
        <v>19695</v>
      </c>
      <c r="X2125" s="337" t="s">
        <v>19695</v>
      </c>
      <c r="Y2125" s="337" t="s">
        <v>19695</v>
      </c>
      <c r="Z2125" s="337" t="s">
        <v>1753</v>
      </c>
      <c r="AA2125" s="337" t="s">
        <v>717</v>
      </c>
      <c r="AB2125" s="337" t="s">
        <v>718</v>
      </c>
      <c r="AC2125" s="337" t="s">
        <v>15304</v>
      </c>
    </row>
    <row r="2126" spans="1:29" ht="15.8" x14ac:dyDescent="0.25">
      <c r="A2126" s="337" t="s">
        <v>1723</v>
      </c>
      <c r="B2126" s="337" t="s">
        <v>8355</v>
      </c>
      <c r="C2126" s="337" t="s">
        <v>1821</v>
      </c>
      <c r="D2126" s="337" t="s">
        <v>449</v>
      </c>
      <c r="E2126" s="337" t="s">
        <v>1800</v>
      </c>
      <c r="F2126" s="338">
        <v>43543</v>
      </c>
      <c r="G2126" s="337" t="s">
        <v>8351</v>
      </c>
      <c r="H2126" s="338">
        <v>43655</v>
      </c>
      <c r="I2126" s="337" t="s">
        <v>19695</v>
      </c>
      <c r="J2126" s="337" t="s">
        <v>16</v>
      </c>
      <c r="K2126" s="337" t="s">
        <v>19695</v>
      </c>
      <c r="L2126" s="337" t="s">
        <v>19695</v>
      </c>
      <c r="M2126" s="337" t="s">
        <v>19695</v>
      </c>
      <c r="N2126" s="337" t="s">
        <v>19695</v>
      </c>
      <c r="O2126" s="337" t="s">
        <v>19695</v>
      </c>
      <c r="P2126" s="337" t="s">
        <v>19695</v>
      </c>
      <c r="Q2126" s="337" t="s">
        <v>19695</v>
      </c>
      <c r="R2126" s="337" t="s">
        <v>98</v>
      </c>
      <c r="S2126" s="337" t="s">
        <v>406</v>
      </c>
      <c r="T2126" s="337" t="s">
        <v>461</v>
      </c>
      <c r="U2126" s="337" t="s">
        <v>8352</v>
      </c>
      <c r="V2126" s="337">
        <v>12</v>
      </c>
      <c r="W2126" s="337" t="s">
        <v>19695</v>
      </c>
      <c r="X2126" s="337" t="s">
        <v>19695</v>
      </c>
      <c r="Y2126" s="337" t="s">
        <v>19695</v>
      </c>
      <c r="Z2126" s="337" t="s">
        <v>1753</v>
      </c>
      <c r="AA2126" s="337" t="s">
        <v>717</v>
      </c>
      <c r="AB2126" s="337" t="s">
        <v>718</v>
      </c>
      <c r="AC2126" s="337" t="s">
        <v>15304</v>
      </c>
    </row>
    <row r="2127" spans="1:29" ht="15.8" x14ac:dyDescent="0.25">
      <c r="A2127" s="337" t="s">
        <v>1723</v>
      </c>
      <c r="B2127" s="337" t="s">
        <v>8356</v>
      </c>
      <c r="C2127" s="337" t="s">
        <v>1821</v>
      </c>
      <c r="D2127" s="337" t="s">
        <v>449</v>
      </c>
      <c r="E2127" s="337" t="s">
        <v>8357</v>
      </c>
      <c r="F2127" s="338">
        <v>43594</v>
      </c>
      <c r="G2127" s="337" t="s">
        <v>8351</v>
      </c>
      <c r="H2127" s="338">
        <v>43655</v>
      </c>
      <c r="I2127" s="337" t="s">
        <v>19695</v>
      </c>
      <c r="J2127" s="337" t="s">
        <v>16</v>
      </c>
      <c r="K2127" s="337" t="s">
        <v>19695</v>
      </c>
      <c r="L2127" s="337" t="s">
        <v>19695</v>
      </c>
      <c r="M2127" s="337" t="s">
        <v>19695</v>
      </c>
      <c r="N2127" s="337" t="s">
        <v>19695</v>
      </c>
      <c r="O2127" s="337" t="s">
        <v>19695</v>
      </c>
      <c r="P2127" s="337" t="s">
        <v>19695</v>
      </c>
      <c r="Q2127" s="337" t="s">
        <v>19695</v>
      </c>
      <c r="R2127" s="337" t="s">
        <v>98</v>
      </c>
      <c r="S2127" s="337" t="s">
        <v>406</v>
      </c>
      <c r="T2127" s="337" t="s">
        <v>461</v>
      </c>
      <c r="U2127" s="337" t="s">
        <v>8352</v>
      </c>
      <c r="V2127" s="337">
        <v>12</v>
      </c>
      <c r="W2127" s="337" t="s">
        <v>19695</v>
      </c>
      <c r="X2127" s="337" t="s">
        <v>19695</v>
      </c>
      <c r="Y2127" s="337" t="s">
        <v>19695</v>
      </c>
      <c r="Z2127" s="337" t="s">
        <v>1753</v>
      </c>
      <c r="AA2127" s="337" t="s">
        <v>717</v>
      </c>
      <c r="AB2127" s="337" t="s">
        <v>718</v>
      </c>
      <c r="AC2127" s="337" t="s">
        <v>15304</v>
      </c>
    </row>
    <row r="2128" spans="1:29" ht="15.8" x14ac:dyDescent="0.25">
      <c r="A2128" s="337" t="s">
        <v>1723</v>
      </c>
      <c r="B2128" s="337" t="s">
        <v>8358</v>
      </c>
      <c r="C2128" s="337" t="s">
        <v>1821</v>
      </c>
      <c r="D2128" s="337" t="s">
        <v>449</v>
      </c>
      <c r="E2128" s="337" t="s">
        <v>8357</v>
      </c>
      <c r="F2128" s="338">
        <v>43594</v>
      </c>
      <c r="G2128" s="337" t="s">
        <v>8351</v>
      </c>
      <c r="H2128" s="338">
        <v>43655</v>
      </c>
      <c r="I2128" s="337" t="s">
        <v>19695</v>
      </c>
      <c r="J2128" s="337" t="s">
        <v>16</v>
      </c>
      <c r="K2128" s="337" t="s">
        <v>19695</v>
      </c>
      <c r="L2128" s="337" t="s">
        <v>19695</v>
      </c>
      <c r="M2128" s="337" t="s">
        <v>19695</v>
      </c>
      <c r="N2128" s="337" t="s">
        <v>19695</v>
      </c>
      <c r="O2128" s="337" t="s">
        <v>19695</v>
      </c>
      <c r="P2128" s="337" t="s">
        <v>19695</v>
      </c>
      <c r="Q2128" s="337" t="s">
        <v>19695</v>
      </c>
      <c r="R2128" s="337" t="s">
        <v>98</v>
      </c>
      <c r="S2128" s="337" t="s">
        <v>406</v>
      </c>
      <c r="T2128" s="337" t="s">
        <v>461</v>
      </c>
      <c r="U2128" s="337" t="s">
        <v>8352</v>
      </c>
      <c r="V2128" s="337">
        <v>12</v>
      </c>
      <c r="W2128" s="337" t="s">
        <v>19695</v>
      </c>
      <c r="X2128" s="337" t="s">
        <v>19695</v>
      </c>
      <c r="Y2128" s="337" t="s">
        <v>19695</v>
      </c>
      <c r="Z2128" s="337" t="s">
        <v>1753</v>
      </c>
      <c r="AA2128" s="337" t="s">
        <v>717</v>
      </c>
      <c r="AB2128" s="337" t="s">
        <v>718</v>
      </c>
      <c r="AC2128" s="337" t="s">
        <v>15304</v>
      </c>
    </row>
    <row r="2129" spans="1:29" ht="15.8" x14ac:dyDescent="0.25">
      <c r="A2129" s="337" t="s">
        <v>1723</v>
      </c>
      <c r="B2129" s="337" t="s">
        <v>9916</v>
      </c>
      <c r="C2129" s="337" t="s">
        <v>1821</v>
      </c>
      <c r="D2129" s="337" t="s">
        <v>449</v>
      </c>
      <c r="E2129" s="337" t="s">
        <v>7926</v>
      </c>
      <c r="F2129" s="338">
        <v>43654</v>
      </c>
      <c r="G2129" s="337" t="s">
        <v>7926</v>
      </c>
      <c r="H2129" s="338">
        <v>43654</v>
      </c>
      <c r="I2129" s="337" t="s">
        <v>19695</v>
      </c>
      <c r="J2129" s="337" t="s">
        <v>36</v>
      </c>
      <c r="K2129" s="337" t="s">
        <v>19695</v>
      </c>
      <c r="L2129" s="337" t="s">
        <v>19695</v>
      </c>
      <c r="M2129" s="337" t="s">
        <v>19695</v>
      </c>
      <c r="N2129" s="337" t="s">
        <v>19695</v>
      </c>
      <c r="O2129" s="337" t="s">
        <v>19695</v>
      </c>
      <c r="P2129" s="337" t="s">
        <v>19695</v>
      </c>
      <c r="Q2129" s="337" t="s">
        <v>19695</v>
      </c>
      <c r="R2129" s="337" t="s">
        <v>71</v>
      </c>
      <c r="S2129" s="337" t="s">
        <v>2651</v>
      </c>
      <c r="T2129" s="337" t="s">
        <v>2651</v>
      </c>
      <c r="U2129" s="337" t="s">
        <v>9917</v>
      </c>
      <c r="V2129" s="337">
        <v>12</v>
      </c>
      <c r="W2129" s="337" t="s">
        <v>19695</v>
      </c>
      <c r="X2129" s="337" t="s">
        <v>19695</v>
      </c>
      <c r="Y2129" s="337" t="s">
        <v>19695</v>
      </c>
      <c r="Z2129" s="337" t="s">
        <v>1728</v>
      </c>
      <c r="AA2129" s="337" t="s">
        <v>717</v>
      </c>
      <c r="AB2129" s="337" t="s">
        <v>718</v>
      </c>
      <c r="AC2129" s="337" t="s">
        <v>14039</v>
      </c>
    </row>
    <row r="2130" spans="1:29" ht="15.8" x14ac:dyDescent="0.25">
      <c r="A2130" s="337" t="s">
        <v>1723</v>
      </c>
      <c r="B2130" s="337" t="s">
        <v>10690</v>
      </c>
      <c r="C2130" s="337" t="s">
        <v>1725</v>
      </c>
      <c r="D2130" s="337" t="s">
        <v>1735</v>
      </c>
      <c r="E2130" s="337" t="s">
        <v>7926</v>
      </c>
      <c r="F2130" s="338">
        <v>43654</v>
      </c>
      <c r="G2130" s="337" t="s">
        <v>7926</v>
      </c>
      <c r="H2130" s="338">
        <v>43654</v>
      </c>
      <c r="I2130" s="337" t="s">
        <v>19695</v>
      </c>
      <c r="J2130" s="337" t="s">
        <v>16</v>
      </c>
      <c r="K2130" s="337" t="s">
        <v>19695</v>
      </c>
      <c r="L2130" s="337" t="s">
        <v>19695</v>
      </c>
      <c r="M2130" s="337" t="s">
        <v>19695</v>
      </c>
      <c r="N2130" s="337" t="s">
        <v>19695</v>
      </c>
      <c r="O2130" s="337" t="s">
        <v>19695</v>
      </c>
      <c r="P2130" s="337" t="s">
        <v>19695</v>
      </c>
      <c r="Q2130" s="337" t="s">
        <v>19695</v>
      </c>
      <c r="R2130" s="337" t="s">
        <v>98</v>
      </c>
      <c r="S2130" s="337" t="s">
        <v>406</v>
      </c>
      <c r="T2130" s="337" t="s">
        <v>406</v>
      </c>
      <c r="U2130" s="337" t="s">
        <v>2309</v>
      </c>
      <c r="V2130" s="337">
        <v>8</v>
      </c>
      <c r="W2130" s="337" t="s">
        <v>19695</v>
      </c>
      <c r="X2130" s="337" t="s">
        <v>19695</v>
      </c>
      <c r="Y2130" s="337" t="s">
        <v>19695</v>
      </c>
      <c r="Z2130" s="337" t="s">
        <v>1728</v>
      </c>
      <c r="AA2130" s="337" t="s">
        <v>717</v>
      </c>
      <c r="AB2130" s="337" t="s">
        <v>718</v>
      </c>
      <c r="AC2130" s="337" t="s">
        <v>14041</v>
      </c>
    </row>
    <row r="2131" spans="1:29" ht="15.8" x14ac:dyDescent="0.25">
      <c r="A2131" s="337" t="s">
        <v>1723</v>
      </c>
      <c r="B2131" s="337" t="s">
        <v>8345</v>
      </c>
      <c r="C2131" s="337" t="s">
        <v>1821</v>
      </c>
      <c r="D2131" s="337" t="s">
        <v>449</v>
      </c>
      <c r="E2131" s="337" t="s">
        <v>8346</v>
      </c>
      <c r="F2131" s="338">
        <v>43627</v>
      </c>
      <c r="G2131" s="337" t="s">
        <v>7926</v>
      </c>
      <c r="H2131" s="338">
        <v>43654</v>
      </c>
      <c r="I2131" s="337" t="s">
        <v>19695</v>
      </c>
      <c r="J2131" s="337" t="s">
        <v>36</v>
      </c>
      <c r="K2131" s="337" t="s">
        <v>19695</v>
      </c>
      <c r="L2131" s="337" t="s">
        <v>19695</v>
      </c>
      <c r="M2131" s="337" t="s">
        <v>19695</v>
      </c>
      <c r="N2131" s="337" t="s">
        <v>19695</v>
      </c>
      <c r="O2131" s="337" t="s">
        <v>19695</v>
      </c>
      <c r="P2131" s="337" t="s">
        <v>19695</v>
      </c>
      <c r="Q2131" s="337" t="s">
        <v>19695</v>
      </c>
      <c r="R2131" s="337" t="s">
        <v>56</v>
      </c>
      <c r="S2131" s="337" t="s">
        <v>79</v>
      </c>
      <c r="T2131" s="337" t="s">
        <v>8347</v>
      </c>
      <c r="U2131" s="337" t="s">
        <v>8348</v>
      </c>
      <c r="V2131" s="337">
        <v>16</v>
      </c>
      <c r="W2131" s="337" t="s">
        <v>19695</v>
      </c>
      <c r="X2131" s="337" t="s">
        <v>19695</v>
      </c>
      <c r="Y2131" s="337" t="s">
        <v>19695</v>
      </c>
      <c r="Z2131" s="337" t="s">
        <v>1753</v>
      </c>
      <c r="AA2131" s="337" t="s">
        <v>766</v>
      </c>
      <c r="AB2131" s="337" t="s">
        <v>718</v>
      </c>
      <c r="AC2131" s="337" t="s">
        <v>15304</v>
      </c>
    </row>
    <row r="2132" spans="1:29" ht="15.8" x14ac:dyDescent="0.25">
      <c r="A2132" s="337" t="s">
        <v>1723</v>
      </c>
      <c r="B2132" s="337" t="s">
        <v>9815</v>
      </c>
      <c r="C2132" s="337" t="s">
        <v>1821</v>
      </c>
      <c r="D2132" s="337" t="s">
        <v>449</v>
      </c>
      <c r="E2132" s="337" t="s">
        <v>8538</v>
      </c>
      <c r="F2132" s="338">
        <v>43644</v>
      </c>
      <c r="G2132" s="337" t="s">
        <v>9816</v>
      </c>
      <c r="H2132" s="338">
        <v>43652</v>
      </c>
      <c r="I2132" s="337" t="s">
        <v>19695</v>
      </c>
      <c r="J2132" s="337" t="s">
        <v>16</v>
      </c>
      <c r="K2132" s="337" t="s">
        <v>19695</v>
      </c>
      <c r="L2132" s="337" t="s">
        <v>19695</v>
      </c>
      <c r="M2132" s="337" t="s">
        <v>19695</v>
      </c>
      <c r="N2132" s="337" t="s">
        <v>19695</v>
      </c>
      <c r="O2132" s="337" t="s">
        <v>19695</v>
      </c>
      <c r="P2132" s="337" t="s">
        <v>19695</v>
      </c>
      <c r="Q2132" s="337" t="s">
        <v>19695</v>
      </c>
      <c r="R2132" s="337" t="s">
        <v>15</v>
      </c>
      <c r="S2132" s="337" t="s">
        <v>1659</v>
      </c>
      <c r="T2132" s="337" t="s">
        <v>9817</v>
      </c>
      <c r="U2132" s="337" t="s">
        <v>9818</v>
      </c>
      <c r="V2132" s="337">
        <v>6</v>
      </c>
      <c r="W2132" s="337" t="s">
        <v>19695</v>
      </c>
      <c r="X2132" s="337" t="s">
        <v>19695</v>
      </c>
      <c r="Y2132" s="337" t="s">
        <v>19695</v>
      </c>
      <c r="Z2132" s="337" t="s">
        <v>1745</v>
      </c>
      <c r="AA2132" s="337" t="s">
        <v>761</v>
      </c>
      <c r="AB2132" s="337" t="s">
        <v>762</v>
      </c>
      <c r="AC2132" s="337" t="s">
        <v>14038</v>
      </c>
    </row>
    <row r="2133" spans="1:29" ht="15.8" x14ac:dyDescent="0.25">
      <c r="A2133" s="337" t="s">
        <v>1723</v>
      </c>
      <c r="B2133" s="337" t="s">
        <v>15300</v>
      </c>
      <c r="C2133" s="337" t="s">
        <v>1788</v>
      </c>
      <c r="D2133" s="337" t="s">
        <v>12890</v>
      </c>
      <c r="E2133" s="337" t="s">
        <v>7504</v>
      </c>
      <c r="F2133" s="338">
        <v>43645</v>
      </c>
      <c r="G2133" s="337" t="s">
        <v>9816</v>
      </c>
      <c r="H2133" s="338">
        <v>43652</v>
      </c>
      <c r="I2133" s="337" t="s">
        <v>19695</v>
      </c>
      <c r="J2133" s="337" t="s">
        <v>16</v>
      </c>
      <c r="K2133" s="337" t="s">
        <v>19695</v>
      </c>
      <c r="L2133" s="337" t="s">
        <v>19695</v>
      </c>
      <c r="M2133" s="337" t="s">
        <v>19695</v>
      </c>
      <c r="N2133" s="337" t="s">
        <v>19695</v>
      </c>
      <c r="O2133" s="337" t="s">
        <v>19695</v>
      </c>
      <c r="P2133" s="337" t="s">
        <v>19695</v>
      </c>
      <c r="Q2133" s="337" t="s">
        <v>19695</v>
      </c>
      <c r="R2133" s="337" t="s">
        <v>15</v>
      </c>
      <c r="S2133" s="337" t="s">
        <v>1086</v>
      </c>
      <c r="T2133" s="337" t="s">
        <v>1121</v>
      </c>
      <c r="U2133" s="337" t="s">
        <v>844</v>
      </c>
      <c r="V2133" s="337">
        <v>6</v>
      </c>
      <c r="W2133" s="337" t="s">
        <v>19695</v>
      </c>
      <c r="X2133" s="337" t="s">
        <v>19695</v>
      </c>
      <c r="Y2133" s="337" t="s">
        <v>19695</v>
      </c>
      <c r="Z2133" s="337" t="s">
        <v>1745</v>
      </c>
      <c r="AA2133" s="337" t="s">
        <v>761</v>
      </c>
      <c r="AB2133" s="337" t="s">
        <v>762</v>
      </c>
      <c r="AC2133" s="337" t="s">
        <v>14038</v>
      </c>
    </row>
    <row r="2134" spans="1:29" ht="15.8" x14ac:dyDescent="0.25">
      <c r="A2134" s="337" t="s">
        <v>1723</v>
      </c>
      <c r="B2134" s="337" t="s">
        <v>11847</v>
      </c>
      <c r="C2134" s="337" t="s">
        <v>1821</v>
      </c>
      <c r="D2134" s="337" t="s">
        <v>449</v>
      </c>
      <c r="E2134" s="337" t="s">
        <v>7504</v>
      </c>
      <c r="F2134" s="338">
        <v>43645</v>
      </c>
      <c r="G2134" s="337" t="s">
        <v>9277</v>
      </c>
      <c r="H2134" s="338">
        <v>43651</v>
      </c>
      <c r="I2134" s="337" t="s">
        <v>19695</v>
      </c>
      <c r="J2134" s="337" t="s">
        <v>36</v>
      </c>
      <c r="K2134" s="337" t="s">
        <v>19695</v>
      </c>
      <c r="L2134" s="337" t="s">
        <v>19695</v>
      </c>
      <c r="M2134" s="337" t="s">
        <v>19695</v>
      </c>
      <c r="N2134" s="337" t="s">
        <v>19695</v>
      </c>
      <c r="O2134" s="337" t="s">
        <v>19695</v>
      </c>
      <c r="P2134" s="337" t="s">
        <v>19695</v>
      </c>
      <c r="Q2134" s="337" t="s">
        <v>19695</v>
      </c>
      <c r="R2134" s="337" t="s">
        <v>52</v>
      </c>
      <c r="S2134" s="337" t="s">
        <v>85</v>
      </c>
      <c r="T2134" s="337" t="s">
        <v>873</v>
      </c>
      <c r="U2134" s="337" t="s">
        <v>873</v>
      </c>
      <c r="V2134" s="337">
        <v>4</v>
      </c>
      <c r="W2134" s="337" t="s">
        <v>19695</v>
      </c>
      <c r="X2134" s="337" t="s">
        <v>19695</v>
      </c>
      <c r="Y2134" s="337" t="s">
        <v>19695</v>
      </c>
      <c r="Z2134" s="337" t="s">
        <v>1745</v>
      </c>
      <c r="AA2134" s="337" t="s">
        <v>897</v>
      </c>
      <c r="AB2134" s="337" t="s">
        <v>854</v>
      </c>
      <c r="AC2134" s="337" t="s">
        <v>14034</v>
      </c>
    </row>
    <row r="2135" spans="1:29" ht="15.8" x14ac:dyDescent="0.25">
      <c r="A2135" s="337" t="s">
        <v>1723</v>
      </c>
      <c r="B2135" s="337" t="s">
        <v>9276</v>
      </c>
      <c r="C2135" s="337" t="s">
        <v>1725</v>
      </c>
      <c r="D2135" s="337" t="s">
        <v>1735</v>
      </c>
      <c r="E2135" s="337" t="s">
        <v>9277</v>
      </c>
      <c r="F2135" s="338">
        <v>43651</v>
      </c>
      <c r="G2135" s="337" t="s">
        <v>9277</v>
      </c>
      <c r="H2135" s="338">
        <v>43651</v>
      </c>
      <c r="I2135" s="337" t="s">
        <v>19695</v>
      </c>
      <c r="J2135" s="337" t="s">
        <v>16</v>
      </c>
      <c r="K2135" s="337" t="s">
        <v>19695</v>
      </c>
      <c r="L2135" s="337" t="s">
        <v>19695</v>
      </c>
      <c r="M2135" s="337" t="s">
        <v>19695</v>
      </c>
      <c r="N2135" s="337" t="s">
        <v>19695</v>
      </c>
      <c r="O2135" s="337" t="s">
        <v>19695</v>
      </c>
      <c r="P2135" s="337" t="s">
        <v>19695</v>
      </c>
      <c r="Q2135" s="337" t="s">
        <v>19695</v>
      </c>
      <c r="R2135" s="337" t="s">
        <v>98</v>
      </c>
      <c r="S2135" s="337" t="s">
        <v>121</v>
      </c>
      <c r="T2135" s="337" t="s">
        <v>9278</v>
      </c>
      <c r="U2135" s="337" t="s">
        <v>5706</v>
      </c>
      <c r="V2135" s="337">
        <v>8</v>
      </c>
      <c r="W2135" s="337" t="s">
        <v>19695</v>
      </c>
      <c r="X2135" s="337" t="s">
        <v>19695</v>
      </c>
      <c r="Y2135" s="337" t="s">
        <v>19695</v>
      </c>
      <c r="Z2135" s="337" t="s">
        <v>1753</v>
      </c>
      <c r="AA2135" s="337" t="s">
        <v>735</v>
      </c>
      <c r="AB2135" s="337" t="s">
        <v>718</v>
      </c>
      <c r="AC2135" s="337" t="s">
        <v>14034</v>
      </c>
    </row>
    <row r="2136" spans="1:29" ht="15.8" x14ac:dyDescent="0.25">
      <c r="A2136" s="337" t="s">
        <v>1723</v>
      </c>
      <c r="B2136" s="337" t="s">
        <v>8649</v>
      </c>
      <c r="C2136" s="337" t="s">
        <v>1788</v>
      </c>
      <c r="D2136" s="337" t="s">
        <v>1789</v>
      </c>
      <c r="E2136" s="337" t="s">
        <v>8081</v>
      </c>
      <c r="F2136" s="338">
        <v>43636</v>
      </c>
      <c r="G2136" s="337" t="s">
        <v>1773</v>
      </c>
      <c r="H2136" s="338">
        <v>43650</v>
      </c>
      <c r="I2136" s="337" t="s">
        <v>19695</v>
      </c>
      <c r="J2136" s="337" t="s">
        <v>1838</v>
      </c>
      <c r="K2136" s="337" t="s">
        <v>19695</v>
      </c>
      <c r="L2136" s="337" t="s">
        <v>19695</v>
      </c>
      <c r="M2136" s="337" t="s">
        <v>19695</v>
      </c>
      <c r="N2136" s="337" t="s">
        <v>19695</v>
      </c>
      <c r="O2136" s="337" t="s">
        <v>19695</v>
      </c>
      <c r="P2136" s="337" t="s">
        <v>19695</v>
      </c>
      <c r="Q2136" s="337" t="s">
        <v>19695</v>
      </c>
      <c r="R2136" s="337" t="s">
        <v>52</v>
      </c>
      <c r="S2136" s="337" t="s">
        <v>85</v>
      </c>
      <c r="T2136" s="337" t="s">
        <v>85</v>
      </c>
      <c r="U2136" s="337" t="s">
        <v>8650</v>
      </c>
      <c r="V2136" s="337">
        <v>10</v>
      </c>
      <c r="W2136" s="337" t="s">
        <v>19695</v>
      </c>
      <c r="X2136" s="337" t="s">
        <v>19695</v>
      </c>
      <c r="Y2136" s="337" t="s">
        <v>19695</v>
      </c>
      <c r="Z2136" s="337" t="s">
        <v>1728</v>
      </c>
      <c r="AA2136" s="337" t="s">
        <v>735</v>
      </c>
      <c r="AB2136" s="337" t="s">
        <v>718</v>
      </c>
      <c r="AC2136" s="337" t="s">
        <v>14035</v>
      </c>
    </row>
    <row r="2137" spans="1:29" ht="15.8" x14ac:dyDescent="0.25">
      <c r="A2137" s="337" t="s">
        <v>1723</v>
      </c>
      <c r="B2137" s="337" t="s">
        <v>8150</v>
      </c>
      <c r="C2137" s="337" t="s">
        <v>1821</v>
      </c>
      <c r="D2137" s="337" t="s">
        <v>449</v>
      </c>
      <c r="E2137" s="337" t="s">
        <v>7718</v>
      </c>
      <c r="F2137" s="338">
        <v>43537</v>
      </c>
      <c r="G2137" s="337" t="s">
        <v>1773</v>
      </c>
      <c r="H2137" s="338">
        <v>43650</v>
      </c>
      <c r="I2137" s="337" t="s">
        <v>19695</v>
      </c>
      <c r="J2137" s="337" t="s">
        <v>16</v>
      </c>
      <c r="K2137" s="337" t="s">
        <v>19695</v>
      </c>
      <c r="L2137" s="337" t="s">
        <v>19695</v>
      </c>
      <c r="M2137" s="337" t="s">
        <v>19695</v>
      </c>
      <c r="N2137" s="337" t="s">
        <v>19695</v>
      </c>
      <c r="O2137" s="337" t="s">
        <v>19695</v>
      </c>
      <c r="P2137" s="337" t="s">
        <v>19695</v>
      </c>
      <c r="Q2137" s="337" t="s">
        <v>19695</v>
      </c>
      <c r="R2137" s="337" t="s">
        <v>144</v>
      </c>
      <c r="S2137" s="337" t="s">
        <v>446</v>
      </c>
      <c r="T2137" s="337" t="s">
        <v>55</v>
      </c>
      <c r="U2137" s="337" t="s">
        <v>826</v>
      </c>
      <c r="V2137" s="337">
        <v>4</v>
      </c>
      <c r="W2137" s="337" t="s">
        <v>19695</v>
      </c>
      <c r="X2137" s="337" t="s">
        <v>19695</v>
      </c>
      <c r="Y2137" s="337" t="s">
        <v>19695</v>
      </c>
      <c r="Z2137" s="337" t="s">
        <v>1728</v>
      </c>
      <c r="AA2137" s="337" t="s">
        <v>717</v>
      </c>
      <c r="AB2137" s="337" t="s">
        <v>718</v>
      </c>
      <c r="AC2137" s="337" t="s">
        <v>14062</v>
      </c>
    </row>
    <row r="2138" spans="1:29" ht="15.8" x14ac:dyDescent="0.25">
      <c r="A2138" s="337" t="s">
        <v>1723</v>
      </c>
      <c r="B2138" s="337" t="s">
        <v>1771</v>
      </c>
      <c r="C2138" s="337" t="s">
        <v>1725</v>
      </c>
      <c r="D2138" s="337" t="s">
        <v>1735</v>
      </c>
      <c r="E2138" s="337" t="s">
        <v>1772</v>
      </c>
      <c r="F2138" s="338">
        <v>43629</v>
      </c>
      <c r="G2138" s="337" t="s">
        <v>1773</v>
      </c>
      <c r="H2138" s="338">
        <v>43650</v>
      </c>
      <c r="I2138" s="337" t="s">
        <v>19695</v>
      </c>
      <c r="J2138" s="337" t="s">
        <v>16</v>
      </c>
      <c r="K2138" s="337" t="s">
        <v>19695</v>
      </c>
      <c r="L2138" s="337" t="s">
        <v>19695</v>
      </c>
      <c r="M2138" s="337" t="s">
        <v>19695</v>
      </c>
      <c r="N2138" s="337" t="s">
        <v>19695</v>
      </c>
      <c r="O2138" s="337" t="s">
        <v>19695</v>
      </c>
      <c r="P2138" s="337" t="s">
        <v>19695</v>
      </c>
      <c r="Q2138" s="337" t="s">
        <v>19695</v>
      </c>
      <c r="R2138" s="337" t="s">
        <v>52</v>
      </c>
      <c r="S2138" s="337" t="s">
        <v>857</v>
      </c>
      <c r="T2138" s="337" t="s">
        <v>397</v>
      </c>
      <c r="U2138" s="337" t="s">
        <v>1774</v>
      </c>
      <c r="V2138" s="337">
        <v>12</v>
      </c>
      <c r="W2138" s="337" t="s">
        <v>19695</v>
      </c>
      <c r="X2138" s="337" t="s">
        <v>19695</v>
      </c>
      <c r="Y2138" s="337" t="s">
        <v>19695</v>
      </c>
      <c r="Z2138" s="337" t="s">
        <v>1728</v>
      </c>
      <c r="AA2138" s="337" t="s">
        <v>735</v>
      </c>
      <c r="AB2138" s="337" t="s">
        <v>718</v>
      </c>
      <c r="AC2138" s="337" t="s">
        <v>14101</v>
      </c>
    </row>
    <row r="2139" spans="1:29" ht="15.8" x14ac:dyDescent="0.25">
      <c r="A2139" s="337" t="s">
        <v>1723</v>
      </c>
      <c r="B2139" s="337" t="s">
        <v>10400</v>
      </c>
      <c r="C2139" s="337" t="s">
        <v>1821</v>
      </c>
      <c r="D2139" s="337" t="s">
        <v>449</v>
      </c>
      <c r="E2139" s="337" t="s">
        <v>7616</v>
      </c>
      <c r="F2139" s="338">
        <v>43603</v>
      </c>
      <c r="G2139" s="337" t="s">
        <v>7367</v>
      </c>
      <c r="H2139" s="338">
        <v>43648</v>
      </c>
      <c r="I2139" s="337" t="s">
        <v>19695</v>
      </c>
      <c r="J2139" s="337" t="s">
        <v>16</v>
      </c>
      <c r="K2139" s="337" t="s">
        <v>19695</v>
      </c>
      <c r="L2139" s="337" t="s">
        <v>19695</v>
      </c>
      <c r="M2139" s="337" t="s">
        <v>19695</v>
      </c>
      <c r="N2139" s="337" t="s">
        <v>19695</v>
      </c>
      <c r="O2139" s="337" t="s">
        <v>19695</v>
      </c>
      <c r="P2139" s="337" t="s">
        <v>19695</v>
      </c>
      <c r="Q2139" s="337" t="s">
        <v>19695</v>
      </c>
      <c r="R2139" s="337" t="s">
        <v>18</v>
      </c>
      <c r="S2139" s="337" t="s">
        <v>392</v>
      </c>
      <c r="T2139" s="337" t="s">
        <v>392</v>
      </c>
      <c r="U2139" s="337" t="s">
        <v>462</v>
      </c>
      <c r="V2139" s="337">
        <v>6</v>
      </c>
      <c r="W2139" s="337" t="s">
        <v>19695</v>
      </c>
      <c r="X2139" s="337" t="s">
        <v>19695</v>
      </c>
      <c r="Y2139" s="337" t="s">
        <v>19695</v>
      </c>
      <c r="Z2139" s="337" t="s">
        <v>1728</v>
      </c>
      <c r="AA2139" s="337" t="s">
        <v>717</v>
      </c>
      <c r="AB2139" s="337" t="s">
        <v>718</v>
      </c>
      <c r="AC2139" s="337" t="s">
        <v>14043</v>
      </c>
    </row>
    <row r="2140" spans="1:29" ht="15.8" x14ac:dyDescent="0.25">
      <c r="A2140" s="337" t="s">
        <v>1723</v>
      </c>
      <c r="B2140" s="337" t="s">
        <v>7508</v>
      </c>
      <c r="C2140" s="337" t="s">
        <v>1821</v>
      </c>
      <c r="D2140" s="337" t="s">
        <v>449</v>
      </c>
      <c r="E2140" s="337" t="s">
        <v>7244</v>
      </c>
      <c r="F2140" s="338">
        <v>43468</v>
      </c>
      <c r="G2140" s="337" t="s">
        <v>7367</v>
      </c>
      <c r="H2140" s="338">
        <v>43648</v>
      </c>
      <c r="I2140" s="337" t="s">
        <v>19695</v>
      </c>
      <c r="J2140" s="337" t="s">
        <v>16</v>
      </c>
      <c r="K2140" s="337" t="s">
        <v>19695</v>
      </c>
      <c r="L2140" s="337" t="s">
        <v>19695</v>
      </c>
      <c r="M2140" s="337" t="s">
        <v>19695</v>
      </c>
      <c r="N2140" s="337" t="s">
        <v>19695</v>
      </c>
      <c r="O2140" s="337" t="s">
        <v>19695</v>
      </c>
      <c r="P2140" s="337" t="s">
        <v>19695</v>
      </c>
      <c r="Q2140" s="337" t="s">
        <v>19695</v>
      </c>
      <c r="R2140" s="337" t="s">
        <v>144</v>
      </c>
      <c r="S2140" s="337" t="s">
        <v>446</v>
      </c>
      <c r="T2140" s="337" t="s">
        <v>55</v>
      </c>
      <c r="U2140" s="337" t="s">
        <v>826</v>
      </c>
      <c r="V2140" s="337">
        <v>4</v>
      </c>
      <c r="W2140" s="337" t="s">
        <v>19695</v>
      </c>
      <c r="X2140" s="337" t="s">
        <v>19695</v>
      </c>
      <c r="Y2140" s="337" t="s">
        <v>19695</v>
      </c>
      <c r="Z2140" s="337" t="s">
        <v>1728</v>
      </c>
      <c r="AA2140" s="337" t="s">
        <v>717</v>
      </c>
      <c r="AB2140" s="337" t="s">
        <v>718</v>
      </c>
      <c r="AC2140" s="337" t="s">
        <v>14079</v>
      </c>
    </row>
    <row r="2141" spans="1:29" ht="15.8" x14ac:dyDescent="0.25">
      <c r="A2141" s="337" t="s">
        <v>1723</v>
      </c>
      <c r="B2141" s="337" t="s">
        <v>13214</v>
      </c>
      <c r="C2141" s="337" t="s">
        <v>1725</v>
      </c>
      <c r="D2141" s="337" t="s">
        <v>1726</v>
      </c>
      <c r="E2141" s="337" t="s">
        <v>7367</v>
      </c>
      <c r="F2141" s="338">
        <v>43648</v>
      </c>
      <c r="G2141" s="337" t="s">
        <v>7367</v>
      </c>
      <c r="H2141" s="338">
        <v>43648</v>
      </c>
      <c r="I2141" s="337" t="s">
        <v>19695</v>
      </c>
      <c r="J2141" s="337" t="s">
        <v>36</v>
      </c>
      <c r="K2141" s="337" t="s">
        <v>19695</v>
      </c>
      <c r="L2141" s="337" t="s">
        <v>19695</v>
      </c>
      <c r="M2141" s="337" t="s">
        <v>19695</v>
      </c>
      <c r="N2141" s="337" t="s">
        <v>19695</v>
      </c>
      <c r="O2141" s="337" t="s">
        <v>19695</v>
      </c>
      <c r="P2141" s="337" t="s">
        <v>19695</v>
      </c>
      <c r="Q2141" s="337" t="s">
        <v>19695</v>
      </c>
      <c r="R2141" s="337" t="s">
        <v>52</v>
      </c>
      <c r="S2141" s="337" t="s">
        <v>142</v>
      </c>
      <c r="T2141" s="337" t="s">
        <v>1321</v>
      </c>
      <c r="U2141" s="337" t="s">
        <v>6264</v>
      </c>
      <c r="V2141" s="337">
        <v>4</v>
      </c>
      <c r="W2141" s="337" t="s">
        <v>19695</v>
      </c>
      <c r="X2141" s="337" t="s">
        <v>19695</v>
      </c>
      <c r="Y2141" s="337" t="s">
        <v>19695</v>
      </c>
      <c r="Z2141" s="337" t="s">
        <v>1753</v>
      </c>
      <c r="AA2141" s="337" t="s">
        <v>897</v>
      </c>
      <c r="AB2141" s="337" t="s">
        <v>854</v>
      </c>
      <c r="AC2141" s="337" t="s">
        <v>15520</v>
      </c>
    </row>
    <row r="2142" spans="1:29" ht="15.8" x14ac:dyDescent="0.25">
      <c r="A2142" s="337" t="s">
        <v>1723</v>
      </c>
      <c r="B2142" s="337" t="s">
        <v>9913</v>
      </c>
      <c r="C2142" s="337" t="s">
        <v>1821</v>
      </c>
      <c r="D2142" s="337" t="s">
        <v>449</v>
      </c>
      <c r="E2142" s="337" t="s">
        <v>7495</v>
      </c>
      <c r="F2142" s="338">
        <v>43597</v>
      </c>
      <c r="G2142" s="337" t="s">
        <v>9870</v>
      </c>
      <c r="H2142" s="338">
        <v>43647</v>
      </c>
      <c r="I2142" s="337" t="s">
        <v>19695</v>
      </c>
      <c r="J2142" s="337" t="s">
        <v>36</v>
      </c>
      <c r="K2142" s="337" t="s">
        <v>19695</v>
      </c>
      <c r="L2142" s="337" t="s">
        <v>19695</v>
      </c>
      <c r="M2142" s="337" t="s">
        <v>19695</v>
      </c>
      <c r="N2142" s="337" t="s">
        <v>19695</v>
      </c>
      <c r="O2142" s="337" t="s">
        <v>19695</v>
      </c>
      <c r="P2142" s="337" t="s">
        <v>19695</v>
      </c>
      <c r="Q2142" s="337" t="s">
        <v>19695</v>
      </c>
      <c r="R2142" s="337" t="s">
        <v>395</v>
      </c>
      <c r="S2142" s="337" t="s">
        <v>6880</v>
      </c>
      <c r="T2142" s="337" t="s">
        <v>9914</v>
      </c>
      <c r="U2142" s="337" t="s">
        <v>9915</v>
      </c>
      <c r="V2142" s="337">
        <v>8</v>
      </c>
      <c r="W2142" s="337" t="s">
        <v>19695</v>
      </c>
      <c r="X2142" s="337" t="s">
        <v>19695</v>
      </c>
      <c r="Y2142" s="337" t="s">
        <v>19695</v>
      </c>
      <c r="Z2142" s="337" t="s">
        <v>1728</v>
      </c>
      <c r="AA2142" s="337" t="s">
        <v>717</v>
      </c>
      <c r="AB2142" s="337" t="s">
        <v>718</v>
      </c>
      <c r="AC2142" s="337" t="s">
        <v>14037</v>
      </c>
    </row>
    <row r="2143" spans="1:29" ht="15.8" x14ac:dyDescent="0.25">
      <c r="A2143" s="337" t="s">
        <v>1723</v>
      </c>
      <c r="B2143" s="337" t="s">
        <v>9869</v>
      </c>
      <c r="C2143" s="337" t="s">
        <v>1821</v>
      </c>
      <c r="D2143" s="337" t="s">
        <v>449</v>
      </c>
      <c r="E2143" s="337" t="s">
        <v>9870</v>
      </c>
      <c r="F2143" s="338">
        <v>43647</v>
      </c>
      <c r="G2143" s="337" t="s">
        <v>9870</v>
      </c>
      <c r="H2143" s="338">
        <v>43647</v>
      </c>
      <c r="I2143" s="337" t="s">
        <v>19695</v>
      </c>
      <c r="J2143" s="337" t="s">
        <v>16</v>
      </c>
      <c r="K2143" s="337" t="s">
        <v>19695</v>
      </c>
      <c r="L2143" s="337" t="s">
        <v>19695</v>
      </c>
      <c r="M2143" s="337" t="s">
        <v>19695</v>
      </c>
      <c r="N2143" s="337" t="s">
        <v>19695</v>
      </c>
      <c r="O2143" s="337" t="s">
        <v>19695</v>
      </c>
      <c r="P2143" s="337" t="s">
        <v>19695</v>
      </c>
      <c r="Q2143" s="337" t="s">
        <v>19695</v>
      </c>
      <c r="R2143" s="337" t="s">
        <v>52</v>
      </c>
      <c r="S2143" s="337" t="s">
        <v>857</v>
      </c>
      <c r="T2143" s="337" t="s">
        <v>857</v>
      </c>
      <c r="U2143" s="337" t="s">
        <v>9871</v>
      </c>
      <c r="V2143" s="337">
        <v>10</v>
      </c>
      <c r="W2143" s="337" t="s">
        <v>19695</v>
      </c>
      <c r="X2143" s="337" t="s">
        <v>19695</v>
      </c>
      <c r="Y2143" s="337" t="s">
        <v>19695</v>
      </c>
      <c r="Z2143" s="337" t="s">
        <v>1745</v>
      </c>
      <c r="AA2143" s="337" t="s">
        <v>853</v>
      </c>
      <c r="AB2143" s="337" t="s">
        <v>854</v>
      </c>
      <c r="AC2143" s="337" t="s">
        <v>14044</v>
      </c>
    </row>
    <row r="2144" spans="1:29" ht="15.8" x14ac:dyDescent="0.25">
      <c r="A2144" s="337" t="s">
        <v>1723</v>
      </c>
      <c r="B2144" s="337" t="s">
        <v>10375</v>
      </c>
      <c r="C2144" s="337" t="s">
        <v>1821</v>
      </c>
      <c r="D2144" s="337" t="s">
        <v>449</v>
      </c>
      <c r="E2144" s="337" t="s">
        <v>8241</v>
      </c>
      <c r="F2144" s="338">
        <v>43617</v>
      </c>
      <c r="G2144" s="337" t="s">
        <v>9870</v>
      </c>
      <c r="H2144" s="338">
        <v>43647</v>
      </c>
      <c r="I2144" s="337" t="s">
        <v>19695</v>
      </c>
      <c r="J2144" s="337" t="s">
        <v>36</v>
      </c>
      <c r="K2144" s="337" t="s">
        <v>19695</v>
      </c>
      <c r="L2144" s="337" t="s">
        <v>19695</v>
      </c>
      <c r="M2144" s="337" t="s">
        <v>19695</v>
      </c>
      <c r="N2144" s="337" t="s">
        <v>19695</v>
      </c>
      <c r="O2144" s="337" t="s">
        <v>19695</v>
      </c>
      <c r="P2144" s="337" t="s">
        <v>19695</v>
      </c>
      <c r="Q2144" s="337" t="s">
        <v>19695</v>
      </c>
      <c r="R2144" s="337" t="s">
        <v>130</v>
      </c>
      <c r="S2144" s="337" t="s">
        <v>147</v>
      </c>
      <c r="T2144" s="337" t="s">
        <v>5002</v>
      </c>
      <c r="U2144" s="337" t="s">
        <v>2498</v>
      </c>
      <c r="V2144" s="337">
        <v>6</v>
      </c>
      <c r="W2144" s="337" t="s">
        <v>19695</v>
      </c>
      <c r="X2144" s="337" t="s">
        <v>19695</v>
      </c>
      <c r="Y2144" s="337" t="s">
        <v>19695</v>
      </c>
      <c r="Z2144" s="337" t="s">
        <v>1753</v>
      </c>
      <c r="AA2144" s="337" t="s">
        <v>735</v>
      </c>
      <c r="AB2144" s="337" t="s">
        <v>718</v>
      </c>
      <c r="AC2144" s="337" t="s">
        <v>14032</v>
      </c>
    </row>
    <row r="2145" spans="1:29" ht="15.8" x14ac:dyDescent="0.25">
      <c r="A2145" s="337" t="s">
        <v>1723</v>
      </c>
      <c r="B2145" s="337" t="s">
        <v>8166</v>
      </c>
      <c r="C2145" s="337" t="s">
        <v>1821</v>
      </c>
      <c r="D2145" s="337" t="s">
        <v>449</v>
      </c>
      <c r="E2145" s="337" t="s">
        <v>4607</v>
      </c>
      <c r="F2145" s="338">
        <v>43315</v>
      </c>
      <c r="G2145" s="337" t="s">
        <v>7522</v>
      </c>
      <c r="H2145" s="338">
        <v>43646</v>
      </c>
      <c r="I2145" s="337" t="s">
        <v>19695</v>
      </c>
      <c r="J2145" s="337" t="s">
        <v>16</v>
      </c>
      <c r="K2145" s="337" t="s">
        <v>19695</v>
      </c>
      <c r="L2145" s="337" t="s">
        <v>19695</v>
      </c>
      <c r="M2145" s="337" t="s">
        <v>19695</v>
      </c>
      <c r="N2145" s="337" t="s">
        <v>19695</v>
      </c>
      <c r="O2145" s="337" t="s">
        <v>19695</v>
      </c>
      <c r="P2145" s="337" t="s">
        <v>19695</v>
      </c>
      <c r="Q2145" s="337" t="s">
        <v>19695</v>
      </c>
      <c r="R2145" s="337" t="s">
        <v>144</v>
      </c>
      <c r="S2145" s="337" t="s">
        <v>446</v>
      </c>
      <c r="T2145" s="337" t="s">
        <v>55</v>
      </c>
      <c r="U2145" s="337" t="s">
        <v>1484</v>
      </c>
      <c r="V2145" s="337">
        <v>4</v>
      </c>
      <c r="W2145" s="337" t="s">
        <v>19695</v>
      </c>
      <c r="X2145" s="337" t="s">
        <v>19695</v>
      </c>
      <c r="Y2145" s="337" t="s">
        <v>19695</v>
      </c>
      <c r="Z2145" s="337" t="s">
        <v>1728</v>
      </c>
      <c r="AA2145" s="337" t="s">
        <v>717</v>
      </c>
      <c r="AB2145" s="337" t="s">
        <v>718</v>
      </c>
      <c r="AC2145" s="337" t="s">
        <v>14038</v>
      </c>
    </row>
    <row r="2146" spans="1:29" ht="15.8" x14ac:dyDescent="0.25">
      <c r="A2146" s="337" t="s">
        <v>1723</v>
      </c>
      <c r="B2146" s="337" t="s">
        <v>7521</v>
      </c>
      <c r="C2146" s="337" t="s">
        <v>1821</v>
      </c>
      <c r="D2146" s="337" t="s">
        <v>449</v>
      </c>
      <c r="E2146" s="337" t="s">
        <v>7426</v>
      </c>
      <c r="F2146" s="338">
        <v>43487</v>
      </c>
      <c r="G2146" s="337" t="s">
        <v>7522</v>
      </c>
      <c r="H2146" s="338">
        <v>43646</v>
      </c>
      <c r="I2146" s="337" t="s">
        <v>19695</v>
      </c>
      <c r="J2146" s="337" t="s">
        <v>16</v>
      </c>
      <c r="K2146" s="337" t="s">
        <v>19695</v>
      </c>
      <c r="L2146" s="337" t="s">
        <v>19695</v>
      </c>
      <c r="M2146" s="337" t="s">
        <v>19695</v>
      </c>
      <c r="N2146" s="337" t="s">
        <v>19695</v>
      </c>
      <c r="O2146" s="337" t="s">
        <v>19695</v>
      </c>
      <c r="P2146" s="337" t="s">
        <v>19695</v>
      </c>
      <c r="Q2146" s="337" t="s">
        <v>19695</v>
      </c>
      <c r="R2146" s="337" t="s">
        <v>144</v>
      </c>
      <c r="S2146" s="337" t="s">
        <v>446</v>
      </c>
      <c r="T2146" s="337" t="s">
        <v>55</v>
      </c>
      <c r="U2146" s="337" t="s">
        <v>833</v>
      </c>
      <c r="V2146" s="337">
        <v>4</v>
      </c>
      <c r="W2146" s="337" t="s">
        <v>19695</v>
      </c>
      <c r="X2146" s="337" t="s">
        <v>19695</v>
      </c>
      <c r="Y2146" s="337" t="s">
        <v>19695</v>
      </c>
      <c r="Z2146" s="337" t="s">
        <v>1728</v>
      </c>
      <c r="AA2146" s="337" t="s">
        <v>717</v>
      </c>
      <c r="AB2146" s="337" t="s">
        <v>718</v>
      </c>
      <c r="AC2146" s="337" t="s">
        <v>14080</v>
      </c>
    </row>
    <row r="2147" spans="1:29" ht="15.8" x14ac:dyDescent="0.25">
      <c r="A2147" s="337" t="s">
        <v>1723</v>
      </c>
      <c r="B2147" s="337" t="s">
        <v>9067</v>
      </c>
      <c r="C2147" s="337" t="s">
        <v>1821</v>
      </c>
      <c r="D2147" s="337" t="s">
        <v>449</v>
      </c>
      <c r="E2147" s="337" t="s">
        <v>8089</v>
      </c>
      <c r="F2147" s="338">
        <v>43495</v>
      </c>
      <c r="G2147" s="337" t="s">
        <v>7522</v>
      </c>
      <c r="H2147" s="338">
        <v>43646</v>
      </c>
      <c r="I2147" s="337" t="s">
        <v>19695</v>
      </c>
      <c r="J2147" s="337" t="s">
        <v>36</v>
      </c>
      <c r="K2147" s="337" t="s">
        <v>19695</v>
      </c>
      <c r="L2147" s="337" t="s">
        <v>19695</v>
      </c>
      <c r="M2147" s="337" t="s">
        <v>19695</v>
      </c>
      <c r="N2147" s="337" t="s">
        <v>19695</v>
      </c>
      <c r="O2147" s="337" t="s">
        <v>19695</v>
      </c>
      <c r="P2147" s="337" t="s">
        <v>19695</v>
      </c>
      <c r="Q2147" s="337" t="s">
        <v>19695</v>
      </c>
      <c r="R2147" s="337" t="s">
        <v>134</v>
      </c>
      <c r="S2147" s="337" t="s">
        <v>1597</v>
      </c>
      <c r="T2147" s="337" t="s">
        <v>9068</v>
      </c>
      <c r="U2147" s="337" t="s">
        <v>9068</v>
      </c>
      <c r="V2147" s="337">
        <v>4</v>
      </c>
      <c r="W2147" s="337" t="s">
        <v>19695</v>
      </c>
      <c r="X2147" s="337" t="s">
        <v>19695</v>
      </c>
      <c r="Y2147" s="337" t="s">
        <v>19695</v>
      </c>
      <c r="Z2147" s="337" t="s">
        <v>1745</v>
      </c>
      <c r="AA2147" s="337" t="s">
        <v>761</v>
      </c>
      <c r="AB2147" s="337" t="s">
        <v>762</v>
      </c>
      <c r="AC2147" s="337" t="s">
        <v>15284</v>
      </c>
    </row>
    <row r="2148" spans="1:29" ht="15.8" x14ac:dyDescent="0.25">
      <c r="A2148" s="337" t="s">
        <v>1723</v>
      </c>
      <c r="B2148" s="337" t="s">
        <v>8290</v>
      </c>
      <c r="C2148" s="337" t="s">
        <v>1821</v>
      </c>
      <c r="D2148" s="337" t="s">
        <v>449</v>
      </c>
      <c r="E2148" s="337" t="s">
        <v>8291</v>
      </c>
      <c r="F2148" s="338">
        <v>43534</v>
      </c>
      <c r="G2148" s="337" t="s">
        <v>7522</v>
      </c>
      <c r="H2148" s="338">
        <v>43646</v>
      </c>
      <c r="I2148" s="337" t="s">
        <v>19695</v>
      </c>
      <c r="J2148" s="337" t="s">
        <v>16</v>
      </c>
      <c r="K2148" s="337" t="s">
        <v>19695</v>
      </c>
      <c r="L2148" s="337" t="s">
        <v>19695</v>
      </c>
      <c r="M2148" s="337" t="s">
        <v>19695</v>
      </c>
      <c r="N2148" s="337" t="s">
        <v>19695</v>
      </c>
      <c r="O2148" s="337" t="s">
        <v>19695</v>
      </c>
      <c r="P2148" s="337" t="s">
        <v>19695</v>
      </c>
      <c r="Q2148" s="337" t="s">
        <v>19695</v>
      </c>
      <c r="R2148" s="337" t="s">
        <v>75</v>
      </c>
      <c r="S2148" s="337" t="s">
        <v>4481</v>
      </c>
      <c r="T2148" s="337" t="s">
        <v>8292</v>
      </c>
      <c r="U2148" s="337" t="s">
        <v>2166</v>
      </c>
      <c r="V2148" s="337">
        <v>8</v>
      </c>
      <c r="W2148" s="337" t="s">
        <v>19695</v>
      </c>
      <c r="X2148" s="337" t="s">
        <v>19695</v>
      </c>
      <c r="Y2148" s="337" t="s">
        <v>19695</v>
      </c>
      <c r="Z2148" s="337" t="s">
        <v>1753</v>
      </c>
      <c r="AA2148" s="337" t="s">
        <v>717</v>
      </c>
      <c r="AB2148" s="337" t="s">
        <v>718</v>
      </c>
      <c r="AC2148" s="337" t="s">
        <v>14031</v>
      </c>
    </row>
    <row r="2149" spans="1:29" ht="15.8" x14ac:dyDescent="0.25">
      <c r="A2149" s="337" t="s">
        <v>1723</v>
      </c>
      <c r="B2149" s="337" t="s">
        <v>8072</v>
      </c>
      <c r="C2149" s="337" t="s">
        <v>1725</v>
      </c>
      <c r="D2149" s="337" t="s">
        <v>13527</v>
      </c>
      <c r="E2149" s="337" t="s">
        <v>7256</v>
      </c>
      <c r="F2149" s="338">
        <v>43489</v>
      </c>
      <c r="G2149" s="337" t="s">
        <v>7504</v>
      </c>
      <c r="H2149" s="338">
        <v>43645</v>
      </c>
      <c r="I2149" s="337" t="s">
        <v>19695</v>
      </c>
      <c r="J2149" s="337" t="s">
        <v>16</v>
      </c>
      <c r="K2149" s="337" t="s">
        <v>19695</v>
      </c>
      <c r="L2149" s="337" t="s">
        <v>19695</v>
      </c>
      <c r="M2149" s="337" t="s">
        <v>19695</v>
      </c>
      <c r="N2149" s="337" t="s">
        <v>19695</v>
      </c>
      <c r="O2149" s="337" t="s">
        <v>19695</v>
      </c>
      <c r="P2149" s="337" t="s">
        <v>19695</v>
      </c>
      <c r="Q2149" s="337" t="s">
        <v>19695</v>
      </c>
      <c r="R2149" s="337" t="s">
        <v>144</v>
      </c>
      <c r="S2149" s="337" t="s">
        <v>446</v>
      </c>
      <c r="T2149" s="337" t="s">
        <v>55</v>
      </c>
      <c r="U2149" s="337" t="s">
        <v>388</v>
      </c>
      <c r="V2149" s="337">
        <v>4</v>
      </c>
      <c r="W2149" s="337" t="s">
        <v>19695</v>
      </c>
      <c r="X2149" s="337" t="s">
        <v>19695</v>
      </c>
      <c r="Y2149" s="337" t="s">
        <v>19695</v>
      </c>
      <c r="Z2149" s="337" t="s">
        <v>1728</v>
      </c>
      <c r="AA2149" s="337" t="s">
        <v>717</v>
      </c>
      <c r="AB2149" s="337" t="s">
        <v>718</v>
      </c>
      <c r="AC2149" s="337" t="s">
        <v>14062</v>
      </c>
    </row>
    <row r="2150" spans="1:29" ht="15.8" x14ac:dyDescent="0.25">
      <c r="A2150" s="337" t="s">
        <v>1723</v>
      </c>
      <c r="B2150" s="337" t="s">
        <v>7503</v>
      </c>
      <c r="C2150" s="337" t="s">
        <v>1821</v>
      </c>
      <c r="D2150" s="337" t="s">
        <v>449</v>
      </c>
      <c r="E2150" s="337" t="s">
        <v>4491</v>
      </c>
      <c r="F2150" s="338">
        <v>43327</v>
      </c>
      <c r="G2150" s="337" t="s">
        <v>7504</v>
      </c>
      <c r="H2150" s="338">
        <v>43645</v>
      </c>
      <c r="I2150" s="337" t="s">
        <v>19695</v>
      </c>
      <c r="J2150" s="337" t="s">
        <v>16</v>
      </c>
      <c r="K2150" s="337" t="s">
        <v>19695</v>
      </c>
      <c r="L2150" s="337" t="s">
        <v>19695</v>
      </c>
      <c r="M2150" s="337" t="s">
        <v>19695</v>
      </c>
      <c r="N2150" s="337" t="s">
        <v>19695</v>
      </c>
      <c r="O2150" s="337" t="s">
        <v>19695</v>
      </c>
      <c r="P2150" s="337" t="s">
        <v>19695</v>
      </c>
      <c r="Q2150" s="337" t="s">
        <v>19695</v>
      </c>
      <c r="R2150" s="337" t="s">
        <v>144</v>
      </c>
      <c r="S2150" s="337" t="s">
        <v>446</v>
      </c>
      <c r="T2150" s="337" t="s">
        <v>55</v>
      </c>
      <c r="U2150" s="337" t="s">
        <v>1352</v>
      </c>
      <c r="V2150" s="337">
        <v>4</v>
      </c>
      <c r="W2150" s="337" t="s">
        <v>19695</v>
      </c>
      <c r="X2150" s="337" t="s">
        <v>19695</v>
      </c>
      <c r="Y2150" s="337" t="s">
        <v>19695</v>
      </c>
      <c r="Z2150" s="337" t="s">
        <v>1728</v>
      </c>
      <c r="AA2150" s="337" t="s">
        <v>717</v>
      </c>
      <c r="AB2150" s="337" t="s">
        <v>718</v>
      </c>
      <c r="AC2150" s="337" t="s">
        <v>14078</v>
      </c>
    </row>
    <row r="2151" spans="1:29" ht="15.8" x14ac:dyDescent="0.25">
      <c r="A2151" s="337" t="s">
        <v>1723</v>
      </c>
      <c r="B2151" s="337" t="s">
        <v>9962</v>
      </c>
      <c r="C2151" s="337" t="s">
        <v>1821</v>
      </c>
      <c r="D2151" s="337" t="s">
        <v>449</v>
      </c>
      <c r="E2151" s="337" t="s">
        <v>8388</v>
      </c>
      <c r="F2151" s="338">
        <v>43598</v>
      </c>
      <c r="G2151" s="337" t="s">
        <v>7504</v>
      </c>
      <c r="H2151" s="338">
        <v>43645</v>
      </c>
      <c r="I2151" s="337" t="s">
        <v>19695</v>
      </c>
      <c r="J2151" s="337" t="s">
        <v>36</v>
      </c>
      <c r="K2151" s="337" t="s">
        <v>19695</v>
      </c>
      <c r="L2151" s="337" t="s">
        <v>19695</v>
      </c>
      <c r="M2151" s="337" t="s">
        <v>19695</v>
      </c>
      <c r="N2151" s="337" t="s">
        <v>19695</v>
      </c>
      <c r="O2151" s="337" t="s">
        <v>19695</v>
      </c>
      <c r="P2151" s="337" t="s">
        <v>19695</v>
      </c>
      <c r="Q2151" s="337" t="s">
        <v>19695</v>
      </c>
      <c r="R2151" s="337" t="s">
        <v>18</v>
      </c>
      <c r="S2151" s="337" t="s">
        <v>1033</v>
      </c>
      <c r="T2151" s="337" t="s">
        <v>5250</v>
      </c>
      <c r="U2151" s="337" t="s">
        <v>9963</v>
      </c>
      <c r="V2151" s="337">
        <v>8</v>
      </c>
      <c r="W2151" s="337" t="s">
        <v>19695</v>
      </c>
      <c r="X2151" s="337" t="s">
        <v>19695</v>
      </c>
      <c r="Y2151" s="337" t="s">
        <v>19695</v>
      </c>
      <c r="Z2151" s="337" t="s">
        <v>1728</v>
      </c>
      <c r="AA2151" s="337" t="s">
        <v>735</v>
      </c>
      <c r="AB2151" s="337" t="s">
        <v>718</v>
      </c>
      <c r="AC2151" s="337" t="s">
        <v>14078</v>
      </c>
    </row>
    <row r="2152" spans="1:29" ht="15.8" x14ac:dyDescent="0.25">
      <c r="A2152" s="337" t="s">
        <v>1723</v>
      </c>
      <c r="B2152" s="337" t="s">
        <v>9809</v>
      </c>
      <c r="C2152" s="337" t="s">
        <v>1821</v>
      </c>
      <c r="D2152" s="337" t="s">
        <v>449</v>
      </c>
      <c r="E2152" s="337" t="s">
        <v>7555</v>
      </c>
      <c r="F2152" s="338">
        <v>43634</v>
      </c>
      <c r="G2152" s="337" t="s">
        <v>7504</v>
      </c>
      <c r="H2152" s="338">
        <v>43645</v>
      </c>
      <c r="I2152" s="337" t="s">
        <v>19695</v>
      </c>
      <c r="J2152" s="337" t="s">
        <v>36</v>
      </c>
      <c r="K2152" s="337" t="s">
        <v>19695</v>
      </c>
      <c r="L2152" s="337" t="s">
        <v>19695</v>
      </c>
      <c r="M2152" s="337" t="s">
        <v>19695</v>
      </c>
      <c r="N2152" s="337" t="s">
        <v>19695</v>
      </c>
      <c r="O2152" s="337" t="s">
        <v>19695</v>
      </c>
      <c r="P2152" s="337" t="s">
        <v>19695</v>
      </c>
      <c r="Q2152" s="337" t="s">
        <v>19695</v>
      </c>
      <c r="R2152" s="337" t="s">
        <v>117</v>
      </c>
      <c r="S2152" s="337" t="s">
        <v>6215</v>
      </c>
      <c r="T2152" s="337" t="s">
        <v>145</v>
      </c>
      <c r="U2152" s="337" t="s">
        <v>118</v>
      </c>
      <c r="V2152" s="337">
        <v>4</v>
      </c>
      <c r="W2152" s="337" t="s">
        <v>19695</v>
      </c>
      <c r="X2152" s="337" t="s">
        <v>19695</v>
      </c>
      <c r="Y2152" s="337" t="s">
        <v>19695</v>
      </c>
      <c r="Z2152" s="337" t="s">
        <v>1745</v>
      </c>
      <c r="AA2152" s="337" t="s">
        <v>761</v>
      </c>
      <c r="AB2152" s="337" t="s">
        <v>762</v>
      </c>
      <c r="AC2152" s="337" t="s">
        <v>14038</v>
      </c>
    </row>
    <row r="2153" spans="1:29" ht="15.8" x14ac:dyDescent="0.25">
      <c r="A2153" s="337" t="s">
        <v>1723</v>
      </c>
      <c r="B2153" s="337" t="s">
        <v>11804</v>
      </c>
      <c r="C2153" s="337" t="s">
        <v>1725</v>
      </c>
      <c r="D2153" s="337" t="s">
        <v>13527</v>
      </c>
      <c r="E2153" s="337" t="s">
        <v>8388</v>
      </c>
      <c r="F2153" s="338">
        <v>43598</v>
      </c>
      <c r="G2153" s="337" t="s">
        <v>8538</v>
      </c>
      <c r="H2153" s="338">
        <v>43644</v>
      </c>
      <c r="I2153" s="337" t="s">
        <v>19695</v>
      </c>
      <c r="J2153" s="337" t="s">
        <v>36</v>
      </c>
      <c r="K2153" s="337" t="s">
        <v>19695</v>
      </c>
      <c r="L2153" s="337" t="s">
        <v>19695</v>
      </c>
      <c r="M2153" s="337" t="s">
        <v>19695</v>
      </c>
      <c r="N2153" s="337" t="s">
        <v>19695</v>
      </c>
      <c r="O2153" s="337" t="s">
        <v>19695</v>
      </c>
      <c r="P2153" s="337" t="s">
        <v>19695</v>
      </c>
      <c r="Q2153" s="337" t="s">
        <v>19695</v>
      </c>
      <c r="R2153" s="337" t="s">
        <v>134</v>
      </c>
      <c r="S2153" s="337" t="s">
        <v>782</v>
      </c>
      <c r="T2153" s="337" t="s">
        <v>782</v>
      </c>
      <c r="U2153" s="337" t="s">
        <v>1203</v>
      </c>
      <c r="V2153" s="337">
        <v>10</v>
      </c>
      <c r="W2153" s="337" t="s">
        <v>19695</v>
      </c>
      <c r="X2153" s="337" t="s">
        <v>19695</v>
      </c>
      <c r="Y2153" s="337" t="s">
        <v>19695</v>
      </c>
      <c r="Z2153" s="337" t="s">
        <v>1728</v>
      </c>
      <c r="AA2153" s="337" t="s">
        <v>735</v>
      </c>
      <c r="AB2153" s="337" t="s">
        <v>718</v>
      </c>
      <c r="AC2153" s="337" t="s">
        <v>14051</v>
      </c>
    </row>
    <row r="2154" spans="1:29" ht="15.8" x14ac:dyDescent="0.25">
      <c r="A2154" s="337" t="s">
        <v>1723</v>
      </c>
      <c r="B2154" s="337" t="s">
        <v>9813</v>
      </c>
      <c r="C2154" s="337" t="s">
        <v>1821</v>
      </c>
      <c r="D2154" s="337" t="s">
        <v>449</v>
      </c>
      <c r="E2154" s="337" t="s">
        <v>7555</v>
      </c>
      <c r="F2154" s="338">
        <v>43634</v>
      </c>
      <c r="G2154" s="337" t="s">
        <v>8538</v>
      </c>
      <c r="H2154" s="338">
        <v>43644</v>
      </c>
      <c r="I2154" s="337" t="s">
        <v>19695</v>
      </c>
      <c r="J2154" s="337" t="s">
        <v>36</v>
      </c>
      <c r="K2154" s="337" t="s">
        <v>19695</v>
      </c>
      <c r="L2154" s="337" t="s">
        <v>19695</v>
      </c>
      <c r="M2154" s="337" t="s">
        <v>19695</v>
      </c>
      <c r="N2154" s="337" t="s">
        <v>19695</v>
      </c>
      <c r="O2154" s="337" t="s">
        <v>19695</v>
      </c>
      <c r="P2154" s="337" t="s">
        <v>19695</v>
      </c>
      <c r="Q2154" s="337" t="s">
        <v>19695</v>
      </c>
      <c r="R2154" s="337" t="s">
        <v>134</v>
      </c>
      <c r="S2154" s="337" t="s">
        <v>1597</v>
      </c>
      <c r="T2154" s="337" t="s">
        <v>1597</v>
      </c>
      <c r="U2154" s="337" t="s">
        <v>9814</v>
      </c>
      <c r="V2154" s="337">
        <v>9</v>
      </c>
      <c r="W2154" s="337" t="s">
        <v>19695</v>
      </c>
      <c r="X2154" s="337" t="s">
        <v>19695</v>
      </c>
      <c r="Y2154" s="337" t="s">
        <v>19695</v>
      </c>
      <c r="Z2154" s="337" t="s">
        <v>1745</v>
      </c>
      <c r="AA2154" s="337" t="s">
        <v>761</v>
      </c>
      <c r="AB2154" s="337" t="s">
        <v>762</v>
      </c>
      <c r="AC2154" s="337" t="s">
        <v>14028</v>
      </c>
    </row>
    <row r="2155" spans="1:29" ht="15.8" x14ac:dyDescent="0.25">
      <c r="A2155" s="337" t="s">
        <v>1723</v>
      </c>
      <c r="B2155" s="337" t="s">
        <v>9812</v>
      </c>
      <c r="C2155" s="337" t="s">
        <v>1725</v>
      </c>
      <c r="D2155" s="337" t="s">
        <v>13527</v>
      </c>
      <c r="E2155" s="337" t="s">
        <v>7555</v>
      </c>
      <c r="F2155" s="338">
        <v>43634</v>
      </c>
      <c r="G2155" s="337" t="s">
        <v>8538</v>
      </c>
      <c r="H2155" s="338">
        <v>43644</v>
      </c>
      <c r="I2155" s="337" t="s">
        <v>19695</v>
      </c>
      <c r="J2155" s="337" t="s">
        <v>36</v>
      </c>
      <c r="K2155" s="337" t="s">
        <v>19695</v>
      </c>
      <c r="L2155" s="337" t="s">
        <v>19695</v>
      </c>
      <c r="M2155" s="337" t="s">
        <v>19695</v>
      </c>
      <c r="N2155" s="337" t="s">
        <v>19695</v>
      </c>
      <c r="O2155" s="337" t="s">
        <v>19695</v>
      </c>
      <c r="P2155" s="337" t="s">
        <v>19695</v>
      </c>
      <c r="Q2155" s="337" t="s">
        <v>19695</v>
      </c>
      <c r="R2155" s="337" t="s">
        <v>117</v>
      </c>
      <c r="S2155" s="337" t="s">
        <v>145</v>
      </c>
      <c r="T2155" s="337" t="s">
        <v>145</v>
      </c>
      <c r="U2155" s="337" t="s">
        <v>118</v>
      </c>
      <c r="V2155" s="337">
        <v>4</v>
      </c>
      <c r="W2155" s="337" t="s">
        <v>19695</v>
      </c>
      <c r="X2155" s="337" t="s">
        <v>19695</v>
      </c>
      <c r="Y2155" s="337" t="s">
        <v>19695</v>
      </c>
      <c r="Z2155" s="337" t="s">
        <v>1745</v>
      </c>
      <c r="AA2155" s="337" t="s">
        <v>761</v>
      </c>
      <c r="AB2155" s="337" t="s">
        <v>762</v>
      </c>
      <c r="AC2155" s="337" t="s">
        <v>14038</v>
      </c>
    </row>
    <row r="2156" spans="1:29" ht="15.8" x14ac:dyDescent="0.25">
      <c r="A2156" s="337" t="s">
        <v>1723</v>
      </c>
      <c r="B2156" s="337" t="s">
        <v>9808</v>
      </c>
      <c r="C2156" s="337" t="s">
        <v>1821</v>
      </c>
      <c r="D2156" s="337" t="s">
        <v>449</v>
      </c>
      <c r="E2156" s="337" t="s">
        <v>7555</v>
      </c>
      <c r="F2156" s="338">
        <v>43634</v>
      </c>
      <c r="G2156" s="337" t="s">
        <v>8538</v>
      </c>
      <c r="H2156" s="338">
        <v>43644</v>
      </c>
      <c r="I2156" s="337" t="s">
        <v>19695</v>
      </c>
      <c r="J2156" s="337" t="s">
        <v>16</v>
      </c>
      <c r="K2156" s="337" t="s">
        <v>19695</v>
      </c>
      <c r="L2156" s="337" t="s">
        <v>19695</v>
      </c>
      <c r="M2156" s="337" t="s">
        <v>19695</v>
      </c>
      <c r="N2156" s="337" t="s">
        <v>19695</v>
      </c>
      <c r="O2156" s="337" t="s">
        <v>19695</v>
      </c>
      <c r="P2156" s="337" t="s">
        <v>19695</v>
      </c>
      <c r="Q2156" s="337" t="s">
        <v>19695</v>
      </c>
      <c r="R2156" s="337" t="s">
        <v>117</v>
      </c>
      <c r="S2156" s="337" t="s">
        <v>145</v>
      </c>
      <c r="T2156" s="337" t="s">
        <v>145</v>
      </c>
      <c r="U2156" s="337" t="s">
        <v>118</v>
      </c>
      <c r="V2156" s="337">
        <v>4</v>
      </c>
      <c r="W2156" s="337" t="s">
        <v>19695</v>
      </c>
      <c r="X2156" s="337" t="s">
        <v>19695</v>
      </c>
      <c r="Y2156" s="337" t="s">
        <v>19695</v>
      </c>
      <c r="Z2156" s="337" t="s">
        <v>1745</v>
      </c>
      <c r="AA2156" s="337" t="s">
        <v>761</v>
      </c>
      <c r="AB2156" s="337" t="s">
        <v>762</v>
      </c>
      <c r="AC2156" s="337" t="s">
        <v>14038</v>
      </c>
    </row>
    <row r="2157" spans="1:29" ht="15.8" x14ac:dyDescent="0.25">
      <c r="A2157" s="337" t="s">
        <v>1723</v>
      </c>
      <c r="B2157" s="337" t="s">
        <v>8537</v>
      </c>
      <c r="C2157" s="337" t="s">
        <v>1725</v>
      </c>
      <c r="D2157" s="337" t="s">
        <v>1735</v>
      </c>
      <c r="E2157" s="337" t="s">
        <v>8538</v>
      </c>
      <c r="F2157" s="338">
        <v>43644</v>
      </c>
      <c r="G2157" s="337" t="s">
        <v>8538</v>
      </c>
      <c r="H2157" s="338">
        <v>43644</v>
      </c>
      <c r="I2157" s="337" t="s">
        <v>19695</v>
      </c>
      <c r="J2157" s="337" t="s">
        <v>36</v>
      </c>
      <c r="K2157" s="337" t="s">
        <v>19695</v>
      </c>
      <c r="L2157" s="337" t="s">
        <v>19695</v>
      </c>
      <c r="M2157" s="337" t="s">
        <v>19695</v>
      </c>
      <c r="N2157" s="337" t="s">
        <v>19695</v>
      </c>
      <c r="O2157" s="337" t="s">
        <v>19695</v>
      </c>
      <c r="P2157" s="337" t="s">
        <v>19695</v>
      </c>
      <c r="Q2157" s="337" t="s">
        <v>19695</v>
      </c>
      <c r="R2157" s="337" t="s">
        <v>35</v>
      </c>
      <c r="S2157" s="337" t="s">
        <v>404</v>
      </c>
      <c r="T2157" s="337" t="s">
        <v>8531</v>
      </c>
      <c r="U2157" s="337" t="s">
        <v>7019</v>
      </c>
      <c r="V2157" s="337">
        <v>8</v>
      </c>
      <c r="W2157" s="337" t="s">
        <v>19695</v>
      </c>
      <c r="X2157" s="337" t="s">
        <v>19695</v>
      </c>
      <c r="Y2157" s="337" t="s">
        <v>19695</v>
      </c>
      <c r="Z2157" s="337" t="s">
        <v>1753</v>
      </c>
      <c r="AA2157" s="337" t="s">
        <v>717</v>
      </c>
      <c r="AB2157" s="337" t="s">
        <v>718</v>
      </c>
      <c r="AC2157" s="337" t="s">
        <v>14031</v>
      </c>
    </row>
    <row r="2158" spans="1:29" ht="15.8" x14ac:dyDescent="0.25">
      <c r="A2158" s="337" t="s">
        <v>1723</v>
      </c>
      <c r="B2158" s="337" t="s">
        <v>10374</v>
      </c>
      <c r="C2158" s="337" t="s">
        <v>1821</v>
      </c>
      <c r="D2158" s="337" t="s">
        <v>449</v>
      </c>
      <c r="E2158" s="337" t="s">
        <v>1781</v>
      </c>
      <c r="F2158" s="338">
        <v>43586</v>
      </c>
      <c r="G2158" s="337" t="s">
        <v>8287</v>
      </c>
      <c r="H2158" s="338">
        <v>43643</v>
      </c>
      <c r="I2158" s="337" t="s">
        <v>19695</v>
      </c>
      <c r="J2158" s="337" t="s">
        <v>36</v>
      </c>
      <c r="K2158" s="337" t="s">
        <v>19695</v>
      </c>
      <c r="L2158" s="337" t="s">
        <v>19695</v>
      </c>
      <c r="M2158" s="337" t="s">
        <v>19695</v>
      </c>
      <c r="N2158" s="337" t="s">
        <v>19695</v>
      </c>
      <c r="O2158" s="337" t="s">
        <v>19695</v>
      </c>
      <c r="P2158" s="337" t="s">
        <v>19695</v>
      </c>
      <c r="Q2158" s="337" t="s">
        <v>19695</v>
      </c>
      <c r="R2158" s="337" t="s">
        <v>56</v>
      </c>
      <c r="S2158" s="337" t="s">
        <v>79</v>
      </c>
      <c r="T2158" s="337" t="s">
        <v>1944</v>
      </c>
      <c r="U2158" s="337" t="s">
        <v>10050</v>
      </c>
      <c r="V2158" s="337">
        <v>12</v>
      </c>
      <c r="W2158" s="337" t="s">
        <v>19695</v>
      </c>
      <c r="X2158" s="337" t="s">
        <v>19695</v>
      </c>
      <c r="Y2158" s="337" t="s">
        <v>19695</v>
      </c>
      <c r="Z2158" s="337" t="s">
        <v>1728</v>
      </c>
      <c r="AA2158" s="337" t="s">
        <v>766</v>
      </c>
      <c r="AB2158" s="337" t="s">
        <v>718</v>
      </c>
      <c r="AC2158" s="337" t="s">
        <v>14029</v>
      </c>
    </row>
    <row r="2159" spans="1:29" ht="15.8" x14ac:dyDescent="0.25">
      <c r="A2159" s="337" t="s">
        <v>1723</v>
      </c>
      <c r="B2159" s="337" t="s">
        <v>10828</v>
      </c>
      <c r="C2159" s="337" t="s">
        <v>1821</v>
      </c>
      <c r="D2159" s="337" t="s">
        <v>449</v>
      </c>
      <c r="E2159" s="337" t="s">
        <v>7490</v>
      </c>
      <c r="F2159" s="338">
        <v>43615</v>
      </c>
      <c r="G2159" s="337" t="s">
        <v>8287</v>
      </c>
      <c r="H2159" s="338">
        <v>43643</v>
      </c>
      <c r="I2159" s="337" t="s">
        <v>19695</v>
      </c>
      <c r="J2159" s="337" t="s">
        <v>36</v>
      </c>
      <c r="K2159" s="337" t="s">
        <v>19695</v>
      </c>
      <c r="L2159" s="337" t="s">
        <v>19695</v>
      </c>
      <c r="M2159" s="337" t="s">
        <v>19695</v>
      </c>
      <c r="N2159" s="337" t="s">
        <v>19695</v>
      </c>
      <c r="O2159" s="337" t="s">
        <v>19695</v>
      </c>
      <c r="P2159" s="337" t="s">
        <v>19695</v>
      </c>
      <c r="Q2159" s="337" t="s">
        <v>19695</v>
      </c>
      <c r="R2159" s="337" t="s">
        <v>15</v>
      </c>
      <c r="S2159" s="337" t="s">
        <v>1659</v>
      </c>
      <c r="T2159" s="337" t="s">
        <v>10829</v>
      </c>
      <c r="U2159" s="337" t="s">
        <v>10829</v>
      </c>
      <c r="V2159" s="337">
        <v>6</v>
      </c>
      <c r="W2159" s="337" t="s">
        <v>19695</v>
      </c>
      <c r="X2159" s="337" t="s">
        <v>19695</v>
      </c>
      <c r="Y2159" s="337" t="s">
        <v>19695</v>
      </c>
      <c r="Z2159" s="337" t="s">
        <v>1728</v>
      </c>
      <c r="AA2159" s="337" t="s">
        <v>717</v>
      </c>
      <c r="AB2159" s="337" t="s">
        <v>718</v>
      </c>
      <c r="AC2159" s="337" t="s">
        <v>14064</v>
      </c>
    </row>
    <row r="2160" spans="1:29" ht="15.8" x14ac:dyDescent="0.25">
      <c r="A2160" s="337" t="s">
        <v>1723</v>
      </c>
      <c r="B2160" s="337" t="s">
        <v>10438</v>
      </c>
      <c r="C2160" s="337" t="s">
        <v>1821</v>
      </c>
      <c r="D2160" s="337" t="s">
        <v>449</v>
      </c>
      <c r="E2160" s="337" t="s">
        <v>8388</v>
      </c>
      <c r="F2160" s="338">
        <v>43598</v>
      </c>
      <c r="G2160" s="337" t="s">
        <v>8287</v>
      </c>
      <c r="H2160" s="338">
        <v>43643</v>
      </c>
      <c r="I2160" s="337" t="s">
        <v>19695</v>
      </c>
      <c r="J2160" s="337" t="s">
        <v>36</v>
      </c>
      <c r="K2160" s="337" t="s">
        <v>19695</v>
      </c>
      <c r="L2160" s="337" t="s">
        <v>19695</v>
      </c>
      <c r="M2160" s="337" t="s">
        <v>19695</v>
      </c>
      <c r="N2160" s="337" t="s">
        <v>19695</v>
      </c>
      <c r="O2160" s="337" t="s">
        <v>19695</v>
      </c>
      <c r="P2160" s="337" t="s">
        <v>19695</v>
      </c>
      <c r="Q2160" s="337" t="s">
        <v>19695</v>
      </c>
      <c r="R2160" s="337" t="s">
        <v>56</v>
      </c>
      <c r="S2160" s="337" t="s">
        <v>79</v>
      </c>
      <c r="T2160" s="337" t="s">
        <v>79</v>
      </c>
      <c r="U2160" s="337" t="s">
        <v>10439</v>
      </c>
      <c r="V2160" s="337">
        <v>4</v>
      </c>
      <c r="W2160" s="337" t="s">
        <v>19695</v>
      </c>
      <c r="X2160" s="337" t="s">
        <v>19695</v>
      </c>
      <c r="Y2160" s="337" t="s">
        <v>19695</v>
      </c>
      <c r="Z2160" s="337" t="s">
        <v>1745</v>
      </c>
      <c r="AA2160" s="337" t="s">
        <v>897</v>
      </c>
      <c r="AB2160" s="337" t="s">
        <v>854</v>
      </c>
      <c r="AC2160" s="337" t="s">
        <v>14029</v>
      </c>
    </row>
    <row r="2161" spans="1:29" ht="15.8" x14ac:dyDescent="0.25">
      <c r="A2161" s="337" t="s">
        <v>1723</v>
      </c>
      <c r="B2161" s="337" t="s">
        <v>8286</v>
      </c>
      <c r="C2161" s="337" t="s">
        <v>1821</v>
      </c>
      <c r="D2161" s="337" t="s">
        <v>449</v>
      </c>
      <c r="E2161" s="337" t="s">
        <v>7715</v>
      </c>
      <c r="F2161" s="338">
        <v>43544</v>
      </c>
      <c r="G2161" s="337" t="s">
        <v>8287</v>
      </c>
      <c r="H2161" s="338">
        <v>43643</v>
      </c>
      <c r="I2161" s="337" t="s">
        <v>19695</v>
      </c>
      <c r="J2161" s="337" t="s">
        <v>36</v>
      </c>
      <c r="K2161" s="337" t="s">
        <v>19695</v>
      </c>
      <c r="L2161" s="337" t="s">
        <v>19695</v>
      </c>
      <c r="M2161" s="337" t="s">
        <v>19695</v>
      </c>
      <c r="N2161" s="337" t="s">
        <v>19695</v>
      </c>
      <c r="O2161" s="337" t="s">
        <v>19695</v>
      </c>
      <c r="P2161" s="337" t="s">
        <v>19695</v>
      </c>
      <c r="Q2161" s="337" t="s">
        <v>19695</v>
      </c>
      <c r="R2161" s="337" t="s">
        <v>75</v>
      </c>
      <c r="S2161" s="337" t="s">
        <v>75</v>
      </c>
      <c r="T2161" s="337" t="s">
        <v>8288</v>
      </c>
      <c r="U2161" s="337" t="s">
        <v>8289</v>
      </c>
      <c r="V2161" s="337">
        <v>10</v>
      </c>
      <c r="W2161" s="337" t="s">
        <v>19695</v>
      </c>
      <c r="X2161" s="337" t="s">
        <v>19695</v>
      </c>
      <c r="Y2161" s="337" t="s">
        <v>19695</v>
      </c>
      <c r="Z2161" s="337" t="s">
        <v>1753</v>
      </c>
      <c r="AA2161" s="337" t="s">
        <v>735</v>
      </c>
      <c r="AB2161" s="337" t="s">
        <v>718</v>
      </c>
      <c r="AC2161" s="337" t="s">
        <v>14029</v>
      </c>
    </row>
    <row r="2162" spans="1:29" ht="15.8" x14ac:dyDescent="0.25">
      <c r="A2162" s="337" t="s">
        <v>1723</v>
      </c>
      <c r="B2162" s="337" t="s">
        <v>8937</v>
      </c>
      <c r="C2162" s="337" t="s">
        <v>1821</v>
      </c>
      <c r="D2162" s="337" t="s">
        <v>449</v>
      </c>
      <c r="E2162" s="337" t="s">
        <v>7554</v>
      </c>
      <c r="F2162" s="338">
        <v>43573</v>
      </c>
      <c r="G2162" s="337" t="s">
        <v>8287</v>
      </c>
      <c r="H2162" s="338">
        <v>43643</v>
      </c>
      <c r="I2162" s="337" t="s">
        <v>19695</v>
      </c>
      <c r="J2162" s="337" t="s">
        <v>36</v>
      </c>
      <c r="K2162" s="337" t="s">
        <v>19695</v>
      </c>
      <c r="L2162" s="337" t="s">
        <v>19695</v>
      </c>
      <c r="M2162" s="337" t="s">
        <v>19695</v>
      </c>
      <c r="N2162" s="337" t="s">
        <v>19695</v>
      </c>
      <c r="O2162" s="337" t="s">
        <v>19695</v>
      </c>
      <c r="P2162" s="337" t="s">
        <v>19695</v>
      </c>
      <c r="Q2162" s="337" t="s">
        <v>19695</v>
      </c>
      <c r="R2162" s="337" t="s">
        <v>98</v>
      </c>
      <c r="S2162" s="337" t="s">
        <v>406</v>
      </c>
      <c r="T2162" s="337" t="s">
        <v>406</v>
      </c>
      <c r="U2162" s="337" t="s">
        <v>8938</v>
      </c>
      <c r="V2162" s="337">
        <v>10</v>
      </c>
      <c r="W2162" s="337" t="s">
        <v>19695</v>
      </c>
      <c r="X2162" s="337" t="s">
        <v>19695</v>
      </c>
      <c r="Y2162" s="337" t="s">
        <v>19695</v>
      </c>
      <c r="Z2162" s="337" t="s">
        <v>1753</v>
      </c>
      <c r="AA2162" s="337" t="s">
        <v>717</v>
      </c>
      <c r="AB2162" s="337" t="s">
        <v>718</v>
      </c>
      <c r="AC2162" s="337" t="s">
        <v>14062</v>
      </c>
    </row>
    <row r="2163" spans="1:29" ht="15.8" x14ac:dyDescent="0.25">
      <c r="A2163" s="337" t="s">
        <v>1723</v>
      </c>
      <c r="B2163" s="337" t="s">
        <v>9224</v>
      </c>
      <c r="C2163" s="337" t="s">
        <v>1821</v>
      </c>
      <c r="D2163" s="337" t="s">
        <v>449</v>
      </c>
      <c r="E2163" s="337" t="s">
        <v>1781</v>
      </c>
      <c r="F2163" s="338">
        <v>43586</v>
      </c>
      <c r="G2163" s="337" t="s">
        <v>8648</v>
      </c>
      <c r="H2163" s="338">
        <v>43642</v>
      </c>
      <c r="I2163" s="337" t="s">
        <v>19695</v>
      </c>
      <c r="J2163" s="337" t="s">
        <v>36</v>
      </c>
      <c r="K2163" s="337" t="s">
        <v>19695</v>
      </c>
      <c r="L2163" s="337" t="s">
        <v>19695</v>
      </c>
      <c r="M2163" s="337" t="s">
        <v>19695</v>
      </c>
      <c r="N2163" s="337" t="s">
        <v>19695</v>
      </c>
      <c r="O2163" s="337" t="s">
        <v>19695</v>
      </c>
      <c r="P2163" s="337" t="s">
        <v>19695</v>
      </c>
      <c r="Q2163" s="337" t="s">
        <v>19695</v>
      </c>
      <c r="R2163" s="337" t="s">
        <v>2803</v>
      </c>
      <c r="S2163" s="337" t="s">
        <v>3771</v>
      </c>
      <c r="T2163" s="337" t="s">
        <v>9225</v>
      </c>
      <c r="U2163" s="337" t="s">
        <v>9226</v>
      </c>
      <c r="V2163" s="337">
        <v>12</v>
      </c>
      <c r="W2163" s="337" t="s">
        <v>19695</v>
      </c>
      <c r="X2163" s="337" t="s">
        <v>19695</v>
      </c>
      <c r="Y2163" s="337" t="s">
        <v>19695</v>
      </c>
      <c r="Z2163" s="337" t="s">
        <v>1728</v>
      </c>
      <c r="AA2163" s="337" t="s">
        <v>717</v>
      </c>
      <c r="AB2163" s="337" t="s">
        <v>718</v>
      </c>
      <c r="AC2163" s="337" t="s">
        <v>14036</v>
      </c>
    </row>
    <row r="2164" spans="1:29" ht="15.8" x14ac:dyDescent="0.25">
      <c r="A2164" s="337" t="s">
        <v>1723</v>
      </c>
      <c r="B2164" s="337" t="s">
        <v>9810</v>
      </c>
      <c r="C2164" s="337" t="s">
        <v>1725</v>
      </c>
      <c r="D2164" s="337" t="s">
        <v>13527</v>
      </c>
      <c r="E2164" s="337" t="s">
        <v>7555</v>
      </c>
      <c r="F2164" s="338">
        <v>43634</v>
      </c>
      <c r="G2164" s="337" t="s">
        <v>8648</v>
      </c>
      <c r="H2164" s="338">
        <v>43642</v>
      </c>
      <c r="I2164" s="337" t="s">
        <v>19695</v>
      </c>
      <c r="J2164" s="337" t="s">
        <v>16</v>
      </c>
      <c r="K2164" s="337" t="s">
        <v>19695</v>
      </c>
      <c r="L2164" s="337" t="s">
        <v>19695</v>
      </c>
      <c r="M2164" s="337" t="s">
        <v>19695</v>
      </c>
      <c r="N2164" s="337" t="s">
        <v>19695</v>
      </c>
      <c r="O2164" s="337" t="s">
        <v>19695</v>
      </c>
      <c r="P2164" s="337" t="s">
        <v>19695</v>
      </c>
      <c r="Q2164" s="337" t="s">
        <v>19695</v>
      </c>
      <c r="R2164" s="337" t="s">
        <v>117</v>
      </c>
      <c r="S2164" s="337" t="s">
        <v>145</v>
      </c>
      <c r="T2164" s="337" t="s">
        <v>145</v>
      </c>
      <c r="U2164" s="337" t="s">
        <v>118</v>
      </c>
      <c r="V2164" s="337">
        <v>4</v>
      </c>
      <c r="W2164" s="337" t="s">
        <v>19695</v>
      </c>
      <c r="X2164" s="337" t="s">
        <v>19695</v>
      </c>
      <c r="Y2164" s="337" t="s">
        <v>19695</v>
      </c>
      <c r="Z2164" s="337" t="s">
        <v>1745</v>
      </c>
      <c r="AA2164" s="337" t="s">
        <v>761</v>
      </c>
      <c r="AB2164" s="337" t="s">
        <v>762</v>
      </c>
      <c r="AC2164" s="337" t="s">
        <v>14038</v>
      </c>
    </row>
    <row r="2165" spans="1:29" ht="15.8" x14ac:dyDescent="0.25">
      <c r="A2165" s="337" t="s">
        <v>1723</v>
      </c>
      <c r="B2165" s="337" t="s">
        <v>9799</v>
      </c>
      <c r="C2165" s="337" t="s">
        <v>1788</v>
      </c>
      <c r="D2165" s="337" t="s">
        <v>769</v>
      </c>
      <c r="E2165" s="337" t="s">
        <v>7616</v>
      </c>
      <c r="F2165" s="338">
        <v>43603</v>
      </c>
      <c r="G2165" s="337" t="s">
        <v>8648</v>
      </c>
      <c r="H2165" s="338">
        <v>43642</v>
      </c>
      <c r="I2165" s="337" t="s">
        <v>19695</v>
      </c>
      <c r="J2165" s="337" t="s">
        <v>36</v>
      </c>
      <c r="K2165" s="337" t="s">
        <v>19695</v>
      </c>
      <c r="L2165" s="337" t="s">
        <v>19695</v>
      </c>
      <c r="M2165" s="337" t="s">
        <v>19695</v>
      </c>
      <c r="N2165" s="337" t="s">
        <v>19695</v>
      </c>
      <c r="O2165" s="337" t="s">
        <v>19695</v>
      </c>
      <c r="P2165" s="337" t="s">
        <v>19695</v>
      </c>
      <c r="Q2165" s="337" t="s">
        <v>19695</v>
      </c>
      <c r="R2165" s="337" t="s">
        <v>117</v>
      </c>
      <c r="S2165" s="337" t="s">
        <v>145</v>
      </c>
      <c r="T2165" s="337" t="s">
        <v>145</v>
      </c>
      <c r="U2165" s="337" t="s">
        <v>118</v>
      </c>
      <c r="V2165" s="337">
        <v>9</v>
      </c>
      <c r="W2165" s="337" t="s">
        <v>19695</v>
      </c>
      <c r="X2165" s="337" t="s">
        <v>19695</v>
      </c>
      <c r="Y2165" s="337" t="s">
        <v>19695</v>
      </c>
      <c r="Z2165" s="337" t="s">
        <v>1745</v>
      </c>
      <c r="AA2165" s="337" t="s">
        <v>761</v>
      </c>
      <c r="AB2165" s="337" t="s">
        <v>762</v>
      </c>
      <c r="AC2165" s="337" t="s">
        <v>14038</v>
      </c>
    </row>
    <row r="2166" spans="1:29" ht="15.8" x14ac:dyDescent="0.25">
      <c r="A2166" s="337" t="s">
        <v>1723</v>
      </c>
      <c r="B2166" s="337" t="s">
        <v>8647</v>
      </c>
      <c r="C2166" s="337" t="s">
        <v>1725</v>
      </c>
      <c r="D2166" s="337" t="s">
        <v>13527</v>
      </c>
      <c r="E2166" s="337" t="s">
        <v>7490</v>
      </c>
      <c r="F2166" s="338">
        <v>43615</v>
      </c>
      <c r="G2166" s="337" t="s">
        <v>8648</v>
      </c>
      <c r="H2166" s="338">
        <v>43642</v>
      </c>
      <c r="I2166" s="337" t="s">
        <v>19695</v>
      </c>
      <c r="J2166" s="337" t="s">
        <v>16</v>
      </c>
      <c r="K2166" s="337" t="s">
        <v>19695</v>
      </c>
      <c r="L2166" s="337" t="s">
        <v>19695</v>
      </c>
      <c r="M2166" s="337" t="s">
        <v>19695</v>
      </c>
      <c r="N2166" s="337" t="s">
        <v>19695</v>
      </c>
      <c r="O2166" s="337" t="s">
        <v>19695</v>
      </c>
      <c r="P2166" s="337" t="s">
        <v>19695</v>
      </c>
      <c r="Q2166" s="337" t="s">
        <v>19695</v>
      </c>
      <c r="R2166" s="337" t="s">
        <v>52</v>
      </c>
      <c r="S2166" s="337" t="s">
        <v>52</v>
      </c>
      <c r="T2166" s="337" t="s">
        <v>88</v>
      </c>
      <c r="U2166" s="337" t="s">
        <v>372</v>
      </c>
      <c r="V2166" s="337">
        <v>10</v>
      </c>
      <c r="W2166" s="337" t="s">
        <v>19695</v>
      </c>
      <c r="X2166" s="337" t="s">
        <v>19695</v>
      </c>
      <c r="Y2166" s="337" t="s">
        <v>19695</v>
      </c>
      <c r="Z2166" s="337" t="s">
        <v>1753</v>
      </c>
      <c r="AA2166" s="337" t="s">
        <v>735</v>
      </c>
      <c r="AB2166" s="337" t="s">
        <v>718</v>
      </c>
      <c r="AC2166" s="337" t="s">
        <v>15517</v>
      </c>
    </row>
    <row r="2167" spans="1:29" ht="15.8" x14ac:dyDescent="0.25">
      <c r="A2167" s="337" t="s">
        <v>1723</v>
      </c>
      <c r="B2167" s="337" t="s">
        <v>10376</v>
      </c>
      <c r="C2167" s="337" t="s">
        <v>1821</v>
      </c>
      <c r="D2167" s="337" t="s">
        <v>449</v>
      </c>
      <c r="E2167" s="337" t="s">
        <v>8971</v>
      </c>
      <c r="F2167" s="338">
        <v>43591</v>
      </c>
      <c r="G2167" s="337" t="s">
        <v>8566</v>
      </c>
      <c r="H2167" s="338">
        <v>43641</v>
      </c>
      <c r="I2167" s="337" t="s">
        <v>19695</v>
      </c>
      <c r="J2167" s="337" t="s">
        <v>36</v>
      </c>
      <c r="K2167" s="337" t="s">
        <v>19695</v>
      </c>
      <c r="L2167" s="337" t="s">
        <v>19695</v>
      </c>
      <c r="M2167" s="337" t="s">
        <v>19695</v>
      </c>
      <c r="N2167" s="337" t="s">
        <v>19695</v>
      </c>
      <c r="O2167" s="337" t="s">
        <v>19695</v>
      </c>
      <c r="P2167" s="337" t="s">
        <v>19695</v>
      </c>
      <c r="Q2167" s="337" t="s">
        <v>19695</v>
      </c>
      <c r="R2167" s="337" t="s">
        <v>130</v>
      </c>
      <c r="S2167" s="337" t="s">
        <v>940</v>
      </c>
      <c r="T2167" s="337" t="s">
        <v>4078</v>
      </c>
      <c r="U2167" s="337" t="s">
        <v>10377</v>
      </c>
      <c r="V2167" s="337">
        <v>10</v>
      </c>
      <c r="W2167" s="337" t="s">
        <v>19695</v>
      </c>
      <c r="X2167" s="337" t="s">
        <v>19695</v>
      </c>
      <c r="Y2167" s="337" t="s">
        <v>19695</v>
      </c>
      <c r="Z2167" s="337" t="s">
        <v>1728</v>
      </c>
      <c r="AA2167" s="337" t="s">
        <v>735</v>
      </c>
      <c r="AB2167" s="337" t="s">
        <v>718</v>
      </c>
      <c r="AC2167" s="337" t="s">
        <v>14030</v>
      </c>
    </row>
    <row r="2168" spans="1:29" ht="15.8" x14ac:dyDescent="0.25">
      <c r="A2168" s="337" t="s">
        <v>1723</v>
      </c>
      <c r="B2168" s="337" t="s">
        <v>8565</v>
      </c>
      <c r="C2168" s="337" t="s">
        <v>1821</v>
      </c>
      <c r="D2168" s="337" t="s">
        <v>449</v>
      </c>
      <c r="E2168" s="337" t="s">
        <v>1370</v>
      </c>
      <c r="F2168" s="338">
        <v>43621</v>
      </c>
      <c r="G2168" s="337" t="s">
        <v>8566</v>
      </c>
      <c r="H2168" s="338">
        <v>43641</v>
      </c>
      <c r="I2168" s="337" t="s">
        <v>19695</v>
      </c>
      <c r="J2168" s="337" t="s">
        <v>16</v>
      </c>
      <c r="K2168" s="337" t="s">
        <v>19695</v>
      </c>
      <c r="L2168" s="337" t="s">
        <v>19695</v>
      </c>
      <c r="M2168" s="337" t="s">
        <v>19695</v>
      </c>
      <c r="N2168" s="337" t="s">
        <v>19695</v>
      </c>
      <c r="O2168" s="337" t="s">
        <v>19695</v>
      </c>
      <c r="P2168" s="337" t="s">
        <v>19695</v>
      </c>
      <c r="Q2168" s="337" t="s">
        <v>19695</v>
      </c>
      <c r="R2168" s="337" t="s">
        <v>1225</v>
      </c>
      <c r="S2168" s="337" t="s">
        <v>100</v>
      </c>
      <c r="T2168" s="337" t="s">
        <v>116</v>
      </c>
      <c r="U2168" s="337" t="s">
        <v>8567</v>
      </c>
      <c r="V2168" s="337">
        <v>8</v>
      </c>
      <c r="W2168" s="337" t="s">
        <v>19695</v>
      </c>
      <c r="X2168" s="337" t="s">
        <v>19695</v>
      </c>
      <c r="Y2168" s="337" t="s">
        <v>19695</v>
      </c>
      <c r="Z2168" s="337" t="s">
        <v>1728</v>
      </c>
      <c r="AA2168" s="337" t="s">
        <v>735</v>
      </c>
      <c r="AB2168" s="337" t="s">
        <v>718</v>
      </c>
      <c r="AC2168" s="337" t="s">
        <v>14040</v>
      </c>
    </row>
    <row r="2169" spans="1:29" ht="15.8" x14ac:dyDescent="0.25">
      <c r="A2169" s="337" t="s">
        <v>1723</v>
      </c>
      <c r="B2169" s="337" t="s">
        <v>11807</v>
      </c>
      <c r="C2169" s="337" t="s">
        <v>1821</v>
      </c>
      <c r="D2169" s="337" t="s">
        <v>449</v>
      </c>
      <c r="E2169" s="337" t="s">
        <v>8422</v>
      </c>
      <c r="F2169" s="338">
        <v>43583</v>
      </c>
      <c r="G2169" s="337" t="s">
        <v>8566</v>
      </c>
      <c r="H2169" s="338">
        <v>43641</v>
      </c>
      <c r="I2169" s="337" t="s">
        <v>19695</v>
      </c>
      <c r="J2169" s="337" t="s">
        <v>16</v>
      </c>
      <c r="K2169" s="337" t="s">
        <v>19695</v>
      </c>
      <c r="L2169" s="337" t="s">
        <v>19695</v>
      </c>
      <c r="M2169" s="337" t="s">
        <v>19695</v>
      </c>
      <c r="N2169" s="337" t="s">
        <v>19695</v>
      </c>
      <c r="O2169" s="337" t="s">
        <v>19695</v>
      </c>
      <c r="P2169" s="337" t="s">
        <v>19695</v>
      </c>
      <c r="Q2169" s="337" t="s">
        <v>19695</v>
      </c>
      <c r="R2169" s="337" t="s">
        <v>134</v>
      </c>
      <c r="S2169" s="337" t="s">
        <v>782</v>
      </c>
      <c r="T2169" s="337" t="s">
        <v>6468</v>
      </c>
      <c r="U2169" s="337" t="s">
        <v>11808</v>
      </c>
      <c r="V2169" s="337">
        <v>8</v>
      </c>
      <c r="W2169" s="337" t="s">
        <v>19695</v>
      </c>
      <c r="X2169" s="337" t="s">
        <v>19695</v>
      </c>
      <c r="Y2169" s="337" t="s">
        <v>19695</v>
      </c>
      <c r="Z2169" s="337" t="s">
        <v>1728</v>
      </c>
      <c r="AA2169" s="337" t="s">
        <v>735</v>
      </c>
      <c r="AB2169" s="337" t="s">
        <v>718</v>
      </c>
      <c r="AC2169" s="337" t="s">
        <v>14074</v>
      </c>
    </row>
    <row r="2170" spans="1:29" ht="15.8" x14ac:dyDescent="0.25">
      <c r="A2170" s="337" t="s">
        <v>1723</v>
      </c>
      <c r="B2170" s="337" t="s">
        <v>9811</v>
      </c>
      <c r="C2170" s="337" t="s">
        <v>1821</v>
      </c>
      <c r="D2170" s="337" t="s">
        <v>449</v>
      </c>
      <c r="E2170" s="337" t="s">
        <v>8339</v>
      </c>
      <c r="F2170" s="338">
        <v>43633</v>
      </c>
      <c r="G2170" s="337" t="s">
        <v>8566</v>
      </c>
      <c r="H2170" s="338">
        <v>43641</v>
      </c>
      <c r="I2170" s="337" t="s">
        <v>19695</v>
      </c>
      <c r="J2170" s="337" t="s">
        <v>36</v>
      </c>
      <c r="K2170" s="337" t="s">
        <v>19695</v>
      </c>
      <c r="L2170" s="337" t="s">
        <v>19695</v>
      </c>
      <c r="M2170" s="337" t="s">
        <v>19695</v>
      </c>
      <c r="N2170" s="337" t="s">
        <v>19695</v>
      </c>
      <c r="O2170" s="337" t="s">
        <v>19695</v>
      </c>
      <c r="P2170" s="337" t="s">
        <v>19695</v>
      </c>
      <c r="Q2170" s="337" t="s">
        <v>19695</v>
      </c>
      <c r="R2170" s="337" t="s">
        <v>117</v>
      </c>
      <c r="S2170" s="337" t="s">
        <v>145</v>
      </c>
      <c r="T2170" s="337" t="s">
        <v>145</v>
      </c>
      <c r="U2170" s="337" t="s">
        <v>118</v>
      </c>
      <c r="V2170" s="337">
        <v>4</v>
      </c>
      <c r="W2170" s="337" t="s">
        <v>19695</v>
      </c>
      <c r="X2170" s="337" t="s">
        <v>19695</v>
      </c>
      <c r="Y2170" s="337" t="s">
        <v>19695</v>
      </c>
      <c r="Z2170" s="337" t="s">
        <v>1745</v>
      </c>
      <c r="AA2170" s="337" t="s">
        <v>761</v>
      </c>
      <c r="AB2170" s="337" t="s">
        <v>762</v>
      </c>
      <c r="AC2170" s="337" t="s">
        <v>14038</v>
      </c>
    </row>
    <row r="2171" spans="1:29" ht="15.8" x14ac:dyDescent="0.25">
      <c r="A2171" s="337" t="s">
        <v>1723</v>
      </c>
      <c r="B2171" s="337" t="s">
        <v>10029</v>
      </c>
      <c r="C2171" s="337" t="s">
        <v>1821</v>
      </c>
      <c r="D2171" s="337" t="s">
        <v>449</v>
      </c>
      <c r="E2171" s="337" t="s">
        <v>7447</v>
      </c>
      <c r="F2171" s="338">
        <v>43631</v>
      </c>
      <c r="G2171" s="337" t="s">
        <v>7704</v>
      </c>
      <c r="H2171" s="338">
        <v>43640</v>
      </c>
      <c r="I2171" s="337" t="s">
        <v>19695</v>
      </c>
      <c r="J2171" s="337" t="s">
        <v>36</v>
      </c>
      <c r="K2171" s="337" t="s">
        <v>19695</v>
      </c>
      <c r="L2171" s="337" t="s">
        <v>19695</v>
      </c>
      <c r="M2171" s="337" t="s">
        <v>19695</v>
      </c>
      <c r="N2171" s="337" t="s">
        <v>19695</v>
      </c>
      <c r="O2171" s="337" t="s">
        <v>19695</v>
      </c>
      <c r="P2171" s="337" t="s">
        <v>19695</v>
      </c>
      <c r="Q2171" s="337" t="s">
        <v>19695</v>
      </c>
      <c r="R2171" s="337" t="s">
        <v>71</v>
      </c>
      <c r="S2171" s="337" t="s">
        <v>3200</v>
      </c>
      <c r="T2171" s="337" t="s">
        <v>10030</v>
      </c>
      <c r="U2171" s="337" t="s">
        <v>10031</v>
      </c>
      <c r="V2171" s="337">
        <v>12</v>
      </c>
      <c r="W2171" s="337" t="s">
        <v>19695</v>
      </c>
      <c r="X2171" s="337" t="s">
        <v>19695</v>
      </c>
      <c r="Y2171" s="337" t="s">
        <v>19695</v>
      </c>
      <c r="Z2171" s="337" t="s">
        <v>1728</v>
      </c>
      <c r="AA2171" s="337" t="s">
        <v>735</v>
      </c>
      <c r="AB2171" s="337" t="s">
        <v>718</v>
      </c>
      <c r="AC2171" s="337" t="s">
        <v>14028</v>
      </c>
    </row>
    <row r="2172" spans="1:29" ht="15.8" x14ac:dyDescent="0.25">
      <c r="A2172" s="337" t="s">
        <v>1723</v>
      </c>
      <c r="B2172" s="337" t="s">
        <v>10372</v>
      </c>
      <c r="C2172" s="337" t="s">
        <v>1821</v>
      </c>
      <c r="D2172" s="337" t="s">
        <v>449</v>
      </c>
      <c r="E2172" s="337" t="s">
        <v>8101</v>
      </c>
      <c r="F2172" s="338">
        <v>43609</v>
      </c>
      <c r="G2172" s="337" t="s">
        <v>7704</v>
      </c>
      <c r="H2172" s="338">
        <v>43640</v>
      </c>
      <c r="I2172" s="337" t="s">
        <v>19695</v>
      </c>
      <c r="J2172" s="337" t="s">
        <v>36</v>
      </c>
      <c r="K2172" s="337" t="s">
        <v>19695</v>
      </c>
      <c r="L2172" s="337" t="s">
        <v>19695</v>
      </c>
      <c r="M2172" s="337" t="s">
        <v>19695</v>
      </c>
      <c r="N2172" s="337" t="s">
        <v>19695</v>
      </c>
      <c r="O2172" s="337" t="s">
        <v>19695</v>
      </c>
      <c r="P2172" s="337" t="s">
        <v>19695</v>
      </c>
      <c r="Q2172" s="337" t="s">
        <v>19695</v>
      </c>
      <c r="R2172" s="337" t="s">
        <v>130</v>
      </c>
      <c r="S2172" s="337" t="s">
        <v>928</v>
      </c>
      <c r="T2172" s="337" t="s">
        <v>1197</v>
      </c>
      <c r="U2172" s="337" t="s">
        <v>10373</v>
      </c>
      <c r="V2172" s="337">
        <v>10</v>
      </c>
      <c r="W2172" s="337" t="s">
        <v>19695</v>
      </c>
      <c r="X2172" s="337" t="s">
        <v>19695</v>
      </c>
      <c r="Y2172" s="337" t="s">
        <v>19695</v>
      </c>
      <c r="Z2172" s="337" t="s">
        <v>1753</v>
      </c>
      <c r="AA2172" s="337" t="s">
        <v>735</v>
      </c>
      <c r="AB2172" s="337" t="s">
        <v>718</v>
      </c>
      <c r="AC2172" s="337" t="s">
        <v>15516</v>
      </c>
    </row>
    <row r="2173" spans="1:29" ht="15.8" x14ac:dyDescent="0.25">
      <c r="A2173" s="337" t="s">
        <v>1723</v>
      </c>
      <c r="B2173" s="337" t="s">
        <v>8084</v>
      </c>
      <c r="C2173" s="337" t="s">
        <v>1821</v>
      </c>
      <c r="D2173" s="337" t="s">
        <v>449</v>
      </c>
      <c r="E2173" s="337" t="s">
        <v>7407</v>
      </c>
      <c r="F2173" s="338">
        <v>43589</v>
      </c>
      <c r="G2173" s="337" t="s">
        <v>7479</v>
      </c>
      <c r="H2173" s="338">
        <v>43638</v>
      </c>
      <c r="I2173" s="337" t="s">
        <v>19695</v>
      </c>
      <c r="J2173" s="337" t="s">
        <v>16</v>
      </c>
      <c r="K2173" s="337" t="s">
        <v>19695</v>
      </c>
      <c r="L2173" s="337" t="s">
        <v>19695</v>
      </c>
      <c r="M2173" s="337" t="s">
        <v>19695</v>
      </c>
      <c r="N2173" s="337" t="s">
        <v>19695</v>
      </c>
      <c r="O2173" s="337" t="s">
        <v>19695</v>
      </c>
      <c r="P2173" s="337" t="s">
        <v>19695</v>
      </c>
      <c r="Q2173" s="337" t="s">
        <v>19695</v>
      </c>
      <c r="R2173" s="337" t="s">
        <v>144</v>
      </c>
      <c r="S2173" s="337" t="s">
        <v>829</v>
      </c>
      <c r="T2173" s="337" t="s">
        <v>8085</v>
      </c>
      <c r="U2173" s="337" t="s">
        <v>8086</v>
      </c>
      <c r="V2173" s="337">
        <v>6</v>
      </c>
      <c r="W2173" s="337" t="s">
        <v>19695</v>
      </c>
      <c r="X2173" s="337" t="s">
        <v>19695</v>
      </c>
      <c r="Y2173" s="337" t="s">
        <v>19695</v>
      </c>
      <c r="Z2173" s="337" t="s">
        <v>1728</v>
      </c>
      <c r="AA2173" s="337" t="s">
        <v>717</v>
      </c>
      <c r="AB2173" s="337" t="s">
        <v>718</v>
      </c>
      <c r="AC2173" s="337" t="s">
        <v>14036</v>
      </c>
    </row>
    <row r="2174" spans="1:29" ht="15.8" x14ac:dyDescent="0.25">
      <c r="A2174" s="337" t="s">
        <v>1723</v>
      </c>
      <c r="B2174" s="337" t="s">
        <v>7478</v>
      </c>
      <c r="C2174" s="337" t="s">
        <v>1821</v>
      </c>
      <c r="D2174" s="337" t="s">
        <v>449</v>
      </c>
      <c r="E2174" s="337" t="s">
        <v>4527</v>
      </c>
      <c r="F2174" s="338">
        <v>43335</v>
      </c>
      <c r="G2174" s="337" t="s">
        <v>7479</v>
      </c>
      <c r="H2174" s="338">
        <v>43638</v>
      </c>
      <c r="I2174" s="337" t="s">
        <v>19695</v>
      </c>
      <c r="J2174" s="337" t="s">
        <v>16</v>
      </c>
      <c r="K2174" s="337" t="s">
        <v>19695</v>
      </c>
      <c r="L2174" s="337" t="s">
        <v>19695</v>
      </c>
      <c r="M2174" s="337" t="s">
        <v>19695</v>
      </c>
      <c r="N2174" s="337" t="s">
        <v>19695</v>
      </c>
      <c r="O2174" s="337" t="s">
        <v>19695</v>
      </c>
      <c r="P2174" s="337" t="s">
        <v>19695</v>
      </c>
      <c r="Q2174" s="337" t="s">
        <v>19695</v>
      </c>
      <c r="R2174" s="337" t="s">
        <v>144</v>
      </c>
      <c r="S2174" s="337" t="s">
        <v>446</v>
      </c>
      <c r="T2174" s="337" t="s">
        <v>55</v>
      </c>
      <c r="U2174" s="337" t="s">
        <v>819</v>
      </c>
      <c r="V2174" s="337">
        <v>4</v>
      </c>
      <c r="W2174" s="337" t="s">
        <v>19695</v>
      </c>
      <c r="X2174" s="337" t="s">
        <v>19695</v>
      </c>
      <c r="Y2174" s="337" t="s">
        <v>19695</v>
      </c>
      <c r="Z2174" s="337" t="s">
        <v>1728</v>
      </c>
      <c r="AA2174" s="337" t="s">
        <v>717</v>
      </c>
      <c r="AB2174" s="337" t="s">
        <v>718</v>
      </c>
      <c r="AC2174" s="337" t="s">
        <v>14059</v>
      </c>
    </row>
    <row r="2175" spans="1:29" ht="15.8" x14ac:dyDescent="0.25">
      <c r="A2175" s="337" t="s">
        <v>1723</v>
      </c>
      <c r="B2175" s="337" t="s">
        <v>10700</v>
      </c>
      <c r="C2175" s="337" t="s">
        <v>1821</v>
      </c>
      <c r="D2175" s="337" t="s">
        <v>449</v>
      </c>
      <c r="E2175" s="337" t="s">
        <v>7386</v>
      </c>
      <c r="F2175" s="338">
        <v>43616</v>
      </c>
      <c r="G2175" s="337" t="s">
        <v>7479</v>
      </c>
      <c r="H2175" s="338">
        <v>43638</v>
      </c>
      <c r="I2175" s="337" t="s">
        <v>19695</v>
      </c>
      <c r="J2175" s="337" t="s">
        <v>36</v>
      </c>
      <c r="K2175" s="337" t="s">
        <v>19695</v>
      </c>
      <c r="L2175" s="337" t="s">
        <v>19695</v>
      </c>
      <c r="M2175" s="337" t="s">
        <v>19695</v>
      </c>
      <c r="N2175" s="337" t="s">
        <v>19695</v>
      </c>
      <c r="O2175" s="337" t="s">
        <v>19695</v>
      </c>
      <c r="P2175" s="337" t="s">
        <v>19695</v>
      </c>
      <c r="Q2175" s="337" t="s">
        <v>19695</v>
      </c>
      <c r="R2175" s="337" t="s">
        <v>98</v>
      </c>
      <c r="S2175" s="337" t="s">
        <v>121</v>
      </c>
      <c r="T2175" s="337" t="s">
        <v>1554</v>
      </c>
      <c r="U2175" s="337" t="s">
        <v>1554</v>
      </c>
      <c r="V2175" s="337">
        <v>8</v>
      </c>
      <c r="W2175" s="337" t="s">
        <v>19695</v>
      </c>
      <c r="X2175" s="337" t="s">
        <v>19695</v>
      </c>
      <c r="Y2175" s="337" t="s">
        <v>19695</v>
      </c>
      <c r="Z2175" s="337" t="s">
        <v>1753</v>
      </c>
      <c r="AA2175" s="337" t="s">
        <v>717</v>
      </c>
      <c r="AB2175" s="337" t="s">
        <v>718</v>
      </c>
      <c r="AC2175" s="337" t="s">
        <v>15515</v>
      </c>
    </row>
    <row r="2176" spans="1:29" ht="15.8" x14ac:dyDescent="0.25">
      <c r="A2176" s="337" t="s">
        <v>1723</v>
      </c>
      <c r="B2176" s="337" t="s">
        <v>11809</v>
      </c>
      <c r="C2176" s="337" t="s">
        <v>1821</v>
      </c>
      <c r="D2176" s="337" t="s">
        <v>449</v>
      </c>
      <c r="E2176" s="337" t="s">
        <v>8017</v>
      </c>
      <c r="F2176" s="338">
        <v>43552</v>
      </c>
      <c r="G2176" s="337" t="s">
        <v>8222</v>
      </c>
      <c r="H2176" s="338">
        <v>43637</v>
      </c>
      <c r="I2176" s="337" t="s">
        <v>19695</v>
      </c>
      <c r="J2176" s="337" t="s">
        <v>36</v>
      </c>
      <c r="K2176" s="337" t="s">
        <v>19695</v>
      </c>
      <c r="L2176" s="337" t="s">
        <v>19695</v>
      </c>
      <c r="M2176" s="337" t="s">
        <v>19695</v>
      </c>
      <c r="N2176" s="337" t="s">
        <v>19695</v>
      </c>
      <c r="O2176" s="337" t="s">
        <v>19695</v>
      </c>
      <c r="P2176" s="337" t="s">
        <v>19695</v>
      </c>
      <c r="Q2176" s="337" t="s">
        <v>19695</v>
      </c>
      <c r="R2176" s="337" t="s">
        <v>134</v>
      </c>
      <c r="S2176" s="337" t="s">
        <v>782</v>
      </c>
      <c r="T2176" s="337" t="s">
        <v>135</v>
      </c>
      <c r="U2176" s="337" t="s">
        <v>6468</v>
      </c>
      <c r="V2176" s="337">
        <v>10</v>
      </c>
      <c r="W2176" s="337" t="s">
        <v>19695</v>
      </c>
      <c r="X2176" s="337" t="s">
        <v>19695</v>
      </c>
      <c r="Y2176" s="337" t="s">
        <v>19695</v>
      </c>
      <c r="Z2176" s="337" t="s">
        <v>1728</v>
      </c>
      <c r="AA2176" s="337" t="s">
        <v>735</v>
      </c>
      <c r="AB2176" s="337" t="s">
        <v>718</v>
      </c>
      <c r="AC2176" s="337" t="s">
        <v>14074</v>
      </c>
    </row>
    <row r="2177" spans="1:29" ht="15.8" x14ac:dyDescent="0.25">
      <c r="A2177" s="337" t="s">
        <v>1723</v>
      </c>
      <c r="B2177" s="337" t="s">
        <v>8285</v>
      </c>
      <c r="C2177" s="337" t="s">
        <v>1821</v>
      </c>
      <c r="D2177" s="337" t="s">
        <v>449</v>
      </c>
      <c r="E2177" s="337" t="s">
        <v>7463</v>
      </c>
      <c r="F2177" s="338">
        <v>43539</v>
      </c>
      <c r="G2177" s="337" t="s">
        <v>8222</v>
      </c>
      <c r="H2177" s="338">
        <v>43637</v>
      </c>
      <c r="I2177" s="337" t="s">
        <v>19695</v>
      </c>
      <c r="J2177" s="337" t="s">
        <v>16</v>
      </c>
      <c r="K2177" s="337" t="s">
        <v>19695</v>
      </c>
      <c r="L2177" s="337" t="s">
        <v>19695</v>
      </c>
      <c r="M2177" s="337" t="s">
        <v>19695</v>
      </c>
      <c r="N2177" s="337" t="s">
        <v>19695</v>
      </c>
      <c r="O2177" s="337" t="s">
        <v>19695</v>
      </c>
      <c r="P2177" s="337" t="s">
        <v>19695</v>
      </c>
      <c r="Q2177" s="337" t="s">
        <v>19695</v>
      </c>
      <c r="R2177" s="337" t="s">
        <v>75</v>
      </c>
      <c r="S2177" s="337" t="s">
        <v>417</v>
      </c>
      <c r="T2177" s="337" t="s">
        <v>418</v>
      </c>
      <c r="U2177" s="337" t="s">
        <v>5755</v>
      </c>
      <c r="V2177" s="337">
        <v>6</v>
      </c>
      <c r="W2177" s="337" t="s">
        <v>19695</v>
      </c>
      <c r="X2177" s="337" t="s">
        <v>19695</v>
      </c>
      <c r="Y2177" s="337" t="s">
        <v>19695</v>
      </c>
      <c r="Z2177" s="337" t="s">
        <v>1753</v>
      </c>
      <c r="AA2177" s="337" t="s">
        <v>735</v>
      </c>
      <c r="AB2177" s="337" t="s">
        <v>718</v>
      </c>
      <c r="AC2177" s="337" t="s">
        <v>15514</v>
      </c>
    </row>
    <row r="2178" spans="1:29" ht="15.8" x14ac:dyDescent="0.25">
      <c r="A2178" s="337" t="s">
        <v>1723</v>
      </c>
      <c r="B2178" s="337" t="s">
        <v>10371</v>
      </c>
      <c r="C2178" s="337" t="s">
        <v>1821</v>
      </c>
      <c r="D2178" s="337" t="s">
        <v>449</v>
      </c>
      <c r="E2178" s="337" t="s">
        <v>7397</v>
      </c>
      <c r="F2178" s="338">
        <v>43575</v>
      </c>
      <c r="G2178" s="337" t="s">
        <v>8081</v>
      </c>
      <c r="H2178" s="338">
        <v>43636</v>
      </c>
      <c r="I2178" s="337" t="s">
        <v>19695</v>
      </c>
      <c r="J2178" s="337" t="s">
        <v>36</v>
      </c>
      <c r="K2178" s="337" t="s">
        <v>19695</v>
      </c>
      <c r="L2178" s="337" t="s">
        <v>19695</v>
      </c>
      <c r="M2178" s="337" t="s">
        <v>19695</v>
      </c>
      <c r="N2178" s="337" t="s">
        <v>19695</v>
      </c>
      <c r="O2178" s="337" t="s">
        <v>19695</v>
      </c>
      <c r="P2178" s="337" t="s">
        <v>19695</v>
      </c>
      <c r="Q2178" s="337" t="s">
        <v>19695</v>
      </c>
      <c r="R2178" s="337" t="s">
        <v>130</v>
      </c>
      <c r="S2178" s="337" t="s">
        <v>928</v>
      </c>
      <c r="T2178" s="337" t="s">
        <v>1312</v>
      </c>
      <c r="U2178" s="337" t="s">
        <v>2723</v>
      </c>
      <c r="V2178" s="337">
        <v>6</v>
      </c>
      <c r="W2178" s="337" t="s">
        <v>19695</v>
      </c>
      <c r="X2178" s="337" t="s">
        <v>19695</v>
      </c>
      <c r="Y2178" s="337" t="s">
        <v>19695</v>
      </c>
      <c r="Z2178" s="337" t="s">
        <v>1728</v>
      </c>
      <c r="AA2178" s="337" t="s">
        <v>717</v>
      </c>
      <c r="AB2178" s="337" t="s">
        <v>718</v>
      </c>
      <c r="AC2178" s="337" t="s">
        <v>14028</v>
      </c>
    </row>
    <row r="2179" spans="1:29" ht="15.8" x14ac:dyDescent="0.25">
      <c r="A2179" s="337" t="s">
        <v>1723</v>
      </c>
      <c r="B2179" s="337" t="s">
        <v>8079</v>
      </c>
      <c r="C2179" s="337" t="s">
        <v>1821</v>
      </c>
      <c r="D2179" s="337" t="s">
        <v>449</v>
      </c>
      <c r="E2179" s="337" t="s">
        <v>8080</v>
      </c>
      <c r="F2179" s="338">
        <v>43466</v>
      </c>
      <c r="G2179" s="337" t="s">
        <v>8081</v>
      </c>
      <c r="H2179" s="338">
        <v>43636</v>
      </c>
      <c r="I2179" s="337" t="s">
        <v>19695</v>
      </c>
      <c r="J2179" s="337" t="s">
        <v>16</v>
      </c>
      <c r="K2179" s="337" t="s">
        <v>19695</v>
      </c>
      <c r="L2179" s="337" t="s">
        <v>19695</v>
      </c>
      <c r="M2179" s="337" t="s">
        <v>19695</v>
      </c>
      <c r="N2179" s="337" t="s">
        <v>19695</v>
      </c>
      <c r="O2179" s="337" t="s">
        <v>19695</v>
      </c>
      <c r="P2179" s="337" t="s">
        <v>19695</v>
      </c>
      <c r="Q2179" s="337" t="s">
        <v>19695</v>
      </c>
      <c r="R2179" s="337" t="s">
        <v>144</v>
      </c>
      <c r="S2179" s="337" t="s">
        <v>2124</v>
      </c>
      <c r="T2179" s="337" t="s">
        <v>8082</v>
      </c>
      <c r="U2179" s="337" t="s">
        <v>8083</v>
      </c>
      <c r="V2179" s="337">
        <v>6</v>
      </c>
      <c r="W2179" s="337" t="s">
        <v>19695</v>
      </c>
      <c r="X2179" s="337" t="s">
        <v>19695</v>
      </c>
      <c r="Y2179" s="337" t="s">
        <v>19695</v>
      </c>
      <c r="Z2179" s="337" t="s">
        <v>1728</v>
      </c>
      <c r="AA2179" s="337" t="s">
        <v>717</v>
      </c>
      <c r="AB2179" s="337" t="s">
        <v>718</v>
      </c>
      <c r="AC2179" s="337" t="s">
        <v>14036</v>
      </c>
    </row>
    <row r="2180" spans="1:29" ht="15.8" x14ac:dyDescent="0.25">
      <c r="A2180" s="337" t="s">
        <v>1723</v>
      </c>
      <c r="B2180" s="337" t="s">
        <v>9802</v>
      </c>
      <c r="C2180" s="337" t="s">
        <v>1821</v>
      </c>
      <c r="D2180" s="337" t="s">
        <v>449</v>
      </c>
      <c r="E2180" s="337" t="s">
        <v>1389</v>
      </c>
      <c r="F2180" s="338">
        <v>43611</v>
      </c>
      <c r="G2180" s="337" t="s">
        <v>8081</v>
      </c>
      <c r="H2180" s="338">
        <v>43636</v>
      </c>
      <c r="I2180" s="337" t="s">
        <v>19695</v>
      </c>
      <c r="J2180" s="337" t="s">
        <v>16</v>
      </c>
      <c r="K2180" s="337" t="s">
        <v>19695</v>
      </c>
      <c r="L2180" s="337" t="s">
        <v>19695</v>
      </c>
      <c r="M2180" s="337" t="s">
        <v>19695</v>
      </c>
      <c r="N2180" s="337" t="s">
        <v>19695</v>
      </c>
      <c r="O2180" s="337" t="s">
        <v>19695</v>
      </c>
      <c r="P2180" s="337" t="s">
        <v>19695</v>
      </c>
      <c r="Q2180" s="337" t="s">
        <v>19695</v>
      </c>
      <c r="R2180" s="337" t="s">
        <v>117</v>
      </c>
      <c r="S2180" s="337" t="s">
        <v>9803</v>
      </c>
      <c r="T2180" s="337" t="s">
        <v>1206</v>
      </c>
      <c r="U2180" s="337" t="s">
        <v>9804</v>
      </c>
      <c r="V2180" s="337">
        <v>9</v>
      </c>
      <c r="W2180" s="337" t="s">
        <v>19695</v>
      </c>
      <c r="X2180" s="337" t="s">
        <v>19695</v>
      </c>
      <c r="Y2180" s="337" t="s">
        <v>19695</v>
      </c>
      <c r="Z2180" s="337" t="s">
        <v>1745</v>
      </c>
      <c r="AA2180" s="337" t="s">
        <v>761</v>
      </c>
      <c r="AB2180" s="337" t="s">
        <v>762</v>
      </c>
      <c r="AC2180" s="337" t="s">
        <v>14011</v>
      </c>
    </row>
    <row r="2181" spans="1:29" ht="15.8" x14ac:dyDescent="0.25">
      <c r="A2181" s="337" t="s">
        <v>1723</v>
      </c>
      <c r="B2181" s="337" t="s">
        <v>8368</v>
      </c>
      <c r="C2181" s="337" t="s">
        <v>1821</v>
      </c>
      <c r="D2181" s="337" t="s">
        <v>449</v>
      </c>
      <c r="E2181" s="337" t="s">
        <v>1320</v>
      </c>
      <c r="F2181" s="338">
        <v>43516</v>
      </c>
      <c r="G2181" s="337" t="s">
        <v>8081</v>
      </c>
      <c r="H2181" s="338">
        <v>43636</v>
      </c>
      <c r="I2181" s="337" t="s">
        <v>19695</v>
      </c>
      <c r="J2181" s="337" t="s">
        <v>36</v>
      </c>
      <c r="K2181" s="337" t="s">
        <v>19695</v>
      </c>
      <c r="L2181" s="337" t="s">
        <v>19695</v>
      </c>
      <c r="M2181" s="337" t="s">
        <v>19695</v>
      </c>
      <c r="N2181" s="337" t="s">
        <v>19695</v>
      </c>
      <c r="O2181" s="337" t="s">
        <v>19695</v>
      </c>
      <c r="P2181" s="337" t="s">
        <v>19695</v>
      </c>
      <c r="Q2181" s="337" t="s">
        <v>19695</v>
      </c>
      <c r="R2181" s="337" t="s">
        <v>56</v>
      </c>
      <c r="S2181" s="337" t="s">
        <v>405</v>
      </c>
      <c r="T2181" s="337" t="s">
        <v>742</v>
      </c>
      <c r="U2181" s="337" t="s">
        <v>8369</v>
      </c>
      <c r="V2181" s="337">
        <v>10</v>
      </c>
      <c r="W2181" s="337" t="s">
        <v>19695</v>
      </c>
      <c r="X2181" s="337" t="s">
        <v>19695</v>
      </c>
      <c r="Y2181" s="337" t="s">
        <v>19695</v>
      </c>
      <c r="Z2181" s="337" t="s">
        <v>1753</v>
      </c>
      <c r="AA2181" s="337" t="s">
        <v>717</v>
      </c>
      <c r="AB2181" s="337" t="s">
        <v>718</v>
      </c>
      <c r="AC2181" s="337" t="s">
        <v>15304</v>
      </c>
    </row>
    <row r="2182" spans="1:29" ht="15.8" x14ac:dyDescent="0.25">
      <c r="A2182" s="337" t="s">
        <v>1723</v>
      </c>
      <c r="B2182" s="337" t="s">
        <v>7491</v>
      </c>
      <c r="C2182" s="337" t="s">
        <v>1821</v>
      </c>
      <c r="D2182" s="337" t="s">
        <v>449</v>
      </c>
      <c r="E2182" s="337" t="s">
        <v>7426</v>
      </c>
      <c r="F2182" s="338">
        <v>43487</v>
      </c>
      <c r="G2182" s="337" t="s">
        <v>7492</v>
      </c>
      <c r="H2182" s="338">
        <v>43635</v>
      </c>
      <c r="I2182" s="337" t="s">
        <v>19695</v>
      </c>
      <c r="J2182" s="337" t="s">
        <v>16</v>
      </c>
      <c r="K2182" s="337" t="s">
        <v>19695</v>
      </c>
      <c r="L2182" s="337" t="s">
        <v>19695</v>
      </c>
      <c r="M2182" s="337" t="s">
        <v>19695</v>
      </c>
      <c r="N2182" s="337" t="s">
        <v>19695</v>
      </c>
      <c r="O2182" s="337" t="s">
        <v>19695</v>
      </c>
      <c r="P2182" s="337" t="s">
        <v>19695</v>
      </c>
      <c r="Q2182" s="337" t="s">
        <v>19695</v>
      </c>
      <c r="R2182" s="337" t="s">
        <v>144</v>
      </c>
      <c r="S2182" s="337" t="s">
        <v>446</v>
      </c>
      <c r="T2182" s="337" t="s">
        <v>55</v>
      </c>
      <c r="U2182" s="337" t="s">
        <v>388</v>
      </c>
      <c r="V2182" s="337">
        <v>4</v>
      </c>
      <c r="W2182" s="337" t="s">
        <v>19695</v>
      </c>
      <c r="X2182" s="337" t="s">
        <v>19695</v>
      </c>
      <c r="Y2182" s="337" t="s">
        <v>19695</v>
      </c>
      <c r="Z2182" s="337" t="s">
        <v>1728</v>
      </c>
      <c r="AA2182" s="337" t="s">
        <v>717</v>
      </c>
      <c r="AB2182" s="337" t="s">
        <v>718</v>
      </c>
      <c r="AC2182" s="337" t="s">
        <v>14062</v>
      </c>
    </row>
    <row r="2183" spans="1:29" ht="15.8" x14ac:dyDescent="0.25">
      <c r="A2183" s="337" t="s">
        <v>1723</v>
      </c>
      <c r="B2183" s="337" t="s">
        <v>10667</v>
      </c>
      <c r="C2183" s="337" t="s">
        <v>1821</v>
      </c>
      <c r="D2183" s="337" t="s">
        <v>449</v>
      </c>
      <c r="E2183" s="337" t="s">
        <v>7546</v>
      </c>
      <c r="F2183" s="338">
        <v>43590</v>
      </c>
      <c r="G2183" s="337" t="s">
        <v>7492</v>
      </c>
      <c r="H2183" s="338">
        <v>43635</v>
      </c>
      <c r="I2183" s="337" t="s">
        <v>19695</v>
      </c>
      <c r="J2183" s="337" t="s">
        <v>36</v>
      </c>
      <c r="K2183" s="337" t="s">
        <v>19695</v>
      </c>
      <c r="L2183" s="337" t="s">
        <v>19695</v>
      </c>
      <c r="M2183" s="337" t="s">
        <v>19695</v>
      </c>
      <c r="N2183" s="337" t="s">
        <v>19695</v>
      </c>
      <c r="O2183" s="337" t="s">
        <v>19695</v>
      </c>
      <c r="P2183" s="337" t="s">
        <v>19695</v>
      </c>
      <c r="Q2183" s="337" t="s">
        <v>19695</v>
      </c>
      <c r="R2183" s="337" t="s">
        <v>15</v>
      </c>
      <c r="S2183" s="337" t="s">
        <v>1086</v>
      </c>
      <c r="T2183" s="337" t="s">
        <v>1091</v>
      </c>
      <c r="U2183" s="337" t="s">
        <v>1665</v>
      </c>
      <c r="V2183" s="337">
        <v>8</v>
      </c>
      <c r="W2183" s="337" t="s">
        <v>19695</v>
      </c>
      <c r="X2183" s="337" t="s">
        <v>19695</v>
      </c>
      <c r="Y2183" s="337" t="s">
        <v>19695</v>
      </c>
      <c r="Z2183" s="337" t="s">
        <v>1728</v>
      </c>
      <c r="AA2183" s="337" t="s">
        <v>717</v>
      </c>
      <c r="AB2183" s="337" t="s">
        <v>718</v>
      </c>
      <c r="AC2183" s="337" t="s">
        <v>14098</v>
      </c>
    </row>
    <row r="2184" spans="1:29" ht="15.8" x14ac:dyDescent="0.25">
      <c r="A2184" s="337" t="s">
        <v>1723</v>
      </c>
      <c r="B2184" s="337" t="s">
        <v>9789</v>
      </c>
      <c r="C2184" s="337" t="s">
        <v>1788</v>
      </c>
      <c r="D2184" s="337" t="s">
        <v>13527</v>
      </c>
      <c r="E2184" s="337" t="s">
        <v>9790</v>
      </c>
      <c r="F2184" s="338">
        <v>43604</v>
      </c>
      <c r="G2184" s="337" t="s">
        <v>7492</v>
      </c>
      <c r="H2184" s="338">
        <v>43635</v>
      </c>
      <c r="I2184" s="337" t="s">
        <v>19695</v>
      </c>
      <c r="J2184" s="337" t="s">
        <v>36</v>
      </c>
      <c r="K2184" s="337" t="s">
        <v>19695</v>
      </c>
      <c r="L2184" s="337" t="s">
        <v>19695</v>
      </c>
      <c r="M2184" s="337" t="s">
        <v>19695</v>
      </c>
      <c r="N2184" s="337" t="s">
        <v>19695</v>
      </c>
      <c r="O2184" s="337" t="s">
        <v>19695</v>
      </c>
      <c r="P2184" s="337" t="s">
        <v>19695</v>
      </c>
      <c r="Q2184" s="337" t="s">
        <v>19695</v>
      </c>
      <c r="R2184" s="337" t="s">
        <v>117</v>
      </c>
      <c r="S2184" s="337" t="s">
        <v>6215</v>
      </c>
      <c r="T2184" s="337" t="s">
        <v>145</v>
      </c>
      <c r="U2184" s="337" t="s">
        <v>118</v>
      </c>
      <c r="V2184" s="337">
        <v>4</v>
      </c>
      <c r="W2184" s="337" t="s">
        <v>19695</v>
      </c>
      <c r="X2184" s="337" t="s">
        <v>19695</v>
      </c>
      <c r="Y2184" s="337" t="s">
        <v>19695</v>
      </c>
      <c r="Z2184" s="337" t="s">
        <v>1745</v>
      </c>
      <c r="AA2184" s="337" t="s">
        <v>761</v>
      </c>
      <c r="AB2184" s="337" t="s">
        <v>762</v>
      </c>
      <c r="AC2184" s="337" t="s">
        <v>14038</v>
      </c>
    </row>
    <row r="2185" spans="1:29" ht="15.8" x14ac:dyDescent="0.25">
      <c r="A2185" s="337" t="s">
        <v>1723</v>
      </c>
      <c r="B2185" s="337" t="s">
        <v>9801</v>
      </c>
      <c r="C2185" s="337" t="s">
        <v>1725</v>
      </c>
      <c r="D2185" s="337" t="s">
        <v>1730</v>
      </c>
      <c r="E2185" s="337" t="s">
        <v>9790</v>
      </c>
      <c r="F2185" s="338">
        <v>43604</v>
      </c>
      <c r="G2185" s="337" t="s">
        <v>7492</v>
      </c>
      <c r="H2185" s="338">
        <v>43635</v>
      </c>
      <c r="I2185" s="337" t="s">
        <v>19695</v>
      </c>
      <c r="J2185" s="337" t="s">
        <v>36</v>
      </c>
      <c r="K2185" s="337" t="s">
        <v>19695</v>
      </c>
      <c r="L2185" s="337" t="s">
        <v>19695</v>
      </c>
      <c r="M2185" s="337" t="s">
        <v>19695</v>
      </c>
      <c r="N2185" s="337" t="s">
        <v>19695</v>
      </c>
      <c r="O2185" s="337" t="s">
        <v>19695</v>
      </c>
      <c r="P2185" s="337" t="s">
        <v>19695</v>
      </c>
      <c r="Q2185" s="337" t="s">
        <v>19695</v>
      </c>
      <c r="R2185" s="337" t="s">
        <v>117</v>
      </c>
      <c r="S2185" s="337" t="s">
        <v>6215</v>
      </c>
      <c r="T2185" s="337" t="s">
        <v>145</v>
      </c>
      <c r="U2185" s="337" t="s">
        <v>118</v>
      </c>
      <c r="V2185" s="337">
        <v>4</v>
      </c>
      <c r="W2185" s="337" t="s">
        <v>19695</v>
      </c>
      <c r="X2185" s="337" t="s">
        <v>19695</v>
      </c>
      <c r="Y2185" s="337" t="s">
        <v>19695</v>
      </c>
      <c r="Z2185" s="337" t="s">
        <v>1745</v>
      </c>
      <c r="AA2185" s="337" t="s">
        <v>761</v>
      </c>
      <c r="AB2185" s="337" t="s">
        <v>762</v>
      </c>
      <c r="AC2185" s="337" t="s">
        <v>14038</v>
      </c>
    </row>
    <row r="2186" spans="1:29" ht="15.8" x14ac:dyDescent="0.25">
      <c r="A2186" s="337" t="s">
        <v>1723</v>
      </c>
      <c r="B2186" s="337" t="s">
        <v>7553</v>
      </c>
      <c r="C2186" s="337" t="s">
        <v>1821</v>
      </c>
      <c r="D2186" s="337" t="s">
        <v>449</v>
      </c>
      <c r="E2186" s="337" t="s">
        <v>7554</v>
      </c>
      <c r="F2186" s="338">
        <v>43573</v>
      </c>
      <c r="G2186" s="337" t="s">
        <v>7555</v>
      </c>
      <c r="H2186" s="338">
        <v>43634</v>
      </c>
      <c r="I2186" s="337" t="s">
        <v>19695</v>
      </c>
      <c r="J2186" s="337" t="s">
        <v>36</v>
      </c>
      <c r="K2186" s="337" t="s">
        <v>19695</v>
      </c>
      <c r="L2186" s="337" t="s">
        <v>19695</v>
      </c>
      <c r="M2186" s="337" t="s">
        <v>19695</v>
      </c>
      <c r="N2186" s="337" t="s">
        <v>19695</v>
      </c>
      <c r="O2186" s="337" t="s">
        <v>19695</v>
      </c>
      <c r="P2186" s="337" t="s">
        <v>19695</v>
      </c>
      <c r="Q2186" s="337" t="s">
        <v>19695</v>
      </c>
      <c r="R2186" s="337" t="s">
        <v>146</v>
      </c>
      <c r="S2186" s="337" t="s">
        <v>2178</v>
      </c>
      <c r="T2186" s="337" t="s">
        <v>1709</v>
      </c>
      <c r="U2186" s="337" t="s">
        <v>3188</v>
      </c>
      <c r="V2186" s="337">
        <v>10</v>
      </c>
      <c r="W2186" s="337" t="s">
        <v>19695</v>
      </c>
      <c r="X2186" s="337" t="s">
        <v>19695</v>
      </c>
      <c r="Y2186" s="337" t="s">
        <v>19695</v>
      </c>
      <c r="Z2186" s="337" t="s">
        <v>1728</v>
      </c>
      <c r="AA2186" s="337" t="s">
        <v>735</v>
      </c>
      <c r="AB2186" s="337" t="s">
        <v>718</v>
      </c>
      <c r="AC2186" s="337" t="s">
        <v>14026</v>
      </c>
    </row>
    <row r="2187" spans="1:29" ht="15.8" x14ac:dyDescent="0.25">
      <c r="A2187" s="337" t="s">
        <v>1723</v>
      </c>
      <c r="B2187" s="337" t="s">
        <v>9797</v>
      </c>
      <c r="C2187" s="337" t="s">
        <v>1821</v>
      </c>
      <c r="D2187" s="337" t="s">
        <v>449</v>
      </c>
      <c r="E2187" s="337" t="s">
        <v>7616</v>
      </c>
      <c r="F2187" s="338">
        <v>43603</v>
      </c>
      <c r="G2187" s="337" t="s">
        <v>7555</v>
      </c>
      <c r="H2187" s="338">
        <v>43634</v>
      </c>
      <c r="I2187" s="337" t="s">
        <v>19695</v>
      </c>
      <c r="J2187" s="337" t="s">
        <v>36</v>
      </c>
      <c r="K2187" s="337" t="s">
        <v>19695</v>
      </c>
      <c r="L2187" s="337" t="s">
        <v>19695</v>
      </c>
      <c r="M2187" s="337" t="s">
        <v>19695</v>
      </c>
      <c r="N2187" s="337" t="s">
        <v>19695</v>
      </c>
      <c r="O2187" s="337" t="s">
        <v>19695</v>
      </c>
      <c r="P2187" s="337" t="s">
        <v>19695</v>
      </c>
      <c r="Q2187" s="337" t="s">
        <v>19695</v>
      </c>
      <c r="R2187" s="337" t="s">
        <v>117</v>
      </c>
      <c r="S2187" s="337" t="s">
        <v>145</v>
      </c>
      <c r="T2187" s="337" t="s">
        <v>145</v>
      </c>
      <c r="U2187" s="337" t="s">
        <v>118</v>
      </c>
      <c r="V2187" s="337">
        <v>4</v>
      </c>
      <c r="W2187" s="337" t="s">
        <v>19695</v>
      </c>
      <c r="X2187" s="337" t="s">
        <v>19695</v>
      </c>
      <c r="Y2187" s="337" t="s">
        <v>19695</v>
      </c>
      <c r="Z2187" s="337" t="s">
        <v>1745</v>
      </c>
      <c r="AA2187" s="337" t="s">
        <v>761</v>
      </c>
      <c r="AB2187" s="337" t="s">
        <v>762</v>
      </c>
      <c r="AC2187" s="337" t="s">
        <v>14038</v>
      </c>
    </row>
    <row r="2188" spans="1:29" ht="15.8" x14ac:dyDescent="0.25">
      <c r="A2188" s="337" t="s">
        <v>1723</v>
      </c>
      <c r="B2188" s="337" t="s">
        <v>9798</v>
      </c>
      <c r="C2188" s="337" t="s">
        <v>1725</v>
      </c>
      <c r="D2188" s="337" t="s">
        <v>13527</v>
      </c>
      <c r="E2188" s="337" t="s">
        <v>7616</v>
      </c>
      <c r="F2188" s="338">
        <v>43603</v>
      </c>
      <c r="G2188" s="337" t="s">
        <v>7555</v>
      </c>
      <c r="H2188" s="338">
        <v>43634</v>
      </c>
      <c r="I2188" s="337" t="s">
        <v>19695</v>
      </c>
      <c r="J2188" s="337" t="s">
        <v>36</v>
      </c>
      <c r="K2188" s="337" t="s">
        <v>19695</v>
      </c>
      <c r="L2188" s="337" t="s">
        <v>19695</v>
      </c>
      <c r="M2188" s="337" t="s">
        <v>19695</v>
      </c>
      <c r="N2188" s="337" t="s">
        <v>19695</v>
      </c>
      <c r="O2188" s="337" t="s">
        <v>19695</v>
      </c>
      <c r="P2188" s="337" t="s">
        <v>19695</v>
      </c>
      <c r="Q2188" s="337" t="s">
        <v>19695</v>
      </c>
      <c r="R2188" s="337" t="s">
        <v>117</v>
      </c>
      <c r="S2188" s="337" t="s">
        <v>145</v>
      </c>
      <c r="T2188" s="337" t="s">
        <v>145</v>
      </c>
      <c r="U2188" s="337" t="s">
        <v>118</v>
      </c>
      <c r="V2188" s="337">
        <v>4</v>
      </c>
      <c r="W2188" s="337" t="s">
        <v>19695</v>
      </c>
      <c r="X2188" s="337" t="s">
        <v>19695</v>
      </c>
      <c r="Y2188" s="337" t="s">
        <v>19695</v>
      </c>
      <c r="Z2188" s="337" t="s">
        <v>1745</v>
      </c>
      <c r="AA2188" s="337" t="s">
        <v>761</v>
      </c>
      <c r="AB2188" s="337" t="s">
        <v>762</v>
      </c>
      <c r="AC2188" s="337" t="s">
        <v>14038</v>
      </c>
    </row>
    <row r="2189" spans="1:29" ht="15.8" x14ac:dyDescent="0.25">
      <c r="A2189" s="337" t="s">
        <v>1723</v>
      </c>
      <c r="B2189" s="337" t="s">
        <v>10406</v>
      </c>
      <c r="C2189" s="337" t="s">
        <v>1821</v>
      </c>
      <c r="D2189" s="337" t="s">
        <v>449</v>
      </c>
      <c r="E2189" s="337" t="s">
        <v>1354</v>
      </c>
      <c r="F2189" s="338">
        <v>43563</v>
      </c>
      <c r="G2189" s="337" t="s">
        <v>7555</v>
      </c>
      <c r="H2189" s="338">
        <v>43634</v>
      </c>
      <c r="I2189" s="337" t="s">
        <v>19695</v>
      </c>
      <c r="J2189" s="337" t="s">
        <v>16</v>
      </c>
      <c r="K2189" s="337" t="s">
        <v>19695</v>
      </c>
      <c r="L2189" s="337" t="s">
        <v>19695</v>
      </c>
      <c r="M2189" s="337" t="s">
        <v>19695</v>
      </c>
      <c r="N2189" s="337" t="s">
        <v>19695</v>
      </c>
      <c r="O2189" s="337" t="s">
        <v>19695</v>
      </c>
      <c r="P2189" s="337" t="s">
        <v>19695</v>
      </c>
      <c r="Q2189" s="337" t="s">
        <v>19695</v>
      </c>
      <c r="R2189" s="337" t="s">
        <v>98</v>
      </c>
      <c r="S2189" s="337" t="s">
        <v>121</v>
      </c>
      <c r="T2189" s="337" t="s">
        <v>10407</v>
      </c>
      <c r="U2189" s="337" t="s">
        <v>6299</v>
      </c>
      <c r="V2189" s="337">
        <v>8</v>
      </c>
      <c r="W2189" s="337" t="s">
        <v>19695</v>
      </c>
      <c r="X2189" s="337" t="s">
        <v>19695</v>
      </c>
      <c r="Y2189" s="337" t="s">
        <v>19695</v>
      </c>
      <c r="Z2189" s="337" t="s">
        <v>1753</v>
      </c>
      <c r="AA2189" s="337" t="s">
        <v>717</v>
      </c>
      <c r="AB2189" s="337" t="s">
        <v>718</v>
      </c>
      <c r="AC2189" s="337" t="s">
        <v>15515</v>
      </c>
    </row>
    <row r="2190" spans="1:29" ht="15.8" x14ac:dyDescent="0.25">
      <c r="A2190" s="337" t="s">
        <v>1723</v>
      </c>
      <c r="B2190" s="337" t="s">
        <v>10409</v>
      </c>
      <c r="C2190" s="337" t="s">
        <v>1821</v>
      </c>
      <c r="D2190" s="337" t="s">
        <v>449</v>
      </c>
      <c r="E2190" s="337" t="s">
        <v>7554</v>
      </c>
      <c r="F2190" s="338">
        <v>43573</v>
      </c>
      <c r="G2190" s="337" t="s">
        <v>7555</v>
      </c>
      <c r="H2190" s="338">
        <v>43634</v>
      </c>
      <c r="I2190" s="337" t="s">
        <v>19695</v>
      </c>
      <c r="J2190" s="337" t="s">
        <v>16</v>
      </c>
      <c r="K2190" s="337" t="s">
        <v>19695</v>
      </c>
      <c r="L2190" s="337" t="s">
        <v>19695</v>
      </c>
      <c r="M2190" s="337" t="s">
        <v>19695</v>
      </c>
      <c r="N2190" s="337" t="s">
        <v>19695</v>
      </c>
      <c r="O2190" s="337" t="s">
        <v>19695</v>
      </c>
      <c r="P2190" s="337" t="s">
        <v>19695</v>
      </c>
      <c r="Q2190" s="337" t="s">
        <v>19695</v>
      </c>
      <c r="R2190" s="337" t="s">
        <v>98</v>
      </c>
      <c r="S2190" s="337" t="s">
        <v>121</v>
      </c>
      <c r="T2190" s="337" t="s">
        <v>2849</v>
      </c>
      <c r="U2190" s="337" t="s">
        <v>1649</v>
      </c>
      <c r="V2190" s="337">
        <v>8</v>
      </c>
      <c r="W2190" s="337" t="s">
        <v>19695</v>
      </c>
      <c r="X2190" s="337" t="s">
        <v>19695</v>
      </c>
      <c r="Y2190" s="337" t="s">
        <v>19695</v>
      </c>
      <c r="Z2190" s="337" t="s">
        <v>1753</v>
      </c>
      <c r="AA2190" s="337" t="s">
        <v>717</v>
      </c>
      <c r="AB2190" s="337" t="s">
        <v>718</v>
      </c>
      <c r="AC2190" s="337" t="s">
        <v>15515</v>
      </c>
    </row>
    <row r="2191" spans="1:29" ht="15.8" x14ac:dyDescent="0.25">
      <c r="A2191" s="337" t="s">
        <v>1723</v>
      </c>
      <c r="B2191" s="337" t="s">
        <v>10408</v>
      </c>
      <c r="C2191" s="337" t="s">
        <v>1821</v>
      </c>
      <c r="D2191" s="337" t="s">
        <v>449</v>
      </c>
      <c r="E2191" s="337" t="s">
        <v>8240</v>
      </c>
      <c r="F2191" s="338">
        <v>43561</v>
      </c>
      <c r="G2191" s="337" t="s">
        <v>7555</v>
      </c>
      <c r="H2191" s="338">
        <v>43634</v>
      </c>
      <c r="I2191" s="337" t="s">
        <v>19695</v>
      </c>
      <c r="J2191" s="337" t="s">
        <v>36</v>
      </c>
      <c r="K2191" s="337" t="s">
        <v>19695</v>
      </c>
      <c r="L2191" s="337" t="s">
        <v>19695</v>
      </c>
      <c r="M2191" s="337" t="s">
        <v>19695</v>
      </c>
      <c r="N2191" s="337" t="s">
        <v>19695</v>
      </c>
      <c r="O2191" s="337" t="s">
        <v>19695</v>
      </c>
      <c r="P2191" s="337" t="s">
        <v>19695</v>
      </c>
      <c r="Q2191" s="337" t="s">
        <v>19695</v>
      </c>
      <c r="R2191" s="337" t="s">
        <v>98</v>
      </c>
      <c r="S2191" s="337" t="s">
        <v>121</v>
      </c>
      <c r="T2191" s="337" t="s">
        <v>10407</v>
      </c>
      <c r="U2191" s="337" t="s">
        <v>6299</v>
      </c>
      <c r="V2191" s="337">
        <v>8</v>
      </c>
      <c r="W2191" s="337" t="s">
        <v>19695</v>
      </c>
      <c r="X2191" s="337" t="s">
        <v>19695</v>
      </c>
      <c r="Y2191" s="337" t="s">
        <v>19695</v>
      </c>
      <c r="Z2191" s="337" t="s">
        <v>1753</v>
      </c>
      <c r="AA2191" s="337" t="s">
        <v>717</v>
      </c>
      <c r="AB2191" s="337" t="s">
        <v>718</v>
      </c>
      <c r="AC2191" s="337" t="s">
        <v>15515</v>
      </c>
    </row>
    <row r="2192" spans="1:29" ht="15.8" x14ac:dyDescent="0.25">
      <c r="A2192" s="337" t="s">
        <v>1723</v>
      </c>
      <c r="B2192" s="337" t="s">
        <v>13213</v>
      </c>
      <c r="C2192" s="337" t="s">
        <v>1725</v>
      </c>
      <c r="D2192" s="337" t="s">
        <v>1726</v>
      </c>
      <c r="E2192" s="337" t="s">
        <v>8379</v>
      </c>
      <c r="F2192" s="338">
        <v>43584</v>
      </c>
      <c r="G2192" s="337" t="s">
        <v>7555</v>
      </c>
      <c r="H2192" s="338">
        <v>43634</v>
      </c>
      <c r="I2192" s="337" t="s">
        <v>19695</v>
      </c>
      <c r="J2192" s="337" t="s">
        <v>36</v>
      </c>
      <c r="K2192" s="337" t="s">
        <v>19695</v>
      </c>
      <c r="L2192" s="337" t="s">
        <v>19695</v>
      </c>
      <c r="M2192" s="337" t="s">
        <v>19695</v>
      </c>
      <c r="N2192" s="337" t="s">
        <v>19695</v>
      </c>
      <c r="O2192" s="337" t="s">
        <v>19695</v>
      </c>
      <c r="P2192" s="337" t="s">
        <v>19695</v>
      </c>
      <c r="Q2192" s="337" t="s">
        <v>19695</v>
      </c>
      <c r="R2192" s="337" t="s">
        <v>52</v>
      </c>
      <c r="S2192" s="337" t="s">
        <v>142</v>
      </c>
      <c r="T2192" s="337" t="s">
        <v>2546</v>
      </c>
      <c r="U2192" s="337" t="s">
        <v>1956</v>
      </c>
      <c r="V2192" s="337">
        <v>4</v>
      </c>
      <c r="W2192" s="337" t="s">
        <v>19695</v>
      </c>
      <c r="X2192" s="337" t="s">
        <v>19695</v>
      </c>
      <c r="Y2192" s="337" t="s">
        <v>19695</v>
      </c>
      <c r="Z2192" s="337" t="s">
        <v>1753</v>
      </c>
      <c r="AA2192" s="337" t="s">
        <v>897</v>
      </c>
      <c r="AB2192" s="337" t="s">
        <v>854</v>
      </c>
      <c r="AC2192" s="337" t="s">
        <v>14040</v>
      </c>
    </row>
    <row r="2193" spans="1:29" ht="15.8" x14ac:dyDescent="0.25">
      <c r="A2193" s="337" t="s">
        <v>1723</v>
      </c>
      <c r="B2193" s="337" t="s">
        <v>8341</v>
      </c>
      <c r="C2193" s="337" t="s">
        <v>1821</v>
      </c>
      <c r="D2193" s="337" t="s">
        <v>449</v>
      </c>
      <c r="E2193" s="337" t="s">
        <v>8241</v>
      </c>
      <c r="F2193" s="338">
        <v>43617</v>
      </c>
      <c r="G2193" s="337" t="s">
        <v>7555</v>
      </c>
      <c r="H2193" s="338">
        <v>43634</v>
      </c>
      <c r="I2193" s="337" t="s">
        <v>19695</v>
      </c>
      <c r="J2193" s="337" t="s">
        <v>16</v>
      </c>
      <c r="K2193" s="337" t="s">
        <v>19695</v>
      </c>
      <c r="L2193" s="337" t="s">
        <v>19695</v>
      </c>
      <c r="M2193" s="337" t="s">
        <v>19695</v>
      </c>
      <c r="N2193" s="337" t="s">
        <v>19695</v>
      </c>
      <c r="O2193" s="337" t="s">
        <v>19695</v>
      </c>
      <c r="P2193" s="337" t="s">
        <v>19695</v>
      </c>
      <c r="Q2193" s="337" t="s">
        <v>19695</v>
      </c>
      <c r="R2193" s="337" t="s">
        <v>56</v>
      </c>
      <c r="S2193" s="337" t="s">
        <v>2556</v>
      </c>
      <c r="T2193" s="337" t="s">
        <v>8342</v>
      </c>
      <c r="U2193" s="337" t="s">
        <v>6908</v>
      </c>
      <c r="V2193" s="337">
        <v>8</v>
      </c>
      <c r="W2193" s="337" t="s">
        <v>19695</v>
      </c>
      <c r="X2193" s="337" t="s">
        <v>19695</v>
      </c>
      <c r="Y2193" s="337" t="s">
        <v>19695</v>
      </c>
      <c r="Z2193" s="337" t="s">
        <v>1753</v>
      </c>
      <c r="AA2193" s="337" t="s">
        <v>717</v>
      </c>
      <c r="AB2193" s="337" t="s">
        <v>718</v>
      </c>
      <c r="AC2193" s="337" t="s">
        <v>15304</v>
      </c>
    </row>
    <row r="2194" spans="1:29" ht="15.8" x14ac:dyDescent="0.25">
      <c r="A2194" s="337" t="s">
        <v>1723</v>
      </c>
      <c r="B2194" s="337" t="s">
        <v>8343</v>
      </c>
      <c r="C2194" s="337" t="s">
        <v>1821</v>
      </c>
      <c r="D2194" s="337" t="s">
        <v>449</v>
      </c>
      <c r="E2194" s="337" t="s">
        <v>7490</v>
      </c>
      <c r="F2194" s="338">
        <v>43615</v>
      </c>
      <c r="G2194" s="337" t="s">
        <v>7555</v>
      </c>
      <c r="H2194" s="338">
        <v>43634</v>
      </c>
      <c r="I2194" s="337" t="s">
        <v>19695</v>
      </c>
      <c r="J2194" s="337" t="s">
        <v>16</v>
      </c>
      <c r="K2194" s="337" t="s">
        <v>19695</v>
      </c>
      <c r="L2194" s="337" t="s">
        <v>19695</v>
      </c>
      <c r="M2194" s="337" t="s">
        <v>19695</v>
      </c>
      <c r="N2194" s="337" t="s">
        <v>19695</v>
      </c>
      <c r="O2194" s="337" t="s">
        <v>19695</v>
      </c>
      <c r="P2194" s="337" t="s">
        <v>19695</v>
      </c>
      <c r="Q2194" s="337" t="s">
        <v>19695</v>
      </c>
      <c r="R2194" s="337" t="s">
        <v>56</v>
      </c>
      <c r="S2194" s="337" t="s">
        <v>2556</v>
      </c>
      <c r="T2194" s="337" t="s">
        <v>79</v>
      </c>
      <c r="U2194" s="337" t="s">
        <v>8344</v>
      </c>
      <c r="V2194" s="337">
        <v>8</v>
      </c>
      <c r="W2194" s="337" t="s">
        <v>19695</v>
      </c>
      <c r="X2194" s="337" t="s">
        <v>19695</v>
      </c>
      <c r="Y2194" s="337" t="s">
        <v>19695</v>
      </c>
      <c r="Z2194" s="337" t="s">
        <v>1753</v>
      </c>
      <c r="AA2194" s="337" t="s">
        <v>717</v>
      </c>
      <c r="AB2194" s="337" t="s">
        <v>718</v>
      </c>
      <c r="AC2194" s="337" t="s">
        <v>15304</v>
      </c>
    </row>
    <row r="2195" spans="1:29" ht="15.8" x14ac:dyDescent="0.25">
      <c r="A2195" s="337" t="s">
        <v>1723</v>
      </c>
      <c r="B2195" s="337" t="s">
        <v>9791</v>
      </c>
      <c r="C2195" s="337" t="s">
        <v>1821</v>
      </c>
      <c r="D2195" s="337" t="s">
        <v>449</v>
      </c>
      <c r="E2195" s="337" t="s">
        <v>7546</v>
      </c>
      <c r="F2195" s="338">
        <v>43590</v>
      </c>
      <c r="G2195" s="337" t="s">
        <v>8339</v>
      </c>
      <c r="H2195" s="338">
        <v>43633</v>
      </c>
      <c r="I2195" s="337" t="s">
        <v>19695</v>
      </c>
      <c r="J2195" s="337" t="s">
        <v>16</v>
      </c>
      <c r="K2195" s="337" t="s">
        <v>19695</v>
      </c>
      <c r="L2195" s="337" t="s">
        <v>19695</v>
      </c>
      <c r="M2195" s="337" t="s">
        <v>19695</v>
      </c>
      <c r="N2195" s="337" t="s">
        <v>19695</v>
      </c>
      <c r="O2195" s="337" t="s">
        <v>19695</v>
      </c>
      <c r="P2195" s="337" t="s">
        <v>19695</v>
      </c>
      <c r="Q2195" s="337" t="s">
        <v>19695</v>
      </c>
      <c r="R2195" s="337" t="s">
        <v>117</v>
      </c>
      <c r="S2195" s="337" t="s">
        <v>145</v>
      </c>
      <c r="T2195" s="337" t="s">
        <v>9792</v>
      </c>
      <c r="U2195" s="337" t="s">
        <v>118</v>
      </c>
      <c r="V2195" s="337">
        <v>4</v>
      </c>
      <c r="W2195" s="337" t="s">
        <v>19695</v>
      </c>
      <c r="X2195" s="337" t="s">
        <v>19695</v>
      </c>
      <c r="Y2195" s="337" t="s">
        <v>19695</v>
      </c>
      <c r="Z2195" s="337" t="s">
        <v>1745</v>
      </c>
      <c r="AA2195" s="337" t="s">
        <v>761</v>
      </c>
      <c r="AB2195" s="337" t="s">
        <v>762</v>
      </c>
      <c r="AC2195" s="337" t="s">
        <v>14038</v>
      </c>
    </row>
    <row r="2196" spans="1:29" ht="15.8" x14ac:dyDescent="0.25">
      <c r="A2196" s="337" t="s">
        <v>1723</v>
      </c>
      <c r="B2196" s="337" t="s">
        <v>9793</v>
      </c>
      <c r="C2196" s="337" t="s">
        <v>1821</v>
      </c>
      <c r="D2196" s="337" t="s">
        <v>449</v>
      </c>
      <c r="E2196" s="337" t="s">
        <v>7546</v>
      </c>
      <c r="F2196" s="338">
        <v>43590</v>
      </c>
      <c r="G2196" s="337" t="s">
        <v>8339</v>
      </c>
      <c r="H2196" s="338">
        <v>43633</v>
      </c>
      <c r="I2196" s="337" t="s">
        <v>19695</v>
      </c>
      <c r="J2196" s="337" t="s">
        <v>36</v>
      </c>
      <c r="K2196" s="337" t="s">
        <v>19695</v>
      </c>
      <c r="L2196" s="337" t="s">
        <v>19695</v>
      </c>
      <c r="M2196" s="337" t="s">
        <v>19695</v>
      </c>
      <c r="N2196" s="337" t="s">
        <v>19695</v>
      </c>
      <c r="O2196" s="337" t="s">
        <v>19695</v>
      </c>
      <c r="P2196" s="337" t="s">
        <v>19695</v>
      </c>
      <c r="Q2196" s="337" t="s">
        <v>19695</v>
      </c>
      <c r="R2196" s="337" t="s">
        <v>117</v>
      </c>
      <c r="S2196" s="337" t="s">
        <v>145</v>
      </c>
      <c r="T2196" s="337" t="s">
        <v>9792</v>
      </c>
      <c r="U2196" s="337" t="s">
        <v>118</v>
      </c>
      <c r="V2196" s="337">
        <v>4</v>
      </c>
      <c r="W2196" s="337" t="s">
        <v>19695</v>
      </c>
      <c r="X2196" s="337" t="s">
        <v>19695</v>
      </c>
      <c r="Y2196" s="337" t="s">
        <v>19695</v>
      </c>
      <c r="Z2196" s="337" t="s">
        <v>1745</v>
      </c>
      <c r="AA2196" s="337" t="s">
        <v>761</v>
      </c>
      <c r="AB2196" s="337" t="s">
        <v>762</v>
      </c>
      <c r="AC2196" s="337" t="s">
        <v>14038</v>
      </c>
    </row>
    <row r="2197" spans="1:29" ht="15.8" x14ac:dyDescent="0.25">
      <c r="A2197" s="337" t="s">
        <v>1723</v>
      </c>
      <c r="B2197" s="337" t="s">
        <v>9800</v>
      </c>
      <c r="C2197" s="337" t="s">
        <v>1821</v>
      </c>
      <c r="D2197" s="337" t="s">
        <v>449</v>
      </c>
      <c r="E2197" s="337" t="s">
        <v>9467</v>
      </c>
      <c r="F2197" s="338">
        <v>43602</v>
      </c>
      <c r="G2197" s="337" t="s">
        <v>8339</v>
      </c>
      <c r="H2197" s="338">
        <v>43633</v>
      </c>
      <c r="I2197" s="337" t="s">
        <v>19695</v>
      </c>
      <c r="J2197" s="337" t="s">
        <v>36</v>
      </c>
      <c r="K2197" s="337" t="s">
        <v>19695</v>
      </c>
      <c r="L2197" s="337" t="s">
        <v>19695</v>
      </c>
      <c r="M2197" s="337" t="s">
        <v>19695</v>
      </c>
      <c r="N2197" s="337" t="s">
        <v>19695</v>
      </c>
      <c r="O2197" s="337" t="s">
        <v>19695</v>
      </c>
      <c r="P2197" s="337" t="s">
        <v>19695</v>
      </c>
      <c r="Q2197" s="337" t="s">
        <v>19695</v>
      </c>
      <c r="R2197" s="337" t="s">
        <v>117</v>
      </c>
      <c r="S2197" s="337" t="s">
        <v>6215</v>
      </c>
      <c r="T2197" s="337" t="s">
        <v>145</v>
      </c>
      <c r="U2197" s="337" t="s">
        <v>118</v>
      </c>
      <c r="V2197" s="337">
        <v>4</v>
      </c>
      <c r="W2197" s="337" t="s">
        <v>19695</v>
      </c>
      <c r="X2197" s="337" t="s">
        <v>19695</v>
      </c>
      <c r="Y2197" s="337" t="s">
        <v>19695</v>
      </c>
      <c r="Z2197" s="337" t="s">
        <v>1745</v>
      </c>
      <c r="AA2197" s="337" t="s">
        <v>761</v>
      </c>
      <c r="AB2197" s="337" t="s">
        <v>762</v>
      </c>
      <c r="AC2197" s="337" t="s">
        <v>14038</v>
      </c>
    </row>
    <row r="2198" spans="1:29" ht="15.8" x14ac:dyDescent="0.25">
      <c r="A2198" s="337" t="s">
        <v>1723</v>
      </c>
      <c r="B2198" s="337" t="s">
        <v>9787</v>
      </c>
      <c r="C2198" s="337" t="s">
        <v>1725</v>
      </c>
      <c r="D2198" s="337" t="s">
        <v>13527</v>
      </c>
      <c r="E2198" s="337" t="s">
        <v>7546</v>
      </c>
      <c r="F2198" s="338">
        <v>43590</v>
      </c>
      <c r="G2198" s="337" t="s">
        <v>8339</v>
      </c>
      <c r="H2198" s="338">
        <v>43633</v>
      </c>
      <c r="I2198" s="337" t="s">
        <v>19695</v>
      </c>
      <c r="J2198" s="337" t="s">
        <v>16</v>
      </c>
      <c r="K2198" s="337" t="s">
        <v>19695</v>
      </c>
      <c r="L2198" s="337" t="s">
        <v>19695</v>
      </c>
      <c r="M2198" s="337" t="s">
        <v>19695</v>
      </c>
      <c r="N2198" s="337" t="s">
        <v>19695</v>
      </c>
      <c r="O2198" s="337" t="s">
        <v>19695</v>
      </c>
      <c r="P2198" s="337" t="s">
        <v>19695</v>
      </c>
      <c r="Q2198" s="337" t="s">
        <v>19695</v>
      </c>
      <c r="R2198" s="337" t="s">
        <v>117</v>
      </c>
      <c r="S2198" s="337" t="s">
        <v>145</v>
      </c>
      <c r="T2198" s="337" t="s">
        <v>145</v>
      </c>
      <c r="U2198" s="337" t="s">
        <v>118</v>
      </c>
      <c r="V2198" s="337">
        <v>4</v>
      </c>
      <c r="W2198" s="337" t="s">
        <v>19695</v>
      </c>
      <c r="X2198" s="337" t="s">
        <v>19695</v>
      </c>
      <c r="Y2198" s="337" t="s">
        <v>19695</v>
      </c>
      <c r="Z2198" s="337" t="s">
        <v>1745</v>
      </c>
      <c r="AA2198" s="337" t="s">
        <v>761</v>
      </c>
      <c r="AB2198" s="337" t="s">
        <v>762</v>
      </c>
      <c r="AC2198" s="337" t="s">
        <v>14038</v>
      </c>
    </row>
    <row r="2199" spans="1:29" ht="15.8" x14ac:dyDescent="0.25">
      <c r="A2199" s="337" t="s">
        <v>1723</v>
      </c>
      <c r="B2199" s="337" t="s">
        <v>9796</v>
      </c>
      <c r="C2199" s="337" t="s">
        <v>1821</v>
      </c>
      <c r="D2199" s="337" t="s">
        <v>449</v>
      </c>
      <c r="E2199" s="337" t="s">
        <v>7407</v>
      </c>
      <c r="F2199" s="338">
        <v>43589</v>
      </c>
      <c r="G2199" s="337" t="s">
        <v>8339</v>
      </c>
      <c r="H2199" s="338">
        <v>43633</v>
      </c>
      <c r="I2199" s="337" t="s">
        <v>19695</v>
      </c>
      <c r="J2199" s="337" t="s">
        <v>36</v>
      </c>
      <c r="K2199" s="337" t="s">
        <v>19695</v>
      </c>
      <c r="L2199" s="337" t="s">
        <v>19695</v>
      </c>
      <c r="M2199" s="337" t="s">
        <v>19695</v>
      </c>
      <c r="N2199" s="337" t="s">
        <v>19695</v>
      </c>
      <c r="O2199" s="337" t="s">
        <v>19695</v>
      </c>
      <c r="P2199" s="337" t="s">
        <v>19695</v>
      </c>
      <c r="Q2199" s="337" t="s">
        <v>19695</v>
      </c>
      <c r="R2199" s="337" t="s">
        <v>117</v>
      </c>
      <c r="S2199" s="337" t="s">
        <v>145</v>
      </c>
      <c r="T2199" s="337" t="s">
        <v>145</v>
      </c>
      <c r="U2199" s="337" t="s">
        <v>118</v>
      </c>
      <c r="V2199" s="337">
        <v>4</v>
      </c>
      <c r="W2199" s="337" t="s">
        <v>19695</v>
      </c>
      <c r="X2199" s="337" t="s">
        <v>19695</v>
      </c>
      <c r="Y2199" s="337" t="s">
        <v>19695</v>
      </c>
      <c r="Z2199" s="337" t="s">
        <v>1745</v>
      </c>
      <c r="AA2199" s="337" t="s">
        <v>761</v>
      </c>
      <c r="AB2199" s="337" t="s">
        <v>762</v>
      </c>
      <c r="AC2199" s="337" t="s">
        <v>14038</v>
      </c>
    </row>
    <row r="2200" spans="1:29" ht="15.8" x14ac:dyDescent="0.25">
      <c r="A2200" s="337" t="s">
        <v>1723</v>
      </c>
      <c r="B2200" s="337" t="s">
        <v>8338</v>
      </c>
      <c r="C2200" s="337" t="s">
        <v>1821</v>
      </c>
      <c r="D2200" s="337" t="s">
        <v>449</v>
      </c>
      <c r="E2200" s="337" t="s">
        <v>1389</v>
      </c>
      <c r="F2200" s="338">
        <v>43611</v>
      </c>
      <c r="G2200" s="337" t="s">
        <v>8339</v>
      </c>
      <c r="H2200" s="338">
        <v>43633</v>
      </c>
      <c r="I2200" s="337" t="s">
        <v>19695</v>
      </c>
      <c r="J2200" s="337" t="s">
        <v>16</v>
      </c>
      <c r="K2200" s="337" t="s">
        <v>19695</v>
      </c>
      <c r="L2200" s="337" t="s">
        <v>19695</v>
      </c>
      <c r="M2200" s="337" t="s">
        <v>19695</v>
      </c>
      <c r="N2200" s="337" t="s">
        <v>19695</v>
      </c>
      <c r="O2200" s="337" t="s">
        <v>19695</v>
      </c>
      <c r="P2200" s="337" t="s">
        <v>19695</v>
      </c>
      <c r="Q2200" s="337" t="s">
        <v>19695</v>
      </c>
      <c r="R2200" s="337" t="s">
        <v>18</v>
      </c>
      <c r="S2200" s="337" t="s">
        <v>1038</v>
      </c>
      <c r="T2200" s="337" t="s">
        <v>1655</v>
      </c>
      <c r="U2200" s="337" t="s">
        <v>8340</v>
      </c>
      <c r="V2200" s="337">
        <v>10</v>
      </c>
      <c r="W2200" s="337" t="s">
        <v>19695</v>
      </c>
      <c r="X2200" s="337" t="s">
        <v>19695</v>
      </c>
      <c r="Y2200" s="337" t="s">
        <v>19695</v>
      </c>
      <c r="Z2200" s="337" t="s">
        <v>1753</v>
      </c>
      <c r="AA2200" s="337" t="s">
        <v>717</v>
      </c>
      <c r="AB2200" s="337" t="s">
        <v>718</v>
      </c>
      <c r="AC2200" s="337" t="s">
        <v>15304</v>
      </c>
    </row>
    <row r="2201" spans="1:29" ht="15.8" x14ac:dyDescent="0.25">
      <c r="A2201" s="337" t="s">
        <v>1723</v>
      </c>
      <c r="B2201" s="337" t="s">
        <v>8484</v>
      </c>
      <c r="C2201" s="337" t="s">
        <v>1821</v>
      </c>
      <c r="D2201" s="337" t="s">
        <v>449</v>
      </c>
      <c r="E2201" s="337" t="s">
        <v>1781</v>
      </c>
      <c r="F2201" s="338">
        <v>43586</v>
      </c>
      <c r="G2201" s="337" t="s">
        <v>8485</v>
      </c>
      <c r="H2201" s="338">
        <v>43632</v>
      </c>
      <c r="I2201" s="337" t="s">
        <v>19695</v>
      </c>
      <c r="J2201" s="337" t="s">
        <v>16</v>
      </c>
      <c r="K2201" s="337" t="s">
        <v>19695</v>
      </c>
      <c r="L2201" s="337" t="s">
        <v>19695</v>
      </c>
      <c r="M2201" s="337" t="s">
        <v>19695</v>
      </c>
      <c r="N2201" s="337" t="s">
        <v>19695</v>
      </c>
      <c r="O2201" s="337" t="s">
        <v>19695</v>
      </c>
      <c r="P2201" s="337" t="s">
        <v>19695</v>
      </c>
      <c r="Q2201" s="337" t="s">
        <v>19695</v>
      </c>
      <c r="R2201" s="337" t="s">
        <v>109</v>
      </c>
      <c r="S2201" s="337" t="s">
        <v>1126</v>
      </c>
      <c r="T2201" s="337" t="s">
        <v>1733</v>
      </c>
      <c r="U2201" s="337" t="s">
        <v>1734</v>
      </c>
      <c r="V2201" s="337">
        <v>4</v>
      </c>
      <c r="W2201" s="337" t="s">
        <v>19695</v>
      </c>
      <c r="X2201" s="337" t="s">
        <v>19695</v>
      </c>
      <c r="Y2201" s="337" t="s">
        <v>19695</v>
      </c>
      <c r="Z2201" s="337" t="s">
        <v>1728</v>
      </c>
      <c r="AA2201" s="337" t="s">
        <v>717</v>
      </c>
      <c r="AB2201" s="337" t="s">
        <v>718</v>
      </c>
      <c r="AC2201" s="337" t="s">
        <v>14032</v>
      </c>
    </row>
    <row r="2202" spans="1:29" ht="15.8" x14ac:dyDescent="0.25">
      <c r="A2202" s="337" t="s">
        <v>1723</v>
      </c>
      <c r="B2202" s="337" t="s">
        <v>8132</v>
      </c>
      <c r="C2202" s="337" t="s">
        <v>1821</v>
      </c>
      <c r="D2202" s="337" t="s">
        <v>449</v>
      </c>
      <c r="E2202" s="337" t="s">
        <v>6513</v>
      </c>
      <c r="F2202" s="338">
        <v>43434</v>
      </c>
      <c r="G2202" s="337" t="s">
        <v>7447</v>
      </c>
      <c r="H2202" s="338">
        <v>43631</v>
      </c>
      <c r="I2202" s="337" t="s">
        <v>19695</v>
      </c>
      <c r="J2202" s="337" t="s">
        <v>16</v>
      </c>
      <c r="K2202" s="337" t="s">
        <v>19695</v>
      </c>
      <c r="L2202" s="337" t="s">
        <v>19695</v>
      </c>
      <c r="M2202" s="337" t="s">
        <v>19695</v>
      </c>
      <c r="N2202" s="337" t="s">
        <v>19695</v>
      </c>
      <c r="O2202" s="337" t="s">
        <v>19695</v>
      </c>
      <c r="P2202" s="337" t="s">
        <v>19695</v>
      </c>
      <c r="Q2202" s="337" t="s">
        <v>19695</v>
      </c>
      <c r="R2202" s="337" t="s">
        <v>144</v>
      </c>
      <c r="S2202" s="337" t="s">
        <v>446</v>
      </c>
      <c r="T2202" s="337" t="s">
        <v>55</v>
      </c>
      <c r="U2202" s="337" t="s">
        <v>826</v>
      </c>
      <c r="V2202" s="337">
        <v>4</v>
      </c>
      <c r="W2202" s="337" t="s">
        <v>19695</v>
      </c>
      <c r="X2202" s="337" t="s">
        <v>19695</v>
      </c>
      <c r="Y2202" s="337" t="s">
        <v>19695</v>
      </c>
      <c r="Z2202" s="337" t="s">
        <v>1728</v>
      </c>
      <c r="AA2202" s="337" t="s">
        <v>717</v>
      </c>
      <c r="AB2202" s="337" t="s">
        <v>718</v>
      </c>
      <c r="AC2202" s="337" t="s">
        <v>14058</v>
      </c>
    </row>
    <row r="2203" spans="1:29" ht="15.8" x14ac:dyDescent="0.25">
      <c r="A2203" s="337" t="s">
        <v>1723</v>
      </c>
      <c r="B2203" s="337" t="s">
        <v>11805</v>
      </c>
      <c r="C2203" s="337" t="s">
        <v>1821</v>
      </c>
      <c r="D2203" s="337" t="s">
        <v>449</v>
      </c>
      <c r="E2203" s="337" t="s">
        <v>7712</v>
      </c>
      <c r="F2203" s="338">
        <v>43556</v>
      </c>
      <c r="G2203" s="337" t="s">
        <v>7447</v>
      </c>
      <c r="H2203" s="338">
        <v>43631</v>
      </c>
      <c r="I2203" s="337" t="s">
        <v>19695</v>
      </c>
      <c r="J2203" s="337" t="s">
        <v>16</v>
      </c>
      <c r="K2203" s="337" t="s">
        <v>19695</v>
      </c>
      <c r="L2203" s="337" t="s">
        <v>19695</v>
      </c>
      <c r="M2203" s="337" t="s">
        <v>19695</v>
      </c>
      <c r="N2203" s="337" t="s">
        <v>19695</v>
      </c>
      <c r="O2203" s="337" t="s">
        <v>19695</v>
      </c>
      <c r="P2203" s="337" t="s">
        <v>19695</v>
      </c>
      <c r="Q2203" s="337" t="s">
        <v>19695</v>
      </c>
      <c r="R2203" s="337" t="s">
        <v>134</v>
      </c>
      <c r="S2203" s="337" t="s">
        <v>782</v>
      </c>
      <c r="T2203" s="337" t="s">
        <v>135</v>
      </c>
      <c r="U2203" s="337" t="s">
        <v>11806</v>
      </c>
      <c r="V2203" s="337">
        <v>8</v>
      </c>
      <c r="W2203" s="337" t="s">
        <v>19695</v>
      </c>
      <c r="X2203" s="337" t="s">
        <v>19695</v>
      </c>
      <c r="Y2203" s="337" t="s">
        <v>19695</v>
      </c>
      <c r="Z2203" s="337" t="s">
        <v>1728</v>
      </c>
      <c r="AA2203" s="337" t="s">
        <v>735</v>
      </c>
      <c r="AB2203" s="337" t="s">
        <v>718</v>
      </c>
      <c r="AC2203" s="337" t="s">
        <v>14074</v>
      </c>
    </row>
    <row r="2204" spans="1:29" ht="15.8" x14ac:dyDescent="0.25">
      <c r="A2204" s="337" t="s">
        <v>1723</v>
      </c>
      <c r="B2204" s="337" t="s">
        <v>10805</v>
      </c>
      <c r="C2204" s="337" t="s">
        <v>1821</v>
      </c>
      <c r="D2204" s="337" t="s">
        <v>449</v>
      </c>
      <c r="E2204" s="337" t="s">
        <v>7335</v>
      </c>
      <c r="F2204" s="338">
        <v>43579</v>
      </c>
      <c r="G2204" s="337" t="s">
        <v>7447</v>
      </c>
      <c r="H2204" s="338">
        <v>43631</v>
      </c>
      <c r="I2204" s="337" t="s">
        <v>19695</v>
      </c>
      <c r="J2204" s="337" t="s">
        <v>36</v>
      </c>
      <c r="K2204" s="337" t="s">
        <v>19695</v>
      </c>
      <c r="L2204" s="337" t="s">
        <v>19695</v>
      </c>
      <c r="M2204" s="337" t="s">
        <v>19695</v>
      </c>
      <c r="N2204" s="337" t="s">
        <v>19695</v>
      </c>
      <c r="O2204" s="337" t="s">
        <v>19695</v>
      </c>
      <c r="P2204" s="337" t="s">
        <v>19695</v>
      </c>
      <c r="Q2204" s="337" t="s">
        <v>19695</v>
      </c>
      <c r="R2204" s="337" t="s">
        <v>15</v>
      </c>
      <c r="S2204" s="337" t="s">
        <v>1529</v>
      </c>
      <c r="T2204" s="337" t="s">
        <v>2579</v>
      </c>
      <c r="U2204" s="337" t="s">
        <v>2579</v>
      </c>
      <c r="V2204" s="337">
        <v>8</v>
      </c>
      <c r="W2204" s="337" t="s">
        <v>19695</v>
      </c>
      <c r="X2204" s="337" t="s">
        <v>19695</v>
      </c>
      <c r="Y2204" s="337" t="s">
        <v>19695</v>
      </c>
      <c r="Z2204" s="337" t="s">
        <v>1753</v>
      </c>
      <c r="AA2204" s="337" t="s">
        <v>717</v>
      </c>
      <c r="AB2204" s="337" t="s">
        <v>718</v>
      </c>
      <c r="AC2204" s="337" t="s">
        <v>14034</v>
      </c>
    </row>
    <row r="2205" spans="1:29" ht="15.8" x14ac:dyDescent="0.25">
      <c r="A2205" s="337" t="s">
        <v>1723</v>
      </c>
      <c r="B2205" s="337" t="s">
        <v>10426</v>
      </c>
      <c r="C2205" s="337" t="s">
        <v>1821</v>
      </c>
      <c r="D2205" s="337" t="s">
        <v>449</v>
      </c>
      <c r="E2205" s="337" t="s">
        <v>8393</v>
      </c>
      <c r="F2205" s="338">
        <v>43581</v>
      </c>
      <c r="G2205" s="337" t="s">
        <v>7447</v>
      </c>
      <c r="H2205" s="338">
        <v>43631</v>
      </c>
      <c r="I2205" s="337" t="s">
        <v>19695</v>
      </c>
      <c r="J2205" s="337" t="s">
        <v>36</v>
      </c>
      <c r="K2205" s="337" t="s">
        <v>19695</v>
      </c>
      <c r="L2205" s="337" t="s">
        <v>19695</v>
      </c>
      <c r="M2205" s="337" t="s">
        <v>19695</v>
      </c>
      <c r="N2205" s="337" t="s">
        <v>19695</v>
      </c>
      <c r="O2205" s="337" t="s">
        <v>19695</v>
      </c>
      <c r="P2205" s="337" t="s">
        <v>19695</v>
      </c>
      <c r="Q2205" s="337" t="s">
        <v>19695</v>
      </c>
      <c r="R2205" s="337" t="s">
        <v>18</v>
      </c>
      <c r="S2205" s="337" t="s">
        <v>1038</v>
      </c>
      <c r="T2205" s="337" t="s">
        <v>1038</v>
      </c>
      <c r="U2205" s="337" t="s">
        <v>1654</v>
      </c>
      <c r="V2205" s="337">
        <v>8</v>
      </c>
      <c r="W2205" s="337" t="s">
        <v>19695</v>
      </c>
      <c r="X2205" s="337" t="s">
        <v>19695</v>
      </c>
      <c r="Y2205" s="337" t="s">
        <v>19695</v>
      </c>
      <c r="Z2205" s="337" t="s">
        <v>1753</v>
      </c>
      <c r="AA2205" s="337" t="s">
        <v>735</v>
      </c>
      <c r="AB2205" s="337" t="s">
        <v>718</v>
      </c>
      <c r="AC2205" s="337" t="s">
        <v>14121</v>
      </c>
    </row>
    <row r="2206" spans="1:29" ht="15.8" x14ac:dyDescent="0.25">
      <c r="A2206" s="337" t="s">
        <v>1723</v>
      </c>
      <c r="B2206" s="337" t="s">
        <v>11365</v>
      </c>
      <c r="C2206" s="337" t="s">
        <v>1725</v>
      </c>
      <c r="D2206" s="337" t="s">
        <v>769</v>
      </c>
      <c r="E2206" s="337" t="s">
        <v>8317</v>
      </c>
      <c r="F2206" s="338">
        <v>43612</v>
      </c>
      <c r="G2206" s="337" t="s">
        <v>8754</v>
      </c>
      <c r="H2206" s="338">
        <v>43630</v>
      </c>
      <c r="I2206" s="337" t="s">
        <v>19695</v>
      </c>
      <c r="J2206" s="337" t="s">
        <v>36</v>
      </c>
      <c r="K2206" s="337" t="s">
        <v>19695</v>
      </c>
      <c r="L2206" s="337" t="s">
        <v>19695</v>
      </c>
      <c r="M2206" s="337" t="s">
        <v>19695</v>
      </c>
      <c r="N2206" s="337" t="s">
        <v>19695</v>
      </c>
      <c r="O2206" s="337" t="s">
        <v>19695</v>
      </c>
      <c r="P2206" s="337" t="s">
        <v>19695</v>
      </c>
      <c r="Q2206" s="337" t="s">
        <v>19695</v>
      </c>
      <c r="R2206" s="337" t="s">
        <v>52</v>
      </c>
      <c r="S2206" s="337" t="s">
        <v>52</v>
      </c>
      <c r="T2206" s="337" t="s">
        <v>1279</v>
      </c>
      <c r="U2206" s="337" t="s">
        <v>11366</v>
      </c>
      <c r="V2206" s="337">
        <v>12</v>
      </c>
      <c r="W2206" s="337" t="s">
        <v>19695</v>
      </c>
      <c r="X2206" s="337" t="s">
        <v>19695</v>
      </c>
      <c r="Y2206" s="337" t="s">
        <v>19695</v>
      </c>
      <c r="Z2206" s="337" t="s">
        <v>1728</v>
      </c>
      <c r="AA2206" s="337" t="s">
        <v>717</v>
      </c>
      <c r="AB2206" s="337" t="s">
        <v>718</v>
      </c>
      <c r="AC2206" s="337" t="s">
        <v>14145</v>
      </c>
    </row>
    <row r="2207" spans="1:29" ht="15.8" x14ac:dyDescent="0.25">
      <c r="A2207" s="337" t="s">
        <v>1723</v>
      </c>
      <c r="B2207" s="337" t="s">
        <v>9806</v>
      </c>
      <c r="C2207" s="337" t="s">
        <v>1821</v>
      </c>
      <c r="D2207" s="337" t="s">
        <v>449</v>
      </c>
      <c r="E2207" s="337" t="s">
        <v>8978</v>
      </c>
      <c r="F2207" s="338">
        <v>43623</v>
      </c>
      <c r="G2207" s="337" t="s">
        <v>8754</v>
      </c>
      <c r="H2207" s="338">
        <v>43630</v>
      </c>
      <c r="I2207" s="337" t="s">
        <v>19695</v>
      </c>
      <c r="J2207" s="337" t="s">
        <v>36</v>
      </c>
      <c r="K2207" s="337" t="s">
        <v>19695</v>
      </c>
      <c r="L2207" s="337" t="s">
        <v>19695</v>
      </c>
      <c r="M2207" s="337" t="s">
        <v>19695</v>
      </c>
      <c r="N2207" s="337" t="s">
        <v>19695</v>
      </c>
      <c r="O2207" s="337" t="s">
        <v>19695</v>
      </c>
      <c r="P2207" s="337" t="s">
        <v>19695</v>
      </c>
      <c r="Q2207" s="337" t="s">
        <v>19695</v>
      </c>
      <c r="R2207" s="337" t="s">
        <v>15</v>
      </c>
      <c r="S2207" s="337" t="s">
        <v>3715</v>
      </c>
      <c r="T2207" s="337" t="s">
        <v>5818</v>
      </c>
      <c r="U2207" s="337" t="s">
        <v>9807</v>
      </c>
      <c r="V2207" s="337">
        <v>6</v>
      </c>
      <c r="W2207" s="337" t="s">
        <v>19695</v>
      </c>
      <c r="X2207" s="337" t="s">
        <v>19695</v>
      </c>
      <c r="Y2207" s="337" t="s">
        <v>19695</v>
      </c>
      <c r="Z2207" s="337" t="s">
        <v>1745</v>
      </c>
      <c r="AA2207" s="337" t="s">
        <v>761</v>
      </c>
      <c r="AB2207" s="337" t="s">
        <v>762</v>
      </c>
      <c r="AC2207" s="337" t="s">
        <v>15299</v>
      </c>
    </row>
    <row r="2208" spans="1:29" ht="15.8" x14ac:dyDescent="0.25">
      <c r="A2208" s="337" t="s">
        <v>1723</v>
      </c>
      <c r="B2208" s="337" t="s">
        <v>8753</v>
      </c>
      <c r="C2208" s="337" t="s">
        <v>1821</v>
      </c>
      <c r="D2208" s="337" t="s">
        <v>449</v>
      </c>
      <c r="E2208" s="337" t="s">
        <v>1781</v>
      </c>
      <c r="F2208" s="338">
        <v>43586</v>
      </c>
      <c r="G2208" s="337" t="s">
        <v>8754</v>
      </c>
      <c r="H2208" s="338">
        <v>43630</v>
      </c>
      <c r="I2208" s="337" t="s">
        <v>19695</v>
      </c>
      <c r="J2208" s="337" t="s">
        <v>36</v>
      </c>
      <c r="K2208" s="337" t="s">
        <v>19695</v>
      </c>
      <c r="L2208" s="337" t="s">
        <v>19695</v>
      </c>
      <c r="M2208" s="337" t="s">
        <v>19695</v>
      </c>
      <c r="N2208" s="337" t="s">
        <v>19695</v>
      </c>
      <c r="O2208" s="337" t="s">
        <v>19695</v>
      </c>
      <c r="P2208" s="337" t="s">
        <v>19695</v>
      </c>
      <c r="Q2208" s="337" t="s">
        <v>19695</v>
      </c>
      <c r="R2208" s="337" t="s">
        <v>98</v>
      </c>
      <c r="S2208" s="337" t="s">
        <v>1176</v>
      </c>
      <c r="T2208" s="337" t="s">
        <v>98</v>
      </c>
      <c r="U2208" s="337" t="s">
        <v>1183</v>
      </c>
      <c r="V2208" s="337">
        <v>12</v>
      </c>
      <c r="W2208" s="337" t="s">
        <v>19695</v>
      </c>
      <c r="X2208" s="337" t="s">
        <v>19695</v>
      </c>
      <c r="Y2208" s="337" t="s">
        <v>19695</v>
      </c>
      <c r="Z2208" s="337" t="s">
        <v>1753</v>
      </c>
      <c r="AA2208" s="337" t="s">
        <v>735</v>
      </c>
      <c r="AB2208" s="337" t="s">
        <v>718</v>
      </c>
      <c r="AC2208" s="337" t="s">
        <v>15513</v>
      </c>
    </row>
    <row r="2209" spans="1:29" ht="15.8" x14ac:dyDescent="0.25">
      <c r="A2209" s="337" t="s">
        <v>1723</v>
      </c>
      <c r="B2209" s="337" t="s">
        <v>10775</v>
      </c>
      <c r="C2209" s="337" t="s">
        <v>1821</v>
      </c>
      <c r="D2209" s="337" t="s">
        <v>449</v>
      </c>
      <c r="E2209" s="337" t="s">
        <v>8101</v>
      </c>
      <c r="F2209" s="338">
        <v>43609</v>
      </c>
      <c r="G2209" s="337" t="s">
        <v>8754</v>
      </c>
      <c r="H2209" s="338">
        <v>43630</v>
      </c>
      <c r="I2209" s="337" t="s">
        <v>19695</v>
      </c>
      <c r="J2209" s="337" t="s">
        <v>16</v>
      </c>
      <c r="K2209" s="337" t="s">
        <v>19695</v>
      </c>
      <c r="L2209" s="337" t="s">
        <v>19695</v>
      </c>
      <c r="M2209" s="337" t="s">
        <v>19695</v>
      </c>
      <c r="N2209" s="337" t="s">
        <v>19695</v>
      </c>
      <c r="O2209" s="337" t="s">
        <v>19695</v>
      </c>
      <c r="P2209" s="337" t="s">
        <v>19695</v>
      </c>
      <c r="Q2209" s="337" t="s">
        <v>19695</v>
      </c>
      <c r="R2209" s="337" t="s">
        <v>52</v>
      </c>
      <c r="S2209" s="337" t="s">
        <v>142</v>
      </c>
      <c r="T2209" s="337" t="s">
        <v>1088</v>
      </c>
      <c r="U2209" s="337" t="s">
        <v>10776</v>
      </c>
      <c r="V2209" s="337">
        <v>4</v>
      </c>
      <c r="W2209" s="337" t="s">
        <v>19695</v>
      </c>
      <c r="X2209" s="337" t="s">
        <v>19695</v>
      </c>
      <c r="Y2209" s="337" t="s">
        <v>19695</v>
      </c>
      <c r="Z2209" s="337" t="s">
        <v>1753</v>
      </c>
      <c r="AA2209" s="337" t="s">
        <v>897</v>
      </c>
      <c r="AB2209" s="337" t="s">
        <v>854</v>
      </c>
      <c r="AC2209" s="337" t="s">
        <v>15522</v>
      </c>
    </row>
    <row r="2210" spans="1:29" ht="15.8" x14ac:dyDescent="0.25">
      <c r="A2210" s="337" t="s">
        <v>1723</v>
      </c>
      <c r="B2210" s="337" t="s">
        <v>8686</v>
      </c>
      <c r="C2210" s="337" t="s">
        <v>1821</v>
      </c>
      <c r="D2210" s="337" t="s">
        <v>449</v>
      </c>
      <c r="E2210" s="337" t="s">
        <v>8269</v>
      </c>
      <c r="F2210" s="338">
        <v>43422</v>
      </c>
      <c r="G2210" s="337" t="s">
        <v>1772</v>
      </c>
      <c r="H2210" s="338">
        <v>43629</v>
      </c>
      <c r="I2210" s="337" t="s">
        <v>19695</v>
      </c>
      <c r="J2210" s="337" t="s">
        <v>36</v>
      </c>
      <c r="K2210" s="337" t="s">
        <v>19695</v>
      </c>
      <c r="L2210" s="337" t="s">
        <v>19695</v>
      </c>
      <c r="M2210" s="337" t="s">
        <v>19695</v>
      </c>
      <c r="N2210" s="337" t="s">
        <v>19695</v>
      </c>
      <c r="O2210" s="337" t="s">
        <v>19695</v>
      </c>
      <c r="P2210" s="337" t="s">
        <v>19695</v>
      </c>
      <c r="Q2210" s="337" t="s">
        <v>19695</v>
      </c>
      <c r="R2210" s="337" t="s">
        <v>2955</v>
      </c>
      <c r="S2210" s="337" t="s">
        <v>4423</v>
      </c>
      <c r="T2210" s="337" t="s">
        <v>8687</v>
      </c>
      <c r="U2210" s="337" t="s">
        <v>8688</v>
      </c>
      <c r="V2210" s="337">
        <v>10</v>
      </c>
      <c r="W2210" s="337" t="s">
        <v>19695</v>
      </c>
      <c r="X2210" s="337" t="s">
        <v>19695</v>
      </c>
      <c r="Y2210" s="337" t="s">
        <v>19695</v>
      </c>
      <c r="Z2210" s="337" t="s">
        <v>1728</v>
      </c>
      <c r="AA2210" s="337" t="s">
        <v>735</v>
      </c>
      <c r="AB2210" s="337" t="s">
        <v>718</v>
      </c>
      <c r="AC2210" s="337" t="s">
        <v>14023</v>
      </c>
    </row>
    <row r="2211" spans="1:29" ht="15.8" x14ac:dyDescent="0.25">
      <c r="A2211" s="337" t="s">
        <v>1723</v>
      </c>
      <c r="B2211" s="337" t="s">
        <v>14102</v>
      </c>
      <c r="C2211" s="337" t="s">
        <v>1725</v>
      </c>
      <c r="D2211" s="337" t="s">
        <v>1730</v>
      </c>
      <c r="E2211" s="337" t="s">
        <v>8558</v>
      </c>
      <c r="F2211" s="338">
        <v>43607</v>
      </c>
      <c r="G2211" s="337" t="s">
        <v>10814</v>
      </c>
      <c r="H2211" s="338">
        <v>43628</v>
      </c>
      <c r="I2211" s="337" t="s">
        <v>19695</v>
      </c>
      <c r="J2211" s="337" t="s">
        <v>16</v>
      </c>
      <c r="K2211" s="337" t="s">
        <v>19695</v>
      </c>
      <c r="L2211" s="337" t="s">
        <v>19695</v>
      </c>
      <c r="M2211" s="337" t="s">
        <v>19695</v>
      </c>
      <c r="N2211" s="337" t="s">
        <v>19695</v>
      </c>
      <c r="O2211" s="337" t="s">
        <v>19695</v>
      </c>
      <c r="P2211" s="337" t="s">
        <v>19695</v>
      </c>
      <c r="Q2211" s="337" t="s">
        <v>19695</v>
      </c>
      <c r="R2211" s="337" t="s">
        <v>52</v>
      </c>
      <c r="S2211" s="337" t="s">
        <v>857</v>
      </c>
      <c r="T2211" s="337" t="s">
        <v>5439</v>
      </c>
      <c r="U2211" s="337" t="s">
        <v>11140</v>
      </c>
      <c r="V2211" s="337">
        <v>6</v>
      </c>
      <c r="W2211" s="337" t="s">
        <v>19695</v>
      </c>
      <c r="X2211" s="337" t="s">
        <v>19695</v>
      </c>
      <c r="Y2211" s="337" t="s">
        <v>19695</v>
      </c>
      <c r="Z2211" s="337" t="s">
        <v>1728</v>
      </c>
      <c r="AA2211" s="337" t="s">
        <v>735</v>
      </c>
      <c r="AB2211" s="337" t="s">
        <v>718</v>
      </c>
      <c r="AC2211" s="337" t="s">
        <v>14101</v>
      </c>
    </row>
    <row r="2212" spans="1:29" ht="15.8" x14ac:dyDescent="0.25">
      <c r="A2212" s="337" t="s">
        <v>1723</v>
      </c>
      <c r="B2212" s="337" t="s">
        <v>8674</v>
      </c>
      <c r="C2212" s="337" t="s">
        <v>1725</v>
      </c>
      <c r="D2212" s="337" t="s">
        <v>1735</v>
      </c>
      <c r="E2212" s="337" t="s">
        <v>7931</v>
      </c>
      <c r="F2212" s="338">
        <v>43605</v>
      </c>
      <c r="G2212" s="337" t="s">
        <v>8346</v>
      </c>
      <c r="H2212" s="338">
        <v>43627</v>
      </c>
      <c r="I2212" s="337" t="s">
        <v>19695</v>
      </c>
      <c r="J2212" s="337" t="s">
        <v>16</v>
      </c>
      <c r="K2212" s="337" t="s">
        <v>19695</v>
      </c>
      <c r="L2212" s="337" t="s">
        <v>19695</v>
      </c>
      <c r="M2212" s="337" t="s">
        <v>19695</v>
      </c>
      <c r="N2212" s="337" t="s">
        <v>19695</v>
      </c>
      <c r="O2212" s="337" t="s">
        <v>19695</v>
      </c>
      <c r="P2212" s="337" t="s">
        <v>19695</v>
      </c>
      <c r="Q2212" s="337" t="s">
        <v>19695</v>
      </c>
      <c r="R2212" s="337" t="s">
        <v>45</v>
      </c>
      <c r="S2212" s="337" t="s">
        <v>1144</v>
      </c>
      <c r="T2212" s="337" t="s">
        <v>743</v>
      </c>
      <c r="U2212" s="337" t="s">
        <v>8675</v>
      </c>
      <c r="V2212" s="337">
        <v>8</v>
      </c>
      <c r="W2212" s="337" t="s">
        <v>19695</v>
      </c>
      <c r="X2212" s="337" t="s">
        <v>19695</v>
      </c>
      <c r="Y2212" s="337" t="s">
        <v>19695</v>
      </c>
      <c r="Z2212" s="337" t="s">
        <v>1728</v>
      </c>
      <c r="AA2212" s="337" t="s">
        <v>717</v>
      </c>
      <c r="AB2212" s="337" t="s">
        <v>718</v>
      </c>
      <c r="AC2212" s="337" t="s">
        <v>14022</v>
      </c>
    </row>
    <row r="2213" spans="1:29" ht="15.8" x14ac:dyDescent="0.25">
      <c r="A2213" s="337" t="s">
        <v>1723</v>
      </c>
      <c r="B2213" s="337" t="s">
        <v>10368</v>
      </c>
      <c r="C2213" s="337" t="s">
        <v>1821</v>
      </c>
      <c r="D2213" s="337" t="s">
        <v>449</v>
      </c>
      <c r="E2213" s="337" t="s">
        <v>7945</v>
      </c>
      <c r="F2213" s="338">
        <v>43596</v>
      </c>
      <c r="G2213" s="337" t="s">
        <v>8346</v>
      </c>
      <c r="H2213" s="338">
        <v>43627</v>
      </c>
      <c r="I2213" s="337" t="s">
        <v>19695</v>
      </c>
      <c r="J2213" s="337" t="s">
        <v>36</v>
      </c>
      <c r="K2213" s="337" t="s">
        <v>19695</v>
      </c>
      <c r="L2213" s="337" t="s">
        <v>19695</v>
      </c>
      <c r="M2213" s="337" t="s">
        <v>19695</v>
      </c>
      <c r="N2213" s="337" t="s">
        <v>19695</v>
      </c>
      <c r="O2213" s="337" t="s">
        <v>19695</v>
      </c>
      <c r="P2213" s="337" t="s">
        <v>19695</v>
      </c>
      <c r="Q2213" s="337" t="s">
        <v>19695</v>
      </c>
      <c r="R2213" s="337" t="s">
        <v>130</v>
      </c>
      <c r="S2213" s="337" t="s">
        <v>940</v>
      </c>
      <c r="T2213" s="337" t="s">
        <v>925</v>
      </c>
      <c r="U2213" s="337" t="s">
        <v>10369</v>
      </c>
      <c r="V2213" s="337">
        <v>8</v>
      </c>
      <c r="W2213" s="337" t="s">
        <v>19695</v>
      </c>
      <c r="X2213" s="337" t="s">
        <v>19695</v>
      </c>
      <c r="Y2213" s="337" t="s">
        <v>19695</v>
      </c>
      <c r="Z2213" s="337" t="s">
        <v>1728</v>
      </c>
      <c r="AA2213" s="337" t="s">
        <v>735</v>
      </c>
      <c r="AB2213" s="337" t="s">
        <v>718</v>
      </c>
      <c r="AC2213" s="337" t="s">
        <v>14023</v>
      </c>
    </row>
    <row r="2214" spans="1:29" ht="15.8" x14ac:dyDescent="0.25">
      <c r="A2214" s="337" t="s">
        <v>1723</v>
      </c>
      <c r="B2214" s="337" t="s">
        <v>10698</v>
      </c>
      <c r="C2214" s="337" t="s">
        <v>1821</v>
      </c>
      <c r="D2214" s="337" t="s">
        <v>449</v>
      </c>
      <c r="E2214" s="337" t="s">
        <v>1389</v>
      </c>
      <c r="F2214" s="338">
        <v>43611</v>
      </c>
      <c r="G2214" s="337" t="s">
        <v>8346</v>
      </c>
      <c r="H2214" s="338">
        <v>43627</v>
      </c>
      <c r="I2214" s="337" t="s">
        <v>19695</v>
      </c>
      <c r="J2214" s="337" t="s">
        <v>36</v>
      </c>
      <c r="K2214" s="337" t="s">
        <v>19695</v>
      </c>
      <c r="L2214" s="337" t="s">
        <v>19695</v>
      </c>
      <c r="M2214" s="337" t="s">
        <v>19695</v>
      </c>
      <c r="N2214" s="337" t="s">
        <v>19695</v>
      </c>
      <c r="O2214" s="337" t="s">
        <v>19695</v>
      </c>
      <c r="P2214" s="337" t="s">
        <v>19695</v>
      </c>
      <c r="Q2214" s="337" t="s">
        <v>19695</v>
      </c>
      <c r="R2214" s="337" t="s">
        <v>98</v>
      </c>
      <c r="S2214" s="337" t="s">
        <v>1172</v>
      </c>
      <c r="T2214" s="337" t="s">
        <v>1549</v>
      </c>
      <c r="U2214" s="337" t="s">
        <v>10699</v>
      </c>
      <c r="V2214" s="337">
        <v>10</v>
      </c>
      <c r="W2214" s="337" t="s">
        <v>19695</v>
      </c>
      <c r="X2214" s="337" t="s">
        <v>19695</v>
      </c>
      <c r="Y2214" s="337" t="s">
        <v>19695</v>
      </c>
      <c r="Z2214" s="337" t="s">
        <v>1753</v>
      </c>
      <c r="AA2214" s="337" t="s">
        <v>717</v>
      </c>
      <c r="AB2214" s="337" t="s">
        <v>718</v>
      </c>
      <c r="AC2214" s="337" t="s">
        <v>14022</v>
      </c>
    </row>
    <row r="2215" spans="1:29" ht="15.8" x14ac:dyDescent="0.25">
      <c r="A2215" s="337" t="s">
        <v>1723</v>
      </c>
      <c r="B2215" s="337" t="s">
        <v>10410</v>
      </c>
      <c r="C2215" s="337" t="s">
        <v>1821</v>
      </c>
      <c r="D2215" s="337" t="s">
        <v>449</v>
      </c>
      <c r="E2215" s="337" t="s">
        <v>8379</v>
      </c>
      <c r="F2215" s="338">
        <v>43584</v>
      </c>
      <c r="G2215" s="337" t="s">
        <v>7484</v>
      </c>
      <c r="H2215" s="338">
        <v>43626</v>
      </c>
      <c r="I2215" s="337" t="s">
        <v>19695</v>
      </c>
      <c r="J2215" s="337" t="s">
        <v>36</v>
      </c>
      <c r="K2215" s="337" t="s">
        <v>19695</v>
      </c>
      <c r="L2215" s="337" t="s">
        <v>19695</v>
      </c>
      <c r="M2215" s="337" t="s">
        <v>19695</v>
      </c>
      <c r="N2215" s="337" t="s">
        <v>19695</v>
      </c>
      <c r="O2215" s="337" t="s">
        <v>19695</v>
      </c>
      <c r="P2215" s="337" t="s">
        <v>19695</v>
      </c>
      <c r="Q2215" s="337" t="s">
        <v>19695</v>
      </c>
      <c r="R2215" s="337" t="s">
        <v>18</v>
      </c>
      <c r="S2215" s="337" t="s">
        <v>107</v>
      </c>
      <c r="T2215" s="337" t="s">
        <v>419</v>
      </c>
      <c r="U2215" s="337" t="s">
        <v>10411</v>
      </c>
      <c r="V2215" s="337">
        <v>10</v>
      </c>
      <c r="W2215" s="337" t="s">
        <v>19695</v>
      </c>
      <c r="X2215" s="337" t="s">
        <v>19695</v>
      </c>
      <c r="Y2215" s="337" t="s">
        <v>19695</v>
      </c>
      <c r="Z2215" s="337" t="s">
        <v>1728</v>
      </c>
      <c r="AA2215" s="337" t="s">
        <v>735</v>
      </c>
      <c r="AB2215" s="337" t="s">
        <v>718</v>
      </c>
      <c r="AC2215" s="337" t="s">
        <v>14047</v>
      </c>
    </row>
    <row r="2216" spans="1:29" ht="15.8" x14ac:dyDescent="0.25">
      <c r="A2216" s="337" t="s">
        <v>1723</v>
      </c>
      <c r="B2216" s="337" t="s">
        <v>7483</v>
      </c>
      <c r="C2216" s="337" t="s">
        <v>1821</v>
      </c>
      <c r="D2216" s="337" t="s">
        <v>449</v>
      </c>
      <c r="E2216" s="337" t="s">
        <v>4945</v>
      </c>
      <c r="F2216" s="338">
        <v>43332</v>
      </c>
      <c r="G2216" s="337" t="s">
        <v>7484</v>
      </c>
      <c r="H2216" s="338">
        <v>43626</v>
      </c>
      <c r="I2216" s="337" t="s">
        <v>19695</v>
      </c>
      <c r="J2216" s="337" t="s">
        <v>36</v>
      </c>
      <c r="K2216" s="337" t="s">
        <v>19695</v>
      </c>
      <c r="L2216" s="337" t="s">
        <v>19695</v>
      </c>
      <c r="M2216" s="337" t="s">
        <v>19695</v>
      </c>
      <c r="N2216" s="337" t="s">
        <v>19695</v>
      </c>
      <c r="O2216" s="337" t="s">
        <v>19695</v>
      </c>
      <c r="P2216" s="337" t="s">
        <v>19695</v>
      </c>
      <c r="Q2216" s="337" t="s">
        <v>19695</v>
      </c>
      <c r="R2216" s="337" t="s">
        <v>144</v>
      </c>
      <c r="S2216" s="337" t="s">
        <v>446</v>
      </c>
      <c r="T2216" s="337" t="s">
        <v>55</v>
      </c>
      <c r="U2216" s="337" t="s">
        <v>388</v>
      </c>
      <c r="V2216" s="337">
        <v>4</v>
      </c>
      <c r="W2216" s="337" t="s">
        <v>19695</v>
      </c>
      <c r="X2216" s="337" t="s">
        <v>19695</v>
      </c>
      <c r="Y2216" s="337" t="s">
        <v>19695</v>
      </c>
      <c r="Z2216" s="337" t="s">
        <v>1728</v>
      </c>
      <c r="AA2216" s="337" t="s">
        <v>717</v>
      </c>
      <c r="AB2216" s="337" t="s">
        <v>718</v>
      </c>
      <c r="AC2216" s="337" t="s">
        <v>14062</v>
      </c>
    </row>
    <row r="2217" spans="1:29" ht="15.8" x14ac:dyDescent="0.25">
      <c r="A2217" s="337" t="s">
        <v>1723</v>
      </c>
      <c r="B2217" s="337" t="s">
        <v>11044</v>
      </c>
      <c r="C2217" s="337" t="s">
        <v>1821</v>
      </c>
      <c r="D2217" s="337" t="s">
        <v>449</v>
      </c>
      <c r="E2217" s="337" t="s">
        <v>7877</v>
      </c>
      <c r="F2217" s="338">
        <v>43570</v>
      </c>
      <c r="G2217" s="337" t="s">
        <v>7484</v>
      </c>
      <c r="H2217" s="338">
        <v>43626</v>
      </c>
      <c r="I2217" s="337" t="s">
        <v>19695</v>
      </c>
      <c r="J2217" s="337" t="s">
        <v>36</v>
      </c>
      <c r="K2217" s="337" t="s">
        <v>19695</v>
      </c>
      <c r="L2217" s="337" t="s">
        <v>19695</v>
      </c>
      <c r="M2217" s="337" t="s">
        <v>19695</v>
      </c>
      <c r="N2217" s="337" t="s">
        <v>19695</v>
      </c>
      <c r="O2217" s="337" t="s">
        <v>19695</v>
      </c>
      <c r="P2217" s="337" t="s">
        <v>19695</v>
      </c>
      <c r="Q2217" s="337" t="s">
        <v>19695</v>
      </c>
      <c r="R2217" s="337" t="s">
        <v>134</v>
      </c>
      <c r="S2217" s="337" t="s">
        <v>782</v>
      </c>
      <c r="T2217" s="337" t="s">
        <v>11045</v>
      </c>
      <c r="U2217" s="337" t="s">
        <v>11046</v>
      </c>
      <c r="V2217" s="337">
        <v>10</v>
      </c>
      <c r="W2217" s="337" t="s">
        <v>19695</v>
      </c>
      <c r="X2217" s="337" t="s">
        <v>19695</v>
      </c>
      <c r="Y2217" s="337" t="s">
        <v>19695</v>
      </c>
      <c r="Z2217" s="337" t="s">
        <v>1728</v>
      </c>
      <c r="AA2217" s="337" t="s">
        <v>735</v>
      </c>
      <c r="AB2217" s="337" t="s">
        <v>718</v>
      </c>
      <c r="AC2217" s="337" t="s">
        <v>14074</v>
      </c>
    </row>
    <row r="2218" spans="1:29" ht="15.8" x14ac:dyDescent="0.25">
      <c r="A2218" s="337" t="s">
        <v>1723</v>
      </c>
      <c r="B2218" s="337" t="s">
        <v>10806</v>
      </c>
      <c r="C2218" s="337" t="s">
        <v>1821</v>
      </c>
      <c r="D2218" s="337" t="s">
        <v>449</v>
      </c>
      <c r="E2218" s="337" t="s">
        <v>8388</v>
      </c>
      <c r="F2218" s="338">
        <v>43598</v>
      </c>
      <c r="G2218" s="337" t="s">
        <v>7484</v>
      </c>
      <c r="H2218" s="338">
        <v>43626</v>
      </c>
      <c r="I2218" s="337" t="s">
        <v>19695</v>
      </c>
      <c r="J2218" s="337" t="s">
        <v>16</v>
      </c>
      <c r="K2218" s="337" t="s">
        <v>19695</v>
      </c>
      <c r="L2218" s="337" t="s">
        <v>19695</v>
      </c>
      <c r="M2218" s="337" t="s">
        <v>19695</v>
      </c>
      <c r="N2218" s="337" t="s">
        <v>19695</v>
      </c>
      <c r="O2218" s="337" t="s">
        <v>19695</v>
      </c>
      <c r="P2218" s="337" t="s">
        <v>19695</v>
      </c>
      <c r="Q2218" s="337" t="s">
        <v>19695</v>
      </c>
      <c r="R2218" s="337" t="s">
        <v>15</v>
      </c>
      <c r="S2218" s="337" t="s">
        <v>1762</v>
      </c>
      <c r="T2218" s="337" t="s">
        <v>1953</v>
      </c>
      <c r="U2218" s="337" t="s">
        <v>10807</v>
      </c>
      <c r="V2218" s="337">
        <v>8</v>
      </c>
      <c r="W2218" s="337" t="s">
        <v>19695</v>
      </c>
      <c r="X2218" s="337" t="s">
        <v>19695</v>
      </c>
      <c r="Y2218" s="337" t="s">
        <v>19695</v>
      </c>
      <c r="Z2218" s="337" t="s">
        <v>1753</v>
      </c>
      <c r="AA2218" s="337" t="s">
        <v>717</v>
      </c>
      <c r="AB2218" s="337" t="s">
        <v>718</v>
      </c>
      <c r="AC2218" s="337" t="s">
        <v>14039</v>
      </c>
    </row>
    <row r="2219" spans="1:29" ht="15.8" x14ac:dyDescent="0.25">
      <c r="A2219" s="337" t="s">
        <v>1723</v>
      </c>
      <c r="B2219" s="337" t="s">
        <v>10773</v>
      </c>
      <c r="C2219" s="337" t="s">
        <v>1821</v>
      </c>
      <c r="D2219" s="337" t="s">
        <v>449</v>
      </c>
      <c r="E2219" s="337" t="s">
        <v>8241</v>
      </c>
      <c r="F2219" s="338">
        <v>43617</v>
      </c>
      <c r="G2219" s="337" t="s">
        <v>8354</v>
      </c>
      <c r="H2219" s="338">
        <v>43624</v>
      </c>
      <c r="I2219" s="337" t="s">
        <v>19695</v>
      </c>
      <c r="J2219" s="337" t="s">
        <v>36</v>
      </c>
      <c r="K2219" s="337" t="s">
        <v>19695</v>
      </c>
      <c r="L2219" s="337" t="s">
        <v>19695</v>
      </c>
      <c r="M2219" s="337" t="s">
        <v>19695</v>
      </c>
      <c r="N2219" s="337" t="s">
        <v>19695</v>
      </c>
      <c r="O2219" s="337" t="s">
        <v>19695</v>
      </c>
      <c r="P2219" s="337" t="s">
        <v>19695</v>
      </c>
      <c r="Q2219" s="337" t="s">
        <v>19695</v>
      </c>
      <c r="R2219" s="337" t="s">
        <v>52</v>
      </c>
      <c r="S2219" s="337" t="s">
        <v>85</v>
      </c>
      <c r="T2219" s="337" t="s">
        <v>3184</v>
      </c>
      <c r="U2219" s="337" t="s">
        <v>10774</v>
      </c>
      <c r="V2219" s="337">
        <v>10</v>
      </c>
      <c r="W2219" s="337" t="s">
        <v>19695</v>
      </c>
      <c r="X2219" s="337" t="s">
        <v>19695</v>
      </c>
      <c r="Y2219" s="337" t="s">
        <v>19695</v>
      </c>
      <c r="Z2219" s="337" t="s">
        <v>1753</v>
      </c>
      <c r="AA2219" s="337" t="s">
        <v>735</v>
      </c>
      <c r="AB2219" s="337" t="s">
        <v>718</v>
      </c>
      <c r="AC2219" s="337" t="s">
        <v>14041</v>
      </c>
    </row>
    <row r="2220" spans="1:29" ht="15.8" x14ac:dyDescent="0.25">
      <c r="A2220" s="337" t="s">
        <v>1723</v>
      </c>
      <c r="B2220" s="337" t="s">
        <v>8977</v>
      </c>
      <c r="C2220" s="337" t="s">
        <v>1788</v>
      </c>
      <c r="D2220" s="337" t="s">
        <v>1789</v>
      </c>
      <c r="E2220" s="337" t="s">
        <v>4338</v>
      </c>
      <c r="F2220" s="338">
        <v>43258</v>
      </c>
      <c r="G2220" s="337" t="s">
        <v>8978</v>
      </c>
      <c r="H2220" s="338">
        <v>43623</v>
      </c>
      <c r="I2220" s="337" t="s">
        <v>19695</v>
      </c>
      <c r="J2220" s="337" t="s">
        <v>1838</v>
      </c>
      <c r="K2220" s="337" t="s">
        <v>19695</v>
      </c>
      <c r="L2220" s="337" t="s">
        <v>19695</v>
      </c>
      <c r="M2220" s="337" t="s">
        <v>19695</v>
      </c>
      <c r="N2220" s="337" t="s">
        <v>19695</v>
      </c>
      <c r="O2220" s="337" t="s">
        <v>19695</v>
      </c>
      <c r="P2220" s="337" t="s">
        <v>19695</v>
      </c>
      <c r="Q2220" s="337" t="s">
        <v>19695</v>
      </c>
      <c r="R2220" s="337" t="s">
        <v>101</v>
      </c>
      <c r="S2220" s="337" t="s">
        <v>102</v>
      </c>
      <c r="T2220" s="337" t="s">
        <v>8979</v>
      </c>
      <c r="U2220" s="337" t="s">
        <v>5910</v>
      </c>
      <c r="V2220" s="337">
        <v>48</v>
      </c>
      <c r="W2220" s="337" t="s">
        <v>19695</v>
      </c>
      <c r="X2220" s="337" t="s">
        <v>19695</v>
      </c>
      <c r="Y2220" s="337" t="s">
        <v>19695</v>
      </c>
      <c r="Z2220" s="337" t="s">
        <v>1753</v>
      </c>
      <c r="AA2220" s="337" t="s">
        <v>717</v>
      </c>
      <c r="AB2220" s="337" t="s">
        <v>718</v>
      </c>
      <c r="AC2220" s="337" t="s">
        <v>14019</v>
      </c>
    </row>
    <row r="2221" spans="1:29" ht="15.8" x14ac:dyDescent="0.25">
      <c r="A2221" s="337" t="s">
        <v>1723</v>
      </c>
      <c r="B2221" s="337" t="s">
        <v>8980</v>
      </c>
      <c r="C2221" s="337" t="s">
        <v>1821</v>
      </c>
      <c r="D2221" s="337" t="s">
        <v>449</v>
      </c>
      <c r="E2221" s="337" t="s">
        <v>8749</v>
      </c>
      <c r="F2221" s="338">
        <v>43499</v>
      </c>
      <c r="G2221" s="337" t="s">
        <v>8978</v>
      </c>
      <c r="H2221" s="338">
        <v>43623</v>
      </c>
      <c r="I2221" s="337" t="s">
        <v>19695</v>
      </c>
      <c r="J2221" s="337" t="s">
        <v>16</v>
      </c>
      <c r="K2221" s="337" t="s">
        <v>19695</v>
      </c>
      <c r="L2221" s="337" t="s">
        <v>19695</v>
      </c>
      <c r="M2221" s="337" t="s">
        <v>19695</v>
      </c>
      <c r="N2221" s="337" t="s">
        <v>19695</v>
      </c>
      <c r="O2221" s="337" t="s">
        <v>19695</v>
      </c>
      <c r="P2221" s="337" t="s">
        <v>19695</v>
      </c>
      <c r="Q2221" s="337" t="s">
        <v>19695</v>
      </c>
      <c r="R2221" s="337" t="s">
        <v>101</v>
      </c>
      <c r="S2221" s="337" t="s">
        <v>102</v>
      </c>
      <c r="T2221" s="337" t="s">
        <v>2772</v>
      </c>
      <c r="U2221" s="337" t="s">
        <v>8981</v>
      </c>
      <c r="V2221" s="337">
        <v>10</v>
      </c>
      <c r="W2221" s="337" t="s">
        <v>19695</v>
      </c>
      <c r="X2221" s="337" t="s">
        <v>19695</v>
      </c>
      <c r="Y2221" s="337" t="s">
        <v>19695</v>
      </c>
      <c r="Z2221" s="337" t="s">
        <v>1753</v>
      </c>
      <c r="AA2221" s="337" t="s">
        <v>717</v>
      </c>
      <c r="AB2221" s="337" t="s">
        <v>718</v>
      </c>
      <c r="AC2221" s="337" t="s">
        <v>14019</v>
      </c>
    </row>
    <row r="2222" spans="1:29" ht="15.8" x14ac:dyDescent="0.25">
      <c r="A2222" s="337" t="s">
        <v>1723</v>
      </c>
      <c r="B2222" s="337" t="s">
        <v>7385</v>
      </c>
      <c r="C2222" s="337" t="s">
        <v>1821</v>
      </c>
      <c r="D2222" s="337" t="s">
        <v>449</v>
      </c>
      <c r="E2222" s="337" t="s">
        <v>7386</v>
      </c>
      <c r="F2222" s="338">
        <v>43616</v>
      </c>
      <c r="G2222" s="337" t="s">
        <v>7387</v>
      </c>
      <c r="H2222" s="338">
        <v>43622</v>
      </c>
      <c r="I2222" s="337" t="s">
        <v>19695</v>
      </c>
      <c r="J2222" s="337" t="s">
        <v>36</v>
      </c>
      <c r="K2222" s="337" t="s">
        <v>19695</v>
      </c>
      <c r="L2222" s="337" t="s">
        <v>19695</v>
      </c>
      <c r="M2222" s="337" t="s">
        <v>19695</v>
      </c>
      <c r="N2222" s="337" t="s">
        <v>19695</v>
      </c>
      <c r="O2222" s="337" t="s">
        <v>19695</v>
      </c>
      <c r="P2222" s="337" t="s">
        <v>19695</v>
      </c>
      <c r="Q2222" s="337" t="s">
        <v>19695</v>
      </c>
      <c r="R2222" s="337" t="s">
        <v>52</v>
      </c>
      <c r="S2222" s="337" t="s">
        <v>93</v>
      </c>
      <c r="T2222" s="337" t="s">
        <v>3553</v>
      </c>
      <c r="U2222" s="337" t="s">
        <v>7388</v>
      </c>
      <c r="V2222" s="337">
        <v>10</v>
      </c>
      <c r="W2222" s="337" t="s">
        <v>19695</v>
      </c>
      <c r="X2222" s="337" t="s">
        <v>19695</v>
      </c>
      <c r="Y2222" s="337" t="s">
        <v>19695</v>
      </c>
      <c r="Z2222" s="337" t="s">
        <v>1753</v>
      </c>
      <c r="AA2222" s="337" t="s">
        <v>735</v>
      </c>
      <c r="AB2222" s="337" t="s">
        <v>718</v>
      </c>
      <c r="AC2222" s="337" t="s">
        <v>15521</v>
      </c>
    </row>
    <row r="2223" spans="1:29" ht="15.8" x14ac:dyDescent="0.25">
      <c r="A2223" s="337" t="s">
        <v>1723</v>
      </c>
      <c r="B2223" s="337" t="s">
        <v>8641</v>
      </c>
      <c r="C2223" s="337" t="s">
        <v>1821</v>
      </c>
      <c r="D2223" s="337" t="s">
        <v>449</v>
      </c>
      <c r="E2223" s="337" t="s">
        <v>7395</v>
      </c>
      <c r="F2223" s="338">
        <v>43610</v>
      </c>
      <c r="G2223" s="337" t="s">
        <v>1370</v>
      </c>
      <c r="H2223" s="338">
        <v>43621</v>
      </c>
      <c r="I2223" s="337" t="s">
        <v>19695</v>
      </c>
      <c r="J2223" s="337" t="s">
        <v>36</v>
      </c>
      <c r="K2223" s="337" t="s">
        <v>19695</v>
      </c>
      <c r="L2223" s="337" t="s">
        <v>19695</v>
      </c>
      <c r="M2223" s="337" t="s">
        <v>19695</v>
      </c>
      <c r="N2223" s="337" t="s">
        <v>19695</v>
      </c>
      <c r="O2223" s="337" t="s">
        <v>19695</v>
      </c>
      <c r="P2223" s="337" t="s">
        <v>19695</v>
      </c>
      <c r="Q2223" s="337" t="s">
        <v>19695</v>
      </c>
      <c r="R2223" s="337" t="s">
        <v>52</v>
      </c>
      <c r="S2223" s="337" t="s">
        <v>69</v>
      </c>
      <c r="T2223" s="337" t="s">
        <v>119</v>
      </c>
      <c r="U2223" s="337" t="s">
        <v>8642</v>
      </c>
      <c r="V2223" s="337">
        <v>8</v>
      </c>
      <c r="W2223" s="337" t="s">
        <v>19695</v>
      </c>
      <c r="X2223" s="337" t="s">
        <v>19695</v>
      </c>
      <c r="Y2223" s="337" t="s">
        <v>19695</v>
      </c>
      <c r="Z2223" s="337" t="s">
        <v>1728</v>
      </c>
      <c r="AA2223" s="337" t="s">
        <v>717</v>
      </c>
      <c r="AB2223" s="337" t="s">
        <v>718</v>
      </c>
      <c r="AC2223" s="337" t="s">
        <v>14020</v>
      </c>
    </row>
    <row r="2224" spans="1:29" ht="15.8" x14ac:dyDescent="0.25">
      <c r="A2224" s="337" t="s">
        <v>1723</v>
      </c>
      <c r="B2224" s="337" t="s">
        <v>8644</v>
      </c>
      <c r="C2224" s="337" t="s">
        <v>1821</v>
      </c>
      <c r="D2224" s="337" t="s">
        <v>449</v>
      </c>
      <c r="E2224" s="337" t="s">
        <v>8382</v>
      </c>
      <c r="F2224" s="338">
        <v>43595</v>
      </c>
      <c r="G2224" s="337" t="s">
        <v>1370</v>
      </c>
      <c r="H2224" s="338">
        <v>43621</v>
      </c>
      <c r="I2224" s="337" t="s">
        <v>19695</v>
      </c>
      <c r="J2224" s="337" t="s">
        <v>36</v>
      </c>
      <c r="K2224" s="337" t="s">
        <v>19695</v>
      </c>
      <c r="L2224" s="337" t="s">
        <v>19695</v>
      </c>
      <c r="M2224" s="337" t="s">
        <v>19695</v>
      </c>
      <c r="N2224" s="337" t="s">
        <v>19695</v>
      </c>
      <c r="O2224" s="337" t="s">
        <v>19695</v>
      </c>
      <c r="P2224" s="337" t="s">
        <v>19695</v>
      </c>
      <c r="Q2224" s="337" t="s">
        <v>19695</v>
      </c>
      <c r="R2224" s="337" t="s">
        <v>52</v>
      </c>
      <c r="S2224" s="337" t="s">
        <v>69</v>
      </c>
      <c r="T2224" s="337" t="s">
        <v>119</v>
      </c>
      <c r="U2224" s="337" t="s">
        <v>4453</v>
      </c>
      <c r="V2224" s="337">
        <v>12</v>
      </c>
      <c r="W2224" s="337" t="s">
        <v>19695</v>
      </c>
      <c r="X2224" s="337" t="s">
        <v>19695</v>
      </c>
      <c r="Y2224" s="337" t="s">
        <v>19695</v>
      </c>
      <c r="Z2224" s="337" t="s">
        <v>1728</v>
      </c>
      <c r="AA2224" s="337" t="s">
        <v>735</v>
      </c>
      <c r="AB2224" s="337" t="s">
        <v>718</v>
      </c>
      <c r="AC2224" s="337" t="s">
        <v>14027</v>
      </c>
    </row>
    <row r="2225" spans="1:29" ht="15.8" x14ac:dyDescent="0.25">
      <c r="A2225" s="337" t="s">
        <v>1723</v>
      </c>
      <c r="B2225" s="337" t="s">
        <v>7512</v>
      </c>
      <c r="C2225" s="337" t="s">
        <v>1788</v>
      </c>
      <c r="D2225" s="337" t="s">
        <v>769</v>
      </c>
      <c r="E2225" s="337" t="s">
        <v>1404</v>
      </c>
      <c r="F2225" s="338">
        <v>43454</v>
      </c>
      <c r="G2225" s="337" t="s">
        <v>1370</v>
      </c>
      <c r="H2225" s="338">
        <v>43621</v>
      </c>
      <c r="I2225" s="337" t="s">
        <v>19695</v>
      </c>
      <c r="J2225" s="337" t="s">
        <v>16</v>
      </c>
      <c r="K2225" s="337" t="s">
        <v>19695</v>
      </c>
      <c r="L2225" s="337" t="s">
        <v>19695</v>
      </c>
      <c r="M2225" s="337" t="s">
        <v>19695</v>
      </c>
      <c r="N2225" s="337" t="s">
        <v>19695</v>
      </c>
      <c r="O2225" s="337" t="s">
        <v>19695</v>
      </c>
      <c r="P2225" s="337" t="s">
        <v>19695</v>
      </c>
      <c r="Q2225" s="337" t="s">
        <v>19695</v>
      </c>
      <c r="R2225" s="337" t="s">
        <v>144</v>
      </c>
      <c r="S2225" s="337" t="s">
        <v>446</v>
      </c>
      <c r="T2225" s="337" t="s">
        <v>55</v>
      </c>
      <c r="U2225" s="337" t="s">
        <v>7482</v>
      </c>
      <c r="V2225" s="337">
        <v>4</v>
      </c>
      <c r="W2225" s="337" t="s">
        <v>19695</v>
      </c>
      <c r="X2225" s="337" t="s">
        <v>19695</v>
      </c>
      <c r="Y2225" s="337" t="s">
        <v>19695</v>
      </c>
      <c r="Z2225" s="337" t="s">
        <v>1728</v>
      </c>
      <c r="AA2225" s="337" t="s">
        <v>717</v>
      </c>
      <c r="AB2225" s="337" t="s">
        <v>718</v>
      </c>
      <c r="AC2225" s="337" t="s">
        <v>14080</v>
      </c>
    </row>
    <row r="2226" spans="1:29" ht="15.8" x14ac:dyDescent="0.25">
      <c r="A2226" s="337" t="s">
        <v>1723</v>
      </c>
      <c r="B2226" s="337" t="s">
        <v>7389</v>
      </c>
      <c r="C2226" s="337" t="s">
        <v>1821</v>
      </c>
      <c r="D2226" s="337" t="s">
        <v>449</v>
      </c>
      <c r="E2226" s="337" t="s">
        <v>7390</v>
      </c>
      <c r="F2226" s="338">
        <v>43587</v>
      </c>
      <c r="G2226" s="337" t="s">
        <v>1370</v>
      </c>
      <c r="H2226" s="338">
        <v>43621</v>
      </c>
      <c r="I2226" s="337" t="s">
        <v>19695</v>
      </c>
      <c r="J2226" s="337" t="s">
        <v>36</v>
      </c>
      <c r="K2226" s="337" t="s">
        <v>19695</v>
      </c>
      <c r="L2226" s="337" t="s">
        <v>19695</v>
      </c>
      <c r="M2226" s="337" t="s">
        <v>19695</v>
      </c>
      <c r="N2226" s="337" t="s">
        <v>19695</v>
      </c>
      <c r="O2226" s="337" t="s">
        <v>19695</v>
      </c>
      <c r="P2226" s="337" t="s">
        <v>19695</v>
      </c>
      <c r="Q2226" s="337" t="s">
        <v>19695</v>
      </c>
      <c r="R2226" s="337" t="s">
        <v>98</v>
      </c>
      <c r="S2226" s="337" t="s">
        <v>1166</v>
      </c>
      <c r="T2226" s="337" t="s">
        <v>99</v>
      </c>
      <c r="U2226" s="337" t="s">
        <v>131</v>
      </c>
      <c r="V2226" s="337">
        <v>8</v>
      </c>
      <c r="W2226" s="337" t="s">
        <v>19695</v>
      </c>
      <c r="X2226" s="337" t="s">
        <v>19695</v>
      </c>
      <c r="Y2226" s="337" t="s">
        <v>19695</v>
      </c>
      <c r="Z2226" s="337" t="s">
        <v>1753</v>
      </c>
      <c r="AA2226" s="337" t="s">
        <v>735</v>
      </c>
      <c r="AB2226" s="337" t="s">
        <v>718</v>
      </c>
      <c r="AC2226" s="337" t="s">
        <v>14041</v>
      </c>
    </row>
    <row r="2227" spans="1:29" ht="15.8" x14ac:dyDescent="0.25">
      <c r="A2227" s="337" t="s">
        <v>1723</v>
      </c>
      <c r="B2227" s="337" t="s">
        <v>7391</v>
      </c>
      <c r="C2227" s="337" t="s">
        <v>1821</v>
      </c>
      <c r="D2227" s="337" t="s">
        <v>449</v>
      </c>
      <c r="E2227" s="337" t="s">
        <v>7390</v>
      </c>
      <c r="F2227" s="338">
        <v>43587</v>
      </c>
      <c r="G2227" s="337" t="s">
        <v>1370</v>
      </c>
      <c r="H2227" s="338">
        <v>43621</v>
      </c>
      <c r="I2227" s="337" t="s">
        <v>19695</v>
      </c>
      <c r="J2227" s="337" t="s">
        <v>36</v>
      </c>
      <c r="K2227" s="337" t="s">
        <v>19695</v>
      </c>
      <c r="L2227" s="337" t="s">
        <v>19695</v>
      </c>
      <c r="M2227" s="337" t="s">
        <v>19695</v>
      </c>
      <c r="N2227" s="337" t="s">
        <v>19695</v>
      </c>
      <c r="O2227" s="337" t="s">
        <v>19695</v>
      </c>
      <c r="P2227" s="337" t="s">
        <v>19695</v>
      </c>
      <c r="Q2227" s="337" t="s">
        <v>19695</v>
      </c>
      <c r="R2227" s="337" t="s">
        <v>98</v>
      </c>
      <c r="S2227" s="337" t="s">
        <v>1166</v>
      </c>
      <c r="T2227" s="337" t="s">
        <v>7392</v>
      </c>
      <c r="U2227" s="337" t="s">
        <v>7393</v>
      </c>
      <c r="V2227" s="337">
        <v>8</v>
      </c>
      <c r="W2227" s="337" t="s">
        <v>19695</v>
      </c>
      <c r="X2227" s="337" t="s">
        <v>19695</v>
      </c>
      <c r="Y2227" s="337" t="s">
        <v>19695</v>
      </c>
      <c r="Z2227" s="337" t="s">
        <v>1753</v>
      </c>
      <c r="AA2227" s="337" t="s">
        <v>735</v>
      </c>
      <c r="AB2227" s="337" t="s">
        <v>718</v>
      </c>
      <c r="AC2227" s="337" t="s">
        <v>14041</v>
      </c>
    </row>
    <row r="2228" spans="1:29" ht="15.8" x14ac:dyDescent="0.25">
      <c r="A2228" s="337" t="s">
        <v>1723</v>
      </c>
      <c r="B2228" s="337" t="s">
        <v>7394</v>
      </c>
      <c r="C2228" s="337" t="s">
        <v>1821</v>
      </c>
      <c r="D2228" s="337" t="s">
        <v>449</v>
      </c>
      <c r="E2228" s="337" t="s">
        <v>7395</v>
      </c>
      <c r="F2228" s="338">
        <v>43610</v>
      </c>
      <c r="G2228" s="337" t="s">
        <v>1370</v>
      </c>
      <c r="H2228" s="338">
        <v>43621</v>
      </c>
      <c r="I2228" s="337" t="s">
        <v>19695</v>
      </c>
      <c r="J2228" s="337" t="s">
        <v>16</v>
      </c>
      <c r="K2228" s="337" t="s">
        <v>19695</v>
      </c>
      <c r="L2228" s="337" t="s">
        <v>19695</v>
      </c>
      <c r="M2228" s="337" t="s">
        <v>19695</v>
      </c>
      <c r="N2228" s="337" t="s">
        <v>19695</v>
      </c>
      <c r="O2228" s="337" t="s">
        <v>19695</v>
      </c>
      <c r="P2228" s="337" t="s">
        <v>19695</v>
      </c>
      <c r="Q2228" s="337" t="s">
        <v>19695</v>
      </c>
      <c r="R2228" s="337" t="s">
        <v>98</v>
      </c>
      <c r="S2228" s="337" t="s">
        <v>1166</v>
      </c>
      <c r="T2228" s="337" t="s">
        <v>99</v>
      </c>
      <c r="U2228" s="337" t="s">
        <v>7381</v>
      </c>
      <c r="V2228" s="337">
        <v>10</v>
      </c>
      <c r="W2228" s="337" t="s">
        <v>19695</v>
      </c>
      <c r="X2228" s="337" t="s">
        <v>19695</v>
      </c>
      <c r="Y2228" s="337" t="s">
        <v>19695</v>
      </c>
      <c r="Z2228" s="337" t="s">
        <v>1753</v>
      </c>
      <c r="AA2228" s="337" t="s">
        <v>735</v>
      </c>
      <c r="AB2228" s="337" t="s">
        <v>718</v>
      </c>
      <c r="AC2228" s="337" t="s">
        <v>14041</v>
      </c>
    </row>
    <row r="2229" spans="1:29" ht="15.8" x14ac:dyDescent="0.25">
      <c r="A2229" s="337" t="s">
        <v>1723</v>
      </c>
      <c r="B2229" s="337" t="s">
        <v>7396</v>
      </c>
      <c r="C2229" s="337" t="s">
        <v>1821</v>
      </c>
      <c r="D2229" s="337" t="s">
        <v>449</v>
      </c>
      <c r="E2229" s="337" t="s">
        <v>7397</v>
      </c>
      <c r="F2229" s="338">
        <v>43575</v>
      </c>
      <c r="G2229" s="337" t="s">
        <v>1370</v>
      </c>
      <c r="H2229" s="338">
        <v>43621</v>
      </c>
      <c r="I2229" s="337" t="s">
        <v>19695</v>
      </c>
      <c r="J2229" s="337" t="s">
        <v>16</v>
      </c>
      <c r="K2229" s="337" t="s">
        <v>19695</v>
      </c>
      <c r="L2229" s="337" t="s">
        <v>19695</v>
      </c>
      <c r="M2229" s="337" t="s">
        <v>19695</v>
      </c>
      <c r="N2229" s="337" t="s">
        <v>19695</v>
      </c>
      <c r="O2229" s="337" t="s">
        <v>19695</v>
      </c>
      <c r="P2229" s="337" t="s">
        <v>19695</v>
      </c>
      <c r="Q2229" s="337" t="s">
        <v>19695</v>
      </c>
      <c r="R2229" s="337" t="s">
        <v>98</v>
      </c>
      <c r="S2229" s="337" t="s">
        <v>1166</v>
      </c>
      <c r="T2229" s="337" t="s">
        <v>99</v>
      </c>
      <c r="U2229" s="337" t="s">
        <v>7398</v>
      </c>
      <c r="V2229" s="337">
        <v>12</v>
      </c>
      <c r="W2229" s="337" t="s">
        <v>19695</v>
      </c>
      <c r="X2229" s="337" t="s">
        <v>19695</v>
      </c>
      <c r="Y2229" s="337" t="s">
        <v>19695</v>
      </c>
      <c r="Z2229" s="337" t="s">
        <v>1753</v>
      </c>
      <c r="AA2229" s="337" t="s">
        <v>735</v>
      </c>
      <c r="AB2229" s="337" t="s">
        <v>718</v>
      </c>
      <c r="AC2229" s="337" t="s">
        <v>14041</v>
      </c>
    </row>
    <row r="2230" spans="1:29" ht="15.8" x14ac:dyDescent="0.25">
      <c r="A2230" s="337" t="s">
        <v>1723</v>
      </c>
      <c r="B2230" s="337" t="s">
        <v>7399</v>
      </c>
      <c r="C2230" s="337" t="s">
        <v>1821</v>
      </c>
      <c r="D2230" s="337" t="s">
        <v>449</v>
      </c>
      <c r="E2230" s="337" t="s">
        <v>7390</v>
      </c>
      <c r="F2230" s="338">
        <v>43587</v>
      </c>
      <c r="G2230" s="337" t="s">
        <v>1370</v>
      </c>
      <c r="H2230" s="338">
        <v>43621</v>
      </c>
      <c r="I2230" s="337" t="s">
        <v>19695</v>
      </c>
      <c r="J2230" s="337" t="s">
        <v>16</v>
      </c>
      <c r="K2230" s="337" t="s">
        <v>19695</v>
      </c>
      <c r="L2230" s="337" t="s">
        <v>19695</v>
      </c>
      <c r="M2230" s="337" t="s">
        <v>19695</v>
      </c>
      <c r="N2230" s="337" t="s">
        <v>19695</v>
      </c>
      <c r="O2230" s="337" t="s">
        <v>19695</v>
      </c>
      <c r="P2230" s="337" t="s">
        <v>19695</v>
      </c>
      <c r="Q2230" s="337" t="s">
        <v>19695</v>
      </c>
      <c r="R2230" s="337" t="s">
        <v>52</v>
      </c>
      <c r="S2230" s="337" t="s">
        <v>120</v>
      </c>
      <c r="T2230" s="337" t="s">
        <v>1089</v>
      </c>
      <c r="U2230" s="337" t="s">
        <v>7400</v>
      </c>
      <c r="V2230" s="337">
        <v>10</v>
      </c>
      <c r="W2230" s="337" t="s">
        <v>19695</v>
      </c>
      <c r="X2230" s="337" t="s">
        <v>19695</v>
      </c>
      <c r="Y2230" s="337" t="s">
        <v>19695</v>
      </c>
      <c r="Z2230" s="337" t="s">
        <v>1753</v>
      </c>
      <c r="AA2230" s="337" t="s">
        <v>735</v>
      </c>
      <c r="AB2230" s="337" t="s">
        <v>718</v>
      </c>
      <c r="AC2230" s="337" t="s">
        <v>14041</v>
      </c>
    </row>
    <row r="2231" spans="1:29" ht="15.8" x14ac:dyDescent="0.25">
      <c r="A2231" s="337" t="s">
        <v>1723</v>
      </c>
      <c r="B2231" s="337" t="s">
        <v>7404</v>
      </c>
      <c r="C2231" s="337" t="s">
        <v>1821</v>
      </c>
      <c r="D2231" s="337" t="s">
        <v>449</v>
      </c>
      <c r="E2231" s="337" t="s">
        <v>7390</v>
      </c>
      <c r="F2231" s="338">
        <v>43587</v>
      </c>
      <c r="G2231" s="337" t="s">
        <v>1370</v>
      </c>
      <c r="H2231" s="338">
        <v>43621</v>
      </c>
      <c r="I2231" s="337" t="s">
        <v>19695</v>
      </c>
      <c r="J2231" s="337" t="s">
        <v>16</v>
      </c>
      <c r="K2231" s="337" t="s">
        <v>19695</v>
      </c>
      <c r="L2231" s="337" t="s">
        <v>19695</v>
      </c>
      <c r="M2231" s="337" t="s">
        <v>19695</v>
      </c>
      <c r="N2231" s="337" t="s">
        <v>19695</v>
      </c>
      <c r="O2231" s="337" t="s">
        <v>19695</v>
      </c>
      <c r="P2231" s="337" t="s">
        <v>19695</v>
      </c>
      <c r="Q2231" s="337" t="s">
        <v>19695</v>
      </c>
      <c r="R2231" s="337" t="s">
        <v>98</v>
      </c>
      <c r="S2231" s="337" t="s">
        <v>1166</v>
      </c>
      <c r="T2231" s="337" t="s">
        <v>99</v>
      </c>
      <c r="U2231" s="337" t="s">
        <v>7381</v>
      </c>
      <c r="V2231" s="337">
        <v>8</v>
      </c>
      <c r="W2231" s="337" t="s">
        <v>19695</v>
      </c>
      <c r="X2231" s="337" t="s">
        <v>19695</v>
      </c>
      <c r="Y2231" s="337" t="s">
        <v>19695</v>
      </c>
      <c r="Z2231" s="337" t="s">
        <v>1753</v>
      </c>
      <c r="AA2231" s="337" t="s">
        <v>735</v>
      </c>
      <c r="AB2231" s="337" t="s">
        <v>718</v>
      </c>
      <c r="AC2231" s="337" t="s">
        <v>14042</v>
      </c>
    </row>
    <row r="2232" spans="1:29" ht="15.8" x14ac:dyDescent="0.25">
      <c r="A2232" s="337" t="s">
        <v>1723</v>
      </c>
      <c r="B2232" s="337" t="s">
        <v>7405</v>
      </c>
      <c r="C2232" s="337" t="s">
        <v>1821</v>
      </c>
      <c r="D2232" s="337" t="s">
        <v>449</v>
      </c>
      <c r="E2232" s="337" t="s">
        <v>7390</v>
      </c>
      <c r="F2232" s="338">
        <v>43587</v>
      </c>
      <c r="G2232" s="337" t="s">
        <v>1370</v>
      </c>
      <c r="H2232" s="338">
        <v>43621</v>
      </c>
      <c r="I2232" s="337" t="s">
        <v>19695</v>
      </c>
      <c r="J2232" s="337" t="s">
        <v>36</v>
      </c>
      <c r="K2232" s="337" t="s">
        <v>19695</v>
      </c>
      <c r="L2232" s="337" t="s">
        <v>19695</v>
      </c>
      <c r="M2232" s="337" t="s">
        <v>19695</v>
      </c>
      <c r="N2232" s="337" t="s">
        <v>19695</v>
      </c>
      <c r="O2232" s="337" t="s">
        <v>19695</v>
      </c>
      <c r="P2232" s="337" t="s">
        <v>19695</v>
      </c>
      <c r="Q2232" s="337" t="s">
        <v>19695</v>
      </c>
      <c r="R2232" s="337" t="s">
        <v>98</v>
      </c>
      <c r="S2232" s="337" t="s">
        <v>1166</v>
      </c>
      <c r="T2232" s="337" t="s">
        <v>99</v>
      </c>
      <c r="U2232" s="337" t="s">
        <v>7381</v>
      </c>
      <c r="V2232" s="337">
        <v>10</v>
      </c>
      <c r="W2232" s="337" t="s">
        <v>19695</v>
      </c>
      <c r="X2232" s="337" t="s">
        <v>19695</v>
      </c>
      <c r="Y2232" s="337" t="s">
        <v>19695</v>
      </c>
      <c r="Z2232" s="337" t="s">
        <v>1753</v>
      </c>
      <c r="AA2232" s="337" t="s">
        <v>735</v>
      </c>
      <c r="AB2232" s="337" t="s">
        <v>718</v>
      </c>
      <c r="AC2232" s="337" t="s">
        <v>14042</v>
      </c>
    </row>
    <row r="2233" spans="1:29" ht="15.8" x14ac:dyDescent="0.25">
      <c r="A2233" s="337" t="s">
        <v>1723</v>
      </c>
      <c r="B2233" s="337" t="s">
        <v>7406</v>
      </c>
      <c r="C2233" s="337" t="s">
        <v>1821</v>
      </c>
      <c r="D2233" s="337" t="s">
        <v>449</v>
      </c>
      <c r="E2233" s="337" t="s">
        <v>1781</v>
      </c>
      <c r="F2233" s="338">
        <v>43586</v>
      </c>
      <c r="G2233" s="337" t="s">
        <v>1370</v>
      </c>
      <c r="H2233" s="338">
        <v>43621</v>
      </c>
      <c r="I2233" s="337" t="s">
        <v>19695</v>
      </c>
      <c r="J2233" s="337" t="s">
        <v>36</v>
      </c>
      <c r="K2233" s="337" t="s">
        <v>19695</v>
      </c>
      <c r="L2233" s="337" t="s">
        <v>19695</v>
      </c>
      <c r="M2233" s="337" t="s">
        <v>19695</v>
      </c>
      <c r="N2233" s="337" t="s">
        <v>19695</v>
      </c>
      <c r="O2233" s="337" t="s">
        <v>19695</v>
      </c>
      <c r="P2233" s="337" t="s">
        <v>19695</v>
      </c>
      <c r="Q2233" s="337" t="s">
        <v>19695</v>
      </c>
      <c r="R2233" s="337" t="s">
        <v>98</v>
      </c>
      <c r="S2233" s="337" t="s">
        <v>1166</v>
      </c>
      <c r="T2233" s="337" t="s">
        <v>99</v>
      </c>
      <c r="U2233" s="337" t="s">
        <v>1371</v>
      </c>
      <c r="V2233" s="337">
        <v>8</v>
      </c>
      <c r="W2233" s="337" t="s">
        <v>19695</v>
      </c>
      <c r="X2233" s="337" t="s">
        <v>19695</v>
      </c>
      <c r="Y2233" s="337" t="s">
        <v>19695</v>
      </c>
      <c r="Z2233" s="337" t="s">
        <v>1753</v>
      </c>
      <c r="AA2233" s="337" t="s">
        <v>735</v>
      </c>
      <c r="AB2233" s="337" t="s">
        <v>718</v>
      </c>
      <c r="AC2233" s="337" t="s">
        <v>14042</v>
      </c>
    </row>
    <row r="2234" spans="1:29" ht="15.8" x14ac:dyDescent="0.25">
      <c r="A2234" s="337" t="s">
        <v>1723</v>
      </c>
      <c r="B2234" s="337" t="s">
        <v>1369</v>
      </c>
      <c r="C2234" s="337" t="s">
        <v>1725</v>
      </c>
      <c r="D2234" s="337" t="s">
        <v>13527</v>
      </c>
      <c r="E2234" s="337" t="s">
        <v>7407</v>
      </c>
      <c r="F2234" s="338">
        <v>43589</v>
      </c>
      <c r="G2234" s="337" t="s">
        <v>1370</v>
      </c>
      <c r="H2234" s="338">
        <v>43621</v>
      </c>
      <c r="I2234" s="337" t="s">
        <v>19695</v>
      </c>
      <c r="J2234" s="337" t="s">
        <v>16</v>
      </c>
      <c r="K2234" s="337" t="s">
        <v>19695</v>
      </c>
      <c r="L2234" s="337" t="s">
        <v>19695</v>
      </c>
      <c r="M2234" s="337" t="s">
        <v>19695</v>
      </c>
      <c r="N2234" s="337" t="s">
        <v>19695</v>
      </c>
      <c r="O2234" s="337" t="s">
        <v>19695</v>
      </c>
      <c r="P2234" s="337" t="s">
        <v>19695</v>
      </c>
      <c r="Q2234" s="337" t="s">
        <v>19695</v>
      </c>
      <c r="R2234" s="337" t="s">
        <v>98</v>
      </c>
      <c r="S2234" s="337" t="s">
        <v>1166</v>
      </c>
      <c r="T2234" s="337" t="s">
        <v>99</v>
      </c>
      <c r="U2234" s="337" t="s">
        <v>1371</v>
      </c>
      <c r="V2234" s="337">
        <v>10</v>
      </c>
      <c r="W2234" s="337" t="s">
        <v>19695</v>
      </c>
      <c r="X2234" s="337" t="s">
        <v>19695</v>
      </c>
      <c r="Y2234" s="337" t="s">
        <v>19695</v>
      </c>
      <c r="Z2234" s="337" t="s">
        <v>1753</v>
      </c>
      <c r="AA2234" s="337" t="s">
        <v>735</v>
      </c>
      <c r="AB2234" s="337" t="s">
        <v>718</v>
      </c>
      <c r="AC2234" s="337" t="s">
        <v>14042</v>
      </c>
    </row>
    <row r="2235" spans="1:29" ht="15.8" x14ac:dyDescent="0.25">
      <c r="A2235" s="337" t="s">
        <v>1723</v>
      </c>
      <c r="B2235" s="337" t="s">
        <v>7408</v>
      </c>
      <c r="C2235" s="337" t="s">
        <v>1821</v>
      </c>
      <c r="D2235" s="337" t="s">
        <v>449</v>
      </c>
      <c r="E2235" s="337" t="s">
        <v>7409</v>
      </c>
      <c r="F2235" s="338">
        <v>43588</v>
      </c>
      <c r="G2235" s="337" t="s">
        <v>1370</v>
      </c>
      <c r="H2235" s="338">
        <v>43621</v>
      </c>
      <c r="I2235" s="337" t="s">
        <v>19695</v>
      </c>
      <c r="J2235" s="337" t="s">
        <v>16</v>
      </c>
      <c r="K2235" s="337" t="s">
        <v>19695</v>
      </c>
      <c r="L2235" s="337" t="s">
        <v>19695</v>
      </c>
      <c r="M2235" s="337" t="s">
        <v>19695</v>
      </c>
      <c r="N2235" s="337" t="s">
        <v>19695</v>
      </c>
      <c r="O2235" s="337" t="s">
        <v>19695</v>
      </c>
      <c r="P2235" s="337" t="s">
        <v>19695</v>
      </c>
      <c r="Q2235" s="337" t="s">
        <v>19695</v>
      </c>
      <c r="R2235" s="337" t="s">
        <v>98</v>
      </c>
      <c r="S2235" s="337" t="s">
        <v>1166</v>
      </c>
      <c r="T2235" s="337" t="s">
        <v>99</v>
      </c>
      <c r="U2235" s="337" t="s">
        <v>1371</v>
      </c>
      <c r="V2235" s="337">
        <v>10</v>
      </c>
      <c r="W2235" s="337" t="s">
        <v>19695</v>
      </c>
      <c r="X2235" s="337" t="s">
        <v>19695</v>
      </c>
      <c r="Y2235" s="337" t="s">
        <v>19695</v>
      </c>
      <c r="Z2235" s="337" t="s">
        <v>1753</v>
      </c>
      <c r="AA2235" s="337" t="s">
        <v>735</v>
      </c>
      <c r="AB2235" s="337" t="s">
        <v>718</v>
      </c>
      <c r="AC2235" s="337" t="s">
        <v>14042</v>
      </c>
    </row>
    <row r="2236" spans="1:29" ht="15.8" x14ac:dyDescent="0.25">
      <c r="A2236" s="337" t="s">
        <v>1723</v>
      </c>
      <c r="B2236" s="337" t="s">
        <v>7410</v>
      </c>
      <c r="C2236" s="337" t="s">
        <v>1821</v>
      </c>
      <c r="D2236" s="337" t="s">
        <v>449</v>
      </c>
      <c r="E2236" s="337" t="s">
        <v>7390</v>
      </c>
      <c r="F2236" s="338">
        <v>43587</v>
      </c>
      <c r="G2236" s="337" t="s">
        <v>1370</v>
      </c>
      <c r="H2236" s="338">
        <v>43621</v>
      </c>
      <c r="I2236" s="337" t="s">
        <v>19695</v>
      </c>
      <c r="J2236" s="337" t="s">
        <v>16</v>
      </c>
      <c r="K2236" s="337" t="s">
        <v>19695</v>
      </c>
      <c r="L2236" s="337" t="s">
        <v>19695</v>
      </c>
      <c r="M2236" s="337" t="s">
        <v>19695</v>
      </c>
      <c r="N2236" s="337" t="s">
        <v>19695</v>
      </c>
      <c r="O2236" s="337" t="s">
        <v>19695</v>
      </c>
      <c r="P2236" s="337" t="s">
        <v>19695</v>
      </c>
      <c r="Q2236" s="337" t="s">
        <v>19695</v>
      </c>
      <c r="R2236" s="337" t="s">
        <v>98</v>
      </c>
      <c r="S2236" s="337" t="s">
        <v>1166</v>
      </c>
      <c r="T2236" s="337" t="s">
        <v>99</v>
      </c>
      <c r="U2236" s="337" t="s">
        <v>1371</v>
      </c>
      <c r="V2236" s="337">
        <v>8</v>
      </c>
      <c r="W2236" s="337" t="s">
        <v>19695</v>
      </c>
      <c r="X2236" s="337" t="s">
        <v>19695</v>
      </c>
      <c r="Y2236" s="337" t="s">
        <v>19695</v>
      </c>
      <c r="Z2236" s="337" t="s">
        <v>1753</v>
      </c>
      <c r="AA2236" s="337" t="s">
        <v>735</v>
      </c>
      <c r="AB2236" s="337" t="s">
        <v>718</v>
      </c>
      <c r="AC2236" s="337" t="s">
        <v>14042</v>
      </c>
    </row>
    <row r="2237" spans="1:29" ht="15.8" x14ac:dyDescent="0.25">
      <c r="A2237" s="337" t="s">
        <v>1723</v>
      </c>
      <c r="B2237" s="337" t="s">
        <v>10830</v>
      </c>
      <c r="C2237" s="337" t="s">
        <v>1821</v>
      </c>
      <c r="D2237" s="337" t="s">
        <v>449</v>
      </c>
      <c r="E2237" s="337" t="s">
        <v>7335</v>
      </c>
      <c r="F2237" s="338">
        <v>43579</v>
      </c>
      <c r="G2237" s="337" t="s">
        <v>1370</v>
      </c>
      <c r="H2237" s="338">
        <v>43621</v>
      </c>
      <c r="I2237" s="337" t="s">
        <v>19695</v>
      </c>
      <c r="J2237" s="337" t="s">
        <v>36</v>
      </c>
      <c r="K2237" s="337" t="s">
        <v>19695</v>
      </c>
      <c r="L2237" s="337" t="s">
        <v>19695</v>
      </c>
      <c r="M2237" s="337" t="s">
        <v>19695</v>
      </c>
      <c r="N2237" s="337" t="s">
        <v>19695</v>
      </c>
      <c r="O2237" s="337" t="s">
        <v>19695</v>
      </c>
      <c r="P2237" s="337" t="s">
        <v>19695</v>
      </c>
      <c r="Q2237" s="337" t="s">
        <v>19695</v>
      </c>
      <c r="R2237" s="337" t="s">
        <v>15</v>
      </c>
      <c r="S2237" s="337" t="s">
        <v>1086</v>
      </c>
      <c r="T2237" s="337" t="s">
        <v>8949</v>
      </c>
      <c r="U2237" s="337" t="s">
        <v>8949</v>
      </c>
      <c r="V2237" s="337">
        <v>8</v>
      </c>
      <c r="W2237" s="337" t="s">
        <v>19695</v>
      </c>
      <c r="X2237" s="337" t="s">
        <v>19695</v>
      </c>
      <c r="Y2237" s="337" t="s">
        <v>19695</v>
      </c>
      <c r="Z2237" s="337" t="s">
        <v>1753</v>
      </c>
      <c r="AA2237" s="337" t="s">
        <v>735</v>
      </c>
      <c r="AB2237" s="337" t="s">
        <v>718</v>
      </c>
      <c r="AC2237" s="337" t="s">
        <v>14064</v>
      </c>
    </row>
    <row r="2238" spans="1:29" ht="15.8" x14ac:dyDescent="0.25">
      <c r="A2238" s="337" t="s">
        <v>1723</v>
      </c>
      <c r="B2238" s="337" t="s">
        <v>10982</v>
      </c>
      <c r="C2238" s="337" t="s">
        <v>1821</v>
      </c>
      <c r="D2238" s="337" t="s">
        <v>449</v>
      </c>
      <c r="E2238" s="337" t="s">
        <v>8241</v>
      </c>
      <c r="F2238" s="338">
        <v>43617</v>
      </c>
      <c r="G2238" s="337" t="s">
        <v>10037</v>
      </c>
      <c r="H2238" s="338">
        <v>43620</v>
      </c>
      <c r="I2238" s="337" t="s">
        <v>19695</v>
      </c>
      <c r="J2238" s="337" t="s">
        <v>16</v>
      </c>
      <c r="K2238" s="337" t="s">
        <v>19695</v>
      </c>
      <c r="L2238" s="337" t="s">
        <v>19695</v>
      </c>
      <c r="M2238" s="337" t="s">
        <v>19695</v>
      </c>
      <c r="N2238" s="337" t="s">
        <v>19695</v>
      </c>
      <c r="O2238" s="337" t="s">
        <v>19695</v>
      </c>
      <c r="P2238" s="337" t="s">
        <v>19695</v>
      </c>
      <c r="Q2238" s="337" t="s">
        <v>19695</v>
      </c>
      <c r="R2238" s="337" t="s">
        <v>134</v>
      </c>
      <c r="S2238" s="337" t="s">
        <v>783</v>
      </c>
      <c r="T2238" s="337" t="s">
        <v>10983</v>
      </c>
      <c r="U2238" s="337" t="s">
        <v>10984</v>
      </c>
      <c r="V2238" s="337">
        <v>10</v>
      </c>
      <c r="W2238" s="337" t="s">
        <v>19695</v>
      </c>
      <c r="X2238" s="337" t="s">
        <v>19695</v>
      </c>
      <c r="Y2238" s="337" t="s">
        <v>19695</v>
      </c>
      <c r="Z2238" s="337" t="s">
        <v>1728</v>
      </c>
      <c r="AA2238" s="337" t="s">
        <v>735</v>
      </c>
      <c r="AB2238" s="337" t="s">
        <v>718</v>
      </c>
      <c r="AC2238" s="337" t="s">
        <v>14016</v>
      </c>
    </row>
    <row r="2239" spans="1:29" ht="15.8" x14ac:dyDescent="0.25">
      <c r="A2239" s="337" t="s">
        <v>1723</v>
      </c>
      <c r="B2239" s="337" t="s">
        <v>10036</v>
      </c>
      <c r="C2239" s="337" t="s">
        <v>1821</v>
      </c>
      <c r="D2239" s="337" t="s">
        <v>449</v>
      </c>
      <c r="E2239" s="337" t="s">
        <v>7407</v>
      </c>
      <c r="F2239" s="338">
        <v>43589</v>
      </c>
      <c r="G2239" s="337" t="s">
        <v>10037</v>
      </c>
      <c r="H2239" s="338">
        <v>43620</v>
      </c>
      <c r="I2239" s="337" t="s">
        <v>19695</v>
      </c>
      <c r="J2239" s="337" t="s">
        <v>36</v>
      </c>
      <c r="K2239" s="337" t="s">
        <v>19695</v>
      </c>
      <c r="L2239" s="337" t="s">
        <v>19695</v>
      </c>
      <c r="M2239" s="337" t="s">
        <v>19695</v>
      </c>
      <c r="N2239" s="337" t="s">
        <v>19695</v>
      </c>
      <c r="O2239" s="337" t="s">
        <v>19695</v>
      </c>
      <c r="P2239" s="337" t="s">
        <v>19695</v>
      </c>
      <c r="Q2239" s="337" t="s">
        <v>19695</v>
      </c>
      <c r="R2239" s="337" t="s">
        <v>18</v>
      </c>
      <c r="S2239" s="337" t="s">
        <v>392</v>
      </c>
      <c r="T2239" s="337" t="s">
        <v>392</v>
      </c>
      <c r="U2239" s="337" t="s">
        <v>5606</v>
      </c>
      <c r="V2239" s="337">
        <v>6</v>
      </c>
      <c r="W2239" s="337" t="s">
        <v>19695</v>
      </c>
      <c r="X2239" s="337" t="s">
        <v>19695</v>
      </c>
      <c r="Y2239" s="337" t="s">
        <v>19695</v>
      </c>
      <c r="Z2239" s="337" t="s">
        <v>1728</v>
      </c>
      <c r="AA2239" s="337" t="s">
        <v>735</v>
      </c>
      <c r="AB2239" s="337" t="s">
        <v>718</v>
      </c>
      <c r="AC2239" s="337" t="s">
        <v>14017</v>
      </c>
    </row>
    <row r="2240" spans="1:29" ht="15.8" x14ac:dyDescent="0.25">
      <c r="A2240" s="337" t="s">
        <v>1723</v>
      </c>
      <c r="B2240" s="337" t="s">
        <v>10789</v>
      </c>
      <c r="C2240" s="337" t="s">
        <v>1821</v>
      </c>
      <c r="D2240" s="337" t="s">
        <v>449</v>
      </c>
      <c r="E2240" s="337" t="s">
        <v>9467</v>
      </c>
      <c r="F2240" s="338">
        <v>43602</v>
      </c>
      <c r="G2240" s="337" t="s">
        <v>10037</v>
      </c>
      <c r="H2240" s="338">
        <v>43620</v>
      </c>
      <c r="I2240" s="337" t="s">
        <v>19695</v>
      </c>
      <c r="J2240" s="337" t="s">
        <v>36</v>
      </c>
      <c r="K2240" s="337" t="s">
        <v>19695</v>
      </c>
      <c r="L2240" s="337" t="s">
        <v>19695</v>
      </c>
      <c r="M2240" s="337" t="s">
        <v>19695</v>
      </c>
      <c r="N2240" s="337" t="s">
        <v>19695</v>
      </c>
      <c r="O2240" s="337" t="s">
        <v>19695</v>
      </c>
      <c r="P2240" s="337" t="s">
        <v>19695</v>
      </c>
      <c r="Q2240" s="337" t="s">
        <v>19695</v>
      </c>
      <c r="R2240" s="337" t="s">
        <v>52</v>
      </c>
      <c r="S2240" s="337" t="s">
        <v>857</v>
      </c>
      <c r="T2240" s="337" t="s">
        <v>8416</v>
      </c>
      <c r="U2240" s="337" t="s">
        <v>10790</v>
      </c>
      <c r="V2240" s="337">
        <v>8</v>
      </c>
      <c r="W2240" s="337" t="s">
        <v>19695</v>
      </c>
      <c r="X2240" s="337" t="s">
        <v>19695</v>
      </c>
      <c r="Y2240" s="337" t="s">
        <v>19695</v>
      </c>
      <c r="Z2240" s="337" t="s">
        <v>1728</v>
      </c>
      <c r="AA2240" s="337" t="s">
        <v>717</v>
      </c>
      <c r="AB2240" s="337" t="s">
        <v>718</v>
      </c>
      <c r="AC2240" s="337" t="s">
        <v>14072</v>
      </c>
    </row>
    <row r="2241" spans="1:29" ht="15.8" x14ac:dyDescent="0.25">
      <c r="A2241" s="337" t="s">
        <v>1723</v>
      </c>
      <c r="B2241" s="337" t="s">
        <v>10788</v>
      </c>
      <c r="C2241" s="337" t="s">
        <v>1821</v>
      </c>
      <c r="D2241" s="337" t="s">
        <v>449</v>
      </c>
      <c r="E2241" s="337" t="s">
        <v>9467</v>
      </c>
      <c r="F2241" s="338">
        <v>43602</v>
      </c>
      <c r="G2241" s="337" t="s">
        <v>10037</v>
      </c>
      <c r="H2241" s="338">
        <v>43620</v>
      </c>
      <c r="I2241" s="337" t="s">
        <v>19695</v>
      </c>
      <c r="J2241" s="337" t="s">
        <v>36</v>
      </c>
      <c r="K2241" s="337" t="s">
        <v>19695</v>
      </c>
      <c r="L2241" s="337" t="s">
        <v>19695</v>
      </c>
      <c r="M2241" s="337" t="s">
        <v>19695</v>
      </c>
      <c r="N2241" s="337" t="s">
        <v>19695</v>
      </c>
      <c r="O2241" s="337" t="s">
        <v>19695</v>
      </c>
      <c r="P2241" s="337" t="s">
        <v>19695</v>
      </c>
      <c r="Q2241" s="337" t="s">
        <v>19695</v>
      </c>
      <c r="R2241" s="337" t="s">
        <v>18</v>
      </c>
      <c r="S2241" s="337" t="s">
        <v>1033</v>
      </c>
      <c r="T2241" s="337" t="s">
        <v>1035</v>
      </c>
      <c r="U2241" s="337" t="s">
        <v>1035</v>
      </c>
      <c r="V2241" s="337">
        <v>6</v>
      </c>
      <c r="W2241" s="337" t="s">
        <v>19695</v>
      </c>
      <c r="X2241" s="337" t="s">
        <v>19695</v>
      </c>
      <c r="Y2241" s="337" t="s">
        <v>19695</v>
      </c>
      <c r="Z2241" s="337" t="s">
        <v>1753</v>
      </c>
      <c r="AA2241" s="337" t="s">
        <v>735</v>
      </c>
      <c r="AB2241" s="337" t="s">
        <v>718</v>
      </c>
      <c r="AC2241" s="337" t="s">
        <v>14072</v>
      </c>
    </row>
    <row r="2242" spans="1:29" ht="15.8" x14ac:dyDescent="0.25">
      <c r="A2242" s="337" t="s">
        <v>1723</v>
      </c>
      <c r="B2242" s="337" t="s">
        <v>8750</v>
      </c>
      <c r="C2242" s="337" t="s">
        <v>1821</v>
      </c>
      <c r="D2242" s="337" t="s">
        <v>449</v>
      </c>
      <c r="E2242" s="337" t="s">
        <v>7332</v>
      </c>
      <c r="F2242" s="338">
        <v>43498</v>
      </c>
      <c r="G2242" s="337" t="s">
        <v>8751</v>
      </c>
      <c r="H2242" s="338">
        <v>43618</v>
      </c>
      <c r="I2242" s="337" t="s">
        <v>19695</v>
      </c>
      <c r="J2242" s="337" t="s">
        <v>36</v>
      </c>
      <c r="K2242" s="337" t="s">
        <v>19695</v>
      </c>
      <c r="L2242" s="337" t="s">
        <v>19695</v>
      </c>
      <c r="M2242" s="337" t="s">
        <v>19695</v>
      </c>
      <c r="N2242" s="337" t="s">
        <v>19695</v>
      </c>
      <c r="O2242" s="337" t="s">
        <v>19695</v>
      </c>
      <c r="P2242" s="337" t="s">
        <v>19695</v>
      </c>
      <c r="Q2242" s="337" t="s">
        <v>19695</v>
      </c>
      <c r="R2242" s="337" t="s">
        <v>98</v>
      </c>
      <c r="S2242" s="337" t="s">
        <v>1176</v>
      </c>
      <c r="T2242" s="337" t="s">
        <v>1176</v>
      </c>
      <c r="U2242" s="337" t="s">
        <v>8752</v>
      </c>
      <c r="V2242" s="337">
        <v>10</v>
      </c>
      <c r="W2242" s="337" t="s">
        <v>19695</v>
      </c>
      <c r="X2242" s="337" t="s">
        <v>19695</v>
      </c>
      <c r="Y2242" s="337" t="s">
        <v>19695</v>
      </c>
      <c r="Z2242" s="337" t="s">
        <v>1753</v>
      </c>
      <c r="AA2242" s="337" t="s">
        <v>735</v>
      </c>
      <c r="AB2242" s="337" t="s">
        <v>718</v>
      </c>
      <c r="AC2242" s="337" t="s">
        <v>15512</v>
      </c>
    </row>
    <row r="2243" spans="1:29" ht="15.8" x14ac:dyDescent="0.25">
      <c r="A2243" s="337" t="s">
        <v>1723</v>
      </c>
      <c r="B2243" s="337" t="s">
        <v>8239</v>
      </c>
      <c r="C2243" s="337" t="s">
        <v>1821</v>
      </c>
      <c r="D2243" s="337" t="s">
        <v>449</v>
      </c>
      <c r="E2243" s="337" t="s">
        <v>8240</v>
      </c>
      <c r="F2243" s="338">
        <v>43561</v>
      </c>
      <c r="G2243" s="337" t="s">
        <v>8241</v>
      </c>
      <c r="H2243" s="338">
        <v>43617</v>
      </c>
      <c r="I2243" s="337" t="s">
        <v>19695</v>
      </c>
      <c r="J2243" s="337" t="s">
        <v>36</v>
      </c>
      <c r="K2243" s="337" t="s">
        <v>19695</v>
      </c>
      <c r="L2243" s="337" t="s">
        <v>19695</v>
      </c>
      <c r="M2243" s="337" t="s">
        <v>19695</v>
      </c>
      <c r="N2243" s="337" t="s">
        <v>19695</v>
      </c>
      <c r="O2243" s="337" t="s">
        <v>19695</v>
      </c>
      <c r="P2243" s="337" t="s">
        <v>19695</v>
      </c>
      <c r="Q2243" s="337" t="s">
        <v>19695</v>
      </c>
      <c r="R2243" s="337" t="s">
        <v>15</v>
      </c>
      <c r="S2243" s="337" t="s">
        <v>1529</v>
      </c>
      <c r="T2243" s="337" t="s">
        <v>8242</v>
      </c>
      <c r="U2243" s="337" t="s">
        <v>1826</v>
      </c>
      <c r="V2243" s="337">
        <v>12</v>
      </c>
      <c r="W2243" s="337" t="s">
        <v>19695</v>
      </c>
      <c r="X2243" s="337" t="s">
        <v>19695</v>
      </c>
      <c r="Y2243" s="337" t="s">
        <v>19695</v>
      </c>
      <c r="Z2243" s="337" t="s">
        <v>1728</v>
      </c>
      <c r="AA2243" s="337" t="s">
        <v>735</v>
      </c>
      <c r="AB2243" s="337" t="s">
        <v>718</v>
      </c>
      <c r="AC2243" s="337" t="s">
        <v>14023</v>
      </c>
    </row>
    <row r="2244" spans="1:29" ht="15.8" x14ac:dyDescent="0.25">
      <c r="A2244" s="337" t="s">
        <v>1723</v>
      </c>
      <c r="B2244" s="337" t="s">
        <v>8643</v>
      </c>
      <c r="C2244" s="337" t="s">
        <v>1821</v>
      </c>
      <c r="D2244" s="337" t="s">
        <v>449</v>
      </c>
      <c r="E2244" s="337" t="s">
        <v>7945</v>
      </c>
      <c r="F2244" s="338">
        <v>43596</v>
      </c>
      <c r="G2244" s="337" t="s">
        <v>8241</v>
      </c>
      <c r="H2244" s="338">
        <v>43617</v>
      </c>
      <c r="I2244" s="337" t="s">
        <v>19695</v>
      </c>
      <c r="J2244" s="337" t="s">
        <v>16</v>
      </c>
      <c r="K2244" s="337" t="s">
        <v>19695</v>
      </c>
      <c r="L2244" s="337" t="s">
        <v>19695</v>
      </c>
      <c r="M2244" s="337" t="s">
        <v>19695</v>
      </c>
      <c r="N2244" s="337" t="s">
        <v>19695</v>
      </c>
      <c r="O2244" s="337" t="s">
        <v>19695</v>
      </c>
      <c r="P2244" s="337" t="s">
        <v>19695</v>
      </c>
      <c r="Q2244" s="337" t="s">
        <v>19695</v>
      </c>
      <c r="R2244" s="337" t="s">
        <v>52</v>
      </c>
      <c r="S2244" s="337" t="s">
        <v>857</v>
      </c>
      <c r="T2244" s="337" t="s">
        <v>869</v>
      </c>
      <c r="U2244" s="337" t="s">
        <v>1948</v>
      </c>
      <c r="V2244" s="337">
        <v>12</v>
      </c>
      <c r="W2244" s="337" t="s">
        <v>19695</v>
      </c>
      <c r="X2244" s="337" t="s">
        <v>19695</v>
      </c>
      <c r="Y2244" s="337" t="s">
        <v>19695</v>
      </c>
      <c r="Z2244" s="337" t="s">
        <v>1728</v>
      </c>
      <c r="AA2244" s="337" t="s">
        <v>735</v>
      </c>
      <c r="AB2244" s="337" t="s">
        <v>718</v>
      </c>
      <c r="AC2244" s="337" t="s">
        <v>14027</v>
      </c>
    </row>
    <row r="2245" spans="1:29" ht="15.8" x14ac:dyDescent="0.25">
      <c r="A2245" s="337" t="s">
        <v>1723</v>
      </c>
      <c r="B2245" s="337" t="s">
        <v>9038</v>
      </c>
      <c r="C2245" s="337" t="s">
        <v>1821</v>
      </c>
      <c r="D2245" s="337" t="s">
        <v>449</v>
      </c>
      <c r="E2245" s="337" t="s">
        <v>8265</v>
      </c>
      <c r="F2245" s="338">
        <v>43547</v>
      </c>
      <c r="G2245" s="337" t="s">
        <v>7386</v>
      </c>
      <c r="H2245" s="338">
        <v>43616</v>
      </c>
      <c r="I2245" s="337" t="s">
        <v>19695</v>
      </c>
      <c r="J2245" s="337" t="s">
        <v>16</v>
      </c>
      <c r="K2245" s="337" t="s">
        <v>19695</v>
      </c>
      <c r="L2245" s="337" t="s">
        <v>19695</v>
      </c>
      <c r="M2245" s="337" t="s">
        <v>19695</v>
      </c>
      <c r="N2245" s="337" t="s">
        <v>19695</v>
      </c>
      <c r="O2245" s="337" t="s">
        <v>19695</v>
      </c>
      <c r="P2245" s="337" t="s">
        <v>19695</v>
      </c>
      <c r="Q2245" s="337" t="s">
        <v>19695</v>
      </c>
      <c r="R2245" s="337" t="s">
        <v>66</v>
      </c>
      <c r="S2245" s="337" t="s">
        <v>67</v>
      </c>
      <c r="T2245" s="337" t="s">
        <v>67</v>
      </c>
      <c r="U2245" s="337" t="s">
        <v>3147</v>
      </c>
      <c r="V2245" s="337">
        <v>10</v>
      </c>
      <c r="W2245" s="337" t="s">
        <v>19695</v>
      </c>
      <c r="X2245" s="337" t="s">
        <v>19695</v>
      </c>
      <c r="Y2245" s="337" t="s">
        <v>19695</v>
      </c>
      <c r="Z2245" s="337" t="s">
        <v>1728</v>
      </c>
      <c r="AA2245" s="337" t="s">
        <v>717</v>
      </c>
      <c r="AB2245" s="337" t="s">
        <v>718</v>
      </c>
      <c r="AC2245" s="337" t="s">
        <v>14023</v>
      </c>
    </row>
    <row r="2246" spans="1:29" ht="15.8" x14ac:dyDescent="0.25">
      <c r="A2246" s="337" t="s">
        <v>1723</v>
      </c>
      <c r="B2246" s="337" t="s">
        <v>10366</v>
      </c>
      <c r="C2246" s="337" t="s">
        <v>1821</v>
      </c>
      <c r="D2246" s="337" t="s">
        <v>449</v>
      </c>
      <c r="E2246" s="337" t="s">
        <v>7877</v>
      </c>
      <c r="F2246" s="338">
        <v>43570</v>
      </c>
      <c r="G2246" s="337" t="s">
        <v>7490</v>
      </c>
      <c r="H2246" s="338">
        <v>43615</v>
      </c>
      <c r="I2246" s="337" t="s">
        <v>19695</v>
      </c>
      <c r="J2246" s="337" t="s">
        <v>16</v>
      </c>
      <c r="K2246" s="337" t="s">
        <v>19695</v>
      </c>
      <c r="L2246" s="337" t="s">
        <v>19695</v>
      </c>
      <c r="M2246" s="337" t="s">
        <v>19695</v>
      </c>
      <c r="N2246" s="337" t="s">
        <v>19695</v>
      </c>
      <c r="O2246" s="337" t="s">
        <v>19695</v>
      </c>
      <c r="P2246" s="337" t="s">
        <v>19695</v>
      </c>
      <c r="Q2246" s="337" t="s">
        <v>19695</v>
      </c>
      <c r="R2246" s="337" t="s">
        <v>130</v>
      </c>
      <c r="S2246" s="337" t="s">
        <v>940</v>
      </c>
      <c r="T2246" s="337" t="s">
        <v>138</v>
      </c>
      <c r="U2246" s="337" t="s">
        <v>10367</v>
      </c>
      <c r="V2246" s="337">
        <v>10</v>
      </c>
      <c r="W2246" s="337" t="s">
        <v>19695</v>
      </c>
      <c r="X2246" s="337" t="s">
        <v>19695</v>
      </c>
      <c r="Y2246" s="337" t="s">
        <v>19695</v>
      </c>
      <c r="Z2246" s="337" t="s">
        <v>1728</v>
      </c>
      <c r="AA2246" s="337" t="s">
        <v>735</v>
      </c>
      <c r="AB2246" s="337" t="s">
        <v>718</v>
      </c>
      <c r="AC2246" s="337" t="s">
        <v>14018</v>
      </c>
    </row>
    <row r="2247" spans="1:29" ht="15.8" x14ac:dyDescent="0.25">
      <c r="A2247" s="337" t="s">
        <v>1723</v>
      </c>
      <c r="B2247" s="337" t="s">
        <v>7489</v>
      </c>
      <c r="C2247" s="337" t="s">
        <v>1725</v>
      </c>
      <c r="D2247" s="337" t="s">
        <v>13527</v>
      </c>
      <c r="E2247" s="337" t="s">
        <v>7423</v>
      </c>
      <c r="F2247" s="338">
        <v>43456</v>
      </c>
      <c r="G2247" s="337" t="s">
        <v>7490</v>
      </c>
      <c r="H2247" s="338">
        <v>43615</v>
      </c>
      <c r="I2247" s="337" t="s">
        <v>19695</v>
      </c>
      <c r="J2247" s="337" t="s">
        <v>16</v>
      </c>
      <c r="K2247" s="337" t="s">
        <v>19695</v>
      </c>
      <c r="L2247" s="337" t="s">
        <v>19695</v>
      </c>
      <c r="M2247" s="337" t="s">
        <v>19695</v>
      </c>
      <c r="N2247" s="337" t="s">
        <v>19695</v>
      </c>
      <c r="O2247" s="337" t="s">
        <v>19695</v>
      </c>
      <c r="P2247" s="337" t="s">
        <v>19695</v>
      </c>
      <c r="Q2247" s="337" t="s">
        <v>19695</v>
      </c>
      <c r="R2247" s="337" t="s">
        <v>144</v>
      </c>
      <c r="S2247" s="337" t="s">
        <v>446</v>
      </c>
      <c r="T2247" s="337" t="s">
        <v>55</v>
      </c>
      <c r="U2247" s="337" t="s">
        <v>388</v>
      </c>
      <c r="V2247" s="337">
        <v>4</v>
      </c>
      <c r="W2247" s="337" t="s">
        <v>19695</v>
      </c>
      <c r="X2247" s="337" t="s">
        <v>19695</v>
      </c>
      <c r="Y2247" s="337" t="s">
        <v>19695</v>
      </c>
      <c r="Z2247" s="337" t="s">
        <v>1728</v>
      </c>
      <c r="AA2247" s="337" t="s">
        <v>717</v>
      </c>
      <c r="AB2247" s="337" t="s">
        <v>718</v>
      </c>
      <c r="AC2247" s="337" t="s">
        <v>14062</v>
      </c>
    </row>
    <row r="2248" spans="1:29" ht="15.8" x14ac:dyDescent="0.25">
      <c r="A2248" s="337" t="s">
        <v>1723</v>
      </c>
      <c r="B2248" s="337" t="s">
        <v>10701</v>
      </c>
      <c r="C2248" s="337" t="s">
        <v>1725</v>
      </c>
      <c r="D2248" s="337" t="s">
        <v>13527</v>
      </c>
      <c r="E2248" s="337" t="s">
        <v>7490</v>
      </c>
      <c r="F2248" s="338">
        <v>43615</v>
      </c>
      <c r="G2248" s="337" t="s">
        <v>7490</v>
      </c>
      <c r="H2248" s="338">
        <v>43615</v>
      </c>
      <c r="I2248" s="337" t="s">
        <v>19695</v>
      </c>
      <c r="J2248" s="337" t="s">
        <v>36</v>
      </c>
      <c r="K2248" s="337" t="s">
        <v>19695</v>
      </c>
      <c r="L2248" s="337" t="s">
        <v>19695</v>
      </c>
      <c r="M2248" s="337" t="s">
        <v>19695</v>
      </c>
      <c r="N2248" s="337" t="s">
        <v>19695</v>
      </c>
      <c r="O2248" s="337" t="s">
        <v>19695</v>
      </c>
      <c r="P2248" s="337" t="s">
        <v>19695</v>
      </c>
      <c r="Q2248" s="337" t="s">
        <v>19695</v>
      </c>
      <c r="R2248" s="337" t="s">
        <v>98</v>
      </c>
      <c r="S2248" s="337" t="s">
        <v>121</v>
      </c>
      <c r="T2248" s="337" t="s">
        <v>10702</v>
      </c>
      <c r="U2248" s="337" t="s">
        <v>10702</v>
      </c>
      <c r="V2248" s="337">
        <v>8</v>
      </c>
      <c r="W2248" s="337" t="s">
        <v>19695</v>
      </c>
      <c r="X2248" s="337" t="s">
        <v>19695</v>
      </c>
      <c r="Y2248" s="337" t="s">
        <v>19695</v>
      </c>
      <c r="Z2248" s="337" t="s">
        <v>1753</v>
      </c>
      <c r="AA2248" s="337" t="s">
        <v>717</v>
      </c>
      <c r="AB2248" s="337" t="s">
        <v>718</v>
      </c>
      <c r="AC2248" s="337" t="s">
        <v>15511</v>
      </c>
    </row>
    <row r="2249" spans="1:29" ht="15.8" x14ac:dyDescent="0.25">
      <c r="A2249" s="337" t="s">
        <v>1723</v>
      </c>
      <c r="B2249" s="337" t="s">
        <v>7719</v>
      </c>
      <c r="C2249" s="337" t="s">
        <v>1821</v>
      </c>
      <c r="D2249" s="337" t="s">
        <v>449</v>
      </c>
      <c r="E2249" s="337" t="s">
        <v>7720</v>
      </c>
      <c r="F2249" s="338">
        <v>43553</v>
      </c>
      <c r="G2249" s="337" t="s">
        <v>7721</v>
      </c>
      <c r="H2249" s="338">
        <v>43614</v>
      </c>
      <c r="I2249" s="337" t="s">
        <v>19695</v>
      </c>
      <c r="J2249" s="337" t="s">
        <v>36</v>
      </c>
      <c r="K2249" s="337" t="s">
        <v>19695</v>
      </c>
      <c r="L2249" s="337" t="s">
        <v>19695</v>
      </c>
      <c r="M2249" s="337" t="s">
        <v>19695</v>
      </c>
      <c r="N2249" s="337" t="s">
        <v>19695</v>
      </c>
      <c r="O2249" s="337" t="s">
        <v>19695</v>
      </c>
      <c r="P2249" s="337" t="s">
        <v>19695</v>
      </c>
      <c r="Q2249" s="337" t="s">
        <v>19695</v>
      </c>
      <c r="R2249" s="337" t="s">
        <v>98</v>
      </c>
      <c r="S2249" s="337" t="s">
        <v>406</v>
      </c>
      <c r="T2249" s="337" t="s">
        <v>461</v>
      </c>
      <c r="U2249" s="337" t="s">
        <v>2309</v>
      </c>
      <c r="V2249" s="337">
        <v>8</v>
      </c>
      <c r="W2249" s="337" t="s">
        <v>19695</v>
      </c>
      <c r="X2249" s="337" t="s">
        <v>19695</v>
      </c>
      <c r="Y2249" s="337" t="s">
        <v>19695</v>
      </c>
      <c r="Z2249" s="337" t="s">
        <v>1728</v>
      </c>
      <c r="AA2249" s="337" t="s">
        <v>735</v>
      </c>
      <c r="AB2249" s="337" t="s">
        <v>718</v>
      </c>
      <c r="AC2249" s="337" t="s">
        <v>14014</v>
      </c>
    </row>
    <row r="2250" spans="1:29" ht="15.8" x14ac:dyDescent="0.25">
      <c r="A2250" s="337" t="s">
        <v>1723</v>
      </c>
      <c r="B2250" s="337" t="s">
        <v>10285</v>
      </c>
      <c r="C2250" s="337" t="s">
        <v>1821</v>
      </c>
      <c r="D2250" s="337" t="s">
        <v>449</v>
      </c>
      <c r="E2250" s="337" t="s">
        <v>9904</v>
      </c>
      <c r="F2250" s="338">
        <v>43592</v>
      </c>
      <c r="G2250" s="337" t="s">
        <v>7721</v>
      </c>
      <c r="H2250" s="338">
        <v>43614</v>
      </c>
      <c r="I2250" s="337" t="s">
        <v>19695</v>
      </c>
      <c r="J2250" s="337" t="s">
        <v>36</v>
      </c>
      <c r="K2250" s="337" t="s">
        <v>19695</v>
      </c>
      <c r="L2250" s="337" t="s">
        <v>19695</v>
      </c>
      <c r="M2250" s="337" t="s">
        <v>19695</v>
      </c>
      <c r="N2250" s="337" t="s">
        <v>19695</v>
      </c>
      <c r="O2250" s="337" t="s">
        <v>19695</v>
      </c>
      <c r="P2250" s="337" t="s">
        <v>19695</v>
      </c>
      <c r="Q2250" s="337" t="s">
        <v>19695</v>
      </c>
      <c r="R2250" s="337" t="s">
        <v>98</v>
      </c>
      <c r="S2250" s="337" t="s">
        <v>406</v>
      </c>
      <c r="T2250" s="337" t="s">
        <v>6906</v>
      </c>
      <c r="U2250" s="337" t="s">
        <v>10286</v>
      </c>
      <c r="V2250" s="337">
        <v>6</v>
      </c>
      <c r="W2250" s="337" t="s">
        <v>19695</v>
      </c>
      <c r="X2250" s="337" t="s">
        <v>19695</v>
      </c>
      <c r="Y2250" s="337" t="s">
        <v>19695</v>
      </c>
      <c r="Z2250" s="337" t="s">
        <v>1728</v>
      </c>
      <c r="AA2250" s="337" t="s">
        <v>735</v>
      </c>
      <c r="AB2250" s="337" t="s">
        <v>718</v>
      </c>
      <c r="AC2250" s="337" t="s">
        <v>14015</v>
      </c>
    </row>
    <row r="2251" spans="1:29" ht="15.8" x14ac:dyDescent="0.25">
      <c r="A2251" s="337" t="s">
        <v>1723</v>
      </c>
      <c r="B2251" s="337" t="s">
        <v>8745</v>
      </c>
      <c r="C2251" s="337" t="s">
        <v>1821</v>
      </c>
      <c r="D2251" s="337" t="s">
        <v>449</v>
      </c>
      <c r="E2251" s="337" t="s">
        <v>1320</v>
      </c>
      <c r="F2251" s="338">
        <v>43516</v>
      </c>
      <c r="G2251" s="337" t="s">
        <v>7721</v>
      </c>
      <c r="H2251" s="338">
        <v>43614</v>
      </c>
      <c r="I2251" s="337" t="s">
        <v>19695</v>
      </c>
      <c r="J2251" s="337" t="s">
        <v>36</v>
      </c>
      <c r="K2251" s="337" t="s">
        <v>19695</v>
      </c>
      <c r="L2251" s="337" t="s">
        <v>19695</v>
      </c>
      <c r="M2251" s="337" t="s">
        <v>19695</v>
      </c>
      <c r="N2251" s="337" t="s">
        <v>19695</v>
      </c>
      <c r="O2251" s="337" t="s">
        <v>19695</v>
      </c>
      <c r="P2251" s="337" t="s">
        <v>19695</v>
      </c>
      <c r="Q2251" s="337" t="s">
        <v>19695</v>
      </c>
      <c r="R2251" s="337" t="s">
        <v>98</v>
      </c>
      <c r="S2251" s="337" t="s">
        <v>1172</v>
      </c>
      <c r="T2251" s="337" t="s">
        <v>8746</v>
      </c>
      <c r="U2251" s="337" t="s">
        <v>8747</v>
      </c>
      <c r="V2251" s="337">
        <v>10</v>
      </c>
      <c r="W2251" s="337" t="s">
        <v>19695</v>
      </c>
      <c r="X2251" s="337" t="s">
        <v>19695</v>
      </c>
      <c r="Y2251" s="337" t="s">
        <v>19695</v>
      </c>
      <c r="Z2251" s="337" t="s">
        <v>1753</v>
      </c>
      <c r="AA2251" s="337" t="s">
        <v>735</v>
      </c>
      <c r="AB2251" s="337" t="s">
        <v>718</v>
      </c>
      <c r="AC2251" s="337" t="s">
        <v>14014</v>
      </c>
    </row>
    <row r="2252" spans="1:29" ht="15.8" x14ac:dyDescent="0.25">
      <c r="A2252" s="337" t="s">
        <v>1723</v>
      </c>
      <c r="B2252" s="337" t="s">
        <v>8472</v>
      </c>
      <c r="C2252" s="337" t="s">
        <v>1821</v>
      </c>
      <c r="D2252" s="337" t="s">
        <v>449</v>
      </c>
      <c r="E2252" s="337" t="s">
        <v>8357</v>
      </c>
      <c r="F2252" s="338">
        <v>43594</v>
      </c>
      <c r="G2252" s="337" t="s">
        <v>8322</v>
      </c>
      <c r="H2252" s="338">
        <v>43613</v>
      </c>
      <c r="I2252" s="337" t="s">
        <v>19695</v>
      </c>
      <c r="J2252" s="337" t="s">
        <v>16</v>
      </c>
      <c r="K2252" s="337" t="s">
        <v>19695</v>
      </c>
      <c r="L2252" s="337" t="s">
        <v>19695</v>
      </c>
      <c r="M2252" s="337" t="s">
        <v>19695</v>
      </c>
      <c r="N2252" s="337" t="s">
        <v>19695</v>
      </c>
      <c r="O2252" s="337" t="s">
        <v>19695</v>
      </c>
      <c r="P2252" s="337" t="s">
        <v>19695</v>
      </c>
      <c r="Q2252" s="337" t="s">
        <v>19695</v>
      </c>
      <c r="R2252" s="337" t="s">
        <v>35</v>
      </c>
      <c r="S2252" s="337" t="s">
        <v>77</v>
      </c>
      <c r="T2252" s="337" t="s">
        <v>1029</v>
      </c>
      <c r="U2252" s="337" t="s">
        <v>8473</v>
      </c>
      <c r="V2252" s="337">
        <v>6</v>
      </c>
      <c r="W2252" s="337" t="s">
        <v>19695</v>
      </c>
      <c r="X2252" s="337" t="s">
        <v>19695</v>
      </c>
      <c r="Y2252" s="337" t="s">
        <v>19695</v>
      </c>
      <c r="Z2252" s="337" t="s">
        <v>1753</v>
      </c>
      <c r="AA2252" s="337" t="s">
        <v>717</v>
      </c>
      <c r="AB2252" s="337" t="s">
        <v>718</v>
      </c>
      <c r="AC2252" s="337" t="s">
        <v>14013</v>
      </c>
    </row>
    <row r="2253" spans="1:29" ht="15.8" x14ac:dyDescent="0.25">
      <c r="A2253" s="337" t="s">
        <v>1723</v>
      </c>
      <c r="B2253" s="337" t="s">
        <v>8474</v>
      </c>
      <c r="C2253" s="337" t="s">
        <v>1821</v>
      </c>
      <c r="D2253" s="337" t="s">
        <v>449</v>
      </c>
      <c r="E2253" s="337" t="s">
        <v>8393</v>
      </c>
      <c r="F2253" s="338">
        <v>43581</v>
      </c>
      <c r="G2253" s="337" t="s">
        <v>8322</v>
      </c>
      <c r="H2253" s="338">
        <v>43613</v>
      </c>
      <c r="I2253" s="337" t="s">
        <v>19695</v>
      </c>
      <c r="J2253" s="337" t="s">
        <v>16</v>
      </c>
      <c r="K2253" s="337" t="s">
        <v>19695</v>
      </c>
      <c r="L2253" s="337" t="s">
        <v>19695</v>
      </c>
      <c r="M2253" s="337" t="s">
        <v>19695</v>
      </c>
      <c r="N2253" s="337" t="s">
        <v>19695</v>
      </c>
      <c r="O2253" s="337" t="s">
        <v>19695</v>
      </c>
      <c r="P2253" s="337" t="s">
        <v>19695</v>
      </c>
      <c r="Q2253" s="337" t="s">
        <v>19695</v>
      </c>
      <c r="R2253" s="337" t="s">
        <v>35</v>
      </c>
      <c r="S2253" s="337" t="s">
        <v>77</v>
      </c>
      <c r="T2253" s="337" t="s">
        <v>1029</v>
      </c>
      <c r="U2253" s="337" t="s">
        <v>8475</v>
      </c>
      <c r="V2253" s="337">
        <v>8</v>
      </c>
      <c r="W2253" s="337" t="s">
        <v>19695</v>
      </c>
      <c r="X2253" s="337" t="s">
        <v>19695</v>
      </c>
      <c r="Y2253" s="337" t="s">
        <v>19695</v>
      </c>
      <c r="Z2253" s="337" t="s">
        <v>1753</v>
      </c>
      <c r="AA2253" s="337" t="s">
        <v>717</v>
      </c>
      <c r="AB2253" s="337" t="s">
        <v>718</v>
      </c>
      <c r="AC2253" s="337" t="s">
        <v>14013</v>
      </c>
    </row>
    <row r="2254" spans="1:29" ht="15.8" x14ac:dyDescent="0.25">
      <c r="A2254" s="337" t="s">
        <v>1723</v>
      </c>
      <c r="B2254" s="337" t="s">
        <v>8321</v>
      </c>
      <c r="C2254" s="337" t="s">
        <v>1821</v>
      </c>
      <c r="D2254" s="337" t="s">
        <v>449</v>
      </c>
      <c r="E2254" s="337" t="s">
        <v>8017</v>
      </c>
      <c r="F2254" s="338">
        <v>43552</v>
      </c>
      <c r="G2254" s="337" t="s">
        <v>8322</v>
      </c>
      <c r="H2254" s="338">
        <v>43613</v>
      </c>
      <c r="I2254" s="337" t="s">
        <v>19695</v>
      </c>
      <c r="J2254" s="337" t="s">
        <v>36</v>
      </c>
      <c r="K2254" s="337" t="s">
        <v>19695</v>
      </c>
      <c r="L2254" s="337" t="s">
        <v>19695</v>
      </c>
      <c r="M2254" s="337" t="s">
        <v>19695</v>
      </c>
      <c r="N2254" s="337" t="s">
        <v>19695</v>
      </c>
      <c r="O2254" s="337" t="s">
        <v>19695</v>
      </c>
      <c r="P2254" s="337" t="s">
        <v>19695</v>
      </c>
      <c r="Q2254" s="337" t="s">
        <v>19695</v>
      </c>
      <c r="R2254" s="337" t="s">
        <v>98</v>
      </c>
      <c r="S2254" s="337" t="s">
        <v>121</v>
      </c>
      <c r="T2254" s="337" t="s">
        <v>5423</v>
      </c>
      <c r="U2254" s="337" t="s">
        <v>8323</v>
      </c>
      <c r="V2254" s="337">
        <v>8</v>
      </c>
      <c r="W2254" s="337" t="s">
        <v>19695</v>
      </c>
      <c r="X2254" s="337" t="s">
        <v>19695</v>
      </c>
      <c r="Y2254" s="337" t="s">
        <v>19695</v>
      </c>
      <c r="Z2254" s="337" t="s">
        <v>1753</v>
      </c>
      <c r="AA2254" s="337" t="s">
        <v>717</v>
      </c>
      <c r="AB2254" s="337" t="s">
        <v>718</v>
      </c>
      <c r="AC2254" s="337" t="s">
        <v>14013</v>
      </c>
    </row>
    <row r="2255" spans="1:29" ht="15.8" x14ac:dyDescent="0.25">
      <c r="A2255" s="337" t="s">
        <v>1723</v>
      </c>
      <c r="B2255" s="337" t="s">
        <v>8324</v>
      </c>
      <c r="C2255" s="337" t="s">
        <v>1821</v>
      </c>
      <c r="D2255" s="337" t="s">
        <v>449</v>
      </c>
      <c r="E2255" s="337" t="s">
        <v>8017</v>
      </c>
      <c r="F2255" s="338">
        <v>43552</v>
      </c>
      <c r="G2255" s="337" t="s">
        <v>8322</v>
      </c>
      <c r="H2255" s="338">
        <v>43613</v>
      </c>
      <c r="I2255" s="337" t="s">
        <v>19695</v>
      </c>
      <c r="J2255" s="337" t="s">
        <v>36</v>
      </c>
      <c r="K2255" s="337" t="s">
        <v>19695</v>
      </c>
      <c r="L2255" s="337" t="s">
        <v>19695</v>
      </c>
      <c r="M2255" s="337" t="s">
        <v>19695</v>
      </c>
      <c r="N2255" s="337" t="s">
        <v>19695</v>
      </c>
      <c r="O2255" s="337" t="s">
        <v>19695</v>
      </c>
      <c r="P2255" s="337" t="s">
        <v>19695</v>
      </c>
      <c r="Q2255" s="337" t="s">
        <v>19695</v>
      </c>
      <c r="R2255" s="337" t="s">
        <v>98</v>
      </c>
      <c r="S2255" s="337" t="s">
        <v>121</v>
      </c>
      <c r="T2255" s="337" t="s">
        <v>5423</v>
      </c>
      <c r="U2255" s="337" t="s">
        <v>8325</v>
      </c>
      <c r="V2255" s="337">
        <v>8</v>
      </c>
      <c r="W2255" s="337" t="s">
        <v>19695</v>
      </c>
      <c r="X2255" s="337" t="s">
        <v>19695</v>
      </c>
      <c r="Y2255" s="337" t="s">
        <v>19695</v>
      </c>
      <c r="Z2255" s="337" t="s">
        <v>1753</v>
      </c>
      <c r="AA2255" s="337" t="s">
        <v>717</v>
      </c>
      <c r="AB2255" s="337" t="s">
        <v>718</v>
      </c>
      <c r="AC2255" s="337" t="s">
        <v>14013</v>
      </c>
    </row>
    <row r="2256" spans="1:29" ht="15.8" x14ac:dyDescent="0.25">
      <c r="A2256" s="337" t="s">
        <v>1723</v>
      </c>
      <c r="B2256" s="337" t="s">
        <v>8326</v>
      </c>
      <c r="C2256" s="337" t="s">
        <v>1821</v>
      </c>
      <c r="D2256" s="337" t="s">
        <v>449</v>
      </c>
      <c r="E2256" s="337" t="s">
        <v>8017</v>
      </c>
      <c r="F2256" s="338">
        <v>43552</v>
      </c>
      <c r="G2256" s="337" t="s">
        <v>8322</v>
      </c>
      <c r="H2256" s="338">
        <v>43613</v>
      </c>
      <c r="I2256" s="337" t="s">
        <v>19695</v>
      </c>
      <c r="J2256" s="337" t="s">
        <v>36</v>
      </c>
      <c r="K2256" s="337" t="s">
        <v>19695</v>
      </c>
      <c r="L2256" s="337" t="s">
        <v>19695</v>
      </c>
      <c r="M2256" s="337" t="s">
        <v>19695</v>
      </c>
      <c r="N2256" s="337" t="s">
        <v>19695</v>
      </c>
      <c r="O2256" s="337" t="s">
        <v>19695</v>
      </c>
      <c r="P2256" s="337" t="s">
        <v>19695</v>
      </c>
      <c r="Q2256" s="337" t="s">
        <v>19695</v>
      </c>
      <c r="R2256" s="337" t="s">
        <v>98</v>
      </c>
      <c r="S2256" s="337" t="s">
        <v>121</v>
      </c>
      <c r="T2256" s="337" t="s">
        <v>5423</v>
      </c>
      <c r="U2256" s="337" t="s">
        <v>8325</v>
      </c>
      <c r="V2256" s="337">
        <v>8</v>
      </c>
      <c r="W2256" s="337" t="s">
        <v>19695</v>
      </c>
      <c r="X2256" s="337" t="s">
        <v>19695</v>
      </c>
      <c r="Y2256" s="337" t="s">
        <v>19695</v>
      </c>
      <c r="Z2256" s="337" t="s">
        <v>1753</v>
      </c>
      <c r="AA2256" s="337" t="s">
        <v>717</v>
      </c>
      <c r="AB2256" s="337" t="s">
        <v>718</v>
      </c>
      <c r="AC2256" s="337" t="s">
        <v>14013</v>
      </c>
    </row>
    <row r="2257" spans="1:29" ht="15.8" x14ac:dyDescent="0.25">
      <c r="A2257" s="337" t="s">
        <v>1723</v>
      </c>
      <c r="B2257" s="337" t="s">
        <v>8327</v>
      </c>
      <c r="C2257" s="337" t="s">
        <v>1821</v>
      </c>
      <c r="D2257" s="337" t="s">
        <v>449</v>
      </c>
      <c r="E2257" s="337" t="s">
        <v>8017</v>
      </c>
      <c r="F2257" s="338">
        <v>43552</v>
      </c>
      <c r="G2257" s="337" t="s">
        <v>8322</v>
      </c>
      <c r="H2257" s="338">
        <v>43613</v>
      </c>
      <c r="I2257" s="337" t="s">
        <v>19695</v>
      </c>
      <c r="J2257" s="337" t="s">
        <v>36</v>
      </c>
      <c r="K2257" s="337" t="s">
        <v>19695</v>
      </c>
      <c r="L2257" s="337" t="s">
        <v>19695</v>
      </c>
      <c r="M2257" s="337" t="s">
        <v>19695</v>
      </c>
      <c r="N2257" s="337" t="s">
        <v>19695</v>
      </c>
      <c r="O2257" s="337" t="s">
        <v>19695</v>
      </c>
      <c r="P2257" s="337" t="s">
        <v>19695</v>
      </c>
      <c r="Q2257" s="337" t="s">
        <v>19695</v>
      </c>
      <c r="R2257" s="337" t="s">
        <v>98</v>
      </c>
      <c r="S2257" s="337" t="s">
        <v>121</v>
      </c>
      <c r="T2257" s="337" t="s">
        <v>5423</v>
      </c>
      <c r="U2257" s="337" t="s">
        <v>8325</v>
      </c>
      <c r="V2257" s="337">
        <v>8</v>
      </c>
      <c r="W2257" s="337" t="s">
        <v>19695</v>
      </c>
      <c r="X2257" s="337" t="s">
        <v>19695</v>
      </c>
      <c r="Y2257" s="337" t="s">
        <v>19695</v>
      </c>
      <c r="Z2257" s="337" t="s">
        <v>1753</v>
      </c>
      <c r="AA2257" s="337" t="s">
        <v>717</v>
      </c>
      <c r="AB2257" s="337" t="s">
        <v>718</v>
      </c>
      <c r="AC2257" s="337" t="s">
        <v>14013</v>
      </c>
    </row>
    <row r="2258" spans="1:29" ht="15.8" x14ac:dyDescent="0.25">
      <c r="A2258" s="337" t="s">
        <v>1723</v>
      </c>
      <c r="B2258" s="337" t="s">
        <v>8328</v>
      </c>
      <c r="C2258" s="337" t="s">
        <v>1821</v>
      </c>
      <c r="D2258" s="337" t="s">
        <v>449</v>
      </c>
      <c r="E2258" s="337" t="s">
        <v>8017</v>
      </c>
      <c r="F2258" s="338">
        <v>43552</v>
      </c>
      <c r="G2258" s="337" t="s">
        <v>8322</v>
      </c>
      <c r="H2258" s="338">
        <v>43613</v>
      </c>
      <c r="I2258" s="337" t="s">
        <v>19695</v>
      </c>
      <c r="J2258" s="337" t="s">
        <v>16</v>
      </c>
      <c r="K2258" s="337" t="s">
        <v>19695</v>
      </c>
      <c r="L2258" s="337" t="s">
        <v>19695</v>
      </c>
      <c r="M2258" s="337" t="s">
        <v>19695</v>
      </c>
      <c r="N2258" s="337" t="s">
        <v>19695</v>
      </c>
      <c r="O2258" s="337" t="s">
        <v>19695</v>
      </c>
      <c r="P2258" s="337" t="s">
        <v>19695</v>
      </c>
      <c r="Q2258" s="337" t="s">
        <v>19695</v>
      </c>
      <c r="R2258" s="337" t="s">
        <v>98</v>
      </c>
      <c r="S2258" s="337" t="s">
        <v>121</v>
      </c>
      <c r="T2258" s="337" t="s">
        <v>5423</v>
      </c>
      <c r="U2258" s="337" t="s">
        <v>1183</v>
      </c>
      <c r="V2258" s="337">
        <v>8</v>
      </c>
      <c r="W2258" s="337" t="s">
        <v>19695</v>
      </c>
      <c r="X2258" s="337" t="s">
        <v>19695</v>
      </c>
      <c r="Y2258" s="337" t="s">
        <v>19695</v>
      </c>
      <c r="Z2258" s="337" t="s">
        <v>1753</v>
      </c>
      <c r="AA2258" s="337" t="s">
        <v>717</v>
      </c>
      <c r="AB2258" s="337" t="s">
        <v>718</v>
      </c>
      <c r="AC2258" s="337" t="s">
        <v>14013</v>
      </c>
    </row>
    <row r="2259" spans="1:29" ht="15.8" x14ac:dyDescent="0.25">
      <c r="A2259" s="337" t="s">
        <v>1723</v>
      </c>
      <c r="B2259" s="337" t="s">
        <v>8329</v>
      </c>
      <c r="C2259" s="337" t="s">
        <v>1821</v>
      </c>
      <c r="D2259" s="337" t="s">
        <v>449</v>
      </c>
      <c r="E2259" s="337" t="s">
        <v>8017</v>
      </c>
      <c r="F2259" s="338">
        <v>43552</v>
      </c>
      <c r="G2259" s="337" t="s">
        <v>8322</v>
      </c>
      <c r="H2259" s="338">
        <v>43613</v>
      </c>
      <c r="I2259" s="337" t="s">
        <v>19695</v>
      </c>
      <c r="J2259" s="337" t="s">
        <v>16</v>
      </c>
      <c r="K2259" s="337" t="s">
        <v>19695</v>
      </c>
      <c r="L2259" s="337" t="s">
        <v>19695</v>
      </c>
      <c r="M2259" s="337" t="s">
        <v>19695</v>
      </c>
      <c r="N2259" s="337" t="s">
        <v>19695</v>
      </c>
      <c r="O2259" s="337" t="s">
        <v>19695</v>
      </c>
      <c r="P2259" s="337" t="s">
        <v>19695</v>
      </c>
      <c r="Q2259" s="337" t="s">
        <v>19695</v>
      </c>
      <c r="R2259" s="337" t="s">
        <v>98</v>
      </c>
      <c r="S2259" s="337" t="s">
        <v>121</v>
      </c>
      <c r="T2259" s="337" t="s">
        <v>5423</v>
      </c>
      <c r="U2259" s="337" t="s">
        <v>7106</v>
      </c>
      <c r="V2259" s="337">
        <v>8</v>
      </c>
      <c r="W2259" s="337" t="s">
        <v>19695</v>
      </c>
      <c r="X2259" s="337" t="s">
        <v>19695</v>
      </c>
      <c r="Y2259" s="337" t="s">
        <v>19695</v>
      </c>
      <c r="Z2259" s="337" t="s">
        <v>1753</v>
      </c>
      <c r="AA2259" s="337" t="s">
        <v>717</v>
      </c>
      <c r="AB2259" s="337" t="s">
        <v>718</v>
      </c>
      <c r="AC2259" s="337" t="s">
        <v>14013</v>
      </c>
    </row>
    <row r="2260" spans="1:29" ht="15.8" x14ac:dyDescent="0.25">
      <c r="A2260" s="337" t="s">
        <v>1723</v>
      </c>
      <c r="B2260" s="337" t="s">
        <v>8330</v>
      </c>
      <c r="C2260" s="337" t="s">
        <v>1821</v>
      </c>
      <c r="D2260" s="337" t="s">
        <v>449</v>
      </c>
      <c r="E2260" s="337" t="s">
        <v>8017</v>
      </c>
      <c r="F2260" s="338">
        <v>43552</v>
      </c>
      <c r="G2260" s="337" t="s">
        <v>8322</v>
      </c>
      <c r="H2260" s="338">
        <v>43613</v>
      </c>
      <c r="I2260" s="337" t="s">
        <v>19695</v>
      </c>
      <c r="J2260" s="337" t="s">
        <v>16</v>
      </c>
      <c r="K2260" s="337" t="s">
        <v>19695</v>
      </c>
      <c r="L2260" s="337" t="s">
        <v>19695</v>
      </c>
      <c r="M2260" s="337" t="s">
        <v>19695</v>
      </c>
      <c r="N2260" s="337" t="s">
        <v>19695</v>
      </c>
      <c r="O2260" s="337" t="s">
        <v>19695</v>
      </c>
      <c r="P2260" s="337" t="s">
        <v>19695</v>
      </c>
      <c r="Q2260" s="337" t="s">
        <v>19695</v>
      </c>
      <c r="R2260" s="337" t="s">
        <v>98</v>
      </c>
      <c r="S2260" s="337" t="s">
        <v>1166</v>
      </c>
      <c r="T2260" s="337" t="s">
        <v>8331</v>
      </c>
      <c r="U2260" s="337" t="s">
        <v>1688</v>
      </c>
      <c r="V2260" s="337">
        <v>8</v>
      </c>
      <c r="W2260" s="337" t="s">
        <v>19695</v>
      </c>
      <c r="X2260" s="337" t="s">
        <v>19695</v>
      </c>
      <c r="Y2260" s="337" t="s">
        <v>19695</v>
      </c>
      <c r="Z2260" s="337" t="s">
        <v>1753</v>
      </c>
      <c r="AA2260" s="337" t="s">
        <v>717</v>
      </c>
      <c r="AB2260" s="337" t="s">
        <v>718</v>
      </c>
      <c r="AC2260" s="337" t="s">
        <v>14013</v>
      </c>
    </row>
    <row r="2261" spans="1:29" ht="15.8" x14ac:dyDescent="0.25">
      <c r="A2261" s="337" t="s">
        <v>1723</v>
      </c>
      <c r="B2261" s="337" t="s">
        <v>8332</v>
      </c>
      <c r="C2261" s="337" t="s">
        <v>1821</v>
      </c>
      <c r="D2261" s="337" t="s">
        <v>449</v>
      </c>
      <c r="E2261" s="337" t="s">
        <v>8017</v>
      </c>
      <c r="F2261" s="338">
        <v>43552</v>
      </c>
      <c r="G2261" s="337" t="s">
        <v>8322</v>
      </c>
      <c r="H2261" s="338">
        <v>43613</v>
      </c>
      <c r="I2261" s="337" t="s">
        <v>19695</v>
      </c>
      <c r="J2261" s="337" t="s">
        <v>16</v>
      </c>
      <c r="K2261" s="337" t="s">
        <v>19695</v>
      </c>
      <c r="L2261" s="337" t="s">
        <v>19695</v>
      </c>
      <c r="M2261" s="337" t="s">
        <v>19695</v>
      </c>
      <c r="N2261" s="337" t="s">
        <v>19695</v>
      </c>
      <c r="O2261" s="337" t="s">
        <v>19695</v>
      </c>
      <c r="P2261" s="337" t="s">
        <v>19695</v>
      </c>
      <c r="Q2261" s="337" t="s">
        <v>19695</v>
      </c>
      <c r="R2261" s="337" t="s">
        <v>98</v>
      </c>
      <c r="S2261" s="337" t="s">
        <v>121</v>
      </c>
      <c r="T2261" s="337" t="s">
        <v>104</v>
      </c>
      <c r="U2261" s="337" t="s">
        <v>8333</v>
      </c>
      <c r="V2261" s="337">
        <v>8</v>
      </c>
      <c r="W2261" s="337" t="s">
        <v>19695</v>
      </c>
      <c r="X2261" s="337" t="s">
        <v>19695</v>
      </c>
      <c r="Y2261" s="337" t="s">
        <v>19695</v>
      </c>
      <c r="Z2261" s="337" t="s">
        <v>1753</v>
      </c>
      <c r="AA2261" s="337" t="s">
        <v>717</v>
      </c>
      <c r="AB2261" s="337" t="s">
        <v>718</v>
      </c>
      <c r="AC2261" s="337" t="s">
        <v>14013</v>
      </c>
    </row>
    <row r="2262" spans="1:29" ht="15.8" x14ac:dyDescent="0.25">
      <c r="A2262" s="337" t="s">
        <v>1723</v>
      </c>
      <c r="B2262" s="337" t="s">
        <v>8334</v>
      </c>
      <c r="C2262" s="337" t="s">
        <v>1821</v>
      </c>
      <c r="D2262" s="337" t="s">
        <v>449</v>
      </c>
      <c r="E2262" s="337" t="s">
        <v>8017</v>
      </c>
      <c r="F2262" s="338">
        <v>43552</v>
      </c>
      <c r="G2262" s="337" t="s">
        <v>8322</v>
      </c>
      <c r="H2262" s="338">
        <v>43613</v>
      </c>
      <c r="I2262" s="337" t="s">
        <v>19695</v>
      </c>
      <c r="J2262" s="337" t="s">
        <v>36</v>
      </c>
      <c r="K2262" s="337" t="s">
        <v>19695</v>
      </c>
      <c r="L2262" s="337" t="s">
        <v>19695</v>
      </c>
      <c r="M2262" s="337" t="s">
        <v>19695</v>
      </c>
      <c r="N2262" s="337" t="s">
        <v>19695</v>
      </c>
      <c r="O2262" s="337" t="s">
        <v>19695</v>
      </c>
      <c r="P2262" s="337" t="s">
        <v>19695</v>
      </c>
      <c r="Q2262" s="337" t="s">
        <v>19695</v>
      </c>
      <c r="R2262" s="337" t="s">
        <v>98</v>
      </c>
      <c r="S2262" s="337" t="s">
        <v>121</v>
      </c>
      <c r="T2262" s="337" t="s">
        <v>104</v>
      </c>
      <c r="U2262" s="337" t="s">
        <v>8333</v>
      </c>
      <c r="V2262" s="337">
        <v>8</v>
      </c>
      <c r="W2262" s="337" t="s">
        <v>19695</v>
      </c>
      <c r="X2262" s="337" t="s">
        <v>19695</v>
      </c>
      <c r="Y2262" s="337" t="s">
        <v>19695</v>
      </c>
      <c r="Z2262" s="337" t="s">
        <v>1753</v>
      </c>
      <c r="AA2262" s="337" t="s">
        <v>717</v>
      </c>
      <c r="AB2262" s="337" t="s">
        <v>718</v>
      </c>
      <c r="AC2262" s="337" t="s">
        <v>14013</v>
      </c>
    </row>
    <row r="2263" spans="1:29" ht="15.8" x14ac:dyDescent="0.25">
      <c r="A2263" s="337" t="s">
        <v>1723</v>
      </c>
      <c r="B2263" s="337" t="s">
        <v>8335</v>
      </c>
      <c r="C2263" s="337" t="s">
        <v>1821</v>
      </c>
      <c r="D2263" s="337" t="s">
        <v>449</v>
      </c>
      <c r="E2263" s="337" t="s">
        <v>8017</v>
      </c>
      <c r="F2263" s="338">
        <v>43552</v>
      </c>
      <c r="G2263" s="337" t="s">
        <v>8322</v>
      </c>
      <c r="H2263" s="338">
        <v>43613</v>
      </c>
      <c r="I2263" s="337" t="s">
        <v>19695</v>
      </c>
      <c r="J2263" s="337" t="s">
        <v>36</v>
      </c>
      <c r="K2263" s="337" t="s">
        <v>19695</v>
      </c>
      <c r="L2263" s="337" t="s">
        <v>19695</v>
      </c>
      <c r="M2263" s="337" t="s">
        <v>19695</v>
      </c>
      <c r="N2263" s="337" t="s">
        <v>19695</v>
      </c>
      <c r="O2263" s="337" t="s">
        <v>19695</v>
      </c>
      <c r="P2263" s="337" t="s">
        <v>19695</v>
      </c>
      <c r="Q2263" s="337" t="s">
        <v>19695</v>
      </c>
      <c r="R2263" s="337" t="s">
        <v>130</v>
      </c>
      <c r="S2263" s="337" t="s">
        <v>940</v>
      </c>
      <c r="T2263" s="337" t="s">
        <v>8336</v>
      </c>
      <c r="U2263" s="337" t="s">
        <v>8337</v>
      </c>
      <c r="V2263" s="337">
        <v>16</v>
      </c>
      <c r="W2263" s="337" t="s">
        <v>19695</v>
      </c>
      <c r="X2263" s="337" t="s">
        <v>19695</v>
      </c>
      <c r="Y2263" s="337" t="s">
        <v>19695</v>
      </c>
      <c r="Z2263" s="337" t="s">
        <v>1753</v>
      </c>
      <c r="AA2263" s="337" t="s">
        <v>766</v>
      </c>
      <c r="AB2263" s="337" t="s">
        <v>718</v>
      </c>
      <c r="AC2263" s="337" t="s">
        <v>14013</v>
      </c>
    </row>
    <row r="2264" spans="1:29" ht="15.8" x14ac:dyDescent="0.25">
      <c r="A2264" s="337" t="s">
        <v>1723</v>
      </c>
      <c r="B2264" s="337" t="s">
        <v>8481</v>
      </c>
      <c r="C2264" s="337" t="s">
        <v>1821</v>
      </c>
      <c r="D2264" s="337" t="s">
        <v>449</v>
      </c>
      <c r="E2264" s="337" t="s">
        <v>1799</v>
      </c>
      <c r="F2264" s="338">
        <v>43493</v>
      </c>
      <c r="G2264" s="337" t="s">
        <v>8317</v>
      </c>
      <c r="H2264" s="338">
        <v>43612</v>
      </c>
      <c r="I2264" s="337" t="s">
        <v>19695</v>
      </c>
      <c r="J2264" s="337" t="s">
        <v>16</v>
      </c>
      <c r="K2264" s="337" t="s">
        <v>19695</v>
      </c>
      <c r="L2264" s="337" t="s">
        <v>19695</v>
      </c>
      <c r="M2264" s="337" t="s">
        <v>19695</v>
      </c>
      <c r="N2264" s="337" t="s">
        <v>19695</v>
      </c>
      <c r="O2264" s="337" t="s">
        <v>19695</v>
      </c>
      <c r="P2264" s="337" t="s">
        <v>19695</v>
      </c>
      <c r="Q2264" s="337" t="s">
        <v>19695</v>
      </c>
      <c r="R2264" s="337" t="s">
        <v>109</v>
      </c>
      <c r="S2264" s="337" t="s">
        <v>1126</v>
      </c>
      <c r="T2264" s="337" t="s">
        <v>1672</v>
      </c>
      <c r="U2264" s="337" t="s">
        <v>1734</v>
      </c>
      <c r="V2264" s="337">
        <v>8</v>
      </c>
      <c r="W2264" s="337" t="s">
        <v>19695</v>
      </c>
      <c r="X2264" s="337" t="s">
        <v>19695</v>
      </c>
      <c r="Y2264" s="337" t="s">
        <v>19695</v>
      </c>
      <c r="Z2264" s="337" t="s">
        <v>1728</v>
      </c>
      <c r="AA2264" s="337" t="s">
        <v>717</v>
      </c>
      <c r="AB2264" s="337" t="s">
        <v>718</v>
      </c>
      <c r="AC2264" s="337" t="s">
        <v>14012</v>
      </c>
    </row>
    <row r="2265" spans="1:29" ht="15.8" x14ac:dyDescent="0.25">
      <c r="A2265" s="337" t="s">
        <v>1723</v>
      </c>
      <c r="B2265" s="337" t="s">
        <v>10432</v>
      </c>
      <c r="C2265" s="337" t="s">
        <v>1821</v>
      </c>
      <c r="D2265" s="337" t="s">
        <v>449</v>
      </c>
      <c r="E2265" s="337" t="s">
        <v>8317</v>
      </c>
      <c r="F2265" s="338">
        <v>43612</v>
      </c>
      <c r="G2265" s="337" t="s">
        <v>8317</v>
      </c>
      <c r="H2265" s="338">
        <v>43612</v>
      </c>
      <c r="I2265" s="337" t="s">
        <v>19695</v>
      </c>
      <c r="J2265" s="337" t="s">
        <v>16</v>
      </c>
      <c r="K2265" s="337" t="s">
        <v>19695</v>
      </c>
      <c r="L2265" s="337" t="s">
        <v>19695</v>
      </c>
      <c r="M2265" s="337" t="s">
        <v>19695</v>
      </c>
      <c r="N2265" s="337" t="s">
        <v>19695</v>
      </c>
      <c r="O2265" s="337" t="s">
        <v>19695</v>
      </c>
      <c r="P2265" s="337" t="s">
        <v>19695</v>
      </c>
      <c r="Q2265" s="337" t="s">
        <v>19695</v>
      </c>
      <c r="R2265" s="337" t="s">
        <v>52</v>
      </c>
      <c r="S2265" s="337" t="s">
        <v>393</v>
      </c>
      <c r="T2265" s="337" t="s">
        <v>10433</v>
      </c>
      <c r="U2265" s="337" t="s">
        <v>10434</v>
      </c>
      <c r="V2265" s="337">
        <v>8</v>
      </c>
      <c r="W2265" s="337" t="s">
        <v>19695</v>
      </c>
      <c r="X2265" s="337" t="s">
        <v>19695</v>
      </c>
      <c r="Y2265" s="337" t="s">
        <v>19695</v>
      </c>
      <c r="Z2265" s="337" t="s">
        <v>1728</v>
      </c>
      <c r="AA2265" s="337" t="s">
        <v>735</v>
      </c>
      <c r="AB2265" s="337" t="s">
        <v>718</v>
      </c>
      <c r="AC2265" s="337" t="s">
        <v>14013</v>
      </c>
    </row>
    <row r="2266" spans="1:29" ht="15.8" x14ac:dyDescent="0.25">
      <c r="A2266" s="337" t="s">
        <v>1723</v>
      </c>
      <c r="B2266" s="337" t="s">
        <v>8807</v>
      </c>
      <c r="C2266" s="337" t="s">
        <v>1821</v>
      </c>
      <c r="D2266" s="337" t="s">
        <v>449</v>
      </c>
      <c r="E2266" s="337" t="s">
        <v>8808</v>
      </c>
      <c r="F2266" s="338">
        <v>43582</v>
      </c>
      <c r="G2266" s="337" t="s">
        <v>8317</v>
      </c>
      <c r="H2266" s="338">
        <v>43612</v>
      </c>
      <c r="I2266" s="337" t="s">
        <v>19695</v>
      </c>
      <c r="J2266" s="337" t="s">
        <v>36</v>
      </c>
      <c r="K2266" s="337" t="s">
        <v>19695</v>
      </c>
      <c r="L2266" s="337" t="s">
        <v>19695</v>
      </c>
      <c r="M2266" s="337" t="s">
        <v>19695</v>
      </c>
      <c r="N2266" s="337" t="s">
        <v>19695</v>
      </c>
      <c r="O2266" s="337" t="s">
        <v>19695</v>
      </c>
      <c r="P2266" s="337" t="s">
        <v>19695</v>
      </c>
      <c r="Q2266" s="337" t="s">
        <v>19695</v>
      </c>
      <c r="R2266" s="337" t="s">
        <v>45</v>
      </c>
      <c r="S2266" s="337" t="s">
        <v>1405</v>
      </c>
      <c r="T2266" s="337" t="s">
        <v>1405</v>
      </c>
      <c r="U2266" s="337" t="s">
        <v>8809</v>
      </c>
      <c r="V2266" s="337">
        <v>12</v>
      </c>
      <c r="W2266" s="337" t="s">
        <v>19695</v>
      </c>
      <c r="X2266" s="337" t="s">
        <v>19695</v>
      </c>
      <c r="Y2266" s="337" t="s">
        <v>19695</v>
      </c>
      <c r="Z2266" s="337" t="s">
        <v>1728</v>
      </c>
      <c r="AA2266" s="337" t="s">
        <v>735</v>
      </c>
      <c r="AB2266" s="337" t="s">
        <v>718</v>
      </c>
      <c r="AC2266" s="337" t="s">
        <v>14014</v>
      </c>
    </row>
    <row r="2267" spans="1:29" ht="15.8" x14ac:dyDescent="0.25">
      <c r="A2267" s="337" t="s">
        <v>1723</v>
      </c>
      <c r="B2267" s="337" t="s">
        <v>8645</v>
      </c>
      <c r="C2267" s="337" t="s">
        <v>1821</v>
      </c>
      <c r="D2267" s="337" t="s">
        <v>449</v>
      </c>
      <c r="E2267" s="337" t="s">
        <v>1781</v>
      </c>
      <c r="F2267" s="338">
        <v>43586</v>
      </c>
      <c r="G2267" s="337" t="s">
        <v>8317</v>
      </c>
      <c r="H2267" s="338">
        <v>43612</v>
      </c>
      <c r="I2267" s="337" t="s">
        <v>19695</v>
      </c>
      <c r="J2267" s="337" t="s">
        <v>36</v>
      </c>
      <c r="K2267" s="337" t="s">
        <v>19695</v>
      </c>
      <c r="L2267" s="337" t="s">
        <v>19695</v>
      </c>
      <c r="M2267" s="337" t="s">
        <v>19695</v>
      </c>
      <c r="N2267" s="337" t="s">
        <v>19695</v>
      </c>
      <c r="O2267" s="337" t="s">
        <v>19695</v>
      </c>
      <c r="P2267" s="337" t="s">
        <v>19695</v>
      </c>
      <c r="Q2267" s="337" t="s">
        <v>19695</v>
      </c>
      <c r="R2267" s="337" t="s">
        <v>18</v>
      </c>
      <c r="S2267" s="337" t="s">
        <v>1033</v>
      </c>
      <c r="T2267" s="337" t="s">
        <v>1038</v>
      </c>
      <c r="U2267" s="337" t="s">
        <v>8646</v>
      </c>
      <c r="V2267" s="337">
        <v>6</v>
      </c>
      <c r="W2267" s="337" t="s">
        <v>19695</v>
      </c>
      <c r="X2267" s="337" t="s">
        <v>19695</v>
      </c>
      <c r="Y2267" s="337" t="s">
        <v>19695</v>
      </c>
      <c r="Z2267" s="337" t="s">
        <v>1728</v>
      </c>
      <c r="AA2267" s="337" t="s">
        <v>735</v>
      </c>
      <c r="AB2267" s="337" t="s">
        <v>718</v>
      </c>
      <c r="AC2267" s="337" t="s">
        <v>14027</v>
      </c>
    </row>
    <row r="2268" spans="1:29" ht="15.8" x14ac:dyDescent="0.25">
      <c r="A2268" s="337" t="s">
        <v>1723</v>
      </c>
      <c r="B2268" s="337" t="s">
        <v>10833</v>
      </c>
      <c r="C2268" s="337" t="s">
        <v>1821</v>
      </c>
      <c r="D2268" s="337" t="s">
        <v>449</v>
      </c>
      <c r="E2268" s="337" t="s">
        <v>8379</v>
      </c>
      <c r="F2268" s="338">
        <v>43584</v>
      </c>
      <c r="G2268" s="337" t="s">
        <v>8317</v>
      </c>
      <c r="H2268" s="338">
        <v>43612</v>
      </c>
      <c r="I2268" s="337" t="s">
        <v>19695</v>
      </c>
      <c r="J2268" s="337" t="s">
        <v>36</v>
      </c>
      <c r="K2268" s="337" t="s">
        <v>19695</v>
      </c>
      <c r="L2268" s="337" t="s">
        <v>19695</v>
      </c>
      <c r="M2268" s="337" t="s">
        <v>19695</v>
      </c>
      <c r="N2268" s="337" t="s">
        <v>19695</v>
      </c>
      <c r="O2268" s="337" t="s">
        <v>19695</v>
      </c>
      <c r="P2268" s="337" t="s">
        <v>19695</v>
      </c>
      <c r="Q2268" s="337" t="s">
        <v>19695</v>
      </c>
      <c r="R2268" s="337" t="s">
        <v>15</v>
      </c>
      <c r="S2268" s="337" t="s">
        <v>1086</v>
      </c>
      <c r="T2268" s="337" t="s">
        <v>1110</v>
      </c>
      <c r="U2268" s="337" t="s">
        <v>5889</v>
      </c>
      <c r="V2268" s="337">
        <v>6</v>
      </c>
      <c r="W2268" s="337" t="s">
        <v>19695</v>
      </c>
      <c r="X2268" s="337" t="s">
        <v>19695</v>
      </c>
      <c r="Y2268" s="337" t="s">
        <v>19695</v>
      </c>
      <c r="Z2268" s="337" t="s">
        <v>1728</v>
      </c>
      <c r="AA2268" s="337" t="s">
        <v>717</v>
      </c>
      <c r="AB2268" s="337" t="s">
        <v>718</v>
      </c>
      <c r="AC2268" s="337" t="s">
        <v>14077</v>
      </c>
    </row>
    <row r="2269" spans="1:29" ht="15.8" x14ac:dyDescent="0.25">
      <c r="A2269" s="337" t="s">
        <v>1723</v>
      </c>
      <c r="B2269" s="337" t="s">
        <v>8394</v>
      </c>
      <c r="C2269" s="337" t="s">
        <v>1821</v>
      </c>
      <c r="D2269" s="337" t="s">
        <v>449</v>
      </c>
      <c r="E2269" s="337" t="s">
        <v>8023</v>
      </c>
      <c r="F2269" s="338">
        <v>43551</v>
      </c>
      <c r="G2269" s="337" t="s">
        <v>8317</v>
      </c>
      <c r="H2269" s="338">
        <v>43612</v>
      </c>
      <c r="I2269" s="337" t="s">
        <v>19695</v>
      </c>
      <c r="J2269" s="337" t="s">
        <v>36</v>
      </c>
      <c r="K2269" s="337" t="s">
        <v>19695</v>
      </c>
      <c r="L2269" s="337" t="s">
        <v>19695</v>
      </c>
      <c r="M2269" s="337" t="s">
        <v>19695</v>
      </c>
      <c r="N2269" s="337" t="s">
        <v>19695</v>
      </c>
      <c r="O2269" s="337" t="s">
        <v>19695</v>
      </c>
      <c r="P2269" s="337" t="s">
        <v>19695</v>
      </c>
      <c r="Q2269" s="337" t="s">
        <v>19695</v>
      </c>
      <c r="R2269" s="337" t="s">
        <v>98</v>
      </c>
      <c r="S2269" s="337" t="s">
        <v>124</v>
      </c>
      <c r="T2269" s="337" t="s">
        <v>5423</v>
      </c>
      <c r="U2269" s="337" t="s">
        <v>2135</v>
      </c>
      <c r="V2269" s="337">
        <v>8</v>
      </c>
      <c r="W2269" s="337" t="s">
        <v>19695</v>
      </c>
      <c r="X2269" s="337" t="s">
        <v>19695</v>
      </c>
      <c r="Y2269" s="337" t="s">
        <v>19695</v>
      </c>
      <c r="Z2269" s="337" t="s">
        <v>1753</v>
      </c>
      <c r="AA2269" s="337" t="s">
        <v>717</v>
      </c>
      <c r="AB2269" s="337" t="s">
        <v>718</v>
      </c>
      <c r="AC2269" s="337" t="s">
        <v>14013</v>
      </c>
    </row>
    <row r="2270" spans="1:29" ht="15.8" x14ac:dyDescent="0.25">
      <c r="A2270" s="337" t="s">
        <v>1723</v>
      </c>
      <c r="B2270" s="337" t="s">
        <v>8395</v>
      </c>
      <c r="C2270" s="337" t="s">
        <v>1821</v>
      </c>
      <c r="D2270" s="337" t="s">
        <v>449</v>
      </c>
      <c r="E2270" s="337" t="s">
        <v>8023</v>
      </c>
      <c r="F2270" s="338">
        <v>43551</v>
      </c>
      <c r="G2270" s="337" t="s">
        <v>8317</v>
      </c>
      <c r="H2270" s="338">
        <v>43612</v>
      </c>
      <c r="I2270" s="337" t="s">
        <v>19695</v>
      </c>
      <c r="J2270" s="337" t="s">
        <v>36</v>
      </c>
      <c r="K2270" s="337" t="s">
        <v>19695</v>
      </c>
      <c r="L2270" s="337" t="s">
        <v>19695</v>
      </c>
      <c r="M2270" s="337" t="s">
        <v>19695</v>
      </c>
      <c r="N2270" s="337" t="s">
        <v>19695</v>
      </c>
      <c r="O2270" s="337" t="s">
        <v>19695</v>
      </c>
      <c r="P2270" s="337" t="s">
        <v>19695</v>
      </c>
      <c r="Q2270" s="337" t="s">
        <v>19695</v>
      </c>
      <c r="R2270" s="337" t="s">
        <v>98</v>
      </c>
      <c r="S2270" s="337" t="s">
        <v>121</v>
      </c>
      <c r="T2270" s="337" t="s">
        <v>5423</v>
      </c>
      <c r="U2270" s="337" t="s">
        <v>8396</v>
      </c>
      <c r="V2270" s="337">
        <v>8</v>
      </c>
      <c r="W2270" s="337" t="s">
        <v>19695</v>
      </c>
      <c r="X2270" s="337" t="s">
        <v>19695</v>
      </c>
      <c r="Y2270" s="337" t="s">
        <v>19695</v>
      </c>
      <c r="Z2270" s="337" t="s">
        <v>1753</v>
      </c>
      <c r="AA2270" s="337" t="s">
        <v>717</v>
      </c>
      <c r="AB2270" s="337" t="s">
        <v>718</v>
      </c>
      <c r="AC2270" s="337" t="s">
        <v>14013</v>
      </c>
    </row>
    <row r="2271" spans="1:29" ht="15.8" x14ac:dyDescent="0.25">
      <c r="A2271" s="337" t="s">
        <v>1723</v>
      </c>
      <c r="B2271" s="337" t="s">
        <v>8397</v>
      </c>
      <c r="C2271" s="337" t="s">
        <v>1821</v>
      </c>
      <c r="D2271" s="337" t="s">
        <v>449</v>
      </c>
      <c r="E2271" s="337" t="s">
        <v>8023</v>
      </c>
      <c r="F2271" s="338">
        <v>43551</v>
      </c>
      <c r="G2271" s="337" t="s">
        <v>8317</v>
      </c>
      <c r="H2271" s="338">
        <v>43612</v>
      </c>
      <c r="I2271" s="337" t="s">
        <v>19695</v>
      </c>
      <c r="J2271" s="337" t="s">
        <v>16</v>
      </c>
      <c r="K2271" s="337" t="s">
        <v>19695</v>
      </c>
      <c r="L2271" s="337" t="s">
        <v>19695</v>
      </c>
      <c r="M2271" s="337" t="s">
        <v>19695</v>
      </c>
      <c r="N2271" s="337" t="s">
        <v>19695</v>
      </c>
      <c r="O2271" s="337" t="s">
        <v>19695</v>
      </c>
      <c r="P2271" s="337" t="s">
        <v>19695</v>
      </c>
      <c r="Q2271" s="337" t="s">
        <v>19695</v>
      </c>
      <c r="R2271" s="337" t="s">
        <v>98</v>
      </c>
      <c r="S2271" s="337" t="s">
        <v>121</v>
      </c>
      <c r="T2271" s="337" t="s">
        <v>5423</v>
      </c>
      <c r="U2271" s="337" t="s">
        <v>8396</v>
      </c>
      <c r="V2271" s="337">
        <v>8</v>
      </c>
      <c r="W2271" s="337" t="s">
        <v>19695</v>
      </c>
      <c r="X2271" s="337" t="s">
        <v>19695</v>
      </c>
      <c r="Y2271" s="337" t="s">
        <v>19695</v>
      </c>
      <c r="Z2271" s="337" t="s">
        <v>1753</v>
      </c>
      <c r="AA2271" s="337" t="s">
        <v>717</v>
      </c>
      <c r="AB2271" s="337" t="s">
        <v>718</v>
      </c>
      <c r="AC2271" s="337" t="s">
        <v>14013</v>
      </c>
    </row>
    <row r="2272" spans="1:29" ht="15.8" x14ac:dyDescent="0.25">
      <c r="A2272" s="337" t="s">
        <v>1723</v>
      </c>
      <c r="B2272" s="337" t="s">
        <v>8398</v>
      </c>
      <c r="C2272" s="337" t="s">
        <v>1821</v>
      </c>
      <c r="D2272" s="337" t="s">
        <v>449</v>
      </c>
      <c r="E2272" s="337" t="s">
        <v>8023</v>
      </c>
      <c r="F2272" s="338">
        <v>43551</v>
      </c>
      <c r="G2272" s="337" t="s">
        <v>8317</v>
      </c>
      <c r="H2272" s="338">
        <v>43612</v>
      </c>
      <c r="I2272" s="337" t="s">
        <v>19695</v>
      </c>
      <c r="J2272" s="337" t="s">
        <v>36</v>
      </c>
      <c r="K2272" s="337" t="s">
        <v>19695</v>
      </c>
      <c r="L2272" s="337" t="s">
        <v>19695</v>
      </c>
      <c r="M2272" s="337" t="s">
        <v>19695</v>
      </c>
      <c r="N2272" s="337" t="s">
        <v>19695</v>
      </c>
      <c r="O2272" s="337" t="s">
        <v>19695</v>
      </c>
      <c r="P2272" s="337" t="s">
        <v>19695</v>
      </c>
      <c r="Q2272" s="337" t="s">
        <v>19695</v>
      </c>
      <c r="R2272" s="337" t="s">
        <v>98</v>
      </c>
      <c r="S2272" s="337" t="s">
        <v>121</v>
      </c>
      <c r="T2272" s="337" t="s">
        <v>5423</v>
      </c>
      <c r="U2272" s="337" t="s">
        <v>8399</v>
      </c>
      <c r="V2272" s="337">
        <v>8</v>
      </c>
      <c r="W2272" s="337" t="s">
        <v>19695</v>
      </c>
      <c r="X2272" s="337" t="s">
        <v>19695</v>
      </c>
      <c r="Y2272" s="337" t="s">
        <v>19695</v>
      </c>
      <c r="Z2272" s="337" t="s">
        <v>1753</v>
      </c>
      <c r="AA2272" s="337" t="s">
        <v>717</v>
      </c>
      <c r="AB2272" s="337" t="s">
        <v>718</v>
      </c>
      <c r="AC2272" s="337" t="s">
        <v>14013</v>
      </c>
    </row>
    <row r="2273" spans="1:29" ht="15.8" x14ac:dyDescent="0.25">
      <c r="A2273" s="337" t="s">
        <v>1723</v>
      </c>
      <c r="B2273" s="337" t="s">
        <v>8400</v>
      </c>
      <c r="C2273" s="337" t="s">
        <v>1821</v>
      </c>
      <c r="D2273" s="337" t="s">
        <v>449</v>
      </c>
      <c r="E2273" s="337" t="s">
        <v>8023</v>
      </c>
      <c r="F2273" s="338">
        <v>43551</v>
      </c>
      <c r="G2273" s="337" t="s">
        <v>8317</v>
      </c>
      <c r="H2273" s="338">
        <v>43612</v>
      </c>
      <c r="I2273" s="337" t="s">
        <v>19695</v>
      </c>
      <c r="J2273" s="337" t="s">
        <v>16</v>
      </c>
      <c r="K2273" s="337" t="s">
        <v>19695</v>
      </c>
      <c r="L2273" s="337" t="s">
        <v>19695</v>
      </c>
      <c r="M2273" s="337" t="s">
        <v>19695</v>
      </c>
      <c r="N2273" s="337" t="s">
        <v>19695</v>
      </c>
      <c r="O2273" s="337" t="s">
        <v>19695</v>
      </c>
      <c r="P2273" s="337" t="s">
        <v>19695</v>
      </c>
      <c r="Q2273" s="337" t="s">
        <v>19695</v>
      </c>
      <c r="R2273" s="337" t="s">
        <v>98</v>
      </c>
      <c r="S2273" s="337" t="s">
        <v>121</v>
      </c>
      <c r="T2273" s="337" t="s">
        <v>5423</v>
      </c>
      <c r="U2273" s="337" t="s">
        <v>8396</v>
      </c>
      <c r="V2273" s="337">
        <v>8</v>
      </c>
      <c r="W2273" s="337" t="s">
        <v>19695</v>
      </c>
      <c r="X2273" s="337" t="s">
        <v>19695</v>
      </c>
      <c r="Y2273" s="337" t="s">
        <v>19695</v>
      </c>
      <c r="Z2273" s="337" t="s">
        <v>1753</v>
      </c>
      <c r="AA2273" s="337" t="s">
        <v>717</v>
      </c>
      <c r="AB2273" s="337" t="s">
        <v>718</v>
      </c>
      <c r="AC2273" s="337" t="s">
        <v>14013</v>
      </c>
    </row>
    <row r="2274" spans="1:29" ht="15.8" x14ac:dyDescent="0.25">
      <c r="A2274" s="337" t="s">
        <v>1723</v>
      </c>
      <c r="B2274" s="337" t="s">
        <v>8401</v>
      </c>
      <c r="C2274" s="337" t="s">
        <v>1821</v>
      </c>
      <c r="D2274" s="337" t="s">
        <v>449</v>
      </c>
      <c r="E2274" s="337" t="s">
        <v>8023</v>
      </c>
      <c r="F2274" s="338">
        <v>43551</v>
      </c>
      <c r="G2274" s="337" t="s">
        <v>8317</v>
      </c>
      <c r="H2274" s="338">
        <v>43612</v>
      </c>
      <c r="I2274" s="337" t="s">
        <v>19695</v>
      </c>
      <c r="J2274" s="337" t="s">
        <v>36</v>
      </c>
      <c r="K2274" s="337" t="s">
        <v>19695</v>
      </c>
      <c r="L2274" s="337" t="s">
        <v>19695</v>
      </c>
      <c r="M2274" s="337" t="s">
        <v>19695</v>
      </c>
      <c r="N2274" s="337" t="s">
        <v>19695</v>
      </c>
      <c r="O2274" s="337" t="s">
        <v>19695</v>
      </c>
      <c r="P2274" s="337" t="s">
        <v>19695</v>
      </c>
      <c r="Q2274" s="337" t="s">
        <v>19695</v>
      </c>
      <c r="R2274" s="337" t="s">
        <v>98</v>
      </c>
      <c r="S2274" s="337" t="s">
        <v>121</v>
      </c>
      <c r="T2274" s="337" t="s">
        <v>5423</v>
      </c>
      <c r="U2274" s="337" t="s">
        <v>1149</v>
      </c>
      <c r="V2274" s="337">
        <v>8</v>
      </c>
      <c r="W2274" s="337" t="s">
        <v>19695</v>
      </c>
      <c r="X2274" s="337" t="s">
        <v>19695</v>
      </c>
      <c r="Y2274" s="337" t="s">
        <v>19695</v>
      </c>
      <c r="Z2274" s="337" t="s">
        <v>1753</v>
      </c>
      <c r="AA2274" s="337" t="s">
        <v>717</v>
      </c>
      <c r="AB2274" s="337" t="s">
        <v>718</v>
      </c>
      <c r="AC2274" s="337" t="s">
        <v>14013</v>
      </c>
    </row>
    <row r="2275" spans="1:29" ht="15.8" x14ac:dyDescent="0.25">
      <c r="A2275" s="337" t="s">
        <v>1723</v>
      </c>
      <c r="B2275" s="337" t="s">
        <v>8402</v>
      </c>
      <c r="C2275" s="337" t="s">
        <v>1821</v>
      </c>
      <c r="D2275" s="337" t="s">
        <v>449</v>
      </c>
      <c r="E2275" s="337" t="s">
        <v>8023</v>
      </c>
      <c r="F2275" s="338">
        <v>43551</v>
      </c>
      <c r="G2275" s="337" t="s">
        <v>8317</v>
      </c>
      <c r="H2275" s="338">
        <v>43612</v>
      </c>
      <c r="I2275" s="337" t="s">
        <v>19695</v>
      </c>
      <c r="J2275" s="337" t="s">
        <v>36</v>
      </c>
      <c r="K2275" s="337" t="s">
        <v>19695</v>
      </c>
      <c r="L2275" s="337" t="s">
        <v>19695</v>
      </c>
      <c r="M2275" s="337" t="s">
        <v>19695</v>
      </c>
      <c r="N2275" s="337" t="s">
        <v>19695</v>
      </c>
      <c r="O2275" s="337" t="s">
        <v>19695</v>
      </c>
      <c r="P2275" s="337" t="s">
        <v>19695</v>
      </c>
      <c r="Q2275" s="337" t="s">
        <v>19695</v>
      </c>
      <c r="R2275" s="337" t="s">
        <v>98</v>
      </c>
      <c r="S2275" s="337" t="s">
        <v>121</v>
      </c>
      <c r="T2275" s="337" t="s">
        <v>5423</v>
      </c>
      <c r="U2275" s="337" t="s">
        <v>8403</v>
      </c>
      <c r="V2275" s="337">
        <v>8</v>
      </c>
      <c r="W2275" s="337" t="s">
        <v>19695</v>
      </c>
      <c r="X2275" s="337" t="s">
        <v>19695</v>
      </c>
      <c r="Y2275" s="337" t="s">
        <v>19695</v>
      </c>
      <c r="Z2275" s="337" t="s">
        <v>1753</v>
      </c>
      <c r="AA2275" s="337" t="s">
        <v>717</v>
      </c>
      <c r="AB2275" s="337" t="s">
        <v>718</v>
      </c>
      <c r="AC2275" s="337" t="s">
        <v>14013</v>
      </c>
    </row>
    <row r="2276" spans="1:29" ht="15.8" x14ac:dyDescent="0.25">
      <c r="A2276" s="337" t="s">
        <v>1723</v>
      </c>
      <c r="B2276" s="337" t="s">
        <v>8404</v>
      </c>
      <c r="C2276" s="337" t="s">
        <v>1821</v>
      </c>
      <c r="D2276" s="337" t="s">
        <v>449</v>
      </c>
      <c r="E2276" s="337" t="s">
        <v>8023</v>
      </c>
      <c r="F2276" s="338">
        <v>43551</v>
      </c>
      <c r="G2276" s="337" t="s">
        <v>8317</v>
      </c>
      <c r="H2276" s="338">
        <v>43612</v>
      </c>
      <c r="I2276" s="337" t="s">
        <v>19695</v>
      </c>
      <c r="J2276" s="337" t="s">
        <v>16</v>
      </c>
      <c r="K2276" s="337" t="s">
        <v>19695</v>
      </c>
      <c r="L2276" s="337" t="s">
        <v>19695</v>
      </c>
      <c r="M2276" s="337" t="s">
        <v>19695</v>
      </c>
      <c r="N2276" s="337" t="s">
        <v>19695</v>
      </c>
      <c r="O2276" s="337" t="s">
        <v>19695</v>
      </c>
      <c r="P2276" s="337" t="s">
        <v>19695</v>
      </c>
      <c r="Q2276" s="337" t="s">
        <v>19695</v>
      </c>
      <c r="R2276" s="337" t="s">
        <v>98</v>
      </c>
      <c r="S2276" s="337" t="s">
        <v>121</v>
      </c>
      <c r="T2276" s="337" t="s">
        <v>5423</v>
      </c>
      <c r="U2276" s="337" t="s">
        <v>1149</v>
      </c>
      <c r="V2276" s="337">
        <v>10</v>
      </c>
      <c r="W2276" s="337" t="s">
        <v>19695</v>
      </c>
      <c r="X2276" s="337" t="s">
        <v>19695</v>
      </c>
      <c r="Y2276" s="337" t="s">
        <v>19695</v>
      </c>
      <c r="Z2276" s="337" t="s">
        <v>1753</v>
      </c>
      <c r="AA2276" s="337" t="s">
        <v>717</v>
      </c>
      <c r="AB2276" s="337" t="s">
        <v>718</v>
      </c>
      <c r="AC2276" s="337" t="s">
        <v>14013</v>
      </c>
    </row>
    <row r="2277" spans="1:29" ht="15.8" x14ac:dyDescent="0.25">
      <c r="A2277" s="337" t="s">
        <v>1723</v>
      </c>
      <c r="B2277" s="337" t="s">
        <v>8316</v>
      </c>
      <c r="C2277" s="337" t="s">
        <v>1821</v>
      </c>
      <c r="D2277" s="337" t="s">
        <v>449</v>
      </c>
      <c r="E2277" s="337" t="s">
        <v>8023</v>
      </c>
      <c r="F2277" s="338">
        <v>43551</v>
      </c>
      <c r="G2277" s="337" t="s">
        <v>8317</v>
      </c>
      <c r="H2277" s="338">
        <v>43612</v>
      </c>
      <c r="I2277" s="337" t="s">
        <v>19695</v>
      </c>
      <c r="J2277" s="337" t="s">
        <v>16</v>
      </c>
      <c r="K2277" s="337" t="s">
        <v>19695</v>
      </c>
      <c r="L2277" s="337" t="s">
        <v>19695</v>
      </c>
      <c r="M2277" s="337" t="s">
        <v>19695</v>
      </c>
      <c r="N2277" s="337" t="s">
        <v>19695</v>
      </c>
      <c r="O2277" s="337" t="s">
        <v>19695</v>
      </c>
      <c r="P2277" s="337" t="s">
        <v>19695</v>
      </c>
      <c r="Q2277" s="337" t="s">
        <v>19695</v>
      </c>
      <c r="R2277" s="337" t="s">
        <v>98</v>
      </c>
      <c r="S2277" s="337" t="s">
        <v>121</v>
      </c>
      <c r="T2277" s="337" t="s">
        <v>5423</v>
      </c>
      <c r="U2277" s="337" t="s">
        <v>8318</v>
      </c>
      <c r="V2277" s="337">
        <v>8</v>
      </c>
      <c r="W2277" s="337" t="s">
        <v>19695</v>
      </c>
      <c r="X2277" s="337" t="s">
        <v>19695</v>
      </c>
      <c r="Y2277" s="337" t="s">
        <v>19695</v>
      </c>
      <c r="Z2277" s="337" t="s">
        <v>1753</v>
      </c>
      <c r="AA2277" s="337" t="s">
        <v>717</v>
      </c>
      <c r="AB2277" s="337" t="s">
        <v>718</v>
      </c>
      <c r="AC2277" s="337" t="s">
        <v>14013</v>
      </c>
    </row>
    <row r="2278" spans="1:29" ht="15.8" x14ac:dyDescent="0.25">
      <c r="A2278" s="337" t="s">
        <v>1723</v>
      </c>
      <c r="B2278" s="337" t="s">
        <v>8319</v>
      </c>
      <c r="C2278" s="337" t="s">
        <v>1821</v>
      </c>
      <c r="D2278" s="337" t="s">
        <v>449</v>
      </c>
      <c r="E2278" s="337" t="s">
        <v>8023</v>
      </c>
      <c r="F2278" s="338">
        <v>43551</v>
      </c>
      <c r="G2278" s="337" t="s">
        <v>8317</v>
      </c>
      <c r="H2278" s="338">
        <v>43612</v>
      </c>
      <c r="I2278" s="337" t="s">
        <v>19695</v>
      </c>
      <c r="J2278" s="337" t="s">
        <v>16</v>
      </c>
      <c r="K2278" s="337" t="s">
        <v>19695</v>
      </c>
      <c r="L2278" s="337" t="s">
        <v>19695</v>
      </c>
      <c r="M2278" s="337" t="s">
        <v>19695</v>
      </c>
      <c r="N2278" s="337" t="s">
        <v>19695</v>
      </c>
      <c r="O2278" s="337" t="s">
        <v>19695</v>
      </c>
      <c r="P2278" s="337" t="s">
        <v>19695</v>
      </c>
      <c r="Q2278" s="337" t="s">
        <v>19695</v>
      </c>
      <c r="R2278" s="337" t="s">
        <v>98</v>
      </c>
      <c r="S2278" s="337" t="s">
        <v>121</v>
      </c>
      <c r="T2278" s="337" t="s">
        <v>5423</v>
      </c>
      <c r="U2278" s="337" t="s">
        <v>2014</v>
      </c>
      <c r="V2278" s="337">
        <v>8</v>
      </c>
      <c r="W2278" s="337" t="s">
        <v>19695</v>
      </c>
      <c r="X2278" s="337" t="s">
        <v>19695</v>
      </c>
      <c r="Y2278" s="337" t="s">
        <v>19695</v>
      </c>
      <c r="Z2278" s="337" t="s">
        <v>1753</v>
      </c>
      <c r="AA2278" s="337" t="s">
        <v>717</v>
      </c>
      <c r="AB2278" s="337" t="s">
        <v>718</v>
      </c>
      <c r="AC2278" s="337" t="s">
        <v>14013</v>
      </c>
    </row>
    <row r="2279" spans="1:29" ht="15.8" x14ac:dyDescent="0.25">
      <c r="A2279" s="337" t="s">
        <v>1723</v>
      </c>
      <c r="B2279" s="337" t="s">
        <v>8320</v>
      </c>
      <c r="C2279" s="337" t="s">
        <v>1821</v>
      </c>
      <c r="D2279" s="337" t="s">
        <v>449</v>
      </c>
      <c r="E2279" s="337" t="s">
        <v>8023</v>
      </c>
      <c r="F2279" s="338">
        <v>43551</v>
      </c>
      <c r="G2279" s="337" t="s">
        <v>8317</v>
      </c>
      <c r="H2279" s="338">
        <v>43612</v>
      </c>
      <c r="I2279" s="337" t="s">
        <v>19695</v>
      </c>
      <c r="J2279" s="337" t="s">
        <v>16</v>
      </c>
      <c r="K2279" s="337" t="s">
        <v>19695</v>
      </c>
      <c r="L2279" s="337" t="s">
        <v>19695</v>
      </c>
      <c r="M2279" s="337" t="s">
        <v>19695</v>
      </c>
      <c r="N2279" s="337" t="s">
        <v>19695</v>
      </c>
      <c r="O2279" s="337" t="s">
        <v>19695</v>
      </c>
      <c r="P2279" s="337" t="s">
        <v>19695</v>
      </c>
      <c r="Q2279" s="337" t="s">
        <v>19695</v>
      </c>
      <c r="R2279" s="337" t="s">
        <v>98</v>
      </c>
      <c r="S2279" s="337" t="s">
        <v>121</v>
      </c>
      <c r="T2279" s="337" t="s">
        <v>5423</v>
      </c>
      <c r="U2279" s="337" t="s">
        <v>2014</v>
      </c>
      <c r="V2279" s="337">
        <v>8</v>
      </c>
      <c r="W2279" s="337" t="s">
        <v>19695</v>
      </c>
      <c r="X2279" s="337" t="s">
        <v>19695</v>
      </c>
      <c r="Y2279" s="337" t="s">
        <v>19695</v>
      </c>
      <c r="Z2279" s="337" t="s">
        <v>1753</v>
      </c>
      <c r="AA2279" s="337" t="s">
        <v>717</v>
      </c>
      <c r="AB2279" s="337" t="s">
        <v>718</v>
      </c>
      <c r="AC2279" s="337" t="s">
        <v>14013</v>
      </c>
    </row>
    <row r="2280" spans="1:29" ht="15.8" x14ac:dyDescent="0.25">
      <c r="A2280" s="337" t="s">
        <v>1723</v>
      </c>
      <c r="B2280" s="337" t="s">
        <v>9879</v>
      </c>
      <c r="C2280" s="337" t="s">
        <v>1788</v>
      </c>
      <c r="D2280" s="337" t="s">
        <v>1730</v>
      </c>
      <c r="E2280" s="337" t="s">
        <v>7326</v>
      </c>
      <c r="F2280" s="338">
        <v>43523</v>
      </c>
      <c r="G2280" s="337" t="s">
        <v>1389</v>
      </c>
      <c r="H2280" s="338">
        <v>43611</v>
      </c>
      <c r="I2280" s="337" t="s">
        <v>19695</v>
      </c>
      <c r="J2280" s="337" t="s">
        <v>36</v>
      </c>
      <c r="K2280" s="337" t="s">
        <v>19695</v>
      </c>
      <c r="L2280" s="337" t="s">
        <v>19695</v>
      </c>
      <c r="M2280" s="337" t="s">
        <v>19695</v>
      </c>
      <c r="N2280" s="337" t="s">
        <v>19695</v>
      </c>
      <c r="O2280" s="337" t="s">
        <v>19695</v>
      </c>
      <c r="P2280" s="337" t="s">
        <v>19695</v>
      </c>
      <c r="Q2280" s="337" t="s">
        <v>19695</v>
      </c>
      <c r="R2280" s="337" t="s">
        <v>45</v>
      </c>
      <c r="S2280" s="337" t="s">
        <v>1541</v>
      </c>
      <c r="T2280" s="337" t="s">
        <v>9880</v>
      </c>
      <c r="U2280" s="337" t="s">
        <v>9881</v>
      </c>
      <c r="V2280" s="337">
        <v>124</v>
      </c>
      <c r="W2280" s="337" t="s">
        <v>19695</v>
      </c>
      <c r="X2280" s="337" t="s">
        <v>19695</v>
      </c>
      <c r="Y2280" s="337" t="s">
        <v>19695</v>
      </c>
      <c r="Z2280" s="337" t="s">
        <v>1745</v>
      </c>
      <c r="AA2280" s="337" t="s">
        <v>766</v>
      </c>
      <c r="AB2280" s="337" t="s">
        <v>718</v>
      </c>
      <c r="AC2280" s="337" t="s">
        <v>15304</v>
      </c>
    </row>
    <row r="2281" spans="1:29" ht="15.8" x14ac:dyDescent="0.25">
      <c r="A2281" s="337" t="s">
        <v>1723</v>
      </c>
      <c r="B2281" s="337" t="s">
        <v>1388</v>
      </c>
      <c r="C2281" s="337" t="s">
        <v>1821</v>
      </c>
      <c r="D2281" s="337" t="s">
        <v>449</v>
      </c>
      <c r="E2281" s="337" t="s">
        <v>8393</v>
      </c>
      <c r="F2281" s="338">
        <v>43581</v>
      </c>
      <c r="G2281" s="337" t="s">
        <v>1389</v>
      </c>
      <c r="H2281" s="338">
        <v>43611</v>
      </c>
      <c r="I2281" s="337" t="s">
        <v>19695</v>
      </c>
      <c r="J2281" s="337" t="s">
        <v>16</v>
      </c>
      <c r="K2281" s="337" t="s">
        <v>19695</v>
      </c>
      <c r="L2281" s="337" t="s">
        <v>19695</v>
      </c>
      <c r="M2281" s="337" t="s">
        <v>19695</v>
      </c>
      <c r="N2281" s="337" t="s">
        <v>19695</v>
      </c>
      <c r="O2281" s="337" t="s">
        <v>19695</v>
      </c>
      <c r="P2281" s="337" t="s">
        <v>19695</v>
      </c>
      <c r="Q2281" s="337" t="s">
        <v>19695</v>
      </c>
      <c r="R2281" s="337" t="s">
        <v>56</v>
      </c>
      <c r="S2281" s="337" t="s">
        <v>750</v>
      </c>
      <c r="T2281" s="337" t="s">
        <v>1390</v>
      </c>
      <c r="U2281" s="337" t="s">
        <v>1391</v>
      </c>
      <c r="V2281" s="337">
        <v>10</v>
      </c>
      <c r="W2281" s="337" t="s">
        <v>19695</v>
      </c>
      <c r="X2281" s="337" t="s">
        <v>19695</v>
      </c>
      <c r="Y2281" s="337" t="s">
        <v>19695</v>
      </c>
      <c r="Z2281" s="337" t="s">
        <v>1753</v>
      </c>
      <c r="AA2281" s="337" t="s">
        <v>717</v>
      </c>
      <c r="AB2281" s="337" t="s">
        <v>718</v>
      </c>
      <c r="AC2281" s="337" t="s">
        <v>14013</v>
      </c>
    </row>
    <row r="2282" spans="1:29" ht="15.8" x14ac:dyDescent="0.25">
      <c r="A2282" s="337" t="s">
        <v>1723</v>
      </c>
      <c r="B2282" s="337" t="s">
        <v>8651</v>
      </c>
      <c r="C2282" s="337" t="s">
        <v>1821</v>
      </c>
      <c r="D2282" s="337" t="s">
        <v>449</v>
      </c>
      <c r="E2282" s="337" t="s">
        <v>8652</v>
      </c>
      <c r="F2282" s="338">
        <v>43593</v>
      </c>
      <c r="G2282" s="337" t="s">
        <v>7395</v>
      </c>
      <c r="H2282" s="338">
        <v>43610</v>
      </c>
      <c r="I2282" s="337" t="s">
        <v>19695</v>
      </c>
      <c r="J2282" s="337" t="s">
        <v>16</v>
      </c>
      <c r="K2282" s="337" t="s">
        <v>19695</v>
      </c>
      <c r="L2282" s="337" t="s">
        <v>19695</v>
      </c>
      <c r="M2282" s="337" t="s">
        <v>19695</v>
      </c>
      <c r="N2282" s="337" t="s">
        <v>19695</v>
      </c>
      <c r="O2282" s="337" t="s">
        <v>19695</v>
      </c>
      <c r="P2282" s="337" t="s">
        <v>19695</v>
      </c>
      <c r="Q2282" s="337" t="s">
        <v>19695</v>
      </c>
      <c r="R2282" s="337" t="s">
        <v>52</v>
      </c>
      <c r="S2282" s="337" t="s">
        <v>93</v>
      </c>
      <c r="T2282" s="337" t="s">
        <v>8653</v>
      </c>
      <c r="U2282" s="337" t="s">
        <v>8654</v>
      </c>
      <c r="V2282" s="337">
        <v>12</v>
      </c>
      <c r="W2282" s="337" t="s">
        <v>19695</v>
      </c>
      <c r="X2282" s="337" t="s">
        <v>19695</v>
      </c>
      <c r="Y2282" s="337" t="s">
        <v>19695</v>
      </c>
      <c r="Z2282" s="337" t="s">
        <v>1728</v>
      </c>
      <c r="AA2282" s="337" t="s">
        <v>735</v>
      </c>
      <c r="AB2282" s="337" t="s">
        <v>718</v>
      </c>
      <c r="AC2282" s="337" t="s">
        <v>14038</v>
      </c>
    </row>
    <row r="2283" spans="1:29" ht="15.8" x14ac:dyDescent="0.25">
      <c r="A2283" s="337" t="s">
        <v>1723</v>
      </c>
      <c r="B2283" s="337" t="s">
        <v>9805</v>
      </c>
      <c r="C2283" s="337" t="s">
        <v>1821</v>
      </c>
      <c r="D2283" s="337" t="s">
        <v>449</v>
      </c>
      <c r="E2283" s="337" t="s">
        <v>7395</v>
      </c>
      <c r="F2283" s="338">
        <v>43610</v>
      </c>
      <c r="G2283" s="337" t="s">
        <v>7395</v>
      </c>
      <c r="H2283" s="338">
        <v>43610</v>
      </c>
      <c r="I2283" s="337" t="s">
        <v>19695</v>
      </c>
      <c r="J2283" s="337" t="s">
        <v>16</v>
      </c>
      <c r="K2283" s="337" t="s">
        <v>19695</v>
      </c>
      <c r="L2283" s="337" t="s">
        <v>19695</v>
      </c>
      <c r="M2283" s="337" t="s">
        <v>19695</v>
      </c>
      <c r="N2283" s="337" t="s">
        <v>19695</v>
      </c>
      <c r="O2283" s="337" t="s">
        <v>19695</v>
      </c>
      <c r="P2283" s="337" t="s">
        <v>19695</v>
      </c>
      <c r="Q2283" s="337" t="s">
        <v>19695</v>
      </c>
      <c r="R2283" s="337" t="s">
        <v>15</v>
      </c>
      <c r="S2283" s="337" t="s">
        <v>1116</v>
      </c>
      <c r="T2283" s="337" t="s">
        <v>1116</v>
      </c>
      <c r="U2283" s="337" t="s">
        <v>9781</v>
      </c>
      <c r="V2283" s="337">
        <v>6</v>
      </c>
      <c r="W2283" s="337" t="s">
        <v>19695</v>
      </c>
      <c r="X2283" s="337" t="s">
        <v>19695</v>
      </c>
      <c r="Y2283" s="337" t="s">
        <v>19695</v>
      </c>
      <c r="Z2283" s="337" t="s">
        <v>1745</v>
      </c>
      <c r="AA2283" s="337" t="s">
        <v>761</v>
      </c>
      <c r="AB2283" s="337" t="s">
        <v>762</v>
      </c>
      <c r="AC2283" s="337" t="s">
        <v>14010</v>
      </c>
    </row>
    <row r="2284" spans="1:29" ht="15.8" x14ac:dyDescent="0.25">
      <c r="A2284" s="337" t="s">
        <v>1723</v>
      </c>
      <c r="B2284" s="337" t="s">
        <v>9780</v>
      </c>
      <c r="C2284" s="337" t="s">
        <v>1725</v>
      </c>
      <c r="D2284" s="337" t="s">
        <v>13527</v>
      </c>
      <c r="E2284" s="337" t="s">
        <v>7395</v>
      </c>
      <c r="F2284" s="338">
        <v>43610</v>
      </c>
      <c r="G2284" s="337" t="s">
        <v>7395</v>
      </c>
      <c r="H2284" s="338">
        <v>43610</v>
      </c>
      <c r="I2284" s="337" t="s">
        <v>19695</v>
      </c>
      <c r="J2284" s="337" t="s">
        <v>16</v>
      </c>
      <c r="K2284" s="337" t="s">
        <v>19695</v>
      </c>
      <c r="L2284" s="337" t="s">
        <v>19695</v>
      </c>
      <c r="M2284" s="337" t="s">
        <v>19695</v>
      </c>
      <c r="N2284" s="337" t="s">
        <v>19695</v>
      </c>
      <c r="O2284" s="337" t="s">
        <v>19695</v>
      </c>
      <c r="P2284" s="337" t="s">
        <v>19695</v>
      </c>
      <c r="Q2284" s="337" t="s">
        <v>19695</v>
      </c>
      <c r="R2284" s="337" t="s">
        <v>15</v>
      </c>
      <c r="S2284" s="337" t="s">
        <v>1116</v>
      </c>
      <c r="T2284" s="337" t="s">
        <v>1116</v>
      </c>
      <c r="U2284" s="337" t="s">
        <v>9781</v>
      </c>
      <c r="V2284" s="337">
        <v>6</v>
      </c>
      <c r="W2284" s="337" t="s">
        <v>19695</v>
      </c>
      <c r="X2284" s="337" t="s">
        <v>19695</v>
      </c>
      <c r="Y2284" s="337" t="s">
        <v>19695</v>
      </c>
      <c r="Z2284" s="337" t="s">
        <v>1745</v>
      </c>
      <c r="AA2284" s="337" t="s">
        <v>761</v>
      </c>
      <c r="AB2284" s="337" t="s">
        <v>762</v>
      </c>
      <c r="AC2284" s="337" t="s">
        <v>14010</v>
      </c>
    </row>
    <row r="2285" spans="1:29" ht="15.8" x14ac:dyDescent="0.25">
      <c r="A2285" s="337" t="s">
        <v>1723</v>
      </c>
      <c r="B2285" s="337" t="s">
        <v>8391</v>
      </c>
      <c r="C2285" s="337" t="s">
        <v>1821</v>
      </c>
      <c r="D2285" s="337" t="s">
        <v>449</v>
      </c>
      <c r="E2285" s="337" t="s">
        <v>7256</v>
      </c>
      <c r="F2285" s="338">
        <v>43489</v>
      </c>
      <c r="G2285" s="337" t="s">
        <v>7395</v>
      </c>
      <c r="H2285" s="338">
        <v>43610</v>
      </c>
      <c r="I2285" s="337" t="s">
        <v>19695</v>
      </c>
      <c r="J2285" s="337" t="s">
        <v>36</v>
      </c>
      <c r="K2285" s="337" t="s">
        <v>19695</v>
      </c>
      <c r="L2285" s="337" t="s">
        <v>19695</v>
      </c>
      <c r="M2285" s="337" t="s">
        <v>19695</v>
      </c>
      <c r="N2285" s="337" t="s">
        <v>19695</v>
      </c>
      <c r="O2285" s="337" t="s">
        <v>19695</v>
      </c>
      <c r="P2285" s="337" t="s">
        <v>19695</v>
      </c>
      <c r="Q2285" s="337" t="s">
        <v>19695</v>
      </c>
      <c r="R2285" s="337" t="s">
        <v>98</v>
      </c>
      <c r="S2285" s="337" t="s">
        <v>121</v>
      </c>
      <c r="T2285" s="337" t="s">
        <v>463</v>
      </c>
      <c r="U2285" s="337" t="s">
        <v>8392</v>
      </c>
      <c r="V2285" s="337">
        <v>10</v>
      </c>
      <c r="W2285" s="337" t="s">
        <v>19695</v>
      </c>
      <c r="X2285" s="337" t="s">
        <v>19695</v>
      </c>
      <c r="Y2285" s="337" t="s">
        <v>19695</v>
      </c>
      <c r="Z2285" s="337" t="s">
        <v>1753</v>
      </c>
      <c r="AA2285" s="337" t="s">
        <v>717</v>
      </c>
      <c r="AB2285" s="337" t="s">
        <v>718</v>
      </c>
      <c r="AC2285" s="337" t="s">
        <v>14013</v>
      </c>
    </row>
    <row r="2286" spans="1:29" ht="15.8" x14ac:dyDescent="0.25">
      <c r="A2286" s="337" t="s">
        <v>1723</v>
      </c>
      <c r="B2286" s="337" t="s">
        <v>9017</v>
      </c>
      <c r="C2286" s="337" t="s">
        <v>1821</v>
      </c>
      <c r="D2286" s="337" t="s">
        <v>449</v>
      </c>
      <c r="E2286" s="337" t="s">
        <v>8101</v>
      </c>
      <c r="F2286" s="338">
        <v>43609</v>
      </c>
      <c r="G2286" s="337" t="s">
        <v>8101</v>
      </c>
      <c r="H2286" s="338">
        <v>43609</v>
      </c>
      <c r="I2286" s="337" t="s">
        <v>19695</v>
      </c>
      <c r="J2286" s="337" t="s">
        <v>36</v>
      </c>
      <c r="K2286" s="337" t="s">
        <v>19695</v>
      </c>
      <c r="L2286" s="337" t="s">
        <v>19695</v>
      </c>
      <c r="M2286" s="337" t="s">
        <v>19695</v>
      </c>
      <c r="N2286" s="337" t="s">
        <v>19695</v>
      </c>
      <c r="O2286" s="337" t="s">
        <v>19695</v>
      </c>
      <c r="P2286" s="337" t="s">
        <v>19695</v>
      </c>
      <c r="Q2286" s="337" t="s">
        <v>19695</v>
      </c>
      <c r="R2286" s="337" t="s">
        <v>98</v>
      </c>
      <c r="S2286" s="337" t="s">
        <v>1166</v>
      </c>
      <c r="T2286" s="337" t="s">
        <v>104</v>
      </c>
      <c r="U2286" s="337" t="s">
        <v>9018</v>
      </c>
      <c r="V2286" s="337">
        <v>8</v>
      </c>
      <c r="W2286" s="337" t="s">
        <v>19695</v>
      </c>
      <c r="X2286" s="337" t="s">
        <v>19695</v>
      </c>
      <c r="Y2286" s="337" t="s">
        <v>19695</v>
      </c>
      <c r="Z2286" s="337" t="s">
        <v>1728</v>
      </c>
      <c r="AA2286" s="337" t="s">
        <v>717</v>
      </c>
      <c r="AB2286" s="337" t="s">
        <v>718</v>
      </c>
      <c r="AC2286" s="337" t="s">
        <v>14009</v>
      </c>
    </row>
    <row r="2287" spans="1:29" ht="15.8" x14ac:dyDescent="0.25">
      <c r="A2287" s="337" t="s">
        <v>1723</v>
      </c>
      <c r="B2287" s="337" t="s">
        <v>9909</v>
      </c>
      <c r="C2287" s="337" t="s">
        <v>1821</v>
      </c>
      <c r="D2287" s="337" t="s">
        <v>449</v>
      </c>
      <c r="E2287" s="337" t="s">
        <v>8101</v>
      </c>
      <c r="F2287" s="338">
        <v>43609</v>
      </c>
      <c r="G2287" s="337" t="s">
        <v>8101</v>
      </c>
      <c r="H2287" s="338">
        <v>43609</v>
      </c>
      <c r="I2287" s="337" t="s">
        <v>19695</v>
      </c>
      <c r="J2287" s="337" t="s">
        <v>16</v>
      </c>
      <c r="K2287" s="337" t="s">
        <v>19695</v>
      </c>
      <c r="L2287" s="337" t="s">
        <v>19695</v>
      </c>
      <c r="M2287" s="337" t="s">
        <v>19695</v>
      </c>
      <c r="N2287" s="337" t="s">
        <v>19695</v>
      </c>
      <c r="O2287" s="337" t="s">
        <v>19695</v>
      </c>
      <c r="P2287" s="337" t="s">
        <v>19695</v>
      </c>
      <c r="Q2287" s="337" t="s">
        <v>19695</v>
      </c>
      <c r="R2287" s="337" t="s">
        <v>395</v>
      </c>
      <c r="S2287" s="337" t="s">
        <v>6880</v>
      </c>
      <c r="T2287" s="337" t="s">
        <v>6880</v>
      </c>
      <c r="U2287" s="337" t="s">
        <v>9910</v>
      </c>
      <c r="V2287" s="337">
        <v>8</v>
      </c>
      <c r="W2287" s="337" t="s">
        <v>19695</v>
      </c>
      <c r="X2287" s="337" t="s">
        <v>19695</v>
      </c>
      <c r="Y2287" s="337" t="s">
        <v>19695</v>
      </c>
      <c r="Z2287" s="337" t="s">
        <v>1728</v>
      </c>
      <c r="AA2287" s="337" t="s">
        <v>735</v>
      </c>
      <c r="AB2287" s="337" t="s">
        <v>718</v>
      </c>
      <c r="AC2287" s="337" t="s">
        <v>14013</v>
      </c>
    </row>
    <row r="2288" spans="1:29" ht="15.8" x14ac:dyDescent="0.25">
      <c r="A2288" s="337" t="s">
        <v>1723</v>
      </c>
      <c r="B2288" s="337" t="s">
        <v>9911</v>
      </c>
      <c r="C2288" s="337" t="s">
        <v>1821</v>
      </c>
      <c r="D2288" s="337" t="s">
        <v>449</v>
      </c>
      <c r="E2288" s="337" t="s">
        <v>8101</v>
      </c>
      <c r="F2288" s="338">
        <v>43609</v>
      </c>
      <c r="G2288" s="337" t="s">
        <v>8101</v>
      </c>
      <c r="H2288" s="338">
        <v>43609</v>
      </c>
      <c r="I2288" s="337" t="s">
        <v>19695</v>
      </c>
      <c r="J2288" s="337" t="s">
        <v>16</v>
      </c>
      <c r="K2288" s="337" t="s">
        <v>19695</v>
      </c>
      <c r="L2288" s="337" t="s">
        <v>19695</v>
      </c>
      <c r="M2288" s="337" t="s">
        <v>19695</v>
      </c>
      <c r="N2288" s="337" t="s">
        <v>19695</v>
      </c>
      <c r="O2288" s="337" t="s">
        <v>19695</v>
      </c>
      <c r="P2288" s="337" t="s">
        <v>19695</v>
      </c>
      <c r="Q2288" s="337" t="s">
        <v>19695</v>
      </c>
      <c r="R2288" s="337" t="s">
        <v>395</v>
      </c>
      <c r="S2288" s="337" t="s">
        <v>6880</v>
      </c>
      <c r="T2288" s="337" t="s">
        <v>6880</v>
      </c>
      <c r="U2288" s="337" t="s">
        <v>9912</v>
      </c>
      <c r="V2288" s="337">
        <v>8</v>
      </c>
      <c r="W2288" s="337" t="s">
        <v>19695</v>
      </c>
      <c r="X2288" s="337" t="s">
        <v>19695</v>
      </c>
      <c r="Y2288" s="337" t="s">
        <v>19695</v>
      </c>
      <c r="Z2288" s="337" t="s">
        <v>1728</v>
      </c>
      <c r="AA2288" s="337" t="s">
        <v>735</v>
      </c>
      <c r="AB2288" s="337" t="s">
        <v>718</v>
      </c>
      <c r="AC2288" s="337" t="s">
        <v>14018</v>
      </c>
    </row>
    <row r="2289" spans="1:29" ht="15.8" x14ac:dyDescent="0.25">
      <c r="A2289" s="337" t="s">
        <v>1723</v>
      </c>
      <c r="B2289" s="337" t="s">
        <v>9873</v>
      </c>
      <c r="C2289" s="337" t="s">
        <v>1821</v>
      </c>
      <c r="D2289" s="337" t="s">
        <v>449</v>
      </c>
      <c r="E2289" s="337" t="s">
        <v>8101</v>
      </c>
      <c r="F2289" s="338">
        <v>43609</v>
      </c>
      <c r="G2289" s="337" t="s">
        <v>8101</v>
      </c>
      <c r="H2289" s="338">
        <v>43609</v>
      </c>
      <c r="I2289" s="337" t="s">
        <v>19695</v>
      </c>
      <c r="J2289" s="337" t="s">
        <v>16</v>
      </c>
      <c r="K2289" s="337" t="s">
        <v>19695</v>
      </c>
      <c r="L2289" s="337" t="s">
        <v>19695</v>
      </c>
      <c r="M2289" s="337" t="s">
        <v>19695</v>
      </c>
      <c r="N2289" s="337" t="s">
        <v>19695</v>
      </c>
      <c r="O2289" s="337" t="s">
        <v>19695</v>
      </c>
      <c r="P2289" s="337" t="s">
        <v>19695</v>
      </c>
      <c r="Q2289" s="337" t="s">
        <v>19695</v>
      </c>
      <c r="R2289" s="337" t="s">
        <v>15</v>
      </c>
      <c r="S2289" s="337" t="s">
        <v>1116</v>
      </c>
      <c r="T2289" s="337" t="s">
        <v>9874</v>
      </c>
      <c r="U2289" s="337" t="s">
        <v>9874</v>
      </c>
      <c r="V2289" s="337">
        <v>10</v>
      </c>
      <c r="W2289" s="337" t="s">
        <v>19695</v>
      </c>
      <c r="X2289" s="337" t="s">
        <v>19695</v>
      </c>
      <c r="Y2289" s="337" t="s">
        <v>19695</v>
      </c>
      <c r="Z2289" s="337" t="s">
        <v>1745</v>
      </c>
      <c r="AA2289" s="337" t="s">
        <v>853</v>
      </c>
      <c r="AB2289" s="337" t="s">
        <v>854</v>
      </c>
      <c r="AC2289" s="337" t="s">
        <v>15299</v>
      </c>
    </row>
    <row r="2290" spans="1:29" ht="15.8" x14ac:dyDescent="0.25">
      <c r="A2290" s="337" t="s">
        <v>1723</v>
      </c>
      <c r="B2290" s="337" t="s">
        <v>9650</v>
      </c>
      <c r="C2290" s="337" t="s">
        <v>1821</v>
      </c>
      <c r="D2290" s="337" t="s">
        <v>449</v>
      </c>
      <c r="E2290" s="337" t="s">
        <v>7335</v>
      </c>
      <c r="F2290" s="338">
        <v>43579</v>
      </c>
      <c r="G2290" s="337" t="s">
        <v>8101</v>
      </c>
      <c r="H2290" s="338">
        <v>43609</v>
      </c>
      <c r="I2290" s="337" t="s">
        <v>19695</v>
      </c>
      <c r="J2290" s="337" t="s">
        <v>16</v>
      </c>
      <c r="K2290" s="337" t="s">
        <v>19695</v>
      </c>
      <c r="L2290" s="337" t="s">
        <v>19695</v>
      </c>
      <c r="M2290" s="337" t="s">
        <v>19695</v>
      </c>
      <c r="N2290" s="337" t="s">
        <v>19695</v>
      </c>
      <c r="O2290" s="337" t="s">
        <v>19695</v>
      </c>
      <c r="P2290" s="337" t="s">
        <v>19695</v>
      </c>
      <c r="Q2290" s="337" t="s">
        <v>19695</v>
      </c>
      <c r="R2290" s="337" t="s">
        <v>105</v>
      </c>
      <c r="S2290" s="337" t="s">
        <v>3812</v>
      </c>
      <c r="T2290" s="337" t="s">
        <v>5875</v>
      </c>
      <c r="U2290" s="337" t="s">
        <v>9651</v>
      </c>
      <c r="V2290" s="337">
        <v>12</v>
      </c>
      <c r="W2290" s="337" t="s">
        <v>19695</v>
      </c>
      <c r="X2290" s="337" t="s">
        <v>19695</v>
      </c>
      <c r="Y2290" s="337" t="s">
        <v>19695</v>
      </c>
      <c r="Z2290" s="337" t="s">
        <v>1753</v>
      </c>
      <c r="AA2290" s="337" t="s">
        <v>717</v>
      </c>
      <c r="AB2290" s="337" t="s">
        <v>718</v>
      </c>
      <c r="AC2290" s="337" t="s">
        <v>14009</v>
      </c>
    </row>
    <row r="2291" spans="1:29" ht="15.8" x14ac:dyDescent="0.25">
      <c r="A2291" s="337" t="s">
        <v>1723</v>
      </c>
      <c r="B2291" s="337" t="s">
        <v>8100</v>
      </c>
      <c r="C2291" s="337" t="s">
        <v>1821</v>
      </c>
      <c r="D2291" s="337" t="s">
        <v>449</v>
      </c>
      <c r="E2291" s="337" t="s">
        <v>8101</v>
      </c>
      <c r="F2291" s="338">
        <v>43609</v>
      </c>
      <c r="G2291" s="337" t="s">
        <v>8101</v>
      </c>
      <c r="H2291" s="338">
        <v>43609</v>
      </c>
      <c r="I2291" s="337" t="s">
        <v>19695</v>
      </c>
      <c r="J2291" s="337" t="s">
        <v>36</v>
      </c>
      <c r="K2291" s="337" t="s">
        <v>19695</v>
      </c>
      <c r="L2291" s="337" t="s">
        <v>19695</v>
      </c>
      <c r="M2291" s="337" t="s">
        <v>19695</v>
      </c>
      <c r="N2291" s="337" t="s">
        <v>19695</v>
      </c>
      <c r="O2291" s="337" t="s">
        <v>19695</v>
      </c>
      <c r="P2291" s="337" t="s">
        <v>19695</v>
      </c>
      <c r="Q2291" s="337" t="s">
        <v>19695</v>
      </c>
      <c r="R2291" s="337" t="s">
        <v>70</v>
      </c>
      <c r="S2291" s="337" t="s">
        <v>8102</v>
      </c>
      <c r="T2291" s="337" t="s">
        <v>8102</v>
      </c>
      <c r="U2291" s="337" t="s">
        <v>1676</v>
      </c>
      <c r="V2291" s="337">
        <v>6</v>
      </c>
      <c r="W2291" s="337" t="s">
        <v>19695</v>
      </c>
      <c r="X2291" s="337" t="s">
        <v>19695</v>
      </c>
      <c r="Y2291" s="337" t="s">
        <v>19695</v>
      </c>
      <c r="Z2291" s="337" t="s">
        <v>1753</v>
      </c>
      <c r="AA2291" s="337" t="s">
        <v>717</v>
      </c>
      <c r="AB2291" s="337" t="s">
        <v>718</v>
      </c>
      <c r="AC2291" s="337" t="s">
        <v>14010</v>
      </c>
    </row>
    <row r="2292" spans="1:29" ht="15.8" x14ac:dyDescent="0.25">
      <c r="A2292" s="337" t="s">
        <v>1723</v>
      </c>
      <c r="B2292" s="337" t="s">
        <v>8510</v>
      </c>
      <c r="C2292" s="337" t="s">
        <v>1821</v>
      </c>
      <c r="D2292" s="337" t="s">
        <v>449</v>
      </c>
      <c r="E2292" s="337" t="s">
        <v>8101</v>
      </c>
      <c r="F2292" s="338">
        <v>43609</v>
      </c>
      <c r="G2292" s="337" t="s">
        <v>8101</v>
      </c>
      <c r="H2292" s="338">
        <v>43609</v>
      </c>
      <c r="I2292" s="337" t="s">
        <v>19695</v>
      </c>
      <c r="J2292" s="337" t="s">
        <v>16</v>
      </c>
      <c r="K2292" s="337" t="s">
        <v>19695</v>
      </c>
      <c r="L2292" s="337" t="s">
        <v>19695</v>
      </c>
      <c r="M2292" s="337" t="s">
        <v>19695</v>
      </c>
      <c r="N2292" s="337" t="s">
        <v>19695</v>
      </c>
      <c r="O2292" s="337" t="s">
        <v>19695</v>
      </c>
      <c r="P2292" s="337" t="s">
        <v>19695</v>
      </c>
      <c r="Q2292" s="337" t="s">
        <v>19695</v>
      </c>
      <c r="R2292" s="337" t="s">
        <v>35</v>
      </c>
      <c r="S2292" s="337" t="s">
        <v>404</v>
      </c>
      <c r="T2292" s="337" t="s">
        <v>127</v>
      </c>
      <c r="U2292" s="337" t="s">
        <v>8511</v>
      </c>
      <c r="V2292" s="337">
        <v>8</v>
      </c>
      <c r="W2292" s="337" t="s">
        <v>19695</v>
      </c>
      <c r="X2292" s="337" t="s">
        <v>19695</v>
      </c>
      <c r="Y2292" s="337" t="s">
        <v>19695</v>
      </c>
      <c r="Z2292" s="337" t="s">
        <v>1753</v>
      </c>
      <c r="AA2292" s="337" t="s">
        <v>717</v>
      </c>
      <c r="AB2292" s="337" t="s">
        <v>718</v>
      </c>
      <c r="AC2292" s="337" t="s">
        <v>14010</v>
      </c>
    </row>
    <row r="2293" spans="1:29" ht="15.8" x14ac:dyDescent="0.25">
      <c r="A2293" s="337" t="s">
        <v>1723</v>
      </c>
      <c r="B2293" s="337" t="s">
        <v>8554</v>
      </c>
      <c r="C2293" s="337" t="s">
        <v>1821</v>
      </c>
      <c r="D2293" s="337" t="s">
        <v>449</v>
      </c>
      <c r="E2293" s="337" t="s">
        <v>7407</v>
      </c>
      <c r="F2293" s="338">
        <v>43589</v>
      </c>
      <c r="G2293" s="337" t="s">
        <v>1317</v>
      </c>
      <c r="H2293" s="338">
        <v>43608</v>
      </c>
      <c r="I2293" s="337" t="s">
        <v>19695</v>
      </c>
      <c r="J2293" s="337" t="s">
        <v>16</v>
      </c>
      <c r="K2293" s="337" t="s">
        <v>19695</v>
      </c>
      <c r="L2293" s="337" t="s">
        <v>19695</v>
      </c>
      <c r="M2293" s="337" t="s">
        <v>19695</v>
      </c>
      <c r="N2293" s="337" t="s">
        <v>19695</v>
      </c>
      <c r="O2293" s="337" t="s">
        <v>19695</v>
      </c>
      <c r="P2293" s="337" t="s">
        <v>19695</v>
      </c>
      <c r="Q2293" s="337" t="s">
        <v>19695</v>
      </c>
      <c r="R2293" s="337" t="s">
        <v>1225</v>
      </c>
      <c r="S2293" s="337" t="s">
        <v>1568</v>
      </c>
      <c r="T2293" s="337" t="s">
        <v>1569</v>
      </c>
      <c r="U2293" s="337" t="s">
        <v>8555</v>
      </c>
      <c r="V2293" s="337">
        <v>8</v>
      </c>
      <c r="W2293" s="337" t="s">
        <v>19695</v>
      </c>
      <c r="X2293" s="337" t="s">
        <v>19695</v>
      </c>
      <c r="Y2293" s="337" t="s">
        <v>19695</v>
      </c>
      <c r="Z2293" s="337" t="s">
        <v>1728</v>
      </c>
      <c r="AA2293" s="337" t="s">
        <v>717</v>
      </c>
      <c r="AB2293" s="337" t="s">
        <v>718</v>
      </c>
      <c r="AC2293" s="337" t="s">
        <v>14008</v>
      </c>
    </row>
    <row r="2294" spans="1:29" ht="15.8" x14ac:dyDescent="0.25">
      <c r="A2294" s="337" t="s">
        <v>1723</v>
      </c>
      <c r="B2294" s="337" t="s">
        <v>10358</v>
      </c>
      <c r="C2294" s="337" t="s">
        <v>1821</v>
      </c>
      <c r="D2294" s="337" t="s">
        <v>449</v>
      </c>
      <c r="E2294" s="337" t="s">
        <v>7727</v>
      </c>
      <c r="F2294" s="338">
        <v>43525</v>
      </c>
      <c r="G2294" s="337" t="s">
        <v>1317</v>
      </c>
      <c r="H2294" s="338">
        <v>43608</v>
      </c>
      <c r="I2294" s="337" t="s">
        <v>19695</v>
      </c>
      <c r="J2294" s="337" t="s">
        <v>36</v>
      </c>
      <c r="K2294" s="337" t="s">
        <v>19695</v>
      </c>
      <c r="L2294" s="337" t="s">
        <v>19695</v>
      </c>
      <c r="M2294" s="337" t="s">
        <v>19695</v>
      </c>
      <c r="N2294" s="337" t="s">
        <v>19695</v>
      </c>
      <c r="O2294" s="337" t="s">
        <v>19695</v>
      </c>
      <c r="P2294" s="337" t="s">
        <v>19695</v>
      </c>
      <c r="Q2294" s="337" t="s">
        <v>19695</v>
      </c>
      <c r="R2294" s="337" t="s">
        <v>130</v>
      </c>
      <c r="S2294" s="337" t="s">
        <v>928</v>
      </c>
      <c r="T2294" s="337" t="s">
        <v>10100</v>
      </c>
      <c r="U2294" s="337" t="s">
        <v>8225</v>
      </c>
      <c r="V2294" s="337">
        <v>8</v>
      </c>
      <c r="W2294" s="337" t="s">
        <v>19695</v>
      </c>
      <c r="X2294" s="337" t="s">
        <v>19695</v>
      </c>
      <c r="Y2294" s="337" t="s">
        <v>19695</v>
      </c>
      <c r="Z2294" s="337" t="s">
        <v>1728</v>
      </c>
      <c r="AA2294" s="337" t="s">
        <v>717</v>
      </c>
      <c r="AB2294" s="337" t="s">
        <v>718</v>
      </c>
      <c r="AC2294" s="337" t="s">
        <v>14008</v>
      </c>
    </row>
    <row r="2295" spans="1:29" ht="15.8" x14ac:dyDescent="0.25">
      <c r="A2295" s="337" t="s">
        <v>1723</v>
      </c>
      <c r="B2295" s="337" t="s">
        <v>10363</v>
      </c>
      <c r="C2295" s="337" t="s">
        <v>1821</v>
      </c>
      <c r="D2295" s="337" t="s">
        <v>449</v>
      </c>
      <c r="E2295" s="337" t="s">
        <v>7874</v>
      </c>
      <c r="F2295" s="338">
        <v>43574</v>
      </c>
      <c r="G2295" s="337" t="s">
        <v>1317</v>
      </c>
      <c r="H2295" s="338">
        <v>43608</v>
      </c>
      <c r="I2295" s="337" t="s">
        <v>19695</v>
      </c>
      <c r="J2295" s="337" t="s">
        <v>36</v>
      </c>
      <c r="K2295" s="337" t="s">
        <v>19695</v>
      </c>
      <c r="L2295" s="337" t="s">
        <v>19695</v>
      </c>
      <c r="M2295" s="337" t="s">
        <v>19695</v>
      </c>
      <c r="N2295" s="337" t="s">
        <v>19695</v>
      </c>
      <c r="O2295" s="337" t="s">
        <v>19695</v>
      </c>
      <c r="P2295" s="337" t="s">
        <v>19695</v>
      </c>
      <c r="Q2295" s="337" t="s">
        <v>19695</v>
      </c>
      <c r="R2295" s="337" t="s">
        <v>130</v>
      </c>
      <c r="S2295" s="337" t="s">
        <v>928</v>
      </c>
      <c r="T2295" s="337" t="s">
        <v>1312</v>
      </c>
      <c r="U2295" s="337" t="s">
        <v>5544</v>
      </c>
      <c r="V2295" s="337">
        <v>8</v>
      </c>
      <c r="W2295" s="337" t="s">
        <v>19695</v>
      </c>
      <c r="X2295" s="337" t="s">
        <v>19695</v>
      </c>
      <c r="Y2295" s="337" t="s">
        <v>19695</v>
      </c>
      <c r="Z2295" s="337" t="s">
        <v>1728</v>
      </c>
      <c r="AA2295" s="337" t="s">
        <v>717</v>
      </c>
      <c r="AB2295" s="337" t="s">
        <v>718</v>
      </c>
      <c r="AC2295" s="337" t="s">
        <v>14008</v>
      </c>
    </row>
    <row r="2296" spans="1:29" ht="15.8" x14ac:dyDescent="0.25">
      <c r="A2296" s="337" t="s">
        <v>1723</v>
      </c>
      <c r="B2296" s="337" t="s">
        <v>1316</v>
      </c>
      <c r="C2296" s="337" t="s">
        <v>1821</v>
      </c>
      <c r="D2296" s="337" t="s">
        <v>449</v>
      </c>
      <c r="E2296" s="337" t="s">
        <v>1317</v>
      </c>
      <c r="F2296" s="338">
        <v>43608</v>
      </c>
      <c r="G2296" s="337" t="s">
        <v>1317</v>
      </c>
      <c r="H2296" s="338">
        <v>43608</v>
      </c>
      <c r="I2296" s="337" t="s">
        <v>19695</v>
      </c>
      <c r="J2296" s="337" t="s">
        <v>16</v>
      </c>
      <c r="K2296" s="337" t="s">
        <v>19695</v>
      </c>
      <c r="L2296" s="337" t="s">
        <v>19695</v>
      </c>
      <c r="M2296" s="337" t="s">
        <v>19695</v>
      </c>
      <c r="N2296" s="337" t="s">
        <v>19695</v>
      </c>
      <c r="O2296" s="337" t="s">
        <v>19695</v>
      </c>
      <c r="P2296" s="337" t="s">
        <v>19695</v>
      </c>
      <c r="Q2296" s="337" t="s">
        <v>19695</v>
      </c>
      <c r="R2296" s="337" t="s">
        <v>52</v>
      </c>
      <c r="S2296" s="337" t="s">
        <v>93</v>
      </c>
      <c r="T2296" s="337" t="s">
        <v>1318</v>
      </c>
      <c r="U2296" s="337" t="s">
        <v>420</v>
      </c>
      <c r="V2296" s="337">
        <v>12</v>
      </c>
      <c r="W2296" s="337" t="s">
        <v>19695</v>
      </c>
      <c r="X2296" s="337" t="s">
        <v>19695</v>
      </c>
      <c r="Y2296" s="337" t="s">
        <v>19695</v>
      </c>
      <c r="Z2296" s="337" t="s">
        <v>1728</v>
      </c>
      <c r="AA2296" s="337" t="s">
        <v>735</v>
      </c>
      <c r="AB2296" s="337" t="s">
        <v>718</v>
      </c>
      <c r="AC2296" s="337" t="s">
        <v>14009</v>
      </c>
    </row>
    <row r="2297" spans="1:29" ht="15.8" x14ac:dyDescent="0.25">
      <c r="A2297" s="337" t="s">
        <v>1723</v>
      </c>
      <c r="B2297" s="337" t="s">
        <v>10777</v>
      </c>
      <c r="C2297" s="337" t="s">
        <v>1821</v>
      </c>
      <c r="D2297" s="337" t="s">
        <v>449</v>
      </c>
      <c r="E2297" s="337" t="s">
        <v>8382</v>
      </c>
      <c r="F2297" s="338">
        <v>43595</v>
      </c>
      <c r="G2297" s="337" t="s">
        <v>1317</v>
      </c>
      <c r="H2297" s="338">
        <v>43608</v>
      </c>
      <c r="I2297" s="337" t="s">
        <v>19695</v>
      </c>
      <c r="J2297" s="337" t="s">
        <v>36</v>
      </c>
      <c r="K2297" s="337" t="s">
        <v>19695</v>
      </c>
      <c r="L2297" s="337" t="s">
        <v>19695</v>
      </c>
      <c r="M2297" s="337" t="s">
        <v>19695</v>
      </c>
      <c r="N2297" s="337" t="s">
        <v>19695</v>
      </c>
      <c r="O2297" s="337" t="s">
        <v>19695</v>
      </c>
      <c r="P2297" s="337" t="s">
        <v>19695</v>
      </c>
      <c r="Q2297" s="337" t="s">
        <v>19695</v>
      </c>
      <c r="R2297" s="337" t="s">
        <v>52</v>
      </c>
      <c r="S2297" s="337" t="s">
        <v>430</v>
      </c>
      <c r="T2297" s="337" t="s">
        <v>3553</v>
      </c>
      <c r="U2297" s="337" t="s">
        <v>1355</v>
      </c>
      <c r="V2297" s="337">
        <v>10</v>
      </c>
      <c r="W2297" s="337" t="s">
        <v>19695</v>
      </c>
      <c r="X2297" s="337" t="s">
        <v>19695</v>
      </c>
      <c r="Y2297" s="337" t="s">
        <v>19695</v>
      </c>
      <c r="Z2297" s="337" t="s">
        <v>1728</v>
      </c>
      <c r="AA2297" s="337" t="s">
        <v>735</v>
      </c>
      <c r="AB2297" s="337" t="s">
        <v>718</v>
      </c>
      <c r="AC2297" s="337" t="s">
        <v>14044</v>
      </c>
    </row>
    <row r="2298" spans="1:29" ht="15.8" x14ac:dyDescent="0.25">
      <c r="A2298" s="337" t="s">
        <v>1723</v>
      </c>
      <c r="B2298" s="337" t="s">
        <v>10677</v>
      </c>
      <c r="C2298" s="337" t="s">
        <v>1821</v>
      </c>
      <c r="D2298" s="337" t="s">
        <v>449</v>
      </c>
      <c r="E2298" s="337" t="s">
        <v>1800</v>
      </c>
      <c r="F2298" s="338">
        <v>43543</v>
      </c>
      <c r="G2298" s="337" t="s">
        <v>1317</v>
      </c>
      <c r="H2298" s="338">
        <v>43608</v>
      </c>
      <c r="I2298" s="337" t="s">
        <v>19695</v>
      </c>
      <c r="J2298" s="337" t="s">
        <v>16</v>
      </c>
      <c r="K2298" s="337" t="s">
        <v>19695</v>
      </c>
      <c r="L2298" s="337" t="s">
        <v>19695</v>
      </c>
      <c r="M2298" s="337" t="s">
        <v>19695</v>
      </c>
      <c r="N2298" s="337" t="s">
        <v>19695</v>
      </c>
      <c r="O2298" s="337" t="s">
        <v>19695</v>
      </c>
      <c r="P2298" s="337" t="s">
        <v>19695</v>
      </c>
      <c r="Q2298" s="337" t="s">
        <v>19695</v>
      </c>
      <c r="R2298" s="337" t="s">
        <v>15</v>
      </c>
      <c r="S2298" s="337" t="s">
        <v>1086</v>
      </c>
      <c r="T2298" s="337" t="s">
        <v>1091</v>
      </c>
      <c r="U2298" s="337" t="s">
        <v>10678</v>
      </c>
      <c r="V2298" s="337">
        <v>8</v>
      </c>
      <c r="W2298" s="337" t="s">
        <v>19695</v>
      </c>
      <c r="X2298" s="337" t="s">
        <v>19695</v>
      </c>
      <c r="Y2298" s="337" t="s">
        <v>19695</v>
      </c>
      <c r="Z2298" s="337" t="s">
        <v>1728</v>
      </c>
      <c r="AA2298" s="337" t="s">
        <v>717</v>
      </c>
      <c r="AB2298" s="337" t="s">
        <v>718</v>
      </c>
      <c r="AC2298" s="337" t="s">
        <v>14099</v>
      </c>
    </row>
    <row r="2299" spans="1:29" ht="15.8" x14ac:dyDescent="0.25">
      <c r="A2299" s="337" t="s">
        <v>1723</v>
      </c>
      <c r="B2299" s="337" t="s">
        <v>9872</v>
      </c>
      <c r="C2299" s="337" t="s">
        <v>1821</v>
      </c>
      <c r="D2299" s="337" t="s">
        <v>449</v>
      </c>
      <c r="E2299" s="337" t="s">
        <v>1317</v>
      </c>
      <c r="F2299" s="338">
        <v>43608</v>
      </c>
      <c r="G2299" s="337" t="s">
        <v>1317</v>
      </c>
      <c r="H2299" s="338">
        <v>43608</v>
      </c>
      <c r="I2299" s="337" t="s">
        <v>19695</v>
      </c>
      <c r="J2299" s="337" t="s">
        <v>36</v>
      </c>
      <c r="K2299" s="337" t="s">
        <v>19695</v>
      </c>
      <c r="L2299" s="337" t="s">
        <v>19695</v>
      </c>
      <c r="M2299" s="337" t="s">
        <v>19695</v>
      </c>
      <c r="N2299" s="337" t="s">
        <v>19695</v>
      </c>
      <c r="O2299" s="337" t="s">
        <v>19695</v>
      </c>
      <c r="P2299" s="337" t="s">
        <v>19695</v>
      </c>
      <c r="Q2299" s="337" t="s">
        <v>19695</v>
      </c>
      <c r="R2299" s="337" t="s">
        <v>15</v>
      </c>
      <c r="S2299" s="337" t="s">
        <v>1116</v>
      </c>
      <c r="T2299" s="337" t="s">
        <v>5453</v>
      </c>
      <c r="U2299" s="337" t="s">
        <v>2349</v>
      </c>
      <c r="V2299" s="337">
        <v>10</v>
      </c>
      <c r="W2299" s="337" t="s">
        <v>19695</v>
      </c>
      <c r="X2299" s="337" t="s">
        <v>19695</v>
      </c>
      <c r="Y2299" s="337" t="s">
        <v>19695</v>
      </c>
      <c r="Z2299" s="337" t="s">
        <v>1745</v>
      </c>
      <c r="AA2299" s="337" t="s">
        <v>853</v>
      </c>
      <c r="AB2299" s="337" t="s">
        <v>854</v>
      </c>
      <c r="AC2299" s="337" t="s">
        <v>15299</v>
      </c>
    </row>
    <row r="2300" spans="1:29" ht="15.8" x14ac:dyDescent="0.25">
      <c r="A2300" s="337" t="s">
        <v>1723</v>
      </c>
      <c r="B2300" s="337" t="s">
        <v>9907</v>
      </c>
      <c r="C2300" s="337" t="s">
        <v>1821</v>
      </c>
      <c r="D2300" s="337" t="s">
        <v>449</v>
      </c>
      <c r="E2300" s="337" t="s">
        <v>8558</v>
      </c>
      <c r="F2300" s="338">
        <v>43607</v>
      </c>
      <c r="G2300" s="337" t="s">
        <v>8558</v>
      </c>
      <c r="H2300" s="338">
        <v>43607</v>
      </c>
      <c r="I2300" s="337" t="s">
        <v>19695</v>
      </c>
      <c r="J2300" s="337" t="s">
        <v>16</v>
      </c>
      <c r="K2300" s="337" t="s">
        <v>19695</v>
      </c>
      <c r="L2300" s="337" t="s">
        <v>19695</v>
      </c>
      <c r="M2300" s="337" t="s">
        <v>19695</v>
      </c>
      <c r="N2300" s="337" t="s">
        <v>19695</v>
      </c>
      <c r="O2300" s="337" t="s">
        <v>19695</v>
      </c>
      <c r="P2300" s="337" t="s">
        <v>19695</v>
      </c>
      <c r="Q2300" s="337" t="s">
        <v>19695</v>
      </c>
      <c r="R2300" s="337" t="s">
        <v>71</v>
      </c>
      <c r="S2300" s="337" t="s">
        <v>2651</v>
      </c>
      <c r="T2300" s="337" t="s">
        <v>7992</v>
      </c>
      <c r="U2300" s="337" t="s">
        <v>9908</v>
      </c>
      <c r="V2300" s="337">
        <v>10</v>
      </c>
      <c r="W2300" s="337" t="s">
        <v>19695</v>
      </c>
      <c r="X2300" s="337" t="s">
        <v>19695</v>
      </c>
      <c r="Y2300" s="337" t="s">
        <v>19695</v>
      </c>
      <c r="Z2300" s="337" t="s">
        <v>1728</v>
      </c>
      <c r="AA2300" s="337" t="s">
        <v>735</v>
      </c>
      <c r="AB2300" s="337" t="s">
        <v>718</v>
      </c>
      <c r="AC2300" s="337" t="s">
        <v>14008</v>
      </c>
    </row>
    <row r="2301" spans="1:29" ht="15.8" x14ac:dyDescent="0.25">
      <c r="A2301" s="337" t="s">
        <v>1723</v>
      </c>
      <c r="B2301" s="337" t="s">
        <v>8954</v>
      </c>
      <c r="C2301" s="337" t="s">
        <v>1821</v>
      </c>
      <c r="D2301" s="337" t="s">
        <v>449</v>
      </c>
      <c r="E2301" s="337" t="s">
        <v>5867</v>
      </c>
      <c r="F2301" s="338">
        <v>43413</v>
      </c>
      <c r="G2301" s="337" t="s">
        <v>8558</v>
      </c>
      <c r="H2301" s="338">
        <v>43607</v>
      </c>
      <c r="I2301" s="337" t="s">
        <v>19695</v>
      </c>
      <c r="J2301" s="337" t="s">
        <v>36</v>
      </c>
      <c r="K2301" s="337" t="s">
        <v>19695</v>
      </c>
      <c r="L2301" s="337" t="s">
        <v>19695</v>
      </c>
      <c r="M2301" s="337" t="s">
        <v>19695</v>
      </c>
      <c r="N2301" s="337" t="s">
        <v>19695</v>
      </c>
      <c r="O2301" s="337" t="s">
        <v>19695</v>
      </c>
      <c r="P2301" s="337" t="s">
        <v>19695</v>
      </c>
      <c r="Q2301" s="337" t="s">
        <v>19695</v>
      </c>
      <c r="R2301" s="337" t="s">
        <v>101</v>
      </c>
      <c r="S2301" s="337" t="s">
        <v>8955</v>
      </c>
      <c r="T2301" s="337" t="s">
        <v>8956</v>
      </c>
      <c r="U2301" s="337" t="s">
        <v>8956</v>
      </c>
      <c r="V2301" s="337">
        <v>35</v>
      </c>
      <c r="W2301" s="337" t="s">
        <v>19695</v>
      </c>
      <c r="X2301" s="337" t="s">
        <v>19695</v>
      </c>
      <c r="Y2301" s="337" t="s">
        <v>19695</v>
      </c>
      <c r="Z2301" s="337" t="s">
        <v>1753</v>
      </c>
      <c r="AA2301" s="337" t="s">
        <v>717</v>
      </c>
      <c r="AB2301" s="337" t="s">
        <v>718</v>
      </c>
      <c r="AC2301" s="337" t="s">
        <v>15298</v>
      </c>
    </row>
    <row r="2302" spans="1:29" ht="15.8" x14ac:dyDescent="0.25">
      <c r="A2302" s="337" t="s">
        <v>1723</v>
      </c>
      <c r="B2302" s="337" t="s">
        <v>8743</v>
      </c>
      <c r="C2302" s="337" t="s">
        <v>1821</v>
      </c>
      <c r="D2302" s="337" t="s">
        <v>449</v>
      </c>
      <c r="E2302" s="337" t="s">
        <v>8378</v>
      </c>
      <c r="F2302" s="338">
        <v>43562</v>
      </c>
      <c r="G2302" s="337" t="s">
        <v>8558</v>
      </c>
      <c r="H2302" s="338">
        <v>43607</v>
      </c>
      <c r="I2302" s="337" t="s">
        <v>19695</v>
      </c>
      <c r="J2302" s="337" t="s">
        <v>16</v>
      </c>
      <c r="K2302" s="337" t="s">
        <v>19695</v>
      </c>
      <c r="L2302" s="337" t="s">
        <v>19695</v>
      </c>
      <c r="M2302" s="337" t="s">
        <v>19695</v>
      </c>
      <c r="N2302" s="337" t="s">
        <v>19695</v>
      </c>
      <c r="O2302" s="337" t="s">
        <v>19695</v>
      </c>
      <c r="P2302" s="337" t="s">
        <v>19695</v>
      </c>
      <c r="Q2302" s="337" t="s">
        <v>19695</v>
      </c>
      <c r="R2302" s="337" t="s">
        <v>98</v>
      </c>
      <c r="S2302" s="337" t="s">
        <v>1166</v>
      </c>
      <c r="T2302" s="337" t="s">
        <v>104</v>
      </c>
      <c r="U2302" s="337" t="s">
        <v>6385</v>
      </c>
      <c r="V2302" s="337">
        <v>12</v>
      </c>
      <c r="W2302" s="337" t="s">
        <v>19695</v>
      </c>
      <c r="X2302" s="337" t="s">
        <v>19695</v>
      </c>
      <c r="Y2302" s="337" t="s">
        <v>19695</v>
      </c>
      <c r="Z2302" s="337" t="s">
        <v>1753</v>
      </c>
      <c r="AA2302" s="337" t="s">
        <v>735</v>
      </c>
      <c r="AB2302" s="337" t="s">
        <v>718</v>
      </c>
      <c r="AC2302" s="337" t="s">
        <v>14008</v>
      </c>
    </row>
    <row r="2303" spans="1:29" ht="15.8" x14ac:dyDescent="0.25">
      <c r="A2303" s="337" t="s">
        <v>1723</v>
      </c>
      <c r="B2303" s="337" t="s">
        <v>8744</v>
      </c>
      <c r="C2303" s="337" t="s">
        <v>1821</v>
      </c>
      <c r="D2303" s="337" t="s">
        <v>449</v>
      </c>
      <c r="E2303" s="337" t="s">
        <v>1354</v>
      </c>
      <c r="F2303" s="338">
        <v>43563</v>
      </c>
      <c r="G2303" s="337" t="s">
        <v>8558</v>
      </c>
      <c r="H2303" s="338">
        <v>43607</v>
      </c>
      <c r="I2303" s="337" t="s">
        <v>19695</v>
      </c>
      <c r="J2303" s="337" t="s">
        <v>36</v>
      </c>
      <c r="K2303" s="337" t="s">
        <v>19695</v>
      </c>
      <c r="L2303" s="337" t="s">
        <v>19695</v>
      </c>
      <c r="M2303" s="337" t="s">
        <v>19695</v>
      </c>
      <c r="N2303" s="337" t="s">
        <v>19695</v>
      </c>
      <c r="O2303" s="337" t="s">
        <v>19695</v>
      </c>
      <c r="P2303" s="337" t="s">
        <v>19695</v>
      </c>
      <c r="Q2303" s="337" t="s">
        <v>19695</v>
      </c>
      <c r="R2303" s="337" t="s">
        <v>98</v>
      </c>
      <c r="S2303" s="337" t="s">
        <v>1166</v>
      </c>
      <c r="T2303" s="337" t="s">
        <v>104</v>
      </c>
      <c r="U2303" s="337" t="s">
        <v>6385</v>
      </c>
      <c r="V2303" s="337">
        <v>12</v>
      </c>
      <c r="W2303" s="337" t="s">
        <v>19695</v>
      </c>
      <c r="X2303" s="337" t="s">
        <v>19695</v>
      </c>
      <c r="Y2303" s="337" t="s">
        <v>19695</v>
      </c>
      <c r="Z2303" s="337" t="s">
        <v>1753</v>
      </c>
      <c r="AA2303" s="337" t="s">
        <v>735</v>
      </c>
      <c r="AB2303" s="337" t="s">
        <v>718</v>
      </c>
      <c r="AC2303" s="337" t="s">
        <v>14008</v>
      </c>
    </row>
    <row r="2304" spans="1:29" ht="15.8" x14ac:dyDescent="0.25">
      <c r="A2304" s="337" t="s">
        <v>1723</v>
      </c>
      <c r="B2304" s="337" t="s">
        <v>8557</v>
      </c>
      <c r="C2304" s="337" t="s">
        <v>1821</v>
      </c>
      <c r="D2304" s="337" t="s">
        <v>449</v>
      </c>
      <c r="E2304" s="337" t="s">
        <v>7390</v>
      </c>
      <c r="F2304" s="338">
        <v>43587</v>
      </c>
      <c r="G2304" s="337" t="s">
        <v>8558</v>
      </c>
      <c r="H2304" s="338">
        <v>43607</v>
      </c>
      <c r="I2304" s="337" t="s">
        <v>19695</v>
      </c>
      <c r="J2304" s="337" t="s">
        <v>36</v>
      </c>
      <c r="K2304" s="337" t="s">
        <v>19695</v>
      </c>
      <c r="L2304" s="337" t="s">
        <v>19695</v>
      </c>
      <c r="M2304" s="337" t="s">
        <v>19695</v>
      </c>
      <c r="N2304" s="337" t="s">
        <v>19695</v>
      </c>
      <c r="O2304" s="337" t="s">
        <v>19695</v>
      </c>
      <c r="P2304" s="337" t="s">
        <v>19695</v>
      </c>
      <c r="Q2304" s="337" t="s">
        <v>19695</v>
      </c>
      <c r="R2304" s="337" t="s">
        <v>35</v>
      </c>
      <c r="S2304" s="337" t="s">
        <v>77</v>
      </c>
      <c r="T2304" s="337" t="s">
        <v>1015</v>
      </c>
      <c r="U2304" s="337" t="s">
        <v>8456</v>
      </c>
      <c r="V2304" s="337">
        <v>6</v>
      </c>
      <c r="W2304" s="337" t="s">
        <v>19695</v>
      </c>
      <c r="X2304" s="337" t="s">
        <v>19695</v>
      </c>
      <c r="Y2304" s="337" t="s">
        <v>19695</v>
      </c>
      <c r="Z2304" s="337" t="s">
        <v>1753</v>
      </c>
      <c r="AA2304" s="337" t="s">
        <v>717</v>
      </c>
      <c r="AB2304" s="337" t="s">
        <v>718</v>
      </c>
      <c r="AC2304" s="337" t="s">
        <v>14013</v>
      </c>
    </row>
    <row r="2305" spans="1:29" ht="15.8" x14ac:dyDescent="0.25">
      <c r="A2305" s="337" t="s">
        <v>1723</v>
      </c>
      <c r="B2305" s="337" t="s">
        <v>10710</v>
      </c>
      <c r="C2305" s="337" t="s">
        <v>1821</v>
      </c>
      <c r="D2305" s="337" t="s">
        <v>449</v>
      </c>
      <c r="E2305" s="337" t="s">
        <v>10102</v>
      </c>
      <c r="F2305" s="338">
        <v>43472</v>
      </c>
      <c r="G2305" s="337" t="s">
        <v>9462</v>
      </c>
      <c r="H2305" s="338">
        <v>43606</v>
      </c>
      <c r="I2305" s="337" t="s">
        <v>19695</v>
      </c>
      <c r="J2305" s="337" t="s">
        <v>36</v>
      </c>
      <c r="K2305" s="337" t="s">
        <v>19695</v>
      </c>
      <c r="L2305" s="337" t="s">
        <v>19695</v>
      </c>
      <c r="M2305" s="337" t="s">
        <v>19695</v>
      </c>
      <c r="N2305" s="337" t="s">
        <v>19695</v>
      </c>
      <c r="O2305" s="337" t="s">
        <v>19695</v>
      </c>
      <c r="P2305" s="337" t="s">
        <v>19695</v>
      </c>
      <c r="Q2305" s="337" t="s">
        <v>19695</v>
      </c>
      <c r="R2305" s="337" t="s">
        <v>18</v>
      </c>
      <c r="S2305" s="337" t="s">
        <v>392</v>
      </c>
      <c r="T2305" s="337" t="s">
        <v>2781</v>
      </c>
      <c r="U2305" s="337" t="s">
        <v>8752</v>
      </c>
      <c r="V2305" s="337">
        <v>8</v>
      </c>
      <c r="W2305" s="337" t="s">
        <v>19695</v>
      </c>
      <c r="X2305" s="337" t="s">
        <v>19695</v>
      </c>
      <c r="Y2305" s="337" t="s">
        <v>19695</v>
      </c>
      <c r="Z2305" s="337" t="s">
        <v>1753</v>
      </c>
      <c r="AA2305" s="337" t="s">
        <v>717</v>
      </c>
      <c r="AB2305" s="337" t="s">
        <v>718</v>
      </c>
      <c r="AC2305" s="337" t="s">
        <v>14009</v>
      </c>
    </row>
    <row r="2306" spans="1:29" ht="15.8" x14ac:dyDescent="0.25">
      <c r="A2306" s="337" t="s">
        <v>1723</v>
      </c>
      <c r="B2306" s="337" t="s">
        <v>10401</v>
      </c>
      <c r="C2306" s="337" t="s">
        <v>1821</v>
      </c>
      <c r="D2306" s="337" t="s">
        <v>449</v>
      </c>
      <c r="E2306" s="337" t="s">
        <v>7549</v>
      </c>
      <c r="F2306" s="338">
        <v>43557</v>
      </c>
      <c r="G2306" s="337" t="s">
        <v>7931</v>
      </c>
      <c r="H2306" s="338">
        <v>43605</v>
      </c>
      <c r="I2306" s="337" t="s">
        <v>19695</v>
      </c>
      <c r="J2306" s="337" t="s">
        <v>36</v>
      </c>
      <c r="K2306" s="337" t="s">
        <v>19695</v>
      </c>
      <c r="L2306" s="337" t="s">
        <v>19695</v>
      </c>
      <c r="M2306" s="337" t="s">
        <v>19695</v>
      </c>
      <c r="N2306" s="337" t="s">
        <v>19695</v>
      </c>
      <c r="O2306" s="337" t="s">
        <v>19695</v>
      </c>
      <c r="P2306" s="337" t="s">
        <v>19695</v>
      </c>
      <c r="Q2306" s="337" t="s">
        <v>19695</v>
      </c>
      <c r="R2306" s="337" t="s">
        <v>18</v>
      </c>
      <c r="S2306" s="337" t="s">
        <v>78</v>
      </c>
      <c r="T2306" s="337" t="s">
        <v>10402</v>
      </c>
      <c r="U2306" s="337" t="s">
        <v>911</v>
      </c>
      <c r="V2306" s="337">
        <v>12</v>
      </c>
      <c r="W2306" s="337" t="s">
        <v>19695</v>
      </c>
      <c r="X2306" s="337" t="s">
        <v>19695</v>
      </c>
      <c r="Y2306" s="337" t="s">
        <v>19695</v>
      </c>
      <c r="Z2306" s="337" t="s">
        <v>1728</v>
      </c>
      <c r="AA2306" s="337" t="s">
        <v>735</v>
      </c>
      <c r="AB2306" s="337" t="s">
        <v>718</v>
      </c>
      <c r="AC2306" s="337" t="s">
        <v>14012</v>
      </c>
    </row>
    <row r="2307" spans="1:29" ht="15.8" x14ac:dyDescent="0.25">
      <c r="A2307" s="337" t="s">
        <v>1723</v>
      </c>
      <c r="B2307" s="337" t="s">
        <v>8145</v>
      </c>
      <c r="C2307" s="337" t="s">
        <v>1821</v>
      </c>
      <c r="D2307" s="337" t="s">
        <v>449</v>
      </c>
      <c r="E2307" s="337" t="s">
        <v>7463</v>
      </c>
      <c r="F2307" s="338">
        <v>43539</v>
      </c>
      <c r="G2307" s="337" t="s">
        <v>7931</v>
      </c>
      <c r="H2307" s="338">
        <v>43605</v>
      </c>
      <c r="I2307" s="337" t="s">
        <v>19695</v>
      </c>
      <c r="J2307" s="337" t="s">
        <v>36</v>
      </c>
      <c r="K2307" s="337" t="s">
        <v>19695</v>
      </c>
      <c r="L2307" s="337" t="s">
        <v>19695</v>
      </c>
      <c r="M2307" s="337" t="s">
        <v>19695</v>
      </c>
      <c r="N2307" s="337" t="s">
        <v>19695</v>
      </c>
      <c r="O2307" s="337" t="s">
        <v>19695</v>
      </c>
      <c r="P2307" s="337" t="s">
        <v>19695</v>
      </c>
      <c r="Q2307" s="337" t="s">
        <v>19695</v>
      </c>
      <c r="R2307" s="337" t="s">
        <v>144</v>
      </c>
      <c r="S2307" s="337" t="s">
        <v>97</v>
      </c>
      <c r="T2307" s="337" t="s">
        <v>4267</v>
      </c>
      <c r="U2307" s="337" t="s">
        <v>833</v>
      </c>
      <c r="V2307" s="337">
        <v>8</v>
      </c>
      <c r="W2307" s="337" t="s">
        <v>19695</v>
      </c>
      <c r="X2307" s="337" t="s">
        <v>19695</v>
      </c>
      <c r="Y2307" s="337" t="s">
        <v>19695</v>
      </c>
      <c r="Z2307" s="337" t="s">
        <v>1728</v>
      </c>
      <c r="AA2307" s="337" t="s">
        <v>717</v>
      </c>
      <c r="AB2307" s="337" t="s">
        <v>718</v>
      </c>
      <c r="AC2307" s="337" t="s">
        <v>14024</v>
      </c>
    </row>
    <row r="2308" spans="1:29" ht="15.8" x14ac:dyDescent="0.25">
      <c r="A2308" s="337" t="s">
        <v>1723</v>
      </c>
      <c r="B2308" s="337" t="s">
        <v>8149</v>
      </c>
      <c r="C2308" s="337" t="s">
        <v>1821</v>
      </c>
      <c r="D2308" s="337" t="s">
        <v>449</v>
      </c>
      <c r="E2308" s="337" t="s">
        <v>4413</v>
      </c>
      <c r="F2308" s="338">
        <v>43222</v>
      </c>
      <c r="G2308" s="337" t="s">
        <v>7931</v>
      </c>
      <c r="H2308" s="338">
        <v>43605</v>
      </c>
      <c r="I2308" s="337" t="s">
        <v>19695</v>
      </c>
      <c r="J2308" s="337" t="s">
        <v>16</v>
      </c>
      <c r="K2308" s="337" t="s">
        <v>19695</v>
      </c>
      <c r="L2308" s="337" t="s">
        <v>19695</v>
      </c>
      <c r="M2308" s="337" t="s">
        <v>19695</v>
      </c>
      <c r="N2308" s="337" t="s">
        <v>19695</v>
      </c>
      <c r="O2308" s="337" t="s">
        <v>19695</v>
      </c>
      <c r="P2308" s="337" t="s">
        <v>19695</v>
      </c>
      <c r="Q2308" s="337" t="s">
        <v>19695</v>
      </c>
      <c r="R2308" s="337" t="s">
        <v>144</v>
      </c>
      <c r="S2308" s="337" t="s">
        <v>446</v>
      </c>
      <c r="T2308" s="337" t="s">
        <v>55</v>
      </c>
      <c r="U2308" s="337" t="s">
        <v>826</v>
      </c>
      <c r="V2308" s="337">
        <v>4</v>
      </c>
      <c r="W2308" s="337" t="s">
        <v>19695</v>
      </c>
      <c r="X2308" s="337" t="s">
        <v>19695</v>
      </c>
      <c r="Y2308" s="337" t="s">
        <v>19695</v>
      </c>
      <c r="Z2308" s="337" t="s">
        <v>1728</v>
      </c>
      <c r="AA2308" s="337" t="s">
        <v>717</v>
      </c>
      <c r="AB2308" s="337" t="s">
        <v>718</v>
      </c>
      <c r="AC2308" s="337" t="s">
        <v>14062</v>
      </c>
    </row>
    <row r="2309" spans="1:29" ht="15.8" x14ac:dyDescent="0.25">
      <c r="A2309" s="337" t="s">
        <v>1723</v>
      </c>
      <c r="B2309" s="337" t="s">
        <v>7615</v>
      </c>
      <c r="C2309" s="337" t="s">
        <v>1821</v>
      </c>
      <c r="D2309" s="337" t="s">
        <v>449</v>
      </c>
      <c r="E2309" s="337" t="s">
        <v>7350</v>
      </c>
      <c r="F2309" s="338">
        <v>43580</v>
      </c>
      <c r="G2309" s="337" t="s">
        <v>7616</v>
      </c>
      <c r="H2309" s="338">
        <v>43603</v>
      </c>
      <c r="I2309" s="337" t="s">
        <v>19695</v>
      </c>
      <c r="J2309" s="337" t="s">
        <v>36</v>
      </c>
      <c r="K2309" s="337" t="s">
        <v>19695</v>
      </c>
      <c r="L2309" s="337" t="s">
        <v>19695</v>
      </c>
      <c r="M2309" s="337" t="s">
        <v>19695</v>
      </c>
      <c r="N2309" s="337" t="s">
        <v>19695</v>
      </c>
      <c r="O2309" s="337" t="s">
        <v>19695</v>
      </c>
      <c r="P2309" s="337" t="s">
        <v>19695</v>
      </c>
      <c r="Q2309" s="337" t="s">
        <v>19695</v>
      </c>
      <c r="R2309" s="337" t="s">
        <v>18</v>
      </c>
      <c r="S2309" s="337" t="s">
        <v>107</v>
      </c>
      <c r="T2309" s="337" t="s">
        <v>453</v>
      </c>
      <c r="U2309" s="337" t="s">
        <v>7617</v>
      </c>
      <c r="V2309" s="337">
        <v>6</v>
      </c>
      <c r="W2309" s="337" t="s">
        <v>19695</v>
      </c>
      <c r="X2309" s="337" t="s">
        <v>19695</v>
      </c>
      <c r="Y2309" s="337" t="s">
        <v>19695</v>
      </c>
      <c r="Z2309" s="337" t="s">
        <v>1728</v>
      </c>
      <c r="AA2309" s="337" t="s">
        <v>735</v>
      </c>
      <c r="AB2309" s="337" t="s">
        <v>718</v>
      </c>
      <c r="AC2309" s="337" t="s">
        <v>14012</v>
      </c>
    </row>
    <row r="2310" spans="1:29" ht="15.8" x14ac:dyDescent="0.25">
      <c r="A2310" s="337" t="s">
        <v>1723</v>
      </c>
      <c r="B2310" s="337" t="s">
        <v>10786</v>
      </c>
      <c r="C2310" s="337" t="s">
        <v>1821</v>
      </c>
      <c r="D2310" s="337" t="s">
        <v>449</v>
      </c>
      <c r="E2310" s="337" t="s">
        <v>7409</v>
      </c>
      <c r="F2310" s="338">
        <v>43588</v>
      </c>
      <c r="G2310" s="337" t="s">
        <v>7616</v>
      </c>
      <c r="H2310" s="338">
        <v>43603</v>
      </c>
      <c r="I2310" s="337" t="s">
        <v>19695</v>
      </c>
      <c r="J2310" s="337" t="s">
        <v>16</v>
      </c>
      <c r="K2310" s="337" t="s">
        <v>19695</v>
      </c>
      <c r="L2310" s="337" t="s">
        <v>19695</v>
      </c>
      <c r="M2310" s="337" t="s">
        <v>19695</v>
      </c>
      <c r="N2310" s="337" t="s">
        <v>19695</v>
      </c>
      <c r="O2310" s="337" t="s">
        <v>19695</v>
      </c>
      <c r="P2310" s="337" t="s">
        <v>19695</v>
      </c>
      <c r="Q2310" s="337" t="s">
        <v>19695</v>
      </c>
      <c r="R2310" s="337" t="s">
        <v>18</v>
      </c>
      <c r="S2310" s="337" t="s">
        <v>1033</v>
      </c>
      <c r="T2310" s="337" t="s">
        <v>1035</v>
      </c>
      <c r="U2310" s="337" t="s">
        <v>10787</v>
      </c>
      <c r="V2310" s="337">
        <v>8</v>
      </c>
      <c r="W2310" s="337" t="s">
        <v>19695</v>
      </c>
      <c r="X2310" s="337" t="s">
        <v>19695</v>
      </c>
      <c r="Y2310" s="337" t="s">
        <v>19695</v>
      </c>
      <c r="Z2310" s="337" t="s">
        <v>1753</v>
      </c>
      <c r="AA2310" s="337" t="s">
        <v>735</v>
      </c>
      <c r="AB2310" s="337" t="s">
        <v>718</v>
      </c>
      <c r="AC2310" s="337" t="s">
        <v>14072</v>
      </c>
    </row>
    <row r="2311" spans="1:29" ht="15.8" x14ac:dyDescent="0.25">
      <c r="A2311" s="337" t="s">
        <v>1723</v>
      </c>
      <c r="B2311" s="337" t="s">
        <v>10989</v>
      </c>
      <c r="C2311" s="337" t="s">
        <v>1725</v>
      </c>
      <c r="D2311" s="337" t="s">
        <v>13527</v>
      </c>
      <c r="E2311" s="337" t="s">
        <v>7549</v>
      </c>
      <c r="F2311" s="338">
        <v>43557</v>
      </c>
      <c r="G2311" s="337" t="s">
        <v>9467</v>
      </c>
      <c r="H2311" s="338">
        <v>43602</v>
      </c>
      <c r="I2311" s="337" t="s">
        <v>19695</v>
      </c>
      <c r="J2311" s="337" t="s">
        <v>36</v>
      </c>
      <c r="K2311" s="337" t="s">
        <v>19695</v>
      </c>
      <c r="L2311" s="337" t="s">
        <v>19695</v>
      </c>
      <c r="M2311" s="337" t="s">
        <v>19695</v>
      </c>
      <c r="N2311" s="337" t="s">
        <v>19695</v>
      </c>
      <c r="O2311" s="337" t="s">
        <v>19695</v>
      </c>
      <c r="P2311" s="337" t="s">
        <v>19695</v>
      </c>
      <c r="Q2311" s="337" t="s">
        <v>19695</v>
      </c>
      <c r="R2311" s="337" t="s">
        <v>134</v>
      </c>
      <c r="S2311" s="337" t="s">
        <v>782</v>
      </c>
      <c r="T2311" s="337" t="s">
        <v>135</v>
      </c>
      <c r="U2311" s="337" t="s">
        <v>10990</v>
      </c>
      <c r="V2311" s="337">
        <v>6</v>
      </c>
      <c r="W2311" s="337" t="s">
        <v>19695</v>
      </c>
      <c r="X2311" s="337" t="s">
        <v>19695</v>
      </c>
      <c r="Y2311" s="337" t="s">
        <v>19695</v>
      </c>
      <c r="Z2311" s="337" t="s">
        <v>1728</v>
      </c>
      <c r="AA2311" s="337" t="s">
        <v>735</v>
      </c>
      <c r="AB2311" s="337" t="s">
        <v>718</v>
      </c>
      <c r="AC2311" s="337" t="s">
        <v>14010</v>
      </c>
    </row>
    <row r="2312" spans="1:29" ht="15.8" x14ac:dyDescent="0.25">
      <c r="A2312" s="337" t="s">
        <v>1723</v>
      </c>
      <c r="B2312" s="337" t="s">
        <v>10977</v>
      </c>
      <c r="C2312" s="337" t="s">
        <v>1821</v>
      </c>
      <c r="D2312" s="337" t="s">
        <v>449</v>
      </c>
      <c r="E2312" s="337" t="s">
        <v>1781</v>
      </c>
      <c r="F2312" s="338">
        <v>43586</v>
      </c>
      <c r="G2312" s="337" t="s">
        <v>1260</v>
      </c>
      <c r="H2312" s="338">
        <v>43601</v>
      </c>
      <c r="I2312" s="337" t="s">
        <v>19695</v>
      </c>
      <c r="J2312" s="337" t="s">
        <v>36</v>
      </c>
      <c r="K2312" s="337" t="s">
        <v>19695</v>
      </c>
      <c r="L2312" s="337" t="s">
        <v>19695</v>
      </c>
      <c r="M2312" s="337" t="s">
        <v>19695</v>
      </c>
      <c r="N2312" s="337" t="s">
        <v>19695</v>
      </c>
      <c r="O2312" s="337" t="s">
        <v>19695</v>
      </c>
      <c r="P2312" s="337" t="s">
        <v>19695</v>
      </c>
      <c r="Q2312" s="337" t="s">
        <v>19695</v>
      </c>
      <c r="R2312" s="337" t="s">
        <v>920</v>
      </c>
      <c r="S2312" s="337" t="s">
        <v>921</v>
      </c>
      <c r="T2312" s="337" t="s">
        <v>921</v>
      </c>
      <c r="U2312" s="337" t="s">
        <v>10978</v>
      </c>
      <c r="V2312" s="337">
        <v>12</v>
      </c>
      <c r="W2312" s="337" t="s">
        <v>19695</v>
      </c>
      <c r="X2312" s="337" t="s">
        <v>19695</v>
      </c>
      <c r="Y2312" s="337" t="s">
        <v>19695</v>
      </c>
      <c r="Z2312" s="337" t="s">
        <v>1728</v>
      </c>
      <c r="AA2312" s="337" t="s">
        <v>735</v>
      </c>
      <c r="AB2312" s="337" t="s">
        <v>718</v>
      </c>
      <c r="AC2312" s="337" t="s">
        <v>14004</v>
      </c>
    </row>
    <row r="2313" spans="1:29" ht="15.8" x14ac:dyDescent="0.25">
      <c r="A2313" s="337" t="s">
        <v>1723</v>
      </c>
      <c r="B2313" s="337" t="s">
        <v>1259</v>
      </c>
      <c r="C2313" s="337" t="s">
        <v>1725</v>
      </c>
      <c r="D2313" s="337" t="s">
        <v>13527</v>
      </c>
      <c r="E2313" s="337" t="s">
        <v>7350</v>
      </c>
      <c r="F2313" s="338">
        <v>43580</v>
      </c>
      <c r="G2313" s="337" t="s">
        <v>1260</v>
      </c>
      <c r="H2313" s="338">
        <v>43601</v>
      </c>
      <c r="I2313" s="337" t="s">
        <v>19695</v>
      </c>
      <c r="J2313" s="337" t="s">
        <v>36</v>
      </c>
      <c r="K2313" s="337" t="s">
        <v>19695</v>
      </c>
      <c r="L2313" s="337" t="s">
        <v>19695</v>
      </c>
      <c r="M2313" s="337" t="s">
        <v>19695</v>
      </c>
      <c r="N2313" s="337" t="s">
        <v>19695</v>
      </c>
      <c r="O2313" s="337" t="s">
        <v>19695</v>
      </c>
      <c r="P2313" s="337" t="s">
        <v>19695</v>
      </c>
      <c r="Q2313" s="337" t="s">
        <v>19695</v>
      </c>
      <c r="R2313" s="337" t="s">
        <v>35</v>
      </c>
      <c r="S2313" s="337" t="s">
        <v>77</v>
      </c>
      <c r="T2313" s="337" t="s">
        <v>1261</v>
      </c>
      <c r="U2313" s="337" t="s">
        <v>1262</v>
      </c>
      <c r="V2313" s="337">
        <v>10</v>
      </c>
      <c r="W2313" s="337" t="s">
        <v>19695</v>
      </c>
      <c r="X2313" s="337" t="s">
        <v>19695</v>
      </c>
      <c r="Y2313" s="337" t="s">
        <v>19695</v>
      </c>
      <c r="Z2313" s="337" t="s">
        <v>1753</v>
      </c>
      <c r="AA2313" s="337" t="s">
        <v>717</v>
      </c>
      <c r="AB2313" s="337" t="s">
        <v>718</v>
      </c>
      <c r="AC2313" s="337" t="s">
        <v>14017</v>
      </c>
    </row>
    <row r="2314" spans="1:29" ht="15.8" x14ac:dyDescent="0.25">
      <c r="A2314" s="337" t="s">
        <v>1723</v>
      </c>
      <c r="B2314" s="337" t="s">
        <v>10370</v>
      </c>
      <c r="C2314" s="337" t="s">
        <v>1821</v>
      </c>
      <c r="D2314" s="337" t="s">
        <v>449</v>
      </c>
      <c r="E2314" s="337" t="s">
        <v>8240</v>
      </c>
      <c r="F2314" s="338">
        <v>43561</v>
      </c>
      <c r="G2314" s="337" t="s">
        <v>8104</v>
      </c>
      <c r="H2314" s="338">
        <v>43600</v>
      </c>
      <c r="I2314" s="337" t="s">
        <v>19695</v>
      </c>
      <c r="J2314" s="337" t="s">
        <v>36</v>
      </c>
      <c r="K2314" s="337" t="s">
        <v>19695</v>
      </c>
      <c r="L2314" s="337" t="s">
        <v>19695</v>
      </c>
      <c r="M2314" s="337" t="s">
        <v>19695</v>
      </c>
      <c r="N2314" s="337" t="s">
        <v>19695</v>
      </c>
      <c r="O2314" s="337" t="s">
        <v>19695</v>
      </c>
      <c r="P2314" s="337" t="s">
        <v>19695</v>
      </c>
      <c r="Q2314" s="337" t="s">
        <v>19695</v>
      </c>
      <c r="R2314" s="337" t="s">
        <v>130</v>
      </c>
      <c r="S2314" s="337" t="s">
        <v>940</v>
      </c>
      <c r="T2314" s="337" t="s">
        <v>925</v>
      </c>
      <c r="U2314" s="337" t="s">
        <v>10369</v>
      </c>
      <c r="V2314" s="337">
        <v>8</v>
      </c>
      <c r="W2314" s="337" t="s">
        <v>19695</v>
      </c>
      <c r="X2314" s="337" t="s">
        <v>19695</v>
      </c>
      <c r="Y2314" s="337" t="s">
        <v>19695</v>
      </c>
      <c r="Z2314" s="337" t="s">
        <v>1728</v>
      </c>
      <c r="AA2314" s="337" t="s">
        <v>735</v>
      </c>
      <c r="AB2314" s="337" t="s">
        <v>718</v>
      </c>
      <c r="AC2314" s="337" t="s">
        <v>14023</v>
      </c>
    </row>
    <row r="2315" spans="1:29" ht="15.8" x14ac:dyDescent="0.25">
      <c r="A2315" s="337" t="s">
        <v>1723</v>
      </c>
      <c r="B2315" s="337" t="s">
        <v>8144</v>
      </c>
      <c r="C2315" s="337" t="s">
        <v>1821</v>
      </c>
      <c r="D2315" s="337" t="s">
        <v>449</v>
      </c>
      <c r="E2315" s="337" t="s">
        <v>7877</v>
      </c>
      <c r="F2315" s="338">
        <v>43570</v>
      </c>
      <c r="G2315" s="337" t="s">
        <v>8104</v>
      </c>
      <c r="H2315" s="338">
        <v>43600</v>
      </c>
      <c r="I2315" s="337" t="s">
        <v>19695</v>
      </c>
      <c r="J2315" s="337" t="s">
        <v>36</v>
      </c>
      <c r="K2315" s="337" t="s">
        <v>19695</v>
      </c>
      <c r="L2315" s="337" t="s">
        <v>19695</v>
      </c>
      <c r="M2315" s="337" t="s">
        <v>19695</v>
      </c>
      <c r="N2315" s="337" t="s">
        <v>19695</v>
      </c>
      <c r="O2315" s="337" t="s">
        <v>19695</v>
      </c>
      <c r="P2315" s="337" t="s">
        <v>19695</v>
      </c>
      <c r="Q2315" s="337" t="s">
        <v>19695</v>
      </c>
      <c r="R2315" s="337" t="s">
        <v>144</v>
      </c>
      <c r="S2315" s="337" t="s">
        <v>97</v>
      </c>
      <c r="T2315" s="337" t="s">
        <v>4753</v>
      </c>
      <c r="U2315" s="337" t="s">
        <v>1587</v>
      </c>
      <c r="V2315" s="337">
        <v>15</v>
      </c>
      <c r="W2315" s="337" t="s">
        <v>19695</v>
      </c>
      <c r="X2315" s="337" t="s">
        <v>19695</v>
      </c>
      <c r="Y2315" s="337" t="s">
        <v>19695</v>
      </c>
      <c r="Z2315" s="337" t="s">
        <v>1728</v>
      </c>
      <c r="AA2315" s="337" t="s">
        <v>717</v>
      </c>
      <c r="AB2315" s="337" t="s">
        <v>718</v>
      </c>
      <c r="AC2315" s="337" t="s">
        <v>14024</v>
      </c>
    </row>
    <row r="2316" spans="1:29" ht="15.8" x14ac:dyDescent="0.25">
      <c r="A2316" s="337" t="s">
        <v>1723</v>
      </c>
      <c r="B2316" s="337" t="s">
        <v>11058</v>
      </c>
      <c r="C2316" s="337" t="s">
        <v>1725</v>
      </c>
      <c r="D2316" s="337" t="s">
        <v>13527</v>
      </c>
      <c r="E2316" s="337" t="s">
        <v>8017</v>
      </c>
      <c r="F2316" s="338">
        <v>43552</v>
      </c>
      <c r="G2316" s="337" t="s">
        <v>8104</v>
      </c>
      <c r="H2316" s="338">
        <v>43600</v>
      </c>
      <c r="I2316" s="337" t="s">
        <v>19695</v>
      </c>
      <c r="J2316" s="337" t="s">
        <v>36</v>
      </c>
      <c r="K2316" s="337" t="s">
        <v>19695</v>
      </c>
      <c r="L2316" s="337" t="s">
        <v>19695</v>
      </c>
      <c r="M2316" s="337" t="s">
        <v>19695</v>
      </c>
      <c r="N2316" s="337" t="s">
        <v>19695</v>
      </c>
      <c r="O2316" s="337" t="s">
        <v>19695</v>
      </c>
      <c r="P2316" s="337" t="s">
        <v>19695</v>
      </c>
      <c r="Q2316" s="337" t="s">
        <v>19695</v>
      </c>
      <c r="R2316" s="337" t="s">
        <v>134</v>
      </c>
      <c r="S2316" s="337" t="s">
        <v>782</v>
      </c>
      <c r="T2316" s="337" t="s">
        <v>782</v>
      </c>
      <c r="U2316" s="337" t="s">
        <v>11059</v>
      </c>
      <c r="V2316" s="337">
        <v>12</v>
      </c>
      <c r="W2316" s="337" t="s">
        <v>19695</v>
      </c>
      <c r="X2316" s="337" t="s">
        <v>19695</v>
      </c>
      <c r="Y2316" s="337" t="s">
        <v>19695</v>
      </c>
      <c r="Z2316" s="337" t="s">
        <v>1728</v>
      </c>
      <c r="AA2316" s="337" t="s">
        <v>735</v>
      </c>
      <c r="AB2316" s="337" t="s">
        <v>718</v>
      </c>
      <c r="AC2316" s="337" t="s">
        <v>14052</v>
      </c>
    </row>
    <row r="2317" spans="1:29" ht="15.8" x14ac:dyDescent="0.25">
      <c r="A2317" s="337" t="s">
        <v>1723</v>
      </c>
      <c r="B2317" s="337" t="s">
        <v>8103</v>
      </c>
      <c r="C2317" s="337" t="s">
        <v>1821</v>
      </c>
      <c r="D2317" s="337" t="s">
        <v>449</v>
      </c>
      <c r="E2317" s="337" t="s">
        <v>7332</v>
      </c>
      <c r="F2317" s="338">
        <v>43498</v>
      </c>
      <c r="G2317" s="337" t="s">
        <v>8104</v>
      </c>
      <c r="H2317" s="338">
        <v>43600</v>
      </c>
      <c r="I2317" s="337" t="s">
        <v>19695</v>
      </c>
      <c r="J2317" s="337" t="s">
        <v>36</v>
      </c>
      <c r="K2317" s="337" t="s">
        <v>19695</v>
      </c>
      <c r="L2317" s="337" t="s">
        <v>19695</v>
      </c>
      <c r="M2317" s="337" t="s">
        <v>19695</v>
      </c>
      <c r="N2317" s="337" t="s">
        <v>19695</v>
      </c>
      <c r="O2317" s="337" t="s">
        <v>19695</v>
      </c>
      <c r="P2317" s="337" t="s">
        <v>19695</v>
      </c>
      <c r="Q2317" s="337" t="s">
        <v>19695</v>
      </c>
      <c r="R2317" s="337" t="s">
        <v>70</v>
      </c>
      <c r="S2317" s="337" t="s">
        <v>2055</v>
      </c>
      <c r="T2317" s="337" t="s">
        <v>5357</v>
      </c>
      <c r="U2317" s="337" t="s">
        <v>8105</v>
      </c>
      <c r="V2317" s="337">
        <v>10</v>
      </c>
      <c r="W2317" s="337" t="s">
        <v>19695</v>
      </c>
      <c r="X2317" s="337" t="s">
        <v>19695</v>
      </c>
      <c r="Y2317" s="337" t="s">
        <v>19695</v>
      </c>
      <c r="Z2317" s="337" t="s">
        <v>1753</v>
      </c>
      <c r="AA2317" s="337" t="s">
        <v>717</v>
      </c>
      <c r="AB2317" s="337" t="s">
        <v>718</v>
      </c>
      <c r="AC2317" s="337" t="s">
        <v>14003</v>
      </c>
    </row>
    <row r="2318" spans="1:29" ht="15.8" x14ac:dyDescent="0.25">
      <c r="A2318" s="337" t="s">
        <v>1723</v>
      </c>
      <c r="B2318" s="337" t="s">
        <v>8556</v>
      </c>
      <c r="C2318" s="337" t="s">
        <v>1821</v>
      </c>
      <c r="D2318" s="337" t="s">
        <v>449</v>
      </c>
      <c r="E2318" s="337" t="s">
        <v>7874</v>
      </c>
      <c r="F2318" s="338">
        <v>43574</v>
      </c>
      <c r="G2318" s="337" t="s">
        <v>8104</v>
      </c>
      <c r="H2318" s="338">
        <v>43600</v>
      </c>
      <c r="I2318" s="337" t="s">
        <v>19695</v>
      </c>
      <c r="J2318" s="337" t="s">
        <v>16</v>
      </c>
      <c r="K2318" s="337" t="s">
        <v>19695</v>
      </c>
      <c r="L2318" s="337" t="s">
        <v>19695</v>
      </c>
      <c r="M2318" s="337" t="s">
        <v>19695</v>
      </c>
      <c r="N2318" s="337" t="s">
        <v>19695</v>
      </c>
      <c r="O2318" s="337" t="s">
        <v>19695</v>
      </c>
      <c r="P2318" s="337" t="s">
        <v>19695</v>
      </c>
      <c r="Q2318" s="337" t="s">
        <v>19695</v>
      </c>
      <c r="R2318" s="337" t="s">
        <v>35</v>
      </c>
      <c r="S2318" s="337" t="s">
        <v>404</v>
      </c>
      <c r="T2318" s="337" t="s">
        <v>2225</v>
      </c>
      <c r="U2318" s="337" t="s">
        <v>2225</v>
      </c>
      <c r="V2318" s="337">
        <v>10</v>
      </c>
      <c r="W2318" s="337" t="s">
        <v>19695</v>
      </c>
      <c r="X2318" s="337" t="s">
        <v>19695</v>
      </c>
      <c r="Y2318" s="337" t="s">
        <v>19695</v>
      </c>
      <c r="Z2318" s="337" t="s">
        <v>1753</v>
      </c>
      <c r="AA2318" s="337" t="s">
        <v>717</v>
      </c>
      <c r="AB2318" s="337" t="s">
        <v>718</v>
      </c>
      <c r="AC2318" s="337" t="s">
        <v>14012</v>
      </c>
    </row>
    <row r="2319" spans="1:29" ht="15.8" x14ac:dyDescent="0.25">
      <c r="A2319" s="337" t="s">
        <v>1723</v>
      </c>
      <c r="B2319" s="337" t="s">
        <v>8156</v>
      </c>
      <c r="C2319" s="337" t="s">
        <v>1821</v>
      </c>
      <c r="D2319" s="337" t="s">
        <v>449</v>
      </c>
      <c r="E2319" s="337" t="s">
        <v>6482</v>
      </c>
      <c r="F2319" s="338">
        <v>43395</v>
      </c>
      <c r="G2319" s="337" t="s">
        <v>8157</v>
      </c>
      <c r="H2319" s="338">
        <v>43599</v>
      </c>
      <c r="I2319" s="337" t="s">
        <v>19695</v>
      </c>
      <c r="J2319" s="337" t="s">
        <v>16</v>
      </c>
      <c r="K2319" s="337" t="s">
        <v>19695</v>
      </c>
      <c r="L2319" s="337" t="s">
        <v>19695</v>
      </c>
      <c r="M2319" s="337" t="s">
        <v>19695</v>
      </c>
      <c r="N2319" s="337" t="s">
        <v>19695</v>
      </c>
      <c r="O2319" s="337" t="s">
        <v>19695</v>
      </c>
      <c r="P2319" s="337" t="s">
        <v>19695</v>
      </c>
      <c r="Q2319" s="337" t="s">
        <v>19695</v>
      </c>
      <c r="R2319" s="337" t="s">
        <v>144</v>
      </c>
      <c r="S2319" s="337" t="s">
        <v>446</v>
      </c>
      <c r="T2319" s="337" t="s">
        <v>55</v>
      </c>
      <c r="U2319" s="337" t="s">
        <v>388</v>
      </c>
      <c r="V2319" s="337">
        <v>4</v>
      </c>
      <c r="W2319" s="337" t="s">
        <v>19695</v>
      </c>
      <c r="X2319" s="337" t="s">
        <v>19695</v>
      </c>
      <c r="Y2319" s="337" t="s">
        <v>19695</v>
      </c>
      <c r="Z2319" s="337" t="s">
        <v>1728</v>
      </c>
      <c r="AA2319" s="337" t="s">
        <v>717</v>
      </c>
      <c r="AB2319" s="337" t="s">
        <v>718</v>
      </c>
      <c r="AC2319" s="337" t="s">
        <v>14062</v>
      </c>
    </row>
    <row r="2320" spans="1:29" ht="15.8" x14ac:dyDescent="0.25">
      <c r="A2320" s="337" t="s">
        <v>1723</v>
      </c>
      <c r="B2320" s="337" t="s">
        <v>8387</v>
      </c>
      <c r="C2320" s="337" t="s">
        <v>1821</v>
      </c>
      <c r="D2320" s="337" t="s">
        <v>449</v>
      </c>
      <c r="E2320" s="337" t="s">
        <v>7873</v>
      </c>
      <c r="F2320" s="338">
        <v>43568</v>
      </c>
      <c r="G2320" s="337" t="s">
        <v>8388</v>
      </c>
      <c r="H2320" s="338">
        <v>43598</v>
      </c>
      <c r="I2320" s="337" t="s">
        <v>19695</v>
      </c>
      <c r="J2320" s="337" t="s">
        <v>16</v>
      </c>
      <c r="K2320" s="337" t="s">
        <v>19695</v>
      </c>
      <c r="L2320" s="337" t="s">
        <v>19695</v>
      </c>
      <c r="M2320" s="337" t="s">
        <v>19695</v>
      </c>
      <c r="N2320" s="337" t="s">
        <v>19695</v>
      </c>
      <c r="O2320" s="337" t="s">
        <v>19695</v>
      </c>
      <c r="P2320" s="337" t="s">
        <v>19695</v>
      </c>
      <c r="Q2320" s="337" t="s">
        <v>19695</v>
      </c>
      <c r="R2320" s="337" t="s">
        <v>56</v>
      </c>
      <c r="S2320" s="337" t="s">
        <v>750</v>
      </c>
      <c r="T2320" s="337" t="s">
        <v>410</v>
      </c>
      <c r="U2320" s="337" t="s">
        <v>8389</v>
      </c>
      <c r="V2320" s="337">
        <v>12</v>
      </c>
      <c r="W2320" s="337" t="s">
        <v>19695</v>
      </c>
      <c r="X2320" s="337" t="s">
        <v>19695</v>
      </c>
      <c r="Y2320" s="337" t="s">
        <v>19695</v>
      </c>
      <c r="Z2320" s="337" t="s">
        <v>1753</v>
      </c>
      <c r="AA2320" s="337" t="s">
        <v>717</v>
      </c>
      <c r="AB2320" s="337" t="s">
        <v>718</v>
      </c>
      <c r="AC2320" s="337" t="s">
        <v>14008</v>
      </c>
    </row>
    <row r="2321" spans="1:29" ht="15.8" x14ac:dyDescent="0.25">
      <c r="A2321" s="337" t="s">
        <v>1723</v>
      </c>
      <c r="B2321" s="337" t="s">
        <v>8951</v>
      </c>
      <c r="C2321" s="337" t="s">
        <v>1821</v>
      </c>
      <c r="D2321" s="337" t="s">
        <v>449</v>
      </c>
      <c r="E2321" s="337" t="s">
        <v>7335</v>
      </c>
      <c r="F2321" s="338">
        <v>43579</v>
      </c>
      <c r="G2321" s="337" t="s">
        <v>7495</v>
      </c>
      <c r="H2321" s="338">
        <v>43597</v>
      </c>
      <c r="I2321" s="337" t="s">
        <v>19695</v>
      </c>
      <c r="J2321" s="337" t="s">
        <v>16</v>
      </c>
      <c r="K2321" s="337" t="s">
        <v>19695</v>
      </c>
      <c r="L2321" s="337" t="s">
        <v>19695</v>
      </c>
      <c r="M2321" s="337" t="s">
        <v>19695</v>
      </c>
      <c r="N2321" s="337" t="s">
        <v>19695</v>
      </c>
      <c r="O2321" s="337" t="s">
        <v>19695</v>
      </c>
      <c r="P2321" s="337" t="s">
        <v>19695</v>
      </c>
      <c r="Q2321" s="337" t="s">
        <v>19695</v>
      </c>
      <c r="R2321" s="337" t="s">
        <v>15</v>
      </c>
      <c r="S2321" s="337" t="s">
        <v>1519</v>
      </c>
      <c r="T2321" s="337" t="s">
        <v>6312</v>
      </c>
      <c r="U2321" s="337" t="s">
        <v>8952</v>
      </c>
      <c r="V2321" s="337">
        <v>10</v>
      </c>
      <c r="W2321" s="337" t="s">
        <v>19695</v>
      </c>
      <c r="X2321" s="337" t="s">
        <v>19695</v>
      </c>
      <c r="Y2321" s="337" t="s">
        <v>19695</v>
      </c>
      <c r="Z2321" s="337" t="s">
        <v>1728</v>
      </c>
      <c r="AA2321" s="337" t="s">
        <v>717</v>
      </c>
      <c r="AB2321" s="337" t="s">
        <v>718</v>
      </c>
      <c r="AC2321" s="337" t="s">
        <v>14006</v>
      </c>
    </row>
    <row r="2322" spans="1:29" ht="15.8" x14ac:dyDescent="0.25">
      <c r="A2322" s="337" t="s">
        <v>1723</v>
      </c>
      <c r="B2322" s="337" t="s">
        <v>7493</v>
      </c>
      <c r="C2322" s="337" t="s">
        <v>1821</v>
      </c>
      <c r="D2322" s="337" t="s">
        <v>449</v>
      </c>
      <c r="E2322" s="337" t="s">
        <v>7494</v>
      </c>
      <c r="F2322" s="338">
        <v>43429</v>
      </c>
      <c r="G2322" s="337" t="s">
        <v>7495</v>
      </c>
      <c r="H2322" s="338">
        <v>43597</v>
      </c>
      <c r="I2322" s="337" t="s">
        <v>19695</v>
      </c>
      <c r="J2322" s="337" t="s">
        <v>16</v>
      </c>
      <c r="K2322" s="337" t="s">
        <v>19695</v>
      </c>
      <c r="L2322" s="337" t="s">
        <v>19695</v>
      </c>
      <c r="M2322" s="337" t="s">
        <v>19695</v>
      </c>
      <c r="N2322" s="337" t="s">
        <v>19695</v>
      </c>
      <c r="O2322" s="337" t="s">
        <v>19695</v>
      </c>
      <c r="P2322" s="337" t="s">
        <v>19695</v>
      </c>
      <c r="Q2322" s="337" t="s">
        <v>19695</v>
      </c>
      <c r="R2322" s="337" t="s">
        <v>144</v>
      </c>
      <c r="S2322" s="337" t="s">
        <v>446</v>
      </c>
      <c r="T2322" s="337" t="s">
        <v>55</v>
      </c>
      <c r="U2322" s="337" t="s">
        <v>388</v>
      </c>
      <c r="V2322" s="337">
        <v>4</v>
      </c>
      <c r="W2322" s="337" t="s">
        <v>19695</v>
      </c>
      <c r="X2322" s="337" t="s">
        <v>19695</v>
      </c>
      <c r="Y2322" s="337" t="s">
        <v>19695</v>
      </c>
      <c r="Z2322" s="337" t="s">
        <v>1728</v>
      </c>
      <c r="AA2322" s="337" t="s">
        <v>717</v>
      </c>
      <c r="AB2322" s="337" t="s">
        <v>718</v>
      </c>
      <c r="AC2322" s="337" t="s">
        <v>14062</v>
      </c>
    </row>
    <row r="2323" spans="1:29" ht="15.8" x14ac:dyDescent="0.25">
      <c r="A2323" s="337" t="s">
        <v>1723</v>
      </c>
      <c r="B2323" s="337" t="s">
        <v>8106</v>
      </c>
      <c r="C2323" s="337" t="s">
        <v>1821</v>
      </c>
      <c r="D2323" s="337" t="s">
        <v>449</v>
      </c>
      <c r="E2323" s="337" t="s">
        <v>7380</v>
      </c>
      <c r="F2323" s="338">
        <v>43532</v>
      </c>
      <c r="G2323" s="337" t="s">
        <v>7495</v>
      </c>
      <c r="H2323" s="338">
        <v>43597</v>
      </c>
      <c r="I2323" s="337" t="s">
        <v>19695</v>
      </c>
      <c r="J2323" s="337" t="s">
        <v>36</v>
      </c>
      <c r="K2323" s="337" t="s">
        <v>19695</v>
      </c>
      <c r="L2323" s="337" t="s">
        <v>19695</v>
      </c>
      <c r="M2323" s="337" t="s">
        <v>19695</v>
      </c>
      <c r="N2323" s="337" t="s">
        <v>19695</v>
      </c>
      <c r="O2323" s="337" t="s">
        <v>19695</v>
      </c>
      <c r="P2323" s="337" t="s">
        <v>19695</v>
      </c>
      <c r="Q2323" s="337" t="s">
        <v>19695</v>
      </c>
      <c r="R2323" s="337" t="s">
        <v>75</v>
      </c>
      <c r="S2323" s="337" t="s">
        <v>83</v>
      </c>
      <c r="T2323" s="337" t="s">
        <v>1150</v>
      </c>
      <c r="U2323" s="337" t="s">
        <v>2264</v>
      </c>
      <c r="V2323" s="337">
        <v>10</v>
      </c>
      <c r="W2323" s="337" t="s">
        <v>19695</v>
      </c>
      <c r="X2323" s="337" t="s">
        <v>19695</v>
      </c>
      <c r="Y2323" s="337" t="s">
        <v>19695</v>
      </c>
      <c r="Z2323" s="337" t="s">
        <v>1753</v>
      </c>
      <c r="AA2323" s="337" t="s">
        <v>717</v>
      </c>
      <c r="AB2323" s="337" t="s">
        <v>718</v>
      </c>
      <c r="AC2323" s="337" t="s">
        <v>14003</v>
      </c>
    </row>
    <row r="2324" spans="1:29" ht="15.8" x14ac:dyDescent="0.25">
      <c r="A2324" s="337" t="s">
        <v>1723</v>
      </c>
      <c r="B2324" s="337" t="s">
        <v>10804</v>
      </c>
      <c r="C2324" s="337" t="s">
        <v>1788</v>
      </c>
      <c r="D2324" s="337" t="s">
        <v>1730</v>
      </c>
      <c r="E2324" s="337" t="s">
        <v>8386</v>
      </c>
      <c r="F2324" s="338">
        <v>43566</v>
      </c>
      <c r="G2324" s="337" t="s">
        <v>7945</v>
      </c>
      <c r="H2324" s="338">
        <v>43596</v>
      </c>
      <c r="I2324" s="337" t="s">
        <v>19695</v>
      </c>
      <c r="J2324" s="337" t="s">
        <v>36</v>
      </c>
      <c r="K2324" s="337" t="s">
        <v>19695</v>
      </c>
      <c r="L2324" s="337" t="s">
        <v>19695</v>
      </c>
      <c r="M2324" s="337" t="s">
        <v>19695</v>
      </c>
      <c r="N2324" s="337" t="s">
        <v>19695</v>
      </c>
      <c r="O2324" s="337" t="s">
        <v>19695</v>
      </c>
      <c r="P2324" s="337" t="s">
        <v>19695</v>
      </c>
      <c r="Q2324" s="337" t="s">
        <v>19695</v>
      </c>
      <c r="R2324" s="337" t="s">
        <v>15</v>
      </c>
      <c r="S2324" s="337" t="s">
        <v>1086</v>
      </c>
      <c r="T2324" s="337" t="s">
        <v>1095</v>
      </c>
      <c r="U2324" s="337" t="s">
        <v>1095</v>
      </c>
      <c r="V2324" s="337">
        <v>8</v>
      </c>
      <c r="W2324" s="337" t="s">
        <v>19695</v>
      </c>
      <c r="X2324" s="337" t="s">
        <v>19695</v>
      </c>
      <c r="Y2324" s="337" t="s">
        <v>19695</v>
      </c>
      <c r="Z2324" s="337" t="s">
        <v>1728</v>
      </c>
      <c r="AA2324" s="337" t="s">
        <v>717</v>
      </c>
      <c r="AB2324" s="337" t="s">
        <v>718</v>
      </c>
      <c r="AC2324" s="337" t="s">
        <v>14031</v>
      </c>
    </row>
    <row r="2325" spans="1:29" ht="15.8" x14ac:dyDescent="0.25">
      <c r="A2325" s="337" t="s">
        <v>1723</v>
      </c>
      <c r="B2325" s="337" t="s">
        <v>7944</v>
      </c>
      <c r="C2325" s="337" t="s">
        <v>1821</v>
      </c>
      <c r="D2325" s="337" t="s">
        <v>449</v>
      </c>
      <c r="E2325" s="337" t="s">
        <v>7243</v>
      </c>
      <c r="F2325" s="338">
        <v>43455</v>
      </c>
      <c r="G2325" s="337" t="s">
        <v>7945</v>
      </c>
      <c r="H2325" s="338">
        <v>43596</v>
      </c>
      <c r="I2325" s="337" t="s">
        <v>19695</v>
      </c>
      <c r="J2325" s="337" t="s">
        <v>36</v>
      </c>
      <c r="K2325" s="337" t="s">
        <v>19695</v>
      </c>
      <c r="L2325" s="337" t="s">
        <v>19695</v>
      </c>
      <c r="M2325" s="337" t="s">
        <v>19695</v>
      </c>
      <c r="N2325" s="337" t="s">
        <v>19695</v>
      </c>
      <c r="O2325" s="337" t="s">
        <v>19695</v>
      </c>
      <c r="P2325" s="337" t="s">
        <v>19695</v>
      </c>
      <c r="Q2325" s="337" t="s">
        <v>19695</v>
      </c>
      <c r="R2325" s="337" t="s">
        <v>109</v>
      </c>
      <c r="S2325" s="337" t="s">
        <v>1126</v>
      </c>
      <c r="T2325" s="337" t="s">
        <v>1127</v>
      </c>
      <c r="U2325" s="337" t="s">
        <v>7946</v>
      </c>
      <c r="V2325" s="337">
        <v>6</v>
      </c>
      <c r="W2325" s="337" t="s">
        <v>19695</v>
      </c>
      <c r="X2325" s="337" t="s">
        <v>19695</v>
      </c>
      <c r="Y2325" s="337" t="s">
        <v>19695</v>
      </c>
      <c r="Z2325" s="337" t="s">
        <v>1728</v>
      </c>
      <c r="AA2325" s="337" t="s">
        <v>717</v>
      </c>
      <c r="AB2325" s="337" t="s">
        <v>718</v>
      </c>
      <c r="AC2325" s="337" t="s">
        <v>14089</v>
      </c>
    </row>
    <row r="2326" spans="1:29" ht="15.8" x14ac:dyDescent="0.25">
      <c r="A2326" s="337" t="s">
        <v>1723</v>
      </c>
      <c r="B2326" s="337" t="s">
        <v>8385</v>
      </c>
      <c r="C2326" s="337" t="s">
        <v>1821</v>
      </c>
      <c r="D2326" s="337" t="s">
        <v>449</v>
      </c>
      <c r="E2326" s="337" t="s">
        <v>8386</v>
      </c>
      <c r="F2326" s="338">
        <v>43566</v>
      </c>
      <c r="G2326" s="337" t="s">
        <v>7945</v>
      </c>
      <c r="H2326" s="338">
        <v>43596</v>
      </c>
      <c r="I2326" s="337" t="s">
        <v>19695</v>
      </c>
      <c r="J2326" s="337" t="s">
        <v>16</v>
      </c>
      <c r="K2326" s="337" t="s">
        <v>19695</v>
      </c>
      <c r="L2326" s="337" t="s">
        <v>19695</v>
      </c>
      <c r="M2326" s="337" t="s">
        <v>19695</v>
      </c>
      <c r="N2326" s="337" t="s">
        <v>19695</v>
      </c>
      <c r="O2326" s="337" t="s">
        <v>19695</v>
      </c>
      <c r="P2326" s="337" t="s">
        <v>19695</v>
      </c>
      <c r="Q2326" s="337" t="s">
        <v>19695</v>
      </c>
      <c r="R2326" s="337" t="s">
        <v>56</v>
      </c>
      <c r="S2326" s="337" t="s">
        <v>750</v>
      </c>
      <c r="T2326" s="337" t="s">
        <v>1390</v>
      </c>
      <c r="U2326" s="337" t="s">
        <v>1391</v>
      </c>
      <c r="V2326" s="337">
        <v>10</v>
      </c>
      <c r="W2326" s="337" t="s">
        <v>19695</v>
      </c>
      <c r="X2326" s="337" t="s">
        <v>19695</v>
      </c>
      <c r="Y2326" s="337" t="s">
        <v>19695</v>
      </c>
      <c r="Z2326" s="337" t="s">
        <v>1753</v>
      </c>
      <c r="AA2326" s="337" t="s">
        <v>717</v>
      </c>
      <c r="AB2326" s="337" t="s">
        <v>718</v>
      </c>
      <c r="AC2326" s="337" t="s">
        <v>14008</v>
      </c>
    </row>
    <row r="2327" spans="1:29" ht="15.8" x14ac:dyDescent="0.25">
      <c r="A2327" s="337" t="s">
        <v>1723</v>
      </c>
      <c r="B2327" s="337" t="s">
        <v>10966</v>
      </c>
      <c r="C2327" s="337" t="s">
        <v>1821</v>
      </c>
      <c r="D2327" s="337" t="s">
        <v>449</v>
      </c>
      <c r="E2327" s="337" t="s">
        <v>7748</v>
      </c>
      <c r="F2327" s="338">
        <v>43535</v>
      </c>
      <c r="G2327" s="337" t="s">
        <v>8382</v>
      </c>
      <c r="H2327" s="338">
        <v>43595</v>
      </c>
      <c r="I2327" s="337" t="s">
        <v>19695</v>
      </c>
      <c r="J2327" s="337" t="s">
        <v>16</v>
      </c>
      <c r="K2327" s="337" t="s">
        <v>19695</v>
      </c>
      <c r="L2327" s="337" t="s">
        <v>19695</v>
      </c>
      <c r="M2327" s="337" t="s">
        <v>19695</v>
      </c>
      <c r="N2327" s="337" t="s">
        <v>19695</v>
      </c>
      <c r="O2327" s="337" t="s">
        <v>19695</v>
      </c>
      <c r="P2327" s="337" t="s">
        <v>19695</v>
      </c>
      <c r="Q2327" s="337" t="s">
        <v>19695</v>
      </c>
      <c r="R2327" s="337" t="s">
        <v>52</v>
      </c>
      <c r="S2327" s="337" t="s">
        <v>53</v>
      </c>
      <c r="T2327" s="337" t="s">
        <v>1613</v>
      </c>
      <c r="U2327" s="337" t="s">
        <v>10967</v>
      </c>
      <c r="V2327" s="337">
        <v>4</v>
      </c>
      <c r="W2327" s="337" t="s">
        <v>19695</v>
      </c>
      <c r="X2327" s="337" t="s">
        <v>19695</v>
      </c>
      <c r="Y2327" s="337" t="s">
        <v>19695</v>
      </c>
      <c r="Z2327" s="337" t="s">
        <v>1745</v>
      </c>
      <c r="AA2327" s="337" t="s">
        <v>897</v>
      </c>
      <c r="AB2327" s="337" t="s">
        <v>854</v>
      </c>
      <c r="AC2327" s="337" t="s">
        <v>13999</v>
      </c>
    </row>
    <row r="2328" spans="1:29" ht="15.8" x14ac:dyDescent="0.25">
      <c r="A2328" s="337" t="s">
        <v>1723</v>
      </c>
      <c r="B2328" s="337" t="s">
        <v>10283</v>
      </c>
      <c r="C2328" s="337" t="s">
        <v>1821</v>
      </c>
      <c r="D2328" s="337" t="s">
        <v>449</v>
      </c>
      <c r="E2328" s="337" t="s">
        <v>8093</v>
      </c>
      <c r="F2328" s="338">
        <v>43576</v>
      </c>
      <c r="G2328" s="337" t="s">
        <v>8382</v>
      </c>
      <c r="H2328" s="338">
        <v>43595</v>
      </c>
      <c r="I2328" s="337" t="s">
        <v>19695</v>
      </c>
      <c r="J2328" s="337" t="s">
        <v>36</v>
      </c>
      <c r="K2328" s="337" t="s">
        <v>19695</v>
      </c>
      <c r="L2328" s="337" t="s">
        <v>19695</v>
      </c>
      <c r="M2328" s="337" t="s">
        <v>19695</v>
      </c>
      <c r="N2328" s="337" t="s">
        <v>19695</v>
      </c>
      <c r="O2328" s="337" t="s">
        <v>19695</v>
      </c>
      <c r="P2328" s="337" t="s">
        <v>19695</v>
      </c>
      <c r="Q2328" s="337" t="s">
        <v>19695</v>
      </c>
      <c r="R2328" s="337" t="s">
        <v>98</v>
      </c>
      <c r="S2328" s="337" t="s">
        <v>124</v>
      </c>
      <c r="T2328" s="337" t="s">
        <v>1887</v>
      </c>
      <c r="U2328" s="337" t="s">
        <v>10284</v>
      </c>
      <c r="V2328" s="337">
        <v>8</v>
      </c>
      <c r="W2328" s="337" t="s">
        <v>19695</v>
      </c>
      <c r="X2328" s="337" t="s">
        <v>19695</v>
      </c>
      <c r="Y2328" s="337" t="s">
        <v>19695</v>
      </c>
      <c r="Z2328" s="337" t="s">
        <v>1753</v>
      </c>
      <c r="AA2328" s="337" t="s">
        <v>717</v>
      </c>
      <c r="AB2328" s="337" t="s">
        <v>718</v>
      </c>
      <c r="AC2328" s="337" t="s">
        <v>14004</v>
      </c>
    </row>
    <row r="2329" spans="1:29" ht="15.8" x14ac:dyDescent="0.25">
      <c r="A2329" s="337" t="s">
        <v>1723</v>
      </c>
      <c r="B2329" s="337" t="s">
        <v>8381</v>
      </c>
      <c r="C2329" s="337" t="s">
        <v>1821</v>
      </c>
      <c r="D2329" s="337" t="s">
        <v>449</v>
      </c>
      <c r="E2329" s="337" t="s">
        <v>7911</v>
      </c>
      <c r="F2329" s="338">
        <v>43505</v>
      </c>
      <c r="G2329" s="337" t="s">
        <v>8382</v>
      </c>
      <c r="H2329" s="338">
        <v>43595</v>
      </c>
      <c r="I2329" s="337" t="s">
        <v>19695</v>
      </c>
      <c r="J2329" s="337" t="s">
        <v>16</v>
      </c>
      <c r="K2329" s="337" t="s">
        <v>19695</v>
      </c>
      <c r="L2329" s="337" t="s">
        <v>19695</v>
      </c>
      <c r="M2329" s="337" t="s">
        <v>19695</v>
      </c>
      <c r="N2329" s="337" t="s">
        <v>19695</v>
      </c>
      <c r="O2329" s="337" t="s">
        <v>19695</v>
      </c>
      <c r="P2329" s="337" t="s">
        <v>19695</v>
      </c>
      <c r="Q2329" s="337" t="s">
        <v>19695</v>
      </c>
      <c r="R2329" s="337" t="s">
        <v>130</v>
      </c>
      <c r="S2329" s="337" t="s">
        <v>130</v>
      </c>
      <c r="T2329" s="337" t="s">
        <v>8383</v>
      </c>
      <c r="U2329" s="337" t="s">
        <v>4861</v>
      </c>
      <c r="V2329" s="337">
        <v>10</v>
      </c>
      <c r="W2329" s="337" t="s">
        <v>19695</v>
      </c>
      <c r="X2329" s="337" t="s">
        <v>19695</v>
      </c>
      <c r="Y2329" s="337" t="s">
        <v>19695</v>
      </c>
      <c r="Z2329" s="337" t="s">
        <v>1753</v>
      </c>
      <c r="AA2329" s="337" t="s">
        <v>717</v>
      </c>
      <c r="AB2329" s="337" t="s">
        <v>718</v>
      </c>
      <c r="AC2329" s="337" t="s">
        <v>14008</v>
      </c>
    </row>
    <row r="2330" spans="1:29" ht="15.8" x14ac:dyDescent="0.25">
      <c r="A2330" s="337" t="s">
        <v>1723</v>
      </c>
      <c r="B2330" s="337" t="s">
        <v>8384</v>
      </c>
      <c r="C2330" s="337" t="s">
        <v>1821</v>
      </c>
      <c r="D2330" s="337" t="s">
        <v>449</v>
      </c>
      <c r="E2330" s="337" t="s">
        <v>7563</v>
      </c>
      <c r="F2330" s="338">
        <v>43565</v>
      </c>
      <c r="G2330" s="337" t="s">
        <v>8382</v>
      </c>
      <c r="H2330" s="338">
        <v>43595</v>
      </c>
      <c r="I2330" s="337" t="s">
        <v>19695</v>
      </c>
      <c r="J2330" s="337" t="s">
        <v>16</v>
      </c>
      <c r="K2330" s="337" t="s">
        <v>19695</v>
      </c>
      <c r="L2330" s="337" t="s">
        <v>19695</v>
      </c>
      <c r="M2330" s="337" t="s">
        <v>19695</v>
      </c>
      <c r="N2330" s="337" t="s">
        <v>19695</v>
      </c>
      <c r="O2330" s="337" t="s">
        <v>19695</v>
      </c>
      <c r="P2330" s="337" t="s">
        <v>19695</v>
      </c>
      <c r="Q2330" s="337" t="s">
        <v>19695</v>
      </c>
      <c r="R2330" s="337" t="s">
        <v>98</v>
      </c>
      <c r="S2330" s="337" t="s">
        <v>121</v>
      </c>
      <c r="T2330" s="337" t="s">
        <v>7392</v>
      </c>
      <c r="U2330" s="337" t="s">
        <v>7381</v>
      </c>
      <c r="V2330" s="337">
        <v>8</v>
      </c>
      <c r="W2330" s="337" t="s">
        <v>19695</v>
      </c>
      <c r="X2330" s="337" t="s">
        <v>19695</v>
      </c>
      <c r="Y2330" s="337" t="s">
        <v>19695</v>
      </c>
      <c r="Z2330" s="337" t="s">
        <v>1753</v>
      </c>
      <c r="AA2330" s="337" t="s">
        <v>717</v>
      </c>
      <c r="AB2330" s="337" t="s">
        <v>718</v>
      </c>
      <c r="AC2330" s="337" t="s">
        <v>14008</v>
      </c>
    </row>
    <row r="2331" spans="1:29" ht="15.8" x14ac:dyDescent="0.25">
      <c r="A2331" s="337" t="s">
        <v>1723</v>
      </c>
      <c r="B2331" s="337" t="s">
        <v>8781</v>
      </c>
      <c r="C2331" s="337" t="s">
        <v>1821</v>
      </c>
      <c r="D2331" s="337" t="s">
        <v>449</v>
      </c>
      <c r="E2331" s="337" t="s">
        <v>7608</v>
      </c>
      <c r="F2331" s="338">
        <v>43510</v>
      </c>
      <c r="G2331" s="337" t="s">
        <v>8357</v>
      </c>
      <c r="H2331" s="338">
        <v>43594</v>
      </c>
      <c r="I2331" s="337" t="s">
        <v>19695</v>
      </c>
      <c r="J2331" s="337" t="s">
        <v>16</v>
      </c>
      <c r="K2331" s="337" t="s">
        <v>19695</v>
      </c>
      <c r="L2331" s="337" t="s">
        <v>19695</v>
      </c>
      <c r="M2331" s="337" t="s">
        <v>19695</v>
      </c>
      <c r="N2331" s="337" t="s">
        <v>19695</v>
      </c>
      <c r="O2331" s="337" t="s">
        <v>19695</v>
      </c>
      <c r="P2331" s="337" t="s">
        <v>19695</v>
      </c>
      <c r="Q2331" s="337" t="s">
        <v>19695</v>
      </c>
      <c r="R2331" s="337" t="s">
        <v>109</v>
      </c>
      <c r="S2331" s="337" t="s">
        <v>1129</v>
      </c>
      <c r="T2331" s="337" t="s">
        <v>1674</v>
      </c>
      <c r="U2331" s="337" t="s">
        <v>8782</v>
      </c>
      <c r="V2331" s="337">
        <v>12</v>
      </c>
      <c r="W2331" s="337" t="s">
        <v>19695</v>
      </c>
      <c r="X2331" s="337" t="s">
        <v>19695</v>
      </c>
      <c r="Y2331" s="337" t="s">
        <v>19695</v>
      </c>
      <c r="Z2331" s="337" t="s">
        <v>1728</v>
      </c>
      <c r="AA2331" s="337" t="s">
        <v>717</v>
      </c>
      <c r="AB2331" s="337" t="s">
        <v>718</v>
      </c>
      <c r="AC2331" s="337" t="s">
        <v>14013</v>
      </c>
    </row>
    <row r="2332" spans="1:29" ht="15.8" x14ac:dyDescent="0.25">
      <c r="A2332" s="337" t="s">
        <v>1723</v>
      </c>
      <c r="B2332" s="337" t="s">
        <v>10337</v>
      </c>
      <c r="C2332" s="337" t="s">
        <v>1821</v>
      </c>
      <c r="D2332" s="337" t="s">
        <v>449</v>
      </c>
      <c r="E2332" s="337" t="s">
        <v>8469</v>
      </c>
      <c r="F2332" s="338">
        <v>43531</v>
      </c>
      <c r="G2332" s="337" t="s">
        <v>9904</v>
      </c>
      <c r="H2332" s="338">
        <v>43592</v>
      </c>
      <c r="I2332" s="337" t="s">
        <v>19695</v>
      </c>
      <c r="J2332" s="337" t="s">
        <v>36</v>
      </c>
      <c r="K2332" s="337" t="s">
        <v>19695</v>
      </c>
      <c r="L2332" s="337" t="s">
        <v>19695</v>
      </c>
      <c r="M2332" s="337" t="s">
        <v>19695</v>
      </c>
      <c r="N2332" s="337" t="s">
        <v>19695</v>
      </c>
      <c r="O2332" s="337" t="s">
        <v>19695</v>
      </c>
      <c r="P2332" s="337" t="s">
        <v>19695</v>
      </c>
      <c r="Q2332" s="337" t="s">
        <v>19695</v>
      </c>
      <c r="R2332" s="337" t="s">
        <v>75</v>
      </c>
      <c r="S2332" s="337" t="s">
        <v>417</v>
      </c>
      <c r="T2332" s="337" t="s">
        <v>1142</v>
      </c>
      <c r="U2332" s="337" t="s">
        <v>10338</v>
      </c>
      <c r="V2332" s="337">
        <v>10</v>
      </c>
      <c r="W2332" s="337" t="s">
        <v>19695</v>
      </c>
      <c r="X2332" s="337" t="s">
        <v>19695</v>
      </c>
      <c r="Y2332" s="337" t="s">
        <v>19695</v>
      </c>
      <c r="Z2332" s="337" t="s">
        <v>1728</v>
      </c>
      <c r="AA2332" s="337" t="s">
        <v>717</v>
      </c>
      <c r="AB2332" s="337" t="s">
        <v>718</v>
      </c>
      <c r="AC2332" s="337" t="s">
        <v>13997</v>
      </c>
    </row>
    <row r="2333" spans="1:29" ht="15.8" x14ac:dyDescent="0.25">
      <c r="A2333" s="337" t="s">
        <v>1723</v>
      </c>
      <c r="B2333" s="337" t="s">
        <v>9903</v>
      </c>
      <c r="C2333" s="337" t="s">
        <v>1821</v>
      </c>
      <c r="D2333" s="337" t="s">
        <v>449</v>
      </c>
      <c r="E2333" s="337" t="s">
        <v>9904</v>
      </c>
      <c r="F2333" s="338">
        <v>43592</v>
      </c>
      <c r="G2333" s="337" t="s">
        <v>9904</v>
      </c>
      <c r="H2333" s="338">
        <v>43592</v>
      </c>
      <c r="I2333" s="337" t="s">
        <v>19695</v>
      </c>
      <c r="J2333" s="337" t="s">
        <v>36</v>
      </c>
      <c r="K2333" s="337" t="s">
        <v>19695</v>
      </c>
      <c r="L2333" s="337" t="s">
        <v>19695</v>
      </c>
      <c r="M2333" s="337" t="s">
        <v>19695</v>
      </c>
      <c r="N2333" s="337" t="s">
        <v>19695</v>
      </c>
      <c r="O2333" s="337" t="s">
        <v>19695</v>
      </c>
      <c r="P2333" s="337" t="s">
        <v>19695</v>
      </c>
      <c r="Q2333" s="337" t="s">
        <v>19695</v>
      </c>
      <c r="R2333" s="337" t="s">
        <v>395</v>
      </c>
      <c r="S2333" s="337" t="s">
        <v>395</v>
      </c>
      <c r="T2333" s="337" t="s">
        <v>9905</v>
      </c>
      <c r="U2333" s="337" t="s">
        <v>9906</v>
      </c>
      <c r="V2333" s="337">
        <v>12</v>
      </c>
      <c r="W2333" s="337" t="s">
        <v>19695</v>
      </c>
      <c r="X2333" s="337" t="s">
        <v>19695</v>
      </c>
      <c r="Y2333" s="337" t="s">
        <v>19695</v>
      </c>
      <c r="Z2333" s="337" t="s">
        <v>1728</v>
      </c>
      <c r="AA2333" s="337" t="s">
        <v>735</v>
      </c>
      <c r="AB2333" s="337" t="s">
        <v>718</v>
      </c>
      <c r="AC2333" s="337" t="s">
        <v>13998</v>
      </c>
    </row>
    <row r="2334" spans="1:29" ht="15.8" x14ac:dyDescent="0.25">
      <c r="A2334" s="337" t="s">
        <v>1723</v>
      </c>
      <c r="B2334" s="337" t="s">
        <v>7544</v>
      </c>
      <c r="C2334" s="337" t="s">
        <v>1821</v>
      </c>
      <c r="D2334" s="337" t="s">
        <v>449</v>
      </c>
      <c r="E2334" s="337" t="s">
        <v>7545</v>
      </c>
      <c r="F2334" s="338">
        <v>43541</v>
      </c>
      <c r="G2334" s="337" t="s">
        <v>7546</v>
      </c>
      <c r="H2334" s="338">
        <v>43590</v>
      </c>
      <c r="I2334" s="337" t="s">
        <v>19695</v>
      </c>
      <c r="J2334" s="337" t="s">
        <v>16</v>
      </c>
      <c r="K2334" s="337" t="s">
        <v>19695</v>
      </c>
      <c r="L2334" s="337" t="s">
        <v>19695</v>
      </c>
      <c r="M2334" s="337" t="s">
        <v>19695</v>
      </c>
      <c r="N2334" s="337" t="s">
        <v>19695</v>
      </c>
      <c r="O2334" s="337" t="s">
        <v>19695</v>
      </c>
      <c r="P2334" s="337" t="s">
        <v>19695</v>
      </c>
      <c r="Q2334" s="337" t="s">
        <v>19695</v>
      </c>
      <c r="R2334" s="337" t="s">
        <v>139</v>
      </c>
      <c r="S2334" s="337" t="s">
        <v>1234</v>
      </c>
      <c r="T2334" s="337" t="s">
        <v>1234</v>
      </c>
      <c r="U2334" s="337" t="s">
        <v>7547</v>
      </c>
      <c r="V2334" s="337">
        <v>8</v>
      </c>
      <c r="W2334" s="337" t="s">
        <v>19695</v>
      </c>
      <c r="X2334" s="337" t="s">
        <v>19695</v>
      </c>
      <c r="Y2334" s="337" t="s">
        <v>19695</v>
      </c>
      <c r="Z2334" s="337" t="s">
        <v>1728</v>
      </c>
      <c r="AA2334" s="337" t="s">
        <v>735</v>
      </c>
      <c r="AB2334" s="337" t="s">
        <v>718</v>
      </c>
      <c r="AC2334" s="337" t="s">
        <v>14000</v>
      </c>
    </row>
    <row r="2335" spans="1:29" ht="15.8" x14ac:dyDescent="0.25">
      <c r="A2335" s="337" t="s">
        <v>1723</v>
      </c>
      <c r="B2335" s="337" t="s">
        <v>8153</v>
      </c>
      <c r="C2335" s="337" t="s">
        <v>1821</v>
      </c>
      <c r="D2335" s="337" t="s">
        <v>449</v>
      </c>
      <c r="E2335" s="337" t="s">
        <v>7608</v>
      </c>
      <c r="F2335" s="338">
        <v>43510</v>
      </c>
      <c r="G2335" s="337" t="s">
        <v>7546</v>
      </c>
      <c r="H2335" s="338">
        <v>43590</v>
      </c>
      <c r="I2335" s="337" t="s">
        <v>19695</v>
      </c>
      <c r="J2335" s="337" t="s">
        <v>36</v>
      </c>
      <c r="K2335" s="337" t="s">
        <v>19695</v>
      </c>
      <c r="L2335" s="337" t="s">
        <v>19695</v>
      </c>
      <c r="M2335" s="337" t="s">
        <v>19695</v>
      </c>
      <c r="N2335" s="337" t="s">
        <v>19695</v>
      </c>
      <c r="O2335" s="337" t="s">
        <v>19695</v>
      </c>
      <c r="P2335" s="337" t="s">
        <v>19695</v>
      </c>
      <c r="Q2335" s="337" t="s">
        <v>19695</v>
      </c>
      <c r="R2335" s="337" t="s">
        <v>81</v>
      </c>
      <c r="S2335" s="337" t="s">
        <v>1400</v>
      </c>
      <c r="T2335" s="337" t="s">
        <v>8154</v>
      </c>
      <c r="U2335" s="337" t="s">
        <v>8155</v>
      </c>
      <c r="V2335" s="337">
        <v>12</v>
      </c>
      <c r="W2335" s="337" t="s">
        <v>19695</v>
      </c>
      <c r="X2335" s="337" t="s">
        <v>19695</v>
      </c>
      <c r="Y2335" s="337" t="s">
        <v>19695</v>
      </c>
      <c r="Z2335" s="337" t="s">
        <v>1728</v>
      </c>
      <c r="AA2335" s="337" t="s">
        <v>735</v>
      </c>
      <c r="AB2335" s="337" t="s">
        <v>718</v>
      </c>
      <c r="AC2335" s="337" t="s">
        <v>14024</v>
      </c>
    </row>
    <row r="2336" spans="1:29" ht="15.8" x14ac:dyDescent="0.25">
      <c r="A2336" s="337" t="s">
        <v>1723</v>
      </c>
      <c r="B2336" s="337" t="s">
        <v>9784</v>
      </c>
      <c r="C2336" s="337" t="s">
        <v>1821</v>
      </c>
      <c r="D2336" s="337" t="s">
        <v>449</v>
      </c>
      <c r="E2336" s="337" t="s">
        <v>8379</v>
      </c>
      <c r="F2336" s="338">
        <v>43584</v>
      </c>
      <c r="G2336" s="337" t="s">
        <v>7546</v>
      </c>
      <c r="H2336" s="338">
        <v>43590</v>
      </c>
      <c r="I2336" s="337" t="s">
        <v>19695</v>
      </c>
      <c r="J2336" s="337" t="s">
        <v>36</v>
      </c>
      <c r="K2336" s="337" t="s">
        <v>19695</v>
      </c>
      <c r="L2336" s="337" t="s">
        <v>19695</v>
      </c>
      <c r="M2336" s="337" t="s">
        <v>19695</v>
      </c>
      <c r="N2336" s="337" t="s">
        <v>19695</v>
      </c>
      <c r="O2336" s="337" t="s">
        <v>19695</v>
      </c>
      <c r="P2336" s="337" t="s">
        <v>19695</v>
      </c>
      <c r="Q2336" s="337" t="s">
        <v>19695</v>
      </c>
      <c r="R2336" s="337" t="s">
        <v>136</v>
      </c>
      <c r="S2336" s="337" t="s">
        <v>4313</v>
      </c>
      <c r="T2336" s="337" t="s">
        <v>9785</v>
      </c>
      <c r="U2336" s="337" t="s">
        <v>9786</v>
      </c>
      <c r="V2336" s="337">
        <v>9</v>
      </c>
      <c r="W2336" s="337" t="s">
        <v>19695</v>
      </c>
      <c r="X2336" s="337" t="s">
        <v>19695</v>
      </c>
      <c r="Y2336" s="337" t="s">
        <v>19695</v>
      </c>
      <c r="Z2336" s="337" t="s">
        <v>1745</v>
      </c>
      <c r="AA2336" s="337" t="s">
        <v>761</v>
      </c>
      <c r="AB2336" s="337" t="s">
        <v>762</v>
      </c>
      <c r="AC2336" s="337" t="s">
        <v>15298</v>
      </c>
    </row>
    <row r="2337" spans="1:29" ht="15.8" x14ac:dyDescent="0.25">
      <c r="A2337" s="337" t="s">
        <v>1723</v>
      </c>
      <c r="B2337" s="337" t="s">
        <v>8748</v>
      </c>
      <c r="C2337" s="337" t="s">
        <v>1821</v>
      </c>
      <c r="D2337" s="337" t="s">
        <v>449</v>
      </c>
      <c r="E2337" s="337" t="s">
        <v>8749</v>
      </c>
      <c r="F2337" s="338">
        <v>43499</v>
      </c>
      <c r="G2337" s="337" t="s">
        <v>7546</v>
      </c>
      <c r="H2337" s="338">
        <v>43590</v>
      </c>
      <c r="I2337" s="337" t="s">
        <v>19695</v>
      </c>
      <c r="J2337" s="337" t="s">
        <v>16</v>
      </c>
      <c r="K2337" s="337" t="s">
        <v>19695</v>
      </c>
      <c r="L2337" s="337" t="s">
        <v>19695</v>
      </c>
      <c r="M2337" s="337" t="s">
        <v>19695</v>
      </c>
      <c r="N2337" s="337" t="s">
        <v>19695</v>
      </c>
      <c r="O2337" s="337" t="s">
        <v>19695</v>
      </c>
      <c r="P2337" s="337" t="s">
        <v>19695</v>
      </c>
      <c r="Q2337" s="337" t="s">
        <v>19695</v>
      </c>
      <c r="R2337" s="337" t="s">
        <v>98</v>
      </c>
      <c r="S2337" s="337" t="s">
        <v>1172</v>
      </c>
      <c r="T2337" s="337" t="s">
        <v>1173</v>
      </c>
      <c r="U2337" s="337" t="s">
        <v>2085</v>
      </c>
      <c r="V2337" s="337">
        <v>10</v>
      </c>
      <c r="W2337" s="337" t="s">
        <v>19695</v>
      </c>
      <c r="X2337" s="337" t="s">
        <v>19695</v>
      </c>
      <c r="Y2337" s="337" t="s">
        <v>19695</v>
      </c>
      <c r="Z2337" s="337" t="s">
        <v>1753</v>
      </c>
      <c r="AA2337" s="337" t="s">
        <v>735</v>
      </c>
      <c r="AB2337" s="337" t="s">
        <v>718</v>
      </c>
      <c r="AC2337" s="337" t="s">
        <v>14014</v>
      </c>
    </row>
    <row r="2338" spans="1:29" ht="15.8" x14ac:dyDescent="0.25">
      <c r="A2338" s="337" t="s">
        <v>1723</v>
      </c>
      <c r="B2338" s="337" t="s">
        <v>8563</v>
      </c>
      <c r="C2338" s="337" t="s">
        <v>1821</v>
      </c>
      <c r="D2338" s="337" t="s">
        <v>449</v>
      </c>
      <c r="E2338" s="337" t="s">
        <v>8240</v>
      </c>
      <c r="F2338" s="338">
        <v>43561</v>
      </c>
      <c r="G2338" s="337" t="s">
        <v>7407</v>
      </c>
      <c r="H2338" s="338">
        <v>43589</v>
      </c>
      <c r="I2338" s="337" t="s">
        <v>19695</v>
      </c>
      <c r="J2338" s="337" t="s">
        <v>36</v>
      </c>
      <c r="K2338" s="337" t="s">
        <v>19695</v>
      </c>
      <c r="L2338" s="337" t="s">
        <v>19695</v>
      </c>
      <c r="M2338" s="337" t="s">
        <v>19695</v>
      </c>
      <c r="N2338" s="337" t="s">
        <v>19695</v>
      </c>
      <c r="O2338" s="337" t="s">
        <v>19695</v>
      </c>
      <c r="P2338" s="337" t="s">
        <v>19695</v>
      </c>
      <c r="Q2338" s="337" t="s">
        <v>19695</v>
      </c>
      <c r="R2338" s="337" t="s">
        <v>35</v>
      </c>
      <c r="S2338" s="337" t="s">
        <v>399</v>
      </c>
      <c r="T2338" s="337" t="s">
        <v>8564</v>
      </c>
      <c r="U2338" s="337" t="s">
        <v>8564</v>
      </c>
      <c r="V2338" s="337">
        <v>8</v>
      </c>
      <c r="W2338" s="337" t="s">
        <v>19695</v>
      </c>
      <c r="X2338" s="337" t="s">
        <v>19695</v>
      </c>
      <c r="Y2338" s="337" t="s">
        <v>19695</v>
      </c>
      <c r="Z2338" s="337" t="s">
        <v>1728</v>
      </c>
      <c r="AA2338" s="337" t="s">
        <v>735</v>
      </c>
      <c r="AB2338" s="337" t="s">
        <v>718</v>
      </c>
      <c r="AC2338" s="337" t="s">
        <v>14019</v>
      </c>
    </row>
    <row r="2339" spans="1:29" ht="15.8" x14ac:dyDescent="0.25">
      <c r="A2339" s="337" t="s">
        <v>1723</v>
      </c>
      <c r="B2339" s="337" t="s">
        <v>10803</v>
      </c>
      <c r="C2339" s="337" t="s">
        <v>1821</v>
      </c>
      <c r="D2339" s="337" t="s">
        <v>449</v>
      </c>
      <c r="E2339" s="337" t="s">
        <v>7380</v>
      </c>
      <c r="F2339" s="338">
        <v>43532</v>
      </c>
      <c r="G2339" s="337" t="s">
        <v>7407</v>
      </c>
      <c r="H2339" s="338">
        <v>43589</v>
      </c>
      <c r="I2339" s="337" t="s">
        <v>19695</v>
      </c>
      <c r="J2339" s="337" t="s">
        <v>36</v>
      </c>
      <c r="K2339" s="337" t="s">
        <v>19695</v>
      </c>
      <c r="L2339" s="337" t="s">
        <v>19695</v>
      </c>
      <c r="M2339" s="337" t="s">
        <v>19695</v>
      </c>
      <c r="N2339" s="337" t="s">
        <v>19695</v>
      </c>
      <c r="O2339" s="337" t="s">
        <v>19695</v>
      </c>
      <c r="P2339" s="337" t="s">
        <v>19695</v>
      </c>
      <c r="Q2339" s="337" t="s">
        <v>19695</v>
      </c>
      <c r="R2339" s="337" t="s">
        <v>15</v>
      </c>
      <c r="S2339" s="337" t="s">
        <v>1519</v>
      </c>
      <c r="T2339" s="337" t="s">
        <v>6312</v>
      </c>
      <c r="U2339" s="337" t="s">
        <v>6312</v>
      </c>
      <c r="V2339" s="337">
        <v>16</v>
      </c>
      <c r="W2339" s="337" t="s">
        <v>19695</v>
      </c>
      <c r="X2339" s="337" t="s">
        <v>19695</v>
      </c>
      <c r="Y2339" s="337" t="s">
        <v>19695</v>
      </c>
      <c r="Z2339" s="337" t="s">
        <v>1728</v>
      </c>
      <c r="AA2339" s="337" t="s">
        <v>766</v>
      </c>
      <c r="AB2339" s="337" t="s">
        <v>718</v>
      </c>
      <c r="AC2339" s="337" t="s">
        <v>14025</v>
      </c>
    </row>
    <row r="2340" spans="1:29" ht="15.8" x14ac:dyDescent="0.25">
      <c r="A2340" s="337" t="s">
        <v>1723</v>
      </c>
      <c r="B2340" s="337" t="s">
        <v>8559</v>
      </c>
      <c r="C2340" s="337" t="s">
        <v>1821</v>
      </c>
      <c r="D2340" s="337" t="s">
        <v>449</v>
      </c>
      <c r="E2340" s="337" t="s">
        <v>8560</v>
      </c>
      <c r="F2340" s="338">
        <v>43569</v>
      </c>
      <c r="G2340" s="337" t="s">
        <v>7409</v>
      </c>
      <c r="H2340" s="338">
        <v>43588</v>
      </c>
      <c r="I2340" s="337" t="s">
        <v>19695</v>
      </c>
      <c r="J2340" s="337" t="s">
        <v>36</v>
      </c>
      <c r="K2340" s="337" t="s">
        <v>19695</v>
      </c>
      <c r="L2340" s="337" t="s">
        <v>19695</v>
      </c>
      <c r="M2340" s="337" t="s">
        <v>19695</v>
      </c>
      <c r="N2340" s="337" t="s">
        <v>19695</v>
      </c>
      <c r="O2340" s="337" t="s">
        <v>19695</v>
      </c>
      <c r="P2340" s="337" t="s">
        <v>19695</v>
      </c>
      <c r="Q2340" s="337" t="s">
        <v>19695</v>
      </c>
      <c r="R2340" s="337" t="s">
        <v>35</v>
      </c>
      <c r="S2340" s="337" t="s">
        <v>399</v>
      </c>
      <c r="T2340" s="337" t="s">
        <v>8561</v>
      </c>
      <c r="U2340" s="337" t="s">
        <v>8562</v>
      </c>
      <c r="V2340" s="337">
        <v>8</v>
      </c>
      <c r="W2340" s="337" t="s">
        <v>19695</v>
      </c>
      <c r="X2340" s="337" t="s">
        <v>19695</v>
      </c>
      <c r="Y2340" s="337" t="s">
        <v>19695</v>
      </c>
      <c r="Z2340" s="337" t="s">
        <v>1728</v>
      </c>
      <c r="AA2340" s="337" t="s">
        <v>735</v>
      </c>
      <c r="AB2340" s="337" t="s">
        <v>718</v>
      </c>
      <c r="AC2340" s="337" t="s">
        <v>14017</v>
      </c>
    </row>
    <row r="2341" spans="1:29" ht="15.8" x14ac:dyDescent="0.25">
      <c r="A2341" s="337" t="s">
        <v>1723</v>
      </c>
      <c r="B2341" s="337" t="s">
        <v>8078</v>
      </c>
      <c r="C2341" s="337" t="s">
        <v>1821</v>
      </c>
      <c r="D2341" s="337" t="s">
        <v>449</v>
      </c>
      <c r="E2341" s="337" t="s">
        <v>4884</v>
      </c>
      <c r="F2341" s="338">
        <v>43333</v>
      </c>
      <c r="G2341" s="337" t="s">
        <v>7409</v>
      </c>
      <c r="H2341" s="338">
        <v>43588</v>
      </c>
      <c r="I2341" s="337" t="s">
        <v>19695</v>
      </c>
      <c r="J2341" s="337" t="s">
        <v>16</v>
      </c>
      <c r="K2341" s="337" t="s">
        <v>19695</v>
      </c>
      <c r="L2341" s="337" t="s">
        <v>19695</v>
      </c>
      <c r="M2341" s="337" t="s">
        <v>19695</v>
      </c>
      <c r="N2341" s="337" t="s">
        <v>19695</v>
      </c>
      <c r="O2341" s="337" t="s">
        <v>19695</v>
      </c>
      <c r="P2341" s="337" t="s">
        <v>19695</v>
      </c>
      <c r="Q2341" s="337" t="s">
        <v>19695</v>
      </c>
      <c r="R2341" s="337" t="s">
        <v>144</v>
      </c>
      <c r="S2341" s="337" t="s">
        <v>446</v>
      </c>
      <c r="T2341" s="337" t="s">
        <v>55</v>
      </c>
      <c r="U2341" s="337" t="s">
        <v>819</v>
      </c>
      <c r="V2341" s="337">
        <v>4</v>
      </c>
      <c r="W2341" s="337" t="s">
        <v>19695</v>
      </c>
      <c r="X2341" s="337" t="s">
        <v>19695</v>
      </c>
      <c r="Y2341" s="337" t="s">
        <v>19695</v>
      </c>
      <c r="Z2341" s="337" t="s">
        <v>1728</v>
      </c>
      <c r="AA2341" s="337" t="s">
        <v>717</v>
      </c>
      <c r="AB2341" s="337" t="s">
        <v>718</v>
      </c>
      <c r="AC2341" s="337" t="s">
        <v>14060</v>
      </c>
    </row>
    <row r="2342" spans="1:29" ht="15.8" x14ac:dyDescent="0.25">
      <c r="A2342" s="337" t="s">
        <v>1723</v>
      </c>
      <c r="B2342" s="337" t="s">
        <v>11290</v>
      </c>
      <c r="C2342" s="337" t="s">
        <v>1821</v>
      </c>
      <c r="D2342" s="337" t="s">
        <v>449</v>
      </c>
      <c r="E2342" s="337" t="s">
        <v>7397</v>
      </c>
      <c r="F2342" s="338">
        <v>43575</v>
      </c>
      <c r="G2342" s="337" t="s">
        <v>7409</v>
      </c>
      <c r="H2342" s="338">
        <v>43588</v>
      </c>
      <c r="I2342" s="337" t="s">
        <v>19695</v>
      </c>
      <c r="J2342" s="337" t="s">
        <v>16</v>
      </c>
      <c r="K2342" s="337" t="s">
        <v>19695</v>
      </c>
      <c r="L2342" s="337" t="s">
        <v>19695</v>
      </c>
      <c r="M2342" s="337" t="s">
        <v>19695</v>
      </c>
      <c r="N2342" s="337" t="s">
        <v>19695</v>
      </c>
      <c r="O2342" s="337" t="s">
        <v>19695</v>
      </c>
      <c r="P2342" s="337" t="s">
        <v>19695</v>
      </c>
      <c r="Q2342" s="337" t="s">
        <v>19695</v>
      </c>
      <c r="R2342" s="337" t="s">
        <v>117</v>
      </c>
      <c r="S2342" s="337" t="s">
        <v>145</v>
      </c>
      <c r="T2342" s="337" t="s">
        <v>11291</v>
      </c>
      <c r="U2342" s="337" t="s">
        <v>118</v>
      </c>
      <c r="V2342" s="337">
        <v>6</v>
      </c>
      <c r="W2342" s="337" t="s">
        <v>19695</v>
      </c>
      <c r="X2342" s="337" t="s">
        <v>19695</v>
      </c>
      <c r="Y2342" s="337" t="s">
        <v>19695</v>
      </c>
      <c r="Z2342" s="337" t="s">
        <v>1745</v>
      </c>
      <c r="AA2342" s="337" t="s">
        <v>761</v>
      </c>
      <c r="AB2342" s="337" t="s">
        <v>762</v>
      </c>
      <c r="AC2342" s="337" t="s">
        <v>14009</v>
      </c>
    </row>
    <row r="2343" spans="1:29" ht="15.8" x14ac:dyDescent="0.25">
      <c r="A2343" s="337" t="s">
        <v>1723</v>
      </c>
      <c r="B2343" s="337" t="s">
        <v>8909</v>
      </c>
      <c r="C2343" s="337" t="s">
        <v>1821</v>
      </c>
      <c r="D2343" s="337" t="s">
        <v>449</v>
      </c>
      <c r="E2343" s="337" t="s">
        <v>7549</v>
      </c>
      <c r="F2343" s="338">
        <v>43557</v>
      </c>
      <c r="G2343" s="337" t="s">
        <v>7390</v>
      </c>
      <c r="H2343" s="338">
        <v>43587</v>
      </c>
      <c r="I2343" s="337" t="s">
        <v>19695</v>
      </c>
      <c r="J2343" s="337" t="s">
        <v>36</v>
      </c>
      <c r="K2343" s="337" t="s">
        <v>19695</v>
      </c>
      <c r="L2343" s="337" t="s">
        <v>19695</v>
      </c>
      <c r="M2343" s="337" t="s">
        <v>19695</v>
      </c>
      <c r="N2343" s="337" t="s">
        <v>19695</v>
      </c>
      <c r="O2343" s="337" t="s">
        <v>19695</v>
      </c>
      <c r="P2343" s="337" t="s">
        <v>19695</v>
      </c>
      <c r="Q2343" s="337" t="s">
        <v>19695</v>
      </c>
      <c r="R2343" s="337" t="s">
        <v>1220</v>
      </c>
      <c r="S2343" s="337" t="s">
        <v>1359</v>
      </c>
      <c r="T2343" s="337" t="s">
        <v>8910</v>
      </c>
      <c r="U2343" s="337" t="s">
        <v>8911</v>
      </c>
      <c r="V2343" s="337">
        <v>6</v>
      </c>
      <c r="W2343" s="337" t="s">
        <v>19695</v>
      </c>
      <c r="X2343" s="337" t="s">
        <v>19695</v>
      </c>
      <c r="Y2343" s="337" t="s">
        <v>19695</v>
      </c>
      <c r="Z2343" s="337" t="s">
        <v>1728</v>
      </c>
      <c r="AA2343" s="337" t="s">
        <v>735</v>
      </c>
      <c r="AB2343" s="337" t="s">
        <v>718</v>
      </c>
      <c r="AC2343" s="337" t="s">
        <v>13995</v>
      </c>
    </row>
    <row r="2344" spans="1:29" ht="15.8" x14ac:dyDescent="0.25">
      <c r="A2344" s="337" t="s">
        <v>1723</v>
      </c>
      <c r="B2344" s="337" t="s">
        <v>8906</v>
      </c>
      <c r="C2344" s="337" t="s">
        <v>1821</v>
      </c>
      <c r="D2344" s="337" t="s">
        <v>449</v>
      </c>
      <c r="E2344" s="337" t="s">
        <v>7549</v>
      </c>
      <c r="F2344" s="338">
        <v>43557</v>
      </c>
      <c r="G2344" s="337" t="s">
        <v>7390</v>
      </c>
      <c r="H2344" s="338">
        <v>43587</v>
      </c>
      <c r="I2344" s="337" t="s">
        <v>19695</v>
      </c>
      <c r="J2344" s="337" t="s">
        <v>36</v>
      </c>
      <c r="K2344" s="337" t="s">
        <v>19695</v>
      </c>
      <c r="L2344" s="337" t="s">
        <v>19695</v>
      </c>
      <c r="M2344" s="337" t="s">
        <v>19695</v>
      </c>
      <c r="N2344" s="337" t="s">
        <v>19695</v>
      </c>
      <c r="O2344" s="337" t="s">
        <v>19695</v>
      </c>
      <c r="P2344" s="337" t="s">
        <v>19695</v>
      </c>
      <c r="Q2344" s="337" t="s">
        <v>19695</v>
      </c>
      <c r="R2344" s="337" t="s">
        <v>1220</v>
      </c>
      <c r="S2344" s="337" t="s">
        <v>108</v>
      </c>
      <c r="T2344" s="337" t="s">
        <v>1699</v>
      </c>
      <c r="U2344" s="337" t="s">
        <v>1834</v>
      </c>
      <c r="V2344" s="337">
        <v>32</v>
      </c>
      <c r="W2344" s="337" t="s">
        <v>19695</v>
      </c>
      <c r="X2344" s="337" t="s">
        <v>19695</v>
      </c>
      <c r="Y2344" s="337" t="s">
        <v>19695</v>
      </c>
      <c r="Z2344" s="337" t="s">
        <v>1728</v>
      </c>
      <c r="AA2344" s="337" t="s">
        <v>735</v>
      </c>
      <c r="AB2344" s="337" t="s">
        <v>718</v>
      </c>
      <c r="AC2344" s="337" t="s">
        <v>13995</v>
      </c>
    </row>
    <row r="2345" spans="1:29" ht="15.8" x14ac:dyDescent="0.25">
      <c r="A2345" s="337" t="s">
        <v>1723</v>
      </c>
      <c r="B2345" s="337" t="s">
        <v>8912</v>
      </c>
      <c r="C2345" s="337" t="s">
        <v>1821</v>
      </c>
      <c r="D2345" s="337" t="s">
        <v>449</v>
      </c>
      <c r="E2345" s="337" t="s">
        <v>7549</v>
      </c>
      <c r="F2345" s="338">
        <v>43557</v>
      </c>
      <c r="G2345" s="337" t="s">
        <v>7390</v>
      </c>
      <c r="H2345" s="338">
        <v>43587</v>
      </c>
      <c r="I2345" s="337" t="s">
        <v>19695</v>
      </c>
      <c r="J2345" s="337" t="s">
        <v>36</v>
      </c>
      <c r="K2345" s="337" t="s">
        <v>19695</v>
      </c>
      <c r="L2345" s="337" t="s">
        <v>19695</v>
      </c>
      <c r="M2345" s="337" t="s">
        <v>19695</v>
      </c>
      <c r="N2345" s="337" t="s">
        <v>19695</v>
      </c>
      <c r="O2345" s="337" t="s">
        <v>19695</v>
      </c>
      <c r="P2345" s="337" t="s">
        <v>19695</v>
      </c>
      <c r="Q2345" s="337" t="s">
        <v>19695</v>
      </c>
      <c r="R2345" s="337" t="s">
        <v>1220</v>
      </c>
      <c r="S2345" s="337" t="s">
        <v>108</v>
      </c>
      <c r="T2345" s="337" t="s">
        <v>1699</v>
      </c>
      <c r="U2345" s="337" t="s">
        <v>8913</v>
      </c>
      <c r="V2345" s="337">
        <v>10</v>
      </c>
      <c r="W2345" s="337" t="s">
        <v>19695</v>
      </c>
      <c r="X2345" s="337" t="s">
        <v>19695</v>
      </c>
      <c r="Y2345" s="337" t="s">
        <v>19695</v>
      </c>
      <c r="Z2345" s="337" t="s">
        <v>1728</v>
      </c>
      <c r="AA2345" s="337" t="s">
        <v>735</v>
      </c>
      <c r="AB2345" s="337" t="s">
        <v>718</v>
      </c>
      <c r="AC2345" s="337" t="s">
        <v>13995</v>
      </c>
    </row>
    <row r="2346" spans="1:29" ht="15.8" x14ac:dyDescent="0.25">
      <c r="A2346" s="337" t="s">
        <v>1723</v>
      </c>
      <c r="B2346" s="337" t="s">
        <v>7551</v>
      </c>
      <c r="C2346" s="337" t="s">
        <v>1821</v>
      </c>
      <c r="D2346" s="337" t="s">
        <v>449</v>
      </c>
      <c r="E2346" s="337" t="s">
        <v>7134</v>
      </c>
      <c r="F2346" s="338">
        <v>43432</v>
      </c>
      <c r="G2346" s="337" t="s">
        <v>7390</v>
      </c>
      <c r="H2346" s="338">
        <v>43587</v>
      </c>
      <c r="I2346" s="337" t="s">
        <v>19695</v>
      </c>
      <c r="J2346" s="337" t="s">
        <v>36</v>
      </c>
      <c r="K2346" s="337" t="s">
        <v>19695</v>
      </c>
      <c r="L2346" s="337" t="s">
        <v>19695</v>
      </c>
      <c r="M2346" s="337" t="s">
        <v>19695</v>
      </c>
      <c r="N2346" s="337" t="s">
        <v>19695</v>
      </c>
      <c r="O2346" s="337" t="s">
        <v>19695</v>
      </c>
      <c r="P2346" s="337" t="s">
        <v>19695</v>
      </c>
      <c r="Q2346" s="337" t="s">
        <v>19695</v>
      </c>
      <c r="R2346" s="337" t="s">
        <v>146</v>
      </c>
      <c r="S2346" s="337" t="s">
        <v>1703</v>
      </c>
      <c r="T2346" s="337" t="s">
        <v>1703</v>
      </c>
      <c r="U2346" s="337" t="s">
        <v>7552</v>
      </c>
      <c r="V2346" s="337">
        <v>8</v>
      </c>
      <c r="W2346" s="337" t="s">
        <v>19695</v>
      </c>
      <c r="X2346" s="337" t="s">
        <v>19695</v>
      </c>
      <c r="Y2346" s="337" t="s">
        <v>19695</v>
      </c>
      <c r="Z2346" s="337" t="s">
        <v>1728</v>
      </c>
      <c r="AA2346" s="337" t="s">
        <v>735</v>
      </c>
      <c r="AB2346" s="337" t="s">
        <v>718</v>
      </c>
      <c r="AC2346" s="337" t="s">
        <v>14025</v>
      </c>
    </row>
    <row r="2347" spans="1:29" ht="15.8" x14ac:dyDescent="0.25">
      <c r="A2347" s="337" t="s">
        <v>1723</v>
      </c>
      <c r="B2347" s="337" t="s">
        <v>10063</v>
      </c>
      <c r="C2347" s="337" t="s">
        <v>1821</v>
      </c>
      <c r="D2347" s="337" t="s">
        <v>449</v>
      </c>
      <c r="E2347" s="337" t="s">
        <v>7375</v>
      </c>
      <c r="F2347" s="338">
        <v>43526</v>
      </c>
      <c r="G2347" s="337" t="s">
        <v>1781</v>
      </c>
      <c r="H2347" s="338">
        <v>43586</v>
      </c>
      <c r="I2347" s="337" t="s">
        <v>19695</v>
      </c>
      <c r="J2347" s="337" t="s">
        <v>36</v>
      </c>
      <c r="K2347" s="337" t="s">
        <v>19695</v>
      </c>
      <c r="L2347" s="337" t="s">
        <v>19695</v>
      </c>
      <c r="M2347" s="337" t="s">
        <v>19695</v>
      </c>
      <c r="N2347" s="337" t="s">
        <v>19695</v>
      </c>
      <c r="O2347" s="337" t="s">
        <v>19695</v>
      </c>
      <c r="P2347" s="337" t="s">
        <v>19695</v>
      </c>
      <c r="Q2347" s="337" t="s">
        <v>19695</v>
      </c>
      <c r="R2347" s="337" t="s">
        <v>130</v>
      </c>
      <c r="S2347" s="337" t="s">
        <v>940</v>
      </c>
      <c r="T2347" s="337" t="s">
        <v>925</v>
      </c>
      <c r="U2347" s="337" t="s">
        <v>2243</v>
      </c>
      <c r="V2347" s="337">
        <v>8</v>
      </c>
      <c r="W2347" s="337" t="s">
        <v>19695</v>
      </c>
      <c r="X2347" s="337" t="s">
        <v>19695</v>
      </c>
      <c r="Y2347" s="337" t="s">
        <v>19695</v>
      </c>
      <c r="Z2347" s="337" t="s">
        <v>1728</v>
      </c>
      <c r="AA2347" s="337" t="s">
        <v>735</v>
      </c>
      <c r="AB2347" s="337" t="s">
        <v>718</v>
      </c>
      <c r="AC2347" s="337" t="s">
        <v>13996</v>
      </c>
    </row>
    <row r="2348" spans="1:29" ht="15.8" x14ac:dyDescent="0.25">
      <c r="A2348" s="337" t="s">
        <v>1723</v>
      </c>
      <c r="B2348" s="337" t="s">
        <v>7722</v>
      </c>
      <c r="C2348" s="337" t="s">
        <v>1821</v>
      </c>
      <c r="D2348" s="337" t="s">
        <v>449</v>
      </c>
      <c r="E2348" s="337" t="s">
        <v>7723</v>
      </c>
      <c r="F2348" s="338">
        <v>43559</v>
      </c>
      <c r="G2348" s="337" t="s">
        <v>1781</v>
      </c>
      <c r="H2348" s="338">
        <v>43586</v>
      </c>
      <c r="I2348" s="337" t="s">
        <v>19695</v>
      </c>
      <c r="J2348" s="337" t="s">
        <v>36</v>
      </c>
      <c r="K2348" s="337" t="s">
        <v>19695</v>
      </c>
      <c r="L2348" s="337" t="s">
        <v>19695</v>
      </c>
      <c r="M2348" s="337" t="s">
        <v>19695</v>
      </c>
      <c r="N2348" s="337" t="s">
        <v>19695</v>
      </c>
      <c r="O2348" s="337" t="s">
        <v>19695</v>
      </c>
      <c r="P2348" s="337" t="s">
        <v>19695</v>
      </c>
      <c r="Q2348" s="337" t="s">
        <v>19695</v>
      </c>
      <c r="R2348" s="337" t="s">
        <v>98</v>
      </c>
      <c r="S2348" s="337" t="s">
        <v>1185</v>
      </c>
      <c r="T2348" s="337" t="s">
        <v>2152</v>
      </c>
      <c r="U2348" s="337" t="s">
        <v>453</v>
      </c>
      <c r="V2348" s="337">
        <v>12</v>
      </c>
      <c r="W2348" s="337" t="s">
        <v>19695</v>
      </c>
      <c r="X2348" s="337" t="s">
        <v>19695</v>
      </c>
      <c r="Y2348" s="337" t="s">
        <v>19695</v>
      </c>
      <c r="Z2348" s="337" t="s">
        <v>1728</v>
      </c>
      <c r="AA2348" s="337" t="s">
        <v>717</v>
      </c>
      <c r="AB2348" s="337" t="s">
        <v>718</v>
      </c>
      <c r="AC2348" s="337" t="s">
        <v>14007</v>
      </c>
    </row>
    <row r="2349" spans="1:29" ht="15.8" x14ac:dyDescent="0.25">
      <c r="A2349" s="337" t="s">
        <v>1723</v>
      </c>
      <c r="B2349" s="337" t="s">
        <v>7726</v>
      </c>
      <c r="C2349" s="337" t="s">
        <v>1821</v>
      </c>
      <c r="D2349" s="337" t="s">
        <v>449</v>
      </c>
      <c r="E2349" s="337" t="s">
        <v>7727</v>
      </c>
      <c r="F2349" s="338">
        <v>43525</v>
      </c>
      <c r="G2349" s="337" t="s">
        <v>1781</v>
      </c>
      <c r="H2349" s="338">
        <v>43586</v>
      </c>
      <c r="I2349" s="337" t="s">
        <v>19695</v>
      </c>
      <c r="J2349" s="337" t="s">
        <v>36</v>
      </c>
      <c r="K2349" s="337" t="s">
        <v>19695</v>
      </c>
      <c r="L2349" s="337" t="s">
        <v>19695</v>
      </c>
      <c r="M2349" s="337" t="s">
        <v>19695</v>
      </c>
      <c r="N2349" s="337" t="s">
        <v>19695</v>
      </c>
      <c r="O2349" s="337" t="s">
        <v>19695</v>
      </c>
      <c r="P2349" s="337" t="s">
        <v>19695</v>
      </c>
      <c r="Q2349" s="337" t="s">
        <v>19695</v>
      </c>
      <c r="R2349" s="337" t="s">
        <v>45</v>
      </c>
      <c r="S2349" s="337" t="s">
        <v>80</v>
      </c>
      <c r="T2349" s="337" t="s">
        <v>377</v>
      </c>
      <c r="U2349" s="337" t="s">
        <v>377</v>
      </c>
      <c r="V2349" s="337">
        <v>8</v>
      </c>
      <c r="W2349" s="337" t="s">
        <v>19695</v>
      </c>
      <c r="X2349" s="337" t="s">
        <v>19695</v>
      </c>
      <c r="Y2349" s="337" t="s">
        <v>19695</v>
      </c>
      <c r="Z2349" s="337" t="s">
        <v>1728</v>
      </c>
      <c r="AA2349" s="337" t="s">
        <v>717</v>
      </c>
      <c r="AB2349" s="337" t="s">
        <v>718</v>
      </c>
      <c r="AC2349" s="337" t="s">
        <v>14009</v>
      </c>
    </row>
    <row r="2350" spans="1:29" ht="15.8" x14ac:dyDescent="0.25">
      <c r="A2350" s="337" t="s">
        <v>1723</v>
      </c>
      <c r="B2350" s="337" t="s">
        <v>7876</v>
      </c>
      <c r="C2350" s="337" t="s">
        <v>1821</v>
      </c>
      <c r="D2350" s="337" t="s">
        <v>449</v>
      </c>
      <c r="E2350" s="337" t="s">
        <v>7877</v>
      </c>
      <c r="F2350" s="338">
        <v>43570</v>
      </c>
      <c r="G2350" s="337" t="s">
        <v>1781</v>
      </c>
      <c r="H2350" s="338">
        <v>43586</v>
      </c>
      <c r="I2350" s="337" t="s">
        <v>19695</v>
      </c>
      <c r="J2350" s="337" t="s">
        <v>36</v>
      </c>
      <c r="K2350" s="337" t="s">
        <v>19695</v>
      </c>
      <c r="L2350" s="337" t="s">
        <v>19695</v>
      </c>
      <c r="M2350" s="337" t="s">
        <v>19695</v>
      </c>
      <c r="N2350" s="337" t="s">
        <v>19695</v>
      </c>
      <c r="O2350" s="337" t="s">
        <v>19695</v>
      </c>
      <c r="P2350" s="337" t="s">
        <v>19695</v>
      </c>
      <c r="Q2350" s="337" t="s">
        <v>19695</v>
      </c>
      <c r="R2350" s="337" t="s">
        <v>136</v>
      </c>
      <c r="S2350" s="337" t="s">
        <v>6704</v>
      </c>
      <c r="T2350" s="337" t="s">
        <v>6552</v>
      </c>
      <c r="U2350" s="337" t="s">
        <v>7875</v>
      </c>
      <c r="V2350" s="337">
        <v>4</v>
      </c>
      <c r="W2350" s="337" t="s">
        <v>19695</v>
      </c>
      <c r="X2350" s="337" t="s">
        <v>19695</v>
      </c>
      <c r="Y2350" s="337" t="s">
        <v>19695</v>
      </c>
      <c r="Z2350" s="337" t="s">
        <v>1728</v>
      </c>
      <c r="AA2350" s="337" t="s">
        <v>897</v>
      </c>
      <c r="AB2350" s="337" t="s">
        <v>854</v>
      </c>
      <c r="AC2350" s="337" t="s">
        <v>14015</v>
      </c>
    </row>
    <row r="2351" spans="1:29" ht="15.8" x14ac:dyDescent="0.25">
      <c r="A2351" s="337" t="s">
        <v>1723</v>
      </c>
      <c r="B2351" s="337" t="s">
        <v>9286</v>
      </c>
      <c r="C2351" s="337" t="s">
        <v>1821</v>
      </c>
      <c r="D2351" s="337" t="s">
        <v>449</v>
      </c>
      <c r="E2351" s="337" t="s">
        <v>7463</v>
      </c>
      <c r="F2351" s="338">
        <v>43539</v>
      </c>
      <c r="G2351" s="337" t="s">
        <v>1781</v>
      </c>
      <c r="H2351" s="338">
        <v>43586</v>
      </c>
      <c r="I2351" s="337" t="s">
        <v>19695</v>
      </c>
      <c r="J2351" s="337" t="s">
        <v>36</v>
      </c>
      <c r="K2351" s="337" t="s">
        <v>19695</v>
      </c>
      <c r="L2351" s="337" t="s">
        <v>19695</v>
      </c>
      <c r="M2351" s="337" t="s">
        <v>19695</v>
      </c>
      <c r="N2351" s="337" t="s">
        <v>19695</v>
      </c>
      <c r="O2351" s="337" t="s">
        <v>19695</v>
      </c>
      <c r="P2351" s="337" t="s">
        <v>19695</v>
      </c>
      <c r="Q2351" s="337" t="s">
        <v>19695</v>
      </c>
      <c r="R2351" s="337" t="s">
        <v>75</v>
      </c>
      <c r="S2351" s="337" t="s">
        <v>1163</v>
      </c>
      <c r="T2351" s="337" t="s">
        <v>9287</v>
      </c>
      <c r="U2351" s="337" t="s">
        <v>9288</v>
      </c>
      <c r="V2351" s="337">
        <v>10</v>
      </c>
      <c r="W2351" s="337" t="s">
        <v>19695</v>
      </c>
      <c r="X2351" s="337" t="s">
        <v>19695</v>
      </c>
      <c r="Y2351" s="337" t="s">
        <v>19695</v>
      </c>
      <c r="Z2351" s="337" t="s">
        <v>1728</v>
      </c>
      <c r="AA2351" s="337" t="s">
        <v>717</v>
      </c>
      <c r="AB2351" s="337" t="s">
        <v>718</v>
      </c>
      <c r="AC2351" s="337" t="s">
        <v>14033</v>
      </c>
    </row>
    <row r="2352" spans="1:29" ht="15.8" x14ac:dyDescent="0.25">
      <c r="A2352" s="337" t="s">
        <v>1723</v>
      </c>
      <c r="B2352" s="337" t="s">
        <v>1779</v>
      </c>
      <c r="C2352" s="337" t="s">
        <v>1725</v>
      </c>
      <c r="D2352" s="337" t="s">
        <v>1730</v>
      </c>
      <c r="E2352" s="337" t="s">
        <v>1780</v>
      </c>
      <c r="F2352" s="338">
        <v>43572</v>
      </c>
      <c r="G2352" s="337" t="s">
        <v>1781</v>
      </c>
      <c r="H2352" s="338">
        <v>43586</v>
      </c>
      <c r="I2352" s="337" t="s">
        <v>19695</v>
      </c>
      <c r="J2352" s="337" t="s">
        <v>36</v>
      </c>
      <c r="K2352" s="337" t="s">
        <v>19695</v>
      </c>
      <c r="L2352" s="337" t="s">
        <v>19695</v>
      </c>
      <c r="M2352" s="337" t="s">
        <v>19695</v>
      </c>
      <c r="N2352" s="337" t="s">
        <v>19695</v>
      </c>
      <c r="O2352" s="337" t="s">
        <v>19695</v>
      </c>
      <c r="P2352" s="337" t="s">
        <v>19695</v>
      </c>
      <c r="Q2352" s="337" t="s">
        <v>19695</v>
      </c>
      <c r="R2352" s="337" t="s">
        <v>117</v>
      </c>
      <c r="S2352" s="337" t="s">
        <v>145</v>
      </c>
      <c r="T2352" s="337" t="s">
        <v>1782</v>
      </c>
      <c r="U2352" s="337" t="s">
        <v>118</v>
      </c>
      <c r="V2352" s="337">
        <v>6</v>
      </c>
      <c r="W2352" s="337" t="s">
        <v>19695</v>
      </c>
      <c r="X2352" s="337" t="s">
        <v>19695</v>
      </c>
      <c r="Y2352" s="337" t="s">
        <v>19695</v>
      </c>
      <c r="Z2352" s="337" t="s">
        <v>1745</v>
      </c>
      <c r="AA2352" s="337" t="s">
        <v>761</v>
      </c>
      <c r="AB2352" s="337" t="s">
        <v>762</v>
      </c>
      <c r="AC2352" s="337" t="s">
        <v>14009</v>
      </c>
    </row>
    <row r="2353" spans="1:29" ht="15.8" x14ac:dyDescent="0.25">
      <c r="A2353" s="337" t="s">
        <v>1723</v>
      </c>
      <c r="B2353" s="337" t="s">
        <v>9788</v>
      </c>
      <c r="C2353" s="337" t="s">
        <v>1821</v>
      </c>
      <c r="D2353" s="337" t="s">
        <v>449</v>
      </c>
      <c r="E2353" s="337" t="s">
        <v>7554</v>
      </c>
      <c r="F2353" s="338">
        <v>43573</v>
      </c>
      <c r="G2353" s="337" t="s">
        <v>1781</v>
      </c>
      <c r="H2353" s="338">
        <v>43586</v>
      </c>
      <c r="I2353" s="337" t="s">
        <v>19695</v>
      </c>
      <c r="J2353" s="337" t="s">
        <v>16</v>
      </c>
      <c r="K2353" s="337" t="s">
        <v>19695</v>
      </c>
      <c r="L2353" s="337" t="s">
        <v>19695</v>
      </c>
      <c r="M2353" s="337" t="s">
        <v>19695</v>
      </c>
      <c r="N2353" s="337" t="s">
        <v>19695</v>
      </c>
      <c r="O2353" s="337" t="s">
        <v>19695</v>
      </c>
      <c r="P2353" s="337" t="s">
        <v>19695</v>
      </c>
      <c r="Q2353" s="337" t="s">
        <v>19695</v>
      </c>
      <c r="R2353" s="337" t="s">
        <v>117</v>
      </c>
      <c r="S2353" s="337" t="s">
        <v>145</v>
      </c>
      <c r="T2353" s="337" t="s">
        <v>957</v>
      </c>
      <c r="U2353" s="337" t="s">
        <v>118</v>
      </c>
      <c r="V2353" s="337">
        <v>6</v>
      </c>
      <c r="W2353" s="337" t="s">
        <v>19695</v>
      </c>
      <c r="X2353" s="337" t="s">
        <v>19695</v>
      </c>
      <c r="Y2353" s="337" t="s">
        <v>19695</v>
      </c>
      <c r="Z2353" s="337" t="s">
        <v>1745</v>
      </c>
      <c r="AA2353" s="337" t="s">
        <v>761</v>
      </c>
      <c r="AB2353" s="337" t="s">
        <v>762</v>
      </c>
      <c r="AC2353" s="337" t="s">
        <v>14009</v>
      </c>
    </row>
    <row r="2354" spans="1:29" ht="15.8" x14ac:dyDescent="0.25">
      <c r="A2354" s="337" t="s">
        <v>1723</v>
      </c>
      <c r="B2354" s="337" t="s">
        <v>11289</v>
      </c>
      <c r="C2354" s="337" t="s">
        <v>1821</v>
      </c>
      <c r="D2354" s="337" t="s">
        <v>449</v>
      </c>
      <c r="E2354" s="337" t="s">
        <v>7554</v>
      </c>
      <c r="F2354" s="338">
        <v>43573</v>
      </c>
      <c r="G2354" s="337" t="s">
        <v>1781</v>
      </c>
      <c r="H2354" s="338">
        <v>43586</v>
      </c>
      <c r="I2354" s="337" t="s">
        <v>19695</v>
      </c>
      <c r="J2354" s="337" t="s">
        <v>36</v>
      </c>
      <c r="K2354" s="337" t="s">
        <v>19695</v>
      </c>
      <c r="L2354" s="337" t="s">
        <v>19695</v>
      </c>
      <c r="M2354" s="337" t="s">
        <v>19695</v>
      </c>
      <c r="N2354" s="337" t="s">
        <v>19695</v>
      </c>
      <c r="O2354" s="337" t="s">
        <v>19695</v>
      </c>
      <c r="P2354" s="337" t="s">
        <v>19695</v>
      </c>
      <c r="Q2354" s="337" t="s">
        <v>19695</v>
      </c>
      <c r="R2354" s="337" t="s">
        <v>117</v>
      </c>
      <c r="S2354" s="337" t="s">
        <v>145</v>
      </c>
      <c r="T2354" s="337" t="s">
        <v>957</v>
      </c>
      <c r="U2354" s="337" t="s">
        <v>118</v>
      </c>
      <c r="V2354" s="337">
        <v>6</v>
      </c>
      <c r="W2354" s="337" t="s">
        <v>19695</v>
      </c>
      <c r="X2354" s="337" t="s">
        <v>19695</v>
      </c>
      <c r="Y2354" s="337" t="s">
        <v>19695</v>
      </c>
      <c r="Z2354" s="337" t="s">
        <v>1745</v>
      </c>
      <c r="AA2354" s="337" t="s">
        <v>761</v>
      </c>
      <c r="AB2354" s="337" t="s">
        <v>762</v>
      </c>
      <c r="AC2354" s="337" t="s">
        <v>14009</v>
      </c>
    </row>
    <row r="2355" spans="1:29" ht="15.8" x14ac:dyDescent="0.25">
      <c r="A2355" s="337" t="s">
        <v>1723</v>
      </c>
      <c r="B2355" s="337" t="s">
        <v>8099</v>
      </c>
      <c r="C2355" s="337" t="s">
        <v>1821</v>
      </c>
      <c r="D2355" s="337" t="s">
        <v>449</v>
      </c>
      <c r="E2355" s="337" t="s">
        <v>7463</v>
      </c>
      <c r="F2355" s="338">
        <v>43539</v>
      </c>
      <c r="G2355" s="337" t="s">
        <v>1781</v>
      </c>
      <c r="H2355" s="338">
        <v>43586</v>
      </c>
      <c r="I2355" s="337" t="s">
        <v>19695</v>
      </c>
      <c r="J2355" s="337" t="s">
        <v>36</v>
      </c>
      <c r="K2355" s="337" t="s">
        <v>19695</v>
      </c>
      <c r="L2355" s="337" t="s">
        <v>19695</v>
      </c>
      <c r="M2355" s="337" t="s">
        <v>19695</v>
      </c>
      <c r="N2355" s="337" t="s">
        <v>19695</v>
      </c>
      <c r="O2355" s="337" t="s">
        <v>19695</v>
      </c>
      <c r="P2355" s="337" t="s">
        <v>19695</v>
      </c>
      <c r="Q2355" s="337" t="s">
        <v>19695</v>
      </c>
      <c r="R2355" s="337" t="s">
        <v>75</v>
      </c>
      <c r="S2355" s="337" t="s">
        <v>83</v>
      </c>
      <c r="T2355" s="337" t="s">
        <v>83</v>
      </c>
      <c r="U2355" s="337" t="s">
        <v>5742</v>
      </c>
      <c r="V2355" s="337">
        <v>10</v>
      </c>
      <c r="W2355" s="337" t="s">
        <v>19695</v>
      </c>
      <c r="X2355" s="337" t="s">
        <v>19695</v>
      </c>
      <c r="Y2355" s="337" t="s">
        <v>19695</v>
      </c>
      <c r="Z2355" s="337" t="s">
        <v>1753</v>
      </c>
      <c r="AA2355" s="337" t="s">
        <v>717</v>
      </c>
      <c r="AB2355" s="337" t="s">
        <v>718</v>
      </c>
      <c r="AC2355" s="337" t="s">
        <v>13994</v>
      </c>
    </row>
    <row r="2356" spans="1:29" ht="15.8" x14ac:dyDescent="0.25">
      <c r="A2356" s="337" t="s">
        <v>1723</v>
      </c>
      <c r="B2356" s="337" t="s">
        <v>10075</v>
      </c>
      <c r="C2356" s="337" t="s">
        <v>1725</v>
      </c>
      <c r="D2356" s="337" t="s">
        <v>13527</v>
      </c>
      <c r="E2356" s="337" t="s">
        <v>7712</v>
      </c>
      <c r="F2356" s="338">
        <v>43556</v>
      </c>
      <c r="G2356" s="337" t="s">
        <v>1781</v>
      </c>
      <c r="H2356" s="338">
        <v>43586</v>
      </c>
      <c r="I2356" s="337" t="s">
        <v>19695</v>
      </c>
      <c r="J2356" s="337" t="s">
        <v>36</v>
      </c>
      <c r="K2356" s="337" t="s">
        <v>19695</v>
      </c>
      <c r="L2356" s="337" t="s">
        <v>19695</v>
      </c>
      <c r="M2356" s="337" t="s">
        <v>19695</v>
      </c>
      <c r="N2356" s="337" t="s">
        <v>19695</v>
      </c>
      <c r="O2356" s="337" t="s">
        <v>19695</v>
      </c>
      <c r="P2356" s="337" t="s">
        <v>19695</v>
      </c>
      <c r="Q2356" s="337" t="s">
        <v>19695</v>
      </c>
      <c r="R2356" s="337" t="s">
        <v>130</v>
      </c>
      <c r="S2356" s="337" t="s">
        <v>928</v>
      </c>
      <c r="T2356" s="337" t="s">
        <v>935</v>
      </c>
      <c r="U2356" s="337" t="s">
        <v>10076</v>
      </c>
      <c r="V2356" s="337">
        <v>10</v>
      </c>
      <c r="W2356" s="337" t="s">
        <v>19695</v>
      </c>
      <c r="X2356" s="337" t="s">
        <v>19695</v>
      </c>
      <c r="Y2356" s="337" t="s">
        <v>19695</v>
      </c>
      <c r="Z2356" s="337" t="s">
        <v>1753</v>
      </c>
      <c r="AA2356" s="337" t="s">
        <v>717</v>
      </c>
      <c r="AB2356" s="337" t="s">
        <v>718</v>
      </c>
      <c r="AC2356" s="337" t="s">
        <v>13996</v>
      </c>
    </row>
    <row r="2357" spans="1:29" ht="15.8" x14ac:dyDescent="0.25">
      <c r="A2357" s="337" t="s">
        <v>1723</v>
      </c>
      <c r="B2357" s="337" t="s">
        <v>8984</v>
      </c>
      <c r="C2357" s="337" t="s">
        <v>1725</v>
      </c>
      <c r="D2357" s="337" t="s">
        <v>1730</v>
      </c>
      <c r="E2357" s="337" t="s">
        <v>8240</v>
      </c>
      <c r="F2357" s="338">
        <v>43561</v>
      </c>
      <c r="G2357" s="337" t="s">
        <v>1781</v>
      </c>
      <c r="H2357" s="338">
        <v>43586</v>
      </c>
      <c r="I2357" s="337" t="s">
        <v>19695</v>
      </c>
      <c r="J2357" s="337" t="s">
        <v>36</v>
      </c>
      <c r="K2357" s="337" t="s">
        <v>19695</v>
      </c>
      <c r="L2357" s="337" t="s">
        <v>19695</v>
      </c>
      <c r="M2357" s="337" t="s">
        <v>19695</v>
      </c>
      <c r="N2357" s="337" t="s">
        <v>19695</v>
      </c>
      <c r="O2357" s="337" t="s">
        <v>19695</v>
      </c>
      <c r="P2357" s="337" t="s">
        <v>19695</v>
      </c>
      <c r="Q2357" s="337" t="s">
        <v>19695</v>
      </c>
      <c r="R2357" s="337" t="s">
        <v>15</v>
      </c>
      <c r="S2357" s="337" t="s">
        <v>1102</v>
      </c>
      <c r="T2357" s="337" t="s">
        <v>1523</v>
      </c>
      <c r="U2357" s="337" t="s">
        <v>5827</v>
      </c>
      <c r="V2357" s="337">
        <v>8</v>
      </c>
      <c r="W2357" s="337" t="s">
        <v>19695</v>
      </c>
      <c r="X2357" s="337" t="s">
        <v>19695</v>
      </c>
      <c r="Y2357" s="337" t="s">
        <v>19695</v>
      </c>
      <c r="Z2357" s="337" t="s">
        <v>1753</v>
      </c>
      <c r="AA2357" s="337" t="s">
        <v>717</v>
      </c>
      <c r="AB2357" s="337" t="s">
        <v>718</v>
      </c>
      <c r="AC2357" s="337" t="s">
        <v>15526</v>
      </c>
    </row>
    <row r="2358" spans="1:29" ht="15.8" x14ac:dyDescent="0.25">
      <c r="A2358" s="337" t="s">
        <v>1723</v>
      </c>
      <c r="B2358" s="337" t="s">
        <v>10064</v>
      </c>
      <c r="C2358" s="337" t="s">
        <v>1821</v>
      </c>
      <c r="D2358" s="337" t="s">
        <v>449</v>
      </c>
      <c r="E2358" s="337" t="s">
        <v>8096</v>
      </c>
      <c r="F2358" s="338">
        <v>43585</v>
      </c>
      <c r="G2358" s="337" t="s">
        <v>1781</v>
      </c>
      <c r="H2358" s="338">
        <v>43586</v>
      </c>
      <c r="I2358" s="337" t="s">
        <v>19695</v>
      </c>
      <c r="J2358" s="337" t="s">
        <v>36</v>
      </c>
      <c r="K2358" s="337" t="s">
        <v>19695</v>
      </c>
      <c r="L2358" s="337" t="s">
        <v>19695</v>
      </c>
      <c r="M2358" s="337" t="s">
        <v>19695</v>
      </c>
      <c r="N2358" s="337" t="s">
        <v>19695</v>
      </c>
      <c r="O2358" s="337" t="s">
        <v>19695</v>
      </c>
      <c r="P2358" s="337" t="s">
        <v>19695</v>
      </c>
      <c r="Q2358" s="337" t="s">
        <v>19695</v>
      </c>
      <c r="R2358" s="337" t="s">
        <v>98</v>
      </c>
      <c r="S2358" s="337" t="s">
        <v>121</v>
      </c>
      <c r="T2358" s="337" t="s">
        <v>8432</v>
      </c>
      <c r="U2358" s="337" t="s">
        <v>1183</v>
      </c>
      <c r="V2358" s="337">
        <v>10</v>
      </c>
      <c r="W2358" s="337" t="s">
        <v>19695</v>
      </c>
      <c r="X2358" s="337" t="s">
        <v>19695</v>
      </c>
      <c r="Y2358" s="337" t="s">
        <v>19695</v>
      </c>
      <c r="Z2358" s="337" t="s">
        <v>1753</v>
      </c>
      <c r="AA2358" s="337" t="s">
        <v>735</v>
      </c>
      <c r="AB2358" s="337" t="s">
        <v>718</v>
      </c>
      <c r="AC2358" s="337" t="s">
        <v>14108</v>
      </c>
    </row>
    <row r="2359" spans="1:29" ht="15.8" x14ac:dyDescent="0.25">
      <c r="A2359" s="337" t="s">
        <v>1723</v>
      </c>
      <c r="B2359" s="337" t="s">
        <v>11288</v>
      </c>
      <c r="C2359" s="337" t="s">
        <v>1821</v>
      </c>
      <c r="D2359" s="337" t="s">
        <v>449</v>
      </c>
      <c r="E2359" s="337" t="s">
        <v>9031</v>
      </c>
      <c r="F2359" s="338">
        <v>43571</v>
      </c>
      <c r="G2359" s="337" t="s">
        <v>8096</v>
      </c>
      <c r="H2359" s="338">
        <v>43585</v>
      </c>
      <c r="I2359" s="337" t="s">
        <v>19695</v>
      </c>
      <c r="J2359" s="337" t="s">
        <v>16</v>
      </c>
      <c r="K2359" s="337" t="s">
        <v>19695</v>
      </c>
      <c r="L2359" s="337" t="s">
        <v>19695</v>
      </c>
      <c r="M2359" s="337" t="s">
        <v>19695</v>
      </c>
      <c r="N2359" s="337" t="s">
        <v>19695</v>
      </c>
      <c r="O2359" s="337" t="s">
        <v>19695</v>
      </c>
      <c r="P2359" s="337" t="s">
        <v>19695</v>
      </c>
      <c r="Q2359" s="337" t="s">
        <v>19695</v>
      </c>
      <c r="R2359" s="337" t="s">
        <v>117</v>
      </c>
      <c r="S2359" s="337" t="s">
        <v>145</v>
      </c>
      <c r="T2359" s="337" t="s">
        <v>1782</v>
      </c>
      <c r="U2359" s="337" t="s">
        <v>118</v>
      </c>
      <c r="V2359" s="337">
        <v>6</v>
      </c>
      <c r="W2359" s="337" t="s">
        <v>19695</v>
      </c>
      <c r="X2359" s="337" t="s">
        <v>19695</v>
      </c>
      <c r="Y2359" s="337" t="s">
        <v>19695</v>
      </c>
      <c r="Z2359" s="337" t="s">
        <v>1745</v>
      </c>
      <c r="AA2359" s="337" t="s">
        <v>761</v>
      </c>
      <c r="AB2359" s="337" t="s">
        <v>762</v>
      </c>
      <c r="AC2359" s="337" t="s">
        <v>15299</v>
      </c>
    </row>
    <row r="2360" spans="1:29" ht="15.8" x14ac:dyDescent="0.25">
      <c r="A2360" s="337" t="s">
        <v>1723</v>
      </c>
      <c r="B2360" s="337" t="s">
        <v>8095</v>
      </c>
      <c r="C2360" s="337" t="s">
        <v>1821</v>
      </c>
      <c r="D2360" s="337" t="s">
        <v>449</v>
      </c>
      <c r="E2360" s="337" t="s">
        <v>8096</v>
      </c>
      <c r="F2360" s="338">
        <v>43585</v>
      </c>
      <c r="G2360" s="337" t="s">
        <v>8096</v>
      </c>
      <c r="H2360" s="338">
        <v>43585</v>
      </c>
      <c r="I2360" s="337" t="s">
        <v>19695</v>
      </c>
      <c r="J2360" s="337" t="s">
        <v>36</v>
      </c>
      <c r="K2360" s="337" t="s">
        <v>19695</v>
      </c>
      <c r="L2360" s="337" t="s">
        <v>19695</v>
      </c>
      <c r="M2360" s="337" t="s">
        <v>19695</v>
      </c>
      <c r="N2360" s="337" t="s">
        <v>19695</v>
      </c>
      <c r="O2360" s="337" t="s">
        <v>19695</v>
      </c>
      <c r="P2360" s="337" t="s">
        <v>19695</v>
      </c>
      <c r="Q2360" s="337" t="s">
        <v>19695</v>
      </c>
      <c r="R2360" s="337" t="s">
        <v>70</v>
      </c>
      <c r="S2360" s="337" t="s">
        <v>141</v>
      </c>
      <c r="T2360" s="337" t="s">
        <v>8097</v>
      </c>
      <c r="U2360" s="337" t="s">
        <v>8098</v>
      </c>
      <c r="V2360" s="337">
        <v>8</v>
      </c>
      <c r="W2360" s="337" t="s">
        <v>19695</v>
      </c>
      <c r="X2360" s="337" t="s">
        <v>19695</v>
      </c>
      <c r="Y2360" s="337" t="s">
        <v>19695</v>
      </c>
      <c r="Z2360" s="337" t="s">
        <v>1753</v>
      </c>
      <c r="AA2360" s="337" t="s">
        <v>717</v>
      </c>
      <c r="AB2360" s="337" t="s">
        <v>718</v>
      </c>
      <c r="AC2360" s="337" t="s">
        <v>13993</v>
      </c>
    </row>
    <row r="2361" spans="1:29" ht="15.8" x14ac:dyDescent="0.25">
      <c r="A2361" s="337" t="s">
        <v>1723</v>
      </c>
      <c r="B2361" s="337" t="s">
        <v>10399</v>
      </c>
      <c r="C2361" s="337" t="s">
        <v>1821</v>
      </c>
      <c r="D2361" s="337" t="s">
        <v>449</v>
      </c>
      <c r="E2361" s="337" t="s">
        <v>8017</v>
      </c>
      <c r="F2361" s="338">
        <v>43552</v>
      </c>
      <c r="G2361" s="337" t="s">
        <v>8379</v>
      </c>
      <c r="H2361" s="338">
        <v>43584</v>
      </c>
      <c r="I2361" s="337" t="s">
        <v>19695</v>
      </c>
      <c r="J2361" s="337" t="s">
        <v>16</v>
      </c>
      <c r="K2361" s="337" t="s">
        <v>19695</v>
      </c>
      <c r="L2361" s="337" t="s">
        <v>19695</v>
      </c>
      <c r="M2361" s="337" t="s">
        <v>19695</v>
      </c>
      <c r="N2361" s="337" t="s">
        <v>19695</v>
      </c>
      <c r="O2361" s="337" t="s">
        <v>19695</v>
      </c>
      <c r="P2361" s="337" t="s">
        <v>19695</v>
      </c>
      <c r="Q2361" s="337" t="s">
        <v>19695</v>
      </c>
      <c r="R2361" s="337" t="s">
        <v>18</v>
      </c>
      <c r="S2361" s="337" t="s">
        <v>78</v>
      </c>
      <c r="T2361" s="337" t="s">
        <v>1063</v>
      </c>
      <c r="U2361" s="337" t="s">
        <v>57</v>
      </c>
      <c r="V2361" s="337">
        <v>12</v>
      </c>
      <c r="W2361" s="337" t="s">
        <v>19695</v>
      </c>
      <c r="X2361" s="337" t="s">
        <v>19695</v>
      </c>
      <c r="Y2361" s="337" t="s">
        <v>19695</v>
      </c>
      <c r="Z2361" s="337" t="s">
        <v>1728</v>
      </c>
      <c r="AA2361" s="337" t="s">
        <v>735</v>
      </c>
      <c r="AB2361" s="337" t="s">
        <v>718</v>
      </c>
      <c r="AC2361" s="337" t="s">
        <v>13999</v>
      </c>
    </row>
    <row r="2362" spans="1:29" ht="15.8" x14ac:dyDescent="0.25">
      <c r="A2362" s="337" t="s">
        <v>1723</v>
      </c>
      <c r="B2362" s="337" t="s">
        <v>10294</v>
      </c>
      <c r="C2362" s="337" t="s">
        <v>1821</v>
      </c>
      <c r="D2362" s="337" t="s">
        <v>449</v>
      </c>
      <c r="E2362" s="337" t="s">
        <v>8291</v>
      </c>
      <c r="F2362" s="338">
        <v>43534</v>
      </c>
      <c r="G2362" s="337" t="s">
        <v>8379</v>
      </c>
      <c r="H2362" s="338">
        <v>43584</v>
      </c>
      <c r="I2362" s="337" t="s">
        <v>19695</v>
      </c>
      <c r="J2362" s="337" t="s">
        <v>16</v>
      </c>
      <c r="K2362" s="337" t="s">
        <v>19695</v>
      </c>
      <c r="L2362" s="337" t="s">
        <v>19695</v>
      </c>
      <c r="M2362" s="337" t="s">
        <v>19695</v>
      </c>
      <c r="N2362" s="337" t="s">
        <v>19695</v>
      </c>
      <c r="O2362" s="337" t="s">
        <v>19695</v>
      </c>
      <c r="P2362" s="337" t="s">
        <v>19695</v>
      </c>
      <c r="Q2362" s="337" t="s">
        <v>19695</v>
      </c>
      <c r="R2362" s="337" t="s">
        <v>98</v>
      </c>
      <c r="S2362" s="337" t="s">
        <v>121</v>
      </c>
      <c r="T2362" s="337" t="s">
        <v>463</v>
      </c>
      <c r="U2362" s="337" t="s">
        <v>10295</v>
      </c>
      <c r="V2362" s="337">
        <v>10</v>
      </c>
      <c r="W2362" s="337" t="s">
        <v>19695</v>
      </c>
      <c r="X2362" s="337" t="s">
        <v>19695</v>
      </c>
      <c r="Y2362" s="337" t="s">
        <v>19695</v>
      </c>
      <c r="Z2362" s="337" t="s">
        <v>1728</v>
      </c>
      <c r="AA2362" s="337" t="s">
        <v>717</v>
      </c>
      <c r="AB2362" s="337" t="s">
        <v>718</v>
      </c>
      <c r="AC2362" s="337" t="s">
        <v>14021</v>
      </c>
    </row>
    <row r="2363" spans="1:29" ht="15.8" x14ac:dyDescent="0.25">
      <c r="A2363" s="337" t="s">
        <v>1723</v>
      </c>
      <c r="B2363" s="337" t="s">
        <v>8377</v>
      </c>
      <c r="C2363" s="337" t="s">
        <v>1821</v>
      </c>
      <c r="D2363" s="337" t="s">
        <v>449</v>
      </c>
      <c r="E2363" s="337" t="s">
        <v>8378</v>
      </c>
      <c r="F2363" s="338">
        <v>43562</v>
      </c>
      <c r="G2363" s="337" t="s">
        <v>8379</v>
      </c>
      <c r="H2363" s="338">
        <v>43584</v>
      </c>
      <c r="I2363" s="337" t="s">
        <v>19695</v>
      </c>
      <c r="J2363" s="337" t="s">
        <v>36</v>
      </c>
      <c r="K2363" s="337" t="s">
        <v>19695</v>
      </c>
      <c r="L2363" s="337" t="s">
        <v>19695</v>
      </c>
      <c r="M2363" s="337" t="s">
        <v>19695</v>
      </c>
      <c r="N2363" s="337" t="s">
        <v>19695</v>
      </c>
      <c r="O2363" s="337" t="s">
        <v>19695</v>
      </c>
      <c r="P2363" s="337" t="s">
        <v>19695</v>
      </c>
      <c r="Q2363" s="337" t="s">
        <v>19695</v>
      </c>
      <c r="R2363" s="337" t="s">
        <v>105</v>
      </c>
      <c r="S2363" s="337" t="s">
        <v>4622</v>
      </c>
      <c r="T2363" s="337" t="s">
        <v>5875</v>
      </c>
      <c r="U2363" s="337" t="s">
        <v>8380</v>
      </c>
      <c r="V2363" s="337">
        <v>12</v>
      </c>
      <c r="W2363" s="337" t="s">
        <v>19695</v>
      </c>
      <c r="X2363" s="337" t="s">
        <v>19695</v>
      </c>
      <c r="Y2363" s="337" t="s">
        <v>19695</v>
      </c>
      <c r="Z2363" s="337" t="s">
        <v>1753</v>
      </c>
      <c r="AA2363" s="337" t="s">
        <v>717</v>
      </c>
      <c r="AB2363" s="337" t="s">
        <v>718</v>
      </c>
      <c r="AC2363" s="337" t="s">
        <v>14008</v>
      </c>
    </row>
    <row r="2364" spans="1:29" ht="15.8" x14ac:dyDescent="0.25">
      <c r="A2364" s="337" t="s">
        <v>1723</v>
      </c>
      <c r="B2364" s="337" t="s">
        <v>8942</v>
      </c>
      <c r="C2364" s="337" t="s">
        <v>1821</v>
      </c>
      <c r="D2364" s="337" t="s">
        <v>449</v>
      </c>
      <c r="E2364" s="337" t="s">
        <v>8291</v>
      </c>
      <c r="F2364" s="338">
        <v>43534</v>
      </c>
      <c r="G2364" s="337" t="s">
        <v>8422</v>
      </c>
      <c r="H2364" s="338">
        <v>43583</v>
      </c>
      <c r="I2364" s="337" t="s">
        <v>19695</v>
      </c>
      <c r="J2364" s="337" t="s">
        <v>16</v>
      </c>
      <c r="K2364" s="337" t="s">
        <v>19695</v>
      </c>
      <c r="L2364" s="337" t="s">
        <v>19695</v>
      </c>
      <c r="M2364" s="337" t="s">
        <v>19695</v>
      </c>
      <c r="N2364" s="337" t="s">
        <v>19695</v>
      </c>
      <c r="O2364" s="337" t="s">
        <v>19695</v>
      </c>
      <c r="P2364" s="337" t="s">
        <v>19695</v>
      </c>
      <c r="Q2364" s="337" t="s">
        <v>19695</v>
      </c>
      <c r="R2364" s="337" t="s">
        <v>15</v>
      </c>
      <c r="S2364" s="337" t="s">
        <v>1203</v>
      </c>
      <c r="T2364" s="337" t="s">
        <v>1310</v>
      </c>
      <c r="U2364" s="337" t="s">
        <v>1082</v>
      </c>
      <c r="V2364" s="337">
        <v>10</v>
      </c>
      <c r="W2364" s="337" t="s">
        <v>19695</v>
      </c>
      <c r="X2364" s="337" t="s">
        <v>19695</v>
      </c>
      <c r="Y2364" s="337" t="s">
        <v>19695</v>
      </c>
      <c r="Z2364" s="337" t="s">
        <v>1728</v>
      </c>
      <c r="AA2364" s="337" t="s">
        <v>717</v>
      </c>
      <c r="AB2364" s="337" t="s">
        <v>718</v>
      </c>
      <c r="AC2364" s="337" t="s">
        <v>13998</v>
      </c>
    </row>
    <row r="2365" spans="1:29" ht="15.8" x14ac:dyDescent="0.25">
      <c r="A2365" s="337" t="s">
        <v>1723</v>
      </c>
      <c r="B2365" s="337" t="s">
        <v>8421</v>
      </c>
      <c r="C2365" s="337" t="s">
        <v>1821</v>
      </c>
      <c r="D2365" s="337" t="s">
        <v>449</v>
      </c>
      <c r="E2365" s="337" t="s">
        <v>8422</v>
      </c>
      <c r="F2365" s="338">
        <v>43583</v>
      </c>
      <c r="G2365" s="337" t="s">
        <v>8422</v>
      </c>
      <c r="H2365" s="338">
        <v>43583</v>
      </c>
      <c r="I2365" s="337" t="s">
        <v>19695</v>
      </c>
      <c r="J2365" s="337" t="s">
        <v>36</v>
      </c>
      <c r="K2365" s="337" t="s">
        <v>19695</v>
      </c>
      <c r="L2365" s="337" t="s">
        <v>19695</v>
      </c>
      <c r="M2365" s="337" t="s">
        <v>19695</v>
      </c>
      <c r="N2365" s="337" t="s">
        <v>19695</v>
      </c>
      <c r="O2365" s="337" t="s">
        <v>19695</v>
      </c>
      <c r="P2365" s="337" t="s">
        <v>19695</v>
      </c>
      <c r="Q2365" s="337" t="s">
        <v>19695</v>
      </c>
      <c r="R2365" s="337" t="s">
        <v>18</v>
      </c>
      <c r="S2365" s="337" t="s">
        <v>1038</v>
      </c>
      <c r="T2365" s="337" t="s">
        <v>3849</v>
      </c>
      <c r="U2365" s="337" t="s">
        <v>6777</v>
      </c>
      <c r="V2365" s="337">
        <v>8</v>
      </c>
      <c r="W2365" s="337" t="s">
        <v>19695</v>
      </c>
      <c r="X2365" s="337" t="s">
        <v>19695</v>
      </c>
      <c r="Y2365" s="337" t="s">
        <v>19695</v>
      </c>
      <c r="Z2365" s="337" t="s">
        <v>1753</v>
      </c>
      <c r="AA2365" s="337" t="s">
        <v>717</v>
      </c>
      <c r="AB2365" s="337" t="s">
        <v>718</v>
      </c>
      <c r="AC2365" s="337" t="s">
        <v>15509</v>
      </c>
    </row>
    <row r="2366" spans="1:29" ht="15.8" x14ac:dyDescent="0.25">
      <c r="A2366" s="337" t="s">
        <v>1723</v>
      </c>
      <c r="B2366" s="337" t="s">
        <v>10755</v>
      </c>
      <c r="C2366" s="337" t="s">
        <v>1821</v>
      </c>
      <c r="D2366" s="337" t="s">
        <v>449</v>
      </c>
      <c r="E2366" s="337" t="s">
        <v>7874</v>
      </c>
      <c r="F2366" s="338">
        <v>43574</v>
      </c>
      <c r="G2366" s="337" t="s">
        <v>8808</v>
      </c>
      <c r="H2366" s="338">
        <v>43582</v>
      </c>
      <c r="I2366" s="337" t="s">
        <v>19695</v>
      </c>
      <c r="J2366" s="337" t="s">
        <v>36</v>
      </c>
      <c r="K2366" s="337" t="s">
        <v>19695</v>
      </c>
      <c r="L2366" s="337" t="s">
        <v>19695</v>
      </c>
      <c r="M2366" s="337" t="s">
        <v>19695</v>
      </c>
      <c r="N2366" s="337" t="s">
        <v>19695</v>
      </c>
      <c r="O2366" s="337" t="s">
        <v>19695</v>
      </c>
      <c r="P2366" s="337" t="s">
        <v>19695</v>
      </c>
      <c r="Q2366" s="337" t="s">
        <v>19695</v>
      </c>
      <c r="R2366" s="337" t="s">
        <v>52</v>
      </c>
      <c r="S2366" s="337" t="s">
        <v>69</v>
      </c>
      <c r="T2366" s="337" t="s">
        <v>119</v>
      </c>
      <c r="U2366" s="337" t="s">
        <v>10756</v>
      </c>
      <c r="V2366" s="337">
        <v>10</v>
      </c>
      <c r="W2366" s="337" t="s">
        <v>19695</v>
      </c>
      <c r="X2366" s="337" t="s">
        <v>19695</v>
      </c>
      <c r="Y2366" s="337" t="s">
        <v>19695</v>
      </c>
      <c r="Z2366" s="337" t="s">
        <v>1745</v>
      </c>
      <c r="AA2366" s="337" t="s">
        <v>853</v>
      </c>
      <c r="AB2366" s="337" t="s">
        <v>854</v>
      </c>
      <c r="AC2366" s="337" t="s">
        <v>15297</v>
      </c>
    </row>
    <row r="2367" spans="1:29" ht="15.8" x14ac:dyDescent="0.25">
      <c r="A2367" s="337" t="s">
        <v>1723</v>
      </c>
      <c r="B2367" s="337" t="s">
        <v>9782</v>
      </c>
      <c r="C2367" s="337" t="s">
        <v>1725</v>
      </c>
      <c r="D2367" s="337" t="s">
        <v>1730</v>
      </c>
      <c r="E2367" s="337" t="s">
        <v>8393</v>
      </c>
      <c r="F2367" s="338">
        <v>43581</v>
      </c>
      <c r="G2367" s="337" t="s">
        <v>8393</v>
      </c>
      <c r="H2367" s="338">
        <v>43581</v>
      </c>
      <c r="I2367" s="337" t="s">
        <v>19695</v>
      </c>
      <c r="J2367" s="337" t="s">
        <v>36</v>
      </c>
      <c r="K2367" s="337" t="s">
        <v>19695</v>
      </c>
      <c r="L2367" s="337" t="s">
        <v>19695</v>
      </c>
      <c r="M2367" s="337" t="s">
        <v>19695</v>
      </c>
      <c r="N2367" s="337" t="s">
        <v>19695</v>
      </c>
      <c r="O2367" s="337" t="s">
        <v>19695</v>
      </c>
      <c r="P2367" s="337" t="s">
        <v>19695</v>
      </c>
      <c r="Q2367" s="337" t="s">
        <v>19695</v>
      </c>
      <c r="R2367" s="337" t="s">
        <v>395</v>
      </c>
      <c r="S2367" s="337" t="s">
        <v>6990</v>
      </c>
      <c r="T2367" s="337" t="s">
        <v>7989</v>
      </c>
      <c r="U2367" s="337" t="s">
        <v>9783</v>
      </c>
      <c r="V2367" s="337">
        <v>9</v>
      </c>
      <c r="W2367" s="337" t="s">
        <v>19695</v>
      </c>
      <c r="X2367" s="337" t="s">
        <v>19695</v>
      </c>
      <c r="Y2367" s="337" t="s">
        <v>19695</v>
      </c>
      <c r="Z2367" s="337" t="s">
        <v>1745</v>
      </c>
      <c r="AA2367" s="337" t="s">
        <v>761</v>
      </c>
      <c r="AB2367" s="337" t="s">
        <v>762</v>
      </c>
      <c r="AC2367" s="337" t="s">
        <v>13992</v>
      </c>
    </row>
    <row r="2368" spans="1:29" ht="15.8" x14ac:dyDescent="0.25">
      <c r="A2368" s="337" t="s">
        <v>1723</v>
      </c>
      <c r="B2368" s="337" t="s">
        <v>8468</v>
      </c>
      <c r="C2368" s="337" t="s">
        <v>1821</v>
      </c>
      <c r="D2368" s="337" t="s">
        <v>449</v>
      </c>
      <c r="E2368" s="337" t="s">
        <v>8469</v>
      </c>
      <c r="F2368" s="338">
        <v>43531</v>
      </c>
      <c r="G2368" s="337" t="s">
        <v>8393</v>
      </c>
      <c r="H2368" s="338">
        <v>43581</v>
      </c>
      <c r="I2368" s="337" t="s">
        <v>19695</v>
      </c>
      <c r="J2368" s="337" t="s">
        <v>36</v>
      </c>
      <c r="K2368" s="337" t="s">
        <v>19695</v>
      </c>
      <c r="L2368" s="337" t="s">
        <v>19695</v>
      </c>
      <c r="M2368" s="337" t="s">
        <v>19695</v>
      </c>
      <c r="N2368" s="337" t="s">
        <v>19695</v>
      </c>
      <c r="O2368" s="337" t="s">
        <v>19695</v>
      </c>
      <c r="P2368" s="337" t="s">
        <v>19695</v>
      </c>
      <c r="Q2368" s="337" t="s">
        <v>19695</v>
      </c>
      <c r="R2368" s="337" t="s">
        <v>35</v>
      </c>
      <c r="S2368" s="337" t="s">
        <v>77</v>
      </c>
      <c r="T2368" s="337" t="s">
        <v>5318</v>
      </c>
      <c r="U2368" s="337" t="s">
        <v>4201</v>
      </c>
      <c r="V2368" s="337">
        <v>8</v>
      </c>
      <c r="W2368" s="337" t="s">
        <v>19695</v>
      </c>
      <c r="X2368" s="337" t="s">
        <v>19695</v>
      </c>
      <c r="Y2368" s="337" t="s">
        <v>19695</v>
      </c>
      <c r="Z2368" s="337" t="s">
        <v>1753</v>
      </c>
      <c r="AA2368" s="337" t="s">
        <v>717</v>
      </c>
      <c r="AB2368" s="337" t="s">
        <v>718</v>
      </c>
      <c r="AC2368" s="337" t="s">
        <v>15297</v>
      </c>
    </row>
    <row r="2369" spans="1:29" ht="15.8" x14ac:dyDescent="0.25">
      <c r="A2369" s="337" t="s">
        <v>1723</v>
      </c>
      <c r="B2369" s="337" t="s">
        <v>7348</v>
      </c>
      <c r="C2369" s="337" t="s">
        <v>1821</v>
      </c>
      <c r="D2369" s="337" t="s">
        <v>449</v>
      </c>
      <c r="E2369" s="337" t="s">
        <v>7349</v>
      </c>
      <c r="F2369" s="338">
        <v>43529</v>
      </c>
      <c r="G2369" s="337" t="s">
        <v>7350</v>
      </c>
      <c r="H2369" s="338">
        <v>43580</v>
      </c>
      <c r="I2369" s="337" t="s">
        <v>19695</v>
      </c>
      <c r="J2369" s="337" t="s">
        <v>16</v>
      </c>
      <c r="K2369" s="337" t="s">
        <v>19695</v>
      </c>
      <c r="L2369" s="337" t="s">
        <v>19695</v>
      </c>
      <c r="M2369" s="337" t="s">
        <v>19695</v>
      </c>
      <c r="N2369" s="337" t="s">
        <v>19695</v>
      </c>
      <c r="O2369" s="337" t="s">
        <v>19695</v>
      </c>
      <c r="P2369" s="337" t="s">
        <v>19695</v>
      </c>
      <c r="Q2369" s="337" t="s">
        <v>19695</v>
      </c>
      <c r="R2369" s="337" t="s">
        <v>52</v>
      </c>
      <c r="S2369" s="337" t="s">
        <v>93</v>
      </c>
      <c r="T2369" s="337" t="s">
        <v>5594</v>
      </c>
      <c r="U2369" s="337" t="s">
        <v>3690</v>
      </c>
      <c r="V2369" s="337">
        <v>6</v>
      </c>
      <c r="W2369" s="337" t="s">
        <v>19695</v>
      </c>
      <c r="X2369" s="337" t="s">
        <v>19695</v>
      </c>
      <c r="Y2369" s="337" t="s">
        <v>19695</v>
      </c>
      <c r="Z2369" s="337" t="s">
        <v>1753</v>
      </c>
      <c r="AA2369" s="337" t="s">
        <v>735</v>
      </c>
      <c r="AB2369" s="337" t="s">
        <v>718</v>
      </c>
      <c r="AC2369" s="337" t="s">
        <v>13999</v>
      </c>
    </row>
    <row r="2370" spans="1:29" ht="15.8" x14ac:dyDescent="0.25">
      <c r="A2370" s="337" t="s">
        <v>1723</v>
      </c>
      <c r="B2370" s="337" t="s">
        <v>8482</v>
      </c>
      <c r="C2370" s="337" t="s">
        <v>1821</v>
      </c>
      <c r="D2370" s="337" t="s">
        <v>449</v>
      </c>
      <c r="E2370" s="337" t="s">
        <v>389</v>
      </c>
      <c r="F2370" s="338">
        <v>43524</v>
      </c>
      <c r="G2370" s="337" t="s">
        <v>7335</v>
      </c>
      <c r="H2370" s="338">
        <v>43579</v>
      </c>
      <c r="I2370" s="337" t="s">
        <v>19695</v>
      </c>
      <c r="J2370" s="337" t="s">
        <v>16</v>
      </c>
      <c r="K2370" s="337" t="s">
        <v>19695</v>
      </c>
      <c r="L2370" s="337" t="s">
        <v>19695</v>
      </c>
      <c r="M2370" s="337" t="s">
        <v>19695</v>
      </c>
      <c r="N2370" s="337" t="s">
        <v>19695</v>
      </c>
      <c r="O2370" s="337" t="s">
        <v>19695</v>
      </c>
      <c r="P2370" s="337" t="s">
        <v>19695</v>
      </c>
      <c r="Q2370" s="337" t="s">
        <v>19695</v>
      </c>
      <c r="R2370" s="337" t="s">
        <v>109</v>
      </c>
      <c r="S2370" s="337" t="s">
        <v>1126</v>
      </c>
      <c r="T2370" s="337" t="s">
        <v>1733</v>
      </c>
      <c r="U2370" s="337" t="s">
        <v>7054</v>
      </c>
      <c r="V2370" s="337">
        <v>4</v>
      </c>
      <c r="W2370" s="337" t="s">
        <v>19695</v>
      </c>
      <c r="X2370" s="337" t="s">
        <v>19695</v>
      </c>
      <c r="Y2370" s="337" t="s">
        <v>19695</v>
      </c>
      <c r="Z2370" s="337" t="s">
        <v>1728</v>
      </c>
      <c r="AA2370" s="337" t="s">
        <v>717</v>
      </c>
      <c r="AB2370" s="337" t="s">
        <v>718</v>
      </c>
      <c r="AC2370" s="337" t="s">
        <v>13994</v>
      </c>
    </row>
    <row r="2371" spans="1:29" ht="15.8" x14ac:dyDescent="0.25">
      <c r="A2371" s="337" t="s">
        <v>1723</v>
      </c>
      <c r="B2371" s="337" t="s">
        <v>7717</v>
      </c>
      <c r="C2371" s="337" t="s">
        <v>1821</v>
      </c>
      <c r="D2371" s="337" t="s">
        <v>449</v>
      </c>
      <c r="E2371" s="337" t="s">
        <v>7718</v>
      </c>
      <c r="F2371" s="338">
        <v>43537</v>
      </c>
      <c r="G2371" s="337" t="s">
        <v>7335</v>
      </c>
      <c r="H2371" s="338">
        <v>43579</v>
      </c>
      <c r="I2371" s="337" t="s">
        <v>19695</v>
      </c>
      <c r="J2371" s="337" t="s">
        <v>36</v>
      </c>
      <c r="K2371" s="337" t="s">
        <v>19695</v>
      </c>
      <c r="L2371" s="337" t="s">
        <v>19695</v>
      </c>
      <c r="M2371" s="337" t="s">
        <v>19695</v>
      </c>
      <c r="N2371" s="337" t="s">
        <v>19695</v>
      </c>
      <c r="O2371" s="337" t="s">
        <v>19695</v>
      </c>
      <c r="P2371" s="337" t="s">
        <v>19695</v>
      </c>
      <c r="Q2371" s="337" t="s">
        <v>19695</v>
      </c>
      <c r="R2371" s="337" t="s">
        <v>45</v>
      </c>
      <c r="S2371" s="337" t="s">
        <v>1405</v>
      </c>
      <c r="T2371" s="337" t="s">
        <v>2147</v>
      </c>
      <c r="U2371" s="337" t="s">
        <v>435</v>
      </c>
      <c r="V2371" s="337">
        <v>10</v>
      </c>
      <c r="W2371" s="337" t="s">
        <v>19695</v>
      </c>
      <c r="X2371" s="337" t="s">
        <v>19695</v>
      </c>
      <c r="Y2371" s="337" t="s">
        <v>19695</v>
      </c>
      <c r="Z2371" s="337" t="s">
        <v>1728</v>
      </c>
      <c r="AA2371" s="337" t="s">
        <v>717</v>
      </c>
      <c r="AB2371" s="337" t="s">
        <v>718</v>
      </c>
      <c r="AC2371" s="337" t="s">
        <v>13995</v>
      </c>
    </row>
    <row r="2372" spans="1:29" ht="15.8" x14ac:dyDescent="0.25">
      <c r="A2372" s="337" t="s">
        <v>1723</v>
      </c>
      <c r="B2372" s="337" t="s">
        <v>7751</v>
      </c>
      <c r="C2372" s="337" t="s">
        <v>1821</v>
      </c>
      <c r="D2372" s="337" t="s">
        <v>449</v>
      </c>
      <c r="E2372" s="337" t="s">
        <v>7752</v>
      </c>
      <c r="F2372" s="338">
        <v>43548</v>
      </c>
      <c r="G2372" s="337" t="s">
        <v>7335</v>
      </c>
      <c r="H2372" s="338">
        <v>43579</v>
      </c>
      <c r="I2372" s="337" t="s">
        <v>19695</v>
      </c>
      <c r="J2372" s="337" t="s">
        <v>36</v>
      </c>
      <c r="K2372" s="337" t="s">
        <v>19695</v>
      </c>
      <c r="L2372" s="337" t="s">
        <v>19695</v>
      </c>
      <c r="M2372" s="337" t="s">
        <v>19695</v>
      </c>
      <c r="N2372" s="337" t="s">
        <v>19695</v>
      </c>
      <c r="O2372" s="337" t="s">
        <v>19695</v>
      </c>
      <c r="P2372" s="337" t="s">
        <v>19695</v>
      </c>
      <c r="Q2372" s="337" t="s">
        <v>19695</v>
      </c>
      <c r="R2372" s="337" t="s">
        <v>18</v>
      </c>
      <c r="S2372" s="337" t="s">
        <v>392</v>
      </c>
      <c r="T2372" s="337" t="s">
        <v>392</v>
      </c>
      <c r="U2372" s="337" t="s">
        <v>7753</v>
      </c>
      <c r="V2372" s="337">
        <v>6</v>
      </c>
      <c r="W2372" s="337" t="s">
        <v>19695</v>
      </c>
      <c r="X2372" s="337" t="s">
        <v>19695</v>
      </c>
      <c r="Y2372" s="337" t="s">
        <v>19695</v>
      </c>
      <c r="Z2372" s="337" t="s">
        <v>1753</v>
      </c>
      <c r="AA2372" s="337" t="s">
        <v>717</v>
      </c>
      <c r="AB2372" s="337" t="s">
        <v>718</v>
      </c>
      <c r="AC2372" s="337" t="s">
        <v>15508</v>
      </c>
    </row>
    <row r="2373" spans="1:29" ht="15.8" x14ac:dyDescent="0.25">
      <c r="A2373" s="337" t="s">
        <v>1723</v>
      </c>
      <c r="B2373" s="337" t="s">
        <v>7462</v>
      </c>
      <c r="C2373" s="337" t="s">
        <v>1821</v>
      </c>
      <c r="D2373" s="337" t="s">
        <v>449</v>
      </c>
      <c r="E2373" s="337" t="s">
        <v>7463</v>
      </c>
      <c r="F2373" s="338">
        <v>43539</v>
      </c>
      <c r="G2373" s="337" t="s">
        <v>7335</v>
      </c>
      <c r="H2373" s="338">
        <v>43579</v>
      </c>
      <c r="I2373" s="337" t="s">
        <v>19695</v>
      </c>
      <c r="J2373" s="337" t="s">
        <v>36</v>
      </c>
      <c r="K2373" s="337" t="s">
        <v>19695</v>
      </c>
      <c r="L2373" s="337" t="s">
        <v>19695</v>
      </c>
      <c r="M2373" s="337" t="s">
        <v>19695</v>
      </c>
      <c r="N2373" s="337" t="s">
        <v>19695</v>
      </c>
      <c r="O2373" s="337" t="s">
        <v>19695</v>
      </c>
      <c r="P2373" s="337" t="s">
        <v>19695</v>
      </c>
      <c r="Q2373" s="337" t="s">
        <v>19695</v>
      </c>
      <c r="R2373" s="337" t="s">
        <v>52</v>
      </c>
      <c r="S2373" s="337" t="s">
        <v>93</v>
      </c>
      <c r="T2373" s="337" t="s">
        <v>1809</v>
      </c>
      <c r="U2373" s="337" t="s">
        <v>7464</v>
      </c>
      <c r="V2373" s="337">
        <v>8</v>
      </c>
      <c r="W2373" s="337" t="s">
        <v>19695</v>
      </c>
      <c r="X2373" s="337" t="s">
        <v>19695</v>
      </c>
      <c r="Y2373" s="337" t="s">
        <v>19695</v>
      </c>
      <c r="Z2373" s="337" t="s">
        <v>1753</v>
      </c>
      <c r="AA2373" s="337" t="s">
        <v>735</v>
      </c>
      <c r="AB2373" s="337" t="s">
        <v>718</v>
      </c>
      <c r="AC2373" s="337" t="s">
        <v>13998</v>
      </c>
    </row>
    <row r="2374" spans="1:29" ht="15.8" x14ac:dyDescent="0.25">
      <c r="A2374" s="337" t="s">
        <v>1723</v>
      </c>
      <c r="B2374" s="337" t="s">
        <v>7334</v>
      </c>
      <c r="C2374" s="337" t="s">
        <v>1821</v>
      </c>
      <c r="D2374" s="337" t="s">
        <v>449</v>
      </c>
      <c r="E2374" s="337" t="s">
        <v>7321</v>
      </c>
      <c r="F2374" s="338">
        <v>43538</v>
      </c>
      <c r="G2374" s="337" t="s">
        <v>7335</v>
      </c>
      <c r="H2374" s="338">
        <v>43579</v>
      </c>
      <c r="I2374" s="337" t="s">
        <v>19695</v>
      </c>
      <c r="J2374" s="337" t="s">
        <v>16</v>
      </c>
      <c r="K2374" s="337" t="s">
        <v>19695</v>
      </c>
      <c r="L2374" s="337" t="s">
        <v>19695</v>
      </c>
      <c r="M2374" s="337" t="s">
        <v>19695</v>
      </c>
      <c r="N2374" s="337" t="s">
        <v>19695</v>
      </c>
      <c r="O2374" s="337" t="s">
        <v>19695</v>
      </c>
      <c r="P2374" s="337" t="s">
        <v>19695</v>
      </c>
      <c r="Q2374" s="337" t="s">
        <v>19695</v>
      </c>
      <c r="R2374" s="337" t="s">
        <v>52</v>
      </c>
      <c r="S2374" s="337" t="s">
        <v>93</v>
      </c>
      <c r="T2374" s="337" t="s">
        <v>7336</v>
      </c>
      <c r="U2374" s="337" t="s">
        <v>911</v>
      </c>
      <c r="V2374" s="337">
        <v>6</v>
      </c>
      <c r="W2374" s="337" t="s">
        <v>19695</v>
      </c>
      <c r="X2374" s="337" t="s">
        <v>19695</v>
      </c>
      <c r="Y2374" s="337" t="s">
        <v>19695</v>
      </c>
      <c r="Z2374" s="337" t="s">
        <v>1753</v>
      </c>
      <c r="AA2374" s="337" t="s">
        <v>735</v>
      </c>
      <c r="AB2374" s="337" t="s">
        <v>718</v>
      </c>
      <c r="AC2374" s="337" t="s">
        <v>13998</v>
      </c>
    </row>
    <row r="2375" spans="1:29" ht="15.8" x14ac:dyDescent="0.25">
      <c r="A2375" s="337" t="s">
        <v>1723</v>
      </c>
      <c r="B2375" s="337" t="s">
        <v>8640</v>
      </c>
      <c r="C2375" s="337" t="s">
        <v>1821</v>
      </c>
      <c r="D2375" s="337" t="s">
        <v>449</v>
      </c>
      <c r="E2375" s="337" t="s">
        <v>7466</v>
      </c>
      <c r="F2375" s="338">
        <v>43507</v>
      </c>
      <c r="G2375" s="337" t="s">
        <v>8503</v>
      </c>
      <c r="H2375" s="338">
        <v>43578</v>
      </c>
      <c r="I2375" s="337" t="s">
        <v>19695</v>
      </c>
      <c r="J2375" s="337" t="s">
        <v>16</v>
      </c>
      <c r="K2375" s="337" t="s">
        <v>19695</v>
      </c>
      <c r="L2375" s="337" t="s">
        <v>19695</v>
      </c>
      <c r="M2375" s="337" t="s">
        <v>19695</v>
      </c>
      <c r="N2375" s="337" t="s">
        <v>19695</v>
      </c>
      <c r="O2375" s="337" t="s">
        <v>19695</v>
      </c>
      <c r="P2375" s="337" t="s">
        <v>19695</v>
      </c>
      <c r="Q2375" s="337" t="s">
        <v>19695</v>
      </c>
      <c r="R2375" s="337" t="s">
        <v>52</v>
      </c>
      <c r="S2375" s="337" t="s">
        <v>393</v>
      </c>
      <c r="T2375" s="337" t="s">
        <v>2810</v>
      </c>
      <c r="U2375" s="337" t="s">
        <v>1064</v>
      </c>
      <c r="V2375" s="337">
        <v>10</v>
      </c>
      <c r="W2375" s="337" t="s">
        <v>19695</v>
      </c>
      <c r="X2375" s="337" t="s">
        <v>19695</v>
      </c>
      <c r="Y2375" s="337" t="s">
        <v>19695</v>
      </c>
      <c r="Z2375" s="337" t="s">
        <v>1728</v>
      </c>
      <c r="AA2375" s="337" t="s">
        <v>717</v>
      </c>
      <c r="AB2375" s="337" t="s">
        <v>718</v>
      </c>
      <c r="AC2375" s="337" t="s">
        <v>14022</v>
      </c>
    </row>
    <row r="2376" spans="1:29" ht="15.8" x14ac:dyDescent="0.25">
      <c r="A2376" s="337" t="s">
        <v>1723</v>
      </c>
      <c r="B2376" s="337" t="s">
        <v>11859</v>
      </c>
      <c r="C2376" s="337" t="s">
        <v>1821</v>
      </c>
      <c r="D2376" s="337" t="s">
        <v>449</v>
      </c>
      <c r="E2376" s="337" t="s">
        <v>7563</v>
      </c>
      <c r="F2376" s="338">
        <v>43565</v>
      </c>
      <c r="G2376" s="337" t="s">
        <v>8503</v>
      </c>
      <c r="H2376" s="338">
        <v>43578</v>
      </c>
      <c r="I2376" s="337" t="s">
        <v>19695</v>
      </c>
      <c r="J2376" s="337" t="s">
        <v>16</v>
      </c>
      <c r="K2376" s="337" t="s">
        <v>19695</v>
      </c>
      <c r="L2376" s="337" t="s">
        <v>19695</v>
      </c>
      <c r="M2376" s="337" t="s">
        <v>19695</v>
      </c>
      <c r="N2376" s="337" t="s">
        <v>19695</v>
      </c>
      <c r="O2376" s="337" t="s">
        <v>19695</v>
      </c>
      <c r="P2376" s="337" t="s">
        <v>19695</v>
      </c>
      <c r="Q2376" s="337" t="s">
        <v>19695</v>
      </c>
      <c r="R2376" s="337" t="s">
        <v>52</v>
      </c>
      <c r="S2376" s="337" t="s">
        <v>120</v>
      </c>
      <c r="T2376" s="337" t="s">
        <v>397</v>
      </c>
      <c r="U2376" s="337" t="s">
        <v>2148</v>
      </c>
      <c r="V2376" s="337">
        <v>6</v>
      </c>
      <c r="W2376" s="337" t="s">
        <v>19695</v>
      </c>
      <c r="X2376" s="337" t="s">
        <v>19695</v>
      </c>
      <c r="Y2376" s="337" t="s">
        <v>19695</v>
      </c>
      <c r="Z2376" s="337" t="s">
        <v>1728</v>
      </c>
      <c r="AA2376" s="337" t="s">
        <v>735</v>
      </c>
      <c r="AB2376" s="337" t="s">
        <v>718</v>
      </c>
      <c r="AC2376" s="337" t="s">
        <v>14100</v>
      </c>
    </row>
    <row r="2377" spans="1:29" ht="15.8" x14ac:dyDescent="0.25">
      <c r="A2377" s="337" t="s">
        <v>1723</v>
      </c>
      <c r="B2377" s="337" t="s">
        <v>10766</v>
      </c>
      <c r="C2377" s="337" t="s">
        <v>1821</v>
      </c>
      <c r="D2377" s="337" t="s">
        <v>449</v>
      </c>
      <c r="E2377" s="337" t="s">
        <v>7715</v>
      </c>
      <c r="F2377" s="338">
        <v>43544</v>
      </c>
      <c r="G2377" s="337" t="s">
        <v>8503</v>
      </c>
      <c r="H2377" s="338">
        <v>43578</v>
      </c>
      <c r="I2377" s="337" t="s">
        <v>19695</v>
      </c>
      <c r="J2377" s="337" t="s">
        <v>16</v>
      </c>
      <c r="K2377" s="337" t="s">
        <v>19695</v>
      </c>
      <c r="L2377" s="337" t="s">
        <v>19695</v>
      </c>
      <c r="M2377" s="337" t="s">
        <v>19695</v>
      </c>
      <c r="N2377" s="337" t="s">
        <v>19695</v>
      </c>
      <c r="O2377" s="337" t="s">
        <v>19695</v>
      </c>
      <c r="P2377" s="337" t="s">
        <v>19695</v>
      </c>
      <c r="Q2377" s="337" t="s">
        <v>19695</v>
      </c>
      <c r="R2377" s="337" t="s">
        <v>52</v>
      </c>
      <c r="S2377" s="337" t="s">
        <v>120</v>
      </c>
      <c r="T2377" s="337" t="s">
        <v>10767</v>
      </c>
      <c r="U2377" s="337" t="s">
        <v>10768</v>
      </c>
      <c r="V2377" s="337">
        <v>6</v>
      </c>
      <c r="W2377" s="337" t="s">
        <v>19695</v>
      </c>
      <c r="X2377" s="337" t="s">
        <v>19695</v>
      </c>
      <c r="Y2377" s="337" t="s">
        <v>19695</v>
      </c>
      <c r="Z2377" s="337" t="s">
        <v>1753</v>
      </c>
      <c r="AA2377" s="337" t="s">
        <v>735</v>
      </c>
      <c r="AB2377" s="337" t="s">
        <v>718</v>
      </c>
      <c r="AC2377" s="337" t="s">
        <v>14040</v>
      </c>
    </row>
    <row r="2378" spans="1:29" ht="15.8" x14ac:dyDescent="0.25">
      <c r="A2378" s="337" t="s">
        <v>1723</v>
      </c>
      <c r="B2378" s="337" t="s">
        <v>10395</v>
      </c>
      <c r="C2378" s="337" t="s">
        <v>1821</v>
      </c>
      <c r="D2378" s="337" t="s">
        <v>449</v>
      </c>
      <c r="E2378" s="337" t="s">
        <v>10396</v>
      </c>
      <c r="F2378" s="338">
        <v>43550</v>
      </c>
      <c r="G2378" s="337" t="s">
        <v>10397</v>
      </c>
      <c r="H2378" s="338">
        <v>43577</v>
      </c>
      <c r="I2378" s="337" t="s">
        <v>19695</v>
      </c>
      <c r="J2378" s="337" t="s">
        <v>16</v>
      </c>
      <c r="K2378" s="337" t="s">
        <v>19695</v>
      </c>
      <c r="L2378" s="337" t="s">
        <v>19695</v>
      </c>
      <c r="M2378" s="337" t="s">
        <v>19695</v>
      </c>
      <c r="N2378" s="337" t="s">
        <v>19695</v>
      </c>
      <c r="O2378" s="337" t="s">
        <v>19695</v>
      </c>
      <c r="P2378" s="337" t="s">
        <v>19695</v>
      </c>
      <c r="Q2378" s="337" t="s">
        <v>19695</v>
      </c>
      <c r="R2378" s="337" t="s">
        <v>18</v>
      </c>
      <c r="S2378" s="337" t="s">
        <v>78</v>
      </c>
      <c r="T2378" s="337" t="s">
        <v>1063</v>
      </c>
      <c r="U2378" s="337" t="s">
        <v>10398</v>
      </c>
      <c r="V2378" s="337">
        <v>12</v>
      </c>
      <c r="W2378" s="337" t="s">
        <v>19695</v>
      </c>
      <c r="X2378" s="337" t="s">
        <v>19695</v>
      </c>
      <c r="Y2378" s="337" t="s">
        <v>19695</v>
      </c>
      <c r="Z2378" s="337" t="s">
        <v>1728</v>
      </c>
      <c r="AA2378" s="337" t="s">
        <v>735</v>
      </c>
      <c r="AB2378" s="337" t="s">
        <v>718</v>
      </c>
      <c r="AC2378" s="337" t="s">
        <v>13999</v>
      </c>
    </row>
    <row r="2379" spans="1:29" ht="15.8" x14ac:dyDescent="0.25">
      <c r="A2379" s="337" t="s">
        <v>1723</v>
      </c>
      <c r="B2379" s="337" t="s">
        <v>8092</v>
      </c>
      <c r="C2379" s="337" t="s">
        <v>1821</v>
      </c>
      <c r="D2379" s="337" t="s">
        <v>449</v>
      </c>
      <c r="E2379" s="337" t="s">
        <v>8093</v>
      </c>
      <c r="F2379" s="338">
        <v>43576</v>
      </c>
      <c r="G2379" s="337" t="s">
        <v>8093</v>
      </c>
      <c r="H2379" s="338">
        <v>43576</v>
      </c>
      <c r="I2379" s="337" t="s">
        <v>19695</v>
      </c>
      <c r="J2379" s="337" t="s">
        <v>16</v>
      </c>
      <c r="K2379" s="337" t="s">
        <v>19695</v>
      </c>
      <c r="L2379" s="337" t="s">
        <v>19695</v>
      </c>
      <c r="M2379" s="337" t="s">
        <v>19695</v>
      </c>
      <c r="N2379" s="337" t="s">
        <v>19695</v>
      </c>
      <c r="O2379" s="337" t="s">
        <v>19695</v>
      </c>
      <c r="P2379" s="337" t="s">
        <v>19695</v>
      </c>
      <c r="Q2379" s="337" t="s">
        <v>19695</v>
      </c>
      <c r="R2379" s="337" t="s">
        <v>75</v>
      </c>
      <c r="S2379" s="337" t="s">
        <v>83</v>
      </c>
      <c r="T2379" s="337" t="s">
        <v>1150</v>
      </c>
      <c r="U2379" s="337" t="s">
        <v>8094</v>
      </c>
      <c r="V2379" s="337">
        <v>8</v>
      </c>
      <c r="W2379" s="337" t="s">
        <v>19695</v>
      </c>
      <c r="X2379" s="337" t="s">
        <v>19695</v>
      </c>
      <c r="Y2379" s="337" t="s">
        <v>19695</v>
      </c>
      <c r="Z2379" s="337" t="s">
        <v>1753</v>
      </c>
      <c r="AA2379" s="337" t="s">
        <v>717</v>
      </c>
      <c r="AB2379" s="337" t="s">
        <v>718</v>
      </c>
      <c r="AC2379" s="337" t="s">
        <v>15507</v>
      </c>
    </row>
    <row r="2380" spans="1:29" ht="15.8" x14ac:dyDescent="0.25">
      <c r="A2380" s="337" t="s">
        <v>1723</v>
      </c>
      <c r="B2380" s="337" t="s">
        <v>8670</v>
      </c>
      <c r="C2380" s="337" t="s">
        <v>1821</v>
      </c>
      <c r="D2380" s="337" t="s">
        <v>449</v>
      </c>
      <c r="E2380" s="337" t="s">
        <v>7715</v>
      </c>
      <c r="F2380" s="338">
        <v>43544</v>
      </c>
      <c r="G2380" s="337" t="s">
        <v>7397</v>
      </c>
      <c r="H2380" s="338">
        <v>43575</v>
      </c>
      <c r="I2380" s="337" t="s">
        <v>19695</v>
      </c>
      <c r="J2380" s="337" t="s">
        <v>36</v>
      </c>
      <c r="K2380" s="337" t="s">
        <v>19695</v>
      </c>
      <c r="L2380" s="337" t="s">
        <v>19695</v>
      </c>
      <c r="M2380" s="337" t="s">
        <v>19695</v>
      </c>
      <c r="N2380" s="337" t="s">
        <v>19695</v>
      </c>
      <c r="O2380" s="337" t="s">
        <v>19695</v>
      </c>
      <c r="P2380" s="337" t="s">
        <v>19695</v>
      </c>
      <c r="Q2380" s="337" t="s">
        <v>19695</v>
      </c>
      <c r="R2380" s="337" t="s">
        <v>66</v>
      </c>
      <c r="S2380" s="337" t="s">
        <v>962</v>
      </c>
      <c r="T2380" s="337" t="s">
        <v>8671</v>
      </c>
      <c r="U2380" s="337" t="s">
        <v>1687</v>
      </c>
      <c r="V2380" s="337">
        <v>12</v>
      </c>
      <c r="W2380" s="337" t="s">
        <v>19695</v>
      </c>
      <c r="X2380" s="337" t="s">
        <v>19695</v>
      </c>
      <c r="Y2380" s="337" t="s">
        <v>19695</v>
      </c>
      <c r="Z2380" s="337" t="s">
        <v>1728</v>
      </c>
      <c r="AA2380" s="337" t="s">
        <v>735</v>
      </c>
      <c r="AB2380" s="337" t="s">
        <v>718</v>
      </c>
      <c r="AC2380" s="337" t="s">
        <v>14007</v>
      </c>
    </row>
    <row r="2381" spans="1:29" ht="15.8" x14ac:dyDescent="0.25">
      <c r="A2381" s="337" t="s">
        <v>1723</v>
      </c>
      <c r="B2381" s="337" t="s">
        <v>10355</v>
      </c>
      <c r="C2381" s="337" t="s">
        <v>1821</v>
      </c>
      <c r="D2381" s="337" t="s">
        <v>449</v>
      </c>
      <c r="E2381" s="337" t="s">
        <v>7715</v>
      </c>
      <c r="F2381" s="338">
        <v>43544</v>
      </c>
      <c r="G2381" s="337" t="s">
        <v>7397</v>
      </c>
      <c r="H2381" s="338">
        <v>43575</v>
      </c>
      <c r="I2381" s="337" t="s">
        <v>19695</v>
      </c>
      <c r="J2381" s="337" t="s">
        <v>36</v>
      </c>
      <c r="K2381" s="337" t="s">
        <v>19695</v>
      </c>
      <c r="L2381" s="337" t="s">
        <v>19695</v>
      </c>
      <c r="M2381" s="337" t="s">
        <v>19695</v>
      </c>
      <c r="N2381" s="337" t="s">
        <v>19695</v>
      </c>
      <c r="O2381" s="337" t="s">
        <v>19695</v>
      </c>
      <c r="P2381" s="337" t="s">
        <v>19695</v>
      </c>
      <c r="Q2381" s="337" t="s">
        <v>19695</v>
      </c>
      <c r="R2381" s="337" t="s">
        <v>70</v>
      </c>
      <c r="S2381" s="337" t="s">
        <v>3823</v>
      </c>
      <c r="T2381" s="337" t="s">
        <v>10356</v>
      </c>
      <c r="U2381" s="337" t="s">
        <v>10357</v>
      </c>
      <c r="V2381" s="337">
        <v>8</v>
      </c>
      <c r="W2381" s="337" t="s">
        <v>19695</v>
      </c>
      <c r="X2381" s="337" t="s">
        <v>19695</v>
      </c>
      <c r="Y2381" s="337" t="s">
        <v>19695</v>
      </c>
      <c r="Z2381" s="337" t="s">
        <v>1728</v>
      </c>
      <c r="AA2381" s="337" t="s">
        <v>735</v>
      </c>
      <c r="AB2381" s="337" t="s">
        <v>718</v>
      </c>
      <c r="AC2381" s="337" t="s">
        <v>14018</v>
      </c>
    </row>
    <row r="2382" spans="1:29" ht="15.8" x14ac:dyDescent="0.25">
      <c r="A2382" s="337" t="s">
        <v>1723</v>
      </c>
      <c r="B2382" s="337" t="s">
        <v>8424</v>
      </c>
      <c r="C2382" s="337" t="s">
        <v>1821</v>
      </c>
      <c r="D2382" s="337" t="s">
        <v>449</v>
      </c>
      <c r="E2382" s="337" t="s">
        <v>7397</v>
      </c>
      <c r="F2382" s="338">
        <v>43575</v>
      </c>
      <c r="G2382" s="337" t="s">
        <v>7397</v>
      </c>
      <c r="H2382" s="338">
        <v>43575</v>
      </c>
      <c r="I2382" s="337" t="s">
        <v>19695</v>
      </c>
      <c r="J2382" s="337" t="s">
        <v>36</v>
      </c>
      <c r="K2382" s="337" t="s">
        <v>19695</v>
      </c>
      <c r="L2382" s="337" t="s">
        <v>19695</v>
      </c>
      <c r="M2382" s="337" t="s">
        <v>19695</v>
      </c>
      <c r="N2382" s="337" t="s">
        <v>19695</v>
      </c>
      <c r="O2382" s="337" t="s">
        <v>19695</v>
      </c>
      <c r="P2382" s="337" t="s">
        <v>19695</v>
      </c>
      <c r="Q2382" s="337" t="s">
        <v>19695</v>
      </c>
      <c r="R2382" s="337" t="s">
        <v>52</v>
      </c>
      <c r="S2382" s="337" t="s">
        <v>52</v>
      </c>
      <c r="T2382" s="337" t="s">
        <v>52</v>
      </c>
      <c r="U2382" s="337" t="s">
        <v>8425</v>
      </c>
      <c r="V2382" s="337">
        <v>8</v>
      </c>
      <c r="W2382" s="337" t="s">
        <v>19695</v>
      </c>
      <c r="X2382" s="337" t="s">
        <v>19695</v>
      </c>
      <c r="Y2382" s="337" t="s">
        <v>19695</v>
      </c>
      <c r="Z2382" s="337" t="s">
        <v>1753</v>
      </c>
      <c r="AA2382" s="337" t="s">
        <v>717</v>
      </c>
      <c r="AB2382" s="337" t="s">
        <v>718</v>
      </c>
      <c r="AC2382" s="337" t="s">
        <v>13989</v>
      </c>
    </row>
    <row r="2383" spans="1:29" ht="15.8" x14ac:dyDescent="0.25">
      <c r="A2383" s="337" t="s">
        <v>1723</v>
      </c>
      <c r="B2383" s="337" t="s">
        <v>8470</v>
      </c>
      <c r="C2383" s="337" t="s">
        <v>1725</v>
      </c>
      <c r="D2383" s="337" t="s">
        <v>13527</v>
      </c>
      <c r="E2383" s="337" t="s">
        <v>7463</v>
      </c>
      <c r="F2383" s="338">
        <v>43539</v>
      </c>
      <c r="G2383" s="337" t="s">
        <v>7397</v>
      </c>
      <c r="H2383" s="338">
        <v>43575</v>
      </c>
      <c r="I2383" s="337" t="s">
        <v>19695</v>
      </c>
      <c r="J2383" s="337" t="s">
        <v>16</v>
      </c>
      <c r="K2383" s="337" t="s">
        <v>19695</v>
      </c>
      <c r="L2383" s="337" t="s">
        <v>19695</v>
      </c>
      <c r="M2383" s="337" t="s">
        <v>19695</v>
      </c>
      <c r="N2383" s="337" t="s">
        <v>19695</v>
      </c>
      <c r="O2383" s="337" t="s">
        <v>19695</v>
      </c>
      <c r="P2383" s="337" t="s">
        <v>19695</v>
      </c>
      <c r="Q2383" s="337" t="s">
        <v>19695</v>
      </c>
      <c r="R2383" s="337" t="s">
        <v>35</v>
      </c>
      <c r="S2383" s="337" t="s">
        <v>77</v>
      </c>
      <c r="T2383" s="337" t="s">
        <v>5318</v>
      </c>
      <c r="U2383" s="337" t="s">
        <v>8471</v>
      </c>
      <c r="V2383" s="337">
        <v>8</v>
      </c>
      <c r="W2383" s="337" t="s">
        <v>19695</v>
      </c>
      <c r="X2383" s="337" t="s">
        <v>19695</v>
      </c>
      <c r="Y2383" s="337" t="s">
        <v>19695</v>
      </c>
      <c r="Z2383" s="337" t="s">
        <v>1753</v>
      </c>
      <c r="AA2383" s="337" t="s">
        <v>717</v>
      </c>
      <c r="AB2383" s="337" t="s">
        <v>718</v>
      </c>
      <c r="AC2383" s="337" t="s">
        <v>15297</v>
      </c>
    </row>
    <row r="2384" spans="1:29" ht="15.8" x14ac:dyDescent="0.25">
      <c r="A2384" s="337" t="s">
        <v>1723</v>
      </c>
      <c r="B2384" s="337" t="s">
        <v>11064</v>
      </c>
      <c r="C2384" s="337" t="s">
        <v>1788</v>
      </c>
      <c r="D2384" s="337" t="s">
        <v>769</v>
      </c>
      <c r="E2384" s="337" t="s">
        <v>1336</v>
      </c>
      <c r="F2384" s="338">
        <v>43554</v>
      </c>
      <c r="G2384" s="337" t="s">
        <v>7397</v>
      </c>
      <c r="H2384" s="338">
        <v>43575</v>
      </c>
      <c r="I2384" s="337" t="s">
        <v>19695</v>
      </c>
      <c r="J2384" s="337" t="s">
        <v>36</v>
      </c>
      <c r="K2384" s="337" t="s">
        <v>19695</v>
      </c>
      <c r="L2384" s="337" t="s">
        <v>19695</v>
      </c>
      <c r="M2384" s="337" t="s">
        <v>19695</v>
      </c>
      <c r="N2384" s="337" t="s">
        <v>19695</v>
      </c>
      <c r="O2384" s="337" t="s">
        <v>19695</v>
      </c>
      <c r="P2384" s="337" t="s">
        <v>19695</v>
      </c>
      <c r="Q2384" s="337" t="s">
        <v>19695</v>
      </c>
      <c r="R2384" s="337" t="s">
        <v>134</v>
      </c>
      <c r="S2384" s="337" t="s">
        <v>451</v>
      </c>
      <c r="T2384" s="337" t="s">
        <v>1600</v>
      </c>
      <c r="U2384" s="337" t="s">
        <v>11065</v>
      </c>
      <c r="V2384" s="337">
        <v>10</v>
      </c>
      <c r="W2384" s="337" t="s">
        <v>19695</v>
      </c>
      <c r="X2384" s="337" t="s">
        <v>19695</v>
      </c>
      <c r="Y2384" s="337" t="s">
        <v>19695</v>
      </c>
      <c r="Z2384" s="337" t="s">
        <v>1753</v>
      </c>
      <c r="AA2384" s="337" t="s">
        <v>735</v>
      </c>
      <c r="AB2384" s="337" t="s">
        <v>718</v>
      </c>
      <c r="AC2384" s="337" t="s">
        <v>15534</v>
      </c>
    </row>
    <row r="2385" spans="1:29" ht="15.8" x14ac:dyDescent="0.25">
      <c r="A2385" s="337" t="s">
        <v>1723</v>
      </c>
      <c r="B2385" s="337" t="s">
        <v>7872</v>
      </c>
      <c r="C2385" s="337" t="s">
        <v>1821</v>
      </c>
      <c r="D2385" s="337" t="s">
        <v>449</v>
      </c>
      <c r="E2385" s="337" t="s">
        <v>7873</v>
      </c>
      <c r="F2385" s="338">
        <v>43568</v>
      </c>
      <c r="G2385" s="337" t="s">
        <v>7874</v>
      </c>
      <c r="H2385" s="338">
        <v>43574</v>
      </c>
      <c r="I2385" s="337" t="s">
        <v>19695</v>
      </c>
      <c r="J2385" s="337" t="s">
        <v>16</v>
      </c>
      <c r="K2385" s="337" t="s">
        <v>19695</v>
      </c>
      <c r="L2385" s="337" t="s">
        <v>19695</v>
      </c>
      <c r="M2385" s="337" t="s">
        <v>19695</v>
      </c>
      <c r="N2385" s="337" t="s">
        <v>19695</v>
      </c>
      <c r="O2385" s="337" t="s">
        <v>19695</v>
      </c>
      <c r="P2385" s="337" t="s">
        <v>19695</v>
      </c>
      <c r="Q2385" s="337" t="s">
        <v>19695</v>
      </c>
      <c r="R2385" s="337" t="s">
        <v>136</v>
      </c>
      <c r="S2385" s="337" t="s">
        <v>6704</v>
      </c>
      <c r="T2385" s="337" t="s">
        <v>6552</v>
      </c>
      <c r="U2385" s="337" t="s">
        <v>7875</v>
      </c>
      <c r="V2385" s="337">
        <v>4</v>
      </c>
      <c r="W2385" s="337" t="s">
        <v>19695</v>
      </c>
      <c r="X2385" s="337" t="s">
        <v>19695</v>
      </c>
      <c r="Y2385" s="337" t="s">
        <v>19695</v>
      </c>
      <c r="Z2385" s="337" t="s">
        <v>1728</v>
      </c>
      <c r="AA2385" s="337" t="s">
        <v>897</v>
      </c>
      <c r="AB2385" s="337" t="s">
        <v>854</v>
      </c>
      <c r="AC2385" s="337" t="s">
        <v>13994</v>
      </c>
    </row>
    <row r="2386" spans="1:29" ht="15.8" x14ac:dyDescent="0.25">
      <c r="A2386" s="337" t="s">
        <v>1723</v>
      </c>
      <c r="B2386" s="337" t="s">
        <v>8073</v>
      </c>
      <c r="C2386" s="337" t="s">
        <v>1821</v>
      </c>
      <c r="D2386" s="337" t="s">
        <v>449</v>
      </c>
      <c r="E2386" s="337" t="s">
        <v>5242</v>
      </c>
      <c r="F2386" s="338">
        <v>43339</v>
      </c>
      <c r="G2386" s="337" t="s">
        <v>7554</v>
      </c>
      <c r="H2386" s="338">
        <v>43573</v>
      </c>
      <c r="I2386" s="337" t="s">
        <v>19695</v>
      </c>
      <c r="J2386" s="337" t="s">
        <v>16</v>
      </c>
      <c r="K2386" s="337" t="s">
        <v>19695</v>
      </c>
      <c r="L2386" s="337" t="s">
        <v>19695</v>
      </c>
      <c r="M2386" s="337" t="s">
        <v>19695</v>
      </c>
      <c r="N2386" s="337" t="s">
        <v>19695</v>
      </c>
      <c r="O2386" s="337" t="s">
        <v>19695</v>
      </c>
      <c r="P2386" s="337" t="s">
        <v>19695</v>
      </c>
      <c r="Q2386" s="337" t="s">
        <v>19695</v>
      </c>
      <c r="R2386" s="337" t="s">
        <v>144</v>
      </c>
      <c r="S2386" s="337" t="s">
        <v>446</v>
      </c>
      <c r="T2386" s="337" t="s">
        <v>8074</v>
      </c>
      <c r="U2386" s="337" t="s">
        <v>1123</v>
      </c>
      <c r="V2386" s="337">
        <v>10</v>
      </c>
      <c r="W2386" s="337" t="s">
        <v>19695</v>
      </c>
      <c r="X2386" s="337" t="s">
        <v>19695</v>
      </c>
      <c r="Y2386" s="337" t="s">
        <v>19695</v>
      </c>
      <c r="Z2386" s="337" t="s">
        <v>1728</v>
      </c>
      <c r="AA2386" s="337" t="s">
        <v>717</v>
      </c>
      <c r="AB2386" s="337" t="s">
        <v>718</v>
      </c>
      <c r="AC2386" s="337" t="s">
        <v>14036</v>
      </c>
    </row>
    <row r="2387" spans="1:29" ht="15.8" x14ac:dyDescent="0.25">
      <c r="A2387" s="337" t="s">
        <v>1723</v>
      </c>
      <c r="B2387" s="337" t="s">
        <v>11139</v>
      </c>
      <c r="C2387" s="337" t="s">
        <v>1821</v>
      </c>
      <c r="D2387" s="337" t="s">
        <v>449</v>
      </c>
      <c r="E2387" s="337" t="s">
        <v>8378</v>
      </c>
      <c r="F2387" s="338">
        <v>43562</v>
      </c>
      <c r="G2387" s="337" t="s">
        <v>7554</v>
      </c>
      <c r="H2387" s="338">
        <v>43573</v>
      </c>
      <c r="I2387" s="337" t="s">
        <v>19695</v>
      </c>
      <c r="J2387" s="337" t="s">
        <v>16</v>
      </c>
      <c r="K2387" s="337" t="s">
        <v>19695</v>
      </c>
      <c r="L2387" s="337" t="s">
        <v>19695</v>
      </c>
      <c r="M2387" s="337" t="s">
        <v>19695</v>
      </c>
      <c r="N2387" s="337" t="s">
        <v>19695</v>
      </c>
      <c r="O2387" s="337" t="s">
        <v>19695</v>
      </c>
      <c r="P2387" s="337" t="s">
        <v>19695</v>
      </c>
      <c r="Q2387" s="337" t="s">
        <v>19695</v>
      </c>
      <c r="R2387" s="337" t="s">
        <v>52</v>
      </c>
      <c r="S2387" s="337" t="s">
        <v>857</v>
      </c>
      <c r="T2387" s="337" t="s">
        <v>397</v>
      </c>
      <c r="U2387" s="337" t="s">
        <v>11140</v>
      </c>
      <c r="V2387" s="337">
        <v>6</v>
      </c>
      <c r="W2387" s="337" t="s">
        <v>19695</v>
      </c>
      <c r="X2387" s="337" t="s">
        <v>19695</v>
      </c>
      <c r="Y2387" s="337" t="s">
        <v>19695</v>
      </c>
      <c r="Z2387" s="337" t="s">
        <v>1728</v>
      </c>
      <c r="AA2387" s="337" t="s">
        <v>735</v>
      </c>
      <c r="AB2387" s="337" t="s">
        <v>718</v>
      </c>
      <c r="AC2387" s="337" t="s">
        <v>14101</v>
      </c>
    </row>
    <row r="2388" spans="1:29" ht="15.8" x14ac:dyDescent="0.25">
      <c r="A2388" s="337" t="s">
        <v>1723</v>
      </c>
      <c r="B2388" s="337" t="s">
        <v>465</v>
      </c>
      <c r="C2388" s="337" t="s">
        <v>1821</v>
      </c>
      <c r="D2388" s="337" t="s">
        <v>449</v>
      </c>
      <c r="E2388" s="337" t="s">
        <v>7723</v>
      </c>
      <c r="F2388" s="338">
        <v>43559</v>
      </c>
      <c r="G2388" s="337" t="s">
        <v>7554</v>
      </c>
      <c r="H2388" s="338">
        <v>43573</v>
      </c>
      <c r="I2388" s="337" t="s">
        <v>19695</v>
      </c>
      <c r="J2388" s="337" t="s">
        <v>16</v>
      </c>
      <c r="K2388" s="337" t="s">
        <v>19695</v>
      </c>
      <c r="L2388" s="337" t="s">
        <v>19695</v>
      </c>
      <c r="M2388" s="337" t="s">
        <v>19695</v>
      </c>
      <c r="N2388" s="337" t="s">
        <v>19695</v>
      </c>
      <c r="O2388" s="337" t="s">
        <v>19695</v>
      </c>
      <c r="P2388" s="337" t="s">
        <v>19695</v>
      </c>
      <c r="Q2388" s="337" t="s">
        <v>19695</v>
      </c>
      <c r="R2388" s="337" t="s">
        <v>117</v>
      </c>
      <c r="S2388" s="337" t="s">
        <v>145</v>
      </c>
      <c r="T2388" s="337" t="s">
        <v>957</v>
      </c>
      <c r="U2388" s="337" t="s">
        <v>118</v>
      </c>
      <c r="V2388" s="337">
        <v>6</v>
      </c>
      <c r="W2388" s="337" t="s">
        <v>19695</v>
      </c>
      <c r="X2388" s="337" t="s">
        <v>19695</v>
      </c>
      <c r="Y2388" s="337" t="s">
        <v>19695</v>
      </c>
      <c r="Z2388" s="337" t="s">
        <v>1745</v>
      </c>
      <c r="AA2388" s="337" t="s">
        <v>761</v>
      </c>
      <c r="AB2388" s="337" t="s">
        <v>762</v>
      </c>
      <c r="AC2388" s="337" t="s">
        <v>14009</v>
      </c>
    </row>
    <row r="2389" spans="1:29" ht="15.8" x14ac:dyDescent="0.25">
      <c r="A2389" s="337" t="s">
        <v>1723</v>
      </c>
      <c r="B2389" s="337" t="s">
        <v>9029</v>
      </c>
      <c r="C2389" s="337" t="s">
        <v>1725</v>
      </c>
      <c r="D2389" s="337" t="s">
        <v>13527</v>
      </c>
      <c r="E2389" s="337" t="s">
        <v>9030</v>
      </c>
      <c r="F2389" s="338">
        <v>43512</v>
      </c>
      <c r="G2389" s="337" t="s">
        <v>9031</v>
      </c>
      <c r="H2389" s="338">
        <v>43571</v>
      </c>
      <c r="I2389" s="337" t="s">
        <v>19695</v>
      </c>
      <c r="J2389" s="337" t="s">
        <v>16</v>
      </c>
      <c r="K2389" s="337" t="s">
        <v>19695</v>
      </c>
      <c r="L2389" s="337" t="s">
        <v>19695</v>
      </c>
      <c r="M2389" s="337" t="s">
        <v>19695</v>
      </c>
      <c r="N2389" s="337" t="s">
        <v>19695</v>
      </c>
      <c r="O2389" s="337" t="s">
        <v>19695</v>
      </c>
      <c r="P2389" s="337" t="s">
        <v>19695</v>
      </c>
      <c r="Q2389" s="337" t="s">
        <v>19695</v>
      </c>
      <c r="R2389" s="337" t="s">
        <v>45</v>
      </c>
      <c r="S2389" s="337" t="s">
        <v>1541</v>
      </c>
      <c r="T2389" s="337" t="s">
        <v>2815</v>
      </c>
      <c r="U2389" s="337" t="s">
        <v>9032</v>
      </c>
      <c r="V2389" s="337">
        <v>8</v>
      </c>
      <c r="W2389" s="337" t="s">
        <v>19695</v>
      </c>
      <c r="X2389" s="337" t="s">
        <v>19695</v>
      </c>
      <c r="Y2389" s="337" t="s">
        <v>19695</v>
      </c>
      <c r="Z2389" s="337" t="s">
        <v>1728</v>
      </c>
      <c r="AA2389" s="337" t="s">
        <v>717</v>
      </c>
      <c r="AB2389" s="337" t="s">
        <v>718</v>
      </c>
      <c r="AC2389" s="337" t="s">
        <v>13988</v>
      </c>
    </row>
    <row r="2390" spans="1:29" ht="15.8" x14ac:dyDescent="0.25">
      <c r="A2390" s="337" t="s">
        <v>1723</v>
      </c>
      <c r="B2390" s="337" t="s">
        <v>10393</v>
      </c>
      <c r="C2390" s="337" t="s">
        <v>1821</v>
      </c>
      <c r="D2390" s="337" t="s">
        <v>449</v>
      </c>
      <c r="E2390" s="337" t="s">
        <v>8291</v>
      </c>
      <c r="F2390" s="338">
        <v>43534</v>
      </c>
      <c r="G2390" s="337" t="s">
        <v>9031</v>
      </c>
      <c r="H2390" s="338">
        <v>43571</v>
      </c>
      <c r="I2390" s="337" t="s">
        <v>19695</v>
      </c>
      <c r="J2390" s="337" t="s">
        <v>36</v>
      </c>
      <c r="K2390" s="337" t="s">
        <v>19695</v>
      </c>
      <c r="L2390" s="337" t="s">
        <v>19695</v>
      </c>
      <c r="M2390" s="337" t="s">
        <v>19695</v>
      </c>
      <c r="N2390" s="337" t="s">
        <v>19695</v>
      </c>
      <c r="O2390" s="337" t="s">
        <v>19695</v>
      </c>
      <c r="P2390" s="337" t="s">
        <v>19695</v>
      </c>
      <c r="Q2390" s="337" t="s">
        <v>19695</v>
      </c>
      <c r="R2390" s="337" t="s">
        <v>18</v>
      </c>
      <c r="S2390" s="337" t="s">
        <v>78</v>
      </c>
      <c r="T2390" s="337" t="s">
        <v>1063</v>
      </c>
      <c r="U2390" s="337" t="s">
        <v>10394</v>
      </c>
      <c r="V2390" s="337">
        <v>12</v>
      </c>
      <c r="W2390" s="337" t="s">
        <v>19695</v>
      </c>
      <c r="X2390" s="337" t="s">
        <v>19695</v>
      </c>
      <c r="Y2390" s="337" t="s">
        <v>19695</v>
      </c>
      <c r="Z2390" s="337" t="s">
        <v>1728</v>
      </c>
      <c r="AA2390" s="337" t="s">
        <v>735</v>
      </c>
      <c r="AB2390" s="337" t="s">
        <v>718</v>
      </c>
      <c r="AC2390" s="337" t="s">
        <v>13999</v>
      </c>
    </row>
    <row r="2391" spans="1:29" ht="15.8" x14ac:dyDescent="0.25">
      <c r="A2391" s="337" t="s">
        <v>1723</v>
      </c>
      <c r="B2391" s="337" t="s">
        <v>8987</v>
      </c>
      <c r="C2391" s="337" t="s">
        <v>1821</v>
      </c>
      <c r="D2391" s="337" t="s">
        <v>449</v>
      </c>
      <c r="E2391" s="337" t="s">
        <v>8915</v>
      </c>
      <c r="F2391" s="338">
        <v>43508</v>
      </c>
      <c r="G2391" s="337" t="s">
        <v>7877</v>
      </c>
      <c r="H2391" s="338">
        <v>43570</v>
      </c>
      <c r="I2391" s="337" t="s">
        <v>19695</v>
      </c>
      <c r="J2391" s="337" t="s">
        <v>36</v>
      </c>
      <c r="K2391" s="337" t="s">
        <v>19695</v>
      </c>
      <c r="L2391" s="337" t="s">
        <v>19695</v>
      </c>
      <c r="M2391" s="337" t="s">
        <v>19695</v>
      </c>
      <c r="N2391" s="337" t="s">
        <v>19695</v>
      </c>
      <c r="O2391" s="337" t="s">
        <v>19695</v>
      </c>
      <c r="P2391" s="337" t="s">
        <v>19695</v>
      </c>
      <c r="Q2391" s="337" t="s">
        <v>19695</v>
      </c>
      <c r="R2391" s="337" t="s">
        <v>15</v>
      </c>
      <c r="S2391" s="337" t="s">
        <v>1086</v>
      </c>
      <c r="T2391" s="337" t="s">
        <v>1107</v>
      </c>
      <c r="U2391" s="337" t="s">
        <v>8988</v>
      </c>
      <c r="V2391" s="337">
        <v>8</v>
      </c>
      <c r="W2391" s="337" t="s">
        <v>19695</v>
      </c>
      <c r="X2391" s="337" t="s">
        <v>19695</v>
      </c>
      <c r="Y2391" s="337" t="s">
        <v>19695</v>
      </c>
      <c r="Z2391" s="337" t="s">
        <v>1728</v>
      </c>
      <c r="AA2391" s="337" t="s">
        <v>717</v>
      </c>
      <c r="AB2391" s="337" t="s">
        <v>718</v>
      </c>
      <c r="AC2391" s="337" t="s">
        <v>14026</v>
      </c>
    </row>
    <row r="2392" spans="1:29" ht="15.8" x14ac:dyDescent="0.25">
      <c r="A2392" s="337" t="s">
        <v>1723</v>
      </c>
      <c r="B2392" s="337" t="s">
        <v>11134</v>
      </c>
      <c r="C2392" s="337" t="s">
        <v>1821</v>
      </c>
      <c r="D2392" s="337" t="s">
        <v>449</v>
      </c>
      <c r="E2392" s="337" t="s">
        <v>7370</v>
      </c>
      <c r="F2392" s="338">
        <v>43560</v>
      </c>
      <c r="G2392" s="337" t="s">
        <v>7877</v>
      </c>
      <c r="H2392" s="338">
        <v>43570</v>
      </c>
      <c r="I2392" s="337" t="s">
        <v>19695</v>
      </c>
      <c r="J2392" s="337" t="s">
        <v>16</v>
      </c>
      <c r="K2392" s="337" t="s">
        <v>19695</v>
      </c>
      <c r="L2392" s="337" t="s">
        <v>19695</v>
      </c>
      <c r="M2392" s="337" t="s">
        <v>19695</v>
      </c>
      <c r="N2392" s="337" t="s">
        <v>19695</v>
      </c>
      <c r="O2392" s="337" t="s">
        <v>19695</v>
      </c>
      <c r="P2392" s="337" t="s">
        <v>19695</v>
      </c>
      <c r="Q2392" s="337" t="s">
        <v>19695</v>
      </c>
      <c r="R2392" s="337" t="s">
        <v>52</v>
      </c>
      <c r="S2392" s="337" t="s">
        <v>120</v>
      </c>
      <c r="T2392" s="337" t="s">
        <v>2727</v>
      </c>
      <c r="U2392" s="337" t="s">
        <v>11135</v>
      </c>
      <c r="V2392" s="337">
        <v>16</v>
      </c>
      <c r="W2392" s="337" t="s">
        <v>19695</v>
      </c>
      <c r="X2392" s="337" t="s">
        <v>19695</v>
      </c>
      <c r="Y2392" s="337" t="s">
        <v>19695</v>
      </c>
      <c r="Z2392" s="337" t="s">
        <v>1728</v>
      </c>
      <c r="AA2392" s="337" t="s">
        <v>766</v>
      </c>
      <c r="AB2392" s="337" t="s">
        <v>718</v>
      </c>
      <c r="AC2392" s="337" t="s">
        <v>14100</v>
      </c>
    </row>
    <row r="2393" spans="1:29" ht="15.8" x14ac:dyDescent="0.25">
      <c r="A2393" s="337" t="s">
        <v>1723</v>
      </c>
      <c r="B2393" s="337" t="s">
        <v>11328</v>
      </c>
      <c r="C2393" s="337" t="s">
        <v>1821</v>
      </c>
      <c r="D2393" s="337" t="s">
        <v>449</v>
      </c>
      <c r="E2393" s="337" t="s">
        <v>7549</v>
      </c>
      <c r="F2393" s="338">
        <v>43557</v>
      </c>
      <c r="G2393" s="337" t="s">
        <v>7877</v>
      </c>
      <c r="H2393" s="338">
        <v>43570</v>
      </c>
      <c r="I2393" s="337" t="s">
        <v>19695</v>
      </c>
      <c r="J2393" s="337" t="s">
        <v>16</v>
      </c>
      <c r="K2393" s="337" t="s">
        <v>19695</v>
      </c>
      <c r="L2393" s="337" t="s">
        <v>19695</v>
      </c>
      <c r="M2393" s="337" t="s">
        <v>19695</v>
      </c>
      <c r="N2393" s="337" t="s">
        <v>19695</v>
      </c>
      <c r="O2393" s="337" t="s">
        <v>19695</v>
      </c>
      <c r="P2393" s="337" t="s">
        <v>19695</v>
      </c>
      <c r="Q2393" s="337" t="s">
        <v>19695</v>
      </c>
      <c r="R2393" s="337" t="s">
        <v>52</v>
      </c>
      <c r="S2393" s="337" t="s">
        <v>93</v>
      </c>
      <c r="T2393" s="337" t="s">
        <v>2213</v>
      </c>
      <c r="U2393" s="337" t="s">
        <v>11329</v>
      </c>
      <c r="V2393" s="337">
        <v>10</v>
      </c>
      <c r="W2393" s="337" t="s">
        <v>19695</v>
      </c>
      <c r="X2393" s="337" t="s">
        <v>19695</v>
      </c>
      <c r="Y2393" s="337" t="s">
        <v>19695</v>
      </c>
      <c r="Z2393" s="337" t="s">
        <v>1745</v>
      </c>
      <c r="AA2393" s="337" t="s">
        <v>853</v>
      </c>
      <c r="AB2393" s="337" t="s">
        <v>854</v>
      </c>
      <c r="AC2393" s="337" t="s">
        <v>15295</v>
      </c>
    </row>
    <row r="2394" spans="1:29" ht="15.8" x14ac:dyDescent="0.25">
      <c r="A2394" s="337" t="s">
        <v>1723</v>
      </c>
      <c r="B2394" s="337" t="s">
        <v>9794</v>
      </c>
      <c r="C2394" s="337" t="s">
        <v>1821</v>
      </c>
      <c r="D2394" s="337" t="s">
        <v>449</v>
      </c>
      <c r="E2394" s="337" t="s">
        <v>8240</v>
      </c>
      <c r="F2394" s="338">
        <v>43561</v>
      </c>
      <c r="G2394" s="337" t="s">
        <v>7877</v>
      </c>
      <c r="H2394" s="338">
        <v>43570</v>
      </c>
      <c r="I2394" s="337" t="s">
        <v>19695</v>
      </c>
      <c r="J2394" s="337" t="s">
        <v>36</v>
      </c>
      <c r="K2394" s="337" t="s">
        <v>19695</v>
      </c>
      <c r="L2394" s="337" t="s">
        <v>19695</v>
      </c>
      <c r="M2394" s="337" t="s">
        <v>19695</v>
      </c>
      <c r="N2394" s="337" t="s">
        <v>19695</v>
      </c>
      <c r="O2394" s="337" t="s">
        <v>19695</v>
      </c>
      <c r="P2394" s="337" t="s">
        <v>19695</v>
      </c>
      <c r="Q2394" s="337" t="s">
        <v>19695</v>
      </c>
      <c r="R2394" s="337" t="s">
        <v>117</v>
      </c>
      <c r="S2394" s="337" t="s">
        <v>145</v>
      </c>
      <c r="T2394" s="337" t="s">
        <v>9795</v>
      </c>
      <c r="U2394" s="337" t="s">
        <v>118</v>
      </c>
      <c r="V2394" s="337">
        <v>6</v>
      </c>
      <c r="W2394" s="337" t="s">
        <v>19695</v>
      </c>
      <c r="X2394" s="337" t="s">
        <v>19695</v>
      </c>
      <c r="Y2394" s="337" t="s">
        <v>19695</v>
      </c>
      <c r="Z2394" s="337" t="s">
        <v>1745</v>
      </c>
      <c r="AA2394" s="337" t="s">
        <v>761</v>
      </c>
      <c r="AB2394" s="337" t="s">
        <v>762</v>
      </c>
      <c r="AC2394" s="337" t="s">
        <v>14009</v>
      </c>
    </row>
    <row r="2395" spans="1:29" ht="15.8" x14ac:dyDescent="0.25">
      <c r="A2395" s="337" t="s">
        <v>1723</v>
      </c>
      <c r="B2395" s="337" t="s">
        <v>1153</v>
      </c>
      <c r="C2395" s="337" t="s">
        <v>1821</v>
      </c>
      <c r="D2395" s="337" t="s">
        <v>449</v>
      </c>
      <c r="E2395" s="337" t="s">
        <v>8284</v>
      </c>
      <c r="F2395" s="338">
        <v>43464</v>
      </c>
      <c r="G2395" s="337" t="s">
        <v>7877</v>
      </c>
      <c r="H2395" s="338">
        <v>43570</v>
      </c>
      <c r="I2395" s="337" t="s">
        <v>19695</v>
      </c>
      <c r="J2395" s="337" t="s">
        <v>16</v>
      </c>
      <c r="K2395" s="337" t="s">
        <v>19695</v>
      </c>
      <c r="L2395" s="337" t="s">
        <v>19695</v>
      </c>
      <c r="M2395" s="337" t="s">
        <v>19695</v>
      </c>
      <c r="N2395" s="337" t="s">
        <v>19695</v>
      </c>
      <c r="O2395" s="337" t="s">
        <v>19695</v>
      </c>
      <c r="P2395" s="337" t="s">
        <v>19695</v>
      </c>
      <c r="Q2395" s="337" t="s">
        <v>19695</v>
      </c>
      <c r="R2395" s="337" t="s">
        <v>75</v>
      </c>
      <c r="S2395" s="337" t="s">
        <v>417</v>
      </c>
      <c r="T2395" s="337" t="s">
        <v>1154</v>
      </c>
      <c r="U2395" s="337" t="s">
        <v>431</v>
      </c>
      <c r="V2395" s="337">
        <v>6</v>
      </c>
      <c r="W2395" s="337" t="s">
        <v>19695</v>
      </c>
      <c r="X2395" s="337" t="s">
        <v>19695</v>
      </c>
      <c r="Y2395" s="337" t="s">
        <v>19695</v>
      </c>
      <c r="Z2395" s="337" t="s">
        <v>1753</v>
      </c>
      <c r="AA2395" s="337" t="s">
        <v>717</v>
      </c>
      <c r="AB2395" s="337" t="s">
        <v>718</v>
      </c>
      <c r="AC2395" s="337" t="s">
        <v>13987</v>
      </c>
    </row>
    <row r="2396" spans="1:29" ht="15.8" x14ac:dyDescent="0.25">
      <c r="A2396" s="337" t="s">
        <v>1723</v>
      </c>
      <c r="B2396" s="337" t="s">
        <v>10282</v>
      </c>
      <c r="C2396" s="337" t="s">
        <v>1821</v>
      </c>
      <c r="D2396" s="337" t="s">
        <v>449</v>
      </c>
      <c r="E2396" s="337" t="s">
        <v>8030</v>
      </c>
      <c r="F2396" s="338">
        <v>43542</v>
      </c>
      <c r="G2396" s="337" t="s">
        <v>7877</v>
      </c>
      <c r="H2396" s="338">
        <v>43570</v>
      </c>
      <c r="I2396" s="337" t="s">
        <v>19695</v>
      </c>
      <c r="J2396" s="337" t="s">
        <v>36</v>
      </c>
      <c r="K2396" s="337" t="s">
        <v>19695</v>
      </c>
      <c r="L2396" s="337" t="s">
        <v>19695</v>
      </c>
      <c r="M2396" s="337" t="s">
        <v>19695</v>
      </c>
      <c r="N2396" s="337" t="s">
        <v>19695</v>
      </c>
      <c r="O2396" s="337" t="s">
        <v>19695</v>
      </c>
      <c r="P2396" s="337" t="s">
        <v>19695</v>
      </c>
      <c r="Q2396" s="337" t="s">
        <v>19695</v>
      </c>
      <c r="R2396" s="337" t="s">
        <v>98</v>
      </c>
      <c r="S2396" s="337" t="s">
        <v>1176</v>
      </c>
      <c r="T2396" s="337" t="s">
        <v>1696</v>
      </c>
      <c r="U2396" s="337" t="s">
        <v>5231</v>
      </c>
      <c r="V2396" s="337">
        <v>10</v>
      </c>
      <c r="W2396" s="337" t="s">
        <v>19695</v>
      </c>
      <c r="X2396" s="337" t="s">
        <v>19695</v>
      </c>
      <c r="Y2396" s="337" t="s">
        <v>19695</v>
      </c>
      <c r="Z2396" s="337" t="s">
        <v>1753</v>
      </c>
      <c r="AA2396" s="337" t="s">
        <v>717</v>
      </c>
      <c r="AB2396" s="337" t="s">
        <v>718</v>
      </c>
      <c r="AC2396" s="337" t="s">
        <v>13998</v>
      </c>
    </row>
    <row r="2397" spans="1:29" ht="15.8" x14ac:dyDescent="0.25">
      <c r="A2397" s="337" t="s">
        <v>1723</v>
      </c>
      <c r="B2397" s="337" t="s">
        <v>10073</v>
      </c>
      <c r="C2397" s="337" t="s">
        <v>1821</v>
      </c>
      <c r="D2397" s="337" t="s">
        <v>449</v>
      </c>
      <c r="E2397" s="337" t="s">
        <v>7502</v>
      </c>
      <c r="F2397" s="338">
        <v>43483</v>
      </c>
      <c r="G2397" s="337" t="s">
        <v>8560</v>
      </c>
      <c r="H2397" s="338">
        <v>43569</v>
      </c>
      <c r="I2397" s="337" t="s">
        <v>19695</v>
      </c>
      <c r="J2397" s="337" t="s">
        <v>36</v>
      </c>
      <c r="K2397" s="337" t="s">
        <v>19695</v>
      </c>
      <c r="L2397" s="337" t="s">
        <v>19695</v>
      </c>
      <c r="M2397" s="337" t="s">
        <v>19695</v>
      </c>
      <c r="N2397" s="337" t="s">
        <v>19695</v>
      </c>
      <c r="O2397" s="337" t="s">
        <v>19695</v>
      </c>
      <c r="P2397" s="337" t="s">
        <v>19695</v>
      </c>
      <c r="Q2397" s="337" t="s">
        <v>19695</v>
      </c>
      <c r="R2397" s="337" t="s">
        <v>56</v>
      </c>
      <c r="S2397" s="337" t="s">
        <v>57</v>
      </c>
      <c r="T2397" s="337" t="s">
        <v>10074</v>
      </c>
      <c r="U2397" s="337" t="s">
        <v>3776</v>
      </c>
      <c r="V2397" s="337">
        <v>8</v>
      </c>
      <c r="W2397" s="337" t="s">
        <v>19695</v>
      </c>
      <c r="X2397" s="337" t="s">
        <v>19695</v>
      </c>
      <c r="Y2397" s="337" t="s">
        <v>19695</v>
      </c>
      <c r="Z2397" s="337" t="s">
        <v>1728</v>
      </c>
      <c r="AA2397" s="337" t="s">
        <v>735</v>
      </c>
      <c r="AB2397" s="337" t="s">
        <v>718</v>
      </c>
      <c r="AC2397" s="337" t="s">
        <v>14005</v>
      </c>
    </row>
    <row r="2398" spans="1:29" ht="15.8" x14ac:dyDescent="0.25">
      <c r="A2398" s="337" t="s">
        <v>1723</v>
      </c>
      <c r="B2398" s="337" t="s">
        <v>10720</v>
      </c>
      <c r="C2398" s="337" t="s">
        <v>1788</v>
      </c>
      <c r="D2398" s="337" t="s">
        <v>1789</v>
      </c>
      <c r="E2398" s="337" t="s">
        <v>7435</v>
      </c>
      <c r="F2398" s="338">
        <v>43567</v>
      </c>
      <c r="G2398" s="337" t="s">
        <v>7435</v>
      </c>
      <c r="H2398" s="338">
        <v>43567</v>
      </c>
      <c r="I2398" s="337" t="s">
        <v>19695</v>
      </c>
      <c r="J2398" s="337" t="s">
        <v>1838</v>
      </c>
      <c r="K2398" s="337" t="s">
        <v>19695</v>
      </c>
      <c r="L2398" s="337" t="s">
        <v>19695</v>
      </c>
      <c r="M2398" s="337" t="s">
        <v>19695</v>
      </c>
      <c r="N2398" s="337" t="s">
        <v>19695</v>
      </c>
      <c r="O2398" s="337" t="s">
        <v>19695</v>
      </c>
      <c r="P2398" s="337" t="s">
        <v>19695</v>
      </c>
      <c r="Q2398" s="337" t="s">
        <v>19695</v>
      </c>
      <c r="R2398" s="337" t="s">
        <v>71</v>
      </c>
      <c r="S2398" s="337" t="s">
        <v>3200</v>
      </c>
      <c r="T2398" s="337" t="s">
        <v>3301</v>
      </c>
      <c r="U2398" s="337" t="s">
        <v>10721</v>
      </c>
      <c r="V2398" s="337">
        <v>24</v>
      </c>
      <c r="W2398" s="337" t="s">
        <v>19695</v>
      </c>
      <c r="X2398" s="337" t="s">
        <v>19695</v>
      </c>
      <c r="Y2398" s="337" t="s">
        <v>19695</v>
      </c>
      <c r="Z2398" s="337" t="s">
        <v>1728</v>
      </c>
      <c r="AA2398" s="337" t="s">
        <v>717</v>
      </c>
      <c r="AB2398" s="337" t="s">
        <v>718</v>
      </c>
      <c r="AC2398" s="337" t="s">
        <v>13987</v>
      </c>
    </row>
    <row r="2399" spans="1:29" ht="15.8" x14ac:dyDescent="0.25">
      <c r="A2399" s="337" t="s">
        <v>1723</v>
      </c>
      <c r="B2399" s="337" t="s">
        <v>8461</v>
      </c>
      <c r="C2399" s="337" t="s">
        <v>1821</v>
      </c>
      <c r="D2399" s="337" t="s">
        <v>449</v>
      </c>
      <c r="E2399" s="337" t="s">
        <v>7727</v>
      </c>
      <c r="F2399" s="338">
        <v>43525</v>
      </c>
      <c r="G2399" s="337" t="s">
        <v>7435</v>
      </c>
      <c r="H2399" s="338">
        <v>43567</v>
      </c>
      <c r="I2399" s="337" t="s">
        <v>19695</v>
      </c>
      <c r="J2399" s="337" t="s">
        <v>36</v>
      </c>
      <c r="K2399" s="337" t="s">
        <v>19695</v>
      </c>
      <c r="L2399" s="337" t="s">
        <v>19695</v>
      </c>
      <c r="M2399" s="337" t="s">
        <v>19695</v>
      </c>
      <c r="N2399" s="337" t="s">
        <v>19695</v>
      </c>
      <c r="O2399" s="337" t="s">
        <v>19695</v>
      </c>
      <c r="P2399" s="337" t="s">
        <v>19695</v>
      </c>
      <c r="Q2399" s="337" t="s">
        <v>19695</v>
      </c>
      <c r="R2399" s="337" t="s">
        <v>35</v>
      </c>
      <c r="S2399" s="337" t="s">
        <v>77</v>
      </c>
      <c r="T2399" s="337" t="s">
        <v>1029</v>
      </c>
      <c r="U2399" s="337" t="s">
        <v>8462</v>
      </c>
      <c r="V2399" s="337">
        <v>6</v>
      </c>
      <c r="W2399" s="337" t="s">
        <v>19695</v>
      </c>
      <c r="X2399" s="337" t="s">
        <v>19695</v>
      </c>
      <c r="Y2399" s="337" t="s">
        <v>19695</v>
      </c>
      <c r="Z2399" s="337" t="s">
        <v>1753</v>
      </c>
      <c r="AA2399" s="337" t="s">
        <v>717</v>
      </c>
      <c r="AB2399" s="337" t="s">
        <v>718</v>
      </c>
      <c r="AC2399" s="337" t="s">
        <v>13986</v>
      </c>
    </row>
    <row r="2400" spans="1:29" ht="15.8" x14ac:dyDescent="0.25">
      <c r="A2400" s="337" t="s">
        <v>1723</v>
      </c>
      <c r="B2400" s="337" t="s">
        <v>7434</v>
      </c>
      <c r="C2400" s="337" t="s">
        <v>1821</v>
      </c>
      <c r="D2400" s="337" t="s">
        <v>449</v>
      </c>
      <c r="E2400" s="337" t="s">
        <v>389</v>
      </c>
      <c r="F2400" s="338">
        <v>43524</v>
      </c>
      <c r="G2400" s="337" t="s">
        <v>7435</v>
      </c>
      <c r="H2400" s="338">
        <v>43567</v>
      </c>
      <c r="I2400" s="337" t="s">
        <v>19695</v>
      </c>
      <c r="J2400" s="337" t="s">
        <v>36</v>
      </c>
      <c r="K2400" s="337" t="s">
        <v>19695</v>
      </c>
      <c r="L2400" s="337" t="s">
        <v>19695</v>
      </c>
      <c r="M2400" s="337" t="s">
        <v>19695</v>
      </c>
      <c r="N2400" s="337" t="s">
        <v>19695</v>
      </c>
      <c r="O2400" s="337" t="s">
        <v>19695</v>
      </c>
      <c r="P2400" s="337" t="s">
        <v>19695</v>
      </c>
      <c r="Q2400" s="337" t="s">
        <v>19695</v>
      </c>
      <c r="R2400" s="337" t="s">
        <v>52</v>
      </c>
      <c r="S2400" s="337" t="s">
        <v>52</v>
      </c>
      <c r="T2400" s="337" t="s">
        <v>411</v>
      </c>
      <c r="U2400" s="337" t="s">
        <v>7436</v>
      </c>
      <c r="V2400" s="337">
        <v>10</v>
      </c>
      <c r="W2400" s="337" t="s">
        <v>19695</v>
      </c>
      <c r="X2400" s="337" t="s">
        <v>19695</v>
      </c>
      <c r="Y2400" s="337" t="s">
        <v>19695</v>
      </c>
      <c r="Z2400" s="337" t="s">
        <v>1753</v>
      </c>
      <c r="AA2400" s="337" t="s">
        <v>735</v>
      </c>
      <c r="AB2400" s="337" t="s">
        <v>718</v>
      </c>
      <c r="AC2400" s="337" t="s">
        <v>13987</v>
      </c>
    </row>
    <row r="2401" spans="1:29" ht="15.8" x14ac:dyDescent="0.25">
      <c r="A2401" s="337" t="s">
        <v>1723</v>
      </c>
      <c r="B2401" s="337" t="s">
        <v>10666</v>
      </c>
      <c r="C2401" s="337" t="s">
        <v>1821</v>
      </c>
      <c r="D2401" s="337" t="s">
        <v>449</v>
      </c>
      <c r="E2401" s="337" t="s">
        <v>7911</v>
      </c>
      <c r="F2401" s="338">
        <v>43505</v>
      </c>
      <c r="G2401" s="337" t="s">
        <v>7435</v>
      </c>
      <c r="H2401" s="338">
        <v>43567</v>
      </c>
      <c r="I2401" s="337" t="s">
        <v>19695</v>
      </c>
      <c r="J2401" s="337" t="s">
        <v>16</v>
      </c>
      <c r="K2401" s="337" t="s">
        <v>19695</v>
      </c>
      <c r="L2401" s="337" t="s">
        <v>19695</v>
      </c>
      <c r="M2401" s="337" t="s">
        <v>19695</v>
      </c>
      <c r="N2401" s="337" t="s">
        <v>19695</v>
      </c>
      <c r="O2401" s="337" t="s">
        <v>19695</v>
      </c>
      <c r="P2401" s="337" t="s">
        <v>19695</v>
      </c>
      <c r="Q2401" s="337" t="s">
        <v>19695</v>
      </c>
      <c r="R2401" s="337" t="s">
        <v>15</v>
      </c>
      <c r="S2401" s="337" t="s">
        <v>1102</v>
      </c>
      <c r="T2401" s="337" t="s">
        <v>5827</v>
      </c>
      <c r="U2401" s="337" t="s">
        <v>5825</v>
      </c>
      <c r="V2401" s="337">
        <v>6</v>
      </c>
      <c r="W2401" s="337" t="s">
        <v>19695</v>
      </c>
      <c r="X2401" s="337" t="s">
        <v>19695</v>
      </c>
      <c r="Y2401" s="337" t="s">
        <v>19695</v>
      </c>
      <c r="Z2401" s="337" t="s">
        <v>1753</v>
      </c>
      <c r="AA2401" s="337" t="s">
        <v>717</v>
      </c>
      <c r="AB2401" s="337" t="s">
        <v>718</v>
      </c>
      <c r="AC2401" s="337" t="s">
        <v>15537</v>
      </c>
    </row>
    <row r="2402" spans="1:29" ht="15.8" x14ac:dyDescent="0.25">
      <c r="A2402" s="337" t="s">
        <v>1723</v>
      </c>
      <c r="B2402" s="337" t="s">
        <v>10042</v>
      </c>
      <c r="C2402" s="337" t="s">
        <v>1821</v>
      </c>
      <c r="D2402" s="337" t="s">
        <v>449</v>
      </c>
      <c r="E2402" s="337" t="s">
        <v>1354</v>
      </c>
      <c r="F2402" s="338">
        <v>43563</v>
      </c>
      <c r="G2402" s="337" t="s">
        <v>8386</v>
      </c>
      <c r="H2402" s="338">
        <v>43566</v>
      </c>
      <c r="I2402" s="337" t="s">
        <v>19695</v>
      </c>
      <c r="J2402" s="337" t="s">
        <v>36</v>
      </c>
      <c r="K2402" s="337" t="s">
        <v>19695</v>
      </c>
      <c r="L2402" s="337" t="s">
        <v>19695</v>
      </c>
      <c r="M2402" s="337" t="s">
        <v>19695</v>
      </c>
      <c r="N2402" s="337" t="s">
        <v>19695</v>
      </c>
      <c r="O2402" s="337" t="s">
        <v>19695</v>
      </c>
      <c r="P2402" s="337" t="s">
        <v>19695</v>
      </c>
      <c r="Q2402" s="337" t="s">
        <v>19695</v>
      </c>
      <c r="R2402" s="337" t="s">
        <v>52</v>
      </c>
      <c r="S2402" s="337" t="s">
        <v>430</v>
      </c>
      <c r="T2402" s="337" t="s">
        <v>419</v>
      </c>
      <c r="U2402" s="337" t="s">
        <v>10043</v>
      </c>
      <c r="V2402" s="337">
        <v>10</v>
      </c>
      <c r="W2402" s="337" t="s">
        <v>19695</v>
      </c>
      <c r="X2402" s="337" t="s">
        <v>19695</v>
      </c>
      <c r="Y2402" s="337" t="s">
        <v>19695</v>
      </c>
      <c r="Z2402" s="337" t="s">
        <v>1728</v>
      </c>
      <c r="AA2402" s="337" t="s">
        <v>717</v>
      </c>
      <c r="AB2402" s="337" t="s">
        <v>718</v>
      </c>
      <c r="AC2402" s="337" t="s">
        <v>13985</v>
      </c>
    </row>
    <row r="2403" spans="1:29" ht="15.8" x14ac:dyDescent="0.25">
      <c r="A2403" s="337" t="s">
        <v>1723</v>
      </c>
      <c r="B2403" s="337" t="s">
        <v>8663</v>
      </c>
      <c r="C2403" s="337" t="s">
        <v>1821</v>
      </c>
      <c r="D2403" s="337" t="s">
        <v>449</v>
      </c>
      <c r="E2403" s="337" t="s">
        <v>7244</v>
      </c>
      <c r="F2403" s="338">
        <v>43468</v>
      </c>
      <c r="G2403" s="337" t="s">
        <v>8386</v>
      </c>
      <c r="H2403" s="338">
        <v>43566</v>
      </c>
      <c r="I2403" s="337" t="s">
        <v>19695</v>
      </c>
      <c r="J2403" s="337" t="s">
        <v>36</v>
      </c>
      <c r="K2403" s="337" t="s">
        <v>19695</v>
      </c>
      <c r="L2403" s="337" t="s">
        <v>19695</v>
      </c>
      <c r="M2403" s="337" t="s">
        <v>19695</v>
      </c>
      <c r="N2403" s="337" t="s">
        <v>19695</v>
      </c>
      <c r="O2403" s="337" t="s">
        <v>19695</v>
      </c>
      <c r="P2403" s="337" t="s">
        <v>19695</v>
      </c>
      <c r="Q2403" s="337" t="s">
        <v>19695</v>
      </c>
      <c r="R2403" s="337" t="s">
        <v>52</v>
      </c>
      <c r="S2403" s="337" t="s">
        <v>52</v>
      </c>
      <c r="T2403" s="337" t="s">
        <v>370</v>
      </c>
      <c r="U2403" s="337" t="s">
        <v>88</v>
      </c>
      <c r="V2403" s="337">
        <v>10</v>
      </c>
      <c r="W2403" s="337" t="s">
        <v>19695</v>
      </c>
      <c r="X2403" s="337" t="s">
        <v>19695</v>
      </c>
      <c r="Y2403" s="337" t="s">
        <v>19695</v>
      </c>
      <c r="Z2403" s="337" t="s">
        <v>1753</v>
      </c>
      <c r="AA2403" s="337" t="s">
        <v>735</v>
      </c>
      <c r="AB2403" s="337" t="s">
        <v>718</v>
      </c>
      <c r="AC2403" s="337" t="s">
        <v>13990</v>
      </c>
    </row>
    <row r="2404" spans="1:29" ht="15.8" x14ac:dyDescent="0.25">
      <c r="A2404" s="337" t="s">
        <v>1723</v>
      </c>
      <c r="B2404" s="337" t="s">
        <v>10060</v>
      </c>
      <c r="C2404" s="337" t="s">
        <v>1821</v>
      </c>
      <c r="D2404" s="337" t="s">
        <v>449</v>
      </c>
      <c r="E2404" s="337" t="s">
        <v>1275</v>
      </c>
      <c r="F2404" s="338">
        <v>43506</v>
      </c>
      <c r="G2404" s="337" t="s">
        <v>7563</v>
      </c>
      <c r="H2404" s="338">
        <v>43565</v>
      </c>
      <c r="I2404" s="337" t="s">
        <v>19695</v>
      </c>
      <c r="J2404" s="337" t="s">
        <v>16</v>
      </c>
      <c r="K2404" s="337" t="s">
        <v>19695</v>
      </c>
      <c r="L2404" s="337" t="s">
        <v>19695</v>
      </c>
      <c r="M2404" s="337" t="s">
        <v>19695</v>
      </c>
      <c r="N2404" s="337" t="s">
        <v>19695</v>
      </c>
      <c r="O2404" s="337" t="s">
        <v>19695</v>
      </c>
      <c r="P2404" s="337" t="s">
        <v>19695</v>
      </c>
      <c r="Q2404" s="337" t="s">
        <v>19695</v>
      </c>
      <c r="R2404" s="337" t="s">
        <v>130</v>
      </c>
      <c r="S2404" s="337" t="s">
        <v>940</v>
      </c>
      <c r="T2404" s="337" t="s">
        <v>10061</v>
      </c>
      <c r="U2404" s="337" t="s">
        <v>1651</v>
      </c>
      <c r="V2404" s="337">
        <v>6</v>
      </c>
      <c r="W2404" s="337" t="s">
        <v>19695</v>
      </c>
      <c r="X2404" s="337" t="s">
        <v>19695</v>
      </c>
      <c r="Y2404" s="337" t="s">
        <v>19695</v>
      </c>
      <c r="Z2404" s="337" t="s">
        <v>1728</v>
      </c>
      <c r="AA2404" s="337" t="s">
        <v>717</v>
      </c>
      <c r="AB2404" s="337" t="s">
        <v>718</v>
      </c>
      <c r="AC2404" s="337" t="s">
        <v>13986</v>
      </c>
    </row>
    <row r="2405" spans="1:29" ht="15.8" x14ac:dyDescent="0.25">
      <c r="A2405" s="337" t="s">
        <v>1723</v>
      </c>
      <c r="B2405" s="337" t="s">
        <v>10332</v>
      </c>
      <c r="C2405" s="337" t="s">
        <v>1821</v>
      </c>
      <c r="D2405" s="337" t="s">
        <v>449</v>
      </c>
      <c r="E2405" s="337" t="s">
        <v>389</v>
      </c>
      <c r="F2405" s="338">
        <v>43524</v>
      </c>
      <c r="G2405" s="337" t="s">
        <v>7563</v>
      </c>
      <c r="H2405" s="338">
        <v>43565</v>
      </c>
      <c r="I2405" s="337" t="s">
        <v>19695</v>
      </c>
      <c r="J2405" s="337" t="s">
        <v>16</v>
      </c>
      <c r="K2405" s="337" t="s">
        <v>19695</v>
      </c>
      <c r="L2405" s="337" t="s">
        <v>19695</v>
      </c>
      <c r="M2405" s="337" t="s">
        <v>19695</v>
      </c>
      <c r="N2405" s="337" t="s">
        <v>19695</v>
      </c>
      <c r="O2405" s="337" t="s">
        <v>19695</v>
      </c>
      <c r="P2405" s="337" t="s">
        <v>19695</v>
      </c>
      <c r="Q2405" s="337" t="s">
        <v>19695</v>
      </c>
      <c r="R2405" s="337" t="s">
        <v>1999</v>
      </c>
      <c r="S2405" s="337" t="s">
        <v>4709</v>
      </c>
      <c r="T2405" s="337" t="s">
        <v>10333</v>
      </c>
      <c r="U2405" s="337" t="s">
        <v>10334</v>
      </c>
      <c r="V2405" s="337">
        <v>8</v>
      </c>
      <c r="W2405" s="337" t="s">
        <v>19695</v>
      </c>
      <c r="X2405" s="337" t="s">
        <v>19695</v>
      </c>
      <c r="Y2405" s="337" t="s">
        <v>19695</v>
      </c>
      <c r="Z2405" s="337" t="s">
        <v>1728</v>
      </c>
      <c r="AA2405" s="337" t="s">
        <v>717</v>
      </c>
      <c r="AB2405" s="337" t="s">
        <v>718</v>
      </c>
      <c r="AC2405" s="337" t="s">
        <v>13993</v>
      </c>
    </row>
    <row r="2406" spans="1:29" ht="15.8" x14ac:dyDescent="0.25">
      <c r="A2406" s="337" t="s">
        <v>1723</v>
      </c>
      <c r="B2406" s="337" t="s">
        <v>10116</v>
      </c>
      <c r="C2406" s="337" t="s">
        <v>1821</v>
      </c>
      <c r="D2406" s="337" t="s">
        <v>449</v>
      </c>
      <c r="E2406" s="337" t="s">
        <v>8291</v>
      </c>
      <c r="F2406" s="338">
        <v>43534</v>
      </c>
      <c r="G2406" s="337" t="s">
        <v>7563</v>
      </c>
      <c r="H2406" s="338">
        <v>43565</v>
      </c>
      <c r="I2406" s="337" t="s">
        <v>19695</v>
      </c>
      <c r="J2406" s="337" t="s">
        <v>36</v>
      </c>
      <c r="K2406" s="337" t="s">
        <v>19695</v>
      </c>
      <c r="L2406" s="337" t="s">
        <v>19695</v>
      </c>
      <c r="M2406" s="337" t="s">
        <v>19695</v>
      </c>
      <c r="N2406" s="337" t="s">
        <v>19695</v>
      </c>
      <c r="O2406" s="337" t="s">
        <v>19695</v>
      </c>
      <c r="P2406" s="337" t="s">
        <v>19695</v>
      </c>
      <c r="Q2406" s="337" t="s">
        <v>19695</v>
      </c>
      <c r="R2406" s="337" t="s">
        <v>134</v>
      </c>
      <c r="S2406" s="337" t="s">
        <v>451</v>
      </c>
      <c r="T2406" s="337" t="s">
        <v>10117</v>
      </c>
      <c r="U2406" s="337" t="s">
        <v>10118</v>
      </c>
      <c r="V2406" s="337">
        <v>12</v>
      </c>
      <c r="W2406" s="337" t="s">
        <v>19695</v>
      </c>
      <c r="X2406" s="337" t="s">
        <v>19695</v>
      </c>
      <c r="Y2406" s="337" t="s">
        <v>19695</v>
      </c>
      <c r="Z2406" s="337" t="s">
        <v>1728</v>
      </c>
      <c r="AA2406" s="337" t="s">
        <v>766</v>
      </c>
      <c r="AB2406" s="337" t="s">
        <v>718</v>
      </c>
      <c r="AC2406" s="337" t="s">
        <v>14002</v>
      </c>
    </row>
    <row r="2407" spans="1:29" ht="15.8" x14ac:dyDescent="0.25">
      <c r="A2407" s="337" t="s">
        <v>1723</v>
      </c>
      <c r="B2407" s="337" t="s">
        <v>10712</v>
      </c>
      <c r="C2407" s="337" t="s">
        <v>1821</v>
      </c>
      <c r="D2407" s="337" t="s">
        <v>449</v>
      </c>
      <c r="E2407" s="337" t="s">
        <v>7249</v>
      </c>
      <c r="F2407" s="338">
        <v>43482</v>
      </c>
      <c r="G2407" s="337" t="s">
        <v>7563</v>
      </c>
      <c r="H2407" s="338">
        <v>43565</v>
      </c>
      <c r="I2407" s="337" t="s">
        <v>19695</v>
      </c>
      <c r="J2407" s="337" t="s">
        <v>36</v>
      </c>
      <c r="K2407" s="337" t="s">
        <v>19695</v>
      </c>
      <c r="L2407" s="337" t="s">
        <v>19695</v>
      </c>
      <c r="M2407" s="337" t="s">
        <v>19695</v>
      </c>
      <c r="N2407" s="337" t="s">
        <v>19695</v>
      </c>
      <c r="O2407" s="337" t="s">
        <v>19695</v>
      </c>
      <c r="P2407" s="337" t="s">
        <v>19695</v>
      </c>
      <c r="Q2407" s="337" t="s">
        <v>19695</v>
      </c>
      <c r="R2407" s="337" t="s">
        <v>134</v>
      </c>
      <c r="S2407" s="337" t="s">
        <v>451</v>
      </c>
      <c r="T2407" s="337" t="s">
        <v>1601</v>
      </c>
      <c r="U2407" s="337" t="s">
        <v>1601</v>
      </c>
      <c r="V2407" s="337">
        <v>12</v>
      </c>
      <c r="W2407" s="337" t="s">
        <v>19695</v>
      </c>
      <c r="X2407" s="337" t="s">
        <v>19695</v>
      </c>
      <c r="Y2407" s="337" t="s">
        <v>19695</v>
      </c>
      <c r="Z2407" s="337" t="s">
        <v>1728</v>
      </c>
      <c r="AA2407" s="337" t="s">
        <v>766</v>
      </c>
      <c r="AB2407" s="337" t="s">
        <v>718</v>
      </c>
      <c r="AC2407" s="337" t="s">
        <v>14034</v>
      </c>
    </row>
    <row r="2408" spans="1:29" ht="15.8" x14ac:dyDescent="0.25">
      <c r="A2408" s="337" t="s">
        <v>1723</v>
      </c>
      <c r="B2408" s="337" t="s">
        <v>10963</v>
      </c>
      <c r="C2408" s="337" t="s">
        <v>1821</v>
      </c>
      <c r="D2408" s="337" t="s">
        <v>449</v>
      </c>
      <c r="E2408" s="337" t="s">
        <v>7353</v>
      </c>
      <c r="F2408" s="338">
        <v>43530</v>
      </c>
      <c r="G2408" s="337" t="s">
        <v>7563</v>
      </c>
      <c r="H2408" s="338">
        <v>43565</v>
      </c>
      <c r="I2408" s="337" t="s">
        <v>19695</v>
      </c>
      <c r="J2408" s="337" t="s">
        <v>16</v>
      </c>
      <c r="K2408" s="337" t="s">
        <v>19695</v>
      </c>
      <c r="L2408" s="337" t="s">
        <v>19695</v>
      </c>
      <c r="M2408" s="337" t="s">
        <v>19695</v>
      </c>
      <c r="N2408" s="337" t="s">
        <v>19695</v>
      </c>
      <c r="O2408" s="337" t="s">
        <v>19695</v>
      </c>
      <c r="P2408" s="337" t="s">
        <v>19695</v>
      </c>
      <c r="Q2408" s="337" t="s">
        <v>19695</v>
      </c>
      <c r="R2408" s="337" t="s">
        <v>105</v>
      </c>
      <c r="S2408" s="337" t="s">
        <v>10964</v>
      </c>
      <c r="T2408" s="337" t="s">
        <v>10964</v>
      </c>
      <c r="U2408" s="337" t="s">
        <v>10965</v>
      </c>
      <c r="V2408" s="337">
        <v>4</v>
      </c>
      <c r="W2408" s="337" t="s">
        <v>19695</v>
      </c>
      <c r="X2408" s="337" t="s">
        <v>19695</v>
      </c>
      <c r="Y2408" s="337" t="s">
        <v>19695</v>
      </c>
      <c r="Z2408" s="337" t="s">
        <v>1745</v>
      </c>
      <c r="AA2408" s="337" t="s">
        <v>897</v>
      </c>
      <c r="AB2408" s="337" t="s">
        <v>854</v>
      </c>
      <c r="AC2408" s="337" t="s">
        <v>15294</v>
      </c>
    </row>
    <row r="2409" spans="1:29" ht="15.8" x14ac:dyDescent="0.25">
      <c r="A2409" s="337" t="s">
        <v>1723</v>
      </c>
      <c r="B2409" s="337" t="s">
        <v>9058</v>
      </c>
      <c r="C2409" s="337" t="s">
        <v>1821</v>
      </c>
      <c r="D2409" s="337" t="s">
        <v>449</v>
      </c>
      <c r="E2409" s="337" t="s">
        <v>7549</v>
      </c>
      <c r="F2409" s="338">
        <v>43557</v>
      </c>
      <c r="G2409" s="337" t="s">
        <v>7563</v>
      </c>
      <c r="H2409" s="338">
        <v>43565</v>
      </c>
      <c r="I2409" s="337" t="s">
        <v>19695</v>
      </c>
      <c r="J2409" s="337" t="s">
        <v>16</v>
      </c>
      <c r="K2409" s="337" t="s">
        <v>19695</v>
      </c>
      <c r="L2409" s="337" t="s">
        <v>19695</v>
      </c>
      <c r="M2409" s="337" t="s">
        <v>19695</v>
      </c>
      <c r="N2409" s="337" t="s">
        <v>19695</v>
      </c>
      <c r="O2409" s="337" t="s">
        <v>19695</v>
      </c>
      <c r="P2409" s="337" t="s">
        <v>19695</v>
      </c>
      <c r="Q2409" s="337" t="s">
        <v>19695</v>
      </c>
      <c r="R2409" s="337" t="s">
        <v>136</v>
      </c>
      <c r="S2409" s="337" t="s">
        <v>950</v>
      </c>
      <c r="T2409" s="337" t="s">
        <v>951</v>
      </c>
      <c r="U2409" s="337" t="s">
        <v>952</v>
      </c>
      <c r="V2409" s="337">
        <v>6</v>
      </c>
      <c r="W2409" s="337" t="s">
        <v>19695</v>
      </c>
      <c r="X2409" s="337" t="s">
        <v>19695</v>
      </c>
      <c r="Y2409" s="337" t="s">
        <v>19695</v>
      </c>
      <c r="Z2409" s="337" t="s">
        <v>1745</v>
      </c>
      <c r="AA2409" s="337" t="s">
        <v>761</v>
      </c>
      <c r="AB2409" s="337" t="s">
        <v>762</v>
      </c>
      <c r="AC2409" s="337" t="s">
        <v>15294</v>
      </c>
    </row>
    <row r="2410" spans="1:29" ht="15.8" x14ac:dyDescent="0.25">
      <c r="A2410" s="337" t="s">
        <v>1723</v>
      </c>
      <c r="B2410" s="337" t="s">
        <v>8033</v>
      </c>
      <c r="C2410" s="337" t="s">
        <v>1821</v>
      </c>
      <c r="D2410" s="337" t="s">
        <v>449</v>
      </c>
      <c r="E2410" s="337" t="s">
        <v>8034</v>
      </c>
      <c r="F2410" s="338">
        <v>43558</v>
      </c>
      <c r="G2410" s="337" t="s">
        <v>7563</v>
      </c>
      <c r="H2410" s="338">
        <v>43565</v>
      </c>
      <c r="I2410" s="337" t="s">
        <v>19695</v>
      </c>
      <c r="J2410" s="337" t="s">
        <v>16</v>
      </c>
      <c r="K2410" s="337" t="s">
        <v>19695</v>
      </c>
      <c r="L2410" s="337" t="s">
        <v>19695</v>
      </c>
      <c r="M2410" s="337" t="s">
        <v>19695</v>
      </c>
      <c r="N2410" s="337" t="s">
        <v>19695</v>
      </c>
      <c r="O2410" s="337" t="s">
        <v>19695</v>
      </c>
      <c r="P2410" s="337" t="s">
        <v>19695</v>
      </c>
      <c r="Q2410" s="337" t="s">
        <v>19695</v>
      </c>
      <c r="R2410" s="337" t="s">
        <v>136</v>
      </c>
      <c r="S2410" s="337" t="s">
        <v>950</v>
      </c>
      <c r="T2410" s="337" t="s">
        <v>951</v>
      </c>
      <c r="U2410" s="337" t="s">
        <v>952</v>
      </c>
      <c r="V2410" s="337">
        <v>6</v>
      </c>
      <c r="W2410" s="337" t="s">
        <v>19695</v>
      </c>
      <c r="X2410" s="337" t="s">
        <v>19695</v>
      </c>
      <c r="Y2410" s="337" t="s">
        <v>19695</v>
      </c>
      <c r="Z2410" s="337" t="s">
        <v>1745</v>
      </c>
      <c r="AA2410" s="337" t="s">
        <v>761</v>
      </c>
      <c r="AB2410" s="337" t="s">
        <v>762</v>
      </c>
      <c r="AC2410" s="337" t="s">
        <v>15294</v>
      </c>
    </row>
    <row r="2411" spans="1:29" ht="15.8" x14ac:dyDescent="0.25">
      <c r="A2411" s="337" t="s">
        <v>1723</v>
      </c>
      <c r="B2411" s="337" t="s">
        <v>8638</v>
      </c>
      <c r="C2411" s="337" t="s">
        <v>1821</v>
      </c>
      <c r="D2411" s="337" t="s">
        <v>449</v>
      </c>
      <c r="E2411" s="337" t="s">
        <v>7718</v>
      </c>
      <c r="F2411" s="338">
        <v>43537</v>
      </c>
      <c r="G2411" s="337" t="s">
        <v>8350</v>
      </c>
      <c r="H2411" s="338">
        <v>43564</v>
      </c>
      <c r="I2411" s="337" t="s">
        <v>19695</v>
      </c>
      <c r="J2411" s="337" t="s">
        <v>16</v>
      </c>
      <c r="K2411" s="337" t="s">
        <v>19695</v>
      </c>
      <c r="L2411" s="337" t="s">
        <v>19695</v>
      </c>
      <c r="M2411" s="337" t="s">
        <v>19695</v>
      </c>
      <c r="N2411" s="337" t="s">
        <v>19695</v>
      </c>
      <c r="O2411" s="337" t="s">
        <v>19695</v>
      </c>
      <c r="P2411" s="337" t="s">
        <v>19695</v>
      </c>
      <c r="Q2411" s="337" t="s">
        <v>19695</v>
      </c>
      <c r="R2411" s="337" t="s">
        <v>52</v>
      </c>
      <c r="S2411" s="337" t="s">
        <v>69</v>
      </c>
      <c r="T2411" s="337" t="s">
        <v>119</v>
      </c>
      <c r="U2411" s="337" t="s">
        <v>5404</v>
      </c>
      <c r="V2411" s="337">
        <v>10</v>
      </c>
      <c r="W2411" s="337" t="s">
        <v>19695</v>
      </c>
      <c r="X2411" s="337" t="s">
        <v>19695</v>
      </c>
      <c r="Y2411" s="337" t="s">
        <v>19695</v>
      </c>
      <c r="Z2411" s="337" t="s">
        <v>1728</v>
      </c>
      <c r="AA2411" s="337" t="s">
        <v>735</v>
      </c>
      <c r="AB2411" s="337" t="s">
        <v>718</v>
      </c>
      <c r="AC2411" s="337" t="s">
        <v>13990</v>
      </c>
    </row>
    <row r="2412" spans="1:29" ht="15.8" x14ac:dyDescent="0.25">
      <c r="A2412" s="337" t="s">
        <v>1723</v>
      </c>
      <c r="B2412" s="337" t="s">
        <v>892</v>
      </c>
      <c r="C2412" s="337" t="s">
        <v>1821</v>
      </c>
      <c r="D2412" s="337" t="s">
        <v>449</v>
      </c>
      <c r="E2412" s="337" t="s">
        <v>8350</v>
      </c>
      <c r="F2412" s="338">
        <v>43564</v>
      </c>
      <c r="G2412" s="337" t="s">
        <v>8350</v>
      </c>
      <c r="H2412" s="338">
        <v>43564</v>
      </c>
      <c r="I2412" s="337" t="s">
        <v>19695</v>
      </c>
      <c r="J2412" s="337" t="s">
        <v>36</v>
      </c>
      <c r="K2412" s="337" t="s">
        <v>19695</v>
      </c>
      <c r="L2412" s="337" t="s">
        <v>19695</v>
      </c>
      <c r="M2412" s="337" t="s">
        <v>19695</v>
      </c>
      <c r="N2412" s="337" t="s">
        <v>19695</v>
      </c>
      <c r="O2412" s="337" t="s">
        <v>19695</v>
      </c>
      <c r="P2412" s="337" t="s">
        <v>19695</v>
      </c>
      <c r="Q2412" s="337" t="s">
        <v>19695</v>
      </c>
      <c r="R2412" s="337" t="s">
        <v>52</v>
      </c>
      <c r="S2412" s="337" t="s">
        <v>69</v>
      </c>
      <c r="T2412" s="337" t="s">
        <v>865</v>
      </c>
      <c r="U2412" s="337" t="s">
        <v>893</v>
      </c>
      <c r="V2412" s="337">
        <v>8</v>
      </c>
      <c r="W2412" s="337" t="s">
        <v>19695</v>
      </c>
      <c r="X2412" s="337" t="s">
        <v>19695</v>
      </c>
      <c r="Y2412" s="337" t="s">
        <v>19695</v>
      </c>
      <c r="Z2412" s="337" t="s">
        <v>1745</v>
      </c>
      <c r="AA2412" s="337" t="s">
        <v>717</v>
      </c>
      <c r="AB2412" s="337" t="s">
        <v>718</v>
      </c>
      <c r="AC2412" s="337" t="s">
        <v>15294</v>
      </c>
    </row>
    <row r="2413" spans="1:29" ht="15.8" x14ac:dyDescent="0.25">
      <c r="A2413" s="337" t="s">
        <v>1723</v>
      </c>
      <c r="B2413" s="337" t="s">
        <v>8375</v>
      </c>
      <c r="C2413" s="337" t="s">
        <v>1821</v>
      </c>
      <c r="D2413" s="337" t="s">
        <v>449</v>
      </c>
      <c r="E2413" s="337" t="s">
        <v>8009</v>
      </c>
      <c r="F2413" s="338">
        <v>43546</v>
      </c>
      <c r="G2413" s="337" t="s">
        <v>8350</v>
      </c>
      <c r="H2413" s="338">
        <v>43564</v>
      </c>
      <c r="I2413" s="337" t="s">
        <v>19695</v>
      </c>
      <c r="J2413" s="337" t="s">
        <v>16</v>
      </c>
      <c r="K2413" s="337" t="s">
        <v>19695</v>
      </c>
      <c r="L2413" s="337" t="s">
        <v>19695</v>
      </c>
      <c r="M2413" s="337" t="s">
        <v>19695</v>
      </c>
      <c r="N2413" s="337" t="s">
        <v>19695</v>
      </c>
      <c r="O2413" s="337" t="s">
        <v>19695</v>
      </c>
      <c r="P2413" s="337" t="s">
        <v>19695</v>
      </c>
      <c r="Q2413" s="337" t="s">
        <v>19695</v>
      </c>
      <c r="R2413" s="337" t="s">
        <v>56</v>
      </c>
      <c r="S2413" s="337" t="s">
        <v>2556</v>
      </c>
      <c r="T2413" s="337" t="s">
        <v>8376</v>
      </c>
      <c r="U2413" s="337" t="s">
        <v>1029</v>
      </c>
      <c r="V2413" s="337">
        <v>8</v>
      </c>
      <c r="W2413" s="337" t="s">
        <v>19695</v>
      </c>
      <c r="X2413" s="337" t="s">
        <v>19695</v>
      </c>
      <c r="Y2413" s="337" t="s">
        <v>19695</v>
      </c>
      <c r="Z2413" s="337" t="s">
        <v>1753</v>
      </c>
      <c r="AA2413" s="337" t="s">
        <v>717</v>
      </c>
      <c r="AB2413" s="337" t="s">
        <v>718</v>
      </c>
      <c r="AC2413" s="337" t="s">
        <v>13988</v>
      </c>
    </row>
    <row r="2414" spans="1:29" ht="15.8" x14ac:dyDescent="0.25">
      <c r="A2414" s="337" t="s">
        <v>1723</v>
      </c>
      <c r="B2414" s="337" t="s">
        <v>8373</v>
      </c>
      <c r="C2414" s="337" t="s">
        <v>1821</v>
      </c>
      <c r="D2414" s="337" t="s">
        <v>449</v>
      </c>
      <c r="E2414" s="337" t="s">
        <v>7236</v>
      </c>
      <c r="F2414" s="338">
        <v>43412</v>
      </c>
      <c r="G2414" s="337" t="s">
        <v>8350</v>
      </c>
      <c r="H2414" s="338">
        <v>43564</v>
      </c>
      <c r="I2414" s="337" t="s">
        <v>19695</v>
      </c>
      <c r="J2414" s="337" t="s">
        <v>36</v>
      </c>
      <c r="K2414" s="337" t="s">
        <v>19695</v>
      </c>
      <c r="L2414" s="337" t="s">
        <v>19695</v>
      </c>
      <c r="M2414" s="337" t="s">
        <v>19695</v>
      </c>
      <c r="N2414" s="337" t="s">
        <v>19695</v>
      </c>
      <c r="O2414" s="337" t="s">
        <v>19695</v>
      </c>
      <c r="P2414" s="337" t="s">
        <v>19695</v>
      </c>
      <c r="Q2414" s="337" t="s">
        <v>19695</v>
      </c>
      <c r="R2414" s="337" t="s">
        <v>56</v>
      </c>
      <c r="S2414" s="337" t="s">
        <v>57</v>
      </c>
      <c r="T2414" s="337" t="s">
        <v>1393</v>
      </c>
      <c r="U2414" s="337" t="s">
        <v>8374</v>
      </c>
      <c r="V2414" s="337">
        <v>10</v>
      </c>
      <c r="W2414" s="337" t="s">
        <v>19695</v>
      </c>
      <c r="X2414" s="337" t="s">
        <v>19695</v>
      </c>
      <c r="Y2414" s="337" t="s">
        <v>19695</v>
      </c>
      <c r="Z2414" s="337" t="s">
        <v>1753</v>
      </c>
      <c r="AA2414" s="337" t="s">
        <v>717</v>
      </c>
      <c r="AB2414" s="337" t="s">
        <v>718</v>
      </c>
      <c r="AC2414" s="337" t="s">
        <v>13988</v>
      </c>
    </row>
    <row r="2415" spans="1:29" ht="15.8" x14ac:dyDescent="0.25">
      <c r="A2415" s="337" t="s">
        <v>1723</v>
      </c>
      <c r="B2415" s="337" t="s">
        <v>8946</v>
      </c>
      <c r="C2415" s="337" t="s">
        <v>1821</v>
      </c>
      <c r="D2415" s="337" t="s">
        <v>449</v>
      </c>
      <c r="E2415" s="337" t="s">
        <v>8453</v>
      </c>
      <c r="F2415" s="338">
        <v>43549</v>
      </c>
      <c r="G2415" s="337" t="s">
        <v>1354</v>
      </c>
      <c r="H2415" s="338">
        <v>43563</v>
      </c>
      <c r="I2415" s="337" t="s">
        <v>19695</v>
      </c>
      <c r="J2415" s="337" t="s">
        <v>36</v>
      </c>
      <c r="K2415" s="337" t="s">
        <v>19695</v>
      </c>
      <c r="L2415" s="337" t="s">
        <v>19695</v>
      </c>
      <c r="M2415" s="337" t="s">
        <v>19695</v>
      </c>
      <c r="N2415" s="337" t="s">
        <v>19695</v>
      </c>
      <c r="O2415" s="337" t="s">
        <v>19695</v>
      </c>
      <c r="P2415" s="337" t="s">
        <v>19695</v>
      </c>
      <c r="Q2415" s="337" t="s">
        <v>19695</v>
      </c>
      <c r="R2415" s="337" t="s">
        <v>15</v>
      </c>
      <c r="S2415" s="337" t="s">
        <v>1086</v>
      </c>
      <c r="T2415" s="337" t="s">
        <v>8947</v>
      </c>
      <c r="U2415" s="337" t="s">
        <v>1238</v>
      </c>
      <c r="V2415" s="337">
        <v>8</v>
      </c>
      <c r="W2415" s="337" t="s">
        <v>19695</v>
      </c>
      <c r="X2415" s="337" t="s">
        <v>19695</v>
      </c>
      <c r="Y2415" s="337" t="s">
        <v>19695</v>
      </c>
      <c r="Z2415" s="337" t="s">
        <v>1728</v>
      </c>
      <c r="AA2415" s="337" t="s">
        <v>735</v>
      </c>
      <c r="AB2415" s="337" t="s">
        <v>718</v>
      </c>
      <c r="AC2415" s="337" t="s">
        <v>13998</v>
      </c>
    </row>
    <row r="2416" spans="1:29" ht="15.8" x14ac:dyDescent="0.25">
      <c r="A2416" s="337" t="s">
        <v>1723</v>
      </c>
      <c r="B2416" s="337" t="s">
        <v>10112</v>
      </c>
      <c r="C2416" s="337" t="s">
        <v>1821</v>
      </c>
      <c r="D2416" s="337" t="s">
        <v>449</v>
      </c>
      <c r="E2416" s="337" t="s">
        <v>7380</v>
      </c>
      <c r="F2416" s="338">
        <v>43532</v>
      </c>
      <c r="G2416" s="337" t="s">
        <v>1354</v>
      </c>
      <c r="H2416" s="338">
        <v>43563</v>
      </c>
      <c r="I2416" s="337" t="s">
        <v>19695</v>
      </c>
      <c r="J2416" s="337" t="s">
        <v>36</v>
      </c>
      <c r="K2416" s="337" t="s">
        <v>19695</v>
      </c>
      <c r="L2416" s="337" t="s">
        <v>19695</v>
      </c>
      <c r="M2416" s="337" t="s">
        <v>19695</v>
      </c>
      <c r="N2416" s="337" t="s">
        <v>19695</v>
      </c>
      <c r="O2416" s="337" t="s">
        <v>19695</v>
      </c>
      <c r="P2416" s="337" t="s">
        <v>19695</v>
      </c>
      <c r="Q2416" s="337" t="s">
        <v>19695</v>
      </c>
      <c r="R2416" s="337" t="s">
        <v>134</v>
      </c>
      <c r="S2416" s="337" t="s">
        <v>451</v>
      </c>
      <c r="T2416" s="337" t="s">
        <v>10113</v>
      </c>
      <c r="U2416" s="337" t="s">
        <v>10114</v>
      </c>
      <c r="V2416" s="337">
        <v>12</v>
      </c>
      <c r="W2416" s="337" t="s">
        <v>19695</v>
      </c>
      <c r="X2416" s="337" t="s">
        <v>19695</v>
      </c>
      <c r="Y2416" s="337" t="s">
        <v>19695</v>
      </c>
      <c r="Z2416" s="337" t="s">
        <v>1728</v>
      </c>
      <c r="AA2416" s="337" t="s">
        <v>766</v>
      </c>
      <c r="AB2416" s="337" t="s">
        <v>718</v>
      </c>
      <c r="AC2416" s="337" t="s">
        <v>14002</v>
      </c>
    </row>
    <row r="2417" spans="1:29" ht="15.8" x14ac:dyDescent="0.25">
      <c r="A2417" s="337" t="s">
        <v>1723</v>
      </c>
      <c r="B2417" s="337" t="s">
        <v>15293</v>
      </c>
      <c r="C2417" s="337" t="s">
        <v>1821</v>
      </c>
      <c r="D2417" s="337" t="s">
        <v>449</v>
      </c>
      <c r="E2417" s="337" t="s">
        <v>8009</v>
      </c>
      <c r="F2417" s="338">
        <v>43546</v>
      </c>
      <c r="G2417" s="337" t="s">
        <v>1354</v>
      </c>
      <c r="H2417" s="338">
        <v>43563</v>
      </c>
      <c r="I2417" s="337" t="s">
        <v>19695</v>
      </c>
      <c r="J2417" s="337" t="s">
        <v>16</v>
      </c>
      <c r="K2417" s="337" t="s">
        <v>19695</v>
      </c>
      <c r="L2417" s="337" t="s">
        <v>19695</v>
      </c>
      <c r="M2417" s="337" t="s">
        <v>19695</v>
      </c>
      <c r="N2417" s="337" t="s">
        <v>19695</v>
      </c>
      <c r="O2417" s="337" t="s">
        <v>19695</v>
      </c>
      <c r="P2417" s="337" t="s">
        <v>19695</v>
      </c>
      <c r="Q2417" s="337" t="s">
        <v>19695</v>
      </c>
      <c r="R2417" s="337" t="s">
        <v>15</v>
      </c>
      <c r="S2417" s="337" t="s">
        <v>1659</v>
      </c>
      <c r="T2417" s="337" t="s">
        <v>10962</v>
      </c>
      <c r="U2417" s="337" t="s">
        <v>10962</v>
      </c>
      <c r="V2417" s="337">
        <v>4</v>
      </c>
      <c r="W2417" s="337" t="s">
        <v>19695</v>
      </c>
      <c r="X2417" s="337" t="s">
        <v>19695</v>
      </c>
      <c r="Y2417" s="337" t="s">
        <v>19695</v>
      </c>
      <c r="Z2417" s="337" t="s">
        <v>1745</v>
      </c>
      <c r="AA2417" s="337" t="s">
        <v>897</v>
      </c>
      <c r="AB2417" s="337" t="s">
        <v>854</v>
      </c>
      <c r="AC2417" s="337" t="s">
        <v>13983</v>
      </c>
    </row>
    <row r="2418" spans="1:29" ht="15.8" x14ac:dyDescent="0.25">
      <c r="A2418" s="337" t="s">
        <v>1723</v>
      </c>
      <c r="B2418" s="337" t="s">
        <v>1353</v>
      </c>
      <c r="C2418" s="337" t="s">
        <v>1821</v>
      </c>
      <c r="D2418" s="337" t="s">
        <v>449</v>
      </c>
      <c r="E2418" s="337" t="s">
        <v>7326</v>
      </c>
      <c r="F2418" s="338">
        <v>43523</v>
      </c>
      <c r="G2418" s="337" t="s">
        <v>1354</v>
      </c>
      <c r="H2418" s="338">
        <v>43563</v>
      </c>
      <c r="I2418" s="337" t="s">
        <v>19695</v>
      </c>
      <c r="J2418" s="337" t="s">
        <v>36</v>
      </c>
      <c r="K2418" s="337" t="s">
        <v>19695</v>
      </c>
      <c r="L2418" s="337" t="s">
        <v>19695</v>
      </c>
      <c r="M2418" s="337" t="s">
        <v>19695</v>
      </c>
      <c r="N2418" s="337" t="s">
        <v>19695</v>
      </c>
      <c r="O2418" s="337" t="s">
        <v>19695</v>
      </c>
      <c r="P2418" s="337" t="s">
        <v>19695</v>
      </c>
      <c r="Q2418" s="337" t="s">
        <v>19695</v>
      </c>
      <c r="R2418" s="337" t="s">
        <v>52</v>
      </c>
      <c r="S2418" s="337" t="s">
        <v>430</v>
      </c>
      <c r="T2418" s="337" t="s">
        <v>1355</v>
      </c>
      <c r="U2418" s="337" t="s">
        <v>1356</v>
      </c>
      <c r="V2418" s="337">
        <v>10</v>
      </c>
      <c r="W2418" s="337" t="s">
        <v>19695</v>
      </c>
      <c r="X2418" s="337" t="s">
        <v>19695</v>
      </c>
      <c r="Y2418" s="337" t="s">
        <v>19695</v>
      </c>
      <c r="Z2418" s="337" t="s">
        <v>1753</v>
      </c>
      <c r="AA2418" s="337" t="s">
        <v>735</v>
      </c>
      <c r="AB2418" s="337" t="s">
        <v>718</v>
      </c>
      <c r="AC2418" s="337" t="s">
        <v>13983</v>
      </c>
    </row>
    <row r="2419" spans="1:29" ht="15.8" x14ac:dyDescent="0.25">
      <c r="A2419" s="337" t="s">
        <v>1723</v>
      </c>
      <c r="B2419" s="337" t="s">
        <v>8940</v>
      </c>
      <c r="C2419" s="337" t="s">
        <v>1821</v>
      </c>
      <c r="D2419" s="337" t="s">
        <v>449</v>
      </c>
      <c r="E2419" s="337" t="s">
        <v>8800</v>
      </c>
      <c r="F2419" s="338">
        <v>43513</v>
      </c>
      <c r="G2419" s="337" t="s">
        <v>1354</v>
      </c>
      <c r="H2419" s="338">
        <v>43563</v>
      </c>
      <c r="I2419" s="337" t="s">
        <v>19695</v>
      </c>
      <c r="J2419" s="337" t="s">
        <v>36</v>
      </c>
      <c r="K2419" s="337" t="s">
        <v>19695</v>
      </c>
      <c r="L2419" s="337" t="s">
        <v>19695</v>
      </c>
      <c r="M2419" s="337" t="s">
        <v>19695</v>
      </c>
      <c r="N2419" s="337" t="s">
        <v>19695</v>
      </c>
      <c r="O2419" s="337" t="s">
        <v>19695</v>
      </c>
      <c r="P2419" s="337" t="s">
        <v>19695</v>
      </c>
      <c r="Q2419" s="337" t="s">
        <v>19695</v>
      </c>
      <c r="R2419" s="337" t="s">
        <v>15</v>
      </c>
      <c r="S2419" s="337" t="s">
        <v>1086</v>
      </c>
      <c r="T2419" s="337" t="s">
        <v>1086</v>
      </c>
      <c r="U2419" s="337" t="s">
        <v>8941</v>
      </c>
      <c r="V2419" s="337">
        <v>12</v>
      </c>
      <c r="W2419" s="337" t="s">
        <v>19695</v>
      </c>
      <c r="X2419" s="337" t="s">
        <v>19695</v>
      </c>
      <c r="Y2419" s="337" t="s">
        <v>19695</v>
      </c>
      <c r="Z2419" s="337" t="s">
        <v>1753</v>
      </c>
      <c r="AA2419" s="337" t="s">
        <v>735</v>
      </c>
      <c r="AB2419" s="337" t="s">
        <v>718</v>
      </c>
      <c r="AC2419" s="337" t="s">
        <v>13984</v>
      </c>
    </row>
    <row r="2420" spans="1:29" ht="15.8" x14ac:dyDescent="0.25">
      <c r="A2420" s="337" t="s">
        <v>1723</v>
      </c>
      <c r="B2420" s="337" t="s">
        <v>8672</v>
      </c>
      <c r="C2420" s="337" t="s">
        <v>1821</v>
      </c>
      <c r="D2420" s="337" t="s">
        <v>449</v>
      </c>
      <c r="E2420" s="337" t="s">
        <v>7463</v>
      </c>
      <c r="F2420" s="338">
        <v>43539</v>
      </c>
      <c r="G2420" s="337" t="s">
        <v>8378</v>
      </c>
      <c r="H2420" s="338">
        <v>43562</v>
      </c>
      <c r="I2420" s="337" t="s">
        <v>19695</v>
      </c>
      <c r="J2420" s="337" t="s">
        <v>16</v>
      </c>
      <c r="K2420" s="337" t="s">
        <v>19695</v>
      </c>
      <c r="L2420" s="337" t="s">
        <v>19695</v>
      </c>
      <c r="M2420" s="337" t="s">
        <v>19695</v>
      </c>
      <c r="N2420" s="337" t="s">
        <v>19695</v>
      </c>
      <c r="O2420" s="337" t="s">
        <v>19695</v>
      </c>
      <c r="P2420" s="337" t="s">
        <v>19695</v>
      </c>
      <c r="Q2420" s="337" t="s">
        <v>19695</v>
      </c>
      <c r="R2420" s="337" t="s">
        <v>15</v>
      </c>
      <c r="S2420" s="337" t="s">
        <v>3715</v>
      </c>
      <c r="T2420" s="337" t="s">
        <v>3715</v>
      </c>
      <c r="U2420" s="337" t="s">
        <v>8673</v>
      </c>
      <c r="V2420" s="337">
        <v>12</v>
      </c>
      <c r="W2420" s="337" t="s">
        <v>19695</v>
      </c>
      <c r="X2420" s="337" t="s">
        <v>19695</v>
      </c>
      <c r="Y2420" s="337" t="s">
        <v>19695</v>
      </c>
      <c r="Z2420" s="337" t="s">
        <v>1728</v>
      </c>
      <c r="AA2420" s="337" t="s">
        <v>717</v>
      </c>
      <c r="AB2420" s="337" t="s">
        <v>718</v>
      </c>
      <c r="AC2420" s="337" t="s">
        <v>14012</v>
      </c>
    </row>
    <row r="2421" spans="1:29" ht="15.8" x14ac:dyDescent="0.25">
      <c r="A2421" s="337" t="s">
        <v>1723</v>
      </c>
      <c r="B2421" s="337" t="s">
        <v>10707</v>
      </c>
      <c r="C2421" s="337" t="s">
        <v>1821</v>
      </c>
      <c r="D2421" s="337" t="s">
        <v>449</v>
      </c>
      <c r="E2421" s="337" t="s">
        <v>8378</v>
      </c>
      <c r="F2421" s="338">
        <v>43562</v>
      </c>
      <c r="G2421" s="337" t="s">
        <v>8378</v>
      </c>
      <c r="H2421" s="338">
        <v>43562</v>
      </c>
      <c r="I2421" s="337" t="s">
        <v>19695</v>
      </c>
      <c r="J2421" s="337" t="s">
        <v>36</v>
      </c>
      <c r="K2421" s="337" t="s">
        <v>19695</v>
      </c>
      <c r="L2421" s="337" t="s">
        <v>19695</v>
      </c>
      <c r="M2421" s="337" t="s">
        <v>19695</v>
      </c>
      <c r="N2421" s="337" t="s">
        <v>19695</v>
      </c>
      <c r="O2421" s="337" t="s">
        <v>19695</v>
      </c>
      <c r="P2421" s="337" t="s">
        <v>19695</v>
      </c>
      <c r="Q2421" s="337" t="s">
        <v>19695</v>
      </c>
      <c r="R2421" s="337" t="s">
        <v>98</v>
      </c>
      <c r="S2421" s="337" t="s">
        <v>121</v>
      </c>
      <c r="T2421" s="337" t="s">
        <v>10708</v>
      </c>
      <c r="U2421" s="337" t="s">
        <v>10709</v>
      </c>
      <c r="V2421" s="337">
        <v>8</v>
      </c>
      <c r="W2421" s="337" t="s">
        <v>19695</v>
      </c>
      <c r="X2421" s="337" t="s">
        <v>19695</v>
      </c>
      <c r="Y2421" s="337" t="s">
        <v>19695</v>
      </c>
      <c r="Z2421" s="337" t="s">
        <v>1753</v>
      </c>
      <c r="AA2421" s="337" t="s">
        <v>717</v>
      </c>
      <c r="AB2421" s="337" t="s">
        <v>718</v>
      </c>
      <c r="AC2421" s="337" t="s">
        <v>15506</v>
      </c>
    </row>
    <row r="2422" spans="1:29" ht="15.8" x14ac:dyDescent="0.25">
      <c r="A2422" s="337" t="s">
        <v>1723</v>
      </c>
      <c r="B2422" s="337" t="s">
        <v>8429</v>
      </c>
      <c r="C2422" s="337" t="s">
        <v>1821</v>
      </c>
      <c r="D2422" s="337" t="s">
        <v>449</v>
      </c>
      <c r="E2422" s="337" t="s">
        <v>8378</v>
      </c>
      <c r="F2422" s="338">
        <v>43562</v>
      </c>
      <c r="G2422" s="337" t="s">
        <v>8378</v>
      </c>
      <c r="H2422" s="338">
        <v>43562</v>
      </c>
      <c r="I2422" s="337" t="s">
        <v>19695</v>
      </c>
      <c r="J2422" s="337" t="s">
        <v>36</v>
      </c>
      <c r="K2422" s="337" t="s">
        <v>19695</v>
      </c>
      <c r="L2422" s="337" t="s">
        <v>19695</v>
      </c>
      <c r="M2422" s="337" t="s">
        <v>19695</v>
      </c>
      <c r="N2422" s="337" t="s">
        <v>19695</v>
      </c>
      <c r="O2422" s="337" t="s">
        <v>19695</v>
      </c>
      <c r="P2422" s="337" t="s">
        <v>19695</v>
      </c>
      <c r="Q2422" s="337" t="s">
        <v>19695</v>
      </c>
      <c r="R2422" s="337" t="s">
        <v>98</v>
      </c>
      <c r="S2422" s="337" t="s">
        <v>121</v>
      </c>
      <c r="T2422" s="337" t="s">
        <v>8430</v>
      </c>
      <c r="U2422" s="337" t="s">
        <v>1687</v>
      </c>
      <c r="V2422" s="337">
        <v>8</v>
      </c>
      <c r="W2422" s="337" t="s">
        <v>19695</v>
      </c>
      <c r="X2422" s="337" t="s">
        <v>19695</v>
      </c>
      <c r="Y2422" s="337" t="s">
        <v>19695</v>
      </c>
      <c r="Z2422" s="337" t="s">
        <v>1753</v>
      </c>
      <c r="AA2422" s="337" t="s">
        <v>717</v>
      </c>
      <c r="AB2422" s="337" t="s">
        <v>718</v>
      </c>
      <c r="AC2422" s="337" t="s">
        <v>15506</v>
      </c>
    </row>
    <row r="2423" spans="1:29" ht="15.8" x14ac:dyDescent="0.25">
      <c r="A2423" s="337" t="s">
        <v>1723</v>
      </c>
      <c r="B2423" s="337" t="s">
        <v>9024</v>
      </c>
      <c r="C2423" s="337" t="s">
        <v>1821</v>
      </c>
      <c r="D2423" s="337" t="s">
        <v>449</v>
      </c>
      <c r="E2423" s="337" t="s">
        <v>389</v>
      </c>
      <c r="F2423" s="338">
        <v>43524</v>
      </c>
      <c r="G2423" s="337" t="s">
        <v>8240</v>
      </c>
      <c r="H2423" s="338">
        <v>43561</v>
      </c>
      <c r="I2423" s="337" t="s">
        <v>19695</v>
      </c>
      <c r="J2423" s="337" t="s">
        <v>16</v>
      </c>
      <c r="K2423" s="337" t="s">
        <v>19695</v>
      </c>
      <c r="L2423" s="337" t="s">
        <v>19695</v>
      </c>
      <c r="M2423" s="337" t="s">
        <v>19695</v>
      </c>
      <c r="N2423" s="337" t="s">
        <v>19695</v>
      </c>
      <c r="O2423" s="337" t="s">
        <v>19695</v>
      </c>
      <c r="P2423" s="337" t="s">
        <v>19695</v>
      </c>
      <c r="Q2423" s="337" t="s">
        <v>19695</v>
      </c>
      <c r="R2423" s="337" t="s">
        <v>45</v>
      </c>
      <c r="S2423" s="337" t="s">
        <v>1824</v>
      </c>
      <c r="T2423" s="337" t="s">
        <v>5176</v>
      </c>
      <c r="U2423" s="337" t="s">
        <v>9025</v>
      </c>
      <c r="V2423" s="337">
        <v>6</v>
      </c>
      <c r="W2423" s="337" t="s">
        <v>19695</v>
      </c>
      <c r="X2423" s="337" t="s">
        <v>19695</v>
      </c>
      <c r="Y2423" s="337" t="s">
        <v>19695</v>
      </c>
      <c r="Z2423" s="337" t="s">
        <v>1728</v>
      </c>
      <c r="AA2423" s="337" t="s">
        <v>717</v>
      </c>
      <c r="AB2423" s="337" t="s">
        <v>718</v>
      </c>
      <c r="AC2423" s="337" t="s">
        <v>13984</v>
      </c>
    </row>
    <row r="2424" spans="1:29" ht="15.8" x14ac:dyDescent="0.25">
      <c r="A2424" s="337" t="s">
        <v>1723</v>
      </c>
      <c r="B2424" s="337" t="s">
        <v>10378</v>
      </c>
      <c r="C2424" s="337" t="s">
        <v>1821</v>
      </c>
      <c r="D2424" s="337" t="s">
        <v>449</v>
      </c>
      <c r="E2424" s="337" t="s">
        <v>7320</v>
      </c>
      <c r="F2424" s="338">
        <v>43511</v>
      </c>
      <c r="G2424" s="337" t="s">
        <v>8240</v>
      </c>
      <c r="H2424" s="338">
        <v>43561</v>
      </c>
      <c r="I2424" s="337" t="s">
        <v>19695</v>
      </c>
      <c r="J2424" s="337" t="s">
        <v>36</v>
      </c>
      <c r="K2424" s="337" t="s">
        <v>19695</v>
      </c>
      <c r="L2424" s="337" t="s">
        <v>19695</v>
      </c>
      <c r="M2424" s="337" t="s">
        <v>19695</v>
      </c>
      <c r="N2424" s="337" t="s">
        <v>19695</v>
      </c>
      <c r="O2424" s="337" t="s">
        <v>19695</v>
      </c>
      <c r="P2424" s="337" t="s">
        <v>19695</v>
      </c>
      <c r="Q2424" s="337" t="s">
        <v>19695</v>
      </c>
      <c r="R2424" s="337" t="s">
        <v>130</v>
      </c>
      <c r="S2424" s="337" t="s">
        <v>928</v>
      </c>
      <c r="T2424" s="337" t="s">
        <v>929</v>
      </c>
      <c r="U2424" s="337" t="s">
        <v>10379</v>
      </c>
      <c r="V2424" s="337">
        <v>12</v>
      </c>
      <c r="W2424" s="337" t="s">
        <v>19695</v>
      </c>
      <c r="X2424" s="337" t="s">
        <v>19695</v>
      </c>
      <c r="Y2424" s="337" t="s">
        <v>19695</v>
      </c>
      <c r="Z2424" s="337" t="s">
        <v>1728</v>
      </c>
      <c r="AA2424" s="337" t="s">
        <v>717</v>
      </c>
      <c r="AB2424" s="337" t="s">
        <v>718</v>
      </c>
      <c r="AC2424" s="337" t="s">
        <v>14049</v>
      </c>
    </row>
    <row r="2425" spans="1:29" ht="15.8" x14ac:dyDescent="0.25">
      <c r="A2425" s="337" t="s">
        <v>1723</v>
      </c>
      <c r="B2425" s="337" t="s">
        <v>8427</v>
      </c>
      <c r="C2425" s="337" t="s">
        <v>1821</v>
      </c>
      <c r="D2425" s="337" t="s">
        <v>449</v>
      </c>
      <c r="E2425" s="337" t="s">
        <v>8240</v>
      </c>
      <c r="F2425" s="338">
        <v>43561</v>
      </c>
      <c r="G2425" s="337" t="s">
        <v>8240</v>
      </c>
      <c r="H2425" s="338">
        <v>43561</v>
      </c>
      <c r="I2425" s="337" t="s">
        <v>19695</v>
      </c>
      <c r="J2425" s="337" t="s">
        <v>36</v>
      </c>
      <c r="K2425" s="337" t="s">
        <v>19695</v>
      </c>
      <c r="L2425" s="337" t="s">
        <v>19695</v>
      </c>
      <c r="M2425" s="337" t="s">
        <v>19695</v>
      </c>
      <c r="N2425" s="337" t="s">
        <v>19695</v>
      </c>
      <c r="O2425" s="337" t="s">
        <v>19695</v>
      </c>
      <c r="P2425" s="337" t="s">
        <v>19695</v>
      </c>
      <c r="Q2425" s="337" t="s">
        <v>19695</v>
      </c>
      <c r="R2425" s="337" t="s">
        <v>18</v>
      </c>
      <c r="S2425" s="337" t="s">
        <v>1072</v>
      </c>
      <c r="T2425" s="337" t="s">
        <v>8428</v>
      </c>
      <c r="U2425" s="337" t="s">
        <v>126</v>
      </c>
      <c r="V2425" s="337">
        <v>8</v>
      </c>
      <c r="W2425" s="337" t="s">
        <v>19695</v>
      </c>
      <c r="X2425" s="337" t="s">
        <v>19695</v>
      </c>
      <c r="Y2425" s="337" t="s">
        <v>19695</v>
      </c>
      <c r="Z2425" s="337" t="s">
        <v>1753</v>
      </c>
      <c r="AA2425" s="337" t="s">
        <v>717</v>
      </c>
      <c r="AB2425" s="337" t="s">
        <v>718</v>
      </c>
      <c r="AC2425" s="337" t="s">
        <v>13982</v>
      </c>
    </row>
    <row r="2426" spans="1:29" ht="15.8" x14ac:dyDescent="0.25">
      <c r="A2426" s="337" t="s">
        <v>1723</v>
      </c>
      <c r="B2426" s="337" t="s">
        <v>9927</v>
      </c>
      <c r="C2426" s="337" t="s">
        <v>1821</v>
      </c>
      <c r="D2426" s="337" t="s">
        <v>449</v>
      </c>
      <c r="E2426" s="337" t="s">
        <v>7714</v>
      </c>
      <c r="F2426" s="338">
        <v>43494</v>
      </c>
      <c r="G2426" s="337" t="s">
        <v>8240</v>
      </c>
      <c r="H2426" s="338">
        <v>43561</v>
      </c>
      <c r="I2426" s="337" t="s">
        <v>19695</v>
      </c>
      <c r="J2426" s="337" t="s">
        <v>36</v>
      </c>
      <c r="K2426" s="337" t="s">
        <v>19695</v>
      </c>
      <c r="L2426" s="337" t="s">
        <v>19695</v>
      </c>
      <c r="M2426" s="337" t="s">
        <v>19695</v>
      </c>
      <c r="N2426" s="337" t="s">
        <v>19695</v>
      </c>
      <c r="O2426" s="337" t="s">
        <v>19695</v>
      </c>
      <c r="P2426" s="337" t="s">
        <v>19695</v>
      </c>
      <c r="Q2426" s="337" t="s">
        <v>19695</v>
      </c>
      <c r="R2426" s="337" t="s">
        <v>130</v>
      </c>
      <c r="S2426" s="337" t="s">
        <v>940</v>
      </c>
      <c r="T2426" s="337" t="s">
        <v>2483</v>
      </c>
      <c r="U2426" s="337" t="s">
        <v>2584</v>
      </c>
      <c r="V2426" s="337">
        <v>8</v>
      </c>
      <c r="W2426" s="337" t="s">
        <v>19695</v>
      </c>
      <c r="X2426" s="337" t="s">
        <v>19695</v>
      </c>
      <c r="Y2426" s="337" t="s">
        <v>19695</v>
      </c>
      <c r="Z2426" s="337" t="s">
        <v>1753</v>
      </c>
      <c r="AA2426" s="337" t="s">
        <v>717</v>
      </c>
      <c r="AB2426" s="337" t="s">
        <v>718</v>
      </c>
      <c r="AC2426" s="337" t="s">
        <v>13983</v>
      </c>
    </row>
    <row r="2427" spans="1:29" ht="15.8" x14ac:dyDescent="0.25">
      <c r="A2427" s="337" t="s">
        <v>1723</v>
      </c>
      <c r="B2427" s="337" t="s">
        <v>9928</v>
      </c>
      <c r="C2427" s="337" t="s">
        <v>1821</v>
      </c>
      <c r="D2427" s="337" t="s">
        <v>449</v>
      </c>
      <c r="E2427" s="337" t="s">
        <v>7727</v>
      </c>
      <c r="F2427" s="338">
        <v>43525</v>
      </c>
      <c r="G2427" s="337" t="s">
        <v>8240</v>
      </c>
      <c r="H2427" s="338">
        <v>43561</v>
      </c>
      <c r="I2427" s="337" t="s">
        <v>19695</v>
      </c>
      <c r="J2427" s="337" t="s">
        <v>36</v>
      </c>
      <c r="K2427" s="337" t="s">
        <v>19695</v>
      </c>
      <c r="L2427" s="337" t="s">
        <v>19695</v>
      </c>
      <c r="M2427" s="337" t="s">
        <v>19695</v>
      </c>
      <c r="N2427" s="337" t="s">
        <v>19695</v>
      </c>
      <c r="O2427" s="337" t="s">
        <v>19695</v>
      </c>
      <c r="P2427" s="337" t="s">
        <v>19695</v>
      </c>
      <c r="Q2427" s="337" t="s">
        <v>19695</v>
      </c>
      <c r="R2427" s="337" t="s">
        <v>130</v>
      </c>
      <c r="S2427" s="337" t="s">
        <v>940</v>
      </c>
      <c r="T2427" s="337" t="s">
        <v>138</v>
      </c>
      <c r="U2427" s="337" t="s">
        <v>95</v>
      </c>
      <c r="V2427" s="337">
        <v>12</v>
      </c>
      <c r="W2427" s="337" t="s">
        <v>19695</v>
      </c>
      <c r="X2427" s="337" t="s">
        <v>19695</v>
      </c>
      <c r="Y2427" s="337" t="s">
        <v>19695</v>
      </c>
      <c r="Z2427" s="337" t="s">
        <v>1753</v>
      </c>
      <c r="AA2427" s="337" t="s">
        <v>717</v>
      </c>
      <c r="AB2427" s="337" t="s">
        <v>718</v>
      </c>
      <c r="AC2427" s="337" t="s">
        <v>13983</v>
      </c>
    </row>
    <row r="2428" spans="1:29" ht="15.8" x14ac:dyDescent="0.25">
      <c r="A2428" s="337" t="s">
        <v>1723</v>
      </c>
      <c r="B2428" s="337" t="s">
        <v>8856</v>
      </c>
      <c r="C2428" s="337" t="s">
        <v>1821</v>
      </c>
      <c r="D2428" s="337" t="s">
        <v>449</v>
      </c>
      <c r="E2428" s="337" t="s">
        <v>7141</v>
      </c>
      <c r="F2428" s="338">
        <v>43527</v>
      </c>
      <c r="G2428" s="337" t="s">
        <v>8240</v>
      </c>
      <c r="H2428" s="338">
        <v>43561</v>
      </c>
      <c r="I2428" s="337" t="s">
        <v>19695</v>
      </c>
      <c r="J2428" s="337" t="s">
        <v>16</v>
      </c>
      <c r="K2428" s="337" t="s">
        <v>19695</v>
      </c>
      <c r="L2428" s="337" t="s">
        <v>19695</v>
      </c>
      <c r="M2428" s="337" t="s">
        <v>19695</v>
      </c>
      <c r="N2428" s="337" t="s">
        <v>19695</v>
      </c>
      <c r="O2428" s="337" t="s">
        <v>19695</v>
      </c>
      <c r="P2428" s="337" t="s">
        <v>19695</v>
      </c>
      <c r="Q2428" s="337" t="s">
        <v>19695</v>
      </c>
      <c r="R2428" s="337" t="s">
        <v>18</v>
      </c>
      <c r="S2428" s="337" t="s">
        <v>78</v>
      </c>
      <c r="T2428" s="337" t="s">
        <v>1063</v>
      </c>
      <c r="U2428" s="337" t="s">
        <v>8857</v>
      </c>
      <c r="V2428" s="337">
        <v>8</v>
      </c>
      <c r="W2428" s="337" t="s">
        <v>19695</v>
      </c>
      <c r="X2428" s="337" t="s">
        <v>19695</v>
      </c>
      <c r="Y2428" s="337" t="s">
        <v>19695</v>
      </c>
      <c r="Z2428" s="337" t="s">
        <v>1753</v>
      </c>
      <c r="AA2428" s="337" t="s">
        <v>735</v>
      </c>
      <c r="AB2428" s="337" t="s">
        <v>718</v>
      </c>
      <c r="AC2428" s="337" t="s">
        <v>13983</v>
      </c>
    </row>
    <row r="2429" spans="1:29" ht="15.8" x14ac:dyDescent="0.25">
      <c r="A2429" s="337" t="s">
        <v>1723</v>
      </c>
      <c r="B2429" s="337" t="s">
        <v>13295</v>
      </c>
      <c r="C2429" s="337" t="s">
        <v>1821</v>
      </c>
      <c r="D2429" s="337" t="s">
        <v>449</v>
      </c>
      <c r="E2429" s="337" t="s">
        <v>1800</v>
      </c>
      <c r="F2429" s="338">
        <v>43543</v>
      </c>
      <c r="G2429" s="337" t="s">
        <v>7370</v>
      </c>
      <c r="H2429" s="338">
        <v>43560</v>
      </c>
      <c r="I2429" s="337" t="s">
        <v>19695</v>
      </c>
      <c r="J2429" s="337" t="s">
        <v>16</v>
      </c>
      <c r="K2429" s="337" t="s">
        <v>19695</v>
      </c>
      <c r="L2429" s="337" t="s">
        <v>19695</v>
      </c>
      <c r="M2429" s="337" t="s">
        <v>19695</v>
      </c>
      <c r="N2429" s="337" t="s">
        <v>19695</v>
      </c>
      <c r="O2429" s="337" t="s">
        <v>19695</v>
      </c>
      <c r="P2429" s="337" t="s">
        <v>19695</v>
      </c>
      <c r="Q2429" s="337" t="s">
        <v>19695</v>
      </c>
      <c r="R2429" s="337" t="s">
        <v>52</v>
      </c>
      <c r="S2429" s="337" t="s">
        <v>2158</v>
      </c>
      <c r="T2429" s="337" t="s">
        <v>2158</v>
      </c>
      <c r="U2429" s="337" t="s">
        <v>11811</v>
      </c>
      <c r="V2429" s="337">
        <v>4</v>
      </c>
      <c r="W2429" s="337" t="s">
        <v>19695</v>
      </c>
      <c r="X2429" s="337" t="s">
        <v>19695</v>
      </c>
      <c r="Y2429" s="337" t="s">
        <v>19695</v>
      </c>
      <c r="Z2429" s="337" t="s">
        <v>1745</v>
      </c>
      <c r="AA2429" s="337" t="s">
        <v>897</v>
      </c>
      <c r="AB2429" s="337" t="s">
        <v>854</v>
      </c>
      <c r="AC2429" s="337" t="s">
        <v>15292</v>
      </c>
    </row>
    <row r="2430" spans="1:29" ht="15.8" x14ac:dyDescent="0.25">
      <c r="A2430" s="337" t="s">
        <v>1723</v>
      </c>
      <c r="B2430" s="337" t="s">
        <v>11330</v>
      </c>
      <c r="C2430" s="337" t="s">
        <v>1821</v>
      </c>
      <c r="D2430" s="337" t="s">
        <v>449</v>
      </c>
      <c r="E2430" s="337" t="s">
        <v>7920</v>
      </c>
      <c r="F2430" s="338">
        <v>43503</v>
      </c>
      <c r="G2430" s="337" t="s">
        <v>7370</v>
      </c>
      <c r="H2430" s="338">
        <v>43560</v>
      </c>
      <c r="I2430" s="337" t="s">
        <v>19695</v>
      </c>
      <c r="J2430" s="337" t="s">
        <v>36</v>
      </c>
      <c r="K2430" s="337" t="s">
        <v>19695</v>
      </c>
      <c r="L2430" s="337" t="s">
        <v>19695</v>
      </c>
      <c r="M2430" s="337" t="s">
        <v>19695</v>
      </c>
      <c r="N2430" s="337" t="s">
        <v>19695</v>
      </c>
      <c r="O2430" s="337" t="s">
        <v>19695</v>
      </c>
      <c r="P2430" s="337" t="s">
        <v>19695</v>
      </c>
      <c r="Q2430" s="337" t="s">
        <v>19695</v>
      </c>
      <c r="R2430" s="337" t="s">
        <v>98</v>
      </c>
      <c r="S2430" s="337" t="s">
        <v>406</v>
      </c>
      <c r="T2430" s="337" t="s">
        <v>11331</v>
      </c>
      <c r="U2430" s="337" t="s">
        <v>95</v>
      </c>
      <c r="V2430" s="337">
        <v>10</v>
      </c>
      <c r="W2430" s="337" t="s">
        <v>19695</v>
      </c>
      <c r="X2430" s="337" t="s">
        <v>19695</v>
      </c>
      <c r="Y2430" s="337" t="s">
        <v>19695</v>
      </c>
      <c r="Z2430" s="337" t="s">
        <v>1745</v>
      </c>
      <c r="AA2430" s="337" t="s">
        <v>853</v>
      </c>
      <c r="AB2430" s="337" t="s">
        <v>854</v>
      </c>
      <c r="AC2430" s="337" t="s">
        <v>15294</v>
      </c>
    </row>
    <row r="2431" spans="1:29" ht="15.8" x14ac:dyDescent="0.25">
      <c r="A2431" s="337" t="s">
        <v>1723</v>
      </c>
      <c r="B2431" s="337" t="s">
        <v>1196</v>
      </c>
      <c r="C2431" s="337" t="s">
        <v>1821</v>
      </c>
      <c r="D2431" s="337" t="s">
        <v>449</v>
      </c>
      <c r="E2431" s="337" t="s">
        <v>7349</v>
      </c>
      <c r="F2431" s="338">
        <v>43529</v>
      </c>
      <c r="G2431" s="337" t="s">
        <v>7370</v>
      </c>
      <c r="H2431" s="338">
        <v>43560</v>
      </c>
      <c r="I2431" s="337" t="s">
        <v>19695</v>
      </c>
      <c r="J2431" s="337" t="s">
        <v>16</v>
      </c>
      <c r="K2431" s="337" t="s">
        <v>19695</v>
      </c>
      <c r="L2431" s="337" t="s">
        <v>19695</v>
      </c>
      <c r="M2431" s="337" t="s">
        <v>19695</v>
      </c>
      <c r="N2431" s="337" t="s">
        <v>19695</v>
      </c>
      <c r="O2431" s="337" t="s">
        <v>19695</v>
      </c>
      <c r="P2431" s="337" t="s">
        <v>19695</v>
      </c>
      <c r="Q2431" s="337" t="s">
        <v>19695</v>
      </c>
      <c r="R2431" s="337" t="s">
        <v>98</v>
      </c>
      <c r="S2431" s="337" t="s">
        <v>1166</v>
      </c>
      <c r="T2431" s="337" t="s">
        <v>99</v>
      </c>
      <c r="U2431" s="337" t="s">
        <v>1197</v>
      </c>
      <c r="V2431" s="337">
        <v>8</v>
      </c>
      <c r="W2431" s="337" t="s">
        <v>19695</v>
      </c>
      <c r="X2431" s="337" t="s">
        <v>19695</v>
      </c>
      <c r="Y2431" s="337" t="s">
        <v>19695</v>
      </c>
      <c r="Z2431" s="337" t="s">
        <v>1753</v>
      </c>
      <c r="AA2431" s="337" t="s">
        <v>735</v>
      </c>
      <c r="AB2431" s="337" t="s">
        <v>718</v>
      </c>
      <c r="AC2431" s="337" t="s">
        <v>14014</v>
      </c>
    </row>
    <row r="2432" spans="1:29" ht="15.8" x14ac:dyDescent="0.25">
      <c r="A2432" s="337" t="s">
        <v>1723</v>
      </c>
      <c r="B2432" s="337" t="s">
        <v>7373</v>
      </c>
      <c r="C2432" s="337" t="s">
        <v>1821</v>
      </c>
      <c r="D2432" s="337" t="s">
        <v>449</v>
      </c>
      <c r="E2432" s="337" t="s">
        <v>7141</v>
      </c>
      <c r="F2432" s="338">
        <v>43527</v>
      </c>
      <c r="G2432" s="337" t="s">
        <v>7370</v>
      </c>
      <c r="H2432" s="338">
        <v>43560</v>
      </c>
      <c r="I2432" s="337" t="s">
        <v>19695</v>
      </c>
      <c r="J2432" s="337" t="s">
        <v>36</v>
      </c>
      <c r="K2432" s="337" t="s">
        <v>19695</v>
      </c>
      <c r="L2432" s="337" t="s">
        <v>19695</v>
      </c>
      <c r="M2432" s="337" t="s">
        <v>19695</v>
      </c>
      <c r="N2432" s="337" t="s">
        <v>19695</v>
      </c>
      <c r="O2432" s="337" t="s">
        <v>19695</v>
      </c>
      <c r="P2432" s="337" t="s">
        <v>19695</v>
      </c>
      <c r="Q2432" s="337" t="s">
        <v>19695</v>
      </c>
      <c r="R2432" s="337" t="s">
        <v>98</v>
      </c>
      <c r="S2432" s="337" t="s">
        <v>1166</v>
      </c>
      <c r="T2432" s="337" t="s">
        <v>5423</v>
      </c>
      <c r="U2432" s="337" t="s">
        <v>1371</v>
      </c>
      <c r="V2432" s="337">
        <v>8</v>
      </c>
      <c r="W2432" s="337" t="s">
        <v>19695</v>
      </c>
      <c r="X2432" s="337" t="s">
        <v>19695</v>
      </c>
      <c r="Y2432" s="337" t="s">
        <v>19695</v>
      </c>
      <c r="Z2432" s="337" t="s">
        <v>1753</v>
      </c>
      <c r="AA2432" s="337" t="s">
        <v>735</v>
      </c>
      <c r="AB2432" s="337" t="s">
        <v>718</v>
      </c>
      <c r="AC2432" s="337" t="s">
        <v>14014</v>
      </c>
    </row>
    <row r="2433" spans="1:29" ht="15.8" x14ac:dyDescent="0.25">
      <c r="A2433" s="337" t="s">
        <v>1723</v>
      </c>
      <c r="B2433" s="337" t="s">
        <v>7374</v>
      </c>
      <c r="C2433" s="337" t="s">
        <v>1821</v>
      </c>
      <c r="D2433" s="337" t="s">
        <v>449</v>
      </c>
      <c r="E2433" s="337" t="s">
        <v>7375</v>
      </c>
      <c r="F2433" s="338">
        <v>43526</v>
      </c>
      <c r="G2433" s="337" t="s">
        <v>7370</v>
      </c>
      <c r="H2433" s="338">
        <v>43560</v>
      </c>
      <c r="I2433" s="337" t="s">
        <v>19695</v>
      </c>
      <c r="J2433" s="337" t="s">
        <v>16</v>
      </c>
      <c r="K2433" s="337" t="s">
        <v>19695</v>
      </c>
      <c r="L2433" s="337" t="s">
        <v>19695</v>
      </c>
      <c r="M2433" s="337" t="s">
        <v>19695</v>
      </c>
      <c r="N2433" s="337" t="s">
        <v>19695</v>
      </c>
      <c r="O2433" s="337" t="s">
        <v>19695</v>
      </c>
      <c r="P2433" s="337" t="s">
        <v>19695</v>
      </c>
      <c r="Q2433" s="337" t="s">
        <v>19695</v>
      </c>
      <c r="R2433" s="337" t="s">
        <v>98</v>
      </c>
      <c r="S2433" s="337" t="s">
        <v>1166</v>
      </c>
      <c r="T2433" s="337" t="s">
        <v>99</v>
      </c>
      <c r="U2433" s="337" t="s">
        <v>6368</v>
      </c>
      <c r="V2433" s="337">
        <v>8</v>
      </c>
      <c r="W2433" s="337" t="s">
        <v>19695</v>
      </c>
      <c r="X2433" s="337" t="s">
        <v>19695</v>
      </c>
      <c r="Y2433" s="337" t="s">
        <v>19695</v>
      </c>
      <c r="Z2433" s="337" t="s">
        <v>1753</v>
      </c>
      <c r="AA2433" s="337" t="s">
        <v>735</v>
      </c>
      <c r="AB2433" s="337" t="s">
        <v>718</v>
      </c>
      <c r="AC2433" s="337" t="s">
        <v>14014</v>
      </c>
    </row>
    <row r="2434" spans="1:29" ht="15.8" x14ac:dyDescent="0.25">
      <c r="A2434" s="337" t="s">
        <v>1723</v>
      </c>
      <c r="B2434" s="337" t="s">
        <v>7371</v>
      </c>
      <c r="C2434" s="337" t="s">
        <v>1821</v>
      </c>
      <c r="D2434" s="337" t="s">
        <v>449</v>
      </c>
      <c r="E2434" s="337" t="s">
        <v>7372</v>
      </c>
      <c r="F2434" s="338">
        <v>43528</v>
      </c>
      <c r="G2434" s="337" t="s">
        <v>7370</v>
      </c>
      <c r="H2434" s="338">
        <v>43560</v>
      </c>
      <c r="I2434" s="337" t="s">
        <v>19695</v>
      </c>
      <c r="J2434" s="337" t="s">
        <v>36</v>
      </c>
      <c r="K2434" s="337" t="s">
        <v>19695</v>
      </c>
      <c r="L2434" s="337" t="s">
        <v>19695</v>
      </c>
      <c r="M2434" s="337" t="s">
        <v>19695</v>
      </c>
      <c r="N2434" s="337" t="s">
        <v>19695</v>
      </c>
      <c r="O2434" s="337" t="s">
        <v>19695</v>
      </c>
      <c r="P2434" s="337" t="s">
        <v>19695</v>
      </c>
      <c r="Q2434" s="337" t="s">
        <v>19695</v>
      </c>
      <c r="R2434" s="337" t="s">
        <v>98</v>
      </c>
      <c r="S2434" s="337" t="s">
        <v>121</v>
      </c>
      <c r="T2434" s="337" t="s">
        <v>1283</v>
      </c>
      <c r="U2434" s="337" t="s">
        <v>1688</v>
      </c>
      <c r="V2434" s="337">
        <v>8</v>
      </c>
      <c r="W2434" s="337" t="s">
        <v>19695</v>
      </c>
      <c r="X2434" s="337" t="s">
        <v>19695</v>
      </c>
      <c r="Y2434" s="337" t="s">
        <v>19695</v>
      </c>
      <c r="Z2434" s="337" t="s">
        <v>1753</v>
      </c>
      <c r="AA2434" s="337" t="s">
        <v>735</v>
      </c>
      <c r="AB2434" s="337" t="s">
        <v>718</v>
      </c>
      <c r="AC2434" s="337" t="s">
        <v>14014</v>
      </c>
    </row>
    <row r="2435" spans="1:29" ht="15.8" x14ac:dyDescent="0.25">
      <c r="A2435" s="337" t="s">
        <v>1723</v>
      </c>
      <c r="B2435" s="337" t="s">
        <v>7444</v>
      </c>
      <c r="C2435" s="337" t="s">
        <v>1821</v>
      </c>
      <c r="D2435" s="337" t="s">
        <v>449</v>
      </c>
      <c r="E2435" s="337" t="s">
        <v>7375</v>
      </c>
      <c r="F2435" s="338">
        <v>43526</v>
      </c>
      <c r="G2435" s="337" t="s">
        <v>7370</v>
      </c>
      <c r="H2435" s="338">
        <v>43560</v>
      </c>
      <c r="I2435" s="337" t="s">
        <v>19695</v>
      </c>
      <c r="J2435" s="337" t="s">
        <v>16</v>
      </c>
      <c r="K2435" s="337" t="s">
        <v>19695</v>
      </c>
      <c r="L2435" s="337" t="s">
        <v>19695</v>
      </c>
      <c r="M2435" s="337" t="s">
        <v>19695</v>
      </c>
      <c r="N2435" s="337" t="s">
        <v>19695</v>
      </c>
      <c r="O2435" s="337" t="s">
        <v>19695</v>
      </c>
      <c r="P2435" s="337" t="s">
        <v>19695</v>
      </c>
      <c r="Q2435" s="337" t="s">
        <v>19695</v>
      </c>
      <c r="R2435" s="337" t="s">
        <v>98</v>
      </c>
      <c r="S2435" s="337" t="s">
        <v>1166</v>
      </c>
      <c r="T2435" s="337" t="s">
        <v>4961</v>
      </c>
      <c r="U2435" s="337" t="s">
        <v>7445</v>
      </c>
      <c r="V2435" s="337">
        <v>8</v>
      </c>
      <c r="W2435" s="337" t="s">
        <v>19695</v>
      </c>
      <c r="X2435" s="337" t="s">
        <v>19695</v>
      </c>
      <c r="Y2435" s="337" t="s">
        <v>19695</v>
      </c>
      <c r="Z2435" s="337" t="s">
        <v>1753</v>
      </c>
      <c r="AA2435" s="337" t="s">
        <v>735</v>
      </c>
      <c r="AB2435" s="337" t="s">
        <v>718</v>
      </c>
      <c r="AC2435" s="337" t="s">
        <v>14014</v>
      </c>
    </row>
    <row r="2436" spans="1:29" ht="15.8" x14ac:dyDescent="0.25">
      <c r="A2436" s="337" t="s">
        <v>1723</v>
      </c>
      <c r="B2436" s="337" t="s">
        <v>7376</v>
      </c>
      <c r="C2436" s="337" t="s">
        <v>1821</v>
      </c>
      <c r="D2436" s="337" t="s">
        <v>449</v>
      </c>
      <c r="E2436" s="337" t="s">
        <v>7141</v>
      </c>
      <c r="F2436" s="338">
        <v>43527</v>
      </c>
      <c r="G2436" s="337" t="s">
        <v>7370</v>
      </c>
      <c r="H2436" s="338">
        <v>43560</v>
      </c>
      <c r="I2436" s="337" t="s">
        <v>19695</v>
      </c>
      <c r="J2436" s="337" t="s">
        <v>16</v>
      </c>
      <c r="K2436" s="337" t="s">
        <v>19695</v>
      </c>
      <c r="L2436" s="337" t="s">
        <v>19695</v>
      </c>
      <c r="M2436" s="337" t="s">
        <v>19695</v>
      </c>
      <c r="N2436" s="337" t="s">
        <v>19695</v>
      </c>
      <c r="O2436" s="337" t="s">
        <v>19695</v>
      </c>
      <c r="P2436" s="337" t="s">
        <v>19695</v>
      </c>
      <c r="Q2436" s="337" t="s">
        <v>19695</v>
      </c>
      <c r="R2436" s="337" t="s">
        <v>98</v>
      </c>
      <c r="S2436" s="337" t="s">
        <v>1166</v>
      </c>
      <c r="T2436" s="337" t="s">
        <v>1368</v>
      </c>
      <c r="U2436" s="337" t="s">
        <v>1368</v>
      </c>
      <c r="V2436" s="337">
        <v>8</v>
      </c>
      <c r="W2436" s="337" t="s">
        <v>19695</v>
      </c>
      <c r="X2436" s="337" t="s">
        <v>19695</v>
      </c>
      <c r="Y2436" s="337" t="s">
        <v>19695</v>
      </c>
      <c r="Z2436" s="337" t="s">
        <v>1753</v>
      </c>
      <c r="AA2436" s="337" t="s">
        <v>735</v>
      </c>
      <c r="AB2436" s="337" t="s">
        <v>718</v>
      </c>
      <c r="AC2436" s="337" t="s">
        <v>14014</v>
      </c>
    </row>
    <row r="2437" spans="1:29" ht="15.8" x14ac:dyDescent="0.25">
      <c r="A2437" s="337" t="s">
        <v>1723</v>
      </c>
      <c r="B2437" s="337" t="s">
        <v>7377</v>
      </c>
      <c r="C2437" s="337" t="s">
        <v>1821</v>
      </c>
      <c r="D2437" s="337" t="s">
        <v>449</v>
      </c>
      <c r="E2437" s="337" t="s">
        <v>7372</v>
      </c>
      <c r="F2437" s="338">
        <v>43528</v>
      </c>
      <c r="G2437" s="337" t="s">
        <v>7370</v>
      </c>
      <c r="H2437" s="338">
        <v>43560</v>
      </c>
      <c r="I2437" s="337" t="s">
        <v>19695</v>
      </c>
      <c r="J2437" s="337" t="s">
        <v>36</v>
      </c>
      <c r="K2437" s="337" t="s">
        <v>19695</v>
      </c>
      <c r="L2437" s="337" t="s">
        <v>19695</v>
      </c>
      <c r="M2437" s="337" t="s">
        <v>19695</v>
      </c>
      <c r="N2437" s="337" t="s">
        <v>19695</v>
      </c>
      <c r="O2437" s="337" t="s">
        <v>19695</v>
      </c>
      <c r="P2437" s="337" t="s">
        <v>19695</v>
      </c>
      <c r="Q2437" s="337" t="s">
        <v>19695</v>
      </c>
      <c r="R2437" s="337" t="s">
        <v>98</v>
      </c>
      <c r="S2437" s="337" t="s">
        <v>1166</v>
      </c>
      <c r="T2437" s="337" t="s">
        <v>7378</v>
      </c>
      <c r="U2437" s="337" t="s">
        <v>1368</v>
      </c>
      <c r="V2437" s="337">
        <v>8</v>
      </c>
      <c r="W2437" s="337" t="s">
        <v>19695</v>
      </c>
      <c r="X2437" s="337" t="s">
        <v>19695</v>
      </c>
      <c r="Y2437" s="337" t="s">
        <v>19695</v>
      </c>
      <c r="Z2437" s="337" t="s">
        <v>1753</v>
      </c>
      <c r="AA2437" s="337" t="s">
        <v>735</v>
      </c>
      <c r="AB2437" s="337" t="s">
        <v>718</v>
      </c>
      <c r="AC2437" s="337" t="s">
        <v>14014</v>
      </c>
    </row>
    <row r="2438" spans="1:29" ht="15.8" x14ac:dyDescent="0.25">
      <c r="A2438" s="337" t="s">
        <v>1723</v>
      </c>
      <c r="B2438" s="337" t="s">
        <v>7379</v>
      </c>
      <c r="C2438" s="337" t="s">
        <v>1821</v>
      </c>
      <c r="D2438" s="337" t="s">
        <v>449</v>
      </c>
      <c r="E2438" s="337" t="s">
        <v>7380</v>
      </c>
      <c r="F2438" s="338">
        <v>43532</v>
      </c>
      <c r="G2438" s="337" t="s">
        <v>7370</v>
      </c>
      <c r="H2438" s="338">
        <v>43560</v>
      </c>
      <c r="I2438" s="337" t="s">
        <v>19695</v>
      </c>
      <c r="J2438" s="337" t="s">
        <v>16</v>
      </c>
      <c r="K2438" s="337" t="s">
        <v>19695</v>
      </c>
      <c r="L2438" s="337" t="s">
        <v>19695</v>
      </c>
      <c r="M2438" s="337" t="s">
        <v>19695</v>
      </c>
      <c r="N2438" s="337" t="s">
        <v>19695</v>
      </c>
      <c r="O2438" s="337" t="s">
        <v>19695</v>
      </c>
      <c r="P2438" s="337" t="s">
        <v>19695</v>
      </c>
      <c r="Q2438" s="337" t="s">
        <v>19695</v>
      </c>
      <c r="R2438" s="337" t="s">
        <v>98</v>
      </c>
      <c r="S2438" s="337" t="s">
        <v>1166</v>
      </c>
      <c r="T2438" s="337" t="s">
        <v>99</v>
      </c>
      <c r="U2438" s="337" t="s">
        <v>7381</v>
      </c>
      <c r="V2438" s="337">
        <v>12</v>
      </c>
      <c r="W2438" s="337" t="s">
        <v>19695</v>
      </c>
      <c r="X2438" s="337" t="s">
        <v>19695</v>
      </c>
      <c r="Y2438" s="337" t="s">
        <v>19695</v>
      </c>
      <c r="Z2438" s="337" t="s">
        <v>1753</v>
      </c>
      <c r="AA2438" s="337" t="s">
        <v>735</v>
      </c>
      <c r="AB2438" s="337" t="s">
        <v>718</v>
      </c>
      <c r="AC2438" s="337" t="s">
        <v>14014</v>
      </c>
    </row>
    <row r="2439" spans="1:29" ht="15.8" x14ac:dyDescent="0.25">
      <c r="A2439" s="337" t="s">
        <v>1723</v>
      </c>
      <c r="B2439" s="337" t="s">
        <v>9291</v>
      </c>
      <c r="C2439" s="337" t="s">
        <v>1821</v>
      </c>
      <c r="D2439" s="337" t="s">
        <v>449</v>
      </c>
      <c r="E2439" s="337" t="s">
        <v>7426</v>
      </c>
      <c r="F2439" s="338">
        <v>43487</v>
      </c>
      <c r="G2439" s="337" t="s">
        <v>7723</v>
      </c>
      <c r="H2439" s="338">
        <v>43559</v>
      </c>
      <c r="I2439" s="337" t="s">
        <v>19695</v>
      </c>
      <c r="J2439" s="337" t="s">
        <v>36</v>
      </c>
      <c r="K2439" s="337" t="s">
        <v>19695</v>
      </c>
      <c r="L2439" s="337" t="s">
        <v>19695</v>
      </c>
      <c r="M2439" s="337" t="s">
        <v>19695</v>
      </c>
      <c r="N2439" s="337" t="s">
        <v>19695</v>
      </c>
      <c r="O2439" s="337" t="s">
        <v>19695</v>
      </c>
      <c r="P2439" s="337" t="s">
        <v>19695</v>
      </c>
      <c r="Q2439" s="337" t="s">
        <v>19695</v>
      </c>
      <c r="R2439" s="337" t="s">
        <v>70</v>
      </c>
      <c r="S2439" s="337" t="s">
        <v>2055</v>
      </c>
      <c r="T2439" s="337" t="s">
        <v>9292</v>
      </c>
      <c r="U2439" s="337" t="s">
        <v>9292</v>
      </c>
      <c r="V2439" s="337">
        <v>12</v>
      </c>
      <c r="W2439" s="337" t="s">
        <v>19695</v>
      </c>
      <c r="X2439" s="337" t="s">
        <v>19695</v>
      </c>
      <c r="Y2439" s="337" t="s">
        <v>19695</v>
      </c>
      <c r="Z2439" s="337" t="s">
        <v>1728</v>
      </c>
      <c r="AA2439" s="337" t="s">
        <v>735</v>
      </c>
      <c r="AB2439" s="337" t="s">
        <v>718</v>
      </c>
      <c r="AC2439" s="337" t="s">
        <v>14034</v>
      </c>
    </row>
    <row r="2440" spans="1:29" ht="15.8" x14ac:dyDescent="0.25">
      <c r="A2440" s="337" t="s">
        <v>1723</v>
      </c>
      <c r="B2440" s="337" t="s">
        <v>11282</v>
      </c>
      <c r="C2440" s="337" t="s">
        <v>1821</v>
      </c>
      <c r="D2440" s="337" t="s">
        <v>449</v>
      </c>
      <c r="E2440" s="337" t="s">
        <v>8017</v>
      </c>
      <c r="F2440" s="338">
        <v>43552</v>
      </c>
      <c r="G2440" s="337" t="s">
        <v>7723</v>
      </c>
      <c r="H2440" s="338">
        <v>43559</v>
      </c>
      <c r="I2440" s="337" t="s">
        <v>19695</v>
      </c>
      <c r="J2440" s="337" t="s">
        <v>36</v>
      </c>
      <c r="K2440" s="337" t="s">
        <v>19695</v>
      </c>
      <c r="L2440" s="337" t="s">
        <v>19695</v>
      </c>
      <c r="M2440" s="337" t="s">
        <v>19695</v>
      </c>
      <c r="N2440" s="337" t="s">
        <v>19695</v>
      </c>
      <c r="O2440" s="337" t="s">
        <v>19695</v>
      </c>
      <c r="P2440" s="337" t="s">
        <v>19695</v>
      </c>
      <c r="Q2440" s="337" t="s">
        <v>19695</v>
      </c>
      <c r="R2440" s="337" t="s">
        <v>136</v>
      </c>
      <c r="S2440" s="337" t="s">
        <v>950</v>
      </c>
      <c r="T2440" s="337" t="s">
        <v>951</v>
      </c>
      <c r="U2440" s="337" t="s">
        <v>952</v>
      </c>
      <c r="V2440" s="337">
        <v>6</v>
      </c>
      <c r="W2440" s="337" t="s">
        <v>19695</v>
      </c>
      <c r="X2440" s="337" t="s">
        <v>19695</v>
      </c>
      <c r="Y2440" s="337" t="s">
        <v>19695</v>
      </c>
      <c r="Z2440" s="337" t="s">
        <v>1745</v>
      </c>
      <c r="AA2440" s="337" t="s">
        <v>761</v>
      </c>
      <c r="AB2440" s="337" t="s">
        <v>762</v>
      </c>
      <c r="AC2440" s="337" t="s">
        <v>13981</v>
      </c>
    </row>
    <row r="2441" spans="1:29" ht="15.8" x14ac:dyDescent="0.25">
      <c r="A2441" s="337" t="s">
        <v>1723</v>
      </c>
      <c r="B2441" s="337" t="s">
        <v>11287</v>
      </c>
      <c r="C2441" s="337" t="s">
        <v>1821</v>
      </c>
      <c r="D2441" s="337" t="s">
        <v>449</v>
      </c>
      <c r="E2441" s="337" t="s">
        <v>7720</v>
      </c>
      <c r="F2441" s="338">
        <v>43553</v>
      </c>
      <c r="G2441" s="337" t="s">
        <v>7723</v>
      </c>
      <c r="H2441" s="338">
        <v>43559</v>
      </c>
      <c r="I2441" s="337" t="s">
        <v>19695</v>
      </c>
      <c r="J2441" s="337" t="s">
        <v>36</v>
      </c>
      <c r="K2441" s="337" t="s">
        <v>19695</v>
      </c>
      <c r="L2441" s="337" t="s">
        <v>19695</v>
      </c>
      <c r="M2441" s="337" t="s">
        <v>19695</v>
      </c>
      <c r="N2441" s="337" t="s">
        <v>19695</v>
      </c>
      <c r="O2441" s="337" t="s">
        <v>19695</v>
      </c>
      <c r="P2441" s="337" t="s">
        <v>19695</v>
      </c>
      <c r="Q2441" s="337" t="s">
        <v>19695</v>
      </c>
      <c r="R2441" s="337" t="s">
        <v>136</v>
      </c>
      <c r="S2441" s="337" t="s">
        <v>950</v>
      </c>
      <c r="T2441" s="337" t="s">
        <v>951</v>
      </c>
      <c r="U2441" s="337" t="s">
        <v>952</v>
      </c>
      <c r="V2441" s="337">
        <v>9</v>
      </c>
      <c r="W2441" s="337" t="s">
        <v>19695</v>
      </c>
      <c r="X2441" s="337" t="s">
        <v>19695</v>
      </c>
      <c r="Y2441" s="337" t="s">
        <v>19695</v>
      </c>
      <c r="Z2441" s="337" t="s">
        <v>1745</v>
      </c>
      <c r="AA2441" s="337" t="s">
        <v>761</v>
      </c>
      <c r="AB2441" s="337" t="s">
        <v>762</v>
      </c>
      <c r="AC2441" s="337" t="s">
        <v>15294</v>
      </c>
    </row>
    <row r="2442" spans="1:29" ht="15.8" x14ac:dyDescent="0.25">
      <c r="A2442" s="337" t="s">
        <v>1723</v>
      </c>
      <c r="B2442" s="337" t="s">
        <v>10280</v>
      </c>
      <c r="C2442" s="337" t="s">
        <v>1821</v>
      </c>
      <c r="D2442" s="337" t="s">
        <v>449</v>
      </c>
      <c r="E2442" s="337" t="s">
        <v>7463</v>
      </c>
      <c r="F2442" s="338">
        <v>43539</v>
      </c>
      <c r="G2442" s="337" t="s">
        <v>8034</v>
      </c>
      <c r="H2442" s="338">
        <v>43558</v>
      </c>
      <c r="I2442" s="337" t="s">
        <v>19695</v>
      </c>
      <c r="J2442" s="337" t="s">
        <v>36</v>
      </c>
      <c r="K2442" s="337" t="s">
        <v>19695</v>
      </c>
      <c r="L2442" s="337" t="s">
        <v>19695</v>
      </c>
      <c r="M2442" s="337" t="s">
        <v>19695</v>
      </c>
      <c r="N2442" s="337" t="s">
        <v>19695</v>
      </c>
      <c r="O2442" s="337" t="s">
        <v>19695</v>
      </c>
      <c r="P2442" s="337" t="s">
        <v>19695</v>
      </c>
      <c r="Q2442" s="337" t="s">
        <v>19695</v>
      </c>
      <c r="R2442" s="337" t="s">
        <v>98</v>
      </c>
      <c r="S2442" s="337" t="s">
        <v>1176</v>
      </c>
      <c r="T2442" s="337" t="s">
        <v>10281</v>
      </c>
      <c r="U2442" s="337" t="s">
        <v>7260</v>
      </c>
      <c r="V2442" s="337">
        <v>6</v>
      </c>
      <c r="W2442" s="337" t="s">
        <v>19695</v>
      </c>
      <c r="X2442" s="337" t="s">
        <v>19695</v>
      </c>
      <c r="Y2442" s="337" t="s">
        <v>19695</v>
      </c>
      <c r="Z2442" s="337" t="s">
        <v>1728</v>
      </c>
      <c r="AA2442" s="337" t="s">
        <v>717</v>
      </c>
      <c r="AB2442" s="337" t="s">
        <v>718</v>
      </c>
      <c r="AC2442" s="337" t="s">
        <v>13992</v>
      </c>
    </row>
    <row r="2443" spans="1:29" ht="15.8" x14ac:dyDescent="0.25">
      <c r="A2443" s="337" t="s">
        <v>1723</v>
      </c>
      <c r="B2443" s="337" t="s">
        <v>8985</v>
      </c>
      <c r="C2443" s="337" t="s">
        <v>1821</v>
      </c>
      <c r="D2443" s="337" t="s">
        <v>449</v>
      </c>
      <c r="E2443" s="337" t="s">
        <v>7375</v>
      </c>
      <c r="F2443" s="338">
        <v>43526</v>
      </c>
      <c r="G2443" s="337" t="s">
        <v>8034</v>
      </c>
      <c r="H2443" s="338">
        <v>43558</v>
      </c>
      <c r="I2443" s="337" t="s">
        <v>19695</v>
      </c>
      <c r="J2443" s="337" t="s">
        <v>36</v>
      </c>
      <c r="K2443" s="337" t="s">
        <v>19695</v>
      </c>
      <c r="L2443" s="337" t="s">
        <v>19695</v>
      </c>
      <c r="M2443" s="337" t="s">
        <v>19695</v>
      </c>
      <c r="N2443" s="337" t="s">
        <v>19695</v>
      </c>
      <c r="O2443" s="337" t="s">
        <v>19695</v>
      </c>
      <c r="P2443" s="337" t="s">
        <v>19695</v>
      </c>
      <c r="Q2443" s="337" t="s">
        <v>19695</v>
      </c>
      <c r="R2443" s="337" t="s">
        <v>15</v>
      </c>
      <c r="S2443" s="337" t="s">
        <v>1086</v>
      </c>
      <c r="T2443" s="337" t="s">
        <v>5418</v>
      </c>
      <c r="U2443" s="337" t="s">
        <v>8986</v>
      </c>
      <c r="V2443" s="337">
        <v>4</v>
      </c>
      <c r="W2443" s="337" t="s">
        <v>19695</v>
      </c>
      <c r="X2443" s="337" t="s">
        <v>19695</v>
      </c>
      <c r="Y2443" s="337" t="s">
        <v>19695</v>
      </c>
      <c r="Z2443" s="337" t="s">
        <v>1728</v>
      </c>
      <c r="AA2443" s="337" t="s">
        <v>717</v>
      </c>
      <c r="AB2443" s="337" t="s">
        <v>718</v>
      </c>
      <c r="AC2443" s="337" t="s">
        <v>14026</v>
      </c>
    </row>
    <row r="2444" spans="1:29" ht="15.8" x14ac:dyDescent="0.25">
      <c r="A2444" s="337" t="s">
        <v>1723</v>
      </c>
      <c r="B2444" s="337" t="s">
        <v>10956</v>
      </c>
      <c r="C2444" s="337" t="s">
        <v>1821</v>
      </c>
      <c r="D2444" s="337" t="s">
        <v>449</v>
      </c>
      <c r="E2444" s="337" t="s">
        <v>8030</v>
      </c>
      <c r="F2444" s="338">
        <v>43542</v>
      </c>
      <c r="G2444" s="337" t="s">
        <v>8034</v>
      </c>
      <c r="H2444" s="338">
        <v>43558</v>
      </c>
      <c r="I2444" s="337" t="s">
        <v>19695</v>
      </c>
      <c r="J2444" s="337" t="s">
        <v>36</v>
      </c>
      <c r="K2444" s="337" t="s">
        <v>19695</v>
      </c>
      <c r="L2444" s="337" t="s">
        <v>19695</v>
      </c>
      <c r="M2444" s="337" t="s">
        <v>19695</v>
      </c>
      <c r="N2444" s="337" t="s">
        <v>19695</v>
      </c>
      <c r="O2444" s="337" t="s">
        <v>19695</v>
      </c>
      <c r="P2444" s="337" t="s">
        <v>19695</v>
      </c>
      <c r="Q2444" s="337" t="s">
        <v>19695</v>
      </c>
      <c r="R2444" s="337" t="s">
        <v>52</v>
      </c>
      <c r="S2444" s="337" t="s">
        <v>120</v>
      </c>
      <c r="T2444" s="337" t="s">
        <v>120</v>
      </c>
      <c r="U2444" s="337" t="s">
        <v>10957</v>
      </c>
      <c r="V2444" s="337">
        <v>4</v>
      </c>
      <c r="W2444" s="337" t="s">
        <v>19695</v>
      </c>
      <c r="X2444" s="337" t="s">
        <v>19695</v>
      </c>
      <c r="Y2444" s="337" t="s">
        <v>19695</v>
      </c>
      <c r="Z2444" s="337" t="s">
        <v>1745</v>
      </c>
      <c r="AA2444" s="337" t="s">
        <v>897</v>
      </c>
      <c r="AB2444" s="337" t="s">
        <v>854</v>
      </c>
      <c r="AC2444" s="337" t="s">
        <v>13980</v>
      </c>
    </row>
    <row r="2445" spans="1:29" ht="15.8" x14ac:dyDescent="0.25">
      <c r="A2445" s="337" t="s">
        <v>1723</v>
      </c>
      <c r="B2445" s="337" t="s">
        <v>11280</v>
      </c>
      <c r="C2445" s="337" t="s">
        <v>1821</v>
      </c>
      <c r="D2445" s="337" t="s">
        <v>449</v>
      </c>
      <c r="E2445" s="337" t="s">
        <v>8017</v>
      </c>
      <c r="F2445" s="338">
        <v>43552</v>
      </c>
      <c r="G2445" s="337" t="s">
        <v>8034</v>
      </c>
      <c r="H2445" s="338">
        <v>43558</v>
      </c>
      <c r="I2445" s="337" t="s">
        <v>19695</v>
      </c>
      <c r="J2445" s="337" t="s">
        <v>36</v>
      </c>
      <c r="K2445" s="337" t="s">
        <v>19695</v>
      </c>
      <c r="L2445" s="337" t="s">
        <v>19695</v>
      </c>
      <c r="M2445" s="337" t="s">
        <v>19695</v>
      </c>
      <c r="N2445" s="337" t="s">
        <v>19695</v>
      </c>
      <c r="O2445" s="337" t="s">
        <v>19695</v>
      </c>
      <c r="P2445" s="337" t="s">
        <v>19695</v>
      </c>
      <c r="Q2445" s="337" t="s">
        <v>19695</v>
      </c>
      <c r="R2445" s="337" t="s">
        <v>136</v>
      </c>
      <c r="S2445" s="337" t="s">
        <v>950</v>
      </c>
      <c r="T2445" s="337" t="s">
        <v>951</v>
      </c>
      <c r="U2445" s="337" t="s">
        <v>952</v>
      </c>
      <c r="V2445" s="337">
        <v>6</v>
      </c>
      <c r="W2445" s="337" t="s">
        <v>19695</v>
      </c>
      <c r="X2445" s="337" t="s">
        <v>19695</v>
      </c>
      <c r="Y2445" s="337" t="s">
        <v>19695</v>
      </c>
      <c r="Z2445" s="337" t="s">
        <v>1745</v>
      </c>
      <c r="AA2445" s="337" t="s">
        <v>761</v>
      </c>
      <c r="AB2445" s="337" t="s">
        <v>762</v>
      </c>
      <c r="AC2445" s="337" t="s">
        <v>13980</v>
      </c>
    </row>
    <row r="2446" spans="1:29" ht="15.8" x14ac:dyDescent="0.25">
      <c r="A2446" s="337" t="s">
        <v>1723</v>
      </c>
      <c r="B2446" s="337" t="s">
        <v>8282</v>
      </c>
      <c r="C2446" s="337" t="s">
        <v>1821</v>
      </c>
      <c r="D2446" s="337" t="s">
        <v>449</v>
      </c>
      <c r="E2446" s="337" t="s">
        <v>7416</v>
      </c>
      <c r="F2446" s="338">
        <v>43462</v>
      </c>
      <c r="G2446" s="337" t="s">
        <v>8034</v>
      </c>
      <c r="H2446" s="338">
        <v>43558</v>
      </c>
      <c r="I2446" s="337" t="s">
        <v>19695</v>
      </c>
      <c r="J2446" s="337" t="s">
        <v>16</v>
      </c>
      <c r="K2446" s="337" t="s">
        <v>19695</v>
      </c>
      <c r="L2446" s="337" t="s">
        <v>19695</v>
      </c>
      <c r="M2446" s="337" t="s">
        <v>19695</v>
      </c>
      <c r="N2446" s="337" t="s">
        <v>19695</v>
      </c>
      <c r="O2446" s="337" t="s">
        <v>19695</v>
      </c>
      <c r="P2446" s="337" t="s">
        <v>19695</v>
      </c>
      <c r="Q2446" s="337" t="s">
        <v>19695</v>
      </c>
      <c r="R2446" s="337" t="s">
        <v>75</v>
      </c>
      <c r="S2446" s="337" t="s">
        <v>417</v>
      </c>
      <c r="T2446" s="337" t="s">
        <v>1157</v>
      </c>
      <c r="U2446" s="337" t="s">
        <v>8283</v>
      </c>
      <c r="V2446" s="337">
        <v>6</v>
      </c>
      <c r="W2446" s="337" t="s">
        <v>19695</v>
      </c>
      <c r="X2446" s="337" t="s">
        <v>19695</v>
      </c>
      <c r="Y2446" s="337" t="s">
        <v>19695</v>
      </c>
      <c r="Z2446" s="337" t="s">
        <v>1753</v>
      </c>
      <c r="AA2446" s="337" t="s">
        <v>735</v>
      </c>
      <c r="AB2446" s="337" t="s">
        <v>718</v>
      </c>
      <c r="AC2446" s="337" t="s">
        <v>13980</v>
      </c>
    </row>
    <row r="2447" spans="1:29" ht="15.8" x14ac:dyDescent="0.25">
      <c r="A2447" s="337" t="s">
        <v>1723</v>
      </c>
      <c r="B2447" s="337" t="s">
        <v>10727</v>
      </c>
      <c r="C2447" s="337" t="s">
        <v>1725</v>
      </c>
      <c r="D2447" s="337" t="s">
        <v>1735</v>
      </c>
      <c r="E2447" s="337" t="s">
        <v>7549</v>
      </c>
      <c r="F2447" s="338">
        <v>43557</v>
      </c>
      <c r="G2447" s="337" t="s">
        <v>7549</v>
      </c>
      <c r="H2447" s="338">
        <v>43557</v>
      </c>
      <c r="I2447" s="337" t="s">
        <v>19695</v>
      </c>
      <c r="J2447" s="337" t="s">
        <v>36</v>
      </c>
      <c r="K2447" s="337" t="s">
        <v>19695</v>
      </c>
      <c r="L2447" s="337" t="s">
        <v>19695</v>
      </c>
      <c r="M2447" s="337" t="s">
        <v>19695</v>
      </c>
      <c r="N2447" s="337" t="s">
        <v>19695</v>
      </c>
      <c r="O2447" s="337" t="s">
        <v>19695</v>
      </c>
      <c r="P2447" s="337" t="s">
        <v>19695</v>
      </c>
      <c r="Q2447" s="337" t="s">
        <v>19695</v>
      </c>
      <c r="R2447" s="337" t="s">
        <v>395</v>
      </c>
      <c r="S2447" s="337" t="s">
        <v>6880</v>
      </c>
      <c r="T2447" s="337" t="s">
        <v>6880</v>
      </c>
      <c r="U2447" s="337" t="s">
        <v>10728</v>
      </c>
      <c r="V2447" s="337">
        <v>8</v>
      </c>
      <c r="W2447" s="337" t="s">
        <v>19695</v>
      </c>
      <c r="X2447" s="337" t="s">
        <v>19695</v>
      </c>
      <c r="Y2447" s="337" t="s">
        <v>19695</v>
      </c>
      <c r="Z2447" s="337" t="s">
        <v>1728</v>
      </c>
      <c r="AA2447" s="337" t="s">
        <v>735</v>
      </c>
      <c r="AB2447" s="337" t="s">
        <v>718</v>
      </c>
      <c r="AC2447" s="337" t="s">
        <v>13980</v>
      </c>
    </row>
    <row r="2448" spans="1:29" ht="15.8" x14ac:dyDescent="0.25">
      <c r="A2448" s="337" t="s">
        <v>1723</v>
      </c>
      <c r="B2448" s="337" t="s">
        <v>10729</v>
      </c>
      <c r="C2448" s="337" t="s">
        <v>1821</v>
      </c>
      <c r="D2448" s="337" t="s">
        <v>449</v>
      </c>
      <c r="E2448" s="337" t="s">
        <v>7549</v>
      </c>
      <c r="F2448" s="338">
        <v>43557</v>
      </c>
      <c r="G2448" s="337" t="s">
        <v>7549</v>
      </c>
      <c r="H2448" s="338">
        <v>43557</v>
      </c>
      <c r="I2448" s="337" t="s">
        <v>19695</v>
      </c>
      <c r="J2448" s="337" t="s">
        <v>36</v>
      </c>
      <c r="K2448" s="337" t="s">
        <v>19695</v>
      </c>
      <c r="L2448" s="337" t="s">
        <v>19695</v>
      </c>
      <c r="M2448" s="337" t="s">
        <v>19695</v>
      </c>
      <c r="N2448" s="337" t="s">
        <v>19695</v>
      </c>
      <c r="O2448" s="337" t="s">
        <v>19695</v>
      </c>
      <c r="P2448" s="337" t="s">
        <v>19695</v>
      </c>
      <c r="Q2448" s="337" t="s">
        <v>19695</v>
      </c>
      <c r="R2448" s="337" t="s">
        <v>395</v>
      </c>
      <c r="S2448" s="337" t="s">
        <v>6880</v>
      </c>
      <c r="T2448" s="337" t="s">
        <v>6880</v>
      </c>
      <c r="U2448" s="337" t="s">
        <v>2375</v>
      </c>
      <c r="V2448" s="337">
        <v>8</v>
      </c>
      <c r="W2448" s="337" t="s">
        <v>19695</v>
      </c>
      <c r="X2448" s="337" t="s">
        <v>19695</v>
      </c>
      <c r="Y2448" s="337" t="s">
        <v>19695</v>
      </c>
      <c r="Z2448" s="337" t="s">
        <v>1728</v>
      </c>
      <c r="AA2448" s="337" t="s">
        <v>735</v>
      </c>
      <c r="AB2448" s="337" t="s">
        <v>718</v>
      </c>
      <c r="AC2448" s="337" t="s">
        <v>13980</v>
      </c>
    </row>
    <row r="2449" spans="1:29" ht="15.8" x14ac:dyDescent="0.25">
      <c r="A2449" s="337" t="s">
        <v>1723</v>
      </c>
      <c r="B2449" s="337" t="s">
        <v>10065</v>
      </c>
      <c r="C2449" s="337" t="s">
        <v>1821</v>
      </c>
      <c r="D2449" s="337" t="s">
        <v>449</v>
      </c>
      <c r="E2449" s="337" t="s">
        <v>7332</v>
      </c>
      <c r="F2449" s="338">
        <v>43498</v>
      </c>
      <c r="G2449" s="337" t="s">
        <v>7549</v>
      </c>
      <c r="H2449" s="338">
        <v>43557</v>
      </c>
      <c r="I2449" s="337" t="s">
        <v>19695</v>
      </c>
      <c r="J2449" s="337" t="s">
        <v>36</v>
      </c>
      <c r="K2449" s="337" t="s">
        <v>19695</v>
      </c>
      <c r="L2449" s="337" t="s">
        <v>19695</v>
      </c>
      <c r="M2449" s="337" t="s">
        <v>19695</v>
      </c>
      <c r="N2449" s="337" t="s">
        <v>19695</v>
      </c>
      <c r="O2449" s="337" t="s">
        <v>19695</v>
      </c>
      <c r="P2449" s="337" t="s">
        <v>19695</v>
      </c>
      <c r="Q2449" s="337" t="s">
        <v>19695</v>
      </c>
      <c r="R2449" s="337" t="s">
        <v>130</v>
      </c>
      <c r="S2449" s="337" t="s">
        <v>940</v>
      </c>
      <c r="T2449" s="337" t="s">
        <v>138</v>
      </c>
      <c r="U2449" s="337" t="s">
        <v>1029</v>
      </c>
      <c r="V2449" s="337">
        <v>6</v>
      </c>
      <c r="W2449" s="337" t="s">
        <v>19695</v>
      </c>
      <c r="X2449" s="337" t="s">
        <v>19695</v>
      </c>
      <c r="Y2449" s="337" t="s">
        <v>19695</v>
      </c>
      <c r="Z2449" s="337" t="s">
        <v>1728</v>
      </c>
      <c r="AA2449" s="337" t="s">
        <v>735</v>
      </c>
      <c r="AB2449" s="337" t="s">
        <v>718</v>
      </c>
      <c r="AC2449" s="337" t="s">
        <v>13996</v>
      </c>
    </row>
    <row r="2450" spans="1:29" ht="15.8" x14ac:dyDescent="0.25">
      <c r="A2450" s="337" t="s">
        <v>1723</v>
      </c>
      <c r="B2450" s="337" t="s">
        <v>10296</v>
      </c>
      <c r="C2450" s="337" t="s">
        <v>1821</v>
      </c>
      <c r="D2450" s="337" t="s">
        <v>449</v>
      </c>
      <c r="E2450" s="337" t="s">
        <v>7748</v>
      </c>
      <c r="F2450" s="338">
        <v>43535</v>
      </c>
      <c r="G2450" s="337" t="s">
        <v>7549</v>
      </c>
      <c r="H2450" s="338">
        <v>43557</v>
      </c>
      <c r="I2450" s="337" t="s">
        <v>19695</v>
      </c>
      <c r="J2450" s="337" t="s">
        <v>36</v>
      </c>
      <c r="K2450" s="337" t="s">
        <v>19695</v>
      </c>
      <c r="L2450" s="337" t="s">
        <v>19695</v>
      </c>
      <c r="M2450" s="337" t="s">
        <v>19695</v>
      </c>
      <c r="N2450" s="337" t="s">
        <v>19695</v>
      </c>
      <c r="O2450" s="337" t="s">
        <v>19695</v>
      </c>
      <c r="P2450" s="337" t="s">
        <v>19695</v>
      </c>
      <c r="Q2450" s="337" t="s">
        <v>19695</v>
      </c>
      <c r="R2450" s="337" t="s">
        <v>66</v>
      </c>
      <c r="S2450" s="337" t="s">
        <v>67</v>
      </c>
      <c r="T2450" s="337" t="s">
        <v>10297</v>
      </c>
      <c r="U2450" s="337" t="s">
        <v>2228</v>
      </c>
      <c r="V2450" s="337">
        <v>8</v>
      </c>
      <c r="W2450" s="337" t="s">
        <v>19695</v>
      </c>
      <c r="X2450" s="337" t="s">
        <v>19695</v>
      </c>
      <c r="Y2450" s="337" t="s">
        <v>19695</v>
      </c>
      <c r="Z2450" s="337" t="s">
        <v>1728</v>
      </c>
      <c r="AA2450" s="337" t="s">
        <v>717</v>
      </c>
      <c r="AB2450" s="337" t="s">
        <v>718</v>
      </c>
      <c r="AC2450" s="337" t="s">
        <v>14009</v>
      </c>
    </row>
    <row r="2451" spans="1:29" ht="15.8" x14ac:dyDescent="0.25">
      <c r="A2451" s="337" t="s">
        <v>1723</v>
      </c>
      <c r="B2451" s="337" t="s">
        <v>10994</v>
      </c>
      <c r="C2451" s="337" t="s">
        <v>1821</v>
      </c>
      <c r="D2451" s="337" t="s">
        <v>449</v>
      </c>
      <c r="E2451" s="337" t="s">
        <v>8080</v>
      </c>
      <c r="F2451" s="338">
        <v>43466</v>
      </c>
      <c r="G2451" s="337" t="s">
        <v>7549</v>
      </c>
      <c r="H2451" s="338">
        <v>43557</v>
      </c>
      <c r="I2451" s="337" t="s">
        <v>19695</v>
      </c>
      <c r="J2451" s="337" t="s">
        <v>16</v>
      </c>
      <c r="K2451" s="337" t="s">
        <v>19695</v>
      </c>
      <c r="L2451" s="337" t="s">
        <v>19695</v>
      </c>
      <c r="M2451" s="337" t="s">
        <v>19695</v>
      </c>
      <c r="N2451" s="337" t="s">
        <v>19695</v>
      </c>
      <c r="O2451" s="337" t="s">
        <v>19695</v>
      </c>
      <c r="P2451" s="337" t="s">
        <v>19695</v>
      </c>
      <c r="Q2451" s="337" t="s">
        <v>19695</v>
      </c>
      <c r="R2451" s="337" t="s">
        <v>134</v>
      </c>
      <c r="S2451" s="337" t="s">
        <v>451</v>
      </c>
      <c r="T2451" s="337" t="s">
        <v>800</v>
      </c>
      <c r="U2451" s="337" t="s">
        <v>10995</v>
      </c>
      <c r="V2451" s="337">
        <v>12</v>
      </c>
      <c r="W2451" s="337" t="s">
        <v>19695</v>
      </c>
      <c r="X2451" s="337" t="s">
        <v>19695</v>
      </c>
      <c r="Y2451" s="337" t="s">
        <v>19695</v>
      </c>
      <c r="Z2451" s="337" t="s">
        <v>1728</v>
      </c>
      <c r="AA2451" s="337" t="s">
        <v>766</v>
      </c>
      <c r="AB2451" s="337" t="s">
        <v>718</v>
      </c>
      <c r="AC2451" s="337" t="s">
        <v>14032</v>
      </c>
    </row>
    <row r="2452" spans="1:29" ht="15.8" x14ac:dyDescent="0.25">
      <c r="A2452" s="337" t="s">
        <v>1723</v>
      </c>
      <c r="B2452" s="337" t="s">
        <v>10954</v>
      </c>
      <c r="C2452" s="337" t="s">
        <v>1821</v>
      </c>
      <c r="D2452" s="337" t="s">
        <v>449</v>
      </c>
      <c r="E2452" s="337" t="s">
        <v>7380</v>
      </c>
      <c r="F2452" s="338">
        <v>43532</v>
      </c>
      <c r="G2452" s="337" t="s">
        <v>7549</v>
      </c>
      <c r="H2452" s="338">
        <v>43557</v>
      </c>
      <c r="I2452" s="337" t="s">
        <v>19695</v>
      </c>
      <c r="J2452" s="337" t="s">
        <v>16</v>
      </c>
      <c r="K2452" s="337" t="s">
        <v>19695</v>
      </c>
      <c r="L2452" s="337" t="s">
        <v>19695</v>
      </c>
      <c r="M2452" s="337" t="s">
        <v>19695</v>
      </c>
      <c r="N2452" s="337" t="s">
        <v>19695</v>
      </c>
      <c r="O2452" s="337" t="s">
        <v>19695</v>
      </c>
      <c r="P2452" s="337" t="s">
        <v>19695</v>
      </c>
      <c r="Q2452" s="337" t="s">
        <v>19695</v>
      </c>
      <c r="R2452" s="337" t="s">
        <v>52</v>
      </c>
      <c r="S2452" s="337" t="s">
        <v>69</v>
      </c>
      <c r="T2452" s="337" t="s">
        <v>382</v>
      </c>
      <c r="U2452" s="337" t="s">
        <v>887</v>
      </c>
      <c r="V2452" s="337">
        <v>4</v>
      </c>
      <c r="W2452" s="337" t="s">
        <v>19695</v>
      </c>
      <c r="X2452" s="337" t="s">
        <v>19695</v>
      </c>
      <c r="Y2452" s="337" t="s">
        <v>19695</v>
      </c>
      <c r="Z2452" s="337" t="s">
        <v>1745</v>
      </c>
      <c r="AA2452" s="337" t="s">
        <v>897</v>
      </c>
      <c r="AB2452" s="337" t="s">
        <v>854</v>
      </c>
      <c r="AC2452" s="337" t="s">
        <v>15291</v>
      </c>
    </row>
    <row r="2453" spans="1:29" ht="15.8" x14ac:dyDescent="0.25">
      <c r="A2453" s="337" t="s">
        <v>1723</v>
      </c>
      <c r="B2453" s="337" t="s">
        <v>10955</v>
      </c>
      <c r="C2453" s="337" t="s">
        <v>1821</v>
      </c>
      <c r="D2453" s="337" t="s">
        <v>449</v>
      </c>
      <c r="E2453" s="337" t="s">
        <v>7380</v>
      </c>
      <c r="F2453" s="338">
        <v>43532</v>
      </c>
      <c r="G2453" s="337" t="s">
        <v>7549</v>
      </c>
      <c r="H2453" s="338">
        <v>43557</v>
      </c>
      <c r="I2453" s="337" t="s">
        <v>19695</v>
      </c>
      <c r="J2453" s="337" t="s">
        <v>16</v>
      </c>
      <c r="K2453" s="337" t="s">
        <v>19695</v>
      </c>
      <c r="L2453" s="337" t="s">
        <v>19695</v>
      </c>
      <c r="M2453" s="337" t="s">
        <v>19695</v>
      </c>
      <c r="N2453" s="337" t="s">
        <v>19695</v>
      </c>
      <c r="O2453" s="337" t="s">
        <v>19695</v>
      </c>
      <c r="P2453" s="337" t="s">
        <v>19695</v>
      </c>
      <c r="Q2453" s="337" t="s">
        <v>19695</v>
      </c>
      <c r="R2453" s="337" t="s">
        <v>52</v>
      </c>
      <c r="S2453" s="337" t="s">
        <v>69</v>
      </c>
      <c r="T2453" s="337" t="s">
        <v>865</v>
      </c>
      <c r="U2453" s="337" t="s">
        <v>1617</v>
      </c>
      <c r="V2453" s="337">
        <v>4</v>
      </c>
      <c r="W2453" s="337" t="s">
        <v>19695</v>
      </c>
      <c r="X2453" s="337" t="s">
        <v>19695</v>
      </c>
      <c r="Y2453" s="337" t="s">
        <v>19695</v>
      </c>
      <c r="Z2453" s="337" t="s">
        <v>1745</v>
      </c>
      <c r="AA2453" s="337" t="s">
        <v>897</v>
      </c>
      <c r="AB2453" s="337" t="s">
        <v>854</v>
      </c>
      <c r="AC2453" s="337" t="s">
        <v>15291</v>
      </c>
    </row>
    <row r="2454" spans="1:29" ht="15.8" x14ac:dyDescent="0.25">
      <c r="A2454" s="337" t="s">
        <v>1723</v>
      </c>
      <c r="B2454" s="337" t="s">
        <v>7548</v>
      </c>
      <c r="C2454" s="337" t="s">
        <v>1821</v>
      </c>
      <c r="D2454" s="337" t="s">
        <v>449</v>
      </c>
      <c r="E2454" s="337" t="s">
        <v>7321</v>
      </c>
      <c r="F2454" s="338">
        <v>43538</v>
      </c>
      <c r="G2454" s="337" t="s">
        <v>7549</v>
      </c>
      <c r="H2454" s="338">
        <v>43557</v>
      </c>
      <c r="I2454" s="337" t="s">
        <v>19695</v>
      </c>
      <c r="J2454" s="337" t="s">
        <v>16</v>
      </c>
      <c r="K2454" s="337" t="s">
        <v>19695</v>
      </c>
      <c r="L2454" s="337" t="s">
        <v>19695</v>
      </c>
      <c r="M2454" s="337" t="s">
        <v>19695</v>
      </c>
      <c r="N2454" s="337" t="s">
        <v>19695</v>
      </c>
      <c r="O2454" s="337" t="s">
        <v>19695</v>
      </c>
      <c r="P2454" s="337" t="s">
        <v>19695</v>
      </c>
      <c r="Q2454" s="337" t="s">
        <v>19695</v>
      </c>
      <c r="R2454" s="337" t="s">
        <v>112</v>
      </c>
      <c r="S2454" s="337" t="s">
        <v>115</v>
      </c>
      <c r="T2454" s="337" t="s">
        <v>7467</v>
      </c>
      <c r="U2454" s="337" t="s">
        <v>7550</v>
      </c>
      <c r="V2454" s="337">
        <v>10</v>
      </c>
      <c r="W2454" s="337" t="s">
        <v>19695</v>
      </c>
      <c r="X2454" s="337" t="s">
        <v>19695</v>
      </c>
      <c r="Y2454" s="337" t="s">
        <v>19695</v>
      </c>
      <c r="Z2454" s="337" t="s">
        <v>1753</v>
      </c>
      <c r="AA2454" s="337" t="s">
        <v>735</v>
      </c>
      <c r="AB2454" s="337" t="s">
        <v>718</v>
      </c>
      <c r="AC2454" s="337" t="s">
        <v>15510</v>
      </c>
    </row>
    <row r="2455" spans="1:29" ht="15.8" x14ac:dyDescent="0.25">
      <c r="A2455" s="337" t="s">
        <v>1723</v>
      </c>
      <c r="B2455" s="337" t="s">
        <v>8962</v>
      </c>
      <c r="C2455" s="337" t="s">
        <v>1788</v>
      </c>
      <c r="D2455" s="337" t="s">
        <v>1789</v>
      </c>
      <c r="E2455" s="337" t="s">
        <v>7466</v>
      </c>
      <c r="F2455" s="338">
        <v>43507</v>
      </c>
      <c r="G2455" s="337" t="s">
        <v>7549</v>
      </c>
      <c r="H2455" s="338">
        <v>43557</v>
      </c>
      <c r="I2455" s="337" t="s">
        <v>19695</v>
      </c>
      <c r="J2455" s="337" t="s">
        <v>36</v>
      </c>
      <c r="K2455" s="337" t="s">
        <v>19695</v>
      </c>
      <c r="L2455" s="337" t="s">
        <v>19695</v>
      </c>
      <c r="M2455" s="337" t="s">
        <v>19695</v>
      </c>
      <c r="N2455" s="337" t="s">
        <v>19695</v>
      </c>
      <c r="O2455" s="337" t="s">
        <v>19695</v>
      </c>
      <c r="P2455" s="337" t="s">
        <v>19695</v>
      </c>
      <c r="Q2455" s="337" t="s">
        <v>19695</v>
      </c>
      <c r="R2455" s="337" t="s">
        <v>101</v>
      </c>
      <c r="S2455" s="337" t="s">
        <v>8963</v>
      </c>
      <c r="T2455" s="337" t="s">
        <v>8964</v>
      </c>
      <c r="U2455" s="337" t="s">
        <v>8965</v>
      </c>
      <c r="V2455" s="337">
        <v>72</v>
      </c>
      <c r="W2455" s="337" t="s">
        <v>19695</v>
      </c>
      <c r="X2455" s="337" t="s">
        <v>19695</v>
      </c>
      <c r="Y2455" s="337" t="s">
        <v>19695</v>
      </c>
      <c r="Z2455" s="337" t="s">
        <v>1753</v>
      </c>
      <c r="AA2455" s="337" t="s">
        <v>717</v>
      </c>
      <c r="AB2455" s="337" t="s">
        <v>718</v>
      </c>
      <c r="AC2455" s="337" t="s">
        <v>14067</v>
      </c>
    </row>
    <row r="2456" spans="1:29" ht="15.8" x14ac:dyDescent="0.25">
      <c r="A2456" s="337" t="s">
        <v>1723</v>
      </c>
      <c r="B2456" s="337" t="s">
        <v>10722</v>
      </c>
      <c r="C2456" s="337" t="s">
        <v>1821</v>
      </c>
      <c r="D2456" s="337" t="s">
        <v>449</v>
      </c>
      <c r="E2456" s="337" t="s">
        <v>7712</v>
      </c>
      <c r="F2456" s="338">
        <v>43556</v>
      </c>
      <c r="G2456" s="337" t="s">
        <v>7712</v>
      </c>
      <c r="H2456" s="338">
        <v>43556</v>
      </c>
      <c r="I2456" s="337" t="s">
        <v>19695</v>
      </c>
      <c r="J2456" s="337" t="s">
        <v>16</v>
      </c>
      <c r="K2456" s="337" t="s">
        <v>19695</v>
      </c>
      <c r="L2456" s="337" t="s">
        <v>19695</v>
      </c>
      <c r="M2456" s="337" t="s">
        <v>19695</v>
      </c>
      <c r="N2456" s="337" t="s">
        <v>19695</v>
      </c>
      <c r="O2456" s="337" t="s">
        <v>19695</v>
      </c>
      <c r="P2456" s="337" t="s">
        <v>19695</v>
      </c>
      <c r="Q2456" s="337" t="s">
        <v>19695</v>
      </c>
      <c r="R2456" s="337" t="s">
        <v>395</v>
      </c>
      <c r="S2456" s="337" t="s">
        <v>6990</v>
      </c>
      <c r="T2456" s="337" t="s">
        <v>7989</v>
      </c>
      <c r="U2456" s="337" t="s">
        <v>10723</v>
      </c>
      <c r="V2456" s="337">
        <v>8</v>
      </c>
      <c r="W2456" s="337" t="s">
        <v>19695</v>
      </c>
      <c r="X2456" s="337" t="s">
        <v>19695</v>
      </c>
      <c r="Y2456" s="337" t="s">
        <v>19695</v>
      </c>
      <c r="Z2456" s="337" t="s">
        <v>1728</v>
      </c>
      <c r="AA2456" s="337" t="s">
        <v>735</v>
      </c>
      <c r="AB2456" s="337" t="s">
        <v>718</v>
      </c>
      <c r="AC2456" s="337" t="s">
        <v>13979</v>
      </c>
    </row>
    <row r="2457" spans="1:29" ht="15.8" x14ac:dyDescent="0.25">
      <c r="A2457" s="337" t="s">
        <v>1723</v>
      </c>
      <c r="B2457" s="337" t="s">
        <v>10724</v>
      </c>
      <c r="C2457" s="337" t="s">
        <v>1821</v>
      </c>
      <c r="D2457" s="337" t="s">
        <v>449</v>
      </c>
      <c r="E2457" s="337" t="s">
        <v>7712</v>
      </c>
      <c r="F2457" s="338">
        <v>43556</v>
      </c>
      <c r="G2457" s="337" t="s">
        <v>7712</v>
      </c>
      <c r="H2457" s="338">
        <v>43556</v>
      </c>
      <c r="I2457" s="337" t="s">
        <v>19695</v>
      </c>
      <c r="J2457" s="337" t="s">
        <v>16</v>
      </c>
      <c r="K2457" s="337" t="s">
        <v>19695</v>
      </c>
      <c r="L2457" s="337" t="s">
        <v>19695</v>
      </c>
      <c r="M2457" s="337" t="s">
        <v>19695</v>
      </c>
      <c r="N2457" s="337" t="s">
        <v>19695</v>
      </c>
      <c r="O2457" s="337" t="s">
        <v>19695</v>
      </c>
      <c r="P2457" s="337" t="s">
        <v>19695</v>
      </c>
      <c r="Q2457" s="337" t="s">
        <v>19695</v>
      </c>
      <c r="R2457" s="337" t="s">
        <v>395</v>
      </c>
      <c r="S2457" s="337" t="s">
        <v>6990</v>
      </c>
      <c r="T2457" s="337" t="s">
        <v>6990</v>
      </c>
      <c r="U2457" s="337" t="s">
        <v>10723</v>
      </c>
      <c r="V2457" s="337">
        <v>10</v>
      </c>
      <c r="W2457" s="337" t="s">
        <v>19695</v>
      </c>
      <c r="X2457" s="337" t="s">
        <v>19695</v>
      </c>
      <c r="Y2457" s="337" t="s">
        <v>19695</v>
      </c>
      <c r="Z2457" s="337" t="s">
        <v>1728</v>
      </c>
      <c r="AA2457" s="337" t="s">
        <v>735</v>
      </c>
      <c r="AB2457" s="337" t="s">
        <v>718</v>
      </c>
      <c r="AC2457" s="337" t="s">
        <v>13979</v>
      </c>
    </row>
    <row r="2458" spans="1:29" ht="15.8" x14ac:dyDescent="0.25">
      <c r="A2458" s="337" t="s">
        <v>1723</v>
      </c>
      <c r="B2458" s="337" t="s">
        <v>10725</v>
      </c>
      <c r="C2458" s="337" t="s">
        <v>1821</v>
      </c>
      <c r="D2458" s="337" t="s">
        <v>449</v>
      </c>
      <c r="E2458" s="337" t="s">
        <v>7712</v>
      </c>
      <c r="F2458" s="338">
        <v>43556</v>
      </c>
      <c r="G2458" s="337" t="s">
        <v>7712</v>
      </c>
      <c r="H2458" s="338">
        <v>43556</v>
      </c>
      <c r="I2458" s="337" t="s">
        <v>19695</v>
      </c>
      <c r="J2458" s="337" t="s">
        <v>16</v>
      </c>
      <c r="K2458" s="337" t="s">
        <v>19695</v>
      </c>
      <c r="L2458" s="337" t="s">
        <v>19695</v>
      </c>
      <c r="M2458" s="337" t="s">
        <v>19695</v>
      </c>
      <c r="N2458" s="337" t="s">
        <v>19695</v>
      </c>
      <c r="O2458" s="337" t="s">
        <v>19695</v>
      </c>
      <c r="P2458" s="337" t="s">
        <v>19695</v>
      </c>
      <c r="Q2458" s="337" t="s">
        <v>19695</v>
      </c>
      <c r="R2458" s="337" t="s">
        <v>395</v>
      </c>
      <c r="S2458" s="337" t="s">
        <v>6880</v>
      </c>
      <c r="T2458" s="337" t="s">
        <v>6880</v>
      </c>
      <c r="U2458" s="337" t="s">
        <v>10726</v>
      </c>
      <c r="V2458" s="337">
        <v>8</v>
      </c>
      <c r="W2458" s="337" t="s">
        <v>19695</v>
      </c>
      <c r="X2458" s="337" t="s">
        <v>19695</v>
      </c>
      <c r="Y2458" s="337" t="s">
        <v>19695</v>
      </c>
      <c r="Z2458" s="337" t="s">
        <v>1728</v>
      </c>
      <c r="AA2458" s="337" t="s">
        <v>735</v>
      </c>
      <c r="AB2458" s="337" t="s">
        <v>718</v>
      </c>
      <c r="AC2458" s="337" t="s">
        <v>13980</v>
      </c>
    </row>
    <row r="2459" spans="1:29" ht="15.8" x14ac:dyDescent="0.25">
      <c r="A2459" s="337" t="s">
        <v>1723</v>
      </c>
      <c r="B2459" s="337" t="s">
        <v>969</v>
      </c>
      <c r="C2459" s="337" t="s">
        <v>1821</v>
      </c>
      <c r="D2459" s="337" t="s">
        <v>449</v>
      </c>
      <c r="E2459" s="337" t="s">
        <v>1363</v>
      </c>
      <c r="F2459" s="338">
        <v>43473</v>
      </c>
      <c r="G2459" s="337" t="s">
        <v>7712</v>
      </c>
      <c r="H2459" s="338">
        <v>43556</v>
      </c>
      <c r="I2459" s="337" t="s">
        <v>19695</v>
      </c>
      <c r="J2459" s="337" t="s">
        <v>36</v>
      </c>
      <c r="K2459" s="337" t="s">
        <v>19695</v>
      </c>
      <c r="L2459" s="337" t="s">
        <v>19695</v>
      </c>
      <c r="M2459" s="337" t="s">
        <v>19695</v>
      </c>
      <c r="N2459" s="337" t="s">
        <v>19695</v>
      </c>
      <c r="O2459" s="337" t="s">
        <v>19695</v>
      </c>
      <c r="P2459" s="337" t="s">
        <v>19695</v>
      </c>
      <c r="Q2459" s="337" t="s">
        <v>19695</v>
      </c>
      <c r="R2459" s="337" t="s">
        <v>66</v>
      </c>
      <c r="S2459" s="337" t="s">
        <v>962</v>
      </c>
      <c r="T2459" s="337" t="s">
        <v>970</v>
      </c>
      <c r="U2459" s="337" t="s">
        <v>971</v>
      </c>
      <c r="V2459" s="337">
        <v>12</v>
      </c>
      <c r="W2459" s="337" t="s">
        <v>19695</v>
      </c>
      <c r="X2459" s="337" t="s">
        <v>19695</v>
      </c>
      <c r="Y2459" s="337" t="s">
        <v>19695</v>
      </c>
      <c r="Z2459" s="337" t="s">
        <v>1728</v>
      </c>
      <c r="AA2459" s="337" t="s">
        <v>735</v>
      </c>
      <c r="AB2459" s="337" t="s">
        <v>718</v>
      </c>
      <c r="AC2459" s="337" t="s">
        <v>13993</v>
      </c>
    </row>
    <row r="2460" spans="1:29" ht="15.8" x14ac:dyDescent="0.25">
      <c r="A2460" s="337" t="s">
        <v>1723</v>
      </c>
      <c r="B2460" s="337" t="s">
        <v>9033</v>
      </c>
      <c r="C2460" s="337" t="s">
        <v>1821</v>
      </c>
      <c r="D2460" s="337" t="s">
        <v>449</v>
      </c>
      <c r="E2460" s="337" t="s">
        <v>7727</v>
      </c>
      <c r="F2460" s="338">
        <v>43525</v>
      </c>
      <c r="G2460" s="337" t="s">
        <v>7712</v>
      </c>
      <c r="H2460" s="338">
        <v>43556</v>
      </c>
      <c r="I2460" s="337" t="s">
        <v>19695</v>
      </c>
      <c r="J2460" s="337" t="s">
        <v>36</v>
      </c>
      <c r="K2460" s="337" t="s">
        <v>19695</v>
      </c>
      <c r="L2460" s="337" t="s">
        <v>19695</v>
      </c>
      <c r="M2460" s="337" t="s">
        <v>19695</v>
      </c>
      <c r="N2460" s="337" t="s">
        <v>19695</v>
      </c>
      <c r="O2460" s="337" t="s">
        <v>19695</v>
      </c>
      <c r="P2460" s="337" t="s">
        <v>19695</v>
      </c>
      <c r="Q2460" s="337" t="s">
        <v>19695</v>
      </c>
      <c r="R2460" s="337" t="s">
        <v>66</v>
      </c>
      <c r="S2460" s="337" t="s">
        <v>962</v>
      </c>
      <c r="T2460" s="337" t="s">
        <v>380</v>
      </c>
      <c r="U2460" s="337" t="s">
        <v>9034</v>
      </c>
      <c r="V2460" s="337">
        <v>8</v>
      </c>
      <c r="W2460" s="337" t="s">
        <v>19695</v>
      </c>
      <c r="X2460" s="337" t="s">
        <v>19695</v>
      </c>
      <c r="Y2460" s="337" t="s">
        <v>19695</v>
      </c>
      <c r="Z2460" s="337" t="s">
        <v>1728</v>
      </c>
      <c r="AA2460" s="337" t="s">
        <v>717</v>
      </c>
      <c r="AB2460" s="337" t="s">
        <v>718</v>
      </c>
      <c r="AC2460" s="337" t="s">
        <v>13996</v>
      </c>
    </row>
    <row r="2461" spans="1:29" ht="15.8" x14ac:dyDescent="0.25">
      <c r="A2461" s="337" t="s">
        <v>1723</v>
      </c>
      <c r="B2461" s="337" t="s">
        <v>10062</v>
      </c>
      <c r="C2461" s="337" t="s">
        <v>1821</v>
      </c>
      <c r="D2461" s="337" t="s">
        <v>449</v>
      </c>
      <c r="E2461" s="337" t="s">
        <v>7375</v>
      </c>
      <c r="F2461" s="338">
        <v>43526</v>
      </c>
      <c r="G2461" s="337" t="s">
        <v>7712</v>
      </c>
      <c r="H2461" s="338">
        <v>43556</v>
      </c>
      <c r="I2461" s="337" t="s">
        <v>19695</v>
      </c>
      <c r="J2461" s="337" t="s">
        <v>36</v>
      </c>
      <c r="K2461" s="337" t="s">
        <v>19695</v>
      </c>
      <c r="L2461" s="337" t="s">
        <v>19695</v>
      </c>
      <c r="M2461" s="337" t="s">
        <v>19695</v>
      </c>
      <c r="N2461" s="337" t="s">
        <v>19695</v>
      </c>
      <c r="O2461" s="337" t="s">
        <v>19695</v>
      </c>
      <c r="P2461" s="337" t="s">
        <v>19695</v>
      </c>
      <c r="Q2461" s="337" t="s">
        <v>19695</v>
      </c>
      <c r="R2461" s="337" t="s">
        <v>130</v>
      </c>
      <c r="S2461" s="337" t="s">
        <v>940</v>
      </c>
      <c r="T2461" s="337" t="s">
        <v>2325</v>
      </c>
      <c r="U2461" s="337" t="s">
        <v>2027</v>
      </c>
      <c r="V2461" s="337">
        <v>6</v>
      </c>
      <c r="W2461" s="337" t="s">
        <v>19695</v>
      </c>
      <c r="X2461" s="337" t="s">
        <v>19695</v>
      </c>
      <c r="Y2461" s="337" t="s">
        <v>19695</v>
      </c>
      <c r="Z2461" s="337" t="s">
        <v>1728</v>
      </c>
      <c r="AA2461" s="337" t="s">
        <v>735</v>
      </c>
      <c r="AB2461" s="337" t="s">
        <v>718</v>
      </c>
      <c r="AC2461" s="337" t="s">
        <v>13996</v>
      </c>
    </row>
    <row r="2462" spans="1:29" ht="15.8" x14ac:dyDescent="0.25">
      <c r="A2462" s="337" t="s">
        <v>1723</v>
      </c>
      <c r="B2462" s="337" t="s">
        <v>8548</v>
      </c>
      <c r="C2462" s="337" t="s">
        <v>1821</v>
      </c>
      <c r="D2462" s="337" t="s">
        <v>449</v>
      </c>
      <c r="E2462" s="337" t="s">
        <v>8291</v>
      </c>
      <c r="F2462" s="338">
        <v>43534</v>
      </c>
      <c r="G2462" s="337" t="s">
        <v>7712</v>
      </c>
      <c r="H2462" s="338">
        <v>43556</v>
      </c>
      <c r="I2462" s="337" t="s">
        <v>19695</v>
      </c>
      <c r="J2462" s="337" t="s">
        <v>36</v>
      </c>
      <c r="K2462" s="337" t="s">
        <v>19695</v>
      </c>
      <c r="L2462" s="337" t="s">
        <v>19695</v>
      </c>
      <c r="M2462" s="337" t="s">
        <v>19695</v>
      </c>
      <c r="N2462" s="337" t="s">
        <v>19695</v>
      </c>
      <c r="O2462" s="337" t="s">
        <v>19695</v>
      </c>
      <c r="P2462" s="337" t="s">
        <v>19695</v>
      </c>
      <c r="Q2462" s="337" t="s">
        <v>19695</v>
      </c>
      <c r="R2462" s="337" t="s">
        <v>35</v>
      </c>
      <c r="S2462" s="337" t="s">
        <v>985</v>
      </c>
      <c r="T2462" s="337" t="s">
        <v>2093</v>
      </c>
      <c r="U2462" s="337" t="s">
        <v>8549</v>
      </c>
      <c r="V2462" s="337">
        <v>8</v>
      </c>
      <c r="W2462" s="337" t="s">
        <v>19695</v>
      </c>
      <c r="X2462" s="337" t="s">
        <v>19695</v>
      </c>
      <c r="Y2462" s="337" t="s">
        <v>19695</v>
      </c>
      <c r="Z2462" s="337" t="s">
        <v>1728</v>
      </c>
      <c r="AA2462" s="337" t="s">
        <v>735</v>
      </c>
      <c r="AB2462" s="337" t="s">
        <v>718</v>
      </c>
      <c r="AC2462" s="337" t="s">
        <v>13998</v>
      </c>
    </row>
    <row r="2463" spans="1:29" ht="15.8" x14ac:dyDescent="0.25">
      <c r="A2463" s="337" t="s">
        <v>1723</v>
      </c>
      <c r="B2463" s="337" t="s">
        <v>8550</v>
      </c>
      <c r="C2463" s="337" t="s">
        <v>1821</v>
      </c>
      <c r="D2463" s="337" t="s">
        <v>449</v>
      </c>
      <c r="E2463" s="337" t="s">
        <v>7143</v>
      </c>
      <c r="F2463" s="338">
        <v>43536</v>
      </c>
      <c r="G2463" s="337" t="s">
        <v>7712</v>
      </c>
      <c r="H2463" s="338">
        <v>43556</v>
      </c>
      <c r="I2463" s="337" t="s">
        <v>19695</v>
      </c>
      <c r="J2463" s="337" t="s">
        <v>36</v>
      </c>
      <c r="K2463" s="337" t="s">
        <v>19695</v>
      </c>
      <c r="L2463" s="337" t="s">
        <v>19695</v>
      </c>
      <c r="M2463" s="337" t="s">
        <v>19695</v>
      </c>
      <c r="N2463" s="337" t="s">
        <v>19695</v>
      </c>
      <c r="O2463" s="337" t="s">
        <v>19695</v>
      </c>
      <c r="P2463" s="337" t="s">
        <v>19695</v>
      </c>
      <c r="Q2463" s="337" t="s">
        <v>19695</v>
      </c>
      <c r="R2463" s="337" t="s">
        <v>35</v>
      </c>
      <c r="S2463" s="337" t="s">
        <v>77</v>
      </c>
      <c r="T2463" s="337" t="s">
        <v>8551</v>
      </c>
      <c r="U2463" s="337" t="s">
        <v>8552</v>
      </c>
      <c r="V2463" s="337">
        <v>8</v>
      </c>
      <c r="W2463" s="337" t="s">
        <v>19695</v>
      </c>
      <c r="X2463" s="337" t="s">
        <v>19695</v>
      </c>
      <c r="Y2463" s="337" t="s">
        <v>19695</v>
      </c>
      <c r="Z2463" s="337" t="s">
        <v>1728</v>
      </c>
      <c r="AA2463" s="337" t="s">
        <v>735</v>
      </c>
      <c r="AB2463" s="337" t="s">
        <v>718</v>
      </c>
      <c r="AC2463" s="337" t="s">
        <v>14007</v>
      </c>
    </row>
    <row r="2464" spans="1:29" ht="15.8" x14ac:dyDescent="0.25">
      <c r="A2464" s="337" t="s">
        <v>1723</v>
      </c>
      <c r="B2464" s="337" t="s">
        <v>8553</v>
      </c>
      <c r="C2464" s="337" t="s">
        <v>1821</v>
      </c>
      <c r="D2464" s="337" t="s">
        <v>449</v>
      </c>
      <c r="E2464" s="337" t="s">
        <v>7143</v>
      </c>
      <c r="F2464" s="338">
        <v>43536</v>
      </c>
      <c r="G2464" s="337" t="s">
        <v>7712</v>
      </c>
      <c r="H2464" s="338">
        <v>43556</v>
      </c>
      <c r="I2464" s="337" t="s">
        <v>19695</v>
      </c>
      <c r="J2464" s="337" t="s">
        <v>36</v>
      </c>
      <c r="K2464" s="337" t="s">
        <v>19695</v>
      </c>
      <c r="L2464" s="337" t="s">
        <v>19695</v>
      </c>
      <c r="M2464" s="337" t="s">
        <v>19695</v>
      </c>
      <c r="N2464" s="337" t="s">
        <v>19695</v>
      </c>
      <c r="O2464" s="337" t="s">
        <v>19695</v>
      </c>
      <c r="P2464" s="337" t="s">
        <v>19695</v>
      </c>
      <c r="Q2464" s="337" t="s">
        <v>19695</v>
      </c>
      <c r="R2464" s="337" t="s">
        <v>35</v>
      </c>
      <c r="S2464" s="337" t="s">
        <v>77</v>
      </c>
      <c r="T2464" s="337" t="s">
        <v>1261</v>
      </c>
      <c r="U2464" s="337" t="s">
        <v>4242</v>
      </c>
      <c r="V2464" s="337">
        <v>8</v>
      </c>
      <c r="W2464" s="337" t="s">
        <v>19695</v>
      </c>
      <c r="X2464" s="337" t="s">
        <v>19695</v>
      </c>
      <c r="Y2464" s="337" t="s">
        <v>19695</v>
      </c>
      <c r="Z2464" s="337" t="s">
        <v>1728</v>
      </c>
      <c r="AA2464" s="337" t="s">
        <v>735</v>
      </c>
      <c r="AB2464" s="337" t="s">
        <v>718</v>
      </c>
      <c r="AC2464" s="337" t="s">
        <v>14007</v>
      </c>
    </row>
    <row r="2465" spans="1:29" ht="15.8" x14ac:dyDescent="0.25">
      <c r="A2465" s="337" t="s">
        <v>1723</v>
      </c>
      <c r="B2465" s="337" t="s">
        <v>10359</v>
      </c>
      <c r="C2465" s="337" t="s">
        <v>1821</v>
      </c>
      <c r="D2465" s="337" t="s">
        <v>449</v>
      </c>
      <c r="E2465" s="337" t="s">
        <v>1973</v>
      </c>
      <c r="F2465" s="338">
        <v>43497</v>
      </c>
      <c r="G2465" s="337" t="s">
        <v>7712</v>
      </c>
      <c r="H2465" s="338">
        <v>43556</v>
      </c>
      <c r="I2465" s="337" t="s">
        <v>19695</v>
      </c>
      <c r="J2465" s="337" t="s">
        <v>36</v>
      </c>
      <c r="K2465" s="337" t="s">
        <v>19695</v>
      </c>
      <c r="L2465" s="337" t="s">
        <v>19695</v>
      </c>
      <c r="M2465" s="337" t="s">
        <v>19695</v>
      </c>
      <c r="N2465" s="337" t="s">
        <v>19695</v>
      </c>
      <c r="O2465" s="337" t="s">
        <v>19695</v>
      </c>
      <c r="P2465" s="337" t="s">
        <v>19695</v>
      </c>
      <c r="Q2465" s="337" t="s">
        <v>19695</v>
      </c>
      <c r="R2465" s="337" t="s">
        <v>130</v>
      </c>
      <c r="S2465" s="337" t="s">
        <v>928</v>
      </c>
      <c r="T2465" s="337" t="s">
        <v>1312</v>
      </c>
      <c r="U2465" s="337" t="s">
        <v>2723</v>
      </c>
      <c r="V2465" s="337">
        <v>8</v>
      </c>
      <c r="W2465" s="337" t="s">
        <v>19695</v>
      </c>
      <c r="X2465" s="337" t="s">
        <v>19695</v>
      </c>
      <c r="Y2465" s="337" t="s">
        <v>19695</v>
      </c>
      <c r="Z2465" s="337" t="s">
        <v>1728</v>
      </c>
      <c r="AA2465" s="337" t="s">
        <v>717</v>
      </c>
      <c r="AB2465" s="337" t="s">
        <v>718</v>
      </c>
      <c r="AC2465" s="337" t="s">
        <v>14008</v>
      </c>
    </row>
    <row r="2466" spans="1:29" ht="15.8" x14ac:dyDescent="0.25">
      <c r="A2466" s="337" t="s">
        <v>1723</v>
      </c>
      <c r="B2466" s="337" t="s">
        <v>10362</v>
      </c>
      <c r="C2466" s="337" t="s">
        <v>1821</v>
      </c>
      <c r="D2466" s="337" t="s">
        <v>449</v>
      </c>
      <c r="E2466" s="337" t="s">
        <v>8440</v>
      </c>
      <c r="F2466" s="338">
        <v>43519</v>
      </c>
      <c r="G2466" s="337" t="s">
        <v>7712</v>
      </c>
      <c r="H2466" s="338">
        <v>43556</v>
      </c>
      <c r="I2466" s="337" t="s">
        <v>19695</v>
      </c>
      <c r="J2466" s="337" t="s">
        <v>36</v>
      </c>
      <c r="K2466" s="337" t="s">
        <v>19695</v>
      </c>
      <c r="L2466" s="337" t="s">
        <v>19695</v>
      </c>
      <c r="M2466" s="337" t="s">
        <v>19695</v>
      </c>
      <c r="N2466" s="337" t="s">
        <v>19695</v>
      </c>
      <c r="O2466" s="337" t="s">
        <v>19695</v>
      </c>
      <c r="P2466" s="337" t="s">
        <v>19695</v>
      </c>
      <c r="Q2466" s="337" t="s">
        <v>19695</v>
      </c>
      <c r="R2466" s="337" t="s">
        <v>130</v>
      </c>
      <c r="S2466" s="337" t="s">
        <v>928</v>
      </c>
      <c r="T2466" s="337" t="s">
        <v>1312</v>
      </c>
      <c r="U2466" s="337" t="s">
        <v>2723</v>
      </c>
      <c r="V2466" s="337">
        <v>8</v>
      </c>
      <c r="W2466" s="337" t="s">
        <v>19695</v>
      </c>
      <c r="X2466" s="337" t="s">
        <v>19695</v>
      </c>
      <c r="Y2466" s="337" t="s">
        <v>19695</v>
      </c>
      <c r="Z2466" s="337" t="s">
        <v>1728</v>
      </c>
      <c r="AA2466" s="337" t="s">
        <v>717</v>
      </c>
      <c r="AB2466" s="337" t="s">
        <v>718</v>
      </c>
      <c r="AC2466" s="337" t="s">
        <v>14011</v>
      </c>
    </row>
    <row r="2467" spans="1:29" ht="15.8" x14ac:dyDescent="0.25">
      <c r="A2467" s="337" t="s">
        <v>1723</v>
      </c>
      <c r="B2467" s="337" t="s">
        <v>9289</v>
      </c>
      <c r="C2467" s="337" t="s">
        <v>1821</v>
      </c>
      <c r="D2467" s="337" t="s">
        <v>449</v>
      </c>
      <c r="E2467" s="337" t="s">
        <v>7239</v>
      </c>
      <c r="F2467" s="338">
        <v>43424</v>
      </c>
      <c r="G2467" s="337" t="s">
        <v>7712</v>
      </c>
      <c r="H2467" s="338">
        <v>43556</v>
      </c>
      <c r="I2467" s="337" t="s">
        <v>19695</v>
      </c>
      <c r="J2467" s="337" t="s">
        <v>36</v>
      </c>
      <c r="K2467" s="337" t="s">
        <v>19695</v>
      </c>
      <c r="L2467" s="337" t="s">
        <v>19695</v>
      </c>
      <c r="M2467" s="337" t="s">
        <v>19695</v>
      </c>
      <c r="N2467" s="337" t="s">
        <v>19695</v>
      </c>
      <c r="O2467" s="337" t="s">
        <v>19695</v>
      </c>
      <c r="P2467" s="337" t="s">
        <v>19695</v>
      </c>
      <c r="Q2467" s="337" t="s">
        <v>19695</v>
      </c>
      <c r="R2467" s="337" t="s">
        <v>136</v>
      </c>
      <c r="S2467" s="337" t="s">
        <v>6704</v>
      </c>
      <c r="T2467" s="337" t="s">
        <v>6704</v>
      </c>
      <c r="U2467" s="337" t="s">
        <v>9290</v>
      </c>
      <c r="V2467" s="337">
        <v>10</v>
      </c>
      <c r="W2467" s="337" t="s">
        <v>19695</v>
      </c>
      <c r="X2467" s="337" t="s">
        <v>19695</v>
      </c>
      <c r="Y2467" s="337" t="s">
        <v>19695</v>
      </c>
      <c r="Z2467" s="337" t="s">
        <v>1728</v>
      </c>
      <c r="AA2467" s="337" t="s">
        <v>717</v>
      </c>
      <c r="AB2467" s="337" t="s">
        <v>718</v>
      </c>
      <c r="AC2467" s="337" t="s">
        <v>14046</v>
      </c>
    </row>
    <row r="2468" spans="1:29" ht="15.8" x14ac:dyDescent="0.25">
      <c r="A2468" s="337" t="s">
        <v>1723</v>
      </c>
      <c r="B2468" s="337" t="s">
        <v>11285</v>
      </c>
      <c r="C2468" s="337" t="s">
        <v>1821</v>
      </c>
      <c r="D2468" s="337" t="s">
        <v>449</v>
      </c>
      <c r="E2468" s="337" t="s">
        <v>10396</v>
      </c>
      <c r="F2468" s="338">
        <v>43550</v>
      </c>
      <c r="G2468" s="337" t="s">
        <v>7712</v>
      </c>
      <c r="H2468" s="338">
        <v>43556</v>
      </c>
      <c r="I2468" s="337" t="s">
        <v>19695</v>
      </c>
      <c r="J2468" s="337" t="s">
        <v>36</v>
      </c>
      <c r="K2468" s="337" t="s">
        <v>19695</v>
      </c>
      <c r="L2468" s="337" t="s">
        <v>19695</v>
      </c>
      <c r="M2468" s="337" t="s">
        <v>19695</v>
      </c>
      <c r="N2468" s="337" t="s">
        <v>19695</v>
      </c>
      <c r="O2468" s="337" t="s">
        <v>19695</v>
      </c>
      <c r="P2468" s="337" t="s">
        <v>19695</v>
      </c>
      <c r="Q2468" s="337" t="s">
        <v>19695</v>
      </c>
      <c r="R2468" s="337" t="s">
        <v>136</v>
      </c>
      <c r="S2468" s="337" t="s">
        <v>950</v>
      </c>
      <c r="T2468" s="337" t="s">
        <v>951</v>
      </c>
      <c r="U2468" s="337" t="s">
        <v>952</v>
      </c>
      <c r="V2468" s="337">
        <v>6</v>
      </c>
      <c r="W2468" s="337" t="s">
        <v>19695</v>
      </c>
      <c r="X2468" s="337" t="s">
        <v>19695</v>
      </c>
      <c r="Y2468" s="337" t="s">
        <v>19695</v>
      </c>
      <c r="Z2468" s="337" t="s">
        <v>1745</v>
      </c>
      <c r="AA2468" s="337" t="s">
        <v>761</v>
      </c>
      <c r="AB2468" s="337" t="s">
        <v>762</v>
      </c>
      <c r="AC2468" s="337" t="s">
        <v>13980</v>
      </c>
    </row>
    <row r="2469" spans="1:29" ht="15.8" x14ac:dyDescent="0.25">
      <c r="A2469" s="337" t="s">
        <v>1723</v>
      </c>
      <c r="B2469" s="337" t="s">
        <v>11286</v>
      </c>
      <c r="C2469" s="337" t="s">
        <v>1821</v>
      </c>
      <c r="D2469" s="337" t="s">
        <v>449</v>
      </c>
      <c r="E2469" s="337" t="s">
        <v>7752</v>
      </c>
      <c r="F2469" s="338">
        <v>43548</v>
      </c>
      <c r="G2469" s="337" t="s">
        <v>7712</v>
      </c>
      <c r="H2469" s="338">
        <v>43556</v>
      </c>
      <c r="I2469" s="337" t="s">
        <v>19695</v>
      </c>
      <c r="J2469" s="337" t="s">
        <v>16</v>
      </c>
      <c r="K2469" s="337" t="s">
        <v>19695</v>
      </c>
      <c r="L2469" s="337" t="s">
        <v>19695</v>
      </c>
      <c r="M2469" s="337" t="s">
        <v>19695</v>
      </c>
      <c r="N2469" s="337" t="s">
        <v>19695</v>
      </c>
      <c r="O2469" s="337" t="s">
        <v>19695</v>
      </c>
      <c r="P2469" s="337" t="s">
        <v>19695</v>
      </c>
      <c r="Q2469" s="337" t="s">
        <v>19695</v>
      </c>
      <c r="R2469" s="337" t="s">
        <v>136</v>
      </c>
      <c r="S2469" s="337" t="s">
        <v>950</v>
      </c>
      <c r="T2469" s="337" t="s">
        <v>951</v>
      </c>
      <c r="U2469" s="337" t="s">
        <v>952</v>
      </c>
      <c r="V2469" s="337">
        <v>6</v>
      </c>
      <c r="W2469" s="337" t="s">
        <v>19695</v>
      </c>
      <c r="X2469" s="337" t="s">
        <v>19695</v>
      </c>
      <c r="Y2469" s="337" t="s">
        <v>19695</v>
      </c>
      <c r="Z2469" s="337" t="s">
        <v>1745</v>
      </c>
      <c r="AA2469" s="337" t="s">
        <v>761</v>
      </c>
      <c r="AB2469" s="337" t="s">
        <v>762</v>
      </c>
      <c r="AC2469" s="337" t="s">
        <v>13980</v>
      </c>
    </row>
    <row r="2470" spans="1:29" ht="15.8" x14ac:dyDescent="0.25">
      <c r="A2470" s="337" t="s">
        <v>1723</v>
      </c>
      <c r="B2470" s="337" t="s">
        <v>10748</v>
      </c>
      <c r="C2470" s="337" t="s">
        <v>1821</v>
      </c>
      <c r="D2470" s="337" t="s">
        <v>449</v>
      </c>
      <c r="E2470" s="337" t="s">
        <v>7463</v>
      </c>
      <c r="F2470" s="338">
        <v>43539</v>
      </c>
      <c r="G2470" s="337" t="s">
        <v>7712</v>
      </c>
      <c r="H2470" s="338">
        <v>43556</v>
      </c>
      <c r="I2470" s="337" t="s">
        <v>19695</v>
      </c>
      <c r="J2470" s="337" t="s">
        <v>16</v>
      </c>
      <c r="K2470" s="337" t="s">
        <v>19695</v>
      </c>
      <c r="L2470" s="337" t="s">
        <v>19695</v>
      </c>
      <c r="M2470" s="337" t="s">
        <v>19695</v>
      </c>
      <c r="N2470" s="337" t="s">
        <v>19695</v>
      </c>
      <c r="O2470" s="337" t="s">
        <v>19695</v>
      </c>
      <c r="P2470" s="337" t="s">
        <v>19695</v>
      </c>
      <c r="Q2470" s="337" t="s">
        <v>19695</v>
      </c>
      <c r="R2470" s="337" t="s">
        <v>52</v>
      </c>
      <c r="S2470" s="337" t="s">
        <v>52</v>
      </c>
      <c r="T2470" s="337" t="s">
        <v>52</v>
      </c>
      <c r="U2470" s="337" t="s">
        <v>10749</v>
      </c>
      <c r="V2470" s="337">
        <v>10</v>
      </c>
      <c r="W2470" s="337" t="s">
        <v>19695</v>
      </c>
      <c r="X2470" s="337" t="s">
        <v>19695</v>
      </c>
      <c r="Y2470" s="337" t="s">
        <v>19695</v>
      </c>
      <c r="Z2470" s="337" t="s">
        <v>1745</v>
      </c>
      <c r="AA2470" s="337" t="s">
        <v>717</v>
      </c>
      <c r="AB2470" s="337" t="s">
        <v>718</v>
      </c>
      <c r="AC2470" s="337" t="s">
        <v>13992</v>
      </c>
    </row>
    <row r="2471" spans="1:29" ht="15.8" x14ac:dyDescent="0.25">
      <c r="A2471" s="337" t="s">
        <v>1723</v>
      </c>
      <c r="B2471" s="337" t="s">
        <v>10704</v>
      </c>
      <c r="C2471" s="337" t="s">
        <v>1725</v>
      </c>
      <c r="D2471" s="337" t="s">
        <v>13527</v>
      </c>
      <c r="E2471" s="337" t="s">
        <v>10705</v>
      </c>
      <c r="F2471" s="338">
        <v>43555</v>
      </c>
      <c r="G2471" s="337" t="s">
        <v>10705</v>
      </c>
      <c r="H2471" s="338">
        <v>43555</v>
      </c>
      <c r="I2471" s="337" t="s">
        <v>19695</v>
      </c>
      <c r="J2471" s="337" t="s">
        <v>16</v>
      </c>
      <c r="K2471" s="337" t="s">
        <v>19695</v>
      </c>
      <c r="L2471" s="337" t="s">
        <v>19695</v>
      </c>
      <c r="M2471" s="337" t="s">
        <v>19695</v>
      </c>
      <c r="N2471" s="337" t="s">
        <v>19695</v>
      </c>
      <c r="O2471" s="337" t="s">
        <v>19695</v>
      </c>
      <c r="P2471" s="337" t="s">
        <v>19695</v>
      </c>
      <c r="Q2471" s="337" t="s">
        <v>19695</v>
      </c>
      <c r="R2471" s="337" t="s">
        <v>98</v>
      </c>
      <c r="S2471" s="337" t="s">
        <v>121</v>
      </c>
      <c r="T2471" s="337" t="s">
        <v>6299</v>
      </c>
      <c r="U2471" s="337" t="s">
        <v>419</v>
      </c>
      <c r="V2471" s="337">
        <v>8</v>
      </c>
      <c r="W2471" s="337" t="s">
        <v>19695</v>
      </c>
      <c r="X2471" s="337" t="s">
        <v>19695</v>
      </c>
      <c r="Y2471" s="337" t="s">
        <v>19695</v>
      </c>
      <c r="Z2471" s="337" t="s">
        <v>1753</v>
      </c>
      <c r="AA2471" s="337" t="s">
        <v>717</v>
      </c>
      <c r="AB2471" s="337" t="s">
        <v>718</v>
      </c>
      <c r="AC2471" s="337" t="s">
        <v>13978</v>
      </c>
    </row>
    <row r="2472" spans="1:29" ht="15.8" x14ac:dyDescent="0.25">
      <c r="A2472" s="337" t="s">
        <v>1723</v>
      </c>
      <c r="B2472" s="337" t="s">
        <v>10706</v>
      </c>
      <c r="C2472" s="337" t="s">
        <v>1821</v>
      </c>
      <c r="D2472" s="337" t="s">
        <v>449</v>
      </c>
      <c r="E2472" s="337" t="s">
        <v>10705</v>
      </c>
      <c r="F2472" s="338">
        <v>43555</v>
      </c>
      <c r="G2472" s="337" t="s">
        <v>10705</v>
      </c>
      <c r="H2472" s="338">
        <v>43555</v>
      </c>
      <c r="I2472" s="337" t="s">
        <v>19695</v>
      </c>
      <c r="J2472" s="337" t="s">
        <v>36</v>
      </c>
      <c r="K2472" s="337" t="s">
        <v>19695</v>
      </c>
      <c r="L2472" s="337" t="s">
        <v>19695</v>
      </c>
      <c r="M2472" s="337" t="s">
        <v>19695</v>
      </c>
      <c r="N2472" s="337" t="s">
        <v>19695</v>
      </c>
      <c r="O2472" s="337" t="s">
        <v>19695</v>
      </c>
      <c r="P2472" s="337" t="s">
        <v>19695</v>
      </c>
      <c r="Q2472" s="337" t="s">
        <v>19695</v>
      </c>
      <c r="R2472" s="337" t="s">
        <v>98</v>
      </c>
      <c r="S2472" s="337" t="s">
        <v>121</v>
      </c>
      <c r="T2472" s="337" t="s">
        <v>419</v>
      </c>
      <c r="U2472" s="337" t="s">
        <v>419</v>
      </c>
      <c r="V2472" s="337">
        <v>8</v>
      </c>
      <c r="W2472" s="337" t="s">
        <v>19695</v>
      </c>
      <c r="X2472" s="337" t="s">
        <v>19695</v>
      </c>
      <c r="Y2472" s="337" t="s">
        <v>19695</v>
      </c>
      <c r="Z2472" s="337" t="s">
        <v>1753</v>
      </c>
      <c r="AA2472" s="337" t="s">
        <v>717</v>
      </c>
      <c r="AB2472" s="337" t="s">
        <v>718</v>
      </c>
      <c r="AC2472" s="337" t="s">
        <v>13978</v>
      </c>
    </row>
    <row r="2473" spans="1:29" ht="15.8" x14ac:dyDescent="0.25">
      <c r="A2473" s="337" t="s">
        <v>1723</v>
      </c>
      <c r="B2473" s="337" t="s">
        <v>1335</v>
      </c>
      <c r="C2473" s="337" t="s">
        <v>1821</v>
      </c>
      <c r="D2473" s="337" t="s">
        <v>449</v>
      </c>
      <c r="E2473" s="337" t="s">
        <v>1336</v>
      </c>
      <c r="F2473" s="338">
        <v>43554</v>
      </c>
      <c r="G2473" s="337" t="s">
        <v>1336</v>
      </c>
      <c r="H2473" s="338">
        <v>43554</v>
      </c>
      <c r="I2473" s="337" t="s">
        <v>19695</v>
      </c>
      <c r="J2473" s="337" t="s">
        <v>16</v>
      </c>
      <c r="K2473" s="337" t="s">
        <v>19695</v>
      </c>
      <c r="L2473" s="337" t="s">
        <v>19695</v>
      </c>
      <c r="M2473" s="337" t="s">
        <v>19695</v>
      </c>
      <c r="N2473" s="337" t="s">
        <v>19695</v>
      </c>
      <c r="O2473" s="337" t="s">
        <v>19695</v>
      </c>
      <c r="P2473" s="337" t="s">
        <v>19695</v>
      </c>
      <c r="Q2473" s="337" t="s">
        <v>19695</v>
      </c>
      <c r="R2473" s="337" t="s">
        <v>52</v>
      </c>
      <c r="S2473" s="337" t="s">
        <v>430</v>
      </c>
      <c r="T2473" s="337" t="s">
        <v>1337</v>
      </c>
      <c r="U2473" s="337" t="s">
        <v>1338</v>
      </c>
      <c r="V2473" s="337">
        <v>8</v>
      </c>
      <c r="W2473" s="337" t="s">
        <v>19695</v>
      </c>
      <c r="X2473" s="337" t="s">
        <v>19695</v>
      </c>
      <c r="Y2473" s="337" t="s">
        <v>19695</v>
      </c>
      <c r="Z2473" s="337" t="s">
        <v>1728</v>
      </c>
      <c r="AA2473" s="337" t="s">
        <v>717</v>
      </c>
      <c r="AB2473" s="337" t="s">
        <v>718</v>
      </c>
      <c r="AC2473" s="337" t="s">
        <v>13982</v>
      </c>
    </row>
    <row r="2474" spans="1:29" ht="15.8" x14ac:dyDescent="0.25">
      <c r="A2474" s="337" t="s">
        <v>1723</v>
      </c>
      <c r="B2474" s="337" t="s">
        <v>11272</v>
      </c>
      <c r="C2474" s="337" t="s">
        <v>1821</v>
      </c>
      <c r="D2474" s="337" t="s">
        <v>449</v>
      </c>
      <c r="E2474" s="337" t="s">
        <v>8453</v>
      </c>
      <c r="F2474" s="338">
        <v>43549</v>
      </c>
      <c r="G2474" s="337" t="s">
        <v>1336</v>
      </c>
      <c r="H2474" s="338">
        <v>43554</v>
      </c>
      <c r="I2474" s="337" t="s">
        <v>19695</v>
      </c>
      <c r="J2474" s="337" t="s">
        <v>16</v>
      </c>
      <c r="K2474" s="337" t="s">
        <v>19695</v>
      </c>
      <c r="L2474" s="337" t="s">
        <v>19695</v>
      </c>
      <c r="M2474" s="337" t="s">
        <v>19695</v>
      </c>
      <c r="N2474" s="337" t="s">
        <v>19695</v>
      </c>
      <c r="O2474" s="337" t="s">
        <v>19695</v>
      </c>
      <c r="P2474" s="337" t="s">
        <v>19695</v>
      </c>
      <c r="Q2474" s="337" t="s">
        <v>19695</v>
      </c>
      <c r="R2474" s="337" t="s">
        <v>136</v>
      </c>
      <c r="S2474" s="337" t="s">
        <v>950</v>
      </c>
      <c r="T2474" s="337" t="s">
        <v>951</v>
      </c>
      <c r="U2474" s="337" t="s">
        <v>952</v>
      </c>
      <c r="V2474" s="337">
        <v>6</v>
      </c>
      <c r="W2474" s="337" t="s">
        <v>19695</v>
      </c>
      <c r="X2474" s="337" t="s">
        <v>19695</v>
      </c>
      <c r="Y2474" s="337" t="s">
        <v>19695</v>
      </c>
      <c r="Z2474" s="337" t="s">
        <v>1745</v>
      </c>
      <c r="AA2474" s="337" t="s">
        <v>761</v>
      </c>
      <c r="AB2474" s="337" t="s">
        <v>762</v>
      </c>
      <c r="AC2474" s="337" t="s">
        <v>13980</v>
      </c>
    </row>
    <row r="2475" spans="1:29" ht="15.8" x14ac:dyDescent="0.25">
      <c r="A2475" s="337" t="s">
        <v>1723</v>
      </c>
      <c r="B2475" s="337" t="s">
        <v>949</v>
      </c>
      <c r="C2475" s="337" t="s">
        <v>1821</v>
      </c>
      <c r="D2475" s="337" t="s">
        <v>449</v>
      </c>
      <c r="E2475" s="337" t="s">
        <v>8265</v>
      </c>
      <c r="F2475" s="338">
        <v>43547</v>
      </c>
      <c r="G2475" s="337" t="s">
        <v>1336</v>
      </c>
      <c r="H2475" s="338">
        <v>43554</v>
      </c>
      <c r="I2475" s="337" t="s">
        <v>19695</v>
      </c>
      <c r="J2475" s="337" t="s">
        <v>16</v>
      </c>
      <c r="K2475" s="337" t="s">
        <v>19695</v>
      </c>
      <c r="L2475" s="337" t="s">
        <v>19695</v>
      </c>
      <c r="M2475" s="337" t="s">
        <v>19695</v>
      </c>
      <c r="N2475" s="337" t="s">
        <v>19695</v>
      </c>
      <c r="O2475" s="337" t="s">
        <v>19695</v>
      </c>
      <c r="P2475" s="337" t="s">
        <v>19695</v>
      </c>
      <c r="Q2475" s="337" t="s">
        <v>19695</v>
      </c>
      <c r="R2475" s="337" t="s">
        <v>136</v>
      </c>
      <c r="S2475" s="337" t="s">
        <v>950</v>
      </c>
      <c r="T2475" s="337" t="s">
        <v>951</v>
      </c>
      <c r="U2475" s="337" t="s">
        <v>952</v>
      </c>
      <c r="V2475" s="337">
        <v>6</v>
      </c>
      <c r="W2475" s="337" t="s">
        <v>19695</v>
      </c>
      <c r="X2475" s="337" t="s">
        <v>19695</v>
      </c>
      <c r="Y2475" s="337" t="s">
        <v>19695</v>
      </c>
      <c r="Z2475" s="337" t="s">
        <v>1745</v>
      </c>
      <c r="AA2475" s="337" t="s">
        <v>761</v>
      </c>
      <c r="AB2475" s="337" t="s">
        <v>762</v>
      </c>
      <c r="AC2475" s="337" t="s">
        <v>13980</v>
      </c>
    </row>
    <row r="2476" spans="1:29" ht="15.8" x14ac:dyDescent="0.25">
      <c r="A2476" s="337" t="s">
        <v>1723</v>
      </c>
      <c r="B2476" s="337" t="s">
        <v>11275</v>
      </c>
      <c r="C2476" s="337" t="s">
        <v>1725</v>
      </c>
      <c r="D2476" s="337" t="s">
        <v>1726</v>
      </c>
      <c r="E2476" s="337" t="s">
        <v>8265</v>
      </c>
      <c r="F2476" s="338">
        <v>43547</v>
      </c>
      <c r="G2476" s="337" t="s">
        <v>1336</v>
      </c>
      <c r="H2476" s="338">
        <v>43554</v>
      </c>
      <c r="I2476" s="337" t="s">
        <v>19695</v>
      </c>
      <c r="J2476" s="337" t="s">
        <v>16</v>
      </c>
      <c r="K2476" s="337" t="s">
        <v>19695</v>
      </c>
      <c r="L2476" s="337" t="s">
        <v>19695</v>
      </c>
      <c r="M2476" s="337" t="s">
        <v>19695</v>
      </c>
      <c r="N2476" s="337" t="s">
        <v>19695</v>
      </c>
      <c r="O2476" s="337" t="s">
        <v>19695</v>
      </c>
      <c r="P2476" s="337" t="s">
        <v>19695</v>
      </c>
      <c r="Q2476" s="337" t="s">
        <v>19695</v>
      </c>
      <c r="R2476" s="337" t="s">
        <v>136</v>
      </c>
      <c r="S2476" s="337" t="s">
        <v>950</v>
      </c>
      <c r="T2476" s="337" t="s">
        <v>951</v>
      </c>
      <c r="U2476" s="337" t="s">
        <v>952</v>
      </c>
      <c r="V2476" s="337">
        <v>6</v>
      </c>
      <c r="W2476" s="337" t="s">
        <v>19695</v>
      </c>
      <c r="X2476" s="337" t="s">
        <v>19695</v>
      </c>
      <c r="Y2476" s="337" t="s">
        <v>19695</v>
      </c>
      <c r="Z2476" s="337" t="s">
        <v>1745</v>
      </c>
      <c r="AA2476" s="337" t="s">
        <v>761</v>
      </c>
      <c r="AB2476" s="337" t="s">
        <v>762</v>
      </c>
      <c r="AC2476" s="337" t="s">
        <v>13980</v>
      </c>
    </row>
    <row r="2477" spans="1:29" ht="15.8" x14ac:dyDescent="0.25">
      <c r="A2477" s="337" t="s">
        <v>1723</v>
      </c>
      <c r="B2477" s="337" t="s">
        <v>1428</v>
      </c>
      <c r="C2477" s="337" t="s">
        <v>1821</v>
      </c>
      <c r="D2477" s="337" t="s">
        <v>449</v>
      </c>
      <c r="E2477" s="337" t="s">
        <v>7140</v>
      </c>
      <c r="F2477" s="338">
        <v>43521</v>
      </c>
      <c r="G2477" s="337" t="s">
        <v>1336</v>
      </c>
      <c r="H2477" s="338">
        <v>43554</v>
      </c>
      <c r="I2477" s="337" t="s">
        <v>19695</v>
      </c>
      <c r="J2477" s="337" t="s">
        <v>16</v>
      </c>
      <c r="K2477" s="337" t="s">
        <v>19695</v>
      </c>
      <c r="L2477" s="337" t="s">
        <v>19695</v>
      </c>
      <c r="M2477" s="337" t="s">
        <v>19695</v>
      </c>
      <c r="N2477" s="337" t="s">
        <v>19695</v>
      </c>
      <c r="O2477" s="337" t="s">
        <v>19695</v>
      </c>
      <c r="P2477" s="337" t="s">
        <v>19695</v>
      </c>
      <c r="Q2477" s="337" t="s">
        <v>19695</v>
      </c>
      <c r="R2477" s="337" t="s">
        <v>35</v>
      </c>
      <c r="S2477" s="337" t="s">
        <v>404</v>
      </c>
      <c r="T2477" s="337" t="s">
        <v>1429</v>
      </c>
      <c r="U2477" s="337" t="s">
        <v>1430</v>
      </c>
      <c r="V2477" s="337">
        <v>8</v>
      </c>
      <c r="W2477" s="337" t="s">
        <v>19695</v>
      </c>
      <c r="X2477" s="337" t="s">
        <v>19695</v>
      </c>
      <c r="Y2477" s="337" t="s">
        <v>19695</v>
      </c>
      <c r="Z2477" s="337" t="s">
        <v>1753</v>
      </c>
      <c r="AA2477" s="337" t="s">
        <v>735</v>
      </c>
      <c r="AB2477" s="337" t="s">
        <v>718</v>
      </c>
      <c r="AC2477" s="337" t="s">
        <v>15505</v>
      </c>
    </row>
    <row r="2478" spans="1:29" ht="15.8" x14ac:dyDescent="0.25">
      <c r="A2478" s="337" t="s">
        <v>1723</v>
      </c>
      <c r="B2478" s="337" t="s">
        <v>7427</v>
      </c>
      <c r="C2478" s="337" t="s">
        <v>1821</v>
      </c>
      <c r="D2478" s="337" t="s">
        <v>449</v>
      </c>
      <c r="E2478" s="337" t="s">
        <v>7425</v>
      </c>
      <c r="F2478" s="338">
        <v>43501</v>
      </c>
      <c r="G2478" s="337" t="s">
        <v>1336</v>
      </c>
      <c r="H2478" s="338">
        <v>43554</v>
      </c>
      <c r="I2478" s="337" t="s">
        <v>19695</v>
      </c>
      <c r="J2478" s="337" t="s">
        <v>36</v>
      </c>
      <c r="K2478" s="337" t="s">
        <v>19695</v>
      </c>
      <c r="L2478" s="337" t="s">
        <v>19695</v>
      </c>
      <c r="M2478" s="337" t="s">
        <v>19695</v>
      </c>
      <c r="N2478" s="337" t="s">
        <v>19695</v>
      </c>
      <c r="O2478" s="337" t="s">
        <v>19695</v>
      </c>
      <c r="P2478" s="337" t="s">
        <v>19695</v>
      </c>
      <c r="Q2478" s="337" t="s">
        <v>19695</v>
      </c>
      <c r="R2478" s="337" t="s">
        <v>1225</v>
      </c>
      <c r="S2478" s="337" t="s">
        <v>100</v>
      </c>
      <c r="T2478" s="337" t="s">
        <v>5281</v>
      </c>
      <c r="U2478" s="337" t="s">
        <v>7428</v>
      </c>
      <c r="V2478" s="337">
        <v>8</v>
      </c>
      <c r="W2478" s="337" t="s">
        <v>19695</v>
      </c>
      <c r="X2478" s="337" t="s">
        <v>19695</v>
      </c>
      <c r="Y2478" s="337" t="s">
        <v>19695</v>
      </c>
      <c r="Z2478" s="337" t="s">
        <v>1753</v>
      </c>
      <c r="AA2478" s="337" t="s">
        <v>735</v>
      </c>
      <c r="AB2478" s="337" t="s">
        <v>718</v>
      </c>
      <c r="AC2478" s="337" t="s">
        <v>13978</v>
      </c>
    </row>
    <row r="2479" spans="1:29" ht="15.8" x14ac:dyDescent="0.25">
      <c r="A2479" s="337" t="s">
        <v>1723</v>
      </c>
      <c r="B2479" s="337" t="s">
        <v>10382</v>
      </c>
      <c r="C2479" s="337" t="s">
        <v>1821</v>
      </c>
      <c r="D2479" s="337" t="s">
        <v>449</v>
      </c>
      <c r="E2479" s="337" t="s">
        <v>7324</v>
      </c>
      <c r="F2479" s="338">
        <v>43496</v>
      </c>
      <c r="G2479" s="337" t="s">
        <v>1336</v>
      </c>
      <c r="H2479" s="338">
        <v>43554</v>
      </c>
      <c r="I2479" s="337" t="s">
        <v>19695</v>
      </c>
      <c r="J2479" s="337" t="s">
        <v>16</v>
      </c>
      <c r="K2479" s="337" t="s">
        <v>19695</v>
      </c>
      <c r="L2479" s="337" t="s">
        <v>19695</v>
      </c>
      <c r="M2479" s="337" t="s">
        <v>19695</v>
      </c>
      <c r="N2479" s="337" t="s">
        <v>19695</v>
      </c>
      <c r="O2479" s="337" t="s">
        <v>19695</v>
      </c>
      <c r="P2479" s="337" t="s">
        <v>19695</v>
      </c>
      <c r="Q2479" s="337" t="s">
        <v>19695</v>
      </c>
      <c r="R2479" s="337" t="s">
        <v>56</v>
      </c>
      <c r="S2479" s="337" t="s">
        <v>79</v>
      </c>
      <c r="T2479" s="337" t="s">
        <v>78</v>
      </c>
      <c r="U2479" s="337" t="s">
        <v>3784</v>
      </c>
      <c r="V2479" s="337">
        <v>8</v>
      </c>
      <c r="W2479" s="337" t="s">
        <v>19695</v>
      </c>
      <c r="X2479" s="337" t="s">
        <v>19695</v>
      </c>
      <c r="Y2479" s="337" t="s">
        <v>19695</v>
      </c>
      <c r="Z2479" s="337" t="s">
        <v>1753</v>
      </c>
      <c r="AA2479" s="337" t="s">
        <v>735</v>
      </c>
      <c r="AB2479" s="337" t="s">
        <v>718</v>
      </c>
      <c r="AC2479" s="337" t="s">
        <v>15524</v>
      </c>
    </row>
    <row r="2480" spans="1:29" ht="15.8" x14ac:dyDescent="0.25">
      <c r="A2480" s="337" t="s">
        <v>1723</v>
      </c>
      <c r="B2480" s="337" t="s">
        <v>10321</v>
      </c>
      <c r="C2480" s="337" t="s">
        <v>1821</v>
      </c>
      <c r="D2480" s="337" t="s">
        <v>449</v>
      </c>
      <c r="E2480" s="337" t="s">
        <v>389</v>
      </c>
      <c r="F2480" s="338">
        <v>43524</v>
      </c>
      <c r="G2480" s="337" t="s">
        <v>7720</v>
      </c>
      <c r="H2480" s="338">
        <v>43553</v>
      </c>
      <c r="I2480" s="337" t="s">
        <v>19695</v>
      </c>
      <c r="J2480" s="337" t="s">
        <v>16</v>
      </c>
      <c r="K2480" s="337" t="s">
        <v>19695</v>
      </c>
      <c r="L2480" s="337" t="s">
        <v>19695</v>
      </c>
      <c r="M2480" s="337" t="s">
        <v>19695</v>
      </c>
      <c r="N2480" s="337" t="s">
        <v>19695</v>
      </c>
      <c r="O2480" s="337" t="s">
        <v>19695</v>
      </c>
      <c r="P2480" s="337" t="s">
        <v>19695</v>
      </c>
      <c r="Q2480" s="337" t="s">
        <v>19695</v>
      </c>
      <c r="R2480" s="337" t="s">
        <v>75</v>
      </c>
      <c r="S2480" s="337" t="s">
        <v>417</v>
      </c>
      <c r="T2480" s="337" t="s">
        <v>8276</v>
      </c>
      <c r="U2480" s="337" t="s">
        <v>10322</v>
      </c>
      <c r="V2480" s="337">
        <v>10</v>
      </c>
      <c r="W2480" s="337" t="s">
        <v>19695</v>
      </c>
      <c r="X2480" s="337" t="s">
        <v>19695</v>
      </c>
      <c r="Y2480" s="337" t="s">
        <v>19695</v>
      </c>
      <c r="Z2480" s="337" t="s">
        <v>1728</v>
      </c>
      <c r="AA2480" s="337" t="s">
        <v>717</v>
      </c>
      <c r="AB2480" s="337" t="s">
        <v>718</v>
      </c>
      <c r="AC2480" s="337" t="s">
        <v>13980</v>
      </c>
    </row>
    <row r="2481" spans="1:29" ht="15.8" x14ac:dyDescent="0.25">
      <c r="A2481" s="337" t="s">
        <v>1723</v>
      </c>
      <c r="B2481" s="337" t="s">
        <v>10951</v>
      </c>
      <c r="C2481" s="337" t="s">
        <v>1821</v>
      </c>
      <c r="D2481" s="337" t="s">
        <v>449</v>
      </c>
      <c r="E2481" s="337" t="s">
        <v>7143</v>
      </c>
      <c r="F2481" s="338">
        <v>43536</v>
      </c>
      <c r="G2481" s="337" t="s">
        <v>7720</v>
      </c>
      <c r="H2481" s="338">
        <v>43553</v>
      </c>
      <c r="I2481" s="337" t="s">
        <v>19695</v>
      </c>
      <c r="J2481" s="337" t="s">
        <v>36</v>
      </c>
      <c r="K2481" s="337" t="s">
        <v>19695</v>
      </c>
      <c r="L2481" s="337" t="s">
        <v>19695</v>
      </c>
      <c r="M2481" s="337" t="s">
        <v>19695</v>
      </c>
      <c r="N2481" s="337" t="s">
        <v>19695</v>
      </c>
      <c r="O2481" s="337" t="s">
        <v>19695</v>
      </c>
      <c r="P2481" s="337" t="s">
        <v>19695</v>
      </c>
      <c r="Q2481" s="337" t="s">
        <v>19695</v>
      </c>
      <c r="R2481" s="337" t="s">
        <v>52</v>
      </c>
      <c r="S2481" s="337" t="s">
        <v>93</v>
      </c>
      <c r="T2481" s="337" t="s">
        <v>1819</v>
      </c>
      <c r="U2481" s="337" t="s">
        <v>10952</v>
      </c>
      <c r="V2481" s="337">
        <v>4</v>
      </c>
      <c r="W2481" s="337" t="s">
        <v>19695</v>
      </c>
      <c r="X2481" s="337" t="s">
        <v>19695</v>
      </c>
      <c r="Y2481" s="337" t="s">
        <v>19695</v>
      </c>
      <c r="Z2481" s="337" t="s">
        <v>1745</v>
      </c>
      <c r="AA2481" s="337" t="s">
        <v>897</v>
      </c>
      <c r="AB2481" s="337" t="s">
        <v>854</v>
      </c>
      <c r="AC2481" s="337" t="s">
        <v>15290</v>
      </c>
    </row>
    <row r="2482" spans="1:29" ht="15.8" x14ac:dyDescent="0.25">
      <c r="A2482" s="337" t="s">
        <v>1723</v>
      </c>
      <c r="B2482" s="337" t="s">
        <v>9063</v>
      </c>
      <c r="C2482" s="337" t="s">
        <v>1821</v>
      </c>
      <c r="D2482" s="337" t="s">
        <v>449</v>
      </c>
      <c r="E2482" s="337" t="s">
        <v>7715</v>
      </c>
      <c r="F2482" s="338">
        <v>43544</v>
      </c>
      <c r="G2482" s="337" t="s">
        <v>7720</v>
      </c>
      <c r="H2482" s="338">
        <v>43553</v>
      </c>
      <c r="I2482" s="337" t="s">
        <v>19695</v>
      </c>
      <c r="J2482" s="337" t="s">
        <v>36</v>
      </c>
      <c r="K2482" s="337" t="s">
        <v>19695</v>
      </c>
      <c r="L2482" s="337" t="s">
        <v>19695</v>
      </c>
      <c r="M2482" s="337" t="s">
        <v>19695</v>
      </c>
      <c r="N2482" s="337" t="s">
        <v>19695</v>
      </c>
      <c r="O2482" s="337" t="s">
        <v>19695</v>
      </c>
      <c r="P2482" s="337" t="s">
        <v>19695</v>
      </c>
      <c r="Q2482" s="337" t="s">
        <v>19695</v>
      </c>
      <c r="R2482" s="337" t="s">
        <v>136</v>
      </c>
      <c r="S2482" s="337" t="s">
        <v>950</v>
      </c>
      <c r="T2482" s="337" t="s">
        <v>951</v>
      </c>
      <c r="U2482" s="337" t="s">
        <v>952</v>
      </c>
      <c r="V2482" s="337">
        <v>6</v>
      </c>
      <c r="W2482" s="337" t="s">
        <v>19695</v>
      </c>
      <c r="X2482" s="337" t="s">
        <v>19695</v>
      </c>
      <c r="Y2482" s="337" t="s">
        <v>19695</v>
      </c>
      <c r="Z2482" s="337" t="s">
        <v>1745</v>
      </c>
      <c r="AA2482" s="337" t="s">
        <v>761</v>
      </c>
      <c r="AB2482" s="337" t="s">
        <v>762</v>
      </c>
      <c r="AC2482" s="337" t="s">
        <v>15290</v>
      </c>
    </row>
    <row r="2483" spans="1:29" ht="15.8" x14ac:dyDescent="0.25">
      <c r="A2483" s="337" t="s">
        <v>1723</v>
      </c>
      <c r="B2483" s="337" t="s">
        <v>9057</v>
      </c>
      <c r="C2483" s="337" t="s">
        <v>1821</v>
      </c>
      <c r="D2483" s="337" t="s">
        <v>449</v>
      </c>
      <c r="E2483" s="337" t="s">
        <v>7715</v>
      </c>
      <c r="F2483" s="338">
        <v>43544</v>
      </c>
      <c r="G2483" s="337" t="s">
        <v>7720</v>
      </c>
      <c r="H2483" s="338">
        <v>43553</v>
      </c>
      <c r="I2483" s="337" t="s">
        <v>19695</v>
      </c>
      <c r="J2483" s="337" t="s">
        <v>16</v>
      </c>
      <c r="K2483" s="337" t="s">
        <v>19695</v>
      </c>
      <c r="L2483" s="337" t="s">
        <v>19695</v>
      </c>
      <c r="M2483" s="337" t="s">
        <v>19695</v>
      </c>
      <c r="N2483" s="337" t="s">
        <v>19695</v>
      </c>
      <c r="O2483" s="337" t="s">
        <v>19695</v>
      </c>
      <c r="P2483" s="337" t="s">
        <v>19695</v>
      </c>
      <c r="Q2483" s="337" t="s">
        <v>19695</v>
      </c>
      <c r="R2483" s="337" t="s">
        <v>136</v>
      </c>
      <c r="S2483" s="337" t="s">
        <v>950</v>
      </c>
      <c r="T2483" s="337" t="s">
        <v>951</v>
      </c>
      <c r="U2483" s="337" t="s">
        <v>952</v>
      </c>
      <c r="V2483" s="337">
        <v>6</v>
      </c>
      <c r="W2483" s="337" t="s">
        <v>19695</v>
      </c>
      <c r="X2483" s="337" t="s">
        <v>19695</v>
      </c>
      <c r="Y2483" s="337" t="s">
        <v>19695</v>
      </c>
      <c r="Z2483" s="337" t="s">
        <v>1745</v>
      </c>
      <c r="AA2483" s="337" t="s">
        <v>761</v>
      </c>
      <c r="AB2483" s="337" t="s">
        <v>762</v>
      </c>
      <c r="AC2483" s="337" t="s">
        <v>15290</v>
      </c>
    </row>
    <row r="2484" spans="1:29" ht="15.8" x14ac:dyDescent="0.25">
      <c r="A2484" s="337" t="s">
        <v>1723</v>
      </c>
      <c r="B2484" s="337" t="s">
        <v>11281</v>
      </c>
      <c r="C2484" s="337" t="s">
        <v>1821</v>
      </c>
      <c r="D2484" s="337" t="s">
        <v>449</v>
      </c>
      <c r="E2484" s="337" t="s">
        <v>7752</v>
      </c>
      <c r="F2484" s="338">
        <v>43548</v>
      </c>
      <c r="G2484" s="337" t="s">
        <v>7720</v>
      </c>
      <c r="H2484" s="338">
        <v>43553</v>
      </c>
      <c r="I2484" s="337" t="s">
        <v>19695</v>
      </c>
      <c r="J2484" s="337" t="s">
        <v>16</v>
      </c>
      <c r="K2484" s="337" t="s">
        <v>19695</v>
      </c>
      <c r="L2484" s="337" t="s">
        <v>19695</v>
      </c>
      <c r="M2484" s="337" t="s">
        <v>19695</v>
      </c>
      <c r="N2484" s="337" t="s">
        <v>19695</v>
      </c>
      <c r="O2484" s="337" t="s">
        <v>19695</v>
      </c>
      <c r="P2484" s="337" t="s">
        <v>19695</v>
      </c>
      <c r="Q2484" s="337" t="s">
        <v>19695</v>
      </c>
      <c r="R2484" s="337" t="s">
        <v>136</v>
      </c>
      <c r="S2484" s="337" t="s">
        <v>950</v>
      </c>
      <c r="T2484" s="337" t="s">
        <v>951</v>
      </c>
      <c r="U2484" s="337" t="s">
        <v>952</v>
      </c>
      <c r="V2484" s="337">
        <v>6</v>
      </c>
      <c r="W2484" s="337" t="s">
        <v>19695</v>
      </c>
      <c r="X2484" s="337" t="s">
        <v>19695</v>
      </c>
      <c r="Y2484" s="337" t="s">
        <v>19695</v>
      </c>
      <c r="Z2484" s="337" t="s">
        <v>1745</v>
      </c>
      <c r="AA2484" s="337" t="s">
        <v>761</v>
      </c>
      <c r="AB2484" s="337" t="s">
        <v>762</v>
      </c>
      <c r="AC2484" s="337" t="s">
        <v>15290</v>
      </c>
    </row>
    <row r="2485" spans="1:29" ht="15.8" x14ac:dyDescent="0.25">
      <c r="A2485" s="337" t="s">
        <v>1723</v>
      </c>
      <c r="B2485" s="337" t="s">
        <v>9054</v>
      </c>
      <c r="C2485" s="337" t="s">
        <v>1821</v>
      </c>
      <c r="D2485" s="337" t="s">
        <v>449</v>
      </c>
      <c r="E2485" s="337" t="s">
        <v>7752</v>
      </c>
      <c r="F2485" s="338">
        <v>43548</v>
      </c>
      <c r="G2485" s="337" t="s">
        <v>7720</v>
      </c>
      <c r="H2485" s="338">
        <v>43553</v>
      </c>
      <c r="I2485" s="337" t="s">
        <v>19695</v>
      </c>
      <c r="J2485" s="337" t="s">
        <v>16</v>
      </c>
      <c r="K2485" s="337" t="s">
        <v>19695</v>
      </c>
      <c r="L2485" s="337" t="s">
        <v>19695</v>
      </c>
      <c r="M2485" s="337" t="s">
        <v>19695</v>
      </c>
      <c r="N2485" s="337" t="s">
        <v>19695</v>
      </c>
      <c r="O2485" s="337" t="s">
        <v>19695</v>
      </c>
      <c r="P2485" s="337" t="s">
        <v>19695</v>
      </c>
      <c r="Q2485" s="337" t="s">
        <v>19695</v>
      </c>
      <c r="R2485" s="337" t="s">
        <v>136</v>
      </c>
      <c r="S2485" s="337" t="s">
        <v>950</v>
      </c>
      <c r="T2485" s="337" t="s">
        <v>951</v>
      </c>
      <c r="U2485" s="337" t="s">
        <v>952</v>
      </c>
      <c r="V2485" s="337">
        <v>6</v>
      </c>
      <c r="W2485" s="337" t="s">
        <v>19695</v>
      </c>
      <c r="X2485" s="337" t="s">
        <v>19695</v>
      </c>
      <c r="Y2485" s="337" t="s">
        <v>19695</v>
      </c>
      <c r="Z2485" s="337" t="s">
        <v>1745</v>
      </c>
      <c r="AA2485" s="337" t="s">
        <v>761</v>
      </c>
      <c r="AB2485" s="337" t="s">
        <v>762</v>
      </c>
      <c r="AC2485" s="337" t="s">
        <v>15290</v>
      </c>
    </row>
    <row r="2486" spans="1:29" ht="15.8" x14ac:dyDescent="0.25">
      <c r="A2486" s="337" t="s">
        <v>1723</v>
      </c>
      <c r="B2486" s="337" t="s">
        <v>10953</v>
      </c>
      <c r="C2486" s="337" t="s">
        <v>1821</v>
      </c>
      <c r="D2486" s="337" t="s">
        <v>449</v>
      </c>
      <c r="E2486" s="337" t="s">
        <v>7143</v>
      </c>
      <c r="F2486" s="338">
        <v>43536</v>
      </c>
      <c r="G2486" s="337" t="s">
        <v>7720</v>
      </c>
      <c r="H2486" s="338">
        <v>43553</v>
      </c>
      <c r="I2486" s="337" t="s">
        <v>19695</v>
      </c>
      <c r="J2486" s="337" t="s">
        <v>36</v>
      </c>
      <c r="K2486" s="337" t="s">
        <v>19695</v>
      </c>
      <c r="L2486" s="337" t="s">
        <v>19695</v>
      </c>
      <c r="M2486" s="337" t="s">
        <v>19695</v>
      </c>
      <c r="N2486" s="337" t="s">
        <v>19695</v>
      </c>
      <c r="O2486" s="337" t="s">
        <v>19695</v>
      </c>
      <c r="P2486" s="337" t="s">
        <v>19695</v>
      </c>
      <c r="Q2486" s="337" t="s">
        <v>19695</v>
      </c>
      <c r="R2486" s="337" t="s">
        <v>52</v>
      </c>
      <c r="S2486" s="337" t="s">
        <v>93</v>
      </c>
      <c r="T2486" s="337" t="s">
        <v>1819</v>
      </c>
      <c r="U2486" s="337" t="s">
        <v>7081</v>
      </c>
      <c r="V2486" s="337">
        <v>4</v>
      </c>
      <c r="W2486" s="337" t="s">
        <v>19695</v>
      </c>
      <c r="X2486" s="337" t="s">
        <v>19695</v>
      </c>
      <c r="Y2486" s="337" t="s">
        <v>19695</v>
      </c>
      <c r="Z2486" s="337" t="s">
        <v>1745</v>
      </c>
      <c r="AA2486" s="337" t="s">
        <v>897</v>
      </c>
      <c r="AB2486" s="337" t="s">
        <v>854</v>
      </c>
      <c r="AC2486" s="337" t="s">
        <v>15290</v>
      </c>
    </row>
    <row r="2487" spans="1:29" ht="15.8" x14ac:dyDescent="0.25">
      <c r="A2487" s="337" t="s">
        <v>1723</v>
      </c>
      <c r="B2487" s="337" t="s">
        <v>1011</v>
      </c>
      <c r="C2487" s="337" t="s">
        <v>1821</v>
      </c>
      <c r="D2487" s="337" t="s">
        <v>449</v>
      </c>
      <c r="E2487" s="337" t="s">
        <v>7349</v>
      </c>
      <c r="F2487" s="338">
        <v>43529</v>
      </c>
      <c r="G2487" s="337" t="s">
        <v>7720</v>
      </c>
      <c r="H2487" s="338">
        <v>43553</v>
      </c>
      <c r="I2487" s="337" t="s">
        <v>19695</v>
      </c>
      <c r="J2487" s="337" t="s">
        <v>36</v>
      </c>
      <c r="K2487" s="337" t="s">
        <v>19695</v>
      </c>
      <c r="L2487" s="337" t="s">
        <v>19695</v>
      </c>
      <c r="M2487" s="337" t="s">
        <v>19695</v>
      </c>
      <c r="N2487" s="337" t="s">
        <v>19695</v>
      </c>
      <c r="O2487" s="337" t="s">
        <v>19695</v>
      </c>
      <c r="P2487" s="337" t="s">
        <v>19695</v>
      </c>
      <c r="Q2487" s="337" t="s">
        <v>19695</v>
      </c>
      <c r="R2487" s="337" t="s">
        <v>35</v>
      </c>
      <c r="S2487" s="337" t="s">
        <v>77</v>
      </c>
      <c r="T2487" s="337" t="s">
        <v>1012</v>
      </c>
      <c r="U2487" s="337" t="s">
        <v>1013</v>
      </c>
      <c r="V2487" s="337">
        <v>8</v>
      </c>
      <c r="W2487" s="337" t="s">
        <v>19695</v>
      </c>
      <c r="X2487" s="337" t="s">
        <v>19695</v>
      </c>
      <c r="Y2487" s="337" t="s">
        <v>19695</v>
      </c>
      <c r="Z2487" s="337" t="s">
        <v>1753</v>
      </c>
      <c r="AA2487" s="337" t="s">
        <v>735</v>
      </c>
      <c r="AB2487" s="337" t="s">
        <v>718</v>
      </c>
      <c r="AC2487" s="337" t="s">
        <v>15290</v>
      </c>
    </row>
    <row r="2488" spans="1:29" ht="15.8" x14ac:dyDescent="0.25">
      <c r="A2488" s="337" t="s">
        <v>1723</v>
      </c>
      <c r="B2488" s="337" t="s">
        <v>10946</v>
      </c>
      <c r="C2488" s="337" t="s">
        <v>1821</v>
      </c>
      <c r="D2488" s="337" t="s">
        <v>449</v>
      </c>
      <c r="E2488" s="337" t="s">
        <v>7748</v>
      </c>
      <c r="F2488" s="338">
        <v>43535</v>
      </c>
      <c r="G2488" s="337" t="s">
        <v>8017</v>
      </c>
      <c r="H2488" s="338">
        <v>43552</v>
      </c>
      <c r="I2488" s="337" t="s">
        <v>19695</v>
      </c>
      <c r="J2488" s="337" t="s">
        <v>36</v>
      </c>
      <c r="K2488" s="337" t="s">
        <v>19695</v>
      </c>
      <c r="L2488" s="337" t="s">
        <v>19695</v>
      </c>
      <c r="M2488" s="337" t="s">
        <v>19695</v>
      </c>
      <c r="N2488" s="337" t="s">
        <v>19695</v>
      </c>
      <c r="O2488" s="337" t="s">
        <v>19695</v>
      </c>
      <c r="P2488" s="337" t="s">
        <v>19695</v>
      </c>
      <c r="Q2488" s="337" t="s">
        <v>19695</v>
      </c>
      <c r="R2488" s="337" t="s">
        <v>52</v>
      </c>
      <c r="S2488" s="337" t="s">
        <v>52</v>
      </c>
      <c r="T2488" s="337" t="s">
        <v>1661</v>
      </c>
      <c r="U2488" s="337" t="s">
        <v>10947</v>
      </c>
      <c r="V2488" s="337">
        <v>4</v>
      </c>
      <c r="W2488" s="337" t="s">
        <v>19695</v>
      </c>
      <c r="X2488" s="337" t="s">
        <v>19695</v>
      </c>
      <c r="Y2488" s="337" t="s">
        <v>19695</v>
      </c>
      <c r="Z2488" s="337" t="s">
        <v>1745</v>
      </c>
      <c r="AA2488" s="337" t="s">
        <v>897</v>
      </c>
      <c r="AB2488" s="337" t="s">
        <v>854</v>
      </c>
      <c r="AC2488" s="337" t="s">
        <v>13977</v>
      </c>
    </row>
    <row r="2489" spans="1:29" ht="15.8" x14ac:dyDescent="0.25">
      <c r="A2489" s="337" t="s">
        <v>1723</v>
      </c>
      <c r="B2489" s="337" t="s">
        <v>10948</v>
      </c>
      <c r="C2489" s="337" t="s">
        <v>1821</v>
      </c>
      <c r="D2489" s="337" t="s">
        <v>449</v>
      </c>
      <c r="E2489" s="337" t="s">
        <v>7718</v>
      </c>
      <c r="F2489" s="338">
        <v>43537</v>
      </c>
      <c r="G2489" s="337" t="s">
        <v>8017</v>
      </c>
      <c r="H2489" s="338">
        <v>43552</v>
      </c>
      <c r="I2489" s="337" t="s">
        <v>19695</v>
      </c>
      <c r="J2489" s="337" t="s">
        <v>36</v>
      </c>
      <c r="K2489" s="337" t="s">
        <v>19695</v>
      </c>
      <c r="L2489" s="337" t="s">
        <v>19695</v>
      </c>
      <c r="M2489" s="337" t="s">
        <v>19695</v>
      </c>
      <c r="N2489" s="337" t="s">
        <v>19695</v>
      </c>
      <c r="O2489" s="337" t="s">
        <v>19695</v>
      </c>
      <c r="P2489" s="337" t="s">
        <v>19695</v>
      </c>
      <c r="Q2489" s="337" t="s">
        <v>19695</v>
      </c>
      <c r="R2489" s="337" t="s">
        <v>52</v>
      </c>
      <c r="S2489" s="337" t="s">
        <v>857</v>
      </c>
      <c r="T2489" s="337" t="s">
        <v>869</v>
      </c>
      <c r="U2489" s="337" t="s">
        <v>10949</v>
      </c>
      <c r="V2489" s="337">
        <v>4</v>
      </c>
      <c r="W2489" s="337" t="s">
        <v>19695</v>
      </c>
      <c r="X2489" s="337" t="s">
        <v>19695</v>
      </c>
      <c r="Y2489" s="337" t="s">
        <v>19695</v>
      </c>
      <c r="Z2489" s="337" t="s">
        <v>1745</v>
      </c>
      <c r="AA2489" s="337" t="s">
        <v>897</v>
      </c>
      <c r="AB2489" s="337" t="s">
        <v>854</v>
      </c>
      <c r="AC2489" s="337" t="s">
        <v>13977</v>
      </c>
    </row>
    <row r="2490" spans="1:29" ht="15.8" x14ac:dyDescent="0.25">
      <c r="A2490" s="337" t="s">
        <v>1723</v>
      </c>
      <c r="B2490" s="337" t="s">
        <v>10950</v>
      </c>
      <c r="C2490" s="337" t="s">
        <v>1725</v>
      </c>
      <c r="D2490" s="337" t="s">
        <v>13527</v>
      </c>
      <c r="E2490" s="337" t="s">
        <v>7718</v>
      </c>
      <c r="F2490" s="338">
        <v>43537</v>
      </c>
      <c r="G2490" s="337" t="s">
        <v>8017</v>
      </c>
      <c r="H2490" s="338">
        <v>43552</v>
      </c>
      <c r="I2490" s="337" t="s">
        <v>19695</v>
      </c>
      <c r="J2490" s="337" t="s">
        <v>36</v>
      </c>
      <c r="K2490" s="337" t="s">
        <v>19695</v>
      </c>
      <c r="L2490" s="337" t="s">
        <v>19695</v>
      </c>
      <c r="M2490" s="337" t="s">
        <v>19695</v>
      </c>
      <c r="N2490" s="337" t="s">
        <v>19695</v>
      </c>
      <c r="O2490" s="337" t="s">
        <v>19695</v>
      </c>
      <c r="P2490" s="337" t="s">
        <v>19695</v>
      </c>
      <c r="Q2490" s="337" t="s">
        <v>19695</v>
      </c>
      <c r="R2490" s="337" t="s">
        <v>52</v>
      </c>
      <c r="S2490" s="337" t="s">
        <v>857</v>
      </c>
      <c r="T2490" s="337" t="s">
        <v>3657</v>
      </c>
      <c r="U2490" s="337" t="s">
        <v>3657</v>
      </c>
      <c r="V2490" s="337">
        <v>4</v>
      </c>
      <c r="W2490" s="337" t="s">
        <v>19695</v>
      </c>
      <c r="X2490" s="337" t="s">
        <v>19695</v>
      </c>
      <c r="Y2490" s="337" t="s">
        <v>19695</v>
      </c>
      <c r="Z2490" s="337" t="s">
        <v>1745</v>
      </c>
      <c r="AA2490" s="337" t="s">
        <v>897</v>
      </c>
      <c r="AB2490" s="337" t="s">
        <v>854</v>
      </c>
      <c r="AC2490" s="337" t="s">
        <v>13977</v>
      </c>
    </row>
    <row r="2491" spans="1:29" ht="15.8" x14ac:dyDescent="0.25">
      <c r="A2491" s="337" t="s">
        <v>1723</v>
      </c>
      <c r="B2491" s="337" t="s">
        <v>8016</v>
      </c>
      <c r="C2491" s="337" t="s">
        <v>1821</v>
      </c>
      <c r="D2491" s="337" t="s">
        <v>449</v>
      </c>
      <c r="E2491" s="337" t="s">
        <v>8009</v>
      </c>
      <c r="F2491" s="338">
        <v>43546</v>
      </c>
      <c r="G2491" s="337" t="s">
        <v>8017</v>
      </c>
      <c r="H2491" s="338">
        <v>43552</v>
      </c>
      <c r="I2491" s="337" t="s">
        <v>19695</v>
      </c>
      <c r="J2491" s="337" t="s">
        <v>16</v>
      </c>
      <c r="K2491" s="337" t="s">
        <v>19695</v>
      </c>
      <c r="L2491" s="337" t="s">
        <v>19695</v>
      </c>
      <c r="M2491" s="337" t="s">
        <v>19695</v>
      </c>
      <c r="N2491" s="337" t="s">
        <v>19695</v>
      </c>
      <c r="O2491" s="337" t="s">
        <v>19695</v>
      </c>
      <c r="P2491" s="337" t="s">
        <v>19695</v>
      </c>
      <c r="Q2491" s="337" t="s">
        <v>19695</v>
      </c>
      <c r="R2491" s="337" t="s">
        <v>136</v>
      </c>
      <c r="S2491" s="337" t="s">
        <v>950</v>
      </c>
      <c r="T2491" s="337" t="s">
        <v>951</v>
      </c>
      <c r="U2491" s="337" t="s">
        <v>952</v>
      </c>
      <c r="V2491" s="337">
        <v>6</v>
      </c>
      <c r="W2491" s="337" t="s">
        <v>19695</v>
      </c>
      <c r="X2491" s="337" t="s">
        <v>19695</v>
      </c>
      <c r="Y2491" s="337" t="s">
        <v>19695</v>
      </c>
      <c r="Z2491" s="337" t="s">
        <v>1745</v>
      </c>
      <c r="AA2491" s="337" t="s">
        <v>761</v>
      </c>
      <c r="AB2491" s="337" t="s">
        <v>762</v>
      </c>
      <c r="AC2491" s="337" t="s">
        <v>15290</v>
      </c>
    </row>
    <row r="2492" spans="1:29" ht="15.8" x14ac:dyDescent="0.25">
      <c r="A2492" s="337" t="s">
        <v>1723</v>
      </c>
      <c r="B2492" s="337" t="s">
        <v>9064</v>
      </c>
      <c r="C2492" s="337" t="s">
        <v>1821</v>
      </c>
      <c r="D2492" s="337" t="s">
        <v>449</v>
      </c>
      <c r="E2492" s="337" t="s">
        <v>8265</v>
      </c>
      <c r="F2492" s="338">
        <v>43547</v>
      </c>
      <c r="G2492" s="337" t="s">
        <v>8017</v>
      </c>
      <c r="H2492" s="338">
        <v>43552</v>
      </c>
      <c r="I2492" s="337" t="s">
        <v>19695</v>
      </c>
      <c r="J2492" s="337" t="s">
        <v>36</v>
      </c>
      <c r="K2492" s="337" t="s">
        <v>19695</v>
      </c>
      <c r="L2492" s="337" t="s">
        <v>19695</v>
      </c>
      <c r="M2492" s="337" t="s">
        <v>19695</v>
      </c>
      <c r="N2492" s="337" t="s">
        <v>19695</v>
      </c>
      <c r="O2492" s="337" t="s">
        <v>19695</v>
      </c>
      <c r="P2492" s="337" t="s">
        <v>19695</v>
      </c>
      <c r="Q2492" s="337" t="s">
        <v>19695</v>
      </c>
      <c r="R2492" s="337" t="s">
        <v>136</v>
      </c>
      <c r="S2492" s="337" t="s">
        <v>950</v>
      </c>
      <c r="T2492" s="337" t="s">
        <v>951</v>
      </c>
      <c r="U2492" s="337" t="s">
        <v>952</v>
      </c>
      <c r="V2492" s="337">
        <v>9</v>
      </c>
      <c r="W2492" s="337" t="s">
        <v>19695</v>
      </c>
      <c r="X2492" s="337" t="s">
        <v>19695</v>
      </c>
      <c r="Y2492" s="337" t="s">
        <v>19695</v>
      </c>
      <c r="Z2492" s="337" t="s">
        <v>1745</v>
      </c>
      <c r="AA2492" s="337" t="s">
        <v>761</v>
      </c>
      <c r="AB2492" s="337" t="s">
        <v>762</v>
      </c>
      <c r="AC2492" s="337" t="s">
        <v>15290</v>
      </c>
    </row>
    <row r="2493" spans="1:29" ht="15.8" x14ac:dyDescent="0.25">
      <c r="A2493" s="337" t="s">
        <v>1723</v>
      </c>
      <c r="B2493" s="337" t="s">
        <v>9062</v>
      </c>
      <c r="C2493" s="337" t="s">
        <v>1788</v>
      </c>
      <c r="D2493" s="337" t="s">
        <v>8032</v>
      </c>
      <c r="E2493" s="337" t="s">
        <v>7715</v>
      </c>
      <c r="F2493" s="338">
        <v>43544</v>
      </c>
      <c r="G2493" s="337" t="s">
        <v>8017</v>
      </c>
      <c r="H2493" s="338">
        <v>43552</v>
      </c>
      <c r="I2493" s="337" t="s">
        <v>19695</v>
      </c>
      <c r="J2493" s="337" t="s">
        <v>16</v>
      </c>
      <c r="K2493" s="337" t="s">
        <v>19695</v>
      </c>
      <c r="L2493" s="337" t="s">
        <v>19695</v>
      </c>
      <c r="M2493" s="337" t="s">
        <v>19695</v>
      </c>
      <c r="N2493" s="337" t="s">
        <v>19695</v>
      </c>
      <c r="O2493" s="337" t="s">
        <v>19695</v>
      </c>
      <c r="P2493" s="337" t="s">
        <v>19695</v>
      </c>
      <c r="Q2493" s="337" t="s">
        <v>19695</v>
      </c>
      <c r="R2493" s="337" t="s">
        <v>136</v>
      </c>
      <c r="S2493" s="337" t="s">
        <v>950</v>
      </c>
      <c r="T2493" s="337" t="s">
        <v>951</v>
      </c>
      <c r="U2493" s="337" t="s">
        <v>952</v>
      </c>
      <c r="V2493" s="337">
        <v>6</v>
      </c>
      <c r="W2493" s="337" t="s">
        <v>19695</v>
      </c>
      <c r="X2493" s="337" t="s">
        <v>19695</v>
      </c>
      <c r="Y2493" s="337" t="s">
        <v>19695</v>
      </c>
      <c r="Z2493" s="337" t="s">
        <v>1745</v>
      </c>
      <c r="AA2493" s="337" t="s">
        <v>761</v>
      </c>
      <c r="AB2493" s="337" t="s">
        <v>762</v>
      </c>
      <c r="AC2493" s="337" t="s">
        <v>15290</v>
      </c>
    </row>
    <row r="2494" spans="1:29" ht="15.8" x14ac:dyDescent="0.25">
      <c r="A2494" s="337" t="s">
        <v>1723</v>
      </c>
      <c r="B2494" s="337" t="s">
        <v>8476</v>
      </c>
      <c r="C2494" s="337" t="s">
        <v>1821</v>
      </c>
      <c r="D2494" s="337" t="s">
        <v>449</v>
      </c>
      <c r="E2494" s="337" t="s">
        <v>8477</v>
      </c>
      <c r="F2494" s="338">
        <v>43522</v>
      </c>
      <c r="G2494" s="337" t="s">
        <v>8023</v>
      </c>
      <c r="H2494" s="338">
        <v>43551</v>
      </c>
      <c r="I2494" s="337" t="s">
        <v>19695</v>
      </c>
      <c r="J2494" s="337" t="s">
        <v>16</v>
      </c>
      <c r="K2494" s="337" t="s">
        <v>19695</v>
      </c>
      <c r="L2494" s="337" t="s">
        <v>19695</v>
      </c>
      <c r="M2494" s="337" t="s">
        <v>19695</v>
      </c>
      <c r="N2494" s="337" t="s">
        <v>19695</v>
      </c>
      <c r="O2494" s="337" t="s">
        <v>19695</v>
      </c>
      <c r="P2494" s="337" t="s">
        <v>19695</v>
      </c>
      <c r="Q2494" s="337" t="s">
        <v>19695</v>
      </c>
      <c r="R2494" s="337" t="s">
        <v>109</v>
      </c>
      <c r="S2494" s="337" t="s">
        <v>110</v>
      </c>
      <c r="T2494" s="337" t="s">
        <v>7157</v>
      </c>
      <c r="U2494" s="337" t="s">
        <v>402</v>
      </c>
      <c r="V2494" s="337">
        <v>4</v>
      </c>
      <c r="W2494" s="337" t="s">
        <v>19695</v>
      </c>
      <c r="X2494" s="337" t="s">
        <v>19695</v>
      </c>
      <c r="Y2494" s="337" t="s">
        <v>19695</v>
      </c>
      <c r="Z2494" s="337" t="s">
        <v>1728</v>
      </c>
      <c r="AA2494" s="337" t="s">
        <v>717</v>
      </c>
      <c r="AB2494" s="337" t="s">
        <v>718</v>
      </c>
      <c r="AC2494" s="337" t="s">
        <v>13977</v>
      </c>
    </row>
    <row r="2495" spans="1:29" ht="15.8" x14ac:dyDescent="0.25">
      <c r="A2495" s="337" t="s">
        <v>1723</v>
      </c>
      <c r="B2495" s="337" t="s">
        <v>10323</v>
      </c>
      <c r="C2495" s="337" t="s">
        <v>1821</v>
      </c>
      <c r="D2495" s="337" t="s">
        <v>449</v>
      </c>
      <c r="E2495" s="337" t="s">
        <v>7342</v>
      </c>
      <c r="F2495" s="338">
        <v>43461</v>
      </c>
      <c r="G2495" s="337" t="s">
        <v>8023</v>
      </c>
      <c r="H2495" s="338">
        <v>43551</v>
      </c>
      <c r="I2495" s="337" t="s">
        <v>19695</v>
      </c>
      <c r="J2495" s="337" t="s">
        <v>36</v>
      </c>
      <c r="K2495" s="337" t="s">
        <v>19695</v>
      </c>
      <c r="L2495" s="337" t="s">
        <v>19695</v>
      </c>
      <c r="M2495" s="337" t="s">
        <v>19695</v>
      </c>
      <c r="N2495" s="337" t="s">
        <v>19695</v>
      </c>
      <c r="O2495" s="337" t="s">
        <v>19695</v>
      </c>
      <c r="P2495" s="337" t="s">
        <v>19695</v>
      </c>
      <c r="Q2495" s="337" t="s">
        <v>19695</v>
      </c>
      <c r="R2495" s="337" t="s">
        <v>75</v>
      </c>
      <c r="S2495" s="337" t="s">
        <v>83</v>
      </c>
      <c r="T2495" s="337" t="s">
        <v>10324</v>
      </c>
      <c r="U2495" s="337" t="s">
        <v>10325</v>
      </c>
      <c r="V2495" s="337">
        <v>10</v>
      </c>
      <c r="W2495" s="337" t="s">
        <v>19695</v>
      </c>
      <c r="X2495" s="337" t="s">
        <v>19695</v>
      </c>
      <c r="Y2495" s="337" t="s">
        <v>19695</v>
      </c>
      <c r="Z2495" s="337" t="s">
        <v>1728</v>
      </c>
      <c r="AA2495" s="337" t="s">
        <v>717</v>
      </c>
      <c r="AB2495" s="337" t="s">
        <v>718</v>
      </c>
      <c r="AC2495" s="337" t="s">
        <v>13980</v>
      </c>
    </row>
    <row r="2496" spans="1:29" ht="15.8" x14ac:dyDescent="0.25">
      <c r="A2496" s="337" t="s">
        <v>1723</v>
      </c>
      <c r="B2496" s="337" t="s">
        <v>11271</v>
      </c>
      <c r="C2496" s="337" t="s">
        <v>1821</v>
      </c>
      <c r="D2496" s="337" t="s">
        <v>449</v>
      </c>
      <c r="E2496" s="337" t="s">
        <v>7715</v>
      </c>
      <c r="F2496" s="338">
        <v>43544</v>
      </c>
      <c r="G2496" s="337" t="s">
        <v>8023</v>
      </c>
      <c r="H2496" s="338">
        <v>43551</v>
      </c>
      <c r="I2496" s="337" t="s">
        <v>19695</v>
      </c>
      <c r="J2496" s="337" t="s">
        <v>36</v>
      </c>
      <c r="K2496" s="337" t="s">
        <v>19695</v>
      </c>
      <c r="L2496" s="337" t="s">
        <v>19695</v>
      </c>
      <c r="M2496" s="337" t="s">
        <v>19695</v>
      </c>
      <c r="N2496" s="337" t="s">
        <v>19695</v>
      </c>
      <c r="O2496" s="337" t="s">
        <v>19695</v>
      </c>
      <c r="P2496" s="337" t="s">
        <v>19695</v>
      </c>
      <c r="Q2496" s="337" t="s">
        <v>19695</v>
      </c>
      <c r="R2496" s="337" t="s">
        <v>136</v>
      </c>
      <c r="S2496" s="337" t="s">
        <v>950</v>
      </c>
      <c r="T2496" s="337" t="s">
        <v>951</v>
      </c>
      <c r="U2496" s="337" t="s">
        <v>952</v>
      </c>
      <c r="V2496" s="337">
        <v>6</v>
      </c>
      <c r="W2496" s="337" t="s">
        <v>19695</v>
      </c>
      <c r="X2496" s="337" t="s">
        <v>19695</v>
      </c>
      <c r="Y2496" s="337" t="s">
        <v>19695</v>
      </c>
      <c r="Z2496" s="337" t="s">
        <v>1745</v>
      </c>
      <c r="AA2496" s="337" t="s">
        <v>761</v>
      </c>
      <c r="AB2496" s="337" t="s">
        <v>762</v>
      </c>
      <c r="AC2496" s="337" t="s">
        <v>13976</v>
      </c>
    </row>
    <row r="2497" spans="1:29" ht="15.8" x14ac:dyDescent="0.25">
      <c r="A2497" s="337" t="s">
        <v>1723</v>
      </c>
      <c r="B2497" s="337" t="s">
        <v>8029</v>
      </c>
      <c r="C2497" s="337" t="s">
        <v>1821</v>
      </c>
      <c r="D2497" s="337" t="s">
        <v>449</v>
      </c>
      <c r="E2497" s="337" t="s">
        <v>8030</v>
      </c>
      <c r="F2497" s="338">
        <v>43542</v>
      </c>
      <c r="G2497" s="337" t="s">
        <v>8023</v>
      </c>
      <c r="H2497" s="338">
        <v>43551</v>
      </c>
      <c r="I2497" s="337" t="s">
        <v>19695</v>
      </c>
      <c r="J2497" s="337" t="s">
        <v>16</v>
      </c>
      <c r="K2497" s="337" t="s">
        <v>19695</v>
      </c>
      <c r="L2497" s="337" t="s">
        <v>19695</v>
      </c>
      <c r="M2497" s="337" t="s">
        <v>19695</v>
      </c>
      <c r="N2497" s="337" t="s">
        <v>19695</v>
      </c>
      <c r="O2497" s="337" t="s">
        <v>19695</v>
      </c>
      <c r="P2497" s="337" t="s">
        <v>19695</v>
      </c>
      <c r="Q2497" s="337" t="s">
        <v>19695</v>
      </c>
      <c r="R2497" s="337" t="s">
        <v>136</v>
      </c>
      <c r="S2497" s="337" t="s">
        <v>950</v>
      </c>
      <c r="T2497" s="337" t="s">
        <v>951</v>
      </c>
      <c r="U2497" s="337" t="s">
        <v>952</v>
      </c>
      <c r="V2497" s="337">
        <v>6</v>
      </c>
      <c r="W2497" s="337" t="s">
        <v>19695</v>
      </c>
      <c r="X2497" s="337" t="s">
        <v>19695</v>
      </c>
      <c r="Y2497" s="337" t="s">
        <v>19695</v>
      </c>
      <c r="Z2497" s="337" t="s">
        <v>1745</v>
      </c>
      <c r="AA2497" s="337" t="s">
        <v>761</v>
      </c>
      <c r="AB2497" s="337" t="s">
        <v>762</v>
      </c>
      <c r="AC2497" s="337" t="s">
        <v>13976</v>
      </c>
    </row>
    <row r="2498" spans="1:29" ht="15.8" x14ac:dyDescent="0.25">
      <c r="A2498" s="337" t="s">
        <v>1723</v>
      </c>
      <c r="B2498" s="337" t="s">
        <v>9055</v>
      </c>
      <c r="C2498" s="337" t="s">
        <v>1821</v>
      </c>
      <c r="D2498" s="337" t="s">
        <v>449</v>
      </c>
      <c r="E2498" s="337" t="s">
        <v>7715</v>
      </c>
      <c r="F2498" s="338">
        <v>43544</v>
      </c>
      <c r="G2498" s="337" t="s">
        <v>8023</v>
      </c>
      <c r="H2498" s="338">
        <v>43551</v>
      </c>
      <c r="I2498" s="337" t="s">
        <v>19695</v>
      </c>
      <c r="J2498" s="337" t="s">
        <v>16</v>
      </c>
      <c r="K2498" s="337" t="s">
        <v>19695</v>
      </c>
      <c r="L2498" s="337" t="s">
        <v>19695</v>
      </c>
      <c r="M2498" s="337" t="s">
        <v>19695</v>
      </c>
      <c r="N2498" s="337" t="s">
        <v>19695</v>
      </c>
      <c r="O2498" s="337" t="s">
        <v>19695</v>
      </c>
      <c r="P2498" s="337" t="s">
        <v>19695</v>
      </c>
      <c r="Q2498" s="337" t="s">
        <v>19695</v>
      </c>
      <c r="R2498" s="337" t="s">
        <v>136</v>
      </c>
      <c r="S2498" s="337" t="s">
        <v>950</v>
      </c>
      <c r="T2498" s="337" t="s">
        <v>951</v>
      </c>
      <c r="U2498" s="337" t="s">
        <v>952</v>
      </c>
      <c r="V2498" s="337">
        <v>9</v>
      </c>
      <c r="W2498" s="337" t="s">
        <v>19695</v>
      </c>
      <c r="X2498" s="337" t="s">
        <v>19695</v>
      </c>
      <c r="Y2498" s="337" t="s">
        <v>19695</v>
      </c>
      <c r="Z2498" s="337" t="s">
        <v>1745</v>
      </c>
      <c r="AA2498" s="337" t="s">
        <v>761</v>
      </c>
      <c r="AB2498" s="337" t="s">
        <v>762</v>
      </c>
      <c r="AC2498" s="337" t="s">
        <v>13976</v>
      </c>
    </row>
    <row r="2499" spans="1:29" ht="15.8" x14ac:dyDescent="0.25">
      <c r="A2499" s="337" t="s">
        <v>1723</v>
      </c>
      <c r="B2499" s="337" t="s">
        <v>8021</v>
      </c>
      <c r="C2499" s="337" t="s">
        <v>1821</v>
      </c>
      <c r="D2499" s="337" t="s">
        <v>449</v>
      </c>
      <c r="E2499" s="337" t="s">
        <v>8022</v>
      </c>
      <c r="F2499" s="338">
        <v>43545</v>
      </c>
      <c r="G2499" s="337" t="s">
        <v>8023</v>
      </c>
      <c r="H2499" s="338">
        <v>43551</v>
      </c>
      <c r="I2499" s="337" t="s">
        <v>19695</v>
      </c>
      <c r="J2499" s="337" t="s">
        <v>36</v>
      </c>
      <c r="K2499" s="337" t="s">
        <v>19695</v>
      </c>
      <c r="L2499" s="337" t="s">
        <v>19695</v>
      </c>
      <c r="M2499" s="337" t="s">
        <v>19695</v>
      </c>
      <c r="N2499" s="337" t="s">
        <v>19695</v>
      </c>
      <c r="O2499" s="337" t="s">
        <v>19695</v>
      </c>
      <c r="P2499" s="337" t="s">
        <v>19695</v>
      </c>
      <c r="Q2499" s="337" t="s">
        <v>19695</v>
      </c>
      <c r="R2499" s="337" t="s">
        <v>136</v>
      </c>
      <c r="S2499" s="337" t="s">
        <v>950</v>
      </c>
      <c r="T2499" s="337" t="s">
        <v>951</v>
      </c>
      <c r="U2499" s="337" t="s">
        <v>952</v>
      </c>
      <c r="V2499" s="337">
        <v>6</v>
      </c>
      <c r="W2499" s="337" t="s">
        <v>19695</v>
      </c>
      <c r="X2499" s="337" t="s">
        <v>19695</v>
      </c>
      <c r="Y2499" s="337" t="s">
        <v>19695</v>
      </c>
      <c r="Z2499" s="337" t="s">
        <v>1745</v>
      </c>
      <c r="AA2499" s="337" t="s">
        <v>761</v>
      </c>
      <c r="AB2499" s="337" t="s">
        <v>762</v>
      </c>
      <c r="AC2499" s="337" t="s">
        <v>13976</v>
      </c>
    </row>
    <row r="2500" spans="1:29" ht="15.8" x14ac:dyDescent="0.25">
      <c r="A2500" s="337" t="s">
        <v>1723</v>
      </c>
      <c r="B2500" s="337" t="s">
        <v>11279</v>
      </c>
      <c r="C2500" s="337" t="s">
        <v>1821</v>
      </c>
      <c r="D2500" s="337" t="s">
        <v>449</v>
      </c>
      <c r="E2500" s="337" t="s">
        <v>8265</v>
      </c>
      <c r="F2500" s="338">
        <v>43547</v>
      </c>
      <c r="G2500" s="337" t="s">
        <v>8023</v>
      </c>
      <c r="H2500" s="338">
        <v>43551</v>
      </c>
      <c r="I2500" s="337" t="s">
        <v>19695</v>
      </c>
      <c r="J2500" s="337" t="s">
        <v>16</v>
      </c>
      <c r="K2500" s="337" t="s">
        <v>19695</v>
      </c>
      <c r="L2500" s="337" t="s">
        <v>19695</v>
      </c>
      <c r="M2500" s="337" t="s">
        <v>19695</v>
      </c>
      <c r="N2500" s="337" t="s">
        <v>19695</v>
      </c>
      <c r="O2500" s="337" t="s">
        <v>19695</v>
      </c>
      <c r="P2500" s="337" t="s">
        <v>19695</v>
      </c>
      <c r="Q2500" s="337" t="s">
        <v>19695</v>
      </c>
      <c r="R2500" s="337" t="s">
        <v>136</v>
      </c>
      <c r="S2500" s="337" t="s">
        <v>950</v>
      </c>
      <c r="T2500" s="337" t="s">
        <v>951</v>
      </c>
      <c r="U2500" s="337" t="s">
        <v>952</v>
      </c>
      <c r="V2500" s="337">
        <v>6</v>
      </c>
      <c r="W2500" s="337" t="s">
        <v>19695</v>
      </c>
      <c r="X2500" s="337" t="s">
        <v>19695</v>
      </c>
      <c r="Y2500" s="337" t="s">
        <v>19695</v>
      </c>
      <c r="Z2500" s="337" t="s">
        <v>1745</v>
      </c>
      <c r="AA2500" s="337" t="s">
        <v>761</v>
      </c>
      <c r="AB2500" s="337" t="s">
        <v>762</v>
      </c>
      <c r="AC2500" s="337" t="s">
        <v>15290</v>
      </c>
    </row>
    <row r="2501" spans="1:29" ht="15.8" x14ac:dyDescent="0.25">
      <c r="A2501" s="337" t="s">
        <v>1723</v>
      </c>
      <c r="B2501" s="337" t="s">
        <v>8465</v>
      </c>
      <c r="C2501" s="337" t="s">
        <v>1821</v>
      </c>
      <c r="D2501" s="337" t="s">
        <v>449</v>
      </c>
      <c r="E2501" s="337" t="s">
        <v>8440</v>
      </c>
      <c r="F2501" s="338">
        <v>43519</v>
      </c>
      <c r="G2501" s="337" t="s">
        <v>8023</v>
      </c>
      <c r="H2501" s="338">
        <v>43551</v>
      </c>
      <c r="I2501" s="337" t="s">
        <v>19695</v>
      </c>
      <c r="J2501" s="337" t="s">
        <v>36</v>
      </c>
      <c r="K2501" s="337" t="s">
        <v>19695</v>
      </c>
      <c r="L2501" s="337" t="s">
        <v>19695</v>
      </c>
      <c r="M2501" s="337" t="s">
        <v>19695</v>
      </c>
      <c r="N2501" s="337" t="s">
        <v>19695</v>
      </c>
      <c r="O2501" s="337" t="s">
        <v>19695</v>
      </c>
      <c r="P2501" s="337" t="s">
        <v>19695</v>
      </c>
      <c r="Q2501" s="337" t="s">
        <v>19695</v>
      </c>
      <c r="R2501" s="337" t="s">
        <v>35</v>
      </c>
      <c r="S2501" s="337" t="s">
        <v>77</v>
      </c>
      <c r="T2501" s="337" t="s">
        <v>1015</v>
      </c>
      <c r="U2501" s="337" t="s">
        <v>8456</v>
      </c>
      <c r="V2501" s="337">
        <v>10</v>
      </c>
      <c r="W2501" s="337" t="s">
        <v>19695</v>
      </c>
      <c r="X2501" s="337" t="s">
        <v>19695</v>
      </c>
      <c r="Y2501" s="337" t="s">
        <v>19695</v>
      </c>
      <c r="Z2501" s="337" t="s">
        <v>1753</v>
      </c>
      <c r="AA2501" s="337" t="s">
        <v>717</v>
      </c>
      <c r="AB2501" s="337" t="s">
        <v>718</v>
      </c>
      <c r="AC2501" s="337" t="s">
        <v>13976</v>
      </c>
    </row>
    <row r="2502" spans="1:29" ht="15.8" x14ac:dyDescent="0.25">
      <c r="A2502" s="337" t="s">
        <v>1723</v>
      </c>
      <c r="B2502" s="337" t="s">
        <v>10703</v>
      </c>
      <c r="C2502" s="337" t="s">
        <v>1821</v>
      </c>
      <c r="D2502" s="337" t="s">
        <v>449</v>
      </c>
      <c r="E2502" s="337" t="s">
        <v>8023</v>
      </c>
      <c r="F2502" s="338">
        <v>43551</v>
      </c>
      <c r="G2502" s="337" t="s">
        <v>8023</v>
      </c>
      <c r="H2502" s="338">
        <v>43551</v>
      </c>
      <c r="I2502" s="337" t="s">
        <v>19695</v>
      </c>
      <c r="J2502" s="337" t="s">
        <v>16</v>
      </c>
      <c r="K2502" s="337" t="s">
        <v>19695</v>
      </c>
      <c r="L2502" s="337" t="s">
        <v>19695</v>
      </c>
      <c r="M2502" s="337" t="s">
        <v>19695</v>
      </c>
      <c r="N2502" s="337" t="s">
        <v>19695</v>
      </c>
      <c r="O2502" s="337" t="s">
        <v>19695</v>
      </c>
      <c r="P2502" s="337" t="s">
        <v>19695</v>
      </c>
      <c r="Q2502" s="337" t="s">
        <v>19695</v>
      </c>
      <c r="R2502" s="337" t="s">
        <v>52</v>
      </c>
      <c r="S2502" s="337" t="s">
        <v>430</v>
      </c>
      <c r="T2502" s="337" t="s">
        <v>1809</v>
      </c>
      <c r="U2502" s="337" t="s">
        <v>3068</v>
      </c>
      <c r="V2502" s="337">
        <v>8</v>
      </c>
      <c r="W2502" s="337" t="s">
        <v>19695</v>
      </c>
      <c r="X2502" s="337" t="s">
        <v>19695</v>
      </c>
      <c r="Y2502" s="337" t="s">
        <v>19695</v>
      </c>
      <c r="Z2502" s="337" t="s">
        <v>1753</v>
      </c>
      <c r="AA2502" s="337" t="s">
        <v>717</v>
      </c>
      <c r="AB2502" s="337" t="s">
        <v>718</v>
      </c>
      <c r="AC2502" s="337" t="s">
        <v>13976</v>
      </c>
    </row>
    <row r="2503" spans="1:29" ht="15.8" x14ac:dyDescent="0.25">
      <c r="A2503" s="337" t="s">
        <v>1723</v>
      </c>
      <c r="B2503" s="337" t="s">
        <v>10942</v>
      </c>
      <c r="C2503" s="337" t="s">
        <v>1821</v>
      </c>
      <c r="D2503" s="337" t="s">
        <v>449</v>
      </c>
      <c r="E2503" s="337" t="s">
        <v>1302</v>
      </c>
      <c r="F2503" s="338">
        <v>43475</v>
      </c>
      <c r="G2503" s="337" t="s">
        <v>10396</v>
      </c>
      <c r="H2503" s="338">
        <v>43550</v>
      </c>
      <c r="I2503" s="337" t="s">
        <v>19695</v>
      </c>
      <c r="J2503" s="337" t="s">
        <v>36</v>
      </c>
      <c r="K2503" s="337" t="s">
        <v>19695</v>
      </c>
      <c r="L2503" s="337" t="s">
        <v>19695</v>
      </c>
      <c r="M2503" s="337" t="s">
        <v>19695</v>
      </c>
      <c r="N2503" s="337" t="s">
        <v>19695</v>
      </c>
      <c r="O2503" s="337" t="s">
        <v>19695</v>
      </c>
      <c r="P2503" s="337" t="s">
        <v>19695</v>
      </c>
      <c r="Q2503" s="337" t="s">
        <v>19695</v>
      </c>
      <c r="R2503" s="337" t="s">
        <v>52</v>
      </c>
      <c r="S2503" s="337" t="s">
        <v>69</v>
      </c>
      <c r="T2503" s="337" t="s">
        <v>865</v>
      </c>
      <c r="U2503" s="337" t="s">
        <v>899</v>
      </c>
      <c r="V2503" s="337">
        <v>4</v>
      </c>
      <c r="W2503" s="337" t="s">
        <v>19695</v>
      </c>
      <c r="X2503" s="337" t="s">
        <v>19695</v>
      </c>
      <c r="Y2503" s="337" t="s">
        <v>19695</v>
      </c>
      <c r="Z2503" s="337" t="s">
        <v>1745</v>
      </c>
      <c r="AA2503" s="337" t="s">
        <v>897</v>
      </c>
      <c r="AB2503" s="337" t="s">
        <v>854</v>
      </c>
      <c r="AC2503" s="337" t="s">
        <v>13975</v>
      </c>
    </row>
    <row r="2504" spans="1:29" ht="15.8" x14ac:dyDescent="0.25">
      <c r="A2504" s="337" t="s">
        <v>1723</v>
      </c>
      <c r="B2504" s="337" t="s">
        <v>10943</v>
      </c>
      <c r="C2504" s="337" t="s">
        <v>1821</v>
      </c>
      <c r="D2504" s="337" t="s">
        <v>449</v>
      </c>
      <c r="E2504" s="337" t="s">
        <v>7141</v>
      </c>
      <c r="F2504" s="338">
        <v>43527</v>
      </c>
      <c r="G2504" s="337" t="s">
        <v>10396</v>
      </c>
      <c r="H2504" s="338">
        <v>43550</v>
      </c>
      <c r="I2504" s="337" t="s">
        <v>19695</v>
      </c>
      <c r="J2504" s="337" t="s">
        <v>36</v>
      </c>
      <c r="K2504" s="337" t="s">
        <v>19695</v>
      </c>
      <c r="L2504" s="337" t="s">
        <v>19695</v>
      </c>
      <c r="M2504" s="337" t="s">
        <v>19695</v>
      </c>
      <c r="N2504" s="337" t="s">
        <v>19695</v>
      </c>
      <c r="O2504" s="337" t="s">
        <v>19695</v>
      </c>
      <c r="P2504" s="337" t="s">
        <v>19695</v>
      </c>
      <c r="Q2504" s="337" t="s">
        <v>19695</v>
      </c>
      <c r="R2504" s="337" t="s">
        <v>52</v>
      </c>
      <c r="S2504" s="337" t="s">
        <v>69</v>
      </c>
      <c r="T2504" s="337" t="s">
        <v>382</v>
      </c>
      <c r="U2504" s="337" t="s">
        <v>10944</v>
      </c>
      <c r="V2504" s="337">
        <v>4</v>
      </c>
      <c r="W2504" s="337" t="s">
        <v>19695</v>
      </c>
      <c r="X2504" s="337" t="s">
        <v>19695</v>
      </c>
      <c r="Y2504" s="337" t="s">
        <v>19695</v>
      </c>
      <c r="Z2504" s="337" t="s">
        <v>1745</v>
      </c>
      <c r="AA2504" s="337" t="s">
        <v>897</v>
      </c>
      <c r="AB2504" s="337" t="s">
        <v>854</v>
      </c>
      <c r="AC2504" s="337" t="s">
        <v>13975</v>
      </c>
    </row>
    <row r="2505" spans="1:29" ht="15.8" x14ac:dyDescent="0.25">
      <c r="A2505" s="337" t="s">
        <v>1723</v>
      </c>
      <c r="B2505" s="337" t="s">
        <v>15289</v>
      </c>
      <c r="C2505" s="337" t="s">
        <v>1821</v>
      </c>
      <c r="D2505" s="337" t="s">
        <v>449</v>
      </c>
      <c r="E2505" s="337" t="s">
        <v>7380</v>
      </c>
      <c r="F2505" s="338">
        <v>43532</v>
      </c>
      <c r="G2505" s="337" t="s">
        <v>10396</v>
      </c>
      <c r="H2505" s="338">
        <v>43550</v>
      </c>
      <c r="I2505" s="337" t="s">
        <v>19695</v>
      </c>
      <c r="J2505" s="337" t="s">
        <v>36</v>
      </c>
      <c r="K2505" s="337" t="s">
        <v>19695</v>
      </c>
      <c r="L2505" s="337" t="s">
        <v>19695</v>
      </c>
      <c r="M2505" s="337" t="s">
        <v>19695</v>
      </c>
      <c r="N2505" s="337" t="s">
        <v>19695</v>
      </c>
      <c r="O2505" s="337" t="s">
        <v>19695</v>
      </c>
      <c r="P2505" s="337" t="s">
        <v>19695</v>
      </c>
      <c r="Q2505" s="337" t="s">
        <v>19695</v>
      </c>
      <c r="R2505" s="337" t="s">
        <v>52</v>
      </c>
      <c r="S2505" s="337" t="s">
        <v>52</v>
      </c>
      <c r="T2505" s="337" t="s">
        <v>52</v>
      </c>
      <c r="U2505" s="337" t="s">
        <v>10945</v>
      </c>
      <c r="V2505" s="337">
        <v>4</v>
      </c>
      <c r="W2505" s="337" t="s">
        <v>19695</v>
      </c>
      <c r="X2505" s="337" t="s">
        <v>19695</v>
      </c>
      <c r="Y2505" s="337" t="s">
        <v>19695</v>
      </c>
      <c r="Z2505" s="337" t="s">
        <v>1745</v>
      </c>
      <c r="AA2505" s="337" t="s">
        <v>897</v>
      </c>
      <c r="AB2505" s="337" t="s">
        <v>854</v>
      </c>
      <c r="AC2505" s="337" t="s">
        <v>13975</v>
      </c>
    </row>
    <row r="2506" spans="1:29" ht="15.8" x14ac:dyDescent="0.25">
      <c r="A2506" s="337" t="s">
        <v>1723</v>
      </c>
      <c r="B2506" s="337" t="s">
        <v>9219</v>
      </c>
      <c r="C2506" s="337" t="s">
        <v>1821</v>
      </c>
      <c r="D2506" s="337" t="s">
        <v>449</v>
      </c>
      <c r="E2506" s="337" t="s">
        <v>8453</v>
      </c>
      <c r="F2506" s="338">
        <v>43549</v>
      </c>
      <c r="G2506" s="337" t="s">
        <v>8453</v>
      </c>
      <c r="H2506" s="338">
        <v>43549</v>
      </c>
      <c r="I2506" s="337" t="s">
        <v>19695</v>
      </c>
      <c r="J2506" s="337" t="s">
        <v>36</v>
      </c>
      <c r="K2506" s="337" t="s">
        <v>19695</v>
      </c>
      <c r="L2506" s="337" t="s">
        <v>19695</v>
      </c>
      <c r="M2506" s="337" t="s">
        <v>19695</v>
      </c>
      <c r="N2506" s="337" t="s">
        <v>19695</v>
      </c>
      <c r="O2506" s="337" t="s">
        <v>19695</v>
      </c>
      <c r="P2506" s="337" t="s">
        <v>19695</v>
      </c>
      <c r="Q2506" s="337" t="s">
        <v>19695</v>
      </c>
      <c r="R2506" s="337" t="s">
        <v>81</v>
      </c>
      <c r="S2506" s="337" t="s">
        <v>3006</v>
      </c>
      <c r="T2506" s="337" t="s">
        <v>3007</v>
      </c>
      <c r="U2506" s="337" t="s">
        <v>9220</v>
      </c>
      <c r="V2506" s="337">
        <v>48</v>
      </c>
      <c r="W2506" s="337" t="s">
        <v>19695</v>
      </c>
      <c r="X2506" s="337" t="s">
        <v>19695</v>
      </c>
      <c r="Y2506" s="337" t="s">
        <v>19695</v>
      </c>
      <c r="Z2506" s="337" t="s">
        <v>1728</v>
      </c>
      <c r="AA2506" s="337" t="s">
        <v>735</v>
      </c>
      <c r="AB2506" s="337" t="s">
        <v>718</v>
      </c>
      <c r="AC2506" s="337" t="s">
        <v>13974</v>
      </c>
    </row>
    <row r="2507" spans="1:29" ht="15.8" x14ac:dyDescent="0.25">
      <c r="A2507" s="337" t="s">
        <v>1723</v>
      </c>
      <c r="B2507" s="337" t="s">
        <v>9221</v>
      </c>
      <c r="C2507" s="337" t="s">
        <v>1821</v>
      </c>
      <c r="D2507" s="337" t="s">
        <v>449</v>
      </c>
      <c r="E2507" s="337" t="s">
        <v>4322</v>
      </c>
      <c r="F2507" s="338">
        <v>43210</v>
      </c>
      <c r="G2507" s="337" t="s">
        <v>8453</v>
      </c>
      <c r="H2507" s="338">
        <v>43549</v>
      </c>
      <c r="I2507" s="337" t="s">
        <v>19695</v>
      </c>
      <c r="J2507" s="337" t="s">
        <v>36</v>
      </c>
      <c r="K2507" s="337" t="s">
        <v>19695</v>
      </c>
      <c r="L2507" s="337" t="s">
        <v>19695</v>
      </c>
      <c r="M2507" s="337" t="s">
        <v>19695</v>
      </c>
      <c r="N2507" s="337" t="s">
        <v>19695</v>
      </c>
      <c r="O2507" s="337" t="s">
        <v>19695</v>
      </c>
      <c r="P2507" s="337" t="s">
        <v>19695</v>
      </c>
      <c r="Q2507" s="337" t="s">
        <v>19695</v>
      </c>
      <c r="R2507" s="337" t="s">
        <v>81</v>
      </c>
      <c r="S2507" s="337" t="s">
        <v>82</v>
      </c>
      <c r="T2507" s="337" t="s">
        <v>9222</v>
      </c>
      <c r="U2507" s="337" t="s">
        <v>9223</v>
      </c>
      <c r="V2507" s="337">
        <v>16</v>
      </c>
      <c r="W2507" s="337" t="s">
        <v>19695</v>
      </c>
      <c r="X2507" s="337" t="s">
        <v>19695</v>
      </c>
      <c r="Y2507" s="337" t="s">
        <v>19695</v>
      </c>
      <c r="Z2507" s="337" t="s">
        <v>1728</v>
      </c>
      <c r="AA2507" s="337" t="s">
        <v>717</v>
      </c>
      <c r="AB2507" s="337" t="s">
        <v>718</v>
      </c>
      <c r="AC2507" s="337" t="s">
        <v>13975</v>
      </c>
    </row>
    <row r="2508" spans="1:29" ht="15.8" x14ac:dyDescent="0.25">
      <c r="A2508" s="337" t="s">
        <v>1723</v>
      </c>
      <c r="B2508" s="337" t="s">
        <v>888</v>
      </c>
      <c r="C2508" s="337" t="s">
        <v>1821</v>
      </c>
      <c r="D2508" s="337" t="s">
        <v>449</v>
      </c>
      <c r="E2508" s="337" t="s">
        <v>7326</v>
      </c>
      <c r="F2508" s="338">
        <v>43523</v>
      </c>
      <c r="G2508" s="337" t="s">
        <v>8453</v>
      </c>
      <c r="H2508" s="338">
        <v>43549</v>
      </c>
      <c r="I2508" s="337" t="s">
        <v>19695</v>
      </c>
      <c r="J2508" s="337" t="s">
        <v>36</v>
      </c>
      <c r="K2508" s="337" t="s">
        <v>19695</v>
      </c>
      <c r="L2508" s="337" t="s">
        <v>19695</v>
      </c>
      <c r="M2508" s="337" t="s">
        <v>19695</v>
      </c>
      <c r="N2508" s="337" t="s">
        <v>19695</v>
      </c>
      <c r="O2508" s="337" t="s">
        <v>19695</v>
      </c>
      <c r="P2508" s="337" t="s">
        <v>19695</v>
      </c>
      <c r="Q2508" s="337" t="s">
        <v>19695</v>
      </c>
      <c r="R2508" s="337" t="s">
        <v>52</v>
      </c>
      <c r="S2508" s="337" t="s">
        <v>393</v>
      </c>
      <c r="T2508" s="337" t="s">
        <v>889</v>
      </c>
      <c r="U2508" s="337" t="s">
        <v>890</v>
      </c>
      <c r="V2508" s="337">
        <v>12</v>
      </c>
      <c r="W2508" s="337" t="s">
        <v>19695</v>
      </c>
      <c r="X2508" s="337" t="s">
        <v>19695</v>
      </c>
      <c r="Y2508" s="337" t="s">
        <v>19695</v>
      </c>
      <c r="Z2508" s="337" t="s">
        <v>1728</v>
      </c>
      <c r="AA2508" s="337" t="s">
        <v>766</v>
      </c>
      <c r="AB2508" s="337" t="s">
        <v>718</v>
      </c>
      <c r="AC2508" s="337" t="s">
        <v>13978</v>
      </c>
    </row>
    <row r="2509" spans="1:29" ht="15.8" x14ac:dyDescent="0.25">
      <c r="A2509" s="337" t="s">
        <v>1723</v>
      </c>
      <c r="B2509" s="337" t="s">
        <v>10753</v>
      </c>
      <c r="C2509" s="337" t="s">
        <v>1821</v>
      </c>
      <c r="D2509" s="337" t="s">
        <v>449</v>
      </c>
      <c r="E2509" s="337" t="s">
        <v>8453</v>
      </c>
      <c r="F2509" s="338">
        <v>43549</v>
      </c>
      <c r="G2509" s="337" t="s">
        <v>8453</v>
      </c>
      <c r="H2509" s="338">
        <v>43549</v>
      </c>
      <c r="I2509" s="337" t="s">
        <v>19695</v>
      </c>
      <c r="J2509" s="337" t="s">
        <v>36</v>
      </c>
      <c r="K2509" s="337" t="s">
        <v>19695</v>
      </c>
      <c r="L2509" s="337" t="s">
        <v>19695</v>
      </c>
      <c r="M2509" s="337" t="s">
        <v>19695</v>
      </c>
      <c r="N2509" s="337" t="s">
        <v>19695</v>
      </c>
      <c r="O2509" s="337" t="s">
        <v>19695</v>
      </c>
      <c r="P2509" s="337" t="s">
        <v>19695</v>
      </c>
      <c r="Q2509" s="337" t="s">
        <v>19695</v>
      </c>
      <c r="R2509" s="337" t="s">
        <v>52</v>
      </c>
      <c r="S2509" s="337" t="s">
        <v>120</v>
      </c>
      <c r="T2509" s="337" t="s">
        <v>411</v>
      </c>
      <c r="U2509" s="337" t="s">
        <v>10754</v>
      </c>
      <c r="V2509" s="337">
        <v>8</v>
      </c>
      <c r="W2509" s="337" t="s">
        <v>19695</v>
      </c>
      <c r="X2509" s="337" t="s">
        <v>19695</v>
      </c>
      <c r="Y2509" s="337" t="s">
        <v>19695</v>
      </c>
      <c r="Z2509" s="337" t="s">
        <v>1745</v>
      </c>
      <c r="AA2509" s="337" t="s">
        <v>717</v>
      </c>
      <c r="AB2509" s="337" t="s">
        <v>718</v>
      </c>
      <c r="AC2509" s="337" t="s">
        <v>13974</v>
      </c>
    </row>
    <row r="2510" spans="1:29" ht="15.8" x14ac:dyDescent="0.25">
      <c r="A2510" s="337" t="s">
        <v>1723</v>
      </c>
      <c r="B2510" s="337" t="s">
        <v>8452</v>
      </c>
      <c r="C2510" s="337" t="s">
        <v>1725</v>
      </c>
      <c r="D2510" s="337" t="s">
        <v>13527</v>
      </c>
      <c r="E2510" s="337" t="s">
        <v>7372</v>
      </c>
      <c r="F2510" s="338">
        <v>43528</v>
      </c>
      <c r="G2510" s="337" t="s">
        <v>8453</v>
      </c>
      <c r="H2510" s="338">
        <v>43549</v>
      </c>
      <c r="I2510" s="337" t="s">
        <v>19695</v>
      </c>
      <c r="J2510" s="337" t="s">
        <v>36</v>
      </c>
      <c r="K2510" s="337" t="s">
        <v>19695</v>
      </c>
      <c r="L2510" s="337" t="s">
        <v>19695</v>
      </c>
      <c r="M2510" s="337" t="s">
        <v>19695</v>
      </c>
      <c r="N2510" s="337" t="s">
        <v>19695</v>
      </c>
      <c r="O2510" s="337" t="s">
        <v>19695</v>
      </c>
      <c r="P2510" s="337" t="s">
        <v>19695</v>
      </c>
      <c r="Q2510" s="337" t="s">
        <v>19695</v>
      </c>
      <c r="R2510" s="337" t="s">
        <v>35</v>
      </c>
      <c r="S2510" s="337" t="s">
        <v>77</v>
      </c>
      <c r="T2510" s="337" t="s">
        <v>6047</v>
      </c>
      <c r="U2510" s="337" t="s">
        <v>8454</v>
      </c>
      <c r="V2510" s="337">
        <v>10</v>
      </c>
      <c r="W2510" s="337" t="s">
        <v>19695</v>
      </c>
      <c r="X2510" s="337" t="s">
        <v>19695</v>
      </c>
      <c r="Y2510" s="337" t="s">
        <v>19695</v>
      </c>
      <c r="Z2510" s="337" t="s">
        <v>1753</v>
      </c>
      <c r="AA2510" s="337" t="s">
        <v>717</v>
      </c>
      <c r="AB2510" s="337" t="s">
        <v>718</v>
      </c>
      <c r="AC2510" s="337" t="s">
        <v>15505</v>
      </c>
    </row>
    <row r="2511" spans="1:29" ht="15.8" x14ac:dyDescent="0.25">
      <c r="A2511" s="337" t="s">
        <v>1723</v>
      </c>
      <c r="B2511" s="337" t="s">
        <v>9027</v>
      </c>
      <c r="C2511" s="337" t="s">
        <v>1821</v>
      </c>
      <c r="D2511" s="337" t="s">
        <v>449</v>
      </c>
      <c r="E2511" s="337" t="s">
        <v>1320</v>
      </c>
      <c r="F2511" s="338">
        <v>43516</v>
      </c>
      <c r="G2511" s="337" t="s">
        <v>8265</v>
      </c>
      <c r="H2511" s="338">
        <v>43547</v>
      </c>
      <c r="I2511" s="337" t="s">
        <v>19695</v>
      </c>
      <c r="J2511" s="337" t="s">
        <v>36</v>
      </c>
      <c r="K2511" s="337" t="s">
        <v>19695</v>
      </c>
      <c r="L2511" s="337" t="s">
        <v>19695</v>
      </c>
      <c r="M2511" s="337" t="s">
        <v>19695</v>
      </c>
      <c r="N2511" s="337" t="s">
        <v>19695</v>
      </c>
      <c r="O2511" s="337" t="s">
        <v>19695</v>
      </c>
      <c r="P2511" s="337" t="s">
        <v>19695</v>
      </c>
      <c r="Q2511" s="337" t="s">
        <v>19695</v>
      </c>
      <c r="R2511" s="337" t="s">
        <v>15</v>
      </c>
      <c r="S2511" s="337" t="s">
        <v>3715</v>
      </c>
      <c r="T2511" s="337" t="s">
        <v>9028</v>
      </c>
      <c r="U2511" s="337" t="s">
        <v>9028</v>
      </c>
      <c r="V2511" s="337">
        <v>10</v>
      </c>
      <c r="W2511" s="337" t="s">
        <v>19695</v>
      </c>
      <c r="X2511" s="337" t="s">
        <v>19695</v>
      </c>
      <c r="Y2511" s="337" t="s">
        <v>19695</v>
      </c>
      <c r="Z2511" s="337" t="s">
        <v>1728</v>
      </c>
      <c r="AA2511" s="337" t="s">
        <v>717</v>
      </c>
      <c r="AB2511" s="337" t="s">
        <v>718</v>
      </c>
      <c r="AC2511" s="337" t="s">
        <v>13977</v>
      </c>
    </row>
    <row r="2512" spans="1:29" ht="15.8" x14ac:dyDescent="0.25">
      <c r="A2512" s="337" t="s">
        <v>1723</v>
      </c>
      <c r="B2512" s="337" t="s">
        <v>10752</v>
      </c>
      <c r="C2512" s="337" t="s">
        <v>1821</v>
      </c>
      <c r="D2512" s="337" t="s">
        <v>449</v>
      </c>
      <c r="E2512" s="337" t="s">
        <v>8265</v>
      </c>
      <c r="F2512" s="338">
        <v>43547</v>
      </c>
      <c r="G2512" s="337" t="s">
        <v>8265</v>
      </c>
      <c r="H2512" s="338">
        <v>43547</v>
      </c>
      <c r="I2512" s="337" t="s">
        <v>19695</v>
      </c>
      <c r="J2512" s="337" t="s">
        <v>36</v>
      </c>
      <c r="K2512" s="337" t="s">
        <v>19695</v>
      </c>
      <c r="L2512" s="337" t="s">
        <v>19695</v>
      </c>
      <c r="M2512" s="337" t="s">
        <v>19695</v>
      </c>
      <c r="N2512" s="337" t="s">
        <v>19695</v>
      </c>
      <c r="O2512" s="337" t="s">
        <v>19695</v>
      </c>
      <c r="P2512" s="337" t="s">
        <v>19695</v>
      </c>
      <c r="Q2512" s="337" t="s">
        <v>19695</v>
      </c>
      <c r="R2512" s="337" t="s">
        <v>15</v>
      </c>
      <c r="S2512" s="337" t="s">
        <v>1519</v>
      </c>
      <c r="T2512" s="337" t="s">
        <v>878</v>
      </c>
      <c r="U2512" s="337" t="s">
        <v>2238</v>
      </c>
      <c r="V2512" s="337">
        <v>10</v>
      </c>
      <c r="W2512" s="337" t="s">
        <v>19695</v>
      </c>
      <c r="X2512" s="337" t="s">
        <v>19695</v>
      </c>
      <c r="Y2512" s="337" t="s">
        <v>19695</v>
      </c>
      <c r="Z2512" s="337" t="s">
        <v>1745</v>
      </c>
      <c r="AA2512" s="337" t="s">
        <v>853</v>
      </c>
      <c r="AB2512" s="337" t="s">
        <v>854</v>
      </c>
      <c r="AC2512" s="337" t="s">
        <v>13973</v>
      </c>
    </row>
    <row r="2513" spans="1:29" ht="15.8" x14ac:dyDescent="0.25">
      <c r="A2513" s="337" t="s">
        <v>1723</v>
      </c>
      <c r="B2513" s="337" t="s">
        <v>10757</v>
      </c>
      <c r="C2513" s="337" t="s">
        <v>1821</v>
      </c>
      <c r="D2513" s="337" t="s">
        <v>449</v>
      </c>
      <c r="E2513" s="337" t="s">
        <v>8265</v>
      </c>
      <c r="F2513" s="338">
        <v>43547</v>
      </c>
      <c r="G2513" s="337" t="s">
        <v>8265</v>
      </c>
      <c r="H2513" s="338">
        <v>43547</v>
      </c>
      <c r="I2513" s="337" t="s">
        <v>19695</v>
      </c>
      <c r="J2513" s="337" t="s">
        <v>36</v>
      </c>
      <c r="K2513" s="337" t="s">
        <v>19695</v>
      </c>
      <c r="L2513" s="337" t="s">
        <v>19695</v>
      </c>
      <c r="M2513" s="337" t="s">
        <v>19695</v>
      </c>
      <c r="N2513" s="337" t="s">
        <v>19695</v>
      </c>
      <c r="O2513" s="337" t="s">
        <v>19695</v>
      </c>
      <c r="P2513" s="337" t="s">
        <v>19695</v>
      </c>
      <c r="Q2513" s="337" t="s">
        <v>19695</v>
      </c>
      <c r="R2513" s="337" t="s">
        <v>15</v>
      </c>
      <c r="S2513" s="337" t="s">
        <v>1116</v>
      </c>
      <c r="T2513" s="337" t="s">
        <v>1116</v>
      </c>
      <c r="U2513" s="337" t="s">
        <v>10758</v>
      </c>
      <c r="V2513" s="337">
        <v>10</v>
      </c>
      <c r="W2513" s="337" t="s">
        <v>19695</v>
      </c>
      <c r="X2513" s="337" t="s">
        <v>19695</v>
      </c>
      <c r="Y2513" s="337" t="s">
        <v>19695</v>
      </c>
      <c r="Z2513" s="337" t="s">
        <v>1745</v>
      </c>
      <c r="AA2513" s="337" t="s">
        <v>853</v>
      </c>
      <c r="AB2513" s="337" t="s">
        <v>854</v>
      </c>
      <c r="AC2513" s="337" t="s">
        <v>13973</v>
      </c>
    </row>
    <row r="2514" spans="1:29" ht="15.8" x14ac:dyDescent="0.25">
      <c r="A2514" s="337" t="s">
        <v>1723</v>
      </c>
      <c r="B2514" s="337" t="s">
        <v>8264</v>
      </c>
      <c r="C2514" s="337" t="s">
        <v>1725</v>
      </c>
      <c r="D2514" s="337" t="s">
        <v>13527</v>
      </c>
      <c r="E2514" s="337" t="s">
        <v>1302</v>
      </c>
      <c r="F2514" s="338">
        <v>43475</v>
      </c>
      <c r="G2514" s="337" t="s">
        <v>8265</v>
      </c>
      <c r="H2514" s="338">
        <v>43547</v>
      </c>
      <c r="I2514" s="337" t="s">
        <v>19695</v>
      </c>
      <c r="J2514" s="337" t="s">
        <v>36</v>
      </c>
      <c r="K2514" s="337" t="s">
        <v>19695</v>
      </c>
      <c r="L2514" s="337" t="s">
        <v>19695</v>
      </c>
      <c r="M2514" s="337" t="s">
        <v>19695</v>
      </c>
      <c r="N2514" s="337" t="s">
        <v>19695</v>
      </c>
      <c r="O2514" s="337" t="s">
        <v>19695</v>
      </c>
      <c r="P2514" s="337" t="s">
        <v>19695</v>
      </c>
      <c r="Q2514" s="337" t="s">
        <v>19695</v>
      </c>
      <c r="R2514" s="337" t="s">
        <v>15</v>
      </c>
      <c r="S2514" s="337" t="s">
        <v>1203</v>
      </c>
      <c r="T2514" s="337" t="s">
        <v>8266</v>
      </c>
      <c r="U2514" s="337" t="s">
        <v>2254</v>
      </c>
      <c r="V2514" s="337">
        <v>10</v>
      </c>
      <c r="W2514" s="337" t="s">
        <v>19695</v>
      </c>
      <c r="X2514" s="337" t="s">
        <v>19695</v>
      </c>
      <c r="Y2514" s="337" t="s">
        <v>19695</v>
      </c>
      <c r="Z2514" s="337" t="s">
        <v>1753</v>
      </c>
      <c r="AA2514" s="337" t="s">
        <v>717</v>
      </c>
      <c r="AB2514" s="337" t="s">
        <v>718</v>
      </c>
      <c r="AC2514" s="337" t="s">
        <v>13973</v>
      </c>
    </row>
    <row r="2515" spans="1:29" ht="15.8" x14ac:dyDescent="0.25">
      <c r="A2515" s="337" t="s">
        <v>1723</v>
      </c>
      <c r="B2515" s="337" t="s">
        <v>13218</v>
      </c>
      <c r="C2515" s="337" t="s">
        <v>1821</v>
      </c>
      <c r="D2515" s="337" t="s">
        <v>449</v>
      </c>
      <c r="E2515" s="337" t="s">
        <v>8009</v>
      </c>
      <c r="F2515" s="338">
        <v>43546</v>
      </c>
      <c r="G2515" s="337" t="s">
        <v>8009</v>
      </c>
      <c r="H2515" s="338">
        <v>43546</v>
      </c>
      <c r="I2515" s="337" t="s">
        <v>19695</v>
      </c>
      <c r="J2515" s="337" t="s">
        <v>16</v>
      </c>
      <c r="K2515" s="337" t="s">
        <v>19695</v>
      </c>
      <c r="L2515" s="337" t="s">
        <v>19695</v>
      </c>
      <c r="M2515" s="337" t="s">
        <v>19695</v>
      </c>
      <c r="N2515" s="337" t="s">
        <v>19695</v>
      </c>
      <c r="O2515" s="337" t="s">
        <v>19695</v>
      </c>
      <c r="P2515" s="337" t="s">
        <v>19695</v>
      </c>
      <c r="Q2515" s="337" t="s">
        <v>19695</v>
      </c>
      <c r="R2515" s="337" t="s">
        <v>920</v>
      </c>
      <c r="S2515" s="337" t="s">
        <v>10176</v>
      </c>
      <c r="T2515" s="337" t="s">
        <v>10176</v>
      </c>
      <c r="U2515" s="337" t="s">
        <v>1238</v>
      </c>
      <c r="V2515" s="337">
        <v>12</v>
      </c>
      <c r="W2515" s="337" t="s">
        <v>19695</v>
      </c>
      <c r="X2515" s="337" t="s">
        <v>19695</v>
      </c>
      <c r="Y2515" s="337" t="s">
        <v>19695</v>
      </c>
      <c r="Z2515" s="337" t="s">
        <v>1728</v>
      </c>
      <c r="AA2515" s="337" t="s">
        <v>735</v>
      </c>
      <c r="AB2515" s="337" t="s">
        <v>718</v>
      </c>
      <c r="AC2515" s="337" t="s">
        <v>13972</v>
      </c>
    </row>
    <row r="2516" spans="1:29" ht="15.8" x14ac:dyDescent="0.25">
      <c r="A2516" s="337" t="s">
        <v>1723</v>
      </c>
      <c r="B2516" s="337" t="s">
        <v>9020</v>
      </c>
      <c r="C2516" s="337" t="s">
        <v>1788</v>
      </c>
      <c r="D2516" s="337" t="s">
        <v>1789</v>
      </c>
      <c r="E2516" s="337" t="s">
        <v>8009</v>
      </c>
      <c r="F2516" s="338">
        <v>43546</v>
      </c>
      <c r="G2516" s="337" t="s">
        <v>8009</v>
      </c>
      <c r="H2516" s="338">
        <v>43546</v>
      </c>
      <c r="I2516" s="337" t="s">
        <v>19695</v>
      </c>
      <c r="J2516" s="337" t="s">
        <v>36</v>
      </c>
      <c r="K2516" s="337" t="s">
        <v>19695</v>
      </c>
      <c r="L2516" s="337" t="s">
        <v>19695</v>
      </c>
      <c r="M2516" s="337" t="s">
        <v>19695</v>
      </c>
      <c r="N2516" s="337" t="s">
        <v>19695</v>
      </c>
      <c r="O2516" s="337" t="s">
        <v>19695</v>
      </c>
      <c r="P2516" s="337" t="s">
        <v>19695</v>
      </c>
      <c r="Q2516" s="337" t="s">
        <v>19695</v>
      </c>
      <c r="R2516" s="337" t="s">
        <v>45</v>
      </c>
      <c r="S2516" s="337" t="s">
        <v>1541</v>
      </c>
      <c r="T2516" s="337" t="s">
        <v>4253</v>
      </c>
      <c r="U2516" s="337" t="s">
        <v>9021</v>
      </c>
      <c r="V2516" s="337">
        <v>24</v>
      </c>
      <c r="W2516" s="337" t="s">
        <v>19695</v>
      </c>
      <c r="X2516" s="337" t="s">
        <v>19695</v>
      </c>
      <c r="Y2516" s="337" t="s">
        <v>19695</v>
      </c>
      <c r="Z2516" s="337" t="s">
        <v>1728</v>
      </c>
      <c r="AA2516" s="337" t="s">
        <v>735</v>
      </c>
      <c r="AB2516" s="337" t="s">
        <v>718</v>
      </c>
      <c r="AC2516" s="337" t="s">
        <v>13977</v>
      </c>
    </row>
    <row r="2517" spans="1:29" ht="15.8" x14ac:dyDescent="0.25">
      <c r="A2517" s="337" t="s">
        <v>1723</v>
      </c>
      <c r="B2517" s="337" t="s">
        <v>8957</v>
      </c>
      <c r="C2517" s="337" t="s">
        <v>1725</v>
      </c>
      <c r="D2517" s="337" t="s">
        <v>1730</v>
      </c>
      <c r="E2517" s="337" t="s">
        <v>6782</v>
      </c>
      <c r="F2517" s="338">
        <v>43440</v>
      </c>
      <c r="G2517" s="337" t="s">
        <v>8009</v>
      </c>
      <c r="H2517" s="338">
        <v>43546</v>
      </c>
      <c r="I2517" s="337" t="s">
        <v>19695</v>
      </c>
      <c r="J2517" s="337" t="s">
        <v>16</v>
      </c>
      <c r="K2517" s="337" t="s">
        <v>19695</v>
      </c>
      <c r="L2517" s="337" t="s">
        <v>19695</v>
      </c>
      <c r="M2517" s="337" t="s">
        <v>19695</v>
      </c>
      <c r="N2517" s="337" t="s">
        <v>19695</v>
      </c>
      <c r="O2517" s="337" t="s">
        <v>19695</v>
      </c>
      <c r="P2517" s="337" t="s">
        <v>19695</v>
      </c>
      <c r="Q2517" s="337" t="s">
        <v>19695</v>
      </c>
      <c r="R2517" s="337" t="s">
        <v>15</v>
      </c>
      <c r="S2517" s="337" t="s">
        <v>1529</v>
      </c>
      <c r="T2517" s="337" t="s">
        <v>1529</v>
      </c>
      <c r="U2517" s="337" t="s">
        <v>8958</v>
      </c>
      <c r="V2517" s="337">
        <v>8</v>
      </c>
      <c r="W2517" s="337" t="s">
        <v>19695</v>
      </c>
      <c r="X2517" s="337" t="s">
        <v>19695</v>
      </c>
      <c r="Y2517" s="337" t="s">
        <v>19695</v>
      </c>
      <c r="Z2517" s="337" t="s">
        <v>1728</v>
      </c>
      <c r="AA2517" s="337" t="s">
        <v>717</v>
      </c>
      <c r="AB2517" s="337" t="s">
        <v>718</v>
      </c>
      <c r="AC2517" s="337" t="s">
        <v>14013</v>
      </c>
    </row>
    <row r="2518" spans="1:29" ht="15.8" x14ac:dyDescent="0.25">
      <c r="A2518" s="337" t="s">
        <v>1723</v>
      </c>
      <c r="B2518" s="337" t="s">
        <v>10940</v>
      </c>
      <c r="C2518" s="337" t="s">
        <v>1725</v>
      </c>
      <c r="D2518" s="337" t="s">
        <v>1730</v>
      </c>
      <c r="E2518" s="337" t="s">
        <v>7725</v>
      </c>
      <c r="F2518" s="338">
        <v>43514</v>
      </c>
      <c r="G2518" s="337" t="s">
        <v>8009</v>
      </c>
      <c r="H2518" s="338">
        <v>43546</v>
      </c>
      <c r="I2518" s="337" t="s">
        <v>19695</v>
      </c>
      <c r="J2518" s="337" t="s">
        <v>36</v>
      </c>
      <c r="K2518" s="337" t="s">
        <v>19695</v>
      </c>
      <c r="L2518" s="337" t="s">
        <v>19695</v>
      </c>
      <c r="M2518" s="337" t="s">
        <v>19695</v>
      </c>
      <c r="N2518" s="337" t="s">
        <v>19695</v>
      </c>
      <c r="O2518" s="337" t="s">
        <v>19695</v>
      </c>
      <c r="P2518" s="337" t="s">
        <v>19695</v>
      </c>
      <c r="Q2518" s="337" t="s">
        <v>19695</v>
      </c>
      <c r="R2518" s="337" t="s">
        <v>71</v>
      </c>
      <c r="S2518" s="337" t="s">
        <v>71</v>
      </c>
      <c r="T2518" s="337" t="s">
        <v>6538</v>
      </c>
      <c r="U2518" s="337" t="s">
        <v>3742</v>
      </c>
      <c r="V2518" s="337">
        <v>4</v>
      </c>
      <c r="W2518" s="337" t="s">
        <v>19695</v>
      </c>
      <c r="X2518" s="337" t="s">
        <v>19695</v>
      </c>
      <c r="Y2518" s="337" t="s">
        <v>19695</v>
      </c>
      <c r="Z2518" s="337" t="s">
        <v>1745</v>
      </c>
      <c r="AA2518" s="337" t="s">
        <v>897</v>
      </c>
      <c r="AB2518" s="337" t="s">
        <v>854</v>
      </c>
      <c r="AC2518" s="337" t="s">
        <v>13972</v>
      </c>
    </row>
    <row r="2519" spans="1:29" ht="15.8" x14ac:dyDescent="0.25">
      <c r="A2519" s="337" t="s">
        <v>1723</v>
      </c>
      <c r="B2519" s="337" t="s">
        <v>10941</v>
      </c>
      <c r="C2519" s="337" t="s">
        <v>1821</v>
      </c>
      <c r="D2519" s="337" t="s">
        <v>449</v>
      </c>
      <c r="E2519" s="337" t="s">
        <v>7140</v>
      </c>
      <c r="F2519" s="338">
        <v>43521</v>
      </c>
      <c r="G2519" s="337" t="s">
        <v>8009</v>
      </c>
      <c r="H2519" s="338">
        <v>43546</v>
      </c>
      <c r="I2519" s="337" t="s">
        <v>19695</v>
      </c>
      <c r="J2519" s="337" t="s">
        <v>36</v>
      </c>
      <c r="K2519" s="337" t="s">
        <v>19695</v>
      </c>
      <c r="L2519" s="337" t="s">
        <v>19695</v>
      </c>
      <c r="M2519" s="337" t="s">
        <v>19695</v>
      </c>
      <c r="N2519" s="337" t="s">
        <v>19695</v>
      </c>
      <c r="O2519" s="337" t="s">
        <v>19695</v>
      </c>
      <c r="P2519" s="337" t="s">
        <v>19695</v>
      </c>
      <c r="Q2519" s="337" t="s">
        <v>19695</v>
      </c>
      <c r="R2519" s="337" t="s">
        <v>134</v>
      </c>
      <c r="S2519" s="337" t="s">
        <v>150</v>
      </c>
      <c r="T2519" s="337" t="s">
        <v>1881</v>
      </c>
      <c r="U2519" s="337" t="s">
        <v>10034</v>
      </c>
      <c r="V2519" s="337">
        <v>4</v>
      </c>
      <c r="W2519" s="337" t="s">
        <v>19695</v>
      </c>
      <c r="X2519" s="337" t="s">
        <v>19695</v>
      </c>
      <c r="Y2519" s="337" t="s">
        <v>19695</v>
      </c>
      <c r="Z2519" s="337" t="s">
        <v>1745</v>
      </c>
      <c r="AA2519" s="337" t="s">
        <v>897</v>
      </c>
      <c r="AB2519" s="337" t="s">
        <v>854</v>
      </c>
      <c r="AC2519" s="337" t="s">
        <v>13972</v>
      </c>
    </row>
    <row r="2520" spans="1:29" ht="15.8" x14ac:dyDescent="0.25">
      <c r="A2520" s="337" t="s">
        <v>1723</v>
      </c>
      <c r="B2520" s="337" t="s">
        <v>8008</v>
      </c>
      <c r="C2520" s="337" t="s">
        <v>1821</v>
      </c>
      <c r="D2520" s="337" t="s">
        <v>449</v>
      </c>
      <c r="E2520" s="337" t="s">
        <v>389</v>
      </c>
      <c r="F2520" s="338">
        <v>43524</v>
      </c>
      <c r="G2520" s="337" t="s">
        <v>8009</v>
      </c>
      <c r="H2520" s="338">
        <v>43546</v>
      </c>
      <c r="I2520" s="337" t="s">
        <v>19695</v>
      </c>
      <c r="J2520" s="337" t="s">
        <v>36</v>
      </c>
      <c r="K2520" s="337" t="s">
        <v>19695</v>
      </c>
      <c r="L2520" s="337" t="s">
        <v>19695</v>
      </c>
      <c r="M2520" s="337" t="s">
        <v>19695</v>
      </c>
      <c r="N2520" s="337" t="s">
        <v>19695</v>
      </c>
      <c r="O2520" s="337" t="s">
        <v>19695</v>
      </c>
      <c r="P2520" s="337" t="s">
        <v>19695</v>
      </c>
      <c r="Q2520" s="337" t="s">
        <v>19695</v>
      </c>
      <c r="R2520" s="337" t="s">
        <v>136</v>
      </c>
      <c r="S2520" s="337" t="s">
        <v>950</v>
      </c>
      <c r="T2520" s="337" t="s">
        <v>951</v>
      </c>
      <c r="U2520" s="337" t="s">
        <v>952</v>
      </c>
      <c r="V2520" s="337">
        <v>6</v>
      </c>
      <c r="W2520" s="337" t="s">
        <v>19695</v>
      </c>
      <c r="X2520" s="337" t="s">
        <v>19695</v>
      </c>
      <c r="Y2520" s="337" t="s">
        <v>19695</v>
      </c>
      <c r="Z2520" s="337" t="s">
        <v>1745</v>
      </c>
      <c r="AA2520" s="337" t="s">
        <v>761</v>
      </c>
      <c r="AB2520" s="337" t="s">
        <v>762</v>
      </c>
      <c r="AC2520" s="337" t="s">
        <v>13972</v>
      </c>
    </row>
    <row r="2521" spans="1:29" ht="15.8" x14ac:dyDescent="0.25">
      <c r="A2521" s="337" t="s">
        <v>1723</v>
      </c>
      <c r="B2521" s="337" t="s">
        <v>9061</v>
      </c>
      <c r="C2521" s="337" t="s">
        <v>1821</v>
      </c>
      <c r="D2521" s="337" t="s">
        <v>449</v>
      </c>
      <c r="E2521" s="337" t="s">
        <v>7140</v>
      </c>
      <c r="F2521" s="338">
        <v>43521</v>
      </c>
      <c r="G2521" s="337" t="s">
        <v>8009</v>
      </c>
      <c r="H2521" s="338">
        <v>43546</v>
      </c>
      <c r="I2521" s="337" t="s">
        <v>19695</v>
      </c>
      <c r="J2521" s="337" t="s">
        <v>16</v>
      </c>
      <c r="K2521" s="337" t="s">
        <v>19695</v>
      </c>
      <c r="L2521" s="337" t="s">
        <v>19695</v>
      </c>
      <c r="M2521" s="337" t="s">
        <v>19695</v>
      </c>
      <c r="N2521" s="337" t="s">
        <v>19695</v>
      </c>
      <c r="O2521" s="337" t="s">
        <v>19695</v>
      </c>
      <c r="P2521" s="337" t="s">
        <v>19695</v>
      </c>
      <c r="Q2521" s="337" t="s">
        <v>19695</v>
      </c>
      <c r="R2521" s="337" t="s">
        <v>136</v>
      </c>
      <c r="S2521" s="337" t="s">
        <v>950</v>
      </c>
      <c r="T2521" s="337" t="s">
        <v>951</v>
      </c>
      <c r="U2521" s="337" t="s">
        <v>952</v>
      </c>
      <c r="V2521" s="337">
        <v>6</v>
      </c>
      <c r="W2521" s="337" t="s">
        <v>19695</v>
      </c>
      <c r="X2521" s="337" t="s">
        <v>19695</v>
      </c>
      <c r="Y2521" s="337" t="s">
        <v>19695</v>
      </c>
      <c r="Z2521" s="337" t="s">
        <v>1745</v>
      </c>
      <c r="AA2521" s="337" t="s">
        <v>761</v>
      </c>
      <c r="AB2521" s="337" t="s">
        <v>762</v>
      </c>
      <c r="AC2521" s="337" t="s">
        <v>13972</v>
      </c>
    </row>
    <row r="2522" spans="1:29" ht="15.8" x14ac:dyDescent="0.25">
      <c r="A2522" s="337" t="s">
        <v>1723</v>
      </c>
      <c r="B2522" s="337" t="s">
        <v>11270</v>
      </c>
      <c r="C2522" s="337" t="s">
        <v>1788</v>
      </c>
      <c r="D2522" s="337" t="s">
        <v>8032</v>
      </c>
      <c r="E2522" s="337" t="s">
        <v>389</v>
      </c>
      <c r="F2522" s="338">
        <v>43524</v>
      </c>
      <c r="G2522" s="337" t="s">
        <v>8009</v>
      </c>
      <c r="H2522" s="338">
        <v>43546</v>
      </c>
      <c r="I2522" s="337" t="s">
        <v>19695</v>
      </c>
      <c r="J2522" s="337" t="s">
        <v>16</v>
      </c>
      <c r="K2522" s="337" t="s">
        <v>19695</v>
      </c>
      <c r="L2522" s="337" t="s">
        <v>19695</v>
      </c>
      <c r="M2522" s="337" t="s">
        <v>19695</v>
      </c>
      <c r="N2522" s="337" t="s">
        <v>19695</v>
      </c>
      <c r="O2522" s="337" t="s">
        <v>19695</v>
      </c>
      <c r="P2522" s="337" t="s">
        <v>19695</v>
      </c>
      <c r="Q2522" s="337" t="s">
        <v>19695</v>
      </c>
      <c r="R2522" s="337" t="s">
        <v>136</v>
      </c>
      <c r="S2522" s="337" t="s">
        <v>950</v>
      </c>
      <c r="T2522" s="337" t="s">
        <v>951</v>
      </c>
      <c r="U2522" s="337" t="s">
        <v>952</v>
      </c>
      <c r="V2522" s="337">
        <v>6</v>
      </c>
      <c r="W2522" s="337" t="s">
        <v>19695</v>
      </c>
      <c r="X2522" s="337" t="s">
        <v>19695</v>
      </c>
      <c r="Y2522" s="337" t="s">
        <v>19695</v>
      </c>
      <c r="Z2522" s="337" t="s">
        <v>1745</v>
      </c>
      <c r="AA2522" s="337" t="s">
        <v>761</v>
      </c>
      <c r="AB2522" s="337" t="s">
        <v>762</v>
      </c>
      <c r="AC2522" s="337" t="s">
        <v>13972</v>
      </c>
    </row>
    <row r="2523" spans="1:29" ht="15.8" x14ac:dyDescent="0.25">
      <c r="A2523" s="337" t="s">
        <v>1723</v>
      </c>
      <c r="B2523" s="337" t="s">
        <v>9060</v>
      </c>
      <c r="C2523" s="337" t="s">
        <v>1821</v>
      </c>
      <c r="D2523" s="337" t="s">
        <v>449</v>
      </c>
      <c r="E2523" s="337" t="s">
        <v>7748</v>
      </c>
      <c r="F2523" s="338">
        <v>43535</v>
      </c>
      <c r="G2523" s="337" t="s">
        <v>8009</v>
      </c>
      <c r="H2523" s="338">
        <v>43546</v>
      </c>
      <c r="I2523" s="337" t="s">
        <v>19695</v>
      </c>
      <c r="J2523" s="337" t="s">
        <v>16</v>
      </c>
      <c r="K2523" s="337" t="s">
        <v>19695</v>
      </c>
      <c r="L2523" s="337" t="s">
        <v>19695</v>
      </c>
      <c r="M2523" s="337" t="s">
        <v>19695</v>
      </c>
      <c r="N2523" s="337" t="s">
        <v>19695</v>
      </c>
      <c r="O2523" s="337" t="s">
        <v>19695</v>
      </c>
      <c r="P2523" s="337" t="s">
        <v>19695</v>
      </c>
      <c r="Q2523" s="337" t="s">
        <v>19695</v>
      </c>
      <c r="R2523" s="337" t="s">
        <v>136</v>
      </c>
      <c r="S2523" s="337" t="s">
        <v>950</v>
      </c>
      <c r="T2523" s="337" t="s">
        <v>951</v>
      </c>
      <c r="U2523" s="337" t="s">
        <v>952</v>
      </c>
      <c r="V2523" s="337">
        <v>6</v>
      </c>
      <c r="W2523" s="337" t="s">
        <v>19695</v>
      </c>
      <c r="X2523" s="337" t="s">
        <v>19695</v>
      </c>
      <c r="Y2523" s="337" t="s">
        <v>19695</v>
      </c>
      <c r="Z2523" s="337" t="s">
        <v>1745</v>
      </c>
      <c r="AA2523" s="337" t="s">
        <v>761</v>
      </c>
      <c r="AB2523" s="337" t="s">
        <v>762</v>
      </c>
      <c r="AC2523" s="337" t="s">
        <v>13972</v>
      </c>
    </row>
    <row r="2524" spans="1:29" ht="15.8" x14ac:dyDescent="0.25">
      <c r="A2524" s="337" t="s">
        <v>1723</v>
      </c>
      <c r="B2524" s="337" t="s">
        <v>9069</v>
      </c>
      <c r="C2524" s="337" t="s">
        <v>1725</v>
      </c>
      <c r="D2524" s="337" t="s">
        <v>1735</v>
      </c>
      <c r="E2524" s="337" t="s">
        <v>8291</v>
      </c>
      <c r="F2524" s="338">
        <v>43534</v>
      </c>
      <c r="G2524" s="337" t="s">
        <v>8009</v>
      </c>
      <c r="H2524" s="338">
        <v>43546</v>
      </c>
      <c r="I2524" s="337" t="s">
        <v>19695</v>
      </c>
      <c r="J2524" s="337" t="s">
        <v>16</v>
      </c>
      <c r="K2524" s="337" t="s">
        <v>19695</v>
      </c>
      <c r="L2524" s="337" t="s">
        <v>19695</v>
      </c>
      <c r="M2524" s="337" t="s">
        <v>19695</v>
      </c>
      <c r="N2524" s="337" t="s">
        <v>19695</v>
      </c>
      <c r="O2524" s="337" t="s">
        <v>19695</v>
      </c>
      <c r="P2524" s="337" t="s">
        <v>19695</v>
      </c>
      <c r="Q2524" s="337" t="s">
        <v>19695</v>
      </c>
      <c r="R2524" s="337" t="s">
        <v>136</v>
      </c>
      <c r="S2524" s="337" t="s">
        <v>950</v>
      </c>
      <c r="T2524" s="337" t="s">
        <v>951</v>
      </c>
      <c r="U2524" s="337" t="s">
        <v>952</v>
      </c>
      <c r="V2524" s="337">
        <v>6</v>
      </c>
      <c r="W2524" s="337" t="s">
        <v>19695</v>
      </c>
      <c r="X2524" s="337" t="s">
        <v>19695</v>
      </c>
      <c r="Y2524" s="337" t="s">
        <v>19695</v>
      </c>
      <c r="Z2524" s="337" t="s">
        <v>1745</v>
      </c>
      <c r="AA2524" s="337" t="s">
        <v>761</v>
      </c>
      <c r="AB2524" s="337" t="s">
        <v>762</v>
      </c>
      <c r="AC2524" s="337" t="s">
        <v>13972</v>
      </c>
    </row>
    <row r="2525" spans="1:29" ht="15.8" x14ac:dyDescent="0.25">
      <c r="A2525" s="337" t="s">
        <v>1723</v>
      </c>
      <c r="B2525" s="337" t="s">
        <v>9065</v>
      </c>
      <c r="C2525" s="337" t="s">
        <v>1821</v>
      </c>
      <c r="D2525" s="337" t="s">
        <v>449</v>
      </c>
      <c r="E2525" s="337" t="s">
        <v>7748</v>
      </c>
      <c r="F2525" s="338">
        <v>43535</v>
      </c>
      <c r="G2525" s="337" t="s">
        <v>8009</v>
      </c>
      <c r="H2525" s="338">
        <v>43546</v>
      </c>
      <c r="I2525" s="337" t="s">
        <v>19695</v>
      </c>
      <c r="J2525" s="337" t="s">
        <v>36</v>
      </c>
      <c r="K2525" s="337" t="s">
        <v>19695</v>
      </c>
      <c r="L2525" s="337" t="s">
        <v>19695</v>
      </c>
      <c r="M2525" s="337" t="s">
        <v>19695</v>
      </c>
      <c r="N2525" s="337" t="s">
        <v>19695</v>
      </c>
      <c r="O2525" s="337" t="s">
        <v>19695</v>
      </c>
      <c r="P2525" s="337" t="s">
        <v>19695</v>
      </c>
      <c r="Q2525" s="337" t="s">
        <v>19695</v>
      </c>
      <c r="R2525" s="337" t="s">
        <v>136</v>
      </c>
      <c r="S2525" s="337" t="s">
        <v>950</v>
      </c>
      <c r="T2525" s="337" t="s">
        <v>951</v>
      </c>
      <c r="U2525" s="337" t="s">
        <v>952</v>
      </c>
      <c r="V2525" s="337">
        <v>6</v>
      </c>
      <c r="W2525" s="337" t="s">
        <v>19695</v>
      </c>
      <c r="X2525" s="337" t="s">
        <v>19695</v>
      </c>
      <c r="Y2525" s="337" t="s">
        <v>19695</v>
      </c>
      <c r="Z2525" s="337" t="s">
        <v>1745</v>
      </c>
      <c r="AA2525" s="337" t="s">
        <v>761</v>
      </c>
      <c r="AB2525" s="337" t="s">
        <v>762</v>
      </c>
      <c r="AC2525" s="337" t="s">
        <v>13972</v>
      </c>
    </row>
    <row r="2526" spans="1:29" ht="15.8" x14ac:dyDescent="0.25">
      <c r="A2526" s="337" t="s">
        <v>1723</v>
      </c>
      <c r="B2526" s="337" t="s">
        <v>13226</v>
      </c>
      <c r="C2526" s="337" t="s">
        <v>1788</v>
      </c>
      <c r="D2526" s="337" t="s">
        <v>1789</v>
      </c>
      <c r="E2526" s="337" t="s">
        <v>8022</v>
      </c>
      <c r="F2526" s="338">
        <v>43545</v>
      </c>
      <c r="G2526" s="337" t="s">
        <v>8022</v>
      </c>
      <c r="H2526" s="338">
        <v>43545</v>
      </c>
      <c r="I2526" s="337" t="s">
        <v>19695</v>
      </c>
      <c r="J2526" s="337" t="s">
        <v>1838</v>
      </c>
      <c r="K2526" s="337" t="s">
        <v>19695</v>
      </c>
      <c r="L2526" s="337" t="s">
        <v>19695</v>
      </c>
      <c r="M2526" s="337" t="s">
        <v>19695</v>
      </c>
      <c r="N2526" s="337" t="s">
        <v>19695</v>
      </c>
      <c r="O2526" s="337" t="s">
        <v>19695</v>
      </c>
      <c r="P2526" s="337" t="s">
        <v>19695</v>
      </c>
      <c r="Q2526" s="337" t="s">
        <v>19695</v>
      </c>
      <c r="R2526" s="337" t="s">
        <v>920</v>
      </c>
      <c r="S2526" s="337" t="s">
        <v>10176</v>
      </c>
      <c r="T2526" s="337" t="s">
        <v>13227</v>
      </c>
      <c r="U2526" s="337" t="s">
        <v>13227</v>
      </c>
      <c r="V2526" s="337">
        <v>30</v>
      </c>
      <c r="W2526" s="337" t="s">
        <v>19695</v>
      </c>
      <c r="X2526" s="337" t="s">
        <v>19695</v>
      </c>
      <c r="Y2526" s="337" t="s">
        <v>19695</v>
      </c>
      <c r="Z2526" s="337" t="s">
        <v>1728</v>
      </c>
      <c r="AA2526" s="337" t="s">
        <v>735</v>
      </c>
      <c r="AB2526" s="337" t="s">
        <v>718</v>
      </c>
      <c r="AC2526" s="337" t="s">
        <v>13972</v>
      </c>
    </row>
    <row r="2527" spans="1:29" ht="15.8" x14ac:dyDescent="0.25">
      <c r="A2527" s="337" t="s">
        <v>1723</v>
      </c>
      <c r="B2527" s="337" t="s">
        <v>9924</v>
      </c>
      <c r="C2527" s="337" t="s">
        <v>1821</v>
      </c>
      <c r="D2527" s="337" t="s">
        <v>449</v>
      </c>
      <c r="E2527" s="337" t="s">
        <v>8800</v>
      </c>
      <c r="F2527" s="338">
        <v>43513</v>
      </c>
      <c r="G2527" s="337" t="s">
        <v>7715</v>
      </c>
      <c r="H2527" s="338">
        <v>43544</v>
      </c>
      <c r="I2527" s="337" t="s">
        <v>19695</v>
      </c>
      <c r="J2527" s="337" t="s">
        <v>16</v>
      </c>
      <c r="K2527" s="337" t="s">
        <v>19695</v>
      </c>
      <c r="L2527" s="337" t="s">
        <v>19695</v>
      </c>
      <c r="M2527" s="337" t="s">
        <v>19695</v>
      </c>
      <c r="N2527" s="337" t="s">
        <v>19695</v>
      </c>
      <c r="O2527" s="337" t="s">
        <v>19695</v>
      </c>
      <c r="P2527" s="337" t="s">
        <v>19695</v>
      </c>
      <c r="Q2527" s="337" t="s">
        <v>19695</v>
      </c>
      <c r="R2527" s="337" t="s">
        <v>130</v>
      </c>
      <c r="S2527" s="337" t="s">
        <v>928</v>
      </c>
      <c r="T2527" s="337" t="s">
        <v>934</v>
      </c>
      <c r="U2527" s="337" t="s">
        <v>9925</v>
      </c>
      <c r="V2527" s="337">
        <v>8</v>
      </c>
      <c r="W2527" s="337" t="s">
        <v>19695</v>
      </c>
      <c r="X2527" s="337" t="s">
        <v>19695</v>
      </c>
      <c r="Y2527" s="337" t="s">
        <v>19695</v>
      </c>
      <c r="Z2527" s="337" t="s">
        <v>1728</v>
      </c>
      <c r="AA2527" s="337" t="s">
        <v>717</v>
      </c>
      <c r="AB2527" s="337" t="s">
        <v>718</v>
      </c>
      <c r="AC2527" s="337" t="s">
        <v>13976</v>
      </c>
    </row>
    <row r="2528" spans="1:29" ht="15.8" x14ac:dyDescent="0.25">
      <c r="A2528" s="337" t="s">
        <v>1723</v>
      </c>
      <c r="B2528" s="337" t="s">
        <v>7713</v>
      </c>
      <c r="C2528" s="337" t="s">
        <v>1821</v>
      </c>
      <c r="D2528" s="337" t="s">
        <v>449</v>
      </c>
      <c r="E2528" s="337" t="s">
        <v>7714</v>
      </c>
      <c r="F2528" s="338">
        <v>43494</v>
      </c>
      <c r="G2528" s="337" t="s">
        <v>7715</v>
      </c>
      <c r="H2528" s="338">
        <v>43544</v>
      </c>
      <c r="I2528" s="337" t="s">
        <v>19695</v>
      </c>
      <c r="J2528" s="337" t="s">
        <v>36</v>
      </c>
      <c r="K2528" s="337" t="s">
        <v>19695</v>
      </c>
      <c r="L2528" s="337" t="s">
        <v>19695</v>
      </c>
      <c r="M2528" s="337" t="s">
        <v>19695</v>
      </c>
      <c r="N2528" s="337" t="s">
        <v>19695</v>
      </c>
      <c r="O2528" s="337" t="s">
        <v>19695</v>
      </c>
      <c r="P2528" s="337" t="s">
        <v>19695</v>
      </c>
      <c r="Q2528" s="337" t="s">
        <v>19695</v>
      </c>
      <c r="R2528" s="337" t="s">
        <v>66</v>
      </c>
      <c r="S2528" s="337" t="s">
        <v>67</v>
      </c>
      <c r="T2528" s="337" t="s">
        <v>1629</v>
      </c>
      <c r="U2528" s="337" t="s">
        <v>7716</v>
      </c>
      <c r="V2528" s="337">
        <v>6</v>
      </c>
      <c r="W2528" s="337" t="s">
        <v>19695</v>
      </c>
      <c r="X2528" s="337" t="s">
        <v>19695</v>
      </c>
      <c r="Y2528" s="337" t="s">
        <v>19695</v>
      </c>
      <c r="Z2528" s="337" t="s">
        <v>1728</v>
      </c>
      <c r="AA2528" s="337" t="s">
        <v>735</v>
      </c>
      <c r="AB2528" s="337" t="s">
        <v>718</v>
      </c>
      <c r="AC2528" s="337" t="s">
        <v>13983</v>
      </c>
    </row>
    <row r="2529" spans="1:29" ht="15.8" x14ac:dyDescent="0.25">
      <c r="A2529" s="337" t="s">
        <v>1723</v>
      </c>
      <c r="B2529" s="337" t="s">
        <v>10365</v>
      </c>
      <c r="C2529" s="337" t="s">
        <v>1821</v>
      </c>
      <c r="D2529" s="337" t="s">
        <v>449</v>
      </c>
      <c r="E2529" s="337" t="s">
        <v>1320</v>
      </c>
      <c r="F2529" s="338">
        <v>43516</v>
      </c>
      <c r="G2529" s="337" t="s">
        <v>7715</v>
      </c>
      <c r="H2529" s="338">
        <v>43544</v>
      </c>
      <c r="I2529" s="337" t="s">
        <v>19695</v>
      </c>
      <c r="J2529" s="337" t="s">
        <v>36</v>
      </c>
      <c r="K2529" s="337" t="s">
        <v>19695</v>
      </c>
      <c r="L2529" s="337" t="s">
        <v>19695</v>
      </c>
      <c r="M2529" s="337" t="s">
        <v>19695</v>
      </c>
      <c r="N2529" s="337" t="s">
        <v>19695</v>
      </c>
      <c r="O2529" s="337" t="s">
        <v>19695</v>
      </c>
      <c r="P2529" s="337" t="s">
        <v>19695</v>
      </c>
      <c r="Q2529" s="337" t="s">
        <v>19695</v>
      </c>
      <c r="R2529" s="337" t="s">
        <v>130</v>
      </c>
      <c r="S2529" s="337" t="s">
        <v>928</v>
      </c>
      <c r="T2529" s="337" t="s">
        <v>2306</v>
      </c>
      <c r="U2529" s="337" t="s">
        <v>5544</v>
      </c>
      <c r="V2529" s="337">
        <v>8</v>
      </c>
      <c r="W2529" s="337" t="s">
        <v>19695</v>
      </c>
      <c r="X2529" s="337" t="s">
        <v>19695</v>
      </c>
      <c r="Y2529" s="337" t="s">
        <v>19695</v>
      </c>
      <c r="Z2529" s="337" t="s">
        <v>1728</v>
      </c>
      <c r="AA2529" s="337" t="s">
        <v>717</v>
      </c>
      <c r="AB2529" s="337" t="s">
        <v>718</v>
      </c>
      <c r="AC2529" s="337" t="s">
        <v>14011</v>
      </c>
    </row>
    <row r="2530" spans="1:29" ht="15.8" x14ac:dyDescent="0.25">
      <c r="A2530" s="337" t="s">
        <v>1723</v>
      </c>
      <c r="B2530" s="337" t="s">
        <v>10694</v>
      </c>
      <c r="C2530" s="337" t="s">
        <v>1821</v>
      </c>
      <c r="D2530" s="337" t="s">
        <v>449</v>
      </c>
      <c r="E2530" s="337" t="s">
        <v>7715</v>
      </c>
      <c r="F2530" s="338">
        <v>43544</v>
      </c>
      <c r="G2530" s="337" t="s">
        <v>7715</v>
      </c>
      <c r="H2530" s="338">
        <v>43544</v>
      </c>
      <c r="I2530" s="337" t="s">
        <v>19695</v>
      </c>
      <c r="J2530" s="337" t="s">
        <v>36</v>
      </c>
      <c r="K2530" s="337" t="s">
        <v>19695</v>
      </c>
      <c r="L2530" s="337" t="s">
        <v>19695</v>
      </c>
      <c r="M2530" s="337" t="s">
        <v>19695</v>
      </c>
      <c r="N2530" s="337" t="s">
        <v>19695</v>
      </c>
      <c r="O2530" s="337" t="s">
        <v>19695</v>
      </c>
      <c r="P2530" s="337" t="s">
        <v>19695</v>
      </c>
      <c r="Q2530" s="337" t="s">
        <v>19695</v>
      </c>
      <c r="R2530" s="337" t="s">
        <v>98</v>
      </c>
      <c r="S2530" s="337" t="s">
        <v>1166</v>
      </c>
      <c r="T2530" s="337" t="s">
        <v>419</v>
      </c>
      <c r="U2530" s="337" t="s">
        <v>6299</v>
      </c>
      <c r="V2530" s="337">
        <v>8</v>
      </c>
      <c r="W2530" s="337" t="s">
        <v>19695</v>
      </c>
      <c r="X2530" s="337" t="s">
        <v>19695</v>
      </c>
      <c r="Y2530" s="337" t="s">
        <v>19695</v>
      </c>
      <c r="Z2530" s="337" t="s">
        <v>1753</v>
      </c>
      <c r="AA2530" s="337" t="s">
        <v>717</v>
      </c>
      <c r="AB2530" s="337" t="s">
        <v>718</v>
      </c>
      <c r="AC2530" s="337" t="s">
        <v>13971</v>
      </c>
    </row>
    <row r="2531" spans="1:29" ht="15.8" x14ac:dyDescent="0.25">
      <c r="A2531" s="337" t="s">
        <v>1723</v>
      </c>
      <c r="B2531" s="337" t="s">
        <v>10695</v>
      </c>
      <c r="C2531" s="337" t="s">
        <v>1821</v>
      </c>
      <c r="D2531" s="337" t="s">
        <v>449</v>
      </c>
      <c r="E2531" s="337" t="s">
        <v>7715</v>
      </c>
      <c r="F2531" s="338">
        <v>43544</v>
      </c>
      <c r="G2531" s="337" t="s">
        <v>7715</v>
      </c>
      <c r="H2531" s="338">
        <v>43544</v>
      </c>
      <c r="I2531" s="337" t="s">
        <v>19695</v>
      </c>
      <c r="J2531" s="337" t="s">
        <v>16</v>
      </c>
      <c r="K2531" s="337" t="s">
        <v>19695</v>
      </c>
      <c r="L2531" s="337" t="s">
        <v>19695</v>
      </c>
      <c r="M2531" s="337" t="s">
        <v>19695</v>
      </c>
      <c r="N2531" s="337" t="s">
        <v>19695</v>
      </c>
      <c r="O2531" s="337" t="s">
        <v>19695</v>
      </c>
      <c r="P2531" s="337" t="s">
        <v>19695</v>
      </c>
      <c r="Q2531" s="337" t="s">
        <v>19695</v>
      </c>
      <c r="R2531" s="337" t="s">
        <v>98</v>
      </c>
      <c r="S2531" s="337" t="s">
        <v>1166</v>
      </c>
      <c r="T2531" s="337" t="s">
        <v>419</v>
      </c>
      <c r="U2531" s="337" t="s">
        <v>6299</v>
      </c>
      <c r="V2531" s="337">
        <v>8</v>
      </c>
      <c r="W2531" s="337" t="s">
        <v>19695</v>
      </c>
      <c r="X2531" s="337" t="s">
        <v>19695</v>
      </c>
      <c r="Y2531" s="337" t="s">
        <v>19695</v>
      </c>
      <c r="Z2531" s="337" t="s">
        <v>1753</v>
      </c>
      <c r="AA2531" s="337" t="s">
        <v>717</v>
      </c>
      <c r="AB2531" s="337" t="s">
        <v>718</v>
      </c>
      <c r="AC2531" s="337" t="s">
        <v>13971</v>
      </c>
    </row>
    <row r="2532" spans="1:29" ht="15.8" x14ac:dyDescent="0.25">
      <c r="A2532" s="337" t="s">
        <v>1723</v>
      </c>
      <c r="B2532" s="337" t="s">
        <v>10696</v>
      </c>
      <c r="C2532" s="337" t="s">
        <v>1821</v>
      </c>
      <c r="D2532" s="337" t="s">
        <v>449</v>
      </c>
      <c r="E2532" s="337" t="s">
        <v>7715</v>
      </c>
      <c r="F2532" s="338">
        <v>43544</v>
      </c>
      <c r="G2532" s="337" t="s">
        <v>7715</v>
      </c>
      <c r="H2532" s="338">
        <v>43544</v>
      </c>
      <c r="I2532" s="337" t="s">
        <v>19695</v>
      </c>
      <c r="J2532" s="337" t="s">
        <v>16</v>
      </c>
      <c r="K2532" s="337" t="s">
        <v>19695</v>
      </c>
      <c r="L2532" s="337" t="s">
        <v>19695</v>
      </c>
      <c r="M2532" s="337" t="s">
        <v>19695</v>
      </c>
      <c r="N2532" s="337" t="s">
        <v>19695</v>
      </c>
      <c r="O2532" s="337" t="s">
        <v>19695</v>
      </c>
      <c r="P2532" s="337" t="s">
        <v>19695</v>
      </c>
      <c r="Q2532" s="337" t="s">
        <v>19695</v>
      </c>
      <c r="R2532" s="337" t="s">
        <v>98</v>
      </c>
      <c r="S2532" s="337" t="s">
        <v>121</v>
      </c>
      <c r="T2532" s="337" t="s">
        <v>5706</v>
      </c>
      <c r="U2532" s="337" t="s">
        <v>6299</v>
      </c>
      <c r="V2532" s="337">
        <v>8</v>
      </c>
      <c r="W2532" s="337" t="s">
        <v>19695</v>
      </c>
      <c r="X2532" s="337" t="s">
        <v>19695</v>
      </c>
      <c r="Y2532" s="337" t="s">
        <v>19695</v>
      </c>
      <c r="Z2532" s="337" t="s">
        <v>1753</v>
      </c>
      <c r="AA2532" s="337" t="s">
        <v>717</v>
      </c>
      <c r="AB2532" s="337" t="s">
        <v>718</v>
      </c>
      <c r="AC2532" s="337" t="s">
        <v>13971</v>
      </c>
    </row>
    <row r="2533" spans="1:29" ht="15.8" x14ac:dyDescent="0.25">
      <c r="A2533" s="337" t="s">
        <v>1723</v>
      </c>
      <c r="B2533" s="337" t="s">
        <v>8463</v>
      </c>
      <c r="C2533" s="337" t="s">
        <v>1821</v>
      </c>
      <c r="D2533" s="337" t="s">
        <v>449</v>
      </c>
      <c r="E2533" s="337" t="s">
        <v>7140</v>
      </c>
      <c r="F2533" s="338">
        <v>43521</v>
      </c>
      <c r="G2533" s="337" t="s">
        <v>7715</v>
      </c>
      <c r="H2533" s="338">
        <v>43544</v>
      </c>
      <c r="I2533" s="337" t="s">
        <v>19695</v>
      </c>
      <c r="J2533" s="337" t="s">
        <v>16</v>
      </c>
      <c r="K2533" s="337" t="s">
        <v>19695</v>
      </c>
      <c r="L2533" s="337" t="s">
        <v>19695</v>
      </c>
      <c r="M2533" s="337" t="s">
        <v>19695</v>
      </c>
      <c r="N2533" s="337" t="s">
        <v>19695</v>
      </c>
      <c r="O2533" s="337" t="s">
        <v>19695</v>
      </c>
      <c r="P2533" s="337" t="s">
        <v>19695</v>
      </c>
      <c r="Q2533" s="337" t="s">
        <v>19695</v>
      </c>
      <c r="R2533" s="337" t="s">
        <v>35</v>
      </c>
      <c r="S2533" s="337" t="s">
        <v>77</v>
      </c>
      <c r="T2533" s="337" t="s">
        <v>1023</v>
      </c>
      <c r="U2533" s="337" t="s">
        <v>8464</v>
      </c>
      <c r="V2533" s="337">
        <v>8</v>
      </c>
      <c r="W2533" s="337" t="s">
        <v>19695</v>
      </c>
      <c r="X2533" s="337" t="s">
        <v>19695</v>
      </c>
      <c r="Y2533" s="337" t="s">
        <v>19695</v>
      </c>
      <c r="Z2533" s="337" t="s">
        <v>1753</v>
      </c>
      <c r="AA2533" s="337" t="s">
        <v>717</v>
      </c>
      <c r="AB2533" s="337" t="s">
        <v>718</v>
      </c>
      <c r="AC2533" s="337" t="s">
        <v>13971</v>
      </c>
    </row>
    <row r="2534" spans="1:29" ht="15.8" x14ac:dyDescent="0.25">
      <c r="A2534" s="337" t="s">
        <v>1723</v>
      </c>
      <c r="B2534" s="337" t="s">
        <v>10697</v>
      </c>
      <c r="C2534" s="337" t="s">
        <v>1821</v>
      </c>
      <c r="D2534" s="337" t="s">
        <v>449</v>
      </c>
      <c r="E2534" s="337" t="s">
        <v>7715</v>
      </c>
      <c r="F2534" s="338">
        <v>43544</v>
      </c>
      <c r="G2534" s="337" t="s">
        <v>7715</v>
      </c>
      <c r="H2534" s="338">
        <v>43544</v>
      </c>
      <c r="I2534" s="337" t="s">
        <v>19695</v>
      </c>
      <c r="J2534" s="337" t="s">
        <v>36</v>
      </c>
      <c r="K2534" s="337" t="s">
        <v>19695</v>
      </c>
      <c r="L2534" s="337" t="s">
        <v>19695</v>
      </c>
      <c r="M2534" s="337" t="s">
        <v>19695</v>
      </c>
      <c r="N2534" s="337" t="s">
        <v>19695</v>
      </c>
      <c r="O2534" s="337" t="s">
        <v>19695</v>
      </c>
      <c r="P2534" s="337" t="s">
        <v>19695</v>
      </c>
      <c r="Q2534" s="337" t="s">
        <v>19695</v>
      </c>
      <c r="R2534" s="337" t="s">
        <v>98</v>
      </c>
      <c r="S2534" s="337" t="s">
        <v>121</v>
      </c>
      <c r="T2534" s="337" t="s">
        <v>419</v>
      </c>
      <c r="U2534" s="337" t="s">
        <v>6299</v>
      </c>
      <c r="V2534" s="337">
        <v>8</v>
      </c>
      <c r="W2534" s="337" t="s">
        <v>19695</v>
      </c>
      <c r="X2534" s="337" t="s">
        <v>19695</v>
      </c>
      <c r="Y2534" s="337" t="s">
        <v>19695</v>
      </c>
      <c r="Z2534" s="337" t="s">
        <v>1753</v>
      </c>
      <c r="AA2534" s="337" t="s">
        <v>717</v>
      </c>
      <c r="AB2534" s="337" t="s">
        <v>718</v>
      </c>
      <c r="AC2534" s="337" t="s">
        <v>13971</v>
      </c>
    </row>
    <row r="2535" spans="1:29" ht="15.8" x14ac:dyDescent="0.25">
      <c r="A2535" s="337" t="s">
        <v>1723</v>
      </c>
      <c r="B2535" s="337" t="s">
        <v>9218</v>
      </c>
      <c r="C2535" s="337" t="s">
        <v>1821</v>
      </c>
      <c r="D2535" s="337" t="s">
        <v>449</v>
      </c>
      <c r="E2535" s="337" t="s">
        <v>5208</v>
      </c>
      <c r="F2535" s="338">
        <v>43363</v>
      </c>
      <c r="G2535" s="337" t="s">
        <v>1800</v>
      </c>
      <c r="H2535" s="338">
        <v>43543</v>
      </c>
      <c r="I2535" s="337" t="s">
        <v>19695</v>
      </c>
      <c r="J2535" s="337" t="s">
        <v>36</v>
      </c>
      <c r="K2535" s="337" t="s">
        <v>19695</v>
      </c>
      <c r="L2535" s="337" t="s">
        <v>19695</v>
      </c>
      <c r="M2535" s="337" t="s">
        <v>19695</v>
      </c>
      <c r="N2535" s="337" t="s">
        <v>19695</v>
      </c>
      <c r="O2535" s="337" t="s">
        <v>19695</v>
      </c>
      <c r="P2535" s="337" t="s">
        <v>19695</v>
      </c>
      <c r="Q2535" s="337" t="s">
        <v>19695</v>
      </c>
      <c r="R2535" s="337" t="s">
        <v>81</v>
      </c>
      <c r="S2535" s="337" t="s">
        <v>82</v>
      </c>
      <c r="T2535" s="337" t="s">
        <v>3709</v>
      </c>
      <c r="U2535" s="337" t="s">
        <v>6960</v>
      </c>
      <c r="V2535" s="337">
        <v>16</v>
      </c>
      <c r="W2535" s="337" t="s">
        <v>19695</v>
      </c>
      <c r="X2535" s="337" t="s">
        <v>19695</v>
      </c>
      <c r="Y2535" s="337" t="s">
        <v>19695</v>
      </c>
      <c r="Z2535" s="337" t="s">
        <v>1728</v>
      </c>
      <c r="AA2535" s="337" t="s">
        <v>735</v>
      </c>
      <c r="AB2535" s="337" t="s">
        <v>718</v>
      </c>
      <c r="AC2535" s="337" t="s">
        <v>13970</v>
      </c>
    </row>
    <row r="2536" spans="1:29" ht="15.8" x14ac:dyDescent="0.25">
      <c r="A2536" s="337" t="s">
        <v>1723</v>
      </c>
      <c r="B2536" s="337" t="s">
        <v>10676</v>
      </c>
      <c r="C2536" s="337" t="s">
        <v>1821</v>
      </c>
      <c r="D2536" s="337" t="s">
        <v>449</v>
      </c>
      <c r="E2536" s="337" t="s">
        <v>8825</v>
      </c>
      <c r="F2536" s="338">
        <v>43441</v>
      </c>
      <c r="G2536" s="337" t="s">
        <v>1800</v>
      </c>
      <c r="H2536" s="338">
        <v>43543</v>
      </c>
      <c r="I2536" s="337" t="s">
        <v>19695</v>
      </c>
      <c r="J2536" s="337" t="s">
        <v>16</v>
      </c>
      <c r="K2536" s="337" t="s">
        <v>19695</v>
      </c>
      <c r="L2536" s="337" t="s">
        <v>19695</v>
      </c>
      <c r="M2536" s="337" t="s">
        <v>19695</v>
      </c>
      <c r="N2536" s="337" t="s">
        <v>19695</v>
      </c>
      <c r="O2536" s="337" t="s">
        <v>19695</v>
      </c>
      <c r="P2536" s="337" t="s">
        <v>19695</v>
      </c>
      <c r="Q2536" s="337" t="s">
        <v>19695</v>
      </c>
      <c r="R2536" s="337" t="s">
        <v>15</v>
      </c>
      <c r="S2536" s="337" t="s">
        <v>1086</v>
      </c>
      <c r="T2536" s="337" t="s">
        <v>1086</v>
      </c>
      <c r="U2536" s="337" t="s">
        <v>99</v>
      </c>
      <c r="V2536" s="337">
        <v>8</v>
      </c>
      <c r="W2536" s="337" t="s">
        <v>19695</v>
      </c>
      <c r="X2536" s="337" t="s">
        <v>19695</v>
      </c>
      <c r="Y2536" s="337" t="s">
        <v>19695</v>
      </c>
      <c r="Z2536" s="337" t="s">
        <v>1728</v>
      </c>
      <c r="AA2536" s="337" t="s">
        <v>717</v>
      </c>
      <c r="AB2536" s="337" t="s">
        <v>718</v>
      </c>
      <c r="AC2536" s="337" t="s">
        <v>14099</v>
      </c>
    </row>
    <row r="2537" spans="1:29" ht="15.8" x14ac:dyDescent="0.25">
      <c r="A2537" s="337" t="s">
        <v>1723</v>
      </c>
      <c r="B2537" s="337" t="s">
        <v>11276</v>
      </c>
      <c r="C2537" s="337" t="s">
        <v>1788</v>
      </c>
      <c r="D2537" s="337" t="s">
        <v>769</v>
      </c>
      <c r="E2537" s="337" t="s">
        <v>1800</v>
      </c>
      <c r="F2537" s="338">
        <v>43543</v>
      </c>
      <c r="G2537" s="337" t="s">
        <v>1800</v>
      </c>
      <c r="H2537" s="338">
        <v>43543</v>
      </c>
      <c r="I2537" s="337" t="s">
        <v>19695</v>
      </c>
      <c r="J2537" s="337" t="s">
        <v>16</v>
      </c>
      <c r="K2537" s="337" t="s">
        <v>19695</v>
      </c>
      <c r="L2537" s="337" t="s">
        <v>19695</v>
      </c>
      <c r="M2537" s="337" t="s">
        <v>19695</v>
      </c>
      <c r="N2537" s="337" t="s">
        <v>19695</v>
      </c>
      <c r="O2537" s="337" t="s">
        <v>19695</v>
      </c>
      <c r="P2537" s="337" t="s">
        <v>19695</v>
      </c>
      <c r="Q2537" s="337" t="s">
        <v>19695</v>
      </c>
      <c r="R2537" s="337" t="s">
        <v>136</v>
      </c>
      <c r="S2537" s="337" t="s">
        <v>950</v>
      </c>
      <c r="T2537" s="337" t="s">
        <v>11277</v>
      </c>
      <c r="U2537" s="337" t="s">
        <v>952</v>
      </c>
      <c r="V2537" s="337">
        <v>6</v>
      </c>
      <c r="W2537" s="337" t="s">
        <v>19695</v>
      </c>
      <c r="X2537" s="337" t="s">
        <v>19695</v>
      </c>
      <c r="Y2537" s="337" t="s">
        <v>19695</v>
      </c>
      <c r="Z2537" s="337" t="s">
        <v>1745</v>
      </c>
      <c r="AA2537" s="337" t="s">
        <v>761</v>
      </c>
      <c r="AB2537" s="337" t="s">
        <v>762</v>
      </c>
      <c r="AC2537" s="337" t="s">
        <v>13970</v>
      </c>
    </row>
    <row r="2538" spans="1:29" ht="15.8" x14ac:dyDescent="0.25">
      <c r="A2538" s="337" t="s">
        <v>1723</v>
      </c>
      <c r="B2538" s="337" t="s">
        <v>9059</v>
      </c>
      <c r="C2538" s="337" t="s">
        <v>1821</v>
      </c>
      <c r="D2538" s="337" t="s">
        <v>449</v>
      </c>
      <c r="E2538" s="337" t="s">
        <v>7380</v>
      </c>
      <c r="F2538" s="338">
        <v>43532</v>
      </c>
      <c r="G2538" s="337" t="s">
        <v>1800</v>
      </c>
      <c r="H2538" s="338">
        <v>43543</v>
      </c>
      <c r="I2538" s="337" t="s">
        <v>19695</v>
      </c>
      <c r="J2538" s="337" t="s">
        <v>16</v>
      </c>
      <c r="K2538" s="337" t="s">
        <v>19695</v>
      </c>
      <c r="L2538" s="337" t="s">
        <v>19695</v>
      </c>
      <c r="M2538" s="337" t="s">
        <v>19695</v>
      </c>
      <c r="N2538" s="337" t="s">
        <v>19695</v>
      </c>
      <c r="O2538" s="337" t="s">
        <v>19695</v>
      </c>
      <c r="P2538" s="337" t="s">
        <v>19695</v>
      </c>
      <c r="Q2538" s="337" t="s">
        <v>19695</v>
      </c>
      <c r="R2538" s="337" t="s">
        <v>136</v>
      </c>
      <c r="S2538" s="337" t="s">
        <v>950</v>
      </c>
      <c r="T2538" s="337" t="s">
        <v>951</v>
      </c>
      <c r="U2538" s="337" t="s">
        <v>952</v>
      </c>
      <c r="V2538" s="337">
        <v>6</v>
      </c>
      <c r="W2538" s="337" t="s">
        <v>19695</v>
      </c>
      <c r="X2538" s="337" t="s">
        <v>19695</v>
      </c>
      <c r="Y2538" s="337" t="s">
        <v>19695</v>
      </c>
      <c r="Z2538" s="337" t="s">
        <v>1745</v>
      </c>
      <c r="AA2538" s="337" t="s">
        <v>761</v>
      </c>
      <c r="AB2538" s="337" t="s">
        <v>762</v>
      </c>
      <c r="AC2538" s="337" t="s">
        <v>13970</v>
      </c>
    </row>
    <row r="2539" spans="1:29" ht="15.8" x14ac:dyDescent="0.25">
      <c r="A2539" s="337" t="s">
        <v>1723</v>
      </c>
      <c r="B2539" s="337" t="s">
        <v>9056</v>
      </c>
      <c r="C2539" s="337" t="s">
        <v>1821</v>
      </c>
      <c r="D2539" s="337" t="s">
        <v>449</v>
      </c>
      <c r="E2539" s="337" t="s">
        <v>7349</v>
      </c>
      <c r="F2539" s="338">
        <v>43529</v>
      </c>
      <c r="G2539" s="337" t="s">
        <v>1800</v>
      </c>
      <c r="H2539" s="338">
        <v>43543</v>
      </c>
      <c r="I2539" s="337" t="s">
        <v>19695</v>
      </c>
      <c r="J2539" s="337" t="s">
        <v>16</v>
      </c>
      <c r="K2539" s="337" t="s">
        <v>19695</v>
      </c>
      <c r="L2539" s="337" t="s">
        <v>19695</v>
      </c>
      <c r="M2539" s="337" t="s">
        <v>19695</v>
      </c>
      <c r="N2539" s="337" t="s">
        <v>19695</v>
      </c>
      <c r="O2539" s="337" t="s">
        <v>19695</v>
      </c>
      <c r="P2539" s="337" t="s">
        <v>19695</v>
      </c>
      <c r="Q2539" s="337" t="s">
        <v>19695</v>
      </c>
      <c r="R2539" s="337" t="s">
        <v>136</v>
      </c>
      <c r="S2539" s="337" t="s">
        <v>950</v>
      </c>
      <c r="T2539" s="337" t="s">
        <v>951</v>
      </c>
      <c r="U2539" s="337" t="s">
        <v>952</v>
      </c>
      <c r="V2539" s="337">
        <v>6</v>
      </c>
      <c r="W2539" s="337" t="s">
        <v>19695</v>
      </c>
      <c r="X2539" s="337" t="s">
        <v>19695</v>
      </c>
      <c r="Y2539" s="337" t="s">
        <v>19695</v>
      </c>
      <c r="Z2539" s="337" t="s">
        <v>1745</v>
      </c>
      <c r="AA2539" s="337" t="s">
        <v>761</v>
      </c>
      <c r="AB2539" s="337" t="s">
        <v>762</v>
      </c>
      <c r="AC2539" s="337" t="s">
        <v>13970</v>
      </c>
    </row>
    <row r="2540" spans="1:29" ht="15.8" x14ac:dyDescent="0.25">
      <c r="A2540" s="337" t="s">
        <v>1723</v>
      </c>
      <c r="B2540" s="337" t="s">
        <v>10750</v>
      </c>
      <c r="C2540" s="337" t="s">
        <v>1821</v>
      </c>
      <c r="D2540" s="337" t="s">
        <v>449</v>
      </c>
      <c r="E2540" s="337" t="s">
        <v>1800</v>
      </c>
      <c r="F2540" s="338">
        <v>43543</v>
      </c>
      <c r="G2540" s="337" t="s">
        <v>1800</v>
      </c>
      <c r="H2540" s="338">
        <v>43543</v>
      </c>
      <c r="I2540" s="337" t="s">
        <v>19695</v>
      </c>
      <c r="J2540" s="337" t="s">
        <v>16</v>
      </c>
      <c r="K2540" s="337" t="s">
        <v>19695</v>
      </c>
      <c r="L2540" s="337" t="s">
        <v>19695</v>
      </c>
      <c r="M2540" s="337" t="s">
        <v>19695</v>
      </c>
      <c r="N2540" s="337" t="s">
        <v>19695</v>
      </c>
      <c r="O2540" s="337" t="s">
        <v>19695</v>
      </c>
      <c r="P2540" s="337" t="s">
        <v>19695</v>
      </c>
      <c r="Q2540" s="337" t="s">
        <v>19695</v>
      </c>
      <c r="R2540" s="337" t="s">
        <v>2955</v>
      </c>
      <c r="S2540" s="337" t="s">
        <v>4423</v>
      </c>
      <c r="T2540" s="337" t="s">
        <v>10751</v>
      </c>
      <c r="U2540" s="337" t="s">
        <v>7241</v>
      </c>
      <c r="V2540" s="337">
        <v>10</v>
      </c>
      <c r="W2540" s="337" t="s">
        <v>19695</v>
      </c>
      <c r="X2540" s="337" t="s">
        <v>19695</v>
      </c>
      <c r="Y2540" s="337" t="s">
        <v>19695</v>
      </c>
      <c r="Z2540" s="337" t="s">
        <v>1745</v>
      </c>
      <c r="AA2540" s="337" t="s">
        <v>853</v>
      </c>
      <c r="AB2540" s="337" t="s">
        <v>854</v>
      </c>
      <c r="AC2540" s="337" t="s">
        <v>13972</v>
      </c>
    </row>
    <row r="2541" spans="1:29" ht="15.8" x14ac:dyDescent="0.25">
      <c r="A2541" s="337" t="s">
        <v>1723</v>
      </c>
      <c r="B2541" s="337" t="s">
        <v>1798</v>
      </c>
      <c r="C2541" s="337" t="s">
        <v>1725</v>
      </c>
      <c r="D2541" s="337" t="s">
        <v>1730</v>
      </c>
      <c r="E2541" s="337" t="s">
        <v>1799</v>
      </c>
      <c r="F2541" s="338">
        <v>43493</v>
      </c>
      <c r="G2541" s="337" t="s">
        <v>1800</v>
      </c>
      <c r="H2541" s="338">
        <v>43543</v>
      </c>
      <c r="I2541" s="337" t="s">
        <v>19695</v>
      </c>
      <c r="J2541" s="337" t="s">
        <v>16</v>
      </c>
      <c r="K2541" s="337" t="s">
        <v>19695</v>
      </c>
      <c r="L2541" s="337" t="s">
        <v>19695</v>
      </c>
      <c r="M2541" s="337" t="s">
        <v>19695</v>
      </c>
      <c r="N2541" s="337" t="s">
        <v>19695</v>
      </c>
      <c r="O2541" s="337" t="s">
        <v>19695</v>
      </c>
      <c r="P2541" s="337" t="s">
        <v>19695</v>
      </c>
      <c r="Q2541" s="337" t="s">
        <v>19695</v>
      </c>
      <c r="R2541" s="337" t="s">
        <v>98</v>
      </c>
      <c r="S2541" s="337" t="s">
        <v>406</v>
      </c>
      <c r="T2541" s="337" t="s">
        <v>1801</v>
      </c>
      <c r="U2541" s="337" t="s">
        <v>1801</v>
      </c>
      <c r="V2541" s="337">
        <v>10</v>
      </c>
      <c r="W2541" s="337" t="s">
        <v>19695</v>
      </c>
      <c r="X2541" s="337" t="s">
        <v>19695</v>
      </c>
      <c r="Y2541" s="337" t="s">
        <v>19695</v>
      </c>
      <c r="Z2541" s="337" t="s">
        <v>1745</v>
      </c>
      <c r="AA2541" s="337" t="s">
        <v>853</v>
      </c>
      <c r="AB2541" s="337" t="s">
        <v>854</v>
      </c>
      <c r="AC2541" s="337" t="s">
        <v>15294</v>
      </c>
    </row>
    <row r="2542" spans="1:29" ht="15.8" x14ac:dyDescent="0.25">
      <c r="A2542" s="337" t="s">
        <v>1723</v>
      </c>
      <c r="B2542" s="337" t="s">
        <v>10115</v>
      </c>
      <c r="C2542" s="337" t="s">
        <v>1821</v>
      </c>
      <c r="D2542" s="337" t="s">
        <v>449</v>
      </c>
      <c r="E2542" s="337" t="s">
        <v>8749</v>
      </c>
      <c r="F2542" s="338">
        <v>43499</v>
      </c>
      <c r="G2542" s="337" t="s">
        <v>8030</v>
      </c>
      <c r="H2542" s="338">
        <v>43542</v>
      </c>
      <c r="I2542" s="337" t="s">
        <v>19695</v>
      </c>
      <c r="J2542" s="337" t="s">
        <v>16</v>
      </c>
      <c r="K2542" s="337" t="s">
        <v>19695</v>
      </c>
      <c r="L2542" s="337" t="s">
        <v>19695</v>
      </c>
      <c r="M2542" s="337" t="s">
        <v>19695</v>
      </c>
      <c r="N2542" s="337" t="s">
        <v>19695</v>
      </c>
      <c r="O2542" s="337" t="s">
        <v>19695</v>
      </c>
      <c r="P2542" s="337" t="s">
        <v>19695</v>
      </c>
      <c r="Q2542" s="337" t="s">
        <v>19695</v>
      </c>
      <c r="R2542" s="337" t="s">
        <v>52</v>
      </c>
      <c r="S2542" s="337" t="s">
        <v>393</v>
      </c>
      <c r="T2542" s="337" t="s">
        <v>915</v>
      </c>
      <c r="U2542" s="337" t="s">
        <v>1801</v>
      </c>
      <c r="V2542" s="337">
        <v>32</v>
      </c>
      <c r="W2542" s="337" t="s">
        <v>19695</v>
      </c>
      <c r="X2542" s="337" t="s">
        <v>19695</v>
      </c>
      <c r="Y2542" s="337" t="s">
        <v>19695</v>
      </c>
      <c r="Z2542" s="337" t="s">
        <v>1728</v>
      </c>
      <c r="AA2542" s="337" t="s">
        <v>766</v>
      </c>
      <c r="AB2542" s="337" t="s">
        <v>718</v>
      </c>
      <c r="AC2542" s="337" t="s">
        <v>13978</v>
      </c>
    </row>
    <row r="2543" spans="1:29" ht="15.8" x14ac:dyDescent="0.25">
      <c r="A2543" s="337" t="s">
        <v>1723</v>
      </c>
      <c r="B2543" s="337" t="s">
        <v>8943</v>
      </c>
      <c r="C2543" s="337" t="s">
        <v>1821</v>
      </c>
      <c r="D2543" s="337" t="s">
        <v>449</v>
      </c>
      <c r="E2543" s="337" t="s">
        <v>7911</v>
      </c>
      <c r="F2543" s="338">
        <v>43505</v>
      </c>
      <c r="G2543" s="337" t="s">
        <v>8030</v>
      </c>
      <c r="H2543" s="338">
        <v>43542</v>
      </c>
      <c r="I2543" s="337" t="s">
        <v>19695</v>
      </c>
      <c r="J2543" s="337" t="s">
        <v>36</v>
      </c>
      <c r="K2543" s="337" t="s">
        <v>19695</v>
      </c>
      <c r="L2543" s="337" t="s">
        <v>19695</v>
      </c>
      <c r="M2543" s="337" t="s">
        <v>19695</v>
      </c>
      <c r="N2543" s="337" t="s">
        <v>19695</v>
      </c>
      <c r="O2543" s="337" t="s">
        <v>19695</v>
      </c>
      <c r="P2543" s="337" t="s">
        <v>19695</v>
      </c>
      <c r="Q2543" s="337" t="s">
        <v>19695</v>
      </c>
      <c r="R2543" s="337" t="s">
        <v>15</v>
      </c>
      <c r="S2543" s="337" t="s">
        <v>1086</v>
      </c>
      <c r="T2543" s="337" t="s">
        <v>8944</v>
      </c>
      <c r="U2543" s="337" t="s">
        <v>4329</v>
      </c>
      <c r="V2543" s="337">
        <v>10</v>
      </c>
      <c r="W2543" s="337" t="s">
        <v>19695</v>
      </c>
      <c r="X2543" s="337" t="s">
        <v>19695</v>
      </c>
      <c r="Y2543" s="337" t="s">
        <v>19695</v>
      </c>
      <c r="Z2543" s="337" t="s">
        <v>1728</v>
      </c>
      <c r="AA2543" s="337" t="s">
        <v>735</v>
      </c>
      <c r="AB2543" s="337" t="s">
        <v>718</v>
      </c>
      <c r="AC2543" s="337" t="s">
        <v>13998</v>
      </c>
    </row>
    <row r="2544" spans="1:29" ht="15.8" x14ac:dyDescent="0.25">
      <c r="A2544" s="337" t="s">
        <v>1723</v>
      </c>
      <c r="B2544" s="337" t="s">
        <v>10769</v>
      </c>
      <c r="C2544" s="337" t="s">
        <v>1821</v>
      </c>
      <c r="D2544" s="337" t="s">
        <v>449</v>
      </c>
      <c r="E2544" s="337" t="s">
        <v>8915</v>
      </c>
      <c r="F2544" s="338">
        <v>43508</v>
      </c>
      <c r="G2544" s="337" t="s">
        <v>8030</v>
      </c>
      <c r="H2544" s="338">
        <v>43542</v>
      </c>
      <c r="I2544" s="337" t="s">
        <v>19695</v>
      </c>
      <c r="J2544" s="337" t="s">
        <v>36</v>
      </c>
      <c r="K2544" s="337" t="s">
        <v>19695</v>
      </c>
      <c r="L2544" s="337" t="s">
        <v>19695</v>
      </c>
      <c r="M2544" s="337" t="s">
        <v>19695</v>
      </c>
      <c r="N2544" s="337" t="s">
        <v>19695</v>
      </c>
      <c r="O2544" s="337" t="s">
        <v>19695</v>
      </c>
      <c r="P2544" s="337" t="s">
        <v>19695</v>
      </c>
      <c r="Q2544" s="337" t="s">
        <v>19695</v>
      </c>
      <c r="R2544" s="337" t="s">
        <v>52</v>
      </c>
      <c r="S2544" s="337" t="s">
        <v>85</v>
      </c>
      <c r="T2544" s="337" t="s">
        <v>991</v>
      </c>
      <c r="U2544" s="337" t="s">
        <v>10770</v>
      </c>
      <c r="V2544" s="337">
        <v>16</v>
      </c>
      <c r="W2544" s="337" t="s">
        <v>19695</v>
      </c>
      <c r="X2544" s="337" t="s">
        <v>19695</v>
      </c>
      <c r="Y2544" s="337" t="s">
        <v>19695</v>
      </c>
      <c r="Z2544" s="337" t="s">
        <v>1753</v>
      </c>
      <c r="AA2544" s="337" t="s">
        <v>717</v>
      </c>
      <c r="AB2544" s="337" t="s">
        <v>718</v>
      </c>
      <c r="AC2544" s="337" t="s">
        <v>14040</v>
      </c>
    </row>
    <row r="2545" spans="1:29" ht="15.8" x14ac:dyDescent="0.25">
      <c r="A2545" s="337" t="s">
        <v>1723</v>
      </c>
      <c r="B2545" s="337" t="s">
        <v>8664</v>
      </c>
      <c r="C2545" s="337" t="s">
        <v>1821</v>
      </c>
      <c r="D2545" s="337" t="s">
        <v>449</v>
      </c>
      <c r="E2545" s="337" t="s">
        <v>1973</v>
      </c>
      <c r="F2545" s="338">
        <v>43497</v>
      </c>
      <c r="G2545" s="337" t="s">
        <v>7506</v>
      </c>
      <c r="H2545" s="338">
        <v>43540</v>
      </c>
      <c r="I2545" s="337" t="s">
        <v>19695</v>
      </c>
      <c r="J2545" s="337" t="s">
        <v>36</v>
      </c>
      <c r="K2545" s="337" t="s">
        <v>19695</v>
      </c>
      <c r="L2545" s="337" t="s">
        <v>19695</v>
      </c>
      <c r="M2545" s="337" t="s">
        <v>19695</v>
      </c>
      <c r="N2545" s="337" t="s">
        <v>19695</v>
      </c>
      <c r="O2545" s="337" t="s">
        <v>19695</v>
      </c>
      <c r="P2545" s="337" t="s">
        <v>19695</v>
      </c>
      <c r="Q2545" s="337" t="s">
        <v>19695</v>
      </c>
      <c r="R2545" s="337" t="s">
        <v>45</v>
      </c>
      <c r="S2545" s="337" t="s">
        <v>440</v>
      </c>
      <c r="T2545" s="337" t="s">
        <v>440</v>
      </c>
      <c r="U2545" s="337" t="s">
        <v>8665</v>
      </c>
      <c r="V2545" s="337">
        <v>10</v>
      </c>
      <c r="W2545" s="337" t="s">
        <v>19695</v>
      </c>
      <c r="X2545" s="337" t="s">
        <v>19695</v>
      </c>
      <c r="Y2545" s="337" t="s">
        <v>19695</v>
      </c>
      <c r="Z2545" s="337" t="s">
        <v>1728</v>
      </c>
      <c r="AA2545" s="337" t="s">
        <v>735</v>
      </c>
      <c r="AB2545" s="337" t="s">
        <v>718</v>
      </c>
      <c r="AC2545" s="337" t="s">
        <v>13988</v>
      </c>
    </row>
    <row r="2546" spans="1:29" ht="15.8" x14ac:dyDescent="0.25">
      <c r="A2546" s="337" t="s">
        <v>1723</v>
      </c>
      <c r="B2546" s="337" t="s">
        <v>10097</v>
      </c>
      <c r="C2546" s="337" t="s">
        <v>1821</v>
      </c>
      <c r="D2546" s="337" t="s">
        <v>449</v>
      </c>
      <c r="E2546" s="337" t="s">
        <v>8822</v>
      </c>
      <c r="F2546" s="338">
        <v>43420</v>
      </c>
      <c r="G2546" s="337" t="s">
        <v>7506</v>
      </c>
      <c r="H2546" s="338">
        <v>43540</v>
      </c>
      <c r="I2546" s="337" t="s">
        <v>19695</v>
      </c>
      <c r="J2546" s="337" t="s">
        <v>36</v>
      </c>
      <c r="K2546" s="337" t="s">
        <v>19695</v>
      </c>
      <c r="L2546" s="337" t="s">
        <v>19695</v>
      </c>
      <c r="M2546" s="337" t="s">
        <v>19695</v>
      </c>
      <c r="N2546" s="337" t="s">
        <v>19695</v>
      </c>
      <c r="O2546" s="337" t="s">
        <v>19695</v>
      </c>
      <c r="P2546" s="337" t="s">
        <v>19695</v>
      </c>
      <c r="Q2546" s="337" t="s">
        <v>19695</v>
      </c>
      <c r="R2546" s="337" t="s">
        <v>18</v>
      </c>
      <c r="S2546" s="337" t="s">
        <v>392</v>
      </c>
      <c r="T2546" s="337" t="s">
        <v>3138</v>
      </c>
      <c r="U2546" s="337" t="s">
        <v>10098</v>
      </c>
      <c r="V2546" s="337">
        <v>8</v>
      </c>
      <c r="W2546" s="337" t="s">
        <v>19695</v>
      </c>
      <c r="X2546" s="337" t="s">
        <v>19695</v>
      </c>
      <c r="Y2546" s="337" t="s">
        <v>19695</v>
      </c>
      <c r="Z2546" s="337" t="s">
        <v>1753</v>
      </c>
      <c r="AA2546" s="337" t="s">
        <v>717</v>
      </c>
      <c r="AB2546" s="337" t="s">
        <v>718</v>
      </c>
      <c r="AC2546" s="337" t="s">
        <v>13968</v>
      </c>
    </row>
    <row r="2547" spans="1:29" ht="15.8" x14ac:dyDescent="0.25">
      <c r="A2547" s="337" t="s">
        <v>1723</v>
      </c>
      <c r="B2547" s="337" t="s">
        <v>10091</v>
      </c>
      <c r="C2547" s="337" t="s">
        <v>1821</v>
      </c>
      <c r="D2547" s="337" t="s">
        <v>449</v>
      </c>
      <c r="E2547" s="337" t="s">
        <v>8822</v>
      </c>
      <c r="F2547" s="338">
        <v>43420</v>
      </c>
      <c r="G2547" s="337" t="s">
        <v>7506</v>
      </c>
      <c r="H2547" s="338">
        <v>43540</v>
      </c>
      <c r="I2547" s="337" t="s">
        <v>19695</v>
      </c>
      <c r="J2547" s="337" t="s">
        <v>36</v>
      </c>
      <c r="K2547" s="337" t="s">
        <v>19695</v>
      </c>
      <c r="L2547" s="337" t="s">
        <v>19695</v>
      </c>
      <c r="M2547" s="337" t="s">
        <v>19695</v>
      </c>
      <c r="N2547" s="337" t="s">
        <v>19695</v>
      </c>
      <c r="O2547" s="337" t="s">
        <v>19695</v>
      </c>
      <c r="P2547" s="337" t="s">
        <v>19695</v>
      </c>
      <c r="Q2547" s="337" t="s">
        <v>19695</v>
      </c>
      <c r="R2547" s="337" t="s">
        <v>18</v>
      </c>
      <c r="S2547" s="337" t="s">
        <v>392</v>
      </c>
      <c r="T2547" s="337" t="s">
        <v>3138</v>
      </c>
      <c r="U2547" s="337" t="s">
        <v>10092</v>
      </c>
      <c r="V2547" s="337">
        <v>10</v>
      </c>
      <c r="W2547" s="337" t="s">
        <v>19695</v>
      </c>
      <c r="X2547" s="337" t="s">
        <v>19695</v>
      </c>
      <c r="Y2547" s="337" t="s">
        <v>19695</v>
      </c>
      <c r="Z2547" s="337" t="s">
        <v>1753</v>
      </c>
      <c r="AA2547" s="337" t="s">
        <v>717</v>
      </c>
      <c r="AB2547" s="337" t="s">
        <v>718</v>
      </c>
      <c r="AC2547" s="337" t="s">
        <v>13968</v>
      </c>
    </row>
    <row r="2548" spans="1:29" ht="15.8" x14ac:dyDescent="0.25">
      <c r="A2548" s="337" t="s">
        <v>1723</v>
      </c>
      <c r="B2548" s="337" t="s">
        <v>8370</v>
      </c>
      <c r="C2548" s="337" t="s">
        <v>1821</v>
      </c>
      <c r="D2548" s="337" t="s">
        <v>449</v>
      </c>
      <c r="E2548" s="337" t="s">
        <v>4695</v>
      </c>
      <c r="F2548" s="338">
        <v>43419</v>
      </c>
      <c r="G2548" s="337" t="s">
        <v>7506</v>
      </c>
      <c r="H2548" s="338">
        <v>43540</v>
      </c>
      <c r="I2548" s="337" t="s">
        <v>19695</v>
      </c>
      <c r="J2548" s="337" t="s">
        <v>36</v>
      </c>
      <c r="K2548" s="337" t="s">
        <v>19695</v>
      </c>
      <c r="L2548" s="337" t="s">
        <v>19695</v>
      </c>
      <c r="M2548" s="337" t="s">
        <v>19695</v>
      </c>
      <c r="N2548" s="337" t="s">
        <v>19695</v>
      </c>
      <c r="O2548" s="337" t="s">
        <v>19695</v>
      </c>
      <c r="P2548" s="337" t="s">
        <v>19695</v>
      </c>
      <c r="Q2548" s="337" t="s">
        <v>19695</v>
      </c>
      <c r="R2548" s="337" t="s">
        <v>98</v>
      </c>
      <c r="S2548" s="337" t="s">
        <v>1176</v>
      </c>
      <c r="T2548" s="337" t="s">
        <v>8371</v>
      </c>
      <c r="U2548" s="337" t="s">
        <v>8372</v>
      </c>
      <c r="V2548" s="337">
        <v>8</v>
      </c>
      <c r="W2548" s="337" t="s">
        <v>19695</v>
      </c>
      <c r="X2548" s="337" t="s">
        <v>19695</v>
      </c>
      <c r="Y2548" s="337" t="s">
        <v>19695</v>
      </c>
      <c r="Z2548" s="337" t="s">
        <v>1753</v>
      </c>
      <c r="AA2548" s="337" t="s">
        <v>717</v>
      </c>
      <c r="AB2548" s="337" t="s">
        <v>718</v>
      </c>
      <c r="AC2548" s="337" t="s">
        <v>13968</v>
      </c>
    </row>
    <row r="2549" spans="1:29" ht="15.8" x14ac:dyDescent="0.25">
      <c r="A2549" s="337" t="s">
        <v>1723</v>
      </c>
      <c r="B2549" s="337" t="s">
        <v>8431</v>
      </c>
      <c r="C2549" s="337" t="s">
        <v>1821</v>
      </c>
      <c r="D2549" s="337" t="s">
        <v>449</v>
      </c>
      <c r="E2549" s="337" t="s">
        <v>7506</v>
      </c>
      <c r="F2549" s="338">
        <v>43540</v>
      </c>
      <c r="G2549" s="337" t="s">
        <v>7506</v>
      </c>
      <c r="H2549" s="338">
        <v>43540</v>
      </c>
      <c r="I2549" s="337" t="s">
        <v>19695</v>
      </c>
      <c r="J2549" s="337" t="s">
        <v>36</v>
      </c>
      <c r="K2549" s="337" t="s">
        <v>19695</v>
      </c>
      <c r="L2549" s="337" t="s">
        <v>19695</v>
      </c>
      <c r="M2549" s="337" t="s">
        <v>19695</v>
      </c>
      <c r="N2549" s="337" t="s">
        <v>19695</v>
      </c>
      <c r="O2549" s="337" t="s">
        <v>19695</v>
      </c>
      <c r="P2549" s="337" t="s">
        <v>19695</v>
      </c>
      <c r="Q2549" s="337" t="s">
        <v>19695</v>
      </c>
      <c r="R2549" s="337" t="s">
        <v>98</v>
      </c>
      <c r="S2549" s="337" t="s">
        <v>121</v>
      </c>
      <c r="T2549" s="337" t="s">
        <v>8432</v>
      </c>
      <c r="U2549" s="337" t="s">
        <v>1183</v>
      </c>
      <c r="V2549" s="337">
        <v>8</v>
      </c>
      <c r="W2549" s="337" t="s">
        <v>19695</v>
      </c>
      <c r="X2549" s="337" t="s">
        <v>19695</v>
      </c>
      <c r="Y2549" s="337" t="s">
        <v>19695</v>
      </c>
      <c r="Z2549" s="337" t="s">
        <v>1753</v>
      </c>
      <c r="AA2549" s="337" t="s">
        <v>717</v>
      </c>
      <c r="AB2549" s="337" t="s">
        <v>718</v>
      </c>
      <c r="AC2549" s="337" t="s">
        <v>13971</v>
      </c>
    </row>
    <row r="2550" spans="1:29" ht="15.8" x14ac:dyDescent="0.25">
      <c r="A2550" s="337" t="s">
        <v>1723</v>
      </c>
      <c r="B2550" s="337" t="s">
        <v>8426</v>
      </c>
      <c r="C2550" s="337" t="s">
        <v>1821</v>
      </c>
      <c r="D2550" s="337" t="s">
        <v>449</v>
      </c>
      <c r="E2550" s="337" t="s">
        <v>7506</v>
      </c>
      <c r="F2550" s="338">
        <v>43540</v>
      </c>
      <c r="G2550" s="337" t="s">
        <v>7506</v>
      </c>
      <c r="H2550" s="338">
        <v>43540</v>
      </c>
      <c r="I2550" s="337" t="s">
        <v>19695</v>
      </c>
      <c r="J2550" s="337" t="s">
        <v>16</v>
      </c>
      <c r="K2550" s="337" t="s">
        <v>19695</v>
      </c>
      <c r="L2550" s="337" t="s">
        <v>19695</v>
      </c>
      <c r="M2550" s="337" t="s">
        <v>19695</v>
      </c>
      <c r="N2550" s="337" t="s">
        <v>19695</v>
      </c>
      <c r="O2550" s="337" t="s">
        <v>19695</v>
      </c>
      <c r="P2550" s="337" t="s">
        <v>19695</v>
      </c>
      <c r="Q2550" s="337" t="s">
        <v>19695</v>
      </c>
      <c r="R2550" s="337" t="s">
        <v>98</v>
      </c>
      <c r="S2550" s="337" t="s">
        <v>1166</v>
      </c>
      <c r="T2550" s="337" t="s">
        <v>5423</v>
      </c>
      <c r="U2550" s="337" t="s">
        <v>1554</v>
      </c>
      <c r="V2550" s="337">
        <v>8</v>
      </c>
      <c r="W2550" s="337" t="s">
        <v>19695</v>
      </c>
      <c r="X2550" s="337" t="s">
        <v>19695</v>
      </c>
      <c r="Y2550" s="337" t="s">
        <v>19695</v>
      </c>
      <c r="Z2550" s="337" t="s">
        <v>1753</v>
      </c>
      <c r="AA2550" s="337" t="s">
        <v>717</v>
      </c>
      <c r="AB2550" s="337" t="s">
        <v>718</v>
      </c>
      <c r="AC2550" s="337" t="s">
        <v>13971</v>
      </c>
    </row>
    <row r="2551" spans="1:29" ht="15.8" x14ac:dyDescent="0.25">
      <c r="A2551" s="337" t="s">
        <v>1723</v>
      </c>
      <c r="B2551" s="337" t="s">
        <v>8639</v>
      </c>
      <c r="C2551" s="337" t="s">
        <v>1821</v>
      </c>
      <c r="D2551" s="337" t="s">
        <v>449</v>
      </c>
      <c r="E2551" s="337" t="s">
        <v>1305</v>
      </c>
      <c r="F2551" s="338">
        <v>43469</v>
      </c>
      <c r="G2551" s="337" t="s">
        <v>7463</v>
      </c>
      <c r="H2551" s="338">
        <v>43539</v>
      </c>
      <c r="I2551" s="337" t="s">
        <v>19695</v>
      </c>
      <c r="J2551" s="337" t="s">
        <v>16</v>
      </c>
      <c r="K2551" s="337" t="s">
        <v>19695</v>
      </c>
      <c r="L2551" s="337" t="s">
        <v>19695</v>
      </c>
      <c r="M2551" s="337" t="s">
        <v>19695</v>
      </c>
      <c r="N2551" s="337" t="s">
        <v>19695</v>
      </c>
      <c r="O2551" s="337" t="s">
        <v>19695</v>
      </c>
      <c r="P2551" s="337" t="s">
        <v>19695</v>
      </c>
      <c r="Q2551" s="337" t="s">
        <v>19695</v>
      </c>
      <c r="R2551" s="337" t="s">
        <v>52</v>
      </c>
      <c r="S2551" s="337" t="s">
        <v>52</v>
      </c>
      <c r="T2551" s="337" t="s">
        <v>1280</v>
      </c>
      <c r="U2551" s="337" t="s">
        <v>878</v>
      </c>
      <c r="V2551" s="337">
        <v>12</v>
      </c>
      <c r="W2551" s="337" t="s">
        <v>19695</v>
      </c>
      <c r="X2551" s="337" t="s">
        <v>19695</v>
      </c>
      <c r="Y2551" s="337" t="s">
        <v>19695</v>
      </c>
      <c r="Z2551" s="337" t="s">
        <v>1728</v>
      </c>
      <c r="AA2551" s="337" t="s">
        <v>735</v>
      </c>
      <c r="AB2551" s="337" t="s">
        <v>718</v>
      </c>
      <c r="AC2551" s="337" t="s">
        <v>13995</v>
      </c>
    </row>
    <row r="2552" spans="1:29" ht="15.8" x14ac:dyDescent="0.25">
      <c r="A2552" s="337" t="s">
        <v>1723</v>
      </c>
      <c r="B2552" s="337" t="s">
        <v>10405</v>
      </c>
      <c r="C2552" s="337" t="s">
        <v>1821</v>
      </c>
      <c r="D2552" s="337" t="s">
        <v>449</v>
      </c>
      <c r="E2552" s="337" t="s">
        <v>7425</v>
      </c>
      <c r="F2552" s="338">
        <v>43501</v>
      </c>
      <c r="G2552" s="337" t="s">
        <v>7463</v>
      </c>
      <c r="H2552" s="338">
        <v>43539</v>
      </c>
      <c r="I2552" s="337" t="s">
        <v>19695</v>
      </c>
      <c r="J2552" s="337" t="s">
        <v>16</v>
      </c>
      <c r="K2552" s="337" t="s">
        <v>19695</v>
      </c>
      <c r="L2552" s="337" t="s">
        <v>19695</v>
      </c>
      <c r="M2552" s="337" t="s">
        <v>19695</v>
      </c>
      <c r="N2552" s="337" t="s">
        <v>19695</v>
      </c>
      <c r="O2552" s="337" t="s">
        <v>19695</v>
      </c>
      <c r="P2552" s="337" t="s">
        <v>19695</v>
      </c>
      <c r="Q2552" s="337" t="s">
        <v>19695</v>
      </c>
      <c r="R2552" s="337" t="s">
        <v>18</v>
      </c>
      <c r="S2552" s="337" t="s">
        <v>1033</v>
      </c>
      <c r="T2552" s="337" t="s">
        <v>1656</v>
      </c>
      <c r="U2552" s="337" t="s">
        <v>2544</v>
      </c>
      <c r="V2552" s="337">
        <v>6</v>
      </c>
      <c r="W2552" s="337" t="s">
        <v>19695</v>
      </c>
      <c r="X2552" s="337" t="s">
        <v>19695</v>
      </c>
      <c r="Y2552" s="337" t="s">
        <v>19695</v>
      </c>
      <c r="Z2552" s="337" t="s">
        <v>1728</v>
      </c>
      <c r="AA2552" s="337" t="s">
        <v>735</v>
      </c>
      <c r="AB2552" s="337" t="s">
        <v>718</v>
      </c>
      <c r="AC2552" s="337" t="s">
        <v>14014</v>
      </c>
    </row>
    <row r="2553" spans="1:29" ht="15.8" x14ac:dyDescent="0.25">
      <c r="A2553" s="337" t="s">
        <v>1723</v>
      </c>
      <c r="B2553" s="337" t="s">
        <v>10403</v>
      </c>
      <c r="C2553" s="337" t="s">
        <v>1821</v>
      </c>
      <c r="D2553" s="337" t="s">
        <v>449</v>
      </c>
      <c r="E2553" s="337" t="s">
        <v>7729</v>
      </c>
      <c r="F2553" s="338">
        <v>43500</v>
      </c>
      <c r="G2553" s="337" t="s">
        <v>7463</v>
      </c>
      <c r="H2553" s="338">
        <v>43539</v>
      </c>
      <c r="I2553" s="337" t="s">
        <v>19695</v>
      </c>
      <c r="J2553" s="337" t="s">
        <v>16</v>
      </c>
      <c r="K2553" s="337" t="s">
        <v>19695</v>
      </c>
      <c r="L2553" s="337" t="s">
        <v>19695</v>
      </c>
      <c r="M2553" s="337" t="s">
        <v>19695</v>
      </c>
      <c r="N2553" s="337" t="s">
        <v>19695</v>
      </c>
      <c r="O2553" s="337" t="s">
        <v>19695</v>
      </c>
      <c r="P2553" s="337" t="s">
        <v>19695</v>
      </c>
      <c r="Q2553" s="337" t="s">
        <v>19695</v>
      </c>
      <c r="R2553" s="337" t="s">
        <v>18</v>
      </c>
      <c r="S2553" s="337" t="s">
        <v>1038</v>
      </c>
      <c r="T2553" s="337" t="s">
        <v>1655</v>
      </c>
      <c r="U2553" s="337" t="s">
        <v>10404</v>
      </c>
      <c r="V2553" s="337">
        <v>6</v>
      </c>
      <c r="W2553" s="337" t="s">
        <v>19695</v>
      </c>
      <c r="X2553" s="337" t="s">
        <v>19695</v>
      </c>
      <c r="Y2553" s="337" t="s">
        <v>19695</v>
      </c>
      <c r="Z2553" s="337" t="s">
        <v>1728</v>
      </c>
      <c r="AA2553" s="337" t="s">
        <v>735</v>
      </c>
      <c r="AB2553" s="337" t="s">
        <v>718</v>
      </c>
      <c r="AC2553" s="337" t="s">
        <v>14014</v>
      </c>
    </row>
    <row r="2554" spans="1:29" ht="15.8" x14ac:dyDescent="0.25">
      <c r="A2554" s="337" t="s">
        <v>1723</v>
      </c>
      <c r="B2554" s="337" t="s">
        <v>8460</v>
      </c>
      <c r="C2554" s="337" t="s">
        <v>1821</v>
      </c>
      <c r="D2554" s="337" t="s">
        <v>449</v>
      </c>
      <c r="E2554" s="337" t="s">
        <v>7608</v>
      </c>
      <c r="F2554" s="338">
        <v>43510</v>
      </c>
      <c r="G2554" s="337" t="s">
        <v>7463</v>
      </c>
      <c r="H2554" s="338">
        <v>43539</v>
      </c>
      <c r="I2554" s="337" t="s">
        <v>19695</v>
      </c>
      <c r="J2554" s="337" t="s">
        <v>36</v>
      </c>
      <c r="K2554" s="337" t="s">
        <v>19695</v>
      </c>
      <c r="L2554" s="337" t="s">
        <v>19695</v>
      </c>
      <c r="M2554" s="337" t="s">
        <v>19695</v>
      </c>
      <c r="N2554" s="337" t="s">
        <v>19695</v>
      </c>
      <c r="O2554" s="337" t="s">
        <v>19695</v>
      </c>
      <c r="P2554" s="337" t="s">
        <v>19695</v>
      </c>
      <c r="Q2554" s="337" t="s">
        <v>19695</v>
      </c>
      <c r="R2554" s="337" t="s">
        <v>35</v>
      </c>
      <c r="S2554" s="337" t="s">
        <v>77</v>
      </c>
      <c r="T2554" s="337" t="s">
        <v>1015</v>
      </c>
      <c r="U2554" s="337" t="s">
        <v>5993</v>
      </c>
      <c r="V2554" s="337">
        <v>10</v>
      </c>
      <c r="W2554" s="337" t="s">
        <v>19695</v>
      </c>
      <c r="X2554" s="337" t="s">
        <v>19695</v>
      </c>
      <c r="Y2554" s="337" t="s">
        <v>19695</v>
      </c>
      <c r="Z2554" s="337" t="s">
        <v>1753</v>
      </c>
      <c r="AA2554" s="337" t="s">
        <v>717</v>
      </c>
      <c r="AB2554" s="337" t="s">
        <v>718</v>
      </c>
      <c r="AC2554" s="337" t="s">
        <v>13969</v>
      </c>
    </row>
    <row r="2555" spans="1:29" ht="15.8" x14ac:dyDescent="0.25">
      <c r="A2555" s="337" t="s">
        <v>1723</v>
      </c>
      <c r="B2555" s="337" t="s">
        <v>10825</v>
      </c>
      <c r="C2555" s="337" t="s">
        <v>1821</v>
      </c>
      <c r="D2555" s="337" t="s">
        <v>449</v>
      </c>
      <c r="E2555" s="337" t="s">
        <v>1305</v>
      </c>
      <c r="F2555" s="338">
        <v>43469</v>
      </c>
      <c r="G2555" s="337" t="s">
        <v>7463</v>
      </c>
      <c r="H2555" s="338">
        <v>43539</v>
      </c>
      <c r="I2555" s="337" t="s">
        <v>19695</v>
      </c>
      <c r="J2555" s="337" t="s">
        <v>36</v>
      </c>
      <c r="K2555" s="337" t="s">
        <v>19695</v>
      </c>
      <c r="L2555" s="337" t="s">
        <v>19695</v>
      </c>
      <c r="M2555" s="337" t="s">
        <v>19695</v>
      </c>
      <c r="N2555" s="337" t="s">
        <v>19695</v>
      </c>
      <c r="O2555" s="337" t="s">
        <v>19695</v>
      </c>
      <c r="P2555" s="337" t="s">
        <v>19695</v>
      </c>
      <c r="Q2555" s="337" t="s">
        <v>19695</v>
      </c>
      <c r="R2555" s="337" t="s">
        <v>15</v>
      </c>
      <c r="S2555" s="337" t="s">
        <v>1519</v>
      </c>
      <c r="T2555" s="337" t="s">
        <v>10826</v>
      </c>
      <c r="U2555" s="337" t="s">
        <v>10827</v>
      </c>
      <c r="V2555" s="337">
        <v>10</v>
      </c>
      <c r="W2555" s="337" t="s">
        <v>19695</v>
      </c>
      <c r="X2555" s="337" t="s">
        <v>19695</v>
      </c>
      <c r="Y2555" s="337" t="s">
        <v>19695</v>
      </c>
      <c r="Z2555" s="337" t="s">
        <v>1753</v>
      </c>
      <c r="AA2555" s="337" t="s">
        <v>735</v>
      </c>
      <c r="AB2555" s="337" t="s">
        <v>718</v>
      </c>
      <c r="AC2555" s="337" t="s">
        <v>14063</v>
      </c>
    </row>
    <row r="2556" spans="1:29" ht="15.8" x14ac:dyDescent="0.25">
      <c r="A2556" s="337" t="s">
        <v>1723</v>
      </c>
      <c r="B2556" s="337" t="s">
        <v>8953</v>
      </c>
      <c r="C2556" s="337" t="s">
        <v>1821</v>
      </c>
      <c r="D2556" s="337" t="s">
        <v>449</v>
      </c>
      <c r="E2556" s="337" t="s">
        <v>8658</v>
      </c>
      <c r="F2556" s="338">
        <v>43452</v>
      </c>
      <c r="G2556" s="337" t="s">
        <v>7321</v>
      </c>
      <c r="H2556" s="338">
        <v>43538</v>
      </c>
      <c r="I2556" s="337" t="s">
        <v>19695</v>
      </c>
      <c r="J2556" s="337" t="s">
        <v>16</v>
      </c>
      <c r="K2556" s="337" t="s">
        <v>19695</v>
      </c>
      <c r="L2556" s="337" t="s">
        <v>19695</v>
      </c>
      <c r="M2556" s="337" t="s">
        <v>19695</v>
      </c>
      <c r="N2556" s="337" t="s">
        <v>19695</v>
      </c>
      <c r="O2556" s="337" t="s">
        <v>19695</v>
      </c>
      <c r="P2556" s="337" t="s">
        <v>19695</v>
      </c>
      <c r="Q2556" s="337" t="s">
        <v>19695</v>
      </c>
      <c r="R2556" s="337" t="s">
        <v>15</v>
      </c>
      <c r="S2556" s="337" t="s">
        <v>1203</v>
      </c>
      <c r="T2556" s="337" t="s">
        <v>1238</v>
      </c>
      <c r="U2556" s="337" t="s">
        <v>1310</v>
      </c>
      <c r="V2556" s="337">
        <v>10</v>
      </c>
      <c r="W2556" s="337" t="s">
        <v>19695</v>
      </c>
      <c r="X2556" s="337" t="s">
        <v>19695</v>
      </c>
      <c r="Y2556" s="337" t="s">
        <v>19695</v>
      </c>
      <c r="Z2556" s="337" t="s">
        <v>1728</v>
      </c>
      <c r="AA2556" s="337" t="s">
        <v>735</v>
      </c>
      <c r="AB2556" s="337" t="s">
        <v>718</v>
      </c>
      <c r="AC2556" s="337" t="s">
        <v>14006</v>
      </c>
    </row>
    <row r="2557" spans="1:29" ht="15.8" x14ac:dyDescent="0.25">
      <c r="A2557" s="337" t="s">
        <v>1723</v>
      </c>
      <c r="B2557" s="337" t="s">
        <v>8655</v>
      </c>
      <c r="C2557" s="337" t="s">
        <v>1821</v>
      </c>
      <c r="D2557" s="337" t="s">
        <v>449</v>
      </c>
      <c r="E2557" s="337" t="s">
        <v>8477</v>
      </c>
      <c r="F2557" s="338">
        <v>43522</v>
      </c>
      <c r="G2557" s="337" t="s">
        <v>7321</v>
      </c>
      <c r="H2557" s="338">
        <v>43538</v>
      </c>
      <c r="I2557" s="337" t="s">
        <v>19695</v>
      </c>
      <c r="J2557" s="337" t="s">
        <v>36</v>
      </c>
      <c r="K2557" s="337" t="s">
        <v>19695</v>
      </c>
      <c r="L2557" s="337" t="s">
        <v>19695</v>
      </c>
      <c r="M2557" s="337" t="s">
        <v>19695</v>
      </c>
      <c r="N2557" s="337" t="s">
        <v>19695</v>
      </c>
      <c r="O2557" s="337" t="s">
        <v>19695</v>
      </c>
      <c r="P2557" s="337" t="s">
        <v>19695</v>
      </c>
      <c r="Q2557" s="337" t="s">
        <v>19695</v>
      </c>
      <c r="R2557" s="337" t="s">
        <v>52</v>
      </c>
      <c r="S2557" s="337" t="s">
        <v>93</v>
      </c>
      <c r="T2557" s="337" t="s">
        <v>8653</v>
      </c>
      <c r="U2557" s="337" t="s">
        <v>8656</v>
      </c>
      <c r="V2557" s="337">
        <v>12</v>
      </c>
      <c r="W2557" s="337" t="s">
        <v>19695</v>
      </c>
      <c r="X2557" s="337" t="s">
        <v>19695</v>
      </c>
      <c r="Y2557" s="337" t="s">
        <v>19695</v>
      </c>
      <c r="Z2557" s="337" t="s">
        <v>1728</v>
      </c>
      <c r="AA2557" s="337" t="s">
        <v>735</v>
      </c>
      <c r="AB2557" s="337" t="s">
        <v>718</v>
      </c>
      <c r="AC2557" s="337" t="s">
        <v>14038</v>
      </c>
    </row>
    <row r="2558" spans="1:29" ht="15.8" x14ac:dyDescent="0.25">
      <c r="A2558" s="337" t="s">
        <v>1723</v>
      </c>
      <c r="B2558" s="337" t="s">
        <v>7319</v>
      </c>
      <c r="C2558" s="337" t="s">
        <v>1821</v>
      </c>
      <c r="D2558" s="337" t="s">
        <v>449</v>
      </c>
      <c r="E2558" s="337" t="s">
        <v>7320</v>
      </c>
      <c r="F2558" s="338">
        <v>43511</v>
      </c>
      <c r="G2558" s="337" t="s">
        <v>7321</v>
      </c>
      <c r="H2558" s="338">
        <v>43538</v>
      </c>
      <c r="I2558" s="337" t="s">
        <v>19695</v>
      </c>
      <c r="J2558" s="337" t="s">
        <v>16</v>
      </c>
      <c r="K2558" s="337" t="s">
        <v>19695</v>
      </c>
      <c r="L2558" s="337" t="s">
        <v>19695</v>
      </c>
      <c r="M2558" s="337" t="s">
        <v>19695</v>
      </c>
      <c r="N2558" s="337" t="s">
        <v>19695</v>
      </c>
      <c r="O2558" s="337" t="s">
        <v>19695</v>
      </c>
      <c r="P2558" s="337" t="s">
        <v>19695</v>
      </c>
      <c r="Q2558" s="337" t="s">
        <v>19695</v>
      </c>
      <c r="R2558" s="337" t="s">
        <v>52</v>
      </c>
      <c r="S2558" s="337" t="s">
        <v>69</v>
      </c>
      <c r="T2558" s="337" t="s">
        <v>865</v>
      </c>
      <c r="U2558" s="337" t="s">
        <v>7322</v>
      </c>
      <c r="V2558" s="337">
        <v>8</v>
      </c>
      <c r="W2558" s="337" t="s">
        <v>19695</v>
      </c>
      <c r="X2558" s="337" t="s">
        <v>19695</v>
      </c>
      <c r="Y2558" s="337" t="s">
        <v>19695</v>
      </c>
      <c r="Z2558" s="337" t="s">
        <v>1753</v>
      </c>
      <c r="AA2558" s="337" t="s">
        <v>735</v>
      </c>
      <c r="AB2558" s="337" t="s">
        <v>718</v>
      </c>
      <c r="AC2558" s="337" t="s">
        <v>15503</v>
      </c>
    </row>
    <row r="2559" spans="1:29" ht="15.8" x14ac:dyDescent="0.25">
      <c r="A2559" s="337" t="s">
        <v>1723</v>
      </c>
      <c r="B2559" s="337" t="s">
        <v>7331</v>
      </c>
      <c r="C2559" s="337" t="s">
        <v>1821</v>
      </c>
      <c r="D2559" s="337" t="s">
        <v>449</v>
      </c>
      <c r="E2559" s="337" t="s">
        <v>7332</v>
      </c>
      <c r="F2559" s="338">
        <v>43498</v>
      </c>
      <c r="G2559" s="337" t="s">
        <v>7321</v>
      </c>
      <c r="H2559" s="338">
        <v>43538</v>
      </c>
      <c r="I2559" s="337" t="s">
        <v>19695</v>
      </c>
      <c r="J2559" s="337" t="s">
        <v>16</v>
      </c>
      <c r="K2559" s="337" t="s">
        <v>19695</v>
      </c>
      <c r="L2559" s="337" t="s">
        <v>19695</v>
      </c>
      <c r="M2559" s="337" t="s">
        <v>19695</v>
      </c>
      <c r="N2559" s="337" t="s">
        <v>19695</v>
      </c>
      <c r="O2559" s="337" t="s">
        <v>19695</v>
      </c>
      <c r="P2559" s="337" t="s">
        <v>19695</v>
      </c>
      <c r="Q2559" s="337" t="s">
        <v>19695</v>
      </c>
      <c r="R2559" s="337" t="s">
        <v>52</v>
      </c>
      <c r="S2559" s="337" t="s">
        <v>393</v>
      </c>
      <c r="T2559" s="337" t="s">
        <v>3295</v>
      </c>
      <c r="U2559" s="337" t="s">
        <v>7333</v>
      </c>
      <c r="V2559" s="337">
        <v>8</v>
      </c>
      <c r="W2559" s="337" t="s">
        <v>19695</v>
      </c>
      <c r="X2559" s="337" t="s">
        <v>19695</v>
      </c>
      <c r="Y2559" s="337" t="s">
        <v>19695</v>
      </c>
      <c r="Z2559" s="337" t="s">
        <v>1753</v>
      </c>
      <c r="AA2559" s="337" t="s">
        <v>735</v>
      </c>
      <c r="AB2559" s="337" t="s">
        <v>718</v>
      </c>
      <c r="AC2559" s="337" t="s">
        <v>15503</v>
      </c>
    </row>
    <row r="2560" spans="1:29" ht="15.8" x14ac:dyDescent="0.25">
      <c r="A2560" s="337" t="s">
        <v>1723</v>
      </c>
      <c r="B2560" s="337" t="s">
        <v>1106</v>
      </c>
      <c r="C2560" s="337" t="s">
        <v>1821</v>
      </c>
      <c r="D2560" s="337" t="s">
        <v>449</v>
      </c>
      <c r="E2560" s="337" t="s">
        <v>7142</v>
      </c>
      <c r="F2560" s="338">
        <v>43502</v>
      </c>
      <c r="G2560" s="337" t="s">
        <v>7143</v>
      </c>
      <c r="H2560" s="338">
        <v>43536</v>
      </c>
      <c r="I2560" s="337" t="s">
        <v>19695</v>
      </c>
      <c r="J2560" s="337" t="s">
        <v>16</v>
      </c>
      <c r="K2560" s="337" t="s">
        <v>19695</v>
      </c>
      <c r="L2560" s="337" t="s">
        <v>19695</v>
      </c>
      <c r="M2560" s="337" t="s">
        <v>19695</v>
      </c>
      <c r="N2560" s="337" t="s">
        <v>19695</v>
      </c>
      <c r="O2560" s="337" t="s">
        <v>19695</v>
      </c>
      <c r="P2560" s="337" t="s">
        <v>19695</v>
      </c>
      <c r="Q2560" s="337" t="s">
        <v>19695</v>
      </c>
      <c r="R2560" s="337" t="s">
        <v>15</v>
      </c>
      <c r="S2560" s="337" t="s">
        <v>1086</v>
      </c>
      <c r="T2560" s="337" t="s">
        <v>15</v>
      </c>
      <c r="U2560" s="337" t="s">
        <v>1107</v>
      </c>
      <c r="V2560" s="337">
        <v>10</v>
      </c>
      <c r="W2560" s="337" t="s">
        <v>19695</v>
      </c>
      <c r="X2560" s="337" t="s">
        <v>19695</v>
      </c>
      <c r="Y2560" s="337" t="s">
        <v>19695</v>
      </c>
      <c r="Z2560" s="337" t="s">
        <v>1728</v>
      </c>
      <c r="AA2560" s="337" t="s">
        <v>717</v>
      </c>
      <c r="AB2560" s="337" t="s">
        <v>718</v>
      </c>
      <c r="AC2560" s="337" t="s">
        <v>13966</v>
      </c>
    </row>
    <row r="2561" spans="1:29" ht="15.8" x14ac:dyDescent="0.25">
      <c r="A2561" s="337" t="s">
        <v>1723</v>
      </c>
      <c r="B2561" s="337" t="s">
        <v>8948</v>
      </c>
      <c r="C2561" s="337" t="s">
        <v>1821</v>
      </c>
      <c r="D2561" s="337" t="s">
        <v>449</v>
      </c>
      <c r="E2561" s="337" t="s">
        <v>7502</v>
      </c>
      <c r="F2561" s="338">
        <v>43483</v>
      </c>
      <c r="G2561" s="337" t="s">
        <v>7143</v>
      </c>
      <c r="H2561" s="338">
        <v>43536</v>
      </c>
      <c r="I2561" s="337" t="s">
        <v>19695</v>
      </c>
      <c r="J2561" s="337" t="s">
        <v>16</v>
      </c>
      <c r="K2561" s="337" t="s">
        <v>19695</v>
      </c>
      <c r="L2561" s="337" t="s">
        <v>19695</v>
      </c>
      <c r="M2561" s="337" t="s">
        <v>19695</v>
      </c>
      <c r="N2561" s="337" t="s">
        <v>19695</v>
      </c>
      <c r="O2561" s="337" t="s">
        <v>19695</v>
      </c>
      <c r="P2561" s="337" t="s">
        <v>19695</v>
      </c>
      <c r="Q2561" s="337" t="s">
        <v>19695</v>
      </c>
      <c r="R2561" s="337" t="s">
        <v>15</v>
      </c>
      <c r="S2561" s="337" t="s">
        <v>1086</v>
      </c>
      <c r="T2561" s="337" t="s">
        <v>8949</v>
      </c>
      <c r="U2561" s="337" t="s">
        <v>8950</v>
      </c>
      <c r="V2561" s="337">
        <v>24</v>
      </c>
      <c r="W2561" s="337" t="s">
        <v>19695</v>
      </c>
      <c r="X2561" s="337" t="s">
        <v>19695</v>
      </c>
      <c r="Y2561" s="337" t="s">
        <v>19695</v>
      </c>
      <c r="Z2561" s="337" t="s">
        <v>1728</v>
      </c>
      <c r="AA2561" s="337" t="s">
        <v>1499</v>
      </c>
      <c r="AB2561" s="337" t="s">
        <v>718</v>
      </c>
      <c r="AC2561" s="337" t="s">
        <v>14003</v>
      </c>
    </row>
    <row r="2562" spans="1:29" ht="15.8" x14ac:dyDescent="0.25">
      <c r="A2562" s="337" t="s">
        <v>1723</v>
      </c>
      <c r="B2562" s="337" t="s">
        <v>10717</v>
      </c>
      <c r="C2562" s="337" t="s">
        <v>1725</v>
      </c>
      <c r="D2562" s="337" t="s">
        <v>1730</v>
      </c>
      <c r="E2562" s="337" t="s">
        <v>7748</v>
      </c>
      <c r="F2562" s="338">
        <v>43535</v>
      </c>
      <c r="G2562" s="337" t="s">
        <v>7748</v>
      </c>
      <c r="H2562" s="338">
        <v>43535</v>
      </c>
      <c r="I2562" s="337" t="s">
        <v>19695</v>
      </c>
      <c r="J2562" s="337" t="s">
        <v>36</v>
      </c>
      <c r="K2562" s="337" t="s">
        <v>19695</v>
      </c>
      <c r="L2562" s="337" t="s">
        <v>19695</v>
      </c>
      <c r="M2562" s="337" t="s">
        <v>19695</v>
      </c>
      <c r="N2562" s="337" t="s">
        <v>19695</v>
      </c>
      <c r="O2562" s="337" t="s">
        <v>19695</v>
      </c>
      <c r="P2562" s="337" t="s">
        <v>19695</v>
      </c>
      <c r="Q2562" s="337" t="s">
        <v>19695</v>
      </c>
      <c r="R2562" s="337" t="s">
        <v>71</v>
      </c>
      <c r="S2562" s="337" t="s">
        <v>4555</v>
      </c>
      <c r="T2562" s="337" t="s">
        <v>10718</v>
      </c>
      <c r="U2562" s="337" t="s">
        <v>10719</v>
      </c>
      <c r="V2562" s="337">
        <v>24</v>
      </c>
      <c r="W2562" s="337" t="s">
        <v>19695</v>
      </c>
      <c r="X2562" s="337" t="s">
        <v>19695</v>
      </c>
      <c r="Y2562" s="337" t="s">
        <v>19695</v>
      </c>
      <c r="Z2562" s="337" t="s">
        <v>1728</v>
      </c>
      <c r="AA2562" s="337" t="s">
        <v>735</v>
      </c>
      <c r="AB2562" s="337" t="s">
        <v>718</v>
      </c>
      <c r="AC2562" s="337" t="s">
        <v>13965</v>
      </c>
    </row>
    <row r="2563" spans="1:29" ht="15.8" x14ac:dyDescent="0.25">
      <c r="A2563" s="337" t="s">
        <v>1723</v>
      </c>
      <c r="B2563" s="337" t="s">
        <v>8278</v>
      </c>
      <c r="C2563" s="337" t="s">
        <v>1821</v>
      </c>
      <c r="D2563" s="337" t="s">
        <v>449</v>
      </c>
      <c r="E2563" s="337" t="s">
        <v>1358</v>
      </c>
      <c r="F2563" s="338">
        <v>43458</v>
      </c>
      <c r="G2563" s="337" t="s">
        <v>7748</v>
      </c>
      <c r="H2563" s="338">
        <v>43535</v>
      </c>
      <c r="I2563" s="337" t="s">
        <v>19695</v>
      </c>
      <c r="J2563" s="337" t="s">
        <v>36</v>
      </c>
      <c r="K2563" s="337" t="s">
        <v>19695</v>
      </c>
      <c r="L2563" s="337" t="s">
        <v>19695</v>
      </c>
      <c r="M2563" s="337" t="s">
        <v>19695</v>
      </c>
      <c r="N2563" s="337" t="s">
        <v>19695</v>
      </c>
      <c r="O2563" s="337" t="s">
        <v>19695</v>
      </c>
      <c r="P2563" s="337" t="s">
        <v>19695</v>
      </c>
      <c r="Q2563" s="337" t="s">
        <v>19695</v>
      </c>
      <c r="R2563" s="337" t="s">
        <v>75</v>
      </c>
      <c r="S2563" s="337" t="s">
        <v>417</v>
      </c>
      <c r="T2563" s="337" t="s">
        <v>417</v>
      </c>
      <c r="U2563" s="337" t="s">
        <v>8279</v>
      </c>
      <c r="V2563" s="337">
        <v>8</v>
      </c>
      <c r="W2563" s="337" t="s">
        <v>19695</v>
      </c>
      <c r="X2563" s="337" t="s">
        <v>19695</v>
      </c>
      <c r="Y2563" s="337" t="s">
        <v>19695</v>
      </c>
      <c r="Z2563" s="337" t="s">
        <v>1753</v>
      </c>
      <c r="AA2563" s="337" t="s">
        <v>717</v>
      </c>
      <c r="AB2563" s="337" t="s">
        <v>718</v>
      </c>
      <c r="AC2563" s="337" t="s">
        <v>13965</v>
      </c>
    </row>
    <row r="2564" spans="1:29" ht="15.8" x14ac:dyDescent="0.25">
      <c r="A2564" s="337" t="s">
        <v>1723</v>
      </c>
      <c r="B2564" s="337" t="s">
        <v>8280</v>
      </c>
      <c r="C2564" s="337" t="s">
        <v>1821</v>
      </c>
      <c r="D2564" s="337" t="s">
        <v>449</v>
      </c>
      <c r="E2564" s="337" t="s">
        <v>8260</v>
      </c>
      <c r="F2564" s="338">
        <v>43479</v>
      </c>
      <c r="G2564" s="337" t="s">
        <v>7748</v>
      </c>
      <c r="H2564" s="338">
        <v>43535</v>
      </c>
      <c r="I2564" s="337" t="s">
        <v>19695</v>
      </c>
      <c r="J2564" s="337" t="s">
        <v>36</v>
      </c>
      <c r="K2564" s="337" t="s">
        <v>19695</v>
      </c>
      <c r="L2564" s="337" t="s">
        <v>19695</v>
      </c>
      <c r="M2564" s="337" t="s">
        <v>19695</v>
      </c>
      <c r="N2564" s="337" t="s">
        <v>19695</v>
      </c>
      <c r="O2564" s="337" t="s">
        <v>19695</v>
      </c>
      <c r="P2564" s="337" t="s">
        <v>19695</v>
      </c>
      <c r="Q2564" s="337" t="s">
        <v>19695</v>
      </c>
      <c r="R2564" s="337" t="s">
        <v>75</v>
      </c>
      <c r="S2564" s="337" t="s">
        <v>417</v>
      </c>
      <c r="T2564" s="337" t="s">
        <v>431</v>
      </c>
      <c r="U2564" s="337" t="s">
        <v>8281</v>
      </c>
      <c r="V2564" s="337">
        <v>10</v>
      </c>
      <c r="W2564" s="337" t="s">
        <v>19695</v>
      </c>
      <c r="X2564" s="337" t="s">
        <v>19695</v>
      </c>
      <c r="Y2564" s="337" t="s">
        <v>19695</v>
      </c>
      <c r="Z2564" s="337" t="s">
        <v>1753</v>
      </c>
      <c r="AA2564" s="337" t="s">
        <v>717</v>
      </c>
      <c r="AB2564" s="337" t="s">
        <v>718</v>
      </c>
      <c r="AC2564" s="337" t="s">
        <v>13965</v>
      </c>
    </row>
    <row r="2565" spans="1:29" ht="15.8" x14ac:dyDescent="0.25">
      <c r="A2565" s="337" t="s">
        <v>1723</v>
      </c>
      <c r="B2565" s="337" t="s">
        <v>7747</v>
      </c>
      <c r="C2565" s="337" t="s">
        <v>1821</v>
      </c>
      <c r="D2565" s="337" t="s">
        <v>449</v>
      </c>
      <c r="E2565" s="337" t="s">
        <v>1799</v>
      </c>
      <c r="F2565" s="338">
        <v>43493</v>
      </c>
      <c r="G2565" s="337" t="s">
        <v>7748</v>
      </c>
      <c r="H2565" s="338">
        <v>43535</v>
      </c>
      <c r="I2565" s="337" t="s">
        <v>19695</v>
      </c>
      <c r="J2565" s="337" t="s">
        <v>36</v>
      </c>
      <c r="K2565" s="337" t="s">
        <v>19695</v>
      </c>
      <c r="L2565" s="337" t="s">
        <v>19695</v>
      </c>
      <c r="M2565" s="337" t="s">
        <v>19695</v>
      </c>
      <c r="N2565" s="337" t="s">
        <v>19695</v>
      </c>
      <c r="O2565" s="337" t="s">
        <v>19695</v>
      </c>
      <c r="P2565" s="337" t="s">
        <v>19695</v>
      </c>
      <c r="Q2565" s="337" t="s">
        <v>19695</v>
      </c>
      <c r="R2565" s="337" t="s">
        <v>146</v>
      </c>
      <c r="S2565" s="337" t="s">
        <v>1705</v>
      </c>
      <c r="T2565" s="337" t="s">
        <v>7749</v>
      </c>
      <c r="U2565" s="337" t="s">
        <v>7750</v>
      </c>
      <c r="V2565" s="337">
        <v>10</v>
      </c>
      <c r="W2565" s="337" t="s">
        <v>19695</v>
      </c>
      <c r="X2565" s="337" t="s">
        <v>19695</v>
      </c>
      <c r="Y2565" s="337" t="s">
        <v>19695</v>
      </c>
      <c r="Z2565" s="337" t="s">
        <v>1753</v>
      </c>
      <c r="AA2565" s="337" t="s">
        <v>717</v>
      </c>
      <c r="AB2565" s="337" t="s">
        <v>718</v>
      </c>
      <c r="AC2565" s="337" t="s">
        <v>13966</v>
      </c>
    </row>
    <row r="2566" spans="1:29" ht="15.8" x14ac:dyDescent="0.25">
      <c r="A2566" s="337" t="s">
        <v>1723</v>
      </c>
      <c r="B2566" s="337" t="s">
        <v>1193</v>
      </c>
      <c r="C2566" s="337" t="s">
        <v>1821</v>
      </c>
      <c r="D2566" s="337" t="s">
        <v>449</v>
      </c>
      <c r="E2566" s="337" t="s">
        <v>8915</v>
      </c>
      <c r="F2566" s="338">
        <v>43508</v>
      </c>
      <c r="G2566" s="337" t="s">
        <v>8291</v>
      </c>
      <c r="H2566" s="338">
        <v>43534</v>
      </c>
      <c r="I2566" s="337" t="s">
        <v>19695</v>
      </c>
      <c r="J2566" s="337" t="s">
        <v>36</v>
      </c>
      <c r="K2566" s="337" t="s">
        <v>19695</v>
      </c>
      <c r="L2566" s="337" t="s">
        <v>19695</v>
      </c>
      <c r="M2566" s="337" t="s">
        <v>19695</v>
      </c>
      <c r="N2566" s="337" t="s">
        <v>19695</v>
      </c>
      <c r="O2566" s="337" t="s">
        <v>19695</v>
      </c>
      <c r="P2566" s="337" t="s">
        <v>19695</v>
      </c>
      <c r="Q2566" s="337" t="s">
        <v>19695</v>
      </c>
      <c r="R2566" s="337" t="s">
        <v>98</v>
      </c>
      <c r="S2566" s="337" t="s">
        <v>121</v>
      </c>
      <c r="T2566" s="337" t="s">
        <v>1194</v>
      </c>
      <c r="U2566" s="337" t="s">
        <v>1195</v>
      </c>
      <c r="V2566" s="337">
        <v>8</v>
      </c>
      <c r="W2566" s="337" t="s">
        <v>19695</v>
      </c>
      <c r="X2566" s="337" t="s">
        <v>19695</v>
      </c>
      <c r="Y2566" s="337" t="s">
        <v>19695</v>
      </c>
      <c r="Z2566" s="337" t="s">
        <v>1728</v>
      </c>
      <c r="AA2566" s="337" t="s">
        <v>717</v>
      </c>
      <c r="AB2566" s="337" t="s">
        <v>718</v>
      </c>
      <c r="AC2566" s="337" t="s">
        <v>13981</v>
      </c>
    </row>
    <row r="2567" spans="1:29" ht="15.8" x14ac:dyDescent="0.25">
      <c r="A2567" s="337" t="s">
        <v>1723</v>
      </c>
      <c r="B2567" s="337" t="s">
        <v>1151</v>
      </c>
      <c r="C2567" s="337" t="s">
        <v>1821</v>
      </c>
      <c r="D2567" s="337" t="s">
        <v>449</v>
      </c>
      <c r="E2567" s="337" t="s">
        <v>7425</v>
      </c>
      <c r="F2567" s="338">
        <v>43501</v>
      </c>
      <c r="G2567" s="337" t="s">
        <v>8291</v>
      </c>
      <c r="H2567" s="338">
        <v>43534</v>
      </c>
      <c r="I2567" s="337" t="s">
        <v>19695</v>
      </c>
      <c r="J2567" s="337" t="s">
        <v>16</v>
      </c>
      <c r="K2567" s="337" t="s">
        <v>19695</v>
      </c>
      <c r="L2567" s="337" t="s">
        <v>19695</v>
      </c>
      <c r="M2567" s="337" t="s">
        <v>19695</v>
      </c>
      <c r="N2567" s="337" t="s">
        <v>19695</v>
      </c>
      <c r="O2567" s="337" t="s">
        <v>19695</v>
      </c>
      <c r="P2567" s="337" t="s">
        <v>19695</v>
      </c>
      <c r="Q2567" s="337" t="s">
        <v>19695</v>
      </c>
      <c r="R2567" s="337" t="s">
        <v>45</v>
      </c>
      <c r="S2567" s="337" t="s">
        <v>440</v>
      </c>
      <c r="T2567" s="337" t="s">
        <v>1152</v>
      </c>
      <c r="U2567" s="337" t="s">
        <v>69</v>
      </c>
      <c r="V2567" s="337">
        <v>10</v>
      </c>
      <c r="W2567" s="337" t="s">
        <v>19695</v>
      </c>
      <c r="X2567" s="337" t="s">
        <v>19695</v>
      </c>
      <c r="Y2567" s="337" t="s">
        <v>19695</v>
      </c>
      <c r="Z2567" s="337" t="s">
        <v>1728</v>
      </c>
      <c r="AA2567" s="337" t="s">
        <v>735</v>
      </c>
      <c r="AB2567" s="337" t="s">
        <v>718</v>
      </c>
      <c r="AC2567" s="337" t="s">
        <v>14031</v>
      </c>
    </row>
    <row r="2568" spans="1:29" ht="15.8" x14ac:dyDescent="0.25">
      <c r="A2568" s="337" t="s">
        <v>1723</v>
      </c>
      <c r="B2568" s="337" t="s">
        <v>8457</v>
      </c>
      <c r="C2568" s="337" t="s">
        <v>1821</v>
      </c>
      <c r="D2568" s="337" t="s">
        <v>449</v>
      </c>
      <c r="E2568" s="337" t="s">
        <v>7320</v>
      </c>
      <c r="F2568" s="338">
        <v>43511</v>
      </c>
      <c r="G2568" s="337" t="s">
        <v>7432</v>
      </c>
      <c r="H2568" s="338">
        <v>43533</v>
      </c>
      <c r="I2568" s="337" t="s">
        <v>19695</v>
      </c>
      <c r="J2568" s="337" t="s">
        <v>36</v>
      </c>
      <c r="K2568" s="337" t="s">
        <v>19695</v>
      </c>
      <c r="L2568" s="337" t="s">
        <v>19695</v>
      </c>
      <c r="M2568" s="337" t="s">
        <v>19695</v>
      </c>
      <c r="N2568" s="337" t="s">
        <v>19695</v>
      </c>
      <c r="O2568" s="337" t="s">
        <v>19695</v>
      </c>
      <c r="P2568" s="337" t="s">
        <v>19695</v>
      </c>
      <c r="Q2568" s="337" t="s">
        <v>19695</v>
      </c>
      <c r="R2568" s="337" t="s">
        <v>1225</v>
      </c>
      <c r="S2568" s="337" t="s">
        <v>1568</v>
      </c>
      <c r="T2568" s="337" t="s">
        <v>4207</v>
      </c>
      <c r="U2568" s="337" t="s">
        <v>4207</v>
      </c>
      <c r="V2568" s="337">
        <v>8</v>
      </c>
      <c r="W2568" s="337" t="s">
        <v>19695</v>
      </c>
      <c r="X2568" s="337" t="s">
        <v>19695</v>
      </c>
      <c r="Y2568" s="337" t="s">
        <v>19695</v>
      </c>
      <c r="Z2568" s="337" t="s">
        <v>1728</v>
      </c>
      <c r="AA2568" s="337" t="s">
        <v>735</v>
      </c>
      <c r="AB2568" s="337" t="s">
        <v>718</v>
      </c>
      <c r="AC2568" s="337" t="s">
        <v>13964</v>
      </c>
    </row>
    <row r="2569" spans="1:29" ht="15.8" x14ac:dyDescent="0.25">
      <c r="A2569" s="337" t="s">
        <v>1723</v>
      </c>
      <c r="B2569" s="337" t="s">
        <v>10025</v>
      </c>
      <c r="C2569" s="337" t="s">
        <v>1821</v>
      </c>
      <c r="D2569" s="337" t="s">
        <v>449</v>
      </c>
      <c r="E2569" s="337" t="s">
        <v>7466</v>
      </c>
      <c r="F2569" s="338">
        <v>43507</v>
      </c>
      <c r="G2569" s="337" t="s">
        <v>7432</v>
      </c>
      <c r="H2569" s="338">
        <v>43533</v>
      </c>
      <c r="I2569" s="337" t="s">
        <v>19695</v>
      </c>
      <c r="J2569" s="337" t="s">
        <v>16</v>
      </c>
      <c r="K2569" s="337" t="s">
        <v>19695</v>
      </c>
      <c r="L2569" s="337" t="s">
        <v>19695</v>
      </c>
      <c r="M2569" s="337" t="s">
        <v>19695</v>
      </c>
      <c r="N2569" s="337" t="s">
        <v>19695</v>
      </c>
      <c r="O2569" s="337" t="s">
        <v>19695</v>
      </c>
      <c r="P2569" s="337" t="s">
        <v>19695</v>
      </c>
      <c r="Q2569" s="337" t="s">
        <v>19695</v>
      </c>
      <c r="R2569" s="337" t="s">
        <v>45</v>
      </c>
      <c r="S2569" s="337" t="s">
        <v>1824</v>
      </c>
      <c r="T2569" s="337" t="s">
        <v>10026</v>
      </c>
      <c r="U2569" s="337" t="s">
        <v>3533</v>
      </c>
      <c r="V2569" s="337">
        <v>12</v>
      </c>
      <c r="W2569" s="337" t="s">
        <v>19695</v>
      </c>
      <c r="X2569" s="337" t="s">
        <v>19695</v>
      </c>
      <c r="Y2569" s="337" t="s">
        <v>19695</v>
      </c>
      <c r="Z2569" s="337" t="s">
        <v>1728</v>
      </c>
      <c r="AA2569" s="337" t="s">
        <v>735</v>
      </c>
      <c r="AB2569" s="337" t="s">
        <v>718</v>
      </c>
      <c r="AC2569" s="337" t="s">
        <v>13965</v>
      </c>
    </row>
    <row r="2570" spans="1:29" ht="15.8" x14ac:dyDescent="0.25">
      <c r="A2570" s="337" t="s">
        <v>1723</v>
      </c>
      <c r="B2570" s="337" t="s">
        <v>8529</v>
      </c>
      <c r="C2570" s="337" t="s">
        <v>1821</v>
      </c>
      <c r="D2570" s="337" t="s">
        <v>449</v>
      </c>
      <c r="E2570" s="337" t="s">
        <v>7432</v>
      </c>
      <c r="F2570" s="338">
        <v>43533</v>
      </c>
      <c r="G2570" s="337" t="s">
        <v>7432</v>
      </c>
      <c r="H2570" s="338">
        <v>43533</v>
      </c>
      <c r="I2570" s="337" t="s">
        <v>19695</v>
      </c>
      <c r="J2570" s="337" t="s">
        <v>36</v>
      </c>
      <c r="K2570" s="337" t="s">
        <v>19695</v>
      </c>
      <c r="L2570" s="337" t="s">
        <v>19695</v>
      </c>
      <c r="M2570" s="337" t="s">
        <v>19695</v>
      </c>
      <c r="N2570" s="337" t="s">
        <v>19695</v>
      </c>
      <c r="O2570" s="337" t="s">
        <v>19695</v>
      </c>
      <c r="P2570" s="337" t="s">
        <v>19695</v>
      </c>
      <c r="Q2570" s="337" t="s">
        <v>19695</v>
      </c>
      <c r="R2570" s="337" t="s">
        <v>35</v>
      </c>
      <c r="S2570" s="337" t="s">
        <v>1645</v>
      </c>
      <c r="T2570" s="337" t="s">
        <v>1029</v>
      </c>
      <c r="U2570" s="337" t="s">
        <v>5041</v>
      </c>
      <c r="V2570" s="337">
        <v>8</v>
      </c>
      <c r="W2570" s="337" t="s">
        <v>19695</v>
      </c>
      <c r="X2570" s="337" t="s">
        <v>19695</v>
      </c>
      <c r="Y2570" s="337" t="s">
        <v>19695</v>
      </c>
      <c r="Z2570" s="337" t="s">
        <v>1753</v>
      </c>
      <c r="AA2570" s="337" t="s">
        <v>717</v>
      </c>
      <c r="AB2570" s="337" t="s">
        <v>718</v>
      </c>
      <c r="AC2570" s="337" t="s">
        <v>13964</v>
      </c>
    </row>
    <row r="2571" spans="1:29" ht="15.8" x14ac:dyDescent="0.25">
      <c r="A2571" s="337" t="s">
        <v>1723</v>
      </c>
      <c r="B2571" s="337" t="s">
        <v>7431</v>
      </c>
      <c r="C2571" s="337" t="s">
        <v>1725</v>
      </c>
      <c r="D2571" s="337" t="s">
        <v>1730</v>
      </c>
      <c r="E2571" s="337" t="s">
        <v>7244</v>
      </c>
      <c r="F2571" s="338">
        <v>43468</v>
      </c>
      <c r="G2571" s="337" t="s">
        <v>7432</v>
      </c>
      <c r="H2571" s="338">
        <v>43533</v>
      </c>
      <c r="I2571" s="337" t="s">
        <v>19695</v>
      </c>
      <c r="J2571" s="337" t="s">
        <v>36</v>
      </c>
      <c r="K2571" s="337" t="s">
        <v>19695</v>
      </c>
      <c r="L2571" s="337" t="s">
        <v>19695</v>
      </c>
      <c r="M2571" s="337" t="s">
        <v>19695</v>
      </c>
      <c r="N2571" s="337" t="s">
        <v>19695</v>
      </c>
      <c r="O2571" s="337" t="s">
        <v>19695</v>
      </c>
      <c r="P2571" s="337" t="s">
        <v>19695</v>
      </c>
      <c r="Q2571" s="337" t="s">
        <v>19695</v>
      </c>
      <c r="R2571" s="337" t="s">
        <v>18</v>
      </c>
      <c r="S2571" s="337" t="s">
        <v>1033</v>
      </c>
      <c r="T2571" s="337" t="s">
        <v>62</v>
      </c>
      <c r="U2571" s="337" t="s">
        <v>7433</v>
      </c>
      <c r="V2571" s="337">
        <v>12</v>
      </c>
      <c r="W2571" s="337" t="s">
        <v>19695</v>
      </c>
      <c r="X2571" s="337" t="s">
        <v>19695</v>
      </c>
      <c r="Y2571" s="337" t="s">
        <v>19695</v>
      </c>
      <c r="Z2571" s="337" t="s">
        <v>1753</v>
      </c>
      <c r="AA2571" s="337" t="s">
        <v>735</v>
      </c>
      <c r="AB2571" s="337" t="s">
        <v>718</v>
      </c>
      <c r="AC2571" s="337" t="s">
        <v>13964</v>
      </c>
    </row>
    <row r="2572" spans="1:29" ht="15.8" x14ac:dyDescent="0.25">
      <c r="A2572" s="337" t="s">
        <v>1723</v>
      </c>
      <c r="B2572" s="337" t="s">
        <v>9215</v>
      </c>
      <c r="C2572" s="337" t="s">
        <v>1821</v>
      </c>
      <c r="D2572" s="337" t="s">
        <v>449</v>
      </c>
      <c r="E2572" s="337" t="s">
        <v>7236</v>
      </c>
      <c r="F2572" s="338">
        <v>43412</v>
      </c>
      <c r="G2572" s="337" t="s">
        <v>7380</v>
      </c>
      <c r="H2572" s="338">
        <v>43532</v>
      </c>
      <c r="I2572" s="337" t="s">
        <v>19695</v>
      </c>
      <c r="J2572" s="337" t="s">
        <v>36</v>
      </c>
      <c r="K2572" s="337" t="s">
        <v>19695</v>
      </c>
      <c r="L2572" s="337" t="s">
        <v>19695</v>
      </c>
      <c r="M2572" s="337" t="s">
        <v>19695</v>
      </c>
      <c r="N2572" s="337" t="s">
        <v>19695</v>
      </c>
      <c r="O2572" s="337" t="s">
        <v>19695</v>
      </c>
      <c r="P2572" s="337" t="s">
        <v>19695</v>
      </c>
      <c r="Q2572" s="337" t="s">
        <v>19695</v>
      </c>
      <c r="R2572" s="337" t="s">
        <v>2803</v>
      </c>
      <c r="S2572" s="337" t="s">
        <v>7685</v>
      </c>
      <c r="T2572" s="337" t="s">
        <v>9216</v>
      </c>
      <c r="U2572" s="337" t="s">
        <v>9217</v>
      </c>
      <c r="V2572" s="337">
        <v>12</v>
      </c>
      <c r="W2572" s="337" t="s">
        <v>19695</v>
      </c>
      <c r="X2572" s="337" t="s">
        <v>19695</v>
      </c>
      <c r="Y2572" s="337" t="s">
        <v>19695</v>
      </c>
      <c r="Z2572" s="337" t="s">
        <v>1728</v>
      </c>
      <c r="AA2572" s="337" t="s">
        <v>717</v>
      </c>
      <c r="AB2572" s="337" t="s">
        <v>718</v>
      </c>
      <c r="AC2572" s="337" t="s">
        <v>13965</v>
      </c>
    </row>
    <row r="2573" spans="1:29" ht="15.8" x14ac:dyDescent="0.25">
      <c r="A2573" s="337" t="s">
        <v>1723</v>
      </c>
      <c r="B2573" s="337" t="s">
        <v>10279</v>
      </c>
      <c r="C2573" s="337" t="s">
        <v>1821</v>
      </c>
      <c r="D2573" s="337" t="s">
        <v>449</v>
      </c>
      <c r="E2573" s="337" t="s">
        <v>8915</v>
      </c>
      <c r="F2573" s="338">
        <v>43508</v>
      </c>
      <c r="G2573" s="337" t="s">
        <v>7380</v>
      </c>
      <c r="H2573" s="338">
        <v>43532</v>
      </c>
      <c r="I2573" s="337" t="s">
        <v>19695</v>
      </c>
      <c r="J2573" s="337" t="s">
        <v>36</v>
      </c>
      <c r="K2573" s="337" t="s">
        <v>19695</v>
      </c>
      <c r="L2573" s="337" t="s">
        <v>19695</v>
      </c>
      <c r="M2573" s="337" t="s">
        <v>19695</v>
      </c>
      <c r="N2573" s="337" t="s">
        <v>19695</v>
      </c>
      <c r="O2573" s="337" t="s">
        <v>19695</v>
      </c>
      <c r="P2573" s="337" t="s">
        <v>19695</v>
      </c>
      <c r="Q2573" s="337" t="s">
        <v>19695</v>
      </c>
      <c r="R2573" s="337" t="s">
        <v>98</v>
      </c>
      <c r="S2573" s="337" t="s">
        <v>121</v>
      </c>
      <c r="T2573" s="337" t="s">
        <v>5115</v>
      </c>
      <c r="U2573" s="337" t="s">
        <v>5115</v>
      </c>
      <c r="V2573" s="337">
        <v>6</v>
      </c>
      <c r="W2573" s="337" t="s">
        <v>19695</v>
      </c>
      <c r="X2573" s="337" t="s">
        <v>19695</v>
      </c>
      <c r="Y2573" s="337" t="s">
        <v>19695</v>
      </c>
      <c r="Z2573" s="337" t="s">
        <v>1728</v>
      </c>
      <c r="AA2573" s="337" t="s">
        <v>717</v>
      </c>
      <c r="AB2573" s="337" t="s">
        <v>718</v>
      </c>
      <c r="AC2573" s="337" t="s">
        <v>13981</v>
      </c>
    </row>
    <row r="2574" spans="1:29" ht="15.8" x14ac:dyDescent="0.25">
      <c r="A2574" s="337" t="s">
        <v>1723</v>
      </c>
      <c r="B2574" s="337" t="s">
        <v>1109</v>
      </c>
      <c r="C2574" s="337" t="s">
        <v>1821</v>
      </c>
      <c r="D2574" s="337" t="s">
        <v>449</v>
      </c>
      <c r="E2574" s="337" t="s">
        <v>7256</v>
      </c>
      <c r="F2574" s="338">
        <v>43489</v>
      </c>
      <c r="G2574" s="337" t="s">
        <v>7380</v>
      </c>
      <c r="H2574" s="338">
        <v>43532</v>
      </c>
      <c r="I2574" s="337" t="s">
        <v>19695</v>
      </c>
      <c r="J2574" s="337" t="s">
        <v>36</v>
      </c>
      <c r="K2574" s="337" t="s">
        <v>19695</v>
      </c>
      <c r="L2574" s="337" t="s">
        <v>19695</v>
      </c>
      <c r="M2574" s="337" t="s">
        <v>19695</v>
      </c>
      <c r="N2574" s="337" t="s">
        <v>19695</v>
      </c>
      <c r="O2574" s="337" t="s">
        <v>19695</v>
      </c>
      <c r="P2574" s="337" t="s">
        <v>19695</v>
      </c>
      <c r="Q2574" s="337" t="s">
        <v>19695</v>
      </c>
      <c r="R2574" s="337" t="s">
        <v>15</v>
      </c>
      <c r="S2574" s="337" t="s">
        <v>1086</v>
      </c>
      <c r="T2574" s="337" t="s">
        <v>1107</v>
      </c>
      <c r="U2574" s="337" t="s">
        <v>1108</v>
      </c>
      <c r="V2574" s="337">
        <v>8</v>
      </c>
      <c r="W2574" s="337" t="s">
        <v>19695</v>
      </c>
      <c r="X2574" s="337" t="s">
        <v>19695</v>
      </c>
      <c r="Y2574" s="337" t="s">
        <v>19695</v>
      </c>
      <c r="Z2574" s="337" t="s">
        <v>1728</v>
      </c>
      <c r="AA2574" s="337" t="s">
        <v>717</v>
      </c>
      <c r="AB2574" s="337" t="s">
        <v>718</v>
      </c>
      <c r="AC2574" s="337" t="s">
        <v>14026</v>
      </c>
    </row>
    <row r="2575" spans="1:29" ht="15.8" x14ac:dyDescent="0.25">
      <c r="A2575" s="337" t="s">
        <v>1723</v>
      </c>
      <c r="B2575" s="337" t="s">
        <v>11283</v>
      </c>
      <c r="C2575" s="337" t="s">
        <v>1725</v>
      </c>
      <c r="D2575" s="337" t="s">
        <v>1730</v>
      </c>
      <c r="E2575" s="337" t="s">
        <v>7380</v>
      </c>
      <c r="F2575" s="338">
        <v>43532</v>
      </c>
      <c r="G2575" s="337" t="s">
        <v>7380</v>
      </c>
      <c r="H2575" s="338">
        <v>43532</v>
      </c>
      <c r="I2575" s="337" t="s">
        <v>19695</v>
      </c>
      <c r="J2575" s="337" t="s">
        <v>36</v>
      </c>
      <c r="K2575" s="337" t="s">
        <v>19695</v>
      </c>
      <c r="L2575" s="337" t="s">
        <v>19695</v>
      </c>
      <c r="M2575" s="337" t="s">
        <v>19695</v>
      </c>
      <c r="N2575" s="337" t="s">
        <v>19695</v>
      </c>
      <c r="O2575" s="337" t="s">
        <v>19695</v>
      </c>
      <c r="P2575" s="337" t="s">
        <v>19695</v>
      </c>
      <c r="Q2575" s="337" t="s">
        <v>19695</v>
      </c>
      <c r="R2575" s="337" t="s">
        <v>112</v>
      </c>
      <c r="S2575" s="337" t="s">
        <v>113</v>
      </c>
      <c r="T2575" s="337" t="s">
        <v>11284</v>
      </c>
      <c r="U2575" s="337" t="s">
        <v>11284</v>
      </c>
      <c r="V2575" s="337">
        <v>9</v>
      </c>
      <c r="W2575" s="337" t="s">
        <v>19695</v>
      </c>
      <c r="X2575" s="337" t="s">
        <v>19695</v>
      </c>
      <c r="Y2575" s="337" t="s">
        <v>19695</v>
      </c>
      <c r="Z2575" s="337" t="s">
        <v>1745</v>
      </c>
      <c r="AA2575" s="337" t="s">
        <v>761</v>
      </c>
      <c r="AB2575" s="337" t="s">
        <v>762</v>
      </c>
      <c r="AC2575" s="337" t="s">
        <v>13965</v>
      </c>
    </row>
    <row r="2576" spans="1:29" ht="15.8" x14ac:dyDescent="0.25">
      <c r="A2576" s="337" t="s">
        <v>1723</v>
      </c>
      <c r="B2576" s="337" t="s">
        <v>10739</v>
      </c>
      <c r="C2576" s="337" t="s">
        <v>1821</v>
      </c>
      <c r="D2576" s="337" t="s">
        <v>449</v>
      </c>
      <c r="E2576" s="337" t="s">
        <v>7380</v>
      </c>
      <c r="F2576" s="338">
        <v>43532</v>
      </c>
      <c r="G2576" s="337" t="s">
        <v>7380</v>
      </c>
      <c r="H2576" s="338">
        <v>43532</v>
      </c>
      <c r="I2576" s="337" t="s">
        <v>19695</v>
      </c>
      <c r="J2576" s="337" t="s">
        <v>16</v>
      </c>
      <c r="K2576" s="337" t="s">
        <v>19695</v>
      </c>
      <c r="L2576" s="337" t="s">
        <v>19695</v>
      </c>
      <c r="M2576" s="337" t="s">
        <v>19695</v>
      </c>
      <c r="N2576" s="337" t="s">
        <v>19695</v>
      </c>
      <c r="O2576" s="337" t="s">
        <v>19695</v>
      </c>
      <c r="P2576" s="337" t="s">
        <v>19695</v>
      </c>
      <c r="Q2576" s="337" t="s">
        <v>19695</v>
      </c>
      <c r="R2576" s="337" t="s">
        <v>18</v>
      </c>
      <c r="S2576" s="337" t="s">
        <v>1038</v>
      </c>
      <c r="T2576" s="337" t="s">
        <v>10740</v>
      </c>
      <c r="U2576" s="337" t="s">
        <v>10741</v>
      </c>
      <c r="V2576" s="337">
        <v>6</v>
      </c>
      <c r="W2576" s="337" t="s">
        <v>19695</v>
      </c>
      <c r="X2576" s="337" t="s">
        <v>19695</v>
      </c>
      <c r="Y2576" s="337" t="s">
        <v>19695</v>
      </c>
      <c r="Z2576" s="337" t="s">
        <v>1745</v>
      </c>
      <c r="AA2576" s="337" t="s">
        <v>717</v>
      </c>
      <c r="AB2576" s="337" t="s">
        <v>718</v>
      </c>
      <c r="AC2576" s="337" t="s">
        <v>13967</v>
      </c>
    </row>
    <row r="2577" spans="1:29" ht="15.8" x14ac:dyDescent="0.25">
      <c r="A2577" s="337" t="s">
        <v>1723</v>
      </c>
      <c r="B2577" s="337" t="s">
        <v>8435</v>
      </c>
      <c r="C2577" s="337" t="s">
        <v>1725</v>
      </c>
      <c r="D2577" s="337" t="s">
        <v>13527</v>
      </c>
      <c r="E2577" s="337" t="s">
        <v>7380</v>
      </c>
      <c r="F2577" s="338">
        <v>43532</v>
      </c>
      <c r="G2577" s="337" t="s">
        <v>7380</v>
      </c>
      <c r="H2577" s="338">
        <v>43532</v>
      </c>
      <c r="I2577" s="337" t="s">
        <v>19695</v>
      </c>
      <c r="J2577" s="337" t="s">
        <v>16</v>
      </c>
      <c r="K2577" s="337" t="s">
        <v>19695</v>
      </c>
      <c r="L2577" s="337" t="s">
        <v>19695</v>
      </c>
      <c r="M2577" s="337" t="s">
        <v>19695</v>
      </c>
      <c r="N2577" s="337" t="s">
        <v>19695</v>
      </c>
      <c r="O2577" s="337" t="s">
        <v>19695</v>
      </c>
      <c r="P2577" s="337" t="s">
        <v>19695</v>
      </c>
      <c r="Q2577" s="337" t="s">
        <v>19695</v>
      </c>
      <c r="R2577" s="337" t="s">
        <v>98</v>
      </c>
      <c r="S2577" s="337" t="s">
        <v>121</v>
      </c>
      <c r="T2577" s="337" t="s">
        <v>8432</v>
      </c>
      <c r="U2577" s="337" t="s">
        <v>1554</v>
      </c>
      <c r="V2577" s="337">
        <v>8</v>
      </c>
      <c r="W2577" s="337" t="s">
        <v>19695</v>
      </c>
      <c r="X2577" s="337" t="s">
        <v>19695</v>
      </c>
      <c r="Y2577" s="337" t="s">
        <v>19695</v>
      </c>
      <c r="Z2577" s="337" t="s">
        <v>1753</v>
      </c>
      <c r="AA2577" s="337" t="s">
        <v>717</v>
      </c>
      <c r="AB2577" s="337" t="s">
        <v>718</v>
      </c>
      <c r="AC2577" s="337" t="s">
        <v>15288</v>
      </c>
    </row>
    <row r="2578" spans="1:29" ht="15.8" x14ac:dyDescent="0.25">
      <c r="A2578" s="337" t="s">
        <v>1723</v>
      </c>
      <c r="B2578" s="337" t="s">
        <v>7429</v>
      </c>
      <c r="C2578" s="337" t="s">
        <v>1821</v>
      </c>
      <c r="D2578" s="337" t="s">
        <v>449</v>
      </c>
      <c r="E2578" s="337" t="s">
        <v>7256</v>
      </c>
      <c r="F2578" s="338">
        <v>43489</v>
      </c>
      <c r="G2578" s="337" t="s">
        <v>7380</v>
      </c>
      <c r="H2578" s="338">
        <v>43532</v>
      </c>
      <c r="I2578" s="337" t="s">
        <v>19695</v>
      </c>
      <c r="J2578" s="337" t="s">
        <v>36</v>
      </c>
      <c r="K2578" s="337" t="s">
        <v>19695</v>
      </c>
      <c r="L2578" s="337" t="s">
        <v>19695</v>
      </c>
      <c r="M2578" s="337" t="s">
        <v>19695</v>
      </c>
      <c r="N2578" s="337" t="s">
        <v>19695</v>
      </c>
      <c r="O2578" s="337" t="s">
        <v>19695</v>
      </c>
      <c r="P2578" s="337" t="s">
        <v>19695</v>
      </c>
      <c r="Q2578" s="337" t="s">
        <v>19695</v>
      </c>
      <c r="R2578" s="337" t="s">
        <v>98</v>
      </c>
      <c r="S2578" s="337" t="s">
        <v>121</v>
      </c>
      <c r="T2578" s="337" t="s">
        <v>463</v>
      </c>
      <c r="U2578" s="337" t="s">
        <v>7430</v>
      </c>
      <c r="V2578" s="337">
        <v>8</v>
      </c>
      <c r="W2578" s="337" t="s">
        <v>19695</v>
      </c>
      <c r="X2578" s="337" t="s">
        <v>19695</v>
      </c>
      <c r="Y2578" s="337" t="s">
        <v>19695</v>
      </c>
      <c r="Z2578" s="337" t="s">
        <v>1753</v>
      </c>
      <c r="AA2578" s="337" t="s">
        <v>735</v>
      </c>
      <c r="AB2578" s="337" t="s">
        <v>718</v>
      </c>
      <c r="AC2578" s="337" t="s">
        <v>13964</v>
      </c>
    </row>
    <row r="2579" spans="1:29" ht="15.8" x14ac:dyDescent="0.25">
      <c r="A2579" s="337" t="s">
        <v>1723</v>
      </c>
      <c r="B2579" s="337" t="s">
        <v>11278</v>
      </c>
      <c r="C2579" s="337" t="s">
        <v>1821</v>
      </c>
      <c r="D2579" s="337" t="s">
        <v>449</v>
      </c>
      <c r="E2579" s="337" t="s">
        <v>8469</v>
      </c>
      <c r="F2579" s="338">
        <v>43531</v>
      </c>
      <c r="G2579" s="337" t="s">
        <v>8469</v>
      </c>
      <c r="H2579" s="338">
        <v>43531</v>
      </c>
      <c r="I2579" s="337" t="s">
        <v>19695</v>
      </c>
      <c r="J2579" s="337" t="s">
        <v>36</v>
      </c>
      <c r="K2579" s="337" t="s">
        <v>19695</v>
      </c>
      <c r="L2579" s="337" t="s">
        <v>19695</v>
      </c>
      <c r="M2579" s="337" t="s">
        <v>19695</v>
      </c>
      <c r="N2579" s="337" t="s">
        <v>19695</v>
      </c>
      <c r="O2579" s="337" t="s">
        <v>19695</v>
      </c>
      <c r="P2579" s="337" t="s">
        <v>19695</v>
      </c>
      <c r="Q2579" s="337" t="s">
        <v>19695</v>
      </c>
      <c r="R2579" s="337" t="s">
        <v>112</v>
      </c>
      <c r="S2579" s="337" t="s">
        <v>123</v>
      </c>
      <c r="T2579" s="337" t="s">
        <v>449</v>
      </c>
      <c r="U2579" s="337" t="s">
        <v>449</v>
      </c>
      <c r="V2579" s="337">
        <v>9</v>
      </c>
      <c r="W2579" s="337" t="s">
        <v>19695</v>
      </c>
      <c r="X2579" s="337" t="s">
        <v>19695</v>
      </c>
      <c r="Y2579" s="337" t="s">
        <v>19695</v>
      </c>
      <c r="Z2579" s="337" t="s">
        <v>1745</v>
      </c>
      <c r="AA2579" s="337" t="s">
        <v>761</v>
      </c>
      <c r="AB2579" s="337" t="s">
        <v>762</v>
      </c>
      <c r="AC2579" s="337" t="s">
        <v>13965</v>
      </c>
    </row>
    <row r="2580" spans="1:29" ht="15.8" x14ac:dyDescent="0.25">
      <c r="A2580" s="337" t="s">
        <v>1723</v>
      </c>
      <c r="B2580" s="337" t="s">
        <v>7709</v>
      </c>
      <c r="C2580" s="337" t="s">
        <v>1821</v>
      </c>
      <c r="D2580" s="337" t="s">
        <v>449</v>
      </c>
      <c r="E2580" s="337" t="s">
        <v>7710</v>
      </c>
      <c r="F2580" s="338">
        <v>43486</v>
      </c>
      <c r="G2580" s="337" t="s">
        <v>7353</v>
      </c>
      <c r="H2580" s="338">
        <v>43530</v>
      </c>
      <c r="I2580" s="337" t="s">
        <v>19695</v>
      </c>
      <c r="J2580" s="337" t="s">
        <v>16</v>
      </c>
      <c r="K2580" s="337" t="s">
        <v>19695</v>
      </c>
      <c r="L2580" s="337" t="s">
        <v>19695</v>
      </c>
      <c r="M2580" s="337" t="s">
        <v>19695</v>
      </c>
      <c r="N2580" s="337" t="s">
        <v>19695</v>
      </c>
      <c r="O2580" s="337" t="s">
        <v>19695</v>
      </c>
      <c r="P2580" s="337" t="s">
        <v>19695</v>
      </c>
      <c r="Q2580" s="337" t="s">
        <v>19695</v>
      </c>
      <c r="R2580" s="337" t="s">
        <v>45</v>
      </c>
      <c r="S2580" s="337" t="s">
        <v>80</v>
      </c>
      <c r="T2580" s="337" t="s">
        <v>377</v>
      </c>
      <c r="U2580" s="337" t="s">
        <v>7711</v>
      </c>
      <c r="V2580" s="337">
        <v>8</v>
      </c>
      <c r="W2580" s="337" t="s">
        <v>19695</v>
      </c>
      <c r="X2580" s="337" t="s">
        <v>19695</v>
      </c>
      <c r="Y2580" s="337" t="s">
        <v>19695</v>
      </c>
      <c r="Z2580" s="337" t="s">
        <v>1728</v>
      </c>
      <c r="AA2580" s="337" t="s">
        <v>717</v>
      </c>
      <c r="AB2580" s="337" t="s">
        <v>718</v>
      </c>
      <c r="AC2580" s="337" t="s">
        <v>13963</v>
      </c>
    </row>
    <row r="2581" spans="1:29" ht="15.8" x14ac:dyDescent="0.25">
      <c r="A2581" s="337" t="s">
        <v>1723</v>
      </c>
      <c r="B2581" s="337" t="s">
        <v>8945</v>
      </c>
      <c r="C2581" s="337" t="s">
        <v>1821</v>
      </c>
      <c r="D2581" s="337" t="s">
        <v>449</v>
      </c>
      <c r="E2581" s="337" t="s">
        <v>1990</v>
      </c>
      <c r="F2581" s="338">
        <v>43509</v>
      </c>
      <c r="G2581" s="337" t="s">
        <v>7353</v>
      </c>
      <c r="H2581" s="338">
        <v>43530</v>
      </c>
      <c r="I2581" s="337" t="s">
        <v>19695</v>
      </c>
      <c r="J2581" s="337" t="s">
        <v>36</v>
      </c>
      <c r="K2581" s="337" t="s">
        <v>19695</v>
      </c>
      <c r="L2581" s="337" t="s">
        <v>19695</v>
      </c>
      <c r="M2581" s="337" t="s">
        <v>19695</v>
      </c>
      <c r="N2581" s="337" t="s">
        <v>19695</v>
      </c>
      <c r="O2581" s="337" t="s">
        <v>19695</v>
      </c>
      <c r="P2581" s="337" t="s">
        <v>19695</v>
      </c>
      <c r="Q2581" s="337" t="s">
        <v>19695</v>
      </c>
      <c r="R2581" s="337" t="s">
        <v>15</v>
      </c>
      <c r="S2581" s="337" t="s">
        <v>1203</v>
      </c>
      <c r="T2581" s="337" t="s">
        <v>4652</v>
      </c>
      <c r="U2581" s="337" t="s">
        <v>2891</v>
      </c>
      <c r="V2581" s="337">
        <v>10</v>
      </c>
      <c r="W2581" s="337" t="s">
        <v>19695</v>
      </c>
      <c r="X2581" s="337" t="s">
        <v>19695</v>
      </c>
      <c r="Y2581" s="337" t="s">
        <v>19695</v>
      </c>
      <c r="Z2581" s="337" t="s">
        <v>1728</v>
      </c>
      <c r="AA2581" s="337" t="s">
        <v>735</v>
      </c>
      <c r="AB2581" s="337" t="s">
        <v>718</v>
      </c>
      <c r="AC2581" s="337" t="s">
        <v>14003</v>
      </c>
    </row>
    <row r="2582" spans="1:29" ht="15.8" x14ac:dyDescent="0.25">
      <c r="A2582" s="337" t="s">
        <v>1723</v>
      </c>
      <c r="B2582" s="337" t="s">
        <v>7351</v>
      </c>
      <c r="C2582" s="337" t="s">
        <v>1821</v>
      </c>
      <c r="D2582" s="337" t="s">
        <v>449</v>
      </c>
      <c r="E2582" s="337" t="s">
        <v>7352</v>
      </c>
      <c r="F2582" s="338">
        <v>43490</v>
      </c>
      <c r="G2582" s="337" t="s">
        <v>7353</v>
      </c>
      <c r="H2582" s="338">
        <v>43530</v>
      </c>
      <c r="I2582" s="337" t="s">
        <v>19695</v>
      </c>
      <c r="J2582" s="337" t="s">
        <v>16</v>
      </c>
      <c r="K2582" s="337" t="s">
        <v>19695</v>
      </c>
      <c r="L2582" s="337" t="s">
        <v>19695</v>
      </c>
      <c r="M2582" s="337" t="s">
        <v>19695</v>
      </c>
      <c r="N2582" s="337" t="s">
        <v>19695</v>
      </c>
      <c r="O2582" s="337" t="s">
        <v>19695</v>
      </c>
      <c r="P2582" s="337" t="s">
        <v>19695</v>
      </c>
      <c r="Q2582" s="337" t="s">
        <v>19695</v>
      </c>
      <c r="R2582" s="337" t="s">
        <v>98</v>
      </c>
      <c r="S2582" s="337" t="s">
        <v>1166</v>
      </c>
      <c r="T2582" s="337" t="s">
        <v>421</v>
      </c>
      <c r="U2582" s="337" t="s">
        <v>1192</v>
      </c>
      <c r="V2582" s="337">
        <v>6</v>
      </c>
      <c r="W2582" s="337" t="s">
        <v>19695</v>
      </c>
      <c r="X2582" s="337" t="s">
        <v>19695</v>
      </c>
      <c r="Y2582" s="337" t="s">
        <v>19695</v>
      </c>
      <c r="Z2582" s="337" t="s">
        <v>1753</v>
      </c>
      <c r="AA2582" s="337" t="s">
        <v>735</v>
      </c>
      <c r="AB2582" s="337" t="s">
        <v>718</v>
      </c>
      <c r="AC2582" s="337" t="s">
        <v>13964</v>
      </c>
    </row>
    <row r="2583" spans="1:29" ht="15.8" x14ac:dyDescent="0.25">
      <c r="A2583" s="337" t="s">
        <v>1723</v>
      </c>
      <c r="B2583" s="337" t="s">
        <v>1191</v>
      </c>
      <c r="C2583" s="337" t="s">
        <v>1821</v>
      </c>
      <c r="D2583" s="337" t="s">
        <v>449</v>
      </c>
      <c r="E2583" s="337" t="s">
        <v>7426</v>
      </c>
      <c r="F2583" s="338">
        <v>43487</v>
      </c>
      <c r="G2583" s="337" t="s">
        <v>7353</v>
      </c>
      <c r="H2583" s="338">
        <v>43530</v>
      </c>
      <c r="I2583" s="337" t="s">
        <v>19695</v>
      </c>
      <c r="J2583" s="337" t="s">
        <v>16</v>
      </c>
      <c r="K2583" s="337" t="s">
        <v>19695</v>
      </c>
      <c r="L2583" s="337" t="s">
        <v>19695</v>
      </c>
      <c r="M2583" s="337" t="s">
        <v>19695</v>
      </c>
      <c r="N2583" s="337" t="s">
        <v>19695</v>
      </c>
      <c r="O2583" s="337" t="s">
        <v>19695</v>
      </c>
      <c r="P2583" s="337" t="s">
        <v>19695</v>
      </c>
      <c r="Q2583" s="337" t="s">
        <v>19695</v>
      </c>
      <c r="R2583" s="337" t="s">
        <v>98</v>
      </c>
      <c r="S2583" s="337" t="s">
        <v>1166</v>
      </c>
      <c r="T2583" s="337" t="s">
        <v>421</v>
      </c>
      <c r="U2583" s="337" t="s">
        <v>1192</v>
      </c>
      <c r="V2583" s="337">
        <v>8</v>
      </c>
      <c r="W2583" s="337" t="s">
        <v>19695</v>
      </c>
      <c r="X2583" s="337" t="s">
        <v>19695</v>
      </c>
      <c r="Y2583" s="337" t="s">
        <v>19695</v>
      </c>
      <c r="Z2583" s="337" t="s">
        <v>1753</v>
      </c>
      <c r="AA2583" s="337" t="s">
        <v>735</v>
      </c>
      <c r="AB2583" s="337" t="s">
        <v>718</v>
      </c>
      <c r="AC2583" s="337" t="s">
        <v>13964</v>
      </c>
    </row>
    <row r="2584" spans="1:29" ht="15.8" x14ac:dyDescent="0.25">
      <c r="A2584" s="337" t="s">
        <v>1723</v>
      </c>
      <c r="B2584" s="337" t="s">
        <v>8676</v>
      </c>
      <c r="C2584" s="337" t="s">
        <v>1821</v>
      </c>
      <c r="D2584" s="337" t="s">
        <v>449</v>
      </c>
      <c r="E2584" s="337" t="s">
        <v>6965</v>
      </c>
      <c r="F2584" s="338">
        <v>43485</v>
      </c>
      <c r="G2584" s="337" t="s">
        <v>7349</v>
      </c>
      <c r="H2584" s="338">
        <v>43529</v>
      </c>
      <c r="I2584" s="337" t="s">
        <v>19695</v>
      </c>
      <c r="J2584" s="337" t="s">
        <v>16</v>
      </c>
      <c r="K2584" s="337" t="s">
        <v>19695</v>
      </c>
      <c r="L2584" s="337" t="s">
        <v>19695</v>
      </c>
      <c r="M2584" s="337" t="s">
        <v>19695</v>
      </c>
      <c r="N2584" s="337" t="s">
        <v>19695</v>
      </c>
      <c r="O2584" s="337" t="s">
        <v>19695</v>
      </c>
      <c r="P2584" s="337" t="s">
        <v>19695</v>
      </c>
      <c r="Q2584" s="337" t="s">
        <v>19695</v>
      </c>
      <c r="R2584" s="337" t="s">
        <v>45</v>
      </c>
      <c r="S2584" s="337" t="s">
        <v>440</v>
      </c>
      <c r="T2584" s="337" t="s">
        <v>1152</v>
      </c>
      <c r="U2584" s="337" t="s">
        <v>69</v>
      </c>
      <c r="V2584" s="337">
        <v>8</v>
      </c>
      <c r="W2584" s="337" t="s">
        <v>19695</v>
      </c>
      <c r="X2584" s="337" t="s">
        <v>19695</v>
      </c>
      <c r="Y2584" s="337" t="s">
        <v>19695</v>
      </c>
      <c r="Z2584" s="337" t="s">
        <v>1728</v>
      </c>
      <c r="AA2584" s="337" t="s">
        <v>735</v>
      </c>
      <c r="AB2584" s="337" t="s">
        <v>718</v>
      </c>
      <c r="AC2584" s="337" t="s">
        <v>14031</v>
      </c>
    </row>
    <row r="2585" spans="1:29" ht="15.8" x14ac:dyDescent="0.25">
      <c r="A2585" s="337" t="s">
        <v>1723</v>
      </c>
      <c r="B2585" s="337" t="s">
        <v>8882</v>
      </c>
      <c r="C2585" s="337" t="s">
        <v>1821</v>
      </c>
      <c r="D2585" s="337" t="s">
        <v>449</v>
      </c>
      <c r="E2585" s="337" t="s">
        <v>7352</v>
      </c>
      <c r="F2585" s="338">
        <v>43490</v>
      </c>
      <c r="G2585" s="337" t="s">
        <v>7349</v>
      </c>
      <c r="H2585" s="338">
        <v>43529</v>
      </c>
      <c r="I2585" s="337" t="s">
        <v>19695</v>
      </c>
      <c r="J2585" s="337" t="s">
        <v>36</v>
      </c>
      <c r="K2585" s="337" t="s">
        <v>19695</v>
      </c>
      <c r="L2585" s="337" t="s">
        <v>19695</v>
      </c>
      <c r="M2585" s="337" t="s">
        <v>19695</v>
      </c>
      <c r="N2585" s="337" t="s">
        <v>19695</v>
      </c>
      <c r="O2585" s="337" t="s">
        <v>19695</v>
      </c>
      <c r="P2585" s="337" t="s">
        <v>19695</v>
      </c>
      <c r="Q2585" s="337" t="s">
        <v>19695</v>
      </c>
      <c r="R2585" s="337" t="s">
        <v>1225</v>
      </c>
      <c r="S2585" s="337" t="s">
        <v>100</v>
      </c>
      <c r="T2585" s="337" t="s">
        <v>116</v>
      </c>
      <c r="U2585" s="337" t="s">
        <v>6563</v>
      </c>
      <c r="V2585" s="337">
        <v>8</v>
      </c>
      <c r="W2585" s="337" t="s">
        <v>19695</v>
      </c>
      <c r="X2585" s="337" t="s">
        <v>19695</v>
      </c>
      <c r="Y2585" s="337" t="s">
        <v>19695</v>
      </c>
      <c r="Z2585" s="337" t="s">
        <v>1753</v>
      </c>
      <c r="AA2585" s="337" t="s">
        <v>717</v>
      </c>
      <c r="AB2585" s="337" t="s">
        <v>718</v>
      </c>
      <c r="AC2585" s="337" t="s">
        <v>13962</v>
      </c>
    </row>
    <row r="2586" spans="1:29" ht="15.8" x14ac:dyDescent="0.25">
      <c r="A2586" s="337" t="s">
        <v>1723</v>
      </c>
      <c r="B2586" s="337" t="s">
        <v>10735</v>
      </c>
      <c r="C2586" s="337" t="s">
        <v>1821</v>
      </c>
      <c r="D2586" s="337" t="s">
        <v>449</v>
      </c>
      <c r="E2586" s="337" t="s">
        <v>1305</v>
      </c>
      <c r="F2586" s="338">
        <v>43469</v>
      </c>
      <c r="G2586" s="337" t="s">
        <v>7372</v>
      </c>
      <c r="H2586" s="338">
        <v>43528</v>
      </c>
      <c r="I2586" s="337" t="s">
        <v>19695</v>
      </c>
      <c r="J2586" s="337" t="s">
        <v>16</v>
      </c>
      <c r="K2586" s="337" t="s">
        <v>19695</v>
      </c>
      <c r="L2586" s="337" t="s">
        <v>19695</v>
      </c>
      <c r="M2586" s="337" t="s">
        <v>19695</v>
      </c>
      <c r="N2586" s="337" t="s">
        <v>19695</v>
      </c>
      <c r="O2586" s="337" t="s">
        <v>19695</v>
      </c>
      <c r="P2586" s="337" t="s">
        <v>19695</v>
      </c>
      <c r="Q2586" s="337" t="s">
        <v>19695</v>
      </c>
      <c r="R2586" s="337" t="s">
        <v>134</v>
      </c>
      <c r="S2586" s="337" t="s">
        <v>150</v>
      </c>
      <c r="T2586" s="337" t="s">
        <v>1203</v>
      </c>
      <c r="U2586" s="337" t="s">
        <v>10736</v>
      </c>
      <c r="V2586" s="337">
        <v>8</v>
      </c>
      <c r="W2586" s="337" t="s">
        <v>19695</v>
      </c>
      <c r="X2586" s="337" t="s">
        <v>19695</v>
      </c>
      <c r="Y2586" s="337" t="s">
        <v>19695</v>
      </c>
      <c r="Z2586" s="337" t="s">
        <v>1745</v>
      </c>
      <c r="AA2586" s="337" t="s">
        <v>853</v>
      </c>
      <c r="AB2586" s="337" t="s">
        <v>854</v>
      </c>
      <c r="AC2586" s="337" t="s">
        <v>13961</v>
      </c>
    </row>
    <row r="2587" spans="1:29" ht="15.8" x14ac:dyDescent="0.25">
      <c r="A2587" s="337" t="s">
        <v>1723</v>
      </c>
      <c r="B2587" s="337" t="s">
        <v>8433</v>
      </c>
      <c r="C2587" s="337" t="s">
        <v>1821</v>
      </c>
      <c r="D2587" s="337" t="s">
        <v>449</v>
      </c>
      <c r="E2587" s="337" t="s">
        <v>7372</v>
      </c>
      <c r="F2587" s="338">
        <v>43528</v>
      </c>
      <c r="G2587" s="337" t="s">
        <v>7372</v>
      </c>
      <c r="H2587" s="338">
        <v>43528</v>
      </c>
      <c r="I2587" s="337" t="s">
        <v>19695</v>
      </c>
      <c r="J2587" s="337" t="s">
        <v>16</v>
      </c>
      <c r="K2587" s="337" t="s">
        <v>19695</v>
      </c>
      <c r="L2587" s="337" t="s">
        <v>19695</v>
      </c>
      <c r="M2587" s="337" t="s">
        <v>19695</v>
      </c>
      <c r="N2587" s="337" t="s">
        <v>19695</v>
      </c>
      <c r="O2587" s="337" t="s">
        <v>19695</v>
      </c>
      <c r="P2587" s="337" t="s">
        <v>19695</v>
      </c>
      <c r="Q2587" s="337" t="s">
        <v>19695</v>
      </c>
      <c r="R2587" s="337" t="s">
        <v>98</v>
      </c>
      <c r="S2587" s="337" t="s">
        <v>121</v>
      </c>
      <c r="T2587" s="337" t="s">
        <v>8434</v>
      </c>
      <c r="U2587" s="337" t="s">
        <v>8411</v>
      </c>
      <c r="V2587" s="337">
        <v>8</v>
      </c>
      <c r="W2587" s="337" t="s">
        <v>19695</v>
      </c>
      <c r="X2587" s="337" t="s">
        <v>19695</v>
      </c>
      <c r="Y2587" s="337" t="s">
        <v>19695</v>
      </c>
      <c r="Z2587" s="337" t="s">
        <v>1753</v>
      </c>
      <c r="AA2587" s="337" t="s">
        <v>717</v>
      </c>
      <c r="AB2587" s="337" t="s">
        <v>718</v>
      </c>
      <c r="AC2587" s="337" t="s">
        <v>13961</v>
      </c>
    </row>
    <row r="2588" spans="1:29" ht="15.8" x14ac:dyDescent="0.25">
      <c r="A2588" s="337" t="s">
        <v>1723</v>
      </c>
      <c r="B2588" s="337" t="s">
        <v>8412</v>
      </c>
      <c r="C2588" s="337" t="s">
        <v>1725</v>
      </c>
      <c r="D2588" s="337" t="s">
        <v>13527</v>
      </c>
      <c r="E2588" s="337" t="s">
        <v>7372</v>
      </c>
      <c r="F2588" s="338">
        <v>43528</v>
      </c>
      <c r="G2588" s="337" t="s">
        <v>7372</v>
      </c>
      <c r="H2588" s="338">
        <v>43528</v>
      </c>
      <c r="I2588" s="337" t="s">
        <v>19695</v>
      </c>
      <c r="J2588" s="337" t="s">
        <v>16</v>
      </c>
      <c r="K2588" s="337" t="s">
        <v>19695</v>
      </c>
      <c r="L2588" s="337" t="s">
        <v>19695</v>
      </c>
      <c r="M2588" s="337" t="s">
        <v>19695</v>
      </c>
      <c r="N2588" s="337" t="s">
        <v>19695</v>
      </c>
      <c r="O2588" s="337" t="s">
        <v>19695</v>
      </c>
      <c r="P2588" s="337" t="s">
        <v>19695</v>
      </c>
      <c r="Q2588" s="337" t="s">
        <v>19695</v>
      </c>
      <c r="R2588" s="337" t="s">
        <v>98</v>
      </c>
      <c r="S2588" s="337" t="s">
        <v>121</v>
      </c>
      <c r="T2588" s="337" t="s">
        <v>1554</v>
      </c>
      <c r="U2588" s="337" t="s">
        <v>1554</v>
      </c>
      <c r="V2588" s="337">
        <v>8</v>
      </c>
      <c r="W2588" s="337" t="s">
        <v>19695</v>
      </c>
      <c r="X2588" s="337" t="s">
        <v>19695</v>
      </c>
      <c r="Y2588" s="337" t="s">
        <v>19695</v>
      </c>
      <c r="Z2588" s="337" t="s">
        <v>1753</v>
      </c>
      <c r="AA2588" s="337" t="s">
        <v>717</v>
      </c>
      <c r="AB2588" s="337" t="s">
        <v>718</v>
      </c>
      <c r="AC2588" s="337" t="s">
        <v>13961</v>
      </c>
    </row>
    <row r="2589" spans="1:29" ht="15.8" x14ac:dyDescent="0.25">
      <c r="A2589" s="337" t="s">
        <v>1723</v>
      </c>
      <c r="B2589" s="337" t="s">
        <v>8438</v>
      </c>
      <c r="C2589" s="337" t="s">
        <v>1821</v>
      </c>
      <c r="D2589" s="337" t="s">
        <v>449</v>
      </c>
      <c r="E2589" s="337" t="s">
        <v>7372</v>
      </c>
      <c r="F2589" s="338">
        <v>43528</v>
      </c>
      <c r="G2589" s="337" t="s">
        <v>7372</v>
      </c>
      <c r="H2589" s="338">
        <v>43528</v>
      </c>
      <c r="I2589" s="337" t="s">
        <v>19695</v>
      </c>
      <c r="J2589" s="337" t="s">
        <v>36</v>
      </c>
      <c r="K2589" s="337" t="s">
        <v>19695</v>
      </c>
      <c r="L2589" s="337" t="s">
        <v>19695</v>
      </c>
      <c r="M2589" s="337" t="s">
        <v>19695</v>
      </c>
      <c r="N2589" s="337" t="s">
        <v>19695</v>
      </c>
      <c r="O2589" s="337" t="s">
        <v>19695</v>
      </c>
      <c r="P2589" s="337" t="s">
        <v>19695</v>
      </c>
      <c r="Q2589" s="337" t="s">
        <v>19695</v>
      </c>
      <c r="R2589" s="337" t="s">
        <v>98</v>
      </c>
      <c r="S2589" s="337" t="s">
        <v>121</v>
      </c>
      <c r="T2589" s="337" t="s">
        <v>2258</v>
      </c>
      <c r="U2589" s="337" t="s">
        <v>1170</v>
      </c>
      <c r="V2589" s="337">
        <v>8</v>
      </c>
      <c r="W2589" s="337" t="s">
        <v>19695</v>
      </c>
      <c r="X2589" s="337" t="s">
        <v>19695</v>
      </c>
      <c r="Y2589" s="337" t="s">
        <v>19695</v>
      </c>
      <c r="Z2589" s="337" t="s">
        <v>1753</v>
      </c>
      <c r="AA2589" s="337" t="s">
        <v>717</v>
      </c>
      <c r="AB2589" s="337" t="s">
        <v>718</v>
      </c>
      <c r="AC2589" s="337" t="s">
        <v>13961</v>
      </c>
    </row>
    <row r="2590" spans="1:29" ht="15.8" x14ac:dyDescent="0.25">
      <c r="A2590" s="337" t="s">
        <v>1723</v>
      </c>
      <c r="B2590" s="337" t="s">
        <v>1553</v>
      </c>
      <c r="C2590" s="337" t="s">
        <v>1821</v>
      </c>
      <c r="D2590" s="337" t="s">
        <v>449</v>
      </c>
      <c r="E2590" s="337" t="s">
        <v>7372</v>
      </c>
      <c r="F2590" s="338">
        <v>43528</v>
      </c>
      <c r="G2590" s="337" t="s">
        <v>7372</v>
      </c>
      <c r="H2590" s="338">
        <v>43528</v>
      </c>
      <c r="I2590" s="337" t="s">
        <v>19695</v>
      </c>
      <c r="J2590" s="337" t="s">
        <v>16</v>
      </c>
      <c r="K2590" s="337" t="s">
        <v>19695</v>
      </c>
      <c r="L2590" s="337" t="s">
        <v>19695</v>
      </c>
      <c r="M2590" s="337" t="s">
        <v>19695</v>
      </c>
      <c r="N2590" s="337" t="s">
        <v>19695</v>
      </c>
      <c r="O2590" s="337" t="s">
        <v>19695</v>
      </c>
      <c r="P2590" s="337" t="s">
        <v>19695</v>
      </c>
      <c r="Q2590" s="337" t="s">
        <v>19695</v>
      </c>
      <c r="R2590" s="337" t="s">
        <v>98</v>
      </c>
      <c r="S2590" s="337" t="s">
        <v>121</v>
      </c>
      <c r="T2590" s="337" t="s">
        <v>1554</v>
      </c>
      <c r="U2590" s="337" t="s">
        <v>1555</v>
      </c>
      <c r="V2590" s="337">
        <v>8</v>
      </c>
      <c r="W2590" s="337" t="s">
        <v>19695</v>
      </c>
      <c r="X2590" s="337" t="s">
        <v>19695</v>
      </c>
      <c r="Y2590" s="337" t="s">
        <v>19695</v>
      </c>
      <c r="Z2590" s="337" t="s">
        <v>1753</v>
      </c>
      <c r="AA2590" s="337" t="s">
        <v>717</v>
      </c>
      <c r="AB2590" s="337" t="s">
        <v>718</v>
      </c>
      <c r="AC2590" s="337" t="s">
        <v>15288</v>
      </c>
    </row>
    <row r="2591" spans="1:29" ht="15.8" x14ac:dyDescent="0.25">
      <c r="A2591" s="337" t="s">
        <v>1723</v>
      </c>
      <c r="B2591" s="337" t="s">
        <v>8436</v>
      </c>
      <c r="C2591" s="337" t="s">
        <v>1725</v>
      </c>
      <c r="D2591" s="337" t="s">
        <v>1730</v>
      </c>
      <c r="E2591" s="337" t="s">
        <v>7372</v>
      </c>
      <c r="F2591" s="338">
        <v>43528</v>
      </c>
      <c r="G2591" s="337" t="s">
        <v>7372</v>
      </c>
      <c r="H2591" s="338">
        <v>43528</v>
      </c>
      <c r="I2591" s="337" t="s">
        <v>19695</v>
      </c>
      <c r="J2591" s="337" t="s">
        <v>16</v>
      </c>
      <c r="K2591" s="337" t="s">
        <v>19695</v>
      </c>
      <c r="L2591" s="337" t="s">
        <v>19695</v>
      </c>
      <c r="M2591" s="337" t="s">
        <v>19695</v>
      </c>
      <c r="N2591" s="337" t="s">
        <v>19695</v>
      </c>
      <c r="O2591" s="337" t="s">
        <v>19695</v>
      </c>
      <c r="P2591" s="337" t="s">
        <v>19695</v>
      </c>
      <c r="Q2591" s="337" t="s">
        <v>19695</v>
      </c>
      <c r="R2591" s="337" t="s">
        <v>130</v>
      </c>
      <c r="S2591" s="337" t="s">
        <v>130</v>
      </c>
      <c r="T2591" s="337" t="s">
        <v>935</v>
      </c>
      <c r="U2591" s="337" t="s">
        <v>8437</v>
      </c>
      <c r="V2591" s="337">
        <v>8</v>
      </c>
      <c r="W2591" s="337" t="s">
        <v>19695</v>
      </c>
      <c r="X2591" s="337" t="s">
        <v>19695</v>
      </c>
      <c r="Y2591" s="337" t="s">
        <v>19695</v>
      </c>
      <c r="Z2591" s="337" t="s">
        <v>1753</v>
      </c>
      <c r="AA2591" s="337" t="s">
        <v>717</v>
      </c>
      <c r="AB2591" s="337" t="s">
        <v>718</v>
      </c>
      <c r="AC2591" s="337" t="s">
        <v>15288</v>
      </c>
    </row>
    <row r="2592" spans="1:29" ht="15.8" x14ac:dyDescent="0.25">
      <c r="A2592" s="337" t="s">
        <v>1723</v>
      </c>
      <c r="B2592" s="337" t="s">
        <v>1524</v>
      </c>
      <c r="C2592" s="337" t="s">
        <v>1821</v>
      </c>
      <c r="D2592" s="337" t="s">
        <v>449</v>
      </c>
      <c r="E2592" s="337" t="s">
        <v>7140</v>
      </c>
      <c r="F2592" s="338">
        <v>43521</v>
      </c>
      <c r="G2592" s="337" t="s">
        <v>7141</v>
      </c>
      <c r="H2592" s="338">
        <v>43527</v>
      </c>
      <c r="I2592" s="337" t="s">
        <v>19695</v>
      </c>
      <c r="J2592" s="337" t="s">
        <v>36</v>
      </c>
      <c r="K2592" s="337" t="s">
        <v>19695</v>
      </c>
      <c r="L2592" s="337" t="s">
        <v>19695</v>
      </c>
      <c r="M2592" s="337" t="s">
        <v>19695</v>
      </c>
      <c r="N2592" s="337" t="s">
        <v>19695</v>
      </c>
      <c r="O2592" s="337" t="s">
        <v>19695</v>
      </c>
      <c r="P2592" s="337" t="s">
        <v>19695</v>
      </c>
      <c r="Q2592" s="337" t="s">
        <v>19695</v>
      </c>
      <c r="R2592" s="337" t="s">
        <v>15</v>
      </c>
      <c r="S2592" s="337" t="s">
        <v>1086</v>
      </c>
      <c r="T2592" s="337" t="s">
        <v>1525</v>
      </c>
      <c r="U2592" s="337" t="s">
        <v>1526</v>
      </c>
      <c r="V2592" s="337">
        <v>10</v>
      </c>
      <c r="W2592" s="337" t="s">
        <v>19695</v>
      </c>
      <c r="X2592" s="337" t="s">
        <v>19695</v>
      </c>
      <c r="Y2592" s="337" t="s">
        <v>19695</v>
      </c>
      <c r="Z2592" s="337" t="s">
        <v>1728</v>
      </c>
      <c r="AA2592" s="337" t="s">
        <v>717</v>
      </c>
      <c r="AB2592" s="337" t="s">
        <v>718</v>
      </c>
      <c r="AC2592" s="337" t="s">
        <v>13966</v>
      </c>
    </row>
    <row r="2593" spans="1:29" ht="15.8" x14ac:dyDescent="0.25">
      <c r="A2593" s="337" t="s">
        <v>1723</v>
      </c>
      <c r="B2593" s="337" t="s">
        <v>7337</v>
      </c>
      <c r="C2593" s="337" t="s">
        <v>1821</v>
      </c>
      <c r="D2593" s="337" t="s">
        <v>449</v>
      </c>
      <c r="E2593" s="337" t="s">
        <v>389</v>
      </c>
      <c r="F2593" s="338">
        <v>43524</v>
      </c>
      <c r="G2593" s="337" t="s">
        <v>7141</v>
      </c>
      <c r="H2593" s="338">
        <v>43527</v>
      </c>
      <c r="I2593" s="337" t="s">
        <v>19695</v>
      </c>
      <c r="J2593" s="337" t="s">
        <v>16</v>
      </c>
      <c r="K2593" s="337" t="s">
        <v>19695</v>
      </c>
      <c r="L2593" s="337" t="s">
        <v>19695</v>
      </c>
      <c r="M2593" s="337" t="s">
        <v>19695</v>
      </c>
      <c r="N2593" s="337" t="s">
        <v>19695</v>
      </c>
      <c r="O2593" s="337" t="s">
        <v>19695</v>
      </c>
      <c r="P2593" s="337" t="s">
        <v>19695</v>
      </c>
      <c r="Q2593" s="337" t="s">
        <v>19695</v>
      </c>
      <c r="R2593" s="337" t="s">
        <v>52</v>
      </c>
      <c r="S2593" s="337" t="s">
        <v>120</v>
      </c>
      <c r="T2593" s="337" t="s">
        <v>411</v>
      </c>
      <c r="U2593" s="337" t="s">
        <v>7338</v>
      </c>
      <c r="V2593" s="337">
        <v>8</v>
      </c>
      <c r="W2593" s="337" t="s">
        <v>19695</v>
      </c>
      <c r="X2593" s="337" t="s">
        <v>19695</v>
      </c>
      <c r="Y2593" s="337" t="s">
        <v>19695</v>
      </c>
      <c r="Z2593" s="337" t="s">
        <v>1753</v>
      </c>
      <c r="AA2593" s="337" t="s">
        <v>735</v>
      </c>
      <c r="AB2593" s="337" t="s">
        <v>718</v>
      </c>
      <c r="AC2593" s="337" t="s">
        <v>13987</v>
      </c>
    </row>
    <row r="2594" spans="1:29" ht="15.8" x14ac:dyDescent="0.25">
      <c r="A2594" s="337" t="s">
        <v>1723</v>
      </c>
      <c r="B2594" s="337" t="s">
        <v>9016</v>
      </c>
      <c r="C2594" s="337" t="s">
        <v>1821</v>
      </c>
      <c r="D2594" s="337" t="s">
        <v>449</v>
      </c>
      <c r="E2594" s="337" t="s">
        <v>7375</v>
      </c>
      <c r="F2594" s="338">
        <v>43526</v>
      </c>
      <c r="G2594" s="337" t="s">
        <v>7375</v>
      </c>
      <c r="H2594" s="338">
        <v>43526</v>
      </c>
      <c r="I2594" s="337" t="s">
        <v>19695</v>
      </c>
      <c r="J2594" s="337" t="s">
        <v>36</v>
      </c>
      <c r="K2594" s="337" t="s">
        <v>19695</v>
      </c>
      <c r="L2594" s="337" t="s">
        <v>19695</v>
      </c>
      <c r="M2594" s="337" t="s">
        <v>19695</v>
      </c>
      <c r="N2594" s="337" t="s">
        <v>19695</v>
      </c>
      <c r="O2594" s="337" t="s">
        <v>19695</v>
      </c>
      <c r="P2594" s="337" t="s">
        <v>19695</v>
      </c>
      <c r="Q2594" s="337" t="s">
        <v>19695</v>
      </c>
      <c r="R2594" s="337" t="s">
        <v>66</v>
      </c>
      <c r="S2594" s="337" t="s">
        <v>1792</v>
      </c>
      <c r="T2594" s="337" t="s">
        <v>2345</v>
      </c>
      <c r="U2594" s="337" t="s">
        <v>7689</v>
      </c>
      <c r="V2594" s="337">
        <v>12</v>
      </c>
      <c r="W2594" s="337" t="s">
        <v>19695</v>
      </c>
      <c r="X2594" s="337" t="s">
        <v>19695</v>
      </c>
      <c r="Y2594" s="337" t="s">
        <v>19695</v>
      </c>
      <c r="Z2594" s="337" t="s">
        <v>1728</v>
      </c>
      <c r="AA2594" s="337" t="s">
        <v>717</v>
      </c>
      <c r="AB2594" s="337" t="s">
        <v>718</v>
      </c>
      <c r="AC2594" s="337" t="s">
        <v>13959</v>
      </c>
    </row>
    <row r="2595" spans="1:29" ht="15.8" x14ac:dyDescent="0.25">
      <c r="A2595" s="337" t="s">
        <v>1723</v>
      </c>
      <c r="B2595" s="337" t="s">
        <v>8669</v>
      </c>
      <c r="C2595" s="337" t="s">
        <v>1821</v>
      </c>
      <c r="D2595" s="337" t="s">
        <v>449</v>
      </c>
      <c r="E2595" s="337" t="s">
        <v>7332</v>
      </c>
      <c r="F2595" s="338">
        <v>43498</v>
      </c>
      <c r="G2595" s="337" t="s">
        <v>7375</v>
      </c>
      <c r="H2595" s="338">
        <v>43526</v>
      </c>
      <c r="I2595" s="337" t="s">
        <v>19695</v>
      </c>
      <c r="J2595" s="337" t="s">
        <v>16</v>
      </c>
      <c r="K2595" s="337" t="s">
        <v>19695</v>
      </c>
      <c r="L2595" s="337" t="s">
        <v>19695</v>
      </c>
      <c r="M2595" s="337" t="s">
        <v>19695</v>
      </c>
      <c r="N2595" s="337" t="s">
        <v>19695</v>
      </c>
      <c r="O2595" s="337" t="s">
        <v>19695</v>
      </c>
      <c r="P2595" s="337" t="s">
        <v>19695</v>
      </c>
      <c r="Q2595" s="337" t="s">
        <v>19695</v>
      </c>
      <c r="R2595" s="337" t="s">
        <v>15</v>
      </c>
      <c r="S2595" s="337" t="s">
        <v>1659</v>
      </c>
      <c r="T2595" s="337" t="s">
        <v>1091</v>
      </c>
      <c r="U2595" s="337" t="s">
        <v>8261</v>
      </c>
      <c r="V2595" s="337">
        <v>8</v>
      </c>
      <c r="W2595" s="337" t="s">
        <v>19695</v>
      </c>
      <c r="X2595" s="337" t="s">
        <v>19695</v>
      </c>
      <c r="Y2595" s="337" t="s">
        <v>19695</v>
      </c>
      <c r="Z2595" s="337" t="s">
        <v>1753</v>
      </c>
      <c r="AA2595" s="337" t="s">
        <v>717</v>
      </c>
      <c r="AB2595" s="337" t="s">
        <v>718</v>
      </c>
      <c r="AC2595" s="337" t="s">
        <v>13996</v>
      </c>
    </row>
    <row r="2596" spans="1:29" ht="15.8" x14ac:dyDescent="0.25">
      <c r="A2596" s="337" t="s">
        <v>1723</v>
      </c>
      <c r="B2596" s="337" t="s">
        <v>10054</v>
      </c>
      <c r="C2596" s="337" t="s">
        <v>1821</v>
      </c>
      <c r="D2596" s="337" t="s">
        <v>449</v>
      </c>
      <c r="E2596" s="337" t="s">
        <v>1973</v>
      </c>
      <c r="F2596" s="338">
        <v>43497</v>
      </c>
      <c r="G2596" s="337" t="s">
        <v>7727</v>
      </c>
      <c r="H2596" s="338">
        <v>43525</v>
      </c>
      <c r="I2596" s="337" t="s">
        <v>19695</v>
      </c>
      <c r="J2596" s="337" t="s">
        <v>16</v>
      </c>
      <c r="K2596" s="337" t="s">
        <v>19695</v>
      </c>
      <c r="L2596" s="337" t="s">
        <v>19695</v>
      </c>
      <c r="M2596" s="337" t="s">
        <v>19695</v>
      </c>
      <c r="N2596" s="337" t="s">
        <v>19695</v>
      </c>
      <c r="O2596" s="337" t="s">
        <v>19695</v>
      </c>
      <c r="P2596" s="337" t="s">
        <v>19695</v>
      </c>
      <c r="Q2596" s="337" t="s">
        <v>19695</v>
      </c>
      <c r="R2596" s="337" t="s">
        <v>130</v>
      </c>
      <c r="S2596" s="337" t="s">
        <v>147</v>
      </c>
      <c r="T2596" s="337" t="s">
        <v>407</v>
      </c>
      <c r="U2596" s="337" t="s">
        <v>2017</v>
      </c>
      <c r="V2596" s="337">
        <v>6</v>
      </c>
      <c r="W2596" s="337" t="s">
        <v>19695</v>
      </c>
      <c r="X2596" s="337" t="s">
        <v>19695</v>
      </c>
      <c r="Y2596" s="337" t="s">
        <v>19695</v>
      </c>
      <c r="Z2596" s="337" t="s">
        <v>1728</v>
      </c>
      <c r="AA2596" s="337" t="s">
        <v>717</v>
      </c>
      <c r="AB2596" s="337" t="s">
        <v>718</v>
      </c>
      <c r="AC2596" s="337" t="s">
        <v>13969</v>
      </c>
    </row>
    <row r="2597" spans="1:29" ht="15.8" x14ac:dyDescent="0.25">
      <c r="A2597" s="337" t="s">
        <v>1723</v>
      </c>
      <c r="B2597" s="337" t="s">
        <v>8158</v>
      </c>
      <c r="C2597" s="337" t="s">
        <v>1821</v>
      </c>
      <c r="D2597" s="337" t="s">
        <v>449</v>
      </c>
      <c r="E2597" s="337" t="s">
        <v>8080</v>
      </c>
      <c r="F2597" s="338">
        <v>43466</v>
      </c>
      <c r="G2597" s="337" t="s">
        <v>7727</v>
      </c>
      <c r="H2597" s="338">
        <v>43525</v>
      </c>
      <c r="I2597" s="337" t="s">
        <v>19695</v>
      </c>
      <c r="J2597" s="337" t="s">
        <v>16</v>
      </c>
      <c r="K2597" s="337" t="s">
        <v>19695</v>
      </c>
      <c r="L2597" s="337" t="s">
        <v>19695</v>
      </c>
      <c r="M2597" s="337" t="s">
        <v>19695</v>
      </c>
      <c r="N2597" s="337" t="s">
        <v>19695</v>
      </c>
      <c r="O2597" s="337" t="s">
        <v>19695</v>
      </c>
      <c r="P2597" s="337" t="s">
        <v>19695</v>
      </c>
      <c r="Q2597" s="337" t="s">
        <v>19695</v>
      </c>
      <c r="R2597" s="337" t="s">
        <v>144</v>
      </c>
      <c r="S2597" s="337" t="s">
        <v>97</v>
      </c>
      <c r="T2597" s="337" t="s">
        <v>4267</v>
      </c>
      <c r="U2597" s="337" t="s">
        <v>2249</v>
      </c>
      <c r="V2597" s="337">
        <v>15</v>
      </c>
      <c r="W2597" s="337" t="s">
        <v>19695</v>
      </c>
      <c r="X2597" s="337" t="s">
        <v>19695</v>
      </c>
      <c r="Y2597" s="337" t="s">
        <v>19695</v>
      </c>
      <c r="Z2597" s="337" t="s">
        <v>1728</v>
      </c>
      <c r="AA2597" s="337" t="s">
        <v>717</v>
      </c>
      <c r="AB2597" s="337" t="s">
        <v>718</v>
      </c>
      <c r="AC2597" s="337" t="s">
        <v>13989</v>
      </c>
    </row>
    <row r="2598" spans="1:29" ht="15.8" x14ac:dyDescent="0.25">
      <c r="A2598" s="337" t="s">
        <v>1723</v>
      </c>
      <c r="B2598" s="337" t="s">
        <v>10335</v>
      </c>
      <c r="C2598" s="337" t="s">
        <v>1821</v>
      </c>
      <c r="D2598" s="337" t="s">
        <v>449</v>
      </c>
      <c r="E2598" s="337" t="s">
        <v>1275</v>
      </c>
      <c r="F2598" s="338">
        <v>43506</v>
      </c>
      <c r="G2598" s="337" t="s">
        <v>7727</v>
      </c>
      <c r="H2598" s="338">
        <v>43525</v>
      </c>
      <c r="I2598" s="337" t="s">
        <v>19695</v>
      </c>
      <c r="J2598" s="337" t="s">
        <v>36</v>
      </c>
      <c r="K2598" s="337" t="s">
        <v>19695</v>
      </c>
      <c r="L2598" s="337" t="s">
        <v>19695</v>
      </c>
      <c r="M2598" s="337" t="s">
        <v>19695</v>
      </c>
      <c r="N2598" s="337" t="s">
        <v>19695</v>
      </c>
      <c r="O2598" s="337" t="s">
        <v>19695</v>
      </c>
      <c r="P2598" s="337" t="s">
        <v>19695</v>
      </c>
      <c r="Q2598" s="337" t="s">
        <v>19695</v>
      </c>
      <c r="R2598" s="337" t="s">
        <v>75</v>
      </c>
      <c r="S2598" s="337" t="s">
        <v>1163</v>
      </c>
      <c r="T2598" s="337" t="s">
        <v>9287</v>
      </c>
      <c r="U2598" s="337" t="s">
        <v>10336</v>
      </c>
      <c r="V2598" s="337">
        <v>10</v>
      </c>
      <c r="W2598" s="337" t="s">
        <v>19695</v>
      </c>
      <c r="X2598" s="337" t="s">
        <v>19695</v>
      </c>
      <c r="Y2598" s="337" t="s">
        <v>19695</v>
      </c>
      <c r="Z2598" s="337" t="s">
        <v>1728</v>
      </c>
      <c r="AA2598" s="337" t="s">
        <v>717</v>
      </c>
      <c r="AB2598" s="337" t="s">
        <v>718</v>
      </c>
      <c r="AC2598" s="337" t="s">
        <v>13997</v>
      </c>
    </row>
    <row r="2599" spans="1:29" ht="15.8" x14ac:dyDescent="0.25">
      <c r="A2599" s="337" t="s">
        <v>1723</v>
      </c>
      <c r="B2599" s="337" t="s">
        <v>10364</v>
      </c>
      <c r="C2599" s="337" t="s">
        <v>1821</v>
      </c>
      <c r="D2599" s="337" t="s">
        <v>449</v>
      </c>
      <c r="E2599" s="337" t="s">
        <v>8775</v>
      </c>
      <c r="F2599" s="338">
        <v>43488</v>
      </c>
      <c r="G2599" s="337" t="s">
        <v>7727</v>
      </c>
      <c r="H2599" s="338">
        <v>43525</v>
      </c>
      <c r="I2599" s="337" t="s">
        <v>19695</v>
      </c>
      <c r="J2599" s="337" t="s">
        <v>36</v>
      </c>
      <c r="K2599" s="337" t="s">
        <v>19695</v>
      </c>
      <c r="L2599" s="337" t="s">
        <v>19695</v>
      </c>
      <c r="M2599" s="337" t="s">
        <v>19695</v>
      </c>
      <c r="N2599" s="337" t="s">
        <v>19695</v>
      </c>
      <c r="O2599" s="337" t="s">
        <v>19695</v>
      </c>
      <c r="P2599" s="337" t="s">
        <v>19695</v>
      </c>
      <c r="Q2599" s="337" t="s">
        <v>19695</v>
      </c>
      <c r="R2599" s="337" t="s">
        <v>130</v>
      </c>
      <c r="S2599" s="337" t="s">
        <v>928</v>
      </c>
      <c r="T2599" s="337" t="s">
        <v>1312</v>
      </c>
      <c r="U2599" s="337" t="s">
        <v>5544</v>
      </c>
      <c r="V2599" s="337">
        <v>8</v>
      </c>
      <c r="W2599" s="337" t="s">
        <v>19695</v>
      </c>
      <c r="X2599" s="337" t="s">
        <v>19695</v>
      </c>
      <c r="Y2599" s="337" t="s">
        <v>19695</v>
      </c>
      <c r="Z2599" s="337" t="s">
        <v>1728</v>
      </c>
      <c r="AA2599" s="337" t="s">
        <v>717</v>
      </c>
      <c r="AB2599" s="337" t="s">
        <v>718</v>
      </c>
      <c r="AC2599" s="337" t="s">
        <v>14008</v>
      </c>
    </row>
    <row r="2600" spans="1:29" ht="15.8" x14ac:dyDescent="0.25">
      <c r="A2600" s="337" t="s">
        <v>1723</v>
      </c>
      <c r="B2600" s="337" t="s">
        <v>9263</v>
      </c>
      <c r="C2600" s="337" t="s">
        <v>1821</v>
      </c>
      <c r="D2600" s="337" t="s">
        <v>449</v>
      </c>
      <c r="E2600" s="337" t="s">
        <v>8026</v>
      </c>
      <c r="F2600" s="338">
        <v>43476</v>
      </c>
      <c r="G2600" s="337" t="s">
        <v>7727</v>
      </c>
      <c r="H2600" s="338">
        <v>43525</v>
      </c>
      <c r="I2600" s="337" t="s">
        <v>19695</v>
      </c>
      <c r="J2600" s="337" t="s">
        <v>16</v>
      </c>
      <c r="K2600" s="337" t="s">
        <v>19695</v>
      </c>
      <c r="L2600" s="337" t="s">
        <v>19695</v>
      </c>
      <c r="M2600" s="337" t="s">
        <v>19695</v>
      </c>
      <c r="N2600" s="337" t="s">
        <v>19695</v>
      </c>
      <c r="O2600" s="337" t="s">
        <v>19695</v>
      </c>
      <c r="P2600" s="337" t="s">
        <v>19695</v>
      </c>
      <c r="Q2600" s="337" t="s">
        <v>19695</v>
      </c>
      <c r="R2600" s="337" t="s">
        <v>2803</v>
      </c>
      <c r="S2600" s="337" t="s">
        <v>4729</v>
      </c>
      <c r="T2600" s="337" t="s">
        <v>9264</v>
      </c>
      <c r="U2600" s="337" t="s">
        <v>9265</v>
      </c>
      <c r="V2600" s="337">
        <v>8</v>
      </c>
      <c r="W2600" s="337" t="s">
        <v>19695</v>
      </c>
      <c r="X2600" s="337" t="s">
        <v>19695</v>
      </c>
      <c r="Y2600" s="337" t="s">
        <v>19695</v>
      </c>
      <c r="Z2600" s="337" t="s">
        <v>1753</v>
      </c>
      <c r="AA2600" s="337" t="s">
        <v>735</v>
      </c>
      <c r="AB2600" s="337" t="s">
        <v>718</v>
      </c>
      <c r="AC2600" s="337" t="s">
        <v>13965</v>
      </c>
    </row>
    <row r="2601" spans="1:29" ht="15.8" x14ac:dyDescent="0.25">
      <c r="A2601" s="337" t="s">
        <v>1723</v>
      </c>
      <c r="B2601" s="337" t="s">
        <v>10059</v>
      </c>
      <c r="C2601" s="337" t="s">
        <v>1821</v>
      </c>
      <c r="D2601" s="337" t="s">
        <v>449</v>
      </c>
      <c r="E2601" s="337" t="s">
        <v>1973</v>
      </c>
      <c r="F2601" s="338">
        <v>43497</v>
      </c>
      <c r="G2601" s="337" t="s">
        <v>7727</v>
      </c>
      <c r="H2601" s="338">
        <v>43525</v>
      </c>
      <c r="I2601" s="337" t="s">
        <v>19695</v>
      </c>
      <c r="J2601" s="337" t="s">
        <v>36</v>
      </c>
      <c r="K2601" s="337" t="s">
        <v>19695</v>
      </c>
      <c r="L2601" s="337" t="s">
        <v>19695</v>
      </c>
      <c r="M2601" s="337" t="s">
        <v>19695</v>
      </c>
      <c r="N2601" s="337" t="s">
        <v>19695</v>
      </c>
      <c r="O2601" s="337" t="s">
        <v>19695</v>
      </c>
      <c r="P2601" s="337" t="s">
        <v>19695</v>
      </c>
      <c r="Q2601" s="337" t="s">
        <v>19695</v>
      </c>
      <c r="R2601" s="337" t="s">
        <v>130</v>
      </c>
      <c r="S2601" s="337" t="s">
        <v>130</v>
      </c>
      <c r="T2601" s="337" t="s">
        <v>1312</v>
      </c>
      <c r="U2601" s="337" t="s">
        <v>5526</v>
      </c>
      <c r="V2601" s="337">
        <v>12</v>
      </c>
      <c r="W2601" s="337" t="s">
        <v>19695</v>
      </c>
      <c r="X2601" s="337" t="s">
        <v>19695</v>
      </c>
      <c r="Y2601" s="337" t="s">
        <v>19695</v>
      </c>
      <c r="Z2601" s="337" t="s">
        <v>1753</v>
      </c>
      <c r="AA2601" s="337" t="s">
        <v>717</v>
      </c>
      <c r="AB2601" s="337" t="s">
        <v>718</v>
      </c>
      <c r="AC2601" s="337" t="s">
        <v>13986</v>
      </c>
    </row>
    <row r="2602" spans="1:29" ht="15.8" x14ac:dyDescent="0.25">
      <c r="A2602" s="337" t="s">
        <v>1723</v>
      </c>
      <c r="B2602" s="337" t="s">
        <v>9012</v>
      </c>
      <c r="C2602" s="337" t="s">
        <v>1821</v>
      </c>
      <c r="D2602" s="337" t="s">
        <v>449</v>
      </c>
      <c r="E2602" s="337" t="s">
        <v>8420</v>
      </c>
      <c r="F2602" s="338">
        <v>43471</v>
      </c>
      <c r="G2602" s="337" t="s">
        <v>389</v>
      </c>
      <c r="H2602" s="338">
        <v>43524</v>
      </c>
      <c r="I2602" s="337" t="s">
        <v>19695</v>
      </c>
      <c r="J2602" s="337" t="s">
        <v>36</v>
      </c>
      <c r="K2602" s="337" t="s">
        <v>19695</v>
      </c>
      <c r="L2602" s="337" t="s">
        <v>19695</v>
      </c>
      <c r="M2602" s="337" t="s">
        <v>19695</v>
      </c>
      <c r="N2602" s="337" t="s">
        <v>19695</v>
      </c>
      <c r="O2602" s="337" t="s">
        <v>19695</v>
      </c>
      <c r="P2602" s="337" t="s">
        <v>19695</v>
      </c>
      <c r="Q2602" s="337" t="s">
        <v>19695</v>
      </c>
      <c r="R2602" s="337" t="s">
        <v>98</v>
      </c>
      <c r="S2602" s="337" t="s">
        <v>124</v>
      </c>
      <c r="T2602" s="337" t="s">
        <v>1887</v>
      </c>
      <c r="U2602" s="337" t="s">
        <v>9013</v>
      </c>
      <c r="V2602" s="337">
        <v>10</v>
      </c>
      <c r="W2602" s="337" t="s">
        <v>19695</v>
      </c>
      <c r="X2602" s="337" t="s">
        <v>19695</v>
      </c>
      <c r="Y2602" s="337" t="s">
        <v>19695</v>
      </c>
      <c r="Z2602" s="337" t="s">
        <v>1728</v>
      </c>
      <c r="AA2602" s="337" t="s">
        <v>717</v>
      </c>
      <c r="AB2602" s="337" t="s">
        <v>718</v>
      </c>
      <c r="AC2602" s="337" t="s">
        <v>13959</v>
      </c>
    </row>
    <row r="2603" spans="1:29" ht="15.8" x14ac:dyDescent="0.25">
      <c r="A2603" s="337" t="s">
        <v>1723</v>
      </c>
      <c r="B2603" s="337" t="s">
        <v>1972</v>
      </c>
      <c r="C2603" s="337" t="s">
        <v>1821</v>
      </c>
      <c r="D2603" s="337" t="s">
        <v>449</v>
      </c>
      <c r="E2603" s="337" t="s">
        <v>1973</v>
      </c>
      <c r="F2603" s="338">
        <v>43497</v>
      </c>
      <c r="G2603" s="337" t="s">
        <v>389</v>
      </c>
      <c r="H2603" s="338">
        <v>43524</v>
      </c>
      <c r="I2603" s="337" t="s">
        <v>19695</v>
      </c>
      <c r="J2603" s="337" t="s">
        <v>36</v>
      </c>
      <c r="K2603" s="337" t="s">
        <v>19695</v>
      </c>
      <c r="L2603" s="337" t="s">
        <v>19695</v>
      </c>
      <c r="M2603" s="337" t="s">
        <v>19695</v>
      </c>
      <c r="N2603" s="337" t="s">
        <v>19695</v>
      </c>
      <c r="O2603" s="337" t="s">
        <v>19695</v>
      </c>
      <c r="P2603" s="337" t="s">
        <v>19695</v>
      </c>
      <c r="Q2603" s="337" t="s">
        <v>19695</v>
      </c>
      <c r="R2603" s="337" t="s">
        <v>1220</v>
      </c>
      <c r="S2603" s="337" t="s">
        <v>444</v>
      </c>
      <c r="T2603" s="337" t="s">
        <v>1851</v>
      </c>
      <c r="U2603" s="337" t="s">
        <v>1974</v>
      </c>
      <c r="V2603" s="337">
        <v>10</v>
      </c>
      <c r="W2603" s="337" t="s">
        <v>19695</v>
      </c>
      <c r="X2603" s="337" t="s">
        <v>19695</v>
      </c>
      <c r="Y2603" s="337" t="s">
        <v>19695</v>
      </c>
      <c r="Z2603" s="337" t="s">
        <v>1728</v>
      </c>
      <c r="AA2603" s="337" t="s">
        <v>735</v>
      </c>
      <c r="AB2603" s="337" t="s">
        <v>718</v>
      </c>
      <c r="AC2603" s="337" t="s">
        <v>14016</v>
      </c>
    </row>
    <row r="2604" spans="1:29" ht="15.8" x14ac:dyDescent="0.25">
      <c r="A2604" s="337" t="s">
        <v>1723</v>
      </c>
      <c r="B2604" s="337" t="s">
        <v>10734</v>
      </c>
      <c r="C2604" s="337" t="s">
        <v>1821</v>
      </c>
      <c r="D2604" s="337" t="s">
        <v>449</v>
      </c>
      <c r="E2604" s="337" t="s">
        <v>7145</v>
      </c>
      <c r="F2604" s="338">
        <v>43421</v>
      </c>
      <c r="G2604" s="337" t="s">
        <v>389</v>
      </c>
      <c r="H2604" s="338">
        <v>43524</v>
      </c>
      <c r="I2604" s="337" t="s">
        <v>19695</v>
      </c>
      <c r="J2604" s="337" t="s">
        <v>36</v>
      </c>
      <c r="K2604" s="337" t="s">
        <v>19695</v>
      </c>
      <c r="L2604" s="337" t="s">
        <v>19695</v>
      </c>
      <c r="M2604" s="337" t="s">
        <v>19695</v>
      </c>
      <c r="N2604" s="337" t="s">
        <v>19695</v>
      </c>
      <c r="O2604" s="337" t="s">
        <v>19695</v>
      </c>
      <c r="P2604" s="337" t="s">
        <v>19695</v>
      </c>
      <c r="Q2604" s="337" t="s">
        <v>19695</v>
      </c>
      <c r="R2604" s="337" t="s">
        <v>144</v>
      </c>
      <c r="S2604" s="337" t="s">
        <v>2124</v>
      </c>
      <c r="T2604" s="337" t="s">
        <v>2671</v>
      </c>
      <c r="U2604" s="337" t="s">
        <v>5957</v>
      </c>
      <c r="V2604" s="337">
        <v>16</v>
      </c>
      <c r="W2604" s="337" t="s">
        <v>19695</v>
      </c>
      <c r="X2604" s="337" t="s">
        <v>19695</v>
      </c>
      <c r="Y2604" s="337" t="s">
        <v>19695</v>
      </c>
      <c r="Z2604" s="337" t="s">
        <v>1745</v>
      </c>
      <c r="AA2604" s="337" t="s">
        <v>735</v>
      </c>
      <c r="AB2604" s="337" t="s">
        <v>718</v>
      </c>
      <c r="AC2604" s="337" t="s">
        <v>15287</v>
      </c>
    </row>
    <row r="2605" spans="1:29" ht="15.8" x14ac:dyDescent="0.25">
      <c r="A2605" s="337" t="s">
        <v>1723</v>
      </c>
      <c r="B2605" s="337" t="s">
        <v>10742</v>
      </c>
      <c r="C2605" s="337" t="s">
        <v>1788</v>
      </c>
      <c r="D2605" s="337" t="s">
        <v>1730</v>
      </c>
      <c r="E2605" s="337" t="s">
        <v>1275</v>
      </c>
      <c r="F2605" s="338">
        <v>43506</v>
      </c>
      <c r="G2605" s="337" t="s">
        <v>389</v>
      </c>
      <c r="H2605" s="338">
        <v>43524</v>
      </c>
      <c r="I2605" s="337" t="s">
        <v>19695</v>
      </c>
      <c r="J2605" s="337" t="s">
        <v>36</v>
      </c>
      <c r="K2605" s="337" t="s">
        <v>19695</v>
      </c>
      <c r="L2605" s="337" t="s">
        <v>19695</v>
      </c>
      <c r="M2605" s="337" t="s">
        <v>19695</v>
      </c>
      <c r="N2605" s="337" t="s">
        <v>19695</v>
      </c>
      <c r="O2605" s="337" t="s">
        <v>19695</v>
      </c>
      <c r="P2605" s="337" t="s">
        <v>19695</v>
      </c>
      <c r="Q2605" s="337" t="s">
        <v>19695</v>
      </c>
      <c r="R2605" s="337" t="s">
        <v>395</v>
      </c>
      <c r="S2605" s="337" t="s">
        <v>3266</v>
      </c>
      <c r="T2605" s="337" t="s">
        <v>10743</v>
      </c>
      <c r="U2605" s="337" t="s">
        <v>10744</v>
      </c>
      <c r="V2605" s="337">
        <v>124</v>
      </c>
      <c r="W2605" s="337" t="s">
        <v>19695</v>
      </c>
      <c r="X2605" s="337" t="s">
        <v>19695</v>
      </c>
      <c r="Y2605" s="337" t="s">
        <v>19695</v>
      </c>
      <c r="Z2605" s="337" t="s">
        <v>1745</v>
      </c>
      <c r="AA2605" s="337" t="s">
        <v>766</v>
      </c>
      <c r="AB2605" s="337" t="s">
        <v>718</v>
      </c>
      <c r="AC2605" s="337" t="s">
        <v>13967</v>
      </c>
    </row>
    <row r="2606" spans="1:29" ht="15.8" x14ac:dyDescent="0.25">
      <c r="A2606" s="337" t="s">
        <v>1723</v>
      </c>
      <c r="B2606" s="337" t="s">
        <v>8936</v>
      </c>
      <c r="C2606" s="337" t="s">
        <v>1821</v>
      </c>
      <c r="D2606" s="337" t="s">
        <v>449</v>
      </c>
      <c r="E2606" s="337" t="s">
        <v>7725</v>
      </c>
      <c r="F2606" s="338">
        <v>43514</v>
      </c>
      <c r="G2606" s="337" t="s">
        <v>389</v>
      </c>
      <c r="H2606" s="338">
        <v>43524</v>
      </c>
      <c r="I2606" s="337" t="s">
        <v>19695</v>
      </c>
      <c r="J2606" s="337" t="s">
        <v>36</v>
      </c>
      <c r="K2606" s="337" t="s">
        <v>19695</v>
      </c>
      <c r="L2606" s="337" t="s">
        <v>19695</v>
      </c>
      <c r="M2606" s="337" t="s">
        <v>19695</v>
      </c>
      <c r="N2606" s="337" t="s">
        <v>19695</v>
      </c>
      <c r="O2606" s="337" t="s">
        <v>19695</v>
      </c>
      <c r="P2606" s="337" t="s">
        <v>19695</v>
      </c>
      <c r="Q2606" s="337" t="s">
        <v>19695</v>
      </c>
      <c r="R2606" s="337" t="s">
        <v>15</v>
      </c>
      <c r="S2606" s="337" t="s">
        <v>1098</v>
      </c>
      <c r="T2606" s="337" t="s">
        <v>1121</v>
      </c>
      <c r="U2606" s="337" t="s">
        <v>1661</v>
      </c>
      <c r="V2606" s="337">
        <v>8</v>
      </c>
      <c r="W2606" s="337" t="s">
        <v>19695</v>
      </c>
      <c r="X2606" s="337" t="s">
        <v>19695</v>
      </c>
      <c r="Y2606" s="337" t="s">
        <v>19695</v>
      </c>
      <c r="Z2606" s="337" t="s">
        <v>1753</v>
      </c>
      <c r="AA2606" s="337" t="s">
        <v>735</v>
      </c>
      <c r="AB2606" s="337" t="s">
        <v>718</v>
      </c>
      <c r="AC2606" s="337" t="s">
        <v>13959</v>
      </c>
    </row>
    <row r="2607" spans="1:29" ht="15.8" x14ac:dyDescent="0.25">
      <c r="A2607" s="337" t="s">
        <v>1723</v>
      </c>
      <c r="B2607" s="337" t="s">
        <v>7414</v>
      </c>
      <c r="C2607" s="337" t="s">
        <v>1821</v>
      </c>
      <c r="D2607" s="337" t="s">
        <v>449</v>
      </c>
      <c r="E2607" s="337" t="s">
        <v>7252</v>
      </c>
      <c r="F2607" s="338">
        <v>43470</v>
      </c>
      <c r="G2607" s="337" t="s">
        <v>389</v>
      </c>
      <c r="H2607" s="338">
        <v>43524</v>
      </c>
      <c r="I2607" s="337" t="s">
        <v>19695</v>
      </c>
      <c r="J2607" s="337" t="s">
        <v>36</v>
      </c>
      <c r="K2607" s="337" t="s">
        <v>19695</v>
      </c>
      <c r="L2607" s="337" t="s">
        <v>19695</v>
      </c>
      <c r="M2607" s="337" t="s">
        <v>19695</v>
      </c>
      <c r="N2607" s="337" t="s">
        <v>19695</v>
      </c>
      <c r="O2607" s="337" t="s">
        <v>19695</v>
      </c>
      <c r="P2607" s="337" t="s">
        <v>19695</v>
      </c>
      <c r="Q2607" s="337" t="s">
        <v>19695</v>
      </c>
      <c r="R2607" s="337" t="s">
        <v>98</v>
      </c>
      <c r="S2607" s="337" t="s">
        <v>1166</v>
      </c>
      <c r="T2607" s="337" t="s">
        <v>99</v>
      </c>
      <c r="U2607" s="337" t="s">
        <v>1197</v>
      </c>
      <c r="V2607" s="337">
        <v>10</v>
      </c>
      <c r="W2607" s="337" t="s">
        <v>19695</v>
      </c>
      <c r="X2607" s="337" t="s">
        <v>19695</v>
      </c>
      <c r="Y2607" s="337" t="s">
        <v>19695</v>
      </c>
      <c r="Z2607" s="337" t="s">
        <v>1753</v>
      </c>
      <c r="AA2607" s="337" t="s">
        <v>735</v>
      </c>
      <c r="AB2607" s="337" t="s">
        <v>718</v>
      </c>
      <c r="AC2607" s="337" t="s">
        <v>13962</v>
      </c>
    </row>
    <row r="2608" spans="1:29" ht="15.8" x14ac:dyDescent="0.25">
      <c r="A2608" s="337" t="s">
        <v>1723</v>
      </c>
      <c r="B2608" s="337" t="s">
        <v>7415</v>
      </c>
      <c r="C2608" s="337" t="s">
        <v>1821</v>
      </c>
      <c r="D2608" s="337" t="s">
        <v>449</v>
      </c>
      <c r="E2608" s="337" t="s">
        <v>7416</v>
      </c>
      <c r="F2608" s="338">
        <v>43462</v>
      </c>
      <c r="G2608" s="337" t="s">
        <v>389</v>
      </c>
      <c r="H2608" s="338">
        <v>43524</v>
      </c>
      <c r="I2608" s="337" t="s">
        <v>19695</v>
      </c>
      <c r="J2608" s="337" t="s">
        <v>36</v>
      </c>
      <c r="K2608" s="337" t="s">
        <v>19695</v>
      </c>
      <c r="L2608" s="337" t="s">
        <v>19695</v>
      </c>
      <c r="M2608" s="337" t="s">
        <v>19695</v>
      </c>
      <c r="N2608" s="337" t="s">
        <v>19695</v>
      </c>
      <c r="O2608" s="337" t="s">
        <v>19695</v>
      </c>
      <c r="P2608" s="337" t="s">
        <v>19695</v>
      </c>
      <c r="Q2608" s="337" t="s">
        <v>19695</v>
      </c>
      <c r="R2608" s="337" t="s">
        <v>98</v>
      </c>
      <c r="S2608" s="337" t="s">
        <v>1166</v>
      </c>
      <c r="T2608" s="337" t="s">
        <v>99</v>
      </c>
      <c r="U2608" s="337" t="s">
        <v>1197</v>
      </c>
      <c r="V2608" s="337">
        <v>12</v>
      </c>
      <c r="W2608" s="337" t="s">
        <v>19695</v>
      </c>
      <c r="X2608" s="337" t="s">
        <v>19695</v>
      </c>
      <c r="Y2608" s="337" t="s">
        <v>19695</v>
      </c>
      <c r="Z2608" s="337" t="s">
        <v>1753</v>
      </c>
      <c r="AA2608" s="337" t="s">
        <v>735</v>
      </c>
      <c r="AB2608" s="337" t="s">
        <v>718</v>
      </c>
      <c r="AC2608" s="337" t="s">
        <v>13962</v>
      </c>
    </row>
    <row r="2609" spans="1:29" ht="15.8" x14ac:dyDescent="0.25">
      <c r="A2609" s="337" t="s">
        <v>1723</v>
      </c>
      <c r="B2609" s="337" t="s">
        <v>7417</v>
      </c>
      <c r="C2609" s="337" t="s">
        <v>1821</v>
      </c>
      <c r="D2609" s="337" t="s">
        <v>449</v>
      </c>
      <c r="E2609" s="337" t="s">
        <v>7418</v>
      </c>
      <c r="F2609" s="338">
        <v>43459</v>
      </c>
      <c r="G2609" s="337" t="s">
        <v>389</v>
      </c>
      <c r="H2609" s="338">
        <v>43524</v>
      </c>
      <c r="I2609" s="337" t="s">
        <v>19695</v>
      </c>
      <c r="J2609" s="337" t="s">
        <v>16</v>
      </c>
      <c r="K2609" s="337" t="s">
        <v>19695</v>
      </c>
      <c r="L2609" s="337" t="s">
        <v>19695</v>
      </c>
      <c r="M2609" s="337" t="s">
        <v>19695</v>
      </c>
      <c r="N2609" s="337" t="s">
        <v>19695</v>
      </c>
      <c r="O2609" s="337" t="s">
        <v>19695</v>
      </c>
      <c r="P2609" s="337" t="s">
        <v>19695</v>
      </c>
      <c r="Q2609" s="337" t="s">
        <v>19695</v>
      </c>
      <c r="R2609" s="337" t="s">
        <v>98</v>
      </c>
      <c r="S2609" s="337" t="s">
        <v>1166</v>
      </c>
      <c r="T2609" s="337" t="s">
        <v>1689</v>
      </c>
      <c r="U2609" s="337" t="s">
        <v>1197</v>
      </c>
      <c r="V2609" s="337">
        <v>6</v>
      </c>
      <c r="W2609" s="337" t="s">
        <v>19695</v>
      </c>
      <c r="X2609" s="337" t="s">
        <v>19695</v>
      </c>
      <c r="Y2609" s="337" t="s">
        <v>19695</v>
      </c>
      <c r="Z2609" s="337" t="s">
        <v>1753</v>
      </c>
      <c r="AA2609" s="337" t="s">
        <v>735</v>
      </c>
      <c r="AB2609" s="337" t="s">
        <v>718</v>
      </c>
      <c r="AC2609" s="337" t="s">
        <v>13962</v>
      </c>
    </row>
    <row r="2610" spans="1:29" ht="15.8" x14ac:dyDescent="0.25">
      <c r="A2610" s="337" t="s">
        <v>1723</v>
      </c>
      <c r="B2610" s="337" t="s">
        <v>7422</v>
      </c>
      <c r="C2610" s="337" t="s">
        <v>1821</v>
      </c>
      <c r="D2610" s="337" t="s">
        <v>449</v>
      </c>
      <c r="E2610" s="337" t="s">
        <v>7423</v>
      </c>
      <c r="F2610" s="338">
        <v>43456</v>
      </c>
      <c r="G2610" s="337" t="s">
        <v>389</v>
      </c>
      <c r="H2610" s="338">
        <v>43524</v>
      </c>
      <c r="I2610" s="337" t="s">
        <v>19695</v>
      </c>
      <c r="J2610" s="337" t="s">
        <v>16</v>
      </c>
      <c r="K2610" s="337" t="s">
        <v>19695</v>
      </c>
      <c r="L2610" s="337" t="s">
        <v>19695</v>
      </c>
      <c r="M2610" s="337" t="s">
        <v>19695</v>
      </c>
      <c r="N2610" s="337" t="s">
        <v>19695</v>
      </c>
      <c r="O2610" s="337" t="s">
        <v>19695</v>
      </c>
      <c r="P2610" s="337" t="s">
        <v>19695</v>
      </c>
      <c r="Q2610" s="337" t="s">
        <v>19695</v>
      </c>
      <c r="R2610" s="337" t="s">
        <v>98</v>
      </c>
      <c r="S2610" s="337" t="s">
        <v>1166</v>
      </c>
      <c r="T2610" s="337" t="s">
        <v>7381</v>
      </c>
      <c r="U2610" s="337" t="s">
        <v>1197</v>
      </c>
      <c r="V2610" s="337">
        <v>8</v>
      </c>
      <c r="W2610" s="337" t="s">
        <v>19695</v>
      </c>
      <c r="X2610" s="337" t="s">
        <v>19695</v>
      </c>
      <c r="Y2610" s="337" t="s">
        <v>19695</v>
      </c>
      <c r="Z2610" s="337" t="s">
        <v>1753</v>
      </c>
      <c r="AA2610" s="337" t="s">
        <v>735</v>
      </c>
      <c r="AB2610" s="337" t="s">
        <v>718</v>
      </c>
      <c r="AC2610" s="337" t="s">
        <v>13962</v>
      </c>
    </row>
    <row r="2611" spans="1:29" ht="15.8" x14ac:dyDescent="0.25">
      <c r="A2611" s="337" t="s">
        <v>1723</v>
      </c>
      <c r="B2611" s="337" t="s">
        <v>7421</v>
      </c>
      <c r="C2611" s="337" t="s">
        <v>1821</v>
      </c>
      <c r="D2611" s="337" t="s">
        <v>449</v>
      </c>
      <c r="E2611" s="337" t="s">
        <v>1404</v>
      </c>
      <c r="F2611" s="338">
        <v>43454</v>
      </c>
      <c r="G2611" s="337" t="s">
        <v>389</v>
      </c>
      <c r="H2611" s="338">
        <v>43524</v>
      </c>
      <c r="I2611" s="337" t="s">
        <v>19695</v>
      </c>
      <c r="J2611" s="337" t="s">
        <v>16</v>
      </c>
      <c r="K2611" s="337" t="s">
        <v>19695</v>
      </c>
      <c r="L2611" s="337" t="s">
        <v>19695</v>
      </c>
      <c r="M2611" s="337" t="s">
        <v>19695</v>
      </c>
      <c r="N2611" s="337" t="s">
        <v>19695</v>
      </c>
      <c r="O2611" s="337" t="s">
        <v>19695</v>
      </c>
      <c r="P2611" s="337" t="s">
        <v>19695</v>
      </c>
      <c r="Q2611" s="337" t="s">
        <v>19695</v>
      </c>
      <c r="R2611" s="337" t="s">
        <v>98</v>
      </c>
      <c r="S2611" s="337" t="s">
        <v>1166</v>
      </c>
      <c r="T2611" s="337" t="s">
        <v>7381</v>
      </c>
      <c r="U2611" s="337" t="s">
        <v>1197</v>
      </c>
      <c r="V2611" s="337">
        <v>8</v>
      </c>
      <c r="W2611" s="337" t="s">
        <v>19695</v>
      </c>
      <c r="X2611" s="337" t="s">
        <v>19695</v>
      </c>
      <c r="Y2611" s="337" t="s">
        <v>19695</v>
      </c>
      <c r="Z2611" s="337" t="s">
        <v>1753</v>
      </c>
      <c r="AA2611" s="337" t="s">
        <v>735</v>
      </c>
      <c r="AB2611" s="337" t="s">
        <v>718</v>
      </c>
      <c r="AC2611" s="337" t="s">
        <v>13962</v>
      </c>
    </row>
    <row r="2612" spans="1:29" ht="15.8" x14ac:dyDescent="0.25">
      <c r="A2612" s="337" t="s">
        <v>1723</v>
      </c>
      <c r="B2612" s="337" t="s">
        <v>1367</v>
      </c>
      <c r="C2612" s="337" t="s">
        <v>1821</v>
      </c>
      <c r="D2612" s="337" t="s">
        <v>449</v>
      </c>
      <c r="E2612" s="337" t="s">
        <v>5861</v>
      </c>
      <c r="F2612" s="338">
        <v>43439</v>
      </c>
      <c r="G2612" s="337" t="s">
        <v>389</v>
      </c>
      <c r="H2612" s="338">
        <v>43524</v>
      </c>
      <c r="I2612" s="337" t="s">
        <v>19695</v>
      </c>
      <c r="J2612" s="337" t="s">
        <v>36</v>
      </c>
      <c r="K2612" s="337" t="s">
        <v>19695</v>
      </c>
      <c r="L2612" s="337" t="s">
        <v>19695</v>
      </c>
      <c r="M2612" s="337" t="s">
        <v>19695</v>
      </c>
      <c r="N2612" s="337" t="s">
        <v>19695</v>
      </c>
      <c r="O2612" s="337" t="s">
        <v>19695</v>
      </c>
      <c r="P2612" s="337" t="s">
        <v>19695</v>
      </c>
      <c r="Q2612" s="337" t="s">
        <v>19695</v>
      </c>
      <c r="R2612" s="337" t="s">
        <v>98</v>
      </c>
      <c r="S2612" s="337" t="s">
        <v>1166</v>
      </c>
      <c r="T2612" s="337" t="s">
        <v>99</v>
      </c>
      <c r="U2612" s="337" t="s">
        <v>1368</v>
      </c>
      <c r="V2612" s="337">
        <v>8</v>
      </c>
      <c r="W2612" s="337" t="s">
        <v>19695</v>
      </c>
      <c r="X2612" s="337" t="s">
        <v>19695</v>
      </c>
      <c r="Y2612" s="337" t="s">
        <v>19695</v>
      </c>
      <c r="Z2612" s="337" t="s">
        <v>1753</v>
      </c>
      <c r="AA2612" s="337" t="s">
        <v>735</v>
      </c>
      <c r="AB2612" s="337" t="s">
        <v>718</v>
      </c>
      <c r="AC2612" s="337" t="s">
        <v>13962</v>
      </c>
    </row>
    <row r="2613" spans="1:29" ht="15.8" x14ac:dyDescent="0.25">
      <c r="A2613" s="337" t="s">
        <v>1723</v>
      </c>
      <c r="B2613" s="337" t="s">
        <v>10314</v>
      </c>
      <c r="C2613" s="337" t="s">
        <v>1821</v>
      </c>
      <c r="D2613" s="337" t="s">
        <v>449</v>
      </c>
      <c r="E2613" s="337" t="s">
        <v>7138</v>
      </c>
      <c r="F2613" s="338">
        <v>43435</v>
      </c>
      <c r="G2613" s="337" t="s">
        <v>7326</v>
      </c>
      <c r="H2613" s="338">
        <v>43523</v>
      </c>
      <c r="I2613" s="337" t="s">
        <v>19695</v>
      </c>
      <c r="J2613" s="337" t="s">
        <v>36</v>
      </c>
      <c r="K2613" s="337" t="s">
        <v>19695</v>
      </c>
      <c r="L2613" s="337" t="s">
        <v>19695</v>
      </c>
      <c r="M2613" s="337" t="s">
        <v>19695</v>
      </c>
      <c r="N2613" s="337" t="s">
        <v>19695</v>
      </c>
      <c r="O2613" s="337" t="s">
        <v>19695</v>
      </c>
      <c r="P2613" s="337" t="s">
        <v>19695</v>
      </c>
      <c r="Q2613" s="337" t="s">
        <v>19695</v>
      </c>
      <c r="R2613" s="337" t="s">
        <v>1265</v>
      </c>
      <c r="S2613" s="337" t="s">
        <v>3391</v>
      </c>
      <c r="T2613" s="337" t="s">
        <v>10315</v>
      </c>
      <c r="U2613" s="337" t="s">
        <v>10316</v>
      </c>
      <c r="V2613" s="337">
        <v>10</v>
      </c>
      <c r="W2613" s="337" t="s">
        <v>19695</v>
      </c>
      <c r="X2613" s="337" t="s">
        <v>19695</v>
      </c>
      <c r="Y2613" s="337" t="s">
        <v>19695</v>
      </c>
      <c r="Z2613" s="337" t="s">
        <v>1728</v>
      </c>
      <c r="AA2613" s="337" t="s">
        <v>717</v>
      </c>
      <c r="AB2613" s="337" t="s">
        <v>718</v>
      </c>
      <c r="AC2613" s="337" t="s">
        <v>13960</v>
      </c>
    </row>
    <row r="2614" spans="1:29" ht="15.8" x14ac:dyDescent="0.25">
      <c r="A2614" s="337" t="s">
        <v>1723</v>
      </c>
      <c r="B2614" s="337" t="s">
        <v>8090</v>
      </c>
      <c r="C2614" s="337" t="s">
        <v>1821</v>
      </c>
      <c r="D2614" s="337" t="s">
        <v>449</v>
      </c>
      <c r="E2614" s="337" t="s">
        <v>1363</v>
      </c>
      <c r="F2614" s="338">
        <v>43473</v>
      </c>
      <c r="G2614" s="337" t="s">
        <v>7326</v>
      </c>
      <c r="H2614" s="338">
        <v>43523</v>
      </c>
      <c r="I2614" s="337" t="s">
        <v>19695</v>
      </c>
      <c r="J2614" s="337" t="s">
        <v>16</v>
      </c>
      <c r="K2614" s="337" t="s">
        <v>19695</v>
      </c>
      <c r="L2614" s="337" t="s">
        <v>19695</v>
      </c>
      <c r="M2614" s="337" t="s">
        <v>19695</v>
      </c>
      <c r="N2614" s="337" t="s">
        <v>19695</v>
      </c>
      <c r="O2614" s="337" t="s">
        <v>19695</v>
      </c>
      <c r="P2614" s="337" t="s">
        <v>19695</v>
      </c>
      <c r="Q2614" s="337" t="s">
        <v>19695</v>
      </c>
      <c r="R2614" s="337" t="s">
        <v>70</v>
      </c>
      <c r="S2614" s="337" t="s">
        <v>141</v>
      </c>
      <c r="T2614" s="337" t="s">
        <v>8091</v>
      </c>
      <c r="U2614" s="337" t="s">
        <v>2666</v>
      </c>
      <c r="V2614" s="337">
        <v>10</v>
      </c>
      <c r="W2614" s="337" t="s">
        <v>19695</v>
      </c>
      <c r="X2614" s="337" t="s">
        <v>19695</v>
      </c>
      <c r="Y2614" s="337" t="s">
        <v>19695</v>
      </c>
      <c r="Z2614" s="337" t="s">
        <v>1753</v>
      </c>
      <c r="AA2614" s="337" t="s">
        <v>717</v>
      </c>
      <c r="AB2614" s="337" t="s">
        <v>718</v>
      </c>
      <c r="AC2614" s="337" t="s">
        <v>15502</v>
      </c>
    </row>
    <row r="2615" spans="1:29" ht="15.8" x14ac:dyDescent="0.25">
      <c r="A2615" s="337" t="s">
        <v>1723</v>
      </c>
      <c r="B2615" s="337" t="s">
        <v>8852</v>
      </c>
      <c r="C2615" s="337" t="s">
        <v>1821</v>
      </c>
      <c r="D2615" s="337" t="s">
        <v>449</v>
      </c>
      <c r="E2615" s="337" t="s">
        <v>6964</v>
      </c>
      <c r="F2615" s="338">
        <v>43480</v>
      </c>
      <c r="G2615" s="337" t="s">
        <v>7326</v>
      </c>
      <c r="H2615" s="338">
        <v>43523</v>
      </c>
      <c r="I2615" s="337" t="s">
        <v>19695</v>
      </c>
      <c r="J2615" s="337" t="s">
        <v>36</v>
      </c>
      <c r="K2615" s="337" t="s">
        <v>19695</v>
      </c>
      <c r="L2615" s="337" t="s">
        <v>19695</v>
      </c>
      <c r="M2615" s="337" t="s">
        <v>19695</v>
      </c>
      <c r="N2615" s="337" t="s">
        <v>19695</v>
      </c>
      <c r="O2615" s="337" t="s">
        <v>19695</v>
      </c>
      <c r="P2615" s="337" t="s">
        <v>19695</v>
      </c>
      <c r="Q2615" s="337" t="s">
        <v>19695</v>
      </c>
      <c r="R2615" s="337" t="s">
        <v>18</v>
      </c>
      <c r="S2615" s="337" t="s">
        <v>1038</v>
      </c>
      <c r="T2615" s="337" t="s">
        <v>5550</v>
      </c>
      <c r="U2615" s="337" t="s">
        <v>8853</v>
      </c>
      <c r="V2615" s="337">
        <v>8</v>
      </c>
      <c r="W2615" s="337" t="s">
        <v>19695</v>
      </c>
      <c r="X2615" s="337" t="s">
        <v>19695</v>
      </c>
      <c r="Y2615" s="337" t="s">
        <v>19695</v>
      </c>
      <c r="Z2615" s="337" t="s">
        <v>1753</v>
      </c>
      <c r="AA2615" s="337" t="s">
        <v>735</v>
      </c>
      <c r="AB2615" s="337" t="s">
        <v>718</v>
      </c>
      <c r="AC2615" s="337" t="s">
        <v>15287</v>
      </c>
    </row>
    <row r="2616" spans="1:29" ht="15.8" x14ac:dyDescent="0.25">
      <c r="A2616" s="337" t="s">
        <v>1723</v>
      </c>
      <c r="B2616" s="337" t="s">
        <v>8854</v>
      </c>
      <c r="C2616" s="337" t="s">
        <v>1821</v>
      </c>
      <c r="D2616" s="337" t="s">
        <v>449</v>
      </c>
      <c r="E2616" s="337" t="s">
        <v>7502</v>
      </c>
      <c r="F2616" s="338">
        <v>43483</v>
      </c>
      <c r="G2616" s="337" t="s">
        <v>7326</v>
      </c>
      <c r="H2616" s="338">
        <v>43523</v>
      </c>
      <c r="I2616" s="337" t="s">
        <v>19695</v>
      </c>
      <c r="J2616" s="337" t="s">
        <v>36</v>
      </c>
      <c r="K2616" s="337" t="s">
        <v>19695</v>
      </c>
      <c r="L2616" s="337" t="s">
        <v>19695</v>
      </c>
      <c r="M2616" s="337" t="s">
        <v>19695</v>
      </c>
      <c r="N2616" s="337" t="s">
        <v>19695</v>
      </c>
      <c r="O2616" s="337" t="s">
        <v>19695</v>
      </c>
      <c r="P2616" s="337" t="s">
        <v>19695</v>
      </c>
      <c r="Q2616" s="337" t="s">
        <v>19695</v>
      </c>
      <c r="R2616" s="337" t="s">
        <v>18</v>
      </c>
      <c r="S2616" s="337" t="s">
        <v>1072</v>
      </c>
      <c r="T2616" s="337" t="s">
        <v>413</v>
      </c>
      <c r="U2616" s="337" t="s">
        <v>8855</v>
      </c>
      <c r="V2616" s="337">
        <v>10</v>
      </c>
      <c r="W2616" s="337" t="s">
        <v>19695</v>
      </c>
      <c r="X2616" s="337" t="s">
        <v>19695</v>
      </c>
      <c r="Y2616" s="337" t="s">
        <v>19695</v>
      </c>
      <c r="Z2616" s="337" t="s">
        <v>1753</v>
      </c>
      <c r="AA2616" s="337" t="s">
        <v>735</v>
      </c>
      <c r="AB2616" s="337" t="s">
        <v>718</v>
      </c>
      <c r="AC2616" s="337" t="s">
        <v>15287</v>
      </c>
    </row>
    <row r="2617" spans="1:29" ht="15.8" x14ac:dyDescent="0.25">
      <c r="A2617" s="337" t="s">
        <v>1723</v>
      </c>
      <c r="B2617" s="337" t="s">
        <v>7419</v>
      </c>
      <c r="C2617" s="337" t="s">
        <v>1821</v>
      </c>
      <c r="D2617" s="337" t="s">
        <v>449</v>
      </c>
      <c r="E2617" s="337" t="s">
        <v>7420</v>
      </c>
      <c r="F2617" s="338">
        <v>43449</v>
      </c>
      <c r="G2617" s="337" t="s">
        <v>7326</v>
      </c>
      <c r="H2617" s="338">
        <v>43523</v>
      </c>
      <c r="I2617" s="337" t="s">
        <v>19695</v>
      </c>
      <c r="J2617" s="337" t="s">
        <v>16</v>
      </c>
      <c r="K2617" s="337" t="s">
        <v>19695</v>
      </c>
      <c r="L2617" s="337" t="s">
        <v>19695</v>
      </c>
      <c r="M2617" s="337" t="s">
        <v>19695</v>
      </c>
      <c r="N2617" s="337" t="s">
        <v>19695</v>
      </c>
      <c r="O2617" s="337" t="s">
        <v>19695</v>
      </c>
      <c r="P2617" s="337" t="s">
        <v>19695</v>
      </c>
      <c r="Q2617" s="337" t="s">
        <v>19695</v>
      </c>
      <c r="R2617" s="337" t="s">
        <v>98</v>
      </c>
      <c r="S2617" s="337" t="s">
        <v>1166</v>
      </c>
      <c r="T2617" s="337" t="s">
        <v>7381</v>
      </c>
      <c r="U2617" s="337" t="s">
        <v>2947</v>
      </c>
      <c r="V2617" s="337">
        <v>8</v>
      </c>
      <c r="W2617" s="337" t="s">
        <v>19695</v>
      </c>
      <c r="X2617" s="337" t="s">
        <v>19695</v>
      </c>
      <c r="Y2617" s="337" t="s">
        <v>19695</v>
      </c>
      <c r="Z2617" s="337" t="s">
        <v>1753</v>
      </c>
      <c r="AA2617" s="337" t="s">
        <v>735</v>
      </c>
      <c r="AB2617" s="337" t="s">
        <v>718</v>
      </c>
      <c r="AC2617" s="337" t="s">
        <v>13962</v>
      </c>
    </row>
    <row r="2618" spans="1:29" ht="15.8" x14ac:dyDescent="0.25">
      <c r="A2618" s="337" t="s">
        <v>1723</v>
      </c>
      <c r="B2618" s="337" t="s">
        <v>8466</v>
      </c>
      <c r="C2618" s="337" t="s">
        <v>1821</v>
      </c>
      <c r="D2618" s="337" t="s">
        <v>449</v>
      </c>
      <c r="E2618" s="337" t="s">
        <v>1320</v>
      </c>
      <c r="F2618" s="338">
        <v>43516</v>
      </c>
      <c r="G2618" s="337" t="s">
        <v>7326</v>
      </c>
      <c r="H2618" s="338">
        <v>43523</v>
      </c>
      <c r="I2618" s="337" t="s">
        <v>19695</v>
      </c>
      <c r="J2618" s="337" t="s">
        <v>36</v>
      </c>
      <c r="K2618" s="337" t="s">
        <v>19695</v>
      </c>
      <c r="L2618" s="337" t="s">
        <v>19695</v>
      </c>
      <c r="M2618" s="337" t="s">
        <v>19695</v>
      </c>
      <c r="N2618" s="337" t="s">
        <v>19695</v>
      </c>
      <c r="O2618" s="337" t="s">
        <v>19695</v>
      </c>
      <c r="P2618" s="337" t="s">
        <v>19695</v>
      </c>
      <c r="Q2618" s="337" t="s">
        <v>19695</v>
      </c>
      <c r="R2618" s="337" t="s">
        <v>35</v>
      </c>
      <c r="S2618" s="337" t="s">
        <v>77</v>
      </c>
      <c r="T2618" s="337" t="s">
        <v>1261</v>
      </c>
      <c r="U2618" s="337" t="s">
        <v>8467</v>
      </c>
      <c r="V2618" s="337">
        <v>8</v>
      </c>
      <c r="W2618" s="337" t="s">
        <v>19695</v>
      </c>
      <c r="X2618" s="337" t="s">
        <v>19695</v>
      </c>
      <c r="Y2618" s="337" t="s">
        <v>19695</v>
      </c>
      <c r="Z2618" s="337" t="s">
        <v>1753</v>
      </c>
      <c r="AA2618" s="337" t="s">
        <v>735</v>
      </c>
      <c r="AB2618" s="337" t="s">
        <v>718</v>
      </c>
      <c r="AC2618" s="337" t="s">
        <v>15290</v>
      </c>
    </row>
    <row r="2619" spans="1:29" ht="15.8" x14ac:dyDescent="0.25">
      <c r="A2619" s="337" t="s">
        <v>1723</v>
      </c>
      <c r="B2619" s="337" t="s">
        <v>10732</v>
      </c>
      <c r="C2619" s="337" t="s">
        <v>1821</v>
      </c>
      <c r="D2619" s="337" t="s">
        <v>449</v>
      </c>
      <c r="E2619" s="337" t="s">
        <v>8246</v>
      </c>
      <c r="F2619" s="338">
        <v>43453</v>
      </c>
      <c r="G2619" s="337" t="s">
        <v>8477</v>
      </c>
      <c r="H2619" s="338">
        <v>43522</v>
      </c>
      <c r="I2619" s="337" t="s">
        <v>19695</v>
      </c>
      <c r="J2619" s="337" t="s">
        <v>36</v>
      </c>
      <c r="K2619" s="337" t="s">
        <v>19695</v>
      </c>
      <c r="L2619" s="337" t="s">
        <v>19695</v>
      </c>
      <c r="M2619" s="337" t="s">
        <v>19695</v>
      </c>
      <c r="N2619" s="337" t="s">
        <v>19695</v>
      </c>
      <c r="O2619" s="337" t="s">
        <v>19695</v>
      </c>
      <c r="P2619" s="337" t="s">
        <v>19695</v>
      </c>
      <c r="Q2619" s="337" t="s">
        <v>19695</v>
      </c>
      <c r="R2619" s="337" t="s">
        <v>109</v>
      </c>
      <c r="S2619" s="337" t="s">
        <v>4947</v>
      </c>
      <c r="T2619" s="337" t="s">
        <v>6312</v>
      </c>
      <c r="U2619" s="337" t="s">
        <v>10733</v>
      </c>
      <c r="V2619" s="337">
        <v>10</v>
      </c>
      <c r="W2619" s="337" t="s">
        <v>19695</v>
      </c>
      <c r="X2619" s="337" t="s">
        <v>19695</v>
      </c>
      <c r="Y2619" s="337" t="s">
        <v>19695</v>
      </c>
      <c r="Z2619" s="337" t="s">
        <v>1745</v>
      </c>
      <c r="AA2619" s="337" t="s">
        <v>717</v>
      </c>
      <c r="AB2619" s="337" t="s">
        <v>718</v>
      </c>
      <c r="AC2619" s="337" t="s">
        <v>15286</v>
      </c>
    </row>
    <row r="2620" spans="1:29" ht="15.8" x14ac:dyDescent="0.25">
      <c r="A2620" s="337" t="s">
        <v>1723</v>
      </c>
      <c r="B2620" s="337" t="s">
        <v>10737</v>
      </c>
      <c r="C2620" s="337" t="s">
        <v>1821</v>
      </c>
      <c r="D2620" s="337" t="s">
        <v>449</v>
      </c>
      <c r="E2620" s="337" t="s">
        <v>1358</v>
      </c>
      <c r="F2620" s="338">
        <v>43458</v>
      </c>
      <c r="G2620" s="337" t="s">
        <v>8477</v>
      </c>
      <c r="H2620" s="338">
        <v>43522</v>
      </c>
      <c r="I2620" s="337" t="s">
        <v>19695</v>
      </c>
      <c r="J2620" s="337" t="s">
        <v>36</v>
      </c>
      <c r="K2620" s="337" t="s">
        <v>19695</v>
      </c>
      <c r="L2620" s="337" t="s">
        <v>19695</v>
      </c>
      <c r="M2620" s="337" t="s">
        <v>19695</v>
      </c>
      <c r="N2620" s="337" t="s">
        <v>19695</v>
      </c>
      <c r="O2620" s="337" t="s">
        <v>19695</v>
      </c>
      <c r="P2620" s="337" t="s">
        <v>19695</v>
      </c>
      <c r="Q2620" s="337" t="s">
        <v>19695</v>
      </c>
      <c r="R2620" s="337" t="s">
        <v>109</v>
      </c>
      <c r="S2620" s="337" t="s">
        <v>1129</v>
      </c>
      <c r="T2620" s="337" t="s">
        <v>10738</v>
      </c>
      <c r="U2620" s="337" t="s">
        <v>10738</v>
      </c>
      <c r="V2620" s="337">
        <v>6</v>
      </c>
      <c r="W2620" s="337" t="s">
        <v>19695</v>
      </c>
      <c r="X2620" s="337" t="s">
        <v>19695</v>
      </c>
      <c r="Y2620" s="337" t="s">
        <v>19695</v>
      </c>
      <c r="Z2620" s="337" t="s">
        <v>1745</v>
      </c>
      <c r="AA2620" s="337" t="s">
        <v>717</v>
      </c>
      <c r="AB2620" s="337" t="s">
        <v>718</v>
      </c>
      <c r="AC2620" s="337" t="s">
        <v>15286</v>
      </c>
    </row>
    <row r="2621" spans="1:29" ht="15.8" x14ac:dyDescent="0.25">
      <c r="A2621" s="337" t="s">
        <v>1723</v>
      </c>
      <c r="B2621" s="337" t="s">
        <v>8423</v>
      </c>
      <c r="C2621" s="337" t="s">
        <v>1821</v>
      </c>
      <c r="D2621" s="337" t="s">
        <v>449</v>
      </c>
      <c r="E2621" s="337" t="s">
        <v>8420</v>
      </c>
      <c r="F2621" s="338">
        <v>43471</v>
      </c>
      <c r="G2621" s="337" t="s">
        <v>7140</v>
      </c>
      <c r="H2621" s="338">
        <v>43521</v>
      </c>
      <c r="I2621" s="337" t="s">
        <v>19695</v>
      </c>
      <c r="J2621" s="337" t="s">
        <v>16</v>
      </c>
      <c r="K2621" s="337" t="s">
        <v>19695</v>
      </c>
      <c r="L2621" s="337" t="s">
        <v>19695</v>
      </c>
      <c r="M2621" s="337" t="s">
        <v>19695</v>
      </c>
      <c r="N2621" s="337" t="s">
        <v>19695</v>
      </c>
      <c r="O2621" s="337" t="s">
        <v>19695</v>
      </c>
      <c r="P2621" s="337" t="s">
        <v>19695</v>
      </c>
      <c r="Q2621" s="337" t="s">
        <v>19695</v>
      </c>
      <c r="R2621" s="337" t="s">
        <v>98</v>
      </c>
      <c r="S2621" s="337" t="s">
        <v>121</v>
      </c>
      <c r="T2621" s="337" t="s">
        <v>1554</v>
      </c>
      <c r="U2621" s="337" t="s">
        <v>8411</v>
      </c>
      <c r="V2621" s="337">
        <v>8</v>
      </c>
      <c r="W2621" s="337" t="s">
        <v>19695</v>
      </c>
      <c r="X2621" s="337" t="s">
        <v>19695</v>
      </c>
      <c r="Y2621" s="337" t="s">
        <v>19695</v>
      </c>
      <c r="Z2621" s="337" t="s">
        <v>1753</v>
      </c>
      <c r="AA2621" s="337" t="s">
        <v>717</v>
      </c>
      <c r="AB2621" s="337" t="s">
        <v>718</v>
      </c>
      <c r="AC2621" s="337" t="s">
        <v>13958</v>
      </c>
    </row>
    <row r="2622" spans="1:29" ht="15.8" x14ac:dyDescent="0.25">
      <c r="A2622" s="337" t="s">
        <v>1723</v>
      </c>
      <c r="B2622" s="337" t="s">
        <v>8419</v>
      </c>
      <c r="C2622" s="337" t="s">
        <v>1821</v>
      </c>
      <c r="D2622" s="337" t="s">
        <v>449</v>
      </c>
      <c r="E2622" s="337" t="s">
        <v>8420</v>
      </c>
      <c r="F2622" s="338">
        <v>43471</v>
      </c>
      <c r="G2622" s="337" t="s">
        <v>7140</v>
      </c>
      <c r="H2622" s="338">
        <v>43521</v>
      </c>
      <c r="I2622" s="337" t="s">
        <v>19695</v>
      </c>
      <c r="J2622" s="337" t="s">
        <v>16</v>
      </c>
      <c r="K2622" s="337" t="s">
        <v>19695</v>
      </c>
      <c r="L2622" s="337" t="s">
        <v>19695</v>
      </c>
      <c r="M2622" s="337" t="s">
        <v>19695</v>
      </c>
      <c r="N2622" s="337" t="s">
        <v>19695</v>
      </c>
      <c r="O2622" s="337" t="s">
        <v>19695</v>
      </c>
      <c r="P2622" s="337" t="s">
        <v>19695</v>
      </c>
      <c r="Q2622" s="337" t="s">
        <v>19695</v>
      </c>
      <c r="R2622" s="337" t="s">
        <v>98</v>
      </c>
      <c r="S2622" s="337" t="s">
        <v>1166</v>
      </c>
      <c r="T2622" s="337" t="s">
        <v>1554</v>
      </c>
      <c r="U2622" s="337" t="s">
        <v>8411</v>
      </c>
      <c r="V2622" s="337">
        <v>8</v>
      </c>
      <c r="W2622" s="337" t="s">
        <v>19695</v>
      </c>
      <c r="X2622" s="337" t="s">
        <v>19695</v>
      </c>
      <c r="Y2622" s="337" t="s">
        <v>19695</v>
      </c>
      <c r="Z2622" s="337" t="s">
        <v>1753</v>
      </c>
      <c r="AA2622" s="337" t="s">
        <v>717</v>
      </c>
      <c r="AB2622" s="337" t="s">
        <v>718</v>
      </c>
      <c r="AC2622" s="337" t="s">
        <v>13958</v>
      </c>
    </row>
    <row r="2623" spans="1:29" ht="15.8" x14ac:dyDescent="0.25">
      <c r="A2623" s="337" t="s">
        <v>1723</v>
      </c>
      <c r="B2623" s="337" t="s">
        <v>8410</v>
      </c>
      <c r="C2623" s="337" t="s">
        <v>1725</v>
      </c>
      <c r="D2623" s="337" t="s">
        <v>1735</v>
      </c>
      <c r="E2623" s="337" t="s">
        <v>7140</v>
      </c>
      <c r="F2623" s="338">
        <v>43521</v>
      </c>
      <c r="G2623" s="337" t="s">
        <v>7140</v>
      </c>
      <c r="H2623" s="338">
        <v>43521</v>
      </c>
      <c r="I2623" s="337" t="s">
        <v>19695</v>
      </c>
      <c r="J2623" s="337" t="s">
        <v>16</v>
      </c>
      <c r="K2623" s="337" t="s">
        <v>19695</v>
      </c>
      <c r="L2623" s="337" t="s">
        <v>19695</v>
      </c>
      <c r="M2623" s="337" t="s">
        <v>19695</v>
      </c>
      <c r="N2623" s="337" t="s">
        <v>19695</v>
      </c>
      <c r="O2623" s="337" t="s">
        <v>19695</v>
      </c>
      <c r="P2623" s="337" t="s">
        <v>19695</v>
      </c>
      <c r="Q2623" s="337" t="s">
        <v>19695</v>
      </c>
      <c r="R2623" s="337" t="s">
        <v>98</v>
      </c>
      <c r="S2623" s="337" t="s">
        <v>121</v>
      </c>
      <c r="T2623" s="337" t="s">
        <v>1689</v>
      </c>
      <c r="U2623" s="337" t="s">
        <v>8411</v>
      </c>
      <c r="V2623" s="337">
        <v>8</v>
      </c>
      <c r="W2623" s="337" t="s">
        <v>19695</v>
      </c>
      <c r="X2623" s="337" t="s">
        <v>19695</v>
      </c>
      <c r="Y2623" s="337" t="s">
        <v>19695</v>
      </c>
      <c r="Z2623" s="337" t="s">
        <v>1753</v>
      </c>
      <c r="AA2623" s="337" t="s">
        <v>717</v>
      </c>
      <c r="AB2623" s="337" t="s">
        <v>718</v>
      </c>
      <c r="AC2623" s="337" t="s">
        <v>13958</v>
      </c>
    </row>
    <row r="2624" spans="1:29" ht="15.8" x14ac:dyDescent="0.25">
      <c r="A2624" s="337" t="s">
        <v>1723</v>
      </c>
      <c r="B2624" s="337" t="s">
        <v>7323</v>
      </c>
      <c r="C2624" s="337" t="s">
        <v>1821</v>
      </c>
      <c r="D2624" s="337" t="s">
        <v>449</v>
      </c>
      <c r="E2624" s="337" t="s">
        <v>7324</v>
      </c>
      <c r="F2624" s="338">
        <v>43496</v>
      </c>
      <c r="G2624" s="337" t="s">
        <v>7140</v>
      </c>
      <c r="H2624" s="338">
        <v>43521</v>
      </c>
      <c r="I2624" s="337" t="s">
        <v>19695</v>
      </c>
      <c r="J2624" s="337" t="s">
        <v>16</v>
      </c>
      <c r="K2624" s="337" t="s">
        <v>19695</v>
      </c>
      <c r="L2624" s="337" t="s">
        <v>19695</v>
      </c>
      <c r="M2624" s="337" t="s">
        <v>19695</v>
      </c>
      <c r="N2624" s="337" t="s">
        <v>19695</v>
      </c>
      <c r="O2624" s="337" t="s">
        <v>19695</v>
      </c>
      <c r="P2624" s="337" t="s">
        <v>19695</v>
      </c>
      <c r="Q2624" s="337" t="s">
        <v>19695</v>
      </c>
      <c r="R2624" s="337" t="s">
        <v>52</v>
      </c>
      <c r="S2624" s="337" t="s">
        <v>430</v>
      </c>
      <c r="T2624" s="337" t="s">
        <v>7325</v>
      </c>
      <c r="U2624" s="337" t="s">
        <v>432</v>
      </c>
      <c r="V2624" s="337">
        <v>12</v>
      </c>
      <c r="W2624" s="337" t="s">
        <v>19695</v>
      </c>
      <c r="X2624" s="337" t="s">
        <v>19695</v>
      </c>
      <c r="Y2624" s="337" t="s">
        <v>19695</v>
      </c>
      <c r="Z2624" s="337" t="s">
        <v>1753</v>
      </c>
      <c r="AA2624" s="337" t="s">
        <v>735</v>
      </c>
      <c r="AB2624" s="337" t="s">
        <v>718</v>
      </c>
      <c r="AC2624" s="337" t="s">
        <v>15291</v>
      </c>
    </row>
    <row r="2625" spans="1:29" ht="15.8" x14ac:dyDescent="0.25">
      <c r="A2625" s="337" t="s">
        <v>1723</v>
      </c>
      <c r="B2625" s="337" t="s">
        <v>10348</v>
      </c>
      <c r="C2625" s="337" t="s">
        <v>1788</v>
      </c>
      <c r="D2625" s="337" t="s">
        <v>1789</v>
      </c>
      <c r="E2625" s="337" t="s">
        <v>4491</v>
      </c>
      <c r="F2625" s="338">
        <v>43327</v>
      </c>
      <c r="G2625" s="337" t="s">
        <v>7140</v>
      </c>
      <c r="H2625" s="338">
        <v>43521</v>
      </c>
      <c r="I2625" s="337" t="s">
        <v>19695</v>
      </c>
      <c r="J2625" s="337" t="s">
        <v>1838</v>
      </c>
      <c r="K2625" s="337" t="s">
        <v>19695</v>
      </c>
      <c r="L2625" s="337" t="s">
        <v>19695</v>
      </c>
      <c r="M2625" s="337" t="s">
        <v>19695</v>
      </c>
      <c r="N2625" s="337" t="s">
        <v>19695</v>
      </c>
      <c r="O2625" s="337" t="s">
        <v>19695</v>
      </c>
      <c r="P2625" s="337" t="s">
        <v>19695</v>
      </c>
      <c r="Q2625" s="337" t="s">
        <v>19695</v>
      </c>
      <c r="R2625" s="337" t="s">
        <v>75</v>
      </c>
      <c r="S2625" s="337" t="s">
        <v>83</v>
      </c>
      <c r="T2625" s="337" t="s">
        <v>83</v>
      </c>
      <c r="U2625" s="337" t="s">
        <v>10349</v>
      </c>
      <c r="V2625" s="337">
        <v>24</v>
      </c>
      <c r="W2625" s="337" t="s">
        <v>19695</v>
      </c>
      <c r="X2625" s="337" t="s">
        <v>19695</v>
      </c>
      <c r="Y2625" s="337" t="s">
        <v>19695</v>
      </c>
      <c r="Z2625" s="337" t="s">
        <v>1753</v>
      </c>
      <c r="AA2625" s="337" t="s">
        <v>717</v>
      </c>
      <c r="AB2625" s="337" t="s">
        <v>718</v>
      </c>
      <c r="AC2625" s="337" t="s">
        <v>14050</v>
      </c>
    </row>
    <row r="2626" spans="1:29" ht="15.8" x14ac:dyDescent="0.25">
      <c r="A2626" s="337" t="s">
        <v>1723</v>
      </c>
      <c r="B2626" s="337" t="s">
        <v>7341</v>
      </c>
      <c r="C2626" s="337" t="s">
        <v>1821</v>
      </c>
      <c r="D2626" s="337" t="s">
        <v>449</v>
      </c>
      <c r="E2626" s="337" t="s">
        <v>7342</v>
      </c>
      <c r="F2626" s="338">
        <v>43461</v>
      </c>
      <c r="G2626" s="337" t="s">
        <v>7317</v>
      </c>
      <c r="H2626" s="338">
        <v>43520</v>
      </c>
      <c r="I2626" s="337" t="s">
        <v>19695</v>
      </c>
      <c r="J2626" s="337" t="s">
        <v>16</v>
      </c>
      <c r="K2626" s="337" t="s">
        <v>19695</v>
      </c>
      <c r="L2626" s="337" t="s">
        <v>19695</v>
      </c>
      <c r="M2626" s="337" t="s">
        <v>19695</v>
      </c>
      <c r="N2626" s="337" t="s">
        <v>19695</v>
      </c>
      <c r="O2626" s="337" t="s">
        <v>19695</v>
      </c>
      <c r="P2626" s="337" t="s">
        <v>19695</v>
      </c>
      <c r="Q2626" s="337" t="s">
        <v>19695</v>
      </c>
      <c r="R2626" s="337" t="s">
        <v>52</v>
      </c>
      <c r="S2626" s="337" t="s">
        <v>430</v>
      </c>
      <c r="T2626" s="337" t="s">
        <v>7325</v>
      </c>
      <c r="U2626" s="337" t="s">
        <v>7343</v>
      </c>
      <c r="V2626" s="337">
        <v>8</v>
      </c>
      <c r="W2626" s="337" t="s">
        <v>19695</v>
      </c>
      <c r="X2626" s="337" t="s">
        <v>19695</v>
      </c>
      <c r="Y2626" s="337" t="s">
        <v>19695</v>
      </c>
      <c r="Z2626" s="337" t="s">
        <v>1753</v>
      </c>
      <c r="AA2626" s="337" t="s">
        <v>735</v>
      </c>
      <c r="AB2626" s="337" t="s">
        <v>718</v>
      </c>
      <c r="AC2626" s="337" t="s">
        <v>13957</v>
      </c>
    </row>
    <row r="2627" spans="1:29" ht="15.8" x14ac:dyDescent="0.25">
      <c r="A2627" s="337" t="s">
        <v>1723</v>
      </c>
      <c r="B2627" s="337" t="s">
        <v>7339</v>
      </c>
      <c r="C2627" s="337" t="s">
        <v>1821</v>
      </c>
      <c r="D2627" s="337" t="s">
        <v>449</v>
      </c>
      <c r="E2627" s="337" t="s">
        <v>1404</v>
      </c>
      <c r="F2627" s="338">
        <v>43454</v>
      </c>
      <c r="G2627" s="337" t="s">
        <v>7317</v>
      </c>
      <c r="H2627" s="338">
        <v>43520</v>
      </c>
      <c r="I2627" s="337" t="s">
        <v>19695</v>
      </c>
      <c r="J2627" s="337" t="s">
        <v>36</v>
      </c>
      <c r="K2627" s="337" t="s">
        <v>19695</v>
      </c>
      <c r="L2627" s="337" t="s">
        <v>19695</v>
      </c>
      <c r="M2627" s="337" t="s">
        <v>19695</v>
      </c>
      <c r="N2627" s="337" t="s">
        <v>19695</v>
      </c>
      <c r="O2627" s="337" t="s">
        <v>19695</v>
      </c>
      <c r="P2627" s="337" t="s">
        <v>19695</v>
      </c>
      <c r="Q2627" s="337" t="s">
        <v>19695</v>
      </c>
      <c r="R2627" s="337" t="s">
        <v>52</v>
      </c>
      <c r="S2627" s="337" t="s">
        <v>430</v>
      </c>
      <c r="T2627" s="337" t="s">
        <v>1826</v>
      </c>
      <c r="U2627" s="337" t="s">
        <v>7340</v>
      </c>
      <c r="V2627" s="337">
        <v>8</v>
      </c>
      <c r="W2627" s="337" t="s">
        <v>19695</v>
      </c>
      <c r="X2627" s="337" t="s">
        <v>19695</v>
      </c>
      <c r="Y2627" s="337" t="s">
        <v>19695</v>
      </c>
      <c r="Z2627" s="337" t="s">
        <v>1753</v>
      </c>
      <c r="AA2627" s="337" t="s">
        <v>735</v>
      </c>
      <c r="AB2627" s="337" t="s">
        <v>718</v>
      </c>
      <c r="AC2627" s="337" t="s">
        <v>13957</v>
      </c>
    </row>
    <row r="2628" spans="1:29" ht="15.8" x14ac:dyDescent="0.25">
      <c r="A2628" s="337" t="s">
        <v>1723</v>
      </c>
      <c r="B2628" s="337" t="s">
        <v>7909</v>
      </c>
      <c r="C2628" s="337" t="s">
        <v>1821</v>
      </c>
      <c r="D2628" s="337" t="s">
        <v>449</v>
      </c>
      <c r="E2628" s="337" t="s">
        <v>6965</v>
      </c>
      <c r="F2628" s="338">
        <v>43485</v>
      </c>
      <c r="G2628" s="337" t="s">
        <v>7317</v>
      </c>
      <c r="H2628" s="338">
        <v>43520</v>
      </c>
      <c r="I2628" s="337" t="s">
        <v>19695</v>
      </c>
      <c r="J2628" s="337" t="s">
        <v>36</v>
      </c>
      <c r="K2628" s="337" t="s">
        <v>19695</v>
      </c>
      <c r="L2628" s="337" t="s">
        <v>19695</v>
      </c>
      <c r="M2628" s="337" t="s">
        <v>19695</v>
      </c>
      <c r="N2628" s="337" t="s">
        <v>19695</v>
      </c>
      <c r="O2628" s="337" t="s">
        <v>19695</v>
      </c>
      <c r="P2628" s="337" t="s">
        <v>19695</v>
      </c>
      <c r="Q2628" s="337" t="s">
        <v>19695</v>
      </c>
      <c r="R2628" s="337" t="s">
        <v>52</v>
      </c>
      <c r="S2628" s="337" t="s">
        <v>93</v>
      </c>
      <c r="T2628" s="337" t="s">
        <v>2189</v>
      </c>
      <c r="U2628" s="337" t="s">
        <v>7289</v>
      </c>
      <c r="V2628" s="337">
        <v>8</v>
      </c>
      <c r="W2628" s="337" t="s">
        <v>19695</v>
      </c>
      <c r="X2628" s="337" t="s">
        <v>19695</v>
      </c>
      <c r="Y2628" s="337" t="s">
        <v>19695</v>
      </c>
      <c r="Z2628" s="337" t="s">
        <v>1753</v>
      </c>
      <c r="AA2628" s="337" t="s">
        <v>735</v>
      </c>
      <c r="AB2628" s="337" t="s">
        <v>718</v>
      </c>
      <c r="AC2628" s="337" t="s">
        <v>15504</v>
      </c>
    </row>
    <row r="2629" spans="1:29" ht="15.8" x14ac:dyDescent="0.25">
      <c r="A2629" s="337" t="s">
        <v>1723</v>
      </c>
      <c r="B2629" s="337" t="s">
        <v>7316</v>
      </c>
      <c r="C2629" s="337" t="s">
        <v>1821</v>
      </c>
      <c r="D2629" s="337" t="s">
        <v>449</v>
      </c>
      <c r="E2629" s="337" t="s">
        <v>7252</v>
      </c>
      <c r="F2629" s="338">
        <v>43470</v>
      </c>
      <c r="G2629" s="337" t="s">
        <v>7317</v>
      </c>
      <c r="H2629" s="338">
        <v>43520</v>
      </c>
      <c r="I2629" s="337" t="s">
        <v>19695</v>
      </c>
      <c r="J2629" s="337" t="s">
        <v>36</v>
      </c>
      <c r="K2629" s="337" t="s">
        <v>19695</v>
      </c>
      <c r="L2629" s="337" t="s">
        <v>19695</v>
      </c>
      <c r="M2629" s="337" t="s">
        <v>19695</v>
      </c>
      <c r="N2629" s="337" t="s">
        <v>19695</v>
      </c>
      <c r="O2629" s="337" t="s">
        <v>19695</v>
      </c>
      <c r="P2629" s="337" t="s">
        <v>19695</v>
      </c>
      <c r="Q2629" s="337" t="s">
        <v>19695</v>
      </c>
      <c r="R2629" s="337" t="s">
        <v>52</v>
      </c>
      <c r="S2629" s="337" t="s">
        <v>52</v>
      </c>
      <c r="T2629" s="337" t="s">
        <v>7318</v>
      </c>
      <c r="U2629" s="337" t="s">
        <v>6374</v>
      </c>
      <c r="V2629" s="337">
        <v>6</v>
      </c>
      <c r="W2629" s="337" t="s">
        <v>19695</v>
      </c>
      <c r="X2629" s="337" t="s">
        <v>19695</v>
      </c>
      <c r="Y2629" s="337" t="s">
        <v>19695</v>
      </c>
      <c r="Z2629" s="337" t="s">
        <v>1753</v>
      </c>
      <c r="AA2629" s="337" t="s">
        <v>735</v>
      </c>
      <c r="AB2629" s="337" t="s">
        <v>718</v>
      </c>
      <c r="AC2629" s="337" t="s">
        <v>13977</v>
      </c>
    </row>
    <row r="2630" spans="1:29" ht="15.8" x14ac:dyDescent="0.25">
      <c r="A2630" s="337" t="s">
        <v>1723</v>
      </c>
      <c r="B2630" s="337" t="s">
        <v>8439</v>
      </c>
      <c r="C2630" s="337" t="s">
        <v>1821</v>
      </c>
      <c r="D2630" s="337" t="s">
        <v>449</v>
      </c>
      <c r="E2630" s="337" t="s">
        <v>7426</v>
      </c>
      <c r="F2630" s="338">
        <v>43487</v>
      </c>
      <c r="G2630" s="337" t="s">
        <v>8440</v>
      </c>
      <c r="H2630" s="338">
        <v>43519</v>
      </c>
      <c r="I2630" s="337" t="s">
        <v>19695</v>
      </c>
      <c r="J2630" s="337" t="s">
        <v>36</v>
      </c>
      <c r="K2630" s="337" t="s">
        <v>19695</v>
      </c>
      <c r="L2630" s="337" t="s">
        <v>19695</v>
      </c>
      <c r="M2630" s="337" t="s">
        <v>19695</v>
      </c>
      <c r="N2630" s="337" t="s">
        <v>19695</v>
      </c>
      <c r="O2630" s="337" t="s">
        <v>19695</v>
      </c>
      <c r="P2630" s="337" t="s">
        <v>19695</v>
      </c>
      <c r="Q2630" s="337" t="s">
        <v>19695</v>
      </c>
      <c r="R2630" s="337" t="s">
        <v>1225</v>
      </c>
      <c r="S2630" s="337" t="s">
        <v>100</v>
      </c>
      <c r="T2630" s="337" t="s">
        <v>5844</v>
      </c>
      <c r="U2630" s="337" t="s">
        <v>5844</v>
      </c>
      <c r="V2630" s="337">
        <v>8</v>
      </c>
      <c r="W2630" s="337" t="s">
        <v>19695</v>
      </c>
      <c r="X2630" s="337" t="s">
        <v>19695</v>
      </c>
      <c r="Y2630" s="337" t="s">
        <v>19695</v>
      </c>
      <c r="Z2630" s="337" t="s">
        <v>1728</v>
      </c>
      <c r="AA2630" s="337" t="s">
        <v>735</v>
      </c>
      <c r="AB2630" s="337" t="s">
        <v>718</v>
      </c>
      <c r="AC2630" s="337" t="s">
        <v>13968</v>
      </c>
    </row>
    <row r="2631" spans="1:29" ht="15.8" x14ac:dyDescent="0.25">
      <c r="A2631" s="337" t="s">
        <v>1723</v>
      </c>
      <c r="B2631" s="337" t="s">
        <v>9652</v>
      </c>
      <c r="C2631" s="337" t="s">
        <v>1821</v>
      </c>
      <c r="D2631" s="337" t="s">
        <v>449</v>
      </c>
      <c r="E2631" s="337" t="s">
        <v>7502</v>
      </c>
      <c r="F2631" s="338">
        <v>43483</v>
      </c>
      <c r="G2631" s="337" t="s">
        <v>8440</v>
      </c>
      <c r="H2631" s="338">
        <v>43519</v>
      </c>
      <c r="I2631" s="337" t="s">
        <v>19695</v>
      </c>
      <c r="J2631" s="337" t="s">
        <v>16</v>
      </c>
      <c r="K2631" s="337" t="s">
        <v>19695</v>
      </c>
      <c r="L2631" s="337" t="s">
        <v>19695</v>
      </c>
      <c r="M2631" s="337" t="s">
        <v>19695</v>
      </c>
      <c r="N2631" s="337" t="s">
        <v>19695</v>
      </c>
      <c r="O2631" s="337" t="s">
        <v>19695</v>
      </c>
      <c r="P2631" s="337" t="s">
        <v>19695</v>
      </c>
      <c r="Q2631" s="337" t="s">
        <v>19695</v>
      </c>
      <c r="R2631" s="337" t="s">
        <v>52</v>
      </c>
      <c r="S2631" s="337" t="s">
        <v>53</v>
      </c>
      <c r="T2631" s="337" t="s">
        <v>126</v>
      </c>
      <c r="U2631" s="337" t="s">
        <v>9653</v>
      </c>
      <c r="V2631" s="337">
        <v>6</v>
      </c>
      <c r="W2631" s="337" t="s">
        <v>19695</v>
      </c>
      <c r="X2631" s="337" t="s">
        <v>19695</v>
      </c>
      <c r="Y2631" s="337" t="s">
        <v>19695</v>
      </c>
      <c r="Z2631" s="337" t="s">
        <v>1728</v>
      </c>
      <c r="AA2631" s="337" t="s">
        <v>735</v>
      </c>
      <c r="AB2631" s="337" t="s">
        <v>718</v>
      </c>
      <c r="AC2631" s="337" t="s">
        <v>14101</v>
      </c>
    </row>
    <row r="2632" spans="1:29" ht="15.8" x14ac:dyDescent="0.25">
      <c r="A2632" s="337" t="s">
        <v>1723</v>
      </c>
      <c r="B2632" s="337" t="s">
        <v>9212</v>
      </c>
      <c r="C2632" s="337" t="s">
        <v>1821</v>
      </c>
      <c r="D2632" s="337" t="s">
        <v>449</v>
      </c>
      <c r="E2632" s="337" t="s">
        <v>8134</v>
      </c>
      <c r="F2632" s="338">
        <v>43414</v>
      </c>
      <c r="G2632" s="337" t="s">
        <v>8540</v>
      </c>
      <c r="H2632" s="338">
        <v>43518</v>
      </c>
      <c r="I2632" s="337" t="s">
        <v>19695</v>
      </c>
      <c r="J2632" s="337" t="s">
        <v>16</v>
      </c>
      <c r="K2632" s="337" t="s">
        <v>19695</v>
      </c>
      <c r="L2632" s="337" t="s">
        <v>19695</v>
      </c>
      <c r="M2632" s="337" t="s">
        <v>19695</v>
      </c>
      <c r="N2632" s="337" t="s">
        <v>19695</v>
      </c>
      <c r="O2632" s="337" t="s">
        <v>19695</v>
      </c>
      <c r="P2632" s="337" t="s">
        <v>19695</v>
      </c>
      <c r="Q2632" s="337" t="s">
        <v>19695</v>
      </c>
      <c r="R2632" s="337" t="s">
        <v>81</v>
      </c>
      <c r="S2632" s="337" t="s">
        <v>1400</v>
      </c>
      <c r="T2632" s="337" t="s">
        <v>9213</v>
      </c>
      <c r="U2632" s="337" t="s">
        <v>9213</v>
      </c>
      <c r="V2632" s="337">
        <v>24</v>
      </c>
      <c r="W2632" s="337" t="s">
        <v>19695</v>
      </c>
      <c r="X2632" s="337" t="s">
        <v>19695</v>
      </c>
      <c r="Y2632" s="337" t="s">
        <v>19695</v>
      </c>
      <c r="Z2632" s="337" t="s">
        <v>1728</v>
      </c>
      <c r="AA2632" s="337" t="s">
        <v>717</v>
      </c>
      <c r="AB2632" s="337" t="s">
        <v>718</v>
      </c>
      <c r="AC2632" s="337" t="s">
        <v>13956</v>
      </c>
    </row>
    <row r="2633" spans="1:29" ht="15.8" x14ac:dyDescent="0.25">
      <c r="A2633" s="337" t="s">
        <v>1723</v>
      </c>
      <c r="B2633" s="337" t="s">
        <v>9214</v>
      </c>
      <c r="C2633" s="337" t="s">
        <v>1821</v>
      </c>
      <c r="D2633" s="337" t="s">
        <v>449</v>
      </c>
      <c r="E2633" s="337" t="s">
        <v>7342</v>
      </c>
      <c r="F2633" s="338">
        <v>43461</v>
      </c>
      <c r="G2633" s="337" t="s">
        <v>8540</v>
      </c>
      <c r="H2633" s="338">
        <v>43518</v>
      </c>
      <c r="I2633" s="337" t="s">
        <v>19695</v>
      </c>
      <c r="J2633" s="337" t="s">
        <v>36</v>
      </c>
      <c r="K2633" s="337" t="s">
        <v>19695</v>
      </c>
      <c r="L2633" s="337" t="s">
        <v>19695</v>
      </c>
      <c r="M2633" s="337" t="s">
        <v>19695</v>
      </c>
      <c r="N2633" s="337" t="s">
        <v>19695</v>
      </c>
      <c r="O2633" s="337" t="s">
        <v>19695</v>
      </c>
      <c r="P2633" s="337" t="s">
        <v>19695</v>
      </c>
      <c r="Q2633" s="337" t="s">
        <v>19695</v>
      </c>
      <c r="R2633" s="337" t="s">
        <v>81</v>
      </c>
      <c r="S2633" s="337" t="s">
        <v>1400</v>
      </c>
      <c r="T2633" s="337" t="s">
        <v>8155</v>
      </c>
      <c r="U2633" s="337" t="s">
        <v>8155</v>
      </c>
      <c r="V2633" s="337">
        <v>12</v>
      </c>
      <c r="W2633" s="337" t="s">
        <v>19695</v>
      </c>
      <c r="X2633" s="337" t="s">
        <v>19695</v>
      </c>
      <c r="Y2633" s="337" t="s">
        <v>19695</v>
      </c>
      <c r="Z2633" s="337" t="s">
        <v>1728</v>
      </c>
      <c r="AA2633" s="337" t="s">
        <v>735</v>
      </c>
      <c r="AB2633" s="337" t="s">
        <v>718</v>
      </c>
      <c r="AC2633" s="337" t="s">
        <v>13956</v>
      </c>
    </row>
    <row r="2634" spans="1:29" ht="15.8" x14ac:dyDescent="0.25">
      <c r="A2634" s="337" t="s">
        <v>1723</v>
      </c>
      <c r="B2634" s="337" t="s">
        <v>11273</v>
      </c>
      <c r="C2634" s="337" t="s">
        <v>1821</v>
      </c>
      <c r="D2634" s="337" t="s">
        <v>449</v>
      </c>
      <c r="E2634" s="337" t="s">
        <v>7244</v>
      </c>
      <c r="F2634" s="338">
        <v>43468</v>
      </c>
      <c r="G2634" s="337" t="s">
        <v>8540</v>
      </c>
      <c r="H2634" s="338">
        <v>43518</v>
      </c>
      <c r="I2634" s="337" t="s">
        <v>19695</v>
      </c>
      <c r="J2634" s="337" t="s">
        <v>16</v>
      </c>
      <c r="K2634" s="337" t="s">
        <v>19695</v>
      </c>
      <c r="L2634" s="337" t="s">
        <v>19695</v>
      </c>
      <c r="M2634" s="337" t="s">
        <v>19695</v>
      </c>
      <c r="N2634" s="337" t="s">
        <v>19695</v>
      </c>
      <c r="O2634" s="337" t="s">
        <v>19695</v>
      </c>
      <c r="P2634" s="337" t="s">
        <v>19695</v>
      </c>
      <c r="Q2634" s="337" t="s">
        <v>19695</v>
      </c>
      <c r="R2634" s="337" t="s">
        <v>35</v>
      </c>
      <c r="S2634" s="337" t="s">
        <v>77</v>
      </c>
      <c r="T2634" s="337" t="s">
        <v>1029</v>
      </c>
      <c r="U2634" s="337" t="s">
        <v>11274</v>
      </c>
      <c r="V2634" s="337">
        <v>4</v>
      </c>
      <c r="W2634" s="337" t="s">
        <v>19695</v>
      </c>
      <c r="X2634" s="337" t="s">
        <v>19695</v>
      </c>
      <c r="Y2634" s="337" t="s">
        <v>19695</v>
      </c>
      <c r="Z2634" s="337" t="s">
        <v>1745</v>
      </c>
      <c r="AA2634" s="337" t="s">
        <v>761</v>
      </c>
      <c r="AB2634" s="337" t="s">
        <v>762</v>
      </c>
      <c r="AC2634" s="337" t="s">
        <v>13956</v>
      </c>
    </row>
    <row r="2635" spans="1:29" ht="15.8" x14ac:dyDescent="0.25">
      <c r="A2635" s="337" t="s">
        <v>1723</v>
      </c>
      <c r="B2635" s="337" t="s">
        <v>8939</v>
      </c>
      <c r="C2635" s="337" t="s">
        <v>1821</v>
      </c>
      <c r="D2635" s="337" t="s">
        <v>449</v>
      </c>
      <c r="E2635" s="337" t="s">
        <v>1302</v>
      </c>
      <c r="F2635" s="338">
        <v>43475</v>
      </c>
      <c r="G2635" s="337" t="s">
        <v>8540</v>
      </c>
      <c r="H2635" s="338">
        <v>43518</v>
      </c>
      <c r="I2635" s="337" t="s">
        <v>19695</v>
      </c>
      <c r="J2635" s="337" t="s">
        <v>16</v>
      </c>
      <c r="K2635" s="337" t="s">
        <v>19695</v>
      </c>
      <c r="L2635" s="337" t="s">
        <v>19695</v>
      </c>
      <c r="M2635" s="337" t="s">
        <v>19695</v>
      </c>
      <c r="N2635" s="337" t="s">
        <v>19695</v>
      </c>
      <c r="O2635" s="337" t="s">
        <v>19695</v>
      </c>
      <c r="P2635" s="337" t="s">
        <v>19695</v>
      </c>
      <c r="Q2635" s="337" t="s">
        <v>19695</v>
      </c>
      <c r="R2635" s="337" t="s">
        <v>15</v>
      </c>
      <c r="S2635" s="337" t="s">
        <v>1203</v>
      </c>
      <c r="T2635" s="337" t="s">
        <v>1203</v>
      </c>
      <c r="U2635" s="337" t="s">
        <v>1666</v>
      </c>
      <c r="V2635" s="337">
        <v>8</v>
      </c>
      <c r="W2635" s="337" t="s">
        <v>19695</v>
      </c>
      <c r="X2635" s="337" t="s">
        <v>19695</v>
      </c>
      <c r="Y2635" s="337" t="s">
        <v>19695</v>
      </c>
      <c r="Z2635" s="337" t="s">
        <v>1753</v>
      </c>
      <c r="AA2635" s="337" t="s">
        <v>717</v>
      </c>
      <c r="AB2635" s="337" t="s">
        <v>718</v>
      </c>
      <c r="AC2635" s="337" t="s">
        <v>13956</v>
      </c>
    </row>
    <row r="2636" spans="1:29" ht="15.8" x14ac:dyDescent="0.25">
      <c r="A2636" s="337" t="s">
        <v>1723</v>
      </c>
      <c r="B2636" s="337" t="s">
        <v>8539</v>
      </c>
      <c r="C2636" s="337" t="s">
        <v>1821</v>
      </c>
      <c r="D2636" s="337" t="s">
        <v>449</v>
      </c>
      <c r="E2636" s="337" t="s">
        <v>7244</v>
      </c>
      <c r="F2636" s="338">
        <v>43468</v>
      </c>
      <c r="G2636" s="337" t="s">
        <v>8540</v>
      </c>
      <c r="H2636" s="338">
        <v>43518</v>
      </c>
      <c r="I2636" s="337" t="s">
        <v>19695</v>
      </c>
      <c r="J2636" s="337" t="s">
        <v>16</v>
      </c>
      <c r="K2636" s="337" t="s">
        <v>19695</v>
      </c>
      <c r="L2636" s="337" t="s">
        <v>19695</v>
      </c>
      <c r="M2636" s="337" t="s">
        <v>19695</v>
      </c>
      <c r="N2636" s="337" t="s">
        <v>19695</v>
      </c>
      <c r="O2636" s="337" t="s">
        <v>19695</v>
      </c>
      <c r="P2636" s="337" t="s">
        <v>19695</v>
      </c>
      <c r="Q2636" s="337" t="s">
        <v>19695</v>
      </c>
      <c r="R2636" s="337" t="s">
        <v>52</v>
      </c>
      <c r="S2636" s="337" t="s">
        <v>2081</v>
      </c>
      <c r="T2636" s="337" t="s">
        <v>2546</v>
      </c>
      <c r="U2636" s="337" t="s">
        <v>2547</v>
      </c>
      <c r="V2636" s="337">
        <v>10</v>
      </c>
      <c r="W2636" s="337" t="s">
        <v>19695</v>
      </c>
      <c r="X2636" s="337" t="s">
        <v>19695</v>
      </c>
      <c r="Y2636" s="337" t="s">
        <v>19695</v>
      </c>
      <c r="Z2636" s="337" t="s">
        <v>1753</v>
      </c>
      <c r="AA2636" s="337" t="s">
        <v>717</v>
      </c>
      <c r="AB2636" s="337" t="s">
        <v>718</v>
      </c>
      <c r="AC2636" s="337" t="s">
        <v>13956</v>
      </c>
    </row>
    <row r="2637" spans="1:29" ht="15.8" x14ac:dyDescent="0.25">
      <c r="A2637" s="337" t="s">
        <v>1723</v>
      </c>
      <c r="B2637" s="337" t="s">
        <v>9210</v>
      </c>
      <c r="C2637" s="337" t="s">
        <v>1821</v>
      </c>
      <c r="D2637" s="337" t="s">
        <v>449</v>
      </c>
      <c r="E2637" s="337" t="s">
        <v>7249</v>
      </c>
      <c r="F2637" s="338">
        <v>43482</v>
      </c>
      <c r="G2637" s="337" t="s">
        <v>7510</v>
      </c>
      <c r="H2637" s="338">
        <v>43517</v>
      </c>
      <c r="I2637" s="337" t="s">
        <v>19695</v>
      </c>
      <c r="J2637" s="337" t="s">
        <v>36</v>
      </c>
      <c r="K2637" s="337" t="s">
        <v>19695</v>
      </c>
      <c r="L2637" s="337" t="s">
        <v>19695</v>
      </c>
      <c r="M2637" s="337" t="s">
        <v>19695</v>
      </c>
      <c r="N2637" s="337" t="s">
        <v>19695</v>
      </c>
      <c r="O2637" s="337" t="s">
        <v>19695</v>
      </c>
      <c r="P2637" s="337" t="s">
        <v>19695</v>
      </c>
      <c r="Q2637" s="337" t="s">
        <v>19695</v>
      </c>
      <c r="R2637" s="337" t="s">
        <v>2803</v>
      </c>
      <c r="S2637" s="337" t="s">
        <v>3771</v>
      </c>
      <c r="T2637" s="337" t="s">
        <v>2803</v>
      </c>
      <c r="U2637" s="337" t="s">
        <v>9211</v>
      </c>
      <c r="V2637" s="337">
        <v>12</v>
      </c>
      <c r="W2637" s="337" t="s">
        <v>19695</v>
      </c>
      <c r="X2637" s="337" t="s">
        <v>19695</v>
      </c>
      <c r="Y2637" s="337" t="s">
        <v>19695</v>
      </c>
      <c r="Z2637" s="337" t="s">
        <v>1728</v>
      </c>
      <c r="AA2637" s="337" t="s">
        <v>735</v>
      </c>
      <c r="AB2637" s="337" t="s">
        <v>718</v>
      </c>
      <c r="AC2637" s="337" t="s">
        <v>13955</v>
      </c>
    </row>
    <row r="2638" spans="1:29" ht="15.8" x14ac:dyDescent="0.25">
      <c r="A2638" s="337" t="s">
        <v>1723</v>
      </c>
      <c r="B2638" s="337" t="s">
        <v>8367</v>
      </c>
      <c r="C2638" s="337" t="s">
        <v>1725</v>
      </c>
      <c r="D2638" s="337" t="s">
        <v>13527</v>
      </c>
      <c r="E2638" s="337" t="s">
        <v>7246</v>
      </c>
      <c r="F2638" s="338">
        <v>43467</v>
      </c>
      <c r="G2638" s="337" t="s">
        <v>7510</v>
      </c>
      <c r="H2638" s="338">
        <v>43517</v>
      </c>
      <c r="I2638" s="337" t="s">
        <v>19695</v>
      </c>
      <c r="J2638" s="337" t="s">
        <v>36</v>
      </c>
      <c r="K2638" s="337" t="s">
        <v>19695</v>
      </c>
      <c r="L2638" s="337" t="s">
        <v>19695</v>
      </c>
      <c r="M2638" s="337" t="s">
        <v>19695</v>
      </c>
      <c r="N2638" s="337" t="s">
        <v>19695</v>
      </c>
      <c r="O2638" s="337" t="s">
        <v>19695</v>
      </c>
      <c r="P2638" s="337" t="s">
        <v>19695</v>
      </c>
      <c r="Q2638" s="337" t="s">
        <v>19695</v>
      </c>
      <c r="R2638" s="337" t="s">
        <v>56</v>
      </c>
      <c r="S2638" s="337" t="s">
        <v>57</v>
      </c>
      <c r="T2638" s="337" t="s">
        <v>1393</v>
      </c>
      <c r="U2638" s="337" t="s">
        <v>757</v>
      </c>
      <c r="V2638" s="337">
        <v>10</v>
      </c>
      <c r="W2638" s="337" t="s">
        <v>19695</v>
      </c>
      <c r="X2638" s="337" t="s">
        <v>19695</v>
      </c>
      <c r="Y2638" s="337" t="s">
        <v>19695</v>
      </c>
      <c r="Z2638" s="337" t="s">
        <v>1753</v>
      </c>
      <c r="AA2638" s="337" t="s">
        <v>717</v>
      </c>
      <c r="AB2638" s="337" t="s">
        <v>718</v>
      </c>
      <c r="AC2638" s="337" t="s">
        <v>15501</v>
      </c>
    </row>
    <row r="2639" spans="1:29" ht="15.8" x14ac:dyDescent="0.25">
      <c r="A2639" s="337" t="s">
        <v>1723</v>
      </c>
      <c r="B2639" s="337" t="s">
        <v>9206</v>
      </c>
      <c r="C2639" s="337" t="s">
        <v>1821</v>
      </c>
      <c r="D2639" s="337" t="s">
        <v>449</v>
      </c>
      <c r="E2639" s="337" t="s">
        <v>7252</v>
      </c>
      <c r="F2639" s="338">
        <v>43470</v>
      </c>
      <c r="G2639" s="337" t="s">
        <v>1320</v>
      </c>
      <c r="H2639" s="338">
        <v>43516</v>
      </c>
      <c r="I2639" s="337" t="s">
        <v>19695</v>
      </c>
      <c r="J2639" s="337" t="s">
        <v>36</v>
      </c>
      <c r="K2639" s="337" t="s">
        <v>19695</v>
      </c>
      <c r="L2639" s="337" t="s">
        <v>19695</v>
      </c>
      <c r="M2639" s="337" t="s">
        <v>19695</v>
      </c>
      <c r="N2639" s="337" t="s">
        <v>19695</v>
      </c>
      <c r="O2639" s="337" t="s">
        <v>19695</v>
      </c>
      <c r="P2639" s="337" t="s">
        <v>19695</v>
      </c>
      <c r="Q2639" s="337" t="s">
        <v>19695</v>
      </c>
      <c r="R2639" s="337" t="s">
        <v>2803</v>
      </c>
      <c r="S2639" s="337" t="s">
        <v>4729</v>
      </c>
      <c r="T2639" s="337" t="s">
        <v>9207</v>
      </c>
      <c r="U2639" s="337" t="s">
        <v>4730</v>
      </c>
      <c r="V2639" s="337">
        <v>8</v>
      </c>
      <c r="W2639" s="337" t="s">
        <v>19695</v>
      </c>
      <c r="X2639" s="337" t="s">
        <v>19695</v>
      </c>
      <c r="Y2639" s="337" t="s">
        <v>19695</v>
      </c>
      <c r="Z2639" s="337" t="s">
        <v>1728</v>
      </c>
      <c r="AA2639" s="337" t="s">
        <v>735</v>
      </c>
      <c r="AB2639" s="337" t="s">
        <v>718</v>
      </c>
      <c r="AC2639" s="337" t="s">
        <v>13954</v>
      </c>
    </row>
    <row r="2640" spans="1:29" ht="15.8" x14ac:dyDescent="0.25">
      <c r="A2640" s="337" t="s">
        <v>1723</v>
      </c>
      <c r="B2640" s="337" t="s">
        <v>1319</v>
      </c>
      <c r="C2640" s="337" t="s">
        <v>1821</v>
      </c>
      <c r="D2640" s="337" t="s">
        <v>449</v>
      </c>
      <c r="E2640" s="337" t="s">
        <v>7244</v>
      </c>
      <c r="F2640" s="338">
        <v>43468</v>
      </c>
      <c r="G2640" s="337" t="s">
        <v>1320</v>
      </c>
      <c r="H2640" s="338">
        <v>43516</v>
      </c>
      <c r="I2640" s="337" t="s">
        <v>19695</v>
      </c>
      <c r="J2640" s="337" t="s">
        <v>16</v>
      </c>
      <c r="K2640" s="337" t="s">
        <v>19695</v>
      </c>
      <c r="L2640" s="337" t="s">
        <v>19695</v>
      </c>
      <c r="M2640" s="337" t="s">
        <v>19695</v>
      </c>
      <c r="N2640" s="337" t="s">
        <v>19695</v>
      </c>
      <c r="O2640" s="337" t="s">
        <v>19695</v>
      </c>
      <c r="P2640" s="337" t="s">
        <v>19695</v>
      </c>
      <c r="Q2640" s="337" t="s">
        <v>19695</v>
      </c>
      <c r="R2640" s="337" t="s">
        <v>52</v>
      </c>
      <c r="S2640" s="337" t="s">
        <v>430</v>
      </c>
      <c r="T2640" s="337" t="s">
        <v>1321</v>
      </c>
      <c r="U2640" s="337" t="s">
        <v>1322</v>
      </c>
      <c r="V2640" s="337">
        <v>8</v>
      </c>
      <c r="W2640" s="337" t="s">
        <v>19695</v>
      </c>
      <c r="X2640" s="337" t="s">
        <v>19695</v>
      </c>
      <c r="Y2640" s="337" t="s">
        <v>19695</v>
      </c>
      <c r="Z2640" s="337" t="s">
        <v>1753</v>
      </c>
      <c r="AA2640" s="337" t="s">
        <v>735</v>
      </c>
      <c r="AB2640" s="337" t="s">
        <v>718</v>
      </c>
      <c r="AC2640" s="337" t="s">
        <v>15291</v>
      </c>
    </row>
    <row r="2641" spans="1:29" ht="16.3" x14ac:dyDescent="0.3">
      <c r="A2641" s="337" t="s">
        <v>1723</v>
      </c>
      <c r="B2641" s="337" t="s">
        <v>9014</v>
      </c>
      <c r="C2641" s="337" t="s">
        <v>1821</v>
      </c>
      <c r="D2641" s="337" t="s">
        <v>449</v>
      </c>
      <c r="E2641" s="337" t="s">
        <v>7893</v>
      </c>
      <c r="F2641" s="338">
        <v>43465</v>
      </c>
      <c r="G2641" s="337" t="s">
        <v>8270</v>
      </c>
      <c r="H2641" s="338">
        <v>43515</v>
      </c>
      <c r="I2641" s="337" t="s">
        <v>19695</v>
      </c>
      <c r="J2641" s="337" t="s">
        <v>36</v>
      </c>
      <c r="K2641" s="337" t="s">
        <v>19695</v>
      </c>
      <c r="L2641" s="337" t="s">
        <v>19695</v>
      </c>
      <c r="M2641" s="337" t="s">
        <v>19695</v>
      </c>
      <c r="N2641" s="337" t="s">
        <v>19695</v>
      </c>
      <c r="O2641" s="337" t="s">
        <v>19695</v>
      </c>
      <c r="P2641" s="337" t="s">
        <v>19695</v>
      </c>
      <c r="Q2641" s="337" t="s">
        <v>19695</v>
      </c>
      <c r="R2641" s="337" t="s">
        <v>56</v>
      </c>
      <c r="S2641" s="337" t="s">
        <v>57</v>
      </c>
      <c r="T2641" s="337" t="s">
        <v>9015</v>
      </c>
      <c r="U2641" s="337" t="s">
        <v>1393</v>
      </c>
      <c r="V2641" s="337">
        <v>8</v>
      </c>
      <c r="W2641" s="337" t="s">
        <v>19695</v>
      </c>
      <c r="X2641" s="337" t="s">
        <v>19695</v>
      </c>
      <c r="Y2641" s="337" t="s">
        <v>19695</v>
      </c>
      <c r="Z2641" s="337" t="s">
        <v>1728</v>
      </c>
      <c r="AA2641" s="337" t="s">
        <v>717</v>
      </c>
      <c r="AB2641" s="337" t="s">
        <v>718</v>
      </c>
      <c r="AC2641" s="337" t="s">
        <v>13959</v>
      </c>
    </row>
    <row r="2642" spans="1:29" ht="15.8" x14ac:dyDescent="0.25">
      <c r="A2642" s="337" t="s">
        <v>1723</v>
      </c>
      <c r="B2642" s="337" t="s">
        <v>10300</v>
      </c>
      <c r="C2642" s="337" t="s">
        <v>1821</v>
      </c>
      <c r="D2642" s="337" t="s">
        <v>449</v>
      </c>
      <c r="E2642" s="337" t="s">
        <v>7589</v>
      </c>
      <c r="F2642" s="338">
        <v>43418</v>
      </c>
      <c r="G2642" s="337" t="s">
        <v>8270</v>
      </c>
      <c r="H2642" s="338">
        <v>43515</v>
      </c>
      <c r="I2642" s="337" t="s">
        <v>19695</v>
      </c>
      <c r="J2642" s="337" t="s">
        <v>16</v>
      </c>
      <c r="K2642" s="337" t="s">
        <v>19695</v>
      </c>
      <c r="L2642" s="337" t="s">
        <v>19695</v>
      </c>
      <c r="M2642" s="337" t="s">
        <v>19695</v>
      </c>
      <c r="N2642" s="337" t="s">
        <v>19695</v>
      </c>
      <c r="O2642" s="337" t="s">
        <v>19695</v>
      </c>
      <c r="P2642" s="337" t="s">
        <v>19695</v>
      </c>
      <c r="Q2642" s="337" t="s">
        <v>19695</v>
      </c>
      <c r="R2642" s="337" t="s">
        <v>75</v>
      </c>
      <c r="S2642" s="337" t="s">
        <v>5361</v>
      </c>
      <c r="T2642" s="337" t="s">
        <v>8580</v>
      </c>
      <c r="U2642" s="337" t="s">
        <v>10301</v>
      </c>
      <c r="V2642" s="337">
        <v>12</v>
      </c>
      <c r="W2642" s="337" t="s">
        <v>19695</v>
      </c>
      <c r="X2642" s="337" t="s">
        <v>19695</v>
      </c>
      <c r="Y2642" s="337" t="s">
        <v>19695</v>
      </c>
      <c r="Z2642" s="337" t="s">
        <v>1728</v>
      </c>
      <c r="AA2642" s="337" t="s">
        <v>735</v>
      </c>
      <c r="AB2642" s="337" t="s">
        <v>718</v>
      </c>
      <c r="AC2642" s="337" t="s">
        <v>13962</v>
      </c>
    </row>
    <row r="2643" spans="1:29" ht="15.8" x14ac:dyDescent="0.25">
      <c r="A2643" s="337" t="s">
        <v>1723</v>
      </c>
      <c r="B2643" s="337" t="s">
        <v>8268</v>
      </c>
      <c r="C2643" s="337" t="s">
        <v>1821</v>
      </c>
      <c r="D2643" s="337" t="s">
        <v>449</v>
      </c>
      <c r="E2643" s="337" t="s">
        <v>8269</v>
      </c>
      <c r="F2643" s="338">
        <v>43422</v>
      </c>
      <c r="G2643" s="337" t="s">
        <v>8270</v>
      </c>
      <c r="H2643" s="338">
        <v>43515</v>
      </c>
      <c r="I2643" s="337" t="s">
        <v>19695</v>
      </c>
      <c r="J2643" s="337" t="s">
        <v>36</v>
      </c>
      <c r="K2643" s="337" t="s">
        <v>19695</v>
      </c>
      <c r="L2643" s="337" t="s">
        <v>19695</v>
      </c>
      <c r="M2643" s="337" t="s">
        <v>19695</v>
      </c>
      <c r="N2643" s="337" t="s">
        <v>19695</v>
      </c>
      <c r="O2643" s="337" t="s">
        <v>19695</v>
      </c>
      <c r="P2643" s="337" t="s">
        <v>19695</v>
      </c>
      <c r="Q2643" s="337" t="s">
        <v>19695</v>
      </c>
      <c r="R2643" s="337" t="s">
        <v>81</v>
      </c>
      <c r="S2643" s="337" t="s">
        <v>82</v>
      </c>
      <c r="T2643" s="337" t="s">
        <v>8271</v>
      </c>
      <c r="U2643" s="337" t="s">
        <v>8272</v>
      </c>
      <c r="V2643" s="337">
        <v>10</v>
      </c>
      <c r="W2643" s="337" t="s">
        <v>19695</v>
      </c>
      <c r="X2643" s="337" t="s">
        <v>19695</v>
      </c>
      <c r="Y2643" s="337" t="s">
        <v>19695</v>
      </c>
      <c r="Z2643" s="337" t="s">
        <v>1728</v>
      </c>
      <c r="AA2643" s="337" t="s">
        <v>717</v>
      </c>
      <c r="AB2643" s="337" t="s">
        <v>718</v>
      </c>
      <c r="AC2643" s="337" t="s">
        <v>13991</v>
      </c>
    </row>
    <row r="2644" spans="1:29" ht="15.8" x14ac:dyDescent="0.25">
      <c r="A2644" s="337" t="s">
        <v>1723</v>
      </c>
      <c r="B2644" s="337" t="s">
        <v>7724</v>
      </c>
      <c r="C2644" s="337" t="s">
        <v>1821</v>
      </c>
      <c r="D2644" s="337" t="s">
        <v>449</v>
      </c>
      <c r="E2644" s="337" t="s">
        <v>7252</v>
      </c>
      <c r="F2644" s="338">
        <v>43470</v>
      </c>
      <c r="G2644" s="337" t="s">
        <v>7725</v>
      </c>
      <c r="H2644" s="338">
        <v>43514</v>
      </c>
      <c r="I2644" s="337" t="s">
        <v>19695</v>
      </c>
      <c r="J2644" s="337" t="s">
        <v>36</v>
      </c>
      <c r="K2644" s="337" t="s">
        <v>19695</v>
      </c>
      <c r="L2644" s="337" t="s">
        <v>19695</v>
      </c>
      <c r="M2644" s="337" t="s">
        <v>19695</v>
      </c>
      <c r="N2644" s="337" t="s">
        <v>19695</v>
      </c>
      <c r="O2644" s="337" t="s">
        <v>19695</v>
      </c>
      <c r="P2644" s="337" t="s">
        <v>19695</v>
      </c>
      <c r="Q2644" s="337" t="s">
        <v>19695</v>
      </c>
      <c r="R2644" s="337" t="s">
        <v>45</v>
      </c>
      <c r="S2644" s="337" t="s">
        <v>80</v>
      </c>
      <c r="T2644" s="337" t="s">
        <v>377</v>
      </c>
      <c r="U2644" s="337" t="s">
        <v>377</v>
      </c>
      <c r="V2644" s="337">
        <v>8</v>
      </c>
      <c r="W2644" s="337" t="s">
        <v>19695</v>
      </c>
      <c r="X2644" s="337" t="s">
        <v>19695</v>
      </c>
      <c r="Y2644" s="337" t="s">
        <v>19695</v>
      </c>
      <c r="Z2644" s="337" t="s">
        <v>1728</v>
      </c>
      <c r="AA2644" s="337" t="s">
        <v>717</v>
      </c>
      <c r="AB2644" s="337" t="s">
        <v>718</v>
      </c>
      <c r="AC2644" s="337" t="s">
        <v>13952</v>
      </c>
    </row>
    <row r="2645" spans="1:29" ht="15.8" x14ac:dyDescent="0.25">
      <c r="A2645" s="337" t="s">
        <v>1723</v>
      </c>
      <c r="B2645" s="337" t="s">
        <v>8146</v>
      </c>
      <c r="C2645" s="337" t="s">
        <v>1821</v>
      </c>
      <c r="D2645" s="337" t="s">
        <v>449</v>
      </c>
      <c r="E2645" s="337" t="s">
        <v>8147</v>
      </c>
      <c r="F2645" s="338">
        <v>43451</v>
      </c>
      <c r="G2645" s="337" t="s">
        <v>7725</v>
      </c>
      <c r="H2645" s="338">
        <v>43514</v>
      </c>
      <c r="I2645" s="337" t="s">
        <v>19695</v>
      </c>
      <c r="J2645" s="337" t="s">
        <v>36</v>
      </c>
      <c r="K2645" s="337" t="s">
        <v>19695</v>
      </c>
      <c r="L2645" s="337" t="s">
        <v>19695</v>
      </c>
      <c r="M2645" s="337" t="s">
        <v>19695</v>
      </c>
      <c r="N2645" s="337" t="s">
        <v>19695</v>
      </c>
      <c r="O2645" s="337" t="s">
        <v>19695</v>
      </c>
      <c r="P2645" s="337" t="s">
        <v>19695</v>
      </c>
      <c r="Q2645" s="337" t="s">
        <v>19695</v>
      </c>
      <c r="R2645" s="337" t="s">
        <v>81</v>
      </c>
      <c r="S2645" s="337" t="s">
        <v>82</v>
      </c>
      <c r="T2645" s="337" t="s">
        <v>1396</v>
      </c>
      <c r="U2645" s="337" t="s">
        <v>457</v>
      </c>
      <c r="V2645" s="337">
        <v>10</v>
      </c>
      <c r="W2645" s="337" t="s">
        <v>19695</v>
      </c>
      <c r="X2645" s="337" t="s">
        <v>19695</v>
      </c>
      <c r="Y2645" s="337" t="s">
        <v>19695</v>
      </c>
      <c r="Z2645" s="337" t="s">
        <v>1728</v>
      </c>
      <c r="AA2645" s="337" t="s">
        <v>717</v>
      </c>
      <c r="AB2645" s="337" t="s">
        <v>718</v>
      </c>
      <c r="AC2645" s="337" t="s">
        <v>13969</v>
      </c>
    </row>
    <row r="2646" spans="1:29" ht="15.8" x14ac:dyDescent="0.25">
      <c r="A2646" s="337" t="s">
        <v>1723</v>
      </c>
      <c r="B2646" s="337" t="s">
        <v>8486</v>
      </c>
      <c r="C2646" s="337" t="s">
        <v>1821</v>
      </c>
      <c r="D2646" s="337" t="s">
        <v>449</v>
      </c>
      <c r="E2646" s="337" t="s">
        <v>7243</v>
      </c>
      <c r="F2646" s="338">
        <v>43455</v>
      </c>
      <c r="G2646" s="337" t="s">
        <v>7725</v>
      </c>
      <c r="H2646" s="338">
        <v>43514</v>
      </c>
      <c r="I2646" s="337" t="s">
        <v>19695</v>
      </c>
      <c r="J2646" s="337" t="s">
        <v>16</v>
      </c>
      <c r="K2646" s="337" t="s">
        <v>19695</v>
      </c>
      <c r="L2646" s="337" t="s">
        <v>19695</v>
      </c>
      <c r="M2646" s="337" t="s">
        <v>19695</v>
      </c>
      <c r="N2646" s="337" t="s">
        <v>19695</v>
      </c>
      <c r="O2646" s="337" t="s">
        <v>19695</v>
      </c>
      <c r="P2646" s="337" t="s">
        <v>19695</v>
      </c>
      <c r="Q2646" s="337" t="s">
        <v>19695</v>
      </c>
      <c r="R2646" s="337" t="s">
        <v>109</v>
      </c>
      <c r="S2646" s="337" t="s">
        <v>1122</v>
      </c>
      <c r="T2646" s="337" t="s">
        <v>1122</v>
      </c>
      <c r="U2646" s="337" t="s">
        <v>4930</v>
      </c>
      <c r="V2646" s="337">
        <v>8</v>
      </c>
      <c r="W2646" s="337" t="s">
        <v>19695</v>
      </c>
      <c r="X2646" s="337" t="s">
        <v>19695</v>
      </c>
      <c r="Y2646" s="337" t="s">
        <v>19695</v>
      </c>
      <c r="Z2646" s="337" t="s">
        <v>1753</v>
      </c>
      <c r="AA2646" s="337" t="s">
        <v>766</v>
      </c>
      <c r="AB2646" s="337" t="s">
        <v>718</v>
      </c>
      <c r="AC2646" s="337" t="s">
        <v>15514</v>
      </c>
    </row>
    <row r="2647" spans="1:29" ht="15.8" x14ac:dyDescent="0.25">
      <c r="A2647" s="337" t="s">
        <v>1723</v>
      </c>
      <c r="B2647" s="337" t="s">
        <v>9019</v>
      </c>
      <c r="C2647" s="337" t="s">
        <v>1821</v>
      </c>
      <c r="D2647" s="337" t="s">
        <v>449</v>
      </c>
      <c r="E2647" s="337" t="s">
        <v>8658</v>
      </c>
      <c r="F2647" s="338">
        <v>43452</v>
      </c>
      <c r="G2647" s="337" t="s">
        <v>7320</v>
      </c>
      <c r="H2647" s="338">
        <v>43511</v>
      </c>
      <c r="I2647" s="337" t="s">
        <v>19695</v>
      </c>
      <c r="J2647" s="337" t="s">
        <v>36</v>
      </c>
      <c r="K2647" s="337" t="s">
        <v>19695</v>
      </c>
      <c r="L2647" s="337" t="s">
        <v>19695</v>
      </c>
      <c r="M2647" s="337" t="s">
        <v>19695</v>
      </c>
      <c r="N2647" s="337" t="s">
        <v>19695</v>
      </c>
      <c r="O2647" s="337" t="s">
        <v>19695</v>
      </c>
      <c r="P2647" s="337" t="s">
        <v>19695</v>
      </c>
      <c r="Q2647" s="337" t="s">
        <v>19695</v>
      </c>
      <c r="R2647" s="337" t="s">
        <v>45</v>
      </c>
      <c r="S2647" s="337" t="s">
        <v>80</v>
      </c>
      <c r="T2647" s="337" t="s">
        <v>80</v>
      </c>
      <c r="U2647" s="337" t="s">
        <v>1134</v>
      </c>
      <c r="V2647" s="337">
        <v>8</v>
      </c>
      <c r="W2647" s="337" t="s">
        <v>19695</v>
      </c>
      <c r="X2647" s="337" t="s">
        <v>19695</v>
      </c>
      <c r="Y2647" s="337" t="s">
        <v>19695</v>
      </c>
      <c r="Z2647" s="337" t="s">
        <v>1728</v>
      </c>
      <c r="AA2647" s="337" t="s">
        <v>735</v>
      </c>
      <c r="AB2647" s="337" t="s">
        <v>718</v>
      </c>
      <c r="AC2647" s="337" t="s">
        <v>13969</v>
      </c>
    </row>
    <row r="2648" spans="1:29" ht="15.8" x14ac:dyDescent="0.25">
      <c r="A2648" s="337" t="s">
        <v>1723</v>
      </c>
      <c r="B2648" s="337" t="s">
        <v>9918</v>
      </c>
      <c r="C2648" s="337" t="s">
        <v>1725</v>
      </c>
      <c r="D2648" s="337" t="s">
        <v>13527</v>
      </c>
      <c r="E2648" s="337" t="s">
        <v>7416</v>
      </c>
      <c r="F2648" s="338">
        <v>43462</v>
      </c>
      <c r="G2648" s="337" t="s">
        <v>7320</v>
      </c>
      <c r="H2648" s="338">
        <v>43511</v>
      </c>
      <c r="I2648" s="337" t="s">
        <v>19695</v>
      </c>
      <c r="J2648" s="337" t="s">
        <v>36</v>
      </c>
      <c r="K2648" s="337" t="s">
        <v>19695</v>
      </c>
      <c r="L2648" s="337" t="s">
        <v>19695</v>
      </c>
      <c r="M2648" s="337" t="s">
        <v>19695</v>
      </c>
      <c r="N2648" s="337" t="s">
        <v>19695</v>
      </c>
      <c r="O2648" s="337" t="s">
        <v>19695</v>
      </c>
      <c r="P2648" s="337" t="s">
        <v>19695</v>
      </c>
      <c r="Q2648" s="337" t="s">
        <v>19695</v>
      </c>
      <c r="R2648" s="337" t="s">
        <v>130</v>
      </c>
      <c r="S2648" s="337" t="s">
        <v>928</v>
      </c>
      <c r="T2648" s="337" t="s">
        <v>1312</v>
      </c>
      <c r="U2648" s="337" t="s">
        <v>1991</v>
      </c>
      <c r="V2648" s="337">
        <v>8</v>
      </c>
      <c r="W2648" s="337" t="s">
        <v>19695</v>
      </c>
      <c r="X2648" s="337" t="s">
        <v>19695</v>
      </c>
      <c r="Y2648" s="337" t="s">
        <v>19695</v>
      </c>
      <c r="Z2648" s="337" t="s">
        <v>1728</v>
      </c>
      <c r="AA2648" s="337" t="s">
        <v>717</v>
      </c>
      <c r="AB2648" s="337" t="s">
        <v>718</v>
      </c>
      <c r="AC2648" s="337" t="s">
        <v>13976</v>
      </c>
    </row>
    <row r="2649" spans="1:29" ht="15.8" x14ac:dyDescent="0.25">
      <c r="A2649" s="337" t="s">
        <v>1723</v>
      </c>
      <c r="B2649" s="337" t="s">
        <v>10360</v>
      </c>
      <c r="C2649" s="337" t="s">
        <v>1725</v>
      </c>
      <c r="D2649" s="337" t="s">
        <v>13527</v>
      </c>
      <c r="E2649" s="337" t="s">
        <v>8658</v>
      </c>
      <c r="F2649" s="338">
        <v>43452</v>
      </c>
      <c r="G2649" s="337" t="s">
        <v>7320</v>
      </c>
      <c r="H2649" s="338">
        <v>43511</v>
      </c>
      <c r="I2649" s="337" t="s">
        <v>19695</v>
      </c>
      <c r="J2649" s="337" t="s">
        <v>36</v>
      </c>
      <c r="K2649" s="337" t="s">
        <v>19695</v>
      </c>
      <c r="L2649" s="337" t="s">
        <v>19695</v>
      </c>
      <c r="M2649" s="337" t="s">
        <v>19695</v>
      </c>
      <c r="N2649" s="337" t="s">
        <v>19695</v>
      </c>
      <c r="O2649" s="337" t="s">
        <v>19695</v>
      </c>
      <c r="P2649" s="337" t="s">
        <v>19695</v>
      </c>
      <c r="Q2649" s="337" t="s">
        <v>19695</v>
      </c>
      <c r="R2649" s="337" t="s">
        <v>130</v>
      </c>
      <c r="S2649" s="337" t="s">
        <v>928</v>
      </c>
      <c r="T2649" s="337" t="s">
        <v>1312</v>
      </c>
      <c r="U2649" s="337" t="s">
        <v>10361</v>
      </c>
      <c r="V2649" s="337">
        <v>8</v>
      </c>
      <c r="W2649" s="337" t="s">
        <v>19695</v>
      </c>
      <c r="X2649" s="337" t="s">
        <v>19695</v>
      </c>
      <c r="Y2649" s="337" t="s">
        <v>19695</v>
      </c>
      <c r="Z2649" s="337" t="s">
        <v>1728</v>
      </c>
      <c r="AA2649" s="337" t="s">
        <v>717</v>
      </c>
      <c r="AB2649" s="337" t="s">
        <v>718</v>
      </c>
      <c r="AC2649" s="337" t="s">
        <v>14008</v>
      </c>
    </row>
    <row r="2650" spans="1:29" ht="15.8" x14ac:dyDescent="0.25">
      <c r="A2650" s="337" t="s">
        <v>1723</v>
      </c>
      <c r="B2650" s="337" t="s">
        <v>8780</v>
      </c>
      <c r="C2650" s="337" t="s">
        <v>1725</v>
      </c>
      <c r="D2650" s="337" t="s">
        <v>13527</v>
      </c>
      <c r="E2650" s="337" t="s">
        <v>7342</v>
      </c>
      <c r="F2650" s="338">
        <v>43461</v>
      </c>
      <c r="G2650" s="337" t="s">
        <v>7320</v>
      </c>
      <c r="H2650" s="338">
        <v>43511</v>
      </c>
      <c r="I2650" s="337" t="s">
        <v>19695</v>
      </c>
      <c r="J2650" s="337" t="s">
        <v>16</v>
      </c>
      <c r="K2650" s="337" t="s">
        <v>19695</v>
      </c>
      <c r="L2650" s="337" t="s">
        <v>19695</v>
      </c>
      <c r="M2650" s="337" t="s">
        <v>19695</v>
      </c>
      <c r="N2650" s="337" t="s">
        <v>19695</v>
      </c>
      <c r="O2650" s="337" t="s">
        <v>19695</v>
      </c>
      <c r="P2650" s="337" t="s">
        <v>19695</v>
      </c>
      <c r="Q2650" s="337" t="s">
        <v>19695</v>
      </c>
      <c r="R2650" s="337" t="s">
        <v>109</v>
      </c>
      <c r="S2650" s="337" t="s">
        <v>1129</v>
      </c>
      <c r="T2650" s="337" t="s">
        <v>3570</v>
      </c>
      <c r="U2650" s="337" t="s">
        <v>3571</v>
      </c>
      <c r="V2650" s="337">
        <v>8</v>
      </c>
      <c r="W2650" s="337" t="s">
        <v>19695</v>
      </c>
      <c r="X2650" s="337" t="s">
        <v>19695</v>
      </c>
      <c r="Y2650" s="337" t="s">
        <v>19695</v>
      </c>
      <c r="Z2650" s="337" t="s">
        <v>1728</v>
      </c>
      <c r="AA2650" s="337" t="s">
        <v>717</v>
      </c>
      <c r="AB2650" s="337" t="s">
        <v>718</v>
      </c>
      <c r="AC2650" s="337" t="s">
        <v>14013</v>
      </c>
    </row>
    <row r="2651" spans="1:29" ht="15.8" x14ac:dyDescent="0.25">
      <c r="A2651" s="337" t="s">
        <v>1723</v>
      </c>
      <c r="B2651" s="337" t="s">
        <v>8881</v>
      </c>
      <c r="C2651" s="337" t="s">
        <v>1821</v>
      </c>
      <c r="D2651" s="337" t="s">
        <v>449</v>
      </c>
      <c r="E2651" s="337" t="s">
        <v>7352</v>
      </c>
      <c r="F2651" s="338">
        <v>43490</v>
      </c>
      <c r="G2651" s="337" t="s">
        <v>7320</v>
      </c>
      <c r="H2651" s="338">
        <v>43511</v>
      </c>
      <c r="I2651" s="337" t="s">
        <v>19695</v>
      </c>
      <c r="J2651" s="337" t="s">
        <v>36</v>
      </c>
      <c r="K2651" s="337" t="s">
        <v>19695</v>
      </c>
      <c r="L2651" s="337" t="s">
        <v>19695</v>
      </c>
      <c r="M2651" s="337" t="s">
        <v>19695</v>
      </c>
      <c r="N2651" s="337" t="s">
        <v>19695</v>
      </c>
      <c r="O2651" s="337" t="s">
        <v>19695</v>
      </c>
      <c r="P2651" s="337" t="s">
        <v>19695</v>
      </c>
      <c r="Q2651" s="337" t="s">
        <v>19695</v>
      </c>
      <c r="R2651" s="337" t="s">
        <v>52</v>
      </c>
      <c r="S2651" s="337" t="s">
        <v>120</v>
      </c>
      <c r="T2651" s="337" t="s">
        <v>1894</v>
      </c>
      <c r="U2651" s="337" t="s">
        <v>1526</v>
      </c>
      <c r="V2651" s="337">
        <v>8</v>
      </c>
      <c r="W2651" s="337" t="s">
        <v>19695</v>
      </c>
      <c r="X2651" s="337" t="s">
        <v>19695</v>
      </c>
      <c r="Y2651" s="337" t="s">
        <v>19695</v>
      </c>
      <c r="Z2651" s="337" t="s">
        <v>1753</v>
      </c>
      <c r="AA2651" s="337" t="s">
        <v>717</v>
      </c>
      <c r="AB2651" s="337" t="s">
        <v>718</v>
      </c>
      <c r="AC2651" s="337" t="s">
        <v>13950</v>
      </c>
    </row>
    <row r="2652" spans="1:29" ht="15.8" x14ac:dyDescent="0.25">
      <c r="A2652" s="337" t="s">
        <v>1723</v>
      </c>
      <c r="B2652" s="337" t="s">
        <v>7607</v>
      </c>
      <c r="C2652" s="337" t="s">
        <v>1821</v>
      </c>
      <c r="D2652" s="337" t="s">
        <v>449</v>
      </c>
      <c r="E2652" s="337" t="s">
        <v>1363</v>
      </c>
      <c r="F2652" s="338">
        <v>43473</v>
      </c>
      <c r="G2652" s="337" t="s">
        <v>7608</v>
      </c>
      <c r="H2652" s="338">
        <v>43510</v>
      </c>
      <c r="I2652" s="337" t="s">
        <v>19695</v>
      </c>
      <c r="J2652" s="337" t="s">
        <v>36</v>
      </c>
      <c r="K2652" s="337" t="s">
        <v>19695</v>
      </c>
      <c r="L2652" s="337" t="s">
        <v>19695</v>
      </c>
      <c r="M2652" s="337" t="s">
        <v>19695</v>
      </c>
      <c r="N2652" s="337" t="s">
        <v>19695</v>
      </c>
      <c r="O2652" s="337" t="s">
        <v>19695</v>
      </c>
      <c r="P2652" s="337" t="s">
        <v>19695</v>
      </c>
      <c r="Q2652" s="337" t="s">
        <v>19695</v>
      </c>
      <c r="R2652" s="337" t="s">
        <v>18</v>
      </c>
      <c r="S2652" s="337" t="s">
        <v>1038</v>
      </c>
      <c r="T2652" s="337" t="s">
        <v>6374</v>
      </c>
      <c r="U2652" s="337" t="s">
        <v>7609</v>
      </c>
      <c r="V2652" s="337">
        <v>8</v>
      </c>
      <c r="W2652" s="337" t="s">
        <v>19695</v>
      </c>
      <c r="X2652" s="337" t="s">
        <v>19695</v>
      </c>
      <c r="Y2652" s="337" t="s">
        <v>19695</v>
      </c>
      <c r="Z2652" s="337" t="s">
        <v>1728</v>
      </c>
      <c r="AA2652" s="337" t="s">
        <v>735</v>
      </c>
      <c r="AB2652" s="337" t="s">
        <v>718</v>
      </c>
      <c r="AC2652" s="337" t="s">
        <v>13951</v>
      </c>
    </row>
    <row r="2653" spans="1:29" ht="15.8" x14ac:dyDescent="0.25">
      <c r="A2653" s="337" t="s">
        <v>1723</v>
      </c>
      <c r="B2653" s="337" t="s">
        <v>8879</v>
      </c>
      <c r="C2653" s="337" t="s">
        <v>1821</v>
      </c>
      <c r="D2653" s="337" t="s">
        <v>449</v>
      </c>
      <c r="E2653" s="337" t="s">
        <v>6964</v>
      </c>
      <c r="F2653" s="338">
        <v>43480</v>
      </c>
      <c r="G2653" s="337" t="s">
        <v>7608</v>
      </c>
      <c r="H2653" s="338">
        <v>43510</v>
      </c>
      <c r="I2653" s="337" t="s">
        <v>19695</v>
      </c>
      <c r="J2653" s="337" t="s">
        <v>36</v>
      </c>
      <c r="K2653" s="337" t="s">
        <v>19695</v>
      </c>
      <c r="L2653" s="337" t="s">
        <v>19695</v>
      </c>
      <c r="M2653" s="337" t="s">
        <v>19695</v>
      </c>
      <c r="N2653" s="337" t="s">
        <v>19695</v>
      </c>
      <c r="O2653" s="337" t="s">
        <v>19695</v>
      </c>
      <c r="P2653" s="337" t="s">
        <v>19695</v>
      </c>
      <c r="Q2653" s="337" t="s">
        <v>19695</v>
      </c>
      <c r="R2653" s="337" t="s">
        <v>35</v>
      </c>
      <c r="S2653" s="337" t="s">
        <v>77</v>
      </c>
      <c r="T2653" s="337" t="s">
        <v>997</v>
      </c>
      <c r="U2653" s="337" t="s">
        <v>8880</v>
      </c>
      <c r="V2653" s="337">
        <v>6</v>
      </c>
      <c r="W2653" s="337" t="s">
        <v>19695</v>
      </c>
      <c r="X2653" s="337" t="s">
        <v>19695</v>
      </c>
      <c r="Y2653" s="337" t="s">
        <v>19695</v>
      </c>
      <c r="Z2653" s="337" t="s">
        <v>1753</v>
      </c>
      <c r="AA2653" s="337" t="s">
        <v>717</v>
      </c>
      <c r="AB2653" s="337" t="s">
        <v>718</v>
      </c>
      <c r="AC2653" s="337" t="s">
        <v>13950</v>
      </c>
    </row>
    <row r="2654" spans="1:29" ht="15.8" x14ac:dyDescent="0.25">
      <c r="A2654" s="337" t="s">
        <v>1723</v>
      </c>
      <c r="B2654" s="337" t="s">
        <v>1066</v>
      </c>
      <c r="C2654" s="337" t="s">
        <v>1821</v>
      </c>
      <c r="D2654" s="337" t="s">
        <v>449</v>
      </c>
      <c r="E2654" s="337" t="s">
        <v>7167</v>
      </c>
      <c r="F2654" s="338">
        <v>43460</v>
      </c>
      <c r="G2654" s="337" t="s">
        <v>7608</v>
      </c>
      <c r="H2654" s="338">
        <v>43510</v>
      </c>
      <c r="I2654" s="337" t="s">
        <v>19695</v>
      </c>
      <c r="J2654" s="337" t="s">
        <v>16</v>
      </c>
      <c r="K2654" s="337" t="s">
        <v>19695</v>
      </c>
      <c r="L2654" s="337" t="s">
        <v>19695</v>
      </c>
      <c r="M2654" s="337" t="s">
        <v>19695</v>
      </c>
      <c r="N2654" s="337" t="s">
        <v>19695</v>
      </c>
      <c r="O2654" s="337" t="s">
        <v>19695</v>
      </c>
      <c r="P2654" s="337" t="s">
        <v>19695</v>
      </c>
      <c r="Q2654" s="337" t="s">
        <v>19695</v>
      </c>
      <c r="R2654" s="337" t="s">
        <v>18</v>
      </c>
      <c r="S2654" s="337" t="s">
        <v>1033</v>
      </c>
      <c r="T2654" s="337" t="s">
        <v>1067</v>
      </c>
      <c r="U2654" s="337" t="s">
        <v>1067</v>
      </c>
      <c r="V2654" s="337">
        <v>8</v>
      </c>
      <c r="W2654" s="337" t="s">
        <v>19695</v>
      </c>
      <c r="X2654" s="337" t="s">
        <v>19695</v>
      </c>
      <c r="Y2654" s="337" t="s">
        <v>19695</v>
      </c>
      <c r="Z2654" s="337" t="s">
        <v>1753</v>
      </c>
      <c r="AA2654" s="337" t="s">
        <v>717</v>
      </c>
      <c r="AB2654" s="337" t="s">
        <v>718</v>
      </c>
      <c r="AC2654" s="337" t="s">
        <v>13956</v>
      </c>
    </row>
    <row r="2655" spans="1:29" ht="15.8" x14ac:dyDescent="0.25">
      <c r="A2655" s="337" t="s">
        <v>1723</v>
      </c>
      <c r="B2655" s="337" t="s">
        <v>8907</v>
      </c>
      <c r="C2655" s="337" t="s">
        <v>1821</v>
      </c>
      <c r="D2655" s="337" t="s">
        <v>449</v>
      </c>
      <c r="E2655" s="337" t="s">
        <v>8708</v>
      </c>
      <c r="F2655" s="338">
        <v>43478</v>
      </c>
      <c r="G2655" s="337" t="s">
        <v>1990</v>
      </c>
      <c r="H2655" s="338">
        <v>43509</v>
      </c>
      <c r="I2655" s="337" t="s">
        <v>19695</v>
      </c>
      <c r="J2655" s="337" t="s">
        <v>36</v>
      </c>
      <c r="K2655" s="337" t="s">
        <v>19695</v>
      </c>
      <c r="L2655" s="337" t="s">
        <v>19695</v>
      </c>
      <c r="M2655" s="337" t="s">
        <v>19695</v>
      </c>
      <c r="N2655" s="337" t="s">
        <v>19695</v>
      </c>
      <c r="O2655" s="337" t="s">
        <v>19695</v>
      </c>
      <c r="P2655" s="337" t="s">
        <v>19695</v>
      </c>
      <c r="Q2655" s="337" t="s">
        <v>19695</v>
      </c>
      <c r="R2655" s="337" t="s">
        <v>1220</v>
      </c>
      <c r="S2655" s="337" t="s">
        <v>1359</v>
      </c>
      <c r="T2655" s="337" t="s">
        <v>1359</v>
      </c>
      <c r="U2655" s="337" t="s">
        <v>8908</v>
      </c>
      <c r="V2655" s="337">
        <v>10</v>
      </c>
      <c r="W2655" s="337" t="s">
        <v>19695</v>
      </c>
      <c r="X2655" s="337" t="s">
        <v>19695</v>
      </c>
      <c r="Y2655" s="337" t="s">
        <v>19695</v>
      </c>
      <c r="Z2655" s="337" t="s">
        <v>1728</v>
      </c>
      <c r="AA2655" s="337" t="s">
        <v>735</v>
      </c>
      <c r="AB2655" s="337" t="s">
        <v>718</v>
      </c>
      <c r="AC2655" s="337" t="s">
        <v>13949</v>
      </c>
    </row>
    <row r="2656" spans="1:29" ht="15.8" x14ac:dyDescent="0.25">
      <c r="A2656" s="337" t="s">
        <v>1723</v>
      </c>
      <c r="B2656" s="337" t="s">
        <v>10277</v>
      </c>
      <c r="C2656" s="337" t="s">
        <v>1821</v>
      </c>
      <c r="D2656" s="337" t="s">
        <v>449</v>
      </c>
      <c r="E2656" s="337" t="s">
        <v>424</v>
      </c>
      <c r="F2656" s="338">
        <v>43481</v>
      </c>
      <c r="G2656" s="337" t="s">
        <v>1990</v>
      </c>
      <c r="H2656" s="338">
        <v>43509</v>
      </c>
      <c r="I2656" s="337" t="s">
        <v>19695</v>
      </c>
      <c r="J2656" s="337" t="s">
        <v>36</v>
      </c>
      <c r="K2656" s="337" t="s">
        <v>19695</v>
      </c>
      <c r="L2656" s="337" t="s">
        <v>19695</v>
      </c>
      <c r="M2656" s="337" t="s">
        <v>19695</v>
      </c>
      <c r="N2656" s="337" t="s">
        <v>19695</v>
      </c>
      <c r="O2656" s="337" t="s">
        <v>19695</v>
      </c>
      <c r="P2656" s="337" t="s">
        <v>19695</v>
      </c>
      <c r="Q2656" s="337" t="s">
        <v>19695</v>
      </c>
      <c r="R2656" s="337" t="s">
        <v>98</v>
      </c>
      <c r="S2656" s="337" t="s">
        <v>406</v>
      </c>
      <c r="T2656" s="337" t="s">
        <v>10278</v>
      </c>
      <c r="U2656" s="337" t="s">
        <v>1621</v>
      </c>
      <c r="V2656" s="337">
        <v>6</v>
      </c>
      <c r="W2656" s="337" t="s">
        <v>19695</v>
      </c>
      <c r="X2656" s="337" t="s">
        <v>19695</v>
      </c>
      <c r="Y2656" s="337" t="s">
        <v>19695</v>
      </c>
      <c r="Z2656" s="337" t="s">
        <v>1728</v>
      </c>
      <c r="AA2656" s="337" t="s">
        <v>717</v>
      </c>
      <c r="AB2656" s="337" t="s">
        <v>718</v>
      </c>
      <c r="AC2656" s="337" t="s">
        <v>13967</v>
      </c>
    </row>
    <row r="2657" spans="1:29" ht="15.8" x14ac:dyDescent="0.25">
      <c r="A2657" s="337" t="s">
        <v>1723</v>
      </c>
      <c r="B2657" s="337" t="s">
        <v>8507</v>
      </c>
      <c r="C2657" s="337" t="s">
        <v>1821</v>
      </c>
      <c r="D2657" s="337" t="s">
        <v>449</v>
      </c>
      <c r="E2657" s="337" t="s">
        <v>7418</v>
      </c>
      <c r="F2657" s="338">
        <v>43459</v>
      </c>
      <c r="G2657" s="337" t="s">
        <v>1990</v>
      </c>
      <c r="H2657" s="338">
        <v>43509</v>
      </c>
      <c r="I2657" s="337" t="s">
        <v>19695</v>
      </c>
      <c r="J2657" s="337" t="s">
        <v>16</v>
      </c>
      <c r="K2657" s="337" t="s">
        <v>19695</v>
      </c>
      <c r="L2657" s="337" t="s">
        <v>19695</v>
      </c>
      <c r="M2657" s="337" t="s">
        <v>19695</v>
      </c>
      <c r="N2657" s="337" t="s">
        <v>19695</v>
      </c>
      <c r="O2657" s="337" t="s">
        <v>19695</v>
      </c>
      <c r="P2657" s="337" t="s">
        <v>19695</v>
      </c>
      <c r="Q2657" s="337" t="s">
        <v>19695</v>
      </c>
      <c r="R2657" s="337" t="s">
        <v>35</v>
      </c>
      <c r="S2657" s="337" t="s">
        <v>77</v>
      </c>
      <c r="T2657" s="337" t="s">
        <v>1023</v>
      </c>
      <c r="U2657" s="337" t="s">
        <v>8508</v>
      </c>
      <c r="V2657" s="337">
        <v>8</v>
      </c>
      <c r="W2657" s="337" t="s">
        <v>19695</v>
      </c>
      <c r="X2657" s="337" t="s">
        <v>19695</v>
      </c>
      <c r="Y2657" s="337" t="s">
        <v>19695</v>
      </c>
      <c r="Z2657" s="337" t="s">
        <v>1753</v>
      </c>
      <c r="AA2657" s="337" t="s">
        <v>717</v>
      </c>
      <c r="AB2657" s="337" t="s">
        <v>718</v>
      </c>
      <c r="AC2657" s="337" t="s">
        <v>13949</v>
      </c>
    </row>
    <row r="2658" spans="1:29" ht="15.8" x14ac:dyDescent="0.25">
      <c r="A2658" s="337" t="s">
        <v>1723</v>
      </c>
      <c r="B2658" s="337" t="s">
        <v>1989</v>
      </c>
      <c r="C2658" s="337" t="s">
        <v>1821</v>
      </c>
      <c r="D2658" s="337" t="s">
        <v>449</v>
      </c>
      <c r="E2658" s="337" t="s">
        <v>1990</v>
      </c>
      <c r="F2658" s="338">
        <v>43509</v>
      </c>
      <c r="G2658" s="337" t="s">
        <v>1990</v>
      </c>
      <c r="H2658" s="338">
        <v>43509</v>
      </c>
      <c r="I2658" s="337" t="s">
        <v>19695</v>
      </c>
      <c r="J2658" s="337" t="s">
        <v>16</v>
      </c>
      <c r="K2658" s="337" t="s">
        <v>19695</v>
      </c>
      <c r="L2658" s="337" t="s">
        <v>19695</v>
      </c>
      <c r="M2658" s="337" t="s">
        <v>19695</v>
      </c>
      <c r="N2658" s="337" t="s">
        <v>19695</v>
      </c>
      <c r="O2658" s="337" t="s">
        <v>19695</v>
      </c>
      <c r="P2658" s="337" t="s">
        <v>19695</v>
      </c>
      <c r="Q2658" s="337" t="s">
        <v>19695</v>
      </c>
      <c r="R2658" s="337" t="s">
        <v>98</v>
      </c>
      <c r="S2658" s="337" t="s">
        <v>121</v>
      </c>
      <c r="T2658" s="337" t="s">
        <v>1991</v>
      </c>
      <c r="U2658" s="337" t="s">
        <v>1992</v>
      </c>
      <c r="V2658" s="337">
        <v>8</v>
      </c>
      <c r="W2658" s="337" t="s">
        <v>19695</v>
      </c>
      <c r="X2658" s="337" t="s">
        <v>19695</v>
      </c>
      <c r="Y2658" s="337" t="s">
        <v>19695</v>
      </c>
      <c r="Z2658" s="337" t="s">
        <v>1753</v>
      </c>
      <c r="AA2658" s="337" t="s">
        <v>717</v>
      </c>
      <c r="AB2658" s="337" t="s">
        <v>718</v>
      </c>
      <c r="AC2658" s="337" t="s">
        <v>13949</v>
      </c>
    </row>
    <row r="2659" spans="1:29" ht="15.8" x14ac:dyDescent="0.25">
      <c r="A2659" s="337" t="s">
        <v>1723</v>
      </c>
      <c r="B2659" s="337" t="s">
        <v>8413</v>
      </c>
      <c r="C2659" s="337" t="s">
        <v>1821</v>
      </c>
      <c r="D2659" s="337" t="s">
        <v>449</v>
      </c>
      <c r="E2659" s="337" t="s">
        <v>1990</v>
      </c>
      <c r="F2659" s="338">
        <v>43509</v>
      </c>
      <c r="G2659" s="337" t="s">
        <v>1990</v>
      </c>
      <c r="H2659" s="338">
        <v>43509</v>
      </c>
      <c r="I2659" s="337" t="s">
        <v>19695</v>
      </c>
      <c r="J2659" s="337" t="s">
        <v>36</v>
      </c>
      <c r="K2659" s="337" t="s">
        <v>19695</v>
      </c>
      <c r="L2659" s="337" t="s">
        <v>19695</v>
      </c>
      <c r="M2659" s="337" t="s">
        <v>19695</v>
      </c>
      <c r="N2659" s="337" t="s">
        <v>19695</v>
      </c>
      <c r="O2659" s="337" t="s">
        <v>19695</v>
      </c>
      <c r="P2659" s="337" t="s">
        <v>19695</v>
      </c>
      <c r="Q2659" s="337" t="s">
        <v>19695</v>
      </c>
      <c r="R2659" s="337" t="s">
        <v>98</v>
      </c>
      <c r="S2659" s="337" t="s">
        <v>121</v>
      </c>
      <c r="T2659" s="337" t="s">
        <v>8414</v>
      </c>
      <c r="U2659" s="337" t="s">
        <v>8414</v>
      </c>
      <c r="V2659" s="337">
        <v>8</v>
      </c>
      <c r="W2659" s="337" t="s">
        <v>19695</v>
      </c>
      <c r="X2659" s="337" t="s">
        <v>19695</v>
      </c>
      <c r="Y2659" s="337" t="s">
        <v>19695</v>
      </c>
      <c r="Z2659" s="337" t="s">
        <v>1753</v>
      </c>
      <c r="AA2659" s="337" t="s">
        <v>717</v>
      </c>
      <c r="AB2659" s="337" t="s">
        <v>718</v>
      </c>
      <c r="AC2659" s="337" t="s">
        <v>13949</v>
      </c>
    </row>
    <row r="2660" spans="1:29" ht="15.8" x14ac:dyDescent="0.25">
      <c r="A2660" s="337" t="s">
        <v>1723</v>
      </c>
      <c r="B2660" s="337" t="s">
        <v>8415</v>
      </c>
      <c r="C2660" s="337" t="s">
        <v>1821</v>
      </c>
      <c r="D2660" s="337" t="s">
        <v>449</v>
      </c>
      <c r="E2660" s="337" t="s">
        <v>7418</v>
      </c>
      <c r="F2660" s="338">
        <v>43459</v>
      </c>
      <c r="G2660" s="337" t="s">
        <v>1990</v>
      </c>
      <c r="H2660" s="338">
        <v>43509</v>
      </c>
      <c r="I2660" s="337" t="s">
        <v>19695</v>
      </c>
      <c r="J2660" s="337" t="s">
        <v>36</v>
      </c>
      <c r="K2660" s="337" t="s">
        <v>19695</v>
      </c>
      <c r="L2660" s="337" t="s">
        <v>19695</v>
      </c>
      <c r="M2660" s="337" t="s">
        <v>19695</v>
      </c>
      <c r="N2660" s="337" t="s">
        <v>19695</v>
      </c>
      <c r="O2660" s="337" t="s">
        <v>19695</v>
      </c>
      <c r="P2660" s="337" t="s">
        <v>19695</v>
      </c>
      <c r="Q2660" s="337" t="s">
        <v>19695</v>
      </c>
      <c r="R2660" s="337" t="s">
        <v>98</v>
      </c>
      <c r="S2660" s="337" t="s">
        <v>121</v>
      </c>
      <c r="T2660" s="337" t="s">
        <v>8416</v>
      </c>
      <c r="U2660" s="337" t="s">
        <v>8416</v>
      </c>
      <c r="V2660" s="337">
        <v>8</v>
      </c>
      <c r="W2660" s="337" t="s">
        <v>19695</v>
      </c>
      <c r="X2660" s="337" t="s">
        <v>19695</v>
      </c>
      <c r="Y2660" s="337" t="s">
        <v>19695</v>
      </c>
      <c r="Z2660" s="337" t="s">
        <v>1753</v>
      </c>
      <c r="AA2660" s="337" t="s">
        <v>717</v>
      </c>
      <c r="AB2660" s="337" t="s">
        <v>718</v>
      </c>
      <c r="AC2660" s="337" t="s">
        <v>13949</v>
      </c>
    </row>
    <row r="2661" spans="1:29" ht="15.8" x14ac:dyDescent="0.25">
      <c r="A2661" s="337" t="s">
        <v>1723</v>
      </c>
      <c r="B2661" s="337" t="s">
        <v>8417</v>
      </c>
      <c r="C2661" s="337" t="s">
        <v>1821</v>
      </c>
      <c r="D2661" s="337" t="s">
        <v>449</v>
      </c>
      <c r="E2661" s="337" t="s">
        <v>7418</v>
      </c>
      <c r="F2661" s="338">
        <v>43459</v>
      </c>
      <c r="G2661" s="337" t="s">
        <v>1990</v>
      </c>
      <c r="H2661" s="338">
        <v>43509</v>
      </c>
      <c r="I2661" s="337" t="s">
        <v>19695</v>
      </c>
      <c r="J2661" s="337" t="s">
        <v>16</v>
      </c>
      <c r="K2661" s="337" t="s">
        <v>19695</v>
      </c>
      <c r="L2661" s="337" t="s">
        <v>19695</v>
      </c>
      <c r="M2661" s="337" t="s">
        <v>19695</v>
      </c>
      <c r="N2661" s="337" t="s">
        <v>19695</v>
      </c>
      <c r="O2661" s="337" t="s">
        <v>19695</v>
      </c>
      <c r="P2661" s="337" t="s">
        <v>19695</v>
      </c>
      <c r="Q2661" s="337" t="s">
        <v>19695</v>
      </c>
      <c r="R2661" s="337" t="s">
        <v>98</v>
      </c>
      <c r="S2661" s="337" t="s">
        <v>121</v>
      </c>
      <c r="T2661" s="337" t="s">
        <v>5423</v>
      </c>
      <c r="U2661" s="337" t="s">
        <v>8418</v>
      </c>
      <c r="V2661" s="337">
        <v>8</v>
      </c>
      <c r="W2661" s="337" t="s">
        <v>19695</v>
      </c>
      <c r="X2661" s="337" t="s">
        <v>19695</v>
      </c>
      <c r="Y2661" s="337" t="s">
        <v>19695</v>
      </c>
      <c r="Z2661" s="337" t="s">
        <v>1753</v>
      </c>
      <c r="AA2661" s="337" t="s">
        <v>717</v>
      </c>
      <c r="AB2661" s="337" t="s">
        <v>718</v>
      </c>
      <c r="AC2661" s="337" t="s">
        <v>13949</v>
      </c>
    </row>
    <row r="2662" spans="1:29" ht="15.8" x14ac:dyDescent="0.25">
      <c r="A2662" s="337" t="s">
        <v>1723</v>
      </c>
      <c r="B2662" s="337" t="s">
        <v>8914</v>
      </c>
      <c r="C2662" s="337" t="s">
        <v>1821</v>
      </c>
      <c r="D2662" s="337" t="s">
        <v>449</v>
      </c>
      <c r="E2662" s="337" t="s">
        <v>1829</v>
      </c>
      <c r="F2662" s="338">
        <v>43416</v>
      </c>
      <c r="G2662" s="337" t="s">
        <v>8915</v>
      </c>
      <c r="H2662" s="338">
        <v>43508</v>
      </c>
      <c r="I2662" s="337" t="s">
        <v>19695</v>
      </c>
      <c r="J2662" s="337" t="s">
        <v>16</v>
      </c>
      <c r="K2662" s="337" t="s">
        <v>19695</v>
      </c>
      <c r="L2662" s="337" t="s">
        <v>19695</v>
      </c>
      <c r="M2662" s="337" t="s">
        <v>19695</v>
      </c>
      <c r="N2662" s="337" t="s">
        <v>19695</v>
      </c>
      <c r="O2662" s="337" t="s">
        <v>19695</v>
      </c>
      <c r="P2662" s="337" t="s">
        <v>19695</v>
      </c>
      <c r="Q2662" s="337" t="s">
        <v>19695</v>
      </c>
      <c r="R2662" s="337" t="s">
        <v>1220</v>
      </c>
      <c r="S2662" s="337" t="s">
        <v>1359</v>
      </c>
      <c r="T2662" s="337" t="s">
        <v>1360</v>
      </c>
      <c r="U2662" s="337" t="s">
        <v>2419</v>
      </c>
      <c r="V2662" s="337">
        <v>8</v>
      </c>
      <c r="W2662" s="337" t="s">
        <v>19695</v>
      </c>
      <c r="X2662" s="337" t="s">
        <v>19695</v>
      </c>
      <c r="Y2662" s="337" t="s">
        <v>19695</v>
      </c>
      <c r="Z2662" s="337" t="s">
        <v>1728</v>
      </c>
      <c r="AA2662" s="337" t="s">
        <v>735</v>
      </c>
      <c r="AB2662" s="337" t="s">
        <v>718</v>
      </c>
      <c r="AC2662" s="337" t="s">
        <v>13927</v>
      </c>
    </row>
    <row r="2663" spans="1:29" ht="15.8" x14ac:dyDescent="0.25">
      <c r="A2663" s="337" t="s">
        <v>1723</v>
      </c>
      <c r="B2663" s="337" t="s">
        <v>10302</v>
      </c>
      <c r="C2663" s="337" t="s">
        <v>1821</v>
      </c>
      <c r="D2663" s="337" t="s">
        <v>449</v>
      </c>
      <c r="E2663" s="337" t="s">
        <v>1404</v>
      </c>
      <c r="F2663" s="338">
        <v>43454</v>
      </c>
      <c r="G2663" s="337" t="s">
        <v>7466</v>
      </c>
      <c r="H2663" s="338">
        <v>43507</v>
      </c>
      <c r="I2663" s="337" t="s">
        <v>19695</v>
      </c>
      <c r="J2663" s="337" t="s">
        <v>16</v>
      </c>
      <c r="K2663" s="337" t="s">
        <v>19695</v>
      </c>
      <c r="L2663" s="337" t="s">
        <v>19695</v>
      </c>
      <c r="M2663" s="337" t="s">
        <v>19695</v>
      </c>
      <c r="N2663" s="337" t="s">
        <v>19695</v>
      </c>
      <c r="O2663" s="337" t="s">
        <v>19695</v>
      </c>
      <c r="P2663" s="337" t="s">
        <v>19695</v>
      </c>
      <c r="Q2663" s="337" t="s">
        <v>19695</v>
      </c>
      <c r="R2663" s="337" t="s">
        <v>70</v>
      </c>
      <c r="S2663" s="337" t="s">
        <v>141</v>
      </c>
      <c r="T2663" s="337" t="s">
        <v>1142</v>
      </c>
      <c r="U2663" s="337" t="s">
        <v>10303</v>
      </c>
      <c r="V2663" s="337">
        <v>10</v>
      </c>
      <c r="W2663" s="337" t="s">
        <v>19695</v>
      </c>
      <c r="X2663" s="337" t="s">
        <v>19695</v>
      </c>
      <c r="Y2663" s="337" t="s">
        <v>19695</v>
      </c>
      <c r="Z2663" s="337" t="s">
        <v>1728</v>
      </c>
      <c r="AA2663" s="337" t="s">
        <v>735</v>
      </c>
      <c r="AB2663" s="337" t="s">
        <v>718</v>
      </c>
      <c r="AC2663" s="337" t="s">
        <v>13948</v>
      </c>
    </row>
    <row r="2664" spans="1:29" ht="15.8" x14ac:dyDescent="0.25">
      <c r="A2664" s="337" t="s">
        <v>1723</v>
      </c>
      <c r="B2664" s="337" t="s">
        <v>7465</v>
      </c>
      <c r="C2664" s="337" t="s">
        <v>1821</v>
      </c>
      <c r="D2664" s="337" t="s">
        <v>449</v>
      </c>
      <c r="E2664" s="337" t="s">
        <v>7418</v>
      </c>
      <c r="F2664" s="338">
        <v>43459</v>
      </c>
      <c r="G2664" s="337" t="s">
        <v>7466</v>
      </c>
      <c r="H2664" s="338">
        <v>43507</v>
      </c>
      <c r="I2664" s="337" t="s">
        <v>19695</v>
      </c>
      <c r="J2664" s="337" t="s">
        <v>36</v>
      </c>
      <c r="K2664" s="337" t="s">
        <v>19695</v>
      </c>
      <c r="L2664" s="337" t="s">
        <v>19695</v>
      </c>
      <c r="M2664" s="337" t="s">
        <v>19695</v>
      </c>
      <c r="N2664" s="337" t="s">
        <v>19695</v>
      </c>
      <c r="O2664" s="337" t="s">
        <v>19695</v>
      </c>
      <c r="P2664" s="337" t="s">
        <v>19695</v>
      </c>
      <c r="Q2664" s="337" t="s">
        <v>19695</v>
      </c>
      <c r="R2664" s="337" t="s">
        <v>112</v>
      </c>
      <c r="S2664" s="337" t="s">
        <v>115</v>
      </c>
      <c r="T2664" s="337" t="s">
        <v>7467</v>
      </c>
      <c r="U2664" s="337" t="s">
        <v>7468</v>
      </c>
      <c r="V2664" s="337">
        <v>10</v>
      </c>
      <c r="W2664" s="337" t="s">
        <v>19695</v>
      </c>
      <c r="X2664" s="337" t="s">
        <v>19695</v>
      </c>
      <c r="Y2664" s="337" t="s">
        <v>19695</v>
      </c>
      <c r="Z2664" s="337" t="s">
        <v>1753</v>
      </c>
      <c r="AA2664" s="337" t="s">
        <v>735</v>
      </c>
      <c r="AB2664" s="337" t="s">
        <v>718</v>
      </c>
      <c r="AC2664" s="337" t="s">
        <v>13927</v>
      </c>
    </row>
    <row r="2665" spans="1:29" ht="15.8" x14ac:dyDescent="0.25">
      <c r="A2665" s="337" t="s">
        <v>1723</v>
      </c>
      <c r="B2665" s="337" t="s">
        <v>7469</v>
      </c>
      <c r="C2665" s="337" t="s">
        <v>1821</v>
      </c>
      <c r="D2665" s="337" t="s">
        <v>449</v>
      </c>
      <c r="E2665" s="337" t="s">
        <v>7470</v>
      </c>
      <c r="F2665" s="338">
        <v>43444</v>
      </c>
      <c r="G2665" s="337" t="s">
        <v>7466</v>
      </c>
      <c r="H2665" s="338">
        <v>43507</v>
      </c>
      <c r="I2665" s="337" t="s">
        <v>19695</v>
      </c>
      <c r="J2665" s="337" t="s">
        <v>36</v>
      </c>
      <c r="K2665" s="337" t="s">
        <v>19695</v>
      </c>
      <c r="L2665" s="337" t="s">
        <v>19695</v>
      </c>
      <c r="M2665" s="337" t="s">
        <v>19695</v>
      </c>
      <c r="N2665" s="337" t="s">
        <v>19695</v>
      </c>
      <c r="O2665" s="337" t="s">
        <v>19695</v>
      </c>
      <c r="P2665" s="337" t="s">
        <v>19695</v>
      </c>
      <c r="Q2665" s="337" t="s">
        <v>19695</v>
      </c>
      <c r="R2665" s="337" t="s">
        <v>112</v>
      </c>
      <c r="S2665" s="337" t="s">
        <v>115</v>
      </c>
      <c r="T2665" s="337" t="s">
        <v>7467</v>
      </c>
      <c r="U2665" s="337" t="s">
        <v>7471</v>
      </c>
      <c r="V2665" s="337">
        <v>8</v>
      </c>
      <c r="W2665" s="337" t="s">
        <v>19695</v>
      </c>
      <c r="X2665" s="337" t="s">
        <v>19695</v>
      </c>
      <c r="Y2665" s="337" t="s">
        <v>19695</v>
      </c>
      <c r="Z2665" s="337" t="s">
        <v>1753</v>
      </c>
      <c r="AA2665" s="337" t="s">
        <v>717</v>
      </c>
      <c r="AB2665" s="337" t="s">
        <v>718</v>
      </c>
      <c r="AC2665" s="337" t="s">
        <v>13927</v>
      </c>
    </row>
    <row r="2666" spans="1:29" ht="15.8" x14ac:dyDescent="0.25">
      <c r="A2666" s="337" t="s">
        <v>1723</v>
      </c>
      <c r="B2666" s="337" t="s">
        <v>7472</v>
      </c>
      <c r="C2666" s="337" t="s">
        <v>1821</v>
      </c>
      <c r="D2666" s="337" t="s">
        <v>449</v>
      </c>
      <c r="E2666" s="337" t="s">
        <v>7470</v>
      </c>
      <c r="F2666" s="338">
        <v>43444</v>
      </c>
      <c r="G2666" s="337" t="s">
        <v>7466</v>
      </c>
      <c r="H2666" s="338">
        <v>43507</v>
      </c>
      <c r="I2666" s="337" t="s">
        <v>19695</v>
      </c>
      <c r="J2666" s="337" t="s">
        <v>16</v>
      </c>
      <c r="K2666" s="337" t="s">
        <v>19695</v>
      </c>
      <c r="L2666" s="337" t="s">
        <v>19695</v>
      </c>
      <c r="M2666" s="337" t="s">
        <v>19695</v>
      </c>
      <c r="N2666" s="337" t="s">
        <v>19695</v>
      </c>
      <c r="O2666" s="337" t="s">
        <v>19695</v>
      </c>
      <c r="P2666" s="337" t="s">
        <v>19695</v>
      </c>
      <c r="Q2666" s="337" t="s">
        <v>19695</v>
      </c>
      <c r="R2666" s="337" t="s">
        <v>112</v>
      </c>
      <c r="S2666" s="337" t="s">
        <v>115</v>
      </c>
      <c r="T2666" s="337" t="s">
        <v>7467</v>
      </c>
      <c r="U2666" s="337" t="s">
        <v>7473</v>
      </c>
      <c r="V2666" s="337">
        <v>8</v>
      </c>
      <c r="W2666" s="337" t="s">
        <v>19695</v>
      </c>
      <c r="X2666" s="337" t="s">
        <v>19695</v>
      </c>
      <c r="Y2666" s="337" t="s">
        <v>19695</v>
      </c>
      <c r="Z2666" s="337" t="s">
        <v>1753</v>
      </c>
      <c r="AA2666" s="337" t="s">
        <v>717</v>
      </c>
      <c r="AB2666" s="337" t="s">
        <v>718</v>
      </c>
      <c r="AC2666" s="337" t="s">
        <v>13927</v>
      </c>
    </row>
    <row r="2667" spans="1:29" ht="15.8" x14ac:dyDescent="0.25">
      <c r="A2667" s="337" t="s">
        <v>1723</v>
      </c>
      <c r="B2667" s="337" t="s">
        <v>7476</v>
      </c>
      <c r="C2667" s="337" t="s">
        <v>1821</v>
      </c>
      <c r="D2667" s="337" t="s">
        <v>449</v>
      </c>
      <c r="E2667" s="337" t="s">
        <v>4739</v>
      </c>
      <c r="F2667" s="338">
        <v>43353</v>
      </c>
      <c r="G2667" s="337" t="s">
        <v>7466</v>
      </c>
      <c r="H2667" s="338">
        <v>43507</v>
      </c>
      <c r="I2667" s="337" t="s">
        <v>19695</v>
      </c>
      <c r="J2667" s="337" t="s">
        <v>36</v>
      </c>
      <c r="K2667" s="337" t="s">
        <v>19695</v>
      </c>
      <c r="L2667" s="337" t="s">
        <v>19695</v>
      </c>
      <c r="M2667" s="337" t="s">
        <v>19695</v>
      </c>
      <c r="N2667" s="337" t="s">
        <v>19695</v>
      </c>
      <c r="O2667" s="337" t="s">
        <v>19695</v>
      </c>
      <c r="P2667" s="337" t="s">
        <v>19695</v>
      </c>
      <c r="Q2667" s="337" t="s">
        <v>19695</v>
      </c>
      <c r="R2667" s="337" t="s">
        <v>146</v>
      </c>
      <c r="S2667" s="337" t="s">
        <v>2178</v>
      </c>
      <c r="T2667" s="337" t="s">
        <v>1709</v>
      </c>
      <c r="U2667" s="337" t="s">
        <v>7477</v>
      </c>
      <c r="V2667" s="337">
        <v>12</v>
      </c>
      <c r="W2667" s="337" t="s">
        <v>19695</v>
      </c>
      <c r="X2667" s="337" t="s">
        <v>19695</v>
      </c>
      <c r="Y2667" s="337" t="s">
        <v>19695</v>
      </c>
      <c r="Z2667" s="337" t="s">
        <v>1753</v>
      </c>
      <c r="AA2667" s="337" t="s">
        <v>735</v>
      </c>
      <c r="AB2667" s="337" t="s">
        <v>718</v>
      </c>
      <c r="AC2667" s="337" t="s">
        <v>13927</v>
      </c>
    </row>
    <row r="2668" spans="1:29" ht="15.8" x14ac:dyDescent="0.25">
      <c r="A2668" s="337" t="s">
        <v>1723</v>
      </c>
      <c r="B2668" s="337" t="s">
        <v>7474</v>
      </c>
      <c r="C2668" s="337" t="s">
        <v>1821</v>
      </c>
      <c r="D2668" s="337" t="s">
        <v>449</v>
      </c>
      <c r="E2668" s="337" t="s">
        <v>7420</v>
      </c>
      <c r="F2668" s="338">
        <v>43449</v>
      </c>
      <c r="G2668" s="337" t="s">
        <v>7466</v>
      </c>
      <c r="H2668" s="338">
        <v>43507</v>
      </c>
      <c r="I2668" s="337" t="s">
        <v>19695</v>
      </c>
      <c r="J2668" s="337" t="s">
        <v>36</v>
      </c>
      <c r="K2668" s="337" t="s">
        <v>19695</v>
      </c>
      <c r="L2668" s="337" t="s">
        <v>19695</v>
      </c>
      <c r="M2668" s="337" t="s">
        <v>19695</v>
      </c>
      <c r="N2668" s="337" t="s">
        <v>19695</v>
      </c>
      <c r="O2668" s="337" t="s">
        <v>19695</v>
      </c>
      <c r="P2668" s="337" t="s">
        <v>19695</v>
      </c>
      <c r="Q2668" s="337" t="s">
        <v>19695</v>
      </c>
      <c r="R2668" s="337" t="s">
        <v>112</v>
      </c>
      <c r="S2668" s="337" t="s">
        <v>1249</v>
      </c>
      <c r="T2668" s="337" t="s">
        <v>1249</v>
      </c>
      <c r="U2668" s="337" t="s">
        <v>7475</v>
      </c>
      <c r="V2668" s="337">
        <v>8</v>
      </c>
      <c r="W2668" s="337" t="s">
        <v>19695</v>
      </c>
      <c r="X2668" s="337" t="s">
        <v>19695</v>
      </c>
      <c r="Y2668" s="337" t="s">
        <v>19695</v>
      </c>
      <c r="Z2668" s="337" t="s">
        <v>1753</v>
      </c>
      <c r="AA2668" s="337" t="s">
        <v>717</v>
      </c>
      <c r="AB2668" s="337" t="s">
        <v>718</v>
      </c>
      <c r="AC2668" s="337" t="s">
        <v>13927</v>
      </c>
    </row>
    <row r="2669" spans="1:29" ht="15.8" x14ac:dyDescent="0.25">
      <c r="A2669" s="337" t="s">
        <v>1723</v>
      </c>
      <c r="B2669" s="337" t="s">
        <v>10095</v>
      </c>
      <c r="C2669" s="337" t="s">
        <v>1821</v>
      </c>
      <c r="D2669" s="337" t="s">
        <v>449</v>
      </c>
      <c r="E2669" s="337" t="s">
        <v>7744</v>
      </c>
      <c r="F2669" s="338">
        <v>43415</v>
      </c>
      <c r="G2669" s="337" t="s">
        <v>7466</v>
      </c>
      <c r="H2669" s="338">
        <v>43507</v>
      </c>
      <c r="I2669" s="337" t="s">
        <v>19695</v>
      </c>
      <c r="J2669" s="337" t="s">
        <v>36</v>
      </c>
      <c r="K2669" s="337" t="s">
        <v>19695</v>
      </c>
      <c r="L2669" s="337" t="s">
        <v>19695</v>
      </c>
      <c r="M2669" s="337" t="s">
        <v>19695</v>
      </c>
      <c r="N2669" s="337" t="s">
        <v>19695</v>
      </c>
      <c r="O2669" s="337" t="s">
        <v>19695</v>
      </c>
      <c r="P2669" s="337" t="s">
        <v>19695</v>
      </c>
      <c r="Q2669" s="337" t="s">
        <v>19695</v>
      </c>
      <c r="R2669" s="337" t="s">
        <v>18</v>
      </c>
      <c r="S2669" s="337" t="s">
        <v>392</v>
      </c>
      <c r="T2669" s="337" t="s">
        <v>3138</v>
      </c>
      <c r="U2669" s="337" t="s">
        <v>10096</v>
      </c>
      <c r="V2669" s="337">
        <v>8</v>
      </c>
      <c r="W2669" s="337" t="s">
        <v>19695</v>
      </c>
      <c r="X2669" s="337" t="s">
        <v>19695</v>
      </c>
      <c r="Y2669" s="337" t="s">
        <v>19695</v>
      </c>
      <c r="Z2669" s="337" t="s">
        <v>1753</v>
      </c>
      <c r="AA2669" s="337" t="s">
        <v>717</v>
      </c>
      <c r="AB2669" s="337" t="s">
        <v>718</v>
      </c>
      <c r="AC2669" s="337" t="s">
        <v>13927</v>
      </c>
    </row>
    <row r="2670" spans="1:29" ht="15.8" x14ac:dyDescent="0.25">
      <c r="A2670" s="337" t="s">
        <v>1723</v>
      </c>
      <c r="B2670" s="337" t="s">
        <v>10093</v>
      </c>
      <c r="C2670" s="337" t="s">
        <v>1821</v>
      </c>
      <c r="D2670" s="337" t="s">
        <v>449</v>
      </c>
      <c r="E2670" s="337" t="s">
        <v>8134</v>
      </c>
      <c r="F2670" s="338">
        <v>43414</v>
      </c>
      <c r="G2670" s="337" t="s">
        <v>7466</v>
      </c>
      <c r="H2670" s="338">
        <v>43507</v>
      </c>
      <c r="I2670" s="337" t="s">
        <v>19695</v>
      </c>
      <c r="J2670" s="337" t="s">
        <v>36</v>
      </c>
      <c r="K2670" s="337" t="s">
        <v>19695</v>
      </c>
      <c r="L2670" s="337" t="s">
        <v>19695</v>
      </c>
      <c r="M2670" s="337" t="s">
        <v>19695</v>
      </c>
      <c r="N2670" s="337" t="s">
        <v>19695</v>
      </c>
      <c r="O2670" s="337" t="s">
        <v>19695</v>
      </c>
      <c r="P2670" s="337" t="s">
        <v>19695</v>
      </c>
      <c r="Q2670" s="337" t="s">
        <v>19695</v>
      </c>
      <c r="R2670" s="337" t="s">
        <v>18</v>
      </c>
      <c r="S2670" s="337" t="s">
        <v>392</v>
      </c>
      <c r="T2670" s="337" t="s">
        <v>392</v>
      </c>
      <c r="U2670" s="337" t="s">
        <v>10094</v>
      </c>
      <c r="V2670" s="337">
        <v>8</v>
      </c>
      <c r="W2670" s="337" t="s">
        <v>19695</v>
      </c>
      <c r="X2670" s="337" t="s">
        <v>19695</v>
      </c>
      <c r="Y2670" s="337" t="s">
        <v>19695</v>
      </c>
      <c r="Z2670" s="337" t="s">
        <v>1753</v>
      </c>
      <c r="AA2670" s="337" t="s">
        <v>717</v>
      </c>
      <c r="AB2670" s="337" t="s">
        <v>718</v>
      </c>
      <c r="AC2670" s="337" t="s">
        <v>13927</v>
      </c>
    </row>
    <row r="2671" spans="1:29" ht="15.8" x14ac:dyDescent="0.25">
      <c r="A2671" s="337" t="s">
        <v>1723</v>
      </c>
      <c r="B2671" s="337" t="s">
        <v>1274</v>
      </c>
      <c r="C2671" s="337" t="s">
        <v>1725</v>
      </c>
      <c r="D2671" s="337" t="s">
        <v>13527</v>
      </c>
      <c r="E2671" s="337" t="s">
        <v>7423</v>
      </c>
      <c r="F2671" s="338">
        <v>43456</v>
      </c>
      <c r="G2671" s="337" t="s">
        <v>1275</v>
      </c>
      <c r="H2671" s="338">
        <v>43506</v>
      </c>
      <c r="I2671" s="337" t="s">
        <v>19695</v>
      </c>
      <c r="J2671" s="337" t="s">
        <v>16</v>
      </c>
      <c r="K2671" s="337" t="s">
        <v>19695</v>
      </c>
      <c r="L2671" s="337" t="s">
        <v>19695</v>
      </c>
      <c r="M2671" s="337" t="s">
        <v>19695</v>
      </c>
      <c r="N2671" s="337" t="s">
        <v>19695</v>
      </c>
      <c r="O2671" s="337" t="s">
        <v>19695</v>
      </c>
      <c r="P2671" s="337" t="s">
        <v>19695</v>
      </c>
      <c r="Q2671" s="337" t="s">
        <v>19695</v>
      </c>
      <c r="R2671" s="337" t="s">
        <v>52</v>
      </c>
      <c r="S2671" s="337" t="s">
        <v>69</v>
      </c>
      <c r="T2671" s="337" t="s">
        <v>69</v>
      </c>
      <c r="U2671" s="337" t="s">
        <v>1276</v>
      </c>
      <c r="V2671" s="337">
        <v>8</v>
      </c>
      <c r="W2671" s="337" t="s">
        <v>19695</v>
      </c>
      <c r="X2671" s="337" t="s">
        <v>19695</v>
      </c>
      <c r="Y2671" s="337" t="s">
        <v>19695</v>
      </c>
      <c r="Z2671" s="337" t="s">
        <v>1728</v>
      </c>
      <c r="AA2671" s="337" t="s">
        <v>735</v>
      </c>
      <c r="AB2671" s="337" t="s">
        <v>718</v>
      </c>
      <c r="AC2671" s="337" t="s">
        <v>13950</v>
      </c>
    </row>
    <row r="2672" spans="1:29" ht="15.8" x14ac:dyDescent="0.25">
      <c r="A2672" s="337" t="s">
        <v>1723</v>
      </c>
      <c r="B2672" s="337" t="s">
        <v>8731</v>
      </c>
      <c r="C2672" s="337" t="s">
        <v>1821</v>
      </c>
      <c r="D2672" s="337" t="s">
        <v>449</v>
      </c>
      <c r="E2672" s="337" t="s">
        <v>1275</v>
      </c>
      <c r="F2672" s="338">
        <v>43506</v>
      </c>
      <c r="G2672" s="337" t="s">
        <v>1275</v>
      </c>
      <c r="H2672" s="338">
        <v>43506</v>
      </c>
      <c r="I2672" s="337" t="s">
        <v>19695</v>
      </c>
      <c r="J2672" s="337" t="s">
        <v>36</v>
      </c>
      <c r="K2672" s="337" t="s">
        <v>19695</v>
      </c>
      <c r="L2672" s="337" t="s">
        <v>19695</v>
      </c>
      <c r="M2672" s="337" t="s">
        <v>19695</v>
      </c>
      <c r="N2672" s="337" t="s">
        <v>19695</v>
      </c>
      <c r="O2672" s="337" t="s">
        <v>19695</v>
      </c>
      <c r="P2672" s="337" t="s">
        <v>19695</v>
      </c>
      <c r="Q2672" s="337" t="s">
        <v>19695</v>
      </c>
      <c r="R2672" s="337" t="s">
        <v>105</v>
      </c>
      <c r="S2672" s="337" t="s">
        <v>3812</v>
      </c>
      <c r="T2672" s="337" t="s">
        <v>8732</v>
      </c>
      <c r="U2672" s="337" t="s">
        <v>8733</v>
      </c>
      <c r="V2672" s="337">
        <v>6</v>
      </c>
      <c r="W2672" s="337" t="s">
        <v>19695</v>
      </c>
      <c r="X2672" s="337" t="s">
        <v>19695</v>
      </c>
      <c r="Y2672" s="337" t="s">
        <v>19695</v>
      </c>
      <c r="Z2672" s="337" t="s">
        <v>1745</v>
      </c>
      <c r="AA2672" s="337" t="s">
        <v>1047</v>
      </c>
      <c r="AB2672" s="337" t="s">
        <v>854</v>
      </c>
      <c r="AC2672" s="337" t="s">
        <v>15296</v>
      </c>
    </row>
    <row r="2673" spans="1:29" ht="15.8" x14ac:dyDescent="0.25">
      <c r="A2673" s="337" t="s">
        <v>1723</v>
      </c>
      <c r="B2673" s="337" t="s">
        <v>9262</v>
      </c>
      <c r="C2673" s="337" t="s">
        <v>1821</v>
      </c>
      <c r="D2673" s="337" t="s">
        <v>449</v>
      </c>
      <c r="E2673" s="337" t="s">
        <v>7502</v>
      </c>
      <c r="F2673" s="338">
        <v>43483</v>
      </c>
      <c r="G2673" s="337" t="s">
        <v>1275</v>
      </c>
      <c r="H2673" s="338">
        <v>43506</v>
      </c>
      <c r="I2673" s="337" t="s">
        <v>19695</v>
      </c>
      <c r="J2673" s="337" t="s">
        <v>16</v>
      </c>
      <c r="K2673" s="337" t="s">
        <v>19695</v>
      </c>
      <c r="L2673" s="337" t="s">
        <v>19695</v>
      </c>
      <c r="M2673" s="337" t="s">
        <v>19695</v>
      </c>
      <c r="N2673" s="337" t="s">
        <v>19695</v>
      </c>
      <c r="O2673" s="337" t="s">
        <v>19695</v>
      </c>
      <c r="P2673" s="337" t="s">
        <v>19695</v>
      </c>
      <c r="Q2673" s="337" t="s">
        <v>19695</v>
      </c>
      <c r="R2673" s="337" t="s">
        <v>98</v>
      </c>
      <c r="S2673" s="337" t="s">
        <v>121</v>
      </c>
      <c r="T2673" s="337" t="s">
        <v>104</v>
      </c>
      <c r="U2673" s="337" t="s">
        <v>1621</v>
      </c>
      <c r="V2673" s="337">
        <v>12</v>
      </c>
      <c r="W2673" s="337" t="s">
        <v>19695</v>
      </c>
      <c r="X2673" s="337" t="s">
        <v>19695</v>
      </c>
      <c r="Y2673" s="337" t="s">
        <v>19695</v>
      </c>
      <c r="Z2673" s="337" t="s">
        <v>1753</v>
      </c>
      <c r="AA2673" s="337" t="s">
        <v>735</v>
      </c>
      <c r="AB2673" s="337" t="s">
        <v>718</v>
      </c>
      <c r="AC2673" s="337" t="s">
        <v>13947</v>
      </c>
    </row>
    <row r="2674" spans="1:29" ht="15.8" x14ac:dyDescent="0.25">
      <c r="A2674" s="337" t="s">
        <v>1723</v>
      </c>
      <c r="B2674" s="337" t="s">
        <v>1550</v>
      </c>
      <c r="C2674" s="337" t="s">
        <v>1821</v>
      </c>
      <c r="D2674" s="337" t="s">
        <v>449</v>
      </c>
      <c r="E2674" s="337" t="s">
        <v>8742</v>
      </c>
      <c r="F2674" s="338">
        <v>43447</v>
      </c>
      <c r="G2674" s="337" t="s">
        <v>1275</v>
      </c>
      <c r="H2674" s="338">
        <v>43506</v>
      </c>
      <c r="I2674" s="337" t="s">
        <v>19695</v>
      </c>
      <c r="J2674" s="337" t="s">
        <v>16</v>
      </c>
      <c r="K2674" s="337" t="s">
        <v>19695</v>
      </c>
      <c r="L2674" s="337" t="s">
        <v>19695</v>
      </c>
      <c r="M2674" s="337" t="s">
        <v>19695</v>
      </c>
      <c r="N2674" s="337" t="s">
        <v>19695</v>
      </c>
      <c r="O2674" s="337" t="s">
        <v>19695</v>
      </c>
      <c r="P2674" s="337" t="s">
        <v>19695</v>
      </c>
      <c r="Q2674" s="337" t="s">
        <v>19695</v>
      </c>
      <c r="R2674" s="337" t="s">
        <v>98</v>
      </c>
      <c r="S2674" s="337" t="s">
        <v>406</v>
      </c>
      <c r="T2674" s="337" t="s">
        <v>406</v>
      </c>
      <c r="U2674" s="337" t="s">
        <v>1551</v>
      </c>
      <c r="V2674" s="337">
        <v>10</v>
      </c>
      <c r="W2674" s="337" t="s">
        <v>19695</v>
      </c>
      <c r="X2674" s="337" t="s">
        <v>19695</v>
      </c>
      <c r="Y2674" s="337" t="s">
        <v>19695</v>
      </c>
      <c r="Z2674" s="337" t="s">
        <v>1753</v>
      </c>
      <c r="AA2674" s="337" t="s">
        <v>735</v>
      </c>
      <c r="AB2674" s="337" t="s">
        <v>718</v>
      </c>
      <c r="AC2674" s="337" t="s">
        <v>13947</v>
      </c>
    </row>
    <row r="2675" spans="1:29" ht="15.8" x14ac:dyDescent="0.25">
      <c r="A2675" s="337" t="s">
        <v>1723</v>
      </c>
      <c r="B2675" s="337" t="s">
        <v>10041</v>
      </c>
      <c r="C2675" s="337" t="s">
        <v>1821</v>
      </c>
      <c r="D2675" s="337" t="s">
        <v>449</v>
      </c>
      <c r="E2675" s="337" t="s">
        <v>7332</v>
      </c>
      <c r="F2675" s="338">
        <v>43498</v>
      </c>
      <c r="G2675" s="337" t="s">
        <v>7911</v>
      </c>
      <c r="H2675" s="338">
        <v>43505</v>
      </c>
      <c r="I2675" s="337" t="s">
        <v>19695</v>
      </c>
      <c r="J2675" s="337" t="s">
        <v>16</v>
      </c>
      <c r="K2675" s="337" t="s">
        <v>19695</v>
      </c>
      <c r="L2675" s="337" t="s">
        <v>19695</v>
      </c>
      <c r="M2675" s="337" t="s">
        <v>19695</v>
      </c>
      <c r="N2675" s="337" t="s">
        <v>19695</v>
      </c>
      <c r="O2675" s="337" t="s">
        <v>19695</v>
      </c>
      <c r="P2675" s="337" t="s">
        <v>19695</v>
      </c>
      <c r="Q2675" s="337" t="s">
        <v>19695</v>
      </c>
      <c r="R2675" s="337" t="s">
        <v>98</v>
      </c>
      <c r="S2675" s="337" t="s">
        <v>1185</v>
      </c>
      <c r="T2675" s="337" t="s">
        <v>1685</v>
      </c>
      <c r="U2675" s="337" t="s">
        <v>6514</v>
      </c>
      <c r="V2675" s="337">
        <v>10</v>
      </c>
      <c r="W2675" s="337" t="s">
        <v>19695</v>
      </c>
      <c r="X2675" s="337" t="s">
        <v>19695</v>
      </c>
      <c r="Y2675" s="337" t="s">
        <v>19695</v>
      </c>
      <c r="Z2675" s="337" t="s">
        <v>1728</v>
      </c>
      <c r="AA2675" s="337" t="s">
        <v>717</v>
      </c>
      <c r="AB2675" s="337" t="s">
        <v>718</v>
      </c>
      <c r="AC2675" s="337" t="s">
        <v>13946</v>
      </c>
    </row>
    <row r="2676" spans="1:29" ht="15.8" x14ac:dyDescent="0.25">
      <c r="A2676" s="337" t="s">
        <v>1723</v>
      </c>
      <c r="B2676" s="337" t="s">
        <v>10051</v>
      </c>
      <c r="C2676" s="337" t="s">
        <v>1821</v>
      </c>
      <c r="D2676" s="337" t="s">
        <v>449</v>
      </c>
      <c r="E2676" s="337" t="s">
        <v>1363</v>
      </c>
      <c r="F2676" s="338">
        <v>43473</v>
      </c>
      <c r="G2676" s="337" t="s">
        <v>7911</v>
      </c>
      <c r="H2676" s="338">
        <v>43505</v>
      </c>
      <c r="I2676" s="337" t="s">
        <v>19695</v>
      </c>
      <c r="J2676" s="337" t="s">
        <v>36</v>
      </c>
      <c r="K2676" s="337" t="s">
        <v>19695</v>
      </c>
      <c r="L2676" s="337" t="s">
        <v>19695</v>
      </c>
      <c r="M2676" s="337" t="s">
        <v>19695</v>
      </c>
      <c r="N2676" s="337" t="s">
        <v>19695</v>
      </c>
      <c r="O2676" s="337" t="s">
        <v>19695</v>
      </c>
      <c r="P2676" s="337" t="s">
        <v>19695</v>
      </c>
      <c r="Q2676" s="337" t="s">
        <v>19695</v>
      </c>
      <c r="R2676" s="337" t="s">
        <v>56</v>
      </c>
      <c r="S2676" s="337" t="s">
        <v>79</v>
      </c>
      <c r="T2676" s="337" t="s">
        <v>10052</v>
      </c>
      <c r="U2676" s="337" t="s">
        <v>10053</v>
      </c>
      <c r="V2676" s="337">
        <v>16</v>
      </c>
      <c r="W2676" s="337" t="s">
        <v>19695</v>
      </c>
      <c r="X2676" s="337" t="s">
        <v>19695</v>
      </c>
      <c r="Y2676" s="337" t="s">
        <v>19695</v>
      </c>
      <c r="Z2676" s="337" t="s">
        <v>1728</v>
      </c>
      <c r="AA2676" s="337" t="s">
        <v>735</v>
      </c>
      <c r="AB2676" s="337" t="s">
        <v>718</v>
      </c>
      <c r="AC2676" s="337" t="s">
        <v>13949</v>
      </c>
    </row>
    <row r="2677" spans="1:29" ht="15.8" x14ac:dyDescent="0.25">
      <c r="A2677" s="337" t="s">
        <v>1723</v>
      </c>
      <c r="B2677" s="337" t="s">
        <v>7910</v>
      </c>
      <c r="C2677" s="337" t="s">
        <v>1821</v>
      </c>
      <c r="D2677" s="337" t="s">
        <v>449</v>
      </c>
      <c r="E2677" s="337" t="s">
        <v>1302</v>
      </c>
      <c r="F2677" s="338">
        <v>43475</v>
      </c>
      <c r="G2677" s="337" t="s">
        <v>7911</v>
      </c>
      <c r="H2677" s="338">
        <v>43505</v>
      </c>
      <c r="I2677" s="337" t="s">
        <v>19695</v>
      </c>
      <c r="J2677" s="337" t="s">
        <v>16</v>
      </c>
      <c r="K2677" s="337" t="s">
        <v>19695</v>
      </c>
      <c r="L2677" s="337" t="s">
        <v>19695</v>
      </c>
      <c r="M2677" s="337" t="s">
        <v>19695</v>
      </c>
      <c r="N2677" s="337" t="s">
        <v>19695</v>
      </c>
      <c r="O2677" s="337" t="s">
        <v>19695</v>
      </c>
      <c r="P2677" s="337" t="s">
        <v>19695</v>
      </c>
      <c r="Q2677" s="337" t="s">
        <v>19695</v>
      </c>
      <c r="R2677" s="337" t="s">
        <v>52</v>
      </c>
      <c r="S2677" s="337" t="s">
        <v>857</v>
      </c>
      <c r="T2677" s="337" t="s">
        <v>870</v>
      </c>
      <c r="U2677" s="337" t="s">
        <v>1634</v>
      </c>
      <c r="V2677" s="337">
        <v>8</v>
      </c>
      <c r="W2677" s="337" t="s">
        <v>19695</v>
      </c>
      <c r="X2677" s="337" t="s">
        <v>19695</v>
      </c>
      <c r="Y2677" s="337" t="s">
        <v>19695</v>
      </c>
      <c r="Z2677" s="337" t="s">
        <v>1753</v>
      </c>
      <c r="AA2677" s="337" t="s">
        <v>717</v>
      </c>
      <c r="AB2677" s="337" t="s">
        <v>718</v>
      </c>
      <c r="AC2677" s="337" t="s">
        <v>13946</v>
      </c>
    </row>
    <row r="2678" spans="1:29" ht="15.8" x14ac:dyDescent="0.25">
      <c r="A2678" s="337" t="s">
        <v>1723</v>
      </c>
      <c r="B2678" s="337" t="s">
        <v>886</v>
      </c>
      <c r="C2678" s="337" t="s">
        <v>1821</v>
      </c>
      <c r="D2678" s="337" t="s">
        <v>449</v>
      </c>
      <c r="E2678" s="337" t="s">
        <v>1363</v>
      </c>
      <c r="F2678" s="338">
        <v>43473</v>
      </c>
      <c r="G2678" s="337" t="s">
        <v>8829</v>
      </c>
      <c r="H2678" s="338">
        <v>43504</v>
      </c>
      <c r="I2678" s="337" t="s">
        <v>19695</v>
      </c>
      <c r="J2678" s="337" t="s">
        <v>16</v>
      </c>
      <c r="K2678" s="337" t="s">
        <v>19695</v>
      </c>
      <c r="L2678" s="337" t="s">
        <v>19695</v>
      </c>
      <c r="M2678" s="337" t="s">
        <v>19695</v>
      </c>
      <c r="N2678" s="337" t="s">
        <v>19695</v>
      </c>
      <c r="O2678" s="337" t="s">
        <v>19695</v>
      </c>
      <c r="P2678" s="337" t="s">
        <v>19695</v>
      </c>
      <c r="Q2678" s="337" t="s">
        <v>19695</v>
      </c>
      <c r="R2678" s="337" t="s">
        <v>52</v>
      </c>
      <c r="S2678" s="337" t="s">
        <v>69</v>
      </c>
      <c r="T2678" s="337" t="s">
        <v>382</v>
      </c>
      <c r="U2678" s="337" t="s">
        <v>887</v>
      </c>
      <c r="V2678" s="337">
        <v>12</v>
      </c>
      <c r="W2678" s="337" t="s">
        <v>19695</v>
      </c>
      <c r="X2678" s="337" t="s">
        <v>19695</v>
      </c>
      <c r="Y2678" s="337" t="s">
        <v>19695</v>
      </c>
      <c r="Z2678" s="337" t="s">
        <v>1728</v>
      </c>
      <c r="AA2678" s="337" t="s">
        <v>766</v>
      </c>
      <c r="AB2678" s="337" t="s">
        <v>718</v>
      </c>
      <c r="AC2678" s="337" t="s">
        <v>13945</v>
      </c>
    </row>
    <row r="2679" spans="1:29" ht="15.8" x14ac:dyDescent="0.25">
      <c r="A2679" s="337" t="s">
        <v>1723</v>
      </c>
      <c r="B2679" s="337" t="s">
        <v>8828</v>
      </c>
      <c r="C2679" s="337" t="s">
        <v>1821</v>
      </c>
      <c r="D2679" s="337" t="s">
        <v>449</v>
      </c>
      <c r="E2679" s="337" t="s">
        <v>1363</v>
      </c>
      <c r="F2679" s="338">
        <v>43473</v>
      </c>
      <c r="G2679" s="337" t="s">
        <v>8829</v>
      </c>
      <c r="H2679" s="338">
        <v>43504</v>
      </c>
      <c r="I2679" s="337" t="s">
        <v>19695</v>
      </c>
      <c r="J2679" s="337" t="s">
        <v>16</v>
      </c>
      <c r="K2679" s="337" t="s">
        <v>19695</v>
      </c>
      <c r="L2679" s="337" t="s">
        <v>19695</v>
      </c>
      <c r="M2679" s="337" t="s">
        <v>19695</v>
      </c>
      <c r="N2679" s="337" t="s">
        <v>19695</v>
      </c>
      <c r="O2679" s="337" t="s">
        <v>19695</v>
      </c>
      <c r="P2679" s="337" t="s">
        <v>19695</v>
      </c>
      <c r="Q2679" s="337" t="s">
        <v>19695</v>
      </c>
      <c r="R2679" s="337" t="s">
        <v>18</v>
      </c>
      <c r="S2679" s="337" t="s">
        <v>1033</v>
      </c>
      <c r="T2679" s="337" t="s">
        <v>1514</v>
      </c>
      <c r="U2679" s="337" t="s">
        <v>8830</v>
      </c>
      <c r="V2679" s="337">
        <v>12</v>
      </c>
      <c r="W2679" s="337" t="s">
        <v>19695</v>
      </c>
      <c r="X2679" s="337" t="s">
        <v>19695</v>
      </c>
      <c r="Y2679" s="337" t="s">
        <v>19695</v>
      </c>
      <c r="Z2679" s="337" t="s">
        <v>1728</v>
      </c>
      <c r="AA2679" s="337" t="s">
        <v>735</v>
      </c>
      <c r="AB2679" s="337" t="s">
        <v>718</v>
      </c>
      <c r="AC2679" s="337" t="s">
        <v>13971</v>
      </c>
    </row>
    <row r="2680" spans="1:29" ht="15.8" x14ac:dyDescent="0.25">
      <c r="A2680" s="337" t="s">
        <v>1723</v>
      </c>
      <c r="B2680" s="337" t="s">
        <v>7919</v>
      </c>
      <c r="C2680" s="337" t="s">
        <v>1821</v>
      </c>
      <c r="D2680" s="337" t="s">
        <v>449</v>
      </c>
      <c r="E2680" s="337" t="s">
        <v>7270</v>
      </c>
      <c r="F2680" s="338">
        <v>43411</v>
      </c>
      <c r="G2680" s="337" t="s">
        <v>7920</v>
      </c>
      <c r="H2680" s="338">
        <v>43503</v>
      </c>
      <c r="I2680" s="337" t="s">
        <v>19695</v>
      </c>
      <c r="J2680" s="337" t="s">
        <v>36</v>
      </c>
      <c r="K2680" s="337" t="s">
        <v>19695</v>
      </c>
      <c r="L2680" s="337" t="s">
        <v>19695</v>
      </c>
      <c r="M2680" s="337" t="s">
        <v>19695</v>
      </c>
      <c r="N2680" s="337" t="s">
        <v>19695</v>
      </c>
      <c r="O2680" s="337" t="s">
        <v>19695</v>
      </c>
      <c r="P2680" s="337" t="s">
        <v>19695</v>
      </c>
      <c r="Q2680" s="337" t="s">
        <v>19695</v>
      </c>
      <c r="R2680" s="337" t="s">
        <v>112</v>
      </c>
      <c r="S2680" s="337" t="s">
        <v>113</v>
      </c>
      <c r="T2680" s="337" t="s">
        <v>113</v>
      </c>
      <c r="U2680" s="337" t="s">
        <v>7921</v>
      </c>
      <c r="V2680" s="337">
        <v>10</v>
      </c>
      <c r="W2680" s="337" t="s">
        <v>19695</v>
      </c>
      <c r="X2680" s="337" t="s">
        <v>19695</v>
      </c>
      <c r="Y2680" s="337" t="s">
        <v>19695</v>
      </c>
      <c r="Z2680" s="337" t="s">
        <v>1753</v>
      </c>
      <c r="AA2680" s="337" t="s">
        <v>717</v>
      </c>
      <c r="AB2680" s="337" t="s">
        <v>718</v>
      </c>
      <c r="AC2680" s="337" t="s">
        <v>13964</v>
      </c>
    </row>
    <row r="2681" spans="1:29" ht="15.8" x14ac:dyDescent="0.25">
      <c r="A2681" s="337" t="s">
        <v>1723</v>
      </c>
      <c r="B2681" s="337" t="s">
        <v>7424</v>
      </c>
      <c r="C2681" s="337" t="s">
        <v>1821</v>
      </c>
      <c r="D2681" s="337" t="s">
        <v>449</v>
      </c>
      <c r="E2681" s="337" t="s">
        <v>7416</v>
      </c>
      <c r="F2681" s="338">
        <v>43462</v>
      </c>
      <c r="G2681" s="337" t="s">
        <v>7425</v>
      </c>
      <c r="H2681" s="338">
        <v>43501</v>
      </c>
      <c r="I2681" s="337" t="s">
        <v>19695</v>
      </c>
      <c r="J2681" s="337" t="s">
        <v>16</v>
      </c>
      <c r="K2681" s="337" t="s">
        <v>19695</v>
      </c>
      <c r="L2681" s="337" t="s">
        <v>19695</v>
      </c>
      <c r="M2681" s="337" t="s">
        <v>19695</v>
      </c>
      <c r="N2681" s="337" t="s">
        <v>19695</v>
      </c>
      <c r="O2681" s="337" t="s">
        <v>19695</v>
      </c>
      <c r="P2681" s="337" t="s">
        <v>19695</v>
      </c>
      <c r="Q2681" s="337" t="s">
        <v>19695</v>
      </c>
      <c r="R2681" s="337" t="s">
        <v>98</v>
      </c>
      <c r="S2681" s="337" t="s">
        <v>1166</v>
      </c>
      <c r="T2681" s="337" t="s">
        <v>7381</v>
      </c>
      <c r="U2681" s="337" t="s">
        <v>1371</v>
      </c>
      <c r="V2681" s="337">
        <v>8</v>
      </c>
      <c r="W2681" s="337" t="s">
        <v>19695</v>
      </c>
      <c r="X2681" s="337" t="s">
        <v>19695</v>
      </c>
      <c r="Y2681" s="337" t="s">
        <v>19695</v>
      </c>
      <c r="Z2681" s="337" t="s">
        <v>1753</v>
      </c>
      <c r="AA2681" s="337" t="s">
        <v>735</v>
      </c>
      <c r="AB2681" s="337" t="s">
        <v>718</v>
      </c>
      <c r="AC2681" s="337" t="s">
        <v>13962</v>
      </c>
    </row>
    <row r="2682" spans="1:29" ht="15.8" x14ac:dyDescent="0.25">
      <c r="A2682" s="337" t="s">
        <v>1723</v>
      </c>
      <c r="B2682" s="337" t="s">
        <v>7728</v>
      </c>
      <c r="C2682" s="337" t="s">
        <v>1821</v>
      </c>
      <c r="D2682" s="337" t="s">
        <v>449</v>
      </c>
      <c r="E2682" s="337" t="s">
        <v>7502</v>
      </c>
      <c r="F2682" s="338">
        <v>43483</v>
      </c>
      <c r="G2682" s="337" t="s">
        <v>7729</v>
      </c>
      <c r="H2682" s="338">
        <v>43500</v>
      </c>
      <c r="I2682" s="337" t="s">
        <v>19695</v>
      </c>
      <c r="J2682" s="337" t="s">
        <v>36</v>
      </c>
      <c r="K2682" s="337" t="s">
        <v>19695</v>
      </c>
      <c r="L2682" s="337" t="s">
        <v>19695</v>
      </c>
      <c r="M2682" s="337" t="s">
        <v>19695</v>
      </c>
      <c r="N2682" s="337" t="s">
        <v>19695</v>
      </c>
      <c r="O2682" s="337" t="s">
        <v>19695</v>
      </c>
      <c r="P2682" s="337" t="s">
        <v>19695</v>
      </c>
      <c r="Q2682" s="337" t="s">
        <v>19695</v>
      </c>
      <c r="R2682" s="337" t="s">
        <v>15</v>
      </c>
      <c r="S2682" s="337" t="s">
        <v>1116</v>
      </c>
      <c r="T2682" s="337" t="s">
        <v>2633</v>
      </c>
      <c r="U2682" s="337" t="s">
        <v>7730</v>
      </c>
      <c r="V2682" s="337">
        <v>10</v>
      </c>
      <c r="W2682" s="337" t="s">
        <v>19695</v>
      </c>
      <c r="X2682" s="337" t="s">
        <v>19695</v>
      </c>
      <c r="Y2682" s="337" t="s">
        <v>19695</v>
      </c>
      <c r="Z2682" s="337" t="s">
        <v>1728</v>
      </c>
      <c r="AA2682" s="337" t="s">
        <v>717</v>
      </c>
      <c r="AB2682" s="337" t="s">
        <v>718</v>
      </c>
      <c r="AC2682" s="337" t="s">
        <v>13943</v>
      </c>
    </row>
    <row r="2683" spans="1:29" ht="15.8" x14ac:dyDescent="0.25">
      <c r="A2683" s="337" t="s">
        <v>1723</v>
      </c>
      <c r="B2683" s="337" t="s">
        <v>8934</v>
      </c>
      <c r="C2683" s="337" t="s">
        <v>1821</v>
      </c>
      <c r="D2683" s="337" t="s">
        <v>449</v>
      </c>
      <c r="E2683" s="337" t="s">
        <v>8003</v>
      </c>
      <c r="F2683" s="338">
        <v>43436</v>
      </c>
      <c r="G2683" s="337" t="s">
        <v>8749</v>
      </c>
      <c r="H2683" s="338">
        <v>43499</v>
      </c>
      <c r="I2683" s="337" t="s">
        <v>19695</v>
      </c>
      <c r="J2683" s="337" t="s">
        <v>16</v>
      </c>
      <c r="K2683" s="337" t="s">
        <v>19695</v>
      </c>
      <c r="L2683" s="337" t="s">
        <v>19695</v>
      </c>
      <c r="M2683" s="337" t="s">
        <v>19695</v>
      </c>
      <c r="N2683" s="337" t="s">
        <v>19695</v>
      </c>
      <c r="O2683" s="337" t="s">
        <v>19695</v>
      </c>
      <c r="P2683" s="337" t="s">
        <v>19695</v>
      </c>
      <c r="Q2683" s="337" t="s">
        <v>19695</v>
      </c>
      <c r="R2683" s="337" t="s">
        <v>15</v>
      </c>
      <c r="S2683" s="337" t="s">
        <v>1529</v>
      </c>
      <c r="T2683" s="337" t="s">
        <v>1529</v>
      </c>
      <c r="U2683" s="337" t="s">
        <v>8935</v>
      </c>
      <c r="V2683" s="337">
        <v>8</v>
      </c>
      <c r="W2683" s="337" t="s">
        <v>19695</v>
      </c>
      <c r="X2683" s="337" t="s">
        <v>19695</v>
      </c>
      <c r="Y2683" s="337" t="s">
        <v>19695</v>
      </c>
      <c r="Z2683" s="337" t="s">
        <v>1728</v>
      </c>
      <c r="AA2683" s="337" t="s">
        <v>717</v>
      </c>
      <c r="AB2683" s="337" t="s">
        <v>718</v>
      </c>
      <c r="AC2683" s="337" t="s">
        <v>13956</v>
      </c>
    </row>
    <row r="2684" spans="1:29" ht="15.8" x14ac:dyDescent="0.25">
      <c r="A2684" s="337" t="s">
        <v>1723</v>
      </c>
      <c r="B2684" s="337" t="s">
        <v>8835</v>
      </c>
      <c r="C2684" s="337" t="s">
        <v>1821</v>
      </c>
      <c r="D2684" s="337" t="s">
        <v>449</v>
      </c>
      <c r="E2684" s="337" t="s">
        <v>7611</v>
      </c>
      <c r="F2684" s="338">
        <v>43463</v>
      </c>
      <c r="G2684" s="337" t="s">
        <v>8749</v>
      </c>
      <c r="H2684" s="338">
        <v>43499</v>
      </c>
      <c r="I2684" s="337" t="s">
        <v>19695</v>
      </c>
      <c r="J2684" s="337" t="s">
        <v>16</v>
      </c>
      <c r="K2684" s="337" t="s">
        <v>19695</v>
      </c>
      <c r="L2684" s="337" t="s">
        <v>19695</v>
      </c>
      <c r="M2684" s="337" t="s">
        <v>19695</v>
      </c>
      <c r="N2684" s="337" t="s">
        <v>19695</v>
      </c>
      <c r="O2684" s="337" t="s">
        <v>19695</v>
      </c>
      <c r="P2684" s="337" t="s">
        <v>19695</v>
      </c>
      <c r="Q2684" s="337" t="s">
        <v>19695</v>
      </c>
      <c r="R2684" s="337" t="s">
        <v>52</v>
      </c>
      <c r="S2684" s="337" t="s">
        <v>2158</v>
      </c>
      <c r="T2684" s="337" t="s">
        <v>8836</v>
      </c>
      <c r="U2684" s="337" t="s">
        <v>8837</v>
      </c>
      <c r="V2684" s="337">
        <v>10</v>
      </c>
      <c r="W2684" s="337" t="s">
        <v>19695</v>
      </c>
      <c r="X2684" s="337" t="s">
        <v>19695</v>
      </c>
      <c r="Y2684" s="337" t="s">
        <v>19695</v>
      </c>
      <c r="Z2684" s="337" t="s">
        <v>1753</v>
      </c>
      <c r="AA2684" s="337" t="s">
        <v>735</v>
      </c>
      <c r="AB2684" s="337" t="s">
        <v>718</v>
      </c>
      <c r="AC2684" s="337" t="s">
        <v>13970</v>
      </c>
    </row>
    <row r="2685" spans="1:29" ht="15.8" x14ac:dyDescent="0.25">
      <c r="A2685" s="337" t="s">
        <v>1723</v>
      </c>
      <c r="B2685" s="337" t="s">
        <v>9011</v>
      </c>
      <c r="C2685" s="337" t="s">
        <v>1821</v>
      </c>
      <c r="D2685" s="337" t="s">
        <v>449</v>
      </c>
      <c r="E2685" s="337" t="s">
        <v>1278</v>
      </c>
      <c r="F2685" s="338">
        <v>43448</v>
      </c>
      <c r="G2685" s="337" t="s">
        <v>7332</v>
      </c>
      <c r="H2685" s="338">
        <v>43498</v>
      </c>
      <c r="I2685" s="337" t="s">
        <v>19695</v>
      </c>
      <c r="J2685" s="337" t="s">
        <v>36</v>
      </c>
      <c r="K2685" s="337" t="s">
        <v>19695</v>
      </c>
      <c r="L2685" s="337" t="s">
        <v>19695</v>
      </c>
      <c r="M2685" s="337" t="s">
        <v>19695</v>
      </c>
      <c r="N2685" s="337" t="s">
        <v>19695</v>
      </c>
      <c r="O2685" s="337" t="s">
        <v>19695</v>
      </c>
      <c r="P2685" s="337" t="s">
        <v>19695</v>
      </c>
      <c r="Q2685" s="337" t="s">
        <v>19695</v>
      </c>
      <c r="R2685" s="337" t="s">
        <v>66</v>
      </c>
      <c r="S2685" s="337" t="s">
        <v>1792</v>
      </c>
      <c r="T2685" s="337" t="s">
        <v>2349</v>
      </c>
      <c r="U2685" s="337" t="s">
        <v>7689</v>
      </c>
      <c r="V2685" s="337">
        <v>10</v>
      </c>
      <c r="W2685" s="337" t="s">
        <v>19695</v>
      </c>
      <c r="X2685" s="337" t="s">
        <v>19695</v>
      </c>
      <c r="Y2685" s="337" t="s">
        <v>19695</v>
      </c>
      <c r="Z2685" s="337" t="s">
        <v>1728</v>
      </c>
      <c r="AA2685" s="337" t="s">
        <v>717</v>
      </c>
      <c r="AB2685" s="337" t="s">
        <v>718</v>
      </c>
      <c r="AC2685" s="337" t="s">
        <v>13942</v>
      </c>
    </row>
    <row r="2686" spans="1:29" ht="15.8" x14ac:dyDescent="0.25">
      <c r="A2686" s="337" t="s">
        <v>1723</v>
      </c>
      <c r="B2686" s="337" t="s">
        <v>10319</v>
      </c>
      <c r="C2686" s="337" t="s">
        <v>1821</v>
      </c>
      <c r="D2686" s="337" t="s">
        <v>449</v>
      </c>
      <c r="E2686" s="337" t="s">
        <v>7470</v>
      </c>
      <c r="F2686" s="338">
        <v>43444</v>
      </c>
      <c r="G2686" s="337" t="s">
        <v>7332</v>
      </c>
      <c r="H2686" s="338">
        <v>43498</v>
      </c>
      <c r="I2686" s="337" t="s">
        <v>19695</v>
      </c>
      <c r="J2686" s="337" t="s">
        <v>36</v>
      </c>
      <c r="K2686" s="337" t="s">
        <v>19695</v>
      </c>
      <c r="L2686" s="337" t="s">
        <v>19695</v>
      </c>
      <c r="M2686" s="337" t="s">
        <v>19695</v>
      </c>
      <c r="N2686" s="337" t="s">
        <v>19695</v>
      </c>
      <c r="O2686" s="337" t="s">
        <v>19695</v>
      </c>
      <c r="P2686" s="337" t="s">
        <v>19695</v>
      </c>
      <c r="Q2686" s="337" t="s">
        <v>19695</v>
      </c>
      <c r="R2686" s="337" t="s">
        <v>75</v>
      </c>
      <c r="S2686" s="337" t="s">
        <v>4481</v>
      </c>
      <c r="T2686" s="337" t="s">
        <v>8716</v>
      </c>
      <c r="U2686" s="337" t="s">
        <v>10320</v>
      </c>
      <c r="V2686" s="337">
        <v>8</v>
      </c>
      <c r="W2686" s="337" t="s">
        <v>19695</v>
      </c>
      <c r="X2686" s="337" t="s">
        <v>19695</v>
      </c>
      <c r="Y2686" s="337" t="s">
        <v>19695</v>
      </c>
      <c r="Z2686" s="337" t="s">
        <v>1728</v>
      </c>
      <c r="AA2686" s="337" t="s">
        <v>735</v>
      </c>
      <c r="AB2686" s="337" t="s">
        <v>718</v>
      </c>
      <c r="AC2686" s="337" t="s">
        <v>13961</v>
      </c>
    </row>
    <row r="2687" spans="1:29" ht="15.8" x14ac:dyDescent="0.25">
      <c r="A2687" s="337" t="s">
        <v>1723</v>
      </c>
      <c r="B2687" s="337" t="s">
        <v>10834</v>
      </c>
      <c r="C2687" s="337" t="s">
        <v>1821</v>
      </c>
      <c r="D2687" s="337" t="s">
        <v>449</v>
      </c>
      <c r="E2687" s="337" t="s">
        <v>7332</v>
      </c>
      <c r="F2687" s="338">
        <v>43498</v>
      </c>
      <c r="G2687" s="337" t="s">
        <v>7332</v>
      </c>
      <c r="H2687" s="338">
        <v>43498</v>
      </c>
      <c r="I2687" s="337" t="s">
        <v>19695</v>
      </c>
      <c r="J2687" s="337" t="s">
        <v>36</v>
      </c>
      <c r="K2687" s="337" t="s">
        <v>19695</v>
      </c>
      <c r="L2687" s="337" t="s">
        <v>19695</v>
      </c>
      <c r="M2687" s="337" t="s">
        <v>19695</v>
      </c>
      <c r="N2687" s="337" t="s">
        <v>19695</v>
      </c>
      <c r="O2687" s="337" t="s">
        <v>19695</v>
      </c>
      <c r="P2687" s="337" t="s">
        <v>19695</v>
      </c>
      <c r="Q2687" s="337" t="s">
        <v>19695</v>
      </c>
      <c r="R2687" s="337" t="s">
        <v>101</v>
      </c>
      <c r="S2687" s="337" t="s">
        <v>102</v>
      </c>
      <c r="T2687" s="337" t="s">
        <v>10835</v>
      </c>
      <c r="U2687" s="337" t="s">
        <v>10836</v>
      </c>
      <c r="V2687" s="337">
        <v>12</v>
      </c>
      <c r="W2687" s="337" t="s">
        <v>19695</v>
      </c>
      <c r="X2687" s="337" t="s">
        <v>19695</v>
      </c>
      <c r="Y2687" s="337" t="s">
        <v>19695</v>
      </c>
      <c r="Z2687" s="337" t="s">
        <v>1753</v>
      </c>
      <c r="AA2687" s="337" t="s">
        <v>717</v>
      </c>
      <c r="AB2687" s="337" t="s">
        <v>718</v>
      </c>
      <c r="AC2687" s="337" t="s">
        <v>15499</v>
      </c>
    </row>
    <row r="2688" spans="1:29" ht="15.8" x14ac:dyDescent="0.25">
      <c r="A2688" s="337" t="s">
        <v>1723</v>
      </c>
      <c r="B2688" s="337" t="s">
        <v>11795</v>
      </c>
      <c r="C2688" s="337" t="s">
        <v>1821</v>
      </c>
      <c r="D2688" s="337" t="s">
        <v>449</v>
      </c>
      <c r="E2688" s="337" t="s">
        <v>7324</v>
      </c>
      <c r="F2688" s="338">
        <v>43496</v>
      </c>
      <c r="G2688" s="337" t="s">
        <v>7332</v>
      </c>
      <c r="H2688" s="338">
        <v>43498</v>
      </c>
      <c r="I2688" s="337" t="s">
        <v>19695</v>
      </c>
      <c r="J2688" s="337" t="s">
        <v>16</v>
      </c>
      <c r="K2688" s="337" t="s">
        <v>19695</v>
      </c>
      <c r="L2688" s="337" t="s">
        <v>19695</v>
      </c>
      <c r="M2688" s="337" t="s">
        <v>19695</v>
      </c>
      <c r="N2688" s="337" t="s">
        <v>19695</v>
      </c>
      <c r="O2688" s="337" t="s">
        <v>19695</v>
      </c>
      <c r="P2688" s="337" t="s">
        <v>19695</v>
      </c>
      <c r="Q2688" s="337" t="s">
        <v>19695</v>
      </c>
      <c r="R2688" s="337" t="s">
        <v>52</v>
      </c>
      <c r="S2688" s="337" t="s">
        <v>93</v>
      </c>
      <c r="T2688" s="337" t="s">
        <v>2675</v>
      </c>
      <c r="U2688" s="337" t="s">
        <v>11796</v>
      </c>
      <c r="V2688" s="337">
        <v>10</v>
      </c>
      <c r="W2688" s="337" t="s">
        <v>19695</v>
      </c>
      <c r="X2688" s="337" t="s">
        <v>19695</v>
      </c>
      <c r="Y2688" s="337" t="s">
        <v>19695</v>
      </c>
      <c r="Z2688" s="337" t="s">
        <v>1753</v>
      </c>
      <c r="AA2688" s="337" t="s">
        <v>735</v>
      </c>
      <c r="AB2688" s="337" t="s">
        <v>718</v>
      </c>
      <c r="AC2688" s="337" t="s">
        <v>15291</v>
      </c>
    </row>
    <row r="2689" spans="1:29" ht="15.8" x14ac:dyDescent="0.25">
      <c r="A2689" s="337" t="s">
        <v>1723</v>
      </c>
      <c r="B2689" s="337" t="s">
        <v>10317</v>
      </c>
      <c r="C2689" s="337" t="s">
        <v>1821</v>
      </c>
      <c r="D2689" s="337" t="s">
        <v>449</v>
      </c>
      <c r="E2689" s="337" t="s">
        <v>7470</v>
      </c>
      <c r="F2689" s="338">
        <v>43444</v>
      </c>
      <c r="G2689" s="337" t="s">
        <v>1973</v>
      </c>
      <c r="H2689" s="338">
        <v>43497</v>
      </c>
      <c r="I2689" s="337" t="s">
        <v>19695</v>
      </c>
      <c r="J2689" s="337" t="s">
        <v>36</v>
      </c>
      <c r="K2689" s="337" t="s">
        <v>19695</v>
      </c>
      <c r="L2689" s="337" t="s">
        <v>19695</v>
      </c>
      <c r="M2689" s="337" t="s">
        <v>19695</v>
      </c>
      <c r="N2689" s="337" t="s">
        <v>19695</v>
      </c>
      <c r="O2689" s="337" t="s">
        <v>19695</v>
      </c>
      <c r="P2689" s="337" t="s">
        <v>19695</v>
      </c>
      <c r="Q2689" s="337" t="s">
        <v>19695</v>
      </c>
      <c r="R2689" s="337" t="s">
        <v>70</v>
      </c>
      <c r="S2689" s="337" t="s">
        <v>141</v>
      </c>
      <c r="T2689" s="337" t="s">
        <v>5754</v>
      </c>
      <c r="U2689" s="337" t="s">
        <v>10318</v>
      </c>
      <c r="V2689" s="337">
        <v>6</v>
      </c>
      <c r="W2689" s="337" t="s">
        <v>19695</v>
      </c>
      <c r="X2689" s="337" t="s">
        <v>19695</v>
      </c>
      <c r="Y2689" s="337" t="s">
        <v>19695</v>
      </c>
      <c r="Z2689" s="337" t="s">
        <v>1728</v>
      </c>
      <c r="AA2689" s="337" t="s">
        <v>717</v>
      </c>
      <c r="AB2689" s="337" t="s">
        <v>718</v>
      </c>
      <c r="AC2689" s="337" t="s">
        <v>13961</v>
      </c>
    </row>
    <row r="2690" spans="1:29" ht="15.8" x14ac:dyDescent="0.25">
      <c r="A2690" s="337" t="s">
        <v>1723</v>
      </c>
      <c r="B2690" s="337" t="s">
        <v>10055</v>
      </c>
      <c r="C2690" s="337" t="s">
        <v>1821</v>
      </c>
      <c r="D2690" s="337" t="s">
        <v>449</v>
      </c>
      <c r="E2690" s="337" t="s">
        <v>8658</v>
      </c>
      <c r="F2690" s="338">
        <v>43452</v>
      </c>
      <c r="G2690" s="337" t="s">
        <v>1973</v>
      </c>
      <c r="H2690" s="338">
        <v>43497</v>
      </c>
      <c r="I2690" s="337" t="s">
        <v>19695</v>
      </c>
      <c r="J2690" s="337" t="s">
        <v>36</v>
      </c>
      <c r="K2690" s="337" t="s">
        <v>19695</v>
      </c>
      <c r="L2690" s="337" t="s">
        <v>19695</v>
      </c>
      <c r="M2690" s="337" t="s">
        <v>19695</v>
      </c>
      <c r="N2690" s="337" t="s">
        <v>19695</v>
      </c>
      <c r="O2690" s="337" t="s">
        <v>19695</v>
      </c>
      <c r="P2690" s="337" t="s">
        <v>19695</v>
      </c>
      <c r="Q2690" s="337" t="s">
        <v>19695</v>
      </c>
      <c r="R2690" s="337" t="s">
        <v>56</v>
      </c>
      <c r="S2690" s="337" t="s">
        <v>57</v>
      </c>
      <c r="T2690" s="337" t="s">
        <v>764</v>
      </c>
      <c r="U2690" s="337" t="s">
        <v>764</v>
      </c>
      <c r="V2690" s="337">
        <v>12</v>
      </c>
      <c r="W2690" s="337" t="s">
        <v>19695</v>
      </c>
      <c r="X2690" s="337" t="s">
        <v>19695</v>
      </c>
      <c r="Y2690" s="337" t="s">
        <v>19695</v>
      </c>
      <c r="Z2690" s="337" t="s">
        <v>1728</v>
      </c>
      <c r="AA2690" s="337" t="s">
        <v>766</v>
      </c>
      <c r="AB2690" s="337" t="s">
        <v>718</v>
      </c>
      <c r="AC2690" s="337" t="s">
        <v>14005</v>
      </c>
    </row>
    <row r="2691" spans="1:29" ht="15.8" x14ac:dyDescent="0.25">
      <c r="A2691" s="337" t="s">
        <v>1723</v>
      </c>
      <c r="B2691" s="337" t="s">
        <v>763</v>
      </c>
      <c r="C2691" s="337" t="s">
        <v>1821</v>
      </c>
      <c r="D2691" s="337" t="s">
        <v>449</v>
      </c>
      <c r="E2691" s="337" t="s">
        <v>6511</v>
      </c>
      <c r="F2691" s="338">
        <v>43433</v>
      </c>
      <c r="G2691" s="337" t="s">
        <v>1973</v>
      </c>
      <c r="H2691" s="338">
        <v>43497</v>
      </c>
      <c r="I2691" s="337" t="s">
        <v>19695</v>
      </c>
      <c r="J2691" s="337" t="s">
        <v>16</v>
      </c>
      <c r="K2691" s="337" t="s">
        <v>19695</v>
      </c>
      <c r="L2691" s="337" t="s">
        <v>19695</v>
      </c>
      <c r="M2691" s="337" t="s">
        <v>19695</v>
      </c>
      <c r="N2691" s="337" t="s">
        <v>19695</v>
      </c>
      <c r="O2691" s="337" t="s">
        <v>19695</v>
      </c>
      <c r="P2691" s="337" t="s">
        <v>19695</v>
      </c>
      <c r="Q2691" s="337" t="s">
        <v>19695</v>
      </c>
      <c r="R2691" s="337" t="s">
        <v>56</v>
      </c>
      <c r="S2691" s="337" t="s">
        <v>57</v>
      </c>
      <c r="T2691" s="337" t="s">
        <v>764</v>
      </c>
      <c r="U2691" s="337" t="s">
        <v>765</v>
      </c>
      <c r="V2691" s="337">
        <v>12</v>
      </c>
      <c r="W2691" s="337" t="s">
        <v>19695</v>
      </c>
      <c r="X2691" s="337" t="s">
        <v>19695</v>
      </c>
      <c r="Y2691" s="337" t="s">
        <v>19695</v>
      </c>
      <c r="Z2691" s="337" t="s">
        <v>1728</v>
      </c>
      <c r="AA2691" s="337" t="s">
        <v>766</v>
      </c>
      <c r="AB2691" s="337" t="s">
        <v>718</v>
      </c>
      <c r="AC2691" s="337" t="s">
        <v>14005</v>
      </c>
    </row>
    <row r="2692" spans="1:29" ht="15.8" x14ac:dyDescent="0.25">
      <c r="A2692" s="337" t="s">
        <v>1723</v>
      </c>
      <c r="B2692" s="337" t="s">
        <v>8262</v>
      </c>
      <c r="C2692" s="337" t="s">
        <v>1821</v>
      </c>
      <c r="D2692" s="337" t="s">
        <v>449</v>
      </c>
      <c r="E2692" s="337" t="s">
        <v>7905</v>
      </c>
      <c r="F2692" s="338">
        <v>43477</v>
      </c>
      <c r="G2692" s="337" t="s">
        <v>1973</v>
      </c>
      <c r="H2692" s="338">
        <v>43497</v>
      </c>
      <c r="I2692" s="337" t="s">
        <v>19695</v>
      </c>
      <c r="J2692" s="337" t="s">
        <v>36</v>
      </c>
      <c r="K2692" s="337" t="s">
        <v>19695</v>
      </c>
      <c r="L2692" s="337" t="s">
        <v>19695</v>
      </c>
      <c r="M2692" s="337" t="s">
        <v>19695</v>
      </c>
      <c r="N2692" s="337" t="s">
        <v>19695</v>
      </c>
      <c r="O2692" s="337" t="s">
        <v>19695</v>
      </c>
      <c r="P2692" s="337" t="s">
        <v>19695</v>
      </c>
      <c r="Q2692" s="337" t="s">
        <v>19695</v>
      </c>
      <c r="R2692" s="337" t="s">
        <v>15</v>
      </c>
      <c r="S2692" s="337" t="s">
        <v>1098</v>
      </c>
      <c r="T2692" s="337" t="s">
        <v>1098</v>
      </c>
      <c r="U2692" s="337" t="s">
        <v>8263</v>
      </c>
      <c r="V2692" s="337">
        <v>8</v>
      </c>
      <c r="W2692" s="337" t="s">
        <v>19695</v>
      </c>
      <c r="X2692" s="337" t="s">
        <v>19695</v>
      </c>
      <c r="Y2692" s="337" t="s">
        <v>19695</v>
      </c>
      <c r="Z2692" s="337" t="s">
        <v>1753</v>
      </c>
      <c r="AA2692" s="337" t="s">
        <v>717</v>
      </c>
      <c r="AB2692" s="337" t="s">
        <v>718</v>
      </c>
      <c r="AC2692" s="337" t="s">
        <v>15498</v>
      </c>
    </row>
    <row r="2693" spans="1:29" ht="15.8" x14ac:dyDescent="0.25">
      <c r="A2693" s="337" t="s">
        <v>1723</v>
      </c>
      <c r="B2693" s="337" t="s">
        <v>7738</v>
      </c>
      <c r="C2693" s="337" t="s">
        <v>1821</v>
      </c>
      <c r="D2693" s="337" t="s">
        <v>449</v>
      </c>
      <c r="E2693" s="337" t="s">
        <v>6513</v>
      </c>
      <c r="F2693" s="338">
        <v>43434</v>
      </c>
      <c r="G2693" s="337" t="s">
        <v>7324</v>
      </c>
      <c r="H2693" s="338">
        <v>43496</v>
      </c>
      <c r="I2693" s="337" t="s">
        <v>19695</v>
      </c>
      <c r="J2693" s="337" t="s">
        <v>36</v>
      </c>
      <c r="K2693" s="337" t="s">
        <v>19695</v>
      </c>
      <c r="L2693" s="337" t="s">
        <v>19695</v>
      </c>
      <c r="M2693" s="337" t="s">
        <v>19695</v>
      </c>
      <c r="N2693" s="337" t="s">
        <v>19695</v>
      </c>
      <c r="O2693" s="337" t="s">
        <v>19695</v>
      </c>
      <c r="P2693" s="337" t="s">
        <v>19695</v>
      </c>
      <c r="Q2693" s="337" t="s">
        <v>19695</v>
      </c>
      <c r="R2693" s="337" t="s">
        <v>45</v>
      </c>
      <c r="S2693" s="337" t="s">
        <v>80</v>
      </c>
      <c r="T2693" s="337" t="s">
        <v>7739</v>
      </c>
      <c r="U2693" s="337" t="s">
        <v>7739</v>
      </c>
      <c r="V2693" s="337">
        <v>8</v>
      </c>
      <c r="W2693" s="337" t="s">
        <v>19695</v>
      </c>
      <c r="X2693" s="337" t="s">
        <v>19695</v>
      </c>
      <c r="Y2693" s="337" t="s">
        <v>19695</v>
      </c>
      <c r="Z2693" s="337" t="s">
        <v>1728</v>
      </c>
      <c r="AA2693" s="337" t="s">
        <v>717</v>
      </c>
      <c r="AB2693" s="337" t="s">
        <v>718</v>
      </c>
      <c r="AC2693" s="337" t="s">
        <v>13941</v>
      </c>
    </row>
    <row r="2694" spans="1:29" ht="15.8" x14ac:dyDescent="0.25">
      <c r="A2694" s="337" t="s">
        <v>1723</v>
      </c>
      <c r="B2694" s="337" t="s">
        <v>9275</v>
      </c>
      <c r="C2694" s="337" t="s">
        <v>1725</v>
      </c>
      <c r="D2694" s="337" t="s">
        <v>1730</v>
      </c>
      <c r="E2694" s="337" t="s">
        <v>7538</v>
      </c>
      <c r="F2694" s="338">
        <v>43446</v>
      </c>
      <c r="G2694" s="337" t="s">
        <v>7324</v>
      </c>
      <c r="H2694" s="338">
        <v>43496</v>
      </c>
      <c r="I2694" s="337" t="s">
        <v>19695</v>
      </c>
      <c r="J2694" s="337" t="s">
        <v>36</v>
      </c>
      <c r="K2694" s="337" t="s">
        <v>19695</v>
      </c>
      <c r="L2694" s="337" t="s">
        <v>19695</v>
      </c>
      <c r="M2694" s="337" t="s">
        <v>19695</v>
      </c>
      <c r="N2694" s="337" t="s">
        <v>19695</v>
      </c>
      <c r="O2694" s="337" t="s">
        <v>19695</v>
      </c>
      <c r="P2694" s="337" t="s">
        <v>19695</v>
      </c>
      <c r="Q2694" s="337" t="s">
        <v>19695</v>
      </c>
      <c r="R2694" s="337" t="s">
        <v>18</v>
      </c>
      <c r="S2694" s="337" t="s">
        <v>78</v>
      </c>
      <c r="T2694" s="337" t="s">
        <v>1063</v>
      </c>
      <c r="U2694" s="337" t="s">
        <v>7464</v>
      </c>
      <c r="V2694" s="337">
        <v>8</v>
      </c>
      <c r="W2694" s="337" t="s">
        <v>19695</v>
      </c>
      <c r="X2694" s="337" t="s">
        <v>19695</v>
      </c>
      <c r="Y2694" s="337" t="s">
        <v>19695</v>
      </c>
      <c r="Z2694" s="337" t="s">
        <v>1753</v>
      </c>
      <c r="AA2694" s="337" t="s">
        <v>735</v>
      </c>
      <c r="AB2694" s="337" t="s">
        <v>718</v>
      </c>
      <c r="AC2694" s="337" t="s">
        <v>13941</v>
      </c>
    </row>
    <row r="2695" spans="1:29" ht="15.8" x14ac:dyDescent="0.25">
      <c r="A2695" s="337" t="s">
        <v>1723</v>
      </c>
      <c r="B2695" s="337" t="s">
        <v>10388</v>
      </c>
      <c r="C2695" s="337" t="s">
        <v>1821</v>
      </c>
      <c r="D2695" s="337" t="s">
        <v>449</v>
      </c>
      <c r="E2695" s="337" t="s">
        <v>4150</v>
      </c>
      <c r="F2695" s="338">
        <v>43374</v>
      </c>
      <c r="G2695" s="337" t="s">
        <v>7324</v>
      </c>
      <c r="H2695" s="338">
        <v>43496</v>
      </c>
      <c r="I2695" s="337" t="s">
        <v>19695</v>
      </c>
      <c r="J2695" s="337" t="s">
        <v>16</v>
      </c>
      <c r="K2695" s="337" t="s">
        <v>19695</v>
      </c>
      <c r="L2695" s="337" t="s">
        <v>19695</v>
      </c>
      <c r="M2695" s="337" t="s">
        <v>19695</v>
      </c>
      <c r="N2695" s="337" t="s">
        <v>19695</v>
      </c>
      <c r="O2695" s="337" t="s">
        <v>19695</v>
      </c>
      <c r="P2695" s="337" t="s">
        <v>19695</v>
      </c>
      <c r="Q2695" s="337" t="s">
        <v>19695</v>
      </c>
      <c r="R2695" s="337" t="s">
        <v>56</v>
      </c>
      <c r="S2695" s="337" t="s">
        <v>79</v>
      </c>
      <c r="T2695" s="337" t="s">
        <v>10389</v>
      </c>
      <c r="U2695" s="337" t="s">
        <v>10390</v>
      </c>
      <c r="V2695" s="337">
        <v>8</v>
      </c>
      <c r="W2695" s="337" t="s">
        <v>19695</v>
      </c>
      <c r="X2695" s="337" t="s">
        <v>19695</v>
      </c>
      <c r="Y2695" s="337" t="s">
        <v>19695</v>
      </c>
      <c r="Z2695" s="337" t="s">
        <v>1753</v>
      </c>
      <c r="AA2695" s="337" t="s">
        <v>735</v>
      </c>
      <c r="AB2695" s="337" t="s">
        <v>718</v>
      </c>
      <c r="AC2695" s="337" t="s">
        <v>14050</v>
      </c>
    </row>
    <row r="2696" spans="1:29" ht="15.8" x14ac:dyDescent="0.25">
      <c r="A2696" s="337" t="s">
        <v>1723</v>
      </c>
      <c r="B2696" s="337" t="s">
        <v>8087</v>
      </c>
      <c r="C2696" s="337" t="s">
        <v>1821</v>
      </c>
      <c r="D2696" s="337" t="s">
        <v>449</v>
      </c>
      <c r="E2696" s="337" t="s">
        <v>8088</v>
      </c>
      <c r="F2696" s="338">
        <v>43445</v>
      </c>
      <c r="G2696" s="337" t="s">
        <v>8089</v>
      </c>
      <c r="H2696" s="338">
        <v>43495</v>
      </c>
      <c r="I2696" s="337" t="s">
        <v>19695</v>
      </c>
      <c r="J2696" s="337" t="s">
        <v>36</v>
      </c>
      <c r="K2696" s="337" t="s">
        <v>19695</v>
      </c>
      <c r="L2696" s="337" t="s">
        <v>19695</v>
      </c>
      <c r="M2696" s="337" t="s">
        <v>19695</v>
      </c>
      <c r="N2696" s="337" t="s">
        <v>19695</v>
      </c>
      <c r="O2696" s="337" t="s">
        <v>19695</v>
      </c>
      <c r="P2696" s="337" t="s">
        <v>19695</v>
      </c>
      <c r="Q2696" s="337" t="s">
        <v>19695</v>
      </c>
      <c r="R2696" s="337" t="s">
        <v>75</v>
      </c>
      <c r="S2696" s="337" t="s">
        <v>83</v>
      </c>
      <c r="T2696" s="337" t="s">
        <v>83</v>
      </c>
      <c r="U2696" s="337" t="s">
        <v>423</v>
      </c>
      <c r="V2696" s="337">
        <v>8</v>
      </c>
      <c r="W2696" s="337" t="s">
        <v>19695</v>
      </c>
      <c r="X2696" s="337" t="s">
        <v>19695</v>
      </c>
      <c r="Y2696" s="337" t="s">
        <v>19695</v>
      </c>
      <c r="Z2696" s="337" t="s">
        <v>1753</v>
      </c>
      <c r="AA2696" s="337" t="s">
        <v>717</v>
      </c>
      <c r="AB2696" s="337" t="s">
        <v>718</v>
      </c>
      <c r="AC2696" s="337" t="s">
        <v>13941</v>
      </c>
    </row>
    <row r="2697" spans="1:29" ht="15.8" x14ac:dyDescent="0.25">
      <c r="A2697" s="337" t="s">
        <v>1723</v>
      </c>
      <c r="B2697" s="337" t="s">
        <v>7731</v>
      </c>
      <c r="C2697" s="337" t="s">
        <v>1821</v>
      </c>
      <c r="D2697" s="337" t="s">
        <v>449</v>
      </c>
      <c r="E2697" s="337" t="s">
        <v>7538</v>
      </c>
      <c r="F2697" s="338">
        <v>43446</v>
      </c>
      <c r="G2697" s="337" t="s">
        <v>1799</v>
      </c>
      <c r="H2697" s="338">
        <v>43493</v>
      </c>
      <c r="I2697" s="337" t="s">
        <v>19695</v>
      </c>
      <c r="J2697" s="337" t="s">
        <v>36</v>
      </c>
      <c r="K2697" s="337" t="s">
        <v>19695</v>
      </c>
      <c r="L2697" s="337" t="s">
        <v>19695</v>
      </c>
      <c r="M2697" s="337" t="s">
        <v>19695</v>
      </c>
      <c r="N2697" s="337" t="s">
        <v>19695</v>
      </c>
      <c r="O2697" s="337" t="s">
        <v>19695</v>
      </c>
      <c r="P2697" s="337" t="s">
        <v>19695</v>
      </c>
      <c r="Q2697" s="337" t="s">
        <v>19695</v>
      </c>
      <c r="R2697" s="337" t="s">
        <v>15</v>
      </c>
      <c r="S2697" s="337" t="s">
        <v>1762</v>
      </c>
      <c r="T2697" s="337" t="s">
        <v>7732</v>
      </c>
      <c r="U2697" s="337" t="s">
        <v>4352</v>
      </c>
      <c r="V2697" s="337">
        <v>8</v>
      </c>
      <c r="W2697" s="337" t="s">
        <v>19695</v>
      </c>
      <c r="X2697" s="337" t="s">
        <v>19695</v>
      </c>
      <c r="Y2697" s="337" t="s">
        <v>19695</v>
      </c>
      <c r="Z2697" s="337" t="s">
        <v>1728</v>
      </c>
      <c r="AA2697" s="337" t="s">
        <v>735</v>
      </c>
      <c r="AB2697" s="337" t="s">
        <v>718</v>
      </c>
      <c r="AC2697" s="337" t="s">
        <v>13940</v>
      </c>
    </row>
    <row r="2698" spans="1:29" ht="15.8" x14ac:dyDescent="0.25">
      <c r="A2698" s="337" t="s">
        <v>1723</v>
      </c>
      <c r="B2698" s="337" t="s">
        <v>10342</v>
      </c>
      <c r="C2698" s="337" t="s">
        <v>1821</v>
      </c>
      <c r="D2698" s="337" t="s">
        <v>449</v>
      </c>
      <c r="E2698" s="337" t="s">
        <v>1358</v>
      </c>
      <c r="F2698" s="338">
        <v>43458</v>
      </c>
      <c r="G2698" s="337" t="s">
        <v>1799</v>
      </c>
      <c r="H2698" s="338">
        <v>43493</v>
      </c>
      <c r="I2698" s="337" t="s">
        <v>19695</v>
      </c>
      <c r="J2698" s="337" t="s">
        <v>36</v>
      </c>
      <c r="K2698" s="337" t="s">
        <v>19695</v>
      </c>
      <c r="L2698" s="337" t="s">
        <v>19695</v>
      </c>
      <c r="M2698" s="337" t="s">
        <v>19695</v>
      </c>
      <c r="N2698" s="337" t="s">
        <v>19695</v>
      </c>
      <c r="O2698" s="337" t="s">
        <v>19695</v>
      </c>
      <c r="P2698" s="337" t="s">
        <v>19695</v>
      </c>
      <c r="Q2698" s="337" t="s">
        <v>19695</v>
      </c>
      <c r="R2698" s="337" t="s">
        <v>136</v>
      </c>
      <c r="S2698" s="337" t="s">
        <v>4313</v>
      </c>
      <c r="T2698" s="337" t="s">
        <v>10343</v>
      </c>
      <c r="U2698" s="337" t="s">
        <v>10344</v>
      </c>
      <c r="V2698" s="337">
        <v>12</v>
      </c>
      <c r="W2698" s="337" t="s">
        <v>19695</v>
      </c>
      <c r="X2698" s="337" t="s">
        <v>19695</v>
      </c>
      <c r="Y2698" s="337" t="s">
        <v>19695</v>
      </c>
      <c r="Z2698" s="337" t="s">
        <v>1728</v>
      </c>
      <c r="AA2698" s="337" t="s">
        <v>735</v>
      </c>
      <c r="AB2698" s="337" t="s">
        <v>718</v>
      </c>
      <c r="AC2698" s="337" t="s">
        <v>14003</v>
      </c>
    </row>
    <row r="2699" spans="1:29" ht="15.8" x14ac:dyDescent="0.25">
      <c r="A2699" s="337" t="s">
        <v>1723</v>
      </c>
      <c r="B2699" s="337" t="s">
        <v>8821</v>
      </c>
      <c r="C2699" s="337" t="s">
        <v>1821</v>
      </c>
      <c r="D2699" s="337" t="s">
        <v>449</v>
      </c>
      <c r="E2699" s="337" t="s">
        <v>8260</v>
      </c>
      <c r="F2699" s="338">
        <v>43479</v>
      </c>
      <c r="G2699" s="337" t="s">
        <v>1799</v>
      </c>
      <c r="H2699" s="338">
        <v>43493</v>
      </c>
      <c r="I2699" s="337" t="s">
        <v>19695</v>
      </c>
      <c r="J2699" s="337" t="s">
        <v>16</v>
      </c>
      <c r="K2699" s="337" t="s">
        <v>19695</v>
      </c>
      <c r="L2699" s="337" t="s">
        <v>19695</v>
      </c>
      <c r="M2699" s="337" t="s">
        <v>19695</v>
      </c>
      <c r="N2699" s="337" t="s">
        <v>19695</v>
      </c>
      <c r="O2699" s="337" t="s">
        <v>19695</v>
      </c>
      <c r="P2699" s="337" t="s">
        <v>19695</v>
      </c>
      <c r="Q2699" s="337" t="s">
        <v>19695</v>
      </c>
      <c r="R2699" s="337" t="s">
        <v>52</v>
      </c>
      <c r="S2699" s="337" t="s">
        <v>120</v>
      </c>
      <c r="T2699" s="337" t="s">
        <v>411</v>
      </c>
      <c r="U2699" s="337" t="s">
        <v>7436</v>
      </c>
      <c r="V2699" s="337">
        <v>10</v>
      </c>
      <c r="W2699" s="337" t="s">
        <v>19695</v>
      </c>
      <c r="X2699" s="337" t="s">
        <v>19695</v>
      </c>
      <c r="Y2699" s="337" t="s">
        <v>19695</v>
      </c>
      <c r="Z2699" s="337" t="s">
        <v>1745</v>
      </c>
      <c r="AA2699" s="337" t="s">
        <v>853</v>
      </c>
      <c r="AB2699" s="337" t="s">
        <v>854</v>
      </c>
      <c r="AC2699" s="337" t="s">
        <v>15288</v>
      </c>
    </row>
    <row r="2700" spans="1:29" ht="15.8" x14ac:dyDescent="0.25">
      <c r="A2700" s="337" t="s">
        <v>1723</v>
      </c>
      <c r="B2700" s="337" t="s">
        <v>10049</v>
      </c>
      <c r="C2700" s="337" t="s">
        <v>1725</v>
      </c>
      <c r="D2700" s="337" t="s">
        <v>13527</v>
      </c>
      <c r="E2700" s="337" t="s">
        <v>8080</v>
      </c>
      <c r="F2700" s="338">
        <v>43466</v>
      </c>
      <c r="G2700" s="337" t="s">
        <v>1799</v>
      </c>
      <c r="H2700" s="338">
        <v>43493</v>
      </c>
      <c r="I2700" s="337" t="s">
        <v>19695</v>
      </c>
      <c r="J2700" s="337" t="s">
        <v>36</v>
      </c>
      <c r="K2700" s="337" t="s">
        <v>19695</v>
      </c>
      <c r="L2700" s="337" t="s">
        <v>19695</v>
      </c>
      <c r="M2700" s="337" t="s">
        <v>19695</v>
      </c>
      <c r="N2700" s="337" t="s">
        <v>19695</v>
      </c>
      <c r="O2700" s="337" t="s">
        <v>19695</v>
      </c>
      <c r="P2700" s="337" t="s">
        <v>19695</v>
      </c>
      <c r="Q2700" s="337" t="s">
        <v>19695</v>
      </c>
      <c r="R2700" s="337" t="s">
        <v>56</v>
      </c>
      <c r="S2700" s="337" t="s">
        <v>57</v>
      </c>
      <c r="T2700" s="337" t="s">
        <v>10050</v>
      </c>
      <c r="U2700" s="337" t="s">
        <v>10050</v>
      </c>
      <c r="V2700" s="337">
        <v>12</v>
      </c>
      <c r="W2700" s="337" t="s">
        <v>19695</v>
      </c>
      <c r="X2700" s="337" t="s">
        <v>19695</v>
      </c>
      <c r="Y2700" s="337" t="s">
        <v>19695</v>
      </c>
      <c r="Z2700" s="337" t="s">
        <v>1753</v>
      </c>
      <c r="AA2700" s="337" t="s">
        <v>717</v>
      </c>
      <c r="AB2700" s="337" t="s">
        <v>718</v>
      </c>
      <c r="AC2700" s="337" t="s">
        <v>15500</v>
      </c>
    </row>
    <row r="2701" spans="1:29" ht="15.8" x14ac:dyDescent="0.25">
      <c r="A2701" s="337" t="s">
        <v>1723</v>
      </c>
      <c r="B2701" s="337" t="s">
        <v>11323</v>
      </c>
      <c r="C2701" s="337" t="s">
        <v>1821</v>
      </c>
      <c r="D2701" s="337" t="s">
        <v>449</v>
      </c>
      <c r="E2701" s="337" t="s">
        <v>8741</v>
      </c>
      <c r="F2701" s="338">
        <v>43457</v>
      </c>
      <c r="G2701" s="337" t="s">
        <v>7885</v>
      </c>
      <c r="H2701" s="338">
        <v>43492</v>
      </c>
      <c r="I2701" s="337" t="s">
        <v>19695</v>
      </c>
      <c r="J2701" s="337" t="s">
        <v>36</v>
      </c>
      <c r="K2701" s="337" t="s">
        <v>19695</v>
      </c>
      <c r="L2701" s="337" t="s">
        <v>19695</v>
      </c>
      <c r="M2701" s="337" t="s">
        <v>19695</v>
      </c>
      <c r="N2701" s="337" t="s">
        <v>19695</v>
      </c>
      <c r="O2701" s="337" t="s">
        <v>19695</v>
      </c>
      <c r="P2701" s="337" t="s">
        <v>19695</v>
      </c>
      <c r="Q2701" s="337" t="s">
        <v>19695</v>
      </c>
      <c r="R2701" s="337" t="s">
        <v>45</v>
      </c>
      <c r="S2701" s="337" t="s">
        <v>1405</v>
      </c>
      <c r="T2701" s="337" t="s">
        <v>45</v>
      </c>
      <c r="U2701" s="337" t="s">
        <v>11324</v>
      </c>
      <c r="V2701" s="337">
        <v>10</v>
      </c>
      <c r="W2701" s="337" t="s">
        <v>19695</v>
      </c>
      <c r="X2701" s="337" t="s">
        <v>19695</v>
      </c>
      <c r="Y2701" s="337" t="s">
        <v>19695</v>
      </c>
      <c r="Z2701" s="337" t="s">
        <v>1728</v>
      </c>
      <c r="AA2701" s="337" t="s">
        <v>717</v>
      </c>
      <c r="AB2701" s="337" t="s">
        <v>718</v>
      </c>
      <c r="AC2701" s="337" t="s">
        <v>13952</v>
      </c>
    </row>
    <row r="2702" spans="1:29" ht="15.8" x14ac:dyDescent="0.25">
      <c r="A2702" s="337" t="s">
        <v>1723</v>
      </c>
      <c r="B2702" s="337" t="s">
        <v>879</v>
      </c>
      <c r="C2702" s="337" t="s">
        <v>1821</v>
      </c>
      <c r="D2702" s="337" t="s">
        <v>449</v>
      </c>
      <c r="E2702" s="337" t="s">
        <v>4695</v>
      </c>
      <c r="F2702" s="338">
        <v>43419</v>
      </c>
      <c r="G2702" s="337" t="s">
        <v>7885</v>
      </c>
      <c r="H2702" s="338">
        <v>43492</v>
      </c>
      <c r="I2702" s="337" t="s">
        <v>19695</v>
      </c>
      <c r="J2702" s="337" t="s">
        <v>36</v>
      </c>
      <c r="K2702" s="337" t="s">
        <v>19695</v>
      </c>
      <c r="L2702" s="337" t="s">
        <v>19695</v>
      </c>
      <c r="M2702" s="337" t="s">
        <v>19695</v>
      </c>
      <c r="N2702" s="337" t="s">
        <v>19695</v>
      </c>
      <c r="O2702" s="337" t="s">
        <v>19695</v>
      </c>
      <c r="P2702" s="337" t="s">
        <v>19695</v>
      </c>
      <c r="Q2702" s="337" t="s">
        <v>19695</v>
      </c>
      <c r="R2702" s="337" t="s">
        <v>52</v>
      </c>
      <c r="S2702" s="337" t="s">
        <v>69</v>
      </c>
      <c r="T2702" s="337" t="s">
        <v>880</v>
      </c>
      <c r="U2702" s="337" t="s">
        <v>881</v>
      </c>
      <c r="V2702" s="337">
        <v>8</v>
      </c>
      <c r="W2702" s="337" t="s">
        <v>19695</v>
      </c>
      <c r="X2702" s="337" t="s">
        <v>19695</v>
      </c>
      <c r="Y2702" s="337" t="s">
        <v>19695</v>
      </c>
      <c r="Z2702" s="337" t="s">
        <v>1753</v>
      </c>
      <c r="AA2702" s="337" t="s">
        <v>735</v>
      </c>
      <c r="AB2702" s="337" t="s">
        <v>718</v>
      </c>
      <c r="AC2702" s="337" t="s">
        <v>13938</v>
      </c>
    </row>
    <row r="2703" spans="1:29" ht="15.8" x14ac:dyDescent="0.25">
      <c r="A2703" s="337" t="s">
        <v>1723</v>
      </c>
      <c r="B2703" s="337" t="s">
        <v>7884</v>
      </c>
      <c r="C2703" s="337" t="s">
        <v>1821</v>
      </c>
      <c r="D2703" s="337" t="s">
        <v>449</v>
      </c>
      <c r="E2703" s="337" t="s">
        <v>7212</v>
      </c>
      <c r="F2703" s="338">
        <v>43399</v>
      </c>
      <c r="G2703" s="337" t="s">
        <v>7885</v>
      </c>
      <c r="H2703" s="338">
        <v>43492</v>
      </c>
      <c r="I2703" s="337" t="s">
        <v>19695</v>
      </c>
      <c r="J2703" s="337" t="s">
        <v>16</v>
      </c>
      <c r="K2703" s="337" t="s">
        <v>19695</v>
      </c>
      <c r="L2703" s="337" t="s">
        <v>19695</v>
      </c>
      <c r="M2703" s="337" t="s">
        <v>19695</v>
      </c>
      <c r="N2703" s="337" t="s">
        <v>19695</v>
      </c>
      <c r="O2703" s="337" t="s">
        <v>19695</v>
      </c>
      <c r="P2703" s="337" t="s">
        <v>19695</v>
      </c>
      <c r="Q2703" s="337" t="s">
        <v>19695</v>
      </c>
      <c r="R2703" s="337" t="s">
        <v>52</v>
      </c>
      <c r="S2703" s="337" t="s">
        <v>93</v>
      </c>
      <c r="T2703" s="337" t="s">
        <v>2213</v>
      </c>
      <c r="U2703" s="337" t="s">
        <v>7886</v>
      </c>
      <c r="V2703" s="337">
        <v>8</v>
      </c>
      <c r="W2703" s="337" t="s">
        <v>19695</v>
      </c>
      <c r="X2703" s="337" t="s">
        <v>19695</v>
      </c>
      <c r="Y2703" s="337" t="s">
        <v>19695</v>
      </c>
      <c r="Z2703" s="337" t="s">
        <v>1753</v>
      </c>
      <c r="AA2703" s="337" t="s">
        <v>735</v>
      </c>
      <c r="AB2703" s="337" t="s">
        <v>718</v>
      </c>
      <c r="AC2703" s="337" t="s">
        <v>13938</v>
      </c>
    </row>
    <row r="2704" spans="1:29" ht="15.8" x14ac:dyDescent="0.25">
      <c r="A2704" s="337" t="s">
        <v>1723</v>
      </c>
      <c r="B2704" s="337" t="s">
        <v>8726</v>
      </c>
      <c r="C2704" s="337" t="s">
        <v>1725</v>
      </c>
      <c r="D2704" s="337" t="s">
        <v>1735</v>
      </c>
      <c r="E2704" s="337" t="s">
        <v>7352</v>
      </c>
      <c r="F2704" s="338">
        <v>43490</v>
      </c>
      <c r="G2704" s="337" t="s">
        <v>7352</v>
      </c>
      <c r="H2704" s="338">
        <v>43490</v>
      </c>
      <c r="I2704" s="337" t="s">
        <v>19695</v>
      </c>
      <c r="J2704" s="337" t="s">
        <v>16</v>
      </c>
      <c r="K2704" s="337" t="s">
        <v>19695</v>
      </c>
      <c r="L2704" s="337" t="s">
        <v>19695</v>
      </c>
      <c r="M2704" s="337" t="s">
        <v>19695</v>
      </c>
      <c r="N2704" s="337" t="s">
        <v>19695</v>
      </c>
      <c r="O2704" s="337" t="s">
        <v>19695</v>
      </c>
      <c r="P2704" s="337" t="s">
        <v>19695</v>
      </c>
      <c r="Q2704" s="337" t="s">
        <v>19695</v>
      </c>
      <c r="R2704" s="337" t="s">
        <v>395</v>
      </c>
      <c r="S2704" s="337" t="s">
        <v>6990</v>
      </c>
      <c r="T2704" s="337" t="s">
        <v>8727</v>
      </c>
      <c r="U2704" s="337" t="s">
        <v>8728</v>
      </c>
      <c r="V2704" s="337">
        <v>6</v>
      </c>
      <c r="W2704" s="337" t="s">
        <v>19695</v>
      </c>
      <c r="X2704" s="337" t="s">
        <v>19695</v>
      </c>
      <c r="Y2704" s="337" t="s">
        <v>19695</v>
      </c>
      <c r="Z2704" s="337" t="s">
        <v>1745</v>
      </c>
      <c r="AA2704" s="337" t="s">
        <v>1047</v>
      </c>
      <c r="AB2704" s="337" t="s">
        <v>854</v>
      </c>
      <c r="AC2704" s="337" t="s">
        <v>15285</v>
      </c>
    </row>
    <row r="2705" spans="1:29" ht="15.8" x14ac:dyDescent="0.25">
      <c r="A2705" s="337" t="s">
        <v>1723</v>
      </c>
      <c r="B2705" s="337" t="s">
        <v>7746</v>
      </c>
      <c r="C2705" s="337" t="s">
        <v>1821</v>
      </c>
      <c r="D2705" s="337" t="s">
        <v>449</v>
      </c>
      <c r="E2705" s="337" t="s">
        <v>7134</v>
      </c>
      <c r="F2705" s="338">
        <v>43432</v>
      </c>
      <c r="G2705" s="337" t="s">
        <v>7352</v>
      </c>
      <c r="H2705" s="338">
        <v>43490</v>
      </c>
      <c r="I2705" s="337" t="s">
        <v>19695</v>
      </c>
      <c r="J2705" s="337" t="s">
        <v>36</v>
      </c>
      <c r="K2705" s="337" t="s">
        <v>19695</v>
      </c>
      <c r="L2705" s="337" t="s">
        <v>19695</v>
      </c>
      <c r="M2705" s="337" t="s">
        <v>19695</v>
      </c>
      <c r="N2705" s="337" t="s">
        <v>19695</v>
      </c>
      <c r="O2705" s="337" t="s">
        <v>19695</v>
      </c>
      <c r="P2705" s="337" t="s">
        <v>19695</v>
      </c>
      <c r="Q2705" s="337" t="s">
        <v>19695</v>
      </c>
      <c r="R2705" s="337" t="s">
        <v>146</v>
      </c>
      <c r="S2705" s="337" t="s">
        <v>129</v>
      </c>
      <c r="T2705" s="337" t="s">
        <v>129</v>
      </c>
      <c r="U2705" s="337" t="s">
        <v>403</v>
      </c>
      <c r="V2705" s="337">
        <v>10</v>
      </c>
      <c r="W2705" s="337" t="s">
        <v>19695</v>
      </c>
      <c r="X2705" s="337" t="s">
        <v>19695</v>
      </c>
      <c r="Y2705" s="337" t="s">
        <v>19695</v>
      </c>
      <c r="Z2705" s="337" t="s">
        <v>1753</v>
      </c>
      <c r="AA2705" s="337" t="s">
        <v>717</v>
      </c>
      <c r="AB2705" s="337" t="s">
        <v>718</v>
      </c>
      <c r="AC2705" s="337" t="s">
        <v>13937</v>
      </c>
    </row>
    <row r="2706" spans="1:29" ht="15.8" x14ac:dyDescent="0.25">
      <c r="A2706" s="337" t="s">
        <v>1723</v>
      </c>
      <c r="B2706" s="337" t="s">
        <v>7922</v>
      </c>
      <c r="C2706" s="337" t="s">
        <v>1821</v>
      </c>
      <c r="D2706" s="337" t="s">
        <v>449</v>
      </c>
      <c r="E2706" s="337" t="s">
        <v>4946</v>
      </c>
      <c r="F2706" s="338">
        <v>43367</v>
      </c>
      <c r="G2706" s="337" t="s">
        <v>7256</v>
      </c>
      <c r="H2706" s="338">
        <v>43489</v>
      </c>
      <c r="I2706" s="337" t="s">
        <v>19695</v>
      </c>
      <c r="J2706" s="337" t="s">
        <v>16</v>
      </c>
      <c r="K2706" s="337" t="s">
        <v>19695</v>
      </c>
      <c r="L2706" s="337" t="s">
        <v>19695</v>
      </c>
      <c r="M2706" s="337" t="s">
        <v>19695</v>
      </c>
      <c r="N2706" s="337" t="s">
        <v>19695</v>
      </c>
      <c r="O2706" s="337" t="s">
        <v>19695</v>
      </c>
      <c r="P2706" s="337" t="s">
        <v>19695</v>
      </c>
      <c r="Q2706" s="337" t="s">
        <v>19695</v>
      </c>
      <c r="R2706" s="337" t="s">
        <v>112</v>
      </c>
      <c r="S2706" s="337" t="s">
        <v>452</v>
      </c>
      <c r="T2706" s="337" t="s">
        <v>452</v>
      </c>
      <c r="U2706" s="337" t="s">
        <v>7923</v>
      </c>
      <c r="V2706" s="337">
        <v>12</v>
      </c>
      <c r="W2706" s="337" t="s">
        <v>19695</v>
      </c>
      <c r="X2706" s="337" t="s">
        <v>19695</v>
      </c>
      <c r="Y2706" s="337" t="s">
        <v>19695</v>
      </c>
      <c r="Z2706" s="337" t="s">
        <v>1728</v>
      </c>
      <c r="AA2706" s="337" t="s">
        <v>735</v>
      </c>
      <c r="AB2706" s="337" t="s">
        <v>718</v>
      </c>
      <c r="AC2706" s="337" t="s">
        <v>13973</v>
      </c>
    </row>
    <row r="2707" spans="1:29" ht="15.8" x14ac:dyDescent="0.25">
      <c r="A2707" s="337" t="s">
        <v>1723</v>
      </c>
      <c r="B2707" s="337" t="s">
        <v>7255</v>
      </c>
      <c r="C2707" s="337" t="s">
        <v>1725</v>
      </c>
      <c r="D2707" s="337" t="s">
        <v>769</v>
      </c>
      <c r="E2707" s="337" t="s">
        <v>1278</v>
      </c>
      <c r="F2707" s="338">
        <v>43448</v>
      </c>
      <c r="G2707" s="337" t="s">
        <v>7256</v>
      </c>
      <c r="H2707" s="338">
        <v>43489</v>
      </c>
      <c r="I2707" s="337" t="s">
        <v>19695</v>
      </c>
      <c r="J2707" s="337" t="s">
        <v>36</v>
      </c>
      <c r="K2707" s="337" t="s">
        <v>19695</v>
      </c>
      <c r="L2707" s="337" t="s">
        <v>19695</v>
      </c>
      <c r="M2707" s="337" t="s">
        <v>19695</v>
      </c>
      <c r="N2707" s="337" t="s">
        <v>19695</v>
      </c>
      <c r="O2707" s="337" t="s">
        <v>19695</v>
      </c>
      <c r="P2707" s="337" t="s">
        <v>19695</v>
      </c>
      <c r="Q2707" s="337" t="s">
        <v>19695</v>
      </c>
      <c r="R2707" s="337" t="s">
        <v>52</v>
      </c>
      <c r="S2707" s="337" t="s">
        <v>69</v>
      </c>
      <c r="T2707" s="337" t="s">
        <v>88</v>
      </c>
      <c r="U2707" s="337" t="s">
        <v>7257</v>
      </c>
      <c r="V2707" s="337">
        <v>10</v>
      </c>
      <c r="W2707" s="337" t="s">
        <v>19695</v>
      </c>
      <c r="X2707" s="337" t="s">
        <v>19695</v>
      </c>
      <c r="Y2707" s="337" t="s">
        <v>19695</v>
      </c>
      <c r="Z2707" s="337" t="s">
        <v>1745</v>
      </c>
      <c r="AA2707" s="337" t="s">
        <v>853</v>
      </c>
      <c r="AB2707" s="337" t="s">
        <v>854</v>
      </c>
      <c r="AC2707" s="337" t="s">
        <v>15283</v>
      </c>
    </row>
    <row r="2708" spans="1:29" ht="15.8" x14ac:dyDescent="0.25">
      <c r="A2708" s="337" t="s">
        <v>1723</v>
      </c>
      <c r="B2708" s="337" t="s">
        <v>8024</v>
      </c>
      <c r="C2708" s="337" t="s">
        <v>1821</v>
      </c>
      <c r="D2708" s="337" t="s">
        <v>449</v>
      </c>
      <c r="E2708" s="337" t="s">
        <v>424</v>
      </c>
      <c r="F2708" s="338">
        <v>43481</v>
      </c>
      <c r="G2708" s="337" t="s">
        <v>7256</v>
      </c>
      <c r="H2708" s="338">
        <v>43489</v>
      </c>
      <c r="I2708" s="337" t="s">
        <v>19695</v>
      </c>
      <c r="J2708" s="337" t="s">
        <v>16</v>
      </c>
      <c r="K2708" s="337" t="s">
        <v>19695</v>
      </c>
      <c r="L2708" s="337" t="s">
        <v>19695</v>
      </c>
      <c r="M2708" s="337" t="s">
        <v>19695</v>
      </c>
      <c r="N2708" s="337" t="s">
        <v>19695</v>
      </c>
      <c r="O2708" s="337" t="s">
        <v>19695</v>
      </c>
      <c r="P2708" s="337" t="s">
        <v>19695</v>
      </c>
      <c r="Q2708" s="337" t="s">
        <v>19695</v>
      </c>
      <c r="R2708" s="337" t="s">
        <v>136</v>
      </c>
      <c r="S2708" s="337" t="s">
        <v>950</v>
      </c>
      <c r="T2708" s="337" t="s">
        <v>951</v>
      </c>
      <c r="U2708" s="337" t="s">
        <v>952</v>
      </c>
      <c r="V2708" s="337">
        <v>6</v>
      </c>
      <c r="W2708" s="337" t="s">
        <v>19695</v>
      </c>
      <c r="X2708" s="337" t="s">
        <v>19695</v>
      </c>
      <c r="Y2708" s="337" t="s">
        <v>19695</v>
      </c>
      <c r="Z2708" s="337" t="s">
        <v>1745</v>
      </c>
      <c r="AA2708" s="337" t="s">
        <v>761</v>
      </c>
      <c r="AB2708" s="337" t="s">
        <v>762</v>
      </c>
      <c r="AC2708" s="337" t="s">
        <v>14029</v>
      </c>
    </row>
    <row r="2709" spans="1:29" ht="15.8" x14ac:dyDescent="0.25">
      <c r="A2709" s="337" t="s">
        <v>1723</v>
      </c>
      <c r="B2709" s="337" t="s">
        <v>7743</v>
      </c>
      <c r="C2709" s="337" t="s">
        <v>1821</v>
      </c>
      <c r="D2709" s="337" t="s">
        <v>449</v>
      </c>
      <c r="E2709" s="337" t="s">
        <v>7744</v>
      </c>
      <c r="F2709" s="338">
        <v>43415</v>
      </c>
      <c r="G2709" s="337" t="s">
        <v>7256</v>
      </c>
      <c r="H2709" s="338">
        <v>43489</v>
      </c>
      <c r="I2709" s="337" t="s">
        <v>19695</v>
      </c>
      <c r="J2709" s="337" t="s">
        <v>36</v>
      </c>
      <c r="K2709" s="337" t="s">
        <v>19695</v>
      </c>
      <c r="L2709" s="337" t="s">
        <v>19695</v>
      </c>
      <c r="M2709" s="337" t="s">
        <v>19695</v>
      </c>
      <c r="N2709" s="337" t="s">
        <v>19695</v>
      </c>
      <c r="O2709" s="337" t="s">
        <v>19695</v>
      </c>
      <c r="P2709" s="337" t="s">
        <v>19695</v>
      </c>
      <c r="Q2709" s="337" t="s">
        <v>19695</v>
      </c>
      <c r="R2709" s="337" t="s">
        <v>146</v>
      </c>
      <c r="S2709" s="337" t="s">
        <v>129</v>
      </c>
      <c r="T2709" s="337" t="s">
        <v>7575</v>
      </c>
      <c r="U2709" s="337" t="s">
        <v>7745</v>
      </c>
      <c r="V2709" s="337">
        <v>8</v>
      </c>
      <c r="W2709" s="337" t="s">
        <v>19695</v>
      </c>
      <c r="X2709" s="337" t="s">
        <v>19695</v>
      </c>
      <c r="Y2709" s="337" t="s">
        <v>19695</v>
      </c>
      <c r="Z2709" s="337" t="s">
        <v>1753</v>
      </c>
      <c r="AA2709" s="337" t="s">
        <v>717</v>
      </c>
      <c r="AB2709" s="337" t="s">
        <v>718</v>
      </c>
      <c r="AC2709" s="337" t="s">
        <v>13936</v>
      </c>
    </row>
    <row r="2710" spans="1:29" ht="15.8" x14ac:dyDescent="0.25">
      <c r="A2710" s="337" t="s">
        <v>1723</v>
      </c>
      <c r="B2710" s="337" t="s">
        <v>13223</v>
      </c>
      <c r="C2710" s="337" t="s">
        <v>1821</v>
      </c>
      <c r="D2710" s="337" t="s">
        <v>449</v>
      </c>
      <c r="E2710" s="337" t="s">
        <v>7256</v>
      </c>
      <c r="F2710" s="338">
        <v>43489</v>
      </c>
      <c r="G2710" s="337" t="s">
        <v>7256</v>
      </c>
      <c r="H2710" s="338">
        <v>43489</v>
      </c>
      <c r="I2710" s="337" t="s">
        <v>19695</v>
      </c>
      <c r="J2710" s="337" t="s">
        <v>36</v>
      </c>
      <c r="K2710" s="337" t="s">
        <v>19695</v>
      </c>
      <c r="L2710" s="337" t="s">
        <v>19695</v>
      </c>
      <c r="M2710" s="337" t="s">
        <v>19695</v>
      </c>
      <c r="N2710" s="337" t="s">
        <v>19695</v>
      </c>
      <c r="O2710" s="337" t="s">
        <v>19695</v>
      </c>
      <c r="P2710" s="337" t="s">
        <v>19695</v>
      </c>
      <c r="Q2710" s="337" t="s">
        <v>19695</v>
      </c>
      <c r="R2710" s="337" t="s">
        <v>18</v>
      </c>
      <c r="S2710" s="337" t="s">
        <v>1072</v>
      </c>
      <c r="T2710" s="337" t="s">
        <v>13224</v>
      </c>
      <c r="U2710" s="337" t="s">
        <v>13225</v>
      </c>
      <c r="V2710" s="337">
        <v>8</v>
      </c>
      <c r="W2710" s="337" t="s">
        <v>19695</v>
      </c>
      <c r="X2710" s="337" t="s">
        <v>19695</v>
      </c>
      <c r="Y2710" s="337" t="s">
        <v>19695</v>
      </c>
      <c r="Z2710" s="337" t="s">
        <v>1753</v>
      </c>
      <c r="AA2710" s="337" t="s">
        <v>717</v>
      </c>
      <c r="AB2710" s="337" t="s">
        <v>718</v>
      </c>
      <c r="AC2710" s="337" t="s">
        <v>13936</v>
      </c>
    </row>
    <row r="2711" spans="1:29" ht="15.8" x14ac:dyDescent="0.25">
      <c r="A2711" s="337" t="s">
        <v>1723</v>
      </c>
      <c r="B2711" s="337" t="s">
        <v>7887</v>
      </c>
      <c r="C2711" s="337" t="s">
        <v>1821</v>
      </c>
      <c r="D2711" s="337" t="s">
        <v>449</v>
      </c>
      <c r="E2711" s="337" t="s">
        <v>7274</v>
      </c>
      <c r="F2711" s="338">
        <v>43426</v>
      </c>
      <c r="G2711" s="337" t="s">
        <v>7256</v>
      </c>
      <c r="H2711" s="338">
        <v>43489</v>
      </c>
      <c r="I2711" s="337" t="s">
        <v>19695</v>
      </c>
      <c r="J2711" s="337" t="s">
        <v>36</v>
      </c>
      <c r="K2711" s="337" t="s">
        <v>19695</v>
      </c>
      <c r="L2711" s="337" t="s">
        <v>19695</v>
      </c>
      <c r="M2711" s="337" t="s">
        <v>19695</v>
      </c>
      <c r="N2711" s="337" t="s">
        <v>19695</v>
      </c>
      <c r="O2711" s="337" t="s">
        <v>19695</v>
      </c>
      <c r="P2711" s="337" t="s">
        <v>19695</v>
      </c>
      <c r="Q2711" s="337" t="s">
        <v>19695</v>
      </c>
      <c r="R2711" s="337" t="s">
        <v>52</v>
      </c>
      <c r="S2711" s="337" t="s">
        <v>2158</v>
      </c>
      <c r="T2711" s="337" t="s">
        <v>7888</v>
      </c>
      <c r="U2711" s="337" t="s">
        <v>7889</v>
      </c>
      <c r="V2711" s="337">
        <v>6</v>
      </c>
      <c r="W2711" s="337" t="s">
        <v>19695</v>
      </c>
      <c r="X2711" s="337" t="s">
        <v>19695</v>
      </c>
      <c r="Y2711" s="337" t="s">
        <v>19695</v>
      </c>
      <c r="Z2711" s="337" t="s">
        <v>1753</v>
      </c>
      <c r="AA2711" s="337" t="s">
        <v>735</v>
      </c>
      <c r="AB2711" s="337" t="s">
        <v>718</v>
      </c>
      <c r="AC2711" s="337" t="s">
        <v>13938</v>
      </c>
    </row>
    <row r="2712" spans="1:29" ht="15.8" x14ac:dyDescent="0.25">
      <c r="A2712" s="337" t="s">
        <v>1723</v>
      </c>
      <c r="B2712" s="337" t="s">
        <v>7901</v>
      </c>
      <c r="C2712" s="337" t="s">
        <v>1821</v>
      </c>
      <c r="D2712" s="337" t="s">
        <v>449</v>
      </c>
      <c r="E2712" s="337" t="s">
        <v>1829</v>
      </c>
      <c r="F2712" s="338">
        <v>43416</v>
      </c>
      <c r="G2712" s="337" t="s">
        <v>7256</v>
      </c>
      <c r="H2712" s="338">
        <v>43489</v>
      </c>
      <c r="I2712" s="337" t="s">
        <v>19695</v>
      </c>
      <c r="J2712" s="337" t="s">
        <v>36</v>
      </c>
      <c r="K2712" s="337" t="s">
        <v>19695</v>
      </c>
      <c r="L2712" s="337" t="s">
        <v>19695</v>
      </c>
      <c r="M2712" s="337" t="s">
        <v>19695</v>
      </c>
      <c r="N2712" s="337" t="s">
        <v>19695</v>
      </c>
      <c r="O2712" s="337" t="s">
        <v>19695</v>
      </c>
      <c r="P2712" s="337" t="s">
        <v>19695</v>
      </c>
      <c r="Q2712" s="337" t="s">
        <v>19695</v>
      </c>
      <c r="R2712" s="337" t="s">
        <v>52</v>
      </c>
      <c r="S2712" s="337" t="s">
        <v>2158</v>
      </c>
      <c r="T2712" s="337" t="s">
        <v>2158</v>
      </c>
      <c r="U2712" s="337" t="s">
        <v>7902</v>
      </c>
      <c r="V2712" s="337">
        <v>8</v>
      </c>
      <c r="W2712" s="337" t="s">
        <v>19695</v>
      </c>
      <c r="X2712" s="337" t="s">
        <v>19695</v>
      </c>
      <c r="Y2712" s="337" t="s">
        <v>19695</v>
      </c>
      <c r="Z2712" s="337" t="s">
        <v>1753</v>
      </c>
      <c r="AA2712" s="337" t="s">
        <v>735</v>
      </c>
      <c r="AB2712" s="337" t="s">
        <v>718</v>
      </c>
      <c r="AC2712" s="337" t="s">
        <v>15284</v>
      </c>
    </row>
    <row r="2713" spans="1:29" ht="15.8" x14ac:dyDescent="0.25">
      <c r="A2713" s="337" t="s">
        <v>1723</v>
      </c>
      <c r="B2713" s="337" t="s">
        <v>8774</v>
      </c>
      <c r="C2713" s="337" t="s">
        <v>1821</v>
      </c>
      <c r="D2713" s="337" t="s">
        <v>449</v>
      </c>
      <c r="E2713" s="337" t="s">
        <v>7416</v>
      </c>
      <c r="F2713" s="338">
        <v>43462</v>
      </c>
      <c r="G2713" s="337" t="s">
        <v>8775</v>
      </c>
      <c r="H2713" s="338">
        <v>43488</v>
      </c>
      <c r="I2713" s="337" t="s">
        <v>19695</v>
      </c>
      <c r="J2713" s="337" t="s">
        <v>16</v>
      </c>
      <c r="K2713" s="337" t="s">
        <v>19695</v>
      </c>
      <c r="L2713" s="337" t="s">
        <v>19695</v>
      </c>
      <c r="M2713" s="337" t="s">
        <v>19695</v>
      </c>
      <c r="N2713" s="337" t="s">
        <v>19695</v>
      </c>
      <c r="O2713" s="337" t="s">
        <v>19695</v>
      </c>
      <c r="P2713" s="337" t="s">
        <v>19695</v>
      </c>
      <c r="Q2713" s="337" t="s">
        <v>19695</v>
      </c>
      <c r="R2713" s="337" t="s">
        <v>109</v>
      </c>
      <c r="S2713" s="337" t="s">
        <v>1126</v>
      </c>
      <c r="T2713" s="337" t="s">
        <v>1672</v>
      </c>
      <c r="U2713" s="337" t="s">
        <v>8776</v>
      </c>
      <c r="V2713" s="337">
        <v>8</v>
      </c>
      <c r="W2713" s="337" t="s">
        <v>19695</v>
      </c>
      <c r="X2713" s="337" t="s">
        <v>19695</v>
      </c>
      <c r="Y2713" s="337" t="s">
        <v>19695</v>
      </c>
      <c r="Z2713" s="337" t="s">
        <v>1728</v>
      </c>
      <c r="AA2713" s="337" t="s">
        <v>717</v>
      </c>
      <c r="AB2713" s="337" t="s">
        <v>718</v>
      </c>
      <c r="AC2713" s="337" t="s">
        <v>13936</v>
      </c>
    </row>
    <row r="2714" spans="1:29" ht="15.8" x14ac:dyDescent="0.25">
      <c r="A2714" s="337" t="s">
        <v>1723</v>
      </c>
      <c r="B2714" s="337" t="s">
        <v>8777</v>
      </c>
      <c r="C2714" s="337" t="s">
        <v>1821</v>
      </c>
      <c r="D2714" s="337" t="s">
        <v>449</v>
      </c>
      <c r="E2714" s="337" t="s">
        <v>5944</v>
      </c>
      <c r="F2714" s="338">
        <v>43371</v>
      </c>
      <c r="G2714" s="337" t="s">
        <v>8775</v>
      </c>
      <c r="H2714" s="338">
        <v>43488</v>
      </c>
      <c r="I2714" s="337" t="s">
        <v>19695</v>
      </c>
      <c r="J2714" s="337" t="s">
        <v>16</v>
      </c>
      <c r="K2714" s="337" t="s">
        <v>19695</v>
      </c>
      <c r="L2714" s="337" t="s">
        <v>19695</v>
      </c>
      <c r="M2714" s="337" t="s">
        <v>19695</v>
      </c>
      <c r="N2714" s="337" t="s">
        <v>19695</v>
      </c>
      <c r="O2714" s="337" t="s">
        <v>19695</v>
      </c>
      <c r="P2714" s="337" t="s">
        <v>19695</v>
      </c>
      <c r="Q2714" s="337" t="s">
        <v>19695</v>
      </c>
      <c r="R2714" s="337" t="s">
        <v>109</v>
      </c>
      <c r="S2714" s="337" t="s">
        <v>1126</v>
      </c>
      <c r="T2714" s="337" t="s">
        <v>8778</v>
      </c>
      <c r="U2714" s="337" t="s">
        <v>8779</v>
      </c>
      <c r="V2714" s="337">
        <v>12</v>
      </c>
      <c r="W2714" s="337" t="s">
        <v>19695</v>
      </c>
      <c r="X2714" s="337" t="s">
        <v>19695</v>
      </c>
      <c r="Y2714" s="337" t="s">
        <v>19695</v>
      </c>
      <c r="Z2714" s="337" t="s">
        <v>1728</v>
      </c>
      <c r="AA2714" s="337" t="s">
        <v>717</v>
      </c>
      <c r="AB2714" s="337" t="s">
        <v>718</v>
      </c>
      <c r="AC2714" s="337" t="s">
        <v>13939</v>
      </c>
    </row>
    <row r="2715" spans="1:29" ht="15.8" x14ac:dyDescent="0.25">
      <c r="A2715" s="337" t="s">
        <v>1723</v>
      </c>
      <c r="B2715" s="337" t="s">
        <v>8992</v>
      </c>
      <c r="C2715" s="337" t="s">
        <v>1821</v>
      </c>
      <c r="D2715" s="337" t="s">
        <v>449</v>
      </c>
      <c r="E2715" s="337" t="s">
        <v>7252</v>
      </c>
      <c r="F2715" s="338">
        <v>43470</v>
      </c>
      <c r="G2715" s="337" t="s">
        <v>8775</v>
      </c>
      <c r="H2715" s="338">
        <v>43488</v>
      </c>
      <c r="I2715" s="337" t="s">
        <v>19695</v>
      </c>
      <c r="J2715" s="337" t="s">
        <v>36</v>
      </c>
      <c r="K2715" s="337" t="s">
        <v>19695</v>
      </c>
      <c r="L2715" s="337" t="s">
        <v>19695</v>
      </c>
      <c r="M2715" s="337" t="s">
        <v>19695</v>
      </c>
      <c r="N2715" s="337" t="s">
        <v>19695</v>
      </c>
      <c r="O2715" s="337" t="s">
        <v>19695</v>
      </c>
      <c r="P2715" s="337" t="s">
        <v>19695</v>
      </c>
      <c r="Q2715" s="337" t="s">
        <v>19695</v>
      </c>
      <c r="R2715" s="337" t="s">
        <v>98</v>
      </c>
      <c r="S2715" s="337" t="s">
        <v>1185</v>
      </c>
      <c r="T2715" s="337" t="s">
        <v>2631</v>
      </c>
      <c r="U2715" s="337" t="s">
        <v>2222</v>
      </c>
      <c r="V2715" s="337">
        <v>12</v>
      </c>
      <c r="W2715" s="337" t="s">
        <v>19695</v>
      </c>
      <c r="X2715" s="337" t="s">
        <v>19695</v>
      </c>
      <c r="Y2715" s="337" t="s">
        <v>19695</v>
      </c>
      <c r="Z2715" s="337" t="s">
        <v>1728</v>
      </c>
      <c r="AA2715" s="337" t="s">
        <v>717</v>
      </c>
      <c r="AB2715" s="337" t="s">
        <v>718</v>
      </c>
      <c r="AC2715" s="337" t="s">
        <v>13942</v>
      </c>
    </row>
    <row r="2716" spans="1:29" ht="15.8" x14ac:dyDescent="0.25">
      <c r="A2716" s="337" t="s">
        <v>1723</v>
      </c>
      <c r="B2716" s="337" t="s">
        <v>13207</v>
      </c>
      <c r="C2716" s="337" t="s">
        <v>1821</v>
      </c>
      <c r="D2716" s="337" t="s">
        <v>449</v>
      </c>
      <c r="E2716" s="337" t="s">
        <v>7423</v>
      </c>
      <c r="F2716" s="338">
        <v>43456</v>
      </c>
      <c r="G2716" s="337" t="s">
        <v>8775</v>
      </c>
      <c r="H2716" s="338">
        <v>43488</v>
      </c>
      <c r="I2716" s="337" t="s">
        <v>19695</v>
      </c>
      <c r="J2716" s="337" t="s">
        <v>36</v>
      </c>
      <c r="K2716" s="337" t="s">
        <v>19695</v>
      </c>
      <c r="L2716" s="337" t="s">
        <v>19695</v>
      </c>
      <c r="M2716" s="337" t="s">
        <v>19695</v>
      </c>
      <c r="N2716" s="337" t="s">
        <v>19695</v>
      </c>
      <c r="O2716" s="337" t="s">
        <v>19695</v>
      </c>
      <c r="P2716" s="337" t="s">
        <v>19695</v>
      </c>
      <c r="Q2716" s="337" t="s">
        <v>19695</v>
      </c>
      <c r="R2716" s="337" t="s">
        <v>52</v>
      </c>
      <c r="S2716" s="337" t="s">
        <v>53</v>
      </c>
      <c r="T2716" s="337" t="s">
        <v>53</v>
      </c>
      <c r="U2716" s="337" t="s">
        <v>3657</v>
      </c>
      <c r="V2716" s="337">
        <v>10</v>
      </c>
      <c r="W2716" s="337" t="s">
        <v>19695</v>
      </c>
      <c r="X2716" s="337" t="s">
        <v>19695</v>
      </c>
      <c r="Y2716" s="337" t="s">
        <v>19695</v>
      </c>
      <c r="Z2716" s="337" t="s">
        <v>1728</v>
      </c>
      <c r="AA2716" s="337" t="s">
        <v>717</v>
      </c>
      <c r="AB2716" s="337" t="s">
        <v>718</v>
      </c>
      <c r="AC2716" s="337" t="s">
        <v>13967</v>
      </c>
    </row>
    <row r="2717" spans="1:29" ht="15.8" x14ac:dyDescent="0.25">
      <c r="A2717" s="337" t="s">
        <v>1723</v>
      </c>
      <c r="B2717" s="337" t="s">
        <v>13104</v>
      </c>
      <c r="C2717" s="337" t="s">
        <v>1725</v>
      </c>
      <c r="D2717" s="337" t="s">
        <v>1730</v>
      </c>
      <c r="E2717" s="337" t="s">
        <v>7892</v>
      </c>
      <c r="F2717" s="338">
        <v>43437</v>
      </c>
      <c r="G2717" s="337" t="s">
        <v>7426</v>
      </c>
      <c r="H2717" s="338">
        <v>43487</v>
      </c>
      <c r="I2717" s="337" t="s">
        <v>19695</v>
      </c>
      <c r="J2717" s="337" t="s">
        <v>36</v>
      </c>
      <c r="K2717" s="337" t="s">
        <v>19695</v>
      </c>
      <c r="L2717" s="337" t="s">
        <v>19695</v>
      </c>
      <c r="M2717" s="337" t="s">
        <v>19695</v>
      </c>
      <c r="N2717" s="337" t="s">
        <v>19695</v>
      </c>
      <c r="O2717" s="337" t="s">
        <v>19695</v>
      </c>
      <c r="P2717" s="337" t="s">
        <v>19695</v>
      </c>
      <c r="Q2717" s="337" t="s">
        <v>19695</v>
      </c>
      <c r="R2717" s="337" t="s">
        <v>89</v>
      </c>
      <c r="S2717" s="337" t="s">
        <v>455</v>
      </c>
      <c r="T2717" s="337" t="s">
        <v>455</v>
      </c>
      <c r="U2717" s="337" t="s">
        <v>13105</v>
      </c>
      <c r="V2717" s="337">
        <v>10</v>
      </c>
      <c r="W2717" s="337" t="s">
        <v>19695</v>
      </c>
      <c r="X2717" s="337" t="s">
        <v>19695</v>
      </c>
      <c r="Y2717" s="337" t="s">
        <v>19695</v>
      </c>
      <c r="Z2717" s="337" t="s">
        <v>1728</v>
      </c>
      <c r="AA2717" s="337" t="s">
        <v>735</v>
      </c>
      <c r="AB2717" s="337" t="s">
        <v>718</v>
      </c>
      <c r="AC2717" s="337" t="s">
        <v>13936</v>
      </c>
    </row>
    <row r="2718" spans="1:29" ht="15.8" x14ac:dyDescent="0.25">
      <c r="A2718" s="337" t="s">
        <v>1723</v>
      </c>
      <c r="B2718" s="337" t="s">
        <v>7924</v>
      </c>
      <c r="C2718" s="337" t="s">
        <v>1821</v>
      </c>
      <c r="D2718" s="337" t="s">
        <v>449</v>
      </c>
      <c r="E2718" s="337" t="s">
        <v>7423</v>
      </c>
      <c r="F2718" s="338">
        <v>43456</v>
      </c>
      <c r="G2718" s="337" t="s">
        <v>7426</v>
      </c>
      <c r="H2718" s="338">
        <v>43487</v>
      </c>
      <c r="I2718" s="337" t="s">
        <v>19695</v>
      </c>
      <c r="J2718" s="337" t="s">
        <v>16</v>
      </c>
      <c r="K2718" s="337" t="s">
        <v>19695</v>
      </c>
      <c r="L2718" s="337" t="s">
        <v>19695</v>
      </c>
      <c r="M2718" s="337" t="s">
        <v>19695</v>
      </c>
      <c r="N2718" s="337" t="s">
        <v>19695</v>
      </c>
      <c r="O2718" s="337" t="s">
        <v>19695</v>
      </c>
      <c r="P2718" s="337" t="s">
        <v>19695</v>
      </c>
      <c r="Q2718" s="337" t="s">
        <v>19695</v>
      </c>
      <c r="R2718" s="337" t="s">
        <v>112</v>
      </c>
      <c r="S2718" s="337" t="s">
        <v>452</v>
      </c>
      <c r="T2718" s="337" t="s">
        <v>123</v>
      </c>
      <c r="U2718" s="337" t="s">
        <v>7146</v>
      </c>
      <c r="V2718" s="337">
        <v>8</v>
      </c>
      <c r="W2718" s="337" t="s">
        <v>19695</v>
      </c>
      <c r="X2718" s="337" t="s">
        <v>19695</v>
      </c>
      <c r="Y2718" s="337" t="s">
        <v>19695</v>
      </c>
      <c r="Z2718" s="337" t="s">
        <v>1728</v>
      </c>
      <c r="AA2718" s="337" t="s">
        <v>717</v>
      </c>
      <c r="AB2718" s="337" t="s">
        <v>718</v>
      </c>
      <c r="AC2718" s="337" t="s">
        <v>13980</v>
      </c>
    </row>
    <row r="2719" spans="1:29" ht="15.8" x14ac:dyDescent="0.25">
      <c r="A2719" s="337" t="s">
        <v>1723</v>
      </c>
      <c r="B2719" s="337" t="s">
        <v>8729</v>
      </c>
      <c r="C2719" s="337" t="s">
        <v>1821</v>
      </c>
      <c r="D2719" s="337" t="s">
        <v>449</v>
      </c>
      <c r="E2719" s="337" t="s">
        <v>7892</v>
      </c>
      <c r="F2719" s="338">
        <v>43437</v>
      </c>
      <c r="G2719" s="337" t="s">
        <v>7426</v>
      </c>
      <c r="H2719" s="338">
        <v>43487</v>
      </c>
      <c r="I2719" s="337" t="s">
        <v>19695</v>
      </c>
      <c r="J2719" s="337" t="s">
        <v>36</v>
      </c>
      <c r="K2719" s="337" t="s">
        <v>19695</v>
      </c>
      <c r="L2719" s="337" t="s">
        <v>19695</v>
      </c>
      <c r="M2719" s="337" t="s">
        <v>19695</v>
      </c>
      <c r="N2719" s="337" t="s">
        <v>19695</v>
      </c>
      <c r="O2719" s="337" t="s">
        <v>19695</v>
      </c>
      <c r="P2719" s="337" t="s">
        <v>19695</v>
      </c>
      <c r="Q2719" s="337" t="s">
        <v>19695</v>
      </c>
      <c r="R2719" s="337" t="s">
        <v>395</v>
      </c>
      <c r="S2719" s="337" t="s">
        <v>395</v>
      </c>
      <c r="T2719" s="337" t="s">
        <v>5108</v>
      </c>
      <c r="U2719" s="337" t="s">
        <v>8730</v>
      </c>
      <c r="V2719" s="337">
        <v>6</v>
      </c>
      <c r="W2719" s="337" t="s">
        <v>19695</v>
      </c>
      <c r="X2719" s="337" t="s">
        <v>19695</v>
      </c>
      <c r="Y2719" s="337" t="s">
        <v>19695</v>
      </c>
      <c r="Z2719" s="337" t="s">
        <v>1745</v>
      </c>
      <c r="AA2719" s="337" t="s">
        <v>1047</v>
      </c>
      <c r="AB2719" s="337" t="s">
        <v>854</v>
      </c>
      <c r="AC2719" s="337" t="s">
        <v>15285</v>
      </c>
    </row>
    <row r="2720" spans="1:29" ht="15.8" x14ac:dyDescent="0.25">
      <c r="A2720" s="337" t="s">
        <v>1723</v>
      </c>
      <c r="B2720" s="337" t="s">
        <v>7740</v>
      </c>
      <c r="C2720" s="337" t="s">
        <v>1821</v>
      </c>
      <c r="D2720" s="337" t="s">
        <v>449</v>
      </c>
      <c r="E2720" s="337" t="s">
        <v>7741</v>
      </c>
      <c r="F2720" s="338">
        <v>43450</v>
      </c>
      <c r="G2720" s="337" t="s">
        <v>7710</v>
      </c>
      <c r="H2720" s="338">
        <v>43486</v>
      </c>
      <c r="I2720" s="337" t="s">
        <v>19695</v>
      </c>
      <c r="J2720" s="337" t="s">
        <v>16</v>
      </c>
      <c r="K2720" s="337" t="s">
        <v>19695</v>
      </c>
      <c r="L2720" s="337" t="s">
        <v>19695</v>
      </c>
      <c r="M2720" s="337" t="s">
        <v>19695</v>
      </c>
      <c r="N2720" s="337" t="s">
        <v>19695</v>
      </c>
      <c r="O2720" s="337" t="s">
        <v>19695</v>
      </c>
      <c r="P2720" s="337" t="s">
        <v>19695</v>
      </c>
      <c r="Q2720" s="337" t="s">
        <v>19695</v>
      </c>
      <c r="R2720" s="337" t="s">
        <v>45</v>
      </c>
      <c r="S2720" s="337" t="s">
        <v>1824</v>
      </c>
      <c r="T2720" s="337" t="s">
        <v>7742</v>
      </c>
      <c r="U2720" s="337" t="s">
        <v>2143</v>
      </c>
      <c r="V2720" s="337">
        <v>10</v>
      </c>
      <c r="W2720" s="337" t="s">
        <v>19695</v>
      </c>
      <c r="X2720" s="337" t="s">
        <v>19695</v>
      </c>
      <c r="Y2720" s="337" t="s">
        <v>19695</v>
      </c>
      <c r="Z2720" s="337" t="s">
        <v>1728</v>
      </c>
      <c r="AA2720" s="337" t="s">
        <v>717</v>
      </c>
      <c r="AB2720" s="337" t="s">
        <v>718</v>
      </c>
      <c r="AC2720" s="337" t="s">
        <v>13934</v>
      </c>
    </row>
    <row r="2721" spans="1:29" ht="15.8" x14ac:dyDescent="0.25">
      <c r="A2721" s="337" t="s">
        <v>1723</v>
      </c>
      <c r="B2721" s="337" t="s">
        <v>8002</v>
      </c>
      <c r="C2721" s="337" t="s">
        <v>1821</v>
      </c>
      <c r="D2721" s="337" t="s">
        <v>449</v>
      </c>
      <c r="E2721" s="337" t="s">
        <v>8003</v>
      </c>
      <c r="F2721" s="338">
        <v>43436</v>
      </c>
      <c r="G2721" s="337" t="s">
        <v>7710</v>
      </c>
      <c r="H2721" s="338">
        <v>43486</v>
      </c>
      <c r="I2721" s="337" t="s">
        <v>19695</v>
      </c>
      <c r="J2721" s="337" t="s">
        <v>36</v>
      </c>
      <c r="K2721" s="337" t="s">
        <v>19695</v>
      </c>
      <c r="L2721" s="337" t="s">
        <v>19695</v>
      </c>
      <c r="M2721" s="337" t="s">
        <v>19695</v>
      </c>
      <c r="N2721" s="337" t="s">
        <v>19695</v>
      </c>
      <c r="O2721" s="337" t="s">
        <v>19695</v>
      </c>
      <c r="P2721" s="337" t="s">
        <v>19695</v>
      </c>
      <c r="Q2721" s="337" t="s">
        <v>19695</v>
      </c>
      <c r="R2721" s="337" t="s">
        <v>71</v>
      </c>
      <c r="S2721" s="337" t="s">
        <v>3819</v>
      </c>
      <c r="T2721" s="337" t="s">
        <v>3819</v>
      </c>
      <c r="U2721" s="337" t="s">
        <v>2847</v>
      </c>
      <c r="V2721" s="337">
        <v>10</v>
      </c>
      <c r="W2721" s="337" t="s">
        <v>19695</v>
      </c>
      <c r="X2721" s="337" t="s">
        <v>19695</v>
      </c>
      <c r="Y2721" s="337" t="s">
        <v>19695</v>
      </c>
      <c r="Z2721" s="337" t="s">
        <v>1728</v>
      </c>
      <c r="AA2721" s="337" t="s">
        <v>735</v>
      </c>
      <c r="AB2721" s="337" t="s">
        <v>718</v>
      </c>
      <c r="AC2721" s="337" t="s">
        <v>13936</v>
      </c>
    </row>
    <row r="2722" spans="1:29" ht="15.8" x14ac:dyDescent="0.25">
      <c r="A2722" s="337" t="s">
        <v>1723</v>
      </c>
      <c r="B2722" s="337" t="s">
        <v>9007</v>
      </c>
      <c r="C2722" s="337" t="s">
        <v>1821</v>
      </c>
      <c r="D2722" s="337" t="s">
        <v>449</v>
      </c>
      <c r="E2722" s="337" t="s">
        <v>8003</v>
      </c>
      <c r="F2722" s="338">
        <v>43436</v>
      </c>
      <c r="G2722" s="337" t="s">
        <v>7710</v>
      </c>
      <c r="H2722" s="338">
        <v>43486</v>
      </c>
      <c r="I2722" s="337" t="s">
        <v>19695</v>
      </c>
      <c r="J2722" s="337" t="s">
        <v>16</v>
      </c>
      <c r="K2722" s="337" t="s">
        <v>19695</v>
      </c>
      <c r="L2722" s="337" t="s">
        <v>19695</v>
      </c>
      <c r="M2722" s="337" t="s">
        <v>19695</v>
      </c>
      <c r="N2722" s="337" t="s">
        <v>19695</v>
      </c>
      <c r="O2722" s="337" t="s">
        <v>19695</v>
      </c>
      <c r="P2722" s="337" t="s">
        <v>19695</v>
      </c>
      <c r="Q2722" s="337" t="s">
        <v>19695</v>
      </c>
      <c r="R2722" s="337" t="s">
        <v>98</v>
      </c>
      <c r="S2722" s="337" t="s">
        <v>1166</v>
      </c>
      <c r="T2722" s="337" t="s">
        <v>104</v>
      </c>
      <c r="U2722" s="337" t="s">
        <v>3861</v>
      </c>
      <c r="V2722" s="337">
        <v>8</v>
      </c>
      <c r="W2722" s="337" t="s">
        <v>19695</v>
      </c>
      <c r="X2722" s="337" t="s">
        <v>19695</v>
      </c>
      <c r="Y2722" s="337" t="s">
        <v>19695</v>
      </c>
      <c r="Z2722" s="337" t="s">
        <v>1753</v>
      </c>
      <c r="AA2722" s="337" t="s">
        <v>717</v>
      </c>
      <c r="AB2722" s="337" t="s">
        <v>718</v>
      </c>
      <c r="AC2722" s="337" t="s">
        <v>13936</v>
      </c>
    </row>
    <row r="2723" spans="1:29" ht="15.8" x14ac:dyDescent="0.25">
      <c r="A2723" s="337" t="s">
        <v>1723</v>
      </c>
      <c r="B2723" s="337" t="s">
        <v>13222</v>
      </c>
      <c r="C2723" s="337" t="s">
        <v>1821</v>
      </c>
      <c r="D2723" s="337" t="s">
        <v>449</v>
      </c>
      <c r="E2723" s="337" t="s">
        <v>8003</v>
      </c>
      <c r="F2723" s="338">
        <v>43436</v>
      </c>
      <c r="G2723" s="337" t="s">
        <v>7710</v>
      </c>
      <c r="H2723" s="338">
        <v>43486</v>
      </c>
      <c r="I2723" s="337" t="s">
        <v>19695</v>
      </c>
      <c r="J2723" s="337" t="s">
        <v>36</v>
      </c>
      <c r="K2723" s="337" t="s">
        <v>19695</v>
      </c>
      <c r="L2723" s="337" t="s">
        <v>19695</v>
      </c>
      <c r="M2723" s="337" t="s">
        <v>19695</v>
      </c>
      <c r="N2723" s="337" t="s">
        <v>19695</v>
      </c>
      <c r="O2723" s="337" t="s">
        <v>19695</v>
      </c>
      <c r="P2723" s="337" t="s">
        <v>19695</v>
      </c>
      <c r="Q2723" s="337" t="s">
        <v>19695</v>
      </c>
      <c r="R2723" s="337" t="s">
        <v>98</v>
      </c>
      <c r="S2723" s="337" t="s">
        <v>1166</v>
      </c>
      <c r="T2723" s="337" t="s">
        <v>10407</v>
      </c>
      <c r="U2723" s="337" t="s">
        <v>3861</v>
      </c>
      <c r="V2723" s="337">
        <v>8</v>
      </c>
      <c r="W2723" s="337" t="s">
        <v>19695</v>
      </c>
      <c r="X2723" s="337" t="s">
        <v>19695</v>
      </c>
      <c r="Y2723" s="337" t="s">
        <v>19695</v>
      </c>
      <c r="Z2723" s="337" t="s">
        <v>1753</v>
      </c>
      <c r="AA2723" s="337" t="s">
        <v>717</v>
      </c>
      <c r="AB2723" s="337" t="s">
        <v>718</v>
      </c>
      <c r="AC2723" s="337" t="s">
        <v>13936</v>
      </c>
    </row>
    <row r="2724" spans="1:29" ht="15.8" x14ac:dyDescent="0.25">
      <c r="A2724" s="337" t="s">
        <v>1723</v>
      </c>
      <c r="B2724" s="337" t="s">
        <v>7907</v>
      </c>
      <c r="C2724" s="337" t="s">
        <v>1821</v>
      </c>
      <c r="D2724" s="337" t="s">
        <v>449</v>
      </c>
      <c r="E2724" s="337" t="s">
        <v>7420</v>
      </c>
      <c r="F2724" s="338">
        <v>43449</v>
      </c>
      <c r="G2724" s="337" t="s">
        <v>7710</v>
      </c>
      <c r="H2724" s="338">
        <v>43486</v>
      </c>
      <c r="I2724" s="337" t="s">
        <v>19695</v>
      </c>
      <c r="J2724" s="337" t="s">
        <v>36</v>
      </c>
      <c r="K2724" s="337" t="s">
        <v>19695</v>
      </c>
      <c r="L2724" s="337" t="s">
        <v>19695</v>
      </c>
      <c r="M2724" s="337" t="s">
        <v>19695</v>
      </c>
      <c r="N2724" s="337" t="s">
        <v>19695</v>
      </c>
      <c r="O2724" s="337" t="s">
        <v>19695</v>
      </c>
      <c r="P2724" s="337" t="s">
        <v>19695</v>
      </c>
      <c r="Q2724" s="337" t="s">
        <v>19695</v>
      </c>
      <c r="R2724" s="337" t="s">
        <v>52</v>
      </c>
      <c r="S2724" s="337" t="s">
        <v>69</v>
      </c>
      <c r="T2724" s="337" t="s">
        <v>382</v>
      </c>
      <c r="U2724" s="337" t="s">
        <v>7908</v>
      </c>
      <c r="V2724" s="337">
        <v>8</v>
      </c>
      <c r="W2724" s="337" t="s">
        <v>19695</v>
      </c>
      <c r="X2724" s="337" t="s">
        <v>19695</v>
      </c>
      <c r="Y2724" s="337" t="s">
        <v>19695</v>
      </c>
      <c r="Z2724" s="337" t="s">
        <v>1753</v>
      </c>
      <c r="AA2724" s="337" t="s">
        <v>735</v>
      </c>
      <c r="AB2724" s="337" t="s">
        <v>718</v>
      </c>
      <c r="AC2724" s="337" t="s">
        <v>13938</v>
      </c>
    </row>
    <row r="2725" spans="1:29" ht="15.8" x14ac:dyDescent="0.25">
      <c r="A2725" s="337" t="s">
        <v>1723</v>
      </c>
      <c r="B2725" s="337" t="s">
        <v>6963</v>
      </c>
      <c r="C2725" s="337" t="s">
        <v>1788</v>
      </c>
      <c r="D2725" s="337" t="s">
        <v>1789</v>
      </c>
      <c r="E2725" s="337" t="s">
        <v>6964</v>
      </c>
      <c r="F2725" s="338">
        <v>43480</v>
      </c>
      <c r="G2725" s="337" t="s">
        <v>6965</v>
      </c>
      <c r="H2725" s="338">
        <v>43485</v>
      </c>
      <c r="I2725" s="337" t="s">
        <v>19695</v>
      </c>
      <c r="J2725" s="337" t="s">
        <v>1838</v>
      </c>
      <c r="K2725" s="337" t="s">
        <v>19695</v>
      </c>
      <c r="L2725" s="337" t="s">
        <v>19695</v>
      </c>
      <c r="M2725" s="337" t="s">
        <v>19695</v>
      </c>
      <c r="N2725" s="337" t="s">
        <v>19695</v>
      </c>
      <c r="O2725" s="337" t="s">
        <v>19695</v>
      </c>
      <c r="P2725" s="337" t="s">
        <v>19695</v>
      </c>
      <c r="Q2725" s="337" t="s">
        <v>19695</v>
      </c>
      <c r="R2725" s="337" t="s">
        <v>134</v>
      </c>
      <c r="S2725" s="337" t="s">
        <v>1597</v>
      </c>
      <c r="T2725" s="337" t="s">
        <v>1881</v>
      </c>
      <c r="U2725" s="337" t="s">
        <v>6966</v>
      </c>
      <c r="V2725" s="337">
        <v>6</v>
      </c>
      <c r="W2725" s="337" t="s">
        <v>19695</v>
      </c>
      <c r="X2725" s="337" t="s">
        <v>19695</v>
      </c>
      <c r="Y2725" s="337" t="s">
        <v>19695</v>
      </c>
      <c r="Z2725" s="337" t="s">
        <v>1745</v>
      </c>
      <c r="AA2725" s="337" t="s">
        <v>1047</v>
      </c>
      <c r="AB2725" s="337" t="s">
        <v>854</v>
      </c>
      <c r="AC2725" s="337" t="s">
        <v>15285</v>
      </c>
    </row>
    <row r="2726" spans="1:29" ht="15.8" x14ac:dyDescent="0.25">
      <c r="A2726" s="337" t="s">
        <v>1723</v>
      </c>
      <c r="B2726" s="337" t="s">
        <v>8025</v>
      </c>
      <c r="C2726" s="337" t="s">
        <v>1821</v>
      </c>
      <c r="D2726" s="337" t="s">
        <v>449</v>
      </c>
      <c r="E2726" s="337" t="s">
        <v>8026</v>
      </c>
      <c r="F2726" s="338">
        <v>43476</v>
      </c>
      <c r="G2726" s="337" t="s">
        <v>6965</v>
      </c>
      <c r="H2726" s="338">
        <v>43485</v>
      </c>
      <c r="I2726" s="337" t="s">
        <v>19695</v>
      </c>
      <c r="J2726" s="337" t="s">
        <v>36</v>
      </c>
      <c r="K2726" s="337" t="s">
        <v>19695</v>
      </c>
      <c r="L2726" s="337" t="s">
        <v>19695</v>
      </c>
      <c r="M2726" s="337" t="s">
        <v>19695</v>
      </c>
      <c r="N2726" s="337" t="s">
        <v>19695</v>
      </c>
      <c r="O2726" s="337" t="s">
        <v>19695</v>
      </c>
      <c r="P2726" s="337" t="s">
        <v>19695</v>
      </c>
      <c r="Q2726" s="337" t="s">
        <v>19695</v>
      </c>
      <c r="R2726" s="337" t="s">
        <v>136</v>
      </c>
      <c r="S2726" s="337" t="s">
        <v>950</v>
      </c>
      <c r="T2726" s="337" t="s">
        <v>951</v>
      </c>
      <c r="U2726" s="337" t="s">
        <v>952</v>
      </c>
      <c r="V2726" s="337">
        <v>6</v>
      </c>
      <c r="W2726" s="337" t="s">
        <v>19695</v>
      </c>
      <c r="X2726" s="337" t="s">
        <v>19695</v>
      </c>
      <c r="Y2726" s="337" t="s">
        <v>19695</v>
      </c>
      <c r="Z2726" s="337" t="s">
        <v>1745</v>
      </c>
      <c r="AA2726" s="337" t="s">
        <v>761</v>
      </c>
      <c r="AB2726" s="337" t="s">
        <v>762</v>
      </c>
      <c r="AC2726" s="337" t="s">
        <v>14047</v>
      </c>
    </row>
    <row r="2727" spans="1:29" ht="15.8" x14ac:dyDescent="0.25">
      <c r="A2727" s="337" t="s">
        <v>1723</v>
      </c>
      <c r="B2727" s="337" t="s">
        <v>7542</v>
      </c>
      <c r="C2727" s="337" t="s">
        <v>1821</v>
      </c>
      <c r="D2727" s="337" t="s">
        <v>449</v>
      </c>
      <c r="E2727" s="337" t="s">
        <v>1404</v>
      </c>
      <c r="F2727" s="338">
        <v>43454</v>
      </c>
      <c r="G2727" s="337" t="s">
        <v>6965</v>
      </c>
      <c r="H2727" s="338">
        <v>43485</v>
      </c>
      <c r="I2727" s="337" t="s">
        <v>19695</v>
      </c>
      <c r="J2727" s="337" t="s">
        <v>36</v>
      </c>
      <c r="K2727" s="337" t="s">
        <v>19695</v>
      </c>
      <c r="L2727" s="337" t="s">
        <v>19695</v>
      </c>
      <c r="M2727" s="337" t="s">
        <v>19695</v>
      </c>
      <c r="N2727" s="337" t="s">
        <v>19695</v>
      </c>
      <c r="O2727" s="337" t="s">
        <v>19695</v>
      </c>
      <c r="P2727" s="337" t="s">
        <v>19695</v>
      </c>
      <c r="Q2727" s="337" t="s">
        <v>19695</v>
      </c>
      <c r="R2727" s="337" t="s">
        <v>112</v>
      </c>
      <c r="S2727" s="337" t="s">
        <v>123</v>
      </c>
      <c r="T2727" s="337" t="s">
        <v>123</v>
      </c>
      <c r="U2727" s="337" t="s">
        <v>7543</v>
      </c>
      <c r="V2727" s="337">
        <v>8</v>
      </c>
      <c r="W2727" s="337" t="s">
        <v>19695</v>
      </c>
      <c r="X2727" s="337" t="s">
        <v>19695</v>
      </c>
      <c r="Y2727" s="337" t="s">
        <v>19695</v>
      </c>
      <c r="Z2727" s="337" t="s">
        <v>1753</v>
      </c>
      <c r="AA2727" s="337" t="s">
        <v>717</v>
      </c>
      <c r="AB2727" s="337" t="s">
        <v>718</v>
      </c>
      <c r="AC2727" s="337" t="s">
        <v>13953</v>
      </c>
    </row>
    <row r="2728" spans="1:29" ht="15.8" x14ac:dyDescent="0.25">
      <c r="A2728" s="337" t="s">
        <v>1723</v>
      </c>
      <c r="B2728" s="337" t="s">
        <v>1246</v>
      </c>
      <c r="C2728" s="337" t="s">
        <v>1821</v>
      </c>
      <c r="D2728" s="337" t="s">
        <v>449</v>
      </c>
      <c r="E2728" s="337" t="s">
        <v>7416</v>
      </c>
      <c r="F2728" s="338">
        <v>43462</v>
      </c>
      <c r="G2728" s="337" t="s">
        <v>11623</v>
      </c>
      <c r="H2728" s="338">
        <v>43484</v>
      </c>
      <c r="I2728" s="337" t="s">
        <v>19695</v>
      </c>
      <c r="J2728" s="337" t="s">
        <v>36</v>
      </c>
      <c r="K2728" s="337" t="s">
        <v>19695</v>
      </c>
      <c r="L2728" s="337" t="s">
        <v>19695</v>
      </c>
      <c r="M2728" s="337" t="s">
        <v>19695</v>
      </c>
      <c r="N2728" s="337" t="s">
        <v>19695</v>
      </c>
      <c r="O2728" s="337" t="s">
        <v>19695</v>
      </c>
      <c r="P2728" s="337" t="s">
        <v>19695</v>
      </c>
      <c r="Q2728" s="337" t="s">
        <v>19695</v>
      </c>
      <c r="R2728" s="337" t="s">
        <v>112</v>
      </c>
      <c r="S2728" s="337" t="s">
        <v>452</v>
      </c>
      <c r="T2728" s="337" t="s">
        <v>113</v>
      </c>
      <c r="U2728" s="337" t="s">
        <v>1247</v>
      </c>
      <c r="V2728" s="337">
        <v>8</v>
      </c>
      <c r="W2728" s="337" t="s">
        <v>19695</v>
      </c>
      <c r="X2728" s="337" t="s">
        <v>19695</v>
      </c>
      <c r="Y2728" s="337" t="s">
        <v>19695</v>
      </c>
      <c r="Z2728" s="337" t="s">
        <v>1728</v>
      </c>
      <c r="AA2728" s="337" t="s">
        <v>735</v>
      </c>
      <c r="AB2728" s="337" t="s">
        <v>718</v>
      </c>
      <c r="AC2728" s="337" t="s">
        <v>14115</v>
      </c>
    </row>
    <row r="2729" spans="1:29" ht="15.8" x14ac:dyDescent="0.25">
      <c r="A2729" s="337" t="s">
        <v>1723</v>
      </c>
      <c r="B2729" s="337" t="s">
        <v>8405</v>
      </c>
      <c r="C2729" s="337" t="s">
        <v>1821</v>
      </c>
      <c r="D2729" s="337" t="s">
        <v>449</v>
      </c>
      <c r="E2729" s="337" t="s">
        <v>4775</v>
      </c>
      <c r="F2729" s="338">
        <v>43348</v>
      </c>
      <c r="G2729" s="337" t="s">
        <v>7502</v>
      </c>
      <c r="H2729" s="338">
        <v>43483</v>
      </c>
      <c r="I2729" s="337" t="s">
        <v>19695</v>
      </c>
      <c r="J2729" s="337" t="s">
        <v>16</v>
      </c>
      <c r="K2729" s="337" t="s">
        <v>19695</v>
      </c>
      <c r="L2729" s="337" t="s">
        <v>19695</v>
      </c>
      <c r="M2729" s="337" t="s">
        <v>19695</v>
      </c>
      <c r="N2729" s="337" t="s">
        <v>19695</v>
      </c>
      <c r="O2729" s="337" t="s">
        <v>19695</v>
      </c>
      <c r="P2729" s="337" t="s">
        <v>19695</v>
      </c>
      <c r="Q2729" s="337" t="s">
        <v>19695</v>
      </c>
      <c r="R2729" s="337" t="s">
        <v>52</v>
      </c>
      <c r="S2729" s="337" t="s">
        <v>93</v>
      </c>
      <c r="T2729" s="337" t="s">
        <v>5594</v>
      </c>
      <c r="U2729" s="337" t="s">
        <v>8406</v>
      </c>
      <c r="V2729" s="337">
        <v>8</v>
      </c>
      <c r="W2729" s="337" t="s">
        <v>19695</v>
      </c>
      <c r="X2729" s="337" t="s">
        <v>19695</v>
      </c>
      <c r="Y2729" s="337" t="s">
        <v>19695</v>
      </c>
      <c r="Z2729" s="337" t="s">
        <v>1728</v>
      </c>
      <c r="AA2729" s="337" t="s">
        <v>735</v>
      </c>
      <c r="AB2729" s="337" t="s">
        <v>718</v>
      </c>
      <c r="AC2729" s="337" t="s">
        <v>13935</v>
      </c>
    </row>
    <row r="2730" spans="1:29" ht="15.8" x14ac:dyDescent="0.25">
      <c r="A2730" s="337" t="s">
        <v>1723</v>
      </c>
      <c r="B2730" s="337" t="s">
        <v>8711</v>
      </c>
      <c r="C2730" s="337" t="s">
        <v>1821</v>
      </c>
      <c r="D2730" s="337" t="s">
        <v>449</v>
      </c>
      <c r="E2730" s="337" t="s">
        <v>7134</v>
      </c>
      <c r="F2730" s="338">
        <v>43432</v>
      </c>
      <c r="G2730" s="337" t="s">
        <v>7249</v>
      </c>
      <c r="H2730" s="338">
        <v>43482</v>
      </c>
      <c r="I2730" s="337" t="s">
        <v>19695</v>
      </c>
      <c r="J2730" s="337" t="s">
        <v>16</v>
      </c>
      <c r="K2730" s="337" t="s">
        <v>19695</v>
      </c>
      <c r="L2730" s="337" t="s">
        <v>19695</v>
      </c>
      <c r="M2730" s="337" t="s">
        <v>19695</v>
      </c>
      <c r="N2730" s="337" t="s">
        <v>19695</v>
      </c>
      <c r="O2730" s="337" t="s">
        <v>19695</v>
      </c>
      <c r="P2730" s="337" t="s">
        <v>19695</v>
      </c>
      <c r="Q2730" s="337" t="s">
        <v>19695</v>
      </c>
      <c r="R2730" s="337" t="s">
        <v>71</v>
      </c>
      <c r="S2730" s="337" t="s">
        <v>981</v>
      </c>
      <c r="T2730" s="337" t="s">
        <v>6543</v>
      </c>
      <c r="U2730" s="337" t="s">
        <v>8712</v>
      </c>
      <c r="V2730" s="337">
        <v>6</v>
      </c>
      <c r="W2730" s="337" t="s">
        <v>19695</v>
      </c>
      <c r="X2730" s="337" t="s">
        <v>19695</v>
      </c>
      <c r="Y2730" s="337" t="s">
        <v>19695</v>
      </c>
      <c r="Z2730" s="337" t="s">
        <v>1745</v>
      </c>
      <c r="AA2730" s="337" t="s">
        <v>1047</v>
      </c>
      <c r="AB2730" s="337" t="s">
        <v>854</v>
      </c>
      <c r="AC2730" s="337" t="s">
        <v>13933</v>
      </c>
    </row>
    <row r="2731" spans="1:29" ht="15.8" x14ac:dyDescent="0.25">
      <c r="A2731" s="337" t="s">
        <v>1723</v>
      </c>
      <c r="B2731" s="337" t="s">
        <v>7248</v>
      </c>
      <c r="C2731" s="337" t="s">
        <v>1725</v>
      </c>
      <c r="D2731" s="337" t="s">
        <v>1735</v>
      </c>
      <c r="E2731" s="337" t="s">
        <v>7249</v>
      </c>
      <c r="F2731" s="338">
        <v>43482</v>
      </c>
      <c r="G2731" s="337" t="s">
        <v>7249</v>
      </c>
      <c r="H2731" s="338">
        <v>43482</v>
      </c>
      <c r="I2731" s="337" t="s">
        <v>19695</v>
      </c>
      <c r="J2731" s="337" t="s">
        <v>36</v>
      </c>
      <c r="K2731" s="337" t="s">
        <v>19695</v>
      </c>
      <c r="L2731" s="337" t="s">
        <v>19695</v>
      </c>
      <c r="M2731" s="337" t="s">
        <v>19695</v>
      </c>
      <c r="N2731" s="337" t="s">
        <v>19695</v>
      </c>
      <c r="O2731" s="337" t="s">
        <v>19695</v>
      </c>
      <c r="P2731" s="337" t="s">
        <v>19695</v>
      </c>
      <c r="Q2731" s="337" t="s">
        <v>19695</v>
      </c>
      <c r="R2731" s="337" t="s">
        <v>15</v>
      </c>
      <c r="S2731" s="337" t="s">
        <v>3715</v>
      </c>
      <c r="T2731" s="337" t="s">
        <v>3715</v>
      </c>
      <c r="U2731" s="337" t="s">
        <v>7250</v>
      </c>
      <c r="V2731" s="337">
        <v>10</v>
      </c>
      <c r="W2731" s="337" t="s">
        <v>19695</v>
      </c>
      <c r="X2731" s="337" t="s">
        <v>19695</v>
      </c>
      <c r="Y2731" s="337" t="s">
        <v>19695</v>
      </c>
      <c r="Z2731" s="337" t="s">
        <v>1745</v>
      </c>
      <c r="AA2731" s="337" t="s">
        <v>766</v>
      </c>
      <c r="AB2731" s="337" t="s">
        <v>718</v>
      </c>
      <c r="AC2731" s="337" t="s">
        <v>15286</v>
      </c>
    </row>
    <row r="2732" spans="1:29" ht="15.8" x14ac:dyDescent="0.25">
      <c r="A2732" s="337" t="s">
        <v>1723</v>
      </c>
      <c r="B2732" s="337" t="s">
        <v>8495</v>
      </c>
      <c r="C2732" s="337" t="s">
        <v>1725</v>
      </c>
      <c r="D2732" s="337" t="s">
        <v>13527</v>
      </c>
      <c r="E2732" s="337" t="s">
        <v>7243</v>
      </c>
      <c r="F2732" s="338">
        <v>43455</v>
      </c>
      <c r="G2732" s="337" t="s">
        <v>7249</v>
      </c>
      <c r="H2732" s="338">
        <v>43482</v>
      </c>
      <c r="I2732" s="337" t="s">
        <v>19695</v>
      </c>
      <c r="J2732" s="337" t="s">
        <v>16</v>
      </c>
      <c r="K2732" s="337" t="s">
        <v>19695</v>
      </c>
      <c r="L2732" s="337" t="s">
        <v>19695</v>
      </c>
      <c r="M2732" s="337" t="s">
        <v>19695</v>
      </c>
      <c r="N2732" s="337" t="s">
        <v>19695</v>
      </c>
      <c r="O2732" s="337" t="s">
        <v>19695</v>
      </c>
      <c r="P2732" s="337" t="s">
        <v>19695</v>
      </c>
      <c r="Q2732" s="337" t="s">
        <v>19695</v>
      </c>
      <c r="R2732" s="337" t="s">
        <v>109</v>
      </c>
      <c r="S2732" s="337" t="s">
        <v>1122</v>
      </c>
      <c r="T2732" s="337" t="s">
        <v>1122</v>
      </c>
      <c r="U2732" s="337" t="s">
        <v>8496</v>
      </c>
      <c r="V2732" s="337">
        <v>8</v>
      </c>
      <c r="W2732" s="337" t="s">
        <v>19695</v>
      </c>
      <c r="X2732" s="337" t="s">
        <v>19695</v>
      </c>
      <c r="Y2732" s="337" t="s">
        <v>19695</v>
      </c>
      <c r="Z2732" s="337" t="s">
        <v>1753</v>
      </c>
      <c r="AA2732" s="337" t="s">
        <v>766</v>
      </c>
      <c r="AB2732" s="337" t="s">
        <v>718</v>
      </c>
      <c r="AC2732" s="337" t="s">
        <v>15514</v>
      </c>
    </row>
    <row r="2733" spans="1:29" ht="15.8" x14ac:dyDescent="0.25">
      <c r="A2733" s="337" t="s">
        <v>1723</v>
      </c>
      <c r="B2733" s="337" t="s">
        <v>8255</v>
      </c>
      <c r="C2733" s="337" t="s">
        <v>1821</v>
      </c>
      <c r="D2733" s="337" t="s">
        <v>449</v>
      </c>
      <c r="E2733" s="337" t="s">
        <v>6782</v>
      </c>
      <c r="F2733" s="338">
        <v>43440</v>
      </c>
      <c r="G2733" s="337" t="s">
        <v>424</v>
      </c>
      <c r="H2733" s="338">
        <v>43481</v>
      </c>
      <c r="I2733" s="337" t="s">
        <v>19695</v>
      </c>
      <c r="J2733" s="337" t="s">
        <v>16</v>
      </c>
      <c r="K2733" s="337" t="s">
        <v>19695</v>
      </c>
      <c r="L2733" s="337" t="s">
        <v>19695</v>
      </c>
      <c r="M2733" s="337" t="s">
        <v>19695</v>
      </c>
      <c r="N2733" s="337" t="s">
        <v>19695</v>
      </c>
      <c r="O2733" s="337" t="s">
        <v>19695</v>
      </c>
      <c r="P2733" s="337" t="s">
        <v>19695</v>
      </c>
      <c r="Q2733" s="337" t="s">
        <v>19695</v>
      </c>
      <c r="R2733" s="337" t="s">
        <v>130</v>
      </c>
      <c r="S2733" s="337" t="s">
        <v>940</v>
      </c>
      <c r="T2733" s="337" t="s">
        <v>8256</v>
      </c>
      <c r="U2733" s="337" t="s">
        <v>8257</v>
      </c>
      <c r="V2733" s="337">
        <v>8</v>
      </c>
      <c r="W2733" s="337" t="s">
        <v>19695</v>
      </c>
      <c r="X2733" s="337" t="s">
        <v>19695</v>
      </c>
      <c r="Y2733" s="337" t="s">
        <v>19695</v>
      </c>
      <c r="Z2733" s="337" t="s">
        <v>1753</v>
      </c>
      <c r="AA2733" s="337" t="s">
        <v>717</v>
      </c>
      <c r="AB2733" s="337" t="s">
        <v>718</v>
      </c>
      <c r="AC2733" s="337" t="s">
        <v>15495</v>
      </c>
    </row>
    <row r="2734" spans="1:29" ht="15.8" x14ac:dyDescent="0.25">
      <c r="A2734" s="337" t="s">
        <v>1723</v>
      </c>
      <c r="B2734" s="337" t="s">
        <v>10103</v>
      </c>
      <c r="C2734" s="337" t="s">
        <v>1821</v>
      </c>
      <c r="D2734" s="337" t="s">
        <v>449</v>
      </c>
      <c r="E2734" s="337" t="s">
        <v>7470</v>
      </c>
      <c r="F2734" s="338">
        <v>43444</v>
      </c>
      <c r="G2734" s="337" t="s">
        <v>424</v>
      </c>
      <c r="H2734" s="338">
        <v>43481</v>
      </c>
      <c r="I2734" s="337" t="s">
        <v>19695</v>
      </c>
      <c r="J2734" s="337" t="s">
        <v>36</v>
      </c>
      <c r="K2734" s="337" t="s">
        <v>19695</v>
      </c>
      <c r="L2734" s="337" t="s">
        <v>19695</v>
      </c>
      <c r="M2734" s="337" t="s">
        <v>19695</v>
      </c>
      <c r="N2734" s="337" t="s">
        <v>19695</v>
      </c>
      <c r="O2734" s="337" t="s">
        <v>19695</v>
      </c>
      <c r="P2734" s="337" t="s">
        <v>19695</v>
      </c>
      <c r="Q2734" s="337" t="s">
        <v>19695</v>
      </c>
      <c r="R2734" s="337" t="s">
        <v>56</v>
      </c>
      <c r="S2734" s="337" t="s">
        <v>750</v>
      </c>
      <c r="T2734" s="337" t="s">
        <v>410</v>
      </c>
      <c r="U2734" s="337" t="s">
        <v>1594</v>
      </c>
      <c r="V2734" s="337">
        <v>10</v>
      </c>
      <c r="W2734" s="337" t="s">
        <v>19695</v>
      </c>
      <c r="X2734" s="337" t="s">
        <v>19695</v>
      </c>
      <c r="Y2734" s="337" t="s">
        <v>19695</v>
      </c>
      <c r="Z2734" s="337" t="s">
        <v>1753</v>
      </c>
      <c r="AA2734" s="337" t="s">
        <v>717</v>
      </c>
      <c r="AB2734" s="337" t="s">
        <v>718</v>
      </c>
      <c r="AC2734" s="337" t="s">
        <v>13956</v>
      </c>
    </row>
    <row r="2735" spans="1:29" ht="15.8" x14ac:dyDescent="0.25">
      <c r="A2735" s="337" t="s">
        <v>1723</v>
      </c>
      <c r="B2735" s="337" t="s">
        <v>10104</v>
      </c>
      <c r="C2735" s="337" t="s">
        <v>1821</v>
      </c>
      <c r="D2735" s="337" t="s">
        <v>449</v>
      </c>
      <c r="E2735" s="337" t="s">
        <v>7237</v>
      </c>
      <c r="F2735" s="338">
        <v>43431</v>
      </c>
      <c r="G2735" s="337" t="s">
        <v>424</v>
      </c>
      <c r="H2735" s="338">
        <v>43481</v>
      </c>
      <c r="I2735" s="337" t="s">
        <v>19695</v>
      </c>
      <c r="J2735" s="337" t="s">
        <v>16</v>
      </c>
      <c r="K2735" s="337" t="s">
        <v>19695</v>
      </c>
      <c r="L2735" s="337" t="s">
        <v>19695</v>
      </c>
      <c r="M2735" s="337" t="s">
        <v>19695</v>
      </c>
      <c r="N2735" s="337" t="s">
        <v>19695</v>
      </c>
      <c r="O2735" s="337" t="s">
        <v>19695</v>
      </c>
      <c r="P2735" s="337" t="s">
        <v>19695</v>
      </c>
      <c r="Q2735" s="337" t="s">
        <v>19695</v>
      </c>
      <c r="R2735" s="337" t="s">
        <v>56</v>
      </c>
      <c r="S2735" s="337" t="s">
        <v>57</v>
      </c>
      <c r="T2735" s="337" t="s">
        <v>757</v>
      </c>
      <c r="U2735" s="337" t="s">
        <v>10105</v>
      </c>
      <c r="V2735" s="337">
        <v>8</v>
      </c>
      <c r="W2735" s="337" t="s">
        <v>19695</v>
      </c>
      <c r="X2735" s="337" t="s">
        <v>19695</v>
      </c>
      <c r="Y2735" s="337" t="s">
        <v>19695</v>
      </c>
      <c r="Z2735" s="337" t="s">
        <v>1753</v>
      </c>
      <c r="AA2735" s="337" t="s">
        <v>717</v>
      </c>
      <c r="AB2735" s="337" t="s">
        <v>718</v>
      </c>
      <c r="AC2735" s="337" t="s">
        <v>15501</v>
      </c>
    </row>
    <row r="2736" spans="1:29" ht="15.8" x14ac:dyDescent="0.25">
      <c r="A2736" s="337" t="s">
        <v>1723</v>
      </c>
      <c r="B2736" s="337" t="s">
        <v>1392</v>
      </c>
      <c r="C2736" s="337" t="s">
        <v>1821</v>
      </c>
      <c r="D2736" s="337" t="s">
        <v>449</v>
      </c>
      <c r="E2736" s="337" t="s">
        <v>7904</v>
      </c>
      <c r="F2736" s="338">
        <v>43442</v>
      </c>
      <c r="G2736" s="337" t="s">
        <v>424</v>
      </c>
      <c r="H2736" s="338">
        <v>43481</v>
      </c>
      <c r="I2736" s="337" t="s">
        <v>19695</v>
      </c>
      <c r="J2736" s="337" t="s">
        <v>36</v>
      </c>
      <c r="K2736" s="337" t="s">
        <v>19695</v>
      </c>
      <c r="L2736" s="337" t="s">
        <v>19695</v>
      </c>
      <c r="M2736" s="337" t="s">
        <v>19695</v>
      </c>
      <c r="N2736" s="337" t="s">
        <v>19695</v>
      </c>
      <c r="O2736" s="337" t="s">
        <v>19695</v>
      </c>
      <c r="P2736" s="337" t="s">
        <v>19695</v>
      </c>
      <c r="Q2736" s="337" t="s">
        <v>19695</v>
      </c>
      <c r="R2736" s="337" t="s">
        <v>56</v>
      </c>
      <c r="S2736" s="337" t="s">
        <v>57</v>
      </c>
      <c r="T2736" s="337" t="s">
        <v>1393</v>
      </c>
      <c r="U2736" s="337" t="s">
        <v>1393</v>
      </c>
      <c r="V2736" s="337">
        <v>8</v>
      </c>
      <c r="W2736" s="337" t="s">
        <v>19695</v>
      </c>
      <c r="X2736" s="337" t="s">
        <v>19695</v>
      </c>
      <c r="Y2736" s="337" t="s">
        <v>19695</v>
      </c>
      <c r="Z2736" s="337" t="s">
        <v>1753</v>
      </c>
      <c r="AA2736" s="337" t="s">
        <v>717</v>
      </c>
      <c r="AB2736" s="337" t="s">
        <v>718</v>
      </c>
      <c r="AC2736" s="337" t="s">
        <v>15501</v>
      </c>
    </row>
    <row r="2737" spans="1:29" ht="15.8" x14ac:dyDescent="0.25">
      <c r="A2737" s="337" t="s">
        <v>1723</v>
      </c>
      <c r="B2737" s="337" t="s">
        <v>8364</v>
      </c>
      <c r="C2737" s="337" t="s">
        <v>1821</v>
      </c>
      <c r="D2737" s="337" t="s">
        <v>449</v>
      </c>
      <c r="E2737" s="337" t="s">
        <v>7237</v>
      </c>
      <c r="F2737" s="338">
        <v>43431</v>
      </c>
      <c r="G2737" s="337" t="s">
        <v>424</v>
      </c>
      <c r="H2737" s="338">
        <v>43481</v>
      </c>
      <c r="I2737" s="337" t="s">
        <v>19695</v>
      </c>
      <c r="J2737" s="337" t="s">
        <v>36</v>
      </c>
      <c r="K2737" s="337" t="s">
        <v>19695</v>
      </c>
      <c r="L2737" s="337" t="s">
        <v>19695</v>
      </c>
      <c r="M2737" s="337" t="s">
        <v>19695</v>
      </c>
      <c r="N2737" s="337" t="s">
        <v>19695</v>
      </c>
      <c r="O2737" s="337" t="s">
        <v>19695</v>
      </c>
      <c r="P2737" s="337" t="s">
        <v>19695</v>
      </c>
      <c r="Q2737" s="337" t="s">
        <v>19695</v>
      </c>
      <c r="R2737" s="337" t="s">
        <v>56</v>
      </c>
      <c r="S2737" s="337" t="s">
        <v>405</v>
      </c>
      <c r="T2737" s="337" t="s">
        <v>1393</v>
      </c>
      <c r="U2737" s="337" t="s">
        <v>8365</v>
      </c>
      <c r="V2737" s="337">
        <v>6</v>
      </c>
      <c r="W2737" s="337" t="s">
        <v>19695</v>
      </c>
      <c r="X2737" s="337" t="s">
        <v>19695</v>
      </c>
      <c r="Y2737" s="337" t="s">
        <v>19695</v>
      </c>
      <c r="Z2737" s="337" t="s">
        <v>1753</v>
      </c>
      <c r="AA2737" s="337" t="s">
        <v>717</v>
      </c>
      <c r="AB2737" s="337" t="s">
        <v>718</v>
      </c>
      <c r="AC2737" s="337" t="s">
        <v>15501</v>
      </c>
    </row>
    <row r="2738" spans="1:29" ht="15.8" x14ac:dyDescent="0.25">
      <c r="A2738" s="337" t="s">
        <v>1723</v>
      </c>
      <c r="B2738" s="337" t="s">
        <v>8366</v>
      </c>
      <c r="C2738" s="337" t="s">
        <v>1821</v>
      </c>
      <c r="D2738" s="337" t="s">
        <v>449</v>
      </c>
      <c r="E2738" s="337" t="s">
        <v>7892</v>
      </c>
      <c r="F2738" s="338">
        <v>43437</v>
      </c>
      <c r="G2738" s="337" t="s">
        <v>424</v>
      </c>
      <c r="H2738" s="338">
        <v>43481</v>
      </c>
      <c r="I2738" s="337" t="s">
        <v>19695</v>
      </c>
      <c r="J2738" s="337" t="s">
        <v>36</v>
      </c>
      <c r="K2738" s="337" t="s">
        <v>19695</v>
      </c>
      <c r="L2738" s="337" t="s">
        <v>19695</v>
      </c>
      <c r="M2738" s="337" t="s">
        <v>19695</v>
      </c>
      <c r="N2738" s="337" t="s">
        <v>19695</v>
      </c>
      <c r="O2738" s="337" t="s">
        <v>19695</v>
      </c>
      <c r="P2738" s="337" t="s">
        <v>19695</v>
      </c>
      <c r="Q2738" s="337" t="s">
        <v>19695</v>
      </c>
      <c r="R2738" s="337" t="s">
        <v>56</v>
      </c>
      <c r="S2738" s="337" t="s">
        <v>750</v>
      </c>
      <c r="T2738" s="337" t="s">
        <v>1393</v>
      </c>
      <c r="U2738" s="337" t="s">
        <v>8365</v>
      </c>
      <c r="V2738" s="337">
        <v>10</v>
      </c>
      <c r="W2738" s="337" t="s">
        <v>19695</v>
      </c>
      <c r="X2738" s="337" t="s">
        <v>19695</v>
      </c>
      <c r="Y2738" s="337" t="s">
        <v>19695</v>
      </c>
      <c r="Z2738" s="337" t="s">
        <v>1753</v>
      </c>
      <c r="AA2738" s="337" t="s">
        <v>717</v>
      </c>
      <c r="AB2738" s="337" t="s">
        <v>718</v>
      </c>
      <c r="AC2738" s="337" t="s">
        <v>15299</v>
      </c>
    </row>
    <row r="2739" spans="1:29" ht="15.8" x14ac:dyDescent="0.25">
      <c r="A2739" s="337" t="s">
        <v>1723</v>
      </c>
      <c r="B2739" s="337" t="s">
        <v>8061</v>
      </c>
      <c r="C2739" s="337" t="s">
        <v>1821</v>
      </c>
      <c r="D2739" s="337" t="s">
        <v>449</v>
      </c>
      <c r="E2739" s="337" t="s">
        <v>8003</v>
      </c>
      <c r="F2739" s="338">
        <v>43436</v>
      </c>
      <c r="G2739" s="337" t="s">
        <v>6964</v>
      </c>
      <c r="H2739" s="338">
        <v>43480</v>
      </c>
      <c r="I2739" s="337" t="s">
        <v>19695</v>
      </c>
      <c r="J2739" s="337" t="s">
        <v>16</v>
      </c>
      <c r="K2739" s="337" t="s">
        <v>19695</v>
      </c>
      <c r="L2739" s="337" t="s">
        <v>19695</v>
      </c>
      <c r="M2739" s="337" t="s">
        <v>19695</v>
      </c>
      <c r="N2739" s="337" t="s">
        <v>19695</v>
      </c>
      <c r="O2739" s="337" t="s">
        <v>19695</v>
      </c>
      <c r="P2739" s="337" t="s">
        <v>19695</v>
      </c>
      <c r="Q2739" s="337" t="s">
        <v>19695</v>
      </c>
      <c r="R2739" s="337" t="s">
        <v>144</v>
      </c>
      <c r="S2739" s="337" t="s">
        <v>97</v>
      </c>
      <c r="T2739" s="337" t="s">
        <v>4753</v>
      </c>
      <c r="U2739" s="337" t="s">
        <v>8062</v>
      </c>
      <c r="V2739" s="337">
        <v>10</v>
      </c>
      <c r="W2739" s="337" t="s">
        <v>19695</v>
      </c>
      <c r="X2739" s="337" t="s">
        <v>19695</v>
      </c>
      <c r="Y2739" s="337" t="s">
        <v>19695</v>
      </c>
      <c r="Z2739" s="337" t="s">
        <v>1728</v>
      </c>
      <c r="AA2739" s="337" t="s">
        <v>717</v>
      </c>
      <c r="AB2739" s="337" t="s">
        <v>718</v>
      </c>
      <c r="AC2739" s="337" t="s">
        <v>13944</v>
      </c>
    </row>
    <row r="2740" spans="1:29" ht="15.8" x14ac:dyDescent="0.25">
      <c r="A2740" s="337" t="s">
        <v>1723</v>
      </c>
      <c r="B2740" s="337" t="s">
        <v>7613</v>
      </c>
      <c r="C2740" s="337" t="s">
        <v>1821</v>
      </c>
      <c r="D2740" s="337" t="s">
        <v>449</v>
      </c>
      <c r="E2740" s="337" t="s">
        <v>5861</v>
      </c>
      <c r="F2740" s="338">
        <v>43439</v>
      </c>
      <c r="G2740" s="337" t="s">
        <v>6964</v>
      </c>
      <c r="H2740" s="338">
        <v>43480</v>
      </c>
      <c r="I2740" s="337" t="s">
        <v>19695</v>
      </c>
      <c r="J2740" s="337" t="s">
        <v>36</v>
      </c>
      <c r="K2740" s="337" t="s">
        <v>19695</v>
      </c>
      <c r="L2740" s="337" t="s">
        <v>19695</v>
      </c>
      <c r="M2740" s="337" t="s">
        <v>19695</v>
      </c>
      <c r="N2740" s="337" t="s">
        <v>19695</v>
      </c>
      <c r="O2740" s="337" t="s">
        <v>19695</v>
      </c>
      <c r="P2740" s="337" t="s">
        <v>19695</v>
      </c>
      <c r="Q2740" s="337" t="s">
        <v>19695</v>
      </c>
      <c r="R2740" s="337" t="s">
        <v>18</v>
      </c>
      <c r="S2740" s="337" t="s">
        <v>1038</v>
      </c>
      <c r="T2740" s="337" t="s">
        <v>6374</v>
      </c>
      <c r="U2740" s="337" t="s">
        <v>2078</v>
      </c>
      <c r="V2740" s="337">
        <v>12</v>
      </c>
      <c r="W2740" s="337" t="s">
        <v>19695</v>
      </c>
      <c r="X2740" s="337" t="s">
        <v>19695</v>
      </c>
      <c r="Y2740" s="337" t="s">
        <v>19695</v>
      </c>
      <c r="Z2740" s="337" t="s">
        <v>1728</v>
      </c>
      <c r="AA2740" s="337" t="s">
        <v>735</v>
      </c>
      <c r="AB2740" s="337" t="s">
        <v>718</v>
      </c>
      <c r="AC2740" s="337" t="s">
        <v>13965</v>
      </c>
    </row>
    <row r="2741" spans="1:29" ht="15.8" x14ac:dyDescent="0.25">
      <c r="A2741" s="337" t="s">
        <v>1723</v>
      </c>
      <c r="B2741" s="337" t="s">
        <v>10329</v>
      </c>
      <c r="C2741" s="337" t="s">
        <v>1821</v>
      </c>
      <c r="D2741" s="337" t="s">
        <v>449</v>
      </c>
      <c r="E2741" s="337" t="s">
        <v>5102</v>
      </c>
      <c r="F2741" s="338">
        <v>43388</v>
      </c>
      <c r="G2741" s="337" t="s">
        <v>6964</v>
      </c>
      <c r="H2741" s="338">
        <v>43480</v>
      </c>
      <c r="I2741" s="337" t="s">
        <v>19695</v>
      </c>
      <c r="J2741" s="337" t="s">
        <v>36</v>
      </c>
      <c r="K2741" s="337" t="s">
        <v>19695</v>
      </c>
      <c r="L2741" s="337" t="s">
        <v>19695</v>
      </c>
      <c r="M2741" s="337" t="s">
        <v>19695</v>
      </c>
      <c r="N2741" s="337" t="s">
        <v>19695</v>
      </c>
      <c r="O2741" s="337" t="s">
        <v>19695</v>
      </c>
      <c r="P2741" s="337" t="s">
        <v>19695</v>
      </c>
      <c r="Q2741" s="337" t="s">
        <v>19695</v>
      </c>
      <c r="R2741" s="337" t="s">
        <v>1265</v>
      </c>
      <c r="S2741" s="337" t="s">
        <v>3969</v>
      </c>
      <c r="T2741" s="337" t="s">
        <v>10330</v>
      </c>
      <c r="U2741" s="337" t="s">
        <v>10331</v>
      </c>
      <c r="V2741" s="337">
        <v>10</v>
      </c>
      <c r="W2741" s="337" t="s">
        <v>19695</v>
      </c>
      <c r="X2741" s="337" t="s">
        <v>19695</v>
      </c>
      <c r="Y2741" s="337" t="s">
        <v>19695</v>
      </c>
      <c r="Z2741" s="337" t="s">
        <v>1728</v>
      </c>
      <c r="AA2741" s="337" t="s">
        <v>717</v>
      </c>
      <c r="AB2741" s="337" t="s">
        <v>718</v>
      </c>
      <c r="AC2741" s="337" t="s">
        <v>13981</v>
      </c>
    </row>
    <row r="2742" spans="1:29" ht="15.8" x14ac:dyDescent="0.25">
      <c r="A2742" s="337" t="s">
        <v>1723</v>
      </c>
      <c r="B2742" s="337" t="s">
        <v>8031</v>
      </c>
      <c r="C2742" s="337" t="s">
        <v>1788</v>
      </c>
      <c r="D2742" s="337" t="s">
        <v>8032</v>
      </c>
      <c r="E2742" s="337" t="s">
        <v>7240</v>
      </c>
      <c r="F2742" s="338">
        <v>43474</v>
      </c>
      <c r="G2742" s="337" t="s">
        <v>6964</v>
      </c>
      <c r="H2742" s="338">
        <v>43480</v>
      </c>
      <c r="I2742" s="337" t="s">
        <v>19695</v>
      </c>
      <c r="J2742" s="337" t="s">
        <v>16</v>
      </c>
      <c r="K2742" s="337" t="s">
        <v>19695</v>
      </c>
      <c r="L2742" s="337" t="s">
        <v>19695</v>
      </c>
      <c r="M2742" s="337" t="s">
        <v>19695</v>
      </c>
      <c r="N2742" s="337" t="s">
        <v>19695</v>
      </c>
      <c r="O2742" s="337" t="s">
        <v>19695</v>
      </c>
      <c r="P2742" s="337" t="s">
        <v>19695</v>
      </c>
      <c r="Q2742" s="337" t="s">
        <v>19695</v>
      </c>
      <c r="R2742" s="337" t="s">
        <v>136</v>
      </c>
      <c r="S2742" s="337" t="s">
        <v>950</v>
      </c>
      <c r="T2742" s="337" t="s">
        <v>951</v>
      </c>
      <c r="U2742" s="337" t="s">
        <v>952</v>
      </c>
      <c r="V2742" s="337">
        <v>6</v>
      </c>
      <c r="W2742" s="337" t="s">
        <v>19695</v>
      </c>
      <c r="X2742" s="337" t="s">
        <v>19695</v>
      </c>
      <c r="Y2742" s="337" t="s">
        <v>19695</v>
      </c>
      <c r="Z2742" s="337" t="s">
        <v>1745</v>
      </c>
      <c r="AA2742" s="337" t="s">
        <v>761</v>
      </c>
      <c r="AB2742" s="337" t="s">
        <v>762</v>
      </c>
      <c r="AC2742" s="337" t="s">
        <v>15279</v>
      </c>
    </row>
    <row r="2743" spans="1:29" ht="15.8" x14ac:dyDescent="0.25">
      <c r="A2743" s="337" t="s">
        <v>1723</v>
      </c>
      <c r="B2743" s="337" t="s">
        <v>8014</v>
      </c>
      <c r="C2743" s="337" t="s">
        <v>1821</v>
      </c>
      <c r="D2743" s="337" t="s">
        <v>449</v>
      </c>
      <c r="E2743" s="337" t="s">
        <v>7240</v>
      </c>
      <c r="F2743" s="338">
        <v>43474</v>
      </c>
      <c r="G2743" s="337" t="s">
        <v>6964</v>
      </c>
      <c r="H2743" s="338">
        <v>43480</v>
      </c>
      <c r="I2743" s="337" t="s">
        <v>19695</v>
      </c>
      <c r="J2743" s="337" t="s">
        <v>36</v>
      </c>
      <c r="K2743" s="337" t="s">
        <v>19695</v>
      </c>
      <c r="L2743" s="337" t="s">
        <v>19695</v>
      </c>
      <c r="M2743" s="337" t="s">
        <v>19695</v>
      </c>
      <c r="N2743" s="337" t="s">
        <v>19695</v>
      </c>
      <c r="O2743" s="337" t="s">
        <v>19695</v>
      </c>
      <c r="P2743" s="337" t="s">
        <v>19695</v>
      </c>
      <c r="Q2743" s="337" t="s">
        <v>19695</v>
      </c>
      <c r="R2743" s="337" t="s">
        <v>136</v>
      </c>
      <c r="S2743" s="337" t="s">
        <v>950</v>
      </c>
      <c r="T2743" s="337" t="s">
        <v>951</v>
      </c>
      <c r="U2743" s="337" t="s">
        <v>952</v>
      </c>
      <c r="V2743" s="337">
        <v>6</v>
      </c>
      <c r="W2743" s="337" t="s">
        <v>19695</v>
      </c>
      <c r="X2743" s="337" t="s">
        <v>19695</v>
      </c>
      <c r="Y2743" s="337" t="s">
        <v>19695</v>
      </c>
      <c r="Z2743" s="337" t="s">
        <v>1745</v>
      </c>
      <c r="AA2743" s="337" t="s">
        <v>761</v>
      </c>
      <c r="AB2743" s="337" t="s">
        <v>762</v>
      </c>
      <c r="AC2743" s="337" t="s">
        <v>13931</v>
      </c>
    </row>
    <row r="2744" spans="1:29" ht="15.8" x14ac:dyDescent="0.25">
      <c r="A2744" s="337" t="s">
        <v>1723</v>
      </c>
      <c r="B2744" s="337" t="s">
        <v>7251</v>
      </c>
      <c r="C2744" s="337" t="s">
        <v>1821</v>
      </c>
      <c r="D2744" s="337" t="s">
        <v>449</v>
      </c>
      <c r="E2744" s="337" t="s">
        <v>7252</v>
      </c>
      <c r="F2744" s="338">
        <v>43470</v>
      </c>
      <c r="G2744" s="337" t="s">
        <v>6964</v>
      </c>
      <c r="H2744" s="338">
        <v>43480</v>
      </c>
      <c r="I2744" s="337" t="s">
        <v>19695</v>
      </c>
      <c r="J2744" s="337" t="s">
        <v>36</v>
      </c>
      <c r="K2744" s="337" t="s">
        <v>19695</v>
      </c>
      <c r="L2744" s="337" t="s">
        <v>19695</v>
      </c>
      <c r="M2744" s="337" t="s">
        <v>19695</v>
      </c>
      <c r="N2744" s="337" t="s">
        <v>19695</v>
      </c>
      <c r="O2744" s="337" t="s">
        <v>19695</v>
      </c>
      <c r="P2744" s="337" t="s">
        <v>19695</v>
      </c>
      <c r="Q2744" s="337" t="s">
        <v>19695</v>
      </c>
      <c r="R2744" s="337" t="s">
        <v>18</v>
      </c>
      <c r="S2744" s="337" t="s">
        <v>392</v>
      </c>
      <c r="T2744" s="337" t="s">
        <v>392</v>
      </c>
      <c r="U2744" s="337" t="s">
        <v>7253</v>
      </c>
      <c r="V2744" s="337">
        <v>10</v>
      </c>
      <c r="W2744" s="337" t="s">
        <v>19695</v>
      </c>
      <c r="X2744" s="337" t="s">
        <v>19695</v>
      </c>
      <c r="Y2744" s="337" t="s">
        <v>19695</v>
      </c>
      <c r="Z2744" s="337" t="s">
        <v>1745</v>
      </c>
      <c r="AA2744" s="337" t="s">
        <v>853</v>
      </c>
      <c r="AB2744" s="337" t="s">
        <v>854</v>
      </c>
      <c r="AC2744" s="337" t="s">
        <v>15282</v>
      </c>
    </row>
    <row r="2745" spans="1:29" ht="15.8" x14ac:dyDescent="0.25">
      <c r="A2745" s="337" t="s">
        <v>1723</v>
      </c>
      <c r="B2745" s="337" t="s">
        <v>7540</v>
      </c>
      <c r="C2745" s="337" t="s">
        <v>1821</v>
      </c>
      <c r="D2745" s="337" t="s">
        <v>449</v>
      </c>
      <c r="E2745" s="337" t="s">
        <v>1404</v>
      </c>
      <c r="F2745" s="338">
        <v>43454</v>
      </c>
      <c r="G2745" s="337" t="s">
        <v>6964</v>
      </c>
      <c r="H2745" s="338">
        <v>43480</v>
      </c>
      <c r="I2745" s="337" t="s">
        <v>19695</v>
      </c>
      <c r="J2745" s="337" t="s">
        <v>36</v>
      </c>
      <c r="K2745" s="337" t="s">
        <v>19695</v>
      </c>
      <c r="L2745" s="337" t="s">
        <v>19695</v>
      </c>
      <c r="M2745" s="337" t="s">
        <v>19695</v>
      </c>
      <c r="N2745" s="337" t="s">
        <v>19695</v>
      </c>
      <c r="O2745" s="337" t="s">
        <v>19695</v>
      </c>
      <c r="P2745" s="337" t="s">
        <v>19695</v>
      </c>
      <c r="Q2745" s="337" t="s">
        <v>19695</v>
      </c>
      <c r="R2745" s="337" t="s">
        <v>1741</v>
      </c>
      <c r="S2745" s="337" t="s">
        <v>1742</v>
      </c>
      <c r="T2745" s="337" t="s">
        <v>7541</v>
      </c>
      <c r="U2745" s="337" t="s">
        <v>5932</v>
      </c>
      <c r="V2745" s="337">
        <v>8</v>
      </c>
      <c r="W2745" s="337" t="s">
        <v>19695</v>
      </c>
      <c r="X2745" s="337" t="s">
        <v>19695</v>
      </c>
      <c r="Y2745" s="337" t="s">
        <v>19695</v>
      </c>
      <c r="Z2745" s="337" t="s">
        <v>1753</v>
      </c>
      <c r="AA2745" s="337" t="s">
        <v>717</v>
      </c>
      <c r="AB2745" s="337" t="s">
        <v>718</v>
      </c>
      <c r="AC2745" s="337" t="s">
        <v>15492</v>
      </c>
    </row>
    <row r="2746" spans="1:29" ht="15.8" x14ac:dyDescent="0.25">
      <c r="A2746" s="337" t="s">
        <v>1723</v>
      </c>
      <c r="B2746" s="337" t="s">
        <v>8740</v>
      </c>
      <c r="C2746" s="337" t="s">
        <v>1821</v>
      </c>
      <c r="D2746" s="337" t="s">
        <v>449</v>
      </c>
      <c r="E2746" s="337" t="s">
        <v>8741</v>
      </c>
      <c r="F2746" s="338">
        <v>43457</v>
      </c>
      <c r="G2746" s="337" t="s">
        <v>6964</v>
      </c>
      <c r="H2746" s="338">
        <v>43480</v>
      </c>
      <c r="I2746" s="337" t="s">
        <v>19695</v>
      </c>
      <c r="J2746" s="337" t="s">
        <v>16</v>
      </c>
      <c r="K2746" s="337" t="s">
        <v>19695</v>
      </c>
      <c r="L2746" s="337" t="s">
        <v>19695</v>
      </c>
      <c r="M2746" s="337" t="s">
        <v>19695</v>
      </c>
      <c r="N2746" s="337" t="s">
        <v>19695</v>
      </c>
      <c r="O2746" s="337" t="s">
        <v>19695</v>
      </c>
      <c r="P2746" s="337" t="s">
        <v>19695</v>
      </c>
      <c r="Q2746" s="337" t="s">
        <v>19695</v>
      </c>
      <c r="R2746" s="337" t="s">
        <v>98</v>
      </c>
      <c r="S2746" s="337" t="s">
        <v>1172</v>
      </c>
      <c r="T2746" s="337" t="s">
        <v>1683</v>
      </c>
      <c r="U2746" s="337" t="s">
        <v>2014</v>
      </c>
      <c r="V2746" s="337">
        <v>10</v>
      </c>
      <c r="W2746" s="337" t="s">
        <v>19695</v>
      </c>
      <c r="X2746" s="337" t="s">
        <v>19695</v>
      </c>
      <c r="Y2746" s="337" t="s">
        <v>19695</v>
      </c>
      <c r="Z2746" s="337" t="s">
        <v>1753</v>
      </c>
      <c r="AA2746" s="337" t="s">
        <v>735</v>
      </c>
      <c r="AB2746" s="337" t="s">
        <v>718</v>
      </c>
      <c r="AC2746" s="337" t="s">
        <v>15282</v>
      </c>
    </row>
    <row r="2747" spans="1:29" ht="15.8" x14ac:dyDescent="0.25">
      <c r="A2747" s="337" t="s">
        <v>1723</v>
      </c>
      <c r="B2747" s="337" t="s">
        <v>8245</v>
      </c>
      <c r="C2747" s="337" t="s">
        <v>1821</v>
      </c>
      <c r="D2747" s="337" t="s">
        <v>449</v>
      </c>
      <c r="E2747" s="337" t="s">
        <v>8246</v>
      </c>
      <c r="F2747" s="338">
        <v>43453</v>
      </c>
      <c r="G2747" s="337" t="s">
        <v>6964</v>
      </c>
      <c r="H2747" s="338">
        <v>43480</v>
      </c>
      <c r="I2747" s="337" t="s">
        <v>19695</v>
      </c>
      <c r="J2747" s="337" t="s">
        <v>36</v>
      </c>
      <c r="K2747" s="337" t="s">
        <v>19695</v>
      </c>
      <c r="L2747" s="337" t="s">
        <v>19695</v>
      </c>
      <c r="M2747" s="337" t="s">
        <v>19695</v>
      </c>
      <c r="N2747" s="337" t="s">
        <v>19695</v>
      </c>
      <c r="O2747" s="337" t="s">
        <v>19695</v>
      </c>
      <c r="P2747" s="337" t="s">
        <v>19695</v>
      </c>
      <c r="Q2747" s="337" t="s">
        <v>19695</v>
      </c>
      <c r="R2747" s="337" t="s">
        <v>130</v>
      </c>
      <c r="S2747" s="337" t="s">
        <v>940</v>
      </c>
      <c r="T2747" s="337" t="s">
        <v>138</v>
      </c>
      <c r="U2747" s="337" t="s">
        <v>2031</v>
      </c>
      <c r="V2747" s="337">
        <v>10</v>
      </c>
      <c r="W2747" s="337" t="s">
        <v>19695</v>
      </c>
      <c r="X2747" s="337" t="s">
        <v>19695</v>
      </c>
      <c r="Y2747" s="337" t="s">
        <v>19695</v>
      </c>
      <c r="Z2747" s="337" t="s">
        <v>1753</v>
      </c>
      <c r="AA2747" s="337" t="s">
        <v>717</v>
      </c>
      <c r="AB2747" s="337" t="s">
        <v>718</v>
      </c>
      <c r="AC2747" s="337" t="s">
        <v>15282</v>
      </c>
    </row>
    <row r="2748" spans="1:29" ht="15.8" x14ac:dyDescent="0.25">
      <c r="A2748" s="337" t="s">
        <v>1723</v>
      </c>
      <c r="B2748" s="337" t="s">
        <v>8244</v>
      </c>
      <c r="C2748" s="337" t="s">
        <v>1821</v>
      </c>
      <c r="D2748" s="337" t="s">
        <v>449</v>
      </c>
      <c r="E2748" s="337" t="s">
        <v>7494</v>
      </c>
      <c r="F2748" s="338">
        <v>43429</v>
      </c>
      <c r="G2748" s="337" t="s">
        <v>6964</v>
      </c>
      <c r="H2748" s="338">
        <v>43480</v>
      </c>
      <c r="I2748" s="337" t="s">
        <v>19695</v>
      </c>
      <c r="J2748" s="337" t="s">
        <v>16</v>
      </c>
      <c r="K2748" s="337" t="s">
        <v>19695</v>
      </c>
      <c r="L2748" s="337" t="s">
        <v>19695</v>
      </c>
      <c r="M2748" s="337" t="s">
        <v>19695</v>
      </c>
      <c r="N2748" s="337" t="s">
        <v>19695</v>
      </c>
      <c r="O2748" s="337" t="s">
        <v>19695</v>
      </c>
      <c r="P2748" s="337" t="s">
        <v>19695</v>
      </c>
      <c r="Q2748" s="337" t="s">
        <v>19695</v>
      </c>
      <c r="R2748" s="337" t="s">
        <v>130</v>
      </c>
      <c r="S2748" s="337" t="s">
        <v>940</v>
      </c>
      <c r="T2748" s="337" t="s">
        <v>138</v>
      </c>
      <c r="U2748" s="337" t="s">
        <v>2031</v>
      </c>
      <c r="V2748" s="337">
        <v>8</v>
      </c>
      <c r="W2748" s="337" t="s">
        <v>19695</v>
      </c>
      <c r="X2748" s="337" t="s">
        <v>19695</v>
      </c>
      <c r="Y2748" s="337" t="s">
        <v>19695</v>
      </c>
      <c r="Z2748" s="337" t="s">
        <v>1753</v>
      </c>
      <c r="AA2748" s="337" t="s">
        <v>717</v>
      </c>
      <c r="AB2748" s="337" t="s">
        <v>718</v>
      </c>
      <c r="AC2748" s="337" t="s">
        <v>15282</v>
      </c>
    </row>
    <row r="2749" spans="1:29" ht="15.8" x14ac:dyDescent="0.25">
      <c r="A2749" s="337" t="s">
        <v>1723</v>
      </c>
      <c r="B2749" s="337" t="s">
        <v>8247</v>
      </c>
      <c r="C2749" s="337" t="s">
        <v>1821</v>
      </c>
      <c r="D2749" s="337" t="s">
        <v>449</v>
      </c>
      <c r="E2749" s="337" t="s">
        <v>7274</v>
      </c>
      <c r="F2749" s="338">
        <v>43426</v>
      </c>
      <c r="G2749" s="337" t="s">
        <v>6964</v>
      </c>
      <c r="H2749" s="338">
        <v>43480</v>
      </c>
      <c r="I2749" s="337" t="s">
        <v>19695</v>
      </c>
      <c r="J2749" s="337" t="s">
        <v>16</v>
      </c>
      <c r="K2749" s="337" t="s">
        <v>19695</v>
      </c>
      <c r="L2749" s="337" t="s">
        <v>19695</v>
      </c>
      <c r="M2749" s="337" t="s">
        <v>19695</v>
      </c>
      <c r="N2749" s="337" t="s">
        <v>19695</v>
      </c>
      <c r="O2749" s="337" t="s">
        <v>19695</v>
      </c>
      <c r="P2749" s="337" t="s">
        <v>19695</v>
      </c>
      <c r="Q2749" s="337" t="s">
        <v>19695</v>
      </c>
      <c r="R2749" s="337" t="s">
        <v>130</v>
      </c>
      <c r="S2749" s="337" t="s">
        <v>940</v>
      </c>
      <c r="T2749" s="337" t="s">
        <v>138</v>
      </c>
      <c r="U2749" s="337" t="s">
        <v>2031</v>
      </c>
      <c r="V2749" s="337">
        <v>8</v>
      </c>
      <c r="W2749" s="337" t="s">
        <v>19695</v>
      </c>
      <c r="X2749" s="337" t="s">
        <v>19695</v>
      </c>
      <c r="Y2749" s="337" t="s">
        <v>19695</v>
      </c>
      <c r="Z2749" s="337" t="s">
        <v>1753</v>
      </c>
      <c r="AA2749" s="337" t="s">
        <v>717</v>
      </c>
      <c r="AB2749" s="337" t="s">
        <v>718</v>
      </c>
      <c r="AC2749" s="337" t="s">
        <v>15496</v>
      </c>
    </row>
    <row r="2750" spans="1:29" ht="15.8" x14ac:dyDescent="0.25">
      <c r="A2750" s="337" t="s">
        <v>1723</v>
      </c>
      <c r="B2750" s="337" t="s">
        <v>8248</v>
      </c>
      <c r="C2750" s="337" t="s">
        <v>1821</v>
      </c>
      <c r="D2750" s="337" t="s">
        <v>449</v>
      </c>
      <c r="E2750" s="337" t="s">
        <v>7274</v>
      </c>
      <c r="F2750" s="338">
        <v>43426</v>
      </c>
      <c r="G2750" s="337" t="s">
        <v>6964</v>
      </c>
      <c r="H2750" s="338">
        <v>43480</v>
      </c>
      <c r="I2750" s="337" t="s">
        <v>19695</v>
      </c>
      <c r="J2750" s="337" t="s">
        <v>16</v>
      </c>
      <c r="K2750" s="337" t="s">
        <v>19695</v>
      </c>
      <c r="L2750" s="337" t="s">
        <v>19695</v>
      </c>
      <c r="M2750" s="337" t="s">
        <v>19695</v>
      </c>
      <c r="N2750" s="337" t="s">
        <v>19695</v>
      </c>
      <c r="O2750" s="337" t="s">
        <v>19695</v>
      </c>
      <c r="P2750" s="337" t="s">
        <v>19695</v>
      </c>
      <c r="Q2750" s="337" t="s">
        <v>19695</v>
      </c>
      <c r="R2750" s="337" t="s">
        <v>130</v>
      </c>
      <c r="S2750" s="337" t="s">
        <v>940</v>
      </c>
      <c r="T2750" s="337" t="s">
        <v>138</v>
      </c>
      <c r="U2750" s="337" t="s">
        <v>2031</v>
      </c>
      <c r="V2750" s="337">
        <v>8</v>
      </c>
      <c r="W2750" s="337" t="s">
        <v>19695</v>
      </c>
      <c r="X2750" s="337" t="s">
        <v>19695</v>
      </c>
      <c r="Y2750" s="337" t="s">
        <v>19695</v>
      </c>
      <c r="Z2750" s="337" t="s">
        <v>1753</v>
      </c>
      <c r="AA2750" s="337" t="s">
        <v>717</v>
      </c>
      <c r="AB2750" s="337" t="s">
        <v>718</v>
      </c>
      <c r="AC2750" s="337" t="s">
        <v>15496</v>
      </c>
    </row>
    <row r="2751" spans="1:29" ht="15.8" x14ac:dyDescent="0.25">
      <c r="A2751" s="337" t="s">
        <v>1723</v>
      </c>
      <c r="B2751" s="337" t="s">
        <v>8249</v>
      </c>
      <c r="C2751" s="337" t="s">
        <v>1725</v>
      </c>
      <c r="D2751" s="337" t="s">
        <v>13527</v>
      </c>
      <c r="E2751" s="337" t="s">
        <v>7274</v>
      </c>
      <c r="F2751" s="338">
        <v>43426</v>
      </c>
      <c r="G2751" s="337" t="s">
        <v>6964</v>
      </c>
      <c r="H2751" s="338">
        <v>43480</v>
      </c>
      <c r="I2751" s="337" t="s">
        <v>19695</v>
      </c>
      <c r="J2751" s="337" t="s">
        <v>16</v>
      </c>
      <c r="K2751" s="337" t="s">
        <v>19695</v>
      </c>
      <c r="L2751" s="337" t="s">
        <v>19695</v>
      </c>
      <c r="M2751" s="337" t="s">
        <v>19695</v>
      </c>
      <c r="N2751" s="337" t="s">
        <v>19695</v>
      </c>
      <c r="O2751" s="337" t="s">
        <v>19695</v>
      </c>
      <c r="P2751" s="337" t="s">
        <v>19695</v>
      </c>
      <c r="Q2751" s="337" t="s">
        <v>19695</v>
      </c>
      <c r="R2751" s="337" t="s">
        <v>130</v>
      </c>
      <c r="S2751" s="337" t="s">
        <v>940</v>
      </c>
      <c r="T2751" s="337" t="s">
        <v>138</v>
      </c>
      <c r="U2751" s="337" t="s">
        <v>2031</v>
      </c>
      <c r="V2751" s="337">
        <v>8</v>
      </c>
      <c r="W2751" s="337" t="s">
        <v>19695</v>
      </c>
      <c r="X2751" s="337" t="s">
        <v>19695</v>
      </c>
      <c r="Y2751" s="337" t="s">
        <v>19695</v>
      </c>
      <c r="Z2751" s="337" t="s">
        <v>1753</v>
      </c>
      <c r="AA2751" s="337" t="s">
        <v>717</v>
      </c>
      <c r="AB2751" s="337" t="s">
        <v>718</v>
      </c>
      <c r="AC2751" s="337" t="s">
        <v>15496</v>
      </c>
    </row>
    <row r="2752" spans="1:29" ht="15.8" x14ac:dyDescent="0.25">
      <c r="A2752" s="337" t="s">
        <v>1723</v>
      </c>
      <c r="B2752" s="337" t="s">
        <v>8250</v>
      </c>
      <c r="C2752" s="337" t="s">
        <v>1725</v>
      </c>
      <c r="D2752" s="337" t="s">
        <v>1730</v>
      </c>
      <c r="E2752" s="337" t="s">
        <v>7274</v>
      </c>
      <c r="F2752" s="338">
        <v>43426</v>
      </c>
      <c r="G2752" s="337" t="s">
        <v>6964</v>
      </c>
      <c r="H2752" s="338">
        <v>43480</v>
      </c>
      <c r="I2752" s="337" t="s">
        <v>19695</v>
      </c>
      <c r="J2752" s="337" t="s">
        <v>16</v>
      </c>
      <c r="K2752" s="337" t="s">
        <v>19695</v>
      </c>
      <c r="L2752" s="337" t="s">
        <v>19695</v>
      </c>
      <c r="M2752" s="337" t="s">
        <v>19695</v>
      </c>
      <c r="N2752" s="337" t="s">
        <v>19695</v>
      </c>
      <c r="O2752" s="337" t="s">
        <v>19695</v>
      </c>
      <c r="P2752" s="337" t="s">
        <v>19695</v>
      </c>
      <c r="Q2752" s="337" t="s">
        <v>19695</v>
      </c>
      <c r="R2752" s="337" t="s">
        <v>130</v>
      </c>
      <c r="S2752" s="337" t="s">
        <v>940</v>
      </c>
      <c r="T2752" s="337" t="s">
        <v>138</v>
      </c>
      <c r="U2752" s="337" t="s">
        <v>2031</v>
      </c>
      <c r="V2752" s="337">
        <v>8</v>
      </c>
      <c r="W2752" s="337" t="s">
        <v>19695</v>
      </c>
      <c r="X2752" s="337" t="s">
        <v>19695</v>
      </c>
      <c r="Y2752" s="337" t="s">
        <v>19695</v>
      </c>
      <c r="Z2752" s="337" t="s">
        <v>1753</v>
      </c>
      <c r="AA2752" s="337" t="s">
        <v>717</v>
      </c>
      <c r="AB2752" s="337" t="s">
        <v>718</v>
      </c>
      <c r="AC2752" s="337" t="s">
        <v>15496</v>
      </c>
    </row>
    <row r="2753" spans="1:29" ht="15.8" x14ac:dyDescent="0.25">
      <c r="A2753" s="337" t="s">
        <v>1723</v>
      </c>
      <c r="B2753" s="337" t="s">
        <v>8251</v>
      </c>
      <c r="C2753" s="337" t="s">
        <v>1821</v>
      </c>
      <c r="D2753" s="337" t="s">
        <v>449</v>
      </c>
      <c r="E2753" s="337" t="s">
        <v>1273</v>
      </c>
      <c r="F2753" s="338">
        <v>43430</v>
      </c>
      <c r="G2753" s="337" t="s">
        <v>6964</v>
      </c>
      <c r="H2753" s="338">
        <v>43480</v>
      </c>
      <c r="I2753" s="337" t="s">
        <v>19695</v>
      </c>
      <c r="J2753" s="337" t="s">
        <v>16</v>
      </c>
      <c r="K2753" s="337" t="s">
        <v>19695</v>
      </c>
      <c r="L2753" s="337" t="s">
        <v>19695</v>
      </c>
      <c r="M2753" s="337" t="s">
        <v>19695</v>
      </c>
      <c r="N2753" s="337" t="s">
        <v>19695</v>
      </c>
      <c r="O2753" s="337" t="s">
        <v>19695</v>
      </c>
      <c r="P2753" s="337" t="s">
        <v>19695</v>
      </c>
      <c r="Q2753" s="337" t="s">
        <v>19695</v>
      </c>
      <c r="R2753" s="337" t="s">
        <v>130</v>
      </c>
      <c r="S2753" s="337" t="s">
        <v>940</v>
      </c>
      <c r="T2753" s="337" t="s">
        <v>138</v>
      </c>
      <c r="U2753" s="337" t="s">
        <v>2031</v>
      </c>
      <c r="V2753" s="337">
        <v>8</v>
      </c>
      <c r="W2753" s="337" t="s">
        <v>19695</v>
      </c>
      <c r="X2753" s="337" t="s">
        <v>19695</v>
      </c>
      <c r="Y2753" s="337" t="s">
        <v>19695</v>
      </c>
      <c r="Z2753" s="337" t="s">
        <v>1753</v>
      </c>
      <c r="AA2753" s="337" t="s">
        <v>717</v>
      </c>
      <c r="AB2753" s="337" t="s">
        <v>718</v>
      </c>
      <c r="AC2753" s="337" t="s">
        <v>15496</v>
      </c>
    </row>
    <row r="2754" spans="1:29" ht="15.8" x14ac:dyDescent="0.25">
      <c r="A2754" s="337" t="s">
        <v>1723</v>
      </c>
      <c r="B2754" s="337" t="s">
        <v>939</v>
      </c>
      <c r="C2754" s="337" t="s">
        <v>1725</v>
      </c>
      <c r="D2754" s="337" t="s">
        <v>13527</v>
      </c>
      <c r="E2754" s="337" t="s">
        <v>1273</v>
      </c>
      <c r="F2754" s="338">
        <v>43430</v>
      </c>
      <c r="G2754" s="337" t="s">
        <v>6964</v>
      </c>
      <c r="H2754" s="338">
        <v>43480</v>
      </c>
      <c r="I2754" s="337" t="s">
        <v>19695</v>
      </c>
      <c r="J2754" s="337" t="s">
        <v>16</v>
      </c>
      <c r="K2754" s="337" t="s">
        <v>19695</v>
      </c>
      <c r="L2754" s="337" t="s">
        <v>19695</v>
      </c>
      <c r="M2754" s="337" t="s">
        <v>19695</v>
      </c>
      <c r="N2754" s="337" t="s">
        <v>19695</v>
      </c>
      <c r="O2754" s="337" t="s">
        <v>19695</v>
      </c>
      <c r="P2754" s="337" t="s">
        <v>19695</v>
      </c>
      <c r="Q2754" s="337" t="s">
        <v>19695</v>
      </c>
      <c r="R2754" s="337" t="s">
        <v>130</v>
      </c>
      <c r="S2754" s="337" t="s">
        <v>940</v>
      </c>
      <c r="T2754" s="337" t="s">
        <v>138</v>
      </c>
      <c r="U2754" s="337" t="s">
        <v>941</v>
      </c>
      <c r="V2754" s="337">
        <v>8</v>
      </c>
      <c r="W2754" s="337" t="s">
        <v>19695</v>
      </c>
      <c r="X2754" s="337" t="s">
        <v>19695</v>
      </c>
      <c r="Y2754" s="337" t="s">
        <v>19695</v>
      </c>
      <c r="Z2754" s="337" t="s">
        <v>1753</v>
      </c>
      <c r="AA2754" s="337" t="s">
        <v>717</v>
      </c>
      <c r="AB2754" s="337" t="s">
        <v>718</v>
      </c>
      <c r="AC2754" s="337" t="s">
        <v>15496</v>
      </c>
    </row>
    <row r="2755" spans="1:29" ht="15.8" x14ac:dyDescent="0.25">
      <c r="A2755" s="337" t="s">
        <v>1723</v>
      </c>
      <c r="B2755" s="337" t="s">
        <v>8252</v>
      </c>
      <c r="C2755" s="337" t="s">
        <v>1821</v>
      </c>
      <c r="D2755" s="337" t="s">
        <v>449</v>
      </c>
      <c r="E2755" s="337" t="s">
        <v>7893</v>
      </c>
      <c r="F2755" s="338">
        <v>43465</v>
      </c>
      <c r="G2755" s="337" t="s">
        <v>6964</v>
      </c>
      <c r="H2755" s="338">
        <v>43480</v>
      </c>
      <c r="I2755" s="337" t="s">
        <v>19695</v>
      </c>
      <c r="J2755" s="337" t="s">
        <v>16</v>
      </c>
      <c r="K2755" s="337" t="s">
        <v>19695</v>
      </c>
      <c r="L2755" s="337" t="s">
        <v>19695</v>
      </c>
      <c r="M2755" s="337" t="s">
        <v>19695</v>
      </c>
      <c r="N2755" s="337" t="s">
        <v>19695</v>
      </c>
      <c r="O2755" s="337" t="s">
        <v>19695</v>
      </c>
      <c r="P2755" s="337" t="s">
        <v>19695</v>
      </c>
      <c r="Q2755" s="337" t="s">
        <v>19695</v>
      </c>
      <c r="R2755" s="337" t="s">
        <v>130</v>
      </c>
      <c r="S2755" s="337" t="s">
        <v>940</v>
      </c>
      <c r="T2755" s="337" t="s">
        <v>138</v>
      </c>
      <c r="U2755" s="337" t="s">
        <v>941</v>
      </c>
      <c r="V2755" s="337">
        <v>8</v>
      </c>
      <c r="W2755" s="337" t="s">
        <v>19695</v>
      </c>
      <c r="X2755" s="337" t="s">
        <v>19695</v>
      </c>
      <c r="Y2755" s="337" t="s">
        <v>19695</v>
      </c>
      <c r="Z2755" s="337" t="s">
        <v>1753</v>
      </c>
      <c r="AA2755" s="337" t="s">
        <v>717</v>
      </c>
      <c r="AB2755" s="337" t="s">
        <v>718</v>
      </c>
      <c r="AC2755" s="337" t="s">
        <v>15496</v>
      </c>
    </row>
    <row r="2756" spans="1:29" ht="15.8" x14ac:dyDescent="0.25">
      <c r="A2756" s="337" t="s">
        <v>1723</v>
      </c>
      <c r="B2756" s="337" t="s">
        <v>8253</v>
      </c>
      <c r="C2756" s="337" t="s">
        <v>1821</v>
      </c>
      <c r="D2756" s="337" t="s">
        <v>449</v>
      </c>
      <c r="E2756" s="337" t="s">
        <v>7239</v>
      </c>
      <c r="F2756" s="338">
        <v>43424</v>
      </c>
      <c r="G2756" s="337" t="s">
        <v>6964</v>
      </c>
      <c r="H2756" s="338">
        <v>43480</v>
      </c>
      <c r="I2756" s="337" t="s">
        <v>19695</v>
      </c>
      <c r="J2756" s="337" t="s">
        <v>36</v>
      </c>
      <c r="K2756" s="337" t="s">
        <v>19695</v>
      </c>
      <c r="L2756" s="337" t="s">
        <v>19695</v>
      </c>
      <c r="M2756" s="337" t="s">
        <v>19695</v>
      </c>
      <c r="N2756" s="337" t="s">
        <v>19695</v>
      </c>
      <c r="O2756" s="337" t="s">
        <v>19695</v>
      </c>
      <c r="P2756" s="337" t="s">
        <v>19695</v>
      </c>
      <c r="Q2756" s="337" t="s">
        <v>19695</v>
      </c>
      <c r="R2756" s="337" t="s">
        <v>130</v>
      </c>
      <c r="S2756" s="337" t="s">
        <v>940</v>
      </c>
      <c r="T2756" s="337" t="s">
        <v>138</v>
      </c>
      <c r="U2756" s="337" t="s">
        <v>941</v>
      </c>
      <c r="V2756" s="337">
        <v>8</v>
      </c>
      <c r="W2756" s="337" t="s">
        <v>19695</v>
      </c>
      <c r="X2756" s="337" t="s">
        <v>19695</v>
      </c>
      <c r="Y2756" s="337" t="s">
        <v>19695</v>
      </c>
      <c r="Z2756" s="337" t="s">
        <v>1753</v>
      </c>
      <c r="AA2756" s="337" t="s">
        <v>717</v>
      </c>
      <c r="AB2756" s="337" t="s">
        <v>718</v>
      </c>
      <c r="AC2756" s="337" t="s">
        <v>15496</v>
      </c>
    </row>
    <row r="2757" spans="1:29" ht="15.8" x14ac:dyDescent="0.25">
      <c r="A2757" s="337" t="s">
        <v>1723</v>
      </c>
      <c r="B2757" s="337" t="s">
        <v>8254</v>
      </c>
      <c r="C2757" s="337" t="s">
        <v>1788</v>
      </c>
      <c r="D2757" s="337" t="s">
        <v>769</v>
      </c>
      <c r="E2757" s="337" t="s">
        <v>7138</v>
      </c>
      <c r="F2757" s="338">
        <v>43435</v>
      </c>
      <c r="G2757" s="337" t="s">
        <v>6964</v>
      </c>
      <c r="H2757" s="338">
        <v>43480</v>
      </c>
      <c r="I2757" s="337" t="s">
        <v>19695</v>
      </c>
      <c r="J2757" s="337" t="s">
        <v>16</v>
      </c>
      <c r="K2757" s="337" t="s">
        <v>19695</v>
      </c>
      <c r="L2757" s="337" t="s">
        <v>19695</v>
      </c>
      <c r="M2757" s="337" t="s">
        <v>19695</v>
      </c>
      <c r="N2757" s="337" t="s">
        <v>19695</v>
      </c>
      <c r="O2757" s="337" t="s">
        <v>19695</v>
      </c>
      <c r="P2757" s="337" t="s">
        <v>19695</v>
      </c>
      <c r="Q2757" s="337" t="s">
        <v>19695</v>
      </c>
      <c r="R2757" s="337" t="s">
        <v>130</v>
      </c>
      <c r="S2757" s="337" t="s">
        <v>940</v>
      </c>
      <c r="T2757" s="337" t="s">
        <v>138</v>
      </c>
      <c r="U2757" s="337" t="s">
        <v>2031</v>
      </c>
      <c r="V2757" s="337">
        <v>8</v>
      </c>
      <c r="W2757" s="337" t="s">
        <v>19695</v>
      </c>
      <c r="X2757" s="337" t="s">
        <v>19695</v>
      </c>
      <c r="Y2757" s="337" t="s">
        <v>19695</v>
      </c>
      <c r="Z2757" s="337" t="s">
        <v>1753</v>
      </c>
      <c r="AA2757" s="337" t="s">
        <v>717</v>
      </c>
      <c r="AB2757" s="337" t="s">
        <v>718</v>
      </c>
      <c r="AC2757" s="337" t="s">
        <v>15496</v>
      </c>
    </row>
    <row r="2758" spans="1:29" ht="15.8" x14ac:dyDescent="0.25">
      <c r="A2758" s="337" t="s">
        <v>1723</v>
      </c>
      <c r="B2758" s="337" t="s">
        <v>7878</v>
      </c>
      <c r="C2758" s="337" t="s">
        <v>1821</v>
      </c>
      <c r="D2758" s="337" t="s">
        <v>449</v>
      </c>
      <c r="E2758" s="337" t="s">
        <v>4695</v>
      </c>
      <c r="F2758" s="338">
        <v>43419</v>
      </c>
      <c r="G2758" s="337" t="s">
        <v>6964</v>
      </c>
      <c r="H2758" s="338">
        <v>43480</v>
      </c>
      <c r="I2758" s="337" t="s">
        <v>19695</v>
      </c>
      <c r="J2758" s="337" t="s">
        <v>16</v>
      </c>
      <c r="K2758" s="337" t="s">
        <v>19695</v>
      </c>
      <c r="L2758" s="337" t="s">
        <v>19695</v>
      </c>
      <c r="M2758" s="337" t="s">
        <v>19695</v>
      </c>
      <c r="N2758" s="337" t="s">
        <v>19695</v>
      </c>
      <c r="O2758" s="337" t="s">
        <v>19695</v>
      </c>
      <c r="P2758" s="337" t="s">
        <v>19695</v>
      </c>
      <c r="Q2758" s="337" t="s">
        <v>19695</v>
      </c>
      <c r="R2758" s="337" t="s">
        <v>52</v>
      </c>
      <c r="S2758" s="337" t="s">
        <v>839</v>
      </c>
      <c r="T2758" s="337" t="s">
        <v>7879</v>
      </c>
      <c r="U2758" s="337" t="s">
        <v>143</v>
      </c>
      <c r="V2758" s="337">
        <v>16</v>
      </c>
      <c r="W2758" s="337" t="s">
        <v>19695</v>
      </c>
      <c r="X2758" s="337" t="s">
        <v>19695</v>
      </c>
      <c r="Y2758" s="337" t="s">
        <v>19695</v>
      </c>
      <c r="Z2758" s="337" t="s">
        <v>1753</v>
      </c>
      <c r="AA2758" s="337" t="s">
        <v>766</v>
      </c>
      <c r="AB2758" s="337" t="s">
        <v>718</v>
      </c>
      <c r="AC2758" s="337" t="s">
        <v>15498</v>
      </c>
    </row>
    <row r="2759" spans="1:29" ht="15.8" x14ac:dyDescent="0.25">
      <c r="A2759" s="337" t="s">
        <v>1723</v>
      </c>
      <c r="B2759" s="337" t="s">
        <v>8267</v>
      </c>
      <c r="C2759" s="337" t="s">
        <v>1821</v>
      </c>
      <c r="D2759" s="337" t="s">
        <v>449</v>
      </c>
      <c r="E2759" s="337" t="s">
        <v>7470</v>
      </c>
      <c r="F2759" s="338">
        <v>43444</v>
      </c>
      <c r="G2759" s="337" t="s">
        <v>6964</v>
      </c>
      <c r="H2759" s="338">
        <v>43480</v>
      </c>
      <c r="I2759" s="337" t="s">
        <v>19695</v>
      </c>
      <c r="J2759" s="337" t="s">
        <v>36</v>
      </c>
      <c r="K2759" s="337" t="s">
        <v>19695</v>
      </c>
      <c r="L2759" s="337" t="s">
        <v>19695</v>
      </c>
      <c r="M2759" s="337" t="s">
        <v>19695</v>
      </c>
      <c r="N2759" s="337" t="s">
        <v>19695</v>
      </c>
      <c r="O2759" s="337" t="s">
        <v>19695</v>
      </c>
      <c r="P2759" s="337" t="s">
        <v>19695</v>
      </c>
      <c r="Q2759" s="337" t="s">
        <v>19695</v>
      </c>
      <c r="R2759" s="337" t="s">
        <v>130</v>
      </c>
      <c r="S2759" s="337" t="s">
        <v>130</v>
      </c>
      <c r="T2759" s="337" t="s">
        <v>427</v>
      </c>
      <c r="U2759" s="337" t="s">
        <v>2501</v>
      </c>
      <c r="V2759" s="337">
        <v>12</v>
      </c>
      <c r="W2759" s="337" t="s">
        <v>19695</v>
      </c>
      <c r="X2759" s="337" t="s">
        <v>19695</v>
      </c>
      <c r="Y2759" s="337" t="s">
        <v>19695</v>
      </c>
      <c r="Z2759" s="337" t="s">
        <v>1753</v>
      </c>
      <c r="AA2759" s="337" t="s">
        <v>717</v>
      </c>
      <c r="AB2759" s="337" t="s">
        <v>718</v>
      </c>
      <c r="AC2759" s="337" t="s">
        <v>13947</v>
      </c>
    </row>
    <row r="2760" spans="1:29" ht="15.8" x14ac:dyDescent="0.25">
      <c r="A2760" s="337" t="s">
        <v>1723</v>
      </c>
      <c r="B2760" s="337" t="s">
        <v>8833</v>
      </c>
      <c r="C2760" s="337" t="s">
        <v>1821</v>
      </c>
      <c r="D2760" s="337" t="s">
        <v>449</v>
      </c>
      <c r="E2760" s="337" t="s">
        <v>1309</v>
      </c>
      <c r="F2760" s="338">
        <v>43443</v>
      </c>
      <c r="G2760" s="337" t="s">
        <v>8260</v>
      </c>
      <c r="H2760" s="338">
        <v>43479</v>
      </c>
      <c r="I2760" s="337" t="s">
        <v>19695</v>
      </c>
      <c r="J2760" s="337" t="s">
        <v>16</v>
      </c>
      <c r="K2760" s="337" t="s">
        <v>19695</v>
      </c>
      <c r="L2760" s="337" t="s">
        <v>19695</v>
      </c>
      <c r="M2760" s="337" t="s">
        <v>19695</v>
      </c>
      <c r="N2760" s="337" t="s">
        <v>19695</v>
      </c>
      <c r="O2760" s="337" t="s">
        <v>19695</v>
      </c>
      <c r="P2760" s="337" t="s">
        <v>19695</v>
      </c>
      <c r="Q2760" s="337" t="s">
        <v>19695</v>
      </c>
      <c r="R2760" s="337" t="s">
        <v>52</v>
      </c>
      <c r="S2760" s="337" t="s">
        <v>2158</v>
      </c>
      <c r="T2760" s="337" t="s">
        <v>5436</v>
      </c>
      <c r="U2760" s="337" t="s">
        <v>8834</v>
      </c>
      <c r="V2760" s="337">
        <v>6</v>
      </c>
      <c r="W2760" s="337" t="s">
        <v>19695</v>
      </c>
      <c r="X2760" s="337" t="s">
        <v>19695</v>
      </c>
      <c r="Y2760" s="337" t="s">
        <v>19695</v>
      </c>
      <c r="Z2760" s="337" t="s">
        <v>1728</v>
      </c>
      <c r="AA2760" s="337" t="s">
        <v>717</v>
      </c>
      <c r="AB2760" s="337" t="s">
        <v>718</v>
      </c>
      <c r="AC2760" s="337" t="s">
        <v>13970</v>
      </c>
    </row>
    <row r="2761" spans="1:29" ht="15.8" x14ac:dyDescent="0.25">
      <c r="A2761" s="337" t="s">
        <v>1723</v>
      </c>
      <c r="B2761" s="337" t="s">
        <v>8850</v>
      </c>
      <c r="C2761" s="337" t="s">
        <v>1821</v>
      </c>
      <c r="D2761" s="337" t="s">
        <v>449</v>
      </c>
      <c r="E2761" s="337" t="s">
        <v>1309</v>
      </c>
      <c r="F2761" s="338">
        <v>43443</v>
      </c>
      <c r="G2761" s="337" t="s">
        <v>8260</v>
      </c>
      <c r="H2761" s="338">
        <v>43479</v>
      </c>
      <c r="I2761" s="337" t="s">
        <v>19695</v>
      </c>
      <c r="J2761" s="337" t="s">
        <v>16</v>
      </c>
      <c r="K2761" s="337" t="s">
        <v>19695</v>
      </c>
      <c r="L2761" s="337" t="s">
        <v>19695</v>
      </c>
      <c r="M2761" s="337" t="s">
        <v>19695</v>
      </c>
      <c r="N2761" s="337" t="s">
        <v>19695</v>
      </c>
      <c r="O2761" s="337" t="s">
        <v>19695</v>
      </c>
      <c r="P2761" s="337" t="s">
        <v>19695</v>
      </c>
      <c r="Q2761" s="337" t="s">
        <v>19695</v>
      </c>
      <c r="R2761" s="337" t="s">
        <v>98</v>
      </c>
      <c r="S2761" s="337" t="s">
        <v>406</v>
      </c>
      <c r="T2761" s="337" t="s">
        <v>407</v>
      </c>
      <c r="U2761" s="337" t="s">
        <v>8851</v>
      </c>
      <c r="V2761" s="337">
        <v>12</v>
      </c>
      <c r="W2761" s="337" t="s">
        <v>19695</v>
      </c>
      <c r="X2761" s="337" t="s">
        <v>19695</v>
      </c>
      <c r="Y2761" s="337" t="s">
        <v>19695</v>
      </c>
      <c r="Z2761" s="337" t="s">
        <v>1753</v>
      </c>
      <c r="AA2761" s="337" t="s">
        <v>766</v>
      </c>
      <c r="AB2761" s="337" t="s">
        <v>718</v>
      </c>
      <c r="AC2761" s="337" t="s">
        <v>15282</v>
      </c>
    </row>
    <row r="2762" spans="1:29" ht="15.8" x14ac:dyDescent="0.25">
      <c r="A2762" s="337" t="s">
        <v>1723</v>
      </c>
      <c r="B2762" s="337" t="s">
        <v>8259</v>
      </c>
      <c r="C2762" s="337" t="s">
        <v>1725</v>
      </c>
      <c r="D2762" s="337" t="s">
        <v>1735</v>
      </c>
      <c r="E2762" s="337" t="s">
        <v>1278</v>
      </c>
      <c r="F2762" s="338">
        <v>43448</v>
      </c>
      <c r="G2762" s="337" t="s">
        <v>8260</v>
      </c>
      <c r="H2762" s="338">
        <v>43479</v>
      </c>
      <c r="I2762" s="337" t="s">
        <v>19695</v>
      </c>
      <c r="J2762" s="337" t="s">
        <v>16</v>
      </c>
      <c r="K2762" s="337" t="s">
        <v>19695</v>
      </c>
      <c r="L2762" s="337" t="s">
        <v>19695</v>
      </c>
      <c r="M2762" s="337" t="s">
        <v>19695</v>
      </c>
      <c r="N2762" s="337" t="s">
        <v>19695</v>
      </c>
      <c r="O2762" s="337" t="s">
        <v>19695</v>
      </c>
      <c r="P2762" s="337" t="s">
        <v>19695</v>
      </c>
      <c r="Q2762" s="337" t="s">
        <v>19695</v>
      </c>
      <c r="R2762" s="337" t="s">
        <v>15</v>
      </c>
      <c r="S2762" s="337" t="s">
        <v>1659</v>
      </c>
      <c r="T2762" s="337" t="s">
        <v>1659</v>
      </c>
      <c r="U2762" s="337" t="s">
        <v>8261</v>
      </c>
      <c r="V2762" s="337">
        <v>8</v>
      </c>
      <c r="W2762" s="337" t="s">
        <v>19695</v>
      </c>
      <c r="X2762" s="337" t="s">
        <v>19695</v>
      </c>
      <c r="Y2762" s="337" t="s">
        <v>19695</v>
      </c>
      <c r="Z2762" s="337" t="s">
        <v>1753</v>
      </c>
      <c r="AA2762" s="337" t="s">
        <v>717</v>
      </c>
      <c r="AB2762" s="337" t="s">
        <v>718</v>
      </c>
      <c r="AC2762" s="337" t="s">
        <v>15498</v>
      </c>
    </row>
    <row r="2763" spans="1:29" ht="15.8" x14ac:dyDescent="0.25">
      <c r="A2763" s="337" t="s">
        <v>1723</v>
      </c>
      <c r="B2763" s="337" t="s">
        <v>8710</v>
      </c>
      <c r="C2763" s="337" t="s">
        <v>1821</v>
      </c>
      <c r="D2763" s="337" t="s">
        <v>449</v>
      </c>
      <c r="E2763" s="337" t="s">
        <v>6870</v>
      </c>
      <c r="F2763" s="338">
        <v>43428</v>
      </c>
      <c r="G2763" s="337" t="s">
        <v>8708</v>
      </c>
      <c r="H2763" s="338">
        <v>43478</v>
      </c>
      <c r="I2763" s="337" t="s">
        <v>19695</v>
      </c>
      <c r="J2763" s="337" t="s">
        <v>36</v>
      </c>
      <c r="K2763" s="337" t="s">
        <v>19695</v>
      </c>
      <c r="L2763" s="337" t="s">
        <v>19695</v>
      </c>
      <c r="M2763" s="337" t="s">
        <v>19695</v>
      </c>
      <c r="N2763" s="337" t="s">
        <v>19695</v>
      </c>
      <c r="O2763" s="337" t="s">
        <v>19695</v>
      </c>
      <c r="P2763" s="337" t="s">
        <v>19695</v>
      </c>
      <c r="Q2763" s="337" t="s">
        <v>19695</v>
      </c>
      <c r="R2763" s="337" t="s">
        <v>134</v>
      </c>
      <c r="S2763" s="337" t="s">
        <v>451</v>
      </c>
      <c r="T2763" s="337" t="s">
        <v>1203</v>
      </c>
      <c r="U2763" s="337" t="s">
        <v>1667</v>
      </c>
      <c r="V2763" s="337">
        <v>6</v>
      </c>
      <c r="W2763" s="337" t="s">
        <v>19695</v>
      </c>
      <c r="X2763" s="337" t="s">
        <v>19695</v>
      </c>
      <c r="Y2763" s="337" t="s">
        <v>19695</v>
      </c>
      <c r="Z2763" s="337" t="s">
        <v>1745</v>
      </c>
      <c r="AA2763" s="337" t="s">
        <v>1047</v>
      </c>
      <c r="AB2763" s="337" t="s">
        <v>854</v>
      </c>
      <c r="AC2763" s="337" t="s">
        <v>13933</v>
      </c>
    </row>
    <row r="2764" spans="1:29" ht="15.8" x14ac:dyDescent="0.25">
      <c r="A2764" s="337" t="s">
        <v>1723</v>
      </c>
      <c r="B2764" s="337" t="s">
        <v>8707</v>
      </c>
      <c r="C2764" s="337" t="s">
        <v>1821</v>
      </c>
      <c r="D2764" s="337" t="s">
        <v>449</v>
      </c>
      <c r="E2764" s="337" t="s">
        <v>6870</v>
      </c>
      <c r="F2764" s="338">
        <v>43428</v>
      </c>
      <c r="G2764" s="337" t="s">
        <v>8708</v>
      </c>
      <c r="H2764" s="338">
        <v>43478</v>
      </c>
      <c r="I2764" s="337" t="s">
        <v>19695</v>
      </c>
      <c r="J2764" s="337" t="s">
        <v>36</v>
      </c>
      <c r="K2764" s="337" t="s">
        <v>19695</v>
      </c>
      <c r="L2764" s="337" t="s">
        <v>19695</v>
      </c>
      <c r="M2764" s="337" t="s">
        <v>19695</v>
      </c>
      <c r="N2764" s="337" t="s">
        <v>19695</v>
      </c>
      <c r="O2764" s="337" t="s">
        <v>19695</v>
      </c>
      <c r="P2764" s="337" t="s">
        <v>19695</v>
      </c>
      <c r="Q2764" s="337" t="s">
        <v>19695</v>
      </c>
      <c r="R2764" s="337" t="s">
        <v>134</v>
      </c>
      <c r="S2764" s="337" t="s">
        <v>451</v>
      </c>
      <c r="T2764" s="337" t="s">
        <v>1203</v>
      </c>
      <c r="U2764" s="337" t="s">
        <v>8709</v>
      </c>
      <c r="V2764" s="337">
        <v>6</v>
      </c>
      <c r="W2764" s="337" t="s">
        <v>19695</v>
      </c>
      <c r="X2764" s="337" t="s">
        <v>19695</v>
      </c>
      <c r="Y2764" s="337" t="s">
        <v>19695</v>
      </c>
      <c r="Z2764" s="337" t="s">
        <v>1745</v>
      </c>
      <c r="AA2764" s="337" t="s">
        <v>1047</v>
      </c>
      <c r="AB2764" s="337" t="s">
        <v>854</v>
      </c>
      <c r="AC2764" s="337" t="s">
        <v>13933</v>
      </c>
    </row>
    <row r="2765" spans="1:29" ht="15.8" x14ac:dyDescent="0.25">
      <c r="A2765" s="337" t="s">
        <v>1723</v>
      </c>
      <c r="B2765" s="337" t="s">
        <v>7903</v>
      </c>
      <c r="C2765" s="337" t="s">
        <v>1821</v>
      </c>
      <c r="D2765" s="337" t="s">
        <v>449</v>
      </c>
      <c r="E2765" s="337" t="s">
        <v>7904</v>
      </c>
      <c r="F2765" s="338">
        <v>43442</v>
      </c>
      <c r="G2765" s="337" t="s">
        <v>7905</v>
      </c>
      <c r="H2765" s="338">
        <v>43477</v>
      </c>
      <c r="I2765" s="337" t="s">
        <v>19695</v>
      </c>
      <c r="J2765" s="337" t="s">
        <v>36</v>
      </c>
      <c r="K2765" s="337" t="s">
        <v>19695</v>
      </c>
      <c r="L2765" s="337" t="s">
        <v>19695</v>
      </c>
      <c r="M2765" s="337" t="s">
        <v>19695</v>
      </c>
      <c r="N2765" s="337" t="s">
        <v>19695</v>
      </c>
      <c r="O2765" s="337" t="s">
        <v>19695</v>
      </c>
      <c r="P2765" s="337" t="s">
        <v>19695</v>
      </c>
      <c r="Q2765" s="337" t="s">
        <v>19695</v>
      </c>
      <c r="R2765" s="337" t="s">
        <v>98</v>
      </c>
      <c r="S2765" s="337" t="s">
        <v>406</v>
      </c>
      <c r="T2765" s="337" t="s">
        <v>7906</v>
      </c>
      <c r="U2765" s="337" t="s">
        <v>1621</v>
      </c>
      <c r="V2765" s="337">
        <v>8</v>
      </c>
      <c r="W2765" s="337" t="s">
        <v>19695</v>
      </c>
      <c r="X2765" s="337" t="s">
        <v>19695</v>
      </c>
      <c r="Y2765" s="337" t="s">
        <v>19695</v>
      </c>
      <c r="Z2765" s="337" t="s">
        <v>1753</v>
      </c>
      <c r="AA2765" s="337" t="s">
        <v>735</v>
      </c>
      <c r="AB2765" s="337" t="s">
        <v>718</v>
      </c>
      <c r="AC2765" s="337" t="s">
        <v>15494</v>
      </c>
    </row>
    <row r="2766" spans="1:29" ht="15.8" x14ac:dyDescent="0.25">
      <c r="A2766" s="337" t="s">
        <v>1723</v>
      </c>
      <c r="B2766" s="337" t="s">
        <v>8990</v>
      </c>
      <c r="C2766" s="337" t="s">
        <v>1821</v>
      </c>
      <c r="D2766" s="337" t="s">
        <v>449</v>
      </c>
      <c r="E2766" s="337" t="s">
        <v>1331</v>
      </c>
      <c r="F2766" s="338">
        <v>43425</v>
      </c>
      <c r="G2766" s="337" t="s">
        <v>1302</v>
      </c>
      <c r="H2766" s="338">
        <v>43475</v>
      </c>
      <c r="I2766" s="337" t="s">
        <v>19695</v>
      </c>
      <c r="J2766" s="337" t="s">
        <v>36</v>
      </c>
      <c r="K2766" s="337" t="s">
        <v>19695</v>
      </c>
      <c r="L2766" s="337" t="s">
        <v>19695</v>
      </c>
      <c r="M2766" s="337" t="s">
        <v>19695</v>
      </c>
      <c r="N2766" s="337" t="s">
        <v>19695</v>
      </c>
      <c r="O2766" s="337" t="s">
        <v>19695</v>
      </c>
      <c r="P2766" s="337" t="s">
        <v>19695</v>
      </c>
      <c r="Q2766" s="337" t="s">
        <v>19695</v>
      </c>
      <c r="R2766" s="337" t="s">
        <v>56</v>
      </c>
      <c r="S2766" s="337" t="s">
        <v>57</v>
      </c>
      <c r="T2766" s="337" t="s">
        <v>1469</v>
      </c>
      <c r="U2766" s="337" t="s">
        <v>8991</v>
      </c>
      <c r="V2766" s="337">
        <v>8</v>
      </c>
      <c r="W2766" s="337" t="s">
        <v>19695</v>
      </c>
      <c r="X2766" s="337" t="s">
        <v>19695</v>
      </c>
      <c r="Y2766" s="337" t="s">
        <v>19695</v>
      </c>
      <c r="Z2766" s="337" t="s">
        <v>1728</v>
      </c>
      <c r="AA2766" s="337" t="s">
        <v>717</v>
      </c>
      <c r="AB2766" s="337" t="s">
        <v>718</v>
      </c>
      <c r="AC2766" s="337" t="s">
        <v>13931</v>
      </c>
    </row>
    <row r="2767" spans="1:29" ht="15.8" x14ac:dyDescent="0.25">
      <c r="A2767" s="337" t="s">
        <v>1723</v>
      </c>
      <c r="B2767" s="337" t="s">
        <v>8930</v>
      </c>
      <c r="C2767" s="337" t="s">
        <v>1821</v>
      </c>
      <c r="D2767" s="337" t="s">
        <v>449</v>
      </c>
      <c r="E2767" s="337" t="s">
        <v>7311</v>
      </c>
      <c r="F2767" s="338">
        <v>43438</v>
      </c>
      <c r="G2767" s="337" t="s">
        <v>1302</v>
      </c>
      <c r="H2767" s="338">
        <v>43475</v>
      </c>
      <c r="I2767" s="337" t="s">
        <v>19695</v>
      </c>
      <c r="J2767" s="337" t="s">
        <v>16</v>
      </c>
      <c r="K2767" s="337" t="s">
        <v>19695</v>
      </c>
      <c r="L2767" s="337" t="s">
        <v>19695</v>
      </c>
      <c r="M2767" s="337" t="s">
        <v>19695</v>
      </c>
      <c r="N2767" s="337" t="s">
        <v>19695</v>
      </c>
      <c r="O2767" s="337" t="s">
        <v>19695</v>
      </c>
      <c r="P2767" s="337" t="s">
        <v>19695</v>
      </c>
      <c r="Q2767" s="337" t="s">
        <v>19695</v>
      </c>
      <c r="R2767" s="337" t="s">
        <v>15</v>
      </c>
      <c r="S2767" s="337" t="s">
        <v>1203</v>
      </c>
      <c r="T2767" s="337" t="s">
        <v>5877</v>
      </c>
      <c r="U2767" s="337" t="s">
        <v>8931</v>
      </c>
      <c r="V2767" s="337">
        <v>12</v>
      </c>
      <c r="W2767" s="337" t="s">
        <v>19695</v>
      </c>
      <c r="X2767" s="337" t="s">
        <v>19695</v>
      </c>
      <c r="Y2767" s="337" t="s">
        <v>19695</v>
      </c>
      <c r="Z2767" s="337" t="s">
        <v>1728</v>
      </c>
      <c r="AA2767" s="337" t="s">
        <v>735</v>
      </c>
      <c r="AB2767" s="337" t="s">
        <v>718</v>
      </c>
      <c r="AC2767" s="337" t="s">
        <v>13934</v>
      </c>
    </row>
    <row r="2768" spans="1:29" ht="15.8" x14ac:dyDescent="0.25">
      <c r="A2768" s="337" t="s">
        <v>1723</v>
      </c>
      <c r="B2768" s="337" t="s">
        <v>1301</v>
      </c>
      <c r="C2768" s="337" t="s">
        <v>1821</v>
      </c>
      <c r="D2768" s="337" t="s">
        <v>449</v>
      </c>
      <c r="E2768" s="337" t="s">
        <v>7470</v>
      </c>
      <c r="F2768" s="338">
        <v>43444</v>
      </c>
      <c r="G2768" s="337" t="s">
        <v>1302</v>
      </c>
      <c r="H2768" s="338">
        <v>43475</v>
      </c>
      <c r="I2768" s="337" t="s">
        <v>19695</v>
      </c>
      <c r="J2768" s="337" t="s">
        <v>16</v>
      </c>
      <c r="K2768" s="337" t="s">
        <v>19695</v>
      </c>
      <c r="L2768" s="337" t="s">
        <v>19695</v>
      </c>
      <c r="M2768" s="337" t="s">
        <v>19695</v>
      </c>
      <c r="N2768" s="337" t="s">
        <v>19695</v>
      </c>
      <c r="O2768" s="337" t="s">
        <v>19695</v>
      </c>
      <c r="P2768" s="337" t="s">
        <v>19695</v>
      </c>
      <c r="Q2768" s="337" t="s">
        <v>19695</v>
      </c>
      <c r="R2768" s="337" t="s">
        <v>134</v>
      </c>
      <c r="S2768" s="337" t="s">
        <v>451</v>
      </c>
      <c r="T2768" s="337" t="s">
        <v>797</v>
      </c>
      <c r="U2768" s="337" t="s">
        <v>1303</v>
      </c>
      <c r="V2768" s="337">
        <v>12</v>
      </c>
      <c r="W2768" s="337" t="s">
        <v>19695</v>
      </c>
      <c r="X2768" s="337" t="s">
        <v>19695</v>
      </c>
      <c r="Y2768" s="337" t="s">
        <v>19695</v>
      </c>
      <c r="Z2768" s="337" t="s">
        <v>1728</v>
      </c>
      <c r="AA2768" s="337" t="s">
        <v>766</v>
      </c>
      <c r="AB2768" s="337" t="s">
        <v>718</v>
      </c>
      <c r="AC2768" s="337" t="s">
        <v>14008</v>
      </c>
    </row>
    <row r="2769" spans="1:29" ht="15.8" x14ac:dyDescent="0.25">
      <c r="A2769" s="337" t="s">
        <v>1723</v>
      </c>
      <c r="B2769" s="337" t="s">
        <v>10713</v>
      </c>
      <c r="C2769" s="337" t="s">
        <v>1821</v>
      </c>
      <c r="D2769" s="337" t="s">
        <v>449</v>
      </c>
      <c r="E2769" s="337" t="s">
        <v>8080</v>
      </c>
      <c r="F2769" s="338">
        <v>43466</v>
      </c>
      <c r="G2769" s="337" t="s">
        <v>1302</v>
      </c>
      <c r="H2769" s="338">
        <v>43475</v>
      </c>
      <c r="I2769" s="337" t="s">
        <v>19695</v>
      </c>
      <c r="J2769" s="337" t="s">
        <v>16</v>
      </c>
      <c r="K2769" s="337" t="s">
        <v>19695</v>
      </c>
      <c r="L2769" s="337" t="s">
        <v>19695</v>
      </c>
      <c r="M2769" s="337" t="s">
        <v>19695</v>
      </c>
      <c r="N2769" s="337" t="s">
        <v>19695</v>
      </c>
      <c r="O2769" s="337" t="s">
        <v>19695</v>
      </c>
      <c r="P2769" s="337" t="s">
        <v>19695</v>
      </c>
      <c r="Q2769" s="337" t="s">
        <v>19695</v>
      </c>
      <c r="R2769" s="337" t="s">
        <v>105</v>
      </c>
      <c r="S2769" s="337" t="s">
        <v>2164</v>
      </c>
      <c r="T2769" s="337" t="s">
        <v>2164</v>
      </c>
      <c r="U2769" s="337" t="s">
        <v>10714</v>
      </c>
      <c r="V2769" s="337">
        <v>8</v>
      </c>
      <c r="W2769" s="337" t="s">
        <v>19695</v>
      </c>
      <c r="X2769" s="337" t="s">
        <v>19695</v>
      </c>
      <c r="Y2769" s="337" t="s">
        <v>19695</v>
      </c>
      <c r="Z2769" s="337" t="s">
        <v>1753</v>
      </c>
      <c r="AA2769" s="337" t="s">
        <v>735</v>
      </c>
      <c r="AB2769" s="337" t="s">
        <v>718</v>
      </c>
      <c r="AC2769" s="337" t="s">
        <v>15534</v>
      </c>
    </row>
    <row r="2770" spans="1:29" ht="15.8" x14ac:dyDescent="0.25">
      <c r="A2770" s="337" t="s">
        <v>1723</v>
      </c>
      <c r="B2770" s="337" t="s">
        <v>7238</v>
      </c>
      <c r="C2770" s="337" t="s">
        <v>1821</v>
      </c>
      <c r="D2770" s="337" t="s">
        <v>449</v>
      </c>
      <c r="E2770" s="337" t="s">
        <v>7239</v>
      </c>
      <c r="F2770" s="338">
        <v>43424</v>
      </c>
      <c r="G2770" s="337" t="s">
        <v>7240</v>
      </c>
      <c r="H2770" s="338">
        <v>43474</v>
      </c>
      <c r="I2770" s="337" t="s">
        <v>19695</v>
      </c>
      <c r="J2770" s="337" t="s">
        <v>16</v>
      </c>
      <c r="K2770" s="337" t="s">
        <v>19695</v>
      </c>
      <c r="L2770" s="337" t="s">
        <v>19695</v>
      </c>
      <c r="M2770" s="337" t="s">
        <v>19695</v>
      </c>
      <c r="N2770" s="337" t="s">
        <v>19695</v>
      </c>
      <c r="O2770" s="337" t="s">
        <v>19695</v>
      </c>
      <c r="P2770" s="337" t="s">
        <v>19695</v>
      </c>
      <c r="Q2770" s="337" t="s">
        <v>19695</v>
      </c>
      <c r="R2770" s="337" t="s">
        <v>2955</v>
      </c>
      <c r="S2770" s="337" t="s">
        <v>4423</v>
      </c>
      <c r="T2770" s="337" t="s">
        <v>4424</v>
      </c>
      <c r="U2770" s="337" t="s">
        <v>7241</v>
      </c>
      <c r="V2770" s="337">
        <v>10</v>
      </c>
      <c r="W2770" s="337" t="s">
        <v>19695</v>
      </c>
      <c r="X2770" s="337" t="s">
        <v>19695</v>
      </c>
      <c r="Y2770" s="337" t="s">
        <v>19695</v>
      </c>
      <c r="Z2770" s="337" t="s">
        <v>1745</v>
      </c>
      <c r="AA2770" s="337" t="s">
        <v>853</v>
      </c>
      <c r="AB2770" s="337" t="s">
        <v>854</v>
      </c>
      <c r="AC2770" s="337" t="s">
        <v>15280</v>
      </c>
    </row>
    <row r="2771" spans="1:29" ht="15.8" x14ac:dyDescent="0.25">
      <c r="A2771" s="337" t="s">
        <v>1723</v>
      </c>
      <c r="B2771" s="337" t="s">
        <v>9066</v>
      </c>
      <c r="C2771" s="337" t="s">
        <v>1821</v>
      </c>
      <c r="D2771" s="337" t="s">
        <v>449</v>
      </c>
      <c r="E2771" s="337" t="s">
        <v>7240</v>
      </c>
      <c r="F2771" s="338">
        <v>43474</v>
      </c>
      <c r="G2771" s="337" t="s">
        <v>7240</v>
      </c>
      <c r="H2771" s="338">
        <v>43474</v>
      </c>
      <c r="I2771" s="337" t="s">
        <v>19695</v>
      </c>
      <c r="J2771" s="337" t="s">
        <v>16</v>
      </c>
      <c r="K2771" s="337" t="s">
        <v>19695</v>
      </c>
      <c r="L2771" s="337" t="s">
        <v>19695</v>
      </c>
      <c r="M2771" s="337" t="s">
        <v>19695</v>
      </c>
      <c r="N2771" s="337" t="s">
        <v>19695</v>
      </c>
      <c r="O2771" s="337" t="s">
        <v>19695</v>
      </c>
      <c r="P2771" s="337" t="s">
        <v>19695</v>
      </c>
      <c r="Q2771" s="337" t="s">
        <v>19695</v>
      </c>
      <c r="R2771" s="337" t="s">
        <v>105</v>
      </c>
      <c r="S2771" s="337" t="s">
        <v>2164</v>
      </c>
      <c r="T2771" s="337" t="s">
        <v>6543</v>
      </c>
      <c r="U2771" s="337" t="s">
        <v>8732</v>
      </c>
      <c r="V2771" s="337">
        <v>4</v>
      </c>
      <c r="W2771" s="337" t="s">
        <v>19695</v>
      </c>
      <c r="X2771" s="337" t="s">
        <v>19695</v>
      </c>
      <c r="Y2771" s="337" t="s">
        <v>19695</v>
      </c>
      <c r="Z2771" s="337" t="s">
        <v>1745</v>
      </c>
      <c r="AA2771" s="337" t="s">
        <v>761</v>
      </c>
      <c r="AB2771" s="337" t="s">
        <v>762</v>
      </c>
      <c r="AC2771" s="337" t="s">
        <v>15284</v>
      </c>
    </row>
    <row r="2772" spans="1:29" ht="15.8" x14ac:dyDescent="0.25">
      <c r="A2772" s="337" t="s">
        <v>1723</v>
      </c>
      <c r="B2772" s="337" t="s">
        <v>9008</v>
      </c>
      <c r="C2772" s="337" t="s">
        <v>1821</v>
      </c>
      <c r="D2772" s="337" t="s">
        <v>449</v>
      </c>
      <c r="E2772" s="337" t="s">
        <v>7239</v>
      </c>
      <c r="F2772" s="338">
        <v>43424</v>
      </c>
      <c r="G2772" s="337" t="s">
        <v>7240</v>
      </c>
      <c r="H2772" s="338">
        <v>43474</v>
      </c>
      <c r="I2772" s="337" t="s">
        <v>19695</v>
      </c>
      <c r="J2772" s="337" t="s">
        <v>36</v>
      </c>
      <c r="K2772" s="337" t="s">
        <v>19695</v>
      </c>
      <c r="L2772" s="337" t="s">
        <v>19695</v>
      </c>
      <c r="M2772" s="337" t="s">
        <v>19695</v>
      </c>
      <c r="N2772" s="337" t="s">
        <v>19695</v>
      </c>
      <c r="O2772" s="337" t="s">
        <v>19695</v>
      </c>
      <c r="P2772" s="337" t="s">
        <v>19695</v>
      </c>
      <c r="Q2772" s="337" t="s">
        <v>19695</v>
      </c>
      <c r="R2772" s="337" t="s">
        <v>98</v>
      </c>
      <c r="S2772" s="337" t="s">
        <v>1166</v>
      </c>
      <c r="T2772" s="337" t="s">
        <v>419</v>
      </c>
      <c r="U2772" s="337" t="s">
        <v>6299</v>
      </c>
      <c r="V2772" s="337">
        <v>8</v>
      </c>
      <c r="W2772" s="337" t="s">
        <v>19695</v>
      </c>
      <c r="X2772" s="337" t="s">
        <v>19695</v>
      </c>
      <c r="Y2772" s="337" t="s">
        <v>19695</v>
      </c>
      <c r="Z2772" s="337" t="s">
        <v>1753</v>
      </c>
      <c r="AA2772" s="337" t="s">
        <v>717</v>
      </c>
      <c r="AB2772" s="337" t="s">
        <v>718</v>
      </c>
      <c r="AC2772" s="337" t="s">
        <v>15495</v>
      </c>
    </row>
    <row r="2773" spans="1:29" ht="15.8" x14ac:dyDescent="0.25">
      <c r="A2773" s="337" t="s">
        <v>1723</v>
      </c>
      <c r="B2773" s="337" t="s">
        <v>1362</v>
      </c>
      <c r="C2773" s="337" t="s">
        <v>1821</v>
      </c>
      <c r="D2773" s="337" t="s">
        <v>449</v>
      </c>
      <c r="E2773" s="337" t="s">
        <v>8884</v>
      </c>
      <c r="F2773" s="338">
        <v>43423</v>
      </c>
      <c r="G2773" s="337" t="s">
        <v>1363</v>
      </c>
      <c r="H2773" s="338">
        <v>43473</v>
      </c>
      <c r="I2773" s="337" t="s">
        <v>19695</v>
      </c>
      <c r="J2773" s="337" t="s">
        <v>36</v>
      </c>
      <c r="K2773" s="337" t="s">
        <v>19695</v>
      </c>
      <c r="L2773" s="337" t="s">
        <v>19695</v>
      </c>
      <c r="M2773" s="337" t="s">
        <v>19695</v>
      </c>
      <c r="N2773" s="337" t="s">
        <v>19695</v>
      </c>
      <c r="O2773" s="337" t="s">
        <v>19695</v>
      </c>
      <c r="P2773" s="337" t="s">
        <v>19695</v>
      </c>
      <c r="Q2773" s="337" t="s">
        <v>19695</v>
      </c>
      <c r="R2773" s="337" t="s">
        <v>52</v>
      </c>
      <c r="S2773" s="337" t="s">
        <v>142</v>
      </c>
      <c r="T2773" s="337" t="s">
        <v>86</v>
      </c>
      <c r="U2773" s="337" t="s">
        <v>86</v>
      </c>
      <c r="V2773" s="337">
        <v>8</v>
      </c>
      <c r="W2773" s="337" t="s">
        <v>19695</v>
      </c>
      <c r="X2773" s="337" t="s">
        <v>19695</v>
      </c>
      <c r="Y2773" s="337" t="s">
        <v>19695</v>
      </c>
      <c r="Z2773" s="337" t="s">
        <v>1753</v>
      </c>
      <c r="AA2773" s="337" t="s">
        <v>717</v>
      </c>
      <c r="AB2773" s="337" t="s">
        <v>718</v>
      </c>
      <c r="AC2773" s="337" t="s">
        <v>13930</v>
      </c>
    </row>
    <row r="2774" spans="1:29" ht="15.8" x14ac:dyDescent="0.25">
      <c r="A2774" s="337" t="s">
        <v>1723</v>
      </c>
      <c r="B2774" s="337" t="s">
        <v>8848</v>
      </c>
      <c r="C2774" s="337" t="s">
        <v>1821</v>
      </c>
      <c r="D2774" s="337" t="s">
        <v>449</v>
      </c>
      <c r="E2774" s="337" t="s">
        <v>5861</v>
      </c>
      <c r="F2774" s="338">
        <v>43439</v>
      </c>
      <c r="G2774" s="337" t="s">
        <v>1363</v>
      </c>
      <c r="H2774" s="338">
        <v>43473</v>
      </c>
      <c r="I2774" s="337" t="s">
        <v>19695</v>
      </c>
      <c r="J2774" s="337" t="s">
        <v>36</v>
      </c>
      <c r="K2774" s="337" t="s">
        <v>19695</v>
      </c>
      <c r="L2774" s="337" t="s">
        <v>19695</v>
      </c>
      <c r="M2774" s="337" t="s">
        <v>19695</v>
      </c>
      <c r="N2774" s="337" t="s">
        <v>19695</v>
      </c>
      <c r="O2774" s="337" t="s">
        <v>19695</v>
      </c>
      <c r="P2774" s="337" t="s">
        <v>19695</v>
      </c>
      <c r="Q2774" s="337" t="s">
        <v>19695</v>
      </c>
      <c r="R2774" s="337" t="s">
        <v>52</v>
      </c>
      <c r="S2774" s="337" t="s">
        <v>93</v>
      </c>
      <c r="T2774" s="337" t="s">
        <v>2189</v>
      </c>
      <c r="U2774" s="337" t="s">
        <v>8849</v>
      </c>
      <c r="V2774" s="337">
        <v>12</v>
      </c>
      <c r="W2774" s="337" t="s">
        <v>19695</v>
      </c>
      <c r="X2774" s="337" t="s">
        <v>19695</v>
      </c>
      <c r="Y2774" s="337" t="s">
        <v>19695</v>
      </c>
      <c r="Z2774" s="337" t="s">
        <v>1753</v>
      </c>
      <c r="AA2774" s="337" t="s">
        <v>735</v>
      </c>
      <c r="AB2774" s="337" t="s">
        <v>718</v>
      </c>
      <c r="AC2774" s="337" t="s">
        <v>13930</v>
      </c>
    </row>
    <row r="2775" spans="1:29" ht="15.8" x14ac:dyDescent="0.25">
      <c r="A2775" s="337" t="s">
        <v>1723</v>
      </c>
      <c r="B2775" s="337" t="s">
        <v>10101</v>
      </c>
      <c r="C2775" s="337" t="s">
        <v>1821</v>
      </c>
      <c r="D2775" s="337" t="s">
        <v>449</v>
      </c>
      <c r="E2775" s="337" t="s">
        <v>6782</v>
      </c>
      <c r="F2775" s="338">
        <v>43440</v>
      </c>
      <c r="G2775" s="337" t="s">
        <v>10102</v>
      </c>
      <c r="H2775" s="338">
        <v>43472</v>
      </c>
      <c r="I2775" s="337" t="s">
        <v>19695</v>
      </c>
      <c r="J2775" s="337" t="s">
        <v>36</v>
      </c>
      <c r="K2775" s="337" t="s">
        <v>19695</v>
      </c>
      <c r="L2775" s="337" t="s">
        <v>19695</v>
      </c>
      <c r="M2775" s="337" t="s">
        <v>19695</v>
      </c>
      <c r="N2775" s="337" t="s">
        <v>19695</v>
      </c>
      <c r="O2775" s="337" t="s">
        <v>19695</v>
      </c>
      <c r="P2775" s="337" t="s">
        <v>19695</v>
      </c>
      <c r="Q2775" s="337" t="s">
        <v>19695</v>
      </c>
      <c r="R2775" s="337" t="s">
        <v>56</v>
      </c>
      <c r="S2775" s="337" t="s">
        <v>2556</v>
      </c>
      <c r="T2775" s="337" t="s">
        <v>1516</v>
      </c>
      <c r="U2775" s="337" t="s">
        <v>1593</v>
      </c>
      <c r="V2775" s="337">
        <v>8</v>
      </c>
      <c r="W2775" s="337" t="s">
        <v>19695</v>
      </c>
      <c r="X2775" s="337" t="s">
        <v>19695</v>
      </c>
      <c r="Y2775" s="337" t="s">
        <v>19695</v>
      </c>
      <c r="Z2775" s="337" t="s">
        <v>1753</v>
      </c>
      <c r="AA2775" s="337" t="s">
        <v>717</v>
      </c>
      <c r="AB2775" s="337" t="s">
        <v>718</v>
      </c>
      <c r="AC2775" s="337" t="s">
        <v>15501</v>
      </c>
    </row>
    <row r="2776" spans="1:29" ht="15.8" x14ac:dyDescent="0.25">
      <c r="A2776" s="337" t="s">
        <v>1723</v>
      </c>
      <c r="B2776" s="337" t="s">
        <v>10304</v>
      </c>
      <c r="C2776" s="337" t="s">
        <v>1821</v>
      </c>
      <c r="D2776" s="337" t="s">
        <v>449</v>
      </c>
      <c r="E2776" s="337" t="s">
        <v>7470</v>
      </c>
      <c r="F2776" s="338">
        <v>43444</v>
      </c>
      <c r="G2776" s="337" t="s">
        <v>8420</v>
      </c>
      <c r="H2776" s="338">
        <v>43471</v>
      </c>
      <c r="I2776" s="337" t="s">
        <v>19695</v>
      </c>
      <c r="J2776" s="337" t="s">
        <v>16</v>
      </c>
      <c r="K2776" s="337" t="s">
        <v>19695</v>
      </c>
      <c r="L2776" s="337" t="s">
        <v>19695</v>
      </c>
      <c r="M2776" s="337" t="s">
        <v>19695</v>
      </c>
      <c r="N2776" s="337" t="s">
        <v>19695</v>
      </c>
      <c r="O2776" s="337" t="s">
        <v>19695</v>
      </c>
      <c r="P2776" s="337" t="s">
        <v>19695</v>
      </c>
      <c r="Q2776" s="337" t="s">
        <v>19695</v>
      </c>
      <c r="R2776" s="337" t="s">
        <v>70</v>
      </c>
      <c r="S2776" s="337" t="s">
        <v>141</v>
      </c>
      <c r="T2776" s="337" t="s">
        <v>1142</v>
      </c>
      <c r="U2776" s="337" t="s">
        <v>10303</v>
      </c>
      <c r="V2776" s="337">
        <v>10</v>
      </c>
      <c r="W2776" s="337" t="s">
        <v>19695</v>
      </c>
      <c r="X2776" s="337" t="s">
        <v>19695</v>
      </c>
      <c r="Y2776" s="337" t="s">
        <v>19695</v>
      </c>
      <c r="Z2776" s="337" t="s">
        <v>1728</v>
      </c>
      <c r="AA2776" s="337" t="s">
        <v>735</v>
      </c>
      <c r="AB2776" s="337" t="s">
        <v>718</v>
      </c>
      <c r="AC2776" s="337" t="s">
        <v>13948</v>
      </c>
    </row>
    <row r="2777" spans="1:29" ht="15.8" x14ac:dyDescent="0.25">
      <c r="A2777" s="337" t="s">
        <v>1723</v>
      </c>
      <c r="B2777" s="337" t="s">
        <v>10099</v>
      </c>
      <c r="C2777" s="337" t="s">
        <v>1821</v>
      </c>
      <c r="D2777" s="337" t="s">
        <v>449</v>
      </c>
      <c r="E2777" s="337" t="s">
        <v>1404</v>
      </c>
      <c r="F2777" s="338">
        <v>43454</v>
      </c>
      <c r="G2777" s="337" t="s">
        <v>8420</v>
      </c>
      <c r="H2777" s="338">
        <v>43471</v>
      </c>
      <c r="I2777" s="337" t="s">
        <v>19695</v>
      </c>
      <c r="J2777" s="337" t="s">
        <v>16</v>
      </c>
      <c r="K2777" s="337" t="s">
        <v>19695</v>
      </c>
      <c r="L2777" s="337" t="s">
        <v>19695</v>
      </c>
      <c r="M2777" s="337" t="s">
        <v>19695</v>
      </c>
      <c r="N2777" s="337" t="s">
        <v>19695</v>
      </c>
      <c r="O2777" s="337" t="s">
        <v>19695</v>
      </c>
      <c r="P2777" s="337" t="s">
        <v>19695</v>
      </c>
      <c r="Q2777" s="337" t="s">
        <v>19695</v>
      </c>
      <c r="R2777" s="337" t="s">
        <v>130</v>
      </c>
      <c r="S2777" s="337" t="s">
        <v>928</v>
      </c>
      <c r="T2777" s="337" t="s">
        <v>934</v>
      </c>
      <c r="U2777" s="337" t="s">
        <v>10100</v>
      </c>
      <c r="V2777" s="337">
        <v>8</v>
      </c>
      <c r="W2777" s="337" t="s">
        <v>19695</v>
      </c>
      <c r="X2777" s="337" t="s">
        <v>19695</v>
      </c>
      <c r="Y2777" s="337" t="s">
        <v>19695</v>
      </c>
      <c r="Z2777" s="337" t="s">
        <v>1753</v>
      </c>
      <c r="AA2777" s="337" t="s">
        <v>717</v>
      </c>
      <c r="AB2777" s="337" t="s">
        <v>718</v>
      </c>
      <c r="AC2777" s="337" t="s">
        <v>15501</v>
      </c>
    </row>
    <row r="2778" spans="1:29" ht="15.8" x14ac:dyDescent="0.25">
      <c r="A2778" s="337" t="s">
        <v>1723</v>
      </c>
      <c r="B2778" s="337" t="s">
        <v>8847</v>
      </c>
      <c r="C2778" s="337" t="s">
        <v>1821</v>
      </c>
      <c r="D2778" s="337" t="s">
        <v>449</v>
      </c>
      <c r="E2778" s="337" t="s">
        <v>7138</v>
      </c>
      <c r="F2778" s="338">
        <v>43435</v>
      </c>
      <c r="G2778" s="337" t="s">
        <v>7252</v>
      </c>
      <c r="H2778" s="338">
        <v>43470</v>
      </c>
      <c r="I2778" s="337" t="s">
        <v>19695</v>
      </c>
      <c r="J2778" s="337" t="s">
        <v>36</v>
      </c>
      <c r="K2778" s="337" t="s">
        <v>19695</v>
      </c>
      <c r="L2778" s="337" t="s">
        <v>19695</v>
      </c>
      <c r="M2778" s="337" t="s">
        <v>19695</v>
      </c>
      <c r="N2778" s="337" t="s">
        <v>19695</v>
      </c>
      <c r="O2778" s="337" t="s">
        <v>19695</v>
      </c>
      <c r="P2778" s="337" t="s">
        <v>19695</v>
      </c>
      <c r="Q2778" s="337" t="s">
        <v>19695</v>
      </c>
      <c r="R2778" s="337" t="s">
        <v>52</v>
      </c>
      <c r="S2778" s="337" t="s">
        <v>53</v>
      </c>
      <c r="T2778" s="337" t="s">
        <v>1609</v>
      </c>
      <c r="U2778" s="337" t="s">
        <v>6730</v>
      </c>
      <c r="V2778" s="337">
        <v>12</v>
      </c>
      <c r="W2778" s="337" t="s">
        <v>19695</v>
      </c>
      <c r="X2778" s="337" t="s">
        <v>19695</v>
      </c>
      <c r="Y2778" s="337" t="s">
        <v>19695</v>
      </c>
      <c r="Z2778" s="337" t="s">
        <v>1753</v>
      </c>
      <c r="AA2778" s="337" t="s">
        <v>766</v>
      </c>
      <c r="AB2778" s="337" t="s">
        <v>718</v>
      </c>
      <c r="AC2778" s="337" t="s">
        <v>13929</v>
      </c>
    </row>
    <row r="2779" spans="1:29" ht="15.8" x14ac:dyDescent="0.25">
      <c r="A2779" s="337" t="s">
        <v>1723</v>
      </c>
      <c r="B2779" s="337" t="s">
        <v>1304</v>
      </c>
      <c r="C2779" s="337" t="s">
        <v>1821</v>
      </c>
      <c r="D2779" s="337" t="s">
        <v>449</v>
      </c>
      <c r="E2779" s="337" t="s">
        <v>7611</v>
      </c>
      <c r="F2779" s="338">
        <v>43463</v>
      </c>
      <c r="G2779" s="337" t="s">
        <v>1305</v>
      </c>
      <c r="H2779" s="338">
        <v>43469</v>
      </c>
      <c r="I2779" s="337" t="s">
        <v>19695</v>
      </c>
      <c r="J2779" s="337" t="s">
        <v>16</v>
      </c>
      <c r="K2779" s="337" t="s">
        <v>19695</v>
      </c>
      <c r="L2779" s="337" t="s">
        <v>19695</v>
      </c>
      <c r="M2779" s="337" t="s">
        <v>19695</v>
      </c>
      <c r="N2779" s="337" t="s">
        <v>19695</v>
      </c>
      <c r="O2779" s="337" t="s">
        <v>19695</v>
      </c>
      <c r="P2779" s="337" t="s">
        <v>19695</v>
      </c>
      <c r="Q2779" s="337" t="s">
        <v>19695</v>
      </c>
      <c r="R2779" s="337" t="s">
        <v>15</v>
      </c>
      <c r="S2779" s="337" t="s">
        <v>1086</v>
      </c>
      <c r="T2779" s="337" t="s">
        <v>1306</v>
      </c>
      <c r="U2779" s="337" t="s">
        <v>1307</v>
      </c>
      <c r="V2779" s="337">
        <v>10</v>
      </c>
      <c r="W2779" s="337" t="s">
        <v>19695</v>
      </c>
      <c r="X2779" s="337" t="s">
        <v>19695</v>
      </c>
      <c r="Y2779" s="337" t="s">
        <v>19695</v>
      </c>
      <c r="Z2779" s="337" t="s">
        <v>1728</v>
      </c>
      <c r="AA2779" s="337" t="s">
        <v>717</v>
      </c>
      <c r="AB2779" s="337" t="s">
        <v>718</v>
      </c>
      <c r="AC2779" s="337" t="s">
        <v>13953</v>
      </c>
    </row>
    <row r="2780" spans="1:29" ht="15.8" x14ac:dyDescent="0.25">
      <c r="A2780" s="337" t="s">
        <v>1723</v>
      </c>
      <c r="B2780" s="337" t="s">
        <v>11326</v>
      </c>
      <c r="C2780" s="337" t="s">
        <v>1821</v>
      </c>
      <c r="D2780" s="337" t="s">
        <v>449</v>
      </c>
      <c r="E2780" s="337" t="s">
        <v>6782</v>
      </c>
      <c r="F2780" s="338">
        <v>43440</v>
      </c>
      <c r="G2780" s="337" t="s">
        <v>1305</v>
      </c>
      <c r="H2780" s="338">
        <v>43469</v>
      </c>
      <c r="I2780" s="337" t="s">
        <v>19695</v>
      </c>
      <c r="J2780" s="337" t="s">
        <v>36</v>
      </c>
      <c r="K2780" s="337" t="s">
        <v>19695</v>
      </c>
      <c r="L2780" s="337" t="s">
        <v>19695</v>
      </c>
      <c r="M2780" s="337" t="s">
        <v>19695</v>
      </c>
      <c r="N2780" s="337" t="s">
        <v>19695</v>
      </c>
      <c r="O2780" s="337" t="s">
        <v>19695</v>
      </c>
      <c r="P2780" s="337" t="s">
        <v>19695</v>
      </c>
      <c r="Q2780" s="337" t="s">
        <v>19695</v>
      </c>
      <c r="R2780" s="337" t="s">
        <v>52</v>
      </c>
      <c r="S2780" s="337" t="s">
        <v>53</v>
      </c>
      <c r="T2780" s="337" t="s">
        <v>1661</v>
      </c>
      <c r="U2780" s="337" t="s">
        <v>11327</v>
      </c>
      <c r="V2780" s="337">
        <v>10</v>
      </c>
      <c r="W2780" s="337" t="s">
        <v>19695</v>
      </c>
      <c r="X2780" s="337" t="s">
        <v>19695</v>
      </c>
      <c r="Y2780" s="337" t="s">
        <v>19695</v>
      </c>
      <c r="Z2780" s="337" t="s">
        <v>1728</v>
      </c>
      <c r="AA2780" s="337" t="s">
        <v>735</v>
      </c>
      <c r="AB2780" s="337" t="s">
        <v>718</v>
      </c>
      <c r="AC2780" s="337" t="s">
        <v>13978</v>
      </c>
    </row>
    <row r="2781" spans="1:29" ht="15.8" x14ac:dyDescent="0.25">
      <c r="A2781" s="337" t="s">
        <v>1723</v>
      </c>
      <c r="B2781" s="337" t="s">
        <v>8006</v>
      </c>
      <c r="C2781" s="337" t="s">
        <v>1821</v>
      </c>
      <c r="D2781" s="337" t="s">
        <v>449</v>
      </c>
      <c r="E2781" s="337" t="s">
        <v>4695</v>
      </c>
      <c r="F2781" s="338">
        <v>43419</v>
      </c>
      <c r="G2781" s="337" t="s">
        <v>1305</v>
      </c>
      <c r="H2781" s="338">
        <v>43469</v>
      </c>
      <c r="I2781" s="337" t="s">
        <v>19695</v>
      </c>
      <c r="J2781" s="337" t="s">
        <v>36</v>
      </c>
      <c r="K2781" s="337" t="s">
        <v>19695</v>
      </c>
      <c r="L2781" s="337" t="s">
        <v>19695</v>
      </c>
      <c r="M2781" s="337" t="s">
        <v>19695</v>
      </c>
      <c r="N2781" s="337" t="s">
        <v>19695</v>
      </c>
      <c r="O2781" s="337" t="s">
        <v>19695</v>
      </c>
      <c r="P2781" s="337" t="s">
        <v>19695</v>
      </c>
      <c r="Q2781" s="337" t="s">
        <v>19695</v>
      </c>
      <c r="R2781" s="337" t="s">
        <v>134</v>
      </c>
      <c r="S2781" s="337" t="s">
        <v>451</v>
      </c>
      <c r="T2781" s="337" t="s">
        <v>800</v>
      </c>
      <c r="U2781" s="337" t="s">
        <v>8007</v>
      </c>
      <c r="V2781" s="337">
        <v>4</v>
      </c>
      <c r="W2781" s="337" t="s">
        <v>19695</v>
      </c>
      <c r="X2781" s="337" t="s">
        <v>19695</v>
      </c>
      <c r="Y2781" s="337" t="s">
        <v>19695</v>
      </c>
      <c r="Z2781" s="337" t="s">
        <v>1745</v>
      </c>
      <c r="AA2781" s="337" t="s">
        <v>761</v>
      </c>
      <c r="AB2781" s="337" t="s">
        <v>762</v>
      </c>
      <c r="AC2781" s="337" t="s">
        <v>15284</v>
      </c>
    </row>
    <row r="2782" spans="1:29" ht="15.8" x14ac:dyDescent="0.25">
      <c r="A2782" s="337" t="s">
        <v>1723</v>
      </c>
      <c r="B2782" s="337" t="s">
        <v>10574</v>
      </c>
      <c r="C2782" s="337" t="s">
        <v>1821</v>
      </c>
      <c r="D2782" s="337" t="s">
        <v>449</v>
      </c>
      <c r="E2782" s="337" t="s">
        <v>1358</v>
      </c>
      <c r="F2782" s="338">
        <v>43458</v>
      </c>
      <c r="G2782" s="337" t="s">
        <v>7244</v>
      </c>
      <c r="H2782" s="338">
        <v>43468</v>
      </c>
      <c r="I2782" s="337" t="s">
        <v>19695</v>
      </c>
      <c r="J2782" s="337" t="s">
        <v>16</v>
      </c>
      <c r="K2782" s="337" t="s">
        <v>19695</v>
      </c>
      <c r="L2782" s="337" t="s">
        <v>19695</v>
      </c>
      <c r="M2782" s="337" t="s">
        <v>19695</v>
      </c>
      <c r="N2782" s="337" t="s">
        <v>19695</v>
      </c>
      <c r="O2782" s="337" t="s">
        <v>19695</v>
      </c>
      <c r="P2782" s="337" t="s">
        <v>19695</v>
      </c>
      <c r="Q2782" s="337" t="s">
        <v>19695</v>
      </c>
      <c r="R2782" s="337" t="s">
        <v>45</v>
      </c>
      <c r="S2782" s="337" t="s">
        <v>80</v>
      </c>
      <c r="T2782" s="337" t="s">
        <v>10575</v>
      </c>
      <c r="U2782" s="337" t="s">
        <v>10576</v>
      </c>
      <c r="V2782" s="337">
        <v>10</v>
      </c>
      <c r="W2782" s="337" t="s">
        <v>19695</v>
      </c>
      <c r="X2782" s="337" t="s">
        <v>19695</v>
      </c>
      <c r="Y2782" s="337" t="s">
        <v>19695</v>
      </c>
      <c r="Z2782" s="337" t="s">
        <v>1728</v>
      </c>
      <c r="AA2782" s="337" t="s">
        <v>735</v>
      </c>
      <c r="AB2782" s="337" t="s">
        <v>718</v>
      </c>
      <c r="AC2782" s="337" t="s">
        <v>13826</v>
      </c>
    </row>
    <row r="2783" spans="1:29" ht="15.8" x14ac:dyDescent="0.25">
      <c r="A2783" s="337" t="s">
        <v>1723</v>
      </c>
      <c r="B2783" s="337" t="s">
        <v>7997</v>
      </c>
      <c r="C2783" s="337" t="s">
        <v>1725</v>
      </c>
      <c r="D2783" s="337" t="s">
        <v>1730</v>
      </c>
      <c r="E2783" s="337" t="s">
        <v>7244</v>
      </c>
      <c r="F2783" s="338">
        <v>43468</v>
      </c>
      <c r="G2783" s="337" t="s">
        <v>7244</v>
      </c>
      <c r="H2783" s="338">
        <v>43468</v>
      </c>
      <c r="I2783" s="337" t="s">
        <v>19695</v>
      </c>
      <c r="J2783" s="337" t="s">
        <v>36</v>
      </c>
      <c r="K2783" s="337" t="s">
        <v>19695</v>
      </c>
      <c r="L2783" s="337" t="s">
        <v>19695</v>
      </c>
      <c r="M2783" s="337" t="s">
        <v>19695</v>
      </c>
      <c r="N2783" s="337" t="s">
        <v>19695</v>
      </c>
      <c r="O2783" s="337" t="s">
        <v>19695</v>
      </c>
      <c r="P2783" s="337" t="s">
        <v>19695</v>
      </c>
      <c r="Q2783" s="337" t="s">
        <v>19695</v>
      </c>
      <c r="R2783" s="337" t="s">
        <v>71</v>
      </c>
      <c r="S2783" s="337" t="s">
        <v>3819</v>
      </c>
      <c r="T2783" s="337" t="s">
        <v>3819</v>
      </c>
      <c r="U2783" s="337" t="s">
        <v>7998</v>
      </c>
      <c r="V2783" s="337">
        <v>10</v>
      </c>
      <c r="W2783" s="337" t="s">
        <v>19695</v>
      </c>
      <c r="X2783" s="337" t="s">
        <v>19695</v>
      </c>
      <c r="Y2783" s="337" t="s">
        <v>19695</v>
      </c>
      <c r="Z2783" s="337" t="s">
        <v>1728</v>
      </c>
      <c r="AA2783" s="337" t="s">
        <v>735</v>
      </c>
      <c r="AB2783" s="337" t="s">
        <v>718</v>
      </c>
      <c r="AC2783" s="337" t="s">
        <v>13928</v>
      </c>
    </row>
    <row r="2784" spans="1:29" ht="15.8" x14ac:dyDescent="0.25">
      <c r="A2784" s="337" t="s">
        <v>1723</v>
      </c>
      <c r="B2784" s="337" t="s">
        <v>7994</v>
      </c>
      <c r="C2784" s="337" t="s">
        <v>1725</v>
      </c>
      <c r="D2784" s="337" t="s">
        <v>1730</v>
      </c>
      <c r="E2784" s="337" t="s">
        <v>7589</v>
      </c>
      <c r="F2784" s="338">
        <v>43418</v>
      </c>
      <c r="G2784" s="337" t="s">
        <v>7244</v>
      </c>
      <c r="H2784" s="338">
        <v>43468</v>
      </c>
      <c r="I2784" s="337" t="s">
        <v>19695</v>
      </c>
      <c r="J2784" s="337" t="s">
        <v>16</v>
      </c>
      <c r="K2784" s="337" t="s">
        <v>19695</v>
      </c>
      <c r="L2784" s="337" t="s">
        <v>19695</v>
      </c>
      <c r="M2784" s="337" t="s">
        <v>19695</v>
      </c>
      <c r="N2784" s="337" t="s">
        <v>19695</v>
      </c>
      <c r="O2784" s="337" t="s">
        <v>19695</v>
      </c>
      <c r="P2784" s="337" t="s">
        <v>19695</v>
      </c>
      <c r="Q2784" s="337" t="s">
        <v>19695</v>
      </c>
      <c r="R2784" s="337" t="s">
        <v>71</v>
      </c>
      <c r="S2784" s="337" t="s">
        <v>7995</v>
      </c>
      <c r="T2784" s="337" t="s">
        <v>7995</v>
      </c>
      <c r="U2784" s="337" t="s">
        <v>7996</v>
      </c>
      <c r="V2784" s="337">
        <v>10</v>
      </c>
      <c r="W2784" s="337" t="s">
        <v>19695</v>
      </c>
      <c r="X2784" s="337" t="s">
        <v>19695</v>
      </c>
      <c r="Y2784" s="337" t="s">
        <v>19695</v>
      </c>
      <c r="Z2784" s="337" t="s">
        <v>1728</v>
      </c>
      <c r="AA2784" s="337" t="s">
        <v>735</v>
      </c>
      <c r="AB2784" s="337" t="s">
        <v>718</v>
      </c>
      <c r="AC2784" s="337" t="s">
        <v>13928</v>
      </c>
    </row>
    <row r="2785" spans="1:29" ht="15.8" x14ac:dyDescent="0.25">
      <c r="A2785" s="337" t="s">
        <v>1723</v>
      </c>
      <c r="B2785" s="337" t="s">
        <v>7991</v>
      </c>
      <c r="C2785" s="337" t="s">
        <v>1725</v>
      </c>
      <c r="D2785" s="337" t="s">
        <v>1730</v>
      </c>
      <c r="E2785" s="337" t="s">
        <v>7589</v>
      </c>
      <c r="F2785" s="338">
        <v>43418</v>
      </c>
      <c r="G2785" s="337" t="s">
        <v>7244</v>
      </c>
      <c r="H2785" s="338">
        <v>43468</v>
      </c>
      <c r="I2785" s="337" t="s">
        <v>19695</v>
      </c>
      <c r="J2785" s="337" t="s">
        <v>36</v>
      </c>
      <c r="K2785" s="337" t="s">
        <v>19695</v>
      </c>
      <c r="L2785" s="337" t="s">
        <v>19695</v>
      </c>
      <c r="M2785" s="337" t="s">
        <v>19695</v>
      </c>
      <c r="N2785" s="337" t="s">
        <v>19695</v>
      </c>
      <c r="O2785" s="337" t="s">
        <v>19695</v>
      </c>
      <c r="P2785" s="337" t="s">
        <v>19695</v>
      </c>
      <c r="Q2785" s="337" t="s">
        <v>19695</v>
      </c>
      <c r="R2785" s="337" t="s">
        <v>71</v>
      </c>
      <c r="S2785" s="337" t="s">
        <v>2651</v>
      </c>
      <c r="T2785" s="337" t="s">
        <v>7992</v>
      </c>
      <c r="U2785" s="337" t="s">
        <v>7993</v>
      </c>
      <c r="V2785" s="337">
        <v>10</v>
      </c>
      <c r="W2785" s="337" t="s">
        <v>19695</v>
      </c>
      <c r="X2785" s="337" t="s">
        <v>19695</v>
      </c>
      <c r="Y2785" s="337" t="s">
        <v>19695</v>
      </c>
      <c r="Z2785" s="337" t="s">
        <v>1728</v>
      </c>
      <c r="AA2785" s="337" t="s">
        <v>735</v>
      </c>
      <c r="AB2785" s="337" t="s">
        <v>718</v>
      </c>
      <c r="AC2785" s="337" t="s">
        <v>13928</v>
      </c>
    </row>
    <row r="2786" spans="1:29" ht="15.8" x14ac:dyDescent="0.25">
      <c r="A2786" s="337" t="s">
        <v>1723</v>
      </c>
      <c r="B2786" s="337" t="s">
        <v>10305</v>
      </c>
      <c r="C2786" s="337" t="s">
        <v>1821</v>
      </c>
      <c r="D2786" s="337" t="s">
        <v>449</v>
      </c>
      <c r="E2786" s="337" t="s">
        <v>6479</v>
      </c>
      <c r="F2786" s="338">
        <v>43393</v>
      </c>
      <c r="G2786" s="337" t="s">
        <v>7244</v>
      </c>
      <c r="H2786" s="338">
        <v>43468</v>
      </c>
      <c r="I2786" s="337" t="s">
        <v>19695</v>
      </c>
      <c r="J2786" s="337" t="s">
        <v>36</v>
      </c>
      <c r="K2786" s="337" t="s">
        <v>19695</v>
      </c>
      <c r="L2786" s="337" t="s">
        <v>19695</v>
      </c>
      <c r="M2786" s="337" t="s">
        <v>19695</v>
      </c>
      <c r="N2786" s="337" t="s">
        <v>19695</v>
      </c>
      <c r="O2786" s="337" t="s">
        <v>19695</v>
      </c>
      <c r="P2786" s="337" t="s">
        <v>19695</v>
      </c>
      <c r="Q2786" s="337" t="s">
        <v>19695</v>
      </c>
      <c r="R2786" s="337" t="s">
        <v>1999</v>
      </c>
      <c r="S2786" s="337" t="s">
        <v>4709</v>
      </c>
      <c r="T2786" s="337" t="s">
        <v>10306</v>
      </c>
      <c r="U2786" s="337" t="s">
        <v>10307</v>
      </c>
      <c r="V2786" s="337">
        <v>6</v>
      </c>
      <c r="W2786" s="337" t="s">
        <v>19695</v>
      </c>
      <c r="X2786" s="337" t="s">
        <v>19695</v>
      </c>
      <c r="Y2786" s="337" t="s">
        <v>19695</v>
      </c>
      <c r="Z2786" s="337" t="s">
        <v>1728</v>
      </c>
      <c r="AA2786" s="337" t="s">
        <v>717</v>
      </c>
      <c r="AB2786" s="337" t="s">
        <v>718</v>
      </c>
      <c r="AC2786" s="337" t="s">
        <v>13956</v>
      </c>
    </row>
    <row r="2787" spans="1:29" ht="15.8" x14ac:dyDescent="0.25">
      <c r="A2787" s="337" t="s">
        <v>1723</v>
      </c>
      <c r="B2787" s="337" t="s">
        <v>7500</v>
      </c>
      <c r="C2787" s="337" t="s">
        <v>1821</v>
      </c>
      <c r="D2787" s="337" t="s">
        <v>449</v>
      </c>
      <c r="E2787" s="337" t="s">
        <v>4149</v>
      </c>
      <c r="F2787" s="338">
        <v>43314</v>
      </c>
      <c r="G2787" s="337" t="s">
        <v>7244</v>
      </c>
      <c r="H2787" s="338">
        <v>43468</v>
      </c>
      <c r="I2787" s="337" t="s">
        <v>19695</v>
      </c>
      <c r="J2787" s="337" t="s">
        <v>36</v>
      </c>
      <c r="K2787" s="337" t="s">
        <v>19695</v>
      </c>
      <c r="L2787" s="337" t="s">
        <v>19695</v>
      </c>
      <c r="M2787" s="337" t="s">
        <v>19695</v>
      </c>
      <c r="N2787" s="337" t="s">
        <v>19695</v>
      </c>
      <c r="O2787" s="337" t="s">
        <v>19695</v>
      </c>
      <c r="P2787" s="337" t="s">
        <v>19695</v>
      </c>
      <c r="Q2787" s="337" t="s">
        <v>19695</v>
      </c>
      <c r="R2787" s="337" t="s">
        <v>81</v>
      </c>
      <c r="S2787" s="337" t="s">
        <v>403</v>
      </c>
      <c r="T2787" s="337" t="s">
        <v>403</v>
      </c>
      <c r="U2787" s="337" t="s">
        <v>727</v>
      </c>
      <c r="V2787" s="337">
        <v>10</v>
      </c>
      <c r="W2787" s="337" t="s">
        <v>19695</v>
      </c>
      <c r="X2787" s="337" t="s">
        <v>19695</v>
      </c>
      <c r="Y2787" s="337" t="s">
        <v>19695</v>
      </c>
      <c r="Z2787" s="337" t="s">
        <v>1728</v>
      </c>
      <c r="AA2787" s="337" t="s">
        <v>717</v>
      </c>
      <c r="AB2787" s="337" t="s">
        <v>718</v>
      </c>
      <c r="AC2787" s="337" t="s">
        <v>14068</v>
      </c>
    </row>
    <row r="2788" spans="1:29" ht="15.8" x14ac:dyDescent="0.25">
      <c r="A2788" s="337" t="s">
        <v>1723</v>
      </c>
      <c r="B2788" s="337" t="s">
        <v>7242</v>
      </c>
      <c r="C2788" s="337" t="s">
        <v>1821</v>
      </c>
      <c r="D2788" s="337" t="s">
        <v>449</v>
      </c>
      <c r="E2788" s="337" t="s">
        <v>7243</v>
      </c>
      <c r="F2788" s="338">
        <v>43455</v>
      </c>
      <c r="G2788" s="337" t="s">
        <v>7244</v>
      </c>
      <c r="H2788" s="338">
        <v>43468</v>
      </c>
      <c r="I2788" s="337" t="s">
        <v>19695</v>
      </c>
      <c r="J2788" s="337" t="s">
        <v>36</v>
      </c>
      <c r="K2788" s="337" t="s">
        <v>19695</v>
      </c>
      <c r="L2788" s="337" t="s">
        <v>19695</v>
      </c>
      <c r="M2788" s="337" t="s">
        <v>19695</v>
      </c>
      <c r="N2788" s="337" t="s">
        <v>19695</v>
      </c>
      <c r="O2788" s="337" t="s">
        <v>19695</v>
      </c>
      <c r="P2788" s="337" t="s">
        <v>19695</v>
      </c>
      <c r="Q2788" s="337" t="s">
        <v>19695</v>
      </c>
      <c r="R2788" s="337" t="s">
        <v>52</v>
      </c>
      <c r="S2788" s="337" t="s">
        <v>69</v>
      </c>
      <c r="T2788" s="337" t="s">
        <v>69</v>
      </c>
      <c r="U2788" s="337" t="s">
        <v>6368</v>
      </c>
      <c r="V2788" s="337">
        <v>10</v>
      </c>
      <c r="W2788" s="337" t="s">
        <v>19695</v>
      </c>
      <c r="X2788" s="337" t="s">
        <v>19695</v>
      </c>
      <c r="Y2788" s="337" t="s">
        <v>19695</v>
      </c>
      <c r="Z2788" s="337" t="s">
        <v>1745</v>
      </c>
      <c r="AA2788" s="337" t="s">
        <v>853</v>
      </c>
      <c r="AB2788" s="337" t="s">
        <v>854</v>
      </c>
      <c r="AC2788" s="337" t="s">
        <v>15281</v>
      </c>
    </row>
    <row r="2789" spans="1:29" ht="15.8" x14ac:dyDescent="0.25">
      <c r="A2789" s="337" t="s">
        <v>1723</v>
      </c>
      <c r="B2789" s="337" t="s">
        <v>7254</v>
      </c>
      <c r="C2789" s="337" t="s">
        <v>1821</v>
      </c>
      <c r="D2789" s="337" t="s">
        <v>449</v>
      </c>
      <c r="E2789" s="337" t="s">
        <v>1278</v>
      </c>
      <c r="F2789" s="338">
        <v>43448</v>
      </c>
      <c r="G2789" s="337" t="s">
        <v>7244</v>
      </c>
      <c r="H2789" s="338">
        <v>43468</v>
      </c>
      <c r="I2789" s="337" t="s">
        <v>19695</v>
      </c>
      <c r="J2789" s="337" t="s">
        <v>36</v>
      </c>
      <c r="K2789" s="337" t="s">
        <v>19695</v>
      </c>
      <c r="L2789" s="337" t="s">
        <v>19695</v>
      </c>
      <c r="M2789" s="337" t="s">
        <v>19695</v>
      </c>
      <c r="N2789" s="337" t="s">
        <v>19695</v>
      </c>
      <c r="O2789" s="337" t="s">
        <v>19695</v>
      </c>
      <c r="P2789" s="337" t="s">
        <v>19695</v>
      </c>
      <c r="Q2789" s="337" t="s">
        <v>19695</v>
      </c>
      <c r="R2789" s="337" t="s">
        <v>52</v>
      </c>
      <c r="S2789" s="337" t="s">
        <v>69</v>
      </c>
      <c r="T2789" s="337" t="s">
        <v>119</v>
      </c>
      <c r="U2789" s="337" t="s">
        <v>409</v>
      </c>
      <c r="V2789" s="337">
        <v>10</v>
      </c>
      <c r="W2789" s="337" t="s">
        <v>19695</v>
      </c>
      <c r="X2789" s="337" t="s">
        <v>19695</v>
      </c>
      <c r="Y2789" s="337" t="s">
        <v>19695</v>
      </c>
      <c r="Z2789" s="337" t="s">
        <v>1745</v>
      </c>
      <c r="AA2789" s="337" t="s">
        <v>853</v>
      </c>
      <c r="AB2789" s="337" t="s">
        <v>854</v>
      </c>
      <c r="AC2789" s="337" t="s">
        <v>15282</v>
      </c>
    </row>
    <row r="2790" spans="1:29" ht="15.8" x14ac:dyDescent="0.25">
      <c r="A2790" s="337" t="s">
        <v>1723</v>
      </c>
      <c r="B2790" s="337" t="s">
        <v>8838</v>
      </c>
      <c r="C2790" s="337" t="s">
        <v>1788</v>
      </c>
      <c r="D2790" s="337" t="s">
        <v>1789</v>
      </c>
      <c r="E2790" s="337" t="s">
        <v>7138</v>
      </c>
      <c r="F2790" s="338">
        <v>43435</v>
      </c>
      <c r="G2790" s="337" t="s">
        <v>7244</v>
      </c>
      <c r="H2790" s="338">
        <v>43468</v>
      </c>
      <c r="I2790" s="337" t="s">
        <v>19695</v>
      </c>
      <c r="J2790" s="337" t="s">
        <v>36</v>
      </c>
      <c r="K2790" s="337" t="s">
        <v>19695</v>
      </c>
      <c r="L2790" s="337" t="s">
        <v>19695</v>
      </c>
      <c r="M2790" s="337" t="s">
        <v>19695</v>
      </c>
      <c r="N2790" s="337" t="s">
        <v>19695</v>
      </c>
      <c r="O2790" s="337" t="s">
        <v>19695</v>
      </c>
      <c r="P2790" s="337" t="s">
        <v>19695</v>
      </c>
      <c r="Q2790" s="337" t="s">
        <v>19695</v>
      </c>
      <c r="R2790" s="337" t="s">
        <v>52</v>
      </c>
      <c r="S2790" s="337" t="s">
        <v>142</v>
      </c>
      <c r="T2790" s="337" t="s">
        <v>8839</v>
      </c>
      <c r="U2790" s="337" t="s">
        <v>1495</v>
      </c>
      <c r="V2790" s="337">
        <v>12</v>
      </c>
      <c r="W2790" s="337" t="s">
        <v>19695</v>
      </c>
      <c r="X2790" s="337" t="s">
        <v>19695</v>
      </c>
      <c r="Y2790" s="337" t="s">
        <v>19695</v>
      </c>
      <c r="Z2790" s="337" t="s">
        <v>1753</v>
      </c>
      <c r="AA2790" s="337" t="s">
        <v>766</v>
      </c>
      <c r="AB2790" s="337" t="s">
        <v>718</v>
      </c>
      <c r="AC2790" s="337" t="s">
        <v>13929</v>
      </c>
    </row>
    <row r="2791" spans="1:29" ht="15.8" x14ac:dyDescent="0.25">
      <c r="A2791" s="337" t="s">
        <v>1723</v>
      </c>
      <c r="B2791" s="337" t="s">
        <v>884</v>
      </c>
      <c r="C2791" s="337" t="s">
        <v>1821</v>
      </c>
      <c r="D2791" s="337" t="s">
        <v>449</v>
      </c>
      <c r="E2791" s="337" t="s">
        <v>8246</v>
      </c>
      <c r="F2791" s="338">
        <v>43453</v>
      </c>
      <c r="G2791" s="337" t="s">
        <v>7244</v>
      </c>
      <c r="H2791" s="338">
        <v>43468</v>
      </c>
      <c r="I2791" s="337" t="s">
        <v>19695</v>
      </c>
      <c r="J2791" s="337" t="s">
        <v>16</v>
      </c>
      <c r="K2791" s="337" t="s">
        <v>19695</v>
      </c>
      <c r="L2791" s="337" t="s">
        <v>19695</v>
      </c>
      <c r="M2791" s="337" t="s">
        <v>19695</v>
      </c>
      <c r="N2791" s="337" t="s">
        <v>19695</v>
      </c>
      <c r="O2791" s="337" t="s">
        <v>19695</v>
      </c>
      <c r="P2791" s="337" t="s">
        <v>19695</v>
      </c>
      <c r="Q2791" s="337" t="s">
        <v>19695</v>
      </c>
      <c r="R2791" s="337" t="s">
        <v>52</v>
      </c>
      <c r="S2791" s="337" t="s">
        <v>839</v>
      </c>
      <c r="T2791" s="337" t="s">
        <v>370</v>
      </c>
      <c r="U2791" s="337" t="s">
        <v>885</v>
      </c>
      <c r="V2791" s="337">
        <v>10</v>
      </c>
      <c r="W2791" s="337" t="s">
        <v>19695</v>
      </c>
      <c r="X2791" s="337" t="s">
        <v>19695</v>
      </c>
      <c r="Y2791" s="337" t="s">
        <v>19695</v>
      </c>
      <c r="Z2791" s="337" t="s">
        <v>1753</v>
      </c>
      <c r="AA2791" s="337" t="s">
        <v>717</v>
      </c>
      <c r="AB2791" s="337" t="s">
        <v>718</v>
      </c>
      <c r="AC2791" s="337" t="s">
        <v>15286</v>
      </c>
    </row>
    <row r="2792" spans="1:29" ht="15.8" x14ac:dyDescent="0.25">
      <c r="A2792" s="337" t="s">
        <v>1723</v>
      </c>
      <c r="B2792" s="337" t="s">
        <v>8989</v>
      </c>
      <c r="C2792" s="337" t="s">
        <v>1821</v>
      </c>
      <c r="D2792" s="337" t="s">
        <v>449</v>
      </c>
      <c r="E2792" s="337" t="s">
        <v>5476</v>
      </c>
      <c r="F2792" s="338">
        <v>43417</v>
      </c>
      <c r="G2792" s="337" t="s">
        <v>7246</v>
      </c>
      <c r="H2792" s="338">
        <v>43467</v>
      </c>
      <c r="I2792" s="337" t="s">
        <v>19695</v>
      </c>
      <c r="J2792" s="337" t="s">
        <v>16</v>
      </c>
      <c r="K2792" s="337" t="s">
        <v>19695</v>
      </c>
      <c r="L2792" s="337" t="s">
        <v>19695</v>
      </c>
      <c r="M2792" s="337" t="s">
        <v>19695</v>
      </c>
      <c r="N2792" s="337" t="s">
        <v>19695</v>
      </c>
      <c r="O2792" s="337" t="s">
        <v>19695</v>
      </c>
      <c r="P2792" s="337" t="s">
        <v>19695</v>
      </c>
      <c r="Q2792" s="337" t="s">
        <v>19695</v>
      </c>
      <c r="R2792" s="337" t="s">
        <v>45</v>
      </c>
      <c r="S2792" s="337" t="s">
        <v>1541</v>
      </c>
      <c r="T2792" s="337" t="s">
        <v>2254</v>
      </c>
      <c r="U2792" s="337" t="s">
        <v>2254</v>
      </c>
      <c r="V2792" s="337">
        <v>10</v>
      </c>
      <c r="W2792" s="337" t="s">
        <v>19695</v>
      </c>
      <c r="X2792" s="337" t="s">
        <v>19695</v>
      </c>
      <c r="Y2792" s="337" t="s">
        <v>19695</v>
      </c>
      <c r="Z2792" s="337" t="s">
        <v>1728</v>
      </c>
      <c r="AA2792" s="337" t="s">
        <v>717</v>
      </c>
      <c r="AB2792" s="337" t="s">
        <v>718</v>
      </c>
      <c r="AC2792" s="337" t="s">
        <v>13930</v>
      </c>
    </row>
    <row r="2793" spans="1:29" ht="15.8" x14ac:dyDescent="0.25">
      <c r="A2793" s="337" t="s">
        <v>1723</v>
      </c>
      <c r="B2793" s="337" t="s">
        <v>8011</v>
      </c>
      <c r="C2793" s="337" t="s">
        <v>1821</v>
      </c>
      <c r="D2793" s="337" t="s">
        <v>449</v>
      </c>
      <c r="E2793" s="337" t="s">
        <v>7246</v>
      </c>
      <c r="F2793" s="338">
        <v>43467</v>
      </c>
      <c r="G2793" s="337" t="s">
        <v>7246</v>
      </c>
      <c r="H2793" s="338">
        <v>43467</v>
      </c>
      <c r="I2793" s="337" t="s">
        <v>19695</v>
      </c>
      <c r="J2793" s="337" t="s">
        <v>36</v>
      </c>
      <c r="K2793" s="337" t="s">
        <v>19695</v>
      </c>
      <c r="L2793" s="337" t="s">
        <v>19695</v>
      </c>
      <c r="M2793" s="337" t="s">
        <v>19695</v>
      </c>
      <c r="N2793" s="337" t="s">
        <v>19695</v>
      </c>
      <c r="O2793" s="337" t="s">
        <v>19695</v>
      </c>
      <c r="P2793" s="337" t="s">
        <v>19695</v>
      </c>
      <c r="Q2793" s="337" t="s">
        <v>19695</v>
      </c>
      <c r="R2793" s="337" t="s">
        <v>136</v>
      </c>
      <c r="S2793" s="337" t="s">
        <v>950</v>
      </c>
      <c r="T2793" s="337" t="s">
        <v>8012</v>
      </c>
      <c r="U2793" s="337" t="s">
        <v>952</v>
      </c>
      <c r="V2793" s="337">
        <v>6</v>
      </c>
      <c r="W2793" s="337" t="s">
        <v>19695</v>
      </c>
      <c r="X2793" s="337" t="s">
        <v>19695</v>
      </c>
      <c r="Y2793" s="337" t="s">
        <v>19695</v>
      </c>
      <c r="Z2793" s="337" t="s">
        <v>1745</v>
      </c>
      <c r="AA2793" s="337" t="s">
        <v>761</v>
      </c>
      <c r="AB2793" s="337" t="s">
        <v>762</v>
      </c>
      <c r="AC2793" s="337" t="s">
        <v>13826</v>
      </c>
    </row>
    <row r="2794" spans="1:29" ht="15.8" x14ac:dyDescent="0.25">
      <c r="A2794" s="337" t="s">
        <v>1723</v>
      </c>
      <c r="B2794" s="337" t="s">
        <v>8027</v>
      </c>
      <c r="C2794" s="337" t="s">
        <v>1821</v>
      </c>
      <c r="D2794" s="337" t="s">
        <v>449</v>
      </c>
      <c r="E2794" s="337" t="s">
        <v>5476</v>
      </c>
      <c r="F2794" s="338">
        <v>43417</v>
      </c>
      <c r="G2794" s="337" t="s">
        <v>7246</v>
      </c>
      <c r="H2794" s="338">
        <v>43467</v>
      </c>
      <c r="I2794" s="337" t="s">
        <v>19695</v>
      </c>
      <c r="J2794" s="337" t="s">
        <v>36</v>
      </c>
      <c r="K2794" s="337" t="s">
        <v>19695</v>
      </c>
      <c r="L2794" s="337" t="s">
        <v>19695</v>
      </c>
      <c r="M2794" s="337" t="s">
        <v>19695</v>
      </c>
      <c r="N2794" s="337" t="s">
        <v>19695</v>
      </c>
      <c r="O2794" s="337" t="s">
        <v>19695</v>
      </c>
      <c r="P2794" s="337" t="s">
        <v>19695</v>
      </c>
      <c r="Q2794" s="337" t="s">
        <v>19695</v>
      </c>
      <c r="R2794" s="337" t="s">
        <v>136</v>
      </c>
      <c r="S2794" s="337" t="s">
        <v>950</v>
      </c>
      <c r="T2794" s="337" t="s">
        <v>8028</v>
      </c>
      <c r="U2794" s="337" t="s">
        <v>952</v>
      </c>
      <c r="V2794" s="337">
        <v>6</v>
      </c>
      <c r="W2794" s="337" t="s">
        <v>19695</v>
      </c>
      <c r="X2794" s="337" t="s">
        <v>19695</v>
      </c>
      <c r="Y2794" s="337" t="s">
        <v>19695</v>
      </c>
      <c r="Z2794" s="337" t="s">
        <v>1745</v>
      </c>
      <c r="AA2794" s="337" t="s">
        <v>761</v>
      </c>
      <c r="AB2794" s="337" t="s">
        <v>762</v>
      </c>
      <c r="AC2794" s="337" t="s">
        <v>13826</v>
      </c>
    </row>
    <row r="2795" spans="1:29" ht="15.8" x14ac:dyDescent="0.25">
      <c r="A2795" s="337" t="s">
        <v>1723</v>
      </c>
      <c r="B2795" s="337" t="s">
        <v>7245</v>
      </c>
      <c r="C2795" s="337" t="s">
        <v>1821</v>
      </c>
      <c r="D2795" s="337" t="s">
        <v>449</v>
      </c>
      <c r="E2795" s="337" t="s">
        <v>7237</v>
      </c>
      <c r="F2795" s="338">
        <v>43431</v>
      </c>
      <c r="G2795" s="337" t="s">
        <v>7246</v>
      </c>
      <c r="H2795" s="338">
        <v>43467</v>
      </c>
      <c r="I2795" s="337" t="s">
        <v>19695</v>
      </c>
      <c r="J2795" s="337" t="s">
        <v>36</v>
      </c>
      <c r="K2795" s="337" t="s">
        <v>19695</v>
      </c>
      <c r="L2795" s="337" t="s">
        <v>19695</v>
      </c>
      <c r="M2795" s="337" t="s">
        <v>19695</v>
      </c>
      <c r="N2795" s="337" t="s">
        <v>19695</v>
      </c>
      <c r="O2795" s="337" t="s">
        <v>19695</v>
      </c>
      <c r="P2795" s="337" t="s">
        <v>19695</v>
      </c>
      <c r="Q2795" s="337" t="s">
        <v>19695</v>
      </c>
      <c r="R2795" s="337" t="s">
        <v>52</v>
      </c>
      <c r="S2795" s="337" t="s">
        <v>393</v>
      </c>
      <c r="T2795" s="337" t="s">
        <v>889</v>
      </c>
      <c r="U2795" s="337" t="s">
        <v>7247</v>
      </c>
      <c r="V2795" s="337">
        <v>12</v>
      </c>
      <c r="W2795" s="337" t="s">
        <v>19695</v>
      </c>
      <c r="X2795" s="337" t="s">
        <v>19695</v>
      </c>
      <c r="Y2795" s="337" t="s">
        <v>19695</v>
      </c>
      <c r="Z2795" s="337" t="s">
        <v>1745</v>
      </c>
      <c r="AA2795" s="337" t="s">
        <v>735</v>
      </c>
      <c r="AB2795" s="337" t="s">
        <v>718</v>
      </c>
      <c r="AC2795" s="337" t="s">
        <v>15281</v>
      </c>
    </row>
    <row r="2796" spans="1:29" ht="15.8" x14ac:dyDescent="0.25">
      <c r="A2796" s="337" t="s">
        <v>1723</v>
      </c>
      <c r="B2796" s="337" t="s">
        <v>10047</v>
      </c>
      <c r="C2796" s="337" t="s">
        <v>1821</v>
      </c>
      <c r="D2796" s="337" t="s">
        <v>449</v>
      </c>
      <c r="E2796" s="337" t="s">
        <v>7138</v>
      </c>
      <c r="F2796" s="338">
        <v>43435</v>
      </c>
      <c r="G2796" s="337" t="s">
        <v>8080</v>
      </c>
      <c r="H2796" s="338">
        <v>43466</v>
      </c>
      <c r="I2796" s="337" t="s">
        <v>19695</v>
      </c>
      <c r="J2796" s="337" t="s">
        <v>36</v>
      </c>
      <c r="K2796" s="337" t="s">
        <v>19695</v>
      </c>
      <c r="L2796" s="337" t="s">
        <v>19695</v>
      </c>
      <c r="M2796" s="337" t="s">
        <v>19695</v>
      </c>
      <c r="N2796" s="337" t="s">
        <v>19695</v>
      </c>
      <c r="O2796" s="337" t="s">
        <v>19695</v>
      </c>
      <c r="P2796" s="337" t="s">
        <v>19695</v>
      </c>
      <c r="Q2796" s="337" t="s">
        <v>19695</v>
      </c>
      <c r="R2796" s="337" t="s">
        <v>130</v>
      </c>
      <c r="S2796" s="337" t="s">
        <v>130</v>
      </c>
      <c r="T2796" s="337" t="s">
        <v>1312</v>
      </c>
      <c r="U2796" s="337" t="s">
        <v>5526</v>
      </c>
      <c r="V2796" s="337">
        <v>10</v>
      </c>
      <c r="W2796" s="337" t="s">
        <v>19695</v>
      </c>
      <c r="X2796" s="337" t="s">
        <v>19695</v>
      </c>
      <c r="Y2796" s="337" t="s">
        <v>19695</v>
      </c>
      <c r="Z2796" s="337" t="s">
        <v>1728</v>
      </c>
      <c r="AA2796" s="337" t="s">
        <v>735</v>
      </c>
      <c r="AB2796" s="337" t="s">
        <v>718</v>
      </c>
      <c r="AC2796" s="337" t="s">
        <v>13939</v>
      </c>
    </row>
    <row r="2797" spans="1:29" ht="15.8" x14ac:dyDescent="0.25">
      <c r="A2797" s="337" t="s">
        <v>1723</v>
      </c>
      <c r="B2797" s="337" t="s">
        <v>10048</v>
      </c>
      <c r="C2797" s="337" t="s">
        <v>1821</v>
      </c>
      <c r="D2797" s="337" t="s">
        <v>449</v>
      </c>
      <c r="E2797" s="337" t="s">
        <v>7138</v>
      </c>
      <c r="F2797" s="338">
        <v>43435</v>
      </c>
      <c r="G2797" s="337" t="s">
        <v>8080</v>
      </c>
      <c r="H2797" s="338">
        <v>43466</v>
      </c>
      <c r="I2797" s="337" t="s">
        <v>19695</v>
      </c>
      <c r="J2797" s="337" t="s">
        <v>36</v>
      </c>
      <c r="K2797" s="337" t="s">
        <v>19695</v>
      </c>
      <c r="L2797" s="337" t="s">
        <v>19695</v>
      </c>
      <c r="M2797" s="337" t="s">
        <v>19695</v>
      </c>
      <c r="N2797" s="337" t="s">
        <v>19695</v>
      </c>
      <c r="O2797" s="337" t="s">
        <v>19695</v>
      </c>
      <c r="P2797" s="337" t="s">
        <v>19695</v>
      </c>
      <c r="Q2797" s="337" t="s">
        <v>19695</v>
      </c>
      <c r="R2797" s="337" t="s">
        <v>130</v>
      </c>
      <c r="S2797" s="337" t="s">
        <v>130</v>
      </c>
      <c r="T2797" s="337" t="s">
        <v>138</v>
      </c>
      <c r="U2797" s="337" t="s">
        <v>131</v>
      </c>
      <c r="V2797" s="337">
        <v>6</v>
      </c>
      <c r="W2797" s="337" t="s">
        <v>19695</v>
      </c>
      <c r="X2797" s="337" t="s">
        <v>19695</v>
      </c>
      <c r="Y2797" s="337" t="s">
        <v>19695</v>
      </c>
      <c r="Z2797" s="337" t="s">
        <v>1728</v>
      </c>
      <c r="AA2797" s="337" t="s">
        <v>717</v>
      </c>
      <c r="AB2797" s="337" t="s">
        <v>718</v>
      </c>
      <c r="AC2797" s="337" t="s">
        <v>13939</v>
      </c>
    </row>
    <row r="2798" spans="1:29" ht="15.8" x14ac:dyDescent="0.25">
      <c r="A2798" s="337" t="s">
        <v>1723</v>
      </c>
      <c r="B2798" s="337" t="s">
        <v>10311</v>
      </c>
      <c r="C2798" s="337" t="s">
        <v>1821</v>
      </c>
      <c r="D2798" s="337" t="s">
        <v>449</v>
      </c>
      <c r="E2798" s="337" t="s">
        <v>6511</v>
      </c>
      <c r="F2798" s="338">
        <v>43433</v>
      </c>
      <c r="G2798" s="337" t="s">
        <v>8080</v>
      </c>
      <c r="H2798" s="338">
        <v>43466</v>
      </c>
      <c r="I2798" s="337" t="s">
        <v>19695</v>
      </c>
      <c r="J2798" s="337" t="s">
        <v>36</v>
      </c>
      <c r="K2798" s="337" t="s">
        <v>19695</v>
      </c>
      <c r="L2798" s="337" t="s">
        <v>19695</v>
      </c>
      <c r="M2798" s="337" t="s">
        <v>19695</v>
      </c>
      <c r="N2798" s="337" t="s">
        <v>19695</v>
      </c>
      <c r="O2798" s="337" t="s">
        <v>19695</v>
      </c>
      <c r="P2798" s="337" t="s">
        <v>19695</v>
      </c>
      <c r="Q2798" s="337" t="s">
        <v>19695</v>
      </c>
      <c r="R2798" s="337" t="s">
        <v>136</v>
      </c>
      <c r="S2798" s="337" t="s">
        <v>4108</v>
      </c>
      <c r="T2798" s="337" t="s">
        <v>10312</v>
      </c>
      <c r="U2798" s="337" t="s">
        <v>10313</v>
      </c>
      <c r="V2798" s="337">
        <v>12</v>
      </c>
      <c r="W2798" s="337" t="s">
        <v>19695</v>
      </c>
      <c r="X2798" s="337" t="s">
        <v>19695</v>
      </c>
      <c r="Y2798" s="337" t="s">
        <v>19695</v>
      </c>
      <c r="Z2798" s="337" t="s">
        <v>1728</v>
      </c>
      <c r="AA2798" s="337" t="s">
        <v>735</v>
      </c>
      <c r="AB2798" s="337" t="s">
        <v>718</v>
      </c>
      <c r="AC2798" s="337" t="s">
        <v>13960</v>
      </c>
    </row>
    <row r="2799" spans="1:29" ht="15.8" x14ac:dyDescent="0.25">
      <c r="A2799" s="337" t="s">
        <v>1723</v>
      </c>
      <c r="B2799" s="337" t="s">
        <v>10056</v>
      </c>
      <c r="C2799" s="337" t="s">
        <v>1821</v>
      </c>
      <c r="D2799" s="337" t="s">
        <v>449</v>
      </c>
      <c r="E2799" s="337" t="s">
        <v>5787</v>
      </c>
      <c r="F2799" s="338">
        <v>43357</v>
      </c>
      <c r="G2799" s="337" t="s">
        <v>8080</v>
      </c>
      <c r="H2799" s="338">
        <v>43466</v>
      </c>
      <c r="I2799" s="337" t="s">
        <v>19695</v>
      </c>
      <c r="J2799" s="337" t="s">
        <v>36</v>
      </c>
      <c r="K2799" s="337" t="s">
        <v>19695</v>
      </c>
      <c r="L2799" s="337" t="s">
        <v>19695</v>
      </c>
      <c r="M2799" s="337" t="s">
        <v>19695</v>
      </c>
      <c r="N2799" s="337" t="s">
        <v>19695</v>
      </c>
      <c r="O2799" s="337" t="s">
        <v>19695</v>
      </c>
      <c r="P2799" s="337" t="s">
        <v>19695</v>
      </c>
      <c r="Q2799" s="337" t="s">
        <v>19695</v>
      </c>
      <c r="R2799" s="337" t="s">
        <v>56</v>
      </c>
      <c r="S2799" s="337" t="s">
        <v>79</v>
      </c>
      <c r="T2799" s="337" t="s">
        <v>10057</v>
      </c>
      <c r="U2799" s="337" t="s">
        <v>10058</v>
      </c>
      <c r="V2799" s="337">
        <v>10</v>
      </c>
      <c r="W2799" s="337" t="s">
        <v>19695</v>
      </c>
      <c r="X2799" s="337" t="s">
        <v>19695</v>
      </c>
      <c r="Y2799" s="337" t="s">
        <v>19695</v>
      </c>
      <c r="Z2799" s="337" t="s">
        <v>1728</v>
      </c>
      <c r="AA2799" s="337" t="s">
        <v>735</v>
      </c>
      <c r="AB2799" s="337" t="s">
        <v>718</v>
      </c>
      <c r="AC2799" s="337" t="s">
        <v>14011</v>
      </c>
    </row>
    <row r="2800" spans="1:29" ht="15.8" x14ac:dyDescent="0.25">
      <c r="A2800" s="337" t="s">
        <v>1723</v>
      </c>
      <c r="B2800" s="337" t="s">
        <v>8258</v>
      </c>
      <c r="C2800" s="337" t="s">
        <v>1821</v>
      </c>
      <c r="D2800" s="337" t="s">
        <v>449</v>
      </c>
      <c r="E2800" s="337" t="s">
        <v>6870</v>
      </c>
      <c r="F2800" s="338">
        <v>43428</v>
      </c>
      <c r="G2800" s="337" t="s">
        <v>8080</v>
      </c>
      <c r="H2800" s="338">
        <v>43466</v>
      </c>
      <c r="I2800" s="337" t="s">
        <v>19695</v>
      </c>
      <c r="J2800" s="337" t="s">
        <v>16</v>
      </c>
      <c r="K2800" s="337" t="s">
        <v>19695</v>
      </c>
      <c r="L2800" s="337" t="s">
        <v>19695</v>
      </c>
      <c r="M2800" s="337" t="s">
        <v>19695</v>
      </c>
      <c r="N2800" s="337" t="s">
        <v>19695</v>
      </c>
      <c r="O2800" s="337" t="s">
        <v>19695</v>
      </c>
      <c r="P2800" s="337" t="s">
        <v>19695</v>
      </c>
      <c r="Q2800" s="337" t="s">
        <v>19695</v>
      </c>
      <c r="R2800" s="337" t="s">
        <v>52</v>
      </c>
      <c r="S2800" s="337" t="s">
        <v>52</v>
      </c>
      <c r="T2800" s="337" t="s">
        <v>430</v>
      </c>
      <c r="U2800" s="337" t="s">
        <v>2947</v>
      </c>
      <c r="V2800" s="337">
        <v>8</v>
      </c>
      <c r="W2800" s="337" t="s">
        <v>19695</v>
      </c>
      <c r="X2800" s="337" t="s">
        <v>19695</v>
      </c>
      <c r="Y2800" s="337" t="s">
        <v>19695</v>
      </c>
      <c r="Z2800" s="337" t="s">
        <v>1753</v>
      </c>
      <c r="AA2800" s="337" t="s">
        <v>717</v>
      </c>
      <c r="AB2800" s="337" t="s">
        <v>718</v>
      </c>
      <c r="AC2800" s="337" t="s">
        <v>13936</v>
      </c>
    </row>
    <row r="2801" spans="1:29" ht="15.8" x14ac:dyDescent="0.25">
      <c r="A2801" s="337" t="s">
        <v>1723</v>
      </c>
      <c r="B2801" s="337" t="s">
        <v>10391</v>
      </c>
      <c r="C2801" s="337" t="s">
        <v>1821</v>
      </c>
      <c r="D2801" s="337" t="s">
        <v>449</v>
      </c>
      <c r="E2801" s="337" t="s">
        <v>1822</v>
      </c>
      <c r="F2801" s="338">
        <v>43344</v>
      </c>
      <c r="G2801" s="337" t="s">
        <v>8080</v>
      </c>
      <c r="H2801" s="338">
        <v>43466</v>
      </c>
      <c r="I2801" s="337" t="s">
        <v>19695</v>
      </c>
      <c r="J2801" s="337" t="s">
        <v>16</v>
      </c>
      <c r="K2801" s="337" t="s">
        <v>19695</v>
      </c>
      <c r="L2801" s="337" t="s">
        <v>19695</v>
      </c>
      <c r="M2801" s="337" t="s">
        <v>19695</v>
      </c>
      <c r="N2801" s="337" t="s">
        <v>19695</v>
      </c>
      <c r="O2801" s="337" t="s">
        <v>19695</v>
      </c>
      <c r="P2801" s="337" t="s">
        <v>19695</v>
      </c>
      <c r="Q2801" s="337" t="s">
        <v>19695</v>
      </c>
      <c r="R2801" s="337" t="s">
        <v>56</v>
      </c>
      <c r="S2801" s="337" t="s">
        <v>79</v>
      </c>
      <c r="T2801" s="337" t="s">
        <v>774</v>
      </c>
      <c r="U2801" s="337" t="s">
        <v>10392</v>
      </c>
      <c r="V2801" s="337">
        <v>16</v>
      </c>
      <c r="W2801" s="337" t="s">
        <v>19695</v>
      </c>
      <c r="X2801" s="337" t="s">
        <v>19695</v>
      </c>
      <c r="Y2801" s="337" t="s">
        <v>19695</v>
      </c>
      <c r="Z2801" s="337" t="s">
        <v>1753</v>
      </c>
      <c r="AA2801" s="337" t="s">
        <v>735</v>
      </c>
      <c r="AB2801" s="337" t="s">
        <v>718</v>
      </c>
      <c r="AC2801" s="337" t="s">
        <v>14050</v>
      </c>
    </row>
    <row r="2802" spans="1:29" ht="15.8" x14ac:dyDescent="0.25">
      <c r="A2802" s="337" t="s">
        <v>1723</v>
      </c>
      <c r="B2802" s="337" t="s">
        <v>10745</v>
      </c>
      <c r="C2802" s="337" t="s">
        <v>1821</v>
      </c>
      <c r="D2802" s="337" t="s">
        <v>449</v>
      </c>
      <c r="E2802" s="337" t="s">
        <v>7538</v>
      </c>
      <c r="F2802" s="338">
        <v>43446</v>
      </c>
      <c r="G2802" s="337" t="s">
        <v>7893</v>
      </c>
      <c r="H2802" s="338">
        <v>43465</v>
      </c>
      <c r="I2802" s="337" t="s">
        <v>19695</v>
      </c>
      <c r="J2802" s="337" t="s">
        <v>36</v>
      </c>
      <c r="K2802" s="337" t="s">
        <v>19695</v>
      </c>
      <c r="L2802" s="337" t="s">
        <v>19695</v>
      </c>
      <c r="M2802" s="337" t="s">
        <v>19695</v>
      </c>
      <c r="N2802" s="337" t="s">
        <v>19695</v>
      </c>
      <c r="O2802" s="337" t="s">
        <v>19695</v>
      </c>
      <c r="P2802" s="337" t="s">
        <v>19695</v>
      </c>
      <c r="Q2802" s="337" t="s">
        <v>19695</v>
      </c>
      <c r="R2802" s="337" t="s">
        <v>134</v>
      </c>
      <c r="S2802" s="337" t="s">
        <v>1881</v>
      </c>
      <c r="T2802" s="337" t="s">
        <v>10746</v>
      </c>
      <c r="U2802" s="337" t="s">
        <v>10747</v>
      </c>
      <c r="V2802" s="337">
        <v>8</v>
      </c>
      <c r="W2802" s="337" t="s">
        <v>19695</v>
      </c>
      <c r="X2802" s="337" t="s">
        <v>19695</v>
      </c>
      <c r="Y2802" s="337" t="s">
        <v>19695</v>
      </c>
      <c r="Z2802" s="337" t="s">
        <v>1745</v>
      </c>
      <c r="AA2802" s="337" t="s">
        <v>853</v>
      </c>
      <c r="AB2802" s="337" t="s">
        <v>854</v>
      </c>
      <c r="AC2802" s="337" t="s">
        <v>13967</v>
      </c>
    </row>
    <row r="2803" spans="1:29" ht="15.8" x14ac:dyDescent="0.25">
      <c r="A2803" s="337" t="s">
        <v>1723</v>
      </c>
      <c r="B2803" s="337" t="s">
        <v>7891</v>
      </c>
      <c r="C2803" s="337" t="s">
        <v>1821</v>
      </c>
      <c r="D2803" s="337" t="s">
        <v>449</v>
      </c>
      <c r="E2803" s="337" t="s">
        <v>7892</v>
      </c>
      <c r="F2803" s="338">
        <v>43437</v>
      </c>
      <c r="G2803" s="337" t="s">
        <v>7893</v>
      </c>
      <c r="H2803" s="338">
        <v>43465</v>
      </c>
      <c r="I2803" s="337" t="s">
        <v>19695</v>
      </c>
      <c r="J2803" s="337" t="s">
        <v>16</v>
      </c>
      <c r="K2803" s="337" t="s">
        <v>19695</v>
      </c>
      <c r="L2803" s="337" t="s">
        <v>19695</v>
      </c>
      <c r="M2803" s="337" t="s">
        <v>19695</v>
      </c>
      <c r="N2803" s="337" t="s">
        <v>19695</v>
      </c>
      <c r="O2803" s="337" t="s">
        <v>19695</v>
      </c>
      <c r="P2803" s="337" t="s">
        <v>19695</v>
      </c>
      <c r="Q2803" s="337" t="s">
        <v>19695</v>
      </c>
      <c r="R2803" s="337" t="s">
        <v>98</v>
      </c>
      <c r="S2803" s="337" t="s">
        <v>121</v>
      </c>
      <c r="T2803" s="337" t="s">
        <v>7894</v>
      </c>
      <c r="U2803" s="337" t="s">
        <v>7895</v>
      </c>
      <c r="V2803" s="337">
        <v>6</v>
      </c>
      <c r="W2803" s="337" t="s">
        <v>19695</v>
      </c>
      <c r="X2803" s="337" t="s">
        <v>19695</v>
      </c>
      <c r="Y2803" s="337" t="s">
        <v>19695</v>
      </c>
      <c r="Z2803" s="337" t="s">
        <v>1753</v>
      </c>
      <c r="AA2803" s="337" t="s">
        <v>717</v>
      </c>
      <c r="AB2803" s="337" t="s">
        <v>718</v>
      </c>
      <c r="AC2803" s="337" t="s">
        <v>15285</v>
      </c>
    </row>
    <row r="2804" spans="1:29" ht="15.8" x14ac:dyDescent="0.25">
      <c r="A2804" s="337" t="s">
        <v>1723</v>
      </c>
      <c r="B2804" s="337" t="s">
        <v>8766</v>
      </c>
      <c r="C2804" s="337" t="s">
        <v>1821</v>
      </c>
      <c r="D2804" s="337" t="s">
        <v>449</v>
      </c>
      <c r="E2804" s="337" t="s">
        <v>7744</v>
      </c>
      <c r="F2804" s="338">
        <v>43415</v>
      </c>
      <c r="G2804" s="337" t="s">
        <v>8284</v>
      </c>
      <c r="H2804" s="338">
        <v>43464</v>
      </c>
      <c r="I2804" s="337" t="s">
        <v>19695</v>
      </c>
      <c r="J2804" s="337" t="s">
        <v>16</v>
      </c>
      <c r="K2804" s="337" t="s">
        <v>19695</v>
      </c>
      <c r="L2804" s="337" t="s">
        <v>19695</v>
      </c>
      <c r="M2804" s="337" t="s">
        <v>19695</v>
      </c>
      <c r="N2804" s="337" t="s">
        <v>19695</v>
      </c>
      <c r="O2804" s="337" t="s">
        <v>19695</v>
      </c>
      <c r="P2804" s="337" t="s">
        <v>19695</v>
      </c>
      <c r="Q2804" s="337" t="s">
        <v>19695</v>
      </c>
      <c r="R2804" s="337" t="s">
        <v>109</v>
      </c>
      <c r="S2804" s="337" t="s">
        <v>1122</v>
      </c>
      <c r="T2804" s="337" t="s">
        <v>2876</v>
      </c>
      <c r="U2804" s="337" t="s">
        <v>8767</v>
      </c>
      <c r="V2804" s="337">
        <v>10</v>
      </c>
      <c r="W2804" s="337" t="s">
        <v>19695</v>
      </c>
      <c r="X2804" s="337" t="s">
        <v>19695</v>
      </c>
      <c r="Y2804" s="337" t="s">
        <v>19695</v>
      </c>
      <c r="Z2804" s="337" t="s">
        <v>1728</v>
      </c>
      <c r="AA2804" s="337" t="s">
        <v>766</v>
      </c>
      <c r="AB2804" s="337" t="s">
        <v>718</v>
      </c>
      <c r="AC2804" s="337" t="s">
        <v>13936</v>
      </c>
    </row>
    <row r="2805" spans="1:29" ht="15.8" x14ac:dyDescent="0.25">
      <c r="A2805" s="337" t="s">
        <v>1723</v>
      </c>
      <c r="B2805" s="337" t="s">
        <v>10087</v>
      </c>
      <c r="C2805" s="337" t="s">
        <v>1821</v>
      </c>
      <c r="D2805" s="337" t="s">
        <v>449</v>
      </c>
      <c r="E2805" s="337" t="s">
        <v>7892</v>
      </c>
      <c r="F2805" s="338">
        <v>43437</v>
      </c>
      <c r="G2805" s="337" t="s">
        <v>7611</v>
      </c>
      <c r="H2805" s="338">
        <v>43463</v>
      </c>
      <c r="I2805" s="337" t="s">
        <v>19695</v>
      </c>
      <c r="J2805" s="337" t="s">
        <v>36</v>
      </c>
      <c r="K2805" s="337" t="s">
        <v>19695</v>
      </c>
      <c r="L2805" s="337" t="s">
        <v>19695</v>
      </c>
      <c r="M2805" s="337" t="s">
        <v>19695</v>
      </c>
      <c r="N2805" s="337" t="s">
        <v>19695</v>
      </c>
      <c r="O2805" s="337" t="s">
        <v>19695</v>
      </c>
      <c r="P2805" s="337" t="s">
        <v>19695</v>
      </c>
      <c r="Q2805" s="337" t="s">
        <v>19695</v>
      </c>
      <c r="R2805" s="337" t="s">
        <v>1225</v>
      </c>
      <c r="S2805" s="337" t="s">
        <v>10088</v>
      </c>
      <c r="T2805" s="337" t="s">
        <v>1569</v>
      </c>
      <c r="U2805" s="337" t="s">
        <v>10089</v>
      </c>
      <c r="V2805" s="337">
        <v>8</v>
      </c>
      <c r="W2805" s="337" t="s">
        <v>19695</v>
      </c>
      <c r="X2805" s="337" t="s">
        <v>19695</v>
      </c>
      <c r="Y2805" s="337" t="s">
        <v>19695</v>
      </c>
      <c r="Z2805" s="337" t="s">
        <v>1728</v>
      </c>
      <c r="AA2805" s="337" t="s">
        <v>717</v>
      </c>
      <c r="AB2805" s="337" t="s">
        <v>718</v>
      </c>
      <c r="AC2805" s="337" t="s">
        <v>13826</v>
      </c>
    </row>
    <row r="2806" spans="1:29" ht="15.8" x14ac:dyDescent="0.25">
      <c r="A2806" s="337" t="s">
        <v>1723</v>
      </c>
      <c r="B2806" s="337" t="s">
        <v>7610</v>
      </c>
      <c r="C2806" s="337" t="s">
        <v>1821</v>
      </c>
      <c r="D2806" s="337" t="s">
        <v>449</v>
      </c>
      <c r="E2806" s="337" t="s">
        <v>7236</v>
      </c>
      <c r="F2806" s="338">
        <v>43412</v>
      </c>
      <c r="G2806" s="337" t="s">
        <v>7611</v>
      </c>
      <c r="H2806" s="338">
        <v>43463</v>
      </c>
      <c r="I2806" s="337" t="s">
        <v>19695</v>
      </c>
      <c r="J2806" s="337" t="s">
        <v>36</v>
      </c>
      <c r="K2806" s="337" t="s">
        <v>19695</v>
      </c>
      <c r="L2806" s="337" t="s">
        <v>19695</v>
      </c>
      <c r="M2806" s="337" t="s">
        <v>19695</v>
      </c>
      <c r="N2806" s="337" t="s">
        <v>19695</v>
      </c>
      <c r="O2806" s="337" t="s">
        <v>19695</v>
      </c>
      <c r="P2806" s="337" t="s">
        <v>19695</v>
      </c>
      <c r="Q2806" s="337" t="s">
        <v>19695</v>
      </c>
      <c r="R2806" s="337" t="s">
        <v>18</v>
      </c>
      <c r="S2806" s="337" t="s">
        <v>1038</v>
      </c>
      <c r="T2806" s="337" t="s">
        <v>6374</v>
      </c>
      <c r="U2806" s="337" t="s">
        <v>7612</v>
      </c>
      <c r="V2806" s="337">
        <v>12</v>
      </c>
      <c r="W2806" s="337" t="s">
        <v>19695</v>
      </c>
      <c r="X2806" s="337" t="s">
        <v>19695</v>
      </c>
      <c r="Y2806" s="337" t="s">
        <v>19695</v>
      </c>
      <c r="Z2806" s="337" t="s">
        <v>1728</v>
      </c>
      <c r="AA2806" s="337" t="s">
        <v>735</v>
      </c>
      <c r="AB2806" s="337" t="s">
        <v>718</v>
      </c>
      <c r="AC2806" s="337" t="s">
        <v>13965</v>
      </c>
    </row>
    <row r="2807" spans="1:29" ht="15.8" x14ac:dyDescent="0.25">
      <c r="A2807" s="337" t="s">
        <v>1723</v>
      </c>
      <c r="B2807" s="337" t="s">
        <v>8015</v>
      </c>
      <c r="C2807" s="337" t="s">
        <v>1725</v>
      </c>
      <c r="D2807" s="337" t="s">
        <v>1730</v>
      </c>
      <c r="E2807" s="337" t="s">
        <v>5867</v>
      </c>
      <c r="F2807" s="338">
        <v>43413</v>
      </c>
      <c r="G2807" s="337" t="s">
        <v>7611</v>
      </c>
      <c r="H2807" s="338">
        <v>43463</v>
      </c>
      <c r="I2807" s="337" t="s">
        <v>19695</v>
      </c>
      <c r="J2807" s="337" t="s">
        <v>16</v>
      </c>
      <c r="K2807" s="337" t="s">
        <v>19695</v>
      </c>
      <c r="L2807" s="337" t="s">
        <v>19695</v>
      </c>
      <c r="M2807" s="337" t="s">
        <v>19695</v>
      </c>
      <c r="N2807" s="337" t="s">
        <v>19695</v>
      </c>
      <c r="O2807" s="337" t="s">
        <v>19695</v>
      </c>
      <c r="P2807" s="337" t="s">
        <v>19695</v>
      </c>
      <c r="Q2807" s="337" t="s">
        <v>19695</v>
      </c>
      <c r="R2807" s="337" t="s">
        <v>136</v>
      </c>
      <c r="S2807" s="337" t="s">
        <v>950</v>
      </c>
      <c r="T2807" s="337" t="s">
        <v>951</v>
      </c>
      <c r="U2807" s="337" t="s">
        <v>952</v>
      </c>
      <c r="V2807" s="337">
        <v>6</v>
      </c>
      <c r="W2807" s="337" t="s">
        <v>19695</v>
      </c>
      <c r="X2807" s="337" t="s">
        <v>19695</v>
      </c>
      <c r="Y2807" s="337" t="s">
        <v>19695</v>
      </c>
      <c r="Z2807" s="337" t="s">
        <v>1745</v>
      </c>
      <c r="AA2807" s="337" t="s">
        <v>761</v>
      </c>
      <c r="AB2807" s="337" t="s">
        <v>762</v>
      </c>
      <c r="AC2807" s="337" t="s">
        <v>15259</v>
      </c>
    </row>
    <row r="2808" spans="1:29" ht="15.8" x14ac:dyDescent="0.25">
      <c r="A2808" s="337" t="s">
        <v>1723</v>
      </c>
      <c r="B2808" s="337" t="s">
        <v>8013</v>
      </c>
      <c r="C2808" s="337" t="s">
        <v>1788</v>
      </c>
      <c r="D2808" s="337" t="s">
        <v>769</v>
      </c>
      <c r="E2808" s="337" t="s">
        <v>5867</v>
      </c>
      <c r="F2808" s="338">
        <v>43413</v>
      </c>
      <c r="G2808" s="337" t="s">
        <v>7611</v>
      </c>
      <c r="H2808" s="338">
        <v>43463</v>
      </c>
      <c r="I2808" s="337" t="s">
        <v>19695</v>
      </c>
      <c r="J2808" s="337" t="s">
        <v>16</v>
      </c>
      <c r="K2808" s="337" t="s">
        <v>19695</v>
      </c>
      <c r="L2808" s="337" t="s">
        <v>19695</v>
      </c>
      <c r="M2808" s="337" t="s">
        <v>19695</v>
      </c>
      <c r="N2808" s="337" t="s">
        <v>19695</v>
      </c>
      <c r="O2808" s="337" t="s">
        <v>19695</v>
      </c>
      <c r="P2808" s="337" t="s">
        <v>19695</v>
      </c>
      <c r="Q2808" s="337" t="s">
        <v>19695</v>
      </c>
      <c r="R2808" s="337" t="s">
        <v>136</v>
      </c>
      <c r="S2808" s="337" t="s">
        <v>950</v>
      </c>
      <c r="T2808" s="337" t="s">
        <v>951</v>
      </c>
      <c r="U2808" s="337" t="s">
        <v>952</v>
      </c>
      <c r="V2808" s="337">
        <v>6</v>
      </c>
      <c r="W2808" s="337" t="s">
        <v>19695</v>
      </c>
      <c r="X2808" s="337" t="s">
        <v>19695</v>
      </c>
      <c r="Y2808" s="337" t="s">
        <v>19695</v>
      </c>
      <c r="Z2808" s="337" t="s">
        <v>1745</v>
      </c>
      <c r="AA2808" s="337" t="s">
        <v>761</v>
      </c>
      <c r="AB2808" s="337" t="s">
        <v>762</v>
      </c>
      <c r="AC2808" s="337" t="s">
        <v>15259</v>
      </c>
    </row>
    <row r="2809" spans="1:29" ht="15.8" x14ac:dyDescent="0.25">
      <c r="A2809" s="337" t="s">
        <v>1723</v>
      </c>
      <c r="B2809" s="337" t="s">
        <v>8010</v>
      </c>
      <c r="C2809" s="337" t="s">
        <v>1821</v>
      </c>
      <c r="D2809" s="337" t="s">
        <v>449</v>
      </c>
      <c r="E2809" s="337" t="s">
        <v>5867</v>
      </c>
      <c r="F2809" s="338">
        <v>43413</v>
      </c>
      <c r="G2809" s="337" t="s">
        <v>7611</v>
      </c>
      <c r="H2809" s="338">
        <v>43463</v>
      </c>
      <c r="I2809" s="337" t="s">
        <v>19695</v>
      </c>
      <c r="J2809" s="337" t="s">
        <v>16</v>
      </c>
      <c r="K2809" s="337" t="s">
        <v>19695</v>
      </c>
      <c r="L2809" s="337" t="s">
        <v>19695</v>
      </c>
      <c r="M2809" s="337" t="s">
        <v>19695</v>
      </c>
      <c r="N2809" s="337" t="s">
        <v>19695</v>
      </c>
      <c r="O2809" s="337" t="s">
        <v>19695</v>
      </c>
      <c r="P2809" s="337" t="s">
        <v>19695</v>
      </c>
      <c r="Q2809" s="337" t="s">
        <v>19695</v>
      </c>
      <c r="R2809" s="337" t="s">
        <v>136</v>
      </c>
      <c r="S2809" s="337" t="s">
        <v>950</v>
      </c>
      <c r="T2809" s="337" t="s">
        <v>951</v>
      </c>
      <c r="U2809" s="337" t="s">
        <v>952</v>
      </c>
      <c r="V2809" s="337">
        <v>6</v>
      </c>
      <c r="W2809" s="337" t="s">
        <v>19695</v>
      </c>
      <c r="X2809" s="337" t="s">
        <v>19695</v>
      </c>
      <c r="Y2809" s="337" t="s">
        <v>19695</v>
      </c>
      <c r="Z2809" s="337" t="s">
        <v>1745</v>
      </c>
      <c r="AA2809" s="337" t="s">
        <v>761</v>
      </c>
      <c r="AB2809" s="337" t="s">
        <v>762</v>
      </c>
      <c r="AC2809" s="337" t="s">
        <v>15259</v>
      </c>
    </row>
    <row r="2810" spans="1:29" ht="15.8" x14ac:dyDescent="0.25">
      <c r="A2810" s="337" t="s">
        <v>1723</v>
      </c>
      <c r="B2810" s="337" t="s">
        <v>10298</v>
      </c>
      <c r="C2810" s="337" t="s">
        <v>1821</v>
      </c>
      <c r="D2810" s="337" t="s">
        <v>449</v>
      </c>
      <c r="E2810" s="337" t="s">
        <v>4354</v>
      </c>
      <c r="F2810" s="338">
        <v>43248</v>
      </c>
      <c r="G2810" s="337" t="s">
        <v>7416</v>
      </c>
      <c r="H2810" s="338">
        <v>43462</v>
      </c>
      <c r="I2810" s="337" t="s">
        <v>19695</v>
      </c>
      <c r="J2810" s="337" t="s">
        <v>36</v>
      </c>
      <c r="K2810" s="337" t="s">
        <v>19695</v>
      </c>
      <c r="L2810" s="337" t="s">
        <v>19695</v>
      </c>
      <c r="M2810" s="337" t="s">
        <v>19695</v>
      </c>
      <c r="N2810" s="337" t="s">
        <v>19695</v>
      </c>
      <c r="O2810" s="337" t="s">
        <v>19695</v>
      </c>
      <c r="P2810" s="337" t="s">
        <v>19695</v>
      </c>
      <c r="Q2810" s="337" t="s">
        <v>19695</v>
      </c>
      <c r="R2810" s="337" t="s">
        <v>75</v>
      </c>
      <c r="S2810" s="337" t="s">
        <v>5361</v>
      </c>
      <c r="T2810" s="337" t="s">
        <v>10299</v>
      </c>
      <c r="U2810" s="337" t="s">
        <v>8109</v>
      </c>
      <c r="V2810" s="337">
        <v>16</v>
      </c>
      <c r="W2810" s="337" t="s">
        <v>19695</v>
      </c>
      <c r="X2810" s="337" t="s">
        <v>19695</v>
      </c>
      <c r="Y2810" s="337" t="s">
        <v>19695</v>
      </c>
      <c r="Z2810" s="337" t="s">
        <v>1728</v>
      </c>
      <c r="AA2810" s="337" t="s">
        <v>717</v>
      </c>
      <c r="AB2810" s="337" t="s">
        <v>718</v>
      </c>
      <c r="AC2810" s="337" t="s">
        <v>13949</v>
      </c>
    </row>
    <row r="2811" spans="1:29" ht="15.8" x14ac:dyDescent="0.25">
      <c r="A2811" s="337" t="s">
        <v>1723</v>
      </c>
      <c r="B2811" s="337" t="s">
        <v>9049</v>
      </c>
      <c r="C2811" s="337" t="s">
        <v>1821</v>
      </c>
      <c r="D2811" s="337" t="s">
        <v>449</v>
      </c>
      <c r="E2811" s="337" t="s">
        <v>7416</v>
      </c>
      <c r="F2811" s="338">
        <v>43462</v>
      </c>
      <c r="G2811" s="337" t="s">
        <v>7416</v>
      </c>
      <c r="H2811" s="338">
        <v>43462</v>
      </c>
      <c r="I2811" s="337" t="s">
        <v>19695</v>
      </c>
      <c r="J2811" s="337" t="s">
        <v>36</v>
      </c>
      <c r="K2811" s="337" t="s">
        <v>19695</v>
      </c>
      <c r="L2811" s="337" t="s">
        <v>19695</v>
      </c>
      <c r="M2811" s="337" t="s">
        <v>19695</v>
      </c>
      <c r="N2811" s="337" t="s">
        <v>19695</v>
      </c>
      <c r="O2811" s="337" t="s">
        <v>19695</v>
      </c>
      <c r="P2811" s="337" t="s">
        <v>19695</v>
      </c>
      <c r="Q2811" s="337" t="s">
        <v>19695</v>
      </c>
      <c r="R2811" s="337" t="s">
        <v>2266</v>
      </c>
      <c r="S2811" s="337" t="s">
        <v>2267</v>
      </c>
      <c r="T2811" s="337" t="s">
        <v>9050</v>
      </c>
      <c r="U2811" s="337" t="s">
        <v>9051</v>
      </c>
      <c r="V2811" s="337">
        <v>9</v>
      </c>
      <c r="W2811" s="337" t="s">
        <v>19695</v>
      </c>
      <c r="X2811" s="337" t="s">
        <v>19695</v>
      </c>
      <c r="Y2811" s="337" t="s">
        <v>19695</v>
      </c>
      <c r="Z2811" s="337" t="s">
        <v>1745</v>
      </c>
      <c r="AA2811" s="337" t="s">
        <v>761</v>
      </c>
      <c r="AB2811" s="337" t="s">
        <v>762</v>
      </c>
      <c r="AC2811" s="337" t="s">
        <v>15259</v>
      </c>
    </row>
    <row r="2812" spans="1:29" ht="15.8" x14ac:dyDescent="0.25">
      <c r="A2812" s="337" t="s">
        <v>1723</v>
      </c>
      <c r="B2812" s="337" t="s">
        <v>11325</v>
      </c>
      <c r="C2812" s="337" t="s">
        <v>1788</v>
      </c>
      <c r="D2812" s="337" t="s">
        <v>7701</v>
      </c>
      <c r="E2812" s="337" t="s">
        <v>4695</v>
      </c>
      <c r="F2812" s="338">
        <v>43419</v>
      </c>
      <c r="G2812" s="337" t="s">
        <v>7342</v>
      </c>
      <c r="H2812" s="338">
        <v>43461</v>
      </c>
      <c r="I2812" s="337" t="s">
        <v>19695</v>
      </c>
      <c r="J2812" s="337" t="s">
        <v>36</v>
      </c>
      <c r="K2812" s="337" t="s">
        <v>19695</v>
      </c>
      <c r="L2812" s="337" t="s">
        <v>19695</v>
      </c>
      <c r="M2812" s="337" t="s">
        <v>19695</v>
      </c>
      <c r="N2812" s="337" t="s">
        <v>19695</v>
      </c>
      <c r="O2812" s="337" t="s">
        <v>19695</v>
      </c>
      <c r="P2812" s="337" t="s">
        <v>19695</v>
      </c>
      <c r="Q2812" s="337" t="s">
        <v>19695</v>
      </c>
      <c r="R2812" s="337" t="s">
        <v>52</v>
      </c>
      <c r="S2812" s="337" t="s">
        <v>839</v>
      </c>
      <c r="T2812" s="337" t="s">
        <v>370</v>
      </c>
      <c r="U2812" s="337" t="s">
        <v>1279</v>
      </c>
      <c r="V2812" s="337">
        <v>10</v>
      </c>
      <c r="W2812" s="337" t="s">
        <v>19695</v>
      </c>
      <c r="X2812" s="337" t="s">
        <v>19695</v>
      </c>
      <c r="Y2812" s="337" t="s">
        <v>19695</v>
      </c>
      <c r="Z2812" s="337" t="s">
        <v>1728</v>
      </c>
      <c r="AA2812" s="337" t="s">
        <v>735</v>
      </c>
      <c r="AB2812" s="337" t="s">
        <v>718</v>
      </c>
      <c r="AC2812" s="337" t="s">
        <v>13952</v>
      </c>
    </row>
    <row r="2813" spans="1:29" ht="15.8" x14ac:dyDescent="0.25">
      <c r="A2813" s="337" t="s">
        <v>1723</v>
      </c>
      <c r="B2813" s="337" t="s">
        <v>9009</v>
      </c>
      <c r="C2813" s="337" t="s">
        <v>1821</v>
      </c>
      <c r="D2813" s="337" t="s">
        <v>449</v>
      </c>
      <c r="E2813" s="337" t="s">
        <v>7270</v>
      </c>
      <c r="F2813" s="338">
        <v>43411</v>
      </c>
      <c r="G2813" s="337" t="s">
        <v>7342</v>
      </c>
      <c r="H2813" s="338">
        <v>43461</v>
      </c>
      <c r="I2813" s="337" t="s">
        <v>19695</v>
      </c>
      <c r="J2813" s="337" t="s">
        <v>16</v>
      </c>
      <c r="K2813" s="337" t="s">
        <v>19695</v>
      </c>
      <c r="L2813" s="337" t="s">
        <v>19695</v>
      </c>
      <c r="M2813" s="337" t="s">
        <v>19695</v>
      </c>
      <c r="N2813" s="337" t="s">
        <v>19695</v>
      </c>
      <c r="O2813" s="337" t="s">
        <v>19695</v>
      </c>
      <c r="P2813" s="337" t="s">
        <v>19695</v>
      </c>
      <c r="Q2813" s="337" t="s">
        <v>19695</v>
      </c>
      <c r="R2813" s="337" t="s">
        <v>98</v>
      </c>
      <c r="S2813" s="337" t="s">
        <v>121</v>
      </c>
      <c r="T2813" s="337" t="s">
        <v>5588</v>
      </c>
      <c r="U2813" s="337" t="s">
        <v>1992</v>
      </c>
      <c r="V2813" s="337">
        <v>8</v>
      </c>
      <c r="W2813" s="337" t="s">
        <v>19695</v>
      </c>
      <c r="X2813" s="337" t="s">
        <v>19695</v>
      </c>
      <c r="Y2813" s="337" t="s">
        <v>19695</v>
      </c>
      <c r="Z2813" s="337" t="s">
        <v>1753</v>
      </c>
      <c r="AA2813" s="337" t="s">
        <v>717</v>
      </c>
      <c r="AB2813" s="337" t="s">
        <v>718</v>
      </c>
      <c r="AC2813" s="337" t="s">
        <v>15493</v>
      </c>
    </row>
    <row r="2814" spans="1:29" ht="15.8" x14ac:dyDescent="0.25">
      <c r="A2814" s="337" t="s">
        <v>1723</v>
      </c>
      <c r="B2814" s="337" t="s">
        <v>7166</v>
      </c>
      <c r="C2814" s="337" t="s">
        <v>1725</v>
      </c>
      <c r="D2814" s="337" t="s">
        <v>1735</v>
      </c>
      <c r="E2814" s="337" t="s">
        <v>4874</v>
      </c>
      <c r="F2814" s="338">
        <v>43226</v>
      </c>
      <c r="G2814" s="337" t="s">
        <v>7167</v>
      </c>
      <c r="H2814" s="338">
        <v>43460</v>
      </c>
      <c r="I2814" s="337" t="s">
        <v>19695</v>
      </c>
      <c r="J2814" s="337" t="s">
        <v>16</v>
      </c>
      <c r="K2814" s="337" t="s">
        <v>19695</v>
      </c>
      <c r="L2814" s="337" t="s">
        <v>19695</v>
      </c>
      <c r="M2814" s="337" t="s">
        <v>19695</v>
      </c>
      <c r="N2814" s="337" t="s">
        <v>19695</v>
      </c>
      <c r="O2814" s="337" t="s">
        <v>19695</v>
      </c>
      <c r="P2814" s="337" t="s">
        <v>19695</v>
      </c>
      <c r="Q2814" s="337" t="s">
        <v>19695</v>
      </c>
      <c r="R2814" s="337" t="s">
        <v>109</v>
      </c>
      <c r="S2814" s="337" t="s">
        <v>110</v>
      </c>
      <c r="T2814" s="337" t="s">
        <v>1538</v>
      </c>
      <c r="U2814" s="337" t="s">
        <v>819</v>
      </c>
      <c r="V2814" s="337">
        <v>4</v>
      </c>
      <c r="W2814" s="337" t="s">
        <v>19695</v>
      </c>
      <c r="X2814" s="337" t="s">
        <v>19695</v>
      </c>
      <c r="Y2814" s="337" t="s">
        <v>19695</v>
      </c>
      <c r="Z2814" s="337" t="s">
        <v>1728</v>
      </c>
      <c r="AA2814" s="337" t="s">
        <v>717</v>
      </c>
      <c r="AB2814" s="337" t="s">
        <v>718</v>
      </c>
      <c r="AC2814" s="337" t="s">
        <v>13913</v>
      </c>
    </row>
    <row r="2815" spans="1:29" ht="15.8" x14ac:dyDescent="0.25">
      <c r="A2815" s="337" t="s">
        <v>1723</v>
      </c>
      <c r="B2815" s="337" t="s">
        <v>8784</v>
      </c>
      <c r="C2815" s="337" t="s">
        <v>1821</v>
      </c>
      <c r="D2815" s="337" t="s">
        <v>449</v>
      </c>
      <c r="E2815" s="337" t="s">
        <v>7212</v>
      </c>
      <c r="F2815" s="338">
        <v>43399</v>
      </c>
      <c r="G2815" s="337" t="s">
        <v>7167</v>
      </c>
      <c r="H2815" s="338">
        <v>43460</v>
      </c>
      <c r="I2815" s="337" t="s">
        <v>19695</v>
      </c>
      <c r="J2815" s="337" t="s">
        <v>16</v>
      </c>
      <c r="K2815" s="337" t="s">
        <v>19695</v>
      </c>
      <c r="L2815" s="337" t="s">
        <v>19695</v>
      </c>
      <c r="M2815" s="337" t="s">
        <v>19695</v>
      </c>
      <c r="N2815" s="337" t="s">
        <v>19695</v>
      </c>
      <c r="O2815" s="337" t="s">
        <v>19695</v>
      </c>
      <c r="P2815" s="337" t="s">
        <v>19695</v>
      </c>
      <c r="Q2815" s="337" t="s">
        <v>19695</v>
      </c>
      <c r="R2815" s="337" t="s">
        <v>112</v>
      </c>
      <c r="S2815" s="337" t="s">
        <v>113</v>
      </c>
      <c r="T2815" s="337" t="s">
        <v>3318</v>
      </c>
      <c r="U2815" s="337" t="s">
        <v>4680</v>
      </c>
      <c r="V2815" s="337">
        <v>10</v>
      </c>
      <c r="W2815" s="337" t="s">
        <v>19695</v>
      </c>
      <c r="X2815" s="337" t="s">
        <v>19695</v>
      </c>
      <c r="Y2815" s="337" t="s">
        <v>19695</v>
      </c>
      <c r="Z2815" s="337" t="s">
        <v>1728</v>
      </c>
      <c r="AA2815" s="337" t="s">
        <v>717</v>
      </c>
      <c r="AB2815" s="337" t="s">
        <v>718</v>
      </c>
      <c r="AC2815" s="337" t="s">
        <v>13934</v>
      </c>
    </row>
    <row r="2816" spans="1:29" ht="15.8" x14ac:dyDescent="0.25">
      <c r="A2816" s="337" t="s">
        <v>1723</v>
      </c>
      <c r="B2816" s="337" t="s">
        <v>1491</v>
      </c>
      <c r="C2816" s="337" t="s">
        <v>1821</v>
      </c>
      <c r="D2816" s="337" t="s">
        <v>449</v>
      </c>
      <c r="E2816" s="337" t="s">
        <v>1823</v>
      </c>
      <c r="F2816" s="338">
        <v>43409</v>
      </c>
      <c r="G2816" s="337" t="s">
        <v>7167</v>
      </c>
      <c r="H2816" s="338">
        <v>43460</v>
      </c>
      <c r="I2816" s="337" t="s">
        <v>19695</v>
      </c>
      <c r="J2816" s="337" t="s">
        <v>16</v>
      </c>
      <c r="K2816" s="337" t="s">
        <v>19695</v>
      </c>
      <c r="L2816" s="337" t="s">
        <v>19695</v>
      </c>
      <c r="M2816" s="337" t="s">
        <v>19695</v>
      </c>
      <c r="N2816" s="337" t="s">
        <v>19695</v>
      </c>
      <c r="O2816" s="337" t="s">
        <v>19695</v>
      </c>
      <c r="P2816" s="337" t="s">
        <v>19695</v>
      </c>
      <c r="Q2816" s="337" t="s">
        <v>19695</v>
      </c>
      <c r="R2816" s="337" t="s">
        <v>52</v>
      </c>
      <c r="S2816" s="337" t="s">
        <v>52</v>
      </c>
      <c r="T2816" s="337" t="s">
        <v>370</v>
      </c>
      <c r="U2816" s="337" t="s">
        <v>372</v>
      </c>
      <c r="V2816" s="337">
        <v>8</v>
      </c>
      <c r="W2816" s="337" t="s">
        <v>19695</v>
      </c>
      <c r="X2816" s="337" t="s">
        <v>19695</v>
      </c>
      <c r="Y2816" s="337" t="s">
        <v>19695</v>
      </c>
      <c r="Z2816" s="337" t="s">
        <v>1753</v>
      </c>
      <c r="AA2816" s="337" t="s">
        <v>717</v>
      </c>
      <c r="AB2816" s="337" t="s">
        <v>718</v>
      </c>
      <c r="AC2816" s="337" t="s">
        <v>15284</v>
      </c>
    </row>
    <row r="2817" spans="1:29" ht="15.8" x14ac:dyDescent="0.25">
      <c r="A2817" s="337" t="s">
        <v>1723</v>
      </c>
      <c r="B2817" s="337" t="s">
        <v>7603</v>
      </c>
      <c r="C2817" s="337" t="s">
        <v>1821</v>
      </c>
      <c r="D2817" s="337" t="s">
        <v>449</v>
      </c>
      <c r="E2817" s="337" t="s">
        <v>7582</v>
      </c>
      <c r="F2817" s="338">
        <v>43407</v>
      </c>
      <c r="G2817" s="337" t="s">
        <v>7418</v>
      </c>
      <c r="H2817" s="338">
        <v>43459</v>
      </c>
      <c r="I2817" s="337" t="s">
        <v>19695</v>
      </c>
      <c r="J2817" s="337" t="s">
        <v>36</v>
      </c>
      <c r="K2817" s="337" t="s">
        <v>19695</v>
      </c>
      <c r="L2817" s="337" t="s">
        <v>19695</v>
      </c>
      <c r="M2817" s="337" t="s">
        <v>19695</v>
      </c>
      <c r="N2817" s="337" t="s">
        <v>19695</v>
      </c>
      <c r="O2817" s="337" t="s">
        <v>19695</v>
      </c>
      <c r="P2817" s="337" t="s">
        <v>19695</v>
      </c>
      <c r="Q2817" s="337" t="s">
        <v>19695</v>
      </c>
      <c r="R2817" s="337" t="s">
        <v>18</v>
      </c>
      <c r="S2817" s="337" t="s">
        <v>1050</v>
      </c>
      <c r="T2817" s="337" t="s">
        <v>1050</v>
      </c>
      <c r="U2817" s="337" t="s">
        <v>1051</v>
      </c>
      <c r="V2817" s="337">
        <v>12</v>
      </c>
      <c r="W2817" s="337" t="s">
        <v>19695</v>
      </c>
      <c r="X2817" s="337" t="s">
        <v>19695</v>
      </c>
      <c r="Y2817" s="337" t="s">
        <v>19695</v>
      </c>
      <c r="Z2817" s="337" t="s">
        <v>1728</v>
      </c>
      <c r="AA2817" s="337" t="s">
        <v>735</v>
      </c>
      <c r="AB2817" s="337" t="s">
        <v>718</v>
      </c>
      <c r="AC2817" s="337" t="s">
        <v>13950</v>
      </c>
    </row>
    <row r="2818" spans="1:29" ht="15.8" x14ac:dyDescent="0.25">
      <c r="A2818" s="337" t="s">
        <v>1723</v>
      </c>
      <c r="B2818" s="337" t="s">
        <v>7614</v>
      </c>
      <c r="C2818" s="337" t="s">
        <v>1725</v>
      </c>
      <c r="D2818" s="337" t="s">
        <v>1730</v>
      </c>
      <c r="E2818" s="337" t="s">
        <v>6934</v>
      </c>
      <c r="F2818" s="338">
        <v>43406</v>
      </c>
      <c r="G2818" s="337" t="s">
        <v>7418</v>
      </c>
      <c r="H2818" s="338">
        <v>43459</v>
      </c>
      <c r="I2818" s="337" t="s">
        <v>19695</v>
      </c>
      <c r="J2818" s="337" t="s">
        <v>16</v>
      </c>
      <c r="K2818" s="337" t="s">
        <v>19695</v>
      </c>
      <c r="L2818" s="337" t="s">
        <v>19695</v>
      </c>
      <c r="M2818" s="337" t="s">
        <v>19695</v>
      </c>
      <c r="N2818" s="337" t="s">
        <v>19695</v>
      </c>
      <c r="O2818" s="337" t="s">
        <v>19695</v>
      </c>
      <c r="P2818" s="337" t="s">
        <v>19695</v>
      </c>
      <c r="Q2818" s="337" t="s">
        <v>19695</v>
      </c>
      <c r="R2818" s="337" t="s">
        <v>18</v>
      </c>
      <c r="S2818" s="337" t="s">
        <v>447</v>
      </c>
      <c r="T2818" s="337" t="s">
        <v>392</v>
      </c>
      <c r="U2818" s="337" t="s">
        <v>6631</v>
      </c>
      <c r="V2818" s="337">
        <v>8</v>
      </c>
      <c r="W2818" s="337" t="s">
        <v>19695</v>
      </c>
      <c r="X2818" s="337" t="s">
        <v>19695</v>
      </c>
      <c r="Y2818" s="337" t="s">
        <v>19695</v>
      </c>
      <c r="Z2818" s="337" t="s">
        <v>1728</v>
      </c>
      <c r="AA2818" s="337" t="s">
        <v>735</v>
      </c>
      <c r="AB2818" s="337" t="s">
        <v>718</v>
      </c>
      <c r="AC2818" s="337" t="s">
        <v>13965</v>
      </c>
    </row>
    <row r="2819" spans="1:29" ht="15.8" x14ac:dyDescent="0.25">
      <c r="A2819" s="337" t="s">
        <v>1723</v>
      </c>
      <c r="B2819" s="337" t="s">
        <v>10122</v>
      </c>
      <c r="C2819" s="337" t="s">
        <v>1821</v>
      </c>
      <c r="D2819" s="337" t="s">
        <v>449</v>
      </c>
      <c r="E2819" s="337" t="s">
        <v>7170</v>
      </c>
      <c r="F2819" s="338">
        <v>43427</v>
      </c>
      <c r="G2819" s="337" t="s">
        <v>1358</v>
      </c>
      <c r="H2819" s="338">
        <v>43458</v>
      </c>
      <c r="I2819" s="337" t="s">
        <v>19695</v>
      </c>
      <c r="J2819" s="337" t="s">
        <v>36</v>
      </c>
      <c r="K2819" s="337" t="s">
        <v>19695</v>
      </c>
      <c r="L2819" s="337" t="s">
        <v>19695</v>
      </c>
      <c r="M2819" s="337" t="s">
        <v>19695</v>
      </c>
      <c r="N2819" s="337" t="s">
        <v>19695</v>
      </c>
      <c r="O2819" s="337" t="s">
        <v>19695</v>
      </c>
      <c r="P2819" s="337" t="s">
        <v>19695</v>
      </c>
      <c r="Q2819" s="337" t="s">
        <v>19695</v>
      </c>
      <c r="R2819" s="337" t="s">
        <v>71</v>
      </c>
      <c r="S2819" s="337" t="s">
        <v>4555</v>
      </c>
      <c r="T2819" s="337" t="s">
        <v>10123</v>
      </c>
      <c r="U2819" s="337" t="s">
        <v>10124</v>
      </c>
      <c r="V2819" s="337">
        <v>10</v>
      </c>
      <c r="W2819" s="337" t="s">
        <v>19695</v>
      </c>
      <c r="X2819" s="337" t="s">
        <v>19695</v>
      </c>
      <c r="Y2819" s="337" t="s">
        <v>19695</v>
      </c>
      <c r="Z2819" s="337" t="s">
        <v>1728</v>
      </c>
      <c r="AA2819" s="337" t="s">
        <v>717</v>
      </c>
      <c r="AB2819" s="337" t="s">
        <v>718</v>
      </c>
      <c r="AC2819" s="337" t="s">
        <v>13825</v>
      </c>
    </row>
    <row r="2820" spans="1:29" ht="15.8" x14ac:dyDescent="0.25">
      <c r="A2820" s="337" t="s">
        <v>1723</v>
      </c>
      <c r="B2820" s="337" t="s">
        <v>1365</v>
      </c>
      <c r="C2820" s="337" t="s">
        <v>1821</v>
      </c>
      <c r="D2820" s="337" t="s">
        <v>449</v>
      </c>
      <c r="E2820" s="337" t="s">
        <v>7138</v>
      </c>
      <c r="F2820" s="338">
        <v>43435</v>
      </c>
      <c r="G2820" s="337" t="s">
        <v>1358</v>
      </c>
      <c r="H2820" s="338">
        <v>43458</v>
      </c>
      <c r="I2820" s="337" t="s">
        <v>19695</v>
      </c>
      <c r="J2820" s="337" t="s">
        <v>16</v>
      </c>
      <c r="K2820" s="337" t="s">
        <v>19695</v>
      </c>
      <c r="L2820" s="337" t="s">
        <v>19695</v>
      </c>
      <c r="M2820" s="337" t="s">
        <v>19695</v>
      </c>
      <c r="N2820" s="337" t="s">
        <v>19695</v>
      </c>
      <c r="O2820" s="337" t="s">
        <v>19695</v>
      </c>
      <c r="P2820" s="337" t="s">
        <v>19695</v>
      </c>
      <c r="Q2820" s="337" t="s">
        <v>19695</v>
      </c>
      <c r="R2820" s="337" t="s">
        <v>52</v>
      </c>
      <c r="S2820" s="337" t="s">
        <v>69</v>
      </c>
      <c r="T2820" s="337" t="s">
        <v>382</v>
      </c>
      <c r="U2820" s="337" t="s">
        <v>1366</v>
      </c>
      <c r="V2820" s="337">
        <v>12</v>
      </c>
      <c r="W2820" s="337" t="s">
        <v>19695</v>
      </c>
      <c r="X2820" s="337" t="s">
        <v>19695</v>
      </c>
      <c r="Y2820" s="337" t="s">
        <v>19695</v>
      </c>
      <c r="Z2820" s="337" t="s">
        <v>1728</v>
      </c>
      <c r="AA2820" s="337" t="s">
        <v>766</v>
      </c>
      <c r="AB2820" s="337" t="s">
        <v>718</v>
      </c>
      <c r="AC2820" s="337" t="s">
        <v>13925</v>
      </c>
    </row>
    <row r="2821" spans="1:29" ht="15.8" x14ac:dyDescent="0.25">
      <c r="A2821" s="337" t="s">
        <v>1723</v>
      </c>
      <c r="B2821" s="337" t="s">
        <v>1357</v>
      </c>
      <c r="C2821" s="337" t="s">
        <v>1725</v>
      </c>
      <c r="D2821" s="337" t="s">
        <v>13527</v>
      </c>
      <c r="E2821" s="337" t="s">
        <v>5249</v>
      </c>
      <c r="F2821" s="338">
        <v>43408</v>
      </c>
      <c r="G2821" s="337" t="s">
        <v>1358</v>
      </c>
      <c r="H2821" s="338">
        <v>43458</v>
      </c>
      <c r="I2821" s="337" t="s">
        <v>19695</v>
      </c>
      <c r="J2821" s="337" t="s">
        <v>36</v>
      </c>
      <c r="K2821" s="337" t="s">
        <v>19695</v>
      </c>
      <c r="L2821" s="337" t="s">
        <v>19695</v>
      </c>
      <c r="M2821" s="337" t="s">
        <v>19695</v>
      </c>
      <c r="N2821" s="337" t="s">
        <v>19695</v>
      </c>
      <c r="O2821" s="337" t="s">
        <v>19695</v>
      </c>
      <c r="P2821" s="337" t="s">
        <v>19695</v>
      </c>
      <c r="Q2821" s="337" t="s">
        <v>19695</v>
      </c>
      <c r="R2821" s="337" t="s">
        <v>1220</v>
      </c>
      <c r="S2821" s="337" t="s">
        <v>1359</v>
      </c>
      <c r="T2821" s="337" t="s">
        <v>1360</v>
      </c>
      <c r="U2821" s="337" t="s">
        <v>1361</v>
      </c>
      <c r="V2821" s="337">
        <v>10</v>
      </c>
      <c r="W2821" s="337" t="s">
        <v>19695</v>
      </c>
      <c r="X2821" s="337" t="s">
        <v>19695</v>
      </c>
      <c r="Y2821" s="337" t="s">
        <v>19695</v>
      </c>
      <c r="Z2821" s="337" t="s">
        <v>1728</v>
      </c>
      <c r="AA2821" s="337" t="s">
        <v>735</v>
      </c>
      <c r="AB2821" s="337" t="s">
        <v>718</v>
      </c>
      <c r="AC2821" s="337" t="s">
        <v>13927</v>
      </c>
    </row>
    <row r="2822" spans="1:29" ht="15.8" x14ac:dyDescent="0.25">
      <c r="A2822" s="337" t="s">
        <v>1723</v>
      </c>
      <c r="B2822" s="337" t="s">
        <v>9006</v>
      </c>
      <c r="C2822" s="337" t="s">
        <v>1821</v>
      </c>
      <c r="D2822" s="337" t="s">
        <v>449</v>
      </c>
      <c r="E2822" s="337" t="s">
        <v>5249</v>
      </c>
      <c r="F2822" s="338">
        <v>43408</v>
      </c>
      <c r="G2822" s="337" t="s">
        <v>1358</v>
      </c>
      <c r="H2822" s="338">
        <v>43458</v>
      </c>
      <c r="I2822" s="337" t="s">
        <v>19695</v>
      </c>
      <c r="J2822" s="337" t="s">
        <v>16</v>
      </c>
      <c r="K2822" s="337" t="s">
        <v>19695</v>
      </c>
      <c r="L2822" s="337" t="s">
        <v>19695</v>
      </c>
      <c r="M2822" s="337" t="s">
        <v>19695</v>
      </c>
      <c r="N2822" s="337" t="s">
        <v>19695</v>
      </c>
      <c r="O2822" s="337" t="s">
        <v>19695</v>
      </c>
      <c r="P2822" s="337" t="s">
        <v>19695</v>
      </c>
      <c r="Q2822" s="337" t="s">
        <v>19695</v>
      </c>
      <c r="R2822" s="337" t="s">
        <v>98</v>
      </c>
      <c r="S2822" s="337" t="s">
        <v>121</v>
      </c>
      <c r="T2822" s="337" t="s">
        <v>421</v>
      </c>
      <c r="U2822" s="337" t="s">
        <v>6842</v>
      </c>
      <c r="V2822" s="337">
        <v>8</v>
      </c>
      <c r="W2822" s="337" t="s">
        <v>19695</v>
      </c>
      <c r="X2822" s="337" t="s">
        <v>19695</v>
      </c>
      <c r="Y2822" s="337" t="s">
        <v>19695</v>
      </c>
      <c r="Z2822" s="337" t="s">
        <v>1753</v>
      </c>
      <c r="AA2822" s="337" t="s">
        <v>717</v>
      </c>
      <c r="AB2822" s="337" t="s">
        <v>718</v>
      </c>
      <c r="AC2822" s="337" t="s">
        <v>15493</v>
      </c>
    </row>
    <row r="2823" spans="1:29" ht="15.8" x14ac:dyDescent="0.25">
      <c r="A2823" s="337" t="s">
        <v>1723</v>
      </c>
      <c r="B2823" s="337" t="s">
        <v>7898</v>
      </c>
      <c r="C2823" s="337" t="s">
        <v>1821</v>
      </c>
      <c r="D2823" s="337" t="s">
        <v>449</v>
      </c>
      <c r="E2823" s="337" t="s">
        <v>7470</v>
      </c>
      <c r="F2823" s="338">
        <v>43444</v>
      </c>
      <c r="G2823" s="337" t="s">
        <v>1358</v>
      </c>
      <c r="H2823" s="338">
        <v>43458</v>
      </c>
      <c r="I2823" s="337" t="s">
        <v>19695</v>
      </c>
      <c r="J2823" s="337" t="s">
        <v>16</v>
      </c>
      <c r="K2823" s="337" t="s">
        <v>19695</v>
      </c>
      <c r="L2823" s="337" t="s">
        <v>19695</v>
      </c>
      <c r="M2823" s="337" t="s">
        <v>19695</v>
      </c>
      <c r="N2823" s="337" t="s">
        <v>19695</v>
      </c>
      <c r="O2823" s="337" t="s">
        <v>19695</v>
      </c>
      <c r="P2823" s="337" t="s">
        <v>19695</v>
      </c>
      <c r="Q2823" s="337" t="s">
        <v>19695</v>
      </c>
      <c r="R2823" s="337" t="s">
        <v>52</v>
      </c>
      <c r="S2823" s="337" t="s">
        <v>69</v>
      </c>
      <c r="T2823" s="337" t="s">
        <v>1617</v>
      </c>
      <c r="U2823" s="337" t="s">
        <v>1608</v>
      </c>
      <c r="V2823" s="337">
        <v>8</v>
      </c>
      <c r="W2823" s="337" t="s">
        <v>19695</v>
      </c>
      <c r="X2823" s="337" t="s">
        <v>19695</v>
      </c>
      <c r="Y2823" s="337" t="s">
        <v>19695</v>
      </c>
      <c r="Z2823" s="337" t="s">
        <v>1753</v>
      </c>
      <c r="AA2823" s="337" t="s">
        <v>717</v>
      </c>
      <c r="AB2823" s="337" t="s">
        <v>718</v>
      </c>
      <c r="AC2823" s="337" t="s">
        <v>13938</v>
      </c>
    </row>
    <row r="2824" spans="1:29" ht="15.8" x14ac:dyDescent="0.25">
      <c r="A2824" s="337" t="s">
        <v>1723</v>
      </c>
      <c r="B2824" s="337" t="s">
        <v>10157</v>
      </c>
      <c r="C2824" s="337" t="s">
        <v>1821</v>
      </c>
      <c r="D2824" s="337" t="s">
        <v>449</v>
      </c>
      <c r="E2824" s="337" t="s">
        <v>7420</v>
      </c>
      <c r="F2824" s="338">
        <v>43449</v>
      </c>
      <c r="G2824" s="337" t="s">
        <v>7423</v>
      </c>
      <c r="H2824" s="338">
        <v>43456</v>
      </c>
      <c r="I2824" s="337" t="s">
        <v>19695</v>
      </c>
      <c r="J2824" s="337" t="s">
        <v>36</v>
      </c>
      <c r="K2824" s="337" t="s">
        <v>19695</v>
      </c>
      <c r="L2824" s="337" t="s">
        <v>19695</v>
      </c>
      <c r="M2824" s="337" t="s">
        <v>19695</v>
      </c>
      <c r="N2824" s="337" t="s">
        <v>19695</v>
      </c>
      <c r="O2824" s="337" t="s">
        <v>19695</v>
      </c>
      <c r="P2824" s="337" t="s">
        <v>19695</v>
      </c>
      <c r="Q2824" s="337" t="s">
        <v>19695</v>
      </c>
      <c r="R2824" s="337" t="s">
        <v>98</v>
      </c>
      <c r="S2824" s="337" t="s">
        <v>124</v>
      </c>
      <c r="T2824" s="337" t="s">
        <v>1685</v>
      </c>
      <c r="U2824" s="337" t="s">
        <v>10158</v>
      </c>
      <c r="V2824" s="337">
        <v>10</v>
      </c>
      <c r="W2824" s="337" t="s">
        <v>19695</v>
      </c>
      <c r="X2824" s="337" t="s">
        <v>19695</v>
      </c>
      <c r="Y2824" s="337" t="s">
        <v>19695</v>
      </c>
      <c r="Z2824" s="337" t="s">
        <v>1728</v>
      </c>
      <c r="AA2824" s="337" t="s">
        <v>717</v>
      </c>
      <c r="AB2824" s="337" t="s">
        <v>718</v>
      </c>
      <c r="AC2824" s="337" t="s">
        <v>13824</v>
      </c>
    </row>
    <row r="2825" spans="1:29" ht="15.8" x14ac:dyDescent="0.25">
      <c r="A2825" s="337" t="s">
        <v>1723</v>
      </c>
      <c r="B2825" s="337" t="s">
        <v>8916</v>
      </c>
      <c r="C2825" s="337" t="s">
        <v>1725</v>
      </c>
      <c r="D2825" s="337" t="s">
        <v>13527</v>
      </c>
      <c r="E2825" s="337" t="s">
        <v>6870</v>
      </c>
      <c r="F2825" s="338">
        <v>43428</v>
      </c>
      <c r="G2825" s="337" t="s">
        <v>7423</v>
      </c>
      <c r="H2825" s="338">
        <v>43456</v>
      </c>
      <c r="I2825" s="337" t="s">
        <v>19695</v>
      </c>
      <c r="J2825" s="337" t="s">
        <v>36</v>
      </c>
      <c r="K2825" s="337" t="s">
        <v>19695</v>
      </c>
      <c r="L2825" s="337" t="s">
        <v>19695</v>
      </c>
      <c r="M2825" s="337" t="s">
        <v>19695</v>
      </c>
      <c r="N2825" s="337" t="s">
        <v>19695</v>
      </c>
      <c r="O2825" s="337" t="s">
        <v>19695</v>
      </c>
      <c r="P2825" s="337" t="s">
        <v>19695</v>
      </c>
      <c r="Q2825" s="337" t="s">
        <v>19695</v>
      </c>
      <c r="R2825" s="337" t="s">
        <v>1225</v>
      </c>
      <c r="S2825" s="337" t="s">
        <v>100</v>
      </c>
      <c r="T2825" s="337" t="s">
        <v>116</v>
      </c>
      <c r="U2825" s="337" t="s">
        <v>4648</v>
      </c>
      <c r="V2825" s="337">
        <v>12</v>
      </c>
      <c r="W2825" s="337" t="s">
        <v>19695</v>
      </c>
      <c r="X2825" s="337" t="s">
        <v>19695</v>
      </c>
      <c r="Y2825" s="337" t="s">
        <v>19695</v>
      </c>
      <c r="Z2825" s="337" t="s">
        <v>1728</v>
      </c>
      <c r="AA2825" s="337" t="s">
        <v>735</v>
      </c>
      <c r="AB2825" s="337" t="s">
        <v>718</v>
      </c>
      <c r="AC2825" s="337" t="s">
        <v>13937</v>
      </c>
    </row>
    <row r="2826" spans="1:29" ht="15.8" x14ac:dyDescent="0.25">
      <c r="A2826" s="337" t="s">
        <v>1723</v>
      </c>
      <c r="B2826" s="337" t="s">
        <v>8018</v>
      </c>
      <c r="C2826" s="337" t="s">
        <v>1725</v>
      </c>
      <c r="D2826" s="337" t="s">
        <v>1730</v>
      </c>
      <c r="E2826" s="337" t="s">
        <v>7423</v>
      </c>
      <c r="F2826" s="338">
        <v>43456</v>
      </c>
      <c r="G2826" s="337" t="s">
        <v>7423</v>
      </c>
      <c r="H2826" s="338">
        <v>43456</v>
      </c>
      <c r="I2826" s="337" t="s">
        <v>19695</v>
      </c>
      <c r="J2826" s="337" t="s">
        <v>36</v>
      </c>
      <c r="K2826" s="337" t="s">
        <v>19695</v>
      </c>
      <c r="L2826" s="337" t="s">
        <v>19695</v>
      </c>
      <c r="M2826" s="337" t="s">
        <v>19695</v>
      </c>
      <c r="N2826" s="337" t="s">
        <v>19695</v>
      </c>
      <c r="O2826" s="337" t="s">
        <v>19695</v>
      </c>
      <c r="P2826" s="337" t="s">
        <v>19695</v>
      </c>
      <c r="Q2826" s="337" t="s">
        <v>19695</v>
      </c>
      <c r="R2826" s="337" t="s">
        <v>3268</v>
      </c>
      <c r="S2826" s="337" t="s">
        <v>4616</v>
      </c>
      <c r="T2826" s="337" t="s">
        <v>8019</v>
      </c>
      <c r="U2826" s="337" t="s">
        <v>8020</v>
      </c>
      <c r="V2826" s="337">
        <v>9</v>
      </c>
      <c r="W2826" s="337" t="s">
        <v>19695</v>
      </c>
      <c r="X2826" s="337" t="s">
        <v>19695</v>
      </c>
      <c r="Y2826" s="337" t="s">
        <v>19695</v>
      </c>
      <c r="Z2826" s="337" t="s">
        <v>1745</v>
      </c>
      <c r="AA2826" s="337" t="s">
        <v>761</v>
      </c>
      <c r="AB2826" s="337" t="s">
        <v>762</v>
      </c>
      <c r="AC2826" s="337" t="s">
        <v>15259</v>
      </c>
    </row>
    <row r="2827" spans="1:29" ht="15.8" x14ac:dyDescent="0.25">
      <c r="A2827" s="337" t="s">
        <v>1723</v>
      </c>
      <c r="B2827" s="337" t="s">
        <v>9052</v>
      </c>
      <c r="C2827" s="337" t="s">
        <v>1821</v>
      </c>
      <c r="D2827" s="337" t="s">
        <v>449</v>
      </c>
      <c r="E2827" s="337" t="s">
        <v>6934</v>
      </c>
      <c r="F2827" s="338">
        <v>43406</v>
      </c>
      <c r="G2827" s="337" t="s">
        <v>7423</v>
      </c>
      <c r="H2827" s="338">
        <v>43456</v>
      </c>
      <c r="I2827" s="337" t="s">
        <v>19695</v>
      </c>
      <c r="J2827" s="337" t="s">
        <v>36</v>
      </c>
      <c r="K2827" s="337" t="s">
        <v>19695</v>
      </c>
      <c r="L2827" s="337" t="s">
        <v>19695</v>
      </c>
      <c r="M2827" s="337" t="s">
        <v>19695</v>
      </c>
      <c r="N2827" s="337" t="s">
        <v>19695</v>
      </c>
      <c r="O2827" s="337" t="s">
        <v>19695</v>
      </c>
      <c r="P2827" s="337" t="s">
        <v>19695</v>
      </c>
      <c r="Q2827" s="337" t="s">
        <v>19695</v>
      </c>
      <c r="R2827" s="337" t="s">
        <v>52</v>
      </c>
      <c r="S2827" s="337" t="s">
        <v>857</v>
      </c>
      <c r="T2827" s="337" t="s">
        <v>3028</v>
      </c>
      <c r="U2827" s="337" t="s">
        <v>9053</v>
      </c>
      <c r="V2827" s="337">
        <v>9</v>
      </c>
      <c r="W2827" s="337" t="s">
        <v>19695</v>
      </c>
      <c r="X2827" s="337" t="s">
        <v>19695</v>
      </c>
      <c r="Y2827" s="337" t="s">
        <v>19695</v>
      </c>
      <c r="Z2827" s="337" t="s">
        <v>1745</v>
      </c>
      <c r="AA2827" s="337" t="s">
        <v>761</v>
      </c>
      <c r="AB2827" s="337" t="s">
        <v>762</v>
      </c>
      <c r="AC2827" s="337" t="s">
        <v>15278</v>
      </c>
    </row>
    <row r="2828" spans="1:29" ht="15.8" x14ac:dyDescent="0.25">
      <c r="A2828" s="337" t="s">
        <v>1723</v>
      </c>
      <c r="B2828" s="337" t="s">
        <v>9001</v>
      </c>
      <c r="C2828" s="337" t="s">
        <v>1821</v>
      </c>
      <c r="D2828" s="337" t="s">
        <v>449</v>
      </c>
      <c r="E2828" s="337" t="s">
        <v>6934</v>
      </c>
      <c r="F2828" s="338">
        <v>43406</v>
      </c>
      <c r="G2828" s="337" t="s">
        <v>7423</v>
      </c>
      <c r="H2828" s="338">
        <v>43456</v>
      </c>
      <c r="I2828" s="337" t="s">
        <v>19695</v>
      </c>
      <c r="J2828" s="337" t="s">
        <v>36</v>
      </c>
      <c r="K2828" s="337" t="s">
        <v>19695</v>
      </c>
      <c r="L2828" s="337" t="s">
        <v>19695</v>
      </c>
      <c r="M2828" s="337" t="s">
        <v>19695</v>
      </c>
      <c r="N2828" s="337" t="s">
        <v>19695</v>
      </c>
      <c r="O2828" s="337" t="s">
        <v>19695</v>
      </c>
      <c r="P2828" s="337" t="s">
        <v>19695</v>
      </c>
      <c r="Q2828" s="337" t="s">
        <v>19695</v>
      </c>
      <c r="R2828" s="337" t="s">
        <v>98</v>
      </c>
      <c r="S2828" s="337" t="s">
        <v>121</v>
      </c>
      <c r="T2828" s="337" t="s">
        <v>9002</v>
      </c>
      <c r="U2828" s="337" t="s">
        <v>1554</v>
      </c>
      <c r="V2828" s="337">
        <v>8</v>
      </c>
      <c r="W2828" s="337" t="s">
        <v>19695</v>
      </c>
      <c r="X2828" s="337" t="s">
        <v>19695</v>
      </c>
      <c r="Y2828" s="337" t="s">
        <v>19695</v>
      </c>
      <c r="Z2828" s="337" t="s">
        <v>1753</v>
      </c>
      <c r="AA2828" s="337" t="s">
        <v>717</v>
      </c>
      <c r="AB2828" s="337" t="s">
        <v>718</v>
      </c>
      <c r="AC2828" s="337" t="s">
        <v>15278</v>
      </c>
    </row>
    <row r="2829" spans="1:29" ht="15.8" x14ac:dyDescent="0.25">
      <c r="A2829" s="337" t="s">
        <v>1723</v>
      </c>
      <c r="B2829" s="337" t="s">
        <v>13206</v>
      </c>
      <c r="C2829" s="337" t="s">
        <v>1821</v>
      </c>
      <c r="D2829" s="337" t="s">
        <v>449</v>
      </c>
      <c r="E2829" s="337" t="s">
        <v>6934</v>
      </c>
      <c r="F2829" s="338">
        <v>43406</v>
      </c>
      <c r="G2829" s="337" t="s">
        <v>7423</v>
      </c>
      <c r="H2829" s="338">
        <v>43456</v>
      </c>
      <c r="I2829" s="337" t="s">
        <v>19695</v>
      </c>
      <c r="J2829" s="337" t="s">
        <v>36</v>
      </c>
      <c r="K2829" s="337" t="s">
        <v>19695</v>
      </c>
      <c r="L2829" s="337" t="s">
        <v>19695</v>
      </c>
      <c r="M2829" s="337" t="s">
        <v>19695</v>
      </c>
      <c r="N2829" s="337" t="s">
        <v>19695</v>
      </c>
      <c r="O2829" s="337" t="s">
        <v>19695</v>
      </c>
      <c r="P2829" s="337" t="s">
        <v>19695</v>
      </c>
      <c r="Q2829" s="337" t="s">
        <v>19695</v>
      </c>
      <c r="R2829" s="337" t="s">
        <v>98</v>
      </c>
      <c r="S2829" s="337" t="s">
        <v>121</v>
      </c>
      <c r="T2829" s="337" t="s">
        <v>9002</v>
      </c>
      <c r="U2829" s="337" t="s">
        <v>1554</v>
      </c>
      <c r="V2829" s="337">
        <v>8</v>
      </c>
      <c r="W2829" s="337" t="s">
        <v>19695</v>
      </c>
      <c r="X2829" s="337" t="s">
        <v>19695</v>
      </c>
      <c r="Y2829" s="337" t="s">
        <v>19695</v>
      </c>
      <c r="Z2829" s="337" t="s">
        <v>1753</v>
      </c>
      <c r="AA2829" s="337" t="s">
        <v>717</v>
      </c>
      <c r="AB2829" s="337" t="s">
        <v>718</v>
      </c>
      <c r="AC2829" s="337" t="s">
        <v>15278</v>
      </c>
    </row>
    <row r="2830" spans="1:29" ht="15.8" x14ac:dyDescent="0.25">
      <c r="A2830" s="337" t="s">
        <v>1723</v>
      </c>
      <c r="B2830" s="337" t="s">
        <v>9005</v>
      </c>
      <c r="C2830" s="337" t="s">
        <v>1725</v>
      </c>
      <c r="D2830" s="337" t="s">
        <v>13527</v>
      </c>
      <c r="E2830" s="337" t="s">
        <v>6934</v>
      </c>
      <c r="F2830" s="338">
        <v>43406</v>
      </c>
      <c r="G2830" s="337" t="s">
        <v>7423</v>
      </c>
      <c r="H2830" s="338">
        <v>43456</v>
      </c>
      <c r="I2830" s="337" t="s">
        <v>19695</v>
      </c>
      <c r="J2830" s="337" t="s">
        <v>16</v>
      </c>
      <c r="K2830" s="337" t="s">
        <v>19695</v>
      </c>
      <c r="L2830" s="337" t="s">
        <v>19695</v>
      </c>
      <c r="M2830" s="337" t="s">
        <v>19695</v>
      </c>
      <c r="N2830" s="337" t="s">
        <v>19695</v>
      </c>
      <c r="O2830" s="337" t="s">
        <v>19695</v>
      </c>
      <c r="P2830" s="337" t="s">
        <v>19695</v>
      </c>
      <c r="Q2830" s="337" t="s">
        <v>19695</v>
      </c>
      <c r="R2830" s="337" t="s">
        <v>98</v>
      </c>
      <c r="S2830" s="337" t="s">
        <v>1166</v>
      </c>
      <c r="T2830" s="337" t="s">
        <v>1554</v>
      </c>
      <c r="U2830" s="337" t="s">
        <v>1554</v>
      </c>
      <c r="V2830" s="337">
        <v>8</v>
      </c>
      <c r="W2830" s="337" t="s">
        <v>19695</v>
      </c>
      <c r="X2830" s="337" t="s">
        <v>19695</v>
      </c>
      <c r="Y2830" s="337" t="s">
        <v>19695</v>
      </c>
      <c r="Z2830" s="337" t="s">
        <v>1753</v>
      </c>
      <c r="AA2830" s="337" t="s">
        <v>717</v>
      </c>
      <c r="AB2830" s="337" t="s">
        <v>718</v>
      </c>
      <c r="AC2830" s="337" t="s">
        <v>15497</v>
      </c>
    </row>
    <row r="2831" spans="1:29" ht="15.8" x14ac:dyDescent="0.25">
      <c r="A2831" s="337" t="s">
        <v>1723</v>
      </c>
      <c r="B2831" s="337" t="s">
        <v>7588</v>
      </c>
      <c r="C2831" s="337" t="s">
        <v>1725</v>
      </c>
      <c r="D2831" s="337" t="s">
        <v>1730</v>
      </c>
      <c r="E2831" s="337" t="s">
        <v>7589</v>
      </c>
      <c r="F2831" s="338">
        <v>43418</v>
      </c>
      <c r="G2831" s="337" t="s">
        <v>7243</v>
      </c>
      <c r="H2831" s="338">
        <v>43455</v>
      </c>
      <c r="I2831" s="337" t="s">
        <v>19695</v>
      </c>
      <c r="J2831" s="337" t="s">
        <v>36</v>
      </c>
      <c r="K2831" s="337" t="s">
        <v>19695</v>
      </c>
      <c r="L2831" s="337" t="s">
        <v>19695</v>
      </c>
      <c r="M2831" s="337" t="s">
        <v>19695</v>
      </c>
      <c r="N2831" s="337" t="s">
        <v>19695</v>
      </c>
      <c r="O2831" s="337" t="s">
        <v>19695</v>
      </c>
      <c r="P2831" s="337" t="s">
        <v>19695</v>
      </c>
      <c r="Q2831" s="337" t="s">
        <v>19695</v>
      </c>
      <c r="R2831" s="337" t="s">
        <v>52</v>
      </c>
      <c r="S2831" s="337" t="s">
        <v>430</v>
      </c>
      <c r="T2831" s="337" t="s">
        <v>7590</v>
      </c>
      <c r="U2831" s="337" t="s">
        <v>7591</v>
      </c>
      <c r="V2831" s="337">
        <v>6</v>
      </c>
      <c r="W2831" s="337" t="s">
        <v>19695</v>
      </c>
      <c r="X2831" s="337" t="s">
        <v>19695</v>
      </c>
      <c r="Y2831" s="337" t="s">
        <v>19695</v>
      </c>
      <c r="Z2831" s="337" t="s">
        <v>1728</v>
      </c>
      <c r="AA2831" s="337" t="s">
        <v>735</v>
      </c>
      <c r="AB2831" s="337" t="s">
        <v>718</v>
      </c>
      <c r="AC2831" s="337" t="s">
        <v>13926</v>
      </c>
    </row>
    <row r="2832" spans="1:29" ht="15.8" x14ac:dyDescent="0.25">
      <c r="A2832" s="337" t="s">
        <v>1723</v>
      </c>
      <c r="B2832" s="337" t="s">
        <v>1403</v>
      </c>
      <c r="C2832" s="337" t="s">
        <v>1821</v>
      </c>
      <c r="D2832" s="337" t="s">
        <v>449</v>
      </c>
      <c r="E2832" s="337" t="s">
        <v>5476</v>
      </c>
      <c r="F2832" s="338">
        <v>43417</v>
      </c>
      <c r="G2832" s="337" t="s">
        <v>1404</v>
      </c>
      <c r="H2832" s="338">
        <v>43454</v>
      </c>
      <c r="I2832" s="337" t="s">
        <v>19695</v>
      </c>
      <c r="J2832" s="337" t="s">
        <v>36</v>
      </c>
      <c r="K2832" s="337" t="s">
        <v>19695</v>
      </c>
      <c r="L2832" s="337" t="s">
        <v>19695</v>
      </c>
      <c r="M2832" s="337" t="s">
        <v>19695</v>
      </c>
      <c r="N2832" s="337" t="s">
        <v>19695</v>
      </c>
      <c r="O2832" s="337" t="s">
        <v>19695</v>
      </c>
      <c r="P2832" s="337" t="s">
        <v>19695</v>
      </c>
      <c r="Q2832" s="337" t="s">
        <v>19695</v>
      </c>
      <c r="R2832" s="337" t="s">
        <v>45</v>
      </c>
      <c r="S2832" s="337" t="s">
        <v>1405</v>
      </c>
      <c r="T2832" s="337" t="s">
        <v>432</v>
      </c>
      <c r="U2832" s="337" t="s">
        <v>1406</v>
      </c>
      <c r="V2832" s="337">
        <v>12</v>
      </c>
      <c r="W2832" s="337" t="s">
        <v>19695</v>
      </c>
      <c r="X2832" s="337" t="s">
        <v>19695</v>
      </c>
      <c r="Y2832" s="337" t="s">
        <v>19695</v>
      </c>
      <c r="Z2832" s="337" t="s">
        <v>1728</v>
      </c>
      <c r="AA2832" s="337" t="s">
        <v>735</v>
      </c>
      <c r="AB2832" s="337" t="s">
        <v>718</v>
      </c>
      <c r="AC2832" s="337" t="s">
        <v>13924</v>
      </c>
    </row>
    <row r="2833" spans="1:29" ht="15.8" x14ac:dyDescent="0.25">
      <c r="A2833" s="337" t="s">
        <v>1723</v>
      </c>
      <c r="B2833" s="337" t="s">
        <v>7598</v>
      </c>
      <c r="C2833" s="337" t="s">
        <v>1821</v>
      </c>
      <c r="D2833" s="337" t="s">
        <v>449</v>
      </c>
      <c r="E2833" s="337" t="s">
        <v>1823</v>
      </c>
      <c r="F2833" s="338">
        <v>43409</v>
      </c>
      <c r="G2833" s="337" t="s">
        <v>1404</v>
      </c>
      <c r="H2833" s="338">
        <v>43454</v>
      </c>
      <c r="I2833" s="337" t="s">
        <v>19695</v>
      </c>
      <c r="J2833" s="337" t="s">
        <v>16</v>
      </c>
      <c r="K2833" s="337" t="s">
        <v>19695</v>
      </c>
      <c r="L2833" s="337" t="s">
        <v>19695</v>
      </c>
      <c r="M2833" s="337" t="s">
        <v>19695</v>
      </c>
      <c r="N2833" s="337" t="s">
        <v>19695</v>
      </c>
      <c r="O2833" s="337" t="s">
        <v>19695</v>
      </c>
      <c r="P2833" s="337" t="s">
        <v>19695</v>
      </c>
      <c r="Q2833" s="337" t="s">
        <v>19695</v>
      </c>
      <c r="R2833" s="337" t="s">
        <v>18</v>
      </c>
      <c r="S2833" s="337" t="s">
        <v>1038</v>
      </c>
      <c r="T2833" s="337" t="s">
        <v>7599</v>
      </c>
      <c r="U2833" s="337" t="s">
        <v>7600</v>
      </c>
      <c r="V2833" s="337">
        <v>8</v>
      </c>
      <c r="W2833" s="337" t="s">
        <v>19695</v>
      </c>
      <c r="X2833" s="337" t="s">
        <v>19695</v>
      </c>
      <c r="Y2833" s="337" t="s">
        <v>19695</v>
      </c>
      <c r="Z2833" s="337" t="s">
        <v>1728</v>
      </c>
      <c r="AA2833" s="337" t="s">
        <v>735</v>
      </c>
      <c r="AB2833" s="337" t="s">
        <v>718</v>
      </c>
      <c r="AC2833" s="337" t="s">
        <v>13926</v>
      </c>
    </row>
    <row r="2834" spans="1:29" ht="15.8" x14ac:dyDescent="0.25">
      <c r="A2834" s="337" t="s">
        <v>1723</v>
      </c>
      <c r="B2834" s="337" t="s">
        <v>7596</v>
      </c>
      <c r="C2834" s="337" t="s">
        <v>1821</v>
      </c>
      <c r="D2834" s="337" t="s">
        <v>449</v>
      </c>
      <c r="E2834" s="337" t="s">
        <v>7259</v>
      </c>
      <c r="F2834" s="338">
        <v>43400</v>
      </c>
      <c r="G2834" s="337" t="s">
        <v>1404</v>
      </c>
      <c r="H2834" s="338">
        <v>43454</v>
      </c>
      <c r="I2834" s="337" t="s">
        <v>19695</v>
      </c>
      <c r="J2834" s="337" t="s">
        <v>16</v>
      </c>
      <c r="K2834" s="337" t="s">
        <v>19695</v>
      </c>
      <c r="L2834" s="337" t="s">
        <v>19695</v>
      </c>
      <c r="M2834" s="337" t="s">
        <v>19695</v>
      </c>
      <c r="N2834" s="337" t="s">
        <v>19695</v>
      </c>
      <c r="O2834" s="337" t="s">
        <v>19695</v>
      </c>
      <c r="P2834" s="337" t="s">
        <v>19695</v>
      </c>
      <c r="Q2834" s="337" t="s">
        <v>19695</v>
      </c>
      <c r="R2834" s="337" t="s">
        <v>18</v>
      </c>
      <c r="S2834" s="337" t="s">
        <v>1033</v>
      </c>
      <c r="T2834" s="337" t="s">
        <v>4457</v>
      </c>
      <c r="U2834" s="337" t="s">
        <v>7597</v>
      </c>
      <c r="V2834" s="337">
        <v>6</v>
      </c>
      <c r="W2834" s="337" t="s">
        <v>19695</v>
      </c>
      <c r="X2834" s="337" t="s">
        <v>19695</v>
      </c>
      <c r="Y2834" s="337" t="s">
        <v>19695</v>
      </c>
      <c r="Z2834" s="337" t="s">
        <v>1728</v>
      </c>
      <c r="AA2834" s="337" t="s">
        <v>735</v>
      </c>
      <c r="AB2834" s="337" t="s">
        <v>718</v>
      </c>
      <c r="AC2834" s="337" t="s">
        <v>13926</v>
      </c>
    </row>
    <row r="2835" spans="1:29" ht="15.8" x14ac:dyDescent="0.25">
      <c r="A2835" s="337" t="s">
        <v>1723</v>
      </c>
      <c r="B2835" s="337" t="s">
        <v>7594</v>
      </c>
      <c r="C2835" s="337" t="s">
        <v>1821</v>
      </c>
      <c r="D2835" s="337" t="s">
        <v>449</v>
      </c>
      <c r="E2835" s="337" t="s">
        <v>7219</v>
      </c>
      <c r="F2835" s="338">
        <v>43394</v>
      </c>
      <c r="G2835" s="337" t="s">
        <v>1404</v>
      </c>
      <c r="H2835" s="338">
        <v>43454</v>
      </c>
      <c r="I2835" s="337" t="s">
        <v>19695</v>
      </c>
      <c r="J2835" s="337" t="s">
        <v>36</v>
      </c>
      <c r="K2835" s="337" t="s">
        <v>19695</v>
      </c>
      <c r="L2835" s="337" t="s">
        <v>19695</v>
      </c>
      <c r="M2835" s="337" t="s">
        <v>19695</v>
      </c>
      <c r="N2835" s="337" t="s">
        <v>19695</v>
      </c>
      <c r="O2835" s="337" t="s">
        <v>19695</v>
      </c>
      <c r="P2835" s="337" t="s">
        <v>19695</v>
      </c>
      <c r="Q2835" s="337" t="s">
        <v>19695</v>
      </c>
      <c r="R2835" s="337" t="s">
        <v>18</v>
      </c>
      <c r="S2835" s="337" t="s">
        <v>1033</v>
      </c>
      <c r="T2835" s="337" t="s">
        <v>5250</v>
      </c>
      <c r="U2835" s="337" t="s">
        <v>7595</v>
      </c>
      <c r="V2835" s="337">
        <v>12</v>
      </c>
      <c r="W2835" s="337" t="s">
        <v>19695</v>
      </c>
      <c r="X2835" s="337" t="s">
        <v>19695</v>
      </c>
      <c r="Y2835" s="337" t="s">
        <v>19695</v>
      </c>
      <c r="Z2835" s="337" t="s">
        <v>1728</v>
      </c>
      <c r="AA2835" s="337" t="s">
        <v>735</v>
      </c>
      <c r="AB2835" s="337" t="s">
        <v>718</v>
      </c>
      <c r="AC2835" s="337" t="s">
        <v>13926</v>
      </c>
    </row>
    <row r="2836" spans="1:29" ht="15.8" x14ac:dyDescent="0.25">
      <c r="A2836" s="337" t="s">
        <v>1723</v>
      </c>
      <c r="B2836" s="337" t="s">
        <v>7592</v>
      </c>
      <c r="C2836" s="337" t="s">
        <v>1821</v>
      </c>
      <c r="D2836" s="337" t="s">
        <v>449</v>
      </c>
      <c r="E2836" s="337" t="s">
        <v>7274</v>
      </c>
      <c r="F2836" s="338">
        <v>43426</v>
      </c>
      <c r="G2836" s="337" t="s">
        <v>1404</v>
      </c>
      <c r="H2836" s="338">
        <v>43454</v>
      </c>
      <c r="I2836" s="337" t="s">
        <v>19695</v>
      </c>
      <c r="J2836" s="337" t="s">
        <v>36</v>
      </c>
      <c r="K2836" s="337" t="s">
        <v>19695</v>
      </c>
      <c r="L2836" s="337" t="s">
        <v>19695</v>
      </c>
      <c r="M2836" s="337" t="s">
        <v>19695</v>
      </c>
      <c r="N2836" s="337" t="s">
        <v>19695</v>
      </c>
      <c r="O2836" s="337" t="s">
        <v>19695</v>
      </c>
      <c r="P2836" s="337" t="s">
        <v>19695</v>
      </c>
      <c r="Q2836" s="337" t="s">
        <v>19695</v>
      </c>
      <c r="R2836" s="337" t="s">
        <v>18</v>
      </c>
      <c r="S2836" s="337" t="s">
        <v>1033</v>
      </c>
      <c r="T2836" s="337" t="s">
        <v>7593</v>
      </c>
      <c r="U2836" s="337" t="s">
        <v>1088</v>
      </c>
      <c r="V2836" s="337">
        <v>6</v>
      </c>
      <c r="W2836" s="337" t="s">
        <v>19695</v>
      </c>
      <c r="X2836" s="337" t="s">
        <v>19695</v>
      </c>
      <c r="Y2836" s="337" t="s">
        <v>19695</v>
      </c>
      <c r="Z2836" s="337" t="s">
        <v>1728</v>
      </c>
      <c r="AA2836" s="337" t="s">
        <v>735</v>
      </c>
      <c r="AB2836" s="337" t="s">
        <v>718</v>
      </c>
      <c r="AC2836" s="337" t="s">
        <v>13926</v>
      </c>
    </row>
    <row r="2837" spans="1:29" ht="15.8" x14ac:dyDescent="0.25">
      <c r="A2837" s="337" t="s">
        <v>1723</v>
      </c>
      <c r="B2837" s="337" t="s">
        <v>7587</v>
      </c>
      <c r="C2837" s="337" t="s">
        <v>1821</v>
      </c>
      <c r="D2837" s="337" t="s">
        <v>449</v>
      </c>
      <c r="E2837" s="337" t="s">
        <v>5249</v>
      </c>
      <c r="F2837" s="338">
        <v>43408</v>
      </c>
      <c r="G2837" s="337" t="s">
        <v>1404</v>
      </c>
      <c r="H2837" s="338">
        <v>43454</v>
      </c>
      <c r="I2837" s="337" t="s">
        <v>19695</v>
      </c>
      <c r="J2837" s="337" t="s">
        <v>16</v>
      </c>
      <c r="K2837" s="337" t="s">
        <v>19695</v>
      </c>
      <c r="L2837" s="337" t="s">
        <v>19695</v>
      </c>
      <c r="M2837" s="337" t="s">
        <v>19695</v>
      </c>
      <c r="N2837" s="337" t="s">
        <v>19695</v>
      </c>
      <c r="O2837" s="337" t="s">
        <v>19695</v>
      </c>
      <c r="P2837" s="337" t="s">
        <v>19695</v>
      </c>
      <c r="Q2837" s="337" t="s">
        <v>19695</v>
      </c>
      <c r="R2837" s="337" t="s">
        <v>18</v>
      </c>
      <c r="S2837" s="337" t="s">
        <v>447</v>
      </c>
      <c r="T2837" s="337" t="s">
        <v>447</v>
      </c>
      <c r="U2837" s="337" t="s">
        <v>5117</v>
      </c>
      <c r="V2837" s="337">
        <v>10</v>
      </c>
      <c r="W2837" s="337" t="s">
        <v>19695</v>
      </c>
      <c r="X2837" s="337" t="s">
        <v>19695</v>
      </c>
      <c r="Y2837" s="337" t="s">
        <v>19695</v>
      </c>
      <c r="Z2837" s="337" t="s">
        <v>1728</v>
      </c>
      <c r="AA2837" s="337" t="s">
        <v>735</v>
      </c>
      <c r="AB2837" s="337" t="s">
        <v>718</v>
      </c>
      <c r="AC2837" s="337" t="s">
        <v>13926</v>
      </c>
    </row>
    <row r="2838" spans="1:29" ht="15.8" x14ac:dyDescent="0.25">
      <c r="A2838" s="337" t="s">
        <v>1723</v>
      </c>
      <c r="B2838" s="337" t="s">
        <v>9026</v>
      </c>
      <c r="C2838" s="337" t="s">
        <v>1821</v>
      </c>
      <c r="D2838" s="337" t="s">
        <v>449</v>
      </c>
      <c r="E2838" s="337" t="s">
        <v>7239</v>
      </c>
      <c r="F2838" s="338">
        <v>43424</v>
      </c>
      <c r="G2838" s="337" t="s">
        <v>1404</v>
      </c>
      <c r="H2838" s="338">
        <v>43454</v>
      </c>
      <c r="I2838" s="337" t="s">
        <v>19695</v>
      </c>
      <c r="J2838" s="337" t="s">
        <v>36</v>
      </c>
      <c r="K2838" s="337" t="s">
        <v>19695</v>
      </c>
      <c r="L2838" s="337" t="s">
        <v>19695</v>
      </c>
      <c r="M2838" s="337" t="s">
        <v>19695</v>
      </c>
      <c r="N2838" s="337" t="s">
        <v>19695</v>
      </c>
      <c r="O2838" s="337" t="s">
        <v>19695</v>
      </c>
      <c r="P2838" s="337" t="s">
        <v>19695</v>
      </c>
      <c r="Q2838" s="337" t="s">
        <v>19695</v>
      </c>
      <c r="R2838" s="337" t="s">
        <v>45</v>
      </c>
      <c r="S2838" s="337" t="s">
        <v>1541</v>
      </c>
      <c r="T2838" s="337" t="s">
        <v>1542</v>
      </c>
      <c r="U2838" s="337" t="s">
        <v>1036</v>
      </c>
      <c r="V2838" s="337">
        <v>10</v>
      </c>
      <c r="W2838" s="337" t="s">
        <v>19695</v>
      </c>
      <c r="X2838" s="337" t="s">
        <v>19695</v>
      </c>
      <c r="Y2838" s="337" t="s">
        <v>19695</v>
      </c>
      <c r="Z2838" s="337" t="s">
        <v>1728</v>
      </c>
      <c r="AA2838" s="337" t="s">
        <v>735</v>
      </c>
      <c r="AB2838" s="337" t="s">
        <v>718</v>
      </c>
      <c r="AC2838" s="337" t="s">
        <v>13981</v>
      </c>
    </row>
    <row r="2839" spans="1:29" ht="15.8" x14ac:dyDescent="0.25">
      <c r="A2839" s="337" t="s">
        <v>1723</v>
      </c>
      <c r="B2839" s="337" t="s">
        <v>9047</v>
      </c>
      <c r="C2839" s="337" t="s">
        <v>1821</v>
      </c>
      <c r="D2839" s="337" t="s">
        <v>449</v>
      </c>
      <c r="E2839" s="337" t="s">
        <v>1404</v>
      </c>
      <c r="F2839" s="338">
        <v>43454</v>
      </c>
      <c r="G2839" s="337" t="s">
        <v>1404</v>
      </c>
      <c r="H2839" s="338">
        <v>43454</v>
      </c>
      <c r="I2839" s="337" t="s">
        <v>19695</v>
      </c>
      <c r="J2839" s="337" t="s">
        <v>36</v>
      </c>
      <c r="K2839" s="337" t="s">
        <v>19695</v>
      </c>
      <c r="L2839" s="337" t="s">
        <v>19695</v>
      </c>
      <c r="M2839" s="337" t="s">
        <v>19695</v>
      </c>
      <c r="N2839" s="337" t="s">
        <v>19695</v>
      </c>
      <c r="O2839" s="337" t="s">
        <v>19695</v>
      </c>
      <c r="P2839" s="337" t="s">
        <v>19695</v>
      </c>
      <c r="Q2839" s="337" t="s">
        <v>19695</v>
      </c>
      <c r="R2839" s="337" t="s">
        <v>45</v>
      </c>
      <c r="S2839" s="337" t="s">
        <v>1824</v>
      </c>
      <c r="T2839" s="337" t="s">
        <v>9048</v>
      </c>
      <c r="U2839" s="337" t="s">
        <v>9048</v>
      </c>
      <c r="V2839" s="337">
        <v>4</v>
      </c>
      <c r="W2839" s="337" t="s">
        <v>19695</v>
      </c>
      <c r="X2839" s="337" t="s">
        <v>19695</v>
      </c>
      <c r="Y2839" s="337" t="s">
        <v>19695</v>
      </c>
      <c r="Z2839" s="337" t="s">
        <v>1745</v>
      </c>
      <c r="AA2839" s="337" t="s">
        <v>761</v>
      </c>
      <c r="AB2839" s="337" t="s">
        <v>762</v>
      </c>
      <c r="AC2839" s="337" t="s">
        <v>13924</v>
      </c>
    </row>
    <row r="2840" spans="1:29" ht="15.8" x14ac:dyDescent="0.25">
      <c r="A2840" s="337" t="s">
        <v>1723</v>
      </c>
      <c r="B2840" s="337" t="s">
        <v>9022</v>
      </c>
      <c r="C2840" s="337" t="s">
        <v>1821</v>
      </c>
      <c r="D2840" s="337" t="s">
        <v>449</v>
      </c>
      <c r="E2840" s="337" t="s">
        <v>1732</v>
      </c>
      <c r="F2840" s="338">
        <v>43391</v>
      </c>
      <c r="G2840" s="337" t="s">
        <v>8658</v>
      </c>
      <c r="H2840" s="338">
        <v>43452</v>
      </c>
      <c r="I2840" s="337" t="s">
        <v>19695</v>
      </c>
      <c r="J2840" s="337" t="s">
        <v>36</v>
      </c>
      <c r="K2840" s="337" t="s">
        <v>19695</v>
      </c>
      <c r="L2840" s="337" t="s">
        <v>19695</v>
      </c>
      <c r="M2840" s="337" t="s">
        <v>19695</v>
      </c>
      <c r="N2840" s="337" t="s">
        <v>19695</v>
      </c>
      <c r="O2840" s="337" t="s">
        <v>19695</v>
      </c>
      <c r="P2840" s="337" t="s">
        <v>19695</v>
      </c>
      <c r="Q2840" s="337" t="s">
        <v>19695</v>
      </c>
      <c r="R2840" s="337" t="s">
        <v>45</v>
      </c>
      <c r="S2840" s="337" t="s">
        <v>1541</v>
      </c>
      <c r="T2840" s="337" t="s">
        <v>9023</v>
      </c>
      <c r="U2840" s="337" t="s">
        <v>9023</v>
      </c>
      <c r="V2840" s="337">
        <v>6</v>
      </c>
      <c r="W2840" s="337" t="s">
        <v>19695</v>
      </c>
      <c r="X2840" s="337" t="s">
        <v>19695</v>
      </c>
      <c r="Y2840" s="337" t="s">
        <v>19695</v>
      </c>
      <c r="Z2840" s="337" t="s">
        <v>1728</v>
      </c>
      <c r="AA2840" s="337" t="s">
        <v>735</v>
      </c>
      <c r="AB2840" s="337" t="s">
        <v>718</v>
      </c>
      <c r="AC2840" s="337" t="s">
        <v>13977</v>
      </c>
    </row>
    <row r="2841" spans="1:29" ht="15.8" x14ac:dyDescent="0.25">
      <c r="A2841" s="337" t="s">
        <v>1723</v>
      </c>
      <c r="B2841" s="337" t="s">
        <v>8920</v>
      </c>
      <c r="C2841" s="337" t="s">
        <v>1821</v>
      </c>
      <c r="D2841" s="337" t="s">
        <v>449</v>
      </c>
      <c r="E2841" s="337" t="s">
        <v>4881</v>
      </c>
      <c r="F2841" s="338">
        <v>43382</v>
      </c>
      <c r="G2841" s="337" t="s">
        <v>8658</v>
      </c>
      <c r="H2841" s="338">
        <v>43452</v>
      </c>
      <c r="I2841" s="337" t="s">
        <v>19695</v>
      </c>
      <c r="J2841" s="337" t="s">
        <v>16</v>
      </c>
      <c r="K2841" s="337" t="s">
        <v>19695</v>
      </c>
      <c r="L2841" s="337" t="s">
        <v>19695</v>
      </c>
      <c r="M2841" s="337" t="s">
        <v>19695</v>
      </c>
      <c r="N2841" s="337" t="s">
        <v>19695</v>
      </c>
      <c r="O2841" s="337" t="s">
        <v>19695</v>
      </c>
      <c r="P2841" s="337" t="s">
        <v>19695</v>
      </c>
      <c r="Q2841" s="337" t="s">
        <v>19695</v>
      </c>
      <c r="R2841" s="337" t="s">
        <v>52</v>
      </c>
      <c r="S2841" s="337" t="s">
        <v>120</v>
      </c>
      <c r="T2841" s="337" t="s">
        <v>8921</v>
      </c>
      <c r="U2841" s="337" t="s">
        <v>859</v>
      </c>
      <c r="V2841" s="337">
        <v>4</v>
      </c>
      <c r="W2841" s="337" t="s">
        <v>19695</v>
      </c>
      <c r="X2841" s="337" t="s">
        <v>19695</v>
      </c>
      <c r="Y2841" s="337" t="s">
        <v>19695</v>
      </c>
      <c r="Z2841" s="337" t="s">
        <v>1753</v>
      </c>
      <c r="AA2841" s="337" t="s">
        <v>735</v>
      </c>
      <c r="AB2841" s="337" t="s">
        <v>718</v>
      </c>
      <c r="AC2841" s="337" t="s">
        <v>13922</v>
      </c>
    </row>
    <row r="2842" spans="1:29" ht="15.8" x14ac:dyDescent="0.25">
      <c r="A2842" s="337" t="s">
        <v>1723</v>
      </c>
      <c r="B2842" s="337" t="s">
        <v>9003</v>
      </c>
      <c r="C2842" s="337" t="s">
        <v>1821</v>
      </c>
      <c r="D2842" s="337" t="s">
        <v>449</v>
      </c>
      <c r="E2842" s="337" t="s">
        <v>8136</v>
      </c>
      <c r="F2842" s="338">
        <v>43402</v>
      </c>
      <c r="G2842" s="337" t="s">
        <v>8658</v>
      </c>
      <c r="H2842" s="338">
        <v>43452</v>
      </c>
      <c r="I2842" s="337" t="s">
        <v>19695</v>
      </c>
      <c r="J2842" s="337" t="s">
        <v>36</v>
      </c>
      <c r="K2842" s="337" t="s">
        <v>19695</v>
      </c>
      <c r="L2842" s="337" t="s">
        <v>19695</v>
      </c>
      <c r="M2842" s="337" t="s">
        <v>19695</v>
      </c>
      <c r="N2842" s="337" t="s">
        <v>19695</v>
      </c>
      <c r="O2842" s="337" t="s">
        <v>19695</v>
      </c>
      <c r="P2842" s="337" t="s">
        <v>19695</v>
      </c>
      <c r="Q2842" s="337" t="s">
        <v>19695</v>
      </c>
      <c r="R2842" s="337" t="s">
        <v>98</v>
      </c>
      <c r="S2842" s="337" t="s">
        <v>121</v>
      </c>
      <c r="T2842" s="337" t="s">
        <v>1689</v>
      </c>
      <c r="U2842" s="337" t="s">
        <v>9004</v>
      </c>
      <c r="V2842" s="337">
        <v>8</v>
      </c>
      <c r="W2842" s="337" t="s">
        <v>19695</v>
      </c>
      <c r="X2842" s="337" t="s">
        <v>19695</v>
      </c>
      <c r="Y2842" s="337" t="s">
        <v>19695</v>
      </c>
      <c r="Z2842" s="337" t="s">
        <v>1753</v>
      </c>
      <c r="AA2842" s="337" t="s">
        <v>717</v>
      </c>
      <c r="AB2842" s="337" t="s">
        <v>718</v>
      </c>
      <c r="AC2842" s="337" t="s">
        <v>13922</v>
      </c>
    </row>
    <row r="2843" spans="1:29" ht="15.8" x14ac:dyDescent="0.25">
      <c r="A2843" s="337" t="s">
        <v>1723</v>
      </c>
      <c r="B2843" s="337" t="s">
        <v>9261</v>
      </c>
      <c r="C2843" s="337" t="s">
        <v>1821</v>
      </c>
      <c r="D2843" s="337" t="s">
        <v>449</v>
      </c>
      <c r="E2843" s="337" t="s">
        <v>8136</v>
      </c>
      <c r="F2843" s="338">
        <v>43402</v>
      </c>
      <c r="G2843" s="337" t="s">
        <v>8658</v>
      </c>
      <c r="H2843" s="338">
        <v>43452</v>
      </c>
      <c r="I2843" s="337" t="s">
        <v>19695</v>
      </c>
      <c r="J2843" s="337" t="s">
        <v>36</v>
      </c>
      <c r="K2843" s="337" t="s">
        <v>19695</v>
      </c>
      <c r="L2843" s="337" t="s">
        <v>19695</v>
      </c>
      <c r="M2843" s="337" t="s">
        <v>19695</v>
      </c>
      <c r="N2843" s="337" t="s">
        <v>19695</v>
      </c>
      <c r="O2843" s="337" t="s">
        <v>19695</v>
      </c>
      <c r="P2843" s="337" t="s">
        <v>19695</v>
      </c>
      <c r="Q2843" s="337" t="s">
        <v>19695</v>
      </c>
      <c r="R2843" s="337" t="s">
        <v>136</v>
      </c>
      <c r="S2843" s="337" t="s">
        <v>4108</v>
      </c>
      <c r="T2843" s="337" t="s">
        <v>4108</v>
      </c>
      <c r="U2843" s="337" t="s">
        <v>6705</v>
      </c>
      <c r="V2843" s="337">
        <v>8</v>
      </c>
      <c r="W2843" s="337" t="s">
        <v>19695</v>
      </c>
      <c r="X2843" s="337" t="s">
        <v>19695</v>
      </c>
      <c r="Y2843" s="337" t="s">
        <v>19695</v>
      </c>
      <c r="Z2843" s="337" t="s">
        <v>1753</v>
      </c>
      <c r="AA2843" s="337" t="s">
        <v>735</v>
      </c>
      <c r="AB2843" s="337" t="s">
        <v>718</v>
      </c>
      <c r="AC2843" s="337" t="s">
        <v>13944</v>
      </c>
    </row>
    <row r="2844" spans="1:29" ht="15.8" x14ac:dyDescent="0.25">
      <c r="A2844" s="337" t="s">
        <v>1723</v>
      </c>
      <c r="B2844" s="337" t="s">
        <v>8657</v>
      </c>
      <c r="C2844" s="337" t="s">
        <v>1821</v>
      </c>
      <c r="D2844" s="337" t="s">
        <v>449</v>
      </c>
      <c r="E2844" s="337" t="s">
        <v>5102</v>
      </c>
      <c r="F2844" s="338">
        <v>43388</v>
      </c>
      <c r="G2844" s="337" t="s">
        <v>8658</v>
      </c>
      <c r="H2844" s="338">
        <v>43452</v>
      </c>
      <c r="I2844" s="337" t="s">
        <v>19695</v>
      </c>
      <c r="J2844" s="337" t="s">
        <v>16</v>
      </c>
      <c r="K2844" s="337" t="s">
        <v>19695</v>
      </c>
      <c r="L2844" s="337" t="s">
        <v>19695</v>
      </c>
      <c r="M2844" s="337" t="s">
        <v>19695</v>
      </c>
      <c r="N2844" s="337" t="s">
        <v>19695</v>
      </c>
      <c r="O2844" s="337" t="s">
        <v>19695</v>
      </c>
      <c r="P2844" s="337" t="s">
        <v>19695</v>
      </c>
      <c r="Q2844" s="337" t="s">
        <v>19695</v>
      </c>
      <c r="R2844" s="337" t="s">
        <v>52</v>
      </c>
      <c r="S2844" s="337" t="s">
        <v>52</v>
      </c>
      <c r="T2844" s="337" t="s">
        <v>8659</v>
      </c>
      <c r="U2844" s="337" t="s">
        <v>8660</v>
      </c>
      <c r="V2844" s="337">
        <v>10</v>
      </c>
      <c r="W2844" s="337" t="s">
        <v>19695</v>
      </c>
      <c r="X2844" s="337" t="s">
        <v>19695</v>
      </c>
      <c r="Y2844" s="337" t="s">
        <v>19695</v>
      </c>
      <c r="Z2844" s="337" t="s">
        <v>1753</v>
      </c>
      <c r="AA2844" s="337" t="s">
        <v>735</v>
      </c>
      <c r="AB2844" s="337" t="s">
        <v>718</v>
      </c>
      <c r="AC2844" s="337" t="s">
        <v>15295</v>
      </c>
    </row>
    <row r="2845" spans="1:29" ht="15.8" x14ac:dyDescent="0.25">
      <c r="A2845" s="337" t="s">
        <v>1723</v>
      </c>
      <c r="B2845" s="337" t="s">
        <v>9010</v>
      </c>
      <c r="C2845" s="337" t="s">
        <v>1821</v>
      </c>
      <c r="D2845" s="337" t="s">
        <v>449</v>
      </c>
      <c r="E2845" s="337" t="s">
        <v>8884</v>
      </c>
      <c r="F2845" s="338">
        <v>43423</v>
      </c>
      <c r="G2845" s="337" t="s">
        <v>8147</v>
      </c>
      <c r="H2845" s="338">
        <v>43451</v>
      </c>
      <c r="I2845" s="337" t="s">
        <v>19695</v>
      </c>
      <c r="J2845" s="337" t="s">
        <v>16</v>
      </c>
      <c r="K2845" s="337" t="s">
        <v>19695</v>
      </c>
      <c r="L2845" s="337" t="s">
        <v>19695</v>
      </c>
      <c r="M2845" s="337" t="s">
        <v>19695</v>
      </c>
      <c r="N2845" s="337" t="s">
        <v>19695</v>
      </c>
      <c r="O2845" s="337" t="s">
        <v>19695</v>
      </c>
      <c r="P2845" s="337" t="s">
        <v>19695</v>
      </c>
      <c r="Q2845" s="337" t="s">
        <v>19695</v>
      </c>
      <c r="R2845" s="337" t="s">
        <v>45</v>
      </c>
      <c r="S2845" s="337" t="s">
        <v>80</v>
      </c>
      <c r="T2845" s="337" t="s">
        <v>1960</v>
      </c>
      <c r="U2845" s="337" t="s">
        <v>2228</v>
      </c>
      <c r="V2845" s="337">
        <v>8</v>
      </c>
      <c r="W2845" s="337" t="s">
        <v>19695</v>
      </c>
      <c r="X2845" s="337" t="s">
        <v>19695</v>
      </c>
      <c r="Y2845" s="337" t="s">
        <v>19695</v>
      </c>
      <c r="Z2845" s="337" t="s">
        <v>1728</v>
      </c>
      <c r="AA2845" s="337" t="s">
        <v>717</v>
      </c>
      <c r="AB2845" s="337" t="s">
        <v>718</v>
      </c>
      <c r="AC2845" s="337" t="s">
        <v>13922</v>
      </c>
    </row>
    <row r="2846" spans="1:29" ht="15.8" x14ac:dyDescent="0.25">
      <c r="A2846" s="337" t="s">
        <v>1723</v>
      </c>
      <c r="B2846" s="337" t="s">
        <v>8999</v>
      </c>
      <c r="C2846" s="337" t="s">
        <v>1725</v>
      </c>
      <c r="D2846" s="337" t="s">
        <v>13527</v>
      </c>
      <c r="E2846" s="337" t="s">
        <v>7165</v>
      </c>
      <c r="F2846" s="338">
        <v>43401</v>
      </c>
      <c r="G2846" s="337" t="s">
        <v>8147</v>
      </c>
      <c r="H2846" s="338">
        <v>43451</v>
      </c>
      <c r="I2846" s="337" t="s">
        <v>19695</v>
      </c>
      <c r="J2846" s="337" t="s">
        <v>36</v>
      </c>
      <c r="K2846" s="337" t="s">
        <v>19695</v>
      </c>
      <c r="L2846" s="337" t="s">
        <v>19695</v>
      </c>
      <c r="M2846" s="337" t="s">
        <v>19695</v>
      </c>
      <c r="N2846" s="337" t="s">
        <v>19695</v>
      </c>
      <c r="O2846" s="337" t="s">
        <v>19695</v>
      </c>
      <c r="P2846" s="337" t="s">
        <v>19695</v>
      </c>
      <c r="Q2846" s="337" t="s">
        <v>19695</v>
      </c>
      <c r="R2846" s="337" t="s">
        <v>98</v>
      </c>
      <c r="S2846" s="337" t="s">
        <v>121</v>
      </c>
      <c r="T2846" s="337" t="s">
        <v>1554</v>
      </c>
      <c r="U2846" s="337" t="s">
        <v>9000</v>
      </c>
      <c r="V2846" s="337">
        <v>8</v>
      </c>
      <c r="W2846" s="337" t="s">
        <v>19695</v>
      </c>
      <c r="X2846" s="337" t="s">
        <v>19695</v>
      </c>
      <c r="Y2846" s="337" t="s">
        <v>19695</v>
      </c>
      <c r="Z2846" s="337" t="s">
        <v>1753</v>
      </c>
      <c r="AA2846" s="337" t="s">
        <v>717</v>
      </c>
      <c r="AB2846" s="337" t="s">
        <v>718</v>
      </c>
      <c r="AC2846" s="337" t="s">
        <v>13921</v>
      </c>
    </row>
    <row r="2847" spans="1:29" ht="15.8" x14ac:dyDescent="0.25">
      <c r="A2847" s="337" t="s">
        <v>1723</v>
      </c>
      <c r="B2847" s="337" t="s">
        <v>8903</v>
      </c>
      <c r="C2847" s="337" t="s">
        <v>1821</v>
      </c>
      <c r="D2847" s="337" t="s">
        <v>449</v>
      </c>
      <c r="E2847" s="337" t="s">
        <v>1331</v>
      </c>
      <c r="F2847" s="338">
        <v>43425</v>
      </c>
      <c r="G2847" s="337" t="s">
        <v>8147</v>
      </c>
      <c r="H2847" s="338">
        <v>43451</v>
      </c>
      <c r="I2847" s="337" t="s">
        <v>19695</v>
      </c>
      <c r="J2847" s="337" t="s">
        <v>16</v>
      </c>
      <c r="K2847" s="337" t="s">
        <v>19695</v>
      </c>
      <c r="L2847" s="337" t="s">
        <v>19695</v>
      </c>
      <c r="M2847" s="337" t="s">
        <v>19695</v>
      </c>
      <c r="N2847" s="337" t="s">
        <v>19695</v>
      </c>
      <c r="O2847" s="337" t="s">
        <v>19695</v>
      </c>
      <c r="P2847" s="337" t="s">
        <v>19695</v>
      </c>
      <c r="Q2847" s="337" t="s">
        <v>19695</v>
      </c>
      <c r="R2847" s="337" t="s">
        <v>35</v>
      </c>
      <c r="S2847" s="337" t="s">
        <v>77</v>
      </c>
      <c r="T2847" s="337" t="s">
        <v>1029</v>
      </c>
      <c r="U2847" s="337" t="s">
        <v>8904</v>
      </c>
      <c r="V2847" s="337">
        <v>6</v>
      </c>
      <c r="W2847" s="337" t="s">
        <v>19695</v>
      </c>
      <c r="X2847" s="337" t="s">
        <v>19695</v>
      </c>
      <c r="Y2847" s="337" t="s">
        <v>19695</v>
      </c>
      <c r="Z2847" s="337" t="s">
        <v>1753</v>
      </c>
      <c r="AA2847" s="337" t="s">
        <v>717</v>
      </c>
      <c r="AB2847" s="337" t="s">
        <v>718</v>
      </c>
      <c r="AC2847" s="337" t="s">
        <v>13923</v>
      </c>
    </row>
    <row r="2848" spans="1:29" ht="15.8" x14ac:dyDescent="0.25">
      <c r="A2848" s="337" t="s">
        <v>1723</v>
      </c>
      <c r="B2848" s="337" t="s">
        <v>8275</v>
      </c>
      <c r="C2848" s="337" t="s">
        <v>1821</v>
      </c>
      <c r="D2848" s="337" t="s">
        <v>449</v>
      </c>
      <c r="E2848" s="337" t="s">
        <v>7029</v>
      </c>
      <c r="F2848" s="338">
        <v>43396</v>
      </c>
      <c r="G2848" s="337" t="s">
        <v>7741</v>
      </c>
      <c r="H2848" s="338">
        <v>43450</v>
      </c>
      <c r="I2848" s="337" t="s">
        <v>19695</v>
      </c>
      <c r="J2848" s="337" t="s">
        <v>36</v>
      </c>
      <c r="K2848" s="337" t="s">
        <v>19695</v>
      </c>
      <c r="L2848" s="337" t="s">
        <v>19695</v>
      </c>
      <c r="M2848" s="337" t="s">
        <v>19695</v>
      </c>
      <c r="N2848" s="337" t="s">
        <v>19695</v>
      </c>
      <c r="O2848" s="337" t="s">
        <v>19695</v>
      </c>
      <c r="P2848" s="337" t="s">
        <v>19695</v>
      </c>
      <c r="Q2848" s="337" t="s">
        <v>19695</v>
      </c>
      <c r="R2848" s="337" t="s">
        <v>75</v>
      </c>
      <c r="S2848" s="337" t="s">
        <v>417</v>
      </c>
      <c r="T2848" s="337" t="s">
        <v>8276</v>
      </c>
      <c r="U2848" s="337" t="s">
        <v>8277</v>
      </c>
      <c r="V2848" s="337">
        <v>10</v>
      </c>
      <c r="W2848" s="337" t="s">
        <v>19695</v>
      </c>
      <c r="X2848" s="337" t="s">
        <v>19695</v>
      </c>
      <c r="Y2848" s="337" t="s">
        <v>19695</v>
      </c>
      <c r="Z2848" s="337" t="s">
        <v>1753</v>
      </c>
      <c r="AA2848" s="337" t="s">
        <v>717</v>
      </c>
      <c r="AB2848" s="337" t="s">
        <v>718</v>
      </c>
      <c r="AC2848" s="337" t="s">
        <v>15491</v>
      </c>
    </row>
    <row r="2849" spans="1:29" ht="15.8" x14ac:dyDescent="0.25">
      <c r="A2849" s="337" t="s">
        <v>1723</v>
      </c>
      <c r="B2849" s="337" t="s">
        <v>10090</v>
      </c>
      <c r="C2849" s="337" t="s">
        <v>1821</v>
      </c>
      <c r="D2849" s="337" t="s">
        <v>449</v>
      </c>
      <c r="E2849" s="337" t="s">
        <v>5860</v>
      </c>
      <c r="F2849" s="338">
        <v>43405</v>
      </c>
      <c r="G2849" s="337" t="s">
        <v>7420</v>
      </c>
      <c r="H2849" s="338">
        <v>43449</v>
      </c>
      <c r="I2849" s="337" t="s">
        <v>19695</v>
      </c>
      <c r="J2849" s="337" t="s">
        <v>16</v>
      </c>
      <c r="K2849" s="337" t="s">
        <v>19695</v>
      </c>
      <c r="L2849" s="337" t="s">
        <v>19695</v>
      </c>
      <c r="M2849" s="337" t="s">
        <v>19695</v>
      </c>
      <c r="N2849" s="337" t="s">
        <v>19695</v>
      </c>
      <c r="O2849" s="337" t="s">
        <v>19695</v>
      </c>
      <c r="P2849" s="337" t="s">
        <v>19695</v>
      </c>
      <c r="Q2849" s="337" t="s">
        <v>19695</v>
      </c>
      <c r="R2849" s="337" t="s">
        <v>56</v>
      </c>
      <c r="S2849" s="337" t="s">
        <v>57</v>
      </c>
      <c r="T2849" s="337" t="s">
        <v>1944</v>
      </c>
      <c r="U2849" s="337" t="s">
        <v>5869</v>
      </c>
      <c r="V2849" s="337">
        <v>8</v>
      </c>
      <c r="W2849" s="337" t="s">
        <v>19695</v>
      </c>
      <c r="X2849" s="337" t="s">
        <v>19695</v>
      </c>
      <c r="Y2849" s="337" t="s">
        <v>19695</v>
      </c>
      <c r="Z2849" s="337" t="s">
        <v>1728</v>
      </c>
      <c r="AA2849" s="337" t="s">
        <v>717</v>
      </c>
      <c r="AB2849" s="337" t="s">
        <v>718</v>
      </c>
      <c r="AC2849" s="337" t="s">
        <v>13826</v>
      </c>
    </row>
    <row r="2850" spans="1:29" ht="15.8" x14ac:dyDescent="0.25">
      <c r="A2850" s="337" t="s">
        <v>1723</v>
      </c>
      <c r="B2850" s="337" t="s">
        <v>11320</v>
      </c>
      <c r="C2850" s="337" t="s">
        <v>1821</v>
      </c>
      <c r="D2850" s="337" t="s">
        <v>449</v>
      </c>
      <c r="E2850" s="337" t="s">
        <v>7237</v>
      </c>
      <c r="F2850" s="338">
        <v>43431</v>
      </c>
      <c r="G2850" s="337" t="s">
        <v>7420</v>
      </c>
      <c r="H2850" s="338">
        <v>43449</v>
      </c>
      <c r="I2850" s="337" t="s">
        <v>19695</v>
      </c>
      <c r="J2850" s="337" t="s">
        <v>36</v>
      </c>
      <c r="K2850" s="337" t="s">
        <v>19695</v>
      </c>
      <c r="L2850" s="337" t="s">
        <v>19695</v>
      </c>
      <c r="M2850" s="337" t="s">
        <v>19695</v>
      </c>
      <c r="N2850" s="337" t="s">
        <v>19695</v>
      </c>
      <c r="O2850" s="337" t="s">
        <v>19695</v>
      </c>
      <c r="P2850" s="337" t="s">
        <v>19695</v>
      </c>
      <c r="Q2850" s="337" t="s">
        <v>19695</v>
      </c>
      <c r="R2850" s="337" t="s">
        <v>52</v>
      </c>
      <c r="S2850" s="337" t="s">
        <v>839</v>
      </c>
      <c r="T2850" s="337" t="s">
        <v>1801</v>
      </c>
      <c r="U2850" s="337" t="s">
        <v>1801</v>
      </c>
      <c r="V2850" s="337">
        <v>8</v>
      </c>
      <c r="W2850" s="337" t="s">
        <v>19695</v>
      </c>
      <c r="X2850" s="337" t="s">
        <v>19695</v>
      </c>
      <c r="Y2850" s="337" t="s">
        <v>19695</v>
      </c>
      <c r="Z2850" s="337" t="s">
        <v>1728</v>
      </c>
      <c r="AA2850" s="337" t="s">
        <v>735</v>
      </c>
      <c r="AB2850" s="337" t="s">
        <v>718</v>
      </c>
      <c r="AC2850" s="337" t="s">
        <v>13925</v>
      </c>
    </row>
    <row r="2851" spans="1:29" ht="15.8" x14ac:dyDescent="0.25">
      <c r="A2851" s="337" t="s">
        <v>1723</v>
      </c>
      <c r="B2851" s="337" t="s">
        <v>10077</v>
      </c>
      <c r="C2851" s="337" t="s">
        <v>1821</v>
      </c>
      <c r="D2851" s="337" t="s">
        <v>449</v>
      </c>
      <c r="E2851" s="337" t="s">
        <v>7212</v>
      </c>
      <c r="F2851" s="338">
        <v>43399</v>
      </c>
      <c r="G2851" s="337" t="s">
        <v>7420</v>
      </c>
      <c r="H2851" s="338">
        <v>43449</v>
      </c>
      <c r="I2851" s="337" t="s">
        <v>19695</v>
      </c>
      <c r="J2851" s="337" t="s">
        <v>36</v>
      </c>
      <c r="K2851" s="337" t="s">
        <v>19695</v>
      </c>
      <c r="L2851" s="337" t="s">
        <v>19695</v>
      </c>
      <c r="M2851" s="337" t="s">
        <v>19695</v>
      </c>
      <c r="N2851" s="337" t="s">
        <v>19695</v>
      </c>
      <c r="O2851" s="337" t="s">
        <v>19695</v>
      </c>
      <c r="P2851" s="337" t="s">
        <v>19695</v>
      </c>
      <c r="Q2851" s="337" t="s">
        <v>19695</v>
      </c>
      <c r="R2851" s="337" t="s">
        <v>98</v>
      </c>
      <c r="S2851" s="337" t="s">
        <v>1176</v>
      </c>
      <c r="T2851" s="337" t="s">
        <v>429</v>
      </c>
      <c r="U2851" s="337" t="s">
        <v>8738</v>
      </c>
      <c r="V2851" s="337">
        <v>16</v>
      </c>
      <c r="W2851" s="337" t="s">
        <v>19695</v>
      </c>
      <c r="X2851" s="337" t="s">
        <v>19695</v>
      </c>
      <c r="Y2851" s="337" t="s">
        <v>19695</v>
      </c>
      <c r="Z2851" s="337" t="s">
        <v>1728</v>
      </c>
      <c r="AA2851" s="337" t="s">
        <v>766</v>
      </c>
      <c r="AB2851" s="337" t="s">
        <v>718</v>
      </c>
      <c r="AC2851" s="337" t="s">
        <v>13932</v>
      </c>
    </row>
    <row r="2852" spans="1:29" ht="15.8" x14ac:dyDescent="0.25">
      <c r="A2852" s="337" t="s">
        <v>1723</v>
      </c>
      <c r="B2852" s="337" t="s">
        <v>8407</v>
      </c>
      <c r="C2852" s="337" t="s">
        <v>1821</v>
      </c>
      <c r="D2852" s="337" t="s">
        <v>449</v>
      </c>
      <c r="E2852" s="337" t="s">
        <v>4775</v>
      </c>
      <c r="F2852" s="338">
        <v>43348</v>
      </c>
      <c r="G2852" s="337" t="s">
        <v>7420</v>
      </c>
      <c r="H2852" s="338">
        <v>43449</v>
      </c>
      <c r="I2852" s="337" t="s">
        <v>19695</v>
      </c>
      <c r="J2852" s="337" t="s">
        <v>36</v>
      </c>
      <c r="K2852" s="337" t="s">
        <v>19695</v>
      </c>
      <c r="L2852" s="337" t="s">
        <v>19695</v>
      </c>
      <c r="M2852" s="337" t="s">
        <v>19695</v>
      </c>
      <c r="N2852" s="337" t="s">
        <v>19695</v>
      </c>
      <c r="O2852" s="337" t="s">
        <v>19695</v>
      </c>
      <c r="P2852" s="337" t="s">
        <v>19695</v>
      </c>
      <c r="Q2852" s="337" t="s">
        <v>19695</v>
      </c>
      <c r="R2852" s="337" t="s">
        <v>52</v>
      </c>
      <c r="S2852" s="337" t="s">
        <v>93</v>
      </c>
      <c r="T2852" s="337" t="s">
        <v>1819</v>
      </c>
      <c r="U2852" s="337" t="s">
        <v>7081</v>
      </c>
      <c r="V2852" s="337">
        <v>8</v>
      </c>
      <c r="W2852" s="337" t="s">
        <v>19695</v>
      </c>
      <c r="X2852" s="337" t="s">
        <v>19695</v>
      </c>
      <c r="Y2852" s="337" t="s">
        <v>19695</v>
      </c>
      <c r="Z2852" s="337" t="s">
        <v>1728</v>
      </c>
      <c r="AA2852" s="337" t="s">
        <v>735</v>
      </c>
      <c r="AB2852" s="337" t="s">
        <v>718</v>
      </c>
      <c r="AC2852" s="337" t="s">
        <v>13935</v>
      </c>
    </row>
    <row r="2853" spans="1:29" ht="15.8" x14ac:dyDescent="0.25">
      <c r="A2853" s="337" t="s">
        <v>1723</v>
      </c>
      <c r="B2853" s="337" t="s">
        <v>9923</v>
      </c>
      <c r="C2853" s="337" t="s">
        <v>1821</v>
      </c>
      <c r="D2853" s="337" t="s">
        <v>449</v>
      </c>
      <c r="E2853" s="337" t="s">
        <v>5867</v>
      </c>
      <c r="F2853" s="338">
        <v>43413</v>
      </c>
      <c r="G2853" s="337" t="s">
        <v>7420</v>
      </c>
      <c r="H2853" s="338">
        <v>43449</v>
      </c>
      <c r="I2853" s="337" t="s">
        <v>19695</v>
      </c>
      <c r="J2853" s="337" t="s">
        <v>36</v>
      </c>
      <c r="K2853" s="337" t="s">
        <v>19695</v>
      </c>
      <c r="L2853" s="337" t="s">
        <v>19695</v>
      </c>
      <c r="M2853" s="337" t="s">
        <v>19695</v>
      </c>
      <c r="N2853" s="337" t="s">
        <v>19695</v>
      </c>
      <c r="O2853" s="337" t="s">
        <v>19695</v>
      </c>
      <c r="P2853" s="337" t="s">
        <v>19695</v>
      </c>
      <c r="Q2853" s="337" t="s">
        <v>19695</v>
      </c>
      <c r="R2853" s="337" t="s">
        <v>130</v>
      </c>
      <c r="S2853" s="337" t="s">
        <v>928</v>
      </c>
      <c r="T2853" s="337" t="s">
        <v>934</v>
      </c>
      <c r="U2853" s="337" t="s">
        <v>1991</v>
      </c>
      <c r="V2853" s="337">
        <v>8</v>
      </c>
      <c r="W2853" s="337" t="s">
        <v>19695</v>
      </c>
      <c r="X2853" s="337" t="s">
        <v>19695</v>
      </c>
      <c r="Y2853" s="337" t="s">
        <v>19695</v>
      </c>
      <c r="Z2853" s="337" t="s">
        <v>1728</v>
      </c>
      <c r="AA2853" s="337" t="s">
        <v>717</v>
      </c>
      <c r="AB2853" s="337" t="s">
        <v>718</v>
      </c>
      <c r="AC2853" s="337" t="s">
        <v>13976</v>
      </c>
    </row>
    <row r="2854" spans="1:29" ht="15.8" x14ac:dyDescent="0.25">
      <c r="A2854" s="337" t="s">
        <v>1723</v>
      </c>
      <c r="B2854" s="337" t="s">
        <v>9919</v>
      </c>
      <c r="C2854" s="337" t="s">
        <v>1821</v>
      </c>
      <c r="D2854" s="337" t="s">
        <v>449</v>
      </c>
      <c r="E2854" s="337" t="s">
        <v>4695</v>
      </c>
      <c r="F2854" s="338">
        <v>43419</v>
      </c>
      <c r="G2854" s="337" t="s">
        <v>7420</v>
      </c>
      <c r="H2854" s="338">
        <v>43449</v>
      </c>
      <c r="I2854" s="337" t="s">
        <v>19695</v>
      </c>
      <c r="J2854" s="337" t="s">
        <v>36</v>
      </c>
      <c r="K2854" s="337" t="s">
        <v>19695</v>
      </c>
      <c r="L2854" s="337" t="s">
        <v>19695</v>
      </c>
      <c r="M2854" s="337" t="s">
        <v>19695</v>
      </c>
      <c r="N2854" s="337" t="s">
        <v>19695</v>
      </c>
      <c r="O2854" s="337" t="s">
        <v>19695</v>
      </c>
      <c r="P2854" s="337" t="s">
        <v>19695</v>
      </c>
      <c r="Q2854" s="337" t="s">
        <v>19695</v>
      </c>
      <c r="R2854" s="337" t="s">
        <v>130</v>
      </c>
      <c r="S2854" s="337" t="s">
        <v>928</v>
      </c>
      <c r="T2854" s="337" t="s">
        <v>934</v>
      </c>
      <c r="U2854" s="337" t="s">
        <v>1991</v>
      </c>
      <c r="V2854" s="337">
        <v>8</v>
      </c>
      <c r="W2854" s="337" t="s">
        <v>19695</v>
      </c>
      <c r="X2854" s="337" t="s">
        <v>19695</v>
      </c>
      <c r="Y2854" s="337" t="s">
        <v>19695</v>
      </c>
      <c r="Z2854" s="337" t="s">
        <v>1728</v>
      </c>
      <c r="AA2854" s="337" t="s">
        <v>717</v>
      </c>
      <c r="AB2854" s="337" t="s">
        <v>718</v>
      </c>
      <c r="AC2854" s="337" t="s">
        <v>13976</v>
      </c>
    </row>
    <row r="2855" spans="1:29" ht="15.8" x14ac:dyDescent="0.25">
      <c r="A2855" s="337" t="s">
        <v>1723</v>
      </c>
      <c r="B2855" s="337" t="s">
        <v>10339</v>
      </c>
      <c r="C2855" s="337" t="s">
        <v>1821</v>
      </c>
      <c r="D2855" s="337" t="s">
        <v>449</v>
      </c>
      <c r="E2855" s="337" t="s">
        <v>4695</v>
      </c>
      <c r="F2855" s="338">
        <v>43419</v>
      </c>
      <c r="G2855" s="337" t="s">
        <v>7420</v>
      </c>
      <c r="H2855" s="338">
        <v>43449</v>
      </c>
      <c r="I2855" s="337" t="s">
        <v>19695</v>
      </c>
      <c r="J2855" s="337" t="s">
        <v>36</v>
      </c>
      <c r="K2855" s="337" t="s">
        <v>19695</v>
      </c>
      <c r="L2855" s="337" t="s">
        <v>19695</v>
      </c>
      <c r="M2855" s="337" t="s">
        <v>19695</v>
      </c>
      <c r="N2855" s="337" t="s">
        <v>19695</v>
      </c>
      <c r="O2855" s="337" t="s">
        <v>19695</v>
      </c>
      <c r="P2855" s="337" t="s">
        <v>19695</v>
      </c>
      <c r="Q2855" s="337" t="s">
        <v>19695</v>
      </c>
      <c r="R2855" s="337" t="s">
        <v>136</v>
      </c>
      <c r="S2855" s="337" t="s">
        <v>6704</v>
      </c>
      <c r="T2855" s="337" t="s">
        <v>10340</v>
      </c>
      <c r="U2855" s="337" t="s">
        <v>10341</v>
      </c>
      <c r="V2855" s="337">
        <v>10</v>
      </c>
      <c r="W2855" s="337" t="s">
        <v>19695</v>
      </c>
      <c r="X2855" s="337" t="s">
        <v>19695</v>
      </c>
      <c r="Y2855" s="337" t="s">
        <v>19695</v>
      </c>
      <c r="Z2855" s="337" t="s">
        <v>1728</v>
      </c>
      <c r="AA2855" s="337" t="s">
        <v>717</v>
      </c>
      <c r="AB2855" s="337" t="s">
        <v>718</v>
      </c>
      <c r="AC2855" s="337" t="s">
        <v>14001</v>
      </c>
    </row>
    <row r="2856" spans="1:29" ht="15.8" x14ac:dyDescent="0.25">
      <c r="A2856" s="337" t="s">
        <v>1723</v>
      </c>
      <c r="B2856" s="337" t="s">
        <v>10771</v>
      </c>
      <c r="C2856" s="337" t="s">
        <v>1821</v>
      </c>
      <c r="D2856" s="337" t="s">
        <v>449</v>
      </c>
      <c r="E2856" s="337" t="s">
        <v>6870</v>
      </c>
      <c r="F2856" s="338">
        <v>43428</v>
      </c>
      <c r="G2856" s="337" t="s">
        <v>7420</v>
      </c>
      <c r="H2856" s="338">
        <v>43449</v>
      </c>
      <c r="I2856" s="337" t="s">
        <v>19695</v>
      </c>
      <c r="J2856" s="337" t="s">
        <v>16</v>
      </c>
      <c r="K2856" s="337" t="s">
        <v>19695</v>
      </c>
      <c r="L2856" s="337" t="s">
        <v>19695</v>
      </c>
      <c r="M2856" s="337" t="s">
        <v>19695</v>
      </c>
      <c r="N2856" s="337" t="s">
        <v>19695</v>
      </c>
      <c r="O2856" s="337" t="s">
        <v>19695</v>
      </c>
      <c r="P2856" s="337" t="s">
        <v>19695</v>
      </c>
      <c r="Q2856" s="337" t="s">
        <v>19695</v>
      </c>
      <c r="R2856" s="337" t="s">
        <v>52</v>
      </c>
      <c r="S2856" s="337" t="s">
        <v>85</v>
      </c>
      <c r="T2856" s="337" t="s">
        <v>3184</v>
      </c>
      <c r="U2856" s="337" t="s">
        <v>10772</v>
      </c>
      <c r="V2856" s="337">
        <v>8</v>
      </c>
      <c r="W2856" s="337" t="s">
        <v>19695</v>
      </c>
      <c r="X2856" s="337" t="s">
        <v>19695</v>
      </c>
      <c r="Y2856" s="337" t="s">
        <v>19695</v>
      </c>
      <c r="Z2856" s="337" t="s">
        <v>1753</v>
      </c>
      <c r="AA2856" s="337" t="s">
        <v>735</v>
      </c>
      <c r="AB2856" s="337" t="s">
        <v>718</v>
      </c>
      <c r="AC2856" s="337" t="s">
        <v>14040</v>
      </c>
    </row>
    <row r="2857" spans="1:29" ht="15.8" x14ac:dyDescent="0.25">
      <c r="A2857" s="337" t="s">
        <v>1723</v>
      </c>
      <c r="B2857" s="337" t="s">
        <v>7581</v>
      </c>
      <c r="C2857" s="337" t="s">
        <v>1821</v>
      </c>
      <c r="D2857" s="337" t="s">
        <v>449</v>
      </c>
      <c r="E2857" s="337" t="s">
        <v>7582</v>
      </c>
      <c r="F2857" s="338">
        <v>43407</v>
      </c>
      <c r="G2857" s="337" t="s">
        <v>1278</v>
      </c>
      <c r="H2857" s="338">
        <v>43448</v>
      </c>
      <c r="I2857" s="337" t="s">
        <v>19695</v>
      </c>
      <c r="J2857" s="337" t="s">
        <v>36</v>
      </c>
      <c r="K2857" s="337" t="s">
        <v>19695</v>
      </c>
      <c r="L2857" s="337" t="s">
        <v>19695</v>
      </c>
      <c r="M2857" s="337" t="s">
        <v>19695</v>
      </c>
      <c r="N2857" s="337" t="s">
        <v>19695</v>
      </c>
      <c r="O2857" s="337" t="s">
        <v>19695</v>
      </c>
      <c r="P2857" s="337" t="s">
        <v>19695</v>
      </c>
      <c r="Q2857" s="337" t="s">
        <v>19695</v>
      </c>
      <c r="R2857" s="337" t="s">
        <v>18</v>
      </c>
      <c r="S2857" s="337" t="s">
        <v>107</v>
      </c>
      <c r="T2857" s="337" t="s">
        <v>107</v>
      </c>
      <c r="U2857" s="337" t="s">
        <v>3560</v>
      </c>
      <c r="V2857" s="337">
        <v>12</v>
      </c>
      <c r="W2857" s="337" t="s">
        <v>19695</v>
      </c>
      <c r="X2857" s="337" t="s">
        <v>19695</v>
      </c>
      <c r="Y2857" s="337" t="s">
        <v>19695</v>
      </c>
      <c r="Z2857" s="337" t="s">
        <v>1728</v>
      </c>
      <c r="AA2857" s="337" t="s">
        <v>735</v>
      </c>
      <c r="AB2857" s="337" t="s">
        <v>718</v>
      </c>
      <c r="AC2857" s="337" t="s">
        <v>13922</v>
      </c>
    </row>
    <row r="2858" spans="1:29" ht="15.8" x14ac:dyDescent="0.25">
      <c r="A2858" s="337" t="s">
        <v>1723</v>
      </c>
      <c r="B2858" s="337" t="s">
        <v>8703</v>
      </c>
      <c r="C2858" s="337" t="s">
        <v>1725</v>
      </c>
      <c r="D2858" s="337" t="s">
        <v>1735</v>
      </c>
      <c r="E2858" s="337" t="s">
        <v>1278</v>
      </c>
      <c r="F2858" s="338">
        <v>43448</v>
      </c>
      <c r="G2858" s="337" t="s">
        <v>1278</v>
      </c>
      <c r="H2858" s="338">
        <v>43448</v>
      </c>
      <c r="I2858" s="337" t="s">
        <v>19695</v>
      </c>
      <c r="J2858" s="337" t="s">
        <v>36</v>
      </c>
      <c r="K2858" s="337" t="s">
        <v>19695</v>
      </c>
      <c r="L2858" s="337" t="s">
        <v>19695</v>
      </c>
      <c r="M2858" s="337" t="s">
        <v>19695</v>
      </c>
      <c r="N2858" s="337" t="s">
        <v>19695</v>
      </c>
      <c r="O2858" s="337" t="s">
        <v>19695</v>
      </c>
      <c r="P2858" s="337" t="s">
        <v>19695</v>
      </c>
      <c r="Q2858" s="337" t="s">
        <v>19695</v>
      </c>
      <c r="R2858" s="337" t="s">
        <v>3048</v>
      </c>
      <c r="S2858" s="337" t="s">
        <v>8704</v>
      </c>
      <c r="T2858" s="337" t="s">
        <v>8705</v>
      </c>
      <c r="U2858" s="337" t="s">
        <v>8706</v>
      </c>
      <c r="V2858" s="337">
        <v>3.3</v>
      </c>
      <c r="W2858" s="337" t="s">
        <v>19695</v>
      </c>
      <c r="X2858" s="337" t="s">
        <v>19695</v>
      </c>
      <c r="Y2858" s="337" t="s">
        <v>19695</v>
      </c>
      <c r="Z2858" s="337" t="s">
        <v>1745</v>
      </c>
      <c r="AA2858" s="337" t="s">
        <v>1047</v>
      </c>
      <c r="AB2858" s="337" t="s">
        <v>854</v>
      </c>
      <c r="AC2858" s="337" t="s">
        <v>13920</v>
      </c>
    </row>
    <row r="2859" spans="1:29" ht="15.8" x14ac:dyDescent="0.25">
      <c r="A2859" s="337" t="s">
        <v>1723</v>
      </c>
      <c r="B2859" s="337" t="s">
        <v>1277</v>
      </c>
      <c r="C2859" s="337" t="s">
        <v>1821</v>
      </c>
      <c r="D2859" s="337" t="s">
        <v>449</v>
      </c>
      <c r="E2859" s="337" t="s">
        <v>7239</v>
      </c>
      <c r="F2859" s="338">
        <v>43424</v>
      </c>
      <c r="G2859" s="337" t="s">
        <v>1278</v>
      </c>
      <c r="H2859" s="338">
        <v>43448</v>
      </c>
      <c r="I2859" s="337" t="s">
        <v>19695</v>
      </c>
      <c r="J2859" s="337" t="s">
        <v>36</v>
      </c>
      <c r="K2859" s="337" t="s">
        <v>19695</v>
      </c>
      <c r="L2859" s="337" t="s">
        <v>19695</v>
      </c>
      <c r="M2859" s="337" t="s">
        <v>19695</v>
      </c>
      <c r="N2859" s="337" t="s">
        <v>19695</v>
      </c>
      <c r="O2859" s="337" t="s">
        <v>19695</v>
      </c>
      <c r="P2859" s="337" t="s">
        <v>19695</v>
      </c>
      <c r="Q2859" s="337" t="s">
        <v>19695</v>
      </c>
      <c r="R2859" s="337" t="s">
        <v>52</v>
      </c>
      <c r="S2859" s="337" t="s">
        <v>839</v>
      </c>
      <c r="T2859" s="337" t="s">
        <v>1279</v>
      </c>
      <c r="U2859" s="337" t="s">
        <v>1280</v>
      </c>
      <c r="V2859" s="337">
        <v>8</v>
      </c>
      <c r="W2859" s="337" t="s">
        <v>19695</v>
      </c>
      <c r="X2859" s="337" t="s">
        <v>19695</v>
      </c>
      <c r="Y2859" s="337" t="s">
        <v>19695</v>
      </c>
      <c r="Z2859" s="337" t="s">
        <v>1753</v>
      </c>
      <c r="AA2859" s="337" t="s">
        <v>717</v>
      </c>
      <c r="AB2859" s="337" t="s">
        <v>718</v>
      </c>
      <c r="AC2859" s="337" t="s">
        <v>13945</v>
      </c>
    </row>
    <row r="2860" spans="1:29" ht="15.8" x14ac:dyDescent="0.25">
      <c r="A2860" s="337" t="s">
        <v>1723</v>
      </c>
      <c r="B2860" s="337" t="s">
        <v>11332</v>
      </c>
      <c r="C2860" s="337" t="s">
        <v>1821</v>
      </c>
      <c r="D2860" s="337" t="s">
        <v>449</v>
      </c>
      <c r="E2860" s="337" t="s">
        <v>7170</v>
      </c>
      <c r="F2860" s="338">
        <v>43427</v>
      </c>
      <c r="G2860" s="337" t="s">
        <v>8742</v>
      </c>
      <c r="H2860" s="338">
        <v>43447</v>
      </c>
      <c r="I2860" s="337" t="s">
        <v>19695</v>
      </c>
      <c r="J2860" s="337" t="s">
        <v>16</v>
      </c>
      <c r="K2860" s="337" t="s">
        <v>19695</v>
      </c>
      <c r="L2860" s="337" t="s">
        <v>19695</v>
      </c>
      <c r="M2860" s="337" t="s">
        <v>19695</v>
      </c>
      <c r="N2860" s="337" t="s">
        <v>19695</v>
      </c>
      <c r="O2860" s="337" t="s">
        <v>19695</v>
      </c>
      <c r="P2860" s="337" t="s">
        <v>19695</v>
      </c>
      <c r="Q2860" s="337" t="s">
        <v>19695</v>
      </c>
      <c r="R2860" s="337" t="s">
        <v>52</v>
      </c>
      <c r="S2860" s="337" t="s">
        <v>53</v>
      </c>
      <c r="T2860" s="337" t="s">
        <v>53</v>
      </c>
      <c r="U2860" s="337" t="s">
        <v>11333</v>
      </c>
      <c r="V2860" s="337">
        <v>10</v>
      </c>
      <c r="W2860" s="337" t="s">
        <v>19695</v>
      </c>
      <c r="X2860" s="337" t="s">
        <v>19695</v>
      </c>
      <c r="Y2860" s="337" t="s">
        <v>19695</v>
      </c>
      <c r="Z2860" s="337" t="s">
        <v>1728</v>
      </c>
      <c r="AA2860" s="337" t="s">
        <v>735</v>
      </c>
      <c r="AB2860" s="337" t="s">
        <v>718</v>
      </c>
      <c r="AC2860" s="337" t="s">
        <v>13978</v>
      </c>
    </row>
    <row r="2861" spans="1:29" ht="15.8" x14ac:dyDescent="0.25">
      <c r="A2861" s="337" t="s">
        <v>1723</v>
      </c>
      <c r="B2861" s="337" t="s">
        <v>1188</v>
      </c>
      <c r="C2861" s="337" t="s">
        <v>1821</v>
      </c>
      <c r="D2861" s="337" t="s">
        <v>449</v>
      </c>
      <c r="E2861" s="337" t="s">
        <v>5169</v>
      </c>
      <c r="F2861" s="338">
        <v>43397</v>
      </c>
      <c r="G2861" s="337" t="s">
        <v>8742</v>
      </c>
      <c r="H2861" s="338">
        <v>43447</v>
      </c>
      <c r="I2861" s="337" t="s">
        <v>19695</v>
      </c>
      <c r="J2861" s="337" t="s">
        <v>36</v>
      </c>
      <c r="K2861" s="337" t="s">
        <v>19695</v>
      </c>
      <c r="L2861" s="337" t="s">
        <v>19695</v>
      </c>
      <c r="M2861" s="337" t="s">
        <v>19695</v>
      </c>
      <c r="N2861" s="337" t="s">
        <v>19695</v>
      </c>
      <c r="O2861" s="337" t="s">
        <v>19695</v>
      </c>
      <c r="P2861" s="337" t="s">
        <v>19695</v>
      </c>
      <c r="Q2861" s="337" t="s">
        <v>19695</v>
      </c>
      <c r="R2861" s="337" t="s">
        <v>98</v>
      </c>
      <c r="S2861" s="337" t="s">
        <v>1172</v>
      </c>
      <c r="T2861" s="337" t="s">
        <v>1189</v>
      </c>
      <c r="U2861" s="337" t="s">
        <v>1190</v>
      </c>
      <c r="V2861" s="337">
        <v>12</v>
      </c>
      <c r="W2861" s="337" t="s">
        <v>19695</v>
      </c>
      <c r="X2861" s="337" t="s">
        <v>19695</v>
      </c>
      <c r="Y2861" s="337" t="s">
        <v>19695</v>
      </c>
      <c r="Z2861" s="337" t="s">
        <v>1753</v>
      </c>
      <c r="AA2861" s="337" t="s">
        <v>735</v>
      </c>
      <c r="AB2861" s="337" t="s">
        <v>718</v>
      </c>
      <c r="AC2861" s="337" t="s">
        <v>15472</v>
      </c>
    </row>
    <row r="2862" spans="1:29" ht="15.8" x14ac:dyDescent="0.25">
      <c r="A2862" s="337" t="s">
        <v>1723</v>
      </c>
      <c r="B2862" s="337" t="s">
        <v>7578</v>
      </c>
      <c r="C2862" s="337" t="s">
        <v>1821</v>
      </c>
      <c r="D2862" s="337" t="s">
        <v>449</v>
      </c>
      <c r="E2862" s="337" t="s">
        <v>5249</v>
      </c>
      <c r="F2862" s="338">
        <v>43408</v>
      </c>
      <c r="G2862" s="337" t="s">
        <v>7538</v>
      </c>
      <c r="H2862" s="338">
        <v>43446</v>
      </c>
      <c r="I2862" s="337" t="s">
        <v>19695</v>
      </c>
      <c r="J2862" s="337" t="s">
        <v>36</v>
      </c>
      <c r="K2862" s="337" t="s">
        <v>19695</v>
      </c>
      <c r="L2862" s="337" t="s">
        <v>19695</v>
      </c>
      <c r="M2862" s="337" t="s">
        <v>19695</v>
      </c>
      <c r="N2862" s="337" t="s">
        <v>19695</v>
      </c>
      <c r="O2862" s="337" t="s">
        <v>19695</v>
      </c>
      <c r="P2862" s="337" t="s">
        <v>19695</v>
      </c>
      <c r="Q2862" s="337" t="s">
        <v>19695</v>
      </c>
      <c r="R2862" s="337" t="s">
        <v>18</v>
      </c>
      <c r="S2862" s="337" t="s">
        <v>107</v>
      </c>
      <c r="T2862" s="337" t="s">
        <v>7579</v>
      </c>
      <c r="U2862" s="337" t="s">
        <v>7580</v>
      </c>
      <c r="V2862" s="337">
        <v>8</v>
      </c>
      <c r="W2862" s="337" t="s">
        <v>19695</v>
      </c>
      <c r="X2862" s="337" t="s">
        <v>19695</v>
      </c>
      <c r="Y2862" s="337" t="s">
        <v>19695</v>
      </c>
      <c r="Z2862" s="337" t="s">
        <v>1728</v>
      </c>
      <c r="AA2862" s="337" t="s">
        <v>735</v>
      </c>
      <c r="AB2862" s="337" t="s">
        <v>718</v>
      </c>
      <c r="AC2862" s="337" t="s">
        <v>13922</v>
      </c>
    </row>
    <row r="2863" spans="1:29" ht="15.8" x14ac:dyDescent="0.25">
      <c r="A2863" s="337" t="s">
        <v>1723</v>
      </c>
      <c r="B2863" s="337" t="s">
        <v>7537</v>
      </c>
      <c r="C2863" s="337" t="s">
        <v>1821</v>
      </c>
      <c r="D2863" s="337" t="s">
        <v>449</v>
      </c>
      <c r="E2863" s="337" t="s">
        <v>6768</v>
      </c>
      <c r="F2863" s="338">
        <v>43329</v>
      </c>
      <c r="G2863" s="337" t="s">
        <v>7538</v>
      </c>
      <c r="H2863" s="338">
        <v>43446</v>
      </c>
      <c r="I2863" s="337" t="s">
        <v>19695</v>
      </c>
      <c r="J2863" s="337" t="s">
        <v>16</v>
      </c>
      <c r="K2863" s="337" t="s">
        <v>19695</v>
      </c>
      <c r="L2863" s="337" t="s">
        <v>19695</v>
      </c>
      <c r="M2863" s="337" t="s">
        <v>19695</v>
      </c>
      <c r="N2863" s="337" t="s">
        <v>19695</v>
      </c>
      <c r="O2863" s="337" t="s">
        <v>19695</v>
      </c>
      <c r="P2863" s="337" t="s">
        <v>19695</v>
      </c>
      <c r="Q2863" s="337" t="s">
        <v>19695</v>
      </c>
      <c r="R2863" s="337" t="s">
        <v>1741</v>
      </c>
      <c r="S2863" s="337" t="s">
        <v>4509</v>
      </c>
      <c r="T2863" s="337" t="s">
        <v>4509</v>
      </c>
      <c r="U2863" s="337" t="s">
        <v>7539</v>
      </c>
      <c r="V2863" s="337">
        <v>6</v>
      </c>
      <c r="W2863" s="337" t="s">
        <v>19695</v>
      </c>
      <c r="X2863" s="337" t="s">
        <v>19695</v>
      </c>
      <c r="Y2863" s="337" t="s">
        <v>19695</v>
      </c>
      <c r="Z2863" s="337" t="s">
        <v>1728</v>
      </c>
      <c r="AA2863" s="337" t="s">
        <v>717</v>
      </c>
      <c r="AB2863" s="337" t="s">
        <v>718</v>
      </c>
      <c r="AC2863" s="337" t="s">
        <v>13933</v>
      </c>
    </row>
    <row r="2864" spans="1:29" ht="15.8" x14ac:dyDescent="0.25">
      <c r="A2864" s="337" t="s">
        <v>1723</v>
      </c>
      <c r="B2864" s="337" t="s">
        <v>8273</v>
      </c>
      <c r="C2864" s="337" t="s">
        <v>1821</v>
      </c>
      <c r="D2864" s="337" t="s">
        <v>449</v>
      </c>
      <c r="E2864" s="337" t="s">
        <v>4459</v>
      </c>
      <c r="F2864" s="338">
        <v>43293</v>
      </c>
      <c r="G2864" s="337" t="s">
        <v>7538</v>
      </c>
      <c r="H2864" s="338">
        <v>43446</v>
      </c>
      <c r="I2864" s="337" t="s">
        <v>19695</v>
      </c>
      <c r="J2864" s="337" t="s">
        <v>36</v>
      </c>
      <c r="K2864" s="337" t="s">
        <v>19695</v>
      </c>
      <c r="L2864" s="337" t="s">
        <v>19695</v>
      </c>
      <c r="M2864" s="337" t="s">
        <v>19695</v>
      </c>
      <c r="N2864" s="337" t="s">
        <v>19695</v>
      </c>
      <c r="O2864" s="337" t="s">
        <v>19695</v>
      </c>
      <c r="P2864" s="337" t="s">
        <v>19695</v>
      </c>
      <c r="Q2864" s="337" t="s">
        <v>19695</v>
      </c>
      <c r="R2864" s="337" t="s">
        <v>75</v>
      </c>
      <c r="S2864" s="337" t="s">
        <v>5361</v>
      </c>
      <c r="T2864" s="337" t="s">
        <v>5361</v>
      </c>
      <c r="U2864" s="337" t="s">
        <v>8274</v>
      </c>
      <c r="V2864" s="337">
        <v>12</v>
      </c>
      <c r="W2864" s="337" t="s">
        <v>19695</v>
      </c>
      <c r="X2864" s="337" t="s">
        <v>19695</v>
      </c>
      <c r="Y2864" s="337" t="s">
        <v>19695</v>
      </c>
      <c r="Z2864" s="337" t="s">
        <v>1753</v>
      </c>
      <c r="AA2864" s="337" t="s">
        <v>717</v>
      </c>
      <c r="AB2864" s="337" t="s">
        <v>718</v>
      </c>
      <c r="AC2864" s="337" t="s">
        <v>15489</v>
      </c>
    </row>
    <row r="2865" spans="1:29" ht="15.8" x14ac:dyDescent="0.25">
      <c r="A2865" s="337" t="s">
        <v>1723</v>
      </c>
      <c r="B2865" s="337" t="s">
        <v>8982</v>
      </c>
      <c r="C2865" s="337" t="s">
        <v>1725</v>
      </c>
      <c r="D2865" s="337" t="s">
        <v>1730</v>
      </c>
      <c r="E2865" s="337" t="s">
        <v>7029</v>
      </c>
      <c r="F2865" s="338">
        <v>43396</v>
      </c>
      <c r="G2865" s="337" t="s">
        <v>7538</v>
      </c>
      <c r="H2865" s="338">
        <v>43446</v>
      </c>
      <c r="I2865" s="337" t="s">
        <v>19695</v>
      </c>
      <c r="J2865" s="337" t="s">
        <v>16</v>
      </c>
      <c r="K2865" s="337" t="s">
        <v>19695</v>
      </c>
      <c r="L2865" s="337" t="s">
        <v>19695</v>
      </c>
      <c r="M2865" s="337" t="s">
        <v>19695</v>
      </c>
      <c r="N2865" s="337" t="s">
        <v>19695</v>
      </c>
      <c r="O2865" s="337" t="s">
        <v>19695</v>
      </c>
      <c r="P2865" s="337" t="s">
        <v>19695</v>
      </c>
      <c r="Q2865" s="337" t="s">
        <v>19695</v>
      </c>
      <c r="R2865" s="337" t="s">
        <v>101</v>
      </c>
      <c r="S2865" s="337" t="s">
        <v>102</v>
      </c>
      <c r="T2865" s="337" t="s">
        <v>102</v>
      </c>
      <c r="U2865" s="337" t="s">
        <v>8983</v>
      </c>
      <c r="V2865" s="337">
        <v>4</v>
      </c>
      <c r="W2865" s="337" t="s">
        <v>19695</v>
      </c>
      <c r="X2865" s="337" t="s">
        <v>19695</v>
      </c>
      <c r="Y2865" s="337" t="s">
        <v>19695</v>
      </c>
      <c r="Z2865" s="337" t="s">
        <v>1753</v>
      </c>
      <c r="AA2865" s="337" t="s">
        <v>717</v>
      </c>
      <c r="AB2865" s="337" t="s">
        <v>718</v>
      </c>
      <c r="AC2865" s="337" t="s">
        <v>15489</v>
      </c>
    </row>
    <row r="2866" spans="1:29" ht="15.8" x14ac:dyDescent="0.25">
      <c r="A2866" s="337" t="s">
        <v>1723</v>
      </c>
      <c r="B2866" s="337" t="s">
        <v>8898</v>
      </c>
      <c r="C2866" s="337" t="s">
        <v>1821</v>
      </c>
      <c r="D2866" s="337" t="s">
        <v>449</v>
      </c>
      <c r="E2866" s="337" t="s">
        <v>4695</v>
      </c>
      <c r="F2866" s="338">
        <v>43419</v>
      </c>
      <c r="G2866" s="337" t="s">
        <v>8088</v>
      </c>
      <c r="H2866" s="338">
        <v>43445</v>
      </c>
      <c r="I2866" s="337" t="s">
        <v>19695</v>
      </c>
      <c r="J2866" s="337" t="s">
        <v>36</v>
      </c>
      <c r="K2866" s="337" t="s">
        <v>19695</v>
      </c>
      <c r="L2866" s="337" t="s">
        <v>19695</v>
      </c>
      <c r="M2866" s="337" t="s">
        <v>19695</v>
      </c>
      <c r="N2866" s="337" t="s">
        <v>19695</v>
      </c>
      <c r="O2866" s="337" t="s">
        <v>19695</v>
      </c>
      <c r="P2866" s="337" t="s">
        <v>19695</v>
      </c>
      <c r="Q2866" s="337" t="s">
        <v>19695</v>
      </c>
      <c r="R2866" s="337" t="s">
        <v>35</v>
      </c>
      <c r="S2866" s="337" t="s">
        <v>404</v>
      </c>
      <c r="T2866" s="337" t="s">
        <v>991</v>
      </c>
      <c r="U2866" s="337" t="s">
        <v>992</v>
      </c>
      <c r="V2866" s="337">
        <v>10</v>
      </c>
      <c r="W2866" s="337" t="s">
        <v>19695</v>
      </c>
      <c r="X2866" s="337" t="s">
        <v>19695</v>
      </c>
      <c r="Y2866" s="337" t="s">
        <v>19695</v>
      </c>
      <c r="Z2866" s="337" t="s">
        <v>1728</v>
      </c>
      <c r="AA2866" s="337" t="s">
        <v>735</v>
      </c>
      <c r="AB2866" s="337" t="s">
        <v>718</v>
      </c>
      <c r="AC2866" s="337" t="s">
        <v>13918</v>
      </c>
    </row>
    <row r="2867" spans="1:29" ht="15.8" x14ac:dyDescent="0.25">
      <c r="A2867" s="337" t="s">
        <v>1723</v>
      </c>
      <c r="B2867" s="337" t="s">
        <v>8899</v>
      </c>
      <c r="C2867" s="337" t="s">
        <v>1821</v>
      </c>
      <c r="D2867" s="337" t="s">
        <v>449</v>
      </c>
      <c r="E2867" s="337" t="s">
        <v>8822</v>
      </c>
      <c r="F2867" s="338">
        <v>43420</v>
      </c>
      <c r="G2867" s="337" t="s">
        <v>8088</v>
      </c>
      <c r="H2867" s="338">
        <v>43445</v>
      </c>
      <c r="I2867" s="337" t="s">
        <v>19695</v>
      </c>
      <c r="J2867" s="337" t="s">
        <v>16</v>
      </c>
      <c r="K2867" s="337" t="s">
        <v>19695</v>
      </c>
      <c r="L2867" s="337" t="s">
        <v>19695</v>
      </c>
      <c r="M2867" s="337" t="s">
        <v>19695</v>
      </c>
      <c r="N2867" s="337" t="s">
        <v>19695</v>
      </c>
      <c r="O2867" s="337" t="s">
        <v>19695</v>
      </c>
      <c r="P2867" s="337" t="s">
        <v>19695</v>
      </c>
      <c r="Q2867" s="337" t="s">
        <v>19695</v>
      </c>
      <c r="R2867" s="337" t="s">
        <v>35</v>
      </c>
      <c r="S2867" s="337" t="s">
        <v>404</v>
      </c>
      <c r="T2867" s="337" t="s">
        <v>991</v>
      </c>
      <c r="U2867" s="337" t="s">
        <v>992</v>
      </c>
      <c r="V2867" s="337">
        <v>10</v>
      </c>
      <c r="W2867" s="337" t="s">
        <v>19695</v>
      </c>
      <c r="X2867" s="337" t="s">
        <v>19695</v>
      </c>
      <c r="Y2867" s="337" t="s">
        <v>19695</v>
      </c>
      <c r="Z2867" s="337" t="s">
        <v>1728</v>
      </c>
      <c r="AA2867" s="337" t="s">
        <v>735</v>
      </c>
      <c r="AB2867" s="337" t="s">
        <v>718</v>
      </c>
      <c r="AC2867" s="337" t="s">
        <v>13918</v>
      </c>
    </row>
    <row r="2868" spans="1:29" ht="15.8" x14ac:dyDescent="0.25">
      <c r="A2868" s="337" t="s">
        <v>1723</v>
      </c>
      <c r="B2868" s="337" t="s">
        <v>8900</v>
      </c>
      <c r="C2868" s="337" t="s">
        <v>1821</v>
      </c>
      <c r="D2868" s="337" t="s">
        <v>449</v>
      </c>
      <c r="E2868" s="337" t="s">
        <v>5476</v>
      </c>
      <c r="F2868" s="338">
        <v>43417</v>
      </c>
      <c r="G2868" s="337" t="s">
        <v>8088</v>
      </c>
      <c r="H2868" s="338">
        <v>43445</v>
      </c>
      <c r="I2868" s="337" t="s">
        <v>19695</v>
      </c>
      <c r="J2868" s="337" t="s">
        <v>36</v>
      </c>
      <c r="K2868" s="337" t="s">
        <v>19695</v>
      </c>
      <c r="L2868" s="337" t="s">
        <v>19695</v>
      </c>
      <c r="M2868" s="337" t="s">
        <v>19695</v>
      </c>
      <c r="N2868" s="337" t="s">
        <v>19695</v>
      </c>
      <c r="O2868" s="337" t="s">
        <v>19695</v>
      </c>
      <c r="P2868" s="337" t="s">
        <v>19695</v>
      </c>
      <c r="Q2868" s="337" t="s">
        <v>19695</v>
      </c>
      <c r="R2868" s="337" t="s">
        <v>35</v>
      </c>
      <c r="S2868" s="337" t="s">
        <v>404</v>
      </c>
      <c r="T2868" s="337" t="s">
        <v>8901</v>
      </c>
      <c r="U2868" s="337" t="s">
        <v>8902</v>
      </c>
      <c r="V2868" s="337">
        <v>10</v>
      </c>
      <c r="W2868" s="337" t="s">
        <v>19695</v>
      </c>
      <c r="X2868" s="337" t="s">
        <v>19695</v>
      </c>
      <c r="Y2868" s="337" t="s">
        <v>19695</v>
      </c>
      <c r="Z2868" s="337" t="s">
        <v>1728</v>
      </c>
      <c r="AA2868" s="337" t="s">
        <v>735</v>
      </c>
      <c r="AB2868" s="337" t="s">
        <v>718</v>
      </c>
      <c r="AC2868" s="337" t="s">
        <v>13918</v>
      </c>
    </row>
    <row r="2869" spans="1:29" ht="15.8" x14ac:dyDescent="0.25">
      <c r="A2869" s="337" t="s">
        <v>1723</v>
      </c>
      <c r="B2869" s="337" t="s">
        <v>11322</v>
      </c>
      <c r="C2869" s="337" t="s">
        <v>1725</v>
      </c>
      <c r="D2869" s="337" t="s">
        <v>1730</v>
      </c>
      <c r="E2869" s="337" t="s">
        <v>4776</v>
      </c>
      <c r="F2869" s="338">
        <v>43378</v>
      </c>
      <c r="G2869" s="337" t="s">
        <v>8088</v>
      </c>
      <c r="H2869" s="338">
        <v>43445</v>
      </c>
      <c r="I2869" s="337" t="s">
        <v>19695</v>
      </c>
      <c r="J2869" s="337" t="s">
        <v>16</v>
      </c>
      <c r="K2869" s="337" t="s">
        <v>19695</v>
      </c>
      <c r="L2869" s="337" t="s">
        <v>19695</v>
      </c>
      <c r="M2869" s="337" t="s">
        <v>19695</v>
      </c>
      <c r="N2869" s="337" t="s">
        <v>19695</v>
      </c>
      <c r="O2869" s="337" t="s">
        <v>19695</v>
      </c>
      <c r="P2869" s="337" t="s">
        <v>19695</v>
      </c>
      <c r="Q2869" s="337" t="s">
        <v>19695</v>
      </c>
      <c r="R2869" s="337" t="s">
        <v>52</v>
      </c>
      <c r="S2869" s="337" t="s">
        <v>142</v>
      </c>
      <c r="T2869" s="337" t="s">
        <v>1495</v>
      </c>
      <c r="U2869" s="337" t="s">
        <v>1496</v>
      </c>
      <c r="V2869" s="337">
        <v>12</v>
      </c>
      <c r="W2869" s="337" t="s">
        <v>19695</v>
      </c>
      <c r="X2869" s="337" t="s">
        <v>19695</v>
      </c>
      <c r="Y2869" s="337" t="s">
        <v>19695</v>
      </c>
      <c r="Z2869" s="337" t="s">
        <v>1728</v>
      </c>
      <c r="AA2869" s="337" t="s">
        <v>735</v>
      </c>
      <c r="AB2869" s="337" t="s">
        <v>718</v>
      </c>
      <c r="AC2869" s="337" t="s">
        <v>13918</v>
      </c>
    </row>
    <row r="2870" spans="1:29" ht="16.3" x14ac:dyDescent="0.3">
      <c r="A2870" s="337" t="s">
        <v>1723</v>
      </c>
      <c r="B2870" s="337" t="s">
        <v>8408</v>
      </c>
      <c r="C2870" s="337" t="s">
        <v>1821</v>
      </c>
      <c r="D2870" s="337" t="s">
        <v>449</v>
      </c>
      <c r="E2870" s="337" t="s">
        <v>4747</v>
      </c>
      <c r="F2870" s="338">
        <v>43358</v>
      </c>
      <c r="G2870" s="337" t="s">
        <v>8088</v>
      </c>
      <c r="H2870" s="338">
        <v>43445</v>
      </c>
      <c r="I2870" s="337" t="s">
        <v>19695</v>
      </c>
      <c r="J2870" s="337" t="s">
        <v>16</v>
      </c>
      <c r="K2870" s="337" t="s">
        <v>19695</v>
      </c>
      <c r="L2870" s="337" t="s">
        <v>19695</v>
      </c>
      <c r="M2870" s="337" t="s">
        <v>19695</v>
      </c>
      <c r="N2870" s="337" t="s">
        <v>19695</v>
      </c>
      <c r="O2870" s="337" t="s">
        <v>19695</v>
      </c>
      <c r="P2870" s="337" t="s">
        <v>19695</v>
      </c>
      <c r="Q2870" s="337" t="s">
        <v>19695</v>
      </c>
      <c r="R2870" s="337" t="s">
        <v>52</v>
      </c>
      <c r="S2870" s="337" t="s">
        <v>93</v>
      </c>
      <c r="T2870" s="337" t="s">
        <v>5594</v>
      </c>
      <c r="U2870" s="337" t="s">
        <v>8409</v>
      </c>
      <c r="V2870" s="337">
        <v>8</v>
      </c>
      <c r="W2870" s="337" t="s">
        <v>19695</v>
      </c>
      <c r="X2870" s="337" t="s">
        <v>19695</v>
      </c>
      <c r="Y2870" s="337" t="s">
        <v>19695</v>
      </c>
      <c r="Z2870" s="337" t="s">
        <v>1728</v>
      </c>
      <c r="AA2870" s="337" t="s">
        <v>735</v>
      </c>
      <c r="AB2870" s="337" t="s">
        <v>718</v>
      </c>
      <c r="AC2870" s="337" t="s">
        <v>13935</v>
      </c>
    </row>
    <row r="2871" spans="1:29" ht="15.8" x14ac:dyDescent="0.25">
      <c r="A2871" s="337" t="s">
        <v>1723</v>
      </c>
      <c r="B2871" s="337" t="s">
        <v>7988</v>
      </c>
      <c r="C2871" s="337" t="s">
        <v>1821</v>
      </c>
      <c r="D2871" s="337" t="s">
        <v>449</v>
      </c>
      <c r="E2871" s="337" t="s">
        <v>7219</v>
      </c>
      <c r="F2871" s="338">
        <v>43394</v>
      </c>
      <c r="G2871" s="337" t="s">
        <v>7470</v>
      </c>
      <c r="H2871" s="338">
        <v>43444</v>
      </c>
      <c r="I2871" s="337" t="s">
        <v>19695</v>
      </c>
      <c r="J2871" s="337" t="s">
        <v>16</v>
      </c>
      <c r="K2871" s="337" t="s">
        <v>19695</v>
      </c>
      <c r="L2871" s="337" t="s">
        <v>19695</v>
      </c>
      <c r="M2871" s="337" t="s">
        <v>19695</v>
      </c>
      <c r="N2871" s="337" t="s">
        <v>19695</v>
      </c>
      <c r="O2871" s="337" t="s">
        <v>19695</v>
      </c>
      <c r="P2871" s="337" t="s">
        <v>19695</v>
      </c>
      <c r="Q2871" s="337" t="s">
        <v>19695</v>
      </c>
      <c r="R2871" s="337" t="s">
        <v>395</v>
      </c>
      <c r="S2871" s="337" t="s">
        <v>6990</v>
      </c>
      <c r="T2871" s="337" t="s">
        <v>7989</v>
      </c>
      <c r="U2871" s="337" t="s">
        <v>7990</v>
      </c>
      <c r="V2871" s="337">
        <v>12</v>
      </c>
      <c r="W2871" s="337" t="s">
        <v>19695</v>
      </c>
      <c r="X2871" s="337" t="s">
        <v>19695</v>
      </c>
      <c r="Y2871" s="337" t="s">
        <v>19695</v>
      </c>
      <c r="Z2871" s="337" t="s">
        <v>1728</v>
      </c>
      <c r="AA2871" s="337" t="s">
        <v>717</v>
      </c>
      <c r="AB2871" s="337" t="s">
        <v>718</v>
      </c>
      <c r="AC2871" s="337" t="s">
        <v>13826</v>
      </c>
    </row>
    <row r="2872" spans="1:29" ht="15.8" x14ac:dyDescent="0.25">
      <c r="A2872" s="337" t="s">
        <v>1723</v>
      </c>
      <c r="B2872" s="337" t="s">
        <v>8763</v>
      </c>
      <c r="C2872" s="337" t="s">
        <v>1821</v>
      </c>
      <c r="D2872" s="337" t="s">
        <v>449</v>
      </c>
      <c r="E2872" s="337" t="s">
        <v>4739</v>
      </c>
      <c r="F2872" s="338">
        <v>43353</v>
      </c>
      <c r="G2872" s="337" t="s">
        <v>7470</v>
      </c>
      <c r="H2872" s="338">
        <v>43444</v>
      </c>
      <c r="I2872" s="337" t="s">
        <v>19695</v>
      </c>
      <c r="J2872" s="337" t="s">
        <v>16</v>
      </c>
      <c r="K2872" s="337" t="s">
        <v>19695</v>
      </c>
      <c r="L2872" s="337" t="s">
        <v>19695</v>
      </c>
      <c r="M2872" s="337" t="s">
        <v>19695</v>
      </c>
      <c r="N2872" s="337" t="s">
        <v>19695</v>
      </c>
      <c r="O2872" s="337" t="s">
        <v>19695</v>
      </c>
      <c r="P2872" s="337" t="s">
        <v>19695</v>
      </c>
      <c r="Q2872" s="337" t="s">
        <v>19695</v>
      </c>
      <c r="R2872" s="337" t="s">
        <v>112</v>
      </c>
      <c r="S2872" s="337" t="s">
        <v>1242</v>
      </c>
      <c r="T2872" s="337" t="s">
        <v>1242</v>
      </c>
      <c r="U2872" s="337" t="s">
        <v>8764</v>
      </c>
      <c r="V2872" s="337">
        <v>8</v>
      </c>
      <c r="W2872" s="337" t="s">
        <v>19695</v>
      </c>
      <c r="X2872" s="337" t="s">
        <v>19695</v>
      </c>
      <c r="Y2872" s="337" t="s">
        <v>19695</v>
      </c>
      <c r="Z2872" s="337" t="s">
        <v>1728</v>
      </c>
      <c r="AA2872" s="337" t="s">
        <v>735</v>
      </c>
      <c r="AB2872" s="337" t="s">
        <v>718</v>
      </c>
      <c r="AC2872" s="337" t="s">
        <v>13957</v>
      </c>
    </row>
    <row r="2873" spans="1:29" ht="15.8" x14ac:dyDescent="0.25">
      <c r="A2873" s="337" t="s">
        <v>1723</v>
      </c>
      <c r="B2873" s="337" t="s">
        <v>1060</v>
      </c>
      <c r="C2873" s="337" t="s">
        <v>1821</v>
      </c>
      <c r="D2873" s="337" t="s">
        <v>449</v>
      </c>
      <c r="E2873" s="337" t="s">
        <v>7219</v>
      </c>
      <c r="F2873" s="338">
        <v>43394</v>
      </c>
      <c r="G2873" s="337" t="s">
        <v>7470</v>
      </c>
      <c r="H2873" s="338">
        <v>43444</v>
      </c>
      <c r="I2873" s="337" t="s">
        <v>19695</v>
      </c>
      <c r="J2873" s="337" t="s">
        <v>36</v>
      </c>
      <c r="K2873" s="337" t="s">
        <v>19695</v>
      </c>
      <c r="L2873" s="337" t="s">
        <v>19695</v>
      </c>
      <c r="M2873" s="337" t="s">
        <v>19695</v>
      </c>
      <c r="N2873" s="337" t="s">
        <v>19695</v>
      </c>
      <c r="O2873" s="337" t="s">
        <v>19695</v>
      </c>
      <c r="P2873" s="337" t="s">
        <v>19695</v>
      </c>
      <c r="Q2873" s="337" t="s">
        <v>19695</v>
      </c>
      <c r="R2873" s="337" t="s">
        <v>18</v>
      </c>
      <c r="S2873" s="337" t="s">
        <v>78</v>
      </c>
      <c r="T2873" s="337" t="s">
        <v>1061</v>
      </c>
      <c r="U2873" s="337" t="s">
        <v>1062</v>
      </c>
      <c r="V2873" s="337">
        <v>8</v>
      </c>
      <c r="W2873" s="337" t="s">
        <v>19695</v>
      </c>
      <c r="X2873" s="337" t="s">
        <v>19695</v>
      </c>
      <c r="Y2873" s="337" t="s">
        <v>19695</v>
      </c>
      <c r="Z2873" s="337" t="s">
        <v>1753</v>
      </c>
      <c r="AA2873" s="337" t="s">
        <v>735</v>
      </c>
      <c r="AB2873" s="337" t="s">
        <v>718</v>
      </c>
      <c r="AC2873" s="337" t="s">
        <v>15488</v>
      </c>
    </row>
    <row r="2874" spans="1:29" ht="15.8" x14ac:dyDescent="0.25">
      <c r="A2874" s="337" t="s">
        <v>1723</v>
      </c>
      <c r="B2874" s="337" t="s">
        <v>10080</v>
      </c>
      <c r="C2874" s="337" t="s">
        <v>1725</v>
      </c>
      <c r="D2874" s="337" t="s">
        <v>13527</v>
      </c>
      <c r="E2874" s="337" t="s">
        <v>6479</v>
      </c>
      <c r="F2874" s="338">
        <v>43393</v>
      </c>
      <c r="G2874" s="337" t="s">
        <v>1309</v>
      </c>
      <c r="H2874" s="338">
        <v>43443</v>
      </c>
      <c r="I2874" s="337" t="s">
        <v>19695</v>
      </c>
      <c r="J2874" s="337" t="s">
        <v>36</v>
      </c>
      <c r="K2874" s="337" t="s">
        <v>19695</v>
      </c>
      <c r="L2874" s="337" t="s">
        <v>19695</v>
      </c>
      <c r="M2874" s="337" t="s">
        <v>19695</v>
      </c>
      <c r="N2874" s="337" t="s">
        <v>19695</v>
      </c>
      <c r="O2874" s="337" t="s">
        <v>19695</v>
      </c>
      <c r="P2874" s="337" t="s">
        <v>19695</v>
      </c>
      <c r="Q2874" s="337" t="s">
        <v>19695</v>
      </c>
      <c r="R2874" s="337" t="s">
        <v>56</v>
      </c>
      <c r="S2874" s="337" t="s">
        <v>57</v>
      </c>
      <c r="T2874" s="337" t="s">
        <v>413</v>
      </c>
      <c r="U2874" s="337" t="s">
        <v>3579</v>
      </c>
      <c r="V2874" s="337">
        <v>8</v>
      </c>
      <c r="W2874" s="337" t="s">
        <v>19695</v>
      </c>
      <c r="X2874" s="337" t="s">
        <v>19695</v>
      </c>
      <c r="Y2874" s="337" t="s">
        <v>19695</v>
      </c>
      <c r="Z2874" s="337" t="s">
        <v>1728</v>
      </c>
      <c r="AA2874" s="337" t="s">
        <v>735</v>
      </c>
      <c r="AB2874" s="337" t="s">
        <v>718</v>
      </c>
      <c r="AC2874" s="337" t="s">
        <v>13826</v>
      </c>
    </row>
    <row r="2875" spans="1:29" ht="15.8" x14ac:dyDescent="0.25">
      <c r="A2875" s="337" t="s">
        <v>1723</v>
      </c>
      <c r="B2875" s="337" t="s">
        <v>1308</v>
      </c>
      <c r="C2875" s="337" t="s">
        <v>1821</v>
      </c>
      <c r="D2875" s="337" t="s">
        <v>449</v>
      </c>
      <c r="E2875" s="337" t="s">
        <v>8822</v>
      </c>
      <c r="F2875" s="338">
        <v>43420</v>
      </c>
      <c r="G2875" s="337" t="s">
        <v>1309</v>
      </c>
      <c r="H2875" s="338">
        <v>43443</v>
      </c>
      <c r="I2875" s="337" t="s">
        <v>19695</v>
      </c>
      <c r="J2875" s="337" t="s">
        <v>36</v>
      </c>
      <c r="K2875" s="337" t="s">
        <v>19695</v>
      </c>
      <c r="L2875" s="337" t="s">
        <v>19695</v>
      </c>
      <c r="M2875" s="337" t="s">
        <v>19695</v>
      </c>
      <c r="N2875" s="337" t="s">
        <v>19695</v>
      </c>
      <c r="O2875" s="337" t="s">
        <v>19695</v>
      </c>
      <c r="P2875" s="337" t="s">
        <v>19695</v>
      </c>
      <c r="Q2875" s="337" t="s">
        <v>19695</v>
      </c>
      <c r="R2875" s="337" t="s">
        <v>15</v>
      </c>
      <c r="S2875" s="337" t="s">
        <v>1203</v>
      </c>
      <c r="T2875" s="337" t="s">
        <v>1310</v>
      </c>
      <c r="U2875" s="337" t="s">
        <v>1310</v>
      </c>
      <c r="V2875" s="337">
        <v>10</v>
      </c>
      <c r="W2875" s="337" t="s">
        <v>19695</v>
      </c>
      <c r="X2875" s="337" t="s">
        <v>19695</v>
      </c>
      <c r="Y2875" s="337" t="s">
        <v>19695</v>
      </c>
      <c r="Z2875" s="337" t="s">
        <v>1728</v>
      </c>
      <c r="AA2875" s="337" t="s">
        <v>717</v>
      </c>
      <c r="AB2875" s="337" t="s">
        <v>718</v>
      </c>
      <c r="AC2875" s="337" t="s">
        <v>13934</v>
      </c>
    </row>
    <row r="2876" spans="1:29" ht="15.8" x14ac:dyDescent="0.25">
      <c r="A2876" s="337" t="s">
        <v>1723</v>
      </c>
      <c r="B2876" s="337" t="s">
        <v>8458</v>
      </c>
      <c r="C2876" s="337" t="s">
        <v>1725</v>
      </c>
      <c r="D2876" s="337" t="s">
        <v>1726</v>
      </c>
      <c r="E2876" s="337" t="s">
        <v>8134</v>
      </c>
      <c r="F2876" s="338">
        <v>43414</v>
      </c>
      <c r="G2876" s="337" t="s">
        <v>1309</v>
      </c>
      <c r="H2876" s="338">
        <v>43443</v>
      </c>
      <c r="I2876" s="337" t="s">
        <v>19695</v>
      </c>
      <c r="J2876" s="337" t="s">
        <v>36</v>
      </c>
      <c r="K2876" s="337" t="s">
        <v>19695</v>
      </c>
      <c r="L2876" s="337" t="s">
        <v>19695</v>
      </c>
      <c r="M2876" s="337" t="s">
        <v>19695</v>
      </c>
      <c r="N2876" s="337" t="s">
        <v>19695</v>
      </c>
      <c r="O2876" s="337" t="s">
        <v>19695</v>
      </c>
      <c r="P2876" s="337" t="s">
        <v>19695</v>
      </c>
      <c r="Q2876" s="337" t="s">
        <v>19695</v>
      </c>
      <c r="R2876" s="337" t="s">
        <v>1225</v>
      </c>
      <c r="S2876" s="337" t="s">
        <v>1568</v>
      </c>
      <c r="T2876" s="337" t="s">
        <v>1569</v>
      </c>
      <c r="U2876" s="337" t="s">
        <v>8459</v>
      </c>
      <c r="V2876" s="337">
        <v>8</v>
      </c>
      <c r="W2876" s="337" t="s">
        <v>19695</v>
      </c>
      <c r="X2876" s="337" t="s">
        <v>19695</v>
      </c>
      <c r="Y2876" s="337" t="s">
        <v>19695</v>
      </c>
      <c r="Z2876" s="337" t="s">
        <v>1753</v>
      </c>
      <c r="AA2876" s="337" t="s">
        <v>717</v>
      </c>
      <c r="AB2876" s="337" t="s">
        <v>718</v>
      </c>
      <c r="AC2876" s="337" t="s">
        <v>15487</v>
      </c>
    </row>
    <row r="2877" spans="1:29" ht="15.8" x14ac:dyDescent="0.25">
      <c r="A2877" s="337" t="s">
        <v>1723</v>
      </c>
      <c r="B2877" s="337" t="s">
        <v>7896</v>
      </c>
      <c r="C2877" s="337" t="s">
        <v>1821</v>
      </c>
      <c r="D2877" s="337" t="s">
        <v>449</v>
      </c>
      <c r="E2877" s="337" t="s">
        <v>4908</v>
      </c>
      <c r="F2877" s="338">
        <v>43398</v>
      </c>
      <c r="G2877" s="337" t="s">
        <v>1309</v>
      </c>
      <c r="H2877" s="338">
        <v>43443</v>
      </c>
      <c r="I2877" s="337" t="s">
        <v>19695</v>
      </c>
      <c r="J2877" s="337" t="s">
        <v>36</v>
      </c>
      <c r="K2877" s="337" t="s">
        <v>19695</v>
      </c>
      <c r="L2877" s="337" t="s">
        <v>19695</v>
      </c>
      <c r="M2877" s="337" t="s">
        <v>19695</v>
      </c>
      <c r="N2877" s="337" t="s">
        <v>19695</v>
      </c>
      <c r="O2877" s="337" t="s">
        <v>19695</v>
      </c>
      <c r="P2877" s="337" t="s">
        <v>19695</v>
      </c>
      <c r="Q2877" s="337" t="s">
        <v>19695</v>
      </c>
      <c r="R2877" s="337" t="s">
        <v>18</v>
      </c>
      <c r="S2877" s="337" t="s">
        <v>1038</v>
      </c>
      <c r="T2877" s="337" t="s">
        <v>3849</v>
      </c>
      <c r="U2877" s="337" t="s">
        <v>7897</v>
      </c>
      <c r="V2877" s="337">
        <v>8</v>
      </c>
      <c r="W2877" s="337" t="s">
        <v>19695</v>
      </c>
      <c r="X2877" s="337" t="s">
        <v>19695</v>
      </c>
      <c r="Y2877" s="337" t="s">
        <v>19695</v>
      </c>
      <c r="Z2877" s="337" t="s">
        <v>1753</v>
      </c>
      <c r="AA2877" s="337" t="s">
        <v>735</v>
      </c>
      <c r="AB2877" s="337" t="s">
        <v>718</v>
      </c>
      <c r="AC2877" s="337" t="s">
        <v>13936</v>
      </c>
    </row>
    <row r="2878" spans="1:29" ht="15.8" x14ac:dyDescent="0.25">
      <c r="A2878" s="337" t="s">
        <v>1723</v>
      </c>
      <c r="B2878" s="337" t="s">
        <v>7890</v>
      </c>
      <c r="C2878" s="337" t="s">
        <v>1821</v>
      </c>
      <c r="D2878" s="337" t="s">
        <v>449</v>
      </c>
      <c r="E2878" s="337" t="s">
        <v>7170</v>
      </c>
      <c r="F2878" s="338">
        <v>43427</v>
      </c>
      <c r="G2878" s="337" t="s">
        <v>1309</v>
      </c>
      <c r="H2878" s="338">
        <v>43443</v>
      </c>
      <c r="I2878" s="337" t="s">
        <v>19695</v>
      </c>
      <c r="J2878" s="337" t="s">
        <v>16</v>
      </c>
      <c r="K2878" s="337" t="s">
        <v>19695</v>
      </c>
      <c r="L2878" s="337" t="s">
        <v>19695</v>
      </c>
      <c r="M2878" s="337" t="s">
        <v>19695</v>
      </c>
      <c r="N2878" s="337" t="s">
        <v>19695</v>
      </c>
      <c r="O2878" s="337" t="s">
        <v>19695</v>
      </c>
      <c r="P2878" s="337" t="s">
        <v>19695</v>
      </c>
      <c r="Q2878" s="337" t="s">
        <v>19695</v>
      </c>
      <c r="R2878" s="337" t="s">
        <v>18</v>
      </c>
      <c r="S2878" s="337" t="s">
        <v>1038</v>
      </c>
      <c r="T2878" s="337" t="s">
        <v>1038</v>
      </c>
      <c r="U2878" s="337" t="s">
        <v>1064</v>
      </c>
      <c r="V2878" s="337">
        <v>6</v>
      </c>
      <c r="W2878" s="337" t="s">
        <v>19695</v>
      </c>
      <c r="X2878" s="337" t="s">
        <v>19695</v>
      </c>
      <c r="Y2878" s="337" t="s">
        <v>19695</v>
      </c>
      <c r="Z2878" s="337" t="s">
        <v>1753</v>
      </c>
      <c r="AA2878" s="337" t="s">
        <v>735</v>
      </c>
      <c r="AB2878" s="337" t="s">
        <v>718</v>
      </c>
      <c r="AC2878" s="337" t="s">
        <v>13936</v>
      </c>
    </row>
    <row r="2879" spans="1:29" ht="15.8" x14ac:dyDescent="0.25">
      <c r="A2879" s="337" t="s">
        <v>1723</v>
      </c>
      <c r="B2879" s="337" t="s">
        <v>8905</v>
      </c>
      <c r="C2879" s="337" t="s">
        <v>1821</v>
      </c>
      <c r="D2879" s="337" t="s">
        <v>449</v>
      </c>
      <c r="E2879" s="337" t="s">
        <v>7744</v>
      </c>
      <c r="F2879" s="338">
        <v>43415</v>
      </c>
      <c r="G2879" s="337" t="s">
        <v>7904</v>
      </c>
      <c r="H2879" s="338">
        <v>43442</v>
      </c>
      <c r="I2879" s="337" t="s">
        <v>19695</v>
      </c>
      <c r="J2879" s="337" t="s">
        <v>36</v>
      </c>
      <c r="K2879" s="337" t="s">
        <v>19695</v>
      </c>
      <c r="L2879" s="337" t="s">
        <v>19695</v>
      </c>
      <c r="M2879" s="337" t="s">
        <v>19695</v>
      </c>
      <c r="N2879" s="337" t="s">
        <v>19695</v>
      </c>
      <c r="O2879" s="337" t="s">
        <v>19695</v>
      </c>
      <c r="P2879" s="337" t="s">
        <v>19695</v>
      </c>
      <c r="Q2879" s="337" t="s">
        <v>19695</v>
      </c>
      <c r="R2879" s="337" t="s">
        <v>35</v>
      </c>
      <c r="S2879" s="337" t="s">
        <v>77</v>
      </c>
      <c r="T2879" s="337" t="s">
        <v>1015</v>
      </c>
      <c r="U2879" s="337" t="s">
        <v>1023</v>
      </c>
      <c r="V2879" s="337">
        <v>6</v>
      </c>
      <c r="W2879" s="337" t="s">
        <v>19695</v>
      </c>
      <c r="X2879" s="337" t="s">
        <v>19695</v>
      </c>
      <c r="Y2879" s="337" t="s">
        <v>19695</v>
      </c>
      <c r="Z2879" s="337" t="s">
        <v>1753</v>
      </c>
      <c r="AA2879" s="337" t="s">
        <v>717</v>
      </c>
      <c r="AB2879" s="337" t="s">
        <v>718</v>
      </c>
      <c r="AC2879" s="337" t="s">
        <v>13923</v>
      </c>
    </row>
    <row r="2880" spans="1:29" ht="15.8" x14ac:dyDescent="0.25">
      <c r="A2880" s="337" t="s">
        <v>1723</v>
      </c>
      <c r="B2880" s="337" t="s">
        <v>8827</v>
      </c>
      <c r="C2880" s="337" t="s">
        <v>1821</v>
      </c>
      <c r="D2880" s="337" t="s">
        <v>449</v>
      </c>
      <c r="E2880" s="337" t="s">
        <v>7744</v>
      </c>
      <c r="F2880" s="338">
        <v>43415</v>
      </c>
      <c r="G2880" s="337" t="s">
        <v>8825</v>
      </c>
      <c r="H2880" s="338">
        <v>43441</v>
      </c>
      <c r="I2880" s="337" t="s">
        <v>19695</v>
      </c>
      <c r="J2880" s="337" t="s">
        <v>36</v>
      </c>
      <c r="K2880" s="337" t="s">
        <v>19695</v>
      </c>
      <c r="L2880" s="337" t="s">
        <v>19695</v>
      </c>
      <c r="M2880" s="337" t="s">
        <v>19695</v>
      </c>
      <c r="N2880" s="337" t="s">
        <v>19695</v>
      </c>
      <c r="O2880" s="337" t="s">
        <v>19695</v>
      </c>
      <c r="P2880" s="337" t="s">
        <v>19695</v>
      </c>
      <c r="Q2880" s="337" t="s">
        <v>19695</v>
      </c>
      <c r="R2880" s="337" t="s">
        <v>52</v>
      </c>
      <c r="S2880" s="337" t="s">
        <v>52</v>
      </c>
      <c r="T2880" s="337" t="s">
        <v>88</v>
      </c>
      <c r="U2880" s="337" t="s">
        <v>88</v>
      </c>
      <c r="V2880" s="337">
        <v>8</v>
      </c>
      <c r="W2880" s="337" t="s">
        <v>19695</v>
      </c>
      <c r="X2880" s="337" t="s">
        <v>19695</v>
      </c>
      <c r="Y2880" s="337" t="s">
        <v>19695</v>
      </c>
      <c r="Z2880" s="337" t="s">
        <v>1728</v>
      </c>
      <c r="AA2880" s="337" t="s">
        <v>735</v>
      </c>
      <c r="AB2880" s="337" t="s">
        <v>718</v>
      </c>
      <c r="AC2880" s="337" t="s">
        <v>13938</v>
      </c>
    </row>
    <row r="2881" spans="1:29" ht="15.8" x14ac:dyDescent="0.25">
      <c r="A2881" s="337" t="s">
        <v>1723</v>
      </c>
      <c r="B2881" s="337" t="s">
        <v>8824</v>
      </c>
      <c r="C2881" s="337" t="s">
        <v>1821</v>
      </c>
      <c r="D2881" s="337" t="s">
        <v>449</v>
      </c>
      <c r="E2881" s="337" t="s">
        <v>7134</v>
      </c>
      <c r="F2881" s="338">
        <v>43432</v>
      </c>
      <c r="G2881" s="337" t="s">
        <v>8825</v>
      </c>
      <c r="H2881" s="338">
        <v>43441</v>
      </c>
      <c r="I2881" s="337" t="s">
        <v>19695</v>
      </c>
      <c r="J2881" s="337" t="s">
        <v>16</v>
      </c>
      <c r="K2881" s="337" t="s">
        <v>19695</v>
      </c>
      <c r="L2881" s="337" t="s">
        <v>19695</v>
      </c>
      <c r="M2881" s="337" t="s">
        <v>19695</v>
      </c>
      <c r="N2881" s="337" t="s">
        <v>19695</v>
      </c>
      <c r="O2881" s="337" t="s">
        <v>19695</v>
      </c>
      <c r="P2881" s="337" t="s">
        <v>19695</v>
      </c>
      <c r="Q2881" s="337" t="s">
        <v>19695</v>
      </c>
      <c r="R2881" s="337" t="s">
        <v>52</v>
      </c>
      <c r="S2881" s="337" t="s">
        <v>839</v>
      </c>
      <c r="T2881" s="337" t="s">
        <v>1279</v>
      </c>
      <c r="U2881" s="337" t="s">
        <v>8826</v>
      </c>
      <c r="V2881" s="337">
        <v>10</v>
      </c>
      <c r="W2881" s="337" t="s">
        <v>19695</v>
      </c>
      <c r="X2881" s="337" t="s">
        <v>19695</v>
      </c>
      <c r="Y2881" s="337" t="s">
        <v>19695</v>
      </c>
      <c r="Z2881" s="337" t="s">
        <v>1753</v>
      </c>
      <c r="AA2881" s="337" t="s">
        <v>717</v>
      </c>
      <c r="AB2881" s="337" t="s">
        <v>718</v>
      </c>
      <c r="AC2881" s="337" t="s">
        <v>13918</v>
      </c>
    </row>
    <row r="2882" spans="1:29" ht="15.8" x14ac:dyDescent="0.25">
      <c r="A2882" s="337" t="s">
        <v>1723</v>
      </c>
      <c r="B2882" s="337" t="s">
        <v>8813</v>
      </c>
      <c r="C2882" s="337" t="s">
        <v>1821</v>
      </c>
      <c r="D2882" s="337" t="s">
        <v>449</v>
      </c>
      <c r="E2882" s="337" t="s">
        <v>1736</v>
      </c>
      <c r="F2882" s="338">
        <v>43390</v>
      </c>
      <c r="G2882" s="337" t="s">
        <v>6782</v>
      </c>
      <c r="H2882" s="338">
        <v>43440</v>
      </c>
      <c r="I2882" s="337" t="s">
        <v>19695</v>
      </c>
      <c r="J2882" s="337" t="s">
        <v>36</v>
      </c>
      <c r="K2882" s="337" t="s">
        <v>19695</v>
      </c>
      <c r="L2882" s="337" t="s">
        <v>19695</v>
      </c>
      <c r="M2882" s="337" t="s">
        <v>19695</v>
      </c>
      <c r="N2882" s="337" t="s">
        <v>19695</v>
      </c>
      <c r="O2882" s="337" t="s">
        <v>19695</v>
      </c>
      <c r="P2882" s="337" t="s">
        <v>19695</v>
      </c>
      <c r="Q2882" s="337" t="s">
        <v>19695</v>
      </c>
      <c r="R2882" s="337" t="s">
        <v>18</v>
      </c>
      <c r="S2882" s="337" t="s">
        <v>1033</v>
      </c>
      <c r="T2882" s="337" t="s">
        <v>8814</v>
      </c>
      <c r="U2882" s="337" t="s">
        <v>8815</v>
      </c>
      <c r="V2882" s="337">
        <v>12</v>
      </c>
      <c r="W2882" s="337" t="s">
        <v>19695</v>
      </c>
      <c r="X2882" s="337" t="s">
        <v>19695</v>
      </c>
      <c r="Y2882" s="337" t="s">
        <v>19695</v>
      </c>
      <c r="Z2882" s="337" t="s">
        <v>1728</v>
      </c>
      <c r="AA2882" s="337" t="s">
        <v>735</v>
      </c>
      <c r="AB2882" s="337" t="s">
        <v>718</v>
      </c>
      <c r="AC2882" s="337" t="s">
        <v>13915</v>
      </c>
    </row>
    <row r="2883" spans="1:29" ht="15.8" x14ac:dyDescent="0.25">
      <c r="A2883" s="337" t="s">
        <v>1723</v>
      </c>
      <c r="B2883" s="337" t="s">
        <v>9922</v>
      </c>
      <c r="C2883" s="337" t="s">
        <v>1821</v>
      </c>
      <c r="D2883" s="337" t="s">
        <v>449</v>
      </c>
      <c r="E2883" s="337" t="s">
        <v>5171</v>
      </c>
      <c r="F2883" s="338">
        <v>43410</v>
      </c>
      <c r="G2883" s="337" t="s">
        <v>6782</v>
      </c>
      <c r="H2883" s="338">
        <v>43440</v>
      </c>
      <c r="I2883" s="337" t="s">
        <v>19695</v>
      </c>
      <c r="J2883" s="337" t="s">
        <v>36</v>
      </c>
      <c r="K2883" s="337" t="s">
        <v>19695</v>
      </c>
      <c r="L2883" s="337" t="s">
        <v>19695</v>
      </c>
      <c r="M2883" s="337" t="s">
        <v>19695</v>
      </c>
      <c r="N2883" s="337" t="s">
        <v>19695</v>
      </c>
      <c r="O2883" s="337" t="s">
        <v>19695</v>
      </c>
      <c r="P2883" s="337" t="s">
        <v>19695</v>
      </c>
      <c r="Q2883" s="337" t="s">
        <v>19695</v>
      </c>
      <c r="R2883" s="337" t="s">
        <v>130</v>
      </c>
      <c r="S2883" s="337" t="s">
        <v>928</v>
      </c>
      <c r="T2883" s="337" t="s">
        <v>934</v>
      </c>
      <c r="U2883" s="337" t="s">
        <v>1991</v>
      </c>
      <c r="V2883" s="337">
        <v>8</v>
      </c>
      <c r="W2883" s="337" t="s">
        <v>19695</v>
      </c>
      <c r="X2883" s="337" t="s">
        <v>19695</v>
      </c>
      <c r="Y2883" s="337" t="s">
        <v>19695</v>
      </c>
      <c r="Z2883" s="337" t="s">
        <v>1728</v>
      </c>
      <c r="AA2883" s="337" t="s">
        <v>717</v>
      </c>
      <c r="AB2883" s="337" t="s">
        <v>718</v>
      </c>
      <c r="AC2883" s="337" t="s">
        <v>13976</v>
      </c>
    </row>
    <row r="2884" spans="1:29" ht="15.8" x14ac:dyDescent="0.25">
      <c r="A2884" s="337" t="s">
        <v>1723</v>
      </c>
      <c r="B2884" s="337" t="s">
        <v>6783</v>
      </c>
      <c r="C2884" s="337" t="s">
        <v>1821</v>
      </c>
      <c r="D2884" s="337" t="s">
        <v>449</v>
      </c>
      <c r="E2884" s="337" t="s">
        <v>1736</v>
      </c>
      <c r="F2884" s="338">
        <v>43390</v>
      </c>
      <c r="G2884" s="337" t="s">
        <v>6782</v>
      </c>
      <c r="H2884" s="338">
        <v>43440</v>
      </c>
      <c r="I2884" s="337" t="s">
        <v>19695</v>
      </c>
      <c r="J2884" s="337" t="s">
        <v>36</v>
      </c>
      <c r="K2884" s="337" t="s">
        <v>19695</v>
      </c>
      <c r="L2884" s="337" t="s">
        <v>19695</v>
      </c>
      <c r="M2884" s="337" t="s">
        <v>19695</v>
      </c>
      <c r="N2884" s="337" t="s">
        <v>19695</v>
      </c>
      <c r="O2884" s="337" t="s">
        <v>19695</v>
      </c>
      <c r="P2884" s="337" t="s">
        <v>19695</v>
      </c>
      <c r="Q2884" s="337" t="s">
        <v>19695</v>
      </c>
      <c r="R2884" s="337" t="s">
        <v>130</v>
      </c>
      <c r="S2884" s="337" t="s">
        <v>940</v>
      </c>
      <c r="T2884" s="337" t="s">
        <v>5501</v>
      </c>
      <c r="U2884" s="337" t="s">
        <v>3238</v>
      </c>
      <c r="V2884" s="337">
        <v>10</v>
      </c>
      <c r="W2884" s="337" t="s">
        <v>19695</v>
      </c>
      <c r="X2884" s="337" t="s">
        <v>19695</v>
      </c>
      <c r="Y2884" s="337" t="s">
        <v>19695</v>
      </c>
      <c r="Z2884" s="337" t="s">
        <v>1745</v>
      </c>
      <c r="AA2884" s="337" t="s">
        <v>853</v>
      </c>
      <c r="AB2884" s="337" t="s">
        <v>854</v>
      </c>
      <c r="AC2884" s="337" t="s">
        <v>13915</v>
      </c>
    </row>
    <row r="2885" spans="1:29" ht="15.8" x14ac:dyDescent="0.25">
      <c r="A2885" s="337" t="s">
        <v>1723</v>
      </c>
      <c r="B2885" s="337" t="s">
        <v>6781</v>
      </c>
      <c r="C2885" s="337" t="s">
        <v>1821</v>
      </c>
      <c r="D2885" s="337" t="s">
        <v>449</v>
      </c>
      <c r="E2885" s="337" t="s">
        <v>1736</v>
      </c>
      <c r="F2885" s="338">
        <v>43390</v>
      </c>
      <c r="G2885" s="337" t="s">
        <v>6782</v>
      </c>
      <c r="H2885" s="338">
        <v>43440</v>
      </c>
      <c r="I2885" s="337" t="s">
        <v>19695</v>
      </c>
      <c r="J2885" s="337" t="s">
        <v>16</v>
      </c>
      <c r="K2885" s="337" t="s">
        <v>19695</v>
      </c>
      <c r="L2885" s="337" t="s">
        <v>19695</v>
      </c>
      <c r="M2885" s="337" t="s">
        <v>19695</v>
      </c>
      <c r="N2885" s="337" t="s">
        <v>19695</v>
      </c>
      <c r="O2885" s="337" t="s">
        <v>19695</v>
      </c>
      <c r="P2885" s="337" t="s">
        <v>19695</v>
      </c>
      <c r="Q2885" s="337" t="s">
        <v>19695</v>
      </c>
      <c r="R2885" s="337" t="s">
        <v>130</v>
      </c>
      <c r="S2885" s="337" t="s">
        <v>940</v>
      </c>
      <c r="T2885" s="337" t="s">
        <v>5501</v>
      </c>
      <c r="U2885" s="337" t="s">
        <v>3238</v>
      </c>
      <c r="V2885" s="337">
        <v>10</v>
      </c>
      <c r="W2885" s="337" t="s">
        <v>19695</v>
      </c>
      <c r="X2885" s="337" t="s">
        <v>19695</v>
      </c>
      <c r="Y2885" s="337" t="s">
        <v>19695</v>
      </c>
      <c r="Z2885" s="337" t="s">
        <v>1745</v>
      </c>
      <c r="AA2885" s="337" t="s">
        <v>853</v>
      </c>
      <c r="AB2885" s="337" t="s">
        <v>854</v>
      </c>
      <c r="AC2885" s="337" t="s">
        <v>13915</v>
      </c>
    </row>
    <row r="2886" spans="1:29" ht="15.8" x14ac:dyDescent="0.25">
      <c r="A2886" s="337" t="s">
        <v>1723</v>
      </c>
      <c r="B2886" s="337" t="s">
        <v>7276</v>
      </c>
      <c r="C2886" s="337" t="s">
        <v>1788</v>
      </c>
      <c r="D2886" s="337" t="s">
        <v>769</v>
      </c>
      <c r="E2886" s="337" t="s">
        <v>1736</v>
      </c>
      <c r="F2886" s="338">
        <v>43390</v>
      </c>
      <c r="G2886" s="337" t="s">
        <v>6782</v>
      </c>
      <c r="H2886" s="338">
        <v>43440</v>
      </c>
      <c r="I2886" s="337" t="s">
        <v>19695</v>
      </c>
      <c r="J2886" s="337" t="s">
        <v>36</v>
      </c>
      <c r="K2886" s="337" t="s">
        <v>19695</v>
      </c>
      <c r="L2886" s="337" t="s">
        <v>19695</v>
      </c>
      <c r="M2886" s="337" t="s">
        <v>19695</v>
      </c>
      <c r="N2886" s="337" t="s">
        <v>19695</v>
      </c>
      <c r="O2886" s="337" t="s">
        <v>19695</v>
      </c>
      <c r="P2886" s="337" t="s">
        <v>19695</v>
      </c>
      <c r="Q2886" s="337" t="s">
        <v>19695</v>
      </c>
      <c r="R2886" s="337" t="s">
        <v>18</v>
      </c>
      <c r="S2886" s="337" t="s">
        <v>78</v>
      </c>
      <c r="T2886" s="337" t="s">
        <v>78</v>
      </c>
      <c r="U2886" s="337" t="s">
        <v>1916</v>
      </c>
      <c r="V2886" s="337">
        <v>10</v>
      </c>
      <c r="W2886" s="337" t="s">
        <v>19695</v>
      </c>
      <c r="X2886" s="337" t="s">
        <v>19695</v>
      </c>
      <c r="Y2886" s="337" t="s">
        <v>19695</v>
      </c>
      <c r="Z2886" s="337" t="s">
        <v>1745</v>
      </c>
      <c r="AA2886" s="337" t="s">
        <v>735</v>
      </c>
      <c r="AB2886" s="337" t="s">
        <v>718</v>
      </c>
      <c r="AC2886" s="337" t="s">
        <v>13916</v>
      </c>
    </row>
    <row r="2887" spans="1:29" ht="15.8" x14ac:dyDescent="0.25">
      <c r="A2887" s="337" t="s">
        <v>1723</v>
      </c>
      <c r="B2887" s="337" t="s">
        <v>8889</v>
      </c>
      <c r="C2887" s="337" t="s">
        <v>1821</v>
      </c>
      <c r="D2887" s="337" t="s">
        <v>449</v>
      </c>
      <c r="E2887" s="337" t="s">
        <v>8134</v>
      </c>
      <c r="F2887" s="338">
        <v>43414</v>
      </c>
      <c r="G2887" s="337" t="s">
        <v>5861</v>
      </c>
      <c r="H2887" s="338">
        <v>43439</v>
      </c>
      <c r="I2887" s="337" t="s">
        <v>19695</v>
      </c>
      <c r="J2887" s="337" t="s">
        <v>16</v>
      </c>
      <c r="K2887" s="337" t="s">
        <v>19695</v>
      </c>
      <c r="L2887" s="337" t="s">
        <v>19695</v>
      </c>
      <c r="M2887" s="337" t="s">
        <v>19695</v>
      </c>
      <c r="N2887" s="337" t="s">
        <v>19695</v>
      </c>
      <c r="O2887" s="337" t="s">
        <v>19695</v>
      </c>
      <c r="P2887" s="337" t="s">
        <v>19695</v>
      </c>
      <c r="Q2887" s="337" t="s">
        <v>19695</v>
      </c>
      <c r="R2887" s="337" t="s">
        <v>35</v>
      </c>
      <c r="S2887" s="337" t="s">
        <v>77</v>
      </c>
      <c r="T2887" s="337" t="s">
        <v>73</v>
      </c>
      <c r="U2887" s="337" t="s">
        <v>8890</v>
      </c>
      <c r="V2887" s="337">
        <v>10</v>
      </c>
      <c r="W2887" s="337" t="s">
        <v>19695</v>
      </c>
      <c r="X2887" s="337" t="s">
        <v>19695</v>
      </c>
      <c r="Y2887" s="337" t="s">
        <v>19695</v>
      </c>
      <c r="Z2887" s="337" t="s">
        <v>1728</v>
      </c>
      <c r="AA2887" s="337" t="s">
        <v>717</v>
      </c>
      <c r="AB2887" s="337" t="s">
        <v>718</v>
      </c>
      <c r="AC2887" s="337" t="s">
        <v>13916</v>
      </c>
    </row>
    <row r="2888" spans="1:29" ht="15.8" x14ac:dyDescent="0.25">
      <c r="A2888" s="337" t="s">
        <v>1723</v>
      </c>
      <c r="B2888" s="337" t="s">
        <v>8891</v>
      </c>
      <c r="C2888" s="337" t="s">
        <v>1821</v>
      </c>
      <c r="D2888" s="337" t="s">
        <v>449</v>
      </c>
      <c r="E2888" s="337" t="s">
        <v>7138</v>
      </c>
      <c r="F2888" s="338">
        <v>43435</v>
      </c>
      <c r="G2888" s="337" t="s">
        <v>5861</v>
      </c>
      <c r="H2888" s="338">
        <v>43439</v>
      </c>
      <c r="I2888" s="337" t="s">
        <v>19695</v>
      </c>
      <c r="J2888" s="337" t="s">
        <v>36</v>
      </c>
      <c r="K2888" s="337" t="s">
        <v>19695</v>
      </c>
      <c r="L2888" s="337" t="s">
        <v>19695</v>
      </c>
      <c r="M2888" s="337" t="s">
        <v>19695</v>
      </c>
      <c r="N2888" s="337" t="s">
        <v>19695</v>
      </c>
      <c r="O2888" s="337" t="s">
        <v>19695</v>
      </c>
      <c r="P2888" s="337" t="s">
        <v>19695</v>
      </c>
      <c r="Q2888" s="337" t="s">
        <v>19695</v>
      </c>
      <c r="R2888" s="337" t="s">
        <v>35</v>
      </c>
      <c r="S2888" s="337" t="s">
        <v>987</v>
      </c>
      <c r="T2888" s="337" t="s">
        <v>1007</v>
      </c>
      <c r="U2888" s="337" t="s">
        <v>8892</v>
      </c>
      <c r="V2888" s="337">
        <v>10</v>
      </c>
      <c r="W2888" s="337" t="s">
        <v>19695</v>
      </c>
      <c r="X2888" s="337" t="s">
        <v>19695</v>
      </c>
      <c r="Y2888" s="337" t="s">
        <v>19695</v>
      </c>
      <c r="Z2888" s="337" t="s">
        <v>1728</v>
      </c>
      <c r="AA2888" s="337" t="s">
        <v>735</v>
      </c>
      <c r="AB2888" s="337" t="s">
        <v>718</v>
      </c>
      <c r="AC2888" s="337" t="s">
        <v>13916</v>
      </c>
    </row>
    <row r="2889" spans="1:29" ht="15.8" x14ac:dyDescent="0.25">
      <c r="A2889" s="337" t="s">
        <v>1723</v>
      </c>
      <c r="B2889" s="337" t="s">
        <v>1006</v>
      </c>
      <c r="C2889" s="337" t="s">
        <v>1821</v>
      </c>
      <c r="D2889" s="337" t="s">
        <v>449</v>
      </c>
      <c r="E2889" s="337" t="s">
        <v>7589</v>
      </c>
      <c r="F2889" s="338">
        <v>43418</v>
      </c>
      <c r="G2889" s="337" t="s">
        <v>5861</v>
      </c>
      <c r="H2889" s="338">
        <v>43439</v>
      </c>
      <c r="I2889" s="337" t="s">
        <v>19695</v>
      </c>
      <c r="J2889" s="337" t="s">
        <v>36</v>
      </c>
      <c r="K2889" s="337" t="s">
        <v>19695</v>
      </c>
      <c r="L2889" s="337" t="s">
        <v>19695</v>
      </c>
      <c r="M2889" s="337" t="s">
        <v>19695</v>
      </c>
      <c r="N2889" s="337" t="s">
        <v>19695</v>
      </c>
      <c r="O2889" s="337" t="s">
        <v>19695</v>
      </c>
      <c r="P2889" s="337" t="s">
        <v>19695</v>
      </c>
      <c r="Q2889" s="337" t="s">
        <v>19695</v>
      </c>
      <c r="R2889" s="337" t="s">
        <v>35</v>
      </c>
      <c r="S2889" s="337" t="s">
        <v>987</v>
      </c>
      <c r="T2889" s="337" t="s">
        <v>1007</v>
      </c>
      <c r="U2889" s="337" t="s">
        <v>1008</v>
      </c>
      <c r="V2889" s="337">
        <v>10</v>
      </c>
      <c r="W2889" s="337" t="s">
        <v>19695</v>
      </c>
      <c r="X2889" s="337" t="s">
        <v>19695</v>
      </c>
      <c r="Y2889" s="337" t="s">
        <v>19695</v>
      </c>
      <c r="Z2889" s="337" t="s">
        <v>1728</v>
      </c>
      <c r="AA2889" s="337" t="s">
        <v>735</v>
      </c>
      <c r="AB2889" s="337" t="s">
        <v>718</v>
      </c>
      <c r="AC2889" s="337" t="s">
        <v>13916</v>
      </c>
    </row>
    <row r="2890" spans="1:29" ht="15.8" x14ac:dyDescent="0.25">
      <c r="A2890" s="337" t="s">
        <v>1723</v>
      </c>
      <c r="B2890" s="337" t="s">
        <v>8893</v>
      </c>
      <c r="C2890" s="337" t="s">
        <v>1821</v>
      </c>
      <c r="D2890" s="337" t="s">
        <v>449</v>
      </c>
      <c r="E2890" s="337" t="s">
        <v>8822</v>
      </c>
      <c r="F2890" s="338">
        <v>43420</v>
      </c>
      <c r="G2890" s="337" t="s">
        <v>5861</v>
      </c>
      <c r="H2890" s="338">
        <v>43439</v>
      </c>
      <c r="I2890" s="337" t="s">
        <v>19695</v>
      </c>
      <c r="J2890" s="337" t="s">
        <v>16</v>
      </c>
      <c r="K2890" s="337" t="s">
        <v>19695</v>
      </c>
      <c r="L2890" s="337" t="s">
        <v>19695</v>
      </c>
      <c r="M2890" s="337" t="s">
        <v>19695</v>
      </c>
      <c r="N2890" s="337" t="s">
        <v>19695</v>
      </c>
      <c r="O2890" s="337" t="s">
        <v>19695</v>
      </c>
      <c r="P2890" s="337" t="s">
        <v>19695</v>
      </c>
      <c r="Q2890" s="337" t="s">
        <v>19695</v>
      </c>
      <c r="R2890" s="337" t="s">
        <v>35</v>
      </c>
      <c r="S2890" s="337" t="s">
        <v>987</v>
      </c>
      <c r="T2890" s="337" t="s">
        <v>8772</v>
      </c>
      <c r="U2890" s="337" t="s">
        <v>8894</v>
      </c>
      <c r="V2890" s="337">
        <v>10</v>
      </c>
      <c r="W2890" s="337" t="s">
        <v>19695</v>
      </c>
      <c r="X2890" s="337" t="s">
        <v>19695</v>
      </c>
      <c r="Y2890" s="337" t="s">
        <v>19695</v>
      </c>
      <c r="Z2890" s="337" t="s">
        <v>1728</v>
      </c>
      <c r="AA2890" s="337" t="s">
        <v>735</v>
      </c>
      <c r="AB2890" s="337" t="s">
        <v>718</v>
      </c>
      <c r="AC2890" s="337" t="s">
        <v>13916</v>
      </c>
    </row>
    <row r="2891" spans="1:29" ht="15.8" x14ac:dyDescent="0.25">
      <c r="A2891" s="337" t="s">
        <v>1723</v>
      </c>
      <c r="B2891" s="337" t="s">
        <v>8895</v>
      </c>
      <c r="C2891" s="337" t="s">
        <v>1725</v>
      </c>
      <c r="D2891" s="337" t="s">
        <v>13527</v>
      </c>
      <c r="E2891" s="337" t="s">
        <v>7582</v>
      </c>
      <c r="F2891" s="338">
        <v>43407</v>
      </c>
      <c r="G2891" s="337" t="s">
        <v>5861</v>
      </c>
      <c r="H2891" s="338">
        <v>43439</v>
      </c>
      <c r="I2891" s="337" t="s">
        <v>19695</v>
      </c>
      <c r="J2891" s="337" t="s">
        <v>16</v>
      </c>
      <c r="K2891" s="337" t="s">
        <v>19695</v>
      </c>
      <c r="L2891" s="337" t="s">
        <v>19695</v>
      </c>
      <c r="M2891" s="337" t="s">
        <v>19695</v>
      </c>
      <c r="N2891" s="337" t="s">
        <v>19695</v>
      </c>
      <c r="O2891" s="337" t="s">
        <v>19695</v>
      </c>
      <c r="P2891" s="337" t="s">
        <v>19695</v>
      </c>
      <c r="Q2891" s="337" t="s">
        <v>19695</v>
      </c>
      <c r="R2891" s="337" t="s">
        <v>35</v>
      </c>
      <c r="S2891" s="337" t="s">
        <v>77</v>
      </c>
      <c r="T2891" s="337" t="s">
        <v>8896</v>
      </c>
      <c r="U2891" s="337" t="s">
        <v>2304</v>
      </c>
      <c r="V2891" s="337">
        <v>10</v>
      </c>
      <c r="W2891" s="337" t="s">
        <v>19695</v>
      </c>
      <c r="X2891" s="337" t="s">
        <v>19695</v>
      </c>
      <c r="Y2891" s="337" t="s">
        <v>19695</v>
      </c>
      <c r="Z2891" s="337" t="s">
        <v>1728</v>
      </c>
      <c r="AA2891" s="337" t="s">
        <v>717</v>
      </c>
      <c r="AB2891" s="337" t="s">
        <v>718</v>
      </c>
      <c r="AC2891" s="337" t="s">
        <v>13916</v>
      </c>
    </row>
    <row r="2892" spans="1:29" ht="15.8" x14ac:dyDescent="0.25">
      <c r="A2892" s="337" t="s">
        <v>1723</v>
      </c>
      <c r="B2892" s="337" t="s">
        <v>8897</v>
      </c>
      <c r="C2892" s="337" t="s">
        <v>1725</v>
      </c>
      <c r="D2892" s="337" t="s">
        <v>13527</v>
      </c>
      <c r="E2892" s="337" t="s">
        <v>7582</v>
      </c>
      <c r="F2892" s="338">
        <v>43407</v>
      </c>
      <c r="G2892" s="337" t="s">
        <v>5861</v>
      </c>
      <c r="H2892" s="338">
        <v>43439</v>
      </c>
      <c r="I2892" s="337" t="s">
        <v>19695</v>
      </c>
      <c r="J2892" s="337" t="s">
        <v>16</v>
      </c>
      <c r="K2892" s="337" t="s">
        <v>19695</v>
      </c>
      <c r="L2892" s="337" t="s">
        <v>19695</v>
      </c>
      <c r="M2892" s="337" t="s">
        <v>19695</v>
      </c>
      <c r="N2892" s="337" t="s">
        <v>19695</v>
      </c>
      <c r="O2892" s="337" t="s">
        <v>19695</v>
      </c>
      <c r="P2892" s="337" t="s">
        <v>19695</v>
      </c>
      <c r="Q2892" s="337" t="s">
        <v>19695</v>
      </c>
      <c r="R2892" s="337" t="s">
        <v>35</v>
      </c>
      <c r="S2892" s="337" t="s">
        <v>77</v>
      </c>
      <c r="T2892" s="337" t="s">
        <v>1012</v>
      </c>
      <c r="U2892" s="337" t="s">
        <v>8896</v>
      </c>
      <c r="V2892" s="337">
        <v>10</v>
      </c>
      <c r="W2892" s="337" t="s">
        <v>19695</v>
      </c>
      <c r="X2892" s="337" t="s">
        <v>19695</v>
      </c>
      <c r="Y2892" s="337" t="s">
        <v>19695</v>
      </c>
      <c r="Z2892" s="337" t="s">
        <v>1728</v>
      </c>
      <c r="AA2892" s="337" t="s">
        <v>717</v>
      </c>
      <c r="AB2892" s="337" t="s">
        <v>718</v>
      </c>
      <c r="AC2892" s="337" t="s">
        <v>13916</v>
      </c>
    </row>
    <row r="2893" spans="1:29" ht="15.8" x14ac:dyDescent="0.25">
      <c r="A2893" s="337" t="s">
        <v>1723</v>
      </c>
      <c r="B2893" s="337" t="s">
        <v>11317</v>
      </c>
      <c r="C2893" s="337" t="s">
        <v>1821</v>
      </c>
      <c r="D2893" s="337" t="s">
        <v>449</v>
      </c>
      <c r="E2893" s="337" t="s">
        <v>8822</v>
      </c>
      <c r="F2893" s="338">
        <v>43420</v>
      </c>
      <c r="G2893" s="337" t="s">
        <v>5861</v>
      </c>
      <c r="H2893" s="338">
        <v>43439</v>
      </c>
      <c r="I2893" s="337" t="s">
        <v>19695</v>
      </c>
      <c r="J2893" s="337" t="s">
        <v>36</v>
      </c>
      <c r="K2893" s="337" t="s">
        <v>19695</v>
      </c>
      <c r="L2893" s="337" t="s">
        <v>19695</v>
      </c>
      <c r="M2893" s="337" t="s">
        <v>19695</v>
      </c>
      <c r="N2893" s="337" t="s">
        <v>19695</v>
      </c>
      <c r="O2893" s="337" t="s">
        <v>19695</v>
      </c>
      <c r="P2893" s="337" t="s">
        <v>19695</v>
      </c>
      <c r="Q2893" s="337" t="s">
        <v>19695</v>
      </c>
      <c r="R2893" s="337" t="s">
        <v>52</v>
      </c>
      <c r="S2893" s="337" t="s">
        <v>52</v>
      </c>
      <c r="T2893" s="337" t="s">
        <v>11318</v>
      </c>
      <c r="U2893" s="337" t="s">
        <v>11318</v>
      </c>
      <c r="V2893" s="337">
        <v>8</v>
      </c>
      <c r="W2893" s="337" t="s">
        <v>19695</v>
      </c>
      <c r="X2893" s="337" t="s">
        <v>19695</v>
      </c>
      <c r="Y2893" s="337" t="s">
        <v>19695</v>
      </c>
      <c r="Z2893" s="337" t="s">
        <v>1728</v>
      </c>
      <c r="AA2893" s="337" t="s">
        <v>735</v>
      </c>
      <c r="AB2893" s="337" t="s">
        <v>718</v>
      </c>
      <c r="AC2893" s="337" t="s">
        <v>13938</v>
      </c>
    </row>
    <row r="2894" spans="1:29" ht="15.8" x14ac:dyDescent="0.25">
      <c r="A2894" s="337" t="s">
        <v>1723</v>
      </c>
      <c r="B2894" s="337" t="s">
        <v>10675</v>
      </c>
      <c r="C2894" s="337" t="s">
        <v>1821</v>
      </c>
      <c r="D2894" s="337" t="s">
        <v>449</v>
      </c>
      <c r="E2894" s="337" t="s">
        <v>7120</v>
      </c>
      <c r="F2894" s="338">
        <v>43386</v>
      </c>
      <c r="G2894" s="337" t="s">
        <v>5861</v>
      </c>
      <c r="H2894" s="338">
        <v>43439</v>
      </c>
      <c r="I2894" s="337" t="s">
        <v>19695</v>
      </c>
      <c r="J2894" s="337" t="s">
        <v>36</v>
      </c>
      <c r="K2894" s="337" t="s">
        <v>19695</v>
      </c>
      <c r="L2894" s="337" t="s">
        <v>19695</v>
      </c>
      <c r="M2894" s="337" t="s">
        <v>19695</v>
      </c>
      <c r="N2894" s="337" t="s">
        <v>19695</v>
      </c>
      <c r="O2894" s="337" t="s">
        <v>19695</v>
      </c>
      <c r="P2894" s="337" t="s">
        <v>19695</v>
      </c>
      <c r="Q2894" s="337" t="s">
        <v>19695</v>
      </c>
      <c r="R2894" s="337" t="s">
        <v>15</v>
      </c>
      <c r="S2894" s="337" t="s">
        <v>1086</v>
      </c>
      <c r="T2894" s="337" t="s">
        <v>1086</v>
      </c>
      <c r="U2894" s="337" t="s">
        <v>99</v>
      </c>
      <c r="V2894" s="337">
        <v>8</v>
      </c>
      <c r="W2894" s="337" t="s">
        <v>19695</v>
      </c>
      <c r="X2894" s="337" t="s">
        <v>19695</v>
      </c>
      <c r="Y2894" s="337" t="s">
        <v>19695</v>
      </c>
      <c r="Z2894" s="337" t="s">
        <v>1728</v>
      </c>
      <c r="AA2894" s="337" t="s">
        <v>717</v>
      </c>
      <c r="AB2894" s="337" t="s">
        <v>718</v>
      </c>
      <c r="AC2894" s="337" t="s">
        <v>14099</v>
      </c>
    </row>
    <row r="2895" spans="1:29" ht="15.8" x14ac:dyDescent="0.25">
      <c r="A2895" s="337" t="s">
        <v>1723</v>
      </c>
      <c r="B2895" s="337" t="s">
        <v>5859</v>
      </c>
      <c r="C2895" s="337" t="s">
        <v>1821</v>
      </c>
      <c r="D2895" s="337" t="s">
        <v>449</v>
      </c>
      <c r="E2895" s="337" t="s">
        <v>5860</v>
      </c>
      <c r="F2895" s="338">
        <v>43405</v>
      </c>
      <c r="G2895" s="337" t="s">
        <v>5861</v>
      </c>
      <c r="H2895" s="338">
        <v>43439</v>
      </c>
      <c r="I2895" s="337" t="s">
        <v>19695</v>
      </c>
      <c r="J2895" s="337" t="s">
        <v>36</v>
      </c>
      <c r="K2895" s="337" t="s">
        <v>19695</v>
      </c>
      <c r="L2895" s="337" t="s">
        <v>19695</v>
      </c>
      <c r="M2895" s="337" t="s">
        <v>19695</v>
      </c>
      <c r="N2895" s="337" t="s">
        <v>19695</v>
      </c>
      <c r="O2895" s="337" t="s">
        <v>19695</v>
      </c>
      <c r="P2895" s="337" t="s">
        <v>19695</v>
      </c>
      <c r="Q2895" s="337" t="s">
        <v>19695</v>
      </c>
      <c r="R2895" s="337" t="s">
        <v>56</v>
      </c>
      <c r="S2895" s="337" t="s">
        <v>57</v>
      </c>
      <c r="T2895" s="337" t="s">
        <v>5862</v>
      </c>
      <c r="U2895" s="337" t="s">
        <v>5863</v>
      </c>
      <c r="V2895" s="337">
        <v>8</v>
      </c>
      <c r="W2895" s="337" t="s">
        <v>19695</v>
      </c>
      <c r="X2895" s="337" t="s">
        <v>19695</v>
      </c>
      <c r="Y2895" s="337" t="s">
        <v>19695</v>
      </c>
      <c r="Z2895" s="337" t="s">
        <v>1753</v>
      </c>
      <c r="AA2895" s="337" t="s">
        <v>717</v>
      </c>
      <c r="AB2895" s="337" t="s">
        <v>718</v>
      </c>
      <c r="AC2895" s="337" t="s">
        <v>15455</v>
      </c>
    </row>
    <row r="2896" spans="1:29" ht="15.8" x14ac:dyDescent="0.25">
      <c r="A2896" s="337" t="s">
        <v>1723</v>
      </c>
      <c r="B2896" s="337" t="s">
        <v>5866</v>
      </c>
      <c r="C2896" s="337" t="s">
        <v>1821</v>
      </c>
      <c r="D2896" s="337" t="s">
        <v>449</v>
      </c>
      <c r="E2896" s="337" t="s">
        <v>5867</v>
      </c>
      <c r="F2896" s="338">
        <v>43413</v>
      </c>
      <c r="G2896" s="337" t="s">
        <v>5861</v>
      </c>
      <c r="H2896" s="338">
        <v>43439</v>
      </c>
      <c r="I2896" s="337" t="s">
        <v>19695</v>
      </c>
      <c r="J2896" s="337" t="s">
        <v>36</v>
      </c>
      <c r="K2896" s="337" t="s">
        <v>19695</v>
      </c>
      <c r="L2896" s="337" t="s">
        <v>19695</v>
      </c>
      <c r="M2896" s="337" t="s">
        <v>19695</v>
      </c>
      <c r="N2896" s="337" t="s">
        <v>19695</v>
      </c>
      <c r="O2896" s="337" t="s">
        <v>19695</v>
      </c>
      <c r="P2896" s="337" t="s">
        <v>19695</v>
      </c>
      <c r="Q2896" s="337" t="s">
        <v>19695</v>
      </c>
      <c r="R2896" s="337" t="s">
        <v>56</v>
      </c>
      <c r="S2896" s="337" t="s">
        <v>79</v>
      </c>
      <c r="T2896" s="337" t="s">
        <v>5868</v>
      </c>
      <c r="U2896" s="337" t="s">
        <v>5869</v>
      </c>
      <c r="V2896" s="337">
        <v>8</v>
      </c>
      <c r="W2896" s="337" t="s">
        <v>19695</v>
      </c>
      <c r="X2896" s="337" t="s">
        <v>19695</v>
      </c>
      <c r="Y2896" s="337" t="s">
        <v>19695</v>
      </c>
      <c r="Z2896" s="337" t="s">
        <v>1753</v>
      </c>
      <c r="AA2896" s="337" t="s">
        <v>717</v>
      </c>
      <c r="AB2896" s="337" t="s">
        <v>718</v>
      </c>
      <c r="AC2896" s="337" t="s">
        <v>15455</v>
      </c>
    </row>
    <row r="2897" spans="1:29" ht="15.8" x14ac:dyDescent="0.25">
      <c r="A2897" s="337" t="s">
        <v>1723</v>
      </c>
      <c r="B2897" s="337" t="s">
        <v>7574</v>
      </c>
      <c r="C2897" s="337" t="s">
        <v>1821</v>
      </c>
      <c r="D2897" s="337" t="s">
        <v>449</v>
      </c>
      <c r="E2897" s="337" t="s">
        <v>6235</v>
      </c>
      <c r="F2897" s="338">
        <v>43389</v>
      </c>
      <c r="G2897" s="337" t="s">
        <v>5861</v>
      </c>
      <c r="H2897" s="338">
        <v>43439</v>
      </c>
      <c r="I2897" s="337" t="s">
        <v>19695</v>
      </c>
      <c r="J2897" s="337" t="s">
        <v>36</v>
      </c>
      <c r="K2897" s="337" t="s">
        <v>19695</v>
      </c>
      <c r="L2897" s="337" t="s">
        <v>19695</v>
      </c>
      <c r="M2897" s="337" t="s">
        <v>19695</v>
      </c>
      <c r="N2897" s="337" t="s">
        <v>19695</v>
      </c>
      <c r="O2897" s="337" t="s">
        <v>19695</v>
      </c>
      <c r="P2897" s="337" t="s">
        <v>19695</v>
      </c>
      <c r="Q2897" s="337" t="s">
        <v>19695</v>
      </c>
      <c r="R2897" s="337" t="s">
        <v>146</v>
      </c>
      <c r="S2897" s="337" t="s">
        <v>129</v>
      </c>
      <c r="T2897" s="337" t="s">
        <v>7575</v>
      </c>
      <c r="U2897" s="337" t="s">
        <v>1704</v>
      </c>
      <c r="V2897" s="337">
        <v>10</v>
      </c>
      <c r="W2897" s="337" t="s">
        <v>19695</v>
      </c>
      <c r="X2897" s="337" t="s">
        <v>19695</v>
      </c>
      <c r="Y2897" s="337" t="s">
        <v>19695</v>
      </c>
      <c r="Z2897" s="337" t="s">
        <v>1753</v>
      </c>
      <c r="AA2897" s="337" t="s">
        <v>735</v>
      </c>
      <c r="AB2897" s="337" t="s">
        <v>718</v>
      </c>
      <c r="AC2897" s="337" t="s">
        <v>13920</v>
      </c>
    </row>
    <row r="2898" spans="1:29" ht="15.8" x14ac:dyDescent="0.25">
      <c r="A2898" s="337" t="s">
        <v>1723</v>
      </c>
      <c r="B2898" s="337" t="s">
        <v>7736</v>
      </c>
      <c r="C2898" s="337" t="s">
        <v>1821</v>
      </c>
      <c r="D2898" s="337" t="s">
        <v>449</v>
      </c>
      <c r="E2898" s="337" t="s">
        <v>6511</v>
      </c>
      <c r="F2898" s="338">
        <v>43433</v>
      </c>
      <c r="G2898" s="337" t="s">
        <v>7311</v>
      </c>
      <c r="H2898" s="338">
        <v>43438</v>
      </c>
      <c r="I2898" s="337" t="s">
        <v>19695</v>
      </c>
      <c r="J2898" s="337" t="s">
        <v>36</v>
      </c>
      <c r="K2898" s="337" t="s">
        <v>19695</v>
      </c>
      <c r="L2898" s="337" t="s">
        <v>19695</v>
      </c>
      <c r="M2898" s="337" t="s">
        <v>19695</v>
      </c>
      <c r="N2898" s="337" t="s">
        <v>19695</v>
      </c>
      <c r="O2898" s="337" t="s">
        <v>19695</v>
      </c>
      <c r="P2898" s="337" t="s">
        <v>19695</v>
      </c>
      <c r="Q2898" s="337" t="s">
        <v>19695</v>
      </c>
      <c r="R2898" s="337" t="s">
        <v>98</v>
      </c>
      <c r="S2898" s="337" t="s">
        <v>1185</v>
      </c>
      <c r="T2898" s="337" t="s">
        <v>4849</v>
      </c>
      <c r="U2898" s="337" t="s">
        <v>7737</v>
      </c>
      <c r="V2898" s="337">
        <v>4</v>
      </c>
      <c r="W2898" s="337" t="s">
        <v>19695</v>
      </c>
      <c r="X2898" s="337" t="s">
        <v>19695</v>
      </c>
      <c r="Y2898" s="337" t="s">
        <v>19695</v>
      </c>
      <c r="Z2898" s="337" t="s">
        <v>1728</v>
      </c>
      <c r="AA2898" s="337" t="s">
        <v>717</v>
      </c>
      <c r="AB2898" s="337" t="s">
        <v>718</v>
      </c>
      <c r="AC2898" s="337" t="s">
        <v>13914</v>
      </c>
    </row>
    <row r="2899" spans="1:29" ht="15.8" x14ac:dyDescent="0.25">
      <c r="A2899" s="337" t="s">
        <v>1723</v>
      </c>
      <c r="B2899" s="337" t="s">
        <v>7535</v>
      </c>
      <c r="C2899" s="337" t="s">
        <v>1821</v>
      </c>
      <c r="D2899" s="337" t="s">
        <v>449</v>
      </c>
      <c r="E2899" s="337" t="s">
        <v>7131</v>
      </c>
      <c r="F2899" s="338">
        <v>43383</v>
      </c>
      <c r="G2899" s="337" t="s">
        <v>7311</v>
      </c>
      <c r="H2899" s="338">
        <v>43438</v>
      </c>
      <c r="I2899" s="337" t="s">
        <v>19695</v>
      </c>
      <c r="J2899" s="337" t="s">
        <v>36</v>
      </c>
      <c r="K2899" s="337" t="s">
        <v>19695</v>
      </c>
      <c r="L2899" s="337" t="s">
        <v>19695</v>
      </c>
      <c r="M2899" s="337" t="s">
        <v>19695</v>
      </c>
      <c r="N2899" s="337" t="s">
        <v>19695</v>
      </c>
      <c r="O2899" s="337" t="s">
        <v>19695</v>
      </c>
      <c r="P2899" s="337" t="s">
        <v>19695</v>
      </c>
      <c r="Q2899" s="337" t="s">
        <v>19695</v>
      </c>
      <c r="R2899" s="337" t="s">
        <v>146</v>
      </c>
      <c r="S2899" s="337" t="s">
        <v>2178</v>
      </c>
      <c r="T2899" s="337" t="s">
        <v>2179</v>
      </c>
      <c r="U2899" s="337" t="s">
        <v>7536</v>
      </c>
      <c r="V2899" s="337">
        <v>10</v>
      </c>
      <c r="W2899" s="337" t="s">
        <v>19695</v>
      </c>
      <c r="X2899" s="337" t="s">
        <v>19695</v>
      </c>
      <c r="Y2899" s="337" t="s">
        <v>19695</v>
      </c>
      <c r="Z2899" s="337" t="s">
        <v>1728</v>
      </c>
      <c r="AA2899" s="337" t="s">
        <v>735</v>
      </c>
      <c r="AB2899" s="337" t="s">
        <v>718</v>
      </c>
      <c r="AC2899" s="337" t="s">
        <v>13918</v>
      </c>
    </row>
    <row r="2900" spans="1:29" ht="15.8" x14ac:dyDescent="0.25">
      <c r="A2900" s="337" t="s">
        <v>1723</v>
      </c>
      <c r="B2900" s="337" t="s">
        <v>938</v>
      </c>
      <c r="C2900" s="337" t="s">
        <v>1821</v>
      </c>
      <c r="D2900" s="337" t="s">
        <v>449</v>
      </c>
      <c r="E2900" s="337" t="s">
        <v>5102</v>
      </c>
      <c r="F2900" s="338">
        <v>43388</v>
      </c>
      <c r="G2900" s="337" t="s">
        <v>7311</v>
      </c>
      <c r="H2900" s="338">
        <v>43438</v>
      </c>
      <c r="I2900" s="337" t="s">
        <v>19695</v>
      </c>
      <c r="J2900" s="337" t="s">
        <v>36</v>
      </c>
      <c r="K2900" s="337" t="s">
        <v>19695</v>
      </c>
      <c r="L2900" s="337" t="s">
        <v>19695</v>
      </c>
      <c r="M2900" s="337" t="s">
        <v>19695</v>
      </c>
      <c r="N2900" s="337" t="s">
        <v>19695</v>
      </c>
      <c r="O2900" s="337" t="s">
        <v>19695</v>
      </c>
      <c r="P2900" s="337" t="s">
        <v>19695</v>
      </c>
      <c r="Q2900" s="337" t="s">
        <v>19695</v>
      </c>
      <c r="R2900" s="337" t="s">
        <v>130</v>
      </c>
      <c r="S2900" s="337" t="s">
        <v>147</v>
      </c>
      <c r="T2900" s="337" t="s">
        <v>147</v>
      </c>
      <c r="U2900" s="337" t="s">
        <v>95</v>
      </c>
      <c r="V2900" s="337">
        <v>8</v>
      </c>
      <c r="W2900" s="337" t="s">
        <v>19695</v>
      </c>
      <c r="X2900" s="337" t="s">
        <v>19695</v>
      </c>
      <c r="Y2900" s="337" t="s">
        <v>19695</v>
      </c>
      <c r="Z2900" s="337" t="s">
        <v>1753</v>
      </c>
      <c r="AA2900" s="337" t="s">
        <v>717</v>
      </c>
      <c r="AB2900" s="337" t="s">
        <v>718</v>
      </c>
      <c r="AC2900" s="337" t="s">
        <v>13913</v>
      </c>
    </row>
    <row r="2901" spans="1:29" ht="15.8" x14ac:dyDescent="0.25">
      <c r="A2901" s="337" t="s">
        <v>1723</v>
      </c>
      <c r="B2901" s="337" t="s">
        <v>10109</v>
      </c>
      <c r="C2901" s="337" t="s">
        <v>1821</v>
      </c>
      <c r="D2901" s="337" t="s">
        <v>449</v>
      </c>
      <c r="E2901" s="337" t="s">
        <v>1823</v>
      </c>
      <c r="F2901" s="338">
        <v>43409</v>
      </c>
      <c r="G2901" s="337" t="s">
        <v>7892</v>
      </c>
      <c r="H2901" s="338">
        <v>43437</v>
      </c>
      <c r="I2901" s="337" t="s">
        <v>19695</v>
      </c>
      <c r="J2901" s="337" t="s">
        <v>36</v>
      </c>
      <c r="K2901" s="337" t="s">
        <v>19695</v>
      </c>
      <c r="L2901" s="337" t="s">
        <v>19695</v>
      </c>
      <c r="M2901" s="337" t="s">
        <v>19695</v>
      </c>
      <c r="N2901" s="337" t="s">
        <v>19695</v>
      </c>
      <c r="O2901" s="337" t="s">
        <v>19695</v>
      </c>
      <c r="P2901" s="337" t="s">
        <v>19695</v>
      </c>
      <c r="Q2901" s="337" t="s">
        <v>19695</v>
      </c>
      <c r="R2901" s="337" t="s">
        <v>52</v>
      </c>
      <c r="S2901" s="337" t="s">
        <v>393</v>
      </c>
      <c r="T2901" s="337" t="s">
        <v>2810</v>
      </c>
      <c r="U2901" s="337" t="s">
        <v>10110</v>
      </c>
      <c r="V2901" s="337">
        <v>12</v>
      </c>
      <c r="W2901" s="337" t="s">
        <v>19695</v>
      </c>
      <c r="X2901" s="337" t="s">
        <v>19695</v>
      </c>
      <c r="Y2901" s="337" t="s">
        <v>19695</v>
      </c>
      <c r="Z2901" s="337" t="s">
        <v>1728</v>
      </c>
      <c r="AA2901" s="337" t="s">
        <v>766</v>
      </c>
      <c r="AB2901" s="337" t="s">
        <v>718</v>
      </c>
      <c r="AC2901" s="337" t="s">
        <v>13978</v>
      </c>
    </row>
    <row r="2902" spans="1:29" ht="15.8" x14ac:dyDescent="0.25">
      <c r="A2902" s="337" t="s">
        <v>1723</v>
      </c>
      <c r="B2902" s="337" t="s">
        <v>8886</v>
      </c>
      <c r="C2902" s="337" t="s">
        <v>1821</v>
      </c>
      <c r="D2902" s="337" t="s">
        <v>449</v>
      </c>
      <c r="E2902" s="337" t="s">
        <v>5867</v>
      </c>
      <c r="F2902" s="338">
        <v>43413</v>
      </c>
      <c r="G2902" s="337" t="s">
        <v>7892</v>
      </c>
      <c r="H2902" s="338">
        <v>43437</v>
      </c>
      <c r="I2902" s="337" t="s">
        <v>19695</v>
      </c>
      <c r="J2902" s="337" t="s">
        <v>36</v>
      </c>
      <c r="K2902" s="337" t="s">
        <v>19695</v>
      </c>
      <c r="L2902" s="337" t="s">
        <v>19695</v>
      </c>
      <c r="M2902" s="337" t="s">
        <v>19695</v>
      </c>
      <c r="N2902" s="337" t="s">
        <v>19695</v>
      </c>
      <c r="O2902" s="337" t="s">
        <v>19695</v>
      </c>
      <c r="P2902" s="337" t="s">
        <v>19695</v>
      </c>
      <c r="Q2902" s="337" t="s">
        <v>19695</v>
      </c>
      <c r="R2902" s="337" t="s">
        <v>35</v>
      </c>
      <c r="S2902" s="337" t="s">
        <v>77</v>
      </c>
      <c r="T2902" s="337" t="s">
        <v>1015</v>
      </c>
      <c r="U2902" s="337" t="s">
        <v>1015</v>
      </c>
      <c r="V2902" s="337">
        <v>6</v>
      </c>
      <c r="W2902" s="337" t="s">
        <v>19695</v>
      </c>
      <c r="X2902" s="337" t="s">
        <v>19695</v>
      </c>
      <c r="Y2902" s="337" t="s">
        <v>19695</v>
      </c>
      <c r="Z2902" s="337" t="s">
        <v>1753</v>
      </c>
      <c r="AA2902" s="337" t="s">
        <v>717</v>
      </c>
      <c r="AB2902" s="337" t="s">
        <v>718</v>
      </c>
      <c r="AC2902" s="337" t="s">
        <v>13913</v>
      </c>
    </row>
    <row r="2903" spans="1:29" ht="15.8" x14ac:dyDescent="0.25">
      <c r="A2903" s="337" t="s">
        <v>1723</v>
      </c>
      <c r="B2903" s="337" t="s">
        <v>8765</v>
      </c>
      <c r="C2903" s="337" t="s">
        <v>1725</v>
      </c>
      <c r="D2903" s="337" t="s">
        <v>13527</v>
      </c>
      <c r="E2903" s="337" t="s">
        <v>1829</v>
      </c>
      <c r="F2903" s="338">
        <v>43416</v>
      </c>
      <c r="G2903" s="337" t="s">
        <v>8003</v>
      </c>
      <c r="H2903" s="338">
        <v>43436</v>
      </c>
      <c r="I2903" s="337" t="s">
        <v>19695</v>
      </c>
      <c r="J2903" s="337" t="s">
        <v>16</v>
      </c>
      <c r="K2903" s="337" t="s">
        <v>19695</v>
      </c>
      <c r="L2903" s="337" t="s">
        <v>19695</v>
      </c>
      <c r="M2903" s="337" t="s">
        <v>19695</v>
      </c>
      <c r="N2903" s="337" t="s">
        <v>19695</v>
      </c>
      <c r="O2903" s="337" t="s">
        <v>19695</v>
      </c>
      <c r="P2903" s="337" t="s">
        <v>19695</v>
      </c>
      <c r="Q2903" s="337" t="s">
        <v>19695</v>
      </c>
      <c r="R2903" s="337" t="s">
        <v>109</v>
      </c>
      <c r="S2903" s="337" t="s">
        <v>1129</v>
      </c>
      <c r="T2903" s="337" t="s">
        <v>3570</v>
      </c>
      <c r="U2903" s="337" t="s">
        <v>3571</v>
      </c>
      <c r="V2903" s="337">
        <v>6</v>
      </c>
      <c r="W2903" s="337" t="s">
        <v>19695</v>
      </c>
      <c r="X2903" s="337" t="s">
        <v>19695</v>
      </c>
      <c r="Y2903" s="337" t="s">
        <v>19695</v>
      </c>
      <c r="Z2903" s="337" t="s">
        <v>1728</v>
      </c>
      <c r="AA2903" s="337" t="s">
        <v>717</v>
      </c>
      <c r="AB2903" s="337" t="s">
        <v>718</v>
      </c>
      <c r="AC2903" s="337" t="s">
        <v>13913</v>
      </c>
    </row>
    <row r="2904" spans="1:29" ht="15.8" x14ac:dyDescent="0.25">
      <c r="A2904" s="337" t="s">
        <v>1723</v>
      </c>
      <c r="B2904" s="337" t="s">
        <v>7137</v>
      </c>
      <c r="C2904" s="337" t="s">
        <v>1821</v>
      </c>
      <c r="D2904" s="337" t="s">
        <v>449</v>
      </c>
      <c r="E2904" s="337" t="s">
        <v>5390</v>
      </c>
      <c r="F2904" s="338">
        <v>43289</v>
      </c>
      <c r="G2904" s="337" t="s">
        <v>7138</v>
      </c>
      <c r="H2904" s="338">
        <v>43435</v>
      </c>
      <c r="I2904" s="337" t="s">
        <v>19695</v>
      </c>
      <c r="J2904" s="337" t="s">
        <v>36</v>
      </c>
      <c r="K2904" s="337" t="s">
        <v>19695</v>
      </c>
      <c r="L2904" s="337" t="s">
        <v>19695</v>
      </c>
      <c r="M2904" s="337" t="s">
        <v>19695</v>
      </c>
      <c r="N2904" s="337" t="s">
        <v>19695</v>
      </c>
      <c r="O2904" s="337" t="s">
        <v>19695</v>
      </c>
      <c r="P2904" s="337" t="s">
        <v>19695</v>
      </c>
      <c r="Q2904" s="337" t="s">
        <v>19695</v>
      </c>
      <c r="R2904" s="337" t="s">
        <v>45</v>
      </c>
      <c r="S2904" s="337" t="s">
        <v>1144</v>
      </c>
      <c r="T2904" s="337" t="s">
        <v>4253</v>
      </c>
      <c r="U2904" s="337" t="s">
        <v>7139</v>
      </c>
      <c r="V2904" s="337">
        <v>6</v>
      </c>
      <c r="W2904" s="337" t="s">
        <v>19695</v>
      </c>
      <c r="X2904" s="337" t="s">
        <v>19695</v>
      </c>
      <c r="Y2904" s="337" t="s">
        <v>19695</v>
      </c>
      <c r="Z2904" s="337" t="s">
        <v>1728</v>
      </c>
      <c r="AA2904" s="337" t="s">
        <v>717</v>
      </c>
      <c r="AB2904" s="337" t="s">
        <v>718</v>
      </c>
      <c r="AC2904" s="337" t="s">
        <v>13910</v>
      </c>
    </row>
    <row r="2905" spans="1:29" ht="15.8" x14ac:dyDescent="0.25">
      <c r="A2905" s="337" t="s">
        <v>1723</v>
      </c>
      <c r="B2905" s="337" t="s">
        <v>8993</v>
      </c>
      <c r="C2905" s="337" t="s">
        <v>1821</v>
      </c>
      <c r="D2905" s="337" t="s">
        <v>449</v>
      </c>
      <c r="E2905" s="337" t="s">
        <v>1823</v>
      </c>
      <c r="F2905" s="338">
        <v>43409</v>
      </c>
      <c r="G2905" s="337" t="s">
        <v>7138</v>
      </c>
      <c r="H2905" s="338">
        <v>43435</v>
      </c>
      <c r="I2905" s="337" t="s">
        <v>19695</v>
      </c>
      <c r="J2905" s="337" t="s">
        <v>36</v>
      </c>
      <c r="K2905" s="337" t="s">
        <v>19695</v>
      </c>
      <c r="L2905" s="337" t="s">
        <v>19695</v>
      </c>
      <c r="M2905" s="337" t="s">
        <v>19695</v>
      </c>
      <c r="N2905" s="337" t="s">
        <v>19695</v>
      </c>
      <c r="O2905" s="337" t="s">
        <v>19695</v>
      </c>
      <c r="P2905" s="337" t="s">
        <v>19695</v>
      </c>
      <c r="Q2905" s="337" t="s">
        <v>19695</v>
      </c>
      <c r="R2905" s="337" t="s">
        <v>98</v>
      </c>
      <c r="S2905" s="337" t="s">
        <v>1176</v>
      </c>
      <c r="T2905" s="337" t="s">
        <v>5869</v>
      </c>
      <c r="U2905" s="337" t="s">
        <v>2089</v>
      </c>
      <c r="V2905" s="337">
        <v>8</v>
      </c>
      <c r="W2905" s="337" t="s">
        <v>19695</v>
      </c>
      <c r="X2905" s="337" t="s">
        <v>19695</v>
      </c>
      <c r="Y2905" s="337" t="s">
        <v>19695</v>
      </c>
      <c r="Z2905" s="337" t="s">
        <v>1728</v>
      </c>
      <c r="AA2905" s="337" t="s">
        <v>717</v>
      </c>
      <c r="AB2905" s="337" t="s">
        <v>718</v>
      </c>
      <c r="AC2905" s="337" t="s">
        <v>13915</v>
      </c>
    </row>
    <row r="2906" spans="1:29" ht="15.8" x14ac:dyDescent="0.25">
      <c r="A2906" s="337" t="s">
        <v>1723</v>
      </c>
      <c r="B2906" s="337" t="s">
        <v>8701</v>
      </c>
      <c r="C2906" s="337" t="s">
        <v>1821</v>
      </c>
      <c r="D2906" s="337" t="s">
        <v>449</v>
      </c>
      <c r="E2906" s="337" t="s">
        <v>8142</v>
      </c>
      <c r="F2906" s="338">
        <v>43403</v>
      </c>
      <c r="G2906" s="337" t="s">
        <v>7138</v>
      </c>
      <c r="H2906" s="338">
        <v>43435</v>
      </c>
      <c r="I2906" s="337" t="s">
        <v>19695</v>
      </c>
      <c r="J2906" s="337" t="s">
        <v>16</v>
      </c>
      <c r="K2906" s="337" t="s">
        <v>19695</v>
      </c>
      <c r="L2906" s="337" t="s">
        <v>19695</v>
      </c>
      <c r="M2906" s="337" t="s">
        <v>19695</v>
      </c>
      <c r="N2906" s="337" t="s">
        <v>19695</v>
      </c>
      <c r="O2906" s="337" t="s">
        <v>19695</v>
      </c>
      <c r="P2906" s="337" t="s">
        <v>19695</v>
      </c>
      <c r="Q2906" s="337" t="s">
        <v>19695</v>
      </c>
      <c r="R2906" s="337" t="s">
        <v>112</v>
      </c>
      <c r="S2906" s="337" t="s">
        <v>452</v>
      </c>
      <c r="T2906" s="337" t="s">
        <v>3670</v>
      </c>
      <c r="U2906" s="337" t="s">
        <v>8702</v>
      </c>
      <c r="V2906" s="337">
        <v>10</v>
      </c>
      <c r="W2906" s="337" t="s">
        <v>19695</v>
      </c>
      <c r="X2906" s="337" t="s">
        <v>19695</v>
      </c>
      <c r="Y2906" s="337" t="s">
        <v>19695</v>
      </c>
      <c r="Z2906" s="337" t="s">
        <v>1728</v>
      </c>
      <c r="AA2906" s="337" t="s">
        <v>735</v>
      </c>
      <c r="AB2906" s="337" t="s">
        <v>718</v>
      </c>
      <c r="AC2906" s="337" t="s">
        <v>13917</v>
      </c>
    </row>
    <row r="2907" spans="1:29" ht="15.8" x14ac:dyDescent="0.25">
      <c r="A2907" s="337" t="s">
        <v>1723</v>
      </c>
      <c r="B2907" s="337" t="s">
        <v>11319</v>
      </c>
      <c r="C2907" s="337" t="s">
        <v>1821</v>
      </c>
      <c r="D2907" s="337" t="s">
        <v>449</v>
      </c>
      <c r="E2907" s="337" t="s">
        <v>5171</v>
      </c>
      <c r="F2907" s="338">
        <v>43410</v>
      </c>
      <c r="G2907" s="337" t="s">
        <v>7138</v>
      </c>
      <c r="H2907" s="338">
        <v>43435</v>
      </c>
      <c r="I2907" s="337" t="s">
        <v>19695</v>
      </c>
      <c r="J2907" s="337" t="s">
        <v>16</v>
      </c>
      <c r="K2907" s="337" t="s">
        <v>19695</v>
      </c>
      <c r="L2907" s="337" t="s">
        <v>19695</v>
      </c>
      <c r="M2907" s="337" t="s">
        <v>19695</v>
      </c>
      <c r="N2907" s="337" t="s">
        <v>19695</v>
      </c>
      <c r="O2907" s="337" t="s">
        <v>19695</v>
      </c>
      <c r="P2907" s="337" t="s">
        <v>19695</v>
      </c>
      <c r="Q2907" s="337" t="s">
        <v>19695</v>
      </c>
      <c r="R2907" s="337" t="s">
        <v>52</v>
      </c>
      <c r="S2907" s="337" t="s">
        <v>839</v>
      </c>
      <c r="T2907" s="337" t="s">
        <v>848</v>
      </c>
      <c r="U2907" s="337" t="s">
        <v>848</v>
      </c>
      <c r="V2907" s="337">
        <v>10</v>
      </c>
      <c r="W2907" s="337" t="s">
        <v>19695</v>
      </c>
      <c r="X2907" s="337" t="s">
        <v>19695</v>
      </c>
      <c r="Y2907" s="337" t="s">
        <v>19695</v>
      </c>
      <c r="Z2907" s="337" t="s">
        <v>1728</v>
      </c>
      <c r="AA2907" s="337" t="s">
        <v>735</v>
      </c>
      <c r="AB2907" s="337" t="s">
        <v>718</v>
      </c>
      <c r="AC2907" s="337" t="s">
        <v>13925</v>
      </c>
    </row>
    <row r="2908" spans="1:29" ht="15.8" x14ac:dyDescent="0.25">
      <c r="A2908" s="337" t="s">
        <v>1723</v>
      </c>
      <c r="B2908" s="337" t="s">
        <v>9926</v>
      </c>
      <c r="C2908" s="337" t="s">
        <v>1821</v>
      </c>
      <c r="D2908" s="337" t="s">
        <v>449</v>
      </c>
      <c r="E2908" s="337" t="s">
        <v>5249</v>
      </c>
      <c r="F2908" s="338">
        <v>43408</v>
      </c>
      <c r="G2908" s="337" t="s">
        <v>7138</v>
      </c>
      <c r="H2908" s="338">
        <v>43435</v>
      </c>
      <c r="I2908" s="337" t="s">
        <v>19695</v>
      </c>
      <c r="J2908" s="337" t="s">
        <v>16</v>
      </c>
      <c r="K2908" s="337" t="s">
        <v>19695</v>
      </c>
      <c r="L2908" s="337" t="s">
        <v>19695</v>
      </c>
      <c r="M2908" s="337" t="s">
        <v>19695</v>
      </c>
      <c r="N2908" s="337" t="s">
        <v>19695</v>
      </c>
      <c r="O2908" s="337" t="s">
        <v>19695</v>
      </c>
      <c r="P2908" s="337" t="s">
        <v>19695</v>
      </c>
      <c r="Q2908" s="337" t="s">
        <v>19695</v>
      </c>
      <c r="R2908" s="337" t="s">
        <v>130</v>
      </c>
      <c r="S2908" s="337" t="s">
        <v>928</v>
      </c>
      <c r="T2908" s="337" t="s">
        <v>934</v>
      </c>
      <c r="U2908" s="337" t="s">
        <v>9925</v>
      </c>
      <c r="V2908" s="337">
        <v>8</v>
      </c>
      <c r="W2908" s="337" t="s">
        <v>19695</v>
      </c>
      <c r="X2908" s="337" t="s">
        <v>19695</v>
      </c>
      <c r="Y2908" s="337" t="s">
        <v>19695</v>
      </c>
      <c r="Z2908" s="337" t="s">
        <v>1728</v>
      </c>
      <c r="AA2908" s="337" t="s">
        <v>717</v>
      </c>
      <c r="AB2908" s="337" t="s">
        <v>718</v>
      </c>
      <c r="AC2908" s="337" t="s">
        <v>13976</v>
      </c>
    </row>
    <row r="2909" spans="1:29" ht="15.8" x14ac:dyDescent="0.25">
      <c r="A2909" s="337" t="s">
        <v>1723</v>
      </c>
      <c r="B2909" s="337" t="s">
        <v>8846</v>
      </c>
      <c r="C2909" s="337" t="s">
        <v>1821</v>
      </c>
      <c r="D2909" s="337" t="s">
        <v>449</v>
      </c>
      <c r="E2909" s="337" t="s">
        <v>1823</v>
      </c>
      <c r="F2909" s="338">
        <v>43409</v>
      </c>
      <c r="G2909" s="337" t="s">
        <v>7138</v>
      </c>
      <c r="H2909" s="338">
        <v>43435</v>
      </c>
      <c r="I2909" s="337" t="s">
        <v>19695</v>
      </c>
      <c r="J2909" s="337" t="s">
        <v>36</v>
      </c>
      <c r="K2909" s="337" t="s">
        <v>19695</v>
      </c>
      <c r="L2909" s="337" t="s">
        <v>19695</v>
      </c>
      <c r="M2909" s="337" t="s">
        <v>19695</v>
      </c>
      <c r="N2909" s="337" t="s">
        <v>19695</v>
      </c>
      <c r="O2909" s="337" t="s">
        <v>19695</v>
      </c>
      <c r="P2909" s="337" t="s">
        <v>19695</v>
      </c>
      <c r="Q2909" s="337" t="s">
        <v>19695</v>
      </c>
      <c r="R2909" s="337" t="s">
        <v>52</v>
      </c>
      <c r="S2909" s="337" t="s">
        <v>142</v>
      </c>
      <c r="T2909" s="337" t="s">
        <v>2546</v>
      </c>
      <c r="U2909" s="337" t="s">
        <v>2547</v>
      </c>
      <c r="V2909" s="337">
        <v>16</v>
      </c>
      <c r="W2909" s="337" t="s">
        <v>19695</v>
      </c>
      <c r="X2909" s="337" t="s">
        <v>19695</v>
      </c>
      <c r="Y2909" s="337" t="s">
        <v>19695</v>
      </c>
      <c r="Z2909" s="337" t="s">
        <v>1753</v>
      </c>
      <c r="AA2909" s="337" t="s">
        <v>766</v>
      </c>
      <c r="AB2909" s="337" t="s">
        <v>718</v>
      </c>
      <c r="AC2909" s="337" t="s">
        <v>13929</v>
      </c>
    </row>
    <row r="2910" spans="1:29" ht="15.8" x14ac:dyDescent="0.25">
      <c r="A2910" s="337" t="s">
        <v>1723</v>
      </c>
      <c r="B2910" s="337" t="s">
        <v>10484</v>
      </c>
      <c r="C2910" s="337" t="s">
        <v>1821</v>
      </c>
      <c r="D2910" s="337" t="s">
        <v>449</v>
      </c>
      <c r="E2910" s="337" t="s">
        <v>5860</v>
      </c>
      <c r="F2910" s="338">
        <v>43405</v>
      </c>
      <c r="G2910" s="337" t="s">
        <v>7138</v>
      </c>
      <c r="H2910" s="338">
        <v>43435</v>
      </c>
      <c r="I2910" s="337" t="s">
        <v>19695</v>
      </c>
      <c r="J2910" s="337" t="s">
        <v>16</v>
      </c>
      <c r="K2910" s="337" t="s">
        <v>19695</v>
      </c>
      <c r="L2910" s="337" t="s">
        <v>19695</v>
      </c>
      <c r="M2910" s="337" t="s">
        <v>19695</v>
      </c>
      <c r="N2910" s="337" t="s">
        <v>19695</v>
      </c>
      <c r="O2910" s="337" t="s">
        <v>19695</v>
      </c>
      <c r="P2910" s="337" t="s">
        <v>19695</v>
      </c>
      <c r="Q2910" s="337" t="s">
        <v>19695</v>
      </c>
      <c r="R2910" s="337" t="s">
        <v>3268</v>
      </c>
      <c r="S2910" s="337" t="s">
        <v>4616</v>
      </c>
      <c r="T2910" s="337" t="s">
        <v>1918</v>
      </c>
      <c r="U2910" s="337" t="s">
        <v>10485</v>
      </c>
      <c r="V2910" s="337">
        <v>6</v>
      </c>
      <c r="W2910" s="337" t="s">
        <v>19695</v>
      </c>
      <c r="X2910" s="337" t="s">
        <v>19695</v>
      </c>
      <c r="Y2910" s="337" t="s">
        <v>19695</v>
      </c>
      <c r="Z2910" s="337" t="s">
        <v>1753</v>
      </c>
      <c r="AA2910" s="337" t="s">
        <v>717</v>
      </c>
      <c r="AB2910" s="337" t="s">
        <v>718</v>
      </c>
      <c r="AC2910" s="337" t="s">
        <v>14076</v>
      </c>
    </row>
    <row r="2911" spans="1:29" ht="15.8" x14ac:dyDescent="0.25">
      <c r="A2911" s="337" t="s">
        <v>1723</v>
      </c>
      <c r="B2911" s="337" t="s">
        <v>10508</v>
      </c>
      <c r="C2911" s="337" t="s">
        <v>1725</v>
      </c>
      <c r="D2911" s="337" t="s">
        <v>1735</v>
      </c>
      <c r="E2911" s="337" t="s">
        <v>1739</v>
      </c>
      <c r="F2911" s="338">
        <v>43252</v>
      </c>
      <c r="G2911" s="337" t="s">
        <v>7138</v>
      </c>
      <c r="H2911" s="338">
        <v>43435</v>
      </c>
      <c r="I2911" s="337" t="s">
        <v>19695</v>
      </c>
      <c r="J2911" s="337" t="s">
        <v>36</v>
      </c>
      <c r="K2911" s="337" t="s">
        <v>19695</v>
      </c>
      <c r="L2911" s="337" t="s">
        <v>19695</v>
      </c>
      <c r="M2911" s="337" t="s">
        <v>19695</v>
      </c>
      <c r="N2911" s="337" t="s">
        <v>19695</v>
      </c>
      <c r="O2911" s="337" t="s">
        <v>19695</v>
      </c>
      <c r="P2911" s="337" t="s">
        <v>19695</v>
      </c>
      <c r="Q2911" s="337" t="s">
        <v>19695</v>
      </c>
      <c r="R2911" s="337" t="s">
        <v>1999</v>
      </c>
      <c r="S2911" s="337" t="s">
        <v>10487</v>
      </c>
      <c r="T2911" s="337" t="s">
        <v>10509</v>
      </c>
      <c r="U2911" s="337" t="s">
        <v>10510</v>
      </c>
      <c r="V2911" s="337">
        <v>10</v>
      </c>
      <c r="W2911" s="337" t="s">
        <v>19695</v>
      </c>
      <c r="X2911" s="337" t="s">
        <v>19695</v>
      </c>
      <c r="Y2911" s="337" t="s">
        <v>19695</v>
      </c>
      <c r="Z2911" s="337" t="s">
        <v>1753</v>
      </c>
      <c r="AA2911" s="337" t="s">
        <v>735</v>
      </c>
      <c r="AB2911" s="337" t="s">
        <v>718</v>
      </c>
      <c r="AC2911" s="337" t="s">
        <v>14094</v>
      </c>
    </row>
    <row r="2912" spans="1:29" ht="15.8" x14ac:dyDescent="0.25">
      <c r="A2912" s="337" t="s">
        <v>1723</v>
      </c>
      <c r="B2912" s="337" t="s">
        <v>6512</v>
      </c>
      <c r="C2912" s="337" t="s">
        <v>1821</v>
      </c>
      <c r="D2912" s="337" t="s">
        <v>449</v>
      </c>
      <c r="E2912" s="337" t="s">
        <v>1273</v>
      </c>
      <c r="F2912" s="338">
        <v>43430</v>
      </c>
      <c r="G2912" s="337" t="s">
        <v>6513</v>
      </c>
      <c r="H2912" s="338">
        <v>43434</v>
      </c>
      <c r="I2912" s="337" t="s">
        <v>19695</v>
      </c>
      <c r="J2912" s="337" t="s">
        <v>36</v>
      </c>
      <c r="K2912" s="337" t="s">
        <v>19695</v>
      </c>
      <c r="L2912" s="337" t="s">
        <v>19695</v>
      </c>
      <c r="M2912" s="337" t="s">
        <v>19695</v>
      </c>
      <c r="N2912" s="337" t="s">
        <v>19695</v>
      </c>
      <c r="O2912" s="337" t="s">
        <v>19695</v>
      </c>
      <c r="P2912" s="337" t="s">
        <v>19695</v>
      </c>
      <c r="Q2912" s="337" t="s">
        <v>19695</v>
      </c>
      <c r="R2912" s="337" t="s">
        <v>98</v>
      </c>
      <c r="S2912" s="337" t="s">
        <v>1185</v>
      </c>
      <c r="T2912" s="337" t="s">
        <v>1685</v>
      </c>
      <c r="U2912" s="337" t="s">
        <v>6514</v>
      </c>
      <c r="V2912" s="337">
        <v>10</v>
      </c>
      <c r="W2912" s="337" t="s">
        <v>19695</v>
      </c>
      <c r="X2912" s="337" t="s">
        <v>19695</v>
      </c>
      <c r="Y2912" s="337" t="s">
        <v>19695</v>
      </c>
      <c r="Z2912" s="337" t="s">
        <v>1728</v>
      </c>
      <c r="AA2912" s="337" t="s">
        <v>717</v>
      </c>
      <c r="AB2912" s="337" t="s">
        <v>718</v>
      </c>
      <c r="AC2912" s="337" t="s">
        <v>13910</v>
      </c>
    </row>
    <row r="2913" spans="1:29" ht="15.8" x14ac:dyDescent="0.25">
      <c r="A2913" s="337" t="s">
        <v>1723</v>
      </c>
      <c r="B2913" s="337" t="s">
        <v>10938</v>
      </c>
      <c r="C2913" s="337" t="s">
        <v>1725</v>
      </c>
      <c r="D2913" s="337" t="s">
        <v>1730</v>
      </c>
      <c r="E2913" s="337" t="s">
        <v>1828</v>
      </c>
      <c r="F2913" s="338">
        <v>43381</v>
      </c>
      <c r="G2913" s="337" t="s">
        <v>6513</v>
      </c>
      <c r="H2913" s="338">
        <v>43434</v>
      </c>
      <c r="I2913" s="337" t="s">
        <v>19695</v>
      </c>
      <c r="J2913" s="337" t="s">
        <v>16</v>
      </c>
      <c r="K2913" s="337" t="s">
        <v>19695</v>
      </c>
      <c r="L2913" s="337" t="s">
        <v>19695</v>
      </c>
      <c r="M2913" s="337" t="s">
        <v>19695</v>
      </c>
      <c r="N2913" s="337" t="s">
        <v>19695</v>
      </c>
      <c r="O2913" s="337" t="s">
        <v>19695</v>
      </c>
      <c r="P2913" s="337" t="s">
        <v>19695</v>
      </c>
      <c r="Q2913" s="337" t="s">
        <v>19695</v>
      </c>
      <c r="R2913" s="337" t="s">
        <v>15</v>
      </c>
      <c r="S2913" s="337" t="s">
        <v>1203</v>
      </c>
      <c r="T2913" s="337" t="s">
        <v>4360</v>
      </c>
      <c r="U2913" s="337" t="s">
        <v>10939</v>
      </c>
      <c r="V2913" s="337">
        <v>4</v>
      </c>
      <c r="W2913" s="337" t="s">
        <v>19695</v>
      </c>
      <c r="X2913" s="337" t="s">
        <v>19695</v>
      </c>
      <c r="Y2913" s="337" t="s">
        <v>19695</v>
      </c>
      <c r="Z2913" s="337" t="s">
        <v>1745</v>
      </c>
      <c r="AA2913" s="337" t="s">
        <v>897</v>
      </c>
      <c r="AB2913" s="337" t="s">
        <v>854</v>
      </c>
      <c r="AC2913" s="337" t="s">
        <v>13909</v>
      </c>
    </row>
    <row r="2914" spans="1:29" ht="15.8" x14ac:dyDescent="0.25">
      <c r="A2914" s="337" t="s">
        <v>1723</v>
      </c>
      <c r="B2914" s="337" t="s">
        <v>792</v>
      </c>
      <c r="C2914" s="337" t="s">
        <v>1725</v>
      </c>
      <c r="D2914" s="337" t="s">
        <v>13527</v>
      </c>
      <c r="E2914" s="337" t="s">
        <v>5169</v>
      </c>
      <c r="F2914" s="338">
        <v>43397</v>
      </c>
      <c r="G2914" s="337" t="s">
        <v>6511</v>
      </c>
      <c r="H2914" s="338">
        <v>43433</v>
      </c>
      <c r="I2914" s="337" t="s">
        <v>19695</v>
      </c>
      <c r="J2914" s="337" t="s">
        <v>36</v>
      </c>
      <c r="K2914" s="337" t="s">
        <v>19695</v>
      </c>
      <c r="L2914" s="337" t="s">
        <v>19695</v>
      </c>
      <c r="M2914" s="337" t="s">
        <v>19695</v>
      </c>
      <c r="N2914" s="337" t="s">
        <v>19695</v>
      </c>
      <c r="O2914" s="337" t="s">
        <v>19695</v>
      </c>
      <c r="P2914" s="337" t="s">
        <v>19695</v>
      </c>
      <c r="Q2914" s="337" t="s">
        <v>19695</v>
      </c>
      <c r="R2914" s="337" t="s">
        <v>134</v>
      </c>
      <c r="S2914" s="337" t="s">
        <v>451</v>
      </c>
      <c r="T2914" s="337" t="s">
        <v>793</v>
      </c>
      <c r="U2914" s="337" t="s">
        <v>794</v>
      </c>
      <c r="V2914" s="337">
        <v>6</v>
      </c>
      <c r="W2914" s="337" t="s">
        <v>19695</v>
      </c>
      <c r="X2914" s="337" t="s">
        <v>19695</v>
      </c>
      <c r="Y2914" s="337" t="s">
        <v>19695</v>
      </c>
      <c r="Z2914" s="337" t="s">
        <v>1728</v>
      </c>
      <c r="AA2914" s="337" t="s">
        <v>717</v>
      </c>
      <c r="AB2914" s="337" t="s">
        <v>718</v>
      </c>
      <c r="AC2914" s="337" t="s">
        <v>13908</v>
      </c>
    </row>
    <row r="2915" spans="1:29" ht="15.8" x14ac:dyDescent="0.25">
      <c r="A2915" s="337" t="s">
        <v>1723</v>
      </c>
      <c r="B2915" s="337" t="s">
        <v>8069</v>
      </c>
      <c r="C2915" s="337" t="s">
        <v>1821</v>
      </c>
      <c r="D2915" s="337" t="s">
        <v>449</v>
      </c>
      <c r="E2915" s="337" t="s">
        <v>5097</v>
      </c>
      <c r="F2915" s="338">
        <v>43342</v>
      </c>
      <c r="G2915" s="337" t="s">
        <v>6511</v>
      </c>
      <c r="H2915" s="338">
        <v>43433</v>
      </c>
      <c r="I2915" s="337" t="s">
        <v>19695</v>
      </c>
      <c r="J2915" s="337" t="s">
        <v>16</v>
      </c>
      <c r="K2915" s="337" t="s">
        <v>19695</v>
      </c>
      <c r="L2915" s="337" t="s">
        <v>19695</v>
      </c>
      <c r="M2915" s="337" t="s">
        <v>19695</v>
      </c>
      <c r="N2915" s="337" t="s">
        <v>19695</v>
      </c>
      <c r="O2915" s="337" t="s">
        <v>19695</v>
      </c>
      <c r="P2915" s="337" t="s">
        <v>19695</v>
      </c>
      <c r="Q2915" s="337" t="s">
        <v>19695</v>
      </c>
      <c r="R2915" s="337" t="s">
        <v>144</v>
      </c>
      <c r="S2915" s="337" t="s">
        <v>446</v>
      </c>
      <c r="T2915" s="337" t="s">
        <v>55</v>
      </c>
      <c r="U2915" s="337" t="s">
        <v>826</v>
      </c>
      <c r="V2915" s="337">
        <v>4</v>
      </c>
      <c r="W2915" s="337" t="s">
        <v>19695</v>
      </c>
      <c r="X2915" s="337" t="s">
        <v>19695</v>
      </c>
      <c r="Y2915" s="337" t="s">
        <v>19695</v>
      </c>
      <c r="Z2915" s="337" t="s">
        <v>1728</v>
      </c>
      <c r="AA2915" s="337" t="s">
        <v>717</v>
      </c>
      <c r="AB2915" s="337" t="s">
        <v>718</v>
      </c>
      <c r="AC2915" s="337" t="s">
        <v>13911</v>
      </c>
    </row>
    <row r="2916" spans="1:29" ht="15.8" x14ac:dyDescent="0.25">
      <c r="A2916" s="337" t="s">
        <v>1723</v>
      </c>
      <c r="B2916" s="337" t="s">
        <v>7133</v>
      </c>
      <c r="C2916" s="337" t="s">
        <v>1821</v>
      </c>
      <c r="D2916" s="337" t="s">
        <v>449</v>
      </c>
      <c r="E2916" s="337" t="s">
        <v>1736</v>
      </c>
      <c r="F2916" s="338">
        <v>43390</v>
      </c>
      <c r="G2916" s="337" t="s">
        <v>7134</v>
      </c>
      <c r="H2916" s="338">
        <v>43432</v>
      </c>
      <c r="I2916" s="337" t="s">
        <v>19695</v>
      </c>
      <c r="J2916" s="337" t="s">
        <v>16</v>
      </c>
      <c r="K2916" s="337" t="s">
        <v>19695</v>
      </c>
      <c r="L2916" s="337" t="s">
        <v>19695</v>
      </c>
      <c r="M2916" s="337" t="s">
        <v>19695</v>
      </c>
      <c r="N2916" s="337" t="s">
        <v>19695</v>
      </c>
      <c r="O2916" s="337" t="s">
        <v>19695</v>
      </c>
      <c r="P2916" s="337" t="s">
        <v>19695</v>
      </c>
      <c r="Q2916" s="337" t="s">
        <v>19695</v>
      </c>
      <c r="R2916" s="337" t="s">
        <v>45</v>
      </c>
      <c r="S2916" s="337" t="s">
        <v>440</v>
      </c>
      <c r="T2916" s="337" t="s">
        <v>7135</v>
      </c>
      <c r="U2916" s="337" t="s">
        <v>7136</v>
      </c>
      <c r="V2916" s="337">
        <v>8</v>
      </c>
      <c r="W2916" s="337" t="s">
        <v>19695</v>
      </c>
      <c r="X2916" s="337" t="s">
        <v>19695</v>
      </c>
      <c r="Y2916" s="337" t="s">
        <v>19695</v>
      </c>
      <c r="Z2916" s="337" t="s">
        <v>1728</v>
      </c>
      <c r="AA2916" s="337" t="s">
        <v>717</v>
      </c>
      <c r="AB2916" s="337" t="s">
        <v>718</v>
      </c>
      <c r="AC2916" s="337" t="s">
        <v>13909</v>
      </c>
    </row>
    <row r="2917" spans="1:29" ht="15.8" x14ac:dyDescent="0.25">
      <c r="A2917" s="337" t="s">
        <v>1723</v>
      </c>
      <c r="B2917" s="337" t="s">
        <v>10111</v>
      </c>
      <c r="C2917" s="337" t="s">
        <v>1821</v>
      </c>
      <c r="D2917" s="337" t="s">
        <v>449</v>
      </c>
      <c r="E2917" s="337" t="s">
        <v>7259</v>
      </c>
      <c r="F2917" s="338">
        <v>43400</v>
      </c>
      <c r="G2917" s="337" t="s">
        <v>7134</v>
      </c>
      <c r="H2917" s="338">
        <v>43432</v>
      </c>
      <c r="I2917" s="337" t="s">
        <v>19695</v>
      </c>
      <c r="J2917" s="337" t="s">
        <v>16</v>
      </c>
      <c r="K2917" s="337" t="s">
        <v>19695</v>
      </c>
      <c r="L2917" s="337" t="s">
        <v>19695</v>
      </c>
      <c r="M2917" s="337" t="s">
        <v>19695</v>
      </c>
      <c r="N2917" s="337" t="s">
        <v>19695</v>
      </c>
      <c r="O2917" s="337" t="s">
        <v>19695</v>
      </c>
      <c r="P2917" s="337" t="s">
        <v>19695</v>
      </c>
      <c r="Q2917" s="337" t="s">
        <v>19695</v>
      </c>
      <c r="R2917" s="337" t="s">
        <v>52</v>
      </c>
      <c r="S2917" s="337" t="s">
        <v>393</v>
      </c>
      <c r="T2917" s="337" t="s">
        <v>393</v>
      </c>
      <c r="U2917" s="337" t="s">
        <v>889</v>
      </c>
      <c r="V2917" s="337">
        <v>12</v>
      </c>
      <c r="W2917" s="337" t="s">
        <v>19695</v>
      </c>
      <c r="X2917" s="337" t="s">
        <v>19695</v>
      </c>
      <c r="Y2917" s="337" t="s">
        <v>19695</v>
      </c>
      <c r="Z2917" s="337" t="s">
        <v>1728</v>
      </c>
      <c r="AA2917" s="337" t="s">
        <v>766</v>
      </c>
      <c r="AB2917" s="337" t="s">
        <v>718</v>
      </c>
      <c r="AC2917" s="337" t="s">
        <v>13978</v>
      </c>
    </row>
    <row r="2918" spans="1:29" ht="15.8" x14ac:dyDescent="0.25">
      <c r="A2918" s="337" t="s">
        <v>1723</v>
      </c>
      <c r="B2918" s="337" t="s">
        <v>8768</v>
      </c>
      <c r="C2918" s="337" t="s">
        <v>1821</v>
      </c>
      <c r="D2918" s="337" t="s">
        <v>449</v>
      </c>
      <c r="E2918" s="337" t="s">
        <v>7131</v>
      </c>
      <c r="F2918" s="338">
        <v>43383</v>
      </c>
      <c r="G2918" s="337" t="s">
        <v>7237</v>
      </c>
      <c r="H2918" s="338">
        <v>43431</v>
      </c>
      <c r="I2918" s="337" t="s">
        <v>19695</v>
      </c>
      <c r="J2918" s="337" t="s">
        <v>36</v>
      </c>
      <c r="K2918" s="337" t="s">
        <v>19695</v>
      </c>
      <c r="L2918" s="337" t="s">
        <v>19695</v>
      </c>
      <c r="M2918" s="337" t="s">
        <v>19695</v>
      </c>
      <c r="N2918" s="337" t="s">
        <v>19695</v>
      </c>
      <c r="O2918" s="337" t="s">
        <v>19695</v>
      </c>
      <c r="P2918" s="337" t="s">
        <v>19695</v>
      </c>
      <c r="Q2918" s="337" t="s">
        <v>19695</v>
      </c>
      <c r="R2918" s="337" t="s">
        <v>109</v>
      </c>
      <c r="S2918" s="337" t="s">
        <v>1126</v>
      </c>
      <c r="T2918" s="337" t="s">
        <v>7928</v>
      </c>
      <c r="U2918" s="337" t="s">
        <v>8769</v>
      </c>
      <c r="V2918" s="337">
        <v>8</v>
      </c>
      <c r="W2918" s="337" t="s">
        <v>19695</v>
      </c>
      <c r="X2918" s="337" t="s">
        <v>19695</v>
      </c>
      <c r="Y2918" s="337" t="s">
        <v>19695</v>
      </c>
      <c r="Z2918" s="337" t="s">
        <v>1728</v>
      </c>
      <c r="AA2918" s="337" t="s">
        <v>717</v>
      </c>
      <c r="AB2918" s="337" t="s">
        <v>718</v>
      </c>
      <c r="AC2918" s="337" t="s">
        <v>13919</v>
      </c>
    </row>
    <row r="2919" spans="1:29" ht="15.8" x14ac:dyDescent="0.25">
      <c r="A2919" s="337" t="s">
        <v>1723</v>
      </c>
      <c r="B2919" s="337" t="s">
        <v>10987</v>
      </c>
      <c r="C2919" s="337" t="s">
        <v>1821</v>
      </c>
      <c r="D2919" s="337" t="s">
        <v>449</v>
      </c>
      <c r="E2919" s="337" t="s">
        <v>4150</v>
      </c>
      <c r="F2919" s="338">
        <v>43374</v>
      </c>
      <c r="G2919" s="337" t="s">
        <v>7237</v>
      </c>
      <c r="H2919" s="338">
        <v>43431</v>
      </c>
      <c r="I2919" s="337" t="s">
        <v>19695</v>
      </c>
      <c r="J2919" s="337" t="s">
        <v>36</v>
      </c>
      <c r="K2919" s="337" t="s">
        <v>19695</v>
      </c>
      <c r="L2919" s="337" t="s">
        <v>19695</v>
      </c>
      <c r="M2919" s="337" t="s">
        <v>19695</v>
      </c>
      <c r="N2919" s="337" t="s">
        <v>19695</v>
      </c>
      <c r="O2919" s="337" t="s">
        <v>19695</v>
      </c>
      <c r="P2919" s="337" t="s">
        <v>19695</v>
      </c>
      <c r="Q2919" s="337" t="s">
        <v>19695</v>
      </c>
      <c r="R2919" s="337" t="s">
        <v>134</v>
      </c>
      <c r="S2919" s="337" t="s">
        <v>782</v>
      </c>
      <c r="T2919" s="337" t="s">
        <v>135</v>
      </c>
      <c r="U2919" s="337" t="s">
        <v>7132</v>
      </c>
      <c r="V2919" s="337">
        <v>10</v>
      </c>
      <c r="W2919" s="337" t="s">
        <v>19695</v>
      </c>
      <c r="X2919" s="337" t="s">
        <v>19695</v>
      </c>
      <c r="Y2919" s="337" t="s">
        <v>19695</v>
      </c>
      <c r="Z2919" s="337" t="s">
        <v>1728</v>
      </c>
      <c r="AA2919" s="337" t="s">
        <v>717</v>
      </c>
      <c r="AB2919" s="337" t="s">
        <v>718</v>
      </c>
      <c r="AC2919" s="337" t="s">
        <v>13926</v>
      </c>
    </row>
    <row r="2920" spans="1:29" ht="15.8" x14ac:dyDescent="0.25">
      <c r="A2920" s="337" t="s">
        <v>1723</v>
      </c>
      <c r="B2920" s="337" t="s">
        <v>7235</v>
      </c>
      <c r="C2920" s="337" t="s">
        <v>1725</v>
      </c>
      <c r="D2920" s="337" t="s">
        <v>13527</v>
      </c>
      <c r="E2920" s="337" t="s">
        <v>7236</v>
      </c>
      <c r="F2920" s="338">
        <v>43412</v>
      </c>
      <c r="G2920" s="337" t="s">
        <v>7237</v>
      </c>
      <c r="H2920" s="338">
        <v>43431</v>
      </c>
      <c r="I2920" s="337" t="s">
        <v>19695</v>
      </c>
      <c r="J2920" s="337" t="s">
        <v>16</v>
      </c>
      <c r="K2920" s="337" t="s">
        <v>19695</v>
      </c>
      <c r="L2920" s="337" t="s">
        <v>19695</v>
      </c>
      <c r="M2920" s="337" t="s">
        <v>19695</v>
      </c>
      <c r="N2920" s="337" t="s">
        <v>19695</v>
      </c>
      <c r="O2920" s="337" t="s">
        <v>19695</v>
      </c>
      <c r="P2920" s="337" t="s">
        <v>19695</v>
      </c>
      <c r="Q2920" s="337" t="s">
        <v>19695</v>
      </c>
      <c r="R2920" s="337" t="s">
        <v>52</v>
      </c>
      <c r="S2920" s="337" t="s">
        <v>69</v>
      </c>
      <c r="T2920" s="337" t="s">
        <v>69</v>
      </c>
      <c r="U2920" s="337" t="s">
        <v>6766</v>
      </c>
      <c r="V2920" s="337">
        <v>10</v>
      </c>
      <c r="W2920" s="337" t="s">
        <v>19695</v>
      </c>
      <c r="X2920" s="337" t="s">
        <v>19695</v>
      </c>
      <c r="Y2920" s="337" t="s">
        <v>19695</v>
      </c>
      <c r="Z2920" s="337" t="s">
        <v>1745</v>
      </c>
      <c r="AA2920" s="337" t="s">
        <v>853</v>
      </c>
      <c r="AB2920" s="337" t="s">
        <v>854</v>
      </c>
      <c r="AC2920" s="337" t="s">
        <v>13906</v>
      </c>
    </row>
    <row r="2921" spans="1:29" ht="15.8" x14ac:dyDescent="0.25">
      <c r="A2921" s="337" t="s">
        <v>1723</v>
      </c>
      <c r="B2921" s="337" t="s">
        <v>8004</v>
      </c>
      <c r="C2921" s="337" t="s">
        <v>1821</v>
      </c>
      <c r="D2921" s="337" t="s">
        <v>449</v>
      </c>
      <c r="E2921" s="337" t="s">
        <v>1828</v>
      </c>
      <c r="F2921" s="338">
        <v>43381</v>
      </c>
      <c r="G2921" s="337" t="s">
        <v>7237</v>
      </c>
      <c r="H2921" s="338">
        <v>43431</v>
      </c>
      <c r="I2921" s="337" t="s">
        <v>19695</v>
      </c>
      <c r="J2921" s="337" t="s">
        <v>16</v>
      </c>
      <c r="K2921" s="337" t="s">
        <v>19695</v>
      </c>
      <c r="L2921" s="337" t="s">
        <v>19695</v>
      </c>
      <c r="M2921" s="337" t="s">
        <v>19695</v>
      </c>
      <c r="N2921" s="337" t="s">
        <v>19695</v>
      </c>
      <c r="O2921" s="337" t="s">
        <v>19695</v>
      </c>
      <c r="P2921" s="337" t="s">
        <v>19695</v>
      </c>
      <c r="Q2921" s="337" t="s">
        <v>19695</v>
      </c>
      <c r="R2921" s="337" t="s">
        <v>130</v>
      </c>
      <c r="S2921" s="337" t="s">
        <v>928</v>
      </c>
      <c r="T2921" s="337" t="s">
        <v>130</v>
      </c>
      <c r="U2921" s="337" t="s">
        <v>8005</v>
      </c>
      <c r="V2921" s="337">
        <v>6</v>
      </c>
      <c r="W2921" s="337" t="s">
        <v>19695</v>
      </c>
      <c r="X2921" s="337" t="s">
        <v>19695</v>
      </c>
      <c r="Y2921" s="337" t="s">
        <v>19695</v>
      </c>
      <c r="Z2921" s="337" t="s">
        <v>1745</v>
      </c>
      <c r="AA2921" s="337" t="s">
        <v>761</v>
      </c>
      <c r="AB2921" s="337" t="s">
        <v>762</v>
      </c>
      <c r="AC2921" s="337" t="s">
        <v>13906</v>
      </c>
    </row>
    <row r="2922" spans="1:29" ht="15.8" x14ac:dyDescent="0.25">
      <c r="A2922" s="337" t="s">
        <v>1723</v>
      </c>
      <c r="B2922" s="337" t="s">
        <v>8875</v>
      </c>
      <c r="C2922" s="337" t="s">
        <v>1821</v>
      </c>
      <c r="D2922" s="337" t="s">
        <v>449</v>
      </c>
      <c r="E2922" s="337" t="s">
        <v>6479</v>
      </c>
      <c r="F2922" s="338">
        <v>43393</v>
      </c>
      <c r="G2922" s="337" t="s">
        <v>7237</v>
      </c>
      <c r="H2922" s="338">
        <v>43431</v>
      </c>
      <c r="I2922" s="337" t="s">
        <v>19695</v>
      </c>
      <c r="J2922" s="337" t="s">
        <v>36</v>
      </c>
      <c r="K2922" s="337" t="s">
        <v>19695</v>
      </c>
      <c r="L2922" s="337" t="s">
        <v>19695</v>
      </c>
      <c r="M2922" s="337" t="s">
        <v>19695</v>
      </c>
      <c r="N2922" s="337" t="s">
        <v>19695</v>
      </c>
      <c r="O2922" s="337" t="s">
        <v>19695</v>
      </c>
      <c r="P2922" s="337" t="s">
        <v>19695</v>
      </c>
      <c r="Q2922" s="337" t="s">
        <v>19695</v>
      </c>
      <c r="R2922" s="337" t="s">
        <v>35</v>
      </c>
      <c r="S2922" s="337" t="s">
        <v>987</v>
      </c>
      <c r="T2922" s="337" t="s">
        <v>8876</v>
      </c>
      <c r="U2922" s="337" t="s">
        <v>8877</v>
      </c>
      <c r="V2922" s="337">
        <v>12</v>
      </c>
      <c r="W2922" s="337" t="s">
        <v>19695</v>
      </c>
      <c r="X2922" s="337" t="s">
        <v>19695</v>
      </c>
      <c r="Y2922" s="337" t="s">
        <v>19695</v>
      </c>
      <c r="Z2922" s="337" t="s">
        <v>1753</v>
      </c>
      <c r="AA2922" s="337" t="s">
        <v>735</v>
      </c>
      <c r="AB2922" s="337" t="s">
        <v>718</v>
      </c>
      <c r="AC2922" s="337" t="s">
        <v>13909</v>
      </c>
    </row>
    <row r="2923" spans="1:29" ht="15.8" x14ac:dyDescent="0.25">
      <c r="A2923" s="337" t="s">
        <v>1723</v>
      </c>
      <c r="B2923" s="337" t="s">
        <v>8878</v>
      </c>
      <c r="C2923" s="337" t="s">
        <v>1821</v>
      </c>
      <c r="D2923" s="337" t="s">
        <v>449</v>
      </c>
      <c r="E2923" s="337" t="s">
        <v>6235</v>
      </c>
      <c r="F2923" s="338">
        <v>43389</v>
      </c>
      <c r="G2923" s="337" t="s">
        <v>7237</v>
      </c>
      <c r="H2923" s="338">
        <v>43431</v>
      </c>
      <c r="I2923" s="337" t="s">
        <v>19695</v>
      </c>
      <c r="J2923" s="337" t="s">
        <v>16</v>
      </c>
      <c r="K2923" s="337" t="s">
        <v>19695</v>
      </c>
      <c r="L2923" s="337" t="s">
        <v>19695</v>
      </c>
      <c r="M2923" s="337" t="s">
        <v>19695</v>
      </c>
      <c r="N2923" s="337" t="s">
        <v>19695</v>
      </c>
      <c r="O2923" s="337" t="s">
        <v>19695</v>
      </c>
      <c r="P2923" s="337" t="s">
        <v>19695</v>
      </c>
      <c r="Q2923" s="337" t="s">
        <v>19695</v>
      </c>
      <c r="R2923" s="337" t="s">
        <v>35</v>
      </c>
      <c r="S2923" s="337" t="s">
        <v>987</v>
      </c>
      <c r="T2923" s="337" t="s">
        <v>8448</v>
      </c>
      <c r="U2923" s="337" t="s">
        <v>1001</v>
      </c>
      <c r="V2923" s="337">
        <v>10</v>
      </c>
      <c r="W2923" s="337" t="s">
        <v>19695</v>
      </c>
      <c r="X2923" s="337" t="s">
        <v>19695</v>
      </c>
      <c r="Y2923" s="337" t="s">
        <v>19695</v>
      </c>
      <c r="Z2923" s="337" t="s">
        <v>1753</v>
      </c>
      <c r="AA2923" s="337" t="s">
        <v>735</v>
      </c>
      <c r="AB2923" s="337" t="s">
        <v>718</v>
      </c>
      <c r="AC2923" s="337" t="s">
        <v>13909</v>
      </c>
    </row>
    <row r="2924" spans="1:29" ht="15.8" x14ac:dyDescent="0.25">
      <c r="A2924" s="337" t="s">
        <v>1723</v>
      </c>
      <c r="B2924" s="337" t="s">
        <v>1272</v>
      </c>
      <c r="C2924" s="337" t="s">
        <v>1821</v>
      </c>
      <c r="D2924" s="337" t="s">
        <v>449</v>
      </c>
      <c r="E2924" s="337" t="s">
        <v>8822</v>
      </c>
      <c r="F2924" s="338">
        <v>43420</v>
      </c>
      <c r="G2924" s="337" t="s">
        <v>1273</v>
      </c>
      <c r="H2924" s="338">
        <v>43430</v>
      </c>
      <c r="I2924" s="337" t="s">
        <v>19695</v>
      </c>
      <c r="J2924" s="337" t="s">
        <v>36</v>
      </c>
      <c r="K2924" s="337" t="s">
        <v>19695</v>
      </c>
      <c r="L2924" s="337" t="s">
        <v>19695</v>
      </c>
      <c r="M2924" s="337" t="s">
        <v>19695</v>
      </c>
      <c r="N2924" s="337" t="s">
        <v>19695</v>
      </c>
      <c r="O2924" s="337" t="s">
        <v>19695</v>
      </c>
      <c r="P2924" s="337" t="s">
        <v>19695</v>
      </c>
      <c r="Q2924" s="337" t="s">
        <v>19695</v>
      </c>
      <c r="R2924" s="337" t="s">
        <v>52</v>
      </c>
      <c r="S2924" s="337" t="s">
        <v>69</v>
      </c>
      <c r="T2924" s="337" t="s">
        <v>903</v>
      </c>
      <c r="U2924" s="337" t="s">
        <v>1270</v>
      </c>
      <c r="V2924" s="337">
        <v>10</v>
      </c>
      <c r="W2924" s="337" t="s">
        <v>19695</v>
      </c>
      <c r="X2924" s="337" t="s">
        <v>19695</v>
      </c>
      <c r="Y2924" s="337" t="s">
        <v>19695</v>
      </c>
      <c r="Z2924" s="337" t="s">
        <v>1728</v>
      </c>
      <c r="AA2924" s="337" t="s">
        <v>735</v>
      </c>
      <c r="AB2924" s="337" t="s">
        <v>718</v>
      </c>
      <c r="AC2924" s="337" t="s">
        <v>13906</v>
      </c>
    </row>
    <row r="2925" spans="1:29" ht="15.8" x14ac:dyDescent="0.25">
      <c r="A2925" s="337" t="s">
        <v>1723</v>
      </c>
      <c r="B2925" s="337" t="s">
        <v>8135</v>
      </c>
      <c r="C2925" s="337" t="s">
        <v>1821</v>
      </c>
      <c r="D2925" s="337" t="s">
        <v>449</v>
      </c>
      <c r="E2925" s="337" t="s">
        <v>8136</v>
      </c>
      <c r="F2925" s="338">
        <v>43402</v>
      </c>
      <c r="G2925" s="337" t="s">
        <v>7494</v>
      </c>
      <c r="H2925" s="338">
        <v>43429</v>
      </c>
      <c r="I2925" s="337" t="s">
        <v>19695</v>
      </c>
      <c r="J2925" s="337" t="s">
        <v>36</v>
      </c>
      <c r="K2925" s="337" t="s">
        <v>19695</v>
      </c>
      <c r="L2925" s="337" t="s">
        <v>19695</v>
      </c>
      <c r="M2925" s="337" t="s">
        <v>19695</v>
      </c>
      <c r="N2925" s="337" t="s">
        <v>19695</v>
      </c>
      <c r="O2925" s="337" t="s">
        <v>19695</v>
      </c>
      <c r="P2925" s="337" t="s">
        <v>19695</v>
      </c>
      <c r="Q2925" s="337" t="s">
        <v>19695</v>
      </c>
      <c r="R2925" s="337" t="s">
        <v>2803</v>
      </c>
      <c r="S2925" s="337" t="s">
        <v>4729</v>
      </c>
      <c r="T2925" s="337" t="s">
        <v>8137</v>
      </c>
      <c r="U2925" s="337" t="s">
        <v>8138</v>
      </c>
      <c r="V2925" s="337">
        <v>12</v>
      </c>
      <c r="W2925" s="337" t="s">
        <v>19695</v>
      </c>
      <c r="X2925" s="337" t="s">
        <v>19695</v>
      </c>
      <c r="Y2925" s="337" t="s">
        <v>19695</v>
      </c>
      <c r="Z2925" s="337" t="s">
        <v>1728</v>
      </c>
      <c r="AA2925" s="337" t="s">
        <v>735</v>
      </c>
      <c r="AB2925" s="337" t="s">
        <v>718</v>
      </c>
      <c r="AC2925" s="337" t="s">
        <v>13825</v>
      </c>
    </row>
    <row r="2926" spans="1:29" ht="15.8" x14ac:dyDescent="0.25">
      <c r="A2926" s="337" t="s">
        <v>1723</v>
      </c>
      <c r="B2926" s="337" t="s">
        <v>10108</v>
      </c>
      <c r="C2926" s="337" t="s">
        <v>1821</v>
      </c>
      <c r="D2926" s="337" t="s">
        <v>449</v>
      </c>
      <c r="E2926" s="337" t="s">
        <v>1732</v>
      </c>
      <c r="F2926" s="338">
        <v>43391</v>
      </c>
      <c r="G2926" s="337" t="s">
        <v>7494</v>
      </c>
      <c r="H2926" s="338">
        <v>43429</v>
      </c>
      <c r="I2926" s="337" t="s">
        <v>19695</v>
      </c>
      <c r="J2926" s="337" t="s">
        <v>16</v>
      </c>
      <c r="K2926" s="337" t="s">
        <v>19695</v>
      </c>
      <c r="L2926" s="337" t="s">
        <v>19695</v>
      </c>
      <c r="M2926" s="337" t="s">
        <v>19695</v>
      </c>
      <c r="N2926" s="337" t="s">
        <v>19695</v>
      </c>
      <c r="O2926" s="337" t="s">
        <v>19695</v>
      </c>
      <c r="P2926" s="337" t="s">
        <v>19695</v>
      </c>
      <c r="Q2926" s="337" t="s">
        <v>19695</v>
      </c>
      <c r="R2926" s="337" t="s">
        <v>52</v>
      </c>
      <c r="S2926" s="337" t="s">
        <v>69</v>
      </c>
      <c r="T2926" s="337" t="s">
        <v>131</v>
      </c>
      <c r="U2926" s="337" t="s">
        <v>10107</v>
      </c>
      <c r="V2926" s="337">
        <v>12</v>
      </c>
      <c r="W2926" s="337" t="s">
        <v>19695</v>
      </c>
      <c r="X2926" s="337" t="s">
        <v>19695</v>
      </c>
      <c r="Y2926" s="337" t="s">
        <v>19695</v>
      </c>
      <c r="Z2926" s="337" t="s">
        <v>1728</v>
      </c>
      <c r="AA2926" s="337" t="s">
        <v>766</v>
      </c>
      <c r="AB2926" s="337" t="s">
        <v>718</v>
      </c>
      <c r="AC2926" s="337" t="s">
        <v>13978</v>
      </c>
    </row>
    <row r="2927" spans="1:29" ht="15.8" x14ac:dyDescent="0.25">
      <c r="A2927" s="337" t="s">
        <v>1723</v>
      </c>
      <c r="B2927" s="337" t="s">
        <v>8887</v>
      </c>
      <c r="C2927" s="337" t="s">
        <v>1821</v>
      </c>
      <c r="D2927" s="337" t="s">
        <v>449</v>
      </c>
      <c r="E2927" s="337" t="s">
        <v>6482</v>
      </c>
      <c r="F2927" s="338">
        <v>43395</v>
      </c>
      <c r="G2927" s="337" t="s">
        <v>7494</v>
      </c>
      <c r="H2927" s="338">
        <v>43429</v>
      </c>
      <c r="I2927" s="337" t="s">
        <v>19695</v>
      </c>
      <c r="J2927" s="337" t="s">
        <v>36</v>
      </c>
      <c r="K2927" s="337" t="s">
        <v>19695</v>
      </c>
      <c r="L2927" s="337" t="s">
        <v>19695</v>
      </c>
      <c r="M2927" s="337" t="s">
        <v>19695</v>
      </c>
      <c r="N2927" s="337" t="s">
        <v>19695</v>
      </c>
      <c r="O2927" s="337" t="s">
        <v>19695</v>
      </c>
      <c r="P2927" s="337" t="s">
        <v>19695</v>
      </c>
      <c r="Q2927" s="337" t="s">
        <v>19695</v>
      </c>
      <c r="R2927" s="337" t="s">
        <v>35</v>
      </c>
      <c r="S2927" s="337" t="s">
        <v>77</v>
      </c>
      <c r="T2927" s="337" t="s">
        <v>8888</v>
      </c>
      <c r="U2927" s="337" t="s">
        <v>6028</v>
      </c>
      <c r="V2927" s="337">
        <v>8</v>
      </c>
      <c r="W2927" s="337" t="s">
        <v>19695</v>
      </c>
      <c r="X2927" s="337" t="s">
        <v>19695</v>
      </c>
      <c r="Y2927" s="337" t="s">
        <v>19695</v>
      </c>
      <c r="Z2927" s="337" t="s">
        <v>1753</v>
      </c>
      <c r="AA2927" s="337" t="s">
        <v>717</v>
      </c>
      <c r="AB2927" s="337" t="s">
        <v>718</v>
      </c>
      <c r="AC2927" s="337" t="s">
        <v>13916</v>
      </c>
    </row>
    <row r="2928" spans="1:29" ht="15.8" x14ac:dyDescent="0.25">
      <c r="A2928" s="337" t="s">
        <v>1723</v>
      </c>
      <c r="B2928" s="337" t="s">
        <v>6869</v>
      </c>
      <c r="C2928" s="337" t="s">
        <v>1821</v>
      </c>
      <c r="D2928" s="337" t="s">
        <v>449</v>
      </c>
      <c r="E2928" s="337" t="s">
        <v>6482</v>
      </c>
      <c r="F2928" s="338">
        <v>43395</v>
      </c>
      <c r="G2928" s="337" t="s">
        <v>6870</v>
      </c>
      <c r="H2928" s="338">
        <v>43428</v>
      </c>
      <c r="I2928" s="337" t="s">
        <v>19695</v>
      </c>
      <c r="J2928" s="337" t="s">
        <v>36</v>
      </c>
      <c r="K2928" s="337" t="s">
        <v>19695</v>
      </c>
      <c r="L2928" s="337" t="s">
        <v>19695</v>
      </c>
      <c r="M2928" s="337" t="s">
        <v>19695</v>
      </c>
      <c r="N2928" s="337" t="s">
        <v>19695</v>
      </c>
      <c r="O2928" s="337" t="s">
        <v>19695</v>
      </c>
      <c r="P2928" s="337" t="s">
        <v>19695</v>
      </c>
      <c r="Q2928" s="337" t="s">
        <v>19695</v>
      </c>
      <c r="R2928" s="337" t="s">
        <v>395</v>
      </c>
      <c r="S2928" s="337" t="s">
        <v>6871</v>
      </c>
      <c r="T2928" s="337" t="s">
        <v>6872</v>
      </c>
      <c r="U2928" s="337" t="s">
        <v>6873</v>
      </c>
      <c r="V2928" s="337">
        <v>12</v>
      </c>
      <c r="W2928" s="337" t="s">
        <v>19695</v>
      </c>
      <c r="X2928" s="337" t="s">
        <v>19695</v>
      </c>
      <c r="Y2928" s="337" t="s">
        <v>19695</v>
      </c>
      <c r="Z2928" s="337" t="s">
        <v>1728</v>
      </c>
      <c r="AA2928" s="337" t="s">
        <v>735</v>
      </c>
      <c r="AB2928" s="337" t="s">
        <v>718</v>
      </c>
      <c r="AC2928" s="337" t="s">
        <v>13904</v>
      </c>
    </row>
    <row r="2929" spans="1:29" ht="15.8" x14ac:dyDescent="0.25">
      <c r="A2929" s="337" t="s">
        <v>1723</v>
      </c>
      <c r="B2929" s="337" t="s">
        <v>7149</v>
      </c>
      <c r="C2929" s="337" t="s">
        <v>1725</v>
      </c>
      <c r="D2929" s="337" t="s">
        <v>1730</v>
      </c>
      <c r="E2929" s="337" t="s">
        <v>7131</v>
      </c>
      <c r="F2929" s="338">
        <v>43383</v>
      </c>
      <c r="G2929" s="337" t="s">
        <v>6870</v>
      </c>
      <c r="H2929" s="338">
        <v>43428</v>
      </c>
      <c r="I2929" s="337" t="s">
        <v>19695</v>
      </c>
      <c r="J2929" s="337" t="s">
        <v>36</v>
      </c>
      <c r="K2929" s="337" t="s">
        <v>19695</v>
      </c>
      <c r="L2929" s="337" t="s">
        <v>19695</v>
      </c>
      <c r="M2929" s="337" t="s">
        <v>19695</v>
      </c>
      <c r="N2929" s="337" t="s">
        <v>19695</v>
      </c>
      <c r="O2929" s="337" t="s">
        <v>19695</v>
      </c>
      <c r="P2929" s="337" t="s">
        <v>19695</v>
      </c>
      <c r="Q2929" s="337" t="s">
        <v>19695</v>
      </c>
      <c r="R2929" s="337" t="s">
        <v>15</v>
      </c>
      <c r="S2929" s="337" t="s">
        <v>3715</v>
      </c>
      <c r="T2929" s="337" t="s">
        <v>7150</v>
      </c>
      <c r="U2929" s="337" t="s">
        <v>7151</v>
      </c>
      <c r="V2929" s="337">
        <v>12</v>
      </c>
      <c r="W2929" s="337" t="s">
        <v>19695</v>
      </c>
      <c r="X2929" s="337" t="s">
        <v>19695</v>
      </c>
      <c r="Y2929" s="337" t="s">
        <v>19695</v>
      </c>
      <c r="Z2929" s="337" t="s">
        <v>1745</v>
      </c>
      <c r="AA2929" s="337" t="s">
        <v>766</v>
      </c>
      <c r="AB2929" s="337" t="s">
        <v>718</v>
      </c>
      <c r="AC2929" s="337" t="s">
        <v>13948</v>
      </c>
    </row>
    <row r="2930" spans="1:29" ht="15.8" x14ac:dyDescent="0.25">
      <c r="A2930" s="337" t="s">
        <v>1723</v>
      </c>
      <c r="B2930" s="337" t="s">
        <v>7880</v>
      </c>
      <c r="C2930" s="337" t="s">
        <v>1821</v>
      </c>
      <c r="D2930" s="337" t="s">
        <v>449</v>
      </c>
      <c r="E2930" s="337" t="s">
        <v>1747</v>
      </c>
      <c r="F2930" s="338">
        <v>43376</v>
      </c>
      <c r="G2930" s="337" t="s">
        <v>6870</v>
      </c>
      <c r="H2930" s="338">
        <v>43428</v>
      </c>
      <c r="I2930" s="337" t="s">
        <v>19695</v>
      </c>
      <c r="J2930" s="337" t="s">
        <v>36</v>
      </c>
      <c r="K2930" s="337" t="s">
        <v>19695</v>
      </c>
      <c r="L2930" s="337" t="s">
        <v>19695</v>
      </c>
      <c r="M2930" s="337" t="s">
        <v>19695</v>
      </c>
      <c r="N2930" s="337" t="s">
        <v>19695</v>
      </c>
      <c r="O2930" s="337" t="s">
        <v>19695</v>
      </c>
      <c r="P2930" s="337" t="s">
        <v>19695</v>
      </c>
      <c r="Q2930" s="337" t="s">
        <v>19695</v>
      </c>
      <c r="R2930" s="337" t="s">
        <v>18</v>
      </c>
      <c r="S2930" s="337" t="s">
        <v>392</v>
      </c>
      <c r="T2930" s="337" t="s">
        <v>2781</v>
      </c>
      <c r="U2930" s="337" t="s">
        <v>7881</v>
      </c>
      <c r="V2930" s="337">
        <v>10</v>
      </c>
      <c r="W2930" s="337" t="s">
        <v>19695</v>
      </c>
      <c r="X2930" s="337" t="s">
        <v>19695</v>
      </c>
      <c r="Y2930" s="337" t="s">
        <v>19695</v>
      </c>
      <c r="Z2930" s="337" t="s">
        <v>1753</v>
      </c>
      <c r="AA2930" s="337" t="s">
        <v>717</v>
      </c>
      <c r="AB2930" s="337" t="s">
        <v>718</v>
      </c>
      <c r="AC2930" s="337" t="s">
        <v>15486</v>
      </c>
    </row>
    <row r="2931" spans="1:29" ht="15.8" x14ac:dyDescent="0.25">
      <c r="A2931" s="337" t="s">
        <v>1723</v>
      </c>
      <c r="B2931" s="337" t="s">
        <v>7882</v>
      </c>
      <c r="C2931" s="337" t="s">
        <v>1821</v>
      </c>
      <c r="D2931" s="337" t="s">
        <v>449</v>
      </c>
      <c r="E2931" s="337" t="s">
        <v>1747</v>
      </c>
      <c r="F2931" s="338">
        <v>43376</v>
      </c>
      <c r="G2931" s="337" t="s">
        <v>6870</v>
      </c>
      <c r="H2931" s="338">
        <v>43428</v>
      </c>
      <c r="I2931" s="337" t="s">
        <v>19695</v>
      </c>
      <c r="J2931" s="337" t="s">
        <v>16</v>
      </c>
      <c r="K2931" s="337" t="s">
        <v>19695</v>
      </c>
      <c r="L2931" s="337" t="s">
        <v>19695</v>
      </c>
      <c r="M2931" s="337" t="s">
        <v>19695</v>
      </c>
      <c r="N2931" s="337" t="s">
        <v>19695</v>
      </c>
      <c r="O2931" s="337" t="s">
        <v>19695</v>
      </c>
      <c r="P2931" s="337" t="s">
        <v>19695</v>
      </c>
      <c r="Q2931" s="337" t="s">
        <v>19695</v>
      </c>
      <c r="R2931" s="337" t="s">
        <v>18</v>
      </c>
      <c r="S2931" s="337" t="s">
        <v>447</v>
      </c>
      <c r="T2931" s="337" t="s">
        <v>1653</v>
      </c>
      <c r="U2931" s="337" t="s">
        <v>7883</v>
      </c>
      <c r="V2931" s="337">
        <v>6</v>
      </c>
      <c r="W2931" s="337" t="s">
        <v>19695</v>
      </c>
      <c r="X2931" s="337" t="s">
        <v>19695</v>
      </c>
      <c r="Y2931" s="337" t="s">
        <v>19695</v>
      </c>
      <c r="Z2931" s="337" t="s">
        <v>1753</v>
      </c>
      <c r="AA2931" s="337" t="s">
        <v>717</v>
      </c>
      <c r="AB2931" s="337" t="s">
        <v>718</v>
      </c>
      <c r="AC2931" s="337" t="s">
        <v>15486</v>
      </c>
    </row>
    <row r="2932" spans="1:29" ht="15.8" x14ac:dyDescent="0.25">
      <c r="A2932" s="337" t="s">
        <v>1723</v>
      </c>
      <c r="B2932" s="337" t="s">
        <v>10472</v>
      </c>
      <c r="C2932" s="337" t="s">
        <v>1821</v>
      </c>
      <c r="D2932" s="337" t="s">
        <v>449</v>
      </c>
      <c r="E2932" s="337" t="s">
        <v>5220</v>
      </c>
      <c r="F2932" s="338">
        <v>42934</v>
      </c>
      <c r="G2932" s="337" t="s">
        <v>7170</v>
      </c>
      <c r="H2932" s="338">
        <v>43427</v>
      </c>
      <c r="I2932" s="337" t="s">
        <v>19695</v>
      </c>
      <c r="J2932" s="337" t="s">
        <v>16</v>
      </c>
      <c r="K2932" s="337" t="s">
        <v>19695</v>
      </c>
      <c r="L2932" s="337" t="s">
        <v>19695</v>
      </c>
      <c r="M2932" s="337" t="s">
        <v>19695</v>
      </c>
      <c r="N2932" s="337" t="s">
        <v>19695</v>
      </c>
      <c r="O2932" s="337" t="s">
        <v>19695</v>
      </c>
      <c r="P2932" s="337" t="s">
        <v>19695</v>
      </c>
      <c r="Q2932" s="337" t="s">
        <v>19695</v>
      </c>
      <c r="R2932" s="337" t="s">
        <v>109</v>
      </c>
      <c r="S2932" s="337" t="s">
        <v>110</v>
      </c>
      <c r="T2932" s="337" t="s">
        <v>110</v>
      </c>
      <c r="U2932" s="337" t="s">
        <v>402</v>
      </c>
      <c r="V2932" s="337">
        <v>4</v>
      </c>
      <c r="W2932" s="337" t="s">
        <v>19695</v>
      </c>
      <c r="X2932" s="337" t="s">
        <v>19695</v>
      </c>
      <c r="Y2932" s="337" t="s">
        <v>19695</v>
      </c>
      <c r="Z2932" s="337" t="s">
        <v>1728</v>
      </c>
      <c r="AA2932" s="337" t="s">
        <v>717</v>
      </c>
      <c r="AB2932" s="337" t="s">
        <v>718</v>
      </c>
      <c r="AC2932" s="337" t="s">
        <v>13882</v>
      </c>
    </row>
    <row r="2933" spans="1:29" ht="15.8" x14ac:dyDescent="0.25">
      <c r="A2933" s="337" t="s">
        <v>1723</v>
      </c>
      <c r="B2933" s="337" t="s">
        <v>7232</v>
      </c>
      <c r="C2933" s="337" t="s">
        <v>1821</v>
      </c>
      <c r="D2933" s="337" t="s">
        <v>449</v>
      </c>
      <c r="E2933" s="337" t="s">
        <v>7219</v>
      </c>
      <c r="F2933" s="338">
        <v>43394</v>
      </c>
      <c r="G2933" s="337" t="s">
        <v>7170</v>
      </c>
      <c r="H2933" s="338">
        <v>43427</v>
      </c>
      <c r="I2933" s="337" t="s">
        <v>19695</v>
      </c>
      <c r="J2933" s="337" t="s">
        <v>16</v>
      </c>
      <c r="K2933" s="337" t="s">
        <v>19695</v>
      </c>
      <c r="L2933" s="337" t="s">
        <v>19695</v>
      </c>
      <c r="M2933" s="337" t="s">
        <v>19695</v>
      </c>
      <c r="N2933" s="337" t="s">
        <v>19695</v>
      </c>
      <c r="O2933" s="337" t="s">
        <v>19695</v>
      </c>
      <c r="P2933" s="337" t="s">
        <v>19695</v>
      </c>
      <c r="Q2933" s="337" t="s">
        <v>19695</v>
      </c>
      <c r="R2933" s="337" t="s">
        <v>109</v>
      </c>
      <c r="S2933" s="337" t="s">
        <v>110</v>
      </c>
      <c r="T2933" s="337" t="s">
        <v>408</v>
      </c>
      <c r="U2933" s="337" t="s">
        <v>402</v>
      </c>
      <c r="V2933" s="337">
        <v>4</v>
      </c>
      <c r="W2933" s="337" t="s">
        <v>19695</v>
      </c>
      <c r="X2933" s="337" t="s">
        <v>19695</v>
      </c>
      <c r="Y2933" s="337" t="s">
        <v>19695</v>
      </c>
      <c r="Z2933" s="337" t="s">
        <v>1728</v>
      </c>
      <c r="AA2933" s="337" t="s">
        <v>717</v>
      </c>
      <c r="AB2933" s="337" t="s">
        <v>718</v>
      </c>
      <c r="AC2933" s="337" t="s">
        <v>13885</v>
      </c>
    </row>
    <row r="2934" spans="1:29" ht="15.8" x14ac:dyDescent="0.25">
      <c r="A2934" s="337" t="s">
        <v>1723</v>
      </c>
      <c r="B2934" s="337" t="s">
        <v>7169</v>
      </c>
      <c r="C2934" s="337" t="s">
        <v>1821</v>
      </c>
      <c r="D2934" s="337" t="s">
        <v>449</v>
      </c>
      <c r="E2934" s="337" t="s">
        <v>6240</v>
      </c>
      <c r="F2934" s="338">
        <v>43392</v>
      </c>
      <c r="G2934" s="337" t="s">
        <v>7170</v>
      </c>
      <c r="H2934" s="338">
        <v>43427</v>
      </c>
      <c r="I2934" s="337" t="s">
        <v>19695</v>
      </c>
      <c r="J2934" s="337" t="s">
        <v>16</v>
      </c>
      <c r="K2934" s="337" t="s">
        <v>19695</v>
      </c>
      <c r="L2934" s="337" t="s">
        <v>19695</v>
      </c>
      <c r="M2934" s="337" t="s">
        <v>19695</v>
      </c>
      <c r="N2934" s="337" t="s">
        <v>19695</v>
      </c>
      <c r="O2934" s="337" t="s">
        <v>19695</v>
      </c>
      <c r="P2934" s="337" t="s">
        <v>19695</v>
      </c>
      <c r="Q2934" s="337" t="s">
        <v>19695</v>
      </c>
      <c r="R2934" s="337" t="s">
        <v>109</v>
      </c>
      <c r="S2934" s="337" t="s">
        <v>110</v>
      </c>
      <c r="T2934" s="337" t="s">
        <v>110</v>
      </c>
      <c r="U2934" s="337" t="s">
        <v>819</v>
      </c>
      <c r="V2934" s="337">
        <v>4</v>
      </c>
      <c r="W2934" s="337" t="s">
        <v>19695</v>
      </c>
      <c r="X2934" s="337" t="s">
        <v>19695</v>
      </c>
      <c r="Y2934" s="337" t="s">
        <v>19695</v>
      </c>
      <c r="Z2934" s="337" t="s">
        <v>1728</v>
      </c>
      <c r="AA2934" s="337" t="s">
        <v>717</v>
      </c>
      <c r="AB2934" s="337" t="s">
        <v>718</v>
      </c>
      <c r="AC2934" s="337" t="s">
        <v>13885</v>
      </c>
    </row>
    <row r="2935" spans="1:29" ht="15.8" x14ac:dyDescent="0.25">
      <c r="A2935" s="337" t="s">
        <v>1723</v>
      </c>
      <c r="B2935" s="337" t="s">
        <v>387</v>
      </c>
      <c r="C2935" s="337" t="s">
        <v>1821</v>
      </c>
      <c r="D2935" s="337" t="s">
        <v>449</v>
      </c>
      <c r="E2935" s="337" t="s">
        <v>6107</v>
      </c>
      <c r="F2935" s="338">
        <v>43377</v>
      </c>
      <c r="G2935" s="337" t="s">
        <v>7170</v>
      </c>
      <c r="H2935" s="338">
        <v>43427</v>
      </c>
      <c r="I2935" s="337" t="s">
        <v>19695</v>
      </c>
      <c r="J2935" s="337" t="s">
        <v>16</v>
      </c>
      <c r="K2935" s="337" t="s">
        <v>19695</v>
      </c>
      <c r="L2935" s="337" t="s">
        <v>19695</v>
      </c>
      <c r="M2935" s="337" t="s">
        <v>19695</v>
      </c>
      <c r="N2935" s="337" t="s">
        <v>19695</v>
      </c>
      <c r="O2935" s="337" t="s">
        <v>19695</v>
      </c>
      <c r="P2935" s="337" t="s">
        <v>19695</v>
      </c>
      <c r="Q2935" s="337" t="s">
        <v>19695</v>
      </c>
      <c r="R2935" s="337" t="s">
        <v>144</v>
      </c>
      <c r="S2935" s="337" t="s">
        <v>446</v>
      </c>
      <c r="T2935" s="337" t="s">
        <v>55</v>
      </c>
      <c r="U2935" s="337" t="s">
        <v>1486</v>
      </c>
      <c r="V2935" s="337">
        <v>4</v>
      </c>
      <c r="W2935" s="337" t="s">
        <v>19695</v>
      </c>
      <c r="X2935" s="337" t="s">
        <v>19695</v>
      </c>
      <c r="Y2935" s="337" t="s">
        <v>19695</v>
      </c>
      <c r="Z2935" s="337" t="s">
        <v>1728</v>
      </c>
      <c r="AA2935" s="337" t="s">
        <v>717</v>
      </c>
      <c r="AB2935" s="337" t="s">
        <v>718</v>
      </c>
      <c r="AC2935" s="337" t="s">
        <v>13912</v>
      </c>
    </row>
    <row r="2936" spans="1:29" ht="15.8" x14ac:dyDescent="0.25">
      <c r="A2936" s="337" t="s">
        <v>1723</v>
      </c>
      <c r="B2936" s="337" t="s">
        <v>11311</v>
      </c>
      <c r="C2936" s="337" t="s">
        <v>1821</v>
      </c>
      <c r="D2936" s="337" t="s">
        <v>449</v>
      </c>
      <c r="E2936" s="337" t="s">
        <v>8269</v>
      </c>
      <c r="F2936" s="338">
        <v>43422</v>
      </c>
      <c r="G2936" s="337" t="s">
        <v>7170</v>
      </c>
      <c r="H2936" s="338">
        <v>43427</v>
      </c>
      <c r="I2936" s="337" t="s">
        <v>19695</v>
      </c>
      <c r="J2936" s="337" t="s">
        <v>16</v>
      </c>
      <c r="K2936" s="337" t="s">
        <v>19695</v>
      </c>
      <c r="L2936" s="337" t="s">
        <v>19695</v>
      </c>
      <c r="M2936" s="337" t="s">
        <v>19695</v>
      </c>
      <c r="N2936" s="337" t="s">
        <v>19695</v>
      </c>
      <c r="O2936" s="337" t="s">
        <v>19695</v>
      </c>
      <c r="P2936" s="337" t="s">
        <v>19695</v>
      </c>
      <c r="Q2936" s="337" t="s">
        <v>19695</v>
      </c>
      <c r="R2936" s="337" t="s">
        <v>52</v>
      </c>
      <c r="S2936" s="337" t="s">
        <v>145</v>
      </c>
      <c r="T2936" s="337" t="s">
        <v>4887</v>
      </c>
      <c r="U2936" s="337" t="s">
        <v>11312</v>
      </c>
      <c r="V2936" s="337">
        <v>6</v>
      </c>
      <c r="W2936" s="337" t="s">
        <v>19695</v>
      </c>
      <c r="X2936" s="337" t="s">
        <v>19695</v>
      </c>
      <c r="Y2936" s="337" t="s">
        <v>19695</v>
      </c>
      <c r="Z2936" s="337" t="s">
        <v>1728</v>
      </c>
      <c r="AA2936" s="337" t="s">
        <v>735</v>
      </c>
      <c r="AB2936" s="337" t="s">
        <v>718</v>
      </c>
      <c r="AC2936" s="337" t="s">
        <v>13921</v>
      </c>
    </row>
    <row r="2937" spans="1:29" ht="15.8" x14ac:dyDescent="0.25">
      <c r="A2937" s="337" t="s">
        <v>1723</v>
      </c>
      <c r="B2937" s="337" t="s">
        <v>7278</v>
      </c>
      <c r="C2937" s="337" t="s">
        <v>1821</v>
      </c>
      <c r="D2937" s="337" t="s">
        <v>449</v>
      </c>
      <c r="E2937" s="337" t="s">
        <v>5867</v>
      </c>
      <c r="F2937" s="338">
        <v>43413</v>
      </c>
      <c r="G2937" s="337" t="s">
        <v>7170</v>
      </c>
      <c r="H2937" s="338">
        <v>43427</v>
      </c>
      <c r="I2937" s="337" t="s">
        <v>19695</v>
      </c>
      <c r="J2937" s="337" t="s">
        <v>36</v>
      </c>
      <c r="K2937" s="337" t="s">
        <v>19695</v>
      </c>
      <c r="L2937" s="337" t="s">
        <v>19695</v>
      </c>
      <c r="M2937" s="337" t="s">
        <v>19695</v>
      </c>
      <c r="N2937" s="337" t="s">
        <v>19695</v>
      </c>
      <c r="O2937" s="337" t="s">
        <v>19695</v>
      </c>
      <c r="P2937" s="337" t="s">
        <v>19695</v>
      </c>
      <c r="Q2937" s="337" t="s">
        <v>19695</v>
      </c>
      <c r="R2937" s="337" t="s">
        <v>52</v>
      </c>
      <c r="S2937" s="337" t="s">
        <v>393</v>
      </c>
      <c r="T2937" s="337" t="s">
        <v>2810</v>
      </c>
      <c r="U2937" s="337" t="s">
        <v>2810</v>
      </c>
      <c r="V2937" s="337">
        <v>10</v>
      </c>
      <c r="W2937" s="337" t="s">
        <v>19695</v>
      </c>
      <c r="X2937" s="337" t="s">
        <v>19695</v>
      </c>
      <c r="Y2937" s="337" t="s">
        <v>19695</v>
      </c>
      <c r="Z2937" s="337" t="s">
        <v>1745</v>
      </c>
      <c r="AA2937" s="337" t="s">
        <v>853</v>
      </c>
      <c r="AB2937" s="337" t="s">
        <v>854</v>
      </c>
      <c r="AC2937" s="337" t="s">
        <v>13903</v>
      </c>
    </row>
    <row r="2938" spans="1:29" ht="15.8" x14ac:dyDescent="0.25">
      <c r="A2938" s="337" t="s">
        <v>1723</v>
      </c>
      <c r="B2938" s="337" t="s">
        <v>7573</v>
      </c>
      <c r="C2938" s="337" t="s">
        <v>1821</v>
      </c>
      <c r="D2938" s="337" t="s">
        <v>449</v>
      </c>
      <c r="E2938" s="337" t="s">
        <v>7131</v>
      </c>
      <c r="F2938" s="338">
        <v>43383</v>
      </c>
      <c r="G2938" s="337" t="s">
        <v>7274</v>
      </c>
      <c r="H2938" s="338">
        <v>43426</v>
      </c>
      <c r="I2938" s="337" t="s">
        <v>19695</v>
      </c>
      <c r="J2938" s="337" t="s">
        <v>36</v>
      </c>
      <c r="K2938" s="337" t="s">
        <v>19695</v>
      </c>
      <c r="L2938" s="337" t="s">
        <v>19695</v>
      </c>
      <c r="M2938" s="337" t="s">
        <v>19695</v>
      </c>
      <c r="N2938" s="337" t="s">
        <v>19695</v>
      </c>
      <c r="O2938" s="337" t="s">
        <v>19695</v>
      </c>
      <c r="P2938" s="337" t="s">
        <v>19695</v>
      </c>
      <c r="Q2938" s="337" t="s">
        <v>19695</v>
      </c>
      <c r="R2938" s="337" t="s">
        <v>18</v>
      </c>
      <c r="S2938" s="337" t="s">
        <v>107</v>
      </c>
      <c r="T2938" s="337" t="s">
        <v>107</v>
      </c>
      <c r="U2938" s="337" t="s">
        <v>69</v>
      </c>
      <c r="V2938" s="337">
        <v>8</v>
      </c>
      <c r="W2938" s="337" t="s">
        <v>19695</v>
      </c>
      <c r="X2938" s="337" t="s">
        <v>19695</v>
      </c>
      <c r="Y2938" s="337" t="s">
        <v>19695</v>
      </c>
      <c r="Z2938" s="337" t="s">
        <v>1728</v>
      </c>
      <c r="AA2938" s="337" t="s">
        <v>735</v>
      </c>
      <c r="AB2938" s="337" t="s">
        <v>718</v>
      </c>
      <c r="AC2938" s="337" t="s">
        <v>13907</v>
      </c>
    </row>
    <row r="2939" spans="1:29" ht="15.8" x14ac:dyDescent="0.25">
      <c r="A2939" s="337" t="s">
        <v>1723</v>
      </c>
      <c r="B2939" s="337" t="s">
        <v>9185</v>
      </c>
      <c r="C2939" s="337" t="s">
        <v>1821</v>
      </c>
      <c r="D2939" s="337" t="s">
        <v>449</v>
      </c>
      <c r="E2939" s="337" t="s">
        <v>1747</v>
      </c>
      <c r="F2939" s="338">
        <v>43376</v>
      </c>
      <c r="G2939" s="337" t="s">
        <v>7274</v>
      </c>
      <c r="H2939" s="338">
        <v>43426</v>
      </c>
      <c r="I2939" s="337" t="s">
        <v>19695</v>
      </c>
      <c r="J2939" s="337" t="s">
        <v>36</v>
      </c>
      <c r="K2939" s="337" t="s">
        <v>19695</v>
      </c>
      <c r="L2939" s="337" t="s">
        <v>19695</v>
      </c>
      <c r="M2939" s="337" t="s">
        <v>19695</v>
      </c>
      <c r="N2939" s="337" t="s">
        <v>19695</v>
      </c>
      <c r="O2939" s="337" t="s">
        <v>19695</v>
      </c>
      <c r="P2939" s="337" t="s">
        <v>19695</v>
      </c>
      <c r="Q2939" s="337" t="s">
        <v>19695</v>
      </c>
      <c r="R2939" s="337" t="s">
        <v>144</v>
      </c>
      <c r="S2939" s="337" t="s">
        <v>446</v>
      </c>
      <c r="T2939" s="337" t="s">
        <v>55</v>
      </c>
      <c r="U2939" s="337" t="s">
        <v>1123</v>
      </c>
      <c r="V2939" s="337">
        <v>4</v>
      </c>
      <c r="W2939" s="337" t="s">
        <v>19695</v>
      </c>
      <c r="X2939" s="337" t="s">
        <v>19695</v>
      </c>
      <c r="Y2939" s="337" t="s">
        <v>19695</v>
      </c>
      <c r="Z2939" s="337" t="s">
        <v>1728</v>
      </c>
      <c r="AA2939" s="337" t="s">
        <v>717</v>
      </c>
      <c r="AB2939" s="337" t="s">
        <v>718</v>
      </c>
      <c r="AC2939" s="337" t="s">
        <v>13912</v>
      </c>
    </row>
    <row r="2940" spans="1:29" ht="15.8" x14ac:dyDescent="0.25">
      <c r="A2940" s="337" t="s">
        <v>1723</v>
      </c>
      <c r="B2940" s="337" t="s">
        <v>7273</v>
      </c>
      <c r="C2940" s="337" t="s">
        <v>1821</v>
      </c>
      <c r="D2940" s="337" t="s">
        <v>449</v>
      </c>
      <c r="E2940" s="337" t="s">
        <v>1747</v>
      </c>
      <c r="F2940" s="338">
        <v>43376</v>
      </c>
      <c r="G2940" s="337" t="s">
        <v>7274</v>
      </c>
      <c r="H2940" s="338">
        <v>43426</v>
      </c>
      <c r="I2940" s="337" t="s">
        <v>19695</v>
      </c>
      <c r="J2940" s="337" t="s">
        <v>36</v>
      </c>
      <c r="K2940" s="337" t="s">
        <v>19695</v>
      </c>
      <c r="L2940" s="337" t="s">
        <v>19695</v>
      </c>
      <c r="M2940" s="337" t="s">
        <v>19695</v>
      </c>
      <c r="N2940" s="337" t="s">
        <v>19695</v>
      </c>
      <c r="O2940" s="337" t="s">
        <v>19695</v>
      </c>
      <c r="P2940" s="337" t="s">
        <v>19695</v>
      </c>
      <c r="Q2940" s="337" t="s">
        <v>19695</v>
      </c>
      <c r="R2940" s="337" t="s">
        <v>52</v>
      </c>
      <c r="S2940" s="337" t="s">
        <v>93</v>
      </c>
      <c r="T2940" s="337" t="s">
        <v>419</v>
      </c>
      <c r="U2940" s="337" t="s">
        <v>7275</v>
      </c>
      <c r="V2940" s="337">
        <v>6</v>
      </c>
      <c r="W2940" s="337" t="s">
        <v>19695</v>
      </c>
      <c r="X2940" s="337" t="s">
        <v>19695</v>
      </c>
      <c r="Y2940" s="337" t="s">
        <v>19695</v>
      </c>
      <c r="Z2940" s="337" t="s">
        <v>1745</v>
      </c>
      <c r="AA2940" s="337" t="s">
        <v>735</v>
      </c>
      <c r="AB2940" s="337" t="s">
        <v>718</v>
      </c>
      <c r="AC2940" s="337" t="s">
        <v>13903</v>
      </c>
    </row>
    <row r="2941" spans="1:29" ht="15.8" x14ac:dyDescent="0.25">
      <c r="A2941" s="337" t="s">
        <v>1723</v>
      </c>
      <c r="B2941" s="337" t="s">
        <v>11195</v>
      </c>
      <c r="C2941" s="337" t="s">
        <v>1821</v>
      </c>
      <c r="D2941" s="337" t="s">
        <v>449</v>
      </c>
      <c r="E2941" s="337" t="s">
        <v>7084</v>
      </c>
      <c r="F2941" s="338">
        <v>43375</v>
      </c>
      <c r="G2941" s="337" t="s">
        <v>1331</v>
      </c>
      <c r="H2941" s="338">
        <v>43425</v>
      </c>
      <c r="I2941" s="337" t="s">
        <v>19695</v>
      </c>
      <c r="J2941" s="337" t="s">
        <v>36</v>
      </c>
      <c r="K2941" s="337" t="s">
        <v>19695</v>
      </c>
      <c r="L2941" s="337" t="s">
        <v>19695</v>
      </c>
      <c r="M2941" s="337" t="s">
        <v>19695</v>
      </c>
      <c r="N2941" s="337" t="s">
        <v>19695</v>
      </c>
      <c r="O2941" s="337" t="s">
        <v>19695</v>
      </c>
      <c r="P2941" s="337" t="s">
        <v>19695</v>
      </c>
      <c r="Q2941" s="337" t="s">
        <v>19695</v>
      </c>
      <c r="R2941" s="337" t="s">
        <v>52</v>
      </c>
      <c r="S2941" s="337" t="s">
        <v>857</v>
      </c>
      <c r="T2941" s="337" t="s">
        <v>857</v>
      </c>
      <c r="U2941" s="337" t="s">
        <v>11196</v>
      </c>
      <c r="V2941" s="337">
        <v>10</v>
      </c>
      <c r="W2941" s="337" t="s">
        <v>19695</v>
      </c>
      <c r="X2941" s="337" t="s">
        <v>19695</v>
      </c>
      <c r="Y2941" s="337" t="s">
        <v>19695</v>
      </c>
      <c r="Z2941" s="337" t="s">
        <v>1728</v>
      </c>
      <c r="AA2941" s="337" t="s">
        <v>735</v>
      </c>
      <c r="AB2941" s="337" t="s">
        <v>718</v>
      </c>
      <c r="AC2941" s="337" t="s">
        <v>13902</v>
      </c>
    </row>
    <row r="2942" spans="1:29" ht="15.8" x14ac:dyDescent="0.25">
      <c r="A2942" s="337" t="s">
        <v>1723</v>
      </c>
      <c r="B2942" s="337" t="s">
        <v>8793</v>
      </c>
      <c r="C2942" s="337" t="s">
        <v>1725</v>
      </c>
      <c r="D2942" s="337" t="s">
        <v>13527</v>
      </c>
      <c r="E2942" s="337" t="s">
        <v>6976</v>
      </c>
      <c r="F2942" s="338">
        <v>43317</v>
      </c>
      <c r="G2942" s="337" t="s">
        <v>1331</v>
      </c>
      <c r="H2942" s="338">
        <v>43425</v>
      </c>
      <c r="I2942" s="337" t="s">
        <v>19695</v>
      </c>
      <c r="J2942" s="337" t="s">
        <v>36</v>
      </c>
      <c r="K2942" s="337" t="s">
        <v>19695</v>
      </c>
      <c r="L2942" s="337" t="s">
        <v>19695</v>
      </c>
      <c r="M2942" s="337" t="s">
        <v>19695</v>
      </c>
      <c r="N2942" s="337" t="s">
        <v>19695</v>
      </c>
      <c r="O2942" s="337" t="s">
        <v>19695</v>
      </c>
      <c r="P2942" s="337" t="s">
        <v>19695</v>
      </c>
      <c r="Q2942" s="337" t="s">
        <v>19695</v>
      </c>
      <c r="R2942" s="337" t="s">
        <v>109</v>
      </c>
      <c r="S2942" s="337" t="s">
        <v>1126</v>
      </c>
      <c r="T2942" s="337" t="s">
        <v>8794</v>
      </c>
      <c r="U2942" s="337" t="s">
        <v>1734</v>
      </c>
      <c r="V2942" s="337">
        <v>8</v>
      </c>
      <c r="W2942" s="337" t="s">
        <v>19695</v>
      </c>
      <c r="X2942" s="337" t="s">
        <v>19695</v>
      </c>
      <c r="Y2942" s="337" t="s">
        <v>19695</v>
      </c>
      <c r="Z2942" s="337" t="s">
        <v>1728</v>
      </c>
      <c r="AA2942" s="337" t="s">
        <v>717</v>
      </c>
      <c r="AB2942" s="337" t="s">
        <v>718</v>
      </c>
      <c r="AC2942" s="337" t="s">
        <v>13913</v>
      </c>
    </row>
    <row r="2943" spans="1:29" ht="15.8" x14ac:dyDescent="0.25">
      <c r="A2943" s="337" t="s">
        <v>1723</v>
      </c>
      <c r="B2943" s="337" t="s">
        <v>8739</v>
      </c>
      <c r="C2943" s="337" t="s">
        <v>1821</v>
      </c>
      <c r="D2943" s="337" t="s">
        <v>449</v>
      </c>
      <c r="E2943" s="337" t="s">
        <v>5171</v>
      </c>
      <c r="F2943" s="338">
        <v>43410</v>
      </c>
      <c r="G2943" s="337" t="s">
        <v>1331</v>
      </c>
      <c r="H2943" s="338">
        <v>43425</v>
      </c>
      <c r="I2943" s="337" t="s">
        <v>19695</v>
      </c>
      <c r="J2943" s="337" t="s">
        <v>16</v>
      </c>
      <c r="K2943" s="337" t="s">
        <v>19695</v>
      </c>
      <c r="L2943" s="337" t="s">
        <v>19695</v>
      </c>
      <c r="M2943" s="337" t="s">
        <v>19695</v>
      </c>
      <c r="N2943" s="337" t="s">
        <v>19695</v>
      </c>
      <c r="O2943" s="337" t="s">
        <v>19695</v>
      </c>
      <c r="P2943" s="337" t="s">
        <v>19695</v>
      </c>
      <c r="Q2943" s="337" t="s">
        <v>19695</v>
      </c>
      <c r="R2943" s="337" t="s">
        <v>98</v>
      </c>
      <c r="S2943" s="337" t="s">
        <v>1176</v>
      </c>
      <c r="T2943" s="337" t="s">
        <v>1176</v>
      </c>
      <c r="U2943" s="337" t="s">
        <v>5869</v>
      </c>
      <c r="V2943" s="337">
        <v>10</v>
      </c>
      <c r="W2943" s="337" t="s">
        <v>19695</v>
      </c>
      <c r="X2943" s="337" t="s">
        <v>19695</v>
      </c>
      <c r="Y2943" s="337" t="s">
        <v>19695</v>
      </c>
      <c r="Z2943" s="337" t="s">
        <v>1753</v>
      </c>
      <c r="AA2943" s="337" t="s">
        <v>735</v>
      </c>
      <c r="AB2943" s="337" t="s">
        <v>718</v>
      </c>
      <c r="AC2943" s="337" t="s">
        <v>13902</v>
      </c>
    </row>
    <row r="2944" spans="1:29" ht="15.8" x14ac:dyDescent="0.25">
      <c r="A2944" s="337" t="s">
        <v>1723</v>
      </c>
      <c r="B2944" s="337" t="s">
        <v>1330</v>
      </c>
      <c r="C2944" s="337" t="s">
        <v>1821</v>
      </c>
      <c r="D2944" s="337" t="s">
        <v>449</v>
      </c>
      <c r="E2944" s="337" t="s">
        <v>6304</v>
      </c>
      <c r="F2944" s="338">
        <v>43241</v>
      </c>
      <c r="G2944" s="337" t="s">
        <v>1331</v>
      </c>
      <c r="H2944" s="338">
        <v>43425</v>
      </c>
      <c r="I2944" s="337" t="s">
        <v>19695</v>
      </c>
      <c r="J2944" s="337" t="s">
        <v>16</v>
      </c>
      <c r="K2944" s="337" t="s">
        <v>19695</v>
      </c>
      <c r="L2944" s="337" t="s">
        <v>19695</v>
      </c>
      <c r="M2944" s="337" t="s">
        <v>19695</v>
      </c>
      <c r="N2944" s="337" t="s">
        <v>19695</v>
      </c>
      <c r="O2944" s="337" t="s">
        <v>19695</v>
      </c>
      <c r="P2944" s="337" t="s">
        <v>19695</v>
      </c>
      <c r="Q2944" s="337" t="s">
        <v>19695</v>
      </c>
      <c r="R2944" s="337" t="s">
        <v>98</v>
      </c>
      <c r="S2944" s="337" t="s">
        <v>1176</v>
      </c>
      <c r="T2944" s="337" t="s">
        <v>1176</v>
      </c>
      <c r="U2944" s="337" t="s">
        <v>998</v>
      </c>
      <c r="V2944" s="337">
        <v>12</v>
      </c>
      <c r="W2944" s="337" t="s">
        <v>19695</v>
      </c>
      <c r="X2944" s="337" t="s">
        <v>19695</v>
      </c>
      <c r="Y2944" s="337" t="s">
        <v>19695</v>
      </c>
      <c r="Z2944" s="337" t="s">
        <v>1753</v>
      </c>
      <c r="AA2944" s="337" t="s">
        <v>735</v>
      </c>
      <c r="AB2944" s="337" t="s">
        <v>718</v>
      </c>
      <c r="AC2944" s="337" t="s">
        <v>13902</v>
      </c>
    </row>
    <row r="2945" spans="1:29" ht="15.8" x14ac:dyDescent="0.25">
      <c r="A2945" s="337" t="s">
        <v>1723</v>
      </c>
      <c r="B2945" s="337" t="s">
        <v>8873</v>
      </c>
      <c r="C2945" s="337" t="s">
        <v>1821</v>
      </c>
      <c r="D2945" s="337" t="s">
        <v>449</v>
      </c>
      <c r="E2945" s="337" t="s">
        <v>6989</v>
      </c>
      <c r="F2945" s="338">
        <v>43370</v>
      </c>
      <c r="G2945" s="337" t="s">
        <v>1331</v>
      </c>
      <c r="H2945" s="338">
        <v>43425</v>
      </c>
      <c r="I2945" s="337" t="s">
        <v>19695</v>
      </c>
      <c r="J2945" s="337" t="s">
        <v>36</v>
      </c>
      <c r="K2945" s="337" t="s">
        <v>19695</v>
      </c>
      <c r="L2945" s="337" t="s">
        <v>19695</v>
      </c>
      <c r="M2945" s="337" t="s">
        <v>19695</v>
      </c>
      <c r="N2945" s="337" t="s">
        <v>19695</v>
      </c>
      <c r="O2945" s="337" t="s">
        <v>19695</v>
      </c>
      <c r="P2945" s="337" t="s">
        <v>19695</v>
      </c>
      <c r="Q2945" s="337" t="s">
        <v>19695</v>
      </c>
      <c r="R2945" s="337" t="s">
        <v>35</v>
      </c>
      <c r="S2945" s="337" t="s">
        <v>77</v>
      </c>
      <c r="T2945" s="337" t="s">
        <v>6047</v>
      </c>
      <c r="U2945" s="337" t="s">
        <v>8874</v>
      </c>
      <c r="V2945" s="337">
        <v>10</v>
      </c>
      <c r="W2945" s="337" t="s">
        <v>19695</v>
      </c>
      <c r="X2945" s="337" t="s">
        <v>19695</v>
      </c>
      <c r="Y2945" s="337" t="s">
        <v>19695</v>
      </c>
      <c r="Z2945" s="337" t="s">
        <v>1753</v>
      </c>
      <c r="AA2945" s="337" t="s">
        <v>717</v>
      </c>
      <c r="AB2945" s="337" t="s">
        <v>718</v>
      </c>
      <c r="AC2945" s="337" t="s">
        <v>13902</v>
      </c>
    </row>
    <row r="2946" spans="1:29" ht="15.8" x14ac:dyDescent="0.25">
      <c r="A2946" s="337" t="s">
        <v>1723</v>
      </c>
      <c r="B2946" s="337" t="s">
        <v>1470</v>
      </c>
      <c r="C2946" s="337" t="s">
        <v>1821</v>
      </c>
      <c r="D2946" s="337" t="s">
        <v>449</v>
      </c>
      <c r="E2946" s="337" t="s">
        <v>5208</v>
      </c>
      <c r="F2946" s="338">
        <v>43363</v>
      </c>
      <c r="G2946" s="337" t="s">
        <v>7239</v>
      </c>
      <c r="H2946" s="338">
        <v>43424</v>
      </c>
      <c r="I2946" s="337" t="s">
        <v>19695</v>
      </c>
      <c r="J2946" s="337" t="s">
        <v>16</v>
      </c>
      <c r="K2946" s="337" t="s">
        <v>19695</v>
      </c>
      <c r="L2946" s="337" t="s">
        <v>19695</v>
      </c>
      <c r="M2946" s="337" t="s">
        <v>19695</v>
      </c>
      <c r="N2946" s="337" t="s">
        <v>19695</v>
      </c>
      <c r="O2946" s="337" t="s">
        <v>19695</v>
      </c>
      <c r="P2946" s="337" t="s">
        <v>19695</v>
      </c>
      <c r="Q2946" s="337" t="s">
        <v>19695</v>
      </c>
      <c r="R2946" s="337" t="s">
        <v>56</v>
      </c>
      <c r="S2946" s="337" t="s">
        <v>57</v>
      </c>
      <c r="T2946" s="337" t="s">
        <v>1471</v>
      </c>
      <c r="U2946" s="337" t="s">
        <v>1472</v>
      </c>
      <c r="V2946" s="337">
        <v>8</v>
      </c>
      <c r="W2946" s="337" t="s">
        <v>19695</v>
      </c>
      <c r="X2946" s="337" t="s">
        <v>19695</v>
      </c>
      <c r="Y2946" s="337" t="s">
        <v>19695</v>
      </c>
      <c r="Z2946" s="337" t="s">
        <v>1753</v>
      </c>
      <c r="AA2946" s="337" t="s">
        <v>717</v>
      </c>
      <c r="AB2946" s="337" t="s">
        <v>718</v>
      </c>
      <c r="AC2946" s="337" t="s">
        <v>13826</v>
      </c>
    </row>
    <row r="2947" spans="1:29" ht="15.8" x14ac:dyDescent="0.25">
      <c r="A2947" s="337" t="s">
        <v>1723</v>
      </c>
      <c r="B2947" s="337" t="s">
        <v>11129</v>
      </c>
      <c r="C2947" s="337" t="s">
        <v>1821</v>
      </c>
      <c r="D2947" s="337" t="s">
        <v>449</v>
      </c>
      <c r="E2947" s="337" t="s">
        <v>6482</v>
      </c>
      <c r="F2947" s="338">
        <v>43395</v>
      </c>
      <c r="G2947" s="337" t="s">
        <v>8884</v>
      </c>
      <c r="H2947" s="338">
        <v>43423</v>
      </c>
      <c r="I2947" s="337" t="s">
        <v>19695</v>
      </c>
      <c r="J2947" s="337" t="s">
        <v>16</v>
      </c>
      <c r="K2947" s="337" t="s">
        <v>19695</v>
      </c>
      <c r="L2947" s="337" t="s">
        <v>19695</v>
      </c>
      <c r="M2947" s="337" t="s">
        <v>19695</v>
      </c>
      <c r="N2947" s="337" t="s">
        <v>19695</v>
      </c>
      <c r="O2947" s="337" t="s">
        <v>19695</v>
      </c>
      <c r="P2947" s="337" t="s">
        <v>19695</v>
      </c>
      <c r="Q2947" s="337" t="s">
        <v>19695</v>
      </c>
      <c r="R2947" s="337" t="s">
        <v>1220</v>
      </c>
      <c r="S2947" s="337" t="s">
        <v>1359</v>
      </c>
      <c r="T2947" s="337" t="s">
        <v>1360</v>
      </c>
      <c r="U2947" s="337" t="s">
        <v>4905</v>
      </c>
      <c r="V2947" s="337">
        <v>10</v>
      </c>
      <c r="W2947" s="337" t="s">
        <v>19695</v>
      </c>
      <c r="X2947" s="337" t="s">
        <v>19695</v>
      </c>
      <c r="Y2947" s="337" t="s">
        <v>19695</v>
      </c>
      <c r="Z2947" s="337" t="s">
        <v>1728</v>
      </c>
      <c r="AA2947" s="337" t="s">
        <v>735</v>
      </c>
      <c r="AB2947" s="337" t="s">
        <v>718</v>
      </c>
      <c r="AC2947" s="337" t="s">
        <v>13901</v>
      </c>
    </row>
    <row r="2948" spans="1:29" ht="15.8" x14ac:dyDescent="0.25">
      <c r="A2948" s="337" t="s">
        <v>1723</v>
      </c>
      <c r="B2948" s="337" t="s">
        <v>8918</v>
      </c>
      <c r="C2948" s="337" t="s">
        <v>1725</v>
      </c>
      <c r="D2948" s="337" t="s">
        <v>1735</v>
      </c>
      <c r="E2948" s="337" t="s">
        <v>1795</v>
      </c>
      <c r="F2948" s="338">
        <v>43256</v>
      </c>
      <c r="G2948" s="337" t="s">
        <v>8884</v>
      </c>
      <c r="H2948" s="338">
        <v>43423</v>
      </c>
      <c r="I2948" s="337" t="s">
        <v>19695</v>
      </c>
      <c r="J2948" s="337" t="s">
        <v>16</v>
      </c>
      <c r="K2948" s="337" t="s">
        <v>19695</v>
      </c>
      <c r="L2948" s="337" t="s">
        <v>19695</v>
      </c>
      <c r="M2948" s="337" t="s">
        <v>19695</v>
      </c>
      <c r="N2948" s="337" t="s">
        <v>19695</v>
      </c>
      <c r="O2948" s="337" t="s">
        <v>19695</v>
      </c>
      <c r="P2948" s="337" t="s">
        <v>19695</v>
      </c>
      <c r="Q2948" s="337" t="s">
        <v>19695</v>
      </c>
      <c r="R2948" s="337" t="s">
        <v>1220</v>
      </c>
      <c r="S2948" s="337" t="s">
        <v>1359</v>
      </c>
      <c r="T2948" s="337" t="s">
        <v>4903</v>
      </c>
      <c r="U2948" s="337" t="s">
        <v>8919</v>
      </c>
      <c r="V2948" s="337">
        <v>12</v>
      </c>
      <c r="W2948" s="337" t="s">
        <v>19695</v>
      </c>
      <c r="X2948" s="337" t="s">
        <v>19695</v>
      </c>
      <c r="Y2948" s="337" t="s">
        <v>19695</v>
      </c>
      <c r="Z2948" s="337" t="s">
        <v>1728</v>
      </c>
      <c r="AA2948" s="337" t="s">
        <v>735</v>
      </c>
      <c r="AB2948" s="337" t="s">
        <v>718</v>
      </c>
      <c r="AC2948" s="337" t="s">
        <v>13918</v>
      </c>
    </row>
    <row r="2949" spans="1:29" ht="15.8" x14ac:dyDescent="0.25">
      <c r="A2949" s="337" t="s">
        <v>1723</v>
      </c>
      <c r="B2949" s="337" t="s">
        <v>8883</v>
      </c>
      <c r="C2949" s="337" t="s">
        <v>1821</v>
      </c>
      <c r="D2949" s="337" t="s">
        <v>449</v>
      </c>
      <c r="E2949" s="337" t="s">
        <v>7219</v>
      </c>
      <c r="F2949" s="338">
        <v>43394</v>
      </c>
      <c r="G2949" s="337" t="s">
        <v>8884</v>
      </c>
      <c r="H2949" s="338">
        <v>43423</v>
      </c>
      <c r="I2949" s="337" t="s">
        <v>19695</v>
      </c>
      <c r="J2949" s="337" t="s">
        <v>16</v>
      </c>
      <c r="K2949" s="337" t="s">
        <v>19695</v>
      </c>
      <c r="L2949" s="337" t="s">
        <v>19695</v>
      </c>
      <c r="M2949" s="337" t="s">
        <v>19695</v>
      </c>
      <c r="N2949" s="337" t="s">
        <v>19695</v>
      </c>
      <c r="O2949" s="337" t="s">
        <v>19695</v>
      </c>
      <c r="P2949" s="337" t="s">
        <v>19695</v>
      </c>
      <c r="Q2949" s="337" t="s">
        <v>19695</v>
      </c>
      <c r="R2949" s="337" t="s">
        <v>35</v>
      </c>
      <c r="S2949" s="337" t="s">
        <v>77</v>
      </c>
      <c r="T2949" s="337" t="s">
        <v>1015</v>
      </c>
      <c r="U2949" s="337" t="s">
        <v>8885</v>
      </c>
      <c r="V2949" s="337">
        <v>6</v>
      </c>
      <c r="W2949" s="337" t="s">
        <v>19695</v>
      </c>
      <c r="X2949" s="337" t="s">
        <v>19695</v>
      </c>
      <c r="Y2949" s="337" t="s">
        <v>19695</v>
      </c>
      <c r="Z2949" s="337" t="s">
        <v>1753</v>
      </c>
      <c r="AA2949" s="337" t="s">
        <v>717</v>
      </c>
      <c r="AB2949" s="337" t="s">
        <v>718</v>
      </c>
      <c r="AC2949" s="337" t="s">
        <v>13905</v>
      </c>
    </row>
    <row r="2950" spans="1:29" ht="15.8" x14ac:dyDescent="0.25">
      <c r="A2950" s="337" t="s">
        <v>1723</v>
      </c>
      <c r="B2950" s="337" t="s">
        <v>7144</v>
      </c>
      <c r="C2950" s="337" t="s">
        <v>1821</v>
      </c>
      <c r="D2950" s="337" t="s">
        <v>449</v>
      </c>
      <c r="E2950" s="337" t="s">
        <v>5208</v>
      </c>
      <c r="F2950" s="338">
        <v>43363</v>
      </c>
      <c r="G2950" s="337" t="s">
        <v>7145</v>
      </c>
      <c r="H2950" s="338">
        <v>43421</v>
      </c>
      <c r="I2950" s="337" t="s">
        <v>19695</v>
      </c>
      <c r="J2950" s="337" t="s">
        <v>16</v>
      </c>
      <c r="K2950" s="337" t="s">
        <v>19695</v>
      </c>
      <c r="L2950" s="337" t="s">
        <v>19695</v>
      </c>
      <c r="M2950" s="337" t="s">
        <v>19695</v>
      </c>
      <c r="N2950" s="337" t="s">
        <v>19695</v>
      </c>
      <c r="O2950" s="337" t="s">
        <v>19695</v>
      </c>
      <c r="P2950" s="337" t="s">
        <v>19695</v>
      </c>
      <c r="Q2950" s="337" t="s">
        <v>19695</v>
      </c>
      <c r="R2950" s="337" t="s">
        <v>112</v>
      </c>
      <c r="S2950" s="337" t="s">
        <v>115</v>
      </c>
      <c r="T2950" s="337" t="s">
        <v>123</v>
      </c>
      <c r="U2950" s="337" t="s">
        <v>7146</v>
      </c>
      <c r="V2950" s="337">
        <v>10</v>
      </c>
      <c r="W2950" s="337" t="s">
        <v>19695</v>
      </c>
      <c r="X2950" s="337" t="s">
        <v>19695</v>
      </c>
      <c r="Y2950" s="337" t="s">
        <v>19695</v>
      </c>
      <c r="Z2950" s="337" t="s">
        <v>1728</v>
      </c>
      <c r="AA2950" s="337" t="s">
        <v>735</v>
      </c>
      <c r="AB2950" s="337" t="s">
        <v>718</v>
      </c>
      <c r="AC2950" s="337" t="s">
        <v>13919</v>
      </c>
    </row>
    <row r="2951" spans="1:29" ht="15.8" x14ac:dyDescent="0.25">
      <c r="A2951" s="337" t="s">
        <v>1723</v>
      </c>
      <c r="B2951" s="337" t="s">
        <v>8868</v>
      </c>
      <c r="C2951" s="337" t="s">
        <v>1821</v>
      </c>
      <c r="D2951" s="337" t="s">
        <v>449</v>
      </c>
      <c r="E2951" s="337" t="s">
        <v>4908</v>
      </c>
      <c r="F2951" s="338">
        <v>43398</v>
      </c>
      <c r="G2951" s="337" t="s">
        <v>7145</v>
      </c>
      <c r="H2951" s="338">
        <v>43421</v>
      </c>
      <c r="I2951" s="337" t="s">
        <v>19695</v>
      </c>
      <c r="J2951" s="337" t="s">
        <v>36</v>
      </c>
      <c r="K2951" s="337" t="s">
        <v>19695</v>
      </c>
      <c r="L2951" s="337" t="s">
        <v>19695</v>
      </c>
      <c r="M2951" s="337" t="s">
        <v>19695</v>
      </c>
      <c r="N2951" s="337" t="s">
        <v>19695</v>
      </c>
      <c r="O2951" s="337" t="s">
        <v>19695</v>
      </c>
      <c r="P2951" s="337" t="s">
        <v>19695</v>
      </c>
      <c r="Q2951" s="337" t="s">
        <v>19695</v>
      </c>
      <c r="R2951" s="337" t="s">
        <v>35</v>
      </c>
      <c r="S2951" s="337" t="s">
        <v>5268</v>
      </c>
      <c r="T2951" s="337" t="s">
        <v>5269</v>
      </c>
      <c r="U2951" s="337" t="s">
        <v>8869</v>
      </c>
      <c r="V2951" s="337">
        <v>12</v>
      </c>
      <c r="W2951" s="337" t="s">
        <v>19695</v>
      </c>
      <c r="X2951" s="337" t="s">
        <v>19695</v>
      </c>
      <c r="Y2951" s="337" t="s">
        <v>19695</v>
      </c>
      <c r="Z2951" s="337" t="s">
        <v>1753</v>
      </c>
      <c r="AA2951" s="337" t="s">
        <v>735</v>
      </c>
      <c r="AB2951" s="337" t="s">
        <v>718</v>
      </c>
      <c r="AC2951" s="337" t="s">
        <v>13901</v>
      </c>
    </row>
    <row r="2952" spans="1:29" ht="15.8" x14ac:dyDescent="0.25">
      <c r="A2952" s="337" t="s">
        <v>1723</v>
      </c>
      <c r="B2952" s="337" t="s">
        <v>8870</v>
      </c>
      <c r="C2952" s="337" t="s">
        <v>1821</v>
      </c>
      <c r="D2952" s="337" t="s">
        <v>449</v>
      </c>
      <c r="E2952" s="337" t="s">
        <v>1796</v>
      </c>
      <c r="F2952" s="338">
        <v>43311</v>
      </c>
      <c r="G2952" s="337" t="s">
        <v>7145</v>
      </c>
      <c r="H2952" s="338">
        <v>43421</v>
      </c>
      <c r="I2952" s="337" t="s">
        <v>19695</v>
      </c>
      <c r="J2952" s="337" t="s">
        <v>16</v>
      </c>
      <c r="K2952" s="337" t="s">
        <v>19695</v>
      </c>
      <c r="L2952" s="337" t="s">
        <v>19695</v>
      </c>
      <c r="M2952" s="337" t="s">
        <v>19695</v>
      </c>
      <c r="N2952" s="337" t="s">
        <v>19695</v>
      </c>
      <c r="O2952" s="337" t="s">
        <v>19695</v>
      </c>
      <c r="P2952" s="337" t="s">
        <v>19695</v>
      </c>
      <c r="Q2952" s="337" t="s">
        <v>19695</v>
      </c>
      <c r="R2952" s="337" t="s">
        <v>35</v>
      </c>
      <c r="S2952" s="337" t="s">
        <v>5268</v>
      </c>
      <c r="T2952" s="337" t="s">
        <v>8871</v>
      </c>
      <c r="U2952" s="337" t="s">
        <v>8872</v>
      </c>
      <c r="V2952" s="337">
        <v>6</v>
      </c>
      <c r="W2952" s="337" t="s">
        <v>19695</v>
      </c>
      <c r="X2952" s="337" t="s">
        <v>19695</v>
      </c>
      <c r="Y2952" s="337" t="s">
        <v>19695</v>
      </c>
      <c r="Z2952" s="337" t="s">
        <v>1753</v>
      </c>
      <c r="AA2952" s="337" t="s">
        <v>735</v>
      </c>
      <c r="AB2952" s="337" t="s">
        <v>718</v>
      </c>
      <c r="AC2952" s="337" t="s">
        <v>13901</v>
      </c>
    </row>
    <row r="2953" spans="1:29" ht="15.8" x14ac:dyDescent="0.25">
      <c r="A2953" s="337" t="s">
        <v>1723</v>
      </c>
      <c r="B2953" s="337" t="s">
        <v>8927</v>
      </c>
      <c r="C2953" s="337" t="s">
        <v>1821</v>
      </c>
      <c r="D2953" s="337" t="s">
        <v>449</v>
      </c>
      <c r="E2953" s="337" t="s">
        <v>4299</v>
      </c>
      <c r="F2953" s="338">
        <v>43185</v>
      </c>
      <c r="G2953" s="337" t="s">
        <v>7145</v>
      </c>
      <c r="H2953" s="338">
        <v>43421</v>
      </c>
      <c r="I2953" s="337" t="s">
        <v>19695</v>
      </c>
      <c r="J2953" s="337" t="s">
        <v>36</v>
      </c>
      <c r="K2953" s="337" t="s">
        <v>19695</v>
      </c>
      <c r="L2953" s="337" t="s">
        <v>19695</v>
      </c>
      <c r="M2953" s="337" t="s">
        <v>19695</v>
      </c>
      <c r="N2953" s="337" t="s">
        <v>19695</v>
      </c>
      <c r="O2953" s="337" t="s">
        <v>19695</v>
      </c>
      <c r="P2953" s="337" t="s">
        <v>19695</v>
      </c>
      <c r="Q2953" s="337" t="s">
        <v>19695</v>
      </c>
      <c r="R2953" s="337" t="s">
        <v>15</v>
      </c>
      <c r="S2953" s="337" t="s">
        <v>1102</v>
      </c>
      <c r="T2953" s="337" t="s">
        <v>1103</v>
      </c>
      <c r="U2953" s="337" t="s">
        <v>5825</v>
      </c>
      <c r="V2953" s="337">
        <v>6</v>
      </c>
      <c r="W2953" s="337" t="s">
        <v>19695</v>
      </c>
      <c r="X2953" s="337" t="s">
        <v>19695</v>
      </c>
      <c r="Y2953" s="337" t="s">
        <v>19695</v>
      </c>
      <c r="Z2953" s="337" t="s">
        <v>1753</v>
      </c>
      <c r="AA2953" s="337" t="s">
        <v>717</v>
      </c>
      <c r="AB2953" s="337" t="s">
        <v>718</v>
      </c>
      <c r="AC2953" s="337" t="s">
        <v>13923</v>
      </c>
    </row>
    <row r="2954" spans="1:29" ht="15.8" x14ac:dyDescent="0.25">
      <c r="A2954" s="337" t="s">
        <v>1723</v>
      </c>
      <c r="B2954" s="337" t="s">
        <v>7733</v>
      </c>
      <c r="C2954" s="337" t="s">
        <v>1821</v>
      </c>
      <c r="D2954" s="337" t="s">
        <v>449</v>
      </c>
      <c r="E2954" s="337" t="s">
        <v>7131</v>
      </c>
      <c r="F2954" s="338">
        <v>43383</v>
      </c>
      <c r="G2954" s="337" t="s">
        <v>4695</v>
      </c>
      <c r="H2954" s="338">
        <v>43419</v>
      </c>
      <c r="I2954" s="337" t="s">
        <v>19695</v>
      </c>
      <c r="J2954" s="337" t="s">
        <v>36</v>
      </c>
      <c r="K2954" s="337" t="s">
        <v>19695</v>
      </c>
      <c r="L2954" s="337" t="s">
        <v>19695</v>
      </c>
      <c r="M2954" s="337" t="s">
        <v>19695</v>
      </c>
      <c r="N2954" s="337" t="s">
        <v>19695</v>
      </c>
      <c r="O2954" s="337" t="s">
        <v>19695</v>
      </c>
      <c r="P2954" s="337" t="s">
        <v>19695</v>
      </c>
      <c r="Q2954" s="337" t="s">
        <v>19695</v>
      </c>
      <c r="R2954" s="337" t="s">
        <v>45</v>
      </c>
      <c r="S2954" s="337" t="s">
        <v>80</v>
      </c>
      <c r="T2954" s="337" t="s">
        <v>7734</v>
      </c>
      <c r="U2954" s="337" t="s">
        <v>7735</v>
      </c>
      <c r="V2954" s="337">
        <v>8</v>
      </c>
      <c r="W2954" s="337" t="s">
        <v>19695</v>
      </c>
      <c r="X2954" s="337" t="s">
        <v>19695</v>
      </c>
      <c r="Y2954" s="337" t="s">
        <v>19695</v>
      </c>
      <c r="Z2954" s="337" t="s">
        <v>1728</v>
      </c>
      <c r="AA2954" s="337" t="s">
        <v>717</v>
      </c>
      <c r="AB2954" s="337" t="s">
        <v>718</v>
      </c>
      <c r="AC2954" s="337" t="s">
        <v>13900</v>
      </c>
    </row>
    <row r="2955" spans="1:29" ht="15.8" x14ac:dyDescent="0.25">
      <c r="A2955" s="337" t="s">
        <v>1723</v>
      </c>
      <c r="B2955" s="337" t="s">
        <v>8243</v>
      </c>
      <c r="C2955" s="337" t="s">
        <v>1821</v>
      </c>
      <c r="D2955" s="337" t="s">
        <v>449</v>
      </c>
      <c r="E2955" s="337" t="s">
        <v>6928</v>
      </c>
      <c r="F2955" s="338">
        <v>43387</v>
      </c>
      <c r="G2955" s="337" t="s">
        <v>4695</v>
      </c>
      <c r="H2955" s="338">
        <v>43419</v>
      </c>
      <c r="I2955" s="337" t="s">
        <v>19695</v>
      </c>
      <c r="J2955" s="337" t="s">
        <v>36</v>
      </c>
      <c r="K2955" s="337" t="s">
        <v>19695</v>
      </c>
      <c r="L2955" s="337" t="s">
        <v>19695</v>
      </c>
      <c r="M2955" s="337" t="s">
        <v>19695</v>
      </c>
      <c r="N2955" s="337" t="s">
        <v>19695</v>
      </c>
      <c r="O2955" s="337" t="s">
        <v>19695</v>
      </c>
      <c r="P2955" s="337" t="s">
        <v>19695</v>
      </c>
      <c r="Q2955" s="337" t="s">
        <v>19695</v>
      </c>
      <c r="R2955" s="337" t="s">
        <v>45</v>
      </c>
      <c r="S2955" s="337" t="s">
        <v>80</v>
      </c>
      <c r="T2955" s="337" t="s">
        <v>80</v>
      </c>
      <c r="U2955" s="337" t="s">
        <v>7333</v>
      </c>
      <c r="V2955" s="337">
        <v>10</v>
      </c>
      <c r="W2955" s="337" t="s">
        <v>19695</v>
      </c>
      <c r="X2955" s="337" t="s">
        <v>19695</v>
      </c>
      <c r="Y2955" s="337" t="s">
        <v>19695</v>
      </c>
      <c r="Z2955" s="337" t="s">
        <v>1728</v>
      </c>
      <c r="AA2955" s="337" t="s">
        <v>717</v>
      </c>
      <c r="AB2955" s="337" t="s">
        <v>718</v>
      </c>
      <c r="AC2955" s="337" t="s">
        <v>13901</v>
      </c>
    </row>
    <row r="2956" spans="1:29" ht="15.8" x14ac:dyDescent="0.25">
      <c r="A2956" s="337" t="s">
        <v>1723</v>
      </c>
      <c r="B2956" s="337" t="s">
        <v>4694</v>
      </c>
      <c r="C2956" s="337" t="s">
        <v>1821</v>
      </c>
      <c r="D2956" s="337" t="s">
        <v>449</v>
      </c>
      <c r="E2956" s="337" t="s">
        <v>4150</v>
      </c>
      <c r="F2956" s="338">
        <v>43374</v>
      </c>
      <c r="G2956" s="337" t="s">
        <v>4695</v>
      </c>
      <c r="H2956" s="338">
        <v>43419</v>
      </c>
      <c r="I2956" s="337" t="s">
        <v>19695</v>
      </c>
      <c r="J2956" s="337" t="s">
        <v>16</v>
      </c>
      <c r="K2956" s="337" t="s">
        <v>19695</v>
      </c>
      <c r="L2956" s="337" t="s">
        <v>19695</v>
      </c>
      <c r="M2956" s="337" t="s">
        <v>19695</v>
      </c>
      <c r="N2956" s="337" t="s">
        <v>19695</v>
      </c>
      <c r="O2956" s="337" t="s">
        <v>19695</v>
      </c>
      <c r="P2956" s="337" t="s">
        <v>19695</v>
      </c>
      <c r="Q2956" s="337" t="s">
        <v>19695</v>
      </c>
      <c r="R2956" s="337" t="s">
        <v>112</v>
      </c>
      <c r="S2956" s="337" t="s">
        <v>1249</v>
      </c>
      <c r="T2956" s="337" t="s">
        <v>3318</v>
      </c>
      <c r="U2956" s="337" t="s">
        <v>4696</v>
      </c>
      <c r="V2956" s="337">
        <v>8</v>
      </c>
      <c r="W2956" s="337" t="s">
        <v>19695</v>
      </c>
      <c r="X2956" s="337" t="s">
        <v>19695</v>
      </c>
      <c r="Y2956" s="337" t="s">
        <v>19695</v>
      </c>
      <c r="Z2956" s="337" t="s">
        <v>1728</v>
      </c>
      <c r="AA2956" s="337" t="s">
        <v>735</v>
      </c>
      <c r="AB2956" s="337" t="s">
        <v>718</v>
      </c>
      <c r="AC2956" s="337" t="s">
        <v>13904</v>
      </c>
    </row>
    <row r="2957" spans="1:29" ht="15.8" x14ac:dyDescent="0.25">
      <c r="A2957" s="337" t="s">
        <v>1723</v>
      </c>
      <c r="B2957" s="337" t="s">
        <v>10106</v>
      </c>
      <c r="C2957" s="337" t="s">
        <v>1821</v>
      </c>
      <c r="D2957" s="337" t="s">
        <v>449</v>
      </c>
      <c r="E2957" s="337" t="s">
        <v>6989</v>
      </c>
      <c r="F2957" s="338">
        <v>43370</v>
      </c>
      <c r="G2957" s="337" t="s">
        <v>7589</v>
      </c>
      <c r="H2957" s="338">
        <v>43418</v>
      </c>
      <c r="I2957" s="337" t="s">
        <v>19695</v>
      </c>
      <c r="J2957" s="337" t="s">
        <v>16</v>
      </c>
      <c r="K2957" s="337" t="s">
        <v>19695</v>
      </c>
      <c r="L2957" s="337" t="s">
        <v>19695</v>
      </c>
      <c r="M2957" s="337" t="s">
        <v>19695</v>
      </c>
      <c r="N2957" s="337" t="s">
        <v>19695</v>
      </c>
      <c r="O2957" s="337" t="s">
        <v>19695</v>
      </c>
      <c r="P2957" s="337" t="s">
        <v>19695</v>
      </c>
      <c r="Q2957" s="337" t="s">
        <v>19695</v>
      </c>
      <c r="R2957" s="337" t="s">
        <v>52</v>
      </c>
      <c r="S2957" s="337" t="s">
        <v>69</v>
      </c>
      <c r="T2957" s="337" t="s">
        <v>131</v>
      </c>
      <c r="U2957" s="337" t="s">
        <v>10107</v>
      </c>
      <c r="V2957" s="337">
        <v>12</v>
      </c>
      <c r="W2957" s="337" t="s">
        <v>19695</v>
      </c>
      <c r="X2957" s="337" t="s">
        <v>19695</v>
      </c>
      <c r="Y2957" s="337" t="s">
        <v>19695</v>
      </c>
      <c r="Z2957" s="337" t="s">
        <v>1728</v>
      </c>
      <c r="AA2957" s="337" t="s">
        <v>766</v>
      </c>
      <c r="AB2957" s="337" t="s">
        <v>718</v>
      </c>
      <c r="AC2957" s="337" t="s">
        <v>13978</v>
      </c>
    </row>
    <row r="2958" spans="1:29" ht="15.8" x14ac:dyDescent="0.25">
      <c r="A2958" s="337" t="s">
        <v>1723</v>
      </c>
      <c r="B2958" s="337" t="s">
        <v>5474</v>
      </c>
      <c r="C2958" s="337" t="s">
        <v>1821</v>
      </c>
      <c r="D2958" s="337" t="s">
        <v>449</v>
      </c>
      <c r="E2958" s="337" t="s">
        <v>5475</v>
      </c>
      <c r="F2958" s="338">
        <v>43366</v>
      </c>
      <c r="G2958" s="337" t="s">
        <v>5476</v>
      </c>
      <c r="H2958" s="338">
        <v>43417</v>
      </c>
      <c r="I2958" s="337" t="s">
        <v>19695</v>
      </c>
      <c r="J2958" s="337" t="s">
        <v>16</v>
      </c>
      <c r="K2958" s="337" t="s">
        <v>19695</v>
      </c>
      <c r="L2958" s="337" t="s">
        <v>19695</v>
      </c>
      <c r="M2958" s="337" t="s">
        <v>19695</v>
      </c>
      <c r="N2958" s="337" t="s">
        <v>19695</v>
      </c>
      <c r="O2958" s="337" t="s">
        <v>19695</v>
      </c>
      <c r="P2958" s="337" t="s">
        <v>19695</v>
      </c>
      <c r="Q2958" s="337" t="s">
        <v>19695</v>
      </c>
      <c r="R2958" s="337" t="s">
        <v>112</v>
      </c>
      <c r="S2958" s="337" t="s">
        <v>113</v>
      </c>
      <c r="T2958" s="337" t="s">
        <v>5477</v>
      </c>
      <c r="U2958" s="337" t="s">
        <v>5478</v>
      </c>
      <c r="V2958" s="337">
        <v>12</v>
      </c>
      <c r="W2958" s="337" t="s">
        <v>19695</v>
      </c>
      <c r="X2958" s="337" t="s">
        <v>19695</v>
      </c>
      <c r="Y2958" s="337" t="s">
        <v>19695</v>
      </c>
      <c r="Z2958" s="337" t="s">
        <v>1728</v>
      </c>
      <c r="AA2958" s="337" t="s">
        <v>735</v>
      </c>
      <c r="AB2958" s="337" t="s">
        <v>718</v>
      </c>
      <c r="AC2958" s="337" t="s">
        <v>13903</v>
      </c>
    </row>
    <row r="2959" spans="1:29" ht="15.8" x14ac:dyDescent="0.25">
      <c r="A2959" s="337" t="s">
        <v>1723</v>
      </c>
      <c r="B2959" s="337" t="s">
        <v>7568</v>
      </c>
      <c r="C2959" s="337" t="s">
        <v>1821</v>
      </c>
      <c r="D2959" s="337" t="s">
        <v>449</v>
      </c>
      <c r="E2959" s="337" t="s">
        <v>4752</v>
      </c>
      <c r="F2959" s="338">
        <v>43352</v>
      </c>
      <c r="G2959" s="337" t="s">
        <v>5476</v>
      </c>
      <c r="H2959" s="338">
        <v>43417</v>
      </c>
      <c r="I2959" s="337" t="s">
        <v>19695</v>
      </c>
      <c r="J2959" s="337" t="s">
        <v>36</v>
      </c>
      <c r="K2959" s="337" t="s">
        <v>19695</v>
      </c>
      <c r="L2959" s="337" t="s">
        <v>19695</v>
      </c>
      <c r="M2959" s="337" t="s">
        <v>19695</v>
      </c>
      <c r="N2959" s="337" t="s">
        <v>19695</v>
      </c>
      <c r="O2959" s="337" t="s">
        <v>19695</v>
      </c>
      <c r="P2959" s="337" t="s">
        <v>19695</v>
      </c>
      <c r="Q2959" s="337" t="s">
        <v>19695</v>
      </c>
      <c r="R2959" s="337" t="s">
        <v>18</v>
      </c>
      <c r="S2959" s="337" t="s">
        <v>1038</v>
      </c>
      <c r="T2959" s="337" t="s">
        <v>1063</v>
      </c>
      <c r="U2959" s="337" t="s">
        <v>7569</v>
      </c>
      <c r="V2959" s="337">
        <v>12</v>
      </c>
      <c r="W2959" s="337" t="s">
        <v>19695</v>
      </c>
      <c r="X2959" s="337" t="s">
        <v>19695</v>
      </c>
      <c r="Y2959" s="337" t="s">
        <v>19695</v>
      </c>
      <c r="Z2959" s="337" t="s">
        <v>1728</v>
      </c>
      <c r="AA2959" s="337" t="s">
        <v>735</v>
      </c>
      <c r="AB2959" s="337" t="s">
        <v>718</v>
      </c>
      <c r="AC2959" s="337" t="s">
        <v>13907</v>
      </c>
    </row>
    <row r="2960" spans="1:29" ht="15.8" x14ac:dyDescent="0.25">
      <c r="A2960" s="337" t="s">
        <v>1723</v>
      </c>
      <c r="B2960" s="337" t="s">
        <v>7570</v>
      </c>
      <c r="C2960" s="337" t="s">
        <v>1821</v>
      </c>
      <c r="D2960" s="337" t="s">
        <v>449</v>
      </c>
      <c r="E2960" s="337" t="s">
        <v>7131</v>
      </c>
      <c r="F2960" s="338">
        <v>43383</v>
      </c>
      <c r="G2960" s="337" t="s">
        <v>5476</v>
      </c>
      <c r="H2960" s="338">
        <v>43417</v>
      </c>
      <c r="I2960" s="337" t="s">
        <v>19695</v>
      </c>
      <c r="J2960" s="337" t="s">
        <v>36</v>
      </c>
      <c r="K2960" s="337" t="s">
        <v>19695</v>
      </c>
      <c r="L2960" s="337" t="s">
        <v>19695</v>
      </c>
      <c r="M2960" s="337" t="s">
        <v>19695</v>
      </c>
      <c r="N2960" s="337" t="s">
        <v>19695</v>
      </c>
      <c r="O2960" s="337" t="s">
        <v>19695</v>
      </c>
      <c r="P2960" s="337" t="s">
        <v>19695</v>
      </c>
      <c r="Q2960" s="337" t="s">
        <v>19695</v>
      </c>
      <c r="R2960" s="337" t="s">
        <v>18</v>
      </c>
      <c r="S2960" s="337" t="s">
        <v>447</v>
      </c>
      <c r="T2960" s="337" t="s">
        <v>7571</v>
      </c>
      <c r="U2960" s="337" t="s">
        <v>7572</v>
      </c>
      <c r="V2960" s="337">
        <v>12</v>
      </c>
      <c r="W2960" s="337" t="s">
        <v>19695</v>
      </c>
      <c r="X2960" s="337" t="s">
        <v>19695</v>
      </c>
      <c r="Y2960" s="337" t="s">
        <v>19695</v>
      </c>
      <c r="Z2960" s="337" t="s">
        <v>1728</v>
      </c>
      <c r="AA2960" s="337" t="s">
        <v>735</v>
      </c>
      <c r="AB2960" s="337" t="s">
        <v>718</v>
      </c>
      <c r="AC2960" s="337" t="s">
        <v>13907</v>
      </c>
    </row>
    <row r="2961" spans="1:29" ht="15.8" x14ac:dyDescent="0.25">
      <c r="A2961" s="337" t="s">
        <v>1723</v>
      </c>
      <c r="B2961" s="337" t="s">
        <v>9920</v>
      </c>
      <c r="C2961" s="337" t="s">
        <v>1821</v>
      </c>
      <c r="D2961" s="337" t="s">
        <v>449</v>
      </c>
      <c r="E2961" s="337" t="s">
        <v>8997</v>
      </c>
      <c r="F2961" s="338">
        <v>43385</v>
      </c>
      <c r="G2961" s="337" t="s">
        <v>1829</v>
      </c>
      <c r="H2961" s="338">
        <v>43416</v>
      </c>
      <c r="I2961" s="337" t="s">
        <v>19695</v>
      </c>
      <c r="J2961" s="337" t="s">
        <v>36</v>
      </c>
      <c r="K2961" s="337" t="s">
        <v>19695</v>
      </c>
      <c r="L2961" s="337" t="s">
        <v>19695</v>
      </c>
      <c r="M2961" s="337" t="s">
        <v>19695</v>
      </c>
      <c r="N2961" s="337" t="s">
        <v>19695</v>
      </c>
      <c r="O2961" s="337" t="s">
        <v>19695</v>
      </c>
      <c r="P2961" s="337" t="s">
        <v>19695</v>
      </c>
      <c r="Q2961" s="337" t="s">
        <v>19695</v>
      </c>
      <c r="R2961" s="337" t="s">
        <v>130</v>
      </c>
      <c r="S2961" s="337" t="s">
        <v>928</v>
      </c>
      <c r="T2961" s="337" t="s">
        <v>934</v>
      </c>
      <c r="U2961" s="337" t="s">
        <v>9921</v>
      </c>
      <c r="V2961" s="337">
        <v>8</v>
      </c>
      <c r="W2961" s="337" t="s">
        <v>19695</v>
      </c>
      <c r="X2961" s="337" t="s">
        <v>19695</v>
      </c>
      <c r="Y2961" s="337" t="s">
        <v>19695</v>
      </c>
      <c r="Z2961" s="337" t="s">
        <v>1728</v>
      </c>
      <c r="AA2961" s="337" t="s">
        <v>717</v>
      </c>
      <c r="AB2961" s="337" t="s">
        <v>718</v>
      </c>
      <c r="AC2961" s="337" t="s">
        <v>13976</v>
      </c>
    </row>
    <row r="2962" spans="1:29" ht="15.8" x14ac:dyDescent="0.25">
      <c r="A2962" s="337" t="s">
        <v>1723</v>
      </c>
      <c r="B2962" s="337" t="s">
        <v>1827</v>
      </c>
      <c r="C2962" s="337" t="s">
        <v>1821</v>
      </c>
      <c r="D2962" s="337" t="s">
        <v>449</v>
      </c>
      <c r="E2962" s="337" t="s">
        <v>1828</v>
      </c>
      <c r="F2962" s="338">
        <v>43381</v>
      </c>
      <c r="G2962" s="337" t="s">
        <v>1829</v>
      </c>
      <c r="H2962" s="338">
        <v>43416</v>
      </c>
      <c r="I2962" s="337" t="s">
        <v>19695</v>
      </c>
      <c r="J2962" s="337" t="s">
        <v>36</v>
      </c>
      <c r="K2962" s="337" t="s">
        <v>19695</v>
      </c>
      <c r="L2962" s="337" t="s">
        <v>19695</v>
      </c>
      <c r="M2962" s="337" t="s">
        <v>19695</v>
      </c>
      <c r="N2962" s="337" t="s">
        <v>19695</v>
      </c>
      <c r="O2962" s="337" t="s">
        <v>19695</v>
      </c>
      <c r="P2962" s="337" t="s">
        <v>19695</v>
      </c>
      <c r="Q2962" s="337" t="s">
        <v>19695</v>
      </c>
      <c r="R2962" s="337" t="s">
        <v>101</v>
      </c>
      <c r="S2962" s="337" t="s">
        <v>102</v>
      </c>
      <c r="T2962" s="337" t="s">
        <v>1830</v>
      </c>
      <c r="U2962" s="337" t="s">
        <v>1830</v>
      </c>
      <c r="V2962" s="337">
        <v>8</v>
      </c>
      <c r="W2962" s="337" t="s">
        <v>19695</v>
      </c>
      <c r="X2962" s="337" t="s">
        <v>19695</v>
      </c>
      <c r="Y2962" s="337" t="s">
        <v>19695</v>
      </c>
      <c r="Z2962" s="337" t="s">
        <v>1753</v>
      </c>
      <c r="AA2962" s="337" t="s">
        <v>717</v>
      </c>
      <c r="AB2962" s="337" t="s">
        <v>718</v>
      </c>
      <c r="AC2962" s="337" t="s">
        <v>13896</v>
      </c>
    </row>
    <row r="2963" spans="1:29" ht="15.8" x14ac:dyDescent="0.25">
      <c r="A2963" s="337" t="s">
        <v>1723</v>
      </c>
      <c r="B2963" s="337" t="s">
        <v>8737</v>
      </c>
      <c r="C2963" s="337" t="s">
        <v>1821</v>
      </c>
      <c r="D2963" s="337" t="s">
        <v>449</v>
      </c>
      <c r="E2963" s="337" t="s">
        <v>4776</v>
      </c>
      <c r="F2963" s="338">
        <v>43378</v>
      </c>
      <c r="G2963" s="337" t="s">
        <v>7744</v>
      </c>
      <c r="H2963" s="338">
        <v>43415</v>
      </c>
      <c r="I2963" s="337" t="s">
        <v>19695</v>
      </c>
      <c r="J2963" s="337" t="s">
        <v>16</v>
      </c>
      <c r="K2963" s="337" t="s">
        <v>19695</v>
      </c>
      <c r="L2963" s="337" t="s">
        <v>19695</v>
      </c>
      <c r="M2963" s="337" t="s">
        <v>19695</v>
      </c>
      <c r="N2963" s="337" t="s">
        <v>19695</v>
      </c>
      <c r="O2963" s="337" t="s">
        <v>19695</v>
      </c>
      <c r="P2963" s="337" t="s">
        <v>19695</v>
      </c>
      <c r="Q2963" s="337" t="s">
        <v>19695</v>
      </c>
      <c r="R2963" s="337" t="s">
        <v>98</v>
      </c>
      <c r="S2963" s="337" t="s">
        <v>1176</v>
      </c>
      <c r="T2963" s="337" t="s">
        <v>1176</v>
      </c>
      <c r="U2963" s="337" t="s">
        <v>8738</v>
      </c>
      <c r="V2963" s="337">
        <v>12</v>
      </c>
      <c r="W2963" s="337" t="s">
        <v>19695</v>
      </c>
      <c r="X2963" s="337" t="s">
        <v>19695</v>
      </c>
      <c r="Y2963" s="337" t="s">
        <v>19695</v>
      </c>
      <c r="Z2963" s="337" t="s">
        <v>1753</v>
      </c>
      <c r="AA2963" s="337" t="s">
        <v>735</v>
      </c>
      <c r="AB2963" s="337" t="s">
        <v>718</v>
      </c>
      <c r="AC2963" s="337" t="s">
        <v>15484</v>
      </c>
    </row>
    <row r="2964" spans="1:29" ht="15.8" x14ac:dyDescent="0.25">
      <c r="A2964" s="337" t="s">
        <v>1723</v>
      </c>
      <c r="B2964" s="337" t="s">
        <v>8139</v>
      </c>
      <c r="C2964" s="337" t="s">
        <v>1821</v>
      </c>
      <c r="D2964" s="337" t="s">
        <v>449</v>
      </c>
      <c r="E2964" s="337" t="s">
        <v>6498</v>
      </c>
      <c r="F2964" s="338">
        <v>43372</v>
      </c>
      <c r="G2964" s="337" t="s">
        <v>8134</v>
      </c>
      <c r="H2964" s="338">
        <v>43414</v>
      </c>
      <c r="I2964" s="337" t="s">
        <v>19695</v>
      </c>
      <c r="J2964" s="337" t="s">
        <v>36</v>
      </c>
      <c r="K2964" s="337" t="s">
        <v>19695</v>
      </c>
      <c r="L2964" s="337" t="s">
        <v>19695</v>
      </c>
      <c r="M2964" s="337" t="s">
        <v>19695</v>
      </c>
      <c r="N2964" s="337" t="s">
        <v>19695</v>
      </c>
      <c r="O2964" s="337" t="s">
        <v>19695</v>
      </c>
      <c r="P2964" s="337" t="s">
        <v>19695</v>
      </c>
      <c r="Q2964" s="337" t="s">
        <v>19695</v>
      </c>
      <c r="R2964" s="337" t="s">
        <v>2803</v>
      </c>
      <c r="S2964" s="337" t="s">
        <v>4729</v>
      </c>
      <c r="T2964" s="337" t="s">
        <v>4740</v>
      </c>
      <c r="U2964" s="337" t="s">
        <v>8140</v>
      </c>
      <c r="V2964" s="337">
        <v>12</v>
      </c>
      <c r="W2964" s="337" t="s">
        <v>19695</v>
      </c>
      <c r="X2964" s="337" t="s">
        <v>19695</v>
      </c>
      <c r="Y2964" s="337" t="s">
        <v>19695</v>
      </c>
      <c r="Z2964" s="337" t="s">
        <v>1728</v>
      </c>
      <c r="AA2964" s="337" t="s">
        <v>735</v>
      </c>
      <c r="AB2964" s="337" t="s">
        <v>718</v>
      </c>
      <c r="AC2964" s="337" t="s">
        <v>13825</v>
      </c>
    </row>
    <row r="2965" spans="1:29" ht="15.8" x14ac:dyDescent="0.25">
      <c r="A2965" s="337" t="s">
        <v>1723</v>
      </c>
      <c r="B2965" s="337" t="s">
        <v>8133</v>
      </c>
      <c r="C2965" s="337" t="s">
        <v>1821</v>
      </c>
      <c r="D2965" s="337" t="s">
        <v>449</v>
      </c>
      <c r="E2965" s="337" t="s">
        <v>1399</v>
      </c>
      <c r="F2965" s="338">
        <v>43354</v>
      </c>
      <c r="G2965" s="337" t="s">
        <v>8134</v>
      </c>
      <c r="H2965" s="338">
        <v>43414</v>
      </c>
      <c r="I2965" s="337" t="s">
        <v>19695</v>
      </c>
      <c r="J2965" s="337" t="s">
        <v>16</v>
      </c>
      <c r="K2965" s="337" t="s">
        <v>19695</v>
      </c>
      <c r="L2965" s="337" t="s">
        <v>19695</v>
      </c>
      <c r="M2965" s="337" t="s">
        <v>19695</v>
      </c>
      <c r="N2965" s="337" t="s">
        <v>19695</v>
      </c>
      <c r="O2965" s="337" t="s">
        <v>19695</v>
      </c>
      <c r="P2965" s="337" t="s">
        <v>19695</v>
      </c>
      <c r="Q2965" s="337" t="s">
        <v>19695</v>
      </c>
      <c r="R2965" s="337" t="s">
        <v>81</v>
      </c>
      <c r="S2965" s="337" t="s">
        <v>403</v>
      </c>
      <c r="T2965" s="337" t="s">
        <v>727</v>
      </c>
      <c r="U2965" s="337" t="s">
        <v>7630</v>
      </c>
      <c r="V2965" s="337">
        <v>8</v>
      </c>
      <c r="W2965" s="337" t="s">
        <v>19695</v>
      </c>
      <c r="X2965" s="337" t="s">
        <v>19695</v>
      </c>
      <c r="Y2965" s="337" t="s">
        <v>19695</v>
      </c>
      <c r="Z2965" s="337" t="s">
        <v>1728</v>
      </c>
      <c r="AA2965" s="337" t="s">
        <v>717</v>
      </c>
      <c r="AB2965" s="337" t="s">
        <v>718</v>
      </c>
      <c r="AC2965" s="337" t="s">
        <v>13921</v>
      </c>
    </row>
    <row r="2966" spans="1:29" ht="15.8" x14ac:dyDescent="0.25">
      <c r="A2966" s="337" t="s">
        <v>1723</v>
      </c>
      <c r="B2966" s="337" t="s">
        <v>8724</v>
      </c>
      <c r="C2966" s="337" t="s">
        <v>1821</v>
      </c>
      <c r="D2966" s="337" t="s">
        <v>449</v>
      </c>
      <c r="E2966" s="337" t="s">
        <v>5860</v>
      </c>
      <c r="F2966" s="338">
        <v>43405</v>
      </c>
      <c r="G2966" s="337" t="s">
        <v>8134</v>
      </c>
      <c r="H2966" s="338">
        <v>43414</v>
      </c>
      <c r="I2966" s="337" t="s">
        <v>19695</v>
      </c>
      <c r="J2966" s="337" t="s">
        <v>16</v>
      </c>
      <c r="K2966" s="337" t="s">
        <v>19695</v>
      </c>
      <c r="L2966" s="337" t="s">
        <v>19695</v>
      </c>
      <c r="M2966" s="337" t="s">
        <v>19695</v>
      </c>
      <c r="N2966" s="337" t="s">
        <v>19695</v>
      </c>
      <c r="O2966" s="337" t="s">
        <v>19695</v>
      </c>
      <c r="P2966" s="337" t="s">
        <v>19695</v>
      </c>
      <c r="Q2966" s="337" t="s">
        <v>19695</v>
      </c>
      <c r="R2966" s="337" t="s">
        <v>139</v>
      </c>
      <c r="S2966" s="337" t="s">
        <v>1234</v>
      </c>
      <c r="T2966" s="337" t="s">
        <v>1744</v>
      </c>
      <c r="U2966" s="337" t="s">
        <v>8725</v>
      </c>
      <c r="V2966" s="337">
        <v>6.2</v>
      </c>
      <c r="W2966" s="337" t="s">
        <v>19695</v>
      </c>
      <c r="X2966" s="337" t="s">
        <v>19695</v>
      </c>
      <c r="Y2966" s="337" t="s">
        <v>19695</v>
      </c>
      <c r="Z2966" s="337" t="s">
        <v>1745</v>
      </c>
      <c r="AA2966" s="337" t="s">
        <v>1047</v>
      </c>
      <c r="AB2966" s="337" t="s">
        <v>854</v>
      </c>
      <c r="AC2966" s="337" t="s">
        <v>13930</v>
      </c>
    </row>
    <row r="2967" spans="1:29" ht="15.8" x14ac:dyDescent="0.25">
      <c r="A2967" s="337" t="s">
        <v>1723</v>
      </c>
      <c r="B2967" s="337" t="s">
        <v>8734</v>
      </c>
      <c r="C2967" s="337" t="s">
        <v>1821</v>
      </c>
      <c r="D2967" s="337" t="s">
        <v>449</v>
      </c>
      <c r="E2967" s="337" t="s">
        <v>5387</v>
      </c>
      <c r="F2967" s="338">
        <v>43350</v>
      </c>
      <c r="G2967" s="337" t="s">
        <v>8134</v>
      </c>
      <c r="H2967" s="338">
        <v>43414</v>
      </c>
      <c r="I2967" s="337" t="s">
        <v>19695</v>
      </c>
      <c r="J2967" s="337" t="s">
        <v>16</v>
      </c>
      <c r="K2967" s="337" t="s">
        <v>19695</v>
      </c>
      <c r="L2967" s="337" t="s">
        <v>19695</v>
      </c>
      <c r="M2967" s="337" t="s">
        <v>19695</v>
      </c>
      <c r="N2967" s="337" t="s">
        <v>19695</v>
      </c>
      <c r="O2967" s="337" t="s">
        <v>19695</v>
      </c>
      <c r="P2967" s="337" t="s">
        <v>19695</v>
      </c>
      <c r="Q2967" s="337" t="s">
        <v>19695</v>
      </c>
      <c r="R2967" s="337" t="s">
        <v>98</v>
      </c>
      <c r="S2967" s="337" t="s">
        <v>1690</v>
      </c>
      <c r="T2967" s="337" t="s">
        <v>8735</v>
      </c>
      <c r="U2967" s="337" t="s">
        <v>8736</v>
      </c>
      <c r="V2967" s="337">
        <v>10</v>
      </c>
      <c r="W2967" s="337" t="s">
        <v>19695</v>
      </c>
      <c r="X2967" s="337" t="s">
        <v>19695</v>
      </c>
      <c r="Y2967" s="337" t="s">
        <v>19695</v>
      </c>
      <c r="Z2967" s="337" t="s">
        <v>1753</v>
      </c>
      <c r="AA2967" s="337" t="s">
        <v>735</v>
      </c>
      <c r="AB2967" s="337" t="s">
        <v>718</v>
      </c>
      <c r="AC2967" s="337" t="s">
        <v>15483</v>
      </c>
    </row>
    <row r="2968" spans="1:29" ht="15.8" x14ac:dyDescent="0.25">
      <c r="A2968" s="337" t="s">
        <v>1723</v>
      </c>
      <c r="B2968" s="337" t="s">
        <v>13219</v>
      </c>
      <c r="C2968" s="337" t="s">
        <v>1821</v>
      </c>
      <c r="D2968" s="337" t="s">
        <v>449</v>
      </c>
      <c r="E2968" s="337" t="s">
        <v>7131</v>
      </c>
      <c r="F2968" s="338">
        <v>43383</v>
      </c>
      <c r="G2968" s="337" t="s">
        <v>8134</v>
      </c>
      <c r="H2968" s="338">
        <v>43414</v>
      </c>
      <c r="I2968" s="337" t="s">
        <v>19695</v>
      </c>
      <c r="J2968" s="337" t="s">
        <v>16</v>
      </c>
      <c r="K2968" s="337" t="s">
        <v>19695</v>
      </c>
      <c r="L2968" s="337" t="s">
        <v>19695</v>
      </c>
      <c r="M2968" s="337" t="s">
        <v>19695</v>
      </c>
      <c r="N2968" s="337" t="s">
        <v>19695</v>
      </c>
      <c r="O2968" s="337" t="s">
        <v>19695</v>
      </c>
      <c r="P2968" s="337" t="s">
        <v>19695</v>
      </c>
      <c r="Q2968" s="337" t="s">
        <v>19695</v>
      </c>
      <c r="R2968" s="337" t="s">
        <v>130</v>
      </c>
      <c r="S2968" s="337" t="s">
        <v>147</v>
      </c>
      <c r="T2968" s="337" t="s">
        <v>13220</v>
      </c>
      <c r="U2968" s="337" t="s">
        <v>13221</v>
      </c>
      <c r="V2968" s="337">
        <v>8</v>
      </c>
      <c r="W2968" s="337" t="s">
        <v>19695</v>
      </c>
      <c r="X2968" s="337" t="s">
        <v>19695</v>
      </c>
      <c r="Y2968" s="337" t="s">
        <v>19695</v>
      </c>
      <c r="Z2968" s="337" t="s">
        <v>1753</v>
      </c>
      <c r="AA2968" s="337" t="s">
        <v>717</v>
      </c>
      <c r="AB2968" s="337" t="s">
        <v>718</v>
      </c>
      <c r="AC2968" s="337" t="s">
        <v>15277</v>
      </c>
    </row>
    <row r="2969" spans="1:29" ht="15.8" x14ac:dyDescent="0.25">
      <c r="A2969" s="337" t="s">
        <v>1723</v>
      </c>
      <c r="B2969" s="337" t="s">
        <v>8816</v>
      </c>
      <c r="C2969" s="337" t="s">
        <v>1821</v>
      </c>
      <c r="D2969" s="337" t="s">
        <v>449</v>
      </c>
      <c r="E2969" s="337" t="s">
        <v>6479</v>
      </c>
      <c r="F2969" s="338">
        <v>43393</v>
      </c>
      <c r="G2969" s="337" t="s">
        <v>7236</v>
      </c>
      <c r="H2969" s="338">
        <v>43412</v>
      </c>
      <c r="I2969" s="337" t="s">
        <v>19695</v>
      </c>
      <c r="J2969" s="337" t="s">
        <v>16</v>
      </c>
      <c r="K2969" s="337" t="s">
        <v>19695</v>
      </c>
      <c r="L2969" s="337" t="s">
        <v>19695</v>
      </c>
      <c r="M2969" s="337" t="s">
        <v>19695</v>
      </c>
      <c r="N2969" s="337" t="s">
        <v>19695</v>
      </c>
      <c r="O2969" s="337" t="s">
        <v>19695</v>
      </c>
      <c r="P2969" s="337" t="s">
        <v>19695</v>
      </c>
      <c r="Q2969" s="337" t="s">
        <v>19695</v>
      </c>
      <c r="R2969" s="337" t="s">
        <v>52</v>
      </c>
      <c r="S2969" s="337" t="s">
        <v>120</v>
      </c>
      <c r="T2969" s="337" t="s">
        <v>411</v>
      </c>
      <c r="U2969" s="337" t="s">
        <v>1893</v>
      </c>
      <c r="V2969" s="337">
        <v>10</v>
      </c>
      <c r="W2969" s="337" t="s">
        <v>19695</v>
      </c>
      <c r="X2969" s="337" t="s">
        <v>19695</v>
      </c>
      <c r="Y2969" s="337" t="s">
        <v>19695</v>
      </c>
      <c r="Z2969" s="337" t="s">
        <v>1728</v>
      </c>
      <c r="AA2969" s="337" t="s">
        <v>717</v>
      </c>
      <c r="AB2969" s="337" t="s">
        <v>718</v>
      </c>
      <c r="AC2969" s="337" t="s">
        <v>13897</v>
      </c>
    </row>
    <row r="2970" spans="1:29" ht="15.8" x14ac:dyDescent="0.25">
      <c r="A2970" s="337" t="s">
        <v>1723</v>
      </c>
      <c r="B2970" s="337" t="s">
        <v>11313</v>
      </c>
      <c r="C2970" s="337" t="s">
        <v>1821</v>
      </c>
      <c r="D2970" s="337" t="s">
        <v>449</v>
      </c>
      <c r="E2970" s="337" t="s">
        <v>6240</v>
      </c>
      <c r="F2970" s="338">
        <v>43392</v>
      </c>
      <c r="G2970" s="337" t="s">
        <v>7236</v>
      </c>
      <c r="H2970" s="338">
        <v>43412</v>
      </c>
      <c r="I2970" s="337" t="s">
        <v>19695</v>
      </c>
      <c r="J2970" s="337" t="s">
        <v>16</v>
      </c>
      <c r="K2970" s="337" t="s">
        <v>19695</v>
      </c>
      <c r="L2970" s="337" t="s">
        <v>19695</v>
      </c>
      <c r="M2970" s="337" t="s">
        <v>19695</v>
      </c>
      <c r="N2970" s="337" t="s">
        <v>19695</v>
      </c>
      <c r="O2970" s="337" t="s">
        <v>19695</v>
      </c>
      <c r="P2970" s="337" t="s">
        <v>19695</v>
      </c>
      <c r="Q2970" s="337" t="s">
        <v>19695</v>
      </c>
      <c r="R2970" s="337" t="s">
        <v>52</v>
      </c>
      <c r="S2970" s="337" t="s">
        <v>430</v>
      </c>
      <c r="T2970" s="337" t="s">
        <v>8820</v>
      </c>
      <c r="U2970" s="337" t="s">
        <v>11314</v>
      </c>
      <c r="V2970" s="337">
        <v>10</v>
      </c>
      <c r="W2970" s="337" t="s">
        <v>19695</v>
      </c>
      <c r="X2970" s="337" t="s">
        <v>19695</v>
      </c>
      <c r="Y2970" s="337" t="s">
        <v>19695</v>
      </c>
      <c r="Z2970" s="337" t="s">
        <v>1728</v>
      </c>
      <c r="AA2970" s="337" t="s">
        <v>735</v>
      </c>
      <c r="AB2970" s="337" t="s">
        <v>718</v>
      </c>
      <c r="AC2970" s="337" t="s">
        <v>13921</v>
      </c>
    </row>
    <row r="2971" spans="1:29" ht="15.8" x14ac:dyDescent="0.25">
      <c r="A2971" s="337" t="s">
        <v>1723</v>
      </c>
      <c r="B2971" s="337" t="s">
        <v>7292</v>
      </c>
      <c r="C2971" s="337" t="s">
        <v>1821</v>
      </c>
      <c r="D2971" s="337" t="s">
        <v>449</v>
      </c>
      <c r="E2971" s="337" t="s">
        <v>6482</v>
      </c>
      <c r="F2971" s="338">
        <v>43395</v>
      </c>
      <c r="G2971" s="337" t="s">
        <v>7236</v>
      </c>
      <c r="H2971" s="338">
        <v>43412</v>
      </c>
      <c r="I2971" s="337" t="s">
        <v>19695</v>
      </c>
      <c r="J2971" s="337" t="s">
        <v>36</v>
      </c>
      <c r="K2971" s="337" t="s">
        <v>19695</v>
      </c>
      <c r="L2971" s="337" t="s">
        <v>19695</v>
      </c>
      <c r="M2971" s="337" t="s">
        <v>19695</v>
      </c>
      <c r="N2971" s="337" t="s">
        <v>19695</v>
      </c>
      <c r="O2971" s="337" t="s">
        <v>19695</v>
      </c>
      <c r="P2971" s="337" t="s">
        <v>19695</v>
      </c>
      <c r="Q2971" s="337" t="s">
        <v>19695</v>
      </c>
      <c r="R2971" s="337" t="s">
        <v>45</v>
      </c>
      <c r="S2971" s="337" t="s">
        <v>1405</v>
      </c>
      <c r="T2971" s="337" t="s">
        <v>7293</v>
      </c>
      <c r="U2971" s="337" t="s">
        <v>7294</v>
      </c>
      <c r="V2971" s="337">
        <v>10</v>
      </c>
      <c r="W2971" s="337" t="s">
        <v>19695</v>
      </c>
      <c r="X2971" s="337" t="s">
        <v>19695</v>
      </c>
      <c r="Y2971" s="337" t="s">
        <v>19695</v>
      </c>
      <c r="Z2971" s="337" t="s">
        <v>1745</v>
      </c>
      <c r="AA2971" s="337" t="s">
        <v>853</v>
      </c>
      <c r="AB2971" s="337" t="s">
        <v>854</v>
      </c>
      <c r="AC2971" s="337" t="s">
        <v>13896</v>
      </c>
    </row>
    <row r="2972" spans="1:29" ht="15.8" x14ac:dyDescent="0.25">
      <c r="A2972" s="337" t="s">
        <v>1723</v>
      </c>
      <c r="B2972" s="337" t="s">
        <v>11137</v>
      </c>
      <c r="C2972" s="337" t="s">
        <v>1821</v>
      </c>
      <c r="D2972" s="337" t="s">
        <v>449</v>
      </c>
      <c r="E2972" s="337" t="s">
        <v>5092</v>
      </c>
      <c r="F2972" s="338">
        <v>43361</v>
      </c>
      <c r="G2972" s="337" t="s">
        <v>7270</v>
      </c>
      <c r="H2972" s="338">
        <v>43411</v>
      </c>
      <c r="I2972" s="337" t="s">
        <v>19695</v>
      </c>
      <c r="J2972" s="337" t="s">
        <v>36</v>
      </c>
      <c r="K2972" s="337" t="s">
        <v>19695</v>
      </c>
      <c r="L2972" s="337" t="s">
        <v>19695</v>
      </c>
      <c r="M2972" s="337" t="s">
        <v>19695</v>
      </c>
      <c r="N2972" s="337" t="s">
        <v>19695</v>
      </c>
      <c r="O2972" s="337" t="s">
        <v>19695</v>
      </c>
      <c r="P2972" s="337" t="s">
        <v>19695</v>
      </c>
      <c r="Q2972" s="337" t="s">
        <v>19695</v>
      </c>
      <c r="R2972" s="337" t="s">
        <v>146</v>
      </c>
      <c r="S2972" s="337" t="s">
        <v>129</v>
      </c>
      <c r="T2972" s="337" t="s">
        <v>11138</v>
      </c>
      <c r="U2972" s="337" t="s">
        <v>129</v>
      </c>
      <c r="V2972" s="337">
        <v>6</v>
      </c>
      <c r="W2972" s="337" t="s">
        <v>19695</v>
      </c>
      <c r="X2972" s="337" t="s">
        <v>19695</v>
      </c>
      <c r="Y2972" s="337" t="s">
        <v>19695</v>
      </c>
      <c r="Z2972" s="337" t="s">
        <v>1728</v>
      </c>
      <c r="AA2972" s="337" t="s">
        <v>735</v>
      </c>
      <c r="AB2972" s="337" t="s">
        <v>718</v>
      </c>
      <c r="AC2972" s="337" t="s">
        <v>13895</v>
      </c>
    </row>
    <row r="2973" spans="1:29" ht="15.8" x14ac:dyDescent="0.25">
      <c r="A2973" s="337" t="s">
        <v>1723</v>
      </c>
      <c r="B2973" s="337" t="s">
        <v>7269</v>
      </c>
      <c r="C2973" s="337" t="s">
        <v>1821</v>
      </c>
      <c r="D2973" s="337" t="s">
        <v>449</v>
      </c>
      <c r="E2973" s="337" t="s">
        <v>5092</v>
      </c>
      <c r="F2973" s="338">
        <v>43361</v>
      </c>
      <c r="G2973" s="337" t="s">
        <v>7270</v>
      </c>
      <c r="H2973" s="338">
        <v>43411</v>
      </c>
      <c r="I2973" s="337" t="s">
        <v>19695</v>
      </c>
      <c r="J2973" s="337" t="s">
        <v>16</v>
      </c>
      <c r="K2973" s="337" t="s">
        <v>19695</v>
      </c>
      <c r="L2973" s="337" t="s">
        <v>19695</v>
      </c>
      <c r="M2973" s="337" t="s">
        <v>19695</v>
      </c>
      <c r="N2973" s="337" t="s">
        <v>19695</v>
      </c>
      <c r="O2973" s="337" t="s">
        <v>19695</v>
      </c>
      <c r="P2973" s="337" t="s">
        <v>19695</v>
      </c>
      <c r="Q2973" s="337" t="s">
        <v>19695</v>
      </c>
      <c r="R2973" s="337" t="s">
        <v>52</v>
      </c>
      <c r="S2973" s="337" t="s">
        <v>142</v>
      </c>
      <c r="T2973" s="337" t="s">
        <v>7271</v>
      </c>
      <c r="U2973" s="337" t="s">
        <v>7272</v>
      </c>
      <c r="V2973" s="337">
        <v>6</v>
      </c>
      <c r="W2973" s="337" t="s">
        <v>19695</v>
      </c>
      <c r="X2973" s="337" t="s">
        <v>19695</v>
      </c>
      <c r="Y2973" s="337" t="s">
        <v>19695</v>
      </c>
      <c r="Z2973" s="337" t="s">
        <v>1745</v>
      </c>
      <c r="AA2973" s="337" t="s">
        <v>735</v>
      </c>
      <c r="AB2973" s="337" t="s">
        <v>718</v>
      </c>
      <c r="AC2973" s="337" t="s">
        <v>13894</v>
      </c>
    </row>
    <row r="2974" spans="1:29" ht="15.8" x14ac:dyDescent="0.25">
      <c r="A2974" s="337" t="s">
        <v>1723</v>
      </c>
      <c r="B2974" s="337" t="s">
        <v>5170</v>
      </c>
      <c r="C2974" s="337" t="s">
        <v>1821</v>
      </c>
      <c r="D2974" s="337" t="s">
        <v>449</v>
      </c>
      <c r="E2974" s="337" t="s">
        <v>5171</v>
      </c>
      <c r="F2974" s="338">
        <v>43410</v>
      </c>
      <c r="G2974" s="337" t="s">
        <v>5171</v>
      </c>
      <c r="H2974" s="338">
        <v>43410</v>
      </c>
      <c r="I2974" s="337" t="s">
        <v>19695</v>
      </c>
      <c r="J2974" s="337" t="s">
        <v>16</v>
      </c>
      <c r="K2974" s="337" t="s">
        <v>19695</v>
      </c>
      <c r="L2974" s="337" t="s">
        <v>19695</v>
      </c>
      <c r="M2974" s="337" t="s">
        <v>19695</v>
      </c>
      <c r="N2974" s="337" t="s">
        <v>19695</v>
      </c>
      <c r="O2974" s="337" t="s">
        <v>19695</v>
      </c>
      <c r="P2974" s="337" t="s">
        <v>19695</v>
      </c>
      <c r="Q2974" s="337" t="s">
        <v>19695</v>
      </c>
      <c r="R2974" s="337" t="s">
        <v>18</v>
      </c>
      <c r="S2974" s="337" t="s">
        <v>1038</v>
      </c>
      <c r="T2974" s="337" t="s">
        <v>1039</v>
      </c>
      <c r="U2974" s="337" t="s">
        <v>2078</v>
      </c>
      <c r="V2974" s="337">
        <v>6</v>
      </c>
      <c r="W2974" s="337" t="s">
        <v>19695</v>
      </c>
      <c r="X2974" s="337" t="s">
        <v>19695</v>
      </c>
      <c r="Y2974" s="337" t="s">
        <v>19695</v>
      </c>
      <c r="Z2974" s="337" t="s">
        <v>1753</v>
      </c>
      <c r="AA2974" s="337" t="s">
        <v>735</v>
      </c>
      <c r="AB2974" s="337" t="s">
        <v>718</v>
      </c>
      <c r="AC2974" s="337" t="s">
        <v>15482</v>
      </c>
    </row>
    <row r="2975" spans="1:29" ht="15.8" x14ac:dyDescent="0.25">
      <c r="A2975" s="337" t="s">
        <v>1723</v>
      </c>
      <c r="B2975" s="337" t="s">
        <v>6930</v>
      </c>
      <c r="C2975" s="337" t="s">
        <v>1821</v>
      </c>
      <c r="D2975" s="337" t="s">
        <v>449</v>
      </c>
      <c r="E2975" s="337" t="s">
        <v>4776</v>
      </c>
      <c r="F2975" s="338">
        <v>43378</v>
      </c>
      <c r="G2975" s="337" t="s">
        <v>5171</v>
      </c>
      <c r="H2975" s="338">
        <v>43410</v>
      </c>
      <c r="I2975" s="337" t="s">
        <v>19695</v>
      </c>
      <c r="J2975" s="337" t="s">
        <v>16</v>
      </c>
      <c r="K2975" s="337" t="s">
        <v>19695</v>
      </c>
      <c r="L2975" s="337" t="s">
        <v>19695</v>
      </c>
      <c r="M2975" s="337" t="s">
        <v>19695</v>
      </c>
      <c r="N2975" s="337" t="s">
        <v>19695</v>
      </c>
      <c r="O2975" s="337" t="s">
        <v>19695</v>
      </c>
      <c r="P2975" s="337" t="s">
        <v>19695</v>
      </c>
      <c r="Q2975" s="337" t="s">
        <v>19695</v>
      </c>
      <c r="R2975" s="337" t="s">
        <v>98</v>
      </c>
      <c r="S2975" s="337" t="s">
        <v>1690</v>
      </c>
      <c r="T2975" s="337" t="s">
        <v>6931</v>
      </c>
      <c r="U2975" s="337" t="s">
        <v>6932</v>
      </c>
      <c r="V2975" s="337">
        <v>8</v>
      </c>
      <c r="W2975" s="337" t="s">
        <v>19695</v>
      </c>
      <c r="X2975" s="337" t="s">
        <v>19695</v>
      </c>
      <c r="Y2975" s="337" t="s">
        <v>19695</v>
      </c>
      <c r="Z2975" s="337" t="s">
        <v>1753</v>
      </c>
      <c r="AA2975" s="337" t="s">
        <v>717</v>
      </c>
      <c r="AB2975" s="337" t="s">
        <v>718</v>
      </c>
      <c r="AC2975" s="337" t="s">
        <v>15277</v>
      </c>
    </row>
    <row r="2976" spans="1:29" ht="15.8" x14ac:dyDescent="0.25">
      <c r="A2976" s="337" t="s">
        <v>1723</v>
      </c>
      <c r="B2976" s="337" t="s">
        <v>4883</v>
      </c>
      <c r="C2976" s="337" t="s">
        <v>1821</v>
      </c>
      <c r="D2976" s="337" t="s">
        <v>449</v>
      </c>
      <c r="E2976" s="337" t="s">
        <v>4884</v>
      </c>
      <c r="F2976" s="338">
        <v>43333</v>
      </c>
      <c r="G2976" s="337" t="s">
        <v>1823</v>
      </c>
      <c r="H2976" s="338">
        <v>43409</v>
      </c>
      <c r="I2976" s="337" t="s">
        <v>19695</v>
      </c>
      <c r="J2976" s="337" t="s">
        <v>36</v>
      </c>
      <c r="K2976" s="337" t="s">
        <v>19695</v>
      </c>
      <c r="L2976" s="337" t="s">
        <v>19695</v>
      </c>
      <c r="M2976" s="337" t="s">
        <v>19695</v>
      </c>
      <c r="N2976" s="337" t="s">
        <v>19695</v>
      </c>
      <c r="O2976" s="337" t="s">
        <v>19695</v>
      </c>
      <c r="P2976" s="337" t="s">
        <v>19695</v>
      </c>
      <c r="Q2976" s="337" t="s">
        <v>19695</v>
      </c>
      <c r="R2976" s="337" t="s">
        <v>45</v>
      </c>
      <c r="S2976" s="337" t="s">
        <v>1824</v>
      </c>
      <c r="T2976" s="337" t="s">
        <v>2142</v>
      </c>
      <c r="U2976" s="337" t="s">
        <v>4885</v>
      </c>
      <c r="V2976" s="337">
        <v>8</v>
      </c>
      <c r="W2976" s="337" t="s">
        <v>19695</v>
      </c>
      <c r="X2976" s="337" t="s">
        <v>19695</v>
      </c>
      <c r="Y2976" s="337" t="s">
        <v>19695</v>
      </c>
      <c r="Z2976" s="337" t="s">
        <v>1728</v>
      </c>
      <c r="AA2976" s="337" t="s">
        <v>717</v>
      </c>
      <c r="AB2976" s="337" t="s">
        <v>718</v>
      </c>
      <c r="AC2976" s="337" t="s">
        <v>13893</v>
      </c>
    </row>
    <row r="2977" spans="1:29" ht="15.8" x14ac:dyDescent="0.25">
      <c r="A2977" s="337" t="s">
        <v>1723</v>
      </c>
      <c r="B2977" s="337" t="s">
        <v>1485</v>
      </c>
      <c r="C2977" s="337" t="s">
        <v>1821</v>
      </c>
      <c r="D2977" s="337" t="s">
        <v>449</v>
      </c>
      <c r="E2977" s="337" t="s">
        <v>1731</v>
      </c>
      <c r="F2977" s="338">
        <v>43341</v>
      </c>
      <c r="G2977" s="337" t="s">
        <v>1823</v>
      </c>
      <c r="H2977" s="338">
        <v>43409</v>
      </c>
      <c r="I2977" s="337" t="s">
        <v>19695</v>
      </c>
      <c r="J2977" s="337" t="s">
        <v>16</v>
      </c>
      <c r="K2977" s="337" t="s">
        <v>19695</v>
      </c>
      <c r="L2977" s="337" t="s">
        <v>19695</v>
      </c>
      <c r="M2977" s="337" t="s">
        <v>19695</v>
      </c>
      <c r="N2977" s="337" t="s">
        <v>19695</v>
      </c>
      <c r="O2977" s="337" t="s">
        <v>19695</v>
      </c>
      <c r="P2977" s="337" t="s">
        <v>19695</v>
      </c>
      <c r="Q2977" s="337" t="s">
        <v>19695</v>
      </c>
      <c r="R2977" s="337" t="s">
        <v>144</v>
      </c>
      <c r="S2977" s="337" t="s">
        <v>446</v>
      </c>
      <c r="T2977" s="337" t="s">
        <v>55</v>
      </c>
      <c r="U2977" s="337" t="s">
        <v>823</v>
      </c>
      <c r="V2977" s="337">
        <v>4</v>
      </c>
      <c r="W2977" s="337" t="s">
        <v>19695</v>
      </c>
      <c r="X2977" s="337" t="s">
        <v>19695</v>
      </c>
      <c r="Y2977" s="337" t="s">
        <v>19695</v>
      </c>
      <c r="Z2977" s="337" t="s">
        <v>1728</v>
      </c>
      <c r="AA2977" s="337" t="s">
        <v>717</v>
      </c>
      <c r="AB2977" s="337" t="s">
        <v>718</v>
      </c>
      <c r="AC2977" s="337" t="s">
        <v>13912</v>
      </c>
    </row>
    <row r="2978" spans="1:29" ht="15.8" x14ac:dyDescent="0.25">
      <c r="A2978" s="337" t="s">
        <v>1723</v>
      </c>
      <c r="B2978" s="337" t="s">
        <v>1820</v>
      </c>
      <c r="C2978" s="337" t="s">
        <v>1821</v>
      </c>
      <c r="D2978" s="337" t="s">
        <v>449</v>
      </c>
      <c r="E2978" s="337" t="s">
        <v>1822</v>
      </c>
      <c r="F2978" s="338">
        <v>43344</v>
      </c>
      <c r="G2978" s="337" t="s">
        <v>1823</v>
      </c>
      <c r="H2978" s="338">
        <v>43409</v>
      </c>
      <c r="I2978" s="337" t="s">
        <v>19695</v>
      </c>
      <c r="J2978" s="337" t="s">
        <v>16</v>
      </c>
      <c r="K2978" s="337" t="s">
        <v>19695</v>
      </c>
      <c r="L2978" s="337" t="s">
        <v>19695</v>
      </c>
      <c r="M2978" s="337" t="s">
        <v>19695</v>
      </c>
      <c r="N2978" s="337" t="s">
        <v>19695</v>
      </c>
      <c r="O2978" s="337" t="s">
        <v>19695</v>
      </c>
      <c r="P2978" s="337" t="s">
        <v>19695</v>
      </c>
      <c r="Q2978" s="337" t="s">
        <v>19695</v>
      </c>
      <c r="R2978" s="337" t="s">
        <v>45</v>
      </c>
      <c r="S2978" s="337" t="s">
        <v>1824</v>
      </c>
      <c r="T2978" s="337" t="s">
        <v>1825</v>
      </c>
      <c r="U2978" s="337" t="s">
        <v>1826</v>
      </c>
      <c r="V2978" s="337">
        <v>4</v>
      </c>
      <c r="W2978" s="337" t="s">
        <v>19695</v>
      </c>
      <c r="X2978" s="337" t="s">
        <v>19695</v>
      </c>
      <c r="Y2978" s="337" t="s">
        <v>19695</v>
      </c>
      <c r="Z2978" s="337" t="s">
        <v>1753</v>
      </c>
      <c r="AA2978" s="337" t="s">
        <v>717</v>
      </c>
      <c r="AB2978" s="337" t="s">
        <v>718</v>
      </c>
      <c r="AC2978" s="337" t="s">
        <v>15488</v>
      </c>
    </row>
    <row r="2979" spans="1:29" ht="15.8" x14ac:dyDescent="0.25">
      <c r="A2979" s="337" t="s">
        <v>1723</v>
      </c>
      <c r="B2979" s="337" t="s">
        <v>5248</v>
      </c>
      <c r="C2979" s="337" t="s">
        <v>1821</v>
      </c>
      <c r="D2979" s="337" t="s">
        <v>449</v>
      </c>
      <c r="E2979" s="337" t="s">
        <v>5249</v>
      </c>
      <c r="F2979" s="338">
        <v>43408</v>
      </c>
      <c r="G2979" s="337" t="s">
        <v>5249</v>
      </c>
      <c r="H2979" s="338">
        <v>43408</v>
      </c>
      <c r="I2979" s="337" t="s">
        <v>19695</v>
      </c>
      <c r="J2979" s="337" t="s">
        <v>36</v>
      </c>
      <c r="K2979" s="337" t="s">
        <v>19695</v>
      </c>
      <c r="L2979" s="337" t="s">
        <v>19695</v>
      </c>
      <c r="M2979" s="337" t="s">
        <v>19695</v>
      </c>
      <c r="N2979" s="337" t="s">
        <v>19695</v>
      </c>
      <c r="O2979" s="337" t="s">
        <v>19695</v>
      </c>
      <c r="P2979" s="337" t="s">
        <v>19695</v>
      </c>
      <c r="Q2979" s="337" t="s">
        <v>19695</v>
      </c>
      <c r="R2979" s="337" t="s">
        <v>18</v>
      </c>
      <c r="S2979" s="337" t="s">
        <v>1033</v>
      </c>
      <c r="T2979" s="337" t="s">
        <v>5250</v>
      </c>
      <c r="U2979" s="337" t="s">
        <v>414</v>
      </c>
      <c r="V2979" s="337">
        <v>8</v>
      </c>
      <c r="W2979" s="337" t="s">
        <v>19695</v>
      </c>
      <c r="X2979" s="337" t="s">
        <v>19695</v>
      </c>
      <c r="Y2979" s="337" t="s">
        <v>19695</v>
      </c>
      <c r="Z2979" s="337" t="s">
        <v>1753</v>
      </c>
      <c r="AA2979" s="337" t="s">
        <v>735</v>
      </c>
      <c r="AB2979" s="337" t="s">
        <v>718</v>
      </c>
      <c r="AC2979" s="337" t="s">
        <v>13892</v>
      </c>
    </row>
    <row r="2980" spans="1:29" ht="15.8" x14ac:dyDescent="0.25">
      <c r="A2980" s="337" t="s">
        <v>1723</v>
      </c>
      <c r="B2980" s="337" t="s">
        <v>8996</v>
      </c>
      <c r="C2980" s="337" t="s">
        <v>1821</v>
      </c>
      <c r="D2980" s="337" t="s">
        <v>449</v>
      </c>
      <c r="E2980" s="337" t="s">
        <v>8997</v>
      </c>
      <c r="F2980" s="338">
        <v>43385</v>
      </c>
      <c r="G2980" s="337" t="s">
        <v>7582</v>
      </c>
      <c r="H2980" s="338">
        <v>43407</v>
      </c>
      <c r="I2980" s="337" t="s">
        <v>19695</v>
      </c>
      <c r="J2980" s="337" t="s">
        <v>36</v>
      </c>
      <c r="K2980" s="337" t="s">
        <v>19695</v>
      </c>
      <c r="L2980" s="337" t="s">
        <v>19695</v>
      </c>
      <c r="M2980" s="337" t="s">
        <v>19695</v>
      </c>
      <c r="N2980" s="337" t="s">
        <v>19695</v>
      </c>
      <c r="O2980" s="337" t="s">
        <v>19695</v>
      </c>
      <c r="P2980" s="337" t="s">
        <v>19695</v>
      </c>
      <c r="Q2980" s="337" t="s">
        <v>19695</v>
      </c>
      <c r="R2980" s="337" t="s">
        <v>98</v>
      </c>
      <c r="S2980" s="337" t="s">
        <v>124</v>
      </c>
      <c r="T2980" s="337" t="s">
        <v>429</v>
      </c>
      <c r="U2980" s="337" t="s">
        <v>8998</v>
      </c>
      <c r="V2980" s="337">
        <v>4</v>
      </c>
      <c r="W2980" s="337" t="s">
        <v>19695</v>
      </c>
      <c r="X2980" s="337" t="s">
        <v>19695</v>
      </c>
      <c r="Y2980" s="337" t="s">
        <v>19695</v>
      </c>
      <c r="Z2980" s="337" t="s">
        <v>1753</v>
      </c>
      <c r="AA2980" s="337" t="s">
        <v>717</v>
      </c>
      <c r="AB2980" s="337" t="s">
        <v>718</v>
      </c>
      <c r="AC2980" s="337" t="s">
        <v>13921</v>
      </c>
    </row>
    <row r="2981" spans="1:29" ht="15.8" x14ac:dyDescent="0.25">
      <c r="A2981" s="337" t="s">
        <v>1723</v>
      </c>
      <c r="B2981" s="337" t="s">
        <v>7285</v>
      </c>
      <c r="C2981" s="337" t="s">
        <v>1788</v>
      </c>
      <c r="D2981" s="337" t="s">
        <v>769</v>
      </c>
      <c r="E2981" s="337" t="s">
        <v>5375</v>
      </c>
      <c r="F2981" s="338">
        <v>43356</v>
      </c>
      <c r="G2981" s="337" t="s">
        <v>6934</v>
      </c>
      <c r="H2981" s="338">
        <v>43406</v>
      </c>
      <c r="I2981" s="337" t="s">
        <v>19695</v>
      </c>
      <c r="J2981" s="337" t="s">
        <v>36</v>
      </c>
      <c r="K2981" s="337" t="s">
        <v>19695</v>
      </c>
      <c r="L2981" s="337" t="s">
        <v>19695</v>
      </c>
      <c r="M2981" s="337" t="s">
        <v>19695</v>
      </c>
      <c r="N2981" s="337" t="s">
        <v>19695</v>
      </c>
      <c r="O2981" s="337" t="s">
        <v>19695</v>
      </c>
      <c r="P2981" s="337" t="s">
        <v>19695</v>
      </c>
      <c r="Q2981" s="337" t="s">
        <v>19695</v>
      </c>
      <c r="R2981" s="337" t="s">
        <v>134</v>
      </c>
      <c r="S2981" s="337" t="s">
        <v>451</v>
      </c>
      <c r="T2981" s="337" t="s">
        <v>7286</v>
      </c>
      <c r="U2981" s="337" t="s">
        <v>7287</v>
      </c>
      <c r="V2981" s="337">
        <v>10</v>
      </c>
      <c r="W2981" s="337" t="s">
        <v>19695</v>
      </c>
      <c r="X2981" s="337" t="s">
        <v>19695</v>
      </c>
      <c r="Y2981" s="337" t="s">
        <v>19695</v>
      </c>
      <c r="Z2981" s="337" t="s">
        <v>1745</v>
      </c>
      <c r="AA2981" s="337" t="s">
        <v>853</v>
      </c>
      <c r="AB2981" s="337" t="s">
        <v>854</v>
      </c>
      <c r="AC2981" s="337" t="s">
        <v>15276</v>
      </c>
    </row>
    <row r="2982" spans="1:29" ht="15.8" x14ac:dyDescent="0.25">
      <c r="A2982" s="337" t="s">
        <v>1723</v>
      </c>
      <c r="B2982" s="337" t="s">
        <v>6933</v>
      </c>
      <c r="C2982" s="337" t="s">
        <v>1821</v>
      </c>
      <c r="D2982" s="337" t="s">
        <v>449</v>
      </c>
      <c r="E2982" s="337" t="s">
        <v>5102</v>
      </c>
      <c r="F2982" s="338">
        <v>43388</v>
      </c>
      <c r="G2982" s="337" t="s">
        <v>6934</v>
      </c>
      <c r="H2982" s="338">
        <v>43406</v>
      </c>
      <c r="I2982" s="337" t="s">
        <v>19695</v>
      </c>
      <c r="J2982" s="337" t="s">
        <v>36</v>
      </c>
      <c r="K2982" s="337" t="s">
        <v>19695</v>
      </c>
      <c r="L2982" s="337" t="s">
        <v>19695</v>
      </c>
      <c r="M2982" s="337" t="s">
        <v>19695</v>
      </c>
      <c r="N2982" s="337" t="s">
        <v>19695</v>
      </c>
      <c r="O2982" s="337" t="s">
        <v>19695</v>
      </c>
      <c r="P2982" s="337" t="s">
        <v>19695</v>
      </c>
      <c r="Q2982" s="337" t="s">
        <v>19695</v>
      </c>
      <c r="R2982" s="337" t="s">
        <v>52</v>
      </c>
      <c r="S2982" s="337" t="s">
        <v>85</v>
      </c>
      <c r="T2982" s="337" t="s">
        <v>874</v>
      </c>
      <c r="U2982" s="337" t="s">
        <v>6935</v>
      </c>
      <c r="V2982" s="337">
        <v>8</v>
      </c>
      <c r="W2982" s="337" t="s">
        <v>19695</v>
      </c>
      <c r="X2982" s="337" t="s">
        <v>19695</v>
      </c>
      <c r="Y2982" s="337" t="s">
        <v>19695</v>
      </c>
      <c r="Z2982" s="337" t="s">
        <v>1753</v>
      </c>
      <c r="AA2982" s="337" t="s">
        <v>717</v>
      </c>
      <c r="AB2982" s="337" t="s">
        <v>718</v>
      </c>
      <c r="AC2982" s="337" t="s">
        <v>13891</v>
      </c>
    </row>
    <row r="2983" spans="1:29" ht="15.8" x14ac:dyDescent="0.25">
      <c r="A2983" s="337" t="s">
        <v>1723</v>
      </c>
      <c r="B2983" s="337" t="s">
        <v>10045</v>
      </c>
      <c r="C2983" s="337" t="s">
        <v>1821</v>
      </c>
      <c r="D2983" s="337" t="s">
        <v>449</v>
      </c>
      <c r="E2983" s="337" t="s">
        <v>4150</v>
      </c>
      <c r="F2983" s="338">
        <v>43374</v>
      </c>
      <c r="G2983" s="337" t="s">
        <v>5860</v>
      </c>
      <c r="H2983" s="338">
        <v>43405</v>
      </c>
      <c r="I2983" s="337" t="s">
        <v>19695</v>
      </c>
      <c r="J2983" s="337" t="s">
        <v>36</v>
      </c>
      <c r="K2983" s="337" t="s">
        <v>19695</v>
      </c>
      <c r="L2983" s="337" t="s">
        <v>19695</v>
      </c>
      <c r="M2983" s="337" t="s">
        <v>19695</v>
      </c>
      <c r="N2983" s="337" t="s">
        <v>19695</v>
      </c>
      <c r="O2983" s="337" t="s">
        <v>19695</v>
      </c>
      <c r="P2983" s="337" t="s">
        <v>19695</v>
      </c>
      <c r="Q2983" s="337" t="s">
        <v>19695</v>
      </c>
      <c r="R2983" s="337" t="s">
        <v>130</v>
      </c>
      <c r="S2983" s="337" t="s">
        <v>940</v>
      </c>
      <c r="T2983" s="337" t="s">
        <v>2072</v>
      </c>
      <c r="U2983" s="337" t="s">
        <v>10046</v>
      </c>
      <c r="V2983" s="337">
        <v>10</v>
      </c>
      <c r="W2983" s="337" t="s">
        <v>19695</v>
      </c>
      <c r="X2983" s="337" t="s">
        <v>19695</v>
      </c>
      <c r="Y2983" s="337" t="s">
        <v>19695</v>
      </c>
      <c r="Z2983" s="337" t="s">
        <v>1728</v>
      </c>
      <c r="AA2983" s="337" t="s">
        <v>735</v>
      </c>
      <c r="AB2983" s="337" t="s">
        <v>718</v>
      </c>
      <c r="AC2983" s="337" t="s">
        <v>13939</v>
      </c>
    </row>
    <row r="2984" spans="1:29" ht="15.8" x14ac:dyDescent="0.25">
      <c r="A2984" s="337" t="s">
        <v>1723</v>
      </c>
      <c r="B2984" s="337" t="s">
        <v>8932</v>
      </c>
      <c r="C2984" s="337" t="s">
        <v>1821</v>
      </c>
      <c r="D2984" s="337" t="s">
        <v>449</v>
      </c>
      <c r="E2984" s="337" t="s">
        <v>7074</v>
      </c>
      <c r="F2984" s="338">
        <v>43360</v>
      </c>
      <c r="G2984" s="337" t="s">
        <v>5860</v>
      </c>
      <c r="H2984" s="338">
        <v>43405</v>
      </c>
      <c r="I2984" s="337" t="s">
        <v>19695</v>
      </c>
      <c r="J2984" s="337" t="s">
        <v>16</v>
      </c>
      <c r="K2984" s="337" t="s">
        <v>19695</v>
      </c>
      <c r="L2984" s="337" t="s">
        <v>19695</v>
      </c>
      <c r="M2984" s="337" t="s">
        <v>19695</v>
      </c>
      <c r="N2984" s="337" t="s">
        <v>19695</v>
      </c>
      <c r="O2984" s="337" t="s">
        <v>19695</v>
      </c>
      <c r="P2984" s="337" t="s">
        <v>19695</v>
      </c>
      <c r="Q2984" s="337" t="s">
        <v>19695</v>
      </c>
      <c r="R2984" s="337" t="s">
        <v>15</v>
      </c>
      <c r="S2984" s="337" t="s">
        <v>1086</v>
      </c>
      <c r="T2984" s="337" t="s">
        <v>1086</v>
      </c>
      <c r="U2984" s="337" t="s">
        <v>8933</v>
      </c>
      <c r="V2984" s="337">
        <v>10</v>
      </c>
      <c r="W2984" s="337" t="s">
        <v>19695</v>
      </c>
      <c r="X2984" s="337" t="s">
        <v>19695</v>
      </c>
      <c r="Y2984" s="337" t="s">
        <v>19695</v>
      </c>
      <c r="Z2984" s="337" t="s">
        <v>1728</v>
      </c>
      <c r="AA2984" s="337" t="s">
        <v>735</v>
      </c>
      <c r="AB2984" s="337" t="s">
        <v>718</v>
      </c>
      <c r="AC2984" s="337" t="s">
        <v>13947</v>
      </c>
    </row>
    <row r="2985" spans="1:29" ht="15.8" x14ac:dyDescent="0.25">
      <c r="A2985" s="337" t="s">
        <v>1723</v>
      </c>
      <c r="B2985" s="337" t="s">
        <v>7267</v>
      </c>
      <c r="C2985" s="337" t="s">
        <v>1725</v>
      </c>
      <c r="D2985" s="337" t="s">
        <v>1726</v>
      </c>
      <c r="E2985" s="337" t="s">
        <v>6040</v>
      </c>
      <c r="F2985" s="338">
        <v>43355</v>
      </c>
      <c r="G2985" s="337" t="s">
        <v>5860</v>
      </c>
      <c r="H2985" s="338">
        <v>43405</v>
      </c>
      <c r="I2985" s="337" t="s">
        <v>19695</v>
      </c>
      <c r="J2985" s="337" t="s">
        <v>16</v>
      </c>
      <c r="K2985" s="337" t="s">
        <v>19695</v>
      </c>
      <c r="L2985" s="337" t="s">
        <v>19695</v>
      </c>
      <c r="M2985" s="337" t="s">
        <v>19695</v>
      </c>
      <c r="N2985" s="337" t="s">
        <v>19695</v>
      </c>
      <c r="O2985" s="337" t="s">
        <v>19695</v>
      </c>
      <c r="P2985" s="337" t="s">
        <v>19695</v>
      </c>
      <c r="Q2985" s="337" t="s">
        <v>19695</v>
      </c>
      <c r="R2985" s="337" t="s">
        <v>71</v>
      </c>
      <c r="S2985" s="337" t="s">
        <v>71</v>
      </c>
      <c r="T2985" s="337" t="s">
        <v>6663</v>
      </c>
      <c r="U2985" s="337" t="s">
        <v>7268</v>
      </c>
      <c r="V2985" s="337">
        <v>10</v>
      </c>
      <c r="W2985" s="337" t="s">
        <v>19695</v>
      </c>
      <c r="X2985" s="337" t="s">
        <v>19695</v>
      </c>
      <c r="Y2985" s="337" t="s">
        <v>19695</v>
      </c>
      <c r="Z2985" s="337" t="s">
        <v>1745</v>
      </c>
      <c r="AA2985" s="337" t="s">
        <v>735</v>
      </c>
      <c r="AB2985" s="337" t="s">
        <v>718</v>
      </c>
      <c r="AC2985" s="337" t="s">
        <v>15276</v>
      </c>
    </row>
    <row r="2986" spans="1:29" ht="15.8" x14ac:dyDescent="0.25">
      <c r="A2986" s="337" t="s">
        <v>1723</v>
      </c>
      <c r="B2986" s="337" t="s">
        <v>10084</v>
      </c>
      <c r="C2986" s="337" t="s">
        <v>1821</v>
      </c>
      <c r="D2986" s="337" t="s">
        <v>449</v>
      </c>
      <c r="E2986" s="337" t="s">
        <v>1822</v>
      </c>
      <c r="F2986" s="338">
        <v>43344</v>
      </c>
      <c r="G2986" s="337" t="s">
        <v>5860</v>
      </c>
      <c r="H2986" s="338">
        <v>43405</v>
      </c>
      <c r="I2986" s="337" t="s">
        <v>19695</v>
      </c>
      <c r="J2986" s="337" t="s">
        <v>36</v>
      </c>
      <c r="K2986" s="337" t="s">
        <v>19695</v>
      </c>
      <c r="L2986" s="337" t="s">
        <v>19695</v>
      </c>
      <c r="M2986" s="337" t="s">
        <v>19695</v>
      </c>
      <c r="N2986" s="337" t="s">
        <v>19695</v>
      </c>
      <c r="O2986" s="337" t="s">
        <v>19695</v>
      </c>
      <c r="P2986" s="337" t="s">
        <v>19695</v>
      </c>
      <c r="Q2986" s="337" t="s">
        <v>19695</v>
      </c>
      <c r="R2986" s="337" t="s">
        <v>18</v>
      </c>
      <c r="S2986" s="337" t="s">
        <v>445</v>
      </c>
      <c r="T2986" s="337" t="s">
        <v>1473</v>
      </c>
      <c r="U2986" s="337" t="s">
        <v>10085</v>
      </c>
      <c r="V2986" s="337">
        <v>8</v>
      </c>
      <c r="W2986" s="337" t="s">
        <v>19695</v>
      </c>
      <c r="X2986" s="337" t="s">
        <v>19695</v>
      </c>
      <c r="Y2986" s="337" t="s">
        <v>19695</v>
      </c>
      <c r="Z2986" s="337" t="s">
        <v>1753</v>
      </c>
      <c r="AA2986" s="337" t="s">
        <v>717</v>
      </c>
      <c r="AB2986" s="337" t="s">
        <v>718</v>
      </c>
      <c r="AC2986" s="337" t="s">
        <v>15488</v>
      </c>
    </row>
    <row r="2987" spans="1:29" ht="15.8" x14ac:dyDescent="0.25">
      <c r="A2987" s="337" t="s">
        <v>1723</v>
      </c>
      <c r="B2987" s="337" t="s">
        <v>10658</v>
      </c>
      <c r="C2987" s="337" t="s">
        <v>1821</v>
      </c>
      <c r="D2987" s="337" t="s">
        <v>449</v>
      </c>
      <c r="E2987" s="337" t="s">
        <v>4881</v>
      </c>
      <c r="F2987" s="338">
        <v>43382</v>
      </c>
      <c r="G2987" s="337" t="s">
        <v>5860</v>
      </c>
      <c r="H2987" s="338">
        <v>43405</v>
      </c>
      <c r="I2987" s="337" t="s">
        <v>19695</v>
      </c>
      <c r="J2987" s="337" t="s">
        <v>16</v>
      </c>
      <c r="K2987" s="337" t="s">
        <v>19695</v>
      </c>
      <c r="L2987" s="337" t="s">
        <v>19695</v>
      </c>
      <c r="M2987" s="337" t="s">
        <v>19695</v>
      </c>
      <c r="N2987" s="337" t="s">
        <v>19695</v>
      </c>
      <c r="O2987" s="337" t="s">
        <v>19695</v>
      </c>
      <c r="P2987" s="337" t="s">
        <v>19695</v>
      </c>
      <c r="Q2987" s="337" t="s">
        <v>19695</v>
      </c>
      <c r="R2987" s="337" t="s">
        <v>15</v>
      </c>
      <c r="S2987" s="337" t="s">
        <v>1762</v>
      </c>
      <c r="T2987" s="337" t="s">
        <v>1763</v>
      </c>
      <c r="U2987" s="337" t="s">
        <v>10659</v>
      </c>
      <c r="V2987" s="337">
        <v>8</v>
      </c>
      <c r="W2987" s="337" t="s">
        <v>19695</v>
      </c>
      <c r="X2987" s="337" t="s">
        <v>19695</v>
      </c>
      <c r="Y2987" s="337" t="s">
        <v>19695</v>
      </c>
      <c r="Z2987" s="337" t="s">
        <v>1753</v>
      </c>
      <c r="AA2987" s="337" t="s">
        <v>717</v>
      </c>
      <c r="AB2987" s="337" t="s">
        <v>718</v>
      </c>
      <c r="AC2987" s="337" t="s">
        <v>15490</v>
      </c>
    </row>
    <row r="2988" spans="1:29" ht="15.8" x14ac:dyDescent="0.25">
      <c r="A2988" s="337" t="s">
        <v>1723</v>
      </c>
      <c r="B2988" s="337" t="s">
        <v>8844</v>
      </c>
      <c r="C2988" s="337" t="s">
        <v>1821</v>
      </c>
      <c r="D2988" s="337" t="s">
        <v>449</v>
      </c>
      <c r="E2988" s="337" t="s">
        <v>4952</v>
      </c>
      <c r="F2988" s="338">
        <v>43379</v>
      </c>
      <c r="G2988" s="337" t="s">
        <v>5860</v>
      </c>
      <c r="H2988" s="338">
        <v>43405</v>
      </c>
      <c r="I2988" s="337" t="s">
        <v>19695</v>
      </c>
      <c r="J2988" s="337" t="s">
        <v>36</v>
      </c>
      <c r="K2988" s="337" t="s">
        <v>19695</v>
      </c>
      <c r="L2988" s="337" t="s">
        <v>19695</v>
      </c>
      <c r="M2988" s="337" t="s">
        <v>19695</v>
      </c>
      <c r="N2988" s="337" t="s">
        <v>19695</v>
      </c>
      <c r="O2988" s="337" t="s">
        <v>19695</v>
      </c>
      <c r="P2988" s="337" t="s">
        <v>19695</v>
      </c>
      <c r="Q2988" s="337" t="s">
        <v>19695</v>
      </c>
      <c r="R2988" s="337" t="s">
        <v>18</v>
      </c>
      <c r="S2988" s="337" t="s">
        <v>1038</v>
      </c>
      <c r="T2988" s="337" t="s">
        <v>5550</v>
      </c>
      <c r="U2988" s="337" t="s">
        <v>8845</v>
      </c>
      <c r="V2988" s="337">
        <v>8</v>
      </c>
      <c r="W2988" s="337" t="s">
        <v>19695</v>
      </c>
      <c r="X2988" s="337" t="s">
        <v>19695</v>
      </c>
      <c r="Y2988" s="337" t="s">
        <v>19695</v>
      </c>
      <c r="Z2988" s="337" t="s">
        <v>1753</v>
      </c>
      <c r="AA2988" s="337" t="s">
        <v>735</v>
      </c>
      <c r="AB2988" s="337" t="s">
        <v>718</v>
      </c>
      <c r="AC2988" s="337" t="s">
        <v>13929</v>
      </c>
    </row>
    <row r="2989" spans="1:29" ht="15.8" x14ac:dyDescent="0.25">
      <c r="A2989" s="337" t="s">
        <v>1723</v>
      </c>
      <c r="B2989" s="337" t="s">
        <v>8841</v>
      </c>
      <c r="C2989" s="337" t="s">
        <v>1821</v>
      </c>
      <c r="D2989" s="337" t="s">
        <v>449</v>
      </c>
      <c r="E2989" s="337" t="s">
        <v>8842</v>
      </c>
      <c r="F2989" s="338">
        <v>43380</v>
      </c>
      <c r="G2989" s="337" t="s">
        <v>5860</v>
      </c>
      <c r="H2989" s="338">
        <v>43405</v>
      </c>
      <c r="I2989" s="337" t="s">
        <v>19695</v>
      </c>
      <c r="J2989" s="337" t="s">
        <v>16</v>
      </c>
      <c r="K2989" s="337" t="s">
        <v>19695</v>
      </c>
      <c r="L2989" s="337" t="s">
        <v>19695</v>
      </c>
      <c r="M2989" s="337" t="s">
        <v>19695</v>
      </c>
      <c r="N2989" s="337" t="s">
        <v>19695</v>
      </c>
      <c r="O2989" s="337" t="s">
        <v>19695</v>
      </c>
      <c r="P2989" s="337" t="s">
        <v>19695</v>
      </c>
      <c r="Q2989" s="337" t="s">
        <v>19695</v>
      </c>
      <c r="R2989" s="337" t="s">
        <v>52</v>
      </c>
      <c r="S2989" s="337" t="s">
        <v>52</v>
      </c>
      <c r="T2989" s="337" t="s">
        <v>370</v>
      </c>
      <c r="U2989" s="337" t="s">
        <v>8843</v>
      </c>
      <c r="V2989" s="337">
        <v>6</v>
      </c>
      <c r="W2989" s="337" t="s">
        <v>19695</v>
      </c>
      <c r="X2989" s="337" t="s">
        <v>19695</v>
      </c>
      <c r="Y2989" s="337" t="s">
        <v>19695</v>
      </c>
      <c r="Z2989" s="337" t="s">
        <v>1753</v>
      </c>
      <c r="AA2989" s="337" t="s">
        <v>717</v>
      </c>
      <c r="AB2989" s="337" t="s">
        <v>718</v>
      </c>
      <c r="AC2989" s="337" t="s">
        <v>13929</v>
      </c>
    </row>
    <row r="2990" spans="1:29" ht="15.8" x14ac:dyDescent="0.25">
      <c r="A2990" s="337" t="s">
        <v>1723</v>
      </c>
      <c r="B2990" s="337" t="s">
        <v>6937</v>
      </c>
      <c r="C2990" s="337" t="s">
        <v>1821</v>
      </c>
      <c r="D2990" s="337" t="s">
        <v>449</v>
      </c>
      <c r="E2990" s="337" t="s">
        <v>1828</v>
      </c>
      <c r="F2990" s="338">
        <v>43381</v>
      </c>
      <c r="G2990" s="337" t="s">
        <v>6938</v>
      </c>
      <c r="H2990" s="338">
        <v>43404</v>
      </c>
      <c r="I2990" s="337" t="s">
        <v>19695</v>
      </c>
      <c r="J2990" s="337" t="s">
        <v>16</v>
      </c>
      <c r="K2990" s="337" t="s">
        <v>19695</v>
      </c>
      <c r="L2990" s="337" t="s">
        <v>19695</v>
      </c>
      <c r="M2990" s="337" t="s">
        <v>19695</v>
      </c>
      <c r="N2990" s="337" t="s">
        <v>19695</v>
      </c>
      <c r="O2990" s="337" t="s">
        <v>19695</v>
      </c>
      <c r="P2990" s="337" t="s">
        <v>19695</v>
      </c>
      <c r="Q2990" s="337" t="s">
        <v>19695</v>
      </c>
      <c r="R2990" s="337" t="s">
        <v>1999</v>
      </c>
      <c r="S2990" s="337" t="s">
        <v>2772</v>
      </c>
      <c r="T2990" s="337" t="s">
        <v>6939</v>
      </c>
      <c r="U2990" s="337" t="s">
        <v>6940</v>
      </c>
      <c r="V2990" s="337">
        <v>10</v>
      </c>
      <c r="W2990" s="337" t="s">
        <v>19695</v>
      </c>
      <c r="X2990" s="337" t="s">
        <v>19695</v>
      </c>
      <c r="Y2990" s="337" t="s">
        <v>19695</v>
      </c>
      <c r="Z2990" s="337" t="s">
        <v>1753</v>
      </c>
      <c r="AA2990" s="337" t="s">
        <v>717</v>
      </c>
      <c r="AB2990" s="337" t="s">
        <v>718</v>
      </c>
      <c r="AC2990" s="337" t="s">
        <v>13891</v>
      </c>
    </row>
    <row r="2991" spans="1:29" ht="15.8" x14ac:dyDescent="0.25">
      <c r="A2991" s="337" t="s">
        <v>1723</v>
      </c>
      <c r="B2991" s="337" t="s">
        <v>8141</v>
      </c>
      <c r="C2991" s="337" t="s">
        <v>1821</v>
      </c>
      <c r="D2991" s="337" t="s">
        <v>449</v>
      </c>
      <c r="E2991" s="337" t="s">
        <v>5205</v>
      </c>
      <c r="F2991" s="338">
        <v>43373</v>
      </c>
      <c r="G2991" s="337" t="s">
        <v>8142</v>
      </c>
      <c r="H2991" s="338">
        <v>43403</v>
      </c>
      <c r="I2991" s="337" t="s">
        <v>19695</v>
      </c>
      <c r="J2991" s="337" t="s">
        <v>36</v>
      </c>
      <c r="K2991" s="337" t="s">
        <v>19695</v>
      </c>
      <c r="L2991" s="337" t="s">
        <v>19695</v>
      </c>
      <c r="M2991" s="337" t="s">
        <v>19695</v>
      </c>
      <c r="N2991" s="337" t="s">
        <v>19695</v>
      </c>
      <c r="O2991" s="337" t="s">
        <v>19695</v>
      </c>
      <c r="P2991" s="337" t="s">
        <v>19695</v>
      </c>
      <c r="Q2991" s="337" t="s">
        <v>19695</v>
      </c>
      <c r="R2991" s="337" t="s">
        <v>144</v>
      </c>
      <c r="S2991" s="337" t="s">
        <v>97</v>
      </c>
      <c r="T2991" s="337" t="s">
        <v>8143</v>
      </c>
      <c r="U2991" s="337" t="s">
        <v>8143</v>
      </c>
      <c r="V2991" s="337">
        <v>12</v>
      </c>
      <c r="W2991" s="337" t="s">
        <v>19695</v>
      </c>
      <c r="X2991" s="337" t="s">
        <v>19695</v>
      </c>
      <c r="Y2991" s="337" t="s">
        <v>19695</v>
      </c>
      <c r="Z2991" s="337" t="s">
        <v>1728</v>
      </c>
      <c r="AA2991" s="337" t="s">
        <v>735</v>
      </c>
      <c r="AB2991" s="337" t="s">
        <v>718</v>
      </c>
      <c r="AC2991" s="337" t="s">
        <v>13827</v>
      </c>
    </row>
    <row r="2992" spans="1:29" ht="15.8" x14ac:dyDescent="0.25">
      <c r="A2992" s="337" t="s">
        <v>1723</v>
      </c>
      <c r="B2992" s="337" t="s">
        <v>8783</v>
      </c>
      <c r="C2992" s="337" t="s">
        <v>1821</v>
      </c>
      <c r="D2992" s="337" t="s">
        <v>449</v>
      </c>
      <c r="E2992" s="337" t="s">
        <v>4739</v>
      </c>
      <c r="F2992" s="338">
        <v>43353</v>
      </c>
      <c r="G2992" s="337" t="s">
        <v>8142</v>
      </c>
      <c r="H2992" s="338">
        <v>43403</v>
      </c>
      <c r="I2992" s="337" t="s">
        <v>19695</v>
      </c>
      <c r="J2992" s="337" t="s">
        <v>16</v>
      </c>
      <c r="K2992" s="337" t="s">
        <v>19695</v>
      </c>
      <c r="L2992" s="337" t="s">
        <v>19695</v>
      </c>
      <c r="M2992" s="337" t="s">
        <v>19695</v>
      </c>
      <c r="N2992" s="337" t="s">
        <v>19695</v>
      </c>
      <c r="O2992" s="337" t="s">
        <v>19695</v>
      </c>
      <c r="P2992" s="337" t="s">
        <v>19695</v>
      </c>
      <c r="Q2992" s="337" t="s">
        <v>19695</v>
      </c>
      <c r="R2992" s="337" t="s">
        <v>109</v>
      </c>
      <c r="S2992" s="337" t="s">
        <v>1122</v>
      </c>
      <c r="T2992" s="337" t="s">
        <v>1123</v>
      </c>
      <c r="U2992" s="337" t="s">
        <v>1533</v>
      </c>
      <c r="V2992" s="337">
        <v>56</v>
      </c>
      <c r="W2992" s="337" t="s">
        <v>19695</v>
      </c>
      <c r="X2992" s="337" t="s">
        <v>19695</v>
      </c>
      <c r="Y2992" s="337" t="s">
        <v>19695</v>
      </c>
      <c r="Z2992" s="337" t="s">
        <v>1728</v>
      </c>
      <c r="AA2992" s="337" t="s">
        <v>766</v>
      </c>
      <c r="AB2992" s="337" t="s">
        <v>718</v>
      </c>
      <c r="AC2992" s="337" t="s">
        <v>13936</v>
      </c>
    </row>
    <row r="2993" spans="1:29" ht="15.8" x14ac:dyDescent="0.25">
      <c r="A2993" s="337" t="s">
        <v>1723</v>
      </c>
      <c r="B2993" s="337" t="s">
        <v>10081</v>
      </c>
      <c r="C2993" s="337" t="s">
        <v>1821</v>
      </c>
      <c r="D2993" s="337" t="s">
        <v>449</v>
      </c>
      <c r="E2993" s="337" t="s">
        <v>5097</v>
      </c>
      <c r="F2993" s="338">
        <v>43342</v>
      </c>
      <c r="G2993" s="337" t="s">
        <v>8142</v>
      </c>
      <c r="H2993" s="338">
        <v>43403</v>
      </c>
      <c r="I2993" s="337" t="s">
        <v>19695</v>
      </c>
      <c r="J2993" s="337" t="s">
        <v>36</v>
      </c>
      <c r="K2993" s="337" t="s">
        <v>19695</v>
      </c>
      <c r="L2993" s="337" t="s">
        <v>19695</v>
      </c>
      <c r="M2993" s="337" t="s">
        <v>19695</v>
      </c>
      <c r="N2993" s="337" t="s">
        <v>19695</v>
      </c>
      <c r="O2993" s="337" t="s">
        <v>19695</v>
      </c>
      <c r="P2993" s="337" t="s">
        <v>19695</v>
      </c>
      <c r="Q2993" s="337" t="s">
        <v>19695</v>
      </c>
      <c r="R2993" s="337" t="s">
        <v>18</v>
      </c>
      <c r="S2993" s="337" t="s">
        <v>445</v>
      </c>
      <c r="T2993" s="337" t="s">
        <v>10082</v>
      </c>
      <c r="U2993" s="337" t="s">
        <v>10083</v>
      </c>
      <c r="V2993" s="337">
        <v>8</v>
      </c>
      <c r="W2993" s="337" t="s">
        <v>19695</v>
      </c>
      <c r="X2993" s="337" t="s">
        <v>19695</v>
      </c>
      <c r="Y2993" s="337" t="s">
        <v>19695</v>
      </c>
      <c r="Z2993" s="337" t="s">
        <v>1753</v>
      </c>
      <c r="AA2993" s="337" t="s">
        <v>717</v>
      </c>
      <c r="AB2993" s="337" t="s">
        <v>718</v>
      </c>
      <c r="AC2993" s="337" t="s">
        <v>15488</v>
      </c>
    </row>
    <row r="2994" spans="1:29" ht="15.8" x14ac:dyDescent="0.25">
      <c r="A2994" s="337" t="s">
        <v>1723</v>
      </c>
      <c r="B2994" s="337" t="s">
        <v>1537</v>
      </c>
      <c r="C2994" s="337" t="s">
        <v>1821</v>
      </c>
      <c r="D2994" s="337" t="s">
        <v>449</v>
      </c>
      <c r="E2994" s="337" t="s">
        <v>5905</v>
      </c>
      <c r="F2994" s="338">
        <v>43024</v>
      </c>
      <c r="G2994" s="337" t="s">
        <v>7165</v>
      </c>
      <c r="H2994" s="338">
        <v>43401</v>
      </c>
      <c r="I2994" s="337" t="s">
        <v>19695</v>
      </c>
      <c r="J2994" s="337" t="s">
        <v>16</v>
      </c>
      <c r="K2994" s="337" t="s">
        <v>19695</v>
      </c>
      <c r="L2994" s="337" t="s">
        <v>19695</v>
      </c>
      <c r="M2994" s="337" t="s">
        <v>19695</v>
      </c>
      <c r="N2994" s="337" t="s">
        <v>19695</v>
      </c>
      <c r="O2994" s="337" t="s">
        <v>19695</v>
      </c>
      <c r="P2994" s="337" t="s">
        <v>19695</v>
      </c>
      <c r="Q2994" s="337" t="s">
        <v>19695</v>
      </c>
      <c r="R2994" s="337" t="s">
        <v>109</v>
      </c>
      <c r="S2994" s="337" t="s">
        <v>110</v>
      </c>
      <c r="T2994" s="337" t="s">
        <v>1538</v>
      </c>
      <c r="U2994" s="337" t="s">
        <v>402</v>
      </c>
      <c r="V2994" s="337">
        <v>4</v>
      </c>
      <c r="W2994" s="337" t="s">
        <v>19695</v>
      </c>
      <c r="X2994" s="337" t="s">
        <v>19695</v>
      </c>
      <c r="Y2994" s="337" t="s">
        <v>19695</v>
      </c>
      <c r="Z2994" s="337" t="s">
        <v>1728</v>
      </c>
      <c r="AA2994" s="337" t="s">
        <v>717</v>
      </c>
      <c r="AB2994" s="337" t="s">
        <v>718</v>
      </c>
      <c r="AC2994" s="337" t="s">
        <v>13888</v>
      </c>
    </row>
    <row r="2995" spans="1:29" ht="15.8" x14ac:dyDescent="0.25">
      <c r="A2995" s="337" t="s">
        <v>1723</v>
      </c>
      <c r="B2995" s="337" t="s">
        <v>7261</v>
      </c>
      <c r="C2995" s="337" t="s">
        <v>1821</v>
      </c>
      <c r="D2995" s="337" t="s">
        <v>449</v>
      </c>
      <c r="E2995" s="337" t="s">
        <v>5341</v>
      </c>
      <c r="F2995" s="338">
        <v>43351</v>
      </c>
      <c r="G2995" s="337" t="s">
        <v>7165</v>
      </c>
      <c r="H2995" s="338">
        <v>43401</v>
      </c>
      <c r="I2995" s="337" t="s">
        <v>19695</v>
      </c>
      <c r="J2995" s="337" t="s">
        <v>16</v>
      </c>
      <c r="K2995" s="337" t="s">
        <v>19695</v>
      </c>
      <c r="L2995" s="337" t="s">
        <v>19695</v>
      </c>
      <c r="M2995" s="337" t="s">
        <v>19695</v>
      </c>
      <c r="N2995" s="337" t="s">
        <v>19695</v>
      </c>
      <c r="O2995" s="337" t="s">
        <v>19695</v>
      </c>
      <c r="P2995" s="337" t="s">
        <v>19695</v>
      </c>
      <c r="Q2995" s="337" t="s">
        <v>19695</v>
      </c>
      <c r="R2995" s="337" t="s">
        <v>1225</v>
      </c>
      <c r="S2995" s="337" t="s">
        <v>100</v>
      </c>
      <c r="T2995" s="337" t="s">
        <v>5281</v>
      </c>
      <c r="U2995" s="337" t="s">
        <v>7262</v>
      </c>
      <c r="V2995" s="337">
        <v>10</v>
      </c>
      <c r="W2995" s="337" t="s">
        <v>19695</v>
      </c>
      <c r="X2995" s="337" t="s">
        <v>19695</v>
      </c>
      <c r="Y2995" s="337" t="s">
        <v>19695</v>
      </c>
      <c r="Z2995" s="337" t="s">
        <v>1745</v>
      </c>
      <c r="AA2995" s="337" t="s">
        <v>853</v>
      </c>
      <c r="AB2995" s="337" t="s">
        <v>854</v>
      </c>
      <c r="AC2995" s="337" t="s">
        <v>13889</v>
      </c>
    </row>
    <row r="2996" spans="1:29" ht="15.8" x14ac:dyDescent="0.25">
      <c r="A2996" s="337" t="s">
        <v>1723</v>
      </c>
      <c r="B2996" s="337" t="s">
        <v>7281</v>
      </c>
      <c r="C2996" s="337" t="s">
        <v>1725</v>
      </c>
      <c r="D2996" s="337" t="s">
        <v>1726</v>
      </c>
      <c r="E2996" s="337" t="s">
        <v>5387</v>
      </c>
      <c r="F2996" s="338">
        <v>43350</v>
      </c>
      <c r="G2996" s="337" t="s">
        <v>7259</v>
      </c>
      <c r="H2996" s="338">
        <v>43400</v>
      </c>
      <c r="I2996" s="337" t="s">
        <v>19695</v>
      </c>
      <c r="J2996" s="337" t="s">
        <v>36</v>
      </c>
      <c r="K2996" s="337" t="s">
        <v>19695</v>
      </c>
      <c r="L2996" s="337" t="s">
        <v>19695</v>
      </c>
      <c r="M2996" s="337" t="s">
        <v>19695</v>
      </c>
      <c r="N2996" s="337" t="s">
        <v>19695</v>
      </c>
      <c r="O2996" s="337" t="s">
        <v>19695</v>
      </c>
      <c r="P2996" s="337" t="s">
        <v>19695</v>
      </c>
      <c r="Q2996" s="337" t="s">
        <v>19695</v>
      </c>
      <c r="R2996" s="337" t="s">
        <v>18</v>
      </c>
      <c r="S2996" s="337" t="s">
        <v>445</v>
      </c>
      <c r="T2996" s="337" t="s">
        <v>6499</v>
      </c>
      <c r="U2996" s="337" t="s">
        <v>7282</v>
      </c>
      <c r="V2996" s="337">
        <v>10</v>
      </c>
      <c r="W2996" s="337" t="s">
        <v>19695</v>
      </c>
      <c r="X2996" s="337" t="s">
        <v>19695</v>
      </c>
      <c r="Y2996" s="337" t="s">
        <v>19695</v>
      </c>
      <c r="Z2996" s="337" t="s">
        <v>1745</v>
      </c>
      <c r="AA2996" s="337" t="s">
        <v>853</v>
      </c>
      <c r="AB2996" s="337" t="s">
        <v>854</v>
      </c>
      <c r="AC2996" s="337" t="s">
        <v>13888</v>
      </c>
    </row>
    <row r="2997" spans="1:29" ht="15.8" x14ac:dyDescent="0.25">
      <c r="A2997" s="337" t="s">
        <v>1723</v>
      </c>
      <c r="B2997" s="337" t="s">
        <v>7258</v>
      </c>
      <c r="C2997" s="337" t="s">
        <v>1821</v>
      </c>
      <c r="D2997" s="337" t="s">
        <v>449</v>
      </c>
      <c r="E2997" s="337" t="s">
        <v>7259</v>
      </c>
      <c r="F2997" s="338">
        <v>43400</v>
      </c>
      <c r="G2997" s="337" t="s">
        <v>7259</v>
      </c>
      <c r="H2997" s="338">
        <v>43400</v>
      </c>
      <c r="I2997" s="337" t="s">
        <v>19695</v>
      </c>
      <c r="J2997" s="337" t="s">
        <v>16</v>
      </c>
      <c r="K2997" s="337" t="s">
        <v>19695</v>
      </c>
      <c r="L2997" s="337" t="s">
        <v>19695</v>
      </c>
      <c r="M2997" s="337" t="s">
        <v>19695</v>
      </c>
      <c r="N2997" s="337" t="s">
        <v>19695</v>
      </c>
      <c r="O2997" s="337" t="s">
        <v>19695</v>
      </c>
      <c r="P2997" s="337" t="s">
        <v>19695</v>
      </c>
      <c r="Q2997" s="337" t="s">
        <v>19695</v>
      </c>
      <c r="R2997" s="337" t="s">
        <v>98</v>
      </c>
      <c r="S2997" s="337" t="s">
        <v>1176</v>
      </c>
      <c r="T2997" s="337" t="s">
        <v>6596</v>
      </c>
      <c r="U2997" s="337" t="s">
        <v>7260</v>
      </c>
      <c r="V2997" s="337">
        <v>10</v>
      </c>
      <c r="W2997" s="337" t="s">
        <v>19695</v>
      </c>
      <c r="X2997" s="337" t="s">
        <v>19695</v>
      </c>
      <c r="Y2997" s="337" t="s">
        <v>19695</v>
      </c>
      <c r="Z2997" s="337" t="s">
        <v>1745</v>
      </c>
      <c r="AA2997" s="337" t="s">
        <v>853</v>
      </c>
      <c r="AB2997" s="337" t="s">
        <v>854</v>
      </c>
      <c r="AC2997" s="337" t="s">
        <v>13888</v>
      </c>
    </row>
    <row r="2998" spans="1:29" ht="15.8" x14ac:dyDescent="0.25">
      <c r="A2998" s="337" t="s">
        <v>1723</v>
      </c>
      <c r="B2998" s="337" t="s">
        <v>7283</v>
      </c>
      <c r="C2998" s="337" t="s">
        <v>1821</v>
      </c>
      <c r="D2998" s="337" t="s">
        <v>449</v>
      </c>
      <c r="E2998" s="337" t="s">
        <v>5387</v>
      </c>
      <c r="F2998" s="338">
        <v>43350</v>
      </c>
      <c r="G2998" s="337" t="s">
        <v>7259</v>
      </c>
      <c r="H2998" s="338">
        <v>43400</v>
      </c>
      <c r="I2998" s="337" t="s">
        <v>19695</v>
      </c>
      <c r="J2998" s="337" t="s">
        <v>36</v>
      </c>
      <c r="K2998" s="337" t="s">
        <v>19695</v>
      </c>
      <c r="L2998" s="337" t="s">
        <v>19695</v>
      </c>
      <c r="M2998" s="337" t="s">
        <v>19695</v>
      </c>
      <c r="N2998" s="337" t="s">
        <v>19695</v>
      </c>
      <c r="O2998" s="337" t="s">
        <v>19695</v>
      </c>
      <c r="P2998" s="337" t="s">
        <v>19695</v>
      </c>
      <c r="Q2998" s="337" t="s">
        <v>19695</v>
      </c>
      <c r="R2998" s="337" t="s">
        <v>130</v>
      </c>
      <c r="S2998" s="337" t="s">
        <v>940</v>
      </c>
      <c r="T2998" s="337" t="s">
        <v>925</v>
      </c>
      <c r="U2998" s="337" t="s">
        <v>7284</v>
      </c>
      <c r="V2998" s="337">
        <v>10</v>
      </c>
      <c r="W2998" s="337" t="s">
        <v>19695</v>
      </c>
      <c r="X2998" s="337" t="s">
        <v>19695</v>
      </c>
      <c r="Y2998" s="337" t="s">
        <v>19695</v>
      </c>
      <c r="Z2998" s="337" t="s">
        <v>1745</v>
      </c>
      <c r="AA2998" s="337" t="s">
        <v>853</v>
      </c>
      <c r="AB2998" s="337" t="s">
        <v>854</v>
      </c>
      <c r="AC2998" s="337" t="s">
        <v>13888</v>
      </c>
    </row>
    <row r="2999" spans="1:29" ht="15.8" x14ac:dyDescent="0.25">
      <c r="A2999" s="337" t="s">
        <v>1723</v>
      </c>
      <c r="B2999" s="337" t="s">
        <v>7211</v>
      </c>
      <c r="C2999" s="337" t="s">
        <v>1725</v>
      </c>
      <c r="D2999" s="337" t="s">
        <v>1735</v>
      </c>
      <c r="E2999" s="337" t="s">
        <v>1755</v>
      </c>
      <c r="F2999" s="338">
        <v>43240</v>
      </c>
      <c r="G2999" s="337" t="s">
        <v>7212</v>
      </c>
      <c r="H2999" s="338">
        <v>43399</v>
      </c>
      <c r="I2999" s="337" t="s">
        <v>19695</v>
      </c>
      <c r="J2999" s="337" t="s">
        <v>16</v>
      </c>
      <c r="K2999" s="337" t="s">
        <v>19695</v>
      </c>
      <c r="L2999" s="337" t="s">
        <v>19695</v>
      </c>
      <c r="M2999" s="337" t="s">
        <v>19695</v>
      </c>
      <c r="N2999" s="337" t="s">
        <v>19695</v>
      </c>
      <c r="O2999" s="337" t="s">
        <v>19695</v>
      </c>
      <c r="P2999" s="337" t="s">
        <v>19695</v>
      </c>
      <c r="Q2999" s="337" t="s">
        <v>19695</v>
      </c>
      <c r="R2999" s="337" t="s">
        <v>109</v>
      </c>
      <c r="S2999" s="337" t="s">
        <v>110</v>
      </c>
      <c r="T2999" s="337" t="s">
        <v>1538</v>
      </c>
      <c r="U2999" s="337" t="s">
        <v>402</v>
      </c>
      <c r="V2999" s="337">
        <v>4</v>
      </c>
      <c r="W2999" s="337" t="s">
        <v>19695</v>
      </c>
      <c r="X2999" s="337" t="s">
        <v>19695</v>
      </c>
      <c r="Y2999" s="337" t="s">
        <v>19695</v>
      </c>
      <c r="Z2999" s="337" t="s">
        <v>1728</v>
      </c>
      <c r="AA2999" s="337" t="s">
        <v>717</v>
      </c>
      <c r="AB2999" s="337" t="s">
        <v>718</v>
      </c>
      <c r="AC2999" s="337" t="s">
        <v>13888</v>
      </c>
    </row>
    <row r="3000" spans="1:29" ht="15.8" x14ac:dyDescent="0.25">
      <c r="A3000" s="337" t="s">
        <v>1723</v>
      </c>
      <c r="B3000" s="337" t="s">
        <v>7288</v>
      </c>
      <c r="C3000" s="337" t="s">
        <v>1821</v>
      </c>
      <c r="D3000" s="337" t="s">
        <v>449</v>
      </c>
      <c r="E3000" s="337" t="s">
        <v>4485</v>
      </c>
      <c r="F3000" s="338">
        <v>43349</v>
      </c>
      <c r="G3000" s="337" t="s">
        <v>7212</v>
      </c>
      <c r="H3000" s="338">
        <v>43399</v>
      </c>
      <c r="I3000" s="337" t="s">
        <v>19695</v>
      </c>
      <c r="J3000" s="337" t="s">
        <v>36</v>
      </c>
      <c r="K3000" s="337" t="s">
        <v>19695</v>
      </c>
      <c r="L3000" s="337" t="s">
        <v>19695</v>
      </c>
      <c r="M3000" s="337" t="s">
        <v>19695</v>
      </c>
      <c r="N3000" s="337" t="s">
        <v>19695</v>
      </c>
      <c r="O3000" s="337" t="s">
        <v>19695</v>
      </c>
      <c r="P3000" s="337" t="s">
        <v>19695</v>
      </c>
      <c r="Q3000" s="337" t="s">
        <v>19695</v>
      </c>
      <c r="R3000" s="337" t="s">
        <v>18</v>
      </c>
      <c r="S3000" s="337" t="s">
        <v>1038</v>
      </c>
      <c r="T3000" s="337" t="s">
        <v>1039</v>
      </c>
      <c r="U3000" s="337" t="s">
        <v>7289</v>
      </c>
      <c r="V3000" s="337">
        <v>10</v>
      </c>
      <c r="W3000" s="337" t="s">
        <v>19695</v>
      </c>
      <c r="X3000" s="337" t="s">
        <v>19695</v>
      </c>
      <c r="Y3000" s="337" t="s">
        <v>19695</v>
      </c>
      <c r="Z3000" s="337" t="s">
        <v>1745</v>
      </c>
      <c r="AA3000" s="337" t="s">
        <v>853</v>
      </c>
      <c r="AB3000" s="337" t="s">
        <v>854</v>
      </c>
      <c r="AC3000" s="337" t="s">
        <v>15275</v>
      </c>
    </row>
    <row r="3001" spans="1:29" ht="15.8" x14ac:dyDescent="0.25">
      <c r="A3001" s="337" t="s">
        <v>1723</v>
      </c>
      <c r="B3001" s="337" t="s">
        <v>7263</v>
      </c>
      <c r="C3001" s="337" t="s">
        <v>1821</v>
      </c>
      <c r="D3001" s="337" t="s">
        <v>449</v>
      </c>
      <c r="E3001" s="337" t="s">
        <v>4485</v>
      </c>
      <c r="F3001" s="338">
        <v>43349</v>
      </c>
      <c r="G3001" s="337" t="s">
        <v>7212</v>
      </c>
      <c r="H3001" s="338">
        <v>43399</v>
      </c>
      <c r="I3001" s="337" t="s">
        <v>19695</v>
      </c>
      <c r="J3001" s="337" t="s">
        <v>36</v>
      </c>
      <c r="K3001" s="337" t="s">
        <v>19695</v>
      </c>
      <c r="L3001" s="337" t="s">
        <v>19695</v>
      </c>
      <c r="M3001" s="337" t="s">
        <v>19695</v>
      </c>
      <c r="N3001" s="337" t="s">
        <v>19695</v>
      </c>
      <c r="O3001" s="337" t="s">
        <v>19695</v>
      </c>
      <c r="P3001" s="337" t="s">
        <v>19695</v>
      </c>
      <c r="Q3001" s="337" t="s">
        <v>19695</v>
      </c>
      <c r="R3001" s="337" t="s">
        <v>52</v>
      </c>
      <c r="S3001" s="337" t="s">
        <v>2158</v>
      </c>
      <c r="T3001" s="337" t="s">
        <v>2158</v>
      </c>
      <c r="U3001" s="337" t="s">
        <v>7264</v>
      </c>
      <c r="V3001" s="337">
        <v>10</v>
      </c>
      <c r="W3001" s="337" t="s">
        <v>19695</v>
      </c>
      <c r="X3001" s="337" t="s">
        <v>19695</v>
      </c>
      <c r="Y3001" s="337" t="s">
        <v>19695</v>
      </c>
      <c r="Z3001" s="337" t="s">
        <v>1745</v>
      </c>
      <c r="AA3001" s="337" t="s">
        <v>853</v>
      </c>
      <c r="AB3001" s="337" t="s">
        <v>854</v>
      </c>
      <c r="AC3001" s="337" t="s">
        <v>15275</v>
      </c>
    </row>
    <row r="3002" spans="1:29" ht="15.8" x14ac:dyDescent="0.25">
      <c r="A3002" s="337" t="s">
        <v>1723</v>
      </c>
      <c r="B3002" s="337" t="s">
        <v>1057</v>
      </c>
      <c r="C3002" s="337" t="s">
        <v>1821</v>
      </c>
      <c r="D3002" s="337" t="s">
        <v>449</v>
      </c>
      <c r="E3002" s="337" t="s">
        <v>4485</v>
      </c>
      <c r="F3002" s="338">
        <v>43349</v>
      </c>
      <c r="G3002" s="337" t="s">
        <v>7212</v>
      </c>
      <c r="H3002" s="338">
        <v>43399</v>
      </c>
      <c r="I3002" s="337" t="s">
        <v>19695</v>
      </c>
      <c r="J3002" s="337" t="s">
        <v>36</v>
      </c>
      <c r="K3002" s="337" t="s">
        <v>19695</v>
      </c>
      <c r="L3002" s="337" t="s">
        <v>19695</v>
      </c>
      <c r="M3002" s="337" t="s">
        <v>19695</v>
      </c>
      <c r="N3002" s="337" t="s">
        <v>19695</v>
      </c>
      <c r="O3002" s="337" t="s">
        <v>19695</v>
      </c>
      <c r="P3002" s="337" t="s">
        <v>19695</v>
      </c>
      <c r="Q3002" s="337" t="s">
        <v>19695</v>
      </c>
      <c r="R3002" s="337" t="s">
        <v>18</v>
      </c>
      <c r="S3002" s="337" t="s">
        <v>1038</v>
      </c>
      <c r="T3002" s="337" t="s">
        <v>1058</v>
      </c>
      <c r="U3002" s="337" t="s">
        <v>1059</v>
      </c>
      <c r="V3002" s="337">
        <v>10</v>
      </c>
      <c r="W3002" s="337" t="s">
        <v>19695</v>
      </c>
      <c r="X3002" s="337" t="s">
        <v>19695</v>
      </c>
      <c r="Y3002" s="337" t="s">
        <v>19695</v>
      </c>
      <c r="Z3002" s="337" t="s">
        <v>1745</v>
      </c>
      <c r="AA3002" s="337" t="s">
        <v>853</v>
      </c>
      <c r="AB3002" s="337" t="s">
        <v>854</v>
      </c>
      <c r="AC3002" s="337" t="s">
        <v>15275</v>
      </c>
    </row>
    <row r="3003" spans="1:29" ht="15.8" x14ac:dyDescent="0.25">
      <c r="A3003" s="337" t="s">
        <v>1723</v>
      </c>
      <c r="B3003" s="337" t="s">
        <v>7279</v>
      </c>
      <c r="C3003" s="337" t="s">
        <v>1725</v>
      </c>
      <c r="D3003" s="337" t="s">
        <v>1730</v>
      </c>
      <c r="E3003" s="337" t="s">
        <v>7212</v>
      </c>
      <c r="F3003" s="338">
        <v>43399</v>
      </c>
      <c r="G3003" s="337" t="s">
        <v>7212</v>
      </c>
      <c r="H3003" s="338">
        <v>43399</v>
      </c>
      <c r="I3003" s="337" t="s">
        <v>19695</v>
      </c>
      <c r="J3003" s="337" t="s">
        <v>36</v>
      </c>
      <c r="K3003" s="337" t="s">
        <v>19695</v>
      </c>
      <c r="L3003" s="337" t="s">
        <v>19695</v>
      </c>
      <c r="M3003" s="337" t="s">
        <v>19695</v>
      </c>
      <c r="N3003" s="337" t="s">
        <v>19695</v>
      </c>
      <c r="O3003" s="337" t="s">
        <v>19695</v>
      </c>
      <c r="P3003" s="337" t="s">
        <v>19695</v>
      </c>
      <c r="Q3003" s="337" t="s">
        <v>19695</v>
      </c>
      <c r="R3003" s="337" t="s">
        <v>18</v>
      </c>
      <c r="S3003" s="337" t="s">
        <v>445</v>
      </c>
      <c r="T3003" s="337" t="s">
        <v>445</v>
      </c>
      <c r="U3003" s="337" t="s">
        <v>7280</v>
      </c>
      <c r="V3003" s="337">
        <v>10</v>
      </c>
      <c r="W3003" s="337" t="s">
        <v>19695</v>
      </c>
      <c r="X3003" s="337" t="s">
        <v>19695</v>
      </c>
      <c r="Y3003" s="337" t="s">
        <v>19695</v>
      </c>
      <c r="Z3003" s="337" t="s">
        <v>1745</v>
      </c>
      <c r="AA3003" s="337" t="s">
        <v>853</v>
      </c>
      <c r="AB3003" s="337" t="s">
        <v>854</v>
      </c>
      <c r="AC3003" s="337" t="s">
        <v>15275</v>
      </c>
    </row>
    <row r="3004" spans="1:29" ht="15.8" x14ac:dyDescent="0.25">
      <c r="A3004" s="337" t="s">
        <v>1723</v>
      </c>
      <c r="B3004" s="337" t="s">
        <v>7290</v>
      </c>
      <c r="C3004" s="337" t="s">
        <v>1821</v>
      </c>
      <c r="D3004" s="337" t="s">
        <v>449</v>
      </c>
      <c r="E3004" s="337" t="s">
        <v>4485</v>
      </c>
      <c r="F3004" s="338">
        <v>43349</v>
      </c>
      <c r="G3004" s="337" t="s">
        <v>7212</v>
      </c>
      <c r="H3004" s="338">
        <v>43399</v>
      </c>
      <c r="I3004" s="337" t="s">
        <v>19695</v>
      </c>
      <c r="J3004" s="337" t="s">
        <v>36</v>
      </c>
      <c r="K3004" s="337" t="s">
        <v>19695</v>
      </c>
      <c r="L3004" s="337" t="s">
        <v>19695</v>
      </c>
      <c r="M3004" s="337" t="s">
        <v>19695</v>
      </c>
      <c r="N3004" s="337" t="s">
        <v>19695</v>
      </c>
      <c r="O3004" s="337" t="s">
        <v>19695</v>
      </c>
      <c r="P3004" s="337" t="s">
        <v>19695</v>
      </c>
      <c r="Q3004" s="337" t="s">
        <v>19695</v>
      </c>
      <c r="R3004" s="337" t="s">
        <v>52</v>
      </c>
      <c r="S3004" s="337" t="s">
        <v>2158</v>
      </c>
      <c r="T3004" s="337" t="s">
        <v>2158</v>
      </c>
      <c r="U3004" s="337" t="s">
        <v>7291</v>
      </c>
      <c r="V3004" s="337">
        <v>10</v>
      </c>
      <c r="W3004" s="337" t="s">
        <v>19695</v>
      </c>
      <c r="X3004" s="337" t="s">
        <v>19695</v>
      </c>
      <c r="Y3004" s="337" t="s">
        <v>19695</v>
      </c>
      <c r="Z3004" s="337" t="s">
        <v>1745</v>
      </c>
      <c r="AA3004" s="337" t="s">
        <v>853</v>
      </c>
      <c r="AB3004" s="337" t="s">
        <v>854</v>
      </c>
      <c r="AC3004" s="337" t="s">
        <v>13896</v>
      </c>
    </row>
    <row r="3005" spans="1:29" ht="15.8" x14ac:dyDescent="0.25">
      <c r="A3005" s="337" t="s">
        <v>1723</v>
      </c>
      <c r="B3005" s="337" t="s">
        <v>7300</v>
      </c>
      <c r="C3005" s="337" t="s">
        <v>1725</v>
      </c>
      <c r="D3005" s="337" t="s">
        <v>1735</v>
      </c>
      <c r="E3005" s="337" t="s">
        <v>7212</v>
      </c>
      <c r="F3005" s="338">
        <v>43399</v>
      </c>
      <c r="G3005" s="337" t="s">
        <v>7212</v>
      </c>
      <c r="H3005" s="338">
        <v>43399</v>
      </c>
      <c r="I3005" s="337" t="s">
        <v>19695</v>
      </c>
      <c r="J3005" s="337" t="s">
        <v>16</v>
      </c>
      <c r="K3005" s="337" t="s">
        <v>19695</v>
      </c>
      <c r="L3005" s="337" t="s">
        <v>19695</v>
      </c>
      <c r="M3005" s="337" t="s">
        <v>19695</v>
      </c>
      <c r="N3005" s="337" t="s">
        <v>19695</v>
      </c>
      <c r="O3005" s="337" t="s">
        <v>19695</v>
      </c>
      <c r="P3005" s="337" t="s">
        <v>19695</v>
      </c>
      <c r="Q3005" s="337" t="s">
        <v>19695</v>
      </c>
      <c r="R3005" s="337" t="s">
        <v>52</v>
      </c>
      <c r="S3005" s="337" t="s">
        <v>430</v>
      </c>
      <c r="T3005" s="337" t="s">
        <v>1088</v>
      </c>
      <c r="U3005" s="337" t="s">
        <v>7301</v>
      </c>
      <c r="V3005" s="337">
        <v>12</v>
      </c>
      <c r="W3005" s="337" t="s">
        <v>19695</v>
      </c>
      <c r="X3005" s="337" t="s">
        <v>19695</v>
      </c>
      <c r="Y3005" s="337" t="s">
        <v>19695</v>
      </c>
      <c r="Z3005" s="337" t="s">
        <v>1753</v>
      </c>
      <c r="AA3005" s="337" t="s">
        <v>735</v>
      </c>
      <c r="AB3005" s="337" t="s">
        <v>718</v>
      </c>
      <c r="AC3005" s="337" t="s">
        <v>15275</v>
      </c>
    </row>
    <row r="3006" spans="1:29" ht="15.8" x14ac:dyDescent="0.25">
      <c r="A3006" s="337" t="s">
        <v>1723</v>
      </c>
      <c r="B3006" s="337" t="s">
        <v>7209</v>
      </c>
      <c r="C3006" s="337" t="s">
        <v>1821</v>
      </c>
      <c r="D3006" s="337" t="s">
        <v>449</v>
      </c>
      <c r="E3006" s="337" t="s">
        <v>4826</v>
      </c>
      <c r="F3006" s="338">
        <v>43235</v>
      </c>
      <c r="G3006" s="337" t="s">
        <v>4908</v>
      </c>
      <c r="H3006" s="338">
        <v>43398</v>
      </c>
      <c r="I3006" s="337" t="s">
        <v>19695</v>
      </c>
      <c r="J3006" s="337" t="s">
        <v>16</v>
      </c>
      <c r="K3006" s="337" t="s">
        <v>19695</v>
      </c>
      <c r="L3006" s="337" t="s">
        <v>19695</v>
      </c>
      <c r="M3006" s="337" t="s">
        <v>19695</v>
      </c>
      <c r="N3006" s="337" t="s">
        <v>19695</v>
      </c>
      <c r="O3006" s="337" t="s">
        <v>19695</v>
      </c>
      <c r="P3006" s="337" t="s">
        <v>19695</v>
      </c>
      <c r="Q3006" s="337" t="s">
        <v>19695</v>
      </c>
      <c r="R3006" s="337" t="s">
        <v>109</v>
      </c>
      <c r="S3006" s="337" t="s">
        <v>110</v>
      </c>
      <c r="T3006" s="337" t="s">
        <v>110</v>
      </c>
      <c r="U3006" s="337" t="s">
        <v>402</v>
      </c>
      <c r="V3006" s="337">
        <v>4</v>
      </c>
      <c r="W3006" s="337" t="s">
        <v>19695</v>
      </c>
      <c r="X3006" s="337" t="s">
        <v>19695</v>
      </c>
      <c r="Y3006" s="337" t="s">
        <v>19695</v>
      </c>
      <c r="Z3006" s="337" t="s">
        <v>1728</v>
      </c>
      <c r="AA3006" s="337" t="s">
        <v>717</v>
      </c>
      <c r="AB3006" s="337" t="s">
        <v>718</v>
      </c>
      <c r="AC3006" s="337" t="s">
        <v>13886</v>
      </c>
    </row>
    <row r="3007" spans="1:29" ht="15.8" x14ac:dyDescent="0.25">
      <c r="A3007" s="337" t="s">
        <v>1723</v>
      </c>
      <c r="B3007" s="337" t="s">
        <v>4906</v>
      </c>
      <c r="C3007" s="337" t="s">
        <v>1821</v>
      </c>
      <c r="D3007" s="337" t="s">
        <v>449</v>
      </c>
      <c r="E3007" s="337" t="s">
        <v>4907</v>
      </c>
      <c r="F3007" s="338">
        <v>43125</v>
      </c>
      <c r="G3007" s="337" t="s">
        <v>4908</v>
      </c>
      <c r="H3007" s="338">
        <v>43398</v>
      </c>
      <c r="I3007" s="337" t="s">
        <v>19695</v>
      </c>
      <c r="J3007" s="337" t="s">
        <v>36</v>
      </c>
      <c r="K3007" s="337" t="s">
        <v>19695</v>
      </c>
      <c r="L3007" s="337" t="s">
        <v>19695</v>
      </c>
      <c r="M3007" s="337" t="s">
        <v>19695</v>
      </c>
      <c r="N3007" s="337" t="s">
        <v>19695</v>
      </c>
      <c r="O3007" s="337" t="s">
        <v>19695</v>
      </c>
      <c r="P3007" s="337" t="s">
        <v>19695</v>
      </c>
      <c r="Q3007" s="337" t="s">
        <v>19695</v>
      </c>
      <c r="R3007" s="337" t="s">
        <v>1220</v>
      </c>
      <c r="S3007" s="337" t="s">
        <v>1359</v>
      </c>
      <c r="T3007" s="337" t="s">
        <v>4909</v>
      </c>
      <c r="U3007" s="337" t="s">
        <v>4910</v>
      </c>
      <c r="V3007" s="337">
        <v>10</v>
      </c>
      <c r="W3007" s="337" t="s">
        <v>19695</v>
      </c>
      <c r="X3007" s="337" t="s">
        <v>19695</v>
      </c>
      <c r="Y3007" s="337" t="s">
        <v>19695</v>
      </c>
      <c r="Z3007" s="337" t="s">
        <v>1728</v>
      </c>
      <c r="AA3007" s="337" t="s">
        <v>735</v>
      </c>
      <c r="AB3007" s="337" t="s">
        <v>718</v>
      </c>
      <c r="AC3007" s="337" t="s">
        <v>13887</v>
      </c>
    </row>
    <row r="3008" spans="1:29" ht="15.8" x14ac:dyDescent="0.25">
      <c r="A3008" s="337" t="s">
        <v>1723</v>
      </c>
      <c r="B3008" s="337" t="s">
        <v>8840</v>
      </c>
      <c r="C3008" s="337" t="s">
        <v>1821</v>
      </c>
      <c r="D3008" s="337" t="s">
        <v>449</v>
      </c>
      <c r="E3008" s="337" t="s">
        <v>4752</v>
      </c>
      <c r="F3008" s="338">
        <v>43352</v>
      </c>
      <c r="G3008" s="337" t="s">
        <v>4908</v>
      </c>
      <c r="H3008" s="338">
        <v>43398</v>
      </c>
      <c r="I3008" s="337" t="s">
        <v>19695</v>
      </c>
      <c r="J3008" s="337" t="s">
        <v>16</v>
      </c>
      <c r="K3008" s="337" t="s">
        <v>19695</v>
      </c>
      <c r="L3008" s="337" t="s">
        <v>19695</v>
      </c>
      <c r="M3008" s="337" t="s">
        <v>19695</v>
      </c>
      <c r="N3008" s="337" t="s">
        <v>19695</v>
      </c>
      <c r="O3008" s="337" t="s">
        <v>19695</v>
      </c>
      <c r="P3008" s="337" t="s">
        <v>19695</v>
      </c>
      <c r="Q3008" s="337" t="s">
        <v>19695</v>
      </c>
      <c r="R3008" s="337" t="s">
        <v>52</v>
      </c>
      <c r="S3008" s="337" t="s">
        <v>52</v>
      </c>
      <c r="T3008" s="337" t="s">
        <v>52</v>
      </c>
      <c r="U3008" s="337" t="s">
        <v>1279</v>
      </c>
      <c r="V3008" s="337">
        <v>12</v>
      </c>
      <c r="W3008" s="337" t="s">
        <v>19695</v>
      </c>
      <c r="X3008" s="337" t="s">
        <v>19695</v>
      </c>
      <c r="Y3008" s="337" t="s">
        <v>19695</v>
      </c>
      <c r="Z3008" s="337" t="s">
        <v>1753</v>
      </c>
      <c r="AA3008" s="337" t="s">
        <v>735</v>
      </c>
      <c r="AB3008" s="337" t="s">
        <v>718</v>
      </c>
      <c r="AC3008" s="337" t="s">
        <v>13929</v>
      </c>
    </row>
    <row r="3009" spans="1:29" ht="15.8" x14ac:dyDescent="0.25">
      <c r="A3009" s="337" t="s">
        <v>1723</v>
      </c>
      <c r="B3009" s="337" t="s">
        <v>7601</v>
      </c>
      <c r="C3009" s="337" t="s">
        <v>1725</v>
      </c>
      <c r="D3009" s="337" t="s">
        <v>1730</v>
      </c>
      <c r="E3009" s="337" t="s">
        <v>5092</v>
      </c>
      <c r="F3009" s="338">
        <v>43361</v>
      </c>
      <c r="G3009" s="337" t="s">
        <v>4908</v>
      </c>
      <c r="H3009" s="338">
        <v>43398</v>
      </c>
      <c r="I3009" s="337" t="s">
        <v>19695</v>
      </c>
      <c r="J3009" s="337" t="s">
        <v>36</v>
      </c>
      <c r="K3009" s="337" t="s">
        <v>19695</v>
      </c>
      <c r="L3009" s="337" t="s">
        <v>19695</v>
      </c>
      <c r="M3009" s="337" t="s">
        <v>19695</v>
      </c>
      <c r="N3009" s="337" t="s">
        <v>19695</v>
      </c>
      <c r="O3009" s="337" t="s">
        <v>19695</v>
      </c>
      <c r="P3009" s="337" t="s">
        <v>19695</v>
      </c>
      <c r="Q3009" s="337" t="s">
        <v>19695</v>
      </c>
      <c r="R3009" s="337" t="s">
        <v>18</v>
      </c>
      <c r="S3009" s="337" t="s">
        <v>1038</v>
      </c>
      <c r="T3009" s="337" t="s">
        <v>866</v>
      </c>
      <c r="U3009" s="337" t="s">
        <v>7602</v>
      </c>
      <c r="V3009" s="337">
        <v>6</v>
      </c>
      <c r="W3009" s="337" t="s">
        <v>19695</v>
      </c>
      <c r="X3009" s="337" t="s">
        <v>19695</v>
      </c>
      <c r="Y3009" s="337" t="s">
        <v>19695</v>
      </c>
      <c r="Z3009" s="337" t="s">
        <v>1753</v>
      </c>
      <c r="AA3009" s="337" t="s">
        <v>717</v>
      </c>
      <c r="AB3009" s="337" t="s">
        <v>718</v>
      </c>
      <c r="AC3009" s="337" t="s">
        <v>14121</v>
      </c>
    </row>
    <row r="3010" spans="1:29" ht="15.8" x14ac:dyDescent="0.25">
      <c r="A3010" s="337" t="s">
        <v>1723</v>
      </c>
      <c r="B3010" s="337" t="s">
        <v>8056</v>
      </c>
      <c r="C3010" s="337" t="s">
        <v>1821</v>
      </c>
      <c r="D3010" s="337" t="s">
        <v>449</v>
      </c>
      <c r="E3010" s="337" t="s">
        <v>1749</v>
      </c>
      <c r="F3010" s="338">
        <v>43278</v>
      </c>
      <c r="G3010" s="337" t="s">
        <v>5169</v>
      </c>
      <c r="H3010" s="338">
        <v>43397</v>
      </c>
      <c r="I3010" s="337" t="s">
        <v>19695</v>
      </c>
      <c r="J3010" s="337" t="s">
        <v>16</v>
      </c>
      <c r="K3010" s="337" t="s">
        <v>19695</v>
      </c>
      <c r="L3010" s="337" t="s">
        <v>19695</v>
      </c>
      <c r="M3010" s="337" t="s">
        <v>19695</v>
      </c>
      <c r="N3010" s="337" t="s">
        <v>19695</v>
      </c>
      <c r="O3010" s="337" t="s">
        <v>19695</v>
      </c>
      <c r="P3010" s="337" t="s">
        <v>19695</v>
      </c>
      <c r="Q3010" s="337" t="s">
        <v>19695</v>
      </c>
      <c r="R3010" s="337" t="s">
        <v>144</v>
      </c>
      <c r="S3010" s="337" t="s">
        <v>446</v>
      </c>
      <c r="T3010" s="337" t="s">
        <v>55</v>
      </c>
      <c r="U3010" s="337" t="s">
        <v>388</v>
      </c>
      <c r="V3010" s="337">
        <v>4</v>
      </c>
      <c r="W3010" s="337" t="s">
        <v>19695</v>
      </c>
      <c r="X3010" s="337" t="s">
        <v>19695</v>
      </c>
      <c r="Y3010" s="337" t="s">
        <v>19695</v>
      </c>
      <c r="Z3010" s="337" t="s">
        <v>1728</v>
      </c>
      <c r="AA3010" s="337" t="s">
        <v>717</v>
      </c>
      <c r="AB3010" s="337" t="s">
        <v>718</v>
      </c>
      <c r="AC3010" s="337" t="s">
        <v>13911</v>
      </c>
    </row>
    <row r="3011" spans="1:29" ht="15.8" x14ac:dyDescent="0.25">
      <c r="A3011" s="337" t="s">
        <v>1723</v>
      </c>
      <c r="B3011" s="337" t="s">
        <v>1517</v>
      </c>
      <c r="C3011" s="337" t="s">
        <v>1821</v>
      </c>
      <c r="D3011" s="337" t="s">
        <v>449</v>
      </c>
      <c r="E3011" s="337" t="s">
        <v>5168</v>
      </c>
      <c r="F3011" s="338">
        <v>43347</v>
      </c>
      <c r="G3011" s="337" t="s">
        <v>5169</v>
      </c>
      <c r="H3011" s="338">
        <v>43397</v>
      </c>
      <c r="I3011" s="337" t="s">
        <v>19695</v>
      </c>
      <c r="J3011" s="337" t="s">
        <v>36</v>
      </c>
      <c r="K3011" s="337" t="s">
        <v>19695</v>
      </c>
      <c r="L3011" s="337" t="s">
        <v>19695</v>
      </c>
      <c r="M3011" s="337" t="s">
        <v>19695</v>
      </c>
      <c r="N3011" s="337" t="s">
        <v>19695</v>
      </c>
      <c r="O3011" s="337" t="s">
        <v>19695</v>
      </c>
      <c r="P3011" s="337" t="s">
        <v>19695</v>
      </c>
      <c r="Q3011" s="337" t="s">
        <v>19695</v>
      </c>
      <c r="R3011" s="337" t="s">
        <v>105</v>
      </c>
      <c r="S3011" s="337" t="s">
        <v>1518</v>
      </c>
      <c r="T3011" s="337" t="s">
        <v>106</v>
      </c>
      <c r="U3011" s="337" t="s">
        <v>106</v>
      </c>
      <c r="V3011" s="337">
        <v>16</v>
      </c>
      <c r="W3011" s="337" t="s">
        <v>19695</v>
      </c>
      <c r="X3011" s="337" t="s">
        <v>19695</v>
      </c>
      <c r="Y3011" s="337" t="s">
        <v>19695</v>
      </c>
      <c r="Z3011" s="337" t="s">
        <v>1745</v>
      </c>
      <c r="AA3011" s="337" t="s">
        <v>735</v>
      </c>
      <c r="AB3011" s="337" t="s">
        <v>718</v>
      </c>
      <c r="AC3011" s="337" t="s">
        <v>15274</v>
      </c>
    </row>
    <row r="3012" spans="1:29" ht="15.8" x14ac:dyDescent="0.25">
      <c r="A3012" s="337" t="s">
        <v>1723</v>
      </c>
      <c r="B3012" s="337" t="s">
        <v>5490</v>
      </c>
      <c r="C3012" s="337" t="s">
        <v>1725</v>
      </c>
      <c r="D3012" s="337" t="s">
        <v>13527</v>
      </c>
      <c r="E3012" s="337" t="s">
        <v>5205</v>
      </c>
      <c r="F3012" s="338">
        <v>43373</v>
      </c>
      <c r="G3012" s="337" t="s">
        <v>5169</v>
      </c>
      <c r="H3012" s="338">
        <v>43397</v>
      </c>
      <c r="I3012" s="337" t="s">
        <v>19695</v>
      </c>
      <c r="J3012" s="337" t="s">
        <v>16</v>
      </c>
      <c r="K3012" s="337" t="s">
        <v>19695</v>
      </c>
      <c r="L3012" s="337" t="s">
        <v>19695</v>
      </c>
      <c r="M3012" s="337" t="s">
        <v>19695</v>
      </c>
      <c r="N3012" s="337" t="s">
        <v>19695</v>
      </c>
      <c r="O3012" s="337" t="s">
        <v>19695</v>
      </c>
      <c r="P3012" s="337" t="s">
        <v>19695</v>
      </c>
      <c r="Q3012" s="337" t="s">
        <v>19695</v>
      </c>
      <c r="R3012" s="337" t="s">
        <v>52</v>
      </c>
      <c r="S3012" s="337" t="s">
        <v>839</v>
      </c>
      <c r="T3012" s="337" t="s">
        <v>370</v>
      </c>
      <c r="U3012" s="337" t="s">
        <v>848</v>
      </c>
      <c r="V3012" s="337">
        <v>12</v>
      </c>
      <c r="W3012" s="337" t="s">
        <v>19695</v>
      </c>
      <c r="X3012" s="337" t="s">
        <v>19695</v>
      </c>
      <c r="Y3012" s="337" t="s">
        <v>19695</v>
      </c>
      <c r="Z3012" s="337" t="s">
        <v>1753</v>
      </c>
      <c r="AA3012" s="337" t="s">
        <v>735</v>
      </c>
      <c r="AB3012" s="337" t="s">
        <v>718</v>
      </c>
      <c r="AC3012" s="337" t="s">
        <v>13876</v>
      </c>
    </row>
    <row r="3013" spans="1:29" ht="15.8" x14ac:dyDescent="0.25">
      <c r="A3013" s="337" t="s">
        <v>1723</v>
      </c>
      <c r="B3013" s="337" t="s">
        <v>5167</v>
      </c>
      <c r="C3013" s="337" t="s">
        <v>1821</v>
      </c>
      <c r="D3013" s="337" t="s">
        <v>449</v>
      </c>
      <c r="E3013" s="337" t="s">
        <v>5168</v>
      </c>
      <c r="F3013" s="338">
        <v>43347</v>
      </c>
      <c r="G3013" s="337" t="s">
        <v>5169</v>
      </c>
      <c r="H3013" s="338">
        <v>43397</v>
      </c>
      <c r="I3013" s="337" t="s">
        <v>19695</v>
      </c>
      <c r="J3013" s="337" t="s">
        <v>36</v>
      </c>
      <c r="K3013" s="337" t="s">
        <v>19695</v>
      </c>
      <c r="L3013" s="337" t="s">
        <v>19695</v>
      </c>
      <c r="M3013" s="337" t="s">
        <v>19695</v>
      </c>
      <c r="N3013" s="337" t="s">
        <v>19695</v>
      </c>
      <c r="O3013" s="337" t="s">
        <v>19695</v>
      </c>
      <c r="P3013" s="337" t="s">
        <v>19695</v>
      </c>
      <c r="Q3013" s="337" t="s">
        <v>19695</v>
      </c>
      <c r="R3013" s="337" t="s">
        <v>98</v>
      </c>
      <c r="S3013" s="337" t="s">
        <v>1166</v>
      </c>
      <c r="T3013" s="337" t="s">
        <v>1688</v>
      </c>
      <c r="U3013" s="337" t="s">
        <v>1283</v>
      </c>
      <c r="V3013" s="337">
        <v>10</v>
      </c>
      <c r="W3013" s="337" t="s">
        <v>19695</v>
      </c>
      <c r="X3013" s="337" t="s">
        <v>19695</v>
      </c>
      <c r="Y3013" s="337" t="s">
        <v>19695</v>
      </c>
      <c r="Z3013" s="337" t="s">
        <v>1753</v>
      </c>
      <c r="AA3013" s="337" t="s">
        <v>735</v>
      </c>
      <c r="AB3013" s="337" t="s">
        <v>718</v>
      </c>
      <c r="AC3013" s="337" t="s">
        <v>15275</v>
      </c>
    </row>
    <row r="3014" spans="1:29" ht="15.8" x14ac:dyDescent="0.25">
      <c r="A3014" s="337" t="s">
        <v>1723</v>
      </c>
      <c r="B3014" s="337" t="s">
        <v>8797</v>
      </c>
      <c r="C3014" s="337" t="s">
        <v>1821</v>
      </c>
      <c r="D3014" s="337" t="s">
        <v>449</v>
      </c>
      <c r="E3014" s="337" t="s">
        <v>4150</v>
      </c>
      <c r="F3014" s="338">
        <v>43374</v>
      </c>
      <c r="G3014" s="337" t="s">
        <v>7029</v>
      </c>
      <c r="H3014" s="338">
        <v>43396</v>
      </c>
      <c r="I3014" s="337" t="s">
        <v>19695</v>
      </c>
      <c r="J3014" s="337" t="s">
        <v>16</v>
      </c>
      <c r="K3014" s="337" t="s">
        <v>19695</v>
      </c>
      <c r="L3014" s="337" t="s">
        <v>19695</v>
      </c>
      <c r="M3014" s="337" t="s">
        <v>19695</v>
      </c>
      <c r="N3014" s="337" t="s">
        <v>19695</v>
      </c>
      <c r="O3014" s="337" t="s">
        <v>19695</v>
      </c>
      <c r="P3014" s="337" t="s">
        <v>19695</v>
      </c>
      <c r="Q3014" s="337" t="s">
        <v>19695</v>
      </c>
      <c r="R3014" s="337" t="s">
        <v>52</v>
      </c>
      <c r="S3014" s="337" t="s">
        <v>93</v>
      </c>
      <c r="T3014" s="337" t="s">
        <v>93</v>
      </c>
      <c r="U3014" s="337" t="s">
        <v>8798</v>
      </c>
      <c r="V3014" s="337">
        <v>10</v>
      </c>
      <c r="W3014" s="337" t="s">
        <v>19695</v>
      </c>
      <c r="X3014" s="337" t="s">
        <v>19695</v>
      </c>
      <c r="Y3014" s="337" t="s">
        <v>19695</v>
      </c>
      <c r="Z3014" s="337" t="s">
        <v>1728</v>
      </c>
      <c r="AA3014" s="337" t="s">
        <v>735</v>
      </c>
      <c r="AB3014" s="337" t="s">
        <v>718</v>
      </c>
      <c r="AC3014" s="337" t="s">
        <v>13896</v>
      </c>
    </row>
    <row r="3015" spans="1:29" ht="15.8" x14ac:dyDescent="0.25">
      <c r="A3015" s="337" t="s">
        <v>1723</v>
      </c>
      <c r="B3015" s="337" t="s">
        <v>11307</v>
      </c>
      <c r="C3015" s="337" t="s">
        <v>1821</v>
      </c>
      <c r="D3015" s="337" t="s">
        <v>449</v>
      </c>
      <c r="E3015" s="337" t="s">
        <v>6555</v>
      </c>
      <c r="F3015" s="338">
        <v>43369</v>
      </c>
      <c r="G3015" s="337" t="s">
        <v>7029</v>
      </c>
      <c r="H3015" s="338">
        <v>43396</v>
      </c>
      <c r="I3015" s="337" t="s">
        <v>19695</v>
      </c>
      <c r="J3015" s="337" t="s">
        <v>16</v>
      </c>
      <c r="K3015" s="337" t="s">
        <v>19695</v>
      </c>
      <c r="L3015" s="337" t="s">
        <v>19695</v>
      </c>
      <c r="M3015" s="337" t="s">
        <v>19695</v>
      </c>
      <c r="N3015" s="337" t="s">
        <v>19695</v>
      </c>
      <c r="O3015" s="337" t="s">
        <v>19695</v>
      </c>
      <c r="P3015" s="337" t="s">
        <v>19695</v>
      </c>
      <c r="Q3015" s="337" t="s">
        <v>19695</v>
      </c>
      <c r="R3015" s="337" t="s">
        <v>105</v>
      </c>
      <c r="S3015" s="337" t="s">
        <v>1518</v>
      </c>
      <c r="T3015" s="337" t="s">
        <v>1518</v>
      </c>
      <c r="U3015" s="337" t="s">
        <v>11308</v>
      </c>
      <c r="V3015" s="337">
        <v>6</v>
      </c>
      <c r="W3015" s="337" t="s">
        <v>19695</v>
      </c>
      <c r="X3015" s="337" t="s">
        <v>19695</v>
      </c>
      <c r="Y3015" s="337" t="s">
        <v>19695</v>
      </c>
      <c r="Z3015" s="337" t="s">
        <v>1728</v>
      </c>
      <c r="AA3015" s="337" t="s">
        <v>717</v>
      </c>
      <c r="AB3015" s="337" t="s">
        <v>718</v>
      </c>
      <c r="AC3015" s="337" t="s">
        <v>13925</v>
      </c>
    </row>
    <row r="3016" spans="1:29" ht="15.8" x14ac:dyDescent="0.25">
      <c r="A3016" s="337" t="s">
        <v>1723</v>
      </c>
      <c r="B3016" s="337" t="s">
        <v>10935</v>
      </c>
      <c r="C3016" s="337" t="s">
        <v>1725</v>
      </c>
      <c r="D3016" s="337" t="s">
        <v>1726</v>
      </c>
      <c r="E3016" s="337" t="s">
        <v>4881</v>
      </c>
      <c r="F3016" s="338">
        <v>43382</v>
      </c>
      <c r="G3016" s="337" t="s">
        <v>7029</v>
      </c>
      <c r="H3016" s="338">
        <v>43396</v>
      </c>
      <c r="I3016" s="337" t="s">
        <v>19695</v>
      </c>
      <c r="J3016" s="337" t="s">
        <v>36</v>
      </c>
      <c r="K3016" s="337" t="s">
        <v>19695</v>
      </c>
      <c r="L3016" s="337" t="s">
        <v>19695</v>
      </c>
      <c r="M3016" s="337" t="s">
        <v>19695</v>
      </c>
      <c r="N3016" s="337" t="s">
        <v>19695</v>
      </c>
      <c r="O3016" s="337" t="s">
        <v>19695</v>
      </c>
      <c r="P3016" s="337" t="s">
        <v>19695</v>
      </c>
      <c r="Q3016" s="337" t="s">
        <v>19695</v>
      </c>
      <c r="R3016" s="337" t="s">
        <v>136</v>
      </c>
      <c r="S3016" s="337" t="s">
        <v>4313</v>
      </c>
      <c r="T3016" s="337" t="s">
        <v>10936</v>
      </c>
      <c r="U3016" s="337" t="s">
        <v>10937</v>
      </c>
      <c r="V3016" s="337">
        <v>4</v>
      </c>
      <c r="W3016" s="337" t="s">
        <v>19695</v>
      </c>
      <c r="X3016" s="337" t="s">
        <v>19695</v>
      </c>
      <c r="Y3016" s="337" t="s">
        <v>19695</v>
      </c>
      <c r="Z3016" s="337" t="s">
        <v>1745</v>
      </c>
      <c r="AA3016" s="337" t="s">
        <v>897</v>
      </c>
      <c r="AB3016" s="337" t="s">
        <v>854</v>
      </c>
      <c r="AC3016" s="337" t="s">
        <v>15274</v>
      </c>
    </row>
    <row r="3017" spans="1:29" ht="15.8" x14ac:dyDescent="0.25">
      <c r="A3017" s="337" t="s">
        <v>1723</v>
      </c>
      <c r="B3017" s="337" t="s">
        <v>7028</v>
      </c>
      <c r="C3017" s="337" t="s">
        <v>1821</v>
      </c>
      <c r="D3017" s="337" t="s">
        <v>449</v>
      </c>
      <c r="E3017" s="337" t="s">
        <v>6530</v>
      </c>
      <c r="F3017" s="338">
        <v>43346</v>
      </c>
      <c r="G3017" s="337" t="s">
        <v>7029</v>
      </c>
      <c r="H3017" s="338">
        <v>43396</v>
      </c>
      <c r="I3017" s="337" t="s">
        <v>19695</v>
      </c>
      <c r="J3017" s="337" t="s">
        <v>36</v>
      </c>
      <c r="K3017" s="337" t="s">
        <v>19695</v>
      </c>
      <c r="L3017" s="337" t="s">
        <v>19695</v>
      </c>
      <c r="M3017" s="337" t="s">
        <v>19695</v>
      </c>
      <c r="N3017" s="337" t="s">
        <v>19695</v>
      </c>
      <c r="O3017" s="337" t="s">
        <v>19695</v>
      </c>
      <c r="P3017" s="337" t="s">
        <v>19695</v>
      </c>
      <c r="Q3017" s="337" t="s">
        <v>19695</v>
      </c>
      <c r="R3017" s="337" t="s">
        <v>35</v>
      </c>
      <c r="S3017" s="337" t="s">
        <v>77</v>
      </c>
      <c r="T3017" s="337" t="s">
        <v>7030</v>
      </c>
      <c r="U3017" s="337" t="s">
        <v>7031</v>
      </c>
      <c r="V3017" s="337">
        <v>8</v>
      </c>
      <c r="W3017" s="337" t="s">
        <v>19695</v>
      </c>
      <c r="X3017" s="337" t="s">
        <v>19695</v>
      </c>
      <c r="Y3017" s="337" t="s">
        <v>19695</v>
      </c>
      <c r="Z3017" s="337" t="s">
        <v>1753</v>
      </c>
      <c r="AA3017" s="337" t="s">
        <v>717</v>
      </c>
      <c r="AB3017" s="337" t="s">
        <v>718</v>
      </c>
      <c r="AC3017" s="337" t="s">
        <v>13886</v>
      </c>
    </row>
    <row r="3018" spans="1:29" ht="15.8" x14ac:dyDescent="0.25">
      <c r="A3018" s="337" t="s">
        <v>1723</v>
      </c>
      <c r="B3018" s="337" t="s">
        <v>8994</v>
      </c>
      <c r="C3018" s="337" t="s">
        <v>1821</v>
      </c>
      <c r="D3018" s="337" t="s">
        <v>449</v>
      </c>
      <c r="E3018" s="337" t="s">
        <v>4150</v>
      </c>
      <c r="F3018" s="338">
        <v>43374</v>
      </c>
      <c r="G3018" s="337" t="s">
        <v>7029</v>
      </c>
      <c r="H3018" s="338">
        <v>43396</v>
      </c>
      <c r="I3018" s="337" t="s">
        <v>19695</v>
      </c>
      <c r="J3018" s="337" t="s">
        <v>36</v>
      </c>
      <c r="K3018" s="337" t="s">
        <v>19695</v>
      </c>
      <c r="L3018" s="337" t="s">
        <v>19695</v>
      </c>
      <c r="M3018" s="337" t="s">
        <v>19695</v>
      </c>
      <c r="N3018" s="337" t="s">
        <v>19695</v>
      </c>
      <c r="O3018" s="337" t="s">
        <v>19695</v>
      </c>
      <c r="P3018" s="337" t="s">
        <v>19695</v>
      </c>
      <c r="Q3018" s="337" t="s">
        <v>19695</v>
      </c>
      <c r="R3018" s="337" t="s">
        <v>98</v>
      </c>
      <c r="S3018" s="337" t="s">
        <v>124</v>
      </c>
      <c r="T3018" s="337" t="s">
        <v>3868</v>
      </c>
      <c r="U3018" s="337" t="s">
        <v>8995</v>
      </c>
      <c r="V3018" s="337">
        <v>10</v>
      </c>
      <c r="W3018" s="337" t="s">
        <v>19695</v>
      </c>
      <c r="X3018" s="337" t="s">
        <v>19695</v>
      </c>
      <c r="Y3018" s="337" t="s">
        <v>19695</v>
      </c>
      <c r="Z3018" s="337" t="s">
        <v>1753</v>
      </c>
      <c r="AA3018" s="337" t="s">
        <v>717</v>
      </c>
      <c r="AB3018" s="337" t="s">
        <v>718</v>
      </c>
      <c r="AC3018" s="337" t="s">
        <v>13921</v>
      </c>
    </row>
    <row r="3019" spans="1:29" ht="15.8" x14ac:dyDescent="0.25">
      <c r="A3019" s="337" t="s">
        <v>1723</v>
      </c>
      <c r="B3019" s="337" t="s">
        <v>8497</v>
      </c>
      <c r="C3019" s="337" t="s">
        <v>1725</v>
      </c>
      <c r="D3019" s="337" t="s">
        <v>1735</v>
      </c>
      <c r="E3019" s="337" t="s">
        <v>1756</v>
      </c>
      <c r="F3019" s="338">
        <v>43290</v>
      </c>
      <c r="G3019" s="337" t="s">
        <v>7029</v>
      </c>
      <c r="H3019" s="338">
        <v>43396</v>
      </c>
      <c r="I3019" s="337" t="s">
        <v>19695</v>
      </c>
      <c r="J3019" s="337" t="s">
        <v>16</v>
      </c>
      <c r="K3019" s="337" t="s">
        <v>19695</v>
      </c>
      <c r="L3019" s="337" t="s">
        <v>19695</v>
      </c>
      <c r="M3019" s="337" t="s">
        <v>19695</v>
      </c>
      <c r="N3019" s="337" t="s">
        <v>19695</v>
      </c>
      <c r="O3019" s="337" t="s">
        <v>19695</v>
      </c>
      <c r="P3019" s="337" t="s">
        <v>19695</v>
      </c>
      <c r="Q3019" s="337" t="s">
        <v>19695</v>
      </c>
      <c r="R3019" s="337" t="s">
        <v>109</v>
      </c>
      <c r="S3019" s="337" t="s">
        <v>1129</v>
      </c>
      <c r="T3019" s="337" t="s">
        <v>1122</v>
      </c>
      <c r="U3019" s="337" t="s">
        <v>8498</v>
      </c>
      <c r="V3019" s="337">
        <v>8</v>
      </c>
      <c r="W3019" s="337" t="s">
        <v>19695</v>
      </c>
      <c r="X3019" s="337" t="s">
        <v>19695</v>
      </c>
      <c r="Y3019" s="337" t="s">
        <v>19695</v>
      </c>
      <c r="Z3019" s="337" t="s">
        <v>1753</v>
      </c>
      <c r="AA3019" s="337" t="s">
        <v>766</v>
      </c>
      <c r="AB3019" s="337" t="s">
        <v>718</v>
      </c>
      <c r="AC3019" s="337" t="s">
        <v>15518</v>
      </c>
    </row>
    <row r="3020" spans="1:29" ht="15.8" x14ac:dyDescent="0.25">
      <c r="A3020" s="337" t="s">
        <v>1723</v>
      </c>
      <c r="B3020" s="337" t="s">
        <v>6759</v>
      </c>
      <c r="C3020" s="337" t="s">
        <v>1821</v>
      </c>
      <c r="D3020" s="337" t="s">
        <v>449</v>
      </c>
      <c r="E3020" s="337" t="s">
        <v>6482</v>
      </c>
      <c r="F3020" s="338">
        <v>43395</v>
      </c>
      <c r="G3020" s="337" t="s">
        <v>6482</v>
      </c>
      <c r="H3020" s="338">
        <v>43395</v>
      </c>
      <c r="I3020" s="337" t="s">
        <v>19695</v>
      </c>
      <c r="J3020" s="337" t="s">
        <v>16</v>
      </c>
      <c r="K3020" s="337" t="s">
        <v>19695</v>
      </c>
      <c r="L3020" s="337" t="s">
        <v>19695</v>
      </c>
      <c r="M3020" s="337" t="s">
        <v>19695</v>
      </c>
      <c r="N3020" s="337" t="s">
        <v>19695</v>
      </c>
      <c r="O3020" s="337" t="s">
        <v>19695</v>
      </c>
      <c r="P3020" s="337" t="s">
        <v>19695</v>
      </c>
      <c r="Q3020" s="337" t="s">
        <v>19695</v>
      </c>
      <c r="R3020" s="337" t="s">
        <v>52</v>
      </c>
      <c r="S3020" s="337" t="s">
        <v>52</v>
      </c>
      <c r="T3020" s="337" t="s">
        <v>2161</v>
      </c>
      <c r="U3020" s="337" t="s">
        <v>2161</v>
      </c>
      <c r="V3020" s="337">
        <v>8</v>
      </c>
      <c r="W3020" s="337" t="s">
        <v>19695</v>
      </c>
      <c r="X3020" s="337" t="s">
        <v>19695</v>
      </c>
      <c r="Y3020" s="337" t="s">
        <v>19695</v>
      </c>
      <c r="Z3020" s="337" t="s">
        <v>1745</v>
      </c>
      <c r="AA3020" s="337" t="s">
        <v>735</v>
      </c>
      <c r="AB3020" s="337" t="s">
        <v>718</v>
      </c>
      <c r="AC3020" s="337" t="s">
        <v>13885</v>
      </c>
    </row>
    <row r="3021" spans="1:29" ht="15.8" x14ac:dyDescent="0.25">
      <c r="A3021" s="337" t="s">
        <v>1723</v>
      </c>
      <c r="B3021" s="337" t="s">
        <v>7277</v>
      </c>
      <c r="C3021" s="337" t="s">
        <v>1821</v>
      </c>
      <c r="D3021" s="337" t="s">
        <v>449</v>
      </c>
      <c r="E3021" s="337" t="s">
        <v>4692</v>
      </c>
      <c r="F3021" s="338">
        <v>43345</v>
      </c>
      <c r="G3021" s="337" t="s">
        <v>6482</v>
      </c>
      <c r="H3021" s="338">
        <v>43395</v>
      </c>
      <c r="I3021" s="337" t="s">
        <v>19695</v>
      </c>
      <c r="J3021" s="337" t="s">
        <v>16</v>
      </c>
      <c r="K3021" s="337" t="s">
        <v>19695</v>
      </c>
      <c r="L3021" s="337" t="s">
        <v>19695</v>
      </c>
      <c r="M3021" s="337" t="s">
        <v>19695</v>
      </c>
      <c r="N3021" s="337" t="s">
        <v>19695</v>
      </c>
      <c r="O3021" s="337" t="s">
        <v>19695</v>
      </c>
      <c r="P3021" s="337" t="s">
        <v>19695</v>
      </c>
      <c r="Q3021" s="337" t="s">
        <v>19695</v>
      </c>
      <c r="R3021" s="337" t="s">
        <v>52</v>
      </c>
      <c r="S3021" s="337" t="s">
        <v>69</v>
      </c>
      <c r="T3021" s="337" t="s">
        <v>69</v>
      </c>
      <c r="U3021" s="337" t="s">
        <v>6766</v>
      </c>
      <c r="V3021" s="337">
        <v>10</v>
      </c>
      <c r="W3021" s="337" t="s">
        <v>19695</v>
      </c>
      <c r="X3021" s="337" t="s">
        <v>19695</v>
      </c>
      <c r="Y3021" s="337" t="s">
        <v>19695</v>
      </c>
      <c r="Z3021" s="337" t="s">
        <v>1745</v>
      </c>
      <c r="AA3021" s="337" t="s">
        <v>853</v>
      </c>
      <c r="AB3021" s="337" t="s">
        <v>854</v>
      </c>
      <c r="AC3021" s="337" t="s">
        <v>13885</v>
      </c>
    </row>
    <row r="3022" spans="1:29" ht="15.8" x14ac:dyDescent="0.25">
      <c r="A3022" s="337" t="s">
        <v>1723</v>
      </c>
      <c r="B3022" s="337" t="s">
        <v>6481</v>
      </c>
      <c r="C3022" s="337" t="s">
        <v>1821</v>
      </c>
      <c r="D3022" s="337" t="s">
        <v>449</v>
      </c>
      <c r="E3022" s="337" t="s">
        <v>4692</v>
      </c>
      <c r="F3022" s="338">
        <v>43345</v>
      </c>
      <c r="G3022" s="337" t="s">
        <v>6482</v>
      </c>
      <c r="H3022" s="338">
        <v>43395</v>
      </c>
      <c r="I3022" s="337" t="s">
        <v>19695</v>
      </c>
      <c r="J3022" s="337" t="s">
        <v>36</v>
      </c>
      <c r="K3022" s="337" t="s">
        <v>19695</v>
      </c>
      <c r="L3022" s="337" t="s">
        <v>19695</v>
      </c>
      <c r="M3022" s="337" t="s">
        <v>19695</v>
      </c>
      <c r="N3022" s="337" t="s">
        <v>19695</v>
      </c>
      <c r="O3022" s="337" t="s">
        <v>19695</v>
      </c>
      <c r="P3022" s="337" t="s">
        <v>19695</v>
      </c>
      <c r="Q3022" s="337" t="s">
        <v>19695</v>
      </c>
      <c r="R3022" s="337" t="s">
        <v>18</v>
      </c>
      <c r="S3022" s="337" t="s">
        <v>1033</v>
      </c>
      <c r="T3022" s="337" t="s">
        <v>1033</v>
      </c>
      <c r="U3022" s="337" t="s">
        <v>6483</v>
      </c>
      <c r="V3022" s="337">
        <v>4</v>
      </c>
      <c r="W3022" s="337" t="s">
        <v>19695</v>
      </c>
      <c r="X3022" s="337" t="s">
        <v>19695</v>
      </c>
      <c r="Y3022" s="337" t="s">
        <v>19695</v>
      </c>
      <c r="Z3022" s="337" t="s">
        <v>1745</v>
      </c>
      <c r="AA3022" s="337" t="s">
        <v>897</v>
      </c>
      <c r="AB3022" s="337" t="s">
        <v>854</v>
      </c>
      <c r="AC3022" s="337" t="s">
        <v>15274</v>
      </c>
    </row>
    <row r="3023" spans="1:29" ht="15.8" x14ac:dyDescent="0.25">
      <c r="A3023" s="337" t="s">
        <v>1723</v>
      </c>
      <c r="B3023" s="337" t="s">
        <v>11149</v>
      </c>
      <c r="C3023" s="337" t="s">
        <v>1821</v>
      </c>
      <c r="D3023" s="337" t="s">
        <v>449</v>
      </c>
      <c r="E3023" s="337" t="s">
        <v>1732</v>
      </c>
      <c r="F3023" s="338">
        <v>43391</v>
      </c>
      <c r="G3023" s="337" t="s">
        <v>6482</v>
      </c>
      <c r="H3023" s="338">
        <v>43395</v>
      </c>
      <c r="I3023" s="337" t="s">
        <v>19695</v>
      </c>
      <c r="J3023" s="337" t="s">
        <v>36</v>
      </c>
      <c r="K3023" s="337" t="s">
        <v>19695</v>
      </c>
      <c r="L3023" s="337" t="s">
        <v>19695</v>
      </c>
      <c r="M3023" s="337" t="s">
        <v>19695</v>
      </c>
      <c r="N3023" s="337" t="s">
        <v>19695</v>
      </c>
      <c r="O3023" s="337" t="s">
        <v>19695</v>
      </c>
      <c r="P3023" s="337" t="s">
        <v>19695</v>
      </c>
      <c r="Q3023" s="337" t="s">
        <v>19695</v>
      </c>
      <c r="R3023" s="337" t="s">
        <v>1265</v>
      </c>
      <c r="S3023" s="337" t="s">
        <v>9613</v>
      </c>
      <c r="T3023" s="337" t="s">
        <v>11150</v>
      </c>
      <c r="U3023" s="337" t="s">
        <v>11151</v>
      </c>
      <c r="V3023" s="337">
        <v>10</v>
      </c>
      <c r="W3023" s="337" t="s">
        <v>19695</v>
      </c>
      <c r="X3023" s="337" t="s">
        <v>19695</v>
      </c>
      <c r="Y3023" s="337" t="s">
        <v>19695</v>
      </c>
      <c r="Z3023" s="337" t="s">
        <v>1753</v>
      </c>
      <c r="AA3023" s="337" t="s">
        <v>717</v>
      </c>
      <c r="AB3023" s="337" t="s">
        <v>718</v>
      </c>
      <c r="AC3023" s="337" t="s">
        <v>13886</v>
      </c>
    </row>
    <row r="3024" spans="1:29" ht="15.8" x14ac:dyDescent="0.25">
      <c r="A3024" s="337" t="s">
        <v>1723</v>
      </c>
      <c r="B3024" s="337" t="s">
        <v>7228</v>
      </c>
      <c r="C3024" s="337" t="s">
        <v>1821</v>
      </c>
      <c r="D3024" s="337" t="s">
        <v>449</v>
      </c>
      <c r="E3024" s="337" t="s">
        <v>1822</v>
      </c>
      <c r="F3024" s="338">
        <v>43344</v>
      </c>
      <c r="G3024" s="337" t="s">
        <v>7219</v>
      </c>
      <c r="H3024" s="338">
        <v>43394</v>
      </c>
      <c r="I3024" s="337" t="s">
        <v>19695</v>
      </c>
      <c r="J3024" s="337" t="s">
        <v>16</v>
      </c>
      <c r="K3024" s="337" t="s">
        <v>19695</v>
      </c>
      <c r="L3024" s="337" t="s">
        <v>19695</v>
      </c>
      <c r="M3024" s="337" t="s">
        <v>19695</v>
      </c>
      <c r="N3024" s="337" t="s">
        <v>19695</v>
      </c>
      <c r="O3024" s="337" t="s">
        <v>19695</v>
      </c>
      <c r="P3024" s="337" t="s">
        <v>19695</v>
      </c>
      <c r="Q3024" s="337" t="s">
        <v>19695</v>
      </c>
      <c r="R3024" s="337" t="s">
        <v>109</v>
      </c>
      <c r="S3024" s="337" t="s">
        <v>110</v>
      </c>
      <c r="T3024" s="337" t="s">
        <v>408</v>
      </c>
      <c r="U3024" s="337" t="s">
        <v>819</v>
      </c>
      <c r="V3024" s="337">
        <v>4</v>
      </c>
      <c r="W3024" s="337" t="s">
        <v>19695</v>
      </c>
      <c r="X3024" s="337" t="s">
        <v>19695</v>
      </c>
      <c r="Y3024" s="337" t="s">
        <v>19695</v>
      </c>
      <c r="Z3024" s="337" t="s">
        <v>1728</v>
      </c>
      <c r="AA3024" s="337" t="s">
        <v>717</v>
      </c>
      <c r="AB3024" s="337" t="s">
        <v>718</v>
      </c>
      <c r="AC3024" s="337" t="s">
        <v>13884</v>
      </c>
    </row>
    <row r="3025" spans="1:29" ht="15.8" x14ac:dyDescent="0.25">
      <c r="A3025" s="337" t="s">
        <v>1723</v>
      </c>
      <c r="B3025" s="337" t="s">
        <v>7229</v>
      </c>
      <c r="C3025" s="337" t="s">
        <v>1821</v>
      </c>
      <c r="D3025" s="337" t="s">
        <v>449</v>
      </c>
      <c r="E3025" s="337" t="s">
        <v>1822</v>
      </c>
      <c r="F3025" s="338">
        <v>43344</v>
      </c>
      <c r="G3025" s="337" t="s">
        <v>7219</v>
      </c>
      <c r="H3025" s="338">
        <v>43394</v>
      </c>
      <c r="I3025" s="337" t="s">
        <v>19695</v>
      </c>
      <c r="J3025" s="337" t="s">
        <v>16</v>
      </c>
      <c r="K3025" s="337" t="s">
        <v>19695</v>
      </c>
      <c r="L3025" s="337" t="s">
        <v>19695</v>
      </c>
      <c r="M3025" s="337" t="s">
        <v>19695</v>
      </c>
      <c r="N3025" s="337" t="s">
        <v>19695</v>
      </c>
      <c r="O3025" s="337" t="s">
        <v>19695</v>
      </c>
      <c r="P3025" s="337" t="s">
        <v>19695</v>
      </c>
      <c r="Q3025" s="337" t="s">
        <v>19695</v>
      </c>
      <c r="R3025" s="337" t="s">
        <v>109</v>
      </c>
      <c r="S3025" s="337" t="s">
        <v>110</v>
      </c>
      <c r="T3025" s="337" t="s">
        <v>408</v>
      </c>
      <c r="U3025" s="337" t="s">
        <v>111</v>
      </c>
      <c r="V3025" s="337">
        <v>4</v>
      </c>
      <c r="W3025" s="337" t="s">
        <v>19695</v>
      </c>
      <c r="X3025" s="337" t="s">
        <v>19695</v>
      </c>
      <c r="Y3025" s="337" t="s">
        <v>19695</v>
      </c>
      <c r="Z3025" s="337" t="s">
        <v>1728</v>
      </c>
      <c r="AA3025" s="337" t="s">
        <v>717</v>
      </c>
      <c r="AB3025" s="337" t="s">
        <v>718</v>
      </c>
      <c r="AC3025" s="337" t="s">
        <v>13884</v>
      </c>
    </row>
    <row r="3026" spans="1:29" ht="15.8" x14ac:dyDescent="0.25">
      <c r="A3026" s="337" t="s">
        <v>1723</v>
      </c>
      <c r="B3026" s="337" t="s">
        <v>7230</v>
      </c>
      <c r="C3026" s="337" t="s">
        <v>1725</v>
      </c>
      <c r="D3026" s="337" t="s">
        <v>1735</v>
      </c>
      <c r="E3026" s="337" t="s">
        <v>7219</v>
      </c>
      <c r="F3026" s="338">
        <v>43394</v>
      </c>
      <c r="G3026" s="337" t="s">
        <v>7219</v>
      </c>
      <c r="H3026" s="338">
        <v>43394</v>
      </c>
      <c r="I3026" s="337" t="s">
        <v>19695</v>
      </c>
      <c r="J3026" s="337" t="s">
        <v>16</v>
      </c>
      <c r="K3026" s="337" t="s">
        <v>19695</v>
      </c>
      <c r="L3026" s="337" t="s">
        <v>19695</v>
      </c>
      <c r="M3026" s="337" t="s">
        <v>19695</v>
      </c>
      <c r="N3026" s="337" t="s">
        <v>19695</v>
      </c>
      <c r="O3026" s="337" t="s">
        <v>19695</v>
      </c>
      <c r="P3026" s="337" t="s">
        <v>19695</v>
      </c>
      <c r="Q3026" s="337" t="s">
        <v>19695</v>
      </c>
      <c r="R3026" s="337" t="s">
        <v>109</v>
      </c>
      <c r="S3026" s="337" t="s">
        <v>110</v>
      </c>
      <c r="T3026" s="337" t="s">
        <v>408</v>
      </c>
      <c r="U3026" s="337" t="s">
        <v>819</v>
      </c>
      <c r="V3026" s="337">
        <v>4</v>
      </c>
      <c r="W3026" s="337" t="s">
        <v>19695</v>
      </c>
      <c r="X3026" s="337" t="s">
        <v>19695</v>
      </c>
      <c r="Y3026" s="337" t="s">
        <v>19695</v>
      </c>
      <c r="Z3026" s="337" t="s">
        <v>1728</v>
      </c>
      <c r="AA3026" s="337" t="s">
        <v>717</v>
      </c>
      <c r="AB3026" s="337" t="s">
        <v>718</v>
      </c>
      <c r="AC3026" s="337" t="s">
        <v>13885</v>
      </c>
    </row>
    <row r="3027" spans="1:29" ht="15.8" x14ac:dyDescent="0.25">
      <c r="A3027" s="337" t="s">
        <v>1723</v>
      </c>
      <c r="B3027" s="337" t="s">
        <v>7231</v>
      </c>
      <c r="C3027" s="337" t="s">
        <v>1788</v>
      </c>
      <c r="D3027" s="337" t="s">
        <v>769</v>
      </c>
      <c r="E3027" s="337" t="s">
        <v>1822</v>
      </c>
      <c r="F3027" s="338">
        <v>43344</v>
      </c>
      <c r="G3027" s="337" t="s">
        <v>7219</v>
      </c>
      <c r="H3027" s="338">
        <v>43394</v>
      </c>
      <c r="I3027" s="337" t="s">
        <v>19695</v>
      </c>
      <c r="J3027" s="337" t="s">
        <v>16</v>
      </c>
      <c r="K3027" s="337" t="s">
        <v>19695</v>
      </c>
      <c r="L3027" s="337" t="s">
        <v>19695</v>
      </c>
      <c r="M3027" s="337" t="s">
        <v>19695</v>
      </c>
      <c r="N3027" s="337" t="s">
        <v>19695</v>
      </c>
      <c r="O3027" s="337" t="s">
        <v>19695</v>
      </c>
      <c r="P3027" s="337" t="s">
        <v>19695</v>
      </c>
      <c r="Q3027" s="337" t="s">
        <v>19695</v>
      </c>
      <c r="R3027" s="337" t="s">
        <v>109</v>
      </c>
      <c r="S3027" s="337" t="s">
        <v>110</v>
      </c>
      <c r="T3027" s="337" t="s">
        <v>408</v>
      </c>
      <c r="U3027" s="337" t="s">
        <v>402</v>
      </c>
      <c r="V3027" s="337">
        <v>4</v>
      </c>
      <c r="W3027" s="337" t="s">
        <v>19695</v>
      </c>
      <c r="X3027" s="337" t="s">
        <v>19695</v>
      </c>
      <c r="Y3027" s="337" t="s">
        <v>19695</v>
      </c>
      <c r="Z3027" s="337" t="s">
        <v>1728</v>
      </c>
      <c r="AA3027" s="337" t="s">
        <v>717</v>
      </c>
      <c r="AB3027" s="337" t="s">
        <v>718</v>
      </c>
      <c r="AC3027" s="337" t="s">
        <v>13885</v>
      </c>
    </row>
    <row r="3028" spans="1:29" ht="15.8" x14ac:dyDescent="0.25">
      <c r="A3028" s="337" t="s">
        <v>1723</v>
      </c>
      <c r="B3028" s="337" t="s">
        <v>7218</v>
      </c>
      <c r="C3028" s="337" t="s">
        <v>1821</v>
      </c>
      <c r="D3028" s="337" t="s">
        <v>449</v>
      </c>
      <c r="E3028" s="337" t="s">
        <v>7219</v>
      </c>
      <c r="F3028" s="338">
        <v>43394</v>
      </c>
      <c r="G3028" s="337" t="s">
        <v>7219</v>
      </c>
      <c r="H3028" s="338">
        <v>43394</v>
      </c>
      <c r="I3028" s="337" t="s">
        <v>19695</v>
      </c>
      <c r="J3028" s="337" t="s">
        <v>16</v>
      </c>
      <c r="K3028" s="337" t="s">
        <v>19695</v>
      </c>
      <c r="L3028" s="337" t="s">
        <v>19695</v>
      </c>
      <c r="M3028" s="337" t="s">
        <v>19695</v>
      </c>
      <c r="N3028" s="337" t="s">
        <v>19695</v>
      </c>
      <c r="O3028" s="337" t="s">
        <v>19695</v>
      </c>
      <c r="P3028" s="337" t="s">
        <v>19695</v>
      </c>
      <c r="Q3028" s="337" t="s">
        <v>19695</v>
      </c>
      <c r="R3028" s="337" t="s">
        <v>109</v>
      </c>
      <c r="S3028" s="337" t="s">
        <v>110</v>
      </c>
      <c r="T3028" s="337" t="s">
        <v>408</v>
      </c>
      <c r="U3028" s="337" t="s">
        <v>402</v>
      </c>
      <c r="V3028" s="337">
        <v>4</v>
      </c>
      <c r="W3028" s="337" t="s">
        <v>19695</v>
      </c>
      <c r="X3028" s="337" t="s">
        <v>19695</v>
      </c>
      <c r="Y3028" s="337" t="s">
        <v>19695</v>
      </c>
      <c r="Z3028" s="337" t="s">
        <v>1728</v>
      </c>
      <c r="AA3028" s="337" t="s">
        <v>717</v>
      </c>
      <c r="AB3028" s="337" t="s">
        <v>718</v>
      </c>
      <c r="AC3028" s="337" t="s">
        <v>13885</v>
      </c>
    </row>
    <row r="3029" spans="1:29" ht="15.8" x14ac:dyDescent="0.25">
      <c r="A3029" s="337" t="s">
        <v>1723</v>
      </c>
      <c r="B3029" s="337" t="s">
        <v>7222</v>
      </c>
      <c r="C3029" s="337" t="s">
        <v>1725</v>
      </c>
      <c r="D3029" s="337" t="s">
        <v>1735</v>
      </c>
      <c r="E3029" s="337" t="s">
        <v>7219</v>
      </c>
      <c r="F3029" s="338">
        <v>43394</v>
      </c>
      <c r="G3029" s="337" t="s">
        <v>7219</v>
      </c>
      <c r="H3029" s="338">
        <v>43394</v>
      </c>
      <c r="I3029" s="337" t="s">
        <v>19695</v>
      </c>
      <c r="J3029" s="337" t="s">
        <v>16</v>
      </c>
      <c r="K3029" s="337" t="s">
        <v>19695</v>
      </c>
      <c r="L3029" s="337" t="s">
        <v>19695</v>
      </c>
      <c r="M3029" s="337" t="s">
        <v>19695</v>
      </c>
      <c r="N3029" s="337" t="s">
        <v>19695</v>
      </c>
      <c r="O3029" s="337" t="s">
        <v>19695</v>
      </c>
      <c r="P3029" s="337" t="s">
        <v>19695</v>
      </c>
      <c r="Q3029" s="337" t="s">
        <v>19695</v>
      </c>
      <c r="R3029" s="337" t="s">
        <v>109</v>
      </c>
      <c r="S3029" s="337" t="s">
        <v>110</v>
      </c>
      <c r="T3029" s="337" t="s">
        <v>408</v>
      </c>
      <c r="U3029" s="337" t="s">
        <v>402</v>
      </c>
      <c r="V3029" s="337">
        <v>4</v>
      </c>
      <c r="W3029" s="337" t="s">
        <v>19695</v>
      </c>
      <c r="X3029" s="337" t="s">
        <v>19695</v>
      </c>
      <c r="Y3029" s="337" t="s">
        <v>19695</v>
      </c>
      <c r="Z3029" s="337" t="s">
        <v>1728</v>
      </c>
      <c r="AA3029" s="337" t="s">
        <v>717</v>
      </c>
      <c r="AB3029" s="337" t="s">
        <v>718</v>
      </c>
      <c r="AC3029" s="337" t="s">
        <v>13885</v>
      </c>
    </row>
    <row r="3030" spans="1:29" ht="15.8" x14ac:dyDescent="0.25">
      <c r="A3030" s="337" t="s">
        <v>1723</v>
      </c>
      <c r="B3030" s="337" t="s">
        <v>7173</v>
      </c>
      <c r="C3030" s="337" t="s">
        <v>1821</v>
      </c>
      <c r="D3030" s="337" t="s">
        <v>449</v>
      </c>
      <c r="E3030" s="337" t="s">
        <v>5246</v>
      </c>
      <c r="F3030" s="338">
        <v>43301</v>
      </c>
      <c r="G3030" s="337" t="s">
        <v>6479</v>
      </c>
      <c r="H3030" s="338">
        <v>43393</v>
      </c>
      <c r="I3030" s="337" t="s">
        <v>19695</v>
      </c>
      <c r="J3030" s="337" t="s">
        <v>16</v>
      </c>
      <c r="K3030" s="337" t="s">
        <v>19695</v>
      </c>
      <c r="L3030" s="337" t="s">
        <v>19695</v>
      </c>
      <c r="M3030" s="337" t="s">
        <v>19695</v>
      </c>
      <c r="N3030" s="337" t="s">
        <v>19695</v>
      </c>
      <c r="O3030" s="337" t="s">
        <v>19695</v>
      </c>
      <c r="P3030" s="337" t="s">
        <v>19695</v>
      </c>
      <c r="Q3030" s="337" t="s">
        <v>19695</v>
      </c>
      <c r="R3030" s="337" t="s">
        <v>109</v>
      </c>
      <c r="S3030" s="337" t="s">
        <v>110</v>
      </c>
      <c r="T3030" s="337" t="s">
        <v>7157</v>
      </c>
      <c r="U3030" s="337" t="s">
        <v>111</v>
      </c>
      <c r="V3030" s="337">
        <v>4</v>
      </c>
      <c r="W3030" s="337" t="s">
        <v>19695</v>
      </c>
      <c r="X3030" s="337" t="s">
        <v>19695</v>
      </c>
      <c r="Y3030" s="337" t="s">
        <v>19695</v>
      </c>
      <c r="Z3030" s="337" t="s">
        <v>1728</v>
      </c>
      <c r="AA3030" s="337" t="s">
        <v>717</v>
      </c>
      <c r="AB3030" s="337" t="s">
        <v>718</v>
      </c>
      <c r="AC3030" s="337" t="s">
        <v>13882</v>
      </c>
    </row>
    <row r="3031" spans="1:29" ht="15.8" x14ac:dyDescent="0.25">
      <c r="A3031" s="337" t="s">
        <v>1723</v>
      </c>
      <c r="B3031" s="337" t="s">
        <v>7227</v>
      </c>
      <c r="C3031" s="337" t="s">
        <v>1821</v>
      </c>
      <c r="D3031" s="337" t="s">
        <v>449</v>
      </c>
      <c r="E3031" s="337" t="s">
        <v>6546</v>
      </c>
      <c r="F3031" s="338">
        <v>43343</v>
      </c>
      <c r="G3031" s="337" t="s">
        <v>6479</v>
      </c>
      <c r="H3031" s="338">
        <v>43393</v>
      </c>
      <c r="I3031" s="337" t="s">
        <v>19695</v>
      </c>
      <c r="J3031" s="337" t="s">
        <v>16</v>
      </c>
      <c r="K3031" s="337" t="s">
        <v>19695</v>
      </c>
      <c r="L3031" s="337" t="s">
        <v>19695</v>
      </c>
      <c r="M3031" s="337" t="s">
        <v>19695</v>
      </c>
      <c r="N3031" s="337" t="s">
        <v>19695</v>
      </c>
      <c r="O3031" s="337" t="s">
        <v>19695</v>
      </c>
      <c r="P3031" s="337" t="s">
        <v>19695</v>
      </c>
      <c r="Q3031" s="337" t="s">
        <v>19695</v>
      </c>
      <c r="R3031" s="337" t="s">
        <v>109</v>
      </c>
      <c r="S3031" s="337" t="s">
        <v>110</v>
      </c>
      <c r="T3031" s="337" t="s">
        <v>408</v>
      </c>
      <c r="U3031" s="337" t="s">
        <v>402</v>
      </c>
      <c r="V3031" s="337">
        <v>4</v>
      </c>
      <c r="W3031" s="337" t="s">
        <v>19695</v>
      </c>
      <c r="X3031" s="337" t="s">
        <v>19695</v>
      </c>
      <c r="Y3031" s="337" t="s">
        <v>19695</v>
      </c>
      <c r="Z3031" s="337" t="s">
        <v>1728</v>
      </c>
      <c r="AA3031" s="337" t="s">
        <v>717</v>
      </c>
      <c r="AB3031" s="337" t="s">
        <v>718</v>
      </c>
      <c r="AC3031" s="337" t="s">
        <v>13884</v>
      </c>
    </row>
    <row r="3032" spans="1:29" ht="15.8" x14ac:dyDescent="0.25">
      <c r="A3032" s="337" t="s">
        <v>1723</v>
      </c>
      <c r="B3032" s="337" t="s">
        <v>8917</v>
      </c>
      <c r="C3032" s="337" t="s">
        <v>1821</v>
      </c>
      <c r="D3032" s="337" t="s">
        <v>449</v>
      </c>
      <c r="E3032" s="337" t="s">
        <v>4829</v>
      </c>
      <c r="F3032" s="338">
        <v>43292</v>
      </c>
      <c r="G3032" s="337" t="s">
        <v>6479</v>
      </c>
      <c r="H3032" s="338">
        <v>43393</v>
      </c>
      <c r="I3032" s="337" t="s">
        <v>19695</v>
      </c>
      <c r="J3032" s="337" t="s">
        <v>36</v>
      </c>
      <c r="K3032" s="337" t="s">
        <v>19695</v>
      </c>
      <c r="L3032" s="337" t="s">
        <v>19695</v>
      </c>
      <c r="M3032" s="337" t="s">
        <v>19695</v>
      </c>
      <c r="N3032" s="337" t="s">
        <v>19695</v>
      </c>
      <c r="O3032" s="337" t="s">
        <v>19695</v>
      </c>
      <c r="P3032" s="337" t="s">
        <v>19695</v>
      </c>
      <c r="Q3032" s="337" t="s">
        <v>19695</v>
      </c>
      <c r="R3032" s="337" t="s">
        <v>1220</v>
      </c>
      <c r="S3032" s="337" t="s">
        <v>1359</v>
      </c>
      <c r="T3032" s="337" t="s">
        <v>1360</v>
      </c>
      <c r="U3032" s="337" t="s">
        <v>1563</v>
      </c>
      <c r="V3032" s="337">
        <v>8</v>
      </c>
      <c r="W3032" s="337" t="s">
        <v>19695</v>
      </c>
      <c r="X3032" s="337" t="s">
        <v>19695</v>
      </c>
      <c r="Y3032" s="337" t="s">
        <v>19695</v>
      </c>
      <c r="Z3032" s="337" t="s">
        <v>1728</v>
      </c>
      <c r="AA3032" s="337" t="s">
        <v>735</v>
      </c>
      <c r="AB3032" s="337" t="s">
        <v>718</v>
      </c>
      <c r="AC3032" s="337" t="s">
        <v>13918</v>
      </c>
    </row>
    <row r="3033" spans="1:29" ht="15.8" x14ac:dyDescent="0.25">
      <c r="A3033" s="337" t="s">
        <v>1723</v>
      </c>
      <c r="B3033" s="337" t="s">
        <v>7220</v>
      </c>
      <c r="C3033" s="337" t="s">
        <v>1821</v>
      </c>
      <c r="D3033" s="337" t="s">
        <v>449</v>
      </c>
      <c r="E3033" s="337" t="s">
        <v>5417</v>
      </c>
      <c r="F3033" s="338">
        <v>43143</v>
      </c>
      <c r="G3033" s="337" t="s">
        <v>6479</v>
      </c>
      <c r="H3033" s="338">
        <v>43393</v>
      </c>
      <c r="I3033" s="337" t="s">
        <v>19695</v>
      </c>
      <c r="J3033" s="337" t="s">
        <v>16</v>
      </c>
      <c r="K3033" s="337" t="s">
        <v>19695</v>
      </c>
      <c r="L3033" s="337" t="s">
        <v>19695</v>
      </c>
      <c r="M3033" s="337" t="s">
        <v>19695</v>
      </c>
      <c r="N3033" s="337" t="s">
        <v>19695</v>
      </c>
      <c r="O3033" s="337" t="s">
        <v>19695</v>
      </c>
      <c r="P3033" s="337" t="s">
        <v>19695</v>
      </c>
      <c r="Q3033" s="337" t="s">
        <v>19695</v>
      </c>
      <c r="R3033" s="337" t="s">
        <v>109</v>
      </c>
      <c r="S3033" s="337" t="s">
        <v>110</v>
      </c>
      <c r="T3033" s="337" t="s">
        <v>110</v>
      </c>
      <c r="U3033" s="337" t="s">
        <v>1737</v>
      </c>
      <c r="V3033" s="337">
        <v>4</v>
      </c>
      <c r="W3033" s="337" t="s">
        <v>19695</v>
      </c>
      <c r="X3033" s="337" t="s">
        <v>19695</v>
      </c>
      <c r="Y3033" s="337" t="s">
        <v>19695</v>
      </c>
      <c r="Z3033" s="337" t="s">
        <v>1728</v>
      </c>
      <c r="AA3033" s="337" t="s">
        <v>717</v>
      </c>
      <c r="AB3033" s="337" t="s">
        <v>718</v>
      </c>
      <c r="AC3033" s="337" t="s">
        <v>13951</v>
      </c>
    </row>
    <row r="3034" spans="1:29" ht="15.8" x14ac:dyDescent="0.25">
      <c r="A3034" s="337" t="s">
        <v>1723</v>
      </c>
      <c r="B3034" s="337" t="s">
        <v>6478</v>
      </c>
      <c r="C3034" s="337" t="s">
        <v>1821</v>
      </c>
      <c r="D3034" s="337" t="s">
        <v>449</v>
      </c>
      <c r="E3034" s="337" t="s">
        <v>6479</v>
      </c>
      <c r="F3034" s="338">
        <v>43393</v>
      </c>
      <c r="G3034" s="337" t="s">
        <v>6479</v>
      </c>
      <c r="H3034" s="338">
        <v>43393</v>
      </c>
      <c r="I3034" s="337" t="s">
        <v>19695</v>
      </c>
      <c r="J3034" s="337" t="s">
        <v>36</v>
      </c>
      <c r="K3034" s="337" t="s">
        <v>19695</v>
      </c>
      <c r="L3034" s="337" t="s">
        <v>19695</v>
      </c>
      <c r="M3034" s="337" t="s">
        <v>19695</v>
      </c>
      <c r="N3034" s="337" t="s">
        <v>19695</v>
      </c>
      <c r="O3034" s="337" t="s">
        <v>19695</v>
      </c>
      <c r="P3034" s="337" t="s">
        <v>19695</v>
      </c>
      <c r="Q3034" s="337" t="s">
        <v>19695</v>
      </c>
      <c r="R3034" s="337" t="s">
        <v>18</v>
      </c>
      <c r="S3034" s="337" t="s">
        <v>445</v>
      </c>
      <c r="T3034" s="337" t="s">
        <v>2155</v>
      </c>
      <c r="U3034" s="337" t="s">
        <v>6480</v>
      </c>
      <c r="V3034" s="337">
        <v>4</v>
      </c>
      <c r="W3034" s="337" t="s">
        <v>19695</v>
      </c>
      <c r="X3034" s="337" t="s">
        <v>19695</v>
      </c>
      <c r="Y3034" s="337" t="s">
        <v>19695</v>
      </c>
      <c r="Z3034" s="337" t="s">
        <v>1745</v>
      </c>
      <c r="AA3034" s="337" t="s">
        <v>897</v>
      </c>
      <c r="AB3034" s="337" t="s">
        <v>854</v>
      </c>
      <c r="AC3034" s="337" t="s">
        <v>13883</v>
      </c>
    </row>
    <row r="3035" spans="1:29" ht="15.8" x14ac:dyDescent="0.25">
      <c r="A3035" s="337" t="s">
        <v>1723</v>
      </c>
      <c r="B3035" s="337" t="s">
        <v>6756</v>
      </c>
      <c r="C3035" s="337" t="s">
        <v>1821</v>
      </c>
      <c r="D3035" s="337" t="s">
        <v>449</v>
      </c>
      <c r="E3035" s="337" t="s">
        <v>6546</v>
      </c>
      <c r="F3035" s="338">
        <v>43343</v>
      </c>
      <c r="G3035" s="337" t="s">
        <v>6479</v>
      </c>
      <c r="H3035" s="338">
        <v>43393</v>
      </c>
      <c r="I3035" s="337" t="s">
        <v>19695</v>
      </c>
      <c r="J3035" s="337" t="s">
        <v>36</v>
      </c>
      <c r="K3035" s="337" t="s">
        <v>19695</v>
      </c>
      <c r="L3035" s="337" t="s">
        <v>19695</v>
      </c>
      <c r="M3035" s="337" t="s">
        <v>19695</v>
      </c>
      <c r="N3035" s="337" t="s">
        <v>19695</v>
      </c>
      <c r="O3035" s="337" t="s">
        <v>19695</v>
      </c>
      <c r="P3035" s="337" t="s">
        <v>19695</v>
      </c>
      <c r="Q3035" s="337" t="s">
        <v>19695</v>
      </c>
      <c r="R3035" s="337" t="s">
        <v>45</v>
      </c>
      <c r="S3035" s="337" t="s">
        <v>1144</v>
      </c>
      <c r="T3035" s="337" t="s">
        <v>6757</v>
      </c>
      <c r="U3035" s="337" t="s">
        <v>6496</v>
      </c>
      <c r="V3035" s="337">
        <v>10</v>
      </c>
      <c r="W3035" s="337" t="s">
        <v>19695</v>
      </c>
      <c r="X3035" s="337" t="s">
        <v>19695</v>
      </c>
      <c r="Y3035" s="337" t="s">
        <v>19695</v>
      </c>
      <c r="Z3035" s="337" t="s">
        <v>1745</v>
      </c>
      <c r="AA3035" s="337" t="s">
        <v>853</v>
      </c>
      <c r="AB3035" s="337" t="s">
        <v>854</v>
      </c>
      <c r="AC3035" s="337" t="s">
        <v>13883</v>
      </c>
    </row>
    <row r="3036" spans="1:29" ht="15.8" x14ac:dyDescent="0.25">
      <c r="A3036" s="337" t="s">
        <v>1723</v>
      </c>
      <c r="B3036" s="337" t="s">
        <v>7026</v>
      </c>
      <c r="C3036" s="337" t="s">
        <v>1821</v>
      </c>
      <c r="D3036" s="337" t="s">
        <v>449</v>
      </c>
      <c r="E3036" s="337" t="s">
        <v>6546</v>
      </c>
      <c r="F3036" s="338">
        <v>43343</v>
      </c>
      <c r="G3036" s="337" t="s">
        <v>6479</v>
      </c>
      <c r="H3036" s="338">
        <v>43393</v>
      </c>
      <c r="I3036" s="337" t="s">
        <v>19695</v>
      </c>
      <c r="J3036" s="337" t="s">
        <v>36</v>
      </c>
      <c r="K3036" s="337" t="s">
        <v>19695</v>
      </c>
      <c r="L3036" s="337" t="s">
        <v>19695</v>
      </c>
      <c r="M3036" s="337" t="s">
        <v>19695</v>
      </c>
      <c r="N3036" s="337" t="s">
        <v>19695</v>
      </c>
      <c r="O3036" s="337" t="s">
        <v>19695</v>
      </c>
      <c r="P3036" s="337" t="s">
        <v>19695</v>
      </c>
      <c r="Q3036" s="337" t="s">
        <v>19695</v>
      </c>
      <c r="R3036" s="337" t="s">
        <v>35</v>
      </c>
      <c r="S3036" s="337" t="s">
        <v>77</v>
      </c>
      <c r="T3036" s="337" t="s">
        <v>1015</v>
      </c>
      <c r="U3036" s="337" t="s">
        <v>7027</v>
      </c>
      <c r="V3036" s="337">
        <v>6</v>
      </c>
      <c r="W3036" s="337" t="s">
        <v>19695</v>
      </c>
      <c r="X3036" s="337" t="s">
        <v>19695</v>
      </c>
      <c r="Y3036" s="337" t="s">
        <v>19695</v>
      </c>
      <c r="Z3036" s="337" t="s">
        <v>1753</v>
      </c>
      <c r="AA3036" s="337" t="s">
        <v>717</v>
      </c>
      <c r="AB3036" s="337" t="s">
        <v>718</v>
      </c>
      <c r="AC3036" s="337" t="s">
        <v>13883</v>
      </c>
    </row>
    <row r="3037" spans="1:29" ht="15.8" x14ac:dyDescent="0.25">
      <c r="A3037" s="337" t="s">
        <v>1723</v>
      </c>
      <c r="B3037" s="337" t="s">
        <v>7215</v>
      </c>
      <c r="C3037" s="337" t="s">
        <v>1821</v>
      </c>
      <c r="D3037" s="337" t="s">
        <v>449</v>
      </c>
      <c r="E3037" s="337" t="s">
        <v>5097</v>
      </c>
      <c r="F3037" s="338">
        <v>43342</v>
      </c>
      <c r="G3037" s="337" t="s">
        <v>6240</v>
      </c>
      <c r="H3037" s="338">
        <v>43392</v>
      </c>
      <c r="I3037" s="337" t="s">
        <v>19695</v>
      </c>
      <c r="J3037" s="337" t="s">
        <v>16</v>
      </c>
      <c r="K3037" s="337" t="s">
        <v>19695</v>
      </c>
      <c r="L3037" s="337" t="s">
        <v>19695</v>
      </c>
      <c r="M3037" s="337" t="s">
        <v>19695</v>
      </c>
      <c r="N3037" s="337" t="s">
        <v>19695</v>
      </c>
      <c r="O3037" s="337" t="s">
        <v>19695</v>
      </c>
      <c r="P3037" s="337" t="s">
        <v>19695</v>
      </c>
      <c r="Q3037" s="337" t="s">
        <v>19695</v>
      </c>
      <c r="R3037" s="337" t="s">
        <v>109</v>
      </c>
      <c r="S3037" s="337" t="s">
        <v>110</v>
      </c>
      <c r="T3037" s="337" t="s">
        <v>408</v>
      </c>
      <c r="U3037" s="337" t="s">
        <v>402</v>
      </c>
      <c r="V3037" s="337">
        <v>4</v>
      </c>
      <c r="W3037" s="337" t="s">
        <v>19695</v>
      </c>
      <c r="X3037" s="337" t="s">
        <v>19695</v>
      </c>
      <c r="Y3037" s="337" t="s">
        <v>19695</v>
      </c>
      <c r="Z3037" s="337" t="s">
        <v>1728</v>
      </c>
      <c r="AA3037" s="337" t="s">
        <v>717</v>
      </c>
      <c r="AB3037" s="337" t="s">
        <v>718</v>
      </c>
      <c r="AC3037" s="337" t="s">
        <v>13882</v>
      </c>
    </row>
    <row r="3038" spans="1:29" ht="15.8" x14ac:dyDescent="0.25">
      <c r="A3038" s="337" t="s">
        <v>1723</v>
      </c>
      <c r="B3038" s="337" t="s">
        <v>7216</v>
      </c>
      <c r="C3038" s="337" t="s">
        <v>1821</v>
      </c>
      <c r="D3038" s="337" t="s">
        <v>449</v>
      </c>
      <c r="E3038" s="337" t="s">
        <v>5097</v>
      </c>
      <c r="F3038" s="338">
        <v>43342</v>
      </c>
      <c r="G3038" s="337" t="s">
        <v>6240</v>
      </c>
      <c r="H3038" s="338">
        <v>43392</v>
      </c>
      <c r="I3038" s="337" t="s">
        <v>19695</v>
      </c>
      <c r="J3038" s="337" t="s">
        <v>16</v>
      </c>
      <c r="K3038" s="337" t="s">
        <v>19695</v>
      </c>
      <c r="L3038" s="337" t="s">
        <v>19695</v>
      </c>
      <c r="M3038" s="337" t="s">
        <v>19695</v>
      </c>
      <c r="N3038" s="337" t="s">
        <v>19695</v>
      </c>
      <c r="O3038" s="337" t="s">
        <v>19695</v>
      </c>
      <c r="P3038" s="337" t="s">
        <v>19695</v>
      </c>
      <c r="Q3038" s="337" t="s">
        <v>19695</v>
      </c>
      <c r="R3038" s="337" t="s">
        <v>109</v>
      </c>
      <c r="S3038" s="337" t="s">
        <v>110</v>
      </c>
      <c r="T3038" s="337" t="s">
        <v>408</v>
      </c>
      <c r="U3038" s="337" t="s">
        <v>402</v>
      </c>
      <c r="V3038" s="337">
        <v>4</v>
      </c>
      <c r="W3038" s="337" t="s">
        <v>19695</v>
      </c>
      <c r="X3038" s="337" t="s">
        <v>19695</v>
      </c>
      <c r="Y3038" s="337" t="s">
        <v>19695</v>
      </c>
      <c r="Z3038" s="337" t="s">
        <v>1728</v>
      </c>
      <c r="AA3038" s="337" t="s">
        <v>717</v>
      </c>
      <c r="AB3038" s="337" t="s">
        <v>718</v>
      </c>
      <c r="AC3038" s="337" t="s">
        <v>13882</v>
      </c>
    </row>
    <row r="3039" spans="1:29" ht="15.8" x14ac:dyDescent="0.25">
      <c r="A3039" s="337" t="s">
        <v>1723</v>
      </c>
      <c r="B3039" s="337" t="s">
        <v>7221</v>
      </c>
      <c r="C3039" s="337" t="s">
        <v>1821</v>
      </c>
      <c r="D3039" s="337" t="s">
        <v>449</v>
      </c>
      <c r="E3039" s="337" t="s">
        <v>5097</v>
      </c>
      <c r="F3039" s="338">
        <v>43342</v>
      </c>
      <c r="G3039" s="337" t="s">
        <v>6240</v>
      </c>
      <c r="H3039" s="338">
        <v>43392</v>
      </c>
      <c r="I3039" s="337" t="s">
        <v>19695</v>
      </c>
      <c r="J3039" s="337" t="s">
        <v>16</v>
      </c>
      <c r="K3039" s="337" t="s">
        <v>19695</v>
      </c>
      <c r="L3039" s="337" t="s">
        <v>19695</v>
      </c>
      <c r="M3039" s="337" t="s">
        <v>19695</v>
      </c>
      <c r="N3039" s="337" t="s">
        <v>19695</v>
      </c>
      <c r="O3039" s="337" t="s">
        <v>19695</v>
      </c>
      <c r="P3039" s="337" t="s">
        <v>19695</v>
      </c>
      <c r="Q3039" s="337" t="s">
        <v>19695</v>
      </c>
      <c r="R3039" s="337" t="s">
        <v>109</v>
      </c>
      <c r="S3039" s="337" t="s">
        <v>110</v>
      </c>
      <c r="T3039" s="337" t="s">
        <v>408</v>
      </c>
      <c r="U3039" s="337" t="s">
        <v>402</v>
      </c>
      <c r="V3039" s="337">
        <v>4</v>
      </c>
      <c r="W3039" s="337" t="s">
        <v>19695</v>
      </c>
      <c r="X3039" s="337" t="s">
        <v>19695</v>
      </c>
      <c r="Y3039" s="337" t="s">
        <v>19695</v>
      </c>
      <c r="Z3039" s="337" t="s">
        <v>1728</v>
      </c>
      <c r="AA3039" s="337" t="s">
        <v>717</v>
      </c>
      <c r="AB3039" s="337" t="s">
        <v>718</v>
      </c>
      <c r="AC3039" s="337" t="s">
        <v>13882</v>
      </c>
    </row>
    <row r="3040" spans="1:29" ht="15.8" x14ac:dyDescent="0.25">
      <c r="A3040" s="337" t="s">
        <v>1723</v>
      </c>
      <c r="B3040" s="337" t="s">
        <v>7223</v>
      </c>
      <c r="C3040" s="337" t="s">
        <v>1821</v>
      </c>
      <c r="D3040" s="337" t="s">
        <v>449</v>
      </c>
      <c r="E3040" s="337" t="s">
        <v>5097</v>
      </c>
      <c r="F3040" s="338">
        <v>43342</v>
      </c>
      <c r="G3040" s="337" t="s">
        <v>6240</v>
      </c>
      <c r="H3040" s="338">
        <v>43392</v>
      </c>
      <c r="I3040" s="337" t="s">
        <v>19695</v>
      </c>
      <c r="J3040" s="337" t="s">
        <v>16</v>
      </c>
      <c r="K3040" s="337" t="s">
        <v>19695</v>
      </c>
      <c r="L3040" s="337" t="s">
        <v>19695</v>
      </c>
      <c r="M3040" s="337" t="s">
        <v>19695</v>
      </c>
      <c r="N3040" s="337" t="s">
        <v>19695</v>
      </c>
      <c r="O3040" s="337" t="s">
        <v>19695</v>
      </c>
      <c r="P3040" s="337" t="s">
        <v>19695</v>
      </c>
      <c r="Q3040" s="337" t="s">
        <v>19695</v>
      </c>
      <c r="R3040" s="337" t="s">
        <v>109</v>
      </c>
      <c r="S3040" s="337" t="s">
        <v>110</v>
      </c>
      <c r="T3040" s="337" t="s">
        <v>408</v>
      </c>
      <c r="U3040" s="337" t="s">
        <v>402</v>
      </c>
      <c r="V3040" s="337">
        <v>4</v>
      </c>
      <c r="W3040" s="337" t="s">
        <v>19695</v>
      </c>
      <c r="X3040" s="337" t="s">
        <v>19695</v>
      </c>
      <c r="Y3040" s="337" t="s">
        <v>19695</v>
      </c>
      <c r="Z3040" s="337" t="s">
        <v>1728</v>
      </c>
      <c r="AA3040" s="337" t="s">
        <v>717</v>
      </c>
      <c r="AB3040" s="337" t="s">
        <v>718</v>
      </c>
      <c r="AC3040" s="337" t="s">
        <v>13882</v>
      </c>
    </row>
    <row r="3041" spans="1:29" ht="15.8" x14ac:dyDescent="0.25">
      <c r="A3041" s="337" t="s">
        <v>1723</v>
      </c>
      <c r="B3041" s="337" t="s">
        <v>13205</v>
      </c>
      <c r="C3041" s="337" t="s">
        <v>1821</v>
      </c>
      <c r="D3041" s="337" t="s">
        <v>449</v>
      </c>
      <c r="E3041" s="337" t="s">
        <v>5097</v>
      </c>
      <c r="F3041" s="338">
        <v>43342</v>
      </c>
      <c r="G3041" s="337" t="s">
        <v>6240</v>
      </c>
      <c r="H3041" s="338">
        <v>43392</v>
      </c>
      <c r="I3041" s="337" t="s">
        <v>19695</v>
      </c>
      <c r="J3041" s="337" t="s">
        <v>16</v>
      </c>
      <c r="K3041" s="337" t="s">
        <v>19695</v>
      </c>
      <c r="L3041" s="337" t="s">
        <v>19695</v>
      </c>
      <c r="M3041" s="337" t="s">
        <v>19695</v>
      </c>
      <c r="N3041" s="337" t="s">
        <v>19695</v>
      </c>
      <c r="O3041" s="337" t="s">
        <v>19695</v>
      </c>
      <c r="P3041" s="337" t="s">
        <v>19695</v>
      </c>
      <c r="Q3041" s="337" t="s">
        <v>19695</v>
      </c>
      <c r="R3041" s="337" t="s">
        <v>109</v>
      </c>
      <c r="S3041" s="337" t="s">
        <v>110</v>
      </c>
      <c r="T3041" s="337" t="s">
        <v>408</v>
      </c>
      <c r="U3041" s="337" t="s">
        <v>402</v>
      </c>
      <c r="V3041" s="337">
        <v>4</v>
      </c>
      <c r="W3041" s="337" t="s">
        <v>19695</v>
      </c>
      <c r="X3041" s="337" t="s">
        <v>19695</v>
      </c>
      <c r="Y3041" s="337" t="s">
        <v>19695</v>
      </c>
      <c r="Z3041" s="337" t="s">
        <v>1728</v>
      </c>
      <c r="AA3041" s="337" t="s">
        <v>717</v>
      </c>
      <c r="AB3041" s="337" t="s">
        <v>718</v>
      </c>
      <c r="AC3041" s="337" t="s">
        <v>13884</v>
      </c>
    </row>
    <row r="3042" spans="1:29" ht="15.8" x14ac:dyDescent="0.25">
      <c r="A3042" s="337" t="s">
        <v>1723</v>
      </c>
      <c r="B3042" s="337" t="s">
        <v>7224</v>
      </c>
      <c r="C3042" s="337" t="s">
        <v>1821</v>
      </c>
      <c r="D3042" s="337" t="s">
        <v>449</v>
      </c>
      <c r="E3042" s="337" t="s">
        <v>5097</v>
      </c>
      <c r="F3042" s="338">
        <v>43342</v>
      </c>
      <c r="G3042" s="337" t="s">
        <v>6240</v>
      </c>
      <c r="H3042" s="338">
        <v>43392</v>
      </c>
      <c r="I3042" s="337" t="s">
        <v>19695</v>
      </c>
      <c r="J3042" s="337" t="s">
        <v>16</v>
      </c>
      <c r="K3042" s="337" t="s">
        <v>19695</v>
      </c>
      <c r="L3042" s="337" t="s">
        <v>19695</v>
      </c>
      <c r="M3042" s="337" t="s">
        <v>19695</v>
      </c>
      <c r="N3042" s="337" t="s">
        <v>19695</v>
      </c>
      <c r="O3042" s="337" t="s">
        <v>19695</v>
      </c>
      <c r="P3042" s="337" t="s">
        <v>19695</v>
      </c>
      <c r="Q3042" s="337" t="s">
        <v>19695</v>
      </c>
      <c r="R3042" s="337" t="s">
        <v>109</v>
      </c>
      <c r="S3042" s="337" t="s">
        <v>110</v>
      </c>
      <c r="T3042" s="337" t="s">
        <v>408</v>
      </c>
      <c r="U3042" s="337" t="s">
        <v>402</v>
      </c>
      <c r="V3042" s="337">
        <v>4</v>
      </c>
      <c r="W3042" s="337" t="s">
        <v>19695</v>
      </c>
      <c r="X3042" s="337" t="s">
        <v>19695</v>
      </c>
      <c r="Y3042" s="337" t="s">
        <v>19695</v>
      </c>
      <c r="Z3042" s="337" t="s">
        <v>1728</v>
      </c>
      <c r="AA3042" s="337" t="s">
        <v>717</v>
      </c>
      <c r="AB3042" s="337" t="s">
        <v>718</v>
      </c>
      <c r="AC3042" s="337" t="s">
        <v>13884</v>
      </c>
    </row>
    <row r="3043" spans="1:29" ht="15.8" x14ac:dyDescent="0.25">
      <c r="A3043" s="337" t="s">
        <v>1723</v>
      </c>
      <c r="B3043" s="337" t="s">
        <v>7225</v>
      </c>
      <c r="C3043" s="337" t="s">
        <v>1788</v>
      </c>
      <c r="D3043" s="337" t="s">
        <v>769</v>
      </c>
      <c r="E3043" s="337" t="s">
        <v>5097</v>
      </c>
      <c r="F3043" s="338">
        <v>43342</v>
      </c>
      <c r="G3043" s="337" t="s">
        <v>6240</v>
      </c>
      <c r="H3043" s="338">
        <v>43392</v>
      </c>
      <c r="I3043" s="337" t="s">
        <v>19695</v>
      </c>
      <c r="J3043" s="337" t="s">
        <v>16</v>
      </c>
      <c r="K3043" s="337" t="s">
        <v>19695</v>
      </c>
      <c r="L3043" s="337" t="s">
        <v>19695</v>
      </c>
      <c r="M3043" s="337" t="s">
        <v>19695</v>
      </c>
      <c r="N3043" s="337" t="s">
        <v>19695</v>
      </c>
      <c r="O3043" s="337" t="s">
        <v>19695</v>
      </c>
      <c r="P3043" s="337" t="s">
        <v>19695</v>
      </c>
      <c r="Q3043" s="337" t="s">
        <v>19695</v>
      </c>
      <c r="R3043" s="337" t="s">
        <v>109</v>
      </c>
      <c r="S3043" s="337" t="s">
        <v>110</v>
      </c>
      <c r="T3043" s="337" t="s">
        <v>408</v>
      </c>
      <c r="U3043" s="337" t="s">
        <v>402</v>
      </c>
      <c r="V3043" s="337">
        <v>4</v>
      </c>
      <c r="W3043" s="337" t="s">
        <v>19695</v>
      </c>
      <c r="X3043" s="337" t="s">
        <v>19695</v>
      </c>
      <c r="Y3043" s="337" t="s">
        <v>19695</v>
      </c>
      <c r="Z3043" s="337" t="s">
        <v>1728</v>
      </c>
      <c r="AA3043" s="337" t="s">
        <v>717</v>
      </c>
      <c r="AB3043" s="337" t="s">
        <v>718</v>
      </c>
      <c r="AC3043" s="337" t="s">
        <v>13884</v>
      </c>
    </row>
    <row r="3044" spans="1:29" ht="15.8" x14ac:dyDescent="0.25">
      <c r="A3044" s="337" t="s">
        <v>1723</v>
      </c>
      <c r="B3044" s="337" t="s">
        <v>7226</v>
      </c>
      <c r="C3044" s="337" t="s">
        <v>1821</v>
      </c>
      <c r="D3044" s="337" t="s">
        <v>449</v>
      </c>
      <c r="E3044" s="337" t="s">
        <v>5097</v>
      </c>
      <c r="F3044" s="338">
        <v>43342</v>
      </c>
      <c r="G3044" s="337" t="s">
        <v>6240</v>
      </c>
      <c r="H3044" s="338">
        <v>43392</v>
      </c>
      <c r="I3044" s="337" t="s">
        <v>19695</v>
      </c>
      <c r="J3044" s="337" t="s">
        <v>16</v>
      </c>
      <c r="K3044" s="337" t="s">
        <v>19695</v>
      </c>
      <c r="L3044" s="337" t="s">
        <v>19695</v>
      </c>
      <c r="M3044" s="337" t="s">
        <v>19695</v>
      </c>
      <c r="N3044" s="337" t="s">
        <v>19695</v>
      </c>
      <c r="O3044" s="337" t="s">
        <v>19695</v>
      </c>
      <c r="P3044" s="337" t="s">
        <v>19695</v>
      </c>
      <c r="Q3044" s="337" t="s">
        <v>19695</v>
      </c>
      <c r="R3044" s="337" t="s">
        <v>109</v>
      </c>
      <c r="S3044" s="337" t="s">
        <v>110</v>
      </c>
      <c r="T3044" s="337" t="s">
        <v>408</v>
      </c>
      <c r="U3044" s="337" t="s">
        <v>402</v>
      </c>
      <c r="V3044" s="337">
        <v>4</v>
      </c>
      <c r="W3044" s="337" t="s">
        <v>19695</v>
      </c>
      <c r="X3044" s="337" t="s">
        <v>19695</v>
      </c>
      <c r="Y3044" s="337" t="s">
        <v>19695</v>
      </c>
      <c r="Z3044" s="337" t="s">
        <v>1728</v>
      </c>
      <c r="AA3044" s="337" t="s">
        <v>717</v>
      </c>
      <c r="AB3044" s="337" t="s">
        <v>718</v>
      </c>
      <c r="AC3044" s="337" t="s">
        <v>13884</v>
      </c>
    </row>
    <row r="3045" spans="1:29" ht="15.8" x14ac:dyDescent="0.25">
      <c r="A3045" s="337" t="s">
        <v>1723</v>
      </c>
      <c r="B3045" s="337" t="s">
        <v>7217</v>
      </c>
      <c r="C3045" s="337" t="s">
        <v>1725</v>
      </c>
      <c r="D3045" s="337" t="s">
        <v>1735</v>
      </c>
      <c r="E3045" s="337" t="s">
        <v>6240</v>
      </c>
      <c r="F3045" s="338">
        <v>43392</v>
      </c>
      <c r="G3045" s="337" t="s">
        <v>6240</v>
      </c>
      <c r="H3045" s="338">
        <v>43392</v>
      </c>
      <c r="I3045" s="337" t="s">
        <v>19695</v>
      </c>
      <c r="J3045" s="337" t="s">
        <v>16</v>
      </c>
      <c r="K3045" s="337" t="s">
        <v>19695</v>
      </c>
      <c r="L3045" s="337" t="s">
        <v>19695</v>
      </c>
      <c r="M3045" s="337" t="s">
        <v>19695</v>
      </c>
      <c r="N3045" s="337" t="s">
        <v>19695</v>
      </c>
      <c r="O3045" s="337" t="s">
        <v>19695</v>
      </c>
      <c r="P3045" s="337" t="s">
        <v>19695</v>
      </c>
      <c r="Q3045" s="337" t="s">
        <v>19695</v>
      </c>
      <c r="R3045" s="337" t="s">
        <v>109</v>
      </c>
      <c r="S3045" s="337" t="s">
        <v>110</v>
      </c>
      <c r="T3045" s="337" t="s">
        <v>408</v>
      </c>
      <c r="U3045" s="337" t="s">
        <v>402</v>
      </c>
      <c r="V3045" s="337">
        <v>4</v>
      </c>
      <c r="W3045" s="337" t="s">
        <v>19695</v>
      </c>
      <c r="X3045" s="337" t="s">
        <v>19695</v>
      </c>
      <c r="Y3045" s="337" t="s">
        <v>19695</v>
      </c>
      <c r="Z3045" s="337" t="s">
        <v>1728</v>
      </c>
      <c r="AA3045" s="337" t="s">
        <v>717</v>
      </c>
      <c r="AB3045" s="337" t="s">
        <v>718</v>
      </c>
      <c r="AC3045" s="337" t="s">
        <v>13885</v>
      </c>
    </row>
    <row r="3046" spans="1:29" ht="15.8" x14ac:dyDescent="0.25">
      <c r="A3046" s="337" t="s">
        <v>1723</v>
      </c>
      <c r="B3046" s="337" t="s">
        <v>7176</v>
      </c>
      <c r="C3046" s="337" t="s">
        <v>1821</v>
      </c>
      <c r="D3046" s="337" t="s">
        <v>449</v>
      </c>
      <c r="E3046" s="337" t="s">
        <v>5097</v>
      </c>
      <c r="F3046" s="338">
        <v>43342</v>
      </c>
      <c r="G3046" s="337" t="s">
        <v>6240</v>
      </c>
      <c r="H3046" s="338">
        <v>43392</v>
      </c>
      <c r="I3046" s="337" t="s">
        <v>19695</v>
      </c>
      <c r="J3046" s="337" t="s">
        <v>16</v>
      </c>
      <c r="K3046" s="337" t="s">
        <v>19695</v>
      </c>
      <c r="L3046" s="337" t="s">
        <v>19695</v>
      </c>
      <c r="M3046" s="337" t="s">
        <v>19695</v>
      </c>
      <c r="N3046" s="337" t="s">
        <v>19695</v>
      </c>
      <c r="O3046" s="337" t="s">
        <v>19695</v>
      </c>
      <c r="P3046" s="337" t="s">
        <v>19695</v>
      </c>
      <c r="Q3046" s="337" t="s">
        <v>19695</v>
      </c>
      <c r="R3046" s="337" t="s">
        <v>109</v>
      </c>
      <c r="S3046" s="337" t="s">
        <v>110</v>
      </c>
      <c r="T3046" s="337" t="s">
        <v>110</v>
      </c>
      <c r="U3046" s="337" t="s">
        <v>819</v>
      </c>
      <c r="V3046" s="337">
        <v>4</v>
      </c>
      <c r="W3046" s="337" t="s">
        <v>19695</v>
      </c>
      <c r="X3046" s="337" t="s">
        <v>19695</v>
      </c>
      <c r="Y3046" s="337" t="s">
        <v>19695</v>
      </c>
      <c r="Z3046" s="337" t="s">
        <v>1728</v>
      </c>
      <c r="AA3046" s="337" t="s">
        <v>717</v>
      </c>
      <c r="AB3046" s="337" t="s">
        <v>718</v>
      </c>
      <c r="AC3046" s="337" t="s">
        <v>13885</v>
      </c>
    </row>
    <row r="3047" spans="1:29" ht="15.8" x14ac:dyDescent="0.25">
      <c r="A3047" s="337" t="s">
        <v>1723</v>
      </c>
      <c r="B3047" s="337" t="s">
        <v>7180</v>
      </c>
      <c r="C3047" s="337" t="s">
        <v>1821</v>
      </c>
      <c r="D3047" s="337" t="s">
        <v>449</v>
      </c>
      <c r="E3047" s="337" t="s">
        <v>5097</v>
      </c>
      <c r="F3047" s="338">
        <v>43342</v>
      </c>
      <c r="G3047" s="337" t="s">
        <v>6240</v>
      </c>
      <c r="H3047" s="338">
        <v>43392</v>
      </c>
      <c r="I3047" s="337" t="s">
        <v>19695</v>
      </c>
      <c r="J3047" s="337" t="s">
        <v>16</v>
      </c>
      <c r="K3047" s="337" t="s">
        <v>19695</v>
      </c>
      <c r="L3047" s="337" t="s">
        <v>19695</v>
      </c>
      <c r="M3047" s="337" t="s">
        <v>19695</v>
      </c>
      <c r="N3047" s="337" t="s">
        <v>19695</v>
      </c>
      <c r="O3047" s="337" t="s">
        <v>19695</v>
      </c>
      <c r="P3047" s="337" t="s">
        <v>19695</v>
      </c>
      <c r="Q3047" s="337" t="s">
        <v>19695</v>
      </c>
      <c r="R3047" s="337" t="s">
        <v>109</v>
      </c>
      <c r="S3047" s="337" t="s">
        <v>1126</v>
      </c>
      <c r="T3047" s="337" t="s">
        <v>110</v>
      </c>
      <c r="U3047" s="337" t="s">
        <v>819</v>
      </c>
      <c r="V3047" s="337">
        <v>4</v>
      </c>
      <c r="W3047" s="337" t="s">
        <v>19695</v>
      </c>
      <c r="X3047" s="337" t="s">
        <v>19695</v>
      </c>
      <c r="Y3047" s="337" t="s">
        <v>19695</v>
      </c>
      <c r="Z3047" s="337" t="s">
        <v>1728</v>
      </c>
      <c r="AA3047" s="337" t="s">
        <v>717</v>
      </c>
      <c r="AB3047" s="337" t="s">
        <v>718</v>
      </c>
      <c r="AC3047" s="337" t="s">
        <v>13885</v>
      </c>
    </row>
    <row r="3048" spans="1:29" ht="15.8" x14ac:dyDescent="0.25">
      <c r="A3048" s="337" t="s">
        <v>1723</v>
      </c>
      <c r="B3048" s="337" t="s">
        <v>7177</v>
      </c>
      <c r="C3048" s="337" t="s">
        <v>1821</v>
      </c>
      <c r="D3048" s="337" t="s">
        <v>449</v>
      </c>
      <c r="E3048" s="337" t="s">
        <v>5097</v>
      </c>
      <c r="F3048" s="338">
        <v>43342</v>
      </c>
      <c r="G3048" s="337" t="s">
        <v>6240</v>
      </c>
      <c r="H3048" s="338">
        <v>43392</v>
      </c>
      <c r="I3048" s="337" t="s">
        <v>19695</v>
      </c>
      <c r="J3048" s="337" t="s">
        <v>16</v>
      </c>
      <c r="K3048" s="337" t="s">
        <v>19695</v>
      </c>
      <c r="L3048" s="337" t="s">
        <v>19695</v>
      </c>
      <c r="M3048" s="337" t="s">
        <v>19695</v>
      </c>
      <c r="N3048" s="337" t="s">
        <v>19695</v>
      </c>
      <c r="O3048" s="337" t="s">
        <v>19695</v>
      </c>
      <c r="P3048" s="337" t="s">
        <v>19695</v>
      </c>
      <c r="Q3048" s="337" t="s">
        <v>19695</v>
      </c>
      <c r="R3048" s="337" t="s">
        <v>109</v>
      </c>
      <c r="S3048" s="337" t="s">
        <v>110</v>
      </c>
      <c r="T3048" s="337" t="s">
        <v>110</v>
      </c>
      <c r="U3048" s="337" t="s">
        <v>819</v>
      </c>
      <c r="V3048" s="337">
        <v>4</v>
      </c>
      <c r="W3048" s="337" t="s">
        <v>19695</v>
      </c>
      <c r="X3048" s="337" t="s">
        <v>19695</v>
      </c>
      <c r="Y3048" s="337" t="s">
        <v>19695</v>
      </c>
      <c r="Z3048" s="337" t="s">
        <v>1728</v>
      </c>
      <c r="AA3048" s="337" t="s">
        <v>717</v>
      </c>
      <c r="AB3048" s="337" t="s">
        <v>718</v>
      </c>
      <c r="AC3048" s="337" t="s">
        <v>13885</v>
      </c>
    </row>
    <row r="3049" spans="1:29" ht="15.8" x14ac:dyDescent="0.25">
      <c r="A3049" s="337" t="s">
        <v>1723</v>
      </c>
      <c r="B3049" s="337" t="s">
        <v>7174</v>
      </c>
      <c r="C3049" s="337" t="s">
        <v>1788</v>
      </c>
      <c r="D3049" s="337" t="s">
        <v>769</v>
      </c>
      <c r="E3049" s="337" t="s">
        <v>5097</v>
      </c>
      <c r="F3049" s="338">
        <v>43342</v>
      </c>
      <c r="G3049" s="337" t="s">
        <v>6240</v>
      </c>
      <c r="H3049" s="338">
        <v>43392</v>
      </c>
      <c r="I3049" s="337" t="s">
        <v>19695</v>
      </c>
      <c r="J3049" s="337" t="s">
        <v>16</v>
      </c>
      <c r="K3049" s="337" t="s">
        <v>19695</v>
      </c>
      <c r="L3049" s="337" t="s">
        <v>19695</v>
      </c>
      <c r="M3049" s="337" t="s">
        <v>19695</v>
      </c>
      <c r="N3049" s="337" t="s">
        <v>19695</v>
      </c>
      <c r="O3049" s="337" t="s">
        <v>19695</v>
      </c>
      <c r="P3049" s="337" t="s">
        <v>19695</v>
      </c>
      <c r="Q3049" s="337" t="s">
        <v>19695</v>
      </c>
      <c r="R3049" s="337" t="s">
        <v>109</v>
      </c>
      <c r="S3049" s="337" t="s">
        <v>110</v>
      </c>
      <c r="T3049" s="337" t="s">
        <v>110</v>
      </c>
      <c r="U3049" s="337" t="s">
        <v>819</v>
      </c>
      <c r="V3049" s="337">
        <v>4</v>
      </c>
      <c r="W3049" s="337" t="s">
        <v>19695</v>
      </c>
      <c r="X3049" s="337" t="s">
        <v>19695</v>
      </c>
      <c r="Y3049" s="337" t="s">
        <v>19695</v>
      </c>
      <c r="Z3049" s="337" t="s">
        <v>1728</v>
      </c>
      <c r="AA3049" s="337" t="s">
        <v>717</v>
      </c>
      <c r="AB3049" s="337" t="s">
        <v>718</v>
      </c>
      <c r="AC3049" s="337" t="s">
        <v>13885</v>
      </c>
    </row>
    <row r="3050" spans="1:29" ht="15.8" x14ac:dyDescent="0.25">
      <c r="A3050" s="337" t="s">
        <v>1723</v>
      </c>
      <c r="B3050" s="337" t="s">
        <v>10078</v>
      </c>
      <c r="C3050" s="337" t="s">
        <v>1821</v>
      </c>
      <c r="D3050" s="337" t="s">
        <v>449</v>
      </c>
      <c r="E3050" s="337" t="s">
        <v>4884</v>
      </c>
      <c r="F3050" s="338">
        <v>43333</v>
      </c>
      <c r="G3050" s="337" t="s">
        <v>6240</v>
      </c>
      <c r="H3050" s="338">
        <v>43392</v>
      </c>
      <c r="I3050" s="337" t="s">
        <v>19695</v>
      </c>
      <c r="J3050" s="337" t="s">
        <v>36</v>
      </c>
      <c r="K3050" s="337" t="s">
        <v>19695</v>
      </c>
      <c r="L3050" s="337" t="s">
        <v>19695</v>
      </c>
      <c r="M3050" s="337" t="s">
        <v>19695</v>
      </c>
      <c r="N3050" s="337" t="s">
        <v>19695</v>
      </c>
      <c r="O3050" s="337" t="s">
        <v>19695</v>
      </c>
      <c r="P3050" s="337" t="s">
        <v>19695</v>
      </c>
      <c r="Q3050" s="337" t="s">
        <v>19695</v>
      </c>
      <c r="R3050" s="337" t="s">
        <v>130</v>
      </c>
      <c r="S3050" s="337" t="s">
        <v>147</v>
      </c>
      <c r="T3050" s="337" t="s">
        <v>1907</v>
      </c>
      <c r="U3050" s="337" t="s">
        <v>10079</v>
      </c>
      <c r="V3050" s="337">
        <v>6</v>
      </c>
      <c r="W3050" s="337" t="s">
        <v>19695</v>
      </c>
      <c r="X3050" s="337" t="s">
        <v>19695</v>
      </c>
      <c r="Y3050" s="337" t="s">
        <v>19695</v>
      </c>
      <c r="Z3050" s="337" t="s">
        <v>1728</v>
      </c>
      <c r="AA3050" s="337" t="s">
        <v>717</v>
      </c>
      <c r="AB3050" s="337" t="s">
        <v>718</v>
      </c>
      <c r="AC3050" s="337" t="s">
        <v>13920</v>
      </c>
    </row>
    <row r="3051" spans="1:29" ht="15.8" x14ac:dyDescent="0.25">
      <c r="A3051" s="337" t="s">
        <v>1723</v>
      </c>
      <c r="B3051" s="337" t="s">
        <v>6780</v>
      </c>
      <c r="C3051" s="337" t="s">
        <v>1821</v>
      </c>
      <c r="D3051" s="337" t="s">
        <v>449</v>
      </c>
      <c r="E3051" s="337" t="s">
        <v>5097</v>
      </c>
      <c r="F3051" s="338">
        <v>43342</v>
      </c>
      <c r="G3051" s="337" t="s">
        <v>6240</v>
      </c>
      <c r="H3051" s="338">
        <v>43392</v>
      </c>
      <c r="I3051" s="337" t="s">
        <v>19695</v>
      </c>
      <c r="J3051" s="337" t="s">
        <v>36</v>
      </c>
      <c r="K3051" s="337" t="s">
        <v>19695</v>
      </c>
      <c r="L3051" s="337" t="s">
        <v>19695</v>
      </c>
      <c r="M3051" s="337" t="s">
        <v>19695</v>
      </c>
      <c r="N3051" s="337" t="s">
        <v>19695</v>
      </c>
      <c r="O3051" s="337" t="s">
        <v>19695</v>
      </c>
      <c r="P3051" s="337" t="s">
        <v>19695</v>
      </c>
      <c r="Q3051" s="337" t="s">
        <v>19695</v>
      </c>
      <c r="R3051" s="337" t="s">
        <v>52</v>
      </c>
      <c r="S3051" s="337" t="s">
        <v>69</v>
      </c>
      <c r="T3051" s="337" t="s">
        <v>69</v>
      </c>
      <c r="U3051" s="337" t="s">
        <v>6766</v>
      </c>
      <c r="V3051" s="337">
        <v>10</v>
      </c>
      <c r="W3051" s="337" t="s">
        <v>19695</v>
      </c>
      <c r="X3051" s="337" t="s">
        <v>19695</v>
      </c>
      <c r="Y3051" s="337" t="s">
        <v>19695</v>
      </c>
      <c r="Z3051" s="337" t="s">
        <v>1745</v>
      </c>
      <c r="AA3051" s="337" t="s">
        <v>853</v>
      </c>
      <c r="AB3051" s="337" t="s">
        <v>854</v>
      </c>
      <c r="AC3051" s="337" t="s">
        <v>13882</v>
      </c>
    </row>
    <row r="3052" spans="1:29" ht="15.8" x14ac:dyDescent="0.25">
      <c r="A3052" s="337" t="s">
        <v>1723</v>
      </c>
      <c r="B3052" s="337" t="s">
        <v>6239</v>
      </c>
      <c r="C3052" s="337" t="s">
        <v>1821</v>
      </c>
      <c r="D3052" s="337" t="s">
        <v>449</v>
      </c>
      <c r="E3052" s="337" t="s">
        <v>5097</v>
      </c>
      <c r="F3052" s="338">
        <v>43342</v>
      </c>
      <c r="G3052" s="337" t="s">
        <v>6240</v>
      </c>
      <c r="H3052" s="338">
        <v>43392</v>
      </c>
      <c r="I3052" s="337" t="s">
        <v>19695</v>
      </c>
      <c r="J3052" s="337" t="s">
        <v>36</v>
      </c>
      <c r="K3052" s="337" t="s">
        <v>19695</v>
      </c>
      <c r="L3052" s="337" t="s">
        <v>19695</v>
      </c>
      <c r="M3052" s="337" t="s">
        <v>19695</v>
      </c>
      <c r="N3052" s="337" t="s">
        <v>19695</v>
      </c>
      <c r="O3052" s="337" t="s">
        <v>19695</v>
      </c>
      <c r="P3052" s="337" t="s">
        <v>19695</v>
      </c>
      <c r="Q3052" s="337" t="s">
        <v>19695</v>
      </c>
      <c r="R3052" s="337" t="s">
        <v>15</v>
      </c>
      <c r="S3052" s="337" t="s">
        <v>1203</v>
      </c>
      <c r="T3052" s="337" t="s">
        <v>1203</v>
      </c>
      <c r="U3052" s="337" t="s">
        <v>6241</v>
      </c>
      <c r="V3052" s="337">
        <v>8</v>
      </c>
      <c r="W3052" s="337" t="s">
        <v>19695</v>
      </c>
      <c r="X3052" s="337" t="s">
        <v>19695</v>
      </c>
      <c r="Y3052" s="337" t="s">
        <v>19695</v>
      </c>
      <c r="Z3052" s="337" t="s">
        <v>1745</v>
      </c>
      <c r="AA3052" s="337" t="s">
        <v>761</v>
      </c>
      <c r="AB3052" s="337" t="s">
        <v>762</v>
      </c>
      <c r="AC3052" s="337" t="s">
        <v>13882</v>
      </c>
    </row>
    <row r="3053" spans="1:29" ht="15.8" x14ac:dyDescent="0.25">
      <c r="A3053" s="337" t="s">
        <v>1723</v>
      </c>
      <c r="B3053" s="337" t="s">
        <v>7175</v>
      </c>
      <c r="C3053" s="337" t="s">
        <v>1788</v>
      </c>
      <c r="D3053" s="337" t="s">
        <v>769</v>
      </c>
      <c r="E3053" s="337" t="s">
        <v>5335</v>
      </c>
      <c r="F3053" s="338">
        <v>43299</v>
      </c>
      <c r="G3053" s="337" t="s">
        <v>1732</v>
      </c>
      <c r="H3053" s="338">
        <v>43391</v>
      </c>
      <c r="I3053" s="337" t="s">
        <v>19695</v>
      </c>
      <c r="J3053" s="337" t="s">
        <v>16</v>
      </c>
      <c r="K3053" s="337" t="s">
        <v>19695</v>
      </c>
      <c r="L3053" s="337" t="s">
        <v>19695</v>
      </c>
      <c r="M3053" s="337" t="s">
        <v>19695</v>
      </c>
      <c r="N3053" s="337" t="s">
        <v>19695</v>
      </c>
      <c r="O3053" s="337" t="s">
        <v>19695</v>
      </c>
      <c r="P3053" s="337" t="s">
        <v>19695</v>
      </c>
      <c r="Q3053" s="337" t="s">
        <v>19695</v>
      </c>
      <c r="R3053" s="337" t="s">
        <v>109</v>
      </c>
      <c r="S3053" s="337" t="s">
        <v>110</v>
      </c>
      <c r="T3053" s="337" t="s">
        <v>110</v>
      </c>
      <c r="U3053" s="337" t="s">
        <v>819</v>
      </c>
      <c r="V3053" s="337">
        <v>4</v>
      </c>
      <c r="W3053" s="337" t="s">
        <v>19695</v>
      </c>
      <c r="X3053" s="337" t="s">
        <v>19695</v>
      </c>
      <c r="Y3053" s="337" t="s">
        <v>19695</v>
      </c>
      <c r="Z3053" s="337" t="s">
        <v>1728</v>
      </c>
      <c r="AA3053" s="337" t="s">
        <v>717</v>
      </c>
      <c r="AB3053" s="337" t="s">
        <v>718</v>
      </c>
      <c r="AC3053" s="337" t="s">
        <v>13881</v>
      </c>
    </row>
    <row r="3054" spans="1:29" ht="15.8" x14ac:dyDescent="0.25">
      <c r="A3054" s="337" t="s">
        <v>1723</v>
      </c>
      <c r="B3054" s="337" t="s">
        <v>1729</v>
      </c>
      <c r="C3054" s="337" t="s">
        <v>1725</v>
      </c>
      <c r="D3054" s="337" t="s">
        <v>1730</v>
      </c>
      <c r="E3054" s="337" t="s">
        <v>1731</v>
      </c>
      <c r="F3054" s="338">
        <v>43341</v>
      </c>
      <c r="G3054" s="337" t="s">
        <v>1732</v>
      </c>
      <c r="H3054" s="338">
        <v>43391</v>
      </c>
      <c r="I3054" s="337" t="s">
        <v>19695</v>
      </c>
      <c r="J3054" s="337" t="s">
        <v>16</v>
      </c>
      <c r="K3054" s="337" t="s">
        <v>19695</v>
      </c>
      <c r="L3054" s="337" t="s">
        <v>19695</v>
      </c>
      <c r="M3054" s="337" t="s">
        <v>19695</v>
      </c>
      <c r="N3054" s="337" t="s">
        <v>19695</v>
      </c>
      <c r="O3054" s="337" t="s">
        <v>19695</v>
      </c>
      <c r="P3054" s="337" t="s">
        <v>19695</v>
      </c>
      <c r="Q3054" s="337" t="s">
        <v>19695</v>
      </c>
      <c r="R3054" s="337" t="s">
        <v>109</v>
      </c>
      <c r="S3054" s="337" t="s">
        <v>110</v>
      </c>
      <c r="T3054" s="337" t="s">
        <v>1733</v>
      </c>
      <c r="U3054" s="337" t="s">
        <v>1734</v>
      </c>
      <c r="V3054" s="337">
        <v>4</v>
      </c>
      <c r="W3054" s="337" t="s">
        <v>19695</v>
      </c>
      <c r="X3054" s="337" t="s">
        <v>19695</v>
      </c>
      <c r="Y3054" s="337" t="s">
        <v>19695</v>
      </c>
      <c r="Z3054" s="337" t="s">
        <v>1728</v>
      </c>
      <c r="AA3054" s="337" t="s">
        <v>717</v>
      </c>
      <c r="AB3054" s="337" t="s">
        <v>718</v>
      </c>
      <c r="AC3054" s="337" t="s">
        <v>13882</v>
      </c>
    </row>
    <row r="3055" spans="1:29" ht="15.8" x14ac:dyDescent="0.25">
      <c r="A3055" s="337" t="s">
        <v>1723</v>
      </c>
      <c r="B3055" s="337" t="s">
        <v>10999</v>
      </c>
      <c r="C3055" s="337" t="s">
        <v>1821</v>
      </c>
      <c r="D3055" s="337" t="s">
        <v>449</v>
      </c>
      <c r="E3055" s="337" t="s">
        <v>1731</v>
      </c>
      <c r="F3055" s="338">
        <v>43341</v>
      </c>
      <c r="G3055" s="337" t="s">
        <v>1732</v>
      </c>
      <c r="H3055" s="338">
        <v>43391</v>
      </c>
      <c r="I3055" s="337" t="s">
        <v>19695</v>
      </c>
      <c r="J3055" s="337" t="s">
        <v>16</v>
      </c>
      <c r="K3055" s="337" t="s">
        <v>19695</v>
      </c>
      <c r="L3055" s="337" t="s">
        <v>19695</v>
      </c>
      <c r="M3055" s="337" t="s">
        <v>19695</v>
      </c>
      <c r="N3055" s="337" t="s">
        <v>19695</v>
      </c>
      <c r="O3055" s="337" t="s">
        <v>19695</v>
      </c>
      <c r="P3055" s="337" t="s">
        <v>19695</v>
      </c>
      <c r="Q3055" s="337" t="s">
        <v>19695</v>
      </c>
      <c r="R3055" s="337" t="s">
        <v>109</v>
      </c>
      <c r="S3055" s="337" t="s">
        <v>1126</v>
      </c>
      <c r="T3055" s="337" t="s">
        <v>1733</v>
      </c>
      <c r="U3055" s="337" t="s">
        <v>1734</v>
      </c>
      <c r="V3055" s="337">
        <v>4</v>
      </c>
      <c r="W3055" s="337" t="s">
        <v>19695</v>
      </c>
      <c r="X3055" s="337" t="s">
        <v>19695</v>
      </c>
      <c r="Y3055" s="337" t="s">
        <v>19695</v>
      </c>
      <c r="Z3055" s="337" t="s">
        <v>1728</v>
      </c>
      <c r="AA3055" s="337" t="s">
        <v>717</v>
      </c>
      <c r="AB3055" s="337" t="s">
        <v>718</v>
      </c>
      <c r="AC3055" s="337" t="s">
        <v>13882</v>
      </c>
    </row>
    <row r="3056" spans="1:29" ht="15.8" x14ac:dyDescent="0.25">
      <c r="A3056" s="337" t="s">
        <v>1723</v>
      </c>
      <c r="B3056" s="337" t="s">
        <v>11017</v>
      </c>
      <c r="C3056" s="337" t="s">
        <v>1821</v>
      </c>
      <c r="D3056" s="337" t="s">
        <v>449</v>
      </c>
      <c r="E3056" s="337" t="s">
        <v>1731</v>
      </c>
      <c r="F3056" s="338">
        <v>43341</v>
      </c>
      <c r="G3056" s="337" t="s">
        <v>1732</v>
      </c>
      <c r="H3056" s="338">
        <v>43391</v>
      </c>
      <c r="I3056" s="337" t="s">
        <v>19695</v>
      </c>
      <c r="J3056" s="337" t="s">
        <v>16</v>
      </c>
      <c r="K3056" s="337" t="s">
        <v>19695</v>
      </c>
      <c r="L3056" s="337" t="s">
        <v>19695</v>
      </c>
      <c r="M3056" s="337" t="s">
        <v>19695</v>
      </c>
      <c r="N3056" s="337" t="s">
        <v>19695</v>
      </c>
      <c r="O3056" s="337" t="s">
        <v>19695</v>
      </c>
      <c r="P3056" s="337" t="s">
        <v>19695</v>
      </c>
      <c r="Q3056" s="337" t="s">
        <v>19695</v>
      </c>
      <c r="R3056" s="337" t="s">
        <v>109</v>
      </c>
      <c r="S3056" s="337" t="s">
        <v>1126</v>
      </c>
      <c r="T3056" s="337" t="s">
        <v>1733</v>
      </c>
      <c r="U3056" s="337" t="s">
        <v>1734</v>
      </c>
      <c r="V3056" s="337">
        <v>4</v>
      </c>
      <c r="W3056" s="337" t="s">
        <v>19695</v>
      </c>
      <c r="X3056" s="337" t="s">
        <v>19695</v>
      </c>
      <c r="Y3056" s="337" t="s">
        <v>19695</v>
      </c>
      <c r="Z3056" s="337" t="s">
        <v>1728</v>
      </c>
      <c r="AA3056" s="337" t="s">
        <v>717</v>
      </c>
      <c r="AB3056" s="337" t="s">
        <v>718</v>
      </c>
      <c r="AC3056" s="337" t="s">
        <v>13882</v>
      </c>
    </row>
    <row r="3057" spans="1:29" ht="15.8" x14ac:dyDescent="0.25">
      <c r="A3057" s="337" t="s">
        <v>1723</v>
      </c>
      <c r="B3057" s="337" t="s">
        <v>10996</v>
      </c>
      <c r="C3057" s="337" t="s">
        <v>1821</v>
      </c>
      <c r="D3057" s="337" t="s">
        <v>449</v>
      </c>
      <c r="E3057" s="337" t="s">
        <v>1731</v>
      </c>
      <c r="F3057" s="338">
        <v>43341</v>
      </c>
      <c r="G3057" s="337" t="s">
        <v>1732</v>
      </c>
      <c r="H3057" s="338">
        <v>43391</v>
      </c>
      <c r="I3057" s="337" t="s">
        <v>19695</v>
      </c>
      <c r="J3057" s="337" t="s">
        <v>16</v>
      </c>
      <c r="K3057" s="337" t="s">
        <v>19695</v>
      </c>
      <c r="L3057" s="337" t="s">
        <v>19695</v>
      </c>
      <c r="M3057" s="337" t="s">
        <v>19695</v>
      </c>
      <c r="N3057" s="337" t="s">
        <v>19695</v>
      </c>
      <c r="O3057" s="337" t="s">
        <v>19695</v>
      </c>
      <c r="P3057" s="337" t="s">
        <v>19695</v>
      </c>
      <c r="Q3057" s="337" t="s">
        <v>19695</v>
      </c>
      <c r="R3057" s="337" t="s">
        <v>109</v>
      </c>
      <c r="S3057" s="337" t="s">
        <v>1126</v>
      </c>
      <c r="T3057" s="337" t="s">
        <v>1126</v>
      </c>
      <c r="U3057" s="337" t="s">
        <v>1734</v>
      </c>
      <c r="V3057" s="337">
        <v>4</v>
      </c>
      <c r="W3057" s="337" t="s">
        <v>19695</v>
      </c>
      <c r="X3057" s="337" t="s">
        <v>19695</v>
      </c>
      <c r="Y3057" s="337" t="s">
        <v>19695</v>
      </c>
      <c r="Z3057" s="337" t="s">
        <v>1728</v>
      </c>
      <c r="AA3057" s="337" t="s">
        <v>717</v>
      </c>
      <c r="AB3057" s="337" t="s">
        <v>718</v>
      </c>
      <c r="AC3057" s="337" t="s">
        <v>13882</v>
      </c>
    </row>
    <row r="3058" spans="1:29" ht="15.8" x14ac:dyDescent="0.25">
      <c r="A3058" s="337" t="s">
        <v>1723</v>
      </c>
      <c r="B3058" s="337" t="s">
        <v>11009</v>
      </c>
      <c r="C3058" s="337" t="s">
        <v>1821</v>
      </c>
      <c r="D3058" s="337" t="s">
        <v>449</v>
      </c>
      <c r="E3058" s="337" t="s">
        <v>1731</v>
      </c>
      <c r="F3058" s="338">
        <v>43341</v>
      </c>
      <c r="G3058" s="337" t="s">
        <v>1732</v>
      </c>
      <c r="H3058" s="338">
        <v>43391</v>
      </c>
      <c r="I3058" s="337" t="s">
        <v>19695</v>
      </c>
      <c r="J3058" s="337" t="s">
        <v>16</v>
      </c>
      <c r="K3058" s="337" t="s">
        <v>19695</v>
      </c>
      <c r="L3058" s="337" t="s">
        <v>19695</v>
      </c>
      <c r="M3058" s="337" t="s">
        <v>19695</v>
      </c>
      <c r="N3058" s="337" t="s">
        <v>19695</v>
      </c>
      <c r="O3058" s="337" t="s">
        <v>19695</v>
      </c>
      <c r="P3058" s="337" t="s">
        <v>19695</v>
      </c>
      <c r="Q3058" s="337" t="s">
        <v>19695</v>
      </c>
      <c r="R3058" s="337" t="s">
        <v>109</v>
      </c>
      <c r="S3058" s="337" t="s">
        <v>1126</v>
      </c>
      <c r="T3058" s="337" t="s">
        <v>1733</v>
      </c>
      <c r="U3058" s="337" t="s">
        <v>1734</v>
      </c>
      <c r="V3058" s="337">
        <v>4</v>
      </c>
      <c r="W3058" s="337" t="s">
        <v>19695</v>
      </c>
      <c r="X3058" s="337" t="s">
        <v>19695</v>
      </c>
      <c r="Y3058" s="337" t="s">
        <v>19695</v>
      </c>
      <c r="Z3058" s="337" t="s">
        <v>1728</v>
      </c>
      <c r="AA3058" s="337" t="s">
        <v>717</v>
      </c>
      <c r="AB3058" s="337" t="s">
        <v>718</v>
      </c>
      <c r="AC3058" s="337" t="s">
        <v>13882</v>
      </c>
    </row>
    <row r="3059" spans="1:29" ht="15.8" x14ac:dyDescent="0.25">
      <c r="A3059" s="337" t="s">
        <v>1723</v>
      </c>
      <c r="B3059" s="337" t="s">
        <v>7213</v>
      </c>
      <c r="C3059" s="337" t="s">
        <v>1821</v>
      </c>
      <c r="D3059" s="337" t="s">
        <v>449</v>
      </c>
      <c r="E3059" s="337" t="s">
        <v>1731</v>
      </c>
      <c r="F3059" s="338">
        <v>43341</v>
      </c>
      <c r="G3059" s="337" t="s">
        <v>1732</v>
      </c>
      <c r="H3059" s="338">
        <v>43391</v>
      </c>
      <c r="I3059" s="337" t="s">
        <v>19695</v>
      </c>
      <c r="J3059" s="337" t="s">
        <v>16</v>
      </c>
      <c r="K3059" s="337" t="s">
        <v>19695</v>
      </c>
      <c r="L3059" s="337" t="s">
        <v>19695</v>
      </c>
      <c r="M3059" s="337" t="s">
        <v>19695</v>
      </c>
      <c r="N3059" s="337" t="s">
        <v>19695</v>
      </c>
      <c r="O3059" s="337" t="s">
        <v>19695</v>
      </c>
      <c r="P3059" s="337" t="s">
        <v>19695</v>
      </c>
      <c r="Q3059" s="337" t="s">
        <v>19695</v>
      </c>
      <c r="R3059" s="337" t="s">
        <v>109</v>
      </c>
      <c r="S3059" s="337" t="s">
        <v>110</v>
      </c>
      <c r="T3059" s="337" t="s">
        <v>408</v>
      </c>
      <c r="U3059" s="337" t="s">
        <v>819</v>
      </c>
      <c r="V3059" s="337">
        <v>4</v>
      </c>
      <c r="W3059" s="337" t="s">
        <v>19695</v>
      </c>
      <c r="X3059" s="337" t="s">
        <v>19695</v>
      </c>
      <c r="Y3059" s="337" t="s">
        <v>19695</v>
      </c>
      <c r="Z3059" s="337" t="s">
        <v>1728</v>
      </c>
      <c r="AA3059" s="337" t="s">
        <v>717</v>
      </c>
      <c r="AB3059" s="337" t="s">
        <v>718</v>
      </c>
      <c r="AC3059" s="337" t="s">
        <v>13882</v>
      </c>
    </row>
    <row r="3060" spans="1:29" ht="15.8" x14ac:dyDescent="0.25">
      <c r="A3060" s="337" t="s">
        <v>1723</v>
      </c>
      <c r="B3060" s="337" t="s">
        <v>7214</v>
      </c>
      <c r="C3060" s="337" t="s">
        <v>1821</v>
      </c>
      <c r="D3060" s="337" t="s">
        <v>449</v>
      </c>
      <c r="E3060" s="337" t="s">
        <v>1731</v>
      </c>
      <c r="F3060" s="338">
        <v>43341</v>
      </c>
      <c r="G3060" s="337" t="s">
        <v>1732</v>
      </c>
      <c r="H3060" s="338">
        <v>43391</v>
      </c>
      <c r="I3060" s="337" t="s">
        <v>19695</v>
      </c>
      <c r="J3060" s="337" t="s">
        <v>16</v>
      </c>
      <c r="K3060" s="337" t="s">
        <v>19695</v>
      </c>
      <c r="L3060" s="337" t="s">
        <v>19695</v>
      </c>
      <c r="M3060" s="337" t="s">
        <v>19695</v>
      </c>
      <c r="N3060" s="337" t="s">
        <v>19695</v>
      </c>
      <c r="O3060" s="337" t="s">
        <v>19695</v>
      </c>
      <c r="P3060" s="337" t="s">
        <v>19695</v>
      </c>
      <c r="Q3060" s="337" t="s">
        <v>19695</v>
      </c>
      <c r="R3060" s="337" t="s">
        <v>109</v>
      </c>
      <c r="S3060" s="337" t="s">
        <v>110</v>
      </c>
      <c r="T3060" s="337" t="s">
        <v>408</v>
      </c>
      <c r="U3060" s="337" t="s">
        <v>819</v>
      </c>
      <c r="V3060" s="337">
        <v>4</v>
      </c>
      <c r="W3060" s="337" t="s">
        <v>19695</v>
      </c>
      <c r="X3060" s="337" t="s">
        <v>19695</v>
      </c>
      <c r="Y3060" s="337" t="s">
        <v>19695</v>
      </c>
      <c r="Z3060" s="337" t="s">
        <v>1728</v>
      </c>
      <c r="AA3060" s="337" t="s">
        <v>717</v>
      </c>
      <c r="AB3060" s="337" t="s">
        <v>718</v>
      </c>
      <c r="AC3060" s="337" t="s">
        <v>13882</v>
      </c>
    </row>
    <row r="3061" spans="1:29" ht="15.8" x14ac:dyDescent="0.25">
      <c r="A3061" s="337" t="s">
        <v>1723</v>
      </c>
      <c r="B3061" s="337" t="s">
        <v>10998</v>
      </c>
      <c r="C3061" s="337" t="s">
        <v>1821</v>
      </c>
      <c r="D3061" s="337" t="s">
        <v>449</v>
      </c>
      <c r="E3061" s="337" t="s">
        <v>1731</v>
      </c>
      <c r="F3061" s="338">
        <v>43341</v>
      </c>
      <c r="G3061" s="337" t="s">
        <v>1732</v>
      </c>
      <c r="H3061" s="338">
        <v>43391</v>
      </c>
      <c r="I3061" s="337" t="s">
        <v>19695</v>
      </c>
      <c r="J3061" s="337" t="s">
        <v>16</v>
      </c>
      <c r="K3061" s="337" t="s">
        <v>19695</v>
      </c>
      <c r="L3061" s="337" t="s">
        <v>19695</v>
      </c>
      <c r="M3061" s="337" t="s">
        <v>19695</v>
      </c>
      <c r="N3061" s="337" t="s">
        <v>19695</v>
      </c>
      <c r="O3061" s="337" t="s">
        <v>19695</v>
      </c>
      <c r="P3061" s="337" t="s">
        <v>19695</v>
      </c>
      <c r="Q3061" s="337" t="s">
        <v>19695</v>
      </c>
      <c r="R3061" s="337" t="s">
        <v>109</v>
      </c>
      <c r="S3061" s="337" t="s">
        <v>1126</v>
      </c>
      <c r="T3061" s="337" t="s">
        <v>1733</v>
      </c>
      <c r="U3061" s="337" t="s">
        <v>1734</v>
      </c>
      <c r="V3061" s="337">
        <v>4</v>
      </c>
      <c r="W3061" s="337" t="s">
        <v>19695</v>
      </c>
      <c r="X3061" s="337" t="s">
        <v>19695</v>
      </c>
      <c r="Y3061" s="337" t="s">
        <v>19695</v>
      </c>
      <c r="Z3061" s="337" t="s">
        <v>1728</v>
      </c>
      <c r="AA3061" s="337" t="s">
        <v>717</v>
      </c>
      <c r="AB3061" s="337" t="s">
        <v>718</v>
      </c>
      <c r="AC3061" s="337" t="s">
        <v>13882</v>
      </c>
    </row>
    <row r="3062" spans="1:29" ht="15.8" x14ac:dyDescent="0.25">
      <c r="A3062" s="337" t="s">
        <v>1723</v>
      </c>
      <c r="B3062" s="337" t="s">
        <v>11019</v>
      </c>
      <c r="C3062" s="337" t="s">
        <v>1821</v>
      </c>
      <c r="D3062" s="337" t="s">
        <v>449</v>
      </c>
      <c r="E3062" s="337" t="s">
        <v>1731</v>
      </c>
      <c r="F3062" s="338">
        <v>43341</v>
      </c>
      <c r="G3062" s="337" t="s">
        <v>1732</v>
      </c>
      <c r="H3062" s="338">
        <v>43391</v>
      </c>
      <c r="I3062" s="337" t="s">
        <v>19695</v>
      </c>
      <c r="J3062" s="337" t="s">
        <v>16</v>
      </c>
      <c r="K3062" s="337" t="s">
        <v>19695</v>
      </c>
      <c r="L3062" s="337" t="s">
        <v>19695</v>
      </c>
      <c r="M3062" s="337" t="s">
        <v>19695</v>
      </c>
      <c r="N3062" s="337" t="s">
        <v>19695</v>
      </c>
      <c r="O3062" s="337" t="s">
        <v>19695</v>
      </c>
      <c r="P3062" s="337" t="s">
        <v>19695</v>
      </c>
      <c r="Q3062" s="337" t="s">
        <v>19695</v>
      </c>
      <c r="R3062" s="337" t="s">
        <v>109</v>
      </c>
      <c r="S3062" s="337" t="s">
        <v>1126</v>
      </c>
      <c r="T3062" s="337" t="s">
        <v>1733</v>
      </c>
      <c r="U3062" s="337" t="s">
        <v>1734</v>
      </c>
      <c r="V3062" s="337">
        <v>4</v>
      </c>
      <c r="W3062" s="337" t="s">
        <v>19695</v>
      </c>
      <c r="X3062" s="337" t="s">
        <v>19695</v>
      </c>
      <c r="Y3062" s="337" t="s">
        <v>19695</v>
      </c>
      <c r="Z3062" s="337" t="s">
        <v>1728</v>
      </c>
      <c r="AA3062" s="337" t="s">
        <v>717</v>
      </c>
      <c r="AB3062" s="337" t="s">
        <v>718</v>
      </c>
      <c r="AC3062" s="337" t="s">
        <v>13882</v>
      </c>
    </row>
    <row r="3063" spans="1:29" ht="15.8" x14ac:dyDescent="0.25">
      <c r="A3063" s="337" t="s">
        <v>1723</v>
      </c>
      <c r="B3063" s="337" t="s">
        <v>11002</v>
      </c>
      <c r="C3063" s="337" t="s">
        <v>1821</v>
      </c>
      <c r="D3063" s="337" t="s">
        <v>449</v>
      </c>
      <c r="E3063" s="337" t="s">
        <v>1731</v>
      </c>
      <c r="F3063" s="338">
        <v>43341</v>
      </c>
      <c r="G3063" s="337" t="s">
        <v>1732</v>
      </c>
      <c r="H3063" s="338">
        <v>43391</v>
      </c>
      <c r="I3063" s="337" t="s">
        <v>19695</v>
      </c>
      <c r="J3063" s="337" t="s">
        <v>16</v>
      </c>
      <c r="K3063" s="337" t="s">
        <v>19695</v>
      </c>
      <c r="L3063" s="337" t="s">
        <v>19695</v>
      </c>
      <c r="M3063" s="337" t="s">
        <v>19695</v>
      </c>
      <c r="N3063" s="337" t="s">
        <v>19695</v>
      </c>
      <c r="O3063" s="337" t="s">
        <v>19695</v>
      </c>
      <c r="P3063" s="337" t="s">
        <v>19695</v>
      </c>
      <c r="Q3063" s="337" t="s">
        <v>19695</v>
      </c>
      <c r="R3063" s="337" t="s">
        <v>109</v>
      </c>
      <c r="S3063" s="337" t="s">
        <v>1126</v>
      </c>
      <c r="T3063" s="337" t="s">
        <v>1733</v>
      </c>
      <c r="U3063" s="337" t="s">
        <v>1734</v>
      </c>
      <c r="V3063" s="337">
        <v>4</v>
      </c>
      <c r="W3063" s="337" t="s">
        <v>19695</v>
      </c>
      <c r="X3063" s="337" t="s">
        <v>19695</v>
      </c>
      <c r="Y3063" s="337" t="s">
        <v>19695</v>
      </c>
      <c r="Z3063" s="337" t="s">
        <v>1728</v>
      </c>
      <c r="AA3063" s="337" t="s">
        <v>717</v>
      </c>
      <c r="AB3063" s="337" t="s">
        <v>718</v>
      </c>
      <c r="AC3063" s="337" t="s">
        <v>13885</v>
      </c>
    </row>
    <row r="3064" spans="1:29" ht="15.8" x14ac:dyDescent="0.25">
      <c r="A3064" s="337" t="s">
        <v>1723</v>
      </c>
      <c r="B3064" s="337" t="s">
        <v>10997</v>
      </c>
      <c r="C3064" s="337" t="s">
        <v>1821</v>
      </c>
      <c r="D3064" s="337" t="s">
        <v>449</v>
      </c>
      <c r="E3064" s="337" t="s">
        <v>1731</v>
      </c>
      <c r="F3064" s="338">
        <v>43341</v>
      </c>
      <c r="G3064" s="337" t="s">
        <v>1732</v>
      </c>
      <c r="H3064" s="338">
        <v>43391</v>
      </c>
      <c r="I3064" s="337" t="s">
        <v>19695</v>
      </c>
      <c r="J3064" s="337" t="s">
        <v>16</v>
      </c>
      <c r="K3064" s="337" t="s">
        <v>19695</v>
      </c>
      <c r="L3064" s="337" t="s">
        <v>19695</v>
      </c>
      <c r="M3064" s="337" t="s">
        <v>19695</v>
      </c>
      <c r="N3064" s="337" t="s">
        <v>19695</v>
      </c>
      <c r="O3064" s="337" t="s">
        <v>19695</v>
      </c>
      <c r="P3064" s="337" t="s">
        <v>19695</v>
      </c>
      <c r="Q3064" s="337" t="s">
        <v>19695</v>
      </c>
      <c r="R3064" s="337" t="s">
        <v>109</v>
      </c>
      <c r="S3064" s="337" t="s">
        <v>1126</v>
      </c>
      <c r="T3064" s="337" t="s">
        <v>1733</v>
      </c>
      <c r="U3064" s="337" t="s">
        <v>1734</v>
      </c>
      <c r="V3064" s="337">
        <v>4</v>
      </c>
      <c r="W3064" s="337" t="s">
        <v>19695</v>
      </c>
      <c r="X3064" s="337" t="s">
        <v>19695</v>
      </c>
      <c r="Y3064" s="337" t="s">
        <v>19695</v>
      </c>
      <c r="Z3064" s="337" t="s">
        <v>1728</v>
      </c>
      <c r="AA3064" s="337" t="s">
        <v>717</v>
      </c>
      <c r="AB3064" s="337" t="s">
        <v>718</v>
      </c>
      <c r="AC3064" s="337" t="s">
        <v>13885</v>
      </c>
    </row>
    <row r="3065" spans="1:29" ht="15.8" x14ac:dyDescent="0.25">
      <c r="A3065" s="337" t="s">
        <v>1723</v>
      </c>
      <c r="B3065" s="337" t="s">
        <v>7184</v>
      </c>
      <c r="C3065" s="337" t="s">
        <v>1821</v>
      </c>
      <c r="D3065" s="337" t="s">
        <v>449</v>
      </c>
      <c r="E3065" s="337" t="s">
        <v>1732</v>
      </c>
      <c r="F3065" s="338">
        <v>43391</v>
      </c>
      <c r="G3065" s="337" t="s">
        <v>1732</v>
      </c>
      <c r="H3065" s="338">
        <v>43391</v>
      </c>
      <c r="I3065" s="337" t="s">
        <v>19695</v>
      </c>
      <c r="J3065" s="337" t="s">
        <v>16</v>
      </c>
      <c r="K3065" s="337" t="s">
        <v>19695</v>
      </c>
      <c r="L3065" s="337" t="s">
        <v>19695</v>
      </c>
      <c r="M3065" s="337" t="s">
        <v>19695</v>
      </c>
      <c r="N3065" s="337" t="s">
        <v>19695</v>
      </c>
      <c r="O3065" s="337" t="s">
        <v>19695</v>
      </c>
      <c r="P3065" s="337" t="s">
        <v>19695</v>
      </c>
      <c r="Q3065" s="337" t="s">
        <v>19695</v>
      </c>
      <c r="R3065" s="337" t="s">
        <v>109</v>
      </c>
      <c r="S3065" s="337" t="s">
        <v>110</v>
      </c>
      <c r="T3065" s="337" t="s">
        <v>1538</v>
      </c>
      <c r="U3065" s="337" t="s">
        <v>819</v>
      </c>
      <c r="V3065" s="337">
        <v>4</v>
      </c>
      <c r="W3065" s="337" t="s">
        <v>19695</v>
      </c>
      <c r="X3065" s="337" t="s">
        <v>19695</v>
      </c>
      <c r="Y3065" s="337" t="s">
        <v>19695</v>
      </c>
      <c r="Z3065" s="337" t="s">
        <v>1728</v>
      </c>
      <c r="AA3065" s="337" t="s">
        <v>717</v>
      </c>
      <c r="AB3065" s="337" t="s">
        <v>718</v>
      </c>
      <c r="AC3065" s="337" t="s">
        <v>13885</v>
      </c>
    </row>
    <row r="3066" spans="1:29" ht="15.8" x14ac:dyDescent="0.25">
      <c r="A3066" s="337" t="s">
        <v>1723</v>
      </c>
      <c r="B3066" s="337" t="s">
        <v>11018</v>
      </c>
      <c r="C3066" s="337" t="s">
        <v>1821</v>
      </c>
      <c r="D3066" s="337" t="s">
        <v>449</v>
      </c>
      <c r="E3066" s="337" t="s">
        <v>1731</v>
      </c>
      <c r="F3066" s="338">
        <v>43341</v>
      </c>
      <c r="G3066" s="337" t="s">
        <v>1732</v>
      </c>
      <c r="H3066" s="338">
        <v>43391</v>
      </c>
      <c r="I3066" s="337" t="s">
        <v>19695</v>
      </c>
      <c r="J3066" s="337" t="s">
        <v>16</v>
      </c>
      <c r="K3066" s="337" t="s">
        <v>19695</v>
      </c>
      <c r="L3066" s="337" t="s">
        <v>19695</v>
      </c>
      <c r="M3066" s="337" t="s">
        <v>19695</v>
      </c>
      <c r="N3066" s="337" t="s">
        <v>19695</v>
      </c>
      <c r="O3066" s="337" t="s">
        <v>19695</v>
      </c>
      <c r="P3066" s="337" t="s">
        <v>19695</v>
      </c>
      <c r="Q3066" s="337" t="s">
        <v>19695</v>
      </c>
      <c r="R3066" s="337" t="s">
        <v>109</v>
      </c>
      <c r="S3066" s="337" t="s">
        <v>1126</v>
      </c>
      <c r="T3066" s="337" t="s">
        <v>1733</v>
      </c>
      <c r="U3066" s="337" t="s">
        <v>1734</v>
      </c>
      <c r="V3066" s="337">
        <v>4</v>
      </c>
      <c r="W3066" s="337" t="s">
        <v>19695</v>
      </c>
      <c r="X3066" s="337" t="s">
        <v>19695</v>
      </c>
      <c r="Y3066" s="337" t="s">
        <v>19695</v>
      </c>
      <c r="Z3066" s="337" t="s">
        <v>1728</v>
      </c>
      <c r="AA3066" s="337" t="s">
        <v>717</v>
      </c>
      <c r="AB3066" s="337" t="s">
        <v>718</v>
      </c>
      <c r="AC3066" s="337" t="s">
        <v>13886</v>
      </c>
    </row>
    <row r="3067" spans="1:29" ht="15.8" x14ac:dyDescent="0.25">
      <c r="A3067" s="337" t="s">
        <v>1723</v>
      </c>
      <c r="B3067" s="337" t="s">
        <v>11306</v>
      </c>
      <c r="C3067" s="337" t="s">
        <v>1821</v>
      </c>
      <c r="D3067" s="337" t="s">
        <v>449</v>
      </c>
      <c r="E3067" s="337" t="s">
        <v>5387</v>
      </c>
      <c r="F3067" s="338">
        <v>43350</v>
      </c>
      <c r="G3067" s="337" t="s">
        <v>1732</v>
      </c>
      <c r="H3067" s="338">
        <v>43391</v>
      </c>
      <c r="I3067" s="337" t="s">
        <v>19695</v>
      </c>
      <c r="J3067" s="337" t="s">
        <v>16</v>
      </c>
      <c r="K3067" s="337" t="s">
        <v>19695</v>
      </c>
      <c r="L3067" s="337" t="s">
        <v>19695</v>
      </c>
      <c r="M3067" s="337" t="s">
        <v>19695</v>
      </c>
      <c r="N3067" s="337" t="s">
        <v>19695</v>
      </c>
      <c r="O3067" s="337" t="s">
        <v>19695</v>
      </c>
      <c r="P3067" s="337" t="s">
        <v>19695</v>
      </c>
      <c r="Q3067" s="337" t="s">
        <v>19695</v>
      </c>
      <c r="R3067" s="337" t="s">
        <v>52</v>
      </c>
      <c r="S3067" s="337" t="s">
        <v>430</v>
      </c>
      <c r="T3067" s="337" t="s">
        <v>8820</v>
      </c>
      <c r="U3067" s="337" t="s">
        <v>420</v>
      </c>
      <c r="V3067" s="337">
        <v>10</v>
      </c>
      <c r="W3067" s="337" t="s">
        <v>19695</v>
      </c>
      <c r="X3067" s="337" t="s">
        <v>19695</v>
      </c>
      <c r="Y3067" s="337" t="s">
        <v>19695</v>
      </c>
      <c r="Z3067" s="337" t="s">
        <v>1728</v>
      </c>
      <c r="AA3067" s="337" t="s">
        <v>735</v>
      </c>
      <c r="AB3067" s="337" t="s">
        <v>718</v>
      </c>
      <c r="AC3067" s="337" t="s">
        <v>13921</v>
      </c>
    </row>
    <row r="3068" spans="1:29" ht="15.8" x14ac:dyDescent="0.25">
      <c r="A3068" s="337" t="s">
        <v>1723</v>
      </c>
      <c r="B3068" s="337" t="s">
        <v>6771</v>
      </c>
      <c r="C3068" s="337" t="s">
        <v>1821</v>
      </c>
      <c r="D3068" s="337" t="s">
        <v>449</v>
      </c>
      <c r="E3068" s="337" t="s">
        <v>1731</v>
      </c>
      <c r="F3068" s="338">
        <v>43341</v>
      </c>
      <c r="G3068" s="337" t="s">
        <v>1732</v>
      </c>
      <c r="H3068" s="338">
        <v>43391</v>
      </c>
      <c r="I3068" s="337" t="s">
        <v>19695</v>
      </c>
      <c r="J3068" s="337" t="s">
        <v>16</v>
      </c>
      <c r="K3068" s="337" t="s">
        <v>19695</v>
      </c>
      <c r="L3068" s="337" t="s">
        <v>19695</v>
      </c>
      <c r="M3068" s="337" t="s">
        <v>19695</v>
      </c>
      <c r="N3068" s="337" t="s">
        <v>19695</v>
      </c>
      <c r="O3068" s="337" t="s">
        <v>19695</v>
      </c>
      <c r="P3068" s="337" t="s">
        <v>19695</v>
      </c>
      <c r="Q3068" s="337" t="s">
        <v>19695</v>
      </c>
      <c r="R3068" s="337" t="s">
        <v>52</v>
      </c>
      <c r="S3068" s="337" t="s">
        <v>52</v>
      </c>
      <c r="T3068" s="337" t="s">
        <v>848</v>
      </c>
      <c r="U3068" s="337" t="s">
        <v>848</v>
      </c>
      <c r="V3068" s="337">
        <v>10</v>
      </c>
      <c r="W3068" s="337" t="s">
        <v>19695</v>
      </c>
      <c r="X3068" s="337" t="s">
        <v>19695</v>
      </c>
      <c r="Y3068" s="337" t="s">
        <v>19695</v>
      </c>
      <c r="Z3068" s="337" t="s">
        <v>1745</v>
      </c>
      <c r="AA3068" s="337" t="s">
        <v>853</v>
      </c>
      <c r="AB3068" s="337" t="s">
        <v>854</v>
      </c>
      <c r="AC3068" s="337" t="s">
        <v>13881</v>
      </c>
    </row>
    <row r="3069" spans="1:29" ht="15.8" x14ac:dyDescent="0.25">
      <c r="A3069" s="337" t="s">
        <v>1723</v>
      </c>
      <c r="B3069" s="337" t="s">
        <v>10730</v>
      </c>
      <c r="C3069" s="337" t="s">
        <v>1821</v>
      </c>
      <c r="D3069" s="337" t="s">
        <v>449</v>
      </c>
      <c r="E3069" s="337" t="s">
        <v>1731</v>
      </c>
      <c r="F3069" s="338">
        <v>43341</v>
      </c>
      <c r="G3069" s="337" t="s">
        <v>1732</v>
      </c>
      <c r="H3069" s="338">
        <v>43391</v>
      </c>
      <c r="I3069" s="337" t="s">
        <v>19695</v>
      </c>
      <c r="J3069" s="337" t="s">
        <v>36</v>
      </c>
      <c r="K3069" s="337" t="s">
        <v>19695</v>
      </c>
      <c r="L3069" s="337" t="s">
        <v>19695</v>
      </c>
      <c r="M3069" s="337" t="s">
        <v>19695</v>
      </c>
      <c r="N3069" s="337" t="s">
        <v>19695</v>
      </c>
      <c r="O3069" s="337" t="s">
        <v>19695</v>
      </c>
      <c r="P3069" s="337" t="s">
        <v>19695</v>
      </c>
      <c r="Q3069" s="337" t="s">
        <v>19695</v>
      </c>
      <c r="R3069" s="337" t="s">
        <v>18</v>
      </c>
      <c r="S3069" s="337" t="s">
        <v>1038</v>
      </c>
      <c r="T3069" s="337" t="s">
        <v>10731</v>
      </c>
      <c r="U3069" s="337" t="s">
        <v>3849</v>
      </c>
      <c r="V3069" s="337">
        <v>14</v>
      </c>
      <c r="W3069" s="337" t="s">
        <v>19695</v>
      </c>
      <c r="X3069" s="337" t="s">
        <v>19695</v>
      </c>
      <c r="Y3069" s="337" t="s">
        <v>19695</v>
      </c>
      <c r="Z3069" s="337" t="s">
        <v>1753</v>
      </c>
      <c r="AA3069" s="337" t="s">
        <v>735</v>
      </c>
      <c r="AB3069" s="337" t="s">
        <v>718</v>
      </c>
      <c r="AC3069" s="337" t="s">
        <v>13945</v>
      </c>
    </row>
    <row r="3070" spans="1:29" ht="15.8" x14ac:dyDescent="0.25">
      <c r="A3070" s="337" t="s">
        <v>1723</v>
      </c>
      <c r="B3070" s="337" t="s">
        <v>8831</v>
      </c>
      <c r="C3070" s="337" t="s">
        <v>1821</v>
      </c>
      <c r="D3070" s="337" t="s">
        <v>449</v>
      </c>
      <c r="E3070" s="337" t="s">
        <v>5087</v>
      </c>
      <c r="F3070" s="338">
        <v>43321</v>
      </c>
      <c r="G3070" s="337" t="s">
        <v>1732</v>
      </c>
      <c r="H3070" s="338">
        <v>43391</v>
      </c>
      <c r="I3070" s="337" t="s">
        <v>19695</v>
      </c>
      <c r="J3070" s="337" t="s">
        <v>16</v>
      </c>
      <c r="K3070" s="337" t="s">
        <v>19695</v>
      </c>
      <c r="L3070" s="337" t="s">
        <v>19695</v>
      </c>
      <c r="M3070" s="337" t="s">
        <v>19695</v>
      </c>
      <c r="N3070" s="337" t="s">
        <v>19695</v>
      </c>
      <c r="O3070" s="337" t="s">
        <v>19695</v>
      </c>
      <c r="P3070" s="337" t="s">
        <v>19695</v>
      </c>
      <c r="Q3070" s="337" t="s">
        <v>19695</v>
      </c>
      <c r="R3070" s="337" t="s">
        <v>52</v>
      </c>
      <c r="S3070" s="337" t="s">
        <v>2158</v>
      </c>
      <c r="T3070" s="337" t="s">
        <v>2158</v>
      </c>
      <c r="U3070" s="337" t="s">
        <v>8832</v>
      </c>
      <c r="V3070" s="337">
        <v>10</v>
      </c>
      <c r="W3070" s="337" t="s">
        <v>19695</v>
      </c>
      <c r="X3070" s="337" t="s">
        <v>19695</v>
      </c>
      <c r="Y3070" s="337" t="s">
        <v>19695</v>
      </c>
      <c r="Z3070" s="337" t="s">
        <v>1753</v>
      </c>
      <c r="AA3070" s="337" t="s">
        <v>735</v>
      </c>
      <c r="AB3070" s="337" t="s">
        <v>718</v>
      </c>
      <c r="AC3070" s="337" t="s">
        <v>13970</v>
      </c>
    </row>
    <row r="3071" spans="1:29" ht="15.8" x14ac:dyDescent="0.25">
      <c r="A3071" s="337" t="s">
        <v>1723</v>
      </c>
      <c r="B3071" s="337" t="s">
        <v>11010</v>
      </c>
      <c r="C3071" s="337" t="s">
        <v>1821</v>
      </c>
      <c r="D3071" s="337" t="s">
        <v>449</v>
      </c>
      <c r="E3071" s="337" t="s">
        <v>4398</v>
      </c>
      <c r="F3071" s="338">
        <v>43237</v>
      </c>
      <c r="G3071" s="337" t="s">
        <v>1736</v>
      </c>
      <c r="H3071" s="338">
        <v>43390</v>
      </c>
      <c r="I3071" s="337" t="s">
        <v>19695</v>
      </c>
      <c r="J3071" s="337" t="s">
        <v>16</v>
      </c>
      <c r="K3071" s="337" t="s">
        <v>19695</v>
      </c>
      <c r="L3071" s="337" t="s">
        <v>19695</v>
      </c>
      <c r="M3071" s="337" t="s">
        <v>19695</v>
      </c>
      <c r="N3071" s="337" t="s">
        <v>19695</v>
      </c>
      <c r="O3071" s="337" t="s">
        <v>19695</v>
      </c>
      <c r="P3071" s="337" t="s">
        <v>19695</v>
      </c>
      <c r="Q3071" s="337" t="s">
        <v>19695</v>
      </c>
      <c r="R3071" s="337" t="s">
        <v>109</v>
      </c>
      <c r="S3071" s="337" t="s">
        <v>110</v>
      </c>
      <c r="T3071" s="337" t="s">
        <v>7157</v>
      </c>
      <c r="U3071" s="337" t="s">
        <v>1737</v>
      </c>
      <c r="V3071" s="337">
        <v>4</v>
      </c>
      <c r="W3071" s="337" t="s">
        <v>19695</v>
      </c>
      <c r="X3071" s="337" t="s">
        <v>19695</v>
      </c>
      <c r="Y3071" s="337" t="s">
        <v>19695</v>
      </c>
      <c r="Z3071" s="337" t="s">
        <v>1728</v>
      </c>
      <c r="AA3071" s="337" t="s">
        <v>717</v>
      </c>
      <c r="AB3071" s="337" t="s">
        <v>718</v>
      </c>
      <c r="AC3071" s="337" t="s">
        <v>13880</v>
      </c>
    </row>
    <row r="3072" spans="1:29" ht="15.8" x14ac:dyDescent="0.25">
      <c r="A3072" s="337" t="s">
        <v>1723</v>
      </c>
      <c r="B3072" s="337" t="s">
        <v>11013</v>
      </c>
      <c r="C3072" s="337" t="s">
        <v>1821</v>
      </c>
      <c r="D3072" s="337" t="s">
        <v>449</v>
      </c>
      <c r="E3072" s="337" t="s">
        <v>6381</v>
      </c>
      <c r="F3072" s="338">
        <v>43233</v>
      </c>
      <c r="G3072" s="337" t="s">
        <v>1736</v>
      </c>
      <c r="H3072" s="338">
        <v>43390</v>
      </c>
      <c r="I3072" s="337" t="s">
        <v>19695</v>
      </c>
      <c r="J3072" s="337" t="s">
        <v>16</v>
      </c>
      <c r="K3072" s="337" t="s">
        <v>19695</v>
      </c>
      <c r="L3072" s="337" t="s">
        <v>19695</v>
      </c>
      <c r="M3072" s="337" t="s">
        <v>19695</v>
      </c>
      <c r="N3072" s="337" t="s">
        <v>19695</v>
      </c>
      <c r="O3072" s="337" t="s">
        <v>19695</v>
      </c>
      <c r="P3072" s="337" t="s">
        <v>19695</v>
      </c>
      <c r="Q3072" s="337" t="s">
        <v>19695</v>
      </c>
      <c r="R3072" s="337" t="s">
        <v>109</v>
      </c>
      <c r="S3072" s="337" t="s">
        <v>110</v>
      </c>
      <c r="T3072" s="337" t="s">
        <v>7157</v>
      </c>
      <c r="U3072" s="337" t="s">
        <v>1737</v>
      </c>
      <c r="V3072" s="337">
        <v>4</v>
      </c>
      <c r="W3072" s="337" t="s">
        <v>19695</v>
      </c>
      <c r="X3072" s="337" t="s">
        <v>19695</v>
      </c>
      <c r="Y3072" s="337" t="s">
        <v>19695</v>
      </c>
      <c r="Z3072" s="337" t="s">
        <v>1728</v>
      </c>
      <c r="AA3072" s="337" t="s">
        <v>717</v>
      </c>
      <c r="AB3072" s="337" t="s">
        <v>718</v>
      </c>
      <c r="AC3072" s="337" t="s">
        <v>13880</v>
      </c>
    </row>
    <row r="3073" spans="1:29" ht="15.8" x14ac:dyDescent="0.25">
      <c r="A3073" s="337" t="s">
        <v>1723</v>
      </c>
      <c r="B3073" s="337" t="s">
        <v>11003</v>
      </c>
      <c r="C3073" s="337" t="s">
        <v>1821</v>
      </c>
      <c r="D3073" s="337" t="s">
        <v>449</v>
      </c>
      <c r="E3073" s="337" t="s">
        <v>4768</v>
      </c>
      <c r="F3073" s="338">
        <v>43340</v>
      </c>
      <c r="G3073" s="337" t="s">
        <v>1736</v>
      </c>
      <c r="H3073" s="338">
        <v>43390</v>
      </c>
      <c r="I3073" s="337" t="s">
        <v>19695</v>
      </c>
      <c r="J3073" s="337" t="s">
        <v>16</v>
      </c>
      <c r="K3073" s="337" t="s">
        <v>19695</v>
      </c>
      <c r="L3073" s="337" t="s">
        <v>19695</v>
      </c>
      <c r="M3073" s="337" t="s">
        <v>19695</v>
      </c>
      <c r="N3073" s="337" t="s">
        <v>19695</v>
      </c>
      <c r="O3073" s="337" t="s">
        <v>19695</v>
      </c>
      <c r="P3073" s="337" t="s">
        <v>19695</v>
      </c>
      <c r="Q3073" s="337" t="s">
        <v>19695</v>
      </c>
      <c r="R3073" s="337" t="s">
        <v>109</v>
      </c>
      <c r="S3073" s="337" t="s">
        <v>110</v>
      </c>
      <c r="T3073" s="337" t="s">
        <v>7157</v>
      </c>
      <c r="U3073" s="337" t="s">
        <v>819</v>
      </c>
      <c r="V3073" s="337">
        <v>4</v>
      </c>
      <c r="W3073" s="337" t="s">
        <v>19695</v>
      </c>
      <c r="X3073" s="337" t="s">
        <v>19695</v>
      </c>
      <c r="Y3073" s="337" t="s">
        <v>19695</v>
      </c>
      <c r="Z3073" s="337" t="s">
        <v>1728</v>
      </c>
      <c r="AA3073" s="337" t="s">
        <v>717</v>
      </c>
      <c r="AB3073" s="337" t="s">
        <v>718</v>
      </c>
      <c r="AC3073" s="337" t="s">
        <v>13882</v>
      </c>
    </row>
    <row r="3074" spans="1:29" ht="15.8" x14ac:dyDescent="0.25">
      <c r="A3074" s="337" t="s">
        <v>1723</v>
      </c>
      <c r="B3074" s="337" t="s">
        <v>1729</v>
      </c>
      <c r="C3074" s="337" t="s">
        <v>1725</v>
      </c>
      <c r="D3074" s="337" t="s">
        <v>1735</v>
      </c>
      <c r="E3074" s="337" t="s">
        <v>1736</v>
      </c>
      <c r="F3074" s="338">
        <v>43390</v>
      </c>
      <c r="G3074" s="337" t="s">
        <v>1736</v>
      </c>
      <c r="H3074" s="338">
        <v>43390</v>
      </c>
      <c r="I3074" s="337" t="s">
        <v>19695</v>
      </c>
      <c r="J3074" s="337" t="s">
        <v>16</v>
      </c>
      <c r="K3074" s="337" t="s">
        <v>19695</v>
      </c>
      <c r="L3074" s="337" t="s">
        <v>19695</v>
      </c>
      <c r="M3074" s="337" t="s">
        <v>19695</v>
      </c>
      <c r="N3074" s="337" t="s">
        <v>19695</v>
      </c>
      <c r="O3074" s="337" t="s">
        <v>19695</v>
      </c>
      <c r="P3074" s="337" t="s">
        <v>19695</v>
      </c>
      <c r="Q3074" s="337" t="s">
        <v>19695</v>
      </c>
      <c r="R3074" s="337" t="s">
        <v>109</v>
      </c>
      <c r="S3074" s="337" t="s">
        <v>110</v>
      </c>
      <c r="T3074" s="337" t="s">
        <v>408</v>
      </c>
      <c r="U3074" s="337" t="s">
        <v>1737</v>
      </c>
      <c r="V3074" s="337">
        <v>4</v>
      </c>
      <c r="W3074" s="337" t="s">
        <v>19695</v>
      </c>
      <c r="X3074" s="337" t="s">
        <v>19695</v>
      </c>
      <c r="Y3074" s="337" t="s">
        <v>19695</v>
      </c>
      <c r="Z3074" s="337" t="s">
        <v>1728</v>
      </c>
      <c r="AA3074" s="337" t="s">
        <v>717</v>
      </c>
      <c r="AB3074" s="337" t="s">
        <v>718</v>
      </c>
      <c r="AC3074" s="337" t="s">
        <v>13882</v>
      </c>
    </row>
    <row r="3075" spans="1:29" ht="15.8" x14ac:dyDescent="0.25">
      <c r="A3075" s="337" t="s">
        <v>1723</v>
      </c>
      <c r="B3075" s="337" t="s">
        <v>13293</v>
      </c>
      <c r="C3075" s="337" t="s">
        <v>1821</v>
      </c>
      <c r="D3075" s="337" t="s">
        <v>449</v>
      </c>
      <c r="E3075" s="337" t="s">
        <v>4768</v>
      </c>
      <c r="F3075" s="338">
        <v>43340</v>
      </c>
      <c r="G3075" s="337" t="s">
        <v>1736</v>
      </c>
      <c r="H3075" s="338">
        <v>43390</v>
      </c>
      <c r="I3075" s="337" t="s">
        <v>19695</v>
      </c>
      <c r="J3075" s="337" t="s">
        <v>16</v>
      </c>
      <c r="K3075" s="337" t="s">
        <v>19695</v>
      </c>
      <c r="L3075" s="337" t="s">
        <v>19695</v>
      </c>
      <c r="M3075" s="337" t="s">
        <v>19695</v>
      </c>
      <c r="N3075" s="337" t="s">
        <v>19695</v>
      </c>
      <c r="O3075" s="337" t="s">
        <v>19695</v>
      </c>
      <c r="P3075" s="337" t="s">
        <v>19695</v>
      </c>
      <c r="Q3075" s="337" t="s">
        <v>19695</v>
      </c>
      <c r="R3075" s="337" t="s">
        <v>109</v>
      </c>
      <c r="S3075" s="337" t="s">
        <v>110</v>
      </c>
      <c r="T3075" s="337" t="s">
        <v>408</v>
      </c>
      <c r="U3075" s="337" t="s">
        <v>1737</v>
      </c>
      <c r="V3075" s="337">
        <v>4</v>
      </c>
      <c r="W3075" s="337" t="s">
        <v>19695</v>
      </c>
      <c r="X3075" s="337" t="s">
        <v>19695</v>
      </c>
      <c r="Y3075" s="337" t="s">
        <v>19695</v>
      </c>
      <c r="Z3075" s="337" t="s">
        <v>1728</v>
      </c>
      <c r="AA3075" s="337" t="s">
        <v>717</v>
      </c>
      <c r="AB3075" s="337" t="s">
        <v>718</v>
      </c>
      <c r="AC3075" s="337" t="s">
        <v>13884</v>
      </c>
    </row>
    <row r="3076" spans="1:29" ht="15.8" x14ac:dyDescent="0.25">
      <c r="A3076" s="337" t="s">
        <v>1723</v>
      </c>
      <c r="B3076" s="337" t="s">
        <v>7233</v>
      </c>
      <c r="C3076" s="337" t="s">
        <v>1821</v>
      </c>
      <c r="D3076" s="337" t="s">
        <v>449</v>
      </c>
      <c r="E3076" s="337" t="s">
        <v>4768</v>
      </c>
      <c r="F3076" s="338">
        <v>43340</v>
      </c>
      <c r="G3076" s="337" t="s">
        <v>1736</v>
      </c>
      <c r="H3076" s="338">
        <v>43390</v>
      </c>
      <c r="I3076" s="337" t="s">
        <v>19695</v>
      </c>
      <c r="J3076" s="337" t="s">
        <v>16</v>
      </c>
      <c r="K3076" s="337" t="s">
        <v>19695</v>
      </c>
      <c r="L3076" s="337" t="s">
        <v>19695</v>
      </c>
      <c r="M3076" s="337" t="s">
        <v>19695</v>
      </c>
      <c r="N3076" s="337" t="s">
        <v>19695</v>
      </c>
      <c r="O3076" s="337" t="s">
        <v>19695</v>
      </c>
      <c r="P3076" s="337" t="s">
        <v>19695</v>
      </c>
      <c r="Q3076" s="337" t="s">
        <v>19695</v>
      </c>
      <c r="R3076" s="337" t="s">
        <v>109</v>
      </c>
      <c r="S3076" s="337" t="s">
        <v>110</v>
      </c>
      <c r="T3076" s="337" t="s">
        <v>408</v>
      </c>
      <c r="U3076" s="337" t="s">
        <v>1737</v>
      </c>
      <c r="V3076" s="337">
        <v>4</v>
      </c>
      <c r="W3076" s="337" t="s">
        <v>19695</v>
      </c>
      <c r="X3076" s="337" t="s">
        <v>19695</v>
      </c>
      <c r="Y3076" s="337" t="s">
        <v>19695</v>
      </c>
      <c r="Z3076" s="337" t="s">
        <v>1728</v>
      </c>
      <c r="AA3076" s="337" t="s">
        <v>717</v>
      </c>
      <c r="AB3076" s="337" t="s">
        <v>718</v>
      </c>
      <c r="AC3076" s="337" t="s">
        <v>13885</v>
      </c>
    </row>
    <row r="3077" spans="1:29" ht="15.8" x14ac:dyDescent="0.25">
      <c r="A3077" s="337" t="s">
        <v>1723</v>
      </c>
      <c r="B3077" s="337" t="s">
        <v>6236</v>
      </c>
      <c r="C3077" s="337" t="s">
        <v>1821</v>
      </c>
      <c r="D3077" s="337" t="s">
        <v>449</v>
      </c>
      <c r="E3077" s="337" t="s">
        <v>4768</v>
      </c>
      <c r="F3077" s="338">
        <v>43340</v>
      </c>
      <c r="G3077" s="337" t="s">
        <v>1736</v>
      </c>
      <c r="H3077" s="338">
        <v>43390</v>
      </c>
      <c r="I3077" s="337" t="s">
        <v>19695</v>
      </c>
      <c r="J3077" s="337" t="s">
        <v>36</v>
      </c>
      <c r="K3077" s="337" t="s">
        <v>19695</v>
      </c>
      <c r="L3077" s="337" t="s">
        <v>19695</v>
      </c>
      <c r="M3077" s="337" t="s">
        <v>19695</v>
      </c>
      <c r="N3077" s="337" t="s">
        <v>19695</v>
      </c>
      <c r="O3077" s="337" t="s">
        <v>19695</v>
      </c>
      <c r="P3077" s="337" t="s">
        <v>19695</v>
      </c>
      <c r="Q3077" s="337" t="s">
        <v>19695</v>
      </c>
      <c r="R3077" s="337" t="s">
        <v>18</v>
      </c>
      <c r="S3077" s="337" t="s">
        <v>445</v>
      </c>
      <c r="T3077" s="337" t="s">
        <v>6237</v>
      </c>
      <c r="U3077" s="337" t="s">
        <v>6238</v>
      </c>
      <c r="V3077" s="337">
        <v>9</v>
      </c>
      <c r="W3077" s="337" t="s">
        <v>19695</v>
      </c>
      <c r="X3077" s="337" t="s">
        <v>19695</v>
      </c>
      <c r="Y3077" s="337" t="s">
        <v>19695</v>
      </c>
      <c r="Z3077" s="337" t="s">
        <v>1745</v>
      </c>
      <c r="AA3077" s="337" t="s">
        <v>761</v>
      </c>
      <c r="AB3077" s="337" t="s">
        <v>762</v>
      </c>
      <c r="AC3077" s="337" t="s">
        <v>15254</v>
      </c>
    </row>
    <row r="3078" spans="1:29" ht="15.8" x14ac:dyDescent="0.25">
      <c r="A3078" s="337" t="s">
        <v>1723</v>
      </c>
      <c r="B3078" s="337" t="s">
        <v>10929</v>
      </c>
      <c r="C3078" s="337" t="s">
        <v>1821</v>
      </c>
      <c r="D3078" s="337" t="s">
        <v>449</v>
      </c>
      <c r="E3078" s="337" t="s">
        <v>5787</v>
      </c>
      <c r="F3078" s="338">
        <v>43357</v>
      </c>
      <c r="G3078" s="337" t="s">
        <v>1736</v>
      </c>
      <c r="H3078" s="338">
        <v>43390</v>
      </c>
      <c r="I3078" s="337" t="s">
        <v>19695</v>
      </c>
      <c r="J3078" s="337" t="s">
        <v>16</v>
      </c>
      <c r="K3078" s="337" t="s">
        <v>19695</v>
      </c>
      <c r="L3078" s="337" t="s">
        <v>19695</v>
      </c>
      <c r="M3078" s="337" t="s">
        <v>19695</v>
      </c>
      <c r="N3078" s="337" t="s">
        <v>19695</v>
      </c>
      <c r="O3078" s="337" t="s">
        <v>19695</v>
      </c>
      <c r="P3078" s="337" t="s">
        <v>19695</v>
      </c>
      <c r="Q3078" s="337" t="s">
        <v>19695</v>
      </c>
      <c r="R3078" s="337" t="s">
        <v>1741</v>
      </c>
      <c r="S3078" s="337" t="s">
        <v>10903</v>
      </c>
      <c r="T3078" s="337" t="s">
        <v>10930</v>
      </c>
      <c r="U3078" s="337" t="s">
        <v>10931</v>
      </c>
      <c r="V3078" s="337">
        <v>4</v>
      </c>
      <c r="W3078" s="337" t="s">
        <v>19695</v>
      </c>
      <c r="X3078" s="337" t="s">
        <v>19695</v>
      </c>
      <c r="Y3078" s="337" t="s">
        <v>19695</v>
      </c>
      <c r="Z3078" s="337" t="s">
        <v>1745</v>
      </c>
      <c r="AA3078" s="337" t="s">
        <v>897</v>
      </c>
      <c r="AB3078" s="337" t="s">
        <v>854</v>
      </c>
      <c r="AC3078" s="337" t="s">
        <v>13880</v>
      </c>
    </row>
    <row r="3079" spans="1:29" ht="15.8" x14ac:dyDescent="0.25">
      <c r="A3079" s="337" t="s">
        <v>1723</v>
      </c>
      <c r="B3079" s="337" t="s">
        <v>10932</v>
      </c>
      <c r="C3079" s="337" t="s">
        <v>1725</v>
      </c>
      <c r="D3079" s="337" t="s">
        <v>15273</v>
      </c>
      <c r="E3079" s="337" t="s">
        <v>5341</v>
      </c>
      <c r="F3079" s="338">
        <v>43351</v>
      </c>
      <c r="G3079" s="337" t="s">
        <v>1736</v>
      </c>
      <c r="H3079" s="338">
        <v>43390</v>
      </c>
      <c r="I3079" s="337" t="s">
        <v>19695</v>
      </c>
      <c r="J3079" s="337" t="s">
        <v>16</v>
      </c>
      <c r="K3079" s="337" t="s">
        <v>19695</v>
      </c>
      <c r="L3079" s="337" t="s">
        <v>19695</v>
      </c>
      <c r="M3079" s="337" t="s">
        <v>19695</v>
      </c>
      <c r="N3079" s="337" t="s">
        <v>19695</v>
      </c>
      <c r="O3079" s="337" t="s">
        <v>19695</v>
      </c>
      <c r="P3079" s="337" t="s">
        <v>19695</v>
      </c>
      <c r="Q3079" s="337" t="s">
        <v>19695</v>
      </c>
      <c r="R3079" s="337" t="s">
        <v>1741</v>
      </c>
      <c r="S3079" s="337" t="s">
        <v>5020</v>
      </c>
      <c r="T3079" s="337" t="s">
        <v>10933</v>
      </c>
      <c r="U3079" s="337" t="s">
        <v>10934</v>
      </c>
      <c r="V3079" s="337">
        <v>4</v>
      </c>
      <c r="W3079" s="337" t="s">
        <v>19695</v>
      </c>
      <c r="X3079" s="337" t="s">
        <v>19695</v>
      </c>
      <c r="Y3079" s="337" t="s">
        <v>19695</v>
      </c>
      <c r="Z3079" s="337" t="s">
        <v>1745</v>
      </c>
      <c r="AA3079" s="337" t="s">
        <v>897</v>
      </c>
      <c r="AB3079" s="337" t="s">
        <v>854</v>
      </c>
      <c r="AC3079" s="337" t="s">
        <v>13880</v>
      </c>
    </row>
    <row r="3080" spans="1:29" ht="15.8" x14ac:dyDescent="0.25">
      <c r="A3080" s="337" t="s">
        <v>1723</v>
      </c>
      <c r="B3080" s="337" t="s">
        <v>6776</v>
      </c>
      <c r="C3080" s="337" t="s">
        <v>1821</v>
      </c>
      <c r="D3080" s="337" t="s">
        <v>449</v>
      </c>
      <c r="E3080" s="337" t="s">
        <v>4768</v>
      </c>
      <c r="F3080" s="338">
        <v>43340</v>
      </c>
      <c r="G3080" s="337" t="s">
        <v>1736</v>
      </c>
      <c r="H3080" s="338">
        <v>43390</v>
      </c>
      <c r="I3080" s="337" t="s">
        <v>19695</v>
      </c>
      <c r="J3080" s="337" t="s">
        <v>36</v>
      </c>
      <c r="K3080" s="337" t="s">
        <v>19695</v>
      </c>
      <c r="L3080" s="337" t="s">
        <v>19695</v>
      </c>
      <c r="M3080" s="337" t="s">
        <v>19695</v>
      </c>
      <c r="N3080" s="337" t="s">
        <v>19695</v>
      </c>
      <c r="O3080" s="337" t="s">
        <v>19695</v>
      </c>
      <c r="P3080" s="337" t="s">
        <v>19695</v>
      </c>
      <c r="Q3080" s="337" t="s">
        <v>19695</v>
      </c>
      <c r="R3080" s="337" t="s">
        <v>52</v>
      </c>
      <c r="S3080" s="337" t="s">
        <v>93</v>
      </c>
      <c r="T3080" s="337" t="s">
        <v>93</v>
      </c>
      <c r="U3080" s="337" t="s">
        <v>6777</v>
      </c>
      <c r="V3080" s="337">
        <v>10</v>
      </c>
      <c r="W3080" s="337" t="s">
        <v>19695</v>
      </c>
      <c r="X3080" s="337" t="s">
        <v>19695</v>
      </c>
      <c r="Y3080" s="337" t="s">
        <v>19695</v>
      </c>
      <c r="Z3080" s="337" t="s">
        <v>1745</v>
      </c>
      <c r="AA3080" s="337" t="s">
        <v>853</v>
      </c>
      <c r="AB3080" s="337" t="s">
        <v>854</v>
      </c>
      <c r="AC3080" s="337" t="s">
        <v>13881</v>
      </c>
    </row>
    <row r="3081" spans="1:29" ht="15.8" x14ac:dyDescent="0.25">
      <c r="A3081" s="337" t="s">
        <v>1723</v>
      </c>
      <c r="B3081" s="337" t="s">
        <v>7057</v>
      </c>
      <c r="C3081" s="337" t="s">
        <v>1788</v>
      </c>
      <c r="D3081" s="337" t="s">
        <v>1730</v>
      </c>
      <c r="E3081" s="337" t="s">
        <v>6235</v>
      </c>
      <c r="F3081" s="338">
        <v>43389</v>
      </c>
      <c r="G3081" s="337" t="s">
        <v>6235</v>
      </c>
      <c r="H3081" s="338">
        <v>43389</v>
      </c>
      <c r="I3081" s="337" t="s">
        <v>19695</v>
      </c>
      <c r="J3081" s="337" t="s">
        <v>16</v>
      </c>
      <c r="K3081" s="337" t="s">
        <v>19695</v>
      </c>
      <c r="L3081" s="337" t="s">
        <v>19695</v>
      </c>
      <c r="M3081" s="337" t="s">
        <v>19695</v>
      </c>
      <c r="N3081" s="337" t="s">
        <v>19695</v>
      </c>
      <c r="O3081" s="337" t="s">
        <v>19695</v>
      </c>
      <c r="P3081" s="337" t="s">
        <v>19695</v>
      </c>
      <c r="Q3081" s="337" t="s">
        <v>19695</v>
      </c>
      <c r="R3081" s="337" t="s">
        <v>109</v>
      </c>
      <c r="S3081" s="337" t="s">
        <v>110</v>
      </c>
      <c r="T3081" s="337" t="s">
        <v>408</v>
      </c>
      <c r="U3081" s="337" t="s">
        <v>402</v>
      </c>
      <c r="V3081" s="337">
        <v>4</v>
      </c>
      <c r="W3081" s="337" t="s">
        <v>19695</v>
      </c>
      <c r="X3081" s="337" t="s">
        <v>19695</v>
      </c>
      <c r="Y3081" s="337" t="s">
        <v>19695</v>
      </c>
      <c r="Z3081" s="337" t="s">
        <v>1728</v>
      </c>
      <c r="AA3081" s="337" t="s">
        <v>717</v>
      </c>
      <c r="AB3081" s="337" t="s">
        <v>718</v>
      </c>
      <c r="AC3081" s="337" t="s">
        <v>13881</v>
      </c>
    </row>
    <row r="3082" spans="1:29" ht="15.8" x14ac:dyDescent="0.25">
      <c r="A3082" s="337" t="s">
        <v>1723</v>
      </c>
      <c r="B3082" s="337" t="s">
        <v>11038</v>
      </c>
      <c r="C3082" s="337" t="s">
        <v>1821</v>
      </c>
      <c r="D3082" s="337" t="s">
        <v>449</v>
      </c>
      <c r="E3082" s="337" t="s">
        <v>11039</v>
      </c>
      <c r="F3082" s="338">
        <v>43359</v>
      </c>
      <c r="G3082" s="337" t="s">
        <v>6235</v>
      </c>
      <c r="H3082" s="338">
        <v>43389</v>
      </c>
      <c r="I3082" s="337" t="s">
        <v>19695</v>
      </c>
      <c r="J3082" s="337" t="s">
        <v>36</v>
      </c>
      <c r="K3082" s="337" t="s">
        <v>19695</v>
      </c>
      <c r="L3082" s="337" t="s">
        <v>19695</v>
      </c>
      <c r="M3082" s="337" t="s">
        <v>19695</v>
      </c>
      <c r="N3082" s="337" t="s">
        <v>19695</v>
      </c>
      <c r="O3082" s="337" t="s">
        <v>19695</v>
      </c>
      <c r="P3082" s="337" t="s">
        <v>19695</v>
      </c>
      <c r="Q3082" s="337" t="s">
        <v>19695</v>
      </c>
      <c r="R3082" s="337" t="s">
        <v>1220</v>
      </c>
      <c r="S3082" s="337" t="s">
        <v>108</v>
      </c>
      <c r="T3082" s="337" t="s">
        <v>108</v>
      </c>
      <c r="U3082" s="337" t="s">
        <v>11040</v>
      </c>
      <c r="V3082" s="337">
        <v>12</v>
      </c>
      <c r="W3082" s="337" t="s">
        <v>19695</v>
      </c>
      <c r="X3082" s="337" t="s">
        <v>19695</v>
      </c>
      <c r="Y3082" s="337" t="s">
        <v>19695</v>
      </c>
      <c r="Z3082" s="337" t="s">
        <v>1728</v>
      </c>
      <c r="AA3082" s="337" t="s">
        <v>735</v>
      </c>
      <c r="AB3082" s="337" t="s">
        <v>718</v>
      </c>
      <c r="AC3082" s="337" t="s">
        <v>13899</v>
      </c>
    </row>
    <row r="3083" spans="1:29" ht="15.8" x14ac:dyDescent="0.25">
      <c r="A3083" s="337" t="s">
        <v>1723</v>
      </c>
      <c r="B3083" s="337" t="s">
        <v>6234</v>
      </c>
      <c r="C3083" s="337" t="s">
        <v>1821</v>
      </c>
      <c r="D3083" s="337" t="s">
        <v>449</v>
      </c>
      <c r="E3083" s="337" t="s">
        <v>5242</v>
      </c>
      <c r="F3083" s="338">
        <v>43339</v>
      </c>
      <c r="G3083" s="337" t="s">
        <v>6235</v>
      </c>
      <c r="H3083" s="338">
        <v>43389</v>
      </c>
      <c r="I3083" s="337" t="s">
        <v>19695</v>
      </c>
      <c r="J3083" s="337" t="s">
        <v>36</v>
      </c>
      <c r="K3083" s="337" t="s">
        <v>19695</v>
      </c>
      <c r="L3083" s="337" t="s">
        <v>19695</v>
      </c>
      <c r="M3083" s="337" t="s">
        <v>19695</v>
      </c>
      <c r="N3083" s="337" t="s">
        <v>19695</v>
      </c>
      <c r="O3083" s="337" t="s">
        <v>19695</v>
      </c>
      <c r="P3083" s="337" t="s">
        <v>19695</v>
      </c>
      <c r="Q3083" s="337" t="s">
        <v>19695</v>
      </c>
      <c r="R3083" s="337" t="s">
        <v>52</v>
      </c>
      <c r="S3083" s="337" t="s">
        <v>93</v>
      </c>
      <c r="T3083" s="337" t="s">
        <v>419</v>
      </c>
      <c r="U3083" s="337" t="s">
        <v>386</v>
      </c>
      <c r="V3083" s="337">
        <v>9</v>
      </c>
      <c r="W3083" s="337" t="s">
        <v>19695</v>
      </c>
      <c r="X3083" s="337" t="s">
        <v>19695</v>
      </c>
      <c r="Y3083" s="337" t="s">
        <v>19695</v>
      </c>
      <c r="Z3083" s="337" t="s">
        <v>1745</v>
      </c>
      <c r="AA3083" s="337" t="s">
        <v>761</v>
      </c>
      <c r="AB3083" s="337" t="s">
        <v>762</v>
      </c>
      <c r="AC3083" s="337" t="s">
        <v>15272</v>
      </c>
    </row>
    <row r="3084" spans="1:29" ht="15.8" x14ac:dyDescent="0.25">
      <c r="A3084" s="337" t="s">
        <v>1723</v>
      </c>
      <c r="B3084" s="337" t="s">
        <v>6778</v>
      </c>
      <c r="C3084" s="337" t="s">
        <v>1821</v>
      </c>
      <c r="D3084" s="337" t="s">
        <v>449</v>
      </c>
      <c r="E3084" s="337" t="s">
        <v>5102</v>
      </c>
      <c r="F3084" s="338">
        <v>43388</v>
      </c>
      <c r="G3084" s="337" t="s">
        <v>6235</v>
      </c>
      <c r="H3084" s="338">
        <v>43389</v>
      </c>
      <c r="I3084" s="337" t="s">
        <v>19695</v>
      </c>
      <c r="J3084" s="337" t="s">
        <v>36</v>
      </c>
      <c r="K3084" s="337" t="s">
        <v>19695</v>
      </c>
      <c r="L3084" s="337" t="s">
        <v>19695</v>
      </c>
      <c r="M3084" s="337" t="s">
        <v>19695</v>
      </c>
      <c r="N3084" s="337" t="s">
        <v>19695</v>
      </c>
      <c r="O3084" s="337" t="s">
        <v>19695</v>
      </c>
      <c r="P3084" s="337" t="s">
        <v>19695</v>
      </c>
      <c r="Q3084" s="337" t="s">
        <v>19695</v>
      </c>
      <c r="R3084" s="337" t="s">
        <v>2266</v>
      </c>
      <c r="S3084" s="337" t="s">
        <v>4262</v>
      </c>
      <c r="T3084" s="337" t="s">
        <v>4262</v>
      </c>
      <c r="U3084" s="337" t="s">
        <v>6779</v>
      </c>
      <c r="V3084" s="337">
        <v>10</v>
      </c>
      <c r="W3084" s="337" t="s">
        <v>19695</v>
      </c>
      <c r="X3084" s="337" t="s">
        <v>19695</v>
      </c>
      <c r="Y3084" s="337" t="s">
        <v>19695</v>
      </c>
      <c r="Z3084" s="337" t="s">
        <v>1745</v>
      </c>
      <c r="AA3084" s="337" t="s">
        <v>853</v>
      </c>
      <c r="AB3084" s="337" t="s">
        <v>854</v>
      </c>
      <c r="AC3084" s="337" t="s">
        <v>13880</v>
      </c>
    </row>
    <row r="3085" spans="1:29" ht="15.8" x14ac:dyDescent="0.25">
      <c r="A3085" s="337" t="s">
        <v>1723</v>
      </c>
      <c r="B3085" s="337" t="s">
        <v>7024</v>
      </c>
      <c r="C3085" s="337" t="s">
        <v>1725</v>
      </c>
      <c r="D3085" s="337" t="s">
        <v>13527</v>
      </c>
      <c r="E3085" s="337" t="s">
        <v>5242</v>
      </c>
      <c r="F3085" s="338">
        <v>43339</v>
      </c>
      <c r="G3085" s="337" t="s">
        <v>6235</v>
      </c>
      <c r="H3085" s="338">
        <v>43389</v>
      </c>
      <c r="I3085" s="337" t="s">
        <v>19695</v>
      </c>
      <c r="J3085" s="337" t="s">
        <v>36</v>
      </c>
      <c r="K3085" s="337" t="s">
        <v>19695</v>
      </c>
      <c r="L3085" s="337" t="s">
        <v>19695</v>
      </c>
      <c r="M3085" s="337" t="s">
        <v>19695</v>
      </c>
      <c r="N3085" s="337" t="s">
        <v>19695</v>
      </c>
      <c r="O3085" s="337" t="s">
        <v>19695</v>
      </c>
      <c r="P3085" s="337" t="s">
        <v>19695</v>
      </c>
      <c r="Q3085" s="337" t="s">
        <v>19695</v>
      </c>
      <c r="R3085" s="337" t="s">
        <v>35</v>
      </c>
      <c r="S3085" s="337" t="s">
        <v>77</v>
      </c>
      <c r="T3085" s="337" t="s">
        <v>1015</v>
      </c>
      <c r="U3085" s="337" t="s">
        <v>7025</v>
      </c>
      <c r="V3085" s="337">
        <v>6</v>
      </c>
      <c r="W3085" s="337" t="s">
        <v>19695</v>
      </c>
      <c r="X3085" s="337" t="s">
        <v>19695</v>
      </c>
      <c r="Y3085" s="337" t="s">
        <v>19695</v>
      </c>
      <c r="Z3085" s="337" t="s">
        <v>1753</v>
      </c>
      <c r="AA3085" s="337" t="s">
        <v>717</v>
      </c>
      <c r="AB3085" s="337" t="s">
        <v>718</v>
      </c>
      <c r="AC3085" s="337" t="s">
        <v>15272</v>
      </c>
    </row>
    <row r="3086" spans="1:29" ht="15.8" x14ac:dyDescent="0.25">
      <c r="A3086" s="337" t="s">
        <v>1723</v>
      </c>
      <c r="B3086" s="337" t="s">
        <v>7305</v>
      </c>
      <c r="C3086" s="337" t="s">
        <v>1821</v>
      </c>
      <c r="D3086" s="337" t="s">
        <v>449</v>
      </c>
      <c r="E3086" s="337" t="s">
        <v>5092</v>
      </c>
      <c r="F3086" s="338">
        <v>43361</v>
      </c>
      <c r="G3086" s="337" t="s">
        <v>6235</v>
      </c>
      <c r="H3086" s="338">
        <v>43389</v>
      </c>
      <c r="I3086" s="337" t="s">
        <v>19695</v>
      </c>
      <c r="J3086" s="337" t="s">
        <v>36</v>
      </c>
      <c r="K3086" s="337" t="s">
        <v>19695</v>
      </c>
      <c r="L3086" s="337" t="s">
        <v>19695</v>
      </c>
      <c r="M3086" s="337" t="s">
        <v>19695</v>
      </c>
      <c r="N3086" s="337" t="s">
        <v>19695</v>
      </c>
      <c r="O3086" s="337" t="s">
        <v>19695</v>
      </c>
      <c r="P3086" s="337" t="s">
        <v>19695</v>
      </c>
      <c r="Q3086" s="337" t="s">
        <v>19695</v>
      </c>
      <c r="R3086" s="337" t="s">
        <v>52</v>
      </c>
      <c r="S3086" s="337" t="s">
        <v>120</v>
      </c>
      <c r="T3086" s="337" t="s">
        <v>1612</v>
      </c>
      <c r="U3086" s="337" t="s">
        <v>7306</v>
      </c>
      <c r="V3086" s="337">
        <v>10</v>
      </c>
      <c r="W3086" s="337" t="s">
        <v>19695</v>
      </c>
      <c r="X3086" s="337" t="s">
        <v>19695</v>
      </c>
      <c r="Y3086" s="337" t="s">
        <v>19695</v>
      </c>
      <c r="Z3086" s="337" t="s">
        <v>1753</v>
      </c>
      <c r="AA3086" s="337" t="s">
        <v>735</v>
      </c>
      <c r="AB3086" s="337" t="s">
        <v>718</v>
      </c>
      <c r="AC3086" s="337" t="s">
        <v>13922</v>
      </c>
    </row>
    <row r="3087" spans="1:29" ht="15.8" x14ac:dyDescent="0.25">
      <c r="A3087" s="337" t="s">
        <v>1723</v>
      </c>
      <c r="B3087" s="337" t="s">
        <v>8790</v>
      </c>
      <c r="C3087" s="337" t="s">
        <v>1821</v>
      </c>
      <c r="D3087" s="337" t="s">
        <v>449</v>
      </c>
      <c r="E3087" s="337" t="s">
        <v>7084</v>
      </c>
      <c r="F3087" s="338">
        <v>43375</v>
      </c>
      <c r="G3087" s="337" t="s">
        <v>5102</v>
      </c>
      <c r="H3087" s="338">
        <v>43388</v>
      </c>
      <c r="I3087" s="337" t="s">
        <v>19695</v>
      </c>
      <c r="J3087" s="337" t="s">
        <v>16</v>
      </c>
      <c r="K3087" s="337" t="s">
        <v>19695</v>
      </c>
      <c r="L3087" s="337" t="s">
        <v>19695</v>
      </c>
      <c r="M3087" s="337" t="s">
        <v>19695</v>
      </c>
      <c r="N3087" s="337" t="s">
        <v>19695</v>
      </c>
      <c r="O3087" s="337" t="s">
        <v>19695</v>
      </c>
      <c r="P3087" s="337" t="s">
        <v>19695</v>
      </c>
      <c r="Q3087" s="337" t="s">
        <v>19695</v>
      </c>
      <c r="R3087" s="337" t="s">
        <v>1741</v>
      </c>
      <c r="S3087" s="337" t="s">
        <v>7565</v>
      </c>
      <c r="T3087" s="337" t="s">
        <v>8791</v>
      </c>
      <c r="U3087" s="337" t="s">
        <v>8792</v>
      </c>
      <c r="V3087" s="337">
        <v>12</v>
      </c>
      <c r="W3087" s="337" t="s">
        <v>19695</v>
      </c>
      <c r="X3087" s="337" t="s">
        <v>19695</v>
      </c>
      <c r="Y3087" s="337" t="s">
        <v>19695</v>
      </c>
      <c r="Z3087" s="337" t="s">
        <v>1728</v>
      </c>
      <c r="AA3087" s="337" t="s">
        <v>735</v>
      </c>
      <c r="AB3087" s="337" t="s">
        <v>718</v>
      </c>
      <c r="AC3087" s="337" t="s">
        <v>13880</v>
      </c>
    </row>
    <row r="3088" spans="1:29" ht="15.8" x14ac:dyDescent="0.25">
      <c r="A3088" s="337" t="s">
        <v>1723</v>
      </c>
      <c r="B3088" s="337" t="s">
        <v>6497</v>
      </c>
      <c r="C3088" s="337" t="s">
        <v>1821</v>
      </c>
      <c r="D3088" s="337" t="s">
        <v>449</v>
      </c>
      <c r="E3088" s="337" t="s">
        <v>6498</v>
      </c>
      <c r="F3088" s="338">
        <v>43372</v>
      </c>
      <c r="G3088" s="337" t="s">
        <v>5102</v>
      </c>
      <c r="H3088" s="338">
        <v>43388</v>
      </c>
      <c r="I3088" s="337" t="s">
        <v>19695</v>
      </c>
      <c r="J3088" s="337" t="s">
        <v>36</v>
      </c>
      <c r="K3088" s="337" t="s">
        <v>19695</v>
      </c>
      <c r="L3088" s="337" t="s">
        <v>19695</v>
      </c>
      <c r="M3088" s="337" t="s">
        <v>19695</v>
      </c>
      <c r="N3088" s="337" t="s">
        <v>19695</v>
      </c>
      <c r="O3088" s="337" t="s">
        <v>19695</v>
      </c>
      <c r="P3088" s="337" t="s">
        <v>19695</v>
      </c>
      <c r="Q3088" s="337" t="s">
        <v>19695</v>
      </c>
      <c r="R3088" s="337" t="s">
        <v>18</v>
      </c>
      <c r="S3088" s="337" t="s">
        <v>1072</v>
      </c>
      <c r="T3088" s="337" t="s">
        <v>6499</v>
      </c>
      <c r="U3088" s="337" t="s">
        <v>6500</v>
      </c>
      <c r="V3088" s="337">
        <v>24</v>
      </c>
      <c r="W3088" s="337" t="s">
        <v>19695</v>
      </c>
      <c r="X3088" s="337" t="s">
        <v>19695</v>
      </c>
      <c r="Y3088" s="337" t="s">
        <v>19695</v>
      </c>
      <c r="Z3088" s="337" t="s">
        <v>1728</v>
      </c>
      <c r="AA3088" s="337" t="s">
        <v>735</v>
      </c>
      <c r="AB3088" s="337" t="s">
        <v>718</v>
      </c>
      <c r="AC3088" s="337" t="s">
        <v>13890</v>
      </c>
    </row>
    <row r="3089" spans="1:29" ht="15.8" x14ac:dyDescent="0.25">
      <c r="A3089" s="337" t="s">
        <v>1723</v>
      </c>
      <c r="B3089" s="337" t="s">
        <v>11053</v>
      </c>
      <c r="C3089" s="337" t="s">
        <v>1821</v>
      </c>
      <c r="D3089" s="337" t="s">
        <v>449</v>
      </c>
      <c r="E3089" s="337" t="s">
        <v>4841</v>
      </c>
      <c r="F3089" s="338">
        <v>43313</v>
      </c>
      <c r="G3089" s="337" t="s">
        <v>5102</v>
      </c>
      <c r="H3089" s="338">
        <v>43388</v>
      </c>
      <c r="I3089" s="337" t="s">
        <v>19695</v>
      </c>
      <c r="J3089" s="337" t="s">
        <v>36</v>
      </c>
      <c r="K3089" s="337" t="s">
        <v>19695</v>
      </c>
      <c r="L3089" s="337" t="s">
        <v>19695</v>
      </c>
      <c r="M3089" s="337" t="s">
        <v>19695</v>
      </c>
      <c r="N3089" s="337" t="s">
        <v>19695</v>
      </c>
      <c r="O3089" s="337" t="s">
        <v>19695</v>
      </c>
      <c r="P3089" s="337" t="s">
        <v>19695</v>
      </c>
      <c r="Q3089" s="337" t="s">
        <v>19695</v>
      </c>
      <c r="R3089" s="337" t="s">
        <v>112</v>
      </c>
      <c r="S3089" s="337" t="s">
        <v>1249</v>
      </c>
      <c r="T3089" s="337" t="s">
        <v>1245</v>
      </c>
      <c r="U3089" s="337" t="s">
        <v>4151</v>
      </c>
      <c r="V3089" s="337">
        <v>10</v>
      </c>
      <c r="W3089" s="337" t="s">
        <v>19695</v>
      </c>
      <c r="X3089" s="337" t="s">
        <v>19695</v>
      </c>
      <c r="Y3089" s="337" t="s">
        <v>19695</v>
      </c>
      <c r="Z3089" s="337" t="s">
        <v>1728</v>
      </c>
      <c r="AA3089" s="337" t="s">
        <v>735</v>
      </c>
      <c r="AB3089" s="337" t="s">
        <v>718</v>
      </c>
      <c r="AC3089" s="337" t="s">
        <v>13892</v>
      </c>
    </row>
    <row r="3090" spans="1:29" ht="15.8" x14ac:dyDescent="0.25">
      <c r="A3090" s="337" t="s">
        <v>1723</v>
      </c>
      <c r="B3090" s="337" t="s">
        <v>6039</v>
      </c>
      <c r="C3090" s="337" t="s">
        <v>1821</v>
      </c>
      <c r="D3090" s="337" t="s">
        <v>449</v>
      </c>
      <c r="E3090" s="337" t="s">
        <v>6040</v>
      </c>
      <c r="F3090" s="338">
        <v>43355</v>
      </c>
      <c r="G3090" s="337" t="s">
        <v>5102</v>
      </c>
      <c r="H3090" s="338">
        <v>43388</v>
      </c>
      <c r="I3090" s="337" t="s">
        <v>19695</v>
      </c>
      <c r="J3090" s="337" t="s">
        <v>16</v>
      </c>
      <c r="K3090" s="337" t="s">
        <v>19695</v>
      </c>
      <c r="L3090" s="337" t="s">
        <v>19695</v>
      </c>
      <c r="M3090" s="337" t="s">
        <v>19695</v>
      </c>
      <c r="N3090" s="337" t="s">
        <v>19695</v>
      </c>
      <c r="O3090" s="337" t="s">
        <v>19695</v>
      </c>
      <c r="P3090" s="337" t="s">
        <v>19695</v>
      </c>
      <c r="Q3090" s="337" t="s">
        <v>19695</v>
      </c>
      <c r="R3090" s="337" t="s">
        <v>98</v>
      </c>
      <c r="S3090" s="337" t="s">
        <v>1172</v>
      </c>
      <c r="T3090" s="337" t="s">
        <v>4270</v>
      </c>
      <c r="U3090" s="337" t="s">
        <v>5659</v>
      </c>
      <c r="V3090" s="337">
        <v>8</v>
      </c>
      <c r="W3090" s="337" t="s">
        <v>19695</v>
      </c>
      <c r="X3090" s="337" t="s">
        <v>19695</v>
      </c>
      <c r="Y3090" s="337" t="s">
        <v>19695</v>
      </c>
      <c r="Z3090" s="337" t="s">
        <v>1728</v>
      </c>
      <c r="AA3090" s="337" t="s">
        <v>717</v>
      </c>
      <c r="AB3090" s="337" t="s">
        <v>718</v>
      </c>
      <c r="AC3090" s="337" t="s">
        <v>13901</v>
      </c>
    </row>
    <row r="3091" spans="1:29" ht="15.8" x14ac:dyDescent="0.25">
      <c r="A3091" s="337" t="s">
        <v>1723</v>
      </c>
      <c r="B3091" s="337" t="s">
        <v>7583</v>
      </c>
      <c r="C3091" s="337" t="s">
        <v>1821</v>
      </c>
      <c r="D3091" s="337" t="s">
        <v>449</v>
      </c>
      <c r="E3091" s="337" t="s">
        <v>4775</v>
      </c>
      <c r="F3091" s="338">
        <v>43348</v>
      </c>
      <c r="G3091" s="337" t="s">
        <v>5102</v>
      </c>
      <c r="H3091" s="338">
        <v>43388</v>
      </c>
      <c r="I3091" s="337" t="s">
        <v>19695</v>
      </c>
      <c r="J3091" s="337" t="s">
        <v>16</v>
      </c>
      <c r="K3091" s="337" t="s">
        <v>19695</v>
      </c>
      <c r="L3091" s="337" t="s">
        <v>19695</v>
      </c>
      <c r="M3091" s="337" t="s">
        <v>19695</v>
      </c>
      <c r="N3091" s="337" t="s">
        <v>19695</v>
      </c>
      <c r="O3091" s="337" t="s">
        <v>19695</v>
      </c>
      <c r="P3091" s="337" t="s">
        <v>19695</v>
      </c>
      <c r="Q3091" s="337" t="s">
        <v>19695</v>
      </c>
      <c r="R3091" s="337" t="s">
        <v>18</v>
      </c>
      <c r="S3091" s="337" t="s">
        <v>1072</v>
      </c>
      <c r="T3091" s="337" t="s">
        <v>3522</v>
      </c>
      <c r="U3091" s="337" t="s">
        <v>7584</v>
      </c>
      <c r="V3091" s="337">
        <v>8</v>
      </c>
      <c r="W3091" s="337" t="s">
        <v>19695</v>
      </c>
      <c r="X3091" s="337" t="s">
        <v>19695</v>
      </c>
      <c r="Y3091" s="337" t="s">
        <v>19695</v>
      </c>
      <c r="Z3091" s="337" t="s">
        <v>1728</v>
      </c>
      <c r="AA3091" s="337" t="s">
        <v>735</v>
      </c>
      <c r="AB3091" s="337" t="s">
        <v>718</v>
      </c>
      <c r="AC3091" s="337" t="s">
        <v>13922</v>
      </c>
    </row>
    <row r="3092" spans="1:29" ht="15.8" x14ac:dyDescent="0.25">
      <c r="A3092" s="337" t="s">
        <v>1723</v>
      </c>
      <c r="B3092" s="337" t="s">
        <v>10988</v>
      </c>
      <c r="C3092" s="337" t="s">
        <v>1821</v>
      </c>
      <c r="D3092" s="337" t="s">
        <v>449</v>
      </c>
      <c r="E3092" s="337" t="s">
        <v>4150</v>
      </c>
      <c r="F3092" s="338">
        <v>43374</v>
      </c>
      <c r="G3092" s="337" t="s">
        <v>5102</v>
      </c>
      <c r="H3092" s="338">
        <v>43388</v>
      </c>
      <c r="I3092" s="337" t="s">
        <v>19695</v>
      </c>
      <c r="J3092" s="337" t="s">
        <v>36</v>
      </c>
      <c r="K3092" s="337" t="s">
        <v>19695</v>
      </c>
      <c r="L3092" s="337" t="s">
        <v>19695</v>
      </c>
      <c r="M3092" s="337" t="s">
        <v>19695</v>
      </c>
      <c r="N3092" s="337" t="s">
        <v>19695</v>
      </c>
      <c r="O3092" s="337" t="s">
        <v>19695</v>
      </c>
      <c r="P3092" s="337" t="s">
        <v>19695</v>
      </c>
      <c r="Q3092" s="337" t="s">
        <v>19695</v>
      </c>
      <c r="R3092" s="337" t="s">
        <v>134</v>
      </c>
      <c r="S3092" s="337" t="s">
        <v>782</v>
      </c>
      <c r="T3092" s="337" t="s">
        <v>135</v>
      </c>
      <c r="U3092" s="337" t="s">
        <v>7132</v>
      </c>
      <c r="V3092" s="337">
        <v>10</v>
      </c>
      <c r="W3092" s="337" t="s">
        <v>19695</v>
      </c>
      <c r="X3092" s="337" t="s">
        <v>19695</v>
      </c>
      <c r="Y3092" s="337" t="s">
        <v>19695</v>
      </c>
      <c r="Z3092" s="337" t="s">
        <v>1728</v>
      </c>
      <c r="AA3092" s="337" t="s">
        <v>717</v>
      </c>
      <c r="AB3092" s="337" t="s">
        <v>718</v>
      </c>
      <c r="AC3092" s="337" t="s">
        <v>13926</v>
      </c>
    </row>
    <row r="3093" spans="1:29" ht="15.8" x14ac:dyDescent="0.25">
      <c r="A3093" s="337" t="s">
        <v>1723</v>
      </c>
      <c r="B3093" s="337" t="s">
        <v>10927</v>
      </c>
      <c r="C3093" s="337" t="s">
        <v>1821</v>
      </c>
      <c r="D3093" s="337" t="s">
        <v>449</v>
      </c>
      <c r="E3093" s="337" t="s">
        <v>4422</v>
      </c>
      <c r="F3093" s="338">
        <v>43362</v>
      </c>
      <c r="G3093" s="337" t="s">
        <v>5102</v>
      </c>
      <c r="H3093" s="338">
        <v>43388</v>
      </c>
      <c r="I3093" s="337" t="s">
        <v>19695</v>
      </c>
      <c r="J3093" s="337" t="s">
        <v>36</v>
      </c>
      <c r="K3093" s="337" t="s">
        <v>19695</v>
      </c>
      <c r="L3093" s="337" t="s">
        <v>19695</v>
      </c>
      <c r="M3093" s="337" t="s">
        <v>19695</v>
      </c>
      <c r="N3093" s="337" t="s">
        <v>19695</v>
      </c>
      <c r="O3093" s="337" t="s">
        <v>19695</v>
      </c>
      <c r="P3093" s="337" t="s">
        <v>19695</v>
      </c>
      <c r="Q3093" s="337" t="s">
        <v>19695</v>
      </c>
      <c r="R3093" s="337" t="s">
        <v>1741</v>
      </c>
      <c r="S3093" s="337" t="s">
        <v>4509</v>
      </c>
      <c r="T3093" s="337" t="s">
        <v>4509</v>
      </c>
      <c r="U3093" s="337" t="s">
        <v>10928</v>
      </c>
      <c r="V3093" s="337">
        <v>4</v>
      </c>
      <c r="W3093" s="337" t="s">
        <v>19695</v>
      </c>
      <c r="X3093" s="337" t="s">
        <v>19695</v>
      </c>
      <c r="Y3093" s="337" t="s">
        <v>19695</v>
      </c>
      <c r="Z3093" s="337" t="s">
        <v>1745</v>
      </c>
      <c r="AA3093" s="337" t="s">
        <v>897</v>
      </c>
      <c r="AB3093" s="337" t="s">
        <v>854</v>
      </c>
      <c r="AC3093" s="337" t="s">
        <v>13879</v>
      </c>
    </row>
    <row r="3094" spans="1:29" ht="15.8" x14ac:dyDescent="0.25">
      <c r="A3094" s="337" t="s">
        <v>1723</v>
      </c>
      <c r="B3094" s="337" t="s">
        <v>5101</v>
      </c>
      <c r="C3094" s="337" t="s">
        <v>1821</v>
      </c>
      <c r="D3094" s="337" t="s">
        <v>449</v>
      </c>
      <c r="E3094" s="337" t="s">
        <v>4747</v>
      </c>
      <c r="F3094" s="338">
        <v>43358</v>
      </c>
      <c r="G3094" s="337" t="s">
        <v>5102</v>
      </c>
      <c r="H3094" s="338">
        <v>43388</v>
      </c>
      <c r="I3094" s="337" t="s">
        <v>19695</v>
      </c>
      <c r="J3094" s="337" t="s">
        <v>16</v>
      </c>
      <c r="K3094" s="337" t="s">
        <v>19695</v>
      </c>
      <c r="L3094" s="337" t="s">
        <v>19695</v>
      </c>
      <c r="M3094" s="337" t="s">
        <v>19695</v>
      </c>
      <c r="N3094" s="337" t="s">
        <v>19695</v>
      </c>
      <c r="O3094" s="337" t="s">
        <v>19695</v>
      </c>
      <c r="P3094" s="337" t="s">
        <v>19695</v>
      </c>
      <c r="Q3094" s="337" t="s">
        <v>19695</v>
      </c>
      <c r="R3094" s="337" t="s">
        <v>98</v>
      </c>
      <c r="S3094" s="337" t="s">
        <v>124</v>
      </c>
      <c r="T3094" s="337" t="s">
        <v>5103</v>
      </c>
      <c r="U3094" s="337" t="s">
        <v>5104</v>
      </c>
      <c r="V3094" s="337">
        <v>6</v>
      </c>
      <c r="W3094" s="337" t="s">
        <v>19695</v>
      </c>
      <c r="X3094" s="337" t="s">
        <v>19695</v>
      </c>
      <c r="Y3094" s="337" t="s">
        <v>19695</v>
      </c>
      <c r="Z3094" s="337" t="s">
        <v>1753</v>
      </c>
      <c r="AA3094" s="337" t="s">
        <v>735</v>
      </c>
      <c r="AB3094" s="337" t="s">
        <v>718</v>
      </c>
      <c r="AC3094" s="337" t="s">
        <v>13879</v>
      </c>
    </row>
    <row r="3095" spans="1:29" ht="15.8" x14ac:dyDescent="0.25">
      <c r="A3095" s="337" t="s">
        <v>1723</v>
      </c>
      <c r="B3095" s="337" t="s">
        <v>11321</v>
      </c>
      <c r="C3095" s="337" t="s">
        <v>1821</v>
      </c>
      <c r="D3095" s="337" t="s">
        <v>449</v>
      </c>
      <c r="E3095" s="337" t="s">
        <v>6530</v>
      </c>
      <c r="F3095" s="338">
        <v>43346</v>
      </c>
      <c r="G3095" s="337" t="s">
        <v>5102</v>
      </c>
      <c r="H3095" s="338">
        <v>43388</v>
      </c>
      <c r="I3095" s="337" t="s">
        <v>19695</v>
      </c>
      <c r="J3095" s="337" t="s">
        <v>36</v>
      </c>
      <c r="K3095" s="337" t="s">
        <v>19695</v>
      </c>
      <c r="L3095" s="337" t="s">
        <v>19695</v>
      </c>
      <c r="M3095" s="337" t="s">
        <v>19695</v>
      </c>
      <c r="N3095" s="337" t="s">
        <v>19695</v>
      </c>
      <c r="O3095" s="337" t="s">
        <v>19695</v>
      </c>
      <c r="P3095" s="337" t="s">
        <v>19695</v>
      </c>
      <c r="Q3095" s="337" t="s">
        <v>19695</v>
      </c>
      <c r="R3095" s="337" t="s">
        <v>52</v>
      </c>
      <c r="S3095" s="337" t="s">
        <v>839</v>
      </c>
      <c r="T3095" s="337" t="s">
        <v>370</v>
      </c>
      <c r="U3095" s="337" t="s">
        <v>88</v>
      </c>
      <c r="V3095" s="337">
        <v>10</v>
      </c>
      <c r="W3095" s="337" t="s">
        <v>19695</v>
      </c>
      <c r="X3095" s="337" t="s">
        <v>19695</v>
      </c>
      <c r="Y3095" s="337" t="s">
        <v>19695</v>
      </c>
      <c r="Z3095" s="337" t="s">
        <v>1753</v>
      </c>
      <c r="AA3095" s="337" t="s">
        <v>766</v>
      </c>
      <c r="AB3095" s="337" t="s">
        <v>718</v>
      </c>
      <c r="AC3095" s="337" t="s">
        <v>13945</v>
      </c>
    </row>
    <row r="3096" spans="1:29" ht="15.8" x14ac:dyDescent="0.25">
      <c r="A3096" s="337" t="s">
        <v>1723</v>
      </c>
      <c r="B3096" s="337" t="s">
        <v>8661</v>
      </c>
      <c r="C3096" s="337" t="s">
        <v>1821</v>
      </c>
      <c r="D3096" s="337" t="s">
        <v>449</v>
      </c>
      <c r="E3096" s="337" t="s">
        <v>5356</v>
      </c>
      <c r="F3096" s="338">
        <v>43268</v>
      </c>
      <c r="G3096" s="337" t="s">
        <v>6928</v>
      </c>
      <c r="H3096" s="338">
        <v>43387</v>
      </c>
      <c r="I3096" s="337" t="s">
        <v>19695</v>
      </c>
      <c r="J3096" s="337" t="s">
        <v>16</v>
      </c>
      <c r="K3096" s="337" t="s">
        <v>19695</v>
      </c>
      <c r="L3096" s="337" t="s">
        <v>19695</v>
      </c>
      <c r="M3096" s="337" t="s">
        <v>19695</v>
      </c>
      <c r="N3096" s="337" t="s">
        <v>19695</v>
      </c>
      <c r="O3096" s="337" t="s">
        <v>19695</v>
      </c>
      <c r="P3096" s="337" t="s">
        <v>19695</v>
      </c>
      <c r="Q3096" s="337" t="s">
        <v>19695</v>
      </c>
      <c r="R3096" s="337" t="s">
        <v>52</v>
      </c>
      <c r="S3096" s="337" t="s">
        <v>120</v>
      </c>
      <c r="T3096" s="337" t="s">
        <v>411</v>
      </c>
      <c r="U3096" s="337" t="s">
        <v>8662</v>
      </c>
      <c r="V3096" s="337">
        <v>12</v>
      </c>
      <c r="W3096" s="337" t="s">
        <v>19695</v>
      </c>
      <c r="X3096" s="337" t="s">
        <v>19695</v>
      </c>
      <c r="Y3096" s="337" t="s">
        <v>19695</v>
      </c>
      <c r="Z3096" s="337" t="s">
        <v>1728</v>
      </c>
      <c r="AA3096" s="337" t="s">
        <v>735</v>
      </c>
      <c r="AB3096" s="337" t="s">
        <v>718</v>
      </c>
      <c r="AC3096" s="337" t="s">
        <v>13990</v>
      </c>
    </row>
    <row r="3097" spans="1:29" ht="15.8" x14ac:dyDescent="0.25">
      <c r="A3097" s="337" t="s">
        <v>1723</v>
      </c>
      <c r="B3097" s="337" t="s">
        <v>11122</v>
      </c>
      <c r="C3097" s="337" t="s">
        <v>1821</v>
      </c>
      <c r="D3097" s="337" t="s">
        <v>449</v>
      </c>
      <c r="E3097" s="337" t="s">
        <v>1399</v>
      </c>
      <c r="F3097" s="338">
        <v>43354</v>
      </c>
      <c r="G3097" s="337" t="s">
        <v>6928</v>
      </c>
      <c r="H3097" s="338">
        <v>43387</v>
      </c>
      <c r="I3097" s="337" t="s">
        <v>19695</v>
      </c>
      <c r="J3097" s="337" t="s">
        <v>16</v>
      </c>
      <c r="K3097" s="337" t="s">
        <v>19695</v>
      </c>
      <c r="L3097" s="337" t="s">
        <v>19695</v>
      </c>
      <c r="M3097" s="337" t="s">
        <v>19695</v>
      </c>
      <c r="N3097" s="337" t="s">
        <v>19695</v>
      </c>
      <c r="O3097" s="337" t="s">
        <v>19695</v>
      </c>
      <c r="P3097" s="337" t="s">
        <v>19695</v>
      </c>
      <c r="Q3097" s="337" t="s">
        <v>19695</v>
      </c>
      <c r="R3097" s="337" t="s">
        <v>139</v>
      </c>
      <c r="S3097" s="337" t="s">
        <v>1969</v>
      </c>
      <c r="T3097" s="337" t="s">
        <v>11123</v>
      </c>
      <c r="U3097" s="337" t="s">
        <v>3961</v>
      </c>
      <c r="V3097" s="337">
        <v>4</v>
      </c>
      <c r="W3097" s="337" t="s">
        <v>19695</v>
      </c>
      <c r="X3097" s="337" t="s">
        <v>19695</v>
      </c>
      <c r="Y3097" s="337" t="s">
        <v>19695</v>
      </c>
      <c r="Z3097" s="337" t="s">
        <v>1745</v>
      </c>
      <c r="AA3097" s="337" t="s">
        <v>897</v>
      </c>
      <c r="AB3097" s="337" t="s">
        <v>854</v>
      </c>
      <c r="AC3097" s="337" t="s">
        <v>13879</v>
      </c>
    </row>
    <row r="3098" spans="1:29" ht="15.8" x14ac:dyDescent="0.25">
      <c r="A3098" s="337" t="s">
        <v>1723</v>
      </c>
      <c r="B3098" s="337" t="s">
        <v>7020</v>
      </c>
      <c r="C3098" s="337" t="s">
        <v>1821</v>
      </c>
      <c r="D3098" s="337" t="s">
        <v>449</v>
      </c>
      <c r="E3098" s="337" t="s">
        <v>7021</v>
      </c>
      <c r="F3098" s="338">
        <v>43337</v>
      </c>
      <c r="G3098" s="337" t="s">
        <v>6928</v>
      </c>
      <c r="H3098" s="338">
        <v>43387</v>
      </c>
      <c r="I3098" s="337" t="s">
        <v>19695</v>
      </c>
      <c r="J3098" s="337" t="s">
        <v>16</v>
      </c>
      <c r="K3098" s="337" t="s">
        <v>19695</v>
      </c>
      <c r="L3098" s="337" t="s">
        <v>19695</v>
      </c>
      <c r="M3098" s="337" t="s">
        <v>19695</v>
      </c>
      <c r="N3098" s="337" t="s">
        <v>19695</v>
      </c>
      <c r="O3098" s="337" t="s">
        <v>19695</v>
      </c>
      <c r="P3098" s="337" t="s">
        <v>19695</v>
      </c>
      <c r="Q3098" s="337" t="s">
        <v>19695</v>
      </c>
      <c r="R3098" s="337" t="s">
        <v>35</v>
      </c>
      <c r="S3098" s="337" t="s">
        <v>77</v>
      </c>
      <c r="T3098" s="337" t="s">
        <v>7022</v>
      </c>
      <c r="U3098" s="337" t="s">
        <v>7023</v>
      </c>
      <c r="V3098" s="337">
        <v>10</v>
      </c>
      <c r="W3098" s="337" t="s">
        <v>19695</v>
      </c>
      <c r="X3098" s="337" t="s">
        <v>19695</v>
      </c>
      <c r="Y3098" s="337" t="s">
        <v>19695</v>
      </c>
      <c r="Z3098" s="337" t="s">
        <v>1753</v>
      </c>
      <c r="AA3098" s="337" t="s">
        <v>717</v>
      </c>
      <c r="AB3098" s="337" t="s">
        <v>718</v>
      </c>
      <c r="AC3098" s="337" t="s">
        <v>13879</v>
      </c>
    </row>
    <row r="3099" spans="1:29" ht="15.8" x14ac:dyDescent="0.25">
      <c r="A3099" s="337" t="s">
        <v>1723</v>
      </c>
      <c r="B3099" s="337" t="s">
        <v>6926</v>
      </c>
      <c r="C3099" s="337" t="s">
        <v>1821</v>
      </c>
      <c r="D3099" s="337" t="s">
        <v>449</v>
      </c>
      <c r="E3099" s="337" t="s">
        <v>6927</v>
      </c>
      <c r="F3099" s="338">
        <v>43364</v>
      </c>
      <c r="G3099" s="337" t="s">
        <v>6928</v>
      </c>
      <c r="H3099" s="338">
        <v>43387</v>
      </c>
      <c r="I3099" s="337" t="s">
        <v>19695</v>
      </c>
      <c r="J3099" s="337" t="s">
        <v>16</v>
      </c>
      <c r="K3099" s="337" t="s">
        <v>19695</v>
      </c>
      <c r="L3099" s="337" t="s">
        <v>19695</v>
      </c>
      <c r="M3099" s="337" t="s">
        <v>19695</v>
      </c>
      <c r="N3099" s="337" t="s">
        <v>19695</v>
      </c>
      <c r="O3099" s="337" t="s">
        <v>19695</v>
      </c>
      <c r="P3099" s="337" t="s">
        <v>19695</v>
      </c>
      <c r="Q3099" s="337" t="s">
        <v>19695</v>
      </c>
      <c r="R3099" s="337" t="s">
        <v>98</v>
      </c>
      <c r="S3099" s="337" t="s">
        <v>121</v>
      </c>
      <c r="T3099" s="337" t="s">
        <v>419</v>
      </c>
      <c r="U3099" s="337" t="s">
        <v>1621</v>
      </c>
      <c r="V3099" s="337">
        <v>8</v>
      </c>
      <c r="W3099" s="337" t="s">
        <v>19695</v>
      </c>
      <c r="X3099" s="337" t="s">
        <v>19695</v>
      </c>
      <c r="Y3099" s="337" t="s">
        <v>19695</v>
      </c>
      <c r="Z3099" s="337" t="s">
        <v>1753</v>
      </c>
      <c r="AA3099" s="337" t="s">
        <v>717</v>
      </c>
      <c r="AB3099" s="337" t="s">
        <v>718</v>
      </c>
      <c r="AC3099" s="337" t="s">
        <v>13891</v>
      </c>
    </row>
    <row r="3100" spans="1:29" ht="15.8" x14ac:dyDescent="0.25">
      <c r="A3100" s="337" t="s">
        <v>1723</v>
      </c>
      <c r="B3100" s="337" t="s">
        <v>7119</v>
      </c>
      <c r="C3100" s="337" t="s">
        <v>1821</v>
      </c>
      <c r="D3100" s="337" t="s">
        <v>449</v>
      </c>
      <c r="E3100" s="337" t="s">
        <v>6040</v>
      </c>
      <c r="F3100" s="338">
        <v>43355</v>
      </c>
      <c r="G3100" s="337" t="s">
        <v>7120</v>
      </c>
      <c r="H3100" s="338">
        <v>43386</v>
      </c>
      <c r="I3100" s="337" t="s">
        <v>19695</v>
      </c>
      <c r="J3100" s="337" t="s">
        <v>16</v>
      </c>
      <c r="K3100" s="337" t="s">
        <v>19695</v>
      </c>
      <c r="L3100" s="337" t="s">
        <v>19695</v>
      </c>
      <c r="M3100" s="337" t="s">
        <v>19695</v>
      </c>
      <c r="N3100" s="337" t="s">
        <v>19695</v>
      </c>
      <c r="O3100" s="337" t="s">
        <v>19695</v>
      </c>
      <c r="P3100" s="337" t="s">
        <v>19695</v>
      </c>
      <c r="Q3100" s="337" t="s">
        <v>19695</v>
      </c>
      <c r="R3100" s="337" t="s">
        <v>98</v>
      </c>
      <c r="S3100" s="337" t="s">
        <v>1690</v>
      </c>
      <c r="T3100" s="337" t="s">
        <v>6853</v>
      </c>
      <c r="U3100" s="337" t="s">
        <v>7121</v>
      </c>
      <c r="V3100" s="337">
        <v>10</v>
      </c>
      <c r="W3100" s="337" t="s">
        <v>19695</v>
      </c>
      <c r="X3100" s="337" t="s">
        <v>19695</v>
      </c>
      <c r="Y3100" s="337" t="s">
        <v>19695</v>
      </c>
      <c r="Z3100" s="337" t="s">
        <v>1728</v>
      </c>
      <c r="AA3100" s="337" t="s">
        <v>735</v>
      </c>
      <c r="AB3100" s="337" t="s">
        <v>718</v>
      </c>
      <c r="AC3100" s="337" t="s">
        <v>13878</v>
      </c>
    </row>
    <row r="3101" spans="1:29" ht="15.8" x14ac:dyDescent="0.25">
      <c r="A3101" s="337" t="s">
        <v>1723</v>
      </c>
      <c r="B3101" s="337" t="s">
        <v>7314</v>
      </c>
      <c r="C3101" s="337" t="s">
        <v>1821</v>
      </c>
      <c r="D3101" s="337" t="s">
        <v>449</v>
      </c>
      <c r="E3101" s="337" t="s">
        <v>7074</v>
      </c>
      <c r="F3101" s="338">
        <v>43360</v>
      </c>
      <c r="G3101" s="337" t="s">
        <v>7120</v>
      </c>
      <c r="H3101" s="338">
        <v>43386</v>
      </c>
      <c r="I3101" s="337" t="s">
        <v>19695</v>
      </c>
      <c r="J3101" s="337" t="s">
        <v>16</v>
      </c>
      <c r="K3101" s="337" t="s">
        <v>19695</v>
      </c>
      <c r="L3101" s="337" t="s">
        <v>19695</v>
      </c>
      <c r="M3101" s="337" t="s">
        <v>19695</v>
      </c>
      <c r="N3101" s="337" t="s">
        <v>19695</v>
      </c>
      <c r="O3101" s="337" t="s">
        <v>19695</v>
      </c>
      <c r="P3101" s="337" t="s">
        <v>19695</v>
      </c>
      <c r="Q3101" s="337" t="s">
        <v>19695</v>
      </c>
      <c r="R3101" s="337" t="s">
        <v>112</v>
      </c>
      <c r="S3101" s="337" t="s">
        <v>115</v>
      </c>
      <c r="T3101" s="337" t="s">
        <v>115</v>
      </c>
      <c r="U3101" s="337" t="s">
        <v>7315</v>
      </c>
      <c r="V3101" s="337">
        <v>8</v>
      </c>
      <c r="W3101" s="337" t="s">
        <v>19695</v>
      </c>
      <c r="X3101" s="337" t="s">
        <v>19695</v>
      </c>
      <c r="Y3101" s="337" t="s">
        <v>19695</v>
      </c>
      <c r="Z3101" s="337" t="s">
        <v>1728</v>
      </c>
      <c r="AA3101" s="337" t="s">
        <v>735</v>
      </c>
      <c r="AB3101" s="337" t="s">
        <v>718</v>
      </c>
      <c r="AC3101" s="337" t="s">
        <v>13880</v>
      </c>
    </row>
    <row r="3102" spans="1:29" ht="15.8" x14ac:dyDescent="0.25">
      <c r="A3102" s="337" t="s">
        <v>1723</v>
      </c>
      <c r="B3102" s="337" t="s">
        <v>7130</v>
      </c>
      <c r="C3102" s="337" t="s">
        <v>1821</v>
      </c>
      <c r="D3102" s="337" t="s">
        <v>449</v>
      </c>
      <c r="E3102" s="337" t="s">
        <v>5208</v>
      </c>
      <c r="F3102" s="338">
        <v>43363</v>
      </c>
      <c r="G3102" s="337" t="s">
        <v>7131</v>
      </c>
      <c r="H3102" s="338">
        <v>43383</v>
      </c>
      <c r="I3102" s="337" t="s">
        <v>19695</v>
      </c>
      <c r="J3102" s="337" t="s">
        <v>16</v>
      </c>
      <c r="K3102" s="337" t="s">
        <v>19695</v>
      </c>
      <c r="L3102" s="337" t="s">
        <v>19695</v>
      </c>
      <c r="M3102" s="337" t="s">
        <v>19695</v>
      </c>
      <c r="N3102" s="337" t="s">
        <v>19695</v>
      </c>
      <c r="O3102" s="337" t="s">
        <v>19695</v>
      </c>
      <c r="P3102" s="337" t="s">
        <v>19695</v>
      </c>
      <c r="Q3102" s="337" t="s">
        <v>19695</v>
      </c>
      <c r="R3102" s="337" t="s">
        <v>134</v>
      </c>
      <c r="S3102" s="337" t="s">
        <v>782</v>
      </c>
      <c r="T3102" s="337" t="s">
        <v>374</v>
      </c>
      <c r="U3102" s="337" t="s">
        <v>7132</v>
      </c>
      <c r="V3102" s="337">
        <v>8</v>
      </c>
      <c r="W3102" s="337" t="s">
        <v>19695</v>
      </c>
      <c r="X3102" s="337" t="s">
        <v>19695</v>
      </c>
      <c r="Y3102" s="337" t="s">
        <v>19695</v>
      </c>
      <c r="Z3102" s="337" t="s">
        <v>1728</v>
      </c>
      <c r="AA3102" s="337" t="s">
        <v>735</v>
      </c>
      <c r="AB3102" s="337" t="s">
        <v>718</v>
      </c>
      <c r="AC3102" s="337" t="s">
        <v>13907</v>
      </c>
    </row>
    <row r="3103" spans="1:29" ht="15.8" x14ac:dyDescent="0.25">
      <c r="A3103" s="337" t="s">
        <v>1723</v>
      </c>
      <c r="B3103" s="337" t="s">
        <v>4880</v>
      </c>
      <c r="C3103" s="337" t="s">
        <v>1821</v>
      </c>
      <c r="D3103" s="337" t="s">
        <v>449</v>
      </c>
      <c r="E3103" s="337" t="s">
        <v>4752</v>
      </c>
      <c r="F3103" s="338">
        <v>43352</v>
      </c>
      <c r="G3103" s="337" t="s">
        <v>4881</v>
      </c>
      <c r="H3103" s="338">
        <v>43382</v>
      </c>
      <c r="I3103" s="337" t="s">
        <v>19695</v>
      </c>
      <c r="J3103" s="337" t="s">
        <v>36</v>
      </c>
      <c r="K3103" s="337" t="s">
        <v>19695</v>
      </c>
      <c r="L3103" s="337" t="s">
        <v>19695</v>
      </c>
      <c r="M3103" s="337" t="s">
        <v>19695</v>
      </c>
      <c r="N3103" s="337" t="s">
        <v>19695</v>
      </c>
      <c r="O3103" s="337" t="s">
        <v>19695</v>
      </c>
      <c r="P3103" s="337" t="s">
        <v>19695</v>
      </c>
      <c r="Q3103" s="337" t="s">
        <v>19695</v>
      </c>
      <c r="R3103" s="337" t="s">
        <v>45</v>
      </c>
      <c r="S3103" s="337" t="s">
        <v>80</v>
      </c>
      <c r="T3103" s="337" t="s">
        <v>377</v>
      </c>
      <c r="U3103" s="337" t="s">
        <v>4882</v>
      </c>
      <c r="V3103" s="337">
        <v>4</v>
      </c>
      <c r="W3103" s="337" t="s">
        <v>19695</v>
      </c>
      <c r="X3103" s="337" t="s">
        <v>19695</v>
      </c>
      <c r="Y3103" s="337" t="s">
        <v>19695</v>
      </c>
      <c r="Z3103" s="337" t="s">
        <v>1728</v>
      </c>
      <c r="AA3103" s="337" t="s">
        <v>735</v>
      </c>
      <c r="AB3103" s="337" t="s">
        <v>718</v>
      </c>
      <c r="AC3103" s="337" t="s">
        <v>13877</v>
      </c>
    </row>
    <row r="3104" spans="1:29" ht="15.8" x14ac:dyDescent="0.25">
      <c r="A3104" s="337" t="s">
        <v>1723</v>
      </c>
      <c r="B3104" s="337" t="s">
        <v>4430</v>
      </c>
      <c r="C3104" s="337" t="s">
        <v>1821</v>
      </c>
      <c r="D3104" s="337" t="s">
        <v>449</v>
      </c>
      <c r="E3104" s="337" t="s">
        <v>4431</v>
      </c>
      <c r="F3104" s="338">
        <v>43324</v>
      </c>
      <c r="G3104" s="337" t="s">
        <v>4881</v>
      </c>
      <c r="H3104" s="338">
        <v>43382</v>
      </c>
      <c r="I3104" s="337" t="s">
        <v>19695</v>
      </c>
      <c r="J3104" s="337" t="s">
        <v>16</v>
      </c>
      <c r="K3104" s="337" t="s">
        <v>19695</v>
      </c>
      <c r="L3104" s="337" t="s">
        <v>19695</v>
      </c>
      <c r="M3104" s="337" t="s">
        <v>19695</v>
      </c>
      <c r="N3104" s="337" t="s">
        <v>19695</v>
      </c>
      <c r="O3104" s="337" t="s">
        <v>19695</v>
      </c>
      <c r="P3104" s="337" t="s">
        <v>19695</v>
      </c>
      <c r="Q3104" s="337" t="s">
        <v>19695</v>
      </c>
      <c r="R3104" s="337" t="s">
        <v>112</v>
      </c>
      <c r="S3104" s="337" t="s">
        <v>1249</v>
      </c>
      <c r="T3104" s="337" t="s">
        <v>1245</v>
      </c>
      <c r="U3104" s="337" t="s">
        <v>1245</v>
      </c>
      <c r="V3104" s="337">
        <v>12</v>
      </c>
      <c r="W3104" s="337" t="s">
        <v>19695</v>
      </c>
      <c r="X3104" s="337" t="s">
        <v>19695</v>
      </c>
      <c r="Y3104" s="337" t="s">
        <v>19695</v>
      </c>
      <c r="Z3104" s="337" t="s">
        <v>1728</v>
      </c>
      <c r="AA3104" s="337" t="s">
        <v>735</v>
      </c>
      <c r="AB3104" s="337" t="s">
        <v>718</v>
      </c>
      <c r="AC3104" s="337" t="s">
        <v>13891</v>
      </c>
    </row>
    <row r="3105" spans="1:29" ht="15.8" x14ac:dyDescent="0.25">
      <c r="A3105" s="337" t="s">
        <v>1723</v>
      </c>
      <c r="B3105" s="337" t="s">
        <v>6772</v>
      </c>
      <c r="C3105" s="337" t="s">
        <v>1821</v>
      </c>
      <c r="D3105" s="337" t="s">
        <v>449</v>
      </c>
      <c r="E3105" s="337" t="s">
        <v>4945</v>
      </c>
      <c r="F3105" s="338">
        <v>43332</v>
      </c>
      <c r="G3105" s="337" t="s">
        <v>4881</v>
      </c>
      <c r="H3105" s="338">
        <v>43382</v>
      </c>
      <c r="I3105" s="337" t="s">
        <v>19695</v>
      </c>
      <c r="J3105" s="337" t="s">
        <v>36</v>
      </c>
      <c r="K3105" s="337" t="s">
        <v>19695</v>
      </c>
      <c r="L3105" s="337" t="s">
        <v>19695</v>
      </c>
      <c r="M3105" s="337" t="s">
        <v>19695</v>
      </c>
      <c r="N3105" s="337" t="s">
        <v>19695</v>
      </c>
      <c r="O3105" s="337" t="s">
        <v>19695</v>
      </c>
      <c r="P3105" s="337" t="s">
        <v>19695</v>
      </c>
      <c r="Q3105" s="337" t="s">
        <v>19695</v>
      </c>
      <c r="R3105" s="337" t="s">
        <v>139</v>
      </c>
      <c r="S3105" s="337" t="s">
        <v>1969</v>
      </c>
      <c r="T3105" s="337" t="s">
        <v>1969</v>
      </c>
      <c r="U3105" s="337" t="s">
        <v>6773</v>
      </c>
      <c r="V3105" s="337">
        <v>10</v>
      </c>
      <c r="W3105" s="337" t="s">
        <v>19695</v>
      </c>
      <c r="X3105" s="337" t="s">
        <v>19695</v>
      </c>
      <c r="Y3105" s="337" t="s">
        <v>19695</v>
      </c>
      <c r="Z3105" s="337" t="s">
        <v>1745</v>
      </c>
      <c r="AA3105" s="337" t="s">
        <v>853</v>
      </c>
      <c r="AB3105" s="337" t="s">
        <v>854</v>
      </c>
      <c r="AC3105" s="337" t="s">
        <v>13875</v>
      </c>
    </row>
    <row r="3106" spans="1:29" ht="15.8" x14ac:dyDescent="0.25">
      <c r="A3106" s="337" t="s">
        <v>1723</v>
      </c>
      <c r="B3106" s="337" t="s">
        <v>7089</v>
      </c>
      <c r="C3106" s="337" t="s">
        <v>1725</v>
      </c>
      <c r="D3106" s="337" t="s">
        <v>1730</v>
      </c>
      <c r="E3106" s="337" t="s">
        <v>4881</v>
      </c>
      <c r="F3106" s="338">
        <v>43382</v>
      </c>
      <c r="G3106" s="337" t="s">
        <v>4881</v>
      </c>
      <c r="H3106" s="338">
        <v>43382</v>
      </c>
      <c r="I3106" s="337" t="s">
        <v>19695</v>
      </c>
      <c r="J3106" s="337" t="s">
        <v>36</v>
      </c>
      <c r="K3106" s="337" t="s">
        <v>19695</v>
      </c>
      <c r="L3106" s="337" t="s">
        <v>19695</v>
      </c>
      <c r="M3106" s="337" t="s">
        <v>19695</v>
      </c>
      <c r="N3106" s="337" t="s">
        <v>19695</v>
      </c>
      <c r="O3106" s="337" t="s">
        <v>19695</v>
      </c>
      <c r="P3106" s="337" t="s">
        <v>19695</v>
      </c>
      <c r="Q3106" s="337" t="s">
        <v>19695</v>
      </c>
      <c r="R3106" s="337" t="s">
        <v>15</v>
      </c>
      <c r="S3106" s="337" t="s">
        <v>1102</v>
      </c>
      <c r="T3106" s="337" t="s">
        <v>7090</v>
      </c>
      <c r="U3106" s="337" t="s">
        <v>7091</v>
      </c>
      <c r="V3106" s="337">
        <v>4</v>
      </c>
      <c r="W3106" s="337" t="s">
        <v>19695</v>
      </c>
      <c r="X3106" s="337" t="s">
        <v>19695</v>
      </c>
      <c r="Y3106" s="337" t="s">
        <v>19695</v>
      </c>
      <c r="Z3106" s="337" t="s">
        <v>1745</v>
      </c>
      <c r="AA3106" s="337" t="s">
        <v>761</v>
      </c>
      <c r="AB3106" s="337" t="s">
        <v>762</v>
      </c>
      <c r="AC3106" s="337" t="s">
        <v>13875</v>
      </c>
    </row>
    <row r="3107" spans="1:29" ht="15.8" x14ac:dyDescent="0.25">
      <c r="A3107" s="337" t="s">
        <v>1723</v>
      </c>
      <c r="B3107" s="337" t="s">
        <v>6774</v>
      </c>
      <c r="C3107" s="337" t="s">
        <v>1821</v>
      </c>
      <c r="D3107" s="337" t="s">
        <v>449</v>
      </c>
      <c r="E3107" s="337" t="s">
        <v>4945</v>
      </c>
      <c r="F3107" s="338">
        <v>43332</v>
      </c>
      <c r="G3107" s="337" t="s">
        <v>4881</v>
      </c>
      <c r="H3107" s="338">
        <v>43382</v>
      </c>
      <c r="I3107" s="337" t="s">
        <v>19695</v>
      </c>
      <c r="J3107" s="337" t="s">
        <v>16</v>
      </c>
      <c r="K3107" s="337" t="s">
        <v>19695</v>
      </c>
      <c r="L3107" s="337" t="s">
        <v>19695</v>
      </c>
      <c r="M3107" s="337" t="s">
        <v>19695</v>
      </c>
      <c r="N3107" s="337" t="s">
        <v>19695</v>
      </c>
      <c r="O3107" s="337" t="s">
        <v>19695</v>
      </c>
      <c r="P3107" s="337" t="s">
        <v>19695</v>
      </c>
      <c r="Q3107" s="337" t="s">
        <v>19695</v>
      </c>
      <c r="R3107" s="337" t="s">
        <v>98</v>
      </c>
      <c r="S3107" s="337" t="s">
        <v>1690</v>
      </c>
      <c r="T3107" s="337" t="s">
        <v>2135</v>
      </c>
      <c r="U3107" s="337" t="s">
        <v>6775</v>
      </c>
      <c r="V3107" s="337">
        <v>10</v>
      </c>
      <c r="W3107" s="337" t="s">
        <v>19695</v>
      </c>
      <c r="X3107" s="337" t="s">
        <v>19695</v>
      </c>
      <c r="Y3107" s="337" t="s">
        <v>19695</v>
      </c>
      <c r="Z3107" s="337" t="s">
        <v>1745</v>
      </c>
      <c r="AA3107" s="337" t="s">
        <v>853</v>
      </c>
      <c r="AB3107" s="337" t="s">
        <v>854</v>
      </c>
      <c r="AC3107" s="337" t="s">
        <v>15271</v>
      </c>
    </row>
    <row r="3108" spans="1:29" ht="15.8" x14ac:dyDescent="0.25">
      <c r="A3108" s="337" t="s">
        <v>1723</v>
      </c>
      <c r="B3108" s="337" t="s">
        <v>5393</v>
      </c>
      <c r="C3108" s="337" t="s">
        <v>1821</v>
      </c>
      <c r="D3108" s="337" t="s">
        <v>449</v>
      </c>
      <c r="E3108" s="337" t="s">
        <v>4884</v>
      </c>
      <c r="F3108" s="338">
        <v>43333</v>
      </c>
      <c r="G3108" s="337" t="s">
        <v>4881</v>
      </c>
      <c r="H3108" s="338">
        <v>43382</v>
      </c>
      <c r="I3108" s="337" t="s">
        <v>19695</v>
      </c>
      <c r="J3108" s="337" t="s">
        <v>36</v>
      </c>
      <c r="K3108" s="337" t="s">
        <v>19695</v>
      </c>
      <c r="L3108" s="337" t="s">
        <v>19695</v>
      </c>
      <c r="M3108" s="337" t="s">
        <v>19695</v>
      </c>
      <c r="N3108" s="337" t="s">
        <v>19695</v>
      </c>
      <c r="O3108" s="337" t="s">
        <v>19695</v>
      </c>
      <c r="P3108" s="337" t="s">
        <v>19695</v>
      </c>
      <c r="Q3108" s="337" t="s">
        <v>19695</v>
      </c>
      <c r="R3108" s="337" t="s">
        <v>75</v>
      </c>
      <c r="S3108" s="337" t="s">
        <v>417</v>
      </c>
      <c r="T3108" s="337" t="s">
        <v>1154</v>
      </c>
      <c r="U3108" s="337" t="s">
        <v>1158</v>
      </c>
      <c r="V3108" s="337">
        <v>8</v>
      </c>
      <c r="W3108" s="337" t="s">
        <v>19695</v>
      </c>
      <c r="X3108" s="337" t="s">
        <v>19695</v>
      </c>
      <c r="Y3108" s="337" t="s">
        <v>19695</v>
      </c>
      <c r="Z3108" s="337" t="s">
        <v>1753</v>
      </c>
      <c r="AA3108" s="337" t="s">
        <v>717</v>
      </c>
      <c r="AB3108" s="337" t="s">
        <v>718</v>
      </c>
      <c r="AC3108" s="337" t="s">
        <v>13875</v>
      </c>
    </row>
    <row r="3109" spans="1:29" ht="15.8" x14ac:dyDescent="0.25">
      <c r="A3109" s="337" t="s">
        <v>1723</v>
      </c>
      <c r="B3109" s="337" t="s">
        <v>6758</v>
      </c>
      <c r="C3109" s="337" t="s">
        <v>1821</v>
      </c>
      <c r="D3109" s="337" t="s">
        <v>449</v>
      </c>
      <c r="E3109" s="337" t="s">
        <v>4716</v>
      </c>
      <c r="F3109" s="338">
        <v>43331</v>
      </c>
      <c r="G3109" s="337" t="s">
        <v>1828</v>
      </c>
      <c r="H3109" s="338">
        <v>43381</v>
      </c>
      <c r="I3109" s="337" t="s">
        <v>19695</v>
      </c>
      <c r="J3109" s="337" t="s">
        <v>36</v>
      </c>
      <c r="K3109" s="337" t="s">
        <v>19695</v>
      </c>
      <c r="L3109" s="337" t="s">
        <v>19695</v>
      </c>
      <c r="M3109" s="337" t="s">
        <v>19695</v>
      </c>
      <c r="N3109" s="337" t="s">
        <v>19695</v>
      </c>
      <c r="O3109" s="337" t="s">
        <v>19695</v>
      </c>
      <c r="P3109" s="337" t="s">
        <v>19695</v>
      </c>
      <c r="Q3109" s="337" t="s">
        <v>19695</v>
      </c>
      <c r="R3109" s="337" t="s">
        <v>52</v>
      </c>
      <c r="S3109" s="337" t="s">
        <v>52</v>
      </c>
      <c r="T3109" s="337" t="s">
        <v>370</v>
      </c>
      <c r="U3109" s="337" t="s">
        <v>370</v>
      </c>
      <c r="V3109" s="337">
        <v>10</v>
      </c>
      <c r="W3109" s="337" t="s">
        <v>19695</v>
      </c>
      <c r="X3109" s="337" t="s">
        <v>19695</v>
      </c>
      <c r="Y3109" s="337" t="s">
        <v>19695</v>
      </c>
      <c r="Z3109" s="337" t="s">
        <v>1745</v>
      </c>
      <c r="AA3109" s="337" t="s">
        <v>853</v>
      </c>
      <c r="AB3109" s="337" t="s">
        <v>854</v>
      </c>
      <c r="AC3109" s="337" t="s">
        <v>13875</v>
      </c>
    </row>
    <row r="3110" spans="1:29" ht="15.8" x14ac:dyDescent="0.25">
      <c r="A3110" s="337" t="s">
        <v>1723</v>
      </c>
      <c r="B3110" s="337" t="s">
        <v>5389</v>
      </c>
      <c r="C3110" s="337" t="s">
        <v>1821</v>
      </c>
      <c r="D3110" s="337" t="s">
        <v>449</v>
      </c>
      <c r="E3110" s="337" t="s">
        <v>5390</v>
      </c>
      <c r="F3110" s="338">
        <v>43289</v>
      </c>
      <c r="G3110" s="337" t="s">
        <v>1828</v>
      </c>
      <c r="H3110" s="338">
        <v>43381</v>
      </c>
      <c r="I3110" s="337" t="s">
        <v>19695</v>
      </c>
      <c r="J3110" s="337" t="s">
        <v>16</v>
      </c>
      <c r="K3110" s="337" t="s">
        <v>19695</v>
      </c>
      <c r="L3110" s="337" t="s">
        <v>19695</v>
      </c>
      <c r="M3110" s="337" t="s">
        <v>19695</v>
      </c>
      <c r="N3110" s="337" t="s">
        <v>19695</v>
      </c>
      <c r="O3110" s="337" t="s">
        <v>19695</v>
      </c>
      <c r="P3110" s="337" t="s">
        <v>19695</v>
      </c>
      <c r="Q3110" s="337" t="s">
        <v>19695</v>
      </c>
      <c r="R3110" s="337" t="s">
        <v>75</v>
      </c>
      <c r="S3110" s="337" t="s">
        <v>5361</v>
      </c>
      <c r="T3110" s="337" t="s">
        <v>5391</v>
      </c>
      <c r="U3110" s="337" t="s">
        <v>5392</v>
      </c>
      <c r="V3110" s="337">
        <v>8</v>
      </c>
      <c r="W3110" s="337" t="s">
        <v>19695</v>
      </c>
      <c r="X3110" s="337" t="s">
        <v>19695</v>
      </c>
      <c r="Y3110" s="337" t="s">
        <v>19695</v>
      </c>
      <c r="Z3110" s="337" t="s">
        <v>1753</v>
      </c>
      <c r="AA3110" s="337" t="s">
        <v>717</v>
      </c>
      <c r="AB3110" s="337" t="s">
        <v>718</v>
      </c>
      <c r="AC3110" s="337" t="s">
        <v>15270</v>
      </c>
    </row>
    <row r="3111" spans="1:29" ht="15.8" x14ac:dyDescent="0.25">
      <c r="A3111" s="337" t="s">
        <v>1723</v>
      </c>
      <c r="B3111" s="337" t="s">
        <v>6767</v>
      </c>
      <c r="C3111" s="337" t="s">
        <v>1821</v>
      </c>
      <c r="D3111" s="337" t="s">
        <v>449</v>
      </c>
      <c r="E3111" s="337" t="s">
        <v>6768</v>
      </c>
      <c r="F3111" s="338">
        <v>43329</v>
      </c>
      <c r="G3111" s="337" t="s">
        <v>4952</v>
      </c>
      <c r="H3111" s="338">
        <v>43379</v>
      </c>
      <c r="I3111" s="337" t="s">
        <v>19695</v>
      </c>
      <c r="J3111" s="337" t="s">
        <v>36</v>
      </c>
      <c r="K3111" s="337" t="s">
        <v>19695</v>
      </c>
      <c r="L3111" s="337" t="s">
        <v>19695</v>
      </c>
      <c r="M3111" s="337" t="s">
        <v>19695</v>
      </c>
      <c r="N3111" s="337" t="s">
        <v>19695</v>
      </c>
      <c r="O3111" s="337" t="s">
        <v>19695</v>
      </c>
      <c r="P3111" s="337" t="s">
        <v>19695</v>
      </c>
      <c r="Q3111" s="337" t="s">
        <v>19695</v>
      </c>
      <c r="R3111" s="337" t="s">
        <v>134</v>
      </c>
      <c r="S3111" s="337" t="s">
        <v>3981</v>
      </c>
      <c r="T3111" s="337" t="s">
        <v>6769</v>
      </c>
      <c r="U3111" s="337" t="s">
        <v>6769</v>
      </c>
      <c r="V3111" s="337">
        <v>10</v>
      </c>
      <c r="W3111" s="337" t="s">
        <v>19695</v>
      </c>
      <c r="X3111" s="337" t="s">
        <v>19695</v>
      </c>
      <c r="Y3111" s="337" t="s">
        <v>19695</v>
      </c>
      <c r="Z3111" s="337" t="s">
        <v>1745</v>
      </c>
      <c r="AA3111" s="337" t="s">
        <v>853</v>
      </c>
      <c r="AB3111" s="337" t="s">
        <v>854</v>
      </c>
      <c r="AC3111" s="337" t="s">
        <v>15270</v>
      </c>
    </row>
    <row r="3112" spans="1:29" ht="15.8" x14ac:dyDescent="0.25">
      <c r="A3112" s="337" t="s">
        <v>1723</v>
      </c>
      <c r="B3112" s="337" t="s">
        <v>11178</v>
      </c>
      <c r="C3112" s="337" t="s">
        <v>1821</v>
      </c>
      <c r="D3112" s="337" t="s">
        <v>449</v>
      </c>
      <c r="E3112" s="337" t="s">
        <v>6768</v>
      </c>
      <c r="F3112" s="338">
        <v>43329</v>
      </c>
      <c r="G3112" s="337" t="s">
        <v>4952</v>
      </c>
      <c r="H3112" s="338">
        <v>43379</v>
      </c>
      <c r="I3112" s="337" t="s">
        <v>19695</v>
      </c>
      <c r="J3112" s="337" t="s">
        <v>16</v>
      </c>
      <c r="K3112" s="337" t="s">
        <v>19695</v>
      </c>
      <c r="L3112" s="337" t="s">
        <v>19695</v>
      </c>
      <c r="M3112" s="337" t="s">
        <v>19695</v>
      </c>
      <c r="N3112" s="337" t="s">
        <v>19695</v>
      </c>
      <c r="O3112" s="337" t="s">
        <v>19695</v>
      </c>
      <c r="P3112" s="337" t="s">
        <v>19695</v>
      </c>
      <c r="Q3112" s="337" t="s">
        <v>19695</v>
      </c>
      <c r="R3112" s="337" t="s">
        <v>1225</v>
      </c>
      <c r="S3112" s="337" t="s">
        <v>100</v>
      </c>
      <c r="T3112" s="337" t="s">
        <v>6011</v>
      </c>
      <c r="U3112" s="337" t="s">
        <v>5844</v>
      </c>
      <c r="V3112" s="337">
        <v>8</v>
      </c>
      <c r="W3112" s="337" t="s">
        <v>19695</v>
      </c>
      <c r="X3112" s="337" t="s">
        <v>19695</v>
      </c>
      <c r="Y3112" s="337" t="s">
        <v>19695</v>
      </c>
      <c r="Z3112" s="337" t="s">
        <v>1753</v>
      </c>
      <c r="AA3112" s="337" t="s">
        <v>717</v>
      </c>
      <c r="AB3112" s="337" t="s">
        <v>718</v>
      </c>
      <c r="AC3112" s="337" t="s">
        <v>13874</v>
      </c>
    </row>
    <row r="3113" spans="1:29" ht="15.8" x14ac:dyDescent="0.25">
      <c r="A3113" s="337" t="s">
        <v>1723</v>
      </c>
      <c r="B3113" s="337" t="s">
        <v>4951</v>
      </c>
      <c r="C3113" s="337" t="s">
        <v>1821</v>
      </c>
      <c r="D3113" s="337" t="s">
        <v>449</v>
      </c>
      <c r="E3113" s="337" t="s">
        <v>4692</v>
      </c>
      <c r="F3113" s="338">
        <v>43345</v>
      </c>
      <c r="G3113" s="337" t="s">
        <v>4952</v>
      </c>
      <c r="H3113" s="338">
        <v>43379</v>
      </c>
      <c r="I3113" s="337" t="s">
        <v>19695</v>
      </c>
      <c r="J3113" s="337" t="s">
        <v>36</v>
      </c>
      <c r="K3113" s="337" t="s">
        <v>19695</v>
      </c>
      <c r="L3113" s="337" t="s">
        <v>19695</v>
      </c>
      <c r="M3113" s="337" t="s">
        <v>19695</v>
      </c>
      <c r="N3113" s="337" t="s">
        <v>19695</v>
      </c>
      <c r="O3113" s="337" t="s">
        <v>19695</v>
      </c>
      <c r="P3113" s="337" t="s">
        <v>19695</v>
      </c>
      <c r="Q3113" s="337" t="s">
        <v>19695</v>
      </c>
      <c r="R3113" s="337" t="s">
        <v>109</v>
      </c>
      <c r="S3113" s="337" t="s">
        <v>1122</v>
      </c>
      <c r="T3113" s="337" t="s">
        <v>4919</v>
      </c>
      <c r="U3113" s="337" t="s">
        <v>2885</v>
      </c>
      <c r="V3113" s="337">
        <v>8</v>
      </c>
      <c r="W3113" s="337" t="s">
        <v>19695</v>
      </c>
      <c r="X3113" s="337" t="s">
        <v>19695</v>
      </c>
      <c r="Y3113" s="337" t="s">
        <v>19695</v>
      </c>
      <c r="Z3113" s="337" t="s">
        <v>1753</v>
      </c>
      <c r="AA3113" s="337" t="s">
        <v>766</v>
      </c>
      <c r="AB3113" s="337" t="s">
        <v>718</v>
      </c>
      <c r="AC3113" s="337" t="s">
        <v>15481</v>
      </c>
    </row>
    <row r="3114" spans="1:29" ht="15.8" x14ac:dyDescent="0.25">
      <c r="A3114" s="337" t="s">
        <v>1723</v>
      </c>
      <c r="B3114" s="337" t="s">
        <v>7003</v>
      </c>
      <c r="C3114" s="337" t="s">
        <v>1821</v>
      </c>
      <c r="D3114" s="337" t="s">
        <v>449</v>
      </c>
      <c r="E3114" s="337" t="s">
        <v>1750</v>
      </c>
      <c r="F3114" s="338">
        <v>43328</v>
      </c>
      <c r="G3114" s="337" t="s">
        <v>4776</v>
      </c>
      <c r="H3114" s="338">
        <v>43378</v>
      </c>
      <c r="I3114" s="337" t="s">
        <v>19695</v>
      </c>
      <c r="J3114" s="337" t="s">
        <v>36</v>
      </c>
      <c r="K3114" s="337" t="s">
        <v>19695</v>
      </c>
      <c r="L3114" s="337" t="s">
        <v>19695</v>
      </c>
      <c r="M3114" s="337" t="s">
        <v>19695</v>
      </c>
      <c r="N3114" s="337" t="s">
        <v>19695</v>
      </c>
      <c r="O3114" s="337" t="s">
        <v>19695</v>
      </c>
      <c r="P3114" s="337" t="s">
        <v>19695</v>
      </c>
      <c r="Q3114" s="337" t="s">
        <v>19695</v>
      </c>
      <c r="R3114" s="337" t="s">
        <v>15</v>
      </c>
      <c r="S3114" s="337" t="s">
        <v>1203</v>
      </c>
      <c r="T3114" s="337" t="s">
        <v>1310</v>
      </c>
      <c r="U3114" s="337" t="s">
        <v>1310</v>
      </c>
      <c r="V3114" s="337">
        <v>12</v>
      </c>
      <c r="W3114" s="337" t="s">
        <v>19695</v>
      </c>
      <c r="X3114" s="337" t="s">
        <v>19695</v>
      </c>
      <c r="Y3114" s="337" t="s">
        <v>19695</v>
      </c>
      <c r="Z3114" s="337" t="s">
        <v>1728</v>
      </c>
      <c r="AA3114" s="337" t="s">
        <v>717</v>
      </c>
      <c r="AB3114" s="337" t="s">
        <v>718</v>
      </c>
      <c r="AC3114" s="337" t="s">
        <v>13877</v>
      </c>
    </row>
    <row r="3115" spans="1:29" ht="15.8" x14ac:dyDescent="0.25">
      <c r="A3115" s="337" t="s">
        <v>1723</v>
      </c>
      <c r="B3115" s="337" t="s">
        <v>4774</v>
      </c>
      <c r="C3115" s="337" t="s">
        <v>1821</v>
      </c>
      <c r="D3115" s="337" t="s">
        <v>449</v>
      </c>
      <c r="E3115" s="337" t="s">
        <v>4775</v>
      </c>
      <c r="F3115" s="338">
        <v>43348</v>
      </c>
      <c r="G3115" s="337" t="s">
        <v>4776</v>
      </c>
      <c r="H3115" s="338">
        <v>43378</v>
      </c>
      <c r="I3115" s="337" t="s">
        <v>19695</v>
      </c>
      <c r="J3115" s="337" t="s">
        <v>16</v>
      </c>
      <c r="K3115" s="337" t="s">
        <v>19695</v>
      </c>
      <c r="L3115" s="337" t="s">
        <v>19695</v>
      </c>
      <c r="M3115" s="337" t="s">
        <v>19695</v>
      </c>
      <c r="N3115" s="337" t="s">
        <v>19695</v>
      </c>
      <c r="O3115" s="337" t="s">
        <v>19695</v>
      </c>
      <c r="P3115" s="337" t="s">
        <v>19695</v>
      </c>
      <c r="Q3115" s="337" t="s">
        <v>19695</v>
      </c>
      <c r="R3115" s="337" t="s">
        <v>146</v>
      </c>
      <c r="S3115" s="337" t="s">
        <v>129</v>
      </c>
      <c r="T3115" s="337" t="s">
        <v>129</v>
      </c>
      <c r="U3115" s="337" t="s">
        <v>1240</v>
      </c>
      <c r="V3115" s="337">
        <v>6</v>
      </c>
      <c r="W3115" s="337" t="s">
        <v>19695</v>
      </c>
      <c r="X3115" s="337" t="s">
        <v>19695</v>
      </c>
      <c r="Y3115" s="337" t="s">
        <v>19695</v>
      </c>
      <c r="Z3115" s="337" t="s">
        <v>1728</v>
      </c>
      <c r="AA3115" s="337" t="s">
        <v>717</v>
      </c>
      <c r="AB3115" s="337" t="s">
        <v>718</v>
      </c>
      <c r="AC3115" s="337" t="s">
        <v>13880</v>
      </c>
    </row>
    <row r="3116" spans="1:29" ht="15.8" x14ac:dyDescent="0.25">
      <c r="A3116" s="337" t="s">
        <v>1723</v>
      </c>
      <c r="B3116" s="337" t="s">
        <v>4911</v>
      </c>
      <c r="C3116" s="337" t="s">
        <v>1821</v>
      </c>
      <c r="D3116" s="337" t="s">
        <v>449</v>
      </c>
      <c r="E3116" s="337" t="s">
        <v>1750</v>
      </c>
      <c r="F3116" s="338">
        <v>43328</v>
      </c>
      <c r="G3116" s="337" t="s">
        <v>4776</v>
      </c>
      <c r="H3116" s="338">
        <v>43378</v>
      </c>
      <c r="I3116" s="337" t="s">
        <v>19695</v>
      </c>
      <c r="J3116" s="337" t="s">
        <v>36</v>
      </c>
      <c r="K3116" s="337" t="s">
        <v>19695</v>
      </c>
      <c r="L3116" s="337" t="s">
        <v>19695</v>
      </c>
      <c r="M3116" s="337" t="s">
        <v>19695</v>
      </c>
      <c r="N3116" s="337" t="s">
        <v>19695</v>
      </c>
      <c r="O3116" s="337" t="s">
        <v>19695</v>
      </c>
      <c r="P3116" s="337" t="s">
        <v>19695</v>
      </c>
      <c r="Q3116" s="337" t="s">
        <v>19695</v>
      </c>
      <c r="R3116" s="337" t="s">
        <v>1220</v>
      </c>
      <c r="S3116" s="337" t="s">
        <v>1359</v>
      </c>
      <c r="T3116" s="337" t="s">
        <v>1560</v>
      </c>
      <c r="U3116" s="337" t="s">
        <v>4912</v>
      </c>
      <c r="V3116" s="337">
        <v>8</v>
      </c>
      <c r="W3116" s="337" t="s">
        <v>19695</v>
      </c>
      <c r="X3116" s="337" t="s">
        <v>19695</v>
      </c>
      <c r="Y3116" s="337" t="s">
        <v>19695</v>
      </c>
      <c r="Z3116" s="337" t="s">
        <v>1728</v>
      </c>
      <c r="AA3116" s="337" t="s">
        <v>735</v>
      </c>
      <c r="AB3116" s="337" t="s">
        <v>718</v>
      </c>
      <c r="AC3116" s="337" t="s">
        <v>13887</v>
      </c>
    </row>
    <row r="3117" spans="1:29" ht="15.8" x14ac:dyDescent="0.25">
      <c r="A3117" s="337" t="s">
        <v>1723</v>
      </c>
      <c r="B3117" s="337" t="s">
        <v>7576</v>
      </c>
      <c r="C3117" s="337" t="s">
        <v>1821</v>
      </c>
      <c r="D3117" s="337" t="s">
        <v>449</v>
      </c>
      <c r="E3117" s="337" t="s">
        <v>7021</v>
      </c>
      <c r="F3117" s="338">
        <v>43337</v>
      </c>
      <c r="G3117" s="337" t="s">
        <v>4776</v>
      </c>
      <c r="H3117" s="338">
        <v>43378</v>
      </c>
      <c r="I3117" s="337" t="s">
        <v>19695</v>
      </c>
      <c r="J3117" s="337" t="s">
        <v>36</v>
      </c>
      <c r="K3117" s="337" t="s">
        <v>19695</v>
      </c>
      <c r="L3117" s="337" t="s">
        <v>19695</v>
      </c>
      <c r="M3117" s="337" t="s">
        <v>19695</v>
      </c>
      <c r="N3117" s="337" t="s">
        <v>19695</v>
      </c>
      <c r="O3117" s="337" t="s">
        <v>19695</v>
      </c>
      <c r="P3117" s="337" t="s">
        <v>19695</v>
      </c>
      <c r="Q3117" s="337" t="s">
        <v>19695</v>
      </c>
      <c r="R3117" s="337" t="s">
        <v>18</v>
      </c>
      <c r="S3117" s="337" t="s">
        <v>1050</v>
      </c>
      <c r="T3117" s="337" t="s">
        <v>2433</v>
      </c>
      <c r="U3117" s="337" t="s">
        <v>7577</v>
      </c>
      <c r="V3117" s="337">
        <v>12</v>
      </c>
      <c r="W3117" s="337" t="s">
        <v>19695</v>
      </c>
      <c r="X3117" s="337" t="s">
        <v>19695</v>
      </c>
      <c r="Y3117" s="337" t="s">
        <v>19695</v>
      </c>
      <c r="Z3117" s="337" t="s">
        <v>1728</v>
      </c>
      <c r="AA3117" s="337" t="s">
        <v>735</v>
      </c>
      <c r="AB3117" s="337" t="s">
        <v>718</v>
      </c>
      <c r="AC3117" s="337" t="s">
        <v>13922</v>
      </c>
    </row>
    <row r="3118" spans="1:29" ht="15.8" x14ac:dyDescent="0.25">
      <c r="A3118" s="337" t="s">
        <v>1723</v>
      </c>
      <c r="B3118" s="337" t="s">
        <v>7092</v>
      </c>
      <c r="C3118" s="337" t="s">
        <v>1725</v>
      </c>
      <c r="D3118" s="337" t="s">
        <v>1730</v>
      </c>
      <c r="E3118" s="337" t="s">
        <v>4776</v>
      </c>
      <c r="F3118" s="338">
        <v>43378</v>
      </c>
      <c r="G3118" s="337" t="s">
        <v>4776</v>
      </c>
      <c r="H3118" s="338">
        <v>43378</v>
      </c>
      <c r="I3118" s="337" t="s">
        <v>19695</v>
      </c>
      <c r="J3118" s="337" t="s">
        <v>16</v>
      </c>
      <c r="K3118" s="337" t="s">
        <v>19695</v>
      </c>
      <c r="L3118" s="337" t="s">
        <v>19695</v>
      </c>
      <c r="M3118" s="337" t="s">
        <v>19695</v>
      </c>
      <c r="N3118" s="337" t="s">
        <v>19695</v>
      </c>
      <c r="O3118" s="337" t="s">
        <v>19695</v>
      </c>
      <c r="P3118" s="337" t="s">
        <v>19695</v>
      </c>
      <c r="Q3118" s="337" t="s">
        <v>19695</v>
      </c>
      <c r="R3118" s="337" t="s">
        <v>15</v>
      </c>
      <c r="S3118" s="337" t="s">
        <v>1519</v>
      </c>
      <c r="T3118" s="337" t="s">
        <v>2690</v>
      </c>
      <c r="U3118" s="337" t="s">
        <v>7093</v>
      </c>
      <c r="V3118" s="337">
        <v>4</v>
      </c>
      <c r="W3118" s="337" t="s">
        <v>19695</v>
      </c>
      <c r="X3118" s="337" t="s">
        <v>19695</v>
      </c>
      <c r="Y3118" s="337" t="s">
        <v>19695</v>
      </c>
      <c r="Z3118" s="337" t="s">
        <v>1745</v>
      </c>
      <c r="AA3118" s="337" t="s">
        <v>761</v>
      </c>
      <c r="AB3118" s="337" t="s">
        <v>762</v>
      </c>
      <c r="AC3118" s="337" t="s">
        <v>13873</v>
      </c>
    </row>
    <row r="3119" spans="1:29" ht="15.8" x14ac:dyDescent="0.25">
      <c r="A3119" s="337" t="s">
        <v>1723</v>
      </c>
      <c r="B3119" s="337" t="s">
        <v>6106</v>
      </c>
      <c r="C3119" s="337" t="s">
        <v>1821</v>
      </c>
      <c r="D3119" s="337" t="s">
        <v>449</v>
      </c>
      <c r="E3119" s="337" t="s">
        <v>4491</v>
      </c>
      <c r="F3119" s="338">
        <v>43327</v>
      </c>
      <c r="G3119" s="337" t="s">
        <v>6107</v>
      </c>
      <c r="H3119" s="338">
        <v>43377</v>
      </c>
      <c r="I3119" s="337" t="s">
        <v>19695</v>
      </c>
      <c r="J3119" s="337" t="s">
        <v>16</v>
      </c>
      <c r="K3119" s="337" t="s">
        <v>19695</v>
      </c>
      <c r="L3119" s="337" t="s">
        <v>19695</v>
      </c>
      <c r="M3119" s="337" t="s">
        <v>19695</v>
      </c>
      <c r="N3119" s="337" t="s">
        <v>19695</v>
      </c>
      <c r="O3119" s="337" t="s">
        <v>19695</v>
      </c>
      <c r="P3119" s="337" t="s">
        <v>19695</v>
      </c>
      <c r="Q3119" s="337" t="s">
        <v>19695</v>
      </c>
      <c r="R3119" s="337" t="s">
        <v>89</v>
      </c>
      <c r="S3119" s="337" t="s">
        <v>455</v>
      </c>
      <c r="T3119" s="337" t="s">
        <v>6108</v>
      </c>
      <c r="U3119" s="337" t="s">
        <v>6108</v>
      </c>
      <c r="V3119" s="337">
        <v>6</v>
      </c>
      <c r="W3119" s="337" t="s">
        <v>19695</v>
      </c>
      <c r="X3119" s="337" t="s">
        <v>19695</v>
      </c>
      <c r="Y3119" s="337" t="s">
        <v>19695</v>
      </c>
      <c r="Z3119" s="337" t="s">
        <v>1745</v>
      </c>
      <c r="AA3119" s="337" t="s">
        <v>761</v>
      </c>
      <c r="AB3119" s="337" t="s">
        <v>762</v>
      </c>
      <c r="AC3119" s="337" t="s">
        <v>15270</v>
      </c>
    </row>
    <row r="3120" spans="1:29" ht="15.8" x14ac:dyDescent="0.25">
      <c r="A3120" s="337" t="s">
        <v>1723</v>
      </c>
      <c r="B3120" s="337" t="s">
        <v>13106</v>
      </c>
      <c r="C3120" s="337" t="s">
        <v>1725</v>
      </c>
      <c r="D3120" s="337" t="s">
        <v>1726</v>
      </c>
      <c r="E3120" s="337" t="s">
        <v>4491</v>
      </c>
      <c r="F3120" s="338">
        <v>43327</v>
      </c>
      <c r="G3120" s="337" t="s">
        <v>6107</v>
      </c>
      <c r="H3120" s="338">
        <v>43377</v>
      </c>
      <c r="I3120" s="337" t="s">
        <v>19695</v>
      </c>
      <c r="J3120" s="337" t="s">
        <v>16</v>
      </c>
      <c r="K3120" s="337" t="s">
        <v>19695</v>
      </c>
      <c r="L3120" s="337" t="s">
        <v>19695</v>
      </c>
      <c r="M3120" s="337" t="s">
        <v>19695</v>
      </c>
      <c r="N3120" s="337" t="s">
        <v>19695</v>
      </c>
      <c r="O3120" s="337" t="s">
        <v>19695</v>
      </c>
      <c r="P3120" s="337" t="s">
        <v>19695</v>
      </c>
      <c r="Q3120" s="337" t="s">
        <v>19695</v>
      </c>
      <c r="R3120" s="337" t="s">
        <v>89</v>
      </c>
      <c r="S3120" s="337" t="s">
        <v>455</v>
      </c>
      <c r="T3120" s="337" t="s">
        <v>455</v>
      </c>
      <c r="U3120" s="337" t="s">
        <v>6108</v>
      </c>
      <c r="V3120" s="337">
        <v>6</v>
      </c>
      <c r="W3120" s="337" t="s">
        <v>19695</v>
      </c>
      <c r="X3120" s="337" t="s">
        <v>19695</v>
      </c>
      <c r="Y3120" s="337" t="s">
        <v>19695</v>
      </c>
      <c r="Z3120" s="337" t="s">
        <v>1745</v>
      </c>
      <c r="AA3120" s="337" t="s">
        <v>761</v>
      </c>
      <c r="AB3120" s="337" t="s">
        <v>762</v>
      </c>
      <c r="AC3120" s="337" t="s">
        <v>15270</v>
      </c>
    </row>
    <row r="3121" spans="1:29" ht="15.8" x14ac:dyDescent="0.25">
      <c r="A3121" s="337" t="s">
        <v>1723</v>
      </c>
      <c r="B3121" s="337" t="s">
        <v>7017</v>
      </c>
      <c r="C3121" s="337" t="s">
        <v>1821</v>
      </c>
      <c r="D3121" s="337" t="s">
        <v>449</v>
      </c>
      <c r="E3121" s="337" t="s">
        <v>4491</v>
      </c>
      <c r="F3121" s="338">
        <v>43327</v>
      </c>
      <c r="G3121" s="337" t="s">
        <v>6107</v>
      </c>
      <c r="H3121" s="338">
        <v>43377</v>
      </c>
      <c r="I3121" s="337" t="s">
        <v>19695</v>
      </c>
      <c r="J3121" s="337" t="s">
        <v>36</v>
      </c>
      <c r="K3121" s="337" t="s">
        <v>19695</v>
      </c>
      <c r="L3121" s="337" t="s">
        <v>19695</v>
      </c>
      <c r="M3121" s="337" t="s">
        <v>19695</v>
      </c>
      <c r="N3121" s="337" t="s">
        <v>19695</v>
      </c>
      <c r="O3121" s="337" t="s">
        <v>19695</v>
      </c>
      <c r="P3121" s="337" t="s">
        <v>19695</v>
      </c>
      <c r="Q3121" s="337" t="s">
        <v>19695</v>
      </c>
      <c r="R3121" s="337" t="s">
        <v>35</v>
      </c>
      <c r="S3121" s="337" t="s">
        <v>404</v>
      </c>
      <c r="T3121" s="337" t="s">
        <v>7018</v>
      </c>
      <c r="U3121" s="337" t="s">
        <v>7019</v>
      </c>
      <c r="V3121" s="337">
        <v>6</v>
      </c>
      <c r="W3121" s="337" t="s">
        <v>19695</v>
      </c>
      <c r="X3121" s="337" t="s">
        <v>19695</v>
      </c>
      <c r="Y3121" s="337" t="s">
        <v>19695</v>
      </c>
      <c r="Z3121" s="337" t="s">
        <v>1753</v>
      </c>
      <c r="AA3121" s="337" t="s">
        <v>717</v>
      </c>
      <c r="AB3121" s="337" t="s">
        <v>718</v>
      </c>
      <c r="AC3121" s="337" t="s">
        <v>15269</v>
      </c>
    </row>
    <row r="3122" spans="1:29" ht="15.8" x14ac:dyDescent="0.25">
      <c r="A3122" s="337" t="s">
        <v>1723</v>
      </c>
      <c r="B3122" s="337" t="s">
        <v>6915</v>
      </c>
      <c r="C3122" s="337" t="s">
        <v>1821</v>
      </c>
      <c r="D3122" s="337" t="s">
        <v>449</v>
      </c>
      <c r="E3122" s="337" t="s">
        <v>5375</v>
      </c>
      <c r="F3122" s="338">
        <v>43356</v>
      </c>
      <c r="G3122" s="337" t="s">
        <v>6107</v>
      </c>
      <c r="H3122" s="338">
        <v>43377</v>
      </c>
      <c r="I3122" s="337" t="s">
        <v>19695</v>
      </c>
      <c r="J3122" s="337" t="s">
        <v>16</v>
      </c>
      <c r="K3122" s="337" t="s">
        <v>19695</v>
      </c>
      <c r="L3122" s="337" t="s">
        <v>19695</v>
      </c>
      <c r="M3122" s="337" t="s">
        <v>19695</v>
      </c>
      <c r="N3122" s="337" t="s">
        <v>19695</v>
      </c>
      <c r="O3122" s="337" t="s">
        <v>19695</v>
      </c>
      <c r="P3122" s="337" t="s">
        <v>19695</v>
      </c>
      <c r="Q3122" s="337" t="s">
        <v>19695</v>
      </c>
      <c r="R3122" s="337" t="s">
        <v>130</v>
      </c>
      <c r="S3122" s="337" t="s">
        <v>130</v>
      </c>
      <c r="T3122" s="337" t="s">
        <v>1312</v>
      </c>
      <c r="U3122" s="337" t="s">
        <v>6916</v>
      </c>
      <c r="V3122" s="337">
        <v>10</v>
      </c>
      <c r="W3122" s="337" t="s">
        <v>19695</v>
      </c>
      <c r="X3122" s="337" t="s">
        <v>19695</v>
      </c>
      <c r="Y3122" s="337" t="s">
        <v>19695</v>
      </c>
      <c r="Z3122" s="337" t="s">
        <v>1753</v>
      </c>
      <c r="AA3122" s="337" t="s">
        <v>717</v>
      </c>
      <c r="AB3122" s="337" t="s">
        <v>718</v>
      </c>
      <c r="AC3122" s="337" t="s">
        <v>13873</v>
      </c>
    </row>
    <row r="3123" spans="1:29" ht="15.8" x14ac:dyDescent="0.25">
      <c r="A3123" s="337" t="s">
        <v>1723</v>
      </c>
      <c r="B3123" s="337" t="s">
        <v>10831</v>
      </c>
      <c r="C3123" s="337" t="s">
        <v>1821</v>
      </c>
      <c r="D3123" s="337" t="s">
        <v>449</v>
      </c>
      <c r="E3123" s="337" t="s">
        <v>4884</v>
      </c>
      <c r="F3123" s="338">
        <v>43333</v>
      </c>
      <c r="G3123" s="337" t="s">
        <v>1747</v>
      </c>
      <c r="H3123" s="338">
        <v>43376</v>
      </c>
      <c r="I3123" s="337" t="s">
        <v>19695</v>
      </c>
      <c r="J3123" s="337" t="s">
        <v>16</v>
      </c>
      <c r="K3123" s="337" t="s">
        <v>19695</v>
      </c>
      <c r="L3123" s="337" t="s">
        <v>19695</v>
      </c>
      <c r="M3123" s="337" t="s">
        <v>19695</v>
      </c>
      <c r="N3123" s="337" t="s">
        <v>19695</v>
      </c>
      <c r="O3123" s="337" t="s">
        <v>19695</v>
      </c>
      <c r="P3123" s="337" t="s">
        <v>19695</v>
      </c>
      <c r="Q3123" s="337" t="s">
        <v>19695</v>
      </c>
      <c r="R3123" s="337" t="s">
        <v>15</v>
      </c>
      <c r="S3123" s="337" t="s">
        <v>1102</v>
      </c>
      <c r="T3123" s="337" t="s">
        <v>1523</v>
      </c>
      <c r="U3123" s="337" t="s">
        <v>10832</v>
      </c>
      <c r="V3123" s="337">
        <v>8</v>
      </c>
      <c r="W3123" s="337" t="s">
        <v>19695</v>
      </c>
      <c r="X3123" s="337" t="s">
        <v>19695</v>
      </c>
      <c r="Y3123" s="337" t="s">
        <v>19695</v>
      </c>
      <c r="Z3123" s="337" t="s">
        <v>1728</v>
      </c>
      <c r="AA3123" s="337" t="s">
        <v>717</v>
      </c>
      <c r="AB3123" s="337" t="s">
        <v>718</v>
      </c>
      <c r="AC3123" s="337" t="s">
        <v>14069</v>
      </c>
    </row>
    <row r="3124" spans="1:29" ht="15.8" x14ac:dyDescent="0.25">
      <c r="A3124" s="337" t="s">
        <v>1723</v>
      </c>
      <c r="B3124" s="337" t="s">
        <v>1746</v>
      </c>
      <c r="C3124" s="337" t="s">
        <v>1725</v>
      </c>
      <c r="D3124" s="337" t="s">
        <v>1735</v>
      </c>
      <c r="E3124" s="337" t="s">
        <v>1747</v>
      </c>
      <c r="F3124" s="338">
        <v>43376</v>
      </c>
      <c r="G3124" s="337" t="s">
        <v>1747</v>
      </c>
      <c r="H3124" s="338">
        <v>43376</v>
      </c>
      <c r="I3124" s="337" t="s">
        <v>19695</v>
      </c>
      <c r="J3124" s="337" t="s">
        <v>36</v>
      </c>
      <c r="K3124" s="337" t="s">
        <v>19695</v>
      </c>
      <c r="L3124" s="337" t="s">
        <v>19695</v>
      </c>
      <c r="M3124" s="337" t="s">
        <v>19695</v>
      </c>
      <c r="N3124" s="337" t="s">
        <v>19695</v>
      </c>
      <c r="O3124" s="337" t="s">
        <v>19695</v>
      </c>
      <c r="P3124" s="337" t="s">
        <v>19695</v>
      </c>
      <c r="Q3124" s="337" t="s">
        <v>19695</v>
      </c>
      <c r="R3124" s="337" t="s">
        <v>52</v>
      </c>
      <c r="S3124" s="337" t="s">
        <v>69</v>
      </c>
      <c r="T3124" s="337" t="s">
        <v>69</v>
      </c>
      <c r="U3124" s="337" t="s">
        <v>69</v>
      </c>
      <c r="V3124" s="337">
        <v>10</v>
      </c>
      <c r="W3124" s="337" t="s">
        <v>19695</v>
      </c>
      <c r="X3124" s="337" t="s">
        <v>19695</v>
      </c>
      <c r="Y3124" s="337" t="s">
        <v>19695</v>
      </c>
      <c r="Z3124" s="337" t="s">
        <v>1745</v>
      </c>
      <c r="AA3124" s="337" t="s">
        <v>853</v>
      </c>
      <c r="AB3124" s="337" t="s">
        <v>854</v>
      </c>
      <c r="AC3124" s="337" t="s">
        <v>15268</v>
      </c>
    </row>
    <row r="3125" spans="1:29" ht="15.8" x14ac:dyDescent="0.25">
      <c r="A3125" s="337" t="s">
        <v>1723</v>
      </c>
      <c r="B3125" s="337" t="s">
        <v>7079</v>
      </c>
      <c r="C3125" s="337" t="s">
        <v>1821</v>
      </c>
      <c r="D3125" s="337" t="s">
        <v>449</v>
      </c>
      <c r="E3125" s="337" t="s">
        <v>7080</v>
      </c>
      <c r="F3125" s="338">
        <v>43326</v>
      </c>
      <c r="G3125" s="337" t="s">
        <v>1747</v>
      </c>
      <c r="H3125" s="338">
        <v>43376</v>
      </c>
      <c r="I3125" s="337" t="s">
        <v>19695</v>
      </c>
      <c r="J3125" s="337" t="s">
        <v>16</v>
      </c>
      <c r="K3125" s="337" t="s">
        <v>19695</v>
      </c>
      <c r="L3125" s="337" t="s">
        <v>19695</v>
      </c>
      <c r="M3125" s="337" t="s">
        <v>19695</v>
      </c>
      <c r="N3125" s="337" t="s">
        <v>19695</v>
      </c>
      <c r="O3125" s="337" t="s">
        <v>19695</v>
      </c>
      <c r="P3125" s="337" t="s">
        <v>19695</v>
      </c>
      <c r="Q3125" s="337" t="s">
        <v>19695</v>
      </c>
      <c r="R3125" s="337" t="s">
        <v>52</v>
      </c>
      <c r="S3125" s="337" t="s">
        <v>93</v>
      </c>
      <c r="T3125" s="337" t="s">
        <v>93</v>
      </c>
      <c r="U3125" s="337" t="s">
        <v>7081</v>
      </c>
      <c r="V3125" s="337">
        <v>9</v>
      </c>
      <c r="W3125" s="337" t="s">
        <v>19695</v>
      </c>
      <c r="X3125" s="337" t="s">
        <v>19695</v>
      </c>
      <c r="Y3125" s="337" t="s">
        <v>19695</v>
      </c>
      <c r="Z3125" s="337" t="s">
        <v>1745</v>
      </c>
      <c r="AA3125" s="337" t="s">
        <v>761</v>
      </c>
      <c r="AB3125" s="337" t="s">
        <v>762</v>
      </c>
      <c r="AC3125" s="337" t="s">
        <v>15268</v>
      </c>
    </row>
    <row r="3126" spans="1:29" ht="15.8" x14ac:dyDescent="0.25">
      <c r="A3126" s="337" t="s">
        <v>1723</v>
      </c>
      <c r="B3126" s="337" t="s">
        <v>7125</v>
      </c>
      <c r="C3126" s="337" t="s">
        <v>1725</v>
      </c>
      <c r="D3126" s="337" t="s">
        <v>1730</v>
      </c>
      <c r="E3126" s="337" t="s">
        <v>4485</v>
      </c>
      <c r="F3126" s="338">
        <v>43349</v>
      </c>
      <c r="G3126" s="337" t="s">
        <v>7084</v>
      </c>
      <c r="H3126" s="338">
        <v>43375</v>
      </c>
      <c r="I3126" s="337" t="s">
        <v>19695</v>
      </c>
      <c r="J3126" s="337" t="s">
        <v>16</v>
      </c>
      <c r="K3126" s="337" t="s">
        <v>19695</v>
      </c>
      <c r="L3126" s="337" t="s">
        <v>19695</v>
      </c>
      <c r="M3126" s="337" t="s">
        <v>19695</v>
      </c>
      <c r="N3126" s="337" t="s">
        <v>19695</v>
      </c>
      <c r="O3126" s="337" t="s">
        <v>19695</v>
      </c>
      <c r="P3126" s="337" t="s">
        <v>19695</v>
      </c>
      <c r="Q3126" s="337" t="s">
        <v>19695</v>
      </c>
      <c r="R3126" s="337" t="s">
        <v>98</v>
      </c>
      <c r="S3126" s="337" t="s">
        <v>1172</v>
      </c>
      <c r="T3126" s="337" t="s">
        <v>1173</v>
      </c>
      <c r="U3126" s="337" t="s">
        <v>2849</v>
      </c>
      <c r="V3126" s="337">
        <v>12</v>
      </c>
      <c r="W3126" s="337" t="s">
        <v>19695</v>
      </c>
      <c r="X3126" s="337" t="s">
        <v>19695</v>
      </c>
      <c r="Y3126" s="337" t="s">
        <v>19695</v>
      </c>
      <c r="Z3126" s="337" t="s">
        <v>1728</v>
      </c>
      <c r="AA3126" s="337" t="s">
        <v>735</v>
      </c>
      <c r="AB3126" s="337" t="s">
        <v>718</v>
      </c>
      <c r="AC3126" s="337" t="s">
        <v>13885</v>
      </c>
    </row>
    <row r="3127" spans="1:29" ht="15.8" x14ac:dyDescent="0.25">
      <c r="A3127" s="337" t="s">
        <v>1723</v>
      </c>
      <c r="B3127" s="337" t="s">
        <v>7126</v>
      </c>
      <c r="C3127" s="337" t="s">
        <v>1821</v>
      </c>
      <c r="D3127" s="337" t="s">
        <v>449</v>
      </c>
      <c r="E3127" s="337" t="s">
        <v>4140</v>
      </c>
      <c r="F3127" s="338">
        <v>43325</v>
      </c>
      <c r="G3127" s="337" t="s">
        <v>7084</v>
      </c>
      <c r="H3127" s="338">
        <v>43375</v>
      </c>
      <c r="I3127" s="337" t="s">
        <v>19695</v>
      </c>
      <c r="J3127" s="337" t="s">
        <v>16</v>
      </c>
      <c r="K3127" s="337" t="s">
        <v>19695</v>
      </c>
      <c r="L3127" s="337" t="s">
        <v>19695</v>
      </c>
      <c r="M3127" s="337" t="s">
        <v>19695</v>
      </c>
      <c r="N3127" s="337" t="s">
        <v>19695</v>
      </c>
      <c r="O3127" s="337" t="s">
        <v>19695</v>
      </c>
      <c r="P3127" s="337" t="s">
        <v>19695</v>
      </c>
      <c r="Q3127" s="337" t="s">
        <v>19695</v>
      </c>
      <c r="R3127" s="337" t="s">
        <v>130</v>
      </c>
      <c r="S3127" s="337" t="s">
        <v>130</v>
      </c>
      <c r="T3127" s="337" t="s">
        <v>2538</v>
      </c>
      <c r="U3127" s="337" t="s">
        <v>7127</v>
      </c>
      <c r="V3127" s="337">
        <v>12</v>
      </c>
      <c r="W3127" s="337" t="s">
        <v>19695</v>
      </c>
      <c r="X3127" s="337" t="s">
        <v>19695</v>
      </c>
      <c r="Y3127" s="337" t="s">
        <v>19695</v>
      </c>
      <c r="Z3127" s="337" t="s">
        <v>1728</v>
      </c>
      <c r="AA3127" s="337" t="s">
        <v>735</v>
      </c>
      <c r="AB3127" s="337" t="s">
        <v>718</v>
      </c>
      <c r="AC3127" s="337" t="s">
        <v>13916</v>
      </c>
    </row>
    <row r="3128" spans="1:29" ht="15.8" x14ac:dyDescent="0.25">
      <c r="A3128" s="337" t="s">
        <v>1723</v>
      </c>
      <c r="B3128" s="337" t="s">
        <v>7083</v>
      </c>
      <c r="C3128" s="337" t="s">
        <v>1821</v>
      </c>
      <c r="D3128" s="337" t="s">
        <v>449</v>
      </c>
      <c r="E3128" s="337" t="s">
        <v>4140</v>
      </c>
      <c r="F3128" s="338">
        <v>43325</v>
      </c>
      <c r="G3128" s="337" t="s">
        <v>7084</v>
      </c>
      <c r="H3128" s="338">
        <v>43375</v>
      </c>
      <c r="I3128" s="337" t="s">
        <v>19695</v>
      </c>
      <c r="J3128" s="337" t="s">
        <v>36</v>
      </c>
      <c r="K3128" s="337" t="s">
        <v>19695</v>
      </c>
      <c r="L3128" s="337" t="s">
        <v>19695</v>
      </c>
      <c r="M3128" s="337" t="s">
        <v>19695</v>
      </c>
      <c r="N3128" s="337" t="s">
        <v>19695</v>
      </c>
      <c r="O3128" s="337" t="s">
        <v>19695</v>
      </c>
      <c r="P3128" s="337" t="s">
        <v>19695</v>
      </c>
      <c r="Q3128" s="337" t="s">
        <v>19695</v>
      </c>
      <c r="R3128" s="337" t="s">
        <v>52</v>
      </c>
      <c r="S3128" s="337" t="s">
        <v>93</v>
      </c>
      <c r="T3128" s="337" t="s">
        <v>93</v>
      </c>
      <c r="U3128" s="337" t="s">
        <v>7085</v>
      </c>
      <c r="V3128" s="337">
        <v>9</v>
      </c>
      <c r="W3128" s="337" t="s">
        <v>19695</v>
      </c>
      <c r="X3128" s="337" t="s">
        <v>19695</v>
      </c>
      <c r="Y3128" s="337" t="s">
        <v>19695</v>
      </c>
      <c r="Z3128" s="337" t="s">
        <v>1745</v>
      </c>
      <c r="AA3128" s="337" t="s">
        <v>761</v>
      </c>
      <c r="AB3128" s="337" t="s">
        <v>762</v>
      </c>
      <c r="AC3128" s="337" t="s">
        <v>13872</v>
      </c>
    </row>
    <row r="3129" spans="1:29" ht="15.8" x14ac:dyDescent="0.25">
      <c r="A3129" s="337" t="s">
        <v>1723</v>
      </c>
      <c r="B3129" s="337" t="s">
        <v>13182</v>
      </c>
      <c r="C3129" s="337" t="s">
        <v>1821</v>
      </c>
      <c r="D3129" s="337" t="s">
        <v>449</v>
      </c>
      <c r="E3129" s="337" t="s">
        <v>4140</v>
      </c>
      <c r="F3129" s="338">
        <v>43325</v>
      </c>
      <c r="G3129" s="337" t="s">
        <v>7084</v>
      </c>
      <c r="H3129" s="338">
        <v>43375</v>
      </c>
      <c r="I3129" s="337" t="s">
        <v>19695</v>
      </c>
      <c r="J3129" s="337" t="s">
        <v>36</v>
      </c>
      <c r="K3129" s="337" t="s">
        <v>19695</v>
      </c>
      <c r="L3129" s="337" t="s">
        <v>19695</v>
      </c>
      <c r="M3129" s="337" t="s">
        <v>19695</v>
      </c>
      <c r="N3129" s="337" t="s">
        <v>19695</v>
      </c>
      <c r="O3129" s="337" t="s">
        <v>19695</v>
      </c>
      <c r="P3129" s="337" t="s">
        <v>19695</v>
      </c>
      <c r="Q3129" s="337" t="s">
        <v>19695</v>
      </c>
      <c r="R3129" s="337" t="s">
        <v>98</v>
      </c>
      <c r="S3129" s="337" t="s">
        <v>1166</v>
      </c>
      <c r="T3129" s="337" t="s">
        <v>1554</v>
      </c>
      <c r="U3129" s="337" t="s">
        <v>1554</v>
      </c>
      <c r="V3129" s="337">
        <v>4</v>
      </c>
      <c r="W3129" s="337" t="s">
        <v>19695</v>
      </c>
      <c r="X3129" s="337" t="s">
        <v>19695</v>
      </c>
      <c r="Y3129" s="337" t="s">
        <v>19695</v>
      </c>
      <c r="Z3129" s="337" t="s">
        <v>1745</v>
      </c>
      <c r="AA3129" s="337" t="s">
        <v>897</v>
      </c>
      <c r="AB3129" s="337" t="s">
        <v>854</v>
      </c>
      <c r="AC3129" s="337" t="s">
        <v>13877</v>
      </c>
    </row>
    <row r="3130" spans="1:29" ht="15.8" x14ac:dyDescent="0.25">
      <c r="A3130" s="337" t="s">
        <v>1723</v>
      </c>
      <c r="B3130" s="337" t="s">
        <v>11060</v>
      </c>
      <c r="C3130" s="337" t="s">
        <v>1821</v>
      </c>
      <c r="D3130" s="337" t="s">
        <v>449</v>
      </c>
      <c r="E3130" s="337" t="s">
        <v>5208</v>
      </c>
      <c r="F3130" s="338">
        <v>43363</v>
      </c>
      <c r="G3130" s="337" t="s">
        <v>4150</v>
      </c>
      <c r="H3130" s="338">
        <v>43374</v>
      </c>
      <c r="I3130" s="337" t="s">
        <v>19695</v>
      </c>
      <c r="J3130" s="337" t="s">
        <v>16</v>
      </c>
      <c r="K3130" s="337" t="s">
        <v>19695</v>
      </c>
      <c r="L3130" s="337" t="s">
        <v>19695</v>
      </c>
      <c r="M3130" s="337" t="s">
        <v>19695</v>
      </c>
      <c r="N3130" s="337" t="s">
        <v>19695</v>
      </c>
      <c r="O3130" s="337" t="s">
        <v>19695</v>
      </c>
      <c r="P3130" s="337" t="s">
        <v>19695</v>
      </c>
      <c r="Q3130" s="337" t="s">
        <v>19695</v>
      </c>
      <c r="R3130" s="337" t="s">
        <v>139</v>
      </c>
      <c r="S3130" s="337" t="s">
        <v>11061</v>
      </c>
      <c r="T3130" s="337" t="s">
        <v>11062</v>
      </c>
      <c r="U3130" s="337" t="s">
        <v>11063</v>
      </c>
      <c r="V3130" s="337">
        <v>8</v>
      </c>
      <c r="W3130" s="337" t="s">
        <v>19695</v>
      </c>
      <c r="X3130" s="337" t="s">
        <v>19695</v>
      </c>
      <c r="Y3130" s="337" t="s">
        <v>19695</v>
      </c>
      <c r="Z3130" s="337" t="s">
        <v>1728</v>
      </c>
      <c r="AA3130" s="337" t="s">
        <v>717</v>
      </c>
      <c r="AB3130" s="337" t="s">
        <v>718</v>
      </c>
      <c r="AC3130" s="337" t="s">
        <v>13874</v>
      </c>
    </row>
    <row r="3131" spans="1:29" ht="15.8" x14ac:dyDescent="0.25">
      <c r="A3131" s="337" t="s">
        <v>1723</v>
      </c>
      <c r="B3131" s="337" t="s">
        <v>4148</v>
      </c>
      <c r="C3131" s="337" t="s">
        <v>1821</v>
      </c>
      <c r="D3131" s="337" t="s">
        <v>449</v>
      </c>
      <c r="E3131" s="337" t="s">
        <v>4149</v>
      </c>
      <c r="F3131" s="338">
        <v>43314</v>
      </c>
      <c r="G3131" s="337" t="s">
        <v>4150</v>
      </c>
      <c r="H3131" s="338">
        <v>43374</v>
      </c>
      <c r="I3131" s="337" t="s">
        <v>19695</v>
      </c>
      <c r="J3131" s="337" t="s">
        <v>16</v>
      </c>
      <c r="K3131" s="337" t="s">
        <v>19695</v>
      </c>
      <c r="L3131" s="337" t="s">
        <v>19695</v>
      </c>
      <c r="M3131" s="337" t="s">
        <v>19695</v>
      </c>
      <c r="N3131" s="337" t="s">
        <v>19695</v>
      </c>
      <c r="O3131" s="337" t="s">
        <v>19695</v>
      </c>
      <c r="P3131" s="337" t="s">
        <v>19695</v>
      </c>
      <c r="Q3131" s="337" t="s">
        <v>19695</v>
      </c>
      <c r="R3131" s="337" t="s">
        <v>112</v>
      </c>
      <c r="S3131" s="337" t="s">
        <v>1249</v>
      </c>
      <c r="T3131" s="337" t="s">
        <v>1245</v>
      </c>
      <c r="U3131" s="337" t="s">
        <v>4151</v>
      </c>
      <c r="V3131" s="337">
        <v>10</v>
      </c>
      <c r="W3131" s="337" t="s">
        <v>19695</v>
      </c>
      <c r="X3131" s="337" t="s">
        <v>19695</v>
      </c>
      <c r="Y3131" s="337" t="s">
        <v>19695</v>
      </c>
      <c r="Z3131" s="337" t="s">
        <v>1728</v>
      </c>
      <c r="AA3131" s="337" t="s">
        <v>735</v>
      </c>
      <c r="AB3131" s="337" t="s">
        <v>718</v>
      </c>
      <c r="AC3131" s="337" t="s">
        <v>13892</v>
      </c>
    </row>
    <row r="3132" spans="1:29" ht="15.8" x14ac:dyDescent="0.25">
      <c r="A3132" s="337" t="s">
        <v>1723</v>
      </c>
      <c r="B3132" s="337" t="s">
        <v>9194</v>
      </c>
      <c r="C3132" s="337" t="s">
        <v>1821</v>
      </c>
      <c r="D3132" s="337" t="s">
        <v>449</v>
      </c>
      <c r="E3132" s="337" t="s">
        <v>1822</v>
      </c>
      <c r="F3132" s="338">
        <v>43344</v>
      </c>
      <c r="G3132" s="337" t="s">
        <v>4150</v>
      </c>
      <c r="H3132" s="338">
        <v>43374</v>
      </c>
      <c r="I3132" s="337" t="s">
        <v>19695</v>
      </c>
      <c r="J3132" s="337" t="s">
        <v>36</v>
      </c>
      <c r="K3132" s="337" t="s">
        <v>19695</v>
      </c>
      <c r="L3132" s="337" t="s">
        <v>19695</v>
      </c>
      <c r="M3132" s="337" t="s">
        <v>19695</v>
      </c>
      <c r="N3132" s="337" t="s">
        <v>19695</v>
      </c>
      <c r="O3132" s="337" t="s">
        <v>19695</v>
      </c>
      <c r="P3132" s="337" t="s">
        <v>19695</v>
      </c>
      <c r="Q3132" s="337" t="s">
        <v>19695</v>
      </c>
      <c r="R3132" s="337" t="s">
        <v>81</v>
      </c>
      <c r="S3132" s="337" t="s">
        <v>82</v>
      </c>
      <c r="T3132" s="337" t="s">
        <v>1396</v>
      </c>
      <c r="U3132" s="337" t="s">
        <v>9195</v>
      </c>
      <c r="V3132" s="337">
        <v>12</v>
      </c>
      <c r="W3132" s="337" t="s">
        <v>19695</v>
      </c>
      <c r="X3132" s="337" t="s">
        <v>19695</v>
      </c>
      <c r="Y3132" s="337" t="s">
        <v>19695</v>
      </c>
      <c r="Z3132" s="337" t="s">
        <v>1728</v>
      </c>
      <c r="AA3132" s="337" t="s">
        <v>735</v>
      </c>
      <c r="AB3132" s="337" t="s">
        <v>718</v>
      </c>
      <c r="AC3132" s="337" t="s">
        <v>13897</v>
      </c>
    </row>
    <row r="3133" spans="1:29" ht="15.8" x14ac:dyDescent="0.25">
      <c r="A3133" s="337" t="s">
        <v>1723</v>
      </c>
      <c r="B3133" s="337" t="s">
        <v>7086</v>
      </c>
      <c r="C3133" s="337" t="s">
        <v>1821</v>
      </c>
      <c r="D3133" s="337" t="s">
        <v>449</v>
      </c>
      <c r="E3133" s="337" t="s">
        <v>4431</v>
      </c>
      <c r="F3133" s="338">
        <v>43324</v>
      </c>
      <c r="G3133" s="337" t="s">
        <v>4150</v>
      </c>
      <c r="H3133" s="338">
        <v>43374</v>
      </c>
      <c r="I3133" s="337" t="s">
        <v>19695</v>
      </c>
      <c r="J3133" s="337" t="s">
        <v>36</v>
      </c>
      <c r="K3133" s="337" t="s">
        <v>19695</v>
      </c>
      <c r="L3133" s="337" t="s">
        <v>19695</v>
      </c>
      <c r="M3133" s="337" t="s">
        <v>19695</v>
      </c>
      <c r="N3133" s="337" t="s">
        <v>19695</v>
      </c>
      <c r="O3133" s="337" t="s">
        <v>19695</v>
      </c>
      <c r="P3133" s="337" t="s">
        <v>19695</v>
      </c>
      <c r="Q3133" s="337" t="s">
        <v>19695</v>
      </c>
      <c r="R3133" s="337" t="s">
        <v>52</v>
      </c>
      <c r="S3133" s="337" t="s">
        <v>93</v>
      </c>
      <c r="T3133" s="337" t="s">
        <v>93</v>
      </c>
      <c r="U3133" s="337" t="s">
        <v>5595</v>
      </c>
      <c r="V3133" s="337">
        <v>9</v>
      </c>
      <c r="W3133" s="337" t="s">
        <v>19695</v>
      </c>
      <c r="X3133" s="337" t="s">
        <v>19695</v>
      </c>
      <c r="Y3133" s="337" t="s">
        <v>19695</v>
      </c>
      <c r="Z3133" s="337" t="s">
        <v>1745</v>
      </c>
      <c r="AA3133" s="337" t="s">
        <v>761</v>
      </c>
      <c r="AB3133" s="337" t="s">
        <v>762</v>
      </c>
      <c r="AC3133" s="337" t="s">
        <v>13871</v>
      </c>
    </row>
    <row r="3134" spans="1:29" ht="15.8" x14ac:dyDescent="0.25">
      <c r="A3134" s="337" t="s">
        <v>1723</v>
      </c>
      <c r="B3134" s="337" t="s">
        <v>6765</v>
      </c>
      <c r="C3134" s="337" t="s">
        <v>1821</v>
      </c>
      <c r="D3134" s="337" t="s">
        <v>449</v>
      </c>
      <c r="E3134" s="337" t="s">
        <v>4431</v>
      </c>
      <c r="F3134" s="338">
        <v>43324</v>
      </c>
      <c r="G3134" s="337" t="s">
        <v>4150</v>
      </c>
      <c r="H3134" s="338">
        <v>43374</v>
      </c>
      <c r="I3134" s="337" t="s">
        <v>19695</v>
      </c>
      <c r="J3134" s="337" t="s">
        <v>36</v>
      </c>
      <c r="K3134" s="337" t="s">
        <v>19695</v>
      </c>
      <c r="L3134" s="337" t="s">
        <v>19695</v>
      </c>
      <c r="M3134" s="337" t="s">
        <v>19695</v>
      </c>
      <c r="N3134" s="337" t="s">
        <v>19695</v>
      </c>
      <c r="O3134" s="337" t="s">
        <v>19695</v>
      </c>
      <c r="P3134" s="337" t="s">
        <v>19695</v>
      </c>
      <c r="Q3134" s="337" t="s">
        <v>19695</v>
      </c>
      <c r="R3134" s="337" t="s">
        <v>52</v>
      </c>
      <c r="S3134" s="337" t="s">
        <v>69</v>
      </c>
      <c r="T3134" s="337" t="s">
        <v>69</v>
      </c>
      <c r="U3134" s="337" t="s">
        <v>6766</v>
      </c>
      <c r="V3134" s="337">
        <v>10</v>
      </c>
      <c r="W3134" s="337" t="s">
        <v>19695</v>
      </c>
      <c r="X3134" s="337" t="s">
        <v>19695</v>
      </c>
      <c r="Y3134" s="337" t="s">
        <v>19695</v>
      </c>
      <c r="Z3134" s="337" t="s">
        <v>1745</v>
      </c>
      <c r="AA3134" s="337" t="s">
        <v>853</v>
      </c>
      <c r="AB3134" s="337" t="s">
        <v>854</v>
      </c>
      <c r="AC3134" s="337" t="s">
        <v>13882</v>
      </c>
    </row>
    <row r="3135" spans="1:29" ht="15.8" x14ac:dyDescent="0.25">
      <c r="A3135" s="337" t="s">
        <v>1723</v>
      </c>
      <c r="B3135" s="337" t="s">
        <v>8114</v>
      </c>
      <c r="C3135" s="337" t="s">
        <v>1821</v>
      </c>
      <c r="D3135" s="337" t="s">
        <v>449</v>
      </c>
      <c r="E3135" s="337" t="s">
        <v>5812</v>
      </c>
      <c r="F3135" s="338">
        <v>43221</v>
      </c>
      <c r="G3135" s="337" t="s">
        <v>4150</v>
      </c>
      <c r="H3135" s="338">
        <v>43374</v>
      </c>
      <c r="I3135" s="337" t="s">
        <v>19695</v>
      </c>
      <c r="J3135" s="337" t="s">
        <v>36</v>
      </c>
      <c r="K3135" s="337" t="s">
        <v>19695</v>
      </c>
      <c r="L3135" s="337" t="s">
        <v>19695</v>
      </c>
      <c r="M3135" s="337" t="s">
        <v>19695</v>
      </c>
      <c r="N3135" s="337" t="s">
        <v>19695</v>
      </c>
      <c r="O3135" s="337" t="s">
        <v>19695</v>
      </c>
      <c r="P3135" s="337" t="s">
        <v>19695</v>
      </c>
      <c r="Q3135" s="337" t="s">
        <v>19695</v>
      </c>
      <c r="R3135" s="337" t="s">
        <v>1741</v>
      </c>
      <c r="S3135" s="337" t="s">
        <v>1742</v>
      </c>
      <c r="T3135" s="337" t="s">
        <v>8115</v>
      </c>
      <c r="U3135" s="337" t="s">
        <v>8116</v>
      </c>
      <c r="V3135" s="337">
        <v>6</v>
      </c>
      <c r="W3135" s="337" t="s">
        <v>19695</v>
      </c>
      <c r="X3135" s="337" t="s">
        <v>19695</v>
      </c>
      <c r="Y3135" s="337" t="s">
        <v>19695</v>
      </c>
      <c r="Z3135" s="337" t="s">
        <v>1745</v>
      </c>
      <c r="AA3135" s="337" t="s">
        <v>1047</v>
      </c>
      <c r="AB3135" s="337" t="s">
        <v>854</v>
      </c>
      <c r="AC3135" s="337" t="s">
        <v>15277</v>
      </c>
    </row>
    <row r="3136" spans="1:29" ht="15.8" x14ac:dyDescent="0.25">
      <c r="A3136" s="337" t="s">
        <v>1723</v>
      </c>
      <c r="B3136" s="337" t="s">
        <v>4954</v>
      </c>
      <c r="C3136" s="337" t="s">
        <v>1821</v>
      </c>
      <c r="D3136" s="337" t="s">
        <v>449</v>
      </c>
      <c r="E3136" s="337" t="s">
        <v>4535</v>
      </c>
      <c r="F3136" s="338">
        <v>43188</v>
      </c>
      <c r="G3136" s="337" t="s">
        <v>4150</v>
      </c>
      <c r="H3136" s="338">
        <v>43374</v>
      </c>
      <c r="I3136" s="337" t="s">
        <v>19695</v>
      </c>
      <c r="J3136" s="337" t="s">
        <v>16</v>
      </c>
      <c r="K3136" s="337" t="s">
        <v>19695</v>
      </c>
      <c r="L3136" s="337" t="s">
        <v>19695</v>
      </c>
      <c r="M3136" s="337" t="s">
        <v>19695</v>
      </c>
      <c r="N3136" s="337" t="s">
        <v>19695</v>
      </c>
      <c r="O3136" s="337" t="s">
        <v>19695</v>
      </c>
      <c r="P3136" s="337" t="s">
        <v>19695</v>
      </c>
      <c r="Q3136" s="337" t="s">
        <v>19695</v>
      </c>
      <c r="R3136" s="337" t="s">
        <v>109</v>
      </c>
      <c r="S3136" s="337" t="s">
        <v>1122</v>
      </c>
      <c r="T3136" s="337" t="s">
        <v>4919</v>
      </c>
      <c r="U3136" s="337" t="s">
        <v>4955</v>
      </c>
      <c r="V3136" s="337">
        <v>8</v>
      </c>
      <c r="W3136" s="337" t="s">
        <v>19695</v>
      </c>
      <c r="X3136" s="337" t="s">
        <v>19695</v>
      </c>
      <c r="Y3136" s="337" t="s">
        <v>19695</v>
      </c>
      <c r="Z3136" s="337" t="s">
        <v>1753</v>
      </c>
      <c r="AA3136" s="337" t="s">
        <v>766</v>
      </c>
      <c r="AB3136" s="337" t="s">
        <v>718</v>
      </c>
      <c r="AC3136" s="337" t="s">
        <v>15481</v>
      </c>
    </row>
    <row r="3137" spans="1:29" ht="15.8" x14ac:dyDescent="0.25">
      <c r="A3137" s="337" t="s">
        <v>1723</v>
      </c>
      <c r="B3137" s="337" t="s">
        <v>4949</v>
      </c>
      <c r="C3137" s="337" t="s">
        <v>1821</v>
      </c>
      <c r="D3137" s="337" t="s">
        <v>449</v>
      </c>
      <c r="E3137" s="337" t="s">
        <v>4950</v>
      </c>
      <c r="F3137" s="338">
        <v>43190</v>
      </c>
      <c r="G3137" s="337" t="s">
        <v>4150</v>
      </c>
      <c r="H3137" s="338">
        <v>43374</v>
      </c>
      <c r="I3137" s="337" t="s">
        <v>19695</v>
      </c>
      <c r="J3137" s="337" t="s">
        <v>16</v>
      </c>
      <c r="K3137" s="337" t="s">
        <v>19695</v>
      </c>
      <c r="L3137" s="337" t="s">
        <v>19695</v>
      </c>
      <c r="M3137" s="337" t="s">
        <v>19695</v>
      </c>
      <c r="N3137" s="337" t="s">
        <v>19695</v>
      </c>
      <c r="O3137" s="337" t="s">
        <v>19695</v>
      </c>
      <c r="P3137" s="337" t="s">
        <v>19695</v>
      </c>
      <c r="Q3137" s="337" t="s">
        <v>19695</v>
      </c>
      <c r="R3137" s="337" t="s">
        <v>109</v>
      </c>
      <c r="S3137" s="337" t="s">
        <v>1122</v>
      </c>
      <c r="T3137" s="337" t="s">
        <v>1124</v>
      </c>
      <c r="U3137" s="337" t="s">
        <v>2869</v>
      </c>
      <c r="V3137" s="337">
        <v>8</v>
      </c>
      <c r="W3137" s="337" t="s">
        <v>19695</v>
      </c>
      <c r="X3137" s="337" t="s">
        <v>19695</v>
      </c>
      <c r="Y3137" s="337" t="s">
        <v>19695</v>
      </c>
      <c r="Z3137" s="337" t="s">
        <v>1753</v>
      </c>
      <c r="AA3137" s="337" t="s">
        <v>766</v>
      </c>
      <c r="AB3137" s="337" t="s">
        <v>718</v>
      </c>
      <c r="AC3137" s="337" t="s">
        <v>15481</v>
      </c>
    </row>
    <row r="3138" spans="1:29" ht="15.8" x14ac:dyDescent="0.25">
      <c r="A3138" s="337" t="s">
        <v>1723</v>
      </c>
      <c r="B3138" s="337" t="s">
        <v>4953</v>
      </c>
      <c r="C3138" s="337" t="s">
        <v>1821</v>
      </c>
      <c r="D3138" s="337" t="s">
        <v>449</v>
      </c>
      <c r="E3138" s="337" t="s">
        <v>4756</v>
      </c>
      <c r="F3138" s="338">
        <v>43200</v>
      </c>
      <c r="G3138" s="337" t="s">
        <v>4150</v>
      </c>
      <c r="H3138" s="338">
        <v>43374</v>
      </c>
      <c r="I3138" s="337" t="s">
        <v>19695</v>
      </c>
      <c r="J3138" s="337" t="s">
        <v>16</v>
      </c>
      <c r="K3138" s="337" t="s">
        <v>19695</v>
      </c>
      <c r="L3138" s="337" t="s">
        <v>19695</v>
      </c>
      <c r="M3138" s="337" t="s">
        <v>19695</v>
      </c>
      <c r="N3138" s="337" t="s">
        <v>19695</v>
      </c>
      <c r="O3138" s="337" t="s">
        <v>19695</v>
      </c>
      <c r="P3138" s="337" t="s">
        <v>19695</v>
      </c>
      <c r="Q3138" s="337" t="s">
        <v>19695</v>
      </c>
      <c r="R3138" s="337" t="s">
        <v>109</v>
      </c>
      <c r="S3138" s="337" t="s">
        <v>1122</v>
      </c>
      <c r="T3138" s="337" t="s">
        <v>1124</v>
      </c>
      <c r="U3138" s="337" t="s">
        <v>2869</v>
      </c>
      <c r="V3138" s="337">
        <v>8</v>
      </c>
      <c r="W3138" s="337" t="s">
        <v>19695</v>
      </c>
      <c r="X3138" s="337" t="s">
        <v>19695</v>
      </c>
      <c r="Y3138" s="337" t="s">
        <v>19695</v>
      </c>
      <c r="Z3138" s="337" t="s">
        <v>1753</v>
      </c>
      <c r="AA3138" s="337" t="s">
        <v>766</v>
      </c>
      <c r="AB3138" s="337" t="s">
        <v>718</v>
      </c>
      <c r="AC3138" s="337" t="s">
        <v>15481</v>
      </c>
    </row>
    <row r="3139" spans="1:29" ht="15.8" x14ac:dyDescent="0.25">
      <c r="A3139" s="337" t="s">
        <v>1723</v>
      </c>
      <c r="B3139" s="337" t="s">
        <v>5634</v>
      </c>
      <c r="C3139" s="337" t="s">
        <v>1821</v>
      </c>
      <c r="D3139" s="337" t="s">
        <v>449</v>
      </c>
      <c r="E3139" s="337" t="s">
        <v>5092</v>
      </c>
      <c r="F3139" s="338">
        <v>43361</v>
      </c>
      <c r="G3139" s="337" t="s">
        <v>4150</v>
      </c>
      <c r="H3139" s="338">
        <v>43374</v>
      </c>
      <c r="I3139" s="337" t="s">
        <v>19695</v>
      </c>
      <c r="J3139" s="337" t="s">
        <v>36</v>
      </c>
      <c r="K3139" s="337" t="s">
        <v>19695</v>
      </c>
      <c r="L3139" s="337" t="s">
        <v>19695</v>
      </c>
      <c r="M3139" s="337" t="s">
        <v>19695</v>
      </c>
      <c r="N3139" s="337" t="s">
        <v>19695</v>
      </c>
      <c r="O3139" s="337" t="s">
        <v>19695</v>
      </c>
      <c r="P3139" s="337" t="s">
        <v>19695</v>
      </c>
      <c r="Q3139" s="337" t="s">
        <v>19695</v>
      </c>
      <c r="R3139" s="337" t="s">
        <v>52</v>
      </c>
      <c r="S3139" s="337" t="s">
        <v>93</v>
      </c>
      <c r="T3139" s="337" t="s">
        <v>5594</v>
      </c>
      <c r="U3139" s="337" t="s">
        <v>5595</v>
      </c>
      <c r="V3139" s="337">
        <v>8</v>
      </c>
      <c r="W3139" s="337" t="s">
        <v>19695</v>
      </c>
      <c r="X3139" s="337" t="s">
        <v>19695</v>
      </c>
      <c r="Y3139" s="337" t="s">
        <v>19695</v>
      </c>
      <c r="Z3139" s="337" t="s">
        <v>1753</v>
      </c>
      <c r="AA3139" s="337" t="s">
        <v>717</v>
      </c>
      <c r="AB3139" s="337" t="s">
        <v>718</v>
      </c>
      <c r="AC3139" s="337" t="s">
        <v>13877</v>
      </c>
    </row>
    <row r="3140" spans="1:29" ht="15.8" x14ac:dyDescent="0.25">
      <c r="A3140" s="337" t="s">
        <v>1723</v>
      </c>
      <c r="B3140" s="337" t="s">
        <v>10086</v>
      </c>
      <c r="C3140" s="337" t="s">
        <v>1821</v>
      </c>
      <c r="D3140" s="337" t="s">
        <v>449</v>
      </c>
      <c r="E3140" s="337" t="s">
        <v>1822</v>
      </c>
      <c r="F3140" s="338">
        <v>43344</v>
      </c>
      <c r="G3140" s="337" t="s">
        <v>4150</v>
      </c>
      <c r="H3140" s="338">
        <v>43374</v>
      </c>
      <c r="I3140" s="337" t="s">
        <v>19695</v>
      </c>
      <c r="J3140" s="337" t="s">
        <v>36</v>
      </c>
      <c r="K3140" s="337" t="s">
        <v>19695</v>
      </c>
      <c r="L3140" s="337" t="s">
        <v>19695</v>
      </c>
      <c r="M3140" s="337" t="s">
        <v>19695</v>
      </c>
      <c r="N3140" s="337" t="s">
        <v>19695</v>
      </c>
      <c r="O3140" s="337" t="s">
        <v>19695</v>
      </c>
      <c r="P3140" s="337" t="s">
        <v>19695</v>
      </c>
      <c r="Q3140" s="337" t="s">
        <v>19695</v>
      </c>
      <c r="R3140" s="337" t="s">
        <v>18</v>
      </c>
      <c r="S3140" s="337" t="s">
        <v>445</v>
      </c>
      <c r="T3140" s="337" t="s">
        <v>1473</v>
      </c>
      <c r="U3140" s="337" t="s">
        <v>1197</v>
      </c>
      <c r="V3140" s="337">
        <v>10</v>
      </c>
      <c r="W3140" s="337" t="s">
        <v>19695</v>
      </c>
      <c r="X3140" s="337" t="s">
        <v>19695</v>
      </c>
      <c r="Y3140" s="337" t="s">
        <v>19695</v>
      </c>
      <c r="Z3140" s="337" t="s">
        <v>1753</v>
      </c>
      <c r="AA3140" s="337" t="s">
        <v>717</v>
      </c>
      <c r="AB3140" s="337" t="s">
        <v>718</v>
      </c>
      <c r="AC3140" s="337" t="s">
        <v>15488</v>
      </c>
    </row>
    <row r="3141" spans="1:29" ht="15.8" x14ac:dyDescent="0.25">
      <c r="A3141" s="337" t="s">
        <v>1723</v>
      </c>
      <c r="B3141" s="337" t="s">
        <v>5204</v>
      </c>
      <c r="C3141" s="337" t="s">
        <v>1821</v>
      </c>
      <c r="D3141" s="337" t="s">
        <v>449</v>
      </c>
      <c r="E3141" s="337" t="s">
        <v>5097</v>
      </c>
      <c r="F3141" s="338">
        <v>43342</v>
      </c>
      <c r="G3141" s="337" t="s">
        <v>5205</v>
      </c>
      <c r="H3141" s="338">
        <v>43373</v>
      </c>
      <c r="I3141" s="337" t="s">
        <v>19695</v>
      </c>
      <c r="J3141" s="337" t="s">
        <v>36</v>
      </c>
      <c r="K3141" s="337" t="s">
        <v>19695</v>
      </c>
      <c r="L3141" s="337" t="s">
        <v>19695</v>
      </c>
      <c r="M3141" s="337" t="s">
        <v>19695</v>
      </c>
      <c r="N3141" s="337" t="s">
        <v>19695</v>
      </c>
      <c r="O3141" s="337" t="s">
        <v>19695</v>
      </c>
      <c r="P3141" s="337" t="s">
        <v>19695</v>
      </c>
      <c r="Q3141" s="337" t="s">
        <v>19695</v>
      </c>
      <c r="R3141" s="337" t="s">
        <v>1225</v>
      </c>
      <c r="S3141" s="337" t="s">
        <v>1568</v>
      </c>
      <c r="T3141" s="337" t="s">
        <v>2037</v>
      </c>
      <c r="U3141" s="337" t="s">
        <v>5206</v>
      </c>
      <c r="V3141" s="337">
        <v>8</v>
      </c>
      <c r="W3141" s="337" t="s">
        <v>19695</v>
      </c>
      <c r="X3141" s="337" t="s">
        <v>19695</v>
      </c>
      <c r="Y3141" s="337" t="s">
        <v>19695</v>
      </c>
      <c r="Z3141" s="337" t="s">
        <v>1728</v>
      </c>
      <c r="AA3141" s="337" t="s">
        <v>717</v>
      </c>
      <c r="AB3141" s="337" t="s">
        <v>718</v>
      </c>
      <c r="AC3141" s="337" t="s">
        <v>13889</v>
      </c>
    </row>
    <row r="3142" spans="1:29" ht="15.8" x14ac:dyDescent="0.25">
      <c r="A3142" s="337" t="s">
        <v>1723</v>
      </c>
      <c r="B3142" s="337" t="s">
        <v>5378</v>
      </c>
      <c r="C3142" s="337" t="s">
        <v>1821</v>
      </c>
      <c r="D3142" s="337" t="s">
        <v>449</v>
      </c>
      <c r="E3142" s="337" t="s">
        <v>4355</v>
      </c>
      <c r="F3142" s="338">
        <v>43281</v>
      </c>
      <c r="G3142" s="337" t="s">
        <v>5205</v>
      </c>
      <c r="H3142" s="338">
        <v>43373</v>
      </c>
      <c r="I3142" s="337" t="s">
        <v>19695</v>
      </c>
      <c r="J3142" s="337" t="s">
        <v>16</v>
      </c>
      <c r="K3142" s="337" t="s">
        <v>19695</v>
      </c>
      <c r="L3142" s="337" t="s">
        <v>19695</v>
      </c>
      <c r="M3142" s="337" t="s">
        <v>19695</v>
      </c>
      <c r="N3142" s="337" t="s">
        <v>19695</v>
      </c>
      <c r="O3142" s="337" t="s">
        <v>19695</v>
      </c>
      <c r="P3142" s="337" t="s">
        <v>19695</v>
      </c>
      <c r="Q3142" s="337" t="s">
        <v>19695</v>
      </c>
      <c r="R3142" s="337" t="s">
        <v>70</v>
      </c>
      <c r="S3142" s="337" t="s">
        <v>3823</v>
      </c>
      <c r="T3142" s="337" t="s">
        <v>5379</v>
      </c>
      <c r="U3142" s="337" t="s">
        <v>5380</v>
      </c>
      <c r="V3142" s="337">
        <v>8</v>
      </c>
      <c r="W3142" s="337" t="s">
        <v>19695</v>
      </c>
      <c r="X3142" s="337" t="s">
        <v>19695</v>
      </c>
      <c r="Y3142" s="337" t="s">
        <v>19695</v>
      </c>
      <c r="Z3142" s="337" t="s">
        <v>1753</v>
      </c>
      <c r="AA3142" s="337" t="s">
        <v>717</v>
      </c>
      <c r="AB3142" s="337" t="s">
        <v>718</v>
      </c>
      <c r="AC3142" s="337" t="s">
        <v>15480</v>
      </c>
    </row>
    <row r="3143" spans="1:29" ht="15.8" x14ac:dyDescent="0.25">
      <c r="A3143" s="337" t="s">
        <v>1723</v>
      </c>
      <c r="B3143" s="337" t="s">
        <v>5381</v>
      </c>
      <c r="C3143" s="337" t="s">
        <v>1821</v>
      </c>
      <c r="D3143" s="337" t="s">
        <v>449</v>
      </c>
      <c r="E3143" s="337" t="s">
        <v>5382</v>
      </c>
      <c r="F3143" s="338">
        <v>43295</v>
      </c>
      <c r="G3143" s="337" t="s">
        <v>5205</v>
      </c>
      <c r="H3143" s="338">
        <v>43373</v>
      </c>
      <c r="I3143" s="337" t="s">
        <v>19695</v>
      </c>
      <c r="J3143" s="337" t="s">
        <v>36</v>
      </c>
      <c r="K3143" s="337" t="s">
        <v>19695</v>
      </c>
      <c r="L3143" s="337" t="s">
        <v>19695</v>
      </c>
      <c r="M3143" s="337" t="s">
        <v>19695</v>
      </c>
      <c r="N3143" s="337" t="s">
        <v>19695</v>
      </c>
      <c r="O3143" s="337" t="s">
        <v>19695</v>
      </c>
      <c r="P3143" s="337" t="s">
        <v>19695</v>
      </c>
      <c r="Q3143" s="337" t="s">
        <v>19695</v>
      </c>
      <c r="R3143" s="337" t="s">
        <v>70</v>
      </c>
      <c r="S3143" s="337" t="s">
        <v>3823</v>
      </c>
      <c r="T3143" s="337" t="s">
        <v>5383</v>
      </c>
      <c r="U3143" s="337" t="s">
        <v>5384</v>
      </c>
      <c r="V3143" s="337">
        <v>12</v>
      </c>
      <c r="W3143" s="337" t="s">
        <v>19695</v>
      </c>
      <c r="X3143" s="337" t="s">
        <v>19695</v>
      </c>
      <c r="Y3143" s="337" t="s">
        <v>19695</v>
      </c>
      <c r="Z3143" s="337" t="s">
        <v>1753</v>
      </c>
      <c r="AA3143" s="337" t="s">
        <v>717</v>
      </c>
      <c r="AB3143" s="337" t="s">
        <v>718</v>
      </c>
      <c r="AC3143" s="337" t="s">
        <v>15480</v>
      </c>
    </row>
    <row r="3144" spans="1:29" ht="15.8" x14ac:dyDescent="0.25">
      <c r="A3144" s="337" t="s">
        <v>1723</v>
      </c>
      <c r="B3144" s="337" t="s">
        <v>5247</v>
      </c>
      <c r="C3144" s="337" t="s">
        <v>1821</v>
      </c>
      <c r="D3144" s="337" t="s">
        <v>449</v>
      </c>
      <c r="E3144" s="337" t="s">
        <v>1822</v>
      </c>
      <c r="F3144" s="338">
        <v>43344</v>
      </c>
      <c r="G3144" s="337" t="s">
        <v>5205</v>
      </c>
      <c r="H3144" s="338">
        <v>43373</v>
      </c>
      <c r="I3144" s="337" t="s">
        <v>19695</v>
      </c>
      <c r="J3144" s="337" t="s">
        <v>36</v>
      </c>
      <c r="K3144" s="337" t="s">
        <v>19695</v>
      </c>
      <c r="L3144" s="337" t="s">
        <v>19695</v>
      </c>
      <c r="M3144" s="337" t="s">
        <v>19695</v>
      </c>
      <c r="N3144" s="337" t="s">
        <v>19695</v>
      </c>
      <c r="O3144" s="337" t="s">
        <v>19695</v>
      </c>
      <c r="P3144" s="337" t="s">
        <v>19695</v>
      </c>
      <c r="Q3144" s="337" t="s">
        <v>19695</v>
      </c>
      <c r="R3144" s="337" t="s">
        <v>18</v>
      </c>
      <c r="S3144" s="337" t="s">
        <v>78</v>
      </c>
      <c r="T3144" s="337" t="s">
        <v>1409</v>
      </c>
      <c r="U3144" s="337" t="s">
        <v>1409</v>
      </c>
      <c r="V3144" s="337">
        <v>8</v>
      </c>
      <c r="W3144" s="337" t="s">
        <v>19695</v>
      </c>
      <c r="X3144" s="337" t="s">
        <v>19695</v>
      </c>
      <c r="Y3144" s="337" t="s">
        <v>19695</v>
      </c>
      <c r="Z3144" s="337" t="s">
        <v>1753</v>
      </c>
      <c r="AA3144" s="337" t="s">
        <v>735</v>
      </c>
      <c r="AB3144" s="337" t="s">
        <v>718</v>
      </c>
      <c r="AC3144" s="337" t="s">
        <v>15481</v>
      </c>
    </row>
    <row r="3145" spans="1:29" ht="15.8" x14ac:dyDescent="0.25">
      <c r="A3145" s="337" t="s">
        <v>1723</v>
      </c>
      <c r="B3145" s="337" t="s">
        <v>7097</v>
      </c>
      <c r="C3145" s="337" t="s">
        <v>1725</v>
      </c>
      <c r="D3145" s="337" t="s">
        <v>1730</v>
      </c>
      <c r="E3145" s="337" t="s">
        <v>7098</v>
      </c>
      <c r="F3145" s="338">
        <v>43128</v>
      </c>
      <c r="G3145" s="337" t="s">
        <v>5944</v>
      </c>
      <c r="H3145" s="338">
        <v>43371</v>
      </c>
      <c r="I3145" s="337" t="s">
        <v>19695</v>
      </c>
      <c r="J3145" s="337" t="s">
        <v>36</v>
      </c>
      <c r="K3145" s="337" t="s">
        <v>19695</v>
      </c>
      <c r="L3145" s="337" t="s">
        <v>19695</v>
      </c>
      <c r="M3145" s="337" t="s">
        <v>19695</v>
      </c>
      <c r="N3145" s="337" t="s">
        <v>19695</v>
      </c>
      <c r="O3145" s="337" t="s">
        <v>19695</v>
      </c>
      <c r="P3145" s="337" t="s">
        <v>19695</v>
      </c>
      <c r="Q3145" s="337" t="s">
        <v>19695</v>
      </c>
      <c r="R3145" s="337" t="s">
        <v>112</v>
      </c>
      <c r="S3145" s="337" t="s">
        <v>1242</v>
      </c>
      <c r="T3145" s="337" t="s">
        <v>4136</v>
      </c>
      <c r="U3145" s="337" t="s">
        <v>7099</v>
      </c>
      <c r="V3145" s="337">
        <v>12</v>
      </c>
      <c r="W3145" s="337" t="s">
        <v>19695</v>
      </c>
      <c r="X3145" s="337" t="s">
        <v>19695</v>
      </c>
      <c r="Y3145" s="337" t="s">
        <v>19695</v>
      </c>
      <c r="Z3145" s="337" t="s">
        <v>1728</v>
      </c>
      <c r="AA3145" s="337" t="s">
        <v>717</v>
      </c>
      <c r="AB3145" s="337" t="s">
        <v>718</v>
      </c>
      <c r="AC3145" s="337" t="s">
        <v>13870</v>
      </c>
    </row>
    <row r="3146" spans="1:29" ht="15.8" x14ac:dyDescent="0.25">
      <c r="A3146" s="337" t="s">
        <v>1723</v>
      </c>
      <c r="B3146" s="337" t="s">
        <v>7078</v>
      </c>
      <c r="C3146" s="337" t="s">
        <v>1821</v>
      </c>
      <c r="D3146" s="337" t="s">
        <v>449</v>
      </c>
      <c r="E3146" s="337" t="s">
        <v>5087</v>
      </c>
      <c r="F3146" s="338">
        <v>43321</v>
      </c>
      <c r="G3146" s="337" t="s">
        <v>5944</v>
      </c>
      <c r="H3146" s="338">
        <v>43371</v>
      </c>
      <c r="I3146" s="337" t="s">
        <v>19695</v>
      </c>
      <c r="J3146" s="337" t="s">
        <v>16</v>
      </c>
      <c r="K3146" s="337" t="s">
        <v>19695</v>
      </c>
      <c r="L3146" s="337" t="s">
        <v>19695</v>
      </c>
      <c r="M3146" s="337" t="s">
        <v>19695</v>
      </c>
      <c r="N3146" s="337" t="s">
        <v>19695</v>
      </c>
      <c r="O3146" s="337" t="s">
        <v>19695</v>
      </c>
      <c r="P3146" s="337" t="s">
        <v>19695</v>
      </c>
      <c r="Q3146" s="337" t="s">
        <v>19695</v>
      </c>
      <c r="R3146" s="337" t="s">
        <v>52</v>
      </c>
      <c r="S3146" s="337" t="s">
        <v>52</v>
      </c>
      <c r="T3146" s="337" t="s">
        <v>52</v>
      </c>
      <c r="U3146" s="337" t="s">
        <v>1091</v>
      </c>
      <c r="V3146" s="337">
        <v>9</v>
      </c>
      <c r="W3146" s="337" t="s">
        <v>19695</v>
      </c>
      <c r="X3146" s="337" t="s">
        <v>19695</v>
      </c>
      <c r="Y3146" s="337" t="s">
        <v>19695</v>
      </c>
      <c r="Z3146" s="337" t="s">
        <v>1745</v>
      </c>
      <c r="AA3146" s="337" t="s">
        <v>761</v>
      </c>
      <c r="AB3146" s="337" t="s">
        <v>762</v>
      </c>
      <c r="AC3146" s="337" t="s">
        <v>13870</v>
      </c>
    </row>
    <row r="3147" spans="1:29" ht="15.8" x14ac:dyDescent="0.25">
      <c r="A3147" s="337" t="s">
        <v>1723</v>
      </c>
      <c r="B3147" s="337" t="s">
        <v>6560</v>
      </c>
      <c r="C3147" s="337" t="s">
        <v>1821</v>
      </c>
      <c r="D3147" s="337" t="s">
        <v>449</v>
      </c>
      <c r="E3147" s="337" t="s">
        <v>5087</v>
      </c>
      <c r="F3147" s="338">
        <v>43321</v>
      </c>
      <c r="G3147" s="337" t="s">
        <v>5944</v>
      </c>
      <c r="H3147" s="338">
        <v>43371</v>
      </c>
      <c r="I3147" s="337" t="s">
        <v>19695</v>
      </c>
      <c r="J3147" s="337" t="s">
        <v>16</v>
      </c>
      <c r="K3147" s="337" t="s">
        <v>19695</v>
      </c>
      <c r="L3147" s="337" t="s">
        <v>19695</v>
      </c>
      <c r="M3147" s="337" t="s">
        <v>19695</v>
      </c>
      <c r="N3147" s="337" t="s">
        <v>19695</v>
      </c>
      <c r="O3147" s="337" t="s">
        <v>19695</v>
      </c>
      <c r="P3147" s="337" t="s">
        <v>19695</v>
      </c>
      <c r="Q3147" s="337" t="s">
        <v>19695</v>
      </c>
      <c r="R3147" s="337" t="s">
        <v>134</v>
      </c>
      <c r="S3147" s="337" t="s">
        <v>150</v>
      </c>
      <c r="T3147" s="337" t="s">
        <v>1600</v>
      </c>
      <c r="U3147" s="337" t="s">
        <v>6561</v>
      </c>
      <c r="V3147" s="337">
        <v>4</v>
      </c>
      <c r="W3147" s="337" t="s">
        <v>19695</v>
      </c>
      <c r="X3147" s="337" t="s">
        <v>19695</v>
      </c>
      <c r="Y3147" s="337" t="s">
        <v>19695</v>
      </c>
      <c r="Z3147" s="337" t="s">
        <v>1745</v>
      </c>
      <c r="AA3147" s="337" t="s">
        <v>897</v>
      </c>
      <c r="AB3147" s="337" t="s">
        <v>854</v>
      </c>
      <c r="AC3147" s="337" t="s">
        <v>13877</v>
      </c>
    </row>
    <row r="3148" spans="1:29" ht="15.8" x14ac:dyDescent="0.25">
      <c r="A3148" s="337" t="s">
        <v>1723</v>
      </c>
      <c r="B3148" s="337" t="s">
        <v>5943</v>
      </c>
      <c r="C3148" s="337" t="s">
        <v>1821</v>
      </c>
      <c r="D3148" s="337" t="s">
        <v>449</v>
      </c>
      <c r="E3148" s="337" t="s">
        <v>5087</v>
      </c>
      <c r="F3148" s="338">
        <v>43321</v>
      </c>
      <c r="G3148" s="337" t="s">
        <v>5944</v>
      </c>
      <c r="H3148" s="338">
        <v>43371</v>
      </c>
      <c r="I3148" s="337" t="s">
        <v>19695</v>
      </c>
      <c r="J3148" s="337" t="s">
        <v>16</v>
      </c>
      <c r="K3148" s="337" t="s">
        <v>19695</v>
      </c>
      <c r="L3148" s="337" t="s">
        <v>19695</v>
      </c>
      <c r="M3148" s="337" t="s">
        <v>19695</v>
      </c>
      <c r="N3148" s="337" t="s">
        <v>19695</v>
      </c>
      <c r="O3148" s="337" t="s">
        <v>19695</v>
      </c>
      <c r="P3148" s="337" t="s">
        <v>19695</v>
      </c>
      <c r="Q3148" s="337" t="s">
        <v>19695</v>
      </c>
      <c r="R3148" s="337" t="s">
        <v>45</v>
      </c>
      <c r="S3148" s="337" t="s">
        <v>80</v>
      </c>
      <c r="T3148" s="337" t="s">
        <v>80</v>
      </c>
      <c r="U3148" s="337" t="s">
        <v>5945</v>
      </c>
      <c r="V3148" s="337">
        <v>10</v>
      </c>
      <c r="W3148" s="337" t="s">
        <v>19695</v>
      </c>
      <c r="X3148" s="337" t="s">
        <v>19695</v>
      </c>
      <c r="Y3148" s="337" t="s">
        <v>19695</v>
      </c>
      <c r="Z3148" s="337" t="s">
        <v>1753</v>
      </c>
      <c r="AA3148" s="337" t="s">
        <v>717</v>
      </c>
      <c r="AB3148" s="337" t="s">
        <v>718</v>
      </c>
      <c r="AC3148" s="337" t="s">
        <v>13870</v>
      </c>
    </row>
    <row r="3149" spans="1:29" ht="15.8" x14ac:dyDescent="0.25">
      <c r="A3149" s="337" t="s">
        <v>1723</v>
      </c>
      <c r="B3149" s="337" t="s">
        <v>11117</v>
      </c>
      <c r="C3149" s="337" t="s">
        <v>1821</v>
      </c>
      <c r="D3149" s="337" t="s">
        <v>449</v>
      </c>
      <c r="E3149" s="337" t="s">
        <v>5409</v>
      </c>
      <c r="F3149" s="338">
        <v>43320</v>
      </c>
      <c r="G3149" s="337" t="s">
        <v>6989</v>
      </c>
      <c r="H3149" s="338">
        <v>43370</v>
      </c>
      <c r="I3149" s="337" t="s">
        <v>19695</v>
      </c>
      <c r="J3149" s="337" t="s">
        <v>36</v>
      </c>
      <c r="K3149" s="337" t="s">
        <v>19695</v>
      </c>
      <c r="L3149" s="337" t="s">
        <v>19695</v>
      </c>
      <c r="M3149" s="337" t="s">
        <v>19695</v>
      </c>
      <c r="N3149" s="337" t="s">
        <v>19695</v>
      </c>
      <c r="O3149" s="337" t="s">
        <v>19695</v>
      </c>
      <c r="P3149" s="337" t="s">
        <v>19695</v>
      </c>
      <c r="Q3149" s="337" t="s">
        <v>19695</v>
      </c>
      <c r="R3149" s="337" t="s">
        <v>52</v>
      </c>
      <c r="S3149" s="337" t="s">
        <v>2158</v>
      </c>
      <c r="T3149" s="337" t="s">
        <v>2158</v>
      </c>
      <c r="U3149" s="337" t="s">
        <v>1213</v>
      </c>
      <c r="V3149" s="337">
        <v>4</v>
      </c>
      <c r="W3149" s="337" t="s">
        <v>19695</v>
      </c>
      <c r="X3149" s="337" t="s">
        <v>19695</v>
      </c>
      <c r="Y3149" s="337" t="s">
        <v>19695</v>
      </c>
      <c r="Z3149" s="337" t="s">
        <v>1745</v>
      </c>
      <c r="AA3149" s="337" t="s">
        <v>897</v>
      </c>
      <c r="AB3149" s="337" t="s">
        <v>854</v>
      </c>
      <c r="AC3149" s="337" t="s">
        <v>15267</v>
      </c>
    </row>
    <row r="3150" spans="1:29" ht="15.8" x14ac:dyDescent="0.25">
      <c r="A3150" s="337" t="s">
        <v>1723</v>
      </c>
      <c r="B3150" s="337" t="s">
        <v>11118</v>
      </c>
      <c r="C3150" s="337" t="s">
        <v>1821</v>
      </c>
      <c r="D3150" s="337" t="s">
        <v>449</v>
      </c>
      <c r="E3150" s="337" t="s">
        <v>5409</v>
      </c>
      <c r="F3150" s="338">
        <v>43320</v>
      </c>
      <c r="G3150" s="337" t="s">
        <v>6989</v>
      </c>
      <c r="H3150" s="338">
        <v>43370</v>
      </c>
      <c r="I3150" s="337" t="s">
        <v>19695</v>
      </c>
      <c r="J3150" s="337" t="s">
        <v>16</v>
      </c>
      <c r="K3150" s="337" t="s">
        <v>19695</v>
      </c>
      <c r="L3150" s="337" t="s">
        <v>19695</v>
      </c>
      <c r="M3150" s="337" t="s">
        <v>19695</v>
      </c>
      <c r="N3150" s="337" t="s">
        <v>19695</v>
      </c>
      <c r="O3150" s="337" t="s">
        <v>19695</v>
      </c>
      <c r="P3150" s="337" t="s">
        <v>19695</v>
      </c>
      <c r="Q3150" s="337" t="s">
        <v>19695</v>
      </c>
      <c r="R3150" s="337" t="s">
        <v>52</v>
      </c>
      <c r="S3150" s="337" t="s">
        <v>52</v>
      </c>
      <c r="T3150" s="337" t="s">
        <v>52</v>
      </c>
      <c r="U3150" s="337" t="s">
        <v>11119</v>
      </c>
      <c r="V3150" s="337">
        <v>4</v>
      </c>
      <c r="W3150" s="337" t="s">
        <v>19695</v>
      </c>
      <c r="X3150" s="337" t="s">
        <v>19695</v>
      </c>
      <c r="Y3150" s="337" t="s">
        <v>19695</v>
      </c>
      <c r="Z3150" s="337" t="s">
        <v>1745</v>
      </c>
      <c r="AA3150" s="337" t="s">
        <v>897</v>
      </c>
      <c r="AB3150" s="337" t="s">
        <v>854</v>
      </c>
      <c r="AC3150" s="337" t="s">
        <v>15267</v>
      </c>
    </row>
    <row r="3151" spans="1:29" ht="15.8" x14ac:dyDescent="0.25">
      <c r="A3151" s="337" t="s">
        <v>1723</v>
      </c>
      <c r="B3151" s="337" t="s">
        <v>6992</v>
      </c>
      <c r="C3151" s="337" t="s">
        <v>1821</v>
      </c>
      <c r="D3151" s="337" t="s">
        <v>449</v>
      </c>
      <c r="E3151" s="337" t="s">
        <v>5409</v>
      </c>
      <c r="F3151" s="338">
        <v>43320</v>
      </c>
      <c r="G3151" s="337" t="s">
        <v>6989</v>
      </c>
      <c r="H3151" s="338">
        <v>43370</v>
      </c>
      <c r="I3151" s="337" t="s">
        <v>19695</v>
      </c>
      <c r="J3151" s="337" t="s">
        <v>36</v>
      </c>
      <c r="K3151" s="337" t="s">
        <v>19695</v>
      </c>
      <c r="L3151" s="337" t="s">
        <v>19695</v>
      </c>
      <c r="M3151" s="337" t="s">
        <v>19695</v>
      </c>
      <c r="N3151" s="337" t="s">
        <v>19695</v>
      </c>
      <c r="O3151" s="337" t="s">
        <v>19695</v>
      </c>
      <c r="P3151" s="337" t="s">
        <v>19695</v>
      </c>
      <c r="Q3151" s="337" t="s">
        <v>19695</v>
      </c>
      <c r="R3151" s="337" t="s">
        <v>395</v>
      </c>
      <c r="S3151" s="337" t="s">
        <v>6990</v>
      </c>
      <c r="T3151" s="337" t="s">
        <v>6990</v>
      </c>
      <c r="U3151" s="337" t="s">
        <v>6993</v>
      </c>
      <c r="V3151" s="337">
        <v>6</v>
      </c>
      <c r="W3151" s="337" t="s">
        <v>19695</v>
      </c>
      <c r="X3151" s="337" t="s">
        <v>19695</v>
      </c>
      <c r="Y3151" s="337" t="s">
        <v>19695</v>
      </c>
      <c r="Z3151" s="337" t="s">
        <v>1745</v>
      </c>
      <c r="AA3151" s="337" t="s">
        <v>1047</v>
      </c>
      <c r="AB3151" s="337" t="s">
        <v>854</v>
      </c>
      <c r="AC3151" s="337" t="s">
        <v>13870</v>
      </c>
    </row>
    <row r="3152" spans="1:29" ht="15.8" x14ac:dyDescent="0.25">
      <c r="A3152" s="337" t="s">
        <v>1723</v>
      </c>
      <c r="B3152" s="337" t="s">
        <v>6994</v>
      </c>
      <c r="C3152" s="337" t="s">
        <v>1725</v>
      </c>
      <c r="D3152" s="337" t="s">
        <v>1726</v>
      </c>
      <c r="E3152" s="337" t="s">
        <v>5409</v>
      </c>
      <c r="F3152" s="338">
        <v>43320</v>
      </c>
      <c r="G3152" s="337" t="s">
        <v>6989</v>
      </c>
      <c r="H3152" s="338">
        <v>43370</v>
      </c>
      <c r="I3152" s="337" t="s">
        <v>19695</v>
      </c>
      <c r="J3152" s="337" t="s">
        <v>16</v>
      </c>
      <c r="K3152" s="337" t="s">
        <v>19695</v>
      </c>
      <c r="L3152" s="337" t="s">
        <v>19695</v>
      </c>
      <c r="M3152" s="337" t="s">
        <v>19695</v>
      </c>
      <c r="N3152" s="337" t="s">
        <v>19695</v>
      </c>
      <c r="O3152" s="337" t="s">
        <v>19695</v>
      </c>
      <c r="P3152" s="337" t="s">
        <v>19695</v>
      </c>
      <c r="Q3152" s="337" t="s">
        <v>19695</v>
      </c>
      <c r="R3152" s="337" t="s">
        <v>395</v>
      </c>
      <c r="S3152" s="337" t="s">
        <v>6990</v>
      </c>
      <c r="T3152" s="337" t="s">
        <v>6995</v>
      </c>
      <c r="U3152" s="337" t="s">
        <v>6996</v>
      </c>
      <c r="V3152" s="337">
        <v>6</v>
      </c>
      <c r="W3152" s="337" t="s">
        <v>19695</v>
      </c>
      <c r="X3152" s="337" t="s">
        <v>19695</v>
      </c>
      <c r="Y3152" s="337" t="s">
        <v>19695</v>
      </c>
      <c r="Z3152" s="337" t="s">
        <v>1745</v>
      </c>
      <c r="AA3152" s="337" t="s">
        <v>1047</v>
      </c>
      <c r="AB3152" s="337" t="s">
        <v>854</v>
      </c>
      <c r="AC3152" s="337" t="s">
        <v>13870</v>
      </c>
    </row>
    <row r="3153" spans="1:29" ht="15.8" x14ac:dyDescent="0.25">
      <c r="A3153" s="337" t="s">
        <v>1723</v>
      </c>
      <c r="B3153" s="337" t="s">
        <v>6988</v>
      </c>
      <c r="C3153" s="337" t="s">
        <v>1821</v>
      </c>
      <c r="D3153" s="337" t="s">
        <v>449</v>
      </c>
      <c r="E3153" s="337" t="s">
        <v>5409</v>
      </c>
      <c r="F3153" s="338">
        <v>43320</v>
      </c>
      <c r="G3153" s="337" t="s">
        <v>6989</v>
      </c>
      <c r="H3153" s="338">
        <v>43370</v>
      </c>
      <c r="I3153" s="337" t="s">
        <v>19695</v>
      </c>
      <c r="J3153" s="337" t="s">
        <v>36</v>
      </c>
      <c r="K3153" s="337" t="s">
        <v>19695</v>
      </c>
      <c r="L3153" s="337" t="s">
        <v>19695</v>
      </c>
      <c r="M3153" s="337" t="s">
        <v>19695</v>
      </c>
      <c r="N3153" s="337" t="s">
        <v>19695</v>
      </c>
      <c r="O3153" s="337" t="s">
        <v>19695</v>
      </c>
      <c r="P3153" s="337" t="s">
        <v>19695</v>
      </c>
      <c r="Q3153" s="337" t="s">
        <v>19695</v>
      </c>
      <c r="R3153" s="337" t="s">
        <v>395</v>
      </c>
      <c r="S3153" s="337" t="s">
        <v>6990</v>
      </c>
      <c r="T3153" s="337" t="s">
        <v>6990</v>
      </c>
      <c r="U3153" s="337" t="s">
        <v>6991</v>
      </c>
      <c r="V3153" s="337">
        <v>6</v>
      </c>
      <c r="W3153" s="337" t="s">
        <v>19695</v>
      </c>
      <c r="X3153" s="337" t="s">
        <v>19695</v>
      </c>
      <c r="Y3153" s="337" t="s">
        <v>19695</v>
      </c>
      <c r="Z3153" s="337" t="s">
        <v>1745</v>
      </c>
      <c r="AA3153" s="337" t="s">
        <v>1047</v>
      </c>
      <c r="AB3153" s="337" t="s">
        <v>854</v>
      </c>
      <c r="AC3153" s="337" t="s">
        <v>13870</v>
      </c>
    </row>
    <row r="3154" spans="1:29" ht="15.8" x14ac:dyDescent="0.25">
      <c r="A3154" s="337" t="s">
        <v>1723</v>
      </c>
      <c r="B3154" s="337" t="s">
        <v>6997</v>
      </c>
      <c r="C3154" s="337" t="s">
        <v>1821</v>
      </c>
      <c r="D3154" s="337" t="s">
        <v>449</v>
      </c>
      <c r="E3154" s="337" t="s">
        <v>5409</v>
      </c>
      <c r="F3154" s="338">
        <v>43320</v>
      </c>
      <c r="G3154" s="337" t="s">
        <v>6989</v>
      </c>
      <c r="H3154" s="338">
        <v>43370</v>
      </c>
      <c r="I3154" s="337" t="s">
        <v>19695</v>
      </c>
      <c r="J3154" s="337" t="s">
        <v>16</v>
      </c>
      <c r="K3154" s="337" t="s">
        <v>19695</v>
      </c>
      <c r="L3154" s="337" t="s">
        <v>19695</v>
      </c>
      <c r="M3154" s="337" t="s">
        <v>19695</v>
      </c>
      <c r="N3154" s="337" t="s">
        <v>19695</v>
      </c>
      <c r="O3154" s="337" t="s">
        <v>19695</v>
      </c>
      <c r="P3154" s="337" t="s">
        <v>19695</v>
      </c>
      <c r="Q3154" s="337" t="s">
        <v>19695</v>
      </c>
      <c r="R3154" s="337" t="s">
        <v>395</v>
      </c>
      <c r="S3154" s="337" t="s">
        <v>6990</v>
      </c>
      <c r="T3154" s="337" t="s">
        <v>6995</v>
      </c>
      <c r="U3154" s="337" t="s">
        <v>6998</v>
      </c>
      <c r="V3154" s="337">
        <v>6</v>
      </c>
      <c r="W3154" s="337" t="s">
        <v>19695</v>
      </c>
      <c r="X3154" s="337" t="s">
        <v>19695</v>
      </c>
      <c r="Y3154" s="337" t="s">
        <v>19695</v>
      </c>
      <c r="Z3154" s="337" t="s">
        <v>1745</v>
      </c>
      <c r="AA3154" s="337" t="s">
        <v>1047</v>
      </c>
      <c r="AB3154" s="337" t="s">
        <v>854</v>
      </c>
      <c r="AC3154" s="337" t="s">
        <v>13870</v>
      </c>
    </row>
    <row r="3155" spans="1:29" ht="15.8" x14ac:dyDescent="0.25">
      <c r="A3155" s="337" t="s">
        <v>1723</v>
      </c>
      <c r="B3155" s="337" t="s">
        <v>7082</v>
      </c>
      <c r="C3155" s="337" t="s">
        <v>1821</v>
      </c>
      <c r="D3155" s="337" t="s">
        <v>449</v>
      </c>
      <c r="E3155" s="337" t="s">
        <v>5409</v>
      </c>
      <c r="F3155" s="338">
        <v>43320</v>
      </c>
      <c r="G3155" s="337" t="s">
        <v>6989</v>
      </c>
      <c r="H3155" s="338">
        <v>43370</v>
      </c>
      <c r="I3155" s="337" t="s">
        <v>19695</v>
      </c>
      <c r="J3155" s="337" t="s">
        <v>36</v>
      </c>
      <c r="K3155" s="337" t="s">
        <v>19695</v>
      </c>
      <c r="L3155" s="337" t="s">
        <v>19695</v>
      </c>
      <c r="M3155" s="337" t="s">
        <v>19695</v>
      </c>
      <c r="N3155" s="337" t="s">
        <v>19695</v>
      </c>
      <c r="O3155" s="337" t="s">
        <v>19695</v>
      </c>
      <c r="P3155" s="337" t="s">
        <v>19695</v>
      </c>
      <c r="Q3155" s="337" t="s">
        <v>19695</v>
      </c>
      <c r="R3155" s="337" t="s">
        <v>52</v>
      </c>
      <c r="S3155" s="337" t="s">
        <v>52</v>
      </c>
      <c r="T3155" s="337" t="s">
        <v>52</v>
      </c>
      <c r="U3155" s="337" t="s">
        <v>1091</v>
      </c>
      <c r="V3155" s="337">
        <v>9</v>
      </c>
      <c r="W3155" s="337" t="s">
        <v>19695</v>
      </c>
      <c r="X3155" s="337" t="s">
        <v>19695</v>
      </c>
      <c r="Y3155" s="337" t="s">
        <v>19695</v>
      </c>
      <c r="Z3155" s="337" t="s">
        <v>1745</v>
      </c>
      <c r="AA3155" s="337" t="s">
        <v>761</v>
      </c>
      <c r="AB3155" s="337" t="s">
        <v>762</v>
      </c>
      <c r="AC3155" s="337" t="s">
        <v>13870</v>
      </c>
    </row>
    <row r="3156" spans="1:29" ht="15.8" x14ac:dyDescent="0.25">
      <c r="A3156" s="337" t="s">
        <v>1723</v>
      </c>
      <c r="B3156" s="337" t="s">
        <v>6554</v>
      </c>
      <c r="C3156" s="337" t="s">
        <v>1821</v>
      </c>
      <c r="D3156" s="337" t="s">
        <v>449</v>
      </c>
      <c r="E3156" s="337" t="s">
        <v>5157</v>
      </c>
      <c r="F3156" s="338">
        <v>43319</v>
      </c>
      <c r="G3156" s="337" t="s">
        <v>6555</v>
      </c>
      <c r="H3156" s="338">
        <v>43369</v>
      </c>
      <c r="I3156" s="337" t="s">
        <v>19695</v>
      </c>
      <c r="J3156" s="337" t="s">
        <v>36</v>
      </c>
      <c r="K3156" s="337" t="s">
        <v>19695</v>
      </c>
      <c r="L3156" s="337" t="s">
        <v>19695</v>
      </c>
      <c r="M3156" s="337" t="s">
        <v>19695</v>
      </c>
      <c r="N3156" s="337" t="s">
        <v>19695</v>
      </c>
      <c r="O3156" s="337" t="s">
        <v>19695</v>
      </c>
      <c r="P3156" s="337" t="s">
        <v>19695</v>
      </c>
      <c r="Q3156" s="337" t="s">
        <v>19695</v>
      </c>
      <c r="R3156" s="337" t="s">
        <v>71</v>
      </c>
      <c r="S3156" s="337" t="s">
        <v>3200</v>
      </c>
      <c r="T3156" s="337" t="s">
        <v>3742</v>
      </c>
      <c r="U3156" s="337" t="s">
        <v>3742</v>
      </c>
      <c r="V3156" s="337">
        <v>4</v>
      </c>
      <c r="W3156" s="337" t="s">
        <v>19695</v>
      </c>
      <c r="X3156" s="337" t="s">
        <v>19695</v>
      </c>
      <c r="Y3156" s="337" t="s">
        <v>19695</v>
      </c>
      <c r="Z3156" s="337" t="s">
        <v>1745</v>
      </c>
      <c r="AA3156" s="337" t="s">
        <v>897</v>
      </c>
      <c r="AB3156" s="337" t="s">
        <v>854</v>
      </c>
      <c r="AC3156" s="337" t="s">
        <v>15266</v>
      </c>
    </row>
    <row r="3157" spans="1:29" ht="15.8" x14ac:dyDescent="0.25">
      <c r="A3157" s="337" t="s">
        <v>1723</v>
      </c>
      <c r="B3157" s="337" t="s">
        <v>7055</v>
      </c>
      <c r="C3157" s="337" t="s">
        <v>1821</v>
      </c>
      <c r="D3157" s="337" t="s">
        <v>449</v>
      </c>
      <c r="E3157" s="337" t="s">
        <v>6530</v>
      </c>
      <c r="F3157" s="338">
        <v>43346</v>
      </c>
      <c r="G3157" s="337" t="s">
        <v>6740</v>
      </c>
      <c r="H3157" s="338">
        <v>43368</v>
      </c>
      <c r="I3157" s="337" t="s">
        <v>19695</v>
      </c>
      <c r="J3157" s="337" t="s">
        <v>16</v>
      </c>
      <c r="K3157" s="337" t="s">
        <v>19695</v>
      </c>
      <c r="L3157" s="337" t="s">
        <v>19695</v>
      </c>
      <c r="M3157" s="337" t="s">
        <v>19695</v>
      </c>
      <c r="N3157" s="337" t="s">
        <v>19695</v>
      </c>
      <c r="O3157" s="337" t="s">
        <v>19695</v>
      </c>
      <c r="P3157" s="337" t="s">
        <v>19695</v>
      </c>
      <c r="Q3157" s="337" t="s">
        <v>19695</v>
      </c>
      <c r="R3157" s="337" t="s">
        <v>109</v>
      </c>
      <c r="S3157" s="337" t="s">
        <v>110</v>
      </c>
      <c r="T3157" s="337" t="s">
        <v>408</v>
      </c>
      <c r="U3157" s="337" t="s">
        <v>7056</v>
      </c>
      <c r="V3157" s="337">
        <v>6</v>
      </c>
      <c r="W3157" s="337" t="s">
        <v>19695</v>
      </c>
      <c r="X3157" s="337" t="s">
        <v>19695</v>
      </c>
      <c r="Y3157" s="337" t="s">
        <v>19695</v>
      </c>
      <c r="Z3157" s="337" t="s">
        <v>1728</v>
      </c>
      <c r="AA3157" s="337" t="s">
        <v>717</v>
      </c>
      <c r="AB3157" s="337" t="s">
        <v>718</v>
      </c>
      <c r="AC3157" s="337" t="s">
        <v>13871</v>
      </c>
    </row>
    <row r="3158" spans="1:29" ht="15.8" x14ac:dyDescent="0.25">
      <c r="A3158" s="337" t="s">
        <v>1723</v>
      </c>
      <c r="B3158" s="337" t="s">
        <v>11052</v>
      </c>
      <c r="C3158" s="337" t="s">
        <v>1821</v>
      </c>
      <c r="D3158" s="337" t="s">
        <v>449</v>
      </c>
      <c r="E3158" s="337" t="s">
        <v>6976</v>
      </c>
      <c r="F3158" s="338">
        <v>43317</v>
      </c>
      <c r="G3158" s="337" t="s">
        <v>6740</v>
      </c>
      <c r="H3158" s="338">
        <v>43368</v>
      </c>
      <c r="I3158" s="337" t="s">
        <v>19695</v>
      </c>
      <c r="J3158" s="337" t="s">
        <v>16</v>
      </c>
      <c r="K3158" s="337" t="s">
        <v>19695</v>
      </c>
      <c r="L3158" s="337" t="s">
        <v>19695</v>
      </c>
      <c r="M3158" s="337" t="s">
        <v>19695</v>
      </c>
      <c r="N3158" s="337" t="s">
        <v>19695</v>
      </c>
      <c r="O3158" s="337" t="s">
        <v>19695</v>
      </c>
      <c r="P3158" s="337" t="s">
        <v>19695</v>
      </c>
      <c r="Q3158" s="337" t="s">
        <v>19695</v>
      </c>
      <c r="R3158" s="337" t="s">
        <v>112</v>
      </c>
      <c r="S3158" s="337" t="s">
        <v>1249</v>
      </c>
      <c r="T3158" s="337" t="s">
        <v>7475</v>
      </c>
      <c r="U3158" s="337" t="s">
        <v>4151</v>
      </c>
      <c r="V3158" s="337">
        <v>10</v>
      </c>
      <c r="W3158" s="337" t="s">
        <v>19695</v>
      </c>
      <c r="X3158" s="337" t="s">
        <v>19695</v>
      </c>
      <c r="Y3158" s="337" t="s">
        <v>19695</v>
      </c>
      <c r="Z3158" s="337" t="s">
        <v>1728</v>
      </c>
      <c r="AA3158" s="337" t="s">
        <v>735</v>
      </c>
      <c r="AB3158" s="337" t="s">
        <v>718</v>
      </c>
      <c r="AC3158" s="337" t="s">
        <v>13873</v>
      </c>
    </row>
    <row r="3159" spans="1:29" ht="15.8" x14ac:dyDescent="0.25">
      <c r="A3159" s="337" t="s">
        <v>1723</v>
      </c>
      <c r="B3159" s="337" t="s">
        <v>6739</v>
      </c>
      <c r="C3159" s="337" t="s">
        <v>1725</v>
      </c>
      <c r="D3159" s="337" t="s">
        <v>1726</v>
      </c>
      <c r="E3159" s="337" t="s">
        <v>4312</v>
      </c>
      <c r="F3159" s="338">
        <v>43318</v>
      </c>
      <c r="G3159" s="337" t="s">
        <v>6740</v>
      </c>
      <c r="H3159" s="338">
        <v>43368</v>
      </c>
      <c r="I3159" s="337" t="s">
        <v>19695</v>
      </c>
      <c r="J3159" s="337" t="s">
        <v>36</v>
      </c>
      <c r="K3159" s="337" t="s">
        <v>19695</v>
      </c>
      <c r="L3159" s="337" t="s">
        <v>19695</v>
      </c>
      <c r="M3159" s="337" t="s">
        <v>19695</v>
      </c>
      <c r="N3159" s="337" t="s">
        <v>19695</v>
      </c>
      <c r="O3159" s="337" t="s">
        <v>19695</v>
      </c>
      <c r="P3159" s="337" t="s">
        <v>19695</v>
      </c>
      <c r="Q3159" s="337" t="s">
        <v>19695</v>
      </c>
      <c r="R3159" s="337" t="s">
        <v>52</v>
      </c>
      <c r="S3159" s="337" t="s">
        <v>69</v>
      </c>
      <c r="T3159" s="337" t="s">
        <v>69</v>
      </c>
      <c r="U3159" s="337" t="s">
        <v>382</v>
      </c>
      <c r="V3159" s="337">
        <v>10</v>
      </c>
      <c r="W3159" s="337" t="s">
        <v>19695</v>
      </c>
      <c r="X3159" s="337" t="s">
        <v>19695</v>
      </c>
      <c r="Y3159" s="337" t="s">
        <v>19695</v>
      </c>
      <c r="Z3159" s="337" t="s">
        <v>1745</v>
      </c>
      <c r="AA3159" s="337" t="s">
        <v>853</v>
      </c>
      <c r="AB3159" s="337" t="s">
        <v>854</v>
      </c>
      <c r="AC3159" s="337" t="s">
        <v>15266</v>
      </c>
    </row>
    <row r="3160" spans="1:29" ht="15.8" x14ac:dyDescent="0.25">
      <c r="A3160" s="337" t="s">
        <v>1723</v>
      </c>
      <c r="B3160" s="337" t="s">
        <v>7087</v>
      </c>
      <c r="C3160" s="337" t="s">
        <v>1821</v>
      </c>
      <c r="D3160" s="337" t="s">
        <v>449</v>
      </c>
      <c r="E3160" s="337" t="s">
        <v>4312</v>
      </c>
      <c r="F3160" s="338">
        <v>43318</v>
      </c>
      <c r="G3160" s="337" t="s">
        <v>6740</v>
      </c>
      <c r="H3160" s="338">
        <v>43368</v>
      </c>
      <c r="I3160" s="337" t="s">
        <v>19695</v>
      </c>
      <c r="J3160" s="337" t="s">
        <v>36</v>
      </c>
      <c r="K3160" s="337" t="s">
        <v>19695</v>
      </c>
      <c r="L3160" s="337" t="s">
        <v>19695</v>
      </c>
      <c r="M3160" s="337" t="s">
        <v>19695</v>
      </c>
      <c r="N3160" s="337" t="s">
        <v>19695</v>
      </c>
      <c r="O3160" s="337" t="s">
        <v>19695</v>
      </c>
      <c r="P3160" s="337" t="s">
        <v>19695</v>
      </c>
      <c r="Q3160" s="337" t="s">
        <v>19695</v>
      </c>
      <c r="R3160" s="337" t="s">
        <v>71</v>
      </c>
      <c r="S3160" s="337" t="s">
        <v>3200</v>
      </c>
      <c r="T3160" s="337" t="s">
        <v>3200</v>
      </c>
      <c r="U3160" s="337" t="s">
        <v>7088</v>
      </c>
      <c r="V3160" s="337">
        <v>9</v>
      </c>
      <c r="W3160" s="337" t="s">
        <v>19695</v>
      </c>
      <c r="X3160" s="337" t="s">
        <v>19695</v>
      </c>
      <c r="Y3160" s="337" t="s">
        <v>19695</v>
      </c>
      <c r="Z3160" s="337" t="s">
        <v>1745</v>
      </c>
      <c r="AA3160" s="337" t="s">
        <v>761</v>
      </c>
      <c r="AB3160" s="337" t="s">
        <v>762</v>
      </c>
      <c r="AC3160" s="337" t="s">
        <v>15266</v>
      </c>
    </row>
    <row r="3161" spans="1:29" ht="15.8" x14ac:dyDescent="0.25">
      <c r="A3161" s="337" t="s">
        <v>1723</v>
      </c>
      <c r="B3161" s="337" t="s">
        <v>7265</v>
      </c>
      <c r="C3161" s="337" t="s">
        <v>1821</v>
      </c>
      <c r="D3161" s="337" t="s">
        <v>449</v>
      </c>
      <c r="E3161" s="337" t="s">
        <v>5387</v>
      </c>
      <c r="F3161" s="338">
        <v>43350</v>
      </c>
      <c r="G3161" s="337" t="s">
        <v>6740</v>
      </c>
      <c r="H3161" s="338">
        <v>43368</v>
      </c>
      <c r="I3161" s="337" t="s">
        <v>19695</v>
      </c>
      <c r="J3161" s="337" t="s">
        <v>16</v>
      </c>
      <c r="K3161" s="337" t="s">
        <v>19695</v>
      </c>
      <c r="L3161" s="337" t="s">
        <v>19695</v>
      </c>
      <c r="M3161" s="337" t="s">
        <v>19695</v>
      </c>
      <c r="N3161" s="337" t="s">
        <v>19695</v>
      </c>
      <c r="O3161" s="337" t="s">
        <v>19695</v>
      </c>
      <c r="P3161" s="337" t="s">
        <v>19695</v>
      </c>
      <c r="Q3161" s="337" t="s">
        <v>19695</v>
      </c>
      <c r="R3161" s="337" t="s">
        <v>35</v>
      </c>
      <c r="S3161" s="337" t="s">
        <v>77</v>
      </c>
      <c r="T3161" s="337" t="s">
        <v>6047</v>
      </c>
      <c r="U3161" s="337" t="s">
        <v>7266</v>
      </c>
      <c r="V3161" s="337">
        <v>8</v>
      </c>
      <c r="W3161" s="337" t="s">
        <v>19695</v>
      </c>
      <c r="X3161" s="337" t="s">
        <v>19695</v>
      </c>
      <c r="Y3161" s="337" t="s">
        <v>19695</v>
      </c>
      <c r="Z3161" s="337" t="s">
        <v>1745</v>
      </c>
      <c r="AA3161" s="337" t="s">
        <v>853</v>
      </c>
      <c r="AB3161" s="337" t="s">
        <v>854</v>
      </c>
      <c r="AC3161" s="337" t="s">
        <v>13892</v>
      </c>
    </row>
    <row r="3162" spans="1:29" ht="15.8" x14ac:dyDescent="0.25">
      <c r="A3162" s="337" t="s">
        <v>1723</v>
      </c>
      <c r="B3162" s="337" t="s">
        <v>7015</v>
      </c>
      <c r="C3162" s="337" t="s">
        <v>1821</v>
      </c>
      <c r="D3162" s="337" t="s">
        <v>449</v>
      </c>
      <c r="E3162" s="337" t="s">
        <v>6530</v>
      </c>
      <c r="F3162" s="338">
        <v>43346</v>
      </c>
      <c r="G3162" s="337" t="s">
        <v>6740</v>
      </c>
      <c r="H3162" s="338">
        <v>43368</v>
      </c>
      <c r="I3162" s="337" t="s">
        <v>19695</v>
      </c>
      <c r="J3162" s="337" t="s">
        <v>36</v>
      </c>
      <c r="K3162" s="337" t="s">
        <v>19695</v>
      </c>
      <c r="L3162" s="337" t="s">
        <v>19695</v>
      </c>
      <c r="M3162" s="337" t="s">
        <v>19695</v>
      </c>
      <c r="N3162" s="337" t="s">
        <v>19695</v>
      </c>
      <c r="O3162" s="337" t="s">
        <v>19695</v>
      </c>
      <c r="P3162" s="337" t="s">
        <v>19695</v>
      </c>
      <c r="Q3162" s="337" t="s">
        <v>19695</v>
      </c>
      <c r="R3162" s="337" t="s">
        <v>35</v>
      </c>
      <c r="S3162" s="337" t="s">
        <v>77</v>
      </c>
      <c r="T3162" s="337" t="s">
        <v>1012</v>
      </c>
      <c r="U3162" s="337" t="s">
        <v>7016</v>
      </c>
      <c r="V3162" s="337">
        <v>8</v>
      </c>
      <c r="W3162" s="337" t="s">
        <v>19695</v>
      </c>
      <c r="X3162" s="337" t="s">
        <v>19695</v>
      </c>
      <c r="Y3162" s="337" t="s">
        <v>19695</v>
      </c>
      <c r="Z3162" s="337" t="s">
        <v>1753</v>
      </c>
      <c r="AA3162" s="337" t="s">
        <v>717</v>
      </c>
      <c r="AB3162" s="337" t="s">
        <v>718</v>
      </c>
      <c r="AC3162" s="337" t="s">
        <v>13869</v>
      </c>
    </row>
    <row r="3163" spans="1:29" ht="15.8" x14ac:dyDescent="0.25">
      <c r="A3163" s="337" t="s">
        <v>1723</v>
      </c>
      <c r="B3163" s="337" t="s">
        <v>7053</v>
      </c>
      <c r="C3163" s="337" t="s">
        <v>1725</v>
      </c>
      <c r="D3163" s="337" t="s">
        <v>1730</v>
      </c>
      <c r="E3163" s="337" t="s">
        <v>5168</v>
      </c>
      <c r="F3163" s="338">
        <v>43347</v>
      </c>
      <c r="G3163" s="337" t="s">
        <v>4946</v>
      </c>
      <c r="H3163" s="338">
        <v>43367</v>
      </c>
      <c r="I3163" s="337" t="s">
        <v>19695</v>
      </c>
      <c r="J3163" s="337" t="s">
        <v>16</v>
      </c>
      <c r="K3163" s="337" t="s">
        <v>19695</v>
      </c>
      <c r="L3163" s="337" t="s">
        <v>19695</v>
      </c>
      <c r="M3163" s="337" t="s">
        <v>19695</v>
      </c>
      <c r="N3163" s="337" t="s">
        <v>19695</v>
      </c>
      <c r="O3163" s="337" t="s">
        <v>19695</v>
      </c>
      <c r="P3163" s="337" t="s">
        <v>19695</v>
      </c>
      <c r="Q3163" s="337" t="s">
        <v>19695</v>
      </c>
      <c r="R3163" s="337" t="s">
        <v>109</v>
      </c>
      <c r="S3163" s="337" t="s">
        <v>110</v>
      </c>
      <c r="T3163" s="337" t="s">
        <v>1733</v>
      </c>
      <c r="U3163" s="337" t="s">
        <v>7054</v>
      </c>
      <c r="V3163" s="337">
        <v>4</v>
      </c>
      <c r="W3163" s="337" t="s">
        <v>19695</v>
      </c>
      <c r="X3163" s="337" t="s">
        <v>19695</v>
      </c>
      <c r="Y3163" s="337" t="s">
        <v>19695</v>
      </c>
      <c r="Z3163" s="337" t="s">
        <v>1728</v>
      </c>
      <c r="AA3163" s="337" t="s">
        <v>717</v>
      </c>
      <c r="AB3163" s="337" t="s">
        <v>718</v>
      </c>
      <c r="AC3163" s="337" t="s">
        <v>13871</v>
      </c>
    </row>
    <row r="3164" spans="1:29" ht="15.8" x14ac:dyDescent="0.25">
      <c r="A3164" s="337" t="s">
        <v>1723</v>
      </c>
      <c r="B3164" s="337" t="s">
        <v>6975</v>
      </c>
      <c r="C3164" s="337" t="s">
        <v>1821</v>
      </c>
      <c r="D3164" s="337" t="s">
        <v>449</v>
      </c>
      <c r="E3164" s="337" t="s">
        <v>6976</v>
      </c>
      <c r="F3164" s="338">
        <v>43317</v>
      </c>
      <c r="G3164" s="337" t="s">
        <v>4946</v>
      </c>
      <c r="H3164" s="338">
        <v>43367</v>
      </c>
      <c r="I3164" s="337" t="s">
        <v>19695</v>
      </c>
      <c r="J3164" s="337" t="s">
        <v>36</v>
      </c>
      <c r="K3164" s="337" t="s">
        <v>19695</v>
      </c>
      <c r="L3164" s="337" t="s">
        <v>19695</v>
      </c>
      <c r="M3164" s="337" t="s">
        <v>19695</v>
      </c>
      <c r="N3164" s="337" t="s">
        <v>19695</v>
      </c>
      <c r="O3164" s="337" t="s">
        <v>19695</v>
      </c>
      <c r="P3164" s="337" t="s">
        <v>19695</v>
      </c>
      <c r="Q3164" s="337" t="s">
        <v>19695</v>
      </c>
      <c r="R3164" s="337" t="s">
        <v>105</v>
      </c>
      <c r="S3164" s="337" t="s">
        <v>2164</v>
      </c>
      <c r="T3164" s="337" t="s">
        <v>4622</v>
      </c>
      <c r="U3164" s="337" t="s">
        <v>1052</v>
      </c>
      <c r="V3164" s="337">
        <v>6</v>
      </c>
      <c r="W3164" s="337" t="s">
        <v>19695</v>
      </c>
      <c r="X3164" s="337" t="s">
        <v>19695</v>
      </c>
      <c r="Y3164" s="337" t="s">
        <v>19695</v>
      </c>
      <c r="Z3164" s="337" t="s">
        <v>1745</v>
      </c>
      <c r="AA3164" s="337" t="s">
        <v>1047</v>
      </c>
      <c r="AB3164" s="337" t="s">
        <v>854</v>
      </c>
      <c r="AC3164" s="337" t="s">
        <v>13870</v>
      </c>
    </row>
    <row r="3165" spans="1:29" ht="15.8" x14ac:dyDescent="0.25">
      <c r="A3165" s="337" t="s">
        <v>1723</v>
      </c>
      <c r="B3165" s="337" t="s">
        <v>5096</v>
      </c>
      <c r="C3165" s="337" t="s">
        <v>1725</v>
      </c>
      <c r="D3165" s="337" t="s">
        <v>1726</v>
      </c>
      <c r="E3165" s="337" t="s">
        <v>5097</v>
      </c>
      <c r="F3165" s="338">
        <v>43342</v>
      </c>
      <c r="G3165" s="337" t="s">
        <v>4946</v>
      </c>
      <c r="H3165" s="338">
        <v>43367</v>
      </c>
      <c r="I3165" s="337" t="s">
        <v>19695</v>
      </c>
      <c r="J3165" s="337" t="s">
        <v>36</v>
      </c>
      <c r="K3165" s="337" t="s">
        <v>19695</v>
      </c>
      <c r="L3165" s="337" t="s">
        <v>19695</v>
      </c>
      <c r="M3165" s="337" t="s">
        <v>19695</v>
      </c>
      <c r="N3165" s="337" t="s">
        <v>19695</v>
      </c>
      <c r="O3165" s="337" t="s">
        <v>19695</v>
      </c>
      <c r="P3165" s="337" t="s">
        <v>19695</v>
      </c>
      <c r="Q3165" s="337" t="s">
        <v>19695</v>
      </c>
      <c r="R3165" s="337" t="s">
        <v>52</v>
      </c>
      <c r="S3165" s="337" t="s">
        <v>120</v>
      </c>
      <c r="T3165" s="337" t="s">
        <v>411</v>
      </c>
      <c r="U3165" s="337" t="s">
        <v>5098</v>
      </c>
      <c r="V3165" s="337">
        <v>4</v>
      </c>
      <c r="W3165" s="337" t="s">
        <v>19695</v>
      </c>
      <c r="X3165" s="337" t="s">
        <v>19695</v>
      </c>
      <c r="Y3165" s="337" t="s">
        <v>19695</v>
      </c>
      <c r="Z3165" s="337" t="s">
        <v>1753</v>
      </c>
      <c r="AA3165" s="337" t="s">
        <v>735</v>
      </c>
      <c r="AB3165" s="337" t="s">
        <v>718</v>
      </c>
      <c r="AC3165" s="337" t="s">
        <v>13868</v>
      </c>
    </row>
    <row r="3166" spans="1:29" ht="15.8" x14ac:dyDescent="0.25">
      <c r="A3166" s="337" t="s">
        <v>1723</v>
      </c>
      <c r="B3166" s="337" t="s">
        <v>5099</v>
      </c>
      <c r="C3166" s="337" t="s">
        <v>1821</v>
      </c>
      <c r="D3166" s="337" t="s">
        <v>449</v>
      </c>
      <c r="E3166" s="337" t="s">
        <v>5100</v>
      </c>
      <c r="F3166" s="338">
        <v>43336</v>
      </c>
      <c r="G3166" s="337" t="s">
        <v>4946</v>
      </c>
      <c r="H3166" s="338">
        <v>43367</v>
      </c>
      <c r="I3166" s="337" t="s">
        <v>19695</v>
      </c>
      <c r="J3166" s="337" t="s">
        <v>36</v>
      </c>
      <c r="K3166" s="337" t="s">
        <v>19695</v>
      </c>
      <c r="L3166" s="337" t="s">
        <v>19695</v>
      </c>
      <c r="M3166" s="337" t="s">
        <v>19695</v>
      </c>
      <c r="N3166" s="337" t="s">
        <v>19695</v>
      </c>
      <c r="O3166" s="337" t="s">
        <v>19695</v>
      </c>
      <c r="P3166" s="337" t="s">
        <v>19695</v>
      </c>
      <c r="Q3166" s="337" t="s">
        <v>19695</v>
      </c>
      <c r="R3166" s="337" t="s">
        <v>52</v>
      </c>
      <c r="S3166" s="337" t="s">
        <v>857</v>
      </c>
      <c r="T3166" s="337" t="s">
        <v>857</v>
      </c>
      <c r="U3166" s="337" t="s">
        <v>1949</v>
      </c>
      <c r="V3166" s="337">
        <v>4</v>
      </c>
      <c r="W3166" s="337" t="s">
        <v>19695</v>
      </c>
      <c r="X3166" s="337" t="s">
        <v>19695</v>
      </c>
      <c r="Y3166" s="337" t="s">
        <v>19695</v>
      </c>
      <c r="Z3166" s="337" t="s">
        <v>1753</v>
      </c>
      <c r="AA3166" s="337" t="s">
        <v>735</v>
      </c>
      <c r="AB3166" s="337" t="s">
        <v>718</v>
      </c>
      <c r="AC3166" s="337" t="s">
        <v>13869</v>
      </c>
    </row>
    <row r="3167" spans="1:29" ht="15.8" x14ac:dyDescent="0.25">
      <c r="A3167" s="337" t="s">
        <v>1723</v>
      </c>
      <c r="B3167" s="337" t="s">
        <v>4944</v>
      </c>
      <c r="C3167" s="337" t="s">
        <v>1821</v>
      </c>
      <c r="D3167" s="337" t="s">
        <v>449</v>
      </c>
      <c r="E3167" s="337" t="s">
        <v>4945</v>
      </c>
      <c r="F3167" s="338">
        <v>43332</v>
      </c>
      <c r="G3167" s="337" t="s">
        <v>4946</v>
      </c>
      <c r="H3167" s="338">
        <v>43367</v>
      </c>
      <c r="I3167" s="337" t="s">
        <v>19695</v>
      </c>
      <c r="J3167" s="337" t="s">
        <v>36</v>
      </c>
      <c r="K3167" s="337" t="s">
        <v>19695</v>
      </c>
      <c r="L3167" s="337" t="s">
        <v>19695</v>
      </c>
      <c r="M3167" s="337" t="s">
        <v>19695</v>
      </c>
      <c r="N3167" s="337" t="s">
        <v>19695</v>
      </c>
      <c r="O3167" s="337" t="s">
        <v>19695</v>
      </c>
      <c r="P3167" s="337" t="s">
        <v>19695</v>
      </c>
      <c r="Q3167" s="337" t="s">
        <v>19695</v>
      </c>
      <c r="R3167" s="337" t="s">
        <v>109</v>
      </c>
      <c r="S3167" s="337" t="s">
        <v>4947</v>
      </c>
      <c r="T3167" s="337" t="s">
        <v>4947</v>
      </c>
      <c r="U3167" s="337" t="s">
        <v>4948</v>
      </c>
      <c r="V3167" s="337">
        <v>8</v>
      </c>
      <c r="W3167" s="337" t="s">
        <v>19695</v>
      </c>
      <c r="X3167" s="337" t="s">
        <v>19695</v>
      </c>
      <c r="Y3167" s="337" t="s">
        <v>19695</v>
      </c>
      <c r="Z3167" s="337" t="s">
        <v>1753</v>
      </c>
      <c r="AA3167" s="337" t="s">
        <v>766</v>
      </c>
      <c r="AB3167" s="337" t="s">
        <v>718</v>
      </c>
      <c r="AC3167" s="337" t="s">
        <v>15267</v>
      </c>
    </row>
    <row r="3168" spans="1:29" ht="15.8" x14ac:dyDescent="0.25">
      <c r="A3168" s="337" t="s">
        <v>1723</v>
      </c>
      <c r="B3168" s="337" t="s">
        <v>7102</v>
      </c>
      <c r="C3168" s="337" t="s">
        <v>1821</v>
      </c>
      <c r="D3168" s="337" t="s">
        <v>449</v>
      </c>
      <c r="E3168" s="337" t="s">
        <v>4607</v>
      </c>
      <c r="F3168" s="338">
        <v>43315</v>
      </c>
      <c r="G3168" s="337" t="s">
        <v>6922</v>
      </c>
      <c r="H3168" s="338">
        <v>43365</v>
      </c>
      <c r="I3168" s="337" t="s">
        <v>19695</v>
      </c>
      <c r="J3168" s="337" t="s">
        <v>16</v>
      </c>
      <c r="K3168" s="337" t="s">
        <v>19695</v>
      </c>
      <c r="L3168" s="337" t="s">
        <v>19695</v>
      </c>
      <c r="M3168" s="337" t="s">
        <v>19695</v>
      </c>
      <c r="N3168" s="337" t="s">
        <v>19695</v>
      </c>
      <c r="O3168" s="337" t="s">
        <v>19695</v>
      </c>
      <c r="P3168" s="337" t="s">
        <v>19695</v>
      </c>
      <c r="Q3168" s="337" t="s">
        <v>19695</v>
      </c>
      <c r="R3168" s="337" t="s">
        <v>66</v>
      </c>
      <c r="S3168" s="337" t="s">
        <v>962</v>
      </c>
      <c r="T3168" s="337" t="s">
        <v>1633</v>
      </c>
      <c r="U3168" s="337" t="s">
        <v>7103</v>
      </c>
      <c r="V3168" s="337">
        <v>12</v>
      </c>
      <c r="W3168" s="337" t="s">
        <v>19695</v>
      </c>
      <c r="X3168" s="337" t="s">
        <v>19695</v>
      </c>
      <c r="Y3168" s="337" t="s">
        <v>19695</v>
      </c>
      <c r="Z3168" s="337" t="s">
        <v>1728</v>
      </c>
      <c r="AA3168" s="337" t="s">
        <v>735</v>
      </c>
      <c r="AB3168" s="337" t="s">
        <v>718</v>
      </c>
      <c r="AC3168" s="337" t="s">
        <v>13867</v>
      </c>
    </row>
    <row r="3169" spans="1:29" ht="15.8" x14ac:dyDescent="0.25">
      <c r="A3169" s="337" t="s">
        <v>1723</v>
      </c>
      <c r="B3169" s="337" t="s">
        <v>6920</v>
      </c>
      <c r="C3169" s="337" t="s">
        <v>1821</v>
      </c>
      <c r="D3169" s="337" t="s">
        <v>449</v>
      </c>
      <c r="E3169" s="337" t="s">
        <v>6921</v>
      </c>
      <c r="F3169" s="338">
        <v>43334</v>
      </c>
      <c r="G3169" s="337" t="s">
        <v>6922</v>
      </c>
      <c r="H3169" s="338">
        <v>43365</v>
      </c>
      <c r="I3169" s="337" t="s">
        <v>19695</v>
      </c>
      <c r="J3169" s="337" t="s">
        <v>16</v>
      </c>
      <c r="K3169" s="337" t="s">
        <v>19695</v>
      </c>
      <c r="L3169" s="337" t="s">
        <v>19695</v>
      </c>
      <c r="M3169" s="337" t="s">
        <v>19695</v>
      </c>
      <c r="N3169" s="337" t="s">
        <v>19695</v>
      </c>
      <c r="O3169" s="337" t="s">
        <v>19695</v>
      </c>
      <c r="P3169" s="337" t="s">
        <v>19695</v>
      </c>
      <c r="Q3169" s="337" t="s">
        <v>19695</v>
      </c>
      <c r="R3169" s="337" t="s">
        <v>52</v>
      </c>
      <c r="S3169" s="337" t="s">
        <v>142</v>
      </c>
      <c r="T3169" s="337" t="s">
        <v>86</v>
      </c>
      <c r="U3169" s="337" t="s">
        <v>6923</v>
      </c>
      <c r="V3169" s="337">
        <v>16</v>
      </c>
      <c r="W3169" s="337" t="s">
        <v>19695</v>
      </c>
      <c r="X3169" s="337" t="s">
        <v>19695</v>
      </c>
      <c r="Y3169" s="337" t="s">
        <v>19695</v>
      </c>
      <c r="Z3169" s="337" t="s">
        <v>1753</v>
      </c>
      <c r="AA3169" s="337" t="s">
        <v>766</v>
      </c>
      <c r="AB3169" s="337" t="s">
        <v>718</v>
      </c>
      <c r="AC3169" s="337" t="s">
        <v>13873</v>
      </c>
    </row>
    <row r="3170" spans="1:29" ht="15.8" x14ac:dyDescent="0.25">
      <c r="A3170" s="337" t="s">
        <v>1723</v>
      </c>
      <c r="B3170" s="337" t="s">
        <v>13210</v>
      </c>
      <c r="C3170" s="337" t="s">
        <v>1725</v>
      </c>
      <c r="D3170" s="337" t="s">
        <v>1735</v>
      </c>
      <c r="E3170" s="337" t="s">
        <v>6927</v>
      </c>
      <c r="F3170" s="338">
        <v>43364</v>
      </c>
      <c r="G3170" s="337" t="s">
        <v>6927</v>
      </c>
      <c r="H3170" s="338">
        <v>43364</v>
      </c>
      <c r="I3170" s="337" t="s">
        <v>19695</v>
      </c>
      <c r="J3170" s="337" t="s">
        <v>36</v>
      </c>
      <c r="K3170" s="337" t="s">
        <v>19695</v>
      </c>
      <c r="L3170" s="337" t="s">
        <v>19695</v>
      </c>
      <c r="M3170" s="337" t="s">
        <v>19695</v>
      </c>
      <c r="N3170" s="337" t="s">
        <v>19695</v>
      </c>
      <c r="O3170" s="337" t="s">
        <v>19695</v>
      </c>
      <c r="P3170" s="337" t="s">
        <v>19695</v>
      </c>
      <c r="Q3170" s="337" t="s">
        <v>19695</v>
      </c>
      <c r="R3170" s="337" t="s">
        <v>105</v>
      </c>
      <c r="S3170" s="337" t="s">
        <v>2164</v>
      </c>
      <c r="T3170" s="337" t="s">
        <v>13211</v>
      </c>
      <c r="U3170" s="337" t="s">
        <v>13212</v>
      </c>
      <c r="V3170" s="337">
        <v>6</v>
      </c>
      <c r="W3170" s="337" t="s">
        <v>19695</v>
      </c>
      <c r="X3170" s="337" t="s">
        <v>19695</v>
      </c>
      <c r="Y3170" s="337" t="s">
        <v>19695</v>
      </c>
      <c r="Z3170" s="337" t="s">
        <v>1745</v>
      </c>
      <c r="AA3170" s="337" t="s">
        <v>1047</v>
      </c>
      <c r="AB3170" s="337" t="s">
        <v>854</v>
      </c>
      <c r="AC3170" s="337" t="s">
        <v>13870</v>
      </c>
    </row>
    <row r="3171" spans="1:29" ht="15.8" x14ac:dyDescent="0.25">
      <c r="A3171" s="337" t="s">
        <v>1723</v>
      </c>
      <c r="B3171" s="337" t="s">
        <v>5207</v>
      </c>
      <c r="C3171" s="337" t="s">
        <v>1821</v>
      </c>
      <c r="D3171" s="337" t="s">
        <v>449</v>
      </c>
      <c r="E3171" s="337" t="s">
        <v>4841</v>
      </c>
      <c r="F3171" s="338">
        <v>43313</v>
      </c>
      <c r="G3171" s="337" t="s">
        <v>5208</v>
      </c>
      <c r="H3171" s="338">
        <v>43363</v>
      </c>
      <c r="I3171" s="337" t="s">
        <v>19695</v>
      </c>
      <c r="J3171" s="337" t="s">
        <v>36</v>
      </c>
      <c r="K3171" s="337" t="s">
        <v>19695</v>
      </c>
      <c r="L3171" s="337" t="s">
        <v>19695</v>
      </c>
      <c r="M3171" s="337" t="s">
        <v>19695</v>
      </c>
      <c r="N3171" s="337" t="s">
        <v>19695</v>
      </c>
      <c r="O3171" s="337" t="s">
        <v>19695</v>
      </c>
      <c r="P3171" s="337" t="s">
        <v>19695</v>
      </c>
      <c r="Q3171" s="337" t="s">
        <v>19695</v>
      </c>
      <c r="R3171" s="337" t="s">
        <v>920</v>
      </c>
      <c r="S3171" s="337" t="s">
        <v>1280</v>
      </c>
      <c r="T3171" s="337" t="s">
        <v>1280</v>
      </c>
      <c r="U3171" s="337" t="s">
        <v>5209</v>
      </c>
      <c r="V3171" s="337">
        <v>12</v>
      </c>
      <c r="W3171" s="337" t="s">
        <v>19695</v>
      </c>
      <c r="X3171" s="337" t="s">
        <v>19695</v>
      </c>
      <c r="Y3171" s="337" t="s">
        <v>19695</v>
      </c>
      <c r="Z3171" s="337" t="s">
        <v>1728</v>
      </c>
      <c r="AA3171" s="337" t="s">
        <v>735</v>
      </c>
      <c r="AB3171" s="337" t="s">
        <v>718</v>
      </c>
      <c r="AC3171" s="337" t="s">
        <v>13866</v>
      </c>
    </row>
    <row r="3172" spans="1:29" ht="15.8" x14ac:dyDescent="0.25">
      <c r="A3172" s="337" t="s">
        <v>1723</v>
      </c>
      <c r="B3172" s="337" t="s">
        <v>6581</v>
      </c>
      <c r="C3172" s="337" t="s">
        <v>1821</v>
      </c>
      <c r="D3172" s="337" t="s">
        <v>449</v>
      </c>
      <c r="E3172" s="337" t="s">
        <v>4716</v>
      </c>
      <c r="F3172" s="338">
        <v>43331</v>
      </c>
      <c r="G3172" s="337" t="s">
        <v>5208</v>
      </c>
      <c r="H3172" s="338">
        <v>43363</v>
      </c>
      <c r="I3172" s="337" t="s">
        <v>19695</v>
      </c>
      <c r="J3172" s="337" t="s">
        <v>16</v>
      </c>
      <c r="K3172" s="337" t="s">
        <v>19695</v>
      </c>
      <c r="L3172" s="337" t="s">
        <v>19695</v>
      </c>
      <c r="M3172" s="337" t="s">
        <v>19695</v>
      </c>
      <c r="N3172" s="337" t="s">
        <v>19695</v>
      </c>
      <c r="O3172" s="337" t="s">
        <v>19695</v>
      </c>
      <c r="P3172" s="337" t="s">
        <v>19695</v>
      </c>
      <c r="Q3172" s="337" t="s">
        <v>19695</v>
      </c>
      <c r="R3172" s="337" t="s">
        <v>1225</v>
      </c>
      <c r="S3172" s="337" t="s">
        <v>100</v>
      </c>
      <c r="T3172" s="337" t="s">
        <v>116</v>
      </c>
      <c r="U3172" s="337" t="s">
        <v>6582</v>
      </c>
      <c r="V3172" s="337">
        <v>8</v>
      </c>
      <c r="W3172" s="337" t="s">
        <v>19695</v>
      </c>
      <c r="X3172" s="337" t="s">
        <v>19695</v>
      </c>
      <c r="Y3172" s="337" t="s">
        <v>19695</v>
      </c>
      <c r="Z3172" s="337" t="s">
        <v>1728</v>
      </c>
      <c r="AA3172" s="337" t="s">
        <v>735</v>
      </c>
      <c r="AB3172" s="337" t="s">
        <v>718</v>
      </c>
      <c r="AC3172" s="337" t="s">
        <v>13898</v>
      </c>
    </row>
    <row r="3173" spans="1:29" ht="15.8" x14ac:dyDescent="0.25">
      <c r="A3173" s="337" t="s">
        <v>1723</v>
      </c>
      <c r="B3173" s="337" t="s">
        <v>6755</v>
      </c>
      <c r="C3173" s="337" t="s">
        <v>1821</v>
      </c>
      <c r="D3173" s="337" t="s">
        <v>449</v>
      </c>
      <c r="E3173" s="337" t="s">
        <v>4841</v>
      </c>
      <c r="F3173" s="338">
        <v>43313</v>
      </c>
      <c r="G3173" s="337" t="s">
        <v>5208</v>
      </c>
      <c r="H3173" s="338">
        <v>43363</v>
      </c>
      <c r="I3173" s="337" t="s">
        <v>19695</v>
      </c>
      <c r="J3173" s="337" t="s">
        <v>16</v>
      </c>
      <c r="K3173" s="337" t="s">
        <v>19695</v>
      </c>
      <c r="L3173" s="337" t="s">
        <v>19695</v>
      </c>
      <c r="M3173" s="337" t="s">
        <v>19695</v>
      </c>
      <c r="N3173" s="337" t="s">
        <v>19695</v>
      </c>
      <c r="O3173" s="337" t="s">
        <v>19695</v>
      </c>
      <c r="P3173" s="337" t="s">
        <v>19695</v>
      </c>
      <c r="Q3173" s="337" t="s">
        <v>19695</v>
      </c>
      <c r="R3173" s="337" t="s">
        <v>52</v>
      </c>
      <c r="S3173" s="337" t="s">
        <v>69</v>
      </c>
      <c r="T3173" s="337" t="s">
        <v>69</v>
      </c>
      <c r="U3173" s="337" t="s">
        <v>119</v>
      </c>
      <c r="V3173" s="337">
        <v>10</v>
      </c>
      <c r="W3173" s="337" t="s">
        <v>19695</v>
      </c>
      <c r="X3173" s="337" t="s">
        <v>19695</v>
      </c>
      <c r="Y3173" s="337" t="s">
        <v>19695</v>
      </c>
      <c r="Z3173" s="337" t="s">
        <v>1745</v>
      </c>
      <c r="AA3173" s="337" t="s">
        <v>853</v>
      </c>
      <c r="AB3173" s="337" t="s">
        <v>854</v>
      </c>
      <c r="AC3173" s="337" t="s">
        <v>15271</v>
      </c>
    </row>
    <row r="3174" spans="1:29" ht="15.8" x14ac:dyDescent="0.25">
      <c r="A3174" s="337" t="s">
        <v>1723</v>
      </c>
      <c r="B3174" s="337" t="s">
        <v>10985</v>
      </c>
      <c r="C3174" s="337" t="s">
        <v>1821</v>
      </c>
      <c r="D3174" s="337" t="s">
        <v>449</v>
      </c>
      <c r="E3174" s="337" t="s">
        <v>4431</v>
      </c>
      <c r="F3174" s="338">
        <v>43324</v>
      </c>
      <c r="G3174" s="337" t="s">
        <v>5208</v>
      </c>
      <c r="H3174" s="338">
        <v>43363</v>
      </c>
      <c r="I3174" s="337" t="s">
        <v>19695</v>
      </c>
      <c r="J3174" s="337" t="s">
        <v>36</v>
      </c>
      <c r="K3174" s="337" t="s">
        <v>19695</v>
      </c>
      <c r="L3174" s="337" t="s">
        <v>19695</v>
      </c>
      <c r="M3174" s="337" t="s">
        <v>19695</v>
      </c>
      <c r="N3174" s="337" t="s">
        <v>19695</v>
      </c>
      <c r="O3174" s="337" t="s">
        <v>19695</v>
      </c>
      <c r="P3174" s="337" t="s">
        <v>19695</v>
      </c>
      <c r="Q3174" s="337" t="s">
        <v>19695</v>
      </c>
      <c r="R3174" s="337" t="s">
        <v>134</v>
      </c>
      <c r="S3174" s="337" t="s">
        <v>150</v>
      </c>
      <c r="T3174" s="337" t="s">
        <v>151</v>
      </c>
      <c r="U3174" s="337" t="s">
        <v>10986</v>
      </c>
      <c r="V3174" s="337">
        <v>16</v>
      </c>
      <c r="W3174" s="337" t="s">
        <v>19695</v>
      </c>
      <c r="X3174" s="337" t="s">
        <v>19695</v>
      </c>
      <c r="Y3174" s="337" t="s">
        <v>19695</v>
      </c>
      <c r="Z3174" s="337" t="s">
        <v>1753</v>
      </c>
      <c r="AA3174" s="337" t="s">
        <v>766</v>
      </c>
      <c r="AB3174" s="337" t="s">
        <v>718</v>
      </c>
      <c r="AC3174" s="337" t="s">
        <v>13924</v>
      </c>
    </row>
    <row r="3175" spans="1:29" ht="15.8" x14ac:dyDescent="0.25">
      <c r="A3175" s="337" t="s">
        <v>1723</v>
      </c>
      <c r="B3175" s="337" t="s">
        <v>4421</v>
      </c>
      <c r="C3175" s="337" t="s">
        <v>1821</v>
      </c>
      <c r="D3175" s="337" t="s">
        <v>449</v>
      </c>
      <c r="E3175" s="337" t="s">
        <v>1739</v>
      </c>
      <c r="F3175" s="338">
        <v>43252</v>
      </c>
      <c r="G3175" s="337" t="s">
        <v>4422</v>
      </c>
      <c r="H3175" s="338">
        <v>43362</v>
      </c>
      <c r="I3175" s="337" t="s">
        <v>19695</v>
      </c>
      <c r="J3175" s="337" t="s">
        <v>16</v>
      </c>
      <c r="K3175" s="337" t="s">
        <v>19695</v>
      </c>
      <c r="L3175" s="337" t="s">
        <v>19695</v>
      </c>
      <c r="M3175" s="337" t="s">
        <v>19695</v>
      </c>
      <c r="N3175" s="337" t="s">
        <v>19695</v>
      </c>
      <c r="O3175" s="337" t="s">
        <v>19695</v>
      </c>
      <c r="P3175" s="337" t="s">
        <v>19695</v>
      </c>
      <c r="Q3175" s="337" t="s">
        <v>19695</v>
      </c>
      <c r="R3175" s="337" t="s">
        <v>2955</v>
      </c>
      <c r="S3175" s="337" t="s">
        <v>4423</v>
      </c>
      <c r="T3175" s="337" t="s">
        <v>4424</v>
      </c>
      <c r="U3175" s="337" t="s">
        <v>4425</v>
      </c>
      <c r="V3175" s="337">
        <v>10</v>
      </c>
      <c r="W3175" s="337" t="s">
        <v>19695</v>
      </c>
      <c r="X3175" s="337" t="s">
        <v>19695</v>
      </c>
      <c r="Y3175" s="337" t="s">
        <v>19695</v>
      </c>
      <c r="Z3175" s="337" t="s">
        <v>1728</v>
      </c>
      <c r="AA3175" s="337" t="s">
        <v>735</v>
      </c>
      <c r="AB3175" s="337" t="s">
        <v>718</v>
      </c>
      <c r="AC3175" s="337" t="s">
        <v>13873</v>
      </c>
    </row>
    <row r="3176" spans="1:29" ht="15.8" x14ac:dyDescent="0.25">
      <c r="A3176" s="337" t="s">
        <v>1723</v>
      </c>
      <c r="B3176" s="337" t="s">
        <v>5574</v>
      </c>
      <c r="C3176" s="337" t="s">
        <v>1821</v>
      </c>
      <c r="D3176" s="337" t="s">
        <v>449</v>
      </c>
      <c r="E3176" s="337" t="s">
        <v>4342</v>
      </c>
      <c r="F3176" s="338">
        <v>43300</v>
      </c>
      <c r="G3176" s="337" t="s">
        <v>4422</v>
      </c>
      <c r="H3176" s="338">
        <v>43362</v>
      </c>
      <c r="I3176" s="337" t="s">
        <v>19695</v>
      </c>
      <c r="J3176" s="337" t="s">
        <v>36</v>
      </c>
      <c r="K3176" s="337" t="s">
        <v>19695</v>
      </c>
      <c r="L3176" s="337" t="s">
        <v>19695</v>
      </c>
      <c r="M3176" s="337" t="s">
        <v>19695</v>
      </c>
      <c r="N3176" s="337" t="s">
        <v>19695</v>
      </c>
      <c r="O3176" s="337" t="s">
        <v>19695</v>
      </c>
      <c r="P3176" s="337" t="s">
        <v>19695</v>
      </c>
      <c r="Q3176" s="337" t="s">
        <v>19695</v>
      </c>
      <c r="R3176" s="337" t="s">
        <v>130</v>
      </c>
      <c r="S3176" s="337" t="s">
        <v>928</v>
      </c>
      <c r="T3176" s="337" t="s">
        <v>929</v>
      </c>
      <c r="U3176" s="337" t="s">
        <v>5573</v>
      </c>
      <c r="V3176" s="337">
        <v>8</v>
      </c>
      <c r="W3176" s="337" t="s">
        <v>19695</v>
      </c>
      <c r="X3176" s="337" t="s">
        <v>19695</v>
      </c>
      <c r="Y3176" s="337" t="s">
        <v>19695</v>
      </c>
      <c r="Z3176" s="337" t="s">
        <v>1753</v>
      </c>
      <c r="AA3176" s="337" t="s">
        <v>717</v>
      </c>
      <c r="AB3176" s="337" t="s">
        <v>718</v>
      </c>
      <c r="AC3176" s="337" t="s">
        <v>13868</v>
      </c>
    </row>
    <row r="3177" spans="1:29" ht="15.8" x14ac:dyDescent="0.25">
      <c r="A3177" s="337" t="s">
        <v>1723</v>
      </c>
      <c r="B3177" s="337" t="s">
        <v>5572</v>
      </c>
      <c r="C3177" s="337" t="s">
        <v>1821</v>
      </c>
      <c r="D3177" s="337" t="s">
        <v>449</v>
      </c>
      <c r="E3177" s="337" t="s">
        <v>4593</v>
      </c>
      <c r="F3177" s="338">
        <v>43298</v>
      </c>
      <c r="G3177" s="337" t="s">
        <v>4422</v>
      </c>
      <c r="H3177" s="338">
        <v>43362</v>
      </c>
      <c r="I3177" s="337" t="s">
        <v>19695</v>
      </c>
      <c r="J3177" s="337" t="s">
        <v>36</v>
      </c>
      <c r="K3177" s="337" t="s">
        <v>19695</v>
      </c>
      <c r="L3177" s="337" t="s">
        <v>19695</v>
      </c>
      <c r="M3177" s="337" t="s">
        <v>19695</v>
      </c>
      <c r="N3177" s="337" t="s">
        <v>19695</v>
      </c>
      <c r="O3177" s="337" t="s">
        <v>19695</v>
      </c>
      <c r="P3177" s="337" t="s">
        <v>19695</v>
      </c>
      <c r="Q3177" s="337" t="s">
        <v>19695</v>
      </c>
      <c r="R3177" s="337" t="s">
        <v>130</v>
      </c>
      <c r="S3177" s="337" t="s">
        <v>928</v>
      </c>
      <c r="T3177" s="337" t="s">
        <v>929</v>
      </c>
      <c r="U3177" s="337" t="s">
        <v>5573</v>
      </c>
      <c r="V3177" s="337">
        <v>8</v>
      </c>
      <c r="W3177" s="337" t="s">
        <v>19695</v>
      </c>
      <c r="X3177" s="337" t="s">
        <v>19695</v>
      </c>
      <c r="Y3177" s="337" t="s">
        <v>19695</v>
      </c>
      <c r="Z3177" s="337" t="s">
        <v>1753</v>
      </c>
      <c r="AA3177" s="337" t="s">
        <v>735</v>
      </c>
      <c r="AB3177" s="337" t="s">
        <v>718</v>
      </c>
      <c r="AC3177" s="337" t="s">
        <v>13868</v>
      </c>
    </row>
    <row r="3178" spans="1:29" ht="15.8" x14ac:dyDescent="0.25">
      <c r="A3178" s="337" t="s">
        <v>1723</v>
      </c>
      <c r="B3178" s="337" t="s">
        <v>5091</v>
      </c>
      <c r="C3178" s="337" t="s">
        <v>1821</v>
      </c>
      <c r="D3178" s="337" t="s">
        <v>449</v>
      </c>
      <c r="E3178" s="337" t="s">
        <v>4346</v>
      </c>
      <c r="F3178" s="338">
        <v>43330</v>
      </c>
      <c r="G3178" s="337" t="s">
        <v>5092</v>
      </c>
      <c r="H3178" s="338">
        <v>43361</v>
      </c>
      <c r="I3178" s="337" t="s">
        <v>19695</v>
      </c>
      <c r="J3178" s="337" t="s">
        <v>36</v>
      </c>
      <c r="K3178" s="337" t="s">
        <v>19695</v>
      </c>
      <c r="L3178" s="337" t="s">
        <v>19695</v>
      </c>
      <c r="M3178" s="337" t="s">
        <v>19695</v>
      </c>
      <c r="N3178" s="337" t="s">
        <v>19695</v>
      </c>
      <c r="O3178" s="337" t="s">
        <v>19695</v>
      </c>
      <c r="P3178" s="337" t="s">
        <v>19695</v>
      </c>
      <c r="Q3178" s="337" t="s">
        <v>19695</v>
      </c>
      <c r="R3178" s="337" t="s">
        <v>1999</v>
      </c>
      <c r="S3178" s="337" t="s">
        <v>1999</v>
      </c>
      <c r="T3178" s="337" t="s">
        <v>2477</v>
      </c>
      <c r="U3178" s="337" t="s">
        <v>5056</v>
      </c>
      <c r="V3178" s="337">
        <v>10</v>
      </c>
      <c r="W3178" s="337" t="s">
        <v>19695</v>
      </c>
      <c r="X3178" s="337" t="s">
        <v>19695</v>
      </c>
      <c r="Y3178" s="337" t="s">
        <v>19695</v>
      </c>
      <c r="Z3178" s="337" t="s">
        <v>1753</v>
      </c>
      <c r="AA3178" s="337" t="s">
        <v>735</v>
      </c>
      <c r="AB3178" s="337" t="s">
        <v>718</v>
      </c>
      <c r="AC3178" s="337" t="s">
        <v>13865</v>
      </c>
    </row>
    <row r="3179" spans="1:29" ht="15.8" x14ac:dyDescent="0.25">
      <c r="A3179" s="337" t="s">
        <v>1723</v>
      </c>
      <c r="B3179" s="337" t="s">
        <v>5093</v>
      </c>
      <c r="C3179" s="337" t="s">
        <v>1821</v>
      </c>
      <c r="D3179" s="337" t="s">
        <v>449</v>
      </c>
      <c r="E3179" s="337" t="s">
        <v>4346</v>
      </c>
      <c r="F3179" s="338">
        <v>43330</v>
      </c>
      <c r="G3179" s="337" t="s">
        <v>5092</v>
      </c>
      <c r="H3179" s="338">
        <v>43361</v>
      </c>
      <c r="I3179" s="337" t="s">
        <v>19695</v>
      </c>
      <c r="J3179" s="337" t="s">
        <v>16</v>
      </c>
      <c r="K3179" s="337" t="s">
        <v>19695</v>
      </c>
      <c r="L3179" s="337" t="s">
        <v>19695</v>
      </c>
      <c r="M3179" s="337" t="s">
        <v>19695</v>
      </c>
      <c r="N3179" s="337" t="s">
        <v>19695</v>
      </c>
      <c r="O3179" s="337" t="s">
        <v>19695</v>
      </c>
      <c r="P3179" s="337" t="s">
        <v>19695</v>
      </c>
      <c r="Q3179" s="337" t="s">
        <v>19695</v>
      </c>
      <c r="R3179" s="337" t="s">
        <v>1999</v>
      </c>
      <c r="S3179" s="337" t="s">
        <v>2772</v>
      </c>
      <c r="T3179" s="337" t="s">
        <v>5094</v>
      </c>
      <c r="U3179" s="337" t="s">
        <v>5095</v>
      </c>
      <c r="V3179" s="337">
        <v>10</v>
      </c>
      <c r="W3179" s="337" t="s">
        <v>19695</v>
      </c>
      <c r="X3179" s="337" t="s">
        <v>19695</v>
      </c>
      <c r="Y3179" s="337" t="s">
        <v>19695</v>
      </c>
      <c r="Z3179" s="337" t="s">
        <v>1753</v>
      </c>
      <c r="AA3179" s="337" t="s">
        <v>735</v>
      </c>
      <c r="AB3179" s="337" t="s">
        <v>718</v>
      </c>
      <c r="AC3179" s="337" t="s">
        <v>13865</v>
      </c>
    </row>
    <row r="3180" spans="1:29" ht="15.8" x14ac:dyDescent="0.25">
      <c r="A3180" s="337" t="s">
        <v>1723</v>
      </c>
      <c r="B3180" s="337" t="s">
        <v>6924</v>
      </c>
      <c r="C3180" s="337" t="s">
        <v>1821</v>
      </c>
      <c r="D3180" s="337" t="s">
        <v>449</v>
      </c>
      <c r="E3180" s="337" t="s">
        <v>4485</v>
      </c>
      <c r="F3180" s="338">
        <v>43349</v>
      </c>
      <c r="G3180" s="337" t="s">
        <v>5092</v>
      </c>
      <c r="H3180" s="338">
        <v>43361</v>
      </c>
      <c r="I3180" s="337" t="s">
        <v>19695</v>
      </c>
      <c r="J3180" s="337" t="s">
        <v>36</v>
      </c>
      <c r="K3180" s="337" t="s">
        <v>19695</v>
      </c>
      <c r="L3180" s="337" t="s">
        <v>19695</v>
      </c>
      <c r="M3180" s="337" t="s">
        <v>19695</v>
      </c>
      <c r="N3180" s="337" t="s">
        <v>19695</v>
      </c>
      <c r="O3180" s="337" t="s">
        <v>19695</v>
      </c>
      <c r="P3180" s="337" t="s">
        <v>19695</v>
      </c>
      <c r="Q3180" s="337" t="s">
        <v>19695</v>
      </c>
      <c r="R3180" s="337" t="s">
        <v>98</v>
      </c>
      <c r="S3180" s="337" t="s">
        <v>124</v>
      </c>
      <c r="T3180" s="337" t="s">
        <v>1204</v>
      </c>
      <c r="U3180" s="337" t="s">
        <v>6925</v>
      </c>
      <c r="V3180" s="337">
        <v>8</v>
      </c>
      <c r="W3180" s="337" t="s">
        <v>19695</v>
      </c>
      <c r="X3180" s="337" t="s">
        <v>19695</v>
      </c>
      <c r="Y3180" s="337" t="s">
        <v>19695</v>
      </c>
      <c r="Z3180" s="337" t="s">
        <v>1753</v>
      </c>
      <c r="AA3180" s="337" t="s">
        <v>717</v>
      </c>
      <c r="AB3180" s="337" t="s">
        <v>718</v>
      </c>
      <c r="AC3180" s="337" t="s">
        <v>13873</v>
      </c>
    </row>
    <row r="3181" spans="1:29" ht="15.8" x14ac:dyDescent="0.25">
      <c r="A3181" s="337" t="s">
        <v>1723</v>
      </c>
      <c r="B3181" s="337" t="s">
        <v>6929</v>
      </c>
      <c r="C3181" s="337" t="s">
        <v>1821</v>
      </c>
      <c r="D3181" s="337" t="s">
        <v>449</v>
      </c>
      <c r="E3181" s="337" t="s">
        <v>5341</v>
      </c>
      <c r="F3181" s="338">
        <v>43351</v>
      </c>
      <c r="G3181" s="337" t="s">
        <v>5092</v>
      </c>
      <c r="H3181" s="338">
        <v>43361</v>
      </c>
      <c r="I3181" s="337" t="s">
        <v>19695</v>
      </c>
      <c r="J3181" s="337" t="s">
        <v>36</v>
      </c>
      <c r="K3181" s="337" t="s">
        <v>19695</v>
      </c>
      <c r="L3181" s="337" t="s">
        <v>19695</v>
      </c>
      <c r="M3181" s="337" t="s">
        <v>19695</v>
      </c>
      <c r="N3181" s="337" t="s">
        <v>19695</v>
      </c>
      <c r="O3181" s="337" t="s">
        <v>19695</v>
      </c>
      <c r="P3181" s="337" t="s">
        <v>19695</v>
      </c>
      <c r="Q3181" s="337" t="s">
        <v>19695</v>
      </c>
      <c r="R3181" s="337" t="s">
        <v>98</v>
      </c>
      <c r="S3181" s="337" t="s">
        <v>1172</v>
      </c>
      <c r="T3181" s="337" t="s">
        <v>2981</v>
      </c>
      <c r="U3181" s="337" t="s">
        <v>2981</v>
      </c>
      <c r="V3181" s="337">
        <v>8</v>
      </c>
      <c r="W3181" s="337" t="s">
        <v>19695</v>
      </c>
      <c r="X3181" s="337" t="s">
        <v>19695</v>
      </c>
      <c r="Y3181" s="337" t="s">
        <v>19695</v>
      </c>
      <c r="Z3181" s="337" t="s">
        <v>1753</v>
      </c>
      <c r="AA3181" s="337" t="s">
        <v>717</v>
      </c>
      <c r="AB3181" s="337" t="s">
        <v>718</v>
      </c>
      <c r="AC3181" s="337" t="s">
        <v>13873</v>
      </c>
    </row>
    <row r="3182" spans="1:29" ht="15.8" x14ac:dyDescent="0.25">
      <c r="A3182" s="337" t="s">
        <v>1723</v>
      </c>
      <c r="B3182" s="337" t="s">
        <v>6909</v>
      </c>
      <c r="C3182" s="337" t="s">
        <v>1788</v>
      </c>
      <c r="D3182" s="337" t="s">
        <v>769</v>
      </c>
      <c r="E3182" s="337" t="s">
        <v>4945</v>
      </c>
      <c r="F3182" s="338">
        <v>43332</v>
      </c>
      <c r="G3182" s="337" t="s">
        <v>5092</v>
      </c>
      <c r="H3182" s="338">
        <v>43361</v>
      </c>
      <c r="I3182" s="337" t="s">
        <v>19695</v>
      </c>
      <c r="J3182" s="337" t="s">
        <v>36</v>
      </c>
      <c r="K3182" s="337" t="s">
        <v>19695</v>
      </c>
      <c r="L3182" s="337" t="s">
        <v>19695</v>
      </c>
      <c r="M3182" s="337" t="s">
        <v>19695</v>
      </c>
      <c r="N3182" s="337" t="s">
        <v>19695</v>
      </c>
      <c r="O3182" s="337" t="s">
        <v>19695</v>
      </c>
      <c r="P3182" s="337" t="s">
        <v>19695</v>
      </c>
      <c r="Q3182" s="337" t="s">
        <v>19695</v>
      </c>
      <c r="R3182" s="337" t="s">
        <v>98</v>
      </c>
      <c r="S3182" s="337" t="s">
        <v>1172</v>
      </c>
      <c r="T3182" s="337" t="s">
        <v>6910</v>
      </c>
      <c r="U3182" s="337" t="s">
        <v>6911</v>
      </c>
      <c r="V3182" s="337">
        <v>8</v>
      </c>
      <c r="W3182" s="337" t="s">
        <v>19695</v>
      </c>
      <c r="X3182" s="337" t="s">
        <v>19695</v>
      </c>
      <c r="Y3182" s="337" t="s">
        <v>19695</v>
      </c>
      <c r="Z3182" s="337" t="s">
        <v>1753</v>
      </c>
      <c r="AA3182" s="337" t="s">
        <v>717</v>
      </c>
      <c r="AB3182" s="337" t="s">
        <v>718</v>
      </c>
      <c r="AC3182" s="337" t="s">
        <v>13873</v>
      </c>
    </row>
    <row r="3183" spans="1:29" ht="15.8" x14ac:dyDescent="0.25">
      <c r="A3183" s="337" t="s">
        <v>1723</v>
      </c>
      <c r="B3183" s="337" t="s">
        <v>7073</v>
      </c>
      <c r="C3183" s="337" t="s">
        <v>1725</v>
      </c>
      <c r="D3183" s="337" t="s">
        <v>1730</v>
      </c>
      <c r="E3183" s="337" t="s">
        <v>4346</v>
      </c>
      <c r="F3183" s="338">
        <v>43330</v>
      </c>
      <c r="G3183" s="337" t="s">
        <v>7074</v>
      </c>
      <c r="H3183" s="338">
        <v>43360</v>
      </c>
      <c r="I3183" s="337" t="s">
        <v>19695</v>
      </c>
      <c r="J3183" s="337" t="s">
        <v>36</v>
      </c>
      <c r="K3183" s="337" t="s">
        <v>19695</v>
      </c>
      <c r="L3183" s="337" t="s">
        <v>19695</v>
      </c>
      <c r="M3183" s="337" t="s">
        <v>19695</v>
      </c>
      <c r="N3183" s="337" t="s">
        <v>19695</v>
      </c>
      <c r="O3183" s="337" t="s">
        <v>19695</v>
      </c>
      <c r="P3183" s="337" t="s">
        <v>19695</v>
      </c>
      <c r="Q3183" s="337" t="s">
        <v>19695</v>
      </c>
      <c r="R3183" s="337" t="s">
        <v>56</v>
      </c>
      <c r="S3183" s="337" t="s">
        <v>405</v>
      </c>
      <c r="T3183" s="337" t="s">
        <v>405</v>
      </c>
      <c r="U3183" s="337" t="s">
        <v>7075</v>
      </c>
      <c r="V3183" s="337">
        <v>9</v>
      </c>
      <c r="W3183" s="337" t="s">
        <v>19695</v>
      </c>
      <c r="X3183" s="337" t="s">
        <v>19695</v>
      </c>
      <c r="Y3183" s="337" t="s">
        <v>19695</v>
      </c>
      <c r="Z3183" s="337" t="s">
        <v>1745</v>
      </c>
      <c r="AA3183" s="337" t="s">
        <v>761</v>
      </c>
      <c r="AB3183" s="337" t="s">
        <v>762</v>
      </c>
      <c r="AC3183" s="337" t="s">
        <v>15260</v>
      </c>
    </row>
    <row r="3184" spans="1:29" ht="15.8" x14ac:dyDescent="0.25">
      <c r="A3184" s="337" t="s">
        <v>1723</v>
      </c>
      <c r="B3184" s="337" t="s">
        <v>6495</v>
      </c>
      <c r="C3184" s="337" t="s">
        <v>1725</v>
      </c>
      <c r="D3184" s="337" t="s">
        <v>1730</v>
      </c>
      <c r="E3184" s="337" t="s">
        <v>5787</v>
      </c>
      <c r="F3184" s="338">
        <v>43357</v>
      </c>
      <c r="G3184" s="337" t="s">
        <v>4747</v>
      </c>
      <c r="H3184" s="338">
        <v>43358</v>
      </c>
      <c r="I3184" s="337" t="s">
        <v>19695</v>
      </c>
      <c r="J3184" s="337" t="s">
        <v>16</v>
      </c>
      <c r="K3184" s="337" t="s">
        <v>19695</v>
      </c>
      <c r="L3184" s="337" t="s">
        <v>19695</v>
      </c>
      <c r="M3184" s="337" t="s">
        <v>19695</v>
      </c>
      <c r="N3184" s="337" t="s">
        <v>19695</v>
      </c>
      <c r="O3184" s="337" t="s">
        <v>19695</v>
      </c>
      <c r="P3184" s="337" t="s">
        <v>19695</v>
      </c>
      <c r="Q3184" s="337" t="s">
        <v>19695</v>
      </c>
      <c r="R3184" s="337" t="s">
        <v>66</v>
      </c>
      <c r="S3184" s="337" t="s">
        <v>67</v>
      </c>
      <c r="T3184" s="337" t="s">
        <v>975</v>
      </c>
      <c r="U3184" s="337" t="s">
        <v>6496</v>
      </c>
      <c r="V3184" s="337">
        <v>8</v>
      </c>
      <c r="W3184" s="337" t="s">
        <v>19695</v>
      </c>
      <c r="X3184" s="337" t="s">
        <v>19695</v>
      </c>
      <c r="Y3184" s="337" t="s">
        <v>19695</v>
      </c>
      <c r="Z3184" s="337" t="s">
        <v>1728</v>
      </c>
      <c r="AA3184" s="337" t="s">
        <v>717</v>
      </c>
      <c r="AB3184" s="337" t="s">
        <v>718</v>
      </c>
      <c r="AC3184" s="337" t="s">
        <v>13861</v>
      </c>
    </row>
    <row r="3185" spans="1:29" ht="15.8" x14ac:dyDescent="0.25">
      <c r="A3185" s="337" t="s">
        <v>1723</v>
      </c>
      <c r="B3185" s="337" t="s">
        <v>5826</v>
      </c>
      <c r="C3185" s="337" t="s">
        <v>1821</v>
      </c>
      <c r="D3185" s="337" t="s">
        <v>449</v>
      </c>
      <c r="E3185" s="337" t="s">
        <v>4593</v>
      </c>
      <c r="F3185" s="338">
        <v>43298</v>
      </c>
      <c r="G3185" s="337" t="s">
        <v>4747</v>
      </c>
      <c r="H3185" s="338">
        <v>43358</v>
      </c>
      <c r="I3185" s="337" t="s">
        <v>19695</v>
      </c>
      <c r="J3185" s="337" t="s">
        <v>36</v>
      </c>
      <c r="K3185" s="337" t="s">
        <v>19695</v>
      </c>
      <c r="L3185" s="337" t="s">
        <v>19695</v>
      </c>
      <c r="M3185" s="337" t="s">
        <v>19695</v>
      </c>
      <c r="N3185" s="337" t="s">
        <v>19695</v>
      </c>
      <c r="O3185" s="337" t="s">
        <v>19695</v>
      </c>
      <c r="P3185" s="337" t="s">
        <v>19695</v>
      </c>
      <c r="Q3185" s="337" t="s">
        <v>19695</v>
      </c>
      <c r="R3185" s="337" t="s">
        <v>15</v>
      </c>
      <c r="S3185" s="337" t="s">
        <v>1102</v>
      </c>
      <c r="T3185" s="337" t="s">
        <v>1523</v>
      </c>
      <c r="U3185" s="337" t="s">
        <v>5827</v>
      </c>
      <c r="V3185" s="337">
        <v>8</v>
      </c>
      <c r="W3185" s="337" t="s">
        <v>19695</v>
      </c>
      <c r="X3185" s="337" t="s">
        <v>19695</v>
      </c>
      <c r="Y3185" s="337" t="s">
        <v>19695</v>
      </c>
      <c r="Z3185" s="337" t="s">
        <v>1728</v>
      </c>
      <c r="AA3185" s="337" t="s">
        <v>717</v>
      </c>
      <c r="AB3185" s="337" t="s">
        <v>718</v>
      </c>
      <c r="AC3185" s="337" t="s">
        <v>13862</v>
      </c>
    </row>
    <row r="3186" spans="1:29" ht="15.8" x14ac:dyDescent="0.25">
      <c r="A3186" s="337" t="s">
        <v>1723</v>
      </c>
      <c r="B3186" s="337" t="s">
        <v>5828</v>
      </c>
      <c r="C3186" s="337" t="s">
        <v>1821</v>
      </c>
      <c r="D3186" s="337" t="s">
        <v>449</v>
      </c>
      <c r="E3186" s="337" t="s">
        <v>5382</v>
      </c>
      <c r="F3186" s="338">
        <v>43295</v>
      </c>
      <c r="G3186" s="337" t="s">
        <v>4747</v>
      </c>
      <c r="H3186" s="338">
        <v>43358</v>
      </c>
      <c r="I3186" s="337" t="s">
        <v>19695</v>
      </c>
      <c r="J3186" s="337" t="s">
        <v>36</v>
      </c>
      <c r="K3186" s="337" t="s">
        <v>19695</v>
      </c>
      <c r="L3186" s="337" t="s">
        <v>19695</v>
      </c>
      <c r="M3186" s="337" t="s">
        <v>19695</v>
      </c>
      <c r="N3186" s="337" t="s">
        <v>19695</v>
      </c>
      <c r="O3186" s="337" t="s">
        <v>19695</v>
      </c>
      <c r="P3186" s="337" t="s">
        <v>19695</v>
      </c>
      <c r="Q3186" s="337" t="s">
        <v>19695</v>
      </c>
      <c r="R3186" s="337" t="s">
        <v>15</v>
      </c>
      <c r="S3186" s="337" t="s">
        <v>1102</v>
      </c>
      <c r="T3186" s="337" t="s">
        <v>1523</v>
      </c>
      <c r="U3186" s="337" t="s">
        <v>5825</v>
      </c>
      <c r="V3186" s="337">
        <v>6</v>
      </c>
      <c r="W3186" s="337" t="s">
        <v>19695</v>
      </c>
      <c r="X3186" s="337" t="s">
        <v>19695</v>
      </c>
      <c r="Y3186" s="337" t="s">
        <v>19695</v>
      </c>
      <c r="Z3186" s="337" t="s">
        <v>1728</v>
      </c>
      <c r="AA3186" s="337" t="s">
        <v>717</v>
      </c>
      <c r="AB3186" s="337" t="s">
        <v>718</v>
      </c>
      <c r="AC3186" s="337" t="s">
        <v>13862</v>
      </c>
    </row>
    <row r="3187" spans="1:29" ht="15.8" x14ac:dyDescent="0.25">
      <c r="A3187" s="337" t="s">
        <v>1723</v>
      </c>
      <c r="B3187" s="337" t="s">
        <v>5824</v>
      </c>
      <c r="C3187" s="337" t="s">
        <v>1821</v>
      </c>
      <c r="D3187" s="337" t="s">
        <v>449</v>
      </c>
      <c r="E3187" s="337" t="s">
        <v>4491</v>
      </c>
      <c r="F3187" s="338">
        <v>43327</v>
      </c>
      <c r="G3187" s="337" t="s">
        <v>4747</v>
      </c>
      <c r="H3187" s="338">
        <v>43358</v>
      </c>
      <c r="I3187" s="337" t="s">
        <v>19695</v>
      </c>
      <c r="J3187" s="337" t="s">
        <v>36</v>
      </c>
      <c r="K3187" s="337" t="s">
        <v>19695</v>
      </c>
      <c r="L3187" s="337" t="s">
        <v>19695</v>
      </c>
      <c r="M3187" s="337" t="s">
        <v>19695</v>
      </c>
      <c r="N3187" s="337" t="s">
        <v>19695</v>
      </c>
      <c r="O3187" s="337" t="s">
        <v>19695</v>
      </c>
      <c r="P3187" s="337" t="s">
        <v>19695</v>
      </c>
      <c r="Q3187" s="337" t="s">
        <v>19695</v>
      </c>
      <c r="R3187" s="337" t="s">
        <v>15</v>
      </c>
      <c r="S3187" s="337" t="s">
        <v>1102</v>
      </c>
      <c r="T3187" s="337" t="s">
        <v>1523</v>
      </c>
      <c r="U3187" s="337" t="s">
        <v>5825</v>
      </c>
      <c r="V3187" s="337">
        <v>6</v>
      </c>
      <c r="W3187" s="337" t="s">
        <v>19695</v>
      </c>
      <c r="X3187" s="337" t="s">
        <v>19695</v>
      </c>
      <c r="Y3187" s="337" t="s">
        <v>19695</v>
      </c>
      <c r="Z3187" s="337" t="s">
        <v>1728</v>
      </c>
      <c r="AA3187" s="337" t="s">
        <v>717</v>
      </c>
      <c r="AB3187" s="337" t="s">
        <v>718</v>
      </c>
      <c r="AC3187" s="337" t="s">
        <v>13862</v>
      </c>
    </row>
    <row r="3188" spans="1:29" ht="15.8" x14ac:dyDescent="0.25">
      <c r="A3188" s="337" t="s">
        <v>1723</v>
      </c>
      <c r="B3188" s="337" t="s">
        <v>4745</v>
      </c>
      <c r="C3188" s="337" t="s">
        <v>1821</v>
      </c>
      <c r="D3188" s="337" t="s">
        <v>449</v>
      </c>
      <c r="E3188" s="337" t="s">
        <v>4746</v>
      </c>
      <c r="F3188" s="338">
        <v>43196</v>
      </c>
      <c r="G3188" s="337" t="s">
        <v>4747</v>
      </c>
      <c r="H3188" s="338">
        <v>43358</v>
      </c>
      <c r="I3188" s="337" t="s">
        <v>19695</v>
      </c>
      <c r="J3188" s="337" t="s">
        <v>36</v>
      </c>
      <c r="K3188" s="337" t="s">
        <v>19695</v>
      </c>
      <c r="L3188" s="337" t="s">
        <v>19695</v>
      </c>
      <c r="M3188" s="337" t="s">
        <v>19695</v>
      </c>
      <c r="N3188" s="337" t="s">
        <v>19695</v>
      </c>
      <c r="O3188" s="337" t="s">
        <v>19695</v>
      </c>
      <c r="P3188" s="337" t="s">
        <v>19695</v>
      </c>
      <c r="Q3188" s="337" t="s">
        <v>19695</v>
      </c>
      <c r="R3188" s="337" t="s">
        <v>81</v>
      </c>
      <c r="S3188" s="337" t="s">
        <v>82</v>
      </c>
      <c r="T3188" s="337" t="s">
        <v>4748</v>
      </c>
      <c r="U3188" s="337" t="s">
        <v>4749</v>
      </c>
      <c r="V3188" s="337">
        <v>12</v>
      </c>
      <c r="W3188" s="337" t="s">
        <v>19695</v>
      </c>
      <c r="X3188" s="337" t="s">
        <v>19695</v>
      </c>
      <c r="Y3188" s="337" t="s">
        <v>19695</v>
      </c>
      <c r="Z3188" s="337" t="s">
        <v>1728</v>
      </c>
      <c r="AA3188" s="337" t="s">
        <v>717</v>
      </c>
      <c r="AB3188" s="337" t="s">
        <v>718</v>
      </c>
      <c r="AC3188" s="337" t="s">
        <v>13862</v>
      </c>
    </row>
    <row r="3189" spans="1:29" ht="15.8" x14ac:dyDescent="0.25">
      <c r="A3189" s="337" t="s">
        <v>1723</v>
      </c>
      <c r="B3189" s="337" t="s">
        <v>5829</v>
      </c>
      <c r="C3189" s="337" t="s">
        <v>1821</v>
      </c>
      <c r="D3189" s="337" t="s">
        <v>449</v>
      </c>
      <c r="E3189" s="337" t="s">
        <v>4366</v>
      </c>
      <c r="F3189" s="338">
        <v>43266</v>
      </c>
      <c r="G3189" s="337" t="s">
        <v>4747</v>
      </c>
      <c r="H3189" s="338">
        <v>43358</v>
      </c>
      <c r="I3189" s="337" t="s">
        <v>19695</v>
      </c>
      <c r="J3189" s="337" t="s">
        <v>36</v>
      </c>
      <c r="K3189" s="337" t="s">
        <v>19695</v>
      </c>
      <c r="L3189" s="337" t="s">
        <v>19695</v>
      </c>
      <c r="M3189" s="337" t="s">
        <v>19695</v>
      </c>
      <c r="N3189" s="337" t="s">
        <v>19695</v>
      </c>
      <c r="O3189" s="337" t="s">
        <v>19695</v>
      </c>
      <c r="P3189" s="337" t="s">
        <v>19695</v>
      </c>
      <c r="Q3189" s="337" t="s">
        <v>19695</v>
      </c>
      <c r="R3189" s="337" t="s">
        <v>15</v>
      </c>
      <c r="S3189" s="337" t="s">
        <v>1102</v>
      </c>
      <c r="T3189" s="337" t="s">
        <v>4626</v>
      </c>
      <c r="U3189" s="337" t="s">
        <v>5830</v>
      </c>
      <c r="V3189" s="337">
        <v>10</v>
      </c>
      <c r="W3189" s="337" t="s">
        <v>19695</v>
      </c>
      <c r="X3189" s="337" t="s">
        <v>19695</v>
      </c>
      <c r="Y3189" s="337" t="s">
        <v>19695</v>
      </c>
      <c r="Z3189" s="337" t="s">
        <v>1728</v>
      </c>
      <c r="AA3189" s="337" t="s">
        <v>717</v>
      </c>
      <c r="AB3189" s="337" t="s">
        <v>718</v>
      </c>
      <c r="AC3189" s="337" t="s">
        <v>13863</v>
      </c>
    </row>
    <row r="3190" spans="1:29" ht="15.8" x14ac:dyDescent="0.25">
      <c r="A3190" s="337" t="s">
        <v>1723</v>
      </c>
      <c r="B3190" s="337" t="s">
        <v>7312</v>
      </c>
      <c r="C3190" s="337" t="s">
        <v>1821</v>
      </c>
      <c r="D3190" s="337" t="s">
        <v>449</v>
      </c>
      <c r="E3190" s="337" t="s">
        <v>6311</v>
      </c>
      <c r="F3190" s="338">
        <v>43302</v>
      </c>
      <c r="G3190" s="337" t="s">
        <v>4747</v>
      </c>
      <c r="H3190" s="338">
        <v>43358</v>
      </c>
      <c r="I3190" s="337" t="s">
        <v>19695</v>
      </c>
      <c r="J3190" s="337" t="s">
        <v>16</v>
      </c>
      <c r="K3190" s="337" t="s">
        <v>19695</v>
      </c>
      <c r="L3190" s="337" t="s">
        <v>19695</v>
      </c>
      <c r="M3190" s="337" t="s">
        <v>19695</v>
      </c>
      <c r="N3190" s="337" t="s">
        <v>19695</v>
      </c>
      <c r="O3190" s="337" t="s">
        <v>19695</v>
      </c>
      <c r="P3190" s="337" t="s">
        <v>19695</v>
      </c>
      <c r="Q3190" s="337" t="s">
        <v>19695</v>
      </c>
      <c r="R3190" s="337" t="s">
        <v>112</v>
      </c>
      <c r="S3190" s="337" t="s">
        <v>1249</v>
      </c>
      <c r="T3190" s="337" t="s">
        <v>7313</v>
      </c>
      <c r="U3190" s="337" t="s">
        <v>7313</v>
      </c>
      <c r="V3190" s="337">
        <v>12</v>
      </c>
      <c r="W3190" s="337" t="s">
        <v>19695</v>
      </c>
      <c r="X3190" s="337" t="s">
        <v>19695</v>
      </c>
      <c r="Y3190" s="337" t="s">
        <v>19695</v>
      </c>
      <c r="Z3190" s="337" t="s">
        <v>1728</v>
      </c>
      <c r="AA3190" s="337" t="s">
        <v>735</v>
      </c>
      <c r="AB3190" s="337" t="s">
        <v>718</v>
      </c>
      <c r="AC3190" s="337" t="s">
        <v>13868</v>
      </c>
    </row>
    <row r="3191" spans="1:29" ht="15.8" x14ac:dyDescent="0.25">
      <c r="A3191" s="337" t="s">
        <v>1723</v>
      </c>
      <c r="B3191" s="337" t="s">
        <v>6583</v>
      </c>
      <c r="C3191" s="337" t="s">
        <v>1821</v>
      </c>
      <c r="D3191" s="337" t="s">
        <v>449</v>
      </c>
      <c r="E3191" s="337" t="s">
        <v>4491</v>
      </c>
      <c r="F3191" s="338">
        <v>43327</v>
      </c>
      <c r="G3191" s="337" t="s">
        <v>4747</v>
      </c>
      <c r="H3191" s="338">
        <v>43358</v>
      </c>
      <c r="I3191" s="337" t="s">
        <v>19695</v>
      </c>
      <c r="J3191" s="337" t="s">
        <v>16</v>
      </c>
      <c r="K3191" s="337" t="s">
        <v>19695</v>
      </c>
      <c r="L3191" s="337" t="s">
        <v>19695</v>
      </c>
      <c r="M3191" s="337" t="s">
        <v>19695</v>
      </c>
      <c r="N3191" s="337" t="s">
        <v>19695</v>
      </c>
      <c r="O3191" s="337" t="s">
        <v>19695</v>
      </c>
      <c r="P3191" s="337" t="s">
        <v>19695</v>
      </c>
      <c r="Q3191" s="337" t="s">
        <v>19695</v>
      </c>
      <c r="R3191" s="337" t="s">
        <v>1225</v>
      </c>
      <c r="S3191" s="337" t="s">
        <v>100</v>
      </c>
      <c r="T3191" s="337" t="s">
        <v>6584</v>
      </c>
      <c r="U3191" s="337" t="s">
        <v>6585</v>
      </c>
      <c r="V3191" s="337">
        <v>8</v>
      </c>
      <c r="W3191" s="337" t="s">
        <v>19695</v>
      </c>
      <c r="X3191" s="337" t="s">
        <v>19695</v>
      </c>
      <c r="Y3191" s="337" t="s">
        <v>19695</v>
      </c>
      <c r="Z3191" s="337" t="s">
        <v>1728</v>
      </c>
      <c r="AA3191" s="337" t="s">
        <v>735</v>
      </c>
      <c r="AB3191" s="337" t="s">
        <v>718</v>
      </c>
      <c r="AC3191" s="337" t="s">
        <v>13886</v>
      </c>
    </row>
    <row r="3192" spans="1:29" ht="15.8" x14ac:dyDescent="0.25">
      <c r="A3192" s="337" t="s">
        <v>1723</v>
      </c>
      <c r="B3192" s="337" t="s">
        <v>8699</v>
      </c>
      <c r="C3192" s="337" t="s">
        <v>1821</v>
      </c>
      <c r="D3192" s="337" t="s">
        <v>449</v>
      </c>
      <c r="E3192" s="337" t="s">
        <v>4491</v>
      </c>
      <c r="F3192" s="338">
        <v>43327</v>
      </c>
      <c r="G3192" s="337" t="s">
        <v>4747</v>
      </c>
      <c r="H3192" s="338">
        <v>43358</v>
      </c>
      <c r="I3192" s="337" t="s">
        <v>19695</v>
      </c>
      <c r="J3192" s="337" t="s">
        <v>36</v>
      </c>
      <c r="K3192" s="337" t="s">
        <v>19695</v>
      </c>
      <c r="L3192" s="337" t="s">
        <v>19695</v>
      </c>
      <c r="M3192" s="337" t="s">
        <v>19695</v>
      </c>
      <c r="N3192" s="337" t="s">
        <v>19695</v>
      </c>
      <c r="O3192" s="337" t="s">
        <v>19695</v>
      </c>
      <c r="P3192" s="337" t="s">
        <v>19695</v>
      </c>
      <c r="Q3192" s="337" t="s">
        <v>19695</v>
      </c>
      <c r="R3192" s="337" t="s">
        <v>112</v>
      </c>
      <c r="S3192" s="337" t="s">
        <v>452</v>
      </c>
      <c r="T3192" s="337" t="s">
        <v>2861</v>
      </c>
      <c r="U3192" s="337" t="s">
        <v>8700</v>
      </c>
      <c r="V3192" s="337">
        <v>12</v>
      </c>
      <c r="W3192" s="337" t="s">
        <v>19695</v>
      </c>
      <c r="X3192" s="337" t="s">
        <v>19695</v>
      </c>
      <c r="Y3192" s="337" t="s">
        <v>19695</v>
      </c>
      <c r="Z3192" s="337" t="s">
        <v>1728</v>
      </c>
      <c r="AA3192" s="337" t="s">
        <v>735</v>
      </c>
      <c r="AB3192" s="337" t="s">
        <v>718</v>
      </c>
      <c r="AC3192" s="337" t="s">
        <v>13917</v>
      </c>
    </row>
    <row r="3193" spans="1:29" ht="15.8" x14ac:dyDescent="0.25">
      <c r="A3193" s="337" t="s">
        <v>1723</v>
      </c>
      <c r="B3193" s="337" t="s">
        <v>6551</v>
      </c>
      <c r="C3193" s="337" t="s">
        <v>1821</v>
      </c>
      <c r="D3193" s="337" t="s">
        <v>449</v>
      </c>
      <c r="E3193" s="337" t="s">
        <v>5241</v>
      </c>
      <c r="F3193" s="338">
        <v>43308</v>
      </c>
      <c r="G3193" s="337" t="s">
        <v>4747</v>
      </c>
      <c r="H3193" s="338">
        <v>43358</v>
      </c>
      <c r="I3193" s="337" t="s">
        <v>19695</v>
      </c>
      <c r="J3193" s="337" t="s">
        <v>36</v>
      </c>
      <c r="K3193" s="337" t="s">
        <v>19695</v>
      </c>
      <c r="L3193" s="337" t="s">
        <v>19695</v>
      </c>
      <c r="M3193" s="337" t="s">
        <v>19695</v>
      </c>
      <c r="N3193" s="337" t="s">
        <v>19695</v>
      </c>
      <c r="O3193" s="337" t="s">
        <v>19695</v>
      </c>
      <c r="P3193" s="337" t="s">
        <v>19695</v>
      </c>
      <c r="Q3193" s="337" t="s">
        <v>19695</v>
      </c>
      <c r="R3193" s="337" t="s">
        <v>136</v>
      </c>
      <c r="S3193" s="337" t="s">
        <v>3758</v>
      </c>
      <c r="T3193" s="337" t="s">
        <v>6552</v>
      </c>
      <c r="U3193" s="337" t="s">
        <v>6553</v>
      </c>
      <c r="V3193" s="337">
        <v>4</v>
      </c>
      <c r="W3193" s="337" t="s">
        <v>19695</v>
      </c>
      <c r="X3193" s="337" t="s">
        <v>19695</v>
      </c>
      <c r="Y3193" s="337" t="s">
        <v>19695</v>
      </c>
      <c r="Z3193" s="337" t="s">
        <v>1745</v>
      </c>
      <c r="AA3193" s="337" t="s">
        <v>897</v>
      </c>
      <c r="AB3193" s="337" t="s">
        <v>854</v>
      </c>
      <c r="AC3193" s="337" t="s">
        <v>13865</v>
      </c>
    </row>
    <row r="3194" spans="1:29" ht="15.8" x14ac:dyDescent="0.25">
      <c r="A3194" s="337" t="s">
        <v>1723</v>
      </c>
      <c r="B3194" s="337" t="s">
        <v>10582</v>
      </c>
      <c r="C3194" s="337" t="s">
        <v>1821</v>
      </c>
      <c r="D3194" s="337" t="s">
        <v>449</v>
      </c>
      <c r="E3194" s="337" t="s">
        <v>4140</v>
      </c>
      <c r="F3194" s="338">
        <v>43325</v>
      </c>
      <c r="G3194" s="337" t="s">
        <v>4747</v>
      </c>
      <c r="H3194" s="338">
        <v>43358</v>
      </c>
      <c r="I3194" s="337" t="s">
        <v>19695</v>
      </c>
      <c r="J3194" s="337" t="s">
        <v>36</v>
      </c>
      <c r="K3194" s="337" t="s">
        <v>19695</v>
      </c>
      <c r="L3194" s="337" t="s">
        <v>19695</v>
      </c>
      <c r="M3194" s="337" t="s">
        <v>19695</v>
      </c>
      <c r="N3194" s="337" t="s">
        <v>19695</v>
      </c>
      <c r="O3194" s="337" t="s">
        <v>19695</v>
      </c>
      <c r="P3194" s="337" t="s">
        <v>19695</v>
      </c>
      <c r="Q3194" s="337" t="s">
        <v>19695</v>
      </c>
      <c r="R3194" s="337" t="s">
        <v>45</v>
      </c>
      <c r="S3194" s="337" t="s">
        <v>80</v>
      </c>
      <c r="T3194" s="337" t="s">
        <v>80</v>
      </c>
      <c r="U3194" s="337" t="s">
        <v>10583</v>
      </c>
      <c r="V3194" s="337">
        <v>8</v>
      </c>
      <c r="W3194" s="337" t="s">
        <v>19695</v>
      </c>
      <c r="X3194" s="337" t="s">
        <v>19695</v>
      </c>
      <c r="Y3194" s="337" t="s">
        <v>19695</v>
      </c>
      <c r="Z3194" s="337" t="s">
        <v>1753</v>
      </c>
      <c r="AA3194" s="337" t="s">
        <v>717</v>
      </c>
      <c r="AB3194" s="337" t="s">
        <v>718</v>
      </c>
      <c r="AC3194" s="337" t="s">
        <v>13909</v>
      </c>
    </row>
    <row r="3195" spans="1:29" ht="15.8" x14ac:dyDescent="0.25">
      <c r="A3195" s="337" t="s">
        <v>1723</v>
      </c>
      <c r="B3195" s="337" t="s">
        <v>8928</v>
      </c>
      <c r="C3195" s="337" t="s">
        <v>1821</v>
      </c>
      <c r="D3195" s="337" t="s">
        <v>449</v>
      </c>
      <c r="E3195" s="337" t="s">
        <v>5409</v>
      </c>
      <c r="F3195" s="338">
        <v>43320</v>
      </c>
      <c r="G3195" s="337" t="s">
        <v>5787</v>
      </c>
      <c r="H3195" s="338">
        <v>43357</v>
      </c>
      <c r="I3195" s="337" t="s">
        <v>19695</v>
      </c>
      <c r="J3195" s="337" t="s">
        <v>16</v>
      </c>
      <c r="K3195" s="337" t="s">
        <v>19695</v>
      </c>
      <c r="L3195" s="337" t="s">
        <v>19695</v>
      </c>
      <c r="M3195" s="337" t="s">
        <v>19695</v>
      </c>
      <c r="N3195" s="337" t="s">
        <v>19695</v>
      </c>
      <c r="O3195" s="337" t="s">
        <v>19695</v>
      </c>
      <c r="P3195" s="337" t="s">
        <v>19695</v>
      </c>
      <c r="Q3195" s="337" t="s">
        <v>19695</v>
      </c>
      <c r="R3195" s="337" t="s">
        <v>15</v>
      </c>
      <c r="S3195" s="337" t="s">
        <v>1102</v>
      </c>
      <c r="T3195" s="337" t="s">
        <v>7764</v>
      </c>
      <c r="U3195" s="337" t="s">
        <v>8929</v>
      </c>
      <c r="V3195" s="337">
        <v>12</v>
      </c>
      <c r="W3195" s="337" t="s">
        <v>19695</v>
      </c>
      <c r="X3195" s="337" t="s">
        <v>19695</v>
      </c>
      <c r="Y3195" s="337" t="s">
        <v>19695</v>
      </c>
      <c r="Z3195" s="337" t="s">
        <v>1728</v>
      </c>
      <c r="AA3195" s="337" t="s">
        <v>735</v>
      </c>
      <c r="AB3195" s="337" t="s">
        <v>718</v>
      </c>
      <c r="AC3195" s="337" t="s">
        <v>13923</v>
      </c>
    </row>
    <row r="3196" spans="1:29" ht="15.8" x14ac:dyDescent="0.25">
      <c r="A3196" s="337" t="s">
        <v>1723</v>
      </c>
      <c r="B3196" s="337" t="s">
        <v>6784</v>
      </c>
      <c r="C3196" s="337" t="s">
        <v>1821</v>
      </c>
      <c r="D3196" s="337" t="s">
        <v>449</v>
      </c>
      <c r="E3196" s="337" t="s">
        <v>5942</v>
      </c>
      <c r="F3196" s="338">
        <v>43307</v>
      </c>
      <c r="G3196" s="337" t="s">
        <v>5787</v>
      </c>
      <c r="H3196" s="338">
        <v>43357</v>
      </c>
      <c r="I3196" s="337" t="s">
        <v>19695</v>
      </c>
      <c r="J3196" s="337" t="s">
        <v>36</v>
      </c>
      <c r="K3196" s="337" t="s">
        <v>19695</v>
      </c>
      <c r="L3196" s="337" t="s">
        <v>19695</v>
      </c>
      <c r="M3196" s="337" t="s">
        <v>19695</v>
      </c>
      <c r="N3196" s="337" t="s">
        <v>19695</v>
      </c>
      <c r="O3196" s="337" t="s">
        <v>19695</v>
      </c>
      <c r="P3196" s="337" t="s">
        <v>19695</v>
      </c>
      <c r="Q3196" s="337" t="s">
        <v>19695</v>
      </c>
      <c r="R3196" s="337" t="s">
        <v>52</v>
      </c>
      <c r="S3196" s="337" t="s">
        <v>142</v>
      </c>
      <c r="T3196" s="337" t="s">
        <v>142</v>
      </c>
      <c r="U3196" s="337" t="s">
        <v>1495</v>
      </c>
      <c r="V3196" s="337">
        <v>10</v>
      </c>
      <c r="W3196" s="337" t="s">
        <v>19695</v>
      </c>
      <c r="X3196" s="337" t="s">
        <v>19695</v>
      </c>
      <c r="Y3196" s="337" t="s">
        <v>19695</v>
      </c>
      <c r="Z3196" s="337" t="s">
        <v>1745</v>
      </c>
      <c r="AA3196" s="337" t="s">
        <v>853</v>
      </c>
      <c r="AB3196" s="337" t="s">
        <v>854</v>
      </c>
      <c r="AC3196" s="337" t="s">
        <v>13881</v>
      </c>
    </row>
    <row r="3197" spans="1:29" ht="15.8" x14ac:dyDescent="0.25">
      <c r="A3197" s="337" t="s">
        <v>1723</v>
      </c>
      <c r="B3197" s="337" t="s">
        <v>5939</v>
      </c>
      <c r="C3197" s="337" t="s">
        <v>1725</v>
      </c>
      <c r="D3197" s="337" t="s">
        <v>1726</v>
      </c>
      <c r="E3197" s="337" t="s">
        <v>4751</v>
      </c>
      <c r="F3197" s="338">
        <v>43322</v>
      </c>
      <c r="G3197" s="337" t="s">
        <v>5787</v>
      </c>
      <c r="H3197" s="338">
        <v>43357</v>
      </c>
      <c r="I3197" s="337" t="s">
        <v>19695</v>
      </c>
      <c r="J3197" s="337" t="s">
        <v>36</v>
      </c>
      <c r="K3197" s="337" t="s">
        <v>19695</v>
      </c>
      <c r="L3197" s="337" t="s">
        <v>19695</v>
      </c>
      <c r="M3197" s="337" t="s">
        <v>19695</v>
      </c>
      <c r="N3197" s="337" t="s">
        <v>19695</v>
      </c>
      <c r="O3197" s="337" t="s">
        <v>19695</v>
      </c>
      <c r="P3197" s="337" t="s">
        <v>19695</v>
      </c>
      <c r="Q3197" s="337" t="s">
        <v>19695</v>
      </c>
      <c r="R3197" s="337" t="s">
        <v>52</v>
      </c>
      <c r="S3197" s="337" t="s">
        <v>2158</v>
      </c>
      <c r="T3197" s="337" t="s">
        <v>2158</v>
      </c>
      <c r="U3197" s="337" t="s">
        <v>5940</v>
      </c>
      <c r="V3197" s="337">
        <v>8</v>
      </c>
      <c r="W3197" s="337" t="s">
        <v>19695</v>
      </c>
      <c r="X3197" s="337" t="s">
        <v>19695</v>
      </c>
      <c r="Y3197" s="337" t="s">
        <v>19695</v>
      </c>
      <c r="Z3197" s="337" t="s">
        <v>1753</v>
      </c>
      <c r="AA3197" s="337" t="s">
        <v>717</v>
      </c>
      <c r="AB3197" s="337" t="s">
        <v>718</v>
      </c>
      <c r="AC3197" s="337" t="s">
        <v>13861</v>
      </c>
    </row>
    <row r="3198" spans="1:29" ht="15.8" x14ac:dyDescent="0.25">
      <c r="A3198" s="337" t="s">
        <v>1723</v>
      </c>
      <c r="B3198" s="337" t="s">
        <v>5941</v>
      </c>
      <c r="C3198" s="337" t="s">
        <v>1821</v>
      </c>
      <c r="D3198" s="337" t="s">
        <v>449</v>
      </c>
      <c r="E3198" s="337" t="s">
        <v>5942</v>
      </c>
      <c r="F3198" s="338">
        <v>43307</v>
      </c>
      <c r="G3198" s="337" t="s">
        <v>5787</v>
      </c>
      <c r="H3198" s="338">
        <v>43357</v>
      </c>
      <c r="I3198" s="337" t="s">
        <v>19695</v>
      </c>
      <c r="J3198" s="337" t="s">
        <v>36</v>
      </c>
      <c r="K3198" s="337" t="s">
        <v>19695</v>
      </c>
      <c r="L3198" s="337" t="s">
        <v>19695</v>
      </c>
      <c r="M3198" s="337" t="s">
        <v>19695</v>
      </c>
      <c r="N3198" s="337" t="s">
        <v>19695</v>
      </c>
      <c r="O3198" s="337" t="s">
        <v>19695</v>
      </c>
      <c r="P3198" s="337" t="s">
        <v>19695</v>
      </c>
      <c r="Q3198" s="337" t="s">
        <v>19695</v>
      </c>
      <c r="R3198" s="337" t="s">
        <v>52</v>
      </c>
      <c r="S3198" s="337" t="s">
        <v>2158</v>
      </c>
      <c r="T3198" s="337" t="s">
        <v>2158</v>
      </c>
      <c r="U3198" s="337" t="s">
        <v>5940</v>
      </c>
      <c r="V3198" s="337">
        <v>8</v>
      </c>
      <c r="W3198" s="337" t="s">
        <v>19695</v>
      </c>
      <c r="X3198" s="337" t="s">
        <v>19695</v>
      </c>
      <c r="Y3198" s="337" t="s">
        <v>19695</v>
      </c>
      <c r="Z3198" s="337" t="s">
        <v>1753</v>
      </c>
      <c r="AA3198" s="337" t="s">
        <v>717</v>
      </c>
      <c r="AB3198" s="337" t="s">
        <v>718</v>
      </c>
      <c r="AC3198" s="337" t="s">
        <v>13861</v>
      </c>
    </row>
    <row r="3199" spans="1:29" ht="15.8" x14ac:dyDescent="0.25">
      <c r="A3199" s="337" t="s">
        <v>1723</v>
      </c>
      <c r="B3199" s="337" t="s">
        <v>5786</v>
      </c>
      <c r="C3199" s="337" t="s">
        <v>1821</v>
      </c>
      <c r="D3199" s="337" t="s">
        <v>449</v>
      </c>
      <c r="E3199" s="337" t="s">
        <v>5168</v>
      </c>
      <c r="F3199" s="338">
        <v>43347</v>
      </c>
      <c r="G3199" s="337" t="s">
        <v>5787</v>
      </c>
      <c r="H3199" s="338">
        <v>43357</v>
      </c>
      <c r="I3199" s="337" t="s">
        <v>19695</v>
      </c>
      <c r="J3199" s="337" t="s">
        <v>36</v>
      </c>
      <c r="K3199" s="337" t="s">
        <v>19695</v>
      </c>
      <c r="L3199" s="337" t="s">
        <v>19695</v>
      </c>
      <c r="M3199" s="337" t="s">
        <v>19695</v>
      </c>
      <c r="N3199" s="337" t="s">
        <v>19695</v>
      </c>
      <c r="O3199" s="337" t="s">
        <v>19695</v>
      </c>
      <c r="P3199" s="337" t="s">
        <v>19695</v>
      </c>
      <c r="Q3199" s="337" t="s">
        <v>19695</v>
      </c>
      <c r="R3199" s="337" t="s">
        <v>15</v>
      </c>
      <c r="S3199" s="337" t="s">
        <v>1086</v>
      </c>
      <c r="T3199" s="337" t="s">
        <v>1121</v>
      </c>
      <c r="U3199" s="337" t="s">
        <v>1099</v>
      </c>
      <c r="V3199" s="337">
        <v>8</v>
      </c>
      <c r="W3199" s="337" t="s">
        <v>19695</v>
      </c>
      <c r="X3199" s="337" t="s">
        <v>19695</v>
      </c>
      <c r="Y3199" s="337" t="s">
        <v>19695</v>
      </c>
      <c r="Z3199" s="337" t="s">
        <v>1753</v>
      </c>
      <c r="AA3199" s="337" t="s">
        <v>735</v>
      </c>
      <c r="AB3199" s="337" t="s">
        <v>718</v>
      </c>
      <c r="AC3199" s="337" t="s">
        <v>13872</v>
      </c>
    </row>
    <row r="3200" spans="1:29" ht="15.8" x14ac:dyDescent="0.25">
      <c r="A3200" s="337" t="s">
        <v>1723</v>
      </c>
      <c r="B3200" s="337" t="s">
        <v>5374</v>
      </c>
      <c r="C3200" s="337" t="s">
        <v>1725</v>
      </c>
      <c r="D3200" s="337" t="s">
        <v>1730</v>
      </c>
      <c r="E3200" s="337" t="s">
        <v>4715</v>
      </c>
      <c r="F3200" s="338">
        <v>43291</v>
      </c>
      <c r="G3200" s="337" t="s">
        <v>5375</v>
      </c>
      <c r="H3200" s="338">
        <v>43356</v>
      </c>
      <c r="I3200" s="337" t="s">
        <v>19695</v>
      </c>
      <c r="J3200" s="337" t="s">
        <v>36</v>
      </c>
      <c r="K3200" s="337" t="s">
        <v>19695</v>
      </c>
      <c r="L3200" s="337" t="s">
        <v>19695</v>
      </c>
      <c r="M3200" s="337" t="s">
        <v>19695</v>
      </c>
      <c r="N3200" s="337" t="s">
        <v>19695</v>
      </c>
      <c r="O3200" s="337" t="s">
        <v>19695</v>
      </c>
      <c r="P3200" s="337" t="s">
        <v>19695</v>
      </c>
      <c r="Q3200" s="337" t="s">
        <v>19695</v>
      </c>
      <c r="R3200" s="337" t="s">
        <v>70</v>
      </c>
      <c r="S3200" s="337" t="s">
        <v>141</v>
      </c>
      <c r="T3200" s="337" t="s">
        <v>5376</v>
      </c>
      <c r="U3200" s="337" t="s">
        <v>5377</v>
      </c>
      <c r="V3200" s="337">
        <v>8</v>
      </c>
      <c r="W3200" s="337" t="s">
        <v>19695</v>
      </c>
      <c r="X3200" s="337" t="s">
        <v>19695</v>
      </c>
      <c r="Y3200" s="337" t="s">
        <v>19695</v>
      </c>
      <c r="Z3200" s="337" t="s">
        <v>1753</v>
      </c>
      <c r="AA3200" s="337" t="s">
        <v>717</v>
      </c>
      <c r="AB3200" s="337" t="s">
        <v>718</v>
      </c>
      <c r="AC3200" s="337" t="s">
        <v>13859</v>
      </c>
    </row>
    <row r="3201" spans="1:29" ht="15.8" x14ac:dyDescent="0.25">
      <c r="A3201" s="337" t="s">
        <v>1723</v>
      </c>
      <c r="B3201" s="337" t="s">
        <v>6549</v>
      </c>
      <c r="C3201" s="337" t="s">
        <v>1821</v>
      </c>
      <c r="D3201" s="337" t="s">
        <v>449</v>
      </c>
      <c r="E3201" s="337" t="s">
        <v>4915</v>
      </c>
      <c r="F3201" s="338">
        <v>43305</v>
      </c>
      <c r="G3201" s="337" t="s">
        <v>6040</v>
      </c>
      <c r="H3201" s="338">
        <v>43355</v>
      </c>
      <c r="I3201" s="337" t="s">
        <v>19695</v>
      </c>
      <c r="J3201" s="337" t="s">
        <v>36</v>
      </c>
      <c r="K3201" s="337" t="s">
        <v>19695</v>
      </c>
      <c r="L3201" s="337" t="s">
        <v>19695</v>
      </c>
      <c r="M3201" s="337" t="s">
        <v>19695</v>
      </c>
      <c r="N3201" s="337" t="s">
        <v>19695</v>
      </c>
      <c r="O3201" s="337" t="s">
        <v>19695</v>
      </c>
      <c r="P3201" s="337" t="s">
        <v>19695</v>
      </c>
      <c r="Q3201" s="337" t="s">
        <v>19695</v>
      </c>
      <c r="R3201" s="337" t="s">
        <v>105</v>
      </c>
      <c r="S3201" s="337" t="s">
        <v>2164</v>
      </c>
      <c r="T3201" s="337" t="s">
        <v>6543</v>
      </c>
      <c r="U3201" s="337" t="s">
        <v>6550</v>
      </c>
      <c r="V3201" s="337">
        <v>4</v>
      </c>
      <c r="W3201" s="337" t="s">
        <v>19695</v>
      </c>
      <c r="X3201" s="337" t="s">
        <v>19695</v>
      </c>
      <c r="Y3201" s="337" t="s">
        <v>19695</v>
      </c>
      <c r="Z3201" s="337" t="s">
        <v>1745</v>
      </c>
      <c r="AA3201" s="337" t="s">
        <v>897</v>
      </c>
      <c r="AB3201" s="337" t="s">
        <v>854</v>
      </c>
      <c r="AC3201" s="337" t="s">
        <v>15264</v>
      </c>
    </row>
    <row r="3202" spans="1:29" ht="15.8" x14ac:dyDescent="0.25">
      <c r="A3202" s="337" t="s">
        <v>1723</v>
      </c>
      <c r="B3202" s="337" t="s">
        <v>6945</v>
      </c>
      <c r="C3202" s="337" t="s">
        <v>1821</v>
      </c>
      <c r="D3202" s="337" t="s">
        <v>449</v>
      </c>
      <c r="E3202" s="337" t="s">
        <v>4607</v>
      </c>
      <c r="F3202" s="338">
        <v>43315</v>
      </c>
      <c r="G3202" s="337" t="s">
        <v>6040</v>
      </c>
      <c r="H3202" s="338">
        <v>43355</v>
      </c>
      <c r="I3202" s="337" t="s">
        <v>19695</v>
      </c>
      <c r="J3202" s="337" t="s">
        <v>36</v>
      </c>
      <c r="K3202" s="337" t="s">
        <v>19695</v>
      </c>
      <c r="L3202" s="337" t="s">
        <v>19695</v>
      </c>
      <c r="M3202" s="337" t="s">
        <v>19695</v>
      </c>
      <c r="N3202" s="337" t="s">
        <v>19695</v>
      </c>
      <c r="O3202" s="337" t="s">
        <v>19695</v>
      </c>
      <c r="P3202" s="337" t="s">
        <v>19695</v>
      </c>
      <c r="Q3202" s="337" t="s">
        <v>19695</v>
      </c>
      <c r="R3202" s="337" t="s">
        <v>35</v>
      </c>
      <c r="S3202" s="337" t="s">
        <v>404</v>
      </c>
      <c r="T3202" s="337" t="s">
        <v>6946</v>
      </c>
      <c r="U3202" s="337" t="s">
        <v>6947</v>
      </c>
      <c r="V3202" s="337">
        <v>6</v>
      </c>
      <c r="W3202" s="337" t="s">
        <v>19695</v>
      </c>
      <c r="X3202" s="337" t="s">
        <v>19695</v>
      </c>
      <c r="Y3202" s="337" t="s">
        <v>19695</v>
      </c>
      <c r="Z3202" s="337" t="s">
        <v>1753</v>
      </c>
      <c r="AA3202" s="337" t="s">
        <v>717</v>
      </c>
      <c r="AB3202" s="337" t="s">
        <v>718</v>
      </c>
      <c r="AC3202" s="337" t="s">
        <v>13836</v>
      </c>
    </row>
    <row r="3203" spans="1:29" ht="15.8" x14ac:dyDescent="0.25">
      <c r="A3203" s="337" t="s">
        <v>1723</v>
      </c>
      <c r="B3203" s="337" t="s">
        <v>11130</v>
      </c>
      <c r="C3203" s="337" t="s">
        <v>1821</v>
      </c>
      <c r="D3203" s="337" t="s">
        <v>449</v>
      </c>
      <c r="E3203" s="337" t="s">
        <v>4139</v>
      </c>
      <c r="F3203" s="338">
        <v>43296</v>
      </c>
      <c r="G3203" s="337" t="s">
        <v>6040</v>
      </c>
      <c r="H3203" s="338">
        <v>43355</v>
      </c>
      <c r="I3203" s="337" t="s">
        <v>19695</v>
      </c>
      <c r="J3203" s="337" t="s">
        <v>36</v>
      </c>
      <c r="K3203" s="337" t="s">
        <v>19695</v>
      </c>
      <c r="L3203" s="337" t="s">
        <v>19695</v>
      </c>
      <c r="M3203" s="337" t="s">
        <v>19695</v>
      </c>
      <c r="N3203" s="337" t="s">
        <v>19695</v>
      </c>
      <c r="O3203" s="337" t="s">
        <v>19695</v>
      </c>
      <c r="P3203" s="337" t="s">
        <v>19695</v>
      </c>
      <c r="Q3203" s="337" t="s">
        <v>19695</v>
      </c>
      <c r="R3203" s="337" t="s">
        <v>139</v>
      </c>
      <c r="S3203" s="337" t="s">
        <v>11131</v>
      </c>
      <c r="T3203" s="337" t="s">
        <v>11132</v>
      </c>
      <c r="U3203" s="337" t="s">
        <v>11133</v>
      </c>
      <c r="V3203" s="337">
        <v>8</v>
      </c>
      <c r="W3203" s="337" t="s">
        <v>19695</v>
      </c>
      <c r="X3203" s="337" t="s">
        <v>19695</v>
      </c>
      <c r="Y3203" s="337" t="s">
        <v>19695</v>
      </c>
      <c r="Z3203" s="337" t="s">
        <v>1753</v>
      </c>
      <c r="AA3203" s="337" t="s">
        <v>735</v>
      </c>
      <c r="AB3203" s="337" t="s">
        <v>718</v>
      </c>
      <c r="AC3203" s="337" t="s">
        <v>13865</v>
      </c>
    </row>
    <row r="3204" spans="1:29" ht="15.8" x14ac:dyDescent="0.25">
      <c r="A3204" s="337" t="s">
        <v>1723</v>
      </c>
      <c r="B3204" s="337" t="s">
        <v>7014</v>
      </c>
      <c r="C3204" s="337" t="s">
        <v>1821</v>
      </c>
      <c r="D3204" s="337" t="s">
        <v>449</v>
      </c>
      <c r="E3204" s="337" t="s">
        <v>4841</v>
      </c>
      <c r="F3204" s="338">
        <v>43313</v>
      </c>
      <c r="G3204" s="337" t="s">
        <v>6040</v>
      </c>
      <c r="H3204" s="338">
        <v>43355</v>
      </c>
      <c r="I3204" s="337" t="s">
        <v>19695</v>
      </c>
      <c r="J3204" s="337" t="s">
        <v>36</v>
      </c>
      <c r="K3204" s="337" t="s">
        <v>19695</v>
      </c>
      <c r="L3204" s="337" t="s">
        <v>19695</v>
      </c>
      <c r="M3204" s="337" t="s">
        <v>19695</v>
      </c>
      <c r="N3204" s="337" t="s">
        <v>19695</v>
      </c>
      <c r="O3204" s="337" t="s">
        <v>19695</v>
      </c>
      <c r="P3204" s="337" t="s">
        <v>19695</v>
      </c>
      <c r="Q3204" s="337" t="s">
        <v>19695</v>
      </c>
      <c r="R3204" s="337" t="s">
        <v>35</v>
      </c>
      <c r="S3204" s="337" t="s">
        <v>987</v>
      </c>
      <c r="T3204" s="337" t="s">
        <v>1640</v>
      </c>
      <c r="U3204" s="337" t="s">
        <v>1639</v>
      </c>
      <c r="V3204" s="337">
        <v>6</v>
      </c>
      <c r="W3204" s="337" t="s">
        <v>19695</v>
      </c>
      <c r="X3204" s="337" t="s">
        <v>19695</v>
      </c>
      <c r="Y3204" s="337" t="s">
        <v>19695</v>
      </c>
      <c r="Z3204" s="337" t="s">
        <v>1753</v>
      </c>
      <c r="AA3204" s="337" t="s">
        <v>717</v>
      </c>
      <c r="AB3204" s="337" t="s">
        <v>718</v>
      </c>
      <c r="AC3204" s="337" t="s">
        <v>15267</v>
      </c>
    </row>
    <row r="3205" spans="1:29" ht="15.8" x14ac:dyDescent="0.25">
      <c r="A3205" s="337" t="s">
        <v>1723</v>
      </c>
      <c r="B3205" s="337" t="s">
        <v>1398</v>
      </c>
      <c r="C3205" s="337" t="s">
        <v>1821</v>
      </c>
      <c r="D3205" s="337" t="s">
        <v>449</v>
      </c>
      <c r="E3205" s="337" t="s">
        <v>4304</v>
      </c>
      <c r="F3205" s="338">
        <v>43228</v>
      </c>
      <c r="G3205" s="337" t="s">
        <v>1399</v>
      </c>
      <c r="H3205" s="338">
        <v>43354</v>
      </c>
      <c r="I3205" s="337" t="s">
        <v>19695</v>
      </c>
      <c r="J3205" s="337" t="s">
        <v>36</v>
      </c>
      <c r="K3205" s="337" t="s">
        <v>19695</v>
      </c>
      <c r="L3205" s="337" t="s">
        <v>19695</v>
      </c>
      <c r="M3205" s="337" t="s">
        <v>19695</v>
      </c>
      <c r="N3205" s="337" t="s">
        <v>19695</v>
      </c>
      <c r="O3205" s="337" t="s">
        <v>19695</v>
      </c>
      <c r="P3205" s="337" t="s">
        <v>19695</v>
      </c>
      <c r="Q3205" s="337" t="s">
        <v>19695</v>
      </c>
      <c r="R3205" s="337" t="s">
        <v>81</v>
      </c>
      <c r="S3205" s="337" t="s">
        <v>1400</v>
      </c>
      <c r="T3205" s="337" t="s">
        <v>1401</v>
      </c>
      <c r="U3205" s="337" t="s">
        <v>1402</v>
      </c>
      <c r="V3205" s="337">
        <v>10</v>
      </c>
      <c r="W3205" s="337" t="s">
        <v>19695</v>
      </c>
      <c r="X3205" s="337" t="s">
        <v>19695</v>
      </c>
      <c r="Y3205" s="337" t="s">
        <v>19695</v>
      </c>
      <c r="Z3205" s="337" t="s">
        <v>1728</v>
      </c>
      <c r="AA3205" s="337" t="s">
        <v>717</v>
      </c>
      <c r="AB3205" s="337" t="s">
        <v>718</v>
      </c>
      <c r="AC3205" s="337" t="s">
        <v>13858</v>
      </c>
    </row>
    <row r="3206" spans="1:29" ht="15.8" x14ac:dyDescent="0.25">
      <c r="A3206" s="337" t="s">
        <v>1723</v>
      </c>
      <c r="B3206" s="337" t="s">
        <v>13217</v>
      </c>
      <c r="C3206" s="337" t="s">
        <v>1725</v>
      </c>
      <c r="D3206" s="337" t="s">
        <v>1735</v>
      </c>
      <c r="E3206" s="337" t="s">
        <v>1399</v>
      </c>
      <c r="F3206" s="338">
        <v>43354</v>
      </c>
      <c r="G3206" s="337" t="s">
        <v>1399</v>
      </c>
      <c r="H3206" s="338">
        <v>43354</v>
      </c>
      <c r="I3206" s="337" t="s">
        <v>19695</v>
      </c>
      <c r="J3206" s="337" t="s">
        <v>36</v>
      </c>
      <c r="K3206" s="337" t="s">
        <v>19695</v>
      </c>
      <c r="L3206" s="337" t="s">
        <v>19695</v>
      </c>
      <c r="M3206" s="337" t="s">
        <v>19695</v>
      </c>
      <c r="N3206" s="337" t="s">
        <v>19695</v>
      </c>
      <c r="O3206" s="337" t="s">
        <v>19695</v>
      </c>
      <c r="P3206" s="337" t="s">
        <v>19695</v>
      </c>
      <c r="Q3206" s="337" t="s">
        <v>19695</v>
      </c>
      <c r="R3206" s="337" t="s">
        <v>101</v>
      </c>
      <c r="S3206" s="337" t="s">
        <v>8963</v>
      </c>
      <c r="T3206" s="337" t="s">
        <v>449</v>
      </c>
      <c r="U3206" s="337" t="s">
        <v>449</v>
      </c>
      <c r="V3206" s="337">
        <v>6</v>
      </c>
      <c r="W3206" s="337" t="s">
        <v>19695</v>
      </c>
      <c r="X3206" s="337" t="s">
        <v>19695</v>
      </c>
      <c r="Y3206" s="337" t="s">
        <v>19695</v>
      </c>
      <c r="Z3206" s="337" t="s">
        <v>1745</v>
      </c>
      <c r="AA3206" s="337" t="s">
        <v>1047</v>
      </c>
      <c r="AB3206" s="337" t="s">
        <v>854</v>
      </c>
      <c r="AC3206" s="337" t="s">
        <v>15265</v>
      </c>
    </row>
    <row r="3207" spans="1:29" ht="15.8" x14ac:dyDescent="0.25">
      <c r="A3207" s="337" t="s">
        <v>1723</v>
      </c>
      <c r="B3207" s="337" t="s">
        <v>4737</v>
      </c>
      <c r="C3207" s="337" t="s">
        <v>1821</v>
      </c>
      <c r="D3207" s="337" t="s">
        <v>449</v>
      </c>
      <c r="E3207" s="337" t="s">
        <v>4738</v>
      </c>
      <c r="F3207" s="338">
        <v>43261</v>
      </c>
      <c r="G3207" s="337" t="s">
        <v>4739</v>
      </c>
      <c r="H3207" s="338">
        <v>43353</v>
      </c>
      <c r="I3207" s="337" t="s">
        <v>19695</v>
      </c>
      <c r="J3207" s="337" t="s">
        <v>36</v>
      </c>
      <c r="K3207" s="337" t="s">
        <v>19695</v>
      </c>
      <c r="L3207" s="337" t="s">
        <v>19695</v>
      </c>
      <c r="M3207" s="337" t="s">
        <v>19695</v>
      </c>
      <c r="N3207" s="337" t="s">
        <v>19695</v>
      </c>
      <c r="O3207" s="337" t="s">
        <v>19695</v>
      </c>
      <c r="P3207" s="337" t="s">
        <v>19695</v>
      </c>
      <c r="Q3207" s="337" t="s">
        <v>19695</v>
      </c>
      <c r="R3207" s="337" t="s">
        <v>2803</v>
      </c>
      <c r="S3207" s="337" t="s">
        <v>4729</v>
      </c>
      <c r="T3207" s="337" t="s">
        <v>4740</v>
      </c>
      <c r="U3207" s="337" t="s">
        <v>4741</v>
      </c>
      <c r="V3207" s="337">
        <v>12</v>
      </c>
      <c r="W3207" s="337" t="s">
        <v>19695</v>
      </c>
      <c r="X3207" s="337" t="s">
        <v>19695</v>
      </c>
      <c r="Y3207" s="337" t="s">
        <v>19695</v>
      </c>
      <c r="Z3207" s="337" t="s">
        <v>1728</v>
      </c>
      <c r="AA3207" s="337" t="s">
        <v>717</v>
      </c>
      <c r="AB3207" s="337" t="s">
        <v>718</v>
      </c>
      <c r="AC3207" s="337" t="s">
        <v>13857</v>
      </c>
    </row>
    <row r="3208" spans="1:29" ht="15.8" x14ac:dyDescent="0.25">
      <c r="A3208" s="337" t="s">
        <v>1723</v>
      </c>
      <c r="B3208" s="337" t="s">
        <v>7199</v>
      </c>
      <c r="C3208" s="337" t="s">
        <v>1821</v>
      </c>
      <c r="D3208" s="337" t="s">
        <v>449</v>
      </c>
      <c r="E3208" s="337" t="s">
        <v>5315</v>
      </c>
      <c r="F3208" s="338">
        <v>43239</v>
      </c>
      <c r="G3208" s="337" t="s">
        <v>4739</v>
      </c>
      <c r="H3208" s="338">
        <v>43353</v>
      </c>
      <c r="I3208" s="337" t="s">
        <v>19695</v>
      </c>
      <c r="J3208" s="337" t="s">
        <v>16</v>
      </c>
      <c r="K3208" s="337" t="s">
        <v>19695</v>
      </c>
      <c r="L3208" s="337" t="s">
        <v>19695</v>
      </c>
      <c r="M3208" s="337" t="s">
        <v>19695</v>
      </c>
      <c r="N3208" s="337" t="s">
        <v>19695</v>
      </c>
      <c r="O3208" s="337" t="s">
        <v>19695</v>
      </c>
      <c r="P3208" s="337" t="s">
        <v>19695</v>
      </c>
      <c r="Q3208" s="337" t="s">
        <v>19695</v>
      </c>
      <c r="R3208" s="337" t="s">
        <v>109</v>
      </c>
      <c r="S3208" s="337" t="s">
        <v>110</v>
      </c>
      <c r="T3208" s="337" t="s">
        <v>110</v>
      </c>
      <c r="U3208" s="337" t="s">
        <v>402</v>
      </c>
      <c r="V3208" s="337">
        <v>4</v>
      </c>
      <c r="W3208" s="337" t="s">
        <v>19695</v>
      </c>
      <c r="X3208" s="337" t="s">
        <v>19695</v>
      </c>
      <c r="Y3208" s="337" t="s">
        <v>19695</v>
      </c>
      <c r="Z3208" s="337" t="s">
        <v>1728</v>
      </c>
      <c r="AA3208" s="337" t="s">
        <v>717</v>
      </c>
      <c r="AB3208" s="337" t="s">
        <v>718</v>
      </c>
      <c r="AC3208" s="337" t="s">
        <v>13882</v>
      </c>
    </row>
    <row r="3209" spans="1:29" ht="15.8" x14ac:dyDescent="0.25">
      <c r="A3209" s="337" t="s">
        <v>1723</v>
      </c>
      <c r="B3209" s="337" t="s">
        <v>7122</v>
      </c>
      <c r="C3209" s="337" t="s">
        <v>1821</v>
      </c>
      <c r="D3209" s="337" t="s">
        <v>449</v>
      </c>
      <c r="E3209" s="337" t="s">
        <v>7080</v>
      </c>
      <c r="F3209" s="338">
        <v>43326</v>
      </c>
      <c r="G3209" s="337" t="s">
        <v>4739</v>
      </c>
      <c r="H3209" s="338">
        <v>43353</v>
      </c>
      <c r="I3209" s="337" t="s">
        <v>19695</v>
      </c>
      <c r="J3209" s="337" t="s">
        <v>36</v>
      </c>
      <c r="K3209" s="337" t="s">
        <v>19695</v>
      </c>
      <c r="L3209" s="337" t="s">
        <v>19695</v>
      </c>
      <c r="M3209" s="337" t="s">
        <v>19695</v>
      </c>
      <c r="N3209" s="337" t="s">
        <v>19695</v>
      </c>
      <c r="O3209" s="337" t="s">
        <v>19695</v>
      </c>
      <c r="P3209" s="337" t="s">
        <v>19695</v>
      </c>
      <c r="Q3209" s="337" t="s">
        <v>19695</v>
      </c>
      <c r="R3209" s="337" t="s">
        <v>66</v>
      </c>
      <c r="S3209" s="337" t="s">
        <v>67</v>
      </c>
      <c r="T3209" s="337" t="s">
        <v>7123</v>
      </c>
      <c r="U3209" s="337" t="s">
        <v>7124</v>
      </c>
      <c r="V3209" s="337">
        <v>12</v>
      </c>
      <c r="W3209" s="337" t="s">
        <v>19695</v>
      </c>
      <c r="X3209" s="337" t="s">
        <v>19695</v>
      </c>
      <c r="Y3209" s="337" t="s">
        <v>19695</v>
      </c>
      <c r="Z3209" s="337" t="s">
        <v>1728</v>
      </c>
      <c r="AA3209" s="337" t="s">
        <v>735</v>
      </c>
      <c r="AB3209" s="337" t="s">
        <v>718</v>
      </c>
      <c r="AC3209" s="337" t="s">
        <v>13885</v>
      </c>
    </row>
    <row r="3210" spans="1:29" ht="15.8" x14ac:dyDescent="0.25">
      <c r="A3210" s="337" t="s">
        <v>1723</v>
      </c>
      <c r="B3210" s="337" t="s">
        <v>6750</v>
      </c>
      <c r="C3210" s="337" t="s">
        <v>1821</v>
      </c>
      <c r="D3210" s="337" t="s">
        <v>449</v>
      </c>
      <c r="E3210" s="337" t="s">
        <v>6751</v>
      </c>
      <c r="F3210" s="338">
        <v>43303</v>
      </c>
      <c r="G3210" s="337" t="s">
        <v>4739</v>
      </c>
      <c r="H3210" s="338">
        <v>43353</v>
      </c>
      <c r="I3210" s="337" t="s">
        <v>19695</v>
      </c>
      <c r="J3210" s="337" t="s">
        <v>16</v>
      </c>
      <c r="K3210" s="337" t="s">
        <v>19695</v>
      </c>
      <c r="L3210" s="337" t="s">
        <v>19695</v>
      </c>
      <c r="M3210" s="337" t="s">
        <v>19695</v>
      </c>
      <c r="N3210" s="337" t="s">
        <v>19695</v>
      </c>
      <c r="O3210" s="337" t="s">
        <v>19695</v>
      </c>
      <c r="P3210" s="337" t="s">
        <v>19695</v>
      </c>
      <c r="Q3210" s="337" t="s">
        <v>19695</v>
      </c>
      <c r="R3210" s="337" t="s">
        <v>52</v>
      </c>
      <c r="S3210" s="337" t="s">
        <v>93</v>
      </c>
      <c r="T3210" s="337" t="s">
        <v>419</v>
      </c>
      <c r="U3210" s="337" t="s">
        <v>6752</v>
      </c>
      <c r="V3210" s="337">
        <v>16</v>
      </c>
      <c r="W3210" s="337" t="s">
        <v>19695</v>
      </c>
      <c r="X3210" s="337" t="s">
        <v>19695</v>
      </c>
      <c r="Y3210" s="337" t="s">
        <v>19695</v>
      </c>
      <c r="Z3210" s="337" t="s">
        <v>1745</v>
      </c>
      <c r="AA3210" s="337" t="s">
        <v>735</v>
      </c>
      <c r="AB3210" s="337" t="s">
        <v>718</v>
      </c>
      <c r="AC3210" s="337" t="s">
        <v>15272</v>
      </c>
    </row>
    <row r="3211" spans="1:29" ht="15.8" x14ac:dyDescent="0.25">
      <c r="A3211" s="337" t="s">
        <v>1723</v>
      </c>
      <c r="B3211" s="337" t="s">
        <v>7010</v>
      </c>
      <c r="C3211" s="337" t="s">
        <v>1821</v>
      </c>
      <c r="D3211" s="337" t="s">
        <v>449</v>
      </c>
      <c r="E3211" s="337" t="s">
        <v>6751</v>
      </c>
      <c r="F3211" s="338">
        <v>43303</v>
      </c>
      <c r="G3211" s="337" t="s">
        <v>4739</v>
      </c>
      <c r="H3211" s="338">
        <v>43353</v>
      </c>
      <c r="I3211" s="337" t="s">
        <v>19695</v>
      </c>
      <c r="J3211" s="337" t="s">
        <v>16</v>
      </c>
      <c r="K3211" s="337" t="s">
        <v>19695</v>
      </c>
      <c r="L3211" s="337" t="s">
        <v>19695</v>
      </c>
      <c r="M3211" s="337" t="s">
        <v>19695</v>
      </c>
      <c r="N3211" s="337" t="s">
        <v>19695</v>
      </c>
      <c r="O3211" s="337" t="s">
        <v>19695</v>
      </c>
      <c r="P3211" s="337" t="s">
        <v>19695</v>
      </c>
      <c r="Q3211" s="337" t="s">
        <v>19695</v>
      </c>
      <c r="R3211" s="337" t="s">
        <v>35</v>
      </c>
      <c r="S3211" s="337" t="s">
        <v>77</v>
      </c>
      <c r="T3211" s="337" t="s">
        <v>77</v>
      </c>
      <c r="U3211" s="337" t="s">
        <v>7011</v>
      </c>
      <c r="V3211" s="337">
        <v>6</v>
      </c>
      <c r="W3211" s="337" t="s">
        <v>19695</v>
      </c>
      <c r="X3211" s="337" t="s">
        <v>19695</v>
      </c>
      <c r="Y3211" s="337" t="s">
        <v>19695</v>
      </c>
      <c r="Z3211" s="337" t="s">
        <v>1753</v>
      </c>
      <c r="AA3211" s="337" t="s">
        <v>717</v>
      </c>
      <c r="AB3211" s="337" t="s">
        <v>718</v>
      </c>
      <c r="AC3211" s="337" t="s">
        <v>13857</v>
      </c>
    </row>
    <row r="3212" spans="1:29" ht="15.8" x14ac:dyDescent="0.25">
      <c r="A3212" s="337" t="s">
        <v>1723</v>
      </c>
      <c r="B3212" s="337" t="s">
        <v>7012</v>
      </c>
      <c r="C3212" s="337" t="s">
        <v>1821</v>
      </c>
      <c r="D3212" s="337" t="s">
        <v>449</v>
      </c>
      <c r="E3212" s="337" t="s">
        <v>1796</v>
      </c>
      <c r="F3212" s="338">
        <v>43311</v>
      </c>
      <c r="G3212" s="337" t="s">
        <v>4739</v>
      </c>
      <c r="H3212" s="338">
        <v>43353</v>
      </c>
      <c r="I3212" s="337" t="s">
        <v>19695</v>
      </c>
      <c r="J3212" s="337" t="s">
        <v>16</v>
      </c>
      <c r="K3212" s="337" t="s">
        <v>19695</v>
      </c>
      <c r="L3212" s="337" t="s">
        <v>19695</v>
      </c>
      <c r="M3212" s="337" t="s">
        <v>19695</v>
      </c>
      <c r="N3212" s="337" t="s">
        <v>19695</v>
      </c>
      <c r="O3212" s="337" t="s">
        <v>19695</v>
      </c>
      <c r="P3212" s="337" t="s">
        <v>19695</v>
      </c>
      <c r="Q3212" s="337" t="s">
        <v>19695</v>
      </c>
      <c r="R3212" s="337" t="s">
        <v>35</v>
      </c>
      <c r="S3212" s="337" t="s">
        <v>77</v>
      </c>
      <c r="T3212" s="337" t="s">
        <v>1029</v>
      </c>
      <c r="U3212" s="337" t="s">
        <v>7013</v>
      </c>
      <c r="V3212" s="337">
        <v>8</v>
      </c>
      <c r="W3212" s="337" t="s">
        <v>19695</v>
      </c>
      <c r="X3212" s="337" t="s">
        <v>19695</v>
      </c>
      <c r="Y3212" s="337" t="s">
        <v>19695</v>
      </c>
      <c r="Z3212" s="337" t="s">
        <v>1753</v>
      </c>
      <c r="AA3212" s="337" t="s">
        <v>717</v>
      </c>
      <c r="AB3212" s="337" t="s">
        <v>718</v>
      </c>
      <c r="AC3212" s="337" t="s">
        <v>13857</v>
      </c>
    </row>
    <row r="3213" spans="1:29" ht="15.8" x14ac:dyDescent="0.25">
      <c r="A3213" s="337" t="s">
        <v>1723</v>
      </c>
      <c r="B3213" s="337" t="s">
        <v>5086</v>
      </c>
      <c r="C3213" s="337" t="s">
        <v>1725</v>
      </c>
      <c r="D3213" s="337" t="s">
        <v>1873</v>
      </c>
      <c r="E3213" s="337" t="s">
        <v>5087</v>
      </c>
      <c r="F3213" s="338">
        <v>43321</v>
      </c>
      <c r="G3213" s="337" t="s">
        <v>4739</v>
      </c>
      <c r="H3213" s="338">
        <v>43353</v>
      </c>
      <c r="I3213" s="337" t="s">
        <v>19695</v>
      </c>
      <c r="J3213" s="337" t="s">
        <v>36</v>
      </c>
      <c r="K3213" s="337" t="s">
        <v>19695</v>
      </c>
      <c r="L3213" s="337" t="s">
        <v>19695</v>
      </c>
      <c r="M3213" s="337" t="s">
        <v>19695</v>
      </c>
      <c r="N3213" s="337" t="s">
        <v>19695</v>
      </c>
      <c r="O3213" s="337" t="s">
        <v>19695</v>
      </c>
      <c r="P3213" s="337" t="s">
        <v>19695</v>
      </c>
      <c r="Q3213" s="337" t="s">
        <v>19695</v>
      </c>
      <c r="R3213" s="337" t="s">
        <v>1741</v>
      </c>
      <c r="S3213" s="337" t="s">
        <v>5088</v>
      </c>
      <c r="T3213" s="337" t="s">
        <v>5089</v>
      </c>
      <c r="U3213" s="337" t="s">
        <v>5090</v>
      </c>
      <c r="V3213" s="337">
        <v>10</v>
      </c>
      <c r="W3213" s="337" t="s">
        <v>19695</v>
      </c>
      <c r="X3213" s="337" t="s">
        <v>19695</v>
      </c>
      <c r="Y3213" s="337" t="s">
        <v>19695</v>
      </c>
      <c r="Z3213" s="337" t="s">
        <v>1753</v>
      </c>
      <c r="AA3213" s="337" t="s">
        <v>735</v>
      </c>
      <c r="AB3213" s="337" t="s">
        <v>718</v>
      </c>
      <c r="AC3213" s="337" t="s">
        <v>13864</v>
      </c>
    </row>
    <row r="3214" spans="1:29" ht="15.8" x14ac:dyDescent="0.25">
      <c r="A3214" s="337" t="s">
        <v>1723</v>
      </c>
      <c r="B3214" s="337" t="s">
        <v>4750</v>
      </c>
      <c r="C3214" s="337" t="s">
        <v>1821</v>
      </c>
      <c r="D3214" s="337" t="s">
        <v>449</v>
      </c>
      <c r="E3214" s="337" t="s">
        <v>4751</v>
      </c>
      <c r="F3214" s="338">
        <v>43322</v>
      </c>
      <c r="G3214" s="337" t="s">
        <v>4752</v>
      </c>
      <c r="H3214" s="338">
        <v>43352</v>
      </c>
      <c r="I3214" s="337" t="s">
        <v>19695</v>
      </c>
      <c r="J3214" s="337" t="s">
        <v>36</v>
      </c>
      <c r="K3214" s="337" t="s">
        <v>19695</v>
      </c>
      <c r="L3214" s="337" t="s">
        <v>19695</v>
      </c>
      <c r="M3214" s="337" t="s">
        <v>19695</v>
      </c>
      <c r="N3214" s="337" t="s">
        <v>19695</v>
      </c>
      <c r="O3214" s="337" t="s">
        <v>19695</v>
      </c>
      <c r="P3214" s="337" t="s">
        <v>19695</v>
      </c>
      <c r="Q3214" s="337" t="s">
        <v>19695</v>
      </c>
      <c r="R3214" s="337" t="s">
        <v>144</v>
      </c>
      <c r="S3214" s="337" t="s">
        <v>97</v>
      </c>
      <c r="T3214" s="337" t="s">
        <v>4753</v>
      </c>
      <c r="U3214" s="337" t="s">
        <v>4754</v>
      </c>
      <c r="V3214" s="337">
        <v>10</v>
      </c>
      <c r="W3214" s="337" t="s">
        <v>19695</v>
      </c>
      <c r="X3214" s="337" t="s">
        <v>19695</v>
      </c>
      <c r="Y3214" s="337" t="s">
        <v>19695</v>
      </c>
      <c r="Z3214" s="337" t="s">
        <v>1728</v>
      </c>
      <c r="AA3214" s="337" t="s">
        <v>717</v>
      </c>
      <c r="AB3214" s="337" t="s">
        <v>718</v>
      </c>
      <c r="AC3214" s="337" t="s">
        <v>13869</v>
      </c>
    </row>
    <row r="3215" spans="1:29" ht="15.8" x14ac:dyDescent="0.25">
      <c r="A3215" s="337" t="s">
        <v>1723</v>
      </c>
      <c r="B3215" s="337" t="s">
        <v>11182</v>
      </c>
      <c r="C3215" s="337" t="s">
        <v>1821</v>
      </c>
      <c r="D3215" s="337" t="s">
        <v>449</v>
      </c>
      <c r="E3215" s="337" t="s">
        <v>4139</v>
      </c>
      <c r="F3215" s="338">
        <v>43296</v>
      </c>
      <c r="G3215" s="337" t="s">
        <v>5341</v>
      </c>
      <c r="H3215" s="338">
        <v>43351</v>
      </c>
      <c r="I3215" s="337" t="s">
        <v>19695</v>
      </c>
      <c r="J3215" s="337" t="s">
        <v>16</v>
      </c>
      <c r="K3215" s="337" t="s">
        <v>19695</v>
      </c>
      <c r="L3215" s="337" t="s">
        <v>19695</v>
      </c>
      <c r="M3215" s="337" t="s">
        <v>19695</v>
      </c>
      <c r="N3215" s="337" t="s">
        <v>19695</v>
      </c>
      <c r="O3215" s="337" t="s">
        <v>19695</v>
      </c>
      <c r="P3215" s="337" t="s">
        <v>19695</v>
      </c>
      <c r="Q3215" s="337" t="s">
        <v>19695</v>
      </c>
      <c r="R3215" s="337" t="s">
        <v>146</v>
      </c>
      <c r="S3215" s="337" t="s">
        <v>129</v>
      </c>
      <c r="T3215" s="337" t="s">
        <v>11183</v>
      </c>
      <c r="U3215" s="337" t="s">
        <v>11184</v>
      </c>
      <c r="V3215" s="337">
        <v>12</v>
      </c>
      <c r="W3215" s="337" t="s">
        <v>19695</v>
      </c>
      <c r="X3215" s="337" t="s">
        <v>19695</v>
      </c>
      <c r="Y3215" s="337" t="s">
        <v>19695</v>
      </c>
      <c r="Z3215" s="337" t="s">
        <v>1728</v>
      </c>
      <c r="AA3215" s="337" t="s">
        <v>717</v>
      </c>
      <c r="AB3215" s="337" t="s">
        <v>718</v>
      </c>
      <c r="AC3215" s="337" t="s">
        <v>13861</v>
      </c>
    </row>
    <row r="3216" spans="1:29" ht="15.8" x14ac:dyDescent="0.25">
      <c r="A3216" s="337" t="s">
        <v>1723</v>
      </c>
      <c r="B3216" s="337" t="s">
        <v>7101</v>
      </c>
      <c r="C3216" s="337" t="s">
        <v>1821</v>
      </c>
      <c r="D3216" s="337" t="s">
        <v>449</v>
      </c>
      <c r="E3216" s="337" t="s">
        <v>5246</v>
      </c>
      <c r="F3216" s="338">
        <v>43301</v>
      </c>
      <c r="G3216" s="337" t="s">
        <v>5341</v>
      </c>
      <c r="H3216" s="338">
        <v>43351</v>
      </c>
      <c r="I3216" s="337" t="s">
        <v>19695</v>
      </c>
      <c r="J3216" s="337" t="s">
        <v>36</v>
      </c>
      <c r="K3216" s="337" t="s">
        <v>19695</v>
      </c>
      <c r="L3216" s="337" t="s">
        <v>19695</v>
      </c>
      <c r="M3216" s="337" t="s">
        <v>19695</v>
      </c>
      <c r="N3216" s="337" t="s">
        <v>19695</v>
      </c>
      <c r="O3216" s="337" t="s">
        <v>19695</v>
      </c>
      <c r="P3216" s="337" t="s">
        <v>19695</v>
      </c>
      <c r="Q3216" s="337" t="s">
        <v>19695</v>
      </c>
      <c r="R3216" s="337" t="s">
        <v>15</v>
      </c>
      <c r="S3216" s="337" t="s">
        <v>1086</v>
      </c>
      <c r="T3216" s="337" t="s">
        <v>1086</v>
      </c>
      <c r="U3216" s="337" t="s">
        <v>1112</v>
      </c>
      <c r="V3216" s="337">
        <v>12</v>
      </c>
      <c r="W3216" s="337" t="s">
        <v>19695</v>
      </c>
      <c r="X3216" s="337" t="s">
        <v>19695</v>
      </c>
      <c r="Y3216" s="337" t="s">
        <v>19695</v>
      </c>
      <c r="Z3216" s="337" t="s">
        <v>1728</v>
      </c>
      <c r="AA3216" s="337" t="s">
        <v>735</v>
      </c>
      <c r="AB3216" s="337" t="s">
        <v>718</v>
      </c>
      <c r="AC3216" s="337" t="s">
        <v>13864</v>
      </c>
    </row>
    <row r="3217" spans="1:29" ht="15.8" x14ac:dyDescent="0.25">
      <c r="A3217" s="337" t="s">
        <v>1723</v>
      </c>
      <c r="B3217" s="337" t="s">
        <v>7100</v>
      </c>
      <c r="C3217" s="337" t="s">
        <v>1821</v>
      </c>
      <c r="D3217" s="337" t="s">
        <v>449</v>
      </c>
      <c r="E3217" s="337" t="s">
        <v>5246</v>
      </c>
      <c r="F3217" s="338">
        <v>43301</v>
      </c>
      <c r="G3217" s="337" t="s">
        <v>5341</v>
      </c>
      <c r="H3217" s="338">
        <v>43351</v>
      </c>
      <c r="I3217" s="337" t="s">
        <v>19695</v>
      </c>
      <c r="J3217" s="337" t="s">
        <v>36</v>
      </c>
      <c r="K3217" s="337" t="s">
        <v>19695</v>
      </c>
      <c r="L3217" s="337" t="s">
        <v>19695</v>
      </c>
      <c r="M3217" s="337" t="s">
        <v>19695</v>
      </c>
      <c r="N3217" s="337" t="s">
        <v>19695</v>
      </c>
      <c r="O3217" s="337" t="s">
        <v>19695</v>
      </c>
      <c r="P3217" s="337" t="s">
        <v>19695</v>
      </c>
      <c r="Q3217" s="337" t="s">
        <v>19695</v>
      </c>
      <c r="R3217" s="337" t="s">
        <v>15</v>
      </c>
      <c r="S3217" s="337" t="s">
        <v>1086</v>
      </c>
      <c r="T3217" s="337" t="s">
        <v>1086</v>
      </c>
      <c r="U3217" s="337" t="s">
        <v>1112</v>
      </c>
      <c r="V3217" s="337">
        <v>12</v>
      </c>
      <c r="W3217" s="337" t="s">
        <v>19695</v>
      </c>
      <c r="X3217" s="337" t="s">
        <v>19695</v>
      </c>
      <c r="Y3217" s="337" t="s">
        <v>19695</v>
      </c>
      <c r="Z3217" s="337" t="s">
        <v>1728</v>
      </c>
      <c r="AA3217" s="337" t="s">
        <v>735</v>
      </c>
      <c r="AB3217" s="337" t="s">
        <v>718</v>
      </c>
      <c r="AC3217" s="337" t="s">
        <v>13864</v>
      </c>
    </row>
    <row r="3218" spans="1:29" ht="15.8" x14ac:dyDescent="0.25">
      <c r="A3218" s="337" t="s">
        <v>1723</v>
      </c>
      <c r="B3218" s="337" t="s">
        <v>7128</v>
      </c>
      <c r="C3218" s="337" t="s">
        <v>1821</v>
      </c>
      <c r="D3218" s="337" t="s">
        <v>449</v>
      </c>
      <c r="E3218" s="337" t="s">
        <v>5077</v>
      </c>
      <c r="F3218" s="338">
        <v>43306</v>
      </c>
      <c r="G3218" s="337" t="s">
        <v>5341</v>
      </c>
      <c r="H3218" s="338">
        <v>43351</v>
      </c>
      <c r="I3218" s="337" t="s">
        <v>19695</v>
      </c>
      <c r="J3218" s="337" t="s">
        <v>36</v>
      </c>
      <c r="K3218" s="337" t="s">
        <v>19695</v>
      </c>
      <c r="L3218" s="337" t="s">
        <v>19695</v>
      </c>
      <c r="M3218" s="337" t="s">
        <v>19695</v>
      </c>
      <c r="N3218" s="337" t="s">
        <v>19695</v>
      </c>
      <c r="O3218" s="337" t="s">
        <v>19695</v>
      </c>
      <c r="P3218" s="337" t="s">
        <v>19695</v>
      </c>
      <c r="Q3218" s="337" t="s">
        <v>19695</v>
      </c>
      <c r="R3218" s="337" t="s">
        <v>134</v>
      </c>
      <c r="S3218" s="337" t="s">
        <v>782</v>
      </c>
      <c r="T3218" s="337" t="s">
        <v>787</v>
      </c>
      <c r="U3218" s="337" t="s">
        <v>7129</v>
      </c>
      <c r="V3218" s="337">
        <v>12</v>
      </c>
      <c r="W3218" s="337" t="s">
        <v>19695</v>
      </c>
      <c r="X3218" s="337" t="s">
        <v>19695</v>
      </c>
      <c r="Y3218" s="337" t="s">
        <v>19695</v>
      </c>
      <c r="Z3218" s="337" t="s">
        <v>1728</v>
      </c>
      <c r="AA3218" s="337" t="s">
        <v>717</v>
      </c>
      <c r="AB3218" s="337" t="s">
        <v>718</v>
      </c>
      <c r="AC3218" s="337" t="s">
        <v>13907</v>
      </c>
    </row>
    <row r="3219" spans="1:29" ht="15.8" x14ac:dyDescent="0.25">
      <c r="A3219" s="337" t="s">
        <v>1723</v>
      </c>
      <c r="B3219" s="337" t="s">
        <v>5340</v>
      </c>
      <c r="C3219" s="337" t="s">
        <v>1821</v>
      </c>
      <c r="D3219" s="337" t="s">
        <v>449</v>
      </c>
      <c r="E3219" s="337" t="s">
        <v>4945</v>
      </c>
      <c r="F3219" s="338">
        <v>43332</v>
      </c>
      <c r="G3219" s="337" t="s">
        <v>5341</v>
      </c>
      <c r="H3219" s="338">
        <v>43351</v>
      </c>
      <c r="I3219" s="337" t="s">
        <v>19695</v>
      </c>
      <c r="J3219" s="337" t="s">
        <v>36</v>
      </c>
      <c r="K3219" s="337" t="s">
        <v>19695</v>
      </c>
      <c r="L3219" s="337" t="s">
        <v>19695</v>
      </c>
      <c r="M3219" s="337" t="s">
        <v>19695</v>
      </c>
      <c r="N3219" s="337" t="s">
        <v>19695</v>
      </c>
      <c r="O3219" s="337" t="s">
        <v>19695</v>
      </c>
      <c r="P3219" s="337" t="s">
        <v>19695</v>
      </c>
      <c r="Q3219" s="337" t="s">
        <v>19695</v>
      </c>
      <c r="R3219" s="337" t="s">
        <v>66</v>
      </c>
      <c r="S3219" s="337" t="s">
        <v>1792</v>
      </c>
      <c r="T3219" s="337" t="s">
        <v>2349</v>
      </c>
      <c r="U3219" s="337" t="s">
        <v>5342</v>
      </c>
      <c r="V3219" s="337">
        <v>6</v>
      </c>
      <c r="W3219" s="337" t="s">
        <v>19695</v>
      </c>
      <c r="X3219" s="337" t="s">
        <v>19695</v>
      </c>
      <c r="Y3219" s="337" t="s">
        <v>19695</v>
      </c>
      <c r="Z3219" s="337" t="s">
        <v>1753</v>
      </c>
      <c r="AA3219" s="337" t="s">
        <v>717</v>
      </c>
      <c r="AB3219" s="337" t="s">
        <v>718</v>
      </c>
      <c r="AC3219" s="337" t="s">
        <v>13858</v>
      </c>
    </row>
    <row r="3220" spans="1:29" ht="15.8" x14ac:dyDescent="0.25">
      <c r="A3220" s="337" t="s">
        <v>1723</v>
      </c>
      <c r="B3220" s="337" t="s">
        <v>5385</v>
      </c>
      <c r="C3220" s="337" t="s">
        <v>1821</v>
      </c>
      <c r="D3220" s="337" t="s">
        <v>449</v>
      </c>
      <c r="E3220" s="337" t="s">
        <v>5386</v>
      </c>
      <c r="F3220" s="338">
        <v>43294</v>
      </c>
      <c r="G3220" s="337" t="s">
        <v>5387</v>
      </c>
      <c r="H3220" s="338">
        <v>43350</v>
      </c>
      <c r="I3220" s="337" t="s">
        <v>19695</v>
      </c>
      <c r="J3220" s="337" t="s">
        <v>36</v>
      </c>
      <c r="K3220" s="337" t="s">
        <v>19695</v>
      </c>
      <c r="L3220" s="337" t="s">
        <v>19695</v>
      </c>
      <c r="M3220" s="337" t="s">
        <v>19695</v>
      </c>
      <c r="N3220" s="337" t="s">
        <v>19695</v>
      </c>
      <c r="O3220" s="337" t="s">
        <v>19695</v>
      </c>
      <c r="P3220" s="337" t="s">
        <v>19695</v>
      </c>
      <c r="Q3220" s="337" t="s">
        <v>19695</v>
      </c>
      <c r="R3220" s="337" t="s">
        <v>75</v>
      </c>
      <c r="S3220" s="337" t="s">
        <v>417</v>
      </c>
      <c r="T3220" s="337" t="s">
        <v>5388</v>
      </c>
      <c r="U3220" s="337" t="s">
        <v>3253</v>
      </c>
      <c r="V3220" s="337">
        <v>4</v>
      </c>
      <c r="W3220" s="337" t="s">
        <v>19695</v>
      </c>
      <c r="X3220" s="337" t="s">
        <v>19695</v>
      </c>
      <c r="Y3220" s="337" t="s">
        <v>19695</v>
      </c>
      <c r="Z3220" s="337" t="s">
        <v>1753</v>
      </c>
      <c r="AA3220" s="337" t="s">
        <v>717</v>
      </c>
      <c r="AB3220" s="337" t="s">
        <v>718</v>
      </c>
      <c r="AC3220" s="337" t="s">
        <v>15270</v>
      </c>
    </row>
    <row r="3221" spans="1:29" ht="15.8" x14ac:dyDescent="0.25">
      <c r="A3221" s="337" t="s">
        <v>1723</v>
      </c>
      <c r="B3221" s="337" t="s">
        <v>4484</v>
      </c>
      <c r="C3221" s="337" t="s">
        <v>1821</v>
      </c>
      <c r="D3221" s="337" t="s">
        <v>449</v>
      </c>
      <c r="E3221" s="337" t="s">
        <v>4312</v>
      </c>
      <c r="F3221" s="338">
        <v>43318</v>
      </c>
      <c r="G3221" s="337" t="s">
        <v>4485</v>
      </c>
      <c r="H3221" s="338">
        <v>43349</v>
      </c>
      <c r="I3221" s="337" t="s">
        <v>19695</v>
      </c>
      <c r="J3221" s="337" t="s">
        <v>36</v>
      </c>
      <c r="K3221" s="337" t="s">
        <v>19695</v>
      </c>
      <c r="L3221" s="337" t="s">
        <v>19695</v>
      </c>
      <c r="M3221" s="337" t="s">
        <v>19695</v>
      </c>
      <c r="N3221" s="337" t="s">
        <v>19695</v>
      </c>
      <c r="O3221" s="337" t="s">
        <v>19695</v>
      </c>
      <c r="P3221" s="337" t="s">
        <v>19695</v>
      </c>
      <c r="Q3221" s="337" t="s">
        <v>19695</v>
      </c>
      <c r="R3221" s="337" t="s">
        <v>70</v>
      </c>
      <c r="S3221" s="337" t="s">
        <v>141</v>
      </c>
      <c r="T3221" s="337" t="s">
        <v>954</v>
      </c>
      <c r="U3221" s="337" t="s">
        <v>4486</v>
      </c>
      <c r="V3221" s="337">
        <v>8</v>
      </c>
      <c r="W3221" s="337" t="s">
        <v>19695</v>
      </c>
      <c r="X3221" s="337" t="s">
        <v>19695</v>
      </c>
      <c r="Y3221" s="337" t="s">
        <v>19695</v>
      </c>
      <c r="Z3221" s="337" t="s">
        <v>1728</v>
      </c>
      <c r="AA3221" s="337" t="s">
        <v>717</v>
      </c>
      <c r="AB3221" s="337" t="s">
        <v>718</v>
      </c>
      <c r="AC3221" s="337" t="s">
        <v>13857</v>
      </c>
    </row>
    <row r="3222" spans="1:29" ht="15.8" x14ac:dyDescent="0.25">
      <c r="A3222" s="337" t="s">
        <v>1723</v>
      </c>
      <c r="B3222" s="337" t="s">
        <v>6919</v>
      </c>
      <c r="C3222" s="337" t="s">
        <v>1821</v>
      </c>
      <c r="D3222" s="337" t="s">
        <v>449</v>
      </c>
      <c r="E3222" s="337" t="s">
        <v>4768</v>
      </c>
      <c r="F3222" s="338">
        <v>43340</v>
      </c>
      <c r="G3222" s="337" t="s">
        <v>4485</v>
      </c>
      <c r="H3222" s="338">
        <v>43349</v>
      </c>
      <c r="I3222" s="337" t="s">
        <v>19695</v>
      </c>
      <c r="J3222" s="337" t="s">
        <v>36</v>
      </c>
      <c r="K3222" s="337" t="s">
        <v>19695</v>
      </c>
      <c r="L3222" s="337" t="s">
        <v>19695</v>
      </c>
      <c r="M3222" s="337" t="s">
        <v>19695</v>
      </c>
      <c r="N3222" s="337" t="s">
        <v>19695</v>
      </c>
      <c r="O3222" s="337" t="s">
        <v>19695</v>
      </c>
      <c r="P3222" s="337" t="s">
        <v>19695</v>
      </c>
      <c r="Q3222" s="337" t="s">
        <v>19695</v>
      </c>
      <c r="R3222" s="337" t="s">
        <v>130</v>
      </c>
      <c r="S3222" s="337" t="s">
        <v>928</v>
      </c>
      <c r="T3222" s="337" t="s">
        <v>935</v>
      </c>
      <c r="U3222" s="337" t="s">
        <v>2187</v>
      </c>
      <c r="V3222" s="337">
        <v>6</v>
      </c>
      <c r="W3222" s="337" t="s">
        <v>19695</v>
      </c>
      <c r="X3222" s="337" t="s">
        <v>19695</v>
      </c>
      <c r="Y3222" s="337" t="s">
        <v>19695</v>
      </c>
      <c r="Z3222" s="337" t="s">
        <v>1753</v>
      </c>
      <c r="AA3222" s="337" t="s">
        <v>717</v>
      </c>
      <c r="AB3222" s="337" t="s">
        <v>718</v>
      </c>
      <c r="AC3222" s="337" t="s">
        <v>15478</v>
      </c>
    </row>
    <row r="3223" spans="1:29" ht="15.8" x14ac:dyDescent="0.25">
      <c r="A3223" s="337" t="s">
        <v>1723</v>
      </c>
      <c r="B3223" s="337" t="s">
        <v>7076</v>
      </c>
      <c r="C3223" s="337" t="s">
        <v>1821</v>
      </c>
      <c r="D3223" s="337" t="s">
        <v>449</v>
      </c>
      <c r="E3223" s="337" t="s">
        <v>7021</v>
      </c>
      <c r="F3223" s="338">
        <v>43337</v>
      </c>
      <c r="G3223" s="337" t="s">
        <v>4775</v>
      </c>
      <c r="H3223" s="338">
        <v>43348</v>
      </c>
      <c r="I3223" s="337" t="s">
        <v>19695</v>
      </c>
      <c r="J3223" s="337" t="s">
        <v>36</v>
      </c>
      <c r="K3223" s="337" t="s">
        <v>19695</v>
      </c>
      <c r="L3223" s="337" t="s">
        <v>19695</v>
      </c>
      <c r="M3223" s="337" t="s">
        <v>19695</v>
      </c>
      <c r="N3223" s="337" t="s">
        <v>19695</v>
      </c>
      <c r="O3223" s="337" t="s">
        <v>19695</v>
      </c>
      <c r="P3223" s="337" t="s">
        <v>19695</v>
      </c>
      <c r="Q3223" s="337" t="s">
        <v>19695</v>
      </c>
      <c r="R3223" s="337" t="s">
        <v>134</v>
      </c>
      <c r="S3223" s="337" t="s">
        <v>150</v>
      </c>
      <c r="T3223" s="337" t="s">
        <v>7077</v>
      </c>
      <c r="U3223" s="337" t="s">
        <v>152</v>
      </c>
      <c r="V3223" s="337">
        <v>9</v>
      </c>
      <c r="W3223" s="337" t="s">
        <v>19695</v>
      </c>
      <c r="X3223" s="337" t="s">
        <v>19695</v>
      </c>
      <c r="Y3223" s="337" t="s">
        <v>19695</v>
      </c>
      <c r="Z3223" s="337" t="s">
        <v>1745</v>
      </c>
      <c r="AA3223" s="337" t="s">
        <v>761</v>
      </c>
      <c r="AB3223" s="337" t="s">
        <v>762</v>
      </c>
      <c r="AC3223" s="337" t="s">
        <v>13851</v>
      </c>
    </row>
    <row r="3224" spans="1:29" ht="15.8" x14ac:dyDescent="0.25">
      <c r="A3224" s="337" t="s">
        <v>1723</v>
      </c>
      <c r="B3224" s="337" t="s">
        <v>5367</v>
      </c>
      <c r="C3224" s="337" t="s">
        <v>1821</v>
      </c>
      <c r="D3224" s="337" t="s">
        <v>449</v>
      </c>
      <c r="E3224" s="337" t="s">
        <v>4715</v>
      </c>
      <c r="F3224" s="338">
        <v>43291</v>
      </c>
      <c r="G3224" s="337" t="s">
        <v>5168</v>
      </c>
      <c r="H3224" s="338">
        <v>43347</v>
      </c>
      <c r="I3224" s="337" t="s">
        <v>19695</v>
      </c>
      <c r="J3224" s="337" t="s">
        <v>36</v>
      </c>
      <c r="K3224" s="337" t="s">
        <v>19695</v>
      </c>
      <c r="L3224" s="337" t="s">
        <v>19695</v>
      </c>
      <c r="M3224" s="337" t="s">
        <v>19695</v>
      </c>
      <c r="N3224" s="337" t="s">
        <v>19695</v>
      </c>
      <c r="O3224" s="337" t="s">
        <v>19695</v>
      </c>
      <c r="P3224" s="337" t="s">
        <v>19695</v>
      </c>
      <c r="Q3224" s="337" t="s">
        <v>19695</v>
      </c>
      <c r="R3224" s="337" t="s">
        <v>75</v>
      </c>
      <c r="S3224" s="337" t="s">
        <v>4481</v>
      </c>
      <c r="T3224" s="337" t="s">
        <v>5368</v>
      </c>
      <c r="U3224" s="337" t="s">
        <v>5369</v>
      </c>
      <c r="V3224" s="337">
        <v>8</v>
      </c>
      <c r="W3224" s="337" t="s">
        <v>19695</v>
      </c>
      <c r="X3224" s="337" t="s">
        <v>19695</v>
      </c>
      <c r="Y3224" s="337" t="s">
        <v>19695</v>
      </c>
      <c r="Z3224" s="337" t="s">
        <v>1753</v>
      </c>
      <c r="AA3224" s="337" t="s">
        <v>717</v>
      </c>
      <c r="AB3224" s="337" t="s">
        <v>718</v>
      </c>
      <c r="AC3224" s="337" t="s">
        <v>15263</v>
      </c>
    </row>
    <row r="3225" spans="1:29" ht="15.8" x14ac:dyDescent="0.25">
      <c r="A3225" s="337" t="s">
        <v>1723</v>
      </c>
      <c r="B3225" s="337" t="s">
        <v>5370</v>
      </c>
      <c r="C3225" s="337" t="s">
        <v>1725</v>
      </c>
      <c r="D3225" s="337" t="s">
        <v>1726</v>
      </c>
      <c r="E3225" s="337" t="s">
        <v>5371</v>
      </c>
      <c r="F3225" s="338">
        <v>43288</v>
      </c>
      <c r="G3225" s="337" t="s">
        <v>5168</v>
      </c>
      <c r="H3225" s="338">
        <v>43347</v>
      </c>
      <c r="I3225" s="337" t="s">
        <v>19695</v>
      </c>
      <c r="J3225" s="337" t="s">
        <v>16</v>
      </c>
      <c r="K3225" s="337" t="s">
        <v>19695</v>
      </c>
      <c r="L3225" s="337" t="s">
        <v>19695</v>
      </c>
      <c r="M3225" s="337" t="s">
        <v>19695</v>
      </c>
      <c r="N3225" s="337" t="s">
        <v>19695</v>
      </c>
      <c r="O3225" s="337" t="s">
        <v>19695</v>
      </c>
      <c r="P3225" s="337" t="s">
        <v>19695</v>
      </c>
      <c r="Q3225" s="337" t="s">
        <v>19695</v>
      </c>
      <c r="R3225" s="337" t="s">
        <v>75</v>
      </c>
      <c r="S3225" s="337" t="s">
        <v>4481</v>
      </c>
      <c r="T3225" s="337" t="s">
        <v>5372</v>
      </c>
      <c r="U3225" s="337" t="s">
        <v>5373</v>
      </c>
      <c r="V3225" s="337">
        <v>8</v>
      </c>
      <c r="W3225" s="337" t="s">
        <v>19695</v>
      </c>
      <c r="X3225" s="337" t="s">
        <v>19695</v>
      </c>
      <c r="Y3225" s="337" t="s">
        <v>19695</v>
      </c>
      <c r="Z3225" s="337" t="s">
        <v>1753</v>
      </c>
      <c r="AA3225" s="337" t="s">
        <v>717</v>
      </c>
      <c r="AB3225" s="337" t="s">
        <v>718</v>
      </c>
      <c r="AC3225" s="337" t="s">
        <v>15263</v>
      </c>
    </row>
    <row r="3226" spans="1:29" ht="15.8" x14ac:dyDescent="0.25">
      <c r="A3226" s="337" t="s">
        <v>1723</v>
      </c>
      <c r="B3226" s="337" t="s">
        <v>7295</v>
      </c>
      <c r="C3226" s="337" t="s">
        <v>1821</v>
      </c>
      <c r="D3226" s="337" t="s">
        <v>449</v>
      </c>
      <c r="E3226" s="337" t="s">
        <v>4488</v>
      </c>
      <c r="F3226" s="338">
        <v>43297</v>
      </c>
      <c r="G3226" s="337" t="s">
        <v>5168</v>
      </c>
      <c r="H3226" s="338">
        <v>43347</v>
      </c>
      <c r="I3226" s="337" t="s">
        <v>19695</v>
      </c>
      <c r="J3226" s="337" t="s">
        <v>36</v>
      </c>
      <c r="K3226" s="337" t="s">
        <v>19695</v>
      </c>
      <c r="L3226" s="337" t="s">
        <v>19695</v>
      </c>
      <c r="M3226" s="337" t="s">
        <v>19695</v>
      </c>
      <c r="N3226" s="337" t="s">
        <v>19695</v>
      </c>
      <c r="O3226" s="337" t="s">
        <v>19695</v>
      </c>
      <c r="P3226" s="337" t="s">
        <v>19695</v>
      </c>
      <c r="Q3226" s="337" t="s">
        <v>19695</v>
      </c>
      <c r="R3226" s="337" t="s">
        <v>52</v>
      </c>
      <c r="S3226" s="337" t="s">
        <v>857</v>
      </c>
      <c r="T3226" s="337" t="s">
        <v>869</v>
      </c>
      <c r="U3226" s="337" t="s">
        <v>7296</v>
      </c>
      <c r="V3226" s="337">
        <v>10</v>
      </c>
      <c r="W3226" s="337" t="s">
        <v>19695</v>
      </c>
      <c r="X3226" s="337" t="s">
        <v>19695</v>
      </c>
      <c r="Y3226" s="337" t="s">
        <v>19695</v>
      </c>
      <c r="Z3226" s="337" t="s">
        <v>1753</v>
      </c>
      <c r="AA3226" s="337" t="s">
        <v>735</v>
      </c>
      <c r="AB3226" s="337" t="s">
        <v>718</v>
      </c>
      <c r="AC3226" s="337" t="s">
        <v>13881</v>
      </c>
    </row>
    <row r="3227" spans="1:29" ht="15.8" x14ac:dyDescent="0.25">
      <c r="A3227" s="337" t="s">
        <v>1723</v>
      </c>
      <c r="B3227" s="337" t="s">
        <v>6529</v>
      </c>
      <c r="C3227" s="337" t="s">
        <v>1821</v>
      </c>
      <c r="D3227" s="337" t="s">
        <v>449</v>
      </c>
      <c r="E3227" s="337" t="s">
        <v>4716</v>
      </c>
      <c r="F3227" s="338">
        <v>43331</v>
      </c>
      <c r="G3227" s="337" t="s">
        <v>6530</v>
      </c>
      <c r="H3227" s="338">
        <v>43346</v>
      </c>
      <c r="I3227" s="337" t="s">
        <v>19695</v>
      </c>
      <c r="J3227" s="337" t="s">
        <v>16</v>
      </c>
      <c r="K3227" s="337" t="s">
        <v>19695</v>
      </c>
      <c r="L3227" s="337" t="s">
        <v>19695</v>
      </c>
      <c r="M3227" s="337" t="s">
        <v>19695</v>
      </c>
      <c r="N3227" s="337" t="s">
        <v>19695</v>
      </c>
      <c r="O3227" s="337" t="s">
        <v>19695</v>
      </c>
      <c r="P3227" s="337" t="s">
        <v>19695</v>
      </c>
      <c r="Q3227" s="337" t="s">
        <v>19695</v>
      </c>
      <c r="R3227" s="337" t="s">
        <v>18</v>
      </c>
      <c r="S3227" s="337" t="s">
        <v>1038</v>
      </c>
      <c r="T3227" s="337" t="s">
        <v>6531</v>
      </c>
      <c r="U3227" s="337" t="s">
        <v>2433</v>
      </c>
      <c r="V3227" s="337">
        <v>12</v>
      </c>
      <c r="W3227" s="337" t="s">
        <v>19695</v>
      </c>
      <c r="X3227" s="337" t="s">
        <v>19695</v>
      </c>
      <c r="Y3227" s="337" t="s">
        <v>19695</v>
      </c>
      <c r="Z3227" s="337" t="s">
        <v>1728</v>
      </c>
      <c r="AA3227" s="337" t="s">
        <v>717</v>
      </c>
      <c r="AB3227" s="337" t="s">
        <v>718</v>
      </c>
      <c r="AC3227" s="337" t="s">
        <v>13860</v>
      </c>
    </row>
    <row r="3228" spans="1:29" ht="15.8" x14ac:dyDescent="0.25">
      <c r="A3228" s="337" t="s">
        <v>1723</v>
      </c>
      <c r="B3228" s="337" t="s">
        <v>13171</v>
      </c>
      <c r="C3228" s="337" t="s">
        <v>1821</v>
      </c>
      <c r="D3228" s="337" t="s">
        <v>449</v>
      </c>
      <c r="E3228" s="337" t="s">
        <v>4139</v>
      </c>
      <c r="F3228" s="338">
        <v>43296</v>
      </c>
      <c r="G3228" s="337" t="s">
        <v>6530</v>
      </c>
      <c r="H3228" s="338">
        <v>43346</v>
      </c>
      <c r="I3228" s="337" t="s">
        <v>19695</v>
      </c>
      <c r="J3228" s="337" t="s">
        <v>36</v>
      </c>
      <c r="K3228" s="337" t="s">
        <v>19695</v>
      </c>
      <c r="L3228" s="337" t="s">
        <v>19695</v>
      </c>
      <c r="M3228" s="337" t="s">
        <v>19695</v>
      </c>
      <c r="N3228" s="337" t="s">
        <v>19695</v>
      </c>
      <c r="O3228" s="337" t="s">
        <v>19695</v>
      </c>
      <c r="P3228" s="337" t="s">
        <v>19695</v>
      </c>
      <c r="Q3228" s="337" t="s">
        <v>19695</v>
      </c>
      <c r="R3228" s="337" t="s">
        <v>35</v>
      </c>
      <c r="S3228" s="337" t="s">
        <v>77</v>
      </c>
      <c r="T3228" s="337" t="s">
        <v>13172</v>
      </c>
      <c r="U3228" s="337" t="s">
        <v>13173</v>
      </c>
      <c r="V3228" s="337">
        <v>12</v>
      </c>
      <c r="W3228" s="337" t="s">
        <v>19695</v>
      </c>
      <c r="X3228" s="337" t="s">
        <v>19695</v>
      </c>
      <c r="Y3228" s="337" t="s">
        <v>19695</v>
      </c>
      <c r="Z3228" s="337" t="s">
        <v>1753</v>
      </c>
      <c r="AA3228" s="337" t="s">
        <v>735</v>
      </c>
      <c r="AB3228" s="337" t="s">
        <v>718</v>
      </c>
      <c r="AC3228" s="337" t="s">
        <v>15262</v>
      </c>
    </row>
    <row r="3229" spans="1:29" ht="15.8" x14ac:dyDescent="0.25">
      <c r="A3229" s="337" t="s">
        <v>1723</v>
      </c>
      <c r="B3229" s="337" t="s">
        <v>4690</v>
      </c>
      <c r="C3229" s="337" t="s">
        <v>1821</v>
      </c>
      <c r="D3229" s="337" t="s">
        <v>449</v>
      </c>
      <c r="E3229" s="337" t="s">
        <v>4691</v>
      </c>
      <c r="F3229" s="338">
        <v>43253</v>
      </c>
      <c r="G3229" s="337" t="s">
        <v>4692</v>
      </c>
      <c r="H3229" s="338">
        <v>43345</v>
      </c>
      <c r="I3229" s="337" t="s">
        <v>19695</v>
      </c>
      <c r="J3229" s="337" t="s">
        <v>36</v>
      </c>
      <c r="K3229" s="337" t="s">
        <v>19695</v>
      </c>
      <c r="L3229" s="337" t="s">
        <v>19695</v>
      </c>
      <c r="M3229" s="337" t="s">
        <v>19695</v>
      </c>
      <c r="N3229" s="337" t="s">
        <v>19695</v>
      </c>
      <c r="O3229" s="337" t="s">
        <v>19695</v>
      </c>
      <c r="P3229" s="337" t="s">
        <v>19695</v>
      </c>
      <c r="Q3229" s="337" t="s">
        <v>19695</v>
      </c>
      <c r="R3229" s="337" t="s">
        <v>112</v>
      </c>
      <c r="S3229" s="337" t="s">
        <v>1249</v>
      </c>
      <c r="T3229" s="337" t="s">
        <v>1249</v>
      </c>
      <c r="U3229" s="337" t="s">
        <v>4693</v>
      </c>
      <c r="V3229" s="337">
        <v>8</v>
      </c>
      <c r="W3229" s="337" t="s">
        <v>19695</v>
      </c>
      <c r="X3229" s="337" t="s">
        <v>19695</v>
      </c>
      <c r="Y3229" s="337" t="s">
        <v>19695</v>
      </c>
      <c r="Z3229" s="337" t="s">
        <v>1728</v>
      </c>
      <c r="AA3229" s="337" t="s">
        <v>735</v>
      </c>
      <c r="AB3229" s="337" t="s">
        <v>718</v>
      </c>
      <c r="AC3229" s="337" t="s">
        <v>13872</v>
      </c>
    </row>
    <row r="3230" spans="1:29" ht="15.8" x14ac:dyDescent="0.25">
      <c r="A3230" s="337" t="s">
        <v>1723</v>
      </c>
      <c r="B3230" s="337" t="s">
        <v>4770</v>
      </c>
      <c r="C3230" s="337" t="s">
        <v>1821</v>
      </c>
      <c r="D3230" s="337" t="s">
        <v>449</v>
      </c>
      <c r="E3230" s="337" t="s">
        <v>4771</v>
      </c>
      <c r="F3230" s="338">
        <v>43323</v>
      </c>
      <c r="G3230" s="337" t="s">
        <v>4692</v>
      </c>
      <c r="H3230" s="338">
        <v>43345</v>
      </c>
      <c r="I3230" s="337" t="s">
        <v>19695</v>
      </c>
      <c r="J3230" s="337" t="s">
        <v>36</v>
      </c>
      <c r="K3230" s="337" t="s">
        <v>19695</v>
      </c>
      <c r="L3230" s="337" t="s">
        <v>19695</v>
      </c>
      <c r="M3230" s="337" t="s">
        <v>19695</v>
      </c>
      <c r="N3230" s="337" t="s">
        <v>19695</v>
      </c>
      <c r="O3230" s="337" t="s">
        <v>19695</v>
      </c>
      <c r="P3230" s="337" t="s">
        <v>19695</v>
      </c>
      <c r="Q3230" s="337" t="s">
        <v>19695</v>
      </c>
      <c r="R3230" s="337" t="s">
        <v>3584</v>
      </c>
      <c r="S3230" s="337" t="s">
        <v>3584</v>
      </c>
      <c r="T3230" s="337" t="s">
        <v>4772</v>
      </c>
      <c r="U3230" s="337" t="s">
        <v>4773</v>
      </c>
      <c r="V3230" s="337">
        <v>8</v>
      </c>
      <c r="W3230" s="337" t="s">
        <v>19695</v>
      </c>
      <c r="X3230" s="337" t="s">
        <v>19695</v>
      </c>
      <c r="Y3230" s="337" t="s">
        <v>19695</v>
      </c>
      <c r="Z3230" s="337" t="s">
        <v>1728</v>
      </c>
      <c r="AA3230" s="337" t="s">
        <v>717</v>
      </c>
      <c r="AB3230" s="337" t="s">
        <v>718</v>
      </c>
      <c r="AC3230" s="337" t="s">
        <v>13879</v>
      </c>
    </row>
    <row r="3231" spans="1:29" ht="15.8" x14ac:dyDescent="0.25">
      <c r="A3231" s="337" t="s">
        <v>1723</v>
      </c>
      <c r="B3231" s="337" t="s">
        <v>13187</v>
      </c>
      <c r="C3231" s="337" t="s">
        <v>1725</v>
      </c>
      <c r="D3231" s="337" t="s">
        <v>1726</v>
      </c>
      <c r="E3231" s="337" t="s">
        <v>5382</v>
      </c>
      <c r="F3231" s="338">
        <v>43295</v>
      </c>
      <c r="G3231" s="337" t="s">
        <v>4692</v>
      </c>
      <c r="H3231" s="338">
        <v>43345</v>
      </c>
      <c r="I3231" s="337" t="s">
        <v>19695</v>
      </c>
      <c r="J3231" s="337" t="s">
        <v>16</v>
      </c>
      <c r="K3231" s="337" t="s">
        <v>19695</v>
      </c>
      <c r="L3231" s="337" t="s">
        <v>19695</v>
      </c>
      <c r="M3231" s="337" t="s">
        <v>19695</v>
      </c>
      <c r="N3231" s="337" t="s">
        <v>19695</v>
      </c>
      <c r="O3231" s="337" t="s">
        <v>19695</v>
      </c>
      <c r="P3231" s="337" t="s">
        <v>19695</v>
      </c>
      <c r="Q3231" s="337" t="s">
        <v>19695</v>
      </c>
      <c r="R3231" s="337" t="s">
        <v>98</v>
      </c>
      <c r="S3231" s="337" t="s">
        <v>1166</v>
      </c>
      <c r="T3231" s="337" t="s">
        <v>6876</v>
      </c>
      <c r="U3231" s="337" t="s">
        <v>13188</v>
      </c>
      <c r="V3231" s="337">
        <v>4</v>
      </c>
      <c r="W3231" s="337" t="s">
        <v>19695</v>
      </c>
      <c r="X3231" s="337" t="s">
        <v>19695</v>
      </c>
      <c r="Y3231" s="337" t="s">
        <v>19695</v>
      </c>
      <c r="Z3231" s="337" t="s">
        <v>1745</v>
      </c>
      <c r="AA3231" s="337" t="s">
        <v>897</v>
      </c>
      <c r="AB3231" s="337" t="s">
        <v>854</v>
      </c>
      <c r="AC3231" s="337" t="s">
        <v>15262</v>
      </c>
    </row>
    <row r="3232" spans="1:29" ht="15.8" x14ac:dyDescent="0.25">
      <c r="A3232" s="337" t="s">
        <v>1723</v>
      </c>
      <c r="B3232" s="337" t="s">
        <v>7116</v>
      </c>
      <c r="C3232" s="337" t="s">
        <v>1821</v>
      </c>
      <c r="D3232" s="337" t="s">
        <v>449</v>
      </c>
      <c r="E3232" s="337" t="s">
        <v>4915</v>
      </c>
      <c r="F3232" s="338">
        <v>43305</v>
      </c>
      <c r="G3232" s="337" t="s">
        <v>1822</v>
      </c>
      <c r="H3232" s="338">
        <v>43344</v>
      </c>
      <c r="I3232" s="337" t="s">
        <v>19695</v>
      </c>
      <c r="J3232" s="337" t="s">
        <v>16</v>
      </c>
      <c r="K3232" s="337" t="s">
        <v>19695</v>
      </c>
      <c r="L3232" s="337" t="s">
        <v>19695</v>
      </c>
      <c r="M3232" s="337" t="s">
        <v>19695</v>
      </c>
      <c r="N3232" s="337" t="s">
        <v>19695</v>
      </c>
      <c r="O3232" s="337" t="s">
        <v>19695</v>
      </c>
      <c r="P3232" s="337" t="s">
        <v>19695</v>
      </c>
      <c r="Q3232" s="337" t="s">
        <v>19695</v>
      </c>
      <c r="R3232" s="337" t="s">
        <v>112</v>
      </c>
      <c r="S3232" s="337" t="s">
        <v>113</v>
      </c>
      <c r="T3232" s="337" t="s">
        <v>3318</v>
      </c>
      <c r="U3232" s="337" t="s">
        <v>3318</v>
      </c>
      <c r="V3232" s="337">
        <v>8</v>
      </c>
      <c r="W3232" s="337" t="s">
        <v>19695</v>
      </c>
      <c r="X3232" s="337" t="s">
        <v>19695</v>
      </c>
      <c r="Y3232" s="337" t="s">
        <v>19695</v>
      </c>
      <c r="Z3232" s="337" t="s">
        <v>1728</v>
      </c>
      <c r="AA3232" s="337" t="s">
        <v>735</v>
      </c>
      <c r="AB3232" s="337" t="s">
        <v>718</v>
      </c>
      <c r="AC3232" s="337" t="s">
        <v>13855</v>
      </c>
    </row>
    <row r="3233" spans="1:29" ht="15.8" x14ac:dyDescent="0.25">
      <c r="A3233" s="337" t="s">
        <v>1723</v>
      </c>
      <c r="B3233" s="337" t="s">
        <v>4143</v>
      </c>
      <c r="C3233" s="337" t="s">
        <v>1821</v>
      </c>
      <c r="D3233" s="337" t="s">
        <v>449</v>
      </c>
      <c r="E3233" s="337" t="s">
        <v>1740</v>
      </c>
      <c r="F3233" s="338">
        <v>43282</v>
      </c>
      <c r="G3233" s="337" t="s">
        <v>1822</v>
      </c>
      <c r="H3233" s="338">
        <v>43344</v>
      </c>
      <c r="I3233" s="337" t="s">
        <v>19695</v>
      </c>
      <c r="J3233" s="337" t="s">
        <v>36</v>
      </c>
      <c r="K3233" s="337" t="s">
        <v>19695</v>
      </c>
      <c r="L3233" s="337" t="s">
        <v>19695</v>
      </c>
      <c r="M3233" s="337" t="s">
        <v>19695</v>
      </c>
      <c r="N3233" s="337" t="s">
        <v>19695</v>
      </c>
      <c r="O3233" s="337" t="s">
        <v>19695</v>
      </c>
      <c r="P3233" s="337" t="s">
        <v>19695</v>
      </c>
      <c r="Q3233" s="337" t="s">
        <v>19695</v>
      </c>
      <c r="R3233" s="337" t="s">
        <v>112</v>
      </c>
      <c r="S3233" s="337" t="s">
        <v>1249</v>
      </c>
      <c r="T3233" s="337" t="s">
        <v>1245</v>
      </c>
      <c r="U3233" s="337" t="s">
        <v>1245</v>
      </c>
      <c r="V3233" s="337">
        <v>8</v>
      </c>
      <c r="W3233" s="337" t="s">
        <v>19695</v>
      </c>
      <c r="X3233" s="337" t="s">
        <v>19695</v>
      </c>
      <c r="Y3233" s="337" t="s">
        <v>19695</v>
      </c>
      <c r="Z3233" s="337" t="s">
        <v>1728</v>
      </c>
      <c r="AA3233" s="337" t="s">
        <v>735</v>
      </c>
      <c r="AB3233" s="337" t="s">
        <v>718</v>
      </c>
      <c r="AC3233" s="337" t="s">
        <v>13872</v>
      </c>
    </row>
    <row r="3234" spans="1:29" ht="15.8" x14ac:dyDescent="0.25">
      <c r="A3234" s="337" t="s">
        <v>1723</v>
      </c>
      <c r="B3234" s="337" t="s">
        <v>10044</v>
      </c>
      <c r="C3234" s="337" t="s">
        <v>1821</v>
      </c>
      <c r="D3234" s="337" t="s">
        <v>449</v>
      </c>
      <c r="E3234" s="337" t="s">
        <v>4841</v>
      </c>
      <c r="F3234" s="338">
        <v>43313</v>
      </c>
      <c r="G3234" s="337" t="s">
        <v>1822</v>
      </c>
      <c r="H3234" s="338">
        <v>43344</v>
      </c>
      <c r="I3234" s="337" t="s">
        <v>19695</v>
      </c>
      <c r="J3234" s="337" t="s">
        <v>36</v>
      </c>
      <c r="K3234" s="337" t="s">
        <v>19695</v>
      </c>
      <c r="L3234" s="337" t="s">
        <v>19695</v>
      </c>
      <c r="M3234" s="337" t="s">
        <v>19695</v>
      </c>
      <c r="N3234" s="337" t="s">
        <v>19695</v>
      </c>
      <c r="O3234" s="337" t="s">
        <v>19695</v>
      </c>
      <c r="P3234" s="337" t="s">
        <v>19695</v>
      </c>
      <c r="Q3234" s="337" t="s">
        <v>19695</v>
      </c>
      <c r="R3234" s="337" t="s">
        <v>130</v>
      </c>
      <c r="S3234" s="337" t="s">
        <v>130</v>
      </c>
      <c r="T3234" s="337" t="s">
        <v>138</v>
      </c>
      <c r="U3234" s="337" t="s">
        <v>4528</v>
      </c>
      <c r="V3234" s="337">
        <v>6</v>
      </c>
      <c r="W3234" s="337" t="s">
        <v>19695</v>
      </c>
      <c r="X3234" s="337" t="s">
        <v>19695</v>
      </c>
      <c r="Y3234" s="337" t="s">
        <v>19695</v>
      </c>
      <c r="Z3234" s="337" t="s">
        <v>1728</v>
      </c>
      <c r="AA3234" s="337" t="s">
        <v>735</v>
      </c>
      <c r="AB3234" s="337" t="s">
        <v>718</v>
      </c>
      <c r="AC3234" s="337" t="s">
        <v>13939</v>
      </c>
    </row>
    <row r="3235" spans="1:29" ht="15.8" x14ac:dyDescent="0.25">
      <c r="A3235" s="337" t="s">
        <v>1723</v>
      </c>
      <c r="B3235" s="337" t="s">
        <v>8120</v>
      </c>
      <c r="C3235" s="337" t="s">
        <v>1821</v>
      </c>
      <c r="D3235" s="337" t="s">
        <v>449</v>
      </c>
      <c r="E3235" s="337" t="s">
        <v>4466</v>
      </c>
      <c r="F3235" s="338">
        <v>43191</v>
      </c>
      <c r="G3235" s="337" t="s">
        <v>1822</v>
      </c>
      <c r="H3235" s="338">
        <v>43344</v>
      </c>
      <c r="I3235" s="337" t="s">
        <v>19695</v>
      </c>
      <c r="J3235" s="337" t="s">
        <v>16</v>
      </c>
      <c r="K3235" s="337" t="s">
        <v>19695</v>
      </c>
      <c r="L3235" s="337" t="s">
        <v>19695</v>
      </c>
      <c r="M3235" s="337" t="s">
        <v>19695</v>
      </c>
      <c r="N3235" s="337" t="s">
        <v>19695</v>
      </c>
      <c r="O3235" s="337" t="s">
        <v>19695</v>
      </c>
      <c r="P3235" s="337" t="s">
        <v>19695</v>
      </c>
      <c r="Q3235" s="337" t="s">
        <v>19695</v>
      </c>
      <c r="R3235" s="337" t="s">
        <v>139</v>
      </c>
      <c r="S3235" s="337" t="s">
        <v>8121</v>
      </c>
      <c r="T3235" s="337" t="s">
        <v>8122</v>
      </c>
      <c r="U3235" s="337" t="s">
        <v>8121</v>
      </c>
      <c r="V3235" s="337">
        <v>6</v>
      </c>
      <c r="W3235" s="337" t="s">
        <v>19695</v>
      </c>
      <c r="X3235" s="337" t="s">
        <v>19695</v>
      </c>
      <c r="Y3235" s="337" t="s">
        <v>19695</v>
      </c>
      <c r="Z3235" s="337" t="s">
        <v>1745</v>
      </c>
      <c r="AA3235" s="337" t="s">
        <v>1047</v>
      </c>
      <c r="AB3235" s="337" t="s">
        <v>854</v>
      </c>
      <c r="AC3235" s="337" t="s">
        <v>13903</v>
      </c>
    </row>
    <row r="3236" spans="1:29" ht="15.8" x14ac:dyDescent="0.25">
      <c r="A3236" s="337" t="s">
        <v>1723</v>
      </c>
      <c r="B3236" s="337" t="s">
        <v>5937</v>
      </c>
      <c r="C3236" s="337" t="s">
        <v>1821</v>
      </c>
      <c r="D3236" s="337" t="s">
        <v>449</v>
      </c>
      <c r="E3236" s="337" t="s">
        <v>5371</v>
      </c>
      <c r="F3236" s="338">
        <v>43288</v>
      </c>
      <c r="G3236" s="337" t="s">
        <v>1822</v>
      </c>
      <c r="H3236" s="338">
        <v>43344</v>
      </c>
      <c r="I3236" s="337" t="s">
        <v>19695</v>
      </c>
      <c r="J3236" s="337" t="s">
        <v>36</v>
      </c>
      <c r="K3236" s="337" t="s">
        <v>19695</v>
      </c>
      <c r="L3236" s="337" t="s">
        <v>19695</v>
      </c>
      <c r="M3236" s="337" t="s">
        <v>19695</v>
      </c>
      <c r="N3236" s="337" t="s">
        <v>19695</v>
      </c>
      <c r="O3236" s="337" t="s">
        <v>19695</v>
      </c>
      <c r="P3236" s="337" t="s">
        <v>19695</v>
      </c>
      <c r="Q3236" s="337" t="s">
        <v>19695</v>
      </c>
      <c r="R3236" s="337" t="s">
        <v>101</v>
      </c>
      <c r="S3236" s="337" t="s">
        <v>102</v>
      </c>
      <c r="T3236" s="337" t="s">
        <v>5927</v>
      </c>
      <c r="U3236" s="337" t="s">
        <v>5938</v>
      </c>
      <c r="V3236" s="337">
        <v>10</v>
      </c>
      <c r="W3236" s="337" t="s">
        <v>19695</v>
      </c>
      <c r="X3236" s="337" t="s">
        <v>19695</v>
      </c>
      <c r="Y3236" s="337" t="s">
        <v>19695</v>
      </c>
      <c r="Z3236" s="337" t="s">
        <v>1753</v>
      </c>
      <c r="AA3236" s="337" t="s">
        <v>735</v>
      </c>
      <c r="AB3236" s="337" t="s">
        <v>718</v>
      </c>
      <c r="AC3236" s="337" t="s">
        <v>13854</v>
      </c>
    </row>
    <row r="3237" spans="1:29" ht="15.8" x14ac:dyDescent="0.25">
      <c r="A3237" s="337" t="s">
        <v>1723</v>
      </c>
      <c r="B3237" s="337" t="s">
        <v>5237</v>
      </c>
      <c r="C3237" s="337" t="s">
        <v>1821</v>
      </c>
      <c r="D3237" s="337" t="s">
        <v>449</v>
      </c>
      <c r="E3237" s="337" t="s">
        <v>4841</v>
      </c>
      <c r="F3237" s="338">
        <v>43313</v>
      </c>
      <c r="G3237" s="337" t="s">
        <v>1822</v>
      </c>
      <c r="H3237" s="338">
        <v>43344</v>
      </c>
      <c r="I3237" s="337" t="s">
        <v>19695</v>
      </c>
      <c r="J3237" s="337" t="s">
        <v>16</v>
      </c>
      <c r="K3237" s="337" t="s">
        <v>19695</v>
      </c>
      <c r="L3237" s="337" t="s">
        <v>19695</v>
      </c>
      <c r="M3237" s="337" t="s">
        <v>19695</v>
      </c>
      <c r="N3237" s="337" t="s">
        <v>19695</v>
      </c>
      <c r="O3237" s="337" t="s">
        <v>19695</v>
      </c>
      <c r="P3237" s="337" t="s">
        <v>19695</v>
      </c>
      <c r="Q3237" s="337" t="s">
        <v>19695</v>
      </c>
      <c r="R3237" s="337" t="s">
        <v>35</v>
      </c>
      <c r="S3237" s="337" t="s">
        <v>399</v>
      </c>
      <c r="T3237" s="337" t="s">
        <v>404</v>
      </c>
      <c r="U3237" s="337" t="s">
        <v>5238</v>
      </c>
      <c r="V3237" s="337">
        <v>12</v>
      </c>
      <c r="W3237" s="337" t="s">
        <v>19695</v>
      </c>
      <c r="X3237" s="337" t="s">
        <v>19695</v>
      </c>
      <c r="Y3237" s="337" t="s">
        <v>19695</v>
      </c>
      <c r="Z3237" s="337" t="s">
        <v>1753</v>
      </c>
      <c r="AA3237" s="337" t="s">
        <v>735</v>
      </c>
      <c r="AB3237" s="337" t="s">
        <v>718</v>
      </c>
      <c r="AC3237" s="337" t="s">
        <v>15477</v>
      </c>
    </row>
    <row r="3238" spans="1:29" ht="15.8" x14ac:dyDescent="0.25">
      <c r="A3238" s="337" t="s">
        <v>1723</v>
      </c>
      <c r="B3238" s="337" t="s">
        <v>10492</v>
      </c>
      <c r="C3238" s="337" t="s">
        <v>1821</v>
      </c>
      <c r="D3238" s="337" t="s">
        <v>449</v>
      </c>
      <c r="E3238" s="337" t="s">
        <v>1740</v>
      </c>
      <c r="F3238" s="338">
        <v>43282</v>
      </c>
      <c r="G3238" s="337" t="s">
        <v>1822</v>
      </c>
      <c r="H3238" s="338">
        <v>43344</v>
      </c>
      <c r="I3238" s="337" t="s">
        <v>19695</v>
      </c>
      <c r="J3238" s="337" t="s">
        <v>36</v>
      </c>
      <c r="K3238" s="337" t="s">
        <v>19695</v>
      </c>
      <c r="L3238" s="337" t="s">
        <v>19695</v>
      </c>
      <c r="M3238" s="337" t="s">
        <v>19695</v>
      </c>
      <c r="N3238" s="337" t="s">
        <v>19695</v>
      </c>
      <c r="O3238" s="337" t="s">
        <v>19695</v>
      </c>
      <c r="P3238" s="337" t="s">
        <v>19695</v>
      </c>
      <c r="Q3238" s="337" t="s">
        <v>19695</v>
      </c>
      <c r="R3238" s="337" t="s">
        <v>1999</v>
      </c>
      <c r="S3238" s="337" t="s">
        <v>10487</v>
      </c>
      <c r="T3238" s="337" t="s">
        <v>10488</v>
      </c>
      <c r="U3238" s="337" t="s">
        <v>10493</v>
      </c>
      <c r="V3238" s="337">
        <v>10</v>
      </c>
      <c r="W3238" s="337" t="s">
        <v>19695</v>
      </c>
      <c r="X3238" s="337" t="s">
        <v>19695</v>
      </c>
      <c r="Y3238" s="337" t="s">
        <v>19695</v>
      </c>
      <c r="Z3238" s="337" t="s">
        <v>1753</v>
      </c>
      <c r="AA3238" s="337" t="s">
        <v>735</v>
      </c>
      <c r="AB3238" s="337" t="s">
        <v>718</v>
      </c>
      <c r="AC3238" s="337" t="s">
        <v>14082</v>
      </c>
    </row>
    <row r="3239" spans="1:29" ht="15.8" x14ac:dyDescent="0.25">
      <c r="A3239" s="337" t="s">
        <v>1723</v>
      </c>
      <c r="B3239" s="337" t="s">
        <v>6890</v>
      </c>
      <c r="C3239" s="337" t="s">
        <v>1725</v>
      </c>
      <c r="D3239" s="337" t="s">
        <v>1726</v>
      </c>
      <c r="E3239" s="337" t="s">
        <v>4459</v>
      </c>
      <c r="F3239" s="338">
        <v>43293</v>
      </c>
      <c r="G3239" s="337" t="s">
        <v>6546</v>
      </c>
      <c r="H3239" s="338">
        <v>43343</v>
      </c>
      <c r="I3239" s="337" t="s">
        <v>19695</v>
      </c>
      <c r="J3239" s="337" t="s">
        <v>36</v>
      </c>
      <c r="K3239" s="337" t="s">
        <v>19695</v>
      </c>
      <c r="L3239" s="337" t="s">
        <v>19695</v>
      </c>
      <c r="M3239" s="337" t="s">
        <v>19695</v>
      </c>
      <c r="N3239" s="337" t="s">
        <v>19695</v>
      </c>
      <c r="O3239" s="337" t="s">
        <v>19695</v>
      </c>
      <c r="P3239" s="337" t="s">
        <v>19695</v>
      </c>
      <c r="Q3239" s="337" t="s">
        <v>19695</v>
      </c>
      <c r="R3239" s="337" t="s">
        <v>395</v>
      </c>
      <c r="S3239" s="337" t="s">
        <v>6871</v>
      </c>
      <c r="T3239" s="337" t="s">
        <v>6891</v>
      </c>
      <c r="U3239" s="337" t="s">
        <v>6892</v>
      </c>
      <c r="V3239" s="337">
        <v>4</v>
      </c>
      <c r="W3239" s="337" t="s">
        <v>19695</v>
      </c>
      <c r="X3239" s="337" t="s">
        <v>19695</v>
      </c>
      <c r="Y3239" s="337" t="s">
        <v>19695</v>
      </c>
      <c r="Z3239" s="337" t="s">
        <v>1745</v>
      </c>
      <c r="AA3239" s="337" t="s">
        <v>897</v>
      </c>
      <c r="AB3239" s="337" t="s">
        <v>854</v>
      </c>
      <c r="AC3239" s="337" t="s">
        <v>13547</v>
      </c>
    </row>
    <row r="3240" spans="1:29" ht="15.8" x14ac:dyDescent="0.25">
      <c r="A3240" s="337" t="s">
        <v>1723</v>
      </c>
      <c r="B3240" s="337" t="s">
        <v>6545</v>
      </c>
      <c r="C3240" s="337" t="s">
        <v>1821</v>
      </c>
      <c r="D3240" s="337" t="s">
        <v>449</v>
      </c>
      <c r="E3240" s="337" t="s">
        <v>6546</v>
      </c>
      <c r="F3240" s="338">
        <v>43343</v>
      </c>
      <c r="G3240" s="337" t="s">
        <v>6546</v>
      </c>
      <c r="H3240" s="338">
        <v>43343</v>
      </c>
      <c r="I3240" s="337" t="s">
        <v>19695</v>
      </c>
      <c r="J3240" s="337" t="s">
        <v>36</v>
      </c>
      <c r="K3240" s="337" t="s">
        <v>19695</v>
      </c>
      <c r="L3240" s="337" t="s">
        <v>19695</v>
      </c>
      <c r="M3240" s="337" t="s">
        <v>19695</v>
      </c>
      <c r="N3240" s="337" t="s">
        <v>19695</v>
      </c>
      <c r="O3240" s="337" t="s">
        <v>19695</v>
      </c>
      <c r="P3240" s="337" t="s">
        <v>19695</v>
      </c>
      <c r="Q3240" s="337" t="s">
        <v>19695</v>
      </c>
      <c r="R3240" s="337" t="s">
        <v>45</v>
      </c>
      <c r="S3240" s="337" t="s">
        <v>440</v>
      </c>
      <c r="T3240" s="337" t="s">
        <v>6547</v>
      </c>
      <c r="U3240" s="337" t="s">
        <v>6548</v>
      </c>
      <c r="V3240" s="337">
        <v>4</v>
      </c>
      <c r="W3240" s="337" t="s">
        <v>19695</v>
      </c>
      <c r="X3240" s="337" t="s">
        <v>19695</v>
      </c>
      <c r="Y3240" s="337" t="s">
        <v>19695</v>
      </c>
      <c r="Z3240" s="337" t="s">
        <v>1745</v>
      </c>
      <c r="AA3240" s="337" t="s">
        <v>897</v>
      </c>
      <c r="AB3240" s="337" t="s">
        <v>854</v>
      </c>
      <c r="AC3240" s="337" t="s">
        <v>13547</v>
      </c>
    </row>
    <row r="3241" spans="1:29" ht="15.8" x14ac:dyDescent="0.25">
      <c r="A3241" s="337" t="s">
        <v>1723</v>
      </c>
      <c r="B3241" s="337" t="s">
        <v>11175</v>
      </c>
      <c r="C3241" s="337" t="s">
        <v>1821</v>
      </c>
      <c r="D3241" s="337" t="s">
        <v>449</v>
      </c>
      <c r="E3241" s="337" t="s">
        <v>4459</v>
      </c>
      <c r="F3241" s="338">
        <v>43293</v>
      </c>
      <c r="G3241" s="337" t="s">
        <v>6546</v>
      </c>
      <c r="H3241" s="338">
        <v>43343</v>
      </c>
      <c r="I3241" s="337" t="s">
        <v>19695</v>
      </c>
      <c r="J3241" s="337" t="s">
        <v>36</v>
      </c>
      <c r="K3241" s="337" t="s">
        <v>19695</v>
      </c>
      <c r="L3241" s="337" t="s">
        <v>19695</v>
      </c>
      <c r="M3241" s="337" t="s">
        <v>19695</v>
      </c>
      <c r="N3241" s="337" t="s">
        <v>19695</v>
      </c>
      <c r="O3241" s="337" t="s">
        <v>19695</v>
      </c>
      <c r="P3241" s="337" t="s">
        <v>19695</v>
      </c>
      <c r="Q3241" s="337" t="s">
        <v>19695</v>
      </c>
      <c r="R3241" s="337" t="s">
        <v>52</v>
      </c>
      <c r="S3241" s="337" t="s">
        <v>69</v>
      </c>
      <c r="T3241" s="337" t="s">
        <v>69</v>
      </c>
      <c r="U3241" s="337" t="s">
        <v>6644</v>
      </c>
      <c r="V3241" s="337">
        <v>10</v>
      </c>
      <c r="W3241" s="337" t="s">
        <v>19695</v>
      </c>
      <c r="X3241" s="337" t="s">
        <v>19695</v>
      </c>
      <c r="Y3241" s="337" t="s">
        <v>19695</v>
      </c>
      <c r="Z3241" s="337" t="s">
        <v>1745</v>
      </c>
      <c r="AA3241" s="337" t="s">
        <v>853</v>
      </c>
      <c r="AB3241" s="337" t="s">
        <v>854</v>
      </c>
      <c r="AC3241" s="337" t="s">
        <v>13872</v>
      </c>
    </row>
    <row r="3242" spans="1:29" ht="15.8" x14ac:dyDescent="0.25">
      <c r="A3242" s="337" t="s">
        <v>1723</v>
      </c>
      <c r="B3242" s="337" t="s">
        <v>7309</v>
      </c>
      <c r="C3242" s="337" t="s">
        <v>1821</v>
      </c>
      <c r="D3242" s="337" t="s">
        <v>449</v>
      </c>
      <c r="E3242" s="337" t="s">
        <v>4355</v>
      </c>
      <c r="F3242" s="338">
        <v>43281</v>
      </c>
      <c r="G3242" s="337" t="s">
        <v>6546</v>
      </c>
      <c r="H3242" s="338">
        <v>43343</v>
      </c>
      <c r="I3242" s="337" t="s">
        <v>19695</v>
      </c>
      <c r="J3242" s="337" t="s">
        <v>36</v>
      </c>
      <c r="K3242" s="337" t="s">
        <v>19695</v>
      </c>
      <c r="L3242" s="337" t="s">
        <v>19695</v>
      </c>
      <c r="M3242" s="337" t="s">
        <v>19695</v>
      </c>
      <c r="N3242" s="337" t="s">
        <v>19695</v>
      </c>
      <c r="O3242" s="337" t="s">
        <v>19695</v>
      </c>
      <c r="P3242" s="337" t="s">
        <v>19695</v>
      </c>
      <c r="Q3242" s="337" t="s">
        <v>19695</v>
      </c>
      <c r="R3242" s="337" t="s">
        <v>130</v>
      </c>
      <c r="S3242" s="337" t="s">
        <v>940</v>
      </c>
      <c r="T3242" s="337" t="s">
        <v>131</v>
      </c>
      <c r="U3242" s="337" t="s">
        <v>2135</v>
      </c>
      <c r="V3242" s="337">
        <v>8</v>
      </c>
      <c r="W3242" s="337" t="s">
        <v>19695</v>
      </c>
      <c r="X3242" s="337" t="s">
        <v>19695</v>
      </c>
      <c r="Y3242" s="337" t="s">
        <v>19695</v>
      </c>
      <c r="Z3242" s="337" t="s">
        <v>1753</v>
      </c>
      <c r="AA3242" s="337" t="s">
        <v>735</v>
      </c>
      <c r="AB3242" s="337" t="s">
        <v>718</v>
      </c>
      <c r="AC3242" s="337" t="s">
        <v>13889</v>
      </c>
    </row>
    <row r="3243" spans="1:29" ht="15.8" x14ac:dyDescent="0.25">
      <c r="A3243" s="337" t="s">
        <v>1723</v>
      </c>
      <c r="B3243" s="337" t="s">
        <v>6754</v>
      </c>
      <c r="C3243" s="337" t="s">
        <v>1821</v>
      </c>
      <c r="D3243" s="337" t="s">
        <v>449</v>
      </c>
      <c r="E3243" s="337" t="s">
        <v>4829</v>
      </c>
      <c r="F3243" s="338">
        <v>43292</v>
      </c>
      <c r="G3243" s="337" t="s">
        <v>5097</v>
      </c>
      <c r="H3243" s="338">
        <v>43342</v>
      </c>
      <c r="I3243" s="337" t="s">
        <v>19695</v>
      </c>
      <c r="J3243" s="337" t="s">
        <v>16</v>
      </c>
      <c r="K3243" s="337" t="s">
        <v>19695</v>
      </c>
      <c r="L3243" s="337" t="s">
        <v>19695</v>
      </c>
      <c r="M3243" s="337" t="s">
        <v>19695</v>
      </c>
      <c r="N3243" s="337" t="s">
        <v>19695</v>
      </c>
      <c r="O3243" s="337" t="s">
        <v>19695</v>
      </c>
      <c r="P3243" s="337" t="s">
        <v>19695</v>
      </c>
      <c r="Q3243" s="337" t="s">
        <v>19695</v>
      </c>
      <c r="R3243" s="337" t="s">
        <v>52</v>
      </c>
      <c r="S3243" s="337" t="s">
        <v>69</v>
      </c>
      <c r="T3243" s="337" t="s">
        <v>69</v>
      </c>
      <c r="U3243" s="337" t="s">
        <v>893</v>
      </c>
      <c r="V3243" s="337">
        <v>10</v>
      </c>
      <c r="W3243" s="337" t="s">
        <v>19695</v>
      </c>
      <c r="X3243" s="337" t="s">
        <v>19695</v>
      </c>
      <c r="Y3243" s="337" t="s">
        <v>19695</v>
      </c>
      <c r="Z3243" s="337" t="s">
        <v>1745</v>
      </c>
      <c r="AA3243" s="337" t="s">
        <v>853</v>
      </c>
      <c r="AB3243" s="337" t="s">
        <v>854</v>
      </c>
      <c r="AC3243" s="337" t="s">
        <v>13882</v>
      </c>
    </row>
    <row r="3244" spans="1:29" ht="15.8" x14ac:dyDescent="0.25">
      <c r="A3244" s="337" t="s">
        <v>1723</v>
      </c>
      <c r="B3244" s="337" t="s">
        <v>6904</v>
      </c>
      <c r="C3244" s="337" t="s">
        <v>1821</v>
      </c>
      <c r="D3244" s="337" t="s">
        <v>449</v>
      </c>
      <c r="E3244" s="337" t="s">
        <v>1796</v>
      </c>
      <c r="F3244" s="338">
        <v>43311</v>
      </c>
      <c r="G3244" s="337" t="s">
        <v>5097</v>
      </c>
      <c r="H3244" s="338">
        <v>43342</v>
      </c>
      <c r="I3244" s="337" t="s">
        <v>19695</v>
      </c>
      <c r="J3244" s="337" t="s">
        <v>36</v>
      </c>
      <c r="K3244" s="337" t="s">
        <v>19695</v>
      </c>
      <c r="L3244" s="337" t="s">
        <v>19695</v>
      </c>
      <c r="M3244" s="337" t="s">
        <v>19695</v>
      </c>
      <c r="N3244" s="337" t="s">
        <v>19695</v>
      </c>
      <c r="O3244" s="337" t="s">
        <v>19695</v>
      </c>
      <c r="P3244" s="337" t="s">
        <v>19695</v>
      </c>
      <c r="Q3244" s="337" t="s">
        <v>19695</v>
      </c>
      <c r="R3244" s="337" t="s">
        <v>98</v>
      </c>
      <c r="S3244" s="337" t="s">
        <v>1185</v>
      </c>
      <c r="T3244" s="337" t="s">
        <v>6905</v>
      </c>
      <c r="U3244" s="337" t="s">
        <v>6906</v>
      </c>
      <c r="V3244" s="337">
        <v>12</v>
      </c>
      <c r="W3244" s="337" t="s">
        <v>19695</v>
      </c>
      <c r="X3244" s="337" t="s">
        <v>19695</v>
      </c>
      <c r="Y3244" s="337" t="s">
        <v>19695</v>
      </c>
      <c r="Z3244" s="337" t="s">
        <v>1753</v>
      </c>
      <c r="AA3244" s="337" t="s">
        <v>717</v>
      </c>
      <c r="AB3244" s="337" t="s">
        <v>718</v>
      </c>
      <c r="AC3244" s="337" t="s">
        <v>15478</v>
      </c>
    </row>
    <row r="3245" spans="1:29" ht="15.8" x14ac:dyDescent="0.25">
      <c r="A3245" s="337" t="s">
        <v>1723</v>
      </c>
      <c r="B3245" s="337" t="s">
        <v>6917</v>
      </c>
      <c r="C3245" s="337" t="s">
        <v>1821</v>
      </c>
      <c r="D3245" s="337" t="s">
        <v>449</v>
      </c>
      <c r="E3245" s="337" t="s">
        <v>1796</v>
      </c>
      <c r="F3245" s="338">
        <v>43311</v>
      </c>
      <c r="G3245" s="337" t="s">
        <v>5097</v>
      </c>
      <c r="H3245" s="338">
        <v>43342</v>
      </c>
      <c r="I3245" s="337" t="s">
        <v>19695</v>
      </c>
      <c r="J3245" s="337" t="s">
        <v>36</v>
      </c>
      <c r="K3245" s="337" t="s">
        <v>19695</v>
      </c>
      <c r="L3245" s="337" t="s">
        <v>19695</v>
      </c>
      <c r="M3245" s="337" t="s">
        <v>19695</v>
      </c>
      <c r="N3245" s="337" t="s">
        <v>19695</v>
      </c>
      <c r="O3245" s="337" t="s">
        <v>19695</v>
      </c>
      <c r="P3245" s="337" t="s">
        <v>19695</v>
      </c>
      <c r="Q3245" s="337" t="s">
        <v>19695</v>
      </c>
      <c r="R3245" s="337" t="s">
        <v>98</v>
      </c>
      <c r="S3245" s="337" t="s">
        <v>1185</v>
      </c>
      <c r="T3245" s="337" t="s">
        <v>6918</v>
      </c>
      <c r="U3245" s="337" t="s">
        <v>1186</v>
      </c>
      <c r="V3245" s="337">
        <v>10</v>
      </c>
      <c r="W3245" s="337" t="s">
        <v>19695</v>
      </c>
      <c r="X3245" s="337" t="s">
        <v>19695</v>
      </c>
      <c r="Y3245" s="337" t="s">
        <v>19695</v>
      </c>
      <c r="Z3245" s="337" t="s">
        <v>1753</v>
      </c>
      <c r="AA3245" s="337" t="s">
        <v>717</v>
      </c>
      <c r="AB3245" s="337" t="s">
        <v>718</v>
      </c>
      <c r="AC3245" s="337" t="s">
        <v>15478</v>
      </c>
    </row>
    <row r="3246" spans="1:29" ht="15.8" x14ac:dyDescent="0.25">
      <c r="A3246" s="337" t="s">
        <v>1723</v>
      </c>
      <c r="B3246" s="337" t="s">
        <v>6760</v>
      </c>
      <c r="C3246" s="337" t="s">
        <v>1821</v>
      </c>
      <c r="D3246" s="337" t="s">
        <v>449</v>
      </c>
      <c r="E3246" s="337" t="s">
        <v>4715</v>
      </c>
      <c r="F3246" s="338">
        <v>43291</v>
      </c>
      <c r="G3246" s="337" t="s">
        <v>1731</v>
      </c>
      <c r="H3246" s="338">
        <v>43341</v>
      </c>
      <c r="I3246" s="337" t="s">
        <v>19695</v>
      </c>
      <c r="J3246" s="337" t="s">
        <v>16</v>
      </c>
      <c r="K3246" s="337" t="s">
        <v>19695</v>
      </c>
      <c r="L3246" s="337" t="s">
        <v>19695</v>
      </c>
      <c r="M3246" s="337" t="s">
        <v>19695</v>
      </c>
      <c r="N3246" s="337" t="s">
        <v>19695</v>
      </c>
      <c r="O3246" s="337" t="s">
        <v>19695</v>
      </c>
      <c r="P3246" s="337" t="s">
        <v>19695</v>
      </c>
      <c r="Q3246" s="337" t="s">
        <v>19695</v>
      </c>
      <c r="R3246" s="337" t="s">
        <v>52</v>
      </c>
      <c r="S3246" s="337" t="s">
        <v>69</v>
      </c>
      <c r="T3246" s="337" t="s">
        <v>69</v>
      </c>
      <c r="U3246" s="337" t="s">
        <v>6734</v>
      </c>
      <c r="V3246" s="337">
        <v>10</v>
      </c>
      <c r="W3246" s="337" t="s">
        <v>19695</v>
      </c>
      <c r="X3246" s="337" t="s">
        <v>19695</v>
      </c>
      <c r="Y3246" s="337" t="s">
        <v>19695</v>
      </c>
      <c r="Z3246" s="337" t="s">
        <v>1745</v>
      </c>
      <c r="AA3246" s="337" t="s">
        <v>853</v>
      </c>
      <c r="AB3246" s="337" t="s">
        <v>854</v>
      </c>
      <c r="AC3246" s="337" t="s">
        <v>13877</v>
      </c>
    </row>
    <row r="3247" spans="1:29" ht="15.8" x14ac:dyDescent="0.25">
      <c r="A3247" s="337" t="s">
        <v>1723</v>
      </c>
      <c r="B3247" s="337" t="s">
        <v>6912</v>
      </c>
      <c r="C3247" s="337" t="s">
        <v>1821</v>
      </c>
      <c r="D3247" s="337" t="s">
        <v>449</v>
      </c>
      <c r="E3247" s="337" t="s">
        <v>6913</v>
      </c>
      <c r="F3247" s="338">
        <v>43310</v>
      </c>
      <c r="G3247" s="337" t="s">
        <v>1731</v>
      </c>
      <c r="H3247" s="338">
        <v>43341</v>
      </c>
      <c r="I3247" s="337" t="s">
        <v>19695</v>
      </c>
      <c r="J3247" s="337" t="s">
        <v>36</v>
      </c>
      <c r="K3247" s="337" t="s">
        <v>19695</v>
      </c>
      <c r="L3247" s="337" t="s">
        <v>19695</v>
      </c>
      <c r="M3247" s="337" t="s">
        <v>19695</v>
      </c>
      <c r="N3247" s="337" t="s">
        <v>19695</v>
      </c>
      <c r="O3247" s="337" t="s">
        <v>19695</v>
      </c>
      <c r="P3247" s="337" t="s">
        <v>19695</v>
      </c>
      <c r="Q3247" s="337" t="s">
        <v>19695</v>
      </c>
      <c r="R3247" s="337" t="s">
        <v>56</v>
      </c>
      <c r="S3247" s="337" t="s">
        <v>57</v>
      </c>
      <c r="T3247" s="337" t="s">
        <v>99</v>
      </c>
      <c r="U3247" s="337" t="s">
        <v>6914</v>
      </c>
      <c r="V3247" s="337">
        <v>10</v>
      </c>
      <c r="W3247" s="337" t="s">
        <v>19695</v>
      </c>
      <c r="X3247" s="337" t="s">
        <v>19695</v>
      </c>
      <c r="Y3247" s="337" t="s">
        <v>19695</v>
      </c>
      <c r="Z3247" s="337" t="s">
        <v>1753</v>
      </c>
      <c r="AA3247" s="337" t="s">
        <v>717</v>
      </c>
      <c r="AB3247" s="337" t="s">
        <v>718</v>
      </c>
      <c r="AC3247" s="337" t="s">
        <v>15478</v>
      </c>
    </row>
    <row r="3248" spans="1:29" ht="15.8" x14ac:dyDescent="0.25">
      <c r="A3248" s="337" t="s">
        <v>1723</v>
      </c>
      <c r="B3248" s="337" t="s">
        <v>4767</v>
      </c>
      <c r="C3248" s="337" t="s">
        <v>1821</v>
      </c>
      <c r="D3248" s="337" t="s">
        <v>449</v>
      </c>
      <c r="E3248" s="337" t="s">
        <v>4459</v>
      </c>
      <c r="F3248" s="338">
        <v>43293</v>
      </c>
      <c r="G3248" s="337" t="s">
        <v>4768</v>
      </c>
      <c r="H3248" s="338">
        <v>43340</v>
      </c>
      <c r="I3248" s="337" t="s">
        <v>19695</v>
      </c>
      <c r="J3248" s="337" t="s">
        <v>36</v>
      </c>
      <c r="K3248" s="337" t="s">
        <v>19695</v>
      </c>
      <c r="L3248" s="337" t="s">
        <v>19695</v>
      </c>
      <c r="M3248" s="337" t="s">
        <v>19695</v>
      </c>
      <c r="N3248" s="337" t="s">
        <v>19695</v>
      </c>
      <c r="O3248" s="337" t="s">
        <v>19695</v>
      </c>
      <c r="P3248" s="337" t="s">
        <v>19695</v>
      </c>
      <c r="Q3248" s="337" t="s">
        <v>19695</v>
      </c>
      <c r="R3248" s="337" t="s">
        <v>146</v>
      </c>
      <c r="S3248" s="337" t="s">
        <v>129</v>
      </c>
      <c r="T3248" s="337" t="s">
        <v>384</v>
      </c>
      <c r="U3248" s="337" t="s">
        <v>4769</v>
      </c>
      <c r="V3248" s="337">
        <v>8</v>
      </c>
      <c r="W3248" s="337" t="s">
        <v>19695</v>
      </c>
      <c r="X3248" s="337" t="s">
        <v>19695</v>
      </c>
      <c r="Y3248" s="337" t="s">
        <v>19695</v>
      </c>
      <c r="Z3248" s="337" t="s">
        <v>1728</v>
      </c>
      <c r="AA3248" s="337" t="s">
        <v>735</v>
      </c>
      <c r="AB3248" s="337" t="s">
        <v>718</v>
      </c>
      <c r="AC3248" s="337" t="s">
        <v>13863</v>
      </c>
    </row>
    <row r="3249" spans="1:29" ht="15.8" x14ac:dyDescent="0.25">
      <c r="A3249" s="337" t="s">
        <v>1723</v>
      </c>
      <c r="B3249" s="337" t="s">
        <v>5935</v>
      </c>
      <c r="C3249" s="337" t="s">
        <v>1821</v>
      </c>
      <c r="D3249" s="337" t="s">
        <v>449</v>
      </c>
      <c r="E3249" s="337" t="s">
        <v>1756</v>
      </c>
      <c r="F3249" s="338">
        <v>43290</v>
      </c>
      <c r="G3249" s="337" t="s">
        <v>4768</v>
      </c>
      <c r="H3249" s="338">
        <v>43340</v>
      </c>
      <c r="I3249" s="337" t="s">
        <v>19695</v>
      </c>
      <c r="J3249" s="337" t="s">
        <v>36</v>
      </c>
      <c r="K3249" s="337" t="s">
        <v>19695</v>
      </c>
      <c r="L3249" s="337" t="s">
        <v>19695</v>
      </c>
      <c r="M3249" s="337" t="s">
        <v>19695</v>
      </c>
      <c r="N3249" s="337" t="s">
        <v>19695</v>
      </c>
      <c r="O3249" s="337" t="s">
        <v>19695</v>
      </c>
      <c r="P3249" s="337" t="s">
        <v>19695</v>
      </c>
      <c r="Q3249" s="337" t="s">
        <v>19695</v>
      </c>
      <c r="R3249" s="337" t="s">
        <v>15</v>
      </c>
      <c r="S3249" s="337" t="s">
        <v>1203</v>
      </c>
      <c r="T3249" s="337" t="s">
        <v>1203</v>
      </c>
      <c r="U3249" s="337" t="s">
        <v>5936</v>
      </c>
      <c r="V3249" s="337">
        <v>10</v>
      </c>
      <c r="W3249" s="337" t="s">
        <v>19695</v>
      </c>
      <c r="X3249" s="337" t="s">
        <v>19695</v>
      </c>
      <c r="Y3249" s="337" t="s">
        <v>19695</v>
      </c>
      <c r="Z3249" s="337" t="s">
        <v>1753</v>
      </c>
      <c r="AA3249" s="337" t="s">
        <v>717</v>
      </c>
      <c r="AB3249" s="337" t="s">
        <v>718</v>
      </c>
      <c r="AC3249" s="337" t="s">
        <v>13853</v>
      </c>
    </row>
    <row r="3250" spans="1:29" ht="15.8" x14ac:dyDescent="0.25">
      <c r="A3250" s="337" t="s">
        <v>1723</v>
      </c>
      <c r="B3250" s="337" t="s">
        <v>6753</v>
      </c>
      <c r="C3250" s="337" t="s">
        <v>1821</v>
      </c>
      <c r="D3250" s="337" t="s">
        <v>449</v>
      </c>
      <c r="E3250" s="337" t="s">
        <v>5390</v>
      </c>
      <c r="F3250" s="338">
        <v>43289</v>
      </c>
      <c r="G3250" s="337" t="s">
        <v>5242</v>
      </c>
      <c r="H3250" s="338">
        <v>43339</v>
      </c>
      <c r="I3250" s="337" t="s">
        <v>19695</v>
      </c>
      <c r="J3250" s="337" t="s">
        <v>36</v>
      </c>
      <c r="K3250" s="337" t="s">
        <v>19695</v>
      </c>
      <c r="L3250" s="337" t="s">
        <v>19695</v>
      </c>
      <c r="M3250" s="337" t="s">
        <v>19695</v>
      </c>
      <c r="N3250" s="337" t="s">
        <v>19695</v>
      </c>
      <c r="O3250" s="337" t="s">
        <v>19695</v>
      </c>
      <c r="P3250" s="337" t="s">
        <v>19695</v>
      </c>
      <c r="Q3250" s="337" t="s">
        <v>19695</v>
      </c>
      <c r="R3250" s="337" t="s">
        <v>52</v>
      </c>
      <c r="S3250" s="337" t="s">
        <v>120</v>
      </c>
      <c r="T3250" s="337" t="s">
        <v>120</v>
      </c>
      <c r="U3250" s="337" t="s">
        <v>411</v>
      </c>
      <c r="V3250" s="337">
        <v>10</v>
      </c>
      <c r="W3250" s="337" t="s">
        <v>19695</v>
      </c>
      <c r="X3250" s="337" t="s">
        <v>19695</v>
      </c>
      <c r="Y3250" s="337" t="s">
        <v>19695</v>
      </c>
      <c r="Z3250" s="337" t="s">
        <v>1745</v>
      </c>
      <c r="AA3250" s="337" t="s">
        <v>853</v>
      </c>
      <c r="AB3250" s="337" t="s">
        <v>854</v>
      </c>
      <c r="AC3250" s="337" t="s">
        <v>13875</v>
      </c>
    </row>
    <row r="3251" spans="1:29" ht="15.8" x14ac:dyDescent="0.25">
      <c r="A3251" s="337" t="s">
        <v>1723</v>
      </c>
      <c r="B3251" s="337" t="s">
        <v>5933</v>
      </c>
      <c r="C3251" s="337" t="s">
        <v>1821</v>
      </c>
      <c r="D3251" s="337" t="s">
        <v>449</v>
      </c>
      <c r="E3251" s="337" t="s">
        <v>5390</v>
      </c>
      <c r="F3251" s="338">
        <v>43289</v>
      </c>
      <c r="G3251" s="337" t="s">
        <v>5242</v>
      </c>
      <c r="H3251" s="338">
        <v>43339</v>
      </c>
      <c r="I3251" s="337" t="s">
        <v>19695</v>
      </c>
      <c r="J3251" s="337" t="s">
        <v>36</v>
      </c>
      <c r="K3251" s="337" t="s">
        <v>19695</v>
      </c>
      <c r="L3251" s="337" t="s">
        <v>19695</v>
      </c>
      <c r="M3251" s="337" t="s">
        <v>19695</v>
      </c>
      <c r="N3251" s="337" t="s">
        <v>19695</v>
      </c>
      <c r="O3251" s="337" t="s">
        <v>19695</v>
      </c>
      <c r="P3251" s="337" t="s">
        <v>19695</v>
      </c>
      <c r="Q3251" s="337" t="s">
        <v>19695</v>
      </c>
      <c r="R3251" s="337" t="s">
        <v>45</v>
      </c>
      <c r="S3251" s="337" t="s">
        <v>80</v>
      </c>
      <c r="T3251" s="337" t="s">
        <v>80</v>
      </c>
      <c r="U3251" s="337" t="s">
        <v>5934</v>
      </c>
      <c r="V3251" s="337">
        <v>8</v>
      </c>
      <c r="W3251" s="337" t="s">
        <v>19695</v>
      </c>
      <c r="X3251" s="337" t="s">
        <v>19695</v>
      </c>
      <c r="Y3251" s="337" t="s">
        <v>19695</v>
      </c>
      <c r="Z3251" s="337" t="s">
        <v>1753</v>
      </c>
      <c r="AA3251" s="337" t="s">
        <v>717</v>
      </c>
      <c r="AB3251" s="337" t="s">
        <v>718</v>
      </c>
      <c r="AC3251" s="337" t="s">
        <v>15476</v>
      </c>
    </row>
    <row r="3252" spans="1:29" ht="15.8" x14ac:dyDescent="0.25">
      <c r="A3252" s="337" t="s">
        <v>1723</v>
      </c>
      <c r="B3252" s="337" t="s">
        <v>5240</v>
      </c>
      <c r="C3252" s="337" t="s">
        <v>1821</v>
      </c>
      <c r="D3252" s="337" t="s">
        <v>449</v>
      </c>
      <c r="E3252" s="337" t="s">
        <v>5241</v>
      </c>
      <c r="F3252" s="338">
        <v>43308</v>
      </c>
      <c r="G3252" s="337" t="s">
        <v>5242</v>
      </c>
      <c r="H3252" s="338">
        <v>43339</v>
      </c>
      <c r="I3252" s="337" t="s">
        <v>19695</v>
      </c>
      <c r="J3252" s="337" t="s">
        <v>36</v>
      </c>
      <c r="K3252" s="337" t="s">
        <v>19695</v>
      </c>
      <c r="L3252" s="337" t="s">
        <v>19695</v>
      </c>
      <c r="M3252" s="337" t="s">
        <v>19695</v>
      </c>
      <c r="N3252" s="337" t="s">
        <v>19695</v>
      </c>
      <c r="O3252" s="337" t="s">
        <v>19695</v>
      </c>
      <c r="P3252" s="337" t="s">
        <v>19695</v>
      </c>
      <c r="Q3252" s="337" t="s">
        <v>19695</v>
      </c>
      <c r="R3252" s="337" t="s">
        <v>18</v>
      </c>
      <c r="S3252" s="337" t="s">
        <v>447</v>
      </c>
      <c r="T3252" s="337" t="s">
        <v>5243</v>
      </c>
      <c r="U3252" s="337" t="s">
        <v>5244</v>
      </c>
      <c r="V3252" s="337">
        <v>8</v>
      </c>
      <c r="W3252" s="337" t="s">
        <v>19695</v>
      </c>
      <c r="X3252" s="337" t="s">
        <v>19695</v>
      </c>
      <c r="Y3252" s="337" t="s">
        <v>19695</v>
      </c>
      <c r="Z3252" s="337" t="s">
        <v>1753</v>
      </c>
      <c r="AA3252" s="337" t="s">
        <v>735</v>
      </c>
      <c r="AB3252" s="337" t="s">
        <v>718</v>
      </c>
      <c r="AC3252" s="337" t="s">
        <v>13869</v>
      </c>
    </row>
    <row r="3253" spans="1:29" ht="15.8" x14ac:dyDescent="0.25">
      <c r="A3253" s="337" t="s">
        <v>1723</v>
      </c>
      <c r="B3253" s="337" t="s">
        <v>11315</v>
      </c>
      <c r="C3253" s="337" t="s">
        <v>1821</v>
      </c>
      <c r="D3253" s="337" t="s">
        <v>449</v>
      </c>
      <c r="E3253" s="337" t="s">
        <v>4915</v>
      </c>
      <c r="F3253" s="338">
        <v>43305</v>
      </c>
      <c r="G3253" s="337" t="s">
        <v>11316</v>
      </c>
      <c r="H3253" s="338">
        <v>43338</v>
      </c>
      <c r="I3253" s="337" t="s">
        <v>19695</v>
      </c>
      <c r="J3253" s="337" t="s">
        <v>16</v>
      </c>
      <c r="K3253" s="337" t="s">
        <v>19695</v>
      </c>
      <c r="L3253" s="337" t="s">
        <v>19695</v>
      </c>
      <c r="M3253" s="337" t="s">
        <v>19695</v>
      </c>
      <c r="N3253" s="337" t="s">
        <v>19695</v>
      </c>
      <c r="O3253" s="337" t="s">
        <v>19695</v>
      </c>
      <c r="P3253" s="337" t="s">
        <v>19695</v>
      </c>
      <c r="Q3253" s="337" t="s">
        <v>19695</v>
      </c>
      <c r="R3253" s="337" t="s">
        <v>52</v>
      </c>
      <c r="S3253" s="337" t="s">
        <v>69</v>
      </c>
      <c r="T3253" s="337" t="s">
        <v>865</v>
      </c>
      <c r="U3253" s="337" t="s">
        <v>899</v>
      </c>
      <c r="V3253" s="337">
        <v>6</v>
      </c>
      <c r="W3253" s="337" t="s">
        <v>19695</v>
      </c>
      <c r="X3253" s="337" t="s">
        <v>19695</v>
      </c>
      <c r="Y3253" s="337" t="s">
        <v>19695</v>
      </c>
      <c r="Z3253" s="337" t="s">
        <v>1753</v>
      </c>
      <c r="AA3253" s="337" t="s">
        <v>717</v>
      </c>
      <c r="AB3253" s="337" t="s">
        <v>718</v>
      </c>
      <c r="AC3253" s="337" t="s">
        <v>13938</v>
      </c>
    </row>
    <row r="3254" spans="1:29" ht="15.8" x14ac:dyDescent="0.25">
      <c r="A3254" s="337" t="s">
        <v>1723</v>
      </c>
      <c r="B3254" s="337" t="s">
        <v>10308</v>
      </c>
      <c r="C3254" s="337" t="s">
        <v>1821</v>
      </c>
      <c r="D3254" s="337" t="s">
        <v>449</v>
      </c>
      <c r="E3254" s="337" t="s">
        <v>4841</v>
      </c>
      <c r="F3254" s="338">
        <v>43313</v>
      </c>
      <c r="G3254" s="337" t="s">
        <v>7021</v>
      </c>
      <c r="H3254" s="338">
        <v>43337</v>
      </c>
      <c r="I3254" s="337" t="s">
        <v>19695</v>
      </c>
      <c r="J3254" s="337" t="s">
        <v>36</v>
      </c>
      <c r="K3254" s="337" t="s">
        <v>19695</v>
      </c>
      <c r="L3254" s="337" t="s">
        <v>19695</v>
      </c>
      <c r="M3254" s="337" t="s">
        <v>19695</v>
      </c>
      <c r="N3254" s="337" t="s">
        <v>19695</v>
      </c>
      <c r="O3254" s="337" t="s">
        <v>19695</v>
      </c>
      <c r="P3254" s="337" t="s">
        <v>19695</v>
      </c>
      <c r="Q3254" s="337" t="s">
        <v>19695</v>
      </c>
      <c r="R3254" s="337" t="s">
        <v>136</v>
      </c>
      <c r="S3254" s="337" t="s">
        <v>4108</v>
      </c>
      <c r="T3254" s="337" t="s">
        <v>10309</v>
      </c>
      <c r="U3254" s="337" t="s">
        <v>10310</v>
      </c>
      <c r="V3254" s="337">
        <v>6</v>
      </c>
      <c r="W3254" s="337" t="s">
        <v>19695</v>
      </c>
      <c r="X3254" s="337" t="s">
        <v>19695</v>
      </c>
      <c r="Y3254" s="337" t="s">
        <v>19695</v>
      </c>
      <c r="Z3254" s="337" t="s">
        <v>1728</v>
      </c>
      <c r="AA3254" s="337" t="s">
        <v>717</v>
      </c>
      <c r="AB3254" s="337" t="s">
        <v>718</v>
      </c>
      <c r="AC3254" s="337" t="s">
        <v>13958</v>
      </c>
    </row>
    <row r="3255" spans="1:29" ht="15.8" x14ac:dyDescent="0.25">
      <c r="A3255" s="337" t="s">
        <v>1723</v>
      </c>
      <c r="B3255" s="337" t="s">
        <v>6950</v>
      </c>
      <c r="C3255" s="337" t="s">
        <v>1821</v>
      </c>
      <c r="D3255" s="337" t="s">
        <v>449</v>
      </c>
      <c r="E3255" s="337" t="s">
        <v>4149</v>
      </c>
      <c r="F3255" s="338">
        <v>43314</v>
      </c>
      <c r="G3255" s="337" t="s">
        <v>5100</v>
      </c>
      <c r="H3255" s="338">
        <v>43336</v>
      </c>
      <c r="I3255" s="337" t="s">
        <v>19695</v>
      </c>
      <c r="J3255" s="337" t="s">
        <v>16</v>
      </c>
      <c r="K3255" s="337" t="s">
        <v>19695</v>
      </c>
      <c r="L3255" s="337" t="s">
        <v>19695</v>
      </c>
      <c r="M3255" s="337" t="s">
        <v>19695</v>
      </c>
      <c r="N3255" s="337" t="s">
        <v>19695</v>
      </c>
      <c r="O3255" s="337" t="s">
        <v>19695</v>
      </c>
      <c r="P3255" s="337" t="s">
        <v>19695</v>
      </c>
      <c r="Q3255" s="337" t="s">
        <v>19695</v>
      </c>
      <c r="R3255" s="337" t="s">
        <v>35</v>
      </c>
      <c r="S3255" s="337" t="s">
        <v>77</v>
      </c>
      <c r="T3255" s="337" t="s">
        <v>1015</v>
      </c>
      <c r="U3255" s="337" t="s">
        <v>1015</v>
      </c>
      <c r="V3255" s="337">
        <v>6</v>
      </c>
      <c r="W3255" s="337" t="s">
        <v>19695</v>
      </c>
      <c r="X3255" s="337" t="s">
        <v>19695</v>
      </c>
      <c r="Y3255" s="337" t="s">
        <v>19695</v>
      </c>
      <c r="Z3255" s="337" t="s">
        <v>1753</v>
      </c>
      <c r="AA3255" s="337" t="s">
        <v>717</v>
      </c>
      <c r="AB3255" s="337" t="s">
        <v>718</v>
      </c>
      <c r="AC3255" s="337" t="s">
        <v>13850</v>
      </c>
    </row>
    <row r="3256" spans="1:29" ht="15.8" x14ac:dyDescent="0.25">
      <c r="A3256" s="337" t="s">
        <v>1723</v>
      </c>
      <c r="B3256" s="337" t="s">
        <v>4525</v>
      </c>
      <c r="C3256" s="337" t="s">
        <v>1725</v>
      </c>
      <c r="D3256" s="337" t="s">
        <v>13527</v>
      </c>
      <c r="E3256" s="337" t="s">
        <v>4526</v>
      </c>
      <c r="F3256" s="338">
        <v>43285</v>
      </c>
      <c r="G3256" s="337" t="s">
        <v>4527</v>
      </c>
      <c r="H3256" s="338">
        <v>43335</v>
      </c>
      <c r="I3256" s="337" t="s">
        <v>19695</v>
      </c>
      <c r="J3256" s="337" t="s">
        <v>36</v>
      </c>
      <c r="K3256" s="337" t="s">
        <v>19695</v>
      </c>
      <c r="L3256" s="337" t="s">
        <v>19695</v>
      </c>
      <c r="M3256" s="337" t="s">
        <v>19695</v>
      </c>
      <c r="N3256" s="337" t="s">
        <v>19695</v>
      </c>
      <c r="O3256" s="337" t="s">
        <v>19695</v>
      </c>
      <c r="P3256" s="337" t="s">
        <v>19695</v>
      </c>
      <c r="Q3256" s="337" t="s">
        <v>19695</v>
      </c>
      <c r="R3256" s="337" t="s">
        <v>130</v>
      </c>
      <c r="S3256" s="337" t="s">
        <v>147</v>
      </c>
      <c r="T3256" s="337" t="s">
        <v>138</v>
      </c>
      <c r="U3256" s="337" t="s">
        <v>4528</v>
      </c>
      <c r="V3256" s="337">
        <v>6</v>
      </c>
      <c r="W3256" s="337" t="s">
        <v>19695</v>
      </c>
      <c r="X3256" s="337" t="s">
        <v>19695</v>
      </c>
      <c r="Y3256" s="337" t="s">
        <v>19695</v>
      </c>
      <c r="Z3256" s="337" t="s">
        <v>1728</v>
      </c>
      <c r="AA3256" s="337" t="s">
        <v>735</v>
      </c>
      <c r="AB3256" s="337" t="s">
        <v>718</v>
      </c>
      <c r="AC3256" s="337" t="s">
        <v>13850</v>
      </c>
    </row>
    <row r="3257" spans="1:29" ht="15.8" x14ac:dyDescent="0.25">
      <c r="A3257" s="337" t="s">
        <v>1723</v>
      </c>
      <c r="B3257" s="337" t="s">
        <v>11181</v>
      </c>
      <c r="C3257" s="337" t="s">
        <v>1821</v>
      </c>
      <c r="D3257" s="337" t="s">
        <v>449</v>
      </c>
      <c r="E3257" s="337" t="s">
        <v>4341</v>
      </c>
      <c r="F3257" s="338">
        <v>43284</v>
      </c>
      <c r="G3257" s="337" t="s">
        <v>6921</v>
      </c>
      <c r="H3257" s="338">
        <v>43334</v>
      </c>
      <c r="I3257" s="337" t="s">
        <v>19695</v>
      </c>
      <c r="J3257" s="337" t="s">
        <v>16</v>
      </c>
      <c r="K3257" s="337" t="s">
        <v>19695</v>
      </c>
      <c r="L3257" s="337" t="s">
        <v>19695</v>
      </c>
      <c r="M3257" s="337" t="s">
        <v>19695</v>
      </c>
      <c r="N3257" s="337" t="s">
        <v>19695</v>
      </c>
      <c r="O3257" s="337" t="s">
        <v>19695</v>
      </c>
      <c r="P3257" s="337" t="s">
        <v>19695</v>
      </c>
      <c r="Q3257" s="337" t="s">
        <v>19695</v>
      </c>
      <c r="R3257" s="337" t="s">
        <v>98</v>
      </c>
      <c r="S3257" s="337" t="s">
        <v>1172</v>
      </c>
      <c r="T3257" s="337" t="s">
        <v>1694</v>
      </c>
      <c r="U3257" s="337" t="s">
        <v>2981</v>
      </c>
      <c r="V3257" s="337">
        <v>12</v>
      </c>
      <c r="W3257" s="337" t="s">
        <v>19695</v>
      </c>
      <c r="X3257" s="337" t="s">
        <v>19695</v>
      </c>
      <c r="Y3257" s="337" t="s">
        <v>19695</v>
      </c>
      <c r="Z3257" s="337" t="s">
        <v>1728</v>
      </c>
      <c r="AA3257" s="337" t="s">
        <v>735</v>
      </c>
      <c r="AB3257" s="337" t="s">
        <v>718</v>
      </c>
      <c r="AC3257" s="337" t="s">
        <v>13849</v>
      </c>
    </row>
    <row r="3258" spans="1:29" ht="15.8" x14ac:dyDescent="0.25">
      <c r="A3258" s="337" t="s">
        <v>1723</v>
      </c>
      <c r="B3258" s="337" t="s">
        <v>7050</v>
      </c>
      <c r="C3258" s="337" t="s">
        <v>1821</v>
      </c>
      <c r="D3258" s="337" t="s">
        <v>449</v>
      </c>
      <c r="E3258" s="337" t="s">
        <v>4761</v>
      </c>
      <c r="F3258" s="338">
        <v>43264</v>
      </c>
      <c r="G3258" s="337" t="s">
        <v>6921</v>
      </c>
      <c r="H3258" s="338">
        <v>43334</v>
      </c>
      <c r="I3258" s="337" t="s">
        <v>19695</v>
      </c>
      <c r="J3258" s="337" t="s">
        <v>16</v>
      </c>
      <c r="K3258" s="337" t="s">
        <v>19695</v>
      </c>
      <c r="L3258" s="337" t="s">
        <v>19695</v>
      </c>
      <c r="M3258" s="337" t="s">
        <v>19695</v>
      </c>
      <c r="N3258" s="337" t="s">
        <v>19695</v>
      </c>
      <c r="O3258" s="337" t="s">
        <v>19695</v>
      </c>
      <c r="P3258" s="337" t="s">
        <v>19695</v>
      </c>
      <c r="Q3258" s="337" t="s">
        <v>19695</v>
      </c>
      <c r="R3258" s="337" t="s">
        <v>109</v>
      </c>
      <c r="S3258" s="337" t="s">
        <v>1126</v>
      </c>
      <c r="T3258" s="337" t="s">
        <v>7051</v>
      </c>
      <c r="U3258" s="337" t="s">
        <v>7052</v>
      </c>
      <c r="V3258" s="337">
        <v>6</v>
      </c>
      <c r="W3258" s="337" t="s">
        <v>19695</v>
      </c>
      <c r="X3258" s="337" t="s">
        <v>19695</v>
      </c>
      <c r="Y3258" s="337" t="s">
        <v>19695</v>
      </c>
      <c r="Z3258" s="337" t="s">
        <v>1728</v>
      </c>
      <c r="AA3258" s="337" t="s">
        <v>717</v>
      </c>
      <c r="AB3258" s="337" t="s">
        <v>718</v>
      </c>
      <c r="AC3258" s="337" t="s">
        <v>13859</v>
      </c>
    </row>
    <row r="3259" spans="1:29" ht="15.8" x14ac:dyDescent="0.25">
      <c r="A3259" s="337" t="s">
        <v>1723</v>
      </c>
      <c r="B3259" s="337" t="s">
        <v>7192</v>
      </c>
      <c r="C3259" s="337" t="s">
        <v>1725</v>
      </c>
      <c r="D3259" s="337" t="s">
        <v>1735</v>
      </c>
      <c r="E3259" s="337" t="s">
        <v>5371</v>
      </c>
      <c r="F3259" s="338">
        <v>43288</v>
      </c>
      <c r="G3259" s="337" t="s">
        <v>6921</v>
      </c>
      <c r="H3259" s="338">
        <v>43334</v>
      </c>
      <c r="I3259" s="337" t="s">
        <v>19695</v>
      </c>
      <c r="J3259" s="337" t="s">
        <v>16</v>
      </c>
      <c r="K3259" s="337" t="s">
        <v>19695</v>
      </c>
      <c r="L3259" s="337" t="s">
        <v>19695</v>
      </c>
      <c r="M3259" s="337" t="s">
        <v>19695</v>
      </c>
      <c r="N3259" s="337" t="s">
        <v>19695</v>
      </c>
      <c r="O3259" s="337" t="s">
        <v>19695</v>
      </c>
      <c r="P3259" s="337" t="s">
        <v>19695</v>
      </c>
      <c r="Q3259" s="337" t="s">
        <v>19695</v>
      </c>
      <c r="R3259" s="337" t="s">
        <v>109</v>
      </c>
      <c r="S3259" s="337" t="s">
        <v>110</v>
      </c>
      <c r="T3259" s="337" t="s">
        <v>1538</v>
      </c>
      <c r="U3259" s="337" t="s">
        <v>819</v>
      </c>
      <c r="V3259" s="337">
        <v>4</v>
      </c>
      <c r="W3259" s="337" t="s">
        <v>19695</v>
      </c>
      <c r="X3259" s="337" t="s">
        <v>19695</v>
      </c>
      <c r="Y3259" s="337" t="s">
        <v>19695</v>
      </c>
      <c r="Z3259" s="337" t="s">
        <v>1728</v>
      </c>
      <c r="AA3259" s="337" t="s">
        <v>717</v>
      </c>
      <c r="AB3259" s="337" t="s">
        <v>718</v>
      </c>
      <c r="AC3259" s="337" t="s">
        <v>13882</v>
      </c>
    </row>
    <row r="3260" spans="1:29" ht="15.8" x14ac:dyDescent="0.25">
      <c r="A3260" s="337" t="s">
        <v>1723</v>
      </c>
      <c r="B3260" s="337" t="s">
        <v>11136</v>
      </c>
      <c r="C3260" s="337" t="s">
        <v>1821</v>
      </c>
      <c r="D3260" s="337" t="s">
        <v>449</v>
      </c>
      <c r="E3260" s="337" t="s">
        <v>4367</v>
      </c>
      <c r="F3260" s="338">
        <v>43276</v>
      </c>
      <c r="G3260" s="337" t="s">
        <v>6921</v>
      </c>
      <c r="H3260" s="338">
        <v>43334</v>
      </c>
      <c r="I3260" s="337" t="s">
        <v>19695</v>
      </c>
      <c r="J3260" s="337" t="s">
        <v>36</v>
      </c>
      <c r="K3260" s="337" t="s">
        <v>19695</v>
      </c>
      <c r="L3260" s="337" t="s">
        <v>19695</v>
      </c>
      <c r="M3260" s="337" t="s">
        <v>19695</v>
      </c>
      <c r="N3260" s="337" t="s">
        <v>19695</v>
      </c>
      <c r="O3260" s="337" t="s">
        <v>19695</v>
      </c>
      <c r="P3260" s="337" t="s">
        <v>19695</v>
      </c>
      <c r="Q3260" s="337" t="s">
        <v>19695</v>
      </c>
      <c r="R3260" s="337" t="s">
        <v>52</v>
      </c>
      <c r="S3260" s="337" t="s">
        <v>393</v>
      </c>
      <c r="T3260" s="337" t="s">
        <v>882</v>
      </c>
      <c r="U3260" s="337" t="s">
        <v>916</v>
      </c>
      <c r="V3260" s="337">
        <v>8</v>
      </c>
      <c r="W3260" s="337" t="s">
        <v>19695</v>
      </c>
      <c r="X3260" s="337" t="s">
        <v>19695</v>
      </c>
      <c r="Y3260" s="337" t="s">
        <v>19695</v>
      </c>
      <c r="Z3260" s="337" t="s">
        <v>1753</v>
      </c>
      <c r="AA3260" s="337" t="s">
        <v>735</v>
      </c>
      <c r="AB3260" s="337" t="s">
        <v>718</v>
      </c>
      <c r="AC3260" s="337" t="s">
        <v>15479</v>
      </c>
    </row>
    <row r="3261" spans="1:29" ht="15.8" x14ac:dyDescent="0.25">
      <c r="A3261" s="337" t="s">
        <v>1723</v>
      </c>
      <c r="B3261" s="337" t="s">
        <v>11179</v>
      </c>
      <c r="C3261" s="337" t="s">
        <v>1821</v>
      </c>
      <c r="D3261" s="337" t="s">
        <v>449</v>
      </c>
      <c r="E3261" s="337" t="s">
        <v>6579</v>
      </c>
      <c r="F3261" s="338">
        <v>43279</v>
      </c>
      <c r="G3261" s="337" t="s">
        <v>4884</v>
      </c>
      <c r="H3261" s="338">
        <v>43333</v>
      </c>
      <c r="I3261" s="337" t="s">
        <v>19695</v>
      </c>
      <c r="J3261" s="337" t="s">
        <v>36</v>
      </c>
      <c r="K3261" s="337" t="s">
        <v>19695</v>
      </c>
      <c r="L3261" s="337" t="s">
        <v>19695</v>
      </c>
      <c r="M3261" s="337" t="s">
        <v>19695</v>
      </c>
      <c r="N3261" s="337" t="s">
        <v>19695</v>
      </c>
      <c r="O3261" s="337" t="s">
        <v>19695</v>
      </c>
      <c r="P3261" s="337" t="s">
        <v>19695</v>
      </c>
      <c r="Q3261" s="337" t="s">
        <v>19695</v>
      </c>
      <c r="R3261" s="337" t="s">
        <v>98</v>
      </c>
      <c r="S3261" s="337" t="s">
        <v>1172</v>
      </c>
      <c r="T3261" s="337" t="s">
        <v>8746</v>
      </c>
      <c r="U3261" s="337" t="s">
        <v>1549</v>
      </c>
      <c r="V3261" s="337">
        <v>12</v>
      </c>
      <c r="W3261" s="337" t="s">
        <v>19695</v>
      </c>
      <c r="X3261" s="337" t="s">
        <v>19695</v>
      </c>
      <c r="Y3261" s="337" t="s">
        <v>19695</v>
      </c>
      <c r="Z3261" s="337" t="s">
        <v>1728</v>
      </c>
      <c r="AA3261" s="337" t="s">
        <v>735</v>
      </c>
      <c r="AB3261" s="337" t="s">
        <v>718</v>
      </c>
      <c r="AC3261" s="337" t="s">
        <v>13847</v>
      </c>
    </row>
    <row r="3262" spans="1:29" ht="15.8" x14ac:dyDescent="0.25">
      <c r="A3262" s="337" t="s">
        <v>1723</v>
      </c>
      <c r="B3262" s="337" t="s">
        <v>11120</v>
      </c>
      <c r="C3262" s="337" t="s">
        <v>1821</v>
      </c>
      <c r="D3262" s="337" t="s">
        <v>449</v>
      </c>
      <c r="E3262" s="337" t="s">
        <v>6521</v>
      </c>
      <c r="F3262" s="338">
        <v>43180</v>
      </c>
      <c r="G3262" s="337" t="s">
        <v>4884</v>
      </c>
      <c r="H3262" s="338">
        <v>43333</v>
      </c>
      <c r="I3262" s="337" t="s">
        <v>19695</v>
      </c>
      <c r="J3262" s="337" t="s">
        <v>36</v>
      </c>
      <c r="K3262" s="337" t="s">
        <v>19695</v>
      </c>
      <c r="L3262" s="337" t="s">
        <v>19695</v>
      </c>
      <c r="M3262" s="337" t="s">
        <v>19695</v>
      </c>
      <c r="N3262" s="337" t="s">
        <v>19695</v>
      </c>
      <c r="O3262" s="337" t="s">
        <v>19695</v>
      </c>
      <c r="P3262" s="337" t="s">
        <v>19695</v>
      </c>
      <c r="Q3262" s="337" t="s">
        <v>19695</v>
      </c>
      <c r="R3262" s="337" t="s">
        <v>56</v>
      </c>
      <c r="S3262" s="337" t="s">
        <v>2386</v>
      </c>
      <c r="T3262" s="337" t="s">
        <v>11121</v>
      </c>
      <c r="U3262" s="337" t="s">
        <v>1605</v>
      </c>
      <c r="V3262" s="337">
        <v>12</v>
      </c>
      <c r="W3262" s="337" t="s">
        <v>19695</v>
      </c>
      <c r="X3262" s="337" t="s">
        <v>19695</v>
      </c>
      <c r="Y3262" s="337" t="s">
        <v>19695</v>
      </c>
      <c r="Z3262" s="337" t="s">
        <v>1728</v>
      </c>
      <c r="AA3262" s="337" t="s">
        <v>735</v>
      </c>
      <c r="AB3262" s="337" t="s">
        <v>718</v>
      </c>
      <c r="AC3262" s="337" t="s">
        <v>13847</v>
      </c>
    </row>
    <row r="3263" spans="1:29" ht="15.8" x14ac:dyDescent="0.25">
      <c r="A3263" s="337" t="s">
        <v>1723</v>
      </c>
      <c r="B3263" s="337" t="s">
        <v>5334</v>
      </c>
      <c r="C3263" s="337" t="s">
        <v>1821</v>
      </c>
      <c r="D3263" s="337" t="s">
        <v>449</v>
      </c>
      <c r="E3263" s="337" t="s">
        <v>5335</v>
      </c>
      <c r="F3263" s="338">
        <v>43299</v>
      </c>
      <c r="G3263" s="337" t="s">
        <v>4884</v>
      </c>
      <c r="H3263" s="338">
        <v>43333</v>
      </c>
      <c r="I3263" s="337" t="s">
        <v>19695</v>
      </c>
      <c r="J3263" s="337" t="s">
        <v>36</v>
      </c>
      <c r="K3263" s="337" t="s">
        <v>19695</v>
      </c>
      <c r="L3263" s="337" t="s">
        <v>19695</v>
      </c>
      <c r="M3263" s="337" t="s">
        <v>19695</v>
      </c>
      <c r="N3263" s="337" t="s">
        <v>19695</v>
      </c>
      <c r="O3263" s="337" t="s">
        <v>19695</v>
      </c>
      <c r="P3263" s="337" t="s">
        <v>19695</v>
      </c>
      <c r="Q3263" s="337" t="s">
        <v>19695</v>
      </c>
      <c r="R3263" s="337" t="s">
        <v>35</v>
      </c>
      <c r="S3263" s="337" t="s">
        <v>77</v>
      </c>
      <c r="T3263" s="337" t="s">
        <v>5336</v>
      </c>
      <c r="U3263" s="337" t="s">
        <v>1916</v>
      </c>
      <c r="V3263" s="337">
        <v>8</v>
      </c>
      <c r="W3263" s="337" t="s">
        <v>19695</v>
      </c>
      <c r="X3263" s="337" t="s">
        <v>19695</v>
      </c>
      <c r="Y3263" s="337" t="s">
        <v>19695</v>
      </c>
      <c r="Z3263" s="337" t="s">
        <v>1753</v>
      </c>
      <c r="AA3263" s="337" t="s">
        <v>735</v>
      </c>
      <c r="AB3263" s="337" t="s">
        <v>718</v>
      </c>
      <c r="AC3263" s="337" t="s">
        <v>13847</v>
      </c>
    </row>
    <row r="3264" spans="1:29" ht="15.8" x14ac:dyDescent="0.25">
      <c r="A3264" s="337" t="s">
        <v>1723</v>
      </c>
      <c r="B3264" s="337" t="s">
        <v>5337</v>
      </c>
      <c r="C3264" s="337" t="s">
        <v>1821</v>
      </c>
      <c r="D3264" s="337" t="s">
        <v>449</v>
      </c>
      <c r="E3264" s="337" t="s">
        <v>5338</v>
      </c>
      <c r="F3264" s="338">
        <v>43309</v>
      </c>
      <c r="G3264" s="337" t="s">
        <v>4884</v>
      </c>
      <c r="H3264" s="338">
        <v>43333</v>
      </c>
      <c r="I3264" s="337" t="s">
        <v>19695</v>
      </c>
      <c r="J3264" s="337" t="s">
        <v>36</v>
      </c>
      <c r="K3264" s="337" t="s">
        <v>19695</v>
      </c>
      <c r="L3264" s="337" t="s">
        <v>19695</v>
      </c>
      <c r="M3264" s="337" t="s">
        <v>19695</v>
      </c>
      <c r="N3264" s="337" t="s">
        <v>19695</v>
      </c>
      <c r="O3264" s="337" t="s">
        <v>19695</v>
      </c>
      <c r="P3264" s="337" t="s">
        <v>19695</v>
      </c>
      <c r="Q3264" s="337" t="s">
        <v>19695</v>
      </c>
      <c r="R3264" s="337" t="s">
        <v>1225</v>
      </c>
      <c r="S3264" s="337" t="s">
        <v>100</v>
      </c>
      <c r="T3264" s="337" t="s">
        <v>426</v>
      </c>
      <c r="U3264" s="337" t="s">
        <v>5339</v>
      </c>
      <c r="V3264" s="337">
        <v>8</v>
      </c>
      <c r="W3264" s="337" t="s">
        <v>19695</v>
      </c>
      <c r="X3264" s="337" t="s">
        <v>19695</v>
      </c>
      <c r="Y3264" s="337" t="s">
        <v>19695</v>
      </c>
      <c r="Z3264" s="337" t="s">
        <v>1753</v>
      </c>
      <c r="AA3264" s="337" t="s">
        <v>735</v>
      </c>
      <c r="AB3264" s="337" t="s">
        <v>718</v>
      </c>
      <c r="AC3264" s="337" t="s">
        <v>13847</v>
      </c>
    </row>
    <row r="3265" spans="1:29" ht="15.8" x14ac:dyDescent="0.25">
      <c r="A3265" s="337" t="s">
        <v>1723</v>
      </c>
      <c r="B3265" s="337" t="s">
        <v>7117</v>
      </c>
      <c r="C3265" s="337" t="s">
        <v>1821</v>
      </c>
      <c r="D3265" s="337" t="s">
        <v>449</v>
      </c>
      <c r="E3265" s="337" t="s">
        <v>5246</v>
      </c>
      <c r="F3265" s="338">
        <v>43301</v>
      </c>
      <c r="G3265" s="337" t="s">
        <v>4945</v>
      </c>
      <c r="H3265" s="338">
        <v>43332</v>
      </c>
      <c r="I3265" s="337" t="s">
        <v>19695</v>
      </c>
      <c r="J3265" s="337" t="s">
        <v>36</v>
      </c>
      <c r="K3265" s="337" t="s">
        <v>19695</v>
      </c>
      <c r="L3265" s="337" t="s">
        <v>19695</v>
      </c>
      <c r="M3265" s="337" t="s">
        <v>19695</v>
      </c>
      <c r="N3265" s="337" t="s">
        <v>19695</v>
      </c>
      <c r="O3265" s="337" t="s">
        <v>19695</v>
      </c>
      <c r="P3265" s="337" t="s">
        <v>19695</v>
      </c>
      <c r="Q3265" s="337" t="s">
        <v>19695</v>
      </c>
      <c r="R3265" s="337" t="s">
        <v>98</v>
      </c>
      <c r="S3265" s="337" t="s">
        <v>1166</v>
      </c>
      <c r="T3265" s="337" t="s">
        <v>421</v>
      </c>
      <c r="U3265" s="337" t="s">
        <v>7118</v>
      </c>
      <c r="V3265" s="337">
        <v>10</v>
      </c>
      <c r="W3265" s="337" t="s">
        <v>19695</v>
      </c>
      <c r="X3265" s="337" t="s">
        <v>19695</v>
      </c>
      <c r="Y3265" s="337" t="s">
        <v>19695</v>
      </c>
      <c r="Z3265" s="337" t="s">
        <v>1728</v>
      </c>
      <c r="AA3265" s="337" t="s">
        <v>735</v>
      </c>
      <c r="AB3265" s="337" t="s">
        <v>718</v>
      </c>
      <c r="AC3265" s="337" t="s">
        <v>13874</v>
      </c>
    </row>
    <row r="3266" spans="1:29" ht="15.8" x14ac:dyDescent="0.25">
      <c r="A3266" s="337" t="s">
        <v>1723</v>
      </c>
      <c r="B3266" s="337" t="s">
        <v>7148</v>
      </c>
      <c r="C3266" s="337" t="s">
        <v>1821</v>
      </c>
      <c r="D3266" s="337" t="s">
        <v>449</v>
      </c>
      <c r="E3266" s="337" t="s">
        <v>4139</v>
      </c>
      <c r="F3266" s="338">
        <v>43296</v>
      </c>
      <c r="G3266" s="337" t="s">
        <v>4945</v>
      </c>
      <c r="H3266" s="338">
        <v>43332</v>
      </c>
      <c r="I3266" s="337" t="s">
        <v>19695</v>
      </c>
      <c r="J3266" s="337" t="s">
        <v>36</v>
      </c>
      <c r="K3266" s="337" t="s">
        <v>19695</v>
      </c>
      <c r="L3266" s="337" t="s">
        <v>19695</v>
      </c>
      <c r="M3266" s="337" t="s">
        <v>19695</v>
      </c>
      <c r="N3266" s="337" t="s">
        <v>19695</v>
      </c>
      <c r="O3266" s="337" t="s">
        <v>19695</v>
      </c>
      <c r="P3266" s="337" t="s">
        <v>19695</v>
      </c>
      <c r="Q3266" s="337" t="s">
        <v>19695</v>
      </c>
      <c r="R3266" s="337" t="s">
        <v>52</v>
      </c>
      <c r="S3266" s="337" t="s">
        <v>53</v>
      </c>
      <c r="T3266" s="337" t="s">
        <v>6730</v>
      </c>
      <c r="U3266" s="337" t="s">
        <v>6730</v>
      </c>
      <c r="V3266" s="337">
        <v>10</v>
      </c>
      <c r="W3266" s="337" t="s">
        <v>19695</v>
      </c>
      <c r="X3266" s="337" t="s">
        <v>19695</v>
      </c>
      <c r="Y3266" s="337" t="s">
        <v>19695</v>
      </c>
      <c r="Z3266" s="337" t="s">
        <v>1728</v>
      </c>
      <c r="AA3266" s="337" t="s">
        <v>735</v>
      </c>
      <c r="AB3266" s="337" t="s">
        <v>718</v>
      </c>
      <c r="AC3266" s="337" t="s">
        <v>13876</v>
      </c>
    </row>
    <row r="3267" spans="1:29" ht="15.8" x14ac:dyDescent="0.25">
      <c r="A3267" s="337" t="s">
        <v>1723</v>
      </c>
      <c r="B3267" s="337" t="s">
        <v>7065</v>
      </c>
      <c r="C3267" s="337" t="s">
        <v>1821</v>
      </c>
      <c r="D3267" s="337" t="s">
        <v>449</v>
      </c>
      <c r="E3267" s="337" t="s">
        <v>1740</v>
      </c>
      <c r="F3267" s="338">
        <v>43282</v>
      </c>
      <c r="G3267" s="337" t="s">
        <v>4945</v>
      </c>
      <c r="H3267" s="338">
        <v>43332</v>
      </c>
      <c r="I3267" s="337" t="s">
        <v>19695</v>
      </c>
      <c r="J3267" s="337" t="s">
        <v>36</v>
      </c>
      <c r="K3267" s="337" t="s">
        <v>19695</v>
      </c>
      <c r="L3267" s="337" t="s">
        <v>19695</v>
      </c>
      <c r="M3267" s="337" t="s">
        <v>19695</v>
      </c>
      <c r="N3267" s="337" t="s">
        <v>19695</v>
      </c>
      <c r="O3267" s="337" t="s">
        <v>19695</v>
      </c>
      <c r="P3267" s="337" t="s">
        <v>19695</v>
      </c>
      <c r="Q3267" s="337" t="s">
        <v>19695</v>
      </c>
      <c r="R3267" s="337" t="s">
        <v>89</v>
      </c>
      <c r="S3267" s="337" t="s">
        <v>455</v>
      </c>
      <c r="T3267" s="337" t="s">
        <v>7066</v>
      </c>
      <c r="U3267" s="337" t="s">
        <v>7067</v>
      </c>
      <c r="V3267" s="337">
        <v>8</v>
      </c>
      <c r="W3267" s="337" t="s">
        <v>19695</v>
      </c>
      <c r="X3267" s="337" t="s">
        <v>19695</v>
      </c>
      <c r="Y3267" s="337" t="s">
        <v>19695</v>
      </c>
      <c r="Z3267" s="337" t="s">
        <v>1745</v>
      </c>
      <c r="AA3267" s="337" t="s">
        <v>761</v>
      </c>
      <c r="AB3267" s="337" t="s">
        <v>762</v>
      </c>
      <c r="AC3267" s="337" t="s">
        <v>13848</v>
      </c>
    </row>
    <row r="3268" spans="1:29" ht="15.8" x14ac:dyDescent="0.25">
      <c r="A3268" s="337" t="s">
        <v>1723</v>
      </c>
      <c r="B3268" s="337" t="s">
        <v>7062</v>
      </c>
      <c r="C3268" s="337" t="s">
        <v>1788</v>
      </c>
      <c r="D3268" s="337" t="s">
        <v>769</v>
      </c>
      <c r="E3268" s="337" t="s">
        <v>7063</v>
      </c>
      <c r="F3268" s="338">
        <v>42764</v>
      </c>
      <c r="G3268" s="337" t="s">
        <v>4945</v>
      </c>
      <c r="H3268" s="338">
        <v>43332</v>
      </c>
      <c r="I3268" s="337" t="s">
        <v>19695</v>
      </c>
      <c r="J3268" s="337" t="s">
        <v>36</v>
      </c>
      <c r="K3268" s="337" t="s">
        <v>19695</v>
      </c>
      <c r="L3268" s="337" t="s">
        <v>19695</v>
      </c>
      <c r="M3268" s="337" t="s">
        <v>19695</v>
      </c>
      <c r="N3268" s="337" t="s">
        <v>19695</v>
      </c>
      <c r="O3268" s="337" t="s">
        <v>19695</v>
      </c>
      <c r="P3268" s="337" t="s">
        <v>19695</v>
      </c>
      <c r="Q3268" s="337" t="s">
        <v>19695</v>
      </c>
      <c r="R3268" s="337" t="s">
        <v>89</v>
      </c>
      <c r="S3268" s="337" t="s">
        <v>455</v>
      </c>
      <c r="T3268" s="337" t="s">
        <v>455</v>
      </c>
      <c r="U3268" s="337" t="s">
        <v>7064</v>
      </c>
      <c r="V3268" s="337">
        <v>6</v>
      </c>
      <c r="W3268" s="337" t="s">
        <v>19695</v>
      </c>
      <c r="X3268" s="337" t="s">
        <v>19695</v>
      </c>
      <c r="Y3268" s="337" t="s">
        <v>19695</v>
      </c>
      <c r="Z3268" s="337" t="s">
        <v>1745</v>
      </c>
      <c r="AA3268" s="337" t="s">
        <v>761</v>
      </c>
      <c r="AB3268" s="337" t="s">
        <v>762</v>
      </c>
      <c r="AC3268" s="337" t="s">
        <v>13848</v>
      </c>
    </row>
    <row r="3269" spans="1:29" ht="15.8" x14ac:dyDescent="0.25">
      <c r="A3269" s="337" t="s">
        <v>1723</v>
      </c>
      <c r="B3269" s="337" t="s">
        <v>7070</v>
      </c>
      <c r="C3269" s="337" t="s">
        <v>1821</v>
      </c>
      <c r="D3269" s="337" t="s">
        <v>449</v>
      </c>
      <c r="E3269" s="337" t="s">
        <v>1740</v>
      </c>
      <c r="F3269" s="338">
        <v>43282</v>
      </c>
      <c r="G3269" s="337" t="s">
        <v>4945</v>
      </c>
      <c r="H3269" s="338">
        <v>43332</v>
      </c>
      <c r="I3269" s="337" t="s">
        <v>19695</v>
      </c>
      <c r="J3269" s="337" t="s">
        <v>36</v>
      </c>
      <c r="K3269" s="337" t="s">
        <v>19695</v>
      </c>
      <c r="L3269" s="337" t="s">
        <v>19695</v>
      </c>
      <c r="M3269" s="337" t="s">
        <v>19695</v>
      </c>
      <c r="N3269" s="337" t="s">
        <v>19695</v>
      </c>
      <c r="O3269" s="337" t="s">
        <v>19695</v>
      </c>
      <c r="P3269" s="337" t="s">
        <v>19695</v>
      </c>
      <c r="Q3269" s="337" t="s">
        <v>19695</v>
      </c>
      <c r="R3269" s="337" t="s">
        <v>89</v>
      </c>
      <c r="S3269" s="337" t="s">
        <v>455</v>
      </c>
      <c r="T3269" s="337" t="s">
        <v>455</v>
      </c>
      <c r="U3269" s="337" t="s">
        <v>7067</v>
      </c>
      <c r="V3269" s="337">
        <v>6</v>
      </c>
      <c r="W3269" s="337" t="s">
        <v>19695</v>
      </c>
      <c r="X3269" s="337" t="s">
        <v>19695</v>
      </c>
      <c r="Y3269" s="337" t="s">
        <v>19695</v>
      </c>
      <c r="Z3269" s="337" t="s">
        <v>1745</v>
      </c>
      <c r="AA3269" s="337" t="s">
        <v>761</v>
      </c>
      <c r="AB3269" s="337" t="s">
        <v>762</v>
      </c>
      <c r="AC3269" s="337" t="s">
        <v>13848</v>
      </c>
    </row>
    <row r="3270" spans="1:29" ht="15.8" x14ac:dyDescent="0.25">
      <c r="A3270" s="337" t="s">
        <v>1723</v>
      </c>
      <c r="B3270" s="337" t="s">
        <v>7068</v>
      </c>
      <c r="C3270" s="337" t="s">
        <v>1821</v>
      </c>
      <c r="D3270" s="337" t="s">
        <v>449</v>
      </c>
      <c r="E3270" s="337" t="s">
        <v>4945</v>
      </c>
      <c r="F3270" s="338">
        <v>43332</v>
      </c>
      <c r="G3270" s="337" t="s">
        <v>4945</v>
      </c>
      <c r="H3270" s="338">
        <v>43332</v>
      </c>
      <c r="I3270" s="337" t="s">
        <v>19695</v>
      </c>
      <c r="J3270" s="337" t="s">
        <v>16</v>
      </c>
      <c r="K3270" s="337" t="s">
        <v>19695</v>
      </c>
      <c r="L3270" s="337" t="s">
        <v>19695</v>
      </c>
      <c r="M3270" s="337" t="s">
        <v>19695</v>
      </c>
      <c r="N3270" s="337" t="s">
        <v>19695</v>
      </c>
      <c r="O3270" s="337" t="s">
        <v>19695</v>
      </c>
      <c r="P3270" s="337" t="s">
        <v>19695</v>
      </c>
      <c r="Q3270" s="337" t="s">
        <v>19695</v>
      </c>
      <c r="R3270" s="337" t="s">
        <v>89</v>
      </c>
      <c r="S3270" s="337" t="s">
        <v>455</v>
      </c>
      <c r="T3270" s="337" t="s">
        <v>455</v>
      </c>
      <c r="U3270" s="337" t="s">
        <v>7069</v>
      </c>
      <c r="V3270" s="337">
        <v>6</v>
      </c>
      <c r="W3270" s="337" t="s">
        <v>19695</v>
      </c>
      <c r="X3270" s="337" t="s">
        <v>19695</v>
      </c>
      <c r="Y3270" s="337" t="s">
        <v>19695</v>
      </c>
      <c r="Z3270" s="337" t="s">
        <v>1745</v>
      </c>
      <c r="AA3270" s="337" t="s">
        <v>761</v>
      </c>
      <c r="AB3270" s="337" t="s">
        <v>762</v>
      </c>
      <c r="AC3270" s="337" t="s">
        <v>13848</v>
      </c>
    </row>
    <row r="3271" spans="1:29" ht="15.8" x14ac:dyDescent="0.25">
      <c r="A3271" s="337" t="s">
        <v>1723</v>
      </c>
      <c r="B3271" s="337" t="s">
        <v>6948</v>
      </c>
      <c r="C3271" s="337" t="s">
        <v>1821</v>
      </c>
      <c r="D3271" s="337" t="s">
        <v>449</v>
      </c>
      <c r="E3271" s="337" t="s">
        <v>1740</v>
      </c>
      <c r="F3271" s="338">
        <v>43282</v>
      </c>
      <c r="G3271" s="337" t="s">
        <v>4945</v>
      </c>
      <c r="H3271" s="338">
        <v>43332</v>
      </c>
      <c r="I3271" s="337" t="s">
        <v>19695</v>
      </c>
      <c r="J3271" s="337" t="s">
        <v>36</v>
      </c>
      <c r="K3271" s="337" t="s">
        <v>19695</v>
      </c>
      <c r="L3271" s="337" t="s">
        <v>19695</v>
      </c>
      <c r="M3271" s="337" t="s">
        <v>19695</v>
      </c>
      <c r="N3271" s="337" t="s">
        <v>19695</v>
      </c>
      <c r="O3271" s="337" t="s">
        <v>19695</v>
      </c>
      <c r="P3271" s="337" t="s">
        <v>19695</v>
      </c>
      <c r="Q3271" s="337" t="s">
        <v>19695</v>
      </c>
      <c r="R3271" s="337" t="s">
        <v>35</v>
      </c>
      <c r="S3271" s="337" t="s">
        <v>77</v>
      </c>
      <c r="T3271" s="337" t="s">
        <v>1015</v>
      </c>
      <c r="U3271" s="337" t="s">
        <v>6949</v>
      </c>
      <c r="V3271" s="337">
        <v>10</v>
      </c>
      <c r="W3271" s="337" t="s">
        <v>19695</v>
      </c>
      <c r="X3271" s="337" t="s">
        <v>19695</v>
      </c>
      <c r="Y3271" s="337" t="s">
        <v>19695</v>
      </c>
      <c r="Z3271" s="337" t="s">
        <v>1753</v>
      </c>
      <c r="AA3271" s="337" t="s">
        <v>717</v>
      </c>
      <c r="AB3271" s="337" t="s">
        <v>718</v>
      </c>
      <c r="AC3271" s="337" t="s">
        <v>13846</v>
      </c>
    </row>
    <row r="3272" spans="1:29" ht="15.8" x14ac:dyDescent="0.25">
      <c r="A3272" s="337" t="s">
        <v>1723</v>
      </c>
      <c r="B3272" s="337" t="s">
        <v>6506</v>
      </c>
      <c r="C3272" s="337" t="s">
        <v>1821</v>
      </c>
      <c r="D3272" s="337" t="s">
        <v>449</v>
      </c>
      <c r="E3272" s="337" t="s">
        <v>5335</v>
      </c>
      <c r="F3272" s="338">
        <v>43299</v>
      </c>
      <c r="G3272" s="337" t="s">
        <v>4716</v>
      </c>
      <c r="H3272" s="338">
        <v>43331</v>
      </c>
      <c r="I3272" s="337" t="s">
        <v>19695</v>
      </c>
      <c r="J3272" s="337" t="s">
        <v>16</v>
      </c>
      <c r="K3272" s="337" t="s">
        <v>19695</v>
      </c>
      <c r="L3272" s="337" t="s">
        <v>19695</v>
      </c>
      <c r="M3272" s="337" t="s">
        <v>19695</v>
      </c>
      <c r="N3272" s="337" t="s">
        <v>19695</v>
      </c>
      <c r="O3272" s="337" t="s">
        <v>19695</v>
      </c>
      <c r="P3272" s="337" t="s">
        <v>19695</v>
      </c>
      <c r="Q3272" s="337" t="s">
        <v>19695</v>
      </c>
      <c r="R3272" s="337" t="s">
        <v>71</v>
      </c>
      <c r="S3272" s="337" t="s">
        <v>981</v>
      </c>
      <c r="T3272" s="337" t="s">
        <v>6507</v>
      </c>
      <c r="U3272" s="337" t="s">
        <v>6508</v>
      </c>
      <c r="V3272" s="337">
        <v>8</v>
      </c>
      <c r="W3272" s="337" t="s">
        <v>19695</v>
      </c>
      <c r="X3272" s="337" t="s">
        <v>19695</v>
      </c>
      <c r="Y3272" s="337" t="s">
        <v>19695</v>
      </c>
      <c r="Z3272" s="337" t="s">
        <v>1728</v>
      </c>
      <c r="AA3272" s="337" t="s">
        <v>717</v>
      </c>
      <c r="AB3272" s="337" t="s">
        <v>718</v>
      </c>
      <c r="AC3272" s="337" t="s">
        <v>13851</v>
      </c>
    </row>
    <row r="3273" spans="1:29" ht="15.8" x14ac:dyDescent="0.25">
      <c r="A3273" s="337" t="s">
        <v>1723</v>
      </c>
      <c r="B3273" s="337" t="s">
        <v>4714</v>
      </c>
      <c r="C3273" s="337" t="s">
        <v>1821</v>
      </c>
      <c r="D3273" s="337" t="s">
        <v>449</v>
      </c>
      <c r="E3273" s="337" t="s">
        <v>4715</v>
      </c>
      <c r="F3273" s="338">
        <v>43291</v>
      </c>
      <c r="G3273" s="337" t="s">
        <v>4716</v>
      </c>
      <c r="H3273" s="338">
        <v>43331</v>
      </c>
      <c r="I3273" s="337" t="s">
        <v>19695</v>
      </c>
      <c r="J3273" s="337" t="s">
        <v>36</v>
      </c>
      <c r="K3273" s="337" t="s">
        <v>19695</v>
      </c>
      <c r="L3273" s="337" t="s">
        <v>19695</v>
      </c>
      <c r="M3273" s="337" t="s">
        <v>19695</v>
      </c>
      <c r="N3273" s="337" t="s">
        <v>19695</v>
      </c>
      <c r="O3273" s="337" t="s">
        <v>19695</v>
      </c>
      <c r="P3273" s="337" t="s">
        <v>19695</v>
      </c>
      <c r="Q3273" s="337" t="s">
        <v>19695</v>
      </c>
      <c r="R3273" s="337" t="s">
        <v>2266</v>
      </c>
      <c r="S3273" s="337" t="s">
        <v>2267</v>
      </c>
      <c r="T3273" s="337" t="s">
        <v>4717</v>
      </c>
      <c r="U3273" s="337" t="s">
        <v>4718</v>
      </c>
      <c r="V3273" s="337">
        <v>10</v>
      </c>
      <c r="W3273" s="337" t="s">
        <v>19695</v>
      </c>
      <c r="X3273" s="337" t="s">
        <v>19695</v>
      </c>
      <c r="Y3273" s="337" t="s">
        <v>19695</v>
      </c>
      <c r="Z3273" s="337" t="s">
        <v>1728</v>
      </c>
      <c r="AA3273" s="337" t="s">
        <v>717</v>
      </c>
      <c r="AB3273" s="337" t="s">
        <v>718</v>
      </c>
      <c r="AC3273" s="337" t="s">
        <v>13856</v>
      </c>
    </row>
    <row r="3274" spans="1:29" ht="15.8" x14ac:dyDescent="0.25">
      <c r="A3274" s="337" t="s">
        <v>1723</v>
      </c>
      <c r="B3274" s="337" t="s">
        <v>4344</v>
      </c>
      <c r="C3274" s="337" t="s">
        <v>1821</v>
      </c>
      <c r="D3274" s="337" t="s">
        <v>449</v>
      </c>
      <c r="E3274" s="337" t="s">
        <v>4345</v>
      </c>
      <c r="F3274" s="338">
        <v>43280</v>
      </c>
      <c r="G3274" s="337" t="s">
        <v>4346</v>
      </c>
      <c r="H3274" s="338">
        <v>43330</v>
      </c>
      <c r="I3274" s="337" t="s">
        <v>19695</v>
      </c>
      <c r="J3274" s="337" t="s">
        <v>36</v>
      </c>
      <c r="K3274" s="337" t="s">
        <v>19695</v>
      </c>
      <c r="L3274" s="337" t="s">
        <v>19695</v>
      </c>
      <c r="M3274" s="337" t="s">
        <v>19695</v>
      </c>
      <c r="N3274" s="337" t="s">
        <v>19695</v>
      </c>
      <c r="O3274" s="337" t="s">
        <v>19695</v>
      </c>
      <c r="P3274" s="337" t="s">
        <v>19695</v>
      </c>
      <c r="Q3274" s="337" t="s">
        <v>19695</v>
      </c>
      <c r="R3274" s="337" t="s">
        <v>15</v>
      </c>
      <c r="S3274" s="337" t="s">
        <v>1098</v>
      </c>
      <c r="T3274" s="337" t="s">
        <v>15</v>
      </c>
      <c r="U3274" s="337" t="s">
        <v>4347</v>
      </c>
      <c r="V3274" s="337">
        <v>6</v>
      </c>
      <c r="W3274" s="337" t="s">
        <v>19695</v>
      </c>
      <c r="X3274" s="337" t="s">
        <v>19695</v>
      </c>
      <c r="Y3274" s="337" t="s">
        <v>19695</v>
      </c>
      <c r="Z3274" s="337" t="s">
        <v>1728</v>
      </c>
      <c r="AA3274" s="337" t="s">
        <v>717</v>
      </c>
      <c r="AB3274" s="337" t="s">
        <v>718</v>
      </c>
      <c r="AC3274" s="337" t="s">
        <v>13848</v>
      </c>
    </row>
    <row r="3275" spans="1:29" ht="15.8" x14ac:dyDescent="0.25">
      <c r="A3275" s="337" t="s">
        <v>1723</v>
      </c>
      <c r="B3275" s="337" t="s">
        <v>4529</v>
      </c>
      <c r="C3275" s="337" t="s">
        <v>1821</v>
      </c>
      <c r="D3275" s="337" t="s">
        <v>449</v>
      </c>
      <c r="E3275" s="337" t="s">
        <v>4530</v>
      </c>
      <c r="F3275" s="338">
        <v>43269</v>
      </c>
      <c r="G3275" s="337" t="s">
        <v>4346</v>
      </c>
      <c r="H3275" s="338">
        <v>43330</v>
      </c>
      <c r="I3275" s="337" t="s">
        <v>19695</v>
      </c>
      <c r="J3275" s="337" t="s">
        <v>36</v>
      </c>
      <c r="K3275" s="337" t="s">
        <v>19695</v>
      </c>
      <c r="L3275" s="337" t="s">
        <v>19695</v>
      </c>
      <c r="M3275" s="337" t="s">
        <v>19695</v>
      </c>
      <c r="N3275" s="337" t="s">
        <v>19695</v>
      </c>
      <c r="O3275" s="337" t="s">
        <v>19695</v>
      </c>
      <c r="P3275" s="337" t="s">
        <v>19695</v>
      </c>
      <c r="Q3275" s="337" t="s">
        <v>19695</v>
      </c>
      <c r="R3275" s="337" t="s">
        <v>130</v>
      </c>
      <c r="S3275" s="337" t="s">
        <v>940</v>
      </c>
      <c r="T3275" s="337" t="s">
        <v>138</v>
      </c>
      <c r="U3275" s="337" t="s">
        <v>4528</v>
      </c>
      <c r="V3275" s="337">
        <v>6</v>
      </c>
      <c r="W3275" s="337" t="s">
        <v>19695</v>
      </c>
      <c r="X3275" s="337" t="s">
        <v>19695</v>
      </c>
      <c r="Y3275" s="337" t="s">
        <v>19695</v>
      </c>
      <c r="Z3275" s="337" t="s">
        <v>1728</v>
      </c>
      <c r="AA3275" s="337" t="s">
        <v>735</v>
      </c>
      <c r="AB3275" s="337" t="s">
        <v>718</v>
      </c>
      <c r="AC3275" s="337" t="s">
        <v>13850</v>
      </c>
    </row>
    <row r="3276" spans="1:29" ht="15.8" x14ac:dyDescent="0.25">
      <c r="A3276" s="337" t="s">
        <v>1723</v>
      </c>
      <c r="B3276" s="337" t="s">
        <v>6509</v>
      </c>
      <c r="C3276" s="337" t="s">
        <v>1821</v>
      </c>
      <c r="D3276" s="337" t="s">
        <v>449</v>
      </c>
      <c r="E3276" s="337" t="s">
        <v>4751</v>
      </c>
      <c r="F3276" s="338">
        <v>43322</v>
      </c>
      <c r="G3276" s="337" t="s">
        <v>4346</v>
      </c>
      <c r="H3276" s="338">
        <v>43330</v>
      </c>
      <c r="I3276" s="337" t="s">
        <v>19695</v>
      </c>
      <c r="J3276" s="337" t="s">
        <v>16</v>
      </c>
      <c r="K3276" s="337" t="s">
        <v>19695</v>
      </c>
      <c r="L3276" s="337" t="s">
        <v>19695</v>
      </c>
      <c r="M3276" s="337" t="s">
        <v>19695</v>
      </c>
      <c r="N3276" s="337" t="s">
        <v>19695</v>
      </c>
      <c r="O3276" s="337" t="s">
        <v>19695</v>
      </c>
      <c r="P3276" s="337" t="s">
        <v>19695</v>
      </c>
      <c r="Q3276" s="337" t="s">
        <v>19695</v>
      </c>
      <c r="R3276" s="337" t="s">
        <v>105</v>
      </c>
      <c r="S3276" s="337" t="s">
        <v>3812</v>
      </c>
      <c r="T3276" s="337" t="s">
        <v>3812</v>
      </c>
      <c r="U3276" s="337" t="s">
        <v>6510</v>
      </c>
      <c r="V3276" s="337">
        <v>8</v>
      </c>
      <c r="W3276" s="337" t="s">
        <v>19695</v>
      </c>
      <c r="X3276" s="337" t="s">
        <v>19695</v>
      </c>
      <c r="Y3276" s="337" t="s">
        <v>19695</v>
      </c>
      <c r="Z3276" s="337" t="s">
        <v>1728</v>
      </c>
      <c r="AA3276" s="337" t="s">
        <v>717</v>
      </c>
      <c r="AB3276" s="337" t="s">
        <v>718</v>
      </c>
      <c r="AC3276" s="337" t="s">
        <v>13853</v>
      </c>
    </row>
    <row r="3277" spans="1:29" ht="15.8" x14ac:dyDescent="0.25">
      <c r="A3277" s="337" t="s">
        <v>1723</v>
      </c>
      <c r="B3277" s="337" t="s">
        <v>5571</v>
      </c>
      <c r="C3277" s="337" t="s">
        <v>1725</v>
      </c>
      <c r="D3277" s="337" t="s">
        <v>1726</v>
      </c>
      <c r="E3277" s="337" t="s">
        <v>5335</v>
      </c>
      <c r="F3277" s="338">
        <v>43299</v>
      </c>
      <c r="G3277" s="337" t="s">
        <v>4346</v>
      </c>
      <c r="H3277" s="338">
        <v>43330</v>
      </c>
      <c r="I3277" s="337" t="s">
        <v>19695</v>
      </c>
      <c r="J3277" s="337" t="s">
        <v>16</v>
      </c>
      <c r="K3277" s="337" t="s">
        <v>19695</v>
      </c>
      <c r="L3277" s="337" t="s">
        <v>19695</v>
      </c>
      <c r="M3277" s="337" t="s">
        <v>19695</v>
      </c>
      <c r="N3277" s="337" t="s">
        <v>19695</v>
      </c>
      <c r="O3277" s="337" t="s">
        <v>19695</v>
      </c>
      <c r="P3277" s="337" t="s">
        <v>19695</v>
      </c>
      <c r="Q3277" s="337" t="s">
        <v>19695</v>
      </c>
      <c r="R3277" s="337" t="s">
        <v>98</v>
      </c>
      <c r="S3277" s="337" t="s">
        <v>1185</v>
      </c>
      <c r="T3277" s="337" t="s">
        <v>4849</v>
      </c>
      <c r="U3277" s="337" t="s">
        <v>2225</v>
      </c>
      <c r="V3277" s="337">
        <v>16</v>
      </c>
      <c r="W3277" s="337" t="s">
        <v>19695</v>
      </c>
      <c r="X3277" s="337" t="s">
        <v>19695</v>
      </c>
      <c r="Y3277" s="337" t="s">
        <v>19695</v>
      </c>
      <c r="Z3277" s="337" t="s">
        <v>1753</v>
      </c>
      <c r="AA3277" s="337" t="s">
        <v>735</v>
      </c>
      <c r="AB3277" s="337" t="s">
        <v>718</v>
      </c>
      <c r="AC3277" s="337" t="s">
        <v>13857</v>
      </c>
    </row>
    <row r="3278" spans="1:29" ht="15.8" x14ac:dyDescent="0.25">
      <c r="A3278" s="337" t="s">
        <v>1723</v>
      </c>
      <c r="B3278" s="337" t="s">
        <v>7071</v>
      </c>
      <c r="C3278" s="337" t="s">
        <v>1821</v>
      </c>
      <c r="D3278" s="337" t="s">
        <v>449</v>
      </c>
      <c r="E3278" s="337" t="s">
        <v>6579</v>
      </c>
      <c r="F3278" s="338">
        <v>43279</v>
      </c>
      <c r="G3278" s="337" t="s">
        <v>6768</v>
      </c>
      <c r="H3278" s="338">
        <v>43329</v>
      </c>
      <c r="I3278" s="337" t="s">
        <v>19695</v>
      </c>
      <c r="J3278" s="337" t="s">
        <v>16</v>
      </c>
      <c r="K3278" s="337" t="s">
        <v>19695</v>
      </c>
      <c r="L3278" s="337" t="s">
        <v>19695</v>
      </c>
      <c r="M3278" s="337" t="s">
        <v>19695</v>
      </c>
      <c r="N3278" s="337" t="s">
        <v>19695</v>
      </c>
      <c r="O3278" s="337" t="s">
        <v>19695</v>
      </c>
      <c r="P3278" s="337" t="s">
        <v>19695</v>
      </c>
      <c r="Q3278" s="337" t="s">
        <v>19695</v>
      </c>
      <c r="R3278" s="337" t="s">
        <v>52</v>
      </c>
      <c r="S3278" s="337" t="s">
        <v>857</v>
      </c>
      <c r="T3278" s="337" t="s">
        <v>857</v>
      </c>
      <c r="U3278" s="337" t="s">
        <v>7072</v>
      </c>
      <c r="V3278" s="337">
        <v>9</v>
      </c>
      <c r="W3278" s="337" t="s">
        <v>19695</v>
      </c>
      <c r="X3278" s="337" t="s">
        <v>19695</v>
      </c>
      <c r="Y3278" s="337" t="s">
        <v>19695</v>
      </c>
      <c r="Z3278" s="337" t="s">
        <v>1745</v>
      </c>
      <c r="AA3278" s="337" t="s">
        <v>761</v>
      </c>
      <c r="AB3278" s="337" t="s">
        <v>762</v>
      </c>
      <c r="AC3278" s="337" t="s">
        <v>13844</v>
      </c>
    </row>
    <row r="3279" spans="1:29" ht="15.8" x14ac:dyDescent="0.25">
      <c r="A3279" s="337" t="s">
        <v>1723</v>
      </c>
      <c r="B3279" s="337" t="s">
        <v>6888</v>
      </c>
      <c r="C3279" s="337" t="s">
        <v>1725</v>
      </c>
      <c r="D3279" s="337" t="s">
        <v>1730</v>
      </c>
      <c r="E3279" s="337" t="s">
        <v>6768</v>
      </c>
      <c r="F3279" s="338">
        <v>43329</v>
      </c>
      <c r="G3279" s="337" t="s">
        <v>6768</v>
      </c>
      <c r="H3279" s="338">
        <v>43329</v>
      </c>
      <c r="I3279" s="337" t="s">
        <v>19695</v>
      </c>
      <c r="J3279" s="337" t="s">
        <v>16</v>
      </c>
      <c r="K3279" s="337" t="s">
        <v>19695</v>
      </c>
      <c r="L3279" s="337" t="s">
        <v>19695</v>
      </c>
      <c r="M3279" s="337" t="s">
        <v>19695</v>
      </c>
      <c r="N3279" s="337" t="s">
        <v>19695</v>
      </c>
      <c r="O3279" s="337" t="s">
        <v>19695</v>
      </c>
      <c r="P3279" s="337" t="s">
        <v>19695</v>
      </c>
      <c r="Q3279" s="337" t="s">
        <v>19695</v>
      </c>
      <c r="R3279" s="337" t="s">
        <v>71</v>
      </c>
      <c r="S3279" s="337" t="s">
        <v>4555</v>
      </c>
      <c r="T3279" s="337" t="s">
        <v>4778</v>
      </c>
      <c r="U3279" s="337" t="s">
        <v>6889</v>
      </c>
      <c r="V3279" s="337">
        <v>4</v>
      </c>
      <c r="W3279" s="337" t="s">
        <v>19695</v>
      </c>
      <c r="X3279" s="337" t="s">
        <v>19695</v>
      </c>
      <c r="Y3279" s="337" t="s">
        <v>19695</v>
      </c>
      <c r="Z3279" s="337" t="s">
        <v>1745</v>
      </c>
      <c r="AA3279" s="337" t="s">
        <v>897</v>
      </c>
      <c r="AB3279" s="337" t="s">
        <v>854</v>
      </c>
      <c r="AC3279" s="337" t="s">
        <v>13844</v>
      </c>
    </row>
    <row r="3280" spans="1:29" ht="15.8" x14ac:dyDescent="0.25">
      <c r="A3280" s="337" t="s">
        <v>1723</v>
      </c>
      <c r="B3280" s="337" t="s">
        <v>4840</v>
      </c>
      <c r="C3280" s="337" t="s">
        <v>1821</v>
      </c>
      <c r="D3280" s="337" t="s">
        <v>449</v>
      </c>
      <c r="E3280" s="337" t="s">
        <v>4841</v>
      </c>
      <c r="F3280" s="338">
        <v>43313</v>
      </c>
      <c r="G3280" s="337" t="s">
        <v>1750</v>
      </c>
      <c r="H3280" s="338">
        <v>43328</v>
      </c>
      <c r="I3280" s="337" t="s">
        <v>19695</v>
      </c>
      <c r="J3280" s="337" t="s">
        <v>16</v>
      </c>
      <c r="K3280" s="337" t="s">
        <v>19695</v>
      </c>
      <c r="L3280" s="337" t="s">
        <v>19695</v>
      </c>
      <c r="M3280" s="337" t="s">
        <v>19695</v>
      </c>
      <c r="N3280" s="337" t="s">
        <v>19695</v>
      </c>
      <c r="O3280" s="337" t="s">
        <v>19695</v>
      </c>
      <c r="P3280" s="337" t="s">
        <v>19695</v>
      </c>
      <c r="Q3280" s="337" t="s">
        <v>19695</v>
      </c>
      <c r="R3280" s="337" t="s">
        <v>52</v>
      </c>
      <c r="S3280" s="337" t="s">
        <v>857</v>
      </c>
      <c r="T3280" s="337" t="s">
        <v>857</v>
      </c>
      <c r="U3280" s="337" t="s">
        <v>4842</v>
      </c>
      <c r="V3280" s="337">
        <v>6</v>
      </c>
      <c r="W3280" s="337" t="s">
        <v>19695</v>
      </c>
      <c r="X3280" s="337" t="s">
        <v>19695</v>
      </c>
      <c r="Y3280" s="337" t="s">
        <v>19695</v>
      </c>
      <c r="Z3280" s="337" t="s">
        <v>1728</v>
      </c>
      <c r="AA3280" s="337" t="s">
        <v>735</v>
      </c>
      <c r="AB3280" s="337" t="s">
        <v>718</v>
      </c>
      <c r="AC3280" s="337" t="s">
        <v>13848</v>
      </c>
    </row>
    <row r="3281" spans="1:29" ht="15.8" x14ac:dyDescent="0.25">
      <c r="A3281" s="337" t="s">
        <v>1723</v>
      </c>
      <c r="B3281" s="337" t="s">
        <v>1748</v>
      </c>
      <c r="C3281" s="337" t="s">
        <v>1725</v>
      </c>
      <c r="D3281" s="337" t="s">
        <v>1726</v>
      </c>
      <c r="E3281" s="337" t="s">
        <v>1749</v>
      </c>
      <c r="F3281" s="338">
        <v>43278</v>
      </c>
      <c r="G3281" s="337" t="s">
        <v>1750</v>
      </c>
      <c r="H3281" s="338">
        <v>43328</v>
      </c>
      <c r="I3281" s="337" t="s">
        <v>19695</v>
      </c>
      <c r="J3281" s="337" t="s">
        <v>16</v>
      </c>
      <c r="K3281" s="337" t="s">
        <v>19695</v>
      </c>
      <c r="L3281" s="337" t="s">
        <v>19695</v>
      </c>
      <c r="M3281" s="337" t="s">
        <v>19695</v>
      </c>
      <c r="N3281" s="337" t="s">
        <v>19695</v>
      </c>
      <c r="O3281" s="337" t="s">
        <v>19695</v>
      </c>
      <c r="P3281" s="337" t="s">
        <v>19695</v>
      </c>
      <c r="Q3281" s="337" t="s">
        <v>19695</v>
      </c>
      <c r="R3281" s="337" t="s">
        <v>15</v>
      </c>
      <c r="S3281" s="337" t="s">
        <v>1102</v>
      </c>
      <c r="T3281" s="337" t="s">
        <v>1751</v>
      </c>
      <c r="U3281" s="337" t="s">
        <v>1752</v>
      </c>
      <c r="V3281" s="337">
        <v>8</v>
      </c>
      <c r="W3281" s="337" t="s">
        <v>19695</v>
      </c>
      <c r="X3281" s="337" t="s">
        <v>19695</v>
      </c>
      <c r="Y3281" s="337" t="s">
        <v>19695</v>
      </c>
      <c r="Z3281" s="337" t="s">
        <v>1753</v>
      </c>
      <c r="AA3281" s="337" t="s">
        <v>717</v>
      </c>
      <c r="AB3281" s="337" t="s">
        <v>718</v>
      </c>
      <c r="AC3281" s="337" t="s">
        <v>15475</v>
      </c>
    </row>
    <row r="3282" spans="1:29" ht="15.8" x14ac:dyDescent="0.25">
      <c r="A3282" s="337" t="s">
        <v>1723</v>
      </c>
      <c r="B3282" s="337" t="s">
        <v>11193</v>
      </c>
      <c r="C3282" s="337" t="s">
        <v>1725</v>
      </c>
      <c r="D3282" s="337" t="s">
        <v>1726</v>
      </c>
      <c r="E3282" s="337" t="s">
        <v>4488</v>
      </c>
      <c r="F3282" s="338">
        <v>43297</v>
      </c>
      <c r="G3282" s="337" t="s">
        <v>1750</v>
      </c>
      <c r="H3282" s="338">
        <v>43328</v>
      </c>
      <c r="I3282" s="337" t="s">
        <v>19695</v>
      </c>
      <c r="J3282" s="337" t="s">
        <v>36</v>
      </c>
      <c r="K3282" s="337" t="s">
        <v>19695</v>
      </c>
      <c r="L3282" s="337" t="s">
        <v>19695</v>
      </c>
      <c r="M3282" s="337" t="s">
        <v>19695</v>
      </c>
      <c r="N3282" s="337" t="s">
        <v>19695</v>
      </c>
      <c r="O3282" s="337" t="s">
        <v>19695</v>
      </c>
      <c r="P3282" s="337" t="s">
        <v>19695</v>
      </c>
      <c r="Q3282" s="337" t="s">
        <v>19695</v>
      </c>
      <c r="R3282" s="337" t="s">
        <v>15</v>
      </c>
      <c r="S3282" s="337" t="s">
        <v>1086</v>
      </c>
      <c r="T3282" s="337" t="s">
        <v>1121</v>
      </c>
      <c r="U3282" s="337" t="s">
        <v>1661</v>
      </c>
      <c r="V3282" s="337">
        <v>16</v>
      </c>
      <c r="W3282" s="337" t="s">
        <v>19695</v>
      </c>
      <c r="X3282" s="337" t="s">
        <v>19695</v>
      </c>
      <c r="Y3282" s="337" t="s">
        <v>19695</v>
      </c>
      <c r="Z3282" s="337" t="s">
        <v>1753</v>
      </c>
      <c r="AA3282" s="337" t="s">
        <v>1499</v>
      </c>
      <c r="AB3282" s="337" t="s">
        <v>718</v>
      </c>
      <c r="AC3282" s="337" t="s">
        <v>15260</v>
      </c>
    </row>
    <row r="3283" spans="1:29" ht="15.8" x14ac:dyDescent="0.25">
      <c r="A3283" s="337" t="s">
        <v>1723</v>
      </c>
      <c r="B3283" s="337" t="s">
        <v>4490</v>
      </c>
      <c r="C3283" s="337" t="s">
        <v>1821</v>
      </c>
      <c r="D3283" s="337" t="s">
        <v>449</v>
      </c>
      <c r="E3283" s="337" t="s">
        <v>1796</v>
      </c>
      <c r="F3283" s="338">
        <v>43311</v>
      </c>
      <c r="G3283" s="337" t="s">
        <v>4491</v>
      </c>
      <c r="H3283" s="338">
        <v>43327</v>
      </c>
      <c r="I3283" s="337" t="s">
        <v>19695</v>
      </c>
      <c r="J3283" s="337" t="s">
        <v>16</v>
      </c>
      <c r="K3283" s="337" t="s">
        <v>19695</v>
      </c>
      <c r="L3283" s="337" t="s">
        <v>19695</v>
      </c>
      <c r="M3283" s="337" t="s">
        <v>19695</v>
      </c>
      <c r="N3283" s="337" t="s">
        <v>19695</v>
      </c>
      <c r="O3283" s="337" t="s">
        <v>19695</v>
      </c>
      <c r="P3283" s="337" t="s">
        <v>19695</v>
      </c>
      <c r="Q3283" s="337" t="s">
        <v>19695</v>
      </c>
      <c r="R3283" s="337" t="s">
        <v>18</v>
      </c>
      <c r="S3283" s="337" t="s">
        <v>107</v>
      </c>
      <c r="T3283" s="337" t="s">
        <v>107</v>
      </c>
      <c r="U3283" s="337" t="s">
        <v>4492</v>
      </c>
      <c r="V3283" s="337">
        <v>6</v>
      </c>
      <c r="W3283" s="337" t="s">
        <v>19695</v>
      </c>
      <c r="X3283" s="337" t="s">
        <v>19695</v>
      </c>
      <c r="Y3283" s="337" t="s">
        <v>19695</v>
      </c>
      <c r="Z3283" s="337" t="s">
        <v>1728</v>
      </c>
      <c r="AA3283" s="337" t="s">
        <v>717</v>
      </c>
      <c r="AB3283" s="337" t="s">
        <v>718</v>
      </c>
      <c r="AC3283" s="337" t="s">
        <v>13847</v>
      </c>
    </row>
    <row r="3284" spans="1:29" ht="15.8" x14ac:dyDescent="0.25">
      <c r="A3284" s="337" t="s">
        <v>1723</v>
      </c>
      <c r="B3284" s="337" t="s">
        <v>5821</v>
      </c>
      <c r="C3284" s="337" t="s">
        <v>1821</v>
      </c>
      <c r="D3284" s="337" t="s">
        <v>449</v>
      </c>
      <c r="E3284" s="337" t="s">
        <v>5822</v>
      </c>
      <c r="F3284" s="338">
        <v>43275</v>
      </c>
      <c r="G3284" s="337" t="s">
        <v>4491</v>
      </c>
      <c r="H3284" s="338">
        <v>43327</v>
      </c>
      <c r="I3284" s="337" t="s">
        <v>19695</v>
      </c>
      <c r="J3284" s="337" t="s">
        <v>36</v>
      </c>
      <c r="K3284" s="337" t="s">
        <v>19695</v>
      </c>
      <c r="L3284" s="337" t="s">
        <v>19695</v>
      </c>
      <c r="M3284" s="337" t="s">
        <v>19695</v>
      </c>
      <c r="N3284" s="337" t="s">
        <v>19695</v>
      </c>
      <c r="O3284" s="337" t="s">
        <v>19695</v>
      </c>
      <c r="P3284" s="337" t="s">
        <v>19695</v>
      </c>
      <c r="Q3284" s="337" t="s">
        <v>19695</v>
      </c>
      <c r="R3284" s="337" t="s">
        <v>15</v>
      </c>
      <c r="S3284" s="337" t="s">
        <v>1086</v>
      </c>
      <c r="T3284" s="337" t="s">
        <v>1091</v>
      </c>
      <c r="U3284" s="337" t="s">
        <v>1095</v>
      </c>
      <c r="V3284" s="337">
        <v>8</v>
      </c>
      <c r="W3284" s="337" t="s">
        <v>19695</v>
      </c>
      <c r="X3284" s="337" t="s">
        <v>19695</v>
      </c>
      <c r="Y3284" s="337" t="s">
        <v>19695</v>
      </c>
      <c r="Z3284" s="337" t="s">
        <v>1728</v>
      </c>
      <c r="AA3284" s="337" t="s">
        <v>717</v>
      </c>
      <c r="AB3284" s="337" t="s">
        <v>718</v>
      </c>
      <c r="AC3284" s="337" t="s">
        <v>13854</v>
      </c>
    </row>
    <row r="3285" spans="1:29" ht="15.8" x14ac:dyDescent="0.25">
      <c r="A3285" s="337" t="s">
        <v>1723</v>
      </c>
      <c r="B3285" s="337" t="s">
        <v>5823</v>
      </c>
      <c r="C3285" s="337" t="s">
        <v>1821</v>
      </c>
      <c r="D3285" s="337" t="s">
        <v>449</v>
      </c>
      <c r="E3285" s="337" t="s">
        <v>4488</v>
      </c>
      <c r="F3285" s="338">
        <v>43297</v>
      </c>
      <c r="G3285" s="337" t="s">
        <v>4491</v>
      </c>
      <c r="H3285" s="338">
        <v>43327</v>
      </c>
      <c r="I3285" s="337" t="s">
        <v>19695</v>
      </c>
      <c r="J3285" s="337" t="s">
        <v>36</v>
      </c>
      <c r="K3285" s="337" t="s">
        <v>19695</v>
      </c>
      <c r="L3285" s="337" t="s">
        <v>19695</v>
      </c>
      <c r="M3285" s="337" t="s">
        <v>19695</v>
      </c>
      <c r="N3285" s="337" t="s">
        <v>19695</v>
      </c>
      <c r="O3285" s="337" t="s">
        <v>19695</v>
      </c>
      <c r="P3285" s="337" t="s">
        <v>19695</v>
      </c>
      <c r="Q3285" s="337" t="s">
        <v>19695</v>
      </c>
      <c r="R3285" s="337" t="s">
        <v>15</v>
      </c>
      <c r="S3285" s="337" t="s">
        <v>1086</v>
      </c>
      <c r="T3285" s="337" t="s">
        <v>99</v>
      </c>
      <c r="U3285" s="337" t="s">
        <v>1091</v>
      </c>
      <c r="V3285" s="337">
        <v>8</v>
      </c>
      <c r="W3285" s="337" t="s">
        <v>19695</v>
      </c>
      <c r="X3285" s="337" t="s">
        <v>19695</v>
      </c>
      <c r="Y3285" s="337" t="s">
        <v>19695</v>
      </c>
      <c r="Z3285" s="337" t="s">
        <v>1728</v>
      </c>
      <c r="AA3285" s="337" t="s">
        <v>717</v>
      </c>
      <c r="AB3285" s="337" t="s">
        <v>718</v>
      </c>
      <c r="AC3285" s="337" t="s">
        <v>13854</v>
      </c>
    </row>
    <row r="3286" spans="1:29" ht="15.8" x14ac:dyDescent="0.25">
      <c r="A3286" s="337" t="s">
        <v>1723</v>
      </c>
      <c r="B3286" s="337" t="s">
        <v>7205</v>
      </c>
      <c r="C3286" s="337" t="s">
        <v>1821</v>
      </c>
      <c r="D3286" s="337" t="s">
        <v>449</v>
      </c>
      <c r="E3286" s="337" t="s">
        <v>4135</v>
      </c>
      <c r="F3286" s="338">
        <v>43205</v>
      </c>
      <c r="G3286" s="337" t="s">
        <v>4491</v>
      </c>
      <c r="H3286" s="338">
        <v>43327</v>
      </c>
      <c r="I3286" s="337" t="s">
        <v>19695</v>
      </c>
      <c r="J3286" s="337" t="s">
        <v>16</v>
      </c>
      <c r="K3286" s="337" t="s">
        <v>19695</v>
      </c>
      <c r="L3286" s="337" t="s">
        <v>19695</v>
      </c>
      <c r="M3286" s="337" t="s">
        <v>19695</v>
      </c>
      <c r="N3286" s="337" t="s">
        <v>19695</v>
      </c>
      <c r="O3286" s="337" t="s">
        <v>19695</v>
      </c>
      <c r="P3286" s="337" t="s">
        <v>19695</v>
      </c>
      <c r="Q3286" s="337" t="s">
        <v>19695</v>
      </c>
      <c r="R3286" s="337" t="s">
        <v>109</v>
      </c>
      <c r="S3286" s="337" t="s">
        <v>110</v>
      </c>
      <c r="T3286" s="337" t="s">
        <v>110</v>
      </c>
      <c r="U3286" s="337" t="s">
        <v>819</v>
      </c>
      <c r="V3286" s="337">
        <v>4</v>
      </c>
      <c r="W3286" s="337" t="s">
        <v>19695</v>
      </c>
      <c r="X3286" s="337" t="s">
        <v>19695</v>
      </c>
      <c r="Y3286" s="337" t="s">
        <v>19695</v>
      </c>
      <c r="Z3286" s="337" t="s">
        <v>1728</v>
      </c>
      <c r="AA3286" s="337" t="s">
        <v>717</v>
      </c>
      <c r="AB3286" s="337" t="s">
        <v>718</v>
      </c>
      <c r="AC3286" s="337" t="s">
        <v>13882</v>
      </c>
    </row>
    <row r="3287" spans="1:29" ht="15.8" x14ac:dyDescent="0.25">
      <c r="A3287" s="337" t="s">
        <v>1723</v>
      </c>
      <c r="B3287" s="337" t="s">
        <v>7604</v>
      </c>
      <c r="C3287" s="337" t="s">
        <v>1821</v>
      </c>
      <c r="D3287" s="337" t="s">
        <v>449</v>
      </c>
      <c r="E3287" s="337" t="s">
        <v>5371</v>
      </c>
      <c r="F3287" s="338">
        <v>43288</v>
      </c>
      <c r="G3287" s="337" t="s">
        <v>4491</v>
      </c>
      <c r="H3287" s="338">
        <v>43327</v>
      </c>
      <c r="I3287" s="337" t="s">
        <v>19695</v>
      </c>
      <c r="J3287" s="337" t="s">
        <v>36</v>
      </c>
      <c r="K3287" s="337" t="s">
        <v>19695</v>
      </c>
      <c r="L3287" s="337" t="s">
        <v>19695</v>
      </c>
      <c r="M3287" s="337" t="s">
        <v>19695</v>
      </c>
      <c r="N3287" s="337" t="s">
        <v>19695</v>
      </c>
      <c r="O3287" s="337" t="s">
        <v>19695</v>
      </c>
      <c r="P3287" s="337" t="s">
        <v>19695</v>
      </c>
      <c r="Q3287" s="337" t="s">
        <v>19695</v>
      </c>
      <c r="R3287" s="337" t="s">
        <v>18</v>
      </c>
      <c r="S3287" s="337" t="s">
        <v>78</v>
      </c>
      <c r="T3287" s="337" t="s">
        <v>7605</v>
      </c>
      <c r="U3287" s="337" t="s">
        <v>7606</v>
      </c>
      <c r="V3287" s="337">
        <v>6</v>
      </c>
      <c r="W3287" s="337" t="s">
        <v>19695</v>
      </c>
      <c r="X3287" s="337" t="s">
        <v>19695</v>
      </c>
      <c r="Y3287" s="337" t="s">
        <v>19695</v>
      </c>
      <c r="Z3287" s="337" t="s">
        <v>1728</v>
      </c>
      <c r="AA3287" s="337" t="s">
        <v>735</v>
      </c>
      <c r="AB3287" s="337" t="s">
        <v>718</v>
      </c>
      <c r="AC3287" s="337" t="s">
        <v>13950</v>
      </c>
    </row>
    <row r="3288" spans="1:29" ht="15.8" x14ac:dyDescent="0.25">
      <c r="A3288" s="337" t="s">
        <v>1723</v>
      </c>
      <c r="B3288" s="337" t="s">
        <v>7302</v>
      </c>
      <c r="C3288" s="337" t="s">
        <v>1821</v>
      </c>
      <c r="D3288" s="337" t="s">
        <v>449</v>
      </c>
      <c r="E3288" s="337" t="s">
        <v>4829</v>
      </c>
      <c r="F3288" s="338">
        <v>43292</v>
      </c>
      <c r="G3288" s="337" t="s">
        <v>7080</v>
      </c>
      <c r="H3288" s="338">
        <v>43326</v>
      </c>
      <c r="I3288" s="337" t="s">
        <v>19695</v>
      </c>
      <c r="J3288" s="337" t="s">
        <v>16</v>
      </c>
      <c r="K3288" s="337" t="s">
        <v>19695</v>
      </c>
      <c r="L3288" s="337" t="s">
        <v>19695</v>
      </c>
      <c r="M3288" s="337" t="s">
        <v>19695</v>
      </c>
      <c r="N3288" s="337" t="s">
        <v>19695</v>
      </c>
      <c r="O3288" s="337" t="s">
        <v>19695</v>
      </c>
      <c r="P3288" s="337" t="s">
        <v>19695</v>
      </c>
      <c r="Q3288" s="337" t="s">
        <v>19695</v>
      </c>
      <c r="R3288" s="337" t="s">
        <v>52</v>
      </c>
      <c r="S3288" s="337" t="s">
        <v>430</v>
      </c>
      <c r="T3288" s="337" t="s">
        <v>7303</v>
      </c>
      <c r="U3288" s="337" t="s">
        <v>7304</v>
      </c>
      <c r="V3288" s="337">
        <v>10</v>
      </c>
      <c r="W3288" s="337" t="s">
        <v>19695</v>
      </c>
      <c r="X3288" s="337" t="s">
        <v>19695</v>
      </c>
      <c r="Y3288" s="337" t="s">
        <v>19695</v>
      </c>
      <c r="Z3288" s="337" t="s">
        <v>1753</v>
      </c>
      <c r="AA3288" s="337" t="s">
        <v>735</v>
      </c>
      <c r="AB3288" s="337" t="s">
        <v>718</v>
      </c>
      <c r="AC3288" s="337" t="s">
        <v>15275</v>
      </c>
    </row>
    <row r="3289" spans="1:29" ht="15.8" x14ac:dyDescent="0.25">
      <c r="A3289" s="337" t="s">
        <v>1723</v>
      </c>
      <c r="B3289" s="337" t="s">
        <v>5819</v>
      </c>
      <c r="C3289" s="337" t="s">
        <v>1725</v>
      </c>
      <c r="D3289" s="337" t="s">
        <v>13527</v>
      </c>
      <c r="E3289" s="337" t="s">
        <v>4715</v>
      </c>
      <c r="F3289" s="338">
        <v>43291</v>
      </c>
      <c r="G3289" s="337" t="s">
        <v>4140</v>
      </c>
      <c r="H3289" s="338">
        <v>43325</v>
      </c>
      <c r="I3289" s="337" t="s">
        <v>19695</v>
      </c>
      <c r="J3289" s="337" t="s">
        <v>16</v>
      </c>
      <c r="K3289" s="337" t="s">
        <v>19695</v>
      </c>
      <c r="L3289" s="337" t="s">
        <v>19695</v>
      </c>
      <c r="M3289" s="337" t="s">
        <v>19695</v>
      </c>
      <c r="N3289" s="337" t="s">
        <v>19695</v>
      </c>
      <c r="O3289" s="337" t="s">
        <v>19695</v>
      </c>
      <c r="P3289" s="337" t="s">
        <v>19695</v>
      </c>
      <c r="Q3289" s="337" t="s">
        <v>19695</v>
      </c>
      <c r="R3289" s="337" t="s">
        <v>15</v>
      </c>
      <c r="S3289" s="337" t="s">
        <v>1086</v>
      </c>
      <c r="T3289" s="337" t="s">
        <v>1086</v>
      </c>
      <c r="U3289" s="337" t="s">
        <v>1095</v>
      </c>
      <c r="V3289" s="337">
        <v>8</v>
      </c>
      <c r="W3289" s="337" t="s">
        <v>19695</v>
      </c>
      <c r="X3289" s="337" t="s">
        <v>19695</v>
      </c>
      <c r="Y3289" s="337" t="s">
        <v>19695</v>
      </c>
      <c r="Z3289" s="337" t="s">
        <v>1728</v>
      </c>
      <c r="AA3289" s="337" t="s">
        <v>717</v>
      </c>
      <c r="AB3289" s="337" t="s">
        <v>718</v>
      </c>
      <c r="AC3289" s="337" t="s">
        <v>13843</v>
      </c>
    </row>
    <row r="3290" spans="1:29" ht="15.8" x14ac:dyDescent="0.25">
      <c r="A3290" s="337" t="s">
        <v>1723</v>
      </c>
      <c r="B3290" s="337" t="s">
        <v>5820</v>
      </c>
      <c r="C3290" s="337" t="s">
        <v>1821</v>
      </c>
      <c r="D3290" s="337" t="s">
        <v>449</v>
      </c>
      <c r="E3290" s="337" t="s">
        <v>4715</v>
      </c>
      <c r="F3290" s="338">
        <v>43291</v>
      </c>
      <c r="G3290" s="337" t="s">
        <v>4140</v>
      </c>
      <c r="H3290" s="338">
        <v>43325</v>
      </c>
      <c r="I3290" s="337" t="s">
        <v>19695</v>
      </c>
      <c r="J3290" s="337" t="s">
        <v>16</v>
      </c>
      <c r="K3290" s="337" t="s">
        <v>19695</v>
      </c>
      <c r="L3290" s="337" t="s">
        <v>19695</v>
      </c>
      <c r="M3290" s="337" t="s">
        <v>19695</v>
      </c>
      <c r="N3290" s="337" t="s">
        <v>19695</v>
      </c>
      <c r="O3290" s="337" t="s">
        <v>19695</v>
      </c>
      <c r="P3290" s="337" t="s">
        <v>19695</v>
      </c>
      <c r="Q3290" s="337" t="s">
        <v>19695</v>
      </c>
      <c r="R3290" s="337" t="s">
        <v>15</v>
      </c>
      <c r="S3290" s="337" t="s">
        <v>1086</v>
      </c>
      <c r="T3290" s="337" t="s">
        <v>1086</v>
      </c>
      <c r="U3290" s="337" t="s">
        <v>1095</v>
      </c>
      <c r="V3290" s="337">
        <v>8</v>
      </c>
      <c r="W3290" s="337" t="s">
        <v>19695</v>
      </c>
      <c r="X3290" s="337" t="s">
        <v>19695</v>
      </c>
      <c r="Y3290" s="337" t="s">
        <v>19695</v>
      </c>
      <c r="Z3290" s="337" t="s">
        <v>1728</v>
      </c>
      <c r="AA3290" s="337" t="s">
        <v>717</v>
      </c>
      <c r="AB3290" s="337" t="s">
        <v>718</v>
      </c>
      <c r="AC3290" s="337" t="s">
        <v>13843</v>
      </c>
    </row>
    <row r="3291" spans="1:29" ht="15.8" x14ac:dyDescent="0.25">
      <c r="A3291" s="337" t="s">
        <v>1723</v>
      </c>
      <c r="B3291" s="337" t="s">
        <v>7185</v>
      </c>
      <c r="C3291" s="337" t="s">
        <v>1821</v>
      </c>
      <c r="D3291" s="337" t="s">
        <v>449</v>
      </c>
      <c r="E3291" s="337" t="s">
        <v>5805</v>
      </c>
      <c r="F3291" s="338">
        <v>43149</v>
      </c>
      <c r="G3291" s="337" t="s">
        <v>4140</v>
      </c>
      <c r="H3291" s="338">
        <v>43325</v>
      </c>
      <c r="I3291" s="337" t="s">
        <v>19695</v>
      </c>
      <c r="J3291" s="337" t="s">
        <v>16</v>
      </c>
      <c r="K3291" s="337" t="s">
        <v>19695</v>
      </c>
      <c r="L3291" s="337" t="s">
        <v>19695</v>
      </c>
      <c r="M3291" s="337" t="s">
        <v>19695</v>
      </c>
      <c r="N3291" s="337" t="s">
        <v>19695</v>
      </c>
      <c r="O3291" s="337" t="s">
        <v>19695</v>
      </c>
      <c r="P3291" s="337" t="s">
        <v>19695</v>
      </c>
      <c r="Q3291" s="337" t="s">
        <v>19695</v>
      </c>
      <c r="R3291" s="337" t="s">
        <v>109</v>
      </c>
      <c r="S3291" s="337" t="s">
        <v>110</v>
      </c>
      <c r="T3291" s="337" t="s">
        <v>110</v>
      </c>
      <c r="U3291" s="337" t="s">
        <v>819</v>
      </c>
      <c r="V3291" s="337">
        <v>4</v>
      </c>
      <c r="W3291" s="337" t="s">
        <v>19695</v>
      </c>
      <c r="X3291" s="337" t="s">
        <v>19695</v>
      </c>
      <c r="Y3291" s="337" t="s">
        <v>19695</v>
      </c>
      <c r="Z3291" s="337" t="s">
        <v>1728</v>
      </c>
      <c r="AA3291" s="337" t="s">
        <v>717</v>
      </c>
      <c r="AB3291" s="337" t="s">
        <v>718</v>
      </c>
      <c r="AC3291" s="337" t="s">
        <v>13882</v>
      </c>
    </row>
    <row r="3292" spans="1:29" ht="15.8" x14ac:dyDescent="0.25">
      <c r="A3292" s="337" t="s">
        <v>1723</v>
      </c>
      <c r="B3292" s="337" t="s">
        <v>5245</v>
      </c>
      <c r="C3292" s="337" t="s">
        <v>1821</v>
      </c>
      <c r="D3292" s="337" t="s">
        <v>449</v>
      </c>
      <c r="E3292" s="337" t="s">
        <v>5246</v>
      </c>
      <c r="F3292" s="338">
        <v>43301</v>
      </c>
      <c r="G3292" s="337" t="s">
        <v>4140</v>
      </c>
      <c r="H3292" s="338">
        <v>43325</v>
      </c>
      <c r="I3292" s="337" t="s">
        <v>19695</v>
      </c>
      <c r="J3292" s="337" t="s">
        <v>36</v>
      </c>
      <c r="K3292" s="337" t="s">
        <v>19695</v>
      </c>
      <c r="L3292" s="337" t="s">
        <v>19695</v>
      </c>
      <c r="M3292" s="337" t="s">
        <v>19695</v>
      </c>
      <c r="N3292" s="337" t="s">
        <v>19695</v>
      </c>
      <c r="O3292" s="337" t="s">
        <v>19695</v>
      </c>
      <c r="P3292" s="337" t="s">
        <v>19695</v>
      </c>
      <c r="Q3292" s="337" t="s">
        <v>19695</v>
      </c>
      <c r="R3292" s="337" t="s">
        <v>18</v>
      </c>
      <c r="S3292" s="337" t="s">
        <v>1038</v>
      </c>
      <c r="T3292" s="337" t="s">
        <v>1318</v>
      </c>
      <c r="U3292" s="337" t="s">
        <v>1318</v>
      </c>
      <c r="V3292" s="337">
        <v>8</v>
      </c>
      <c r="W3292" s="337" t="s">
        <v>19695</v>
      </c>
      <c r="X3292" s="337" t="s">
        <v>19695</v>
      </c>
      <c r="Y3292" s="337" t="s">
        <v>19695</v>
      </c>
      <c r="Z3292" s="337" t="s">
        <v>1753</v>
      </c>
      <c r="AA3292" s="337" t="s">
        <v>735</v>
      </c>
      <c r="AB3292" s="337" t="s">
        <v>718</v>
      </c>
      <c r="AC3292" s="337" t="s">
        <v>13845</v>
      </c>
    </row>
    <row r="3293" spans="1:29" ht="15.8" x14ac:dyDescent="0.25">
      <c r="A3293" s="337" t="s">
        <v>1723</v>
      </c>
      <c r="B3293" s="337" t="s">
        <v>4138</v>
      </c>
      <c r="C3293" s="337" t="s">
        <v>1821</v>
      </c>
      <c r="D3293" s="337" t="s">
        <v>449</v>
      </c>
      <c r="E3293" s="337" t="s">
        <v>4139</v>
      </c>
      <c r="F3293" s="338">
        <v>43296</v>
      </c>
      <c r="G3293" s="337" t="s">
        <v>4140</v>
      </c>
      <c r="H3293" s="338">
        <v>43325</v>
      </c>
      <c r="I3293" s="337" t="s">
        <v>19695</v>
      </c>
      <c r="J3293" s="337" t="s">
        <v>16</v>
      </c>
      <c r="K3293" s="337" t="s">
        <v>19695</v>
      </c>
      <c r="L3293" s="337" t="s">
        <v>19695</v>
      </c>
      <c r="M3293" s="337" t="s">
        <v>19695</v>
      </c>
      <c r="N3293" s="337" t="s">
        <v>19695</v>
      </c>
      <c r="O3293" s="337" t="s">
        <v>19695</v>
      </c>
      <c r="P3293" s="337" t="s">
        <v>19695</v>
      </c>
      <c r="Q3293" s="337" t="s">
        <v>19695</v>
      </c>
      <c r="R3293" s="337" t="s">
        <v>146</v>
      </c>
      <c r="S3293" s="337" t="s">
        <v>129</v>
      </c>
      <c r="T3293" s="337" t="s">
        <v>4141</v>
      </c>
      <c r="U3293" s="337" t="s">
        <v>4142</v>
      </c>
      <c r="V3293" s="337">
        <v>8</v>
      </c>
      <c r="W3293" s="337" t="s">
        <v>19695</v>
      </c>
      <c r="X3293" s="337" t="s">
        <v>19695</v>
      </c>
      <c r="Y3293" s="337" t="s">
        <v>19695</v>
      </c>
      <c r="Z3293" s="337" t="s">
        <v>1753</v>
      </c>
      <c r="AA3293" s="337" t="s">
        <v>735</v>
      </c>
      <c r="AB3293" s="337" t="s">
        <v>718</v>
      </c>
      <c r="AC3293" s="337" t="s">
        <v>13847</v>
      </c>
    </row>
    <row r="3294" spans="1:29" ht="15.8" x14ac:dyDescent="0.25">
      <c r="A3294" s="337" t="s">
        <v>1723</v>
      </c>
      <c r="B3294" s="337" t="s">
        <v>6532</v>
      </c>
      <c r="C3294" s="337" t="s">
        <v>1821</v>
      </c>
      <c r="D3294" s="337" t="s">
        <v>449</v>
      </c>
      <c r="E3294" s="337" t="s">
        <v>6533</v>
      </c>
      <c r="F3294" s="338">
        <v>43273</v>
      </c>
      <c r="G3294" s="337" t="s">
        <v>4771</v>
      </c>
      <c r="H3294" s="338">
        <v>43323</v>
      </c>
      <c r="I3294" s="337" t="s">
        <v>19695</v>
      </c>
      <c r="J3294" s="337" t="s">
        <v>16</v>
      </c>
      <c r="K3294" s="337" t="s">
        <v>19695</v>
      </c>
      <c r="L3294" s="337" t="s">
        <v>19695</v>
      </c>
      <c r="M3294" s="337" t="s">
        <v>19695</v>
      </c>
      <c r="N3294" s="337" t="s">
        <v>19695</v>
      </c>
      <c r="O3294" s="337" t="s">
        <v>19695</v>
      </c>
      <c r="P3294" s="337" t="s">
        <v>19695</v>
      </c>
      <c r="Q3294" s="337" t="s">
        <v>19695</v>
      </c>
      <c r="R3294" s="337" t="s">
        <v>52</v>
      </c>
      <c r="S3294" s="337" t="s">
        <v>93</v>
      </c>
      <c r="T3294" s="337" t="s">
        <v>4887</v>
      </c>
      <c r="U3294" s="337" t="s">
        <v>1318</v>
      </c>
      <c r="V3294" s="337">
        <v>8</v>
      </c>
      <c r="W3294" s="337" t="s">
        <v>19695</v>
      </c>
      <c r="X3294" s="337" t="s">
        <v>19695</v>
      </c>
      <c r="Y3294" s="337" t="s">
        <v>19695</v>
      </c>
      <c r="Z3294" s="337" t="s">
        <v>1728</v>
      </c>
      <c r="AA3294" s="337" t="s">
        <v>735</v>
      </c>
      <c r="AB3294" s="337" t="s">
        <v>718</v>
      </c>
      <c r="AC3294" s="337" t="s">
        <v>13866</v>
      </c>
    </row>
    <row r="3295" spans="1:29" ht="15.8" x14ac:dyDescent="0.25">
      <c r="A3295" s="337" t="s">
        <v>1723</v>
      </c>
      <c r="B3295" s="337" t="s">
        <v>11166</v>
      </c>
      <c r="C3295" s="337" t="s">
        <v>1821</v>
      </c>
      <c r="D3295" s="337" t="s">
        <v>449</v>
      </c>
      <c r="E3295" s="337" t="s">
        <v>4874</v>
      </c>
      <c r="F3295" s="338">
        <v>43226</v>
      </c>
      <c r="G3295" s="337" t="s">
        <v>4751</v>
      </c>
      <c r="H3295" s="338">
        <v>43322</v>
      </c>
      <c r="I3295" s="337" t="s">
        <v>19695</v>
      </c>
      <c r="J3295" s="337" t="s">
        <v>16</v>
      </c>
      <c r="K3295" s="337" t="s">
        <v>19695</v>
      </c>
      <c r="L3295" s="337" t="s">
        <v>19695</v>
      </c>
      <c r="M3295" s="337" t="s">
        <v>19695</v>
      </c>
      <c r="N3295" s="337" t="s">
        <v>19695</v>
      </c>
      <c r="O3295" s="337" t="s">
        <v>19695</v>
      </c>
      <c r="P3295" s="337" t="s">
        <v>19695</v>
      </c>
      <c r="Q3295" s="337" t="s">
        <v>19695</v>
      </c>
      <c r="R3295" s="337" t="s">
        <v>66</v>
      </c>
      <c r="S3295" s="337" t="s">
        <v>67</v>
      </c>
      <c r="T3295" s="337" t="s">
        <v>1629</v>
      </c>
      <c r="U3295" s="337" t="s">
        <v>11167</v>
      </c>
      <c r="V3295" s="337">
        <v>10</v>
      </c>
      <c r="W3295" s="337" t="s">
        <v>19695</v>
      </c>
      <c r="X3295" s="337" t="s">
        <v>19695</v>
      </c>
      <c r="Y3295" s="337" t="s">
        <v>19695</v>
      </c>
      <c r="Z3295" s="337" t="s">
        <v>1753</v>
      </c>
      <c r="AA3295" s="337" t="s">
        <v>717</v>
      </c>
      <c r="AB3295" s="337" t="s">
        <v>718</v>
      </c>
      <c r="AC3295" s="337" t="s">
        <v>13859</v>
      </c>
    </row>
    <row r="3296" spans="1:29" ht="15.8" x14ac:dyDescent="0.25">
      <c r="A3296" s="337" t="s">
        <v>1723</v>
      </c>
      <c r="B3296" s="337" t="s">
        <v>5575</v>
      </c>
      <c r="C3296" s="337" t="s">
        <v>1821</v>
      </c>
      <c r="D3296" s="337" t="s">
        <v>449</v>
      </c>
      <c r="E3296" s="337" t="s">
        <v>5246</v>
      </c>
      <c r="F3296" s="338">
        <v>43301</v>
      </c>
      <c r="G3296" s="337" t="s">
        <v>4751</v>
      </c>
      <c r="H3296" s="338">
        <v>43322</v>
      </c>
      <c r="I3296" s="337" t="s">
        <v>19695</v>
      </c>
      <c r="J3296" s="337" t="s">
        <v>36</v>
      </c>
      <c r="K3296" s="337" t="s">
        <v>19695</v>
      </c>
      <c r="L3296" s="337" t="s">
        <v>19695</v>
      </c>
      <c r="M3296" s="337" t="s">
        <v>19695</v>
      </c>
      <c r="N3296" s="337" t="s">
        <v>19695</v>
      </c>
      <c r="O3296" s="337" t="s">
        <v>19695</v>
      </c>
      <c r="P3296" s="337" t="s">
        <v>19695</v>
      </c>
      <c r="Q3296" s="337" t="s">
        <v>19695</v>
      </c>
      <c r="R3296" s="337" t="s">
        <v>130</v>
      </c>
      <c r="S3296" s="337" t="s">
        <v>940</v>
      </c>
      <c r="T3296" s="337" t="s">
        <v>137</v>
      </c>
      <c r="U3296" s="337" t="s">
        <v>2414</v>
      </c>
      <c r="V3296" s="337">
        <v>8</v>
      </c>
      <c r="W3296" s="337" t="s">
        <v>19695</v>
      </c>
      <c r="X3296" s="337" t="s">
        <v>19695</v>
      </c>
      <c r="Y3296" s="337" t="s">
        <v>19695</v>
      </c>
      <c r="Z3296" s="337" t="s">
        <v>1753</v>
      </c>
      <c r="AA3296" s="337" t="s">
        <v>735</v>
      </c>
      <c r="AB3296" s="337" t="s">
        <v>718</v>
      </c>
      <c r="AC3296" s="337" t="s">
        <v>13887</v>
      </c>
    </row>
    <row r="3297" spans="1:29" ht="15.8" x14ac:dyDescent="0.25">
      <c r="A3297" s="337" t="s">
        <v>1723</v>
      </c>
      <c r="B3297" s="337" t="s">
        <v>7194</v>
      </c>
      <c r="C3297" s="337" t="s">
        <v>1821</v>
      </c>
      <c r="D3297" s="337" t="s">
        <v>449</v>
      </c>
      <c r="E3297" s="337" t="s">
        <v>7195</v>
      </c>
      <c r="F3297" s="338">
        <v>43177</v>
      </c>
      <c r="G3297" s="337" t="s">
        <v>5087</v>
      </c>
      <c r="H3297" s="338">
        <v>43321</v>
      </c>
      <c r="I3297" s="337" t="s">
        <v>19695</v>
      </c>
      <c r="J3297" s="337" t="s">
        <v>16</v>
      </c>
      <c r="K3297" s="337" t="s">
        <v>19695</v>
      </c>
      <c r="L3297" s="337" t="s">
        <v>19695</v>
      </c>
      <c r="M3297" s="337" t="s">
        <v>19695</v>
      </c>
      <c r="N3297" s="337" t="s">
        <v>19695</v>
      </c>
      <c r="O3297" s="337" t="s">
        <v>19695</v>
      </c>
      <c r="P3297" s="337" t="s">
        <v>19695</v>
      </c>
      <c r="Q3297" s="337" t="s">
        <v>19695</v>
      </c>
      <c r="R3297" s="337" t="s">
        <v>109</v>
      </c>
      <c r="S3297" s="337" t="s">
        <v>110</v>
      </c>
      <c r="T3297" s="337" t="s">
        <v>110</v>
      </c>
      <c r="U3297" s="337" t="s">
        <v>111</v>
      </c>
      <c r="V3297" s="337">
        <v>4</v>
      </c>
      <c r="W3297" s="337" t="s">
        <v>19695</v>
      </c>
      <c r="X3297" s="337" t="s">
        <v>19695</v>
      </c>
      <c r="Y3297" s="337" t="s">
        <v>19695</v>
      </c>
      <c r="Z3297" s="337" t="s">
        <v>1728</v>
      </c>
      <c r="AA3297" s="337" t="s">
        <v>717</v>
      </c>
      <c r="AB3297" s="337" t="s">
        <v>718</v>
      </c>
      <c r="AC3297" s="337" t="s">
        <v>13882</v>
      </c>
    </row>
    <row r="3298" spans="1:29" ht="15.8" x14ac:dyDescent="0.25">
      <c r="A3298" s="337" t="s">
        <v>1723</v>
      </c>
      <c r="B3298" s="337" t="s">
        <v>5408</v>
      </c>
      <c r="C3298" s="337" t="s">
        <v>1821</v>
      </c>
      <c r="D3298" s="337" t="s">
        <v>449</v>
      </c>
      <c r="E3298" s="337" t="s">
        <v>5316</v>
      </c>
      <c r="F3298" s="338">
        <v>43270</v>
      </c>
      <c r="G3298" s="337" t="s">
        <v>5409</v>
      </c>
      <c r="H3298" s="338">
        <v>43320</v>
      </c>
      <c r="I3298" s="337" t="s">
        <v>19695</v>
      </c>
      <c r="J3298" s="337" t="s">
        <v>36</v>
      </c>
      <c r="K3298" s="337" t="s">
        <v>19695</v>
      </c>
      <c r="L3298" s="337" t="s">
        <v>19695</v>
      </c>
      <c r="M3298" s="337" t="s">
        <v>19695</v>
      </c>
      <c r="N3298" s="337" t="s">
        <v>19695</v>
      </c>
      <c r="O3298" s="337" t="s">
        <v>19695</v>
      </c>
      <c r="P3298" s="337" t="s">
        <v>19695</v>
      </c>
      <c r="Q3298" s="337" t="s">
        <v>19695</v>
      </c>
      <c r="R3298" s="337" t="s">
        <v>52</v>
      </c>
      <c r="S3298" s="337" t="s">
        <v>69</v>
      </c>
      <c r="T3298" s="337" t="s">
        <v>119</v>
      </c>
      <c r="U3298" s="337" t="s">
        <v>5410</v>
      </c>
      <c r="V3298" s="337">
        <v>4</v>
      </c>
      <c r="W3298" s="337" t="s">
        <v>19695</v>
      </c>
      <c r="X3298" s="337" t="s">
        <v>19695</v>
      </c>
      <c r="Y3298" s="337" t="s">
        <v>19695</v>
      </c>
      <c r="Z3298" s="337" t="s">
        <v>1728</v>
      </c>
      <c r="AA3298" s="337" t="s">
        <v>735</v>
      </c>
      <c r="AB3298" s="337" t="s">
        <v>718</v>
      </c>
      <c r="AC3298" s="337" t="s">
        <v>13883</v>
      </c>
    </row>
    <row r="3299" spans="1:29" ht="15.8" x14ac:dyDescent="0.25">
      <c r="A3299" s="337" t="s">
        <v>1723</v>
      </c>
      <c r="B3299" s="337" t="s">
        <v>5929</v>
      </c>
      <c r="C3299" s="337" t="s">
        <v>1821</v>
      </c>
      <c r="D3299" s="337" t="s">
        <v>449</v>
      </c>
      <c r="E3299" s="337" t="s">
        <v>5316</v>
      </c>
      <c r="F3299" s="338">
        <v>43270</v>
      </c>
      <c r="G3299" s="337" t="s">
        <v>5409</v>
      </c>
      <c r="H3299" s="338">
        <v>43320</v>
      </c>
      <c r="I3299" s="337" t="s">
        <v>19695</v>
      </c>
      <c r="J3299" s="337" t="s">
        <v>16</v>
      </c>
      <c r="K3299" s="337" t="s">
        <v>19695</v>
      </c>
      <c r="L3299" s="337" t="s">
        <v>19695</v>
      </c>
      <c r="M3299" s="337" t="s">
        <v>19695</v>
      </c>
      <c r="N3299" s="337" t="s">
        <v>19695</v>
      </c>
      <c r="O3299" s="337" t="s">
        <v>19695</v>
      </c>
      <c r="P3299" s="337" t="s">
        <v>19695</v>
      </c>
      <c r="Q3299" s="337" t="s">
        <v>19695</v>
      </c>
      <c r="R3299" s="337" t="s">
        <v>66</v>
      </c>
      <c r="S3299" s="337" t="s">
        <v>2845</v>
      </c>
      <c r="T3299" s="337" t="s">
        <v>1629</v>
      </c>
      <c r="U3299" s="337" t="s">
        <v>5930</v>
      </c>
      <c r="V3299" s="337">
        <v>10</v>
      </c>
      <c r="W3299" s="337" t="s">
        <v>19695</v>
      </c>
      <c r="X3299" s="337" t="s">
        <v>19695</v>
      </c>
      <c r="Y3299" s="337" t="s">
        <v>19695</v>
      </c>
      <c r="Z3299" s="337" t="s">
        <v>1753</v>
      </c>
      <c r="AA3299" s="337" t="s">
        <v>717</v>
      </c>
      <c r="AB3299" s="337" t="s">
        <v>718</v>
      </c>
      <c r="AC3299" s="337" t="s">
        <v>13839</v>
      </c>
    </row>
    <row r="3300" spans="1:29" ht="15.8" x14ac:dyDescent="0.25">
      <c r="A3300" s="337" t="s">
        <v>1723</v>
      </c>
      <c r="B3300" s="337" t="s">
        <v>5156</v>
      </c>
      <c r="C3300" s="337" t="s">
        <v>1725</v>
      </c>
      <c r="D3300" s="337" t="s">
        <v>1726</v>
      </c>
      <c r="E3300" s="337" t="s">
        <v>1795</v>
      </c>
      <c r="F3300" s="338">
        <v>43256</v>
      </c>
      <c r="G3300" s="337" t="s">
        <v>5157</v>
      </c>
      <c r="H3300" s="338">
        <v>43319</v>
      </c>
      <c r="I3300" s="337" t="s">
        <v>19695</v>
      </c>
      <c r="J3300" s="337" t="s">
        <v>36</v>
      </c>
      <c r="K3300" s="337" t="s">
        <v>19695</v>
      </c>
      <c r="L3300" s="337" t="s">
        <v>19695</v>
      </c>
      <c r="M3300" s="337" t="s">
        <v>19695</v>
      </c>
      <c r="N3300" s="337" t="s">
        <v>19695</v>
      </c>
      <c r="O3300" s="337" t="s">
        <v>19695</v>
      </c>
      <c r="P3300" s="337" t="s">
        <v>19695</v>
      </c>
      <c r="Q3300" s="337" t="s">
        <v>19695</v>
      </c>
      <c r="R3300" s="337" t="s">
        <v>52</v>
      </c>
      <c r="S3300" s="337" t="s">
        <v>393</v>
      </c>
      <c r="T3300" s="337" t="s">
        <v>880</v>
      </c>
      <c r="U3300" s="337" t="s">
        <v>5158</v>
      </c>
      <c r="V3300" s="337">
        <v>10</v>
      </c>
      <c r="W3300" s="337" t="s">
        <v>19695</v>
      </c>
      <c r="X3300" s="337" t="s">
        <v>19695</v>
      </c>
      <c r="Y3300" s="337" t="s">
        <v>19695</v>
      </c>
      <c r="Z3300" s="337" t="s">
        <v>1753</v>
      </c>
      <c r="AA3300" s="337" t="s">
        <v>735</v>
      </c>
      <c r="AB3300" s="337" t="s">
        <v>718</v>
      </c>
      <c r="AC3300" s="337" t="s">
        <v>15479</v>
      </c>
    </row>
    <row r="3301" spans="1:29" ht="15.8" x14ac:dyDescent="0.25">
      <c r="A3301" s="337" t="s">
        <v>1723</v>
      </c>
      <c r="B3301" s="337" t="s">
        <v>4310</v>
      </c>
      <c r="C3301" s="337" t="s">
        <v>1821</v>
      </c>
      <c r="D3301" s="337" t="s">
        <v>449</v>
      </c>
      <c r="E3301" s="337" t="s">
        <v>4311</v>
      </c>
      <c r="F3301" s="338">
        <v>43286</v>
      </c>
      <c r="G3301" s="337" t="s">
        <v>4312</v>
      </c>
      <c r="H3301" s="338">
        <v>43318</v>
      </c>
      <c r="I3301" s="337" t="s">
        <v>19695</v>
      </c>
      <c r="J3301" s="337" t="s">
        <v>36</v>
      </c>
      <c r="K3301" s="337" t="s">
        <v>19695</v>
      </c>
      <c r="L3301" s="337" t="s">
        <v>19695</v>
      </c>
      <c r="M3301" s="337" t="s">
        <v>19695</v>
      </c>
      <c r="N3301" s="337" t="s">
        <v>19695</v>
      </c>
      <c r="O3301" s="337" t="s">
        <v>19695</v>
      </c>
      <c r="P3301" s="337" t="s">
        <v>19695</v>
      </c>
      <c r="Q3301" s="337" t="s">
        <v>19695</v>
      </c>
      <c r="R3301" s="337" t="s">
        <v>136</v>
      </c>
      <c r="S3301" s="337" t="s">
        <v>4313</v>
      </c>
      <c r="T3301" s="337" t="s">
        <v>4314</v>
      </c>
      <c r="U3301" s="337" t="s">
        <v>4315</v>
      </c>
      <c r="V3301" s="337">
        <v>10</v>
      </c>
      <c r="W3301" s="337" t="s">
        <v>19695</v>
      </c>
      <c r="X3301" s="337" t="s">
        <v>19695</v>
      </c>
      <c r="Y3301" s="337" t="s">
        <v>19695</v>
      </c>
      <c r="Z3301" s="337" t="s">
        <v>1728</v>
      </c>
      <c r="AA3301" s="337" t="s">
        <v>717</v>
      </c>
      <c r="AB3301" s="337" t="s">
        <v>718</v>
      </c>
      <c r="AC3301" s="337" t="s">
        <v>13837</v>
      </c>
    </row>
    <row r="3302" spans="1:29" ht="15.8" x14ac:dyDescent="0.25">
      <c r="A3302" s="337" t="s">
        <v>1723</v>
      </c>
      <c r="B3302" s="337" t="s">
        <v>4592</v>
      </c>
      <c r="C3302" s="337" t="s">
        <v>1821</v>
      </c>
      <c r="D3302" s="337" t="s">
        <v>449</v>
      </c>
      <c r="E3302" s="337" t="s">
        <v>4593</v>
      </c>
      <c r="F3302" s="338">
        <v>43298</v>
      </c>
      <c r="G3302" s="337" t="s">
        <v>4312</v>
      </c>
      <c r="H3302" s="338">
        <v>43318</v>
      </c>
      <c r="I3302" s="337" t="s">
        <v>19695</v>
      </c>
      <c r="J3302" s="337" t="s">
        <v>36</v>
      </c>
      <c r="K3302" s="337" t="s">
        <v>19695</v>
      </c>
      <c r="L3302" s="337" t="s">
        <v>19695</v>
      </c>
      <c r="M3302" s="337" t="s">
        <v>19695</v>
      </c>
      <c r="N3302" s="337" t="s">
        <v>19695</v>
      </c>
      <c r="O3302" s="337" t="s">
        <v>19695</v>
      </c>
      <c r="P3302" s="337" t="s">
        <v>19695</v>
      </c>
      <c r="Q3302" s="337" t="s">
        <v>19695</v>
      </c>
      <c r="R3302" s="337" t="s">
        <v>98</v>
      </c>
      <c r="S3302" s="337" t="s">
        <v>1166</v>
      </c>
      <c r="T3302" s="337" t="s">
        <v>99</v>
      </c>
      <c r="U3302" s="337" t="s">
        <v>4594</v>
      </c>
      <c r="V3302" s="337">
        <v>12</v>
      </c>
      <c r="W3302" s="337" t="s">
        <v>19695</v>
      </c>
      <c r="X3302" s="337" t="s">
        <v>19695</v>
      </c>
      <c r="Y3302" s="337" t="s">
        <v>19695</v>
      </c>
      <c r="Z3302" s="337" t="s">
        <v>1728</v>
      </c>
      <c r="AA3302" s="337" t="s">
        <v>735</v>
      </c>
      <c r="AB3302" s="337" t="s">
        <v>718</v>
      </c>
      <c r="AC3302" s="337" t="s">
        <v>13837</v>
      </c>
    </row>
    <row r="3303" spans="1:29" ht="15.8" x14ac:dyDescent="0.25">
      <c r="A3303" s="337" t="s">
        <v>1723</v>
      </c>
      <c r="B3303" s="337" t="s">
        <v>5815</v>
      </c>
      <c r="C3303" s="337" t="s">
        <v>1821</v>
      </c>
      <c r="D3303" s="337" t="s">
        <v>449</v>
      </c>
      <c r="E3303" s="337" t="s">
        <v>4715</v>
      </c>
      <c r="F3303" s="338">
        <v>43291</v>
      </c>
      <c r="G3303" s="337" t="s">
        <v>4607</v>
      </c>
      <c r="H3303" s="338">
        <v>43315</v>
      </c>
      <c r="I3303" s="337" t="s">
        <v>19695</v>
      </c>
      <c r="J3303" s="337" t="s">
        <v>16</v>
      </c>
      <c r="K3303" s="337" t="s">
        <v>19695</v>
      </c>
      <c r="L3303" s="337" t="s">
        <v>19695</v>
      </c>
      <c r="M3303" s="337" t="s">
        <v>19695</v>
      </c>
      <c r="N3303" s="337" t="s">
        <v>19695</v>
      </c>
      <c r="O3303" s="337" t="s">
        <v>19695</v>
      </c>
      <c r="P3303" s="337" t="s">
        <v>19695</v>
      </c>
      <c r="Q3303" s="337" t="s">
        <v>19695</v>
      </c>
      <c r="R3303" s="337" t="s">
        <v>52</v>
      </c>
      <c r="S3303" s="337" t="s">
        <v>120</v>
      </c>
      <c r="T3303" s="337" t="s">
        <v>411</v>
      </c>
      <c r="U3303" s="337" t="s">
        <v>5816</v>
      </c>
      <c r="V3303" s="337">
        <v>8</v>
      </c>
      <c r="W3303" s="337" t="s">
        <v>19695</v>
      </c>
      <c r="X3303" s="337" t="s">
        <v>19695</v>
      </c>
      <c r="Y3303" s="337" t="s">
        <v>19695</v>
      </c>
      <c r="Z3303" s="337" t="s">
        <v>1728</v>
      </c>
      <c r="AA3303" s="337" t="s">
        <v>717</v>
      </c>
      <c r="AB3303" s="337" t="s">
        <v>718</v>
      </c>
      <c r="AC3303" s="337" t="s">
        <v>13836</v>
      </c>
    </row>
    <row r="3304" spans="1:29" ht="15.8" x14ac:dyDescent="0.25">
      <c r="A3304" s="337" t="s">
        <v>1723</v>
      </c>
      <c r="B3304" s="337" t="s">
        <v>4606</v>
      </c>
      <c r="C3304" s="337" t="s">
        <v>1821</v>
      </c>
      <c r="D3304" s="337" t="s">
        <v>449</v>
      </c>
      <c r="E3304" s="337" t="s">
        <v>4139</v>
      </c>
      <c r="F3304" s="338">
        <v>43296</v>
      </c>
      <c r="G3304" s="337" t="s">
        <v>4607</v>
      </c>
      <c r="H3304" s="338">
        <v>43315</v>
      </c>
      <c r="I3304" s="337" t="s">
        <v>19695</v>
      </c>
      <c r="J3304" s="337" t="s">
        <v>36</v>
      </c>
      <c r="K3304" s="337" t="s">
        <v>19695</v>
      </c>
      <c r="L3304" s="337" t="s">
        <v>19695</v>
      </c>
      <c r="M3304" s="337" t="s">
        <v>19695</v>
      </c>
      <c r="N3304" s="337" t="s">
        <v>19695</v>
      </c>
      <c r="O3304" s="337" t="s">
        <v>19695</v>
      </c>
      <c r="P3304" s="337" t="s">
        <v>19695</v>
      </c>
      <c r="Q3304" s="337" t="s">
        <v>19695</v>
      </c>
      <c r="R3304" s="337" t="s">
        <v>1220</v>
      </c>
      <c r="S3304" s="337" t="s">
        <v>444</v>
      </c>
      <c r="T3304" s="337" t="s">
        <v>444</v>
      </c>
      <c r="U3304" s="337" t="s">
        <v>4608</v>
      </c>
      <c r="V3304" s="337">
        <v>12</v>
      </c>
      <c r="W3304" s="337" t="s">
        <v>19695</v>
      </c>
      <c r="X3304" s="337" t="s">
        <v>19695</v>
      </c>
      <c r="Y3304" s="337" t="s">
        <v>19695</v>
      </c>
      <c r="Z3304" s="337" t="s">
        <v>1728</v>
      </c>
      <c r="AA3304" s="337" t="s">
        <v>735</v>
      </c>
      <c r="AB3304" s="337" t="s">
        <v>718</v>
      </c>
      <c r="AC3304" s="337" t="s">
        <v>13836</v>
      </c>
    </row>
    <row r="3305" spans="1:29" ht="15.8" x14ac:dyDescent="0.25">
      <c r="A3305" s="337" t="s">
        <v>1723</v>
      </c>
      <c r="B3305" s="337" t="s">
        <v>5817</v>
      </c>
      <c r="C3305" s="337" t="s">
        <v>1725</v>
      </c>
      <c r="D3305" s="337" t="s">
        <v>1726</v>
      </c>
      <c r="E3305" s="337" t="s">
        <v>4526</v>
      </c>
      <c r="F3305" s="338">
        <v>43285</v>
      </c>
      <c r="G3305" s="337" t="s">
        <v>4149</v>
      </c>
      <c r="H3305" s="338">
        <v>43314</v>
      </c>
      <c r="I3305" s="337" t="s">
        <v>19695</v>
      </c>
      <c r="J3305" s="337" t="s">
        <v>36</v>
      </c>
      <c r="K3305" s="337" t="s">
        <v>19695</v>
      </c>
      <c r="L3305" s="337" t="s">
        <v>19695</v>
      </c>
      <c r="M3305" s="337" t="s">
        <v>19695</v>
      </c>
      <c r="N3305" s="337" t="s">
        <v>19695</v>
      </c>
      <c r="O3305" s="337" t="s">
        <v>19695</v>
      </c>
      <c r="P3305" s="337" t="s">
        <v>19695</v>
      </c>
      <c r="Q3305" s="337" t="s">
        <v>19695</v>
      </c>
      <c r="R3305" s="337" t="s">
        <v>52</v>
      </c>
      <c r="S3305" s="337" t="s">
        <v>393</v>
      </c>
      <c r="T3305" s="337" t="s">
        <v>5818</v>
      </c>
      <c r="U3305" s="337" t="s">
        <v>4890</v>
      </c>
      <c r="V3305" s="337">
        <v>8</v>
      </c>
      <c r="W3305" s="337" t="s">
        <v>19695</v>
      </c>
      <c r="X3305" s="337" t="s">
        <v>19695</v>
      </c>
      <c r="Y3305" s="337" t="s">
        <v>19695</v>
      </c>
      <c r="Z3305" s="337" t="s">
        <v>1728</v>
      </c>
      <c r="AA3305" s="337" t="s">
        <v>717</v>
      </c>
      <c r="AB3305" s="337" t="s">
        <v>718</v>
      </c>
      <c r="AC3305" s="337" t="s">
        <v>13835</v>
      </c>
    </row>
    <row r="3306" spans="1:29" ht="15.8" x14ac:dyDescent="0.25">
      <c r="A3306" s="337" t="s">
        <v>1723</v>
      </c>
      <c r="B3306" s="337" t="s">
        <v>7107</v>
      </c>
      <c r="C3306" s="337" t="s">
        <v>1821</v>
      </c>
      <c r="D3306" s="337" t="s">
        <v>449</v>
      </c>
      <c r="E3306" s="337" t="s">
        <v>6533</v>
      </c>
      <c r="F3306" s="338">
        <v>43273</v>
      </c>
      <c r="G3306" s="337" t="s">
        <v>4149</v>
      </c>
      <c r="H3306" s="338">
        <v>43314</v>
      </c>
      <c r="I3306" s="337" t="s">
        <v>19695</v>
      </c>
      <c r="J3306" s="337" t="s">
        <v>36</v>
      </c>
      <c r="K3306" s="337" t="s">
        <v>19695</v>
      </c>
      <c r="L3306" s="337" t="s">
        <v>19695</v>
      </c>
      <c r="M3306" s="337" t="s">
        <v>19695</v>
      </c>
      <c r="N3306" s="337" t="s">
        <v>19695</v>
      </c>
      <c r="O3306" s="337" t="s">
        <v>19695</v>
      </c>
      <c r="P3306" s="337" t="s">
        <v>19695</v>
      </c>
      <c r="Q3306" s="337" t="s">
        <v>19695</v>
      </c>
      <c r="R3306" s="337" t="s">
        <v>98</v>
      </c>
      <c r="S3306" s="337" t="s">
        <v>1166</v>
      </c>
      <c r="T3306" s="337" t="s">
        <v>1173</v>
      </c>
      <c r="U3306" s="337" t="s">
        <v>2981</v>
      </c>
      <c r="V3306" s="337">
        <v>12</v>
      </c>
      <c r="W3306" s="337" t="s">
        <v>19695</v>
      </c>
      <c r="X3306" s="337" t="s">
        <v>19695</v>
      </c>
      <c r="Y3306" s="337" t="s">
        <v>19695</v>
      </c>
      <c r="Z3306" s="337" t="s">
        <v>1728</v>
      </c>
      <c r="AA3306" s="337" t="s">
        <v>735</v>
      </c>
      <c r="AB3306" s="337" t="s">
        <v>718</v>
      </c>
      <c r="AC3306" s="337" t="s">
        <v>13849</v>
      </c>
    </row>
    <row r="3307" spans="1:29" ht="15.8" x14ac:dyDescent="0.25">
      <c r="A3307" s="337" t="s">
        <v>1723</v>
      </c>
      <c r="B3307" s="337" t="s">
        <v>6418</v>
      </c>
      <c r="C3307" s="337" t="s">
        <v>1821</v>
      </c>
      <c r="D3307" s="337" t="s">
        <v>449</v>
      </c>
      <c r="E3307" s="337" t="s">
        <v>5055</v>
      </c>
      <c r="F3307" s="338">
        <v>43164</v>
      </c>
      <c r="G3307" s="337" t="s">
        <v>4841</v>
      </c>
      <c r="H3307" s="338">
        <v>43313</v>
      </c>
      <c r="I3307" s="337" t="s">
        <v>19695</v>
      </c>
      <c r="J3307" s="337" t="s">
        <v>36</v>
      </c>
      <c r="K3307" s="337" t="s">
        <v>19695</v>
      </c>
      <c r="L3307" s="337" t="s">
        <v>19695</v>
      </c>
      <c r="M3307" s="337" t="s">
        <v>19695</v>
      </c>
      <c r="N3307" s="337" t="s">
        <v>19695</v>
      </c>
      <c r="O3307" s="337" t="s">
        <v>19695</v>
      </c>
      <c r="P3307" s="337" t="s">
        <v>19695</v>
      </c>
      <c r="Q3307" s="337" t="s">
        <v>19695</v>
      </c>
      <c r="R3307" s="337" t="s">
        <v>112</v>
      </c>
      <c r="S3307" s="337" t="s">
        <v>1249</v>
      </c>
      <c r="T3307" s="337" t="s">
        <v>6419</v>
      </c>
      <c r="U3307" s="337" t="s">
        <v>6420</v>
      </c>
      <c r="V3307" s="337">
        <v>10</v>
      </c>
      <c r="W3307" s="337" t="s">
        <v>19695</v>
      </c>
      <c r="X3307" s="337" t="s">
        <v>19695</v>
      </c>
      <c r="Y3307" s="337" t="s">
        <v>19695</v>
      </c>
      <c r="Z3307" s="337" t="s">
        <v>1728</v>
      </c>
      <c r="AA3307" s="337" t="s">
        <v>735</v>
      </c>
      <c r="AB3307" s="337" t="s">
        <v>718</v>
      </c>
      <c r="AC3307" s="337" t="s">
        <v>13839</v>
      </c>
    </row>
    <row r="3308" spans="1:29" ht="15.8" x14ac:dyDescent="0.25">
      <c r="A3308" s="337" t="s">
        <v>1723</v>
      </c>
      <c r="B3308" s="337" t="s">
        <v>6977</v>
      </c>
      <c r="C3308" s="337" t="s">
        <v>1725</v>
      </c>
      <c r="D3308" s="337" t="s">
        <v>1873</v>
      </c>
      <c r="E3308" s="337" t="s">
        <v>1740</v>
      </c>
      <c r="F3308" s="338">
        <v>43282</v>
      </c>
      <c r="G3308" s="337" t="s">
        <v>4841</v>
      </c>
      <c r="H3308" s="338">
        <v>43313</v>
      </c>
      <c r="I3308" s="337" t="s">
        <v>19695</v>
      </c>
      <c r="J3308" s="337" t="s">
        <v>36</v>
      </c>
      <c r="K3308" s="337" t="s">
        <v>19695</v>
      </c>
      <c r="L3308" s="337" t="s">
        <v>19695</v>
      </c>
      <c r="M3308" s="337" t="s">
        <v>19695</v>
      </c>
      <c r="N3308" s="337" t="s">
        <v>19695</v>
      </c>
      <c r="O3308" s="337" t="s">
        <v>19695</v>
      </c>
      <c r="P3308" s="337" t="s">
        <v>19695</v>
      </c>
      <c r="Q3308" s="337" t="s">
        <v>19695</v>
      </c>
      <c r="R3308" s="337" t="s">
        <v>1741</v>
      </c>
      <c r="S3308" s="337" t="s">
        <v>2647</v>
      </c>
      <c r="T3308" s="337" t="s">
        <v>6978</v>
      </c>
      <c r="U3308" s="337" t="s">
        <v>6979</v>
      </c>
      <c r="V3308" s="337">
        <v>6</v>
      </c>
      <c r="W3308" s="337" t="s">
        <v>19695</v>
      </c>
      <c r="X3308" s="337" t="s">
        <v>19695</v>
      </c>
      <c r="Y3308" s="337" t="s">
        <v>19695</v>
      </c>
      <c r="Z3308" s="337" t="s">
        <v>1745</v>
      </c>
      <c r="AA3308" s="337" t="s">
        <v>1047</v>
      </c>
      <c r="AB3308" s="337" t="s">
        <v>854</v>
      </c>
      <c r="AC3308" s="337" t="s">
        <v>15269</v>
      </c>
    </row>
    <row r="3309" spans="1:29" ht="15.8" x14ac:dyDescent="0.25">
      <c r="A3309" s="337" t="s">
        <v>1723</v>
      </c>
      <c r="B3309" s="337" t="s">
        <v>5364</v>
      </c>
      <c r="C3309" s="337" t="s">
        <v>1821</v>
      </c>
      <c r="D3309" s="337" t="s">
        <v>449</v>
      </c>
      <c r="E3309" s="337" t="s">
        <v>5365</v>
      </c>
      <c r="F3309" s="338">
        <v>43271</v>
      </c>
      <c r="G3309" s="337" t="s">
        <v>4841</v>
      </c>
      <c r="H3309" s="338">
        <v>43313</v>
      </c>
      <c r="I3309" s="337" t="s">
        <v>19695</v>
      </c>
      <c r="J3309" s="337" t="s">
        <v>36</v>
      </c>
      <c r="K3309" s="337" t="s">
        <v>19695</v>
      </c>
      <c r="L3309" s="337" t="s">
        <v>19695</v>
      </c>
      <c r="M3309" s="337" t="s">
        <v>19695</v>
      </c>
      <c r="N3309" s="337" t="s">
        <v>19695</v>
      </c>
      <c r="O3309" s="337" t="s">
        <v>19695</v>
      </c>
      <c r="P3309" s="337" t="s">
        <v>19695</v>
      </c>
      <c r="Q3309" s="337" t="s">
        <v>19695</v>
      </c>
      <c r="R3309" s="337" t="s">
        <v>75</v>
      </c>
      <c r="S3309" s="337" t="s">
        <v>4481</v>
      </c>
      <c r="T3309" s="337" t="s">
        <v>4481</v>
      </c>
      <c r="U3309" s="337" t="s">
        <v>5366</v>
      </c>
      <c r="V3309" s="337">
        <v>8</v>
      </c>
      <c r="W3309" s="337" t="s">
        <v>19695</v>
      </c>
      <c r="X3309" s="337" t="s">
        <v>19695</v>
      </c>
      <c r="Y3309" s="337" t="s">
        <v>19695</v>
      </c>
      <c r="Z3309" s="337" t="s">
        <v>1753</v>
      </c>
      <c r="AA3309" s="337" t="s">
        <v>717</v>
      </c>
      <c r="AB3309" s="337" t="s">
        <v>718</v>
      </c>
      <c r="AC3309" s="337" t="s">
        <v>15474</v>
      </c>
    </row>
    <row r="3310" spans="1:29" ht="15.8" x14ac:dyDescent="0.25">
      <c r="A3310" s="337" t="s">
        <v>1723</v>
      </c>
      <c r="B3310" s="337" t="s">
        <v>5084</v>
      </c>
      <c r="C3310" s="337" t="s">
        <v>1821</v>
      </c>
      <c r="D3310" s="337" t="s">
        <v>449</v>
      </c>
      <c r="E3310" s="337" t="s">
        <v>4345</v>
      </c>
      <c r="F3310" s="338">
        <v>43280</v>
      </c>
      <c r="G3310" s="337" t="s">
        <v>4841</v>
      </c>
      <c r="H3310" s="338">
        <v>43313</v>
      </c>
      <c r="I3310" s="337" t="s">
        <v>19695</v>
      </c>
      <c r="J3310" s="337" t="s">
        <v>16</v>
      </c>
      <c r="K3310" s="337" t="s">
        <v>19695</v>
      </c>
      <c r="L3310" s="337" t="s">
        <v>19695</v>
      </c>
      <c r="M3310" s="337" t="s">
        <v>19695</v>
      </c>
      <c r="N3310" s="337" t="s">
        <v>19695</v>
      </c>
      <c r="O3310" s="337" t="s">
        <v>19695</v>
      </c>
      <c r="P3310" s="337" t="s">
        <v>19695</v>
      </c>
      <c r="Q3310" s="337" t="s">
        <v>19695</v>
      </c>
      <c r="R3310" s="337" t="s">
        <v>52</v>
      </c>
      <c r="S3310" s="337" t="s">
        <v>120</v>
      </c>
      <c r="T3310" s="337" t="s">
        <v>5085</v>
      </c>
      <c r="U3310" s="337" t="s">
        <v>5085</v>
      </c>
      <c r="V3310" s="337">
        <v>6</v>
      </c>
      <c r="W3310" s="337" t="s">
        <v>19695</v>
      </c>
      <c r="X3310" s="337" t="s">
        <v>19695</v>
      </c>
      <c r="Y3310" s="337" t="s">
        <v>19695</v>
      </c>
      <c r="Z3310" s="337" t="s">
        <v>1753</v>
      </c>
      <c r="AA3310" s="337" t="s">
        <v>735</v>
      </c>
      <c r="AB3310" s="337" t="s">
        <v>718</v>
      </c>
      <c r="AC3310" s="337" t="s">
        <v>15474</v>
      </c>
    </row>
    <row r="3311" spans="1:29" ht="15.8" x14ac:dyDescent="0.25">
      <c r="A3311" s="337" t="s">
        <v>1723</v>
      </c>
      <c r="B3311" s="337" t="s">
        <v>5331</v>
      </c>
      <c r="C3311" s="337" t="s">
        <v>1821</v>
      </c>
      <c r="D3311" s="337" t="s">
        <v>449</v>
      </c>
      <c r="E3311" s="337" t="s">
        <v>4366</v>
      </c>
      <c r="F3311" s="338">
        <v>43266</v>
      </c>
      <c r="G3311" s="337" t="s">
        <v>4841</v>
      </c>
      <c r="H3311" s="338">
        <v>43313</v>
      </c>
      <c r="I3311" s="337" t="s">
        <v>19695</v>
      </c>
      <c r="J3311" s="337" t="s">
        <v>36</v>
      </c>
      <c r="K3311" s="337" t="s">
        <v>19695</v>
      </c>
      <c r="L3311" s="337" t="s">
        <v>19695</v>
      </c>
      <c r="M3311" s="337" t="s">
        <v>19695</v>
      </c>
      <c r="N3311" s="337" t="s">
        <v>19695</v>
      </c>
      <c r="O3311" s="337" t="s">
        <v>19695</v>
      </c>
      <c r="P3311" s="337" t="s">
        <v>19695</v>
      </c>
      <c r="Q3311" s="337" t="s">
        <v>19695</v>
      </c>
      <c r="R3311" s="337" t="s">
        <v>71</v>
      </c>
      <c r="S3311" s="337" t="s">
        <v>4555</v>
      </c>
      <c r="T3311" s="337" t="s">
        <v>5332</v>
      </c>
      <c r="U3311" s="337" t="s">
        <v>5333</v>
      </c>
      <c r="V3311" s="337">
        <v>8</v>
      </c>
      <c r="W3311" s="337" t="s">
        <v>19695</v>
      </c>
      <c r="X3311" s="337" t="s">
        <v>19695</v>
      </c>
      <c r="Y3311" s="337" t="s">
        <v>19695</v>
      </c>
      <c r="Z3311" s="337" t="s">
        <v>1753</v>
      </c>
      <c r="AA3311" s="337" t="s">
        <v>735</v>
      </c>
      <c r="AB3311" s="337" t="s">
        <v>718</v>
      </c>
      <c r="AC3311" s="337" t="s">
        <v>15474</v>
      </c>
    </row>
    <row r="3312" spans="1:29" ht="15.8" x14ac:dyDescent="0.25">
      <c r="A3312" s="337" t="s">
        <v>1723</v>
      </c>
      <c r="B3312" s="337" t="s">
        <v>10511</v>
      </c>
      <c r="C3312" s="337" t="s">
        <v>1821</v>
      </c>
      <c r="D3312" s="337" t="s">
        <v>449</v>
      </c>
      <c r="E3312" s="337" t="s">
        <v>3712</v>
      </c>
      <c r="F3312" s="338">
        <v>43120</v>
      </c>
      <c r="G3312" s="337" t="s">
        <v>4841</v>
      </c>
      <c r="H3312" s="338">
        <v>43313</v>
      </c>
      <c r="I3312" s="337" t="s">
        <v>19695</v>
      </c>
      <c r="J3312" s="337" t="s">
        <v>36</v>
      </c>
      <c r="K3312" s="337" t="s">
        <v>19695</v>
      </c>
      <c r="L3312" s="337" t="s">
        <v>19695</v>
      </c>
      <c r="M3312" s="337" t="s">
        <v>19695</v>
      </c>
      <c r="N3312" s="337" t="s">
        <v>19695</v>
      </c>
      <c r="O3312" s="337" t="s">
        <v>19695</v>
      </c>
      <c r="P3312" s="337" t="s">
        <v>19695</v>
      </c>
      <c r="Q3312" s="337" t="s">
        <v>19695</v>
      </c>
      <c r="R3312" s="337" t="s">
        <v>1999</v>
      </c>
      <c r="S3312" s="337" t="s">
        <v>4709</v>
      </c>
      <c r="T3312" s="337" t="s">
        <v>10512</v>
      </c>
      <c r="U3312" s="337" t="s">
        <v>10513</v>
      </c>
      <c r="V3312" s="337">
        <v>10</v>
      </c>
      <c r="W3312" s="337" t="s">
        <v>19695</v>
      </c>
      <c r="X3312" s="337" t="s">
        <v>19695</v>
      </c>
      <c r="Y3312" s="337" t="s">
        <v>19695</v>
      </c>
      <c r="Z3312" s="337" t="s">
        <v>1753</v>
      </c>
      <c r="AA3312" s="337" t="s">
        <v>735</v>
      </c>
      <c r="AB3312" s="337" t="s">
        <v>718</v>
      </c>
      <c r="AC3312" s="337" t="s">
        <v>14094</v>
      </c>
    </row>
    <row r="3313" spans="1:29" ht="15.8" x14ac:dyDescent="0.25">
      <c r="A3313" s="337" t="s">
        <v>1723</v>
      </c>
      <c r="B3313" s="337" t="s">
        <v>5328</v>
      </c>
      <c r="C3313" s="337" t="s">
        <v>1821</v>
      </c>
      <c r="D3313" s="337" t="s">
        <v>449</v>
      </c>
      <c r="E3313" s="337" t="s">
        <v>4345</v>
      </c>
      <c r="F3313" s="338">
        <v>43280</v>
      </c>
      <c r="G3313" s="337" t="s">
        <v>5329</v>
      </c>
      <c r="H3313" s="338">
        <v>43312</v>
      </c>
      <c r="I3313" s="337" t="s">
        <v>19695</v>
      </c>
      <c r="J3313" s="337" t="s">
        <v>36</v>
      </c>
      <c r="K3313" s="337" t="s">
        <v>19695</v>
      </c>
      <c r="L3313" s="337" t="s">
        <v>19695</v>
      </c>
      <c r="M3313" s="337" t="s">
        <v>19695</v>
      </c>
      <c r="N3313" s="337" t="s">
        <v>19695</v>
      </c>
      <c r="O3313" s="337" t="s">
        <v>19695</v>
      </c>
      <c r="P3313" s="337" t="s">
        <v>19695</v>
      </c>
      <c r="Q3313" s="337" t="s">
        <v>19695</v>
      </c>
      <c r="R3313" s="337" t="s">
        <v>35</v>
      </c>
      <c r="S3313" s="337" t="s">
        <v>77</v>
      </c>
      <c r="T3313" s="337" t="s">
        <v>1015</v>
      </c>
      <c r="U3313" s="337" t="s">
        <v>5330</v>
      </c>
      <c r="V3313" s="337">
        <v>8</v>
      </c>
      <c r="W3313" s="337" t="s">
        <v>19695</v>
      </c>
      <c r="X3313" s="337" t="s">
        <v>19695</v>
      </c>
      <c r="Y3313" s="337" t="s">
        <v>19695</v>
      </c>
      <c r="Z3313" s="337" t="s">
        <v>1753</v>
      </c>
      <c r="AA3313" s="337" t="s">
        <v>735</v>
      </c>
      <c r="AB3313" s="337" t="s">
        <v>718</v>
      </c>
      <c r="AC3313" s="337" t="s">
        <v>13834</v>
      </c>
    </row>
    <row r="3314" spans="1:29" ht="15.8" x14ac:dyDescent="0.25">
      <c r="A3314" s="337" t="s">
        <v>1723</v>
      </c>
      <c r="B3314" s="337" t="s">
        <v>1794</v>
      </c>
      <c r="C3314" s="337" t="s">
        <v>1725</v>
      </c>
      <c r="D3314" s="337" t="s">
        <v>1730</v>
      </c>
      <c r="E3314" s="337" t="s">
        <v>1795</v>
      </c>
      <c r="F3314" s="338">
        <v>43256</v>
      </c>
      <c r="G3314" s="337" t="s">
        <v>1796</v>
      </c>
      <c r="H3314" s="338">
        <v>43311</v>
      </c>
      <c r="I3314" s="337" t="s">
        <v>19695</v>
      </c>
      <c r="J3314" s="337" t="s">
        <v>16</v>
      </c>
      <c r="K3314" s="337" t="s">
        <v>19695</v>
      </c>
      <c r="L3314" s="337" t="s">
        <v>19695</v>
      </c>
      <c r="M3314" s="337" t="s">
        <v>19695</v>
      </c>
      <c r="N3314" s="337" t="s">
        <v>19695</v>
      </c>
      <c r="O3314" s="337" t="s">
        <v>19695</v>
      </c>
      <c r="P3314" s="337" t="s">
        <v>19695</v>
      </c>
      <c r="Q3314" s="337" t="s">
        <v>19695</v>
      </c>
      <c r="R3314" s="337" t="s">
        <v>98</v>
      </c>
      <c r="S3314" s="337" t="s">
        <v>1166</v>
      </c>
      <c r="T3314" s="337" t="s">
        <v>421</v>
      </c>
      <c r="U3314" s="337" t="s">
        <v>1797</v>
      </c>
      <c r="V3314" s="337">
        <v>8</v>
      </c>
      <c r="W3314" s="337" t="s">
        <v>19695</v>
      </c>
      <c r="X3314" s="337" t="s">
        <v>19695</v>
      </c>
      <c r="Y3314" s="337" t="s">
        <v>19695</v>
      </c>
      <c r="Z3314" s="337" t="s">
        <v>1728</v>
      </c>
      <c r="AA3314" s="337" t="s">
        <v>735</v>
      </c>
      <c r="AB3314" s="337" t="s">
        <v>718</v>
      </c>
      <c r="AC3314" s="337" t="s">
        <v>13855</v>
      </c>
    </row>
    <row r="3315" spans="1:29" ht="15.8" x14ac:dyDescent="0.25">
      <c r="A3315" s="337" t="s">
        <v>1723</v>
      </c>
      <c r="B3315" s="337" t="s">
        <v>6325</v>
      </c>
      <c r="C3315" s="337" t="s">
        <v>1725</v>
      </c>
      <c r="D3315" s="337" t="s">
        <v>1730</v>
      </c>
      <c r="E3315" s="337" t="s">
        <v>4915</v>
      </c>
      <c r="F3315" s="338">
        <v>43305</v>
      </c>
      <c r="G3315" s="337" t="s">
        <v>1796</v>
      </c>
      <c r="H3315" s="338">
        <v>43311</v>
      </c>
      <c r="I3315" s="337" t="s">
        <v>19695</v>
      </c>
      <c r="J3315" s="337" t="s">
        <v>36</v>
      </c>
      <c r="K3315" s="337" t="s">
        <v>19695</v>
      </c>
      <c r="L3315" s="337" t="s">
        <v>19695</v>
      </c>
      <c r="M3315" s="337" t="s">
        <v>19695</v>
      </c>
      <c r="N3315" s="337" t="s">
        <v>19695</v>
      </c>
      <c r="O3315" s="337" t="s">
        <v>19695</v>
      </c>
      <c r="P3315" s="337" t="s">
        <v>19695</v>
      </c>
      <c r="Q3315" s="337" t="s">
        <v>19695</v>
      </c>
      <c r="R3315" s="337" t="s">
        <v>136</v>
      </c>
      <c r="S3315" s="337" t="s">
        <v>6322</v>
      </c>
      <c r="T3315" s="337" t="s">
        <v>6323</v>
      </c>
      <c r="U3315" s="337" t="s">
        <v>6323</v>
      </c>
      <c r="V3315" s="337">
        <v>6</v>
      </c>
      <c r="W3315" s="337" t="s">
        <v>19695</v>
      </c>
      <c r="X3315" s="337" t="s">
        <v>19695</v>
      </c>
      <c r="Y3315" s="337" t="s">
        <v>19695</v>
      </c>
      <c r="Z3315" s="337" t="s">
        <v>1745</v>
      </c>
      <c r="AA3315" s="337" t="s">
        <v>761</v>
      </c>
      <c r="AB3315" s="337" t="s">
        <v>762</v>
      </c>
      <c r="AC3315" s="337" t="s">
        <v>13830</v>
      </c>
    </row>
    <row r="3316" spans="1:29" ht="15.8" x14ac:dyDescent="0.25">
      <c r="A3316" s="337" t="s">
        <v>1723</v>
      </c>
      <c r="B3316" s="337" t="s">
        <v>6321</v>
      </c>
      <c r="C3316" s="337" t="s">
        <v>1821</v>
      </c>
      <c r="D3316" s="337" t="s">
        <v>449</v>
      </c>
      <c r="E3316" s="337" t="s">
        <v>4915</v>
      </c>
      <c r="F3316" s="338">
        <v>43305</v>
      </c>
      <c r="G3316" s="337" t="s">
        <v>1796</v>
      </c>
      <c r="H3316" s="338">
        <v>43311</v>
      </c>
      <c r="I3316" s="337" t="s">
        <v>19695</v>
      </c>
      <c r="J3316" s="337" t="s">
        <v>36</v>
      </c>
      <c r="K3316" s="337" t="s">
        <v>19695</v>
      </c>
      <c r="L3316" s="337" t="s">
        <v>19695</v>
      </c>
      <c r="M3316" s="337" t="s">
        <v>19695</v>
      </c>
      <c r="N3316" s="337" t="s">
        <v>19695</v>
      </c>
      <c r="O3316" s="337" t="s">
        <v>19695</v>
      </c>
      <c r="P3316" s="337" t="s">
        <v>19695</v>
      </c>
      <c r="Q3316" s="337" t="s">
        <v>19695</v>
      </c>
      <c r="R3316" s="337" t="s">
        <v>136</v>
      </c>
      <c r="S3316" s="337" t="s">
        <v>6322</v>
      </c>
      <c r="T3316" s="337" t="s">
        <v>6323</v>
      </c>
      <c r="U3316" s="337" t="s">
        <v>6323</v>
      </c>
      <c r="V3316" s="337">
        <v>6</v>
      </c>
      <c r="W3316" s="337" t="s">
        <v>19695</v>
      </c>
      <c r="X3316" s="337" t="s">
        <v>19695</v>
      </c>
      <c r="Y3316" s="337" t="s">
        <v>19695</v>
      </c>
      <c r="Z3316" s="337" t="s">
        <v>1745</v>
      </c>
      <c r="AA3316" s="337" t="s">
        <v>761</v>
      </c>
      <c r="AB3316" s="337" t="s">
        <v>762</v>
      </c>
      <c r="AC3316" s="337" t="s">
        <v>13830</v>
      </c>
    </row>
    <row r="3317" spans="1:29" ht="15.8" x14ac:dyDescent="0.25">
      <c r="A3317" s="337" t="s">
        <v>1723</v>
      </c>
      <c r="B3317" s="337" t="s">
        <v>6324</v>
      </c>
      <c r="C3317" s="337" t="s">
        <v>1821</v>
      </c>
      <c r="D3317" s="337" t="s">
        <v>449</v>
      </c>
      <c r="E3317" s="337" t="s">
        <v>4915</v>
      </c>
      <c r="F3317" s="338">
        <v>43305</v>
      </c>
      <c r="G3317" s="337" t="s">
        <v>1796</v>
      </c>
      <c r="H3317" s="338">
        <v>43311</v>
      </c>
      <c r="I3317" s="337" t="s">
        <v>19695</v>
      </c>
      <c r="J3317" s="337" t="s">
        <v>36</v>
      </c>
      <c r="K3317" s="337" t="s">
        <v>19695</v>
      </c>
      <c r="L3317" s="337" t="s">
        <v>19695</v>
      </c>
      <c r="M3317" s="337" t="s">
        <v>19695</v>
      </c>
      <c r="N3317" s="337" t="s">
        <v>19695</v>
      </c>
      <c r="O3317" s="337" t="s">
        <v>19695</v>
      </c>
      <c r="P3317" s="337" t="s">
        <v>19695</v>
      </c>
      <c r="Q3317" s="337" t="s">
        <v>19695</v>
      </c>
      <c r="R3317" s="337" t="s">
        <v>136</v>
      </c>
      <c r="S3317" s="337" t="s">
        <v>6322</v>
      </c>
      <c r="T3317" s="337" t="s">
        <v>6323</v>
      </c>
      <c r="U3317" s="337" t="s">
        <v>6302</v>
      </c>
      <c r="V3317" s="337">
        <v>6</v>
      </c>
      <c r="W3317" s="337" t="s">
        <v>19695</v>
      </c>
      <c r="X3317" s="337" t="s">
        <v>19695</v>
      </c>
      <c r="Y3317" s="337" t="s">
        <v>19695</v>
      </c>
      <c r="Z3317" s="337" t="s">
        <v>1745</v>
      </c>
      <c r="AA3317" s="337" t="s">
        <v>761</v>
      </c>
      <c r="AB3317" s="337" t="s">
        <v>762</v>
      </c>
      <c r="AC3317" s="337" t="s">
        <v>13830</v>
      </c>
    </row>
    <row r="3318" spans="1:29" ht="15.8" x14ac:dyDescent="0.25">
      <c r="A3318" s="337" t="s">
        <v>1723</v>
      </c>
      <c r="B3318" s="337" t="s">
        <v>7206</v>
      </c>
      <c r="C3318" s="337" t="s">
        <v>1821</v>
      </c>
      <c r="D3318" s="337" t="s">
        <v>449</v>
      </c>
      <c r="E3318" s="337" t="s">
        <v>4308</v>
      </c>
      <c r="F3318" s="338">
        <v>43234</v>
      </c>
      <c r="G3318" s="337" t="s">
        <v>6913</v>
      </c>
      <c r="H3318" s="338">
        <v>43310</v>
      </c>
      <c r="I3318" s="337" t="s">
        <v>19695</v>
      </c>
      <c r="J3318" s="337" t="s">
        <v>16</v>
      </c>
      <c r="K3318" s="337" t="s">
        <v>19695</v>
      </c>
      <c r="L3318" s="337" t="s">
        <v>19695</v>
      </c>
      <c r="M3318" s="337" t="s">
        <v>19695</v>
      </c>
      <c r="N3318" s="337" t="s">
        <v>19695</v>
      </c>
      <c r="O3318" s="337" t="s">
        <v>19695</v>
      </c>
      <c r="P3318" s="337" t="s">
        <v>19695</v>
      </c>
      <c r="Q3318" s="337" t="s">
        <v>19695</v>
      </c>
      <c r="R3318" s="337" t="s">
        <v>109</v>
      </c>
      <c r="S3318" s="337" t="s">
        <v>110</v>
      </c>
      <c r="T3318" s="337" t="s">
        <v>110</v>
      </c>
      <c r="U3318" s="337" t="s">
        <v>402</v>
      </c>
      <c r="V3318" s="337">
        <v>4</v>
      </c>
      <c r="W3318" s="337" t="s">
        <v>19695</v>
      </c>
      <c r="X3318" s="337" t="s">
        <v>19695</v>
      </c>
      <c r="Y3318" s="337" t="s">
        <v>19695</v>
      </c>
      <c r="Z3318" s="337" t="s">
        <v>1728</v>
      </c>
      <c r="AA3318" s="337" t="s">
        <v>717</v>
      </c>
      <c r="AB3318" s="337" t="s">
        <v>718</v>
      </c>
      <c r="AC3318" s="337" t="s">
        <v>13882</v>
      </c>
    </row>
    <row r="3319" spans="1:29" ht="15.8" x14ac:dyDescent="0.25">
      <c r="A3319" s="337" t="s">
        <v>1723</v>
      </c>
      <c r="B3319" s="337" t="s">
        <v>7114</v>
      </c>
      <c r="C3319" s="337" t="s">
        <v>1821</v>
      </c>
      <c r="D3319" s="337" t="s">
        <v>449</v>
      </c>
      <c r="E3319" s="337" t="s">
        <v>4715</v>
      </c>
      <c r="F3319" s="338">
        <v>43291</v>
      </c>
      <c r="G3319" s="337" t="s">
        <v>5338</v>
      </c>
      <c r="H3319" s="338">
        <v>43309</v>
      </c>
      <c r="I3319" s="337" t="s">
        <v>19695</v>
      </c>
      <c r="J3319" s="337" t="s">
        <v>16</v>
      </c>
      <c r="K3319" s="337" t="s">
        <v>19695</v>
      </c>
      <c r="L3319" s="337" t="s">
        <v>19695</v>
      </c>
      <c r="M3319" s="337" t="s">
        <v>19695</v>
      </c>
      <c r="N3319" s="337" t="s">
        <v>19695</v>
      </c>
      <c r="O3319" s="337" t="s">
        <v>19695</v>
      </c>
      <c r="P3319" s="337" t="s">
        <v>19695</v>
      </c>
      <c r="Q3319" s="337" t="s">
        <v>19695</v>
      </c>
      <c r="R3319" s="337" t="s">
        <v>98</v>
      </c>
      <c r="S3319" s="337" t="s">
        <v>1185</v>
      </c>
      <c r="T3319" s="337" t="s">
        <v>4849</v>
      </c>
      <c r="U3319" s="337" t="s">
        <v>7115</v>
      </c>
      <c r="V3319" s="337">
        <v>12</v>
      </c>
      <c r="W3319" s="337" t="s">
        <v>19695</v>
      </c>
      <c r="X3319" s="337" t="s">
        <v>19695</v>
      </c>
      <c r="Y3319" s="337" t="s">
        <v>19695</v>
      </c>
      <c r="Z3319" s="337" t="s">
        <v>1728</v>
      </c>
      <c r="AA3319" s="337" t="s">
        <v>735</v>
      </c>
      <c r="AB3319" s="337" t="s">
        <v>718</v>
      </c>
      <c r="AC3319" s="337" t="s">
        <v>13547</v>
      </c>
    </row>
    <row r="3320" spans="1:29" ht="15.8" x14ac:dyDescent="0.25">
      <c r="A3320" s="337" t="s">
        <v>1723</v>
      </c>
      <c r="B3320" s="337" t="s">
        <v>6907</v>
      </c>
      <c r="C3320" s="337" t="s">
        <v>1821</v>
      </c>
      <c r="D3320" s="337" t="s">
        <v>449</v>
      </c>
      <c r="E3320" s="337" t="s">
        <v>6579</v>
      </c>
      <c r="F3320" s="338">
        <v>43279</v>
      </c>
      <c r="G3320" s="337" t="s">
        <v>5338</v>
      </c>
      <c r="H3320" s="338">
        <v>43309</v>
      </c>
      <c r="I3320" s="337" t="s">
        <v>19695</v>
      </c>
      <c r="J3320" s="337" t="s">
        <v>36</v>
      </c>
      <c r="K3320" s="337" t="s">
        <v>19695</v>
      </c>
      <c r="L3320" s="337" t="s">
        <v>19695</v>
      </c>
      <c r="M3320" s="337" t="s">
        <v>19695</v>
      </c>
      <c r="N3320" s="337" t="s">
        <v>19695</v>
      </c>
      <c r="O3320" s="337" t="s">
        <v>19695</v>
      </c>
      <c r="P3320" s="337" t="s">
        <v>19695</v>
      </c>
      <c r="Q3320" s="337" t="s">
        <v>19695</v>
      </c>
      <c r="R3320" s="337" t="s">
        <v>56</v>
      </c>
      <c r="S3320" s="337" t="s">
        <v>79</v>
      </c>
      <c r="T3320" s="337" t="s">
        <v>124</v>
      </c>
      <c r="U3320" s="337" t="s">
        <v>6908</v>
      </c>
      <c r="V3320" s="337">
        <v>8</v>
      </c>
      <c r="W3320" s="337" t="s">
        <v>19695</v>
      </c>
      <c r="X3320" s="337" t="s">
        <v>19695</v>
      </c>
      <c r="Y3320" s="337" t="s">
        <v>19695</v>
      </c>
      <c r="Z3320" s="337" t="s">
        <v>1753</v>
      </c>
      <c r="AA3320" s="337" t="s">
        <v>717</v>
      </c>
      <c r="AB3320" s="337" t="s">
        <v>718</v>
      </c>
      <c r="AC3320" s="337" t="s">
        <v>13833</v>
      </c>
    </row>
    <row r="3321" spans="1:29" ht="15.8" x14ac:dyDescent="0.25">
      <c r="A3321" s="337" t="s">
        <v>1723</v>
      </c>
      <c r="B3321" s="337" t="s">
        <v>11165</v>
      </c>
      <c r="C3321" s="337" t="s">
        <v>1821</v>
      </c>
      <c r="D3321" s="337" t="s">
        <v>449</v>
      </c>
      <c r="E3321" s="337" t="s">
        <v>4338</v>
      </c>
      <c r="F3321" s="338">
        <v>43258</v>
      </c>
      <c r="G3321" s="337" t="s">
        <v>5241</v>
      </c>
      <c r="H3321" s="338">
        <v>43308</v>
      </c>
      <c r="I3321" s="337" t="s">
        <v>19695</v>
      </c>
      <c r="J3321" s="337" t="s">
        <v>36</v>
      </c>
      <c r="K3321" s="337" t="s">
        <v>19695</v>
      </c>
      <c r="L3321" s="337" t="s">
        <v>19695</v>
      </c>
      <c r="M3321" s="337" t="s">
        <v>19695</v>
      </c>
      <c r="N3321" s="337" t="s">
        <v>19695</v>
      </c>
      <c r="O3321" s="337" t="s">
        <v>19695</v>
      </c>
      <c r="P3321" s="337" t="s">
        <v>19695</v>
      </c>
      <c r="Q3321" s="337" t="s">
        <v>19695</v>
      </c>
      <c r="R3321" s="337" t="s">
        <v>15</v>
      </c>
      <c r="S3321" s="337" t="s">
        <v>1203</v>
      </c>
      <c r="T3321" s="337" t="s">
        <v>1203</v>
      </c>
      <c r="U3321" s="337" t="s">
        <v>11089</v>
      </c>
      <c r="V3321" s="337">
        <v>12</v>
      </c>
      <c r="W3321" s="337" t="s">
        <v>19695</v>
      </c>
      <c r="X3321" s="337" t="s">
        <v>19695</v>
      </c>
      <c r="Y3321" s="337" t="s">
        <v>19695</v>
      </c>
      <c r="Z3321" s="337" t="s">
        <v>1753</v>
      </c>
      <c r="AA3321" s="337" t="s">
        <v>717</v>
      </c>
      <c r="AB3321" s="337" t="s">
        <v>718</v>
      </c>
      <c r="AC3321" s="337" t="s">
        <v>13832</v>
      </c>
    </row>
    <row r="3322" spans="1:29" ht="15.8" x14ac:dyDescent="0.25">
      <c r="A3322" s="337" t="s">
        <v>1723</v>
      </c>
      <c r="B3322" s="337" t="s">
        <v>6742</v>
      </c>
      <c r="C3322" s="337" t="s">
        <v>1821</v>
      </c>
      <c r="D3322" s="337" t="s">
        <v>449</v>
      </c>
      <c r="E3322" s="337" t="s">
        <v>4715</v>
      </c>
      <c r="F3322" s="338">
        <v>43291</v>
      </c>
      <c r="G3322" s="337" t="s">
        <v>5942</v>
      </c>
      <c r="H3322" s="338">
        <v>43307</v>
      </c>
      <c r="I3322" s="337" t="s">
        <v>19695</v>
      </c>
      <c r="J3322" s="337" t="s">
        <v>16</v>
      </c>
      <c r="K3322" s="337" t="s">
        <v>19695</v>
      </c>
      <c r="L3322" s="337" t="s">
        <v>19695</v>
      </c>
      <c r="M3322" s="337" t="s">
        <v>19695</v>
      </c>
      <c r="N3322" s="337" t="s">
        <v>19695</v>
      </c>
      <c r="O3322" s="337" t="s">
        <v>19695</v>
      </c>
      <c r="P3322" s="337" t="s">
        <v>19695</v>
      </c>
      <c r="Q3322" s="337" t="s">
        <v>19695</v>
      </c>
      <c r="R3322" s="337" t="s">
        <v>52</v>
      </c>
      <c r="S3322" s="337" t="s">
        <v>120</v>
      </c>
      <c r="T3322" s="337" t="s">
        <v>69</v>
      </c>
      <c r="U3322" s="337" t="s">
        <v>6743</v>
      </c>
      <c r="V3322" s="337">
        <v>10</v>
      </c>
      <c r="W3322" s="337" t="s">
        <v>19695</v>
      </c>
      <c r="X3322" s="337" t="s">
        <v>19695</v>
      </c>
      <c r="Y3322" s="337" t="s">
        <v>19695</v>
      </c>
      <c r="Z3322" s="337" t="s">
        <v>1745</v>
      </c>
      <c r="AA3322" s="337" t="s">
        <v>853</v>
      </c>
      <c r="AB3322" s="337" t="s">
        <v>854</v>
      </c>
      <c r="AC3322" s="337" t="s">
        <v>13831</v>
      </c>
    </row>
    <row r="3323" spans="1:29" ht="15.8" x14ac:dyDescent="0.25">
      <c r="A3323" s="337" t="s">
        <v>1723</v>
      </c>
      <c r="B3323" s="337" t="s">
        <v>6735</v>
      </c>
      <c r="C3323" s="337" t="s">
        <v>1821</v>
      </c>
      <c r="D3323" s="337" t="s">
        <v>449</v>
      </c>
      <c r="E3323" s="337" t="s">
        <v>5810</v>
      </c>
      <c r="F3323" s="338">
        <v>43257</v>
      </c>
      <c r="G3323" s="337" t="s">
        <v>5942</v>
      </c>
      <c r="H3323" s="338">
        <v>43307</v>
      </c>
      <c r="I3323" s="337" t="s">
        <v>19695</v>
      </c>
      <c r="J3323" s="337" t="s">
        <v>36</v>
      </c>
      <c r="K3323" s="337" t="s">
        <v>19695</v>
      </c>
      <c r="L3323" s="337" t="s">
        <v>19695</v>
      </c>
      <c r="M3323" s="337" t="s">
        <v>19695</v>
      </c>
      <c r="N3323" s="337" t="s">
        <v>19695</v>
      </c>
      <c r="O3323" s="337" t="s">
        <v>19695</v>
      </c>
      <c r="P3323" s="337" t="s">
        <v>19695</v>
      </c>
      <c r="Q3323" s="337" t="s">
        <v>19695</v>
      </c>
      <c r="R3323" s="337" t="s">
        <v>52</v>
      </c>
      <c r="S3323" s="337" t="s">
        <v>393</v>
      </c>
      <c r="T3323" s="337" t="s">
        <v>393</v>
      </c>
      <c r="U3323" s="337" t="s">
        <v>2810</v>
      </c>
      <c r="V3323" s="337">
        <v>12</v>
      </c>
      <c r="W3323" s="337" t="s">
        <v>19695</v>
      </c>
      <c r="X3323" s="337" t="s">
        <v>19695</v>
      </c>
      <c r="Y3323" s="337" t="s">
        <v>19695</v>
      </c>
      <c r="Z3323" s="337" t="s">
        <v>1745</v>
      </c>
      <c r="AA3323" s="337" t="s">
        <v>735</v>
      </c>
      <c r="AB3323" s="337" t="s">
        <v>718</v>
      </c>
      <c r="AC3323" s="337" t="s">
        <v>13831</v>
      </c>
    </row>
    <row r="3324" spans="1:29" ht="15.8" x14ac:dyDescent="0.25">
      <c r="A3324" s="337" t="s">
        <v>1723</v>
      </c>
      <c r="B3324" s="337" t="s">
        <v>5996</v>
      </c>
      <c r="C3324" s="337" t="s">
        <v>1821</v>
      </c>
      <c r="D3324" s="337" t="s">
        <v>449</v>
      </c>
      <c r="E3324" s="337" t="s">
        <v>5810</v>
      </c>
      <c r="F3324" s="338">
        <v>43257</v>
      </c>
      <c r="G3324" s="337" t="s">
        <v>5942</v>
      </c>
      <c r="H3324" s="338">
        <v>43307</v>
      </c>
      <c r="I3324" s="337" t="s">
        <v>19695</v>
      </c>
      <c r="J3324" s="337" t="s">
        <v>16</v>
      </c>
      <c r="K3324" s="337" t="s">
        <v>19695</v>
      </c>
      <c r="L3324" s="337" t="s">
        <v>19695</v>
      </c>
      <c r="M3324" s="337" t="s">
        <v>19695</v>
      </c>
      <c r="N3324" s="337" t="s">
        <v>19695</v>
      </c>
      <c r="O3324" s="337" t="s">
        <v>19695</v>
      </c>
      <c r="P3324" s="337" t="s">
        <v>19695</v>
      </c>
      <c r="Q3324" s="337" t="s">
        <v>19695</v>
      </c>
      <c r="R3324" s="337" t="s">
        <v>35</v>
      </c>
      <c r="S3324" s="337" t="s">
        <v>77</v>
      </c>
      <c r="T3324" s="337" t="s">
        <v>5997</v>
      </c>
      <c r="U3324" s="337" t="s">
        <v>5998</v>
      </c>
      <c r="V3324" s="337">
        <v>6</v>
      </c>
      <c r="W3324" s="337" t="s">
        <v>19695</v>
      </c>
      <c r="X3324" s="337" t="s">
        <v>19695</v>
      </c>
      <c r="Y3324" s="337" t="s">
        <v>19695</v>
      </c>
      <c r="Z3324" s="337" t="s">
        <v>1753</v>
      </c>
      <c r="AA3324" s="337" t="s">
        <v>717</v>
      </c>
      <c r="AB3324" s="337" t="s">
        <v>718</v>
      </c>
      <c r="AC3324" s="337" t="s">
        <v>13831</v>
      </c>
    </row>
    <row r="3325" spans="1:29" ht="15.8" x14ac:dyDescent="0.25">
      <c r="A3325" s="337" t="s">
        <v>1723</v>
      </c>
      <c r="B3325" s="337" t="s">
        <v>5076</v>
      </c>
      <c r="C3325" s="337" t="s">
        <v>1821</v>
      </c>
      <c r="D3325" s="337" t="s">
        <v>449</v>
      </c>
      <c r="E3325" s="337" t="s">
        <v>4367</v>
      </c>
      <c r="F3325" s="338">
        <v>43276</v>
      </c>
      <c r="G3325" s="337" t="s">
        <v>5077</v>
      </c>
      <c r="H3325" s="338">
        <v>43306</v>
      </c>
      <c r="I3325" s="337" t="s">
        <v>19695</v>
      </c>
      <c r="J3325" s="337" t="s">
        <v>16</v>
      </c>
      <c r="K3325" s="337" t="s">
        <v>19695</v>
      </c>
      <c r="L3325" s="337" t="s">
        <v>19695</v>
      </c>
      <c r="M3325" s="337" t="s">
        <v>19695</v>
      </c>
      <c r="N3325" s="337" t="s">
        <v>19695</v>
      </c>
      <c r="O3325" s="337" t="s">
        <v>19695</v>
      </c>
      <c r="P3325" s="337" t="s">
        <v>19695</v>
      </c>
      <c r="Q3325" s="337" t="s">
        <v>19695</v>
      </c>
      <c r="R3325" s="337" t="s">
        <v>105</v>
      </c>
      <c r="S3325" s="337" t="s">
        <v>3685</v>
      </c>
      <c r="T3325" s="337" t="s">
        <v>5078</v>
      </c>
      <c r="U3325" s="337" t="s">
        <v>5079</v>
      </c>
      <c r="V3325" s="337">
        <v>10</v>
      </c>
      <c r="W3325" s="337" t="s">
        <v>19695</v>
      </c>
      <c r="X3325" s="337" t="s">
        <v>19695</v>
      </c>
      <c r="Y3325" s="337" t="s">
        <v>19695</v>
      </c>
      <c r="Z3325" s="337" t="s">
        <v>1753</v>
      </c>
      <c r="AA3325" s="337" t="s">
        <v>735</v>
      </c>
      <c r="AB3325" s="337" t="s">
        <v>718</v>
      </c>
      <c r="AC3325" s="337" t="s">
        <v>15473</v>
      </c>
    </row>
    <row r="3326" spans="1:29" ht="15.8" x14ac:dyDescent="0.25">
      <c r="A3326" s="337" t="s">
        <v>1723</v>
      </c>
      <c r="B3326" s="337" t="s">
        <v>7047</v>
      </c>
      <c r="C3326" s="337" t="s">
        <v>1821</v>
      </c>
      <c r="D3326" s="337" t="s">
        <v>449</v>
      </c>
      <c r="E3326" s="337" t="s">
        <v>1795</v>
      </c>
      <c r="F3326" s="338">
        <v>43256</v>
      </c>
      <c r="G3326" s="337" t="s">
        <v>5077</v>
      </c>
      <c r="H3326" s="338">
        <v>43306</v>
      </c>
      <c r="I3326" s="337" t="s">
        <v>19695</v>
      </c>
      <c r="J3326" s="337" t="s">
        <v>36</v>
      </c>
      <c r="K3326" s="337" t="s">
        <v>19695</v>
      </c>
      <c r="L3326" s="337" t="s">
        <v>19695</v>
      </c>
      <c r="M3326" s="337" t="s">
        <v>19695</v>
      </c>
      <c r="N3326" s="337" t="s">
        <v>19695</v>
      </c>
      <c r="O3326" s="337" t="s">
        <v>19695</v>
      </c>
      <c r="P3326" s="337" t="s">
        <v>19695</v>
      </c>
      <c r="Q3326" s="337" t="s">
        <v>19695</v>
      </c>
      <c r="R3326" s="337" t="s">
        <v>35</v>
      </c>
      <c r="S3326" s="337" t="s">
        <v>77</v>
      </c>
      <c r="T3326" s="337" t="s">
        <v>7048</v>
      </c>
      <c r="U3326" s="337" t="s">
        <v>1473</v>
      </c>
      <c r="V3326" s="337">
        <v>6</v>
      </c>
      <c r="W3326" s="337" t="s">
        <v>19695</v>
      </c>
      <c r="X3326" s="337" t="s">
        <v>19695</v>
      </c>
      <c r="Y3326" s="337" t="s">
        <v>19695</v>
      </c>
      <c r="Z3326" s="337" t="s">
        <v>1753</v>
      </c>
      <c r="AA3326" s="337" t="s">
        <v>717</v>
      </c>
      <c r="AB3326" s="337" t="s">
        <v>718</v>
      </c>
      <c r="AC3326" s="337" t="s">
        <v>15473</v>
      </c>
    </row>
    <row r="3327" spans="1:29" ht="15.8" x14ac:dyDescent="0.25">
      <c r="A3327" s="337" t="s">
        <v>1723</v>
      </c>
      <c r="B3327" s="337" t="s">
        <v>4913</v>
      </c>
      <c r="C3327" s="337" t="s">
        <v>1821</v>
      </c>
      <c r="D3327" s="337" t="s">
        <v>449</v>
      </c>
      <c r="E3327" s="337" t="s">
        <v>4914</v>
      </c>
      <c r="F3327" s="338">
        <v>43255</v>
      </c>
      <c r="G3327" s="337" t="s">
        <v>4915</v>
      </c>
      <c r="H3327" s="338">
        <v>43305</v>
      </c>
      <c r="I3327" s="337" t="s">
        <v>19695</v>
      </c>
      <c r="J3327" s="337" t="s">
        <v>36</v>
      </c>
      <c r="K3327" s="337" t="s">
        <v>19695</v>
      </c>
      <c r="L3327" s="337" t="s">
        <v>19695</v>
      </c>
      <c r="M3327" s="337" t="s">
        <v>19695</v>
      </c>
      <c r="N3327" s="337" t="s">
        <v>19695</v>
      </c>
      <c r="O3327" s="337" t="s">
        <v>19695</v>
      </c>
      <c r="P3327" s="337" t="s">
        <v>19695</v>
      </c>
      <c r="Q3327" s="337" t="s">
        <v>19695</v>
      </c>
      <c r="R3327" s="337" t="s">
        <v>1220</v>
      </c>
      <c r="S3327" s="337" t="s">
        <v>1359</v>
      </c>
      <c r="T3327" s="337" t="s">
        <v>1560</v>
      </c>
      <c r="U3327" s="337" t="s">
        <v>1698</v>
      </c>
      <c r="V3327" s="337">
        <v>8</v>
      </c>
      <c r="W3327" s="337" t="s">
        <v>19695</v>
      </c>
      <c r="X3327" s="337" t="s">
        <v>19695</v>
      </c>
      <c r="Y3327" s="337" t="s">
        <v>19695</v>
      </c>
      <c r="Z3327" s="337" t="s">
        <v>1728</v>
      </c>
      <c r="AA3327" s="337" t="s">
        <v>735</v>
      </c>
      <c r="AB3327" s="337" t="s">
        <v>718</v>
      </c>
      <c r="AC3327" s="337" t="s">
        <v>13830</v>
      </c>
    </row>
    <row r="3328" spans="1:29" ht="15.8" x14ac:dyDescent="0.25">
      <c r="A3328" s="337" t="s">
        <v>1723</v>
      </c>
      <c r="B3328" s="337" t="s">
        <v>6375</v>
      </c>
      <c r="C3328" s="337" t="s">
        <v>1821</v>
      </c>
      <c r="D3328" s="337" t="s">
        <v>449</v>
      </c>
      <c r="E3328" s="337" t="s">
        <v>4914</v>
      </c>
      <c r="F3328" s="338">
        <v>43255</v>
      </c>
      <c r="G3328" s="337" t="s">
        <v>4915</v>
      </c>
      <c r="H3328" s="338">
        <v>43305</v>
      </c>
      <c r="I3328" s="337" t="s">
        <v>19695</v>
      </c>
      <c r="J3328" s="337" t="s">
        <v>16</v>
      </c>
      <c r="K3328" s="337" t="s">
        <v>19695</v>
      </c>
      <c r="L3328" s="337" t="s">
        <v>19695</v>
      </c>
      <c r="M3328" s="337" t="s">
        <v>19695</v>
      </c>
      <c r="N3328" s="337" t="s">
        <v>19695</v>
      </c>
      <c r="O3328" s="337" t="s">
        <v>19695</v>
      </c>
      <c r="P3328" s="337" t="s">
        <v>19695</v>
      </c>
      <c r="Q3328" s="337" t="s">
        <v>19695</v>
      </c>
      <c r="R3328" s="337" t="s">
        <v>136</v>
      </c>
      <c r="S3328" s="337" t="s">
        <v>4313</v>
      </c>
      <c r="T3328" s="337" t="s">
        <v>6376</v>
      </c>
      <c r="U3328" s="337" t="s">
        <v>6323</v>
      </c>
      <c r="V3328" s="337">
        <v>6</v>
      </c>
      <c r="W3328" s="337" t="s">
        <v>19695</v>
      </c>
      <c r="X3328" s="337" t="s">
        <v>19695</v>
      </c>
      <c r="Y3328" s="337" t="s">
        <v>19695</v>
      </c>
      <c r="Z3328" s="337" t="s">
        <v>1745</v>
      </c>
      <c r="AA3328" s="337" t="s">
        <v>761</v>
      </c>
      <c r="AB3328" s="337" t="s">
        <v>762</v>
      </c>
      <c r="AC3328" s="337" t="s">
        <v>13830</v>
      </c>
    </row>
    <row r="3329" spans="1:29" ht="15.8" x14ac:dyDescent="0.25">
      <c r="A3329" s="337" t="s">
        <v>1723</v>
      </c>
      <c r="B3329" s="337" t="s">
        <v>6980</v>
      </c>
      <c r="C3329" s="337" t="s">
        <v>1821</v>
      </c>
      <c r="D3329" s="337" t="s">
        <v>449</v>
      </c>
      <c r="E3329" s="337" t="s">
        <v>5365</v>
      </c>
      <c r="F3329" s="338">
        <v>43271</v>
      </c>
      <c r="G3329" s="337" t="s">
        <v>4915</v>
      </c>
      <c r="H3329" s="338">
        <v>43305</v>
      </c>
      <c r="I3329" s="337" t="s">
        <v>19695</v>
      </c>
      <c r="J3329" s="337" t="s">
        <v>36</v>
      </c>
      <c r="K3329" s="337" t="s">
        <v>19695</v>
      </c>
      <c r="L3329" s="337" t="s">
        <v>19695</v>
      </c>
      <c r="M3329" s="337" t="s">
        <v>19695</v>
      </c>
      <c r="N3329" s="337" t="s">
        <v>19695</v>
      </c>
      <c r="O3329" s="337" t="s">
        <v>19695</v>
      </c>
      <c r="P3329" s="337" t="s">
        <v>19695</v>
      </c>
      <c r="Q3329" s="337" t="s">
        <v>19695</v>
      </c>
      <c r="R3329" s="337" t="s">
        <v>139</v>
      </c>
      <c r="S3329" s="337" t="s">
        <v>6587</v>
      </c>
      <c r="T3329" s="337" t="s">
        <v>6981</v>
      </c>
      <c r="U3329" s="337" t="s">
        <v>6982</v>
      </c>
      <c r="V3329" s="337">
        <v>6.2</v>
      </c>
      <c r="W3329" s="337" t="s">
        <v>19695</v>
      </c>
      <c r="X3329" s="337" t="s">
        <v>19695</v>
      </c>
      <c r="Y3329" s="337" t="s">
        <v>19695</v>
      </c>
      <c r="Z3329" s="337" t="s">
        <v>1745</v>
      </c>
      <c r="AA3329" s="337" t="s">
        <v>1047</v>
      </c>
      <c r="AB3329" s="337" t="s">
        <v>854</v>
      </c>
      <c r="AC3329" s="337" t="s">
        <v>15272</v>
      </c>
    </row>
    <row r="3330" spans="1:29" ht="15.8" x14ac:dyDescent="0.25">
      <c r="A3330" s="337" t="s">
        <v>1723</v>
      </c>
      <c r="B3330" s="337" t="s">
        <v>4650</v>
      </c>
      <c r="C3330" s="337" t="s">
        <v>1821</v>
      </c>
      <c r="D3330" s="337" t="s">
        <v>449</v>
      </c>
      <c r="E3330" s="337" t="s">
        <v>1756</v>
      </c>
      <c r="F3330" s="338">
        <v>43290</v>
      </c>
      <c r="G3330" s="337" t="s">
        <v>4651</v>
      </c>
      <c r="H3330" s="338">
        <v>43304</v>
      </c>
      <c r="I3330" s="337" t="s">
        <v>19695</v>
      </c>
      <c r="J3330" s="337" t="s">
        <v>16</v>
      </c>
      <c r="K3330" s="337" t="s">
        <v>19695</v>
      </c>
      <c r="L3330" s="337" t="s">
        <v>19695</v>
      </c>
      <c r="M3330" s="337" t="s">
        <v>19695</v>
      </c>
      <c r="N3330" s="337" t="s">
        <v>19695</v>
      </c>
      <c r="O3330" s="337" t="s">
        <v>19695</v>
      </c>
      <c r="P3330" s="337" t="s">
        <v>19695</v>
      </c>
      <c r="Q3330" s="337" t="s">
        <v>19695</v>
      </c>
      <c r="R3330" s="337" t="s">
        <v>15</v>
      </c>
      <c r="S3330" s="337" t="s">
        <v>1203</v>
      </c>
      <c r="T3330" s="337" t="s">
        <v>1203</v>
      </c>
      <c r="U3330" s="337" t="s">
        <v>4652</v>
      </c>
      <c r="V3330" s="337">
        <v>12</v>
      </c>
      <c r="W3330" s="337" t="s">
        <v>19695</v>
      </c>
      <c r="X3330" s="337" t="s">
        <v>19695</v>
      </c>
      <c r="Y3330" s="337" t="s">
        <v>19695</v>
      </c>
      <c r="Z3330" s="337" t="s">
        <v>1728</v>
      </c>
      <c r="AA3330" s="337" t="s">
        <v>717</v>
      </c>
      <c r="AB3330" s="337" t="s">
        <v>718</v>
      </c>
      <c r="AC3330" s="337" t="s">
        <v>13831</v>
      </c>
    </row>
    <row r="3331" spans="1:29" ht="15.8" x14ac:dyDescent="0.25">
      <c r="A3331" s="337" t="s">
        <v>1723</v>
      </c>
      <c r="B3331" s="337" t="s">
        <v>5359</v>
      </c>
      <c r="C3331" s="337" t="s">
        <v>1821</v>
      </c>
      <c r="D3331" s="337" t="s">
        <v>449</v>
      </c>
      <c r="E3331" s="337" t="s">
        <v>5360</v>
      </c>
      <c r="F3331" s="338">
        <v>43254</v>
      </c>
      <c r="G3331" s="337" t="s">
        <v>4651</v>
      </c>
      <c r="H3331" s="338">
        <v>43304</v>
      </c>
      <c r="I3331" s="337" t="s">
        <v>19695</v>
      </c>
      <c r="J3331" s="337" t="s">
        <v>16</v>
      </c>
      <c r="K3331" s="337" t="s">
        <v>19695</v>
      </c>
      <c r="L3331" s="337" t="s">
        <v>19695</v>
      </c>
      <c r="M3331" s="337" t="s">
        <v>19695</v>
      </c>
      <c r="N3331" s="337" t="s">
        <v>19695</v>
      </c>
      <c r="O3331" s="337" t="s">
        <v>19695</v>
      </c>
      <c r="P3331" s="337" t="s">
        <v>19695</v>
      </c>
      <c r="Q3331" s="337" t="s">
        <v>19695</v>
      </c>
      <c r="R3331" s="337" t="s">
        <v>75</v>
      </c>
      <c r="S3331" s="337" t="s">
        <v>5361</v>
      </c>
      <c r="T3331" s="337" t="s">
        <v>5362</v>
      </c>
      <c r="U3331" s="337" t="s">
        <v>5363</v>
      </c>
      <c r="V3331" s="337">
        <v>8</v>
      </c>
      <c r="W3331" s="337" t="s">
        <v>19695</v>
      </c>
      <c r="X3331" s="337" t="s">
        <v>19695</v>
      </c>
      <c r="Y3331" s="337" t="s">
        <v>19695</v>
      </c>
      <c r="Z3331" s="337" t="s">
        <v>1753</v>
      </c>
      <c r="AA3331" s="337" t="s">
        <v>717</v>
      </c>
      <c r="AB3331" s="337" t="s">
        <v>718</v>
      </c>
      <c r="AC3331" s="337" t="s">
        <v>13829</v>
      </c>
    </row>
    <row r="3332" spans="1:29" ht="15.8" x14ac:dyDescent="0.25">
      <c r="A3332" s="337" t="s">
        <v>1723</v>
      </c>
      <c r="B3332" s="337" t="s">
        <v>7045</v>
      </c>
      <c r="C3332" s="337" t="s">
        <v>1821</v>
      </c>
      <c r="D3332" s="337" t="s">
        <v>449</v>
      </c>
      <c r="E3332" s="337" t="s">
        <v>6579</v>
      </c>
      <c r="F3332" s="338">
        <v>43279</v>
      </c>
      <c r="G3332" s="337" t="s">
        <v>4651</v>
      </c>
      <c r="H3332" s="338">
        <v>43304</v>
      </c>
      <c r="I3332" s="337" t="s">
        <v>19695</v>
      </c>
      <c r="J3332" s="337" t="s">
        <v>36</v>
      </c>
      <c r="K3332" s="337" t="s">
        <v>19695</v>
      </c>
      <c r="L3332" s="337" t="s">
        <v>19695</v>
      </c>
      <c r="M3332" s="337" t="s">
        <v>19695</v>
      </c>
      <c r="N3332" s="337" t="s">
        <v>19695</v>
      </c>
      <c r="O3332" s="337" t="s">
        <v>19695</v>
      </c>
      <c r="P3332" s="337" t="s">
        <v>19695</v>
      </c>
      <c r="Q3332" s="337" t="s">
        <v>19695</v>
      </c>
      <c r="R3332" s="337" t="s">
        <v>35</v>
      </c>
      <c r="S3332" s="337" t="s">
        <v>77</v>
      </c>
      <c r="T3332" s="337" t="s">
        <v>1641</v>
      </c>
      <c r="U3332" s="337" t="s">
        <v>7046</v>
      </c>
      <c r="V3332" s="337">
        <v>6</v>
      </c>
      <c r="W3332" s="337" t="s">
        <v>19695</v>
      </c>
      <c r="X3332" s="337" t="s">
        <v>19695</v>
      </c>
      <c r="Y3332" s="337" t="s">
        <v>19695</v>
      </c>
      <c r="Z3332" s="337" t="s">
        <v>1753</v>
      </c>
      <c r="AA3332" s="337" t="s">
        <v>717</v>
      </c>
      <c r="AB3332" s="337" t="s">
        <v>718</v>
      </c>
      <c r="AC3332" s="337" t="s">
        <v>13829</v>
      </c>
    </row>
    <row r="3333" spans="1:29" ht="15.8" x14ac:dyDescent="0.25">
      <c r="A3333" s="337" t="s">
        <v>1723</v>
      </c>
      <c r="B3333" s="337" t="s">
        <v>6967</v>
      </c>
      <c r="C3333" s="337" t="s">
        <v>1788</v>
      </c>
      <c r="D3333" s="337" t="s">
        <v>1789</v>
      </c>
      <c r="E3333" s="337" t="s">
        <v>5371</v>
      </c>
      <c r="F3333" s="338">
        <v>43288</v>
      </c>
      <c r="G3333" s="337" t="s">
        <v>6751</v>
      </c>
      <c r="H3333" s="338">
        <v>43303</v>
      </c>
      <c r="I3333" s="337" t="s">
        <v>19695</v>
      </c>
      <c r="J3333" s="337" t="s">
        <v>1838</v>
      </c>
      <c r="K3333" s="337" t="s">
        <v>19695</v>
      </c>
      <c r="L3333" s="337" t="s">
        <v>19695</v>
      </c>
      <c r="M3333" s="337" t="s">
        <v>19695</v>
      </c>
      <c r="N3333" s="337" t="s">
        <v>19695</v>
      </c>
      <c r="O3333" s="337" t="s">
        <v>19695</v>
      </c>
      <c r="P3333" s="337" t="s">
        <v>19695</v>
      </c>
      <c r="Q3333" s="337" t="s">
        <v>19695</v>
      </c>
      <c r="R3333" s="337" t="s">
        <v>134</v>
      </c>
      <c r="S3333" s="337" t="s">
        <v>1597</v>
      </c>
      <c r="T3333" s="337" t="s">
        <v>151</v>
      </c>
      <c r="U3333" s="337" t="s">
        <v>6968</v>
      </c>
      <c r="V3333" s="337">
        <v>6.2</v>
      </c>
      <c r="W3333" s="337" t="s">
        <v>19695</v>
      </c>
      <c r="X3333" s="337" t="s">
        <v>19695</v>
      </c>
      <c r="Y3333" s="337" t="s">
        <v>19695</v>
      </c>
      <c r="Z3333" s="337" t="s">
        <v>1745</v>
      </c>
      <c r="AA3333" s="337" t="s">
        <v>1047</v>
      </c>
      <c r="AB3333" s="337" t="s">
        <v>854</v>
      </c>
      <c r="AC3333" s="337" t="s">
        <v>15261</v>
      </c>
    </row>
    <row r="3334" spans="1:29" ht="15.8" x14ac:dyDescent="0.25">
      <c r="A3334" s="337" t="s">
        <v>1723</v>
      </c>
      <c r="B3334" s="337" t="s">
        <v>6310</v>
      </c>
      <c r="C3334" s="337" t="s">
        <v>1821</v>
      </c>
      <c r="D3334" s="337" t="s">
        <v>449</v>
      </c>
      <c r="E3334" s="337" t="s">
        <v>1739</v>
      </c>
      <c r="F3334" s="338">
        <v>43252</v>
      </c>
      <c r="G3334" s="337" t="s">
        <v>6311</v>
      </c>
      <c r="H3334" s="338">
        <v>43302</v>
      </c>
      <c r="I3334" s="337" t="s">
        <v>19695</v>
      </c>
      <c r="J3334" s="337" t="s">
        <v>36</v>
      </c>
      <c r="K3334" s="337" t="s">
        <v>19695</v>
      </c>
      <c r="L3334" s="337" t="s">
        <v>19695</v>
      </c>
      <c r="M3334" s="337" t="s">
        <v>19695</v>
      </c>
      <c r="N3334" s="337" t="s">
        <v>19695</v>
      </c>
      <c r="O3334" s="337" t="s">
        <v>19695</v>
      </c>
      <c r="P3334" s="337" t="s">
        <v>19695</v>
      </c>
      <c r="Q3334" s="337" t="s">
        <v>19695</v>
      </c>
      <c r="R3334" s="337" t="s">
        <v>15</v>
      </c>
      <c r="S3334" s="337" t="s">
        <v>1762</v>
      </c>
      <c r="T3334" s="337" t="s">
        <v>6312</v>
      </c>
      <c r="U3334" s="337" t="s">
        <v>6313</v>
      </c>
      <c r="V3334" s="337">
        <v>4</v>
      </c>
      <c r="W3334" s="337" t="s">
        <v>19695</v>
      </c>
      <c r="X3334" s="337" t="s">
        <v>19695</v>
      </c>
      <c r="Y3334" s="337" t="s">
        <v>19695</v>
      </c>
      <c r="Z3334" s="337" t="s">
        <v>1745</v>
      </c>
      <c r="AA3334" s="337" t="s">
        <v>761</v>
      </c>
      <c r="AB3334" s="337" t="s">
        <v>762</v>
      </c>
      <c r="AC3334" s="337" t="s">
        <v>13828</v>
      </c>
    </row>
    <row r="3335" spans="1:29" ht="15.8" x14ac:dyDescent="0.25">
      <c r="A3335" s="337" t="s">
        <v>1723</v>
      </c>
      <c r="B3335" s="337" t="s">
        <v>7111</v>
      </c>
      <c r="C3335" s="337" t="s">
        <v>1821</v>
      </c>
      <c r="D3335" s="337" t="s">
        <v>449</v>
      </c>
      <c r="E3335" s="337" t="s">
        <v>5082</v>
      </c>
      <c r="F3335" s="338">
        <v>43277</v>
      </c>
      <c r="G3335" s="337" t="s">
        <v>5246</v>
      </c>
      <c r="H3335" s="338">
        <v>43301</v>
      </c>
      <c r="I3335" s="337" t="s">
        <v>19695</v>
      </c>
      <c r="J3335" s="337" t="s">
        <v>36</v>
      </c>
      <c r="K3335" s="337" t="s">
        <v>19695</v>
      </c>
      <c r="L3335" s="337" t="s">
        <v>19695</v>
      </c>
      <c r="M3335" s="337" t="s">
        <v>19695</v>
      </c>
      <c r="N3335" s="337" t="s">
        <v>19695</v>
      </c>
      <c r="O3335" s="337" t="s">
        <v>19695</v>
      </c>
      <c r="P3335" s="337" t="s">
        <v>19695</v>
      </c>
      <c r="Q3335" s="337" t="s">
        <v>19695</v>
      </c>
      <c r="R3335" s="337" t="s">
        <v>98</v>
      </c>
      <c r="S3335" s="337" t="s">
        <v>1172</v>
      </c>
      <c r="T3335" s="337" t="s">
        <v>1694</v>
      </c>
      <c r="U3335" s="337" t="s">
        <v>7112</v>
      </c>
      <c r="V3335" s="337">
        <v>12</v>
      </c>
      <c r="W3335" s="337" t="s">
        <v>19695</v>
      </c>
      <c r="X3335" s="337" t="s">
        <v>19695</v>
      </c>
      <c r="Y3335" s="337" t="s">
        <v>19695</v>
      </c>
      <c r="Z3335" s="337" t="s">
        <v>1728</v>
      </c>
      <c r="AA3335" s="337" t="s">
        <v>735</v>
      </c>
      <c r="AB3335" s="337" t="s">
        <v>718</v>
      </c>
      <c r="AC3335" s="337" t="s">
        <v>13852</v>
      </c>
    </row>
    <row r="3336" spans="1:29" ht="15.8" x14ac:dyDescent="0.25">
      <c r="A3336" s="337" t="s">
        <v>1723</v>
      </c>
      <c r="B3336" s="337" t="s">
        <v>6042</v>
      </c>
      <c r="C3336" s="337" t="s">
        <v>1725</v>
      </c>
      <c r="D3336" s="337" t="s">
        <v>1726</v>
      </c>
      <c r="E3336" s="337" t="s">
        <v>1795</v>
      </c>
      <c r="F3336" s="338">
        <v>43256</v>
      </c>
      <c r="G3336" s="337" t="s">
        <v>5246</v>
      </c>
      <c r="H3336" s="338">
        <v>43301</v>
      </c>
      <c r="I3336" s="337" t="s">
        <v>19695</v>
      </c>
      <c r="J3336" s="337" t="s">
        <v>36</v>
      </c>
      <c r="K3336" s="337" t="s">
        <v>19695</v>
      </c>
      <c r="L3336" s="337" t="s">
        <v>19695</v>
      </c>
      <c r="M3336" s="337" t="s">
        <v>19695</v>
      </c>
      <c r="N3336" s="337" t="s">
        <v>19695</v>
      </c>
      <c r="O3336" s="337" t="s">
        <v>19695</v>
      </c>
      <c r="P3336" s="337" t="s">
        <v>19695</v>
      </c>
      <c r="Q3336" s="337" t="s">
        <v>19695</v>
      </c>
      <c r="R3336" s="337" t="s">
        <v>18</v>
      </c>
      <c r="S3336" s="337" t="s">
        <v>447</v>
      </c>
      <c r="T3336" s="337" t="s">
        <v>1386</v>
      </c>
      <c r="U3336" s="337" t="s">
        <v>5980</v>
      </c>
      <c r="V3336" s="337">
        <v>6</v>
      </c>
      <c r="W3336" s="337" t="s">
        <v>19695</v>
      </c>
      <c r="X3336" s="337" t="s">
        <v>19695</v>
      </c>
      <c r="Y3336" s="337" t="s">
        <v>19695</v>
      </c>
      <c r="Z3336" s="337" t="s">
        <v>1728</v>
      </c>
      <c r="AA3336" s="337" t="s">
        <v>717</v>
      </c>
      <c r="AB3336" s="337" t="s">
        <v>718</v>
      </c>
      <c r="AC3336" s="337" t="s">
        <v>13869</v>
      </c>
    </row>
    <row r="3337" spans="1:29" ht="15.8" x14ac:dyDescent="0.25">
      <c r="A3337" s="337" t="s">
        <v>1723</v>
      </c>
      <c r="B3337" s="337" t="s">
        <v>7187</v>
      </c>
      <c r="C3337" s="337" t="s">
        <v>1821</v>
      </c>
      <c r="D3337" s="337" t="s">
        <v>449</v>
      </c>
      <c r="E3337" s="337" t="s">
        <v>6030</v>
      </c>
      <c r="F3337" s="338">
        <v>43208</v>
      </c>
      <c r="G3337" s="337" t="s">
        <v>5246</v>
      </c>
      <c r="H3337" s="338">
        <v>43301</v>
      </c>
      <c r="I3337" s="337" t="s">
        <v>19695</v>
      </c>
      <c r="J3337" s="337" t="s">
        <v>16</v>
      </c>
      <c r="K3337" s="337" t="s">
        <v>19695</v>
      </c>
      <c r="L3337" s="337" t="s">
        <v>19695</v>
      </c>
      <c r="M3337" s="337" t="s">
        <v>19695</v>
      </c>
      <c r="N3337" s="337" t="s">
        <v>19695</v>
      </c>
      <c r="O3337" s="337" t="s">
        <v>19695</v>
      </c>
      <c r="P3337" s="337" t="s">
        <v>19695</v>
      </c>
      <c r="Q3337" s="337" t="s">
        <v>19695</v>
      </c>
      <c r="R3337" s="337" t="s">
        <v>109</v>
      </c>
      <c r="S3337" s="337" t="s">
        <v>110</v>
      </c>
      <c r="T3337" s="337" t="s">
        <v>110</v>
      </c>
      <c r="U3337" s="337" t="s">
        <v>819</v>
      </c>
      <c r="V3337" s="337">
        <v>4</v>
      </c>
      <c r="W3337" s="337" t="s">
        <v>19695</v>
      </c>
      <c r="X3337" s="337" t="s">
        <v>19695</v>
      </c>
      <c r="Y3337" s="337" t="s">
        <v>19695</v>
      </c>
      <c r="Z3337" s="337" t="s">
        <v>1728</v>
      </c>
      <c r="AA3337" s="337" t="s">
        <v>717</v>
      </c>
      <c r="AB3337" s="337" t="s">
        <v>718</v>
      </c>
      <c r="AC3337" s="337" t="s">
        <v>13882</v>
      </c>
    </row>
    <row r="3338" spans="1:29" ht="15.8" x14ac:dyDescent="0.25">
      <c r="A3338" s="337" t="s">
        <v>1723</v>
      </c>
      <c r="B3338" s="337" t="s">
        <v>6314</v>
      </c>
      <c r="C3338" s="337" t="s">
        <v>1821</v>
      </c>
      <c r="D3338" s="337" t="s">
        <v>449</v>
      </c>
      <c r="E3338" s="337" t="s">
        <v>5919</v>
      </c>
      <c r="F3338" s="338">
        <v>43251</v>
      </c>
      <c r="G3338" s="337" t="s">
        <v>5246</v>
      </c>
      <c r="H3338" s="338">
        <v>43301</v>
      </c>
      <c r="I3338" s="337" t="s">
        <v>19695</v>
      </c>
      <c r="J3338" s="337" t="s">
        <v>36</v>
      </c>
      <c r="K3338" s="337" t="s">
        <v>19695</v>
      </c>
      <c r="L3338" s="337" t="s">
        <v>19695</v>
      </c>
      <c r="M3338" s="337" t="s">
        <v>19695</v>
      </c>
      <c r="N3338" s="337" t="s">
        <v>19695</v>
      </c>
      <c r="O3338" s="337" t="s">
        <v>19695</v>
      </c>
      <c r="P3338" s="337" t="s">
        <v>19695</v>
      </c>
      <c r="Q3338" s="337" t="s">
        <v>19695</v>
      </c>
      <c r="R3338" s="337" t="s">
        <v>15</v>
      </c>
      <c r="S3338" s="337" t="s">
        <v>1529</v>
      </c>
      <c r="T3338" s="337" t="s">
        <v>2579</v>
      </c>
      <c r="U3338" s="337" t="s">
        <v>6315</v>
      </c>
      <c r="V3338" s="337">
        <v>4</v>
      </c>
      <c r="W3338" s="337" t="s">
        <v>19695</v>
      </c>
      <c r="X3338" s="337" t="s">
        <v>19695</v>
      </c>
      <c r="Y3338" s="337" t="s">
        <v>19695</v>
      </c>
      <c r="Z3338" s="337" t="s">
        <v>1745</v>
      </c>
      <c r="AA3338" s="337" t="s">
        <v>761</v>
      </c>
      <c r="AB3338" s="337" t="s">
        <v>762</v>
      </c>
      <c r="AC3338" s="337" t="s">
        <v>15258</v>
      </c>
    </row>
    <row r="3339" spans="1:29" ht="15.8" x14ac:dyDescent="0.25">
      <c r="A3339" s="337" t="s">
        <v>1723</v>
      </c>
      <c r="B3339" s="337" t="s">
        <v>6331</v>
      </c>
      <c r="C3339" s="337" t="s">
        <v>1821</v>
      </c>
      <c r="D3339" s="337" t="s">
        <v>449</v>
      </c>
      <c r="E3339" s="337" t="s">
        <v>5919</v>
      </c>
      <c r="F3339" s="338">
        <v>43251</v>
      </c>
      <c r="G3339" s="337" t="s">
        <v>5246</v>
      </c>
      <c r="H3339" s="338">
        <v>43301</v>
      </c>
      <c r="I3339" s="337" t="s">
        <v>19695</v>
      </c>
      <c r="J3339" s="337" t="s">
        <v>16</v>
      </c>
      <c r="K3339" s="337" t="s">
        <v>19695</v>
      </c>
      <c r="L3339" s="337" t="s">
        <v>19695</v>
      </c>
      <c r="M3339" s="337" t="s">
        <v>19695</v>
      </c>
      <c r="N3339" s="337" t="s">
        <v>19695</v>
      </c>
      <c r="O3339" s="337" t="s">
        <v>19695</v>
      </c>
      <c r="P3339" s="337" t="s">
        <v>19695</v>
      </c>
      <c r="Q3339" s="337" t="s">
        <v>19695</v>
      </c>
      <c r="R3339" s="337" t="s">
        <v>52</v>
      </c>
      <c r="S3339" s="337" t="s">
        <v>69</v>
      </c>
      <c r="T3339" s="337" t="s">
        <v>69</v>
      </c>
      <c r="U3339" s="337" t="s">
        <v>6332</v>
      </c>
      <c r="V3339" s="337">
        <v>10</v>
      </c>
      <c r="W3339" s="337" t="s">
        <v>19695</v>
      </c>
      <c r="X3339" s="337" t="s">
        <v>19695</v>
      </c>
      <c r="Y3339" s="337" t="s">
        <v>19695</v>
      </c>
      <c r="Z3339" s="337" t="s">
        <v>1745</v>
      </c>
      <c r="AA3339" s="337" t="s">
        <v>853</v>
      </c>
      <c r="AB3339" s="337" t="s">
        <v>854</v>
      </c>
      <c r="AC3339" s="337" t="s">
        <v>15271</v>
      </c>
    </row>
    <row r="3340" spans="1:29" ht="15.8" x14ac:dyDescent="0.25">
      <c r="A3340" s="337" t="s">
        <v>1723</v>
      </c>
      <c r="B3340" s="337" t="s">
        <v>4340</v>
      </c>
      <c r="C3340" s="337" t="s">
        <v>1821</v>
      </c>
      <c r="D3340" s="337" t="s">
        <v>449</v>
      </c>
      <c r="E3340" s="337" t="s">
        <v>4341</v>
      </c>
      <c r="F3340" s="338">
        <v>43284</v>
      </c>
      <c r="G3340" s="337" t="s">
        <v>4342</v>
      </c>
      <c r="H3340" s="338">
        <v>43300</v>
      </c>
      <c r="I3340" s="337" t="s">
        <v>19695</v>
      </c>
      <c r="J3340" s="337" t="s">
        <v>36</v>
      </c>
      <c r="K3340" s="337" t="s">
        <v>19695</v>
      </c>
      <c r="L3340" s="337" t="s">
        <v>19695</v>
      </c>
      <c r="M3340" s="337" t="s">
        <v>19695</v>
      </c>
      <c r="N3340" s="337" t="s">
        <v>19695</v>
      </c>
      <c r="O3340" s="337" t="s">
        <v>19695</v>
      </c>
      <c r="P3340" s="337" t="s">
        <v>19695</v>
      </c>
      <c r="Q3340" s="337" t="s">
        <v>19695</v>
      </c>
      <c r="R3340" s="337" t="s">
        <v>15</v>
      </c>
      <c r="S3340" s="337" t="s">
        <v>1086</v>
      </c>
      <c r="T3340" s="337" t="s">
        <v>4343</v>
      </c>
      <c r="U3340" s="337" t="s">
        <v>2232</v>
      </c>
      <c r="V3340" s="337">
        <v>10</v>
      </c>
      <c r="W3340" s="337" t="s">
        <v>19695</v>
      </c>
      <c r="X3340" s="337" t="s">
        <v>19695</v>
      </c>
      <c r="Y3340" s="337" t="s">
        <v>19695</v>
      </c>
      <c r="Z3340" s="337" t="s">
        <v>1728</v>
      </c>
      <c r="AA3340" s="337" t="s">
        <v>717</v>
      </c>
      <c r="AB3340" s="337" t="s">
        <v>718</v>
      </c>
      <c r="AC3340" s="337" t="s">
        <v>13831</v>
      </c>
    </row>
    <row r="3341" spans="1:29" ht="15.8" x14ac:dyDescent="0.25">
      <c r="A3341" s="337" t="s">
        <v>1723</v>
      </c>
      <c r="B3341" s="337" t="s">
        <v>5406</v>
      </c>
      <c r="C3341" s="337" t="s">
        <v>1821</v>
      </c>
      <c r="D3341" s="337" t="s">
        <v>449</v>
      </c>
      <c r="E3341" s="337" t="s">
        <v>4367</v>
      </c>
      <c r="F3341" s="338">
        <v>43276</v>
      </c>
      <c r="G3341" s="337" t="s">
        <v>5335</v>
      </c>
      <c r="H3341" s="338">
        <v>43299</v>
      </c>
      <c r="I3341" s="337" t="s">
        <v>19695</v>
      </c>
      <c r="J3341" s="337" t="s">
        <v>36</v>
      </c>
      <c r="K3341" s="337" t="s">
        <v>19695</v>
      </c>
      <c r="L3341" s="337" t="s">
        <v>19695</v>
      </c>
      <c r="M3341" s="337" t="s">
        <v>19695</v>
      </c>
      <c r="N3341" s="337" t="s">
        <v>19695</v>
      </c>
      <c r="O3341" s="337" t="s">
        <v>19695</v>
      </c>
      <c r="P3341" s="337" t="s">
        <v>19695</v>
      </c>
      <c r="Q3341" s="337" t="s">
        <v>19695</v>
      </c>
      <c r="R3341" s="337" t="s">
        <v>52</v>
      </c>
      <c r="S3341" s="337" t="s">
        <v>69</v>
      </c>
      <c r="T3341" s="337" t="s">
        <v>5407</v>
      </c>
      <c r="U3341" s="337" t="s">
        <v>3182</v>
      </c>
      <c r="V3341" s="337">
        <v>10</v>
      </c>
      <c r="W3341" s="337" t="s">
        <v>19695</v>
      </c>
      <c r="X3341" s="337" t="s">
        <v>19695</v>
      </c>
      <c r="Y3341" s="337" t="s">
        <v>19695</v>
      </c>
      <c r="Z3341" s="337" t="s">
        <v>1728</v>
      </c>
      <c r="AA3341" s="337" t="s">
        <v>717</v>
      </c>
      <c r="AB3341" s="337" t="s">
        <v>718</v>
      </c>
      <c r="AC3341" s="337" t="s">
        <v>13859</v>
      </c>
    </row>
    <row r="3342" spans="1:29" ht="15.8" x14ac:dyDescent="0.25">
      <c r="A3342" s="337" t="s">
        <v>1723</v>
      </c>
      <c r="B3342" s="337" t="s">
        <v>6306</v>
      </c>
      <c r="C3342" s="337" t="s">
        <v>1725</v>
      </c>
      <c r="D3342" s="337" t="s">
        <v>1726</v>
      </c>
      <c r="E3342" s="337" t="s">
        <v>6307</v>
      </c>
      <c r="F3342" s="338">
        <v>43249</v>
      </c>
      <c r="G3342" s="337" t="s">
        <v>5335</v>
      </c>
      <c r="H3342" s="338">
        <v>43299</v>
      </c>
      <c r="I3342" s="337" t="s">
        <v>19695</v>
      </c>
      <c r="J3342" s="337" t="s">
        <v>36</v>
      </c>
      <c r="K3342" s="337" t="s">
        <v>19695</v>
      </c>
      <c r="L3342" s="337" t="s">
        <v>19695</v>
      </c>
      <c r="M3342" s="337" t="s">
        <v>19695</v>
      </c>
      <c r="N3342" s="337" t="s">
        <v>19695</v>
      </c>
      <c r="O3342" s="337" t="s">
        <v>19695</v>
      </c>
      <c r="P3342" s="337" t="s">
        <v>19695</v>
      </c>
      <c r="Q3342" s="337" t="s">
        <v>19695</v>
      </c>
      <c r="R3342" s="337" t="s">
        <v>15</v>
      </c>
      <c r="S3342" s="337" t="s">
        <v>1086</v>
      </c>
      <c r="T3342" s="337" t="s">
        <v>1091</v>
      </c>
      <c r="U3342" s="337" t="s">
        <v>6308</v>
      </c>
      <c r="V3342" s="337">
        <v>4</v>
      </c>
      <c r="W3342" s="337" t="s">
        <v>19695</v>
      </c>
      <c r="X3342" s="337" t="s">
        <v>19695</v>
      </c>
      <c r="Y3342" s="337" t="s">
        <v>19695</v>
      </c>
      <c r="Z3342" s="337" t="s">
        <v>1745</v>
      </c>
      <c r="AA3342" s="337" t="s">
        <v>761</v>
      </c>
      <c r="AB3342" s="337" t="s">
        <v>762</v>
      </c>
      <c r="AC3342" s="337" t="s">
        <v>15257</v>
      </c>
    </row>
    <row r="3343" spans="1:29" ht="15.8" x14ac:dyDescent="0.25">
      <c r="A3343" s="337" t="s">
        <v>1723</v>
      </c>
      <c r="B3343" s="337" t="s">
        <v>5405</v>
      </c>
      <c r="C3343" s="337" t="s">
        <v>1821</v>
      </c>
      <c r="D3343" s="337" t="s">
        <v>449</v>
      </c>
      <c r="E3343" s="337" t="s">
        <v>5323</v>
      </c>
      <c r="F3343" s="338">
        <v>43267</v>
      </c>
      <c r="G3343" s="337" t="s">
        <v>4593</v>
      </c>
      <c r="H3343" s="338">
        <v>43298</v>
      </c>
      <c r="I3343" s="337" t="s">
        <v>19695</v>
      </c>
      <c r="J3343" s="337" t="s">
        <v>16</v>
      </c>
      <c r="K3343" s="337" t="s">
        <v>19695</v>
      </c>
      <c r="L3343" s="337" t="s">
        <v>19695</v>
      </c>
      <c r="M3343" s="337" t="s">
        <v>19695</v>
      </c>
      <c r="N3343" s="337" t="s">
        <v>19695</v>
      </c>
      <c r="O3343" s="337" t="s">
        <v>19695</v>
      </c>
      <c r="P3343" s="337" t="s">
        <v>19695</v>
      </c>
      <c r="Q3343" s="337" t="s">
        <v>19695</v>
      </c>
      <c r="R3343" s="337" t="s">
        <v>52</v>
      </c>
      <c r="S3343" s="337" t="s">
        <v>69</v>
      </c>
      <c r="T3343" s="337" t="s">
        <v>69</v>
      </c>
      <c r="U3343" s="337" t="s">
        <v>2544</v>
      </c>
      <c r="V3343" s="337">
        <v>10</v>
      </c>
      <c r="W3343" s="337" t="s">
        <v>19695</v>
      </c>
      <c r="X3343" s="337" t="s">
        <v>19695</v>
      </c>
      <c r="Y3343" s="337" t="s">
        <v>19695</v>
      </c>
      <c r="Z3343" s="337" t="s">
        <v>1728</v>
      </c>
      <c r="AA3343" s="337" t="s">
        <v>717</v>
      </c>
      <c r="AB3343" s="337" t="s">
        <v>718</v>
      </c>
      <c r="AC3343" s="337" t="s">
        <v>13845</v>
      </c>
    </row>
    <row r="3344" spans="1:29" ht="15.8" x14ac:dyDescent="0.25">
      <c r="A3344" s="337" t="s">
        <v>1723</v>
      </c>
      <c r="B3344" s="337" t="s">
        <v>6316</v>
      </c>
      <c r="C3344" s="337" t="s">
        <v>1821</v>
      </c>
      <c r="D3344" s="337" t="s">
        <v>449</v>
      </c>
      <c r="E3344" s="337" t="s">
        <v>4354</v>
      </c>
      <c r="F3344" s="338">
        <v>43248</v>
      </c>
      <c r="G3344" s="337" t="s">
        <v>4593</v>
      </c>
      <c r="H3344" s="338">
        <v>43298</v>
      </c>
      <c r="I3344" s="337" t="s">
        <v>19695</v>
      </c>
      <c r="J3344" s="337" t="s">
        <v>36</v>
      </c>
      <c r="K3344" s="337" t="s">
        <v>19695</v>
      </c>
      <c r="L3344" s="337" t="s">
        <v>19695</v>
      </c>
      <c r="M3344" s="337" t="s">
        <v>19695</v>
      </c>
      <c r="N3344" s="337" t="s">
        <v>19695</v>
      </c>
      <c r="O3344" s="337" t="s">
        <v>19695</v>
      </c>
      <c r="P3344" s="337" t="s">
        <v>19695</v>
      </c>
      <c r="Q3344" s="337" t="s">
        <v>19695</v>
      </c>
      <c r="R3344" s="337" t="s">
        <v>15</v>
      </c>
      <c r="S3344" s="337" t="s">
        <v>1086</v>
      </c>
      <c r="T3344" s="337" t="s">
        <v>6317</v>
      </c>
      <c r="U3344" s="337" t="s">
        <v>2435</v>
      </c>
      <c r="V3344" s="337">
        <v>4</v>
      </c>
      <c r="W3344" s="337" t="s">
        <v>19695</v>
      </c>
      <c r="X3344" s="337" t="s">
        <v>19695</v>
      </c>
      <c r="Y3344" s="337" t="s">
        <v>19695</v>
      </c>
      <c r="Z3344" s="337" t="s">
        <v>1745</v>
      </c>
      <c r="AA3344" s="337" t="s">
        <v>761</v>
      </c>
      <c r="AB3344" s="337" t="s">
        <v>762</v>
      </c>
      <c r="AC3344" s="337" t="s">
        <v>15256</v>
      </c>
    </row>
    <row r="3345" spans="1:29" ht="15.8" x14ac:dyDescent="0.25">
      <c r="A3345" s="337" t="s">
        <v>1723</v>
      </c>
      <c r="B3345" s="337" t="s">
        <v>6309</v>
      </c>
      <c r="C3345" s="337" t="s">
        <v>1725</v>
      </c>
      <c r="D3345" s="337" t="s">
        <v>1726</v>
      </c>
      <c r="E3345" s="337" t="s">
        <v>4354</v>
      </c>
      <c r="F3345" s="338">
        <v>43248</v>
      </c>
      <c r="G3345" s="337" t="s">
        <v>4593</v>
      </c>
      <c r="H3345" s="338">
        <v>43298</v>
      </c>
      <c r="I3345" s="337" t="s">
        <v>19695</v>
      </c>
      <c r="J3345" s="337" t="s">
        <v>36</v>
      </c>
      <c r="K3345" s="337" t="s">
        <v>19695</v>
      </c>
      <c r="L3345" s="337" t="s">
        <v>19695</v>
      </c>
      <c r="M3345" s="337" t="s">
        <v>19695</v>
      </c>
      <c r="N3345" s="337" t="s">
        <v>19695</v>
      </c>
      <c r="O3345" s="337" t="s">
        <v>19695</v>
      </c>
      <c r="P3345" s="337" t="s">
        <v>19695</v>
      </c>
      <c r="Q3345" s="337" t="s">
        <v>19695</v>
      </c>
      <c r="R3345" s="337" t="s">
        <v>15</v>
      </c>
      <c r="S3345" s="337" t="s">
        <v>1086</v>
      </c>
      <c r="T3345" s="337" t="s">
        <v>1110</v>
      </c>
      <c r="U3345" s="337" t="s">
        <v>5181</v>
      </c>
      <c r="V3345" s="337">
        <v>4</v>
      </c>
      <c r="W3345" s="337" t="s">
        <v>19695</v>
      </c>
      <c r="X3345" s="337" t="s">
        <v>19695</v>
      </c>
      <c r="Y3345" s="337" t="s">
        <v>19695</v>
      </c>
      <c r="Z3345" s="337" t="s">
        <v>1745</v>
      </c>
      <c r="AA3345" s="337" t="s">
        <v>761</v>
      </c>
      <c r="AB3345" s="337" t="s">
        <v>762</v>
      </c>
      <c r="AC3345" s="337" t="s">
        <v>15257</v>
      </c>
    </row>
    <row r="3346" spans="1:29" ht="15.8" x14ac:dyDescent="0.25">
      <c r="A3346" s="337" t="s">
        <v>1723</v>
      </c>
      <c r="B3346" s="337" t="s">
        <v>6036</v>
      </c>
      <c r="C3346" s="337" t="s">
        <v>1725</v>
      </c>
      <c r="D3346" s="337" t="s">
        <v>13527</v>
      </c>
      <c r="E3346" s="337" t="s">
        <v>4354</v>
      </c>
      <c r="F3346" s="338">
        <v>43248</v>
      </c>
      <c r="G3346" s="337" t="s">
        <v>4593</v>
      </c>
      <c r="H3346" s="338">
        <v>43298</v>
      </c>
      <c r="I3346" s="337" t="s">
        <v>19695</v>
      </c>
      <c r="J3346" s="337" t="s">
        <v>16</v>
      </c>
      <c r="K3346" s="337" t="s">
        <v>19695</v>
      </c>
      <c r="L3346" s="337" t="s">
        <v>19695</v>
      </c>
      <c r="M3346" s="337" t="s">
        <v>19695</v>
      </c>
      <c r="N3346" s="337" t="s">
        <v>19695</v>
      </c>
      <c r="O3346" s="337" t="s">
        <v>19695</v>
      </c>
      <c r="P3346" s="337" t="s">
        <v>19695</v>
      </c>
      <c r="Q3346" s="337" t="s">
        <v>19695</v>
      </c>
      <c r="R3346" s="337" t="s">
        <v>35</v>
      </c>
      <c r="S3346" s="337" t="s">
        <v>77</v>
      </c>
      <c r="T3346" s="337" t="s">
        <v>997</v>
      </c>
      <c r="U3346" s="337" t="s">
        <v>1377</v>
      </c>
      <c r="V3346" s="337">
        <v>6</v>
      </c>
      <c r="W3346" s="337" t="s">
        <v>19695</v>
      </c>
      <c r="X3346" s="337" t="s">
        <v>19695</v>
      </c>
      <c r="Y3346" s="337" t="s">
        <v>19695</v>
      </c>
      <c r="Z3346" s="337" t="s">
        <v>1753</v>
      </c>
      <c r="AA3346" s="337" t="s">
        <v>717</v>
      </c>
      <c r="AB3346" s="337" t="s">
        <v>718</v>
      </c>
      <c r="AC3346" s="337" t="s">
        <v>15256</v>
      </c>
    </row>
    <row r="3347" spans="1:29" ht="15.8" x14ac:dyDescent="0.25">
      <c r="A3347" s="337" t="s">
        <v>1723</v>
      </c>
      <c r="B3347" s="337" t="s">
        <v>4487</v>
      </c>
      <c r="C3347" s="337" t="s">
        <v>1821</v>
      </c>
      <c r="D3347" s="337" t="s">
        <v>449</v>
      </c>
      <c r="E3347" s="337" t="s">
        <v>1795</v>
      </c>
      <c r="F3347" s="338">
        <v>43256</v>
      </c>
      <c r="G3347" s="337" t="s">
        <v>4488</v>
      </c>
      <c r="H3347" s="338">
        <v>43297</v>
      </c>
      <c r="I3347" s="337" t="s">
        <v>19695</v>
      </c>
      <c r="J3347" s="337" t="s">
        <v>16</v>
      </c>
      <c r="K3347" s="337" t="s">
        <v>19695</v>
      </c>
      <c r="L3347" s="337" t="s">
        <v>19695</v>
      </c>
      <c r="M3347" s="337" t="s">
        <v>19695</v>
      </c>
      <c r="N3347" s="337" t="s">
        <v>19695</v>
      </c>
      <c r="O3347" s="337" t="s">
        <v>19695</v>
      </c>
      <c r="P3347" s="337" t="s">
        <v>19695</v>
      </c>
      <c r="Q3347" s="337" t="s">
        <v>19695</v>
      </c>
      <c r="R3347" s="337" t="s">
        <v>98</v>
      </c>
      <c r="S3347" s="337" t="s">
        <v>121</v>
      </c>
      <c r="T3347" s="337" t="s">
        <v>1552</v>
      </c>
      <c r="U3347" s="337" t="s">
        <v>4489</v>
      </c>
      <c r="V3347" s="337">
        <v>8</v>
      </c>
      <c r="W3347" s="337" t="s">
        <v>19695</v>
      </c>
      <c r="X3347" s="337" t="s">
        <v>19695</v>
      </c>
      <c r="Y3347" s="337" t="s">
        <v>19695</v>
      </c>
      <c r="Z3347" s="337" t="s">
        <v>1728</v>
      </c>
      <c r="AA3347" s="337" t="s">
        <v>735</v>
      </c>
      <c r="AB3347" s="337" t="s">
        <v>718</v>
      </c>
      <c r="AC3347" s="337" t="s">
        <v>13876</v>
      </c>
    </row>
    <row r="3348" spans="1:29" ht="15.8" x14ac:dyDescent="0.25">
      <c r="A3348" s="337" t="s">
        <v>1723</v>
      </c>
      <c r="B3348" s="337" t="s">
        <v>8922</v>
      </c>
      <c r="C3348" s="337" t="s">
        <v>1821</v>
      </c>
      <c r="D3348" s="337" t="s">
        <v>449</v>
      </c>
      <c r="E3348" s="337" t="s">
        <v>5365</v>
      </c>
      <c r="F3348" s="338">
        <v>43271</v>
      </c>
      <c r="G3348" s="337" t="s">
        <v>4488</v>
      </c>
      <c r="H3348" s="338">
        <v>43297</v>
      </c>
      <c r="I3348" s="337" t="s">
        <v>19695</v>
      </c>
      <c r="J3348" s="337" t="s">
        <v>16</v>
      </c>
      <c r="K3348" s="337" t="s">
        <v>19695</v>
      </c>
      <c r="L3348" s="337" t="s">
        <v>19695</v>
      </c>
      <c r="M3348" s="337" t="s">
        <v>19695</v>
      </c>
      <c r="N3348" s="337" t="s">
        <v>19695</v>
      </c>
      <c r="O3348" s="337" t="s">
        <v>19695</v>
      </c>
      <c r="P3348" s="337" t="s">
        <v>19695</v>
      </c>
      <c r="Q3348" s="337" t="s">
        <v>19695</v>
      </c>
      <c r="R3348" s="337" t="s">
        <v>15</v>
      </c>
      <c r="S3348" s="337" t="s">
        <v>1203</v>
      </c>
      <c r="T3348" s="337" t="s">
        <v>8923</v>
      </c>
      <c r="U3348" s="337" t="s">
        <v>8924</v>
      </c>
      <c r="V3348" s="337">
        <v>6</v>
      </c>
      <c r="W3348" s="337" t="s">
        <v>19695</v>
      </c>
      <c r="X3348" s="337" t="s">
        <v>19695</v>
      </c>
      <c r="Y3348" s="337" t="s">
        <v>19695</v>
      </c>
      <c r="Z3348" s="337" t="s">
        <v>1728</v>
      </c>
      <c r="AA3348" s="337" t="s">
        <v>735</v>
      </c>
      <c r="AB3348" s="337" t="s">
        <v>718</v>
      </c>
      <c r="AC3348" s="337" t="s">
        <v>13906</v>
      </c>
    </row>
    <row r="3349" spans="1:29" ht="15.8" x14ac:dyDescent="0.25">
      <c r="A3349" s="337" t="s">
        <v>1723</v>
      </c>
      <c r="B3349" s="337" t="s">
        <v>6763</v>
      </c>
      <c r="C3349" s="337" t="s">
        <v>1725</v>
      </c>
      <c r="D3349" s="337" t="s">
        <v>1726</v>
      </c>
      <c r="E3349" s="337" t="s">
        <v>4349</v>
      </c>
      <c r="F3349" s="338">
        <v>43247</v>
      </c>
      <c r="G3349" s="337" t="s">
        <v>4488</v>
      </c>
      <c r="H3349" s="338">
        <v>43297</v>
      </c>
      <c r="I3349" s="337" t="s">
        <v>19695</v>
      </c>
      <c r="J3349" s="337" t="s">
        <v>36</v>
      </c>
      <c r="K3349" s="337" t="s">
        <v>19695</v>
      </c>
      <c r="L3349" s="337" t="s">
        <v>19695</v>
      </c>
      <c r="M3349" s="337" t="s">
        <v>19695</v>
      </c>
      <c r="N3349" s="337" t="s">
        <v>19695</v>
      </c>
      <c r="O3349" s="337" t="s">
        <v>19695</v>
      </c>
      <c r="P3349" s="337" t="s">
        <v>19695</v>
      </c>
      <c r="Q3349" s="337" t="s">
        <v>19695</v>
      </c>
      <c r="R3349" s="337" t="s">
        <v>52</v>
      </c>
      <c r="S3349" s="337" t="s">
        <v>857</v>
      </c>
      <c r="T3349" s="337" t="s">
        <v>857</v>
      </c>
      <c r="U3349" s="337" t="s">
        <v>6764</v>
      </c>
      <c r="V3349" s="337">
        <v>10</v>
      </c>
      <c r="W3349" s="337" t="s">
        <v>19695</v>
      </c>
      <c r="X3349" s="337" t="s">
        <v>19695</v>
      </c>
      <c r="Y3349" s="337" t="s">
        <v>19695</v>
      </c>
      <c r="Z3349" s="337" t="s">
        <v>1745</v>
      </c>
      <c r="AA3349" s="337" t="s">
        <v>853</v>
      </c>
      <c r="AB3349" s="337" t="s">
        <v>854</v>
      </c>
      <c r="AC3349" s="337" t="s">
        <v>13882</v>
      </c>
    </row>
    <row r="3350" spans="1:29" ht="15.8" x14ac:dyDescent="0.25">
      <c r="A3350" s="337" t="s">
        <v>1723</v>
      </c>
      <c r="B3350" s="337" t="s">
        <v>4337</v>
      </c>
      <c r="C3350" s="337" t="s">
        <v>1821</v>
      </c>
      <c r="D3350" s="337" t="s">
        <v>449</v>
      </c>
      <c r="E3350" s="337" t="s">
        <v>4338</v>
      </c>
      <c r="F3350" s="338">
        <v>43258</v>
      </c>
      <c r="G3350" s="337" t="s">
        <v>4139</v>
      </c>
      <c r="H3350" s="338">
        <v>43296</v>
      </c>
      <c r="I3350" s="337" t="s">
        <v>19695</v>
      </c>
      <c r="J3350" s="337" t="s">
        <v>36</v>
      </c>
      <c r="K3350" s="337" t="s">
        <v>19695</v>
      </c>
      <c r="L3350" s="337" t="s">
        <v>19695</v>
      </c>
      <c r="M3350" s="337" t="s">
        <v>19695</v>
      </c>
      <c r="N3350" s="337" t="s">
        <v>19695</v>
      </c>
      <c r="O3350" s="337" t="s">
        <v>19695</v>
      </c>
      <c r="P3350" s="337" t="s">
        <v>19695</v>
      </c>
      <c r="Q3350" s="337" t="s">
        <v>19695</v>
      </c>
      <c r="R3350" s="337" t="s">
        <v>15</v>
      </c>
      <c r="S3350" s="337" t="s">
        <v>1086</v>
      </c>
      <c r="T3350" s="337" t="s">
        <v>1086</v>
      </c>
      <c r="U3350" s="337" t="s">
        <v>4339</v>
      </c>
      <c r="V3350" s="337">
        <v>10</v>
      </c>
      <c r="W3350" s="337" t="s">
        <v>19695</v>
      </c>
      <c r="X3350" s="337" t="s">
        <v>19695</v>
      </c>
      <c r="Y3350" s="337" t="s">
        <v>19695</v>
      </c>
      <c r="Z3350" s="337" t="s">
        <v>1728</v>
      </c>
      <c r="AA3350" s="337" t="s">
        <v>717</v>
      </c>
      <c r="AB3350" s="337" t="s">
        <v>718</v>
      </c>
      <c r="AC3350" s="337" t="s">
        <v>13831</v>
      </c>
    </row>
    <row r="3351" spans="1:29" ht="15.8" x14ac:dyDescent="0.25">
      <c r="A3351" s="337" t="s">
        <v>1723</v>
      </c>
      <c r="B3351" s="337" t="s">
        <v>7113</v>
      </c>
      <c r="C3351" s="337" t="s">
        <v>1821</v>
      </c>
      <c r="D3351" s="337" t="s">
        <v>449</v>
      </c>
      <c r="E3351" s="337" t="s">
        <v>4878</v>
      </c>
      <c r="F3351" s="338">
        <v>43263</v>
      </c>
      <c r="G3351" s="337" t="s">
        <v>4139</v>
      </c>
      <c r="H3351" s="338">
        <v>43296</v>
      </c>
      <c r="I3351" s="337" t="s">
        <v>19695</v>
      </c>
      <c r="J3351" s="337" t="s">
        <v>36</v>
      </c>
      <c r="K3351" s="337" t="s">
        <v>19695</v>
      </c>
      <c r="L3351" s="337" t="s">
        <v>19695</v>
      </c>
      <c r="M3351" s="337" t="s">
        <v>19695</v>
      </c>
      <c r="N3351" s="337" t="s">
        <v>19695</v>
      </c>
      <c r="O3351" s="337" t="s">
        <v>19695</v>
      </c>
      <c r="P3351" s="337" t="s">
        <v>19695</v>
      </c>
      <c r="Q3351" s="337" t="s">
        <v>19695</v>
      </c>
      <c r="R3351" s="337" t="s">
        <v>98</v>
      </c>
      <c r="S3351" s="337" t="s">
        <v>1185</v>
      </c>
      <c r="T3351" s="337" t="s">
        <v>1185</v>
      </c>
      <c r="U3351" s="337" t="s">
        <v>2631</v>
      </c>
      <c r="V3351" s="337">
        <v>12</v>
      </c>
      <c r="W3351" s="337" t="s">
        <v>19695</v>
      </c>
      <c r="X3351" s="337" t="s">
        <v>19695</v>
      </c>
      <c r="Y3351" s="337" t="s">
        <v>19695</v>
      </c>
      <c r="Z3351" s="337" t="s">
        <v>1728</v>
      </c>
      <c r="AA3351" s="337" t="s">
        <v>735</v>
      </c>
      <c r="AB3351" s="337" t="s">
        <v>718</v>
      </c>
      <c r="AC3351" s="337" t="s">
        <v>13547</v>
      </c>
    </row>
    <row r="3352" spans="1:29" ht="15.8" x14ac:dyDescent="0.25">
      <c r="A3352" s="337" t="s">
        <v>1723</v>
      </c>
      <c r="B3352" s="337" t="s">
        <v>5931</v>
      </c>
      <c r="C3352" s="337" t="s">
        <v>1821</v>
      </c>
      <c r="D3352" s="337" t="s">
        <v>449</v>
      </c>
      <c r="E3352" s="337" t="s">
        <v>4532</v>
      </c>
      <c r="F3352" s="338">
        <v>43246</v>
      </c>
      <c r="G3352" s="337" t="s">
        <v>4139</v>
      </c>
      <c r="H3352" s="338">
        <v>43296</v>
      </c>
      <c r="I3352" s="337" t="s">
        <v>19695</v>
      </c>
      <c r="J3352" s="337" t="s">
        <v>16</v>
      </c>
      <c r="K3352" s="337" t="s">
        <v>19695</v>
      </c>
      <c r="L3352" s="337" t="s">
        <v>19695</v>
      </c>
      <c r="M3352" s="337" t="s">
        <v>19695</v>
      </c>
      <c r="N3352" s="337" t="s">
        <v>19695</v>
      </c>
      <c r="O3352" s="337" t="s">
        <v>19695</v>
      </c>
      <c r="P3352" s="337" t="s">
        <v>19695</v>
      </c>
      <c r="Q3352" s="337" t="s">
        <v>19695</v>
      </c>
      <c r="R3352" s="337" t="s">
        <v>1741</v>
      </c>
      <c r="S3352" s="337" t="s">
        <v>1742</v>
      </c>
      <c r="T3352" s="337" t="s">
        <v>129</v>
      </c>
      <c r="U3352" s="337" t="s">
        <v>5932</v>
      </c>
      <c r="V3352" s="337">
        <v>8</v>
      </c>
      <c r="W3352" s="337" t="s">
        <v>19695</v>
      </c>
      <c r="X3352" s="337" t="s">
        <v>19695</v>
      </c>
      <c r="Y3352" s="337" t="s">
        <v>19695</v>
      </c>
      <c r="Z3352" s="337" t="s">
        <v>1753</v>
      </c>
      <c r="AA3352" s="337" t="s">
        <v>717</v>
      </c>
      <c r="AB3352" s="337" t="s">
        <v>718</v>
      </c>
      <c r="AC3352" s="337" t="s">
        <v>15257</v>
      </c>
    </row>
    <row r="3353" spans="1:29" ht="15.8" x14ac:dyDescent="0.25">
      <c r="A3353" s="337" t="s">
        <v>1723</v>
      </c>
      <c r="B3353" s="337" t="s">
        <v>6493</v>
      </c>
      <c r="C3353" s="337" t="s">
        <v>1821</v>
      </c>
      <c r="D3353" s="337" t="s">
        <v>449</v>
      </c>
      <c r="E3353" s="337" t="s">
        <v>4526</v>
      </c>
      <c r="F3353" s="338">
        <v>43285</v>
      </c>
      <c r="G3353" s="337" t="s">
        <v>5382</v>
      </c>
      <c r="H3353" s="338">
        <v>43295</v>
      </c>
      <c r="I3353" s="337" t="s">
        <v>19695</v>
      </c>
      <c r="J3353" s="337" t="s">
        <v>16</v>
      </c>
      <c r="K3353" s="337" t="s">
        <v>19695</v>
      </c>
      <c r="L3353" s="337" t="s">
        <v>19695</v>
      </c>
      <c r="M3353" s="337" t="s">
        <v>19695</v>
      </c>
      <c r="N3353" s="337" t="s">
        <v>19695</v>
      </c>
      <c r="O3353" s="337" t="s">
        <v>19695</v>
      </c>
      <c r="P3353" s="337" t="s">
        <v>19695</v>
      </c>
      <c r="Q3353" s="337" t="s">
        <v>19695</v>
      </c>
      <c r="R3353" s="337" t="s">
        <v>52</v>
      </c>
      <c r="S3353" s="337" t="s">
        <v>53</v>
      </c>
      <c r="T3353" s="337" t="s">
        <v>3028</v>
      </c>
      <c r="U3353" s="337" t="s">
        <v>6494</v>
      </c>
      <c r="V3353" s="337">
        <v>8</v>
      </c>
      <c r="W3353" s="337" t="s">
        <v>19695</v>
      </c>
      <c r="X3353" s="337" t="s">
        <v>19695</v>
      </c>
      <c r="Y3353" s="337" t="s">
        <v>19695</v>
      </c>
      <c r="Z3353" s="337" t="s">
        <v>1728</v>
      </c>
      <c r="AA3353" s="337" t="s">
        <v>717</v>
      </c>
      <c r="AB3353" s="337" t="s">
        <v>718</v>
      </c>
      <c r="AC3353" s="337" t="s">
        <v>13859</v>
      </c>
    </row>
    <row r="3354" spans="1:29" ht="15.8" x14ac:dyDescent="0.25">
      <c r="A3354" s="337" t="s">
        <v>1723</v>
      </c>
      <c r="B3354" s="337" t="s">
        <v>7147</v>
      </c>
      <c r="C3354" s="337" t="s">
        <v>1821</v>
      </c>
      <c r="D3354" s="337" t="s">
        <v>449</v>
      </c>
      <c r="E3354" s="337" t="s">
        <v>6579</v>
      </c>
      <c r="F3354" s="338">
        <v>43279</v>
      </c>
      <c r="G3354" s="337" t="s">
        <v>5382</v>
      </c>
      <c r="H3354" s="338">
        <v>43295</v>
      </c>
      <c r="I3354" s="337" t="s">
        <v>19695</v>
      </c>
      <c r="J3354" s="337" t="s">
        <v>16</v>
      </c>
      <c r="K3354" s="337" t="s">
        <v>19695</v>
      </c>
      <c r="L3354" s="337" t="s">
        <v>19695</v>
      </c>
      <c r="M3354" s="337" t="s">
        <v>19695</v>
      </c>
      <c r="N3354" s="337" t="s">
        <v>19695</v>
      </c>
      <c r="O3354" s="337" t="s">
        <v>19695</v>
      </c>
      <c r="P3354" s="337" t="s">
        <v>19695</v>
      </c>
      <c r="Q3354" s="337" t="s">
        <v>19695</v>
      </c>
      <c r="R3354" s="337" t="s">
        <v>52</v>
      </c>
      <c r="S3354" s="337" t="s">
        <v>53</v>
      </c>
      <c r="T3354" s="337" t="s">
        <v>1609</v>
      </c>
      <c r="U3354" s="337" t="s">
        <v>6730</v>
      </c>
      <c r="V3354" s="337">
        <v>8</v>
      </c>
      <c r="W3354" s="337" t="s">
        <v>19695</v>
      </c>
      <c r="X3354" s="337" t="s">
        <v>19695</v>
      </c>
      <c r="Y3354" s="337" t="s">
        <v>19695</v>
      </c>
      <c r="Z3354" s="337" t="s">
        <v>1728</v>
      </c>
      <c r="AA3354" s="337" t="s">
        <v>717</v>
      </c>
      <c r="AB3354" s="337" t="s">
        <v>718</v>
      </c>
      <c r="AC3354" s="337" t="s">
        <v>13875</v>
      </c>
    </row>
    <row r="3355" spans="1:29" ht="15.8" x14ac:dyDescent="0.25">
      <c r="A3355" s="337" t="s">
        <v>1723</v>
      </c>
      <c r="B3355" s="337" t="s">
        <v>6318</v>
      </c>
      <c r="C3355" s="337" t="s">
        <v>1725</v>
      </c>
      <c r="D3355" s="337" t="s">
        <v>1726</v>
      </c>
      <c r="E3355" s="337" t="s">
        <v>4590</v>
      </c>
      <c r="F3355" s="338">
        <v>43245</v>
      </c>
      <c r="G3355" s="337" t="s">
        <v>5382</v>
      </c>
      <c r="H3355" s="338">
        <v>43295</v>
      </c>
      <c r="I3355" s="337" t="s">
        <v>19695</v>
      </c>
      <c r="J3355" s="337" t="s">
        <v>36</v>
      </c>
      <c r="K3355" s="337" t="s">
        <v>19695</v>
      </c>
      <c r="L3355" s="337" t="s">
        <v>19695</v>
      </c>
      <c r="M3355" s="337" t="s">
        <v>19695</v>
      </c>
      <c r="N3355" s="337" t="s">
        <v>19695</v>
      </c>
      <c r="O3355" s="337" t="s">
        <v>19695</v>
      </c>
      <c r="P3355" s="337" t="s">
        <v>19695</v>
      </c>
      <c r="Q3355" s="337" t="s">
        <v>19695</v>
      </c>
      <c r="R3355" s="337" t="s">
        <v>89</v>
      </c>
      <c r="S3355" s="337" t="s">
        <v>6301</v>
      </c>
      <c r="T3355" s="337" t="s">
        <v>6319</v>
      </c>
      <c r="U3355" s="337" t="s">
        <v>6320</v>
      </c>
      <c r="V3355" s="337">
        <v>9</v>
      </c>
      <c r="W3355" s="337" t="s">
        <v>19695</v>
      </c>
      <c r="X3355" s="337" t="s">
        <v>19695</v>
      </c>
      <c r="Y3355" s="337" t="s">
        <v>19695</v>
      </c>
      <c r="Z3355" s="337" t="s">
        <v>1745</v>
      </c>
      <c r="AA3355" s="337" t="s">
        <v>761</v>
      </c>
      <c r="AB3355" s="337" t="s">
        <v>762</v>
      </c>
      <c r="AC3355" s="337" t="s">
        <v>13822</v>
      </c>
    </row>
    <row r="3356" spans="1:29" ht="15.8" x14ac:dyDescent="0.25">
      <c r="A3356" s="337" t="s">
        <v>1723</v>
      </c>
      <c r="B3356" s="337" t="s">
        <v>5403</v>
      </c>
      <c r="C3356" s="337" t="s">
        <v>1821</v>
      </c>
      <c r="D3356" s="337" t="s">
        <v>449</v>
      </c>
      <c r="E3356" s="337" t="s">
        <v>5356</v>
      </c>
      <c r="F3356" s="338">
        <v>43268</v>
      </c>
      <c r="G3356" s="337" t="s">
        <v>5386</v>
      </c>
      <c r="H3356" s="338">
        <v>43294</v>
      </c>
      <c r="I3356" s="337" t="s">
        <v>19695</v>
      </c>
      <c r="J3356" s="337" t="s">
        <v>16</v>
      </c>
      <c r="K3356" s="337" t="s">
        <v>19695</v>
      </c>
      <c r="L3356" s="337" t="s">
        <v>19695</v>
      </c>
      <c r="M3356" s="337" t="s">
        <v>19695</v>
      </c>
      <c r="N3356" s="337" t="s">
        <v>19695</v>
      </c>
      <c r="O3356" s="337" t="s">
        <v>19695</v>
      </c>
      <c r="P3356" s="337" t="s">
        <v>19695</v>
      </c>
      <c r="Q3356" s="337" t="s">
        <v>19695</v>
      </c>
      <c r="R3356" s="337" t="s">
        <v>52</v>
      </c>
      <c r="S3356" s="337" t="s">
        <v>69</v>
      </c>
      <c r="T3356" s="337" t="s">
        <v>119</v>
      </c>
      <c r="U3356" s="337" t="s">
        <v>5404</v>
      </c>
      <c r="V3356" s="337">
        <v>6</v>
      </c>
      <c r="W3356" s="337" t="s">
        <v>19695</v>
      </c>
      <c r="X3356" s="337" t="s">
        <v>19695</v>
      </c>
      <c r="Y3356" s="337" t="s">
        <v>19695</v>
      </c>
      <c r="Z3356" s="337" t="s">
        <v>1728</v>
      </c>
      <c r="AA3356" s="337" t="s">
        <v>717</v>
      </c>
      <c r="AB3356" s="337" t="s">
        <v>718</v>
      </c>
      <c r="AC3356" s="337" t="s">
        <v>13845</v>
      </c>
    </row>
    <row r="3357" spans="1:29" ht="15.8" x14ac:dyDescent="0.25">
      <c r="A3357" s="337" t="s">
        <v>1723</v>
      </c>
      <c r="B3357" s="337" t="s">
        <v>4507</v>
      </c>
      <c r="C3357" s="337" t="s">
        <v>1821</v>
      </c>
      <c r="D3357" s="337" t="s">
        <v>449</v>
      </c>
      <c r="E3357" s="337" t="s">
        <v>4508</v>
      </c>
      <c r="F3357" s="338">
        <v>43112</v>
      </c>
      <c r="G3357" s="337" t="s">
        <v>4459</v>
      </c>
      <c r="H3357" s="338">
        <v>43293</v>
      </c>
      <c r="I3357" s="337" t="s">
        <v>19695</v>
      </c>
      <c r="J3357" s="337" t="s">
        <v>16</v>
      </c>
      <c r="K3357" s="337" t="s">
        <v>19695</v>
      </c>
      <c r="L3357" s="337" t="s">
        <v>19695</v>
      </c>
      <c r="M3357" s="337" t="s">
        <v>19695</v>
      </c>
      <c r="N3357" s="337" t="s">
        <v>19695</v>
      </c>
      <c r="O3357" s="337" t="s">
        <v>19695</v>
      </c>
      <c r="P3357" s="337" t="s">
        <v>19695</v>
      </c>
      <c r="Q3357" s="337" t="s">
        <v>19695</v>
      </c>
      <c r="R3357" s="337" t="s">
        <v>1741</v>
      </c>
      <c r="S3357" s="337" t="s">
        <v>4509</v>
      </c>
      <c r="T3357" s="337" t="s">
        <v>4510</v>
      </c>
      <c r="U3357" s="337" t="s">
        <v>4511</v>
      </c>
      <c r="V3357" s="337">
        <v>6</v>
      </c>
      <c r="W3357" s="337" t="s">
        <v>19695</v>
      </c>
      <c r="X3357" s="337" t="s">
        <v>19695</v>
      </c>
      <c r="Y3357" s="337" t="s">
        <v>19695</v>
      </c>
      <c r="Z3357" s="337" t="s">
        <v>1728</v>
      </c>
      <c r="AA3357" s="337" t="s">
        <v>717</v>
      </c>
      <c r="AB3357" s="337" t="s">
        <v>718</v>
      </c>
      <c r="AC3357" s="337" t="s">
        <v>13820</v>
      </c>
    </row>
    <row r="3358" spans="1:29" ht="15.8" x14ac:dyDescent="0.25">
      <c r="A3358" s="337" t="s">
        <v>1723</v>
      </c>
      <c r="B3358" s="337" t="s">
        <v>4516</v>
      </c>
      <c r="C3358" s="337" t="s">
        <v>1821</v>
      </c>
      <c r="D3358" s="337" t="s">
        <v>449</v>
      </c>
      <c r="E3358" s="337" t="s">
        <v>4508</v>
      </c>
      <c r="F3358" s="338">
        <v>43112</v>
      </c>
      <c r="G3358" s="337" t="s">
        <v>4459</v>
      </c>
      <c r="H3358" s="338">
        <v>43293</v>
      </c>
      <c r="I3358" s="337" t="s">
        <v>19695</v>
      </c>
      <c r="J3358" s="337" t="s">
        <v>16</v>
      </c>
      <c r="K3358" s="337" t="s">
        <v>19695</v>
      </c>
      <c r="L3358" s="337" t="s">
        <v>19695</v>
      </c>
      <c r="M3358" s="337" t="s">
        <v>19695</v>
      </c>
      <c r="N3358" s="337" t="s">
        <v>19695</v>
      </c>
      <c r="O3358" s="337" t="s">
        <v>19695</v>
      </c>
      <c r="P3358" s="337" t="s">
        <v>19695</v>
      </c>
      <c r="Q3358" s="337" t="s">
        <v>19695</v>
      </c>
      <c r="R3358" s="337" t="s">
        <v>1741</v>
      </c>
      <c r="S3358" s="337" t="s">
        <v>4509</v>
      </c>
      <c r="T3358" s="337" t="s">
        <v>4509</v>
      </c>
      <c r="U3358" s="337" t="s">
        <v>4517</v>
      </c>
      <c r="V3358" s="337">
        <v>6</v>
      </c>
      <c r="W3358" s="337" t="s">
        <v>19695</v>
      </c>
      <c r="X3358" s="337" t="s">
        <v>19695</v>
      </c>
      <c r="Y3358" s="337" t="s">
        <v>19695</v>
      </c>
      <c r="Z3358" s="337" t="s">
        <v>1728</v>
      </c>
      <c r="AA3358" s="337" t="s">
        <v>717</v>
      </c>
      <c r="AB3358" s="337" t="s">
        <v>718</v>
      </c>
      <c r="AC3358" s="337" t="s">
        <v>13820</v>
      </c>
    </row>
    <row r="3359" spans="1:29" ht="15.8" x14ac:dyDescent="0.25">
      <c r="A3359" s="337" t="s">
        <v>1723</v>
      </c>
      <c r="B3359" s="337" t="s">
        <v>4458</v>
      </c>
      <c r="C3359" s="337" t="s">
        <v>1821</v>
      </c>
      <c r="D3359" s="337" t="s">
        <v>449</v>
      </c>
      <c r="E3359" s="337" t="s">
        <v>4355</v>
      </c>
      <c r="F3359" s="338">
        <v>43281</v>
      </c>
      <c r="G3359" s="337" t="s">
        <v>4459</v>
      </c>
      <c r="H3359" s="338">
        <v>43293</v>
      </c>
      <c r="I3359" s="337" t="s">
        <v>19695</v>
      </c>
      <c r="J3359" s="337" t="s">
        <v>16</v>
      </c>
      <c r="K3359" s="337" t="s">
        <v>19695</v>
      </c>
      <c r="L3359" s="337" t="s">
        <v>19695</v>
      </c>
      <c r="M3359" s="337" t="s">
        <v>19695</v>
      </c>
      <c r="N3359" s="337" t="s">
        <v>19695</v>
      </c>
      <c r="O3359" s="337" t="s">
        <v>19695</v>
      </c>
      <c r="P3359" s="337" t="s">
        <v>19695</v>
      </c>
      <c r="Q3359" s="337" t="s">
        <v>19695</v>
      </c>
      <c r="R3359" s="337" t="s">
        <v>52</v>
      </c>
      <c r="S3359" s="337" t="s">
        <v>69</v>
      </c>
      <c r="T3359" s="337" t="s">
        <v>3186</v>
      </c>
      <c r="U3359" s="337" t="s">
        <v>4460</v>
      </c>
      <c r="V3359" s="337">
        <v>12</v>
      </c>
      <c r="W3359" s="337" t="s">
        <v>19695</v>
      </c>
      <c r="X3359" s="337" t="s">
        <v>19695</v>
      </c>
      <c r="Y3359" s="337" t="s">
        <v>19695</v>
      </c>
      <c r="Z3359" s="337" t="s">
        <v>1728</v>
      </c>
      <c r="AA3359" s="337" t="s">
        <v>735</v>
      </c>
      <c r="AB3359" s="337" t="s">
        <v>718</v>
      </c>
      <c r="AC3359" s="337" t="s">
        <v>13832</v>
      </c>
    </row>
    <row r="3360" spans="1:29" ht="15.8" x14ac:dyDescent="0.25">
      <c r="A3360" s="337" t="s">
        <v>1723</v>
      </c>
      <c r="B3360" s="337" t="s">
        <v>4827</v>
      </c>
      <c r="C3360" s="337" t="s">
        <v>1821</v>
      </c>
      <c r="D3360" s="337" t="s">
        <v>449</v>
      </c>
      <c r="E3360" s="337" t="s">
        <v>4828</v>
      </c>
      <c r="F3360" s="338">
        <v>43242</v>
      </c>
      <c r="G3360" s="337" t="s">
        <v>4829</v>
      </c>
      <c r="H3360" s="338">
        <v>43292</v>
      </c>
      <c r="I3360" s="337" t="s">
        <v>19695</v>
      </c>
      <c r="J3360" s="337" t="s">
        <v>16</v>
      </c>
      <c r="K3360" s="337" t="s">
        <v>19695</v>
      </c>
      <c r="L3360" s="337" t="s">
        <v>19695</v>
      </c>
      <c r="M3360" s="337" t="s">
        <v>19695</v>
      </c>
      <c r="N3360" s="337" t="s">
        <v>19695</v>
      </c>
      <c r="O3360" s="337" t="s">
        <v>19695</v>
      </c>
      <c r="P3360" s="337" t="s">
        <v>19695</v>
      </c>
      <c r="Q3360" s="337" t="s">
        <v>19695</v>
      </c>
      <c r="R3360" s="337" t="s">
        <v>18</v>
      </c>
      <c r="S3360" s="337" t="s">
        <v>1038</v>
      </c>
      <c r="T3360" s="337" t="s">
        <v>1063</v>
      </c>
      <c r="U3360" s="337" t="s">
        <v>1554</v>
      </c>
      <c r="V3360" s="337">
        <v>12</v>
      </c>
      <c r="W3360" s="337" t="s">
        <v>19695</v>
      </c>
      <c r="X3360" s="337" t="s">
        <v>19695</v>
      </c>
      <c r="Y3360" s="337" t="s">
        <v>19695</v>
      </c>
      <c r="Z3360" s="337" t="s">
        <v>1728</v>
      </c>
      <c r="AA3360" s="337" t="s">
        <v>735</v>
      </c>
      <c r="AB3360" s="337" t="s">
        <v>718</v>
      </c>
      <c r="AC3360" s="337" t="s">
        <v>13830</v>
      </c>
    </row>
    <row r="3361" spans="1:29" ht="15.8" x14ac:dyDescent="0.25">
      <c r="A3361" s="337" t="s">
        <v>1723</v>
      </c>
      <c r="B3361" s="337" t="s">
        <v>7158</v>
      </c>
      <c r="C3361" s="337" t="s">
        <v>1821</v>
      </c>
      <c r="D3361" s="337" t="s">
        <v>449</v>
      </c>
      <c r="E3361" s="337" t="s">
        <v>3711</v>
      </c>
      <c r="F3361" s="338">
        <v>43070</v>
      </c>
      <c r="G3361" s="337" t="s">
        <v>4829</v>
      </c>
      <c r="H3361" s="338">
        <v>43292</v>
      </c>
      <c r="I3361" s="337" t="s">
        <v>19695</v>
      </c>
      <c r="J3361" s="337" t="s">
        <v>16</v>
      </c>
      <c r="K3361" s="337" t="s">
        <v>19695</v>
      </c>
      <c r="L3361" s="337" t="s">
        <v>19695</v>
      </c>
      <c r="M3361" s="337" t="s">
        <v>19695</v>
      </c>
      <c r="N3361" s="337" t="s">
        <v>19695</v>
      </c>
      <c r="O3361" s="337" t="s">
        <v>19695</v>
      </c>
      <c r="P3361" s="337" t="s">
        <v>19695</v>
      </c>
      <c r="Q3361" s="337" t="s">
        <v>19695</v>
      </c>
      <c r="R3361" s="337" t="s">
        <v>109</v>
      </c>
      <c r="S3361" s="337" t="s">
        <v>110</v>
      </c>
      <c r="T3361" s="337" t="s">
        <v>408</v>
      </c>
      <c r="U3361" s="337" t="s">
        <v>402</v>
      </c>
      <c r="V3361" s="337">
        <v>4</v>
      </c>
      <c r="W3361" s="337" t="s">
        <v>19695</v>
      </c>
      <c r="X3361" s="337" t="s">
        <v>19695</v>
      </c>
      <c r="Y3361" s="337" t="s">
        <v>19695</v>
      </c>
      <c r="Z3361" s="337" t="s">
        <v>1728</v>
      </c>
      <c r="AA3361" s="337" t="s">
        <v>717</v>
      </c>
      <c r="AB3361" s="337" t="s">
        <v>718</v>
      </c>
      <c r="AC3361" s="337" t="s">
        <v>13882</v>
      </c>
    </row>
    <row r="3362" spans="1:29" ht="15.8" x14ac:dyDescent="0.25">
      <c r="A3362" s="337" t="s">
        <v>1723</v>
      </c>
      <c r="B3362" s="337" t="s">
        <v>13201</v>
      </c>
      <c r="C3362" s="337" t="s">
        <v>1725</v>
      </c>
      <c r="D3362" s="337" t="s">
        <v>1726</v>
      </c>
      <c r="E3362" s="337" t="s">
        <v>4828</v>
      </c>
      <c r="F3362" s="338">
        <v>43242</v>
      </c>
      <c r="G3362" s="337" t="s">
        <v>4829</v>
      </c>
      <c r="H3362" s="338">
        <v>43292</v>
      </c>
      <c r="I3362" s="337" t="s">
        <v>19695</v>
      </c>
      <c r="J3362" s="337" t="s">
        <v>16</v>
      </c>
      <c r="K3362" s="337" t="s">
        <v>19695</v>
      </c>
      <c r="L3362" s="337" t="s">
        <v>19695</v>
      </c>
      <c r="M3362" s="337" t="s">
        <v>19695</v>
      </c>
      <c r="N3362" s="337" t="s">
        <v>19695</v>
      </c>
      <c r="O3362" s="337" t="s">
        <v>19695</v>
      </c>
      <c r="P3362" s="337" t="s">
        <v>19695</v>
      </c>
      <c r="Q3362" s="337" t="s">
        <v>19695</v>
      </c>
      <c r="R3362" s="337" t="s">
        <v>52</v>
      </c>
      <c r="S3362" s="337" t="s">
        <v>2158</v>
      </c>
      <c r="T3362" s="337" t="s">
        <v>7888</v>
      </c>
      <c r="U3362" s="337" t="s">
        <v>2547</v>
      </c>
      <c r="V3362" s="337">
        <v>4</v>
      </c>
      <c r="W3362" s="337" t="s">
        <v>19695</v>
      </c>
      <c r="X3362" s="337" t="s">
        <v>19695</v>
      </c>
      <c r="Y3362" s="337" t="s">
        <v>19695</v>
      </c>
      <c r="Z3362" s="337" t="s">
        <v>1745</v>
      </c>
      <c r="AA3362" s="337" t="s">
        <v>897</v>
      </c>
      <c r="AB3362" s="337" t="s">
        <v>854</v>
      </c>
      <c r="AC3362" s="337" t="s">
        <v>15255</v>
      </c>
    </row>
    <row r="3363" spans="1:29" ht="15.8" x14ac:dyDescent="0.25">
      <c r="A3363" s="337" t="s">
        <v>1723</v>
      </c>
      <c r="B3363" s="337" t="s">
        <v>4764</v>
      </c>
      <c r="C3363" s="337" t="s">
        <v>1821</v>
      </c>
      <c r="D3363" s="337" t="s">
        <v>449</v>
      </c>
      <c r="E3363" s="337" t="s">
        <v>4738</v>
      </c>
      <c r="F3363" s="338">
        <v>43261</v>
      </c>
      <c r="G3363" s="337" t="s">
        <v>4715</v>
      </c>
      <c r="H3363" s="338">
        <v>43291</v>
      </c>
      <c r="I3363" s="337" t="s">
        <v>19695</v>
      </c>
      <c r="J3363" s="337" t="s">
        <v>36</v>
      </c>
      <c r="K3363" s="337" t="s">
        <v>19695</v>
      </c>
      <c r="L3363" s="337" t="s">
        <v>19695</v>
      </c>
      <c r="M3363" s="337" t="s">
        <v>19695</v>
      </c>
      <c r="N3363" s="337" t="s">
        <v>19695</v>
      </c>
      <c r="O3363" s="337" t="s">
        <v>19695</v>
      </c>
      <c r="P3363" s="337" t="s">
        <v>19695</v>
      </c>
      <c r="Q3363" s="337" t="s">
        <v>19695</v>
      </c>
      <c r="R3363" s="337" t="s">
        <v>146</v>
      </c>
      <c r="S3363" s="337" t="s">
        <v>2178</v>
      </c>
      <c r="T3363" s="337" t="s">
        <v>1708</v>
      </c>
      <c r="U3363" s="337" t="s">
        <v>2176</v>
      </c>
      <c r="V3363" s="337">
        <v>8</v>
      </c>
      <c r="W3363" s="337" t="s">
        <v>19695</v>
      </c>
      <c r="X3363" s="337" t="s">
        <v>19695</v>
      </c>
      <c r="Y3363" s="337" t="s">
        <v>19695</v>
      </c>
      <c r="Z3363" s="337" t="s">
        <v>1728</v>
      </c>
      <c r="AA3363" s="337" t="s">
        <v>735</v>
      </c>
      <c r="AB3363" s="337" t="s">
        <v>718</v>
      </c>
      <c r="AC3363" s="337" t="s">
        <v>13820</v>
      </c>
    </row>
    <row r="3364" spans="1:29" ht="15.8" x14ac:dyDescent="0.25">
      <c r="A3364" s="337" t="s">
        <v>1723</v>
      </c>
      <c r="B3364" s="337" t="s">
        <v>7104</v>
      </c>
      <c r="C3364" s="337" t="s">
        <v>1821</v>
      </c>
      <c r="D3364" s="337" t="s">
        <v>449</v>
      </c>
      <c r="E3364" s="337" t="s">
        <v>4691</v>
      </c>
      <c r="F3364" s="338">
        <v>43253</v>
      </c>
      <c r="G3364" s="337" t="s">
        <v>4715</v>
      </c>
      <c r="H3364" s="338">
        <v>43291</v>
      </c>
      <c r="I3364" s="337" t="s">
        <v>19695</v>
      </c>
      <c r="J3364" s="337" t="s">
        <v>36</v>
      </c>
      <c r="K3364" s="337" t="s">
        <v>19695</v>
      </c>
      <c r="L3364" s="337" t="s">
        <v>19695</v>
      </c>
      <c r="M3364" s="337" t="s">
        <v>19695</v>
      </c>
      <c r="N3364" s="337" t="s">
        <v>19695</v>
      </c>
      <c r="O3364" s="337" t="s">
        <v>19695</v>
      </c>
      <c r="P3364" s="337" t="s">
        <v>19695</v>
      </c>
      <c r="Q3364" s="337" t="s">
        <v>19695</v>
      </c>
      <c r="R3364" s="337" t="s">
        <v>98</v>
      </c>
      <c r="S3364" s="337" t="s">
        <v>1172</v>
      </c>
      <c r="T3364" s="337" t="s">
        <v>1694</v>
      </c>
      <c r="U3364" s="337" t="s">
        <v>2981</v>
      </c>
      <c r="V3364" s="337">
        <v>13</v>
      </c>
      <c r="W3364" s="337" t="s">
        <v>19695</v>
      </c>
      <c r="X3364" s="337" t="s">
        <v>19695</v>
      </c>
      <c r="Y3364" s="337" t="s">
        <v>19695</v>
      </c>
      <c r="Z3364" s="337" t="s">
        <v>1728</v>
      </c>
      <c r="AA3364" s="337" t="s">
        <v>735</v>
      </c>
      <c r="AB3364" s="337" t="s">
        <v>718</v>
      </c>
      <c r="AC3364" s="337" t="s">
        <v>13849</v>
      </c>
    </row>
    <row r="3365" spans="1:29" ht="15.8" x14ac:dyDescent="0.25">
      <c r="A3365" s="337" t="s">
        <v>1723</v>
      </c>
      <c r="B3365" s="337" t="s">
        <v>8173</v>
      </c>
      <c r="C3365" s="337" t="s">
        <v>1821</v>
      </c>
      <c r="D3365" s="337" t="s">
        <v>449</v>
      </c>
      <c r="E3365" s="337" t="s">
        <v>4420</v>
      </c>
      <c r="F3365" s="338">
        <v>43189</v>
      </c>
      <c r="G3365" s="337" t="s">
        <v>4715</v>
      </c>
      <c r="H3365" s="338">
        <v>43291</v>
      </c>
      <c r="I3365" s="337" t="s">
        <v>19695</v>
      </c>
      <c r="J3365" s="337" t="s">
        <v>16</v>
      </c>
      <c r="K3365" s="337" t="s">
        <v>19695</v>
      </c>
      <c r="L3365" s="337" t="s">
        <v>19695</v>
      </c>
      <c r="M3365" s="337" t="s">
        <v>19695</v>
      </c>
      <c r="N3365" s="337" t="s">
        <v>19695</v>
      </c>
      <c r="O3365" s="337" t="s">
        <v>19695</v>
      </c>
      <c r="P3365" s="337" t="s">
        <v>19695</v>
      </c>
      <c r="Q3365" s="337" t="s">
        <v>19695</v>
      </c>
      <c r="R3365" s="337" t="s">
        <v>144</v>
      </c>
      <c r="S3365" s="337" t="s">
        <v>446</v>
      </c>
      <c r="T3365" s="337" t="s">
        <v>55</v>
      </c>
      <c r="U3365" s="337" t="s">
        <v>388</v>
      </c>
      <c r="V3365" s="337">
        <v>4</v>
      </c>
      <c r="W3365" s="337" t="s">
        <v>19695</v>
      </c>
      <c r="X3365" s="337" t="s">
        <v>19695</v>
      </c>
      <c r="Y3365" s="337" t="s">
        <v>19695</v>
      </c>
      <c r="Z3365" s="337" t="s">
        <v>1728</v>
      </c>
      <c r="AA3365" s="337" t="s">
        <v>717</v>
      </c>
      <c r="AB3365" s="337" t="s">
        <v>718</v>
      </c>
      <c r="AC3365" s="337" t="s">
        <v>13911</v>
      </c>
    </row>
    <row r="3366" spans="1:29" ht="15.8" x14ac:dyDescent="0.25">
      <c r="A3366" s="337" t="s">
        <v>1723</v>
      </c>
      <c r="B3366" s="337" t="s">
        <v>6303</v>
      </c>
      <c r="C3366" s="337" t="s">
        <v>1788</v>
      </c>
      <c r="D3366" s="337" t="s">
        <v>1789</v>
      </c>
      <c r="E3366" s="337" t="s">
        <v>6304</v>
      </c>
      <c r="F3366" s="338">
        <v>43241</v>
      </c>
      <c r="G3366" s="337" t="s">
        <v>4715</v>
      </c>
      <c r="H3366" s="338">
        <v>43291</v>
      </c>
      <c r="I3366" s="337" t="s">
        <v>19695</v>
      </c>
      <c r="J3366" s="337" t="s">
        <v>36</v>
      </c>
      <c r="K3366" s="337" t="s">
        <v>19695</v>
      </c>
      <c r="L3366" s="337" t="s">
        <v>19695</v>
      </c>
      <c r="M3366" s="337" t="s">
        <v>19695</v>
      </c>
      <c r="N3366" s="337" t="s">
        <v>19695</v>
      </c>
      <c r="O3366" s="337" t="s">
        <v>19695</v>
      </c>
      <c r="P3366" s="337" t="s">
        <v>19695</v>
      </c>
      <c r="Q3366" s="337" t="s">
        <v>19695</v>
      </c>
      <c r="R3366" s="337" t="s">
        <v>18</v>
      </c>
      <c r="S3366" s="337" t="s">
        <v>78</v>
      </c>
      <c r="T3366" s="337" t="s">
        <v>1075</v>
      </c>
      <c r="U3366" s="337" t="s">
        <v>6305</v>
      </c>
      <c r="V3366" s="337">
        <v>9</v>
      </c>
      <c r="W3366" s="337" t="s">
        <v>19695</v>
      </c>
      <c r="X3366" s="337" t="s">
        <v>19695</v>
      </c>
      <c r="Y3366" s="337" t="s">
        <v>19695</v>
      </c>
      <c r="Z3366" s="337" t="s">
        <v>1745</v>
      </c>
      <c r="AA3366" s="337" t="s">
        <v>761</v>
      </c>
      <c r="AB3366" s="337" t="s">
        <v>762</v>
      </c>
      <c r="AC3366" s="337" t="s">
        <v>15255</v>
      </c>
    </row>
    <row r="3367" spans="1:29" ht="15.8" x14ac:dyDescent="0.25">
      <c r="A3367" s="337" t="s">
        <v>1723</v>
      </c>
      <c r="B3367" s="337" t="s">
        <v>9960</v>
      </c>
      <c r="C3367" s="337" t="s">
        <v>1821</v>
      </c>
      <c r="D3367" s="337" t="s">
        <v>449</v>
      </c>
      <c r="E3367" s="337" t="s">
        <v>4914</v>
      </c>
      <c r="F3367" s="338">
        <v>43255</v>
      </c>
      <c r="G3367" s="337" t="s">
        <v>4715</v>
      </c>
      <c r="H3367" s="338">
        <v>43291</v>
      </c>
      <c r="I3367" s="337" t="s">
        <v>19695</v>
      </c>
      <c r="J3367" s="337" t="s">
        <v>36</v>
      </c>
      <c r="K3367" s="337" t="s">
        <v>19695</v>
      </c>
      <c r="L3367" s="337" t="s">
        <v>19695</v>
      </c>
      <c r="M3367" s="337" t="s">
        <v>19695</v>
      </c>
      <c r="N3367" s="337" t="s">
        <v>19695</v>
      </c>
      <c r="O3367" s="337" t="s">
        <v>19695</v>
      </c>
      <c r="P3367" s="337" t="s">
        <v>19695</v>
      </c>
      <c r="Q3367" s="337" t="s">
        <v>19695</v>
      </c>
      <c r="R3367" s="337" t="s">
        <v>18</v>
      </c>
      <c r="S3367" s="337" t="s">
        <v>447</v>
      </c>
      <c r="T3367" s="337" t="s">
        <v>1386</v>
      </c>
      <c r="U3367" s="337" t="s">
        <v>9961</v>
      </c>
      <c r="V3367" s="337">
        <v>6</v>
      </c>
      <c r="W3367" s="337" t="s">
        <v>19695</v>
      </c>
      <c r="X3367" s="337" t="s">
        <v>19695</v>
      </c>
      <c r="Y3367" s="337" t="s">
        <v>19695</v>
      </c>
      <c r="Z3367" s="337" t="s">
        <v>1753</v>
      </c>
      <c r="AA3367" s="337" t="s">
        <v>717</v>
      </c>
      <c r="AB3367" s="337" t="s">
        <v>718</v>
      </c>
      <c r="AC3367" s="337" t="s">
        <v>13879</v>
      </c>
    </row>
    <row r="3368" spans="1:29" ht="15.8" x14ac:dyDescent="0.25">
      <c r="A3368" s="337" t="s">
        <v>1723</v>
      </c>
      <c r="B3368" s="337" t="s">
        <v>13198</v>
      </c>
      <c r="C3368" s="337" t="s">
        <v>1725</v>
      </c>
      <c r="D3368" s="337" t="s">
        <v>1730</v>
      </c>
      <c r="E3368" s="337" t="s">
        <v>1756</v>
      </c>
      <c r="F3368" s="338">
        <v>43290</v>
      </c>
      <c r="G3368" s="337" t="s">
        <v>1756</v>
      </c>
      <c r="H3368" s="338">
        <v>43290</v>
      </c>
      <c r="I3368" s="337" t="s">
        <v>19695</v>
      </c>
      <c r="J3368" s="337" t="s">
        <v>36</v>
      </c>
      <c r="K3368" s="337" t="s">
        <v>19695</v>
      </c>
      <c r="L3368" s="337" t="s">
        <v>19695</v>
      </c>
      <c r="M3368" s="337" t="s">
        <v>19695</v>
      </c>
      <c r="N3368" s="337" t="s">
        <v>19695</v>
      </c>
      <c r="O3368" s="337" t="s">
        <v>19695</v>
      </c>
      <c r="P3368" s="337" t="s">
        <v>19695</v>
      </c>
      <c r="Q3368" s="337" t="s">
        <v>19695</v>
      </c>
      <c r="R3368" s="337" t="s">
        <v>52</v>
      </c>
      <c r="S3368" s="337" t="s">
        <v>53</v>
      </c>
      <c r="T3368" s="337" t="s">
        <v>53</v>
      </c>
      <c r="U3368" s="337" t="s">
        <v>13199</v>
      </c>
      <c r="V3368" s="337">
        <v>4</v>
      </c>
      <c r="W3368" s="337" t="s">
        <v>19695</v>
      </c>
      <c r="X3368" s="337" t="s">
        <v>19695</v>
      </c>
      <c r="Y3368" s="337" t="s">
        <v>19695</v>
      </c>
      <c r="Z3368" s="337" t="s">
        <v>1745</v>
      </c>
      <c r="AA3368" s="337" t="s">
        <v>897</v>
      </c>
      <c r="AB3368" s="337" t="s">
        <v>854</v>
      </c>
      <c r="AC3368" s="337" t="s">
        <v>15254</v>
      </c>
    </row>
    <row r="3369" spans="1:29" ht="15.8" x14ac:dyDescent="0.25">
      <c r="A3369" s="337" t="s">
        <v>1723</v>
      </c>
      <c r="B3369" s="337" t="s">
        <v>13200</v>
      </c>
      <c r="C3369" s="337" t="s">
        <v>1725</v>
      </c>
      <c r="D3369" s="337" t="s">
        <v>1726</v>
      </c>
      <c r="E3369" s="337" t="s">
        <v>1755</v>
      </c>
      <c r="F3369" s="338">
        <v>43240</v>
      </c>
      <c r="G3369" s="337" t="s">
        <v>1756</v>
      </c>
      <c r="H3369" s="338">
        <v>43290</v>
      </c>
      <c r="I3369" s="337" t="s">
        <v>19695</v>
      </c>
      <c r="J3369" s="337" t="s">
        <v>36</v>
      </c>
      <c r="K3369" s="337" t="s">
        <v>19695</v>
      </c>
      <c r="L3369" s="337" t="s">
        <v>19695</v>
      </c>
      <c r="M3369" s="337" t="s">
        <v>19695</v>
      </c>
      <c r="N3369" s="337" t="s">
        <v>19695</v>
      </c>
      <c r="O3369" s="337" t="s">
        <v>19695</v>
      </c>
      <c r="P3369" s="337" t="s">
        <v>19695</v>
      </c>
      <c r="Q3369" s="337" t="s">
        <v>19695</v>
      </c>
      <c r="R3369" s="337" t="s">
        <v>52</v>
      </c>
      <c r="S3369" s="337" t="s">
        <v>53</v>
      </c>
      <c r="T3369" s="337" t="s">
        <v>53</v>
      </c>
      <c r="U3369" s="337" t="s">
        <v>13199</v>
      </c>
      <c r="V3369" s="337">
        <v>4</v>
      </c>
      <c r="W3369" s="337" t="s">
        <v>19695</v>
      </c>
      <c r="X3369" s="337" t="s">
        <v>19695</v>
      </c>
      <c r="Y3369" s="337" t="s">
        <v>19695</v>
      </c>
      <c r="Z3369" s="337" t="s">
        <v>1745</v>
      </c>
      <c r="AA3369" s="337" t="s">
        <v>897</v>
      </c>
      <c r="AB3369" s="337" t="s">
        <v>854</v>
      </c>
      <c r="AC3369" s="337" t="s">
        <v>15254</v>
      </c>
    </row>
    <row r="3370" spans="1:29" ht="15.8" x14ac:dyDescent="0.25">
      <c r="A3370" s="337" t="s">
        <v>1723</v>
      </c>
      <c r="B3370" s="337" t="s">
        <v>5926</v>
      </c>
      <c r="C3370" s="337" t="s">
        <v>1821</v>
      </c>
      <c r="D3370" s="337" t="s">
        <v>449</v>
      </c>
      <c r="E3370" s="337" t="s">
        <v>1755</v>
      </c>
      <c r="F3370" s="338">
        <v>43240</v>
      </c>
      <c r="G3370" s="337" t="s">
        <v>1756</v>
      </c>
      <c r="H3370" s="338">
        <v>43290</v>
      </c>
      <c r="I3370" s="337" t="s">
        <v>19695</v>
      </c>
      <c r="J3370" s="337" t="s">
        <v>36</v>
      </c>
      <c r="K3370" s="337" t="s">
        <v>19695</v>
      </c>
      <c r="L3370" s="337" t="s">
        <v>19695</v>
      </c>
      <c r="M3370" s="337" t="s">
        <v>19695</v>
      </c>
      <c r="N3370" s="337" t="s">
        <v>19695</v>
      </c>
      <c r="O3370" s="337" t="s">
        <v>19695</v>
      </c>
      <c r="P3370" s="337" t="s">
        <v>19695</v>
      </c>
      <c r="Q3370" s="337" t="s">
        <v>19695</v>
      </c>
      <c r="R3370" s="337" t="s">
        <v>101</v>
      </c>
      <c r="S3370" s="337" t="s">
        <v>102</v>
      </c>
      <c r="T3370" s="337" t="s">
        <v>5927</v>
      </c>
      <c r="U3370" s="337" t="s">
        <v>5928</v>
      </c>
      <c r="V3370" s="337">
        <v>8</v>
      </c>
      <c r="W3370" s="337" t="s">
        <v>19695</v>
      </c>
      <c r="X3370" s="337" t="s">
        <v>19695</v>
      </c>
      <c r="Y3370" s="337" t="s">
        <v>19695</v>
      </c>
      <c r="Z3370" s="337" t="s">
        <v>1753</v>
      </c>
      <c r="AA3370" s="337" t="s">
        <v>717</v>
      </c>
      <c r="AB3370" s="337" t="s">
        <v>718</v>
      </c>
      <c r="AC3370" s="337" t="s">
        <v>15254</v>
      </c>
    </row>
    <row r="3371" spans="1:29" ht="15.8" x14ac:dyDescent="0.25">
      <c r="A3371" s="337" t="s">
        <v>1723</v>
      </c>
      <c r="B3371" s="337" t="s">
        <v>1754</v>
      </c>
      <c r="C3371" s="337" t="s">
        <v>1725</v>
      </c>
      <c r="D3371" s="337" t="s">
        <v>1726</v>
      </c>
      <c r="E3371" s="337" t="s">
        <v>1755</v>
      </c>
      <c r="F3371" s="338">
        <v>43240</v>
      </c>
      <c r="G3371" s="337" t="s">
        <v>1756</v>
      </c>
      <c r="H3371" s="338">
        <v>43290</v>
      </c>
      <c r="I3371" s="337" t="s">
        <v>19695</v>
      </c>
      <c r="J3371" s="337" t="s">
        <v>16</v>
      </c>
      <c r="K3371" s="337" t="s">
        <v>19695</v>
      </c>
      <c r="L3371" s="337" t="s">
        <v>19695</v>
      </c>
      <c r="M3371" s="337" t="s">
        <v>19695</v>
      </c>
      <c r="N3371" s="337" t="s">
        <v>19695</v>
      </c>
      <c r="O3371" s="337" t="s">
        <v>19695</v>
      </c>
      <c r="P3371" s="337" t="s">
        <v>19695</v>
      </c>
      <c r="Q3371" s="337" t="s">
        <v>19695</v>
      </c>
      <c r="R3371" s="337" t="s">
        <v>101</v>
      </c>
      <c r="S3371" s="337" t="s">
        <v>1757</v>
      </c>
      <c r="T3371" s="337" t="s">
        <v>1757</v>
      </c>
      <c r="U3371" s="337" t="s">
        <v>1758</v>
      </c>
      <c r="V3371" s="337">
        <v>10</v>
      </c>
      <c r="W3371" s="337" t="s">
        <v>19695</v>
      </c>
      <c r="X3371" s="337" t="s">
        <v>19695</v>
      </c>
      <c r="Y3371" s="337" t="s">
        <v>19695</v>
      </c>
      <c r="Z3371" s="337" t="s">
        <v>1753</v>
      </c>
      <c r="AA3371" s="337" t="s">
        <v>717</v>
      </c>
      <c r="AB3371" s="337" t="s">
        <v>718</v>
      </c>
      <c r="AC3371" s="337" t="s">
        <v>15254</v>
      </c>
    </row>
    <row r="3372" spans="1:29" ht="15.8" x14ac:dyDescent="0.25">
      <c r="A3372" s="337" t="s">
        <v>1723</v>
      </c>
      <c r="B3372" s="337" t="s">
        <v>5322</v>
      </c>
      <c r="C3372" s="337" t="s">
        <v>1821</v>
      </c>
      <c r="D3372" s="337" t="s">
        <v>449</v>
      </c>
      <c r="E3372" s="337" t="s">
        <v>5323</v>
      </c>
      <c r="F3372" s="338">
        <v>43267</v>
      </c>
      <c r="G3372" s="337" t="s">
        <v>1756</v>
      </c>
      <c r="H3372" s="338">
        <v>43290</v>
      </c>
      <c r="I3372" s="337" t="s">
        <v>19695</v>
      </c>
      <c r="J3372" s="337" t="s">
        <v>36</v>
      </c>
      <c r="K3372" s="337" t="s">
        <v>19695</v>
      </c>
      <c r="L3372" s="337" t="s">
        <v>19695</v>
      </c>
      <c r="M3372" s="337" t="s">
        <v>19695</v>
      </c>
      <c r="N3372" s="337" t="s">
        <v>19695</v>
      </c>
      <c r="O3372" s="337" t="s">
        <v>19695</v>
      </c>
      <c r="P3372" s="337" t="s">
        <v>19695</v>
      </c>
      <c r="Q3372" s="337" t="s">
        <v>19695</v>
      </c>
      <c r="R3372" s="337" t="s">
        <v>1225</v>
      </c>
      <c r="S3372" s="337" t="s">
        <v>100</v>
      </c>
      <c r="T3372" s="337" t="s">
        <v>116</v>
      </c>
      <c r="U3372" s="337" t="s">
        <v>5324</v>
      </c>
      <c r="V3372" s="337">
        <v>8</v>
      </c>
      <c r="W3372" s="337" t="s">
        <v>19695</v>
      </c>
      <c r="X3372" s="337" t="s">
        <v>19695</v>
      </c>
      <c r="Y3372" s="337" t="s">
        <v>19695</v>
      </c>
      <c r="Z3372" s="337" t="s">
        <v>1753</v>
      </c>
      <c r="AA3372" s="337" t="s">
        <v>735</v>
      </c>
      <c r="AB3372" s="337" t="s">
        <v>718</v>
      </c>
      <c r="AC3372" s="337" t="s">
        <v>15254</v>
      </c>
    </row>
    <row r="3373" spans="1:29" ht="15.8" x14ac:dyDescent="0.25">
      <c r="A3373" s="337" t="s">
        <v>1723</v>
      </c>
      <c r="B3373" s="337" t="s">
        <v>5325</v>
      </c>
      <c r="C3373" s="337" t="s">
        <v>1821</v>
      </c>
      <c r="D3373" s="337" t="s">
        <v>449</v>
      </c>
      <c r="E3373" s="337" t="s">
        <v>1795</v>
      </c>
      <c r="F3373" s="338">
        <v>43256</v>
      </c>
      <c r="G3373" s="337" t="s">
        <v>1756</v>
      </c>
      <c r="H3373" s="338">
        <v>43290</v>
      </c>
      <c r="I3373" s="337" t="s">
        <v>19695</v>
      </c>
      <c r="J3373" s="337" t="s">
        <v>36</v>
      </c>
      <c r="K3373" s="337" t="s">
        <v>19695</v>
      </c>
      <c r="L3373" s="337" t="s">
        <v>19695</v>
      </c>
      <c r="M3373" s="337" t="s">
        <v>19695</v>
      </c>
      <c r="N3373" s="337" t="s">
        <v>19695</v>
      </c>
      <c r="O3373" s="337" t="s">
        <v>19695</v>
      </c>
      <c r="P3373" s="337" t="s">
        <v>19695</v>
      </c>
      <c r="Q3373" s="337" t="s">
        <v>19695</v>
      </c>
      <c r="R3373" s="337" t="s">
        <v>1225</v>
      </c>
      <c r="S3373" s="337" t="s">
        <v>100</v>
      </c>
      <c r="T3373" s="337" t="s">
        <v>5326</v>
      </c>
      <c r="U3373" s="337" t="s">
        <v>5327</v>
      </c>
      <c r="V3373" s="337">
        <v>8</v>
      </c>
      <c r="W3373" s="337" t="s">
        <v>19695</v>
      </c>
      <c r="X3373" s="337" t="s">
        <v>19695</v>
      </c>
      <c r="Y3373" s="337" t="s">
        <v>19695</v>
      </c>
      <c r="Z3373" s="337" t="s">
        <v>1753</v>
      </c>
      <c r="AA3373" s="337" t="s">
        <v>735</v>
      </c>
      <c r="AB3373" s="337" t="s">
        <v>718</v>
      </c>
      <c r="AC3373" s="337" t="s">
        <v>15254</v>
      </c>
    </row>
    <row r="3374" spans="1:29" ht="15.8" x14ac:dyDescent="0.25">
      <c r="A3374" s="337" t="s">
        <v>1723</v>
      </c>
      <c r="B3374" s="337" t="s">
        <v>6961</v>
      </c>
      <c r="C3374" s="337" t="s">
        <v>1821</v>
      </c>
      <c r="D3374" s="337" t="s">
        <v>449</v>
      </c>
      <c r="E3374" s="337" t="s">
        <v>6533</v>
      </c>
      <c r="F3374" s="338">
        <v>43273</v>
      </c>
      <c r="G3374" s="337" t="s">
        <v>5371</v>
      </c>
      <c r="H3374" s="338">
        <v>43288</v>
      </c>
      <c r="I3374" s="337" t="s">
        <v>19695</v>
      </c>
      <c r="J3374" s="337" t="s">
        <v>16</v>
      </c>
      <c r="K3374" s="337" t="s">
        <v>19695</v>
      </c>
      <c r="L3374" s="337" t="s">
        <v>19695</v>
      </c>
      <c r="M3374" s="337" t="s">
        <v>19695</v>
      </c>
      <c r="N3374" s="337" t="s">
        <v>19695</v>
      </c>
      <c r="O3374" s="337" t="s">
        <v>19695</v>
      </c>
      <c r="P3374" s="337" t="s">
        <v>19695</v>
      </c>
      <c r="Q3374" s="337" t="s">
        <v>19695</v>
      </c>
      <c r="R3374" s="337" t="s">
        <v>134</v>
      </c>
      <c r="S3374" s="337" t="s">
        <v>451</v>
      </c>
      <c r="T3374" s="337" t="s">
        <v>1600</v>
      </c>
      <c r="U3374" s="337" t="s">
        <v>6962</v>
      </c>
      <c r="V3374" s="337">
        <v>6.2</v>
      </c>
      <c r="W3374" s="337" t="s">
        <v>19695</v>
      </c>
      <c r="X3374" s="337" t="s">
        <v>19695</v>
      </c>
      <c r="Y3374" s="337" t="s">
        <v>19695</v>
      </c>
      <c r="Z3374" s="337" t="s">
        <v>1745</v>
      </c>
      <c r="AA3374" s="337" t="s">
        <v>1047</v>
      </c>
      <c r="AB3374" s="337" t="s">
        <v>854</v>
      </c>
      <c r="AC3374" s="337" t="s">
        <v>13843</v>
      </c>
    </row>
    <row r="3375" spans="1:29" ht="15.8" x14ac:dyDescent="0.25">
      <c r="A3375" s="337" t="s">
        <v>1723</v>
      </c>
      <c r="B3375" s="337" t="s">
        <v>4397</v>
      </c>
      <c r="C3375" s="337" t="s">
        <v>1821</v>
      </c>
      <c r="D3375" s="337" t="s">
        <v>449</v>
      </c>
      <c r="E3375" s="337" t="s">
        <v>4398</v>
      </c>
      <c r="F3375" s="338">
        <v>43237</v>
      </c>
      <c r="G3375" s="337" t="s">
        <v>4399</v>
      </c>
      <c r="H3375" s="338">
        <v>43287</v>
      </c>
      <c r="I3375" s="337" t="s">
        <v>19695</v>
      </c>
      <c r="J3375" s="337" t="s">
        <v>36</v>
      </c>
      <c r="K3375" s="337" t="s">
        <v>19695</v>
      </c>
      <c r="L3375" s="337" t="s">
        <v>19695</v>
      </c>
      <c r="M3375" s="337" t="s">
        <v>19695</v>
      </c>
      <c r="N3375" s="337" t="s">
        <v>19695</v>
      </c>
      <c r="O3375" s="337" t="s">
        <v>19695</v>
      </c>
      <c r="P3375" s="337" t="s">
        <v>19695</v>
      </c>
      <c r="Q3375" s="337" t="s">
        <v>19695</v>
      </c>
      <c r="R3375" s="337" t="s">
        <v>1220</v>
      </c>
      <c r="S3375" s="337" t="s">
        <v>1359</v>
      </c>
      <c r="T3375" s="337" t="s">
        <v>4400</v>
      </c>
      <c r="U3375" s="337" t="s">
        <v>4401</v>
      </c>
      <c r="V3375" s="337">
        <v>6</v>
      </c>
      <c r="W3375" s="337" t="s">
        <v>19695</v>
      </c>
      <c r="X3375" s="337" t="s">
        <v>19695</v>
      </c>
      <c r="Y3375" s="337" t="s">
        <v>19695</v>
      </c>
      <c r="Z3375" s="337" t="s">
        <v>1728</v>
      </c>
      <c r="AA3375" s="337" t="s">
        <v>735</v>
      </c>
      <c r="AB3375" s="337" t="s">
        <v>718</v>
      </c>
      <c r="AC3375" s="337" t="s">
        <v>13817</v>
      </c>
    </row>
    <row r="3376" spans="1:29" ht="15.8" x14ac:dyDescent="0.25">
      <c r="A3376" s="337" t="s">
        <v>1723</v>
      </c>
      <c r="B3376" s="337" t="s">
        <v>5767</v>
      </c>
      <c r="C3376" s="337" t="s">
        <v>1821</v>
      </c>
      <c r="D3376" s="337" t="s">
        <v>449</v>
      </c>
      <c r="E3376" s="337" t="s">
        <v>4398</v>
      </c>
      <c r="F3376" s="338">
        <v>43237</v>
      </c>
      <c r="G3376" s="337" t="s">
        <v>4399</v>
      </c>
      <c r="H3376" s="338">
        <v>43287</v>
      </c>
      <c r="I3376" s="337" t="s">
        <v>19695</v>
      </c>
      <c r="J3376" s="337" t="s">
        <v>16</v>
      </c>
      <c r="K3376" s="337" t="s">
        <v>19695</v>
      </c>
      <c r="L3376" s="337" t="s">
        <v>19695</v>
      </c>
      <c r="M3376" s="337" t="s">
        <v>19695</v>
      </c>
      <c r="N3376" s="337" t="s">
        <v>19695</v>
      </c>
      <c r="O3376" s="337" t="s">
        <v>19695</v>
      </c>
      <c r="P3376" s="337" t="s">
        <v>19695</v>
      </c>
      <c r="Q3376" s="337" t="s">
        <v>19695</v>
      </c>
      <c r="R3376" s="337" t="s">
        <v>3268</v>
      </c>
      <c r="S3376" s="337" t="s">
        <v>5768</v>
      </c>
      <c r="T3376" s="337" t="s">
        <v>449</v>
      </c>
      <c r="U3376" s="337" t="s">
        <v>5769</v>
      </c>
      <c r="V3376" s="337">
        <v>8</v>
      </c>
      <c r="W3376" s="337" t="s">
        <v>19695</v>
      </c>
      <c r="X3376" s="337" t="s">
        <v>19695</v>
      </c>
      <c r="Y3376" s="337" t="s">
        <v>19695</v>
      </c>
      <c r="Z3376" s="337" t="s">
        <v>1753</v>
      </c>
      <c r="AA3376" s="337" t="s">
        <v>1499</v>
      </c>
      <c r="AB3376" s="337" t="s">
        <v>718</v>
      </c>
      <c r="AC3376" s="337" t="s">
        <v>13817</v>
      </c>
    </row>
    <row r="3377" spans="1:29" ht="15.8" x14ac:dyDescent="0.25">
      <c r="A3377" s="337" t="s">
        <v>1723</v>
      </c>
      <c r="B3377" s="337" t="s">
        <v>7108</v>
      </c>
      <c r="C3377" s="337" t="s">
        <v>1821</v>
      </c>
      <c r="D3377" s="337" t="s">
        <v>449</v>
      </c>
      <c r="E3377" s="337" t="s">
        <v>6533</v>
      </c>
      <c r="F3377" s="338">
        <v>43273</v>
      </c>
      <c r="G3377" s="337" t="s">
        <v>4311</v>
      </c>
      <c r="H3377" s="338">
        <v>43286</v>
      </c>
      <c r="I3377" s="337" t="s">
        <v>19695</v>
      </c>
      <c r="J3377" s="337" t="s">
        <v>36</v>
      </c>
      <c r="K3377" s="337" t="s">
        <v>19695</v>
      </c>
      <c r="L3377" s="337" t="s">
        <v>19695</v>
      </c>
      <c r="M3377" s="337" t="s">
        <v>19695</v>
      </c>
      <c r="N3377" s="337" t="s">
        <v>19695</v>
      </c>
      <c r="O3377" s="337" t="s">
        <v>19695</v>
      </c>
      <c r="P3377" s="337" t="s">
        <v>19695</v>
      </c>
      <c r="Q3377" s="337" t="s">
        <v>19695</v>
      </c>
      <c r="R3377" s="337" t="s">
        <v>98</v>
      </c>
      <c r="S3377" s="337" t="s">
        <v>1172</v>
      </c>
      <c r="T3377" s="337" t="s">
        <v>1694</v>
      </c>
      <c r="U3377" s="337" t="s">
        <v>1631</v>
      </c>
      <c r="V3377" s="337">
        <v>12</v>
      </c>
      <c r="W3377" s="337" t="s">
        <v>19695</v>
      </c>
      <c r="X3377" s="337" t="s">
        <v>19695</v>
      </c>
      <c r="Y3377" s="337" t="s">
        <v>19695</v>
      </c>
      <c r="Z3377" s="337" t="s">
        <v>1728</v>
      </c>
      <c r="AA3377" s="337" t="s">
        <v>735</v>
      </c>
      <c r="AB3377" s="337" t="s">
        <v>718</v>
      </c>
      <c r="AC3377" s="337" t="s">
        <v>13849</v>
      </c>
    </row>
    <row r="3378" spans="1:29" ht="15.8" x14ac:dyDescent="0.25">
      <c r="A3378" s="337" t="s">
        <v>1723</v>
      </c>
      <c r="B3378" s="337" t="s">
        <v>8128</v>
      </c>
      <c r="C3378" s="337" t="s">
        <v>1821</v>
      </c>
      <c r="D3378" s="337" t="s">
        <v>449</v>
      </c>
      <c r="E3378" s="337" t="s">
        <v>5871</v>
      </c>
      <c r="F3378" s="338">
        <v>43187</v>
      </c>
      <c r="G3378" s="337" t="s">
        <v>4311</v>
      </c>
      <c r="H3378" s="338">
        <v>43286</v>
      </c>
      <c r="I3378" s="337" t="s">
        <v>19695</v>
      </c>
      <c r="J3378" s="337" t="s">
        <v>16</v>
      </c>
      <c r="K3378" s="337" t="s">
        <v>19695</v>
      </c>
      <c r="L3378" s="337" t="s">
        <v>19695</v>
      </c>
      <c r="M3378" s="337" t="s">
        <v>19695</v>
      </c>
      <c r="N3378" s="337" t="s">
        <v>19695</v>
      </c>
      <c r="O3378" s="337" t="s">
        <v>19695</v>
      </c>
      <c r="P3378" s="337" t="s">
        <v>19695</v>
      </c>
      <c r="Q3378" s="337" t="s">
        <v>19695</v>
      </c>
      <c r="R3378" s="337" t="s">
        <v>144</v>
      </c>
      <c r="S3378" s="337" t="s">
        <v>446</v>
      </c>
      <c r="T3378" s="337" t="s">
        <v>55</v>
      </c>
      <c r="U3378" s="337" t="s">
        <v>1352</v>
      </c>
      <c r="V3378" s="337">
        <v>4</v>
      </c>
      <c r="W3378" s="337" t="s">
        <v>19695</v>
      </c>
      <c r="X3378" s="337" t="s">
        <v>19695</v>
      </c>
      <c r="Y3378" s="337" t="s">
        <v>19695</v>
      </c>
      <c r="Z3378" s="337" t="s">
        <v>1728</v>
      </c>
      <c r="AA3378" s="337" t="s">
        <v>717</v>
      </c>
      <c r="AB3378" s="337" t="s">
        <v>718</v>
      </c>
      <c r="AC3378" s="337" t="s">
        <v>13912</v>
      </c>
    </row>
    <row r="3379" spans="1:29" ht="15.8" x14ac:dyDescent="0.25">
      <c r="A3379" s="337" t="s">
        <v>1723</v>
      </c>
      <c r="B3379" s="337" t="s">
        <v>8060</v>
      </c>
      <c r="C3379" s="337" t="s">
        <v>1821</v>
      </c>
      <c r="D3379" s="337" t="s">
        <v>449</v>
      </c>
      <c r="E3379" s="337" t="s">
        <v>5470</v>
      </c>
      <c r="F3379" s="338">
        <v>43186</v>
      </c>
      <c r="G3379" s="337" t="s">
        <v>4311</v>
      </c>
      <c r="H3379" s="338">
        <v>43286</v>
      </c>
      <c r="I3379" s="337" t="s">
        <v>19695</v>
      </c>
      <c r="J3379" s="337" t="s">
        <v>16</v>
      </c>
      <c r="K3379" s="337" t="s">
        <v>19695</v>
      </c>
      <c r="L3379" s="337" t="s">
        <v>19695</v>
      </c>
      <c r="M3379" s="337" t="s">
        <v>19695</v>
      </c>
      <c r="N3379" s="337" t="s">
        <v>19695</v>
      </c>
      <c r="O3379" s="337" t="s">
        <v>19695</v>
      </c>
      <c r="P3379" s="337" t="s">
        <v>19695</v>
      </c>
      <c r="Q3379" s="337" t="s">
        <v>19695</v>
      </c>
      <c r="R3379" s="337" t="s">
        <v>144</v>
      </c>
      <c r="S3379" s="337" t="s">
        <v>446</v>
      </c>
      <c r="T3379" s="337" t="s">
        <v>55</v>
      </c>
      <c r="U3379" s="337" t="s">
        <v>388</v>
      </c>
      <c r="V3379" s="337">
        <v>4</v>
      </c>
      <c r="W3379" s="337" t="s">
        <v>19695</v>
      </c>
      <c r="X3379" s="337" t="s">
        <v>19695</v>
      </c>
      <c r="Y3379" s="337" t="s">
        <v>19695</v>
      </c>
      <c r="Z3379" s="337" t="s">
        <v>1728</v>
      </c>
      <c r="AA3379" s="337" t="s">
        <v>717</v>
      </c>
      <c r="AB3379" s="337" t="s">
        <v>718</v>
      </c>
      <c r="AC3379" s="337" t="s">
        <v>13912</v>
      </c>
    </row>
    <row r="3380" spans="1:29" ht="15.8" x14ac:dyDescent="0.25">
      <c r="A3380" s="337" t="s">
        <v>1723</v>
      </c>
      <c r="B3380" s="337" t="s">
        <v>8123</v>
      </c>
      <c r="C3380" s="337" t="s">
        <v>1821</v>
      </c>
      <c r="D3380" s="337" t="s">
        <v>449</v>
      </c>
      <c r="E3380" s="337" t="s">
        <v>5470</v>
      </c>
      <c r="F3380" s="338">
        <v>43186</v>
      </c>
      <c r="G3380" s="337" t="s">
        <v>4311</v>
      </c>
      <c r="H3380" s="338">
        <v>43286</v>
      </c>
      <c r="I3380" s="337" t="s">
        <v>19695</v>
      </c>
      <c r="J3380" s="337" t="s">
        <v>16</v>
      </c>
      <c r="K3380" s="337" t="s">
        <v>19695</v>
      </c>
      <c r="L3380" s="337" t="s">
        <v>19695</v>
      </c>
      <c r="M3380" s="337" t="s">
        <v>19695</v>
      </c>
      <c r="N3380" s="337" t="s">
        <v>19695</v>
      </c>
      <c r="O3380" s="337" t="s">
        <v>19695</v>
      </c>
      <c r="P3380" s="337" t="s">
        <v>19695</v>
      </c>
      <c r="Q3380" s="337" t="s">
        <v>19695</v>
      </c>
      <c r="R3380" s="337" t="s">
        <v>144</v>
      </c>
      <c r="S3380" s="337" t="s">
        <v>446</v>
      </c>
      <c r="T3380" s="337" t="s">
        <v>55</v>
      </c>
      <c r="U3380" s="337" t="s">
        <v>388</v>
      </c>
      <c r="V3380" s="337">
        <v>4</v>
      </c>
      <c r="W3380" s="337" t="s">
        <v>19695</v>
      </c>
      <c r="X3380" s="337" t="s">
        <v>19695</v>
      </c>
      <c r="Y3380" s="337" t="s">
        <v>19695</v>
      </c>
      <c r="Z3380" s="337" t="s">
        <v>1728</v>
      </c>
      <c r="AA3380" s="337" t="s">
        <v>717</v>
      </c>
      <c r="AB3380" s="337" t="s">
        <v>718</v>
      </c>
      <c r="AC3380" s="337" t="s">
        <v>13912</v>
      </c>
    </row>
    <row r="3381" spans="1:29" ht="15.8" x14ac:dyDescent="0.25">
      <c r="A3381" s="337" t="s">
        <v>1723</v>
      </c>
      <c r="B3381" s="337" t="s">
        <v>7168</v>
      </c>
      <c r="C3381" s="337" t="s">
        <v>1821</v>
      </c>
      <c r="D3381" s="337" t="s">
        <v>449</v>
      </c>
      <c r="E3381" s="337" t="s">
        <v>4760</v>
      </c>
      <c r="F3381" s="338">
        <v>43214</v>
      </c>
      <c r="G3381" s="337" t="s">
        <v>4311</v>
      </c>
      <c r="H3381" s="338">
        <v>43286</v>
      </c>
      <c r="I3381" s="337" t="s">
        <v>19695</v>
      </c>
      <c r="J3381" s="337" t="s">
        <v>16</v>
      </c>
      <c r="K3381" s="337" t="s">
        <v>19695</v>
      </c>
      <c r="L3381" s="337" t="s">
        <v>19695</v>
      </c>
      <c r="M3381" s="337" t="s">
        <v>19695</v>
      </c>
      <c r="N3381" s="337" t="s">
        <v>19695</v>
      </c>
      <c r="O3381" s="337" t="s">
        <v>19695</v>
      </c>
      <c r="P3381" s="337" t="s">
        <v>19695</v>
      </c>
      <c r="Q3381" s="337" t="s">
        <v>19695</v>
      </c>
      <c r="R3381" s="337" t="s">
        <v>109</v>
      </c>
      <c r="S3381" s="337" t="s">
        <v>110</v>
      </c>
      <c r="T3381" s="337" t="s">
        <v>110</v>
      </c>
      <c r="U3381" s="337" t="s">
        <v>819</v>
      </c>
      <c r="V3381" s="337">
        <v>4</v>
      </c>
      <c r="W3381" s="337" t="s">
        <v>19695</v>
      </c>
      <c r="X3381" s="337" t="s">
        <v>19695</v>
      </c>
      <c r="Y3381" s="337" t="s">
        <v>19695</v>
      </c>
      <c r="Z3381" s="337" t="s">
        <v>1728</v>
      </c>
      <c r="AA3381" s="337" t="s">
        <v>717</v>
      </c>
      <c r="AB3381" s="337" t="s">
        <v>718</v>
      </c>
      <c r="AC3381" s="337" t="s">
        <v>13918</v>
      </c>
    </row>
    <row r="3382" spans="1:29" ht="15.8" x14ac:dyDescent="0.25">
      <c r="A3382" s="337" t="s">
        <v>1723</v>
      </c>
      <c r="B3382" s="337" t="s">
        <v>5319</v>
      </c>
      <c r="C3382" s="337" t="s">
        <v>1821</v>
      </c>
      <c r="D3382" s="337" t="s">
        <v>449</v>
      </c>
      <c r="E3382" s="337" t="s">
        <v>4530</v>
      </c>
      <c r="F3382" s="338">
        <v>43269</v>
      </c>
      <c r="G3382" s="337" t="s">
        <v>4311</v>
      </c>
      <c r="H3382" s="338">
        <v>43286</v>
      </c>
      <c r="I3382" s="337" t="s">
        <v>19695</v>
      </c>
      <c r="J3382" s="337" t="s">
        <v>36</v>
      </c>
      <c r="K3382" s="337" t="s">
        <v>19695</v>
      </c>
      <c r="L3382" s="337" t="s">
        <v>19695</v>
      </c>
      <c r="M3382" s="337" t="s">
        <v>19695</v>
      </c>
      <c r="N3382" s="337" t="s">
        <v>19695</v>
      </c>
      <c r="O3382" s="337" t="s">
        <v>19695</v>
      </c>
      <c r="P3382" s="337" t="s">
        <v>19695</v>
      </c>
      <c r="Q3382" s="337" t="s">
        <v>19695</v>
      </c>
      <c r="R3382" s="337" t="s">
        <v>71</v>
      </c>
      <c r="S3382" s="337" t="s">
        <v>981</v>
      </c>
      <c r="T3382" s="337" t="s">
        <v>5320</v>
      </c>
      <c r="U3382" s="337" t="s">
        <v>5321</v>
      </c>
      <c r="V3382" s="337">
        <v>12</v>
      </c>
      <c r="W3382" s="337" t="s">
        <v>19695</v>
      </c>
      <c r="X3382" s="337" t="s">
        <v>19695</v>
      </c>
      <c r="Y3382" s="337" t="s">
        <v>19695</v>
      </c>
      <c r="Z3382" s="337" t="s">
        <v>1753</v>
      </c>
      <c r="AA3382" s="337" t="s">
        <v>735</v>
      </c>
      <c r="AB3382" s="337" t="s">
        <v>718</v>
      </c>
      <c r="AC3382" s="337" t="s">
        <v>13816</v>
      </c>
    </row>
    <row r="3383" spans="1:29" ht="15.8" x14ac:dyDescent="0.25">
      <c r="A3383" s="337" t="s">
        <v>1723</v>
      </c>
      <c r="B3383" s="337" t="s">
        <v>11048</v>
      </c>
      <c r="C3383" s="337" t="s">
        <v>1821</v>
      </c>
      <c r="D3383" s="337" t="s">
        <v>449</v>
      </c>
      <c r="E3383" s="337" t="s">
        <v>4331</v>
      </c>
      <c r="F3383" s="338">
        <v>43203</v>
      </c>
      <c r="G3383" s="337" t="s">
        <v>4526</v>
      </c>
      <c r="H3383" s="338">
        <v>43285</v>
      </c>
      <c r="I3383" s="337" t="s">
        <v>19695</v>
      </c>
      <c r="J3383" s="337" t="s">
        <v>16</v>
      </c>
      <c r="K3383" s="337" t="s">
        <v>19695</v>
      </c>
      <c r="L3383" s="337" t="s">
        <v>19695</v>
      </c>
      <c r="M3383" s="337" t="s">
        <v>19695</v>
      </c>
      <c r="N3383" s="337" t="s">
        <v>19695</v>
      </c>
      <c r="O3383" s="337" t="s">
        <v>19695</v>
      </c>
      <c r="P3383" s="337" t="s">
        <v>19695</v>
      </c>
      <c r="Q3383" s="337" t="s">
        <v>19695</v>
      </c>
      <c r="R3383" s="337" t="s">
        <v>109</v>
      </c>
      <c r="S3383" s="337" t="s">
        <v>1126</v>
      </c>
      <c r="T3383" s="337" t="s">
        <v>11049</v>
      </c>
      <c r="U3383" s="337" t="s">
        <v>11050</v>
      </c>
      <c r="V3383" s="337">
        <v>8</v>
      </c>
      <c r="W3383" s="337" t="s">
        <v>19695</v>
      </c>
      <c r="X3383" s="337" t="s">
        <v>19695</v>
      </c>
      <c r="Y3383" s="337" t="s">
        <v>19695</v>
      </c>
      <c r="Z3383" s="337" t="s">
        <v>1728</v>
      </c>
      <c r="AA3383" s="337" t="s">
        <v>717</v>
      </c>
      <c r="AB3383" s="337" t="s">
        <v>718</v>
      </c>
      <c r="AC3383" s="337" t="s">
        <v>13838</v>
      </c>
    </row>
    <row r="3384" spans="1:29" ht="15.8" x14ac:dyDescent="0.25">
      <c r="A3384" s="337" t="s">
        <v>1723</v>
      </c>
      <c r="B3384" s="337" t="s">
        <v>6527</v>
      </c>
      <c r="C3384" s="337" t="s">
        <v>1821</v>
      </c>
      <c r="D3384" s="337" t="s">
        <v>449</v>
      </c>
      <c r="E3384" s="337" t="s">
        <v>1785</v>
      </c>
      <c r="F3384" s="338">
        <v>43236</v>
      </c>
      <c r="G3384" s="337" t="s">
        <v>4526</v>
      </c>
      <c r="H3384" s="338">
        <v>43285</v>
      </c>
      <c r="I3384" s="337" t="s">
        <v>19695</v>
      </c>
      <c r="J3384" s="337" t="s">
        <v>16</v>
      </c>
      <c r="K3384" s="337" t="s">
        <v>19695</v>
      </c>
      <c r="L3384" s="337" t="s">
        <v>19695</v>
      </c>
      <c r="M3384" s="337" t="s">
        <v>19695</v>
      </c>
      <c r="N3384" s="337" t="s">
        <v>19695</v>
      </c>
      <c r="O3384" s="337" t="s">
        <v>19695</v>
      </c>
      <c r="P3384" s="337" t="s">
        <v>19695</v>
      </c>
      <c r="Q3384" s="337" t="s">
        <v>19695</v>
      </c>
      <c r="R3384" s="337" t="s">
        <v>1225</v>
      </c>
      <c r="S3384" s="337" t="s">
        <v>100</v>
      </c>
      <c r="T3384" s="337" t="s">
        <v>116</v>
      </c>
      <c r="U3384" s="337" t="s">
        <v>6528</v>
      </c>
      <c r="V3384" s="337">
        <v>8</v>
      </c>
      <c r="W3384" s="337" t="s">
        <v>19695</v>
      </c>
      <c r="X3384" s="337" t="s">
        <v>19695</v>
      </c>
      <c r="Y3384" s="337" t="s">
        <v>19695</v>
      </c>
      <c r="Z3384" s="337" t="s">
        <v>1728</v>
      </c>
      <c r="AA3384" s="337" t="s">
        <v>717</v>
      </c>
      <c r="AB3384" s="337" t="s">
        <v>718</v>
      </c>
      <c r="AC3384" s="337" t="s">
        <v>13842</v>
      </c>
    </row>
    <row r="3385" spans="1:29" ht="15.8" x14ac:dyDescent="0.25">
      <c r="A3385" s="337" t="s">
        <v>1723</v>
      </c>
      <c r="B3385" s="337" t="s">
        <v>8171</v>
      </c>
      <c r="C3385" s="337" t="s">
        <v>1821</v>
      </c>
      <c r="D3385" s="337" t="s">
        <v>449</v>
      </c>
      <c r="E3385" s="337" t="s">
        <v>4444</v>
      </c>
      <c r="F3385" s="338">
        <v>43204</v>
      </c>
      <c r="G3385" s="337" t="s">
        <v>4526</v>
      </c>
      <c r="H3385" s="338">
        <v>43285</v>
      </c>
      <c r="I3385" s="337" t="s">
        <v>19695</v>
      </c>
      <c r="J3385" s="337" t="s">
        <v>16</v>
      </c>
      <c r="K3385" s="337" t="s">
        <v>19695</v>
      </c>
      <c r="L3385" s="337" t="s">
        <v>19695</v>
      </c>
      <c r="M3385" s="337" t="s">
        <v>19695</v>
      </c>
      <c r="N3385" s="337" t="s">
        <v>19695</v>
      </c>
      <c r="O3385" s="337" t="s">
        <v>19695</v>
      </c>
      <c r="P3385" s="337" t="s">
        <v>19695</v>
      </c>
      <c r="Q3385" s="337" t="s">
        <v>19695</v>
      </c>
      <c r="R3385" s="337" t="s">
        <v>144</v>
      </c>
      <c r="S3385" s="337" t="s">
        <v>446</v>
      </c>
      <c r="T3385" s="337" t="s">
        <v>55</v>
      </c>
      <c r="U3385" s="337" t="s">
        <v>388</v>
      </c>
      <c r="V3385" s="337">
        <v>4</v>
      </c>
      <c r="W3385" s="337" t="s">
        <v>19695</v>
      </c>
      <c r="X3385" s="337" t="s">
        <v>19695</v>
      </c>
      <c r="Y3385" s="337" t="s">
        <v>19695</v>
      </c>
      <c r="Z3385" s="337" t="s">
        <v>1728</v>
      </c>
      <c r="AA3385" s="337" t="s">
        <v>717</v>
      </c>
      <c r="AB3385" s="337" t="s">
        <v>718</v>
      </c>
      <c r="AC3385" s="337" t="s">
        <v>13911</v>
      </c>
    </row>
    <row r="3386" spans="1:29" ht="15.8" x14ac:dyDescent="0.25">
      <c r="A3386" s="337" t="s">
        <v>1723</v>
      </c>
      <c r="B3386" s="337" t="s">
        <v>8063</v>
      </c>
      <c r="C3386" s="337" t="s">
        <v>1725</v>
      </c>
      <c r="D3386" s="337" t="s">
        <v>13527</v>
      </c>
      <c r="E3386" s="337" t="s">
        <v>2099</v>
      </c>
      <c r="F3386" s="338">
        <v>43159</v>
      </c>
      <c r="G3386" s="337" t="s">
        <v>4526</v>
      </c>
      <c r="H3386" s="338">
        <v>43285</v>
      </c>
      <c r="I3386" s="337" t="s">
        <v>19695</v>
      </c>
      <c r="J3386" s="337" t="s">
        <v>16</v>
      </c>
      <c r="K3386" s="337" t="s">
        <v>19695</v>
      </c>
      <c r="L3386" s="337" t="s">
        <v>19695</v>
      </c>
      <c r="M3386" s="337" t="s">
        <v>19695</v>
      </c>
      <c r="N3386" s="337" t="s">
        <v>19695</v>
      </c>
      <c r="O3386" s="337" t="s">
        <v>19695</v>
      </c>
      <c r="P3386" s="337" t="s">
        <v>19695</v>
      </c>
      <c r="Q3386" s="337" t="s">
        <v>19695</v>
      </c>
      <c r="R3386" s="337" t="s">
        <v>144</v>
      </c>
      <c r="S3386" s="337" t="s">
        <v>446</v>
      </c>
      <c r="T3386" s="337" t="s">
        <v>55</v>
      </c>
      <c r="U3386" s="337" t="s">
        <v>388</v>
      </c>
      <c r="V3386" s="337">
        <v>4</v>
      </c>
      <c r="W3386" s="337" t="s">
        <v>19695</v>
      </c>
      <c r="X3386" s="337" t="s">
        <v>19695</v>
      </c>
      <c r="Y3386" s="337" t="s">
        <v>19695</v>
      </c>
      <c r="Z3386" s="337" t="s">
        <v>1728</v>
      </c>
      <c r="AA3386" s="337" t="s">
        <v>717</v>
      </c>
      <c r="AB3386" s="337" t="s">
        <v>718</v>
      </c>
      <c r="AC3386" s="337" t="s">
        <v>13912</v>
      </c>
    </row>
    <row r="3387" spans="1:29" ht="15.8" x14ac:dyDescent="0.25">
      <c r="A3387" s="337" t="s">
        <v>1723</v>
      </c>
      <c r="B3387" s="337" t="s">
        <v>8064</v>
      </c>
      <c r="C3387" s="337" t="s">
        <v>1821</v>
      </c>
      <c r="D3387" s="337" t="s">
        <v>449</v>
      </c>
      <c r="E3387" s="337" t="s">
        <v>2099</v>
      </c>
      <c r="F3387" s="338">
        <v>43159</v>
      </c>
      <c r="G3387" s="337" t="s">
        <v>4526</v>
      </c>
      <c r="H3387" s="338">
        <v>43285</v>
      </c>
      <c r="I3387" s="337" t="s">
        <v>19695</v>
      </c>
      <c r="J3387" s="337" t="s">
        <v>16</v>
      </c>
      <c r="K3387" s="337" t="s">
        <v>19695</v>
      </c>
      <c r="L3387" s="337" t="s">
        <v>19695</v>
      </c>
      <c r="M3387" s="337" t="s">
        <v>19695</v>
      </c>
      <c r="N3387" s="337" t="s">
        <v>19695</v>
      </c>
      <c r="O3387" s="337" t="s">
        <v>19695</v>
      </c>
      <c r="P3387" s="337" t="s">
        <v>19695</v>
      </c>
      <c r="Q3387" s="337" t="s">
        <v>19695</v>
      </c>
      <c r="R3387" s="337" t="s">
        <v>144</v>
      </c>
      <c r="S3387" s="337" t="s">
        <v>446</v>
      </c>
      <c r="T3387" s="337" t="s">
        <v>55</v>
      </c>
      <c r="U3387" s="337" t="s">
        <v>388</v>
      </c>
      <c r="V3387" s="337">
        <v>4</v>
      </c>
      <c r="W3387" s="337" t="s">
        <v>19695</v>
      </c>
      <c r="X3387" s="337" t="s">
        <v>19695</v>
      </c>
      <c r="Y3387" s="337" t="s">
        <v>19695</v>
      </c>
      <c r="Z3387" s="337" t="s">
        <v>1728</v>
      </c>
      <c r="AA3387" s="337" t="s">
        <v>717</v>
      </c>
      <c r="AB3387" s="337" t="s">
        <v>718</v>
      </c>
      <c r="AC3387" s="337" t="s">
        <v>13912</v>
      </c>
    </row>
    <row r="3388" spans="1:29" ht="15.8" x14ac:dyDescent="0.25">
      <c r="A3388" s="337" t="s">
        <v>1723</v>
      </c>
      <c r="B3388" s="337" t="s">
        <v>8130</v>
      </c>
      <c r="C3388" s="337" t="s">
        <v>1821</v>
      </c>
      <c r="D3388" s="337" t="s">
        <v>449</v>
      </c>
      <c r="E3388" s="337" t="s">
        <v>5871</v>
      </c>
      <c r="F3388" s="338">
        <v>43187</v>
      </c>
      <c r="G3388" s="337" t="s">
        <v>4526</v>
      </c>
      <c r="H3388" s="338">
        <v>43285</v>
      </c>
      <c r="I3388" s="337" t="s">
        <v>19695</v>
      </c>
      <c r="J3388" s="337" t="s">
        <v>16</v>
      </c>
      <c r="K3388" s="337" t="s">
        <v>19695</v>
      </c>
      <c r="L3388" s="337" t="s">
        <v>19695</v>
      </c>
      <c r="M3388" s="337" t="s">
        <v>19695</v>
      </c>
      <c r="N3388" s="337" t="s">
        <v>19695</v>
      </c>
      <c r="O3388" s="337" t="s">
        <v>19695</v>
      </c>
      <c r="P3388" s="337" t="s">
        <v>19695</v>
      </c>
      <c r="Q3388" s="337" t="s">
        <v>19695</v>
      </c>
      <c r="R3388" s="337" t="s">
        <v>144</v>
      </c>
      <c r="S3388" s="337" t="s">
        <v>446</v>
      </c>
      <c r="T3388" s="337" t="s">
        <v>6179</v>
      </c>
      <c r="U3388" s="337" t="s">
        <v>1352</v>
      </c>
      <c r="V3388" s="337">
        <v>4</v>
      </c>
      <c r="W3388" s="337" t="s">
        <v>19695</v>
      </c>
      <c r="X3388" s="337" t="s">
        <v>19695</v>
      </c>
      <c r="Y3388" s="337" t="s">
        <v>19695</v>
      </c>
      <c r="Z3388" s="337" t="s">
        <v>1728</v>
      </c>
      <c r="AA3388" s="337" t="s">
        <v>717</v>
      </c>
      <c r="AB3388" s="337" t="s">
        <v>718</v>
      </c>
      <c r="AC3388" s="337" t="s">
        <v>13912</v>
      </c>
    </row>
    <row r="3389" spans="1:29" ht="15.8" x14ac:dyDescent="0.25">
      <c r="A3389" s="337" t="s">
        <v>1723</v>
      </c>
      <c r="B3389" s="337" t="s">
        <v>8172</v>
      </c>
      <c r="C3389" s="337" t="s">
        <v>1821</v>
      </c>
      <c r="D3389" s="337" t="s">
        <v>449</v>
      </c>
      <c r="E3389" s="337" t="s">
        <v>5470</v>
      </c>
      <c r="F3389" s="338">
        <v>43186</v>
      </c>
      <c r="G3389" s="337" t="s">
        <v>4526</v>
      </c>
      <c r="H3389" s="338">
        <v>43285</v>
      </c>
      <c r="I3389" s="337" t="s">
        <v>19695</v>
      </c>
      <c r="J3389" s="337" t="s">
        <v>16</v>
      </c>
      <c r="K3389" s="337" t="s">
        <v>19695</v>
      </c>
      <c r="L3389" s="337" t="s">
        <v>19695</v>
      </c>
      <c r="M3389" s="337" t="s">
        <v>19695</v>
      </c>
      <c r="N3389" s="337" t="s">
        <v>19695</v>
      </c>
      <c r="O3389" s="337" t="s">
        <v>19695</v>
      </c>
      <c r="P3389" s="337" t="s">
        <v>19695</v>
      </c>
      <c r="Q3389" s="337" t="s">
        <v>19695</v>
      </c>
      <c r="R3389" s="337" t="s">
        <v>144</v>
      </c>
      <c r="S3389" s="337" t="s">
        <v>446</v>
      </c>
      <c r="T3389" s="337" t="s">
        <v>55</v>
      </c>
      <c r="U3389" s="337" t="s">
        <v>388</v>
      </c>
      <c r="V3389" s="337">
        <v>4</v>
      </c>
      <c r="W3389" s="337" t="s">
        <v>19695</v>
      </c>
      <c r="X3389" s="337" t="s">
        <v>19695</v>
      </c>
      <c r="Y3389" s="337" t="s">
        <v>19695</v>
      </c>
      <c r="Z3389" s="337" t="s">
        <v>1728</v>
      </c>
      <c r="AA3389" s="337" t="s">
        <v>717</v>
      </c>
      <c r="AB3389" s="337" t="s">
        <v>718</v>
      </c>
      <c r="AC3389" s="337" t="s">
        <v>13912</v>
      </c>
    </row>
    <row r="3390" spans="1:29" ht="15.8" x14ac:dyDescent="0.25">
      <c r="A3390" s="337" t="s">
        <v>1723</v>
      </c>
      <c r="B3390" s="337" t="s">
        <v>5347</v>
      </c>
      <c r="C3390" s="337" t="s">
        <v>1821</v>
      </c>
      <c r="D3390" s="337" t="s">
        <v>449</v>
      </c>
      <c r="E3390" s="337" t="s">
        <v>4341</v>
      </c>
      <c r="F3390" s="338">
        <v>43284</v>
      </c>
      <c r="G3390" s="337" t="s">
        <v>4341</v>
      </c>
      <c r="H3390" s="338">
        <v>43284</v>
      </c>
      <c r="I3390" s="337" t="s">
        <v>19695</v>
      </c>
      <c r="J3390" s="337" t="s">
        <v>36</v>
      </c>
      <c r="K3390" s="337" t="s">
        <v>19695</v>
      </c>
      <c r="L3390" s="337" t="s">
        <v>19695</v>
      </c>
      <c r="M3390" s="337" t="s">
        <v>19695</v>
      </c>
      <c r="N3390" s="337" t="s">
        <v>19695</v>
      </c>
      <c r="O3390" s="337" t="s">
        <v>19695</v>
      </c>
      <c r="P3390" s="337" t="s">
        <v>19695</v>
      </c>
      <c r="Q3390" s="337" t="s">
        <v>19695</v>
      </c>
      <c r="R3390" s="337" t="s">
        <v>70</v>
      </c>
      <c r="S3390" s="337" t="s">
        <v>3823</v>
      </c>
      <c r="T3390" s="337" t="s">
        <v>5348</v>
      </c>
      <c r="U3390" s="337" t="s">
        <v>5349</v>
      </c>
      <c r="V3390" s="337">
        <v>8</v>
      </c>
      <c r="W3390" s="337" t="s">
        <v>19695</v>
      </c>
      <c r="X3390" s="337" t="s">
        <v>19695</v>
      </c>
      <c r="Y3390" s="337" t="s">
        <v>19695</v>
      </c>
      <c r="Z3390" s="337" t="s">
        <v>1753</v>
      </c>
      <c r="AA3390" s="337" t="s">
        <v>735</v>
      </c>
      <c r="AB3390" s="337" t="s">
        <v>718</v>
      </c>
      <c r="AC3390" s="337" t="s">
        <v>13815</v>
      </c>
    </row>
    <row r="3391" spans="1:29" ht="15.8" x14ac:dyDescent="0.25">
      <c r="A3391" s="337" t="s">
        <v>1723</v>
      </c>
      <c r="B3391" s="337" t="s">
        <v>7032</v>
      </c>
      <c r="C3391" s="337" t="s">
        <v>1821</v>
      </c>
      <c r="D3391" s="337" t="s">
        <v>449</v>
      </c>
      <c r="E3391" s="337" t="s">
        <v>6381</v>
      </c>
      <c r="F3391" s="338">
        <v>43233</v>
      </c>
      <c r="G3391" s="337" t="s">
        <v>5766</v>
      </c>
      <c r="H3391" s="338">
        <v>43283</v>
      </c>
      <c r="I3391" s="337" t="s">
        <v>19695</v>
      </c>
      <c r="J3391" s="337" t="s">
        <v>36</v>
      </c>
      <c r="K3391" s="337" t="s">
        <v>19695</v>
      </c>
      <c r="L3391" s="337" t="s">
        <v>19695</v>
      </c>
      <c r="M3391" s="337" t="s">
        <v>19695</v>
      </c>
      <c r="N3391" s="337" t="s">
        <v>19695</v>
      </c>
      <c r="O3391" s="337" t="s">
        <v>19695</v>
      </c>
      <c r="P3391" s="337" t="s">
        <v>19695</v>
      </c>
      <c r="Q3391" s="337" t="s">
        <v>19695</v>
      </c>
      <c r="R3391" s="337" t="s">
        <v>1220</v>
      </c>
      <c r="S3391" s="337" t="s">
        <v>1359</v>
      </c>
      <c r="T3391" s="337" t="s">
        <v>1698</v>
      </c>
      <c r="U3391" s="337" t="s">
        <v>7033</v>
      </c>
      <c r="V3391" s="337">
        <v>8</v>
      </c>
      <c r="W3391" s="337" t="s">
        <v>19695</v>
      </c>
      <c r="X3391" s="337" t="s">
        <v>19695</v>
      </c>
      <c r="Y3391" s="337" t="s">
        <v>19695</v>
      </c>
      <c r="Z3391" s="337" t="s">
        <v>1728</v>
      </c>
      <c r="AA3391" s="337" t="s">
        <v>735</v>
      </c>
      <c r="AB3391" s="337" t="s">
        <v>718</v>
      </c>
      <c r="AC3391" s="337" t="s">
        <v>13814</v>
      </c>
    </row>
    <row r="3392" spans="1:29" ht="15.8" x14ac:dyDescent="0.25">
      <c r="A3392" s="337" t="s">
        <v>1723</v>
      </c>
      <c r="B3392" s="337" t="s">
        <v>7034</v>
      </c>
      <c r="C3392" s="337" t="s">
        <v>1821</v>
      </c>
      <c r="D3392" s="337" t="s">
        <v>449</v>
      </c>
      <c r="E3392" s="337" t="s">
        <v>6381</v>
      </c>
      <c r="F3392" s="338">
        <v>43233</v>
      </c>
      <c r="G3392" s="337" t="s">
        <v>5766</v>
      </c>
      <c r="H3392" s="338">
        <v>43283</v>
      </c>
      <c r="I3392" s="337" t="s">
        <v>19695</v>
      </c>
      <c r="J3392" s="337" t="s">
        <v>36</v>
      </c>
      <c r="K3392" s="337" t="s">
        <v>19695</v>
      </c>
      <c r="L3392" s="337" t="s">
        <v>19695</v>
      </c>
      <c r="M3392" s="337" t="s">
        <v>19695</v>
      </c>
      <c r="N3392" s="337" t="s">
        <v>19695</v>
      </c>
      <c r="O3392" s="337" t="s">
        <v>19695</v>
      </c>
      <c r="P3392" s="337" t="s">
        <v>19695</v>
      </c>
      <c r="Q3392" s="337" t="s">
        <v>19695</v>
      </c>
      <c r="R3392" s="337" t="s">
        <v>1220</v>
      </c>
      <c r="S3392" s="337" t="s">
        <v>1359</v>
      </c>
      <c r="T3392" s="337" t="s">
        <v>1698</v>
      </c>
      <c r="U3392" s="337" t="s">
        <v>7033</v>
      </c>
      <c r="V3392" s="337">
        <v>8</v>
      </c>
      <c r="W3392" s="337" t="s">
        <v>19695</v>
      </c>
      <c r="X3392" s="337" t="s">
        <v>19695</v>
      </c>
      <c r="Y3392" s="337" t="s">
        <v>19695</v>
      </c>
      <c r="Z3392" s="337" t="s">
        <v>1728</v>
      </c>
      <c r="AA3392" s="337" t="s">
        <v>735</v>
      </c>
      <c r="AB3392" s="337" t="s">
        <v>718</v>
      </c>
      <c r="AC3392" s="337" t="s">
        <v>13814</v>
      </c>
    </row>
    <row r="3393" spans="1:29" ht="15.8" x14ac:dyDescent="0.25">
      <c r="A3393" s="337" t="s">
        <v>1723</v>
      </c>
      <c r="B3393" s="337" t="s">
        <v>6380</v>
      </c>
      <c r="C3393" s="337" t="s">
        <v>1725</v>
      </c>
      <c r="D3393" s="337" t="s">
        <v>13527</v>
      </c>
      <c r="E3393" s="337" t="s">
        <v>6381</v>
      </c>
      <c r="F3393" s="338">
        <v>43233</v>
      </c>
      <c r="G3393" s="337" t="s">
        <v>5766</v>
      </c>
      <c r="H3393" s="338">
        <v>43283</v>
      </c>
      <c r="I3393" s="337" t="s">
        <v>19695</v>
      </c>
      <c r="J3393" s="337" t="s">
        <v>16</v>
      </c>
      <c r="K3393" s="337" t="s">
        <v>19695</v>
      </c>
      <c r="L3393" s="337" t="s">
        <v>19695</v>
      </c>
      <c r="M3393" s="337" t="s">
        <v>19695</v>
      </c>
      <c r="N3393" s="337" t="s">
        <v>19695</v>
      </c>
      <c r="O3393" s="337" t="s">
        <v>19695</v>
      </c>
      <c r="P3393" s="337" t="s">
        <v>19695</v>
      </c>
      <c r="Q3393" s="337" t="s">
        <v>19695</v>
      </c>
      <c r="R3393" s="337" t="s">
        <v>109</v>
      </c>
      <c r="S3393" s="337" t="s">
        <v>4947</v>
      </c>
      <c r="T3393" s="337" t="s">
        <v>6382</v>
      </c>
      <c r="U3393" s="337" t="s">
        <v>6383</v>
      </c>
      <c r="V3393" s="337">
        <v>12</v>
      </c>
      <c r="W3393" s="337" t="s">
        <v>19695</v>
      </c>
      <c r="X3393" s="337" t="s">
        <v>19695</v>
      </c>
      <c r="Y3393" s="337" t="s">
        <v>19695</v>
      </c>
      <c r="Z3393" s="337" t="s">
        <v>1728</v>
      </c>
      <c r="AA3393" s="337" t="s">
        <v>717</v>
      </c>
      <c r="AB3393" s="337" t="s">
        <v>718</v>
      </c>
      <c r="AC3393" s="337" t="s">
        <v>13816</v>
      </c>
    </row>
    <row r="3394" spans="1:29" ht="15.8" x14ac:dyDescent="0.25">
      <c r="A3394" s="337" t="s">
        <v>1723</v>
      </c>
      <c r="B3394" s="337" t="s">
        <v>11051</v>
      </c>
      <c r="C3394" s="337" t="s">
        <v>1821</v>
      </c>
      <c r="D3394" s="337" t="s">
        <v>449</v>
      </c>
      <c r="E3394" s="337" t="s">
        <v>5919</v>
      </c>
      <c r="F3394" s="338">
        <v>43251</v>
      </c>
      <c r="G3394" s="337" t="s">
        <v>5766</v>
      </c>
      <c r="H3394" s="338">
        <v>43283</v>
      </c>
      <c r="I3394" s="337" t="s">
        <v>19695</v>
      </c>
      <c r="J3394" s="337" t="s">
        <v>16</v>
      </c>
      <c r="K3394" s="337" t="s">
        <v>19695</v>
      </c>
      <c r="L3394" s="337" t="s">
        <v>19695</v>
      </c>
      <c r="M3394" s="337" t="s">
        <v>19695</v>
      </c>
      <c r="N3394" s="337" t="s">
        <v>19695</v>
      </c>
      <c r="O3394" s="337" t="s">
        <v>19695</v>
      </c>
      <c r="P3394" s="337" t="s">
        <v>19695</v>
      </c>
      <c r="Q3394" s="337" t="s">
        <v>19695</v>
      </c>
      <c r="R3394" s="337" t="s">
        <v>112</v>
      </c>
      <c r="S3394" s="337" t="s">
        <v>1249</v>
      </c>
      <c r="T3394" s="337" t="s">
        <v>7475</v>
      </c>
      <c r="U3394" s="337" t="s">
        <v>4151</v>
      </c>
      <c r="V3394" s="337">
        <v>10</v>
      </c>
      <c r="W3394" s="337" t="s">
        <v>19695</v>
      </c>
      <c r="X3394" s="337" t="s">
        <v>19695</v>
      </c>
      <c r="Y3394" s="337" t="s">
        <v>19695</v>
      </c>
      <c r="Z3394" s="337" t="s">
        <v>1728</v>
      </c>
      <c r="AA3394" s="337" t="s">
        <v>735</v>
      </c>
      <c r="AB3394" s="337" t="s">
        <v>718</v>
      </c>
      <c r="AC3394" s="337" t="s">
        <v>13821</v>
      </c>
    </row>
    <row r="3395" spans="1:29" ht="15.8" x14ac:dyDescent="0.25">
      <c r="A3395" s="337" t="s">
        <v>1723</v>
      </c>
      <c r="B3395" s="337" t="s">
        <v>5765</v>
      </c>
      <c r="C3395" s="337" t="s">
        <v>1821</v>
      </c>
      <c r="D3395" s="337" t="s">
        <v>449</v>
      </c>
      <c r="E3395" s="337" t="s">
        <v>4338</v>
      </c>
      <c r="F3395" s="338">
        <v>43258</v>
      </c>
      <c r="G3395" s="337" t="s">
        <v>5766</v>
      </c>
      <c r="H3395" s="338">
        <v>43283</v>
      </c>
      <c r="I3395" s="337" t="s">
        <v>19695</v>
      </c>
      <c r="J3395" s="337" t="s">
        <v>36</v>
      </c>
      <c r="K3395" s="337" t="s">
        <v>19695</v>
      </c>
      <c r="L3395" s="337" t="s">
        <v>19695</v>
      </c>
      <c r="M3395" s="337" t="s">
        <v>19695</v>
      </c>
      <c r="N3395" s="337" t="s">
        <v>19695</v>
      </c>
      <c r="O3395" s="337" t="s">
        <v>19695</v>
      </c>
      <c r="P3395" s="337" t="s">
        <v>19695</v>
      </c>
      <c r="Q3395" s="337" t="s">
        <v>19695</v>
      </c>
      <c r="R3395" s="337" t="s">
        <v>66</v>
      </c>
      <c r="S3395" s="337" t="s">
        <v>1633</v>
      </c>
      <c r="T3395" s="337" t="s">
        <v>968</v>
      </c>
      <c r="U3395" s="337" t="s">
        <v>968</v>
      </c>
      <c r="V3395" s="337">
        <v>8</v>
      </c>
      <c r="W3395" s="337" t="s">
        <v>19695</v>
      </c>
      <c r="X3395" s="337" t="s">
        <v>19695</v>
      </c>
      <c r="Y3395" s="337" t="s">
        <v>19695</v>
      </c>
      <c r="Z3395" s="337" t="s">
        <v>1753</v>
      </c>
      <c r="AA3395" s="337" t="s">
        <v>717</v>
      </c>
      <c r="AB3395" s="337" t="s">
        <v>718</v>
      </c>
      <c r="AC3395" s="337" t="s">
        <v>15471</v>
      </c>
    </row>
    <row r="3396" spans="1:29" ht="15.8" x14ac:dyDescent="0.25">
      <c r="A3396" s="337" t="s">
        <v>1723</v>
      </c>
      <c r="B3396" s="337" t="s">
        <v>1738</v>
      </c>
      <c r="C3396" s="337" t="s">
        <v>1725</v>
      </c>
      <c r="D3396" s="337" t="s">
        <v>1735</v>
      </c>
      <c r="E3396" s="337" t="s">
        <v>1739</v>
      </c>
      <c r="F3396" s="338">
        <v>43252</v>
      </c>
      <c r="G3396" s="337" t="s">
        <v>1740</v>
      </c>
      <c r="H3396" s="338">
        <v>43282</v>
      </c>
      <c r="I3396" s="337" t="s">
        <v>19695</v>
      </c>
      <c r="J3396" s="337" t="s">
        <v>36</v>
      </c>
      <c r="K3396" s="337" t="s">
        <v>19695</v>
      </c>
      <c r="L3396" s="337" t="s">
        <v>19695</v>
      </c>
      <c r="M3396" s="337" t="s">
        <v>19695</v>
      </c>
      <c r="N3396" s="337" t="s">
        <v>19695</v>
      </c>
      <c r="O3396" s="337" t="s">
        <v>19695</v>
      </c>
      <c r="P3396" s="337" t="s">
        <v>19695</v>
      </c>
      <c r="Q3396" s="337" t="s">
        <v>19695</v>
      </c>
      <c r="R3396" s="337" t="s">
        <v>1741</v>
      </c>
      <c r="S3396" s="337" t="s">
        <v>1742</v>
      </c>
      <c r="T3396" s="337" t="s">
        <v>1743</v>
      </c>
      <c r="U3396" s="337" t="s">
        <v>1744</v>
      </c>
      <c r="V3396" s="337">
        <v>6</v>
      </c>
      <c r="W3396" s="337" t="s">
        <v>19695</v>
      </c>
      <c r="X3396" s="337" t="s">
        <v>19695</v>
      </c>
      <c r="Y3396" s="337" t="s">
        <v>19695</v>
      </c>
      <c r="Z3396" s="337" t="s">
        <v>1745</v>
      </c>
      <c r="AA3396" s="337" t="s">
        <v>1047</v>
      </c>
      <c r="AB3396" s="337" t="s">
        <v>854</v>
      </c>
      <c r="AC3396" s="337" t="s">
        <v>15269</v>
      </c>
    </row>
    <row r="3397" spans="1:29" ht="15.8" x14ac:dyDescent="0.25">
      <c r="A3397" s="337" t="s">
        <v>1723</v>
      </c>
      <c r="B3397" s="337" t="s">
        <v>5563</v>
      </c>
      <c r="C3397" s="337" t="s">
        <v>1821</v>
      </c>
      <c r="D3397" s="337" t="s">
        <v>449</v>
      </c>
      <c r="E3397" s="337" t="s">
        <v>4806</v>
      </c>
      <c r="F3397" s="338">
        <v>43232</v>
      </c>
      <c r="G3397" s="337" t="s">
        <v>1740</v>
      </c>
      <c r="H3397" s="338">
        <v>43282</v>
      </c>
      <c r="I3397" s="337" t="s">
        <v>19695</v>
      </c>
      <c r="J3397" s="337" t="s">
        <v>36</v>
      </c>
      <c r="K3397" s="337" t="s">
        <v>19695</v>
      </c>
      <c r="L3397" s="337" t="s">
        <v>19695</v>
      </c>
      <c r="M3397" s="337" t="s">
        <v>19695</v>
      </c>
      <c r="N3397" s="337" t="s">
        <v>19695</v>
      </c>
      <c r="O3397" s="337" t="s">
        <v>19695</v>
      </c>
      <c r="P3397" s="337" t="s">
        <v>19695</v>
      </c>
      <c r="Q3397" s="337" t="s">
        <v>19695</v>
      </c>
      <c r="R3397" s="337" t="s">
        <v>98</v>
      </c>
      <c r="S3397" s="337" t="s">
        <v>1690</v>
      </c>
      <c r="T3397" s="337" t="s">
        <v>98</v>
      </c>
      <c r="U3397" s="337" t="s">
        <v>5564</v>
      </c>
      <c r="V3397" s="337">
        <v>10</v>
      </c>
      <c r="W3397" s="337" t="s">
        <v>19695</v>
      </c>
      <c r="X3397" s="337" t="s">
        <v>19695</v>
      </c>
      <c r="Y3397" s="337" t="s">
        <v>19695</v>
      </c>
      <c r="Z3397" s="337" t="s">
        <v>1753</v>
      </c>
      <c r="AA3397" s="337" t="s">
        <v>717</v>
      </c>
      <c r="AB3397" s="337" t="s">
        <v>718</v>
      </c>
      <c r="AC3397" s="337" t="s">
        <v>15452</v>
      </c>
    </row>
    <row r="3398" spans="1:29" ht="15.8" x14ac:dyDescent="0.25">
      <c r="A3398" s="337" t="s">
        <v>1723</v>
      </c>
      <c r="B3398" s="337" t="s">
        <v>4902</v>
      </c>
      <c r="C3398" s="337" t="s">
        <v>1725</v>
      </c>
      <c r="D3398" s="337" t="s">
        <v>13527</v>
      </c>
      <c r="E3398" s="337" t="s">
        <v>1785</v>
      </c>
      <c r="F3398" s="338">
        <v>43236</v>
      </c>
      <c r="G3398" s="337" t="s">
        <v>4355</v>
      </c>
      <c r="H3398" s="338">
        <v>43281</v>
      </c>
      <c r="I3398" s="337" t="s">
        <v>19695</v>
      </c>
      <c r="J3398" s="337" t="s">
        <v>36</v>
      </c>
      <c r="K3398" s="337" t="s">
        <v>19695</v>
      </c>
      <c r="L3398" s="337" t="s">
        <v>19695</v>
      </c>
      <c r="M3398" s="337" t="s">
        <v>19695</v>
      </c>
      <c r="N3398" s="337" t="s">
        <v>19695</v>
      </c>
      <c r="O3398" s="337" t="s">
        <v>19695</v>
      </c>
      <c r="P3398" s="337" t="s">
        <v>19695</v>
      </c>
      <c r="Q3398" s="337" t="s">
        <v>19695</v>
      </c>
      <c r="R3398" s="337" t="s">
        <v>1220</v>
      </c>
      <c r="S3398" s="337" t="s">
        <v>1359</v>
      </c>
      <c r="T3398" s="337" t="s">
        <v>4903</v>
      </c>
      <c r="U3398" s="337" t="s">
        <v>1563</v>
      </c>
      <c r="V3398" s="337">
        <v>8</v>
      </c>
      <c r="W3398" s="337" t="s">
        <v>19695</v>
      </c>
      <c r="X3398" s="337" t="s">
        <v>19695</v>
      </c>
      <c r="Y3398" s="337" t="s">
        <v>19695</v>
      </c>
      <c r="Z3398" s="337" t="s">
        <v>1728</v>
      </c>
      <c r="AA3398" s="337" t="s">
        <v>735</v>
      </c>
      <c r="AB3398" s="337" t="s">
        <v>718</v>
      </c>
      <c r="AC3398" s="337" t="s">
        <v>13813</v>
      </c>
    </row>
    <row r="3399" spans="1:29" ht="15.8" x14ac:dyDescent="0.25">
      <c r="A3399" s="337" t="s">
        <v>1723</v>
      </c>
      <c r="B3399" s="337" t="s">
        <v>4904</v>
      </c>
      <c r="C3399" s="337" t="s">
        <v>1821</v>
      </c>
      <c r="D3399" s="337" t="s">
        <v>449</v>
      </c>
      <c r="E3399" s="337" t="s">
        <v>4823</v>
      </c>
      <c r="F3399" s="338">
        <v>43217</v>
      </c>
      <c r="G3399" s="337" t="s">
        <v>4355</v>
      </c>
      <c r="H3399" s="338">
        <v>43281</v>
      </c>
      <c r="I3399" s="337" t="s">
        <v>19695</v>
      </c>
      <c r="J3399" s="337" t="s">
        <v>36</v>
      </c>
      <c r="K3399" s="337" t="s">
        <v>19695</v>
      </c>
      <c r="L3399" s="337" t="s">
        <v>19695</v>
      </c>
      <c r="M3399" s="337" t="s">
        <v>19695</v>
      </c>
      <c r="N3399" s="337" t="s">
        <v>19695</v>
      </c>
      <c r="O3399" s="337" t="s">
        <v>19695</v>
      </c>
      <c r="P3399" s="337" t="s">
        <v>19695</v>
      </c>
      <c r="Q3399" s="337" t="s">
        <v>19695</v>
      </c>
      <c r="R3399" s="337" t="s">
        <v>1220</v>
      </c>
      <c r="S3399" s="337" t="s">
        <v>1359</v>
      </c>
      <c r="T3399" s="337" t="s">
        <v>1360</v>
      </c>
      <c r="U3399" s="337" t="s">
        <v>4905</v>
      </c>
      <c r="V3399" s="337">
        <v>10</v>
      </c>
      <c r="W3399" s="337" t="s">
        <v>19695</v>
      </c>
      <c r="X3399" s="337" t="s">
        <v>19695</v>
      </c>
      <c r="Y3399" s="337" t="s">
        <v>19695</v>
      </c>
      <c r="Z3399" s="337" t="s">
        <v>1728</v>
      </c>
      <c r="AA3399" s="337" t="s">
        <v>735</v>
      </c>
      <c r="AB3399" s="337" t="s">
        <v>718</v>
      </c>
      <c r="AC3399" s="337" t="s">
        <v>13813</v>
      </c>
    </row>
    <row r="3400" spans="1:29" ht="15.8" x14ac:dyDescent="0.25">
      <c r="A3400" s="337" t="s">
        <v>1723</v>
      </c>
      <c r="B3400" s="337" t="s">
        <v>4353</v>
      </c>
      <c r="C3400" s="337" t="s">
        <v>1821</v>
      </c>
      <c r="D3400" s="337" t="s">
        <v>449</v>
      </c>
      <c r="E3400" s="337" t="s">
        <v>4354</v>
      </c>
      <c r="F3400" s="338">
        <v>43248</v>
      </c>
      <c r="G3400" s="337" t="s">
        <v>4355</v>
      </c>
      <c r="H3400" s="338">
        <v>43281</v>
      </c>
      <c r="I3400" s="337" t="s">
        <v>19695</v>
      </c>
      <c r="J3400" s="337" t="s">
        <v>36</v>
      </c>
      <c r="K3400" s="337" t="s">
        <v>19695</v>
      </c>
      <c r="L3400" s="337" t="s">
        <v>19695</v>
      </c>
      <c r="M3400" s="337" t="s">
        <v>19695</v>
      </c>
      <c r="N3400" s="337" t="s">
        <v>19695</v>
      </c>
      <c r="O3400" s="337" t="s">
        <v>19695</v>
      </c>
      <c r="P3400" s="337" t="s">
        <v>19695</v>
      </c>
      <c r="Q3400" s="337" t="s">
        <v>19695</v>
      </c>
      <c r="R3400" s="337" t="s">
        <v>15</v>
      </c>
      <c r="S3400" s="337" t="s">
        <v>1086</v>
      </c>
      <c r="T3400" s="337" t="s">
        <v>1110</v>
      </c>
      <c r="U3400" s="337" t="s">
        <v>4356</v>
      </c>
      <c r="V3400" s="337">
        <v>8</v>
      </c>
      <c r="W3400" s="337" t="s">
        <v>19695</v>
      </c>
      <c r="X3400" s="337" t="s">
        <v>19695</v>
      </c>
      <c r="Y3400" s="337" t="s">
        <v>19695</v>
      </c>
      <c r="Z3400" s="337" t="s">
        <v>1728</v>
      </c>
      <c r="AA3400" s="337" t="s">
        <v>735</v>
      </c>
      <c r="AB3400" s="337" t="s">
        <v>718</v>
      </c>
      <c r="AC3400" s="337" t="s">
        <v>13846</v>
      </c>
    </row>
    <row r="3401" spans="1:29" ht="15.8" x14ac:dyDescent="0.25">
      <c r="A3401" s="337" t="s">
        <v>1723</v>
      </c>
      <c r="B3401" s="337" t="s">
        <v>7105</v>
      </c>
      <c r="C3401" s="337" t="s">
        <v>1821</v>
      </c>
      <c r="D3401" s="337" t="s">
        <v>449</v>
      </c>
      <c r="E3401" s="337" t="s">
        <v>1755</v>
      </c>
      <c r="F3401" s="338">
        <v>43240</v>
      </c>
      <c r="G3401" s="337" t="s">
        <v>4355</v>
      </c>
      <c r="H3401" s="338">
        <v>43281</v>
      </c>
      <c r="I3401" s="337" t="s">
        <v>19695</v>
      </c>
      <c r="J3401" s="337" t="s">
        <v>36</v>
      </c>
      <c r="K3401" s="337" t="s">
        <v>19695</v>
      </c>
      <c r="L3401" s="337" t="s">
        <v>19695</v>
      </c>
      <c r="M3401" s="337" t="s">
        <v>19695</v>
      </c>
      <c r="N3401" s="337" t="s">
        <v>19695</v>
      </c>
      <c r="O3401" s="337" t="s">
        <v>19695</v>
      </c>
      <c r="P3401" s="337" t="s">
        <v>19695</v>
      </c>
      <c r="Q3401" s="337" t="s">
        <v>19695</v>
      </c>
      <c r="R3401" s="337" t="s">
        <v>98</v>
      </c>
      <c r="S3401" s="337" t="s">
        <v>1166</v>
      </c>
      <c r="T3401" s="337" t="s">
        <v>1166</v>
      </c>
      <c r="U3401" s="337" t="s">
        <v>7106</v>
      </c>
      <c r="V3401" s="337">
        <v>12</v>
      </c>
      <c r="W3401" s="337" t="s">
        <v>19695</v>
      </c>
      <c r="X3401" s="337" t="s">
        <v>19695</v>
      </c>
      <c r="Y3401" s="337" t="s">
        <v>19695</v>
      </c>
      <c r="Z3401" s="337" t="s">
        <v>1728</v>
      </c>
      <c r="AA3401" s="337" t="s">
        <v>735</v>
      </c>
      <c r="AB3401" s="337" t="s">
        <v>718</v>
      </c>
      <c r="AC3401" s="337" t="s">
        <v>13849</v>
      </c>
    </row>
    <row r="3402" spans="1:29" ht="15.8" x14ac:dyDescent="0.25">
      <c r="A3402" s="337" t="s">
        <v>1723</v>
      </c>
      <c r="B3402" s="337" t="s">
        <v>5198</v>
      </c>
      <c r="C3402" s="337" t="s">
        <v>1821</v>
      </c>
      <c r="D3402" s="337" t="s">
        <v>449</v>
      </c>
      <c r="E3402" s="337" t="s">
        <v>1766</v>
      </c>
      <c r="F3402" s="338">
        <v>43220</v>
      </c>
      <c r="G3402" s="337" t="s">
        <v>4355</v>
      </c>
      <c r="H3402" s="338">
        <v>43281</v>
      </c>
      <c r="I3402" s="337" t="s">
        <v>19695</v>
      </c>
      <c r="J3402" s="337" t="s">
        <v>16</v>
      </c>
      <c r="K3402" s="337" t="s">
        <v>19695</v>
      </c>
      <c r="L3402" s="337" t="s">
        <v>19695</v>
      </c>
      <c r="M3402" s="337" t="s">
        <v>19695</v>
      </c>
      <c r="N3402" s="337" t="s">
        <v>19695</v>
      </c>
      <c r="O3402" s="337" t="s">
        <v>19695</v>
      </c>
      <c r="P3402" s="337" t="s">
        <v>19695</v>
      </c>
      <c r="Q3402" s="337" t="s">
        <v>19695</v>
      </c>
      <c r="R3402" s="337" t="s">
        <v>130</v>
      </c>
      <c r="S3402" s="337" t="s">
        <v>130</v>
      </c>
      <c r="T3402" s="337" t="s">
        <v>934</v>
      </c>
      <c r="U3402" s="337" t="s">
        <v>5199</v>
      </c>
      <c r="V3402" s="337">
        <v>8</v>
      </c>
      <c r="W3402" s="337" t="s">
        <v>19695</v>
      </c>
      <c r="X3402" s="337" t="s">
        <v>19695</v>
      </c>
      <c r="Y3402" s="337" t="s">
        <v>19695</v>
      </c>
      <c r="Z3402" s="337" t="s">
        <v>1728</v>
      </c>
      <c r="AA3402" s="337" t="s">
        <v>717</v>
      </c>
      <c r="AB3402" s="337" t="s">
        <v>718</v>
      </c>
      <c r="AC3402" s="337" t="s">
        <v>13853</v>
      </c>
    </row>
    <row r="3403" spans="1:29" ht="15.8" x14ac:dyDescent="0.25">
      <c r="A3403" s="337" t="s">
        <v>1723</v>
      </c>
      <c r="B3403" s="337" t="s">
        <v>5784</v>
      </c>
      <c r="C3403" s="337" t="s">
        <v>1821</v>
      </c>
      <c r="D3403" s="337" t="s">
        <v>449</v>
      </c>
      <c r="E3403" s="337" t="s">
        <v>5488</v>
      </c>
      <c r="F3403" s="338">
        <v>43231</v>
      </c>
      <c r="G3403" s="337" t="s">
        <v>4355</v>
      </c>
      <c r="H3403" s="338">
        <v>43281</v>
      </c>
      <c r="I3403" s="337" t="s">
        <v>19695</v>
      </c>
      <c r="J3403" s="337" t="s">
        <v>16</v>
      </c>
      <c r="K3403" s="337" t="s">
        <v>19695</v>
      </c>
      <c r="L3403" s="337" t="s">
        <v>19695</v>
      </c>
      <c r="M3403" s="337" t="s">
        <v>19695</v>
      </c>
      <c r="N3403" s="337" t="s">
        <v>19695</v>
      </c>
      <c r="O3403" s="337" t="s">
        <v>19695</v>
      </c>
      <c r="P3403" s="337" t="s">
        <v>19695</v>
      </c>
      <c r="Q3403" s="337" t="s">
        <v>19695</v>
      </c>
      <c r="R3403" s="337" t="s">
        <v>130</v>
      </c>
      <c r="S3403" s="337" t="s">
        <v>147</v>
      </c>
      <c r="T3403" s="337" t="s">
        <v>1498</v>
      </c>
      <c r="U3403" s="337" t="s">
        <v>5642</v>
      </c>
      <c r="V3403" s="337">
        <v>8</v>
      </c>
      <c r="W3403" s="337" t="s">
        <v>19695</v>
      </c>
      <c r="X3403" s="337" t="s">
        <v>19695</v>
      </c>
      <c r="Y3403" s="337" t="s">
        <v>19695</v>
      </c>
      <c r="Z3403" s="337" t="s">
        <v>1753</v>
      </c>
      <c r="AA3403" s="337" t="s">
        <v>717</v>
      </c>
      <c r="AB3403" s="337" t="s">
        <v>718</v>
      </c>
      <c r="AC3403" s="337" t="s">
        <v>13813</v>
      </c>
    </row>
    <row r="3404" spans="1:29" ht="15.8" x14ac:dyDescent="0.25">
      <c r="A3404" s="337" t="s">
        <v>1723</v>
      </c>
      <c r="B3404" s="337" t="s">
        <v>5487</v>
      </c>
      <c r="C3404" s="337" t="s">
        <v>1821</v>
      </c>
      <c r="D3404" s="337" t="s">
        <v>449</v>
      </c>
      <c r="E3404" s="337" t="s">
        <v>5488</v>
      </c>
      <c r="F3404" s="338">
        <v>43231</v>
      </c>
      <c r="G3404" s="337" t="s">
        <v>4355</v>
      </c>
      <c r="H3404" s="338">
        <v>43281</v>
      </c>
      <c r="I3404" s="337" t="s">
        <v>19695</v>
      </c>
      <c r="J3404" s="337" t="s">
        <v>36</v>
      </c>
      <c r="K3404" s="337" t="s">
        <v>19695</v>
      </c>
      <c r="L3404" s="337" t="s">
        <v>19695</v>
      </c>
      <c r="M3404" s="337" t="s">
        <v>19695</v>
      </c>
      <c r="N3404" s="337" t="s">
        <v>19695</v>
      </c>
      <c r="O3404" s="337" t="s">
        <v>19695</v>
      </c>
      <c r="P3404" s="337" t="s">
        <v>19695</v>
      </c>
      <c r="Q3404" s="337" t="s">
        <v>19695</v>
      </c>
      <c r="R3404" s="337" t="s">
        <v>52</v>
      </c>
      <c r="S3404" s="337" t="s">
        <v>52</v>
      </c>
      <c r="T3404" s="337" t="s">
        <v>370</v>
      </c>
      <c r="U3404" s="337" t="s">
        <v>5489</v>
      </c>
      <c r="V3404" s="337">
        <v>8</v>
      </c>
      <c r="W3404" s="337" t="s">
        <v>19695</v>
      </c>
      <c r="X3404" s="337" t="s">
        <v>19695</v>
      </c>
      <c r="Y3404" s="337" t="s">
        <v>19695</v>
      </c>
      <c r="Z3404" s="337" t="s">
        <v>1753</v>
      </c>
      <c r="AA3404" s="337" t="s">
        <v>717</v>
      </c>
      <c r="AB3404" s="337" t="s">
        <v>718</v>
      </c>
      <c r="AC3404" s="337" t="s">
        <v>13813</v>
      </c>
    </row>
    <row r="3405" spans="1:29" ht="15.8" x14ac:dyDescent="0.25">
      <c r="A3405" s="337" t="s">
        <v>1723</v>
      </c>
      <c r="B3405" s="337" t="s">
        <v>10477</v>
      </c>
      <c r="C3405" s="337" t="s">
        <v>1821</v>
      </c>
      <c r="D3405" s="337" t="s">
        <v>449</v>
      </c>
      <c r="E3405" s="337" t="s">
        <v>6030</v>
      </c>
      <c r="F3405" s="338">
        <v>43208</v>
      </c>
      <c r="G3405" s="337" t="s">
        <v>4345</v>
      </c>
      <c r="H3405" s="338">
        <v>43280</v>
      </c>
      <c r="I3405" s="337" t="s">
        <v>19695</v>
      </c>
      <c r="J3405" s="337" t="s">
        <v>16</v>
      </c>
      <c r="K3405" s="337" t="s">
        <v>19695</v>
      </c>
      <c r="L3405" s="337" t="s">
        <v>19695</v>
      </c>
      <c r="M3405" s="337" t="s">
        <v>19695</v>
      </c>
      <c r="N3405" s="337" t="s">
        <v>19695</v>
      </c>
      <c r="O3405" s="337" t="s">
        <v>19695</v>
      </c>
      <c r="P3405" s="337" t="s">
        <v>19695</v>
      </c>
      <c r="Q3405" s="337" t="s">
        <v>19695</v>
      </c>
      <c r="R3405" s="337" t="s">
        <v>109</v>
      </c>
      <c r="S3405" s="337" t="s">
        <v>110</v>
      </c>
      <c r="T3405" s="337" t="s">
        <v>110</v>
      </c>
      <c r="U3405" s="337" t="s">
        <v>402</v>
      </c>
      <c r="V3405" s="337">
        <v>4</v>
      </c>
      <c r="W3405" s="337" t="s">
        <v>19695</v>
      </c>
      <c r="X3405" s="337" t="s">
        <v>19695</v>
      </c>
      <c r="Y3405" s="337" t="s">
        <v>19695</v>
      </c>
      <c r="Z3405" s="337" t="s">
        <v>1728</v>
      </c>
      <c r="AA3405" s="337" t="s">
        <v>717</v>
      </c>
      <c r="AB3405" s="337" t="s">
        <v>718</v>
      </c>
      <c r="AC3405" s="337" t="s">
        <v>13882</v>
      </c>
    </row>
    <row r="3406" spans="1:29" ht="15.8" x14ac:dyDescent="0.25">
      <c r="A3406" s="337" t="s">
        <v>1723</v>
      </c>
      <c r="B3406" s="337" t="s">
        <v>13192</v>
      </c>
      <c r="C3406" s="337" t="s">
        <v>1821</v>
      </c>
      <c r="D3406" s="337" t="s">
        <v>449</v>
      </c>
      <c r="E3406" s="337" t="s">
        <v>4468</v>
      </c>
      <c r="F3406" s="338">
        <v>43230</v>
      </c>
      <c r="G3406" s="337" t="s">
        <v>4345</v>
      </c>
      <c r="H3406" s="338">
        <v>43280</v>
      </c>
      <c r="I3406" s="337" t="s">
        <v>19695</v>
      </c>
      <c r="J3406" s="337" t="s">
        <v>16</v>
      </c>
      <c r="K3406" s="337" t="s">
        <v>19695</v>
      </c>
      <c r="L3406" s="337" t="s">
        <v>19695</v>
      </c>
      <c r="M3406" s="337" t="s">
        <v>19695</v>
      </c>
      <c r="N3406" s="337" t="s">
        <v>19695</v>
      </c>
      <c r="O3406" s="337" t="s">
        <v>19695</v>
      </c>
      <c r="P3406" s="337" t="s">
        <v>19695</v>
      </c>
      <c r="Q3406" s="337" t="s">
        <v>19695</v>
      </c>
      <c r="R3406" s="337" t="s">
        <v>3268</v>
      </c>
      <c r="S3406" s="337" t="s">
        <v>5768</v>
      </c>
      <c r="T3406" s="337" t="s">
        <v>13193</v>
      </c>
      <c r="U3406" s="337" t="s">
        <v>13194</v>
      </c>
      <c r="V3406" s="337">
        <v>4</v>
      </c>
      <c r="W3406" s="337" t="s">
        <v>19695</v>
      </c>
      <c r="X3406" s="337" t="s">
        <v>19695</v>
      </c>
      <c r="Y3406" s="337" t="s">
        <v>19695</v>
      </c>
      <c r="Z3406" s="337" t="s">
        <v>1745</v>
      </c>
      <c r="AA3406" s="337" t="s">
        <v>897</v>
      </c>
      <c r="AB3406" s="337" t="s">
        <v>854</v>
      </c>
      <c r="AC3406" s="337" t="s">
        <v>15253</v>
      </c>
    </row>
    <row r="3407" spans="1:29" ht="15.8" x14ac:dyDescent="0.25">
      <c r="A3407" s="337" t="s">
        <v>1723</v>
      </c>
      <c r="B3407" s="337" t="s">
        <v>13195</v>
      </c>
      <c r="C3407" s="337" t="s">
        <v>1821</v>
      </c>
      <c r="D3407" s="337" t="s">
        <v>449</v>
      </c>
      <c r="E3407" s="337" t="s">
        <v>4468</v>
      </c>
      <c r="F3407" s="338">
        <v>43230</v>
      </c>
      <c r="G3407" s="337" t="s">
        <v>4345</v>
      </c>
      <c r="H3407" s="338">
        <v>43280</v>
      </c>
      <c r="I3407" s="337" t="s">
        <v>19695</v>
      </c>
      <c r="J3407" s="337" t="s">
        <v>36</v>
      </c>
      <c r="K3407" s="337" t="s">
        <v>19695</v>
      </c>
      <c r="L3407" s="337" t="s">
        <v>19695</v>
      </c>
      <c r="M3407" s="337" t="s">
        <v>19695</v>
      </c>
      <c r="N3407" s="337" t="s">
        <v>19695</v>
      </c>
      <c r="O3407" s="337" t="s">
        <v>19695</v>
      </c>
      <c r="P3407" s="337" t="s">
        <v>19695</v>
      </c>
      <c r="Q3407" s="337" t="s">
        <v>19695</v>
      </c>
      <c r="R3407" s="337" t="s">
        <v>3268</v>
      </c>
      <c r="S3407" s="337" t="s">
        <v>4800</v>
      </c>
      <c r="T3407" s="337" t="s">
        <v>13196</v>
      </c>
      <c r="U3407" s="337" t="s">
        <v>13197</v>
      </c>
      <c r="V3407" s="337">
        <v>4</v>
      </c>
      <c r="W3407" s="337" t="s">
        <v>19695</v>
      </c>
      <c r="X3407" s="337" t="s">
        <v>19695</v>
      </c>
      <c r="Y3407" s="337" t="s">
        <v>19695</v>
      </c>
      <c r="Z3407" s="337" t="s">
        <v>1745</v>
      </c>
      <c r="AA3407" s="337" t="s">
        <v>897</v>
      </c>
      <c r="AB3407" s="337" t="s">
        <v>854</v>
      </c>
      <c r="AC3407" s="337" t="s">
        <v>15253</v>
      </c>
    </row>
    <row r="3408" spans="1:29" ht="15.8" x14ac:dyDescent="0.25">
      <c r="A3408" s="337" t="s">
        <v>1723</v>
      </c>
      <c r="B3408" s="337" t="s">
        <v>6578</v>
      </c>
      <c r="C3408" s="337" t="s">
        <v>1821</v>
      </c>
      <c r="D3408" s="337" t="s">
        <v>449</v>
      </c>
      <c r="E3408" s="337" t="s">
        <v>4590</v>
      </c>
      <c r="F3408" s="338">
        <v>43245</v>
      </c>
      <c r="G3408" s="337" t="s">
        <v>6579</v>
      </c>
      <c r="H3408" s="338">
        <v>43279</v>
      </c>
      <c r="I3408" s="337" t="s">
        <v>19695</v>
      </c>
      <c r="J3408" s="337" t="s">
        <v>16</v>
      </c>
      <c r="K3408" s="337" t="s">
        <v>19695</v>
      </c>
      <c r="L3408" s="337" t="s">
        <v>19695</v>
      </c>
      <c r="M3408" s="337" t="s">
        <v>19695</v>
      </c>
      <c r="N3408" s="337" t="s">
        <v>19695</v>
      </c>
      <c r="O3408" s="337" t="s">
        <v>19695</v>
      </c>
      <c r="P3408" s="337" t="s">
        <v>19695</v>
      </c>
      <c r="Q3408" s="337" t="s">
        <v>19695</v>
      </c>
      <c r="R3408" s="337" t="s">
        <v>35</v>
      </c>
      <c r="S3408" s="337" t="s">
        <v>77</v>
      </c>
      <c r="T3408" s="337" t="s">
        <v>4976</v>
      </c>
      <c r="U3408" s="337" t="s">
        <v>6580</v>
      </c>
      <c r="V3408" s="337">
        <v>8</v>
      </c>
      <c r="W3408" s="337" t="s">
        <v>19695</v>
      </c>
      <c r="X3408" s="337" t="s">
        <v>19695</v>
      </c>
      <c r="Y3408" s="337" t="s">
        <v>19695</v>
      </c>
      <c r="Z3408" s="337" t="s">
        <v>1728</v>
      </c>
      <c r="AA3408" s="337" t="s">
        <v>717</v>
      </c>
      <c r="AB3408" s="337" t="s">
        <v>718</v>
      </c>
      <c r="AC3408" s="337" t="s">
        <v>13815</v>
      </c>
    </row>
    <row r="3409" spans="1:29" ht="15.8" x14ac:dyDescent="0.25">
      <c r="A3409" s="337" t="s">
        <v>1723</v>
      </c>
      <c r="B3409" s="337" t="s">
        <v>7049</v>
      </c>
      <c r="C3409" s="337" t="s">
        <v>1821</v>
      </c>
      <c r="D3409" s="337" t="s">
        <v>449</v>
      </c>
      <c r="E3409" s="337" t="s">
        <v>4823</v>
      </c>
      <c r="F3409" s="338">
        <v>43217</v>
      </c>
      <c r="G3409" s="337" t="s">
        <v>6579</v>
      </c>
      <c r="H3409" s="338">
        <v>43279</v>
      </c>
      <c r="I3409" s="337" t="s">
        <v>19695</v>
      </c>
      <c r="J3409" s="337" t="s">
        <v>16</v>
      </c>
      <c r="K3409" s="337" t="s">
        <v>19695</v>
      </c>
      <c r="L3409" s="337" t="s">
        <v>19695</v>
      </c>
      <c r="M3409" s="337" t="s">
        <v>19695</v>
      </c>
      <c r="N3409" s="337" t="s">
        <v>19695</v>
      </c>
      <c r="O3409" s="337" t="s">
        <v>19695</v>
      </c>
      <c r="P3409" s="337" t="s">
        <v>19695</v>
      </c>
      <c r="Q3409" s="337" t="s">
        <v>19695</v>
      </c>
      <c r="R3409" s="337" t="s">
        <v>109</v>
      </c>
      <c r="S3409" s="337" t="s">
        <v>1126</v>
      </c>
      <c r="T3409" s="337" t="s">
        <v>1127</v>
      </c>
      <c r="U3409" s="337" t="s">
        <v>6886</v>
      </c>
      <c r="V3409" s="337">
        <v>4</v>
      </c>
      <c r="W3409" s="337" t="s">
        <v>19695</v>
      </c>
      <c r="X3409" s="337" t="s">
        <v>19695</v>
      </c>
      <c r="Y3409" s="337" t="s">
        <v>19695</v>
      </c>
      <c r="Z3409" s="337" t="s">
        <v>1728</v>
      </c>
      <c r="AA3409" s="337" t="s">
        <v>717</v>
      </c>
      <c r="AB3409" s="337" t="s">
        <v>718</v>
      </c>
      <c r="AC3409" s="337" t="s">
        <v>13860</v>
      </c>
    </row>
    <row r="3410" spans="1:29" ht="15.8" x14ac:dyDescent="0.25">
      <c r="A3410" s="337" t="s">
        <v>1723</v>
      </c>
      <c r="B3410" s="337" t="s">
        <v>6748</v>
      </c>
      <c r="C3410" s="337" t="s">
        <v>1788</v>
      </c>
      <c r="D3410" s="337" t="s">
        <v>1906</v>
      </c>
      <c r="E3410" s="337" t="s">
        <v>4532</v>
      </c>
      <c r="F3410" s="338">
        <v>43246</v>
      </c>
      <c r="G3410" s="337" t="s">
        <v>6579</v>
      </c>
      <c r="H3410" s="338">
        <v>43279</v>
      </c>
      <c r="I3410" s="337" t="s">
        <v>19695</v>
      </c>
      <c r="J3410" s="337" t="s">
        <v>36</v>
      </c>
      <c r="K3410" s="337" t="s">
        <v>19695</v>
      </c>
      <c r="L3410" s="337" t="s">
        <v>19695</v>
      </c>
      <c r="M3410" s="337" t="s">
        <v>19695</v>
      </c>
      <c r="N3410" s="337" t="s">
        <v>19695</v>
      </c>
      <c r="O3410" s="337" t="s">
        <v>19695</v>
      </c>
      <c r="P3410" s="337" t="s">
        <v>19695</v>
      </c>
      <c r="Q3410" s="337" t="s">
        <v>19695</v>
      </c>
      <c r="R3410" s="337" t="s">
        <v>2266</v>
      </c>
      <c r="S3410" s="337" t="s">
        <v>4262</v>
      </c>
      <c r="T3410" s="337" t="s">
        <v>4262</v>
      </c>
      <c r="U3410" s="337" t="s">
        <v>6749</v>
      </c>
      <c r="V3410" s="337">
        <v>10</v>
      </c>
      <c r="W3410" s="337" t="s">
        <v>19695</v>
      </c>
      <c r="X3410" s="337" t="s">
        <v>19695</v>
      </c>
      <c r="Y3410" s="337" t="s">
        <v>19695</v>
      </c>
      <c r="Z3410" s="337" t="s">
        <v>1745</v>
      </c>
      <c r="AA3410" s="337" t="s">
        <v>853</v>
      </c>
      <c r="AB3410" s="337" t="s">
        <v>854</v>
      </c>
      <c r="AC3410" s="337" t="s">
        <v>13880</v>
      </c>
    </row>
    <row r="3411" spans="1:29" ht="15.8" x14ac:dyDescent="0.25">
      <c r="A3411" s="337" t="s">
        <v>1723</v>
      </c>
      <c r="B3411" s="337" t="s">
        <v>5203</v>
      </c>
      <c r="C3411" s="337" t="s">
        <v>1725</v>
      </c>
      <c r="D3411" s="337" t="s">
        <v>1726</v>
      </c>
      <c r="E3411" s="337" t="s">
        <v>4874</v>
      </c>
      <c r="F3411" s="338">
        <v>43226</v>
      </c>
      <c r="G3411" s="337" t="s">
        <v>5082</v>
      </c>
      <c r="H3411" s="338">
        <v>43277</v>
      </c>
      <c r="I3411" s="337" t="s">
        <v>19695</v>
      </c>
      <c r="J3411" s="337" t="s">
        <v>16</v>
      </c>
      <c r="K3411" s="337" t="s">
        <v>19695</v>
      </c>
      <c r="L3411" s="337" t="s">
        <v>19695</v>
      </c>
      <c r="M3411" s="337" t="s">
        <v>19695</v>
      </c>
      <c r="N3411" s="337" t="s">
        <v>19695</v>
      </c>
      <c r="O3411" s="337" t="s">
        <v>19695</v>
      </c>
      <c r="P3411" s="337" t="s">
        <v>19695</v>
      </c>
      <c r="Q3411" s="337" t="s">
        <v>19695</v>
      </c>
      <c r="R3411" s="337" t="s">
        <v>15</v>
      </c>
      <c r="S3411" s="337" t="s">
        <v>1086</v>
      </c>
      <c r="T3411" s="337" t="s">
        <v>1086</v>
      </c>
      <c r="U3411" s="337" t="s">
        <v>4332</v>
      </c>
      <c r="V3411" s="337">
        <v>8</v>
      </c>
      <c r="W3411" s="337" t="s">
        <v>19695</v>
      </c>
      <c r="X3411" s="337" t="s">
        <v>19695</v>
      </c>
      <c r="Y3411" s="337" t="s">
        <v>19695</v>
      </c>
      <c r="Z3411" s="337" t="s">
        <v>1728</v>
      </c>
      <c r="AA3411" s="337" t="s">
        <v>717</v>
      </c>
      <c r="AB3411" s="337" t="s">
        <v>718</v>
      </c>
      <c r="AC3411" s="337" t="s">
        <v>13823</v>
      </c>
    </row>
    <row r="3412" spans="1:29" ht="15.8" x14ac:dyDescent="0.25">
      <c r="A3412" s="337" t="s">
        <v>1723</v>
      </c>
      <c r="B3412" s="337" t="s">
        <v>5080</v>
      </c>
      <c r="C3412" s="337" t="s">
        <v>1821</v>
      </c>
      <c r="D3412" s="337" t="s">
        <v>449</v>
      </c>
      <c r="E3412" s="337" t="s">
        <v>5081</v>
      </c>
      <c r="F3412" s="338">
        <v>43227</v>
      </c>
      <c r="G3412" s="337" t="s">
        <v>5082</v>
      </c>
      <c r="H3412" s="338">
        <v>43277</v>
      </c>
      <c r="I3412" s="337" t="s">
        <v>19695</v>
      </c>
      <c r="J3412" s="337" t="s">
        <v>36</v>
      </c>
      <c r="K3412" s="337" t="s">
        <v>19695</v>
      </c>
      <c r="L3412" s="337" t="s">
        <v>19695</v>
      </c>
      <c r="M3412" s="337" t="s">
        <v>19695</v>
      </c>
      <c r="N3412" s="337" t="s">
        <v>19695</v>
      </c>
      <c r="O3412" s="337" t="s">
        <v>19695</v>
      </c>
      <c r="P3412" s="337" t="s">
        <v>19695</v>
      </c>
      <c r="Q3412" s="337" t="s">
        <v>19695</v>
      </c>
      <c r="R3412" s="337" t="s">
        <v>52</v>
      </c>
      <c r="S3412" s="337" t="s">
        <v>839</v>
      </c>
      <c r="T3412" s="337" t="s">
        <v>5083</v>
      </c>
      <c r="U3412" s="337" t="s">
        <v>2473</v>
      </c>
      <c r="V3412" s="337">
        <v>6</v>
      </c>
      <c r="W3412" s="337" t="s">
        <v>19695</v>
      </c>
      <c r="X3412" s="337" t="s">
        <v>19695</v>
      </c>
      <c r="Y3412" s="337" t="s">
        <v>19695</v>
      </c>
      <c r="Z3412" s="337" t="s">
        <v>1753</v>
      </c>
      <c r="AA3412" s="337" t="s">
        <v>717</v>
      </c>
      <c r="AB3412" s="337" t="s">
        <v>718</v>
      </c>
      <c r="AC3412" s="337" t="s">
        <v>13831</v>
      </c>
    </row>
    <row r="3413" spans="1:29" ht="15.8" x14ac:dyDescent="0.25">
      <c r="A3413" s="337" t="s">
        <v>1723</v>
      </c>
      <c r="B3413" s="337" t="s">
        <v>5467</v>
      </c>
      <c r="C3413" s="337" t="s">
        <v>1821</v>
      </c>
      <c r="D3413" s="337" t="s">
        <v>449</v>
      </c>
      <c r="E3413" s="337" t="s">
        <v>4590</v>
      </c>
      <c r="F3413" s="338">
        <v>43245</v>
      </c>
      <c r="G3413" s="337" t="s">
        <v>4367</v>
      </c>
      <c r="H3413" s="338">
        <v>43276</v>
      </c>
      <c r="I3413" s="337" t="s">
        <v>19695</v>
      </c>
      <c r="J3413" s="337" t="s">
        <v>36</v>
      </c>
      <c r="K3413" s="337" t="s">
        <v>19695</v>
      </c>
      <c r="L3413" s="337" t="s">
        <v>19695</v>
      </c>
      <c r="M3413" s="337" t="s">
        <v>19695</v>
      </c>
      <c r="N3413" s="337" t="s">
        <v>19695</v>
      </c>
      <c r="O3413" s="337" t="s">
        <v>19695</v>
      </c>
      <c r="P3413" s="337" t="s">
        <v>19695</v>
      </c>
      <c r="Q3413" s="337" t="s">
        <v>19695</v>
      </c>
      <c r="R3413" s="337" t="s">
        <v>112</v>
      </c>
      <c r="S3413" s="337" t="s">
        <v>113</v>
      </c>
      <c r="T3413" s="337" t="s">
        <v>1581</v>
      </c>
      <c r="U3413" s="337" t="s">
        <v>5468</v>
      </c>
      <c r="V3413" s="337">
        <v>10</v>
      </c>
      <c r="W3413" s="337" t="s">
        <v>19695</v>
      </c>
      <c r="X3413" s="337" t="s">
        <v>19695</v>
      </c>
      <c r="Y3413" s="337" t="s">
        <v>19695</v>
      </c>
      <c r="Z3413" s="337" t="s">
        <v>1728</v>
      </c>
      <c r="AA3413" s="337" t="s">
        <v>735</v>
      </c>
      <c r="AB3413" s="337" t="s">
        <v>718</v>
      </c>
      <c r="AC3413" s="337" t="s">
        <v>13816</v>
      </c>
    </row>
    <row r="3414" spans="1:29" ht="15.8" x14ac:dyDescent="0.25">
      <c r="A3414" s="337" t="s">
        <v>1723</v>
      </c>
      <c r="B3414" s="337" t="s">
        <v>6865</v>
      </c>
      <c r="C3414" s="337" t="s">
        <v>1821</v>
      </c>
      <c r="D3414" s="337" t="s">
        <v>449</v>
      </c>
      <c r="E3414" s="337" t="s">
        <v>5919</v>
      </c>
      <c r="F3414" s="338">
        <v>43251</v>
      </c>
      <c r="G3414" s="337" t="s">
        <v>4367</v>
      </c>
      <c r="H3414" s="338">
        <v>43276</v>
      </c>
      <c r="I3414" s="337" t="s">
        <v>19695</v>
      </c>
      <c r="J3414" s="337" t="s">
        <v>36</v>
      </c>
      <c r="K3414" s="337" t="s">
        <v>19695</v>
      </c>
      <c r="L3414" s="337" t="s">
        <v>19695</v>
      </c>
      <c r="M3414" s="337" t="s">
        <v>19695</v>
      </c>
      <c r="N3414" s="337" t="s">
        <v>19695</v>
      </c>
      <c r="O3414" s="337" t="s">
        <v>19695</v>
      </c>
      <c r="P3414" s="337" t="s">
        <v>19695</v>
      </c>
      <c r="Q3414" s="337" t="s">
        <v>19695</v>
      </c>
      <c r="R3414" s="337" t="s">
        <v>15</v>
      </c>
      <c r="S3414" s="337" t="s">
        <v>1086</v>
      </c>
      <c r="T3414" s="337" t="s">
        <v>1099</v>
      </c>
      <c r="U3414" s="337" t="s">
        <v>6866</v>
      </c>
      <c r="V3414" s="337">
        <v>8</v>
      </c>
      <c r="W3414" s="337" t="s">
        <v>19695</v>
      </c>
      <c r="X3414" s="337" t="s">
        <v>19695</v>
      </c>
      <c r="Y3414" s="337" t="s">
        <v>19695</v>
      </c>
      <c r="Z3414" s="337" t="s">
        <v>1728</v>
      </c>
      <c r="AA3414" s="337" t="s">
        <v>735</v>
      </c>
      <c r="AB3414" s="337" t="s">
        <v>718</v>
      </c>
      <c r="AC3414" s="337" t="s">
        <v>13844</v>
      </c>
    </row>
    <row r="3415" spans="1:29" ht="15.8" x14ac:dyDescent="0.25">
      <c r="A3415" s="337" t="s">
        <v>1723</v>
      </c>
      <c r="B3415" s="337" t="s">
        <v>4365</v>
      </c>
      <c r="C3415" s="337" t="s">
        <v>1821</v>
      </c>
      <c r="D3415" s="337" t="s">
        <v>449</v>
      </c>
      <c r="E3415" s="337" t="s">
        <v>4366</v>
      </c>
      <c r="F3415" s="338">
        <v>43266</v>
      </c>
      <c r="G3415" s="337" t="s">
        <v>4367</v>
      </c>
      <c r="H3415" s="338">
        <v>43276</v>
      </c>
      <c r="I3415" s="337" t="s">
        <v>19695</v>
      </c>
      <c r="J3415" s="337" t="s">
        <v>36</v>
      </c>
      <c r="K3415" s="337" t="s">
        <v>19695</v>
      </c>
      <c r="L3415" s="337" t="s">
        <v>19695</v>
      </c>
      <c r="M3415" s="337" t="s">
        <v>19695</v>
      </c>
      <c r="N3415" s="337" t="s">
        <v>19695</v>
      </c>
      <c r="O3415" s="337" t="s">
        <v>19695</v>
      </c>
      <c r="P3415" s="337" t="s">
        <v>19695</v>
      </c>
      <c r="Q3415" s="337" t="s">
        <v>19695</v>
      </c>
      <c r="R3415" s="337" t="s">
        <v>144</v>
      </c>
      <c r="S3415" s="337" t="s">
        <v>829</v>
      </c>
      <c r="T3415" s="337" t="s">
        <v>829</v>
      </c>
      <c r="U3415" s="337" t="s">
        <v>4368</v>
      </c>
      <c r="V3415" s="337">
        <v>6</v>
      </c>
      <c r="W3415" s="337" t="s">
        <v>19695</v>
      </c>
      <c r="X3415" s="337" t="s">
        <v>19695</v>
      </c>
      <c r="Y3415" s="337" t="s">
        <v>19695</v>
      </c>
      <c r="Z3415" s="337" t="s">
        <v>1728</v>
      </c>
      <c r="AA3415" s="337" t="s">
        <v>735</v>
      </c>
      <c r="AB3415" s="337" t="s">
        <v>718</v>
      </c>
      <c r="AC3415" s="337" t="s">
        <v>13850</v>
      </c>
    </row>
    <row r="3416" spans="1:29" ht="15.8" x14ac:dyDescent="0.25">
      <c r="A3416" s="337" t="s">
        <v>1723</v>
      </c>
      <c r="B3416" s="337" t="s">
        <v>6737</v>
      </c>
      <c r="C3416" s="337" t="s">
        <v>1821</v>
      </c>
      <c r="D3416" s="337" t="s">
        <v>449</v>
      </c>
      <c r="E3416" s="337" t="s">
        <v>6491</v>
      </c>
      <c r="F3416" s="338">
        <v>43224</v>
      </c>
      <c r="G3416" s="337" t="s">
        <v>6738</v>
      </c>
      <c r="H3416" s="338">
        <v>43274</v>
      </c>
      <c r="I3416" s="337" t="s">
        <v>19695</v>
      </c>
      <c r="J3416" s="337" t="s">
        <v>36</v>
      </c>
      <c r="K3416" s="337" t="s">
        <v>19695</v>
      </c>
      <c r="L3416" s="337" t="s">
        <v>19695</v>
      </c>
      <c r="M3416" s="337" t="s">
        <v>19695</v>
      </c>
      <c r="N3416" s="337" t="s">
        <v>19695</v>
      </c>
      <c r="O3416" s="337" t="s">
        <v>19695</v>
      </c>
      <c r="P3416" s="337" t="s">
        <v>19695</v>
      </c>
      <c r="Q3416" s="337" t="s">
        <v>19695</v>
      </c>
      <c r="R3416" s="337" t="s">
        <v>52</v>
      </c>
      <c r="S3416" s="337" t="s">
        <v>69</v>
      </c>
      <c r="T3416" s="337" t="s">
        <v>69</v>
      </c>
      <c r="U3416" s="337" t="s">
        <v>6368</v>
      </c>
      <c r="V3416" s="337">
        <v>12</v>
      </c>
      <c r="W3416" s="337" t="s">
        <v>19695</v>
      </c>
      <c r="X3416" s="337" t="s">
        <v>19695</v>
      </c>
      <c r="Y3416" s="337" t="s">
        <v>19695</v>
      </c>
      <c r="Z3416" s="337" t="s">
        <v>1745</v>
      </c>
      <c r="AA3416" s="337" t="s">
        <v>735</v>
      </c>
      <c r="AB3416" s="337" t="s">
        <v>718</v>
      </c>
      <c r="AC3416" s="337" t="s">
        <v>13831</v>
      </c>
    </row>
    <row r="3417" spans="1:29" ht="15.8" x14ac:dyDescent="0.25">
      <c r="A3417" s="337" t="s">
        <v>1723</v>
      </c>
      <c r="B3417" s="337" t="s">
        <v>4348</v>
      </c>
      <c r="C3417" s="337" t="s">
        <v>1821</v>
      </c>
      <c r="D3417" s="337" t="s">
        <v>449</v>
      </c>
      <c r="E3417" s="337" t="s">
        <v>4349</v>
      </c>
      <c r="F3417" s="338">
        <v>43247</v>
      </c>
      <c r="G3417" s="337" t="s">
        <v>4350</v>
      </c>
      <c r="H3417" s="338">
        <v>43272</v>
      </c>
      <c r="I3417" s="337" t="s">
        <v>19695</v>
      </c>
      <c r="J3417" s="337" t="s">
        <v>16</v>
      </c>
      <c r="K3417" s="337" t="s">
        <v>19695</v>
      </c>
      <c r="L3417" s="337" t="s">
        <v>19695</v>
      </c>
      <c r="M3417" s="337" t="s">
        <v>19695</v>
      </c>
      <c r="N3417" s="337" t="s">
        <v>19695</v>
      </c>
      <c r="O3417" s="337" t="s">
        <v>19695</v>
      </c>
      <c r="P3417" s="337" t="s">
        <v>19695</v>
      </c>
      <c r="Q3417" s="337" t="s">
        <v>19695</v>
      </c>
      <c r="R3417" s="337" t="s">
        <v>15</v>
      </c>
      <c r="S3417" s="337" t="s">
        <v>1086</v>
      </c>
      <c r="T3417" s="337" t="s">
        <v>4351</v>
      </c>
      <c r="U3417" s="337" t="s">
        <v>4352</v>
      </c>
      <c r="V3417" s="337">
        <v>8</v>
      </c>
      <c r="W3417" s="337" t="s">
        <v>19695</v>
      </c>
      <c r="X3417" s="337" t="s">
        <v>19695</v>
      </c>
      <c r="Y3417" s="337" t="s">
        <v>19695</v>
      </c>
      <c r="Z3417" s="337" t="s">
        <v>1728</v>
      </c>
      <c r="AA3417" s="337" t="s">
        <v>735</v>
      </c>
      <c r="AB3417" s="337" t="s">
        <v>718</v>
      </c>
      <c r="AC3417" s="337" t="s">
        <v>13846</v>
      </c>
    </row>
    <row r="3418" spans="1:29" ht="15.8" x14ac:dyDescent="0.25">
      <c r="A3418" s="337" t="s">
        <v>1723</v>
      </c>
      <c r="B3418" s="337" t="s">
        <v>5317</v>
      </c>
      <c r="C3418" s="337" t="s">
        <v>1821</v>
      </c>
      <c r="D3418" s="337" t="s">
        <v>449</v>
      </c>
      <c r="E3418" s="337" t="s">
        <v>4964</v>
      </c>
      <c r="F3418" s="338">
        <v>43197</v>
      </c>
      <c r="G3418" s="337" t="s">
        <v>4350</v>
      </c>
      <c r="H3418" s="338">
        <v>43272</v>
      </c>
      <c r="I3418" s="337" t="s">
        <v>19695</v>
      </c>
      <c r="J3418" s="337" t="s">
        <v>16</v>
      </c>
      <c r="K3418" s="337" t="s">
        <v>19695</v>
      </c>
      <c r="L3418" s="337" t="s">
        <v>19695</v>
      </c>
      <c r="M3418" s="337" t="s">
        <v>19695</v>
      </c>
      <c r="N3418" s="337" t="s">
        <v>19695</v>
      </c>
      <c r="O3418" s="337" t="s">
        <v>19695</v>
      </c>
      <c r="P3418" s="337" t="s">
        <v>19695</v>
      </c>
      <c r="Q3418" s="337" t="s">
        <v>19695</v>
      </c>
      <c r="R3418" s="337" t="s">
        <v>35</v>
      </c>
      <c r="S3418" s="337" t="s">
        <v>77</v>
      </c>
      <c r="T3418" s="337" t="s">
        <v>5318</v>
      </c>
      <c r="U3418" s="337" t="s">
        <v>2135</v>
      </c>
      <c r="V3418" s="337">
        <v>10</v>
      </c>
      <c r="W3418" s="337" t="s">
        <v>19695</v>
      </c>
      <c r="X3418" s="337" t="s">
        <v>19695</v>
      </c>
      <c r="Y3418" s="337" t="s">
        <v>19695</v>
      </c>
      <c r="Z3418" s="337" t="s">
        <v>1753</v>
      </c>
      <c r="AA3418" s="337" t="s">
        <v>735</v>
      </c>
      <c r="AB3418" s="337" t="s">
        <v>718</v>
      </c>
      <c r="AC3418" s="337" t="s">
        <v>13809</v>
      </c>
    </row>
    <row r="3419" spans="1:29" ht="15.8" x14ac:dyDescent="0.25">
      <c r="A3419" s="337" t="s">
        <v>1723</v>
      </c>
      <c r="B3419" s="337" t="s">
        <v>5570</v>
      </c>
      <c r="C3419" s="337" t="s">
        <v>1821</v>
      </c>
      <c r="D3419" s="337" t="s">
        <v>449</v>
      </c>
      <c r="E3419" s="337" t="s">
        <v>4398</v>
      </c>
      <c r="F3419" s="338">
        <v>43237</v>
      </c>
      <c r="G3419" s="337" t="s">
        <v>5365</v>
      </c>
      <c r="H3419" s="338">
        <v>43271</v>
      </c>
      <c r="I3419" s="337" t="s">
        <v>19695</v>
      </c>
      <c r="J3419" s="337" t="s">
        <v>16</v>
      </c>
      <c r="K3419" s="337" t="s">
        <v>19695</v>
      </c>
      <c r="L3419" s="337" t="s">
        <v>19695</v>
      </c>
      <c r="M3419" s="337" t="s">
        <v>19695</v>
      </c>
      <c r="N3419" s="337" t="s">
        <v>19695</v>
      </c>
      <c r="O3419" s="337" t="s">
        <v>19695</v>
      </c>
      <c r="P3419" s="337" t="s">
        <v>19695</v>
      </c>
      <c r="Q3419" s="337" t="s">
        <v>19695</v>
      </c>
      <c r="R3419" s="337" t="s">
        <v>130</v>
      </c>
      <c r="S3419" s="337" t="s">
        <v>940</v>
      </c>
      <c r="T3419" s="337" t="s">
        <v>449</v>
      </c>
      <c r="U3419" s="337" t="s">
        <v>95</v>
      </c>
      <c r="V3419" s="337">
        <v>10</v>
      </c>
      <c r="W3419" s="337" t="s">
        <v>19695</v>
      </c>
      <c r="X3419" s="337" t="s">
        <v>19695</v>
      </c>
      <c r="Y3419" s="337" t="s">
        <v>19695</v>
      </c>
      <c r="Z3419" s="337" t="s">
        <v>1753</v>
      </c>
      <c r="AA3419" s="337" t="s">
        <v>717</v>
      </c>
      <c r="AB3419" s="337" t="s">
        <v>718</v>
      </c>
      <c r="AC3419" s="337" t="s">
        <v>15467</v>
      </c>
    </row>
    <row r="3420" spans="1:29" ht="15.8" x14ac:dyDescent="0.25">
      <c r="A3420" s="337" t="s">
        <v>1723</v>
      </c>
      <c r="B3420" s="337" t="s">
        <v>5921</v>
      </c>
      <c r="C3420" s="337" t="s">
        <v>1821</v>
      </c>
      <c r="D3420" s="337" t="s">
        <v>449</v>
      </c>
      <c r="E3420" s="337" t="s">
        <v>1785</v>
      </c>
      <c r="F3420" s="338">
        <v>43236</v>
      </c>
      <c r="G3420" s="337" t="s">
        <v>5365</v>
      </c>
      <c r="H3420" s="338">
        <v>43271</v>
      </c>
      <c r="I3420" s="337" t="s">
        <v>19695</v>
      </c>
      <c r="J3420" s="337" t="s">
        <v>36</v>
      </c>
      <c r="K3420" s="337" t="s">
        <v>19695</v>
      </c>
      <c r="L3420" s="337" t="s">
        <v>19695</v>
      </c>
      <c r="M3420" s="337" t="s">
        <v>19695</v>
      </c>
      <c r="N3420" s="337" t="s">
        <v>19695</v>
      </c>
      <c r="O3420" s="337" t="s">
        <v>19695</v>
      </c>
      <c r="P3420" s="337" t="s">
        <v>19695</v>
      </c>
      <c r="Q3420" s="337" t="s">
        <v>19695</v>
      </c>
      <c r="R3420" s="337" t="s">
        <v>101</v>
      </c>
      <c r="S3420" s="337" t="s">
        <v>102</v>
      </c>
      <c r="T3420" s="337" t="s">
        <v>5922</v>
      </c>
      <c r="U3420" s="337" t="s">
        <v>5923</v>
      </c>
      <c r="V3420" s="337">
        <v>8</v>
      </c>
      <c r="W3420" s="337" t="s">
        <v>19695</v>
      </c>
      <c r="X3420" s="337" t="s">
        <v>19695</v>
      </c>
      <c r="Y3420" s="337" t="s">
        <v>19695</v>
      </c>
      <c r="Z3420" s="337" t="s">
        <v>1753</v>
      </c>
      <c r="AA3420" s="337" t="s">
        <v>717</v>
      </c>
      <c r="AB3420" s="337" t="s">
        <v>718</v>
      </c>
      <c r="AC3420" s="337" t="s">
        <v>15467</v>
      </c>
    </row>
    <row r="3421" spans="1:29" ht="15.8" x14ac:dyDescent="0.25">
      <c r="A3421" s="337" t="s">
        <v>1723</v>
      </c>
      <c r="B3421" s="337" t="s">
        <v>5314</v>
      </c>
      <c r="C3421" s="337" t="s">
        <v>1821</v>
      </c>
      <c r="D3421" s="337" t="s">
        <v>449</v>
      </c>
      <c r="E3421" s="337" t="s">
        <v>5315</v>
      </c>
      <c r="F3421" s="338">
        <v>43239</v>
      </c>
      <c r="G3421" s="337" t="s">
        <v>5316</v>
      </c>
      <c r="H3421" s="338">
        <v>43270</v>
      </c>
      <c r="I3421" s="337" t="s">
        <v>19695</v>
      </c>
      <c r="J3421" s="337" t="s">
        <v>16</v>
      </c>
      <c r="K3421" s="337" t="s">
        <v>19695</v>
      </c>
      <c r="L3421" s="337" t="s">
        <v>19695</v>
      </c>
      <c r="M3421" s="337" t="s">
        <v>19695</v>
      </c>
      <c r="N3421" s="337" t="s">
        <v>19695</v>
      </c>
      <c r="O3421" s="337" t="s">
        <v>19695</v>
      </c>
      <c r="P3421" s="337" t="s">
        <v>19695</v>
      </c>
      <c r="Q3421" s="337" t="s">
        <v>19695</v>
      </c>
      <c r="R3421" s="337" t="s">
        <v>35</v>
      </c>
      <c r="S3421" s="337" t="s">
        <v>77</v>
      </c>
      <c r="T3421" s="337" t="s">
        <v>1012</v>
      </c>
      <c r="U3421" s="337" t="s">
        <v>3812</v>
      </c>
      <c r="V3421" s="337">
        <v>8</v>
      </c>
      <c r="W3421" s="337" t="s">
        <v>19695</v>
      </c>
      <c r="X3421" s="337" t="s">
        <v>19695</v>
      </c>
      <c r="Y3421" s="337" t="s">
        <v>19695</v>
      </c>
      <c r="Z3421" s="337" t="s">
        <v>1753</v>
      </c>
      <c r="AA3421" s="337" t="s">
        <v>735</v>
      </c>
      <c r="AB3421" s="337" t="s">
        <v>718</v>
      </c>
      <c r="AC3421" s="337" t="s">
        <v>15466</v>
      </c>
    </row>
    <row r="3422" spans="1:29" ht="15.8" x14ac:dyDescent="0.25">
      <c r="A3422" s="337" t="s">
        <v>1723</v>
      </c>
      <c r="B3422" s="337" t="s">
        <v>5354</v>
      </c>
      <c r="C3422" s="337" t="s">
        <v>1821</v>
      </c>
      <c r="D3422" s="337" t="s">
        <v>449</v>
      </c>
      <c r="E3422" s="337" t="s">
        <v>5355</v>
      </c>
      <c r="F3422" s="338">
        <v>43218</v>
      </c>
      <c r="G3422" s="337" t="s">
        <v>5356</v>
      </c>
      <c r="H3422" s="338">
        <v>43268</v>
      </c>
      <c r="I3422" s="337" t="s">
        <v>19695</v>
      </c>
      <c r="J3422" s="337" t="s">
        <v>36</v>
      </c>
      <c r="K3422" s="337" t="s">
        <v>19695</v>
      </c>
      <c r="L3422" s="337" t="s">
        <v>19695</v>
      </c>
      <c r="M3422" s="337" t="s">
        <v>19695</v>
      </c>
      <c r="N3422" s="337" t="s">
        <v>19695</v>
      </c>
      <c r="O3422" s="337" t="s">
        <v>19695</v>
      </c>
      <c r="P3422" s="337" t="s">
        <v>19695</v>
      </c>
      <c r="Q3422" s="337" t="s">
        <v>19695</v>
      </c>
      <c r="R3422" s="337" t="s">
        <v>70</v>
      </c>
      <c r="S3422" s="337" t="s">
        <v>141</v>
      </c>
      <c r="T3422" s="337" t="s">
        <v>5357</v>
      </c>
      <c r="U3422" s="337" t="s">
        <v>5358</v>
      </c>
      <c r="V3422" s="337">
        <v>8</v>
      </c>
      <c r="W3422" s="337" t="s">
        <v>19695</v>
      </c>
      <c r="X3422" s="337" t="s">
        <v>19695</v>
      </c>
      <c r="Y3422" s="337" t="s">
        <v>19695</v>
      </c>
      <c r="Z3422" s="337" t="s">
        <v>1753</v>
      </c>
      <c r="AA3422" s="337" t="s">
        <v>735</v>
      </c>
      <c r="AB3422" s="337" t="s">
        <v>718</v>
      </c>
      <c r="AC3422" s="337" t="s">
        <v>13807</v>
      </c>
    </row>
    <row r="3423" spans="1:29" ht="15.8" x14ac:dyDescent="0.25">
      <c r="A3423" s="337" t="s">
        <v>1723</v>
      </c>
      <c r="B3423" s="337" t="s">
        <v>5353</v>
      </c>
      <c r="C3423" s="337" t="s">
        <v>1821</v>
      </c>
      <c r="D3423" s="337" t="s">
        <v>449</v>
      </c>
      <c r="E3423" s="337" t="s">
        <v>4825</v>
      </c>
      <c r="F3423" s="338">
        <v>43216</v>
      </c>
      <c r="G3423" s="337" t="s">
        <v>4366</v>
      </c>
      <c r="H3423" s="338">
        <v>43266</v>
      </c>
      <c r="I3423" s="337" t="s">
        <v>19695</v>
      </c>
      <c r="J3423" s="337" t="s">
        <v>36</v>
      </c>
      <c r="K3423" s="337" t="s">
        <v>19695</v>
      </c>
      <c r="L3423" s="337" t="s">
        <v>19695</v>
      </c>
      <c r="M3423" s="337" t="s">
        <v>19695</v>
      </c>
      <c r="N3423" s="337" t="s">
        <v>19695</v>
      </c>
      <c r="O3423" s="337" t="s">
        <v>19695</v>
      </c>
      <c r="P3423" s="337" t="s">
        <v>19695</v>
      </c>
      <c r="Q3423" s="337" t="s">
        <v>19695</v>
      </c>
      <c r="R3423" s="337" t="s">
        <v>75</v>
      </c>
      <c r="S3423" s="337" t="s">
        <v>83</v>
      </c>
      <c r="T3423" s="337" t="s">
        <v>83</v>
      </c>
      <c r="U3423" s="337" t="s">
        <v>1628</v>
      </c>
      <c r="V3423" s="337">
        <v>8</v>
      </c>
      <c r="W3423" s="337" t="s">
        <v>19695</v>
      </c>
      <c r="X3423" s="337" t="s">
        <v>19695</v>
      </c>
      <c r="Y3423" s="337" t="s">
        <v>19695</v>
      </c>
      <c r="Z3423" s="337" t="s">
        <v>1753</v>
      </c>
      <c r="AA3423" s="337" t="s">
        <v>717</v>
      </c>
      <c r="AB3423" s="337" t="s">
        <v>718</v>
      </c>
      <c r="AC3423" s="337" t="s">
        <v>13805</v>
      </c>
    </row>
    <row r="3424" spans="1:29" ht="15.8" x14ac:dyDescent="0.25">
      <c r="A3424" s="337" t="s">
        <v>1723</v>
      </c>
      <c r="B3424" s="337" t="s">
        <v>6903</v>
      </c>
      <c r="C3424" s="337" t="s">
        <v>1725</v>
      </c>
      <c r="D3424" s="337" t="s">
        <v>1726</v>
      </c>
      <c r="E3424" s="337" t="s">
        <v>6304</v>
      </c>
      <c r="F3424" s="338">
        <v>43241</v>
      </c>
      <c r="G3424" s="337" t="s">
        <v>4366</v>
      </c>
      <c r="H3424" s="338">
        <v>43266</v>
      </c>
      <c r="I3424" s="337" t="s">
        <v>19695</v>
      </c>
      <c r="J3424" s="337" t="s">
        <v>16</v>
      </c>
      <c r="K3424" s="337" t="s">
        <v>19695</v>
      </c>
      <c r="L3424" s="337" t="s">
        <v>19695</v>
      </c>
      <c r="M3424" s="337" t="s">
        <v>19695</v>
      </c>
      <c r="N3424" s="337" t="s">
        <v>19695</v>
      </c>
      <c r="O3424" s="337" t="s">
        <v>19695</v>
      </c>
      <c r="P3424" s="337" t="s">
        <v>19695</v>
      </c>
      <c r="Q3424" s="337" t="s">
        <v>19695</v>
      </c>
      <c r="R3424" s="337" t="s">
        <v>98</v>
      </c>
      <c r="S3424" s="337" t="s">
        <v>1176</v>
      </c>
      <c r="T3424" s="337" t="s">
        <v>124</v>
      </c>
      <c r="U3424" s="337" t="s">
        <v>998</v>
      </c>
      <c r="V3424" s="337">
        <v>12</v>
      </c>
      <c r="W3424" s="337" t="s">
        <v>19695</v>
      </c>
      <c r="X3424" s="337" t="s">
        <v>19695</v>
      </c>
      <c r="Y3424" s="337" t="s">
        <v>19695</v>
      </c>
      <c r="Z3424" s="337" t="s">
        <v>1753</v>
      </c>
      <c r="AA3424" s="337" t="s">
        <v>717</v>
      </c>
      <c r="AB3424" s="337" t="s">
        <v>718</v>
      </c>
      <c r="AC3424" s="337" t="s">
        <v>13806</v>
      </c>
    </row>
    <row r="3425" spans="1:29" ht="15.8" x14ac:dyDescent="0.25">
      <c r="A3425" s="337" t="s">
        <v>1723</v>
      </c>
      <c r="B3425" s="337" t="s">
        <v>11309</v>
      </c>
      <c r="C3425" s="337" t="s">
        <v>1821</v>
      </c>
      <c r="D3425" s="337" t="s">
        <v>449</v>
      </c>
      <c r="E3425" s="337" t="s">
        <v>5315</v>
      </c>
      <c r="F3425" s="338">
        <v>43239</v>
      </c>
      <c r="G3425" s="337" t="s">
        <v>6942</v>
      </c>
      <c r="H3425" s="338">
        <v>43265</v>
      </c>
      <c r="I3425" s="337" t="s">
        <v>19695</v>
      </c>
      <c r="J3425" s="337" t="s">
        <v>16</v>
      </c>
      <c r="K3425" s="337" t="s">
        <v>19695</v>
      </c>
      <c r="L3425" s="337" t="s">
        <v>19695</v>
      </c>
      <c r="M3425" s="337" t="s">
        <v>19695</v>
      </c>
      <c r="N3425" s="337" t="s">
        <v>19695</v>
      </c>
      <c r="O3425" s="337" t="s">
        <v>19695</v>
      </c>
      <c r="P3425" s="337" t="s">
        <v>19695</v>
      </c>
      <c r="Q3425" s="337" t="s">
        <v>19695</v>
      </c>
      <c r="R3425" s="337" t="s">
        <v>52</v>
      </c>
      <c r="S3425" s="337" t="s">
        <v>857</v>
      </c>
      <c r="T3425" s="337" t="s">
        <v>857</v>
      </c>
      <c r="U3425" s="337" t="s">
        <v>11310</v>
      </c>
      <c r="V3425" s="337">
        <v>10</v>
      </c>
      <c r="W3425" s="337" t="s">
        <v>19695</v>
      </c>
      <c r="X3425" s="337" t="s">
        <v>19695</v>
      </c>
      <c r="Y3425" s="337" t="s">
        <v>19695</v>
      </c>
      <c r="Z3425" s="337" t="s">
        <v>1728</v>
      </c>
      <c r="AA3425" s="337" t="s">
        <v>717</v>
      </c>
      <c r="AB3425" s="337" t="s">
        <v>718</v>
      </c>
      <c r="AC3425" s="337" t="s">
        <v>13924</v>
      </c>
    </row>
    <row r="3426" spans="1:29" ht="15.8" x14ac:dyDescent="0.25">
      <c r="A3426" s="337" t="s">
        <v>1723</v>
      </c>
      <c r="B3426" s="337" t="s">
        <v>6941</v>
      </c>
      <c r="C3426" s="337" t="s">
        <v>1821</v>
      </c>
      <c r="D3426" s="337" t="s">
        <v>449</v>
      </c>
      <c r="E3426" s="337" t="s">
        <v>4428</v>
      </c>
      <c r="F3426" s="338">
        <v>43215</v>
      </c>
      <c r="G3426" s="337" t="s">
        <v>6942</v>
      </c>
      <c r="H3426" s="338">
        <v>43265</v>
      </c>
      <c r="I3426" s="337" t="s">
        <v>19695</v>
      </c>
      <c r="J3426" s="337" t="s">
        <v>16</v>
      </c>
      <c r="K3426" s="337" t="s">
        <v>19695</v>
      </c>
      <c r="L3426" s="337" t="s">
        <v>19695</v>
      </c>
      <c r="M3426" s="337" t="s">
        <v>19695</v>
      </c>
      <c r="N3426" s="337" t="s">
        <v>19695</v>
      </c>
      <c r="O3426" s="337" t="s">
        <v>19695</v>
      </c>
      <c r="P3426" s="337" t="s">
        <v>19695</v>
      </c>
      <c r="Q3426" s="337" t="s">
        <v>19695</v>
      </c>
      <c r="R3426" s="337" t="s">
        <v>52</v>
      </c>
      <c r="S3426" s="337" t="s">
        <v>53</v>
      </c>
      <c r="T3426" s="337" t="s">
        <v>6943</v>
      </c>
      <c r="U3426" s="337" t="s">
        <v>6944</v>
      </c>
      <c r="V3426" s="337">
        <v>6</v>
      </c>
      <c r="W3426" s="337" t="s">
        <v>19695</v>
      </c>
      <c r="X3426" s="337" t="s">
        <v>19695</v>
      </c>
      <c r="Y3426" s="337" t="s">
        <v>19695</v>
      </c>
      <c r="Z3426" s="337" t="s">
        <v>1753</v>
      </c>
      <c r="AA3426" s="337" t="s">
        <v>717</v>
      </c>
      <c r="AB3426" s="337" t="s">
        <v>718</v>
      </c>
      <c r="AC3426" s="337" t="s">
        <v>13887</v>
      </c>
    </row>
    <row r="3427" spans="1:29" ht="15.8" x14ac:dyDescent="0.25">
      <c r="A3427" s="337" t="s">
        <v>1723</v>
      </c>
      <c r="B3427" s="337" t="s">
        <v>4763</v>
      </c>
      <c r="C3427" s="337" t="s">
        <v>1821</v>
      </c>
      <c r="D3427" s="337" t="s">
        <v>449</v>
      </c>
      <c r="E3427" s="337" t="s">
        <v>4760</v>
      </c>
      <c r="F3427" s="338">
        <v>43214</v>
      </c>
      <c r="G3427" s="337" t="s">
        <v>4761</v>
      </c>
      <c r="H3427" s="338">
        <v>43264</v>
      </c>
      <c r="I3427" s="337" t="s">
        <v>19695</v>
      </c>
      <c r="J3427" s="337" t="s">
        <v>36</v>
      </c>
      <c r="K3427" s="337" t="s">
        <v>19695</v>
      </c>
      <c r="L3427" s="337" t="s">
        <v>19695</v>
      </c>
      <c r="M3427" s="337" t="s">
        <v>19695</v>
      </c>
      <c r="N3427" s="337" t="s">
        <v>19695</v>
      </c>
      <c r="O3427" s="337" t="s">
        <v>19695</v>
      </c>
      <c r="P3427" s="337" t="s">
        <v>19695</v>
      </c>
      <c r="Q3427" s="337" t="s">
        <v>19695</v>
      </c>
      <c r="R3427" s="337" t="s">
        <v>146</v>
      </c>
      <c r="S3427" s="337" t="s">
        <v>2178</v>
      </c>
      <c r="T3427" s="337" t="s">
        <v>1708</v>
      </c>
      <c r="U3427" s="337" t="s">
        <v>3188</v>
      </c>
      <c r="V3427" s="337">
        <v>10</v>
      </c>
      <c r="W3427" s="337" t="s">
        <v>19695</v>
      </c>
      <c r="X3427" s="337" t="s">
        <v>19695</v>
      </c>
      <c r="Y3427" s="337" t="s">
        <v>19695</v>
      </c>
      <c r="Z3427" s="337" t="s">
        <v>1728</v>
      </c>
      <c r="AA3427" s="337" t="s">
        <v>735</v>
      </c>
      <c r="AB3427" s="337" t="s">
        <v>718</v>
      </c>
      <c r="AC3427" s="337" t="s">
        <v>13804</v>
      </c>
    </row>
    <row r="3428" spans="1:29" ht="15.8" x14ac:dyDescent="0.25">
      <c r="A3428" s="337" t="s">
        <v>1723</v>
      </c>
      <c r="B3428" s="337" t="s">
        <v>4759</v>
      </c>
      <c r="C3428" s="337" t="s">
        <v>1821</v>
      </c>
      <c r="D3428" s="337" t="s">
        <v>449</v>
      </c>
      <c r="E3428" s="337" t="s">
        <v>4760</v>
      </c>
      <c r="F3428" s="338">
        <v>43214</v>
      </c>
      <c r="G3428" s="337" t="s">
        <v>4761</v>
      </c>
      <c r="H3428" s="338">
        <v>43264</v>
      </c>
      <c r="I3428" s="337" t="s">
        <v>19695</v>
      </c>
      <c r="J3428" s="337" t="s">
        <v>36</v>
      </c>
      <c r="K3428" s="337" t="s">
        <v>19695</v>
      </c>
      <c r="L3428" s="337" t="s">
        <v>19695</v>
      </c>
      <c r="M3428" s="337" t="s">
        <v>19695</v>
      </c>
      <c r="N3428" s="337" t="s">
        <v>19695</v>
      </c>
      <c r="O3428" s="337" t="s">
        <v>19695</v>
      </c>
      <c r="P3428" s="337" t="s">
        <v>19695</v>
      </c>
      <c r="Q3428" s="337" t="s">
        <v>19695</v>
      </c>
      <c r="R3428" s="337" t="s">
        <v>146</v>
      </c>
      <c r="S3428" s="337" t="s">
        <v>129</v>
      </c>
      <c r="T3428" s="337" t="s">
        <v>384</v>
      </c>
      <c r="U3428" s="337" t="s">
        <v>4762</v>
      </c>
      <c r="V3428" s="337">
        <v>10</v>
      </c>
      <c r="W3428" s="337" t="s">
        <v>19695</v>
      </c>
      <c r="X3428" s="337" t="s">
        <v>19695</v>
      </c>
      <c r="Y3428" s="337" t="s">
        <v>19695</v>
      </c>
      <c r="Z3428" s="337" t="s">
        <v>1728</v>
      </c>
      <c r="AA3428" s="337" t="s">
        <v>735</v>
      </c>
      <c r="AB3428" s="337" t="s">
        <v>718</v>
      </c>
      <c r="AC3428" s="337" t="s">
        <v>13804</v>
      </c>
    </row>
    <row r="3429" spans="1:29" ht="15.8" x14ac:dyDescent="0.25">
      <c r="A3429" s="337" t="s">
        <v>1723</v>
      </c>
      <c r="B3429" s="337" t="s">
        <v>6731</v>
      </c>
      <c r="C3429" s="337" t="s">
        <v>1821</v>
      </c>
      <c r="D3429" s="337" t="s">
        <v>449</v>
      </c>
      <c r="E3429" s="337" t="s">
        <v>1795</v>
      </c>
      <c r="F3429" s="338">
        <v>43256</v>
      </c>
      <c r="G3429" s="337" t="s">
        <v>4761</v>
      </c>
      <c r="H3429" s="338">
        <v>43264</v>
      </c>
      <c r="I3429" s="337" t="s">
        <v>19695</v>
      </c>
      <c r="J3429" s="337" t="s">
        <v>36</v>
      </c>
      <c r="K3429" s="337" t="s">
        <v>19695</v>
      </c>
      <c r="L3429" s="337" t="s">
        <v>19695</v>
      </c>
      <c r="M3429" s="337" t="s">
        <v>19695</v>
      </c>
      <c r="N3429" s="337" t="s">
        <v>19695</v>
      </c>
      <c r="O3429" s="337" t="s">
        <v>19695</v>
      </c>
      <c r="P3429" s="337" t="s">
        <v>19695</v>
      </c>
      <c r="Q3429" s="337" t="s">
        <v>19695</v>
      </c>
      <c r="R3429" s="337" t="s">
        <v>134</v>
      </c>
      <c r="S3429" s="337" t="s">
        <v>451</v>
      </c>
      <c r="T3429" s="337" t="s">
        <v>797</v>
      </c>
      <c r="U3429" s="337" t="s">
        <v>6732</v>
      </c>
      <c r="V3429" s="337">
        <v>10</v>
      </c>
      <c r="W3429" s="337" t="s">
        <v>19695</v>
      </c>
      <c r="X3429" s="337" t="s">
        <v>19695</v>
      </c>
      <c r="Y3429" s="337" t="s">
        <v>19695</v>
      </c>
      <c r="Z3429" s="337" t="s">
        <v>1745</v>
      </c>
      <c r="AA3429" s="337" t="s">
        <v>853</v>
      </c>
      <c r="AB3429" s="337" t="s">
        <v>854</v>
      </c>
      <c r="AC3429" s="337" t="s">
        <v>13823</v>
      </c>
    </row>
    <row r="3430" spans="1:29" ht="15.8" x14ac:dyDescent="0.25">
      <c r="A3430" s="337" t="s">
        <v>1723</v>
      </c>
      <c r="B3430" s="337" t="s">
        <v>4877</v>
      </c>
      <c r="C3430" s="337" t="s">
        <v>1821</v>
      </c>
      <c r="D3430" s="337" t="s">
        <v>449</v>
      </c>
      <c r="E3430" s="337" t="s">
        <v>4806</v>
      </c>
      <c r="F3430" s="338">
        <v>43232</v>
      </c>
      <c r="G3430" s="337" t="s">
        <v>4878</v>
      </c>
      <c r="H3430" s="338">
        <v>43263</v>
      </c>
      <c r="I3430" s="337" t="s">
        <v>19695</v>
      </c>
      <c r="J3430" s="337" t="s">
        <v>16</v>
      </c>
      <c r="K3430" s="337" t="s">
        <v>19695</v>
      </c>
      <c r="L3430" s="337" t="s">
        <v>19695</v>
      </c>
      <c r="M3430" s="337" t="s">
        <v>19695</v>
      </c>
      <c r="N3430" s="337" t="s">
        <v>19695</v>
      </c>
      <c r="O3430" s="337" t="s">
        <v>19695</v>
      </c>
      <c r="P3430" s="337" t="s">
        <v>19695</v>
      </c>
      <c r="Q3430" s="337" t="s">
        <v>19695</v>
      </c>
      <c r="R3430" s="337" t="s">
        <v>45</v>
      </c>
      <c r="S3430" s="337" t="s">
        <v>80</v>
      </c>
      <c r="T3430" s="337" t="s">
        <v>4871</v>
      </c>
      <c r="U3430" s="337" t="s">
        <v>4879</v>
      </c>
      <c r="V3430" s="337">
        <v>8</v>
      </c>
      <c r="W3430" s="337" t="s">
        <v>19695</v>
      </c>
      <c r="X3430" s="337" t="s">
        <v>19695</v>
      </c>
      <c r="Y3430" s="337" t="s">
        <v>19695</v>
      </c>
      <c r="Z3430" s="337" t="s">
        <v>1728</v>
      </c>
      <c r="AA3430" s="337" t="s">
        <v>717</v>
      </c>
      <c r="AB3430" s="337" t="s">
        <v>718</v>
      </c>
      <c r="AC3430" s="337" t="s">
        <v>13804</v>
      </c>
    </row>
    <row r="3431" spans="1:29" ht="15.8" x14ac:dyDescent="0.25">
      <c r="A3431" s="337" t="s">
        <v>1723</v>
      </c>
      <c r="B3431" s="337" t="s">
        <v>6476</v>
      </c>
      <c r="C3431" s="337" t="s">
        <v>1788</v>
      </c>
      <c r="D3431" s="337" t="s">
        <v>1730</v>
      </c>
      <c r="E3431" s="337" t="s">
        <v>4878</v>
      </c>
      <c r="F3431" s="338">
        <v>43263</v>
      </c>
      <c r="G3431" s="337" t="s">
        <v>4878</v>
      </c>
      <c r="H3431" s="338">
        <v>43263</v>
      </c>
      <c r="I3431" s="337" t="s">
        <v>19695</v>
      </c>
      <c r="J3431" s="337" t="s">
        <v>16</v>
      </c>
      <c r="K3431" s="337" t="s">
        <v>19695</v>
      </c>
      <c r="L3431" s="337" t="s">
        <v>19695</v>
      </c>
      <c r="M3431" s="337" t="s">
        <v>19695</v>
      </c>
      <c r="N3431" s="337" t="s">
        <v>19695</v>
      </c>
      <c r="O3431" s="337" t="s">
        <v>19695</v>
      </c>
      <c r="P3431" s="337" t="s">
        <v>19695</v>
      </c>
      <c r="Q3431" s="337" t="s">
        <v>19695</v>
      </c>
      <c r="R3431" s="337" t="s">
        <v>109</v>
      </c>
      <c r="S3431" s="337" t="s">
        <v>1122</v>
      </c>
      <c r="T3431" s="337" t="s">
        <v>1122</v>
      </c>
      <c r="U3431" s="337" t="s">
        <v>6477</v>
      </c>
      <c r="V3431" s="337">
        <v>4</v>
      </c>
      <c r="W3431" s="337" t="s">
        <v>19695</v>
      </c>
      <c r="X3431" s="337" t="s">
        <v>19695</v>
      </c>
      <c r="Y3431" s="337" t="s">
        <v>19695</v>
      </c>
      <c r="Z3431" s="337" t="s">
        <v>1728</v>
      </c>
      <c r="AA3431" s="337" t="s">
        <v>6474</v>
      </c>
      <c r="AB3431" s="337" t="s">
        <v>6475</v>
      </c>
      <c r="AC3431" s="337" t="s">
        <v>13807</v>
      </c>
    </row>
    <row r="3432" spans="1:29" ht="15.8" x14ac:dyDescent="0.25">
      <c r="A3432" s="337" t="s">
        <v>1723</v>
      </c>
      <c r="B3432" s="337" t="s">
        <v>9654</v>
      </c>
      <c r="C3432" s="337" t="s">
        <v>1821</v>
      </c>
      <c r="D3432" s="337" t="s">
        <v>449</v>
      </c>
      <c r="E3432" s="337" t="s">
        <v>6381</v>
      </c>
      <c r="F3432" s="338">
        <v>43233</v>
      </c>
      <c r="G3432" s="337" t="s">
        <v>4878</v>
      </c>
      <c r="H3432" s="338">
        <v>43263</v>
      </c>
      <c r="I3432" s="337" t="s">
        <v>19695</v>
      </c>
      <c r="J3432" s="337" t="s">
        <v>36</v>
      </c>
      <c r="K3432" s="337" t="s">
        <v>19695</v>
      </c>
      <c r="L3432" s="337" t="s">
        <v>19695</v>
      </c>
      <c r="M3432" s="337" t="s">
        <v>19695</v>
      </c>
      <c r="N3432" s="337" t="s">
        <v>19695</v>
      </c>
      <c r="O3432" s="337" t="s">
        <v>19695</v>
      </c>
      <c r="P3432" s="337" t="s">
        <v>19695</v>
      </c>
      <c r="Q3432" s="337" t="s">
        <v>19695</v>
      </c>
      <c r="R3432" s="337" t="s">
        <v>52</v>
      </c>
      <c r="S3432" s="337" t="s">
        <v>69</v>
      </c>
      <c r="T3432" s="337" t="s">
        <v>382</v>
      </c>
      <c r="U3432" s="337" t="s">
        <v>9655</v>
      </c>
      <c r="V3432" s="337">
        <v>12</v>
      </c>
      <c r="W3432" s="337" t="s">
        <v>19695</v>
      </c>
      <c r="X3432" s="337" t="s">
        <v>19695</v>
      </c>
      <c r="Y3432" s="337" t="s">
        <v>19695</v>
      </c>
      <c r="Z3432" s="337" t="s">
        <v>1728</v>
      </c>
      <c r="AA3432" s="337" t="s">
        <v>717</v>
      </c>
      <c r="AB3432" s="337" t="s">
        <v>718</v>
      </c>
      <c r="AC3432" s="337" t="s">
        <v>13828</v>
      </c>
    </row>
    <row r="3433" spans="1:29" ht="15.8" x14ac:dyDescent="0.25">
      <c r="A3433" s="337" t="s">
        <v>1723</v>
      </c>
      <c r="B3433" s="337" t="s">
        <v>6034</v>
      </c>
      <c r="C3433" s="337" t="s">
        <v>1725</v>
      </c>
      <c r="D3433" s="337" t="s">
        <v>13527</v>
      </c>
      <c r="E3433" s="337" t="s">
        <v>1785</v>
      </c>
      <c r="F3433" s="338">
        <v>43236</v>
      </c>
      <c r="G3433" s="337" t="s">
        <v>4878</v>
      </c>
      <c r="H3433" s="338">
        <v>43263</v>
      </c>
      <c r="I3433" s="337" t="s">
        <v>19695</v>
      </c>
      <c r="J3433" s="337" t="s">
        <v>36</v>
      </c>
      <c r="K3433" s="337" t="s">
        <v>19695</v>
      </c>
      <c r="L3433" s="337" t="s">
        <v>19695</v>
      </c>
      <c r="M3433" s="337" t="s">
        <v>19695</v>
      </c>
      <c r="N3433" s="337" t="s">
        <v>19695</v>
      </c>
      <c r="O3433" s="337" t="s">
        <v>19695</v>
      </c>
      <c r="P3433" s="337" t="s">
        <v>19695</v>
      </c>
      <c r="Q3433" s="337" t="s">
        <v>19695</v>
      </c>
      <c r="R3433" s="337" t="s">
        <v>35</v>
      </c>
      <c r="S3433" s="337" t="s">
        <v>77</v>
      </c>
      <c r="T3433" s="337" t="s">
        <v>6035</v>
      </c>
      <c r="U3433" s="337" t="s">
        <v>1646</v>
      </c>
      <c r="V3433" s="337">
        <v>6</v>
      </c>
      <c r="W3433" s="337" t="s">
        <v>19695</v>
      </c>
      <c r="X3433" s="337" t="s">
        <v>19695</v>
      </c>
      <c r="Y3433" s="337" t="s">
        <v>19695</v>
      </c>
      <c r="Z3433" s="337" t="s">
        <v>1753</v>
      </c>
      <c r="AA3433" s="337" t="s">
        <v>717</v>
      </c>
      <c r="AB3433" s="337" t="s">
        <v>718</v>
      </c>
      <c r="AC3433" s="337" t="s">
        <v>13803</v>
      </c>
    </row>
    <row r="3434" spans="1:29" ht="15.8" x14ac:dyDescent="0.25">
      <c r="A3434" s="337" t="s">
        <v>1723</v>
      </c>
      <c r="B3434" s="337" t="s">
        <v>7109</v>
      </c>
      <c r="C3434" s="337" t="s">
        <v>1821</v>
      </c>
      <c r="D3434" s="337" t="s">
        <v>449</v>
      </c>
      <c r="E3434" s="337" t="s">
        <v>4354</v>
      </c>
      <c r="F3434" s="338">
        <v>43248</v>
      </c>
      <c r="G3434" s="337" t="s">
        <v>4738</v>
      </c>
      <c r="H3434" s="338">
        <v>43261</v>
      </c>
      <c r="I3434" s="337" t="s">
        <v>19695</v>
      </c>
      <c r="J3434" s="337" t="s">
        <v>36</v>
      </c>
      <c r="K3434" s="337" t="s">
        <v>19695</v>
      </c>
      <c r="L3434" s="337" t="s">
        <v>19695</v>
      </c>
      <c r="M3434" s="337" t="s">
        <v>19695</v>
      </c>
      <c r="N3434" s="337" t="s">
        <v>19695</v>
      </c>
      <c r="O3434" s="337" t="s">
        <v>19695</v>
      </c>
      <c r="P3434" s="337" t="s">
        <v>19695</v>
      </c>
      <c r="Q3434" s="337" t="s">
        <v>19695</v>
      </c>
      <c r="R3434" s="337" t="s">
        <v>98</v>
      </c>
      <c r="S3434" s="337" t="s">
        <v>1172</v>
      </c>
      <c r="T3434" s="337" t="s">
        <v>1694</v>
      </c>
      <c r="U3434" s="337" t="s">
        <v>7110</v>
      </c>
      <c r="V3434" s="337">
        <v>12</v>
      </c>
      <c r="W3434" s="337" t="s">
        <v>19695</v>
      </c>
      <c r="X3434" s="337" t="s">
        <v>19695</v>
      </c>
      <c r="Y3434" s="337" t="s">
        <v>19695</v>
      </c>
      <c r="Z3434" s="337" t="s">
        <v>1728</v>
      </c>
      <c r="AA3434" s="337" t="s">
        <v>735</v>
      </c>
      <c r="AB3434" s="337" t="s">
        <v>718</v>
      </c>
      <c r="AC3434" s="337" t="s">
        <v>13849</v>
      </c>
    </row>
    <row r="3435" spans="1:29" ht="15.8" x14ac:dyDescent="0.25">
      <c r="A3435" s="337" t="s">
        <v>1723</v>
      </c>
      <c r="B3435" s="337" t="s">
        <v>5780</v>
      </c>
      <c r="C3435" s="337" t="s">
        <v>1821</v>
      </c>
      <c r="D3435" s="337" t="s">
        <v>449</v>
      </c>
      <c r="E3435" s="337" t="s">
        <v>1755</v>
      </c>
      <c r="F3435" s="338">
        <v>43240</v>
      </c>
      <c r="G3435" s="337" t="s">
        <v>4738</v>
      </c>
      <c r="H3435" s="338">
        <v>43261</v>
      </c>
      <c r="I3435" s="337" t="s">
        <v>19695</v>
      </c>
      <c r="J3435" s="337" t="s">
        <v>36</v>
      </c>
      <c r="K3435" s="337" t="s">
        <v>19695</v>
      </c>
      <c r="L3435" s="337" t="s">
        <v>19695</v>
      </c>
      <c r="M3435" s="337" t="s">
        <v>19695</v>
      </c>
      <c r="N3435" s="337" t="s">
        <v>19695</v>
      </c>
      <c r="O3435" s="337" t="s">
        <v>19695</v>
      </c>
      <c r="P3435" s="337" t="s">
        <v>19695</v>
      </c>
      <c r="Q3435" s="337" t="s">
        <v>19695</v>
      </c>
      <c r="R3435" s="337" t="s">
        <v>15</v>
      </c>
      <c r="S3435" s="337" t="s">
        <v>1098</v>
      </c>
      <c r="T3435" s="337" t="s">
        <v>5181</v>
      </c>
      <c r="U3435" s="337" t="s">
        <v>5781</v>
      </c>
      <c r="V3435" s="337">
        <v>10</v>
      </c>
      <c r="W3435" s="337" t="s">
        <v>19695</v>
      </c>
      <c r="X3435" s="337" t="s">
        <v>19695</v>
      </c>
      <c r="Y3435" s="337" t="s">
        <v>19695</v>
      </c>
      <c r="Z3435" s="337" t="s">
        <v>1753</v>
      </c>
      <c r="AA3435" s="337" t="s">
        <v>717</v>
      </c>
      <c r="AB3435" s="337" t="s">
        <v>718</v>
      </c>
      <c r="AC3435" s="337" t="s">
        <v>15466</v>
      </c>
    </row>
    <row r="3436" spans="1:29" ht="15.8" x14ac:dyDescent="0.25">
      <c r="A3436" s="337" t="s">
        <v>1723</v>
      </c>
      <c r="B3436" s="337" t="s">
        <v>4467</v>
      </c>
      <c r="C3436" s="337" t="s">
        <v>1821</v>
      </c>
      <c r="D3436" s="337" t="s">
        <v>449</v>
      </c>
      <c r="E3436" s="337" t="s">
        <v>4468</v>
      </c>
      <c r="F3436" s="338">
        <v>43230</v>
      </c>
      <c r="G3436" s="337" t="s">
        <v>4469</v>
      </c>
      <c r="H3436" s="338">
        <v>43260</v>
      </c>
      <c r="I3436" s="337" t="s">
        <v>19695</v>
      </c>
      <c r="J3436" s="337" t="s">
        <v>16</v>
      </c>
      <c r="K3436" s="337" t="s">
        <v>19695</v>
      </c>
      <c r="L3436" s="337" t="s">
        <v>19695</v>
      </c>
      <c r="M3436" s="337" t="s">
        <v>19695</v>
      </c>
      <c r="N3436" s="337" t="s">
        <v>19695</v>
      </c>
      <c r="O3436" s="337" t="s">
        <v>19695</v>
      </c>
      <c r="P3436" s="337" t="s">
        <v>19695</v>
      </c>
      <c r="Q3436" s="337" t="s">
        <v>19695</v>
      </c>
      <c r="R3436" s="337" t="s">
        <v>4470</v>
      </c>
      <c r="S3436" s="337" t="s">
        <v>2055</v>
      </c>
      <c r="T3436" s="337" t="s">
        <v>2055</v>
      </c>
      <c r="U3436" s="337" t="s">
        <v>4471</v>
      </c>
      <c r="V3436" s="337">
        <v>6</v>
      </c>
      <c r="W3436" s="337" t="s">
        <v>19695</v>
      </c>
      <c r="X3436" s="337" t="s">
        <v>19695</v>
      </c>
      <c r="Y3436" s="337" t="s">
        <v>19695</v>
      </c>
      <c r="Z3436" s="337" t="s">
        <v>1728</v>
      </c>
      <c r="AA3436" s="337" t="s">
        <v>717</v>
      </c>
      <c r="AB3436" s="337" t="s">
        <v>718</v>
      </c>
      <c r="AC3436" s="337" t="s">
        <v>13802</v>
      </c>
    </row>
    <row r="3437" spans="1:29" ht="15.8" x14ac:dyDescent="0.25">
      <c r="A3437" s="337" t="s">
        <v>1723</v>
      </c>
      <c r="B3437" s="337" t="s">
        <v>6741</v>
      </c>
      <c r="C3437" s="337" t="s">
        <v>1821</v>
      </c>
      <c r="D3437" s="337" t="s">
        <v>449</v>
      </c>
      <c r="E3437" s="337" t="s">
        <v>4322</v>
      </c>
      <c r="F3437" s="338">
        <v>43210</v>
      </c>
      <c r="G3437" s="337" t="s">
        <v>4469</v>
      </c>
      <c r="H3437" s="338">
        <v>43260</v>
      </c>
      <c r="I3437" s="337" t="s">
        <v>19695</v>
      </c>
      <c r="J3437" s="337" t="s">
        <v>36</v>
      </c>
      <c r="K3437" s="337" t="s">
        <v>19695</v>
      </c>
      <c r="L3437" s="337" t="s">
        <v>19695</v>
      </c>
      <c r="M3437" s="337" t="s">
        <v>19695</v>
      </c>
      <c r="N3437" s="337" t="s">
        <v>19695</v>
      </c>
      <c r="O3437" s="337" t="s">
        <v>19695</v>
      </c>
      <c r="P3437" s="337" t="s">
        <v>19695</v>
      </c>
      <c r="Q3437" s="337" t="s">
        <v>19695</v>
      </c>
      <c r="R3437" s="337" t="s">
        <v>52</v>
      </c>
      <c r="S3437" s="337" t="s">
        <v>69</v>
      </c>
      <c r="T3437" s="337" t="s">
        <v>69</v>
      </c>
      <c r="U3437" s="337" t="s">
        <v>1619</v>
      </c>
      <c r="V3437" s="337">
        <v>16</v>
      </c>
      <c r="W3437" s="337" t="s">
        <v>19695</v>
      </c>
      <c r="X3437" s="337" t="s">
        <v>19695</v>
      </c>
      <c r="Y3437" s="337" t="s">
        <v>19695</v>
      </c>
      <c r="Z3437" s="337" t="s">
        <v>1745</v>
      </c>
      <c r="AA3437" s="337" t="s">
        <v>766</v>
      </c>
      <c r="AB3437" s="337" t="s">
        <v>718</v>
      </c>
      <c r="AC3437" s="337" t="s">
        <v>13831</v>
      </c>
    </row>
    <row r="3438" spans="1:29" ht="15.8" x14ac:dyDescent="0.25">
      <c r="A3438" s="337" t="s">
        <v>1723</v>
      </c>
      <c r="B3438" s="337" t="s">
        <v>5924</v>
      </c>
      <c r="C3438" s="337" t="s">
        <v>1821</v>
      </c>
      <c r="D3438" s="337" t="s">
        <v>449</v>
      </c>
      <c r="E3438" s="337" t="s">
        <v>4513</v>
      </c>
      <c r="F3438" s="338">
        <v>43209</v>
      </c>
      <c r="G3438" s="337" t="s">
        <v>5351</v>
      </c>
      <c r="H3438" s="338">
        <v>43259</v>
      </c>
      <c r="I3438" s="337" t="s">
        <v>19695</v>
      </c>
      <c r="J3438" s="337" t="s">
        <v>36</v>
      </c>
      <c r="K3438" s="337" t="s">
        <v>19695</v>
      </c>
      <c r="L3438" s="337" t="s">
        <v>19695</v>
      </c>
      <c r="M3438" s="337" t="s">
        <v>19695</v>
      </c>
      <c r="N3438" s="337" t="s">
        <v>19695</v>
      </c>
      <c r="O3438" s="337" t="s">
        <v>19695</v>
      </c>
      <c r="P3438" s="337" t="s">
        <v>19695</v>
      </c>
      <c r="Q3438" s="337" t="s">
        <v>19695</v>
      </c>
      <c r="R3438" s="337" t="s">
        <v>66</v>
      </c>
      <c r="S3438" s="337" t="s">
        <v>962</v>
      </c>
      <c r="T3438" s="337" t="s">
        <v>449</v>
      </c>
      <c r="U3438" s="337" t="s">
        <v>5925</v>
      </c>
      <c r="V3438" s="337">
        <v>10</v>
      </c>
      <c r="W3438" s="337" t="s">
        <v>19695</v>
      </c>
      <c r="X3438" s="337" t="s">
        <v>19695</v>
      </c>
      <c r="Y3438" s="337" t="s">
        <v>19695</v>
      </c>
      <c r="Z3438" s="337" t="s">
        <v>1753</v>
      </c>
      <c r="AA3438" s="337" t="s">
        <v>717</v>
      </c>
      <c r="AB3438" s="337" t="s">
        <v>718</v>
      </c>
      <c r="AC3438" s="337" t="s">
        <v>13800</v>
      </c>
    </row>
    <row r="3439" spans="1:29" ht="15.8" x14ac:dyDescent="0.25">
      <c r="A3439" s="337" t="s">
        <v>1723</v>
      </c>
      <c r="B3439" s="337" t="s">
        <v>5350</v>
      </c>
      <c r="C3439" s="337" t="s">
        <v>1821</v>
      </c>
      <c r="D3439" s="337" t="s">
        <v>449</v>
      </c>
      <c r="E3439" s="337" t="s">
        <v>4354</v>
      </c>
      <c r="F3439" s="338">
        <v>43248</v>
      </c>
      <c r="G3439" s="337" t="s">
        <v>5351</v>
      </c>
      <c r="H3439" s="338">
        <v>43259</v>
      </c>
      <c r="I3439" s="337" t="s">
        <v>19695</v>
      </c>
      <c r="J3439" s="337" t="s">
        <v>36</v>
      </c>
      <c r="K3439" s="337" t="s">
        <v>19695</v>
      </c>
      <c r="L3439" s="337" t="s">
        <v>19695</v>
      </c>
      <c r="M3439" s="337" t="s">
        <v>19695</v>
      </c>
      <c r="N3439" s="337" t="s">
        <v>19695</v>
      </c>
      <c r="O3439" s="337" t="s">
        <v>19695</v>
      </c>
      <c r="P3439" s="337" t="s">
        <v>19695</v>
      </c>
      <c r="Q3439" s="337" t="s">
        <v>19695</v>
      </c>
      <c r="R3439" s="337" t="s">
        <v>146</v>
      </c>
      <c r="S3439" s="337" t="s">
        <v>129</v>
      </c>
      <c r="T3439" s="337" t="s">
        <v>5352</v>
      </c>
      <c r="U3439" s="337" t="s">
        <v>5352</v>
      </c>
      <c r="V3439" s="337">
        <v>10</v>
      </c>
      <c r="W3439" s="337" t="s">
        <v>19695</v>
      </c>
      <c r="X3439" s="337" t="s">
        <v>19695</v>
      </c>
      <c r="Y3439" s="337" t="s">
        <v>19695</v>
      </c>
      <c r="Z3439" s="337" t="s">
        <v>1753</v>
      </c>
      <c r="AA3439" s="337" t="s">
        <v>717</v>
      </c>
      <c r="AB3439" s="337" t="s">
        <v>718</v>
      </c>
      <c r="AC3439" s="337" t="s">
        <v>13803</v>
      </c>
    </row>
    <row r="3440" spans="1:29" ht="15.8" x14ac:dyDescent="0.25">
      <c r="A3440" s="337" t="s">
        <v>1723</v>
      </c>
      <c r="B3440" s="337" t="s">
        <v>5811</v>
      </c>
      <c r="C3440" s="337" t="s">
        <v>1725</v>
      </c>
      <c r="D3440" s="337" t="s">
        <v>1726</v>
      </c>
      <c r="E3440" s="337" t="s">
        <v>5812</v>
      </c>
      <c r="F3440" s="338">
        <v>43221</v>
      </c>
      <c r="G3440" s="337" t="s">
        <v>4338</v>
      </c>
      <c r="H3440" s="338">
        <v>43258</v>
      </c>
      <c r="I3440" s="337" t="s">
        <v>19695</v>
      </c>
      <c r="J3440" s="337" t="s">
        <v>16</v>
      </c>
      <c r="K3440" s="337" t="s">
        <v>19695</v>
      </c>
      <c r="L3440" s="337" t="s">
        <v>19695</v>
      </c>
      <c r="M3440" s="337" t="s">
        <v>19695</v>
      </c>
      <c r="N3440" s="337" t="s">
        <v>19695</v>
      </c>
      <c r="O3440" s="337" t="s">
        <v>19695</v>
      </c>
      <c r="P3440" s="337" t="s">
        <v>19695</v>
      </c>
      <c r="Q3440" s="337" t="s">
        <v>19695</v>
      </c>
      <c r="R3440" s="337" t="s">
        <v>15</v>
      </c>
      <c r="S3440" s="337" t="s">
        <v>1098</v>
      </c>
      <c r="T3440" s="337" t="s">
        <v>5813</v>
      </c>
      <c r="U3440" s="337" t="s">
        <v>5814</v>
      </c>
      <c r="V3440" s="337">
        <v>10</v>
      </c>
      <c r="W3440" s="337" t="s">
        <v>19695</v>
      </c>
      <c r="X3440" s="337" t="s">
        <v>19695</v>
      </c>
      <c r="Y3440" s="337" t="s">
        <v>19695</v>
      </c>
      <c r="Z3440" s="337" t="s">
        <v>1728</v>
      </c>
      <c r="AA3440" s="337" t="s">
        <v>717</v>
      </c>
      <c r="AB3440" s="337" t="s">
        <v>718</v>
      </c>
      <c r="AC3440" s="337" t="s">
        <v>13801</v>
      </c>
    </row>
    <row r="3441" spans="1:29" ht="15.8" x14ac:dyDescent="0.25">
      <c r="A3441" s="337" t="s">
        <v>1723</v>
      </c>
      <c r="B3441" s="337" t="s">
        <v>5197</v>
      </c>
      <c r="C3441" s="337" t="s">
        <v>1821</v>
      </c>
      <c r="D3441" s="337" t="s">
        <v>449</v>
      </c>
      <c r="E3441" s="337" t="s">
        <v>1784</v>
      </c>
      <c r="F3441" s="338">
        <v>43166</v>
      </c>
      <c r="G3441" s="337" t="s">
        <v>4338</v>
      </c>
      <c r="H3441" s="338">
        <v>43258</v>
      </c>
      <c r="I3441" s="337" t="s">
        <v>19695</v>
      </c>
      <c r="J3441" s="337" t="s">
        <v>36</v>
      </c>
      <c r="K3441" s="337" t="s">
        <v>19695</v>
      </c>
      <c r="L3441" s="337" t="s">
        <v>19695</v>
      </c>
      <c r="M3441" s="337" t="s">
        <v>19695</v>
      </c>
      <c r="N3441" s="337" t="s">
        <v>19695</v>
      </c>
      <c r="O3441" s="337" t="s">
        <v>19695</v>
      </c>
      <c r="P3441" s="337" t="s">
        <v>19695</v>
      </c>
      <c r="Q3441" s="337" t="s">
        <v>19695</v>
      </c>
      <c r="R3441" s="337" t="s">
        <v>56</v>
      </c>
      <c r="S3441" s="337" t="s">
        <v>2556</v>
      </c>
      <c r="T3441" s="337" t="s">
        <v>3068</v>
      </c>
      <c r="U3441" s="337" t="s">
        <v>3068</v>
      </c>
      <c r="V3441" s="337">
        <v>6</v>
      </c>
      <c r="W3441" s="337" t="s">
        <v>19695</v>
      </c>
      <c r="X3441" s="337" t="s">
        <v>19695</v>
      </c>
      <c r="Y3441" s="337" t="s">
        <v>19695</v>
      </c>
      <c r="Z3441" s="337" t="s">
        <v>1728</v>
      </c>
      <c r="AA3441" s="337" t="s">
        <v>717</v>
      </c>
      <c r="AB3441" s="337" t="s">
        <v>718</v>
      </c>
      <c r="AC3441" s="337" t="s">
        <v>13818</v>
      </c>
    </row>
    <row r="3442" spans="1:29" ht="15.8" x14ac:dyDescent="0.25">
      <c r="A3442" s="337" t="s">
        <v>1723</v>
      </c>
      <c r="B3442" s="337" t="s">
        <v>6298</v>
      </c>
      <c r="C3442" s="337" t="s">
        <v>1821</v>
      </c>
      <c r="D3442" s="337" t="s">
        <v>449</v>
      </c>
      <c r="E3442" s="337" t="s">
        <v>6030</v>
      </c>
      <c r="F3442" s="338">
        <v>43208</v>
      </c>
      <c r="G3442" s="337" t="s">
        <v>4338</v>
      </c>
      <c r="H3442" s="338">
        <v>43258</v>
      </c>
      <c r="I3442" s="337" t="s">
        <v>19695</v>
      </c>
      <c r="J3442" s="337" t="s">
        <v>36</v>
      </c>
      <c r="K3442" s="337" t="s">
        <v>19695</v>
      </c>
      <c r="L3442" s="337" t="s">
        <v>19695</v>
      </c>
      <c r="M3442" s="337" t="s">
        <v>19695</v>
      </c>
      <c r="N3442" s="337" t="s">
        <v>19695</v>
      </c>
      <c r="O3442" s="337" t="s">
        <v>19695</v>
      </c>
      <c r="P3442" s="337" t="s">
        <v>19695</v>
      </c>
      <c r="Q3442" s="337" t="s">
        <v>19695</v>
      </c>
      <c r="R3442" s="337" t="s">
        <v>98</v>
      </c>
      <c r="S3442" s="337" t="s">
        <v>121</v>
      </c>
      <c r="T3442" s="337" t="s">
        <v>1552</v>
      </c>
      <c r="U3442" s="337" t="s">
        <v>6299</v>
      </c>
      <c r="V3442" s="337">
        <v>2</v>
      </c>
      <c r="W3442" s="337" t="s">
        <v>19695</v>
      </c>
      <c r="X3442" s="337" t="s">
        <v>19695</v>
      </c>
      <c r="Y3442" s="337" t="s">
        <v>19695</v>
      </c>
      <c r="Z3442" s="337" t="s">
        <v>1745</v>
      </c>
      <c r="AA3442" s="337" t="s">
        <v>761</v>
      </c>
      <c r="AB3442" s="337" t="s">
        <v>762</v>
      </c>
      <c r="AC3442" s="337" t="s">
        <v>15251</v>
      </c>
    </row>
    <row r="3443" spans="1:29" ht="15.8" x14ac:dyDescent="0.25">
      <c r="A3443" s="337" t="s">
        <v>1723</v>
      </c>
      <c r="B3443" s="337" t="s">
        <v>5809</v>
      </c>
      <c r="C3443" s="337" t="s">
        <v>1821</v>
      </c>
      <c r="D3443" s="337" t="s">
        <v>449</v>
      </c>
      <c r="E3443" s="337" t="s">
        <v>1785</v>
      </c>
      <c r="F3443" s="338">
        <v>43236</v>
      </c>
      <c r="G3443" s="337" t="s">
        <v>5810</v>
      </c>
      <c r="H3443" s="338">
        <v>43257</v>
      </c>
      <c r="I3443" s="337" t="s">
        <v>19695</v>
      </c>
      <c r="J3443" s="337" t="s">
        <v>16</v>
      </c>
      <c r="K3443" s="337" t="s">
        <v>19695</v>
      </c>
      <c r="L3443" s="337" t="s">
        <v>19695</v>
      </c>
      <c r="M3443" s="337" t="s">
        <v>19695</v>
      </c>
      <c r="N3443" s="337" t="s">
        <v>19695</v>
      </c>
      <c r="O3443" s="337" t="s">
        <v>19695</v>
      </c>
      <c r="P3443" s="337" t="s">
        <v>19695</v>
      </c>
      <c r="Q3443" s="337" t="s">
        <v>19695</v>
      </c>
      <c r="R3443" s="337" t="s">
        <v>15</v>
      </c>
      <c r="S3443" s="337" t="s">
        <v>1086</v>
      </c>
      <c r="T3443" s="337" t="s">
        <v>1095</v>
      </c>
      <c r="U3443" s="337" t="s">
        <v>1095</v>
      </c>
      <c r="V3443" s="337">
        <v>10</v>
      </c>
      <c r="W3443" s="337" t="s">
        <v>19695</v>
      </c>
      <c r="X3443" s="337" t="s">
        <v>19695</v>
      </c>
      <c r="Y3443" s="337" t="s">
        <v>19695</v>
      </c>
      <c r="Z3443" s="337" t="s">
        <v>1728</v>
      </c>
      <c r="AA3443" s="337" t="s">
        <v>717</v>
      </c>
      <c r="AB3443" s="337" t="s">
        <v>718</v>
      </c>
      <c r="AC3443" s="337" t="s">
        <v>13799</v>
      </c>
    </row>
    <row r="3444" spans="1:29" ht="15.8" x14ac:dyDescent="0.25">
      <c r="A3444" s="337" t="s">
        <v>1723</v>
      </c>
      <c r="B3444" s="337" t="s">
        <v>6295</v>
      </c>
      <c r="C3444" s="337" t="s">
        <v>1821</v>
      </c>
      <c r="D3444" s="337" t="s">
        <v>449</v>
      </c>
      <c r="E3444" s="337" t="s">
        <v>6296</v>
      </c>
      <c r="F3444" s="338">
        <v>43207</v>
      </c>
      <c r="G3444" s="337" t="s">
        <v>5810</v>
      </c>
      <c r="H3444" s="338">
        <v>43257</v>
      </c>
      <c r="I3444" s="337" t="s">
        <v>19695</v>
      </c>
      <c r="J3444" s="337" t="s">
        <v>36</v>
      </c>
      <c r="K3444" s="337" t="s">
        <v>19695</v>
      </c>
      <c r="L3444" s="337" t="s">
        <v>19695</v>
      </c>
      <c r="M3444" s="337" t="s">
        <v>19695</v>
      </c>
      <c r="N3444" s="337" t="s">
        <v>19695</v>
      </c>
      <c r="O3444" s="337" t="s">
        <v>19695</v>
      </c>
      <c r="P3444" s="337" t="s">
        <v>19695</v>
      </c>
      <c r="Q3444" s="337" t="s">
        <v>19695</v>
      </c>
      <c r="R3444" s="337" t="s">
        <v>1225</v>
      </c>
      <c r="S3444" s="337" t="s">
        <v>100</v>
      </c>
      <c r="T3444" s="337" t="s">
        <v>1899</v>
      </c>
      <c r="U3444" s="337" t="s">
        <v>6297</v>
      </c>
      <c r="V3444" s="337">
        <v>4</v>
      </c>
      <c r="W3444" s="337" t="s">
        <v>19695</v>
      </c>
      <c r="X3444" s="337" t="s">
        <v>19695</v>
      </c>
      <c r="Y3444" s="337" t="s">
        <v>19695</v>
      </c>
      <c r="Z3444" s="337" t="s">
        <v>1745</v>
      </c>
      <c r="AA3444" s="337" t="s">
        <v>761</v>
      </c>
      <c r="AB3444" s="337" t="s">
        <v>762</v>
      </c>
      <c r="AC3444" s="337" t="s">
        <v>13799</v>
      </c>
    </row>
    <row r="3445" spans="1:29" ht="15.8" x14ac:dyDescent="0.25">
      <c r="A3445" s="337" t="s">
        <v>1723</v>
      </c>
      <c r="B3445" s="337" t="s">
        <v>5761</v>
      </c>
      <c r="C3445" s="337" t="s">
        <v>1821</v>
      </c>
      <c r="D3445" s="337" t="s">
        <v>449</v>
      </c>
      <c r="E3445" s="337" t="s">
        <v>4597</v>
      </c>
      <c r="F3445" s="338">
        <v>43243</v>
      </c>
      <c r="G3445" s="337" t="s">
        <v>1795</v>
      </c>
      <c r="H3445" s="338">
        <v>43256</v>
      </c>
      <c r="I3445" s="337" t="s">
        <v>19695</v>
      </c>
      <c r="J3445" s="337" t="s">
        <v>16</v>
      </c>
      <c r="K3445" s="337" t="s">
        <v>19695</v>
      </c>
      <c r="L3445" s="337" t="s">
        <v>19695</v>
      </c>
      <c r="M3445" s="337" t="s">
        <v>19695</v>
      </c>
      <c r="N3445" s="337" t="s">
        <v>19695</v>
      </c>
      <c r="O3445" s="337" t="s">
        <v>19695</v>
      </c>
      <c r="P3445" s="337" t="s">
        <v>19695</v>
      </c>
      <c r="Q3445" s="337" t="s">
        <v>19695</v>
      </c>
      <c r="R3445" s="337" t="s">
        <v>75</v>
      </c>
      <c r="S3445" s="337" t="s">
        <v>83</v>
      </c>
      <c r="T3445" s="337" t="s">
        <v>1150</v>
      </c>
      <c r="U3445" s="337" t="s">
        <v>5743</v>
      </c>
      <c r="V3445" s="337">
        <v>8</v>
      </c>
      <c r="W3445" s="337" t="s">
        <v>19695</v>
      </c>
      <c r="X3445" s="337" t="s">
        <v>19695</v>
      </c>
      <c r="Y3445" s="337" t="s">
        <v>19695</v>
      </c>
      <c r="Z3445" s="337" t="s">
        <v>1753</v>
      </c>
      <c r="AA3445" s="337" t="s">
        <v>717</v>
      </c>
      <c r="AB3445" s="337" t="s">
        <v>718</v>
      </c>
      <c r="AC3445" s="337" t="s">
        <v>13800</v>
      </c>
    </row>
    <row r="3446" spans="1:29" ht="15.8" x14ac:dyDescent="0.25">
      <c r="A3446" s="337" t="s">
        <v>1723</v>
      </c>
      <c r="B3446" s="337" t="s">
        <v>6999</v>
      </c>
      <c r="C3446" s="337" t="s">
        <v>1821</v>
      </c>
      <c r="D3446" s="337" t="s">
        <v>449</v>
      </c>
      <c r="E3446" s="337" t="s">
        <v>4135</v>
      </c>
      <c r="F3446" s="338">
        <v>43205</v>
      </c>
      <c r="G3446" s="337" t="s">
        <v>4914</v>
      </c>
      <c r="H3446" s="338">
        <v>43255</v>
      </c>
      <c r="I3446" s="337" t="s">
        <v>19695</v>
      </c>
      <c r="J3446" s="337" t="s">
        <v>16</v>
      </c>
      <c r="K3446" s="337" t="s">
        <v>19695</v>
      </c>
      <c r="L3446" s="337" t="s">
        <v>19695</v>
      </c>
      <c r="M3446" s="337" t="s">
        <v>19695</v>
      </c>
      <c r="N3446" s="337" t="s">
        <v>19695</v>
      </c>
      <c r="O3446" s="337" t="s">
        <v>19695</v>
      </c>
      <c r="P3446" s="337" t="s">
        <v>19695</v>
      </c>
      <c r="Q3446" s="337" t="s">
        <v>19695</v>
      </c>
      <c r="R3446" s="337" t="s">
        <v>1220</v>
      </c>
      <c r="S3446" s="337" t="s">
        <v>1359</v>
      </c>
      <c r="T3446" s="337" t="s">
        <v>7000</v>
      </c>
      <c r="U3446" s="337" t="s">
        <v>7001</v>
      </c>
      <c r="V3446" s="337">
        <v>12</v>
      </c>
      <c r="W3446" s="337" t="s">
        <v>19695</v>
      </c>
      <c r="X3446" s="337" t="s">
        <v>19695</v>
      </c>
      <c r="Y3446" s="337" t="s">
        <v>19695</v>
      </c>
      <c r="Z3446" s="337" t="s">
        <v>1728</v>
      </c>
      <c r="AA3446" s="337" t="s">
        <v>735</v>
      </c>
      <c r="AB3446" s="337" t="s">
        <v>718</v>
      </c>
      <c r="AC3446" s="337" t="s">
        <v>13798</v>
      </c>
    </row>
    <row r="3447" spans="1:29" ht="15.8" x14ac:dyDescent="0.25">
      <c r="A3447" s="337" t="s">
        <v>1723</v>
      </c>
      <c r="B3447" s="337" t="s">
        <v>7002</v>
      </c>
      <c r="C3447" s="337" t="s">
        <v>1821</v>
      </c>
      <c r="D3447" s="337" t="s">
        <v>449</v>
      </c>
      <c r="E3447" s="337" t="s">
        <v>4135</v>
      </c>
      <c r="F3447" s="338">
        <v>43205</v>
      </c>
      <c r="G3447" s="337" t="s">
        <v>4914</v>
      </c>
      <c r="H3447" s="338">
        <v>43255</v>
      </c>
      <c r="I3447" s="337" t="s">
        <v>19695</v>
      </c>
      <c r="J3447" s="337" t="s">
        <v>36</v>
      </c>
      <c r="K3447" s="337" t="s">
        <v>19695</v>
      </c>
      <c r="L3447" s="337" t="s">
        <v>19695</v>
      </c>
      <c r="M3447" s="337" t="s">
        <v>19695</v>
      </c>
      <c r="N3447" s="337" t="s">
        <v>19695</v>
      </c>
      <c r="O3447" s="337" t="s">
        <v>19695</v>
      </c>
      <c r="P3447" s="337" t="s">
        <v>19695</v>
      </c>
      <c r="Q3447" s="337" t="s">
        <v>19695</v>
      </c>
      <c r="R3447" s="337" t="s">
        <v>1220</v>
      </c>
      <c r="S3447" s="337" t="s">
        <v>1359</v>
      </c>
      <c r="T3447" s="337" t="s">
        <v>1359</v>
      </c>
      <c r="U3447" s="337" t="s">
        <v>7001</v>
      </c>
      <c r="V3447" s="337">
        <v>12</v>
      </c>
      <c r="W3447" s="337" t="s">
        <v>19695</v>
      </c>
      <c r="X3447" s="337" t="s">
        <v>19695</v>
      </c>
      <c r="Y3447" s="337" t="s">
        <v>19695</v>
      </c>
      <c r="Z3447" s="337" t="s">
        <v>1728</v>
      </c>
      <c r="AA3447" s="337" t="s">
        <v>735</v>
      </c>
      <c r="AB3447" s="337" t="s">
        <v>718</v>
      </c>
      <c r="AC3447" s="337" t="s">
        <v>13798</v>
      </c>
    </row>
    <row r="3448" spans="1:29" ht="15.8" x14ac:dyDescent="0.25">
      <c r="A3448" s="337" t="s">
        <v>1723</v>
      </c>
      <c r="B3448" s="337" t="s">
        <v>7040</v>
      </c>
      <c r="C3448" s="337" t="s">
        <v>1821</v>
      </c>
      <c r="D3448" s="337" t="s">
        <v>449</v>
      </c>
      <c r="E3448" s="337" t="s">
        <v>4135</v>
      </c>
      <c r="F3448" s="338">
        <v>43205</v>
      </c>
      <c r="G3448" s="337" t="s">
        <v>4914</v>
      </c>
      <c r="H3448" s="338">
        <v>43255</v>
      </c>
      <c r="I3448" s="337" t="s">
        <v>19695</v>
      </c>
      <c r="J3448" s="337" t="s">
        <v>36</v>
      </c>
      <c r="K3448" s="337" t="s">
        <v>19695</v>
      </c>
      <c r="L3448" s="337" t="s">
        <v>19695</v>
      </c>
      <c r="M3448" s="337" t="s">
        <v>19695</v>
      </c>
      <c r="N3448" s="337" t="s">
        <v>19695</v>
      </c>
      <c r="O3448" s="337" t="s">
        <v>19695</v>
      </c>
      <c r="P3448" s="337" t="s">
        <v>19695</v>
      </c>
      <c r="Q3448" s="337" t="s">
        <v>19695</v>
      </c>
      <c r="R3448" s="337" t="s">
        <v>3048</v>
      </c>
      <c r="S3448" s="337" t="s">
        <v>3049</v>
      </c>
      <c r="T3448" s="337" t="s">
        <v>7041</v>
      </c>
      <c r="U3448" s="337" t="s">
        <v>7042</v>
      </c>
      <c r="V3448" s="337">
        <v>4</v>
      </c>
      <c r="W3448" s="337" t="s">
        <v>19695</v>
      </c>
      <c r="X3448" s="337" t="s">
        <v>19695</v>
      </c>
      <c r="Y3448" s="337" t="s">
        <v>19695</v>
      </c>
      <c r="Z3448" s="337" t="s">
        <v>1728</v>
      </c>
      <c r="AA3448" s="337" t="s">
        <v>717</v>
      </c>
      <c r="AB3448" s="337" t="s">
        <v>718</v>
      </c>
      <c r="AC3448" s="337" t="s">
        <v>13852</v>
      </c>
    </row>
    <row r="3449" spans="1:29" ht="15.8" x14ac:dyDescent="0.25">
      <c r="A3449" s="337" t="s">
        <v>1723</v>
      </c>
      <c r="B3449" s="337" t="s">
        <v>7035</v>
      </c>
      <c r="C3449" s="337" t="s">
        <v>1821</v>
      </c>
      <c r="D3449" s="337" t="s">
        <v>449</v>
      </c>
      <c r="E3449" s="337" t="s">
        <v>4135</v>
      </c>
      <c r="F3449" s="338">
        <v>43205</v>
      </c>
      <c r="G3449" s="337" t="s">
        <v>4914</v>
      </c>
      <c r="H3449" s="338">
        <v>43255</v>
      </c>
      <c r="I3449" s="337" t="s">
        <v>19695</v>
      </c>
      <c r="J3449" s="337" t="s">
        <v>36</v>
      </c>
      <c r="K3449" s="337" t="s">
        <v>19695</v>
      </c>
      <c r="L3449" s="337" t="s">
        <v>19695</v>
      </c>
      <c r="M3449" s="337" t="s">
        <v>19695</v>
      </c>
      <c r="N3449" s="337" t="s">
        <v>19695</v>
      </c>
      <c r="O3449" s="337" t="s">
        <v>19695</v>
      </c>
      <c r="P3449" s="337" t="s">
        <v>19695</v>
      </c>
      <c r="Q3449" s="337" t="s">
        <v>19695</v>
      </c>
      <c r="R3449" s="337" t="s">
        <v>395</v>
      </c>
      <c r="S3449" s="337" t="s">
        <v>395</v>
      </c>
      <c r="T3449" s="337" t="s">
        <v>7036</v>
      </c>
      <c r="U3449" s="337" t="s">
        <v>7037</v>
      </c>
      <c r="V3449" s="337">
        <v>4</v>
      </c>
      <c r="W3449" s="337" t="s">
        <v>19695</v>
      </c>
      <c r="X3449" s="337" t="s">
        <v>19695</v>
      </c>
      <c r="Y3449" s="337" t="s">
        <v>19695</v>
      </c>
      <c r="Z3449" s="337" t="s">
        <v>1745</v>
      </c>
      <c r="AA3449" s="337" t="s">
        <v>897</v>
      </c>
      <c r="AB3449" s="337" t="s">
        <v>854</v>
      </c>
      <c r="AC3449" s="337" t="s">
        <v>15252</v>
      </c>
    </row>
    <row r="3450" spans="1:29" ht="15.8" x14ac:dyDescent="0.25">
      <c r="A3450" s="337" t="s">
        <v>1723</v>
      </c>
      <c r="B3450" s="337" t="s">
        <v>11185</v>
      </c>
      <c r="C3450" s="337" t="s">
        <v>1821</v>
      </c>
      <c r="D3450" s="337" t="s">
        <v>449</v>
      </c>
      <c r="E3450" s="337" t="s">
        <v>5807</v>
      </c>
      <c r="F3450" s="338">
        <v>43206</v>
      </c>
      <c r="G3450" s="337" t="s">
        <v>4691</v>
      </c>
      <c r="H3450" s="338">
        <v>43253</v>
      </c>
      <c r="I3450" s="337" t="s">
        <v>19695</v>
      </c>
      <c r="J3450" s="337" t="s">
        <v>16</v>
      </c>
      <c r="K3450" s="337" t="s">
        <v>19695</v>
      </c>
      <c r="L3450" s="337" t="s">
        <v>19695</v>
      </c>
      <c r="M3450" s="337" t="s">
        <v>19695</v>
      </c>
      <c r="N3450" s="337" t="s">
        <v>19695</v>
      </c>
      <c r="O3450" s="337" t="s">
        <v>19695</v>
      </c>
      <c r="P3450" s="337" t="s">
        <v>19695</v>
      </c>
      <c r="Q3450" s="337" t="s">
        <v>19695</v>
      </c>
      <c r="R3450" s="337" t="s">
        <v>109</v>
      </c>
      <c r="S3450" s="337" t="s">
        <v>110</v>
      </c>
      <c r="T3450" s="337" t="s">
        <v>110</v>
      </c>
      <c r="U3450" s="337" t="s">
        <v>111</v>
      </c>
      <c r="V3450" s="337">
        <v>4</v>
      </c>
      <c r="W3450" s="337" t="s">
        <v>19695</v>
      </c>
      <c r="X3450" s="337" t="s">
        <v>19695</v>
      </c>
      <c r="Y3450" s="337" t="s">
        <v>19695</v>
      </c>
      <c r="Z3450" s="337" t="s">
        <v>1728</v>
      </c>
      <c r="AA3450" s="337" t="s">
        <v>717</v>
      </c>
      <c r="AB3450" s="337" t="s">
        <v>718</v>
      </c>
      <c r="AC3450" s="337" t="s">
        <v>13882</v>
      </c>
    </row>
    <row r="3451" spans="1:29" ht="15.8" x14ac:dyDescent="0.25">
      <c r="A3451" s="337" t="s">
        <v>1723</v>
      </c>
      <c r="B3451" s="337" t="s">
        <v>5785</v>
      </c>
      <c r="C3451" s="337" t="s">
        <v>1725</v>
      </c>
      <c r="D3451" s="337" t="s">
        <v>1726</v>
      </c>
      <c r="E3451" s="337" t="s">
        <v>5315</v>
      </c>
      <c r="F3451" s="338">
        <v>43239</v>
      </c>
      <c r="G3451" s="337" t="s">
        <v>4691</v>
      </c>
      <c r="H3451" s="338">
        <v>43253</v>
      </c>
      <c r="I3451" s="337" t="s">
        <v>19695</v>
      </c>
      <c r="J3451" s="337" t="s">
        <v>36</v>
      </c>
      <c r="K3451" s="337" t="s">
        <v>19695</v>
      </c>
      <c r="L3451" s="337" t="s">
        <v>19695</v>
      </c>
      <c r="M3451" s="337" t="s">
        <v>19695</v>
      </c>
      <c r="N3451" s="337" t="s">
        <v>19695</v>
      </c>
      <c r="O3451" s="337" t="s">
        <v>19695</v>
      </c>
      <c r="P3451" s="337" t="s">
        <v>19695</v>
      </c>
      <c r="Q3451" s="337" t="s">
        <v>19695</v>
      </c>
      <c r="R3451" s="337" t="s">
        <v>2803</v>
      </c>
      <c r="S3451" s="337" t="s">
        <v>3771</v>
      </c>
      <c r="T3451" s="337" t="s">
        <v>3771</v>
      </c>
      <c r="U3451" s="337" t="s">
        <v>5779</v>
      </c>
      <c r="V3451" s="337">
        <v>16</v>
      </c>
      <c r="W3451" s="337" t="s">
        <v>19695</v>
      </c>
      <c r="X3451" s="337" t="s">
        <v>19695</v>
      </c>
      <c r="Y3451" s="337" t="s">
        <v>19695</v>
      </c>
      <c r="Z3451" s="337" t="s">
        <v>1753</v>
      </c>
      <c r="AA3451" s="337" t="s">
        <v>1499</v>
      </c>
      <c r="AB3451" s="337" t="s">
        <v>718</v>
      </c>
      <c r="AC3451" s="337" t="s">
        <v>13821</v>
      </c>
    </row>
    <row r="3452" spans="1:29" ht="15.8" x14ac:dyDescent="0.25">
      <c r="A3452" s="337" t="s">
        <v>1723</v>
      </c>
      <c r="B3452" s="337" t="s">
        <v>7043</v>
      </c>
      <c r="C3452" s="337" t="s">
        <v>1821</v>
      </c>
      <c r="D3452" s="337" t="s">
        <v>449</v>
      </c>
      <c r="E3452" s="337" t="s">
        <v>4466</v>
      </c>
      <c r="F3452" s="338">
        <v>43191</v>
      </c>
      <c r="G3452" s="337" t="s">
        <v>1739</v>
      </c>
      <c r="H3452" s="338">
        <v>43252</v>
      </c>
      <c r="I3452" s="337" t="s">
        <v>19695</v>
      </c>
      <c r="J3452" s="337" t="s">
        <v>36</v>
      </c>
      <c r="K3452" s="337" t="s">
        <v>19695</v>
      </c>
      <c r="L3452" s="337" t="s">
        <v>19695</v>
      </c>
      <c r="M3452" s="337" t="s">
        <v>19695</v>
      </c>
      <c r="N3452" s="337" t="s">
        <v>19695</v>
      </c>
      <c r="O3452" s="337" t="s">
        <v>19695</v>
      </c>
      <c r="P3452" s="337" t="s">
        <v>19695</v>
      </c>
      <c r="Q3452" s="337" t="s">
        <v>19695</v>
      </c>
      <c r="R3452" s="337" t="s">
        <v>75</v>
      </c>
      <c r="S3452" s="337" t="s">
        <v>83</v>
      </c>
      <c r="T3452" s="337" t="s">
        <v>83</v>
      </c>
      <c r="U3452" s="337" t="s">
        <v>7044</v>
      </c>
      <c r="V3452" s="337">
        <v>8</v>
      </c>
      <c r="W3452" s="337" t="s">
        <v>19695</v>
      </c>
      <c r="X3452" s="337" t="s">
        <v>19695</v>
      </c>
      <c r="Y3452" s="337" t="s">
        <v>19695</v>
      </c>
      <c r="Z3452" s="337" t="s">
        <v>1728</v>
      </c>
      <c r="AA3452" s="337" t="s">
        <v>766</v>
      </c>
      <c r="AB3452" s="337" t="s">
        <v>718</v>
      </c>
      <c r="AC3452" s="337" t="s">
        <v>13833</v>
      </c>
    </row>
    <row r="3453" spans="1:29" ht="15.8" x14ac:dyDescent="0.25">
      <c r="A3453" s="337" t="s">
        <v>1723</v>
      </c>
      <c r="B3453" s="337" t="s">
        <v>4518</v>
      </c>
      <c r="C3453" s="337" t="s">
        <v>1821</v>
      </c>
      <c r="D3453" s="337" t="s">
        <v>449</v>
      </c>
      <c r="E3453" s="337" t="s">
        <v>4519</v>
      </c>
      <c r="F3453" s="338">
        <v>43101</v>
      </c>
      <c r="G3453" s="337" t="s">
        <v>1739</v>
      </c>
      <c r="H3453" s="338">
        <v>43252</v>
      </c>
      <c r="I3453" s="337" t="s">
        <v>19695</v>
      </c>
      <c r="J3453" s="337" t="s">
        <v>16</v>
      </c>
      <c r="K3453" s="337" t="s">
        <v>19695</v>
      </c>
      <c r="L3453" s="337" t="s">
        <v>19695</v>
      </c>
      <c r="M3453" s="337" t="s">
        <v>19695</v>
      </c>
      <c r="N3453" s="337" t="s">
        <v>19695</v>
      </c>
      <c r="O3453" s="337" t="s">
        <v>19695</v>
      </c>
      <c r="P3453" s="337" t="s">
        <v>19695</v>
      </c>
      <c r="Q3453" s="337" t="s">
        <v>19695</v>
      </c>
      <c r="R3453" s="337" t="s">
        <v>139</v>
      </c>
      <c r="S3453" s="337" t="s">
        <v>1969</v>
      </c>
      <c r="T3453" s="337" t="s">
        <v>4520</v>
      </c>
      <c r="U3453" s="337" t="s">
        <v>4521</v>
      </c>
      <c r="V3453" s="337">
        <v>8</v>
      </c>
      <c r="W3453" s="337" t="s">
        <v>19695</v>
      </c>
      <c r="X3453" s="337" t="s">
        <v>19695</v>
      </c>
      <c r="Y3453" s="337" t="s">
        <v>19695</v>
      </c>
      <c r="Z3453" s="337" t="s">
        <v>1728</v>
      </c>
      <c r="AA3453" s="337" t="s">
        <v>717</v>
      </c>
      <c r="AB3453" s="337" t="s">
        <v>718</v>
      </c>
      <c r="AC3453" s="337" t="s">
        <v>13865</v>
      </c>
    </row>
    <row r="3454" spans="1:29" ht="15.8" x14ac:dyDescent="0.25">
      <c r="A3454" s="337" t="s">
        <v>1723</v>
      </c>
      <c r="B3454" s="337" t="s">
        <v>6300</v>
      </c>
      <c r="C3454" s="337" t="s">
        <v>1725</v>
      </c>
      <c r="D3454" s="337" t="s">
        <v>1726</v>
      </c>
      <c r="E3454" s="337" t="s">
        <v>5312</v>
      </c>
      <c r="F3454" s="338">
        <v>43202</v>
      </c>
      <c r="G3454" s="337" t="s">
        <v>1739</v>
      </c>
      <c r="H3454" s="338">
        <v>43252</v>
      </c>
      <c r="I3454" s="337" t="s">
        <v>19695</v>
      </c>
      <c r="J3454" s="337" t="s">
        <v>36</v>
      </c>
      <c r="K3454" s="337" t="s">
        <v>19695</v>
      </c>
      <c r="L3454" s="337" t="s">
        <v>19695</v>
      </c>
      <c r="M3454" s="337" t="s">
        <v>19695</v>
      </c>
      <c r="N3454" s="337" t="s">
        <v>19695</v>
      </c>
      <c r="O3454" s="337" t="s">
        <v>19695</v>
      </c>
      <c r="P3454" s="337" t="s">
        <v>19695</v>
      </c>
      <c r="Q3454" s="337" t="s">
        <v>19695</v>
      </c>
      <c r="R3454" s="337" t="s">
        <v>89</v>
      </c>
      <c r="S3454" s="337" t="s">
        <v>6301</v>
      </c>
      <c r="T3454" s="337" t="s">
        <v>6302</v>
      </c>
      <c r="U3454" s="337" t="s">
        <v>6302</v>
      </c>
      <c r="V3454" s="337">
        <v>30</v>
      </c>
      <c r="W3454" s="337" t="s">
        <v>19695</v>
      </c>
      <c r="X3454" s="337" t="s">
        <v>19695</v>
      </c>
      <c r="Y3454" s="337" t="s">
        <v>19695</v>
      </c>
      <c r="Z3454" s="337" t="s">
        <v>1745</v>
      </c>
      <c r="AA3454" s="337" t="s">
        <v>761</v>
      </c>
      <c r="AB3454" s="337" t="s">
        <v>762</v>
      </c>
      <c r="AC3454" s="337" t="s">
        <v>15256</v>
      </c>
    </row>
    <row r="3455" spans="1:29" ht="15.8" x14ac:dyDescent="0.25">
      <c r="A3455" s="337" t="s">
        <v>1723</v>
      </c>
      <c r="B3455" s="337" t="s">
        <v>8112</v>
      </c>
      <c r="C3455" s="337" t="s">
        <v>1821</v>
      </c>
      <c r="D3455" s="337" t="s">
        <v>449</v>
      </c>
      <c r="E3455" s="337" t="s">
        <v>5812</v>
      </c>
      <c r="F3455" s="338">
        <v>43221</v>
      </c>
      <c r="G3455" s="337" t="s">
        <v>1739</v>
      </c>
      <c r="H3455" s="338">
        <v>43252</v>
      </c>
      <c r="I3455" s="337" t="s">
        <v>19695</v>
      </c>
      <c r="J3455" s="337" t="s">
        <v>36</v>
      </c>
      <c r="K3455" s="337" t="s">
        <v>19695</v>
      </c>
      <c r="L3455" s="337" t="s">
        <v>19695</v>
      </c>
      <c r="M3455" s="337" t="s">
        <v>19695</v>
      </c>
      <c r="N3455" s="337" t="s">
        <v>19695</v>
      </c>
      <c r="O3455" s="337" t="s">
        <v>19695</v>
      </c>
      <c r="P3455" s="337" t="s">
        <v>19695</v>
      </c>
      <c r="Q3455" s="337" t="s">
        <v>19695</v>
      </c>
      <c r="R3455" s="337" t="s">
        <v>139</v>
      </c>
      <c r="S3455" s="337" t="s">
        <v>1234</v>
      </c>
      <c r="T3455" s="337" t="s">
        <v>2182</v>
      </c>
      <c r="U3455" s="337" t="s">
        <v>8113</v>
      </c>
      <c r="V3455" s="337">
        <v>6</v>
      </c>
      <c r="W3455" s="337" t="s">
        <v>19695</v>
      </c>
      <c r="X3455" s="337" t="s">
        <v>19695</v>
      </c>
      <c r="Y3455" s="337" t="s">
        <v>19695</v>
      </c>
      <c r="Z3455" s="337" t="s">
        <v>1745</v>
      </c>
      <c r="AA3455" s="337" t="s">
        <v>1047</v>
      </c>
      <c r="AB3455" s="337" t="s">
        <v>854</v>
      </c>
      <c r="AC3455" s="337" t="s">
        <v>15277</v>
      </c>
    </row>
    <row r="3456" spans="1:29" ht="15.8" x14ac:dyDescent="0.25">
      <c r="A3456" s="337" t="s">
        <v>1723</v>
      </c>
      <c r="B3456" s="337" t="s">
        <v>8117</v>
      </c>
      <c r="C3456" s="337" t="s">
        <v>1821</v>
      </c>
      <c r="D3456" s="337" t="s">
        <v>449</v>
      </c>
      <c r="E3456" s="337" t="s">
        <v>5812</v>
      </c>
      <c r="F3456" s="338">
        <v>43221</v>
      </c>
      <c r="G3456" s="337" t="s">
        <v>1739</v>
      </c>
      <c r="H3456" s="338">
        <v>43252</v>
      </c>
      <c r="I3456" s="337" t="s">
        <v>19695</v>
      </c>
      <c r="J3456" s="337" t="s">
        <v>16</v>
      </c>
      <c r="K3456" s="337" t="s">
        <v>19695</v>
      </c>
      <c r="L3456" s="337" t="s">
        <v>19695</v>
      </c>
      <c r="M3456" s="337" t="s">
        <v>19695</v>
      </c>
      <c r="N3456" s="337" t="s">
        <v>19695</v>
      </c>
      <c r="O3456" s="337" t="s">
        <v>19695</v>
      </c>
      <c r="P3456" s="337" t="s">
        <v>19695</v>
      </c>
      <c r="Q3456" s="337" t="s">
        <v>19695</v>
      </c>
      <c r="R3456" s="337" t="s">
        <v>139</v>
      </c>
      <c r="S3456" s="337" t="s">
        <v>1602</v>
      </c>
      <c r="T3456" s="337" t="s">
        <v>8118</v>
      </c>
      <c r="U3456" s="337" t="s">
        <v>8119</v>
      </c>
      <c r="V3456" s="337">
        <v>6</v>
      </c>
      <c r="W3456" s="337" t="s">
        <v>19695</v>
      </c>
      <c r="X3456" s="337" t="s">
        <v>19695</v>
      </c>
      <c r="Y3456" s="337" t="s">
        <v>19695</v>
      </c>
      <c r="Z3456" s="337" t="s">
        <v>1745</v>
      </c>
      <c r="AA3456" s="337" t="s">
        <v>1047</v>
      </c>
      <c r="AB3456" s="337" t="s">
        <v>854</v>
      </c>
      <c r="AC3456" s="337" t="s">
        <v>13903</v>
      </c>
    </row>
    <row r="3457" spans="1:29" ht="15.8" x14ac:dyDescent="0.25">
      <c r="A3457" s="337" t="s">
        <v>1723</v>
      </c>
      <c r="B3457" s="337" t="s">
        <v>5864</v>
      </c>
      <c r="C3457" s="337" t="s">
        <v>1821</v>
      </c>
      <c r="D3457" s="337" t="s">
        <v>449</v>
      </c>
      <c r="E3457" s="337" t="s">
        <v>5312</v>
      </c>
      <c r="F3457" s="338">
        <v>43202</v>
      </c>
      <c r="G3457" s="337" t="s">
        <v>1739</v>
      </c>
      <c r="H3457" s="338">
        <v>43252</v>
      </c>
      <c r="I3457" s="337" t="s">
        <v>19695</v>
      </c>
      <c r="J3457" s="337" t="s">
        <v>36</v>
      </c>
      <c r="K3457" s="337" t="s">
        <v>19695</v>
      </c>
      <c r="L3457" s="337" t="s">
        <v>19695</v>
      </c>
      <c r="M3457" s="337" t="s">
        <v>19695</v>
      </c>
      <c r="N3457" s="337" t="s">
        <v>19695</v>
      </c>
      <c r="O3457" s="337" t="s">
        <v>19695</v>
      </c>
      <c r="P3457" s="337" t="s">
        <v>19695</v>
      </c>
      <c r="Q3457" s="337" t="s">
        <v>19695</v>
      </c>
      <c r="R3457" s="337" t="s">
        <v>56</v>
      </c>
      <c r="S3457" s="337" t="s">
        <v>57</v>
      </c>
      <c r="T3457" s="337" t="s">
        <v>5865</v>
      </c>
      <c r="U3457" s="337" t="s">
        <v>3784</v>
      </c>
      <c r="V3457" s="337">
        <v>10</v>
      </c>
      <c r="W3457" s="337" t="s">
        <v>19695</v>
      </c>
      <c r="X3457" s="337" t="s">
        <v>19695</v>
      </c>
      <c r="Y3457" s="337" t="s">
        <v>19695</v>
      </c>
      <c r="Z3457" s="337" t="s">
        <v>1753</v>
      </c>
      <c r="AA3457" s="337" t="s">
        <v>717</v>
      </c>
      <c r="AB3457" s="337" t="s">
        <v>718</v>
      </c>
      <c r="AC3457" s="337" t="s">
        <v>15455</v>
      </c>
    </row>
    <row r="3458" spans="1:29" ht="15.8" x14ac:dyDescent="0.25">
      <c r="A3458" s="337" t="s">
        <v>1723</v>
      </c>
      <c r="B3458" s="337" t="s">
        <v>5762</v>
      </c>
      <c r="C3458" s="337" t="s">
        <v>1821</v>
      </c>
      <c r="D3458" s="337" t="s">
        <v>449</v>
      </c>
      <c r="E3458" s="337" t="s">
        <v>5081</v>
      </c>
      <c r="F3458" s="338">
        <v>43227</v>
      </c>
      <c r="G3458" s="337" t="s">
        <v>1739</v>
      </c>
      <c r="H3458" s="338">
        <v>43252</v>
      </c>
      <c r="I3458" s="337" t="s">
        <v>19695</v>
      </c>
      <c r="J3458" s="337" t="s">
        <v>36</v>
      </c>
      <c r="K3458" s="337" t="s">
        <v>19695</v>
      </c>
      <c r="L3458" s="337" t="s">
        <v>19695</v>
      </c>
      <c r="M3458" s="337" t="s">
        <v>19695</v>
      </c>
      <c r="N3458" s="337" t="s">
        <v>19695</v>
      </c>
      <c r="O3458" s="337" t="s">
        <v>19695</v>
      </c>
      <c r="P3458" s="337" t="s">
        <v>19695</v>
      </c>
      <c r="Q3458" s="337" t="s">
        <v>19695</v>
      </c>
      <c r="R3458" s="337" t="s">
        <v>70</v>
      </c>
      <c r="S3458" s="337" t="s">
        <v>2055</v>
      </c>
      <c r="T3458" s="337" t="s">
        <v>5763</v>
      </c>
      <c r="U3458" s="337" t="s">
        <v>5764</v>
      </c>
      <c r="V3458" s="337">
        <v>12</v>
      </c>
      <c r="W3458" s="337" t="s">
        <v>19695</v>
      </c>
      <c r="X3458" s="337" t="s">
        <v>19695</v>
      </c>
      <c r="Y3458" s="337" t="s">
        <v>19695</v>
      </c>
      <c r="Z3458" s="337" t="s">
        <v>1753</v>
      </c>
      <c r="AA3458" s="337" t="s">
        <v>717</v>
      </c>
      <c r="AB3458" s="337" t="s">
        <v>718</v>
      </c>
      <c r="AC3458" s="337" t="s">
        <v>15470</v>
      </c>
    </row>
    <row r="3459" spans="1:29" ht="15.8" x14ac:dyDescent="0.25">
      <c r="A3459" s="337" t="s">
        <v>1723</v>
      </c>
      <c r="B3459" s="337" t="s">
        <v>7310</v>
      </c>
      <c r="C3459" s="337" t="s">
        <v>1821</v>
      </c>
      <c r="D3459" s="337" t="s">
        <v>449</v>
      </c>
      <c r="E3459" s="337" t="s">
        <v>5812</v>
      </c>
      <c r="F3459" s="338">
        <v>43221</v>
      </c>
      <c r="G3459" s="337" t="s">
        <v>1739</v>
      </c>
      <c r="H3459" s="338">
        <v>43252</v>
      </c>
      <c r="I3459" s="337" t="s">
        <v>19695</v>
      </c>
      <c r="J3459" s="337" t="s">
        <v>16</v>
      </c>
      <c r="K3459" s="337" t="s">
        <v>19695</v>
      </c>
      <c r="L3459" s="337" t="s">
        <v>19695</v>
      </c>
      <c r="M3459" s="337" t="s">
        <v>19695</v>
      </c>
      <c r="N3459" s="337" t="s">
        <v>19695</v>
      </c>
      <c r="O3459" s="337" t="s">
        <v>19695</v>
      </c>
      <c r="P3459" s="337" t="s">
        <v>19695</v>
      </c>
      <c r="Q3459" s="337" t="s">
        <v>19695</v>
      </c>
      <c r="R3459" s="337" t="s">
        <v>130</v>
      </c>
      <c r="S3459" s="337" t="s">
        <v>940</v>
      </c>
      <c r="T3459" s="337" t="s">
        <v>925</v>
      </c>
      <c r="U3459" s="337" t="s">
        <v>2785</v>
      </c>
      <c r="V3459" s="337">
        <v>10</v>
      </c>
      <c r="W3459" s="337" t="s">
        <v>19695</v>
      </c>
      <c r="X3459" s="337" t="s">
        <v>19695</v>
      </c>
      <c r="Y3459" s="337" t="s">
        <v>19695</v>
      </c>
      <c r="Z3459" s="337" t="s">
        <v>1753</v>
      </c>
      <c r="AA3459" s="337" t="s">
        <v>735</v>
      </c>
      <c r="AB3459" s="337" t="s">
        <v>718</v>
      </c>
      <c r="AC3459" s="337" t="s">
        <v>15485</v>
      </c>
    </row>
    <row r="3460" spans="1:29" ht="15.8" x14ac:dyDescent="0.25">
      <c r="A3460" s="337" t="s">
        <v>1723</v>
      </c>
      <c r="B3460" s="337" t="s">
        <v>10490</v>
      </c>
      <c r="C3460" s="337" t="s">
        <v>1821</v>
      </c>
      <c r="D3460" s="337" t="s">
        <v>449</v>
      </c>
      <c r="E3460" s="337" t="s">
        <v>5812</v>
      </c>
      <c r="F3460" s="338">
        <v>43221</v>
      </c>
      <c r="G3460" s="337" t="s">
        <v>1739</v>
      </c>
      <c r="H3460" s="338">
        <v>43252</v>
      </c>
      <c r="I3460" s="337" t="s">
        <v>19695</v>
      </c>
      <c r="J3460" s="337" t="s">
        <v>36</v>
      </c>
      <c r="K3460" s="337" t="s">
        <v>19695</v>
      </c>
      <c r="L3460" s="337" t="s">
        <v>19695</v>
      </c>
      <c r="M3460" s="337" t="s">
        <v>19695</v>
      </c>
      <c r="N3460" s="337" t="s">
        <v>19695</v>
      </c>
      <c r="O3460" s="337" t="s">
        <v>19695</v>
      </c>
      <c r="P3460" s="337" t="s">
        <v>19695</v>
      </c>
      <c r="Q3460" s="337" t="s">
        <v>19695</v>
      </c>
      <c r="R3460" s="337" t="s">
        <v>1999</v>
      </c>
      <c r="S3460" s="337" t="s">
        <v>4709</v>
      </c>
      <c r="T3460" s="337" t="s">
        <v>10306</v>
      </c>
      <c r="U3460" s="337" t="s">
        <v>10491</v>
      </c>
      <c r="V3460" s="337">
        <v>12</v>
      </c>
      <c r="W3460" s="337" t="s">
        <v>19695</v>
      </c>
      <c r="X3460" s="337" t="s">
        <v>19695</v>
      </c>
      <c r="Y3460" s="337" t="s">
        <v>19695</v>
      </c>
      <c r="Z3460" s="337" t="s">
        <v>1753</v>
      </c>
      <c r="AA3460" s="337" t="s">
        <v>735</v>
      </c>
      <c r="AB3460" s="337" t="s">
        <v>718</v>
      </c>
      <c r="AC3460" s="337" t="s">
        <v>14082</v>
      </c>
    </row>
    <row r="3461" spans="1:29" ht="15.8" x14ac:dyDescent="0.25">
      <c r="A3461" s="337" t="s">
        <v>1723</v>
      </c>
      <c r="B3461" s="337" t="s">
        <v>13543</v>
      </c>
      <c r="C3461" s="337" t="s">
        <v>1725</v>
      </c>
      <c r="D3461" s="337" t="s">
        <v>1730</v>
      </c>
      <c r="E3461" s="337" t="s">
        <v>5919</v>
      </c>
      <c r="F3461" s="338">
        <v>43251</v>
      </c>
      <c r="G3461" s="337" t="s">
        <v>5919</v>
      </c>
      <c r="H3461" s="338">
        <v>43251</v>
      </c>
      <c r="I3461" s="337" t="s">
        <v>19695</v>
      </c>
      <c r="J3461" s="337" t="s">
        <v>36</v>
      </c>
      <c r="K3461" s="337" t="s">
        <v>19695</v>
      </c>
      <c r="L3461" s="337" t="s">
        <v>19695</v>
      </c>
      <c r="M3461" s="337" t="s">
        <v>19695</v>
      </c>
      <c r="N3461" s="337" t="s">
        <v>19695</v>
      </c>
      <c r="O3461" s="337" t="s">
        <v>19695</v>
      </c>
      <c r="P3461" s="337" t="s">
        <v>19695</v>
      </c>
      <c r="Q3461" s="337" t="s">
        <v>19695</v>
      </c>
      <c r="R3461" s="337" t="s">
        <v>15</v>
      </c>
      <c r="S3461" s="337" t="s">
        <v>1203</v>
      </c>
      <c r="T3461" s="337" t="s">
        <v>5891</v>
      </c>
      <c r="U3461" s="337" t="s">
        <v>5891</v>
      </c>
      <c r="V3461" s="337">
        <v>10</v>
      </c>
      <c r="W3461" s="337" t="s">
        <v>19695</v>
      </c>
      <c r="X3461" s="337" t="s">
        <v>19695</v>
      </c>
      <c r="Y3461" s="337" t="s">
        <v>19695</v>
      </c>
      <c r="Z3461" s="337" t="s">
        <v>1753</v>
      </c>
      <c r="AA3461" s="337" t="s">
        <v>717</v>
      </c>
      <c r="AB3461" s="337" t="s">
        <v>718</v>
      </c>
      <c r="AC3461" s="337" t="s">
        <v>13544</v>
      </c>
    </row>
    <row r="3462" spans="1:29" ht="15.8" x14ac:dyDescent="0.25">
      <c r="A3462" s="337" t="s">
        <v>1723</v>
      </c>
      <c r="B3462" s="337" t="s">
        <v>5918</v>
      </c>
      <c r="C3462" s="337" t="s">
        <v>1725</v>
      </c>
      <c r="D3462" s="337" t="s">
        <v>1726</v>
      </c>
      <c r="E3462" s="337" t="s">
        <v>1379</v>
      </c>
      <c r="F3462" s="338">
        <v>43201</v>
      </c>
      <c r="G3462" s="337" t="s">
        <v>5919</v>
      </c>
      <c r="H3462" s="338">
        <v>43251</v>
      </c>
      <c r="I3462" s="337" t="s">
        <v>19695</v>
      </c>
      <c r="J3462" s="337" t="s">
        <v>16</v>
      </c>
      <c r="K3462" s="337" t="s">
        <v>19695</v>
      </c>
      <c r="L3462" s="337" t="s">
        <v>19695</v>
      </c>
      <c r="M3462" s="337" t="s">
        <v>19695</v>
      </c>
      <c r="N3462" s="337" t="s">
        <v>19695</v>
      </c>
      <c r="O3462" s="337" t="s">
        <v>19695</v>
      </c>
      <c r="P3462" s="337" t="s">
        <v>19695</v>
      </c>
      <c r="Q3462" s="337" t="s">
        <v>19695</v>
      </c>
      <c r="R3462" s="337" t="s">
        <v>101</v>
      </c>
      <c r="S3462" s="337" t="s">
        <v>102</v>
      </c>
      <c r="T3462" s="337" t="s">
        <v>2772</v>
      </c>
      <c r="U3462" s="337" t="s">
        <v>5920</v>
      </c>
      <c r="V3462" s="337">
        <v>10</v>
      </c>
      <c r="W3462" s="337" t="s">
        <v>19695</v>
      </c>
      <c r="X3462" s="337" t="s">
        <v>19695</v>
      </c>
      <c r="Y3462" s="337" t="s">
        <v>19695</v>
      </c>
      <c r="Z3462" s="337" t="s">
        <v>1753</v>
      </c>
      <c r="AA3462" s="337" t="s">
        <v>717</v>
      </c>
      <c r="AB3462" s="337" t="s">
        <v>718</v>
      </c>
      <c r="AC3462" s="337" t="s">
        <v>13544</v>
      </c>
    </row>
    <row r="3463" spans="1:29" ht="15.8" x14ac:dyDescent="0.25">
      <c r="A3463" s="337" t="s">
        <v>1723</v>
      </c>
      <c r="B3463" s="337" t="s">
        <v>4838</v>
      </c>
      <c r="C3463" s="337" t="s">
        <v>1821</v>
      </c>
      <c r="D3463" s="337" t="s">
        <v>449</v>
      </c>
      <c r="E3463" s="337" t="s">
        <v>1761</v>
      </c>
      <c r="F3463" s="338">
        <v>43194</v>
      </c>
      <c r="G3463" s="337" t="s">
        <v>4536</v>
      </c>
      <c r="H3463" s="338">
        <v>43250</v>
      </c>
      <c r="I3463" s="337" t="s">
        <v>19695</v>
      </c>
      <c r="J3463" s="337" t="s">
        <v>36</v>
      </c>
      <c r="K3463" s="337" t="s">
        <v>19695</v>
      </c>
      <c r="L3463" s="337" t="s">
        <v>19695</v>
      </c>
      <c r="M3463" s="337" t="s">
        <v>19695</v>
      </c>
      <c r="N3463" s="337" t="s">
        <v>19695</v>
      </c>
      <c r="O3463" s="337" t="s">
        <v>19695</v>
      </c>
      <c r="P3463" s="337" t="s">
        <v>19695</v>
      </c>
      <c r="Q3463" s="337" t="s">
        <v>19695</v>
      </c>
      <c r="R3463" s="337" t="s">
        <v>98</v>
      </c>
      <c r="S3463" s="337" t="s">
        <v>1689</v>
      </c>
      <c r="T3463" s="337" t="s">
        <v>2364</v>
      </c>
      <c r="U3463" s="337" t="s">
        <v>4839</v>
      </c>
      <c r="V3463" s="337">
        <v>12</v>
      </c>
      <c r="W3463" s="337" t="s">
        <v>19695</v>
      </c>
      <c r="X3463" s="337" t="s">
        <v>19695</v>
      </c>
      <c r="Y3463" s="337" t="s">
        <v>19695</v>
      </c>
      <c r="Z3463" s="337" t="s">
        <v>1728</v>
      </c>
      <c r="AA3463" s="337" t="s">
        <v>735</v>
      </c>
      <c r="AB3463" s="337" t="s">
        <v>718</v>
      </c>
      <c r="AC3463" s="337" t="s">
        <v>13812</v>
      </c>
    </row>
    <row r="3464" spans="1:29" ht="15.8" x14ac:dyDescent="0.25">
      <c r="A3464" s="337" t="s">
        <v>1723</v>
      </c>
      <c r="B3464" s="337" t="s">
        <v>7038</v>
      </c>
      <c r="C3464" s="337" t="s">
        <v>1821</v>
      </c>
      <c r="D3464" s="337" t="s">
        <v>449</v>
      </c>
      <c r="E3464" s="337" t="s">
        <v>5153</v>
      </c>
      <c r="F3464" s="338">
        <v>43136</v>
      </c>
      <c r="G3464" s="337" t="s">
        <v>4536</v>
      </c>
      <c r="H3464" s="338">
        <v>43250</v>
      </c>
      <c r="I3464" s="337" t="s">
        <v>19695</v>
      </c>
      <c r="J3464" s="337" t="s">
        <v>36</v>
      </c>
      <c r="K3464" s="337" t="s">
        <v>19695</v>
      </c>
      <c r="L3464" s="337" t="s">
        <v>19695</v>
      </c>
      <c r="M3464" s="337" t="s">
        <v>19695</v>
      </c>
      <c r="N3464" s="337" t="s">
        <v>19695</v>
      </c>
      <c r="O3464" s="337" t="s">
        <v>19695</v>
      </c>
      <c r="P3464" s="337" t="s">
        <v>19695</v>
      </c>
      <c r="Q3464" s="337" t="s">
        <v>19695</v>
      </c>
      <c r="R3464" s="337" t="s">
        <v>920</v>
      </c>
      <c r="S3464" s="337" t="s">
        <v>921</v>
      </c>
      <c r="T3464" s="337" t="s">
        <v>921</v>
      </c>
      <c r="U3464" s="337" t="s">
        <v>7039</v>
      </c>
      <c r="V3464" s="337">
        <v>12</v>
      </c>
      <c r="W3464" s="337" t="s">
        <v>19695</v>
      </c>
      <c r="X3464" s="337" t="s">
        <v>19695</v>
      </c>
      <c r="Y3464" s="337" t="s">
        <v>19695</v>
      </c>
      <c r="Z3464" s="337" t="s">
        <v>1728</v>
      </c>
      <c r="AA3464" s="337" t="s">
        <v>735</v>
      </c>
      <c r="AB3464" s="337" t="s">
        <v>718</v>
      </c>
      <c r="AC3464" s="337" t="s">
        <v>13816</v>
      </c>
    </row>
    <row r="3465" spans="1:29" ht="15.8" x14ac:dyDescent="0.25">
      <c r="A3465" s="337" t="s">
        <v>1723</v>
      </c>
      <c r="B3465" s="337" t="s">
        <v>4534</v>
      </c>
      <c r="C3465" s="337" t="s">
        <v>1821</v>
      </c>
      <c r="D3465" s="337" t="s">
        <v>449</v>
      </c>
      <c r="E3465" s="337" t="s">
        <v>4535</v>
      </c>
      <c r="F3465" s="338">
        <v>43188</v>
      </c>
      <c r="G3465" s="337" t="s">
        <v>4536</v>
      </c>
      <c r="H3465" s="338">
        <v>43250</v>
      </c>
      <c r="I3465" s="337" t="s">
        <v>19695</v>
      </c>
      <c r="J3465" s="337" t="s">
        <v>36</v>
      </c>
      <c r="K3465" s="337" t="s">
        <v>19695</v>
      </c>
      <c r="L3465" s="337" t="s">
        <v>19695</v>
      </c>
      <c r="M3465" s="337" t="s">
        <v>19695</v>
      </c>
      <c r="N3465" s="337" t="s">
        <v>19695</v>
      </c>
      <c r="O3465" s="337" t="s">
        <v>19695</v>
      </c>
      <c r="P3465" s="337" t="s">
        <v>19695</v>
      </c>
      <c r="Q3465" s="337" t="s">
        <v>19695</v>
      </c>
      <c r="R3465" s="337" t="s">
        <v>130</v>
      </c>
      <c r="S3465" s="337" t="s">
        <v>940</v>
      </c>
      <c r="T3465" s="337" t="s">
        <v>925</v>
      </c>
      <c r="U3465" s="337" t="s">
        <v>2368</v>
      </c>
      <c r="V3465" s="337">
        <v>10</v>
      </c>
      <c r="W3465" s="337" t="s">
        <v>19695</v>
      </c>
      <c r="X3465" s="337" t="s">
        <v>19695</v>
      </c>
      <c r="Y3465" s="337" t="s">
        <v>19695</v>
      </c>
      <c r="Z3465" s="337" t="s">
        <v>1728</v>
      </c>
      <c r="AA3465" s="337" t="s">
        <v>735</v>
      </c>
      <c r="AB3465" s="337" t="s">
        <v>718</v>
      </c>
      <c r="AC3465" s="337" t="s">
        <v>13853</v>
      </c>
    </row>
    <row r="3466" spans="1:29" ht="15.8" x14ac:dyDescent="0.25">
      <c r="A3466" s="337" t="s">
        <v>1723</v>
      </c>
      <c r="B3466" s="337" t="s">
        <v>6959</v>
      </c>
      <c r="C3466" s="337" t="s">
        <v>1821</v>
      </c>
      <c r="D3466" s="337" t="s">
        <v>449</v>
      </c>
      <c r="E3466" s="337" t="s">
        <v>4756</v>
      </c>
      <c r="F3466" s="338">
        <v>43200</v>
      </c>
      <c r="G3466" s="337" t="s">
        <v>4536</v>
      </c>
      <c r="H3466" s="338">
        <v>43250</v>
      </c>
      <c r="I3466" s="337" t="s">
        <v>19695</v>
      </c>
      <c r="J3466" s="337" t="s">
        <v>36</v>
      </c>
      <c r="K3466" s="337" t="s">
        <v>19695</v>
      </c>
      <c r="L3466" s="337" t="s">
        <v>19695</v>
      </c>
      <c r="M3466" s="337" t="s">
        <v>19695</v>
      </c>
      <c r="N3466" s="337" t="s">
        <v>19695</v>
      </c>
      <c r="O3466" s="337" t="s">
        <v>19695</v>
      </c>
      <c r="P3466" s="337" t="s">
        <v>19695</v>
      </c>
      <c r="Q3466" s="337" t="s">
        <v>19695</v>
      </c>
      <c r="R3466" s="337" t="s">
        <v>81</v>
      </c>
      <c r="S3466" s="337" t="s">
        <v>82</v>
      </c>
      <c r="T3466" s="337" t="s">
        <v>3708</v>
      </c>
      <c r="U3466" s="337" t="s">
        <v>6960</v>
      </c>
      <c r="V3466" s="337">
        <v>6.2</v>
      </c>
      <c r="W3466" s="337" t="s">
        <v>19695</v>
      </c>
      <c r="X3466" s="337" t="s">
        <v>19695</v>
      </c>
      <c r="Y3466" s="337" t="s">
        <v>19695</v>
      </c>
      <c r="Z3466" s="337" t="s">
        <v>1745</v>
      </c>
      <c r="AA3466" s="337" t="s">
        <v>1047</v>
      </c>
      <c r="AB3466" s="337" t="s">
        <v>854</v>
      </c>
      <c r="AC3466" s="337" t="s">
        <v>15263</v>
      </c>
    </row>
    <row r="3467" spans="1:29" ht="15.8" x14ac:dyDescent="0.25">
      <c r="A3467" s="337" t="s">
        <v>1723</v>
      </c>
      <c r="B3467" s="337" t="s">
        <v>6972</v>
      </c>
      <c r="C3467" s="337" t="s">
        <v>1821</v>
      </c>
      <c r="D3467" s="337" t="s">
        <v>449</v>
      </c>
      <c r="E3467" s="337" t="s">
        <v>1755</v>
      </c>
      <c r="F3467" s="338">
        <v>43240</v>
      </c>
      <c r="G3467" s="337" t="s">
        <v>4536</v>
      </c>
      <c r="H3467" s="338">
        <v>43250</v>
      </c>
      <c r="I3467" s="337" t="s">
        <v>19695</v>
      </c>
      <c r="J3467" s="337" t="s">
        <v>36</v>
      </c>
      <c r="K3467" s="337" t="s">
        <v>19695</v>
      </c>
      <c r="L3467" s="337" t="s">
        <v>19695</v>
      </c>
      <c r="M3467" s="337" t="s">
        <v>19695</v>
      </c>
      <c r="N3467" s="337" t="s">
        <v>19695</v>
      </c>
      <c r="O3467" s="337" t="s">
        <v>19695</v>
      </c>
      <c r="P3467" s="337" t="s">
        <v>19695</v>
      </c>
      <c r="Q3467" s="337" t="s">
        <v>19695</v>
      </c>
      <c r="R3467" s="337" t="s">
        <v>139</v>
      </c>
      <c r="S3467" s="337" t="s">
        <v>1602</v>
      </c>
      <c r="T3467" s="337" t="s">
        <v>6973</v>
      </c>
      <c r="U3467" s="337" t="s">
        <v>6974</v>
      </c>
      <c r="V3467" s="337">
        <v>6</v>
      </c>
      <c r="W3467" s="337" t="s">
        <v>19695</v>
      </c>
      <c r="X3467" s="337" t="s">
        <v>19695</v>
      </c>
      <c r="Y3467" s="337" t="s">
        <v>19695</v>
      </c>
      <c r="Z3467" s="337" t="s">
        <v>1745</v>
      </c>
      <c r="AA3467" s="337" t="s">
        <v>1047</v>
      </c>
      <c r="AB3467" s="337" t="s">
        <v>854</v>
      </c>
      <c r="AC3467" s="337" t="s">
        <v>13872</v>
      </c>
    </row>
    <row r="3468" spans="1:29" ht="15.8" x14ac:dyDescent="0.25">
      <c r="A3468" s="337" t="s">
        <v>1723</v>
      </c>
      <c r="B3468" s="337" t="s">
        <v>5568</v>
      </c>
      <c r="C3468" s="337" t="s">
        <v>1821</v>
      </c>
      <c r="D3468" s="337" t="s">
        <v>449</v>
      </c>
      <c r="E3468" s="337" t="s">
        <v>1784</v>
      </c>
      <c r="F3468" s="338">
        <v>43166</v>
      </c>
      <c r="G3468" s="337" t="s">
        <v>4536</v>
      </c>
      <c r="H3468" s="338">
        <v>43250</v>
      </c>
      <c r="I3468" s="337" t="s">
        <v>19695</v>
      </c>
      <c r="J3468" s="337" t="s">
        <v>16</v>
      </c>
      <c r="K3468" s="337" t="s">
        <v>19695</v>
      </c>
      <c r="L3468" s="337" t="s">
        <v>19695</v>
      </c>
      <c r="M3468" s="337" t="s">
        <v>19695</v>
      </c>
      <c r="N3468" s="337" t="s">
        <v>19695</v>
      </c>
      <c r="O3468" s="337" t="s">
        <v>19695</v>
      </c>
      <c r="P3468" s="337" t="s">
        <v>19695</v>
      </c>
      <c r="Q3468" s="337" t="s">
        <v>19695</v>
      </c>
      <c r="R3468" s="337" t="s">
        <v>18</v>
      </c>
      <c r="S3468" s="337" t="s">
        <v>445</v>
      </c>
      <c r="T3468" s="337" t="s">
        <v>445</v>
      </c>
      <c r="U3468" s="337" t="s">
        <v>5569</v>
      </c>
      <c r="V3468" s="337">
        <v>8</v>
      </c>
      <c r="W3468" s="337" t="s">
        <v>19695</v>
      </c>
      <c r="X3468" s="337" t="s">
        <v>19695</v>
      </c>
      <c r="Y3468" s="337" t="s">
        <v>19695</v>
      </c>
      <c r="Z3468" s="337" t="s">
        <v>1753</v>
      </c>
      <c r="AA3468" s="337" t="s">
        <v>735</v>
      </c>
      <c r="AB3468" s="337" t="s">
        <v>718</v>
      </c>
      <c r="AC3468" s="337" t="s">
        <v>13542</v>
      </c>
    </row>
    <row r="3469" spans="1:29" ht="15.8" x14ac:dyDescent="0.25">
      <c r="A3469" s="337" t="s">
        <v>1723</v>
      </c>
      <c r="B3469" s="337" t="s">
        <v>4461</v>
      </c>
      <c r="C3469" s="337" t="s">
        <v>1821</v>
      </c>
      <c r="D3469" s="337" t="s">
        <v>449</v>
      </c>
      <c r="E3469" s="337" t="s">
        <v>4462</v>
      </c>
      <c r="F3469" s="338">
        <v>43211</v>
      </c>
      <c r="G3469" s="337" t="s">
        <v>4349</v>
      </c>
      <c r="H3469" s="338">
        <v>43247</v>
      </c>
      <c r="I3469" s="337" t="s">
        <v>19695</v>
      </c>
      <c r="J3469" s="337" t="s">
        <v>36</v>
      </c>
      <c r="K3469" s="337" t="s">
        <v>19695</v>
      </c>
      <c r="L3469" s="337" t="s">
        <v>19695</v>
      </c>
      <c r="M3469" s="337" t="s">
        <v>19695</v>
      </c>
      <c r="N3469" s="337" t="s">
        <v>19695</v>
      </c>
      <c r="O3469" s="337" t="s">
        <v>19695</v>
      </c>
      <c r="P3469" s="337" t="s">
        <v>19695</v>
      </c>
      <c r="Q3469" s="337" t="s">
        <v>19695</v>
      </c>
      <c r="R3469" s="337" t="s">
        <v>75</v>
      </c>
      <c r="S3469" s="337" t="s">
        <v>75</v>
      </c>
      <c r="T3469" s="337" t="s">
        <v>417</v>
      </c>
      <c r="U3469" s="337" t="s">
        <v>4463</v>
      </c>
      <c r="V3469" s="337">
        <v>8</v>
      </c>
      <c r="W3469" s="337" t="s">
        <v>19695</v>
      </c>
      <c r="X3469" s="337" t="s">
        <v>19695</v>
      </c>
      <c r="Y3469" s="337" t="s">
        <v>19695</v>
      </c>
      <c r="Z3469" s="337" t="s">
        <v>1728</v>
      </c>
      <c r="AA3469" s="337" t="s">
        <v>717</v>
      </c>
      <c r="AB3469" s="337" t="s">
        <v>718</v>
      </c>
      <c r="AC3469" s="337" t="s">
        <v>13800</v>
      </c>
    </row>
    <row r="3470" spans="1:29" ht="15.8" x14ac:dyDescent="0.25">
      <c r="A3470" s="337" t="s">
        <v>1723</v>
      </c>
      <c r="B3470" s="337" t="s">
        <v>4531</v>
      </c>
      <c r="C3470" s="337" t="s">
        <v>1821</v>
      </c>
      <c r="D3470" s="337" t="s">
        <v>449</v>
      </c>
      <c r="E3470" s="337" t="s">
        <v>4395</v>
      </c>
      <c r="F3470" s="338">
        <v>43126</v>
      </c>
      <c r="G3470" s="337" t="s">
        <v>4532</v>
      </c>
      <c r="H3470" s="338">
        <v>43246</v>
      </c>
      <c r="I3470" s="337" t="s">
        <v>19695</v>
      </c>
      <c r="J3470" s="337" t="s">
        <v>36</v>
      </c>
      <c r="K3470" s="337" t="s">
        <v>19695</v>
      </c>
      <c r="L3470" s="337" t="s">
        <v>19695</v>
      </c>
      <c r="M3470" s="337" t="s">
        <v>19695</v>
      </c>
      <c r="N3470" s="337" t="s">
        <v>19695</v>
      </c>
      <c r="O3470" s="337" t="s">
        <v>19695</v>
      </c>
      <c r="P3470" s="337" t="s">
        <v>19695</v>
      </c>
      <c r="Q3470" s="337" t="s">
        <v>19695</v>
      </c>
      <c r="R3470" s="337" t="s">
        <v>130</v>
      </c>
      <c r="S3470" s="337" t="s">
        <v>940</v>
      </c>
      <c r="T3470" s="337" t="s">
        <v>3908</v>
      </c>
      <c r="U3470" s="337" t="s">
        <v>4533</v>
      </c>
      <c r="V3470" s="337">
        <v>10</v>
      </c>
      <c r="W3470" s="337" t="s">
        <v>19695</v>
      </c>
      <c r="X3470" s="337" t="s">
        <v>19695</v>
      </c>
      <c r="Y3470" s="337" t="s">
        <v>19695</v>
      </c>
      <c r="Z3470" s="337" t="s">
        <v>1728</v>
      </c>
      <c r="AA3470" s="337" t="s">
        <v>735</v>
      </c>
      <c r="AB3470" s="337" t="s">
        <v>718</v>
      </c>
      <c r="AC3470" s="337" t="s">
        <v>13850</v>
      </c>
    </row>
    <row r="3471" spans="1:29" ht="15.8" x14ac:dyDescent="0.25">
      <c r="A3471" s="337" t="s">
        <v>1723</v>
      </c>
      <c r="B3471" s="337" t="s">
        <v>6733</v>
      </c>
      <c r="C3471" s="337" t="s">
        <v>1821</v>
      </c>
      <c r="D3471" s="337" t="s">
        <v>449</v>
      </c>
      <c r="E3471" s="337" t="s">
        <v>4746</v>
      </c>
      <c r="F3471" s="338">
        <v>43196</v>
      </c>
      <c r="G3471" s="337" t="s">
        <v>4532</v>
      </c>
      <c r="H3471" s="338">
        <v>43246</v>
      </c>
      <c r="I3471" s="337" t="s">
        <v>19695</v>
      </c>
      <c r="J3471" s="337" t="s">
        <v>36</v>
      </c>
      <c r="K3471" s="337" t="s">
        <v>19695</v>
      </c>
      <c r="L3471" s="337" t="s">
        <v>19695</v>
      </c>
      <c r="M3471" s="337" t="s">
        <v>19695</v>
      </c>
      <c r="N3471" s="337" t="s">
        <v>19695</v>
      </c>
      <c r="O3471" s="337" t="s">
        <v>19695</v>
      </c>
      <c r="P3471" s="337" t="s">
        <v>19695</v>
      </c>
      <c r="Q3471" s="337" t="s">
        <v>19695</v>
      </c>
      <c r="R3471" s="337" t="s">
        <v>52</v>
      </c>
      <c r="S3471" s="337" t="s">
        <v>69</v>
      </c>
      <c r="T3471" s="337" t="s">
        <v>69</v>
      </c>
      <c r="U3471" s="337" t="s">
        <v>6734</v>
      </c>
      <c r="V3471" s="337">
        <v>10</v>
      </c>
      <c r="W3471" s="337" t="s">
        <v>19695</v>
      </c>
      <c r="X3471" s="337" t="s">
        <v>19695</v>
      </c>
      <c r="Y3471" s="337" t="s">
        <v>19695</v>
      </c>
      <c r="Z3471" s="337" t="s">
        <v>1745</v>
      </c>
      <c r="AA3471" s="337" t="s">
        <v>853</v>
      </c>
      <c r="AB3471" s="337" t="s">
        <v>854</v>
      </c>
      <c r="AC3471" s="337" t="s">
        <v>13831</v>
      </c>
    </row>
    <row r="3472" spans="1:29" ht="15.8" x14ac:dyDescent="0.25">
      <c r="A3472" s="337" t="s">
        <v>1723</v>
      </c>
      <c r="B3472" s="337" t="s">
        <v>4589</v>
      </c>
      <c r="C3472" s="337" t="s">
        <v>1821</v>
      </c>
      <c r="D3472" s="337" t="s">
        <v>449</v>
      </c>
      <c r="E3472" s="337" t="s">
        <v>4135</v>
      </c>
      <c r="F3472" s="338">
        <v>43205</v>
      </c>
      <c r="G3472" s="337" t="s">
        <v>4590</v>
      </c>
      <c r="H3472" s="338">
        <v>43245</v>
      </c>
      <c r="I3472" s="337" t="s">
        <v>19695</v>
      </c>
      <c r="J3472" s="337" t="s">
        <v>16</v>
      </c>
      <c r="K3472" s="337" t="s">
        <v>19695</v>
      </c>
      <c r="L3472" s="337" t="s">
        <v>19695</v>
      </c>
      <c r="M3472" s="337" t="s">
        <v>19695</v>
      </c>
      <c r="N3472" s="337" t="s">
        <v>19695</v>
      </c>
      <c r="O3472" s="337" t="s">
        <v>19695</v>
      </c>
      <c r="P3472" s="337" t="s">
        <v>19695</v>
      </c>
      <c r="Q3472" s="337" t="s">
        <v>19695</v>
      </c>
      <c r="R3472" s="337" t="s">
        <v>52</v>
      </c>
      <c r="S3472" s="337" t="s">
        <v>142</v>
      </c>
      <c r="T3472" s="337" t="s">
        <v>2546</v>
      </c>
      <c r="U3472" s="337" t="s">
        <v>4591</v>
      </c>
      <c r="V3472" s="337">
        <v>8</v>
      </c>
      <c r="W3472" s="337" t="s">
        <v>19695</v>
      </c>
      <c r="X3472" s="337" t="s">
        <v>19695</v>
      </c>
      <c r="Y3472" s="337" t="s">
        <v>19695</v>
      </c>
      <c r="Z3472" s="337" t="s">
        <v>1728</v>
      </c>
      <c r="AA3472" s="337" t="s">
        <v>735</v>
      </c>
      <c r="AB3472" s="337" t="s">
        <v>718</v>
      </c>
      <c r="AC3472" s="337" t="s">
        <v>13798</v>
      </c>
    </row>
    <row r="3473" spans="1:29" ht="15.8" x14ac:dyDescent="0.25">
      <c r="A3473" s="337" t="s">
        <v>1723</v>
      </c>
      <c r="B3473" s="337" t="s">
        <v>5458</v>
      </c>
      <c r="C3473" s="337" t="s">
        <v>1821</v>
      </c>
      <c r="D3473" s="337" t="s">
        <v>449</v>
      </c>
      <c r="E3473" s="337" t="s">
        <v>4756</v>
      </c>
      <c r="F3473" s="338">
        <v>43200</v>
      </c>
      <c r="G3473" s="337" t="s">
        <v>4590</v>
      </c>
      <c r="H3473" s="338">
        <v>43245</v>
      </c>
      <c r="I3473" s="337" t="s">
        <v>19695</v>
      </c>
      <c r="J3473" s="337" t="s">
        <v>36</v>
      </c>
      <c r="K3473" s="337" t="s">
        <v>19695</v>
      </c>
      <c r="L3473" s="337" t="s">
        <v>19695</v>
      </c>
      <c r="M3473" s="337" t="s">
        <v>19695</v>
      </c>
      <c r="N3473" s="337" t="s">
        <v>19695</v>
      </c>
      <c r="O3473" s="337" t="s">
        <v>19695</v>
      </c>
      <c r="P3473" s="337" t="s">
        <v>19695</v>
      </c>
      <c r="Q3473" s="337" t="s">
        <v>19695</v>
      </c>
      <c r="R3473" s="337" t="s">
        <v>112</v>
      </c>
      <c r="S3473" s="337" t="s">
        <v>452</v>
      </c>
      <c r="T3473" s="337" t="s">
        <v>5459</v>
      </c>
      <c r="U3473" s="337" t="s">
        <v>4151</v>
      </c>
      <c r="V3473" s="337">
        <v>12</v>
      </c>
      <c r="W3473" s="337" t="s">
        <v>19695</v>
      </c>
      <c r="X3473" s="337" t="s">
        <v>19695</v>
      </c>
      <c r="Y3473" s="337" t="s">
        <v>19695</v>
      </c>
      <c r="Z3473" s="337" t="s">
        <v>1728</v>
      </c>
      <c r="AA3473" s="337" t="s">
        <v>735</v>
      </c>
      <c r="AB3473" s="337" t="s">
        <v>718</v>
      </c>
      <c r="AC3473" s="337" t="s">
        <v>13816</v>
      </c>
    </row>
    <row r="3474" spans="1:29" ht="15.8" x14ac:dyDescent="0.25">
      <c r="A3474" s="337" t="s">
        <v>1723</v>
      </c>
      <c r="B3474" s="337" t="s">
        <v>6747</v>
      </c>
      <c r="C3474" s="337" t="s">
        <v>1821</v>
      </c>
      <c r="D3474" s="337" t="s">
        <v>449</v>
      </c>
      <c r="E3474" s="337" t="s">
        <v>4303</v>
      </c>
      <c r="F3474" s="338">
        <v>43178</v>
      </c>
      <c r="G3474" s="337" t="s">
        <v>4590</v>
      </c>
      <c r="H3474" s="338">
        <v>43245</v>
      </c>
      <c r="I3474" s="337" t="s">
        <v>19695</v>
      </c>
      <c r="J3474" s="337" t="s">
        <v>16</v>
      </c>
      <c r="K3474" s="337" t="s">
        <v>19695</v>
      </c>
      <c r="L3474" s="337" t="s">
        <v>19695</v>
      </c>
      <c r="M3474" s="337" t="s">
        <v>19695</v>
      </c>
      <c r="N3474" s="337" t="s">
        <v>19695</v>
      </c>
      <c r="O3474" s="337" t="s">
        <v>19695</v>
      </c>
      <c r="P3474" s="337" t="s">
        <v>19695</v>
      </c>
      <c r="Q3474" s="337" t="s">
        <v>19695</v>
      </c>
      <c r="R3474" s="337" t="s">
        <v>15</v>
      </c>
      <c r="S3474" s="337" t="s">
        <v>1086</v>
      </c>
      <c r="T3474" s="337" t="s">
        <v>1107</v>
      </c>
      <c r="U3474" s="337" t="s">
        <v>1107</v>
      </c>
      <c r="V3474" s="337">
        <v>10</v>
      </c>
      <c r="W3474" s="337" t="s">
        <v>19695</v>
      </c>
      <c r="X3474" s="337" t="s">
        <v>19695</v>
      </c>
      <c r="Y3474" s="337" t="s">
        <v>19695</v>
      </c>
      <c r="Z3474" s="337" t="s">
        <v>1745</v>
      </c>
      <c r="AA3474" s="337" t="s">
        <v>853</v>
      </c>
      <c r="AB3474" s="337" t="s">
        <v>854</v>
      </c>
      <c r="AC3474" s="337" t="s">
        <v>13823</v>
      </c>
    </row>
    <row r="3475" spans="1:29" ht="15.8" x14ac:dyDescent="0.25">
      <c r="A3475" s="337" t="s">
        <v>1723</v>
      </c>
      <c r="B3475" s="337" t="s">
        <v>6902</v>
      </c>
      <c r="C3475" s="337" t="s">
        <v>1821</v>
      </c>
      <c r="D3475" s="337" t="s">
        <v>449</v>
      </c>
      <c r="E3475" s="337" t="s">
        <v>6521</v>
      </c>
      <c r="F3475" s="338">
        <v>43180</v>
      </c>
      <c r="G3475" s="337" t="s">
        <v>4590</v>
      </c>
      <c r="H3475" s="338">
        <v>43245</v>
      </c>
      <c r="I3475" s="337" t="s">
        <v>19695</v>
      </c>
      <c r="J3475" s="337" t="s">
        <v>36</v>
      </c>
      <c r="K3475" s="337" t="s">
        <v>19695</v>
      </c>
      <c r="L3475" s="337" t="s">
        <v>19695</v>
      </c>
      <c r="M3475" s="337" t="s">
        <v>19695</v>
      </c>
      <c r="N3475" s="337" t="s">
        <v>19695</v>
      </c>
      <c r="O3475" s="337" t="s">
        <v>19695</v>
      </c>
      <c r="P3475" s="337" t="s">
        <v>19695</v>
      </c>
      <c r="Q3475" s="337" t="s">
        <v>19695</v>
      </c>
      <c r="R3475" s="337" t="s">
        <v>130</v>
      </c>
      <c r="S3475" s="337" t="s">
        <v>940</v>
      </c>
      <c r="T3475" s="337" t="s">
        <v>3908</v>
      </c>
      <c r="U3475" s="337" t="s">
        <v>4533</v>
      </c>
      <c r="V3475" s="337">
        <v>8</v>
      </c>
      <c r="W3475" s="337" t="s">
        <v>19695</v>
      </c>
      <c r="X3475" s="337" t="s">
        <v>19695</v>
      </c>
      <c r="Y3475" s="337" t="s">
        <v>19695</v>
      </c>
      <c r="Z3475" s="337" t="s">
        <v>1753</v>
      </c>
      <c r="AA3475" s="337" t="s">
        <v>717</v>
      </c>
      <c r="AB3475" s="337" t="s">
        <v>718</v>
      </c>
      <c r="AC3475" s="337" t="s">
        <v>13806</v>
      </c>
    </row>
    <row r="3476" spans="1:29" ht="15.8" x14ac:dyDescent="0.25">
      <c r="A3476" s="337" t="s">
        <v>1723</v>
      </c>
      <c r="B3476" s="337" t="s">
        <v>4595</v>
      </c>
      <c r="C3476" s="337" t="s">
        <v>1725</v>
      </c>
      <c r="D3476" s="337" t="s">
        <v>1726</v>
      </c>
      <c r="E3476" s="337" t="s">
        <v>4596</v>
      </c>
      <c r="F3476" s="338">
        <v>43193</v>
      </c>
      <c r="G3476" s="337" t="s">
        <v>4597</v>
      </c>
      <c r="H3476" s="338">
        <v>43243</v>
      </c>
      <c r="I3476" s="337" t="s">
        <v>19695</v>
      </c>
      <c r="J3476" s="337" t="s">
        <v>16</v>
      </c>
      <c r="K3476" s="337" t="s">
        <v>19695</v>
      </c>
      <c r="L3476" s="337" t="s">
        <v>19695</v>
      </c>
      <c r="M3476" s="337" t="s">
        <v>19695</v>
      </c>
      <c r="N3476" s="337" t="s">
        <v>19695</v>
      </c>
      <c r="O3476" s="337" t="s">
        <v>19695</v>
      </c>
      <c r="P3476" s="337" t="s">
        <v>19695</v>
      </c>
      <c r="Q3476" s="337" t="s">
        <v>19695</v>
      </c>
      <c r="R3476" s="337" t="s">
        <v>130</v>
      </c>
      <c r="S3476" s="337" t="s">
        <v>940</v>
      </c>
      <c r="T3476" s="337" t="s">
        <v>3229</v>
      </c>
      <c r="U3476" s="337" t="s">
        <v>4598</v>
      </c>
      <c r="V3476" s="337">
        <v>10</v>
      </c>
      <c r="W3476" s="337" t="s">
        <v>19695</v>
      </c>
      <c r="X3476" s="337" t="s">
        <v>19695</v>
      </c>
      <c r="Y3476" s="337" t="s">
        <v>19695</v>
      </c>
      <c r="Z3476" s="337" t="s">
        <v>1728</v>
      </c>
      <c r="AA3476" s="337" t="s">
        <v>735</v>
      </c>
      <c r="AB3476" s="337" t="s">
        <v>718</v>
      </c>
      <c r="AC3476" s="337" t="s">
        <v>13797</v>
      </c>
    </row>
    <row r="3477" spans="1:29" ht="15.8" x14ac:dyDescent="0.25">
      <c r="A3477" s="337" t="s">
        <v>1723</v>
      </c>
      <c r="B3477" s="337" t="s">
        <v>11180</v>
      </c>
      <c r="C3477" s="337" t="s">
        <v>1821</v>
      </c>
      <c r="D3477" s="337" t="s">
        <v>449</v>
      </c>
      <c r="E3477" s="337" t="s">
        <v>4328</v>
      </c>
      <c r="F3477" s="338">
        <v>43133</v>
      </c>
      <c r="G3477" s="337" t="s">
        <v>4828</v>
      </c>
      <c r="H3477" s="338">
        <v>43242</v>
      </c>
      <c r="I3477" s="337" t="s">
        <v>19695</v>
      </c>
      <c r="J3477" s="337" t="s">
        <v>16</v>
      </c>
      <c r="K3477" s="337" t="s">
        <v>19695</v>
      </c>
      <c r="L3477" s="337" t="s">
        <v>19695</v>
      </c>
      <c r="M3477" s="337" t="s">
        <v>19695</v>
      </c>
      <c r="N3477" s="337" t="s">
        <v>19695</v>
      </c>
      <c r="O3477" s="337" t="s">
        <v>19695</v>
      </c>
      <c r="P3477" s="337" t="s">
        <v>19695</v>
      </c>
      <c r="Q3477" s="337" t="s">
        <v>19695</v>
      </c>
      <c r="R3477" s="337" t="s">
        <v>98</v>
      </c>
      <c r="S3477" s="337" t="s">
        <v>1172</v>
      </c>
      <c r="T3477" s="337" t="s">
        <v>1694</v>
      </c>
      <c r="U3477" s="337" t="s">
        <v>2981</v>
      </c>
      <c r="V3477" s="337">
        <v>12</v>
      </c>
      <c r="W3477" s="337" t="s">
        <v>19695</v>
      </c>
      <c r="X3477" s="337" t="s">
        <v>19695</v>
      </c>
      <c r="Y3477" s="337" t="s">
        <v>19695</v>
      </c>
      <c r="Z3477" s="337" t="s">
        <v>1728</v>
      </c>
      <c r="AA3477" s="337" t="s">
        <v>735</v>
      </c>
      <c r="AB3477" s="337" t="s">
        <v>718</v>
      </c>
      <c r="AC3477" s="337" t="s">
        <v>13849</v>
      </c>
    </row>
    <row r="3478" spans="1:29" ht="15.8" x14ac:dyDescent="0.25">
      <c r="A3478" s="337" t="s">
        <v>1723</v>
      </c>
      <c r="B3478" s="337" t="s">
        <v>7999</v>
      </c>
      <c r="C3478" s="337" t="s">
        <v>1821</v>
      </c>
      <c r="D3478" s="337" t="s">
        <v>449</v>
      </c>
      <c r="E3478" s="337" t="s">
        <v>8000</v>
      </c>
      <c r="F3478" s="338">
        <v>43107</v>
      </c>
      <c r="G3478" s="337" t="s">
        <v>4828</v>
      </c>
      <c r="H3478" s="338">
        <v>43242</v>
      </c>
      <c r="I3478" s="337" t="s">
        <v>19695</v>
      </c>
      <c r="J3478" s="337" t="s">
        <v>36</v>
      </c>
      <c r="K3478" s="337" t="s">
        <v>19695</v>
      </c>
      <c r="L3478" s="337" t="s">
        <v>19695</v>
      </c>
      <c r="M3478" s="337" t="s">
        <v>19695</v>
      </c>
      <c r="N3478" s="337" t="s">
        <v>19695</v>
      </c>
      <c r="O3478" s="337" t="s">
        <v>19695</v>
      </c>
      <c r="P3478" s="337" t="s">
        <v>19695</v>
      </c>
      <c r="Q3478" s="337" t="s">
        <v>19695</v>
      </c>
      <c r="R3478" s="337" t="s">
        <v>71</v>
      </c>
      <c r="S3478" s="337" t="s">
        <v>981</v>
      </c>
      <c r="T3478" s="337" t="s">
        <v>981</v>
      </c>
      <c r="U3478" s="337" t="s">
        <v>8001</v>
      </c>
      <c r="V3478" s="337">
        <v>10</v>
      </c>
      <c r="W3478" s="337" t="s">
        <v>19695</v>
      </c>
      <c r="X3478" s="337" t="s">
        <v>19695</v>
      </c>
      <c r="Y3478" s="337" t="s">
        <v>19695</v>
      </c>
      <c r="Z3478" s="337" t="s">
        <v>1728</v>
      </c>
      <c r="AA3478" s="337" t="s">
        <v>735</v>
      </c>
      <c r="AB3478" s="337" t="s">
        <v>718</v>
      </c>
      <c r="AC3478" s="337" t="s">
        <v>13929</v>
      </c>
    </row>
    <row r="3479" spans="1:29" ht="15.8" x14ac:dyDescent="0.25">
      <c r="A3479" s="337" t="s">
        <v>1723</v>
      </c>
      <c r="B3479" s="337" t="s">
        <v>7156</v>
      </c>
      <c r="C3479" s="337" t="s">
        <v>1821</v>
      </c>
      <c r="D3479" s="337" t="s">
        <v>449</v>
      </c>
      <c r="E3479" s="337" t="s">
        <v>5049</v>
      </c>
      <c r="F3479" s="338">
        <v>43119</v>
      </c>
      <c r="G3479" s="337" t="s">
        <v>6304</v>
      </c>
      <c r="H3479" s="338">
        <v>43241</v>
      </c>
      <c r="I3479" s="337" t="s">
        <v>19695</v>
      </c>
      <c r="J3479" s="337" t="s">
        <v>16</v>
      </c>
      <c r="K3479" s="337" t="s">
        <v>19695</v>
      </c>
      <c r="L3479" s="337" t="s">
        <v>19695</v>
      </c>
      <c r="M3479" s="337" t="s">
        <v>19695</v>
      </c>
      <c r="N3479" s="337" t="s">
        <v>19695</v>
      </c>
      <c r="O3479" s="337" t="s">
        <v>19695</v>
      </c>
      <c r="P3479" s="337" t="s">
        <v>19695</v>
      </c>
      <c r="Q3479" s="337" t="s">
        <v>19695</v>
      </c>
      <c r="R3479" s="337" t="s">
        <v>109</v>
      </c>
      <c r="S3479" s="337" t="s">
        <v>110</v>
      </c>
      <c r="T3479" s="337" t="s">
        <v>7157</v>
      </c>
      <c r="U3479" s="337" t="s">
        <v>402</v>
      </c>
      <c r="V3479" s="337">
        <v>4</v>
      </c>
      <c r="W3479" s="337" t="s">
        <v>19695</v>
      </c>
      <c r="X3479" s="337" t="s">
        <v>19695</v>
      </c>
      <c r="Y3479" s="337" t="s">
        <v>19695</v>
      </c>
      <c r="Z3479" s="337" t="s">
        <v>1728</v>
      </c>
      <c r="AA3479" s="337" t="s">
        <v>717</v>
      </c>
      <c r="AB3479" s="337" t="s">
        <v>718</v>
      </c>
      <c r="AC3479" s="337" t="s">
        <v>13882</v>
      </c>
    </row>
    <row r="3480" spans="1:29" ht="15.8" x14ac:dyDescent="0.25">
      <c r="A3480" s="337" t="s">
        <v>1723</v>
      </c>
      <c r="B3480" s="337" t="s">
        <v>4477</v>
      </c>
      <c r="C3480" s="337" t="s">
        <v>1821</v>
      </c>
      <c r="D3480" s="337" t="s">
        <v>449</v>
      </c>
      <c r="E3480" s="337" t="s">
        <v>3712</v>
      </c>
      <c r="F3480" s="338">
        <v>43120</v>
      </c>
      <c r="G3480" s="337" t="s">
        <v>1755</v>
      </c>
      <c r="H3480" s="338">
        <v>43240</v>
      </c>
      <c r="I3480" s="337" t="s">
        <v>19695</v>
      </c>
      <c r="J3480" s="337" t="s">
        <v>36</v>
      </c>
      <c r="K3480" s="337" t="s">
        <v>19695</v>
      </c>
      <c r="L3480" s="337" t="s">
        <v>19695</v>
      </c>
      <c r="M3480" s="337" t="s">
        <v>19695</v>
      </c>
      <c r="N3480" s="337" t="s">
        <v>19695</v>
      </c>
      <c r="O3480" s="337" t="s">
        <v>19695</v>
      </c>
      <c r="P3480" s="337" t="s">
        <v>19695</v>
      </c>
      <c r="Q3480" s="337" t="s">
        <v>19695</v>
      </c>
      <c r="R3480" s="337" t="s">
        <v>1265</v>
      </c>
      <c r="S3480" s="337" t="s">
        <v>3391</v>
      </c>
      <c r="T3480" s="337" t="s">
        <v>3391</v>
      </c>
      <c r="U3480" s="337" t="s">
        <v>4478</v>
      </c>
      <c r="V3480" s="337">
        <v>6</v>
      </c>
      <c r="W3480" s="337" t="s">
        <v>19695</v>
      </c>
      <c r="X3480" s="337" t="s">
        <v>19695</v>
      </c>
      <c r="Y3480" s="337" t="s">
        <v>19695</v>
      </c>
      <c r="Z3480" s="337" t="s">
        <v>1728</v>
      </c>
      <c r="AA3480" s="337" t="s">
        <v>717</v>
      </c>
      <c r="AB3480" s="337" t="s">
        <v>718</v>
      </c>
      <c r="AC3480" s="337" t="s">
        <v>13810</v>
      </c>
    </row>
    <row r="3481" spans="1:29" ht="15.8" x14ac:dyDescent="0.25">
      <c r="A3481" s="337" t="s">
        <v>1723</v>
      </c>
      <c r="B3481" s="337" t="s">
        <v>4134</v>
      </c>
      <c r="C3481" s="337" t="s">
        <v>1821</v>
      </c>
      <c r="D3481" s="337" t="s">
        <v>449</v>
      </c>
      <c r="E3481" s="337" t="s">
        <v>4135</v>
      </c>
      <c r="F3481" s="338">
        <v>43205</v>
      </c>
      <c r="G3481" s="337" t="s">
        <v>1755</v>
      </c>
      <c r="H3481" s="338">
        <v>43240</v>
      </c>
      <c r="I3481" s="337" t="s">
        <v>19695</v>
      </c>
      <c r="J3481" s="337" t="s">
        <v>36</v>
      </c>
      <c r="K3481" s="337" t="s">
        <v>19695</v>
      </c>
      <c r="L3481" s="337" t="s">
        <v>19695</v>
      </c>
      <c r="M3481" s="337" t="s">
        <v>19695</v>
      </c>
      <c r="N3481" s="337" t="s">
        <v>19695</v>
      </c>
      <c r="O3481" s="337" t="s">
        <v>19695</v>
      </c>
      <c r="P3481" s="337" t="s">
        <v>19695</v>
      </c>
      <c r="Q3481" s="337" t="s">
        <v>19695</v>
      </c>
      <c r="R3481" s="337" t="s">
        <v>2955</v>
      </c>
      <c r="S3481" s="337" t="s">
        <v>2956</v>
      </c>
      <c r="T3481" s="337" t="s">
        <v>4136</v>
      </c>
      <c r="U3481" s="337" t="s">
        <v>4137</v>
      </c>
      <c r="V3481" s="337">
        <v>10</v>
      </c>
      <c r="W3481" s="337" t="s">
        <v>19695</v>
      </c>
      <c r="X3481" s="337" t="s">
        <v>19695</v>
      </c>
      <c r="Y3481" s="337" t="s">
        <v>19695</v>
      </c>
      <c r="Z3481" s="337" t="s">
        <v>1728</v>
      </c>
      <c r="AA3481" s="337" t="s">
        <v>735</v>
      </c>
      <c r="AB3481" s="337" t="s">
        <v>718</v>
      </c>
      <c r="AC3481" s="337" t="s">
        <v>13830</v>
      </c>
    </row>
    <row r="3482" spans="1:29" ht="15.8" x14ac:dyDescent="0.25">
      <c r="A3482" s="337" t="s">
        <v>1723</v>
      </c>
      <c r="B3482" s="337" t="s">
        <v>8666</v>
      </c>
      <c r="C3482" s="337" t="s">
        <v>1821</v>
      </c>
      <c r="D3482" s="337" t="s">
        <v>449</v>
      </c>
      <c r="E3482" s="337" t="s">
        <v>5807</v>
      </c>
      <c r="F3482" s="338">
        <v>43206</v>
      </c>
      <c r="G3482" s="337" t="s">
        <v>1755</v>
      </c>
      <c r="H3482" s="338">
        <v>43240</v>
      </c>
      <c r="I3482" s="337" t="s">
        <v>19695</v>
      </c>
      <c r="J3482" s="337" t="s">
        <v>36</v>
      </c>
      <c r="K3482" s="337" t="s">
        <v>19695</v>
      </c>
      <c r="L3482" s="337" t="s">
        <v>19695</v>
      </c>
      <c r="M3482" s="337" t="s">
        <v>19695</v>
      </c>
      <c r="N3482" s="337" t="s">
        <v>19695</v>
      </c>
      <c r="O3482" s="337" t="s">
        <v>19695</v>
      </c>
      <c r="P3482" s="337" t="s">
        <v>19695</v>
      </c>
      <c r="Q3482" s="337" t="s">
        <v>19695</v>
      </c>
      <c r="R3482" s="337" t="s">
        <v>45</v>
      </c>
      <c r="S3482" s="337" t="s">
        <v>1405</v>
      </c>
      <c r="T3482" s="337" t="s">
        <v>8667</v>
      </c>
      <c r="U3482" s="337" t="s">
        <v>8668</v>
      </c>
      <c r="V3482" s="337">
        <v>12</v>
      </c>
      <c r="W3482" s="337" t="s">
        <v>19695</v>
      </c>
      <c r="X3482" s="337" t="s">
        <v>19695</v>
      </c>
      <c r="Y3482" s="337" t="s">
        <v>19695</v>
      </c>
      <c r="Z3482" s="337" t="s">
        <v>1728</v>
      </c>
      <c r="AA3482" s="337" t="s">
        <v>735</v>
      </c>
      <c r="AB3482" s="337" t="s">
        <v>718</v>
      </c>
      <c r="AC3482" s="337" t="s">
        <v>13988</v>
      </c>
    </row>
    <row r="3483" spans="1:29" ht="15.8" x14ac:dyDescent="0.25">
      <c r="A3483" s="337" t="s">
        <v>1723</v>
      </c>
      <c r="B3483" s="337" t="s">
        <v>6969</v>
      </c>
      <c r="C3483" s="337" t="s">
        <v>1821</v>
      </c>
      <c r="D3483" s="337" t="s">
        <v>449</v>
      </c>
      <c r="E3483" s="337" t="s">
        <v>4466</v>
      </c>
      <c r="F3483" s="338">
        <v>43191</v>
      </c>
      <c r="G3483" s="337" t="s">
        <v>1755</v>
      </c>
      <c r="H3483" s="338">
        <v>43240</v>
      </c>
      <c r="I3483" s="337" t="s">
        <v>19695</v>
      </c>
      <c r="J3483" s="337" t="s">
        <v>36</v>
      </c>
      <c r="K3483" s="337" t="s">
        <v>19695</v>
      </c>
      <c r="L3483" s="337" t="s">
        <v>19695</v>
      </c>
      <c r="M3483" s="337" t="s">
        <v>19695</v>
      </c>
      <c r="N3483" s="337" t="s">
        <v>19695</v>
      </c>
      <c r="O3483" s="337" t="s">
        <v>19695</v>
      </c>
      <c r="P3483" s="337" t="s">
        <v>19695</v>
      </c>
      <c r="Q3483" s="337" t="s">
        <v>19695</v>
      </c>
      <c r="R3483" s="337" t="s">
        <v>139</v>
      </c>
      <c r="S3483" s="337" t="s">
        <v>1602</v>
      </c>
      <c r="T3483" s="337" t="s">
        <v>6970</v>
      </c>
      <c r="U3483" s="337" t="s">
        <v>6971</v>
      </c>
      <c r="V3483" s="337">
        <v>6</v>
      </c>
      <c r="W3483" s="337" t="s">
        <v>19695</v>
      </c>
      <c r="X3483" s="337" t="s">
        <v>19695</v>
      </c>
      <c r="Y3483" s="337" t="s">
        <v>19695</v>
      </c>
      <c r="Z3483" s="337" t="s">
        <v>1745</v>
      </c>
      <c r="AA3483" s="337" t="s">
        <v>1047</v>
      </c>
      <c r="AB3483" s="337" t="s">
        <v>854</v>
      </c>
      <c r="AC3483" s="337" t="s">
        <v>13872</v>
      </c>
    </row>
    <row r="3484" spans="1:29" ht="15.8" x14ac:dyDescent="0.25">
      <c r="A3484" s="337" t="s">
        <v>1723</v>
      </c>
      <c r="B3484" s="337" t="s">
        <v>7585</v>
      </c>
      <c r="C3484" s="337" t="s">
        <v>1788</v>
      </c>
      <c r="D3484" s="337" t="s">
        <v>1789</v>
      </c>
      <c r="E3484" s="337" t="s">
        <v>4756</v>
      </c>
      <c r="F3484" s="338">
        <v>43200</v>
      </c>
      <c r="G3484" s="337" t="s">
        <v>1755</v>
      </c>
      <c r="H3484" s="338">
        <v>43240</v>
      </c>
      <c r="I3484" s="337" t="s">
        <v>19695</v>
      </c>
      <c r="J3484" s="337" t="s">
        <v>36</v>
      </c>
      <c r="K3484" s="337" t="s">
        <v>19695</v>
      </c>
      <c r="L3484" s="337" t="s">
        <v>19695</v>
      </c>
      <c r="M3484" s="337" t="s">
        <v>19695</v>
      </c>
      <c r="N3484" s="337" t="s">
        <v>19695</v>
      </c>
      <c r="O3484" s="337" t="s">
        <v>19695</v>
      </c>
      <c r="P3484" s="337" t="s">
        <v>19695</v>
      </c>
      <c r="Q3484" s="337" t="s">
        <v>19695</v>
      </c>
      <c r="R3484" s="337" t="s">
        <v>18</v>
      </c>
      <c r="S3484" s="337" t="s">
        <v>1050</v>
      </c>
      <c r="T3484" s="337" t="s">
        <v>1050</v>
      </c>
      <c r="U3484" s="337" t="s">
        <v>7586</v>
      </c>
      <c r="V3484" s="337">
        <v>16</v>
      </c>
      <c r="W3484" s="337" t="s">
        <v>19695</v>
      </c>
      <c r="X3484" s="337" t="s">
        <v>19695</v>
      </c>
      <c r="Y3484" s="337" t="s">
        <v>19695</v>
      </c>
      <c r="Z3484" s="337" t="s">
        <v>1753</v>
      </c>
      <c r="AA3484" s="337" t="s">
        <v>735</v>
      </c>
      <c r="AB3484" s="337" t="s">
        <v>718</v>
      </c>
      <c r="AC3484" s="337" t="s">
        <v>13922</v>
      </c>
    </row>
    <row r="3485" spans="1:29" ht="15.8" x14ac:dyDescent="0.25">
      <c r="A3485" s="337" t="s">
        <v>1723</v>
      </c>
      <c r="B3485" s="337" t="s">
        <v>4755</v>
      </c>
      <c r="C3485" s="337" t="s">
        <v>1821</v>
      </c>
      <c r="D3485" s="337" t="s">
        <v>449</v>
      </c>
      <c r="E3485" s="337" t="s">
        <v>4756</v>
      </c>
      <c r="F3485" s="338">
        <v>43200</v>
      </c>
      <c r="G3485" s="337" t="s">
        <v>4757</v>
      </c>
      <c r="H3485" s="338">
        <v>43238</v>
      </c>
      <c r="I3485" s="337" t="s">
        <v>19695</v>
      </c>
      <c r="J3485" s="337" t="s">
        <v>36</v>
      </c>
      <c r="K3485" s="337" t="s">
        <v>19695</v>
      </c>
      <c r="L3485" s="337" t="s">
        <v>19695</v>
      </c>
      <c r="M3485" s="337" t="s">
        <v>19695</v>
      </c>
      <c r="N3485" s="337" t="s">
        <v>19695</v>
      </c>
      <c r="O3485" s="337" t="s">
        <v>19695</v>
      </c>
      <c r="P3485" s="337" t="s">
        <v>19695</v>
      </c>
      <c r="Q3485" s="337" t="s">
        <v>19695</v>
      </c>
      <c r="R3485" s="337" t="s">
        <v>144</v>
      </c>
      <c r="S3485" s="337" t="s">
        <v>97</v>
      </c>
      <c r="T3485" s="337" t="s">
        <v>817</v>
      </c>
      <c r="U3485" s="337" t="s">
        <v>4758</v>
      </c>
      <c r="V3485" s="337">
        <v>12</v>
      </c>
      <c r="W3485" s="337" t="s">
        <v>19695</v>
      </c>
      <c r="X3485" s="337" t="s">
        <v>19695</v>
      </c>
      <c r="Y3485" s="337" t="s">
        <v>19695</v>
      </c>
      <c r="Z3485" s="337" t="s">
        <v>1728</v>
      </c>
      <c r="AA3485" s="337" t="s">
        <v>717</v>
      </c>
      <c r="AB3485" s="337" t="s">
        <v>718</v>
      </c>
      <c r="AC3485" s="337" t="s">
        <v>13869</v>
      </c>
    </row>
    <row r="3486" spans="1:29" ht="15.8" x14ac:dyDescent="0.25">
      <c r="A3486" s="337" t="s">
        <v>1723</v>
      </c>
      <c r="B3486" s="337" t="s">
        <v>4419</v>
      </c>
      <c r="C3486" s="337" t="s">
        <v>1821</v>
      </c>
      <c r="D3486" s="337" t="s">
        <v>449</v>
      </c>
      <c r="E3486" s="337" t="s">
        <v>4420</v>
      </c>
      <c r="F3486" s="338">
        <v>43189</v>
      </c>
      <c r="G3486" s="337" t="s">
        <v>4398</v>
      </c>
      <c r="H3486" s="338">
        <v>43237</v>
      </c>
      <c r="I3486" s="337" t="s">
        <v>19695</v>
      </c>
      <c r="J3486" s="337" t="s">
        <v>36</v>
      </c>
      <c r="K3486" s="337" t="s">
        <v>19695</v>
      </c>
      <c r="L3486" s="337" t="s">
        <v>19695</v>
      </c>
      <c r="M3486" s="337" t="s">
        <v>19695</v>
      </c>
      <c r="N3486" s="337" t="s">
        <v>19695</v>
      </c>
      <c r="O3486" s="337" t="s">
        <v>19695</v>
      </c>
      <c r="P3486" s="337" t="s">
        <v>19695</v>
      </c>
      <c r="Q3486" s="337" t="s">
        <v>19695</v>
      </c>
      <c r="R3486" s="337" t="s">
        <v>112</v>
      </c>
      <c r="S3486" s="337" t="s">
        <v>113</v>
      </c>
      <c r="T3486" s="337" t="s">
        <v>2952</v>
      </c>
      <c r="U3486" s="337" t="s">
        <v>122</v>
      </c>
      <c r="V3486" s="337">
        <v>6</v>
      </c>
      <c r="W3486" s="337" t="s">
        <v>19695</v>
      </c>
      <c r="X3486" s="337" t="s">
        <v>19695</v>
      </c>
      <c r="Y3486" s="337" t="s">
        <v>19695</v>
      </c>
      <c r="Z3486" s="337" t="s">
        <v>1728</v>
      </c>
      <c r="AA3486" s="337" t="s">
        <v>735</v>
      </c>
      <c r="AB3486" s="337" t="s">
        <v>718</v>
      </c>
      <c r="AC3486" s="337" t="s">
        <v>13787</v>
      </c>
    </row>
    <row r="3487" spans="1:29" ht="15.8" x14ac:dyDescent="0.25">
      <c r="A3487" s="337" t="s">
        <v>1723</v>
      </c>
      <c r="B3487" s="337" t="s">
        <v>4832</v>
      </c>
      <c r="C3487" s="337" t="s">
        <v>1821</v>
      </c>
      <c r="D3487" s="337" t="s">
        <v>449</v>
      </c>
      <c r="E3487" s="337" t="s">
        <v>4398</v>
      </c>
      <c r="F3487" s="338">
        <v>43237</v>
      </c>
      <c r="G3487" s="337" t="s">
        <v>4398</v>
      </c>
      <c r="H3487" s="338">
        <v>43237</v>
      </c>
      <c r="I3487" s="337" t="s">
        <v>19695</v>
      </c>
      <c r="J3487" s="337" t="s">
        <v>36</v>
      </c>
      <c r="K3487" s="337" t="s">
        <v>19695</v>
      </c>
      <c r="L3487" s="337" t="s">
        <v>19695</v>
      </c>
      <c r="M3487" s="337" t="s">
        <v>19695</v>
      </c>
      <c r="N3487" s="337" t="s">
        <v>19695</v>
      </c>
      <c r="O3487" s="337" t="s">
        <v>19695</v>
      </c>
      <c r="P3487" s="337" t="s">
        <v>19695</v>
      </c>
      <c r="Q3487" s="337" t="s">
        <v>19695</v>
      </c>
      <c r="R3487" s="337" t="s">
        <v>71</v>
      </c>
      <c r="S3487" s="337" t="s">
        <v>4555</v>
      </c>
      <c r="T3487" s="337" t="s">
        <v>4555</v>
      </c>
      <c r="U3487" s="337" t="s">
        <v>4833</v>
      </c>
      <c r="V3487" s="337">
        <v>8</v>
      </c>
      <c r="W3487" s="337" t="s">
        <v>19695</v>
      </c>
      <c r="X3487" s="337" t="s">
        <v>19695</v>
      </c>
      <c r="Y3487" s="337" t="s">
        <v>19695</v>
      </c>
      <c r="Z3487" s="337" t="s">
        <v>1728</v>
      </c>
      <c r="AA3487" s="337" t="s">
        <v>717</v>
      </c>
      <c r="AB3487" s="337" t="s">
        <v>718</v>
      </c>
      <c r="AC3487" s="337" t="s">
        <v>13794</v>
      </c>
    </row>
    <row r="3488" spans="1:29" ht="15.8" x14ac:dyDescent="0.25">
      <c r="A3488" s="337" t="s">
        <v>1723</v>
      </c>
      <c r="B3488" s="337" t="s">
        <v>4522</v>
      </c>
      <c r="C3488" s="337" t="s">
        <v>1821</v>
      </c>
      <c r="D3488" s="337" t="s">
        <v>449</v>
      </c>
      <c r="E3488" s="337" t="s">
        <v>4523</v>
      </c>
      <c r="F3488" s="338">
        <v>43147</v>
      </c>
      <c r="G3488" s="337" t="s">
        <v>1785</v>
      </c>
      <c r="H3488" s="338">
        <v>43236</v>
      </c>
      <c r="I3488" s="337" t="s">
        <v>19695</v>
      </c>
      <c r="J3488" s="337" t="s">
        <v>36</v>
      </c>
      <c r="K3488" s="337" t="s">
        <v>19695</v>
      </c>
      <c r="L3488" s="337" t="s">
        <v>19695</v>
      </c>
      <c r="M3488" s="337" t="s">
        <v>19695</v>
      </c>
      <c r="N3488" s="337" t="s">
        <v>19695</v>
      </c>
      <c r="O3488" s="337" t="s">
        <v>19695</v>
      </c>
      <c r="P3488" s="337" t="s">
        <v>19695</v>
      </c>
      <c r="Q3488" s="337" t="s">
        <v>19695</v>
      </c>
      <c r="R3488" s="337" t="s">
        <v>130</v>
      </c>
      <c r="S3488" s="337" t="s">
        <v>940</v>
      </c>
      <c r="T3488" s="337" t="s">
        <v>138</v>
      </c>
      <c r="U3488" s="337" t="s">
        <v>4524</v>
      </c>
      <c r="V3488" s="337">
        <v>6</v>
      </c>
      <c r="W3488" s="337" t="s">
        <v>19695</v>
      </c>
      <c r="X3488" s="337" t="s">
        <v>19695</v>
      </c>
      <c r="Y3488" s="337" t="s">
        <v>19695</v>
      </c>
      <c r="Z3488" s="337" t="s">
        <v>1728</v>
      </c>
      <c r="AA3488" s="337" t="s">
        <v>735</v>
      </c>
      <c r="AB3488" s="337" t="s">
        <v>718</v>
      </c>
      <c r="AC3488" s="337" t="s">
        <v>13850</v>
      </c>
    </row>
    <row r="3489" spans="1:29" ht="15.8" x14ac:dyDescent="0.25">
      <c r="A3489" s="337" t="s">
        <v>1723</v>
      </c>
      <c r="B3489" s="337" t="s">
        <v>1783</v>
      </c>
      <c r="C3489" s="337" t="s">
        <v>1725</v>
      </c>
      <c r="D3489" s="337" t="s">
        <v>1730</v>
      </c>
      <c r="E3489" s="337" t="s">
        <v>1784</v>
      </c>
      <c r="F3489" s="338">
        <v>43166</v>
      </c>
      <c r="G3489" s="337" t="s">
        <v>1785</v>
      </c>
      <c r="H3489" s="338">
        <v>43236</v>
      </c>
      <c r="I3489" s="337" t="s">
        <v>19695</v>
      </c>
      <c r="J3489" s="337" t="s">
        <v>36</v>
      </c>
      <c r="K3489" s="337" t="s">
        <v>19695</v>
      </c>
      <c r="L3489" s="337" t="s">
        <v>19695</v>
      </c>
      <c r="M3489" s="337" t="s">
        <v>19695</v>
      </c>
      <c r="N3489" s="337" t="s">
        <v>19695</v>
      </c>
      <c r="O3489" s="337" t="s">
        <v>19695</v>
      </c>
      <c r="P3489" s="337" t="s">
        <v>19695</v>
      </c>
      <c r="Q3489" s="337" t="s">
        <v>19695</v>
      </c>
      <c r="R3489" s="337" t="s">
        <v>109</v>
      </c>
      <c r="S3489" s="337" t="s">
        <v>1122</v>
      </c>
      <c r="T3489" s="337" t="s">
        <v>1122</v>
      </c>
      <c r="U3489" s="337" t="s">
        <v>1786</v>
      </c>
      <c r="V3489" s="337">
        <v>8</v>
      </c>
      <c r="W3489" s="337" t="s">
        <v>19695</v>
      </c>
      <c r="X3489" s="337" t="s">
        <v>19695</v>
      </c>
      <c r="Y3489" s="337" t="s">
        <v>19695</v>
      </c>
      <c r="Z3489" s="337" t="s">
        <v>1753</v>
      </c>
      <c r="AA3489" s="337" t="s">
        <v>766</v>
      </c>
      <c r="AB3489" s="337" t="s">
        <v>718</v>
      </c>
      <c r="AC3489" s="337" t="s">
        <v>15469</v>
      </c>
    </row>
    <row r="3490" spans="1:29" ht="15.8" x14ac:dyDescent="0.25">
      <c r="A3490" s="337" t="s">
        <v>1723</v>
      </c>
      <c r="B3490" s="337" t="s">
        <v>4824</v>
      </c>
      <c r="C3490" s="337" t="s">
        <v>1821</v>
      </c>
      <c r="D3490" s="337" t="s">
        <v>449</v>
      </c>
      <c r="E3490" s="337" t="s">
        <v>4825</v>
      </c>
      <c r="F3490" s="338">
        <v>43216</v>
      </c>
      <c r="G3490" s="337" t="s">
        <v>4826</v>
      </c>
      <c r="H3490" s="338">
        <v>43235</v>
      </c>
      <c r="I3490" s="337" t="s">
        <v>19695</v>
      </c>
      <c r="J3490" s="337" t="s">
        <v>36</v>
      </c>
      <c r="K3490" s="337" t="s">
        <v>19695</v>
      </c>
      <c r="L3490" s="337" t="s">
        <v>19695</v>
      </c>
      <c r="M3490" s="337" t="s">
        <v>19695</v>
      </c>
      <c r="N3490" s="337" t="s">
        <v>19695</v>
      </c>
      <c r="O3490" s="337" t="s">
        <v>19695</v>
      </c>
      <c r="P3490" s="337" t="s">
        <v>19695</v>
      </c>
      <c r="Q3490" s="337" t="s">
        <v>19695</v>
      </c>
      <c r="R3490" s="337" t="s">
        <v>18</v>
      </c>
      <c r="S3490" s="337" t="s">
        <v>1038</v>
      </c>
      <c r="T3490" s="337" t="s">
        <v>1039</v>
      </c>
      <c r="U3490" s="337" t="s">
        <v>1655</v>
      </c>
      <c r="V3490" s="337">
        <v>6</v>
      </c>
      <c r="W3490" s="337" t="s">
        <v>19695</v>
      </c>
      <c r="X3490" s="337" t="s">
        <v>19695</v>
      </c>
      <c r="Y3490" s="337" t="s">
        <v>19695</v>
      </c>
      <c r="Z3490" s="337" t="s">
        <v>1728</v>
      </c>
      <c r="AA3490" s="337" t="s">
        <v>735</v>
      </c>
      <c r="AB3490" s="337" t="s">
        <v>718</v>
      </c>
      <c r="AC3490" s="337" t="s">
        <v>13786</v>
      </c>
    </row>
    <row r="3491" spans="1:29" ht="15.8" x14ac:dyDescent="0.25">
      <c r="A3491" s="337" t="s">
        <v>1723</v>
      </c>
      <c r="B3491" s="337" t="s">
        <v>8048</v>
      </c>
      <c r="C3491" s="337" t="s">
        <v>1821</v>
      </c>
      <c r="D3491" s="337" t="s">
        <v>449</v>
      </c>
      <c r="E3491" s="337" t="s">
        <v>1760</v>
      </c>
      <c r="F3491" s="338">
        <v>43158</v>
      </c>
      <c r="G3491" s="337" t="s">
        <v>4826</v>
      </c>
      <c r="H3491" s="338">
        <v>43235</v>
      </c>
      <c r="I3491" s="337" t="s">
        <v>19695</v>
      </c>
      <c r="J3491" s="337" t="s">
        <v>16</v>
      </c>
      <c r="K3491" s="337" t="s">
        <v>19695</v>
      </c>
      <c r="L3491" s="337" t="s">
        <v>19695</v>
      </c>
      <c r="M3491" s="337" t="s">
        <v>19695</v>
      </c>
      <c r="N3491" s="337" t="s">
        <v>19695</v>
      </c>
      <c r="O3491" s="337" t="s">
        <v>19695</v>
      </c>
      <c r="P3491" s="337" t="s">
        <v>19695</v>
      </c>
      <c r="Q3491" s="337" t="s">
        <v>19695</v>
      </c>
      <c r="R3491" s="337" t="s">
        <v>144</v>
      </c>
      <c r="S3491" s="337" t="s">
        <v>446</v>
      </c>
      <c r="T3491" s="337" t="s">
        <v>55</v>
      </c>
      <c r="U3491" s="337" t="s">
        <v>388</v>
      </c>
      <c r="V3491" s="337">
        <v>6</v>
      </c>
      <c r="W3491" s="337" t="s">
        <v>19695</v>
      </c>
      <c r="X3491" s="337" t="s">
        <v>19695</v>
      </c>
      <c r="Y3491" s="337" t="s">
        <v>19695</v>
      </c>
      <c r="Z3491" s="337" t="s">
        <v>1728</v>
      </c>
      <c r="AA3491" s="337" t="s">
        <v>717</v>
      </c>
      <c r="AB3491" s="337" t="s">
        <v>718</v>
      </c>
      <c r="AC3491" s="337" t="s">
        <v>13911</v>
      </c>
    </row>
    <row r="3492" spans="1:29" ht="15.8" x14ac:dyDescent="0.25">
      <c r="A3492" s="337" t="s">
        <v>1723</v>
      </c>
      <c r="B3492" s="337" t="s">
        <v>8038</v>
      </c>
      <c r="C3492" s="337" t="s">
        <v>1821</v>
      </c>
      <c r="D3492" s="337" t="s">
        <v>449</v>
      </c>
      <c r="E3492" s="337" t="s">
        <v>5155</v>
      </c>
      <c r="F3492" s="338">
        <v>43084</v>
      </c>
      <c r="G3492" s="337" t="s">
        <v>4826</v>
      </c>
      <c r="H3492" s="338">
        <v>43235</v>
      </c>
      <c r="I3492" s="337" t="s">
        <v>19695</v>
      </c>
      <c r="J3492" s="337" t="s">
        <v>16</v>
      </c>
      <c r="K3492" s="337" t="s">
        <v>19695</v>
      </c>
      <c r="L3492" s="337" t="s">
        <v>19695</v>
      </c>
      <c r="M3492" s="337" t="s">
        <v>19695</v>
      </c>
      <c r="N3492" s="337" t="s">
        <v>19695</v>
      </c>
      <c r="O3492" s="337" t="s">
        <v>19695</v>
      </c>
      <c r="P3492" s="337" t="s">
        <v>19695</v>
      </c>
      <c r="Q3492" s="337" t="s">
        <v>19695</v>
      </c>
      <c r="R3492" s="337" t="s">
        <v>144</v>
      </c>
      <c r="S3492" s="337" t="s">
        <v>446</v>
      </c>
      <c r="T3492" s="337" t="s">
        <v>55</v>
      </c>
      <c r="U3492" s="337" t="s">
        <v>833</v>
      </c>
      <c r="V3492" s="337">
        <v>4</v>
      </c>
      <c r="W3492" s="337" t="s">
        <v>19695</v>
      </c>
      <c r="X3492" s="337" t="s">
        <v>19695</v>
      </c>
      <c r="Y3492" s="337" t="s">
        <v>19695</v>
      </c>
      <c r="Z3492" s="337" t="s">
        <v>1728</v>
      </c>
      <c r="AA3492" s="337" t="s">
        <v>717</v>
      </c>
      <c r="AB3492" s="337" t="s">
        <v>718</v>
      </c>
      <c r="AC3492" s="337" t="s">
        <v>13911</v>
      </c>
    </row>
    <row r="3493" spans="1:29" ht="15.8" x14ac:dyDescent="0.25">
      <c r="A3493" s="337" t="s">
        <v>1723</v>
      </c>
      <c r="B3493" s="337" t="s">
        <v>5914</v>
      </c>
      <c r="C3493" s="337" t="s">
        <v>1821</v>
      </c>
      <c r="D3493" s="337" t="s">
        <v>449</v>
      </c>
      <c r="E3493" s="337" t="s">
        <v>4135</v>
      </c>
      <c r="F3493" s="338">
        <v>43205</v>
      </c>
      <c r="G3493" s="337" t="s">
        <v>4826</v>
      </c>
      <c r="H3493" s="338">
        <v>43235</v>
      </c>
      <c r="I3493" s="337" t="s">
        <v>19695</v>
      </c>
      <c r="J3493" s="337" t="s">
        <v>36</v>
      </c>
      <c r="K3493" s="337" t="s">
        <v>19695</v>
      </c>
      <c r="L3493" s="337" t="s">
        <v>19695</v>
      </c>
      <c r="M3493" s="337" t="s">
        <v>19695</v>
      </c>
      <c r="N3493" s="337" t="s">
        <v>19695</v>
      </c>
      <c r="O3493" s="337" t="s">
        <v>19695</v>
      </c>
      <c r="P3493" s="337" t="s">
        <v>19695</v>
      </c>
      <c r="Q3493" s="337" t="s">
        <v>19695</v>
      </c>
      <c r="R3493" s="337" t="s">
        <v>15</v>
      </c>
      <c r="S3493" s="337" t="s">
        <v>1529</v>
      </c>
      <c r="T3493" s="337" t="s">
        <v>1529</v>
      </c>
      <c r="U3493" s="337" t="s">
        <v>5915</v>
      </c>
      <c r="V3493" s="337">
        <v>8</v>
      </c>
      <c r="W3493" s="337" t="s">
        <v>19695</v>
      </c>
      <c r="X3493" s="337" t="s">
        <v>19695</v>
      </c>
      <c r="Y3493" s="337" t="s">
        <v>19695</v>
      </c>
      <c r="Z3493" s="337" t="s">
        <v>1753</v>
      </c>
      <c r="AA3493" s="337" t="s">
        <v>717</v>
      </c>
      <c r="AB3493" s="337" t="s">
        <v>718</v>
      </c>
      <c r="AC3493" s="337" t="s">
        <v>15465</v>
      </c>
    </row>
    <row r="3494" spans="1:29" ht="15.8" x14ac:dyDescent="0.25">
      <c r="A3494" s="337" t="s">
        <v>1723</v>
      </c>
      <c r="B3494" s="337" t="s">
        <v>4306</v>
      </c>
      <c r="C3494" s="337" t="s">
        <v>1821</v>
      </c>
      <c r="D3494" s="337" t="s">
        <v>449</v>
      </c>
      <c r="E3494" s="337" t="s">
        <v>4307</v>
      </c>
      <c r="F3494" s="338">
        <v>43161</v>
      </c>
      <c r="G3494" s="337" t="s">
        <v>4308</v>
      </c>
      <c r="H3494" s="338">
        <v>43234</v>
      </c>
      <c r="I3494" s="337" t="s">
        <v>19695</v>
      </c>
      <c r="J3494" s="337" t="s">
        <v>36</v>
      </c>
      <c r="K3494" s="337" t="s">
        <v>19695</v>
      </c>
      <c r="L3494" s="337" t="s">
        <v>19695</v>
      </c>
      <c r="M3494" s="337" t="s">
        <v>19695</v>
      </c>
      <c r="N3494" s="337" t="s">
        <v>19695</v>
      </c>
      <c r="O3494" s="337" t="s">
        <v>19695</v>
      </c>
      <c r="P3494" s="337" t="s">
        <v>19695</v>
      </c>
      <c r="Q3494" s="337" t="s">
        <v>19695</v>
      </c>
      <c r="R3494" s="337" t="s">
        <v>109</v>
      </c>
      <c r="S3494" s="337" t="s">
        <v>1122</v>
      </c>
      <c r="T3494" s="337" t="s">
        <v>2868</v>
      </c>
      <c r="U3494" s="337" t="s">
        <v>4309</v>
      </c>
      <c r="V3494" s="337">
        <v>8</v>
      </c>
      <c r="W3494" s="337" t="s">
        <v>19695</v>
      </c>
      <c r="X3494" s="337" t="s">
        <v>19695</v>
      </c>
      <c r="Y3494" s="337" t="s">
        <v>19695</v>
      </c>
      <c r="Z3494" s="337" t="s">
        <v>1728</v>
      </c>
      <c r="AA3494" s="337" t="s">
        <v>735</v>
      </c>
      <c r="AB3494" s="337" t="s">
        <v>718</v>
      </c>
      <c r="AC3494" s="337" t="s">
        <v>13805</v>
      </c>
    </row>
    <row r="3495" spans="1:29" ht="15.8" x14ac:dyDescent="0.25">
      <c r="A3495" s="337" t="s">
        <v>1723</v>
      </c>
      <c r="B3495" s="337" t="s">
        <v>6518</v>
      </c>
      <c r="C3495" s="337" t="s">
        <v>1821</v>
      </c>
      <c r="D3495" s="337" t="s">
        <v>449</v>
      </c>
      <c r="E3495" s="337" t="s">
        <v>6030</v>
      </c>
      <c r="F3495" s="338">
        <v>43208</v>
      </c>
      <c r="G3495" s="337" t="s">
        <v>4308</v>
      </c>
      <c r="H3495" s="338">
        <v>43234</v>
      </c>
      <c r="I3495" s="337" t="s">
        <v>19695</v>
      </c>
      <c r="J3495" s="337" t="s">
        <v>16</v>
      </c>
      <c r="K3495" s="337" t="s">
        <v>19695</v>
      </c>
      <c r="L3495" s="337" t="s">
        <v>19695</v>
      </c>
      <c r="M3495" s="337" t="s">
        <v>19695</v>
      </c>
      <c r="N3495" s="337" t="s">
        <v>19695</v>
      </c>
      <c r="O3495" s="337" t="s">
        <v>19695</v>
      </c>
      <c r="P3495" s="337" t="s">
        <v>19695</v>
      </c>
      <c r="Q3495" s="337" t="s">
        <v>19695</v>
      </c>
      <c r="R3495" s="337" t="s">
        <v>52</v>
      </c>
      <c r="S3495" s="337" t="s">
        <v>93</v>
      </c>
      <c r="T3495" s="337" t="s">
        <v>4887</v>
      </c>
      <c r="U3495" s="337" t="s">
        <v>6519</v>
      </c>
      <c r="V3495" s="337">
        <v>12</v>
      </c>
      <c r="W3495" s="337" t="s">
        <v>19695</v>
      </c>
      <c r="X3495" s="337" t="s">
        <v>19695</v>
      </c>
      <c r="Y3495" s="337" t="s">
        <v>19695</v>
      </c>
      <c r="Z3495" s="337" t="s">
        <v>1728</v>
      </c>
      <c r="AA3495" s="337" t="s">
        <v>735</v>
      </c>
      <c r="AB3495" s="337" t="s">
        <v>718</v>
      </c>
      <c r="AC3495" s="337" t="s">
        <v>13822</v>
      </c>
    </row>
    <row r="3496" spans="1:29" ht="15.8" x14ac:dyDescent="0.25">
      <c r="A3496" s="337" t="s">
        <v>1723</v>
      </c>
      <c r="B3496" s="337" t="s">
        <v>13189</v>
      </c>
      <c r="C3496" s="337" t="s">
        <v>1821</v>
      </c>
      <c r="D3496" s="337" t="s">
        <v>449</v>
      </c>
      <c r="E3496" s="337" t="s">
        <v>13190</v>
      </c>
      <c r="F3496" s="338">
        <v>43184</v>
      </c>
      <c r="G3496" s="337" t="s">
        <v>4308</v>
      </c>
      <c r="H3496" s="338">
        <v>43234</v>
      </c>
      <c r="I3496" s="337" t="s">
        <v>19695</v>
      </c>
      <c r="J3496" s="337" t="s">
        <v>16</v>
      </c>
      <c r="K3496" s="337" t="s">
        <v>19695</v>
      </c>
      <c r="L3496" s="337" t="s">
        <v>19695</v>
      </c>
      <c r="M3496" s="337" t="s">
        <v>19695</v>
      </c>
      <c r="N3496" s="337" t="s">
        <v>19695</v>
      </c>
      <c r="O3496" s="337" t="s">
        <v>19695</v>
      </c>
      <c r="P3496" s="337" t="s">
        <v>19695</v>
      </c>
      <c r="Q3496" s="337" t="s">
        <v>19695</v>
      </c>
      <c r="R3496" s="337" t="s">
        <v>105</v>
      </c>
      <c r="S3496" s="337" t="s">
        <v>1216</v>
      </c>
      <c r="T3496" s="337" t="s">
        <v>11716</v>
      </c>
      <c r="U3496" s="337" t="s">
        <v>13191</v>
      </c>
      <c r="V3496" s="337">
        <v>4</v>
      </c>
      <c r="W3496" s="337" t="s">
        <v>19695</v>
      </c>
      <c r="X3496" s="337" t="s">
        <v>19695</v>
      </c>
      <c r="Y3496" s="337" t="s">
        <v>19695</v>
      </c>
      <c r="Z3496" s="337" t="s">
        <v>1745</v>
      </c>
      <c r="AA3496" s="337" t="s">
        <v>897</v>
      </c>
      <c r="AB3496" s="337" t="s">
        <v>854</v>
      </c>
      <c r="AC3496" s="337" t="s">
        <v>15249</v>
      </c>
    </row>
    <row r="3497" spans="1:29" ht="15.8" x14ac:dyDescent="0.25">
      <c r="A3497" s="337" t="s">
        <v>1723</v>
      </c>
      <c r="B3497" s="337" t="s">
        <v>4805</v>
      </c>
      <c r="C3497" s="337" t="s">
        <v>1821</v>
      </c>
      <c r="D3497" s="337" t="s">
        <v>449</v>
      </c>
      <c r="E3497" s="337" t="s">
        <v>4466</v>
      </c>
      <c r="F3497" s="338">
        <v>43191</v>
      </c>
      <c r="G3497" s="337" t="s">
        <v>4806</v>
      </c>
      <c r="H3497" s="338">
        <v>43232</v>
      </c>
      <c r="I3497" s="337" t="s">
        <v>19695</v>
      </c>
      <c r="J3497" s="337" t="s">
        <v>36</v>
      </c>
      <c r="K3497" s="337" t="s">
        <v>19695</v>
      </c>
      <c r="L3497" s="337" t="s">
        <v>19695</v>
      </c>
      <c r="M3497" s="337" t="s">
        <v>19695</v>
      </c>
      <c r="N3497" s="337" t="s">
        <v>19695</v>
      </c>
      <c r="O3497" s="337" t="s">
        <v>19695</v>
      </c>
      <c r="P3497" s="337" t="s">
        <v>19695</v>
      </c>
      <c r="Q3497" s="337" t="s">
        <v>19695</v>
      </c>
      <c r="R3497" s="337" t="s">
        <v>136</v>
      </c>
      <c r="S3497" s="337" t="s">
        <v>950</v>
      </c>
      <c r="T3497" s="337" t="s">
        <v>950</v>
      </c>
      <c r="U3497" s="337" t="s">
        <v>4807</v>
      </c>
      <c r="V3497" s="337">
        <v>8</v>
      </c>
      <c r="W3497" s="337" t="s">
        <v>19695</v>
      </c>
      <c r="X3497" s="337" t="s">
        <v>19695</v>
      </c>
      <c r="Y3497" s="337" t="s">
        <v>19695</v>
      </c>
      <c r="Z3497" s="337" t="s">
        <v>1728</v>
      </c>
      <c r="AA3497" s="337" t="s">
        <v>735</v>
      </c>
      <c r="AB3497" s="337" t="s">
        <v>718</v>
      </c>
      <c r="AC3497" s="337" t="s">
        <v>13829</v>
      </c>
    </row>
    <row r="3498" spans="1:29" ht="15.8" x14ac:dyDescent="0.25">
      <c r="A3498" s="337" t="s">
        <v>1723</v>
      </c>
      <c r="B3498" s="337" t="s">
        <v>10652</v>
      </c>
      <c r="C3498" s="337" t="s">
        <v>1821</v>
      </c>
      <c r="D3498" s="337" t="s">
        <v>449</v>
      </c>
      <c r="E3498" s="337" t="s">
        <v>5488</v>
      </c>
      <c r="F3498" s="338">
        <v>43231</v>
      </c>
      <c r="G3498" s="337" t="s">
        <v>5488</v>
      </c>
      <c r="H3498" s="338">
        <v>43231</v>
      </c>
      <c r="I3498" s="337" t="s">
        <v>19695</v>
      </c>
      <c r="J3498" s="337" t="s">
        <v>16</v>
      </c>
      <c r="K3498" s="337" t="s">
        <v>19695</v>
      </c>
      <c r="L3498" s="337" t="s">
        <v>19695</v>
      </c>
      <c r="M3498" s="337" t="s">
        <v>19695</v>
      </c>
      <c r="N3498" s="337" t="s">
        <v>19695</v>
      </c>
      <c r="O3498" s="337" t="s">
        <v>19695</v>
      </c>
      <c r="P3498" s="337" t="s">
        <v>19695</v>
      </c>
      <c r="Q3498" s="337" t="s">
        <v>19695</v>
      </c>
      <c r="R3498" s="337" t="s">
        <v>15</v>
      </c>
      <c r="S3498" s="337" t="s">
        <v>1086</v>
      </c>
      <c r="T3498" s="337" t="s">
        <v>1086</v>
      </c>
      <c r="U3498" s="337" t="s">
        <v>10653</v>
      </c>
      <c r="V3498" s="337">
        <v>4</v>
      </c>
      <c r="W3498" s="337" t="s">
        <v>19695</v>
      </c>
      <c r="X3498" s="337" t="s">
        <v>19695</v>
      </c>
      <c r="Y3498" s="337" t="s">
        <v>19695</v>
      </c>
      <c r="Z3498" s="337" t="s">
        <v>1745</v>
      </c>
      <c r="AA3498" s="337" t="s">
        <v>897</v>
      </c>
      <c r="AB3498" s="337" t="s">
        <v>854</v>
      </c>
      <c r="AC3498" s="337" t="s">
        <v>13793</v>
      </c>
    </row>
    <row r="3499" spans="1:29" ht="15.8" x14ac:dyDescent="0.25">
      <c r="A3499" s="337" t="s">
        <v>1723</v>
      </c>
      <c r="B3499" s="337" t="s">
        <v>6032</v>
      </c>
      <c r="C3499" s="337" t="s">
        <v>1821</v>
      </c>
      <c r="D3499" s="337" t="s">
        <v>449</v>
      </c>
      <c r="E3499" s="337" t="s">
        <v>5778</v>
      </c>
      <c r="F3499" s="338">
        <v>43183</v>
      </c>
      <c r="G3499" s="337" t="s">
        <v>4468</v>
      </c>
      <c r="H3499" s="338">
        <v>43230</v>
      </c>
      <c r="I3499" s="337" t="s">
        <v>19695</v>
      </c>
      <c r="J3499" s="337" t="s">
        <v>16</v>
      </c>
      <c r="K3499" s="337" t="s">
        <v>19695</v>
      </c>
      <c r="L3499" s="337" t="s">
        <v>19695</v>
      </c>
      <c r="M3499" s="337" t="s">
        <v>19695</v>
      </c>
      <c r="N3499" s="337" t="s">
        <v>19695</v>
      </c>
      <c r="O3499" s="337" t="s">
        <v>19695</v>
      </c>
      <c r="P3499" s="337" t="s">
        <v>19695</v>
      </c>
      <c r="Q3499" s="337" t="s">
        <v>19695</v>
      </c>
      <c r="R3499" s="337" t="s">
        <v>1225</v>
      </c>
      <c r="S3499" s="337" t="s">
        <v>1568</v>
      </c>
      <c r="T3499" s="337" t="s">
        <v>6033</v>
      </c>
      <c r="U3499" s="337" t="s">
        <v>2243</v>
      </c>
      <c r="V3499" s="337">
        <v>10</v>
      </c>
      <c r="W3499" s="337" t="s">
        <v>19695</v>
      </c>
      <c r="X3499" s="337" t="s">
        <v>19695</v>
      </c>
      <c r="Y3499" s="337" t="s">
        <v>19695</v>
      </c>
      <c r="Z3499" s="337" t="s">
        <v>1753</v>
      </c>
      <c r="AA3499" s="337" t="s">
        <v>717</v>
      </c>
      <c r="AB3499" s="337" t="s">
        <v>718</v>
      </c>
      <c r="AC3499" s="337" t="s">
        <v>15464</v>
      </c>
    </row>
    <row r="3500" spans="1:29" ht="15.8" x14ac:dyDescent="0.25">
      <c r="A3500" s="337" t="s">
        <v>1723</v>
      </c>
      <c r="B3500" s="337" t="s">
        <v>4875</v>
      </c>
      <c r="C3500" s="337" t="s">
        <v>1821</v>
      </c>
      <c r="D3500" s="337" t="s">
        <v>449</v>
      </c>
      <c r="E3500" s="337" t="s">
        <v>2098</v>
      </c>
      <c r="F3500" s="338">
        <v>43109</v>
      </c>
      <c r="G3500" s="337" t="s">
        <v>4876</v>
      </c>
      <c r="H3500" s="338">
        <v>43229</v>
      </c>
      <c r="I3500" s="337" t="s">
        <v>19695</v>
      </c>
      <c r="J3500" s="337" t="s">
        <v>16</v>
      </c>
      <c r="K3500" s="337" t="s">
        <v>19695</v>
      </c>
      <c r="L3500" s="337" t="s">
        <v>19695</v>
      </c>
      <c r="M3500" s="337" t="s">
        <v>19695</v>
      </c>
      <c r="N3500" s="337" t="s">
        <v>19695</v>
      </c>
      <c r="O3500" s="337" t="s">
        <v>19695</v>
      </c>
      <c r="P3500" s="337" t="s">
        <v>19695</v>
      </c>
      <c r="Q3500" s="337" t="s">
        <v>19695</v>
      </c>
      <c r="R3500" s="337" t="s">
        <v>45</v>
      </c>
      <c r="S3500" s="337" t="s">
        <v>80</v>
      </c>
      <c r="T3500" s="337" t="s">
        <v>2818</v>
      </c>
      <c r="U3500" s="337" t="s">
        <v>105</v>
      </c>
      <c r="V3500" s="337">
        <v>8</v>
      </c>
      <c r="W3500" s="337" t="s">
        <v>19695</v>
      </c>
      <c r="X3500" s="337" t="s">
        <v>19695</v>
      </c>
      <c r="Y3500" s="337" t="s">
        <v>19695</v>
      </c>
      <c r="Z3500" s="337" t="s">
        <v>1728</v>
      </c>
      <c r="AA3500" s="337" t="s">
        <v>735</v>
      </c>
      <c r="AB3500" s="337" t="s">
        <v>718</v>
      </c>
      <c r="AC3500" s="337" t="s">
        <v>13793</v>
      </c>
    </row>
    <row r="3501" spans="1:29" ht="15.8" x14ac:dyDescent="0.25">
      <c r="A3501" s="337" t="s">
        <v>1723</v>
      </c>
      <c r="B3501" s="337" t="s">
        <v>4302</v>
      </c>
      <c r="C3501" s="337" t="s">
        <v>1821</v>
      </c>
      <c r="D3501" s="337" t="s">
        <v>449</v>
      </c>
      <c r="E3501" s="337" t="s">
        <v>4303</v>
      </c>
      <c r="F3501" s="338">
        <v>43178</v>
      </c>
      <c r="G3501" s="337" t="s">
        <v>4304</v>
      </c>
      <c r="H3501" s="338">
        <v>43228</v>
      </c>
      <c r="I3501" s="337" t="s">
        <v>19695</v>
      </c>
      <c r="J3501" s="337" t="s">
        <v>36</v>
      </c>
      <c r="K3501" s="337" t="s">
        <v>19695</v>
      </c>
      <c r="L3501" s="337" t="s">
        <v>19695</v>
      </c>
      <c r="M3501" s="337" t="s">
        <v>19695</v>
      </c>
      <c r="N3501" s="337" t="s">
        <v>19695</v>
      </c>
      <c r="O3501" s="337" t="s">
        <v>19695</v>
      </c>
      <c r="P3501" s="337" t="s">
        <v>19695</v>
      </c>
      <c r="Q3501" s="337" t="s">
        <v>19695</v>
      </c>
      <c r="R3501" s="337" t="s">
        <v>146</v>
      </c>
      <c r="S3501" s="337" t="s">
        <v>3660</v>
      </c>
      <c r="T3501" s="337" t="s">
        <v>4305</v>
      </c>
      <c r="U3501" s="337" t="s">
        <v>4305</v>
      </c>
      <c r="V3501" s="337">
        <v>12</v>
      </c>
      <c r="W3501" s="337" t="s">
        <v>19695</v>
      </c>
      <c r="X3501" s="337" t="s">
        <v>19695</v>
      </c>
      <c r="Y3501" s="337" t="s">
        <v>19695</v>
      </c>
      <c r="Z3501" s="337" t="s">
        <v>1728</v>
      </c>
      <c r="AA3501" s="337" t="s">
        <v>735</v>
      </c>
      <c r="AB3501" s="337" t="s">
        <v>718</v>
      </c>
      <c r="AC3501" s="337" t="s">
        <v>13805</v>
      </c>
    </row>
    <row r="3502" spans="1:29" ht="15.8" x14ac:dyDescent="0.25">
      <c r="A3502" s="337" t="s">
        <v>1723</v>
      </c>
      <c r="B3502" s="337" t="s">
        <v>9204</v>
      </c>
      <c r="C3502" s="337" t="s">
        <v>1821</v>
      </c>
      <c r="D3502" s="337" t="s">
        <v>449</v>
      </c>
      <c r="E3502" s="337" t="s">
        <v>5746</v>
      </c>
      <c r="F3502" s="338">
        <v>43154</v>
      </c>
      <c r="G3502" s="337" t="s">
        <v>5081</v>
      </c>
      <c r="H3502" s="338">
        <v>43227</v>
      </c>
      <c r="I3502" s="337" t="s">
        <v>19695</v>
      </c>
      <c r="J3502" s="337" t="s">
        <v>16</v>
      </c>
      <c r="K3502" s="337" t="s">
        <v>19695</v>
      </c>
      <c r="L3502" s="337" t="s">
        <v>19695</v>
      </c>
      <c r="M3502" s="337" t="s">
        <v>19695</v>
      </c>
      <c r="N3502" s="337" t="s">
        <v>19695</v>
      </c>
      <c r="O3502" s="337" t="s">
        <v>19695</v>
      </c>
      <c r="P3502" s="337" t="s">
        <v>19695</v>
      </c>
      <c r="Q3502" s="337" t="s">
        <v>19695</v>
      </c>
      <c r="R3502" s="337" t="s">
        <v>144</v>
      </c>
      <c r="S3502" s="337" t="s">
        <v>446</v>
      </c>
      <c r="T3502" s="337" t="s">
        <v>55</v>
      </c>
      <c r="U3502" s="337" t="s">
        <v>1352</v>
      </c>
      <c r="V3502" s="337">
        <v>4</v>
      </c>
      <c r="W3502" s="337" t="s">
        <v>19695</v>
      </c>
      <c r="X3502" s="337" t="s">
        <v>19695</v>
      </c>
      <c r="Y3502" s="337" t="s">
        <v>19695</v>
      </c>
      <c r="Z3502" s="337" t="s">
        <v>1728</v>
      </c>
      <c r="AA3502" s="337" t="s">
        <v>717</v>
      </c>
      <c r="AB3502" s="337" t="s">
        <v>718</v>
      </c>
      <c r="AC3502" s="337" t="s">
        <v>13905</v>
      </c>
    </row>
    <row r="3503" spans="1:29" ht="15.8" x14ac:dyDescent="0.25">
      <c r="A3503" s="337" t="s">
        <v>1723</v>
      </c>
      <c r="B3503" s="337" t="s">
        <v>8182</v>
      </c>
      <c r="C3503" s="337" t="s">
        <v>1821</v>
      </c>
      <c r="D3503" s="337" t="s">
        <v>449</v>
      </c>
      <c r="E3503" s="337" t="s">
        <v>5295</v>
      </c>
      <c r="F3503" s="338">
        <v>43127</v>
      </c>
      <c r="G3503" s="337" t="s">
        <v>5081</v>
      </c>
      <c r="H3503" s="338">
        <v>43227</v>
      </c>
      <c r="I3503" s="337" t="s">
        <v>19695</v>
      </c>
      <c r="J3503" s="337" t="s">
        <v>16</v>
      </c>
      <c r="K3503" s="337" t="s">
        <v>19695</v>
      </c>
      <c r="L3503" s="337" t="s">
        <v>19695</v>
      </c>
      <c r="M3503" s="337" t="s">
        <v>19695</v>
      </c>
      <c r="N3503" s="337" t="s">
        <v>19695</v>
      </c>
      <c r="O3503" s="337" t="s">
        <v>19695</v>
      </c>
      <c r="P3503" s="337" t="s">
        <v>19695</v>
      </c>
      <c r="Q3503" s="337" t="s">
        <v>19695</v>
      </c>
      <c r="R3503" s="337" t="s">
        <v>144</v>
      </c>
      <c r="S3503" s="337" t="s">
        <v>446</v>
      </c>
      <c r="T3503" s="337" t="s">
        <v>55</v>
      </c>
      <c r="U3503" s="337" t="s">
        <v>388</v>
      </c>
      <c r="V3503" s="337">
        <v>4</v>
      </c>
      <c r="W3503" s="337" t="s">
        <v>19695</v>
      </c>
      <c r="X3503" s="337" t="s">
        <v>19695</v>
      </c>
      <c r="Y3503" s="337" t="s">
        <v>19695</v>
      </c>
      <c r="Z3503" s="337" t="s">
        <v>1728</v>
      </c>
      <c r="AA3503" s="337" t="s">
        <v>717</v>
      </c>
      <c r="AB3503" s="337" t="s">
        <v>718</v>
      </c>
      <c r="AC3503" s="337" t="s">
        <v>13912</v>
      </c>
    </row>
    <row r="3504" spans="1:29" ht="15.8" x14ac:dyDescent="0.25">
      <c r="A3504" s="337" t="s">
        <v>1723</v>
      </c>
      <c r="B3504" s="337" t="s">
        <v>4872</v>
      </c>
      <c r="C3504" s="337" t="s">
        <v>1821</v>
      </c>
      <c r="D3504" s="337" t="s">
        <v>449</v>
      </c>
      <c r="E3504" s="337" t="s">
        <v>4873</v>
      </c>
      <c r="F3504" s="338">
        <v>43160</v>
      </c>
      <c r="G3504" s="337" t="s">
        <v>4874</v>
      </c>
      <c r="H3504" s="338">
        <v>43226</v>
      </c>
      <c r="I3504" s="337" t="s">
        <v>19695</v>
      </c>
      <c r="J3504" s="337" t="s">
        <v>36</v>
      </c>
      <c r="K3504" s="337" t="s">
        <v>19695</v>
      </c>
      <c r="L3504" s="337" t="s">
        <v>19695</v>
      </c>
      <c r="M3504" s="337" t="s">
        <v>19695</v>
      </c>
      <c r="N3504" s="337" t="s">
        <v>19695</v>
      </c>
      <c r="O3504" s="337" t="s">
        <v>19695</v>
      </c>
      <c r="P3504" s="337" t="s">
        <v>19695</v>
      </c>
      <c r="Q3504" s="337" t="s">
        <v>19695</v>
      </c>
      <c r="R3504" s="337" t="s">
        <v>66</v>
      </c>
      <c r="S3504" s="337" t="s">
        <v>962</v>
      </c>
      <c r="T3504" s="337" t="s">
        <v>1174</v>
      </c>
      <c r="U3504" s="337" t="s">
        <v>971</v>
      </c>
      <c r="V3504" s="337">
        <v>8</v>
      </c>
      <c r="W3504" s="337" t="s">
        <v>19695</v>
      </c>
      <c r="X3504" s="337" t="s">
        <v>19695</v>
      </c>
      <c r="Y3504" s="337" t="s">
        <v>19695</v>
      </c>
      <c r="Z3504" s="337" t="s">
        <v>1728</v>
      </c>
      <c r="AA3504" s="337" t="s">
        <v>717</v>
      </c>
      <c r="AB3504" s="337" t="s">
        <v>718</v>
      </c>
      <c r="AC3504" s="337" t="s">
        <v>13793</v>
      </c>
    </row>
    <row r="3505" spans="1:29" ht="15.8" x14ac:dyDescent="0.25">
      <c r="A3505" s="337" t="s">
        <v>1723</v>
      </c>
      <c r="B3505" s="337" t="s">
        <v>6867</v>
      </c>
      <c r="C3505" s="337" t="s">
        <v>1821</v>
      </c>
      <c r="D3505" s="337" t="s">
        <v>449</v>
      </c>
      <c r="E3505" s="337" t="s">
        <v>6868</v>
      </c>
      <c r="F3505" s="338">
        <v>43175</v>
      </c>
      <c r="G3505" s="337" t="s">
        <v>5422</v>
      </c>
      <c r="H3505" s="338">
        <v>43225</v>
      </c>
      <c r="I3505" s="337" t="s">
        <v>19695</v>
      </c>
      <c r="J3505" s="337" t="s">
        <v>36</v>
      </c>
      <c r="K3505" s="337" t="s">
        <v>19695</v>
      </c>
      <c r="L3505" s="337" t="s">
        <v>19695</v>
      </c>
      <c r="M3505" s="337" t="s">
        <v>19695</v>
      </c>
      <c r="N3505" s="337" t="s">
        <v>19695</v>
      </c>
      <c r="O3505" s="337" t="s">
        <v>19695</v>
      </c>
      <c r="P3505" s="337" t="s">
        <v>19695</v>
      </c>
      <c r="Q3505" s="337" t="s">
        <v>19695</v>
      </c>
      <c r="R3505" s="337" t="s">
        <v>52</v>
      </c>
      <c r="S3505" s="337" t="s">
        <v>1494</v>
      </c>
      <c r="T3505" s="337" t="s">
        <v>86</v>
      </c>
      <c r="U3505" s="337" t="s">
        <v>970</v>
      </c>
      <c r="V3505" s="337">
        <v>10</v>
      </c>
      <c r="W3505" s="337" t="s">
        <v>19695</v>
      </c>
      <c r="X3505" s="337" t="s">
        <v>19695</v>
      </c>
      <c r="Y3505" s="337" t="s">
        <v>19695</v>
      </c>
      <c r="Z3505" s="337" t="s">
        <v>1728</v>
      </c>
      <c r="AA3505" s="337" t="s">
        <v>735</v>
      </c>
      <c r="AB3505" s="337" t="s">
        <v>718</v>
      </c>
      <c r="AC3505" s="337" t="s">
        <v>13792</v>
      </c>
    </row>
    <row r="3506" spans="1:29" ht="15.8" x14ac:dyDescent="0.25">
      <c r="A3506" s="337" t="s">
        <v>1723</v>
      </c>
      <c r="B3506" s="337" t="s">
        <v>8925</v>
      </c>
      <c r="C3506" s="337" t="s">
        <v>1821</v>
      </c>
      <c r="D3506" s="337" t="s">
        <v>449</v>
      </c>
      <c r="E3506" s="337" t="s">
        <v>5312</v>
      </c>
      <c r="F3506" s="338">
        <v>43202</v>
      </c>
      <c r="G3506" s="337" t="s">
        <v>5422</v>
      </c>
      <c r="H3506" s="338">
        <v>43225</v>
      </c>
      <c r="I3506" s="337" t="s">
        <v>19695</v>
      </c>
      <c r="J3506" s="337" t="s">
        <v>36</v>
      </c>
      <c r="K3506" s="337" t="s">
        <v>19695</v>
      </c>
      <c r="L3506" s="337" t="s">
        <v>19695</v>
      </c>
      <c r="M3506" s="337" t="s">
        <v>19695</v>
      </c>
      <c r="N3506" s="337" t="s">
        <v>19695</v>
      </c>
      <c r="O3506" s="337" t="s">
        <v>19695</v>
      </c>
      <c r="P3506" s="337" t="s">
        <v>19695</v>
      </c>
      <c r="Q3506" s="337" t="s">
        <v>19695</v>
      </c>
      <c r="R3506" s="337" t="s">
        <v>15</v>
      </c>
      <c r="S3506" s="337" t="s">
        <v>1203</v>
      </c>
      <c r="T3506" s="337" t="s">
        <v>8926</v>
      </c>
      <c r="U3506" s="337" t="s">
        <v>8924</v>
      </c>
      <c r="V3506" s="337">
        <v>6</v>
      </c>
      <c r="W3506" s="337" t="s">
        <v>19695</v>
      </c>
      <c r="X3506" s="337" t="s">
        <v>19695</v>
      </c>
      <c r="Y3506" s="337" t="s">
        <v>19695</v>
      </c>
      <c r="Z3506" s="337" t="s">
        <v>1728</v>
      </c>
      <c r="AA3506" s="337" t="s">
        <v>735</v>
      </c>
      <c r="AB3506" s="337" t="s">
        <v>718</v>
      </c>
      <c r="AC3506" s="337" t="s">
        <v>13906</v>
      </c>
    </row>
    <row r="3507" spans="1:29" ht="15.8" x14ac:dyDescent="0.25">
      <c r="A3507" s="337" t="s">
        <v>1723</v>
      </c>
      <c r="B3507" s="337" t="s">
        <v>5421</v>
      </c>
      <c r="C3507" s="337" t="s">
        <v>1821</v>
      </c>
      <c r="D3507" s="337" t="s">
        <v>449</v>
      </c>
      <c r="E3507" s="337" t="s">
        <v>4135</v>
      </c>
      <c r="F3507" s="338">
        <v>43205</v>
      </c>
      <c r="G3507" s="337" t="s">
        <v>5422</v>
      </c>
      <c r="H3507" s="338">
        <v>43225</v>
      </c>
      <c r="I3507" s="337" t="s">
        <v>19695</v>
      </c>
      <c r="J3507" s="337" t="s">
        <v>36</v>
      </c>
      <c r="K3507" s="337" t="s">
        <v>19695</v>
      </c>
      <c r="L3507" s="337" t="s">
        <v>19695</v>
      </c>
      <c r="M3507" s="337" t="s">
        <v>19695</v>
      </c>
      <c r="N3507" s="337" t="s">
        <v>19695</v>
      </c>
      <c r="O3507" s="337" t="s">
        <v>19695</v>
      </c>
      <c r="P3507" s="337" t="s">
        <v>19695</v>
      </c>
      <c r="Q3507" s="337" t="s">
        <v>19695</v>
      </c>
      <c r="R3507" s="337" t="s">
        <v>98</v>
      </c>
      <c r="S3507" s="337" t="s">
        <v>121</v>
      </c>
      <c r="T3507" s="337" t="s">
        <v>5423</v>
      </c>
      <c r="U3507" s="337" t="s">
        <v>1183</v>
      </c>
      <c r="V3507" s="337">
        <v>8</v>
      </c>
      <c r="W3507" s="337" t="s">
        <v>19695</v>
      </c>
      <c r="X3507" s="337" t="s">
        <v>19695</v>
      </c>
      <c r="Y3507" s="337" t="s">
        <v>19695</v>
      </c>
      <c r="Z3507" s="337" t="s">
        <v>1753</v>
      </c>
      <c r="AA3507" s="337" t="s">
        <v>735</v>
      </c>
      <c r="AB3507" s="337" t="s">
        <v>718</v>
      </c>
      <c r="AC3507" s="337" t="s">
        <v>13813</v>
      </c>
    </row>
    <row r="3508" spans="1:29" ht="15.8" x14ac:dyDescent="0.25">
      <c r="A3508" s="337" t="s">
        <v>1723</v>
      </c>
      <c r="B3508" s="337" t="s">
        <v>6490</v>
      </c>
      <c r="C3508" s="337" t="s">
        <v>1821</v>
      </c>
      <c r="D3508" s="337" t="s">
        <v>449</v>
      </c>
      <c r="E3508" s="337" t="s">
        <v>6296</v>
      </c>
      <c r="F3508" s="338">
        <v>43207</v>
      </c>
      <c r="G3508" s="337" t="s">
        <v>6491</v>
      </c>
      <c r="H3508" s="338">
        <v>43224</v>
      </c>
      <c r="I3508" s="337" t="s">
        <v>19695</v>
      </c>
      <c r="J3508" s="337" t="s">
        <v>16</v>
      </c>
      <c r="K3508" s="337" t="s">
        <v>19695</v>
      </c>
      <c r="L3508" s="337" t="s">
        <v>19695</v>
      </c>
      <c r="M3508" s="337" t="s">
        <v>19695</v>
      </c>
      <c r="N3508" s="337" t="s">
        <v>19695</v>
      </c>
      <c r="O3508" s="337" t="s">
        <v>19695</v>
      </c>
      <c r="P3508" s="337" t="s">
        <v>19695</v>
      </c>
      <c r="Q3508" s="337" t="s">
        <v>19695</v>
      </c>
      <c r="R3508" s="337" t="s">
        <v>52</v>
      </c>
      <c r="S3508" s="337" t="s">
        <v>857</v>
      </c>
      <c r="T3508" s="337" t="s">
        <v>1948</v>
      </c>
      <c r="U3508" s="337" t="s">
        <v>6492</v>
      </c>
      <c r="V3508" s="337">
        <v>8</v>
      </c>
      <c r="W3508" s="337" t="s">
        <v>19695</v>
      </c>
      <c r="X3508" s="337" t="s">
        <v>19695</v>
      </c>
      <c r="Y3508" s="337" t="s">
        <v>19695</v>
      </c>
      <c r="Z3508" s="337" t="s">
        <v>1728</v>
      </c>
      <c r="AA3508" s="337" t="s">
        <v>717</v>
      </c>
      <c r="AB3508" s="337" t="s">
        <v>718</v>
      </c>
      <c r="AC3508" s="337" t="s">
        <v>13848</v>
      </c>
    </row>
    <row r="3509" spans="1:29" ht="15.8" x14ac:dyDescent="0.25">
      <c r="A3509" s="337" t="s">
        <v>1723</v>
      </c>
      <c r="B3509" s="337" t="s">
        <v>4479</v>
      </c>
      <c r="C3509" s="337" t="s">
        <v>1821</v>
      </c>
      <c r="D3509" s="337" t="s">
        <v>449</v>
      </c>
      <c r="E3509" s="337" t="s">
        <v>1417</v>
      </c>
      <c r="F3509" s="338">
        <v>42948</v>
      </c>
      <c r="G3509" s="337" t="s">
        <v>4480</v>
      </c>
      <c r="H3509" s="338">
        <v>43223</v>
      </c>
      <c r="I3509" s="337" t="s">
        <v>19695</v>
      </c>
      <c r="J3509" s="337" t="s">
        <v>16</v>
      </c>
      <c r="K3509" s="337" t="s">
        <v>19695</v>
      </c>
      <c r="L3509" s="337" t="s">
        <v>19695</v>
      </c>
      <c r="M3509" s="337" t="s">
        <v>19695</v>
      </c>
      <c r="N3509" s="337" t="s">
        <v>19695</v>
      </c>
      <c r="O3509" s="337" t="s">
        <v>19695</v>
      </c>
      <c r="P3509" s="337" t="s">
        <v>19695</v>
      </c>
      <c r="Q3509" s="337" t="s">
        <v>19695</v>
      </c>
      <c r="R3509" s="337" t="s">
        <v>75</v>
      </c>
      <c r="S3509" s="337" t="s">
        <v>4481</v>
      </c>
      <c r="T3509" s="337" t="s">
        <v>4482</v>
      </c>
      <c r="U3509" s="337" t="s">
        <v>4483</v>
      </c>
      <c r="V3509" s="337">
        <v>8</v>
      </c>
      <c r="W3509" s="337" t="s">
        <v>19695</v>
      </c>
      <c r="X3509" s="337" t="s">
        <v>19695</v>
      </c>
      <c r="Y3509" s="337" t="s">
        <v>19695</v>
      </c>
      <c r="Z3509" s="337" t="s">
        <v>1728</v>
      </c>
      <c r="AA3509" s="337" t="s">
        <v>735</v>
      </c>
      <c r="AB3509" s="337" t="s">
        <v>718</v>
      </c>
      <c r="AC3509" s="337" t="s">
        <v>13840</v>
      </c>
    </row>
    <row r="3510" spans="1:29" ht="15.8" x14ac:dyDescent="0.25">
      <c r="A3510" s="337" t="s">
        <v>1723</v>
      </c>
      <c r="B3510" s="337" t="s">
        <v>11292</v>
      </c>
      <c r="C3510" s="337" t="s">
        <v>1821</v>
      </c>
      <c r="D3510" s="337" t="s">
        <v>449</v>
      </c>
      <c r="E3510" s="337" t="s">
        <v>4412</v>
      </c>
      <c r="F3510" s="338">
        <v>43173</v>
      </c>
      <c r="G3510" s="337" t="s">
        <v>4480</v>
      </c>
      <c r="H3510" s="338">
        <v>43223</v>
      </c>
      <c r="I3510" s="337" t="s">
        <v>19695</v>
      </c>
      <c r="J3510" s="337" t="s">
        <v>36</v>
      </c>
      <c r="K3510" s="337" t="s">
        <v>19695</v>
      </c>
      <c r="L3510" s="337" t="s">
        <v>19695</v>
      </c>
      <c r="M3510" s="337" t="s">
        <v>19695</v>
      </c>
      <c r="N3510" s="337" t="s">
        <v>19695</v>
      </c>
      <c r="O3510" s="337" t="s">
        <v>19695</v>
      </c>
      <c r="P3510" s="337" t="s">
        <v>19695</v>
      </c>
      <c r="Q3510" s="337" t="s">
        <v>19695</v>
      </c>
      <c r="R3510" s="337" t="s">
        <v>117</v>
      </c>
      <c r="S3510" s="337" t="s">
        <v>145</v>
      </c>
      <c r="T3510" s="337" t="s">
        <v>957</v>
      </c>
      <c r="U3510" s="337" t="s">
        <v>118</v>
      </c>
      <c r="V3510" s="337">
        <v>6</v>
      </c>
      <c r="W3510" s="337" t="s">
        <v>19695</v>
      </c>
      <c r="X3510" s="337" t="s">
        <v>19695</v>
      </c>
      <c r="Y3510" s="337" t="s">
        <v>19695</v>
      </c>
      <c r="Z3510" s="337" t="s">
        <v>1745</v>
      </c>
      <c r="AA3510" s="337" t="s">
        <v>761</v>
      </c>
      <c r="AB3510" s="337" t="s">
        <v>762</v>
      </c>
      <c r="AC3510" s="337" t="s">
        <v>14009</v>
      </c>
    </row>
    <row r="3511" spans="1:29" ht="15.8" x14ac:dyDescent="0.25">
      <c r="A3511" s="337" t="s">
        <v>1723</v>
      </c>
      <c r="B3511" s="337" t="s">
        <v>11125</v>
      </c>
      <c r="C3511" s="337" t="s">
        <v>1788</v>
      </c>
      <c r="D3511" s="337" t="s">
        <v>1789</v>
      </c>
      <c r="E3511" s="337" t="s">
        <v>4443</v>
      </c>
      <c r="F3511" s="338">
        <v>43192</v>
      </c>
      <c r="G3511" s="337" t="s">
        <v>4413</v>
      </c>
      <c r="H3511" s="338">
        <v>43222</v>
      </c>
      <c r="I3511" s="337" t="s">
        <v>19695</v>
      </c>
      <c r="J3511" s="337" t="s">
        <v>1838</v>
      </c>
      <c r="K3511" s="337" t="s">
        <v>19695</v>
      </c>
      <c r="L3511" s="337" t="s">
        <v>19695</v>
      </c>
      <c r="M3511" s="337" t="s">
        <v>19695</v>
      </c>
      <c r="N3511" s="337" t="s">
        <v>19695</v>
      </c>
      <c r="O3511" s="337" t="s">
        <v>19695</v>
      </c>
      <c r="P3511" s="337" t="s">
        <v>19695</v>
      </c>
      <c r="Q3511" s="337" t="s">
        <v>19695</v>
      </c>
      <c r="R3511" s="337" t="s">
        <v>1220</v>
      </c>
      <c r="S3511" s="337" t="s">
        <v>108</v>
      </c>
      <c r="T3511" s="337" t="s">
        <v>1699</v>
      </c>
      <c r="U3511" s="337" t="s">
        <v>11126</v>
      </c>
      <c r="V3511" s="337">
        <v>12</v>
      </c>
      <c r="W3511" s="337" t="s">
        <v>19695</v>
      </c>
      <c r="X3511" s="337" t="s">
        <v>19695</v>
      </c>
      <c r="Y3511" s="337" t="s">
        <v>19695</v>
      </c>
      <c r="Z3511" s="337" t="s">
        <v>1728</v>
      </c>
      <c r="AA3511" s="337" t="s">
        <v>735</v>
      </c>
      <c r="AB3511" s="337" t="s">
        <v>718</v>
      </c>
      <c r="AC3511" s="337" t="s">
        <v>13767</v>
      </c>
    </row>
    <row r="3512" spans="1:29" ht="15.8" x14ac:dyDescent="0.25">
      <c r="A3512" s="337" t="s">
        <v>1723</v>
      </c>
      <c r="B3512" s="337" t="s">
        <v>4411</v>
      </c>
      <c r="C3512" s="337" t="s">
        <v>1821</v>
      </c>
      <c r="D3512" s="337" t="s">
        <v>449</v>
      </c>
      <c r="E3512" s="337" t="s">
        <v>4412</v>
      </c>
      <c r="F3512" s="338">
        <v>43173</v>
      </c>
      <c r="G3512" s="337" t="s">
        <v>4413</v>
      </c>
      <c r="H3512" s="338">
        <v>43222</v>
      </c>
      <c r="I3512" s="337" t="s">
        <v>19695</v>
      </c>
      <c r="J3512" s="337" t="s">
        <v>16</v>
      </c>
      <c r="K3512" s="337" t="s">
        <v>19695</v>
      </c>
      <c r="L3512" s="337" t="s">
        <v>19695</v>
      </c>
      <c r="M3512" s="337" t="s">
        <v>19695</v>
      </c>
      <c r="N3512" s="337" t="s">
        <v>19695</v>
      </c>
      <c r="O3512" s="337" t="s">
        <v>19695</v>
      </c>
      <c r="P3512" s="337" t="s">
        <v>19695</v>
      </c>
      <c r="Q3512" s="337" t="s">
        <v>19695</v>
      </c>
      <c r="R3512" s="337" t="s">
        <v>112</v>
      </c>
      <c r="S3512" s="337" t="s">
        <v>113</v>
      </c>
      <c r="T3512" s="337" t="s">
        <v>2952</v>
      </c>
      <c r="U3512" s="337" t="s">
        <v>4043</v>
      </c>
      <c r="V3512" s="337">
        <v>8</v>
      </c>
      <c r="W3512" s="337" t="s">
        <v>19695</v>
      </c>
      <c r="X3512" s="337" t="s">
        <v>19695</v>
      </c>
      <c r="Y3512" s="337" t="s">
        <v>19695</v>
      </c>
      <c r="Z3512" s="337" t="s">
        <v>1728</v>
      </c>
      <c r="AA3512" s="337" t="s">
        <v>735</v>
      </c>
      <c r="AB3512" s="337" t="s">
        <v>718</v>
      </c>
      <c r="AC3512" s="337" t="s">
        <v>13787</v>
      </c>
    </row>
    <row r="3513" spans="1:29" ht="15.8" x14ac:dyDescent="0.25">
      <c r="A3513" s="337" t="s">
        <v>1723</v>
      </c>
      <c r="B3513" s="337" t="s">
        <v>5217</v>
      </c>
      <c r="C3513" s="337" t="s">
        <v>1725</v>
      </c>
      <c r="D3513" s="337" t="s">
        <v>1726</v>
      </c>
      <c r="E3513" s="337" t="s">
        <v>5218</v>
      </c>
      <c r="F3513" s="338">
        <v>43172</v>
      </c>
      <c r="G3513" s="337" t="s">
        <v>4413</v>
      </c>
      <c r="H3513" s="338">
        <v>43222</v>
      </c>
      <c r="I3513" s="337" t="s">
        <v>19695</v>
      </c>
      <c r="J3513" s="337" t="s">
        <v>16</v>
      </c>
      <c r="K3513" s="337" t="s">
        <v>19695</v>
      </c>
      <c r="L3513" s="337" t="s">
        <v>19695</v>
      </c>
      <c r="M3513" s="337" t="s">
        <v>19695</v>
      </c>
      <c r="N3513" s="337" t="s">
        <v>19695</v>
      </c>
      <c r="O3513" s="337" t="s">
        <v>19695</v>
      </c>
      <c r="P3513" s="337" t="s">
        <v>19695</v>
      </c>
      <c r="Q3513" s="337" t="s">
        <v>19695</v>
      </c>
      <c r="R3513" s="337" t="s">
        <v>101</v>
      </c>
      <c r="S3513" s="337" t="s">
        <v>102</v>
      </c>
      <c r="T3513" s="337" t="s">
        <v>715</v>
      </c>
      <c r="U3513" s="337" t="s">
        <v>5214</v>
      </c>
      <c r="V3513" s="337">
        <v>8</v>
      </c>
      <c r="W3513" s="337" t="s">
        <v>19695</v>
      </c>
      <c r="X3513" s="337" t="s">
        <v>19695</v>
      </c>
      <c r="Y3513" s="337" t="s">
        <v>19695</v>
      </c>
      <c r="Z3513" s="337" t="s">
        <v>1728</v>
      </c>
      <c r="AA3513" s="337" t="s">
        <v>717</v>
      </c>
      <c r="AB3513" s="337" t="s">
        <v>718</v>
      </c>
      <c r="AC3513" s="337" t="s">
        <v>13790</v>
      </c>
    </row>
    <row r="3514" spans="1:29" ht="15.8" x14ac:dyDescent="0.25">
      <c r="A3514" s="337" t="s">
        <v>1723</v>
      </c>
      <c r="B3514" s="337" t="s">
        <v>10875</v>
      </c>
      <c r="C3514" s="337" t="s">
        <v>1725</v>
      </c>
      <c r="D3514" s="337" t="s">
        <v>1726</v>
      </c>
      <c r="E3514" s="337" t="s">
        <v>5218</v>
      </c>
      <c r="F3514" s="338">
        <v>43172</v>
      </c>
      <c r="G3514" s="337" t="s">
        <v>4413</v>
      </c>
      <c r="H3514" s="338">
        <v>43222</v>
      </c>
      <c r="I3514" s="337" t="s">
        <v>19695</v>
      </c>
      <c r="J3514" s="337" t="s">
        <v>16</v>
      </c>
      <c r="K3514" s="337" t="s">
        <v>19695</v>
      </c>
      <c r="L3514" s="337" t="s">
        <v>19695</v>
      </c>
      <c r="M3514" s="337" t="s">
        <v>19695</v>
      </c>
      <c r="N3514" s="337" t="s">
        <v>19695</v>
      </c>
      <c r="O3514" s="337" t="s">
        <v>19695</v>
      </c>
      <c r="P3514" s="337" t="s">
        <v>19695</v>
      </c>
      <c r="Q3514" s="337" t="s">
        <v>19695</v>
      </c>
      <c r="R3514" s="337" t="s">
        <v>101</v>
      </c>
      <c r="S3514" s="337" t="s">
        <v>102</v>
      </c>
      <c r="T3514" s="337" t="s">
        <v>715</v>
      </c>
      <c r="U3514" s="337" t="s">
        <v>5216</v>
      </c>
      <c r="V3514" s="337">
        <v>8</v>
      </c>
      <c r="W3514" s="337" t="s">
        <v>19695</v>
      </c>
      <c r="X3514" s="337" t="s">
        <v>19695</v>
      </c>
      <c r="Y3514" s="337" t="s">
        <v>19695</v>
      </c>
      <c r="Z3514" s="337" t="s">
        <v>1728</v>
      </c>
      <c r="AA3514" s="337" t="s">
        <v>717</v>
      </c>
      <c r="AB3514" s="337" t="s">
        <v>718</v>
      </c>
      <c r="AC3514" s="337" t="s">
        <v>13790</v>
      </c>
    </row>
    <row r="3515" spans="1:29" ht="15.8" x14ac:dyDescent="0.25">
      <c r="A3515" s="337" t="s">
        <v>1723</v>
      </c>
      <c r="B3515" s="337" t="s">
        <v>7181</v>
      </c>
      <c r="C3515" s="337" t="s">
        <v>1821</v>
      </c>
      <c r="D3515" s="337" t="s">
        <v>449</v>
      </c>
      <c r="E3515" s="337" t="s">
        <v>7182</v>
      </c>
      <c r="F3515" s="338">
        <v>43083</v>
      </c>
      <c r="G3515" s="337" t="s">
        <v>4413</v>
      </c>
      <c r="H3515" s="338">
        <v>43222</v>
      </c>
      <c r="I3515" s="337" t="s">
        <v>19695</v>
      </c>
      <c r="J3515" s="337" t="s">
        <v>36</v>
      </c>
      <c r="K3515" s="337" t="s">
        <v>19695</v>
      </c>
      <c r="L3515" s="337" t="s">
        <v>19695</v>
      </c>
      <c r="M3515" s="337" t="s">
        <v>19695</v>
      </c>
      <c r="N3515" s="337" t="s">
        <v>19695</v>
      </c>
      <c r="O3515" s="337" t="s">
        <v>19695</v>
      </c>
      <c r="P3515" s="337" t="s">
        <v>19695</v>
      </c>
      <c r="Q3515" s="337" t="s">
        <v>19695</v>
      </c>
      <c r="R3515" s="337" t="s">
        <v>109</v>
      </c>
      <c r="S3515" s="337" t="s">
        <v>110</v>
      </c>
      <c r="T3515" s="337" t="s">
        <v>7183</v>
      </c>
      <c r="U3515" s="337" t="s">
        <v>819</v>
      </c>
      <c r="V3515" s="337">
        <v>4</v>
      </c>
      <c r="W3515" s="337" t="s">
        <v>19695</v>
      </c>
      <c r="X3515" s="337" t="s">
        <v>19695</v>
      </c>
      <c r="Y3515" s="337" t="s">
        <v>19695</v>
      </c>
      <c r="Z3515" s="337" t="s">
        <v>1728</v>
      </c>
      <c r="AA3515" s="337" t="s">
        <v>717</v>
      </c>
      <c r="AB3515" s="337" t="s">
        <v>718</v>
      </c>
      <c r="AC3515" s="337" t="s">
        <v>13881</v>
      </c>
    </row>
    <row r="3516" spans="1:29" ht="15.8" x14ac:dyDescent="0.25">
      <c r="A3516" s="337" t="s">
        <v>1723</v>
      </c>
      <c r="B3516" s="337" t="s">
        <v>8390</v>
      </c>
      <c r="C3516" s="337" t="s">
        <v>1821</v>
      </c>
      <c r="D3516" s="337" t="s">
        <v>449</v>
      </c>
      <c r="E3516" s="337" t="s">
        <v>4318</v>
      </c>
      <c r="F3516" s="338">
        <v>42988</v>
      </c>
      <c r="G3516" s="337" t="s">
        <v>4413</v>
      </c>
      <c r="H3516" s="338">
        <v>43222</v>
      </c>
      <c r="I3516" s="337" t="s">
        <v>19695</v>
      </c>
      <c r="J3516" s="337" t="s">
        <v>16</v>
      </c>
      <c r="K3516" s="337" t="s">
        <v>19695</v>
      </c>
      <c r="L3516" s="337" t="s">
        <v>19695</v>
      </c>
      <c r="M3516" s="337" t="s">
        <v>19695</v>
      </c>
      <c r="N3516" s="337" t="s">
        <v>19695</v>
      </c>
      <c r="O3516" s="337" t="s">
        <v>19695</v>
      </c>
      <c r="P3516" s="337" t="s">
        <v>19695</v>
      </c>
      <c r="Q3516" s="337" t="s">
        <v>19695</v>
      </c>
      <c r="R3516" s="337" t="s">
        <v>109</v>
      </c>
      <c r="S3516" s="337" t="s">
        <v>110</v>
      </c>
      <c r="T3516" s="337" t="s">
        <v>7179</v>
      </c>
      <c r="U3516" s="337" t="s">
        <v>819</v>
      </c>
      <c r="V3516" s="337">
        <v>4</v>
      </c>
      <c r="W3516" s="337" t="s">
        <v>19695</v>
      </c>
      <c r="X3516" s="337" t="s">
        <v>19695</v>
      </c>
      <c r="Y3516" s="337" t="s">
        <v>19695</v>
      </c>
      <c r="Z3516" s="337" t="s">
        <v>1728</v>
      </c>
      <c r="AA3516" s="337" t="s">
        <v>717</v>
      </c>
      <c r="AB3516" s="337" t="s">
        <v>718</v>
      </c>
      <c r="AC3516" s="337" t="s">
        <v>13881</v>
      </c>
    </row>
    <row r="3517" spans="1:29" ht="15.8" x14ac:dyDescent="0.25">
      <c r="A3517" s="337" t="s">
        <v>1723</v>
      </c>
      <c r="B3517" s="337" t="s">
        <v>7202</v>
      </c>
      <c r="C3517" s="337" t="s">
        <v>1821</v>
      </c>
      <c r="D3517" s="337" t="s">
        <v>449</v>
      </c>
      <c r="E3517" s="337" t="s">
        <v>3712</v>
      </c>
      <c r="F3517" s="338">
        <v>43120</v>
      </c>
      <c r="G3517" s="337" t="s">
        <v>4413</v>
      </c>
      <c r="H3517" s="338">
        <v>43222</v>
      </c>
      <c r="I3517" s="337" t="s">
        <v>19695</v>
      </c>
      <c r="J3517" s="337" t="s">
        <v>16</v>
      </c>
      <c r="K3517" s="337" t="s">
        <v>19695</v>
      </c>
      <c r="L3517" s="337" t="s">
        <v>19695</v>
      </c>
      <c r="M3517" s="337" t="s">
        <v>19695</v>
      </c>
      <c r="N3517" s="337" t="s">
        <v>19695</v>
      </c>
      <c r="O3517" s="337" t="s">
        <v>19695</v>
      </c>
      <c r="P3517" s="337" t="s">
        <v>19695</v>
      </c>
      <c r="Q3517" s="337" t="s">
        <v>19695</v>
      </c>
      <c r="R3517" s="337" t="s">
        <v>109</v>
      </c>
      <c r="S3517" s="337" t="s">
        <v>110</v>
      </c>
      <c r="T3517" s="337" t="s">
        <v>110</v>
      </c>
      <c r="U3517" s="337" t="s">
        <v>819</v>
      </c>
      <c r="V3517" s="337">
        <v>4</v>
      </c>
      <c r="W3517" s="337" t="s">
        <v>19695</v>
      </c>
      <c r="X3517" s="337" t="s">
        <v>19695</v>
      </c>
      <c r="Y3517" s="337" t="s">
        <v>19695</v>
      </c>
      <c r="Z3517" s="337" t="s">
        <v>1728</v>
      </c>
      <c r="AA3517" s="337" t="s">
        <v>717</v>
      </c>
      <c r="AB3517" s="337" t="s">
        <v>718</v>
      </c>
      <c r="AC3517" s="337" t="s">
        <v>13882</v>
      </c>
    </row>
    <row r="3518" spans="1:29" ht="15.8" x14ac:dyDescent="0.25">
      <c r="A3518" s="337" t="s">
        <v>1723</v>
      </c>
      <c r="B3518" s="337" t="s">
        <v>6329</v>
      </c>
      <c r="C3518" s="337" t="s">
        <v>1821</v>
      </c>
      <c r="D3518" s="337" t="s">
        <v>449</v>
      </c>
      <c r="E3518" s="337" t="s">
        <v>4466</v>
      </c>
      <c r="F3518" s="338">
        <v>43191</v>
      </c>
      <c r="G3518" s="337" t="s">
        <v>5812</v>
      </c>
      <c r="H3518" s="338">
        <v>43221</v>
      </c>
      <c r="I3518" s="337" t="s">
        <v>19695</v>
      </c>
      <c r="J3518" s="337" t="s">
        <v>36</v>
      </c>
      <c r="K3518" s="337" t="s">
        <v>19695</v>
      </c>
      <c r="L3518" s="337" t="s">
        <v>19695</v>
      </c>
      <c r="M3518" s="337" t="s">
        <v>19695</v>
      </c>
      <c r="N3518" s="337" t="s">
        <v>19695</v>
      </c>
      <c r="O3518" s="337" t="s">
        <v>19695</v>
      </c>
      <c r="P3518" s="337" t="s">
        <v>19695</v>
      </c>
      <c r="Q3518" s="337" t="s">
        <v>19695</v>
      </c>
      <c r="R3518" s="337" t="s">
        <v>144</v>
      </c>
      <c r="S3518" s="337" t="s">
        <v>97</v>
      </c>
      <c r="T3518" s="337" t="s">
        <v>6330</v>
      </c>
      <c r="U3518" s="337" t="s">
        <v>6330</v>
      </c>
      <c r="V3518" s="337">
        <v>10</v>
      </c>
      <c r="W3518" s="337" t="s">
        <v>19695</v>
      </c>
      <c r="X3518" s="337" t="s">
        <v>19695</v>
      </c>
      <c r="Y3518" s="337" t="s">
        <v>19695</v>
      </c>
      <c r="Z3518" s="337" t="s">
        <v>1728</v>
      </c>
      <c r="AA3518" s="337" t="s">
        <v>717</v>
      </c>
      <c r="AB3518" s="337" t="s">
        <v>718</v>
      </c>
      <c r="AC3518" s="337" t="s">
        <v>13866</v>
      </c>
    </row>
    <row r="3519" spans="1:29" ht="15.8" x14ac:dyDescent="0.25">
      <c r="A3519" s="337" t="s">
        <v>1723</v>
      </c>
      <c r="B3519" s="337" t="s">
        <v>8107</v>
      </c>
      <c r="C3519" s="337" t="s">
        <v>1821</v>
      </c>
      <c r="D3519" s="337" t="s">
        <v>449</v>
      </c>
      <c r="E3519" s="337" t="s">
        <v>4428</v>
      </c>
      <c r="F3519" s="338">
        <v>43215</v>
      </c>
      <c r="G3519" s="337" t="s">
        <v>5812</v>
      </c>
      <c r="H3519" s="338">
        <v>43221</v>
      </c>
      <c r="I3519" s="337" t="s">
        <v>19695</v>
      </c>
      <c r="J3519" s="337" t="s">
        <v>36</v>
      </c>
      <c r="K3519" s="337" t="s">
        <v>19695</v>
      </c>
      <c r="L3519" s="337" t="s">
        <v>19695</v>
      </c>
      <c r="M3519" s="337" t="s">
        <v>19695</v>
      </c>
      <c r="N3519" s="337" t="s">
        <v>19695</v>
      </c>
      <c r="O3519" s="337" t="s">
        <v>19695</v>
      </c>
      <c r="P3519" s="337" t="s">
        <v>19695</v>
      </c>
      <c r="Q3519" s="337" t="s">
        <v>19695</v>
      </c>
      <c r="R3519" s="337" t="s">
        <v>75</v>
      </c>
      <c r="S3519" s="337" t="s">
        <v>5361</v>
      </c>
      <c r="T3519" s="337" t="s">
        <v>8108</v>
      </c>
      <c r="U3519" s="337" t="s">
        <v>8109</v>
      </c>
      <c r="V3519" s="337">
        <v>16</v>
      </c>
      <c r="W3519" s="337" t="s">
        <v>19695</v>
      </c>
      <c r="X3519" s="337" t="s">
        <v>19695</v>
      </c>
      <c r="Y3519" s="337" t="s">
        <v>19695</v>
      </c>
      <c r="Z3519" s="337" t="s">
        <v>1728</v>
      </c>
      <c r="AA3519" s="337" t="s">
        <v>735</v>
      </c>
      <c r="AB3519" s="337" t="s">
        <v>718</v>
      </c>
      <c r="AC3519" s="337" t="s">
        <v>13894</v>
      </c>
    </row>
    <row r="3520" spans="1:29" ht="15.8" x14ac:dyDescent="0.25">
      <c r="A3520" s="337" t="s">
        <v>1723</v>
      </c>
      <c r="B3520" s="337" t="s">
        <v>11155</v>
      </c>
      <c r="C3520" s="337" t="s">
        <v>1821</v>
      </c>
      <c r="D3520" s="337" t="s">
        <v>449</v>
      </c>
      <c r="E3520" s="337" t="s">
        <v>5802</v>
      </c>
      <c r="F3520" s="338">
        <v>43171</v>
      </c>
      <c r="G3520" s="337" t="s">
        <v>5812</v>
      </c>
      <c r="H3520" s="338">
        <v>43221</v>
      </c>
      <c r="I3520" s="337" t="s">
        <v>19695</v>
      </c>
      <c r="J3520" s="337" t="s">
        <v>36</v>
      </c>
      <c r="K3520" s="337" t="s">
        <v>19695</v>
      </c>
      <c r="L3520" s="337" t="s">
        <v>19695</v>
      </c>
      <c r="M3520" s="337" t="s">
        <v>19695</v>
      </c>
      <c r="N3520" s="337" t="s">
        <v>19695</v>
      </c>
      <c r="O3520" s="337" t="s">
        <v>19695</v>
      </c>
      <c r="P3520" s="337" t="s">
        <v>19695</v>
      </c>
      <c r="Q3520" s="337" t="s">
        <v>19695</v>
      </c>
      <c r="R3520" s="337" t="s">
        <v>56</v>
      </c>
      <c r="S3520" s="337" t="s">
        <v>57</v>
      </c>
      <c r="T3520" s="337" t="s">
        <v>11156</v>
      </c>
      <c r="U3520" s="337" t="s">
        <v>11157</v>
      </c>
      <c r="V3520" s="337">
        <v>8</v>
      </c>
      <c r="W3520" s="337" t="s">
        <v>19695</v>
      </c>
      <c r="X3520" s="337" t="s">
        <v>19695</v>
      </c>
      <c r="Y3520" s="337" t="s">
        <v>19695</v>
      </c>
      <c r="Z3520" s="337" t="s">
        <v>1753</v>
      </c>
      <c r="AA3520" s="337" t="s">
        <v>717</v>
      </c>
      <c r="AB3520" s="337" t="s">
        <v>718</v>
      </c>
      <c r="AC3520" s="337" t="s">
        <v>15455</v>
      </c>
    </row>
    <row r="3521" spans="1:29" ht="15.8" x14ac:dyDescent="0.25">
      <c r="A3521" s="337" t="s">
        <v>1723</v>
      </c>
      <c r="B3521" s="337" t="s">
        <v>11142</v>
      </c>
      <c r="C3521" s="337" t="s">
        <v>1821</v>
      </c>
      <c r="D3521" s="337" t="s">
        <v>449</v>
      </c>
      <c r="E3521" s="337" t="s">
        <v>4950</v>
      </c>
      <c r="F3521" s="338">
        <v>43190</v>
      </c>
      <c r="G3521" s="337" t="s">
        <v>5812</v>
      </c>
      <c r="H3521" s="338">
        <v>43221</v>
      </c>
      <c r="I3521" s="337" t="s">
        <v>19695</v>
      </c>
      <c r="J3521" s="337" t="s">
        <v>36</v>
      </c>
      <c r="K3521" s="337" t="s">
        <v>19695</v>
      </c>
      <c r="L3521" s="337" t="s">
        <v>19695</v>
      </c>
      <c r="M3521" s="337" t="s">
        <v>19695</v>
      </c>
      <c r="N3521" s="337" t="s">
        <v>19695</v>
      </c>
      <c r="O3521" s="337" t="s">
        <v>19695</v>
      </c>
      <c r="P3521" s="337" t="s">
        <v>19695</v>
      </c>
      <c r="Q3521" s="337" t="s">
        <v>19695</v>
      </c>
      <c r="R3521" s="337" t="s">
        <v>112</v>
      </c>
      <c r="S3521" s="337" t="s">
        <v>1242</v>
      </c>
      <c r="T3521" s="337" t="s">
        <v>1243</v>
      </c>
      <c r="U3521" s="337" t="s">
        <v>384</v>
      </c>
      <c r="V3521" s="337">
        <v>8</v>
      </c>
      <c r="W3521" s="337" t="s">
        <v>19695</v>
      </c>
      <c r="X3521" s="337" t="s">
        <v>19695</v>
      </c>
      <c r="Y3521" s="337" t="s">
        <v>19695</v>
      </c>
      <c r="Z3521" s="337" t="s">
        <v>1753</v>
      </c>
      <c r="AA3521" s="337" t="s">
        <v>735</v>
      </c>
      <c r="AB3521" s="337" t="s">
        <v>718</v>
      </c>
      <c r="AC3521" s="337" t="s">
        <v>13547</v>
      </c>
    </row>
    <row r="3522" spans="1:29" ht="15.8" x14ac:dyDescent="0.25">
      <c r="A3522" s="337" t="s">
        <v>1723</v>
      </c>
      <c r="B3522" s="337" t="s">
        <v>7307</v>
      </c>
      <c r="C3522" s="337" t="s">
        <v>1821</v>
      </c>
      <c r="D3522" s="337" t="s">
        <v>449</v>
      </c>
      <c r="E3522" s="337" t="s">
        <v>4873</v>
      </c>
      <c r="F3522" s="338">
        <v>43160</v>
      </c>
      <c r="G3522" s="337" t="s">
        <v>5812</v>
      </c>
      <c r="H3522" s="338">
        <v>43221</v>
      </c>
      <c r="I3522" s="337" t="s">
        <v>19695</v>
      </c>
      <c r="J3522" s="337" t="s">
        <v>36</v>
      </c>
      <c r="K3522" s="337" t="s">
        <v>19695</v>
      </c>
      <c r="L3522" s="337" t="s">
        <v>19695</v>
      </c>
      <c r="M3522" s="337" t="s">
        <v>19695</v>
      </c>
      <c r="N3522" s="337" t="s">
        <v>19695</v>
      </c>
      <c r="O3522" s="337" t="s">
        <v>19695</v>
      </c>
      <c r="P3522" s="337" t="s">
        <v>19695</v>
      </c>
      <c r="Q3522" s="337" t="s">
        <v>19695</v>
      </c>
      <c r="R3522" s="337" t="s">
        <v>130</v>
      </c>
      <c r="S3522" s="337" t="s">
        <v>940</v>
      </c>
      <c r="T3522" s="337" t="s">
        <v>925</v>
      </c>
      <c r="U3522" s="337" t="s">
        <v>7308</v>
      </c>
      <c r="V3522" s="337">
        <v>6</v>
      </c>
      <c r="W3522" s="337" t="s">
        <v>19695</v>
      </c>
      <c r="X3522" s="337" t="s">
        <v>19695</v>
      </c>
      <c r="Y3522" s="337" t="s">
        <v>19695</v>
      </c>
      <c r="Z3522" s="337" t="s">
        <v>1753</v>
      </c>
      <c r="AA3522" s="337" t="s">
        <v>735</v>
      </c>
      <c r="AB3522" s="337" t="s">
        <v>718</v>
      </c>
      <c r="AC3522" s="337" t="s">
        <v>13881</v>
      </c>
    </row>
    <row r="3523" spans="1:29" ht="15.8" x14ac:dyDescent="0.25">
      <c r="A3523" s="337" t="s">
        <v>1723</v>
      </c>
      <c r="B3523" s="337" t="s">
        <v>4298</v>
      </c>
      <c r="C3523" s="337" t="s">
        <v>1821</v>
      </c>
      <c r="D3523" s="337" t="s">
        <v>449</v>
      </c>
      <c r="E3523" s="337" t="s">
        <v>4299</v>
      </c>
      <c r="F3523" s="338">
        <v>43185</v>
      </c>
      <c r="G3523" s="337" t="s">
        <v>1766</v>
      </c>
      <c r="H3523" s="338">
        <v>43220</v>
      </c>
      <c r="I3523" s="337" t="s">
        <v>19695</v>
      </c>
      <c r="J3523" s="337" t="s">
        <v>36</v>
      </c>
      <c r="K3523" s="337" t="s">
        <v>19695</v>
      </c>
      <c r="L3523" s="337" t="s">
        <v>19695</v>
      </c>
      <c r="M3523" s="337" t="s">
        <v>19695</v>
      </c>
      <c r="N3523" s="337" t="s">
        <v>19695</v>
      </c>
      <c r="O3523" s="337" t="s">
        <v>19695</v>
      </c>
      <c r="P3523" s="337" t="s">
        <v>19695</v>
      </c>
      <c r="Q3523" s="337" t="s">
        <v>19695</v>
      </c>
      <c r="R3523" s="337" t="s">
        <v>71</v>
      </c>
      <c r="S3523" s="337" t="s">
        <v>71</v>
      </c>
      <c r="T3523" s="337" t="s">
        <v>4300</v>
      </c>
      <c r="U3523" s="337" t="s">
        <v>4301</v>
      </c>
      <c r="V3523" s="337">
        <v>10</v>
      </c>
      <c r="W3523" s="337" t="s">
        <v>19695</v>
      </c>
      <c r="X3523" s="337" t="s">
        <v>19695</v>
      </c>
      <c r="Y3523" s="337" t="s">
        <v>19695</v>
      </c>
      <c r="Z3523" s="337" t="s">
        <v>1728</v>
      </c>
      <c r="AA3523" s="337" t="s">
        <v>735</v>
      </c>
      <c r="AB3523" s="337" t="s">
        <v>718</v>
      </c>
      <c r="AC3523" s="337" t="s">
        <v>13789</v>
      </c>
    </row>
    <row r="3524" spans="1:29" ht="15.8" x14ac:dyDescent="0.25">
      <c r="A3524" s="337" t="s">
        <v>1723</v>
      </c>
      <c r="B3524" s="337" t="s">
        <v>1765</v>
      </c>
      <c r="C3524" s="337" t="s">
        <v>1725</v>
      </c>
      <c r="D3524" s="337" t="s">
        <v>1726</v>
      </c>
      <c r="E3524" s="337" t="s">
        <v>1766</v>
      </c>
      <c r="F3524" s="338">
        <v>43220</v>
      </c>
      <c r="G3524" s="337" t="s">
        <v>1766</v>
      </c>
      <c r="H3524" s="338">
        <v>43220</v>
      </c>
      <c r="I3524" s="337" t="s">
        <v>19695</v>
      </c>
      <c r="J3524" s="337" t="s">
        <v>36</v>
      </c>
      <c r="K3524" s="337" t="s">
        <v>19695</v>
      </c>
      <c r="L3524" s="337" t="s">
        <v>19695</v>
      </c>
      <c r="M3524" s="337" t="s">
        <v>19695</v>
      </c>
      <c r="N3524" s="337" t="s">
        <v>19695</v>
      </c>
      <c r="O3524" s="337" t="s">
        <v>19695</v>
      </c>
      <c r="P3524" s="337" t="s">
        <v>19695</v>
      </c>
      <c r="Q3524" s="337" t="s">
        <v>19695</v>
      </c>
      <c r="R3524" s="337" t="s">
        <v>395</v>
      </c>
      <c r="S3524" s="337" t="s">
        <v>395</v>
      </c>
      <c r="T3524" s="337" t="s">
        <v>1767</v>
      </c>
      <c r="U3524" s="337" t="s">
        <v>1767</v>
      </c>
      <c r="V3524" s="337">
        <v>4</v>
      </c>
      <c r="W3524" s="337" t="s">
        <v>19695</v>
      </c>
      <c r="X3524" s="337" t="s">
        <v>19695</v>
      </c>
      <c r="Y3524" s="337" t="s">
        <v>19695</v>
      </c>
      <c r="Z3524" s="337" t="s">
        <v>1745</v>
      </c>
      <c r="AA3524" s="337" t="s">
        <v>897</v>
      </c>
      <c r="AB3524" s="337" t="s">
        <v>854</v>
      </c>
      <c r="AC3524" s="337" t="s">
        <v>15247</v>
      </c>
    </row>
    <row r="3525" spans="1:29" ht="15.8" x14ac:dyDescent="0.25">
      <c r="A3525" s="337" t="s">
        <v>1723</v>
      </c>
      <c r="B3525" s="337" t="s">
        <v>6488</v>
      </c>
      <c r="C3525" s="337" t="s">
        <v>1821</v>
      </c>
      <c r="D3525" s="337" t="s">
        <v>449</v>
      </c>
      <c r="E3525" s="337" t="s">
        <v>5777</v>
      </c>
      <c r="F3525" s="338">
        <v>43169</v>
      </c>
      <c r="G3525" s="337" t="s">
        <v>6489</v>
      </c>
      <c r="H3525" s="338">
        <v>43219</v>
      </c>
      <c r="I3525" s="337" t="s">
        <v>19695</v>
      </c>
      <c r="J3525" s="337" t="s">
        <v>36</v>
      </c>
      <c r="K3525" s="337" t="s">
        <v>19695</v>
      </c>
      <c r="L3525" s="337" t="s">
        <v>19695</v>
      </c>
      <c r="M3525" s="337" t="s">
        <v>19695</v>
      </c>
      <c r="N3525" s="337" t="s">
        <v>19695</v>
      </c>
      <c r="O3525" s="337" t="s">
        <v>19695</v>
      </c>
      <c r="P3525" s="337" t="s">
        <v>19695</v>
      </c>
      <c r="Q3525" s="337" t="s">
        <v>19695</v>
      </c>
      <c r="R3525" s="337" t="s">
        <v>52</v>
      </c>
      <c r="S3525" s="337" t="s">
        <v>857</v>
      </c>
      <c r="T3525" s="337" t="s">
        <v>857</v>
      </c>
      <c r="U3525" s="337" t="s">
        <v>870</v>
      </c>
      <c r="V3525" s="337">
        <v>8</v>
      </c>
      <c r="W3525" s="337" t="s">
        <v>19695</v>
      </c>
      <c r="X3525" s="337" t="s">
        <v>19695</v>
      </c>
      <c r="Y3525" s="337" t="s">
        <v>19695</v>
      </c>
      <c r="Z3525" s="337" t="s">
        <v>1728</v>
      </c>
      <c r="AA3525" s="337" t="s">
        <v>717</v>
      </c>
      <c r="AB3525" s="337" t="s">
        <v>718</v>
      </c>
      <c r="AC3525" s="337" t="s">
        <v>13788</v>
      </c>
    </row>
    <row r="3526" spans="1:29" ht="15.8" x14ac:dyDescent="0.25">
      <c r="A3526" s="337" t="s">
        <v>1723</v>
      </c>
      <c r="B3526" s="337" t="s">
        <v>10326</v>
      </c>
      <c r="C3526" s="337" t="s">
        <v>1821</v>
      </c>
      <c r="D3526" s="337" t="s">
        <v>449</v>
      </c>
      <c r="E3526" s="337" t="s">
        <v>4466</v>
      </c>
      <c r="F3526" s="338">
        <v>43191</v>
      </c>
      <c r="G3526" s="337" t="s">
        <v>6489</v>
      </c>
      <c r="H3526" s="338">
        <v>43219</v>
      </c>
      <c r="I3526" s="337" t="s">
        <v>19695</v>
      </c>
      <c r="J3526" s="337" t="s">
        <v>36</v>
      </c>
      <c r="K3526" s="337" t="s">
        <v>19695</v>
      </c>
      <c r="L3526" s="337" t="s">
        <v>19695</v>
      </c>
      <c r="M3526" s="337" t="s">
        <v>19695</v>
      </c>
      <c r="N3526" s="337" t="s">
        <v>19695</v>
      </c>
      <c r="O3526" s="337" t="s">
        <v>19695</v>
      </c>
      <c r="P3526" s="337" t="s">
        <v>19695</v>
      </c>
      <c r="Q3526" s="337" t="s">
        <v>19695</v>
      </c>
      <c r="R3526" s="337" t="s">
        <v>70</v>
      </c>
      <c r="S3526" s="337" t="s">
        <v>5750</v>
      </c>
      <c r="T3526" s="337" t="s">
        <v>10327</v>
      </c>
      <c r="U3526" s="337" t="s">
        <v>10328</v>
      </c>
      <c r="V3526" s="337">
        <v>12</v>
      </c>
      <c r="W3526" s="337" t="s">
        <v>19695</v>
      </c>
      <c r="X3526" s="337" t="s">
        <v>19695</v>
      </c>
      <c r="Y3526" s="337" t="s">
        <v>19695</v>
      </c>
      <c r="Z3526" s="337" t="s">
        <v>1728</v>
      </c>
      <c r="AA3526" s="337" t="s">
        <v>735</v>
      </c>
      <c r="AB3526" s="337" t="s">
        <v>718</v>
      </c>
      <c r="AC3526" s="337" t="s">
        <v>13980</v>
      </c>
    </row>
    <row r="3527" spans="1:29" ht="15.8" x14ac:dyDescent="0.25">
      <c r="A3527" s="337" t="s">
        <v>1723</v>
      </c>
      <c r="B3527" s="337" t="s">
        <v>6415</v>
      </c>
      <c r="C3527" s="337" t="s">
        <v>1821</v>
      </c>
      <c r="D3527" s="337" t="s">
        <v>449</v>
      </c>
      <c r="E3527" s="337" t="s">
        <v>6388</v>
      </c>
      <c r="F3527" s="338">
        <v>43122</v>
      </c>
      <c r="G3527" s="337" t="s">
        <v>5355</v>
      </c>
      <c r="H3527" s="338">
        <v>43218</v>
      </c>
      <c r="I3527" s="337" t="s">
        <v>19695</v>
      </c>
      <c r="J3527" s="337" t="s">
        <v>16</v>
      </c>
      <c r="K3527" s="337" t="s">
        <v>19695</v>
      </c>
      <c r="L3527" s="337" t="s">
        <v>19695</v>
      </c>
      <c r="M3527" s="337" t="s">
        <v>19695</v>
      </c>
      <c r="N3527" s="337" t="s">
        <v>19695</v>
      </c>
      <c r="O3527" s="337" t="s">
        <v>19695</v>
      </c>
      <c r="P3527" s="337" t="s">
        <v>19695</v>
      </c>
      <c r="Q3527" s="337" t="s">
        <v>19695</v>
      </c>
      <c r="R3527" s="337" t="s">
        <v>109</v>
      </c>
      <c r="S3527" s="337" t="s">
        <v>4947</v>
      </c>
      <c r="T3527" s="337" t="s">
        <v>6416</v>
      </c>
      <c r="U3527" s="337" t="s">
        <v>6417</v>
      </c>
      <c r="V3527" s="337">
        <v>10</v>
      </c>
      <c r="W3527" s="337" t="s">
        <v>19695</v>
      </c>
      <c r="X3527" s="337" t="s">
        <v>19695</v>
      </c>
      <c r="Y3527" s="337" t="s">
        <v>19695</v>
      </c>
      <c r="Z3527" s="337" t="s">
        <v>1728</v>
      </c>
      <c r="AA3527" s="337" t="s">
        <v>717</v>
      </c>
      <c r="AB3527" s="337" t="s">
        <v>718</v>
      </c>
      <c r="AC3527" s="337" t="s">
        <v>13803</v>
      </c>
    </row>
    <row r="3528" spans="1:29" ht="15.8" x14ac:dyDescent="0.25">
      <c r="A3528" s="337" t="s">
        <v>1723</v>
      </c>
      <c r="B3528" s="337" t="s">
        <v>4822</v>
      </c>
      <c r="C3528" s="337" t="s">
        <v>1821</v>
      </c>
      <c r="D3528" s="337" t="s">
        <v>449</v>
      </c>
      <c r="E3528" s="337" t="s">
        <v>4596</v>
      </c>
      <c r="F3528" s="338">
        <v>43193</v>
      </c>
      <c r="G3528" s="337" t="s">
        <v>4823</v>
      </c>
      <c r="H3528" s="338">
        <v>43217</v>
      </c>
      <c r="I3528" s="337" t="s">
        <v>19695</v>
      </c>
      <c r="J3528" s="337" t="s">
        <v>36</v>
      </c>
      <c r="K3528" s="337" t="s">
        <v>19695</v>
      </c>
      <c r="L3528" s="337" t="s">
        <v>19695</v>
      </c>
      <c r="M3528" s="337" t="s">
        <v>19695</v>
      </c>
      <c r="N3528" s="337" t="s">
        <v>19695</v>
      </c>
      <c r="O3528" s="337" t="s">
        <v>19695</v>
      </c>
      <c r="P3528" s="337" t="s">
        <v>19695</v>
      </c>
      <c r="Q3528" s="337" t="s">
        <v>19695</v>
      </c>
      <c r="R3528" s="337" t="s">
        <v>18</v>
      </c>
      <c r="S3528" s="337" t="s">
        <v>1038</v>
      </c>
      <c r="T3528" s="337" t="s">
        <v>1650</v>
      </c>
      <c r="U3528" s="337" t="s">
        <v>1687</v>
      </c>
      <c r="V3528" s="337">
        <v>12</v>
      </c>
      <c r="W3528" s="337" t="s">
        <v>19695</v>
      </c>
      <c r="X3528" s="337" t="s">
        <v>19695</v>
      </c>
      <c r="Y3528" s="337" t="s">
        <v>19695</v>
      </c>
      <c r="Z3528" s="337" t="s">
        <v>1728</v>
      </c>
      <c r="AA3528" s="337" t="s">
        <v>735</v>
      </c>
      <c r="AB3528" s="337" t="s">
        <v>718</v>
      </c>
      <c r="AC3528" s="337" t="s">
        <v>13762</v>
      </c>
    </row>
    <row r="3529" spans="1:29" ht="15.8" x14ac:dyDescent="0.25">
      <c r="A3529" s="337" t="s">
        <v>1723</v>
      </c>
      <c r="B3529" s="337" t="s">
        <v>6293</v>
      </c>
      <c r="C3529" s="337" t="s">
        <v>1821</v>
      </c>
      <c r="D3529" s="337" t="s">
        <v>449</v>
      </c>
      <c r="E3529" s="337" t="s">
        <v>5745</v>
      </c>
      <c r="F3529" s="338">
        <v>43167</v>
      </c>
      <c r="G3529" s="337" t="s">
        <v>4823</v>
      </c>
      <c r="H3529" s="338">
        <v>43217</v>
      </c>
      <c r="I3529" s="337" t="s">
        <v>19695</v>
      </c>
      <c r="J3529" s="337" t="s">
        <v>16</v>
      </c>
      <c r="K3529" s="337" t="s">
        <v>19695</v>
      </c>
      <c r="L3529" s="337" t="s">
        <v>19695</v>
      </c>
      <c r="M3529" s="337" t="s">
        <v>19695</v>
      </c>
      <c r="N3529" s="337" t="s">
        <v>19695</v>
      </c>
      <c r="O3529" s="337" t="s">
        <v>19695</v>
      </c>
      <c r="P3529" s="337" t="s">
        <v>19695</v>
      </c>
      <c r="Q3529" s="337" t="s">
        <v>19695</v>
      </c>
      <c r="R3529" s="337" t="s">
        <v>395</v>
      </c>
      <c r="S3529" s="337" t="s">
        <v>395</v>
      </c>
      <c r="T3529" s="337" t="s">
        <v>395</v>
      </c>
      <c r="U3529" s="337" t="s">
        <v>6294</v>
      </c>
      <c r="V3529" s="337">
        <v>6</v>
      </c>
      <c r="W3529" s="337" t="s">
        <v>19695</v>
      </c>
      <c r="X3529" s="337" t="s">
        <v>19695</v>
      </c>
      <c r="Y3529" s="337" t="s">
        <v>19695</v>
      </c>
      <c r="Z3529" s="337" t="s">
        <v>1745</v>
      </c>
      <c r="AA3529" s="337" t="s">
        <v>761</v>
      </c>
      <c r="AB3529" s="337" t="s">
        <v>762</v>
      </c>
      <c r="AC3529" s="337" t="s">
        <v>13787</v>
      </c>
    </row>
    <row r="3530" spans="1:29" ht="15.8" x14ac:dyDescent="0.25">
      <c r="A3530" s="337" t="s">
        <v>1723</v>
      </c>
      <c r="B3530" s="337" t="s">
        <v>6281</v>
      </c>
      <c r="C3530" s="337" t="s">
        <v>1821</v>
      </c>
      <c r="D3530" s="337" t="s">
        <v>449</v>
      </c>
      <c r="E3530" s="337" t="s">
        <v>1784</v>
      </c>
      <c r="F3530" s="338">
        <v>43166</v>
      </c>
      <c r="G3530" s="337" t="s">
        <v>4825</v>
      </c>
      <c r="H3530" s="338">
        <v>43216</v>
      </c>
      <c r="I3530" s="337" t="s">
        <v>19695</v>
      </c>
      <c r="J3530" s="337" t="s">
        <v>36</v>
      </c>
      <c r="K3530" s="337" t="s">
        <v>19695</v>
      </c>
      <c r="L3530" s="337" t="s">
        <v>19695</v>
      </c>
      <c r="M3530" s="337" t="s">
        <v>19695</v>
      </c>
      <c r="N3530" s="337" t="s">
        <v>19695</v>
      </c>
      <c r="O3530" s="337" t="s">
        <v>19695</v>
      </c>
      <c r="P3530" s="337" t="s">
        <v>19695</v>
      </c>
      <c r="Q3530" s="337" t="s">
        <v>19695</v>
      </c>
      <c r="R3530" s="337" t="s">
        <v>1999</v>
      </c>
      <c r="S3530" s="337" t="s">
        <v>2000</v>
      </c>
      <c r="T3530" s="337" t="s">
        <v>6282</v>
      </c>
      <c r="U3530" s="337" t="s">
        <v>6283</v>
      </c>
      <c r="V3530" s="337">
        <v>4</v>
      </c>
      <c r="W3530" s="337" t="s">
        <v>19695</v>
      </c>
      <c r="X3530" s="337" t="s">
        <v>19695</v>
      </c>
      <c r="Y3530" s="337" t="s">
        <v>19695</v>
      </c>
      <c r="Z3530" s="337" t="s">
        <v>1745</v>
      </c>
      <c r="AA3530" s="337" t="s">
        <v>761</v>
      </c>
      <c r="AB3530" s="337" t="s">
        <v>762</v>
      </c>
      <c r="AC3530" s="337" t="s">
        <v>13773</v>
      </c>
    </row>
    <row r="3531" spans="1:29" ht="15.8" x14ac:dyDescent="0.25">
      <c r="A3531" s="337" t="s">
        <v>1723</v>
      </c>
      <c r="B3531" s="337" t="s">
        <v>4426</v>
      </c>
      <c r="C3531" s="337" t="s">
        <v>1821</v>
      </c>
      <c r="D3531" s="337" t="s">
        <v>449</v>
      </c>
      <c r="E3531" s="337" t="s">
        <v>4427</v>
      </c>
      <c r="F3531" s="338">
        <v>43165</v>
      </c>
      <c r="G3531" s="337" t="s">
        <v>4428</v>
      </c>
      <c r="H3531" s="338">
        <v>43215</v>
      </c>
      <c r="I3531" s="337" t="s">
        <v>19695</v>
      </c>
      <c r="J3531" s="337" t="s">
        <v>36</v>
      </c>
      <c r="K3531" s="337" t="s">
        <v>19695</v>
      </c>
      <c r="L3531" s="337" t="s">
        <v>19695</v>
      </c>
      <c r="M3531" s="337" t="s">
        <v>19695</v>
      </c>
      <c r="N3531" s="337" t="s">
        <v>19695</v>
      </c>
      <c r="O3531" s="337" t="s">
        <v>19695</v>
      </c>
      <c r="P3531" s="337" t="s">
        <v>19695</v>
      </c>
      <c r="Q3531" s="337" t="s">
        <v>19695</v>
      </c>
      <c r="R3531" s="337" t="s">
        <v>112</v>
      </c>
      <c r="S3531" s="337" t="s">
        <v>113</v>
      </c>
      <c r="T3531" s="337" t="s">
        <v>2952</v>
      </c>
      <c r="U3531" s="337" t="s">
        <v>4429</v>
      </c>
      <c r="V3531" s="337">
        <v>8</v>
      </c>
      <c r="W3531" s="337" t="s">
        <v>19695</v>
      </c>
      <c r="X3531" s="337" t="s">
        <v>19695</v>
      </c>
      <c r="Y3531" s="337" t="s">
        <v>19695</v>
      </c>
      <c r="Z3531" s="337" t="s">
        <v>1728</v>
      </c>
      <c r="AA3531" s="337" t="s">
        <v>717</v>
      </c>
      <c r="AB3531" s="337" t="s">
        <v>718</v>
      </c>
      <c r="AC3531" s="337" t="s">
        <v>13785</v>
      </c>
    </row>
    <row r="3532" spans="1:29" ht="15.8" x14ac:dyDescent="0.25">
      <c r="A3532" s="337" t="s">
        <v>1723</v>
      </c>
      <c r="B3532" s="337" t="s">
        <v>4438</v>
      </c>
      <c r="C3532" s="337" t="s">
        <v>1821</v>
      </c>
      <c r="D3532" s="337" t="s">
        <v>449</v>
      </c>
      <c r="E3532" s="337" t="s">
        <v>4427</v>
      </c>
      <c r="F3532" s="338">
        <v>43165</v>
      </c>
      <c r="G3532" s="337" t="s">
        <v>4428</v>
      </c>
      <c r="H3532" s="338">
        <v>43215</v>
      </c>
      <c r="I3532" s="337" t="s">
        <v>19695</v>
      </c>
      <c r="J3532" s="337" t="s">
        <v>16</v>
      </c>
      <c r="K3532" s="337" t="s">
        <v>19695</v>
      </c>
      <c r="L3532" s="337" t="s">
        <v>19695</v>
      </c>
      <c r="M3532" s="337" t="s">
        <v>19695</v>
      </c>
      <c r="N3532" s="337" t="s">
        <v>19695</v>
      </c>
      <c r="O3532" s="337" t="s">
        <v>19695</v>
      </c>
      <c r="P3532" s="337" t="s">
        <v>19695</v>
      </c>
      <c r="Q3532" s="337" t="s">
        <v>19695</v>
      </c>
      <c r="R3532" s="337" t="s">
        <v>112</v>
      </c>
      <c r="S3532" s="337" t="s">
        <v>1242</v>
      </c>
      <c r="T3532" s="337" t="s">
        <v>1242</v>
      </c>
      <c r="U3532" s="337" t="s">
        <v>4439</v>
      </c>
      <c r="V3532" s="337">
        <v>8</v>
      </c>
      <c r="W3532" s="337" t="s">
        <v>19695</v>
      </c>
      <c r="X3532" s="337" t="s">
        <v>19695</v>
      </c>
      <c r="Y3532" s="337" t="s">
        <v>19695</v>
      </c>
      <c r="Z3532" s="337" t="s">
        <v>1728</v>
      </c>
      <c r="AA3532" s="337" t="s">
        <v>766</v>
      </c>
      <c r="AB3532" s="337" t="s">
        <v>718</v>
      </c>
      <c r="AC3532" s="337" t="s">
        <v>13785</v>
      </c>
    </row>
    <row r="3533" spans="1:29" ht="15.8" x14ac:dyDescent="0.25">
      <c r="A3533" s="337" t="s">
        <v>1723</v>
      </c>
      <c r="B3533" s="337" t="s">
        <v>8110</v>
      </c>
      <c r="C3533" s="337" t="s">
        <v>1821</v>
      </c>
      <c r="D3533" s="337" t="s">
        <v>449</v>
      </c>
      <c r="E3533" s="337" t="s">
        <v>4135</v>
      </c>
      <c r="F3533" s="338">
        <v>43205</v>
      </c>
      <c r="G3533" s="337" t="s">
        <v>4428</v>
      </c>
      <c r="H3533" s="338">
        <v>43215</v>
      </c>
      <c r="I3533" s="337" t="s">
        <v>19695</v>
      </c>
      <c r="J3533" s="337" t="s">
        <v>36</v>
      </c>
      <c r="K3533" s="337" t="s">
        <v>19695</v>
      </c>
      <c r="L3533" s="337" t="s">
        <v>19695</v>
      </c>
      <c r="M3533" s="337" t="s">
        <v>19695</v>
      </c>
      <c r="N3533" s="337" t="s">
        <v>19695</v>
      </c>
      <c r="O3533" s="337" t="s">
        <v>19695</v>
      </c>
      <c r="P3533" s="337" t="s">
        <v>19695</v>
      </c>
      <c r="Q3533" s="337" t="s">
        <v>19695</v>
      </c>
      <c r="R3533" s="337" t="s">
        <v>139</v>
      </c>
      <c r="S3533" s="337" t="s">
        <v>1234</v>
      </c>
      <c r="T3533" s="337" t="s">
        <v>3713</v>
      </c>
      <c r="U3533" s="337" t="s">
        <v>8111</v>
      </c>
      <c r="V3533" s="337">
        <v>3.3</v>
      </c>
      <c r="W3533" s="337" t="s">
        <v>19695</v>
      </c>
      <c r="X3533" s="337" t="s">
        <v>19695</v>
      </c>
      <c r="Y3533" s="337" t="s">
        <v>19695</v>
      </c>
      <c r="Z3533" s="337" t="s">
        <v>1745</v>
      </c>
      <c r="AA3533" s="337" t="s">
        <v>1047</v>
      </c>
      <c r="AB3533" s="337" t="s">
        <v>854</v>
      </c>
      <c r="AC3533" s="337" t="s">
        <v>15277</v>
      </c>
    </row>
    <row r="3534" spans="1:29" ht="15.8" x14ac:dyDescent="0.25">
      <c r="A3534" s="337" t="s">
        <v>1723</v>
      </c>
      <c r="B3534" s="337" t="s">
        <v>5758</v>
      </c>
      <c r="C3534" s="337" t="s">
        <v>1821</v>
      </c>
      <c r="D3534" s="337" t="s">
        <v>449</v>
      </c>
      <c r="E3534" s="337" t="s">
        <v>4299</v>
      </c>
      <c r="F3534" s="338">
        <v>43185</v>
      </c>
      <c r="G3534" s="337" t="s">
        <v>4428</v>
      </c>
      <c r="H3534" s="338">
        <v>43215</v>
      </c>
      <c r="I3534" s="337" t="s">
        <v>19695</v>
      </c>
      <c r="J3534" s="337" t="s">
        <v>36</v>
      </c>
      <c r="K3534" s="337" t="s">
        <v>19695</v>
      </c>
      <c r="L3534" s="337" t="s">
        <v>19695</v>
      </c>
      <c r="M3534" s="337" t="s">
        <v>19695</v>
      </c>
      <c r="N3534" s="337" t="s">
        <v>19695</v>
      </c>
      <c r="O3534" s="337" t="s">
        <v>19695</v>
      </c>
      <c r="P3534" s="337" t="s">
        <v>19695</v>
      </c>
      <c r="Q3534" s="337" t="s">
        <v>19695</v>
      </c>
      <c r="R3534" s="337" t="s">
        <v>75</v>
      </c>
      <c r="S3534" s="337" t="s">
        <v>83</v>
      </c>
      <c r="T3534" s="337" t="s">
        <v>5759</v>
      </c>
      <c r="U3534" s="337" t="s">
        <v>5760</v>
      </c>
      <c r="V3534" s="337">
        <v>10</v>
      </c>
      <c r="W3534" s="337" t="s">
        <v>19695</v>
      </c>
      <c r="X3534" s="337" t="s">
        <v>19695</v>
      </c>
      <c r="Y3534" s="337" t="s">
        <v>19695</v>
      </c>
      <c r="Z3534" s="337" t="s">
        <v>1753</v>
      </c>
      <c r="AA3534" s="337" t="s">
        <v>717</v>
      </c>
      <c r="AB3534" s="337" t="s">
        <v>718</v>
      </c>
      <c r="AC3534" s="337" t="s">
        <v>13800</v>
      </c>
    </row>
    <row r="3535" spans="1:29" ht="15.8" x14ac:dyDescent="0.25">
      <c r="A3535" s="337" t="s">
        <v>1723</v>
      </c>
      <c r="B3535" s="337" t="s">
        <v>11014</v>
      </c>
      <c r="C3535" s="337" t="s">
        <v>1821</v>
      </c>
      <c r="D3535" s="337" t="s">
        <v>449</v>
      </c>
      <c r="E3535" s="337" t="s">
        <v>5852</v>
      </c>
      <c r="F3535" s="338">
        <v>43025</v>
      </c>
      <c r="G3535" s="337" t="s">
        <v>4760</v>
      </c>
      <c r="H3535" s="338">
        <v>43214</v>
      </c>
      <c r="I3535" s="337" t="s">
        <v>19695</v>
      </c>
      <c r="J3535" s="337" t="s">
        <v>16</v>
      </c>
      <c r="K3535" s="337" t="s">
        <v>19695</v>
      </c>
      <c r="L3535" s="337" t="s">
        <v>19695</v>
      </c>
      <c r="M3535" s="337" t="s">
        <v>19695</v>
      </c>
      <c r="N3535" s="337" t="s">
        <v>19695</v>
      </c>
      <c r="O3535" s="337" t="s">
        <v>19695</v>
      </c>
      <c r="P3535" s="337" t="s">
        <v>19695</v>
      </c>
      <c r="Q3535" s="337" t="s">
        <v>19695</v>
      </c>
      <c r="R3535" s="337" t="s">
        <v>109</v>
      </c>
      <c r="S3535" s="337" t="s">
        <v>110</v>
      </c>
      <c r="T3535" s="337" t="s">
        <v>11015</v>
      </c>
      <c r="U3535" s="337" t="s">
        <v>402</v>
      </c>
      <c r="V3535" s="337">
        <v>4</v>
      </c>
      <c r="W3535" s="337" t="s">
        <v>19695</v>
      </c>
      <c r="X3535" s="337" t="s">
        <v>19695</v>
      </c>
      <c r="Y3535" s="337" t="s">
        <v>19695</v>
      </c>
      <c r="Z3535" s="337" t="s">
        <v>1728</v>
      </c>
      <c r="AA3535" s="337" t="s">
        <v>717</v>
      </c>
      <c r="AB3535" s="337" t="s">
        <v>718</v>
      </c>
      <c r="AC3535" s="337" t="s">
        <v>13880</v>
      </c>
    </row>
    <row r="3536" spans="1:29" ht="15.8" x14ac:dyDescent="0.25">
      <c r="A3536" s="337" t="s">
        <v>1723</v>
      </c>
      <c r="B3536" s="337" t="s">
        <v>11188</v>
      </c>
      <c r="C3536" s="337" t="s">
        <v>1821</v>
      </c>
      <c r="D3536" s="337" t="s">
        <v>449</v>
      </c>
      <c r="E3536" s="337" t="s">
        <v>4756</v>
      </c>
      <c r="F3536" s="338">
        <v>43200</v>
      </c>
      <c r="G3536" s="337" t="s">
        <v>6899</v>
      </c>
      <c r="H3536" s="338">
        <v>43213</v>
      </c>
      <c r="I3536" s="337" t="s">
        <v>19695</v>
      </c>
      <c r="J3536" s="337" t="s">
        <v>36</v>
      </c>
      <c r="K3536" s="337" t="s">
        <v>19695</v>
      </c>
      <c r="L3536" s="337" t="s">
        <v>19695</v>
      </c>
      <c r="M3536" s="337" t="s">
        <v>19695</v>
      </c>
      <c r="N3536" s="337" t="s">
        <v>19695</v>
      </c>
      <c r="O3536" s="337" t="s">
        <v>19695</v>
      </c>
      <c r="P3536" s="337" t="s">
        <v>19695</v>
      </c>
      <c r="Q3536" s="337" t="s">
        <v>19695</v>
      </c>
      <c r="R3536" s="337" t="s">
        <v>134</v>
      </c>
      <c r="S3536" s="337" t="s">
        <v>3981</v>
      </c>
      <c r="T3536" s="337" t="s">
        <v>800</v>
      </c>
      <c r="U3536" s="337" t="s">
        <v>1887</v>
      </c>
      <c r="V3536" s="337">
        <v>4</v>
      </c>
      <c r="W3536" s="337" t="s">
        <v>19695</v>
      </c>
      <c r="X3536" s="337" t="s">
        <v>19695</v>
      </c>
      <c r="Y3536" s="337" t="s">
        <v>19695</v>
      </c>
      <c r="Z3536" s="337" t="s">
        <v>1745</v>
      </c>
      <c r="AA3536" s="337" t="s">
        <v>897</v>
      </c>
      <c r="AB3536" s="337" t="s">
        <v>854</v>
      </c>
      <c r="AC3536" s="337" t="s">
        <v>15241</v>
      </c>
    </row>
    <row r="3537" spans="1:29" ht="15.8" x14ac:dyDescent="0.25">
      <c r="A3537" s="337" t="s">
        <v>1723</v>
      </c>
      <c r="B3537" s="337" t="s">
        <v>6898</v>
      </c>
      <c r="C3537" s="337" t="s">
        <v>1821</v>
      </c>
      <c r="D3537" s="337" t="s">
        <v>449</v>
      </c>
      <c r="E3537" s="337" t="s">
        <v>6868</v>
      </c>
      <c r="F3537" s="338">
        <v>43175</v>
      </c>
      <c r="G3537" s="337" t="s">
        <v>6899</v>
      </c>
      <c r="H3537" s="338">
        <v>43213</v>
      </c>
      <c r="I3537" s="337" t="s">
        <v>19695</v>
      </c>
      <c r="J3537" s="337" t="s">
        <v>36</v>
      </c>
      <c r="K3537" s="337" t="s">
        <v>19695</v>
      </c>
      <c r="L3537" s="337" t="s">
        <v>19695</v>
      </c>
      <c r="M3537" s="337" t="s">
        <v>19695</v>
      </c>
      <c r="N3537" s="337" t="s">
        <v>19695</v>
      </c>
      <c r="O3537" s="337" t="s">
        <v>19695</v>
      </c>
      <c r="P3537" s="337" t="s">
        <v>19695</v>
      </c>
      <c r="Q3537" s="337" t="s">
        <v>19695</v>
      </c>
      <c r="R3537" s="337" t="s">
        <v>130</v>
      </c>
      <c r="S3537" s="337" t="s">
        <v>147</v>
      </c>
      <c r="T3537" s="337" t="s">
        <v>948</v>
      </c>
      <c r="U3537" s="337" t="s">
        <v>6900</v>
      </c>
      <c r="V3537" s="337">
        <v>8</v>
      </c>
      <c r="W3537" s="337" t="s">
        <v>19695</v>
      </c>
      <c r="X3537" s="337" t="s">
        <v>19695</v>
      </c>
      <c r="Y3537" s="337" t="s">
        <v>19695</v>
      </c>
      <c r="Z3537" s="337" t="s">
        <v>1753</v>
      </c>
      <c r="AA3537" s="337" t="s">
        <v>717</v>
      </c>
      <c r="AB3537" s="337" t="s">
        <v>718</v>
      </c>
      <c r="AC3537" s="337" t="s">
        <v>15462</v>
      </c>
    </row>
    <row r="3538" spans="1:29" ht="15.8" x14ac:dyDescent="0.25">
      <c r="A3538" s="337" t="s">
        <v>1723</v>
      </c>
      <c r="B3538" s="337" t="s">
        <v>11177</v>
      </c>
      <c r="C3538" s="337" t="s">
        <v>1821</v>
      </c>
      <c r="D3538" s="337" t="s">
        <v>449</v>
      </c>
      <c r="E3538" s="337" t="s">
        <v>1349</v>
      </c>
      <c r="F3538" s="338">
        <v>43174</v>
      </c>
      <c r="G3538" s="337" t="s">
        <v>6899</v>
      </c>
      <c r="H3538" s="338">
        <v>43213</v>
      </c>
      <c r="I3538" s="337" t="s">
        <v>19695</v>
      </c>
      <c r="J3538" s="337" t="s">
        <v>36</v>
      </c>
      <c r="K3538" s="337" t="s">
        <v>19695</v>
      </c>
      <c r="L3538" s="337" t="s">
        <v>19695</v>
      </c>
      <c r="M3538" s="337" t="s">
        <v>19695</v>
      </c>
      <c r="N3538" s="337" t="s">
        <v>19695</v>
      </c>
      <c r="O3538" s="337" t="s">
        <v>19695</v>
      </c>
      <c r="P3538" s="337" t="s">
        <v>19695</v>
      </c>
      <c r="Q3538" s="337" t="s">
        <v>19695</v>
      </c>
      <c r="R3538" s="337" t="s">
        <v>130</v>
      </c>
      <c r="S3538" s="337" t="s">
        <v>940</v>
      </c>
      <c r="T3538" s="337" t="s">
        <v>138</v>
      </c>
      <c r="U3538" s="337" t="s">
        <v>4528</v>
      </c>
      <c r="V3538" s="337">
        <v>10</v>
      </c>
      <c r="W3538" s="337" t="s">
        <v>19695</v>
      </c>
      <c r="X3538" s="337" t="s">
        <v>19695</v>
      </c>
      <c r="Y3538" s="337" t="s">
        <v>19695</v>
      </c>
      <c r="Z3538" s="337" t="s">
        <v>1753</v>
      </c>
      <c r="AA3538" s="337" t="s">
        <v>717</v>
      </c>
      <c r="AB3538" s="337" t="s">
        <v>718</v>
      </c>
      <c r="AC3538" s="337" t="s">
        <v>15462</v>
      </c>
    </row>
    <row r="3539" spans="1:29" ht="15.8" x14ac:dyDescent="0.25">
      <c r="A3539" s="337" t="s">
        <v>1723</v>
      </c>
      <c r="B3539" s="337" t="s">
        <v>7297</v>
      </c>
      <c r="C3539" s="337" t="s">
        <v>1821</v>
      </c>
      <c r="D3539" s="337" t="s">
        <v>449</v>
      </c>
      <c r="E3539" s="337" t="s">
        <v>5054</v>
      </c>
      <c r="F3539" s="338">
        <v>43163</v>
      </c>
      <c r="G3539" s="337" t="s">
        <v>6899</v>
      </c>
      <c r="H3539" s="338">
        <v>43213</v>
      </c>
      <c r="I3539" s="337" t="s">
        <v>19695</v>
      </c>
      <c r="J3539" s="337" t="s">
        <v>36</v>
      </c>
      <c r="K3539" s="337" t="s">
        <v>19695</v>
      </c>
      <c r="L3539" s="337" t="s">
        <v>19695</v>
      </c>
      <c r="M3539" s="337" t="s">
        <v>19695</v>
      </c>
      <c r="N3539" s="337" t="s">
        <v>19695</v>
      </c>
      <c r="O3539" s="337" t="s">
        <v>19695</v>
      </c>
      <c r="P3539" s="337" t="s">
        <v>19695</v>
      </c>
      <c r="Q3539" s="337" t="s">
        <v>19695</v>
      </c>
      <c r="R3539" s="337" t="s">
        <v>52</v>
      </c>
      <c r="S3539" s="337" t="s">
        <v>430</v>
      </c>
      <c r="T3539" s="337" t="s">
        <v>7298</v>
      </c>
      <c r="U3539" s="337" t="s">
        <v>7299</v>
      </c>
      <c r="V3539" s="337">
        <v>8</v>
      </c>
      <c r="W3539" s="337" t="s">
        <v>19695</v>
      </c>
      <c r="X3539" s="337" t="s">
        <v>19695</v>
      </c>
      <c r="Y3539" s="337" t="s">
        <v>19695</v>
      </c>
      <c r="Z3539" s="337" t="s">
        <v>1753</v>
      </c>
      <c r="AA3539" s="337" t="s">
        <v>735</v>
      </c>
      <c r="AB3539" s="337" t="s">
        <v>718</v>
      </c>
      <c r="AC3539" s="337" t="s">
        <v>15275</v>
      </c>
    </row>
    <row r="3540" spans="1:29" ht="15.8" x14ac:dyDescent="0.25">
      <c r="A3540" s="337" t="s">
        <v>1723</v>
      </c>
      <c r="B3540" s="337" t="s">
        <v>6291</v>
      </c>
      <c r="C3540" s="337" t="s">
        <v>1821</v>
      </c>
      <c r="D3540" s="337" t="s">
        <v>449</v>
      </c>
      <c r="E3540" s="337" t="s">
        <v>4307</v>
      </c>
      <c r="F3540" s="338">
        <v>43161</v>
      </c>
      <c r="G3540" s="337" t="s">
        <v>4462</v>
      </c>
      <c r="H3540" s="338">
        <v>43211</v>
      </c>
      <c r="I3540" s="337" t="s">
        <v>19695</v>
      </c>
      <c r="J3540" s="337" t="s">
        <v>16</v>
      </c>
      <c r="K3540" s="337" t="s">
        <v>19695</v>
      </c>
      <c r="L3540" s="337" t="s">
        <v>19695</v>
      </c>
      <c r="M3540" s="337" t="s">
        <v>19695</v>
      </c>
      <c r="N3540" s="337" t="s">
        <v>19695</v>
      </c>
      <c r="O3540" s="337" t="s">
        <v>19695</v>
      </c>
      <c r="P3540" s="337" t="s">
        <v>19695</v>
      </c>
      <c r="Q3540" s="337" t="s">
        <v>19695</v>
      </c>
      <c r="R3540" s="337" t="s">
        <v>134</v>
      </c>
      <c r="S3540" s="337" t="s">
        <v>1881</v>
      </c>
      <c r="T3540" s="337" t="s">
        <v>451</v>
      </c>
      <c r="U3540" s="337" t="s">
        <v>6292</v>
      </c>
      <c r="V3540" s="337">
        <v>9</v>
      </c>
      <c r="W3540" s="337" t="s">
        <v>19695</v>
      </c>
      <c r="X3540" s="337" t="s">
        <v>19695</v>
      </c>
      <c r="Y3540" s="337" t="s">
        <v>19695</v>
      </c>
      <c r="Z3540" s="337" t="s">
        <v>1745</v>
      </c>
      <c r="AA3540" s="337" t="s">
        <v>761</v>
      </c>
      <c r="AB3540" s="337" t="s">
        <v>762</v>
      </c>
      <c r="AC3540" s="337" t="s">
        <v>15240</v>
      </c>
    </row>
    <row r="3541" spans="1:29" ht="15.8" x14ac:dyDescent="0.25">
      <c r="A3541" s="337" t="s">
        <v>1723</v>
      </c>
      <c r="B3541" s="337" t="s">
        <v>4320</v>
      </c>
      <c r="C3541" s="337" t="s">
        <v>1821</v>
      </c>
      <c r="D3541" s="337" t="s">
        <v>449</v>
      </c>
      <c r="E3541" s="337" t="s">
        <v>4321</v>
      </c>
      <c r="F3541" s="338">
        <v>43145</v>
      </c>
      <c r="G3541" s="337" t="s">
        <v>4322</v>
      </c>
      <c r="H3541" s="338">
        <v>43210</v>
      </c>
      <c r="I3541" s="337" t="s">
        <v>19695</v>
      </c>
      <c r="J3541" s="337" t="s">
        <v>16</v>
      </c>
      <c r="K3541" s="337" t="s">
        <v>19695</v>
      </c>
      <c r="L3541" s="337" t="s">
        <v>19695</v>
      </c>
      <c r="M3541" s="337" t="s">
        <v>19695</v>
      </c>
      <c r="N3541" s="337" t="s">
        <v>19695</v>
      </c>
      <c r="O3541" s="337" t="s">
        <v>19695</v>
      </c>
      <c r="P3541" s="337" t="s">
        <v>19695</v>
      </c>
      <c r="Q3541" s="337" t="s">
        <v>19695</v>
      </c>
      <c r="R3541" s="337" t="s">
        <v>15</v>
      </c>
      <c r="S3541" s="337" t="s">
        <v>1762</v>
      </c>
      <c r="T3541" s="337" t="s">
        <v>1763</v>
      </c>
      <c r="U3541" s="337" t="s">
        <v>4323</v>
      </c>
      <c r="V3541" s="337">
        <v>8</v>
      </c>
      <c r="W3541" s="337" t="s">
        <v>19695</v>
      </c>
      <c r="X3541" s="337" t="s">
        <v>19695</v>
      </c>
      <c r="Y3541" s="337" t="s">
        <v>19695</v>
      </c>
      <c r="Z3541" s="337" t="s">
        <v>1728</v>
      </c>
      <c r="AA3541" s="337" t="s">
        <v>717</v>
      </c>
      <c r="AB3541" s="337" t="s">
        <v>718</v>
      </c>
      <c r="AC3541" s="337" t="s">
        <v>13795</v>
      </c>
    </row>
    <row r="3542" spans="1:29" ht="15.8" x14ac:dyDescent="0.25">
      <c r="A3542" s="337" t="s">
        <v>1723</v>
      </c>
      <c r="B3542" s="337" t="s">
        <v>9648</v>
      </c>
      <c r="C3542" s="337" t="s">
        <v>1821</v>
      </c>
      <c r="D3542" s="337" t="s">
        <v>449</v>
      </c>
      <c r="E3542" s="337" t="s">
        <v>4873</v>
      </c>
      <c r="F3542" s="338">
        <v>43160</v>
      </c>
      <c r="G3542" s="337" t="s">
        <v>4322</v>
      </c>
      <c r="H3542" s="338">
        <v>43210</v>
      </c>
      <c r="I3542" s="337" t="s">
        <v>19695</v>
      </c>
      <c r="J3542" s="337" t="s">
        <v>36</v>
      </c>
      <c r="K3542" s="337" t="s">
        <v>19695</v>
      </c>
      <c r="L3542" s="337" t="s">
        <v>19695</v>
      </c>
      <c r="M3542" s="337" t="s">
        <v>19695</v>
      </c>
      <c r="N3542" s="337" t="s">
        <v>19695</v>
      </c>
      <c r="O3542" s="337" t="s">
        <v>19695</v>
      </c>
      <c r="P3542" s="337" t="s">
        <v>19695</v>
      </c>
      <c r="Q3542" s="337" t="s">
        <v>19695</v>
      </c>
      <c r="R3542" s="337" t="s">
        <v>105</v>
      </c>
      <c r="S3542" s="337" t="s">
        <v>9649</v>
      </c>
      <c r="T3542" s="337" t="s">
        <v>106</v>
      </c>
      <c r="U3542" s="337" t="s">
        <v>106</v>
      </c>
      <c r="V3542" s="337">
        <v>2</v>
      </c>
      <c r="W3542" s="337" t="s">
        <v>19695</v>
      </c>
      <c r="X3542" s="337" t="s">
        <v>19695</v>
      </c>
      <c r="Y3542" s="337" t="s">
        <v>19695</v>
      </c>
      <c r="Z3542" s="337" t="s">
        <v>1745</v>
      </c>
      <c r="AA3542" s="337" t="s">
        <v>761</v>
      </c>
      <c r="AB3542" s="337" t="s">
        <v>762</v>
      </c>
      <c r="AC3542" s="337" t="s">
        <v>13787</v>
      </c>
    </row>
    <row r="3543" spans="1:29" ht="15.8" x14ac:dyDescent="0.25">
      <c r="A3543" s="337" t="s">
        <v>1723</v>
      </c>
      <c r="B3543" s="337" t="s">
        <v>6045</v>
      </c>
      <c r="C3543" s="337" t="s">
        <v>1821</v>
      </c>
      <c r="D3543" s="337" t="s">
        <v>449</v>
      </c>
      <c r="E3543" s="337" t="s">
        <v>4873</v>
      </c>
      <c r="F3543" s="338">
        <v>43160</v>
      </c>
      <c r="G3543" s="337" t="s">
        <v>4322</v>
      </c>
      <c r="H3543" s="338">
        <v>43210</v>
      </c>
      <c r="I3543" s="337" t="s">
        <v>19695</v>
      </c>
      <c r="J3543" s="337" t="s">
        <v>36</v>
      </c>
      <c r="K3543" s="337" t="s">
        <v>19695</v>
      </c>
      <c r="L3543" s="337" t="s">
        <v>19695</v>
      </c>
      <c r="M3543" s="337" t="s">
        <v>19695</v>
      </c>
      <c r="N3543" s="337" t="s">
        <v>19695</v>
      </c>
      <c r="O3543" s="337" t="s">
        <v>19695</v>
      </c>
      <c r="P3543" s="337" t="s">
        <v>19695</v>
      </c>
      <c r="Q3543" s="337" t="s">
        <v>19695</v>
      </c>
      <c r="R3543" s="337" t="s">
        <v>35</v>
      </c>
      <c r="S3543" s="337" t="s">
        <v>77</v>
      </c>
      <c r="T3543" s="337" t="s">
        <v>997</v>
      </c>
      <c r="U3543" s="337" t="s">
        <v>6008</v>
      </c>
      <c r="V3543" s="337">
        <v>8</v>
      </c>
      <c r="W3543" s="337" t="s">
        <v>19695</v>
      </c>
      <c r="X3543" s="337" t="s">
        <v>19695</v>
      </c>
      <c r="Y3543" s="337" t="s">
        <v>19695</v>
      </c>
      <c r="Z3543" s="337" t="s">
        <v>1753</v>
      </c>
      <c r="AA3543" s="337" t="s">
        <v>1499</v>
      </c>
      <c r="AB3543" s="337" t="s">
        <v>718</v>
      </c>
      <c r="AC3543" s="337" t="s">
        <v>15240</v>
      </c>
    </row>
    <row r="3544" spans="1:29" ht="15.8" x14ac:dyDescent="0.25">
      <c r="A3544" s="337" t="s">
        <v>1723</v>
      </c>
      <c r="B3544" s="337" t="s">
        <v>4512</v>
      </c>
      <c r="C3544" s="337" t="s">
        <v>1821</v>
      </c>
      <c r="D3544" s="337" t="s">
        <v>449</v>
      </c>
      <c r="E3544" s="337" t="s">
        <v>2099</v>
      </c>
      <c r="F3544" s="338">
        <v>43159</v>
      </c>
      <c r="G3544" s="337" t="s">
        <v>4513</v>
      </c>
      <c r="H3544" s="338">
        <v>43209</v>
      </c>
      <c r="I3544" s="337" t="s">
        <v>19695</v>
      </c>
      <c r="J3544" s="337" t="s">
        <v>36</v>
      </c>
      <c r="K3544" s="337" t="s">
        <v>19695</v>
      </c>
      <c r="L3544" s="337" t="s">
        <v>19695</v>
      </c>
      <c r="M3544" s="337" t="s">
        <v>19695</v>
      </c>
      <c r="N3544" s="337" t="s">
        <v>19695</v>
      </c>
      <c r="O3544" s="337" t="s">
        <v>19695</v>
      </c>
      <c r="P3544" s="337" t="s">
        <v>19695</v>
      </c>
      <c r="Q3544" s="337" t="s">
        <v>19695</v>
      </c>
      <c r="R3544" s="337" t="s">
        <v>112</v>
      </c>
      <c r="S3544" s="337" t="s">
        <v>1242</v>
      </c>
      <c r="T3544" s="337" t="s">
        <v>4514</v>
      </c>
      <c r="U3544" s="337" t="s">
        <v>4515</v>
      </c>
      <c r="V3544" s="337">
        <v>24</v>
      </c>
      <c r="W3544" s="337" t="s">
        <v>19695</v>
      </c>
      <c r="X3544" s="337" t="s">
        <v>19695</v>
      </c>
      <c r="Y3544" s="337" t="s">
        <v>19695</v>
      </c>
      <c r="Z3544" s="337" t="s">
        <v>1728</v>
      </c>
      <c r="AA3544" s="337" t="s">
        <v>766</v>
      </c>
      <c r="AB3544" s="337" t="s">
        <v>718</v>
      </c>
      <c r="AC3544" s="337" t="s">
        <v>13775</v>
      </c>
    </row>
    <row r="3545" spans="1:29" ht="15.8" x14ac:dyDescent="0.25">
      <c r="A3545" s="337" t="s">
        <v>1723</v>
      </c>
      <c r="B3545" s="337" t="s">
        <v>1081</v>
      </c>
      <c r="C3545" s="337" t="s">
        <v>1821</v>
      </c>
      <c r="D3545" s="337" t="s">
        <v>449</v>
      </c>
      <c r="E3545" s="337" t="s">
        <v>4513</v>
      </c>
      <c r="F3545" s="338">
        <v>43209</v>
      </c>
      <c r="G3545" s="337" t="s">
        <v>4513</v>
      </c>
      <c r="H3545" s="338">
        <v>43209</v>
      </c>
      <c r="I3545" s="337" t="s">
        <v>19695</v>
      </c>
      <c r="J3545" s="337" t="s">
        <v>36</v>
      </c>
      <c r="K3545" s="337" t="s">
        <v>19695</v>
      </c>
      <c r="L3545" s="337" t="s">
        <v>19695</v>
      </c>
      <c r="M3545" s="337" t="s">
        <v>19695</v>
      </c>
      <c r="N3545" s="337" t="s">
        <v>19695</v>
      </c>
      <c r="O3545" s="337" t="s">
        <v>19695</v>
      </c>
      <c r="P3545" s="337" t="s">
        <v>19695</v>
      </c>
      <c r="Q3545" s="337" t="s">
        <v>19695</v>
      </c>
      <c r="R3545" s="337" t="s">
        <v>105</v>
      </c>
      <c r="S3545" s="337" t="s">
        <v>1082</v>
      </c>
      <c r="T3545" s="337" t="s">
        <v>1082</v>
      </c>
      <c r="U3545" s="337" t="s">
        <v>1083</v>
      </c>
      <c r="V3545" s="337">
        <v>4</v>
      </c>
      <c r="W3545" s="337" t="s">
        <v>19695</v>
      </c>
      <c r="X3545" s="337" t="s">
        <v>19695</v>
      </c>
      <c r="Y3545" s="337" t="s">
        <v>19695</v>
      </c>
      <c r="Z3545" s="337" t="s">
        <v>1745</v>
      </c>
      <c r="AA3545" s="337" t="s">
        <v>897</v>
      </c>
      <c r="AB3545" s="337" t="s">
        <v>854</v>
      </c>
      <c r="AC3545" s="337" t="s">
        <v>13775</v>
      </c>
    </row>
    <row r="3546" spans="1:29" ht="15.8" x14ac:dyDescent="0.25">
      <c r="A3546" s="337" t="s">
        <v>1723</v>
      </c>
      <c r="B3546" s="337" t="s">
        <v>5782</v>
      </c>
      <c r="C3546" s="337" t="s">
        <v>1821</v>
      </c>
      <c r="D3546" s="337" t="s">
        <v>449</v>
      </c>
      <c r="E3546" s="337" t="s">
        <v>4964</v>
      </c>
      <c r="F3546" s="338">
        <v>43197</v>
      </c>
      <c r="G3546" s="337" t="s">
        <v>4513</v>
      </c>
      <c r="H3546" s="338">
        <v>43209</v>
      </c>
      <c r="I3546" s="337" t="s">
        <v>19695</v>
      </c>
      <c r="J3546" s="337" t="s">
        <v>16</v>
      </c>
      <c r="K3546" s="337" t="s">
        <v>19695</v>
      </c>
      <c r="L3546" s="337" t="s">
        <v>19695</v>
      </c>
      <c r="M3546" s="337" t="s">
        <v>19695</v>
      </c>
      <c r="N3546" s="337" t="s">
        <v>19695</v>
      </c>
      <c r="O3546" s="337" t="s">
        <v>19695</v>
      </c>
      <c r="P3546" s="337" t="s">
        <v>19695</v>
      </c>
      <c r="Q3546" s="337" t="s">
        <v>19695</v>
      </c>
      <c r="R3546" s="337" t="s">
        <v>52</v>
      </c>
      <c r="S3546" s="337" t="s">
        <v>69</v>
      </c>
      <c r="T3546" s="337" t="s">
        <v>1616</v>
      </c>
      <c r="U3546" s="337" t="s">
        <v>5783</v>
      </c>
      <c r="V3546" s="337">
        <v>8</v>
      </c>
      <c r="W3546" s="337" t="s">
        <v>19695</v>
      </c>
      <c r="X3546" s="337" t="s">
        <v>19695</v>
      </c>
      <c r="Y3546" s="337" t="s">
        <v>19695</v>
      </c>
      <c r="Z3546" s="337" t="s">
        <v>1753</v>
      </c>
      <c r="AA3546" s="337" t="s">
        <v>735</v>
      </c>
      <c r="AB3546" s="337" t="s">
        <v>718</v>
      </c>
      <c r="AC3546" s="337" t="s">
        <v>15468</v>
      </c>
    </row>
    <row r="3547" spans="1:29" ht="15.8" x14ac:dyDescent="0.25">
      <c r="A3547" s="337" t="s">
        <v>1723</v>
      </c>
      <c r="B3547" s="337" t="s">
        <v>8819</v>
      </c>
      <c r="C3547" s="337" t="s">
        <v>1821</v>
      </c>
      <c r="D3547" s="337" t="s">
        <v>449</v>
      </c>
      <c r="E3547" s="337" t="s">
        <v>1760</v>
      </c>
      <c r="F3547" s="338">
        <v>43158</v>
      </c>
      <c r="G3547" s="337" t="s">
        <v>6030</v>
      </c>
      <c r="H3547" s="338">
        <v>43208</v>
      </c>
      <c r="I3547" s="337" t="s">
        <v>19695</v>
      </c>
      <c r="J3547" s="337" t="s">
        <v>16</v>
      </c>
      <c r="K3547" s="337" t="s">
        <v>19695</v>
      </c>
      <c r="L3547" s="337" t="s">
        <v>19695</v>
      </c>
      <c r="M3547" s="337" t="s">
        <v>19695</v>
      </c>
      <c r="N3547" s="337" t="s">
        <v>19695</v>
      </c>
      <c r="O3547" s="337" t="s">
        <v>19695</v>
      </c>
      <c r="P3547" s="337" t="s">
        <v>19695</v>
      </c>
      <c r="Q3547" s="337" t="s">
        <v>19695</v>
      </c>
      <c r="R3547" s="337" t="s">
        <v>52</v>
      </c>
      <c r="S3547" s="337" t="s">
        <v>430</v>
      </c>
      <c r="T3547" s="337" t="s">
        <v>8820</v>
      </c>
      <c r="U3547" s="337" t="s">
        <v>1355</v>
      </c>
      <c r="V3547" s="337">
        <v>8</v>
      </c>
      <c r="W3547" s="337" t="s">
        <v>19695</v>
      </c>
      <c r="X3547" s="337" t="s">
        <v>19695</v>
      </c>
      <c r="Y3547" s="337" t="s">
        <v>19695</v>
      </c>
      <c r="Z3547" s="337" t="s">
        <v>1728</v>
      </c>
      <c r="AA3547" s="337" t="s">
        <v>735</v>
      </c>
      <c r="AB3547" s="337" t="s">
        <v>718</v>
      </c>
      <c r="AC3547" s="337" t="s">
        <v>13906</v>
      </c>
    </row>
    <row r="3548" spans="1:29" ht="15.8" x14ac:dyDescent="0.25">
      <c r="A3548" s="337" t="s">
        <v>1723</v>
      </c>
      <c r="B3548" s="337" t="s">
        <v>6029</v>
      </c>
      <c r="C3548" s="337" t="s">
        <v>1821</v>
      </c>
      <c r="D3548" s="337" t="s">
        <v>449</v>
      </c>
      <c r="E3548" s="337" t="s">
        <v>1760</v>
      </c>
      <c r="F3548" s="338">
        <v>43158</v>
      </c>
      <c r="G3548" s="337" t="s">
        <v>6030</v>
      </c>
      <c r="H3548" s="338">
        <v>43208</v>
      </c>
      <c r="I3548" s="337" t="s">
        <v>19695</v>
      </c>
      <c r="J3548" s="337" t="s">
        <v>16</v>
      </c>
      <c r="K3548" s="337" t="s">
        <v>19695</v>
      </c>
      <c r="L3548" s="337" t="s">
        <v>19695</v>
      </c>
      <c r="M3548" s="337" t="s">
        <v>19695</v>
      </c>
      <c r="N3548" s="337" t="s">
        <v>19695</v>
      </c>
      <c r="O3548" s="337" t="s">
        <v>19695</v>
      </c>
      <c r="P3548" s="337" t="s">
        <v>19695</v>
      </c>
      <c r="Q3548" s="337" t="s">
        <v>19695</v>
      </c>
      <c r="R3548" s="337" t="s">
        <v>35</v>
      </c>
      <c r="S3548" s="337" t="s">
        <v>77</v>
      </c>
      <c r="T3548" s="337" t="s">
        <v>1029</v>
      </c>
      <c r="U3548" s="337" t="s">
        <v>6031</v>
      </c>
      <c r="V3548" s="337">
        <v>6</v>
      </c>
      <c r="W3548" s="337" t="s">
        <v>19695</v>
      </c>
      <c r="X3548" s="337" t="s">
        <v>19695</v>
      </c>
      <c r="Y3548" s="337" t="s">
        <v>19695</v>
      </c>
      <c r="Z3548" s="337" t="s">
        <v>1753</v>
      </c>
      <c r="AA3548" s="337" t="s">
        <v>1499</v>
      </c>
      <c r="AB3548" s="337" t="s">
        <v>718</v>
      </c>
      <c r="AC3548" s="337" t="s">
        <v>13775</v>
      </c>
    </row>
    <row r="3549" spans="1:29" ht="15.8" x14ac:dyDescent="0.25">
      <c r="A3549" s="337" t="s">
        <v>1723</v>
      </c>
      <c r="B3549" s="337" t="s">
        <v>13541</v>
      </c>
      <c r="C3549" s="337" t="s">
        <v>1725</v>
      </c>
      <c r="D3549" s="337" t="s">
        <v>1730</v>
      </c>
      <c r="E3549" s="337" t="s">
        <v>4907</v>
      </c>
      <c r="F3549" s="338">
        <v>43125</v>
      </c>
      <c r="G3549" s="337" t="s">
        <v>6296</v>
      </c>
      <c r="H3549" s="338">
        <v>43207</v>
      </c>
      <c r="I3549" s="337" t="s">
        <v>19695</v>
      </c>
      <c r="J3549" s="337" t="s">
        <v>36</v>
      </c>
      <c r="K3549" s="337" t="s">
        <v>19695</v>
      </c>
      <c r="L3549" s="337" t="s">
        <v>19695</v>
      </c>
      <c r="M3549" s="337" t="s">
        <v>19695</v>
      </c>
      <c r="N3549" s="337" t="s">
        <v>19695</v>
      </c>
      <c r="O3549" s="337" t="s">
        <v>19695</v>
      </c>
      <c r="P3549" s="337" t="s">
        <v>19695</v>
      </c>
      <c r="Q3549" s="337" t="s">
        <v>19695</v>
      </c>
      <c r="R3549" s="337" t="s">
        <v>45</v>
      </c>
      <c r="S3549" s="337" t="s">
        <v>80</v>
      </c>
      <c r="T3549" s="337" t="s">
        <v>2709</v>
      </c>
      <c r="U3549" s="337" t="s">
        <v>5445</v>
      </c>
      <c r="V3549" s="337">
        <v>8</v>
      </c>
      <c r="W3549" s="337" t="s">
        <v>19695</v>
      </c>
      <c r="X3549" s="337" t="s">
        <v>19695</v>
      </c>
      <c r="Y3549" s="337" t="s">
        <v>19695</v>
      </c>
      <c r="Z3549" s="337" t="s">
        <v>1728</v>
      </c>
      <c r="AA3549" s="337" t="s">
        <v>735</v>
      </c>
      <c r="AB3549" s="337" t="s">
        <v>718</v>
      </c>
      <c r="AC3549" s="337" t="s">
        <v>13542</v>
      </c>
    </row>
    <row r="3550" spans="1:29" ht="15.8" x14ac:dyDescent="0.25">
      <c r="A3550" s="337" t="s">
        <v>1723</v>
      </c>
      <c r="B3550" s="337" t="s">
        <v>5806</v>
      </c>
      <c r="C3550" s="337" t="s">
        <v>1821</v>
      </c>
      <c r="D3550" s="337" t="s">
        <v>449</v>
      </c>
      <c r="E3550" s="337" t="s">
        <v>4701</v>
      </c>
      <c r="F3550" s="338">
        <v>43156</v>
      </c>
      <c r="G3550" s="337" t="s">
        <v>5807</v>
      </c>
      <c r="H3550" s="338">
        <v>43206</v>
      </c>
      <c r="I3550" s="337" t="s">
        <v>19695</v>
      </c>
      <c r="J3550" s="337" t="s">
        <v>16</v>
      </c>
      <c r="K3550" s="337" t="s">
        <v>19695</v>
      </c>
      <c r="L3550" s="337" t="s">
        <v>19695</v>
      </c>
      <c r="M3550" s="337" t="s">
        <v>19695</v>
      </c>
      <c r="N3550" s="337" t="s">
        <v>19695</v>
      </c>
      <c r="O3550" s="337" t="s">
        <v>19695</v>
      </c>
      <c r="P3550" s="337" t="s">
        <v>19695</v>
      </c>
      <c r="Q3550" s="337" t="s">
        <v>19695</v>
      </c>
      <c r="R3550" s="337" t="s">
        <v>98</v>
      </c>
      <c r="S3550" s="337" t="s">
        <v>1172</v>
      </c>
      <c r="T3550" s="337" t="s">
        <v>462</v>
      </c>
      <c r="U3550" s="337" t="s">
        <v>5808</v>
      </c>
      <c r="V3550" s="337">
        <v>8</v>
      </c>
      <c r="W3550" s="337" t="s">
        <v>19695</v>
      </c>
      <c r="X3550" s="337" t="s">
        <v>19695</v>
      </c>
      <c r="Y3550" s="337" t="s">
        <v>19695</v>
      </c>
      <c r="Z3550" s="337" t="s">
        <v>1728</v>
      </c>
      <c r="AA3550" s="337" t="s">
        <v>717</v>
      </c>
      <c r="AB3550" s="337" t="s">
        <v>718</v>
      </c>
      <c r="AC3550" s="337" t="s">
        <v>13772</v>
      </c>
    </row>
    <row r="3551" spans="1:29" ht="15.8" x14ac:dyDescent="0.25">
      <c r="A3551" s="337" t="s">
        <v>1723</v>
      </c>
      <c r="B3551" s="337" t="s">
        <v>6951</v>
      </c>
      <c r="C3551" s="337" t="s">
        <v>1821</v>
      </c>
      <c r="D3551" s="337" t="s">
        <v>449</v>
      </c>
      <c r="E3551" s="337" t="s">
        <v>5063</v>
      </c>
      <c r="F3551" s="338">
        <v>43115</v>
      </c>
      <c r="G3551" s="337" t="s">
        <v>4135</v>
      </c>
      <c r="H3551" s="338">
        <v>43205</v>
      </c>
      <c r="I3551" s="337" t="s">
        <v>19695</v>
      </c>
      <c r="J3551" s="337" t="s">
        <v>36</v>
      </c>
      <c r="K3551" s="337" t="s">
        <v>19695</v>
      </c>
      <c r="L3551" s="337" t="s">
        <v>19695</v>
      </c>
      <c r="M3551" s="337" t="s">
        <v>19695</v>
      </c>
      <c r="N3551" s="337" t="s">
        <v>19695</v>
      </c>
      <c r="O3551" s="337" t="s">
        <v>19695</v>
      </c>
      <c r="P3551" s="337" t="s">
        <v>19695</v>
      </c>
      <c r="Q3551" s="337" t="s">
        <v>19695</v>
      </c>
      <c r="R3551" s="337" t="s">
        <v>1999</v>
      </c>
      <c r="S3551" s="337" t="s">
        <v>2772</v>
      </c>
      <c r="T3551" s="337" t="s">
        <v>2772</v>
      </c>
      <c r="U3551" s="337" t="s">
        <v>6952</v>
      </c>
      <c r="V3551" s="337">
        <v>6</v>
      </c>
      <c r="W3551" s="337" t="s">
        <v>19695</v>
      </c>
      <c r="X3551" s="337" t="s">
        <v>19695</v>
      </c>
      <c r="Y3551" s="337" t="s">
        <v>19695</v>
      </c>
      <c r="Z3551" s="337" t="s">
        <v>1728</v>
      </c>
      <c r="AA3551" s="337" t="s">
        <v>735</v>
      </c>
      <c r="AB3551" s="337" t="s">
        <v>718</v>
      </c>
      <c r="AC3551" s="337" t="s">
        <v>13808</v>
      </c>
    </row>
    <row r="3552" spans="1:29" ht="15.8" x14ac:dyDescent="0.25">
      <c r="A3552" s="337" t="s">
        <v>1723</v>
      </c>
      <c r="B3552" s="337" t="s">
        <v>8161</v>
      </c>
      <c r="C3552" s="337" t="s">
        <v>1821</v>
      </c>
      <c r="D3552" s="337" t="s">
        <v>449</v>
      </c>
      <c r="E3552" s="337" t="s">
        <v>2035</v>
      </c>
      <c r="F3552" s="338">
        <v>42396</v>
      </c>
      <c r="G3552" s="337" t="s">
        <v>4135</v>
      </c>
      <c r="H3552" s="338">
        <v>43205</v>
      </c>
      <c r="I3552" s="337" t="s">
        <v>19695</v>
      </c>
      <c r="J3552" s="337" t="s">
        <v>16</v>
      </c>
      <c r="K3552" s="337" t="s">
        <v>19695</v>
      </c>
      <c r="L3552" s="337" t="s">
        <v>19695</v>
      </c>
      <c r="M3552" s="337" t="s">
        <v>19695</v>
      </c>
      <c r="N3552" s="337" t="s">
        <v>19695</v>
      </c>
      <c r="O3552" s="337" t="s">
        <v>19695</v>
      </c>
      <c r="P3552" s="337" t="s">
        <v>19695</v>
      </c>
      <c r="Q3552" s="337" t="s">
        <v>19695</v>
      </c>
      <c r="R3552" s="337" t="s">
        <v>144</v>
      </c>
      <c r="S3552" s="337" t="s">
        <v>446</v>
      </c>
      <c r="T3552" s="337" t="s">
        <v>55</v>
      </c>
      <c r="U3552" s="337" t="s">
        <v>8162</v>
      </c>
      <c r="V3552" s="337">
        <v>4</v>
      </c>
      <c r="W3552" s="337" t="s">
        <v>19695</v>
      </c>
      <c r="X3552" s="337" t="s">
        <v>19695</v>
      </c>
      <c r="Y3552" s="337" t="s">
        <v>19695</v>
      </c>
      <c r="Z3552" s="337" t="s">
        <v>1728</v>
      </c>
      <c r="AA3552" s="337" t="s">
        <v>717</v>
      </c>
      <c r="AB3552" s="337" t="s">
        <v>718</v>
      </c>
      <c r="AC3552" s="337" t="s">
        <v>13912</v>
      </c>
    </row>
    <row r="3553" spans="1:29" ht="15.8" x14ac:dyDescent="0.25">
      <c r="A3553" s="337" t="s">
        <v>1723</v>
      </c>
      <c r="B3553" s="337" t="s">
        <v>4963</v>
      </c>
      <c r="C3553" s="337" t="s">
        <v>1821</v>
      </c>
      <c r="D3553" s="337" t="s">
        <v>449</v>
      </c>
      <c r="E3553" s="337" t="s">
        <v>4964</v>
      </c>
      <c r="F3553" s="338">
        <v>43197</v>
      </c>
      <c r="G3553" s="337" t="s">
        <v>4135</v>
      </c>
      <c r="H3553" s="338">
        <v>43205</v>
      </c>
      <c r="I3553" s="337" t="s">
        <v>19695</v>
      </c>
      <c r="J3553" s="337" t="s">
        <v>36</v>
      </c>
      <c r="K3553" s="337" t="s">
        <v>19695</v>
      </c>
      <c r="L3553" s="337" t="s">
        <v>19695</v>
      </c>
      <c r="M3553" s="337" t="s">
        <v>19695</v>
      </c>
      <c r="N3553" s="337" t="s">
        <v>19695</v>
      </c>
      <c r="O3553" s="337" t="s">
        <v>19695</v>
      </c>
      <c r="P3553" s="337" t="s">
        <v>19695</v>
      </c>
      <c r="Q3553" s="337" t="s">
        <v>19695</v>
      </c>
      <c r="R3553" s="337" t="s">
        <v>52</v>
      </c>
      <c r="S3553" s="337" t="s">
        <v>1494</v>
      </c>
      <c r="T3553" s="337" t="s">
        <v>86</v>
      </c>
      <c r="U3553" s="337" t="s">
        <v>2547</v>
      </c>
      <c r="V3553" s="337">
        <v>12</v>
      </c>
      <c r="W3553" s="337" t="s">
        <v>19695</v>
      </c>
      <c r="X3553" s="337" t="s">
        <v>19695</v>
      </c>
      <c r="Y3553" s="337" t="s">
        <v>19695</v>
      </c>
      <c r="Z3553" s="337" t="s">
        <v>1753</v>
      </c>
      <c r="AA3553" s="337" t="s">
        <v>766</v>
      </c>
      <c r="AB3553" s="337" t="s">
        <v>718</v>
      </c>
      <c r="AC3553" s="337" t="s">
        <v>13786</v>
      </c>
    </row>
    <row r="3554" spans="1:29" ht="15.8" x14ac:dyDescent="0.25">
      <c r="A3554" s="337" t="s">
        <v>1723</v>
      </c>
      <c r="B3554" s="337" t="s">
        <v>4442</v>
      </c>
      <c r="C3554" s="337" t="s">
        <v>1821</v>
      </c>
      <c r="D3554" s="337" t="s">
        <v>449</v>
      </c>
      <c r="E3554" s="337" t="s">
        <v>4443</v>
      </c>
      <c r="F3554" s="338">
        <v>43192</v>
      </c>
      <c r="G3554" s="337" t="s">
        <v>4444</v>
      </c>
      <c r="H3554" s="338">
        <v>43204</v>
      </c>
      <c r="I3554" s="337" t="s">
        <v>19695</v>
      </c>
      <c r="J3554" s="337" t="s">
        <v>36</v>
      </c>
      <c r="K3554" s="337" t="s">
        <v>19695</v>
      </c>
      <c r="L3554" s="337" t="s">
        <v>19695</v>
      </c>
      <c r="M3554" s="337" t="s">
        <v>19695</v>
      </c>
      <c r="N3554" s="337" t="s">
        <v>19695</v>
      </c>
      <c r="O3554" s="337" t="s">
        <v>19695</v>
      </c>
      <c r="P3554" s="337" t="s">
        <v>19695</v>
      </c>
      <c r="Q3554" s="337" t="s">
        <v>19695</v>
      </c>
      <c r="R3554" s="337" t="s">
        <v>146</v>
      </c>
      <c r="S3554" s="337" t="s">
        <v>129</v>
      </c>
      <c r="T3554" s="337" t="s">
        <v>384</v>
      </c>
      <c r="U3554" s="337" t="s">
        <v>4445</v>
      </c>
      <c r="V3554" s="337">
        <v>10</v>
      </c>
      <c r="W3554" s="337" t="s">
        <v>19695</v>
      </c>
      <c r="X3554" s="337" t="s">
        <v>19695</v>
      </c>
      <c r="Y3554" s="337" t="s">
        <v>19695</v>
      </c>
      <c r="Z3554" s="337" t="s">
        <v>1728</v>
      </c>
      <c r="AA3554" s="337" t="s">
        <v>735</v>
      </c>
      <c r="AB3554" s="337" t="s">
        <v>718</v>
      </c>
      <c r="AC3554" s="337" t="s">
        <v>13774</v>
      </c>
    </row>
    <row r="3555" spans="1:29" ht="15.8" x14ac:dyDescent="0.25">
      <c r="A3555" s="337" t="s">
        <v>1723</v>
      </c>
      <c r="B3555" s="337" t="s">
        <v>6520</v>
      </c>
      <c r="C3555" s="337" t="s">
        <v>1821</v>
      </c>
      <c r="D3555" s="337" t="s">
        <v>449</v>
      </c>
      <c r="E3555" s="337" t="s">
        <v>6521</v>
      </c>
      <c r="F3555" s="338">
        <v>43180</v>
      </c>
      <c r="G3555" s="337" t="s">
        <v>4444</v>
      </c>
      <c r="H3555" s="338">
        <v>43204</v>
      </c>
      <c r="I3555" s="337" t="s">
        <v>19695</v>
      </c>
      <c r="J3555" s="337" t="s">
        <v>36</v>
      </c>
      <c r="K3555" s="337" t="s">
        <v>19695</v>
      </c>
      <c r="L3555" s="337" t="s">
        <v>19695</v>
      </c>
      <c r="M3555" s="337" t="s">
        <v>19695</v>
      </c>
      <c r="N3555" s="337" t="s">
        <v>19695</v>
      </c>
      <c r="O3555" s="337" t="s">
        <v>19695</v>
      </c>
      <c r="P3555" s="337" t="s">
        <v>19695</v>
      </c>
      <c r="Q3555" s="337" t="s">
        <v>19695</v>
      </c>
      <c r="R3555" s="337" t="s">
        <v>52</v>
      </c>
      <c r="S3555" s="337" t="s">
        <v>93</v>
      </c>
      <c r="T3555" s="337" t="s">
        <v>4887</v>
      </c>
      <c r="U3555" s="337" t="s">
        <v>6522</v>
      </c>
      <c r="V3555" s="337">
        <v>12</v>
      </c>
      <c r="W3555" s="337" t="s">
        <v>19695</v>
      </c>
      <c r="X3555" s="337" t="s">
        <v>19695</v>
      </c>
      <c r="Y3555" s="337" t="s">
        <v>19695</v>
      </c>
      <c r="Z3555" s="337" t="s">
        <v>1728</v>
      </c>
      <c r="AA3555" s="337" t="s">
        <v>735</v>
      </c>
      <c r="AB3555" s="337" t="s">
        <v>718</v>
      </c>
      <c r="AC3555" s="337" t="s">
        <v>13822</v>
      </c>
    </row>
    <row r="3556" spans="1:29" ht="15.8" x14ac:dyDescent="0.25">
      <c r="A3556" s="337" t="s">
        <v>1723</v>
      </c>
      <c r="B3556" s="337" t="s">
        <v>422</v>
      </c>
      <c r="C3556" s="337" t="s">
        <v>1821</v>
      </c>
      <c r="D3556" s="337" t="s">
        <v>449</v>
      </c>
      <c r="E3556" s="337" t="s">
        <v>5746</v>
      </c>
      <c r="F3556" s="338">
        <v>43154</v>
      </c>
      <c r="G3556" s="337" t="s">
        <v>4444</v>
      </c>
      <c r="H3556" s="338">
        <v>43204</v>
      </c>
      <c r="I3556" s="337" t="s">
        <v>19695</v>
      </c>
      <c r="J3556" s="337" t="s">
        <v>16</v>
      </c>
      <c r="K3556" s="337" t="s">
        <v>19695</v>
      </c>
      <c r="L3556" s="337" t="s">
        <v>19695</v>
      </c>
      <c r="M3556" s="337" t="s">
        <v>19695</v>
      </c>
      <c r="N3556" s="337" t="s">
        <v>19695</v>
      </c>
      <c r="O3556" s="337" t="s">
        <v>19695</v>
      </c>
      <c r="P3556" s="337" t="s">
        <v>19695</v>
      </c>
      <c r="Q3556" s="337" t="s">
        <v>19695</v>
      </c>
      <c r="R3556" s="337" t="s">
        <v>75</v>
      </c>
      <c r="S3556" s="337" t="s">
        <v>83</v>
      </c>
      <c r="T3556" s="337" t="s">
        <v>423</v>
      </c>
      <c r="U3556" s="337" t="s">
        <v>423</v>
      </c>
      <c r="V3556" s="337">
        <v>10</v>
      </c>
      <c r="W3556" s="337" t="s">
        <v>19695</v>
      </c>
      <c r="X3556" s="337" t="s">
        <v>19695</v>
      </c>
      <c r="Y3556" s="337" t="s">
        <v>19695</v>
      </c>
      <c r="Z3556" s="337" t="s">
        <v>1753</v>
      </c>
      <c r="AA3556" s="337" t="s">
        <v>717</v>
      </c>
      <c r="AB3556" s="337" t="s">
        <v>718</v>
      </c>
      <c r="AC3556" s="337" t="s">
        <v>13774</v>
      </c>
    </row>
    <row r="3557" spans="1:29" ht="15.8" x14ac:dyDescent="0.25">
      <c r="A3557" s="337" t="s">
        <v>1723</v>
      </c>
      <c r="B3557" s="337" t="s">
        <v>4505</v>
      </c>
      <c r="C3557" s="337" t="s">
        <v>1821</v>
      </c>
      <c r="D3557" s="337" t="s">
        <v>449</v>
      </c>
      <c r="E3557" s="337" t="s">
        <v>4506</v>
      </c>
      <c r="F3557" s="338">
        <v>43153</v>
      </c>
      <c r="G3557" s="337" t="s">
        <v>4331</v>
      </c>
      <c r="H3557" s="338">
        <v>43203</v>
      </c>
      <c r="I3557" s="337" t="s">
        <v>19695</v>
      </c>
      <c r="J3557" s="337" t="s">
        <v>16</v>
      </c>
      <c r="K3557" s="337" t="s">
        <v>19695</v>
      </c>
      <c r="L3557" s="337" t="s">
        <v>19695</v>
      </c>
      <c r="M3557" s="337" t="s">
        <v>19695</v>
      </c>
      <c r="N3557" s="337" t="s">
        <v>19695</v>
      </c>
      <c r="O3557" s="337" t="s">
        <v>19695</v>
      </c>
      <c r="P3557" s="337" t="s">
        <v>19695</v>
      </c>
      <c r="Q3557" s="337" t="s">
        <v>19695</v>
      </c>
      <c r="R3557" s="337" t="s">
        <v>146</v>
      </c>
      <c r="S3557" s="337" t="s">
        <v>129</v>
      </c>
      <c r="T3557" s="337" t="s">
        <v>1237</v>
      </c>
      <c r="U3557" s="337" t="s">
        <v>3537</v>
      </c>
      <c r="V3557" s="337">
        <v>6</v>
      </c>
      <c r="W3557" s="337" t="s">
        <v>19695</v>
      </c>
      <c r="X3557" s="337" t="s">
        <v>19695</v>
      </c>
      <c r="Y3557" s="337" t="s">
        <v>19695</v>
      </c>
      <c r="Z3557" s="337" t="s">
        <v>1728</v>
      </c>
      <c r="AA3557" s="337" t="s">
        <v>735</v>
      </c>
      <c r="AB3557" s="337" t="s">
        <v>718</v>
      </c>
      <c r="AC3557" s="337" t="s">
        <v>13771</v>
      </c>
    </row>
    <row r="3558" spans="1:29" ht="15.8" x14ac:dyDescent="0.25">
      <c r="A3558" s="337" t="s">
        <v>1723</v>
      </c>
      <c r="B3558" s="337" t="s">
        <v>4330</v>
      </c>
      <c r="C3558" s="337" t="s">
        <v>1821</v>
      </c>
      <c r="D3558" s="337" t="s">
        <v>449</v>
      </c>
      <c r="E3558" s="337" t="s">
        <v>1299</v>
      </c>
      <c r="F3558" s="338">
        <v>43134</v>
      </c>
      <c r="G3558" s="337" t="s">
        <v>4331</v>
      </c>
      <c r="H3558" s="338">
        <v>43203</v>
      </c>
      <c r="I3558" s="337" t="s">
        <v>19695</v>
      </c>
      <c r="J3558" s="337" t="s">
        <v>36</v>
      </c>
      <c r="K3558" s="337" t="s">
        <v>19695</v>
      </c>
      <c r="L3558" s="337" t="s">
        <v>19695</v>
      </c>
      <c r="M3558" s="337" t="s">
        <v>19695</v>
      </c>
      <c r="N3558" s="337" t="s">
        <v>19695</v>
      </c>
      <c r="O3558" s="337" t="s">
        <v>19695</v>
      </c>
      <c r="P3558" s="337" t="s">
        <v>19695</v>
      </c>
      <c r="Q3558" s="337" t="s">
        <v>19695</v>
      </c>
      <c r="R3558" s="337" t="s">
        <v>15</v>
      </c>
      <c r="S3558" s="337" t="s">
        <v>1086</v>
      </c>
      <c r="T3558" s="337" t="s">
        <v>1107</v>
      </c>
      <c r="U3558" s="337" t="s">
        <v>4332</v>
      </c>
      <c r="V3558" s="337">
        <v>12</v>
      </c>
      <c r="W3558" s="337" t="s">
        <v>19695</v>
      </c>
      <c r="X3558" s="337" t="s">
        <v>19695</v>
      </c>
      <c r="Y3558" s="337" t="s">
        <v>19695</v>
      </c>
      <c r="Z3558" s="337" t="s">
        <v>1728</v>
      </c>
      <c r="AA3558" s="337" t="s">
        <v>717</v>
      </c>
      <c r="AB3558" s="337" t="s">
        <v>718</v>
      </c>
      <c r="AC3558" s="337" t="s">
        <v>13795</v>
      </c>
    </row>
    <row r="3559" spans="1:29" ht="15.8" x14ac:dyDescent="0.25">
      <c r="A3559" s="337" t="s">
        <v>1723</v>
      </c>
      <c r="B3559" s="337" t="s">
        <v>4765</v>
      </c>
      <c r="C3559" s="337" t="s">
        <v>1821</v>
      </c>
      <c r="D3559" s="337" t="s">
        <v>449</v>
      </c>
      <c r="E3559" s="337" t="s">
        <v>4412</v>
      </c>
      <c r="F3559" s="338">
        <v>43173</v>
      </c>
      <c r="G3559" s="337" t="s">
        <v>4331</v>
      </c>
      <c r="H3559" s="338">
        <v>43203</v>
      </c>
      <c r="I3559" s="337" t="s">
        <v>19695</v>
      </c>
      <c r="J3559" s="337" t="s">
        <v>16</v>
      </c>
      <c r="K3559" s="337" t="s">
        <v>19695</v>
      </c>
      <c r="L3559" s="337" t="s">
        <v>19695</v>
      </c>
      <c r="M3559" s="337" t="s">
        <v>19695</v>
      </c>
      <c r="N3559" s="337" t="s">
        <v>19695</v>
      </c>
      <c r="O3559" s="337" t="s">
        <v>19695</v>
      </c>
      <c r="P3559" s="337" t="s">
        <v>19695</v>
      </c>
      <c r="Q3559" s="337" t="s">
        <v>19695</v>
      </c>
      <c r="R3559" s="337" t="s">
        <v>146</v>
      </c>
      <c r="S3559" s="337" t="s">
        <v>129</v>
      </c>
      <c r="T3559" s="337" t="s">
        <v>4141</v>
      </c>
      <c r="U3559" s="337" t="s">
        <v>4766</v>
      </c>
      <c r="V3559" s="337">
        <v>8</v>
      </c>
      <c r="W3559" s="337" t="s">
        <v>19695</v>
      </c>
      <c r="X3559" s="337" t="s">
        <v>19695</v>
      </c>
      <c r="Y3559" s="337" t="s">
        <v>19695</v>
      </c>
      <c r="Z3559" s="337" t="s">
        <v>1728</v>
      </c>
      <c r="AA3559" s="337" t="s">
        <v>735</v>
      </c>
      <c r="AB3559" s="337" t="s">
        <v>718</v>
      </c>
      <c r="AC3559" s="337" t="s">
        <v>13823</v>
      </c>
    </row>
    <row r="3560" spans="1:29" ht="15.8" x14ac:dyDescent="0.25">
      <c r="A3560" s="337" t="s">
        <v>1723</v>
      </c>
      <c r="B3560" s="337" t="s">
        <v>5311</v>
      </c>
      <c r="C3560" s="337" t="s">
        <v>1821</v>
      </c>
      <c r="D3560" s="337" t="s">
        <v>449</v>
      </c>
      <c r="E3560" s="337" t="s">
        <v>5055</v>
      </c>
      <c r="F3560" s="338">
        <v>43164</v>
      </c>
      <c r="G3560" s="337" t="s">
        <v>5312</v>
      </c>
      <c r="H3560" s="338">
        <v>43202</v>
      </c>
      <c r="I3560" s="337" t="s">
        <v>19695</v>
      </c>
      <c r="J3560" s="337" t="s">
        <v>36</v>
      </c>
      <c r="K3560" s="337" t="s">
        <v>19695</v>
      </c>
      <c r="L3560" s="337" t="s">
        <v>19695</v>
      </c>
      <c r="M3560" s="337" t="s">
        <v>19695</v>
      </c>
      <c r="N3560" s="337" t="s">
        <v>19695</v>
      </c>
      <c r="O3560" s="337" t="s">
        <v>19695</v>
      </c>
      <c r="P3560" s="337" t="s">
        <v>19695</v>
      </c>
      <c r="Q3560" s="337" t="s">
        <v>19695</v>
      </c>
      <c r="R3560" s="337" t="s">
        <v>35</v>
      </c>
      <c r="S3560" s="337" t="s">
        <v>77</v>
      </c>
      <c r="T3560" s="337" t="s">
        <v>1000</v>
      </c>
      <c r="U3560" s="337" t="s">
        <v>5313</v>
      </c>
      <c r="V3560" s="337">
        <v>8</v>
      </c>
      <c r="W3560" s="337" t="s">
        <v>19695</v>
      </c>
      <c r="X3560" s="337" t="s">
        <v>19695</v>
      </c>
      <c r="Y3560" s="337" t="s">
        <v>19695</v>
      </c>
      <c r="Z3560" s="337" t="s">
        <v>1753</v>
      </c>
      <c r="AA3560" s="337" t="s">
        <v>735</v>
      </c>
      <c r="AB3560" s="337" t="s">
        <v>718</v>
      </c>
      <c r="AC3560" s="337" t="s">
        <v>13785</v>
      </c>
    </row>
    <row r="3561" spans="1:29" ht="15.8" x14ac:dyDescent="0.25">
      <c r="A3561" s="337" t="s">
        <v>1723</v>
      </c>
      <c r="B3561" s="337" t="s">
        <v>5212</v>
      </c>
      <c r="C3561" s="337" t="s">
        <v>1821</v>
      </c>
      <c r="D3561" s="337" t="s">
        <v>449</v>
      </c>
      <c r="E3561" s="337" t="s">
        <v>5213</v>
      </c>
      <c r="F3561" s="338">
        <v>42931</v>
      </c>
      <c r="G3561" s="337" t="s">
        <v>1379</v>
      </c>
      <c r="H3561" s="338">
        <v>43201</v>
      </c>
      <c r="I3561" s="337" t="s">
        <v>19695</v>
      </c>
      <c r="J3561" s="337" t="s">
        <v>36</v>
      </c>
      <c r="K3561" s="337" t="s">
        <v>19695</v>
      </c>
      <c r="L3561" s="337" t="s">
        <v>19695</v>
      </c>
      <c r="M3561" s="337" t="s">
        <v>19695</v>
      </c>
      <c r="N3561" s="337" t="s">
        <v>19695</v>
      </c>
      <c r="O3561" s="337" t="s">
        <v>19695</v>
      </c>
      <c r="P3561" s="337" t="s">
        <v>19695</v>
      </c>
      <c r="Q3561" s="337" t="s">
        <v>19695</v>
      </c>
      <c r="R3561" s="337" t="s">
        <v>101</v>
      </c>
      <c r="S3561" s="337" t="s">
        <v>102</v>
      </c>
      <c r="T3561" s="337" t="s">
        <v>715</v>
      </c>
      <c r="U3561" s="337" t="s">
        <v>5214</v>
      </c>
      <c r="V3561" s="337">
        <v>8</v>
      </c>
      <c r="W3561" s="337" t="s">
        <v>19695</v>
      </c>
      <c r="X3561" s="337" t="s">
        <v>19695</v>
      </c>
      <c r="Y3561" s="337" t="s">
        <v>19695</v>
      </c>
      <c r="Z3561" s="337" t="s">
        <v>1728</v>
      </c>
      <c r="AA3561" s="337" t="s">
        <v>735</v>
      </c>
      <c r="AB3561" s="337" t="s">
        <v>718</v>
      </c>
      <c r="AC3561" s="337" t="s">
        <v>13769</v>
      </c>
    </row>
    <row r="3562" spans="1:29" ht="15.8" x14ac:dyDescent="0.25">
      <c r="A3562" s="337" t="s">
        <v>1723</v>
      </c>
      <c r="B3562" s="337" t="s">
        <v>5215</v>
      </c>
      <c r="C3562" s="337" t="s">
        <v>1821</v>
      </c>
      <c r="D3562" s="337" t="s">
        <v>449</v>
      </c>
      <c r="E3562" s="337" t="s">
        <v>4610</v>
      </c>
      <c r="F3562" s="338">
        <v>42845</v>
      </c>
      <c r="G3562" s="337" t="s">
        <v>1379</v>
      </c>
      <c r="H3562" s="338">
        <v>43201</v>
      </c>
      <c r="I3562" s="337" t="s">
        <v>19695</v>
      </c>
      <c r="J3562" s="337" t="s">
        <v>36</v>
      </c>
      <c r="K3562" s="337" t="s">
        <v>19695</v>
      </c>
      <c r="L3562" s="337" t="s">
        <v>19695</v>
      </c>
      <c r="M3562" s="337" t="s">
        <v>19695</v>
      </c>
      <c r="N3562" s="337" t="s">
        <v>19695</v>
      </c>
      <c r="O3562" s="337" t="s">
        <v>19695</v>
      </c>
      <c r="P3562" s="337" t="s">
        <v>19695</v>
      </c>
      <c r="Q3562" s="337" t="s">
        <v>19695</v>
      </c>
      <c r="R3562" s="337" t="s">
        <v>101</v>
      </c>
      <c r="S3562" s="337" t="s">
        <v>102</v>
      </c>
      <c r="T3562" s="337" t="s">
        <v>715</v>
      </c>
      <c r="U3562" s="337" t="s">
        <v>5216</v>
      </c>
      <c r="V3562" s="337">
        <v>8</v>
      </c>
      <c r="W3562" s="337" t="s">
        <v>19695</v>
      </c>
      <c r="X3562" s="337" t="s">
        <v>19695</v>
      </c>
      <c r="Y3562" s="337" t="s">
        <v>19695</v>
      </c>
      <c r="Z3562" s="337" t="s">
        <v>1728</v>
      </c>
      <c r="AA3562" s="337" t="s">
        <v>735</v>
      </c>
      <c r="AB3562" s="337" t="s">
        <v>718</v>
      </c>
      <c r="AC3562" s="337" t="s">
        <v>13769</v>
      </c>
    </row>
    <row r="3563" spans="1:29" ht="15.8" x14ac:dyDescent="0.25">
      <c r="A3563" s="337" t="s">
        <v>1723</v>
      </c>
      <c r="B3563" s="337" t="s">
        <v>13185</v>
      </c>
      <c r="C3563" s="337" t="s">
        <v>1821</v>
      </c>
      <c r="D3563" s="337" t="s">
        <v>449</v>
      </c>
      <c r="E3563" s="337" t="s">
        <v>6885</v>
      </c>
      <c r="F3563" s="338">
        <v>43162</v>
      </c>
      <c r="G3563" s="337" t="s">
        <v>1379</v>
      </c>
      <c r="H3563" s="338">
        <v>43201</v>
      </c>
      <c r="I3563" s="337" t="s">
        <v>19695</v>
      </c>
      <c r="J3563" s="337" t="s">
        <v>36</v>
      </c>
      <c r="K3563" s="337" t="s">
        <v>19695</v>
      </c>
      <c r="L3563" s="337" t="s">
        <v>19695</v>
      </c>
      <c r="M3563" s="337" t="s">
        <v>19695</v>
      </c>
      <c r="N3563" s="337" t="s">
        <v>19695</v>
      </c>
      <c r="O3563" s="337" t="s">
        <v>19695</v>
      </c>
      <c r="P3563" s="337" t="s">
        <v>19695</v>
      </c>
      <c r="Q3563" s="337" t="s">
        <v>19695</v>
      </c>
      <c r="R3563" s="337" t="s">
        <v>105</v>
      </c>
      <c r="S3563" s="337" t="s">
        <v>3812</v>
      </c>
      <c r="T3563" s="337" t="s">
        <v>13186</v>
      </c>
      <c r="U3563" s="337" t="s">
        <v>5875</v>
      </c>
      <c r="V3563" s="337">
        <v>4</v>
      </c>
      <c r="W3563" s="337" t="s">
        <v>19695</v>
      </c>
      <c r="X3563" s="337" t="s">
        <v>19695</v>
      </c>
      <c r="Y3563" s="337" t="s">
        <v>19695</v>
      </c>
      <c r="Z3563" s="337" t="s">
        <v>1745</v>
      </c>
      <c r="AA3563" s="337" t="s">
        <v>897</v>
      </c>
      <c r="AB3563" s="337" t="s">
        <v>854</v>
      </c>
      <c r="AC3563" s="337" t="s">
        <v>13769</v>
      </c>
    </row>
    <row r="3564" spans="1:29" ht="15.8" x14ac:dyDescent="0.25">
      <c r="A3564" s="337" t="s">
        <v>1723</v>
      </c>
      <c r="B3564" s="337" t="s">
        <v>5566</v>
      </c>
      <c r="C3564" s="337" t="s">
        <v>1821</v>
      </c>
      <c r="D3564" s="337" t="s">
        <v>449</v>
      </c>
      <c r="E3564" s="337" t="s">
        <v>4866</v>
      </c>
      <c r="F3564" s="338">
        <v>43090</v>
      </c>
      <c r="G3564" s="337" t="s">
        <v>1379</v>
      </c>
      <c r="H3564" s="338">
        <v>43201</v>
      </c>
      <c r="I3564" s="337" t="s">
        <v>19695</v>
      </c>
      <c r="J3564" s="337" t="s">
        <v>36</v>
      </c>
      <c r="K3564" s="337" t="s">
        <v>19695</v>
      </c>
      <c r="L3564" s="337" t="s">
        <v>19695</v>
      </c>
      <c r="M3564" s="337" t="s">
        <v>19695</v>
      </c>
      <c r="N3564" s="337" t="s">
        <v>19695</v>
      </c>
      <c r="O3564" s="337" t="s">
        <v>19695</v>
      </c>
      <c r="P3564" s="337" t="s">
        <v>19695</v>
      </c>
      <c r="Q3564" s="337" t="s">
        <v>19695</v>
      </c>
      <c r="R3564" s="337" t="s">
        <v>98</v>
      </c>
      <c r="S3564" s="337" t="s">
        <v>1172</v>
      </c>
      <c r="T3564" s="337" t="s">
        <v>1549</v>
      </c>
      <c r="U3564" s="337" t="s">
        <v>5567</v>
      </c>
      <c r="V3564" s="337">
        <v>8</v>
      </c>
      <c r="W3564" s="337" t="s">
        <v>19695</v>
      </c>
      <c r="X3564" s="337" t="s">
        <v>19695</v>
      </c>
      <c r="Y3564" s="337" t="s">
        <v>19695</v>
      </c>
      <c r="Z3564" s="337" t="s">
        <v>1753</v>
      </c>
      <c r="AA3564" s="337" t="s">
        <v>717</v>
      </c>
      <c r="AB3564" s="337" t="s">
        <v>718</v>
      </c>
      <c r="AC3564" s="337" t="s">
        <v>13769</v>
      </c>
    </row>
    <row r="3565" spans="1:29" ht="15.8" x14ac:dyDescent="0.25">
      <c r="A3565" s="337" t="s">
        <v>1723</v>
      </c>
      <c r="B3565" s="337" t="s">
        <v>6895</v>
      </c>
      <c r="C3565" s="337" t="s">
        <v>1821</v>
      </c>
      <c r="D3565" s="337" t="s">
        <v>449</v>
      </c>
      <c r="E3565" s="337" t="s">
        <v>6896</v>
      </c>
      <c r="F3565" s="338">
        <v>43170</v>
      </c>
      <c r="G3565" s="337" t="s">
        <v>1379</v>
      </c>
      <c r="H3565" s="338">
        <v>43201</v>
      </c>
      <c r="I3565" s="337" t="s">
        <v>19695</v>
      </c>
      <c r="J3565" s="337" t="s">
        <v>36</v>
      </c>
      <c r="K3565" s="337" t="s">
        <v>19695</v>
      </c>
      <c r="L3565" s="337" t="s">
        <v>19695</v>
      </c>
      <c r="M3565" s="337" t="s">
        <v>19695</v>
      </c>
      <c r="N3565" s="337" t="s">
        <v>19695</v>
      </c>
      <c r="O3565" s="337" t="s">
        <v>19695</v>
      </c>
      <c r="P3565" s="337" t="s">
        <v>19695</v>
      </c>
      <c r="Q3565" s="337" t="s">
        <v>19695</v>
      </c>
      <c r="R3565" s="337" t="s">
        <v>56</v>
      </c>
      <c r="S3565" s="337" t="s">
        <v>57</v>
      </c>
      <c r="T3565" s="337" t="s">
        <v>1473</v>
      </c>
      <c r="U3565" s="337" t="s">
        <v>6897</v>
      </c>
      <c r="V3565" s="337">
        <v>8</v>
      </c>
      <c r="W3565" s="337" t="s">
        <v>19695</v>
      </c>
      <c r="X3565" s="337" t="s">
        <v>19695</v>
      </c>
      <c r="Y3565" s="337" t="s">
        <v>19695</v>
      </c>
      <c r="Z3565" s="337" t="s">
        <v>1753</v>
      </c>
      <c r="AA3565" s="337" t="s">
        <v>717</v>
      </c>
      <c r="AB3565" s="337" t="s">
        <v>718</v>
      </c>
      <c r="AC3565" s="337" t="s">
        <v>13770</v>
      </c>
    </row>
    <row r="3566" spans="1:29" ht="15.8" x14ac:dyDescent="0.25">
      <c r="A3566" s="337" t="s">
        <v>1723</v>
      </c>
      <c r="B3566" s="337" t="s">
        <v>5309</v>
      </c>
      <c r="C3566" s="337" t="s">
        <v>1821</v>
      </c>
      <c r="D3566" s="337" t="s">
        <v>449</v>
      </c>
      <c r="E3566" s="337" t="s">
        <v>5050</v>
      </c>
      <c r="F3566" s="338">
        <v>43150</v>
      </c>
      <c r="G3566" s="337" t="s">
        <v>1379</v>
      </c>
      <c r="H3566" s="338">
        <v>43201</v>
      </c>
      <c r="I3566" s="337" t="s">
        <v>19695</v>
      </c>
      <c r="J3566" s="337" t="s">
        <v>16</v>
      </c>
      <c r="K3566" s="337" t="s">
        <v>19695</v>
      </c>
      <c r="L3566" s="337" t="s">
        <v>19695</v>
      </c>
      <c r="M3566" s="337" t="s">
        <v>19695</v>
      </c>
      <c r="N3566" s="337" t="s">
        <v>19695</v>
      </c>
      <c r="O3566" s="337" t="s">
        <v>19695</v>
      </c>
      <c r="P3566" s="337" t="s">
        <v>19695</v>
      </c>
      <c r="Q3566" s="337" t="s">
        <v>19695</v>
      </c>
      <c r="R3566" s="337" t="s">
        <v>35</v>
      </c>
      <c r="S3566" s="337" t="s">
        <v>77</v>
      </c>
      <c r="T3566" s="337" t="s">
        <v>1012</v>
      </c>
      <c r="U3566" s="337" t="s">
        <v>1907</v>
      </c>
      <c r="V3566" s="337">
        <v>4</v>
      </c>
      <c r="W3566" s="337" t="s">
        <v>19695</v>
      </c>
      <c r="X3566" s="337" t="s">
        <v>19695</v>
      </c>
      <c r="Y3566" s="337" t="s">
        <v>19695</v>
      </c>
      <c r="Z3566" s="337" t="s">
        <v>1753</v>
      </c>
      <c r="AA3566" s="337" t="s">
        <v>735</v>
      </c>
      <c r="AB3566" s="337" t="s">
        <v>718</v>
      </c>
      <c r="AC3566" s="337" t="s">
        <v>13785</v>
      </c>
    </row>
    <row r="3567" spans="1:29" ht="15.8" x14ac:dyDescent="0.25">
      <c r="A3567" s="337" t="s">
        <v>1723</v>
      </c>
      <c r="B3567" s="337" t="s">
        <v>1378</v>
      </c>
      <c r="C3567" s="337" t="s">
        <v>1821</v>
      </c>
      <c r="D3567" s="337" t="s">
        <v>449</v>
      </c>
      <c r="E3567" s="337" t="s">
        <v>5310</v>
      </c>
      <c r="F3567" s="338">
        <v>43151</v>
      </c>
      <c r="G3567" s="337" t="s">
        <v>1379</v>
      </c>
      <c r="H3567" s="338">
        <v>43201</v>
      </c>
      <c r="I3567" s="337" t="s">
        <v>19695</v>
      </c>
      <c r="J3567" s="337" t="s">
        <v>16</v>
      </c>
      <c r="K3567" s="337" t="s">
        <v>19695</v>
      </c>
      <c r="L3567" s="337" t="s">
        <v>19695</v>
      </c>
      <c r="M3567" s="337" t="s">
        <v>19695</v>
      </c>
      <c r="N3567" s="337" t="s">
        <v>19695</v>
      </c>
      <c r="O3567" s="337" t="s">
        <v>19695</v>
      </c>
      <c r="P3567" s="337" t="s">
        <v>19695</v>
      </c>
      <c r="Q3567" s="337" t="s">
        <v>19695</v>
      </c>
      <c r="R3567" s="337" t="s">
        <v>35</v>
      </c>
      <c r="S3567" s="337" t="s">
        <v>987</v>
      </c>
      <c r="T3567" s="337" t="s">
        <v>1000</v>
      </c>
      <c r="U3567" s="337" t="s">
        <v>1380</v>
      </c>
      <c r="V3567" s="337">
        <v>6</v>
      </c>
      <c r="W3567" s="337" t="s">
        <v>19695</v>
      </c>
      <c r="X3567" s="337" t="s">
        <v>19695</v>
      </c>
      <c r="Y3567" s="337" t="s">
        <v>19695</v>
      </c>
      <c r="Z3567" s="337" t="s">
        <v>1753</v>
      </c>
      <c r="AA3567" s="337" t="s">
        <v>735</v>
      </c>
      <c r="AB3567" s="337" t="s">
        <v>718</v>
      </c>
      <c r="AC3567" s="337" t="s">
        <v>13785</v>
      </c>
    </row>
    <row r="3568" spans="1:29" ht="15.8" x14ac:dyDescent="0.25">
      <c r="A3568" s="337" t="s">
        <v>1723</v>
      </c>
      <c r="B3568" s="337" t="s">
        <v>6887</v>
      </c>
      <c r="C3568" s="337" t="s">
        <v>1821</v>
      </c>
      <c r="D3568" s="337" t="s">
        <v>449</v>
      </c>
      <c r="E3568" s="337" t="s">
        <v>4746</v>
      </c>
      <c r="F3568" s="338">
        <v>43196</v>
      </c>
      <c r="G3568" s="337" t="s">
        <v>5306</v>
      </c>
      <c r="H3568" s="338">
        <v>43199</v>
      </c>
      <c r="I3568" s="337" t="s">
        <v>19695</v>
      </c>
      <c r="J3568" s="337" t="s">
        <v>36</v>
      </c>
      <c r="K3568" s="337" t="s">
        <v>19695</v>
      </c>
      <c r="L3568" s="337" t="s">
        <v>19695</v>
      </c>
      <c r="M3568" s="337" t="s">
        <v>19695</v>
      </c>
      <c r="N3568" s="337" t="s">
        <v>19695</v>
      </c>
      <c r="O3568" s="337" t="s">
        <v>19695</v>
      </c>
      <c r="P3568" s="337" t="s">
        <v>19695</v>
      </c>
      <c r="Q3568" s="337" t="s">
        <v>19695</v>
      </c>
      <c r="R3568" s="337" t="s">
        <v>52</v>
      </c>
      <c r="S3568" s="337" t="s">
        <v>839</v>
      </c>
      <c r="T3568" s="337" t="s">
        <v>839</v>
      </c>
      <c r="U3568" s="337" t="s">
        <v>6332</v>
      </c>
      <c r="V3568" s="337">
        <v>4</v>
      </c>
      <c r="W3568" s="337" t="s">
        <v>19695</v>
      </c>
      <c r="X3568" s="337" t="s">
        <v>19695</v>
      </c>
      <c r="Y3568" s="337" t="s">
        <v>19695</v>
      </c>
      <c r="Z3568" s="337" t="s">
        <v>1745</v>
      </c>
      <c r="AA3568" s="337" t="s">
        <v>897</v>
      </c>
      <c r="AB3568" s="337" t="s">
        <v>854</v>
      </c>
      <c r="AC3568" s="337" t="s">
        <v>13767</v>
      </c>
    </row>
    <row r="3569" spans="1:29" ht="15.8" x14ac:dyDescent="0.25">
      <c r="A3569" s="337" t="s">
        <v>1723</v>
      </c>
      <c r="B3569" s="337" t="s">
        <v>5305</v>
      </c>
      <c r="C3569" s="337" t="s">
        <v>1821</v>
      </c>
      <c r="D3569" s="337" t="s">
        <v>449</v>
      </c>
      <c r="E3569" s="337" t="s">
        <v>1784</v>
      </c>
      <c r="F3569" s="338">
        <v>43166</v>
      </c>
      <c r="G3569" s="337" t="s">
        <v>5306</v>
      </c>
      <c r="H3569" s="338">
        <v>43199</v>
      </c>
      <c r="I3569" s="337" t="s">
        <v>19695</v>
      </c>
      <c r="J3569" s="337" t="s">
        <v>16</v>
      </c>
      <c r="K3569" s="337" t="s">
        <v>19695</v>
      </c>
      <c r="L3569" s="337" t="s">
        <v>19695</v>
      </c>
      <c r="M3569" s="337" t="s">
        <v>19695</v>
      </c>
      <c r="N3569" s="337" t="s">
        <v>19695</v>
      </c>
      <c r="O3569" s="337" t="s">
        <v>19695</v>
      </c>
      <c r="P3569" s="337" t="s">
        <v>19695</v>
      </c>
      <c r="Q3569" s="337" t="s">
        <v>19695</v>
      </c>
      <c r="R3569" s="337" t="s">
        <v>35</v>
      </c>
      <c r="S3569" s="337" t="s">
        <v>1645</v>
      </c>
      <c r="T3569" s="337" t="s">
        <v>5307</v>
      </c>
      <c r="U3569" s="337" t="s">
        <v>5308</v>
      </c>
      <c r="V3569" s="337">
        <v>8</v>
      </c>
      <c r="W3569" s="337" t="s">
        <v>19695</v>
      </c>
      <c r="X3569" s="337" t="s">
        <v>19695</v>
      </c>
      <c r="Y3569" s="337" t="s">
        <v>19695</v>
      </c>
      <c r="Z3569" s="337" t="s">
        <v>1753</v>
      </c>
      <c r="AA3569" s="337" t="s">
        <v>735</v>
      </c>
      <c r="AB3569" s="337" t="s">
        <v>718</v>
      </c>
      <c r="AC3569" s="337" t="s">
        <v>13785</v>
      </c>
    </row>
    <row r="3570" spans="1:29" ht="15.8" x14ac:dyDescent="0.25">
      <c r="A3570" s="337" t="s">
        <v>1723</v>
      </c>
      <c r="B3570" s="337" t="s">
        <v>5301</v>
      </c>
      <c r="C3570" s="337" t="s">
        <v>1821</v>
      </c>
      <c r="D3570" s="337" t="s">
        <v>449</v>
      </c>
      <c r="E3570" s="337" t="s">
        <v>5201</v>
      </c>
      <c r="F3570" s="338">
        <v>43168</v>
      </c>
      <c r="G3570" s="337" t="s">
        <v>5302</v>
      </c>
      <c r="H3570" s="338">
        <v>43198</v>
      </c>
      <c r="I3570" s="337" t="s">
        <v>19695</v>
      </c>
      <c r="J3570" s="337" t="s">
        <v>36</v>
      </c>
      <c r="K3570" s="337" t="s">
        <v>19695</v>
      </c>
      <c r="L3570" s="337" t="s">
        <v>19695</v>
      </c>
      <c r="M3570" s="337" t="s">
        <v>19695</v>
      </c>
      <c r="N3570" s="337" t="s">
        <v>19695</v>
      </c>
      <c r="O3570" s="337" t="s">
        <v>19695</v>
      </c>
      <c r="P3570" s="337" t="s">
        <v>19695</v>
      </c>
      <c r="Q3570" s="337" t="s">
        <v>19695</v>
      </c>
      <c r="R3570" s="337" t="s">
        <v>35</v>
      </c>
      <c r="S3570" s="337" t="s">
        <v>1645</v>
      </c>
      <c r="T3570" s="337" t="s">
        <v>5303</v>
      </c>
      <c r="U3570" s="337" t="s">
        <v>5304</v>
      </c>
      <c r="V3570" s="337">
        <v>8</v>
      </c>
      <c r="W3570" s="337" t="s">
        <v>19695</v>
      </c>
      <c r="X3570" s="337" t="s">
        <v>19695</v>
      </c>
      <c r="Y3570" s="337" t="s">
        <v>19695</v>
      </c>
      <c r="Z3570" s="337" t="s">
        <v>1753</v>
      </c>
      <c r="AA3570" s="337" t="s">
        <v>717</v>
      </c>
      <c r="AB3570" s="337" t="s">
        <v>718</v>
      </c>
      <c r="AC3570" s="337" t="s">
        <v>15459</v>
      </c>
    </row>
    <row r="3571" spans="1:29" ht="15.8" x14ac:dyDescent="0.25">
      <c r="A3571" s="337" t="s">
        <v>1723</v>
      </c>
      <c r="B3571" s="337" t="s">
        <v>8159</v>
      </c>
      <c r="C3571" s="337" t="s">
        <v>1821</v>
      </c>
      <c r="D3571" s="337" t="s">
        <v>449</v>
      </c>
      <c r="E3571" s="337" t="s">
        <v>4551</v>
      </c>
      <c r="F3571" s="338">
        <v>43097</v>
      </c>
      <c r="G3571" s="337" t="s">
        <v>4964</v>
      </c>
      <c r="H3571" s="338">
        <v>43197</v>
      </c>
      <c r="I3571" s="337" t="s">
        <v>19695</v>
      </c>
      <c r="J3571" s="337" t="s">
        <v>16</v>
      </c>
      <c r="K3571" s="337" t="s">
        <v>19695</v>
      </c>
      <c r="L3571" s="337" t="s">
        <v>19695</v>
      </c>
      <c r="M3571" s="337" t="s">
        <v>19695</v>
      </c>
      <c r="N3571" s="337" t="s">
        <v>19695</v>
      </c>
      <c r="O3571" s="337" t="s">
        <v>19695</v>
      </c>
      <c r="P3571" s="337" t="s">
        <v>19695</v>
      </c>
      <c r="Q3571" s="337" t="s">
        <v>19695</v>
      </c>
      <c r="R3571" s="337" t="s">
        <v>144</v>
      </c>
      <c r="S3571" s="337" t="s">
        <v>446</v>
      </c>
      <c r="T3571" s="337" t="s">
        <v>1481</v>
      </c>
      <c r="U3571" s="337" t="s">
        <v>8160</v>
      </c>
      <c r="V3571" s="337">
        <v>4</v>
      </c>
      <c r="W3571" s="337" t="s">
        <v>19695</v>
      </c>
      <c r="X3571" s="337" t="s">
        <v>19695</v>
      </c>
      <c r="Y3571" s="337" t="s">
        <v>19695</v>
      </c>
      <c r="Z3571" s="337" t="s">
        <v>1728</v>
      </c>
      <c r="AA3571" s="337" t="s">
        <v>717</v>
      </c>
      <c r="AB3571" s="337" t="s">
        <v>718</v>
      </c>
      <c r="AC3571" s="337" t="s">
        <v>13912</v>
      </c>
    </row>
    <row r="3572" spans="1:29" ht="15.8" x14ac:dyDescent="0.25">
      <c r="A3572" s="337" t="s">
        <v>1723</v>
      </c>
      <c r="B3572" s="337" t="s">
        <v>7161</v>
      </c>
      <c r="C3572" s="337" t="s">
        <v>1821</v>
      </c>
      <c r="D3572" s="337" t="s">
        <v>449</v>
      </c>
      <c r="E3572" s="337" t="s">
        <v>4957</v>
      </c>
      <c r="F3572" s="338">
        <v>43146</v>
      </c>
      <c r="G3572" s="337" t="s">
        <v>4746</v>
      </c>
      <c r="H3572" s="338">
        <v>43196</v>
      </c>
      <c r="I3572" s="337" t="s">
        <v>19695</v>
      </c>
      <c r="J3572" s="337" t="s">
        <v>16</v>
      </c>
      <c r="K3572" s="337" t="s">
        <v>19695</v>
      </c>
      <c r="L3572" s="337" t="s">
        <v>19695</v>
      </c>
      <c r="M3572" s="337" t="s">
        <v>19695</v>
      </c>
      <c r="N3572" s="337" t="s">
        <v>19695</v>
      </c>
      <c r="O3572" s="337" t="s">
        <v>19695</v>
      </c>
      <c r="P3572" s="337" t="s">
        <v>19695</v>
      </c>
      <c r="Q3572" s="337" t="s">
        <v>19695</v>
      </c>
      <c r="R3572" s="337" t="s">
        <v>109</v>
      </c>
      <c r="S3572" s="337" t="s">
        <v>110</v>
      </c>
      <c r="T3572" s="337" t="s">
        <v>408</v>
      </c>
      <c r="U3572" s="337" t="s">
        <v>402</v>
      </c>
      <c r="V3572" s="337">
        <v>4</v>
      </c>
      <c r="W3572" s="337" t="s">
        <v>19695</v>
      </c>
      <c r="X3572" s="337" t="s">
        <v>19695</v>
      </c>
      <c r="Y3572" s="337" t="s">
        <v>19695</v>
      </c>
      <c r="Z3572" s="337" t="s">
        <v>1728</v>
      </c>
      <c r="AA3572" s="337" t="s">
        <v>717</v>
      </c>
      <c r="AB3572" s="337" t="s">
        <v>718</v>
      </c>
      <c r="AC3572" s="337" t="s">
        <v>13882</v>
      </c>
    </row>
    <row r="3573" spans="1:29" ht="15.8" x14ac:dyDescent="0.25">
      <c r="A3573" s="337" t="s">
        <v>1723</v>
      </c>
      <c r="B3573" s="337" t="s">
        <v>4686</v>
      </c>
      <c r="C3573" s="337" t="s">
        <v>1821</v>
      </c>
      <c r="D3573" s="337" t="s">
        <v>449</v>
      </c>
      <c r="E3573" s="337" t="s">
        <v>4671</v>
      </c>
      <c r="F3573" s="338">
        <v>43110</v>
      </c>
      <c r="G3573" s="337" t="s">
        <v>4687</v>
      </c>
      <c r="H3573" s="338">
        <v>43195</v>
      </c>
      <c r="I3573" s="337" t="s">
        <v>19695</v>
      </c>
      <c r="J3573" s="337" t="s">
        <v>36</v>
      </c>
      <c r="K3573" s="337" t="s">
        <v>19695</v>
      </c>
      <c r="L3573" s="337" t="s">
        <v>19695</v>
      </c>
      <c r="M3573" s="337" t="s">
        <v>19695</v>
      </c>
      <c r="N3573" s="337" t="s">
        <v>19695</v>
      </c>
      <c r="O3573" s="337" t="s">
        <v>19695</v>
      </c>
      <c r="P3573" s="337" t="s">
        <v>19695</v>
      </c>
      <c r="Q3573" s="337" t="s">
        <v>19695</v>
      </c>
      <c r="R3573" s="337" t="s">
        <v>112</v>
      </c>
      <c r="S3573" s="337" t="s">
        <v>113</v>
      </c>
      <c r="T3573" s="337" t="s">
        <v>4688</v>
      </c>
      <c r="U3573" s="337" t="s">
        <v>4689</v>
      </c>
      <c r="V3573" s="337">
        <v>10</v>
      </c>
      <c r="W3573" s="337" t="s">
        <v>19695</v>
      </c>
      <c r="X3573" s="337" t="s">
        <v>19695</v>
      </c>
      <c r="Y3573" s="337" t="s">
        <v>19695</v>
      </c>
      <c r="Z3573" s="337" t="s">
        <v>1728</v>
      </c>
      <c r="AA3573" s="337" t="s">
        <v>735</v>
      </c>
      <c r="AB3573" s="337" t="s">
        <v>718</v>
      </c>
      <c r="AC3573" s="337" t="s">
        <v>13809</v>
      </c>
    </row>
    <row r="3574" spans="1:29" ht="15.8" x14ac:dyDescent="0.25">
      <c r="A3574" s="337" t="s">
        <v>1723</v>
      </c>
      <c r="B3574" s="337" t="s">
        <v>6761</v>
      </c>
      <c r="C3574" s="337" t="s">
        <v>1821</v>
      </c>
      <c r="D3574" s="337" t="s">
        <v>449</v>
      </c>
      <c r="E3574" s="337" t="s">
        <v>4321</v>
      </c>
      <c r="F3574" s="338">
        <v>43145</v>
      </c>
      <c r="G3574" s="337" t="s">
        <v>4687</v>
      </c>
      <c r="H3574" s="338">
        <v>43195</v>
      </c>
      <c r="I3574" s="337" t="s">
        <v>19695</v>
      </c>
      <c r="J3574" s="337" t="s">
        <v>16</v>
      </c>
      <c r="K3574" s="337" t="s">
        <v>19695</v>
      </c>
      <c r="L3574" s="337" t="s">
        <v>19695</v>
      </c>
      <c r="M3574" s="337" t="s">
        <v>19695</v>
      </c>
      <c r="N3574" s="337" t="s">
        <v>19695</v>
      </c>
      <c r="O3574" s="337" t="s">
        <v>19695</v>
      </c>
      <c r="P3574" s="337" t="s">
        <v>19695</v>
      </c>
      <c r="Q3574" s="337" t="s">
        <v>19695</v>
      </c>
      <c r="R3574" s="337" t="s">
        <v>52</v>
      </c>
      <c r="S3574" s="337" t="s">
        <v>393</v>
      </c>
      <c r="T3574" s="337" t="s">
        <v>393</v>
      </c>
      <c r="U3574" s="337" t="s">
        <v>6762</v>
      </c>
      <c r="V3574" s="337">
        <v>10</v>
      </c>
      <c r="W3574" s="337" t="s">
        <v>19695</v>
      </c>
      <c r="X3574" s="337" t="s">
        <v>19695</v>
      </c>
      <c r="Y3574" s="337" t="s">
        <v>19695</v>
      </c>
      <c r="Z3574" s="337" t="s">
        <v>1745</v>
      </c>
      <c r="AA3574" s="337" t="s">
        <v>853</v>
      </c>
      <c r="AB3574" s="337" t="s">
        <v>854</v>
      </c>
      <c r="AC3574" s="337" t="s">
        <v>13875</v>
      </c>
    </row>
    <row r="3575" spans="1:29" ht="15.8" x14ac:dyDescent="0.25">
      <c r="A3575" s="337" t="s">
        <v>1723</v>
      </c>
      <c r="B3575" s="337" t="s">
        <v>6027</v>
      </c>
      <c r="C3575" s="337" t="s">
        <v>1821</v>
      </c>
      <c r="D3575" s="337" t="s">
        <v>449</v>
      </c>
      <c r="E3575" s="337" t="s">
        <v>4957</v>
      </c>
      <c r="F3575" s="338">
        <v>43146</v>
      </c>
      <c r="G3575" s="337" t="s">
        <v>4687</v>
      </c>
      <c r="H3575" s="338">
        <v>43195</v>
      </c>
      <c r="I3575" s="337" t="s">
        <v>19695</v>
      </c>
      <c r="J3575" s="337" t="s">
        <v>16</v>
      </c>
      <c r="K3575" s="337" t="s">
        <v>19695</v>
      </c>
      <c r="L3575" s="337" t="s">
        <v>19695</v>
      </c>
      <c r="M3575" s="337" t="s">
        <v>19695</v>
      </c>
      <c r="N3575" s="337" t="s">
        <v>19695</v>
      </c>
      <c r="O3575" s="337" t="s">
        <v>19695</v>
      </c>
      <c r="P3575" s="337" t="s">
        <v>19695</v>
      </c>
      <c r="Q3575" s="337" t="s">
        <v>19695</v>
      </c>
      <c r="R3575" s="337" t="s">
        <v>35</v>
      </c>
      <c r="S3575" s="337" t="s">
        <v>77</v>
      </c>
      <c r="T3575" s="337" t="s">
        <v>6023</v>
      </c>
      <c r="U3575" s="337" t="s">
        <v>6028</v>
      </c>
      <c r="V3575" s="337">
        <v>10</v>
      </c>
      <c r="W3575" s="337" t="s">
        <v>19695</v>
      </c>
      <c r="X3575" s="337" t="s">
        <v>19695</v>
      </c>
      <c r="Y3575" s="337" t="s">
        <v>19695</v>
      </c>
      <c r="Z3575" s="337" t="s">
        <v>1753</v>
      </c>
      <c r="AA3575" s="337" t="s">
        <v>717</v>
      </c>
      <c r="AB3575" s="337" t="s">
        <v>718</v>
      </c>
      <c r="AC3575" s="337" t="s">
        <v>13784</v>
      </c>
    </row>
    <row r="3576" spans="1:29" ht="15.8" x14ac:dyDescent="0.25">
      <c r="A3576" s="337" t="s">
        <v>1723</v>
      </c>
      <c r="B3576" s="337" t="s">
        <v>1759</v>
      </c>
      <c r="C3576" s="337" t="s">
        <v>1725</v>
      </c>
      <c r="D3576" s="337" t="s">
        <v>1735</v>
      </c>
      <c r="E3576" s="337" t="s">
        <v>1760</v>
      </c>
      <c r="F3576" s="338">
        <v>43158</v>
      </c>
      <c r="G3576" s="337" t="s">
        <v>1761</v>
      </c>
      <c r="H3576" s="338">
        <v>43194</v>
      </c>
      <c r="I3576" s="337" t="s">
        <v>19695</v>
      </c>
      <c r="J3576" s="337" t="s">
        <v>16</v>
      </c>
      <c r="K3576" s="337" t="s">
        <v>19695</v>
      </c>
      <c r="L3576" s="337" t="s">
        <v>19695</v>
      </c>
      <c r="M3576" s="337" t="s">
        <v>19695</v>
      </c>
      <c r="N3576" s="337" t="s">
        <v>19695</v>
      </c>
      <c r="O3576" s="337" t="s">
        <v>19695</v>
      </c>
      <c r="P3576" s="337" t="s">
        <v>19695</v>
      </c>
      <c r="Q3576" s="337" t="s">
        <v>19695</v>
      </c>
      <c r="R3576" s="337" t="s">
        <v>15</v>
      </c>
      <c r="S3576" s="337" t="s">
        <v>1762</v>
      </c>
      <c r="T3576" s="337" t="s">
        <v>1763</v>
      </c>
      <c r="U3576" s="337" t="s">
        <v>1764</v>
      </c>
      <c r="V3576" s="337">
        <v>6</v>
      </c>
      <c r="W3576" s="337" t="s">
        <v>19695</v>
      </c>
      <c r="X3576" s="337" t="s">
        <v>19695</v>
      </c>
      <c r="Y3576" s="337" t="s">
        <v>19695</v>
      </c>
      <c r="Z3576" s="337" t="s">
        <v>1728</v>
      </c>
      <c r="AA3576" s="337" t="s">
        <v>717</v>
      </c>
      <c r="AB3576" s="337" t="s">
        <v>718</v>
      </c>
      <c r="AC3576" s="337" t="s">
        <v>13795</v>
      </c>
    </row>
    <row r="3577" spans="1:29" ht="15.8" x14ac:dyDescent="0.25">
      <c r="A3577" s="337" t="s">
        <v>1723</v>
      </c>
      <c r="B3577" s="337" t="s">
        <v>6504</v>
      </c>
      <c r="C3577" s="337" t="s">
        <v>1821</v>
      </c>
      <c r="D3577" s="337" t="s">
        <v>449</v>
      </c>
      <c r="E3577" s="337" t="s">
        <v>4950</v>
      </c>
      <c r="F3577" s="338">
        <v>43190</v>
      </c>
      <c r="G3577" s="337" t="s">
        <v>4596</v>
      </c>
      <c r="H3577" s="338">
        <v>43193</v>
      </c>
      <c r="I3577" s="337" t="s">
        <v>19695</v>
      </c>
      <c r="J3577" s="337" t="s">
        <v>36</v>
      </c>
      <c r="K3577" s="337" t="s">
        <v>19695</v>
      </c>
      <c r="L3577" s="337" t="s">
        <v>19695</v>
      </c>
      <c r="M3577" s="337" t="s">
        <v>19695</v>
      </c>
      <c r="N3577" s="337" t="s">
        <v>19695</v>
      </c>
      <c r="O3577" s="337" t="s">
        <v>19695</v>
      </c>
      <c r="P3577" s="337" t="s">
        <v>19695</v>
      </c>
      <c r="Q3577" s="337" t="s">
        <v>19695</v>
      </c>
      <c r="R3577" s="337" t="s">
        <v>71</v>
      </c>
      <c r="S3577" s="337" t="s">
        <v>4555</v>
      </c>
      <c r="T3577" s="337" t="s">
        <v>6505</v>
      </c>
      <c r="U3577" s="337" t="s">
        <v>6505</v>
      </c>
      <c r="V3577" s="337">
        <v>6</v>
      </c>
      <c r="W3577" s="337" t="s">
        <v>19695</v>
      </c>
      <c r="X3577" s="337" t="s">
        <v>19695</v>
      </c>
      <c r="Y3577" s="337" t="s">
        <v>19695</v>
      </c>
      <c r="Z3577" s="337" t="s">
        <v>1728</v>
      </c>
      <c r="AA3577" s="337" t="s">
        <v>717</v>
      </c>
      <c r="AB3577" s="337" t="s">
        <v>718</v>
      </c>
      <c r="AC3577" s="337" t="s">
        <v>13782</v>
      </c>
    </row>
    <row r="3578" spans="1:29" ht="15.8" x14ac:dyDescent="0.25">
      <c r="A3578" s="337" t="s">
        <v>1723</v>
      </c>
      <c r="B3578" s="337" t="s">
        <v>6334</v>
      </c>
      <c r="C3578" s="337" t="s">
        <v>1725</v>
      </c>
      <c r="D3578" s="337" t="s">
        <v>1726</v>
      </c>
      <c r="E3578" s="337" t="s">
        <v>5417</v>
      </c>
      <c r="F3578" s="338">
        <v>43143</v>
      </c>
      <c r="G3578" s="337" t="s">
        <v>4596</v>
      </c>
      <c r="H3578" s="338">
        <v>43193</v>
      </c>
      <c r="I3578" s="337" t="s">
        <v>19695</v>
      </c>
      <c r="J3578" s="337" t="s">
        <v>36</v>
      </c>
      <c r="K3578" s="337" t="s">
        <v>19695</v>
      </c>
      <c r="L3578" s="337" t="s">
        <v>19695</v>
      </c>
      <c r="M3578" s="337" t="s">
        <v>19695</v>
      </c>
      <c r="N3578" s="337" t="s">
        <v>19695</v>
      </c>
      <c r="O3578" s="337" t="s">
        <v>19695</v>
      </c>
      <c r="P3578" s="337" t="s">
        <v>19695</v>
      </c>
      <c r="Q3578" s="337" t="s">
        <v>19695</v>
      </c>
      <c r="R3578" s="337" t="s">
        <v>15</v>
      </c>
      <c r="S3578" s="337" t="s">
        <v>1659</v>
      </c>
      <c r="T3578" s="337" t="s">
        <v>1091</v>
      </c>
      <c r="U3578" s="337" t="s">
        <v>126</v>
      </c>
      <c r="V3578" s="337">
        <v>10</v>
      </c>
      <c r="W3578" s="337" t="s">
        <v>19695</v>
      </c>
      <c r="X3578" s="337" t="s">
        <v>19695</v>
      </c>
      <c r="Y3578" s="337" t="s">
        <v>19695</v>
      </c>
      <c r="Z3578" s="337" t="s">
        <v>1745</v>
      </c>
      <c r="AA3578" s="337" t="s">
        <v>853</v>
      </c>
      <c r="AB3578" s="337" t="s">
        <v>854</v>
      </c>
      <c r="AC3578" s="337" t="s">
        <v>15244</v>
      </c>
    </row>
    <row r="3579" spans="1:29" ht="15.8" x14ac:dyDescent="0.25">
      <c r="A3579" s="337" t="s">
        <v>1723</v>
      </c>
      <c r="B3579" s="337" t="s">
        <v>13545</v>
      </c>
      <c r="C3579" s="337" t="s">
        <v>1725</v>
      </c>
      <c r="D3579" s="337" t="s">
        <v>1730</v>
      </c>
      <c r="E3579" s="337" t="s">
        <v>6365</v>
      </c>
      <c r="F3579" s="338">
        <v>43131</v>
      </c>
      <c r="G3579" s="337" t="s">
        <v>4443</v>
      </c>
      <c r="H3579" s="338">
        <v>43192</v>
      </c>
      <c r="I3579" s="337" t="s">
        <v>19695</v>
      </c>
      <c r="J3579" s="337" t="s">
        <v>36</v>
      </c>
      <c r="K3579" s="337" t="s">
        <v>19695</v>
      </c>
      <c r="L3579" s="337" t="s">
        <v>19695</v>
      </c>
      <c r="M3579" s="337" t="s">
        <v>19695</v>
      </c>
      <c r="N3579" s="337" t="s">
        <v>19695</v>
      </c>
      <c r="O3579" s="337" t="s">
        <v>19695</v>
      </c>
      <c r="P3579" s="337" t="s">
        <v>19695</v>
      </c>
      <c r="Q3579" s="337" t="s">
        <v>19695</v>
      </c>
      <c r="R3579" s="337" t="s">
        <v>112</v>
      </c>
      <c r="S3579" s="337" t="s">
        <v>1242</v>
      </c>
      <c r="T3579" s="337" t="s">
        <v>7099</v>
      </c>
      <c r="U3579" s="337" t="s">
        <v>13546</v>
      </c>
      <c r="V3579" s="337">
        <v>12</v>
      </c>
      <c r="W3579" s="337" t="s">
        <v>19695</v>
      </c>
      <c r="X3579" s="337" t="s">
        <v>19695</v>
      </c>
      <c r="Y3579" s="337" t="s">
        <v>19695</v>
      </c>
      <c r="Z3579" s="337" t="s">
        <v>1728</v>
      </c>
      <c r="AA3579" s="337" t="s">
        <v>735</v>
      </c>
      <c r="AB3579" s="337" t="s">
        <v>718</v>
      </c>
      <c r="AC3579" s="337" t="s">
        <v>13547</v>
      </c>
    </row>
    <row r="3580" spans="1:29" ht="15.8" x14ac:dyDescent="0.25">
      <c r="A3580" s="337" t="s">
        <v>1723</v>
      </c>
      <c r="B3580" s="337" t="s">
        <v>6026</v>
      </c>
      <c r="C3580" s="337" t="s">
        <v>1821</v>
      </c>
      <c r="D3580" s="337" t="s">
        <v>449</v>
      </c>
      <c r="E3580" s="337" t="s">
        <v>4295</v>
      </c>
      <c r="F3580" s="338">
        <v>43142</v>
      </c>
      <c r="G3580" s="337" t="s">
        <v>4443</v>
      </c>
      <c r="H3580" s="338">
        <v>43192</v>
      </c>
      <c r="I3580" s="337" t="s">
        <v>19695</v>
      </c>
      <c r="J3580" s="337" t="s">
        <v>16</v>
      </c>
      <c r="K3580" s="337" t="s">
        <v>19695</v>
      </c>
      <c r="L3580" s="337" t="s">
        <v>19695</v>
      </c>
      <c r="M3580" s="337" t="s">
        <v>19695</v>
      </c>
      <c r="N3580" s="337" t="s">
        <v>19695</v>
      </c>
      <c r="O3580" s="337" t="s">
        <v>19695</v>
      </c>
      <c r="P3580" s="337" t="s">
        <v>19695</v>
      </c>
      <c r="Q3580" s="337" t="s">
        <v>19695</v>
      </c>
      <c r="R3580" s="337" t="s">
        <v>1225</v>
      </c>
      <c r="S3580" s="337" t="s">
        <v>100</v>
      </c>
      <c r="T3580" s="337" t="s">
        <v>6011</v>
      </c>
      <c r="U3580" s="337" t="s">
        <v>5844</v>
      </c>
      <c r="V3580" s="337">
        <v>8</v>
      </c>
      <c r="W3580" s="337" t="s">
        <v>19695</v>
      </c>
      <c r="X3580" s="337" t="s">
        <v>19695</v>
      </c>
      <c r="Y3580" s="337" t="s">
        <v>19695</v>
      </c>
      <c r="Z3580" s="337" t="s">
        <v>1753</v>
      </c>
      <c r="AA3580" s="337" t="s">
        <v>717</v>
      </c>
      <c r="AB3580" s="337" t="s">
        <v>718</v>
      </c>
      <c r="AC3580" s="337" t="s">
        <v>15461</v>
      </c>
    </row>
    <row r="3581" spans="1:29" ht="15.8" x14ac:dyDescent="0.25">
      <c r="A3581" s="337" t="s">
        <v>1723</v>
      </c>
      <c r="B3581" s="337" t="s">
        <v>4464</v>
      </c>
      <c r="C3581" s="337" t="s">
        <v>1821</v>
      </c>
      <c r="D3581" s="337" t="s">
        <v>449</v>
      </c>
      <c r="E3581" s="337" t="s">
        <v>4465</v>
      </c>
      <c r="F3581" s="338">
        <v>43179</v>
      </c>
      <c r="G3581" s="337" t="s">
        <v>4466</v>
      </c>
      <c r="H3581" s="338">
        <v>43191</v>
      </c>
      <c r="I3581" s="337" t="s">
        <v>19695</v>
      </c>
      <c r="J3581" s="337" t="s">
        <v>16</v>
      </c>
      <c r="K3581" s="337" t="s">
        <v>19695</v>
      </c>
      <c r="L3581" s="337" t="s">
        <v>19695</v>
      </c>
      <c r="M3581" s="337" t="s">
        <v>19695</v>
      </c>
      <c r="N3581" s="337" t="s">
        <v>19695</v>
      </c>
      <c r="O3581" s="337" t="s">
        <v>19695</v>
      </c>
      <c r="P3581" s="337" t="s">
        <v>19695</v>
      </c>
      <c r="Q3581" s="337" t="s">
        <v>19695</v>
      </c>
      <c r="R3581" s="337" t="s">
        <v>75</v>
      </c>
      <c r="S3581" s="337" t="s">
        <v>1163</v>
      </c>
      <c r="T3581" s="337" t="s">
        <v>1163</v>
      </c>
      <c r="U3581" s="337" t="s">
        <v>971</v>
      </c>
      <c r="V3581" s="337">
        <v>6</v>
      </c>
      <c r="W3581" s="337" t="s">
        <v>19695</v>
      </c>
      <c r="X3581" s="337" t="s">
        <v>19695</v>
      </c>
      <c r="Y3581" s="337" t="s">
        <v>19695</v>
      </c>
      <c r="Z3581" s="337" t="s">
        <v>1728</v>
      </c>
      <c r="AA3581" s="337" t="s">
        <v>735</v>
      </c>
      <c r="AB3581" s="337" t="s">
        <v>718</v>
      </c>
      <c r="AC3581" s="337" t="s">
        <v>13800</v>
      </c>
    </row>
    <row r="3582" spans="1:29" ht="15.8" x14ac:dyDescent="0.25">
      <c r="A3582" s="337" t="s">
        <v>1723</v>
      </c>
      <c r="B3582" s="337" t="s">
        <v>5200</v>
      </c>
      <c r="C3582" s="337" t="s">
        <v>1821</v>
      </c>
      <c r="D3582" s="337" t="s">
        <v>449</v>
      </c>
      <c r="E3582" s="337" t="s">
        <v>5201</v>
      </c>
      <c r="F3582" s="338">
        <v>43168</v>
      </c>
      <c r="G3582" s="337" t="s">
        <v>4466</v>
      </c>
      <c r="H3582" s="338">
        <v>43191</v>
      </c>
      <c r="I3582" s="337" t="s">
        <v>19695</v>
      </c>
      <c r="J3582" s="337" t="s">
        <v>36</v>
      </c>
      <c r="K3582" s="337" t="s">
        <v>19695</v>
      </c>
      <c r="L3582" s="337" t="s">
        <v>19695</v>
      </c>
      <c r="M3582" s="337" t="s">
        <v>19695</v>
      </c>
      <c r="N3582" s="337" t="s">
        <v>19695</v>
      </c>
      <c r="O3582" s="337" t="s">
        <v>19695</v>
      </c>
      <c r="P3582" s="337" t="s">
        <v>19695</v>
      </c>
      <c r="Q3582" s="337" t="s">
        <v>19695</v>
      </c>
      <c r="R3582" s="337" t="s">
        <v>98</v>
      </c>
      <c r="S3582" s="337" t="s">
        <v>1176</v>
      </c>
      <c r="T3582" s="337" t="s">
        <v>1696</v>
      </c>
      <c r="U3582" s="337" t="s">
        <v>899</v>
      </c>
      <c r="V3582" s="337">
        <v>6</v>
      </c>
      <c r="W3582" s="337" t="s">
        <v>19695</v>
      </c>
      <c r="X3582" s="337" t="s">
        <v>19695</v>
      </c>
      <c r="Y3582" s="337" t="s">
        <v>19695</v>
      </c>
      <c r="Z3582" s="337" t="s">
        <v>1728</v>
      </c>
      <c r="AA3582" s="337" t="s">
        <v>717</v>
      </c>
      <c r="AB3582" s="337" t="s">
        <v>718</v>
      </c>
      <c r="AC3582" s="337" t="s">
        <v>13819</v>
      </c>
    </row>
    <row r="3583" spans="1:29" ht="15.8" x14ac:dyDescent="0.25">
      <c r="A3583" s="337" t="s">
        <v>1723</v>
      </c>
      <c r="B3583" s="337" t="s">
        <v>1501</v>
      </c>
      <c r="C3583" s="337" t="s">
        <v>1821</v>
      </c>
      <c r="D3583" s="337" t="s">
        <v>449</v>
      </c>
      <c r="E3583" s="337" t="s">
        <v>4810</v>
      </c>
      <c r="F3583" s="338">
        <v>43182</v>
      </c>
      <c r="G3583" s="337" t="s">
        <v>4466</v>
      </c>
      <c r="H3583" s="338">
        <v>43191</v>
      </c>
      <c r="I3583" s="337" t="s">
        <v>19695</v>
      </c>
      <c r="J3583" s="337" t="s">
        <v>16</v>
      </c>
      <c r="K3583" s="337" t="s">
        <v>19695</v>
      </c>
      <c r="L3583" s="337" t="s">
        <v>19695</v>
      </c>
      <c r="M3583" s="337" t="s">
        <v>19695</v>
      </c>
      <c r="N3583" s="337" t="s">
        <v>19695</v>
      </c>
      <c r="O3583" s="337" t="s">
        <v>19695</v>
      </c>
      <c r="P3583" s="337" t="s">
        <v>19695</v>
      </c>
      <c r="Q3583" s="337" t="s">
        <v>19695</v>
      </c>
      <c r="R3583" s="337" t="s">
        <v>70</v>
      </c>
      <c r="S3583" s="337" t="s">
        <v>1502</v>
      </c>
      <c r="T3583" s="337" t="s">
        <v>1504</v>
      </c>
      <c r="U3583" s="337" t="s">
        <v>1503</v>
      </c>
      <c r="V3583" s="337">
        <v>8</v>
      </c>
      <c r="W3583" s="337" t="s">
        <v>19695</v>
      </c>
      <c r="X3583" s="337" t="s">
        <v>19695</v>
      </c>
      <c r="Y3583" s="337" t="s">
        <v>19695</v>
      </c>
      <c r="Z3583" s="337" t="s">
        <v>1728</v>
      </c>
      <c r="AA3583" s="337" t="s">
        <v>735</v>
      </c>
      <c r="AB3583" s="337" t="s">
        <v>718</v>
      </c>
      <c r="AC3583" s="337" t="s">
        <v>13834</v>
      </c>
    </row>
    <row r="3584" spans="1:29" ht="15.8" x14ac:dyDescent="0.25">
      <c r="A3584" s="337" t="s">
        <v>1723</v>
      </c>
      <c r="B3584" s="337" t="s">
        <v>9208</v>
      </c>
      <c r="C3584" s="337" t="s">
        <v>1821</v>
      </c>
      <c r="D3584" s="337" t="s">
        <v>449</v>
      </c>
      <c r="E3584" s="337" t="s">
        <v>4181</v>
      </c>
      <c r="F3584" s="338">
        <v>42776</v>
      </c>
      <c r="G3584" s="337" t="s">
        <v>4466</v>
      </c>
      <c r="H3584" s="338">
        <v>43191</v>
      </c>
      <c r="I3584" s="337" t="s">
        <v>19695</v>
      </c>
      <c r="J3584" s="337" t="s">
        <v>36</v>
      </c>
      <c r="K3584" s="337" t="s">
        <v>19695</v>
      </c>
      <c r="L3584" s="337" t="s">
        <v>19695</v>
      </c>
      <c r="M3584" s="337" t="s">
        <v>19695</v>
      </c>
      <c r="N3584" s="337" t="s">
        <v>19695</v>
      </c>
      <c r="O3584" s="337" t="s">
        <v>19695</v>
      </c>
      <c r="P3584" s="337" t="s">
        <v>19695</v>
      </c>
      <c r="Q3584" s="337" t="s">
        <v>19695</v>
      </c>
      <c r="R3584" s="337" t="s">
        <v>2803</v>
      </c>
      <c r="S3584" s="337" t="s">
        <v>4729</v>
      </c>
      <c r="T3584" s="337" t="s">
        <v>8137</v>
      </c>
      <c r="U3584" s="337" t="s">
        <v>9209</v>
      </c>
      <c r="V3584" s="337">
        <v>12</v>
      </c>
      <c r="W3584" s="337" t="s">
        <v>19695</v>
      </c>
      <c r="X3584" s="337" t="s">
        <v>19695</v>
      </c>
      <c r="Y3584" s="337" t="s">
        <v>19695</v>
      </c>
      <c r="Z3584" s="337" t="s">
        <v>1728</v>
      </c>
      <c r="AA3584" s="337" t="s">
        <v>717</v>
      </c>
      <c r="AB3584" s="337" t="s">
        <v>718</v>
      </c>
      <c r="AC3584" s="337" t="s">
        <v>13952</v>
      </c>
    </row>
    <row r="3585" spans="1:29" ht="15.8" x14ac:dyDescent="0.25">
      <c r="A3585" s="337" t="s">
        <v>1723</v>
      </c>
      <c r="B3585" s="337" t="s">
        <v>6288</v>
      </c>
      <c r="C3585" s="337" t="s">
        <v>1821</v>
      </c>
      <c r="D3585" s="337" t="s">
        <v>449</v>
      </c>
      <c r="E3585" s="337" t="s">
        <v>5059</v>
      </c>
      <c r="F3585" s="338">
        <v>43141</v>
      </c>
      <c r="G3585" s="337" t="s">
        <v>4466</v>
      </c>
      <c r="H3585" s="338">
        <v>43191</v>
      </c>
      <c r="I3585" s="337" t="s">
        <v>19695</v>
      </c>
      <c r="J3585" s="337" t="s">
        <v>16</v>
      </c>
      <c r="K3585" s="337" t="s">
        <v>19695</v>
      </c>
      <c r="L3585" s="337" t="s">
        <v>19695</v>
      </c>
      <c r="M3585" s="337" t="s">
        <v>19695</v>
      </c>
      <c r="N3585" s="337" t="s">
        <v>19695</v>
      </c>
      <c r="O3585" s="337" t="s">
        <v>19695</v>
      </c>
      <c r="P3585" s="337" t="s">
        <v>19695</v>
      </c>
      <c r="Q3585" s="337" t="s">
        <v>19695</v>
      </c>
      <c r="R3585" s="337" t="s">
        <v>134</v>
      </c>
      <c r="S3585" s="337" t="s">
        <v>1597</v>
      </c>
      <c r="T3585" s="337" t="s">
        <v>6289</v>
      </c>
      <c r="U3585" s="337" t="s">
        <v>6290</v>
      </c>
      <c r="V3585" s="337">
        <v>4</v>
      </c>
      <c r="W3585" s="337" t="s">
        <v>19695</v>
      </c>
      <c r="X3585" s="337" t="s">
        <v>19695</v>
      </c>
      <c r="Y3585" s="337" t="s">
        <v>19695</v>
      </c>
      <c r="Z3585" s="337" t="s">
        <v>1745</v>
      </c>
      <c r="AA3585" s="337" t="s">
        <v>761</v>
      </c>
      <c r="AB3585" s="337" t="s">
        <v>762</v>
      </c>
      <c r="AC3585" s="337" t="s">
        <v>13780</v>
      </c>
    </row>
    <row r="3586" spans="1:29" ht="15.8" x14ac:dyDescent="0.25">
      <c r="A3586" s="337" t="s">
        <v>1723</v>
      </c>
      <c r="B3586" s="337" t="s">
        <v>6284</v>
      </c>
      <c r="C3586" s="337" t="s">
        <v>1821</v>
      </c>
      <c r="D3586" s="337" t="s">
        <v>449</v>
      </c>
      <c r="E3586" s="337" t="s">
        <v>5059</v>
      </c>
      <c r="F3586" s="338">
        <v>43141</v>
      </c>
      <c r="G3586" s="337" t="s">
        <v>4466</v>
      </c>
      <c r="H3586" s="338">
        <v>43191</v>
      </c>
      <c r="I3586" s="337" t="s">
        <v>19695</v>
      </c>
      <c r="J3586" s="337" t="s">
        <v>16</v>
      </c>
      <c r="K3586" s="337" t="s">
        <v>19695</v>
      </c>
      <c r="L3586" s="337" t="s">
        <v>19695</v>
      </c>
      <c r="M3586" s="337" t="s">
        <v>19695</v>
      </c>
      <c r="N3586" s="337" t="s">
        <v>19695</v>
      </c>
      <c r="O3586" s="337" t="s">
        <v>19695</v>
      </c>
      <c r="P3586" s="337" t="s">
        <v>19695</v>
      </c>
      <c r="Q3586" s="337" t="s">
        <v>19695</v>
      </c>
      <c r="R3586" s="337" t="s">
        <v>18</v>
      </c>
      <c r="S3586" s="337" t="s">
        <v>1033</v>
      </c>
      <c r="T3586" s="337" t="s">
        <v>2085</v>
      </c>
      <c r="U3586" s="337" t="s">
        <v>5597</v>
      </c>
      <c r="V3586" s="337">
        <v>6</v>
      </c>
      <c r="W3586" s="337" t="s">
        <v>19695</v>
      </c>
      <c r="X3586" s="337" t="s">
        <v>19695</v>
      </c>
      <c r="Y3586" s="337" t="s">
        <v>19695</v>
      </c>
      <c r="Z3586" s="337" t="s">
        <v>1745</v>
      </c>
      <c r="AA3586" s="337" t="s">
        <v>761</v>
      </c>
      <c r="AB3586" s="337" t="s">
        <v>762</v>
      </c>
      <c r="AC3586" s="337" t="s">
        <v>15256</v>
      </c>
    </row>
    <row r="3587" spans="1:29" ht="15.8" x14ac:dyDescent="0.25">
      <c r="A3587" s="337" t="s">
        <v>1723</v>
      </c>
      <c r="B3587" s="337" t="s">
        <v>5058</v>
      </c>
      <c r="C3587" s="337" t="s">
        <v>1821</v>
      </c>
      <c r="D3587" s="337" t="s">
        <v>449</v>
      </c>
      <c r="E3587" s="337" t="s">
        <v>5059</v>
      </c>
      <c r="F3587" s="338">
        <v>43141</v>
      </c>
      <c r="G3587" s="337" t="s">
        <v>4466</v>
      </c>
      <c r="H3587" s="338">
        <v>43191</v>
      </c>
      <c r="I3587" s="337" t="s">
        <v>19695</v>
      </c>
      <c r="J3587" s="337" t="s">
        <v>36</v>
      </c>
      <c r="K3587" s="337" t="s">
        <v>19695</v>
      </c>
      <c r="L3587" s="337" t="s">
        <v>19695</v>
      </c>
      <c r="M3587" s="337" t="s">
        <v>19695</v>
      </c>
      <c r="N3587" s="337" t="s">
        <v>19695</v>
      </c>
      <c r="O3587" s="337" t="s">
        <v>19695</v>
      </c>
      <c r="P3587" s="337" t="s">
        <v>19695</v>
      </c>
      <c r="Q3587" s="337" t="s">
        <v>19695</v>
      </c>
      <c r="R3587" s="337" t="s">
        <v>139</v>
      </c>
      <c r="S3587" s="337" t="s">
        <v>139</v>
      </c>
      <c r="T3587" s="337" t="s">
        <v>5060</v>
      </c>
      <c r="U3587" s="337" t="s">
        <v>5061</v>
      </c>
      <c r="V3587" s="337">
        <v>8</v>
      </c>
      <c r="W3587" s="337" t="s">
        <v>19695</v>
      </c>
      <c r="X3587" s="337" t="s">
        <v>19695</v>
      </c>
      <c r="Y3587" s="337" t="s">
        <v>19695</v>
      </c>
      <c r="Z3587" s="337" t="s">
        <v>1753</v>
      </c>
      <c r="AA3587" s="337" t="s">
        <v>735</v>
      </c>
      <c r="AB3587" s="337" t="s">
        <v>718</v>
      </c>
      <c r="AC3587" s="337" t="s">
        <v>15457</v>
      </c>
    </row>
    <row r="3588" spans="1:29" ht="15.8" x14ac:dyDescent="0.25">
      <c r="A3588" s="337" t="s">
        <v>1723</v>
      </c>
      <c r="B3588" s="337" t="s">
        <v>5073</v>
      </c>
      <c r="C3588" s="337" t="s">
        <v>1725</v>
      </c>
      <c r="D3588" s="337" t="s">
        <v>1873</v>
      </c>
      <c r="E3588" s="337" t="s">
        <v>5059</v>
      </c>
      <c r="F3588" s="338">
        <v>43141</v>
      </c>
      <c r="G3588" s="337" t="s">
        <v>4466</v>
      </c>
      <c r="H3588" s="338">
        <v>43191</v>
      </c>
      <c r="I3588" s="337" t="s">
        <v>19695</v>
      </c>
      <c r="J3588" s="337" t="s">
        <v>36</v>
      </c>
      <c r="K3588" s="337" t="s">
        <v>19695</v>
      </c>
      <c r="L3588" s="337" t="s">
        <v>19695</v>
      </c>
      <c r="M3588" s="337" t="s">
        <v>19695</v>
      </c>
      <c r="N3588" s="337" t="s">
        <v>19695</v>
      </c>
      <c r="O3588" s="337" t="s">
        <v>19695</v>
      </c>
      <c r="P3588" s="337" t="s">
        <v>19695</v>
      </c>
      <c r="Q3588" s="337" t="s">
        <v>19695</v>
      </c>
      <c r="R3588" s="337" t="s">
        <v>1741</v>
      </c>
      <c r="S3588" s="337" t="s">
        <v>1742</v>
      </c>
      <c r="T3588" s="337" t="s">
        <v>5074</v>
      </c>
      <c r="U3588" s="337" t="s">
        <v>5075</v>
      </c>
      <c r="V3588" s="337">
        <v>12</v>
      </c>
      <c r="W3588" s="337" t="s">
        <v>19695</v>
      </c>
      <c r="X3588" s="337" t="s">
        <v>19695</v>
      </c>
      <c r="Y3588" s="337" t="s">
        <v>19695</v>
      </c>
      <c r="Z3588" s="337" t="s">
        <v>1753</v>
      </c>
      <c r="AA3588" s="337" t="s">
        <v>735</v>
      </c>
      <c r="AB3588" s="337" t="s">
        <v>718</v>
      </c>
      <c r="AC3588" s="337" t="s">
        <v>13767</v>
      </c>
    </row>
    <row r="3589" spans="1:29" ht="15.8" x14ac:dyDescent="0.25">
      <c r="A3589" s="337" t="s">
        <v>1723</v>
      </c>
      <c r="B3589" s="337" t="s">
        <v>5239</v>
      </c>
      <c r="C3589" s="337" t="s">
        <v>1821</v>
      </c>
      <c r="D3589" s="337" t="s">
        <v>449</v>
      </c>
      <c r="E3589" s="337" t="s">
        <v>5059</v>
      </c>
      <c r="F3589" s="338">
        <v>43141</v>
      </c>
      <c r="G3589" s="337" t="s">
        <v>4466</v>
      </c>
      <c r="H3589" s="338">
        <v>43191</v>
      </c>
      <c r="I3589" s="337" t="s">
        <v>19695</v>
      </c>
      <c r="J3589" s="337" t="s">
        <v>16</v>
      </c>
      <c r="K3589" s="337" t="s">
        <v>19695</v>
      </c>
      <c r="L3589" s="337" t="s">
        <v>19695</v>
      </c>
      <c r="M3589" s="337" t="s">
        <v>19695</v>
      </c>
      <c r="N3589" s="337" t="s">
        <v>19695</v>
      </c>
      <c r="O3589" s="337" t="s">
        <v>19695</v>
      </c>
      <c r="P3589" s="337" t="s">
        <v>19695</v>
      </c>
      <c r="Q3589" s="337" t="s">
        <v>19695</v>
      </c>
      <c r="R3589" s="337" t="s">
        <v>18</v>
      </c>
      <c r="S3589" s="337" t="s">
        <v>78</v>
      </c>
      <c r="T3589" s="337" t="s">
        <v>78</v>
      </c>
      <c r="U3589" s="337" t="s">
        <v>3430</v>
      </c>
      <c r="V3589" s="337">
        <v>8</v>
      </c>
      <c r="W3589" s="337" t="s">
        <v>19695</v>
      </c>
      <c r="X3589" s="337" t="s">
        <v>19695</v>
      </c>
      <c r="Y3589" s="337" t="s">
        <v>19695</v>
      </c>
      <c r="Z3589" s="337" t="s">
        <v>1753</v>
      </c>
      <c r="AA3589" s="337" t="s">
        <v>735</v>
      </c>
      <c r="AB3589" s="337" t="s">
        <v>718</v>
      </c>
      <c r="AC3589" s="337" t="s">
        <v>13776</v>
      </c>
    </row>
    <row r="3590" spans="1:29" ht="15.8" x14ac:dyDescent="0.25">
      <c r="A3590" s="337" t="s">
        <v>1723</v>
      </c>
      <c r="B3590" s="337" t="s">
        <v>4820</v>
      </c>
      <c r="C3590" s="337" t="s">
        <v>1821</v>
      </c>
      <c r="D3590" s="337" t="s">
        <v>449</v>
      </c>
      <c r="E3590" s="337" t="s">
        <v>4321</v>
      </c>
      <c r="F3590" s="338">
        <v>43145</v>
      </c>
      <c r="G3590" s="337" t="s">
        <v>4535</v>
      </c>
      <c r="H3590" s="338">
        <v>43188</v>
      </c>
      <c r="I3590" s="337" t="s">
        <v>19695</v>
      </c>
      <c r="J3590" s="337" t="s">
        <v>36</v>
      </c>
      <c r="K3590" s="337" t="s">
        <v>19695</v>
      </c>
      <c r="L3590" s="337" t="s">
        <v>19695</v>
      </c>
      <c r="M3590" s="337" t="s">
        <v>19695</v>
      </c>
      <c r="N3590" s="337" t="s">
        <v>19695</v>
      </c>
      <c r="O3590" s="337" t="s">
        <v>19695</v>
      </c>
      <c r="P3590" s="337" t="s">
        <v>19695</v>
      </c>
      <c r="Q3590" s="337" t="s">
        <v>19695</v>
      </c>
      <c r="R3590" s="337" t="s">
        <v>105</v>
      </c>
      <c r="S3590" s="337" t="s">
        <v>3685</v>
      </c>
      <c r="T3590" s="337" t="s">
        <v>4821</v>
      </c>
      <c r="U3590" s="337" t="s">
        <v>1238</v>
      </c>
      <c r="V3590" s="337">
        <v>12</v>
      </c>
      <c r="W3590" s="337" t="s">
        <v>19695</v>
      </c>
      <c r="X3590" s="337" t="s">
        <v>19695</v>
      </c>
      <c r="Y3590" s="337" t="s">
        <v>19695</v>
      </c>
      <c r="Z3590" s="337" t="s">
        <v>1728</v>
      </c>
      <c r="AA3590" s="337" t="s">
        <v>735</v>
      </c>
      <c r="AB3590" s="337" t="s">
        <v>718</v>
      </c>
      <c r="AC3590" s="337" t="s">
        <v>13764</v>
      </c>
    </row>
    <row r="3591" spans="1:29" ht="15.8" x14ac:dyDescent="0.25">
      <c r="A3591" s="337" t="s">
        <v>1723</v>
      </c>
      <c r="B3591" s="337" t="s">
        <v>6286</v>
      </c>
      <c r="C3591" s="337" t="s">
        <v>1821</v>
      </c>
      <c r="D3591" s="337" t="s">
        <v>449</v>
      </c>
      <c r="E3591" s="337" t="s">
        <v>5293</v>
      </c>
      <c r="F3591" s="338">
        <v>43138</v>
      </c>
      <c r="G3591" s="337" t="s">
        <v>4535</v>
      </c>
      <c r="H3591" s="338">
        <v>43188</v>
      </c>
      <c r="I3591" s="337" t="s">
        <v>19695</v>
      </c>
      <c r="J3591" s="337" t="s">
        <v>36</v>
      </c>
      <c r="K3591" s="337" t="s">
        <v>19695</v>
      </c>
      <c r="L3591" s="337" t="s">
        <v>19695</v>
      </c>
      <c r="M3591" s="337" t="s">
        <v>19695</v>
      </c>
      <c r="N3591" s="337" t="s">
        <v>19695</v>
      </c>
      <c r="O3591" s="337" t="s">
        <v>19695</v>
      </c>
      <c r="P3591" s="337" t="s">
        <v>19695</v>
      </c>
      <c r="Q3591" s="337" t="s">
        <v>19695</v>
      </c>
      <c r="R3591" s="337" t="s">
        <v>52</v>
      </c>
      <c r="S3591" s="337" t="s">
        <v>52</v>
      </c>
      <c r="T3591" s="337" t="s">
        <v>6287</v>
      </c>
      <c r="U3591" s="337" t="s">
        <v>5079</v>
      </c>
      <c r="V3591" s="337">
        <v>9</v>
      </c>
      <c r="W3591" s="337" t="s">
        <v>19695</v>
      </c>
      <c r="X3591" s="337" t="s">
        <v>19695</v>
      </c>
      <c r="Y3591" s="337" t="s">
        <v>19695</v>
      </c>
      <c r="Z3591" s="337" t="s">
        <v>1745</v>
      </c>
      <c r="AA3591" s="337" t="s">
        <v>761</v>
      </c>
      <c r="AB3591" s="337" t="s">
        <v>762</v>
      </c>
      <c r="AC3591" s="337" t="s">
        <v>13781</v>
      </c>
    </row>
    <row r="3592" spans="1:29" ht="15.8" x14ac:dyDescent="0.25">
      <c r="A3592" s="337" t="s">
        <v>1723</v>
      </c>
      <c r="B3592" s="337" t="s">
        <v>5870</v>
      </c>
      <c r="C3592" s="337" t="s">
        <v>1821</v>
      </c>
      <c r="D3592" s="337" t="s">
        <v>449</v>
      </c>
      <c r="E3592" s="337" t="s">
        <v>4307</v>
      </c>
      <c r="F3592" s="338">
        <v>43161</v>
      </c>
      <c r="G3592" s="337" t="s">
        <v>5871</v>
      </c>
      <c r="H3592" s="338">
        <v>43187</v>
      </c>
      <c r="I3592" s="337" t="s">
        <v>19695</v>
      </c>
      <c r="J3592" s="337" t="s">
        <v>16</v>
      </c>
      <c r="K3592" s="337" t="s">
        <v>19695</v>
      </c>
      <c r="L3592" s="337" t="s">
        <v>19695</v>
      </c>
      <c r="M3592" s="337" t="s">
        <v>19695</v>
      </c>
      <c r="N3592" s="337" t="s">
        <v>19695</v>
      </c>
      <c r="O3592" s="337" t="s">
        <v>19695</v>
      </c>
      <c r="P3592" s="337" t="s">
        <v>19695</v>
      </c>
      <c r="Q3592" s="337" t="s">
        <v>19695</v>
      </c>
      <c r="R3592" s="337" t="s">
        <v>56</v>
      </c>
      <c r="S3592" s="337" t="s">
        <v>57</v>
      </c>
      <c r="T3592" s="337" t="s">
        <v>2941</v>
      </c>
      <c r="U3592" s="337" t="s">
        <v>5872</v>
      </c>
      <c r="V3592" s="337">
        <v>12</v>
      </c>
      <c r="W3592" s="337" t="s">
        <v>19695</v>
      </c>
      <c r="X3592" s="337" t="s">
        <v>19695</v>
      </c>
      <c r="Y3592" s="337" t="s">
        <v>19695</v>
      </c>
      <c r="Z3592" s="337" t="s">
        <v>1753</v>
      </c>
      <c r="AA3592" s="337" t="s">
        <v>717</v>
      </c>
      <c r="AB3592" s="337" t="s">
        <v>718</v>
      </c>
      <c r="AC3592" s="337" t="s">
        <v>13780</v>
      </c>
    </row>
    <row r="3593" spans="1:29" ht="15.8" x14ac:dyDescent="0.25">
      <c r="A3593" s="337" t="s">
        <v>1723</v>
      </c>
      <c r="B3593" s="337" t="s">
        <v>5469</v>
      </c>
      <c r="C3593" s="337" t="s">
        <v>1821</v>
      </c>
      <c r="D3593" s="337" t="s">
        <v>449</v>
      </c>
      <c r="E3593" s="337" t="s">
        <v>4701</v>
      </c>
      <c r="F3593" s="338">
        <v>43156</v>
      </c>
      <c r="G3593" s="337" t="s">
        <v>5470</v>
      </c>
      <c r="H3593" s="338">
        <v>43186</v>
      </c>
      <c r="I3593" s="337" t="s">
        <v>19695</v>
      </c>
      <c r="J3593" s="337" t="s">
        <v>16</v>
      </c>
      <c r="K3593" s="337" t="s">
        <v>19695</v>
      </c>
      <c r="L3593" s="337" t="s">
        <v>19695</v>
      </c>
      <c r="M3593" s="337" t="s">
        <v>19695</v>
      </c>
      <c r="N3593" s="337" t="s">
        <v>19695</v>
      </c>
      <c r="O3593" s="337" t="s">
        <v>19695</v>
      </c>
      <c r="P3593" s="337" t="s">
        <v>19695</v>
      </c>
      <c r="Q3593" s="337" t="s">
        <v>19695</v>
      </c>
      <c r="R3593" s="337" t="s">
        <v>146</v>
      </c>
      <c r="S3593" s="337" t="s">
        <v>129</v>
      </c>
      <c r="T3593" s="337" t="s">
        <v>1237</v>
      </c>
      <c r="U3593" s="337" t="s">
        <v>5471</v>
      </c>
      <c r="V3593" s="337">
        <v>8</v>
      </c>
      <c r="W3593" s="337" t="s">
        <v>19695</v>
      </c>
      <c r="X3593" s="337" t="s">
        <v>19695</v>
      </c>
      <c r="Y3593" s="337" t="s">
        <v>19695</v>
      </c>
      <c r="Z3593" s="337" t="s">
        <v>1728</v>
      </c>
      <c r="AA3593" s="337" t="s">
        <v>735</v>
      </c>
      <c r="AB3593" s="337" t="s">
        <v>718</v>
      </c>
      <c r="AC3593" s="337" t="s">
        <v>13820</v>
      </c>
    </row>
    <row r="3594" spans="1:29" ht="15.8" x14ac:dyDescent="0.25">
      <c r="A3594" s="337" t="s">
        <v>1723</v>
      </c>
      <c r="B3594" s="337" t="s">
        <v>5472</v>
      </c>
      <c r="C3594" s="337" t="s">
        <v>1821</v>
      </c>
      <c r="D3594" s="337" t="s">
        <v>449</v>
      </c>
      <c r="E3594" s="337" t="s">
        <v>4957</v>
      </c>
      <c r="F3594" s="338">
        <v>43146</v>
      </c>
      <c r="G3594" s="337" t="s">
        <v>4299</v>
      </c>
      <c r="H3594" s="338">
        <v>43185</v>
      </c>
      <c r="I3594" s="337" t="s">
        <v>19695</v>
      </c>
      <c r="J3594" s="337" t="s">
        <v>36</v>
      </c>
      <c r="K3594" s="337" t="s">
        <v>19695</v>
      </c>
      <c r="L3594" s="337" t="s">
        <v>19695</v>
      </c>
      <c r="M3594" s="337" t="s">
        <v>19695</v>
      </c>
      <c r="N3594" s="337" t="s">
        <v>19695</v>
      </c>
      <c r="O3594" s="337" t="s">
        <v>19695</v>
      </c>
      <c r="P3594" s="337" t="s">
        <v>19695</v>
      </c>
      <c r="Q3594" s="337" t="s">
        <v>19695</v>
      </c>
      <c r="R3594" s="337" t="s">
        <v>112</v>
      </c>
      <c r="S3594" s="337" t="s">
        <v>1249</v>
      </c>
      <c r="T3594" s="337" t="s">
        <v>1712</v>
      </c>
      <c r="U3594" s="337" t="s">
        <v>5473</v>
      </c>
      <c r="V3594" s="337">
        <v>8</v>
      </c>
      <c r="W3594" s="337" t="s">
        <v>19695</v>
      </c>
      <c r="X3594" s="337" t="s">
        <v>19695</v>
      </c>
      <c r="Y3594" s="337" t="s">
        <v>19695</v>
      </c>
      <c r="Z3594" s="337" t="s">
        <v>1728</v>
      </c>
      <c r="AA3594" s="337" t="s">
        <v>735</v>
      </c>
      <c r="AB3594" s="337" t="s">
        <v>718</v>
      </c>
      <c r="AC3594" s="337" t="s">
        <v>13821</v>
      </c>
    </row>
    <row r="3595" spans="1:29" ht="15.8" x14ac:dyDescent="0.25">
      <c r="A3595" s="337" t="s">
        <v>1723</v>
      </c>
      <c r="B3595" s="337" t="s">
        <v>6285</v>
      </c>
      <c r="C3595" s="337" t="s">
        <v>1821</v>
      </c>
      <c r="D3595" s="337" t="s">
        <v>449</v>
      </c>
      <c r="E3595" s="337" t="s">
        <v>4328</v>
      </c>
      <c r="F3595" s="338">
        <v>43133</v>
      </c>
      <c r="G3595" s="337" t="s">
        <v>5778</v>
      </c>
      <c r="H3595" s="338">
        <v>43183</v>
      </c>
      <c r="I3595" s="337" t="s">
        <v>19695</v>
      </c>
      <c r="J3595" s="337" t="s">
        <v>16</v>
      </c>
      <c r="K3595" s="337" t="s">
        <v>19695</v>
      </c>
      <c r="L3595" s="337" t="s">
        <v>19695</v>
      </c>
      <c r="M3595" s="337" t="s">
        <v>19695</v>
      </c>
      <c r="N3595" s="337" t="s">
        <v>19695</v>
      </c>
      <c r="O3595" s="337" t="s">
        <v>19695</v>
      </c>
      <c r="P3595" s="337" t="s">
        <v>19695</v>
      </c>
      <c r="Q3595" s="337" t="s">
        <v>19695</v>
      </c>
      <c r="R3595" s="337" t="s">
        <v>56</v>
      </c>
      <c r="S3595" s="337" t="s">
        <v>405</v>
      </c>
      <c r="T3595" s="337" t="s">
        <v>742</v>
      </c>
      <c r="U3595" s="337" t="s">
        <v>742</v>
      </c>
      <c r="V3595" s="337">
        <v>4</v>
      </c>
      <c r="W3595" s="337" t="s">
        <v>19695</v>
      </c>
      <c r="X3595" s="337" t="s">
        <v>19695</v>
      </c>
      <c r="Y3595" s="337" t="s">
        <v>19695</v>
      </c>
      <c r="Z3595" s="337" t="s">
        <v>1745</v>
      </c>
      <c r="AA3595" s="337" t="s">
        <v>761</v>
      </c>
      <c r="AB3595" s="337" t="s">
        <v>762</v>
      </c>
      <c r="AC3595" s="337" t="s">
        <v>15242</v>
      </c>
    </row>
    <row r="3596" spans="1:29" ht="15.8" x14ac:dyDescent="0.25">
      <c r="A3596" s="337" t="s">
        <v>1723</v>
      </c>
      <c r="B3596" s="337" t="s">
        <v>5776</v>
      </c>
      <c r="C3596" s="337" t="s">
        <v>1725</v>
      </c>
      <c r="D3596" s="337" t="s">
        <v>1730</v>
      </c>
      <c r="E3596" s="337" t="s">
        <v>5777</v>
      </c>
      <c r="F3596" s="338">
        <v>43169</v>
      </c>
      <c r="G3596" s="337" t="s">
        <v>5778</v>
      </c>
      <c r="H3596" s="338">
        <v>43183</v>
      </c>
      <c r="I3596" s="337" t="s">
        <v>19695</v>
      </c>
      <c r="J3596" s="337" t="s">
        <v>36</v>
      </c>
      <c r="K3596" s="337" t="s">
        <v>19695</v>
      </c>
      <c r="L3596" s="337" t="s">
        <v>19695</v>
      </c>
      <c r="M3596" s="337" t="s">
        <v>19695</v>
      </c>
      <c r="N3596" s="337" t="s">
        <v>19695</v>
      </c>
      <c r="O3596" s="337" t="s">
        <v>19695</v>
      </c>
      <c r="P3596" s="337" t="s">
        <v>19695</v>
      </c>
      <c r="Q3596" s="337" t="s">
        <v>19695</v>
      </c>
      <c r="R3596" s="337" t="s">
        <v>2803</v>
      </c>
      <c r="S3596" s="337" t="s">
        <v>3771</v>
      </c>
      <c r="T3596" s="337" t="s">
        <v>3771</v>
      </c>
      <c r="U3596" s="337" t="s">
        <v>5779</v>
      </c>
      <c r="V3596" s="337">
        <v>16</v>
      </c>
      <c r="W3596" s="337" t="s">
        <v>19695</v>
      </c>
      <c r="X3596" s="337" t="s">
        <v>19695</v>
      </c>
      <c r="Y3596" s="337" t="s">
        <v>19695</v>
      </c>
      <c r="Z3596" s="337" t="s">
        <v>1753</v>
      </c>
      <c r="AA3596" s="337" t="s">
        <v>1499</v>
      </c>
      <c r="AB3596" s="337" t="s">
        <v>718</v>
      </c>
      <c r="AC3596" s="337" t="s">
        <v>15242</v>
      </c>
    </row>
    <row r="3597" spans="1:29" ht="15.8" x14ac:dyDescent="0.25">
      <c r="A3597" s="337" t="s">
        <v>1723</v>
      </c>
      <c r="B3597" s="337" t="s">
        <v>11163</v>
      </c>
      <c r="C3597" s="337" t="s">
        <v>1821</v>
      </c>
      <c r="D3597" s="337" t="s">
        <v>449</v>
      </c>
      <c r="E3597" s="337" t="s">
        <v>4328</v>
      </c>
      <c r="F3597" s="338">
        <v>43133</v>
      </c>
      <c r="G3597" s="337" t="s">
        <v>5778</v>
      </c>
      <c r="H3597" s="338">
        <v>43183</v>
      </c>
      <c r="I3597" s="337" t="s">
        <v>19695</v>
      </c>
      <c r="J3597" s="337" t="s">
        <v>16</v>
      </c>
      <c r="K3597" s="337" t="s">
        <v>19695</v>
      </c>
      <c r="L3597" s="337" t="s">
        <v>19695</v>
      </c>
      <c r="M3597" s="337" t="s">
        <v>19695</v>
      </c>
      <c r="N3597" s="337" t="s">
        <v>19695</v>
      </c>
      <c r="O3597" s="337" t="s">
        <v>19695</v>
      </c>
      <c r="P3597" s="337" t="s">
        <v>19695</v>
      </c>
      <c r="Q3597" s="337" t="s">
        <v>19695</v>
      </c>
      <c r="R3597" s="337" t="s">
        <v>101</v>
      </c>
      <c r="S3597" s="337" t="s">
        <v>102</v>
      </c>
      <c r="T3597" s="337" t="s">
        <v>102</v>
      </c>
      <c r="U3597" s="337" t="s">
        <v>11164</v>
      </c>
      <c r="V3597" s="337">
        <v>8</v>
      </c>
      <c r="W3597" s="337" t="s">
        <v>19695</v>
      </c>
      <c r="X3597" s="337" t="s">
        <v>19695</v>
      </c>
      <c r="Y3597" s="337" t="s">
        <v>19695</v>
      </c>
      <c r="Z3597" s="337" t="s">
        <v>1753</v>
      </c>
      <c r="AA3597" s="337" t="s">
        <v>717</v>
      </c>
      <c r="AB3597" s="337" t="s">
        <v>718</v>
      </c>
      <c r="AC3597" s="337" t="s">
        <v>15242</v>
      </c>
    </row>
    <row r="3598" spans="1:29" ht="15.8" x14ac:dyDescent="0.25">
      <c r="A3598" s="337" t="s">
        <v>1723</v>
      </c>
      <c r="B3598" s="337" t="s">
        <v>4808</v>
      </c>
      <c r="C3598" s="337" t="s">
        <v>1788</v>
      </c>
      <c r="D3598" s="337" t="s">
        <v>1873</v>
      </c>
      <c r="E3598" s="337" t="s">
        <v>4809</v>
      </c>
      <c r="F3598" s="338">
        <v>43152</v>
      </c>
      <c r="G3598" s="337" t="s">
        <v>4810</v>
      </c>
      <c r="H3598" s="338">
        <v>43182</v>
      </c>
      <c r="I3598" s="337" t="s">
        <v>19695</v>
      </c>
      <c r="J3598" s="337" t="s">
        <v>36</v>
      </c>
      <c r="K3598" s="337" t="s">
        <v>19695</v>
      </c>
      <c r="L3598" s="337" t="s">
        <v>19695</v>
      </c>
      <c r="M3598" s="337" t="s">
        <v>19695</v>
      </c>
      <c r="N3598" s="337" t="s">
        <v>19695</v>
      </c>
      <c r="O3598" s="337" t="s">
        <v>19695</v>
      </c>
      <c r="P3598" s="337" t="s">
        <v>19695</v>
      </c>
      <c r="Q3598" s="337" t="s">
        <v>19695</v>
      </c>
      <c r="R3598" s="337" t="s">
        <v>130</v>
      </c>
      <c r="S3598" s="337" t="s">
        <v>147</v>
      </c>
      <c r="T3598" s="337" t="s">
        <v>2020</v>
      </c>
      <c r="U3598" s="337" t="s">
        <v>4811</v>
      </c>
      <c r="V3598" s="337">
        <v>12</v>
      </c>
      <c r="W3598" s="337" t="s">
        <v>19695</v>
      </c>
      <c r="X3598" s="337" t="s">
        <v>19695</v>
      </c>
      <c r="Y3598" s="337" t="s">
        <v>19695</v>
      </c>
      <c r="Z3598" s="337" t="s">
        <v>1728</v>
      </c>
      <c r="AA3598" s="337" t="s">
        <v>735</v>
      </c>
      <c r="AB3598" s="337" t="s">
        <v>718</v>
      </c>
      <c r="AC3598" s="337" t="s">
        <v>13760</v>
      </c>
    </row>
    <row r="3599" spans="1:29" ht="15.8" x14ac:dyDescent="0.25">
      <c r="A3599" s="337" t="s">
        <v>1723</v>
      </c>
      <c r="B3599" s="337" t="s">
        <v>8494</v>
      </c>
      <c r="C3599" s="337" t="s">
        <v>1821</v>
      </c>
      <c r="D3599" s="337" t="s">
        <v>449</v>
      </c>
      <c r="E3599" s="337" t="s">
        <v>4359</v>
      </c>
      <c r="F3599" s="338">
        <v>43091</v>
      </c>
      <c r="G3599" s="337" t="s">
        <v>6521</v>
      </c>
      <c r="H3599" s="338">
        <v>43180</v>
      </c>
      <c r="I3599" s="337" t="s">
        <v>19695</v>
      </c>
      <c r="J3599" s="337" t="s">
        <v>16</v>
      </c>
      <c r="K3599" s="337" t="s">
        <v>19695</v>
      </c>
      <c r="L3599" s="337" t="s">
        <v>19695</v>
      </c>
      <c r="M3599" s="337" t="s">
        <v>19695</v>
      </c>
      <c r="N3599" s="337" t="s">
        <v>19695</v>
      </c>
      <c r="O3599" s="337" t="s">
        <v>19695</v>
      </c>
      <c r="P3599" s="337" t="s">
        <v>19695</v>
      </c>
      <c r="Q3599" s="337" t="s">
        <v>19695</v>
      </c>
      <c r="R3599" s="337" t="s">
        <v>109</v>
      </c>
      <c r="S3599" s="337" t="s">
        <v>1122</v>
      </c>
      <c r="T3599" s="337" t="s">
        <v>1122</v>
      </c>
      <c r="U3599" s="337" t="s">
        <v>1238</v>
      </c>
      <c r="V3599" s="337">
        <v>8</v>
      </c>
      <c r="W3599" s="337" t="s">
        <v>19695</v>
      </c>
      <c r="X3599" s="337" t="s">
        <v>19695</v>
      </c>
      <c r="Y3599" s="337" t="s">
        <v>19695</v>
      </c>
      <c r="Z3599" s="337" t="s">
        <v>1753</v>
      </c>
      <c r="AA3599" s="337" t="s">
        <v>766</v>
      </c>
      <c r="AB3599" s="337" t="s">
        <v>718</v>
      </c>
      <c r="AC3599" s="337" t="s">
        <v>15514</v>
      </c>
    </row>
    <row r="3600" spans="1:29" ht="15.8" x14ac:dyDescent="0.25">
      <c r="A3600" s="337" t="s">
        <v>1723</v>
      </c>
      <c r="B3600" s="337" t="s">
        <v>6361</v>
      </c>
      <c r="C3600" s="337" t="s">
        <v>1821</v>
      </c>
      <c r="D3600" s="337" t="s">
        <v>449</v>
      </c>
      <c r="E3600" s="337" t="s">
        <v>4867</v>
      </c>
      <c r="F3600" s="338">
        <v>43129</v>
      </c>
      <c r="G3600" s="337" t="s">
        <v>4465</v>
      </c>
      <c r="H3600" s="338">
        <v>43179</v>
      </c>
      <c r="I3600" s="337" t="s">
        <v>19695</v>
      </c>
      <c r="J3600" s="337" t="s">
        <v>36</v>
      </c>
      <c r="K3600" s="337" t="s">
        <v>19695</v>
      </c>
      <c r="L3600" s="337" t="s">
        <v>19695</v>
      </c>
      <c r="M3600" s="337" t="s">
        <v>19695</v>
      </c>
      <c r="N3600" s="337" t="s">
        <v>19695</v>
      </c>
      <c r="O3600" s="337" t="s">
        <v>19695</v>
      </c>
      <c r="P3600" s="337" t="s">
        <v>19695</v>
      </c>
      <c r="Q3600" s="337" t="s">
        <v>19695</v>
      </c>
      <c r="R3600" s="337" t="s">
        <v>52</v>
      </c>
      <c r="S3600" s="337" t="s">
        <v>52</v>
      </c>
      <c r="T3600" s="337" t="s">
        <v>880</v>
      </c>
      <c r="U3600" s="337" t="s">
        <v>880</v>
      </c>
      <c r="V3600" s="337">
        <v>10</v>
      </c>
      <c r="W3600" s="337" t="s">
        <v>19695</v>
      </c>
      <c r="X3600" s="337" t="s">
        <v>19695</v>
      </c>
      <c r="Y3600" s="337" t="s">
        <v>19695</v>
      </c>
      <c r="Z3600" s="337" t="s">
        <v>1745</v>
      </c>
      <c r="AA3600" s="337" t="s">
        <v>853</v>
      </c>
      <c r="AB3600" s="337" t="s">
        <v>854</v>
      </c>
      <c r="AC3600" s="337" t="s">
        <v>15238</v>
      </c>
    </row>
    <row r="3601" spans="1:29" ht="15.8" x14ac:dyDescent="0.25">
      <c r="A3601" s="337" t="s">
        <v>1723</v>
      </c>
      <c r="B3601" s="337" t="s">
        <v>6985</v>
      </c>
      <c r="C3601" s="337" t="s">
        <v>1725</v>
      </c>
      <c r="D3601" s="337" t="s">
        <v>1730</v>
      </c>
      <c r="E3601" s="337" t="s">
        <v>6986</v>
      </c>
      <c r="F3601" s="338">
        <v>43176</v>
      </c>
      <c r="G3601" s="337" t="s">
        <v>4465</v>
      </c>
      <c r="H3601" s="338">
        <v>43179</v>
      </c>
      <c r="I3601" s="337" t="s">
        <v>19695</v>
      </c>
      <c r="J3601" s="337" t="s">
        <v>36</v>
      </c>
      <c r="K3601" s="337" t="s">
        <v>19695</v>
      </c>
      <c r="L3601" s="337" t="s">
        <v>19695</v>
      </c>
      <c r="M3601" s="337" t="s">
        <v>19695</v>
      </c>
      <c r="N3601" s="337" t="s">
        <v>19695</v>
      </c>
      <c r="O3601" s="337" t="s">
        <v>19695</v>
      </c>
      <c r="P3601" s="337" t="s">
        <v>19695</v>
      </c>
      <c r="Q3601" s="337" t="s">
        <v>19695</v>
      </c>
      <c r="R3601" s="337" t="s">
        <v>136</v>
      </c>
      <c r="S3601" s="337" t="s">
        <v>4108</v>
      </c>
      <c r="T3601" s="337" t="s">
        <v>4108</v>
      </c>
      <c r="U3601" s="337" t="s">
        <v>6987</v>
      </c>
      <c r="V3601" s="337">
        <v>3.3</v>
      </c>
      <c r="W3601" s="337" t="s">
        <v>19695</v>
      </c>
      <c r="X3601" s="337" t="s">
        <v>19695</v>
      </c>
      <c r="Y3601" s="337" t="s">
        <v>19695</v>
      </c>
      <c r="Z3601" s="337" t="s">
        <v>1745</v>
      </c>
      <c r="AA3601" s="337" t="s">
        <v>1047</v>
      </c>
      <c r="AB3601" s="337" t="s">
        <v>854</v>
      </c>
      <c r="AC3601" s="337" t="s">
        <v>13856</v>
      </c>
    </row>
    <row r="3602" spans="1:29" ht="15.8" x14ac:dyDescent="0.25">
      <c r="A3602" s="337" t="s">
        <v>1723</v>
      </c>
      <c r="B3602" s="337" t="s">
        <v>10345</v>
      </c>
      <c r="C3602" s="337" t="s">
        <v>1821</v>
      </c>
      <c r="D3602" s="337" t="s">
        <v>449</v>
      </c>
      <c r="E3602" s="337" t="s">
        <v>5749</v>
      </c>
      <c r="F3602" s="338">
        <v>43113</v>
      </c>
      <c r="G3602" s="337" t="s">
        <v>4303</v>
      </c>
      <c r="H3602" s="338">
        <v>43178</v>
      </c>
      <c r="I3602" s="337" t="s">
        <v>19695</v>
      </c>
      <c r="J3602" s="337" t="s">
        <v>36</v>
      </c>
      <c r="K3602" s="337" t="s">
        <v>19695</v>
      </c>
      <c r="L3602" s="337" t="s">
        <v>19695</v>
      </c>
      <c r="M3602" s="337" t="s">
        <v>19695</v>
      </c>
      <c r="N3602" s="337" t="s">
        <v>19695</v>
      </c>
      <c r="O3602" s="337" t="s">
        <v>19695</v>
      </c>
      <c r="P3602" s="337" t="s">
        <v>19695</v>
      </c>
      <c r="Q3602" s="337" t="s">
        <v>19695</v>
      </c>
      <c r="R3602" s="337" t="s">
        <v>136</v>
      </c>
      <c r="S3602" s="337" t="s">
        <v>3758</v>
      </c>
      <c r="T3602" s="337" t="s">
        <v>10346</v>
      </c>
      <c r="U3602" s="337" t="s">
        <v>10347</v>
      </c>
      <c r="V3602" s="337">
        <v>12</v>
      </c>
      <c r="W3602" s="337" t="s">
        <v>19695</v>
      </c>
      <c r="X3602" s="337" t="s">
        <v>19695</v>
      </c>
      <c r="Y3602" s="337" t="s">
        <v>19695</v>
      </c>
      <c r="Z3602" s="337" t="s">
        <v>1728</v>
      </c>
      <c r="AA3602" s="337" t="s">
        <v>735</v>
      </c>
      <c r="AB3602" s="337" t="s">
        <v>718</v>
      </c>
      <c r="AC3602" s="337" t="s">
        <v>14003</v>
      </c>
    </row>
    <row r="3603" spans="1:29" ht="15.8" x14ac:dyDescent="0.25">
      <c r="A3603" s="337" t="s">
        <v>1723</v>
      </c>
      <c r="B3603" s="337" t="s">
        <v>9203</v>
      </c>
      <c r="C3603" s="337" t="s">
        <v>1821</v>
      </c>
      <c r="D3603" s="337" t="s">
        <v>449</v>
      </c>
      <c r="E3603" s="337" t="s">
        <v>8045</v>
      </c>
      <c r="F3603" s="338">
        <v>43092</v>
      </c>
      <c r="G3603" s="337" t="s">
        <v>1349</v>
      </c>
      <c r="H3603" s="338">
        <v>43174</v>
      </c>
      <c r="I3603" s="337" t="s">
        <v>19695</v>
      </c>
      <c r="J3603" s="337" t="s">
        <v>16</v>
      </c>
      <c r="K3603" s="337" t="s">
        <v>19695</v>
      </c>
      <c r="L3603" s="337" t="s">
        <v>19695</v>
      </c>
      <c r="M3603" s="337" t="s">
        <v>19695</v>
      </c>
      <c r="N3603" s="337" t="s">
        <v>19695</v>
      </c>
      <c r="O3603" s="337" t="s">
        <v>19695</v>
      </c>
      <c r="P3603" s="337" t="s">
        <v>19695</v>
      </c>
      <c r="Q3603" s="337" t="s">
        <v>19695</v>
      </c>
      <c r="R3603" s="337" t="s">
        <v>144</v>
      </c>
      <c r="S3603" s="337" t="s">
        <v>446</v>
      </c>
      <c r="T3603" s="337" t="s">
        <v>55</v>
      </c>
      <c r="U3603" s="337" t="s">
        <v>1484</v>
      </c>
      <c r="V3603" s="337">
        <v>4</v>
      </c>
      <c r="W3603" s="337" t="s">
        <v>19695</v>
      </c>
      <c r="X3603" s="337" t="s">
        <v>19695</v>
      </c>
      <c r="Y3603" s="337" t="s">
        <v>19695</v>
      </c>
      <c r="Z3603" s="337" t="s">
        <v>1728</v>
      </c>
      <c r="AA3603" s="337" t="s">
        <v>717</v>
      </c>
      <c r="AB3603" s="337" t="s">
        <v>718</v>
      </c>
      <c r="AC3603" s="337" t="s">
        <v>13905</v>
      </c>
    </row>
    <row r="3604" spans="1:29" ht="15.8" x14ac:dyDescent="0.25">
      <c r="A3604" s="337" t="s">
        <v>1723</v>
      </c>
      <c r="B3604" s="337" t="s">
        <v>9184</v>
      </c>
      <c r="C3604" s="337" t="s">
        <v>1821</v>
      </c>
      <c r="D3604" s="337" t="s">
        <v>449</v>
      </c>
      <c r="E3604" s="337" t="s">
        <v>5001</v>
      </c>
      <c r="F3604" s="338">
        <v>43082</v>
      </c>
      <c r="G3604" s="337" t="s">
        <v>1349</v>
      </c>
      <c r="H3604" s="338">
        <v>43174</v>
      </c>
      <c r="I3604" s="337" t="s">
        <v>19695</v>
      </c>
      <c r="J3604" s="337" t="s">
        <v>16</v>
      </c>
      <c r="K3604" s="337" t="s">
        <v>19695</v>
      </c>
      <c r="L3604" s="337" t="s">
        <v>19695</v>
      </c>
      <c r="M3604" s="337" t="s">
        <v>19695</v>
      </c>
      <c r="N3604" s="337" t="s">
        <v>19695</v>
      </c>
      <c r="O3604" s="337" t="s">
        <v>19695</v>
      </c>
      <c r="P3604" s="337" t="s">
        <v>19695</v>
      </c>
      <c r="Q3604" s="337" t="s">
        <v>19695</v>
      </c>
      <c r="R3604" s="337" t="s">
        <v>144</v>
      </c>
      <c r="S3604" s="337" t="s">
        <v>446</v>
      </c>
      <c r="T3604" s="337" t="s">
        <v>55</v>
      </c>
      <c r="U3604" s="337" t="s">
        <v>1484</v>
      </c>
      <c r="V3604" s="337">
        <v>4</v>
      </c>
      <c r="W3604" s="337" t="s">
        <v>19695</v>
      </c>
      <c r="X3604" s="337" t="s">
        <v>19695</v>
      </c>
      <c r="Y3604" s="337" t="s">
        <v>19695</v>
      </c>
      <c r="Z3604" s="337" t="s">
        <v>1728</v>
      </c>
      <c r="AA3604" s="337" t="s">
        <v>717</v>
      </c>
      <c r="AB3604" s="337" t="s">
        <v>718</v>
      </c>
      <c r="AC3604" s="337" t="s">
        <v>13905</v>
      </c>
    </row>
    <row r="3605" spans="1:29" ht="15.8" x14ac:dyDescent="0.25">
      <c r="A3605" s="337" t="s">
        <v>1723</v>
      </c>
      <c r="B3605" s="337" t="s">
        <v>1348</v>
      </c>
      <c r="C3605" s="337" t="s">
        <v>1821</v>
      </c>
      <c r="D3605" s="337" t="s">
        <v>449</v>
      </c>
      <c r="E3605" s="337" t="s">
        <v>8049</v>
      </c>
      <c r="F3605" s="338">
        <v>43066</v>
      </c>
      <c r="G3605" s="337" t="s">
        <v>1349</v>
      </c>
      <c r="H3605" s="338">
        <v>43174</v>
      </c>
      <c r="I3605" s="337" t="s">
        <v>19695</v>
      </c>
      <c r="J3605" s="337" t="s">
        <v>16</v>
      </c>
      <c r="K3605" s="337" t="s">
        <v>19695</v>
      </c>
      <c r="L3605" s="337" t="s">
        <v>19695</v>
      </c>
      <c r="M3605" s="337" t="s">
        <v>19695</v>
      </c>
      <c r="N3605" s="337" t="s">
        <v>19695</v>
      </c>
      <c r="O3605" s="337" t="s">
        <v>19695</v>
      </c>
      <c r="P3605" s="337" t="s">
        <v>19695</v>
      </c>
      <c r="Q3605" s="337" t="s">
        <v>19695</v>
      </c>
      <c r="R3605" s="337" t="s">
        <v>144</v>
      </c>
      <c r="S3605" s="337" t="s">
        <v>446</v>
      </c>
      <c r="T3605" s="337" t="s">
        <v>55</v>
      </c>
      <c r="U3605" s="337" t="s">
        <v>388</v>
      </c>
      <c r="V3605" s="337">
        <v>4</v>
      </c>
      <c r="W3605" s="337" t="s">
        <v>19695</v>
      </c>
      <c r="X3605" s="337" t="s">
        <v>19695</v>
      </c>
      <c r="Y3605" s="337" t="s">
        <v>19695</v>
      </c>
      <c r="Z3605" s="337" t="s">
        <v>1728</v>
      </c>
      <c r="AA3605" s="337" t="s">
        <v>717</v>
      </c>
      <c r="AB3605" s="337" t="s">
        <v>718</v>
      </c>
      <c r="AC3605" s="337" t="s">
        <v>13911</v>
      </c>
    </row>
    <row r="3606" spans="1:29" ht="15.8" x14ac:dyDescent="0.25">
      <c r="A3606" s="337" t="s">
        <v>1723</v>
      </c>
      <c r="B3606" s="337" t="s">
        <v>9199</v>
      </c>
      <c r="C3606" s="337" t="s">
        <v>1821</v>
      </c>
      <c r="D3606" s="337" t="s">
        <v>449</v>
      </c>
      <c r="E3606" s="337" t="s">
        <v>4274</v>
      </c>
      <c r="F3606" s="338">
        <v>43015</v>
      </c>
      <c r="G3606" s="337" t="s">
        <v>1349</v>
      </c>
      <c r="H3606" s="338">
        <v>43174</v>
      </c>
      <c r="I3606" s="337" t="s">
        <v>19695</v>
      </c>
      <c r="J3606" s="337" t="s">
        <v>16</v>
      </c>
      <c r="K3606" s="337" t="s">
        <v>19695</v>
      </c>
      <c r="L3606" s="337" t="s">
        <v>19695</v>
      </c>
      <c r="M3606" s="337" t="s">
        <v>19695</v>
      </c>
      <c r="N3606" s="337" t="s">
        <v>19695</v>
      </c>
      <c r="O3606" s="337" t="s">
        <v>19695</v>
      </c>
      <c r="P3606" s="337" t="s">
        <v>19695</v>
      </c>
      <c r="Q3606" s="337" t="s">
        <v>19695</v>
      </c>
      <c r="R3606" s="337" t="s">
        <v>144</v>
      </c>
      <c r="S3606" s="337" t="s">
        <v>446</v>
      </c>
      <c r="T3606" s="337" t="s">
        <v>55</v>
      </c>
      <c r="U3606" s="337" t="s">
        <v>388</v>
      </c>
      <c r="V3606" s="337">
        <v>6</v>
      </c>
      <c r="W3606" s="337" t="s">
        <v>19695</v>
      </c>
      <c r="X3606" s="337" t="s">
        <v>19695</v>
      </c>
      <c r="Y3606" s="337" t="s">
        <v>19695</v>
      </c>
      <c r="Z3606" s="337" t="s">
        <v>1728</v>
      </c>
      <c r="AA3606" s="337" t="s">
        <v>717</v>
      </c>
      <c r="AB3606" s="337" t="s">
        <v>718</v>
      </c>
      <c r="AC3606" s="337" t="s">
        <v>13911</v>
      </c>
    </row>
    <row r="3607" spans="1:29" ht="15.8" x14ac:dyDescent="0.25">
      <c r="A3607" s="337" t="s">
        <v>1723</v>
      </c>
      <c r="B3607" s="337" t="s">
        <v>8059</v>
      </c>
      <c r="C3607" s="337" t="s">
        <v>1821</v>
      </c>
      <c r="D3607" s="337" t="s">
        <v>449</v>
      </c>
      <c r="E3607" s="337" t="s">
        <v>4551</v>
      </c>
      <c r="F3607" s="338">
        <v>43097</v>
      </c>
      <c r="G3607" s="337" t="s">
        <v>1349</v>
      </c>
      <c r="H3607" s="338">
        <v>43174</v>
      </c>
      <c r="I3607" s="337" t="s">
        <v>19695</v>
      </c>
      <c r="J3607" s="337" t="s">
        <v>16</v>
      </c>
      <c r="K3607" s="337" t="s">
        <v>19695</v>
      </c>
      <c r="L3607" s="337" t="s">
        <v>19695</v>
      </c>
      <c r="M3607" s="337" t="s">
        <v>19695</v>
      </c>
      <c r="N3607" s="337" t="s">
        <v>19695</v>
      </c>
      <c r="O3607" s="337" t="s">
        <v>19695</v>
      </c>
      <c r="P3607" s="337" t="s">
        <v>19695</v>
      </c>
      <c r="Q3607" s="337" t="s">
        <v>19695</v>
      </c>
      <c r="R3607" s="337" t="s">
        <v>144</v>
      </c>
      <c r="S3607" s="337" t="s">
        <v>446</v>
      </c>
      <c r="T3607" s="337" t="s">
        <v>55</v>
      </c>
      <c r="U3607" s="337" t="s">
        <v>388</v>
      </c>
      <c r="V3607" s="337">
        <v>4</v>
      </c>
      <c r="W3607" s="337" t="s">
        <v>19695</v>
      </c>
      <c r="X3607" s="337" t="s">
        <v>19695</v>
      </c>
      <c r="Y3607" s="337" t="s">
        <v>19695</v>
      </c>
      <c r="Z3607" s="337" t="s">
        <v>1728</v>
      </c>
      <c r="AA3607" s="337" t="s">
        <v>717</v>
      </c>
      <c r="AB3607" s="337" t="s">
        <v>718</v>
      </c>
      <c r="AC3607" s="337" t="s">
        <v>13912</v>
      </c>
    </row>
    <row r="3608" spans="1:29" ht="15.8" x14ac:dyDescent="0.25">
      <c r="A3608" s="337" t="s">
        <v>1723</v>
      </c>
      <c r="B3608" s="337" t="s">
        <v>8058</v>
      </c>
      <c r="C3608" s="337" t="s">
        <v>1821</v>
      </c>
      <c r="D3608" s="337" t="s">
        <v>449</v>
      </c>
      <c r="E3608" s="337" t="s">
        <v>4600</v>
      </c>
      <c r="F3608" s="338">
        <v>43089</v>
      </c>
      <c r="G3608" s="337" t="s">
        <v>1349</v>
      </c>
      <c r="H3608" s="338">
        <v>43174</v>
      </c>
      <c r="I3608" s="337" t="s">
        <v>19695</v>
      </c>
      <c r="J3608" s="337" t="s">
        <v>16</v>
      </c>
      <c r="K3608" s="337" t="s">
        <v>19695</v>
      </c>
      <c r="L3608" s="337" t="s">
        <v>19695</v>
      </c>
      <c r="M3608" s="337" t="s">
        <v>19695</v>
      </c>
      <c r="N3608" s="337" t="s">
        <v>19695</v>
      </c>
      <c r="O3608" s="337" t="s">
        <v>19695</v>
      </c>
      <c r="P3608" s="337" t="s">
        <v>19695</v>
      </c>
      <c r="Q3608" s="337" t="s">
        <v>19695</v>
      </c>
      <c r="R3608" s="337" t="s">
        <v>144</v>
      </c>
      <c r="S3608" s="337" t="s">
        <v>446</v>
      </c>
      <c r="T3608" s="337" t="s">
        <v>55</v>
      </c>
      <c r="U3608" s="337" t="s">
        <v>1352</v>
      </c>
      <c r="V3608" s="337">
        <v>4</v>
      </c>
      <c r="W3608" s="337" t="s">
        <v>19695</v>
      </c>
      <c r="X3608" s="337" t="s">
        <v>19695</v>
      </c>
      <c r="Y3608" s="337" t="s">
        <v>19695</v>
      </c>
      <c r="Z3608" s="337" t="s">
        <v>1728</v>
      </c>
      <c r="AA3608" s="337" t="s">
        <v>717</v>
      </c>
      <c r="AB3608" s="337" t="s">
        <v>718</v>
      </c>
      <c r="AC3608" s="337" t="s">
        <v>13912</v>
      </c>
    </row>
    <row r="3609" spans="1:29" ht="15.8" x14ac:dyDescent="0.25">
      <c r="A3609" s="337" t="s">
        <v>1723</v>
      </c>
      <c r="B3609" s="337" t="s">
        <v>1513</v>
      </c>
      <c r="C3609" s="337" t="s">
        <v>1821</v>
      </c>
      <c r="D3609" s="337" t="s">
        <v>449</v>
      </c>
      <c r="E3609" s="337" t="s">
        <v>4873</v>
      </c>
      <c r="F3609" s="338">
        <v>43160</v>
      </c>
      <c r="G3609" s="337" t="s">
        <v>1349</v>
      </c>
      <c r="H3609" s="338">
        <v>43174</v>
      </c>
      <c r="I3609" s="337" t="s">
        <v>19695</v>
      </c>
      <c r="J3609" s="337" t="s">
        <v>36</v>
      </c>
      <c r="K3609" s="337" t="s">
        <v>19695</v>
      </c>
      <c r="L3609" s="337" t="s">
        <v>19695</v>
      </c>
      <c r="M3609" s="337" t="s">
        <v>19695</v>
      </c>
      <c r="N3609" s="337" t="s">
        <v>19695</v>
      </c>
      <c r="O3609" s="337" t="s">
        <v>19695</v>
      </c>
      <c r="P3609" s="337" t="s">
        <v>19695</v>
      </c>
      <c r="Q3609" s="337" t="s">
        <v>19695</v>
      </c>
      <c r="R3609" s="337" t="s">
        <v>18</v>
      </c>
      <c r="S3609" s="337" t="s">
        <v>1033</v>
      </c>
      <c r="T3609" s="337" t="s">
        <v>1514</v>
      </c>
      <c r="U3609" s="337" t="s">
        <v>1515</v>
      </c>
      <c r="V3609" s="337">
        <v>6.2</v>
      </c>
      <c r="W3609" s="337" t="s">
        <v>19695</v>
      </c>
      <c r="X3609" s="337" t="s">
        <v>19695</v>
      </c>
      <c r="Y3609" s="337" t="s">
        <v>19695</v>
      </c>
      <c r="Z3609" s="337" t="s">
        <v>1745</v>
      </c>
      <c r="AA3609" s="337" t="s">
        <v>1047</v>
      </c>
      <c r="AB3609" s="337" t="s">
        <v>854</v>
      </c>
      <c r="AC3609" s="337" t="s">
        <v>13845</v>
      </c>
    </row>
    <row r="3610" spans="1:29" ht="15.8" x14ac:dyDescent="0.25">
      <c r="A3610" s="337" t="s">
        <v>1723</v>
      </c>
      <c r="B3610" s="337" t="s">
        <v>10473</v>
      </c>
      <c r="C3610" s="337" t="s">
        <v>1821</v>
      </c>
      <c r="D3610" s="337" t="s">
        <v>449</v>
      </c>
      <c r="E3610" s="337" t="s">
        <v>6391</v>
      </c>
      <c r="F3610" s="338">
        <v>43052</v>
      </c>
      <c r="G3610" s="337" t="s">
        <v>4412</v>
      </c>
      <c r="H3610" s="338">
        <v>43173</v>
      </c>
      <c r="I3610" s="337" t="s">
        <v>19695</v>
      </c>
      <c r="J3610" s="337" t="s">
        <v>16</v>
      </c>
      <c r="K3610" s="337" t="s">
        <v>19695</v>
      </c>
      <c r="L3610" s="337" t="s">
        <v>19695</v>
      </c>
      <c r="M3610" s="337" t="s">
        <v>19695</v>
      </c>
      <c r="N3610" s="337" t="s">
        <v>19695</v>
      </c>
      <c r="O3610" s="337" t="s">
        <v>19695</v>
      </c>
      <c r="P3610" s="337" t="s">
        <v>19695</v>
      </c>
      <c r="Q3610" s="337" t="s">
        <v>19695</v>
      </c>
      <c r="R3610" s="337" t="s">
        <v>109</v>
      </c>
      <c r="S3610" s="337" t="s">
        <v>110</v>
      </c>
      <c r="T3610" s="337" t="s">
        <v>110</v>
      </c>
      <c r="U3610" s="337" t="s">
        <v>1737</v>
      </c>
      <c r="V3610" s="337">
        <v>4</v>
      </c>
      <c r="W3610" s="337" t="s">
        <v>19695</v>
      </c>
      <c r="X3610" s="337" t="s">
        <v>19695</v>
      </c>
      <c r="Y3610" s="337" t="s">
        <v>19695</v>
      </c>
      <c r="Z3610" s="337" t="s">
        <v>1728</v>
      </c>
      <c r="AA3610" s="337" t="s">
        <v>717</v>
      </c>
      <c r="AB3610" s="337" t="s">
        <v>718</v>
      </c>
      <c r="AC3610" s="337" t="s">
        <v>13882</v>
      </c>
    </row>
    <row r="3611" spans="1:29" ht="15.8" x14ac:dyDescent="0.25">
      <c r="A3611" s="337" t="s">
        <v>1723</v>
      </c>
      <c r="B3611" s="337" t="s">
        <v>6351</v>
      </c>
      <c r="C3611" s="337" t="s">
        <v>1821</v>
      </c>
      <c r="D3611" s="337" t="s">
        <v>449</v>
      </c>
      <c r="E3611" s="337" t="s">
        <v>6352</v>
      </c>
      <c r="F3611" s="338">
        <v>43123</v>
      </c>
      <c r="G3611" s="337" t="s">
        <v>4412</v>
      </c>
      <c r="H3611" s="338">
        <v>43173</v>
      </c>
      <c r="I3611" s="337" t="s">
        <v>19695</v>
      </c>
      <c r="J3611" s="337" t="s">
        <v>36</v>
      </c>
      <c r="K3611" s="337" t="s">
        <v>19695</v>
      </c>
      <c r="L3611" s="337" t="s">
        <v>19695</v>
      </c>
      <c r="M3611" s="337" t="s">
        <v>19695</v>
      </c>
      <c r="N3611" s="337" t="s">
        <v>19695</v>
      </c>
      <c r="O3611" s="337" t="s">
        <v>19695</v>
      </c>
      <c r="P3611" s="337" t="s">
        <v>19695</v>
      </c>
      <c r="Q3611" s="337" t="s">
        <v>19695</v>
      </c>
      <c r="R3611" s="337" t="s">
        <v>52</v>
      </c>
      <c r="S3611" s="337" t="s">
        <v>393</v>
      </c>
      <c r="T3611" s="337" t="s">
        <v>882</v>
      </c>
      <c r="U3611" s="337" t="s">
        <v>6353</v>
      </c>
      <c r="V3611" s="337">
        <v>10</v>
      </c>
      <c r="W3611" s="337" t="s">
        <v>19695</v>
      </c>
      <c r="X3611" s="337" t="s">
        <v>19695</v>
      </c>
      <c r="Y3611" s="337" t="s">
        <v>19695</v>
      </c>
      <c r="Z3611" s="337" t="s">
        <v>1745</v>
      </c>
      <c r="AA3611" s="337" t="s">
        <v>853</v>
      </c>
      <c r="AB3611" s="337" t="s">
        <v>854</v>
      </c>
      <c r="AC3611" s="337" t="s">
        <v>15233</v>
      </c>
    </row>
    <row r="3612" spans="1:29" ht="15.8" x14ac:dyDescent="0.25">
      <c r="A3612" s="337" t="s">
        <v>1723</v>
      </c>
      <c r="B3612" s="337" t="s">
        <v>5916</v>
      </c>
      <c r="C3612" s="337" t="s">
        <v>1821</v>
      </c>
      <c r="D3612" s="337" t="s">
        <v>449</v>
      </c>
      <c r="E3612" s="337" t="s">
        <v>4583</v>
      </c>
      <c r="F3612" s="338">
        <v>43117</v>
      </c>
      <c r="G3612" s="337" t="s">
        <v>4412</v>
      </c>
      <c r="H3612" s="338">
        <v>43173</v>
      </c>
      <c r="I3612" s="337" t="s">
        <v>19695</v>
      </c>
      <c r="J3612" s="337" t="s">
        <v>16</v>
      </c>
      <c r="K3612" s="337" t="s">
        <v>19695</v>
      </c>
      <c r="L3612" s="337" t="s">
        <v>19695</v>
      </c>
      <c r="M3612" s="337" t="s">
        <v>19695</v>
      </c>
      <c r="N3612" s="337" t="s">
        <v>19695</v>
      </c>
      <c r="O3612" s="337" t="s">
        <v>19695</v>
      </c>
      <c r="P3612" s="337" t="s">
        <v>19695</v>
      </c>
      <c r="Q3612" s="337" t="s">
        <v>19695</v>
      </c>
      <c r="R3612" s="337" t="s">
        <v>66</v>
      </c>
      <c r="S3612" s="337" t="s">
        <v>67</v>
      </c>
      <c r="T3612" s="337" t="s">
        <v>67</v>
      </c>
      <c r="U3612" s="337" t="s">
        <v>5917</v>
      </c>
      <c r="V3612" s="337">
        <v>8</v>
      </c>
      <c r="W3612" s="337" t="s">
        <v>19695</v>
      </c>
      <c r="X3612" s="337" t="s">
        <v>19695</v>
      </c>
      <c r="Y3612" s="337" t="s">
        <v>19695</v>
      </c>
      <c r="Z3612" s="337" t="s">
        <v>1753</v>
      </c>
      <c r="AA3612" s="337" t="s">
        <v>717</v>
      </c>
      <c r="AB3612" s="337" t="s">
        <v>718</v>
      </c>
      <c r="AC3612" s="337" t="s">
        <v>13769</v>
      </c>
    </row>
    <row r="3613" spans="1:29" ht="15.8" x14ac:dyDescent="0.25">
      <c r="A3613" s="337" t="s">
        <v>1723</v>
      </c>
      <c r="B3613" s="337" t="s">
        <v>13174</v>
      </c>
      <c r="C3613" s="337" t="s">
        <v>1821</v>
      </c>
      <c r="D3613" s="337" t="s">
        <v>449</v>
      </c>
      <c r="E3613" s="337" t="s">
        <v>6388</v>
      </c>
      <c r="F3613" s="338">
        <v>43122</v>
      </c>
      <c r="G3613" s="337" t="s">
        <v>5218</v>
      </c>
      <c r="H3613" s="338">
        <v>43172</v>
      </c>
      <c r="I3613" s="337" t="s">
        <v>19695</v>
      </c>
      <c r="J3613" s="337" t="s">
        <v>36</v>
      </c>
      <c r="K3613" s="337" t="s">
        <v>19695</v>
      </c>
      <c r="L3613" s="337" t="s">
        <v>19695</v>
      </c>
      <c r="M3613" s="337" t="s">
        <v>19695</v>
      </c>
      <c r="N3613" s="337" t="s">
        <v>19695</v>
      </c>
      <c r="O3613" s="337" t="s">
        <v>19695</v>
      </c>
      <c r="P3613" s="337" t="s">
        <v>19695</v>
      </c>
      <c r="Q3613" s="337" t="s">
        <v>19695</v>
      </c>
      <c r="R3613" s="337" t="s">
        <v>3268</v>
      </c>
      <c r="S3613" s="337" t="s">
        <v>4616</v>
      </c>
      <c r="T3613" s="337" t="s">
        <v>13175</v>
      </c>
      <c r="U3613" s="337" t="s">
        <v>13176</v>
      </c>
      <c r="V3613" s="337">
        <v>16</v>
      </c>
      <c r="W3613" s="337" t="s">
        <v>19695</v>
      </c>
      <c r="X3613" s="337" t="s">
        <v>19695</v>
      </c>
      <c r="Y3613" s="337" t="s">
        <v>19695</v>
      </c>
      <c r="Z3613" s="337" t="s">
        <v>1753</v>
      </c>
      <c r="AA3613" s="337" t="s">
        <v>1499</v>
      </c>
      <c r="AB3613" s="337" t="s">
        <v>718</v>
      </c>
      <c r="AC3613" s="337" t="s">
        <v>13762</v>
      </c>
    </row>
    <row r="3614" spans="1:29" ht="15.8" x14ac:dyDescent="0.25">
      <c r="A3614" s="337" t="s">
        <v>1723</v>
      </c>
      <c r="B3614" s="337" t="s">
        <v>5800</v>
      </c>
      <c r="C3614" s="337" t="s">
        <v>1821</v>
      </c>
      <c r="D3614" s="337" t="s">
        <v>449</v>
      </c>
      <c r="E3614" s="337" t="s">
        <v>5801</v>
      </c>
      <c r="F3614" s="338">
        <v>43121</v>
      </c>
      <c r="G3614" s="337" t="s">
        <v>5802</v>
      </c>
      <c r="H3614" s="338">
        <v>43171</v>
      </c>
      <c r="I3614" s="337" t="s">
        <v>19695</v>
      </c>
      <c r="J3614" s="337" t="s">
        <v>16</v>
      </c>
      <c r="K3614" s="337" t="s">
        <v>19695</v>
      </c>
      <c r="L3614" s="337" t="s">
        <v>19695</v>
      </c>
      <c r="M3614" s="337" t="s">
        <v>19695</v>
      </c>
      <c r="N3614" s="337" t="s">
        <v>19695</v>
      </c>
      <c r="O3614" s="337" t="s">
        <v>19695</v>
      </c>
      <c r="P3614" s="337" t="s">
        <v>19695</v>
      </c>
      <c r="Q3614" s="337" t="s">
        <v>19695</v>
      </c>
      <c r="R3614" s="337" t="s">
        <v>15</v>
      </c>
      <c r="S3614" s="337" t="s">
        <v>1086</v>
      </c>
      <c r="T3614" s="337" t="s">
        <v>1086</v>
      </c>
      <c r="U3614" s="337" t="s">
        <v>99</v>
      </c>
      <c r="V3614" s="337">
        <v>8</v>
      </c>
      <c r="W3614" s="337" t="s">
        <v>19695</v>
      </c>
      <c r="X3614" s="337" t="s">
        <v>19695</v>
      </c>
      <c r="Y3614" s="337" t="s">
        <v>19695</v>
      </c>
      <c r="Z3614" s="337" t="s">
        <v>1728</v>
      </c>
      <c r="AA3614" s="337" t="s">
        <v>717</v>
      </c>
      <c r="AB3614" s="337" t="s">
        <v>718</v>
      </c>
      <c r="AC3614" s="337" t="s">
        <v>13756</v>
      </c>
    </row>
    <row r="3615" spans="1:29" ht="15.8" x14ac:dyDescent="0.25">
      <c r="A3615" s="337" t="s">
        <v>1723</v>
      </c>
      <c r="B3615" s="337" t="s">
        <v>6268</v>
      </c>
      <c r="C3615" s="337" t="s">
        <v>1821</v>
      </c>
      <c r="D3615" s="337" t="s">
        <v>449</v>
      </c>
      <c r="E3615" s="337" t="s">
        <v>4307</v>
      </c>
      <c r="F3615" s="338">
        <v>43161</v>
      </c>
      <c r="G3615" s="337" t="s">
        <v>5201</v>
      </c>
      <c r="H3615" s="338">
        <v>43168</v>
      </c>
      <c r="I3615" s="337" t="s">
        <v>19695</v>
      </c>
      <c r="J3615" s="337" t="s">
        <v>36</v>
      </c>
      <c r="K3615" s="337" t="s">
        <v>19695</v>
      </c>
      <c r="L3615" s="337" t="s">
        <v>19695</v>
      </c>
      <c r="M3615" s="337" t="s">
        <v>19695</v>
      </c>
      <c r="N3615" s="337" t="s">
        <v>19695</v>
      </c>
      <c r="O3615" s="337" t="s">
        <v>19695</v>
      </c>
      <c r="P3615" s="337" t="s">
        <v>19695</v>
      </c>
      <c r="Q3615" s="337" t="s">
        <v>19695</v>
      </c>
      <c r="R3615" s="337" t="s">
        <v>15</v>
      </c>
      <c r="S3615" s="337" t="s">
        <v>1203</v>
      </c>
      <c r="T3615" s="337" t="s">
        <v>6269</v>
      </c>
      <c r="U3615" s="337" t="s">
        <v>6270</v>
      </c>
      <c r="V3615" s="337">
        <v>9</v>
      </c>
      <c r="W3615" s="337" t="s">
        <v>19695</v>
      </c>
      <c r="X3615" s="337" t="s">
        <v>19695</v>
      </c>
      <c r="Y3615" s="337" t="s">
        <v>19695</v>
      </c>
      <c r="Z3615" s="337" t="s">
        <v>1745</v>
      </c>
      <c r="AA3615" s="337" t="s">
        <v>761</v>
      </c>
      <c r="AB3615" s="337" t="s">
        <v>762</v>
      </c>
      <c r="AC3615" s="337" t="s">
        <v>13763</v>
      </c>
    </row>
    <row r="3616" spans="1:29" ht="15.8" x14ac:dyDescent="0.25">
      <c r="A3616" s="337" t="s">
        <v>1723</v>
      </c>
      <c r="B3616" s="337" t="s">
        <v>1536</v>
      </c>
      <c r="C3616" s="337" t="s">
        <v>1821</v>
      </c>
      <c r="D3616" s="337" t="s">
        <v>449</v>
      </c>
      <c r="E3616" s="337" t="s">
        <v>4583</v>
      </c>
      <c r="F3616" s="338">
        <v>43117</v>
      </c>
      <c r="G3616" s="337" t="s">
        <v>5745</v>
      </c>
      <c r="H3616" s="338">
        <v>43167</v>
      </c>
      <c r="I3616" s="337" t="s">
        <v>19695</v>
      </c>
      <c r="J3616" s="337" t="s">
        <v>16</v>
      </c>
      <c r="K3616" s="337" t="s">
        <v>19695</v>
      </c>
      <c r="L3616" s="337" t="s">
        <v>19695</v>
      </c>
      <c r="M3616" s="337" t="s">
        <v>19695</v>
      </c>
      <c r="N3616" s="337" t="s">
        <v>19695</v>
      </c>
      <c r="O3616" s="337" t="s">
        <v>19695</v>
      </c>
      <c r="P3616" s="337" t="s">
        <v>19695</v>
      </c>
      <c r="Q3616" s="337" t="s">
        <v>19695</v>
      </c>
      <c r="R3616" s="337" t="s">
        <v>109</v>
      </c>
      <c r="S3616" s="337" t="s">
        <v>110</v>
      </c>
      <c r="T3616" s="337" t="s">
        <v>408</v>
      </c>
      <c r="U3616" s="337" t="s">
        <v>402</v>
      </c>
      <c r="V3616" s="337">
        <v>4</v>
      </c>
      <c r="W3616" s="337" t="s">
        <v>19695</v>
      </c>
      <c r="X3616" s="337" t="s">
        <v>19695</v>
      </c>
      <c r="Y3616" s="337" t="s">
        <v>19695</v>
      </c>
      <c r="Z3616" s="337" t="s">
        <v>1728</v>
      </c>
      <c r="AA3616" s="337" t="s">
        <v>717</v>
      </c>
      <c r="AB3616" s="337" t="s">
        <v>718</v>
      </c>
      <c r="AC3616" s="337" t="s">
        <v>13882</v>
      </c>
    </row>
    <row r="3617" spans="1:29" ht="15.8" x14ac:dyDescent="0.25">
      <c r="A3617" s="337" t="s">
        <v>1723</v>
      </c>
      <c r="B3617" s="337" t="s">
        <v>11158</v>
      </c>
      <c r="C3617" s="337" t="s">
        <v>1821</v>
      </c>
      <c r="D3617" s="337" t="s">
        <v>449</v>
      </c>
      <c r="E3617" s="337" t="s">
        <v>4583</v>
      </c>
      <c r="F3617" s="338">
        <v>43117</v>
      </c>
      <c r="G3617" s="337" t="s">
        <v>5745</v>
      </c>
      <c r="H3617" s="338">
        <v>43167</v>
      </c>
      <c r="I3617" s="337" t="s">
        <v>19695</v>
      </c>
      <c r="J3617" s="337" t="s">
        <v>16</v>
      </c>
      <c r="K3617" s="337" t="s">
        <v>19695</v>
      </c>
      <c r="L3617" s="337" t="s">
        <v>19695</v>
      </c>
      <c r="M3617" s="337" t="s">
        <v>19695</v>
      </c>
      <c r="N3617" s="337" t="s">
        <v>19695</v>
      </c>
      <c r="O3617" s="337" t="s">
        <v>19695</v>
      </c>
      <c r="P3617" s="337" t="s">
        <v>19695</v>
      </c>
      <c r="Q3617" s="337" t="s">
        <v>19695</v>
      </c>
      <c r="R3617" s="337" t="s">
        <v>15</v>
      </c>
      <c r="S3617" s="337" t="s">
        <v>1529</v>
      </c>
      <c r="T3617" s="337" t="s">
        <v>1529</v>
      </c>
      <c r="U3617" s="337" t="s">
        <v>1176</v>
      </c>
      <c r="V3617" s="337">
        <v>10</v>
      </c>
      <c r="W3617" s="337" t="s">
        <v>19695</v>
      </c>
      <c r="X3617" s="337" t="s">
        <v>19695</v>
      </c>
      <c r="Y3617" s="337" t="s">
        <v>19695</v>
      </c>
      <c r="Z3617" s="337" t="s">
        <v>1753</v>
      </c>
      <c r="AA3617" s="337" t="s">
        <v>717</v>
      </c>
      <c r="AB3617" s="337" t="s">
        <v>718</v>
      </c>
      <c r="AC3617" s="337" t="s">
        <v>15451</v>
      </c>
    </row>
    <row r="3618" spans="1:29" ht="15.8" x14ac:dyDescent="0.25">
      <c r="A3618" s="337" t="s">
        <v>1723</v>
      </c>
      <c r="B3618" s="337" t="s">
        <v>5744</v>
      </c>
      <c r="C3618" s="337" t="s">
        <v>1821</v>
      </c>
      <c r="D3618" s="337" t="s">
        <v>449</v>
      </c>
      <c r="E3618" s="337" t="s">
        <v>4583</v>
      </c>
      <c r="F3618" s="338">
        <v>43117</v>
      </c>
      <c r="G3618" s="337" t="s">
        <v>5745</v>
      </c>
      <c r="H3618" s="338">
        <v>43167</v>
      </c>
      <c r="I3618" s="337" t="s">
        <v>19695</v>
      </c>
      <c r="J3618" s="337" t="s">
        <v>36</v>
      </c>
      <c r="K3618" s="337" t="s">
        <v>19695</v>
      </c>
      <c r="L3618" s="337" t="s">
        <v>19695</v>
      </c>
      <c r="M3618" s="337" t="s">
        <v>19695</v>
      </c>
      <c r="N3618" s="337" t="s">
        <v>19695</v>
      </c>
      <c r="O3618" s="337" t="s">
        <v>19695</v>
      </c>
      <c r="P3618" s="337" t="s">
        <v>19695</v>
      </c>
      <c r="Q3618" s="337" t="s">
        <v>19695</v>
      </c>
      <c r="R3618" s="337" t="s">
        <v>75</v>
      </c>
      <c r="S3618" s="337" t="s">
        <v>83</v>
      </c>
      <c r="T3618" s="337" t="s">
        <v>5742</v>
      </c>
      <c r="U3618" s="337" t="s">
        <v>5743</v>
      </c>
      <c r="V3618" s="337">
        <v>10</v>
      </c>
      <c r="W3618" s="337" t="s">
        <v>19695</v>
      </c>
      <c r="X3618" s="337" t="s">
        <v>19695</v>
      </c>
      <c r="Y3618" s="337" t="s">
        <v>19695</v>
      </c>
      <c r="Z3618" s="337" t="s">
        <v>1753</v>
      </c>
      <c r="AA3618" s="337" t="s">
        <v>717</v>
      </c>
      <c r="AB3618" s="337" t="s">
        <v>718</v>
      </c>
      <c r="AC3618" s="337" t="s">
        <v>13774</v>
      </c>
    </row>
    <row r="3619" spans="1:29" ht="15.8" x14ac:dyDescent="0.25">
      <c r="A3619" s="337" t="s">
        <v>1723</v>
      </c>
      <c r="B3619" s="337" t="s">
        <v>5192</v>
      </c>
      <c r="C3619" s="337" t="s">
        <v>1821</v>
      </c>
      <c r="D3619" s="337" t="s">
        <v>449</v>
      </c>
      <c r="E3619" s="337" t="s">
        <v>5193</v>
      </c>
      <c r="F3619" s="338">
        <v>43075</v>
      </c>
      <c r="G3619" s="337" t="s">
        <v>1784</v>
      </c>
      <c r="H3619" s="338">
        <v>43166</v>
      </c>
      <c r="I3619" s="337" t="s">
        <v>19695</v>
      </c>
      <c r="J3619" s="337" t="s">
        <v>36</v>
      </c>
      <c r="K3619" s="337" t="s">
        <v>19695</v>
      </c>
      <c r="L3619" s="337" t="s">
        <v>19695</v>
      </c>
      <c r="M3619" s="337" t="s">
        <v>19695</v>
      </c>
      <c r="N3619" s="337" t="s">
        <v>19695</v>
      </c>
      <c r="O3619" s="337" t="s">
        <v>19695</v>
      </c>
      <c r="P3619" s="337" t="s">
        <v>19695</v>
      </c>
      <c r="Q3619" s="337" t="s">
        <v>19695</v>
      </c>
      <c r="R3619" s="337" t="s">
        <v>56</v>
      </c>
      <c r="S3619" s="337" t="s">
        <v>79</v>
      </c>
      <c r="T3619" s="337" t="s">
        <v>79</v>
      </c>
      <c r="U3619" s="337" t="s">
        <v>5194</v>
      </c>
      <c r="V3619" s="337">
        <v>6</v>
      </c>
      <c r="W3619" s="337" t="s">
        <v>19695</v>
      </c>
      <c r="X3619" s="337" t="s">
        <v>19695</v>
      </c>
      <c r="Y3619" s="337" t="s">
        <v>19695</v>
      </c>
      <c r="Z3619" s="337" t="s">
        <v>1728</v>
      </c>
      <c r="AA3619" s="337" t="s">
        <v>717</v>
      </c>
      <c r="AB3619" s="337" t="s">
        <v>718</v>
      </c>
      <c r="AC3619" s="337" t="s">
        <v>13818</v>
      </c>
    </row>
    <row r="3620" spans="1:29" ht="15.8" x14ac:dyDescent="0.25">
      <c r="A3620" s="337" t="s">
        <v>1723</v>
      </c>
      <c r="B3620" s="337" t="s">
        <v>5071</v>
      </c>
      <c r="C3620" s="337" t="s">
        <v>1821</v>
      </c>
      <c r="D3620" s="337" t="s">
        <v>449</v>
      </c>
      <c r="E3620" s="337" t="s">
        <v>5072</v>
      </c>
      <c r="F3620" s="338">
        <v>43116</v>
      </c>
      <c r="G3620" s="337" t="s">
        <v>1784</v>
      </c>
      <c r="H3620" s="338">
        <v>43166</v>
      </c>
      <c r="I3620" s="337" t="s">
        <v>19695</v>
      </c>
      <c r="J3620" s="337" t="s">
        <v>36</v>
      </c>
      <c r="K3620" s="337" t="s">
        <v>19695</v>
      </c>
      <c r="L3620" s="337" t="s">
        <v>19695</v>
      </c>
      <c r="M3620" s="337" t="s">
        <v>19695</v>
      </c>
      <c r="N3620" s="337" t="s">
        <v>19695</v>
      </c>
      <c r="O3620" s="337" t="s">
        <v>19695</v>
      </c>
      <c r="P3620" s="337" t="s">
        <v>19695</v>
      </c>
      <c r="Q3620" s="337" t="s">
        <v>19695</v>
      </c>
      <c r="R3620" s="337" t="s">
        <v>139</v>
      </c>
      <c r="S3620" s="337" t="s">
        <v>1603</v>
      </c>
      <c r="T3620" s="337" t="s">
        <v>2189</v>
      </c>
      <c r="U3620" s="337" t="s">
        <v>2189</v>
      </c>
      <c r="V3620" s="337">
        <v>10</v>
      </c>
      <c r="W3620" s="337" t="s">
        <v>19695</v>
      </c>
      <c r="X3620" s="337" t="s">
        <v>19695</v>
      </c>
      <c r="Y3620" s="337" t="s">
        <v>19695</v>
      </c>
      <c r="Z3620" s="337" t="s">
        <v>1753</v>
      </c>
      <c r="AA3620" s="337" t="s">
        <v>735</v>
      </c>
      <c r="AB3620" s="337" t="s">
        <v>718</v>
      </c>
      <c r="AC3620" s="337" t="s">
        <v>15455</v>
      </c>
    </row>
    <row r="3621" spans="1:29" ht="15.8" x14ac:dyDescent="0.25">
      <c r="A3621" s="337" t="s">
        <v>1723</v>
      </c>
      <c r="B3621" s="337" t="s">
        <v>11082</v>
      </c>
      <c r="C3621" s="337" t="s">
        <v>1821</v>
      </c>
      <c r="D3621" s="337" t="s">
        <v>449</v>
      </c>
      <c r="E3621" s="337" t="s">
        <v>5295</v>
      </c>
      <c r="F3621" s="338">
        <v>43127</v>
      </c>
      <c r="G3621" s="337" t="s">
        <v>1784</v>
      </c>
      <c r="H3621" s="338">
        <v>43166</v>
      </c>
      <c r="I3621" s="337" t="s">
        <v>19695</v>
      </c>
      <c r="J3621" s="337" t="s">
        <v>16</v>
      </c>
      <c r="K3621" s="337" t="s">
        <v>19695</v>
      </c>
      <c r="L3621" s="337" t="s">
        <v>19695</v>
      </c>
      <c r="M3621" s="337" t="s">
        <v>19695</v>
      </c>
      <c r="N3621" s="337" t="s">
        <v>19695</v>
      </c>
      <c r="O3621" s="337" t="s">
        <v>19695</v>
      </c>
      <c r="P3621" s="337" t="s">
        <v>19695</v>
      </c>
      <c r="Q3621" s="337" t="s">
        <v>19695</v>
      </c>
      <c r="R3621" s="337" t="s">
        <v>56</v>
      </c>
      <c r="S3621" s="337" t="s">
        <v>79</v>
      </c>
      <c r="T3621" s="337" t="s">
        <v>1939</v>
      </c>
      <c r="U3621" s="337" t="s">
        <v>11083</v>
      </c>
      <c r="V3621" s="337">
        <v>16</v>
      </c>
      <c r="W3621" s="337" t="s">
        <v>19695</v>
      </c>
      <c r="X3621" s="337" t="s">
        <v>19695</v>
      </c>
      <c r="Y3621" s="337" t="s">
        <v>19695</v>
      </c>
      <c r="Z3621" s="337" t="s">
        <v>1753</v>
      </c>
      <c r="AA3621" s="337" t="s">
        <v>735</v>
      </c>
      <c r="AB3621" s="337" t="s">
        <v>718</v>
      </c>
      <c r="AC3621" s="337" t="s">
        <v>15456</v>
      </c>
    </row>
    <row r="3622" spans="1:29" ht="15.8" x14ac:dyDescent="0.25">
      <c r="A3622" s="337" t="s">
        <v>1723</v>
      </c>
      <c r="B3622" s="337" t="s">
        <v>11080</v>
      </c>
      <c r="C3622" s="337" t="s">
        <v>1821</v>
      </c>
      <c r="D3622" s="337" t="s">
        <v>449</v>
      </c>
      <c r="E3622" s="337" t="s">
        <v>4395</v>
      </c>
      <c r="F3622" s="338">
        <v>43126</v>
      </c>
      <c r="G3622" s="337" t="s">
        <v>1784</v>
      </c>
      <c r="H3622" s="338">
        <v>43166</v>
      </c>
      <c r="I3622" s="337" t="s">
        <v>19695</v>
      </c>
      <c r="J3622" s="337" t="s">
        <v>16</v>
      </c>
      <c r="K3622" s="337" t="s">
        <v>19695</v>
      </c>
      <c r="L3622" s="337" t="s">
        <v>19695</v>
      </c>
      <c r="M3622" s="337" t="s">
        <v>19695</v>
      </c>
      <c r="N3622" s="337" t="s">
        <v>19695</v>
      </c>
      <c r="O3622" s="337" t="s">
        <v>19695</v>
      </c>
      <c r="P3622" s="337" t="s">
        <v>19695</v>
      </c>
      <c r="Q3622" s="337" t="s">
        <v>19695</v>
      </c>
      <c r="R3622" s="337" t="s">
        <v>56</v>
      </c>
      <c r="S3622" s="337" t="s">
        <v>79</v>
      </c>
      <c r="T3622" s="337" t="s">
        <v>11081</v>
      </c>
      <c r="U3622" s="337" t="s">
        <v>1375</v>
      </c>
      <c r="V3622" s="337">
        <v>12</v>
      </c>
      <c r="W3622" s="337" t="s">
        <v>19695</v>
      </c>
      <c r="X3622" s="337" t="s">
        <v>19695</v>
      </c>
      <c r="Y3622" s="337" t="s">
        <v>19695</v>
      </c>
      <c r="Z3622" s="337" t="s">
        <v>1753</v>
      </c>
      <c r="AA3622" s="337" t="s">
        <v>717</v>
      </c>
      <c r="AB3622" s="337" t="s">
        <v>718</v>
      </c>
      <c r="AC3622" s="337" t="s">
        <v>15456</v>
      </c>
    </row>
    <row r="3623" spans="1:29" ht="15.8" x14ac:dyDescent="0.25">
      <c r="A3623" s="337" t="s">
        <v>1723</v>
      </c>
      <c r="B3623" s="337" t="s">
        <v>4700</v>
      </c>
      <c r="C3623" s="337" t="s">
        <v>1821</v>
      </c>
      <c r="D3623" s="337" t="s">
        <v>449</v>
      </c>
      <c r="E3623" s="337" t="s">
        <v>4701</v>
      </c>
      <c r="F3623" s="338">
        <v>43156</v>
      </c>
      <c r="G3623" s="337" t="s">
        <v>4427</v>
      </c>
      <c r="H3623" s="338">
        <v>43165</v>
      </c>
      <c r="I3623" s="337" t="s">
        <v>19695</v>
      </c>
      <c r="J3623" s="337" t="s">
        <v>16</v>
      </c>
      <c r="K3623" s="337" t="s">
        <v>19695</v>
      </c>
      <c r="L3623" s="337" t="s">
        <v>19695</v>
      </c>
      <c r="M3623" s="337" t="s">
        <v>19695</v>
      </c>
      <c r="N3623" s="337" t="s">
        <v>19695</v>
      </c>
      <c r="O3623" s="337" t="s">
        <v>19695</v>
      </c>
      <c r="P3623" s="337" t="s">
        <v>19695</v>
      </c>
      <c r="Q3623" s="337" t="s">
        <v>19695</v>
      </c>
      <c r="R3623" s="337" t="s">
        <v>56</v>
      </c>
      <c r="S3623" s="337" t="s">
        <v>750</v>
      </c>
      <c r="T3623" s="337" t="s">
        <v>2573</v>
      </c>
      <c r="U3623" s="337" t="s">
        <v>4702</v>
      </c>
      <c r="V3623" s="337">
        <v>8</v>
      </c>
      <c r="W3623" s="337" t="s">
        <v>19695</v>
      </c>
      <c r="X3623" s="337" t="s">
        <v>19695</v>
      </c>
      <c r="Y3623" s="337" t="s">
        <v>19695</v>
      </c>
      <c r="Z3623" s="337" t="s">
        <v>1728</v>
      </c>
      <c r="AA3623" s="337" t="s">
        <v>717</v>
      </c>
      <c r="AB3623" s="337" t="s">
        <v>718</v>
      </c>
      <c r="AC3623" s="337" t="s">
        <v>13791</v>
      </c>
    </row>
    <row r="3624" spans="1:29" ht="15.8" x14ac:dyDescent="0.25">
      <c r="A3624" s="337" t="s">
        <v>1723</v>
      </c>
      <c r="B3624" s="337" t="s">
        <v>5062</v>
      </c>
      <c r="C3624" s="337" t="s">
        <v>1821</v>
      </c>
      <c r="D3624" s="337" t="s">
        <v>449</v>
      </c>
      <c r="E3624" s="337" t="s">
        <v>5063</v>
      </c>
      <c r="F3624" s="338">
        <v>43115</v>
      </c>
      <c r="G3624" s="337" t="s">
        <v>4427</v>
      </c>
      <c r="H3624" s="338">
        <v>43165</v>
      </c>
      <c r="I3624" s="337" t="s">
        <v>19695</v>
      </c>
      <c r="J3624" s="337" t="s">
        <v>36</v>
      </c>
      <c r="K3624" s="337" t="s">
        <v>19695</v>
      </c>
      <c r="L3624" s="337" t="s">
        <v>19695</v>
      </c>
      <c r="M3624" s="337" t="s">
        <v>19695</v>
      </c>
      <c r="N3624" s="337" t="s">
        <v>19695</v>
      </c>
      <c r="O3624" s="337" t="s">
        <v>19695</v>
      </c>
      <c r="P3624" s="337" t="s">
        <v>19695</v>
      </c>
      <c r="Q3624" s="337" t="s">
        <v>19695</v>
      </c>
      <c r="R3624" s="337" t="s">
        <v>139</v>
      </c>
      <c r="S3624" s="337" t="s">
        <v>810</v>
      </c>
      <c r="T3624" s="337" t="s">
        <v>5064</v>
      </c>
      <c r="U3624" s="337" t="s">
        <v>5065</v>
      </c>
      <c r="V3624" s="337">
        <v>10</v>
      </c>
      <c r="W3624" s="337" t="s">
        <v>19695</v>
      </c>
      <c r="X3624" s="337" t="s">
        <v>19695</v>
      </c>
      <c r="Y3624" s="337" t="s">
        <v>19695</v>
      </c>
      <c r="Z3624" s="337" t="s">
        <v>1753</v>
      </c>
      <c r="AA3624" s="337" t="s">
        <v>735</v>
      </c>
      <c r="AB3624" s="337" t="s">
        <v>718</v>
      </c>
      <c r="AC3624" s="337" t="s">
        <v>15458</v>
      </c>
    </row>
    <row r="3625" spans="1:29" ht="15.8" x14ac:dyDescent="0.25">
      <c r="A3625" s="337" t="s">
        <v>1723</v>
      </c>
      <c r="B3625" s="337" t="s">
        <v>5068</v>
      </c>
      <c r="C3625" s="337" t="s">
        <v>1725</v>
      </c>
      <c r="D3625" s="337" t="s">
        <v>1726</v>
      </c>
      <c r="E3625" s="337" t="s">
        <v>5063</v>
      </c>
      <c r="F3625" s="338">
        <v>43115</v>
      </c>
      <c r="G3625" s="337" t="s">
        <v>4427</v>
      </c>
      <c r="H3625" s="338">
        <v>43165</v>
      </c>
      <c r="I3625" s="337" t="s">
        <v>19695</v>
      </c>
      <c r="J3625" s="337" t="s">
        <v>36</v>
      </c>
      <c r="K3625" s="337" t="s">
        <v>19695</v>
      </c>
      <c r="L3625" s="337" t="s">
        <v>19695</v>
      </c>
      <c r="M3625" s="337" t="s">
        <v>19695</v>
      </c>
      <c r="N3625" s="337" t="s">
        <v>19695</v>
      </c>
      <c r="O3625" s="337" t="s">
        <v>19695</v>
      </c>
      <c r="P3625" s="337" t="s">
        <v>19695</v>
      </c>
      <c r="Q3625" s="337" t="s">
        <v>19695</v>
      </c>
      <c r="R3625" s="337" t="s">
        <v>139</v>
      </c>
      <c r="S3625" s="337" t="s">
        <v>813</v>
      </c>
      <c r="T3625" s="337" t="s">
        <v>5069</v>
      </c>
      <c r="U3625" s="337" t="s">
        <v>5070</v>
      </c>
      <c r="V3625" s="337">
        <v>4</v>
      </c>
      <c r="W3625" s="337" t="s">
        <v>19695</v>
      </c>
      <c r="X3625" s="337" t="s">
        <v>19695</v>
      </c>
      <c r="Y3625" s="337" t="s">
        <v>19695</v>
      </c>
      <c r="Z3625" s="337" t="s">
        <v>1753</v>
      </c>
      <c r="AA3625" s="337" t="s">
        <v>735</v>
      </c>
      <c r="AB3625" s="337" t="s">
        <v>718</v>
      </c>
      <c r="AC3625" s="337" t="s">
        <v>15458</v>
      </c>
    </row>
    <row r="3626" spans="1:29" ht="15.8" x14ac:dyDescent="0.25">
      <c r="A3626" s="337" t="s">
        <v>1723</v>
      </c>
      <c r="B3626" s="337" t="s">
        <v>6834</v>
      </c>
      <c r="C3626" s="337" t="s">
        <v>1821</v>
      </c>
      <c r="D3626" s="337" t="s">
        <v>449</v>
      </c>
      <c r="E3626" s="337" t="s">
        <v>4395</v>
      </c>
      <c r="F3626" s="338">
        <v>43126</v>
      </c>
      <c r="G3626" s="337" t="s">
        <v>5055</v>
      </c>
      <c r="H3626" s="338">
        <v>43164</v>
      </c>
      <c r="I3626" s="337" t="s">
        <v>19695</v>
      </c>
      <c r="J3626" s="337" t="s">
        <v>16</v>
      </c>
      <c r="K3626" s="337" t="s">
        <v>19695</v>
      </c>
      <c r="L3626" s="337" t="s">
        <v>19695</v>
      </c>
      <c r="M3626" s="337" t="s">
        <v>19695</v>
      </c>
      <c r="N3626" s="337" t="s">
        <v>19695</v>
      </c>
      <c r="O3626" s="337" t="s">
        <v>19695</v>
      </c>
      <c r="P3626" s="337" t="s">
        <v>19695</v>
      </c>
      <c r="Q3626" s="337" t="s">
        <v>19695</v>
      </c>
      <c r="R3626" s="337" t="s">
        <v>35</v>
      </c>
      <c r="S3626" s="337" t="s">
        <v>6823</v>
      </c>
      <c r="T3626" s="337" t="s">
        <v>6835</v>
      </c>
      <c r="U3626" s="337" t="s">
        <v>6836</v>
      </c>
      <c r="V3626" s="337">
        <v>8</v>
      </c>
      <c r="W3626" s="337" t="s">
        <v>19695</v>
      </c>
      <c r="X3626" s="337" t="s">
        <v>19695</v>
      </c>
      <c r="Y3626" s="337" t="s">
        <v>19695</v>
      </c>
      <c r="Z3626" s="337" t="s">
        <v>1728</v>
      </c>
      <c r="AA3626" s="337" t="s">
        <v>735</v>
      </c>
      <c r="AB3626" s="337" t="s">
        <v>718</v>
      </c>
      <c r="AC3626" s="337" t="s">
        <v>13771</v>
      </c>
    </row>
    <row r="3627" spans="1:29" ht="15.8" x14ac:dyDescent="0.25">
      <c r="A3627" s="337" t="s">
        <v>1723</v>
      </c>
      <c r="B3627" s="337" t="s">
        <v>6369</v>
      </c>
      <c r="C3627" s="337" t="s">
        <v>1821</v>
      </c>
      <c r="D3627" s="337" t="s">
        <v>449</v>
      </c>
      <c r="E3627" s="337" t="s">
        <v>4327</v>
      </c>
      <c r="F3627" s="338">
        <v>43114</v>
      </c>
      <c r="G3627" s="337" t="s">
        <v>5055</v>
      </c>
      <c r="H3627" s="338">
        <v>43164</v>
      </c>
      <c r="I3627" s="337" t="s">
        <v>19695</v>
      </c>
      <c r="J3627" s="337" t="s">
        <v>36</v>
      </c>
      <c r="K3627" s="337" t="s">
        <v>19695</v>
      </c>
      <c r="L3627" s="337" t="s">
        <v>19695</v>
      </c>
      <c r="M3627" s="337" t="s">
        <v>19695</v>
      </c>
      <c r="N3627" s="337" t="s">
        <v>19695</v>
      </c>
      <c r="O3627" s="337" t="s">
        <v>19695</v>
      </c>
      <c r="P3627" s="337" t="s">
        <v>19695</v>
      </c>
      <c r="Q3627" s="337" t="s">
        <v>19695</v>
      </c>
      <c r="R3627" s="337" t="s">
        <v>35</v>
      </c>
      <c r="S3627" s="337" t="s">
        <v>77</v>
      </c>
      <c r="T3627" s="337" t="s">
        <v>5318</v>
      </c>
      <c r="U3627" s="337" t="s">
        <v>4242</v>
      </c>
      <c r="V3627" s="337">
        <v>10</v>
      </c>
      <c r="W3627" s="337" t="s">
        <v>19695</v>
      </c>
      <c r="X3627" s="337" t="s">
        <v>19695</v>
      </c>
      <c r="Y3627" s="337" t="s">
        <v>19695</v>
      </c>
      <c r="Z3627" s="337" t="s">
        <v>1745</v>
      </c>
      <c r="AA3627" s="337" t="s">
        <v>853</v>
      </c>
      <c r="AB3627" s="337" t="s">
        <v>854</v>
      </c>
      <c r="AC3627" s="337" t="s">
        <v>15234</v>
      </c>
    </row>
    <row r="3628" spans="1:29" ht="15.8" x14ac:dyDescent="0.25">
      <c r="A3628" s="337" t="s">
        <v>1723</v>
      </c>
      <c r="B3628" s="337" t="s">
        <v>11143</v>
      </c>
      <c r="C3628" s="337" t="s">
        <v>1821</v>
      </c>
      <c r="D3628" s="337" t="s">
        <v>449</v>
      </c>
      <c r="E3628" s="337" t="s">
        <v>4395</v>
      </c>
      <c r="F3628" s="338">
        <v>43126</v>
      </c>
      <c r="G3628" s="337" t="s">
        <v>5055</v>
      </c>
      <c r="H3628" s="338">
        <v>43164</v>
      </c>
      <c r="I3628" s="337" t="s">
        <v>19695</v>
      </c>
      <c r="J3628" s="337" t="s">
        <v>36</v>
      </c>
      <c r="K3628" s="337" t="s">
        <v>19695</v>
      </c>
      <c r="L3628" s="337" t="s">
        <v>19695</v>
      </c>
      <c r="M3628" s="337" t="s">
        <v>19695</v>
      </c>
      <c r="N3628" s="337" t="s">
        <v>19695</v>
      </c>
      <c r="O3628" s="337" t="s">
        <v>19695</v>
      </c>
      <c r="P3628" s="337" t="s">
        <v>19695</v>
      </c>
      <c r="Q3628" s="337" t="s">
        <v>19695</v>
      </c>
      <c r="R3628" s="337" t="s">
        <v>52</v>
      </c>
      <c r="S3628" s="337" t="s">
        <v>52</v>
      </c>
      <c r="T3628" s="337" t="s">
        <v>69</v>
      </c>
      <c r="U3628" s="337" t="s">
        <v>11144</v>
      </c>
      <c r="V3628" s="337">
        <v>10</v>
      </c>
      <c r="W3628" s="337" t="s">
        <v>19695</v>
      </c>
      <c r="X3628" s="337" t="s">
        <v>19695</v>
      </c>
      <c r="Y3628" s="337" t="s">
        <v>19695</v>
      </c>
      <c r="Z3628" s="337" t="s">
        <v>1753</v>
      </c>
      <c r="AA3628" s="337" t="s">
        <v>717</v>
      </c>
      <c r="AB3628" s="337" t="s">
        <v>718</v>
      </c>
      <c r="AC3628" s="337" t="s">
        <v>13757</v>
      </c>
    </row>
    <row r="3629" spans="1:29" ht="15.8" x14ac:dyDescent="0.25">
      <c r="A3629" s="337" t="s">
        <v>1723</v>
      </c>
      <c r="B3629" s="337" t="s">
        <v>5053</v>
      </c>
      <c r="C3629" s="337" t="s">
        <v>1821</v>
      </c>
      <c r="D3629" s="337" t="s">
        <v>449</v>
      </c>
      <c r="E3629" s="337" t="s">
        <v>5054</v>
      </c>
      <c r="F3629" s="338">
        <v>43163</v>
      </c>
      <c r="G3629" s="337" t="s">
        <v>5055</v>
      </c>
      <c r="H3629" s="338">
        <v>43164</v>
      </c>
      <c r="I3629" s="337" t="s">
        <v>19695</v>
      </c>
      <c r="J3629" s="337" t="s">
        <v>36</v>
      </c>
      <c r="K3629" s="337" t="s">
        <v>19695</v>
      </c>
      <c r="L3629" s="337" t="s">
        <v>19695</v>
      </c>
      <c r="M3629" s="337" t="s">
        <v>19695</v>
      </c>
      <c r="N3629" s="337" t="s">
        <v>19695</v>
      </c>
      <c r="O3629" s="337" t="s">
        <v>19695</v>
      </c>
      <c r="P3629" s="337" t="s">
        <v>19695</v>
      </c>
      <c r="Q3629" s="337" t="s">
        <v>19695</v>
      </c>
      <c r="R3629" s="337" t="s">
        <v>1999</v>
      </c>
      <c r="S3629" s="337" t="s">
        <v>1999</v>
      </c>
      <c r="T3629" s="337" t="s">
        <v>5056</v>
      </c>
      <c r="U3629" s="337" t="s">
        <v>5056</v>
      </c>
      <c r="V3629" s="337">
        <v>6</v>
      </c>
      <c r="W3629" s="337" t="s">
        <v>19695</v>
      </c>
      <c r="X3629" s="337" t="s">
        <v>19695</v>
      </c>
      <c r="Y3629" s="337" t="s">
        <v>19695</v>
      </c>
      <c r="Z3629" s="337" t="s">
        <v>1753</v>
      </c>
      <c r="AA3629" s="337" t="s">
        <v>735</v>
      </c>
      <c r="AB3629" s="337" t="s">
        <v>718</v>
      </c>
      <c r="AC3629" s="337" t="s">
        <v>15457</v>
      </c>
    </row>
    <row r="3630" spans="1:29" ht="15.8" x14ac:dyDescent="0.25">
      <c r="A3630" s="337" t="s">
        <v>1723</v>
      </c>
      <c r="B3630" s="337" t="s">
        <v>6883</v>
      </c>
      <c r="C3630" s="337" t="s">
        <v>1821</v>
      </c>
      <c r="D3630" s="337" t="s">
        <v>449</v>
      </c>
      <c r="E3630" s="337" t="s">
        <v>6884</v>
      </c>
      <c r="F3630" s="338">
        <v>43085</v>
      </c>
      <c r="G3630" s="337" t="s">
        <v>6885</v>
      </c>
      <c r="H3630" s="338">
        <v>43162</v>
      </c>
      <c r="I3630" s="337" t="s">
        <v>19695</v>
      </c>
      <c r="J3630" s="337" t="s">
        <v>36</v>
      </c>
      <c r="K3630" s="337" t="s">
        <v>19695</v>
      </c>
      <c r="L3630" s="337" t="s">
        <v>19695</v>
      </c>
      <c r="M3630" s="337" t="s">
        <v>19695</v>
      </c>
      <c r="N3630" s="337" t="s">
        <v>19695</v>
      </c>
      <c r="O3630" s="337" t="s">
        <v>19695</v>
      </c>
      <c r="P3630" s="337" t="s">
        <v>19695</v>
      </c>
      <c r="Q3630" s="337" t="s">
        <v>19695</v>
      </c>
      <c r="R3630" s="337" t="s">
        <v>109</v>
      </c>
      <c r="S3630" s="337" t="s">
        <v>1126</v>
      </c>
      <c r="T3630" s="337" t="s">
        <v>1127</v>
      </c>
      <c r="U3630" s="337" t="s">
        <v>6886</v>
      </c>
      <c r="V3630" s="337">
        <v>4</v>
      </c>
      <c r="W3630" s="337" t="s">
        <v>19695</v>
      </c>
      <c r="X3630" s="337" t="s">
        <v>19695</v>
      </c>
      <c r="Y3630" s="337" t="s">
        <v>19695</v>
      </c>
      <c r="Z3630" s="337" t="s">
        <v>1728</v>
      </c>
      <c r="AA3630" s="337" t="s">
        <v>717</v>
      </c>
      <c r="AB3630" s="337" t="s">
        <v>718</v>
      </c>
      <c r="AC3630" s="337" t="s">
        <v>13772</v>
      </c>
    </row>
    <row r="3631" spans="1:29" ht="15.8" x14ac:dyDescent="0.25">
      <c r="A3631" s="337" t="s">
        <v>1723</v>
      </c>
      <c r="B3631" s="337" t="s">
        <v>8044</v>
      </c>
      <c r="C3631" s="337" t="s">
        <v>1821</v>
      </c>
      <c r="D3631" s="337" t="s">
        <v>449</v>
      </c>
      <c r="E3631" s="337" t="s">
        <v>8045</v>
      </c>
      <c r="F3631" s="338">
        <v>43092</v>
      </c>
      <c r="G3631" s="337" t="s">
        <v>4307</v>
      </c>
      <c r="H3631" s="338">
        <v>43161</v>
      </c>
      <c r="I3631" s="337" t="s">
        <v>19695</v>
      </c>
      <c r="J3631" s="337" t="s">
        <v>16</v>
      </c>
      <c r="K3631" s="337" t="s">
        <v>19695</v>
      </c>
      <c r="L3631" s="337" t="s">
        <v>19695</v>
      </c>
      <c r="M3631" s="337" t="s">
        <v>19695</v>
      </c>
      <c r="N3631" s="337" t="s">
        <v>19695</v>
      </c>
      <c r="O3631" s="337" t="s">
        <v>19695</v>
      </c>
      <c r="P3631" s="337" t="s">
        <v>19695</v>
      </c>
      <c r="Q3631" s="337" t="s">
        <v>19695</v>
      </c>
      <c r="R3631" s="337" t="s">
        <v>144</v>
      </c>
      <c r="S3631" s="337" t="s">
        <v>446</v>
      </c>
      <c r="T3631" s="337" t="s">
        <v>55</v>
      </c>
      <c r="U3631" s="337" t="s">
        <v>833</v>
      </c>
      <c r="V3631" s="337">
        <v>4</v>
      </c>
      <c r="W3631" s="337" t="s">
        <v>19695</v>
      </c>
      <c r="X3631" s="337" t="s">
        <v>19695</v>
      </c>
      <c r="Y3631" s="337" t="s">
        <v>19695</v>
      </c>
      <c r="Z3631" s="337" t="s">
        <v>1728</v>
      </c>
      <c r="AA3631" s="337" t="s">
        <v>717</v>
      </c>
      <c r="AB3631" s="337" t="s">
        <v>718</v>
      </c>
      <c r="AC3631" s="337" t="s">
        <v>13911</v>
      </c>
    </row>
    <row r="3632" spans="1:29" ht="15.8" x14ac:dyDescent="0.25">
      <c r="A3632" s="337" t="s">
        <v>1723</v>
      </c>
      <c r="B3632" s="337" t="s">
        <v>8046</v>
      </c>
      <c r="C3632" s="337" t="s">
        <v>1821</v>
      </c>
      <c r="D3632" s="337" t="s">
        <v>449</v>
      </c>
      <c r="E3632" s="337" t="s">
        <v>8047</v>
      </c>
      <c r="F3632" s="338">
        <v>43001</v>
      </c>
      <c r="G3632" s="337" t="s">
        <v>4307</v>
      </c>
      <c r="H3632" s="338">
        <v>43161</v>
      </c>
      <c r="I3632" s="337" t="s">
        <v>19695</v>
      </c>
      <c r="J3632" s="337" t="s">
        <v>16</v>
      </c>
      <c r="K3632" s="337" t="s">
        <v>19695</v>
      </c>
      <c r="L3632" s="337" t="s">
        <v>19695</v>
      </c>
      <c r="M3632" s="337" t="s">
        <v>19695</v>
      </c>
      <c r="N3632" s="337" t="s">
        <v>19695</v>
      </c>
      <c r="O3632" s="337" t="s">
        <v>19695</v>
      </c>
      <c r="P3632" s="337" t="s">
        <v>19695</v>
      </c>
      <c r="Q3632" s="337" t="s">
        <v>19695</v>
      </c>
      <c r="R3632" s="337" t="s">
        <v>144</v>
      </c>
      <c r="S3632" s="337" t="s">
        <v>446</v>
      </c>
      <c r="T3632" s="337" t="s">
        <v>55</v>
      </c>
      <c r="U3632" s="337" t="s">
        <v>388</v>
      </c>
      <c r="V3632" s="337">
        <v>4</v>
      </c>
      <c r="W3632" s="337" t="s">
        <v>19695</v>
      </c>
      <c r="X3632" s="337" t="s">
        <v>19695</v>
      </c>
      <c r="Y3632" s="337" t="s">
        <v>19695</v>
      </c>
      <c r="Z3632" s="337" t="s">
        <v>1728</v>
      </c>
      <c r="AA3632" s="337" t="s">
        <v>717</v>
      </c>
      <c r="AB3632" s="337" t="s">
        <v>718</v>
      </c>
      <c r="AC3632" s="337" t="s">
        <v>13911</v>
      </c>
    </row>
    <row r="3633" spans="1:29" ht="15.8" x14ac:dyDescent="0.25">
      <c r="A3633" s="337" t="s">
        <v>1723</v>
      </c>
      <c r="B3633" s="337" t="s">
        <v>11077</v>
      </c>
      <c r="C3633" s="337" t="s">
        <v>1821</v>
      </c>
      <c r="D3633" s="337" t="s">
        <v>449</v>
      </c>
      <c r="E3633" s="337" t="s">
        <v>5220</v>
      </c>
      <c r="F3633" s="338">
        <v>42934</v>
      </c>
      <c r="G3633" s="337" t="s">
        <v>4307</v>
      </c>
      <c r="H3633" s="338">
        <v>43161</v>
      </c>
      <c r="I3633" s="337" t="s">
        <v>19695</v>
      </c>
      <c r="J3633" s="337" t="s">
        <v>16</v>
      </c>
      <c r="K3633" s="337" t="s">
        <v>19695</v>
      </c>
      <c r="L3633" s="337" t="s">
        <v>19695</v>
      </c>
      <c r="M3633" s="337" t="s">
        <v>19695</v>
      </c>
      <c r="N3633" s="337" t="s">
        <v>19695</v>
      </c>
      <c r="O3633" s="337" t="s">
        <v>19695</v>
      </c>
      <c r="P3633" s="337" t="s">
        <v>19695</v>
      </c>
      <c r="Q3633" s="337" t="s">
        <v>19695</v>
      </c>
      <c r="R3633" s="337" t="s">
        <v>98</v>
      </c>
      <c r="S3633" s="337" t="s">
        <v>1172</v>
      </c>
      <c r="T3633" s="337" t="s">
        <v>1173</v>
      </c>
      <c r="U3633" s="337" t="s">
        <v>1300</v>
      </c>
      <c r="V3633" s="337">
        <v>8</v>
      </c>
      <c r="W3633" s="337" t="s">
        <v>19695</v>
      </c>
      <c r="X3633" s="337" t="s">
        <v>19695</v>
      </c>
      <c r="Y3633" s="337" t="s">
        <v>19695</v>
      </c>
      <c r="Z3633" s="337" t="s">
        <v>1753</v>
      </c>
      <c r="AA3633" s="337" t="s">
        <v>717</v>
      </c>
      <c r="AB3633" s="337" t="s">
        <v>718</v>
      </c>
      <c r="AC3633" s="337" t="s">
        <v>15451</v>
      </c>
    </row>
    <row r="3634" spans="1:29" ht="15.8" x14ac:dyDescent="0.25">
      <c r="A3634" s="337" t="s">
        <v>1723</v>
      </c>
      <c r="B3634" s="337" t="s">
        <v>8178</v>
      </c>
      <c r="C3634" s="337" t="s">
        <v>1821</v>
      </c>
      <c r="D3634" s="337" t="s">
        <v>449</v>
      </c>
      <c r="E3634" s="337" t="s">
        <v>1264</v>
      </c>
      <c r="F3634" s="338">
        <v>43132</v>
      </c>
      <c r="G3634" s="337" t="s">
        <v>4873</v>
      </c>
      <c r="H3634" s="338">
        <v>43160</v>
      </c>
      <c r="I3634" s="337" t="s">
        <v>19695</v>
      </c>
      <c r="J3634" s="337" t="s">
        <v>16</v>
      </c>
      <c r="K3634" s="337" t="s">
        <v>19695</v>
      </c>
      <c r="L3634" s="337" t="s">
        <v>19695</v>
      </c>
      <c r="M3634" s="337" t="s">
        <v>19695</v>
      </c>
      <c r="N3634" s="337" t="s">
        <v>19695</v>
      </c>
      <c r="O3634" s="337" t="s">
        <v>19695</v>
      </c>
      <c r="P3634" s="337" t="s">
        <v>19695</v>
      </c>
      <c r="Q3634" s="337" t="s">
        <v>19695</v>
      </c>
      <c r="R3634" s="337" t="s">
        <v>144</v>
      </c>
      <c r="S3634" s="337" t="s">
        <v>446</v>
      </c>
      <c r="T3634" s="337" t="s">
        <v>55</v>
      </c>
      <c r="U3634" s="337" t="s">
        <v>388</v>
      </c>
      <c r="V3634" s="337">
        <v>4</v>
      </c>
      <c r="W3634" s="337" t="s">
        <v>19695</v>
      </c>
      <c r="X3634" s="337" t="s">
        <v>19695</v>
      </c>
      <c r="Y3634" s="337" t="s">
        <v>19695</v>
      </c>
      <c r="Z3634" s="337" t="s">
        <v>1728</v>
      </c>
      <c r="AA3634" s="337" t="s">
        <v>717</v>
      </c>
      <c r="AB3634" s="337" t="s">
        <v>718</v>
      </c>
      <c r="AC3634" s="337" t="s">
        <v>13912</v>
      </c>
    </row>
    <row r="3635" spans="1:29" ht="15.8" x14ac:dyDescent="0.25">
      <c r="A3635" s="337" t="s">
        <v>1723</v>
      </c>
      <c r="B3635" s="337" t="s">
        <v>6345</v>
      </c>
      <c r="C3635" s="337" t="s">
        <v>1821</v>
      </c>
      <c r="D3635" s="337" t="s">
        <v>449</v>
      </c>
      <c r="E3635" s="337" t="s">
        <v>4671</v>
      </c>
      <c r="F3635" s="338">
        <v>43110</v>
      </c>
      <c r="G3635" s="337" t="s">
        <v>4873</v>
      </c>
      <c r="H3635" s="338">
        <v>43160</v>
      </c>
      <c r="I3635" s="337" t="s">
        <v>19695</v>
      </c>
      <c r="J3635" s="337" t="s">
        <v>36</v>
      </c>
      <c r="K3635" s="337" t="s">
        <v>19695</v>
      </c>
      <c r="L3635" s="337" t="s">
        <v>19695</v>
      </c>
      <c r="M3635" s="337" t="s">
        <v>19695</v>
      </c>
      <c r="N3635" s="337" t="s">
        <v>19695</v>
      </c>
      <c r="O3635" s="337" t="s">
        <v>19695</v>
      </c>
      <c r="P3635" s="337" t="s">
        <v>19695</v>
      </c>
      <c r="Q3635" s="337" t="s">
        <v>19695</v>
      </c>
      <c r="R3635" s="337" t="s">
        <v>35</v>
      </c>
      <c r="S3635" s="337" t="s">
        <v>77</v>
      </c>
      <c r="T3635" s="337" t="s">
        <v>994</v>
      </c>
      <c r="U3635" s="337" t="s">
        <v>6346</v>
      </c>
      <c r="V3635" s="337">
        <v>10</v>
      </c>
      <c r="W3635" s="337" t="s">
        <v>19695</v>
      </c>
      <c r="X3635" s="337" t="s">
        <v>19695</v>
      </c>
      <c r="Y3635" s="337" t="s">
        <v>19695</v>
      </c>
      <c r="Z3635" s="337" t="s">
        <v>1745</v>
      </c>
      <c r="AA3635" s="337" t="s">
        <v>853</v>
      </c>
      <c r="AB3635" s="337" t="s">
        <v>854</v>
      </c>
      <c r="AC3635" s="337" t="s">
        <v>15234</v>
      </c>
    </row>
    <row r="3636" spans="1:29" ht="15.8" x14ac:dyDescent="0.25">
      <c r="A3636" s="337" t="s">
        <v>1723</v>
      </c>
      <c r="B3636" s="337" t="s">
        <v>6373</v>
      </c>
      <c r="C3636" s="337" t="s">
        <v>1821</v>
      </c>
      <c r="D3636" s="337" t="s">
        <v>449</v>
      </c>
      <c r="E3636" s="337" t="s">
        <v>4671</v>
      </c>
      <c r="F3636" s="338">
        <v>43110</v>
      </c>
      <c r="G3636" s="337" t="s">
        <v>4873</v>
      </c>
      <c r="H3636" s="338">
        <v>43160</v>
      </c>
      <c r="I3636" s="337" t="s">
        <v>19695</v>
      </c>
      <c r="J3636" s="337" t="s">
        <v>16</v>
      </c>
      <c r="K3636" s="337" t="s">
        <v>19695</v>
      </c>
      <c r="L3636" s="337" t="s">
        <v>19695</v>
      </c>
      <c r="M3636" s="337" t="s">
        <v>19695</v>
      </c>
      <c r="N3636" s="337" t="s">
        <v>19695</v>
      </c>
      <c r="O3636" s="337" t="s">
        <v>19695</v>
      </c>
      <c r="P3636" s="337" t="s">
        <v>19695</v>
      </c>
      <c r="Q3636" s="337" t="s">
        <v>19695</v>
      </c>
      <c r="R3636" s="337" t="s">
        <v>52</v>
      </c>
      <c r="S3636" s="337" t="s">
        <v>93</v>
      </c>
      <c r="T3636" s="337" t="s">
        <v>6349</v>
      </c>
      <c r="U3636" s="337" t="s">
        <v>6374</v>
      </c>
      <c r="V3636" s="337">
        <v>10</v>
      </c>
      <c r="W3636" s="337" t="s">
        <v>19695</v>
      </c>
      <c r="X3636" s="337" t="s">
        <v>19695</v>
      </c>
      <c r="Y3636" s="337" t="s">
        <v>19695</v>
      </c>
      <c r="Z3636" s="337" t="s">
        <v>1745</v>
      </c>
      <c r="AA3636" s="337" t="s">
        <v>853</v>
      </c>
      <c r="AB3636" s="337" t="s">
        <v>854</v>
      </c>
      <c r="AC3636" s="337" t="s">
        <v>15235</v>
      </c>
    </row>
    <row r="3637" spans="1:29" ht="15.8" x14ac:dyDescent="0.25">
      <c r="A3637" s="337" t="s">
        <v>1723</v>
      </c>
      <c r="B3637" s="337" t="s">
        <v>6355</v>
      </c>
      <c r="C3637" s="337" t="s">
        <v>1821</v>
      </c>
      <c r="D3637" s="337" t="s">
        <v>449</v>
      </c>
      <c r="E3637" s="337" t="s">
        <v>4671</v>
      </c>
      <c r="F3637" s="338">
        <v>43110</v>
      </c>
      <c r="G3637" s="337" t="s">
        <v>4873</v>
      </c>
      <c r="H3637" s="338">
        <v>43160</v>
      </c>
      <c r="I3637" s="337" t="s">
        <v>19695</v>
      </c>
      <c r="J3637" s="337" t="s">
        <v>16</v>
      </c>
      <c r="K3637" s="337" t="s">
        <v>19695</v>
      </c>
      <c r="L3637" s="337" t="s">
        <v>19695</v>
      </c>
      <c r="M3637" s="337" t="s">
        <v>19695</v>
      </c>
      <c r="N3637" s="337" t="s">
        <v>19695</v>
      </c>
      <c r="O3637" s="337" t="s">
        <v>19695</v>
      </c>
      <c r="P3637" s="337" t="s">
        <v>19695</v>
      </c>
      <c r="Q3637" s="337" t="s">
        <v>19695</v>
      </c>
      <c r="R3637" s="337" t="s">
        <v>15</v>
      </c>
      <c r="S3637" s="337" t="s">
        <v>1203</v>
      </c>
      <c r="T3637" s="337" t="s">
        <v>1203</v>
      </c>
      <c r="U3637" s="337" t="s">
        <v>4360</v>
      </c>
      <c r="V3637" s="337">
        <v>10</v>
      </c>
      <c r="W3637" s="337" t="s">
        <v>19695</v>
      </c>
      <c r="X3637" s="337" t="s">
        <v>19695</v>
      </c>
      <c r="Y3637" s="337" t="s">
        <v>19695</v>
      </c>
      <c r="Z3637" s="337" t="s">
        <v>1745</v>
      </c>
      <c r="AA3637" s="337" t="s">
        <v>853</v>
      </c>
      <c r="AB3637" s="337" t="s">
        <v>854</v>
      </c>
      <c r="AC3637" s="337" t="s">
        <v>15242</v>
      </c>
    </row>
    <row r="3638" spans="1:29" ht="15.8" x14ac:dyDescent="0.25">
      <c r="A3638" s="337" t="s">
        <v>1723</v>
      </c>
      <c r="B3638" s="337" t="s">
        <v>6278</v>
      </c>
      <c r="C3638" s="337" t="s">
        <v>1821</v>
      </c>
      <c r="D3638" s="337" t="s">
        <v>449</v>
      </c>
      <c r="E3638" s="337" t="s">
        <v>4671</v>
      </c>
      <c r="F3638" s="338">
        <v>43110</v>
      </c>
      <c r="G3638" s="337" t="s">
        <v>4873</v>
      </c>
      <c r="H3638" s="338">
        <v>43160</v>
      </c>
      <c r="I3638" s="337" t="s">
        <v>19695</v>
      </c>
      <c r="J3638" s="337" t="s">
        <v>36</v>
      </c>
      <c r="K3638" s="337" t="s">
        <v>19695</v>
      </c>
      <c r="L3638" s="337" t="s">
        <v>19695</v>
      </c>
      <c r="M3638" s="337" t="s">
        <v>19695</v>
      </c>
      <c r="N3638" s="337" t="s">
        <v>19695</v>
      </c>
      <c r="O3638" s="337" t="s">
        <v>19695</v>
      </c>
      <c r="P3638" s="337" t="s">
        <v>19695</v>
      </c>
      <c r="Q3638" s="337" t="s">
        <v>19695</v>
      </c>
      <c r="R3638" s="337" t="s">
        <v>3268</v>
      </c>
      <c r="S3638" s="337" t="s">
        <v>5768</v>
      </c>
      <c r="T3638" s="337" t="s">
        <v>6279</v>
      </c>
      <c r="U3638" s="337" t="s">
        <v>6280</v>
      </c>
      <c r="V3638" s="337">
        <v>6</v>
      </c>
      <c r="W3638" s="337" t="s">
        <v>19695</v>
      </c>
      <c r="X3638" s="337" t="s">
        <v>19695</v>
      </c>
      <c r="Y3638" s="337" t="s">
        <v>19695</v>
      </c>
      <c r="Z3638" s="337" t="s">
        <v>1745</v>
      </c>
      <c r="AA3638" s="337" t="s">
        <v>761</v>
      </c>
      <c r="AB3638" s="337" t="s">
        <v>762</v>
      </c>
      <c r="AC3638" s="337" t="s">
        <v>13781</v>
      </c>
    </row>
    <row r="3639" spans="1:29" ht="15.8" x14ac:dyDescent="0.25">
      <c r="A3639" s="337" t="s">
        <v>1723</v>
      </c>
      <c r="B3639" s="337" t="s">
        <v>5296</v>
      </c>
      <c r="C3639" s="337" t="s">
        <v>1821</v>
      </c>
      <c r="D3639" s="337" t="s">
        <v>449</v>
      </c>
      <c r="E3639" s="337" t="s">
        <v>5063</v>
      </c>
      <c r="F3639" s="338">
        <v>43115</v>
      </c>
      <c r="G3639" s="337" t="s">
        <v>4873</v>
      </c>
      <c r="H3639" s="338">
        <v>43160</v>
      </c>
      <c r="I3639" s="337" t="s">
        <v>19695</v>
      </c>
      <c r="J3639" s="337" t="s">
        <v>16</v>
      </c>
      <c r="K3639" s="337" t="s">
        <v>19695</v>
      </c>
      <c r="L3639" s="337" t="s">
        <v>19695</v>
      </c>
      <c r="M3639" s="337" t="s">
        <v>19695</v>
      </c>
      <c r="N3639" s="337" t="s">
        <v>19695</v>
      </c>
      <c r="O3639" s="337" t="s">
        <v>19695</v>
      </c>
      <c r="P3639" s="337" t="s">
        <v>19695</v>
      </c>
      <c r="Q3639" s="337" t="s">
        <v>19695</v>
      </c>
      <c r="R3639" s="337" t="s">
        <v>56</v>
      </c>
      <c r="S3639" s="337" t="s">
        <v>771</v>
      </c>
      <c r="T3639" s="337" t="s">
        <v>5297</v>
      </c>
      <c r="U3639" s="337" t="s">
        <v>5298</v>
      </c>
      <c r="V3639" s="337">
        <v>8</v>
      </c>
      <c r="W3639" s="337" t="s">
        <v>19695</v>
      </c>
      <c r="X3639" s="337" t="s">
        <v>19695</v>
      </c>
      <c r="Y3639" s="337" t="s">
        <v>19695</v>
      </c>
      <c r="Z3639" s="337" t="s">
        <v>1753</v>
      </c>
      <c r="AA3639" s="337" t="s">
        <v>717</v>
      </c>
      <c r="AB3639" s="337" t="s">
        <v>718</v>
      </c>
      <c r="AC3639" s="337" t="s">
        <v>13761</v>
      </c>
    </row>
    <row r="3640" spans="1:29" ht="15.8" x14ac:dyDescent="0.25">
      <c r="A3640" s="337" t="s">
        <v>1723</v>
      </c>
      <c r="B3640" s="337" t="s">
        <v>5299</v>
      </c>
      <c r="C3640" s="337" t="s">
        <v>1821</v>
      </c>
      <c r="D3640" s="337" t="s">
        <v>449</v>
      </c>
      <c r="E3640" s="337" t="s">
        <v>4583</v>
      </c>
      <c r="F3640" s="338">
        <v>43117</v>
      </c>
      <c r="G3640" s="337" t="s">
        <v>4873</v>
      </c>
      <c r="H3640" s="338">
        <v>43160</v>
      </c>
      <c r="I3640" s="337" t="s">
        <v>19695</v>
      </c>
      <c r="J3640" s="337" t="s">
        <v>16</v>
      </c>
      <c r="K3640" s="337" t="s">
        <v>19695</v>
      </c>
      <c r="L3640" s="337" t="s">
        <v>19695</v>
      </c>
      <c r="M3640" s="337" t="s">
        <v>19695</v>
      </c>
      <c r="N3640" s="337" t="s">
        <v>19695</v>
      </c>
      <c r="O3640" s="337" t="s">
        <v>19695</v>
      </c>
      <c r="P3640" s="337" t="s">
        <v>19695</v>
      </c>
      <c r="Q3640" s="337" t="s">
        <v>19695</v>
      </c>
      <c r="R3640" s="337" t="s">
        <v>1225</v>
      </c>
      <c r="S3640" s="337" t="s">
        <v>100</v>
      </c>
      <c r="T3640" s="337" t="s">
        <v>5281</v>
      </c>
      <c r="U3640" s="337" t="s">
        <v>5300</v>
      </c>
      <c r="V3640" s="337">
        <v>6</v>
      </c>
      <c r="W3640" s="337" t="s">
        <v>19695</v>
      </c>
      <c r="X3640" s="337" t="s">
        <v>19695</v>
      </c>
      <c r="Y3640" s="337" t="s">
        <v>19695</v>
      </c>
      <c r="Z3640" s="337" t="s">
        <v>1753</v>
      </c>
      <c r="AA3640" s="337" t="s">
        <v>735</v>
      </c>
      <c r="AB3640" s="337" t="s">
        <v>718</v>
      </c>
      <c r="AC3640" s="337" t="s">
        <v>13761</v>
      </c>
    </row>
    <row r="3641" spans="1:29" ht="15.8" x14ac:dyDescent="0.25">
      <c r="A3641" s="337" t="s">
        <v>1723</v>
      </c>
      <c r="B3641" s="337" t="s">
        <v>5908</v>
      </c>
      <c r="C3641" s="337" t="s">
        <v>1725</v>
      </c>
      <c r="D3641" s="337" t="s">
        <v>1726</v>
      </c>
      <c r="E3641" s="337" t="s">
        <v>4671</v>
      </c>
      <c r="F3641" s="338">
        <v>43110</v>
      </c>
      <c r="G3641" s="337" t="s">
        <v>4873</v>
      </c>
      <c r="H3641" s="338">
        <v>43160</v>
      </c>
      <c r="I3641" s="337" t="s">
        <v>19695</v>
      </c>
      <c r="J3641" s="337" t="s">
        <v>16</v>
      </c>
      <c r="K3641" s="337" t="s">
        <v>19695</v>
      </c>
      <c r="L3641" s="337" t="s">
        <v>19695</v>
      </c>
      <c r="M3641" s="337" t="s">
        <v>19695</v>
      </c>
      <c r="N3641" s="337" t="s">
        <v>19695</v>
      </c>
      <c r="O3641" s="337" t="s">
        <v>19695</v>
      </c>
      <c r="P3641" s="337" t="s">
        <v>19695</v>
      </c>
      <c r="Q3641" s="337" t="s">
        <v>19695</v>
      </c>
      <c r="R3641" s="337" t="s">
        <v>101</v>
      </c>
      <c r="S3641" s="337" t="s">
        <v>102</v>
      </c>
      <c r="T3641" s="337" t="s">
        <v>102</v>
      </c>
      <c r="U3641" s="337" t="s">
        <v>1758</v>
      </c>
      <c r="V3641" s="337">
        <v>10</v>
      </c>
      <c r="W3641" s="337" t="s">
        <v>19695</v>
      </c>
      <c r="X3641" s="337" t="s">
        <v>19695</v>
      </c>
      <c r="Y3641" s="337" t="s">
        <v>19695</v>
      </c>
      <c r="Z3641" s="337" t="s">
        <v>1753</v>
      </c>
      <c r="AA3641" s="337" t="s">
        <v>717</v>
      </c>
      <c r="AB3641" s="337" t="s">
        <v>718</v>
      </c>
      <c r="AC3641" s="337" t="s">
        <v>15455</v>
      </c>
    </row>
    <row r="3642" spans="1:29" ht="15.8" x14ac:dyDescent="0.25">
      <c r="A3642" s="337" t="s">
        <v>1723</v>
      </c>
      <c r="B3642" s="337" t="s">
        <v>11073</v>
      </c>
      <c r="C3642" s="337" t="s">
        <v>1821</v>
      </c>
      <c r="D3642" s="337" t="s">
        <v>449</v>
      </c>
      <c r="E3642" s="337" t="s">
        <v>5417</v>
      </c>
      <c r="F3642" s="338">
        <v>43143</v>
      </c>
      <c r="G3642" s="337" t="s">
        <v>4873</v>
      </c>
      <c r="H3642" s="338">
        <v>43160</v>
      </c>
      <c r="I3642" s="337" t="s">
        <v>19695</v>
      </c>
      <c r="J3642" s="337" t="s">
        <v>36</v>
      </c>
      <c r="K3642" s="337" t="s">
        <v>19695</v>
      </c>
      <c r="L3642" s="337" t="s">
        <v>19695</v>
      </c>
      <c r="M3642" s="337" t="s">
        <v>19695</v>
      </c>
      <c r="N3642" s="337" t="s">
        <v>19695</v>
      </c>
      <c r="O3642" s="337" t="s">
        <v>19695</v>
      </c>
      <c r="P3642" s="337" t="s">
        <v>19695</v>
      </c>
      <c r="Q3642" s="337" t="s">
        <v>19695</v>
      </c>
      <c r="R3642" s="337" t="s">
        <v>52</v>
      </c>
      <c r="S3642" s="337" t="s">
        <v>69</v>
      </c>
      <c r="T3642" s="337" t="s">
        <v>69</v>
      </c>
      <c r="U3642" s="337" t="s">
        <v>2089</v>
      </c>
      <c r="V3642" s="337">
        <v>8</v>
      </c>
      <c r="W3642" s="337" t="s">
        <v>19695</v>
      </c>
      <c r="X3642" s="337" t="s">
        <v>19695</v>
      </c>
      <c r="Y3642" s="337" t="s">
        <v>19695</v>
      </c>
      <c r="Z3642" s="337" t="s">
        <v>1753</v>
      </c>
      <c r="AA3642" s="337" t="s">
        <v>735</v>
      </c>
      <c r="AB3642" s="337" t="s">
        <v>718</v>
      </c>
      <c r="AC3642" s="337" t="s">
        <v>15456</v>
      </c>
    </row>
    <row r="3643" spans="1:29" ht="15.8" x14ac:dyDescent="0.25">
      <c r="A3643" s="337" t="s">
        <v>1723</v>
      </c>
      <c r="B3643" s="337" t="s">
        <v>5909</v>
      </c>
      <c r="C3643" s="337" t="s">
        <v>1821</v>
      </c>
      <c r="D3643" s="337" t="s">
        <v>449</v>
      </c>
      <c r="E3643" s="337" t="s">
        <v>4671</v>
      </c>
      <c r="F3643" s="338">
        <v>43110</v>
      </c>
      <c r="G3643" s="337" t="s">
        <v>4873</v>
      </c>
      <c r="H3643" s="338">
        <v>43160</v>
      </c>
      <c r="I3643" s="337" t="s">
        <v>19695</v>
      </c>
      <c r="J3643" s="337" t="s">
        <v>16</v>
      </c>
      <c r="K3643" s="337" t="s">
        <v>19695</v>
      </c>
      <c r="L3643" s="337" t="s">
        <v>19695</v>
      </c>
      <c r="M3643" s="337" t="s">
        <v>19695</v>
      </c>
      <c r="N3643" s="337" t="s">
        <v>19695</v>
      </c>
      <c r="O3643" s="337" t="s">
        <v>19695</v>
      </c>
      <c r="P3643" s="337" t="s">
        <v>19695</v>
      </c>
      <c r="Q3643" s="337" t="s">
        <v>19695</v>
      </c>
      <c r="R3643" s="337" t="s">
        <v>101</v>
      </c>
      <c r="S3643" s="337" t="s">
        <v>102</v>
      </c>
      <c r="T3643" s="337" t="s">
        <v>102</v>
      </c>
      <c r="U3643" s="337" t="s">
        <v>5910</v>
      </c>
      <c r="V3643" s="337">
        <v>8</v>
      </c>
      <c r="W3643" s="337" t="s">
        <v>19695</v>
      </c>
      <c r="X3643" s="337" t="s">
        <v>19695</v>
      </c>
      <c r="Y3643" s="337" t="s">
        <v>19695</v>
      </c>
      <c r="Z3643" s="337" t="s">
        <v>1753</v>
      </c>
      <c r="AA3643" s="337" t="s">
        <v>717</v>
      </c>
      <c r="AB3643" s="337" t="s">
        <v>718</v>
      </c>
      <c r="AC3643" s="337" t="s">
        <v>13762</v>
      </c>
    </row>
    <row r="3644" spans="1:29" ht="15.8" x14ac:dyDescent="0.25">
      <c r="A3644" s="337" t="s">
        <v>1723</v>
      </c>
      <c r="B3644" s="337" t="s">
        <v>6024</v>
      </c>
      <c r="C3644" s="337" t="s">
        <v>1821</v>
      </c>
      <c r="D3644" s="337" t="s">
        <v>449</v>
      </c>
      <c r="E3644" s="337" t="s">
        <v>4671</v>
      </c>
      <c r="F3644" s="338">
        <v>43110</v>
      </c>
      <c r="G3644" s="337" t="s">
        <v>4873</v>
      </c>
      <c r="H3644" s="338">
        <v>43160</v>
      </c>
      <c r="I3644" s="337" t="s">
        <v>19695</v>
      </c>
      <c r="J3644" s="337" t="s">
        <v>36</v>
      </c>
      <c r="K3644" s="337" t="s">
        <v>19695</v>
      </c>
      <c r="L3644" s="337" t="s">
        <v>19695</v>
      </c>
      <c r="M3644" s="337" t="s">
        <v>19695</v>
      </c>
      <c r="N3644" s="337" t="s">
        <v>19695</v>
      </c>
      <c r="O3644" s="337" t="s">
        <v>19695</v>
      </c>
      <c r="P3644" s="337" t="s">
        <v>19695</v>
      </c>
      <c r="Q3644" s="337" t="s">
        <v>19695</v>
      </c>
      <c r="R3644" s="337" t="s">
        <v>35</v>
      </c>
      <c r="S3644" s="337" t="s">
        <v>987</v>
      </c>
      <c r="T3644" s="337" t="s">
        <v>73</v>
      </c>
      <c r="U3644" s="337" t="s">
        <v>6025</v>
      </c>
      <c r="V3644" s="337">
        <v>6</v>
      </c>
      <c r="W3644" s="337" t="s">
        <v>19695</v>
      </c>
      <c r="X3644" s="337" t="s">
        <v>19695</v>
      </c>
      <c r="Y3644" s="337" t="s">
        <v>19695</v>
      </c>
      <c r="Z3644" s="337" t="s">
        <v>1753</v>
      </c>
      <c r="AA3644" s="337" t="s">
        <v>717</v>
      </c>
      <c r="AB3644" s="337" t="s">
        <v>718</v>
      </c>
      <c r="AC3644" s="337" t="s">
        <v>15457</v>
      </c>
    </row>
    <row r="3645" spans="1:29" ht="15.8" x14ac:dyDescent="0.25">
      <c r="A3645" s="337" t="s">
        <v>1723</v>
      </c>
      <c r="B3645" s="337" t="s">
        <v>5911</v>
      </c>
      <c r="C3645" s="337" t="s">
        <v>1725</v>
      </c>
      <c r="D3645" s="337" t="s">
        <v>1726</v>
      </c>
      <c r="E3645" s="337" t="s">
        <v>4671</v>
      </c>
      <c r="F3645" s="338">
        <v>43110</v>
      </c>
      <c r="G3645" s="337" t="s">
        <v>4873</v>
      </c>
      <c r="H3645" s="338">
        <v>43160</v>
      </c>
      <c r="I3645" s="337" t="s">
        <v>19695</v>
      </c>
      <c r="J3645" s="337" t="s">
        <v>16</v>
      </c>
      <c r="K3645" s="337" t="s">
        <v>19695</v>
      </c>
      <c r="L3645" s="337" t="s">
        <v>19695</v>
      </c>
      <c r="M3645" s="337" t="s">
        <v>19695</v>
      </c>
      <c r="N3645" s="337" t="s">
        <v>19695</v>
      </c>
      <c r="O3645" s="337" t="s">
        <v>19695</v>
      </c>
      <c r="P3645" s="337" t="s">
        <v>19695</v>
      </c>
      <c r="Q3645" s="337" t="s">
        <v>19695</v>
      </c>
      <c r="R3645" s="337" t="s">
        <v>144</v>
      </c>
      <c r="S3645" s="337" t="s">
        <v>5912</v>
      </c>
      <c r="T3645" s="337" t="s">
        <v>407</v>
      </c>
      <c r="U3645" s="337" t="s">
        <v>5913</v>
      </c>
      <c r="V3645" s="337">
        <v>9</v>
      </c>
      <c r="W3645" s="337" t="s">
        <v>19695</v>
      </c>
      <c r="X3645" s="337" t="s">
        <v>19695</v>
      </c>
      <c r="Y3645" s="337" t="s">
        <v>19695</v>
      </c>
      <c r="Z3645" s="337" t="s">
        <v>1753</v>
      </c>
      <c r="AA3645" s="337" t="s">
        <v>717</v>
      </c>
      <c r="AB3645" s="337" t="s">
        <v>718</v>
      </c>
      <c r="AC3645" s="337" t="s">
        <v>15242</v>
      </c>
    </row>
    <row r="3646" spans="1:29" ht="15.8" x14ac:dyDescent="0.25">
      <c r="A3646" s="337" t="s">
        <v>1723</v>
      </c>
      <c r="B3646" s="337" t="s">
        <v>2097</v>
      </c>
      <c r="C3646" s="337" t="s">
        <v>1821</v>
      </c>
      <c r="D3646" s="337" t="s">
        <v>449</v>
      </c>
      <c r="E3646" s="337" t="s">
        <v>2098</v>
      </c>
      <c r="F3646" s="338">
        <v>43109</v>
      </c>
      <c r="G3646" s="337" t="s">
        <v>2099</v>
      </c>
      <c r="H3646" s="338">
        <v>43159</v>
      </c>
      <c r="I3646" s="337" t="s">
        <v>19695</v>
      </c>
      <c r="J3646" s="337" t="s">
        <v>16</v>
      </c>
      <c r="K3646" s="337" t="s">
        <v>19695</v>
      </c>
      <c r="L3646" s="337" t="s">
        <v>19695</v>
      </c>
      <c r="M3646" s="337" t="s">
        <v>19695</v>
      </c>
      <c r="N3646" s="337" t="s">
        <v>19695</v>
      </c>
      <c r="O3646" s="337" t="s">
        <v>19695</v>
      </c>
      <c r="P3646" s="337" t="s">
        <v>19695</v>
      </c>
      <c r="Q3646" s="337" t="s">
        <v>19695</v>
      </c>
      <c r="R3646" s="337" t="s">
        <v>56</v>
      </c>
      <c r="S3646" s="337" t="s">
        <v>750</v>
      </c>
      <c r="T3646" s="337" t="s">
        <v>1471</v>
      </c>
      <c r="U3646" s="337" t="s">
        <v>2100</v>
      </c>
      <c r="V3646" s="337">
        <v>8</v>
      </c>
      <c r="W3646" s="337" t="s">
        <v>19695</v>
      </c>
      <c r="X3646" s="337" t="s">
        <v>19695</v>
      </c>
      <c r="Y3646" s="337" t="s">
        <v>19695</v>
      </c>
      <c r="Z3646" s="337" t="s">
        <v>1728</v>
      </c>
      <c r="AA3646" s="337" t="s">
        <v>735</v>
      </c>
      <c r="AB3646" s="337" t="s">
        <v>718</v>
      </c>
      <c r="AC3646" s="337" t="s">
        <v>13530</v>
      </c>
    </row>
    <row r="3647" spans="1:29" ht="15.8" x14ac:dyDescent="0.25">
      <c r="A3647" s="337" t="s">
        <v>1723</v>
      </c>
      <c r="B3647" s="337" t="s">
        <v>4584</v>
      </c>
      <c r="C3647" s="337" t="s">
        <v>1821</v>
      </c>
      <c r="D3647" s="337" t="s">
        <v>449</v>
      </c>
      <c r="E3647" s="337" t="s">
        <v>4585</v>
      </c>
      <c r="F3647" s="338">
        <v>43041</v>
      </c>
      <c r="G3647" s="337" t="s">
        <v>2099</v>
      </c>
      <c r="H3647" s="338">
        <v>43159</v>
      </c>
      <c r="I3647" s="337" t="s">
        <v>19695</v>
      </c>
      <c r="J3647" s="337" t="s">
        <v>16</v>
      </c>
      <c r="K3647" s="337" t="s">
        <v>19695</v>
      </c>
      <c r="L3647" s="337" t="s">
        <v>19695</v>
      </c>
      <c r="M3647" s="337" t="s">
        <v>19695</v>
      </c>
      <c r="N3647" s="337" t="s">
        <v>19695</v>
      </c>
      <c r="O3647" s="337" t="s">
        <v>19695</v>
      </c>
      <c r="P3647" s="337" t="s">
        <v>19695</v>
      </c>
      <c r="Q3647" s="337" t="s">
        <v>19695</v>
      </c>
      <c r="R3647" s="337" t="s">
        <v>134</v>
      </c>
      <c r="S3647" s="337" t="s">
        <v>150</v>
      </c>
      <c r="T3647" s="337" t="s">
        <v>151</v>
      </c>
      <c r="U3647" s="337" t="s">
        <v>152</v>
      </c>
      <c r="V3647" s="337">
        <v>6</v>
      </c>
      <c r="W3647" s="337" t="s">
        <v>19695</v>
      </c>
      <c r="X3647" s="337" t="s">
        <v>19695</v>
      </c>
      <c r="Y3647" s="337" t="s">
        <v>19695</v>
      </c>
      <c r="Z3647" s="337" t="s">
        <v>1728</v>
      </c>
      <c r="AA3647" s="337" t="s">
        <v>735</v>
      </c>
      <c r="AB3647" s="337" t="s">
        <v>718</v>
      </c>
      <c r="AC3647" s="337" t="s">
        <v>13757</v>
      </c>
    </row>
    <row r="3648" spans="1:29" ht="15.8" x14ac:dyDescent="0.25">
      <c r="A3648" s="337" t="s">
        <v>1723</v>
      </c>
      <c r="B3648" s="337" t="s">
        <v>1003</v>
      </c>
      <c r="C3648" s="337" t="s">
        <v>1821</v>
      </c>
      <c r="D3648" s="337" t="s">
        <v>449</v>
      </c>
      <c r="E3648" s="337" t="s">
        <v>5295</v>
      </c>
      <c r="F3648" s="338">
        <v>43127</v>
      </c>
      <c r="G3648" s="337" t="s">
        <v>2099</v>
      </c>
      <c r="H3648" s="338">
        <v>43159</v>
      </c>
      <c r="I3648" s="337" t="s">
        <v>19695</v>
      </c>
      <c r="J3648" s="337" t="s">
        <v>36</v>
      </c>
      <c r="K3648" s="337" t="s">
        <v>19695</v>
      </c>
      <c r="L3648" s="337" t="s">
        <v>19695</v>
      </c>
      <c r="M3648" s="337" t="s">
        <v>19695</v>
      </c>
      <c r="N3648" s="337" t="s">
        <v>19695</v>
      </c>
      <c r="O3648" s="337" t="s">
        <v>19695</v>
      </c>
      <c r="P3648" s="337" t="s">
        <v>19695</v>
      </c>
      <c r="Q3648" s="337" t="s">
        <v>19695</v>
      </c>
      <c r="R3648" s="337" t="s">
        <v>35</v>
      </c>
      <c r="S3648" s="337" t="s">
        <v>77</v>
      </c>
      <c r="T3648" s="337" t="s">
        <v>1004</v>
      </c>
      <c r="U3648" s="337" t="s">
        <v>1005</v>
      </c>
      <c r="V3648" s="337">
        <v>6</v>
      </c>
      <c r="W3648" s="337" t="s">
        <v>19695</v>
      </c>
      <c r="X3648" s="337" t="s">
        <v>19695</v>
      </c>
      <c r="Y3648" s="337" t="s">
        <v>19695</v>
      </c>
      <c r="Z3648" s="337" t="s">
        <v>1753</v>
      </c>
      <c r="AA3648" s="337" t="s">
        <v>735</v>
      </c>
      <c r="AB3648" s="337" t="s">
        <v>718</v>
      </c>
      <c r="AC3648" s="337" t="s">
        <v>13761</v>
      </c>
    </row>
    <row r="3649" spans="1:29" ht="15.8" x14ac:dyDescent="0.25">
      <c r="A3649" s="337" t="s">
        <v>1723</v>
      </c>
      <c r="B3649" s="337" t="s">
        <v>13208</v>
      </c>
      <c r="C3649" s="337" t="s">
        <v>1725</v>
      </c>
      <c r="D3649" s="337" t="s">
        <v>1726</v>
      </c>
      <c r="E3649" s="337" t="s">
        <v>11145</v>
      </c>
      <c r="F3649" s="338">
        <v>43108</v>
      </c>
      <c r="G3649" s="337" t="s">
        <v>1760</v>
      </c>
      <c r="H3649" s="338">
        <v>43158</v>
      </c>
      <c r="I3649" s="337" t="s">
        <v>19695</v>
      </c>
      <c r="J3649" s="337" t="s">
        <v>16</v>
      </c>
      <c r="K3649" s="337" t="s">
        <v>19695</v>
      </c>
      <c r="L3649" s="337" t="s">
        <v>19695</v>
      </c>
      <c r="M3649" s="337" t="s">
        <v>19695</v>
      </c>
      <c r="N3649" s="337" t="s">
        <v>19695</v>
      </c>
      <c r="O3649" s="337" t="s">
        <v>19695</v>
      </c>
      <c r="P3649" s="337" t="s">
        <v>19695</v>
      </c>
      <c r="Q3649" s="337" t="s">
        <v>19695</v>
      </c>
      <c r="R3649" s="337" t="s">
        <v>71</v>
      </c>
      <c r="S3649" s="337" t="s">
        <v>3819</v>
      </c>
      <c r="T3649" s="337" t="s">
        <v>13209</v>
      </c>
      <c r="U3649" s="337" t="s">
        <v>13209</v>
      </c>
      <c r="V3649" s="337">
        <v>4</v>
      </c>
      <c r="W3649" s="337" t="s">
        <v>19695</v>
      </c>
      <c r="X3649" s="337" t="s">
        <v>19695</v>
      </c>
      <c r="Y3649" s="337" t="s">
        <v>19695</v>
      </c>
      <c r="Z3649" s="337" t="s">
        <v>1745</v>
      </c>
      <c r="AA3649" s="337" t="s">
        <v>897</v>
      </c>
      <c r="AB3649" s="337" t="s">
        <v>854</v>
      </c>
      <c r="AC3649" s="337" t="s">
        <v>13759</v>
      </c>
    </row>
    <row r="3650" spans="1:29" ht="15.8" x14ac:dyDescent="0.25">
      <c r="A3650" s="337" t="s">
        <v>1723</v>
      </c>
      <c r="B3650" s="337" t="s">
        <v>11176</v>
      </c>
      <c r="C3650" s="337" t="s">
        <v>1821</v>
      </c>
      <c r="D3650" s="337" t="s">
        <v>449</v>
      </c>
      <c r="E3650" s="337" t="s">
        <v>5063</v>
      </c>
      <c r="F3650" s="338">
        <v>43115</v>
      </c>
      <c r="G3650" s="337" t="s">
        <v>1760</v>
      </c>
      <c r="H3650" s="338">
        <v>43158</v>
      </c>
      <c r="I3650" s="337" t="s">
        <v>19695</v>
      </c>
      <c r="J3650" s="337" t="s">
        <v>16</v>
      </c>
      <c r="K3650" s="337" t="s">
        <v>19695</v>
      </c>
      <c r="L3650" s="337" t="s">
        <v>19695</v>
      </c>
      <c r="M3650" s="337" t="s">
        <v>19695</v>
      </c>
      <c r="N3650" s="337" t="s">
        <v>19695</v>
      </c>
      <c r="O3650" s="337" t="s">
        <v>19695</v>
      </c>
      <c r="P3650" s="337" t="s">
        <v>19695</v>
      </c>
      <c r="Q3650" s="337" t="s">
        <v>19695</v>
      </c>
      <c r="R3650" s="337" t="s">
        <v>18</v>
      </c>
      <c r="S3650" s="337" t="s">
        <v>107</v>
      </c>
      <c r="T3650" s="337" t="s">
        <v>107</v>
      </c>
      <c r="U3650" s="337" t="s">
        <v>453</v>
      </c>
      <c r="V3650" s="337">
        <v>4</v>
      </c>
      <c r="W3650" s="337" t="s">
        <v>19695</v>
      </c>
      <c r="X3650" s="337" t="s">
        <v>19695</v>
      </c>
      <c r="Y3650" s="337" t="s">
        <v>19695</v>
      </c>
      <c r="Z3650" s="337" t="s">
        <v>1745</v>
      </c>
      <c r="AA3650" s="337" t="s">
        <v>853</v>
      </c>
      <c r="AB3650" s="337" t="s">
        <v>854</v>
      </c>
      <c r="AC3650" s="337" t="s">
        <v>13830</v>
      </c>
    </row>
    <row r="3651" spans="1:29" ht="15.8" x14ac:dyDescent="0.25">
      <c r="A3651" s="337" t="s">
        <v>1723</v>
      </c>
      <c r="B3651" s="337" t="s">
        <v>4674</v>
      </c>
      <c r="C3651" s="337" t="s">
        <v>1821</v>
      </c>
      <c r="D3651" s="337" t="s">
        <v>449</v>
      </c>
      <c r="E3651" s="337" t="s">
        <v>4675</v>
      </c>
      <c r="F3651" s="338">
        <v>43049</v>
      </c>
      <c r="G3651" s="337" t="s">
        <v>4676</v>
      </c>
      <c r="H3651" s="338">
        <v>43157</v>
      </c>
      <c r="I3651" s="337" t="s">
        <v>19695</v>
      </c>
      <c r="J3651" s="337" t="s">
        <v>36</v>
      </c>
      <c r="K3651" s="337" t="s">
        <v>19695</v>
      </c>
      <c r="L3651" s="337" t="s">
        <v>19695</v>
      </c>
      <c r="M3651" s="337" t="s">
        <v>19695</v>
      </c>
      <c r="N3651" s="337" t="s">
        <v>19695</v>
      </c>
      <c r="O3651" s="337" t="s">
        <v>19695</v>
      </c>
      <c r="P3651" s="337" t="s">
        <v>19695</v>
      </c>
      <c r="Q3651" s="337" t="s">
        <v>19695</v>
      </c>
      <c r="R3651" s="337" t="s">
        <v>81</v>
      </c>
      <c r="S3651" s="337" t="s">
        <v>82</v>
      </c>
      <c r="T3651" s="337" t="s">
        <v>82</v>
      </c>
      <c r="U3651" s="337" t="s">
        <v>4677</v>
      </c>
      <c r="V3651" s="337">
        <v>10</v>
      </c>
      <c r="W3651" s="337" t="s">
        <v>19695</v>
      </c>
      <c r="X3651" s="337" t="s">
        <v>19695</v>
      </c>
      <c r="Y3651" s="337" t="s">
        <v>19695</v>
      </c>
      <c r="Z3651" s="337" t="s">
        <v>1728</v>
      </c>
      <c r="AA3651" s="337" t="s">
        <v>717</v>
      </c>
      <c r="AB3651" s="337" t="s">
        <v>718</v>
      </c>
      <c r="AC3651" s="337" t="s">
        <v>13761</v>
      </c>
    </row>
    <row r="3652" spans="1:29" ht="15.8" x14ac:dyDescent="0.25">
      <c r="A3652" s="337" t="s">
        <v>1723</v>
      </c>
      <c r="B3652" s="337" t="s">
        <v>4956</v>
      </c>
      <c r="C3652" s="337" t="s">
        <v>1821</v>
      </c>
      <c r="D3652" s="337" t="s">
        <v>449</v>
      </c>
      <c r="E3652" s="337" t="s">
        <v>4957</v>
      </c>
      <c r="F3652" s="338">
        <v>43146</v>
      </c>
      <c r="G3652" s="337" t="s">
        <v>4676</v>
      </c>
      <c r="H3652" s="338">
        <v>43157</v>
      </c>
      <c r="I3652" s="337" t="s">
        <v>19695</v>
      </c>
      <c r="J3652" s="337" t="s">
        <v>36</v>
      </c>
      <c r="K3652" s="337" t="s">
        <v>19695</v>
      </c>
      <c r="L3652" s="337" t="s">
        <v>19695</v>
      </c>
      <c r="M3652" s="337" t="s">
        <v>19695</v>
      </c>
      <c r="N3652" s="337" t="s">
        <v>19695</v>
      </c>
      <c r="O3652" s="337" t="s">
        <v>19695</v>
      </c>
      <c r="P3652" s="337" t="s">
        <v>19695</v>
      </c>
      <c r="Q3652" s="337" t="s">
        <v>19695</v>
      </c>
      <c r="R3652" s="337" t="s">
        <v>98</v>
      </c>
      <c r="S3652" s="337" t="s">
        <v>121</v>
      </c>
      <c r="T3652" s="337" t="s">
        <v>1697</v>
      </c>
      <c r="U3652" s="337" t="s">
        <v>4958</v>
      </c>
      <c r="V3652" s="337">
        <v>8</v>
      </c>
      <c r="W3652" s="337" t="s">
        <v>19695</v>
      </c>
      <c r="X3652" s="337" t="s">
        <v>19695</v>
      </c>
      <c r="Y3652" s="337" t="s">
        <v>19695</v>
      </c>
      <c r="Z3652" s="337" t="s">
        <v>1753</v>
      </c>
      <c r="AA3652" s="337" t="s">
        <v>735</v>
      </c>
      <c r="AB3652" s="337" t="s">
        <v>718</v>
      </c>
      <c r="AC3652" s="337" t="s">
        <v>13763</v>
      </c>
    </row>
    <row r="3653" spans="1:29" ht="15.8" x14ac:dyDescent="0.25">
      <c r="A3653" s="337" t="s">
        <v>1723</v>
      </c>
      <c r="B3653" s="337" t="s">
        <v>5962</v>
      </c>
      <c r="C3653" s="337" t="s">
        <v>1821</v>
      </c>
      <c r="D3653" s="337" t="s">
        <v>449</v>
      </c>
      <c r="E3653" s="337" t="s">
        <v>3606</v>
      </c>
      <c r="F3653" s="338">
        <v>42745</v>
      </c>
      <c r="G3653" s="337" t="s">
        <v>4701</v>
      </c>
      <c r="H3653" s="338">
        <v>43156</v>
      </c>
      <c r="I3653" s="337" t="s">
        <v>19695</v>
      </c>
      <c r="J3653" s="337" t="s">
        <v>36</v>
      </c>
      <c r="K3653" s="337" t="s">
        <v>19695</v>
      </c>
      <c r="L3653" s="337" t="s">
        <v>19695</v>
      </c>
      <c r="M3653" s="337" t="s">
        <v>19695</v>
      </c>
      <c r="N3653" s="337" t="s">
        <v>19695</v>
      </c>
      <c r="O3653" s="337" t="s">
        <v>19695</v>
      </c>
      <c r="P3653" s="337" t="s">
        <v>19695</v>
      </c>
      <c r="Q3653" s="337" t="s">
        <v>19695</v>
      </c>
      <c r="R3653" s="337" t="s">
        <v>146</v>
      </c>
      <c r="S3653" s="337" t="s">
        <v>129</v>
      </c>
      <c r="T3653" s="337" t="s">
        <v>129</v>
      </c>
      <c r="U3653" s="337" t="s">
        <v>5963</v>
      </c>
      <c r="V3653" s="337">
        <v>8</v>
      </c>
      <c r="W3653" s="337" t="s">
        <v>19695</v>
      </c>
      <c r="X3653" s="337" t="s">
        <v>19695</v>
      </c>
      <c r="Y3653" s="337" t="s">
        <v>19695</v>
      </c>
      <c r="Z3653" s="337" t="s">
        <v>1753</v>
      </c>
      <c r="AA3653" s="337" t="s">
        <v>717</v>
      </c>
      <c r="AB3653" s="337" t="s">
        <v>718</v>
      </c>
      <c r="AC3653" s="337" t="s">
        <v>15454</v>
      </c>
    </row>
    <row r="3654" spans="1:29" ht="15.8" x14ac:dyDescent="0.25">
      <c r="A3654" s="337" t="s">
        <v>1723</v>
      </c>
      <c r="B3654" s="337" t="s">
        <v>8817</v>
      </c>
      <c r="C3654" s="337" t="s">
        <v>1821</v>
      </c>
      <c r="D3654" s="337" t="s">
        <v>449</v>
      </c>
      <c r="E3654" s="337" t="s">
        <v>6388</v>
      </c>
      <c r="F3654" s="338">
        <v>43122</v>
      </c>
      <c r="G3654" s="337" t="s">
        <v>5746</v>
      </c>
      <c r="H3654" s="338">
        <v>43154</v>
      </c>
      <c r="I3654" s="337" t="s">
        <v>19695</v>
      </c>
      <c r="J3654" s="337" t="s">
        <v>36</v>
      </c>
      <c r="K3654" s="337" t="s">
        <v>19695</v>
      </c>
      <c r="L3654" s="337" t="s">
        <v>19695</v>
      </c>
      <c r="M3654" s="337" t="s">
        <v>19695</v>
      </c>
      <c r="N3654" s="337" t="s">
        <v>19695</v>
      </c>
      <c r="O3654" s="337" t="s">
        <v>19695</v>
      </c>
      <c r="P3654" s="337" t="s">
        <v>19695</v>
      </c>
      <c r="Q3654" s="337" t="s">
        <v>19695</v>
      </c>
      <c r="R3654" s="337" t="s">
        <v>18</v>
      </c>
      <c r="S3654" s="337" t="s">
        <v>1033</v>
      </c>
      <c r="T3654" s="337" t="s">
        <v>8818</v>
      </c>
      <c r="U3654" s="337" t="s">
        <v>8818</v>
      </c>
      <c r="V3654" s="337">
        <v>12</v>
      </c>
      <c r="W3654" s="337" t="s">
        <v>19695</v>
      </c>
      <c r="X3654" s="337" t="s">
        <v>19695</v>
      </c>
      <c r="Y3654" s="337" t="s">
        <v>19695</v>
      </c>
      <c r="Z3654" s="337" t="s">
        <v>1728</v>
      </c>
      <c r="AA3654" s="337" t="s">
        <v>735</v>
      </c>
      <c r="AB3654" s="337" t="s">
        <v>718</v>
      </c>
      <c r="AC3654" s="337" t="s">
        <v>13903</v>
      </c>
    </row>
    <row r="3655" spans="1:29" ht="15.8" x14ac:dyDescent="0.25">
      <c r="A3655" s="337" t="s">
        <v>1723</v>
      </c>
      <c r="B3655" s="337" t="s">
        <v>6736</v>
      </c>
      <c r="C3655" s="337" t="s">
        <v>1725</v>
      </c>
      <c r="D3655" s="337" t="s">
        <v>1726</v>
      </c>
      <c r="E3655" s="337" t="s">
        <v>4706</v>
      </c>
      <c r="F3655" s="338">
        <v>43104</v>
      </c>
      <c r="G3655" s="337" t="s">
        <v>5746</v>
      </c>
      <c r="H3655" s="338">
        <v>43154</v>
      </c>
      <c r="I3655" s="337" t="s">
        <v>19695</v>
      </c>
      <c r="J3655" s="337" t="s">
        <v>16</v>
      </c>
      <c r="K3655" s="337" t="s">
        <v>19695</v>
      </c>
      <c r="L3655" s="337" t="s">
        <v>19695</v>
      </c>
      <c r="M3655" s="337" t="s">
        <v>19695</v>
      </c>
      <c r="N3655" s="337" t="s">
        <v>19695</v>
      </c>
      <c r="O3655" s="337" t="s">
        <v>19695</v>
      </c>
      <c r="P3655" s="337" t="s">
        <v>19695</v>
      </c>
      <c r="Q3655" s="337" t="s">
        <v>19695</v>
      </c>
      <c r="R3655" s="337" t="s">
        <v>52</v>
      </c>
      <c r="S3655" s="337" t="s">
        <v>53</v>
      </c>
      <c r="T3655" s="337" t="s">
        <v>53</v>
      </c>
      <c r="U3655" s="337" t="s">
        <v>1661</v>
      </c>
      <c r="V3655" s="337">
        <v>10</v>
      </c>
      <c r="W3655" s="337" t="s">
        <v>19695</v>
      </c>
      <c r="X3655" s="337" t="s">
        <v>19695</v>
      </c>
      <c r="Y3655" s="337" t="s">
        <v>19695</v>
      </c>
      <c r="Z3655" s="337" t="s">
        <v>1745</v>
      </c>
      <c r="AA3655" s="337" t="s">
        <v>853</v>
      </c>
      <c r="AB3655" s="337" t="s">
        <v>854</v>
      </c>
      <c r="AC3655" s="337" t="s">
        <v>13832</v>
      </c>
    </row>
    <row r="3656" spans="1:29" ht="15.8" x14ac:dyDescent="0.25">
      <c r="A3656" s="337" t="s">
        <v>1723</v>
      </c>
      <c r="B3656" s="337" t="s">
        <v>5903</v>
      </c>
      <c r="C3656" s="337" t="s">
        <v>1821</v>
      </c>
      <c r="D3656" s="337" t="s">
        <v>449</v>
      </c>
      <c r="E3656" s="337" t="s">
        <v>4706</v>
      </c>
      <c r="F3656" s="338">
        <v>43104</v>
      </c>
      <c r="G3656" s="337" t="s">
        <v>5746</v>
      </c>
      <c r="H3656" s="338">
        <v>43154</v>
      </c>
      <c r="I3656" s="337" t="s">
        <v>19695</v>
      </c>
      <c r="J3656" s="337" t="s">
        <v>16</v>
      </c>
      <c r="K3656" s="337" t="s">
        <v>19695</v>
      </c>
      <c r="L3656" s="337" t="s">
        <v>19695</v>
      </c>
      <c r="M3656" s="337" t="s">
        <v>19695</v>
      </c>
      <c r="N3656" s="337" t="s">
        <v>19695</v>
      </c>
      <c r="O3656" s="337" t="s">
        <v>19695</v>
      </c>
      <c r="P3656" s="337" t="s">
        <v>19695</v>
      </c>
      <c r="Q3656" s="337" t="s">
        <v>19695</v>
      </c>
      <c r="R3656" s="337" t="s">
        <v>15</v>
      </c>
      <c r="S3656" s="337" t="s">
        <v>1098</v>
      </c>
      <c r="T3656" s="337" t="s">
        <v>1086</v>
      </c>
      <c r="U3656" s="337" t="s">
        <v>1110</v>
      </c>
      <c r="V3656" s="337">
        <v>10</v>
      </c>
      <c r="W3656" s="337" t="s">
        <v>19695</v>
      </c>
      <c r="X3656" s="337" t="s">
        <v>19695</v>
      </c>
      <c r="Y3656" s="337" t="s">
        <v>19695</v>
      </c>
      <c r="Z3656" s="337" t="s">
        <v>1753</v>
      </c>
      <c r="AA3656" s="337" t="s">
        <v>717</v>
      </c>
      <c r="AB3656" s="337" t="s">
        <v>718</v>
      </c>
      <c r="AC3656" s="337" t="s">
        <v>15451</v>
      </c>
    </row>
    <row r="3657" spans="1:29" ht="15.8" x14ac:dyDescent="0.25">
      <c r="A3657" s="337" t="s">
        <v>1723</v>
      </c>
      <c r="B3657" s="337" t="s">
        <v>11086</v>
      </c>
      <c r="C3657" s="337" t="s">
        <v>1821</v>
      </c>
      <c r="D3657" s="337" t="s">
        <v>449</v>
      </c>
      <c r="E3657" s="337" t="s">
        <v>8000</v>
      </c>
      <c r="F3657" s="338">
        <v>43107</v>
      </c>
      <c r="G3657" s="337" t="s">
        <v>4506</v>
      </c>
      <c r="H3657" s="338">
        <v>43153</v>
      </c>
      <c r="I3657" s="337" t="s">
        <v>19695</v>
      </c>
      <c r="J3657" s="337" t="s">
        <v>36</v>
      </c>
      <c r="K3657" s="337" t="s">
        <v>19695</v>
      </c>
      <c r="L3657" s="337" t="s">
        <v>19695</v>
      </c>
      <c r="M3657" s="337" t="s">
        <v>19695</v>
      </c>
      <c r="N3657" s="337" t="s">
        <v>19695</v>
      </c>
      <c r="O3657" s="337" t="s">
        <v>19695</v>
      </c>
      <c r="P3657" s="337" t="s">
        <v>19695</v>
      </c>
      <c r="Q3657" s="337" t="s">
        <v>19695</v>
      </c>
      <c r="R3657" s="337" t="s">
        <v>98</v>
      </c>
      <c r="S3657" s="337" t="s">
        <v>1185</v>
      </c>
      <c r="T3657" s="337" t="s">
        <v>2631</v>
      </c>
      <c r="U3657" s="337" t="s">
        <v>2595</v>
      </c>
      <c r="V3657" s="337">
        <v>8</v>
      </c>
      <c r="W3657" s="337" t="s">
        <v>19695</v>
      </c>
      <c r="X3657" s="337" t="s">
        <v>19695</v>
      </c>
      <c r="Y3657" s="337" t="s">
        <v>19695</v>
      </c>
      <c r="Z3657" s="337" t="s">
        <v>1753</v>
      </c>
      <c r="AA3657" s="337" t="s">
        <v>717</v>
      </c>
      <c r="AB3657" s="337" t="s">
        <v>718</v>
      </c>
      <c r="AC3657" s="337" t="s">
        <v>15456</v>
      </c>
    </row>
    <row r="3658" spans="1:29" ht="15.8" x14ac:dyDescent="0.25">
      <c r="A3658" s="337" t="s">
        <v>1723</v>
      </c>
      <c r="B3658" s="337" t="s">
        <v>459</v>
      </c>
      <c r="C3658" s="337" t="s">
        <v>1821</v>
      </c>
      <c r="D3658" s="337" t="s">
        <v>449</v>
      </c>
      <c r="E3658" s="337" t="s">
        <v>4713</v>
      </c>
      <c r="F3658" s="338">
        <v>43054</v>
      </c>
      <c r="G3658" s="337" t="s">
        <v>4809</v>
      </c>
      <c r="H3658" s="338">
        <v>43152</v>
      </c>
      <c r="I3658" s="337" t="s">
        <v>19695</v>
      </c>
      <c r="J3658" s="337" t="s">
        <v>16</v>
      </c>
      <c r="K3658" s="337" t="s">
        <v>19695</v>
      </c>
      <c r="L3658" s="337" t="s">
        <v>19695</v>
      </c>
      <c r="M3658" s="337" t="s">
        <v>19695</v>
      </c>
      <c r="N3658" s="337" t="s">
        <v>19695</v>
      </c>
      <c r="O3658" s="337" t="s">
        <v>19695</v>
      </c>
      <c r="P3658" s="337" t="s">
        <v>19695</v>
      </c>
      <c r="Q3658" s="337" t="s">
        <v>19695</v>
      </c>
      <c r="R3658" s="337" t="s">
        <v>109</v>
      </c>
      <c r="S3658" s="337" t="s">
        <v>110</v>
      </c>
      <c r="T3658" s="337" t="s">
        <v>110</v>
      </c>
      <c r="U3658" s="337" t="s">
        <v>111</v>
      </c>
      <c r="V3658" s="337">
        <v>4</v>
      </c>
      <c r="W3658" s="337" t="s">
        <v>19695</v>
      </c>
      <c r="X3658" s="337" t="s">
        <v>19695</v>
      </c>
      <c r="Y3658" s="337" t="s">
        <v>19695</v>
      </c>
      <c r="Z3658" s="337" t="s">
        <v>1728</v>
      </c>
      <c r="AA3658" s="337" t="s">
        <v>717</v>
      </c>
      <c r="AB3658" s="337" t="s">
        <v>718</v>
      </c>
      <c r="AC3658" s="337" t="s">
        <v>13883</v>
      </c>
    </row>
    <row r="3659" spans="1:29" ht="15.8" x14ac:dyDescent="0.25">
      <c r="A3659" s="337" t="s">
        <v>1723</v>
      </c>
      <c r="B3659" s="337" t="s">
        <v>5292</v>
      </c>
      <c r="C3659" s="337" t="s">
        <v>1821</v>
      </c>
      <c r="D3659" s="337" t="s">
        <v>449</v>
      </c>
      <c r="E3659" s="337" t="s">
        <v>5293</v>
      </c>
      <c r="F3659" s="338">
        <v>43138</v>
      </c>
      <c r="G3659" s="337" t="s">
        <v>4809</v>
      </c>
      <c r="H3659" s="338">
        <v>43152</v>
      </c>
      <c r="I3659" s="337" t="s">
        <v>19695</v>
      </c>
      <c r="J3659" s="337" t="s">
        <v>16</v>
      </c>
      <c r="K3659" s="337" t="s">
        <v>19695</v>
      </c>
      <c r="L3659" s="337" t="s">
        <v>19695</v>
      </c>
      <c r="M3659" s="337" t="s">
        <v>19695</v>
      </c>
      <c r="N3659" s="337" t="s">
        <v>19695</v>
      </c>
      <c r="O3659" s="337" t="s">
        <v>19695</v>
      </c>
      <c r="P3659" s="337" t="s">
        <v>19695</v>
      </c>
      <c r="Q3659" s="337" t="s">
        <v>19695</v>
      </c>
      <c r="R3659" s="337" t="s">
        <v>35</v>
      </c>
      <c r="S3659" s="337" t="s">
        <v>77</v>
      </c>
      <c r="T3659" s="337" t="s">
        <v>1029</v>
      </c>
      <c r="U3659" s="337" t="s">
        <v>5294</v>
      </c>
      <c r="V3659" s="337">
        <v>8</v>
      </c>
      <c r="W3659" s="337" t="s">
        <v>19695</v>
      </c>
      <c r="X3659" s="337" t="s">
        <v>19695</v>
      </c>
      <c r="Y3659" s="337" t="s">
        <v>19695</v>
      </c>
      <c r="Z3659" s="337" t="s">
        <v>1753</v>
      </c>
      <c r="AA3659" s="337" t="s">
        <v>717</v>
      </c>
      <c r="AB3659" s="337" t="s">
        <v>718</v>
      </c>
      <c r="AC3659" s="337" t="s">
        <v>13759</v>
      </c>
    </row>
    <row r="3660" spans="1:29" ht="15.8" x14ac:dyDescent="0.25">
      <c r="A3660" s="337" t="s">
        <v>1723</v>
      </c>
      <c r="B3660" s="337" t="s">
        <v>12269</v>
      </c>
      <c r="C3660" s="337" t="s">
        <v>1821</v>
      </c>
      <c r="D3660" s="337" t="s">
        <v>449</v>
      </c>
      <c r="E3660" s="337" t="s">
        <v>11110</v>
      </c>
      <c r="F3660" s="338">
        <v>43139</v>
      </c>
      <c r="G3660" s="337" t="s">
        <v>4809</v>
      </c>
      <c r="H3660" s="338">
        <v>43152</v>
      </c>
      <c r="I3660" s="337" t="s">
        <v>19695</v>
      </c>
      <c r="J3660" s="337" t="s">
        <v>36</v>
      </c>
      <c r="K3660" s="337" t="s">
        <v>19695</v>
      </c>
      <c r="L3660" s="337" t="s">
        <v>19695</v>
      </c>
      <c r="M3660" s="337" t="s">
        <v>19695</v>
      </c>
      <c r="N3660" s="337" t="s">
        <v>19695</v>
      </c>
      <c r="O3660" s="337" t="s">
        <v>19695</v>
      </c>
      <c r="P3660" s="337" t="s">
        <v>19695</v>
      </c>
      <c r="Q3660" s="337" t="s">
        <v>19695</v>
      </c>
      <c r="R3660" s="337" t="s">
        <v>98</v>
      </c>
      <c r="S3660" s="337" t="s">
        <v>1185</v>
      </c>
      <c r="T3660" s="337" t="s">
        <v>2631</v>
      </c>
      <c r="U3660" s="337" t="s">
        <v>2595</v>
      </c>
      <c r="V3660" s="337">
        <v>8</v>
      </c>
      <c r="W3660" s="337" t="s">
        <v>19695</v>
      </c>
      <c r="X3660" s="337" t="s">
        <v>19695</v>
      </c>
      <c r="Y3660" s="337" t="s">
        <v>19695</v>
      </c>
      <c r="Z3660" s="337" t="s">
        <v>1753</v>
      </c>
      <c r="AA3660" s="337" t="s">
        <v>717</v>
      </c>
      <c r="AB3660" s="337" t="s">
        <v>718</v>
      </c>
      <c r="AC3660" s="337" t="s">
        <v>15456</v>
      </c>
    </row>
    <row r="3661" spans="1:29" ht="15.8" x14ac:dyDescent="0.25">
      <c r="A3661" s="337" t="s">
        <v>1723</v>
      </c>
      <c r="B3661" s="337" t="s">
        <v>6370</v>
      </c>
      <c r="C3661" s="337" t="s">
        <v>1821</v>
      </c>
      <c r="D3661" s="337" t="s">
        <v>449</v>
      </c>
      <c r="E3661" s="337" t="s">
        <v>4519</v>
      </c>
      <c r="F3661" s="338">
        <v>43101</v>
      </c>
      <c r="G3661" s="337" t="s">
        <v>5310</v>
      </c>
      <c r="H3661" s="338">
        <v>43151</v>
      </c>
      <c r="I3661" s="337" t="s">
        <v>19695</v>
      </c>
      <c r="J3661" s="337" t="s">
        <v>36</v>
      </c>
      <c r="K3661" s="337" t="s">
        <v>19695</v>
      </c>
      <c r="L3661" s="337" t="s">
        <v>19695</v>
      </c>
      <c r="M3661" s="337" t="s">
        <v>19695</v>
      </c>
      <c r="N3661" s="337" t="s">
        <v>19695</v>
      </c>
      <c r="O3661" s="337" t="s">
        <v>19695</v>
      </c>
      <c r="P3661" s="337" t="s">
        <v>19695</v>
      </c>
      <c r="Q3661" s="337" t="s">
        <v>19695</v>
      </c>
      <c r="R3661" s="337" t="s">
        <v>1225</v>
      </c>
      <c r="S3661" s="337" t="s">
        <v>100</v>
      </c>
      <c r="T3661" s="337" t="s">
        <v>6371</v>
      </c>
      <c r="U3661" s="337" t="s">
        <v>6372</v>
      </c>
      <c r="V3661" s="337">
        <v>10</v>
      </c>
      <c r="W3661" s="337" t="s">
        <v>19695</v>
      </c>
      <c r="X3661" s="337" t="s">
        <v>19695</v>
      </c>
      <c r="Y3661" s="337" t="s">
        <v>19695</v>
      </c>
      <c r="Z3661" s="337" t="s">
        <v>1745</v>
      </c>
      <c r="AA3661" s="337" t="s">
        <v>853</v>
      </c>
      <c r="AB3661" s="337" t="s">
        <v>854</v>
      </c>
      <c r="AC3661" s="337" t="s">
        <v>15234</v>
      </c>
    </row>
    <row r="3662" spans="1:29" ht="15.8" x14ac:dyDescent="0.25">
      <c r="A3662" s="337" t="s">
        <v>1723</v>
      </c>
      <c r="B3662" s="337" t="s">
        <v>11084</v>
      </c>
      <c r="C3662" s="337" t="s">
        <v>1821</v>
      </c>
      <c r="D3662" s="337" t="s">
        <v>449</v>
      </c>
      <c r="E3662" s="337" t="s">
        <v>5153</v>
      </c>
      <c r="F3662" s="338">
        <v>43136</v>
      </c>
      <c r="G3662" s="337" t="s">
        <v>5310</v>
      </c>
      <c r="H3662" s="338">
        <v>43151</v>
      </c>
      <c r="I3662" s="337" t="s">
        <v>19695</v>
      </c>
      <c r="J3662" s="337" t="s">
        <v>36</v>
      </c>
      <c r="K3662" s="337" t="s">
        <v>19695</v>
      </c>
      <c r="L3662" s="337" t="s">
        <v>19695</v>
      </c>
      <c r="M3662" s="337" t="s">
        <v>19695</v>
      </c>
      <c r="N3662" s="337" t="s">
        <v>19695</v>
      </c>
      <c r="O3662" s="337" t="s">
        <v>19695</v>
      </c>
      <c r="P3662" s="337" t="s">
        <v>19695</v>
      </c>
      <c r="Q3662" s="337" t="s">
        <v>19695</v>
      </c>
      <c r="R3662" s="337" t="s">
        <v>130</v>
      </c>
      <c r="S3662" s="337" t="s">
        <v>928</v>
      </c>
      <c r="T3662" s="337" t="s">
        <v>2306</v>
      </c>
      <c r="U3662" s="337" t="s">
        <v>11085</v>
      </c>
      <c r="V3662" s="337">
        <v>8</v>
      </c>
      <c r="W3662" s="337" t="s">
        <v>19695</v>
      </c>
      <c r="X3662" s="337" t="s">
        <v>19695</v>
      </c>
      <c r="Y3662" s="337" t="s">
        <v>19695</v>
      </c>
      <c r="Z3662" s="337" t="s">
        <v>1753</v>
      </c>
      <c r="AA3662" s="337" t="s">
        <v>717</v>
      </c>
      <c r="AB3662" s="337" t="s">
        <v>718</v>
      </c>
      <c r="AC3662" s="337" t="s">
        <v>15456</v>
      </c>
    </row>
    <row r="3663" spans="1:29" ht="15.8" x14ac:dyDescent="0.25">
      <c r="A3663" s="337" t="s">
        <v>1723</v>
      </c>
      <c r="B3663" s="337" t="s">
        <v>7171</v>
      </c>
      <c r="C3663" s="337" t="s">
        <v>1821</v>
      </c>
      <c r="D3663" s="337" t="s">
        <v>449</v>
      </c>
      <c r="E3663" s="337" t="s">
        <v>5492</v>
      </c>
      <c r="F3663" s="338">
        <v>43058</v>
      </c>
      <c r="G3663" s="337" t="s">
        <v>5050</v>
      </c>
      <c r="H3663" s="338">
        <v>43150</v>
      </c>
      <c r="I3663" s="337" t="s">
        <v>19695</v>
      </c>
      <c r="J3663" s="337" t="s">
        <v>16</v>
      </c>
      <c r="K3663" s="337" t="s">
        <v>19695</v>
      </c>
      <c r="L3663" s="337" t="s">
        <v>19695</v>
      </c>
      <c r="M3663" s="337" t="s">
        <v>19695</v>
      </c>
      <c r="N3663" s="337" t="s">
        <v>19695</v>
      </c>
      <c r="O3663" s="337" t="s">
        <v>19695</v>
      </c>
      <c r="P3663" s="337" t="s">
        <v>19695</v>
      </c>
      <c r="Q3663" s="337" t="s">
        <v>19695</v>
      </c>
      <c r="R3663" s="337" t="s">
        <v>109</v>
      </c>
      <c r="S3663" s="337" t="s">
        <v>110</v>
      </c>
      <c r="T3663" s="337" t="s">
        <v>110</v>
      </c>
      <c r="U3663" s="337" t="s">
        <v>111</v>
      </c>
      <c r="V3663" s="337">
        <v>4</v>
      </c>
      <c r="W3663" s="337" t="s">
        <v>19695</v>
      </c>
      <c r="X3663" s="337" t="s">
        <v>19695</v>
      </c>
      <c r="Y3663" s="337" t="s">
        <v>19695</v>
      </c>
      <c r="Z3663" s="337" t="s">
        <v>1728</v>
      </c>
      <c r="AA3663" s="337" t="s">
        <v>717</v>
      </c>
      <c r="AB3663" s="337" t="s">
        <v>718</v>
      </c>
      <c r="AC3663" s="337" t="s">
        <v>13882</v>
      </c>
    </row>
    <row r="3664" spans="1:29" ht="15.8" x14ac:dyDescent="0.25">
      <c r="A3664" s="337" t="s">
        <v>1723</v>
      </c>
      <c r="B3664" s="337" t="s">
        <v>7172</v>
      </c>
      <c r="C3664" s="337" t="s">
        <v>1821</v>
      </c>
      <c r="D3664" s="337" t="s">
        <v>449</v>
      </c>
      <c r="E3664" s="337" t="s">
        <v>5492</v>
      </c>
      <c r="F3664" s="338">
        <v>43058</v>
      </c>
      <c r="G3664" s="337" t="s">
        <v>5050</v>
      </c>
      <c r="H3664" s="338">
        <v>43150</v>
      </c>
      <c r="I3664" s="337" t="s">
        <v>19695</v>
      </c>
      <c r="J3664" s="337" t="s">
        <v>16</v>
      </c>
      <c r="K3664" s="337" t="s">
        <v>19695</v>
      </c>
      <c r="L3664" s="337" t="s">
        <v>19695</v>
      </c>
      <c r="M3664" s="337" t="s">
        <v>19695</v>
      </c>
      <c r="N3664" s="337" t="s">
        <v>19695</v>
      </c>
      <c r="O3664" s="337" t="s">
        <v>19695</v>
      </c>
      <c r="P3664" s="337" t="s">
        <v>19695</v>
      </c>
      <c r="Q3664" s="337" t="s">
        <v>19695</v>
      </c>
      <c r="R3664" s="337" t="s">
        <v>109</v>
      </c>
      <c r="S3664" s="337" t="s">
        <v>110</v>
      </c>
      <c r="T3664" s="337" t="s">
        <v>110</v>
      </c>
      <c r="U3664" s="337" t="s">
        <v>111</v>
      </c>
      <c r="V3664" s="337">
        <v>4</v>
      </c>
      <c r="W3664" s="337" t="s">
        <v>19695</v>
      </c>
      <c r="X3664" s="337" t="s">
        <v>19695</v>
      </c>
      <c r="Y3664" s="337" t="s">
        <v>19695</v>
      </c>
      <c r="Z3664" s="337" t="s">
        <v>1728</v>
      </c>
      <c r="AA3664" s="337" t="s">
        <v>717</v>
      </c>
      <c r="AB3664" s="337" t="s">
        <v>718</v>
      </c>
      <c r="AC3664" s="337" t="s">
        <v>13882</v>
      </c>
    </row>
    <row r="3665" spans="1:29" ht="15.8" x14ac:dyDescent="0.25">
      <c r="A3665" s="337" t="s">
        <v>1723</v>
      </c>
      <c r="B3665" s="337" t="s">
        <v>5048</v>
      </c>
      <c r="C3665" s="337" t="s">
        <v>1821</v>
      </c>
      <c r="D3665" s="337" t="s">
        <v>449</v>
      </c>
      <c r="E3665" s="337" t="s">
        <v>5049</v>
      </c>
      <c r="F3665" s="338">
        <v>43119</v>
      </c>
      <c r="G3665" s="337" t="s">
        <v>5050</v>
      </c>
      <c r="H3665" s="338">
        <v>43150</v>
      </c>
      <c r="I3665" s="337" t="s">
        <v>19695</v>
      </c>
      <c r="J3665" s="337" t="s">
        <v>36</v>
      </c>
      <c r="K3665" s="337" t="s">
        <v>19695</v>
      </c>
      <c r="L3665" s="337" t="s">
        <v>19695</v>
      </c>
      <c r="M3665" s="337" t="s">
        <v>19695</v>
      </c>
      <c r="N3665" s="337" t="s">
        <v>19695</v>
      </c>
      <c r="O3665" s="337" t="s">
        <v>19695</v>
      </c>
      <c r="P3665" s="337" t="s">
        <v>19695</v>
      </c>
      <c r="Q3665" s="337" t="s">
        <v>19695</v>
      </c>
      <c r="R3665" s="337" t="s">
        <v>52</v>
      </c>
      <c r="S3665" s="337" t="s">
        <v>52</v>
      </c>
      <c r="T3665" s="337" t="s">
        <v>5051</v>
      </c>
      <c r="U3665" s="337" t="s">
        <v>5052</v>
      </c>
      <c r="V3665" s="337">
        <v>12</v>
      </c>
      <c r="W3665" s="337" t="s">
        <v>19695</v>
      </c>
      <c r="X3665" s="337" t="s">
        <v>19695</v>
      </c>
      <c r="Y3665" s="337" t="s">
        <v>19695</v>
      </c>
      <c r="Z3665" s="337" t="s">
        <v>1753</v>
      </c>
      <c r="AA3665" s="337" t="s">
        <v>1499</v>
      </c>
      <c r="AB3665" s="337" t="s">
        <v>718</v>
      </c>
      <c r="AC3665" s="337" t="s">
        <v>15230</v>
      </c>
    </row>
    <row r="3666" spans="1:29" ht="15.8" x14ac:dyDescent="0.25">
      <c r="A3666" s="337" t="s">
        <v>1723</v>
      </c>
      <c r="B3666" s="337" t="s">
        <v>5803</v>
      </c>
      <c r="C3666" s="337" t="s">
        <v>1725</v>
      </c>
      <c r="D3666" s="337" t="s">
        <v>13527</v>
      </c>
      <c r="E3666" s="337" t="s">
        <v>5804</v>
      </c>
      <c r="F3666" s="338">
        <v>43099</v>
      </c>
      <c r="G3666" s="337" t="s">
        <v>5805</v>
      </c>
      <c r="H3666" s="338">
        <v>43149</v>
      </c>
      <c r="I3666" s="337" t="s">
        <v>19695</v>
      </c>
      <c r="J3666" s="337" t="s">
        <v>36</v>
      </c>
      <c r="K3666" s="337" t="s">
        <v>19695</v>
      </c>
      <c r="L3666" s="337" t="s">
        <v>19695</v>
      </c>
      <c r="M3666" s="337" t="s">
        <v>19695</v>
      </c>
      <c r="N3666" s="337" t="s">
        <v>19695</v>
      </c>
      <c r="O3666" s="337" t="s">
        <v>19695</v>
      </c>
      <c r="P3666" s="337" t="s">
        <v>19695</v>
      </c>
      <c r="Q3666" s="337" t="s">
        <v>19695</v>
      </c>
      <c r="R3666" s="337" t="s">
        <v>15</v>
      </c>
      <c r="S3666" s="337" t="s">
        <v>1086</v>
      </c>
      <c r="T3666" s="337" t="s">
        <v>1086</v>
      </c>
      <c r="U3666" s="337" t="s">
        <v>99</v>
      </c>
      <c r="V3666" s="337">
        <v>10</v>
      </c>
      <c r="W3666" s="337" t="s">
        <v>19695</v>
      </c>
      <c r="X3666" s="337" t="s">
        <v>19695</v>
      </c>
      <c r="Y3666" s="337" t="s">
        <v>19695</v>
      </c>
      <c r="Z3666" s="337" t="s">
        <v>1728</v>
      </c>
      <c r="AA3666" s="337" t="s">
        <v>717</v>
      </c>
      <c r="AB3666" s="337" t="s">
        <v>718</v>
      </c>
      <c r="AC3666" s="337" t="s">
        <v>13756</v>
      </c>
    </row>
    <row r="3667" spans="1:29" ht="15.8" x14ac:dyDescent="0.25">
      <c r="A3667" s="337" t="s">
        <v>1723</v>
      </c>
      <c r="B3667" s="337" t="s">
        <v>11153</v>
      </c>
      <c r="C3667" s="337" t="s">
        <v>1821</v>
      </c>
      <c r="D3667" s="337" t="s">
        <v>449</v>
      </c>
      <c r="E3667" s="337" t="s">
        <v>4814</v>
      </c>
      <c r="F3667" s="338">
        <v>43118</v>
      </c>
      <c r="G3667" s="337" t="s">
        <v>5805</v>
      </c>
      <c r="H3667" s="338">
        <v>43149</v>
      </c>
      <c r="I3667" s="337" t="s">
        <v>19695</v>
      </c>
      <c r="J3667" s="337" t="s">
        <v>36</v>
      </c>
      <c r="K3667" s="337" t="s">
        <v>19695</v>
      </c>
      <c r="L3667" s="337" t="s">
        <v>19695</v>
      </c>
      <c r="M3667" s="337" t="s">
        <v>19695</v>
      </c>
      <c r="N3667" s="337" t="s">
        <v>19695</v>
      </c>
      <c r="O3667" s="337" t="s">
        <v>19695</v>
      </c>
      <c r="P3667" s="337" t="s">
        <v>19695</v>
      </c>
      <c r="Q3667" s="337" t="s">
        <v>19695</v>
      </c>
      <c r="R3667" s="337" t="s">
        <v>98</v>
      </c>
      <c r="S3667" s="337" t="s">
        <v>1185</v>
      </c>
      <c r="T3667" s="337" t="s">
        <v>4849</v>
      </c>
      <c r="U3667" s="337" t="s">
        <v>11154</v>
      </c>
      <c r="V3667" s="337">
        <v>12</v>
      </c>
      <c r="W3667" s="337" t="s">
        <v>19695</v>
      </c>
      <c r="X3667" s="337" t="s">
        <v>19695</v>
      </c>
      <c r="Y3667" s="337" t="s">
        <v>19695</v>
      </c>
      <c r="Z3667" s="337" t="s">
        <v>1728</v>
      </c>
      <c r="AA3667" s="337" t="s">
        <v>717</v>
      </c>
      <c r="AB3667" s="337" t="s">
        <v>718</v>
      </c>
      <c r="AC3667" s="337" t="s">
        <v>13798</v>
      </c>
    </row>
    <row r="3668" spans="1:29" ht="15.8" x14ac:dyDescent="0.25">
      <c r="A3668" s="337" t="s">
        <v>1723</v>
      </c>
      <c r="B3668" s="337" t="s">
        <v>12182</v>
      </c>
      <c r="C3668" s="337" t="s">
        <v>1725</v>
      </c>
      <c r="D3668" s="337" t="s">
        <v>1730</v>
      </c>
      <c r="E3668" s="337" t="s">
        <v>5804</v>
      </c>
      <c r="F3668" s="338">
        <v>43099</v>
      </c>
      <c r="G3668" s="337" t="s">
        <v>5805</v>
      </c>
      <c r="H3668" s="338">
        <v>43149</v>
      </c>
      <c r="I3668" s="337" t="s">
        <v>19695</v>
      </c>
      <c r="J3668" s="337" t="s">
        <v>16</v>
      </c>
      <c r="K3668" s="337" t="s">
        <v>19695</v>
      </c>
      <c r="L3668" s="337" t="s">
        <v>19695</v>
      </c>
      <c r="M3668" s="337" t="s">
        <v>19695</v>
      </c>
      <c r="N3668" s="337" t="s">
        <v>19695</v>
      </c>
      <c r="O3668" s="337" t="s">
        <v>19695</v>
      </c>
      <c r="P3668" s="337" t="s">
        <v>19695</v>
      </c>
      <c r="Q3668" s="337" t="s">
        <v>19695</v>
      </c>
      <c r="R3668" s="337" t="s">
        <v>98</v>
      </c>
      <c r="S3668" s="337" t="s">
        <v>121</v>
      </c>
      <c r="T3668" s="337" t="s">
        <v>1554</v>
      </c>
      <c r="U3668" s="337" t="s">
        <v>12183</v>
      </c>
      <c r="V3668" s="337">
        <v>12</v>
      </c>
      <c r="W3668" s="337" t="s">
        <v>19695</v>
      </c>
      <c r="X3668" s="337" t="s">
        <v>19695</v>
      </c>
      <c r="Y3668" s="337" t="s">
        <v>19695</v>
      </c>
      <c r="Z3668" s="337" t="s">
        <v>1753</v>
      </c>
      <c r="AA3668" s="337" t="s">
        <v>735</v>
      </c>
      <c r="AB3668" s="337" t="s">
        <v>718</v>
      </c>
      <c r="AC3668" s="337" t="s">
        <v>13758</v>
      </c>
    </row>
    <row r="3669" spans="1:29" ht="15.8" x14ac:dyDescent="0.25">
      <c r="A3669" s="337" t="s">
        <v>1723</v>
      </c>
      <c r="B3669" s="337" t="s">
        <v>6936</v>
      </c>
      <c r="C3669" s="337" t="s">
        <v>1788</v>
      </c>
      <c r="D3669" s="337" t="s">
        <v>769</v>
      </c>
      <c r="E3669" s="337" t="s">
        <v>3712</v>
      </c>
      <c r="F3669" s="338">
        <v>43120</v>
      </c>
      <c r="G3669" s="337" t="s">
        <v>5805</v>
      </c>
      <c r="H3669" s="338">
        <v>43149</v>
      </c>
      <c r="I3669" s="337" t="s">
        <v>19695</v>
      </c>
      <c r="J3669" s="337" t="s">
        <v>36</v>
      </c>
      <c r="K3669" s="337" t="s">
        <v>19695</v>
      </c>
      <c r="L3669" s="337" t="s">
        <v>19695</v>
      </c>
      <c r="M3669" s="337" t="s">
        <v>19695</v>
      </c>
      <c r="N3669" s="337" t="s">
        <v>19695</v>
      </c>
      <c r="O3669" s="337" t="s">
        <v>19695</v>
      </c>
      <c r="P3669" s="337" t="s">
        <v>19695</v>
      </c>
      <c r="Q3669" s="337" t="s">
        <v>19695</v>
      </c>
      <c r="R3669" s="337" t="s">
        <v>130</v>
      </c>
      <c r="S3669" s="337" t="s">
        <v>940</v>
      </c>
      <c r="T3669" s="337" t="s">
        <v>3908</v>
      </c>
      <c r="U3669" s="337" t="s">
        <v>2375</v>
      </c>
      <c r="V3669" s="337">
        <v>8</v>
      </c>
      <c r="W3669" s="337" t="s">
        <v>19695</v>
      </c>
      <c r="X3669" s="337" t="s">
        <v>19695</v>
      </c>
      <c r="Y3669" s="337" t="s">
        <v>19695</v>
      </c>
      <c r="Z3669" s="337" t="s">
        <v>1753</v>
      </c>
      <c r="AA3669" s="337" t="s">
        <v>717</v>
      </c>
      <c r="AB3669" s="337" t="s">
        <v>718</v>
      </c>
      <c r="AC3669" s="337" t="s">
        <v>13887</v>
      </c>
    </row>
    <row r="3670" spans="1:29" ht="15.8" x14ac:dyDescent="0.25">
      <c r="A3670" s="337" t="s">
        <v>1723</v>
      </c>
      <c r="B3670" s="337" t="s">
        <v>6501</v>
      </c>
      <c r="C3670" s="337" t="s">
        <v>1821</v>
      </c>
      <c r="D3670" s="337" t="s">
        <v>449</v>
      </c>
      <c r="E3670" s="337" t="s">
        <v>6502</v>
      </c>
      <c r="F3670" s="338">
        <v>43140</v>
      </c>
      <c r="G3670" s="337" t="s">
        <v>6503</v>
      </c>
      <c r="H3670" s="338">
        <v>43148</v>
      </c>
      <c r="I3670" s="337" t="s">
        <v>19695</v>
      </c>
      <c r="J3670" s="337" t="s">
        <v>16</v>
      </c>
      <c r="K3670" s="337" t="s">
        <v>19695</v>
      </c>
      <c r="L3670" s="337" t="s">
        <v>19695</v>
      </c>
      <c r="M3670" s="337" t="s">
        <v>19695</v>
      </c>
      <c r="N3670" s="337" t="s">
        <v>19695</v>
      </c>
      <c r="O3670" s="337" t="s">
        <v>19695</v>
      </c>
      <c r="P3670" s="337" t="s">
        <v>19695</v>
      </c>
      <c r="Q3670" s="337" t="s">
        <v>19695</v>
      </c>
      <c r="R3670" s="337" t="s">
        <v>134</v>
      </c>
      <c r="S3670" s="337" t="s">
        <v>451</v>
      </c>
      <c r="T3670" s="337" t="s">
        <v>800</v>
      </c>
      <c r="U3670" s="337" t="s">
        <v>3982</v>
      </c>
      <c r="V3670" s="337">
        <v>12</v>
      </c>
      <c r="W3670" s="337" t="s">
        <v>19695</v>
      </c>
      <c r="X3670" s="337" t="s">
        <v>19695</v>
      </c>
      <c r="Y3670" s="337" t="s">
        <v>19695</v>
      </c>
      <c r="Z3670" s="337" t="s">
        <v>1728</v>
      </c>
      <c r="AA3670" s="337" t="s">
        <v>735</v>
      </c>
      <c r="AB3670" s="337" t="s">
        <v>718</v>
      </c>
      <c r="AC3670" s="337" t="s">
        <v>13758</v>
      </c>
    </row>
    <row r="3671" spans="1:29" ht="15.8" x14ac:dyDescent="0.25">
      <c r="A3671" s="337" t="s">
        <v>1723</v>
      </c>
      <c r="B3671" s="337" t="s">
        <v>7189</v>
      </c>
      <c r="C3671" s="337" t="s">
        <v>1821</v>
      </c>
      <c r="D3671" s="337" t="s">
        <v>449</v>
      </c>
      <c r="E3671" s="337" t="s">
        <v>5749</v>
      </c>
      <c r="F3671" s="338">
        <v>43113</v>
      </c>
      <c r="G3671" s="337" t="s">
        <v>6503</v>
      </c>
      <c r="H3671" s="338">
        <v>43148</v>
      </c>
      <c r="I3671" s="337" t="s">
        <v>19695</v>
      </c>
      <c r="J3671" s="337" t="s">
        <v>16</v>
      </c>
      <c r="K3671" s="337" t="s">
        <v>19695</v>
      </c>
      <c r="L3671" s="337" t="s">
        <v>19695</v>
      </c>
      <c r="M3671" s="337" t="s">
        <v>19695</v>
      </c>
      <c r="N3671" s="337" t="s">
        <v>19695</v>
      </c>
      <c r="O3671" s="337" t="s">
        <v>19695</v>
      </c>
      <c r="P3671" s="337" t="s">
        <v>19695</v>
      </c>
      <c r="Q3671" s="337" t="s">
        <v>19695</v>
      </c>
      <c r="R3671" s="337" t="s">
        <v>109</v>
      </c>
      <c r="S3671" s="337" t="s">
        <v>110</v>
      </c>
      <c r="T3671" s="337" t="s">
        <v>110</v>
      </c>
      <c r="U3671" s="337" t="s">
        <v>819</v>
      </c>
      <c r="V3671" s="337">
        <v>4</v>
      </c>
      <c r="W3671" s="337" t="s">
        <v>19695</v>
      </c>
      <c r="X3671" s="337" t="s">
        <v>19695</v>
      </c>
      <c r="Y3671" s="337" t="s">
        <v>19695</v>
      </c>
      <c r="Z3671" s="337" t="s">
        <v>1728</v>
      </c>
      <c r="AA3671" s="337" t="s">
        <v>717</v>
      </c>
      <c r="AB3671" s="337" t="s">
        <v>718</v>
      </c>
      <c r="AC3671" s="337" t="s">
        <v>13882</v>
      </c>
    </row>
    <row r="3672" spans="1:29" ht="15.8" x14ac:dyDescent="0.25">
      <c r="A3672" s="337" t="s">
        <v>1723</v>
      </c>
      <c r="B3672" s="337" t="s">
        <v>7188</v>
      </c>
      <c r="C3672" s="337" t="s">
        <v>1821</v>
      </c>
      <c r="D3672" s="337" t="s">
        <v>449</v>
      </c>
      <c r="E3672" s="337" t="s">
        <v>4706</v>
      </c>
      <c r="F3672" s="338">
        <v>43104</v>
      </c>
      <c r="G3672" s="337" t="s">
        <v>6503</v>
      </c>
      <c r="H3672" s="338">
        <v>43148</v>
      </c>
      <c r="I3672" s="337" t="s">
        <v>19695</v>
      </c>
      <c r="J3672" s="337" t="s">
        <v>16</v>
      </c>
      <c r="K3672" s="337" t="s">
        <v>19695</v>
      </c>
      <c r="L3672" s="337" t="s">
        <v>19695</v>
      </c>
      <c r="M3672" s="337" t="s">
        <v>19695</v>
      </c>
      <c r="N3672" s="337" t="s">
        <v>19695</v>
      </c>
      <c r="O3672" s="337" t="s">
        <v>19695</v>
      </c>
      <c r="P3672" s="337" t="s">
        <v>19695</v>
      </c>
      <c r="Q3672" s="337" t="s">
        <v>19695</v>
      </c>
      <c r="R3672" s="337" t="s">
        <v>109</v>
      </c>
      <c r="S3672" s="337" t="s">
        <v>110</v>
      </c>
      <c r="T3672" s="337" t="s">
        <v>110</v>
      </c>
      <c r="U3672" s="337" t="s">
        <v>819</v>
      </c>
      <c r="V3672" s="337">
        <v>4</v>
      </c>
      <c r="W3672" s="337" t="s">
        <v>19695</v>
      </c>
      <c r="X3672" s="337" t="s">
        <v>19695</v>
      </c>
      <c r="Y3672" s="337" t="s">
        <v>19695</v>
      </c>
      <c r="Z3672" s="337" t="s">
        <v>1728</v>
      </c>
      <c r="AA3672" s="337" t="s">
        <v>717</v>
      </c>
      <c r="AB3672" s="337" t="s">
        <v>718</v>
      </c>
      <c r="AC3672" s="337" t="s">
        <v>13882</v>
      </c>
    </row>
    <row r="3673" spans="1:29" ht="15.8" x14ac:dyDescent="0.25">
      <c r="A3673" s="337" t="s">
        <v>1723</v>
      </c>
      <c r="B3673" s="337" t="s">
        <v>7178</v>
      </c>
      <c r="C3673" s="337" t="s">
        <v>1821</v>
      </c>
      <c r="D3673" s="337" t="s">
        <v>449</v>
      </c>
      <c r="E3673" s="337" t="s">
        <v>4933</v>
      </c>
      <c r="F3673" s="338">
        <v>43022</v>
      </c>
      <c r="G3673" s="337" t="s">
        <v>4523</v>
      </c>
      <c r="H3673" s="338">
        <v>43147</v>
      </c>
      <c r="I3673" s="337" t="s">
        <v>19695</v>
      </c>
      <c r="J3673" s="337" t="s">
        <v>16</v>
      </c>
      <c r="K3673" s="337" t="s">
        <v>19695</v>
      </c>
      <c r="L3673" s="337" t="s">
        <v>19695</v>
      </c>
      <c r="M3673" s="337" t="s">
        <v>19695</v>
      </c>
      <c r="N3673" s="337" t="s">
        <v>19695</v>
      </c>
      <c r="O3673" s="337" t="s">
        <v>19695</v>
      </c>
      <c r="P3673" s="337" t="s">
        <v>19695</v>
      </c>
      <c r="Q3673" s="337" t="s">
        <v>19695</v>
      </c>
      <c r="R3673" s="337" t="s">
        <v>109</v>
      </c>
      <c r="S3673" s="337" t="s">
        <v>110</v>
      </c>
      <c r="T3673" s="337" t="s">
        <v>7179</v>
      </c>
      <c r="U3673" s="337" t="s">
        <v>819</v>
      </c>
      <c r="V3673" s="337">
        <v>4</v>
      </c>
      <c r="W3673" s="337" t="s">
        <v>19695</v>
      </c>
      <c r="X3673" s="337" t="s">
        <v>19695</v>
      </c>
      <c r="Y3673" s="337" t="s">
        <v>19695</v>
      </c>
      <c r="Z3673" s="337" t="s">
        <v>1728</v>
      </c>
      <c r="AA3673" s="337" t="s">
        <v>717</v>
      </c>
      <c r="AB3673" s="337" t="s">
        <v>718</v>
      </c>
      <c r="AC3673" s="337" t="s">
        <v>13881</v>
      </c>
    </row>
    <row r="3674" spans="1:29" ht="15.8" x14ac:dyDescent="0.25">
      <c r="A3674" s="337" t="s">
        <v>1723</v>
      </c>
      <c r="B3674" s="337" t="s">
        <v>11026</v>
      </c>
      <c r="C3674" s="337" t="s">
        <v>1821</v>
      </c>
      <c r="D3674" s="337" t="s">
        <v>449</v>
      </c>
      <c r="E3674" s="337" t="s">
        <v>6565</v>
      </c>
      <c r="F3674" s="338">
        <v>43056</v>
      </c>
      <c r="G3674" s="337" t="s">
        <v>4523</v>
      </c>
      <c r="H3674" s="338">
        <v>43147</v>
      </c>
      <c r="I3674" s="337" t="s">
        <v>19695</v>
      </c>
      <c r="J3674" s="337" t="s">
        <v>16</v>
      </c>
      <c r="K3674" s="337" t="s">
        <v>19695</v>
      </c>
      <c r="L3674" s="337" t="s">
        <v>19695</v>
      </c>
      <c r="M3674" s="337" t="s">
        <v>19695</v>
      </c>
      <c r="N3674" s="337" t="s">
        <v>19695</v>
      </c>
      <c r="O3674" s="337" t="s">
        <v>19695</v>
      </c>
      <c r="P3674" s="337" t="s">
        <v>19695</v>
      </c>
      <c r="Q3674" s="337" t="s">
        <v>19695</v>
      </c>
      <c r="R3674" s="337" t="s">
        <v>109</v>
      </c>
      <c r="S3674" s="337" t="s">
        <v>110</v>
      </c>
      <c r="T3674" s="337" t="s">
        <v>110</v>
      </c>
      <c r="U3674" s="337" t="s">
        <v>402</v>
      </c>
      <c r="V3674" s="337">
        <v>4</v>
      </c>
      <c r="W3674" s="337" t="s">
        <v>19695</v>
      </c>
      <c r="X3674" s="337" t="s">
        <v>19695</v>
      </c>
      <c r="Y3674" s="337" t="s">
        <v>19695</v>
      </c>
      <c r="Z3674" s="337" t="s">
        <v>1728</v>
      </c>
      <c r="AA3674" s="337" t="s">
        <v>717</v>
      </c>
      <c r="AB3674" s="337" t="s">
        <v>718</v>
      </c>
      <c r="AC3674" s="337" t="s">
        <v>13882</v>
      </c>
    </row>
    <row r="3675" spans="1:29" ht="15.8" x14ac:dyDescent="0.25">
      <c r="A3675" s="337" t="s">
        <v>1723</v>
      </c>
      <c r="B3675" s="337" t="s">
        <v>7200</v>
      </c>
      <c r="C3675" s="337" t="s">
        <v>1821</v>
      </c>
      <c r="D3675" s="337" t="s">
        <v>449</v>
      </c>
      <c r="E3675" s="337" t="s">
        <v>4551</v>
      </c>
      <c r="F3675" s="338">
        <v>43097</v>
      </c>
      <c r="G3675" s="337" t="s">
        <v>4523</v>
      </c>
      <c r="H3675" s="338">
        <v>43147</v>
      </c>
      <c r="I3675" s="337" t="s">
        <v>19695</v>
      </c>
      <c r="J3675" s="337" t="s">
        <v>16</v>
      </c>
      <c r="K3675" s="337" t="s">
        <v>19695</v>
      </c>
      <c r="L3675" s="337" t="s">
        <v>19695</v>
      </c>
      <c r="M3675" s="337" t="s">
        <v>19695</v>
      </c>
      <c r="N3675" s="337" t="s">
        <v>19695</v>
      </c>
      <c r="O3675" s="337" t="s">
        <v>19695</v>
      </c>
      <c r="P3675" s="337" t="s">
        <v>19695</v>
      </c>
      <c r="Q3675" s="337" t="s">
        <v>19695</v>
      </c>
      <c r="R3675" s="337" t="s">
        <v>109</v>
      </c>
      <c r="S3675" s="337" t="s">
        <v>110</v>
      </c>
      <c r="T3675" s="337" t="s">
        <v>110</v>
      </c>
      <c r="U3675" s="337" t="s">
        <v>111</v>
      </c>
      <c r="V3675" s="337">
        <v>4</v>
      </c>
      <c r="W3675" s="337" t="s">
        <v>19695</v>
      </c>
      <c r="X3675" s="337" t="s">
        <v>19695</v>
      </c>
      <c r="Y3675" s="337" t="s">
        <v>19695</v>
      </c>
      <c r="Z3675" s="337" t="s">
        <v>1728</v>
      </c>
      <c r="AA3675" s="337" t="s">
        <v>717</v>
      </c>
      <c r="AB3675" s="337" t="s">
        <v>718</v>
      </c>
      <c r="AC3675" s="337" t="s">
        <v>13882</v>
      </c>
    </row>
    <row r="3676" spans="1:29" ht="15.8" x14ac:dyDescent="0.25">
      <c r="A3676" s="337" t="s">
        <v>1723</v>
      </c>
      <c r="B3676" s="337" t="s">
        <v>6745</v>
      </c>
      <c r="C3676" s="337" t="s">
        <v>1821</v>
      </c>
      <c r="D3676" s="337" t="s">
        <v>449</v>
      </c>
      <c r="E3676" s="337" t="s">
        <v>5286</v>
      </c>
      <c r="F3676" s="338">
        <v>43124</v>
      </c>
      <c r="G3676" s="337" t="s">
        <v>4523</v>
      </c>
      <c r="H3676" s="338">
        <v>43147</v>
      </c>
      <c r="I3676" s="337" t="s">
        <v>19695</v>
      </c>
      <c r="J3676" s="337" t="s">
        <v>36</v>
      </c>
      <c r="K3676" s="337" t="s">
        <v>19695</v>
      </c>
      <c r="L3676" s="337" t="s">
        <v>19695</v>
      </c>
      <c r="M3676" s="337" t="s">
        <v>19695</v>
      </c>
      <c r="N3676" s="337" t="s">
        <v>19695</v>
      </c>
      <c r="O3676" s="337" t="s">
        <v>19695</v>
      </c>
      <c r="P3676" s="337" t="s">
        <v>19695</v>
      </c>
      <c r="Q3676" s="337" t="s">
        <v>19695</v>
      </c>
      <c r="R3676" s="337" t="s">
        <v>18</v>
      </c>
      <c r="S3676" s="337" t="s">
        <v>445</v>
      </c>
      <c r="T3676" s="337" t="s">
        <v>1622</v>
      </c>
      <c r="U3676" s="337" t="s">
        <v>6746</v>
      </c>
      <c r="V3676" s="337">
        <v>10</v>
      </c>
      <c r="W3676" s="337" t="s">
        <v>19695</v>
      </c>
      <c r="X3676" s="337" t="s">
        <v>19695</v>
      </c>
      <c r="Y3676" s="337" t="s">
        <v>19695</v>
      </c>
      <c r="Z3676" s="337" t="s">
        <v>1745</v>
      </c>
      <c r="AA3676" s="337" t="s">
        <v>853</v>
      </c>
      <c r="AB3676" s="337" t="s">
        <v>854</v>
      </c>
      <c r="AC3676" s="337" t="s">
        <v>13830</v>
      </c>
    </row>
    <row r="3677" spans="1:29" ht="15.8" x14ac:dyDescent="0.25">
      <c r="A3677" s="337" t="s">
        <v>1723</v>
      </c>
      <c r="B3677" s="337" t="s">
        <v>11024</v>
      </c>
      <c r="C3677" s="337" t="s">
        <v>1821</v>
      </c>
      <c r="D3677" s="337" t="s">
        <v>449</v>
      </c>
      <c r="E3677" s="337" t="s">
        <v>4625</v>
      </c>
      <c r="F3677" s="338">
        <v>43106</v>
      </c>
      <c r="G3677" s="337" t="s">
        <v>4957</v>
      </c>
      <c r="H3677" s="338">
        <v>43146</v>
      </c>
      <c r="I3677" s="337" t="s">
        <v>19695</v>
      </c>
      <c r="J3677" s="337" t="s">
        <v>16</v>
      </c>
      <c r="K3677" s="337" t="s">
        <v>19695</v>
      </c>
      <c r="L3677" s="337" t="s">
        <v>19695</v>
      </c>
      <c r="M3677" s="337" t="s">
        <v>19695</v>
      </c>
      <c r="N3677" s="337" t="s">
        <v>19695</v>
      </c>
      <c r="O3677" s="337" t="s">
        <v>19695</v>
      </c>
      <c r="P3677" s="337" t="s">
        <v>19695</v>
      </c>
      <c r="Q3677" s="337" t="s">
        <v>19695</v>
      </c>
      <c r="R3677" s="337" t="s">
        <v>109</v>
      </c>
      <c r="S3677" s="337" t="s">
        <v>110</v>
      </c>
      <c r="T3677" s="337" t="s">
        <v>110</v>
      </c>
      <c r="U3677" s="337" t="s">
        <v>402</v>
      </c>
      <c r="V3677" s="337">
        <v>4</v>
      </c>
      <c r="W3677" s="337" t="s">
        <v>19695</v>
      </c>
      <c r="X3677" s="337" t="s">
        <v>19695</v>
      </c>
      <c r="Y3677" s="337" t="s">
        <v>19695</v>
      </c>
      <c r="Z3677" s="337" t="s">
        <v>1728</v>
      </c>
      <c r="AA3677" s="337" t="s">
        <v>717</v>
      </c>
      <c r="AB3677" s="337" t="s">
        <v>718</v>
      </c>
      <c r="AC3677" s="337" t="s">
        <v>13882</v>
      </c>
    </row>
    <row r="3678" spans="1:29" ht="15.8" x14ac:dyDescent="0.25">
      <c r="A3678" s="337" t="s">
        <v>1723</v>
      </c>
      <c r="B3678" s="337" t="s">
        <v>9181</v>
      </c>
      <c r="C3678" s="337" t="s">
        <v>1821</v>
      </c>
      <c r="D3678" s="337" t="s">
        <v>449</v>
      </c>
      <c r="E3678" s="337" t="s">
        <v>6864</v>
      </c>
      <c r="F3678" s="338">
        <v>43062</v>
      </c>
      <c r="G3678" s="337" t="s">
        <v>4957</v>
      </c>
      <c r="H3678" s="338">
        <v>43146</v>
      </c>
      <c r="I3678" s="337" t="s">
        <v>19695</v>
      </c>
      <c r="J3678" s="337" t="s">
        <v>16</v>
      </c>
      <c r="K3678" s="337" t="s">
        <v>19695</v>
      </c>
      <c r="L3678" s="337" t="s">
        <v>19695</v>
      </c>
      <c r="M3678" s="337" t="s">
        <v>19695</v>
      </c>
      <c r="N3678" s="337" t="s">
        <v>19695</v>
      </c>
      <c r="O3678" s="337" t="s">
        <v>19695</v>
      </c>
      <c r="P3678" s="337" t="s">
        <v>19695</v>
      </c>
      <c r="Q3678" s="337" t="s">
        <v>19695</v>
      </c>
      <c r="R3678" s="337" t="s">
        <v>144</v>
      </c>
      <c r="S3678" s="337" t="s">
        <v>446</v>
      </c>
      <c r="T3678" s="337" t="s">
        <v>55</v>
      </c>
      <c r="U3678" s="337" t="s">
        <v>1484</v>
      </c>
      <c r="V3678" s="337">
        <v>4</v>
      </c>
      <c r="W3678" s="337" t="s">
        <v>19695</v>
      </c>
      <c r="X3678" s="337" t="s">
        <v>19695</v>
      </c>
      <c r="Y3678" s="337" t="s">
        <v>19695</v>
      </c>
      <c r="Z3678" s="337" t="s">
        <v>1728</v>
      </c>
      <c r="AA3678" s="337" t="s">
        <v>717</v>
      </c>
      <c r="AB3678" s="337" t="s">
        <v>718</v>
      </c>
      <c r="AC3678" s="337" t="s">
        <v>13905</v>
      </c>
    </row>
    <row r="3679" spans="1:29" ht="15.8" x14ac:dyDescent="0.25">
      <c r="A3679" s="337" t="s">
        <v>1723</v>
      </c>
      <c r="B3679" s="337" t="s">
        <v>5166</v>
      </c>
      <c r="C3679" s="337" t="s">
        <v>1821</v>
      </c>
      <c r="D3679" s="337" t="s">
        <v>449</v>
      </c>
      <c r="E3679" s="337" t="s">
        <v>5063</v>
      </c>
      <c r="F3679" s="338">
        <v>43115</v>
      </c>
      <c r="G3679" s="337" t="s">
        <v>4957</v>
      </c>
      <c r="H3679" s="338">
        <v>43146</v>
      </c>
      <c r="I3679" s="337" t="s">
        <v>19695</v>
      </c>
      <c r="J3679" s="337" t="s">
        <v>36</v>
      </c>
      <c r="K3679" s="337" t="s">
        <v>19695</v>
      </c>
      <c r="L3679" s="337" t="s">
        <v>19695</v>
      </c>
      <c r="M3679" s="337" t="s">
        <v>19695</v>
      </c>
      <c r="N3679" s="337" t="s">
        <v>19695</v>
      </c>
      <c r="O3679" s="337" t="s">
        <v>19695</v>
      </c>
      <c r="P3679" s="337" t="s">
        <v>19695</v>
      </c>
      <c r="Q3679" s="337" t="s">
        <v>19695</v>
      </c>
      <c r="R3679" s="337" t="s">
        <v>52</v>
      </c>
      <c r="S3679" s="337" t="s">
        <v>2081</v>
      </c>
      <c r="T3679" s="337" t="s">
        <v>2081</v>
      </c>
      <c r="U3679" s="337" t="s">
        <v>1496</v>
      </c>
      <c r="V3679" s="337">
        <v>12</v>
      </c>
      <c r="W3679" s="337" t="s">
        <v>19695</v>
      </c>
      <c r="X3679" s="337" t="s">
        <v>19695</v>
      </c>
      <c r="Y3679" s="337" t="s">
        <v>19695</v>
      </c>
      <c r="Z3679" s="337" t="s">
        <v>1753</v>
      </c>
      <c r="AA3679" s="337" t="s">
        <v>735</v>
      </c>
      <c r="AB3679" s="337" t="s">
        <v>718</v>
      </c>
      <c r="AC3679" s="337" t="s">
        <v>15456</v>
      </c>
    </row>
    <row r="3680" spans="1:29" ht="15.8" x14ac:dyDescent="0.25">
      <c r="A3680" s="337" t="s">
        <v>1723</v>
      </c>
      <c r="B3680" s="337" t="s">
        <v>4703</v>
      </c>
      <c r="C3680" s="337" t="s">
        <v>1821</v>
      </c>
      <c r="D3680" s="337" t="s">
        <v>449</v>
      </c>
      <c r="E3680" s="337" t="s">
        <v>4404</v>
      </c>
      <c r="F3680" s="338">
        <v>42857</v>
      </c>
      <c r="G3680" s="337" t="s">
        <v>4321</v>
      </c>
      <c r="H3680" s="338">
        <v>43145</v>
      </c>
      <c r="I3680" s="337" t="s">
        <v>19695</v>
      </c>
      <c r="J3680" s="337" t="s">
        <v>16</v>
      </c>
      <c r="K3680" s="337" t="s">
        <v>19695</v>
      </c>
      <c r="L3680" s="337" t="s">
        <v>19695</v>
      </c>
      <c r="M3680" s="337" t="s">
        <v>19695</v>
      </c>
      <c r="N3680" s="337" t="s">
        <v>19695</v>
      </c>
      <c r="O3680" s="337" t="s">
        <v>19695</v>
      </c>
      <c r="P3680" s="337" t="s">
        <v>19695</v>
      </c>
      <c r="Q3680" s="337" t="s">
        <v>19695</v>
      </c>
      <c r="R3680" s="337" t="s">
        <v>56</v>
      </c>
      <c r="S3680" s="337" t="s">
        <v>750</v>
      </c>
      <c r="T3680" s="337" t="s">
        <v>2387</v>
      </c>
      <c r="U3680" s="337" t="s">
        <v>4704</v>
      </c>
      <c r="V3680" s="337">
        <v>8</v>
      </c>
      <c r="W3680" s="337" t="s">
        <v>19695</v>
      </c>
      <c r="X3680" s="337" t="s">
        <v>19695</v>
      </c>
      <c r="Y3680" s="337" t="s">
        <v>19695</v>
      </c>
      <c r="Z3680" s="337" t="s">
        <v>1728</v>
      </c>
      <c r="AA3680" s="337" t="s">
        <v>735</v>
      </c>
      <c r="AB3680" s="337" t="s">
        <v>718</v>
      </c>
      <c r="AC3680" s="337" t="s">
        <v>13791</v>
      </c>
    </row>
    <row r="3681" spans="1:29" ht="15.8" x14ac:dyDescent="0.25">
      <c r="A3681" s="337" t="s">
        <v>1723</v>
      </c>
      <c r="B3681" s="337" t="s">
        <v>1535</v>
      </c>
      <c r="C3681" s="337" t="s">
        <v>1821</v>
      </c>
      <c r="D3681" s="337" t="s">
        <v>449</v>
      </c>
      <c r="E3681" s="337" t="s">
        <v>5001</v>
      </c>
      <c r="F3681" s="338">
        <v>43082</v>
      </c>
      <c r="G3681" s="337" t="s">
        <v>4321</v>
      </c>
      <c r="H3681" s="338">
        <v>43145</v>
      </c>
      <c r="I3681" s="337" t="s">
        <v>19695</v>
      </c>
      <c r="J3681" s="337" t="s">
        <v>16</v>
      </c>
      <c r="K3681" s="337" t="s">
        <v>19695</v>
      </c>
      <c r="L3681" s="337" t="s">
        <v>19695</v>
      </c>
      <c r="M3681" s="337" t="s">
        <v>19695</v>
      </c>
      <c r="N3681" s="337" t="s">
        <v>19695</v>
      </c>
      <c r="O3681" s="337" t="s">
        <v>19695</v>
      </c>
      <c r="P3681" s="337" t="s">
        <v>19695</v>
      </c>
      <c r="Q3681" s="337" t="s">
        <v>19695</v>
      </c>
      <c r="R3681" s="337" t="s">
        <v>109</v>
      </c>
      <c r="S3681" s="337" t="s">
        <v>110</v>
      </c>
      <c r="T3681" s="337" t="s">
        <v>110</v>
      </c>
      <c r="U3681" s="337" t="s">
        <v>402</v>
      </c>
      <c r="V3681" s="337">
        <v>4</v>
      </c>
      <c r="W3681" s="337" t="s">
        <v>19695</v>
      </c>
      <c r="X3681" s="337" t="s">
        <v>19695</v>
      </c>
      <c r="Y3681" s="337" t="s">
        <v>19695</v>
      </c>
      <c r="Z3681" s="337" t="s">
        <v>1728</v>
      </c>
      <c r="AA3681" s="337" t="s">
        <v>717</v>
      </c>
      <c r="AB3681" s="337" t="s">
        <v>718</v>
      </c>
      <c r="AC3681" s="337" t="s">
        <v>13882</v>
      </c>
    </row>
    <row r="3682" spans="1:29" ht="15.8" x14ac:dyDescent="0.25">
      <c r="A3682" s="337" t="s">
        <v>1723</v>
      </c>
      <c r="B3682" s="337" t="s">
        <v>7159</v>
      </c>
      <c r="C3682" s="337" t="s">
        <v>1821</v>
      </c>
      <c r="D3682" s="337" t="s">
        <v>449</v>
      </c>
      <c r="E3682" s="337" t="s">
        <v>7160</v>
      </c>
      <c r="F3682" s="338">
        <v>43095</v>
      </c>
      <c r="G3682" s="337" t="s">
        <v>4321</v>
      </c>
      <c r="H3682" s="338">
        <v>43145</v>
      </c>
      <c r="I3682" s="337" t="s">
        <v>19695</v>
      </c>
      <c r="J3682" s="337" t="s">
        <v>16</v>
      </c>
      <c r="K3682" s="337" t="s">
        <v>19695</v>
      </c>
      <c r="L3682" s="337" t="s">
        <v>19695</v>
      </c>
      <c r="M3682" s="337" t="s">
        <v>19695</v>
      </c>
      <c r="N3682" s="337" t="s">
        <v>19695</v>
      </c>
      <c r="O3682" s="337" t="s">
        <v>19695</v>
      </c>
      <c r="P3682" s="337" t="s">
        <v>19695</v>
      </c>
      <c r="Q3682" s="337" t="s">
        <v>19695</v>
      </c>
      <c r="R3682" s="337" t="s">
        <v>109</v>
      </c>
      <c r="S3682" s="337" t="s">
        <v>110</v>
      </c>
      <c r="T3682" s="337" t="s">
        <v>408</v>
      </c>
      <c r="U3682" s="337" t="s">
        <v>402</v>
      </c>
      <c r="V3682" s="337">
        <v>4</v>
      </c>
      <c r="W3682" s="337" t="s">
        <v>19695</v>
      </c>
      <c r="X3682" s="337" t="s">
        <v>19695</v>
      </c>
      <c r="Y3682" s="337" t="s">
        <v>19695</v>
      </c>
      <c r="Z3682" s="337" t="s">
        <v>1728</v>
      </c>
      <c r="AA3682" s="337" t="s">
        <v>717</v>
      </c>
      <c r="AB3682" s="337" t="s">
        <v>718</v>
      </c>
      <c r="AC3682" s="337" t="s">
        <v>13882</v>
      </c>
    </row>
    <row r="3683" spans="1:29" ht="15.8" x14ac:dyDescent="0.25">
      <c r="A3683" s="337" t="s">
        <v>1723</v>
      </c>
      <c r="B3683" s="337" t="s">
        <v>11011</v>
      </c>
      <c r="C3683" s="337" t="s">
        <v>1821</v>
      </c>
      <c r="D3683" s="337" t="s">
        <v>449</v>
      </c>
      <c r="E3683" s="337" t="s">
        <v>11012</v>
      </c>
      <c r="F3683" s="338">
        <v>42955</v>
      </c>
      <c r="G3683" s="337" t="s">
        <v>7164</v>
      </c>
      <c r="H3683" s="338">
        <v>43144</v>
      </c>
      <c r="I3683" s="337" t="s">
        <v>19695</v>
      </c>
      <c r="J3683" s="337" t="s">
        <v>16</v>
      </c>
      <c r="K3683" s="337" t="s">
        <v>19695</v>
      </c>
      <c r="L3683" s="337" t="s">
        <v>19695</v>
      </c>
      <c r="M3683" s="337" t="s">
        <v>19695</v>
      </c>
      <c r="N3683" s="337" t="s">
        <v>19695</v>
      </c>
      <c r="O3683" s="337" t="s">
        <v>19695</v>
      </c>
      <c r="P3683" s="337" t="s">
        <v>19695</v>
      </c>
      <c r="Q3683" s="337" t="s">
        <v>19695</v>
      </c>
      <c r="R3683" s="337" t="s">
        <v>109</v>
      </c>
      <c r="S3683" s="337" t="s">
        <v>110</v>
      </c>
      <c r="T3683" s="337" t="s">
        <v>7157</v>
      </c>
      <c r="U3683" s="337" t="s">
        <v>1737</v>
      </c>
      <c r="V3683" s="337">
        <v>4</v>
      </c>
      <c r="W3683" s="337" t="s">
        <v>19695</v>
      </c>
      <c r="X3683" s="337" t="s">
        <v>19695</v>
      </c>
      <c r="Y3683" s="337" t="s">
        <v>19695</v>
      </c>
      <c r="Z3683" s="337" t="s">
        <v>1728</v>
      </c>
      <c r="AA3683" s="337" t="s">
        <v>717</v>
      </c>
      <c r="AB3683" s="337" t="s">
        <v>718</v>
      </c>
      <c r="AC3683" s="337" t="s">
        <v>13880</v>
      </c>
    </row>
    <row r="3684" spans="1:29" ht="15.8" x14ac:dyDescent="0.25">
      <c r="A3684" s="337" t="s">
        <v>1723</v>
      </c>
      <c r="B3684" s="337" t="s">
        <v>7163</v>
      </c>
      <c r="C3684" s="337" t="s">
        <v>1821</v>
      </c>
      <c r="D3684" s="337" t="s">
        <v>449</v>
      </c>
      <c r="E3684" s="337" t="s">
        <v>6472</v>
      </c>
      <c r="F3684" s="338">
        <v>42997</v>
      </c>
      <c r="G3684" s="337" t="s">
        <v>7164</v>
      </c>
      <c r="H3684" s="338">
        <v>43144</v>
      </c>
      <c r="I3684" s="337" t="s">
        <v>19695</v>
      </c>
      <c r="J3684" s="337" t="s">
        <v>16</v>
      </c>
      <c r="K3684" s="337" t="s">
        <v>19695</v>
      </c>
      <c r="L3684" s="337" t="s">
        <v>19695</v>
      </c>
      <c r="M3684" s="337" t="s">
        <v>19695</v>
      </c>
      <c r="N3684" s="337" t="s">
        <v>19695</v>
      </c>
      <c r="O3684" s="337" t="s">
        <v>19695</v>
      </c>
      <c r="P3684" s="337" t="s">
        <v>19695</v>
      </c>
      <c r="Q3684" s="337" t="s">
        <v>19695</v>
      </c>
      <c r="R3684" s="337" t="s">
        <v>109</v>
      </c>
      <c r="S3684" s="337" t="s">
        <v>110</v>
      </c>
      <c r="T3684" s="337" t="s">
        <v>408</v>
      </c>
      <c r="U3684" s="337" t="s">
        <v>111</v>
      </c>
      <c r="V3684" s="337">
        <v>4</v>
      </c>
      <c r="W3684" s="337" t="s">
        <v>19695</v>
      </c>
      <c r="X3684" s="337" t="s">
        <v>19695</v>
      </c>
      <c r="Y3684" s="337" t="s">
        <v>19695</v>
      </c>
      <c r="Z3684" s="337" t="s">
        <v>1728</v>
      </c>
      <c r="AA3684" s="337" t="s">
        <v>717</v>
      </c>
      <c r="AB3684" s="337" t="s">
        <v>718</v>
      </c>
      <c r="AC3684" s="337" t="s">
        <v>13882</v>
      </c>
    </row>
    <row r="3685" spans="1:29" ht="15.8" x14ac:dyDescent="0.25">
      <c r="A3685" s="337" t="s">
        <v>1723</v>
      </c>
      <c r="B3685" s="337" t="s">
        <v>11113</v>
      </c>
      <c r="C3685" s="337" t="s">
        <v>1821</v>
      </c>
      <c r="D3685" s="337" t="s">
        <v>449</v>
      </c>
      <c r="E3685" s="337" t="s">
        <v>11114</v>
      </c>
      <c r="F3685" s="338">
        <v>42656</v>
      </c>
      <c r="G3685" s="337" t="s">
        <v>7164</v>
      </c>
      <c r="H3685" s="338">
        <v>43144</v>
      </c>
      <c r="I3685" s="337" t="s">
        <v>19695</v>
      </c>
      <c r="J3685" s="337" t="s">
        <v>36</v>
      </c>
      <c r="K3685" s="337" t="s">
        <v>19695</v>
      </c>
      <c r="L3685" s="337" t="s">
        <v>19695</v>
      </c>
      <c r="M3685" s="337" t="s">
        <v>19695</v>
      </c>
      <c r="N3685" s="337" t="s">
        <v>19695</v>
      </c>
      <c r="O3685" s="337" t="s">
        <v>19695</v>
      </c>
      <c r="P3685" s="337" t="s">
        <v>19695</v>
      </c>
      <c r="Q3685" s="337" t="s">
        <v>19695</v>
      </c>
      <c r="R3685" s="337" t="s">
        <v>134</v>
      </c>
      <c r="S3685" s="337" t="s">
        <v>451</v>
      </c>
      <c r="T3685" s="337" t="s">
        <v>6732</v>
      </c>
      <c r="U3685" s="337" t="s">
        <v>6732</v>
      </c>
      <c r="V3685" s="337">
        <v>9</v>
      </c>
      <c r="W3685" s="337" t="s">
        <v>19695</v>
      </c>
      <c r="X3685" s="337" t="s">
        <v>19695</v>
      </c>
      <c r="Y3685" s="337" t="s">
        <v>19695</v>
      </c>
      <c r="Z3685" s="337" t="s">
        <v>1745</v>
      </c>
      <c r="AA3685" s="337" t="s">
        <v>761</v>
      </c>
      <c r="AB3685" s="337" t="s">
        <v>762</v>
      </c>
      <c r="AC3685" s="337" t="s">
        <v>15228</v>
      </c>
    </row>
    <row r="3686" spans="1:29" ht="15.8" x14ac:dyDescent="0.25">
      <c r="A3686" s="337" t="s">
        <v>1723</v>
      </c>
      <c r="B3686" s="337" t="s">
        <v>11025</v>
      </c>
      <c r="C3686" s="337" t="s">
        <v>1821</v>
      </c>
      <c r="D3686" s="337" t="s">
        <v>449</v>
      </c>
      <c r="E3686" s="337" t="s">
        <v>4550</v>
      </c>
      <c r="F3686" s="338">
        <v>43047</v>
      </c>
      <c r="G3686" s="337" t="s">
        <v>5417</v>
      </c>
      <c r="H3686" s="338">
        <v>43143</v>
      </c>
      <c r="I3686" s="337" t="s">
        <v>19695</v>
      </c>
      <c r="J3686" s="337" t="s">
        <v>16</v>
      </c>
      <c r="K3686" s="337" t="s">
        <v>19695</v>
      </c>
      <c r="L3686" s="337" t="s">
        <v>19695</v>
      </c>
      <c r="M3686" s="337" t="s">
        <v>19695</v>
      </c>
      <c r="N3686" s="337" t="s">
        <v>19695</v>
      </c>
      <c r="O3686" s="337" t="s">
        <v>19695</v>
      </c>
      <c r="P3686" s="337" t="s">
        <v>19695</v>
      </c>
      <c r="Q3686" s="337" t="s">
        <v>19695</v>
      </c>
      <c r="R3686" s="337" t="s">
        <v>109</v>
      </c>
      <c r="S3686" s="337" t="s">
        <v>110</v>
      </c>
      <c r="T3686" s="337" t="s">
        <v>110</v>
      </c>
      <c r="U3686" s="337" t="s">
        <v>1737</v>
      </c>
      <c r="V3686" s="337">
        <v>4</v>
      </c>
      <c r="W3686" s="337" t="s">
        <v>19695</v>
      </c>
      <c r="X3686" s="337" t="s">
        <v>19695</v>
      </c>
      <c r="Y3686" s="337" t="s">
        <v>19695</v>
      </c>
      <c r="Z3686" s="337" t="s">
        <v>1728</v>
      </c>
      <c r="AA3686" s="337" t="s">
        <v>717</v>
      </c>
      <c r="AB3686" s="337" t="s">
        <v>718</v>
      </c>
      <c r="AC3686" s="337" t="s">
        <v>13882</v>
      </c>
    </row>
    <row r="3687" spans="1:29" ht="15.8" x14ac:dyDescent="0.25">
      <c r="A3687" s="337" t="s">
        <v>1723</v>
      </c>
      <c r="B3687" s="337" t="s">
        <v>5565</v>
      </c>
      <c r="C3687" s="337" t="s">
        <v>1821</v>
      </c>
      <c r="D3687" s="337" t="s">
        <v>449</v>
      </c>
      <c r="E3687" s="337" t="s">
        <v>4571</v>
      </c>
      <c r="F3687" s="338">
        <v>42959</v>
      </c>
      <c r="G3687" s="337" t="s">
        <v>5417</v>
      </c>
      <c r="H3687" s="338">
        <v>43143</v>
      </c>
      <c r="I3687" s="337" t="s">
        <v>19695</v>
      </c>
      <c r="J3687" s="337" t="s">
        <v>36</v>
      </c>
      <c r="K3687" s="337" t="s">
        <v>19695</v>
      </c>
      <c r="L3687" s="337" t="s">
        <v>19695</v>
      </c>
      <c r="M3687" s="337" t="s">
        <v>19695</v>
      </c>
      <c r="N3687" s="337" t="s">
        <v>19695</v>
      </c>
      <c r="O3687" s="337" t="s">
        <v>19695</v>
      </c>
      <c r="P3687" s="337" t="s">
        <v>19695</v>
      </c>
      <c r="Q3687" s="337" t="s">
        <v>19695</v>
      </c>
      <c r="R3687" s="337" t="s">
        <v>98</v>
      </c>
      <c r="S3687" s="337" t="s">
        <v>1690</v>
      </c>
      <c r="T3687" s="337" t="s">
        <v>3330</v>
      </c>
      <c r="U3687" s="337" t="s">
        <v>1176</v>
      </c>
      <c r="V3687" s="337">
        <v>10</v>
      </c>
      <c r="W3687" s="337" t="s">
        <v>19695</v>
      </c>
      <c r="X3687" s="337" t="s">
        <v>19695</v>
      </c>
      <c r="Y3687" s="337" t="s">
        <v>19695</v>
      </c>
      <c r="Z3687" s="337" t="s">
        <v>1753</v>
      </c>
      <c r="AA3687" s="337" t="s">
        <v>717</v>
      </c>
      <c r="AB3687" s="337" t="s">
        <v>718</v>
      </c>
      <c r="AC3687" s="337" t="s">
        <v>15452</v>
      </c>
    </row>
    <row r="3688" spans="1:29" ht="15.8" x14ac:dyDescent="0.25">
      <c r="A3688" s="337" t="s">
        <v>1723</v>
      </c>
      <c r="B3688" s="337" t="s">
        <v>5416</v>
      </c>
      <c r="C3688" s="337" t="s">
        <v>1821</v>
      </c>
      <c r="D3688" s="337" t="s">
        <v>449</v>
      </c>
      <c r="E3688" s="337" t="s">
        <v>4814</v>
      </c>
      <c r="F3688" s="338">
        <v>43118</v>
      </c>
      <c r="G3688" s="337" t="s">
        <v>5417</v>
      </c>
      <c r="H3688" s="338">
        <v>43143</v>
      </c>
      <c r="I3688" s="337" t="s">
        <v>19695</v>
      </c>
      <c r="J3688" s="337" t="s">
        <v>36</v>
      </c>
      <c r="K3688" s="337" t="s">
        <v>19695</v>
      </c>
      <c r="L3688" s="337" t="s">
        <v>19695</v>
      </c>
      <c r="M3688" s="337" t="s">
        <v>19695</v>
      </c>
      <c r="N3688" s="337" t="s">
        <v>19695</v>
      </c>
      <c r="O3688" s="337" t="s">
        <v>19695</v>
      </c>
      <c r="P3688" s="337" t="s">
        <v>19695</v>
      </c>
      <c r="Q3688" s="337" t="s">
        <v>19695</v>
      </c>
      <c r="R3688" s="337" t="s">
        <v>98</v>
      </c>
      <c r="S3688" s="337" t="s">
        <v>124</v>
      </c>
      <c r="T3688" s="337" t="s">
        <v>3179</v>
      </c>
      <c r="U3688" s="337" t="s">
        <v>5418</v>
      </c>
      <c r="V3688" s="337">
        <v>8</v>
      </c>
      <c r="W3688" s="337" t="s">
        <v>19695</v>
      </c>
      <c r="X3688" s="337" t="s">
        <v>19695</v>
      </c>
      <c r="Y3688" s="337" t="s">
        <v>19695</v>
      </c>
      <c r="Z3688" s="337" t="s">
        <v>1753</v>
      </c>
      <c r="AA3688" s="337" t="s">
        <v>735</v>
      </c>
      <c r="AB3688" s="337" t="s">
        <v>718</v>
      </c>
      <c r="AC3688" s="337" t="s">
        <v>13815</v>
      </c>
    </row>
    <row r="3689" spans="1:29" ht="15.8" x14ac:dyDescent="0.25">
      <c r="A3689" s="337" t="s">
        <v>1723</v>
      </c>
      <c r="B3689" s="337" t="s">
        <v>4294</v>
      </c>
      <c r="C3689" s="337" t="s">
        <v>1821</v>
      </c>
      <c r="D3689" s="337" t="s">
        <v>449</v>
      </c>
      <c r="E3689" s="337" t="s">
        <v>2098</v>
      </c>
      <c r="F3689" s="338">
        <v>43109</v>
      </c>
      <c r="G3689" s="337" t="s">
        <v>4295</v>
      </c>
      <c r="H3689" s="338">
        <v>43142</v>
      </c>
      <c r="I3689" s="337" t="s">
        <v>19695</v>
      </c>
      <c r="J3689" s="337" t="s">
        <v>36</v>
      </c>
      <c r="K3689" s="337" t="s">
        <v>19695</v>
      </c>
      <c r="L3689" s="337" t="s">
        <v>19695</v>
      </c>
      <c r="M3689" s="337" t="s">
        <v>19695</v>
      </c>
      <c r="N3689" s="337" t="s">
        <v>19695</v>
      </c>
      <c r="O3689" s="337" t="s">
        <v>19695</v>
      </c>
      <c r="P3689" s="337" t="s">
        <v>19695</v>
      </c>
      <c r="Q3689" s="337" t="s">
        <v>19695</v>
      </c>
      <c r="R3689" s="337" t="s">
        <v>98</v>
      </c>
      <c r="S3689" s="337" t="s">
        <v>121</v>
      </c>
      <c r="T3689" s="337" t="s">
        <v>4296</v>
      </c>
      <c r="U3689" s="337" t="s">
        <v>4297</v>
      </c>
      <c r="V3689" s="337">
        <v>10</v>
      </c>
      <c r="W3689" s="337" t="s">
        <v>19695</v>
      </c>
      <c r="X3689" s="337" t="s">
        <v>19695</v>
      </c>
      <c r="Y3689" s="337" t="s">
        <v>19695</v>
      </c>
      <c r="Z3689" s="337" t="s">
        <v>1728</v>
      </c>
      <c r="AA3689" s="337" t="s">
        <v>717</v>
      </c>
      <c r="AB3689" s="337" t="s">
        <v>718</v>
      </c>
      <c r="AC3689" s="337" t="s">
        <v>13876</v>
      </c>
    </row>
    <row r="3690" spans="1:29" ht="15.8" x14ac:dyDescent="0.25">
      <c r="A3690" s="337" t="s">
        <v>1723</v>
      </c>
      <c r="B3690" s="337" t="s">
        <v>11435</v>
      </c>
      <c r="C3690" s="337" t="s">
        <v>1725</v>
      </c>
      <c r="D3690" s="337" t="s">
        <v>1726</v>
      </c>
      <c r="E3690" s="337" t="s">
        <v>4359</v>
      </c>
      <c r="F3690" s="338">
        <v>43091</v>
      </c>
      <c r="G3690" s="337" t="s">
        <v>5059</v>
      </c>
      <c r="H3690" s="338">
        <v>43141</v>
      </c>
      <c r="I3690" s="337" t="s">
        <v>19695</v>
      </c>
      <c r="J3690" s="337" t="s">
        <v>36</v>
      </c>
      <c r="K3690" s="337" t="s">
        <v>19695</v>
      </c>
      <c r="L3690" s="337" t="s">
        <v>19695</v>
      </c>
      <c r="M3690" s="337" t="s">
        <v>19695</v>
      </c>
      <c r="N3690" s="337" t="s">
        <v>19695</v>
      </c>
      <c r="O3690" s="337" t="s">
        <v>19695</v>
      </c>
      <c r="P3690" s="337" t="s">
        <v>19695</v>
      </c>
      <c r="Q3690" s="337" t="s">
        <v>19695</v>
      </c>
      <c r="R3690" s="337" t="s">
        <v>18</v>
      </c>
      <c r="S3690" s="337" t="s">
        <v>1038</v>
      </c>
      <c r="T3690" s="337" t="s">
        <v>1650</v>
      </c>
      <c r="U3690" s="337" t="s">
        <v>1318</v>
      </c>
      <c r="V3690" s="337">
        <v>8</v>
      </c>
      <c r="W3690" s="337" t="s">
        <v>19695</v>
      </c>
      <c r="X3690" s="337" t="s">
        <v>19695</v>
      </c>
      <c r="Y3690" s="337" t="s">
        <v>19695</v>
      </c>
      <c r="Z3690" s="337" t="s">
        <v>1753</v>
      </c>
      <c r="AA3690" s="337" t="s">
        <v>735</v>
      </c>
      <c r="AB3690" s="337" t="s">
        <v>718</v>
      </c>
      <c r="AC3690" s="337" t="s">
        <v>15227</v>
      </c>
    </row>
    <row r="3691" spans="1:29" ht="15.8" x14ac:dyDescent="0.25">
      <c r="A3691" s="337" t="s">
        <v>1723</v>
      </c>
      <c r="B3691" s="337" t="s">
        <v>5159</v>
      </c>
      <c r="C3691" s="337" t="s">
        <v>1821</v>
      </c>
      <c r="D3691" s="337" t="s">
        <v>449</v>
      </c>
      <c r="E3691" s="337" t="s">
        <v>5160</v>
      </c>
      <c r="F3691" s="338">
        <v>43103</v>
      </c>
      <c r="G3691" s="337" t="s">
        <v>5059</v>
      </c>
      <c r="H3691" s="338">
        <v>43141</v>
      </c>
      <c r="I3691" s="337" t="s">
        <v>19695</v>
      </c>
      <c r="J3691" s="337" t="s">
        <v>16</v>
      </c>
      <c r="K3691" s="337" t="s">
        <v>19695</v>
      </c>
      <c r="L3691" s="337" t="s">
        <v>19695</v>
      </c>
      <c r="M3691" s="337" t="s">
        <v>19695</v>
      </c>
      <c r="N3691" s="337" t="s">
        <v>19695</v>
      </c>
      <c r="O3691" s="337" t="s">
        <v>19695</v>
      </c>
      <c r="P3691" s="337" t="s">
        <v>19695</v>
      </c>
      <c r="Q3691" s="337" t="s">
        <v>19695</v>
      </c>
      <c r="R3691" s="337" t="s">
        <v>52</v>
      </c>
      <c r="S3691" s="337" t="s">
        <v>839</v>
      </c>
      <c r="T3691" s="337" t="s">
        <v>839</v>
      </c>
      <c r="U3691" s="337" t="s">
        <v>5161</v>
      </c>
      <c r="V3691" s="337">
        <v>8</v>
      </c>
      <c r="W3691" s="337" t="s">
        <v>19695</v>
      </c>
      <c r="X3691" s="337" t="s">
        <v>19695</v>
      </c>
      <c r="Y3691" s="337" t="s">
        <v>19695</v>
      </c>
      <c r="Z3691" s="337" t="s">
        <v>1753</v>
      </c>
      <c r="AA3691" s="337" t="s">
        <v>735</v>
      </c>
      <c r="AB3691" s="337" t="s">
        <v>718</v>
      </c>
      <c r="AC3691" s="337" t="s">
        <v>15456</v>
      </c>
    </row>
    <row r="3692" spans="1:29" ht="15.8" x14ac:dyDescent="0.25">
      <c r="A3692" s="337" t="s">
        <v>1723</v>
      </c>
      <c r="B3692" s="337" t="s">
        <v>6882</v>
      </c>
      <c r="C3692" s="337" t="s">
        <v>1725</v>
      </c>
      <c r="D3692" s="337" t="s">
        <v>1726</v>
      </c>
      <c r="E3692" s="337" t="s">
        <v>4866</v>
      </c>
      <c r="F3692" s="338">
        <v>43090</v>
      </c>
      <c r="G3692" s="337" t="s">
        <v>6502</v>
      </c>
      <c r="H3692" s="338">
        <v>43140</v>
      </c>
      <c r="I3692" s="337" t="s">
        <v>19695</v>
      </c>
      <c r="J3692" s="337" t="s">
        <v>36</v>
      </c>
      <c r="K3692" s="337" t="s">
        <v>19695</v>
      </c>
      <c r="L3692" s="337" t="s">
        <v>19695</v>
      </c>
      <c r="M3692" s="337" t="s">
        <v>19695</v>
      </c>
      <c r="N3692" s="337" t="s">
        <v>19695</v>
      </c>
      <c r="O3692" s="337" t="s">
        <v>19695</v>
      </c>
      <c r="P3692" s="337" t="s">
        <v>19695</v>
      </c>
      <c r="Q3692" s="337" t="s">
        <v>19695</v>
      </c>
      <c r="R3692" s="337" t="s">
        <v>130</v>
      </c>
      <c r="S3692" s="337" t="s">
        <v>130</v>
      </c>
      <c r="T3692" s="337" t="s">
        <v>1312</v>
      </c>
      <c r="U3692" s="337" t="s">
        <v>1099</v>
      </c>
      <c r="V3692" s="337">
        <v>10</v>
      </c>
      <c r="W3692" s="337" t="s">
        <v>19695</v>
      </c>
      <c r="X3692" s="337" t="s">
        <v>19695</v>
      </c>
      <c r="Y3692" s="337" t="s">
        <v>19695</v>
      </c>
      <c r="Z3692" s="337" t="s">
        <v>1728</v>
      </c>
      <c r="AA3692" s="337" t="s">
        <v>717</v>
      </c>
      <c r="AB3692" s="337" t="s">
        <v>718</v>
      </c>
      <c r="AC3692" s="337" t="s">
        <v>13778</v>
      </c>
    </row>
    <row r="3693" spans="1:29" ht="15.8" x14ac:dyDescent="0.25">
      <c r="A3693" s="337" t="s">
        <v>1723</v>
      </c>
      <c r="B3693" s="337" t="s">
        <v>6744</v>
      </c>
      <c r="C3693" s="337" t="s">
        <v>1821</v>
      </c>
      <c r="D3693" s="337" t="s">
        <v>449</v>
      </c>
      <c r="E3693" s="337" t="s">
        <v>4866</v>
      </c>
      <c r="F3693" s="338">
        <v>43090</v>
      </c>
      <c r="G3693" s="337" t="s">
        <v>6502</v>
      </c>
      <c r="H3693" s="338">
        <v>43140</v>
      </c>
      <c r="I3693" s="337" t="s">
        <v>19695</v>
      </c>
      <c r="J3693" s="337" t="s">
        <v>36</v>
      </c>
      <c r="K3693" s="337" t="s">
        <v>19695</v>
      </c>
      <c r="L3693" s="337" t="s">
        <v>19695</v>
      </c>
      <c r="M3693" s="337" t="s">
        <v>19695</v>
      </c>
      <c r="N3693" s="337" t="s">
        <v>19695</v>
      </c>
      <c r="O3693" s="337" t="s">
        <v>19695</v>
      </c>
      <c r="P3693" s="337" t="s">
        <v>19695</v>
      </c>
      <c r="Q3693" s="337" t="s">
        <v>19695</v>
      </c>
      <c r="R3693" s="337" t="s">
        <v>52</v>
      </c>
      <c r="S3693" s="337" t="s">
        <v>53</v>
      </c>
      <c r="T3693" s="337" t="s">
        <v>53</v>
      </c>
      <c r="U3693" s="337" t="s">
        <v>126</v>
      </c>
      <c r="V3693" s="337">
        <v>10</v>
      </c>
      <c r="W3693" s="337" t="s">
        <v>19695</v>
      </c>
      <c r="X3693" s="337" t="s">
        <v>19695</v>
      </c>
      <c r="Y3693" s="337" t="s">
        <v>19695</v>
      </c>
      <c r="Z3693" s="337" t="s">
        <v>1745</v>
      </c>
      <c r="AA3693" s="337" t="s">
        <v>853</v>
      </c>
      <c r="AB3693" s="337" t="s">
        <v>854</v>
      </c>
      <c r="AC3693" s="337" t="s">
        <v>13835</v>
      </c>
    </row>
    <row r="3694" spans="1:29" ht="15.8" x14ac:dyDescent="0.25">
      <c r="A3694" s="337" t="s">
        <v>1723</v>
      </c>
      <c r="B3694" s="337" t="s">
        <v>11109</v>
      </c>
      <c r="C3694" s="337" t="s">
        <v>1821</v>
      </c>
      <c r="D3694" s="337" t="s">
        <v>449</v>
      </c>
      <c r="E3694" s="337" t="s">
        <v>4600</v>
      </c>
      <c r="F3694" s="338">
        <v>43089</v>
      </c>
      <c r="G3694" s="337" t="s">
        <v>11110</v>
      </c>
      <c r="H3694" s="338">
        <v>43139</v>
      </c>
      <c r="I3694" s="337" t="s">
        <v>19695</v>
      </c>
      <c r="J3694" s="337" t="s">
        <v>36</v>
      </c>
      <c r="K3694" s="337" t="s">
        <v>19695</v>
      </c>
      <c r="L3694" s="337" t="s">
        <v>19695</v>
      </c>
      <c r="M3694" s="337" t="s">
        <v>19695</v>
      </c>
      <c r="N3694" s="337" t="s">
        <v>19695</v>
      </c>
      <c r="O3694" s="337" t="s">
        <v>19695</v>
      </c>
      <c r="P3694" s="337" t="s">
        <v>19695</v>
      </c>
      <c r="Q3694" s="337" t="s">
        <v>19695</v>
      </c>
      <c r="R3694" s="337" t="s">
        <v>136</v>
      </c>
      <c r="S3694" s="337" t="s">
        <v>1995</v>
      </c>
      <c r="T3694" s="337" t="s">
        <v>11111</v>
      </c>
      <c r="U3694" s="337" t="s">
        <v>11112</v>
      </c>
      <c r="V3694" s="337">
        <v>6</v>
      </c>
      <c r="W3694" s="337" t="s">
        <v>19695</v>
      </c>
      <c r="X3694" s="337" t="s">
        <v>19695</v>
      </c>
      <c r="Y3694" s="337" t="s">
        <v>19695</v>
      </c>
      <c r="Z3694" s="337" t="s">
        <v>1745</v>
      </c>
      <c r="AA3694" s="337" t="s">
        <v>761</v>
      </c>
      <c r="AB3694" s="337" t="s">
        <v>762</v>
      </c>
      <c r="AC3694" s="337" t="s">
        <v>15226</v>
      </c>
    </row>
    <row r="3695" spans="1:29" ht="15.8" x14ac:dyDescent="0.25">
      <c r="A3695" s="337" t="s">
        <v>1723</v>
      </c>
      <c r="B3695" s="337" t="s">
        <v>13183</v>
      </c>
      <c r="C3695" s="337" t="s">
        <v>1821</v>
      </c>
      <c r="D3695" s="337" t="s">
        <v>449</v>
      </c>
      <c r="E3695" s="337" t="s">
        <v>7208</v>
      </c>
      <c r="F3695" s="338">
        <v>43088</v>
      </c>
      <c r="G3695" s="337" t="s">
        <v>5293</v>
      </c>
      <c r="H3695" s="338">
        <v>43138</v>
      </c>
      <c r="I3695" s="337" t="s">
        <v>19695</v>
      </c>
      <c r="J3695" s="337" t="s">
        <v>36</v>
      </c>
      <c r="K3695" s="337" t="s">
        <v>19695</v>
      </c>
      <c r="L3695" s="337" t="s">
        <v>19695</v>
      </c>
      <c r="M3695" s="337" t="s">
        <v>19695</v>
      </c>
      <c r="N3695" s="337" t="s">
        <v>19695</v>
      </c>
      <c r="O3695" s="337" t="s">
        <v>19695</v>
      </c>
      <c r="P3695" s="337" t="s">
        <v>19695</v>
      </c>
      <c r="Q3695" s="337" t="s">
        <v>19695</v>
      </c>
      <c r="R3695" s="337" t="s">
        <v>112</v>
      </c>
      <c r="S3695" s="337" t="s">
        <v>1242</v>
      </c>
      <c r="T3695" s="337" t="s">
        <v>1242</v>
      </c>
      <c r="U3695" s="337" t="s">
        <v>13184</v>
      </c>
      <c r="V3695" s="337">
        <v>4</v>
      </c>
      <c r="W3695" s="337" t="s">
        <v>19695</v>
      </c>
      <c r="X3695" s="337" t="s">
        <v>19695</v>
      </c>
      <c r="Y3695" s="337" t="s">
        <v>19695</v>
      </c>
      <c r="Z3695" s="337" t="s">
        <v>1745</v>
      </c>
      <c r="AA3695" s="337" t="s">
        <v>897</v>
      </c>
      <c r="AB3695" s="337" t="s">
        <v>854</v>
      </c>
      <c r="AC3695" s="337" t="s">
        <v>15227</v>
      </c>
    </row>
    <row r="3696" spans="1:29" ht="15.8" x14ac:dyDescent="0.25">
      <c r="A3696" s="337" t="s">
        <v>1723</v>
      </c>
      <c r="B3696" s="337" t="s">
        <v>11016</v>
      </c>
      <c r="C3696" s="337" t="s">
        <v>1821</v>
      </c>
      <c r="D3696" s="337" t="s">
        <v>449</v>
      </c>
      <c r="E3696" s="337" t="s">
        <v>4292</v>
      </c>
      <c r="F3696" s="338">
        <v>42990</v>
      </c>
      <c r="G3696" s="337" t="s">
        <v>4960</v>
      </c>
      <c r="H3696" s="338">
        <v>43137</v>
      </c>
      <c r="I3696" s="337" t="s">
        <v>19695</v>
      </c>
      <c r="J3696" s="337" t="s">
        <v>16</v>
      </c>
      <c r="K3696" s="337" t="s">
        <v>19695</v>
      </c>
      <c r="L3696" s="337" t="s">
        <v>19695</v>
      </c>
      <c r="M3696" s="337" t="s">
        <v>19695</v>
      </c>
      <c r="N3696" s="337" t="s">
        <v>19695</v>
      </c>
      <c r="O3696" s="337" t="s">
        <v>19695</v>
      </c>
      <c r="P3696" s="337" t="s">
        <v>19695</v>
      </c>
      <c r="Q3696" s="337" t="s">
        <v>19695</v>
      </c>
      <c r="R3696" s="337" t="s">
        <v>109</v>
      </c>
      <c r="S3696" s="337" t="s">
        <v>110</v>
      </c>
      <c r="T3696" s="337" t="s">
        <v>7157</v>
      </c>
      <c r="U3696" s="337" t="s">
        <v>1737</v>
      </c>
      <c r="V3696" s="337">
        <v>4</v>
      </c>
      <c r="W3696" s="337" t="s">
        <v>19695</v>
      </c>
      <c r="X3696" s="337" t="s">
        <v>19695</v>
      </c>
      <c r="Y3696" s="337" t="s">
        <v>19695</v>
      </c>
      <c r="Z3696" s="337" t="s">
        <v>1728</v>
      </c>
      <c r="AA3696" s="337" t="s">
        <v>717</v>
      </c>
      <c r="AB3696" s="337" t="s">
        <v>718</v>
      </c>
      <c r="AC3696" s="337" t="s">
        <v>13881</v>
      </c>
    </row>
    <row r="3697" spans="1:29" ht="15.8" x14ac:dyDescent="0.25">
      <c r="A3697" s="337" t="s">
        <v>1723</v>
      </c>
      <c r="B3697" s="337" t="s">
        <v>6367</v>
      </c>
      <c r="C3697" s="337" t="s">
        <v>1821</v>
      </c>
      <c r="D3697" s="337" t="s">
        <v>449</v>
      </c>
      <c r="E3697" s="337" t="s">
        <v>6359</v>
      </c>
      <c r="F3697" s="338">
        <v>43087</v>
      </c>
      <c r="G3697" s="337" t="s">
        <v>4960</v>
      </c>
      <c r="H3697" s="338">
        <v>43137</v>
      </c>
      <c r="I3697" s="337" t="s">
        <v>19695</v>
      </c>
      <c r="J3697" s="337" t="s">
        <v>36</v>
      </c>
      <c r="K3697" s="337" t="s">
        <v>19695</v>
      </c>
      <c r="L3697" s="337" t="s">
        <v>19695</v>
      </c>
      <c r="M3697" s="337" t="s">
        <v>19695</v>
      </c>
      <c r="N3697" s="337" t="s">
        <v>19695</v>
      </c>
      <c r="O3697" s="337" t="s">
        <v>19695</v>
      </c>
      <c r="P3697" s="337" t="s">
        <v>19695</v>
      </c>
      <c r="Q3697" s="337" t="s">
        <v>19695</v>
      </c>
      <c r="R3697" s="337" t="s">
        <v>52</v>
      </c>
      <c r="S3697" s="337" t="s">
        <v>93</v>
      </c>
      <c r="T3697" s="337" t="s">
        <v>435</v>
      </c>
      <c r="U3697" s="337" t="s">
        <v>6368</v>
      </c>
      <c r="V3697" s="337">
        <v>10</v>
      </c>
      <c r="W3697" s="337" t="s">
        <v>19695</v>
      </c>
      <c r="X3697" s="337" t="s">
        <v>19695</v>
      </c>
      <c r="Y3697" s="337" t="s">
        <v>19695</v>
      </c>
      <c r="Z3697" s="337" t="s">
        <v>1745</v>
      </c>
      <c r="AA3697" s="337" t="s">
        <v>853</v>
      </c>
      <c r="AB3697" s="337" t="s">
        <v>854</v>
      </c>
      <c r="AC3697" s="337" t="s">
        <v>15235</v>
      </c>
    </row>
    <row r="3698" spans="1:29" ht="15.8" x14ac:dyDescent="0.25">
      <c r="A3698" s="337" t="s">
        <v>1723</v>
      </c>
      <c r="B3698" s="337" t="s">
        <v>1054</v>
      </c>
      <c r="C3698" s="337" t="s">
        <v>1821</v>
      </c>
      <c r="D3698" s="337" t="s">
        <v>449</v>
      </c>
      <c r="E3698" s="337" t="s">
        <v>5063</v>
      </c>
      <c r="F3698" s="338">
        <v>43115</v>
      </c>
      <c r="G3698" s="337" t="s">
        <v>4960</v>
      </c>
      <c r="H3698" s="338">
        <v>43137</v>
      </c>
      <c r="I3698" s="337" t="s">
        <v>19695</v>
      </c>
      <c r="J3698" s="337" t="s">
        <v>36</v>
      </c>
      <c r="K3698" s="337" t="s">
        <v>19695</v>
      </c>
      <c r="L3698" s="337" t="s">
        <v>19695</v>
      </c>
      <c r="M3698" s="337" t="s">
        <v>19695</v>
      </c>
      <c r="N3698" s="337" t="s">
        <v>19695</v>
      </c>
      <c r="O3698" s="337" t="s">
        <v>19695</v>
      </c>
      <c r="P3698" s="337" t="s">
        <v>19695</v>
      </c>
      <c r="Q3698" s="337" t="s">
        <v>19695</v>
      </c>
      <c r="R3698" s="337" t="s">
        <v>18</v>
      </c>
      <c r="S3698" s="337" t="s">
        <v>392</v>
      </c>
      <c r="T3698" s="337" t="s">
        <v>1055</v>
      </c>
      <c r="U3698" s="337" t="s">
        <v>1056</v>
      </c>
      <c r="V3698" s="337">
        <v>6</v>
      </c>
      <c r="W3698" s="337" t="s">
        <v>19695</v>
      </c>
      <c r="X3698" s="337" t="s">
        <v>19695</v>
      </c>
      <c r="Y3698" s="337" t="s">
        <v>19695</v>
      </c>
      <c r="Z3698" s="337" t="s">
        <v>1753</v>
      </c>
      <c r="AA3698" s="337" t="s">
        <v>735</v>
      </c>
      <c r="AB3698" s="337" t="s">
        <v>718</v>
      </c>
      <c r="AC3698" s="337" t="s">
        <v>13756</v>
      </c>
    </row>
    <row r="3699" spans="1:29" ht="15.8" x14ac:dyDescent="0.25">
      <c r="A3699" s="337" t="s">
        <v>1723</v>
      </c>
      <c r="B3699" s="337" t="s">
        <v>5162</v>
      </c>
      <c r="C3699" s="337" t="s">
        <v>1821</v>
      </c>
      <c r="D3699" s="337" t="s">
        <v>449</v>
      </c>
      <c r="E3699" s="337" t="s">
        <v>5163</v>
      </c>
      <c r="F3699" s="338">
        <v>43105</v>
      </c>
      <c r="G3699" s="337" t="s">
        <v>4960</v>
      </c>
      <c r="H3699" s="338">
        <v>43137</v>
      </c>
      <c r="I3699" s="337" t="s">
        <v>19695</v>
      </c>
      <c r="J3699" s="337" t="s">
        <v>36</v>
      </c>
      <c r="K3699" s="337" t="s">
        <v>19695</v>
      </c>
      <c r="L3699" s="337" t="s">
        <v>19695</v>
      </c>
      <c r="M3699" s="337" t="s">
        <v>19695</v>
      </c>
      <c r="N3699" s="337" t="s">
        <v>19695</v>
      </c>
      <c r="O3699" s="337" t="s">
        <v>19695</v>
      </c>
      <c r="P3699" s="337" t="s">
        <v>19695</v>
      </c>
      <c r="Q3699" s="337" t="s">
        <v>19695</v>
      </c>
      <c r="R3699" s="337" t="s">
        <v>52</v>
      </c>
      <c r="S3699" s="337" t="s">
        <v>857</v>
      </c>
      <c r="T3699" s="337" t="s">
        <v>1609</v>
      </c>
      <c r="U3699" s="337" t="s">
        <v>3802</v>
      </c>
      <c r="V3699" s="337">
        <v>8</v>
      </c>
      <c r="W3699" s="337" t="s">
        <v>19695</v>
      </c>
      <c r="X3699" s="337" t="s">
        <v>19695</v>
      </c>
      <c r="Y3699" s="337" t="s">
        <v>19695</v>
      </c>
      <c r="Z3699" s="337" t="s">
        <v>1753</v>
      </c>
      <c r="AA3699" s="337" t="s">
        <v>735</v>
      </c>
      <c r="AB3699" s="337" t="s">
        <v>718</v>
      </c>
      <c r="AC3699" s="337" t="s">
        <v>15456</v>
      </c>
    </row>
    <row r="3700" spans="1:29" ht="15.8" x14ac:dyDescent="0.25">
      <c r="A3700" s="337" t="s">
        <v>1723</v>
      </c>
      <c r="B3700" s="337" t="s">
        <v>4959</v>
      </c>
      <c r="C3700" s="337" t="s">
        <v>1821</v>
      </c>
      <c r="D3700" s="337" t="s">
        <v>449</v>
      </c>
      <c r="E3700" s="337" t="s">
        <v>4508</v>
      </c>
      <c r="F3700" s="338">
        <v>43112</v>
      </c>
      <c r="G3700" s="337" t="s">
        <v>4960</v>
      </c>
      <c r="H3700" s="338">
        <v>43137</v>
      </c>
      <c r="I3700" s="337" t="s">
        <v>19695</v>
      </c>
      <c r="J3700" s="337" t="s">
        <v>36</v>
      </c>
      <c r="K3700" s="337" t="s">
        <v>19695</v>
      </c>
      <c r="L3700" s="337" t="s">
        <v>19695</v>
      </c>
      <c r="M3700" s="337" t="s">
        <v>19695</v>
      </c>
      <c r="N3700" s="337" t="s">
        <v>19695</v>
      </c>
      <c r="O3700" s="337" t="s">
        <v>19695</v>
      </c>
      <c r="P3700" s="337" t="s">
        <v>19695</v>
      </c>
      <c r="Q3700" s="337" t="s">
        <v>19695</v>
      </c>
      <c r="R3700" s="337" t="s">
        <v>98</v>
      </c>
      <c r="S3700" s="337" t="s">
        <v>124</v>
      </c>
      <c r="T3700" s="337" t="s">
        <v>4961</v>
      </c>
      <c r="U3700" s="337" t="s">
        <v>4962</v>
      </c>
      <c r="V3700" s="337">
        <v>8</v>
      </c>
      <c r="W3700" s="337" t="s">
        <v>19695</v>
      </c>
      <c r="X3700" s="337" t="s">
        <v>19695</v>
      </c>
      <c r="Y3700" s="337" t="s">
        <v>19695</v>
      </c>
      <c r="Z3700" s="337" t="s">
        <v>1753</v>
      </c>
      <c r="AA3700" s="337" t="s">
        <v>735</v>
      </c>
      <c r="AB3700" s="337" t="s">
        <v>718</v>
      </c>
      <c r="AC3700" s="337" t="s">
        <v>13763</v>
      </c>
    </row>
    <row r="3701" spans="1:29" ht="15.8" x14ac:dyDescent="0.25">
      <c r="A3701" s="337" t="s">
        <v>1723</v>
      </c>
      <c r="B3701" s="337" t="s">
        <v>6041</v>
      </c>
      <c r="C3701" s="337" t="s">
        <v>1821</v>
      </c>
      <c r="D3701" s="337" t="s">
        <v>449</v>
      </c>
      <c r="E3701" s="337" t="s">
        <v>4582</v>
      </c>
      <c r="F3701" s="338">
        <v>43086</v>
      </c>
      <c r="G3701" s="337" t="s">
        <v>5153</v>
      </c>
      <c r="H3701" s="338">
        <v>43136</v>
      </c>
      <c r="I3701" s="337" t="s">
        <v>19695</v>
      </c>
      <c r="J3701" s="337" t="s">
        <v>16</v>
      </c>
      <c r="K3701" s="337" t="s">
        <v>19695</v>
      </c>
      <c r="L3701" s="337" t="s">
        <v>19695</v>
      </c>
      <c r="M3701" s="337" t="s">
        <v>19695</v>
      </c>
      <c r="N3701" s="337" t="s">
        <v>19695</v>
      </c>
      <c r="O3701" s="337" t="s">
        <v>19695</v>
      </c>
      <c r="P3701" s="337" t="s">
        <v>19695</v>
      </c>
      <c r="Q3701" s="337" t="s">
        <v>19695</v>
      </c>
      <c r="R3701" s="337" t="s">
        <v>15</v>
      </c>
      <c r="S3701" s="337" t="s">
        <v>1086</v>
      </c>
      <c r="T3701" s="337" t="s">
        <v>1086</v>
      </c>
      <c r="U3701" s="337" t="s">
        <v>1095</v>
      </c>
      <c r="V3701" s="337">
        <v>8</v>
      </c>
      <c r="W3701" s="337" t="s">
        <v>19695</v>
      </c>
      <c r="X3701" s="337" t="s">
        <v>19695</v>
      </c>
      <c r="Y3701" s="337" t="s">
        <v>19695</v>
      </c>
      <c r="Z3701" s="337" t="s">
        <v>1728</v>
      </c>
      <c r="AA3701" s="337" t="s">
        <v>717</v>
      </c>
      <c r="AB3701" s="337" t="s">
        <v>718</v>
      </c>
      <c r="AC3701" s="337" t="s">
        <v>13755</v>
      </c>
    </row>
    <row r="3702" spans="1:29" ht="15.8" x14ac:dyDescent="0.25">
      <c r="A3702" s="337" t="s">
        <v>1723</v>
      </c>
      <c r="B3702" s="337" t="s">
        <v>11152</v>
      </c>
      <c r="C3702" s="337" t="s">
        <v>1821</v>
      </c>
      <c r="D3702" s="337" t="s">
        <v>449</v>
      </c>
      <c r="E3702" s="337" t="s">
        <v>4582</v>
      </c>
      <c r="F3702" s="338">
        <v>43086</v>
      </c>
      <c r="G3702" s="337" t="s">
        <v>5153</v>
      </c>
      <c r="H3702" s="338">
        <v>43136</v>
      </c>
      <c r="I3702" s="337" t="s">
        <v>19695</v>
      </c>
      <c r="J3702" s="337" t="s">
        <v>36</v>
      </c>
      <c r="K3702" s="337" t="s">
        <v>19695</v>
      </c>
      <c r="L3702" s="337" t="s">
        <v>19695</v>
      </c>
      <c r="M3702" s="337" t="s">
        <v>19695</v>
      </c>
      <c r="N3702" s="337" t="s">
        <v>19695</v>
      </c>
      <c r="O3702" s="337" t="s">
        <v>19695</v>
      </c>
      <c r="P3702" s="337" t="s">
        <v>19695</v>
      </c>
      <c r="Q3702" s="337" t="s">
        <v>19695</v>
      </c>
      <c r="R3702" s="337" t="s">
        <v>15</v>
      </c>
      <c r="S3702" s="337" t="s">
        <v>1086</v>
      </c>
      <c r="T3702" s="337" t="s">
        <v>1086</v>
      </c>
      <c r="U3702" s="337" t="s">
        <v>1095</v>
      </c>
      <c r="V3702" s="337">
        <v>8</v>
      </c>
      <c r="W3702" s="337" t="s">
        <v>19695</v>
      </c>
      <c r="X3702" s="337" t="s">
        <v>19695</v>
      </c>
      <c r="Y3702" s="337" t="s">
        <v>19695</v>
      </c>
      <c r="Z3702" s="337" t="s">
        <v>1728</v>
      </c>
      <c r="AA3702" s="337" t="s">
        <v>717</v>
      </c>
      <c r="AB3702" s="337" t="s">
        <v>718</v>
      </c>
      <c r="AC3702" s="337" t="s">
        <v>13755</v>
      </c>
    </row>
    <row r="3703" spans="1:29" ht="15.8" x14ac:dyDescent="0.25">
      <c r="A3703" s="337" t="s">
        <v>1723</v>
      </c>
      <c r="B3703" s="337" t="s">
        <v>1101</v>
      </c>
      <c r="C3703" s="337" t="s">
        <v>1821</v>
      </c>
      <c r="D3703" s="337" t="s">
        <v>449</v>
      </c>
      <c r="E3703" s="337" t="s">
        <v>4551</v>
      </c>
      <c r="F3703" s="338">
        <v>43097</v>
      </c>
      <c r="G3703" s="337" t="s">
        <v>5153</v>
      </c>
      <c r="H3703" s="338">
        <v>43136</v>
      </c>
      <c r="I3703" s="337" t="s">
        <v>19695</v>
      </c>
      <c r="J3703" s="337" t="s">
        <v>16</v>
      </c>
      <c r="K3703" s="337" t="s">
        <v>19695</v>
      </c>
      <c r="L3703" s="337" t="s">
        <v>19695</v>
      </c>
      <c r="M3703" s="337" t="s">
        <v>19695</v>
      </c>
      <c r="N3703" s="337" t="s">
        <v>19695</v>
      </c>
      <c r="O3703" s="337" t="s">
        <v>19695</v>
      </c>
      <c r="P3703" s="337" t="s">
        <v>19695</v>
      </c>
      <c r="Q3703" s="337" t="s">
        <v>19695</v>
      </c>
      <c r="R3703" s="337" t="s">
        <v>15</v>
      </c>
      <c r="S3703" s="337" t="s">
        <v>1102</v>
      </c>
      <c r="T3703" s="337" t="s">
        <v>1103</v>
      </c>
      <c r="U3703" s="337" t="s">
        <v>1104</v>
      </c>
      <c r="V3703" s="337">
        <v>8</v>
      </c>
      <c r="W3703" s="337" t="s">
        <v>19695</v>
      </c>
      <c r="X3703" s="337" t="s">
        <v>19695</v>
      </c>
      <c r="Y3703" s="337" t="s">
        <v>19695</v>
      </c>
      <c r="Z3703" s="337" t="s">
        <v>1728</v>
      </c>
      <c r="AA3703" s="337" t="s">
        <v>717</v>
      </c>
      <c r="AB3703" s="337" t="s">
        <v>718</v>
      </c>
      <c r="AC3703" s="337" t="s">
        <v>13940</v>
      </c>
    </row>
    <row r="3704" spans="1:29" ht="15.8" x14ac:dyDescent="0.25">
      <c r="A3704" s="337" t="s">
        <v>1723</v>
      </c>
      <c r="B3704" s="337" t="s">
        <v>5152</v>
      </c>
      <c r="C3704" s="337" t="s">
        <v>1821</v>
      </c>
      <c r="D3704" s="337" t="s">
        <v>449</v>
      </c>
      <c r="E3704" s="337" t="s">
        <v>4582</v>
      </c>
      <c r="F3704" s="338">
        <v>43086</v>
      </c>
      <c r="G3704" s="337" t="s">
        <v>5153</v>
      </c>
      <c r="H3704" s="338">
        <v>43136</v>
      </c>
      <c r="I3704" s="337" t="s">
        <v>19695</v>
      </c>
      <c r="J3704" s="337" t="s">
        <v>16</v>
      </c>
      <c r="K3704" s="337" t="s">
        <v>19695</v>
      </c>
      <c r="L3704" s="337" t="s">
        <v>19695</v>
      </c>
      <c r="M3704" s="337" t="s">
        <v>19695</v>
      </c>
      <c r="N3704" s="337" t="s">
        <v>19695</v>
      </c>
      <c r="O3704" s="337" t="s">
        <v>19695</v>
      </c>
      <c r="P3704" s="337" t="s">
        <v>19695</v>
      </c>
      <c r="Q3704" s="337" t="s">
        <v>19695</v>
      </c>
      <c r="R3704" s="337" t="s">
        <v>18</v>
      </c>
      <c r="S3704" s="337" t="s">
        <v>1038</v>
      </c>
      <c r="T3704" s="337" t="s">
        <v>1650</v>
      </c>
      <c r="U3704" s="337" t="s">
        <v>1318</v>
      </c>
      <c r="V3704" s="337">
        <v>10</v>
      </c>
      <c r="W3704" s="337" t="s">
        <v>19695</v>
      </c>
      <c r="X3704" s="337" t="s">
        <v>19695</v>
      </c>
      <c r="Y3704" s="337" t="s">
        <v>19695</v>
      </c>
      <c r="Z3704" s="337" t="s">
        <v>1753</v>
      </c>
      <c r="AA3704" s="337" t="s">
        <v>735</v>
      </c>
      <c r="AB3704" s="337" t="s">
        <v>718</v>
      </c>
      <c r="AC3704" s="337" t="s">
        <v>15227</v>
      </c>
    </row>
    <row r="3705" spans="1:29" ht="15.8" x14ac:dyDescent="0.25">
      <c r="A3705" s="337" t="s">
        <v>1723</v>
      </c>
      <c r="B3705" s="337" t="s">
        <v>5756</v>
      </c>
      <c r="C3705" s="337" t="s">
        <v>1821</v>
      </c>
      <c r="D3705" s="337" t="s">
        <v>449</v>
      </c>
      <c r="E3705" s="337" t="s">
        <v>5163</v>
      </c>
      <c r="F3705" s="338">
        <v>43105</v>
      </c>
      <c r="G3705" s="337" t="s">
        <v>5153</v>
      </c>
      <c r="H3705" s="338">
        <v>43136</v>
      </c>
      <c r="I3705" s="337" t="s">
        <v>19695</v>
      </c>
      <c r="J3705" s="337" t="s">
        <v>36</v>
      </c>
      <c r="K3705" s="337" t="s">
        <v>19695</v>
      </c>
      <c r="L3705" s="337" t="s">
        <v>19695</v>
      </c>
      <c r="M3705" s="337" t="s">
        <v>19695</v>
      </c>
      <c r="N3705" s="337" t="s">
        <v>19695</v>
      </c>
      <c r="O3705" s="337" t="s">
        <v>19695</v>
      </c>
      <c r="P3705" s="337" t="s">
        <v>19695</v>
      </c>
      <c r="Q3705" s="337" t="s">
        <v>19695</v>
      </c>
      <c r="R3705" s="337" t="s">
        <v>70</v>
      </c>
      <c r="S3705" s="337" t="s">
        <v>141</v>
      </c>
      <c r="T3705" s="337" t="s">
        <v>954</v>
      </c>
      <c r="U3705" s="337" t="s">
        <v>5757</v>
      </c>
      <c r="V3705" s="337">
        <v>8</v>
      </c>
      <c r="W3705" s="337" t="s">
        <v>19695</v>
      </c>
      <c r="X3705" s="337" t="s">
        <v>19695</v>
      </c>
      <c r="Y3705" s="337" t="s">
        <v>19695</v>
      </c>
      <c r="Z3705" s="337" t="s">
        <v>1753</v>
      </c>
      <c r="AA3705" s="337" t="s">
        <v>717</v>
      </c>
      <c r="AB3705" s="337" t="s">
        <v>718</v>
      </c>
      <c r="AC3705" s="337" t="s">
        <v>13785</v>
      </c>
    </row>
    <row r="3706" spans="1:29" ht="15.8" x14ac:dyDescent="0.25">
      <c r="A3706" s="337" t="s">
        <v>1723</v>
      </c>
      <c r="B3706" s="337" t="s">
        <v>1184</v>
      </c>
      <c r="C3706" s="337" t="s">
        <v>1821</v>
      </c>
      <c r="D3706" s="337" t="s">
        <v>449</v>
      </c>
      <c r="E3706" s="337" t="s">
        <v>11145</v>
      </c>
      <c r="F3706" s="338">
        <v>43108</v>
      </c>
      <c r="G3706" s="337" t="s">
        <v>11146</v>
      </c>
      <c r="H3706" s="338">
        <v>43135</v>
      </c>
      <c r="I3706" s="337" t="s">
        <v>19695</v>
      </c>
      <c r="J3706" s="337" t="s">
        <v>36</v>
      </c>
      <c r="K3706" s="337" t="s">
        <v>19695</v>
      </c>
      <c r="L3706" s="337" t="s">
        <v>19695</v>
      </c>
      <c r="M3706" s="337" t="s">
        <v>19695</v>
      </c>
      <c r="N3706" s="337" t="s">
        <v>19695</v>
      </c>
      <c r="O3706" s="337" t="s">
        <v>19695</v>
      </c>
      <c r="P3706" s="337" t="s">
        <v>19695</v>
      </c>
      <c r="Q3706" s="337" t="s">
        <v>19695</v>
      </c>
      <c r="R3706" s="337" t="s">
        <v>98</v>
      </c>
      <c r="S3706" s="337" t="s">
        <v>1185</v>
      </c>
      <c r="T3706" s="337" t="s">
        <v>1186</v>
      </c>
      <c r="U3706" s="337" t="s">
        <v>1187</v>
      </c>
      <c r="V3706" s="337">
        <v>8</v>
      </c>
      <c r="W3706" s="337" t="s">
        <v>19695</v>
      </c>
      <c r="X3706" s="337" t="s">
        <v>19695</v>
      </c>
      <c r="Y3706" s="337" t="s">
        <v>19695</v>
      </c>
      <c r="Z3706" s="337" t="s">
        <v>1753</v>
      </c>
      <c r="AA3706" s="337" t="s">
        <v>717</v>
      </c>
      <c r="AB3706" s="337" t="s">
        <v>718</v>
      </c>
      <c r="AC3706" s="337" t="s">
        <v>15456</v>
      </c>
    </row>
    <row r="3707" spans="1:29" ht="15.8" x14ac:dyDescent="0.25">
      <c r="A3707" s="337" t="s">
        <v>1723</v>
      </c>
      <c r="B3707" s="337" t="s">
        <v>1298</v>
      </c>
      <c r="C3707" s="337" t="s">
        <v>1725</v>
      </c>
      <c r="D3707" s="337" t="s">
        <v>13527</v>
      </c>
      <c r="E3707" s="337" t="s">
        <v>5558</v>
      </c>
      <c r="F3707" s="338">
        <v>42919</v>
      </c>
      <c r="G3707" s="337" t="s">
        <v>1299</v>
      </c>
      <c r="H3707" s="338">
        <v>43134</v>
      </c>
      <c r="I3707" s="337" t="s">
        <v>19695</v>
      </c>
      <c r="J3707" s="337" t="s">
        <v>16</v>
      </c>
      <c r="K3707" s="337" t="s">
        <v>19695</v>
      </c>
      <c r="L3707" s="337" t="s">
        <v>19695</v>
      </c>
      <c r="M3707" s="337" t="s">
        <v>19695</v>
      </c>
      <c r="N3707" s="337" t="s">
        <v>19695</v>
      </c>
      <c r="O3707" s="337" t="s">
        <v>19695</v>
      </c>
      <c r="P3707" s="337" t="s">
        <v>19695</v>
      </c>
      <c r="Q3707" s="337" t="s">
        <v>19695</v>
      </c>
      <c r="R3707" s="337" t="s">
        <v>98</v>
      </c>
      <c r="S3707" s="337" t="s">
        <v>1176</v>
      </c>
      <c r="T3707" s="337" t="s">
        <v>428</v>
      </c>
      <c r="U3707" s="337" t="s">
        <v>5559</v>
      </c>
      <c r="V3707" s="337">
        <v>10</v>
      </c>
      <c r="W3707" s="337" t="s">
        <v>19695</v>
      </c>
      <c r="X3707" s="337" t="s">
        <v>19695</v>
      </c>
      <c r="Y3707" s="337" t="s">
        <v>19695</v>
      </c>
      <c r="Z3707" s="337" t="s">
        <v>1753</v>
      </c>
      <c r="AA3707" s="337" t="s">
        <v>735</v>
      </c>
      <c r="AB3707" s="337" t="s">
        <v>718</v>
      </c>
      <c r="AC3707" s="337" t="s">
        <v>15451</v>
      </c>
    </row>
    <row r="3708" spans="1:29" ht="15.8" x14ac:dyDescent="0.25">
      <c r="A3708" s="337" t="s">
        <v>1723</v>
      </c>
      <c r="B3708" s="337" t="s">
        <v>5154</v>
      </c>
      <c r="C3708" s="337" t="s">
        <v>1821</v>
      </c>
      <c r="D3708" s="337" t="s">
        <v>449</v>
      </c>
      <c r="E3708" s="337" t="s">
        <v>5155</v>
      </c>
      <c r="F3708" s="338">
        <v>43084</v>
      </c>
      <c r="G3708" s="337" t="s">
        <v>1299</v>
      </c>
      <c r="H3708" s="338">
        <v>43134</v>
      </c>
      <c r="I3708" s="337" t="s">
        <v>19695</v>
      </c>
      <c r="J3708" s="337" t="s">
        <v>16</v>
      </c>
      <c r="K3708" s="337" t="s">
        <v>19695</v>
      </c>
      <c r="L3708" s="337" t="s">
        <v>19695</v>
      </c>
      <c r="M3708" s="337" t="s">
        <v>19695</v>
      </c>
      <c r="N3708" s="337" t="s">
        <v>19695</v>
      </c>
      <c r="O3708" s="337" t="s">
        <v>19695</v>
      </c>
      <c r="P3708" s="337" t="s">
        <v>19695</v>
      </c>
      <c r="Q3708" s="337" t="s">
        <v>19695</v>
      </c>
      <c r="R3708" s="337" t="s">
        <v>18</v>
      </c>
      <c r="S3708" s="337" t="s">
        <v>1038</v>
      </c>
      <c r="T3708" s="337" t="s">
        <v>1650</v>
      </c>
      <c r="U3708" s="337" t="s">
        <v>1318</v>
      </c>
      <c r="V3708" s="337">
        <v>8</v>
      </c>
      <c r="W3708" s="337" t="s">
        <v>19695</v>
      </c>
      <c r="X3708" s="337" t="s">
        <v>19695</v>
      </c>
      <c r="Y3708" s="337" t="s">
        <v>19695</v>
      </c>
      <c r="Z3708" s="337" t="s">
        <v>1753</v>
      </c>
      <c r="AA3708" s="337" t="s">
        <v>735</v>
      </c>
      <c r="AB3708" s="337" t="s">
        <v>718</v>
      </c>
      <c r="AC3708" s="337" t="s">
        <v>15227</v>
      </c>
    </row>
    <row r="3709" spans="1:29" ht="15.8" x14ac:dyDescent="0.25">
      <c r="A3709" s="337" t="s">
        <v>1723</v>
      </c>
      <c r="B3709" s="337" t="s">
        <v>4705</v>
      </c>
      <c r="C3709" s="337" t="s">
        <v>1821</v>
      </c>
      <c r="D3709" s="337" t="s">
        <v>449</v>
      </c>
      <c r="E3709" s="337" t="s">
        <v>4706</v>
      </c>
      <c r="F3709" s="338">
        <v>43104</v>
      </c>
      <c r="G3709" s="337" t="s">
        <v>4328</v>
      </c>
      <c r="H3709" s="338">
        <v>43133</v>
      </c>
      <c r="I3709" s="337" t="s">
        <v>19695</v>
      </c>
      <c r="J3709" s="337" t="s">
        <v>16</v>
      </c>
      <c r="K3709" s="337" t="s">
        <v>19695</v>
      </c>
      <c r="L3709" s="337" t="s">
        <v>19695</v>
      </c>
      <c r="M3709" s="337" t="s">
        <v>19695</v>
      </c>
      <c r="N3709" s="337" t="s">
        <v>19695</v>
      </c>
      <c r="O3709" s="337" t="s">
        <v>19695</v>
      </c>
      <c r="P3709" s="337" t="s">
        <v>19695</v>
      </c>
      <c r="Q3709" s="337" t="s">
        <v>19695</v>
      </c>
      <c r="R3709" s="337" t="s">
        <v>56</v>
      </c>
      <c r="S3709" s="337" t="s">
        <v>79</v>
      </c>
      <c r="T3709" s="337" t="s">
        <v>2556</v>
      </c>
      <c r="U3709" s="337" t="s">
        <v>4707</v>
      </c>
      <c r="V3709" s="337">
        <v>8</v>
      </c>
      <c r="W3709" s="337" t="s">
        <v>19695</v>
      </c>
      <c r="X3709" s="337" t="s">
        <v>19695</v>
      </c>
      <c r="Y3709" s="337" t="s">
        <v>19695</v>
      </c>
      <c r="Z3709" s="337" t="s">
        <v>1728</v>
      </c>
      <c r="AA3709" s="337" t="s">
        <v>717</v>
      </c>
      <c r="AB3709" s="337" t="s">
        <v>718</v>
      </c>
      <c r="AC3709" s="337" t="s">
        <v>13791</v>
      </c>
    </row>
    <row r="3710" spans="1:29" ht="15.8" x14ac:dyDescent="0.25">
      <c r="A3710" s="337" t="s">
        <v>1723</v>
      </c>
      <c r="B3710" s="337" t="s">
        <v>4326</v>
      </c>
      <c r="C3710" s="337" t="s">
        <v>1821</v>
      </c>
      <c r="D3710" s="337" t="s">
        <v>449</v>
      </c>
      <c r="E3710" s="337" t="s">
        <v>4327</v>
      </c>
      <c r="F3710" s="338">
        <v>43114</v>
      </c>
      <c r="G3710" s="337" t="s">
        <v>4328</v>
      </c>
      <c r="H3710" s="338">
        <v>43133</v>
      </c>
      <c r="I3710" s="337" t="s">
        <v>19695</v>
      </c>
      <c r="J3710" s="337" t="s">
        <v>16</v>
      </c>
      <c r="K3710" s="337" t="s">
        <v>19695</v>
      </c>
      <c r="L3710" s="337" t="s">
        <v>19695</v>
      </c>
      <c r="M3710" s="337" t="s">
        <v>19695</v>
      </c>
      <c r="N3710" s="337" t="s">
        <v>19695</v>
      </c>
      <c r="O3710" s="337" t="s">
        <v>19695</v>
      </c>
      <c r="P3710" s="337" t="s">
        <v>19695</v>
      </c>
      <c r="Q3710" s="337" t="s">
        <v>19695</v>
      </c>
      <c r="R3710" s="337" t="s">
        <v>15</v>
      </c>
      <c r="S3710" s="337" t="s">
        <v>1086</v>
      </c>
      <c r="T3710" s="337" t="s">
        <v>4329</v>
      </c>
      <c r="U3710" s="337" t="s">
        <v>1238</v>
      </c>
      <c r="V3710" s="337">
        <v>10</v>
      </c>
      <c r="W3710" s="337" t="s">
        <v>19695</v>
      </c>
      <c r="X3710" s="337" t="s">
        <v>19695</v>
      </c>
      <c r="Y3710" s="337" t="s">
        <v>19695</v>
      </c>
      <c r="Z3710" s="337" t="s">
        <v>1728</v>
      </c>
      <c r="AA3710" s="337" t="s">
        <v>717</v>
      </c>
      <c r="AB3710" s="337" t="s">
        <v>718</v>
      </c>
      <c r="AC3710" s="337" t="s">
        <v>13795</v>
      </c>
    </row>
    <row r="3711" spans="1:29" ht="15.8" x14ac:dyDescent="0.25">
      <c r="A3711" s="337" t="s">
        <v>1723</v>
      </c>
      <c r="B3711" s="337" t="s">
        <v>7203</v>
      </c>
      <c r="C3711" s="337" t="s">
        <v>1725</v>
      </c>
      <c r="D3711" s="337" t="s">
        <v>1735</v>
      </c>
      <c r="E3711" s="337" t="s">
        <v>7204</v>
      </c>
      <c r="F3711" s="338">
        <v>43021</v>
      </c>
      <c r="G3711" s="337" t="s">
        <v>4328</v>
      </c>
      <c r="H3711" s="338">
        <v>43133</v>
      </c>
      <c r="I3711" s="337" t="s">
        <v>19695</v>
      </c>
      <c r="J3711" s="337" t="s">
        <v>16</v>
      </c>
      <c r="K3711" s="337" t="s">
        <v>19695</v>
      </c>
      <c r="L3711" s="337" t="s">
        <v>19695</v>
      </c>
      <c r="M3711" s="337" t="s">
        <v>19695</v>
      </c>
      <c r="N3711" s="337" t="s">
        <v>19695</v>
      </c>
      <c r="O3711" s="337" t="s">
        <v>19695</v>
      </c>
      <c r="P3711" s="337" t="s">
        <v>19695</v>
      </c>
      <c r="Q3711" s="337" t="s">
        <v>19695</v>
      </c>
      <c r="R3711" s="337" t="s">
        <v>109</v>
      </c>
      <c r="S3711" s="337" t="s">
        <v>110</v>
      </c>
      <c r="T3711" s="337" t="s">
        <v>1538</v>
      </c>
      <c r="U3711" s="337" t="s">
        <v>111</v>
      </c>
      <c r="V3711" s="337">
        <v>4</v>
      </c>
      <c r="W3711" s="337" t="s">
        <v>19695</v>
      </c>
      <c r="X3711" s="337" t="s">
        <v>19695</v>
      </c>
      <c r="Y3711" s="337" t="s">
        <v>19695</v>
      </c>
      <c r="Z3711" s="337" t="s">
        <v>1728</v>
      </c>
      <c r="AA3711" s="337" t="s">
        <v>717</v>
      </c>
      <c r="AB3711" s="337" t="s">
        <v>718</v>
      </c>
      <c r="AC3711" s="337" t="s">
        <v>13882</v>
      </c>
    </row>
    <row r="3712" spans="1:29" ht="15.8" x14ac:dyDescent="0.25">
      <c r="A3712" s="337" t="s">
        <v>1723</v>
      </c>
      <c r="B3712" s="337" t="s">
        <v>7196</v>
      </c>
      <c r="C3712" s="337" t="s">
        <v>1788</v>
      </c>
      <c r="D3712" s="337" t="s">
        <v>1730</v>
      </c>
      <c r="E3712" s="337" t="s">
        <v>7182</v>
      </c>
      <c r="F3712" s="338">
        <v>43083</v>
      </c>
      <c r="G3712" s="337" t="s">
        <v>4328</v>
      </c>
      <c r="H3712" s="338">
        <v>43133</v>
      </c>
      <c r="I3712" s="337" t="s">
        <v>19695</v>
      </c>
      <c r="J3712" s="337" t="s">
        <v>16</v>
      </c>
      <c r="K3712" s="337" t="s">
        <v>19695</v>
      </c>
      <c r="L3712" s="337" t="s">
        <v>19695</v>
      </c>
      <c r="M3712" s="337" t="s">
        <v>19695</v>
      </c>
      <c r="N3712" s="337" t="s">
        <v>19695</v>
      </c>
      <c r="O3712" s="337" t="s">
        <v>19695</v>
      </c>
      <c r="P3712" s="337" t="s">
        <v>19695</v>
      </c>
      <c r="Q3712" s="337" t="s">
        <v>19695</v>
      </c>
      <c r="R3712" s="337" t="s">
        <v>109</v>
      </c>
      <c r="S3712" s="337" t="s">
        <v>110</v>
      </c>
      <c r="T3712" s="337" t="s">
        <v>110</v>
      </c>
      <c r="U3712" s="337" t="s">
        <v>402</v>
      </c>
      <c r="V3712" s="337">
        <v>4</v>
      </c>
      <c r="W3712" s="337" t="s">
        <v>19695</v>
      </c>
      <c r="X3712" s="337" t="s">
        <v>19695</v>
      </c>
      <c r="Y3712" s="337" t="s">
        <v>19695</v>
      </c>
      <c r="Z3712" s="337" t="s">
        <v>1728</v>
      </c>
      <c r="AA3712" s="337" t="s">
        <v>717</v>
      </c>
      <c r="AB3712" s="337" t="s">
        <v>718</v>
      </c>
      <c r="AC3712" s="337" t="s">
        <v>13882</v>
      </c>
    </row>
    <row r="3713" spans="1:29" ht="15.8" x14ac:dyDescent="0.25">
      <c r="A3713" s="337" t="s">
        <v>1723</v>
      </c>
      <c r="B3713" s="337" t="s">
        <v>10921</v>
      </c>
      <c r="C3713" s="337" t="s">
        <v>1821</v>
      </c>
      <c r="D3713" s="337" t="s">
        <v>449</v>
      </c>
      <c r="E3713" s="337" t="s">
        <v>5001</v>
      </c>
      <c r="F3713" s="338">
        <v>43082</v>
      </c>
      <c r="G3713" s="337" t="s">
        <v>1264</v>
      </c>
      <c r="H3713" s="338">
        <v>43132</v>
      </c>
      <c r="I3713" s="337" t="s">
        <v>19695</v>
      </c>
      <c r="J3713" s="337" t="s">
        <v>36</v>
      </c>
      <c r="K3713" s="337" t="s">
        <v>19695</v>
      </c>
      <c r="L3713" s="337" t="s">
        <v>19695</v>
      </c>
      <c r="M3713" s="337" t="s">
        <v>19695</v>
      </c>
      <c r="N3713" s="337" t="s">
        <v>19695</v>
      </c>
      <c r="O3713" s="337" t="s">
        <v>19695</v>
      </c>
      <c r="P3713" s="337" t="s">
        <v>19695</v>
      </c>
      <c r="Q3713" s="337" t="s">
        <v>19695</v>
      </c>
      <c r="R3713" s="337" t="s">
        <v>15</v>
      </c>
      <c r="S3713" s="337" t="s">
        <v>3715</v>
      </c>
      <c r="T3713" s="337" t="s">
        <v>10922</v>
      </c>
      <c r="U3713" s="337" t="s">
        <v>10923</v>
      </c>
      <c r="V3713" s="337">
        <v>8</v>
      </c>
      <c r="W3713" s="337" t="s">
        <v>19695</v>
      </c>
      <c r="X3713" s="337" t="s">
        <v>19695</v>
      </c>
      <c r="Y3713" s="337" t="s">
        <v>19695</v>
      </c>
      <c r="Z3713" s="337" t="s">
        <v>1728</v>
      </c>
      <c r="AA3713" s="337" t="s">
        <v>735</v>
      </c>
      <c r="AB3713" s="337" t="s">
        <v>718</v>
      </c>
      <c r="AC3713" s="337" t="s">
        <v>13670</v>
      </c>
    </row>
    <row r="3714" spans="1:29" ht="15.8" x14ac:dyDescent="0.25">
      <c r="A3714" s="337" t="s">
        <v>1723</v>
      </c>
      <c r="B3714" s="337" t="s">
        <v>6486</v>
      </c>
      <c r="C3714" s="337" t="s">
        <v>1821</v>
      </c>
      <c r="D3714" s="337" t="s">
        <v>449</v>
      </c>
      <c r="E3714" s="337" t="s">
        <v>5001</v>
      </c>
      <c r="F3714" s="338">
        <v>43082</v>
      </c>
      <c r="G3714" s="337" t="s">
        <v>1264</v>
      </c>
      <c r="H3714" s="338">
        <v>43132</v>
      </c>
      <c r="I3714" s="337" t="s">
        <v>19695</v>
      </c>
      <c r="J3714" s="337" t="s">
        <v>36</v>
      </c>
      <c r="K3714" s="337" t="s">
        <v>19695</v>
      </c>
      <c r="L3714" s="337" t="s">
        <v>19695</v>
      </c>
      <c r="M3714" s="337" t="s">
        <v>19695</v>
      </c>
      <c r="N3714" s="337" t="s">
        <v>19695</v>
      </c>
      <c r="O3714" s="337" t="s">
        <v>19695</v>
      </c>
      <c r="P3714" s="337" t="s">
        <v>19695</v>
      </c>
      <c r="Q3714" s="337" t="s">
        <v>19695</v>
      </c>
      <c r="R3714" s="337" t="s">
        <v>134</v>
      </c>
      <c r="S3714" s="337" t="s">
        <v>451</v>
      </c>
      <c r="T3714" s="337" t="s">
        <v>1600</v>
      </c>
      <c r="U3714" s="337" t="s">
        <v>6487</v>
      </c>
      <c r="V3714" s="337">
        <v>12</v>
      </c>
      <c r="W3714" s="337" t="s">
        <v>19695</v>
      </c>
      <c r="X3714" s="337" t="s">
        <v>19695</v>
      </c>
      <c r="Y3714" s="337" t="s">
        <v>19695</v>
      </c>
      <c r="Z3714" s="337" t="s">
        <v>1728</v>
      </c>
      <c r="AA3714" s="337" t="s">
        <v>735</v>
      </c>
      <c r="AB3714" s="337" t="s">
        <v>718</v>
      </c>
      <c r="AC3714" s="337" t="s">
        <v>13753</v>
      </c>
    </row>
    <row r="3715" spans="1:29" ht="15.8" x14ac:dyDescent="0.25">
      <c r="A3715" s="337" t="s">
        <v>1723</v>
      </c>
      <c r="B3715" s="337" t="s">
        <v>6879</v>
      </c>
      <c r="C3715" s="337" t="s">
        <v>1821</v>
      </c>
      <c r="D3715" s="337" t="s">
        <v>449</v>
      </c>
      <c r="E3715" s="337" t="s">
        <v>5001</v>
      </c>
      <c r="F3715" s="338">
        <v>43082</v>
      </c>
      <c r="G3715" s="337" t="s">
        <v>1264</v>
      </c>
      <c r="H3715" s="338">
        <v>43132</v>
      </c>
      <c r="I3715" s="337" t="s">
        <v>19695</v>
      </c>
      <c r="J3715" s="337" t="s">
        <v>36</v>
      </c>
      <c r="K3715" s="337" t="s">
        <v>19695</v>
      </c>
      <c r="L3715" s="337" t="s">
        <v>19695</v>
      </c>
      <c r="M3715" s="337" t="s">
        <v>19695</v>
      </c>
      <c r="N3715" s="337" t="s">
        <v>19695</v>
      </c>
      <c r="O3715" s="337" t="s">
        <v>19695</v>
      </c>
      <c r="P3715" s="337" t="s">
        <v>19695</v>
      </c>
      <c r="Q3715" s="337" t="s">
        <v>19695</v>
      </c>
      <c r="R3715" s="337" t="s">
        <v>395</v>
      </c>
      <c r="S3715" s="337" t="s">
        <v>3266</v>
      </c>
      <c r="T3715" s="337" t="s">
        <v>6880</v>
      </c>
      <c r="U3715" s="337" t="s">
        <v>6881</v>
      </c>
      <c r="V3715" s="337">
        <v>4</v>
      </c>
      <c r="W3715" s="337" t="s">
        <v>19695</v>
      </c>
      <c r="X3715" s="337" t="s">
        <v>19695</v>
      </c>
      <c r="Y3715" s="337" t="s">
        <v>19695</v>
      </c>
      <c r="Z3715" s="337" t="s">
        <v>1728</v>
      </c>
      <c r="AA3715" s="337" t="s">
        <v>1499</v>
      </c>
      <c r="AB3715" s="337" t="s">
        <v>718</v>
      </c>
      <c r="AC3715" s="337" t="s">
        <v>13765</v>
      </c>
    </row>
    <row r="3716" spans="1:29" ht="15.8" x14ac:dyDescent="0.25">
      <c r="A3716" s="337" t="s">
        <v>1723</v>
      </c>
      <c r="B3716" s="337" t="s">
        <v>1263</v>
      </c>
      <c r="C3716" s="337" t="s">
        <v>1821</v>
      </c>
      <c r="D3716" s="337" t="s">
        <v>449</v>
      </c>
      <c r="E3716" s="337" t="s">
        <v>3711</v>
      </c>
      <c r="F3716" s="338">
        <v>43070</v>
      </c>
      <c r="G3716" s="337" t="s">
        <v>1264</v>
      </c>
      <c r="H3716" s="338">
        <v>43132</v>
      </c>
      <c r="I3716" s="337" t="s">
        <v>19695</v>
      </c>
      <c r="J3716" s="337" t="s">
        <v>16</v>
      </c>
      <c r="K3716" s="337" t="s">
        <v>19695</v>
      </c>
      <c r="L3716" s="337" t="s">
        <v>19695</v>
      </c>
      <c r="M3716" s="337" t="s">
        <v>19695</v>
      </c>
      <c r="N3716" s="337" t="s">
        <v>19695</v>
      </c>
      <c r="O3716" s="337" t="s">
        <v>19695</v>
      </c>
      <c r="P3716" s="337" t="s">
        <v>19695</v>
      </c>
      <c r="Q3716" s="337" t="s">
        <v>19695</v>
      </c>
      <c r="R3716" s="337" t="s">
        <v>1265</v>
      </c>
      <c r="S3716" s="337" t="s">
        <v>1266</v>
      </c>
      <c r="T3716" s="337" t="s">
        <v>1266</v>
      </c>
      <c r="U3716" s="337" t="s">
        <v>1267</v>
      </c>
      <c r="V3716" s="337">
        <v>8</v>
      </c>
      <c r="W3716" s="337" t="s">
        <v>19695</v>
      </c>
      <c r="X3716" s="337" t="s">
        <v>19695</v>
      </c>
      <c r="Y3716" s="337" t="s">
        <v>19695</v>
      </c>
      <c r="Z3716" s="337" t="s">
        <v>1728</v>
      </c>
      <c r="AA3716" s="337" t="s">
        <v>735</v>
      </c>
      <c r="AB3716" s="337" t="s">
        <v>718</v>
      </c>
      <c r="AC3716" s="337" t="s">
        <v>13776</v>
      </c>
    </row>
    <row r="3717" spans="1:29" ht="15.8" x14ac:dyDescent="0.25">
      <c r="A3717" s="337" t="s">
        <v>1723</v>
      </c>
      <c r="B3717" s="337" t="s">
        <v>6221</v>
      </c>
      <c r="C3717" s="337" t="s">
        <v>1821</v>
      </c>
      <c r="D3717" s="337" t="s">
        <v>449</v>
      </c>
      <c r="E3717" s="337" t="s">
        <v>5001</v>
      </c>
      <c r="F3717" s="338">
        <v>43082</v>
      </c>
      <c r="G3717" s="337" t="s">
        <v>1264</v>
      </c>
      <c r="H3717" s="338">
        <v>43132</v>
      </c>
      <c r="I3717" s="337" t="s">
        <v>19695</v>
      </c>
      <c r="J3717" s="337" t="s">
        <v>36</v>
      </c>
      <c r="K3717" s="337" t="s">
        <v>19695</v>
      </c>
      <c r="L3717" s="337" t="s">
        <v>19695</v>
      </c>
      <c r="M3717" s="337" t="s">
        <v>19695</v>
      </c>
      <c r="N3717" s="337" t="s">
        <v>19695</v>
      </c>
      <c r="O3717" s="337" t="s">
        <v>19695</v>
      </c>
      <c r="P3717" s="337" t="s">
        <v>19695</v>
      </c>
      <c r="Q3717" s="337" t="s">
        <v>19695</v>
      </c>
      <c r="R3717" s="337" t="s">
        <v>395</v>
      </c>
      <c r="S3717" s="337" t="s">
        <v>395</v>
      </c>
      <c r="T3717" s="337" t="s">
        <v>6222</v>
      </c>
      <c r="U3717" s="337" t="s">
        <v>6223</v>
      </c>
      <c r="V3717" s="337">
        <v>9</v>
      </c>
      <c r="W3717" s="337" t="s">
        <v>19695</v>
      </c>
      <c r="X3717" s="337" t="s">
        <v>19695</v>
      </c>
      <c r="Y3717" s="337" t="s">
        <v>19695</v>
      </c>
      <c r="Z3717" s="337" t="s">
        <v>1745</v>
      </c>
      <c r="AA3717" s="337" t="s">
        <v>761</v>
      </c>
      <c r="AB3717" s="337" t="s">
        <v>762</v>
      </c>
      <c r="AC3717" s="337" t="s">
        <v>15224</v>
      </c>
    </row>
    <row r="3718" spans="1:29" ht="15.8" x14ac:dyDescent="0.25">
      <c r="A3718" s="337" t="s">
        <v>1723</v>
      </c>
      <c r="B3718" s="337" t="s">
        <v>11105</v>
      </c>
      <c r="C3718" s="337" t="s">
        <v>1821</v>
      </c>
      <c r="D3718" s="337" t="s">
        <v>449</v>
      </c>
      <c r="E3718" s="337" t="s">
        <v>5001</v>
      </c>
      <c r="F3718" s="338">
        <v>43082</v>
      </c>
      <c r="G3718" s="337" t="s">
        <v>1264</v>
      </c>
      <c r="H3718" s="338">
        <v>43132</v>
      </c>
      <c r="I3718" s="337" t="s">
        <v>19695</v>
      </c>
      <c r="J3718" s="337" t="s">
        <v>16</v>
      </c>
      <c r="K3718" s="337" t="s">
        <v>19695</v>
      </c>
      <c r="L3718" s="337" t="s">
        <v>19695</v>
      </c>
      <c r="M3718" s="337" t="s">
        <v>19695</v>
      </c>
      <c r="N3718" s="337" t="s">
        <v>19695</v>
      </c>
      <c r="O3718" s="337" t="s">
        <v>19695</v>
      </c>
      <c r="P3718" s="337" t="s">
        <v>19695</v>
      </c>
      <c r="Q3718" s="337" t="s">
        <v>19695</v>
      </c>
      <c r="R3718" s="337" t="s">
        <v>920</v>
      </c>
      <c r="S3718" s="337" t="s">
        <v>6086</v>
      </c>
      <c r="T3718" s="337" t="s">
        <v>8617</v>
      </c>
      <c r="U3718" s="337" t="s">
        <v>11106</v>
      </c>
      <c r="V3718" s="337">
        <v>6</v>
      </c>
      <c r="W3718" s="337" t="s">
        <v>19695</v>
      </c>
      <c r="X3718" s="337" t="s">
        <v>19695</v>
      </c>
      <c r="Y3718" s="337" t="s">
        <v>19695</v>
      </c>
      <c r="Z3718" s="337" t="s">
        <v>1745</v>
      </c>
      <c r="AA3718" s="337" t="s">
        <v>761</v>
      </c>
      <c r="AB3718" s="337" t="s">
        <v>762</v>
      </c>
      <c r="AC3718" s="337" t="s">
        <v>15225</v>
      </c>
    </row>
    <row r="3719" spans="1:29" ht="15.8" x14ac:dyDescent="0.25">
      <c r="A3719" s="337" t="s">
        <v>1723</v>
      </c>
      <c r="B3719" s="337" t="s">
        <v>6262</v>
      </c>
      <c r="C3719" s="337" t="s">
        <v>1821</v>
      </c>
      <c r="D3719" s="337" t="s">
        <v>449</v>
      </c>
      <c r="E3719" s="337" t="s">
        <v>5001</v>
      </c>
      <c r="F3719" s="338">
        <v>43082</v>
      </c>
      <c r="G3719" s="337" t="s">
        <v>1264</v>
      </c>
      <c r="H3719" s="338">
        <v>43132</v>
      </c>
      <c r="I3719" s="337" t="s">
        <v>19695</v>
      </c>
      <c r="J3719" s="337" t="s">
        <v>36</v>
      </c>
      <c r="K3719" s="337" t="s">
        <v>19695</v>
      </c>
      <c r="L3719" s="337" t="s">
        <v>19695</v>
      </c>
      <c r="M3719" s="337" t="s">
        <v>19695</v>
      </c>
      <c r="N3719" s="337" t="s">
        <v>19695</v>
      </c>
      <c r="O3719" s="337" t="s">
        <v>19695</v>
      </c>
      <c r="P3719" s="337" t="s">
        <v>19695</v>
      </c>
      <c r="Q3719" s="337" t="s">
        <v>19695</v>
      </c>
      <c r="R3719" s="337" t="s">
        <v>1220</v>
      </c>
      <c r="S3719" s="337" t="s">
        <v>108</v>
      </c>
      <c r="T3719" s="337" t="s">
        <v>6263</v>
      </c>
      <c r="U3719" s="337" t="s">
        <v>6264</v>
      </c>
      <c r="V3719" s="337">
        <v>4</v>
      </c>
      <c r="W3719" s="337" t="s">
        <v>19695</v>
      </c>
      <c r="X3719" s="337" t="s">
        <v>19695</v>
      </c>
      <c r="Y3719" s="337" t="s">
        <v>19695</v>
      </c>
      <c r="Z3719" s="337" t="s">
        <v>1745</v>
      </c>
      <c r="AA3719" s="337" t="s">
        <v>761</v>
      </c>
      <c r="AB3719" s="337" t="s">
        <v>762</v>
      </c>
      <c r="AC3719" s="337" t="s">
        <v>15231</v>
      </c>
    </row>
    <row r="3720" spans="1:29" ht="15.8" x14ac:dyDescent="0.25">
      <c r="A3720" s="337" t="s">
        <v>1723</v>
      </c>
      <c r="B3720" s="337" t="s">
        <v>6275</v>
      </c>
      <c r="C3720" s="337" t="s">
        <v>1821</v>
      </c>
      <c r="D3720" s="337" t="s">
        <v>449</v>
      </c>
      <c r="E3720" s="337" t="s">
        <v>5001</v>
      </c>
      <c r="F3720" s="338">
        <v>43082</v>
      </c>
      <c r="G3720" s="337" t="s">
        <v>1264</v>
      </c>
      <c r="H3720" s="338">
        <v>43132</v>
      </c>
      <c r="I3720" s="337" t="s">
        <v>19695</v>
      </c>
      <c r="J3720" s="337" t="s">
        <v>16</v>
      </c>
      <c r="K3720" s="337" t="s">
        <v>19695</v>
      </c>
      <c r="L3720" s="337" t="s">
        <v>19695</v>
      </c>
      <c r="M3720" s="337" t="s">
        <v>19695</v>
      </c>
      <c r="N3720" s="337" t="s">
        <v>19695</v>
      </c>
      <c r="O3720" s="337" t="s">
        <v>19695</v>
      </c>
      <c r="P3720" s="337" t="s">
        <v>19695</v>
      </c>
      <c r="Q3720" s="337" t="s">
        <v>19695</v>
      </c>
      <c r="R3720" s="337" t="s">
        <v>139</v>
      </c>
      <c r="S3720" s="337" t="s">
        <v>1234</v>
      </c>
      <c r="T3720" s="337" t="s">
        <v>6276</v>
      </c>
      <c r="U3720" s="337" t="s">
        <v>6277</v>
      </c>
      <c r="V3720" s="337">
        <v>6</v>
      </c>
      <c r="W3720" s="337" t="s">
        <v>19695</v>
      </c>
      <c r="X3720" s="337" t="s">
        <v>19695</v>
      </c>
      <c r="Y3720" s="337" t="s">
        <v>19695</v>
      </c>
      <c r="Z3720" s="337" t="s">
        <v>1745</v>
      </c>
      <c r="AA3720" s="337" t="s">
        <v>761</v>
      </c>
      <c r="AB3720" s="337" t="s">
        <v>762</v>
      </c>
      <c r="AC3720" s="337" t="s">
        <v>15233</v>
      </c>
    </row>
    <row r="3721" spans="1:29" ht="15.8" x14ac:dyDescent="0.25">
      <c r="A3721" s="337" t="s">
        <v>1723</v>
      </c>
      <c r="B3721" s="337" t="s">
        <v>6350</v>
      </c>
      <c r="C3721" s="337" t="s">
        <v>1821</v>
      </c>
      <c r="D3721" s="337" t="s">
        <v>449</v>
      </c>
      <c r="E3721" s="337" t="s">
        <v>5001</v>
      </c>
      <c r="F3721" s="338">
        <v>43082</v>
      </c>
      <c r="G3721" s="337" t="s">
        <v>1264</v>
      </c>
      <c r="H3721" s="338">
        <v>43132</v>
      </c>
      <c r="I3721" s="337" t="s">
        <v>19695</v>
      </c>
      <c r="J3721" s="337" t="s">
        <v>36</v>
      </c>
      <c r="K3721" s="337" t="s">
        <v>19695</v>
      </c>
      <c r="L3721" s="337" t="s">
        <v>19695</v>
      </c>
      <c r="M3721" s="337" t="s">
        <v>19695</v>
      </c>
      <c r="N3721" s="337" t="s">
        <v>19695</v>
      </c>
      <c r="O3721" s="337" t="s">
        <v>19695</v>
      </c>
      <c r="P3721" s="337" t="s">
        <v>19695</v>
      </c>
      <c r="Q3721" s="337" t="s">
        <v>19695</v>
      </c>
      <c r="R3721" s="337" t="s">
        <v>52</v>
      </c>
      <c r="S3721" s="337" t="s">
        <v>69</v>
      </c>
      <c r="T3721" s="337" t="s">
        <v>69</v>
      </c>
      <c r="U3721" s="337" t="s">
        <v>889</v>
      </c>
      <c r="V3721" s="337">
        <v>10</v>
      </c>
      <c r="W3721" s="337" t="s">
        <v>19695</v>
      </c>
      <c r="X3721" s="337" t="s">
        <v>19695</v>
      </c>
      <c r="Y3721" s="337" t="s">
        <v>19695</v>
      </c>
      <c r="Z3721" s="337" t="s">
        <v>1745</v>
      </c>
      <c r="AA3721" s="337" t="s">
        <v>853</v>
      </c>
      <c r="AB3721" s="337" t="s">
        <v>854</v>
      </c>
      <c r="AC3721" s="337" t="s">
        <v>15237</v>
      </c>
    </row>
    <row r="3722" spans="1:29" ht="15.8" x14ac:dyDescent="0.25">
      <c r="A3722" s="337" t="s">
        <v>1723</v>
      </c>
      <c r="B3722" s="337" t="s">
        <v>6043</v>
      </c>
      <c r="C3722" s="337" t="s">
        <v>1821</v>
      </c>
      <c r="D3722" s="337" t="s">
        <v>449</v>
      </c>
      <c r="E3722" s="337" t="s">
        <v>5001</v>
      </c>
      <c r="F3722" s="338">
        <v>43082</v>
      </c>
      <c r="G3722" s="337" t="s">
        <v>1264</v>
      </c>
      <c r="H3722" s="338">
        <v>43132</v>
      </c>
      <c r="I3722" s="337" t="s">
        <v>19695</v>
      </c>
      <c r="J3722" s="337" t="s">
        <v>36</v>
      </c>
      <c r="K3722" s="337" t="s">
        <v>19695</v>
      </c>
      <c r="L3722" s="337" t="s">
        <v>19695</v>
      </c>
      <c r="M3722" s="337" t="s">
        <v>19695</v>
      </c>
      <c r="N3722" s="337" t="s">
        <v>19695</v>
      </c>
      <c r="O3722" s="337" t="s">
        <v>19695</v>
      </c>
      <c r="P3722" s="337" t="s">
        <v>19695</v>
      </c>
      <c r="Q3722" s="337" t="s">
        <v>19695</v>
      </c>
      <c r="R3722" s="337" t="s">
        <v>18</v>
      </c>
      <c r="S3722" s="337" t="s">
        <v>447</v>
      </c>
      <c r="T3722" s="337" t="s">
        <v>5980</v>
      </c>
      <c r="U3722" s="337" t="s">
        <v>6044</v>
      </c>
      <c r="V3722" s="337">
        <v>10</v>
      </c>
      <c r="W3722" s="337" t="s">
        <v>19695</v>
      </c>
      <c r="X3722" s="337" t="s">
        <v>19695</v>
      </c>
      <c r="Y3722" s="337" t="s">
        <v>19695</v>
      </c>
      <c r="Z3722" s="337" t="s">
        <v>1745</v>
      </c>
      <c r="AA3722" s="337" t="s">
        <v>853</v>
      </c>
      <c r="AB3722" s="337" t="s">
        <v>854</v>
      </c>
      <c r="AC3722" s="337" t="s">
        <v>15237</v>
      </c>
    </row>
    <row r="3723" spans="1:29" ht="15.8" x14ac:dyDescent="0.25">
      <c r="A3723" s="337" t="s">
        <v>1723</v>
      </c>
      <c r="B3723" s="337" t="s">
        <v>6265</v>
      </c>
      <c r="C3723" s="337" t="s">
        <v>1725</v>
      </c>
      <c r="D3723" s="337" t="s">
        <v>1726</v>
      </c>
      <c r="E3723" s="337" t="s">
        <v>5001</v>
      </c>
      <c r="F3723" s="338">
        <v>43082</v>
      </c>
      <c r="G3723" s="337" t="s">
        <v>1264</v>
      </c>
      <c r="H3723" s="338">
        <v>43132</v>
      </c>
      <c r="I3723" s="337" t="s">
        <v>19695</v>
      </c>
      <c r="J3723" s="337" t="s">
        <v>16</v>
      </c>
      <c r="K3723" s="337" t="s">
        <v>19695</v>
      </c>
      <c r="L3723" s="337" t="s">
        <v>19695</v>
      </c>
      <c r="M3723" s="337" t="s">
        <v>19695</v>
      </c>
      <c r="N3723" s="337" t="s">
        <v>19695</v>
      </c>
      <c r="O3723" s="337" t="s">
        <v>19695</v>
      </c>
      <c r="P3723" s="337" t="s">
        <v>19695</v>
      </c>
      <c r="Q3723" s="337" t="s">
        <v>19695</v>
      </c>
      <c r="R3723" s="337" t="s">
        <v>1265</v>
      </c>
      <c r="S3723" s="337" t="s">
        <v>3969</v>
      </c>
      <c r="T3723" s="337" t="s">
        <v>6266</v>
      </c>
      <c r="U3723" s="337" t="s">
        <v>6267</v>
      </c>
      <c r="V3723" s="337">
        <v>9</v>
      </c>
      <c r="W3723" s="337" t="s">
        <v>19695</v>
      </c>
      <c r="X3723" s="337" t="s">
        <v>19695</v>
      </c>
      <c r="Y3723" s="337" t="s">
        <v>19695</v>
      </c>
      <c r="Z3723" s="337" t="s">
        <v>1745</v>
      </c>
      <c r="AA3723" s="337" t="s">
        <v>761</v>
      </c>
      <c r="AB3723" s="337" t="s">
        <v>762</v>
      </c>
      <c r="AC3723" s="337" t="s">
        <v>13763</v>
      </c>
    </row>
    <row r="3724" spans="1:29" ht="15.8" x14ac:dyDescent="0.25">
      <c r="A3724" s="337" t="s">
        <v>1723</v>
      </c>
      <c r="B3724" s="337" t="s">
        <v>1339</v>
      </c>
      <c r="C3724" s="337" t="s">
        <v>1821</v>
      </c>
      <c r="D3724" s="337" t="s">
        <v>449</v>
      </c>
      <c r="E3724" s="337" t="s">
        <v>5001</v>
      </c>
      <c r="F3724" s="338">
        <v>43082</v>
      </c>
      <c r="G3724" s="337" t="s">
        <v>1264</v>
      </c>
      <c r="H3724" s="338">
        <v>43132</v>
      </c>
      <c r="I3724" s="337" t="s">
        <v>19695</v>
      </c>
      <c r="J3724" s="337" t="s">
        <v>36</v>
      </c>
      <c r="K3724" s="337" t="s">
        <v>19695</v>
      </c>
      <c r="L3724" s="337" t="s">
        <v>19695</v>
      </c>
      <c r="M3724" s="337" t="s">
        <v>19695</v>
      </c>
      <c r="N3724" s="337" t="s">
        <v>19695</v>
      </c>
      <c r="O3724" s="337" t="s">
        <v>19695</v>
      </c>
      <c r="P3724" s="337" t="s">
        <v>19695</v>
      </c>
      <c r="Q3724" s="337" t="s">
        <v>19695</v>
      </c>
      <c r="R3724" s="337" t="s">
        <v>52</v>
      </c>
      <c r="S3724" s="337" t="s">
        <v>430</v>
      </c>
      <c r="T3724" s="337" t="s">
        <v>1340</v>
      </c>
      <c r="U3724" s="337" t="s">
        <v>1341</v>
      </c>
      <c r="V3724" s="337">
        <v>10</v>
      </c>
      <c r="W3724" s="337" t="s">
        <v>19695</v>
      </c>
      <c r="X3724" s="337" t="s">
        <v>19695</v>
      </c>
      <c r="Y3724" s="337" t="s">
        <v>19695</v>
      </c>
      <c r="Z3724" s="337" t="s">
        <v>1745</v>
      </c>
      <c r="AA3724" s="337" t="s">
        <v>853</v>
      </c>
      <c r="AB3724" s="337" t="s">
        <v>854</v>
      </c>
      <c r="AC3724" s="337" t="s">
        <v>13779</v>
      </c>
    </row>
    <row r="3725" spans="1:29" ht="15.8" x14ac:dyDescent="0.25">
      <c r="A3725" s="337" t="s">
        <v>1723</v>
      </c>
      <c r="B3725" s="337" t="s">
        <v>5512</v>
      </c>
      <c r="C3725" s="337" t="s">
        <v>1821</v>
      </c>
      <c r="D3725" s="337" t="s">
        <v>449</v>
      </c>
      <c r="E3725" s="337" t="s">
        <v>5001</v>
      </c>
      <c r="F3725" s="338">
        <v>43082</v>
      </c>
      <c r="G3725" s="337" t="s">
        <v>1264</v>
      </c>
      <c r="H3725" s="338">
        <v>43132</v>
      </c>
      <c r="I3725" s="337" t="s">
        <v>19695</v>
      </c>
      <c r="J3725" s="337" t="s">
        <v>16</v>
      </c>
      <c r="K3725" s="337" t="s">
        <v>19695</v>
      </c>
      <c r="L3725" s="337" t="s">
        <v>19695</v>
      </c>
      <c r="M3725" s="337" t="s">
        <v>19695</v>
      </c>
      <c r="N3725" s="337" t="s">
        <v>19695</v>
      </c>
      <c r="O3725" s="337" t="s">
        <v>19695</v>
      </c>
      <c r="P3725" s="337" t="s">
        <v>19695</v>
      </c>
      <c r="Q3725" s="337" t="s">
        <v>19695</v>
      </c>
      <c r="R3725" s="337" t="s">
        <v>112</v>
      </c>
      <c r="S3725" s="337" t="s">
        <v>115</v>
      </c>
      <c r="T3725" s="337" t="s">
        <v>5513</v>
      </c>
      <c r="U3725" s="337" t="s">
        <v>5513</v>
      </c>
      <c r="V3725" s="337">
        <v>16</v>
      </c>
      <c r="W3725" s="337" t="s">
        <v>19695</v>
      </c>
      <c r="X3725" s="337" t="s">
        <v>19695</v>
      </c>
      <c r="Y3725" s="337" t="s">
        <v>19695</v>
      </c>
      <c r="Z3725" s="337" t="s">
        <v>1753</v>
      </c>
      <c r="AA3725" s="337" t="s">
        <v>1499</v>
      </c>
      <c r="AB3725" s="337" t="s">
        <v>718</v>
      </c>
      <c r="AC3725" s="337" t="s">
        <v>15208</v>
      </c>
    </row>
    <row r="3726" spans="1:29" ht="15.8" x14ac:dyDescent="0.25">
      <c r="A3726" s="337" t="s">
        <v>1723</v>
      </c>
      <c r="B3726" s="337" t="s">
        <v>6046</v>
      </c>
      <c r="C3726" s="337" t="s">
        <v>1821</v>
      </c>
      <c r="D3726" s="337" t="s">
        <v>449</v>
      </c>
      <c r="E3726" s="337" t="s">
        <v>5001</v>
      </c>
      <c r="F3726" s="338">
        <v>43082</v>
      </c>
      <c r="G3726" s="337" t="s">
        <v>1264</v>
      </c>
      <c r="H3726" s="338">
        <v>43132</v>
      </c>
      <c r="I3726" s="337" t="s">
        <v>19695</v>
      </c>
      <c r="J3726" s="337" t="s">
        <v>36</v>
      </c>
      <c r="K3726" s="337" t="s">
        <v>19695</v>
      </c>
      <c r="L3726" s="337" t="s">
        <v>19695</v>
      </c>
      <c r="M3726" s="337" t="s">
        <v>19695</v>
      </c>
      <c r="N3726" s="337" t="s">
        <v>19695</v>
      </c>
      <c r="O3726" s="337" t="s">
        <v>19695</v>
      </c>
      <c r="P3726" s="337" t="s">
        <v>19695</v>
      </c>
      <c r="Q3726" s="337" t="s">
        <v>19695</v>
      </c>
      <c r="R3726" s="337" t="s">
        <v>35</v>
      </c>
      <c r="S3726" s="337" t="s">
        <v>77</v>
      </c>
      <c r="T3726" s="337" t="s">
        <v>6047</v>
      </c>
      <c r="U3726" s="337" t="s">
        <v>5985</v>
      </c>
      <c r="V3726" s="337">
        <v>8</v>
      </c>
      <c r="W3726" s="337" t="s">
        <v>19695</v>
      </c>
      <c r="X3726" s="337" t="s">
        <v>19695</v>
      </c>
      <c r="Y3726" s="337" t="s">
        <v>19695</v>
      </c>
      <c r="Z3726" s="337" t="s">
        <v>1753</v>
      </c>
      <c r="AA3726" s="337" t="s">
        <v>717</v>
      </c>
      <c r="AB3726" s="337" t="s">
        <v>718</v>
      </c>
      <c r="AC3726" s="337" t="s">
        <v>13752</v>
      </c>
    </row>
    <row r="3727" spans="1:29" ht="15.8" x14ac:dyDescent="0.25">
      <c r="A3727" s="337" t="s">
        <v>1723</v>
      </c>
      <c r="B3727" s="337" t="s">
        <v>11078</v>
      </c>
      <c r="C3727" s="337" t="s">
        <v>1821</v>
      </c>
      <c r="D3727" s="337" t="s">
        <v>449</v>
      </c>
      <c r="E3727" s="337" t="s">
        <v>7182</v>
      </c>
      <c r="F3727" s="338">
        <v>43083</v>
      </c>
      <c r="G3727" s="337" t="s">
        <v>1264</v>
      </c>
      <c r="H3727" s="338">
        <v>43132</v>
      </c>
      <c r="I3727" s="337" t="s">
        <v>19695</v>
      </c>
      <c r="J3727" s="337" t="s">
        <v>36</v>
      </c>
      <c r="K3727" s="337" t="s">
        <v>19695</v>
      </c>
      <c r="L3727" s="337" t="s">
        <v>19695</v>
      </c>
      <c r="M3727" s="337" t="s">
        <v>19695</v>
      </c>
      <c r="N3727" s="337" t="s">
        <v>19695</v>
      </c>
      <c r="O3727" s="337" t="s">
        <v>19695</v>
      </c>
      <c r="P3727" s="337" t="s">
        <v>19695</v>
      </c>
      <c r="Q3727" s="337" t="s">
        <v>19695</v>
      </c>
      <c r="R3727" s="337" t="s">
        <v>18</v>
      </c>
      <c r="S3727" s="337" t="s">
        <v>392</v>
      </c>
      <c r="T3727" s="337" t="s">
        <v>2781</v>
      </c>
      <c r="U3727" s="337" t="s">
        <v>5606</v>
      </c>
      <c r="V3727" s="337">
        <v>8</v>
      </c>
      <c r="W3727" s="337" t="s">
        <v>19695</v>
      </c>
      <c r="X3727" s="337" t="s">
        <v>19695</v>
      </c>
      <c r="Y3727" s="337" t="s">
        <v>19695</v>
      </c>
      <c r="Z3727" s="337" t="s">
        <v>1753</v>
      </c>
      <c r="AA3727" s="337" t="s">
        <v>717</v>
      </c>
      <c r="AB3727" s="337" t="s">
        <v>718</v>
      </c>
      <c r="AC3727" s="337" t="s">
        <v>15451</v>
      </c>
    </row>
    <row r="3728" spans="1:29" ht="15.8" x14ac:dyDescent="0.25">
      <c r="A3728" s="337" t="s">
        <v>1723</v>
      </c>
      <c r="B3728" s="337" t="s">
        <v>6020</v>
      </c>
      <c r="C3728" s="337" t="s">
        <v>1821</v>
      </c>
      <c r="D3728" s="337" t="s">
        <v>449</v>
      </c>
      <c r="E3728" s="337" t="s">
        <v>5001</v>
      </c>
      <c r="F3728" s="338">
        <v>43082</v>
      </c>
      <c r="G3728" s="337" t="s">
        <v>1264</v>
      </c>
      <c r="H3728" s="338">
        <v>43132</v>
      </c>
      <c r="I3728" s="337" t="s">
        <v>19695</v>
      </c>
      <c r="J3728" s="337" t="s">
        <v>36</v>
      </c>
      <c r="K3728" s="337" t="s">
        <v>19695</v>
      </c>
      <c r="L3728" s="337" t="s">
        <v>19695</v>
      </c>
      <c r="M3728" s="337" t="s">
        <v>19695</v>
      </c>
      <c r="N3728" s="337" t="s">
        <v>19695</v>
      </c>
      <c r="O3728" s="337" t="s">
        <v>19695</v>
      </c>
      <c r="P3728" s="337" t="s">
        <v>19695</v>
      </c>
      <c r="Q3728" s="337" t="s">
        <v>19695</v>
      </c>
      <c r="R3728" s="337" t="s">
        <v>52</v>
      </c>
      <c r="S3728" s="337" t="s">
        <v>69</v>
      </c>
      <c r="T3728" s="337" t="s">
        <v>69</v>
      </c>
      <c r="U3728" s="337" t="s">
        <v>6021</v>
      </c>
      <c r="V3728" s="337">
        <v>8</v>
      </c>
      <c r="W3728" s="337" t="s">
        <v>19695</v>
      </c>
      <c r="X3728" s="337" t="s">
        <v>19695</v>
      </c>
      <c r="Y3728" s="337" t="s">
        <v>19695</v>
      </c>
      <c r="Z3728" s="337" t="s">
        <v>1753</v>
      </c>
      <c r="AA3728" s="337" t="s">
        <v>717</v>
      </c>
      <c r="AB3728" s="337" t="s">
        <v>718</v>
      </c>
      <c r="AC3728" s="337" t="s">
        <v>15228</v>
      </c>
    </row>
    <row r="3729" spans="1:29" ht="15.8" x14ac:dyDescent="0.25">
      <c r="A3729" s="337" t="s">
        <v>1723</v>
      </c>
      <c r="B3729" s="337" t="s">
        <v>5057</v>
      </c>
      <c r="C3729" s="337" t="s">
        <v>1821</v>
      </c>
      <c r="D3729" s="337" t="s">
        <v>449</v>
      </c>
      <c r="E3729" s="337" t="s">
        <v>5001</v>
      </c>
      <c r="F3729" s="338">
        <v>43082</v>
      </c>
      <c r="G3729" s="337" t="s">
        <v>1264</v>
      </c>
      <c r="H3729" s="338">
        <v>43132</v>
      </c>
      <c r="I3729" s="337" t="s">
        <v>19695</v>
      </c>
      <c r="J3729" s="337" t="s">
        <v>36</v>
      </c>
      <c r="K3729" s="337" t="s">
        <v>19695</v>
      </c>
      <c r="L3729" s="337" t="s">
        <v>19695</v>
      </c>
      <c r="M3729" s="337" t="s">
        <v>19695</v>
      </c>
      <c r="N3729" s="337" t="s">
        <v>19695</v>
      </c>
      <c r="O3729" s="337" t="s">
        <v>19695</v>
      </c>
      <c r="P3729" s="337" t="s">
        <v>19695</v>
      </c>
      <c r="Q3729" s="337" t="s">
        <v>19695</v>
      </c>
      <c r="R3729" s="337" t="s">
        <v>1999</v>
      </c>
      <c r="S3729" s="337" t="s">
        <v>1999</v>
      </c>
      <c r="T3729" s="337" t="s">
        <v>5056</v>
      </c>
      <c r="U3729" s="337" t="s">
        <v>5056</v>
      </c>
      <c r="V3729" s="337">
        <v>6</v>
      </c>
      <c r="W3729" s="337" t="s">
        <v>19695</v>
      </c>
      <c r="X3729" s="337" t="s">
        <v>19695</v>
      </c>
      <c r="Y3729" s="337" t="s">
        <v>19695</v>
      </c>
      <c r="Z3729" s="337" t="s">
        <v>1753</v>
      </c>
      <c r="AA3729" s="337" t="s">
        <v>735</v>
      </c>
      <c r="AB3729" s="337" t="s">
        <v>718</v>
      </c>
      <c r="AC3729" s="337" t="s">
        <v>15457</v>
      </c>
    </row>
    <row r="3730" spans="1:29" ht="15.8" x14ac:dyDescent="0.25">
      <c r="A3730" s="337" t="s">
        <v>1723</v>
      </c>
      <c r="B3730" s="337" t="s">
        <v>5164</v>
      </c>
      <c r="C3730" s="337" t="s">
        <v>1725</v>
      </c>
      <c r="D3730" s="337" t="s">
        <v>1726</v>
      </c>
      <c r="E3730" s="337" t="s">
        <v>5001</v>
      </c>
      <c r="F3730" s="338">
        <v>43082</v>
      </c>
      <c r="G3730" s="337" t="s">
        <v>1264</v>
      </c>
      <c r="H3730" s="338">
        <v>43132</v>
      </c>
      <c r="I3730" s="337" t="s">
        <v>19695</v>
      </c>
      <c r="J3730" s="337" t="s">
        <v>36</v>
      </c>
      <c r="K3730" s="337" t="s">
        <v>19695</v>
      </c>
      <c r="L3730" s="337" t="s">
        <v>19695</v>
      </c>
      <c r="M3730" s="337" t="s">
        <v>19695</v>
      </c>
      <c r="N3730" s="337" t="s">
        <v>19695</v>
      </c>
      <c r="O3730" s="337" t="s">
        <v>19695</v>
      </c>
      <c r="P3730" s="337" t="s">
        <v>19695</v>
      </c>
      <c r="Q3730" s="337" t="s">
        <v>19695</v>
      </c>
      <c r="R3730" s="337" t="s">
        <v>18</v>
      </c>
      <c r="S3730" s="337" t="s">
        <v>1072</v>
      </c>
      <c r="T3730" s="337" t="s">
        <v>1072</v>
      </c>
      <c r="U3730" s="337" t="s">
        <v>5165</v>
      </c>
      <c r="V3730" s="337">
        <v>12</v>
      </c>
      <c r="W3730" s="337" t="s">
        <v>19695</v>
      </c>
      <c r="X3730" s="337" t="s">
        <v>19695</v>
      </c>
      <c r="Y3730" s="337" t="s">
        <v>19695</v>
      </c>
      <c r="Z3730" s="337" t="s">
        <v>1753</v>
      </c>
      <c r="AA3730" s="337" t="s">
        <v>735</v>
      </c>
      <c r="AB3730" s="337" t="s">
        <v>718</v>
      </c>
      <c r="AC3730" s="337" t="s">
        <v>15457</v>
      </c>
    </row>
    <row r="3731" spans="1:29" ht="15.8" x14ac:dyDescent="0.25">
      <c r="A3731" s="337" t="s">
        <v>1723</v>
      </c>
      <c r="B3731" s="337" t="s">
        <v>11027</v>
      </c>
      <c r="C3731" s="337" t="s">
        <v>1821</v>
      </c>
      <c r="D3731" s="337" t="s">
        <v>449</v>
      </c>
      <c r="E3731" s="337" t="s">
        <v>4377</v>
      </c>
      <c r="F3731" s="338">
        <v>43069</v>
      </c>
      <c r="G3731" s="337" t="s">
        <v>6365</v>
      </c>
      <c r="H3731" s="338">
        <v>43131</v>
      </c>
      <c r="I3731" s="337" t="s">
        <v>19695</v>
      </c>
      <c r="J3731" s="337" t="s">
        <v>36</v>
      </c>
      <c r="K3731" s="337" t="s">
        <v>19695</v>
      </c>
      <c r="L3731" s="337" t="s">
        <v>19695</v>
      </c>
      <c r="M3731" s="337" t="s">
        <v>19695</v>
      </c>
      <c r="N3731" s="337" t="s">
        <v>19695</v>
      </c>
      <c r="O3731" s="337" t="s">
        <v>19695</v>
      </c>
      <c r="P3731" s="337" t="s">
        <v>19695</v>
      </c>
      <c r="Q3731" s="337" t="s">
        <v>19695</v>
      </c>
      <c r="R3731" s="337" t="s">
        <v>130</v>
      </c>
      <c r="S3731" s="337" t="s">
        <v>940</v>
      </c>
      <c r="T3731" s="337" t="s">
        <v>138</v>
      </c>
      <c r="U3731" s="337" t="s">
        <v>11028</v>
      </c>
      <c r="V3731" s="337">
        <v>10</v>
      </c>
      <c r="W3731" s="337" t="s">
        <v>19695</v>
      </c>
      <c r="X3731" s="337" t="s">
        <v>19695</v>
      </c>
      <c r="Y3731" s="337" t="s">
        <v>19695</v>
      </c>
      <c r="Z3731" s="337" t="s">
        <v>1728</v>
      </c>
      <c r="AA3731" s="337" t="s">
        <v>735</v>
      </c>
      <c r="AB3731" s="337" t="s">
        <v>718</v>
      </c>
      <c r="AC3731" s="337" t="s">
        <v>13881</v>
      </c>
    </row>
    <row r="3732" spans="1:29" ht="15.8" x14ac:dyDescent="0.25">
      <c r="A3732" s="337" t="s">
        <v>1723</v>
      </c>
      <c r="B3732" s="337" t="s">
        <v>11194</v>
      </c>
      <c r="C3732" s="337" t="s">
        <v>1821</v>
      </c>
      <c r="D3732" s="337" t="s">
        <v>449</v>
      </c>
      <c r="E3732" s="337" t="s">
        <v>5006</v>
      </c>
      <c r="F3732" s="338">
        <v>43081</v>
      </c>
      <c r="G3732" s="337" t="s">
        <v>6365</v>
      </c>
      <c r="H3732" s="338">
        <v>43131</v>
      </c>
      <c r="I3732" s="337" t="s">
        <v>19695</v>
      </c>
      <c r="J3732" s="337" t="s">
        <v>36</v>
      </c>
      <c r="K3732" s="337" t="s">
        <v>19695</v>
      </c>
      <c r="L3732" s="337" t="s">
        <v>19695</v>
      </c>
      <c r="M3732" s="337" t="s">
        <v>19695</v>
      </c>
      <c r="N3732" s="337" t="s">
        <v>19695</v>
      </c>
      <c r="O3732" s="337" t="s">
        <v>19695</v>
      </c>
      <c r="P3732" s="337" t="s">
        <v>19695</v>
      </c>
      <c r="Q3732" s="337" t="s">
        <v>19695</v>
      </c>
      <c r="R3732" s="337" t="s">
        <v>105</v>
      </c>
      <c r="S3732" s="337" t="s">
        <v>1518</v>
      </c>
      <c r="T3732" s="337" t="s">
        <v>1518</v>
      </c>
      <c r="U3732" s="337" t="s">
        <v>11172</v>
      </c>
      <c r="V3732" s="337">
        <v>3</v>
      </c>
      <c r="W3732" s="337" t="s">
        <v>19695</v>
      </c>
      <c r="X3732" s="337" t="s">
        <v>19695</v>
      </c>
      <c r="Y3732" s="337" t="s">
        <v>19695</v>
      </c>
      <c r="Z3732" s="337" t="s">
        <v>1745</v>
      </c>
      <c r="AA3732" s="337" t="s">
        <v>761</v>
      </c>
      <c r="AB3732" s="337" t="s">
        <v>762</v>
      </c>
      <c r="AC3732" s="337" t="s">
        <v>15229</v>
      </c>
    </row>
    <row r="3733" spans="1:29" ht="15.8" x14ac:dyDescent="0.25">
      <c r="A3733" s="337" t="s">
        <v>1723</v>
      </c>
      <c r="B3733" s="337" t="s">
        <v>6364</v>
      </c>
      <c r="C3733" s="337" t="s">
        <v>1821</v>
      </c>
      <c r="D3733" s="337" t="s">
        <v>449</v>
      </c>
      <c r="E3733" s="337" t="s">
        <v>5006</v>
      </c>
      <c r="F3733" s="338">
        <v>43081</v>
      </c>
      <c r="G3733" s="337" t="s">
        <v>6365</v>
      </c>
      <c r="H3733" s="338">
        <v>43131</v>
      </c>
      <c r="I3733" s="337" t="s">
        <v>19695</v>
      </c>
      <c r="J3733" s="337" t="s">
        <v>36</v>
      </c>
      <c r="K3733" s="337" t="s">
        <v>19695</v>
      </c>
      <c r="L3733" s="337" t="s">
        <v>19695</v>
      </c>
      <c r="M3733" s="337" t="s">
        <v>19695</v>
      </c>
      <c r="N3733" s="337" t="s">
        <v>19695</v>
      </c>
      <c r="O3733" s="337" t="s">
        <v>19695</v>
      </c>
      <c r="P3733" s="337" t="s">
        <v>19695</v>
      </c>
      <c r="Q3733" s="337" t="s">
        <v>19695</v>
      </c>
      <c r="R3733" s="337" t="s">
        <v>130</v>
      </c>
      <c r="S3733" s="337" t="s">
        <v>147</v>
      </c>
      <c r="T3733" s="337" t="s">
        <v>948</v>
      </c>
      <c r="U3733" s="337" t="s">
        <v>6366</v>
      </c>
      <c r="V3733" s="337">
        <v>10</v>
      </c>
      <c r="W3733" s="337" t="s">
        <v>19695</v>
      </c>
      <c r="X3733" s="337" t="s">
        <v>19695</v>
      </c>
      <c r="Y3733" s="337" t="s">
        <v>19695</v>
      </c>
      <c r="Z3733" s="337" t="s">
        <v>1745</v>
      </c>
      <c r="AA3733" s="337" t="s">
        <v>853</v>
      </c>
      <c r="AB3733" s="337" t="s">
        <v>854</v>
      </c>
      <c r="AC3733" s="337" t="s">
        <v>15235</v>
      </c>
    </row>
    <row r="3734" spans="1:29" ht="15.8" x14ac:dyDescent="0.25">
      <c r="A3734" s="337" t="s">
        <v>1723</v>
      </c>
      <c r="B3734" s="337" t="s">
        <v>4586</v>
      </c>
      <c r="C3734" s="337" t="s">
        <v>1821</v>
      </c>
      <c r="D3734" s="337" t="s">
        <v>449</v>
      </c>
      <c r="E3734" s="337" t="s">
        <v>4587</v>
      </c>
      <c r="F3734" s="338">
        <v>43008</v>
      </c>
      <c r="G3734" s="337" t="s">
        <v>4588</v>
      </c>
      <c r="H3734" s="338">
        <v>43130</v>
      </c>
      <c r="I3734" s="337" t="s">
        <v>19695</v>
      </c>
      <c r="J3734" s="337" t="s">
        <v>36</v>
      </c>
      <c r="K3734" s="337" t="s">
        <v>19695</v>
      </c>
      <c r="L3734" s="337" t="s">
        <v>19695</v>
      </c>
      <c r="M3734" s="337" t="s">
        <v>19695</v>
      </c>
      <c r="N3734" s="337" t="s">
        <v>19695</v>
      </c>
      <c r="O3734" s="337" t="s">
        <v>19695</v>
      </c>
      <c r="P3734" s="337" t="s">
        <v>19695</v>
      </c>
      <c r="Q3734" s="337" t="s">
        <v>19695</v>
      </c>
      <c r="R3734" s="337" t="s">
        <v>45</v>
      </c>
      <c r="S3734" s="337" t="s">
        <v>1144</v>
      </c>
      <c r="T3734" s="337" t="s">
        <v>1144</v>
      </c>
      <c r="U3734" s="337" t="s">
        <v>3872</v>
      </c>
      <c r="V3734" s="337">
        <v>12</v>
      </c>
      <c r="W3734" s="337" t="s">
        <v>19695</v>
      </c>
      <c r="X3734" s="337" t="s">
        <v>19695</v>
      </c>
      <c r="Y3734" s="337" t="s">
        <v>19695</v>
      </c>
      <c r="Z3734" s="337" t="s">
        <v>1728</v>
      </c>
      <c r="AA3734" s="337" t="s">
        <v>735</v>
      </c>
      <c r="AB3734" s="337" t="s">
        <v>718</v>
      </c>
      <c r="AC3734" s="337" t="s">
        <v>13752</v>
      </c>
    </row>
    <row r="3735" spans="1:29" ht="15.8" x14ac:dyDescent="0.25">
      <c r="A3735" s="337" t="s">
        <v>1723</v>
      </c>
      <c r="B3735" s="337" t="s">
        <v>11107</v>
      </c>
      <c r="C3735" s="337" t="s">
        <v>1821</v>
      </c>
      <c r="D3735" s="337" t="s">
        <v>449</v>
      </c>
      <c r="E3735" s="337" t="s">
        <v>4819</v>
      </c>
      <c r="F3735" s="338">
        <v>43080</v>
      </c>
      <c r="G3735" s="337" t="s">
        <v>4588</v>
      </c>
      <c r="H3735" s="338">
        <v>43130</v>
      </c>
      <c r="I3735" s="337" t="s">
        <v>19695</v>
      </c>
      <c r="J3735" s="337" t="s">
        <v>36</v>
      </c>
      <c r="K3735" s="337" t="s">
        <v>19695</v>
      </c>
      <c r="L3735" s="337" t="s">
        <v>19695</v>
      </c>
      <c r="M3735" s="337" t="s">
        <v>19695</v>
      </c>
      <c r="N3735" s="337" t="s">
        <v>19695</v>
      </c>
      <c r="O3735" s="337" t="s">
        <v>19695</v>
      </c>
      <c r="P3735" s="337" t="s">
        <v>19695</v>
      </c>
      <c r="Q3735" s="337" t="s">
        <v>19695</v>
      </c>
      <c r="R3735" s="337" t="s">
        <v>130</v>
      </c>
      <c r="S3735" s="337" t="s">
        <v>940</v>
      </c>
      <c r="T3735" s="337" t="s">
        <v>4630</v>
      </c>
      <c r="U3735" s="337" t="s">
        <v>11108</v>
      </c>
      <c r="V3735" s="337">
        <v>6</v>
      </c>
      <c r="W3735" s="337" t="s">
        <v>19695</v>
      </c>
      <c r="X3735" s="337" t="s">
        <v>19695</v>
      </c>
      <c r="Y3735" s="337" t="s">
        <v>19695</v>
      </c>
      <c r="Z3735" s="337" t="s">
        <v>1745</v>
      </c>
      <c r="AA3735" s="337" t="s">
        <v>761</v>
      </c>
      <c r="AB3735" s="337" t="s">
        <v>762</v>
      </c>
      <c r="AC3735" s="337" t="s">
        <v>13752</v>
      </c>
    </row>
    <row r="3736" spans="1:29" ht="15.8" x14ac:dyDescent="0.25">
      <c r="A3736" s="337" t="s">
        <v>1723</v>
      </c>
      <c r="B3736" s="337" t="s">
        <v>5441</v>
      </c>
      <c r="C3736" s="337" t="s">
        <v>1725</v>
      </c>
      <c r="D3736" s="337" t="s">
        <v>1726</v>
      </c>
      <c r="E3736" s="337" t="s">
        <v>5160</v>
      </c>
      <c r="F3736" s="338">
        <v>43103</v>
      </c>
      <c r="G3736" s="337" t="s">
        <v>4588</v>
      </c>
      <c r="H3736" s="338">
        <v>43130</v>
      </c>
      <c r="I3736" s="337" t="s">
        <v>19695</v>
      </c>
      <c r="J3736" s="337" t="s">
        <v>36</v>
      </c>
      <c r="K3736" s="337" t="s">
        <v>19695</v>
      </c>
      <c r="L3736" s="337" t="s">
        <v>19695</v>
      </c>
      <c r="M3736" s="337" t="s">
        <v>19695</v>
      </c>
      <c r="N3736" s="337" t="s">
        <v>19695</v>
      </c>
      <c r="O3736" s="337" t="s">
        <v>19695</v>
      </c>
      <c r="P3736" s="337" t="s">
        <v>19695</v>
      </c>
      <c r="Q3736" s="337" t="s">
        <v>19695</v>
      </c>
      <c r="R3736" s="337" t="s">
        <v>52</v>
      </c>
      <c r="S3736" s="337" t="s">
        <v>857</v>
      </c>
      <c r="T3736" s="337" t="s">
        <v>5442</v>
      </c>
      <c r="U3736" s="337" t="s">
        <v>5442</v>
      </c>
      <c r="V3736" s="337">
        <v>6</v>
      </c>
      <c r="W3736" s="337" t="s">
        <v>19695</v>
      </c>
      <c r="X3736" s="337" t="s">
        <v>19695</v>
      </c>
      <c r="Y3736" s="337" t="s">
        <v>19695</v>
      </c>
      <c r="Z3736" s="337" t="s">
        <v>1753</v>
      </c>
      <c r="AA3736" s="337" t="s">
        <v>1499</v>
      </c>
      <c r="AB3736" s="337" t="s">
        <v>718</v>
      </c>
      <c r="AC3736" s="337" t="s">
        <v>15442</v>
      </c>
    </row>
    <row r="3737" spans="1:29" ht="15.8" x14ac:dyDescent="0.25">
      <c r="A3737" s="337" t="s">
        <v>1723</v>
      </c>
      <c r="B3737" s="337" t="s">
        <v>1548</v>
      </c>
      <c r="C3737" s="337" t="s">
        <v>1725</v>
      </c>
      <c r="D3737" s="337" t="s">
        <v>13527</v>
      </c>
      <c r="E3737" s="337" t="s">
        <v>1933</v>
      </c>
      <c r="F3737" s="338">
        <v>43050</v>
      </c>
      <c r="G3737" s="337" t="s">
        <v>4588</v>
      </c>
      <c r="H3737" s="338">
        <v>43130</v>
      </c>
      <c r="I3737" s="337" t="s">
        <v>19695</v>
      </c>
      <c r="J3737" s="337" t="s">
        <v>16</v>
      </c>
      <c r="K3737" s="337" t="s">
        <v>19695</v>
      </c>
      <c r="L3737" s="337" t="s">
        <v>19695</v>
      </c>
      <c r="M3737" s="337" t="s">
        <v>19695</v>
      </c>
      <c r="N3737" s="337" t="s">
        <v>19695</v>
      </c>
      <c r="O3737" s="337" t="s">
        <v>19695</v>
      </c>
      <c r="P3737" s="337" t="s">
        <v>19695</v>
      </c>
      <c r="Q3737" s="337" t="s">
        <v>19695</v>
      </c>
      <c r="R3737" s="337" t="s">
        <v>98</v>
      </c>
      <c r="S3737" s="337" t="s">
        <v>1172</v>
      </c>
      <c r="T3737" s="337" t="s">
        <v>1173</v>
      </c>
      <c r="U3737" s="337" t="s">
        <v>1549</v>
      </c>
      <c r="V3737" s="337">
        <v>10</v>
      </c>
      <c r="W3737" s="337" t="s">
        <v>19695</v>
      </c>
      <c r="X3737" s="337" t="s">
        <v>19695</v>
      </c>
      <c r="Y3737" s="337" t="s">
        <v>19695</v>
      </c>
      <c r="Z3737" s="337" t="s">
        <v>1753</v>
      </c>
      <c r="AA3737" s="337" t="s">
        <v>717</v>
      </c>
      <c r="AB3737" s="337" t="s">
        <v>718</v>
      </c>
      <c r="AC3737" s="337" t="s">
        <v>15451</v>
      </c>
    </row>
    <row r="3738" spans="1:29" ht="15.8" x14ac:dyDescent="0.25">
      <c r="A3738" s="337" t="s">
        <v>1723</v>
      </c>
      <c r="B3738" s="337" t="s">
        <v>11074</v>
      </c>
      <c r="C3738" s="337" t="s">
        <v>1821</v>
      </c>
      <c r="D3738" s="337" t="s">
        <v>449</v>
      </c>
      <c r="E3738" s="337" t="s">
        <v>4819</v>
      </c>
      <c r="F3738" s="338">
        <v>43080</v>
      </c>
      <c r="G3738" s="337" t="s">
        <v>4588</v>
      </c>
      <c r="H3738" s="338">
        <v>43130</v>
      </c>
      <c r="I3738" s="337" t="s">
        <v>19695</v>
      </c>
      <c r="J3738" s="337" t="s">
        <v>16</v>
      </c>
      <c r="K3738" s="337" t="s">
        <v>19695</v>
      </c>
      <c r="L3738" s="337" t="s">
        <v>19695</v>
      </c>
      <c r="M3738" s="337" t="s">
        <v>19695</v>
      </c>
      <c r="N3738" s="337" t="s">
        <v>19695</v>
      </c>
      <c r="O3738" s="337" t="s">
        <v>19695</v>
      </c>
      <c r="P3738" s="337" t="s">
        <v>19695</v>
      </c>
      <c r="Q3738" s="337" t="s">
        <v>19695</v>
      </c>
      <c r="R3738" s="337" t="s">
        <v>98</v>
      </c>
      <c r="S3738" s="337" t="s">
        <v>1172</v>
      </c>
      <c r="T3738" s="337" t="s">
        <v>11075</v>
      </c>
      <c r="U3738" s="337" t="s">
        <v>11076</v>
      </c>
      <c r="V3738" s="337">
        <v>10</v>
      </c>
      <c r="W3738" s="337" t="s">
        <v>19695</v>
      </c>
      <c r="X3738" s="337" t="s">
        <v>19695</v>
      </c>
      <c r="Y3738" s="337" t="s">
        <v>19695</v>
      </c>
      <c r="Z3738" s="337" t="s">
        <v>1753</v>
      </c>
      <c r="AA3738" s="337" t="s">
        <v>735</v>
      </c>
      <c r="AB3738" s="337" t="s">
        <v>718</v>
      </c>
      <c r="AC3738" s="337" t="s">
        <v>15451</v>
      </c>
    </row>
    <row r="3739" spans="1:29" ht="15.8" x14ac:dyDescent="0.25">
      <c r="A3739" s="337" t="s">
        <v>1723</v>
      </c>
      <c r="B3739" s="337" t="s">
        <v>4865</v>
      </c>
      <c r="C3739" s="337" t="s">
        <v>1821</v>
      </c>
      <c r="D3739" s="337" t="s">
        <v>449</v>
      </c>
      <c r="E3739" s="337" t="s">
        <v>4866</v>
      </c>
      <c r="F3739" s="338">
        <v>43090</v>
      </c>
      <c r="G3739" s="337" t="s">
        <v>4867</v>
      </c>
      <c r="H3739" s="338">
        <v>43129</v>
      </c>
      <c r="I3739" s="337" t="s">
        <v>19695</v>
      </c>
      <c r="J3739" s="337" t="s">
        <v>36</v>
      </c>
      <c r="K3739" s="337" t="s">
        <v>19695</v>
      </c>
      <c r="L3739" s="337" t="s">
        <v>19695</v>
      </c>
      <c r="M3739" s="337" t="s">
        <v>19695</v>
      </c>
      <c r="N3739" s="337" t="s">
        <v>19695</v>
      </c>
      <c r="O3739" s="337" t="s">
        <v>19695</v>
      </c>
      <c r="P3739" s="337" t="s">
        <v>19695</v>
      </c>
      <c r="Q3739" s="337" t="s">
        <v>19695</v>
      </c>
      <c r="R3739" s="337" t="s">
        <v>45</v>
      </c>
      <c r="S3739" s="337" t="s">
        <v>80</v>
      </c>
      <c r="T3739" s="337" t="s">
        <v>377</v>
      </c>
      <c r="U3739" s="337" t="s">
        <v>2711</v>
      </c>
      <c r="V3739" s="337">
        <v>10</v>
      </c>
      <c r="W3739" s="337" t="s">
        <v>19695</v>
      </c>
      <c r="X3739" s="337" t="s">
        <v>19695</v>
      </c>
      <c r="Y3739" s="337" t="s">
        <v>19695</v>
      </c>
      <c r="Z3739" s="337" t="s">
        <v>1728</v>
      </c>
      <c r="AA3739" s="337" t="s">
        <v>717</v>
      </c>
      <c r="AB3739" s="337" t="s">
        <v>718</v>
      </c>
      <c r="AC3739" s="337" t="s">
        <v>13755</v>
      </c>
    </row>
    <row r="3740" spans="1:29" ht="15.8" x14ac:dyDescent="0.25">
      <c r="A3740" s="337" t="s">
        <v>1723</v>
      </c>
      <c r="B3740" s="337" t="s">
        <v>7193</v>
      </c>
      <c r="C3740" s="337" t="s">
        <v>1788</v>
      </c>
      <c r="D3740" s="337" t="s">
        <v>1906</v>
      </c>
      <c r="E3740" s="337" t="s">
        <v>4654</v>
      </c>
      <c r="F3740" s="338">
        <v>43051</v>
      </c>
      <c r="G3740" s="337" t="s">
        <v>4867</v>
      </c>
      <c r="H3740" s="338">
        <v>43129</v>
      </c>
      <c r="I3740" s="337" t="s">
        <v>19695</v>
      </c>
      <c r="J3740" s="337" t="s">
        <v>16</v>
      </c>
      <c r="K3740" s="337" t="s">
        <v>19695</v>
      </c>
      <c r="L3740" s="337" t="s">
        <v>19695</v>
      </c>
      <c r="M3740" s="337" t="s">
        <v>19695</v>
      </c>
      <c r="N3740" s="337" t="s">
        <v>19695</v>
      </c>
      <c r="O3740" s="337" t="s">
        <v>19695</v>
      </c>
      <c r="P3740" s="337" t="s">
        <v>19695</v>
      </c>
      <c r="Q3740" s="337" t="s">
        <v>19695</v>
      </c>
      <c r="R3740" s="337" t="s">
        <v>109</v>
      </c>
      <c r="S3740" s="337" t="s">
        <v>110</v>
      </c>
      <c r="T3740" s="337" t="s">
        <v>110</v>
      </c>
      <c r="U3740" s="337" t="s">
        <v>111</v>
      </c>
      <c r="V3740" s="337">
        <v>4</v>
      </c>
      <c r="W3740" s="337" t="s">
        <v>19695</v>
      </c>
      <c r="X3740" s="337" t="s">
        <v>19695</v>
      </c>
      <c r="Y3740" s="337" t="s">
        <v>19695</v>
      </c>
      <c r="Z3740" s="337" t="s">
        <v>1728</v>
      </c>
      <c r="AA3740" s="337" t="s">
        <v>717</v>
      </c>
      <c r="AB3740" s="337" t="s">
        <v>718</v>
      </c>
      <c r="AC3740" s="337" t="s">
        <v>13882</v>
      </c>
    </row>
    <row r="3741" spans="1:29" ht="15.8" x14ac:dyDescent="0.25">
      <c r="A3741" s="337" t="s">
        <v>1723</v>
      </c>
      <c r="B3741" s="337" t="s">
        <v>7210</v>
      </c>
      <c r="C3741" s="337" t="s">
        <v>1821</v>
      </c>
      <c r="D3741" s="337" t="s">
        <v>449</v>
      </c>
      <c r="E3741" s="337" t="s">
        <v>6864</v>
      </c>
      <c r="F3741" s="338">
        <v>43062</v>
      </c>
      <c r="G3741" s="337" t="s">
        <v>7098</v>
      </c>
      <c r="H3741" s="338">
        <v>43128</v>
      </c>
      <c r="I3741" s="337" t="s">
        <v>19695</v>
      </c>
      <c r="J3741" s="337" t="s">
        <v>16</v>
      </c>
      <c r="K3741" s="337" t="s">
        <v>19695</v>
      </c>
      <c r="L3741" s="337" t="s">
        <v>19695</v>
      </c>
      <c r="M3741" s="337" t="s">
        <v>19695</v>
      </c>
      <c r="N3741" s="337" t="s">
        <v>19695</v>
      </c>
      <c r="O3741" s="337" t="s">
        <v>19695</v>
      </c>
      <c r="P3741" s="337" t="s">
        <v>19695</v>
      </c>
      <c r="Q3741" s="337" t="s">
        <v>19695</v>
      </c>
      <c r="R3741" s="337" t="s">
        <v>109</v>
      </c>
      <c r="S3741" s="337" t="s">
        <v>110</v>
      </c>
      <c r="T3741" s="337" t="s">
        <v>110</v>
      </c>
      <c r="U3741" s="337" t="s">
        <v>1737</v>
      </c>
      <c r="V3741" s="337">
        <v>4</v>
      </c>
      <c r="W3741" s="337" t="s">
        <v>19695</v>
      </c>
      <c r="X3741" s="337" t="s">
        <v>19695</v>
      </c>
      <c r="Y3741" s="337" t="s">
        <v>19695</v>
      </c>
      <c r="Z3741" s="337" t="s">
        <v>1728</v>
      </c>
      <c r="AA3741" s="337" t="s">
        <v>717</v>
      </c>
      <c r="AB3741" s="337" t="s">
        <v>718</v>
      </c>
      <c r="AC3741" s="337" t="s">
        <v>13886</v>
      </c>
    </row>
    <row r="3742" spans="1:29" ht="15.8" x14ac:dyDescent="0.25">
      <c r="A3742" s="337" t="s">
        <v>1723</v>
      </c>
      <c r="B3742" s="337" t="s">
        <v>4393</v>
      </c>
      <c r="C3742" s="337" t="s">
        <v>1821</v>
      </c>
      <c r="D3742" s="337" t="s">
        <v>449</v>
      </c>
      <c r="E3742" s="337" t="s">
        <v>4394</v>
      </c>
      <c r="F3742" s="338">
        <v>43076</v>
      </c>
      <c r="G3742" s="337" t="s">
        <v>4395</v>
      </c>
      <c r="H3742" s="338">
        <v>43126</v>
      </c>
      <c r="I3742" s="337" t="s">
        <v>19695</v>
      </c>
      <c r="J3742" s="337" t="s">
        <v>36</v>
      </c>
      <c r="K3742" s="337" t="s">
        <v>19695</v>
      </c>
      <c r="L3742" s="337" t="s">
        <v>19695</v>
      </c>
      <c r="M3742" s="337" t="s">
        <v>19695</v>
      </c>
      <c r="N3742" s="337" t="s">
        <v>19695</v>
      </c>
      <c r="O3742" s="337" t="s">
        <v>19695</v>
      </c>
      <c r="P3742" s="337" t="s">
        <v>19695</v>
      </c>
      <c r="Q3742" s="337" t="s">
        <v>19695</v>
      </c>
      <c r="R3742" s="337" t="s">
        <v>1220</v>
      </c>
      <c r="S3742" s="337" t="s">
        <v>108</v>
      </c>
      <c r="T3742" s="337" t="s">
        <v>1360</v>
      </c>
      <c r="U3742" s="337" t="s">
        <v>4396</v>
      </c>
      <c r="V3742" s="337">
        <v>8</v>
      </c>
      <c r="W3742" s="337" t="s">
        <v>19695</v>
      </c>
      <c r="X3742" s="337" t="s">
        <v>19695</v>
      </c>
      <c r="Y3742" s="337" t="s">
        <v>19695</v>
      </c>
      <c r="Z3742" s="337" t="s">
        <v>1728</v>
      </c>
      <c r="AA3742" s="337" t="s">
        <v>735</v>
      </c>
      <c r="AB3742" s="337" t="s">
        <v>718</v>
      </c>
      <c r="AC3742" s="337" t="s">
        <v>13768</v>
      </c>
    </row>
    <row r="3743" spans="1:29" ht="15.8" x14ac:dyDescent="0.25">
      <c r="A3743" s="337" t="s">
        <v>1723</v>
      </c>
      <c r="B3743" s="337" t="s">
        <v>9990</v>
      </c>
      <c r="C3743" s="337" t="s">
        <v>1821</v>
      </c>
      <c r="D3743" s="337" t="s">
        <v>449</v>
      </c>
      <c r="E3743" s="337" t="s">
        <v>6569</v>
      </c>
      <c r="F3743" s="338">
        <v>43044</v>
      </c>
      <c r="G3743" s="337" t="s">
        <v>5286</v>
      </c>
      <c r="H3743" s="338">
        <v>43124</v>
      </c>
      <c r="I3743" s="337" t="s">
        <v>19695</v>
      </c>
      <c r="J3743" s="337" t="s">
        <v>16</v>
      </c>
      <c r="K3743" s="337" t="s">
        <v>19695</v>
      </c>
      <c r="L3743" s="337" t="s">
        <v>19695</v>
      </c>
      <c r="M3743" s="337" t="s">
        <v>19695</v>
      </c>
      <c r="N3743" s="337" t="s">
        <v>19695</v>
      </c>
      <c r="O3743" s="337" t="s">
        <v>19695</v>
      </c>
      <c r="P3743" s="337" t="s">
        <v>19695</v>
      </c>
      <c r="Q3743" s="337" t="s">
        <v>19695</v>
      </c>
      <c r="R3743" s="337" t="s">
        <v>52</v>
      </c>
      <c r="S3743" s="337" t="s">
        <v>69</v>
      </c>
      <c r="T3743" s="337" t="s">
        <v>382</v>
      </c>
      <c r="U3743" s="337" t="s">
        <v>1366</v>
      </c>
      <c r="V3743" s="337">
        <v>12</v>
      </c>
      <c r="W3743" s="337" t="s">
        <v>19695</v>
      </c>
      <c r="X3743" s="337" t="s">
        <v>19695</v>
      </c>
      <c r="Y3743" s="337" t="s">
        <v>19695</v>
      </c>
      <c r="Z3743" s="337" t="s">
        <v>1728</v>
      </c>
      <c r="AA3743" s="337" t="s">
        <v>766</v>
      </c>
      <c r="AB3743" s="337" t="s">
        <v>718</v>
      </c>
      <c r="AC3743" s="337" t="s">
        <v>13925</v>
      </c>
    </row>
    <row r="3744" spans="1:29" ht="15.8" x14ac:dyDescent="0.25">
      <c r="A3744" s="337" t="s">
        <v>1723</v>
      </c>
      <c r="B3744" s="337" t="s">
        <v>5503</v>
      </c>
      <c r="C3744" s="337" t="s">
        <v>1821</v>
      </c>
      <c r="D3744" s="337" t="s">
        <v>449</v>
      </c>
      <c r="E3744" s="337" t="s">
        <v>4508</v>
      </c>
      <c r="F3744" s="338">
        <v>43112</v>
      </c>
      <c r="G3744" s="337" t="s">
        <v>5286</v>
      </c>
      <c r="H3744" s="338">
        <v>43124</v>
      </c>
      <c r="I3744" s="337" t="s">
        <v>19695</v>
      </c>
      <c r="J3744" s="337" t="s">
        <v>36</v>
      </c>
      <c r="K3744" s="337" t="s">
        <v>19695</v>
      </c>
      <c r="L3744" s="337" t="s">
        <v>19695</v>
      </c>
      <c r="M3744" s="337" t="s">
        <v>19695</v>
      </c>
      <c r="N3744" s="337" t="s">
        <v>19695</v>
      </c>
      <c r="O3744" s="337" t="s">
        <v>19695</v>
      </c>
      <c r="P3744" s="337" t="s">
        <v>19695</v>
      </c>
      <c r="Q3744" s="337" t="s">
        <v>19695</v>
      </c>
      <c r="R3744" s="337" t="s">
        <v>2955</v>
      </c>
      <c r="S3744" s="337" t="s">
        <v>3593</v>
      </c>
      <c r="T3744" s="337" t="s">
        <v>3593</v>
      </c>
      <c r="U3744" s="337" t="s">
        <v>3591</v>
      </c>
      <c r="V3744" s="337">
        <v>9</v>
      </c>
      <c r="W3744" s="337" t="s">
        <v>19695</v>
      </c>
      <c r="X3744" s="337" t="s">
        <v>19695</v>
      </c>
      <c r="Y3744" s="337" t="s">
        <v>19695</v>
      </c>
      <c r="Z3744" s="337" t="s">
        <v>1745</v>
      </c>
      <c r="AA3744" s="337" t="s">
        <v>761</v>
      </c>
      <c r="AB3744" s="337" t="s">
        <v>762</v>
      </c>
      <c r="AC3744" s="337" t="s">
        <v>15225</v>
      </c>
    </row>
    <row r="3745" spans="1:29" ht="15.8" x14ac:dyDescent="0.25">
      <c r="A3745" s="337" t="s">
        <v>1723</v>
      </c>
      <c r="B3745" s="337" t="s">
        <v>5285</v>
      </c>
      <c r="C3745" s="337" t="s">
        <v>1821</v>
      </c>
      <c r="D3745" s="337" t="s">
        <v>449</v>
      </c>
      <c r="E3745" s="337" t="s">
        <v>5163</v>
      </c>
      <c r="F3745" s="338">
        <v>43105</v>
      </c>
      <c r="G3745" s="337" t="s">
        <v>5286</v>
      </c>
      <c r="H3745" s="338">
        <v>43124</v>
      </c>
      <c r="I3745" s="337" t="s">
        <v>19695</v>
      </c>
      <c r="J3745" s="337" t="s">
        <v>36</v>
      </c>
      <c r="K3745" s="337" t="s">
        <v>19695</v>
      </c>
      <c r="L3745" s="337" t="s">
        <v>19695</v>
      </c>
      <c r="M3745" s="337" t="s">
        <v>19695</v>
      </c>
      <c r="N3745" s="337" t="s">
        <v>19695</v>
      </c>
      <c r="O3745" s="337" t="s">
        <v>19695</v>
      </c>
      <c r="P3745" s="337" t="s">
        <v>19695</v>
      </c>
      <c r="Q3745" s="337" t="s">
        <v>19695</v>
      </c>
      <c r="R3745" s="337" t="s">
        <v>1225</v>
      </c>
      <c r="S3745" s="337" t="s">
        <v>100</v>
      </c>
      <c r="T3745" s="337" t="s">
        <v>5287</v>
      </c>
      <c r="U3745" s="337" t="s">
        <v>2135</v>
      </c>
      <c r="V3745" s="337">
        <v>8</v>
      </c>
      <c r="W3745" s="337" t="s">
        <v>19695</v>
      </c>
      <c r="X3745" s="337" t="s">
        <v>19695</v>
      </c>
      <c r="Y3745" s="337" t="s">
        <v>19695</v>
      </c>
      <c r="Z3745" s="337" t="s">
        <v>1753</v>
      </c>
      <c r="AA3745" s="337" t="s">
        <v>735</v>
      </c>
      <c r="AB3745" s="337" t="s">
        <v>718</v>
      </c>
      <c r="AC3745" s="337" t="s">
        <v>15225</v>
      </c>
    </row>
    <row r="3746" spans="1:29" ht="15.8" x14ac:dyDescent="0.25">
      <c r="A3746" s="337" t="s">
        <v>1723</v>
      </c>
      <c r="B3746" s="337" t="s">
        <v>5290</v>
      </c>
      <c r="C3746" s="337" t="s">
        <v>1821</v>
      </c>
      <c r="D3746" s="337" t="s">
        <v>449</v>
      </c>
      <c r="E3746" s="337" t="s">
        <v>5155</v>
      </c>
      <c r="F3746" s="338">
        <v>43084</v>
      </c>
      <c r="G3746" s="337" t="s">
        <v>5286</v>
      </c>
      <c r="H3746" s="338">
        <v>43124</v>
      </c>
      <c r="I3746" s="337" t="s">
        <v>19695</v>
      </c>
      <c r="J3746" s="337" t="s">
        <v>36</v>
      </c>
      <c r="K3746" s="337" t="s">
        <v>19695</v>
      </c>
      <c r="L3746" s="337" t="s">
        <v>19695</v>
      </c>
      <c r="M3746" s="337" t="s">
        <v>19695</v>
      </c>
      <c r="N3746" s="337" t="s">
        <v>19695</v>
      </c>
      <c r="O3746" s="337" t="s">
        <v>19695</v>
      </c>
      <c r="P3746" s="337" t="s">
        <v>19695</v>
      </c>
      <c r="Q3746" s="337" t="s">
        <v>19695</v>
      </c>
      <c r="R3746" s="337" t="s">
        <v>35</v>
      </c>
      <c r="S3746" s="337" t="s">
        <v>987</v>
      </c>
      <c r="T3746" s="337" t="s">
        <v>73</v>
      </c>
      <c r="U3746" s="337" t="s">
        <v>5291</v>
      </c>
      <c r="V3746" s="337">
        <v>6</v>
      </c>
      <c r="W3746" s="337" t="s">
        <v>19695</v>
      </c>
      <c r="X3746" s="337" t="s">
        <v>19695</v>
      </c>
      <c r="Y3746" s="337" t="s">
        <v>19695</v>
      </c>
      <c r="Z3746" s="337" t="s">
        <v>1753</v>
      </c>
      <c r="AA3746" s="337" t="s">
        <v>735</v>
      </c>
      <c r="AB3746" s="337" t="s">
        <v>718</v>
      </c>
      <c r="AC3746" s="337" t="s">
        <v>15225</v>
      </c>
    </row>
    <row r="3747" spans="1:29" ht="15.8" x14ac:dyDescent="0.25">
      <c r="A3747" s="337" t="s">
        <v>1723</v>
      </c>
      <c r="B3747" s="337" t="s">
        <v>6861</v>
      </c>
      <c r="C3747" s="337" t="s">
        <v>1821</v>
      </c>
      <c r="D3747" s="337" t="s">
        <v>449</v>
      </c>
      <c r="E3747" s="337" t="s">
        <v>5036</v>
      </c>
      <c r="F3747" s="338">
        <v>43073</v>
      </c>
      <c r="G3747" s="337" t="s">
        <v>6352</v>
      </c>
      <c r="H3747" s="338">
        <v>43123</v>
      </c>
      <c r="I3747" s="337" t="s">
        <v>19695</v>
      </c>
      <c r="J3747" s="337" t="s">
        <v>36</v>
      </c>
      <c r="K3747" s="337" t="s">
        <v>19695</v>
      </c>
      <c r="L3747" s="337" t="s">
        <v>19695</v>
      </c>
      <c r="M3747" s="337" t="s">
        <v>19695</v>
      </c>
      <c r="N3747" s="337" t="s">
        <v>19695</v>
      </c>
      <c r="O3747" s="337" t="s">
        <v>19695</v>
      </c>
      <c r="P3747" s="337" t="s">
        <v>19695</v>
      </c>
      <c r="Q3747" s="337" t="s">
        <v>19695</v>
      </c>
      <c r="R3747" s="337" t="s">
        <v>56</v>
      </c>
      <c r="S3747" s="337" t="s">
        <v>750</v>
      </c>
      <c r="T3747" s="337" t="s">
        <v>2642</v>
      </c>
      <c r="U3747" s="337" t="s">
        <v>2642</v>
      </c>
      <c r="V3747" s="337">
        <v>10</v>
      </c>
      <c r="W3747" s="337" t="s">
        <v>19695</v>
      </c>
      <c r="X3747" s="337" t="s">
        <v>19695</v>
      </c>
      <c r="Y3747" s="337" t="s">
        <v>19695</v>
      </c>
      <c r="Z3747" s="337" t="s">
        <v>1728</v>
      </c>
      <c r="AA3747" s="337" t="s">
        <v>735</v>
      </c>
      <c r="AB3747" s="337" t="s">
        <v>718</v>
      </c>
      <c r="AC3747" s="337" t="s">
        <v>13829</v>
      </c>
    </row>
    <row r="3748" spans="1:29" ht="15.8" x14ac:dyDescent="0.25">
      <c r="A3748" s="337" t="s">
        <v>1723</v>
      </c>
      <c r="B3748" s="337" t="s">
        <v>999</v>
      </c>
      <c r="C3748" s="337" t="s">
        <v>1821</v>
      </c>
      <c r="D3748" s="337" t="s">
        <v>449</v>
      </c>
      <c r="E3748" s="337" t="s">
        <v>4866</v>
      </c>
      <c r="F3748" s="338">
        <v>43090</v>
      </c>
      <c r="G3748" s="337" t="s">
        <v>6352</v>
      </c>
      <c r="H3748" s="338">
        <v>43123</v>
      </c>
      <c r="I3748" s="337" t="s">
        <v>19695</v>
      </c>
      <c r="J3748" s="337" t="s">
        <v>16</v>
      </c>
      <c r="K3748" s="337" t="s">
        <v>19695</v>
      </c>
      <c r="L3748" s="337" t="s">
        <v>19695</v>
      </c>
      <c r="M3748" s="337" t="s">
        <v>19695</v>
      </c>
      <c r="N3748" s="337" t="s">
        <v>19695</v>
      </c>
      <c r="O3748" s="337" t="s">
        <v>19695</v>
      </c>
      <c r="P3748" s="337" t="s">
        <v>19695</v>
      </c>
      <c r="Q3748" s="337" t="s">
        <v>19695</v>
      </c>
      <c r="R3748" s="337" t="s">
        <v>35</v>
      </c>
      <c r="S3748" s="337" t="s">
        <v>985</v>
      </c>
      <c r="T3748" s="337" t="s">
        <v>1000</v>
      </c>
      <c r="U3748" s="337" t="s">
        <v>1001</v>
      </c>
      <c r="V3748" s="337">
        <v>6</v>
      </c>
      <c r="W3748" s="337" t="s">
        <v>19695</v>
      </c>
      <c r="X3748" s="337" t="s">
        <v>19695</v>
      </c>
      <c r="Y3748" s="337" t="s">
        <v>19695</v>
      </c>
      <c r="Z3748" s="337" t="s">
        <v>1753</v>
      </c>
      <c r="AA3748" s="337" t="s">
        <v>735</v>
      </c>
      <c r="AB3748" s="337" t="s">
        <v>718</v>
      </c>
      <c r="AC3748" s="337" t="s">
        <v>15225</v>
      </c>
    </row>
    <row r="3749" spans="1:29" ht="15.8" x14ac:dyDescent="0.25">
      <c r="A3749" s="337" t="s">
        <v>1723</v>
      </c>
      <c r="B3749" s="337" t="s">
        <v>6387</v>
      </c>
      <c r="C3749" s="337" t="s">
        <v>1821</v>
      </c>
      <c r="D3749" s="337" t="s">
        <v>449</v>
      </c>
      <c r="E3749" s="337" t="s">
        <v>4819</v>
      </c>
      <c r="F3749" s="338">
        <v>43080</v>
      </c>
      <c r="G3749" s="337" t="s">
        <v>6388</v>
      </c>
      <c r="H3749" s="338">
        <v>43122</v>
      </c>
      <c r="I3749" s="337" t="s">
        <v>19695</v>
      </c>
      <c r="J3749" s="337" t="s">
        <v>16</v>
      </c>
      <c r="K3749" s="337" t="s">
        <v>19695</v>
      </c>
      <c r="L3749" s="337" t="s">
        <v>19695</v>
      </c>
      <c r="M3749" s="337" t="s">
        <v>19695</v>
      </c>
      <c r="N3749" s="337" t="s">
        <v>19695</v>
      </c>
      <c r="O3749" s="337" t="s">
        <v>19695</v>
      </c>
      <c r="P3749" s="337" t="s">
        <v>19695</v>
      </c>
      <c r="Q3749" s="337" t="s">
        <v>19695</v>
      </c>
      <c r="R3749" s="337" t="s">
        <v>98</v>
      </c>
      <c r="S3749" s="337" t="s">
        <v>1166</v>
      </c>
      <c r="T3749" s="337" t="s">
        <v>1166</v>
      </c>
      <c r="U3749" s="337" t="s">
        <v>1547</v>
      </c>
      <c r="V3749" s="337">
        <v>12</v>
      </c>
      <c r="W3749" s="337" t="s">
        <v>19695</v>
      </c>
      <c r="X3749" s="337" t="s">
        <v>19695</v>
      </c>
      <c r="Y3749" s="337" t="s">
        <v>19695</v>
      </c>
      <c r="Z3749" s="337" t="s">
        <v>1728</v>
      </c>
      <c r="AA3749" s="337" t="s">
        <v>735</v>
      </c>
      <c r="AB3749" s="337" t="s">
        <v>718</v>
      </c>
      <c r="AC3749" s="337" t="s">
        <v>13762</v>
      </c>
    </row>
    <row r="3750" spans="1:29" ht="15.8" x14ac:dyDescent="0.25">
      <c r="A3750" s="337" t="s">
        <v>1723</v>
      </c>
      <c r="B3750" s="337" t="s">
        <v>6393</v>
      </c>
      <c r="C3750" s="337" t="s">
        <v>1821</v>
      </c>
      <c r="D3750" s="337" t="s">
        <v>449</v>
      </c>
      <c r="E3750" s="337" t="s">
        <v>5191</v>
      </c>
      <c r="F3750" s="338">
        <v>43071</v>
      </c>
      <c r="G3750" s="337" t="s">
        <v>5801</v>
      </c>
      <c r="H3750" s="338">
        <v>43121</v>
      </c>
      <c r="I3750" s="337" t="s">
        <v>19695</v>
      </c>
      <c r="J3750" s="337" t="s">
        <v>36</v>
      </c>
      <c r="K3750" s="337" t="s">
        <v>19695</v>
      </c>
      <c r="L3750" s="337" t="s">
        <v>19695</v>
      </c>
      <c r="M3750" s="337" t="s">
        <v>19695</v>
      </c>
      <c r="N3750" s="337" t="s">
        <v>19695</v>
      </c>
      <c r="O3750" s="337" t="s">
        <v>19695</v>
      </c>
      <c r="P3750" s="337" t="s">
        <v>19695</v>
      </c>
      <c r="Q3750" s="337" t="s">
        <v>19695</v>
      </c>
      <c r="R3750" s="337" t="s">
        <v>98</v>
      </c>
      <c r="S3750" s="337" t="s">
        <v>1166</v>
      </c>
      <c r="T3750" s="337" t="s">
        <v>1166</v>
      </c>
      <c r="U3750" s="337" t="s">
        <v>6394</v>
      </c>
      <c r="V3750" s="337">
        <v>12</v>
      </c>
      <c r="W3750" s="337" t="s">
        <v>19695</v>
      </c>
      <c r="X3750" s="337" t="s">
        <v>19695</v>
      </c>
      <c r="Y3750" s="337" t="s">
        <v>19695</v>
      </c>
      <c r="Z3750" s="337" t="s">
        <v>1728</v>
      </c>
      <c r="AA3750" s="337" t="s">
        <v>735</v>
      </c>
      <c r="AB3750" s="337" t="s">
        <v>718</v>
      </c>
      <c r="AC3750" s="337" t="s">
        <v>13762</v>
      </c>
    </row>
    <row r="3751" spans="1:29" ht="15.8" x14ac:dyDescent="0.25">
      <c r="A3751" s="337" t="s">
        <v>1723</v>
      </c>
      <c r="B3751" s="337" t="s">
        <v>11116</v>
      </c>
      <c r="C3751" s="337" t="s">
        <v>1821</v>
      </c>
      <c r="D3751" s="337" t="s">
        <v>449</v>
      </c>
      <c r="E3751" s="337" t="s">
        <v>5001</v>
      </c>
      <c r="F3751" s="338">
        <v>43082</v>
      </c>
      <c r="G3751" s="337" t="s">
        <v>5801</v>
      </c>
      <c r="H3751" s="338">
        <v>43121</v>
      </c>
      <c r="I3751" s="337" t="s">
        <v>19695</v>
      </c>
      <c r="J3751" s="337" t="s">
        <v>36</v>
      </c>
      <c r="K3751" s="337" t="s">
        <v>19695</v>
      </c>
      <c r="L3751" s="337" t="s">
        <v>19695</v>
      </c>
      <c r="M3751" s="337" t="s">
        <v>19695</v>
      </c>
      <c r="N3751" s="337" t="s">
        <v>19695</v>
      </c>
      <c r="O3751" s="337" t="s">
        <v>19695</v>
      </c>
      <c r="P3751" s="337" t="s">
        <v>19695</v>
      </c>
      <c r="Q3751" s="337" t="s">
        <v>19695</v>
      </c>
      <c r="R3751" s="337" t="s">
        <v>98</v>
      </c>
      <c r="S3751" s="337" t="s">
        <v>121</v>
      </c>
      <c r="T3751" s="337" t="s">
        <v>1166</v>
      </c>
      <c r="U3751" s="337" t="s">
        <v>4958</v>
      </c>
      <c r="V3751" s="337">
        <v>16</v>
      </c>
      <c r="W3751" s="337" t="s">
        <v>19695</v>
      </c>
      <c r="X3751" s="337" t="s">
        <v>19695</v>
      </c>
      <c r="Y3751" s="337" t="s">
        <v>19695</v>
      </c>
      <c r="Z3751" s="337" t="s">
        <v>1728</v>
      </c>
      <c r="AA3751" s="337" t="s">
        <v>735</v>
      </c>
      <c r="AB3751" s="337" t="s">
        <v>718</v>
      </c>
      <c r="AC3751" s="337" t="s">
        <v>13762</v>
      </c>
    </row>
    <row r="3752" spans="1:29" ht="15.8" x14ac:dyDescent="0.25">
      <c r="A3752" s="337" t="s">
        <v>1723</v>
      </c>
      <c r="B3752" s="337" t="s">
        <v>6392</v>
      </c>
      <c r="C3752" s="337" t="s">
        <v>1821</v>
      </c>
      <c r="D3752" s="337" t="s">
        <v>449</v>
      </c>
      <c r="E3752" s="337" t="s">
        <v>5001</v>
      </c>
      <c r="F3752" s="338">
        <v>43082</v>
      </c>
      <c r="G3752" s="337" t="s">
        <v>3712</v>
      </c>
      <c r="H3752" s="338">
        <v>43120</v>
      </c>
      <c r="I3752" s="337" t="s">
        <v>19695</v>
      </c>
      <c r="J3752" s="337" t="s">
        <v>36</v>
      </c>
      <c r="K3752" s="337" t="s">
        <v>19695</v>
      </c>
      <c r="L3752" s="337" t="s">
        <v>19695</v>
      </c>
      <c r="M3752" s="337" t="s">
        <v>19695</v>
      </c>
      <c r="N3752" s="337" t="s">
        <v>19695</v>
      </c>
      <c r="O3752" s="337" t="s">
        <v>19695</v>
      </c>
      <c r="P3752" s="337" t="s">
        <v>19695</v>
      </c>
      <c r="Q3752" s="337" t="s">
        <v>19695</v>
      </c>
      <c r="R3752" s="337" t="s">
        <v>98</v>
      </c>
      <c r="S3752" s="337" t="s">
        <v>1166</v>
      </c>
      <c r="T3752" s="337" t="s">
        <v>1166</v>
      </c>
      <c r="U3752" s="337" t="s">
        <v>4392</v>
      </c>
      <c r="V3752" s="337">
        <v>10</v>
      </c>
      <c r="W3752" s="337" t="s">
        <v>19695</v>
      </c>
      <c r="X3752" s="337" t="s">
        <v>19695</v>
      </c>
      <c r="Y3752" s="337" t="s">
        <v>19695</v>
      </c>
      <c r="Z3752" s="337" t="s">
        <v>1728</v>
      </c>
      <c r="AA3752" s="337" t="s">
        <v>735</v>
      </c>
      <c r="AB3752" s="337" t="s">
        <v>718</v>
      </c>
      <c r="AC3752" s="337" t="s">
        <v>13762</v>
      </c>
    </row>
    <row r="3753" spans="1:29" ht="15.8" x14ac:dyDescent="0.25">
      <c r="A3753" s="337" t="s">
        <v>1723</v>
      </c>
      <c r="B3753" s="337" t="s">
        <v>4472</v>
      </c>
      <c r="C3753" s="337" t="s">
        <v>1821</v>
      </c>
      <c r="D3753" s="337" t="s">
        <v>449</v>
      </c>
      <c r="E3753" s="337" t="s">
        <v>4473</v>
      </c>
      <c r="F3753" s="338">
        <v>42906</v>
      </c>
      <c r="G3753" s="337" t="s">
        <v>3712</v>
      </c>
      <c r="H3753" s="338">
        <v>43120</v>
      </c>
      <c r="I3753" s="337" t="s">
        <v>19695</v>
      </c>
      <c r="J3753" s="337" t="s">
        <v>36</v>
      </c>
      <c r="K3753" s="337" t="s">
        <v>19695</v>
      </c>
      <c r="L3753" s="337" t="s">
        <v>19695</v>
      </c>
      <c r="M3753" s="337" t="s">
        <v>19695</v>
      </c>
      <c r="N3753" s="337" t="s">
        <v>19695</v>
      </c>
      <c r="O3753" s="337" t="s">
        <v>19695</v>
      </c>
      <c r="P3753" s="337" t="s">
        <v>19695</v>
      </c>
      <c r="Q3753" s="337" t="s">
        <v>19695</v>
      </c>
      <c r="R3753" s="337" t="s">
        <v>3268</v>
      </c>
      <c r="S3753" s="337" t="s">
        <v>4474</v>
      </c>
      <c r="T3753" s="337" t="s">
        <v>4475</v>
      </c>
      <c r="U3753" s="337" t="s">
        <v>4476</v>
      </c>
      <c r="V3753" s="337">
        <v>8</v>
      </c>
      <c r="W3753" s="337" t="s">
        <v>19695</v>
      </c>
      <c r="X3753" s="337" t="s">
        <v>19695</v>
      </c>
      <c r="Y3753" s="337" t="s">
        <v>19695</v>
      </c>
      <c r="Z3753" s="337" t="s">
        <v>1728</v>
      </c>
      <c r="AA3753" s="337" t="s">
        <v>717</v>
      </c>
      <c r="AB3753" s="337" t="s">
        <v>718</v>
      </c>
      <c r="AC3753" s="337" t="s">
        <v>13810</v>
      </c>
    </row>
    <row r="3754" spans="1:29" ht="15.8" x14ac:dyDescent="0.25">
      <c r="A3754" s="337" t="s">
        <v>1723</v>
      </c>
      <c r="B3754" s="337" t="s">
        <v>10975</v>
      </c>
      <c r="C3754" s="337" t="s">
        <v>1821</v>
      </c>
      <c r="D3754" s="337" t="s">
        <v>449</v>
      </c>
      <c r="E3754" s="337" t="s">
        <v>10976</v>
      </c>
      <c r="F3754" s="338">
        <v>43043</v>
      </c>
      <c r="G3754" s="337" t="s">
        <v>3712</v>
      </c>
      <c r="H3754" s="338">
        <v>43120</v>
      </c>
      <c r="I3754" s="337" t="s">
        <v>19695</v>
      </c>
      <c r="J3754" s="337" t="s">
        <v>36</v>
      </c>
      <c r="K3754" s="337" t="s">
        <v>19695</v>
      </c>
      <c r="L3754" s="337" t="s">
        <v>19695</v>
      </c>
      <c r="M3754" s="337" t="s">
        <v>19695</v>
      </c>
      <c r="N3754" s="337" t="s">
        <v>19695</v>
      </c>
      <c r="O3754" s="337" t="s">
        <v>19695</v>
      </c>
      <c r="P3754" s="337" t="s">
        <v>19695</v>
      </c>
      <c r="Q3754" s="337" t="s">
        <v>19695</v>
      </c>
      <c r="R3754" s="337" t="s">
        <v>1220</v>
      </c>
      <c r="S3754" s="337" t="s">
        <v>444</v>
      </c>
      <c r="T3754" s="337" t="s">
        <v>444</v>
      </c>
      <c r="U3754" s="337" t="s">
        <v>6470</v>
      </c>
      <c r="V3754" s="337">
        <v>12</v>
      </c>
      <c r="W3754" s="337" t="s">
        <v>19695</v>
      </c>
      <c r="X3754" s="337" t="s">
        <v>19695</v>
      </c>
      <c r="Y3754" s="337" t="s">
        <v>19695</v>
      </c>
      <c r="Z3754" s="337" t="s">
        <v>1728</v>
      </c>
      <c r="AA3754" s="337" t="s">
        <v>735</v>
      </c>
      <c r="AB3754" s="337" t="s">
        <v>718</v>
      </c>
      <c r="AC3754" s="337" t="s">
        <v>13916</v>
      </c>
    </row>
    <row r="3755" spans="1:29" ht="15.8" x14ac:dyDescent="0.25">
      <c r="A3755" s="337" t="s">
        <v>1723</v>
      </c>
      <c r="B3755" s="337" t="s">
        <v>3710</v>
      </c>
      <c r="C3755" s="337" t="s">
        <v>1725</v>
      </c>
      <c r="D3755" s="337" t="s">
        <v>1726</v>
      </c>
      <c r="E3755" s="337" t="s">
        <v>3711</v>
      </c>
      <c r="F3755" s="338">
        <v>43070</v>
      </c>
      <c r="G3755" s="337" t="s">
        <v>3712</v>
      </c>
      <c r="H3755" s="338">
        <v>43120</v>
      </c>
      <c r="I3755" s="337" t="s">
        <v>19695</v>
      </c>
      <c r="J3755" s="337" t="s">
        <v>16</v>
      </c>
      <c r="K3755" s="337" t="s">
        <v>19695</v>
      </c>
      <c r="L3755" s="337" t="s">
        <v>19695</v>
      </c>
      <c r="M3755" s="337" t="s">
        <v>19695</v>
      </c>
      <c r="N3755" s="337" t="s">
        <v>19695</v>
      </c>
      <c r="O3755" s="337" t="s">
        <v>19695</v>
      </c>
      <c r="P3755" s="337" t="s">
        <v>19695</v>
      </c>
      <c r="Q3755" s="337" t="s">
        <v>19695</v>
      </c>
      <c r="R3755" s="337" t="s">
        <v>139</v>
      </c>
      <c r="S3755" s="337" t="s">
        <v>1234</v>
      </c>
      <c r="T3755" s="337" t="s">
        <v>1234</v>
      </c>
      <c r="U3755" s="337" t="s">
        <v>3713</v>
      </c>
      <c r="V3755" s="337">
        <v>6.2</v>
      </c>
      <c r="W3755" s="337" t="s">
        <v>19695</v>
      </c>
      <c r="X3755" s="337" t="s">
        <v>19695</v>
      </c>
      <c r="Y3755" s="337" t="s">
        <v>19695</v>
      </c>
      <c r="Z3755" s="337" t="s">
        <v>1745</v>
      </c>
      <c r="AA3755" s="337" t="s">
        <v>1047</v>
      </c>
      <c r="AB3755" s="337" t="s">
        <v>854</v>
      </c>
      <c r="AC3755" s="337" t="s">
        <v>13530</v>
      </c>
    </row>
    <row r="3756" spans="1:29" ht="15.8" x14ac:dyDescent="0.25">
      <c r="A3756" s="337" t="s">
        <v>1723</v>
      </c>
      <c r="B3756" s="337" t="s">
        <v>3714</v>
      </c>
      <c r="C3756" s="337" t="s">
        <v>1788</v>
      </c>
      <c r="D3756" s="337" t="s">
        <v>1906</v>
      </c>
      <c r="E3756" s="337" t="s">
        <v>3711</v>
      </c>
      <c r="F3756" s="338">
        <v>43070</v>
      </c>
      <c r="G3756" s="337" t="s">
        <v>3712</v>
      </c>
      <c r="H3756" s="338">
        <v>43120</v>
      </c>
      <c r="I3756" s="337" t="s">
        <v>19695</v>
      </c>
      <c r="J3756" s="337" t="s">
        <v>16</v>
      </c>
      <c r="K3756" s="337" t="s">
        <v>19695</v>
      </c>
      <c r="L3756" s="337" t="s">
        <v>19695</v>
      </c>
      <c r="M3756" s="337" t="s">
        <v>19695</v>
      </c>
      <c r="N3756" s="337" t="s">
        <v>19695</v>
      </c>
      <c r="O3756" s="337" t="s">
        <v>19695</v>
      </c>
      <c r="P3756" s="337" t="s">
        <v>19695</v>
      </c>
      <c r="Q3756" s="337" t="s">
        <v>19695</v>
      </c>
      <c r="R3756" s="337" t="s">
        <v>15</v>
      </c>
      <c r="S3756" s="337" t="s">
        <v>3715</v>
      </c>
      <c r="T3756" s="337" t="s">
        <v>449</v>
      </c>
      <c r="U3756" s="337" t="s">
        <v>3713</v>
      </c>
      <c r="V3756" s="337">
        <v>6.2</v>
      </c>
      <c r="W3756" s="337" t="s">
        <v>19695</v>
      </c>
      <c r="X3756" s="337" t="s">
        <v>19695</v>
      </c>
      <c r="Y3756" s="337" t="s">
        <v>19695</v>
      </c>
      <c r="Z3756" s="337" t="s">
        <v>1745</v>
      </c>
      <c r="AA3756" s="337" t="s">
        <v>1047</v>
      </c>
      <c r="AB3756" s="337" t="s">
        <v>854</v>
      </c>
      <c r="AC3756" s="337" t="s">
        <v>13530</v>
      </c>
    </row>
    <row r="3757" spans="1:29" ht="15.8" x14ac:dyDescent="0.25">
      <c r="A3757" s="337" t="s">
        <v>1723</v>
      </c>
      <c r="B3757" s="337" t="s">
        <v>3724</v>
      </c>
      <c r="C3757" s="337" t="s">
        <v>1725</v>
      </c>
      <c r="D3757" s="337" t="s">
        <v>1873</v>
      </c>
      <c r="E3757" s="337" t="s">
        <v>3711</v>
      </c>
      <c r="F3757" s="338">
        <v>43070</v>
      </c>
      <c r="G3757" s="337" t="s">
        <v>3712</v>
      </c>
      <c r="H3757" s="338">
        <v>43120</v>
      </c>
      <c r="I3757" s="337" t="s">
        <v>19695</v>
      </c>
      <c r="J3757" s="337" t="s">
        <v>36</v>
      </c>
      <c r="K3757" s="337" t="s">
        <v>19695</v>
      </c>
      <c r="L3757" s="337" t="s">
        <v>19695</v>
      </c>
      <c r="M3757" s="337" t="s">
        <v>19695</v>
      </c>
      <c r="N3757" s="337" t="s">
        <v>19695</v>
      </c>
      <c r="O3757" s="337" t="s">
        <v>19695</v>
      </c>
      <c r="P3757" s="337" t="s">
        <v>19695</v>
      </c>
      <c r="Q3757" s="337" t="s">
        <v>19695</v>
      </c>
      <c r="R3757" s="337" t="s">
        <v>139</v>
      </c>
      <c r="S3757" s="337" t="s">
        <v>805</v>
      </c>
      <c r="T3757" s="337" t="s">
        <v>449</v>
      </c>
      <c r="U3757" s="337" t="s">
        <v>3725</v>
      </c>
      <c r="V3757" s="337">
        <v>6.2</v>
      </c>
      <c r="W3757" s="337" t="s">
        <v>19695</v>
      </c>
      <c r="X3757" s="337" t="s">
        <v>19695</v>
      </c>
      <c r="Y3757" s="337" t="s">
        <v>19695</v>
      </c>
      <c r="Z3757" s="337" t="s">
        <v>1745</v>
      </c>
      <c r="AA3757" s="337" t="s">
        <v>1047</v>
      </c>
      <c r="AB3757" s="337" t="s">
        <v>854</v>
      </c>
      <c r="AC3757" s="337" t="s">
        <v>13530</v>
      </c>
    </row>
    <row r="3758" spans="1:29" ht="15.8" x14ac:dyDescent="0.25">
      <c r="A3758" s="337" t="s">
        <v>1723</v>
      </c>
      <c r="B3758" s="337" t="s">
        <v>3754</v>
      </c>
      <c r="C3758" s="337" t="s">
        <v>1725</v>
      </c>
      <c r="D3758" s="337" t="s">
        <v>1730</v>
      </c>
      <c r="E3758" s="337" t="s">
        <v>3711</v>
      </c>
      <c r="F3758" s="338">
        <v>43070</v>
      </c>
      <c r="G3758" s="337" t="s">
        <v>3712</v>
      </c>
      <c r="H3758" s="338">
        <v>43120</v>
      </c>
      <c r="I3758" s="337" t="s">
        <v>19695</v>
      </c>
      <c r="J3758" s="337" t="s">
        <v>36</v>
      </c>
      <c r="K3758" s="337" t="s">
        <v>19695</v>
      </c>
      <c r="L3758" s="337" t="s">
        <v>19695</v>
      </c>
      <c r="M3758" s="337" t="s">
        <v>19695</v>
      </c>
      <c r="N3758" s="337" t="s">
        <v>19695</v>
      </c>
      <c r="O3758" s="337" t="s">
        <v>19695</v>
      </c>
      <c r="P3758" s="337" t="s">
        <v>19695</v>
      </c>
      <c r="Q3758" s="337" t="s">
        <v>19695</v>
      </c>
      <c r="R3758" s="337" t="s">
        <v>2266</v>
      </c>
      <c r="S3758" s="337" t="s">
        <v>2267</v>
      </c>
      <c r="T3758" s="337" t="s">
        <v>3755</v>
      </c>
      <c r="U3758" s="337" t="s">
        <v>3756</v>
      </c>
      <c r="V3758" s="337">
        <v>6.2</v>
      </c>
      <c r="W3758" s="337" t="s">
        <v>19695</v>
      </c>
      <c r="X3758" s="337" t="s">
        <v>19695</v>
      </c>
      <c r="Y3758" s="337" t="s">
        <v>19695</v>
      </c>
      <c r="Z3758" s="337" t="s">
        <v>1745</v>
      </c>
      <c r="AA3758" s="337" t="s">
        <v>1047</v>
      </c>
      <c r="AB3758" s="337" t="s">
        <v>854</v>
      </c>
      <c r="AC3758" s="337" t="s">
        <v>13530</v>
      </c>
    </row>
    <row r="3759" spans="1:29" ht="15.8" x14ac:dyDescent="0.25">
      <c r="A3759" s="337" t="s">
        <v>1723</v>
      </c>
      <c r="B3759" s="337" t="s">
        <v>3783</v>
      </c>
      <c r="C3759" s="337" t="s">
        <v>1821</v>
      </c>
      <c r="D3759" s="337" t="s">
        <v>449</v>
      </c>
      <c r="E3759" s="337" t="s">
        <v>3711</v>
      </c>
      <c r="F3759" s="338">
        <v>43070</v>
      </c>
      <c r="G3759" s="337" t="s">
        <v>3712</v>
      </c>
      <c r="H3759" s="338">
        <v>43120</v>
      </c>
      <c r="I3759" s="337" t="s">
        <v>19695</v>
      </c>
      <c r="J3759" s="337" t="s">
        <v>16</v>
      </c>
      <c r="K3759" s="337" t="s">
        <v>19695</v>
      </c>
      <c r="L3759" s="337" t="s">
        <v>19695</v>
      </c>
      <c r="M3759" s="337" t="s">
        <v>19695</v>
      </c>
      <c r="N3759" s="337" t="s">
        <v>19695</v>
      </c>
      <c r="O3759" s="337" t="s">
        <v>19695</v>
      </c>
      <c r="P3759" s="337" t="s">
        <v>19695</v>
      </c>
      <c r="Q3759" s="337" t="s">
        <v>19695</v>
      </c>
      <c r="R3759" s="337" t="s">
        <v>56</v>
      </c>
      <c r="S3759" s="337" t="s">
        <v>405</v>
      </c>
      <c r="T3759" s="337" t="s">
        <v>1591</v>
      </c>
      <c r="U3759" s="337" t="s">
        <v>3784</v>
      </c>
      <c r="V3759" s="337">
        <v>3.2</v>
      </c>
      <c r="W3759" s="337" t="s">
        <v>19695</v>
      </c>
      <c r="X3759" s="337" t="s">
        <v>19695</v>
      </c>
      <c r="Y3759" s="337" t="s">
        <v>19695</v>
      </c>
      <c r="Z3759" s="337" t="s">
        <v>1745</v>
      </c>
      <c r="AA3759" s="337" t="s">
        <v>1047</v>
      </c>
      <c r="AB3759" s="337" t="s">
        <v>854</v>
      </c>
      <c r="AC3759" s="337" t="s">
        <v>13530</v>
      </c>
    </row>
    <row r="3760" spans="1:29" ht="15.8" x14ac:dyDescent="0.25">
      <c r="A3760" s="337" t="s">
        <v>1723</v>
      </c>
      <c r="B3760" s="337" t="s">
        <v>5288</v>
      </c>
      <c r="C3760" s="337" t="s">
        <v>1821</v>
      </c>
      <c r="D3760" s="337" t="s">
        <v>449</v>
      </c>
      <c r="E3760" s="337" t="s">
        <v>3711</v>
      </c>
      <c r="F3760" s="338">
        <v>43070</v>
      </c>
      <c r="G3760" s="337" t="s">
        <v>3712</v>
      </c>
      <c r="H3760" s="338">
        <v>43120</v>
      </c>
      <c r="I3760" s="337" t="s">
        <v>19695</v>
      </c>
      <c r="J3760" s="337" t="s">
        <v>36</v>
      </c>
      <c r="K3760" s="337" t="s">
        <v>19695</v>
      </c>
      <c r="L3760" s="337" t="s">
        <v>19695</v>
      </c>
      <c r="M3760" s="337" t="s">
        <v>19695</v>
      </c>
      <c r="N3760" s="337" t="s">
        <v>19695</v>
      </c>
      <c r="O3760" s="337" t="s">
        <v>19695</v>
      </c>
      <c r="P3760" s="337" t="s">
        <v>19695</v>
      </c>
      <c r="Q3760" s="337" t="s">
        <v>19695</v>
      </c>
      <c r="R3760" s="337" t="s">
        <v>1225</v>
      </c>
      <c r="S3760" s="337" t="s">
        <v>100</v>
      </c>
      <c r="T3760" s="337" t="s">
        <v>116</v>
      </c>
      <c r="U3760" s="337" t="s">
        <v>5289</v>
      </c>
      <c r="V3760" s="337">
        <v>6</v>
      </c>
      <c r="W3760" s="337" t="s">
        <v>19695</v>
      </c>
      <c r="X3760" s="337" t="s">
        <v>19695</v>
      </c>
      <c r="Y3760" s="337" t="s">
        <v>19695</v>
      </c>
      <c r="Z3760" s="337" t="s">
        <v>1753</v>
      </c>
      <c r="AA3760" s="337" t="s">
        <v>717</v>
      </c>
      <c r="AB3760" s="337" t="s">
        <v>718</v>
      </c>
      <c r="AC3760" s="337" t="s">
        <v>15225</v>
      </c>
    </row>
    <row r="3761" spans="1:29" ht="15.8" x14ac:dyDescent="0.25">
      <c r="A3761" s="337" t="s">
        <v>1723</v>
      </c>
      <c r="B3761" s="337" t="s">
        <v>4812</v>
      </c>
      <c r="C3761" s="337" t="s">
        <v>1821</v>
      </c>
      <c r="D3761" s="337" t="s">
        <v>449</v>
      </c>
      <c r="E3761" s="337" t="s">
        <v>4813</v>
      </c>
      <c r="F3761" s="338">
        <v>43093</v>
      </c>
      <c r="G3761" s="337" t="s">
        <v>4814</v>
      </c>
      <c r="H3761" s="338">
        <v>43118</v>
      </c>
      <c r="I3761" s="337" t="s">
        <v>19695</v>
      </c>
      <c r="J3761" s="337" t="s">
        <v>36</v>
      </c>
      <c r="K3761" s="337" t="s">
        <v>19695</v>
      </c>
      <c r="L3761" s="337" t="s">
        <v>19695</v>
      </c>
      <c r="M3761" s="337" t="s">
        <v>19695</v>
      </c>
      <c r="N3761" s="337" t="s">
        <v>19695</v>
      </c>
      <c r="O3761" s="337" t="s">
        <v>19695</v>
      </c>
      <c r="P3761" s="337" t="s">
        <v>19695</v>
      </c>
      <c r="Q3761" s="337" t="s">
        <v>19695</v>
      </c>
      <c r="R3761" s="337" t="s">
        <v>18</v>
      </c>
      <c r="S3761" s="337" t="s">
        <v>1038</v>
      </c>
      <c r="T3761" s="337" t="s">
        <v>1039</v>
      </c>
      <c r="U3761" s="337" t="s">
        <v>1625</v>
      </c>
      <c r="V3761" s="337">
        <v>12</v>
      </c>
      <c r="W3761" s="337" t="s">
        <v>19695</v>
      </c>
      <c r="X3761" s="337" t="s">
        <v>19695</v>
      </c>
      <c r="Y3761" s="337" t="s">
        <v>19695</v>
      </c>
      <c r="Z3761" s="337" t="s">
        <v>1728</v>
      </c>
      <c r="AA3761" s="337" t="s">
        <v>735</v>
      </c>
      <c r="AB3761" s="337" t="s">
        <v>718</v>
      </c>
      <c r="AC3761" s="337" t="s">
        <v>13760</v>
      </c>
    </row>
    <row r="3762" spans="1:29" ht="15.8" x14ac:dyDescent="0.25">
      <c r="A3762" s="337" t="s">
        <v>1723</v>
      </c>
      <c r="B3762" s="337" t="s">
        <v>6395</v>
      </c>
      <c r="C3762" s="337" t="s">
        <v>1821</v>
      </c>
      <c r="D3762" s="337" t="s">
        <v>449</v>
      </c>
      <c r="E3762" s="337" t="s">
        <v>6396</v>
      </c>
      <c r="F3762" s="338">
        <v>43068</v>
      </c>
      <c r="G3762" s="337" t="s">
        <v>4814</v>
      </c>
      <c r="H3762" s="338">
        <v>43118</v>
      </c>
      <c r="I3762" s="337" t="s">
        <v>19695</v>
      </c>
      <c r="J3762" s="337" t="s">
        <v>36</v>
      </c>
      <c r="K3762" s="337" t="s">
        <v>19695</v>
      </c>
      <c r="L3762" s="337" t="s">
        <v>19695</v>
      </c>
      <c r="M3762" s="337" t="s">
        <v>19695</v>
      </c>
      <c r="N3762" s="337" t="s">
        <v>19695</v>
      </c>
      <c r="O3762" s="337" t="s">
        <v>19695</v>
      </c>
      <c r="P3762" s="337" t="s">
        <v>19695</v>
      </c>
      <c r="Q3762" s="337" t="s">
        <v>19695</v>
      </c>
      <c r="R3762" s="337" t="s">
        <v>98</v>
      </c>
      <c r="S3762" s="337" t="s">
        <v>1166</v>
      </c>
      <c r="T3762" s="337" t="s">
        <v>1166</v>
      </c>
      <c r="U3762" s="337" t="s">
        <v>6394</v>
      </c>
      <c r="V3762" s="337">
        <v>12</v>
      </c>
      <c r="W3762" s="337" t="s">
        <v>19695</v>
      </c>
      <c r="X3762" s="337" t="s">
        <v>19695</v>
      </c>
      <c r="Y3762" s="337" t="s">
        <v>19695</v>
      </c>
      <c r="Z3762" s="337" t="s">
        <v>1728</v>
      </c>
      <c r="AA3762" s="337" t="s">
        <v>735</v>
      </c>
      <c r="AB3762" s="337" t="s">
        <v>718</v>
      </c>
      <c r="AC3762" s="337" t="s">
        <v>13762</v>
      </c>
    </row>
    <row r="3763" spans="1:29" ht="15.8" x14ac:dyDescent="0.25">
      <c r="A3763" s="337" t="s">
        <v>1723</v>
      </c>
      <c r="B3763" s="337" t="s">
        <v>6390</v>
      </c>
      <c r="C3763" s="337" t="s">
        <v>1821</v>
      </c>
      <c r="D3763" s="337" t="s">
        <v>449</v>
      </c>
      <c r="E3763" s="337" t="s">
        <v>6391</v>
      </c>
      <c r="F3763" s="338">
        <v>43052</v>
      </c>
      <c r="G3763" s="337" t="s">
        <v>4814</v>
      </c>
      <c r="H3763" s="338">
        <v>43118</v>
      </c>
      <c r="I3763" s="337" t="s">
        <v>19695</v>
      </c>
      <c r="J3763" s="337" t="s">
        <v>36</v>
      </c>
      <c r="K3763" s="337" t="s">
        <v>19695</v>
      </c>
      <c r="L3763" s="337" t="s">
        <v>19695</v>
      </c>
      <c r="M3763" s="337" t="s">
        <v>19695</v>
      </c>
      <c r="N3763" s="337" t="s">
        <v>19695</v>
      </c>
      <c r="O3763" s="337" t="s">
        <v>19695</v>
      </c>
      <c r="P3763" s="337" t="s">
        <v>19695</v>
      </c>
      <c r="Q3763" s="337" t="s">
        <v>19695</v>
      </c>
      <c r="R3763" s="337" t="s">
        <v>98</v>
      </c>
      <c r="S3763" s="337" t="s">
        <v>121</v>
      </c>
      <c r="T3763" s="337" t="s">
        <v>1166</v>
      </c>
      <c r="U3763" s="337" t="s">
        <v>4392</v>
      </c>
      <c r="V3763" s="337">
        <v>12</v>
      </c>
      <c r="W3763" s="337" t="s">
        <v>19695</v>
      </c>
      <c r="X3763" s="337" t="s">
        <v>19695</v>
      </c>
      <c r="Y3763" s="337" t="s">
        <v>19695</v>
      </c>
      <c r="Z3763" s="337" t="s">
        <v>1728</v>
      </c>
      <c r="AA3763" s="337" t="s">
        <v>735</v>
      </c>
      <c r="AB3763" s="337" t="s">
        <v>718</v>
      </c>
      <c r="AC3763" s="337" t="s">
        <v>13762</v>
      </c>
    </row>
    <row r="3764" spans="1:29" ht="15.8" x14ac:dyDescent="0.25">
      <c r="A3764" s="337" t="s">
        <v>1723</v>
      </c>
      <c r="B3764" s="337" t="s">
        <v>7162</v>
      </c>
      <c r="C3764" s="337" t="s">
        <v>1821</v>
      </c>
      <c r="D3764" s="337" t="s">
        <v>449</v>
      </c>
      <c r="E3764" s="337" t="s">
        <v>5717</v>
      </c>
      <c r="F3764" s="338">
        <v>43027</v>
      </c>
      <c r="G3764" s="337" t="s">
        <v>4814</v>
      </c>
      <c r="H3764" s="338">
        <v>43118</v>
      </c>
      <c r="I3764" s="337" t="s">
        <v>19695</v>
      </c>
      <c r="J3764" s="337" t="s">
        <v>16</v>
      </c>
      <c r="K3764" s="337" t="s">
        <v>19695</v>
      </c>
      <c r="L3764" s="337" t="s">
        <v>19695</v>
      </c>
      <c r="M3764" s="337" t="s">
        <v>19695</v>
      </c>
      <c r="N3764" s="337" t="s">
        <v>19695</v>
      </c>
      <c r="O3764" s="337" t="s">
        <v>19695</v>
      </c>
      <c r="P3764" s="337" t="s">
        <v>19695</v>
      </c>
      <c r="Q3764" s="337" t="s">
        <v>19695</v>
      </c>
      <c r="R3764" s="337" t="s">
        <v>109</v>
      </c>
      <c r="S3764" s="337" t="s">
        <v>110</v>
      </c>
      <c r="T3764" s="337" t="s">
        <v>408</v>
      </c>
      <c r="U3764" s="337" t="s">
        <v>402</v>
      </c>
      <c r="V3764" s="337">
        <v>4</v>
      </c>
      <c r="W3764" s="337" t="s">
        <v>19695</v>
      </c>
      <c r="X3764" s="337" t="s">
        <v>19695</v>
      </c>
      <c r="Y3764" s="337" t="s">
        <v>19695</v>
      </c>
      <c r="Z3764" s="337" t="s">
        <v>1728</v>
      </c>
      <c r="AA3764" s="337" t="s">
        <v>717</v>
      </c>
      <c r="AB3764" s="337" t="s">
        <v>718</v>
      </c>
      <c r="AC3764" s="337" t="s">
        <v>13882</v>
      </c>
    </row>
    <row r="3765" spans="1:29" ht="15.8" x14ac:dyDescent="0.25">
      <c r="A3765" s="337" t="s">
        <v>1723</v>
      </c>
      <c r="B3765" s="337" t="s">
        <v>8167</v>
      </c>
      <c r="C3765" s="337" t="s">
        <v>1788</v>
      </c>
      <c r="D3765" s="337" t="s">
        <v>769</v>
      </c>
      <c r="E3765" s="337" t="s">
        <v>4816</v>
      </c>
      <c r="F3765" s="338">
        <v>43039</v>
      </c>
      <c r="G3765" s="337" t="s">
        <v>4814</v>
      </c>
      <c r="H3765" s="338">
        <v>43118</v>
      </c>
      <c r="I3765" s="337" t="s">
        <v>19695</v>
      </c>
      <c r="J3765" s="337" t="s">
        <v>16</v>
      </c>
      <c r="K3765" s="337" t="s">
        <v>19695</v>
      </c>
      <c r="L3765" s="337" t="s">
        <v>19695</v>
      </c>
      <c r="M3765" s="337" t="s">
        <v>19695</v>
      </c>
      <c r="N3765" s="337" t="s">
        <v>19695</v>
      </c>
      <c r="O3765" s="337" t="s">
        <v>19695</v>
      </c>
      <c r="P3765" s="337" t="s">
        <v>19695</v>
      </c>
      <c r="Q3765" s="337" t="s">
        <v>19695</v>
      </c>
      <c r="R3765" s="337" t="s">
        <v>144</v>
      </c>
      <c r="S3765" s="337" t="s">
        <v>446</v>
      </c>
      <c r="T3765" s="337" t="s">
        <v>55</v>
      </c>
      <c r="U3765" s="337" t="s">
        <v>1352</v>
      </c>
      <c r="V3765" s="337">
        <v>4</v>
      </c>
      <c r="W3765" s="337" t="s">
        <v>19695</v>
      </c>
      <c r="X3765" s="337" t="s">
        <v>19695</v>
      </c>
      <c r="Y3765" s="337" t="s">
        <v>19695</v>
      </c>
      <c r="Z3765" s="337" t="s">
        <v>1728</v>
      </c>
      <c r="AA3765" s="337" t="s">
        <v>717</v>
      </c>
      <c r="AB3765" s="337" t="s">
        <v>718</v>
      </c>
      <c r="AC3765" s="337" t="s">
        <v>13911</v>
      </c>
    </row>
    <row r="3766" spans="1:29" ht="15.8" x14ac:dyDescent="0.25">
      <c r="A3766" s="337" t="s">
        <v>1723</v>
      </c>
      <c r="B3766" s="337" t="s">
        <v>8053</v>
      </c>
      <c r="C3766" s="337" t="s">
        <v>1821</v>
      </c>
      <c r="D3766" s="337" t="s">
        <v>449</v>
      </c>
      <c r="E3766" s="337" t="s">
        <v>6358</v>
      </c>
      <c r="F3766" s="338">
        <v>43037</v>
      </c>
      <c r="G3766" s="337" t="s">
        <v>4814</v>
      </c>
      <c r="H3766" s="338">
        <v>43118</v>
      </c>
      <c r="I3766" s="337" t="s">
        <v>19695</v>
      </c>
      <c r="J3766" s="337" t="s">
        <v>16</v>
      </c>
      <c r="K3766" s="337" t="s">
        <v>19695</v>
      </c>
      <c r="L3766" s="337" t="s">
        <v>19695</v>
      </c>
      <c r="M3766" s="337" t="s">
        <v>19695</v>
      </c>
      <c r="N3766" s="337" t="s">
        <v>19695</v>
      </c>
      <c r="O3766" s="337" t="s">
        <v>19695</v>
      </c>
      <c r="P3766" s="337" t="s">
        <v>19695</v>
      </c>
      <c r="Q3766" s="337" t="s">
        <v>19695</v>
      </c>
      <c r="R3766" s="337" t="s">
        <v>144</v>
      </c>
      <c r="S3766" s="337" t="s">
        <v>446</v>
      </c>
      <c r="T3766" s="337" t="s">
        <v>55</v>
      </c>
      <c r="U3766" s="337" t="s">
        <v>823</v>
      </c>
      <c r="V3766" s="337">
        <v>4</v>
      </c>
      <c r="W3766" s="337" t="s">
        <v>19695</v>
      </c>
      <c r="X3766" s="337" t="s">
        <v>19695</v>
      </c>
      <c r="Y3766" s="337" t="s">
        <v>19695</v>
      </c>
      <c r="Z3766" s="337" t="s">
        <v>1728</v>
      </c>
      <c r="AA3766" s="337" t="s">
        <v>717</v>
      </c>
      <c r="AB3766" s="337" t="s">
        <v>718</v>
      </c>
      <c r="AC3766" s="337" t="s">
        <v>13911</v>
      </c>
    </row>
    <row r="3767" spans="1:29" ht="15.8" x14ac:dyDescent="0.25">
      <c r="A3767" s="337" t="s">
        <v>1723</v>
      </c>
      <c r="B3767" s="337" t="s">
        <v>8127</v>
      </c>
      <c r="C3767" s="337" t="s">
        <v>1821</v>
      </c>
      <c r="D3767" s="337" t="s">
        <v>449</v>
      </c>
      <c r="E3767" s="337" t="s">
        <v>8049</v>
      </c>
      <c r="F3767" s="338">
        <v>43066</v>
      </c>
      <c r="G3767" s="337" t="s">
        <v>4814</v>
      </c>
      <c r="H3767" s="338">
        <v>43118</v>
      </c>
      <c r="I3767" s="337" t="s">
        <v>19695</v>
      </c>
      <c r="J3767" s="337" t="s">
        <v>16</v>
      </c>
      <c r="K3767" s="337" t="s">
        <v>19695</v>
      </c>
      <c r="L3767" s="337" t="s">
        <v>19695</v>
      </c>
      <c r="M3767" s="337" t="s">
        <v>19695</v>
      </c>
      <c r="N3767" s="337" t="s">
        <v>19695</v>
      </c>
      <c r="O3767" s="337" t="s">
        <v>19695</v>
      </c>
      <c r="P3767" s="337" t="s">
        <v>19695</v>
      </c>
      <c r="Q3767" s="337" t="s">
        <v>19695</v>
      </c>
      <c r="R3767" s="337" t="s">
        <v>144</v>
      </c>
      <c r="S3767" s="337" t="s">
        <v>446</v>
      </c>
      <c r="T3767" s="337" t="s">
        <v>55</v>
      </c>
      <c r="U3767" s="337" t="s">
        <v>388</v>
      </c>
      <c r="V3767" s="337">
        <v>4</v>
      </c>
      <c r="W3767" s="337" t="s">
        <v>19695</v>
      </c>
      <c r="X3767" s="337" t="s">
        <v>19695</v>
      </c>
      <c r="Y3767" s="337" t="s">
        <v>19695</v>
      </c>
      <c r="Z3767" s="337" t="s">
        <v>1728</v>
      </c>
      <c r="AA3767" s="337" t="s">
        <v>717</v>
      </c>
      <c r="AB3767" s="337" t="s">
        <v>718</v>
      </c>
      <c r="AC3767" s="337" t="s">
        <v>13912</v>
      </c>
    </row>
    <row r="3768" spans="1:29" ht="15.8" x14ac:dyDescent="0.25">
      <c r="A3768" s="337" t="s">
        <v>1723</v>
      </c>
      <c r="B3768" s="337" t="s">
        <v>9205</v>
      </c>
      <c r="C3768" s="337" t="s">
        <v>1821</v>
      </c>
      <c r="D3768" s="337" t="s">
        <v>449</v>
      </c>
      <c r="E3768" s="337" t="s">
        <v>6864</v>
      </c>
      <c r="F3768" s="338">
        <v>43062</v>
      </c>
      <c r="G3768" s="337" t="s">
        <v>4814</v>
      </c>
      <c r="H3768" s="338">
        <v>43118</v>
      </c>
      <c r="I3768" s="337" t="s">
        <v>19695</v>
      </c>
      <c r="J3768" s="337" t="s">
        <v>16</v>
      </c>
      <c r="K3768" s="337" t="s">
        <v>19695</v>
      </c>
      <c r="L3768" s="337" t="s">
        <v>19695</v>
      </c>
      <c r="M3768" s="337" t="s">
        <v>19695</v>
      </c>
      <c r="N3768" s="337" t="s">
        <v>19695</v>
      </c>
      <c r="O3768" s="337" t="s">
        <v>19695</v>
      </c>
      <c r="P3768" s="337" t="s">
        <v>19695</v>
      </c>
      <c r="Q3768" s="337" t="s">
        <v>19695</v>
      </c>
      <c r="R3768" s="337" t="s">
        <v>144</v>
      </c>
      <c r="S3768" s="337" t="s">
        <v>446</v>
      </c>
      <c r="T3768" s="337" t="s">
        <v>55</v>
      </c>
      <c r="U3768" s="337" t="s">
        <v>1484</v>
      </c>
      <c r="V3768" s="337">
        <v>4</v>
      </c>
      <c r="W3768" s="337" t="s">
        <v>19695</v>
      </c>
      <c r="X3768" s="337" t="s">
        <v>19695</v>
      </c>
      <c r="Y3768" s="337" t="s">
        <v>19695</v>
      </c>
      <c r="Z3768" s="337" t="s">
        <v>1728</v>
      </c>
      <c r="AA3768" s="337" t="s">
        <v>717</v>
      </c>
      <c r="AB3768" s="337" t="s">
        <v>718</v>
      </c>
      <c r="AC3768" s="337" t="s">
        <v>13912</v>
      </c>
    </row>
    <row r="3769" spans="1:29" ht="15.8" x14ac:dyDescent="0.25">
      <c r="A3769" s="337" t="s">
        <v>1723</v>
      </c>
      <c r="B3769" s="337" t="s">
        <v>8054</v>
      </c>
      <c r="C3769" s="337" t="s">
        <v>1821</v>
      </c>
      <c r="D3769" s="337" t="s">
        <v>449</v>
      </c>
      <c r="E3769" s="337" t="s">
        <v>8055</v>
      </c>
      <c r="F3769" s="338">
        <v>43036</v>
      </c>
      <c r="G3769" s="337" t="s">
        <v>4814</v>
      </c>
      <c r="H3769" s="338">
        <v>43118</v>
      </c>
      <c r="I3769" s="337" t="s">
        <v>19695</v>
      </c>
      <c r="J3769" s="337" t="s">
        <v>16</v>
      </c>
      <c r="K3769" s="337" t="s">
        <v>19695</v>
      </c>
      <c r="L3769" s="337" t="s">
        <v>19695</v>
      </c>
      <c r="M3769" s="337" t="s">
        <v>19695</v>
      </c>
      <c r="N3769" s="337" t="s">
        <v>19695</v>
      </c>
      <c r="O3769" s="337" t="s">
        <v>19695</v>
      </c>
      <c r="P3769" s="337" t="s">
        <v>19695</v>
      </c>
      <c r="Q3769" s="337" t="s">
        <v>19695</v>
      </c>
      <c r="R3769" s="337" t="s">
        <v>144</v>
      </c>
      <c r="S3769" s="337" t="s">
        <v>446</v>
      </c>
      <c r="T3769" s="337" t="s">
        <v>55</v>
      </c>
      <c r="U3769" s="337" t="s">
        <v>1352</v>
      </c>
      <c r="V3769" s="337">
        <v>4</v>
      </c>
      <c r="W3769" s="337" t="s">
        <v>19695</v>
      </c>
      <c r="X3769" s="337" t="s">
        <v>19695</v>
      </c>
      <c r="Y3769" s="337" t="s">
        <v>19695</v>
      </c>
      <c r="Z3769" s="337" t="s">
        <v>1728</v>
      </c>
      <c r="AA3769" s="337" t="s">
        <v>717</v>
      </c>
      <c r="AB3769" s="337" t="s">
        <v>718</v>
      </c>
      <c r="AC3769" s="337" t="s">
        <v>13912</v>
      </c>
    </row>
    <row r="3770" spans="1:29" ht="15.8" x14ac:dyDescent="0.25">
      <c r="A3770" s="337" t="s">
        <v>1723</v>
      </c>
      <c r="B3770" s="337" t="s">
        <v>8677</v>
      </c>
      <c r="C3770" s="337" t="s">
        <v>1821</v>
      </c>
      <c r="D3770" s="337" t="s">
        <v>449</v>
      </c>
      <c r="E3770" s="337" t="s">
        <v>4836</v>
      </c>
      <c r="F3770" s="338">
        <v>43059</v>
      </c>
      <c r="G3770" s="337" t="s">
        <v>4814</v>
      </c>
      <c r="H3770" s="338">
        <v>43118</v>
      </c>
      <c r="I3770" s="337" t="s">
        <v>19695</v>
      </c>
      <c r="J3770" s="337" t="s">
        <v>36</v>
      </c>
      <c r="K3770" s="337" t="s">
        <v>19695</v>
      </c>
      <c r="L3770" s="337" t="s">
        <v>19695</v>
      </c>
      <c r="M3770" s="337" t="s">
        <v>19695</v>
      </c>
      <c r="N3770" s="337" t="s">
        <v>19695</v>
      </c>
      <c r="O3770" s="337" t="s">
        <v>19695</v>
      </c>
      <c r="P3770" s="337" t="s">
        <v>19695</v>
      </c>
      <c r="Q3770" s="337" t="s">
        <v>19695</v>
      </c>
      <c r="R3770" s="337" t="s">
        <v>112</v>
      </c>
      <c r="S3770" s="337" t="s">
        <v>1249</v>
      </c>
      <c r="T3770" s="337" t="s">
        <v>1249</v>
      </c>
      <c r="U3770" s="337" t="s">
        <v>8678</v>
      </c>
      <c r="V3770" s="337">
        <v>12</v>
      </c>
      <c r="W3770" s="337" t="s">
        <v>19695</v>
      </c>
      <c r="X3770" s="337" t="s">
        <v>19695</v>
      </c>
      <c r="Y3770" s="337" t="s">
        <v>19695</v>
      </c>
      <c r="Z3770" s="337" t="s">
        <v>1753</v>
      </c>
      <c r="AA3770" s="337" t="s">
        <v>766</v>
      </c>
      <c r="AB3770" s="337" t="s">
        <v>718</v>
      </c>
      <c r="AC3770" s="337" t="s">
        <v>13942</v>
      </c>
    </row>
    <row r="3771" spans="1:29" ht="15.8" x14ac:dyDescent="0.25">
      <c r="A3771" s="337" t="s">
        <v>1723</v>
      </c>
      <c r="B3771" s="337" t="s">
        <v>4581</v>
      </c>
      <c r="C3771" s="337" t="s">
        <v>1821</v>
      </c>
      <c r="D3771" s="337" t="s">
        <v>449</v>
      </c>
      <c r="E3771" s="337" t="s">
        <v>4582</v>
      </c>
      <c r="F3771" s="338">
        <v>43086</v>
      </c>
      <c r="G3771" s="337" t="s">
        <v>4583</v>
      </c>
      <c r="H3771" s="338">
        <v>43117</v>
      </c>
      <c r="I3771" s="337" t="s">
        <v>19695</v>
      </c>
      <c r="J3771" s="337" t="s">
        <v>16</v>
      </c>
      <c r="K3771" s="337" t="s">
        <v>19695</v>
      </c>
      <c r="L3771" s="337" t="s">
        <v>19695</v>
      </c>
      <c r="M3771" s="337" t="s">
        <v>19695</v>
      </c>
      <c r="N3771" s="337" t="s">
        <v>19695</v>
      </c>
      <c r="O3771" s="337" t="s">
        <v>19695</v>
      </c>
      <c r="P3771" s="337" t="s">
        <v>19695</v>
      </c>
      <c r="Q3771" s="337" t="s">
        <v>19695</v>
      </c>
      <c r="R3771" s="337" t="s">
        <v>52</v>
      </c>
      <c r="S3771" s="337" t="s">
        <v>393</v>
      </c>
      <c r="T3771" s="337" t="s">
        <v>915</v>
      </c>
      <c r="U3771" s="337" t="s">
        <v>880</v>
      </c>
      <c r="V3771" s="337">
        <v>8</v>
      </c>
      <c r="W3771" s="337" t="s">
        <v>19695</v>
      </c>
      <c r="X3771" s="337" t="s">
        <v>19695</v>
      </c>
      <c r="Y3771" s="337" t="s">
        <v>19695</v>
      </c>
      <c r="Z3771" s="337" t="s">
        <v>1728</v>
      </c>
      <c r="AA3771" s="337" t="s">
        <v>735</v>
      </c>
      <c r="AB3771" s="337" t="s">
        <v>718</v>
      </c>
      <c r="AC3771" s="337" t="s">
        <v>13773</v>
      </c>
    </row>
    <row r="3772" spans="1:29" ht="15.8" x14ac:dyDescent="0.25">
      <c r="A3772" s="337" t="s">
        <v>1723</v>
      </c>
      <c r="B3772" s="337" t="s">
        <v>10476</v>
      </c>
      <c r="C3772" s="337" t="s">
        <v>1821</v>
      </c>
      <c r="D3772" s="337" t="s">
        <v>449</v>
      </c>
      <c r="E3772" s="337" t="s">
        <v>4933</v>
      </c>
      <c r="F3772" s="338">
        <v>43022</v>
      </c>
      <c r="G3772" s="337" t="s">
        <v>4583</v>
      </c>
      <c r="H3772" s="338">
        <v>43117</v>
      </c>
      <c r="I3772" s="337" t="s">
        <v>19695</v>
      </c>
      <c r="J3772" s="337" t="s">
        <v>16</v>
      </c>
      <c r="K3772" s="337" t="s">
        <v>19695</v>
      </c>
      <c r="L3772" s="337" t="s">
        <v>19695</v>
      </c>
      <c r="M3772" s="337" t="s">
        <v>19695</v>
      </c>
      <c r="N3772" s="337" t="s">
        <v>19695</v>
      </c>
      <c r="O3772" s="337" t="s">
        <v>19695</v>
      </c>
      <c r="P3772" s="337" t="s">
        <v>19695</v>
      </c>
      <c r="Q3772" s="337" t="s">
        <v>19695</v>
      </c>
      <c r="R3772" s="337" t="s">
        <v>109</v>
      </c>
      <c r="S3772" s="337" t="s">
        <v>110</v>
      </c>
      <c r="T3772" s="337" t="s">
        <v>110</v>
      </c>
      <c r="U3772" s="337" t="s">
        <v>1737</v>
      </c>
      <c r="V3772" s="337">
        <v>4</v>
      </c>
      <c r="W3772" s="337" t="s">
        <v>19695</v>
      </c>
      <c r="X3772" s="337" t="s">
        <v>19695</v>
      </c>
      <c r="Y3772" s="337" t="s">
        <v>19695</v>
      </c>
      <c r="Z3772" s="337" t="s">
        <v>1728</v>
      </c>
      <c r="AA3772" s="337" t="s">
        <v>717</v>
      </c>
      <c r="AB3772" s="337" t="s">
        <v>718</v>
      </c>
      <c r="AC3772" s="337" t="s">
        <v>13882</v>
      </c>
    </row>
    <row r="3773" spans="1:29" ht="15.8" x14ac:dyDescent="0.25">
      <c r="A3773" s="337" t="s">
        <v>1723</v>
      </c>
      <c r="B3773" s="337" t="s">
        <v>11047</v>
      </c>
      <c r="C3773" s="337" t="s">
        <v>1821</v>
      </c>
      <c r="D3773" s="337" t="s">
        <v>449</v>
      </c>
      <c r="E3773" s="337" t="s">
        <v>4324</v>
      </c>
      <c r="F3773" s="338">
        <v>43035</v>
      </c>
      <c r="G3773" s="337" t="s">
        <v>5063</v>
      </c>
      <c r="H3773" s="338">
        <v>43115</v>
      </c>
      <c r="I3773" s="337" t="s">
        <v>19695</v>
      </c>
      <c r="J3773" s="337" t="s">
        <v>16</v>
      </c>
      <c r="K3773" s="337" t="s">
        <v>19695</v>
      </c>
      <c r="L3773" s="337" t="s">
        <v>19695</v>
      </c>
      <c r="M3773" s="337" t="s">
        <v>19695</v>
      </c>
      <c r="N3773" s="337" t="s">
        <v>19695</v>
      </c>
      <c r="O3773" s="337" t="s">
        <v>19695</v>
      </c>
      <c r="P3773" s="337" t="s">
        <v>19695</v>
      </c>
      <c r="Q3773" s="337" t="s">
        <v>19695</v>
      </c>
      <c r="R3773" s="337" t="s">
        <v>109</v>
      </c>
      <c r="S3773" s="337" t="s">
        <v>1129</v>
      </c>
      <c r="T3773" s="337" t="s">
        <v>9578</v>
      </c>
      <c r="U3773" s="337" t="s">
        <v>1130</v>
      </c>
      <c r="V3773" s="337">
        <v>8</v>
      </c>
      <c r="W3773" s="337" t="s">
        <v>19695</v>
      </c>
      <c r="X3773" s="337" t="s">
        <v>19695</v>
      </c>
      <c r="Y3773" s="337" t="s">
        <v>19695</v>
      </c>
      <c r="Z3773" s="337" t="s">
        <v>1728</v>
      </c>
      <c r="AA3773" s="337" t="s">
        <v>717</v>
      </c>
      <c r="AB3773" s="337" t="s">
        <v>718</v>
      </c>
      <c r="AC3773" s="337" t="s">
        <v>13753</v>
      </c>
    </row>
    <row r="3774" spans="1:29" ht="15.8" x14ac:dyDescent="0.25">
      <c r="A3774" s="337" t="s">
        <v>1723</v>
      </c>
      <c r="B3774" s="337" t="s">
        <v>1580</v>
      </c>
      <c r="C3774" s="337" t="s">
        <v>1821</v>
      </c>
      <c r="D3774" s="337" t="s">
        <v>449</v>
      </c>
      <c r="E3774" s="337" t="s">
        <v>5035</v>
      </c>
      <c r="F3774" s="338">
        <v>43023</v>
      </c>
      <c r="G3774" s="337" t="s">
        <v>5063</v>
      </c>
      <c r="H3774" s="338">
        <v>43115</v>
      </c>
      <c r="I3774" s="337" t="s">
        <v>19695</v>
      </c>
      <c r="J3774" s="337" t="s">
        <v>36</v>
      </c>
      <c r="K3774" s="337" t="s">
        <v>19695</v>
      </c>
      <c r="L3774" s="337" t="s">
        <v>19695</v>
      </c>
      <c r="M3774" s="337" t="s">
        <v>19695</v>
      </c>
      <c r="N3774" s="337" t="s">
        <v>19695</v>
      </c>
      <c r="O3774" s="337" t="s">
        <v>19695</v>
      </c>
      <c r="P3774" s="337" t="s">
        <v>19695</v>
      </c>
      <c r="Q3774" s="337" t="s">
        <v>19695</v>
      </c>
      <c r="R3774" s="337" t="s">
        <v>112</v>
      </c>
      <c r="S3774" s="337" t="s">
        <v>113</v>
      </c>
      <c r="T3774" s="337" t="s">
        <v>1581</v>
      </c>
      <c r="U3774" s="337" t="s">
        <v>122</v>
      </c>
      <c r="V3774" s="337">
        <v>10</v>
      </c>
      <c r="W3774" s="337" t="s">
        <v>19695</v>
      </c>
      <c r="X3774" s="337" t="s">
        <v>19695</v>
      </c>
      <c r="Y3774" s="337" t="s">
        <v>19695</v>
      </c>
      <c r="Z3774" s="337" t="s">
        <v>1728</v>
      </c>
      <c r="AA3774" s="337" t="s">
        <v>735</v>
      </c>
      <c r="AB3774" s="337" t="s">
        <v>718</v>
      </c>
      <c r="AC3774" s="337" t="s">
        <v>13816</v>
      </c>
    </row>
    <row r="3775" spans="1:29" ht="15.8" x14ac:dyDescent="0.25">
      <c r="A3775" s="337" t="s">
        <v>1723</v>
      </c>
      <c r="B3775" s="337" t="s">
        <v>7207</v>
      </c>
      <c r="C3775" s="337" t="s">
        <v>1821</v>
      </c>
      <c r="D3775" s="337" t="s">
        <v>449</v>
      </c>
      <c r="E3775" s="337" t="s">
        <v>7208</v>
      </c>
      <c r="F3775" s="338">
        <v>43088</v>
      </c>
      <c r="G3775" s="337" t="s">
        <v>5063</v>
      </c>
      <c r="H3775" s="338">
        <v>43115</v>
      </c>
      <c r="I3775" s="337" t="s">
        <v>19695</v>
      </c>
      <c r="J3775" s="337" t="s">
        <v>16</v>
      </c>
      <c r="K3775" s="337" t="s">
        <v>19695</v>
      </c>
      <c r="L3775" s="337" t="s">
        <v>19695</v>
      </c>
      <c r="M3775" s="337" t="s">
        <v>19695</v>
      </c>
      <c r="N3775" s="337" t="s">
        <v>19695</v>
      </c>
      <c r="O3775" s="337" t="s">
        <v>19695</v>
      </c>
      <c r="P3775" s="337" t="s">
        <v>19695</v>
      </c>
      <c r="Q3775" s="337" t="s">
        <v>19695</v>
      </c>
      <c r="R3775" s="337" t="s">
        <v>109</v>
      </c>
      <c r="S3775" s="337" t="s">
        <v>110</v>
      </c>
      <c r="T3775" s="337" t="s">
        <v>110</v>
      </c>
      <c r="U3775" s="337" t="s">
        <v>402</v>
      </c>
      <c r="V3775" s="337">
        <v>4</v>
      </c>
      <c r="W3775" s="337" t="s">
        <v>19695</v>
      </c>
      <c r="X3775" s="337" t="s">
        <v>19695</v>
      </c>
      <c r="Y3775" s="337" t="s">
        <v>19695</v>
      </c>
      <c r="Z3775" s="337" t="s">
        <v>1728</v>
      </c>
      <c r="AA3775" s="337" t="s">
        <v>717</v>
      </c>
      <c r="AB3775" s="337" t="s">
        <v>718</v>
      </c>
      <c r="AC3775" s="337" t="s">
        <v>13882</v>
      </c>
    </row>
    <row r="3776" spans="1:29" ht="15.8" x14ac:dyDescent="0.25">
      <c r="A3776" s="337" t="s">
        <v>1723</v>
      </c>
      <c r="B3776" s="337" t="s">
        <v>8039</v>
      </c>
      <c r="C3776" s="337" t="s">
        <v>1821</v>
      </c>
      <c r="D3776" s="337" t="s">
        <v>449</v>
      </c>
      <c r="E3776" s="337" t="s">
        <v>5618</v>
      </c>
      <c r="F3776" s="338">
        <v>42998</v>
      </c>
      <c r="G3776" s="337" t="s">
        <v>5063</v>
      </c>
      <c r="H3776" s="338">
        <v>43115</v>
      </c>
      <c r="I3776" s="337" t="s">
        <v>19695</v>
      </c>
      <c r="J3776" s="337" t="s">
        <v>16</v>
      </c>
      <c r="K3776" s="337" t="s">
        <v>19695</v>
      </c>
      <c r="L3776" s="337" t="s">
        <v>19695</v>
      </c>
      <c r="M3776" s="337" t="s">
        <v>19695</v>
      </c>
      <c r="N3776" s="337" t="s">
        <v>19695</v>
      </c>
      <c r="O3776" s="337" t="s">
        <v>19695</v>
      </c>
      <c r="P3776" s="337" t="s">
        <v>19695</v>
      </c>
      <c r="Q3776" s="337" t="s">
        <v>19695</v>
      </c>
      <c r="R3776" s="337" t="s">
        <v>144</v>
      </c>
      <c r="S3776" s="337" t="s">
        <v>446</v>
      </c>
      <c r="T3776" s="337" t="s">
        <v>1484</v>
      </c>
      <c r="U3776" s="337" t="s">
        <v>1484</v>
      </c>
      <c r="V3776" s="337">
        <v>4</v>
      </c>
      <c r="W3776" s="337" t="s">
        <v>19695</v>
      </c>
      <c r="X3776" s="337" t="s">
        <v>19695</v>
      </c>
      <c r="Y3776" s="337" t="s">
        <v>19695</v>
      </c>
      <c r="Z3776" s="337" t="s">
        <v>1728</v>
      </c>
      <c r="AA3776" s="337" t="s">
        <v>717</v>
      </c>
      <c r="AB3776" s="337" t="s">
        <v>718</v>
      </c>
      <c r="AC3776" s="337" t="s">
        <v>13911</v>
      </c>
    </row>
    <row r="3777" spans="1:29" ht="15.8" x14ac:dyDescent="0.25">
      <c r="A3777" s="337" t="s">
        <v>1723</v>
      </c>
      <c r="B3777" s="337" t="s">
        <v>6389</v>
      </c>
      <c r="C3777" s="337" t="s">
        <v>1821</v>
      </c>
      <c r="D3777" s="337" t="s">
        <v>449</v>
      </c>
      <c r="E3777" s="337" t="s">
        <v>6339</v>
      </c>
      <c r="F3777" s="338">
        <v>43064</v>
      </c>
      <c r="G3777" s="337" t="s">
        <v>4327</v>
      </c>
      <c r="H3777" s="338">
        <v>43114</v>
      </c>
      <c r="I3777" s="337" t="s">
        <v>19695</v>
      </c>
      <c r="J3777" s="337" t="s">
        <v>16</v>
      </c>
      <c r="K3777" s="337" t="s">
        <v>19695</v>
      </c>
      <c r="L3777" s="337" t="s">
        <v>19695</v>
      </c>
      <c r="M3777" s="337" t="s">
        <v>19695</v>
      </c>
      <c r="N3777" s="337" t="s">
        <v>19695</v>
      </c>
      <c r="O3777" s="337" t="s">
        <v>19695</v>
      </c>
      <c r="P3777" s="337" t="s">
        <v>19695</v>
      </c>
      <c r="Q3777" s="337" t="s">
        <v>19695</v>
      </c>
      <c r="R3777" s="337" t="s">
        <v>98</v>
      </c>
      <c r="S3777" s="337" t="s">
        <v>1166</v>
      </c>
      <c r="T3777" s="337" t="s">
        <v>1166</v>
      </c>
      <c r="U3777" s="337" t="s">
        <v>1547</v>
      </c>
      <c r="V3777" s="337">
        <v>12</v>
      </c>
      <c r="W3777" s="337" t="s">
        <v>19695</v>
      </c>
      <c r="X3777" s="337" t="s">
        <v>19695</v>
      </c>
      <c r="Y3777" s="337" t="s">
        <v>19695</v>
      </c>
      <c r="Z3777" s="337" t="s">
        <v>1728</v>
      </c>
      <c r="AA3777" s="337" t="s">
        <v>735</v>
      </c>
      <c r="AB3777" s="337" t="s">
        <v>718</v>
      </c>
      <c r="AC3777" s="337" t="s">
        <v>13762</v>
      </c>
    </row>
    <row r="3778" spans="1:29" ht="15.8" x14ac:dyDescent="0.25">
      <c r="A3778" s="337" t="s">
        <v>1723</v>
      </c>
      <c r="B3778" s="337" t="s">
        <v>6340</v>
      </c>
      <c r="C3778" s="337" t="s">
        <v>1821</v>
      </c>
      <c r="D3778" s="337" t="s">
        <v>449</v>
      </c>
      <c r="E3778" s="337" t="s">
        <v>6339</v>
      </c>
      <c r="F3778" s="338">
        <v>43064</v>
      </c>
      <c r="G3778" s="337" t="s">
        <v>4327</v>
      </c>
      <c r="H3778" s="338">
        <v>43114</v>
      </c>
      <c r="I3778" s="337" t="s">
        <v>19695</v>
      </c>
      <c r="J3778" s="337" t="s">
        <v>16</v>
      </c>
      <c r="K3778" s="337" t="s">
        <v>19695</v>
      </c>
      <c r="L3778" s="337" t="s">
        <v>19695</v>
      </c>
      <c r="M3778" s="337" t="s">
        <v>19695</v>
      </c>
      <c r="N3778" s="337" t="s">
        <v>19695</v>
      </c>
      <c r="O3778" s="337" t="s">
        <v>19695</v>
      </c>
      <c r="P3778" s="337" t="s">
        <v>19695</v>
      </c>
      <c r="Q3778" s="337" t="s">
        <v>19695</v>
      </c>
      <c r="R3778" s="337" t="s">
        <v>52</v>
      </c>
      <c r="S3778" s="337" t="s">
        <v>857</v>
      </c>
      <c r="T3778" s="337" t="s">
        <v>1948</v>
      </c>
      <c r="U3778" s="337" t="s">
        <v>6341</v>
      </c>
      <c r="V3778" s="337">
        <v>10</v>
      </c>
      <c r="W3778" s="337" t="s">
        <v>19695</v>
      </c>
      <c r="X3778" s="337" t="s">
        <v>19695</v>
      </c>
      <c r="Y3778" s="337" t="s">
        <v>19695</v>
      </c>
      <c r="Z3778" s="337" t="s">
        <v>1745</v>
      </c>
      <c r="AA3778" s="337" t="s">
        <v>853</v>
      </c>
      <c r="AB3778" s="337" t="s">
        <v>854</v>
      </c>
      <c r="AC3778" s="337" t="s">
        <v>15237</v>
      </c>
    </row>
    <row r="3779" spans="1:29" ht="15.8" x14ac:dyDescent="0.25">
      <c r="A3779" s="337" t="s">
        <v>1723</v>
      </c>
      <c r="B3779" s="337" t="s">
        <v>6338</v>
      </c>
      <c r="C3779" s="337" t="s">
        <v>1725</v>
      </c>
      <c r="D3779" s="337" t="s">
        <v>13527</v>
      </c>
      <c r="E3779" s="337" t="s">
        <v>6339</v>
      </c>
      <c r="F3779" s="338">
        <v>43064</v>
      </c>
      <c r="G3779" s="337" t="s">
        <v>4327</v>
      </c>
      <c r="H3779" s="338">
        <v>43114</v>
      </c>
      <c r="I3779" s="337" t="s">
        <v>19695</v>
      </c>
      <c r="J3779" s="337" t="s">
        <v>16</v>
      </c>
      <c r="K3779" s="337" t="s">
        <v>19695</v>
      </c>
      <c r="L3779" s="337" t="s">
        <v>19695</v>
      </c>
      <c r="M3779" s="337" t="s">
        <v>19695</v>
      </c>
      <c r="N3779" s="337" t="s">
        <v>19695</v>
      </c>
      <c r="O3779" s="337" t="s">
        <v>19695</v>
      </c>
      <c r="P3779" s="337" t="s">
        <v>19695</v>
      </c>
      <c r="Q3779" s="337" t="s">
        <v>19695</v>
      </c>
      <c r="R3779" s="337" t="s">
        <v>52</v>
      </c>
      <c r="S3779" s="337" t="s">
        <v>857</v>
      </c>
      <c r="T3779" s="337" t="s">
        <v>1948</v>
      </c>
      <c r="U3779" s="337" t="s">
        <v>1948</v>
      </c>
      <c r="V3779" s="337">
        <v>10</v>
      </c>
      <c r="W3779" s="337" t="s">
        <v>19695</v>
      </c>
      <c r="X3779" s="337" t="s">
        <v>19695</v>
      </c>
      <c r="Y3779" s="337" t="s">
        <v>19695</v>
      </c>
      <c r="Z3779" s="337" t="s">
        <v>1745</v>
      </c>
      <c r="AA3779" s="337" t="s">
        <v>853</v>
      </c>
      <c r="AB3779" s="337" t="s">
        <v>854</v>
      </c>
      <c r="AC3779" s="337" t="s">
        <v>15237</v>
      </c>
    </row>
    <row r="3780" spans="1:29" ht="15.8" x14ac:dyDescent="0.25">
      <c r="A3780" s="337" t="s">
        <v>1723</v>
      </c>
      <c r="B3780" s="337" t="s">
        <v>5419</v>
      </c>
      <c r="C3780" s="337" t="s">
        <v>1821</v>
      </c>
      <c r="D3780" s="337" t="s">
        <v>449</v>
      </c>
      <c r="E3780" s="337" t="s">
        <v>4600</v>
      </c>
      <c r="F3780" s="338">
        <v>43089</v>
      </c>
      <c r="G3780" s="337" t="s">
        <v>4327</v>
      </c>
      <c r="H3780" s="338">
        <v>43114</v>
      </c>
      <c r="I3780" s="337" t="s">
        <v>19695</v>
      </c>
      <c r="J3780" s="337" t="s">
        <v>36</v>
      </c>
      <c r="K3780" s="337" t="s">
        <v>19695</v>
      </c>
      <c r="L3780" s="337" t="s">
        <v>19695</v>
      </c>
      <c r="M3780" s="337" t="s">
        <v>19695</v>
      </c>
      <c r="N3780" s="337" t="s">
        <v>19695</v>
      </c>
      <c r="O3780" s="337" t="s">
        <v>19695</v>
      </c>
      <c r="P3780" s="337" t="s">
        <v>19695</v>
      </c>
      <c r="Q3780" s="337" t="s">
        <v>19695</v>
      </c>
      <c r="R3780" s="337" t="s">
        <v>98</v>
      </c>
      <c r="S3780" s="337" t="s">
        <v>1166</v>
      </c>
      <c r="T3780" s="337" t="s">
        <v>5420</v>
      </c>
      <c r="U3780" s="337" t="s">
        <v>1183</v>
      </c>
      <c r="V3780" s="337">
        <v>8</v>
      </c>
      <c r="W3780" s="337" t="s">
        <v>19695</v>
      </c>
      <c r="X3780" s="337" t="s">
        <v>19695</v>
      </c>
      <c r="Y3780" s="337" t="s">
        <v>19695</v>
      </c>
      <c r="Z3780" s="337" t="s">
        <v>1753</v>
      </c>
      <c r="AA3780" s="337" t="s">
        <v>735</v>
      </c>
      <c r="AB3780" s="337" t="s">
        <v>718</v>
      </c>
      <c r="AC3780" s="337" t="s">
        <v>13813</v>
      </c>
    </row>
    <row r="3781" spans="1:29" ht="15.8" x14ac:dyDescent="0.25">
      <c r="A3781" s="337" t="s">
        <v>1723</v>
      </c>
      <c r="B3781" s="337" t="s">
        <v>13180</v>
      </c>
      <c r="C3781" s="337" t="s">
        <v>1821</v>
      </c>
      <c r="D3781" s="337" t="s">
        <v>449</v>
      </c>
      <c r="E3781" s="337" t="s">
        <v>5001</v>
      </c>
      <c r="F3781" s="338">
        <v>43082</v>
      </c>
      <c r="G3781" s="337" t="s">
        <v>5749</v>
      </c>
      <c r="H3781" s="338">
        <v>43113</v>
      </c>
      <c r="I3781" s="337" t="s">
        <v>19695</v>
      </c>
      <c r="J3781" s="337" t="s">
        <v>16</v>
      </c>
      <c r="K3781" s="337" t="s">
        <v>19695</v>
      </c>
      <c r="L3781" s="337" t="s">
        <v>19695</v>
      </c>
      <c r="M3781" s="337" t="s">
        <v>19695</v>
      </c>
      <c r="N3781" s="337" t="s">
        <v>19695</v>
      </c>
      <c r="O3781" s="337" t="s">
        <v>19695</v>
      </c>
      <c r="P3781" s="337" t="s">
        <v>19695</v>
      </c>
      <c r="Q3781" s="337" t="s">
        <v>19695</v>
      </c>
      <c r="R3781" s="337" t="s">
        <v>98</v>
      </c>
      <c r="S3781" s="337" t="s">
        <v>1166</v>
      </c>
      <c r="T3781" s="337" t="s">
        <v>1166</v>
      </c>
      <c r="U3781" s="337" t="s">
        <v>13181</v>
      </c>
      <c r="V3781" s="337">
        <v>12</v>
      </c>
      <c r="W3781" s="337" t="s">
        <v>19695</v>
      </c>
      <c r="X3781" s="337" t="s">
        <v>19695</v>
      </c>
      <c r="Y3781" s="337" t="s">
        <v>19695</v>
      </c>
      <c r="Z3781" s="337" t="s">
        <v>1728</v>
      </c>
      <c r="AA3781" s="337" t="s">
        <v>735</v>
      </c>
      <c r="AB3781" s="337" t="s">
        <v>718</v>
      </c>
      <c r="AC3781" s="337" t="s">
        <v>13762</v>
      </c>
    </row>
    <row r="3782" spans="1:29" ht="15.8" x14ac:dyDescent="0.25">
      <c r="A3782" s="337" t="s">
        <v>1723</v>
      </c>
      <c r="B3782" s="337" t="s">
        <v>6362</v>
      </c>
      <c r="C3782" s="337" t="s">
        <v>1821</v>
      </c>
      <c r="D3782" s="337" t="s">
        <v>449</v>
      </c>
      <c r="E3782" s="337" t="s">
        <v>5748</v>
      </c>
      <c r="F3782" s="338">
        <v>43063</v>
      </c>
      <c r="G3782" s="337" t="s">
        <v>5749</v>
      </c>
      <c r="H3782" s="338">
        <v>43113</v>
      </c>
      <c r="I3782" s="337" t="s">
        <v>19695</v>
      </c>
      <c r="J3782" s="337" t="s">
        <v>16</v>
      </c>
      <c r="K3782" s="337" t="s">
        <v>19695</v>
      </c>
      <c r="L3782" s="337" t="s">
        <v>19695</v>
      </c>
      <c r="M3782" s="337" t="s">
        <v>19695</v>
      </c>
      <c r="N3782" s="337" t="s">
        <v>19695</v>
      </c>
      <c r="O3782" s="337" t="s">
        <v>19695</v>
      </c>
      <c r="P3782" s="337" t="s">
        <v>19695</v>
      </c>
      <c r="Q3782" s="337" t="s">
        <v>19695</v>
      </c>
      <c r="R3782" s="337" t="s">
        <v>52</v>
      </c>
      <c r="S3782" s="337" t="s">
        <v>120</v>
      </c>
      <c r="T3782" s="337" t="s">
        <v>120</v>
      </c>
      <c r="U3782" s="337" t="s">
        <v>6363</v>
      </c>
      <c r="V3782" s="337">
        <v>10</v>
      </c>
      <c r="W3782" s="337" t="s">
        <v>19695</v>
      </c>
      <c r="X3782" s="337" t="s">
        <v>19695</v>
      </c>
      <c r="Y3782" s="337" t="s">
        <v>19695</v>
      </c>
      <c r="Z3782" s="337" t="s">
        <v>1745</v>
      </c>
      <c r="AA3782" s="337" t="s">
        <v>853</v>
      </c>
      <c r="AB3782" s="337" t="s">
        <v>854</v>
      </c>
      <c r="AC3782" s="337" t="s">
        <v>15237</v>
      </c>
    </row>
    <row r="3783" spans="1:29" ht="15.8" x14ac:dyDescent="0.25">
      <c r="A3783" s="337" t="s">
        <v>1723</v>
      </c>
      <c r="B3783" s="337" t="s">
        <v>5747</v>
      </c>
      <c r="C3783" s="337" t="s">
        <v>1821</v>
      </c>
      <c r="D3783" s="337" t="s">
        <v>449</v>
      </c>
      <c r="E3783" s="337" t="s">
        <v>5748</v>
      </c>
      <c r="F3783" s="338">
        <v>43063</v>
      </c>
      <c r="G3783" s="337" t="s">
        <v>5749</v>
      </c>
      <c r="H3783" s="338">
        <v>43113</v>
      </c>
      <c r="I3783" s="337" t="s">
        <v>19695</v>
      </c>
      <c r="J3783" s="337" t="s">
        <v>16</v>
      </c>
      <c r="K3783" s="337" t="s">
        <v>19695</v>
      </c>
      <c r="L3783" s="337" t="s">
        <v>19695</v>
      </c>
      <c r="M3783" s="337" t="s">
        <v>19695</v>
      </c>
      <c r="N3783" s="337" t="s">
        <v>19695</v>
      </c>
      <c r="O3783" s="337" t="s">
        <v>19695</v>
      </c>
      <c r="P3783" s="337" t="s">
        <v>19695</v>
      </c>
      <c r="Q3783" s="337" t="s">
        <v>19695</v>
      </c>
      <c r="R3783" s="337" t="s">
        <v>70</v>
      </c>
      <c r="S3783" s="337" t="s">
        <v>5750</v>
      </c>
      <c r="T3783" s="337" t="s">
        <v>5751</v>
      </c>
      <c r="U3783" s="337" t="s">
        <v>5752</v>
      </c>
      <c r="V3783" s="337">
        <v>10</v>
      </c>
      <c r="W3783" s="337" t="s">
        <v>19695</v>
      </c>
      <c r="X3783" s="337" t="s">
        <v>19695</v>
      </c>
      <c r="Y3783" s="337" t="s">
        <v>19695</v>
      </c>
      <c r="Z3783" s="337" t="s">
        <v>1753</v>
      </c>
      <c r="AA3783" s="337" t="s">
        <v>717</v>
      </c>
      <c r="AB3783" s="337" t="s">
        <v>718</v>
      </c>
      <c r="AC3783" s="337" t="s">
        <v>13774</v>
      </c>
    </row>
    <row r="3784" spans="1:29" ht="15.8" x14ac:dyDescent="0.25">
      <c r="A3784" s="337" t="s">
        <v>1723</v>
      </c>
      <c r="B3784" s="337" t="s">
        <v>6384</v>
      </c>
      <c r="C3784" s="337" t="s">
        <v>1821</v>
      </c>
      <c r="D3784" s="337" t="s">
        <v>449</v>
      </c>
      <c r="E3784" s="337" t="s">
        <v>5160</v>
      </c>
      <c r="F3784" s="338">
        <v>43103</v>
      </c>
      <c r="G3784" s="337" t="s">
        <v>4508</v>
      </c>
      <c r="H3784" s="338">
        <v>43112</v>
      </c>
      <c r="I3784" s="337" t="s">
        <v>19695</v>
      </c>
      <c r="J3784" s="337" t="s">
        <v>36</v>
      </c>
      <c r="K3784" s="337" t="s">
        <v>19695</v>
      </c>
      <c r="L3784" s="337" t="s">
        <v>19695</v>
      </c>
      <c r="M3784" s="337" t="s">
        <v>19695</v>
      </c>
      <c r="N3784" s="337" t="s">
        <v>19695</v>
      </c>
      <c r="O3784" s="337" t="s">
        <v>19695</v>
      </c>
      <c r="P3784" s="337" t="s">
        <v>19695</v>
      </c>
      <c r="Q3784" s="337" t="s">
        <v>19695</v>
      </c>
      <c r="R3784" s="337" t="s">
        <v>98</v>
      </c>
      <c r="S3784" s="337" t="s">
        <v>1166</v>
      </c>
      <c r="T3784" s="337" t="s">
        <v>1166</v>
      </c>
      <c r="U3784" s="337" t="s">
        <v>6385</v>
      </c>
      <c r="V3784" s="337">
        <v>12</v>
      </c>
      <c r="W3784" s="337" t="s">
        <v>19695</v>
      </c>
      <c r="X3784" s="337" t="s">
        <v>19695</v>
      </c>
      <c r="Y3784" s="337" t="s">
        <v>19695</v>
      </c>
      <c r="Z3784" s="337" t="s">
        <v>1728</v>
      </c>
      <c r="AA3784" s="337" t="s">
        <v>717</v>
      </c>
      <c r="AB3784" s="337" t="s">
        <v>718</v>
      </c>
      <c r="AC3784" s="337" t="s">
        <v>13762</v>
      </c>
    </row>
    <row r="3785" spans="1:29" ht="15.8" x14ac:dyDescent="0.25">
      <c r="A3785" s="337" t="s">
        <v>1723</v>
      </c>
      <c r="B3785" s="337" t="s">
        <v>6386</v>
      </c>
      <c r="C3785" s="337" t="s">
        <v>1821</v>
      </c>
      <c r="D3785" s="337" t="s">
        <v>449</v>
      </c>
      <c r="E3785" s="337" t="s">
        <v>4600</v>
      </c>
      <c r="F3785" s="338">
        <v>43089</v>
      </c>
      <c r="G3785" s="337" t="s">
        <v>4508</v>
      </c>
      <c r="H3785" s="338">
        <v>43112</v>
      </c>
      <c r="I3785" s="337" t="s">
        <v>19695</v>
      </c>
      <c r="J3785" s="337" t="s">
        <v>36</v>
      </c>
      <c r="K3785" s="337" t="s">
        <v>19695</v>
      </c>
      <c r="L3785" s="337" t="s">
        <v>19695</v>
      </c>
      <c r="M3785" s="337" t="s">
        <v>19695</v>
      </c>
      <c r="N3785" s="337" t="s">
        <v>19695</v>
      </c>
      <c r="O3785" s="337" t="s">
        <v>19695</v>
      </c>
      <c r="P3785" s="337" t="s">
        <v>19695</v>
      </c>
      <c r="Q3785" s="337" t="s">
        <v>19695</v>
      </c>
      <c r="R3785" s="337" t="s">
        <v>98</v>
      </c>
      <c r="S3785" s="337" t="s">
        <v>1166</v>
      </c>
      <c r="T3785" s="337" t="s">
        <v>1166</v>
      </c>
      <c r="U3785" s="337" t="s">
        <v>1182</v>
      </c>
      <c r="V3785" s="337">
        <v>12</v>
      </c>
      <c r="W3785" s="337" t="s">
        <v>19695</v>
      </c>
      <c r="X3785" s="337" t="s">
        <v>19695</v>
      </c>
      <c r="Y3785" s="337" t="s">
        <v>19695</v>
      </c>
      <c r="Z3785" s="337" t="s">
        <v>1728</v>
      </c>
      <c r="AA3785" s="337" t="s">
        <v>735</v>
      </c>
      <c r="AB3785" s="337" t="s">
        <v>718</v>
      </c>
      <c r="AC3785" s="337" t="s">
        <v>13762</v>
      </c>
    </row>
    <row r="3786" spans="1:29" ht="15.8" x14ac:dyDescent="0.25">
      <c r="A3786" s="337" t="s">
        <v>1723</v>
      </c>
      <c r="B3786" s="337" t="s">
        <v>6326</v>
      </c>
      <c r="C3786" s="337" t="s">
        <v>1725</v>
      </c>
      <c r="D3786" s="337" t="s">
        <v>1730</v>
      </c>
      <c r="E3786" s="337" t="s">
        <v>4819</v>
      </c>
      <c r="F3786" s="338">
        <v>43080</v>
      </c>
      <c r="G3786" s="337" t="s">
        <v>6327</v>
      </c>
      <c r="H3786" s="338">
        <v>43111</v>
      </c>
      <c r="I3786" s="337" t="s">
        <v>19695</v>
      </c>
      <c r="J3786" s="337" t="s">
        <v>16</v>
      </c>
      <c r="K3786" s="337" t="s">
        <v>19695</v>
      </c>
      <c r="L3786" s="337" t="s">
        <v>19695</v>
      </c>
      <c r="M3786" s="337" t="s">
        <v>19695</v>
      </c>
      <c r="N3786" s="337" t="s">
        <v>19695</v>
      </c>
      <c r="O3786" s="337" t="s">
        <v>19695</v>
      </c>
      <c r="P3786" s="337" t="s">
        <v>19695</v>
      </c>
      <c r="Q3786" s="337" t="s">
        <v>19695</v>
      </c>
      <c r="R3786" s="337" t="s">
        <v>81</v>
      </c>
      <c r="S3786" s="337" t="s">
        <v>82</v>
      </c>
      <c r="T3786" s="337" t="s">
        <v>4748</v>
      </c>
      <c r="U3786" s="337" t="s">
        <v>6328</v>
      </c>
      <c r="V3786" s="337">
        <v>12</v>
      </c>
      <c r="W3786" s="337" t="s">
        <v>19695</v>
      </c>
      <c r="X3786" s="337" t="s">
        <v>19695</v>
      </c>
      <c r="Y3786" s="337" t="s">
        <v>19695</v>
      </c>
      <c r="Z3786" s="337" t="s">
        <v>1728</v>
      </c>
      <c r="AA3786" s="337" t="s">
        <v>717</v>
      </c>
      <c r="AB3786" s="337" t="s">
        <v>718</v>
      </c>
      <c r="AC3786" s="337" t="s">
        <v>13761</v>
      </c>
    </row>
    <row r="3787" spans="1:29" ht="15.8" x14ac:dyDescent="0.25">
      <c r="A3787" s="337" t="s">
        <v>1723</v>
      </c>
      <c r="B3787" s="337" t="s">
        <v>5401</v>
      </c>
      <c r="C3787" s="337" t="s">
        <v>1821</v>
      </c>
      <c r="D3787" s="337" t="s">
        <v>449</v>
      </c>
      <c r="E3787" s="337" t="s">
        <v>4819</v>
      </c>
      <c r="F3787" s="338">
        <v>43080</v>
      </c>
      <c r="G3787" s="337" t="s">
        <v>4671</v>
      </c>
      <c r="H3787" s="338">
        <v>43110</v>
      </c>
      <c r="I3787" s="337" t="s">
        <v>19695</v>
      </c>
      <c r="J3787" s="337" t="s">
        <v>36</v>
      </c>
      <c r="K3787" s="337" t="s">
        <v>19695</v>
      </c>
      <c r="L3787" s="337" t="s">
        <v>19695</v>
      </c>
      <c r="M3787" s="337" t="s">
        <v>19695</v>
      </c>
      <c r="N3787" s="337" t="s">
        <v>19695</v>
      </c>
      <c r="O3787" s="337" t="s">
        <v>19695</v>
      </c>
      <c r="P3787" s="337" t="s">
        <v>19695</v>
      </c>
      <c r="Q3787" s="337" t="s">
        <v>19695</v>
      </c>
      <c r="R3787" s="337" t="s">
        <v>52</v>
      </c>
      <c r="S3787" s="337" t="s">
        <v>85</v>
      </c>
      <c r="T3787" s="337" t="s">
        <v>1495</v>
      </c>
      <c r="U3787" s="337" t="s">
        <v>5402</v>
      </c>
      <c r="V3787" s="337">
        <v>10</v>
      </c>
      <c r="W3787" s="337" t="s">
        <v>19695</v>
      </c>
      <c r="X3787" s="337" t="s">
        <v>19695</v>
      </c>
      <c r="Y3787" s="337" t="s">
        <v>19695</v>
      </c>
      <c r="Z3787" s="337" t="s">
        <v>1728</v>
      </c>
      <c r="AA3787" s="337" t="s">
        <v>717</v>
      </c>
      <c r="AB3787" s="337" t="s">
        <v>718</v>
      </c>
      <c r="AC3787" s="337" t="s">
        <v>13748</v>
      </c>
    </row>
    <row r="3788" spans="1:29" ht="15.8" x14ac:dyDescent="0.25">
      <c r="A3788" s="337" t="s">
        <v>1723</v>
      </c>
      <c r="B3788" s="337" t="s">
        <v>11173</v>
      </c>
      <c r="C3788" s="337" t="s">
        <v>1821</v>
      </c>
      <c r="D3788" s="337" t="s">
        <v>449</v>
      </c>
      <c r="E3788" s="337" t="s">
        <v>4713</v>
      </c>
      <c r="F3788" s="338">
        <v>43054</v>
      </c>
      <c r="G3788" s="337" t="s">
        <v>4671</v>
      </c>
      <c r="H3788" s="338">
        <v>43110</v>
      </c>
      <c r="I3788" s="337" t="s">
        <v>19695</v>
      </c>
      <c r="J3788" s="337" t="s">
        <v>36</v>
      </c>
      <c r="K3788" s="337" t="s">
        <v>19695</v>
      </c>
      <c r="L3788" s="337" t="s">
        <v>19695</v>
      </c>
      <c r="M3788" s="337" t="s">
        <v>19695</v>
      </c>
      <c r="N3788" s="337" t="s">
        <v>19695</v>
      </c>
      <c r="O3788" s="337" t="s">
        <v>19695</v>
      </c>
      <c r="P3788" s="337" t="s">
        <v>19695</v>
      </c>
      <c r="Q3788" s="337" t="s">
        <v>19695</v>
      </c>
      <c r="R3788" s="337" t="s">
        <v>1225</v>
      </c>
      <c r="S3788" s="337" t="s">
        <v>100</v>
      </c>
      <c r="T3788" s="337" t="s">
        <v>116</v>
      </c>
      <c r="U3788" s="337" t="s">
        <v>11174</v>
      </c>
      <c r="V3788" s="337">
        <v>12</v>
      </c>
      <c r="W3788" s="337" t="s">
        <v>19695</v>
      </c>
      <c r="X3788" s="337" t="s">
        <v>19695</v>
      </c>
      <c r="Y3788" s="337" t="s">
        <v>19695</v>
      </c>
      <c r="Z3788" s="337" t="s">
        <v>1728</v>
      </c>
      <c r="AA3788" s="337" t="s">
        <v>735</v>
      </c>
      <c r="AB3788" s="337" t="s">
        <v>718</v>
      </c>
      <c r="AC3788" s="337" t="s">
        <v>13769</v>
      </c>
    </row>
    <row r="3789" spans="1:29" ht="15.8" x14ac:dyDescent="0.25">
      <c r="A3789" s="337" t="s">
        <v>1723</v>
      </c>
      <c r="B3789" s="337" t="s">
        <v>4669</v>
      </c>
      <c r="C3789" s="337" t="s">
        <v>1821</v>
      </c>
      <c r="D3789" s="337" t="s">
        <v>449</v>
      </c>
      <c r="E3789" s="337" t="s">
        <v>4670</v>
      </c>
      <c r="F3789" s="338">
        <v>43060</v>
      </c>
      <c r="G3789" s="337" t="s">
        <v>4671</v>
      </c>
      <c r="H3789" s="338">
        <v>43110</v>
      </c>
      <c r="I3789" s="337" t="s">
        <v>19695</v>
      </c>
      <c r="J3789" s="337" t="s">
        <v>36</v>
      </c>
      <c r="K3789" s="337" t="s">
        <v>19695</v>
      </c>
      <c r="L3789" s="337" t="s">
        <v>19695</v>
      </c>
      <c r="M3789" s="337" t="s">
        <v>19695</v>
      </c>
      <c r="N3789" s="337" t="s">
        <v>19695</v>
      </c>
      <c r="O3789" s="337" t="s">
        <v>19695</v>
      </c>
      <c r="P3789" s="337" t="s">
        <v>19695</v>
      </c>
      <c r="Q3789" s="337" t="s">
        <v>19695</v>
      </c>
      <c r="R3789" s="337" t="s">
        <v>1220</v>
      </c>
      <c r="S3789" s="337" t="s">
        <v>1359</v>
      </c>
      <c r="T3789" s="337" t="s">
        <v>4672</v>
      </c>
      <c r="U3789" s="337" t="s">
        <v>4673</v>
      </c>
      <c r="V3789" s="337">
        <v>8</v>
      </c>
      <c r="W3789" s="337" t="s">
        <v>19695</v>
      </c>
      <c r="X3789" s="337" t="s">
        <v>19695</v>
      </c>
      <c r="Y3789" s="337" t="s">
        <v>19695</v>
      </c>
      <c r="Z3789" s="337" t="s">
        <v>1728</v>
      </c>
      <c r="AA3789" s="337" t="s">
        <v>735</v>
      </c>
      <c r="AB3789" s="337" t="s">
        <v>718</v>
      </c>
      <c r="AC3789" s="337" t="s">
        <v>13784</v>
      </c>
    </row>
    <row r="3790" spans="1:29" ht="15.8" x14ac:dyDescent="0.25">
      <c r="A3790" s="337" t="s">
        <v>1723</v>
      </c>
      <c r="B3790" s="337" t="s">
        <v>6016</v>
      </c>
      <c r="C3790" s="337" t="s">
        <v>1821</v>
      </c>
      <c r="D3790" s="337" t="s">
        <v>449</v>
      </c>
      <c r="E3790" s="337" t="s">
        <v>5155</v>
      </c>
      <c r="F3790" s="338">
        <v>43084</v>
      </c>
      <c r="G3790" s="337" t="s">
        <v>4671</v>
      </c>
      <c r="H3790" s="338">
        <v>43110</v>
      </c>
      <c r="I3790" s="337" t="s">
        <v>19695</v>
      </c>
      <c r="J3790" s="337" t="s">
        <v>36</v>
      </c>
      <c r="K3790" s="337" t="s">
        <v>19695</v>
      </c>
      <c r="L3790" s="337" t="s">
        <v>19695</v>
      </c>
      <c r="M3790" s="337" t="s">
        <v>19695</v>
      </c>
      <c r="N3790" s="337" t="s">
        <v>19695</v>
      </c>
      <c r="O3790" s="337" t="s">
        <v>19695</v>
      </c>
      <c r="P3790" s="337" t="s">
        <v>19695</v>
      </c>
      <c r="Q3790" s="337" t="s">
        <v>19695</v>
      </c>
      <c r="R3790" s="337" t="s">
        <v>35</v>
      </c>
      <c r="S3790" s="337" t="s">
        <v>77</v>
      </c>
      <c r="T3790" s="337" t="s">
        <v>1015</v>
      </c>
      <c r="U3790" s="337" t="s">
        <v>988</v>
      </c>
      <c r="V3790" s="337">
        <v>8</v>
      </c>
      <c r="W3790" s="337" t="s">
        <v>19695</v>
      </c>
      <c r="X3790" s="337" t="s">
        <v>19695</v>
      </c>
      <c r="Y3790" s="337" t="s">
        <v>19695</v>
      </c>
      <c r="Z3790" s="337" t="s">
        <v>1753</v>
      </c>
      <c r="AA3790" s="337" t="s">
        <v>717</v>
      </c>
      <c r="AB3790" s="337" t="s">
        <v>718</v>
      </c>
      <c r="AC3790" s="337" t="s">
        <v>15258</v>
      </c>
    </row>
    <row r="3791" spans="1:29" ht="15.8" x14ac:dyDescent="0.25">
      <c r="A3791" s="337" t="s">
        <v>1723</v>
      </c>
      <c r="B3791" s="337" t="s">
        <v>13178</v>
      </c>
      <c r="C3791" s="337" t="s">
        <v>1821</v>
      </c>
      <c r="D3791" s="337" t="s">
        <v>449</v>
      </c>
      <c r="E3791" s="337" t="s">
        <v>5186</v>
      </c>
      <c r="F3791" s="338">
        <v>43048</v>
      </c>
      <c r="G3791" s="337" t="s">
        <v>2098</v>
      </c>
      <c r="H3791" s="338">
        <v>43109</v>
      </c>
      <c r="I3791" s="337" t="s">
        <v>19695</v>
      </c>
      <c r="J3791" s="337" t="s">
        <v>36</v>
      </c>
      <c r="K3791" s="337" t="s">
        <v>19695</v>
      </c>
      <c r="L3791" s="337" t="s">
        <v>19695</v>
      </c>
      <c r="M3791" s="337" t="s">
        <v>19695</v>
      </c>
      <c r="N3791" s="337" t="s">
        <v>19695</v>
      </c>
      <c r="O3791" s="337" t="s">
        <v>19695</v>
      </c>
      <c r="P3791" s="337" t="s">
        <v>19695</v>
      </c>
      <c r="Q3791" s="337" t="s">
        <v>19695</v>
      </c>
      <c r="R3791" s="337" t="s">
        <v>81</v>
      </c>
      <c r="S3791" s="337" t="s">
        <v>403</v>
      </c>
      <c r="T3791" s="337" t="s">
        <v>727</v>
      </c>
      <c r="U3791" s="337" t="s">
        <v>13179</v>
      </c>
      <c r="V3791" s="337">
        <v>12</v>
      </c>
      <c r="W3791" s="337" t="s">
        <v>19695</v>
      </c>
      <c r="X3791" s="337" t="s">
        <v>19695</v>
      </c>
      <c r="Y3791" s="337" t="s">
        <v>19695</v>
      </c>
      <c r="Z3791" s="337" t="s">
        <v>1728</v>
      </c>
      <c r="AA3791" s="337" t="s">
        <v>717</v>
      </c>
      <c r="AB3791" s="337" t="s">
        <v>718</v>
      </c>
      <c r="AC3791" s="337" t="s">
        <v>13749</v>
      </c>
    </row>
    <row r="3792" spans="1:29" ht="15.8" x14ac:dyDescent="0.25">
      <c r="A3792" s="337" t="s">
        <v>1723</v>
      </c>
      <c r="B3792" s="337" t="s">
        <v>4735</v>
      </c>
      <c r="C3792" s="337" t="s">
        <v>1821</v>
      </c>
      <c r="D3792" s="337" t="s">
        <v>449</v>
      </c>
      <c r="E3792" s="337" t="s">
        <v>4713</v>
      </c>
      <c r="F3792" s="338">
        <v>43054</v>
      </c>
      <c r="G3792" s="337" t="s">
        <v>2098</v>
      </c>
      <c r="H3792" s="338">
        <v>43109</v>
      </c>
      <c r="I3792" s="337" t="s">
        <v>19695</v>
      </c>
      <c r="J3792" s="337" t="s">
        <v>16</v>
      </c>
      <c r="K3792" s="337" t="s">
        <v>19695</v>
      </c>
      <c r="L3792" s="337" t="s">
        <v>19695</v>
      </c>
      <c r="M3792" s="337" t="s">
        <v>19695</v>
      </c>
      <c r="N3792" s="337" t="s">
        <v>19695</v>
      </c>
      <c r="O3792" s="337" t="s">
        <v>19695</v>
      </c>
      <c r="P3792" s="337" t="s">
        <v>19695</v>
      </c>
      <c r="Q3792" s="337" t="s">
        <v>19695</v>
      </c>
      <c r="R3792" s="337" t="s">
        <v>144</v>
      </c>
      <c r="S3792" s="337" t="s">
        <v>97</v>
      </c>
      <c r="T3792" s="337" t="s">
        <v>4722</v>
      </c>
      <c r="U3792" s="337" t="s">
        <v>4736</v>
      </c>
      <c r="V3792" s="337">
        <v>8</v>
      </c>
      <c r="W3792" s="337" t="s">
        <v>19695</v>
      </c>
      <c r="X3792" s="337" t="s">
        <v>19695</v>
      </c>
      <c r="Y3792" s="337" t="s">
        <v>19695</v>
      </c>
      <c r="Z3792" s="337" t="s">
        <v>1728</v>
      </c>
      <c r="AA3792" s="337" t="s">
        <v>717</v>
      </c>
      <c r="AB3792" s="337" t="s">
        <v>718</v>
      </c>
      <c r="AC3792" s="337" t="s">
        <v>13749</v>
      </c>
    </row>
    <row r="3793" spans="1:29" ht="15.8" x14ac:dyDescent="0.25">
      <c r="A3793" s="337" t="s">
        <v>1723</v>
      </c>
      <c r="B3793" s="337" t="s">
        <v>6397</v>
      </c>
      <c r="C3793" s="337" t="s">
        <v>1725</v>
      </c>
      <c r="D3793" s="337" t="s">
        <v>1726</v>
      </c>
      <c r="E3793" s="337" t="s">
        <v>5006</v>
      </c>
      <c r="F3793" s="338">
        <v>43081</v>
      </c>
      <c r="G3793" s="337" t="s">
        <v>2098</v>
      </c>
      <c r="H3793" s="338">
        <v>43109</v>
      </c>
      <c r="I3793" s="337" t="s">
        <v>19695</v>
      </c>
      <c r="J3793" s="337" t="s">
        <v>36</v>
      </c>
      <c r="K3793" s="337" t="s">
        <v>19695</v>
      </c>
      <c r="L3793" s="337" t="s">
        <v>19695</v>
      </c>
      <c r="M3793" s="337" t="s">
        <v>19695</v>
      </c>
      <c r="N3793" s="337" t="s">
        <v>19695</v>
      </c>
      <c r="O3793" s="337" t="s">
        <v>19695</v>
      </c>
      <c r="P3793" s="337" t="s">
        <v>19695</v>
      </c>
      <c r="Q3793" s="337" t="s">
        <v>19695</v>
      </c>
      <c r="R3793" s="337" t="s">
        <v>98</v>
      </c>
      <c r="S3793" s="337" t="s">
        <v>1166</v>
      </c>
      <c r="T3793" s="337" t="s">
        <v>1166</v>
      </c>
      <c r="U3793" s="337" t="s">
        <v>6394</v>
      </c>
      <c r="V3793" s="337">
        <v>10</v>
      </c>
      <c r="W3793" s="337" t="s">
        <v>19695</v>
      </c>
      <c r="X3793" s="337" t="s">
        <v>19695</v>
      </c>
      <c r="Y3793" s="337" t="s">
        <v>19695</v>
      </c>
      <c r="Z3793" s="337" t="s">
        <v>1728</v>
      </c>
      <c r="AA3793" s="337" t="s">
        <v>735</v>
      </c>
      <c r="AB3793" s="337" t="s">
        <v>718</v>
      </c>
      <c r="AC3793" s="337" t="s">
        <v>13762</v>
      </c>
    </row>
    <row r="3794" spans="1:29" ht="15.8" x14ac:dyDescent="0.25">
      <c r="A3794" s="337" t="s">
        <v>1723</v>
      </c>
      <c r="B3794" s="337" t="s">
        <v>5495</v>
      </c>
      <c r="C3794" s="337" t="s">
        <v>1821</v>
      </c>
      <c r="D3794" s="337" t="s">
        <v>449</v>
      </c>
      <c r="E3794" s="337" t="s">
        <v>4866</v>
      </c>
      <c r="F3794" s="338">
        <v>43090</v>
      </c>
      <c r="G3794" s="337" t="s">
        <v>2098</v>
      </c>
      <c r="H3794" s="338">
        <v>43109</v>
      </c>
      <c r="I3794" s="337" t="s">
        <v>19695</v>
      </c>
      <c r="J3794" s="337" t="s">
        <v>36</v>
      </c>
      <c r="K3794" s="337" t="s">
        <v>19695</v>
      </c>
      <c r="L3794" s="337" t="s">
        <v>19695</v>
      </c>
      <c r="M3794" s="337" t="s">
        <v>19695</v>
      </c>
      <c r="N3794" s="337" t="s">
        <v>19695</v>
      </c>
      <c r="O3794" s="337" t="s">
        <v>19695</v>
      </c>
      <c r="P3794" s="337" t="s">
        <v>19695</v>
      </c>
      <c r="Q3794" s="337" t="s">
        <v>19695</v>
      </c>
      <c r="R3794" s="337" t="s">
        <v>130</v>
      </c>
      <c r="S3794" s="337" t="s">
        <v>940</v>
      </c>
      <c r="T3794" s="337" t="s">
        <v>1312</v>
      </c>
      <c r="U3794" s="337" t="s">
        <v>5496</v>
      </c>
      <c r="V3794" s="337">
        <v>8</v>
      </c>
      <c r="W3794" s="337" t="s">
        <v>19695</v>
      </c>
      <c r="X3794" s="337" t="s">
        <v>19695</v>
      </c>
      <c r="Y3794" s="337" t="s">
        <v>19695</v>
      </c>
      <c r="Z3794" s="337" t="s">
        <v>1753</v>
      </c>
      <c r="AA3794" s="337" t="s">
        <v>717</v>
      </c>
      <c r="AB3794" s="337" t="s">
        <v>718</v>
      </c>
      <c r="AC3794" s="337" t="s">
        <v>13791</v>
      </c>
    </row>
    <row r="3795" spans="1:29" ht="15.8" x14ac:dyDescent="0.25">
      <c r="A3795" s="337" t="s">
        <v>1723</v>
      </c>
      <c r="B3795" s="337" t="s">
        <v>11124</v>
      </c>
      <c r="C3795" s="337" t="s">
        <v>1821</v>
      </c>
      <c r="D3795" s="337" t="s">
        <v>449</v>
      </c>
      <c r="E3795" s="337" t="s">
        <v>6339</v>
      </c>
      <c r="F3795" s="338">
        <v>43064</v>
      </c>
      <c r="G3795" s="337" t="s">
        <v>8000</v>
      </c>
      <c r="H3795" s="338">
        <v>43107</v>
      </c>
      <c r="I3795" s="337" t="s">
        <v>19695</v>
      </c>
      <c r="J3795" s="337" t="s">
        <v>36</v>
      </c>
      <c r="K3795" s="337" t="s">
        <v>19695</v>
      </c>
      <c r="L3795" s="337" t="s">
        <v>19695</v>
      </c>
      <c r="M3795" s="337" t="s">
        <v>19695</v>
      </c>
      <c r="N3795" s="337" t="s">
        <v>19695</v>
      </c>
      <c r="O3795" s="337" t="s">
        <v>19695</v>
      </c>
      <c r="P3795" s="337" t="s">
        <v>19695</v>
      </c>
      <c r="Q3795" s="337" t="s">
        <v>19695</v>
      </c>
      <c r="R3795" s="337" t="s">
        <v>109</v>
      </c>
      <c r="S3795" s="337" t="s">
        <v>1122</v>
      </c>
      <c r="T3795" s="337" t="s">
        <v>7933</v>
      </c>
      <c r="U3795" s="337" t="s">
        <v>7933</v>
      </c>
      <c r="V3795" s="337">
        <v>6</v>
      </c>
      <c r="W3795" s="337" t="s">
        <v>19695</v>
      </c>
      <c r="X3795" s="337" t="s">
        <v>19695</v>
      </c>
      <c r="Y3795" s="337" t="s">
        <v>19695</v>
      </c>
      <c r="Z3795" s="337" t="s">
        <v>1728</v>
      </c>
      <c r="AA3795" s="337" t="s">
        <v>717</v>
      </c>
      <c r="AB3795" s="337" t="s">
        <v>718</v>
      </c>
      <c r="AC3795" s="337" t="s">
        <v>13751</v>
      </c>
    </row>
    <row r="3796" spans="1:29" ht="15.8" x14ac:dyDescent="0.25">
      <c r="A3796" s="337" t="s">
        <v>1723</v>
      </c>
      <c r="B3796" s="337" t="s">
        <v>4624</v>
      </c>
      <c r="C3796" s="337" t="s">
        <v>1821</v>
      </c>
      <c r="D3796" s="337" t="s">
        <v>449</v>
      </c>
      <c r="E3796" s="337" t="s">
        <v>4433</v>
      </c>
      <c r="F3796" s="338">
        <v>42773</v>
      </c>
      <c r="G3796" s="337" t="s">
        <v>4625</v>
      </c>
      <c r="H3796" s="338">
        <v>43106</v>
      </c>
      <c r="I3796" s="337" t="s">
        <v>19695</v>
      </c>
      <c r="J3796" s="337" t="s">
        <v>36</v>
      </c>
      <c r="K3796" s="337" t="s">
        <v>19695</v>
      </c>
      <c r="L3796" s="337" t="s">
        <v>19695</v>
      </c>
      <c r="M3796" s="337" t="s">
        <v>19695</v>
      </c>
      <c r="N3796" s="337" t="s">
        <v>19695</v>
      </c>
      <c r="O3796" s="337" t="s">
        <v>19695</v>
      </c>
      <c r="P3796" s="337" t="s">
        <v>19695</v>
      </c>
      <c r="Q3796" s="337" t="s">
        <v>19695</v>
      </c>
      <c r="R3796" s="337" t="s">
        <v>15</v>
      </c>
      <c r="S3796" s="337" t="s">
        <v>1102</v>
      </c>
      <c r="T3796" s="337" t="s">
        <v>4626</v>
      </c>
      <c r="U3796" s="337" t="s">
        <v>4627</v>
      </c>
      <c r="V3796" s="337">
        <v>12</v>
      </c>
      <c r="W3796" s="337" t="s">
        <v>19695</v>
      </c>
      <c r="X3796" s="337" t="s">
        <v>19695</v>
      </c>
      <c r="Y3796" s="337" t="s">
        <v>19695</v>
      </c>
      <c r="Z3796" s="337" t="s">
        <v>1728</v>
      </c>
      <c r="AA3796" s="337" t="s">
        <v>735</v>
      </c>
      <c r="AB3796" s="337" t="s">
        <v>718</v>
      </c>
      <c r="AC3796" s="337" t="s">
        <v>13795</v>
      </c>
    </row>
    <row r="3797" spans="1:29" ht="15.8" x14ac:dyDescent="0.25">
      <c r="A3797" s="337" t="s">
        <v>1723</v>
      </c>
      <c r="B3797" s="337" t="s">
        <v>11147</v>
      </c>
      <c r="C3797" s="337" t="s">
        <v>1725</v>
      </c>
      <c r="D3797" s="337" t="s">
        <v>1730</v>
      </c>
      <c r="E3797" s="337" t="s">
        <v>4377</v>
      </c>
      <c r="F3797" s="338">
        <v>43069</v>
      </c>
      <c r="G3797" s="337" t="s">
        <v>4625</v>
      </c>
      <c r="H3797" s="338">
        <v>43106</v>
      </c>
      <c r="I3797" s="337" t="s">
        <v>19695</v>
      </c>
      <c r="J3797" s="337" t="s">
        <v>16</v>
      </c>
      <c r="K3797" s="337" t="s">
        <v>19695</v>
      </c>
      <c r="L3797" s="337" t="s">
        <v>19695</v>
      </c>
      <c r="M3797" s="337" t="s">
        <v>19695</v>
      </c>
      <c r="N3797" s="337" t="s">
        <v>19695</v>
      </c>
      <c r="O3797" s="337" t="s">
        <v>19695</v>
      </c>
      <c r="P3797" s="337" t="s">
        <v>19695</v>
      </c>
      <c r="Q3797" s="337" t="s">
        <v>19695</v>
      </c>
      <c r="R3797" s="337" t="s">
        <v>56</v>
      </c>
      <c r="S3797" s="337" t="s">
        <v>79</v>
      </c>
      <c r="T3797" s="337" t="s">
        <v>1939</v>
      </c>
      <c r="U3797" s="337" t="s">
        <v>11148</v>
      </c>
      <c r="V3797" s="337">
        <v>8</v>
      </c>
      <c r="W3797" s="337" t="s">
        <v>19695</v>
      </c>
      <c r="X3797" s="337" t="s">
        <v>19695</v>
      </c>
      <c r="Y3797" s="337" t="s">
        <v>19695</v>
      </c>
      <c r="Z3797" s="337" t="s">
        <v>1753</v>
      </c>
      <c r="AA3797" s="337" t="s">
        <v>717</v>
      </c>
      <c r="AB3797" s="337" t="s">
        <v>718</v>
      </c>
      <c r="AC3797" s="337" t="s">
        <v>15448</v>
      </c>
    </row>
    <row r="3798" spans="1:29" ht="15.8" x14ac:dyDescent="0.25">
      <c r="A3798" s="337" t="s">
        <v>1723</v>
      </c>
      <c r="B3798" s="337" t="s">
        <v>11115</v>
      </c>
      <c r="C3798" s="337" t="s">
        <v>1821</v>
      </c>
      <c r="D3798" s="337" t="s">
        <v>449</v>
      </c>
      <c r="E3798" s="337" t="s">
        <v>5001</v>
      </c>
      <c r="F3798" s="338">
        <v>43082</v>
      </c>
      <c r="G3798" s="337" t="s">
        <v>5163</v>
      </c>
      <c r="H3798" s="338">
        <v>43105</v>
      </c>
      <c r="I3798" s="337" t="s">
        <v>19695</v>
      </c>
      <c r="J3798" s="337" t="s">
        <v>16</v>
      </c>
      <c r="K3798" s="337" t="s">
        <v>19695</v>
      </c>
      <c r="L3798" s="337" t="s">
        <v>19695</v>
      </c>
      <c r="M3798" s="337" t="s">
        <v>19695</v>
      </c>
      <c r="N3798" s="337" t="s">
        <v>19695</v>
      </c>
      <c r="O3798" s="337" t="s">
        <v>19695</v>
      </c>
      <c r="P3798" s="337" t="s">
        <v>19695</v>
      </c>
      <c r="Q3798" s="337" t="s">
        <v>19695</v>
      </c>
      <c r="R3798" s="337" t="s">
        <v>98</v>
      </c>
      <c r="S3798" s="337" t="s">
        <v>1166</v>
      </c>
      <c r="T3798" s="337" t="s">
        <v>1166</v>
      </c>
      <c r="U3798" s="337" t="s">
        <v>6394</v>
      </c>
      <c r="V3798" s="337">
        <v>8</v>
      </c>
      <c r="W3798" s="337" t="s">
        <v>19695</v>
      </c>
      <c r="X3798" s="337" t="s">
        <v>19695</v>
      </c>
      <c r="Y3798" s="337" t="s">
        <v>19695</v>
      </c>
      <c r="Z3798" s="337" t="s">
        <v>1728</v>
      </c>
      <c r="AA3798" s="337" t="s">
        <v>735</v>
      </c>
      <c r="AB3798" s="337" t="s">
        <v>718</v>
      </c>
      <c r="AC3798" s="337" t="s">
        <v>13762</v>
      </c>
    </row>
    <row r="3799" spans="1:29" ht="15.8" x14ac:dyDescent="0.25">
      <c r="A3799" s="337" t="s">
        <v>1723</v>
      </c>
      <c r="B3799" s="337" t="s">
        <v>6816</v>
      </c>
      <c r="C3799" s="337" t="s">
        <v>1725</v>
      </c>
      <c r="D3799" s="337" t="s">
        <v>1730</v>
      </c>
      <c r="E3799" s="337" t="s">
        <v>4713</v>
      </c>
      <c r="F3799" s="338">
        <v>43054</v>
      </c>
      <c r="G3799" s="337" t="s">
        <v>4706</v>
      </c>
      <c r="H3799" s="338">
        <v>43104</v>
      </c>
      <c r="I3799" s="337" t="s">
        <v>19695</v>
      </c>
      <c r="J3799" s="337" t="s">
        <v>36</v>
      </c>
      <c r="K3799" s="337" t="s">
        <v>19695</v>
      </c>
      <c r="L3799" s="337" t="s">
        <v>19695</v>
      </c>
      <c r="M3799" s="337" t="s">
        <v>19695</v>
      </c>
      <c r="N3799" s="337" t="s">
        <v>19695</v>
      </c>
      <c r="O3799" s="337" t="s">
        <v>19695</v>
      </c>
      <c r="P3799" s="337" t="s">
        <v>19695</v>
      </c>
      <c r="Q3799" s="337" t="s">
        <v>19695</v>
      </c>
      <c r="R3799" s="337" t="s">
        <v>146</v>
      </c>
      <c r="S3799" s="337" t="s">
        <v>129</v>
      </c>
      <c r="T3799" s="337" t="s">
        <v>129</v>
      </c>
      <c r="U3799" s="337" t="s">
        <v>6817</v>
      </c>
      <c r="V3799" s="337">
        <v>12</v>
      </c>
      <c r="W3799" s="337" t="s">
        <v>19695</v>
      </c>
      <c r="X3799" s="337" t="s">
        <v>19695</v>
      </c>
      <c r="Y3799" s="337" t="s">
        <v>19695</v>
      </c>
      <c r="Z3799" s="337" t="s">
        <v>1728</v>
      </c>
      <c r="AA3799" s="337" t="s">
        <v>735</v>
      </c>
      <c r="AB3799" s="337" t="s">
        <v>718</v>
      </c>
      <c r="AC3799" s="337" t="s">
        <v>13767</v>
      </c>
    </row>
    <row r="3800" spans="1:29" ht="15.8" x14ac:dyDescent="0.25">
      <c r="A3800" s="337" t="s">
        <v>1723</v>
      </c>
      <c r="B3800" s="337" t="s">
        <v>6770</v>
      </c>
      <c r="C3800" s="337" t="s">
        <v>1821</v>
      </c>
      <c r="D3800" s="337" t="s">
        <v>449</v>
      </c>
      <c r="E3800" s="337" t="s">
        <v>4713</v>
      </c>
      <c r="F3800" s="338">
        <v>43054</v>
      </c>
      <c r="G3800" s="337" t="s">
        <v>4706</v>
      </c>
      <c r="H3800" s="338">
        <v>43104</v>
      </c>
      <c r="I3800" s="337" t="s">
        <v>19695</v>
      </c>
      <c r="J3800" s="337" t="s">
        <v>16</v>
      </c>
      <c r="K3800" s="337" t="s">
        <v>19695</v>
      </c>
      <c r="L3800" s="337" t="s">
        <v>19695</v>
      </c>
      <c r="M3800" s="337" t="s">
        <v>19695</v>
      </c>
      <c r="N3800" s="337" t="s">
        <v>19695</v>
      </c>
      <c r="O3800" s="337" t="s">
        <v>19695</v>
      </c>
      <c r="P3800" s="337" t="s">
        <v>19695</v>
      </c>
      <c r="Q3800" s="337" t="s">
        <v>19695</v>
      </c>
      <c r="R3800" s="337" t="s">
        <v>52</v>
      </c>
      <c r="S3800" s="337" t="s">
        <v>69</v>
      </c>
      <c r="T3800" s="337" t="s">
        <v>69</v>
      </c>
      <c r="U3800" s="337" t="s">
        <v>3697</v>
      </c>
      <c r="V3800" s="337">
        <v>10</v>
      </c>
      <c r="W3800" s="337" t="s">
        <v>19695</v>
      </c>
      <c r="X3800" s="337" t="s">
        <v>19695</v>
      </c>
      <c r="Y3800" s="337" t="s">
        <v>19695</v>
      </c>
      <c r="Z3800" s="337" t="s">
        <v>1745</v>
      </c>
      <c r="AA3800" s="337" t="s">
        <v>735</v>
      </c>
      <c r="AB3800" s="337" t="s">
        <v>718</v>
      </c>
      <c r="AC3800" s="337" t="s">
        <v>13875</v>
      </c>
    </row>
    <row r="3801" spans="1:29" ht="15.8" x14ac:dyDescent="0.25">
      <c r="A3801" s="337" t="s">
        <v>1723</v>
      </c>
      <c r="B3801" s="337" t="s">
        <v>5716</v>
      </c>
      <c r="C3801" s="337" t="s">
        <v>1725</v>
      </c>
      <c r="D3801" s="337" t="s">
        <v>1726</v>
      </c>
      <c r="E3801" s="337" t="s">
        <v>5717</v>
      </c>
      <c r="F3801" s="338">
        <v>43027</v>
      </c>
      <c r="G3801" s="337" t="s">
        <v>5160</v>
      </c>
      <c r="H3801" s="338">
        <v>43103</v>
      </c>
      <c r="I3801" s="337" t="s">
        <v>19695</v>
      </c>
      <c r="J3801" s="337" t="s">
        <v>36</v>
      </c>
      <c r="K3801" s="337" t="s">
        <v>19695</v>
      </c>
      <c r="L3801" s="337" t="s">
        <v>19695</v>
      </c>
      <c r="M3801" s="337" t="s">
        <v>19695</v>
      </c>
      <c r="N3801" s="337" t="s">
        <v>19695</v>
      </c>
      <c r="O3801" s="337" t="s">
        <v>19695</v>
      </c>
      <c r="P3801" s="337" t="s">
        <v>19695</v>
      </c>
      <c r="Q3801" s="337" t="s">
        <v>19695</v>
      </c>
      <c r="R3801" s="337" t="s">
        <v>130</v>
      </c>
      <c r="S3801" s="337" t="s">
        <v>147</v>
      </c>
      <c r="T3801" s="337" t="s">
        <v>1328</v>
      </c>
      <c r="U3801" s="337" t="s">
        <v>5686</v>
      </c>
      <c r="V3801" s="337">
        <v>10</v>
      </c>
      <c r="W3801" s="337" t="s">
        <v>19695</v>
      </c>
      <c r="X3801" s="337" t="s">
        <v>19695</v>
      </c>
      <c r="Y3801" s="337" t="s">
        <v>19695</v>
      </c>
      <c r="Z3801" s="337" t="s">
        <v>1753</v>
      </c>
      <c r="AA3801" s="337" t="s">
        <v>717</v>
      </c>
      <c r="AB3801" s="337" t="s">
        <v>718</v>
      </c>
      <c r="AC3801" s="337" t="s">
        <v>15448</v>
      </c>
    </row>
    <row r="3802" spans="1:29" ht="15.8" x14ac:dyDescent="0.25">
      <c r="A3802" s="337" t="s">
        <v>1723</v>
      </c>
      <c r="B3802" s="337" t="s">
        <v>11070</v>
      </c>
      <c r="C3802" s="337" t="s">
        <v>1821</v>
      </c>
      <c r="D3802" s="337" t="s">
        <v>449</v>
      </c>
      <c r="E3802" s="337" t="s">
        <v>9188</v>
      </c>
      <c r="F3802" s="338">
        <v>43096</v>
      </c>
      <c r="G3802" s="337" t="s">
        <v>11071</v>
      </c>
      <c r="H3802" s="338">
        <v>43102</v>
      </c>
      <c r="I3802" s="337" t="s">
        <v>19695</v>
      </c>
      <c r="J3802" s="337" t="s">
        <v>36</v>
      </c>
      <c r="K3802" s="337" t="s">
        <v>19695</v>
      </c>
      <c r="L3802" s="337" t="s">
        <v>19695</v>
      </c>
      <c r="M3802" s="337" t="s">
        <v>19695</v>
      </c>
      <c r="N3802" s="337" t="s">
        <v>19695</v>
      </c>
      <c r="O3802" s="337" t="s">
        <v>19695</v>
      </c>
      <c r="P3802" s="337" t="s">
        <v>19695</v>
      </c>
      <c r="Q3802" s="337" t="s">
        <v>19695</v>
      </c>
      <c r="R3802" s="337" t="s">
        <v>52</v>
      </c>
      <c r="S3802" s="337" t="s">
        <v>85</v>
      </c>
      <c r="T3802" s="337" t="s">
        <v>11072</v>
      </c>
      <c r="U3802" s="337" t="s">
        <v>991</v>
      </c>
      <c r="V3802" s="337">
        <v>8</v>
      </c>
      <c r="W3802" s="337" t="s">
        <v>19695</v>
      </c>
      <c r="X3802" s="337" t="s">
        <v>19695</v>
      </c>
      <c r="Y3802" s="337" t="s">
        <v>19695</v>
      </c>
      <c r="Z3802" s="337" t="s">
        <v>1753</v>
      </c>
      <c r="AA3802" s="337" t="s">
        <v>735</v>
      </c>
      <c r="AB3802" s="337" t="s">
        <v>718</v>
      </c>
      <c r="AC3802" s="337" t="s">
        <v>15450</v>
      </c>
    </row>
    <row r="3803" spans="1:29" ht="15.8" x14ac:dyDescent="0.25">
      <c r="A3803" s="337" t="s">
        <v>1723</v>
      </c>
      <c r="B3803" s="337" t="s">
        <v>6540</v>
      </c>
      <c r="C3803" s="337" t="s">
        <v>1788</v>
      </c>
      <c r="D3803" s="337" t="s">
        <v>769</v>
      </c>
      <c r="E3803" s="337" t="s">
        <v>4654</v>
      </c>
      <c r="F3803" s="338">
        <v>43051</v>
      </c>
      <c r="G3803" s="337" t="s">
        <v>4519</v>
      </c>
      <c r="H3803" s="338">
        <v>43101</v>
      </c>
      <c r="I3803" s="337" t="s">
        <v>19695</v>
      </c>
      <c r="J3803" s="337" t="s">
        <v>16</v>
      </c>
      <c r="K3803" s="337" t="s">
        <v>19695</v>
      </c>
      <c r="L3803" s="337" t="s">
        <v>19695</v>
      </c>
      <c r="M3803" s="337" t="s">
        <v>19695</v>
      </c>
      <c r="N3803" s="337" t="s">
        <v>19695</v>
      </c>
      <c r="O3803" s="337" t="s">
        <v>19695</v>
      </c>
      <c r="P3803" s="337" t="s">
        <v>19695</v>
      </c>
      <c r="Q3803" s="337" t="s">
        <v>19695</v>
      </c>
      <c r="R3803" s="337" t="s">
        <v>15</v>
      </c>
      <c r="S3803" s="337" t="s">
        <v>1086</v>
      </c>
      <c r="T3803" s="337" t="s">
        <v>4343</v>
      </c>
      <c r="U3803" s="337" t="s">
        <v>6541</v>
      </c>
      <c r="V3803" s="337">
        <v>8</v>
      </c>
      <c r="W3803" s="337" t="s">
        <v>19695</v>
      </c>
      <c r="X3803" s="337" t="s">
        <v>19695</v>
      </c>
      <c r="Y3803" s="337" t="s">
        <v>19695</v>
      </c>
      <c r="Z3803" s="337" t="s">
        <v>1728</v>
      </c>
      <c r="AA3803" s="337" t="s">
        <v>717</v>
      </c>
      <c r="AB3803" s="337" t="s">
        <v>718</v>
      </c>
      <c r="AC3803" s="337" t="s">
        <v>13743</v>
      </c>
    </row>
    <row r="3804" spans="1:29" ht="15.8" x14ac:dyDescent="0.25">
      <c r="A3804" s="337" t="s">
        <v>1723</v>
      </c>
      <c r="B3804" s="337" t="s">
        <v>11054</v>
      </c>
      <c r="C3804" s="337" t="s">
        <v>1821</v>
      </c>
      <c r="D3804" s="337" t="s">
        <v>449</v>
      </c>
      <c r="E3804" s="337" t="s">
        <v>11055</v>
      </c>
      <c r="F3804" s="338">
        <v>42940</v>
      </c>
      <c r="G3804" s="337" t="s">
        <v>4519</v>
      </c>
      <c r="H3804" s="338">
        <v>43101</v>
      </c>
      <c r="I3804" s="337" t="s">
        <v>19695</v>
      </c>
      <c r="J3804" s="337" t="s">
        <v>16</v>
      </c>
      <c r="K3804" s="337" t="s">
        <v>19695</v>
      </c>
      <c r="L3804" s="337" t="s">
        <v>19695</v>
      </c>
      <c r="M3804" s="337" t="s">
        <v>19695</v>
      </c>
      <c r="N3804" s="337" t="s">
        <v>19695</v>
      </c>
      <c r="O3804" s="337" t="s">
        <v>19695</v>
      </c>
      <c r="P3804" s="337" t="s">
        <v>19695</v>
      </c>
      <c r="Q3804" s="337" t="s">
        <v>19695</v>
      </c>
      <c r="R3804" s="337" t="s">
        <v>136</v>
      </c>
      <c r="S3804" s="337" t="s">
        <v>4313</v>
      </c>
      <c r="T3804" s="337" t="s">
        <v>11056</v>
      </c>
      <c r="U3804" s="337" t="s">
        <v>11057</v>
      </c>
      <c r="V3804" s="337">
        <v>10</v>
      </c>
      <c r="W3804" s="337" t="s">
        <v>19695</v>
      </c>
      <c r="X3804" s="337" t="s">
        <v>19695</v>
      </c>
      <c r="Y3804" s="337" t="s">
        <v>19695</v>
      </c>
      <c r="Z3804" s="337" t="s">
        <v>1728</v>
      </c>
      <c r="AA3804" s="337" t="s">
        <v>735</v>
      </c>
      <c r="AB3804" s="337" t="s">
        <v>718</v>
      </c>
      <c r="AC3804" s="337" t="s">
        <v>13754</v>
      </c>
    </row>
    <row r="3805" spans="1:29" ht="15.8" x14ac:dyDescent="0.25">
      <c r="A3805" s="337" t="s">
        <v>1723</v>
      </c>
      <c r="B3805" s="337" t="s">
        <v>1181</v>
      </c>
      <c r="C3805" s="337" t="s">
        <v>1821</v>
      </c>
      <c r="D3805" s="337" t="s">
        <v>449</v>
      </c>
      <c r="E3805" s="337" t="s">
        <v>4654</v>
      </c>
      <c r="F3805" s="338">
        <v>43051</v>
      </c>
      <c r="G3805" s="337" t="s">
        <v>4519</v>
      </c>
      <c r="H3805" s="338">
        <v>43101</v>
      </c>
      <c r="I3805" s="337" t="s">
        <v>19695</v>
      </c>
      <c r="J3805" s="337" t="s">
        <v>36</v>
      </c>
      <c r="K3805" s="337" t="s">
        <v>19695</v>
      </c>
      <c r="L3805" s="337" t="s">
        <v>19695</v>
      </c>
      <c r="M3805" s="337" t="s">
        <v>19695</v>
      </c>
      <c r="N3805" s="337" t="s">
        <v>19695</v>
      </c>
      <c r="O3805" s="337" t="s">
        <v>19695</v>
      </c>
      <c r="P3805" s="337" t="s">
        <v>19695</v>
      </c>
      <c r="Q3805" s="337" t="s">
        <v>19695</v>
      </c>
      <c r="R3805" s="337" t="s">
        <v>98</v>
      </c>
      <c r="S3805" s="337" t="s">
        <v>1166</v>
      </c>
      <c r="T3805" s="337" t="s">
        <v>1166</v>
      </c>
      <c r="U3805" s="337" t="s">
        <v>1182</v>
      </c>
      <c r="V3805" s="337">
        <v>12</v>
      </c>
      <c r="W3805" s="337" t="s">
        <v>19695</v>
      </c>
      <c r="X3805" s="337" t="s">
        <v>19695</v>
      </c>
      <c r="Y3805" s="337" t="s">
        <v>19695</v>
      </c>
      <c r="Z3805" s="337" t="s">
        <v>1728</v>
      </c>
      <c r="AA3805" s="337" t="s">
        <v>735</v>
      </c>
      <c r="AB3805" s="337" t="s">
        <v>718</v>
      </c>
      <c r="AC3805" s="337" t="s">
        <v>13762</v>
      </c>
    </row>
    <row r="3806" spans="1:29" ht="15.8" x14ac:dyDescent="0.25">
      <c r="A3806" s="337" t="s">
        <v>1723</v>
      </c>
      <c r="B3806" s="337" t="s">
        <v>4653</v>
      </c>
      <c r="C3806" s="337" t="s">
        <v>1821</v>
      </c>
      <c r="D3806" s="337" t="s">
        <v>449</v>
      </c>
      <c r="E3806" s="337" t="s">
        <v>4654</v>
      </c>
      <c r="F3806" s="338">
        <v>43051</v>
      </c>
      <c r="G3806" s="337" t="s">
        <v>4519</v>
      </c>
      <c r="H3806" s="338">
        <v>43101</v>
      </c>
      <c r="I3806" s="337" t="s">
        <v>19695</v>
      </c>
      <c r="J3806" s="337" t="s">
        <v>36</v>
      </c>
      <c r="K3806" s="337" t="s">
        <v>19695</v>
      </c>
      <c r="L3806" s="337" t="s">
        <v>19695</v>
      </c>
      <c r="M3806" s="337" t="s">
        <v>19695</v>
      </c>
      <c r="N3806" s="337" t="s">
        <v>19695</v>
      </c>
      <c r="O3806" s="337" t="s">
        <v>19695</v>
      </c>
      <c r="P3806" s="337" t="s">
        <v>19695</v>
      </c>
      <c r="Q3806" s="337" t="s">
        <v>19695</v>
      </c>
      <c r="R3806" s="337" t="s">
        <v>15</v>
      </c>
      <c r="S3806" s="337" t="s">
        <v>1203</v>
      </c>
      <c r="T3806" s="337" t="s">
        <v>1203</v>
      </c>
      <c r="U3806" s="337" t="s">
        <v>4655</v>
      </c>
      <c r="V3806" s="337">
        <v>10</v>
      </c>
      <c r="W3806" s="337" t="s">
        <v>19695</v>
      </c>
      <c r="X3806" s="337" t="s">
        <v>19695</v>
      </c>
      <c r="Y3806" s="337" t="s">
        <v>19695</v>
      </c>
      <c r="Z3806" s="337" t="s">
        <v>1728</v>
      </c>
      <c r="AA3806" s="337" t="s">
        <v>717</v>
      </c>
      <c r="AB3806" s="337" t="s">
        <v>718</v>
      </c>
      <c r="AC3806" s="337" t="s">
        <v>13783</v>
      </c>
    </row>
    <row r="3807" spans="1:29" ht="15.8" x14ac:dyDescent="0.25">
      <c r="A3807" s="337" t="s">
        <v>1723</v>
      </c>
      <c r="B3807" s="337" t="s">
        <v>11171</v>
      </c>
      <c r="C3807" s="337" t="s">
        <v>1788</v>
      </c>
      <c r="D3807" s="337" t="s">
        <v>1789</v>
      </c>
      <c r="E3807" s="337" t="s">
        <v>4654</v>
      </c>
      <c r="F3807" s="338">
        <v>43051</v>
      </c>
      <c r="G3807" s="337" t="s">
        <v>4519</v>
      </c>
      <c r="H3807" s="338">
        <v>43101</v>
      </c>
      <c r="I3807" s="337" t="s">
        <v>19695</v>
      </c>
      <c r="J3807" s="337" t="s">
        <v>36</v>
      </c>
      <c r="K3807" s="337" t="s">
        <v>19695</v>
      </c>
      <c r="L3807" s="337" t="s">
        <v>19695</v>
      </c>
      <c r="M3807" s="337" t="s">
        <v>19695</v>
      </c>
      <c r="N3807" s="337" t="s">
        <v>19695</v>
      </c>
      <c r="O3807" s="337" t="s">
        <v>19695</v>
      </c>
      <c r="P3807" s="337" t="s">
        <v>19695</v>
      </c>
      <c r="Q3807" s="337" t="s">
        <v>19695</v>
      </c>
      <c r="R3807" s="337" t="s">
        <v>105</v>
      </c>
      <c r="S3807" s="337" t="s">
        <v>1518</v>
      </c>
      <c r="T3807" s="337" t="s">
        <v>1518</v>
      </c>
      <c r="U3807" s="337" t="s">
        <v>11172</v>
      </c>
      <c r="V3807" s="337">
        <v>2</v>
      </c>
      <c r="W3807" s="337" t="s">
        <v>19695</v>
      </c>
      <c r="X3807" s="337" t="s">
        <v>19695</v>
      </c>
      <c r="Y3807" s="337" t="s">
        <v>19695</v>
      </c>
      <c r="Z3807" s="337" t="s">
        <v>1745</v>
      </c>
      <c r="AA3807" s="337" t="s">
        <v>761</v>
      </c>
      <c r="AB3807" s="337" t="s">
        <v>762</v>
      </c>
      <c r="AC3807" s="337" t="s">
        <v>15229</v>
      </c>
    </row>
    <row r="3808" spans="1:29" ht="15.8" x14ac:dyDescent="0.25">
      <c r="A3808" s="337" t="s">
        <v>1723</v>
      </c>
      <c r="B3808" s="337" t="s">
        <v>11186</v>
      </c>
      <c r="C3808" s="337" t="s">
        <v>1821</v>
      </c>
      <c r="D3808" s="337" t="s">
        <v>449</v>
      </c>
      <c r="E3808" s="337" t="s">
        <v>4654</v>
      </c>
      <c r="F3808" s="338">
        <v>43051</v>
      </c>
      <c r="G3808" s="337" t="s">
        <v>4519</v>
      </c>
      <c r="H3808" s="338">
        <v>43101</v>
      </c>
      <c r="I3808" s="337" t="s">
        <v>19695</v>
      </c>
      <c r="J3808" s="337" t="s">
        <v>16</v>
      </c>
      <c r="K3808" s="337" t="s">
        <v>19695</v>
      </c>
      <c r="L3808" s="337" t="s">
        <v>19695</v>
      </c>
      <c r="M3808" s="337" t="s">
        <v>19695</v>
      </c>
      <c r="N3808" s="337" t="s">
        <v>19695</v>
      </c>
      <c r="O3808" s="337" t="s">
        <v>19695</v>
      </c>
      <c r="P3808" s="337" t="s">
        <v>19695</v>
      </c>
      <c r="Q3808" s="337" t="s">
        <v>19695</v>
      </c>
      <c r="R3808" s="337" t="s">
        <v>52</v>
      </c>
      <c r="S3808" s="337" t="s">
        <v>52</v>
      </c>
      <c r="T3808" s="337" t="s">
        <v>1814</v>
      </c>
      <c r="U3808" s="337" t="s">
        <v>11187</v>
      </c>
      <c r="V3808" s="337">
        <v>4</v>
      </c>
      <c r="W3808" s="337" t="s">
        <v>19695</v>
      </c>
      <c r="X3808" s="337" t="s">
        <v>19695</v>
      </c>
      <c r="Y3808" s="337" t="s">
        <v>19695</v>
      </c>
      <c r="Z3808" s="337" t="s">
        <v>1745</v>
      </c>
      <c r="AA3808" s="337" t="s">
        <v>897</v>
      </c>
      <c r="AB3808" s="337" t="s">
        <v>854</v>
      </c>
      <c r="AC3808" s="337" t="s">
        <v>15230</v>
      </c>
    </row>
    <row r="3809" spans="1:29" ht="15.8" x14ac:dyDescent="0.25">
      <c r="A3809" s="337" t="s">
        <v>1723</v>
      </c>
      <c r="B3809" s="337" t="s">
        <v>1219</v>
      </c>
      <c r="C3809" s="337" t="s">
        <v>1821</v>
      </c>
      <c r="D3809" s="337" t="s">
        <v>449</v>
      </c>
      <c r="E3809" s="337" t="s">
        <v>4654</v>
      </c>
      <c r="F3809" s="338">
        <v>43051</v>
      </c>
      <c r="G3809" s="337" t="s">
        <v>4519</v>
      </c>
      <c r="H3809" s="338">
        <v>43101</v>
      </c>
      <c r="I3809" s="337" t="s">
        <v>19695</v>
      </c>
      <c r="J3809" s="337" t="s">
        <v>36</v>
      </c>
      <c r="K3809" s="337" t="s">
        <v>19695</v>
      </c>
      <c r="L3809" s="337" t="s">
        <v>19695</v>
      </c>
      <c r="M3809" s="337" t="s">
        <v>19695</v>
      </c>
      <c r="N3809" s="337" t="s">
        <v>19695</v>
      </c>
      <c r="O3809" s="337" t="s">
        <v>19695</v>
      </c>
      <c r="P3809" s="337" t="s">
        <v>19695</v>
      </c>
      <c r="Q3809" s="337" t="s">
        <v>19695</v>
      </c>
      <c r="R3809" s="337" t="s">
        <v>1220</v>
      </c>
      <c r="S3809" s="337" t="s">
        <v>108</v>
      </c>
      <c r="T3809" s="337" t="s">
        <v>1221</v>
      </c>
      <c r="U3809" s="337" t="s">
        <v>1222</v>
      </c>
      <c r="V3809" s="337">
        <v>9</v>
      </c>
      <c r="W3809" s="337" t="s">
        <v>19695</v>
      </c>
      <c r="X3809" s="337" t="s">
        <v>19695</v>
      </c>
      <c r="Y3809" s="337" t="s">
        <v>19695</v>
      </c>
      <c r="Z3809" s="337" t="s">
        <v>1745</v>
      </c>
      <c r="AA3809" s="337" t="s">
        <v>761</v>
      </c>
      <c r="AB3809" s="337" t="s">
        <v>762</v>
      </c>
      <c r="AC3809" s="337" t="s">
        <v>15232</v>
      </c>
    </row>
    <row r="3810" spans="1:29" ht="15.8" x14ac:dyDescent="0.25">
      <c r="A3810" s="337" t="s">
        <v>1723</v>
      </c>
      <c r="B3810" s="337" t="s">
        <v>6356</v>
      </c>
      <c r="C3810" s="337" t="s">
        <v>1821</v>
      </c>
      <c r="D3810" s="337" t="s">
        <v>449</v>
      </c>
      <c r="E3810" s="337" t="s">
        <v>4654</v>
      </c>
      <c r="F3810" s="338">
        <v>43051</v>
      </c>
      <c r="G3810" s="337" t="s">
        <v>4519</v>
      </c>
      <c r="H3810" s="338">
        <v>43101</v>
      </c>
      <c r="I3810" s="337" t="s">
        <v>19695</v>
      </c>
      <c r="J3810" s="337" t="s">
        <v>16</v>
      </c>
      <c r="K3810" s="337" t="s">
        <v>19695</v>
      </c>
      <c r="L3810" s="337" t="s">
        <v>19695</v>
      </c>
      <c r="M3810" s="337" t="s">
        <v>19695</v>
      </c>
      <c r="N3810" s="337" t="s">
        <v>19695</v>
      </c>
      <c r="O3810" s="337" t="s">
        <v>19695</v>
      </c>
      <c r="P3810" s="337" t="s">
        <v>19695</v>
      </c>
      <c r="Q3810" s="337" t="s">
        <v>19695</v>
      </c>
      <c r="R3810" s="337" t="s">
        <v>52</v>
      </c>
      <c r="S3810" s="337" t="s">
        <v>393</v>
      </c>
      <c r="T3810" s="337" t="s">
        <v>1271</v>
      </c>
      <c r="U3810" s="337" t="s">
        <v>911</v>
      </c>
      <c r="V3810" s="337">
        <v>10</v>
      </c>
      <c r="W3810" s="337" t="s">
        <v>19695</v>
      </c>
      <c r="X3810" s="337" t="s">
        <v>19695</v>
      </c>
      <c r="Y3810" s="337" t="s">
        <v>19695</v>
      </c>
      <c r="Z3810" s="337" t="s">
        <v>1745</v>
      </c>
      <c r="AA3810" s="337" t="s">
        <v>853</v>
      </c>
      <c r="AB3810" s="337" t="s">
        <v>854</v>
      </c>
      <c r="AC3810" s="337" t="s">
        <v>15233</v>
      </c>
    </row>
    <row r="3811" spans="1:29" ht="15.8" x14ac:dyDescent="0.25">
      <c r="A3811" s="337" t="s">
        <v>1723</v>
      </c>
      <c r="B3811" s="337" t="s">
        <v>6354</v>
      </c>
      <c r="C3811" s="337" t="s">
        <v>1821</v>
      </c>
      <c r="D3811" s="337" t="s">
        <v>449</v>
      </c>
      <c r="E3811" s="337" t="s">
        <v>4654</v>
      </c>
      <c r="F3811" s="338">
        <v>43051</v>
      </c>
      <c r="G3811" s="337" t="s">
        <v>4519</v>
      </c>
      <c r="H3811" s="338">
        <v>43101</v>
      </c>
      <c r="I3811" s="337" t="s">
        <v>19695</v>
      </c>
      <c r="J3811" s="337" t="s">
        <v>36</v>
      </c>
      <c r="K3811" s="337" t="s">
        <v>19695</v>
      </c>
      <c r="L3811" s="337" t="s">
        <v>19695</v>
      </c>
      <c r="M3811" s="337" t="s">
        <v>19695</v>
      </c>
      <c r="N3811" s="337" t="s">
        <v>19695</v>
      </c>
      <c r="O3811" s="337" t="s">
        <v>19695</v>
      </c>
      <c r="P3811" s="337" t="s">
        <v>19695</v>
      </c>
      <c r="Q3811" s="337" t="s">
        <v>19695</v>
      </c>
      <c r="R3811" s="337" t="s">
        <v>52</v>
      </c>
      <c r="S3811" s="337" t="s">
        <v>393</v>
      </c>
      <c r="T3811" s="337" t="s">
        <v>882</v>
      </c>
      <c r="U3811" s="337" t="s">
        <v>6353</v>
      </c>
      <c r="V3811" s="337">
        <v>10</v>
      </c>
      <c r="W3811" s="337" t="s">
        <v>19695</v>
      </c>
      <c r="X3811" s="337" t="s">
        <v>19695</v>
      </c>
      <c r="Y3811" s="337" t="s">
        <v>19695</v>
      </c>
      <c r="Z3811" s="337" t="s">
        <v>1745</v>
      </c>
      <c r="AA3811" s="337" t="s">
        <v>853</v>
      </c>
      <c r="AB3811" s="337" t="s">
        <v>854</v>
      </c>
      <c r="AC3811" s="337" t="s">
        <v>15233</v>
      </c>
    </row>
    <row r="3812" spans="1:29" ht="15.8" x14ac:dyDescent="0.25">
      <c r="A3812" s="337" t="s">
        <v>1723</v>
      </c>
      <c r="B3812" s="337" t="s">
        <v>6348</v>
      </c>
      <c r="C3812" s="337" t="s">
        <v>1821</v>
      </c>
      <c r="D3812" s="337" t="s">
        <v>449</v>
      </c>
      <c r="E3812" s="337" t="s">
        <v>4654</v>
      </c>
      <c r="F3812" s="338">
        <v>43051</v>
      </c>
      <c r="G3812" s="337" t="s">
        <v>4519</v>
      </c>
      <c r="H3812" s="338">
        <v>43101</v>
      </c>
      <c r="I3812" s="337" t="s">
        <v>19695</v>
      </c>
      <c r="J3812" s="337" t="s">
        <v>16</v>
      </c>
      <c r="K3812" s="337" t="s">
        <v>19695</v>
      </c>
      <c r="L3812" s="337" t="s">
        <v>19695</v>
      </c>
      <c r="M3812" s="337" t="s">
        <v>19695</v>
      </c>
      <c r="N3812" s="337" t="s">
        <v>19695</v>
      </c>
      <c r="O3812" s="337" t="s">
        <v>19695</v>
      </c>
      <c r="P3812" s="337" t="s">
        <v>19695</v>
      </c>
      <c r="Q3812" s="337" t="s">
        <v>19695</v>
      </c>
      <c r="R3812" s="337" t="s">
        <v>52</v>
      </c>
      <c r="S3812" s="337" t="s">
        <v>93</v>
      </c>
      <c r="T3812" s="337" t="s">
        <v>2213</v>
      </c>
      <c r="U3812" s="337" t="s">
        <v>6349</v>
      </c>
      <c r="V3812" s="337">
        <v>10</v>
      </c>
      <c r="W3812" s="337" t="s">
        <v>19695</v>
      </c>
      <c r="X3812" s="337" t="s">
        <v>19695</v>
      </c>
      <c r="Y3812" s="337" t="s">
        <v>19695</v>
      </c>
      <c r="Z3812" s="337" t="s">
        <v>1745</v>
      </c>
      <c r="AA3812" s="337" t="s">
        <v>853</v>
      </c>
      <c r="AB3812" s="337" t="s">
        <v>854</v>
      </c>
      <c r="AC3812" s="337" t="s">
        <v>15235</v>
      </c>
    </row>
    <row r="3813" spans="1:29" ht="15.8" x14ac:dyDescent="0.25">
      <c r="A3813" s="337" t="s">
        <v>1723</v>
      </c>
      <c r="B3813" s="337" t="s">
        <v>6347</v>
      </c>
      <c r="C3813" s="337" t="s">
        <v>1821</v>
      </c>
      <c r="D3813" s="337" t="s">
        <v>449</v>
      </c>
      <c r="E3813" s="337" t="s">
        <v>4654</v>
      </c>
      <c r="F3813" s="338">
        <v>43051</v>
      </c>
      <c r="G3813" s="337" t="s">
        <v>4519</v>
      </c>
      <c r="H3813" s="338">
        <v>43101</v>
      </c>
      <c r="I3813" s="337" t="s">
        <v>19695</v>
      </c>
      <c r="J3813" s="337" t="s">
        <v>36</v>
      </c>
      <c r="K3813" s="337" t="s">
        <v>19695</v>
      </c>
      <c r="L3813" s="337" t="s">
        <v>19695</v>
      </c>
      <c r="M3813" s="337" t="s">
        <v>19695</v>
      </c>
      <c r="N3813" s="337" t="s">
        <v>19695</v>
      </c>
      <c r="O3813" s="337" t="s">
        <v>19695</v>
      </c>
      <c r="P3813" s="337" t="s">
        <v>19695</v>
      </c>
      <c r="Q3813" s="337" t="s">
        <v>19695</v>
      </c>
      <c r="R3813" s="337" t="s">
        <v>52</v>
      </c>
      <c r="S3813" s="337" t="s">
        <v>393</v>
      </c>
      <c r="T3813" s="337" t="s">
        <v>882</v>
      </c>
      <c r="U3813" s="337" t="s">
        <v>104</v>
      </c>
      <c r="V3813" s="337">
        <v>10</v>
      </c>
      <c r="W3813" s="337" t="s">
        <v>19695</v>
      </c>
      <c r="X3813" s="337" t="s">
        <v>19695</v>
      </c>
      <c r="Y3813" s="337" t="s">
        <v>19695</v>
      </c>
      <c r="Z3813" s="337" t="s">
        <v>1745</v>
      </c>
      <c r="AA3813" s="337" t="s">
        <v>853</v>
      </c>
      <c r="AB3813" s="337" t="s">
        <v>854</v>
      </c>
      <c r="AC3813" s="337" t="s">
        <v>15238</v>
      </c>
    </row>
    <row r="3814" spans="1:29" ht="15.8" x14ac:dyDescent="0.25">
      <c r="A3814" s="337" t="s">
        <v>1723</v>
      </c>
      <c r="B3814" s="337" t="s">
        <v>11170</v>
      </c>
      <c r="C3814" s="337" t="s">
        <v>1821</v>
      </c>
      <c r="D3814" s="337" t="s">
        <v>449</v>
      </c>
      <c r="E3814" s="337" t="s">
        <v>4654</v>
      </c>
      <c r="F3814" s="338">
        <v>43051</v>
      </c>
      <c r="G3814" s="337" t="s">
        <v>4519</v>
      </c>
      <c r="H3814" s="338">
        <v>43101</v>
      </c>
      <c r="I3814" s="337" t="s">
        <v>19695</v>
      </c>
      <c r="J3814" s="337" t="s">
        <v>36</v>
      </c>
      <c r="K3814" s="337" t="s">
        <v>19695</v>
      </c>
      <c r="L3814" s="337" t="s">
        <v>19695</v>
      </c>
      <c r="M3814" s="337" t="s">
        <v>19695</v>
      </c>
      <c r="N3814" s="337" t="s">
        <v>19695</v>
      </c>
      <c r="O3814" s="337" t="s">
        <v>19695</v>
      </c>
      <c r="P3814" s="337" t="s">
        <v>19695</v>
      </c>
      <c r="Q3814" s="337" t="s">
        <v>19695</v>
      </c>
      <c r="R3814" s="337" t="s">
        <v>144</v>
      </c>
      <c r="S3814" s="337" t="s">
        <v>829</v>
      </c>
      <c r="T3814" s="337" t="s">
        <v>829</v>
      </c>
      <c r="U3814" s="337" t="s">
        <v>1346</v>
      </c>
      <c r="V3814" s="337">
        <v>10</v>
      </c>
      <c r="W3814" s="337" t="s">
        <v>19695</v>
      </c>
      <c r="X3814" s="337" t="s">
        <v>19695</v>
      </c>
      <c r="Y3814" s="337" t="s">
        <v>19695</v>
      </c>
      <c r="Z3814" s="337" t="s">
        <v>1745</v>
      </c>
      <c r="AA3814" s="337" t="s">
        <v>853</v>
      </c>
      <c r="AB3814" s="337" t="s">
        <v>854</v>
      </c>
      <c r="AC3814" s="337" t="s">
        <v>15242</v>
      </c>
    </row>
    <row r="3815" spans="1:29" ht="15.8" x14ac:dyDescent="0.25">
      <c r="A3815" s="337" t="s">
        <v>1723</v>
      </c>
      <c r="B3815" s="337" t="s">
        <v>6007</v>
      </c>
      <c r="C3815" s="337" t="s">
        <v>1821</v>
      </c>
      <c r="D3815" s="337" t="s">
        <v>449</v>
      </c>
      <c r="E3815" s="337" t="s">
        <v>4654</v>
      </c>
      <c r="F3815" s="338">
        <v>43051</v>
      </c>
      <c r="G3815" s="337" t="s">
        <v>4519</v>
      </c>
      <c r="H3815" s="338">
        <v>43101</v>
      </c>
      <c r="I3815" s="337" t="s">
        <v>19695</v>
      </c>
      <c r="J3815" s="337" t="s">
        <v>36</v>
      </c>
      <c r="K3815" s="337" t="s">
        <v>19695</v>
      </c>
      <c r="L3815" s="337" t="s">
        <v>19695</v>
      </c>
      <c r="M3815" s="337" t="s">
        <v>19695</v>
      </c>
      <c r="N3815" s="337" t="s">
        <v>19695</v>
      </c>
      <c r="O3815" s="337" t="s">
        <v>19695</v>
      </c>
      <c r="P3815" s="337" t="s">
        <v>19695</v>
      </c>
      <c r="Q3815" s="337" t="s">
        <v>19695</v>
      </c>
      <c r="R3815" s="337" t="s">
        <v>35</v>
      </c>
      <c r="S3815" s="337" t="s">
        <v>77</v>
      </c>
      <c r="T3815" s="337" t="s">
        <v>997</v>
      </c>
      <c r="U3815" s="337" t="s">
        <v>6008</v>
      </c>
      <c r="V3815" s="337">
        <v>8</v>
      </c>
      <c r="W3815" s="337" t="s">
        <v>19695</v>
      </c>
      <c r="X3815" s="337" t="s">
        <v>19695</v>
      </c>
      <c r="Y3815" s="337" t="s">
        <v>19695</v>
      </c>
      <c r="Z3815" s="337" t="s">
        <v>1753</v>
      </c>
      <c r="AA3815" s="337" t="s">
        <v>717</v>
      </c>
      <c r="AB3815" s="337" t="s">
        <v>718</v>
      </c>
      <c r="AC3815" s="337" t="s">
        <v>15418</v>
      </c>
    </row>
    <row r="3816" spans="1:29" ht="15.8" x14ac:dyDescent="0.25">
      <c r="A3816" s="337" t="s">
        <v>1723</v>
      </c>
      <c r="B3816" s="337" t="s">
        <v>5232</v>
      </c>
      <c r="C3816" s="337" t="s">
        <v>1725</v>
      </c>
      <c r="D3816" s="337" t="s">
        <v>13527</v>
      </c>
      <c r="E3816" s="337" t="s">
        <v>4654</v>
      </c>
      <c r="F3816" s="338">
        <v>43051</v>
      </c>
      <c r="G3816" s="337" t="s">
        <v>4519</v>
      </c>
      <c r="H3816" s="338">
        <v>43101</v>
      </c>
      <c r="I3816" s="337" t="s">
        <v>19695</v>
      </c>
      <c r="J3816" s="337" t="s">
        <v>16</v>
      </c>
      <c r="K3816" s="337" t="s">
        <v>19695</v>
      </c>
      <c r="L3816" s="337" t="s">
        <v>19695</v>
      </c>
      <c r="M3816" s="337" t="s">
        <v>19695</v>
      </c>
      <c r="N3816" s="337" t="s">
        <v>19695</v>
      </c>
      <c r="O3816" s="337" t="s">
        <v>19695</v>
      </c>
      <c r="P3816" s="337" t="s">
        <v>19695</v>
      </c>
      <c r="Q3816" s="337" t="s">
        <v>19695</v>
      </c>
      <c r="R3816" s="337" t="s">
        <v>18</v>
      </c>
      <c r="S3816" s="337" t="s">
        <v>1038</v>
      </c>
      <c r="T3816" s="337" t="s">
        <v>1655</v>
      </c>
      <c r="U3816" s="337" t="s">
        <v>5233</v>
      </c>
      <c r="V3816" s="337">
        <v>4</v>
      </c>
      <c r="W3816" s="337" t="s">
        <v>19695</v>
      </c>
      <c r="X3816" s="337" t="s">
        <v>19695</v>
      </c>
      <c r="Y3816" s="337" t="s">
        <v>19695</v>
      </c>
      <c r="Z3816" s="337" t="s">
        <v>1753</v>
      </c>
      <c r="AA3816" s="337" t="s">
        <v>897</v>
      </c>
      <c r="AB3816" s="337" t="s">
        <v>854</v>
      </c>
      <c r="AC3816" s="337" t="s">
        <v>15431</v>
      </c>
    </row>
    <row r="3817" spans="1:29" ht="15.8" x14ac:dyDescent="0.25">
      <c r="A3817" s="337" t="s">
        <v>1723</v>
      </c>
      <c r="B3817" s="337" t="s">
        <v>5234</v>
      </c>
      <c r="C3817" s="337" t="s">
        <v>1725</v>
      </c>
      <c r="D3817" s="337" t="s">
        <v>1726</v>
      </c>
      <c r="E3817" s="337" t="s">
        <v>4654</v>
      </c>
      <c r="F3817" s="338">
        <v>43051</v>
      </c>
      <c r="G3817" s="337" t="s">
        <v>4519</v>
      </c>
      <c r="H3817" s="338">
        <v>43101</v>
      </c>
      <c r="I3817" s="337" t="s">
        <v>19695</v>
      </c>
      <c r="J3817" s="337" t="s">
        <v>16</v>
      </c>
      <c r="K3817" s="337" t="s">
        <v>19695</v>
      </c>
      <c r="L3817" s="337" t="s">
        <v>19695</v>
      </c>
      <c r="M3817" s="337" t="s">
        <v>19695</v>
      </c>
      <c r="N3817" s="337" t="s">
        <v>19695</v>
      </c>
      <c r="O3817" s="337" t="s">
        <v>19695</v>
      </c>
      <c r="P3817" s="337" t="s">
        <v>19695</v>
      </c>
      <c r="Q3817" s="337" t="s">
        <v>19695</v>
      </c>
      <c r="R3817" s="337" t="s">
        <v>18</v>
      </c>
      <c r="S3817" s="337" t="s">
        <v>1038</v>
      </c>
      <c r="T3817" s="337" t="s">
        <v>1038</v>
      </c>
      <c r="U3817" s="337" t="s">
        <v>1318</v>
      </c>
      <c r="V3817" s="337">
        <v>8</v>
      </c>
      <c r="W3817" s="337" t="s">
        <v>19695</v>
      </c>
      <c r="X3817" s="337" t="s">
        <v>19695</v>
      </c>
      <c r="Y3817" s="337" t="s">
        <v>19695</v>
      </c>
      <c r="Z3817" s="337" t="s">
        <v>1753</v>
      </c>
      <c r="AA3817" s="337" t="s">
        <v>735</v>
      </c>
      <c r="AB3817" s="337" t="s">
        <v>718</v>
      </c>
      <c r="AC3817" s="337" t="s">
        <v>15441</v>
      </c>
    </row>
    <row r="3818" spans="1:29" ht="15.8" x14ac:dyDescent="0.25">
      <c r="A3818" s="337" t="s">
        <v>1723</v>
      </c>
      <c r="B3818" s="337" t="s">
        <v>11087</v>
      </c>
      <c r="C3818" s="337" t="s">
        <v>1725</v>
      </c>
      <c r="D3818" s="337" t="s">
        <v>1726</v>
      </c>
      <c r="E3818" s="337" t="s">
        <v>4654</v>
      </c>
      <c r="F3818" s="338">
        <v>43051</v>
      </c>
      <c r="G3818" s="337" t="s">
        <v>4519</v>
      </c>
      <c r="H3818" s="338">
        <v>43101</v>
      </c>
      <c r="I3818" s="337" t="s">
        <v>19695</v>
      </c>
      <c r="J3818" s="337" t="s">
        <v>16</v>
      </c>
      <c r="K3818" s="337" t="s">
        <v>19695</v>
      </c>
      <c r="L3818" s="337" t="s">
        <v>19695</v>
      </c>
      <c r="M3818" s="337" t="s">
        <v>19695</v>
      </c>
      <c r="N3818" s="337" t="s">
        <v>19695</v>
      </c>
      <c r="O3818" s="337" t="s">
        <v>19695</v>
      </c>
      <c r="P3818" s="337" t="s">
        <v>19695</v>
      </c>
      <c r="Q3818" s="337" t="s">
        <v>19695</v>
      </c>
      <c r="R3818" s="337" t="s">
        <v>15</v>
      </c>
      <c r="S3818" s="337" t="s">
        <v>1098</v>
      </c>
      <c r="T3818" s="337" t="s">
        <v>2238</v>
      </c>
      <c r="U3818" s="337" t="s">
        <v>2238</v>
      </c>
      <c r="V3818" s="337">
        <v>8</v>
      </c>
      <c r="W3818" s="337" t="s">
        <v>19695</v>
      </c>
      <c r="X3818" s="337" t="s">
        <v>19695</v>
      </c>
      <c r="Y3818" s="337" t="s">
        <v>19695</v>
      </c>
      <c r="Z3818" s="337" t="s">
        <v>1753</v>
      </c>
      <c r="AA3818" s="337" t="s">
        <v>717</v>
      </c>
      <c r="AB3818" s="337" t="s">
        <v>718</v>
      </c>
      <c r="AC3818" s="337" t="s">
        <v>15443</v>
      </c>
    </row>
    <row r="3819" spans="1:29" ht="15.8" x14ac:dyDescent="0.25">
      <c r="A3819" s="337" t="s">
        <v>1723</v>
      </c>
      <c r="B3819" s="337" t="s">
        <v>11088</v>
      </c>
      <c r="C3819" s="337" t="s">
        <v>1821</v>
      </c>
      <c r="D3819" s="337" t="s">
        <v>449</v>
      </c>
      <c r="E3819" s="337" t="s">
        <v>4654</v>
      </c>
      <c r="F3819" s="338">
        <v>43051</v>
      </c>
      <c r="G3819" s="337" t="s">
        <v>4519</v>
      </c>
      <c r="H3819" s="338">
        <v>43101</v>
      </c>
      <c r="I3819" s="337" t="s">
        <v>19695</v>
      </c>
      <c r="J3819" s="337" t="s">
        <v>16</v>
      </c>
      <c r="K3819" s="337" t="s">
        <v>19695</v>
      </c>
      <c r="L3819" s="337" t="s">
        <v>19695</v>
      </c>
      <c r="M3819" s="337" t="s">
        <v>19695</v>
      </c>
      <c r="N3819" s="337" t="s">
        <v>19695</v>
      </c>
      <c r="O3819" s="337" t="s">
        <v>19695</v>
      </c>
      <c r="P3819" s="337" t="s">
        <v>19695</v>
      </c>
      <c r="Q3819" s="337" t="s">
        <v>19695</v>
      </c>
      <c r="R3819" s="337" t="s">
        <v>15</v>
      </c>
      <c r="S3819" s="337" t="s">
        <v>1203</v>
      </c>
      <c r="T3819" s="337" t="s">
        <v>6269</v>
      </c>
      <c r="U3819" s="337" t="s">
        <v>11089</v>
      </c>
      <c r="V3819" s="337">
        <v>10</v>
      </c>
      <c r="W3819" s="337" t="s">
        <v>19695</v>
      </c>
      <c r="X3819" s="337" t="s">
        <v>19695</v>
      </c>
      <c r="Y3819" s="337" t="s">
        <v>19695</v>
      </c>
      <c r="Z3819" s="337" t="s">
        <v>1753</v>
      </c>
      <c r="AA3819" s="337" t="s">
        <v>717</v>
      </c>
      <c r="AB3819" s="337" t="s">
        <v>718</v>
      </c>
      <c r="AC3819" s="337" t="s">
        <v>15444</v>
      </c>
    </row>
    <row r="3820" spans="1:29" ht="15.8" x14ac:dyDescent="0.25">
      <c r="A3820" s="337" t="s">
        <v>1723</v>
      </c>
      <c r="B3820" s="337" t="s">
        <v>5235</v>
      </c>
      <c r="C3820" s="337" t="s">
        <v>1821</v>
      </c>
      <c r="D3820" s="337" t="s">
        <v>449</v>
      </c>
      <c r="E3820" s="337" t="s">
        <v>4654</v>
      </c>
      <c r="F3820" s="338">
        <v>43051</v>
      </c>
      <c r="G3820" s="337" t="s">
        <v>4519</v>
      </c>
      <c r="H3820" s="338">
        <v>43101</v>
      </c>
      <c r="I3820" s="337" t="s">
        <v>19695</v>
      </c>
      <c r="J3820" s="337" t="s">
        <v>36</v>
      </c>
      <c r="K3820" s="337" t="s">
        <v>19695</v>
      </c>
      <c r="L3820" s="337" t="s">
        <v>19695</v>
      </c>
      <c r="M3820" s="337" t="s">
        <v>19695</v>
      </c>
      <c r="N3820" s="337" t="s">
        <v>19695</v>
      </c>
      <c r="O3820" s="337" t="s">
        <v>19695</v>
      </c>
      <c r="P3820" s="337" t="s">
        <v>19695</v>
      </c>
      <c r="Q3820" s="337" t="s">
        <v>19695</v>
      </c>
      <c r="R3820" s="337" t="s">
        <v>1225</v>
      </c>
      <c r="S3820" s="337" t="s">
        <v>100</v>
      </c>
      <c r="T3820" s="337" t="s">
        <v>1002</v>
      </c>
      <c r="U3820" s="337" t="s">
        <v>5236</v>
      </c>
      <c r="V3820" s="337">
        <v>8</v>
      </c>
      <c r="W3820" s="337" t="s">
        <v>19695</v>
      </c>
      <c r="X3820" s="337" t="s">
        <v>19695</v>
      </c>
      <c r="Y3820" s="337" t="s">
        <v>19695</v>
      </c>
      <c r="Z3820" s="337" t="s">
        <v>1753</v>
      </c>
      <c r="AA3820" s="337" t="s">
        <v>735</v>
      </c>
      <c r="AB3820" s="337" t="s">
        <v>718</v>
      </c>
      <c r="AC3820" s="337" t="s">
        <v>15445</v>
      </c>
    </row>
    <row r="3821" spans="1:29" ht="15.8" x14ac:dyDescent="0.25">
      <c r="A3821" s="337" t="s">
        <v>1723</v>
      </c>
      <c r="B3821" s="337" t="s">
        <v>5901</v>
      </c>
      <c r="C3821" s="337" t="s">
        <v>1821</v>
      </c>
      <c r="D3821" s="337" t="s">
        <v>449</v>
      </c>
      <c r="E3821" s="337" t="s">
        <v>4654</v>
      </c>
      <c r="F3821" s="338">
        <v>43051</v>
      </c>
      <c r="G3821" s="337" t="s">
        <v>4519</v>
      </c>
      <c r="H3821" s="338">
        <v>43101</v>
      </c>
      <c r="I3821" s="337" t="s">
        <v>19695</v>
      </c>
      <c r="J3821" s="337" t="s">
        <v>36</v>
      </c>
      <c r="K3821" s="337" t="s">
        <v>19695</v>
      </c>
      <c r="L3821" s="337" t="s">
        <v>19695</v>
      </c>
      <c r="M3821" s="337" t="s">
        <v>19695</v>
      </c>
      <c r="N3821" s="337" t="s">
        <v>19695</v>
      </c>
      <c r="O3821" s="337" t="s">
        <v>19695</v>
      </c>
      <c r="P3821" s="337" t="s">
        <v>19695</v>
      </c>
      <c r="Q3821" s="337" t="s">
        <v>19695</v>
      </c>
      <c r="R3821" s="337" t="s">
        <v>15</v>
      </c>
      <c r="S3821" s="337" t="s">
        <v>1102</v>
      </c>
      <c r="T3821" s="337" t="s">
        <v>1523</v>
      </c>
      <c r="U3821" s="337" t="s">
        <v>5827</v>
      </c>
      <c r="V3821" s="337">
        <v>8</v>
      </c>
      <c r="W3821" s="337" t="s">
        <v>19695</v>
      </c>
      <c r="X3821" s="337" t="s">
        <v>19695</v>
      </c>
      <c r="Y3821" s="337" t="s">
        <v>19695</v>
      </c>
      <c r="Z3821" s="337" t="s">
        <v>1753</v>
      </c>
      <c r="AA3821" s="337" t="s">
        <v>717</v>
      </c>
      <c r="AB3821" s="337" t="s">
        <v>718</v>
      </c>
      <c r="AC3821" s="337" t="s">
        <v>15446</v>
      </c>
    </row>
    <row r="3822" spans="1:29" ht="15.8" x14ac:dyDescent="0.25">
      <c r="A3822" s="337" t="s">
        <v>1723</v>
      </c>
      <c r="B3822" s="337" t="s">
        <v>5960</v>
      </c>
      <c r="C3822" s="337" t="s">
        <v>1821</v>
      </c>
      <c r="D3822" s="337" t="s">
        <v>449</v>
      </c>
      <c r="E3822" s="337" t="s">
        <v>1933</v>
      </c>
      <c r="F3822" s="338">
        <v>43050</v>
      </c>
      <c r="G3822" s="337" t="s">
        <v>4519</v>
      </c>
      <c r="H3822" s="338">
        <v>43101</v>
      </c>
      <c r="I3822" s="337" t="s">
        <v>19695</v>
      </c>
      <c r="J3822" s="337" t="s">
        <v>36</v>
      </c>
      <c r="K3822" s="337" t="s">
        <v>19695</v>
      </c>
      <c r="L3822" s="337" t="s">
        <v>19695</v>
      </c>
      <c r="M3822" s="337" t="s">
        <v>19695</v>
      </c>
      <c r="N3822" s="337" t="s">
        <v>19695</v>
      </c>
      <c r="O3822" s="337" t="s">
        <v>19695</v>
      </c>
      <c r="P3822" s="337" t="s">
        <v>19695</v>
      </c>
      <c r="Q3822" s="337" t="s">
        <v>19695</v>
      </c>
      <c r="R3822" s="337" t="s">
        <v>146</v>
      </c>
      <c r="S3822" s="337" t="s">
        <v>129</v>
      </c>
      <c r="T3822" s="337" t="s">
        <v>129</v>
      </c>
      <c r="U3822" s="337" t="s">
        <v>5961</v>
      </c>
      <c r="V3822" s="337">
        <v>10</v>
      </c>
      <c r="W3822" s="337" t="s">
        <v>19695</v>
      </c>
      <c r="X3822" s="337" t="s">
        <v>19695</v>
      </c>
      <c r="Y3822" s="337" t="s">
        <v>19695</v>
      </c>
      <c r="Z3822" s="337" t="s">
        <v>1753</v>
      </c>
      <c r="AA3822" s="337" t="s">
        <v>717</v>
      </c>
      <c r="AB3822" s="337" t="s">
        <v>718</v>
      </c>
      <c r="AC3822" s="337" t="s">
        <v>15447</v>
      </c>
    </row>
    <row r="3823" spans="1:29" ht="15.8" x14ac:dyDescent="0.25">
      <c r="A3823" s="337" t="s">
        <v>1723</v>
      </c>
      <c r="B3823" s="337" t="s">
        <v>12270</v>
      </c>
      <c r="C3823" s="337" t="s">
        <v>1821</v>
      </c>
      <c r="D3823" s="337" t="s">
        <v>449</v>
      </c>
      <c r="E3823" s="337" t="s">
        <v>4654</v>
      </c>
      <c r="F3823" s="338">
        <v>43051</v>
      </c>
      <c r="G3823" s="337" t="s">
        <v>4519</v>
      </c>
      <c r="H3823" s="338">
        <v>43101</v>
      </c>
      <c r="I3823" s="337" t="s">
        <v>19695</v>
      </c>
      <c r="J3823" s="337" t="s">
        <v>36</v>
      </c>
      <c r="K3823" s="337" t="s">
        <v>19695</v>
      </c>
      <c r="L3823" s="337" t="s">
        <v>19695</v>
      </c>
      <c r="M3823" s="337" t="s">
        <v>19695</v>
      </c>
      <c r="N3823" s="337" t="s">
        <v>19695</v>
      </c>
      <c r="O3823" s="337" t="s">
        <v>19695</v>
      </c>
      <c r="P3823" s="337" t="s">
        <v>19695</v>
      </c>
      <c r="Q3823" s="337" t="s">
        <v>19695</v>
      </c>
      <c r="R3823" s="337" t="s">
        <v>98</v>
      </c>
      <c r="S3823" s="337" t="s">
        <v>1185</v>
      </c>
      <c r="T3823" s="337" t="s">
        <v>2631</v>
      </c>
      <c r="U3823" s="337" t="s">
        <v>12271</v>
      </c>
      <c r="V3823" s="337">
        <v>8</v>
      </c>
      <c r="W3823" s="337" t="s">
        <v>19695</v>
      </c>
      <c r="X3823" s="337" t="s">
        <v>19695</v>
      </c>
      <c r="Y3823" s="337" t="s">
        <v>19695</v>
      </c>
      <c r="Z3823" s="337" t="s">
        <v>1753</v>
      </c>
      <c r="AA3823" s="337" t="s">
        <v>717</v>
      </c>
      <c r="AB3823" s="337" t="s">
        <v>718</v>
      </c>
      <c r="AC3823" s="337" t="s">
        <v>13753</v>
      </c>
    </row>
    <row r="3824" spans="1:29" ht="15.8" x14ac:dyDescent="0.25">
      <c r="A3824" s="337" t="s">
        <v>1723</v>
      </c>
      <c r="B3824" s="337" t="s">
        <v>11426</v>
      </c>
      <c r="C3824" s="337" t="s">
        <v>1725</v>
      </c>
      <c r="D3824" s="337" t="s">
        <v>1726</v>
      </c>
      <c r="E3824" s="337" t="s">
        <v>4654</v>
      </c>
      <c r="F3824" s="338">
        <v>43051</v>
      </c>
      <c r="G3824" s="337" t="s">
        <v>4519</v>
      </c>
      <c r="H3824" s="338">
        <v>43101</v>
      </c>
      <c r="I3824" s="337" t="s">
        <v>19695</v>
      </c>
      <c r="J3824" s="337" t="s">
        <v>36</v>
      </c>
      <c r="K3824" s="337" t="s">
        <v>19695</v>
      </c>
      <c r="L3824" s="337" t="s">
        <v>19695</v>
      </c>
      <c r="M3824" s="337" t="s">
        <v>19695</v>
      </c>
      <c r="N3824" s="337" t="s">
        <v>19695</v>
      </c>
      <c r="O3824" s="337" t="s">
        <v>19695</v>
      </c>
      <c r="P3824" s="337" t="s">
        <v>19695</v>
      </c>
      <c r="Q3824" s="337" t="s">
        <v>19695</v>
      </c>
      <c r="R3824" s="337" t="s">
        <v>18</v>
      </c>
      <c r="S3824" s="337" t="s">
        <v>1038</v>
      </c>
      <c r="T3824" s="337" t="s">
        <v>1039</v>
      </c>
      <c r="U3824" s="337" t="s">
        <v>2078</v>
      </c>
      <c r="V3824" s="337">
        <v>10</v>
      </c>
      <c r="W3824" s="337" t="s">
        <v>19695</v>
      </c>
      <c r="X3824" s="337" t="s">
        <v>19695</v>
      </c>
      <c r="Y3824" s="337" t="s">
        <v>19695</v>
      </c>
      <c r="Z3824" s="337" t="s">
        <v>1753</v>
      </c>
      <c r="AA3824" s="337" t="s">
        <v>735</v>
      </c>
      <c r="AB3824" s="337" t="s">
        <v>718</v>
      </c>
      <c r="AC3824" s="337" t="s">
        <v>15227</v>
      </c>
    </row>
    <row r="3825" spans="1:29" ht="15.8" x14ac:dyDescent="0.25">
      <c r="A3825" s="337" t="s">
        <v>1723</v>
      </c>
      <c r="B3825" s="337" t="s">
        <v>1520</v>
      </c>
      <c r="C3825" s="337" t="s">
        <v>1725</v>
      </c>
      <c r="D3825" s="337" t="s">
        <v>13527</v>
      </c>
      <c r="E3825" s="337" t="s">
        <v>4654</v>
      </c>
      <c r="F3825" s="338">
        <v>43051</v>
      </c>
      <c r="G3825" s="337" t="s">
        <v>4519</v>
      </c>
      <c r="H3825" s="338">
        <v>43101</v>
      </c>
      <c r="I3825" s="337" t="s">
        <v>19695</v>
      </c>
      <c r="J3825" s="337" t="s">
        <v>16</v>
      </c>
      <c r="K3825" s="337" t="s">
        <v>19695</v>
      </c>
      <c r="L3825" s="337" t="s">
        <v>19695</v>
      </c>
      <c r="M3825" s="337" t="s">
        <v>19695</v>
      </c>
      <c r="N3825" s="337" t="s">
        <v>19695</v>
      </c>
      <c r="O3825" s="337" t="s">
        <v>19695</v>
      </c>
      <c r="P3825" s="337" t="s">
        <v>19695</v>
      </c>
      <c r="Q3825" s="337" t="s">
        <v>19695</v>
      </c>
      <c r="R3825" s="337" t="s">
        <v>15</v>
      </c>
      <c r="S3825" s="337" t="s">
        <v>1102</v>
      </c>
      <c r="T3825" s="337" t="s">
        <v>1521</v>
      </c>
      <c r="U3825" s="337" t="s">
        <v>1522</v>
      </c>
      <c r="V3825" s="337">
        <v>10</v>
      </c>
      <c r="W3825" s="337" t="s">
        <v>19695</v>
      </c>
      <c r="X3825" s="337" t="s">
        <v>19695</v>
      </c>
      <c r="Y3825" s="337" t="s">
        <v>19695</v>
      </c>
      <c r="Z3825" s="337" t="s">
        <v>1753</v>
      </c>
      <c r="AA3825" s="337" t="s">
        <v>717</v>
      </c>
      <c r="AB3825" s="337" t="s">
        <v>718</v>
      </c>
      <c r="AC3825" s="337" t="s">
        <v>13761</v>
      </c>
    </row>
    <row r="3826" spans="1:29" ht="15.8" x14ac:dyDescent="0.25">
      <c r="A3826" s="337" t="s">
        <v>1723</v>
      </c>
      <c r="B3826" s="337" t="s">
        <v>2855</v>
      </c>
      <c r="C3826" s="337" t="s">
        <v>1821</v>
      </c>
      <c r="D3826" s="337" t="s">
        <v>449</v>
      </c>
      <c r="E3826" s="337" t="s">
        <v>1933</v>
      </c>
      <c r="F3826" s="338">
        <v>43050</v>
      </c>
      <c r="G3826" s="337" t="s">
        <v>1934</v>
      </c>
      <c r="H3826" s="338">
        <v>43100</v>
      </c>
      <c r="I3826" s="337" t="s">
        <v>19695</v>
      </c>
      <c r="J3826" s="337" t="s">
        <v>16</v>
      </c>
      <c r="K3826" s="337" t="s">
        <v>19695</v>
      </c>
      <c r="L3826" s="337" t="s">
        <v>19695</v>
      </c>
      <c r="M3826" s="337" t="s">
        <v>19695</v>
      </c>
      <c r="N3826" s="337" t="s">
        <v>19695</v>
      </c>
      <c r="O3826" s="337" t="s">
        <v>19695</v>
      </c>
      <c r="P3826" s="337" t="s">
        <v>19695</v>
      </c>
      <c r="Q3826" s="337" t="s">
        <v>19695</v>
      </c>
      <c r="R3826" s="337" t="s">
        <v>45</v>
      </c>
      <c r="S3826" s="337" t="s">
        <v>80</v>
      </c>
      <c r="T3826" s="337" t="s">
        <v>2224</v>
      </c>
      <c r="U3826" s="337" t="s">
        <v>2856</v>
      </c>
      <c r="V3826" s="337">
        <v>10</v>
      </c>
      <c r="W3826" s="337" t="s">
        <v>19695</v>
      </c>
      <c r="X3826" s="337" t="s">
        <v>19695</v>
      </c>
      <c r="Y3826" s="337" t="s">
        <v>19695</v>
      </c>
      <c r="Z3826" s="337" t="s">
        <v>1728</v>
      </c>
      <c r="AA3826" s="337" t="s">
        <v>735</v>
      </c>
      <c r="AB3826" s="337" t="s">
        <v>718</v>
      </c>
      <c r="AC3826" s="337" t="s">
        <v>13530</v>
      </c>
    </row>
    <row r="3827" spans="1:29" ht="15.8" x14ac:dyDescent="0.25">
      <c r="A3827" s="337" t="s">
        <v>1723</v>
      </c>
      <c r="B3827" s="337" t="s">
        <v>2951</v>
      </c>
      <c r="C3827" s="337" t="s">
        <v>1821</v>
      </c>
      <c r="D3827" s="337" t="s">
        <v>449</v>
      </c>
      <c r="E3827" s="337" t="s">
        <v>1933</v>
      </c>
      <c r="F3827" s="338">
        <v>43050</v>
      </c>
      <c r="G3827" s="337" t="s">
        <v>1934</v>
      </c>
      <c r="H3827" s="338">
        <v>43100</v>
      </c>
      <c r="I3827" s="337" t="s">
        <v>19695</v>
      </c>
      <c r="J3827" s="337" t="s">
        <v>16</v>
      </c>
      <c r="K3827" s="337" t="s">
        <v>19695</v>
      </c>
      <c r="L3827" s="337" t="s">
        <v>19695</v>
      </c>
      <c r="M3827" s="337" t="s">
        <v>19695</v>
      </c>
      <c r="N3827" s="337" t="s">
        <v>19695</v>
      </c>
      <c r="O3827" s="337" t="s">
        <v>19695</v>
      </c>
      <c r="P3827" s="337" t="s">
        <v>19695</v>
      </c>
      <c r="Q3827" s="337" t="s">
        <v>19695</v>
      </c>
      <c r="R3827" s="337" t="s">
        <v>112</v>
      </c>
      <c r="S3827" s="337" t="s">
        <v>113</v>
      </c>
      <c r="T3827" s="337" t="s">
        <v>2952</v>
      </c>
      <c r="U3827" s="337" t="s">
        <v>2953</v>
      </c>
      <c r="V3827" s="337">
        <v>12</v>
      </c>
      <c r="W3827" s="337" t="s">
        <v>19695</v>
      </c>
      <c r="X3827" s="337" t="s">
        <v>19695</v>
      </c>
      <c r="Y3827" s="337" t="s">
        <v>19695</v>
      </c>
      <c r="Z3827" s="337" t="s">
        <v>1728</v>
      </c>
      <c r="AA3827" s="337" t="s">
        <v>717</v>
      </c>
      <c r="AB3827" s="337" t="s">
        <v>718</v>
      </c>
      <c r="AC3827" s="337" t="s">
        <v>13530</v>
      </c>
    </row>
    <row r="3828" spans="1:29" ht="15.8" x14ac:dyDescent="0.25">
      <c r="A3828" s="337" t="s">
        <v>1723</v>
      </c>
      <c r="B3828" s="337" t="s">
        <v>5799</v>
      </c>
      <c r="C3828" s="337" t="s">
        <v>1821</v>
      </c>
      <c r="D3828" s="337" t="s">
        <v>449</v>
      </c>
      <c r="E3828" s="337" t="s">
        <v>1933</v>
      </c>
      <c r="F3828" s="338">
        <v>43050</v>
      </c>
      <c r="G3828" s="337" t="s">
        <v>1934</v>
      </c>
      <c r="H3828" s="338">
        <v>43100</v>
      </c>
      <c r="I3828" s="337" t="s">
        <v>19695</v>
      </c>
      <c r="J3828" s="337" t="s">
        <v>36</v>
      </c>
      <c r="K3828" s="337" t="s">
        <v>19695</v>
      </c>
      <c r="L3828" s="337" t="s">
        <v>19695</v>
      </c>
      <c r="M3828" s="337" t="s">
        <v>19695</v>
      </c>
      <c r="N3828" s="337" t="s">
        <v>19695</v>
      </c>
      <c r="O3828" s="337" t="s">
        <v>19695</v>
      </c>
      <c r="P3828" s="337" t="s">
        <v>19695</v>
      </c>
      <c r="Q3828" s="337" t="s">
        <v>19695</v>
      </c>
      <c r="R3828" s="337" t="s">
        <v>15</v>
      </c>
      <c r="S3828" s="337" t="s">
        <v>1529</v>
      </c>
      <c r="T3828" s="337" t="s">
        <v>1529</v>
      </c>
      <c r="U3828" s="337" t="s">
        <v>1176</v>
      </c>
      <c r="V3828" s="337">
        <v>8</v>
      </c>
      <c r="W3828" s="337" t="s">
        <v>19695</v>
      </c>
      <c r="X3828" s="337" t="s">
        <v>19695</v>
      </c>
      <c r="Y3828" s="337" t="s">
        <v>19695</v>
      </c>
      <c r="Z3828" s="337" t="s">
        <v>1728</v>
      </c>
      <c r="AA3828" s="337" t="s">
        <v>717</v>
      </c>
      <c r="AB3828" s="337" t="s">
        <v>718</v>
      </c>
      <c r="AC3828" s="337" t="s">
        <v>13643</v>
      </c>
    </row>
    <row r="3829" spans="1:29" ht="15.8" x14ac:dyDescent="0.25">
      <c r="A3829" s="337" t="s">
        <v>1723</v>
      </c>
      <c r="B3829" s="337" t="s">
        <v>5635</v>
      </c>
      <c r="C3829" s="337" t="s">
        <v>1821</v>
      </c>
      <c r="D3829" s="337" t="s">
        <v>449</v>
      </c>
      <c r="E3829" s="337" t="s">
        <v>1933</v>
      </c>
      <c r="F3829" s="338">
        <v>43050</v>
      </c>
      <c r="G3829" s="337" t="s">
        <v>1934</v>
      </c>
      <c r="H3829" s="338">
        <v>43100</v>
      </c>
      <c r="I3829" s="337" t="s">
        <v>19695</v>
      </c>
      <c r="J3829" s="337" t="s">
        <v>36</v>
      </c>
      <c r="K3829" s="337" t="s">
        <v>19695</v>
      </c>
      <c r="L3829" s="337" t="s">
        <v>19695</v>
      </c>
      <c r="M3829" s="337" t="s">
        <v>19695</v>
      </c>
      <c r="N3829" s="337" t="s">
        <v>19695</v>
      </c>
      <c r="O3829" s="337" t="s">
        <v>19695</v>
      </c>
      <c r="P3829" s="337" t="s">
        <v>19695</v>
      </c>
      <c r="Q3829" s="337" t="s">
        <v>19695</v>
      </c>
      <c r="R3829" s="337" t="s">
        <v>15</v>
      </c>
      <c r="S3829" s="337" t="s">
        <v>1098</v>
      </c>
      <c r="T3829" s="337" t="s">
        <v>5636</v>
      </c>
      <c r="U3829" s="337" t="s">
        <v>5636</v>
      </c>
      <c r="V3829" s="337">
        <v>6</v>
      </c>
      <c r="W3829" s="337" t="s">
        <v>19695</v>
      </c>
      <c r="X3829" s="337" t="s">
        <v>19695</v>
      </c>
      <c r="Y3829" s="337" t="s">
        <v>19695</v>
      </c>
      <c r="Z3829" s="337" t="s">
        <v>1728</v>
      </c>
      <c r="AA3829" s="337" t="s">
        <v>735</v>
      </c>
      <c r="AB3829" s="337" t="s">
        <v>718</v>
      </c>
      <c r="AC3829" s="337" t="s">
        <v>13655</v>
      </c>
    </row>
    <row r="3830" spans="1:29" ht="15.8" x14ac:dyDescent="0.25">
      <c r="A3830" s="337" t="s">
        <v>1723</v>
      </c>
      <c r="B3830" s="337" t="s">
        <v>1932</v>
      </c>
      <c r="C3830" s="337" t="s">
        <v>1788</v>
      </c>
      <c r="D3830" s="337" t="s">
        <v>1906</v>
      </c>
      <c r="E3830" s="337" t="s">
        <v>1933</v>
      </c>
      <c r="F3830" s="338">
        <v>43050</v>
      </c>
      <c r="G3830" s="337" t="s">
        <v>1934</v>
      </c>
      <c r="H3830" s="338">
        <v>43100</v>
      </c>
      <c r="I3830" s="337" t="s">
        <v>19695</v>
      </c>
      <c r="J3830" s="337" t="s">
        <v>36</v>
      </c>
      <c r="K3830" s="337" t="s">
        <v>19695</v>
      </c>
      <c r="L3830" s="337" t="s">
        <v>19695</v>
      </c>
      <c r="M3830" s="337" t="s">
        <v>19695</v>
      </c>
      <c r="N3830" s="337" t="s">
        <v>19695</v>
      </c>
      <c r="O3830" s="337" t="s">
        <v>19695</v>
      </c>
      <c r="P3830" s="337" t="s">
        <v>19695</v>
      </c>
      <c r="Q3830" s="337" t="s">
        <v>19695</v>
      </c>
      <c r="R3830" s="337" t="s">
        <v>98</v>
      </c>
      <c r="S3830" s="337" t="s">
        <v>406</v>
      </c>
      <c r="T3830" s="337" t="s">
        <v>461</v>
      </c>
      <c r="U3830" s="337" t="s">
        <v>1935</v>
      </c>
      <c r="V3830" s="337">
        <v>6</v>
      </c>
      <c r="W3830" s="337" t="s">
        <v>19695</v>
      </c>
      <c r="X3830" s="337" t="s">
        <v>19695</v>
      </c>
      <c r="Y3830" s="337" t="s">
        <v>19695</v>
      </c>
      <c r="Z3830" s="337" t="s">
        <v>1728</v>
      </c>
      <c r="AA3830" s="337" t="s">
        <v>735</v>
      </c>
      <c r="AB3830" s="337" t="s">
        <v>718</v>
      </c>
      <c r="AC3830" s="337" t="s">
        <v>13672</v>
      </c>
    </row>
    <row r="3831" spans="1:29" ht="15.8" x14ac:dyDescent="0.25">
      <c r="A3831" s="337" t="s">
        <v>1723</v>
      </c>
      <c r="B3831" s="337" t="s">
        <v>1507</v>
      </c>
      <c r="C3831" s="337" t="s">
        <v>1821</v>
      </c>
      <c r="D3831" s="337" t="s">
        <v>449</v>
      </c>
      <c r="E3831" s="337" t="s">
        <v>1933</v>
      </c>
      <c r="F3831" s="338">
        <v>43050</v>
      </c>
      <c r="G3831" s="337" t="s">
        <v>1934</v>
      </c>
      <c r="H3831" s="338">
        <v>43100</v>
      </c>
      <c r="I3831" s="337" t="s">
        <v>19695</v>
      </c>
      <c r="J3831" s="337" t="s">
        <v>36</v>
      </c>
      <c r="K3831" s="337" t="s">
        <v>19695</v>
      </c>
      <c r="L3831" s="337" t="s">
        <v>19695</v>
      </c>
      <c r="M3831" s="337" t="s">
        <v>19695</v>
      </c>
      <c r="N3831" s="337" t="s">
        <v>19695</v>
      </c>
      <c r="O3831" s="337" t="s">
        <v>19695</v>
      </c>
      <c r="P3831" s="337" t="s">
        <v>19695</v>
      </c>
      <c r="Q3831" s="337" t="s">
        <v>19695</v>
      </c>
      <c r="R3831" s="337" t="s">
        <v>71</v>
      </c>
      <c r="S3831" s="337" t="s">
        <v>981</v>
      </c>
      <c r="T3831" s="337" t="s">
        <v>1508</v>
      </c>
      <c r="U3831" s="337" t="s">
        <v>1509</v>
      </c>
      <c r="V3831" s="337">
        <v>8</v>
      </c>
      <c r="W3831" s="337" t="s">
        <v>19695</v>
      </c>
      <c r="X3831" s="337" t="s">
        <v>19695</v>
      </c>
      <c r="Y3831" s="337" t="s">
        <v>19695</v>
      </c>
      <c r="Z3831" s="337" t="s">
        <v>1728</v>
      </c>
      <c r="AA3831" s="337" t="s">
        <v>717</v>
      </c>
      <c r="AB3831" s="337" t="s">
        <v>718</v>
      </c>
      <c r="AC3831" s="337" t="s">
        <v>13687</v>
      </c>
    </row>
    <row r="3832" spans="1:29" ht="15.8" x14ac:dyDescent="0.25">
      <c r="A3832" s="337" t="s">
        <v>1723</v>
      </c>
      <c r="B3832" s="337" t="s">
        <v>6789</v>
      </c>
      <c r="C3832" s="337" t="s">
        <v>1821</v>
      </c>
      <c r="D3832" s="337" t="s">
        <v>449</v>
      </c>
      <c r="E3832" s="337" t="s">
        <v>1933</v>
      </c>
      <c r="F3832" s="338">
        <v>43050</v>
      </c>
      <c r="G3832" s="337" t="s">
        <v>1934</v>
      </c>
      <c r="H3832" s="338">
        <v>43100</v>
      </c>
      <c r="I3832" s="337" t="s">
        <v>19695</v>
      </c>
      <c r="J3832" s="337" t="s">
        <v>36</v>
      </c>
      <c r="K3832" s="337" t="s">
        <v>19695</v>
      </c>
      <c r="L3832" s="337" t="s">
        <v>19695</v>
      </c>
      <c r="M3832" s="337" t="s">
        <v>19695</v>
      </c>
      <c r="N3832" s="337" t="s">
        <v>19695</v>
      </c>
      <c r="O3832" s="337" t="s">
        <v>19695</v>
      </c>
      <c r="P3832" s="337" t="s">
        <v>19695</v>
      </c>
      <c r="Q3832" s="337" t="s">
        <v>19695</v>
      </c>
      <c r="R3832" s="337" t="s">
        <v>35</v>
      </c>
      <c r="S3832" s="337" t="s">
        <v>404</v>
      </c>
      <c r="T3832" s="337" t="s">
        <v>6790</v>
      </c>
      <c r="U3832" s="337" t="s">
        <v>6791</v>
      </c>
      <c r="V3832" s="337">
        <v>6</v>
      </c>
      <c r="W3832" s="337" t="s">
        <v>19695</v>
      </c>
      <c r="X3832" s="337" t="s">
        <v>19695</v>
      </c>
      <c r="Y3832" s="337" t="s">
        <v>19695</v>
      </c>
      <c r="Z3832" s="337" t="s">
        <v>1728</v>
      </c>
      <c r="AA3832" s="337" t="s">
        <v>735</v>
      </c>
      <c r="AB3832" s="337" t="s">
        <v>718</v>
      </c>
      <c r="AC3832" s="337" t="s">
        <v>13701</v>
      </c>
    </row>
    <row r="3833" spans="1:29" ht="15.8" x14ac:dyDescent="0.25">
      <c r="A3833" s="337" t="s">
        <v>1723</v>
      </c>
      <c r="B3833" s="337" t="s">
        <v>4666</v>
      </c>
      <c r="C3833" s="337" t="s">
        <v>1821</v>
      </c>
      <c r="D3833" s="337" t="s">
        <v>449</v>
      </c>
      <c r="E3833" s="337" t="s">
        <v>1933</v>
      </c>
      <c r="F3833" s="338">
        <v>43050</v>
      </c>
      <c r="G3833" s="337" t="s">
        <v>1934</v>
      </c>
      <c r="H3833" s="338">
        <v>43100</v>
      </c>
      <c r="I3833" s="337" t="s">
        <v>19695</v>
      </c>
      <c r="J3833" s="337" t="s">
        <v>36</v>
      </c>
      <c r="K3833" s="337" t="s">
        <v>19695</v>
      </c>
      <c r="L3833" s="337" t="s">
        <v>19695</v>
      </c>
      <c r="M3833" s="337" t="s">
        <v>19695</v>
      </c>
      <c r="N3833" s="337" t="s">
        <v>19695</v>
      </c>
      <c r="O3833" s="337" t="s">
        <v>19695</v>
      </c>
      <c r="P3833" s="337" t="s">
        <v>19695</v>
      </c>
      <c r="Q3833" s="337" t="s">
        <v>19695</v>
      </c>
      <c r="R3833" s="337" t="s">
        <v>15</v>
      </c>
      <c r="S3833" s="337" t="s">
        <v>1203</v>
      </c>
      <c r="T3833" s="337" t="s">
        <v>1203</v>
      </c>
      <c r="U3833" s="337" t="s">
        <v>1669</v>
      </c>
      <c r="V3833" s="337">
        <v>10</v>
      </c>
      <c r="W3833" s="337" t="s">
        <v>19695</v>
      </c>
      <c r="X3833" s="337" t="s">
        <v>19695</v>
      </c>
      <c r="Y3833" s="337" t="s">
        <v>19695</v>
      </c>
      <c r="Z3833" s="337" t="s">
        <v>1728</v>
      </c>
      <c r="AA3833" s="337" t="s">
        <v>717</v>
      </c>
      <c r="AB3833" s="337" t="s">
        <v>718</v>
      </c>
      <c r="AC3833" s="337" t="s">
        <v>13540</v>
      </c>
    </row>
    <row r="3834" spans="1:29" ht="15.8" x14ac:dyDescent="0.25">
      <c r="A3834" s="337" t="s">
        <v>1723</v>
      </c>
      <c r="B3834" s="337" t="s">
        <v>4834</v>
      </c>
      <c r="C3834" s="337" t="s">
        <v>1821</v>
      </c>
      <c r="D3834" s="337" t="s">
        <v>449</v>
      </c>
      <c r="E3834" s="337" t="s">
        <v>1933</v>
      </c>
      <c r="F3834" s="338">
        <v>43050</v>
      </c>
      <c r="G3834" s="337" t="s">
        <v>1934</v>
      </c>
      <c r="H3834" s="338">
        <v>43100</v>
      </c>
      <c r="I3834" s="337" t="s">
        <v>19695</v>
      </c>
      <c r="J3834" s="337" t="s">
        <v>36</v>
      </c>
      <c r="K3834" s="337" t="s">
        <v>19695</v>
      </c>
      <c r="L3834" s="337" t="s">
        <v>19695</v>
      </c>
      <c r="M3834" s="337" t="s">
        <v>19695</v>
      </c>
      <c r="N3834" s="337" t="s">
        <v>19695</v>
      </c>
      <c r="O3834" s="337" t="s">
        <v>19695</v>
      </c>
      <c r="P3834" s="337" t="s">
        <v>19695</v>
      </c>
      <c r="Q3834" s="337" t="s">
        <v>19695</v>
      </c>
      <c r="R3834" s="337" t="s">
        <v>105</v>
      </c>
      <c r="S3834" s="337" t="s">
        <v>1518</v>
      </c>
      <c r="T3834" s="337" t="s">
        <v>106</v>
      </c>
      <c r="U3834" s="337" t="s">
        <v>106</v>
      </c>
      <c r="V3834" s="337">
        <v>12</v>
      </c>
      <c r="W3834" s="337" t="s">
        <v>19695</v>
      </c>
      <c r="X3834" s="337" t="s">
        <v>19695</v>
      </c>
      <c r="Y3834" s="337" t="s">
        <v>19695</v>
      </c>
      <c r="Z3834" s="337" t="s">
        <v>1728</v>
      </c>
      <c r="AA3834" s="337" t="s">
        <v>735</v>
      </c>
      <c r="AB3834" s="337" t="s">
        <v>718</v>
      </c>
      <c r="AC3834" s="337" t="s">
        <v>13735</v>
      </c>
    </row>
    <row r="3835" spans="1:29" ht="15.8" x14ac:dyDescent="0.25">
      <c r="A3835" s="337" t="s">
        <v>1723</v>
      </c>
      <c r="B3835" s="337" t="s">
        <v>5797</v>
      </c>
      <c r="C3835" s="337" t="s">
        <v>1821</v>
      </c>
      <c r="D3835" s="337" t="s">
        <v>449</v>
      </c>
      <c r="E3835" s="337" t="s">
        <v>1933</v>
      </c>
      <c r="F3835" s="338">
        <v>43050</v>
      </c>
      <c r="G3835" s="337" t="s">
        <v>1934</v>
      </c>
      <c r="H3835" s="338">
        <v>43100</v>
      </c>
      <c r="I3835" s="337" t="s">
        <v>19695</v>
      </c>
      <c r="J3835" s="337" t="s">
        <v>36</v>
      </c>
      <c r="K3835" s="337" t="s">
        <v>19695</v>
      </c>
      <c r="L3835" s="337" t="s">
        <v>19695</v>
      </c>
      <c r="M3835" s="337" t="s">
        <v>19695</v>
      </c>
      <c r="N3835" s="337" t="s">
        <v>19695</v>
      </c>
      <c r="O3835" s="337" t="s">
        <v>19695</v>
      </c>
      <c r="P3835" s="337" t="s">
        <v>19695</v>
      </c>
      <c r="Q3835" s="337" t="s">
        <v>19695</v>
      </c>
      <c r="R3835" s="337" t="s">
        <v>15</v>
      </c>
      <c r="S3835" s="337" t="s">
        <v>1086</v>
      </c>
      <c r="T3835" s="337" t="s">
        <v>1086</v>
      </c>
      <c r="U3835" s="337" t="s">
        <v>5798</v>
      </c>
      <c r="V3835" s="337">
        <v>8</v>
      </c>
      <c r="W3835" s="337" t="s">
        <v>19695</v>
      </c>
      <c r="X3835" s="337" t="s">
        <v>19695</v>
      </c>
      <c r="Y3835" s="337" t="s">
        <v>19695</v>
      </c>
      <c r="Z3835" s="337" t="s">
        <v>1728</v>
      </c>
      <c r="AA3835" s="337" t="s">
        <v>717</v>
      </c>
      <c r="AB3835" s="337" t="s">
        <v>718</v>
      </c>
      <c r="AC3835" s="337" t="s">
        <v>13745</v>
      </c>
    </row>
    <row r="3836" spans="1:29" ht="15.8" x14ac:dyDescent="0.25">
      <c r="A3836" s="337" t="s">
        <v>1723</v>
      </c>
      <c r="B3836" s="337" t="s">
        <v>5795</v>
      </c>
      <c r="C3836" s="337" t="s">
        <v>1821</v>
      </c>
      <c r="D3836" s="337" t="s">
        <v>449</v>
      </c>
      <c r="E3836" s="337" t="s">
        <v>1933</v>
      </c>
      <c r="F3836" s="338">
        <v>43050</v>
      </c>
      <c r="G3836" s="337" t="s">
        <v>1934</v>
      </c>
      <c r="H3836" s="338">
        <v>43100</v>
      </c>
      <c r="I3836" s="337" t="s">
        <v>19695</v>
      </c>
      <c r="J3836" s="337" t="s">
        <v>16</v>
      </c>
      <c r="K3836" s="337" t="s">
        <v>19695</v>
      </c>
      <c r="L3836" s="337" t="s">
        <v>19695</v>
      </c>
      <c r="M3836" s="337" t="s">
        <v>19695</v>
      </c>
      <c r="N3836" s="337" t="s">
        <v>19695</v>
      </c>
      <c r="O3836" s="337" t="s">
        <v>19695</v>
      </c>
      <c r="P3836" s="337" t="s">
        <v>19695</v>
      </c>
      <c r="Q3836" s="337" t="s">
        <v>19695</v>
      </c>
      <c r="R3836" s="337" t="s">
        <v>15</v>
      </c>
      <c r="S3836" s="337" t="s">
        <v>1086</v>
      </c>
      <c r="T3836" s="337" t="s">
        <v>1086</v>
      </c>
      <c r="U3836" s="337" t="s">
        <v>1091</v>
      </c>
      <c r="V3836" s="337">
        <v>8</v>
      </c>
      <c r="W3836" s="337" t="s">
        <v>19695</v>
      </c>
      <c r="X3836" s="337" t="s">
        <v>19695</v>
      </c>
      <c r="Y3836" s="337" t="s">
        <v>19695</v>
      </c>
      <c r="Z3836" s="337" t="s">
        <v>1728</v>
      </c>
      <c r="AA3836" s="337" t="s">
        <v>717</v>
      </c>
      <c r="AB3836" s="337" t="s">
        <v>718</v>
      </c>
      <c r="AC3836" s="337" t="s">
        <v>13745</v>
      </c>
    </row>
    <row r="3837" spans="1:29" ht="15.8" x14ac:dyDescent="0.25">
      <c r="A3837" s="337" t="s">
        <v>1723</v>
      </c>
      <c r="B3837" s="337" t="s">
        <v>872</v>
      </c>
      <c r="C3837" s="337" t="s">
        <v>1821</v>
      </c>
      <c r="D3837" s="337" t="s">
        <v>449</v>
      </c>
      <c r="E3837" s="337" t="s">
        <v>1933</v>
      </c>
      <c r="F3837" s="338">
        <v>43050</v>
      </c>
      <c r="G3837" s="337" t="s">
        <v>1934</v>
      </c>
      <c r="H3837" s="338">
        <v>43100</v>
      </c>
      <c r="I3837" s="337" t="s">
        <v>19695</v>
      </c>
      <c r="J3837" s="337" t="s">
        <v>36</v>
      </c>
      <c r="K3837" s="337" t="s">
        <v>19695</v>
      </c>
      <c r="L3837" s="337" t="s">
        <v>19695</v>
      </c>
      <c r="M3837" s="337" t="s">
        <v>19695</v>
      </c>
      <c r="N3837" s="337" t="s">
        <v>19695</v>
      </c>
      <c r="O3837" s="337" t="s">
        <v>19695</v>
      </c>
      <c r="P3837" s="337" t="s">
        <v>19695</v>
      </c>
      <c r="Q3837" s="337" t="s">
        <v>19695</v>
      </c>
      <c r="R3837" s="337" t="s">
        <v>52</v>
      </c>
      <c r="S3837" s="337" t="s">
        <v>85</v>
      </c>
      <c r="T3837" s="337" t="s">
        <v>873</v>
      </c>
      <c r="U3837" s="337" t="s">
        <v>449</v>
      </c>
      <c r="V3837" s="337">
        <v>10</v>
      </c>
      <c r="W3837" s="337" t="s">
        <v>19695</v>
      </c>
      <c r="X3837" s="337" t="s">
        <v>19695</v>
      </c>
      <c r="Y3837" s="337" t="s">
        <v>19695</v>
      </c>
      <c r="Z3837" s="337" t="s">
        <v>1728</v>
      </c>
      <c r="AA3837" s="337" t="s">
        <v>735</v>
      </c>
      <c r="AB3837" s="337" t="s">
        <v>718</v>
      </c>
      <c r="AC3837" s="337" t="s">
        <v>13835</v>
      </c>
    </row>
    <row r="3838" spans="1:29" ht="15.8" x14ac:dyDescent="0.25">
      <c r="A3838" s="337" t="s">
        <v>1723</v>
      </c>
      <c r="B3838" s="337" t="s">
        <v>2010</v>
      </c>
      <c r="C3838" s="337" t="s">
        <v>1788</v>
      </c>
      <c r="D3838" s="337" t="s">
        <v>769</v>
      </c>
      <c r="E3838" s="337" t="s">
        <v>1933</v>
      </c>
      <c r="F3838" s="338">
        <v>43050</v>
      </c>
      <c r="G3838" s="337" t="s">
        <v>1934</v>
      </c>
      <c r="H3838" s="338">
        <v>43100</v>
      </c>
      <c r="I3838" s="337" t="s">
        <v>19695</v>
      </c>
      <c r="J3838" s="337" t="s">
        <v>36</v>
      </c>
      <c r="K3838" s="337" t="s">
        <v>19695</v>
      </c>
      <c r="L3838" s="337" t="s">
        <v>19695</v>
      </c>
      <c r="M3838" s="337" t="s">
        <v>19695</v>
      </c>
      <c r="N3838" s="337" t="s">
        <v>19695</v>
      </c>
      <c r="O3838" s="337" t="s">
        <v>19695</v>
      </c>
      <c r="P3838" s="337" t="s">
        <v>19695</v>
      </c>
      <c r="Q3838" s="337" t="s">
        <v>19695</v>
      </c>
      <c r="R3838" s="337" t="s">
        <v>70</v>
      </c>
      <c r="S3838" s="337" t="s">
        <v>141</v>
      </c>
      <c r="T3838" s="337" t="s">
        <v>2011</v>
      </c>
      <c r="U3838" s="337" t="s">
        <v>449</v>
      </c>
      <c r="V3838" s="337">
        <v>8</v>
      </c>
      <c r="W3838" s="337" t="s">
        <v>19695</v>
      </c>
      <c r="X3838" s="337" t="s">
        <v>19695</v>
      </c>
      <c r="Y3838" s="337" t="s">
        <v>19695</v>
      </c>
      <c r="Z3838" s="337" t="s">
        <v>1728</v>
      </c>
      <c r="AA3838" s="337" t="s">
        <v>735</v>
      </c>
      <c r="AB3838" s="337" t="s">
        <v>718</v>
      </c>
      <c r="AC3838" s="337" t="s">
        <v>13835</v>
      </c>
    </row>
    <row r="3839" spans="1:29" ht="15.8" x14ac:dyDescent="0.25">
      <c r="A3839" s="337" t="s">
        <v>1723</v>
      </c>
      <c r="B3839" s="337" t="s">
        <v>3294</v>
      </c>
      <c r="C3839" s="337" t="s">
        <v>1725</v>
      </c>
      <c r="D3839" s="337" t="s">
        <v>13527</v>
      </c>
      <c r="E3839" s="337" t="s">
        <v>1933</v>
      </c>
      <c r="F3839" s="338">
        <v>43050</v>
      </c>
      <c r="G3839" s="337" t="s">
        <v>1934</v>
      </c>
      <c r="H3839" s="338">
        <v>43100</v>
      </c>
      <c r="I3839" s="337" t="s">
        <v>19695</v>
      </c>
      <c r="J3839" s="337" t="s">
        <v>16</v>
      </c>
      <c r="K3839" s="337" t="s">
        <v>19695</v>
      </c>
      <c r="L3839" s="337" t="s">
        <v>19695</v>
      </c>
      <c r="M3839" s="337" t="s">
        <v>19695</v>
      </c>
      <c r="N3839" s="337" t="s">
        <v>19695</v>
      </c>
      <c r="O3839" s="337" t="s">
        <v>19695</v>
      </c>
      <c r="P3839" s="337" t="s">
        <v>19695</v>
      </c>
      <c r="Q3839" s="337" t="s">
        <v>19695</v>
      </c>
      <c r="R3839" s="337" t="s">
        <v>52</v>
      </c>
      <c r="S3839" s="337" t="s">
        <v>393</v>
      </c>
      <c r="T3839" s="337" t="s">
        <v>3295</v>
      </c>
      <c r="U3839" s="337" t="s">
        <v>3295</v>
      </c>
      <c r="V3839" s="337">
        <v>6</v>
      </c>
      <c r="W3839" s="337" t="s">
        <v>19695</v>
      </c>
      <c r="X3839" s="337" t="s">
        <v>19695</v>
      </c>
      <c r="Y3839" s="337" t="s">
        <v>19695</v>
      </c>
      <c r="Z3839" s="337" t="s">
        <v>1745</v>
      </c>
      <c r="AA3839" s="337" t="s">
        <v>761</v>
      </c>
      <c r="AB3839" s="337" t="s">
        <v>762</v>
      </c>
      <c r="AC3839" s="337" t="s">
        <v>13530</v>
      </c>
    </row>
    <row r="3840" spans="1:29" ht="15.8" x14ac:dyDescent="0.25">
      <c r="A3840" s="337" t="s">
        <v>1723</v>
      </c>
      <c r="B3840" s="337" t="s">
        <v>11192</v>
      </c>
      <c r="C3840" s="337" t="s">
        <v>1821</v>
      </c>
      <c r="D3840" s="337" t="s">
        <v>449</v>
      </c>
      <c r="E3840" s="337" t="s">
        <v>1933</v>
      </c>
      <c r="F3840" s="338">
        <v>43050</v>
      </c>
      <c r="G3840" s="337" t="s">
        <v>1934</v>
      </c>
      <c r="H3840" s="338">
        <v>43100</v>
      </c>
      <c r="I3840" s="337" t="s">
        <v>19695</v>
      </c>
      <c r="J3840" s="337" t="s">
        <v>16</v>
      </c>
      <c r="K3840" s="337" t="s">
        <v>19695</v>
      </c>
      <c r="L3840" s="337" t="s">
        <v>19695</v>
      </c>
      <c r="M3840" s="337" t="s">
        <v>19695</v>
      </c>
      <c r="N3840" s="337" t="s">
        <v>19695</v>
      </c>
      <c r="O3840" s="337" t="s">
        <v>19695</v>
      </c>
      <c r="P3840" s="337" t="s">
        <v>19695</v>
      </c>
      <c r="Q3840" s="337" t="s">
        <v>19695</v>
      </c>
      <c r="R3840" s="337" t="s">
        <v>134</v>
      </c>
      <c r="S3840" s="337" t="s">
        <v>451</v>
      </c>
      <c r="T3840" s="337" t="s">
        <v>451</v>
      </c>
      <c r="U3840" s="337" t="s">
        <v>10322</v>
      </c>
      <c r="V3840" s="337">
        <v>6</v>
      </c>
      <c r="W3840" s="337" t="s">
        <v>19695</v>
      </c>
      <c r="X3840" s="337" t="s">
        <v>19695</v>
      </c>
      <c r="Y3840" s="337" t="s">
        <v>19695</v>
      </c>
      <c r="Z3840" s="337" t="s">
        <v>1745</v>
      </c>
      <c r="AA3840" s="337" t="s">
        <v>761</v>
      </c>
      <c r="AB3840" s="337" t="s">
        <v>762</v>
      </c>
      <c r="AC3840" s="337" t="s">
        <v>13635</v>
      </c>
    </row>
    <row r="3841" spans="1:29" ht="15.8" x14ac:dyDescent="0.25">
      <c r="A3841" s="337" t="s">
        <v>1723</v>
      </c>
      <c r="B3841" s="337" t="s">
        <v>759</v>
      </c>
      <c r="C3841" s="337" t="s">
        <v>1821</v>
      </c>
      <c r="D3841" s="337" t="s">
        <v>449</v>
      </c>
      <c r="E3841" s="337" t="s">
        <v>1933</v>
      </c>
      <c r="F3841" s="338">
        <v>43050</v>
      </c>
      <c r="G3841" s="337" t="s">
        <v>1934</v>
      </c>
      <c r="H3841" s="338">
        <v>43100</v>
      </c>
      <c r="I3841" s="337" t="s">
        <v>19695</v>
      </c>
      <c r="J3841" s="337" t="s">
        <v>16</v>
      </c>
      <c r="K3841" s="337" t="s">
        <v>19695</v>
      </c>
      <c r="L3841" s="337" t="s">
        <v>19695</v>
      </c>
      <c r="M3841" s="337" t="s">
        <v>19695</v>
      </c>
      <c r="N3841" s="337" t="s">
        <v>19695</v>
      </c>
      <c r="O3841" s="337" t="s">
        <v>19695</v>
      </c>
      <c r="P3841" s="337" t="s">
        <v>19695</v>
      </c>
      <c r="Q3841" s="337" t="s">
        <v>19695</v>
      </c>
      <c r="R3841" s="337" t="s">
        <v>56</v>
      </c>
      <c r="S3841" s="337" t="s">
        <v>57</v>
      </c>
      <c r="T3841" s="337" t="s">
        <v>750</v>
      </c>
      <c r="U3841" s="337" t="s">
        <v>760</v>
      </c>
      <c r="V3841" s="337">
        <v>2</v>
      </c>
      <c r="W3841" s="337" t="s">
        <v>19695</v>
      </c>
      <c r="X3841" s="337" t="s">
        <v>19695</v>
      </c>
      <c r="Y3841" s="337" t="s">
        <v>19695</v>
      </c>
      <c r="Z3841" s="337" t="s">
        <v>1745</v>
      </c>
      <c r="AA3841" s="337" t="s">
        <v>761</v>
      </c>
      <c r="AB3841" s="337" t="s">
        <v>762</v>
      </c>
      <c r="AC3841" s="337" t="s">
        <v>15196</v>
      </c>
    </row>
    <row r="3842" spans="1:29" ht="15.8" x14ac:dyDescent="0.25">
      <c r="A3842" s="337" t="s">
        <v>1723</v>
      </c>
      <c r="B3842" s="337" t="s">
        <v>6158</v>
      </c>
      <c r="C3842" s="337" t="s">
        <v>1725</v>
      </c>
      <c r="D3842" s="337" t="s">
        <v>1726</v>
      </c>
      <c r="E3842" s="337" t="s">
        <v>1933</v>
      </c>
      <c r="F3842" s="338">
        <v>43050</v>
      </c>
      <c r="G3842" s="337" t="s">
        <v>1934</v>
      </c>
      <c r="H3842" s="338">
        <v>43100</v>
      </c>
      <c r="I3842" s="337" t="s">
        <v>19695</v>
      </c>
      <c r="J3842" s="337" t="s">
        <v>16</v>
      </c>
      <c r="K3842" s="337" t="s">
        <v>19695</v>
      </c>
      <c r="L3842" s="337" t="s">
        <v>19695</v>
      </c>
      <c r="M3842" s="337" t="s">
        <v>19695</v>
      </c>
      <c r="N3842" s="337" t="s">
        <v>19695</v>
      </c>
      <c r="O3842" s="337" t="s">
        <v>19695</v>
      </c>
      <c r="P3842" s="337" t="s">
        <v>19695</v>
      </c>
      <c r="Q3842" s="337" t="s">
        <v>19695</v>
      </c>
      <c r="R3842" s="337" t="s">
        <v>71</v>
      </c>
      <c r="S3842" s="337" t="s">
        <v>71</v>
      </c>
      <c r="T3842" s="337" t="s">
        <v>3301</v>
      </c>
      <c r="U3842" s="337" t="s">
        <v>6159</v>
      </c>
      <c r="V3842" s="337">
        <v>6</v>
      </c>
      <c r="W3842" s="337" t="s">
        <v>19695</v>
      </c>
      <c r="X3842" s="337" t="s">
        <v>19695</v>
      </c>
      <c r="Y3842" s="337" t="s">
        <v>19695</v>
      </c>
      <c r="Z3842" s="337" t="s">
        <v>1745</v>
      </c>
      <c r="AA3842" s="337" t="s">
        <v>761</v>
      </c>
      <c r="AB3842" s="337" t="s">
        <v>762</v>
      </c>
      <c r="AC3842" s="337" t="s">
        <v>15207</v>
      </c>
    </row>
    <row r="3843" spans="1:29" ht="15.8" x14ac:dyDescent="0.25">
      <c r="A3843" s="337" t="s">
        <v>1723</v>
      </c>
      <c r="B3843" s="337" t="s">
        <v>6168</v>
      </c>
      <c r="C3843" s="337" t="s">
        <v>1821</v>
      </c>
      <c r="D3843" s="337" t="s">
        <v>449</v>
      </c>
      <c r="E3843" s="337" t="s">
        <v>1933</v>
      </c>
      <c r="F3843" s="338">
        <v>43050</v>
      </c>
      <c r="G3843" s="337" t="s">
        <v>1934</v>
      </c>
      <c r="H3843" s="338">
        <v>43100</v>
      </c>
      <c r="I3843" s="337" t="s">
        <v>19695</v>
      </c>
      <c r="J3843" s="337" t="s">
        <v>36</v>
      </c>
      <c r="K3843" s="337" t="s">
        <v>19695</v>
      </c>
      <c r="L3843" s="337" t="s">
        <v>19695</v>
      </c>
      <c r="M3843" s="337" t="s">
        <v>19695</v>
      </c>
      <c r="N3843" s="337" t="s">
        <v>19695</v>
      </c>
      <c r="O3843" s="337" t="s">
        <v>19695</v>
      </c>
      <c r="P3843" s="337" t="s">
        <v>19695</v>
      </c>
      <c r="Q3843" s="337" t="s">
        <v>19695</v>
      </c>
      <c r="R3843" s="337" t="s">
        <v>1741</v>
      </c>
      <c r="S3843" s="337" t="s">
        <v>2647</v>
      </c>
      <c r="T3843" s="337" t="s">
        <v>6169</v>
      </c>
      <c r="U3843" s="337" t="s">
        <v>6170</v>
      </c>
      <c r="V3843" s="337">
        <v>6</v>
      </c>
      <c r="W3843" s="337" t="s">
        <v>19695</v>
      </c>
      <c r="X3843" s="337" t="s">
        <v>19695</v>
      </c>
      <c r="Y3843" s="337" t="s">
        <v>19695</v>
      </c>
      <c r="Z3843" s="337" t="s">
        <v>1745</v>
      </c>
      <c r="AA3843" s="337" t="s">
        <v>761</v>
      </c>
      <c r="AB3843" s="337" t="s">
        <v>762</v>
      </c>
      <c r="AC3843" s="337" t="s">
        <v>13676</v>
      </c>
    </row>
    <row r="3844" spans="1:29" ht="15.8" x14ac:dyDescent="0.25">
      <c r="A3844" s="337" t="s">
        <v>1723</v>
      </c>
      <c r="B3844" s="337" t="s">
        <v>6453</v>
      </c>
      <c r="C3844" s="337" t="s">
        <v>1821</v>
      </c>
      <c r="D3844" s="337" t="s">
        <v>449</v>
      </c>
      <c r="E3844" s="337" t="s">
        <v>1933</v>
      </c>
      <c r="F3844" s="338">
        <v>43050</v>
      </c>
      <c r="G3844" s="337" t="s">
        <v>1934</v>
      </c>
      <c r="H3844" s="338">
        <v>43100</v>
      </c>
      <c r="I3844" s="337" t="s">
        <v>19695</v>
      </c>
      <c r="J3844" s="337" t="s">
        <v>36</v>
      </c>
      <c r="K3844" s="337" t="s">
        <v>19695</v>
      </c>
      <c r="L3844" s="337" t="s">
        <v>19695</v>
      </c>
      <c r="M3844" s="337" t="s">
        <v>19695</v>
      </c>
      <c r="N3844" s="337" t="s">
        <v>19695</v>
      </c>
      <c r="O3844" s="337" t="s">
        <v>19695</v>
      </c>
      <c r="P3844" s="337" t="s">
        <v>19695</v>
      </c>
      <c r="Q3844" s="337" t="s">
        <v>19695</v>
      </c>
      <c r="R3844" s="337" t="s">
        <v>134</v>
      </c>
      <c r="S3844" s="337" t="s">
        <v>782</v>
      </c>
      <c r="T3844" s="337" t="s">
        <v>135</v>
      </c>
      <c r="U3844" s="337" t="s">
        <v>6454</v>
      </c>
      <c r="V3844" s="337">
        <v>8</v>
      </c>
      <c r="W3844" s="337" t="s">
        <v>19695</v>
      </c>
      <c r="X3844" s="337" t="s">
        <v>19695</v>
      </c>
      <c r="Y3844" s="337" t="s">
        <v>19695</v>
      </c>
      <c r="Z3844" s="337" t="s">
        <v>1745</v>
      </c>
      <c r="AA3844" s="337" t="s">
        <v>735</v>
      </c>
      <c r="AB3844" s="337" t="s">
        <v>718</v>
      </c>
      <c r="AC3844" s="337" t="s">
        <v>15212</v>
      </c>
    </row>
    <row r="3845" spans="1:29" ht="15.8" x14ac:dyDescent="0.25">
      <c r="A3845" s="337" t="s">
        <v>1723</v>
      </c>
      <c r="B3845" s="337" t="s">
        <v>6681</v>
      </c>
      <c r="C3845" s="337" t="s">
        <v>1821</v>
      </c>
      <c r="D3845" s="337" t="s">
        <v>449</v>
      </c>
      <c r="E3845" s="337" t="s">
        <v>1933</v>
      </c>
      <c r="F3845" s="338">
        <v>43050</v>
      </c>
      <c r="G3845" s="337" t="s">
        <v>1934</v>
      </c>
      <c r="H3845" s="338">
        <v>43100</v>
      </c>
      <c r="I3845" s="337" t="s">
        <v>19695</v>
      </c>
      <c r="J3845" s="337" t="s">
        <v>36</v>
      </c>
      <c r="K3845" s="337" t="s">
        <v>19695</v>
      </c>
      <c r="L3845" s="337" t="s">
        <v>19695</v>
      </c>
      <c r="M3845" s="337" t="s">
        <v>19695</v>
      </c>
      <c r="N3845" s="337" t="s">
        <v>19695</v>
      </c>
      <c r="O3845" s="337" t="s">
        <v>19695</v>
      </c>
      <c r="P3845" s="337" t="s">
        <v>19695</v>
      </c>
      <c r="Q3845" s="337" t="s">
        <v>19695</v>
      </c>
      <c r="R3845" s="337" t="s">
        <v>52</v>
      </c>
      <c r="S3845" s="337" t="s">
        <v>85</v>
      </c>
      <c r="T3845" s="337" t="s">
        <v>2741</v>
      </c>
      <c r="U3845" s="337" t="s">
        <v>6682</v>
      </c>
      <c r="V3845" s="337">
        <v>10</v>
      </c>
      <c r="W3845" s="337" t="s">
        <v>19695</v>
      </c>
      <c r="X3845" s="337" t="s">
        <v>19695</v>
      </c>
      <c r="Y3845" s="337" t="s">
        <v>19695</v>
      </c>
      <c r="Z3845" s="337" t="s">
        <v>1745</v>
      </c>
      <c r="AA3845" s="337" t="s">
        <v>1047</v>
      </c>
      <c r="AB3845" s="337" t="s">
        <v>854</v>
      </c>
      <c r="AC3845" s="337" t="s">
        <v>13710</v>
      </c>
    </row>
    <row r="3846" spans="1:29" ht="15.8" x14ac:dyDescent="0.25">
      <c r="A3846" s="337" t="s">
        <v>1723</v>
      </c>
      <c r="B3846" s="337" t="s">
        <v>6634</v>
      </c>
      <c r="C3846" s="337" t="s">
        <v>1821</v>
      </c>
      <c r="D3846" s="337" t="s">
        <v>449</v>
      </c>
      <c r="E3846" s="337" t="s">
        <v>1933</v>
      </c>
      <c r="F3846" s="338">
        <v>43050</v>
      </c>
      <c r="G3846" s="337" t="s">
        <v>1934</v>
      </c>
      <c r="H3846" s="338">
        <v>43100</v>
      </c>
      <c r="I3846" s="337" t="s">
        <v>19695</v>
      </c>
      <c r="J3846" s="337" t="s">
        <v>36</v>
      </c>
      <c r="K3846" s="337" t="s">
        <v>19695</v>
      </c>
      <c r="L3846" s="337" t="s">
        <v>19695</v>
      </c>
      <c r="M3846" s="337" t="s">
        <v>19695</v>
      </c>
      <c r="N3846" s="337" t="s">
        <v>19695</v>
      </c>
      <c r="O3846" s="337" t="s">
        <v>19695</v>
      </c>
      <c r="P3846" s="337" t="s">
        <v>19695</v>
      </c>
      <c r="Q3846" s="337" t="s">
        <v>19695</v>
      </c>
      <c r="R3846" s="337" t="s">
        <v>52</v>
      </c>
      <c r="S3846" s="337" t="s">
        <v>69</v>
      </c>
      <c r="T3846" s="337" t="s">
        <v>69</v>
      </c>
      <c r="U3846" s="337" t="s">
        <v>3697</v>
      </c>
      <c r="V3846" s="337">
        <v>8</v>
      </c>
      <c r="W3846" s="337" t="s">
        <v>19695</v>
      </c>
      <c r="X3846" s="337" t="s">
        <v>19695</v>
      </c>
      <c r="Y3846" s="337" t="s">
        <v>19695</v>
      </c>
      <c r="Z3846" s="337" t="s">
        <v>1745</v>
      </c>
      <c r="AA3846" s="337" t="s">
        <v>1047</v>
      </c>
      <c r="AB3846" s="337" t="s">
        <v>854</v>
      </c>
      <c r="AC3846" s="337" t="s">
        <v>15214</v>
      </c>
    </row>
    <row r="3847" spans="1:29" ht="15.8" x14ac:dyDescent="0.25">
      <c r="A3847" s="337" t="s">
        <v>1723</v>
      </c>
      <c r="B3847" s="337" t="s">
        <v>6667</v>
      </c>
      <c r="C3847" s="337" t="s">
        <v>1725</v>
      </c>
      <c r="D3847" s="337" t="s">
        <v>1726</v>
      </c>
      <c r="E3847" s="337" t="s">
        <v>1933</v>
      </c>
      <c r="F3847" s="338">
        <v>43050</v>
      </c>
      <c r="G3847" s="337" t="s">
        <v>1934</v>
      </c>
      <c r="H3847" s="338">
        <v>43100</v>
      </c>
      <c r="I3847" s="337" t="s">
        <v>19695</v>
      </c>
      <c r="J3847" s="337" t="s">
        <v>36</v>
      </c>
      <c r="K3847" s="337" t="s">
        <v>19695</v>
      </c>
      <c r="L3847" s="337" t="s">
        <v>19695</v>
      </c>
      <c r="M3847" s="337" t="s">
        <v>19695</v>
      </c>
      <c r="N3847" s="337" t="s">
        <v>19695</v>
      </c>
      <c r="O3847" s="337" t="s">
        <v>19695</v>
      </c>
      <c r="P3847" s="337" t="s">
        <v>19695</v>
      </c>
      <c r="Q3847" s="337" t="s">
        <v>19695</v>
      </c>
      <c r="R3847" s="337" t="s">
        <v>52</v>
      </c>
      <c r="S3847" s="337" t="s">
        <v>93</v>
      </c>
      <c r="T3847" s="337" t="s">
        <v>866</v>
      </c>
      <c r="U3847" s="337" t="s">
        <v>6668</v>
      </c>
      <c r="V3847" s="337">
        <v>10</v>
      </c>
      <c r="W3847" s="337" t="s">
        <v>19695</v>
      </c>
      <c r="X3847" s="337" t="s">
        <v>19695</v>
      </c>
      <c r="Y3847" s="337" t="s">
        <v>19695</v>
      </c>
      <c r="Z3847" s="337" t="s">
        <v>1745</v>
      </c>
      <c r="AA3847" s="337" t="s">
        <v>853</v>
      </c>
      <c r="AB3847" s="337" t="s">
        <v>854</v>
      </c>
      <c r="AC3847" s="337" t="s">
        <v>13725</v>
      </c>
    </row>
    <row r="3848" spans="1:29" ht="15.8" x14ac:dyDescent="0.25">
      <c r="A3848" s="337" t="s">
        <v>1723</v>
      </c>
      <c r="B3848" s="337" t="s">
        <v>6712</v>
      </c>
      <c r="C3848" s="337" t="s">
        <v>1821</v>
      </c>
      <c r="D3848" s="337" t="s">
        <v>449</v>
      </c>
      <c r="E3848" s="337" t="s">
        <v>1933</v>
      </c>
      <c r="F3848" s="338">
        <v>43050</v>
      </c>
      <c r="G3848" s="337" t="s">
        <v>1934</v>
      </c>
      <c r="H3848" s="338">
        <v>43100</v>
      </c>
      <c r="I3848" s="337" t="s">
        <v>19695</v>
      </c>
      <c r="J3848" s="337" t="s">
        <v>16</v>
      </c>
      <c r="K3848" s="337" t="s">
        <v>19695</v>
      </c>
      <c r="L3848" s="337" t="s">
        <v>19695</v>
      </c>
      <c r="M3848" s="337" t="s">
        <v>19695</v>
      </c>
      <c r="N3848" s="337" t="s">
        <v>19695</v>
      </c>
      <c r="O3848" s="337" t="s">
        <v>19695</v>
      </c>
      <c r="P3848" s="337" t="s">
        <v>19695</v>
      </c>
      <c r="Q3848" s="337" t="s">
        <v>19695</v>
      </c>
      <c r="R3848" s="337" t="s">
        <v>52</v>
      </c>
      <c r="S3848" s="337" t="s">
        <v>430</v>
      </c>
      <c r="T3848" s="337" t="s">
        <v>1337</v>
      </c>
      <c r="U3848" s="337" t="s">
        <v>6713</v>
      </c>
      <c r="V3848" s="337">
        <v>10</v>
      </c>
      <c r="W3848" s="337" t="s">
        <v>19695</v>
      </c>
      <c r="X3848" s="337" t="s">
        <v>19695</v>
      </c>
      <c r="Y3848" s="337" t="s">
        <v>19695</v>
      </c>
      <c r="Z3848" s="337" t="s">
        <v>1745</v>
      </c>
      <c r="AA3848" s="337" t="s">
        <v>853</v>
      </c>
      <c r="AB3848" s="337" t="s">
        <v>854</v>
      </c>
      <c r="AC3848" s="337" t="s">
        <v>15216</v>
      </c>
    </row>
    <row r="3849" spans="1:29" ht="15.8" x14ac:dyDescent="0.25">
      <c r="A3849" s="337" t="s">
        <v>1723</v>
      </c>
      <c r="B3849" s="337" t="s">
        <v>876</v>
      </c>
      <c r="C3849" s="337" t="s">
        <v>1821</v>
      </c>
      <c r="D3849" s="337" t="s">
        <v>449</v>
      </c>
      <c r="E3849" s="337" t="s">
        <v>1933</v>
      </c>
      <c r="F3849" s="338">
        <v>43050</v>
      </c>
      <c r="G3849" s="337" t="s">
        <v>1934</v>
      </c>
      <c r="H3849" s="338">
        <v>43100</v>
      </c>
      <c r="I3849" s="337" t="s">
        <v>19695</v>
      </c>
      <c r="J3849" s="337" t="s">
        <v>16</v>
      </c>
      <c r="K3849" s="337" t="s">
        <v>19695</v>
      </c>
      <c r="L3849" s="337" t="s">
        <v>19695</v>
      </c>
      <c r="M3849" s="337" t="s">
        <v>19695</v>
      </c>
      <c r="N3849" s="337" t="s">
        <v>19695</v>
      </c>
      <c r="O3849" s="337" t="s">
        <v>19695</v>
      </c>
      <c r="P3849" s="337" t="s">
        <v>19695</v>
      </c>
      <c r="Q3849" s="337" t="s">
        <v>19695</v>
      </c>
      <c r="R3849" s="337" t="s">
        <v>52</v>
      </c>
      <c r="S3849" s="337" t="s">
        <v>52</v>
      </c>
      <c r="T3849" s="337" t="s">
        <v>52</v>
      </c>
      <c r="U3849" s="337" t="s">
        <v>877</v>
      </c>
      <c r="V3849" s="337">
        <v>10</v>
      </c>
      <c r="W3849" s="337" t="s">
        <v>19695</v>
      </c>
      <c r="X3849" s="337" t="s">
        <v>19695</v>
      </c>
      <c r="Y3849" s="337" t="s">
        <v>19695</v>
      </c>
      <c r="Z3849" s="337" t="s">
        <v>1745</v>
      </c>
      <c r="AA3849" s="337" t="s">
        <v>853</v>
      </c>
      <c r="AB3849" s="337" t="s">
        <v>854</v>
      </c>
      <c r="AC3849" s="337" t="s">
        <v>15218</v>
      </c>
    </row>
    <row r="3850" spans="1:29" ht="15.8" x14ac:dyDescent="0.25">
      <c r="A3850" s="337" t="s">
        <v>1723</v>
      </c>
      <c r="B3850" s="337" t="s">
        <v>6259</v>
      </c>
      <c r="C3850" s="337" t="s">
        <v>1821</v>
      </c>
      <c r="D3850" s="337" t="s">
        <v>449</v>
      </c>
      <c r="E3850" s="337" t="s">
        <v>1933</v>
      </c>
      <c r="F3850" s="338">
        <v>43050</v>
      </c>
      <c r="G3850" s="337" t="s">
        <v>1934</v>
      </c>
      <c r="H3850" s="338">
        <v>43100</v>
      </c>
      <c r="I3850" s="337" t="s">
        <v>19695</v>
      </c>
      <c r="J3850" s="337" t="s">
        <v>36</v>
      </c>
      <c r="K3850" s="337" t="s">
        <v>19695</v>
      </c>
      <c r="L3850" s="337" t="s">
        <v>19695</v>
      </c>
      <c r="M3850" s="337" t="s">
        <v>19695</v>
      </c>
      <c r="N3850" s="337" t="s">
        <v>19695</v>
      </c>
      <c r="O3850" s="337" t="s">
        <v>19695</v>
      </c>
      <c r="P3850" s="337" t="s">
        <v>19695</v>
      </c>
      <c r="Q3850" s="337" t="s">
        <v>19695</v>
      </c>
      <c r="R3850" s="337" t="s">
        <v>1220</v>
      </c>
      <c r="S3850" s="337" t="s">
        <v>1846</v>
      </c>
      <c r="T3850" s="337" t="s">
        <v>6260</v>
      </c>
      <c r="U3850" s="337" t="s">
        <v>6261</v>
      </c>
      <c r="V3850" s="337">
        <v>2</v>
      </c>
      <c r="W3850" s="337" t="s">
        <v>19695</v>
      </c>
      <c r="X3850" s="337" t="s">
        <v>19695</v>
      </c>
      <c r="Y3850" s="337" t="s">
        <v>19695</v>
      </c>
      <c r="Z3850" s="337" t="s">
        <v>1745</v>
      </c>
      <c r="AA3850" s="337" t="s">
        <v>761</v>
      </c>
      <c r="AB3850" s="337" t="s">
        <v>762</v>
      </c>
      <c r="AC3850" s="337" t="s">
        <v>15256</v>
      </c>
    </row>
    <row r="3851" spans="1:29" ht="15.8" x14ac:dyDescent="0.25">
      <c r="A3851" s="337" t="s">
        <v>1723</v>
      </c>
      <c r="B3851" s="337" t="s">
        <v>3914</v>
      </c>
      <c r="C3851" s="337" t="s">
        <v>1821</v>
      </c>
      <c r="D3851" s="337" t="s">
        <v>449</v>
      </c>
      <c r="E3851" s="337" t="s">
        <v>1933</v>
      </c>
      <c r="F3851" s="338">
        <v>43050</v>
      </c>
      <c r="G3851" s="337" t="s">
        <v>1934</v>
      </c>
      <c r="H3851" s="338">
        <v>43100</v>
      </c>
      <c r="I3851" s="337" t="s">
        <v>19695</v>
      </c>
      <c r="J3851" s="337" t="s">
        <v>36</v>
      </c>
      <c r="K3851" s="337" t="s">
        <v>19695</v>
      </c>
      <c r="L3851" s="337" t="s">
        <v>19695</v>
      </c>
      <c r="M3851" s="337" t="s">
        <v>19695</v>
      </c>
      <c r="N3851" s="337" t="s">
        <v>19695</v>
      </c>
      <c r="O3851" s="337" t="s">
        <v>19695</v>
      </c>
      <c r="P3851" s="337" t="s">
        <v>19695</v>
      </c>
      <c r="Q3851" s="337" t="s">
        <v>19695</v>
      </c>
      <c r="R3851" s="337" t="s">
        <v>45</v>
      </c>
      <c r="S3851" s="337" t="s">
        <v>80</v>
      </c>
      <c r="T3851" s="337" t="s">
        <v>3860</v>
      </c>
      <c r="U3851" s="337" t="s">
        <v>3861</v>
      </c>
      <c r="V3851" s="337">
        <v>8</v>
      </c>
      <c r="W3851" s="337" t="s">
        <v>19695</v>
      </c>
      <c r="X3851" s="337" t="s">
        <v>19695</v>
      </c>
      <c r="Y3851" s="337" t="s">
        <v>19695</v>
      </c>
      <c r="Z3851" s="337" t="s">
        <v>1753</v>
      </c>
      <c r="AA3851" s="337" t="s">
        <v>717</v>
      </c>
      <c r="AB3851" s="337" t="s">
        <v>718</v>
      </c>
      <c r="AC3851" s="337" t="s">
        <v>13530</v>
      </c>
    </row>
    <row r="3852" spans="1:29" ht="15.8" x14ac:dyDescent="0.25">
      <c r="A3852" s="337" t="s">
        <v>1723</v>
      </c>
      <c r="B3852" s="337" t="s">
        <v>4104</v>
      </c>
      <c r="C3852" s="337" t="s">
        <v>1821</v>
      </c>
      <c r="D3852" s="337" t="s">
        <v>449</v>
      </c>
      <c r="E3852" s="337" t="s">
        <v>1933</v>
      </c>
      <c r="F3852" s="338">
        <v>43050</v>
      </c>
      <c r="G3852" s="337" t="s">
        <v>1934</v>
      </c>
      <c r="H3852" s="338">
        <v>43100</v>
      </c>
      <c r="I3852" s="337" t="s">
        <v>19695</v>
      </c>
      <c r="J3852" s="337" t="s">
        <v>16</v>
      </c>
      <c r="K3852" s="337" t="s">
        <v>19695</v>
      </c>
      <c r="L3852" s="337" t="s">
        <v>19695</v>
      </c>
      <c r="M3852" s="337" t="s">
        <v>19695</v>
      </c>
      <c r="N3852" s="337" t="s">
        <v>19695</v>
      </c>
      <c r="O3852" s="337" t="s">
        <v>19695</v>
      </c>
      <c r="P3852" s="337" t="s">
        <v>19695</v>
      </c>
      <c r="Q3852" s="337" t="s">
        <v>19695</v>
      </c>
      <c r="R3852" s="337" t="s">
        <v>105</v>
      </c>
      <c r="S3852" s="337" t="s">
        <v>3812</v>
      </c>
      <c r="T3852" s="337" t="s">
        <v>2165</v>
      </c>
      <c r="U3852" s="337" t="s">
        <v>4105</v>
      </c>
      <c r="V3852" s="337">
        <v>10</v>
      </c>
      <c r="W3852" s="337" t="s">
        <v>19695</v>
      </c>
      <c r="X3852" s="337" t="s">
        <v>19695</v>
      </c>
      <c r="Y3852" s="337" t="s">
        <v>19695</v>
      </c>
      <c r="Z3852" s="337" t="s">
        <v>1753</v>
      </c>
      <c r="AA3852" s="337" t="s">
        <v>735</v>
      </c>
      <c r="AB3852" s="337" t="s">
        <v>718</v>
      </c>
      <c r="AC3852" s="337" t="s">
        <v>13530</v>
      </c>
    </row>
    <row r="3853" spans="1:29" ht="15.8" x14ac:dyDescent="0.25">
      <c r="A3853" s="337" t="s">
        <v>1723</v>
      </c>
      <c r="B3853" s="337" t="s">
        <v>4037</v>
      </c>
      <c r="C3853" s="337" t="s">
        <v>1821</v>
      </c>
      <c r="D3853" s="337" t="s">
        <v>449</v>
      </c>
      <c r="E3853" s="337" t="s">
        <v>1933</v>
      </c>
      <c r="F3853" s="338">
        <v>43050</v>
      </c>
      <c r="G3853" s="337" t="s">
        <v>1934</v>
      </c>
      <c r="H3853" s="338">
        <v>43100</v>
      </c>
      <c r="I3853" s="337" t="s">
        <v>19695</v>
      </c>
      <c r="J3853" s="337" t="s">
        <v>16</v>
      </c>
      <c r="K3853" s="337" t="s">
        <v>19695</v>
      </c>
      <c r="L3853" s="337" t="s">
        <v>19695</v>
      </c>
      <c r="M3853" s="337" t="s">
        <v>19695</v>
      </c>
      <c r="N3853" s="337" t="s">
        <v>19695</v>
      </c>
      <c r="O3853" s="337" t="s">
        <v>19695</v>
      </c>
      <c r="P3853" s="337" t="s">
        <v>19695</v>
      </c>
      <c r="Q3853" s="337" t="s">
        <v>19695</v>
      </c>
      <c r="R3853" s="337" t="s">
        <v>70</v>
      </c>
      <c r="S3853" s="337" t="s">
        <v>141</v>
      </c>
      <c r="T3853" s="337" t="s">
        <v>70</v>
      </c>
      <c r="U3853" s="337" t="s">
        <v>449</v>
      </c>
      <c r="V3853" s="337">
        <v>12</v>
      </c>
      <c r="W3853" s="337" t="s">
        <v>19695</v>
      </c>
      <c r="X3853" s="337" t="s">
        <v>19695</v>
      </c>
      <c r="Y3853" s="337" t="s">
        <v>19695</v>
      </c>
      <c r="Z3853" s="337" t="s">
        <v>1753</v>
      </c>
      <c r="AA3853" s="337" t="s">
        <v>735</v>
      </c>
      <c r="AB3853" s="337" t="s">
        <v>718</v>
      </c>
      <c r="AC3853" s="337" t="s">
        <v>13530</v>
      </c>
    </row>
    <row r="3854" spans="1:29" ht="15.8" x14ac:dyDescent="0.25">
      <c r="A3854" s="337" t="s">
        <v>1723</v>
      </c>
      <c r="B3854" s="337" t="s">
        <v>5105</v>
      </c>
      <c r="C3854" s="337" t="s">
        <v>1821</v>
      </c>
      <c r="D3854" s="337" t="s">
        <v>449</v>
      </c>
      <c r="E3854" s="337" t="s">
        <v>1933</v>
      </c>
      <c r="F3854" s="338">
        <v>43050</v>
      </c>
      <c r="G3854" s="337" t="s">
        <v>1934</v>
      </c>
      <c r="H3854" s="338">
        <v>43100</v>
      </c>
      <c r="I3854" s="337" t="s">
        <v>19695</v>
      </c>
      <c r="J3854" s="337" t="s">
        <v>36</v>
      </c>
      <c r="K3854" s="337" t="s">
        <v>19695</v>
      </c>
      <c r="L3854" s="337" t="s">
        <v>19695</v>
      </c>
      <c r="M3854" s="337" t="s">
        <v>19695</v>
      </c>
      <c r="N3854" s="337" t="s">
        <v>19695</v>
      </c>
      <c r="O3854" s="337" t="s">
        <v>19695</v>
      </c>
      <c r="P3854" s="337" t="s">
        <v>19695</v>
      </c>
      <c r="Q3854" s="337" t="s">
        <v>19695</v>
      </c>
      <c r="R3854" s="337" t="s">
        <v>395</v>
      </c>
      <c r="S3854" s="337" t="s">
        <v>395</v>
      </c>
      <c r="T3854" s="337" t="s">
        <v>395</v>
      </c>
      <c r="U3854" s="337" t="s">
        <v>5106</v>
      </c>
      <c r="V3854" s="337">
        <v>12</v>
      </c>
      <c r="W3854" s="337" t="s">
        <v>19695</v>
      </c>
      <c r="X3854" s="337" t="s">
        <v>19695</v>
      </c>
      <c r="Y3854" s="337" t="s">
        <v>19695</v>
      </c>
      <c r="Z3854" s="337" t="s">
        <v>1753</v>
      </c>
      <c r="AA3854" s="337" t="s">
        <v>735</v>
      </c>
      <c r="AB3854" s="337" t="s">
        <v>718</v>
      </c>
      <c r="AC3854" s="337" t="s">
        <v>15200</v>
      </c>
    </row>
    <row r="3855" spans="1:29" ht="15.8" x14ac:dyDescent="0.25">
      <c r="A3855" s="337" t="s">
        <v>1723</v>
      </c>
      <c r="B3855" s="337" t="s">
        <v>5721</v>
      </c>
      <c r="C3855" s="337" t="s">
        <v>1821</v>
      </c>
      <c r="D3855" s="337" t="s">
        <v>449</v>
      </c>
      <c r="E3855" s="337" t="s">
        <v>1933</v>
      </c>
      <c r="F3855" s="338">
        <v>43050</v>
      </c>
      <c r="G3855" s="337" t="s">
        <v>1934</v>
      </c>
      <c r="H3855" s="338">
        <v>43100</v>
      </c>
      <c r="I3855" s="337" t="s">
        <v>19695</v>
      </c>
      <c r="J3855" s="337" t="s">
        <v>16</v>
      </c>
      <c r="K3855" s="337" t="s">
        <v>19695</v>
      </c>
      <c r="L3855" s="337" t="s">
        <v>19695</v>
      </c>
      <c r="M3855" s="337" t="s">
        <v>19695</v>
      </c>
      <c r="N3855" s="337" t="s">
        <v>19695</v>
      </c>
      <c r="O3855" s="337" t="s">
        <v>19695</v>
      </c>
      <c r="P3855" s="337" t="s">
        <v>19695</v>
      </c>
      <c r="Q3855" s="337" t="s">
        <v>19695</v>
      </c>
      <c r="R3855" s="337" t="s">
        <v>56</v>
      </c>
      <c r="S3855" s="337" t="s">
        <v>79</v>
      </c>
      <c r="T3855" s="337" t="s">
        <v>79</v>
      </c>
      <c r="U3855" s="337" t="s">
        <v>1226</v>
      </c>
      <c r="V3855" s="337">
        <v>12</v>
      </c>
      <c r="W3855" s="337" t="s">
        <v>19695</v>
      </c>
      <c r="X3855" s="337" t="s">
        <v>19695</v>
      </c>
      <c r="Y3855" s="337" t="s">
        <v>19695</v>
      </c>
      <c r="Z3855" s="337" t="s">
        <v>1753</v>
      </c>
      <c r="AA3855" s="337" t="s">
        <v>735</v>
      </c>
      <c r="AB3855" s="337" t="s">
        <v>718</v>
      </c>
      <c r="AC3855" s="337" t="s">
        <v>15204</v>
      </c>
    </row>
    <row r="3856" spans="1:29" ht="15.8" x14ac:dyDescent="0.25">
      <c r="A3856" s="337" t="s">
        <v>1723</v>
      </c>
      <c r="B3856" s="337" t="s">
        <v>5579</v>
      </c>
      <c r="C3856" s="337" t="s">
        <v>1821</v>
      </c>
      <c r="D3856" s="337" t="s">
        <v>449</v>
      </c>
      <c r="E3856" s="337" t="s">
        <v>1933</v>
      </c>
      <c r="F3856" s="338">
        <v>43050</v>
      </c>
      <c r="G3856" s="337" t="s">
        <v>1934</v>
      </c>
      <c r="H3856" s="338">
        <v>43100</v>
      </c>
      <c r="I3856" s="337" t="s">
        <v>19695</v>
      </c>
      <c r="J3856" s="337" t="s">
        <v>36</v>
      </c>
      <c r="K3856" s="337" t="s">
        <v>19695</v>
      </c>
      <c r="L3856" s="337" t="s">
        <v>19695</v>
      </c>
      <c r="M3856" s="337" t="s">
        <v>19695</v>
      </c>
      <c r="N3856" s="337" t="s">
        <v>19695</v>
      </c>
      <c r="O3856" s="337" t="s">
        <v>19695</v>
      </c>
      <c r="P3856" s="337" t="s">
        <v>19695</v>
      </c>
      <c r="Q3856" s="337" t="s">
        <v>19695</v>
      </c>
      <c r="R3856" s="337" t="s">
        <v>18</v>
      </c>
      <c r="S3856" s="337" t="s">
        <v>1072</v>
      </c>
      <c r="T3856" s="337" t="s">
        <v>1033</v>
      </c>
      <c r="U3856" s="337" t="s">
        <v>5578</v>
      </c>
      <c r="V3856" s="337">
        <v>8</v>
      </c>
      <c r="W3856" s="337" t="s">
        <v>19695</v>
      </c>
      <c r="X3856" s="337" t="s">
        <v>19695</v>
      </c>
      <c r="Y3856" s="337" t="s">
        <v>19695</v>
      </c>
      <c r="Z3856" s="337" t="s">
        <v>1753</v>
      </c>
      <c r="AA3856" s="337" t="s">
        <v>717</v>
      </c>
      <c r="AB3856" s="337" t="s">
        <v>718</v>
      </c>
      <c r="AC3856" s="337" t="s">
        <v>15408</v>
      </c>
    </row>
    <row r="3857" spans="1:29" ht="15.8" x14ac:dyDescent="0.25">
      <c r="A3857" s="337" t="s">
        <v>1723</v>
      </c>
      <c r="B3857" s="337" t="s">
        <v>5895</v>
      </c>
      <c r="C3857" s="337" t="s">
        <v>1821</v>
      </c>
      <c r="D3857" s="337" t="s">
        <v>449</v>
      </c>
      <c r="E3857" s="337" t="s">
        <v>1933</v>
      </c>
      <c r="F3857" s="338">
        <v>43050</v>
      </c>
      <c r="G3857" s="337" t="s">
        <v>1934</v>
      </c>
      <c r="H3857" s="338">
        <v>43100</v>
      </c>
      <c r="I3857" s="337" t="s">
        <v>19695</v>
      </c>
      <c r="J3857" s="337" t="s">
        <v>16</v>
      </c>
      <c r="K3857" s="337" t="s">
        <v>19695</v>
      </c>
      <c r="L3857" s="337" t="s">
        <v>19695</v>
      </c>
      <c r="M3857" s="337" t="s">
        <v>19695</v>
      </c>
      <c r="N3857" s="337" t="s">
        <v>19695</v>
      </c>
      <c r="O3857" s="337" t="s">
        <v>19695</v>
      </c>
      <c r="P3857" s="337" t="s">
        <v>19695</v>
      </c>
      <c r="Q3857" s="337" t="s">
        <v>19695</v>
      </c>
      <c r="R3857" s="337" t="s">
        <v>45</v>
      </c>
      <c r="S3857" s="337" t="s">
        <v>80</v>
      </c>
      <c r="T3857" s="337" t="s">
        <v>1148</v>
      </c>
      <c r="U3857" s="337" t="s">
        <v>4120</v>
      </c>
      <c r="V3857" s="337">
        <v>8</v>
      </c>
      <c r="W3857" s="337" t="s">
        <v>19695</v>
      </c>
      <c r="X3857" s="337" t="s">
        <v>19695</v>
      </c>
      <c r="Y3857" s="337" t="s">
        <v>19695</v>
      </c>
      <c r="Z3857" s="337" t="s">
        <v>1753</v>
      </c>
      <c r="AA3857" s="337" t="s">
        <v>717</v>
      </c>
      <c r="AB3857" s="337" t="s">
        <v>718</v>
      </c>
      <c r="AC3857" s="337" t="s">
        <v>13694</v>
      </c>
    </row>
    <row r="3858" spans="1:29" ht="15.8" x14ac:dyDescent="0.25">
      <c r="A3858" s="337" t="s">
        <v>1723</v>
      </c>
      <c r="B3858" s="337" t="s">
        <v>6078</v>
      </c>
      <c r="C3858" s="337" t="s">
        <v>1821</v>
      </c>
      <c r="D3858" s="337" t="s">
        <v>449</v>
      </c>
      <c r="E3858" s="337" t="s">
        <v>1933</v>
      </c>
      <c r="F3858" s="338">
        <v>43050</v>
      </c>
      <c r="G3858" s="337" t="s">
        <v>1934</v>
      </c>
      <c r="H3858" s="338">
        <v>43100</v>
      </c>
      <c r="I3858" s="337" t="s">
        <v>19695</v>
      </c>
      <c r="J3858" s="337" t="s">
        <v>36</v>
      </c>
      <c r="K3858" s="337" t="s">
        <v>19695</v>
      </c>
      <c r="L3858" s="337" t="s">
        <v>19695</v>
      </c>
      <c r="M3858" s="337" t="s">
        <v>19695</v>
      </c>
      <c r="N3858" s="337" t="s">
        <v>19695</v>
      </c>
      <c r="O3858" s="337" t="s">
        <v>19695</v>
      </c>
      <c r="P3858" s="337" t="s">
        <v>19695</v>
      </c>
      <c r="Q3858" s="337" t="s">
        <v>19695</v>
      </c>
      <c r="R3858" s="337" t="s">
        <v>35</v>
      </c>
      <c r="S3858" s="337" t="s">
        <v>77</v>
      </c>
      <c r="T3858" s="337" t="s">
        <v>1015</v>
      </c>
      <c r="U3858" s="337" t="s">
        <v>1646</v>
      </c>
      <c r="V3858" s="337">
        <v>6</v>
      </c>
      <c r="W3858" s="337" t="s">
        <v>19695</v>
      </c>
      <c r="X3858" s="337" t="s">
        <v>19695</v>
      </c>
      <c r="Y3858" s="337" t="s">
        <v>19695</v>
      </c>
      <c r="Z3858" s="337" t="s">
        <v>1753</v>
      </c>
      <c r="AA3858" s="337" t="s">
        <v>717</v>
      </c>
      <c r="AB3858" s="337" t="s">
        <v>718</v>
      </c>
      <c r="AC3858" s="337" t="s">
        <v>13705</v>
      </c>
    </row>
    <row r="3859" spans="1:29" ht="15.8" x14ac:dyDescent="0.25">
      <c r="A3859" s="337" t="s">
        <v>1723</v>
      </c>
      <c r="B3859" s="337" t="s">
        <v>10911</v>
      </c>
      <c r="C3859" s="337" t="s">
        <v>1821</v>
      </c>
      <c r="D3859" s="337" t="s">
        <v>449</v>
      </c>
      <c r="E3859" s="337" t="s">
        <v>1933</v>
      </c>
      <c r="F3859" s="338">
        <v>43050</v>
      </c>
      <c r="G3859" s="337" t="s">
        <v>1934</v>
      </c>
      <c r="H3859" s="338">
        <v>43100</v>
      </c>
      <c r="I3859" s="337" t="s">
        <v>19695</v>
      </c>
      <c r="J3859" s="337" t="s">
        <v>16</v>
      </c>
      <c r="K3859" s="337" t="s">
        <v>19695</v>
      </c>
      <c r="L3859" s="337" t="s">
        <v>19695</v>
      </c>
      <c r="M3859" s="337" t="s">
        <v>19695</v>
      </c>
      <c r="N3859" s="337" t="s">
        <v>19695</v>
      </c>
      <c r="O3859" s="337" t="s">
        <v>19695</v>
      </c>
      <c r="P3859" s="337" t="s">
        <v>19695</v>
      </c>
      <c r="Q3859" s="337" t="s">
        <v>19695</v>
      </c>
      <c r="R3859" s="337" t="s">
        <v>52</v>
      </c>
      <c r="S3859" s="337" t="s">
        <v>93</v>
      </c>
      <c r="T3859" s="337" t="s">
        <v>10912</v>
      </c>
      <c r="U3859" s="337" t="s">
        <v>10913</v>
      </c>
      <c r="V3859" s="337">
        <v>8</v>
      </c>
      <c r="W3859" s="337" t="s">
        <v>19695</v>
      </c>
      <c r="X3859" s="337" t="s">
        <v>19695</v>
      </c>
      <c r="Y3859" s="337" t="s">
        <v>19695</v>
      </c>
      <c r="Z3859" s="337" t="s">
        <v>1753</v>
      </c>
      <c r="AA3859" s="337" t="s">
        <v>717</v>
      </c>
      <c r="AB3859" s="337" t="s">
        <v>718</v>
      </c>
      <c r="AC3859" s="337" t="s">
        <v>15417</v>
      </c>
    </row>
    <row r="3860" spans="1:29" ht="15.8" x14ac:dyDescent="0.25">
      <c r="A3860" s="337" t="s">
        <v>1723</v>
      </c>
      <c r="B3860" s="337" t="s">
        <v>5845</v>
      </c>
      <c r="C3860" s="337" t="s">
        <v>1821</v>
      </c>
      <c r="D3860" s="337" t="s">
        <v>449</v>
      </c>
      <c r="E3860" s="337" t="s">
        <v>1933</v>
      </c>
      <c r="F3860" s="338">
        <v>43050</v>
      </c>
      <c r="G3860" s="337" t="s">
        <v>1934</v>
      </c>
      <c r="H3860" s="338">
        <v>43100</v>
      </c>
      <c r="I3860" s="337" t="s">
        <v>19695</v>
      </c>
      <c r="J3860" s="337" t="s">
        <v>36</v>
      </c>
      <c r="K3860" s="337" t="s">
        <v>19695</v>
      </c>
      <c r="L3860" s="337" t="s">
        <v>19695</v>
      </c>
      <c r="M3860" s="337" t="s">
        <v>19695</v>
      </c>
      <c r="N3860" s="337" t="s">
        <v>19695</v>
      </c>
      <c r="O3860" s="337" t="s">
        <v>19695</v>
      </c>
      <c r="P3860" s="337" t="s">
        <v>19695</v>
      </c>
      <c r="Q3860" s="337" t="s">
        <v>19695</v>
      </c>
      <c r="R3860" s="337" t="s">
        <v>1225</v>
      </c>
      <c r="S3860" s="337" t="s">
        <v>100</v>
      </c>
      <c r="T3860" s="337" t="s">
        <v>116</v>
      </c>
      <c r="U3860" s="337" t="s">
        <v>5846</v>
      </c>
      <c r="V3860" s="337">
        <v>8</v>
      </c>
      <c r="W3860" s="337" t="s">
        <v>19695</v>
      </c>
      <c r="X3860" s="337" t="s">
        <v>19695</v>
      </c>
      <c r="Y3860" s="337" t="s">
        <v>19695</v>
      </c>
      <c r="Z3860" s="337" t="s">
        <v>1753</v>
      </c>
      <c r="AA3860" s="337" t="s">
        <v>717</v>
      </c>
      <c r="AB3860" s="337" t="s">
        <v>718</v>
      </c>
      <c r="AC3860" s="337" t="s">
        <v>15418</v>
      </c>
    </row>
    <row r="3861" spans="1:29" ht="15.8" x14ac:dyDescent="0.25">
      <c r="A3861" s="337" t="s">
        <v>1723</v>
      </c>
      <c r="B3861" s="337" t="s">
        <v>5583</v>
      </c>
      <c r="C3861" s="337" t="s">
        <v>1821</v>
      </c>
      <c r="D3861" s="337" t="s">
        <v>449</v>
      </c>
      <c r="E3861" s="337" t="s">
        <v>1933</v>
      </c>
      <c r="F3861" s="338">
        <v>43050</v>
      </c>
      <c r="G3861" s="337" t="s">
        <v>1934</v>
      </c>
      <c r="H3861" s="338">
        <v>43100</v>
      </c>
      <c r="I3861" s="337" t="s">
        <v>19695</v>
      </c>
      <c r="J3861" s="337" t="s">
        <v>36</v>
      </c>
      <c r="K3861" s="337" t="s">
        <v>19695</v>
      </c>
      <c r="L3861" s="337" t="s">
        <v>19695</v>
      </c>
      <c r="M3861" s="337" t="s">
        <v>19695</v>
      </c>
      <c r="N3861" s="337" t="s">
        <v>19695</v>
      </c>
      <c r="O3861" s="337" t="s">
        <v>19695</v>
      </c>
      <c r="P3861" s="337" t="s">
        <v>19695</v>
      </c>
      <c r="Q3861" s="337" t="s">
        <v>19695</v>
      </c>
      <c r="R3861" s="337" t="s">
        <v>18</v>
      </c>
      <c r="S3861" s="337" t="s">
        <v>1072</v>
      </c>
      <c r="T3861" s="337" t="s">
        <v>5584</v>
      </c>
      <c r="U3861" s="337" t="s">
        <v>5432</v>
      </c>
      <c r="V3861" s="337">
        <v>8</v>
      </c>
      <c r="W3861" s="337" t="s">
        <v>19695</v>
      </c>
      <c r="X3861" s="337" t="s">
        <v>19695</v>
      </c>
      <c r="Y3861" s="337" t="s">
        <v>19695</v>
      </c>
      <c r="Z3861" s="337" t="s">
        <v>1753</v>
      </c>
      <c r="AA3861" s="337" t="s">
        <v>717</v>
      </c>
      <c r="AB3861" s="337" t="s">
        <v>718</v>
      </c>
      <c r="AC3861" s="337" t="s">
        <v>15425</v>
      </c>
    </row>
    <row r="3862" spans="1:29" ht="15.8" x14ac:dyDescent="0.25">
      <c r="A3862" s="337" t="s">
        <v>1723</v>
      </c>
      <c r="B3862" s="337" t="s">
        <v>5118</v>
      </c>
      <c r="C3862" s="337" t="s">
        <v>1821</v>
      </c>
      <c r="D3862" s="337" t="s">
        <v>449</v>
      </c>
      <c r="E3862" s="337" t="s">
        <v>1933</v>
      </c>
      <c r="F3862" s="338">
        <v>43050</v>
      </c>
      <c r="G3862" s="337" t="s">
        <v>1934</v>
      </c>
      <c r="H3862" s="338">
        <v>43100</v>
      </c>
      <c r="I3862" s="337" t="s">
        <v>19695</v>
      </c>
      <c r="J3862" s="337" t="s">
        <v>36</v>
      </c>
      <c r="K3862" s="337" t="s">
        <v>19695</v>
      </c>
      <c r="L3862" s="337" t="s">
        <v>19695</v>
      </c>
      <c r="M3862" s="337" t="s">
        <v>19695</v>
      </c>
      <c r="N3862" s="337" t="s">
        <v>19695</v>
      </c>
      <c r="O3862" s="337" t="s">
        <v>19695</v>
      </c>
      <c r="P3862" s="337" t="s">
        <v>19695</v>
      </c>
      <c r="Q3862" s="337" t="s">
        <v>19695</v>
      </c>
      <c r="R3862" s="337" t="s">
        <v>18</v>
      </c>
      <c r="S3862" s="337" t="s">
        <v>1033</v>
      </c>
      <c r="T3862" s="337" t="s">
        <v>1067</v>
      </c>
      <c r="U3862" s="337" t="s">
        <v>5119</v>
      </c>
      <c r="V3862" s="337">
        <v>8</v>
      </c>
      <c r="W3862" s="337" t="s">
        <v>19695</v>
      </c>
      <c r="X3862" s="337" t="s">
        <v>19695</v>
      </c>
      <c r="Y3862" s="337" t="s">
        <v>19695</v>
      </c>
      <c r="Z3862" s="337" t="s">
        <v>1753</v>
      </c>
      <c r="AA3862" s="337" t="s">
        <v>735</v>
      </c>
      <c r="AB3862" s="337" t="s">
        <v>718</v>
      </c>
      <c r="AC3862" s="337" t="s">
        <v>15427</v>
      </c>
    </row>
    <row r="3863" spans="1:29" ht="15.8" x14ac:dyDescent="0.25">
      <c r="A3863" s="337" t="s">
        <v>1723</v>
      </c>
      <c r="B3863" s="337" t="s">
        <v>5202</v>
      </c>
      <c r="C3863" s="337" t="s">
        <v>1821</v>
      </c>
      <c r="D3863" s="337" t="s">
        <v>449</v>
      </c>
      <c r="E3863" s="337" t="s">
        <v>1933</v>
      </c>
      <c r="F3863" s="338">
        <v>43050</v>
      </c>
      <c r="G3863" s="337" t="s">
        <v>1934</v>
      </c>
      <c r="H3863" s="338">
        <v>43100</v>
      </c>
      <c r="I3863" s="337" t="s">
        <v>19695</v>
      </c>
      <c r="J3863" s="337" t="s">
        <v>36</v>
      </c>
      <c r="K3863" s="337" t="s">
        <v>19695</v>
      </c>
      <c r="L3863" s="337" t="s">
        <v>19695</v>
      </c>
      <c r="M3863" s="337" t="s">
        <v>19695</v>
      </c>
      <c r="N3863" s="337" t="s">
        <v>19695</v>
      </c>
      <c r="O3863" s="337" t="s">
        <v>19695</v>
      </c>
      <c r="P3863" s="337" t="s">
        <v>19695</v>
      </c>
      <c r="Q3863" s="337" t="s">
        <v>19695</v>
      </c>
      <c r="R3863" s="337" t="s">
        <v>130</v>
      </c>
      <c r="S3863" s="337" t="s">
        <v>928</v>
      </c>
      <c r="T3863" s="337" t="s">
        <v>1991</v>
      </c>
      <c r="U3863" s="337" t="s">
        <v>1991</v>
      </c>
      <c r="V3863" s="337">
        <v>24</v>
      </c>
      <c r="W3863" s="337" t="s">
        <v>19695</v>
      </c>
      <c r="X3863" s="337" t="s">
        <v>19695</v>
      </c>
      <c r="Y3863" s="337" t="s">
        <v>19695</v>
      </c>
      <c r="Z3863" s="337" t="s">
        <v>1753</v>
      </c>
      <c r="AA3863" s="337" t="s">
        <v>735</v>
      </c>
      <c r="AB3863" s="337" t="s">
        <v>718</v>
      </c>
      <c r="AC3863" s="337" t="s">
        <v>15458</v>
      </c>
    </row>
    <row r="3864" spans="1:29" ht="15.8" x14ac:dyDescent="0.25">
      <c r="A3864" s="337" t="s">
        <v>1723</v>
      </c>
      <c r="B3864" s="337" t="s">
        <v>3567</v>
      </c>
      <c r="C3864" s="337" t="s">
        <v>1821</v>
      </c>
      <c r="D3864" s="337" t="s">
        <v>449</v>
      </c>
      <c r="E3864" s="337" t="s">
        <v>3568</v>
      </c>
      <c r="F3864" s="338">
        <v>43000</v>
      </c>
      <c r="G3864" s="337" t="s">
        <v>3569</v>
      </c>
      <c r="H3864" s="338">
        <v>43098</v>
      </c>
      <c r="I3864" s="337" t="s">
        <v>19695</v>
      </c>
      <c r="J3864" s="337" t="s">
        <v>36</v>
      </c>
      <c r="K3864" s="337" t="s">
        <v>19695</v>
      </c>
      <c r="L3864" s="337" t="s">
        <v>19695</v>
      </c>
      <c r="M3864" s="337" t="s">
        <v>19695</v>
      </c>
      <c r="N3864" s="337" t="s">
        <v>19695</v>
      </c>
      <c r="O3864" s="337" t="s">
        <v>19695</v>
      </c>
      <c r="P3864" s="337" t="s">
        <v>19695</v>
      </c>
      <c r="Q3864" s="337" t="s">
        <v>19695</v>
      </c>
      <c r="R3864" s="337" t="s">
        <v>109</v>
      </c>
      <c r="S3864" s="337" t="s">
        <v>1129</v>
      </c>
      <c r="T3864" s="337" t="s">
        <v>3570</v>
      </c>
      <c r="U3864" s="337" t="s">
        <v>3571</v>
      </c>
      <c r="V3864" s="337">
        <v>6</v>
      </c>
      <c r="W3864" s="337" t="s">
        <v>19695</v>
      </c>
      <c r="X3864" s="337" t="s">
        <v>19695</v>
      </c>
      <c r="Y3864" s="337" t="s">
        <v>19695</v>
      </c>
      <c r="Z3864" s="337" t="s">
        <v>1728</v>
      </c>
      <c r="AA3864" s="337" t="s">
        <v>717</v>
      </c>
      <c r="AB3864" s="337" t="s">
        <v>718</v>
      </c>
      <c r="AC3864" s="337" t="s">
        <v>13750</v>
      </c>
    </row>
    <row r="3865" spans="1:29" ht="15.8" x14ac:dyDescent="0.25">
      <c r="A3865" s="337" t="s">
        <v>1723</v>
      </c>
      <c r="B3865" s="337" t="s">
        <v>4549</v>
      </c>
      <c r="C3865" s="337" t="s">
        <v>1788</v>
      </c>
      <c r="D3865" s="337" t="s">
        <v>1906</v>
      </c>
      <c r="E3865" s="337" t="s">
        <v>4550</v>
      </c>
      <c r="F3865" s="338">
        <v>43047</v>
      </c>
      <c r="G3865" s="337" t="s">
        <v>4551</v>
      </c>
      <c r="H3865" s="338">
        <v>43097</v>
      </c>
      <c r="I3865" s="337" t="s">
        <v>19695</v>
      </c>
      <c r="J3865" s="337" t="s">
        <v>16</v>
      </c>
      <c r="K3865" s="337" t="s">
        <v>19695</v>
      </c>
      <c r="L3865" s="337" t="s">
        <v>19695</v>
      </c>
      <c r="M3865" s="337" t="s">
        <v>19695</v>
      </c>
      <c r="N3865" s="337" t="s">
        <v>19695</v>
      </c>
      <c r="O3865" s="337" t="s">
        <v>19695</v>
      </c>
      <c r="P3865" s="337" t="s">
        <v>19695</v>
      </c>
      <c r="Q3865" s="337" t="s">
        <v>19695</v>
      </c>
      <c r="R3865" s="337" t="s">
        <v>109</v>
      </c>
      <c r="S3865" s="337" t="s">
        <v>1126</v>
      </c>
      <c r="T3865" s="337" t="s">
        <v>4552</v>
      </c>
      <c r="U3865" s="337" t="s">
        <v>4553</v>
      </c>
      <c r="V3865" s="337">
        <v>6</v>
      </c>
      <c r="W3865" s="337" t="s">
        <v>19695</v>
      </c>
      <c r="X3865" s="337" t="s">
        <v>19695</v>
      </c>
      <c r="Y3865" s="337" t="s">
        <v>19695</v>
      </c>
      <c r="Z3865" s="337" t="s">
        <v>1728</v>
      </c>
      <c r="AA3865" s="337" t="s">
        <v>717</v>
      </c>
      <c r="AB3865" s="337" t="s">
        <v>718</v>
      </c>
      <c r="AC3865" s="337" t="s">
        <v>13689</v>
      </c>
    </row>
    <row r="3866" spans="1:29" ht="15.8" x14ac:dyDescent="0.25">
      <c r="A3866" s="337" t="s">
        <v>1723</v>
      </c>
      <c r="B3866" s="337" t="s">
        <v>967</v>
      </c>
      <c r="C3866" s="337" t="s">
        <v>1821</v>
      </c>
      <c r="D3866" s="337" t="s">
        <v>449</v>
      </c>
      <c r="E3866" s="337" t="s">
        <v>4864</v>
      </c>
      <c r="F3866" s="338">
        <v>43067</v>
      </c>
      <c r="G3866" s="337" t="s">
        <v>4551</v>
      </c>
      <c r="H3866" s="338">
        <v>43097</v>
      </c>
      <c r="I3866" s="337" t="s">
        <v>19695</v>
      </c>
      <c r="J3866" s="337" t="s">
        <v>36</v>
      </c>
      <c r="K3866" s="337" t="s">
        <v>19695</v>
      </c>
      <c r="L3866" s="337" t="s">
        <v>19695</v>
      </c>
      <c r="M3866" s="337" t="s">
        <v>19695</v>
      </c>
      <c r="N3866" s="337" t="s">
        <v>19695</v>
      </c>
      <c r="O3866" s="337" t="s">
        <v>19695</v>
      </c>
      <c r="P3866" s="337" t="s">
        <v>19695</v>
      </c>
      <c r="Q3866" s="337" t="s">
        <v>19695</v>
      </c>
      <c r="R3866" s="337" t="s">
        <v>66</v>
      </c>
      <c r="S3866" s="337" t="s">
        <v>962</v>
      </c>
      <c r="T3866" s="337" t="s">
        <v>968</v>
      </c>
      <c r="U3866" s="337" t="s">
        <v>377</v>
      </c>
      <c r="V3866" s="337">
        <v>8</v>
      </c>
      <c r="W3866" s="337" t="s">
        <v>19695</v>
      </c>
      <c r="X3866" s="337" t="s">
        <v>19695</v>
      </c>
      <c r="Y3866" s="337" t="s">
        <v>19695</v>
      </c>
      <c r="Z3866" s="337" t="s">
        <v>1728</v>
      </c>
      <c r="AA3866" s="337" t="s">
        <v>717</v>
      </c>
      <c r="AB3866" s="337" t="s">
        <v>718</v>
      </c>
      <c r="AC3866" s="337" t="s">
        <v>13753</v>
      </c>
    </row>
    <row r="3867" spans="1:29" ht="15.8" x14ac:dyDescent="0.25">
      <c r="A3867" s="337" t="s">
        <v>1723</v>
      </c>
      <c r="B3867" s="337" t="s">
        <v>9186</v>
      </c>
      <c r="C3867" s="337" t="s">
        <v>1821</v>
      </c>
      <c r="D3867" s="337" t="s">
        <v>449</v>
      </c>
      <c r="E3867" s="337" t="s">
        <v>9187</v>
      </c>
      <c r="F3867" s="338">
        <v>42999</v>
      </c>
      <c r="G3867" s="337" t="s">
        <v>9188</v>
      </c>
      <c r="H3867" s="338">
        <v>43096</v>
      </c>
      <c r="I3867" s="337" t="s">
        <v>19695</v>
      </c>
      <c r="J3867" s="337" t="s">
        <v>16</v>
      </c>
      <c r="K3867" s="337" t="s">
        <v>19695</v>
      </c>
      <c r="L3867" s="337" t="s">
        <v>19695</v>
      </c>
      <c r="M3867" s="337" t="s">
        <v>19695</v>
      </c>
      <c r="N3867" s="337" t="s">
        <v>19695</v>
      </c>
      <c r="O3867" s="337" t="s">
        <v>19695</v>
      </c>
      <c r="P3867" s="337" t="s">
        <v>19695</v>
      </c>
      <c r="Q3867" s="337" t="s">
        <v>19695</v>
      </c>
      <c r="R3867" s="337" t="s">
        <v>144</v>
      </c>
      <c r="S3867" s="337" t="s">
        <v>446</v>
      </c>
      <c r="T3867" s="337" t="s">
        <v>55</v>
      </c>
      <c r="U3867" s="337" t="s">
        <v>1484</v>
      </c>
      <c r="V3867" s="337">
        <v>4</v>
      </c>
      <c r="W3867" s="337" t="s">
        <v>19695</v>
      </c>
      <c r="X3867" s="337" t="s">
        <v>19695</v>
      </c>
      <c r="Y3867" s="337" t="s">
        <v>19695</v>
      </c>
      <c r="Z3867" s="337" t="s">
        <v>1728</v>
      </c>
      <c r="AA3867" s="337" t="s">
        <v>717</v>
      </c>
      <c r="AB3867" s="337" t="s">
        <v>718</v>
      </c>
      <c r="AC3867" s="337" t="s">
        <v>13905</v>
      </c>
    </row>
    <row r="3868" spans="1:29" ht="15.8" x14ac:dyDescent="0.25">
      <c r="A3868" s="337" t="s">
        <v>1723</v>
      </c>
      <c r="B3868" s="337" t="s">
        <v>9200</v>
      </c>
      <c r="C3868" s="337" t="s">
        <v>1821</v>
      </c>
      <c r="D3868" s="337" t="s">
        <v>449</v>
      </c>
      <c r="E3868" s="337" t="s">
        <v>9201</v>
      </c>
      <c r="F3868" s="338">
        <v>43061</v>
      </c>
      <c r="G3868" s="337" t="s">
        <v>9188</v>
      </c>
      <c r="H3868" s="338">
        <v>43096</v>
      </c>
      <c r="I3868" s="337" t="s">
        <v>19695</v>
      </c>
      <c r="J3868" s="337" t="s">
        <v>16</v>
      </c>
      <c r="K3868" s="337" t="s">
        <v>19695</v>
      </c>
      <c r="L3868" s="337" t="s">
        <v>19695</v>
      </c>
      <c r="M3868" s="337" t="s">
        <v>19695</v>
      </c>
      <c r="N3868" s="337" t="s">
        <v>19695</v>
      </c>
      <c r="O3868" s="337" t="s">
        <v>19695</v>
      </c>
      <c r="P3868" s="337" t="s">
        <v>19695</v>
      </c>
      <c r="Q3868" s="337" t="s">
        <v>19695</v>
      </c>
      <c r="R3868" s="337" t="s">
        <v>144</v>
      </c>
      <c r="S3868" s="337" t="s">
        <v>446</v>
      </c>
      <c r="T3868" s="337" t="s">
        <v>1484</v>
      </c>
      <c r="U3868" s="337" t="s">
        <v>1123</v>
      </c>
      <c r="V3868" s="337">
        <v>4</v>
      </c>
      <c r="W3868" s="337" t="s">
        <v>19695</v>
      </c>
      <c r="X3868" s="337" t="s">
        <v>19695</v>
      </c>
      <c r="Y3868" s="337" t="s">
        <v>19695</v>
      </c>
      <c r="Z3868" s="337" t="s">
        <v>1728</v>
      </c>
      <c r="AA3868" s="337" t="s">
        <v>717</v>
      </c>
      <c r="AB3868" s="337" t="s">
        <v>718</v>
      </c>
      <c r="AC3868" s="337" t="s">
        <v>13912</v>
      </c>
    </row>
    <row r="3869" spans="1:29" ht="15.8" x14ac:dyDescent="0.25">
      <c r="A3869" s="337" t="s">
        <v>1723</v>
      </c>
      <c r="B3869" s="337" t="s">
        <v>11189</v>
      </c>
      <c r="C3869" s="337" t="s">
        <v>1821</v>
      </c>
      <c r="D3869" s="337" t="s">
        <v>449</v>
      </c>
      <c r="E3869" s="337" t="s">
        <v>6571</v>
      </c>
      <c r="F3869" s="338">
        <v>43042</v>
      </c>
      <c r="G3869" s="337" t="s">
        <v>8045</v>
      </c>
      <c r="H3869" s="338">
        <v>43092</v>
      </c>
      <c r="I3869" s="337" t="s">
        <v>19695</v>
      </c>
      <c r="J3869" s="337" t="s">
        <v>16</v>
      </c>
      <c r="K3869" s="337" t="s">
        <v>19695</v>
      </c>
      <c r="L3869" s="337" t="s">
        <v>19695</v>
      </c>
      <c r="M3869" s="337" t="s">
        <v>19695</v>
      </c>
      <c r="N3869" s="337" t="s">
        <v>19695</v>
      </c>
      <c r="O3869" s="337" t="s">
        <v>19695</v>
      </c>
      <c r="P3869" s="337" t="s">
        <v>19695</v>
      </c>
      <c r="Q3869" s="337" t="s">
        <v>19695</v>
      </c>
      <c r="R3869" s="337" t="s">
        <v>52</v>
      </c>
      <c r="S3869" s="337" t="s">
        <v>2081</v>
      </c>
      <c r="T3869" s="337" t="s">
        <v>1495</v>
      </c>
      <c r="U3869" s="337" t="s">
        <v>1496</v>
      </c>
      <c r="V3869" s="337">
        <v>4</v>
      </c>
      <c r="W3869" s="337" t="s">
        <v>19695</v>
      </c>
      <c r="X3869" s="337" t="s">
        <v>19695</v>
      </c>
      <c r="Y3869" s="337" t="s">
        <v>19695</v>
      </c>
      <c r="Z3869" s="337" t="s">
        <v>1745</v>
      </c>
      <c r="AA3869" s="337" t="s">
        <v>897</v>
      </c>
      <c r="AB3869" s="337" t="s">
        <v>854</v>
      </c>
      <c r="AC3869" s="337" t="s">
        <v>15223</v>
      </c>
    </row>
    <row r="3870" spans="1:29" ht="15.8" x14ac:dyDescent="0.25">
      <c r="A3870" s="337" t="s">
        <v>1723</v>
      </c>
      <c r="B3870" s="337" t="s">
        <v>4357</v>
      </c>
      <c r="C3870" s="337" t="s">
        <v>1821</v>
      </c>
      <c r="D3870" s="337" t="s">
        <v>449</v>
      </c>
      <c r="E3870" s="337" t="s">
        <v>4358</v>
      </c>
      <c r="F3870" s="338">
        <v>42987</v>
      </c>
      <c r="G3870" s="337" t="s">
        <v>4359</v>
      </c>
      <c r="H3870" s="338">
        <v>43091</v>
      </c>
      <c r="I3870" s="337" t="s">
        <v>19695</v>
      </c>
      <c r="J3870" s="337" t="s">
        <v>36</v>
      </c>
      <c r="K3870" s="337" t="s">
        <v>19695</v>
      </c>
      <c r="L3870" s="337" t="s">
        <v>19695</v>
      </c>
      <c r="M3870" s="337" t="s">
        <v>19695</v>
      </c>
      <c r="N3870" s="337" t="s">
        <v>19695</v>
      </c>
      <c r="O3870" s="337" t="s">
        <v>19695</v>
      </c>
      <c r="P3870" s="337" t="s">
        <v>19695</v>
      </c>
      <c r="Q3870" s="337" t="s">
        <v>19695</v>
      </c>
      <c r="R3870" s="337" t="s">
        <v>15</v>
      </c>
      <c r="S3870" s="337" t="s">
        <v>1203</v>
      </c>
      <c r="T3870" s="337" t="s">
        <v>4360</v>
      </c>
      <c r="U3870" s="337" t="s">
        <v>4361</v>
      </c>
      <c r="V3870" s="337">
        <v>12</v>
      </c>
      <c r="W3870" s="337" t="s">
        <v>19695</v>
      </c>
      <c r="X3870" s="337" t="s">
        <v>19695</v>
      </c>
      <c r="Y3870" s="337" t="s">
        <v>19695</v>
      </c>
      <c r="Z3870" s="337" t="s">
        <v>1728</v>
      </c>
      <c r="AA3870" s="337" t="s">
        <v>735</v>
      </c>
      <c r="AB3870" s="337" t="s">
        <v>718</v>
      </c>
      <c r="AC3870" s="337" t="s">
        <v>13846</v>
      </c>
    </row>
    <row r="3871" spans="1:29" ht="15.8" x14ac:dyDescent="0.25">
      <c r="A3871" s="337" t="s">
        <v>1723</v>
      </c>
      <c r="B3871" s="337" t="s">
        <v>4599</v>
      </c>
      <c r="C3871" s="337" t="s">
        <v>1821</v>
      </c>
      <c r="D3871" s="337" t="s">
        <v>449</v>
      </c>
      <c r="E3871" s="337" t="s">
        <v>3711</v>
      </c>
      <c r="F3871" s="338">
        <v>43070</v>
      </c>
      <c r="G3871" s="337" t="s">
        <v>4600</v>
      </c>
      <c r="H3871" s="338">
        <v>43089</v>
      </c>
      <c r="I3871" s="337" t="s">
        <v>19695</v>
      </c>
      <c r="J3871" s="337" t="s">
        <v>36</v>
      </c>
      <c r="K3871" s="337" t="s">
        <v>19695</v>
      </c>
      <c r="L3871" s="337" t="s">
        <v>19695</v>
      </c>
      <c r="M3871" s="337" t="s">
        <v>19695</v>
      </c>
      <c r="N3871" s="337" t="s">
        <v>19695</v>
      </c>
      <c r="O3871" s="337" t="s">
        <v>19695</v>
      </c>
      <c r="P3871" s="337" t="s">
        <v>19695</v>
      </c>
      <c r="Q3871" s="337" t="s">
        <v>19695</v>
      </c>
      <c r="R3871" s="337" t="s">
        <v>130</v>
      </c>
      <c r="S3871" s="337" t="s">
        <v>940</v>
      </c>
      <c r="T3871" s="337" t="s">
        <v>137</v>
      </c>
      <c r="U3871" s="337" t="s">
        <v>4601</v>
      </c>
      <c r="V3871" s="337">
        <v>6</v>
      </c>
      <c r="W3871" s="337" t="s">
        <v>19695</v>
      </c>
      <c r="X3871" s="337" t="s">
        <v>19695</v>
      </c>
      <c r="Y3871" s="337" t="s">
        <v>19695</v>
      </c>
      <c r="Z3871" s="337" t="s">
        <v>1728</v>
      </c>
      <c r="AA3871" s="337" t="s">
        <v>735</v>
      </c>
      <c r="AB3871" s="337" t="s">
        <v>718</v>
      </c>
      <c r="AC3871" s="337" t="s">
        <v>13751</v>
      </c>
    </row>
    <row r="3872" spans="1:29" ht="15.8" x14ac:dyDescent="0.25">
      <c r="A3872" s="337" t="s">
        <v>1723</v>
      </c>
      <c r="B3872" s="337" t="s">
        <v>4815</v>
      </c>
      <c r="C3872" s="337" t="s">
        <v>1821</v>
      </c>
      <c r="D3872" s="337" t="s">
        <v>449</v>
      </c>
      <c r="E3872" s="337" t="s">
        <v>4816</v>
      </c>
      <c r="F3872" s="338">
        <v>43039</v>
      </c>
      <c r="G3872" s="337" t="s">
        <v>4600</v>
      </c>
      <c r="H3872" s="338">
        <v>43089</v>
      </c>
      <c r="I3872" s="337" t="s">
        <v>19695</v>
      </c>
      <c r="J3872" s="337" t="s">
        <v>16</v>
      </c>
      <c r="K3872" s="337" t="s">
        <v>19695</v>
      </c>
      <c r="L3872" s="337" t="s">
        <v>19695</v>
      </c>
      <c r="M3872" s="337" t="s">
        <v>19695</v>
      </c>
      <c r="N3872" s="337" t="s">
        <v>19695</v>
      </c>
      <c r="O3872" s="337" t="s">
        <v>19695</v>
      </c>
      <c r="P3872" s="337" t="s">
        <v>19695</v>
      </c>
      <c r="Q3872" s="337" t="s">
        <v>19695</v>
      </c>
      <c r="R3872" s="337" t="s">
        <v>18</v>
      </c>
      <c r="S3872" s="337" t="s">
        <v>78</v>
      </c>
      <c r="T3872" s="337" t="s">
        <v>1063</v>
      </c>
      <c r="U3872" s="337" t="s">
        <v>4817</v>
      </c>
      <c r="V3872" s="337">
        <v>6</v>
      </c>
      <c r="W3872" s="337" t="s">
        <v>19695</v>
      </c>
      <c r="X3872" s="337" t="s">
        <v>19695</v>
      </c>
      <c r="Y3872" s="337" t="s">
        <v>19695</v>
      </c>
      <c r="Z3872" s="337" t="s">
        <v>1728</v>
      </c>
      <c r="AA3872" s="337" t="s">
        <v>735</v>
      </c>
      <c r="AB3872" s="337" t="s">
        <v>718</v>
      </c>
      <c r="AC3872" s="337" t="s">
        <v>13763</v>
      </c>
    </row>
    <row r="3873" spans="1:29" ht="15.8" x14ac:dyDescent="0.25">
      <c r="A3873" s="337" t="s">
        <v>1723</v>
      </c>
      <c r="B3873" s="337" t="s">
        <v>6819</v>
      </c>
      <c r="C3873" s="337" t="s">
        <v>1821</v>
      </c>
      <c r="D3873" s="337" t="s">
        <v>449</v>
      </c>
      <c r="E3873" s="337" t="s">
        <v>6820</v>
      </c>
      <c r="F3873" s="338">
        <v>42984</v>
      </c>
      <c r="G3873" s="337" t="s">
        <v>6359</v>
      </c>
      <c r="H3873" s="338">
        <v>43087</v>
      </c>
      <c r="I3873" s="337" t="s">
        <v>19695</v>
      </c>
      <c r="J3873" s="337" t="s">
        <v>36</v>
      </c>
      <c r="K3873" s="337" t="s">
        <v>19695</v>
      </c>
      <c r="L3873" s="337" t="s">
        <v>19695</v>
      </c>
      <c r="M3873" s="337" t="s">
        <v>19695</v>
      </c>
      <c r="N3873" s="337" t="s">
        <v>19695</v>
      </c>
      <c r="O3873" s="337" t="s">
        <v>19695</v>
      </c>
      <c r="P3873" s="337" t="s">
        <v>19695</v>
      </c>
      <c r="Q3873" s="337" t="s">
        <v>19695</v>
      </c>
      <c r="R3873" s="337" t="s">
        <v>112</v>
      </c>
      <c r="S3873" s="337" t="s">
        <v>1249</v>
      </c>
      <c r="T3873" s="337" t="s">
        <v>1249</v>
      </c>
      <c r="U3873" s="337" t="s">
        <v>6821</v>
      </c>
      <c r="V3873" s="337">
        <v>6</v>
      </c>
      <c r="W3873" s="337" t="s">
        <v>19695</v>
      </c>
      <c r="X3873" s="337" t="s">
        <v>19695</v>
      </c>
      <c r="Y3873" s="337" t="s">
        <v>19695</v>
      </c>
      <c r="Z3873" s="337" t="s">
        <v>1728</v>
      </c>
      <c r="AA3873" s="337" t="s">
        <v>735</v>
      </c>
      <c r="AB3873" s="337" t="s">
        <v>718</v>
      </c>
      <c r="AC3873" s="337" t="s">
        <v>13713</v>
      </c>
    </row>
    <row r="3874" spans="1:29" ht="15.8" x14ac:dyDescent="0.25">
      <c r="A3874" s="337" t="s">
        <v>1723</v>
      </c>
      <c r="B3874" s="337" t="s">
        <v>6357</v>
      </c>
      <c r="C3874" s="337" t="s">
        <v>1821</v>
      </c>
      <c r="D3874" s="337" t="s">
        <v>449</v>
      </c>
      <c r="E3874" s="337" t="s">
        <v>6358</v>
      </c>
      <c r="F3874" s="338">
        <v>43037</v>
      </c>
      <c r="G3874" s="337" t="s">
        <v>6359</v>
      </c>
      <c r="H3874" s="338">
        <v>43087</v>
      </c>
      <c r="I3874" s="337" t="s">
        <v>19695</v>
      </c>
      <c r="J3874" s="337" t="s">
        <v>36</v>
      </c>
      <c r="K3874" s="337" t="s">
        <v>19695</v>
      </c>
      <c r="L3874" s="337" t="s">
        <v>19695</v>
      </c>
      <c r="M3874" s="337" t="s">
        <v>19695</v>
      </c>
      <c r="N3874" s="337" t="s">
        <v>19695</v>
      </c>
      <c r="O3874" s="337" t="s">
        <v>19695</v>
      </c>
      <c r="P3874" s="337" t="s">
        <v>19695</v>
      </c>
      <c r="Q3874" s="337" t="s">
        <v>19695</v>
      </c>
      <c r="R3874" s="337" t="s">
        <v>130</v>
      </c>
      <c r="S3874" s="337" t="s">
        <v>147</v>
      </c>
      <c r="T3874" s="337" t="s">
        <v>948</v>
      </c>
      <c r="U3874" s="337" t="s">
        <v>131</v>
      </c>
      <c r="V3874" s="337">
        <v>10</v>
      </c>
      <c r="W3874" s="337" t="s">
        <v>19695</v>
      </c>
      <c r="X3874" s="337" t="s">
        <v>19695</v>
      </c>
      <c r="Y3874" s="337" t="s">
        <v>19695</v>
      </c>
      <c r="Z3874" s="337" t="s">
        <v>1745</v>
      </c>
      <c r="AA3874" s="337" t="s">
        <v>853</v>
      </c>
      <c r="AB3874" s="337" t="s">
        <v>854</v>
      </c>
      <c r="AC3874" s="337" t="s">
        <v>15233</v>
      </c>
    </row>
    <row r="3875" spans="1:29" ht="15.8" x14ac:dyDescent="0.25">
      <c r="A3875" s="337" t="s">
        <v>1723</v>
      </c>
      <c r="B3875" s="337" t="s">
        <v>6562</v>
      </c>
      <c r="C3875" s="337" t="s">
        <v>1821</v>
      </c>
      <c r="D3875" s="337" t="s">
        <v>449</v>
      </c>
      <c r="E3875" s="337" t="s">
        <v>4675</v>
      </c>
      <c r="F3875" s="338">
        <v>43049</v>
      </c>
      <c r="G3875" s="337" t="s">
        <v>5155</v>
      </c>
      <c r="H3875" s="338">
        <v>43084</v>
      </c>
      <c r="I3875" s="337" t="s">
        <v>19695</v>
      </c>
      <c r="J3875" s="337" t="s">
        <v>16</v>
      </c>
      <c r="K3875" s="337" t="s">
        <v>19695</v>
      </c>
      <c r="L3875" s="337" t="s">
        <v>19695</v>
      </c>
      <c r="M3875" s="337" t="s">
        <v>19695</v>
      </c>
      <c r="N3875" s="337" t="s">
        <v>19695</v>
      </c>
      <c r="O3875" s="337" t="s">
        <v>19695</v>
      </c>
      <c r="P3875" s="337" t="s">
        <v>19695</v>
      </c>
      <c r="Q3875" s="337" t="s">
        <v>19695</v>
      </c>
      <c r="R3875" s="337" t="s">
        <v>1225</v>
      </c>
      <c r="S3875" s="337" t="s">
        <v>100</v>
      </c>
      <c r="T3875" s="337" t="s">
        <v>116</v>
      </c>
      <c r="U3875" s="337" t="s">
        <v>6563</v>
      </c>
      <c r="V3875" s="337">
        <v>8</v>
      </c>
      <c r="W3875" s="337" t="s">
        <v>19695</v>
      </c>
      <c r="X3875" s="337" t="s">
        <v>19695</v>
      </c>
      <c r="Y3875" s="337" t="s">
        <v>19695</v>
      </c>
      <c r="Z3875" s="337" t="s">
        <v>1728</v>
      </c>
      <c r="AA3875" s="337" t="s">
        <v>735</v>
      </c>
      <c r="AB3875" s="337" t="s">
        <v>718</v>
      </c>
      <c r="AC3875" s="337" t="s">
        <v>13769</v>
      </c>
    </row>
    <row r="3876" spans="1:29" ht="15.8" x14ac:dyDescent="0.25">
      <c r="A3876" s="337" t="s">
        <v>1723</v>
      </c>
      <c r="B3876" s="337" t="s">
        <v>6564</v>
      </c>
      <c r="C3876" s="337" t="s">
        <v>1821</v>
      </c>
      <c r="D3876" s="337" t="s">
        <v>449</v>
      </c>
      <c r="E3876" s="337" t="s">
        <v>6565</v>
      </c>
      <c r="F3876" s="338">
        <v>43056</v>
      </c>
      <c r="G3876" s="337" t="s">
        <v>5155</v>
      </c>
      <c r="H3876" s="338">
        <v>43084</v>
      </c>
      <c r="I3876" s="337" t="s">
        <v>19695</v>
      </c>
      <c r="J3876" s="337" t="s">
        <v>36</v>
      </c>
      <c r="K3876" s="337" t="s">
        <v>19695</v>
      </c>
      <c r="L3876" s="337" t="s">
        <v>19695</v>
      </c>
      <c r="M3876" s="337" t="s">
        <v>19695</v>
      </c>
      <c r="N3876" s="337" t="s">
        <v>19695</v>
      </c>
      <c r="O3876" s="337" t="s">
        <v>19695</v>
      </c>
      <c r="P3876" s="337" t="s">
        <v>19695</v>
      </c>
      <c r="Q3876" s="337" t="s">
        <v>19695</v>
      </c>
      <c r="R3876" s="337" t="s">
        <v>1225</v>
      </c>
      <c r="S3876" s="337" t="s">
        <v>100</v>
      </c>
      <c r="T3876" s="337" t="s">
        <v>116</v>
      </c>
      <c r="U3876" s="337" t="s">
        <v>6566</v>
      </c>
      <c r="V3876" s="337">
        <v>8</v>
      </c>
      <c r="W3876" s="337" t="s">
        <v>19695</v>
      </c>
      <c r="X3876" s="337" t="s">
        <v>19695</v>
      </c>
      <c r="Y3876" s="337" t="s">
        <v>19695</v>
      </c>
      <c r="Z3876" s="337" t="s">
        <v>1728</v>
      </c>
      <c r="AA3876" s="337" t="s">
        <v>735</v>
      </c>
      <c r="AB3876" s="337" t="s">
        <v>718</v>
      </c>
      <c r="AC3876" s="337" t="s">
        <v>13769</v>
      </c>
    </row>
    <row r="3877" spans="1:29" ht="15.8" x14ac:dyDescent="0.25">
      <c r="A3877" s="337" t="s">
        <v>1723</v>
      </c>
      <c r="B3877" s="337" t="s">
        <v>9196</v>
      </c>
      <c r="C3877" s="337" t="s">
        <v>1821</v>
      </c>
      <c r="D3877" s="337" t="s">
        <v>449</v>
      </c>
      <c r="E3877" s="337" t="s">
        <v>4991</v>
      </c>
      <c r="F3877" s="338">
        <v>42956</v>
      </c>
      <c r="G3877" s="337" t="s">
        <v>5155</v>
      </c>
      <c r="H3877" s="338">
        <v>43084</v>
      </c>
      <c r="I3877" s="337" t="s">
        <v>19695</v>
      </c>
      <c r="J3877" s="337" t="s">
        <v>16</v>
      </c>
      <c r="K3877" s="337" t="s">
        <v>19695</v>
      </c>
      <c r="L3877" s="337" t="s">
        <v>19695</v>
      </c>
      <c r="M3877" s="337" t="s">
        <v>19695</v>
      </c>
      <c r="N3877" s="337" t="s">
        <v>19695</v>
      </c>
      <c r="O3877" s="337" t="s">
        <v>19695</v>
      </c>
      <c r="P3877" s="337" t="s">
        <v>19695</v>
      </c>
      <c r="Q3877" s="337" t="s">
        <v>19695</v>
      </c>
      <c r="R3877" s="337" t="s">
        <v>144</v>
      </c>
      <c r="S3877" s="337" t="s">
        <v>446</v>
      </c>
      <c r="T3877" s="337" t="s">
        <v>55</v>
      </c>
      <c r="U3877" s="337" t="s">
        <v>1484</v>
      </c>
      <c r="V3877" s="337">
        <v>4</v>
      </c>
      <c r="W3877" s="337" t="s">
        <v>19695</v>
      </c>
      <c r="X3877" s="337" t="s">
        <v>19695</v>
      </c>
      <c r="Y3877" s="337" t="s">
        <v>19695</v>
      </c>
      <c r="Z3877" s="337" t="s">
        <v>1728</v>
      </c>
      <c r="AA3877" s="337" t="s">
        <v>717</v>
      </c>
      <c r="AB3877" s="337" t="s">
        <v>718</v>
      </c>
      <c r="AC3877" s="337" t="s">
        <v>13905</v>
      </c>
    </row>
    <row r="3878" spans="1:29" ht="15.8" x14ac:dyDescent="0.25">
      <c r="A3878" s="337" t="s">
        <v>1723</v>
      </c>
      <c r="B3878" s="337" t="s">
        <v>8042</v>
      </c>
      <c r="C3878" s="337" t="s">
        <v>1821</v>
      </c>
      <c r="D3878" s="337" t="s">
        <v>449</v>
      </c>
      <c r="E3878" s="337" t="s">
        <v>8043</v>
      </c>
      <c r="F3878" s="338">
        <v>42970</v>
      </c>
      <c r="G3878" s="337" t="s">
        <v>5155</v>
      </c>
      <c r="H3878" s="338">
        <v>43084</v>
      </c>
      <c r="I3878" s="337" t="s">
        <v>19695</v>
      </c>
      <c r="J3878" s="337" t="s">
        <v>16</v>
      </c>
      <c r="K3878" s="337" t="s">
        <v>19695</v>
      </c>
      <c r="L3878" s="337" t="s">
        <v>19695</v>
      </c>
      <c r="M3878" s="337" t="s">
        <v>19695</v>
      </c>
      <c r="N3878" s="337" t="s">
        <v>19695</v>
      </c>
      <c r="O3878" s="337" t="s">
        <v>19695</v>
      </c>
      <c r="P3878" s="337" t="s">
        <v>19695</v>
      </c>
      <c r="Q3878" s="337" t="s">
        <v>19695</v>
      </c>
      <c r="R3878" s="337" t="s">
        <v>144</v>
      </c>
      <c r="S3878" s="337" t="s">
        <v>446</v>
      </c>
      <c r="T3878" s="337" t="s">
        <v>55</v>
      </c>
      <c r="U3878" s="337" t="s">
        <v>1484</v>
      </c>
      <c r="V3878" s="337">
        <v>4</v>
      </c>
      <c r="W3878" s="337" t="s">
        <v>19695</v>
      </c>
      <c r="X3878" s="337" t="s">
        <v>19695</v>
      </c>
      <c r="Y3878" s="337" t="s">
        <v>19695</v>
      </c>
      <c r="Z3878" s="337" t="s">
        <v>1728</v>
      </c>
      <c r="AA3878" s="337" t="s">
        <v>717</v>
      </c>
      <c r="AB3878" s="337" t="s">
        <v>718</v>
      </c>
      <c r="AC3878" s="337" t="s">
        <v>13911</v>
      </c>
    </row>
    <row r="3879" spans="1:29" ht="15.8" x14ac:dyDescent="0.25">
      <c r="A3879" s="337" t="s">
        <v>1723</v>
      </c>
      <c r="B3879" s="337" t="s">
        <v>8040</v>
      </c>
      <c r="C3879" s="337" t="s">
        <v>1821</v>
      </c>
      <c r="D3879" s="337" t="s">
        <v>449</v>
      </c>
      <c r="E3879" s="337" t="s">
        <v>4660</v>
      </c>
      <c r="F3879" s="338">
        <v>42950</v>
      </c>
      <c r="G3879" s="337" t="s">
        <v>5155</v>
      </c>
      <c r="H3879" s="338">
        <v>43084</v>
      </c>
      <c r="I3879" s="337" t="s">
        <v>19695</v>
      </c>
      <c r="J3879" s="337" t="s">
        <v>16</v>
      </c>
      <c r="K3879" s="337" t="s">
        <v>19695</v>
      </c>
      <c r="L3879" s="337" t="s">
        <v>19695</v>
      </c>
      <c r="M3879" s="337" t="s">
        <v>19695</v>
      </c>
      <c r="N3879" s="337" t="s">
        <v>19695</v>
      </c>
      <c r="O3879" s="337" t="s">
        <v>19695</v>
      </c>
      <c r="P3879" s="337" t="s">
        <v>19695</v>
      </c>
      <c r="Q3879" s="337" t="s">
        <v>19695</v>
      </c>
      <c r="R3879" s="337" t="s">
        <v>144</v>
      </c>
      <c r="S3879" s="337" t="s">
        <v>446</v>
      </c>
      <c r="T3879" s="337" t="s">
        <v>55</v>
      </c>
      <c r="U3879" s="337" t="s">
        <v>1484</v>
      </c>
      <c r="V3879" s="337">
        <v>4</v>
      </c>
      <c r="W3879" s="337" t="s">
        <v>19695</v>
      </c>
      <c r="X3879" s="337" t="s">
        <v>19695</v>
      </c>
      <c r="Y3879" s="337" t="s">
        <v>19695</v>
      </c>
      <c r="Z3879" s="337" t="s">
        <v>1728</v>
      </c>
      <c r="AA3879" s="337" t="s">
        <v>717</v>
      </c>
      <c r="AB3879" s="337" t="s">
        <v>718</v>
      </c>
      <c r="AC3879" s="337" t="s">
        <v>13911</v>
      </c>
    </row>
    <row r="3880" spans="1:29" ht="15.8" x14ac:dyDescent="0.25">
      <c r="A3880" s="337" t="s">
        <v>1723</v>
      </c>
      <c r="B3880" s="337" t="s">
        <v>8068</v>
      </c>
      <c r="C3880" s="337" t="s">
        <v>1821</v>
      </c>
      <c r="D3880" s="337" t="s">
        <v>449</v>
      </c>
      <c r="E3880" s="337" t="s">
        <v>5128</v>
      </c>
      <c r="F3880" s="338">
        <v>42969</v>
      </c>
      <c r="G3880" s="337" t="s">
        <v>5155</v>
      </c>
      <c r="H3880" s="338">
        <v>43084</v>
      </c>
      <c r="I3880" s="337" t="s">
        <v>19695</v>
      </c>
      <c r="J3880" s="337" t="s">
        <v>16</v>
      </c>
      <c r="K3880" s="337" t="s">
        <v>19695</v>
      </c>
      <c r="L3880" s="337" t="s">
        <v>19695</v>
      </c>
      <c r="M3880" s="337" t="s">
        <v>19695</v>
      </c>
      <c r="N3880" s="337" t="s">
        <v>19695</v>
      </c>
      <c r="O3880" s="337" t="s">
        <v>19695</v>
      </c>
      <c r="P3880" s="337" t="s">
        <v>19695</v>
      </c>
      <c r="Q3880" s="337" t="s">
        <v>19695</v>
      </c>
      <c r="R3880" s="337" t="s">
        <v>144</v>
      </c>
      <c r="S3880" s="337" t="s">
        <v>446</v>
      </c>
      <c r="T3880" s="337" t="s">
        <v>55</v>
      </c>
      <c r="U3880" s="337" t="s">
        <v>826</v>
      </c>
      <c r="V3880" s="337">
        <v>4</v>
      </c>
      <c r="W3880" s="337" t="s">
        <v>19695</v>
      </c>
      <c r="X3880" s="337" t="s">
        <v>19695</v>
      </c>
      <c r="Y3880" s="337" t="s">
        <v>19695</v>
      </c>
      <c r="Z3880" s="337" t="s">
        <v>1728</v>
      </c>
      <c r="AA3880" s="337" t="s">
        <v>717</v>
      </c>
      <c r="AB3880" s="337" t="s">
        <v>718</v>
      </c>
      <c r="AC3880" s="337" t="s">
        <v>13911</v>
      </c>
    </row>
    <row r="3881" spans="1:29" ht="15.8" x14ac:dyDescent="0.25">
      <c r="A3881" s="337" t="s">
        <v>1723</v>
      </c>
      <c r="B3881" s="337" t="s">
        <v>1482</v>
      </c>
      <c r="C3881" s="337" t="s">
        <v>1821</v>
      </c>
      <c r="D3881" s="337" t="s">
        <v>449</v>
      </c>
      <c r="E3881" s="337" t="s">
        <v>4456</v>
      </c>
      <c r="F3881" s="338">
        <v>42993</v>
      </c>
      <c r="G3881" s="337" t="s">
        <v>5155</v>
      </c>
      <c r="H3881" s="338">
        <v>43084</v>
      </c>
      <c r="I3881" s="337" t="s">
        <v>19695</v>
      </c>
      <c r="J3881" s="337" t="s">
        <v>16</v>
      </c>
      <c r="K3881" s="337" t="s">
        <v>19695</v>
      </c>
      <c r="L3881" s="337" t="s">
        <v>19695</v>
      </c>
      <c r="M3881" s="337" t="s">
        <v>19695</v>
      </c>
      <c r="N3881" s="337" t="s">
        <v>19695</v>
      </c>
      <c r="O3881" s="337" t="s">
        <v>19695</v>
      </c>
      <c r="P3881" s="337" t="s">
        <v>19695</v>
      </c>
      <c r="Q3881" s="337" t="s">
        <v>19695</v>
      </c>
      <c r="R3881" s="337" t="s">
        <v>144</v>
      </c>
      <c r="S3881" s="337" t="s">
        <v>446</v>
      </c>
      <c r="T3881" s="337" t="s">
        <v>55</v>
      </c>
      <c r="U3881" s="337" t="s">
        <v>833</v>
      </c>
      <c r="V3881" s="337">
        <v>4</v>
      </c>
      <c r="W3881" s="337" t="s">
        <v>19695</v>
      </c>
      <c r="X3881" s="337" t="s">
        <v>19695</v>
      </c>
      <c r="Y3881" s="337" t="s">
        <v>19695</v>
      </c>
      <c r="Z3881" s="337" t="s">
        <v>1728</v>
      </c>
      <c r="AA3881" s="337" t="s">
        <v>717</v>
      </c>
      <c r="AB3881" s="337" t="s">
        <v>718</v>
      </c>
      <c r="AC3881" s="337" t="s">
        <v>13911</v>
      </c>
    </row>
    <row r="3882" spans="1:29" ht="15.8" x14ac:dyDescent="0.25">
      <c r="A3882" s="337" t="s">
        <v>1723</v>
      </c>
      <c r="B3882" s="337" t="s">
        <v>8165</v>
      </c>
      <c r="C3882" s="337" t="s">
        <v>1821</v>
      </c>
      <c r="D3882" s="337" t="s">
        <v>449</v>
      </c>
      <c r="E3882" s="337" t="s">
        <v>4418</v>
      </c>
      <c r="F3882" s="338">
        <v>42946</v>
      </c>
      <c r="G3882" s="337" t="s">
        <v>5155</v>
      </c>
      <c r="H3882" s="338">
        <v>43084</v>
      </c>
      <c r="I3882" s="337" t="s">
        <v>19695</v>
      </c>
      <c r="J3882" s="337" t="s">
        <v>16</v>
      </c>
      <c r="K3882" s="337" t="s">
        <v>19695</v>
      </c>
      <c r="L3882" s="337" t="s">
        <v>19695</v>
      </c>
      <c r="M3882" s="337" t="s">
        <v>19695</v>
      </c>
      <c r="N3882" s="337" t="s">
        <v>19695</v>
      </c>
      <c r="O3882" s="337" t="s">
        <v>19695</v>
      </c>
      <c r="P3882" s="337" t="s">
        <v>19695</v>
      </c>
      <c r="Q3882" s="337" t="s">
        <v>19695</v>
      </c>
      <c r="R3882" s="337" t="s">
        <v>144</v>
      </c>
      <c r="S3882" s="337" t="s">
        <v>446</v>
      </c>
      <c r="T3882" s="337" t="s">
        <v>55</v>
      </c>
      <c r="U3882" s="337" t="s">
        <v>8162</v>
      </c>
      <c r="V3882" s="337">
        <v>4</v>
      </c>
      <c r="W3882" s="337" t="s">
        <v>19695</v>
      </c>
      <c r="X3882" s="337" t="s">
        <v>19695</v>
      </c>
      <c r="Y3882" s="337" t="s">
        <v>19695</v>
      </c>
      <c r="Z3882" s="337" t="s">
        <v>1728</v>
      </c>
      <c r="AA3882" s="337" t="s">
        <v>717</v>
      </c>
      <c r="AB3882" s="337" t="s">
        <v>718</v>
      </c>
      <c r="AC3882" s="337" t="s">
        <v>13912</v>
      </c>
    </row>
    <row r="3883" spans="1:29" ht="15.8" x14ac:dyDescent="0.25">
      <c r="A3883" s="337" t="s">
        <v>1723</v>
      </c>
      <c r="B3883" s="337" t="s">
        <v>8126</v>
      </c>
      <c r="C3883" s="337" t="s">
        <v>1821</v>
      </c>
      <c r="D3883" s="337" t="s">
        <v>449</v>
      </c>
      <c r="E3883" s="337" t="s">
        <v>5953</v>
      </c>
      <c r="F3883" s="338">
        <v>42913</v>
      </c>
      <c r="G3883" s="337" t="s">
        <v>5155</v>
      </c>
      <c r="H3883" s="338">
        <v>43084</v>
      </c>
      <c r="I3883" s="337" t="s">
        <v>19695</v>
      </c>
      <c r="J3883" s="337" t="s">
        <v>16</v>
      </c>
      <c r="K3883" s="337" t="s">
        <v>19695</v>
      </c>
      <c r="L3883" s="337" t="s">
        <v>19695</v>
      </c>
      <c r="M3883" s="337" t="s">
        <v>19695</v>
      </c>
      <c r="N3883" s="337" t="s">
        <v>19695</v>
      </c>
      <c r="O3883" s="337" t="s">
        <v>19695</v>
      </c>
      <c r="P3883" s="337" t="s">
        <v>19695</v>
      </c>
      <c r="Q3883" s="337" t="s">
        <v>19695</v>
      </c>
      <c r="R3883" s="337" t="s">
        <v>144</v>
      </c>
      <c r="S3883" s="337" t="s">
        <v>446</v>
      </c>
      <c r="T3883" s="337" t="s">
        <v>55</v>
      </c>
      <c r="U3883" s="337" t="s">
        <v>388</v>
      </c>
      <c r="V3883" s="337">
        <v>4</v>
      </c>
      <c r="W3883" s="337" t="s">
        <v>19695</v>
      </c>
      <c r="X3883" s="337" t="s">
        <v>19695</v>
      </c>
      <c r="Y3883" s="337" t="s">
        <v>19695</v>
      </c>
      <c r="Z3883" s="337" t="s">
        <v>1728</v>
      </c>
      <c r="AA3883" s="337" t="s">
        <v>717</v>
      </c>
      <c r="AB3883" s="337" t="s">
        <v>718</v>
      </c>
      <c r="AC3883" s="337" t="s">
        <v>13912</v>
      </c>
    </row>
    <row r="3884" spans="1:29" ht="15.8" x14ac:dyDescent="0.25">
      <c r="A3884" s="337" t="s">
        <v>1723</v>
      </c>
      <c r="B3884" s="337" t="s">
        <v>8125</v>
      </c>
      <c r="C3884" s="337" t="s">
        <v>1821</v>
      </c>
      <c r="D3884" s="337" t="s">
        <v>449</v>
      </c>
      <c r="E3884" s="337" t="s">
        <v>6343</v>
      </c>
      <c r="F3884" s="338">
        <v>43005</v>
      </c>
      <c r="G3884" s="337" t="s">
        <v>5155</v>
      </c>
      <c r="H3884" s="338">
        <v>43084</v>
      </c>
      <c r="I3884" s="337" t="s">
        <v>19695</v>
      </c>
      <c r="J3884" s="337" t="s">
        <v>16</v>
      </c>
      <c r="K3884" s="337" t="s">
        <v>19695</v>
      </c>
      <c r="L3884" s="337" t="s">
        <v>19695</v>
      </c>
      <c r="M3884" s="337" t="s">
        <v>19695</v>
      </c>
      <c r="N3884" s="337" t="s">
        <v>19695</v>
      </c>
      <c r="O3884" s="337" t="s">
        <v>19695</v>
      </c>
      <c r="P3884" s="337" t="s">
        <v>19695</v>
      </c>
      <c r="Q3884" s="337" t="s">
        <v>19695</v>
      </c>
      <c r="R3884" s="337" t="s">
        <v>144</v>
      </c>
      <c r="S3884" s="337" t="s">
        <v>446</v>
      </c>
      <c r="T3884" s="337" t="s">
        <v>55</v>
      </c>
      <c r="U3884" s="337" t="s">
        <v>388</v>
      </c>
      <c r="V3884" s="337">
        <v>4</v>
      </c>
      <c r="W3884" s="337" t="s">
        <v>19695</v>
      </c>
      <c r="X3884" s="337" t="s">
        <v>19695</v>
      </c>
      <c r="Y3884" s="337" t="s">
        <v>19695</v>
      </c>
      <c r="Z3884" s="337" t="s">
        <v>1728</v>
      </c>
      <c r="AA3884" s="337" t="s">
        <v>717</v>
      </c>
      <c r="AB3884" s="337" t="s">
        <v>718</v>
      </c>
      <c r="AC3884" s="337" t="s">
        <v>13912</v>
      </c>
    </row>
    <row r="3885" spans="1:29" ht="15.8" x14ac:dyDescent="0.25">
      <c r="A3885" s="337" t="s">
        <v>1723</v>
      </c>
      <c r="B3885" s="337" t="s">
        <v>8124</v>
      </c>
      <c r="C3885" s="337" t="s">
        <v>1821</v>
      </c>
      <c r="D3885" s="337" t="s">
        <v>449</v>
      </c>
      <c r="E3885" s="337" t="s">
        <v>6343</v>
      </c>
      <c r="F3885" s="338">
        <v>43005</v>
      </c>
      <c r="G3885" s="337" t="s">
        <v>5155</v>
      </c>
      <c r="H3885" s="338">
        <v>43084</v>
      </c>
      <c r="I3885" s="337" t="s">
        <v>19695</v>
      </c>
      <c r="J3885" s="337" t="s">
        <v>16</v>
      </c>
      <c r="K3885" s="337" t="s">
        <v>19695</v>
      </c>
      <c r="L3885" s="337" t="s">
        <v>19695</v>
      </c>
      <c r="M3885" s="337" t="s">
        <v>19695</v>
      </c>
      <c r="N3885" s="337" t="s">
        <v>19695</v>
      </c>
      <c r="O3885" s="337" t="s">
        <v>19695</v>
      </c>
      <c r="P3885" s="337" t="s">
        <v>19695</v>
      </c>
      <c r="Q3885" s="337" t="s">
        <v>19695</v>
      </c>
      <c r="R3885" s="337" t="s">
        <v>144</v>
      </c>
      <c r="S3885" s="337" t="s">
        <v>446</v>
      </c>
      <c r="T3885" s="337" t="s">
        <v>55</v>
      </c>
      <c r="U3885" s="337" t="s">
        <v>388</v>
      </c>
      <c r="V3885" s="337">
        <v>4</v>
      </c>
      <c r="W3885" s="337" t="s">
        <v>19695</v>
      </c>
      <c r="X3885" s="337" t="s">
        <v>19695</v>
      </c>
      <c r="Y3885" s="337" t="s">
        <v>19695</v>
      </c>
      <c r="Z3885" s="337" t="s">
        <v>1728</v>
      </c>
      <c r="AA3885" s="337" t="s">
        <v>717</v>
      </c>
      <c r="AB3885" s="337" t="s">
        <v>718</v>
      </c>
      <c r="AC3885" s="337" t="s">
        <v>13912</v>
      </c>
    </row>
    <row r="3886" spans="1:29" ht="15.8" x14ac:dyDescent="0.25">
      <c r="A3886" s="337" t="s">
        <v>1723</v>
      </c>
      <c r="B3886" s="337" t="s">
        <v>9197</v>
      </c>
      <c r="C3886" s="337" t="s">
        <v>1821</v>
      </c>
      <c r="D3886" s="337" t="s">
        <v>449</v>
      </c>
      <c r="E3886" s="337" t="s">
        <v>8047</v>
      </c>
      <c r="F3886" s="338">
        <v>43001</v>
      </c>
      <c r="G3886" s="337" t="s">
        <v>5155</v>
      </c>
      <c r="H3886" s="338">
        <v>43084</v>
      </c>
      <c r="I3886" s="337" t="s">
        <v>19695</v>
      </c>
      <c r="J3886" s="337" t="s">
        <v>16</v>
      </c>
      <c r="K3886" s="337" t="s">
        <v>19695</v>
      </c>
      <c r="L3886" s="337" t="s">
        <v>19695</v>
      </c>
      <c r="M3886" s="337" t="s">
        <v>19695</v>
      </c>
      <c r="N3886" s="337" t="s">
        <v>19695</v>
      </c>
      <c r="O3886" s="337" t="s">
        <v>19695</v>
      </c>
      <c r="P3886" s="337" t="s">
        <v>19695</v>
      </c>
      <c r="Q3886" s="337" t="s">
        <v>19695</v>
      </c>
      <c r="R3886" s="337" t="s">
        <v>144</v>
      </c>
      <c r="S3886" s="337" t="s">
        <v>446</v>
      </c>
      <c r="T3886" s="337" t="s">
        <v>55</v>
      </c>
      <c r="U3886" s="337" t="s">
        <v>388</v>
      </c>
      <c r="V3886" s="337">
        <v>4</v>
      </c>
      <c r="W3886" s="337" t="s">
        <v>19695</v>
      </c>
      <c r="X3886" s="337" t="s">
        <v>19695</v>
      </c>
      <c r="Y3886" s="337" t="s">
        <v>19695</v>
      </c>
      <c r="Z3886" s="337" t="s">
        <v>1728</v>
      </c>
      <c r="AA3886" s="337" t="s">
        <v>717</v>
      </c>
      <c r="AB3886" s="337" t="s">
        <v>718</v>
      </c>
      <c r="AC3886" s="337" t="s">
        <v>13912</v>
      </c>
    </row>
    <row r="3887" spans="1:29" ht="15.8" x14ac:dyDescent="0.25">
      <c r="A3887" s="337" t="s">
        <v>1723</v>
      </c>
      <c r="B3887" s="337" t="s">
        <v>1483</v>
      </c>
      <c r="C3887" s="337" t="s">
        <v>1821</v>
      </c>
      <c r="D3887" s="337" t="s">
        <v>449</v>
      </c>
      <c r="E3887" s="337" t="s">
        <v>8043</v>
      </c>
      <c r="F3887" s="338">
        <v>42970</v>
      </c>
      <c r="G3887" s="337" t="s">
        <v>5155</v>
      </c>
      <c r="H3887" s="338">
        <v>43084</v>
      </c>
      <c r="I3887" s="337" t="s">
        <v>19695</v>
      </c>
      <c r="J3887" s="337" t="s">
        <v>16</v>
      </c>
      <c r="K3887" s="337" t="s">
        <v>19695</v>
      </c>
      <c r="L3887" s="337" t="s">
        <v>19695</v>
      </c>
      <c r="M3887" s="337" t="s">
        <v>19695</v>
      </c>
      <c r="N3887" s="337" t="s">
        <v>19695</v>
      </c>
      <c r="O3887" s="337" t="s">
        <v>19695</v>
      </c>
      <c r="P3887" s="337" t="s">
        <v>19695</v>
      </c>
      <c r="Q3887" s="337" t="s">
        <v>19695</v>
      </c>
      <c r="R3887" s="337" t="s">
        <v>144</v>
      </c>
      <c r="S3887" s="337" t="s">
        <v>446</v>
      </c>
      <c r="T3887" s="337" t="s">
        <v>55</v>
      </c>
      <c r="U3887" s="337" t="s">
        <v>1484</v>
      </c>
      <c r="V3887" s="337">
        <v>4</v>
      </c>
      <c r="W3887" s="337" t="s">
        <v>19695</v>
      </c>
      <c r="X3887" s="337" t="s">
        <v>19695</v>
      </c>
      <c r="Y3887" s="337" t="s">
        <v>19695</v>
      </c>
      <c r="Z3887" s="337" t="s">
        <v>1728</v>
      </c>
      <c r="AA3887" s="337" t="s">
        <v>717</v>
      </c>
      <c r="AB3887" s="337" t="s">
        <v>718</v>
      </c>
      <c r="AC3887" s="337" t="s">
        <v>13912</v>
      </c>
    </row>
    <row r="3888" spans="1:29" ht="15.8" x14ac:dyDescent="0.25">
      <c r="A3888" s="337" t="s">
        <v>1723</v>
      </c>
      <c r="B3888" s="337" t="s">
        <v>9192</v>
      </c>
      <c r="C3888" s="337" t="s">
        <v>1821</v>
      </c>
      <c r="D3888" s="337" t="s">
        <v>449</v>
      </c>
      <c r="E3888" s="337" t="s">
        <v>8047</v>
      </c>
      <c r="F3888" s="338">
        <v>43001</v>
      </c>
      <c r="G3888" s="337" t="s">
        <v>5155</v>
      </c>
      <c r="H3888" s="338">
        <v>43084</v>
      </c>
      <c r="I3888" s="337" t="s">
        <v>19695</v>
      </c>
      <c r="J3888" s="337" t="s">
        <v>16</v>
      </c>
      <c r="K3888" s="337" t="s">
        <v>19695</v>
      </c>
      <c r="L3888" s="337" t="s">
        <v>19695</v>
      </c>
      <c r="M3888" s="337" t="s">
        <v>19695</v>
      </c>
      <c r="N3888" s="337" t="s">
        <v>19695</v>
      </c>
      <c r="O3888" s="337" t="s">
        <v>19695</v>
      </c>
      <c r="P3888" s="337" t="s">
        <v>19695</v>
      </c>
      <c r="Q3888" s="337" t="s">
        <v>19695</v>
      </c>
      <c r="R3888" s="337" t="s">
        <v>144</v>
      </c>
      <c r="S3888" s="337" t="s">
        <v>446</v>
      </c>
      <c r="T3888" s="337" t="s">
        <v>55</v>
      </c>
      <c r="U3888" s="337" t="s">
        <v>1484</v>
      </c>
      <c r="V3888" s="337">
        <v>4</v>
      </c>
      <c r="W3888" s="337" t="s">
        <v>19695</v>
      </c>
      <c r="X3888" s="337" t="s">
        <v>19695</v>
      </c>
      <c r="Y3888" s="337" t="s">
        <v>19695</v>
      </c>
      <c r="Z3888" s="337" t="s">
        <v>1728</v>
      </c>
      <c r="AA3888" s="337" t="s">
        <v>717</v>
      </c>
      <c r="AB3888" s="337" t="s">
        <v>718</v>
      </c>
      <c r="AC3888" s="337" t="s">
        <v>13912</v>
      </c>
    </row>
    <row r="3889" spans="1:29" ht="15.8" x14ac:dyDescent="0.25">
      <c r="A3889" s="337" t="s">
        <v>1723</v>
      </c>
      <c r="B3889" s="337" t="s">
        <v>8050</v>
      </c>
      <c r="C3889" s="337" t="s">
        <v>1821</v>
      </c>
      <c r="D3889" s="337" t="s">
        <v>449</v>
      </c>
      <c r="E3889" s="337" t="s">
        <v>4848</v>
      </c>
      <c r="F3889" s="338">
        <v>42882</v>
      </c>
      <c r="G3889" s="337" t="s">
        <v>5155</v>
      </c>
      <c r="H3889" s="338">
        <v>43084</v>
      </c>
      <c r="I3889" s="337" t="s">
        <v>19695</v>
      </c>
      <c r="J3889" s="337" t="s">
        <v>16</v>
      </c>
      <c r="K3889" s="337" t="s">
        <v>19695</v>
      </c>
      <c r="L3889" s="337" t="s">
        <v>19695</v>
      </c>
      <c r="M3889" s="337" t="s">
        <v>19695</v>
      </c>
      <c r="N3889" s="337" t="s">
        <v>19695</v>
      </c>
      <c r="O3889" s="337" t="s">
        <v>19695</v>
      </c>
      <c r="P3889" s="337" t="s">
        <v>19695</v>
      </c>
      <c r="Q3889" s="337" t="s">
        <v>19695</v>
      </c>
      <c r="R3889" s="337" t="s">
        <v>144</v>
      </c>
      <c r="S3889" s="337" t="s">
        <v>446</v>
      </c>
      <c r="T3889" s="337" t="s">
        <v>55</v>
      </c>
      <c r="U3889" s="337" t="s">
        <v>388</v>
      </c>
      <c r="V3889" s="337">
        <v>4</v>
      </c>
      <c r="W3889" s="337" t="s">
        <v>19695</v>
      </c>
      <c r="X3889" s="337" t="s">
        <v>19695</v>
      </c>
      <c r="Y3889" s="337" t="s">
        <v>19695</v>
      </c>
      <c r="Z3889" s="337" t="s">
        <v>1728</v>
      </c>
      <c r="AA3889" s="337" t="s">
        <v>717</v>
      </c>
      <c r="AB3889" s="337" t="s">
        <v>718</v>
      </c>
      <c r="AC3889" s="337" t="s">
        <v>13912</v>
      </c>
    </row>
    <row r="3890" spans="1:29" ht="15.8" x14ac:dyDescent="0.25">
      <c r="A3890" s="337" t="s">
        <v>1723</v>
      </c>
      <c r="B3890" s="337" t="s">
        <v>8177</v>
      </c>
      <c r="C3890" s="337" t="s">
        <v>1821</v>
      </c>
      <c r="D3890" s="337" t="s">
        <v>449</v>
      </c>
      <c r="E3890" s="337" t="s">
        <v>5984</v>
      </c>
      <c r="F3890" s="338">
        <v>43003</v>
      </c>
      <c r="G3890" s="337" t="s">
        <v>5155</v>
      </c>
      <c r="H3890" s="338">
        <v>43084</v>
      </c>
      <c r="I3890" s="337" t="s">
        <v>19695</v>
      </c>
      <c r="J3890" s="337" t="s">
        <v>16</v>
      </c>
      <c r="K3890" s="337" t="s">
        <v>19695</v>
      </c>
      <c r="L3890" s="337" t="s">
        <v>19695</v>
      </c>
      <c r="M3890" s="337" t="s">
        <v>19695</v>
      </c>
      <c r="N3890" s="337" t="s">
        <v>19695</v>
      </c>
      <c r="O3890" s="337" t="s">
        <v>19695</v>
      </c>
      <c r="P3890" s="337" t="s">
        <v>19695</v>
      </c>
      <c r="Q3890" s="337" t="s">
        <v>19695</v>
      </c>
      <c r="R3890" s="337" t="s">
        <v>144</v>
      </c>
      <c r="S3890" s="337" t="s">
        <v>446</v>
      </c>
      <c r="T3890" s="337" t="s">
        <v>55</v>
      </c>
      <c r="U3890" s="337" t="s">
        <v>388</v>
      </c>
      <c r="V3890" s="337">
        <v>4</v>
      </c>
      <c r="W3890" s="337" t="s">
        <v>19695</v>
      </c>
      <c r="X3890" s="337" t="s">
        <v>19695</v>
      </c>
      <c r="Y3890" s="337" t="s">
        <v>19695</v>
      </c>
      <c r="Z3890" s="337" t="s">
        <v>1728</v>
      </c>
      <c r="AA3890" s="337" t="s">
        <v>717</v>
      </c>
      <c r="AB3890" s="337" t="s">
        <v>718</v>
      </c>
      <c r="AC3890" s="337" t="s">
        <v>13912</v>
      </c>
    </row>
    <row r="3891" spans="1:29" ht="15.8" x14ac:dyDescent="0.25">
      <c r="A3891" s="337" t="s">
        <v>1723</v>
      </c>
      <c r="B3891" s="337" t="s">
        <v>4999</v>
      </c>
      <c r="C3891" s="337" t="s">
        <v>1725</v>
      </c>
      <c r="D3891" s="337" t="s">
        <v>1726</v>
      </c>
      <c r="E3891" s="337" t="s">
        <v>5000</v>
      </c>
      <c r="F3891" s="338">
        <v>43032</v>
      </c>
      <c r="G3891" s="337" t="s">
        <v>5001</v>
      </c>
      <c r="H3891" s="338">
        <v>43082</v>
      </c>
      <c r="I3891" s="337" t="s">
        <v>19695</v>
      </c>
      <c r="J3891" s="337" t="s">
        <v>36</v>
      </c>
      <c r="K3891" s="337" t="s">
        <v>19695</v>
      </c>
      <c r="L3891" s="337" t="s">
        <v>19695</v>
      </c>
      <c r="M3891" s="337" t="s">
        <v>19695</v>
      </c>
      <c r="N3891" s="337" t="s">
        <v>19695</v>
      </c>
      <c r="O3891" s="337" t="s">
        <v>19695</v>
      </c>
      <c r="P3891" s="337" t="s">
        <v>19695</v>
      </c>
      <c r="Q3891" s="337" t="s">
        <v>19695</v>
      </c>
      <c r="R3891" s="337" t="s">
        <v>130</v>
      </c>
      <c r="S3891" s="337" t="s">
        <v>147</v>
      </c>
      <c r="T3891" s="337" t="s">
        <v>5002</v>
      </c>
      <c r="U3891" s="337" t="s">
        <v>5003</v>
      </c>
      <c r="V3891" s="337">
        <v>10</v>
      </c>
      <c r="W3891" s="337" t="s">
        <v>19695</v>
      </c>
      <c r="X3891" s="337" t="s">
        <v>19695</v>
      </c>
      <c r="Y3891" s="337" t="s">
        <v>19695</v>
      </c>
      <c r="Z3891" s="337" t="s">
        <v>1753</v>
      </c>
      <c r="AA3891" s="337" t="s">
        <v>735</v>
      </c>
      <c r="AB3891" s="337" t="s">
        <v>718</v>
      </c>
      <c r="AC3891" s="337" t="s">
        <v>15221</v>
      </c>
    </row>
    <row r="3892" spans="1:29" ht="15.8" x14ac:dyDescent="0.25">
      <c r="A3892" s="337" t="s">
        <v>1723</v>
      </c>
      <c r="B3892" s="337" t="s">
        <v>5004</v>
      </c>
      <c r="C3892" s="337" t="s">
        <v>1725</v>
      </c>
      <c r="D3892" s="337" t="s">
        <v>1726</v>
      </c>
      <c r="E3892" s="337" t="s">
        <v>5005</v>
      </c>
      <c r="F3892" s="338">
        <v>43031</v>
      </c>
      <c r="G3892" s="337" t="s">
        <v>5006</v>
      </c>
      <c r="H3892" s="338">
        <v>43081</v>
      </c>
      <c r="I3892" s="337" t="s">
        <v>19695</v>
      </c>
      <c r="J3892" s="337" t="s">
        <v>36</v>
      </c>
      <c r="K3892" s="337" t="s">
        <v>19695</v>
      </c>
      <c r="L3892" s="337" t="s">
        <v>19695</v>
      </c>
      <c r="M3892" s="337" t="s">
        <v>19695</v>
      </c>
      <c r="N3892" s="337" t="s">
        <v>19695</v>
      </c>
      <c r="O3892" s="337" t="s">
        <v>19695</v>
      </c>
      <c r="P3892" s="337" t="s">
        <v>19695</v>
      </c>
      <c r="Q3892" s="337" t="s">
        <v>19695</v>
      </c>
      <c r="R3892" s="337" t="s">
        <v>52</v>
      </c>
      <c r="S3892" s="337" t="s">
        <v>857</v>
      </c>
      <c r="T3892" s="337" t="s">
        <v>857</v>
      </c>
      <c r="U3892" s="337" t="s">
        <v>1615</v>
      </c>
      <c r="V3892" s="337">
        <v>6</v>
      </c>
      <c r="W3892" s="337" t="s">
        <v>19695</v>
      </c>
      <c r="X3892" s="337" t="s">
        <v>19695</v>
      </c>
      <c r="Y3892" s="337" t="s">
        <v>19695</v>
      </c>
      <c r="Z3892" s="337" t="s">
        <v>1753</v>
      </c>
      <c r="AA3892" s="337" t="s">
        <v>717</v>
      </c>
      <c r="AB3892" s="337" t="s">
        <v>718</v>
      </c>
      <c r="AC3892" s="337" t="s">
        <v>15440</v>
      </c>
    </row>
    <row r="3893" spans="1:29" ht="15.8" x14ac:dyDescent="0.25">
      <c r="A3893" s="337" t="s">
        <v>1723</v>
      </c>
      <c r="B3893" s="337" t="s">
        <v>4818</v>
      </c>
      <c r="C3893" s="337" t="s">
        <v>1821</v>
      </c>
      <c r="D3893" s="337" t="s">
        <v>449</v>
      </c>
      <c r="E3893" s="337" t="s">
        <v>4293</v>
      </c>
      <c r="F3893" s="338">
        <v>43040</v>
      </c>
      <c r="G3893" s="337" t="s">
        <v>4819</v>
      </c>
      <c r="H3893" s="338">
        <v>43080</v>
      </c>
      <c r="I3893" s="337" t="s">
        <v>19695</v>
      </c>
      <c r="J3893" s="337" t="s">
        <v>16</v>
      </c>
      <c r="K3893" s="337" t="s">
        <v>19695</v>
      </c>
      <c r="L3893" s="337" t="s">
        <v>19695</v>
      </c>
      <c r="M3893" s="337" t="s">
        <v>19695</v>
      </c>
      <c r="N3893" s="337" t="s">
        <v>19695</v>
      </c>
      <c r="O3893" s="337" t="s">
        <v>19695</v>
      </c>
      <c r="P3893" s="337" t="s">
        <v>19695</v>
      </c>
      <c r="Q3893" s="337" t="s">
        <v>19695</v>
      </c>
      <c r="R3893" s="337" t="s">
        <v>18</v>
      </c>
      <c r="S3893" s="337" t="s">
        <v>78</v>
      </c>
      <c r="T3893" s="337" t="s">
        <v>1063</v>
      </c>
      <c r="U3893" s="337" t="s">
        <v>4817</v>
      </c>
      <c r="V3893" s="337">
        <v>6</v>
      </c>
      <c r="W3893" s="337" t="s">
        <v>19695</v>
      </c>
      <c r="X3893" s="337" t="s">
        <v>19695</v>
      </c>
      <c r="Y3893" s="337" t="s">
        <v>19695</v>
      </c>
      <c r="Z3893" s="337" t="s">
        <v>1728</v>
      </c>
      <c r="AA3893" s="337" t="s">
        <v>735</v>
      </c>
      <c r="AB3893" s="337" t="s">
        <v>718</v>
      </c>
      <c r="AC3893" s="337" t="s">
        <v>13764</v>
      </c>
    </row>
    <row r="3894" spans="1:29" ht="15.8" x14ac:dyDescent="0.25">
      <c r="A3894" s="337" t="s">
        <v>1723</v>
      </c>
      <c r="B3894" s="337" t="s">
        <v>5491</v>
      </c>
      <c r="C3894" s="337" t="s">
        <v>1821</v>
      </c>
      <c r="D3894" s="337" t="s">
        <v>449</v>
      </c>
      <c r="E3894" s="337" t="s">
        <v>5492</v>
      </c>
      <c r="F3894" s="338">
        <v>43058</v>
      </c>
      <c r="G3894" s="337" t="s">
        <v>5493</v>
      </c>
      <c r="H3894" s="338">
        <v>43079</v>
      </c>
      <c r="I3894" s="337" t="s">
        <v>19695</v>
      </c>
      <c r="J3894" s="337" t="s">
        <v>36</v>
      </c>
      <c r="K3894" s="337" t="s">
        <v>19695</v>
      </c>
      <c r="L3894" s="337" t="s">
        <v>19695</v>
      </c>
      <c r="M3894" s="337" t="s">
        <v>19695</v>
      </c>
      <c r="N3894" s="337" t="s">
        <v>19695</v>
      </c>
      <c r="O3894" s="337" t="s">
        <v>19695</v>
      </c>
      <c r="P3894" s="337" t="s">
        <v>19695</v>
      </c>
      <c r="Q3894" s="337" t="s">
        <v>19695</v>
      </c>
      <c r="R3894" s="337" t="s">
        <v>130</v>
      </c>
      <c r="S3894" s="337" t="s">
        <v>940</v>
      </c>
      <c r="T3894" s="337" t="s">
        <v>3908</v>
      </c>
      <c r="U3894" s="337" t="s">
        <v>5494</v>
      </c>
      <c r="V3894" s="337">
        <v>6</v>
      </c>
      <c r="W3894" s="337" t="s">
        <v>19695</v>
      </c>
      <c r="X3894" s="337" t="s">
        <v>19695</v>
      </c>
      <c r="Y3894" s="337" t="s">
        <v>19695</v>
      </c>
      <c r="Z3894" s="337" t="s">
        <v>1728</v>
      </c>
      <c r="AA3894" s="337" t="s">
        <v>717</v>
      </c>
      <c r="AB3894" s="337" t="s">
        <v>718</v>
      </c>
      <c r="AC3894" s="337" t="s">
        <v>13751</v>
      </c>
    </row>
    <row r="3895" spans="1:29" ht="15.8" x14ac:dyDescent="0.25">
      <c r="A3895" s="337" t="s">
        <v>1723</v>
      </c>
      <c r="B3895" s="337" t="s">
        <v>5629</v>
      </c>
      <c r="C3895" s="337" t="s">
        <v>1821</v>
      </c>
      <c r="D3895" s="337" t="s">
        <v>449</v>
      </c>
      <c r="E3895" s="337" t="s">
        <v>5630</v>
      </c>
      <c r="F3895" s="338">
        <v>43029</v>
      </c>
      <c r="G3895" s="337" t="s">
        <v>5493</v>
      </c>
      <c r="H3895" s="338">
        <v>43079</v>
      </c>
      <c r="I3895" s="337" t="s">
        <v>19695</v>
      </c>
      <c r="J3895" s="337" t="s">
        <v>16</v>
      </c>
      <c r="K3895" s="337" t="s">
        <v>19695</v>
      </c>
      <c r="L3895" s="337" t="s">
        <v>19695</v>
      </c>
      <c r="M3895" s="337" t="s">
        <v>19695</v>
      </c>
      <c r="N3895" s="337" t="s">
        <v>19695</v>
      </c>
      <c r="O3895" s="337" t="s">
        <v>19695</v>
      </c>
      <c r="P3895" s="337" t="s">
        <v>19695</v>
      </c>
      <c r="Q3895" s="337" t="s">
        <v>19695</v>
      </c>
      <c r="R3895" s="337" t="s">
        <v>98</v>
      </c>
      <c r="S3895" s="337" t="s">
        <v>121</v>
      </c>
      <c r="T3895" s="337" t="s">
        <v>5588</v>
      </c>
      <c r="U3895" s="337" t="s">
        <v>1099</v>
      </c>
      <c r="V3895" s="337">
        <v>8</v>
      </c>
      <c r="W3895" s="337" t="s">
        <v>19695</v>
      </c>
      <c r="X3895" s="337" t="s">
        <v>19695</v>
      </c>
      <c r="Y3895" s="337" t="s">
        <v>19695</v>
      </c>
      <c r="Z3895" s="337" t="s">
        <v>1753</v>
      </c>
      <c r="AA3895" s="337" t="s">
        <v>717</v>
      </c>
      <c r="AB3895" s="337" t="s">
        <v>718</v>
      </c>
      <c r="AC3895" s="337" t="s">
        <v>15433</v>
      </c>
    </row>
    <row r="3896" spans="1:29" ht="15.8" x14ac:dyDescent="0.25">
      <c r="A3896" s="337" t="s">
        <v>1723</v>
      </c>
      <c r="B3896" s="337" t="s">
        <v>5753</v>
      </c>
      <c r="C3896" s="337" t="s">
        <v>1821</v>
      </c>
      <c r="D3896" s="337" t="s">
        <v>449</v>
      </c>
      <c r="E3896" s="337" t="s">
        <v>5630</v>
      </c>
      <c r="F3896" s="338">
        <v>43029</v>
      </c>
      <c r="G3896" s="337" t="s">
        <v>5493</v>
      </c>
      <c r="H3896" s="338">
        <v>43079</v>
      </c>
      <c r="I3896" s="337" t="s">
        <v>19695</v>
      </c>
      <c r="J3896" s="337" t="s">
        <v>36</v>
      </c>
      <c r="K3896" s="337" t="s">
        <v>19695</v>
      </c>
      <c r="L3896" s="337" t="s">
        <v>19695</v>
      </c>
      <c r="M3896" s="337" t="s">
        <v>19695</v>
      </c>
      <c r="N3896" s="337" t="s">
        <v>19695</v>
      </c>
      <c r="O3896" s="337" t="s">
        <v>19695</v>
      </c>
      <c r="P3896" s="337" t="s">
        <v>19695</v>
      </c>
      <c r="Q3896" s="337" t="s">
        <v>19695</v>
      </c>
      <c r="R3896" s="337" t="s">
        <v>70</v>
      </c>
      <c r="S3896" s="337" t="s">
        <v>3823</v>
      </c>
      <c r="T3896" s="337" t="s">
        <v>5754</v>
      </c>
      <c r="U3896" s="337" t="s">
        <v>5755</v>
      </c>
      <c r="V3896" s="337">
        <v>10</v>
      </c>
      <c r="W3896" s="337" t="s">
        <v>19695</v>
      </c>
      <c r="X3896" s="337" t="s">
        <v>19695</v>
      </c>
      <c r="Y3896" s="337" t="s">
        <v>19695</v>
      </c>
      <c r="Z3896" s="337" t="s">
        <v>1753</v>
      </c>
      <c r="AA3896" s="337" t="s">
        <v>717</v>
      </c>
      <c r="AB3896" s="337" t="s">
        <v>718</v>
      </c>
      <c r="AC3896" s="337" t="s">
        <v>13775</v>
      </c>
    </row>
    <row r="3897" spans="1:29" ht="15.8" x14ac:dyDescent="0.25">
      <c r="A3897" s="337" t="s">
        <v>1723</v>
      </c>
      <c r="B3897" s="337" t="s">
        <v>11068</v>
      </c>
      <c r="C3897" s="337" t="s">
        <v>1821</v>
      </c>
      <c r="D3897" s="337" t="s">
        <v>449</v>
      </c>
      <c r="E3897" s="337" t="s">
        <v>6864</v>
      </c>
      <c r="F3897" s="338">
        <v>43062</v>
      </c>
      <c r="G3897" s="337" t="s">
        <v>10570</v>
      </c>
      <c r="H3897" s="338">
        <v>43077</v>
      </c>
      <c r="I3897" s="337" t="s">
        <v>19695</v>
      </c>
      <c r="J3897" s="337" t="s">
        <v>36</v>
      </c>
      <c r="K3897" s="337" t="s">
        <v>19695</v>
      </c>
      <c r="L3897" s="337" t="s">
        <v>19695</v>
      </c>
      <c r="M3897" s="337" t="s">
        <v>19695</v>
      </c>
      <c r="N3897" s="337" t="s">
        <v>19695</v>
      </c>
      <c r="O3897" s="337" t="s">
        <v>19695</v>
      </c>
      <c r="P3897" s="337" t="s">
        <v>19695</v>
      </c>
      <c r="Q3897" s="337" t="s">
        <v>19695</v>
      </c>
      <c r="R3897" s="337" t="s">
        <v>130</v>
      </c>
      <c r="S3897" s="337" t="s">
        <v>940</v>
      </c>
      <c r="T3897" s="337" t="s">
        <v>934</v>
      </c>
      <c r="U3897" s="337" t="s">
        <v>11069</v>
      </c>
      <c r="V3897" s="337">
        <v>8</v>
      </c>
      <c r="W3897" s="337" t="s">
        <v>19695</v>
      </c>
      <c r="X3897" s="337" t="s">
        <v>19695</v>
      </c>
      <c r="Y3897" s="337" t="s">
        <v>19695</v>
      </c>
      <c r="Z3897" s="337" t="s">
        <v>1728</v>
      </c>
      <c r="AA3897" s="337" t="s">
        <v>717</v>
      </c>
      <c r="AB3897" s="337" t="s">
        <v>718</v>
      </c>
      <c r="AC3897" s="337" t="s">
        <v>13791</v>
      </c>
    </row>
    <row r="3898" spans="1:29" ht="15.8" x14ac:dyDescent="0.25">
      <c r="A3898" s="337" t="s">
        <v>1723</v>
      </c>
      <c r="B3898" s="337" t="s">
        <v>10569</v>
      </c>
      <c r="C3898" s="337" t="s">
        <v>1821</v>
      </c>
      <c r="D3898" s="337" t="s">
        <v>449</v>
      </c>
      <c r="E3898" s="337" t="s">
        <v>4550</v>
      </c>
      <c r="F3898" s="338">
        <v>43047</v>
      </c>
      <c r="G3898" s="337" t="s">
        <v>10570</v>
      </c>
      <c r="H3898" s="338">
        <v>43077</v>
      </c>
      <c r="I3898" s="337" t="s">
        <v>19695</v>
      </c>
      <c r="J3898" s="337" t="s">
        <v>16</v>
      </c>
      <c r="K3898" s="337" t="s">
        <v>19695</v>
      </c>
      <c r="L3898" s="337" t="s">
        <v>19695</v>
      </c>
      <c r="M3898" s="337" t="s">
        <v>19695</v>
      </c>
      <c r="N3898" s="337" t="s">
        <v>19695</v>
      </c>
      <c r="O3898" s="337" t="s">
        <v>19695</v>
      </c>
      <c r="P3898" s="337" t="s">
        <v>19695</v>
      </c>
      <c r="Q3898" s="337" t="s">
        <v>19695</v>
      </c>
      <c r="R3898" s="337" t="s">
        <v>45</v>
      </c>
      <c r="S3898" s="337" t="s">
        <v>80</v>
      </c>
      <c r="T3898" s="337" t="s">
        <v>80</v>
      </c>
      <c r="U3898" s="337" t="s">
        <v>10571</v>
      </c>
      <c r="V3898" s="337">
        <v>12</v>
      </c>
      <c r="W3898" s="337" t="s">
        <v>19695</v>
      </c>
      <c r="X3898" s="337" t="s">
        <v>19695</v>
      </c>
      <c r="Y3898" s="337" t="s">
        <v>19695</v>
      </c>
      <c r="Z3898" s="337" t="s">
        <v>1753</v>
      </c>
      <c r="AA3898" s="337" t="s">
        <v>717</v>
      </c>
      <c r="AB3898" s="337" t="s">
        <v>718</v>
      </c>
      <c r="AC3898" s="337" t="s">
        <v>15448</v>
      </c>
    </row>
    <row r="3899" spans="1:29" ht="15.8" x14ac:dyDescent="0.25">
      <c r="A3899" s="337" t="s">
        <v>1723</v>
      </c>
      <c r="B3899" s="337" t="s">
        <v>15435</v>
      </c>
      <c r="C3899" s="337" t="s">
        <v>1788</v>
      </c>
      <c r="D3899" s="337" t="s">
        <v>769</v>
      </c>
      <c r="E3899" s="337" t="s">
        <v>5028</v>
      </c>
      <c r="F3899" s="338">
        <v>43026</v>
      </c>
      <c r="G3899" s="337" t="s">
        <v>4394</v>
      </c>
      <c r="H3899" s="338">
        <v>43076</v>
      </c>
      <c r="I3899" s="337" t="s">
        <v>19695</v>
      </c>
      <c r="J3899" s="337" t="s">
        <v>36</v>
      </c>
      <c r="K3899" s="337" t="s">
        <v>19695</v>
      </c>
      <c r="L3899" s="337" t="s">
        <v>19695</v>
      </c>
      <c r="M3899" s="337" t="s">
        <v>19695</v>
      </c>
      <c r="N3899" s="337" t="s">
        <v>19695</v>
      </c>
      <c r="O3899" s="337" t="s">
        <v>19695</v>
      </c>
      <c r="P3899" s="337" t="s">
        <v>19695</v>
      </c>
      <c r="Q3899" s="337" t="s">
        <v>19695</v>
      </c>
      <c r="R3899" s="337" t="s">
        <v>15</v>
      </c>
      <c r="S3899" s="337" t="s">
        <v>1203</v>
      </c>
      <c r="T3899" s="337" t="s">
        <v>5890</v>
      </c>
      <c r="U3899" s="337" t="s">
        <v>5891</v>
      </c>
      <c r="V3899" s="337">
        <v>10</v>
      </c>
      <c r="W3899" s="337" t="s">
        <v>19695</v>
      </c>
      <c r="X3899" s="337" t="s">
        <v>19695</v>
      </c>
      <c r="Y3899" s="337" t="s">
        <v>19695</v>
      </c>
      <c r="Z3899" s="337" t="s">
        <v>1753</v>
      </c>
      <c r="AA3899" s="337" t="s">
        <v>717</v>
      </c>
      <c r="AB3899" s="337" t="s">
        <v>718</v>
      </c>
      <c r="AC3899" s="337" t="s">
        <v>15436</v>
      </c>
    </row>
    <row r="3900" spans="1:29" ht="15.8" x14ac:dyDescent="0.25">
      <c r="A3900" s="337" t="s">
        <v>1723</v>
      </c>
      <c r="B3900" s="337" t="s">
        <v>6258</v>
      </c>
      <c r="C3900" s="337" t="s">
        <v>1821</v>
      </c>
      <c r="D3900" s="337" t="s">
        <v>449</v>
      </c>
      <c r="E3900" s="337" t="s">
        <v>5905</v>
      </c>
      <c r="F3900" s="338">
        <v>43024</v>
      </c>
      <c r="G3900" s="337" t="s">
        <v>5187</v>
      </c>
      <c r="H3900" s="338">
        <v>43074</v>
      </c>
      <c r="I3900" s="337" t="s">
        <v>19695</v>
      </c>
      <c r="J3900" s="337" t="s">
        <v>36</v>
      </c>
      <c r="K3900" s="337" t="s">
        <v>19695</v>
      </c>
      <c r="L3900" s="337" t="s">
        <v>19695</v>
      </c>
      <c r="M3900" s="337" t="s">
        <v>19695</v>
      </c>
      <c r="N3900" s="337" t="s">
        <v>19695</v>
      </c>
      <c r="O3900" s="337" t="s">
        <v>19695</v>
      </c>
      <c r="P3900" s="337" t="s">
        <v>19695</v>
      </c>
      <c r="Q3900" s="337" t="s">
        <v>19695</v>
      </c>
      <c r="R3900" s="337" t="s">
        <v>98</v>
      </c>
      <c r="S3900" s="337" t="s">
        <v>1176</v>
      </c>
      <c r="T3900" s="337" t="s">
        <v>406</v>
      </c>
      <c r="U3900" s="337" t="s">
        <v>1684</v>
      </c>
      <c r="V3900" s="337">
        <v>6</v>
      </c>
      <c r="W3900" s="337" t="s">
        <v>19695</v>
      </c>
      <c r="X3900" s="337" t="s">
        <v>19695</v>
      </c>
      <c r="Y3900" s="337" t="s">
        <v>19695</v>
      </c>
      <c r="Z3900" s="337" t="s">
        <v>1728</v>
      </c>
      <c r="AA3900" s="337" t="s">
        <v>766</v>
      </c>
      <c r="AB3900" s="337" t="s">
        <v>718</v>
      </c>
      <c r="AC3900" s="337" t="s">
        <v>13728</v>
      </c>
    </row>
    <row r="3901" spans="1:29" ht="15.8" x14ac:dyDescent="0.25">
      <c r="A3901" s="337" t="s">
        <v>1723</v>
      </c>
      <c r="B3901" s="337" t="s">
        <v>5185</v>
      </c>
      <c r="C3901" s="337" t="s">
        <v>1821</v>
      </c>
      <c r="D3901" s="337" t="s">
        <v>449</v>
      </c>
      <c r="E3901" s="337" t="s">
        <v>5186</v>
      </c>
      <c r="F3901" s="338">
        <v>43048</v>
      </c>
      <c r="G3901" s="337" t="s">
        <v>5187</v>
      </c>
      <c r="H3901" s="338">
        <v>43074</v>
      </c>
      <c r="I3901" s="337" t="s">
        <v>19695</v>
      </c>
      <c r="J3901" s="337" t="s">
        <v>16</v>
      </c>
      <c r="K3901" s="337" t="s">
        <v>19695</v>
      </c>
      <c r="L3901" s="337" t="s">
        <v>19695</v>
      </c>
      <c r="M3901" s="337" t="s">
        <v>19695</v>
      </c>
      <c r="N3901" s="337" t="s">
        <v>19695</v>
      </c>
      <c r="O3901" s="337" t="s">
        <v>19695</v>
      </c>
      <c r="P3901" s="337" t="s">
        <v>19695</v>
      </c>
      <c r="Q3901" s="337" t="s">
        <v>19695</v>
      </c>
      <c r="R3901" s="337" t="s">
        <v>15</v>
      </c>
      <c r="S3901" s="337" t="s">
        <v>1086</v>
      </c>
      <c r="T3901" s="337" t="s">
        <v>1086</v>
      </c>
      <c r="U3901" s="337" t="s">
        <v>1096</v>
      </c>
      <c r="V3901" s="337">
        <v>10</v>
      </c>
      <c r="W3901" s="337" t="s">
        <v>19695</v>
      </c>
      <c r="X3901" s="337" t="s">
        <v>19695</v>
      </c>
      <c r="Y3901" s="337" t="s">
        <v>19695</v>
      </c>
      <c r="Z3901" s="337" t="s">
        <v>1728</v>
      </c>
      <c r="AA3901" s="337" t="s">
        <v>735</v>
      </c>
      <c r="AB3901" s="337" t="s">
        <v>718</v>
      </c>
      <c r="AC3901" s="337" t="s">
        <v>13784</v>
      </c>
    </row>
    <row r="3902" spans="1:29" ht="15.8" x14ac:dyDescent="0.25">
      <c r="A3902" s="337" t="s">
        <v>1723</v>
      </c>
      <c r="B3902" s="337" t="s">
        <v>11067</v>
      </c>
      <c r="C3902" s="337" t="s">
        <v>1788</v>
      </c>
      <c r="D3902" s="337" t="s">
        <v>1873</v>
      </c>
      <c r="E3902" s="337" t="s">
        <v>5748</v>
      </c>
      <c r="F3902" s="338">
        <v>43063</v>
      </c>
      <c r="G3902" s="337" t="s">
        <v>5187</v>
      </c>
      <c r="H3902" s="338">
        <v>43074</v>
      </c>
      <c r="I3902" s="337" t="s">
        <v>19695</v>
      </c>
      <c r="J3902" s="337" t="s">
        <v>16</v>
      </c>
      <c r="K3902" s="337" t="s">
        <v>19695</v>
      </c>
      <c r="L3902" s="337" t="s">
        <v>19695</v>
      </c>
      <c r="M3902" s="337" t="s">
        <v>19695</v>
      </c>
      <c r="N3902" s="337" t="s">
        <v>19695</v>
      </c>
      <c r="O3902" s="337" t="s">
        <v>19695</v>
      </c>
      <c r="P3902" s="337" t="s">
        <v>19695</v>
      </c>
      <c r="Q3902" s="337" t="s">
        <v>19695</v>
      </c>
      <c r="R3902" s="337" t="s">
        <v>18</v>
      </c>
      <c r="S3902" s="337" t="s">
        <v>78</v>
      </c>
      <c r="T3902" s="337" t="s">
        <v>1063</v>
      </c>
      <c r="U3902" s="337" t="s">
        <v>1655</v>
      </c>
      <c r="V3902" s="337">
        <v>4</v>
      </c>
      <c r="W3902" s="337" t="s">
        <v>19695</v>
      </c>
      <c r="X3902" s="337" t="s">
        <v>19695</v>
      </c>
      <c r="Y3902" s="337" t="s">
        <v>19695</v>
      </c>
      <c r="Z3902" s="337" t="s">
        <v>1745</v>
      </c>
      <c r="AA3902" s="337" t="s">
        <v>897</v>
      </c>
      <c r="AB3902" s="337" t="s">
        <v>854</v>
      </c>
      <c r="AC3902" s="337" t="s">
        <v>15250</v>
      </c>
    </row>
    <row r="3903" spans="1:29" ht="15.8" x14ac:dyDescent="0.25">
      <c r="A3903" s="337" t="s">
        <v>1723</v>
      </c>
      <c r="B3903" s="337" t="s">
        <v>5034</v>
      </c>
      <c r="C3903" s="337" t="s">
        <v>1821</v>
      </c>
      <c r="D3903" s="337" t="s">
        <v>449</v>
      </c>
      <c r="E3903" s="337" t="s">
        <v>5035</v>
      </c>
      <c r="F3903" s="338">
        <v>43023</v>
      </c>
      <c r="G3903" s="337" t="s">
        <v>5036</v>
      </c>
      <c r="H3903" s="338">
        <v>43073</v>
      </c>
      <c r="I3903" s="337" t="s">
        <v>19695</v>
      </c>
      <c r="J3903" s="337" t="s">
        <v>36</v>
      </c>
      <c r="K3903" s="337" t="s">
        <v>19695</v>
      </c>
      <c r="L3903" s="337" t="s">
        <v>19695</v>
      </c>
      <c r="M3903" s="337" t="s">
        <v>19695</v>
      </c>
      <c r="N3903" s="337" t="s">
        <v>19695</v>
      </c>
      <c r="O3903" s="337" t="s">
        <v>19695</v>
      </c>
      <c r="P3903" s="337" t="s">
        <v>19695</v>
      </c>
      <c r="Q3903" s="337" t="s">
        <v>19695</v>
      </c>
      <c r="R3903" s="337" t="s">
        <v>52</v>
      </c>
      <c r="S3903" s="337" t="s">
        <v>120</v>
      </c>
      <c r="T3903" s="337" t="s">
        <v>411</v>
      </c>
      <c r="U3903" s="337" t="s">
        <v>1526</v>
      </c>
      <c r="V3903" s="337">
        <v>6</v>
      </c>
      <c r="W3903" s="337" t="s">
        <v>19695</v>
      </c>
      <c r="X3903" s="337" t="s">
        <v>19695</v>
      </c>
      <c r="Y3903" s="337" t="s">
        <v>19695</v>
      </c>
      <c r="Z3903" s="337" t="s">
        <v>1753</v>
      </c>
      <c r="AA3903" s="337" t="s">
        <v>1499</v>
      </c>
      <c r="AB3903" s="337" t="s">
        <v>718</v>
      </c>
      <c r="AC3903" s="337" t="s">
        <v>13737</v>
      </c>
    </row>
    <row r="3904" spans="1:29" ht="15.8" x14ac:dyDescent="0.25">
      <c r="A3904" s="337" t="s">
        <v>1723</v>
      </c>
      <c r="B3904" s="337" t="s">
        <v>5190</v>
      </c>
      <c r="C3904" s="337" t="s">
        <v>1821</v>
      </c>
      <c r="D3904" s="337" t="s">
        <v>449</v>
      </c>
      <c r="E3904" s="337" t="s">
        <v>4274</v>
      </c>
      <c r="F3904" s="338">
        <v>43015</v>
      </c>
      <c r="G3904" s="337" t="s">
        <v>5191</v>
      </c>
      <c r="H3904" s="338">
        <v>43071</v>
      </c>
      <c r="I3904" s="337" t="s">
        <v>19695</v>
      </c>
      <c r="J3904" s="337" t="s">
        <v>36</v>
      </c>
      <c r="K3904" s="337" t="s">
        <v>19695</v>
      </c>
      <c r="L3904" s="337" t="s">
        <v>19695</v>
      </c>
      <c r="M3904" s="337" t="s">
        <v>19695</v>
      </c>
      <c r="N3904" s="337" t="s">
        <v>19695</v>
      </c>
      <c r="O3904" s="337" t="s">
        <v>19695</v>
      </c>
      <c r="P3904" s="337" t="s">
        <v>19695</v>
      </c>
      <c r="Q3904" s="337" t="s">
        <v>19695</v>
      </c>
      <c r="R3904" s="337" t="s">
        <v>56</v>
      </c>
      <c r="S3904" s="337" t="s">
        <v>79</v>
      </c>
      <c r="T3904" s="337" t="s">
        <v>79</v>
      </c>
      <c r="U3904" s="337" t="s">
        <v>78</v>
      </c>
      <c r="V3904" s="337">
        <v>6</v>
      </c>
      <c r="W3904" s="337" t="s">
        <v>19695</v>
      </c>
      <c r="X3904" s="337" t="s">
        <v>19695</v>
      </c>
      <c r="Y3904" s="337" t="s">
        <v>19695</v>
      </c>
      <c r="Z3904" s="337" t="s">
        <v>1728</v>
      </c>
      <c r="AA3904" s="337" t="s">
        <v>717</v>
      </c>
      <c r="AB3904" s="337" t="s">
        <v>718</v>
      </c>
      <c r="AC3904" s="337" t="s">
        <v>13818</v>
      </c>
    </row>
    <row r="3905" spans="1:29" ht="15.8" x14ac:dyDescent="0.25">
      <c r="A3905" s="337" t="s">
        <v>1723</v>
      </c>
      <c r="B3905" s="337" t="s">
        <v>4117</v>
      </c>
      <c r="C3905" s="337" t="s">
        <v>1788</v>
      </c>
      <c r="D3905" s="337" t="s">
        <v>1873</v>
      </c>
      <c r="E3905" s="337" t="s">
        <v>4039</v>
      </c>
      <c r="F3905" s="338">
        <v>43020</v>
      </c>
      <c r="G3905" s="337" t="s">
        <v>3711</v>
      </c>
      <c r="H3905" s="338">
        <v>43070</v>
      </c>
      <c r="I3905" s="337" t="s">
        <v>19695</v>
      </c>
      <c r="J3905" s="337" t="s">
        <v>36</v>
      </c>
      <c r="K3905" s="337" t="s">
        <v>19695</v>
      </c>
      <c r="L3905" s="337" t="s">
        <v>19695</v>
      </c>
      <c r="M3905" s="337" t="s">
        <v>19695</v>
      </c>
      <c r="N3905" s="337" t="s">
        <v>19695</v>
      </c>
      <c r="O3905" s="337" t="s">
        <v>19695</v>
      </c>
      <c r="P3905" s="337" t="s">
        <v>19695</v>
      </c>
      <c r="Q3905" s="337" t="s">
        <v>19695</v>
      </c>
      <c r="R3905" s="337" t="s">
        <v>130</v>
      </c>
      <c r="S3905" s="337" t="s">
        <v>415</v>
      </c>
      <c r="T3905" s="337" t="s">
        <v>4118</v>
      </c>
      <c r="U3905" s="337" t="s">
        <v>137</v>
      </c>
      <c r="V3905" s="337">
        <v>8</v>
      </c>
      <c r="W3905" s="337" t="s">
        <v>19695</v>
      </c>
      <c r="X3905" s="337" t="s">
        <v>19695</v>
      </c>
      <c r="Y3905" s="337" t="s">
        <v>19695</v>
      </c>
      <c r="Z3905" s="337" t="s">
        <v>1728</v>
      </c>
      <c r="AA3905" s="337" t="s">
        <v>735</v>
      </c>
      <c r="AB3905" s="337" t="s">
        <v>718</v>
      </c>
      <c r="AC3905" s="337" t="s">
        <v>13530</v>
      </c>
    </row>
    <row r="3906" spans="1:29" ht="15.8" x14ac:dyDescent="0.25">
      <c r="A3906" s="337" t="s">
        <v>1723</v>
      </c>
      <c r="B3906" s="337" t="s">
        <v>6485</v>
      </c>
      <c r="C3906" s="337" t="s">
        <v>1821</v>
      </c>
      <c r="D3906" s="337" t="s">
        <v>449</v>
      </c>
      <c r="E3906" s="337" t="s">
        <v>4039</v>
      </c>
      <c r="F3906" s="338">
        <v>43020</v>
      </c>
      <c r="G3906" s="337" t="s">
        <v>3711</v>
      </c>
      <c r="H3906" s="338">
        <v>43070</v>
      </c>
      <c r="I3906" s="337" t="s">
        <v>19695</v>
      </c>
      <c r="J3906" s="337" t="s">
        <v>36</v>
      </c>
      <c r="K3906" s="337" t="s">
        <v>19695</v>
      </c>
      <c r="L3906" s="337" t="s">
        <v>19695</v>
      </c>
      <c r="M3906" s="337" t="s">
        <v>19695</v>
      </c>
      <c r="N3906" s="337" t="s">
        <v>19695</v>
      </c>
      <c r="O3906" s="337" t="s">
        <v>19695</v>
      </c>
      <c r="P3906" s="337" t="s">
        <v>19695</v>
      </c>
      <c r="Q3906" s="337" t="s">
        <v>19695</v>
      </c>
      <c r="R3906" s="337" t="s">
        <v>52</v>
      </c>
      <c r="S3906" s="337" t="s">
        <v>857</v>
      </c>
      <c r="T3906" s="337" t="s">
        <v>870</v>
      </c>
      <c r="U3906" s="337" t="s">
        <v>870</v>
      </c>
      <c r="V3906" s="337">
        <v>8</v>
      </c>
      <c r="W3906" s="337" t="s">
        <v>19695</v>
      </c>
      <c r="X3906" s="337" t="s">
        <v>19695</v>
      </c>
      <c r="Y3906" s="337" t="s">
        <v>19695</v>
      </c>
      <c r="Z3906" s="337" t="s">
        <v>1728</v>
      </c>
      <c r="AA3906" s="337" t="s">
        <v>717</v>
      </c>
      <c r="AB3906" s="337" t="s">
        <v>718</v>
      </c>
      <c r="AC3906" s="337" t="s">
        <v>13747</v>
      </c>
    </row>
    <row r="3907" spans="1:29" ht="15.8" x14ac:dyDescent="0.25">
      <c r="A3907" s="337" t="s">
        <v>1723</v>
      </c>
      <c r="B3907" s="337" t="s">
        <v>4079</v>
      </c>
      <c r="C3907" s="337" t="s">
        <v>1725</v>
      </c>
      <c r="D3907" s="337" t="s">
        <v>1726</v>
      </c>
      <c r="E3907" s="337" t="s">
        <v>4039</v>
      </c>
      <c r="F3907" s="338">
        <v>43020</v>
      </c>
      <c r="G3907" s="337" t="s">
        <v>3711</v>
      </c>
      <c r="H3907" s="338">
        <v>43070</v>
      </c>
      <c r="I3907" s="337" t="s">
        <v>19695</v>
      </c>
      <c r="J3907" s="337" t="s">
        <v>36</v>
      </c>
      <c r="K3907" s="337" t="s">
        <v>19695</v>
      </c>
      <c r="L3907" s="337" t="s">
        <v>19695</v>
      </c>
      <c r="M3907" s="337" t="s">
        <v>19695</v>
      </c>
      <c r="N3907" s="337" t="s">
        <v>19695</v>
      </c>
      <c r="O3907" s="337" t="s">
        <v>19695</v>
      </c>
      <c r="P3907" s="337" t="s">
        <v>19695</v>
      </c>
      <c r="Q3907" s="337" t="s">
        <v>19695</v>
      </c>
      <c r="R3907" s="337" t="s">
        <v>71</v>
      </c>
      <c r="S3907" s="337" t="s">
        <v>449</v>
      </c>
      <c r="T3907" s="337" t="s">
        <v>4080</v>
      </c>
      <c r="U3907" s="337" t="s">
        <v>4081</v>
      </c>
      <c r="V3907" s="337">
        <v>6.2</v>
      </c>
      <c r="W3907" s="337" t="s">
        <v>19695</v>
      </c>
      <c r="X3907" s="337" t="s">
        <v>19695</v>
      </c>
      <c r="Y3907" s="337" t="s">
        <v>19695</v>
      </c>
      <c r="Z3907" s="337" t="s">
        <v>1745</v>
      </c>
      <c r="AA3907" s="337" t="s">
        <v>1047</v>
      </c>
      <c r="AB3907" s="337" t="s">
        <v>854</v>
      </c>
      <c r="AC3907" s="337" t="s">
        <v>13530</v>
      </c>
    </row>
    <row r="3908" spans="1:29" ht="15.8" x14ac:dyDescent="0.25">
      <c r="A3908" s="337" t="s">
        <v>1723</v>
      </c>
      <c r="B3908" s="337" t="s">
        <v>6635</v>
      </c>
      <c r="C3908" s="337" t="s">
        <v>1821</v>
      </c>
      <c r="D3908" s="337" t="s">
        <v>449</v>
      </c>
      <c r="E3908" s="337" t="s">
        <v>4039</v>
      </c>
      <c r="F3908" s="338">
        <v>43020</v>
      </c>
      <c r="G3908" s="337" t="s">
        <v>3711</v>
      </c>
      <c r="H3908" s="338">
        <v>43070</v>
      </c>
      <c r="I3908" s="337" t="s">
        <v>19695</v>
      </c>
      <c r="J3908" s="337" t="s">
        <v>36</v>
      </c>
      <c r="K3908" s="337" t="s">
        <v>19695</v>
      </c>
      <c r="L3908" s="337" t="s">
        <v>19695</v>
      </c>
      <c r="M3908" s="337" t="s">
        <v>19695</v>
      </c>
      <c r="N3908" s="337" t="s">
        <v>19695</v>
      </c>
      <c r="O3908" s="337" t="s">
        <v>19695</v>
      </c>
      <c r="P3908" s="337" t="s">
        <v>19695</v>
      </c>
      <c r="Q3908" s="337" t="s">
        <v>19695</v>
      </c>
      <c r="R3908" s="337" t="s">
        <v>52</v>
      </c>
      <c r="S3908" s="337" t="s">
        <v>69</v>
      </c>
      <c r="T3908" s="337" t="s">
        <v>6636</v>
      </c>
      <c r="U3908" s="337" t="s">
        <v>6637</v>
      </c>
      <c r="V3908" s="337">
        <v>12</v>
      </c>
      <c r="W3908" s="337" t="s">
        <v>19695</v>
      </c>
      <c r="X3908" s="337" t="s">
        <v>19695</v>
      </c>
      <c r="Y3908" s="337" t="s">
        <v>19695</v>
      </c>
      <c r="Z3908" s="337" t="s">
        <v>1745</v>
      </c>
      <c r="AA3908" s="337" t="s">
        <v>853</v>
      </c>
      <c r="AB3908" s="337" t="s">
        <v>854</v>
      </c>
      <c r="AC3908" s="337" t="s">
        <v>15214</v>
      </c>
    </row>
    <row r="3909" spans="1:29" ht="15.8" x14ac:dyDescent="0.25">
      <c r="A3909" s="337" t="s">
        <v>1723</v>
      </c>
      <c r="B3909" s="337" t="s">
        <v>6426</v>
      </c>
      <c r="C3909" s="337" t="s">
        <v>1821</v>
      </c>
      <c r="D3909" s="337" t="s">
        <v>449</v>
      </c>
      <c r="E3909" s="337" t="s">
        <v>4039</v>
      </c>
      <c r="F3909" s="338">
        <v>43020</v>
      </c>
      <c r="G3909" s="337" t="s">
        <v>3711</v>
      </c>
      <c r="H3909" s="338">
        <v>43070</v>
      </c>
      <c r="I3909" s="337" t="s">
        <v>19695</v>
      </c>
      <c r="J3909" s="337" t="s">
        <v>36</v>
      </c>
      <c r="K3909" s="337" t="s">
        <v>19695</v>
      </c>
      <c r="L3909" s="337" t="s">
        <v>19695</v>
      </c>
      <c r="M3909" s="337" t="s">
        <v>19695</v>
      </c>
      <c r="N3909" s="337" t="s">
        <v>19695</v>
      </c>
      <c r="O3909" s="337" t="s">
        <v>19695</v>
      </c>
      <c r="P3909" s="337" t="s">
        <v>19695</v>
      </c>
      <c r="Q3909" s="337" t="s">
        <v>19695</v>
      </c>
      <c r="R3909" s="337" t="s">
        <v>117</v>
      </c>
      <c r="S3909" s="337" t="s">
        <v>1867</v>
      </c>
      <c r="T3909" s="337" t="s">
        <v>6427</v>
      </c>
      <c r="U3909" s="337" t="s">
        <v>6428</v>
      </c>
      <c r="V3909" s="337">
        <v>8</v>
      </c>
      <c r="W3909" s="337" t="s">
        <v>19695</v>
      </c>
      <c r="X3909" s="337" t="s">
        <v>19695</v>
      </c>
      <c r="Y3909" s="337" t="s">
        <v>19695</v>
      </c>
      <c r="Z3909" s="337" t="s">
        <v>1745</v>
      </c>
      <c r="AA3909" s="337" t="s">
        <v>735</v>
      </c>
      <c r="AB3909" s="337" t="s">
        <v>718</v>
      </c>
      <c r="AC3909" s="337" t="s">
        <v>13729</v>
      </c>
    </row>
    <row r="3910" spans="1:29" ht="15.8" x14ac:dyDescent="0.25">
      <c r="A3910" s="337" t="s">
        <v>1723</v>
      </c>
      <c r="B3910" s="337" t="s">
        <v>6463</v>
      </c>
      <c r="C3910" s="337" t="s">
        <v>1821</v>
      </c>
      <c r="D3910" s="337" t="s">
        <v>449</v>
      </c>
      <c r="E3910" s="337" t="s">
        <v>4039</v>
      </c>
      <c r="F3910" s="338">
        <v>43020</v>
      </c>
      <c r="G3910" s="337" t="s">
        <v>3711</v>
      </c>
      <c r="H3910" s="338">
        <v>43070</v>
      </c>
      <c r="I3910" s="337" t="s">
        <v>19695</v>
      </c>
      <c r="J3910" s="337" t="s">
        <v>36</v>
      </c>
      <c r="K3910" s="337" t="s">
        <v>19695</v>
      </c>
      <c r="L3910" s="337" t="s">
        <v>19695</v>
      </c>
      <c r="M3910" s="337" t="s">
        <v>19695</v>
      </c>
      <c r="N3910" s="337" t="s">
        <v>19695</v>
      </c>
      <c r="O3910" s="337" t="s">
        <v>19695</v>
      </c>
      <c r="P3910" s="337" t="s">
        <v>19695</v>
      </c>
      <c r="Q3910" s="337" t="s">
        <v>19695</v>
      </c>
      <c r="R3910" s="337" t="s">
        <v>134</v>
      </c>
      <c r="S3910" s="337" t="s">
        <v>782</v>
      </c>
      <c r="T3910" s="337" t="s">
        <v>786</v>
      </c>
      <c r="U3910" s="337" t="s">
        <v>786</v>
      </c>
      <c r="V3910" s="337">
        <v>12</v>
      </c>
      <c r="W3910" s="337" t="s">
        <v>19695</v>
      </c>
      <c r="X3910" s="337" t="s">
        <v>19695</v>
      </c>
      <c r="Y3910" s="337" t="s">
        <v>19695</v>
      </c>
      <c r="Z3910" s="337" t="s">
        <v>1745</v>
      </c>
      <c r="AA3910" s="337" t="s">
        <v>735</v>
      </c>
      <c r="AB3910" s="337" t="s">
        <v>718</v>
      </c>
      <c r="AC3910" s="337" t="s">
        <v>13731</v>
      </c>
    </row>
    <row r="3911" spans="1:29" ht="15.8" x14ac:dyDescent="0.25">
      <c r="A3911" s="337" t="s">
        <v>1723</v>
      </c>
      <c r="B3911" s="337" t="s">
        <v>6421</v>
      </c>
      <c r="C3911" s="337" t="s">
        <v>1821</v>
      </c>
      <c r="D3911" s="337" t="s">
        <v>449</v>
      </c>
      <c r="E3911" s="337" t="s">
        <v>4039</v>
      </c>
      <c r="F3911" s="338">
        <v>43020</v>
      </c>
      <c r="G3911" s="337" t="s">
        <v>3711</v>
      </c>
      <c r="H3911" s="338">
        <v>43070</v>
      </c>
      <c r="I3911" s="337" t="s">
        <v>19695</v>
      </c>
      <c r="J3911" s="337" t="s">
        <v>16</v>
      </c>
      <c r="K3911" s="337" t="s">
        <v>19695</v>
      </c>
      <c r="L3911" s="337" t="s">
        <v>19695</v>
      </c>
      <c r="M3911" s="337" t="s">
        <v>19695</v>
      </c>
      <c r="N3911" s="337" t="s">
        <v>19695</v>
      </c>
      <c r="O3911" s="337" t="s">
        <v>19695</v>
      </c>
      <c r="P3911" s="337" t="s">
        <v>19695</v>
      </c>
      <c r="Q3911" s="337" t="s">
        <v>19695</v>
      </c>
      <c r="R3911" s="337" t="s">
        <v>134</v>
      </c>
      <c r="S3911" s="337" t="s">
        <v>782</v>
      </c>
      <c r="T3911" s="337" t="s">
        <v>134</v>
      </c>
      <c r="U3911" s="337" t="s">
        <v>374</v>
      </c>
      <c r="V3911" s="337">
        <v>12</v>
      </c>
      <c r="W3911" s="337" t="s">
        <v>19695</v>
      </c>
      <c r="X3911" s="337" t="s">
        <v>19695</v>
      </c>
      <c r="Y3911" s="337" t="s">
        <v>19695</v>
      </c>
      <c r="Z3911" s="337" t="s">
        <v>1745</v>
      </c>
      <c r="AA3911" s="337" t="s">
        <v>735</v>
      </c>
      <c r="AB3911" s="337" t="s">
        <v>718</v>
      </c>
      <c r="AC3911" s="337" t="s">
        <v>13732</v>
      </c>
    </row>
    <row r="3912" spans="1:29" ht="15.8" x14ac:dyDescent="0.25">
      <c r="A3912" s="337" t="s">
        <v>1723</v>
      </c>
      <c r="B3912" s="337" t="s">
        <v>6542</v>
      </c>
      <c r="C3912" s="337" t="s">
        <v>1821</v>
      </c>
      <c r="D3912" s="337" t="s">
        <v>449</v>
      </c>
      <c r="E3912" s="337" t="s">
        <v>4039</v>
      </c>
      <c r="F3912" s="338">
        <v>43020</v>
      </c>
      <c r="G3912" s="337" t="s">
        <v>3711</v>
      </c>
      <c r="H3912" s="338">
        <v>43070</v>
      </c>
      <c r="I3912" s="337" t="s">
        <v>19695</v>
      </c>
      <c r="J3912" s="337" t="s">
        <v>36</v>
      </c>
      <c r="K3912" s="337" t="s">
        <v>19695</v>
      </c>
      <c r="L3912" s="337" t="s">
        <v>19695</v>
      </c>
      <c r="M3912" s="337" t="s">
        <v>19695</v>
      </c>
      <c r="N3912" s="337" t="s">
        <v>19695</v>
      </c>
      <c r="O3912" s="337" t="s">
        <v>19695</v>
      </c>
      <c r="P3912" s="337" t="s">
        <v>19695</v>
      </c>
      <c r="Q3912" s="337" t="s">
        <v>19695</v>
      </c>
      <c r="R3912" s="337" t="s">
        <v>105</v>
      </c>
      <c r="S3912" s="337" t="s">
        <v>3812</v>
      </c>
      <c r="T3912" s="337" t="s">
        <v>6543</v>
      </c>
      <c r="U3912" s="337" t="s">
        <v>6544</v>
      </c>
      <c r="V3912" s="337">
        <v>4</v>
      </c>
      <c r="W3912" s="337" t="s">
        <v>19695</v>
      </c>
      <c r="X3912" s="337" t="s">
        <v>19695</v>
      </c>
      <c r="Y3912" s="337" t="s">
        <v>19695</v>
      </c>
      <c r="Z3912" s="337" t="s">
        <v>1745</v>
      </c>
      <c r="AA3912" s="337" t="s">
        <v>897</v>
      </c>
      <c r="AB3912" s="337" t="s">
        <v>854</v>
      </c>
      <c r="AC3912" s="337" t="s">
        <v>15222</v>
      </c>
    </row>
    <row r="3913" spans="1:29" ht="15.8" x14ac:dyDescent="0.25">
      <c r="A3913" s="337" t="s">
        <v>1723</v>
      </c>
      <c r="B3913" s="337" t="s">
        <v>6333</v>
      </c>
      <c r="C3913" s="337" t="s">
        <v>1725</v>
      </c>
      <c r="D3913" s="337" t="s">
        <v>1726</v>
      </c>
      <c r="E3913" s="337" t="s">
        <v>4039</v>
      </c>
      <c r="F3913" s="338">
        <v>43020</v>
      </c>
      <c r="G3913" s="337" t="s">
        <v>3711</v>
      </c>
      <c r="H3913" s="338">
        <v>43070</v>
      </c>
      <c r="I3913" s="337" t="s">
        <v>19695</v>
      </c>
      <c r="J3913" s="337" t="s">
        <v>36</v>
      </c>
      <c r="K3913" s="337" t="s">
        <v>19695</v>
      </c>
      <c r="L3913" s="337" t="s">
        <v>19695</v>
      </c>
      <c r="M3913" s="337" t="s">
        <v>19695</v>
      </c>
      <c r="N3913" s="337" t="s">
        <v>19695</v>
      </c>
      <c r="O3913" s="337" t="s">
        <v>19695</v>
      </c>
      <c r="P3913" s="337" t="s">
        <v>19695</v>
      </c>
      <c r="Q3913" s="337" t="s">
        <v>19695</v>
      </c>
      <c r="R3913" s="337" t="s">
        <v>15</v>
      </c>
      <c r="S3913" s="337" t="s">
        <v>1116</v>
      </c>
      <c r="T3913" s="337" t="s">
        <v>2976</v>
      </c>
      <c r="U3913" s="337" t="s">
        <v>3812</v>
      </c>
      <c r="V3913" s="337">
        <v>10</v>
      </c>
      <c r="W3913" s="337" t="s">
        <v>19695</v>
      </c>
      <c r="X3913" s="337" t="s">
        <v>19695</v>
      </c>
      <c r="Y3913" s="337" t="s">
        <v>19695</v>
      </c>
      <c r="Z3913" s="337" t="s">
        <v>1745</v>
      </c>
      <c r="AA3913" s="337" t="s">
        <v>853</v>
      </c>
      <c r="AB3913" s="337" t="s">
        <v>854</v>
      </c>
      <c r="AC3913" s="337" t="s">
        <v>13779</v>
      </c>
    </row>
    <row r="3914" spans="1:29" ht="15.8" x14ac:dyDescent="0.25">
      <c r="A3914" s="337" t="s">
        <v>1723</v>
      </c>
      <c r="B3914" s="337" t="s">
        <v>4038</v>
      </c>
      <c r="C3914" s="337" t="s">
        <v>1821</v>
      </c>
      <c r="D3914" s="337" t="s">
        <v>449</v>
      </c>
      <c r="E3914" s="337" t="s">
        <v>4039</v>
      </c>
      <c r="F3914" s="338">
        <v>43020</v>
      </c>
      <c r="G3914" s="337" t="s">
        <v>3711</v>
      </c>
      <c r="H3914" s="338">
        <v>43070</v>
      </c>
      <c r="I3914" s="337" t="s">
        <v>19695</v>
      </c>
      <c r="J3914" s="337" t="s">
        <v>16</v>
      </c>
      <c r="K3914" s="337" t="s">
        <v>19695</v>
      </c>
      <c r="L3914" s="337" t="s">
        <v>19695</v>
      </c>
      <c r="M3914" s="337" t="s">
        <v>19695</v>
      </c>
      <c r="N3914" s="337" t="s">
        <v>19695</v>
      </c>
      <c r="O3914" s="337" t="s">
        <v>19695</v>
      </c>
      <c r="P3914" s="337" t="s">
        <v>19695</v>
      </c>
      <c r="Q3914" s="337" t="s">
        <v>19695</v>
      </c>
      <c r="R3914" s="337" t="s">
        <v>18</v>
      </c>
      <c r="S3914" s="337" t="s">
        <v>392</v>
      </c>
      <c r="T3914" s="337" t="s">
        <v>2343</v>
      </c>
      <c r="U3914" s="337" t="s">
        <v>4040</v>
      </c>
      <c r="V3914" s="337">
        <v>6</v>
      </c>
      <c r="W3914" s="337" t="s">
        <v>19695</v>
      </c>
      <c r="X3914" s="337" t="s">
        <v>19695</v>
      </c>
      <c r="Y3914" s="337" t="s">
        <v>19695</v>
      </c>
      <c r="Z3914" s="337" t="s">
        <v>1753</v>
      </c>
      <c r="AA3914" s="337" t="s">
        <v>735</v>
      </c>
      <c r="AB3914" s="337" t="s">
        <v>718</v>
      </c>
      <c r="AC3914" s="337" t="s">
        <v>13530</v>
      </c>
    </row>
    <row r="3915" spans="1:29" ht="15.8" x14ac:dyDescent="0.25">
      <c r="A3915" s="337" t="s">
        <v>1723</v>
      </c>
      <c r="B3915" s="337" t="s">
        <v>5137</v>
      </c>
      <c r="C3915" s="337" t="s">
        <v>1821</v>
      </c>
      <c r="D3915" s="337" t="s">
        <v>449</v>
      </c>
      <c r="E3915" s="337" t="s">
        <v>4039</v>
      </c>
      <c r="F3915" s="338">
        <v>43020</v>
      </c>
      <c r="G3915" s="337" t="s">
        <v>3711</v>
      </c>
      <c r="H3915" s="338">
        <v>43070</v>
      </c>
      <c r="I3915" s="337" t="s">
        <v>19695</v>
      </c>
      <c r="J3915" s="337" t="s">
        <v>16</v>
      </c>
      <c r="K3915" s="337" t="s">
        <v>19695</v>
      </c>
      <c r="L3915" s="337" t="s">
        <v>19695</v>
      </c>
      <c r="M3915" s="337" t="s">
        <v>19695</v>
      </c>
      <c r="N3915" s="337" t="s">
        <v>19695</v>
      </c>
      <c r="O3915" s="337" t="s">
        <v>19695</v>
      </c>
      <c r="P3915" s="337" t="s">
        <v>19695</v>
      </c>
      <c r="Q3915" s="337" t="s">
        <v>19695</v>
      </c>
      <c r="R3915" s="337" t="s">
        <v>18</v>
      </c>
      <c r="S3915" s="337" t="s">
        <v>1033</v>
      </c>
      <c r="T3915" s="337" t="s">
        <v>2085</v>
      </c>
      <c r="U3915" s="337" t="s">
        <v>5136</v>
      </c>
      <c r="V3915" s="337">
        <v>8</v>
      </c>
      <c r="W3915" s="337" t="s">
        <v>19695</v>
      </c>
      <c r="X3915" s="337" t="s">
        <v>19695</v>
      </c>
      <c r="Y3915" s="337" t="s">
        <v>19695</v>
      </c>
      <c r="Z3915" s="337" t="s">
        <v>1753</v>
      </c>
      <c r="AA3915" s="337" t="s">
        <v>735</v>
      </c>
      <c r="AB3915" s="337" t="s">
        <v>718</v>
      </c>
      <c r="AC3915" s="337" t="s">
        <v>13734</v>
      </c>
    </row>
    <row r="3916" spans="1:29" ht="15.8" x14ac:dyDescent="0.25">
      <c r="A3916" s="337" t="s">
        <v>1723</v>
      </c>
      <c r="B3916" s="337" t="s">
        <v>6001</v>
      </c>
      <c r="C3916" s="337" t="s">
        <v>1821</v>
      </c>
      <c r="D3916" s="337" t="s">
        <v>449</v>
      </c>
      <c r="E3916" s="337" t="s">
        <v>4039</v>
      </c>
      <c r="F3916" s="338">
        <v>43020</v>
      </c>
      <c r="G3916" s="337" t="s">
        <v>3711</v>
      </c>
      <c r="H3916" s="338">
        <v>43070</v>
      </c>
      <c r="I3916" s="337" t="s">
        <v>19695</v>
      </c>
      <c r="J3916" s="337" t="s">
        <v>16</v>
      </c>
      <c r="K3916" s="337" t="s">
        <v>19695</v>
      </c>
      <c r="L3916" s="337" t="s">
        <v>19695</v>
      </c>
      <c r="M3916" s="337" t="s">
        <v>19695</v>
      </c>
      <c r="N3916" s="337" t="s">
        <v>19695</v>
      </c>
      <c r="O3916" s="337" t="s">
        <v>19695</v>
      </c>
      <c r="P3916" s="337" t="s">
        <v>19695</v>
      </c>
      <c r="Q3916" s="337" t="s">
        <v>19695</v>
      </c>
      <c r="R3916" s="337" t="s">
        <v>35</v>
      </c>
      <c r="S3916" s="337" t="s">
        <v>985</v>
      </c>
      <c r="T3916" s="337" t="s">
        <v>1000</v>
      </c>
      <c r="U3916" s="337" t="s">
        <v>988</v>
      </c>
      <c r="V3916" s="337">
        <v>8</v>
      </c>
      <c r="W3916" s="337" t="s">
        <v>19695</v>
      </c>
      <c r="X3916" s="337" t="s">
        <v>19695</v>
      </c>
      <c r="Y3916" s="337" t="s">
        <v>19695</v>
      </c>
      <c r="Z3916" s="337" t="s">
        <v>1753</v>
      </c>
      <c r="AA3916" s="337" t="s">
        <v>717</v>
      </c>
      <c r="AB3916" s="337" t="s">
        <v>718</v>
      </c>
      <c r="AC3916" s="337" t="s">
        <v>13737</v>
      </c>
    </row>
    <row r="3917" spans="1:29" ht="15.8" x14ac:dyDescent="0.25">
      <c r="A3917" s="337" t="s">
        <v>1723</v>
      </c>
      <c r="B3917" s="337" t="s">
        <v>5042</v>
      </c>
      <c r="C3917" s="337" t="s">
        <v>1821</v>
      </c>
      <c r="D3917" s="337" t="s">
        <v>449</v>
      </c>
      <c r="E3917" s="337" t="s">
        <v>4039</v>
      </c>
      <c r="F3917" s="338">
        <v>43020</v>
      </c>
      <c r="G3917" s="337" t="s">
        <v>3711</v>
      </c>
      <c r="H3917" s="338">
        <v>43070</v>
      </c>
      <c r="I3917" s="337" t="s">
        <v>19695</v>
      </c>
      <c r="J3917" s="337" t="s">
        <v>36</v>
      </c>
      <c r="K3917" s="337" t="s">
        <v>19695</v>
      </c>
      <c r="L3917" s="337" t="s">
        <v>19695</v>
      </c>
      <c r="M3917" s="337" t="s">
        <v>19695</v>
      </c>
      <c r="N3917" s="337" t="s">
        <v>19695</v>
      </c>
      <c r="O3917" s="337" t="s">
        <v>19695</v>
      </c>
      <c r="P3917" s="337" t="s">
        <v>19695</v>
      </c>
      <c r="Q3917" s="337" t="s">
        <v>19695</v>
      </c>
      <c r="R3917" s="337" t="s">
        <v>105</v>
      </c>
      <c r="S3917" s="337" t="s">
        <v>1078</v>
      </c>
      <c r="T3917" s="337" t="s">
        <v>1078</v>
      </c>
      <c r="U3917" s="337" t="s">
        <v>5043</v>
      </c>
      <c r="V3917" s="337">
        <v>8</v>
      </c>
      <c r="W3917" s="337" t="s">
        <v>19695</v>
      </c>
      <c r="X3917" s="337" t="s">
        <v>19695</v>
      </c>
      <c r="Y3917" s="337" t="s">
        <v>19695</v>
      </c>
      <c r="Z3917" s="337" t="s">
        <v>1753</v>
      </c>
      <c r="AA3917" s="337" t="s">
        <v>1499</v>
      </c>
      <c r="AB3917" s="337" t="s">
        <v>718</v>
      </c>
      <c r="AC3917" s="337" t="s">
        <v>13738</v>
      </c>
    </row>
    <row r="3918" spans="1:29" ht="15.8" x14ac:dyDescent="0.25">
      <c r="A3918" s="337" t="s">
        <v>1723</v>
      </c>
      <c r="B3918" s="337" t="s">
        <v>5145</v>
      </c>
      <c r="C3918" s="337" t="s">
        <v>1821</v>
      </c>
      <c r="D3918" s="337" t="s">
        <v>449</v>
      </c>
      <c r="E3918" s="337" t="s">
        <v>4039</v>
      </c>
      <c r="F3918" s="338">
        <v>43020</v>
      </c>
      <c r="G3918" s="337" t="s">
        <v>3711</v>
      </c>
      <c r="H3918" s="338">
        <v>43070</v>
      </c>
      <c r="I3918" s="337" t="s">
        <v>19695</v>
      </c>
      <c r="J3918" s="337" t="s">
        <v>16</v>
      </c>
      <c r="K3918" s="337" t="s">
        <v>19695</v>
      </c>
      <c r="L3918" s="337" t="s">
        <v>19695</v>
      </c>
      <c r="M3918" s="337" t="s">
        <v>19695</v>
      </c>
      <c r="N3918" s="337" t="s">
        <v>19695</v>
      </c>
      <c r="O3918" s="337" t="s">
        <v>19695</v>
      </c>
      <c r="P3918" s="337" t="s">
        <v>19695</v>
      </c>
      <c r="Q3918" s="337" t="s">
        <v>19695</v>
      </c>
      <c r="R3918" s="337" t="s">
        <v>18</v>
      </c>
      <c r="S3918" s="337" t="s">
        <v>1038</v>
      </c>
      <c r="T3918" s="337" t="s">
        <v>1039</v>
      </c>
      <c r="U3918" s="337" t="s">
        <v>5117</v>
      </c>
      <c r="V3918" s="337">
        <v>6</v>
      </c>
      <c r="W3918" s="337" t="s">
        <v>19695</v>
      </c>
      <c r="X3918" s="337" t="s">
        <v>19695</v>
      </c>
      <c r="Y3918" s="337" t="s">
        <v>19695</v>
      </c>
      <c r="Z3918" s="337" t="s">
        <v>1753</v>
      </c>
      <c r="AA3918" s="337" t="s">
        <v>735</v>
      </c>
      <c r="AB3918" s="337" t="s">
        <v>718</v>
      </c>
      <c r="AC3918" s="337" t="s">
        <v>13741</v>
      </c>
    </row>
    <row r="3919" spans="1:29" ht="15.8" x14ac:dyDescent="0.25">
      <c r="A3919" s="337" t="s">
        <v>1723</v>
      </c>
      <c r="B3919" s="337" t="s">
        <v>5958</v>
      </c>
      <c r="C3919" s="337" t="s">
        <v>1821</v>
      </c>
      <c r="D3919" s="337" t="s">
        <v>449</v>
      </c>
      <c r="E3919" s="337" t="s">
        <v>4039</v>
      </c>
      <c r="F3919" s="338">
        <v>43020</v>
      </c>
      <c r="G3919" s="337" t="s">
        <v>3711</v>
      </c>
      <c r="H3919" s="338">
        <v>43070</v>
      </c>
      <c r="I3919" s="337" t="s">
        <v>19695</v>
      </c>
      <c r="J3919" s="337" t="s">
        <v>36</v>
      </c>
      <c r="K3919" s="337" t="s">
        <v>19695</v>
      </c>
      <c r="L3919" s="337" t="s">
        <v>19695</v>
      </c>
      <c r="M3919" s="337" t="s">
        <v>19695</v>
      </c>
      <c r="N3919" s="337" t="s">
        <v>19695</v>
      </c>
      <c r="O3919" s="337" t="s">
        <v>19695</v>
      </c>
      <c r="P3919" s="337" t="s">
        <v>19695</v>
      </c>
      <c r="Q3919" s="337" t="s">
        <v>19695</v>
      </c>
      <c r="R3919" s="337" t="s">
        <v>2955</v>
      </c>
      <c r="S3919" s="337" t="s">
        <v>4423</v>
      </c>
      <c r="T3919" s="337" t="s">
        <v>5463</v>
      </c>
      <c r="U3919" s="337" t="s">
        <v>5959</v>
      </c>
      <c r="V3919" s="337">
        <v>10</v>
      </c>
      <c r="W3919" s="337" t="s">
        <v>19695</v>
      </c>
      <c r="X3919" s="337" t="s">
        <v>19695</v>
      </c>
      <c r="Y3919" s="337" t="s">
        <v>19695</v>
      </c>
      <c r="Z3919" s="337" t="s">
        <v>1753</v>
      </c>
      <c r="AA3919" s="337" t="s">
        <v>717</v>
      </c>
      <c r="AB3919" s="337" t="s">
        <v>718</v>
      </c>
      <c r="AC3919" s="337" t="s">
        <v>15219</v>
      </c>
    </row>
    <row r="3920" spans="1:29" ht="15.8" x14ac:dyDescent="0.25">
      <c r="A3920" s="337" t="s">
        <v>1723</v>
      </c>
      <c r="B3920" s="337" t="s">
        <v>5892</v>
      </c>
      <c r="C3920" s="337" t="s">
        <v>1821</v>
      </c>
      <c r="D3920" s="337" t="s">
        <v>449</v>
      </c>
      <c r="E3920" s="337" t="s">
        <v>4039</v>
      </c>
      <c r="F3920" s="338">
        <v>43020</v>
      </c>
      <c r="G3920" s="337" t="s">
        <v>3711</v>
      </c>
      <c r="H3920" s="338">
        <v>43070</v>
      </c>
      <c r="I3920" s="337" t="s">
        <v>19695</v>
      </c>
      <c r="J3920" s="337" t="s">
        <v>16</v>
      </c>
      <c r="K3920" s="337" t="s">
        <v>19695</v>
      </c>
      <c r="L3920" s="337" t="s">
        <v>19695</v>
      </c>
      <c r="M3920" s="337" t="s">
        <v>19695</v>
      </c>
      <c r="N3920" s="337" t="s">
        <v>19695</v>
      </c>
      <c r="O3920" s="337" t="s">
        <v>19695</v>
      </c>
      <c r="P3920" s="337" t="s">
        <v>19695</v>
      </c>
      <c r="Q3920" s="337" t="s">
        <v>19695</v>
      </c>
      <c r="R3920" s="337" t="s">
        <v>15</v>
      </c>
      <c r="S3920" s="337" t="s">
        <v>1203</v>
      </c>
      <c r="T3920" s="337" t="s">
        <v>5890</v>
      </c>
      <c r="U3920" s="337" t="s">
        <v>5893</v>
      </c>
      <c r="V3920" s="337">
        <v>10</v>
      </c>
      <c r="W3920" s="337" t="s">
        <v>19695</v>
      </c>
      <c r="X3920" s="337" t="s">
        <v>19695</v>
      </c>
      <c r="Y3920" s="337" t="s">
        <v>19695</v>
      </c>
      <c r="Z3920" s="337" t="s">
        <v>1753</v>
      </c>
      <c r="AA3920" s="337" t="s">
        <v>717</v>
      </c>
      <c r="AB3920" s="337" t="s">
        <v>718</v>
      </c>
      <c r="AC3920" s="337" t="s">
        <v>15433</v>
      </c>
    </row>
    <row r="3921" spans="1:29" ht="15.8" x14ac:dyDescent="0.25">
      <c r="A3921" s="337" t="s">
        <v>1723</v>
      </c>
      <c r="B3921" s="337" t="s">
        <v>6002</v>
      </c>
      <c r="C3921" s="337" t="s">
        <v>1821</v>
      </c>
      <c r="D3921" s="337" t="s">
        <v>449</v>
      </c>
      <c r="E3921" s="337" t="s">
        <v>4039</v>
      </c>
      <c r="F3921" s="338">
        <v>43020</v>
      </c>
      <c r="G3921" s="337" t="s">
        <v>3711</v>
      </c>
      <c r="H3921" s="338">
        <v>43070</v>
      </c>
      <c r="I3921" s="337" t="s">
        <v>19695</v>
      </c>
      <c r="J3921" s="337" t="s">
        <v>36</v>
      </c>
      <c r="K3921" s="337" t="s">
        <v>19695</v>
      </c>
      <c r="L3921" s="337" t="s">
        <v>19695</v>
      </c>
      <c r="M3921" s="337" t="s">
        <v>19695</v>
      </c>
      <c r="N3921" s="337" t="s">
        <v>19695</v>
      </c>
      <c r="O3921" s="337" t="s">
        <v>19695</v>
      </c>
      <c r="P3921" s="337" t="s">
        <v>19695</v>
      </c>
      <c r="Q3921" s="337" t="s">
        <v>19695</v>
      </c>
      <c r="R3921" s="337" t="s">
        <v>35</v>
      </c>
      <c r="S3921" s="337" t="s">
        <v>77</v>
      </c>
      <c r="T3921" s="337" t="s">
        <v>1015</v>
      </c>
      <c r="U3921" s="337" t="s">
        <v>6003</v>
      </c>
      <c r="V3921" s="337">
        <v>6</v>
      </c>
      <c r="W3921" s="337" t="s">
        <v>19695</v>
      </c>
      <c r="X3921" s="337" t="s">
        <v>19695</v>
      </c>
      <c r="Y3921" s="337" t="s">
        <v>19695</v>
      </c>
      <c r="Z3921" s="337" t="s">
        <v>1753</v>
      </c>
      <c r="AA3921" s="337" t="s">
        <v>1499</v>
      </c>
      <c r="AB3921" s="337" t="s">
        <v>718</v>
      </c>
      <c r="AC3921" s="337" t="s">
        <v>15437</v>
      </c>
    </row>
    <row r="3922" spans="1:29" ht="15.8" x14ac:dyDescent="0.25">
      <c r="A3922" s="337" t="s">
        <v>1723</v>
      </c>
      <c r="B3922" s="337" t="s">
        <v>6004</v>
      </c>
      <c r="C3922" s="337" t="s">
        <v>1821</v>
      </c>
      <c r="D3922" s="337" t="s">
        <v>449</v>
      </c>
      <c r="E3922" s="337" t="s">
        <v>4039</v>
      </c>
      <c r="F3922" s="338">
        <v>43020</v>
      </c>
      <c r="G3922" s="337" t="s">
        <v>3711</v>
      </c>
      <c r="H3922" s="338">
        <v>43070</v>
      </c>
      <c r="I3922" s="337" t="s">
        <v>19695</v>
      </c>
      <c r="J3922" s="337" t="s">
        <v>36</v>
      </c>
      <c r="K3922" s="337" t="s">
        <v>19695</v>
      </c>
      <c r="L3922" s="337" t="s">
        <v>19695</v>
      </c>
      <c r="M3922" s="337" t="s">
        <v>19695</v>
      </c>
      <c r="N3922" s="337" t="s">
        <v>19695</v>
      </c>
      <c r="O3922" s="337" t="s">
        <v>19695</v>
      </c>
      <c r="P3922" s="337" t="s">
        <v>19695</v>
      </c>
      <c r="Q3922" s="337" t="s">
        <v>19695</v>
      </c>
      <c r="R3922" s="337" t="s">
        <v>35</v>
      </c>
      <c r="S3922" s="337" t="s">
        <v>399</v>
      </c>
      <c r="T3922" s="337" t="s">
        <v>6005</v>
      </c>
      <c r="U3922" s="337" t="s">
        <v>6006</v>
      </c>
      <c r="V3922" s="337">
        <v>8</v>
      </c>
      <c r="W3922" s="337" t="s">
        <v>19695</v>
      </c>
      <c r="X3922" s="337" t="s">
        <v>19695</v>
      </c>
      <c r="Y3922" s="337" t="s">
        <v>19695</v>
      </c>
      <c r="Z3922" s="337" t="s">
        <v>1753</v>
      </c>
      <c r="AA3922" s="337" t="s">
        <v>717</v>
      </c>
      <c r="AB3922" s="337" t="s">
        <v>718</v>
      </c>
      <c r="AC3922" s="337" t="s">
        <v>15438</v>
      </c>
    </row>
    <row r="3923" spans="1:29" ht="15.8" x14ac:dyDescent="0.25">
      <c r="A3923" s="337" t="s">
        <v>1723</v>
      </c>
      <c r="B3923" s="337" t="s">
        <v>5631</v>
      </c>
      <c r="C3923" s="337" t="s">
        <v>1821</v>
      </c>
      <c r="D3923" s="337" t="s">
        <v>449</v>
      </c>
      <c r="E3923" s="337" t="s">
        <v>4039</v>
      </c>
      <c r="F3923" s="338">
        <v>43020</v>
      </c>
      <c r="G3923" s="337" t="s">
        <v>3711</v>
      </c>
      <c r="H3923" s="338">
        <v>43070</v>
      </c>
      <c r="I3923" s="337" t="s">
        <v>19695</v>
      </c>
      <c r="J3923" s="337" t="s">
        <v>16</v>
      </c>
      <c r="K3923" s="337" t="s">
        <v>19695</v>
      </c>
      <c r="L3923" s="337" t="s">
        <v>19695</v>
      </c>
      <c r="M3923" s="337" t="s">
        <v>19695</v>
      </c>
      <c r="N3923" s="337" t="s">
        <v>19695</v>
      </c>
      <c r="O3923" s="337" t="s">
        <v>19695</v>
      </c>
      <c r="P3923" s="337" t="s">
        <v>19695</v>
      </c>
      <c r="Q3923" s="337" t="s">
        <v>19695</v>
      </c>
      <c r="R3923" s="337" t="s">
        <v>18</v>
      </c>
      <c r="S3923" s="337" t="s">
        <v>1072</v>
      </c>
      <c r="T3923" s="337" t="s">
        <v>1067</v>
      </c>
      <c r="U3923" s="337" t="s">
        <v>78</v>
      </c>
      <c r="V3923" s="337">
        <v>8</v>
      </c>
      <c r="W3923" s="337" t="s">
        <v>19695</v>
      </c>
      <c r="X3923" s="337" t="s">
        <v>19695</v>
      </c>
      <c r="Y3923" s="337" t="s">
        <v>19695</v>
      </c>
      <c r="Z3923" s="337" t="s">
        <v>1753</v>
      </c>
      <c r="AA3923" s="337" t="s">
        <v>717</v>
      </c>
      <c r="AB3923" s="337" t="s">
        <v>718</v>
      </c>
      <c r="AC3923" s="337" t="s">
        <v>15439</v>
      </c>
    </row>
    <row r="3924" spans="1:29" ht="15.8" x14ac:dyDescent="0.25">
      <c r="A3924" s="337" t="s">
        <v>1723</v>
      </c>
      <c r="B3924" s="337" t="s">
        <v>11090</v>
      </c>
      <c r="C3924" s="337" t="s">
        <v>1821</v>
      </c>
      <c r="D3924" s="337" t="s">
        <v>449</v>
      </c>
      <c r="E3924" s="337" t="s">
        <v>4039</v>
      </c>
      <c r="F3924" s="338">
        <v>43020</v>
      </c>
      <c r="G3924" s="337" t="s">
        <v>3711</v>
      </c>
      <c r="H3924" s="338">
        <v>43070</v>
      </c>
      <c r="I3924" s="337" t="s">
        <v>19695</v>
      </c>
      <c r="J3924" s="337" t="s">
        <v>16</v>
      </c>
      <c r="K3924" s="337" t="s">
        <v>19695</v>
      </c>
      <c r="L3924" s="337" t="s">
        <v>19695</v>
      </c>
      <c r="M3924" s="337" t="s">
        <v>19695</v>
      </c>
      <c r="N3924" s="337" t="s">
        <v>19695</v>
      </c>
      <c r="O3924" s="337" t="s">
        <v>19695</v>
      </c>
      <c r="P3924" s="337" t="s">
        <v>19695</v>
      </c>
      <c r="Q3924" s="337" t="s">
        <v>19695</v>
      </c>
      <c r="R3924" s="337" t="s">
        <v>15</v>
      </c>
      <c r="S3924" s="337" t="s">
        <v>1203</v>
      </c>
      <c r="T3924" s="337" t="s">
        <v>1203</v>
      </c>
      <c r="U3924" s="337" t="s">
        <v>11089</v>
      </c>
      <c r="V3924" s="337">
        <v>10</v>
      </c>
      <c r="W3924" s="337" t="s">
        <v>19695</v>
      </c>
      <c r="X3924" s="337" t="s">
        <v>19695</v>
      </c>
      <c r="Y3924" s="337" t="s">
        <v>19695</v>
      </c>
      <c r="Z3924" s="337" t="s">
        <v>1753</v>
      </c>
      <c r="AA3924" s="337" t="s">
        <v>717</v>
      </c>
      <c r="AB3924" s="337" t="s">
        <v>718</v>
      </c>
      <c r="AC3924" s="337" t="s">
        <v>15444</v>
      </c>
    </row>
    <row r="3925" spans="1:29" ht="15.8" x14ac:dyDescent="0.25">
      <c r="A3925" s="337" t="s">
        <v>1723</v>
      </c>
      <c r="B3925" s="337" t="s">
        <v>11159</v>
      </c>
      <c r="C3925" s="337" t="s">
        <v>1821</v>
      </c>
      <c r="D3925" s="337" t="s">
        <v>449</v>
      </c>
      <c r="E3925" s="337" t="s">
        <v>4039</v>
      </c>
      <c r="F3925" s="338">
        <v>43020</v>
      </c>
      <c r="G3925" s="337" t="s">
        <v>3711</v>
      </c>
      <c r="H3925" s="338">
        <v>43070</v>
      </c>
      <c r="I3925" s="337" t="s">
        <v>19695</v>
      </c>
      <c r="J3925" s="337" t="s">
        <v>36</v>
      </c>
      <c r="K3925" s="337" t="s">
        <v>19695</v>
      </c>
      <c r="L3925" s="337" t="s">
        <v>19695</v>
      </c>
      <c r="M3925" s="337" t="s">
        <v>19695</v>
      </c>
      <c r="N3925" s="337" t="s">
        <v>19695</v>
      </c>
      <c r="O3925" s="337" t="s">
        <v>19695</v>
      </c>
      <c r="P3925" s="337" t="s">
        <v>19695</v>
      </c>
      <c r="Q3925" s="337" t="s">
        <v>19695</v>
      </c>
      <c r="R3925" s="337" t="s">
        <v>144</v>
      </c>
      <c r="S3925" s="337" t="s">
        <v>5912</v>
      </c>
      <c r="T3925" s="337" t="s">
        <v>11160</v>
      </c>
      <c r="U3925" s="337" t="s">
        <v>11161</v>
      </c>
      <c r="V3925" s="337">
        <v>8</v>
      </c>
      <c r="W3925" s="337" t="s">
        <v>19695</v>
      </c>
      <c r="X3925" s="337" t="s">
        <v>19695</v>
      </c>
      <c r="Y3925" s="337" t="s">
        <v>19695</v>
      </c>
      <c r="Z3925" s="337" t="s">
        <v>1753</v>
      </c>
      <c r="AA3925" s="337" t="s">
        <v>717</v>
      </c>
      <c r="AB3925" s="337" t="s">
        <v>718</v>
      </c>
      <c r="AC3925" s="337" t="s">
        <v>15446</v>
      </c>
    </row>
    <row r="3926" spans="1:29" ht="15.8" x14ac:dyDescent="0.25">
      <c r="A3926" s="337" t="s">
        <v>1723</v>
      </c>
      <c r="B3926" s="337" t="s">
        <v>10848</v>
      </c>
      <c r="C3926" s="337" t="s">
        <v>1821</v>
      </c>
      <c r="D3926" s="337" t="s">
        <v>449</v>
      </c>
      <c r="E3926" s="337" t="s">
        <v>4039</v>
      </c>
      <c r="F3926" s="338">
        <v>43020</v>
      </c>
      <c r="G3926" s="337" t="s">
        <v>3711</v>
      </c>
      <c r="H3926" s="338">
        <v>43070</v>
      </c>
      <c r="I3926" s="337" t="s">
        <v>19695</v>
      </c>
      <c r="J3926" s="337" t="s">
        <v>16</v>
      </c>
      <c r="K3926" s="337" t="s">
        <v>19695</v>
      </c>
      <c r="L3926" s="337" t="s">
        <v>19695</v>
      </c>
      <c r="M3926" s="337" t="s">
        <v>19695</v>
      </c>
      <c r="N3926" s="337" t="s">
        <v>19695</v>
      </c>
      <c r="O3926" s="337" t="s">
        <v>19695</v>
      </c>
      <c r="P3926" s="337" t="s">
        <v>19695</v>
      </c>
      <c r="Q3926" s="337" t="s">
        <v>19695</v>
      </c>
      <c r="R3926" s="337" t="s">
        <v>101</v>
      </c>
      <c r="S3926" s="337" t="s">
        <v>102</v>
      </c>
      <c r="T3926" s="337" t="s">
        <v>5910</v>
      </c>
      <c r="U3926" s="337" t="s">
        <v>1758</v>
      </c>
      <c r="V3926" s="337">
        <v>8</v>
      </c>
      <c r="W3926" s="337" t="s">
        <v>19695</v>
      </c>
      <c r="X3926" s="337" t="s">
        <v>19695</v>
      </c>
      <c r="Y3926" s="337" t="s">
        <v>19695</v>
      </c>
      <c r="Z3926" s="337" t="s">
        <v>1753</v>
      </c>
      <c r="AA3926" s="337" t="s">
        <v>717</v>
      </c>
      <c r="AB3926" s="337" t="s">
        <v>718</v>
      </c>
      <c r="AC3926" s="337" t="s">
        <v>15451</v>
      </c>
    </row>
    <row r="3927" spans="1:29" ht="15.8" x14ac:dyDescent="0.25">
      <c r="A3927" s="337" t="s">
        <v>1723</v>
      </c>
      <c r="B3927" s="337" t="s">
        <v>6022</v>
      </c>
      <c r="C3927" s="337" t="s">
        <v>1821</v>
      </c>
      <c r="D3927" s="337" t="s">
        <v>449</v>
      </c>
      <c r="E3927" s="337" t="s">
        <v>4039</v>
      </c>
      <c r="F3927" s="338">
        <v>43020</v>
      </c>
      <c r="G3927" s="337" t="s">
        <v>3711</v>
      </c>
      <c r="H3927" s="338">
        <v>43070</v>
      </c>
      <c r="I3927" s="337" t="s">
        <v>19695</v>
      </c>
      <c r="J3927" s="337" t="s">
        <v>36</v>
      </c>
      <c r="K3927" s="337" t="s">
        <v>19695</v>
      </c>
      <c r="L3927" s="337" t="s">
        <v>19695</v>
      </c>
      <c r="M3927" s="337" t="s">
        <v>19695</v>
      </c>
      <c r="N3927" s="337" t="s">
        <v>19695</v>
      </c>
      <c r="O3927" s="337" t="s">
        <v>19695</v>
      </c>
      <c r="P3927" s="337" t="s">
        <v>19695</v>
      </c>
      <c r="Q3927" s="337" t="s">
        <v>19695</v>
      </c>
      <c r="R3927" s="337" t="s">
        <v>35</v>
      </c>
      <c r="S3927" s="337" t="s">
        <v>77</v>
      </c>
      <c r="T3927" s="337" t="s">
        <v>997</v>
      </c>
      <c r="U3927" s="337" t="s">
        <v>6023</v>
      </c>
      <c r="V3927" s="337">
        <v>6</v>
      </c>
      <c r="W3927" s="337" t="s">
        <v>19695</v>
      </c>
      <c r="X3927" s="337" t="s">
        <v>19695</v>
      </c>
      <c r="Y3927" s="337" t="s">
        <v>19695</v>
      </c>
      <c r="Z3927" s="337" t="s">
        <v>1753</v>
      </c>
      <c r="AA3927" s="337" t="s">
        <v>717</v>
      </c>
      <c r="AB3927" s="337" t="s">
        <v>718</v>
      </c>
      <c r="AC3927" s="337" t="s">
        <v>15453</v>
      </c>
    </row>
    <row r="3928" spans="1:29" ht="15.8" x14ac:dyDescent="0.25">
      <c r="A3928" s="337" t="s">
        <v>1723</v>
      </c>
      <c r="B3928" s="337" t="s">
        <v>4375</v>
      </c>
      <c r="C3928" s="337" t="s">
        <v>1821</v>
      </c>
      <c r="D3928" s="337" t="s">
        <v>449</v>
      </c>
      <c r="E3928" s="337" t="s">
        <v>4376</v>
      </c>
      <c r="F3928" s="338">
        <v>42313</v>
      </c>
      <c r="G3928" s="337" t="s">
        <v>4377</v>
      </c>
      <c r="H3928" s="338">
        <v>43069</v>
      </c>
      <c r="I3928" s="337" t="s">
        <v>19695</v>
      </c>
      <c r="J3928" s="337" t="s">
        <v>36</v>
      </c>
      <c r="K3928" s="337" t="s">
        <v>19695</v>
      </c>
      <c r="L3928" s="337" t="s">
        <v>19695</v>
      </c>
      <c r="M3928" s="337" t="s">
        <v>19695</v>
      </c>
      <c r="N3928" s="337" t="s">
        <v>19695</v>
      </c>
      <c r="O3928" s="337" t="s">
        <v>19695</v>
      </c>
      <c r="P3928" s="337" t="s">
        <v>19695</v>
      </c>
      <c r="Q3928" s="337" t="s">
        <v>19695</v>
      </c>
      <c r="R3928" s="337" t="s">
        <v>98</v>
      </c>
      <c r="S3928" s="337" t="s">
        <v>2979</v>
      </c>
      <c r="T3928" s="337" t="s">
        <v>1683</v>
      </c>
      <c r="U3928" s="337" t="s">
        <v>1183</v>
      </c>
      <c r="V3928" s="337">
        <v>10</v>
      </c>
      <c r="W3928" s="337" t="s">
        <v>19695</v>
      </c>
      <c r="X3928" s="337" t="s">
        <v>19695</v>
      </c>
      <c r="Y3928" s="337" t="s">
        <v>19695</v>
      </c>
      <c r="Z3928" s="337" t="s">
        <v>1728</v>
      </c>
      <c r="AA3928" s="337" t="s">
        <v>735</v>
      </c>
      <c r="AB3928" s="337" t="s">
        <v>718</v>
      </c>
      <c r="AC3928" s="337" t="s">
        <v>13694</v>
      </c>
    </row>
    <row r="3929" spans="1:29" ht="15.8" x14ac:dyDescent="0.25">
      <c r="A3929" s="337" t="s">
        <v>1723</v>
      </c>
      <c r="B3929" s="337" t="s">
        <v>6955</v>
      </c>
      <c r="C3929" s="337" t="s">
        <v>1821</v>
      </c>
      <c r="D3929" s="337" t="s">
        <v>449</v>
      </c>
      <c r="E3929" s="337" t="s">
        <v>5134</v>
      </c>
      <c r="F3929" s="338">
        <v>43018</v>
      </c>
      <c r="G3929" s="337" t="s">
        <v>6396</v>
      </c>
      <c r="H3929" s="338">
        <v>43068</v>
      </c>
      <c r="I3929" s="337" t="s">
        <v>19695</v>
      </c>
      <c r="J3929" s="337" t="s">
        <v>16</v>
      </c>
      <c r="K3929" s="337" t="s">
        <v>19695</v>
      </c>
      <c r="L3929" s="337" t="s">
        <v>19695</v>
      </c>
      <c r="M3929" s="337" t="s">
        <v>19695</v>
      </c>
      <c r="N3929" s="337" t="s">
        <v>19695</v>
      </c>
      <c r="O3929" s="337" t="s">
        <v>19695</v>
      </c>
      <c r="P3929" s="337" t="s">
        <v>19695</v>
      </c>
      <c r="Q3929" s="337" t="s">
        <v>19695</v>
      </c>
      <c r="R3929" s="337" t="s">
        <v>52</v>
      </c>
      <c r="S3929" s="337" t="s">
        <v>120</v>
      </c>
      <c r="T3929" s="337" t="s">
        <v>6956</v>
      </c>
      <c r="U3929" s="337" t="s">
        <v>4845</v>
      </c>
      <c r="V3929" s="337">
        <v>3.3</v>
      </c>
      <c r="W3929" s="337" t="s">
        <v>19695</v>
      </c>
      <c r="X3929" s="337" t="s">
        <v>19695</v>
      </c>
      <c r="Y3929" s="337" t="s">
        <v>19695</v>
      </c>
      <c r="Z3929" s="337" t="s">
        <v>1745</v>
      </c>
      <c r="AA3929" s="337" t="s">
        <v>1047</v>
      </c>
      <c r="AB3929" s="337" t="s">
        <v>854</v>
      </c>
      <c r="AC3929" s="337" t="s">
        <v>15241</v>
      </c>
    </row>
    <row r="3930" spans="1:29" ht="15.8" x14ac:dyDescent="0.25">
      <c r="A3930" s="337" t="s">
        <v>1723</v>
      </c>
      <c r="B3930" s="337" t="s">
        <v>6818</v>
      </c>
      <c r="C3930" s="337" t="s">
        <v>1821</v>
      </c>
      <c r="D3930" s="337" t="s">
        <v>449</v>
      </c>
      <c r="E3930" s="337" t="s">
        <v>5032</v>
      </c>
      <c r="F3930" s="338">
        <v>43014</v>
      </c>
      <c r="G3930" s="337" t="s">
        <v>6339</v>
      </c>
      <c r="H3930" s="338">
        <v>43064</v>
      </c>
      <c r="I3930" s="337" t="s">
        <v>19695</v>
      </c>
      <c r="J3930" s="337" t="s">
        <v>16</v>
      </c>
      <c r="K3930" s="337" t="s">
        <v>19695</v>
      </c>
      <c r="L3930" s="337" t="s">
        <v>19695</v>
      </c>
      <c r="M3930" s="337" t="s">
        <v>19695</v>
      </c>
      <c r="N3930" s="337" t="s">
        <v>19695</v>
      </c>
      <c r="O3930" s="337" t="s">
        <v>19695</v>
      </c>
      <c r="P3930" s="337" t="s">
        <v>19695</v>
      </c>
      <c r="Q3930" s="337" t="s">
        <v>19695</v>
      </c>
      <c r="R3930" s="337" t="s">
        <v>112</v>
      </c>
      <c r="S3930" s="337" t="s">
        <v>1242</v>
      </c>
      <c r="T3930" s="337" t="s">
        <v>1242</v>
      </c>
      <c r="U3930" s="337" t="s">
        <v>6276</v>
      </c>
      <c r="V3930" s="337">
        <v>12</v>
      </c>
      <c r="W3930" s="337" t="s">
        <v>19695</v>
      </c>
      <c r="X3930" s="337" t="s">
        <v>19695</v>
      </c>
      <c r="Y3930" s="337" t="s">
        <v>19695</v>
      </c>
      <c r="Z3930" s="337" t="s">
        <v>1728</v>
      </c>
      <c r="AA3930" s="337" t="s">
        <v>735</v>
      </c>
      <c r="AB3930" s="337" t="s">
        <v>718</v>
      </c>
      <c r="AC3930" s="337" t="s">
        <v>13768</v>
      </c>
    </row>
    <row r="3931" spans="1:29" ht="15.8" x14ac:dyDescent="0.25">
      <c r="A3931" s="337" t="s">
        <v>1723</v>
      </c>
      <c r="B3931" s="337" t="s">
        <v>6862</v>
      </c>
      <c r="C3931" s="337" t="s">
        <v>1821</v>
      </c>
      <c r="D3931" s="337" t="s">
        <v>449</v>
      </c>
      <c r="E3931" s="337" t="s">
        <v>6863</v>
      </c>
      <c r="F3931" s="338">
        <v>42958</v>
      </c>
      <c r="G3931" s="337" t="s">
        <v>6864</v>
      </c>
      <c r="H3931" s="338">
        <v>43062</v>
      </c>
      <c r="I3931" s="337" t="s">
        <v>19695</v>
      </c>
      <c r="J3931" s="337" t="s">
        <v>36</v>
      </c>
      <c r="K3931" s="337" t="s">
        <v>19695</v>
      </c>
      <c r="L3931" s="337" t="s">
        <v>19695</v>
      </c>
      <c r="M3931" s="337" t="s">
        <v>19695</v>
      </c>
      <c r="N3931" s="337" t="s">
        <v>19695</v>
      </c>
      <c r="O3931" s="337" t="s">
        <v>19695</v>
      </c>
      <c r="P3931" s="337" t="s">
        <v>19695</v>
      </c>
      <c r="Q3931" s="337" t="s">
        <v>19695</v>
      </c>
      <c r="R3931" s="337" t="s">
        <v>56</v>
      </c>
      <c r="S3931" s="337" t="s">
        <v>750</v>
      </c>
      <c r="T3931" s="337" t="s">
        <v>1471</v>
      </c>
      <c r="U3931" s="337" t="s">
        <v>138</v>
      </c>
      <c r="V3931" s="337">
        <v>12</v>
      </c>
      <c r="W3931" s="337" t="s">
        <v>19695</v>
      </c>
      <c r="X3931" s="337" t="s">
        <v>19695</v>
      </c>
      <c r="Y3931" s="337" t="s">
        <v>19695</v>
      </c>
      <c r="Z3931" s="337" t="s">
        <v>1728</v>
      </c>
      <c r="AA3931" s="337" t="s">
        <v>717</v>
      </c>
      <c r="AB3931" s="337" t="s">
        <v>718</v>
      </c>
      <c r="AC3931" s="337" t="s">
        <v>13829</v>
      </c>
    </row>
    <row r="3932" spans="1:29" ht="15.8" x14ac:dyDescent="0.25">
      <c r="A3932" s="337" t="s">
        <v>1723</v>
      </c>
      <c r="B3932" s="337" t="s">
        <v>7186</v>
      </c>
      <c r="C3932" s="337" t="s">
        <v>1821</v>
      </c>
      <c r="D3932" s="337" t="s">
        <v>449</v>
      </c>
      <c r="E3932" s="337" t="s">
        <v>4984</v>
      </c>
      <c r="F3932" s="338">
        <v>42865</v>
      </c>
      <c r="G3932" s="337" t="s">
        <v>6864</v>
      </c>
      <c r="H3932" s="338">
        <v>43062</v>
      </c>
      <c r="I3932" s="337" t="s">
        <v>19695</v>
      </c>
      <c r="J3932" s="337" t="s">
        <v>16</v>
      </c>
      <c r="K3932" s="337" t="s">
        <v>19695</v>
      </c>
      <c r="L3932" s="337" t="s">
        <v>19695</v>
      </c>
      <c r="M3932" s="337" t="s">
        <v>19695</v>
      </c>
      <c r="N3932" s="337" t="s">
        <v>19695</v>
      </c>
      <c r="O3932" s="337" t="s">
        <v>19695</v>
      </c>
      <c r="P3932" s="337" t="s">
        <v>19695</v>
      </c>
      <c r="Q3932" s="337" t="s">
        <v>19695</v>
      </c>
      <c r="R3932" s="337" t="s">
        <v>109</v>
      </c>
      <c r="S3932" s="337" t="s">
        <v>1126</v>
      </c>
      <c r="T3932" s="337" t="s">
        <v>110</v>
      </c>
      <c r="U3932" s="337" t="s">
        <v>819</v>
      </c>
      <c r="V3932" s="337">
        <v>4</v>
      </c>
      <c r="W3932" s="337" t="s">
        <v>19695</v>
      </c>
      <c r="X3932" s="337" t="s">
        <v>19695</v>
      </c>
      <c r="Y3932" s="337" t="s">
        <v>19695</v>
      </c>
      <c r="Z3932" s="337" t="s">
        <v>1728</v>
      </c>
      <c r="AA3932" s="337" t="s">
        <v>717</v>
      </c>
      <c r="AB3932" s="337" t="s">
        <v>718</v>
      </c>
      <c r="AC3932" s="337" t="s">
        <v>13882</v>
      </c>
    </row>
    <row r="3933" spans="1:29" ht="15.8" x14ac:dyDescent="0.25">
      <c r="A3933" s="337" t="s">
        <v>1723</v>
      </c>
      <c r="B3933" s="337" t="s">
        <v>11022</v>
      </c>
      <c r="C3933" s="337" t="s">
        <v>1821</v>
      </c>
      <c r="D3933" s="337" t="s">
        <v>449</v>
      </c>
      <c r="E3933" s="337" t="s">
        <v>11023</v>
      </c>
      <c r="F3933" s="338">
        <v>42838</v>
      </c>
      <c r="G3933" s="337" t="s">
        <v>6864</v>
      </c>
      <c r="H3933" s="338">
        <v>43062</v>
      </c>
      <c r="I3933" s="337" t="s">
        <v>19695</v>
      </c>
      <c r="J3933" s="337" t="s">
        <v>16</v>
      </c>
      <c r="K3933" s="337" t="s">
        <v>19695</v>
      </c>
      <c r="L3933" s="337" t="s">
        <v>19695</v>
      </c>
      <c r="M3933" s="337" t="s">
        <v>19695</v>
      </c>
      <c r="N3933" s="337" t="s">
        <v>19695</v>
      </c>
      <c r="O3933" s="337" t="s">
        <v>19695</v>
      </c>
      <c r="P3933" s="337" t="s">
        <v>19695</v>
      </c>
      <c r="Q3933" s="337" t="s">
        <v>19695</v>
      </c>
      <c r="R3933" s="337" t="s">
        <v>109</v>
      </c>
      <c r="S3933" s="337" t="s">
        <v>110</v>
      </c>
      <c r="T3933" s="337" t="s">
        <v>1538</v>
      </c>
      <c r="U3933" s="337" t="s">
        <v>402</v>
      </c>
      <c r="V3933" s="337">
        <v>4</v>
      </c>
      <c r="W3933" s="337" t="s">
        <v>19695</v>
      </c>
      <c r="X3933" s="337" t="s">
        <v>19695</v>
      </c>
      <c r="Y3933" s="337" t="s">
        <v>19695</v>
      </c>
      <c r="Z3933" s="337" t="s">
        <v>1728</v>
      </c>
      <c r="AA3933" s="337" t="s">
        <v>717</v>
      </c>
      <c r="AB3933" s="337" t="s">
        <v>718</v>
      </c>
      <c r="AC3933" s="337" t="s">
        <v>13882</v>
      </c>
    </row>
    <row r="3934" spans="1:29" ht="15.8" x14ac:dyDescent="0.25">
      <c r="A3934" s="337" t="s">
        <v>1723</v>
      </c>
      <c r="B3934" s="337" t="s">
        <v>10474</v>
      </c>
      <c r="C3934" s="337" t="s">
        <v>1821</v>
      </c>
      <c r="D3934" s="337" t="s">
        <v>449</v>
      </c>
      <c r="E3934" s="337" t="s">
        <v>10475</v>
      </c>
      <c r="F3934" s="338">
        <v>42985</v>
      </c>
      <c r="G3934" s="337" t="s">
        <v>6864</v>
      </c>
      <c r="H3934" s="338">
        <v>43062</v>
      </c>
      <c r="I3934" s="337" t="s">
        <v>19695</v>
      </c>
      <c r="J3934" s="337" t="s">
        <v>16</v>
      </c>
      <c r="K3934" s="337" t="s">
        <v>19695</v>
      </c>
      <c r="L3934" s="337" t="s">
        <v>19695</v>
      </c>
      <c r="M3934" s="337" t="s">
        <v>19695</v>
      </c>
      <c r="N3934" s="337" t="s">
        <v>19695</v>
      </c>
      <c r="O3934" s="337" t="s">
        <v>19695</v>
      </c>
      <c r="P3934" s="337" t="s">
        <v>19695</v>
      </c>
      <c r="Q3934" s="337" t="s">
        <v>19695</v>
      </c>
      <c r="R3934" s="337" t="s">
        <v>109</v>
      </c>
      <c r="S3934" s="337" t="s">
        <v>110</v>
      </c>
      <c r="T3934" s="337" t="s">
        <v>110</v>
      </c>
      <c r="U3934" s="337" t="s">
        <v>1737</v>
      </c>
      <c r="V3934" s="337">
        <v>4</v>
      </c>
      <c r="W3934" s="337" t="s">
        <v>19695</v>
      </c>
      <c r="X3934" s="337" t="s">
        <v>19695</v>
      </c>
      <c r="Y3934" s="337" t="s">
        <v>19695</v>
      </c>
      <c r="Z3934" s="337" t="s">
        <v>1728</v>
      </c>
      <c r="AA3934" s="337" t="s">
        <v>717</v>
      </c>
      <c r="AB3934" s="337" t="s">
        <v>718</v>
      </c>
      <c r="AC3934" s="337" t="s">
        <v>13882</v>
      </c>
    </row>
    <row r="3935" spans="1:29" ht="15.8" x14ac:dyDescent="0.25">
      <c r="A3935" s="337" t="s">
        <v>1723</v>
      </c>
      <c r="B3935" s="337" t="s">
        <v>7190</v>
      </c>
      <c r="C3935" s="337" t="s">
        <v>1821</v>
      </c>
      <c r="D3935" s="337" t="s">
        <v>449</v>
      </c>
      <c r="E3935" s="337" t="s">
        <v>4558</v>
      </c>
      <c r="F3935" s="338">
        <v>42873</v>
      </c>
      <c r="G3935" s="337" t="s">
        <v>6864</v>
      </c>
      <c r="H3935" s="338">
        <v>43062</v>
      </c>
      <c r="I3935" s="337" t="s">
        <v>19695</v>
      </c>
      <c r="J3935" s="337" t="s">
        <v>16</v>
      </c>
      <c r="K3935" s="337" t="s">
        <v>19695</v>
      </c>
      <c r="L3935" s="337" t="s">
        <v>19695</v>
      </c>
      <c r="M3935" s="337" t="s">
        <v>19695</v>
      </c>
      <c r="N3935" s="337" t="s">
        <v>19695</v>
      </c>
      <c r="O3935" s="337" t="s">
        <v>19695</v>
      </c>
      <c r="P3935" s="337" t="s">
        <v>19695</v>
      </c>
      <c r="Q3935" s="337" t="s">
        <v>19695</v>
      </c>
      <c r="R3935" s="337" t="s">
        <v>109</v>
      </c>
      <c r="S3935" s="337" t="s">
        <v>110</v>
      </c>
      <c r="T3935" s="337" t="s">
        <v>110</v>
      </c>
      <c r="U3935" s="337" t="s">
        <v>111</v>
      </c>
      <c r="V3935" s="337">
        <v>4</v>
      </c>
      <c r="W3935" s="337" t="s">
        <v>19695</v>
      </c>
      <c r="X3935" s="337" t="s">
        <v>19695</v>
      </c>
      <c r="Y3935" s="337" t="s">
        <v>19695</v>
      </c>
      <c r="Z3935" s="337" t="s">
        <v>1728</v>
      </c>
      <c r="AA3935" s="337" t="s">
        <v>717</v>
      </c>
      <c r="AB3935" s="337" t="s">
        <v>718</v>
      </c>
      <c r="AC3935" s="337" t="s">
        <v>13882</v>
      </c>
    </row>
    <row r="3936" spans="1:29" ht="15.8" x14ac:dyDescent="0.25">
      <c r="A3936" s="337" t="s">
        <v>1723</v>
      </c>
      <c r="B3936" s="337" t="s">
        <v>4835</v>
      </c>
      <c r="C3936" s="337" t="s">
        <v>1821</v>
      </c>
      <c r="D3936" s="337" t="s">
        <v>449</v>
      </c>
      <c r="E3936" s="337" t="s">
        <v>4572</v>
      </c>
      <c r="F3936" s="338">
        <v>43009</v>
      </c>
      <c r="G3936" s="337" t="s">
        <v>4836</v>
      </c>
      <c r="H3936" s="338">
        <v>43059</v>
      </c>
      <c r="I3936" s="337" t="s">
        <v>19695</v>
      </c>
      <c r="J3936" s="337" t="s">
        <v>36</v>
      </c>
      <c r="K3936" s="337" t="s">
        <v>19695</v>
      </c>
      <c r="L3936" s="337" t="s">
        <v>19695</v>
      </c>
      <c r="M3936" s="337" t="s">
        <v>19695</v>
      </c>
      <c r="N3936" s="337" t="s">
        <v>19695</v>
      </c>
      <c r="O3936" s="337" t="s">
        <v>19695</v>
      </c>
      <c r="P3936" s="337" t="s">
        <v>19695</v>
      </c>
      <c r="Q3936" s="337" t="s">
        <v>19695</v>
      </c>
      <c r="R3936" s="337" t="s">
        <v>130</v>
      </c>
      <c r="S3936" s="337" t="s">
        <v>130</v>
      </c>
      <c r="T3936" s="337" t="s">
        <v>2306</v>
      </c>
      <c r="U3936" s="337" t="s">
        <v>4837</v>
      </c>
      <c r="V3936" s="337">
        <v>6</v>
      </c>
      <c r="W3936" s="337" t="s">
        <v>19695</v>
      </c>
      <c r="X3936" s="337" t="s">
        <v>19695</v>
      </c>
      <c r="Y3936" s="337" t="s">
        <v>19695</v>
      </c>
      <c r="Z3936" s="337" t="s">
        <v>1728</v>
      </c>
      <c r="AA3936" s="337" t="s">
        <v>717</v>
      </c>
      <c r="AB3936" s="337" t="s">
        <v>718</v>
      </c>
      <c r="AC3936" s="337" t="s">
        <v>13778</v>
      </c>
    </row>
    <row r="3937" spans="1:29" ht="15.8" x14ac:dyDescent="0.25">
      <c r="A3937" s="337" t="s">
        <v>1723</v>
      </c>
      <c r="B3937" s="337" t="s">
        <v>8065</v>
      </c>
      <c r="C3937" s="337" t="s">
        <v>1821</v>
      </c>
      <c r="D3937" s="337" t="s">
        <v>449</v>
      </c>
      <c r="E3937" s="337" t="s">
        <v>6472</v>
      </c>
      <c r="F3937" s="338">
        <v>42997</v>
      </c>
      <c r="G3937" s="337" t="s">
        <v>6728</v>
      </c>
      <c r="H3937" s="338">
        <v>43057</v>
      </c>
      <c r="I3937" s="337" t="s">
        <v>19695</v>
      </c>
      <c r="J3937" s="337" t="s">
        <v>16</v>
      </c>
      <c r="K3937" s="337" t="s">
        <v>19695</v>
      </c>
      <c r="L3937" s="337" t="s">
        <v>19695</v>
      </c>
      <c r="M3937" s="337" t="s">
        <v>19695</v>
      </c>
      <c r="N3937" s="337" t="s">
        <v>19695</v>
      </c>
      <c r="O3937" s="337" t="s">
        <v>19695</v>
      </c>
      <c r="P3937" s="337" t="s">
        <v>19695</v>
      </c>
      <c r="Q3937" s="337" t="s">
        <v>19695</v>
      </c>
      <c r="R3937" s="337" t="s">
        <v>144</v>
      </c>
      <c r="S3937" s="337" t="s">
        <v>446</v>
      </c>
      <c r="T3937" s="337" t="s">
        <v>55</v>
      </c>
      <c r="U3937" s="337" t="s">
        <v>1352</v>
      </c>
      <c r="V3937" s="337">
        <v>4</v>
      </c>
      <c r="W3937" s="337" t="s">
        <v>19695</v>
      </c>
      <c r="X3937" s="337" t="s">
        <v>19695</v>
      </c>
      <c r="Y3937" s="337" t="s">
        <v>19695</v>
      </c>
      <c r="Z3937" s="337" t="s">
        <v>1728</v>
      </c>
      <c r="AA3937" s="337" t="s">
        <v>717</v>
      </c>
      <c r="AB3937" s="337" t="s">
        <v>718</v>
      </c>
      <c r="AC3937" s="337" t="s">
        <v>13911</v>
      </c>
    </row>
    <row r="3938" spans="1:29" ht="15.8" x14ac:dyDescent="0.25">
      <c r="A3938" s="337" t="s">
        <v>1723</v>
      </c>
      <c r="B3938" s="337" t="s">
        <v>1480</v>
      </c>
      <c r="C3938" s="337" t="s">
        <v>1821</v>
      </c>
      <c r="D3938" s="337" t="s">
        <v>449</v>
      </c>
      <c r="E3938" s="337" t="s">
        <v>4571</v>
      </c>
      <c r="F3938" s="338">
        <v>42959</v>
      </c>
      <c r="G3938" s="337" t="s">
        <v>6728</v>
      </c>
      <c r="H3938" s="338">
        <v>43057</v>
      </c>
      <c r="I3938" s="337" t="s">
        <v>19695</v>
      </c>
      <c r="J3938" s="337" t="s">
        <v>16</v>
      </c>
      <c r="K3938" s="337" t="s">
        <v>19695</v>
      </c>
      <c r="L3938" s="337" t="s">
        <v>19695</v>
      </c>
      <c r="M3938" s="337" t="s">
        <v>19695</v>
      </c>
      <c r="N3938" s="337" t="s">
        <v>19695</v>
      </c>
      <c r="O3938" s="337" t="s">
        <v>19695</v>
      </c>
      <c r="P3938" s="337" t="s">
        <v>19695</v>
      </c>
      <c r="Q3938" s="337" t="s">
        <v>19695</v>
      </c>
      <c r="R3938" s="337" t="s">
        <v>144</v>
      </c>
      <c r="S3938" s="337" t="s">
        <v>446</v>
      </c>
      <c r="T3938" s="337" t="s">
        <v>1481</v>
      </c>
      <c r="U3938" s="337" t="s">
        <v>1352</v>
      </c>
      <c r="V3938" s="337">
        <v>4</v>
      </c>
      <c r="W3938" s="337" t="s">
        <v>19695</v>
      </c>
      <c r="X3938" s="337" t="s">
        <v>19695</v>
      </c>
      <c r="Y3938" s="337" t="s">
        <v>19695</v>
      </c>
      <c r="Z3938" s="337" t="s">
        <v>1728</v>
      </c>
      <c r="AA3938" s="337" t="s">
        <v>717</v>
      </c>
      <c r="AB3938" s="337" t="s">
        <v>718</v>
      </c>
      <c r="AC3938" s="337" t="s">
        <v>13912</v>
      </c>
    </row>
    <row r="3939" spans="1:29" ht="15.8" x14ac:dyDescent="0.25">
      <c r="A3939" s="337" t="s">
        <v>1723</v>
      </c>
      <c r="B3939" s="337" t="s">
        <v>8181</v>
      </c>
      <c r="C3939" s="337" t="s">
        <v>1821</v>
      </c>
      <c r="D3939" s="337" t="s">
        <v>449</v>
      </c>
      <c r="E3939" s="337" t="s">
        <v>6845</v>
      </c>
      <c r="F3939" s="338">
        <v>42976</v>
      </c>
      <c r="G3939" s="337" t="s">
        <v>6728</v>
      </c>
      <c r="H3939" s="338">
        <v>43057</v>
      </c>
      <c r="I3939" s="337" t="s">
        <v>19695</v>
      </c>
      <c r="J3939" s="337" t="s">
        <v>16</v>
      </c>
      <c r="K3939" s="337" t="s">
        <v>19695</v>
      </c>
      <c r="L3939" s="337" t="s">
        <v>19695</v>
      </c>
      <c r="M3939" s="337" t="s">
        <v>19695</v>
      </c>
      <c r="N3939" s="337" t="s">
        <v>19695</v>
      </c>
      <c r="O3939" s="337" t="s">
        <v>19695</v>
      </c>
      <c r="P3939" s="337" t="s">
        <v>19695</v>
      </c>
      <c r="Q3939" s="337" t="s">
        <v>19695</v>
      </c>
      <c r="R3939" s="337" t="s">
        <v>144</v>
      </c>
      <c r="S3939" s="337" t="s">
        <v>446</v>
      </c>
      <c r="T3939" s="337" t="s">
        <v>55</v>
      </c>
      <c r="U3939" s="337" t="s">
        <v>823</v>
      </c>
      <c r="V3939" s="337">
        <v>4</v>
      </c>
      <c r="W3939" s="337" t="s">
        <v>19695</v>
      </c>
      <c r="X3939" s="337" t="s">
        <v>19695</v>
      </c>
      <c r="Y3939" s="337" t="s">
        <v>19695</v>
      </c>
      <c r="Z3939" s="337" t="s">
        <v>1728</v>
      </c>
      <c r="AA3939" s="337" t="s">
        <v>717</v>
      </c>
      <c r="AB3939" s="337" t="s">
        <v>718</v>
      </c>
      <c r="AC3939" s="337" t="s">
        <v>13912</v>
      </c>
    </row>
    <row r="3940" spans="1:29" ht="15.8" x14ac:dyDescent="0.25">
      <c r="A3940" s="337" t="s">
        <v>1723</v>
      </c>
      <c r="B3940" s="337" t="s">
        <v>434</v>
      </c>
      <c r="C3940" s="337" t="s">
        <v>1821</v>
      </c>
      <c r="D3940" s="337" t="s">
        <v>449</v>
      </c>
      <c r="E3940" s="337" t="s">
        <v>4993</v>
      </c>
      <c r="F3940" s="338">
        <v>43007</v>
      </c>
      <c r="G3940" s="337" t="s">
        <v>6728</v>
      </c>
      <c r="H3940" s="338">
        <v>43057</v>
      </c>
      <c r="I3940" s="337" t="s">
        <v>19695</v>
      </c>
      <c r="J3940" s="337" t="s">
        <v>16</v>
      </c>
      <c r="K3940" s="337" t="s">
        <v>19695</v>
      </c>
      <c r="L3940" s="337" t="s">
        <v>19695</v>
      </c>
      <c r="M3940" s="337" t="s">
        <v>19695</v>
      </c>
      <c r="N3940" s="337" t="s">
        <v>19695</v>
      </c>
      <c r="O3940" s="337" t="s">
        <v>19695</v>
      </c>
      <c r="P3940" s="337" t="s">
        <v>19695</v>
      </c>
      <c r="Q3940" s="337" t="s">
        <v>19695</v>
      </c>
      <c r="R3940" s="337" t="s">
        <v>52</v>
      </c>
      <c r="S3940" s="337" t="s">
        <v>93</v>
      </c>
      <c r="T3940" s="337" t="s">
        <v>435</v>
      </c>
      <c r="U3940" s="337" t="s">
        <v>871</v>
      </c>
      <c r="V3940" s="337">
        <v>10</v>
      </c>
      <c r="W3940" s="337" t="s">
        <v>19695</v>
      </c>
      <c r="X3940" s="337" t="s">
        <v>19695</v>
      </c>
      <c r="Y3940" s="337" t="s">
        <v>19695</v>
      </c>
      <c r="Z3940" s="337" t="s">
        <v>1745</v>
      </c>
      <c r="AA3940" s="337" t="s">
        <v>853</v>
      </c>
      <c r="AB3940" s="337" t="s">
        <v>854</v>
      </c>
      <c r="AC3940" s="337" t="s">
        <v>15219</v>
      </c>
    </row>
    <row r="3941" spans="1:29" ht="15.8" x14ac:dyDescent="0.25">
      <c r="A3941" s="337" t="s">
        <v>1723</v>
      </c>
      <c r="B3941" s="337" t="s">
        <v>7094</v>
      </c>
      <c r="C3941" s="337" t="s">
        <v>1821</v>
      </c>
      <c r="D3941" s="337" t="s">
        <v>449</v>
      </c>
      <c r="E3941" s="337" t="s">
        <v>4447</v>
      </c>
      <c r="F3941" s="338">
        <v>42811</v>
      </c>
      <c r="G3941" s="337" t="s">
        <v>6565</v>
      </c>
      <c r="H3941" s="338">
        <v>43056</v>
      </c>
      <c r="I3941" s="337" t="s">
        <v>19695</v>
      </c>
      <c r="J3941" s="337" t="s">
        <v>36</v>
      </c>
      <c r="K3941" s="337" t="s">
        <v>19695</v>
      </c>
      <c r="L3941" s="337" t="s">
        <v>19695</v>
      </c>
      <c r="M3941" s="337" t="s">
        <v>19695</v>
      </c>
      <c r="N3941" s="337" t="s">
        <v>19695</v>
      </c>
      <c r="O3941" s="337" t="s">
        <v>19695</v>
      </c>
      <c r="P3941" s="337" t="s">
        <v>19695</v>
      </c>
      <c r="Q3941" s="337" t="s">
        <v>19695</v>
      </c>
      <c r="R3941" s="337" t="s">
        <v>109</v>
      </c>
      <c r="S3941" s="337" t="s">
        <v>1122</v>
      </c>
      <c r="T3941" s="337" t="s">
        <v>7095</v>
      </c>
      <c r="U3941" s="337" t="s">
        <v>7096</v>
      </c>
      <c r="V3941" s="337">
        <v>10</v>
      </c>
      <c r="W3941" s="337" t="s">
        <v>19695</v>
      </c>
      <c r="X3941" s="337" t="s">
        <v>19695</v>
      </c>
      <c r="Y3941" s="337" t="s">
        <v>19695</v>
      </c>
      <c r="Z3941" s="337" t="s">
        <v>1728</v>
      </c>
      <c r="AA3941" s="337" t="s">
        <v>717</v>
      </c>
      <c r="AB3941" s="337" t="s">
        <v>718</v>
      </c>
      <c r="AC3941" s="337" t="s">
        <v>13838</v>
      </c>
    </row>
    <row r="3942" spans="1:29" ht="15.8" x14ac:dyDescent="0.25">
      <c r="A3942" s="337" t="s">
        <v>1723</v>
      </c>
      <c r="B3942" s="337" t="s">
        <v>8129</v>
      </c>
      <c r="C3942" s="337" t="s">
        <v>1821</v>
      </c>
      <c r="D3942" s="337" t="s">
        <v>449</v>
      </c>
      <c r="E3942" s="337" t="s">
        <v>4571</v>
      </c>
      <c r="F3942" s="338">
        <v>42959</v>
      </c>
      <c r="G3942" s="337" t="s">
        <v>6565</v>
      </c>
      <c r="H3942" s="338">
        <v>43056</v>
      </c>
      <c r="I3942" s="337" t="s">
        <v>19695</v>
      </c>
      <c r="J3942" s="337" t="s">
        <v>16</v>
      </c>
      <c r="K3942" s="337" t="s">
        <v>19695</v>
      </c>
      <c r="L3942" s="337" t="s">
        <v>19695</v>
      </c>
      <c r="M3942" s="337" t="s">
        <v>19695</v>
      </c>
      <c r="N3942" s="337" t="s">
        <v>19695</v>
      </c>
      <c r="O3942" s="337" t="s">
        <v>19695</v>
      </c>
      <c r="P3942" s="337" t="s">
        <v>19695</v>
      </c>
      <c r="Q3942" s="337" t="s">
        <v>19695</v>
      </c>
      <c r="R3942" s="337" t="s">
        <v>144</v>
      </c>
      <c r="S3942" s="337" t="s">
        <v>446</v>
      </c>
      <c r="T3942" s="337" t="s">
        <v>55</v>
      </c>
      <c r="U3942" s="337" t="s">
        <v>1352</v>
      </c>
      <c r="V3942" s="337">
        <v>4</v>
      </c>
      <c r="W3942" s="337" t="s">
        <v>19695</v>
      </c>
      <c r="X3942" s="337" t="s">
        <v>19695</v>
      </c>
      <c r="Y3942" s="337" t="s">
        <v>19695</v>
      </c>
      <c r="Z3942" s="337" t="s">
        <v>1728</v>
      </c>
      <c r="AA3942" s="337" t="s">
        <v>717</v>
      </c>
      <c r="AB3942" s="337" t="s">
        <v>718</v>
      </c>
      <c r="AC3942" s="337" t="s">
        <v>13912</v>
      </c>
    </row>
    <row r="3943" spans="1:29" ht="15.8" x14ac:dyDescent="0.25">
      <c r="A3943" s="337" t="s">
        <v>1723</v>
      </c>
      <c r="B3943" s="337" t="s">
        <v>87</v>
      </c>
      <c r="C3943" s="337" t="s">
        <v>1821</v>
      </c>
      <c r="D3943" s="337" t="s">
        <v>449</v>
      </c>
      <c r="E3943" s="337" t="s">
        <v>5774</v>
      </c>
      <c r="F3943" s="338">
        <v>42747</v>
      </c>
      <c r="G3943" s="337" t="s">
        <v>6565</v>
      </c>
      <c r="H3943" s="338">
        <v>43056</v>
      </c>
      <c r="I3943" s="337" t="s">
        <v>19695</v>
      </c>
      <c r="J3943" s="337" t="s">
        <v>36</v>
      </c>
      <c r="K3943" s="337" t="s">
        <v>19695</v>
      </c>
      <c r="L3943" s="337" t="s">
        <v>19695</v>
      </c>
      <c r="M3943" s="337" t="s">
        <v>19695</v>
      </c>
      <c r="N3943" s="337" t="s">
        <v>19695</v>
      </c>
      <c r="O3943" s="337" t="s">
        <v>19695</v>
      </c>
      <c r="P3943" s="337" t="s">
        <v>19695</v>
      </c>
      <c r="Q3943" s="337" t="s">
        <v>19695</v>
      </c>
      <c r="R3943" s="337" t="s">
        <v>52</v>
      </c>
      <c r="S3943" s="337" t="s">
        <v>52</v>
      </c>
      <c r="T3943" s="337" t="s">
        <v>69</v>
      </c>
      <c r="U3943" s="337" t="s">
        <v>848</v>
      </c>
      <c r="V3943" s="337">
        <v>8</v>
      </c>
      <c r="W3943" s="337" t="s">
        <v>19695</v>
      </c>
      <c r="X3943" s="337" t="s">
        <v>19695</v>
      </c>
      <c r="Y3943" s="337" t="s">
        <v>19695</v>
      </c>
      <c r="Z3943" s="337" t="s">
        <v>1753</v>
      </c>
      <c r="AA3943" s="337" t="s">
        <v>717</v>
      </c>
      <c r="AB3943" s="337" t="s">
        <v>718</v>
      </c>
      <c r="AC3943" s="337" t="s">
        <v>15449</v>
      </c>
    </row>
    <row r="3944" spans="1:29" ht="15.8" x14ac:dyDescent="0.25">
      <c r="A3944" s="337" t="s">
        <v>1723</v>
      </c>
      <c r="B3944" s="337" t="s">
        <v>8067</v>
      </c>
      <c r="C3944" s="337" t="s">
        <v>1821</v>
      </c>
      <c r="D3944" s="337" t="s">
        <v>449</v>
      </c>
      <c r="E3944" s="337" t="s">
        <v>5451</v>
      </c>
      <c r="F3944" s="338">
        <v>42941</v>
      </c>
      <c r="G3944" s="337" t="s">
        <v>6344</v>
      </c>
      <c r="H3944" s="338">
        <v>43055</v>
      </c>
      <c r="I3944" s="337" t="s">
        <v>19695</v>
      </c>
      <c r="J3944" s="337" t="s">
        <v>16</v>
      </c>
      <c r="K3944" s="337" t="s">
        <v>19695</v>
      </c>
      <c r="L3944" s="337" t="s">
        <v>19695</v>
      </c>
      <c r="M3944" s="337" t="s">
        <v>19695</v>
      </c>
      <c r="N3944" s="337" t="s">
        <v>19695</v>
      </c>
      <c r="O3944" s="337" t="s">
        <v>19695</v>
      </c>
      <c r="P3944" s="337" t="s">
        <v>19695</v>
      </c>
      <c r="Q3944" s="337" t="s">
        <v>19695</v>
      </c>
      <c r="R3944" s="337" t="s">
        <v>144</v>
      </c>
      <c r="S3944" s="337" t="s">
        <v>446</v>
      </c>
      <c r="T3944" s="337" t="s">
        <v>55</v>
      </c>
      <c r="U3944" s="337" t="s">
        <v>1352</v>
      </c>
      <c r="V3944" s="337">
        <v>4</v>
      </c>
      <c r="W3944" s="337" t="s">
        <v>19695</v>
      </c>
      <c r="X3944" s="337" t="s">
        <v>19695</v>
      </c>
      <c r="Y3944" s="337" t="s">
        <v>19695</v>
      </c>
      <c r="Z3944" s="337" t="s">
        <v>1728</v>
      </c>
      <c r="AA3944" s="337" t="s">
        <v>717</v>
      </c>
      <c r="AB3944" s="337" t="s">
        <v>718</v>
      </c>
      <c r="AC3944" s="337" t="s">
        <v>13911</v>
      </c>
    </row>
    <row r="3945" spans="1:29" ht="15.8" x14ac:dyDescent="0.25">
      <c r="A3945" s="337" t="s">
        <v>1723</v>
      </c>
      <c r="B3945" s="337" t="s">
        <v>6342</v>
      </c>
      <c r="C3945" s="337" t="s">
        <v>1821</v>
      </c>
      <c r="D3945" s="337" t="s">
        <v>449</v>
      </c>
      <c r="E3945" s="337" t="s">
        <v>6343</v>
      </c>
      <c r="F3945" s="338">
        <v>43005</v>
      </c>
      <c r="G3945" s="337" t="s">
        <v>6344</v>
      </c>
      <c r="H3945" s="338">
        <v>43055</v>
      </c>
      <c r="I3945" s="337" t="s">
        <v>19695</v>
      </c>
      <c r="J3945" s="337" t="s">
        <v>36</v>
      </c>
      <c r="K3945" s="337" t="s">
        <v>19695</v>
      </c>
      <c r="L3945" s="337" t="s">
        <v>19695</v>
      </c>
      <c r="M3945" s="337" t="s">
        <v>19695</v>
      </c>
      <c r="N3945" s="337" t="s">
        <v>19695</v>
      </c>
      <c r="O3945" s="337" t="s">
        <v>19695</v>
      </c>
      <c r="P3945" s="337" t="s">
        <v>19695</v>
      </c>
      <c r="Q3945" s="337" t="s">
        <v>19695</v>
      </c>
      <c r="R3945" s="337" t="s">
        <v>112</v>
      </c>
      <c r="S3945" s="337" t="s">
        <v>113</v>
      </c>
      <c r="T3945" s="337" t="s">
        <v>2952</v>
      </c>
      <c r="U3945" s="337" t="s">
        <v>122</v>
      </c>
      <c r="V3945" s="337">
        <v>6</v>
      </c>
      <c r="W3945" s="337" t="s">
        <v>19695</v>
      </c>
      <c r="X3945" s="337" t="s">
        <v>19695</v>
      </c>
      <c r="Y3945" s="337" t="s">
        <v>19695</v>
      </c>
      <c r="Z3945" s="337" t="s">
        <v>1745</v>
      </c>
      <c r="AA3945" s="337" t="s">
        <v>853</v>
      </c>
      <c r="AB3945" s="337" t="s">
        <v>854</v>
      </c>
      <c r="AC3945" s="337" t="s">
        <v>15243</v>
      </c>
    </row>
    <row r="3946" spans="1:29" ht="15.8" x14ac:dyDescent="0.25">
      <c r="A3946" s="337" t="s">
        <v>1723</v>
      </c>
      <c r="B3946" s="337" t="s">
        <v>4712</v>
      </c>
      <c r="C3946" s="337" t="s">
        <v>1821</v>
      </c>
      <c r="D3946" s="337" t="s">
        <v>449</v>
      </c>
      <c r="E3946" s="337" t="s">
        <v>4146</v>
      </c>
      <c r="F3946" s="338">
        <v>42912</v>
      </c>
      <c r="G3946" s="337" t="s">
        <v>4713</v>
      </c>
      <c r="H3946" s="338">
        <v>43054</v>
      </c>
      <c r="I3946" s="337" t="s">
        <v>19695</v>
      </c>
      <c r="J3946" s="337" t="s">
        <v>16</v>
      </c>
      <c r="K3946" s="337" t="s">
        <v>19695</v>
      </c>
      <c r="L3946" s="337" t="s">
        <v>19695</v>
      </c>
      <c r="M3946" s="337" t="s">
        <v>19695</v>
      </c>
      <c r="N3946" s="337" t="s">
        <v>19695</v>
      </c>
      <c r="O3946" s="337" t="s">
        <v>19695</v>
      </c>
      <c r="P3946" s="337" t="s">
        <v>19695</v>
      </c>
      <c r="Q3946" s="337" t="s">
        <v>19695</v>
      </c>
      <c r="R3946" s="337" t="s">
        <v>146</v>
      </c>
      <c r="S3946" s="337" t="s">
        <v>1707</v>
      </c>
      <c r="T3946" s="337" t="s">
        <v>2179</v>
      </c>
      <c r="U3946" s="337" t="s">
        <v>2448</v>
      </c>
      <c r="V3946" s="337">
        <v>6</v>
      </c>
      <c r="W3946" s="337" t="s">
        <v>19695</v>
      </c>
      <c r="X3946" s="337" t="s">
        <v>19695</v>
      </c>
      <c r="Y3946" s="337" t="s">
        <v>19695</v>
      </c>
      <c r="Z3946" s="337" t="s">
        <v>1728</v>
      </c>
      <c r="AA3946" s="337" t="s">
        <v>717</v>
      </c>
      <c r="AB3946" s="337" t="s">
        <v>718</v>
      </c>
      <c r="AC3946" s="337" t="s">
        <v>13759</v>
      </c>
    </row>
    <row r="3947" spans="1:29" ht="15.8" x14ac:dyDescent="0.25">
      <c r="A3947" s="337" t="s">
        <v>1723</v>
      </c>
      <c r="B3947" s="337" t="s">
        <v>8037</v>
      </c>
      <c r="C3947" s="337" t="s">
        <v>1821</v>
      </c>
      <c r="D3947" s="337" t="s">
        <v>449</v>
      </c>
      <c r="E3947" s="337" t="s">
        <v>5705</v>
      </c>
      <c r="F3947" s="338">
        <v>42982</v>
      </c>
      <c r="G3947" s="337" t="s">
        <v>4713</v>
      </c>
      <c r="H3947" s="338">
        <v>43054</v>
      </c>
      <c r="I3947" s="337" t="s">
        <v>19695</v>
      </c>
      <c r="J3947" s="337" t="s">
        <v>16</v>
      </c>
      <c r="K3947" s="337" t="s">
        <v>19695</v>
      </c>
      <c r="L3947" s="337" t="s">
        <v>19695</v>
      </c>
      <c r="M3947" s="337" t="s">
        <v>19695</v>
      </c>
      <c r="N3947" s="337" t="s">
        <v>19695</v>
      </c>
      <c r="O3947" s="337" t="s">
        <v>19695</v>
      </c>
      <c r="P3947" s="337" t="s">
        <v>19695</v>
      </c>
      <c r="Q3947" s="337" t="s">
        <v>19695</v>
      </c>
      <c r="R3947" s="337" t="s">
        <v>144</v>
      </c>
      <c r="S3947" s="337" t="s">
        <v>446</v>
      </c>
      <c r="T3947" s="337" t="s">
        <v>55</v>
      </c>
      <c r="U3947" s="337" t="s">
        <v>833</v>
      </c>
      <c r="V3947" s="337">
        <v>4</v>
      </c>
      <c r="W3947" s="337" t="s">
        <v>19695</v>
      </c>
      <c r="X3947" s="337" t="s">
        <v>19695</v>
      </c>
      <c r="Y3947" s="337" t="s">
        <v>19695</v>
      </c>
      <c r="Z3947" s="337" t="s">
        <v>1728</v>
      </c>
      <c r="AA3947" s="337" t="s">
        <v>717</v>
      </c>
      <c r="AB3947" s="337" t="s">
        <v>718</v>
      </c>
      <c r="AC3947" s="337" t="s">
        <v>13903</v>
      </c>
    </row>
    <row r="3948" spans="1:29" ht="15.8" x14ac:dyDescent="0.25">
      <c r="A3948" s="337" t="s">
        <v>1723</v>
      </c>
      <c r="B3948" s="337" t="s">
        <v>9202</v>
      </c>
      <c r="C3948" s="337" t="s">
        <v>1725</v>
      </c>
      <c r="D3948" s="337" t="s">
        <v>13527</v>
      </c>
      <c r="E3948" s="337" t="s">
        <v>5600</v>
      </c>
      <c r="F3948" s="338">
        <v>42939</v>
      </c>
      <c r="G3948" s="337" t="s">
        <v>4713</v>
      </c>
      <c r="H3948" s="338">
        <v>43054</v>
      </c>
      <c r="I3948" s="337" t="s">
        <v>19695</v>
      </c>
      <c r="J3948" s="337" t="s">
        <v>16</v>
      </c>
      <c r="K3948" s="337" t="s">
        <v>19695</v>
      </c>
      <c r="L3948" s="337" t="s">
        <v>19695</v>
      </c>
      <c r="M3948" s="337" t="s">
        <v>19695</v>
      </c>
      <c r="N3948" s="337" t="s">
        <v>19695</v>
      </c>
      <c r="O3948" s="337" t="s">
        <v>19695</v>
      </c>
      <c r="P3948" s="337" t="s">
        <v>19695</v>
      </c>
      <c r="Q3948" s="337" t="s">
        <v>19695</v>
      </c>
      <c r="R3948" s="337" t="s">
        <v>144</v>
      </c>
      <c r="S3948" s="337" t="s">
        <v>446</v>
      </c>
      <c r="T3948" s="337" t="s">
        <v>55</v>
      </c>
      <c r="U3948" s="337" t="s">
        <v>1352</v>
      </c>
      <c r="V3948" s="337">
        <v>4</v>
      </c>
      <c r="W3948" s="337" t="s">
        <v>19695</v>
      </c>
      <c r="X3948" s="337" t="s">
        <v>19695</v>
      </c>
      <c r="Y3948" s="337" t="s">
        <v>19695</v>
      </c>
      <c r="Z3948" s="337" t="s">
        <v>1728</v>
      </c>
      <c r="AA3948" s="337" t="s">
        <v>717</v>
      </c>
      <c r="AB3948" s="337" t="s">
        <v>718</v>
      </c>
      <c r="AC3948" s="337" t="s">
        <v>13905</v>
      </c>
    </row>
    <row r="3949" spans="1:29" ht="15.8" x14ac:dyDescent="0.25">
      <c r="A3949" s="337" t="s">
        <v>1723</v>
      </c>
      <c r="B3949" s="337" t="s">
        <v>8071</v>
      </c>
      <c r="C3949" s="337" t="s">
        <v>1821</v>
      </c>
      <c r="D3949" s="337" t="s">
        <v>449</v>
      </c>
      <c r="E3949" s="337" t="s">
        <v>4587</v>
      </c>
      <c r="F3949" s="338">
        <v>43008</v>
      </c>
      <c r="G3949" s="337" t="s">
        <v>4713</v>
      </c>
      <c r="H3949" s="338">
        <v>43054</v>
      </c>
      <c r="I3949" s="337" t="s">
        <v>19695</v>
      </c>
      <c r="J3949" s="337" t="s">
        <v>16</v>
      </c>
      <c r="K3949" s="337" t="s">
        <v>19695</v>
      </c>
      <c r="L3949" s="337" t="s">
        <v>19695</v>
      </c>
      <c r="M3949" s="337" t="s">
        <v>19695</v>
      </c>
      <c r="N3949" s="337" t="s">
        <v>19695</v>
      </c>
      <c r="O3949" s="337" t="s">
        <v>19695</v>
      </c>
      <c r="P3949" s="337" t="s">
        <v>19695</v>
      </c>
      <c r="Q3949" s="337" t="s">
        <v>19695</v>
      </c>
      <c r="R3949" s="337" t="s">
        <v>144</v>
      </c>
      <c r="S3949" s="337" t="s">
        <v>446</v>
      </c>
      <c r="T3949" s="337" t="s">
        <v>55</v>
      </c>
      <c r="U3949" s="337" t="s">
        <v>1352</v>
      </c>
      <c r="V3949" s="337">
        <v>4</v>
      </c>
      <c r="W3949" s="337" t="s">
        <v>19695</v>
      </c>
      <c r="X3949" s="337" t="s">
        <v>19695</v>
      </c>
      <c r="Y3949" s="337" t="s">
        <v>19695</v>
      </c>
      <c r="Z3949" s="337" t="s">
        <v>1728</v>
      </c>
      <c r="AA3949" s="337" t="s">
        <v>717</v>
      </c>
      <c r="AB3949" s="337" t="s">
        <v>718</v>
      </c>
      <c r="AC3949" s="337" t="s">
        <v>13911</v>
      </c>
    </row>
    <row r="3950" spans="1:29" ht="15.8" x14ac:dyDescent="0.25">
      <c r="A3950" s="337" t="s">
        <v>1723</v>
      </c>
      <c r="B3950" s="337" t="s">
        <v>8070</v>
      </c>
      <c r="C3950" s="337" t="s">
        <v>1821</v>
      </c>
      <c r="D3950" s="337" t="s">
        <v>449</v>
      </c>
      <c r="E3950" s="337" t="s">
        <v>5124</v>
      </c>
      <c r="F3950" s="338">
        <v>42972</v>
      </c>
      <c r="G3950" s="337" t="s">
        <v>4713</v>
      </c>
      <c r="H3950" s="338">
        <v>43054</v>
      </c>
      <c r="I3950" s="337" t="s">
        <v>19695</v>
      </c>
      <c r="J3950" s="337" t="s">
        <v>16</v>
      </c>
      <c r="K3950" s="337" t="s">
        <v>19695</v>
      </c>
      <c r="L3950" s="337" t="s">
        <v>19695</v>
      </c>
      <c r="M3950" s="337" t="s">
        <v>19695</v>
      </c>
      <c r="N3950" s="337" t="s">
        <v>19695</v>
      </c>
      <c r="O3950" s="337" t="s">
        <v>19695</v>
      </c>
      <c r="P3950" s="337" t="s">
        <v>19695</v>
      </c>
      <c r="Q3950" s="337" t="s">
        <v>19695</v>
      </c>
      <c r="R3950" s="337" t="s">
        <v>144</v>
      </c>
      <c r="S3950" s="337" t="s">
        <v>446</v>
      </c>
      <c r="T3950" s="337" t="s">
        <v>55</v>
      </c>
      <c r="U3950" s="337" t="s">
        <v>1352</v>
      </c>
      <c r="V3950" s="337">
        <v>4</v>
      </c>
      <c r="W3950" s="337" t="s">
        <v>19695</v>
      </c>
      <c r="X3950" s="337" t="s">
        <v>19695</v>
      </c>
      <c r="Y3950" s="337" t="s">
        <v>19695</v>
      </c>
      <c r="Z3950" s="337" t="s">
        <v>1728</v>
      </c>
      <c r="AA3950" s="337" t="s">
        <v>717</v>
      </c>
      <c r="AB3950" s="337" t="s">
        <v>718</v>
      </c>
      <c r="AC3950" s="337" t="s">
        <v>13911</v>
      </c>
    </row>
    <row r="3951" spans="1:29" ht="15.8" x14ac:dyDescent="0.25">
      <c r="A3951" s="337" t="s">
        <v>1723</v>
      </c>
      <c r="B3951" s="337" t="s">
        <v>8051</v>
      </c>
      <c r="C3951" s="337" t="s">
        <v>1788</v>
      </c>
      <c r="D3951" s="337" t="s">
        <v>13527</v>
      </c>
      <c r="E3951" s="337" t="s">
        <v>4635</v>
      </c>
      <c r="F3951" s="338">
        <v>42967</v>
      </c>
      <c r="G3951" s="337" t="s">
        <v>4713</v>
      </c>
      <c r="H3951" s="338">
        <v>43054</v>
      </c>
      <c r="I3951" s="337" t="s">
        <v>19695</v>
      </c>
      <c r="J3951" s="337" t="s">
        <v>16</v>
      </c>
      <c r="K3951" s="337" t="s">
        <v>19695</v>
      </c>
      <c r="L3951" s="337" t="s">
        <v>19695</v>
      </c>
      <c r="M3951" s="337" t="s">
        <v>19695</v>
      </c>
      <c r="N3951" s="337" t="s">
        <v>19695</v>
      </c>
      <c r="O3951" s="337" t="s">
        <v>19695</v>
      </c>
      <c r="P3951" s="337" t="s">
        <v>19695</v>
      </c>
      <c r="Q3951" s="337" t="s">
        <v>19695</v>
      </c>
      <c r="R3951" s="337" t="s">
        <v>144</v>
      </c>
      <c r="S3951" s="337" t="s">
        <v>446</v>
      </c>
      <c r="T3951" s="337" t="s">
        <v>55</v>
      </c>
      <c r="U3951" s="337" t="s">
        <v>1352</v>
      </c>
      <c r="V3951" s="337">
        <v>4</v>
      </c>
      <c r="W3951" s="337" t="s">
        <v>19695</v>
      </c>
      <c r="X3951" s="337" t="s">
        <v>19695</v>
      </c>
      <c r="Y3951" s="337" t="s">
        <v>19695</v>
      </c>
      <c r="Z3951" s="337" t="s">
        <v>1728</v>
      </c>
      <c r="AA3951" s="337" t="s">
        <v>717</v>
      </c>
      <c r="AB3951" s="337" t="s">
        <v>718</v>
      </c>
      <c r="AC3951" s="337" t="s">
        <v>13912</v>
      </c>
    </row>
    <row r="3952" spans="1:29" ht="15.8" x14ac:dyDescent="0.25">
      <c r="A3952" s="337" t="s">
        <v>1723</v>
      </c>
      <c r="B3952" s="337" t="s">
        <v>8163</v>
      </c>
      <c r="C3952" s="337" t="s">
        <v>1821</v>
      </c>
      <c r="D3952" s="337" t="s">
        <v>449</v>
      </c>
      <c r="E3952" s="337" t="s">
        <v>8164</v>
      </c>
      <c r="F3952" s="338">
        <v>42884</v>
      </c>
      <c r="G3952" s="337" t="s">
        <v>4713</v>
      </c>
      <c r="H3952" s="338">
        <v>43054</v>
      </c>
      <c r="I3952" s="337" t="s">
        <v>19695</v>
      </c>
      <c r="J3952" s="337" t="s">
        <v>16</v>
      </c>
      <c r="K3952" s="337" t="s">
        <v>19695</v>
      </c>
      <c r="L3952" s="337" t="s">
        <v>19695</v>
      </c>
      <c r="M3952" s="337" t="s">
        <v>19695</v>
      </c>
      <c r="N3952" s="337" t="s">
        <v>19695</v>
      </c>
      <c r="O3952" s="337" t="s">
        <v>19695</v>
      </c>
      <c r="P3952" s="337" t="s">
        <v>19695</v>
      </c>
      <c r="Q3952" s="337" t="s">
        <v>19695</v>
      </c>
      <c r="R3952" s="337" t="s">
        <v>144</v>
      </c>
      <c r="S3952" s="337" t="s">
        <v>446</v>
      </c>
      <c r="T3952" s="337" t="s">
        <v>55</v>
      </c>
      <c r="U3952" s="337" t="s">
        <v>823</v>
      </c>
      <c r="V3952" s="337">
        <v>4</v>
      </c>
      <c r="W3952" s="337" t="s">
        <v>19695</v>
      </c>
      <c r="X3952" s="337" t="s">
        <v>19695</v>
      </c>
      <c r="Y3952" s="337" t="s">
        <v>19695</v>
      </c>
      <c r="Z3952" s="337" t="s">
        <v>1728</v>
      </c>
      <c r="AA3952" s="337" t="s">
        <v>717</v>
      </c>
      <c r="AB3952" s="337" t="s">
        <v>718</v>
      </c>
      <c r="AC3952" s="337" t="s">
        <v>13912</v>
      </c>
    </row>
    <row r="3953" spans="1:29" ht="15.8" x14ac:dyDescent="0.25">
      <c r="A3953" s="337" t="s">
        <v>1723</v>
      </c>
      <c r="B3953" s="337" t="s">
        <v>8169</v>
      </c>
      <c r="C3953" s="337" t="s">
        <v>1821</v>
      </c>
      <c r="D3953" s="337" t="s">
        <v>449</v>
      </c>
      <c r="E3953" s="337" t="s">
        <v>5616</v>
      </c>
      <c r="F3953" s="338">
        <v>42945</v>
      </c>
      <c r="G3953" s="337" t="s">
        <v>4713</v>
      </c>
      <c r="H3953" s="338">
        <v>43054</v>
      </c>
      <c r="I3953" s="337" t="s">
        <v>19695</v>
      </c>
      <c r="J3953" s="337" t="s">
        <v>16</v>
      </c>
      <c r="K3953" s="337" t="s">
        <v>19695</v>
      </c>
      <c r="L3953" s="337" t="s">
        <v>19695</v>
      </c>
      <c r="M3953" s="337" t="s">
        <v>19695</v>
      </c>
      <c r="N3953" s="337" t="s">
        <v>19695</v>
      </c>
      <c r="O3953" s="337" t="s">
        <v>19695</v>
      </c>
      <c r="P3953" s="337" t="s">
        <v>19695</v>
      </c>
      <c r="Q3953" s="337" t="s">
        <v>19695</v>
      </c>
      <c r="R3953" s="337" t="s">
        <v>144</v>
      </c>
      <c r="S3953" s="337" t="s">
        <v>446</v>
      </c>
      <c r="T3953" s="337" t="s">
        <v>55</v>
      </c>
      <c r="U3953" s="337" t="s">
        <v>823</v>
      </c>
      <c r="V3953" s="337">
        <v>4</v>
      </c>
      <c r="W3953" s="337" t="s">
        <v>19695</v>
      </c>
      <c r="X3953" s="337" t="s">
        <v>19695</v>
      </c>
      <c r="Y3953" s="337" t="s">
        <v>19695</v>
      </c>
      <c r="Z3953" s="337" t="s">
        <v>1728</v>
      </c>
      <c r="AA3953" s="337" t="s">
        <v>717</v>
      </c>
      <c r="AB3953" s="337" t="s">
        <v>718</v>
      </c>
      <c r="AC3953" s="337" t="s">
        <v>13912</v>
      </c>
    </row>
    <row r="3954" spans="1:29" ht="15.8" x14ac:dyDescent="0.25">
      <c r="A3954" s="337" t="s">
        <v>1723</v>
      </c>
      <c r="B3954" s="337" t="s">
        <v>8131</v>
      </c>
      <c r="C3954" s="337" t="s">
        <v>1821</v>
      </c>
      <c r="D3954" s="337" t="s">
        <v>449</v>
      </c>
      <c r="E3954" s="337" t="s">
        <v>6575</v>
      </c>
      <c r="F3954" s="338">
        <v>43006</v>
      </c>
      <c r="G3954" s="337" t="s">
        <v>4713</v>
      </c>
      <c r="H3954" s="338">
        <v>43054</v>
      </c>
      <c r="I3954" s="337" t="s">
        <v>19695</v>
      </c>
      <c r="J3954" s="337" t="s">
        <v>16</v>
      </c>
      <c r="K3954" s="337" t="s">
        <v>19695</v>
      </c>
      <c r="L3954" s="337" t="s">
        <v>19695</v>
      </c>
      <c r="M3954" s="337" t="s">
        <v>19695</v>
      </c>
      <c r="N3954" s="337" t="s">
        <v>19695</v>
      </c>
      <c r="O3954" s="337" t="s">
        <v>19695</v>
      </c>
      <c r="P3954" s="337" t="s">
        <v>19695</v>
      </c>
      <c r="Q3954" s="337" t="s">
        <v>19695</v>
      </c>
      <c r="R3954" s="337" t="s">
        <v>144</v>
      </c>
      <c r="S3954" s="337" t="s">
        <v>446</v>
      </c>
      <c r="T3954" s="337" t="s">
        <v>55</v>
      </c>
      <c r="U3954" s="337" t="s">
        <v>1352</v>
      </c>
      <c r="V3954" s="337">
        <v>4</v>
      </c>
      <c r="W3954" s="337" t="s">
        <v>19695</v>
      </c>
      <c r="X3954" s="337" t="s">
        <v>19695</v>
      </c>
      <c r="Y3954" s="337" t="s">
        <v>19695</v>
      </c>
      <c r="Z3954" s="337" t="s">
        <v>1728</v>
      </c>
      <c r="AA3954" s="337" t="s">
        <v>717</v>
      </c>
      <c r="AB3954" s="337" t="s">
        <v>718</v>
      </c>
      <c r="AC3954" s="337" t="s">
        <v>13912</v>
      </c>
    </row>
    <row r="3955" spans="1:29" ht="15.8" x14ac:dyDescent="0.25">
      <c r="A3955" s="337" t="s">
        <v>1723</v>
      </c>
      <c r="B3955" s="337" t="s">
        <v>9198</v>
      </c>
      <c r="C3955" s="337" t="s">
        <v>1821</v>
      </c>
      <c r="D3955" s="337" t="s">
        <v>449</v>
      </c>
      <c r="E3955" s="337" t="s">
        <v>4993</v>
      </c>
      <c r="F3955" s="338">
        <v>43007</v>
      </c>
      <c r="G3955" s="337" t="s">
        <v>4713</v>
      </c>
      <c r="H3955" s="338">
        <v>43054</v>
      </c>
      <c r="I3955" s="337" t="s">
        <v>19695</v>
      </c>
      <c r="J3955" s="337" t="s">
        <v>16</v>
      </c>
      <c r="K3955" s="337" t="s">
        <v>19695</v>
      </c>
      <c r="L3955" s="337" t="s">
        <v>19695</v>
      </c>
      <c r="M3955" s="337" t="s">
        <v>19695</v>
      </c>
      <c r="N3955" s="337" t="s">
        <v>19695</v>
      </c>
      <c r="O3955" s="337" t="s">
        <v>19695</v>
      </c>
      <c r="P3955" s="337" t="s">
        <v>19695</v>
      </c>
      <c r="Q3955" s="337" t="s">
        <v>19695</v>
      </c>
      <c r="R3955" s="337" t="s">
        <v>144</v>
      </c>
      <c r="S3955" s="337" t="s">
        <v>446</v>
      </c>
      <c r="T3955" s="337" t="s">
        <v>55</v>
      </c>
      <c r="U3955" s="337" t="s">
        <v>823</v>
      </c>
      <c r="V3955" s="337">
        <v>4</v>
      </c>
      <c r="W3955" s="337" t="s">
        <v>19695</v>
      </c>
      <c r="X3955" s="337" t="s">
        <v>19695</v>
      </c>
      <c r="Y3955" s="337" t="s">
        <v>19695</v>
      </c>
      <c r="Z3955" s="337" t="s">
        <v>1728</v>
      </c>
      <c r="AA3955" s="337" t="s">
        <v>717</v>
      </c>
      <c r="AB3955" s="337" t="s">
        <v>718</v>
      </c>
      <c r="AC3955" s="337" t="s">
        <v>13912</v>
      </c>
    </row>
    <row r="3956" spans="1:29" ht="15.8" x14ac:dyDescent="0.25">
      <c r="A3956" s="337" t="s">
        <v>1723</v>
      </c>
      <c r="B3956" s="337" t="s">
        <v>1534</v>
      </c>
      <c r="C3956" s="337" t="s">
        <v>1821</v>
      </c>
      <c r="D3956" s="337" t="s">
        <v>449</v>
      </c>
      <c r="E3956" s="337" t="s">
        <v>4558</v>
      </c>
      <c r="F3956" s="338">
        <v>42873</v>
      </c>
      <c r="G3956" s="337" t="s">
        <v>6391</v>
      </c>
      <c r="H3956" s="338">
        <v>43052</v>
      </c>
      <c r="I3956" s="337" t="s">
        <v>19695</v>
      </c>
      <c r="J3956" s="337" t="s">
        <v>16</v>
      </c>
      <c r="K3956" s="337" t="s">
        <v>19695</v>
      </c>
      <c r="L3956" s="337" t="s">
        <v>19695</v>
      </c>
      <c r="M3956" s="337" t="s">
        <v>19695</v>
      </c>
      <c r="N3956" s="337" t="s">
        <v>19695</v>
      </c>
      <c r="O3956" s="337" t="s">
        <v>19695</v>
      </c>
      <c r="P3956" s="337" t="s">
        <v>19695</v>
      </c>
      <c r="Q3956" s="337" t="s">
        <v>19695</v>
      </c>
      <c r="R3956" s="337" t="s">
        <v>109</v>
      </c>
      <c r="S3956" s="337" t="s">
        <v>110</v>
      </c>
      <c r="T3956" s="337" t="s">
        <v>408</v>
      </c>
      <c r="U3956" s="337" t="s">
        <v>819</v>
      </c>
      <c r="V3956" s="337">
        <v>4</v>
      </c>
      <c r="W3956" s="337" t="s">
        <v>19695</v>
      </c>
      <c r="X3956" s="337" t="s">
        <v>19695</v>
      </c>
      <c r="Y3956" s="337" t="s">
        <v>19695</v>
      </c>
      <c r="Z3956" s="337" t="s">
        <v>1728</v>
      </c>
      <c r="AA3956" s="337" t="s">
        <v>717</v>
      </c>
      <c r="AB3956" s="337" t="s">
        <v>718</v>
      </c>
      <c r="AC3956" s="337" t="s">
        <v>13881</v>
      </c>
    </row>
    <row r="3957" spans="1:29" ht="15.8" x14ac:dyDescent="0.25">
      <c r="A3957" s="337" t="s">
        <v>1723</v>
      </c>
      <c r="B3957" s="337" t="s">
        <v>7201</v>
      </c>
      <c r="C3957" s="337" t="s">
        <v>1821</v>
      </c>
      <c r="D3957" s="337" t="s">
        <v>449</v>
      </c>
      <c r="E3957" s="337" t="s">
        <v>4559</v>
      </c>
      <c r="F3957" s="338">
        <v>42923</v>
      </c>
      <c r="G3957" s="337" t="s">
        <v>6391</v>
      </c>
      <c r="H3957" s="338">
        <v>43052</v>
      </c>
      <c r="I3957" s="337" t="s">
        <v>19695</v>
      </c>
      <c r="J3957" s="337" t="s">
        <v>16</v>
      </c>
      <c r="K3957" s="337" t="s">
        <v>19695</v>
      </c>
      <c r="L3957" s="337" t="s">
        <v>19695</v>
      </c>
      <c r="M3957" s="337" t="s">
        <v>19695</v>
      </c>
      <c r="N3957" s="337" t="s">
        <v>19695</v>
      </c>
      <c r="O3957" s="337" t="s">
        <v>19695</v>
      </c>
      <c r="P3957" s="337" t="s">
        <v>19695</v>
      </c>
      <c r="Q3957" s="337" t="s">
        <v>19695</v>
      </c>
      <c r="R3957" s="337" t="s">
        <v>109</v>
      </c>
      <c r="S3957" s="337" t="s">
        <v>110</v>
      </c>
      <c r="T3957" s="337" t="s">
        <v>110</v>
      </c>
      <c r="U3957" s="337" t="s">
        <v>111</v>
      </c>
      <c r="V3957" s="337">
        <v>4</v>
      </c>
      <c r="W3957" s="337" t="s">
        <v>19695</v>
      </c>
      <c r="X3957" s="337" t="s">
        <v>19695</v>
      </c>
      <c r="Y3957" s="337" t="s">
        <v>19695</v>
      </c>
      <c r="Z3957" s="337" t="s">
        <v>1728</v>
      </c>
      <c r="AA3957" s="337" t="s">
        <v>717</v>
      </c>
      <c r="AB3957" s="337" t="s">
        <v>718</v>
      </c>
      <c r="AC3957" s="337" t="s">
        <v>13882</v>
      </c>
    </row>
    <row r="3958" spans="1:29" ht="15.8" x14ac:dyDescent="0.25">
      <c r="A3958" s="337" t="s">
        <v>1723</v>
      </c>
      <c r="B3958" s="337" t="s">
        <v>5180</v>
      </c>
      <c r="C3958" s="337" t="s">
        <v>1821</v>
      </c>
      <c r="D3958" s="337" t="s">
        <v>449</v>
      </c>
      <c r="E3958" s="337" t="s">
        <v>3568</v>
      </c>
      <c r="F3958" s="338">
        <v>43000</v>
      </c>
      <c r="G3958" s="337" t="s">
        <v>1933</v>
      </c>
      <c r="H3958" s="338">
        <v>43050</v>
      </c>
      <c r="I3958" s="337" t="s">
        <v>19695</v>
      </c>
      <c r="J3958" s="337" t="s">
        <v>36</v>
      </c>
      <c r="K3958" s="337" t="s">
        <v>19695</v>
      </c>
      <c r="L3958" s="337" t="s">
        <v>19695</v>
      </c>
      <c r="M3958" s="337" t="s">
        <v>19695</v>
      </c>
      <c r="N3958" s="337" t="s">
        <v>19695</v>
      </c>
      <c r="O3958" s="337" t="s">
        <v>19695</v>
      </c>
      <c r="P3958" s="337" t="s">
        <v>19695</v>
      </c>
      <c r="Q3958" s="337" t="s">
        <v>19695</v>
      </c>
      <c r="R3958" s="337" t="s">
        <v>130</v>
      </c>
      <c r="S3958" s="337" t="s">
        <v>940</v>
      </c>
      <c r="T3958" s="337" t="s">
        <v>138</v>
      </c>
      <c r="U3958" s="337" t="s">
        <v>5181</v>
      </c>
      <c r="V3958" s="337">
        <v>10</v>
      </c>
      <c r="W3958" s="337" t="s">
        <v>19695</v>
      </c>
      <c r="X3958" s="337" t="s">
        <v>19695</v>
      </c>
      <c r="Y3958" s="337" t="s">
        <v>19695</v>
      </c>
      <c r="Z3958" s="337" t="s">
        <v>1728</v>
      </c>
      <c r="AA3958" s="337" t="s">
        <v>717</v>
      </c>
      <c r="AB3958" s="337" t="s">
        <v>718</v>
      </c>
      <c r="AC3958" s="337" t="s">
        <v>13781</v>
      </c>
    </row>
    <row r="3959" spans="1:29" ht="15.8" x14ac:dyDescent="0.25">
      <c r="A3959" s="337" t="s">
        <v>1723</v>
      </c>
      <c r="B3959" s="337" t="s">
        <v>7191</v>
      </c>
      <c r="C3959" s="337" t="s">
        <v>1788</v>
      </c>
      <c r="D3959" s="337" t="s">
        <v>769</v>
      </c>
      <c r="E3959" s="337" t="s">
        <v>4501</v>
      </c>
      <c r="F3959" s="338">
        <v>42806</v>
      </c>
      <c r="G3959" s="337" t="s">
        <v>1933</v>
      </c>
      <c r="H3959" s="338">
        <v>43050</v>
      </c>
      <c r="I3959" s="337" t="s">
        <v>19695</v>
      </c>
      <c r="J3959" s="337" t="s">
        <v>16</v>
      </c>
      <c r="K3959" s="337" t="s">
        <v>19695</v>
      </c>
      <c r="L3959" s="337" t="s">
        <v>19695</v>
      </c>
      <c r="M3959" s="337" t="s">
        <v>19695</v>
      </c>
      <c r="N3959" s="337" t="s">
        <v>19695</v>
      </c>
      <c r="O3959" s="337" t="s">
        <v>19695</v>
      </c>
      <c r="P3959" s="337" t="s">
        <v>19695</v>
      </c>
      <c r="Q3959" s="337" t="s">
        <v>19695</v>
      </c>
      <c r="R3959" s="337" t="s">
        <v>109</v>
      </c>
      <c r="S3959" s="337" t="s">
        <v>110</v>
      </c>
      <c r="T3959" s="337" t="s">
        <v>110</v>
      </c>
      <c r="U3959" s="337" t="s">
        <v>111</v>
      </c>
      <c r="V3959" s="337">
        <v>4</v>
      </c>
      <c r="W3959" s="337" t="s">
        <v>19695</v>
      </c>
      <c r="X3959" s="337" t="s">
        <v>19695</v>
      </c>
      <c r="Y3959" s="337" t="s">
        <v>19695</v>
      </c>
      <c r="Z3959" s="337" t="s">
        <v>1728</v>
      </c>
      <c r="AA3959" s="337" t="s">
        <v>717</v>
      </c>
      <c r="AB3959" s="337" t="s">
        <v>718</v>
      </c>
      <c r="AC3959" s="337" t="s">
        <v>13882</v>
      </c>
    </row>
    <row r="3960" spans="1:29" ht="15.8" x14ac:dyDescent="0.25">
      <c r="A3960" s="337" t="s">
        <v>1723</v>
      </c>
      <c r="B3960" s="337" t="s">
        <v>1097</v>
      </c>
      <c r="C3960" s="337" t="s">
        <v>1821</v>
      </c>
      <c r="D3960" s="337" t="s">
        <v>449</v>
      </c>
      <c r="E3960" s="337" t="s">
        <v>4324</v>
      </c>
      <c r="F3960" s="338">
        <v>43035</v>
      </c>
      <c r="G3960" s="337" t="s">
        <v>4325</v>
      </c>
      <c r="H3960" s="338">
        <v>43046</v>
      </c>
      <c r="I3960" s="337" t="s">
        <v>19695</v>
      </c>
      <c r="J3960" s="337" t="s">
        <v>36</v>
      </c>
      <c r="K3960" s="337" t="s">
        <v>19695</v>
      </c>
      <c r="L3960" s="337" t="s">
        <v>19695</v>
      </c>
      <c r="M3960" s="337" t="s">
        <v>19695</v>
      </c>
      <c r="N3960" s="337" t="s">
        <v>19695</v>
      </c>
      <c r="O3960" s="337" t="s">
        <v>19695</v>
      </c>
      <c r="P3960" s="337" t="s">
        <v>19695</v>
      </c>
      <c r="Q3960" s="337" t="s">
        <v>19695</v>
      </c>
      <c r="R3960" s="337" t="s">
        <v>15</v>
      </c>
      <c r="S3960" s="337" t="s">
        <v>1098</v>
      </c>
      <c r="T3960" s="337" t="s">
        <v>1099</v>
      </c>
      <c r="U3960" s="337" t="s">
        <v>1100</v>
      </c>
      <c r="V3960" s="337">
        <v>10</v>
      </c>
      <c r="W3960" s="337" t="s">
        <v>19695</v>
      </c>
      <c r="X3960" s="337" t="s">
        <v>19695</v>
      </c>
      <c r="Y3960" s="337" t="s">
        <v>19695</v>
      </c>
      <c r="Z3960" s="337" t="s">
        <v>1728</v>
      </c>
      <c r="AA3960" s="337" t="s">
        <v>717</v>
      </c>
      <c r="AB3960" s="337" t="s">
        <v>718</v>
      </c>
      <c r="AC3960" s="337" t="s">
        <v>13795</v>
      </c>
    </row>
    <row r="3961" spans="1:29" ht="15.8" x14ac:dyDescent="0.25">
      <c r="A3961" s="337" t="s">
        <v>1723</v>
      </c>
      <c r="B3961" s="337" t="s">
        <v>6567</v>
      </c>
      <c r="C3961" s="337" t="s">
        <v>1821</v>
      </c>
      <c r="D3961" s="337" t="s">
        <v>449</v>
      </c>
      <c r="E3961" s="337" t="s">
        <v>6568</v>
      </c>
      <c r="F3961" s="338">
        <v>43017</v>
      </c>
      <c r="G3961" s="337" t="s">
        <v>6569</v>
      </c>
      <c r="H3961" s="338">
        <v>43044</v>
      </c>
      <c r="I3961" s="337" t="s">
        <v>19695</v>
      </c>
      <c r="J3961" s="337" t="s">
        <v>36</v>
      </c>
      <c r="K3961" s="337" t="s">
        <v>19695</v>
      </c>
      <c r="L3961" s="337" t="s">
        <v>19695</v>
      </c>
      <c r="M3961" s="337" t="s">
        <v>19695</v>
      </c>
      <c r="N3961" s="337" t="s">
        <v>19695</v>
      </c>
      <c r="O3961" s="337" t="s">
        <v>19695</v>
      </c>
      <c r="P3961" s="337" t="s">
        <v>19695</v>
      </c>
      <c r="Q3961" s="337" t="s">
        <v>19695</v>
      </c>
      <c r="R3961" s="337" t="s">
        <v>1225</v>
      </c>
      <c r="S3961" s="337" t="s">
        <v>100</v>
      </c>
      <c r="T3961" s="337" t="s">
        <v>116</v>
      </c>
      <c r="U3961" s="337" t="s">
        <v>6563</v>
      </c>
      <c r="V3961" s="337">
        <v>8</v>
      </c>
      <c r="W3961" s="337" t="s">
        <v>19695</v>
      </c>
      <c r="X3961" s="337" t="s">
        <v>19695</v>
      </c>
      <c r="Y3961" s="337" t="s">
        <v>19695</v>
      </c>
      <c r="Z3961" s="337" t="s">
        <v>1728</v>
      </c>
      <c r="AA3961" s="337" t="s">
        <v>735</v>
      </c>
      <c r="AB3961" s="337" t="s">
        <v>718</v>
      </c>
      <c r="AC3961" s="337" t="s">
        <v>13769</v>
      </c>
    </row>
    <row r="3962" spans="1:29" ht="15.8" x14ac:dyDescent="0.25">
      <c r="A3962" s="337" t="s">
        <v>1723</v>
      </c>
      <c r="B3962" s="337" t="s">
        <v>6570</v>
      </c>
      <c r="C3962" s="337" t="s">
        <v>1821</v>
      </c>
      <c r="D3962" s="337" t="s">
        <v>449</v>
      </c>
      <c r="E3962" s="337" t="s">
        <v>5035</v>
      </c>
      <c r="F3962" s="338">
        <v>43023</v>
      </c>
      <c r="G3962" s="337" t="s">
        <v>6571</v>
      </c>
      <c r="H3962" s="338">
        <v>43042</v>
      </c>
      <c r="I3962" s="337" t="s">
        <v>19695</v>
      </c>
      <c r="J3962" s="337" t="s">
        <v>36</v>
      </c>
      <c r="K3962" s="337" t="s">
        <v>19695</v>
      </c>
      <c r="L3962" s="337" t="s">
        <v>19695</v>
      </c>
      <c r="M3962" s="337" t="s">
        <v>19695</v>
      </c>
      <c r="N3962" s="337" t="s">
        <v>19695</v>
      </c>
      <c r="O3962" s="337" t="s">
        <v>19695</v>
      </c>
      <c r="P3962" s="337" t="s">
        <v>19695</v>
      </c>
      <c r="Q3962" s="337" t="s">
        <v>19695</v>
      </c>
      <c r="R3962" s="337" t="s">
        <v>1225</v>
      </c>
      <c r="S3962" s="337" t="s">
        <v>100</v>
      </c>
      <c r="T3962" s="337" t="s">
        <v>116</v>
      </c>
      <c r="U3962" s="337" t="s">
        <v>6563</v>
      </c>
      <c r="V3962" s="337">
        <v>12</v>
      </c>
      <c r="W3962" s="337" t="s">
        <v>19695</v>
      </c>
      <c r="X3962" s="337" t="s">
        <v>19695</v>
      </c>
      <c r="Y3962" s="337" t="s">
        <v>19695</v>
      </c>
      <c r="Z3962" s="337" t="s">
        <v>1728</v>
      </c>
      <c r="AA3962" s="337" t="s">
        <v>735</v>
      </c>
      <c r="AB3962" s="337" t="s">
        <v>718</v>
      </c>
      <c r="AC3962" s="337" t="s">
        <v>13769</v>
      </c>
    </row>
    <row r="3963" spans="1:29" ht="15.8" x14ac:dyDescent="0.25">
      <c r="A3963" s="337" t="s">
        <v>1723</v>
      </c>
      <c r="B3963" s="337" t="s">
        <v>5999</v>
      </c>
      <c r="C3963" s="337" t="s">
        <v>1821</v>
      </c>
      <c r="D3963" s="337" t="s">
        <v>449</v>
      </c>
      <c r="E3963" s="337" t="s">
        <v>5452</v>
      </c>
      <c r="F3963" s="338">
        <v>42991</v>
      </c>
      <c r="G3963" s="337" t="s">
        <v>4585</v>
      </c>
      <c r="H3963" s="338">
        <v>43041</v>
      </c>
      <c r="I3963" s="337" t="s">
        <v>19695</v>
      </c>
      <c r="J3963" s="337" t="s">
        <v>36</v>
      </c>
      <c r="K3963" s="337" t="s">
        <v>19695</v>
      </c>
      <c r="L3963" s="337" t="s">
        <v>19695</v>
      </c>
      <c r="M3963" s="337" t="s">
        <v>19695</v>
      </c>
      <c r="N3963" s="337" t="s">
        <v>19695</v>
      </c>
      <c r="O3963" s="337" t="s">
        <v>19695</v>
      </c>
      <c r="P3963" s="337" t="s">
        <v>19695</v>
      </c>
      <c r="Q3963" s="337" t="s">
        <v>19695</v>
      </c>
      <c r="R3963" s="337" t="s">
        <v>35</v>
      </c>
      <c r="S3963" s="337" t="s">
        <v>77</v>
      </c>
      <c r="T3963" s="337" t="s">
        <v>6000</v>
      </c>
      <c r="U3963" s="337" t="s">
        <v>5980</v>
      </c>
      <c r="V3963" s="337">
        <v>8</v>
      </c>
      <c r="W3963" s="337" t="s">
        <v>19695</v>
      </c>
      <c r="X3963" s="337" t="s">
        <v>19695</v>
      </c>
      <c r="Y3963" s="337" t="s">
        <v>19695</v>
      </c>
      <c r="Z3963" s="337" t="s">
        <v>1753</v>
      </c>
      <c r="AA3963" s="337" t="s">
        <v>717</v>
      </c>
      <c r="AB3963" s="337" t="s">
        <v>718</v>
      </c>
      <c r="AC3963" s="337" t="s">
        <v>15426</v>
      </c>
    </row>
    <row r="3964" spans="1:29" ht="15.8" x14ac:dyDescent="0.25">
      <c r="A3964" s="337" t="s">
        <v>1723</v>
      </c>
      <c r="B3964" s="337" t="s">
        <v>4854</v>
      </c>
      <c r="C3964" s="337" t="s">
        <v>1821</v>
      </c>
      <c r="D3964" s="337" t="s">
        <v>449</v>
      </c>
      <c r="E3964" s="337" t="s">
        <v>4292</v>
      </c>
      <c r="F3964" s="338">
        <v>42990</v>
      </c>
      <c r="G3964" s="337" t="s">
        <v>4293</v>
      </c>
      <c r="H3964" s="338">
        <v>43040</v>
      </c>
      <c r="I3964" s="337" t="s">
        <v>19695</v>
      </c>
      <c r="J3964" s="337" t="s">
        <v>36</v>
      </c>
      <c r="K3964" s="337" t="s">
        <v>19695</v>
      </c>
      <c r="L3964" s="337" t="s">
        <v>19695</v>
      </c>
      <c r="M3964" s="337" t="s">
        <v>19695</v>
      </c>
      <c r="N3964" s="337" t="s">
        <v>19695</v>
      </c>
      <c r="O3964" s="337" t="s">
        <v>19695</v>
      </c>
      <c r="P3964" s="337" t="s">
        <v>19695</v>
      </c>
      <c r="Q3964" s="337" t="s">
        <v>19695</v>
      </c>
      <c r="R3964" s="337" t="s">
        <v>45</v>
      </c>
      <c r="S3964" s="337" t="s">
        <v>1824</v>
      </c>
      <c r="T3964" s="337" t="s">
        <v>3533</v>
      </c>
      <c r="U3964" s="337" t="s">
        <v>1429</v>
      </c>
      <c r="V3964" s="337">
        <v>4</v>
      </c>
      <c r="W3964" s="337" t="s">
        <v>19695</v>
      </c>
      <c r="X3964" s="337" t="s">
        <v>19695</v>
      </c>
      <c r="Y3964" s="337" t="s">
        <v>19695</v>
      </c>
      <c r="Z3964" s="337" t="s">
        <v>1728</v>
      </c>
      <c r="AA3964" s="337" t="s">
        <v>717</v>
      </c>
      <c r="AB3964" s="337" t="s">
        <v>718</v>
      </c>
      <c r="AC3964" s="337" t="s">
        <v>13694</v>
      </c>
    </row>
    <row r="3965" spans="1:29" ht="15.8" x14ac:dyDescent="0.25">
      <c r="A3965" s="337" t="s">
        <v>1723</v>
      </c>
      <c r="B3965" s="337" t="s">
        <v>6249</v>
      </c>
      <c r="C3965" s="337" t="s">
        <v>1821</v>
      </c>
      <c r="D3965" s="337" t="s">
        <v>449</v>
      </c>
      <c r="E3965" s="337" t="s">
        <v>4292</v>
      </c>
      <c r="F3965" s="338">
        <v>42990</v>
      </c>
      <c r="G3965" s="337" t="s">
        <v>4293</v>
      </c>
      <c r="H3965" s="338">
        <v>43040</v>
      </c>
      <c r="I3965" s="337" t="s">
        <v>19695</v>
      </c>
      <c r="J3965" s="337" t="s">
        <v>36</v>
      </c>
      <c r="K3965" s="337" t="s">
        <v>19695</v>
      </c>
      <c r="L3965" s="337" t="s">
        <v>19695</v>
      </c>
      <c r="M3965" s="337" t="s">
        <v>19695</v>
      </c>
      <c r="N3965" s="337" t="s">
        <v>19695</v>
      </c>
      <c r="O3965" s="337" t="s">
        <v>19695</v>
      </c>
      <c r="P3965" s="337" t="s">
        <v>19695</v>
      </c>
      <c r="Q3965" s="337" t="s">
        <v>19695</v>
      </c>
      <c r="R3965" s="337" t="s">
        <v>56</v>
      </c>
      <c r="S3965" s="337" t="s">
        <v>79</v>
      </c>
      <c r="T3965" s="337" t="s">
        <v>79</v>
      </c>
      <c r="U3965" s="337" t="s">
        <v>90</v>
      </c>
      <c r="V3965" s="337">
        <v>6</v>
      </c>
      <c r="W3965" s="337" t="s">
        <v>19695</v>
      </c>
      <c r="X3965" s="337" t="s">
        <v>19695</v>
      </c>
      <c r="Y3965" s="337" t="s">
        <v>19695</v>
      </c>
      <c r="Z3965" s="337" t="s">
        <v>1728</v>
      </c>
      <c r="AA3965" s="337" t="s">
        <v>735</v>
      </c>
      <c r="AB3965" s="337" t="s">
        <v>718</v>
      </c>
      <c r="AC3965" s="337" t="s">
        <v>13540</v>
      </c>
    </row>
    <row r="3966" spans="1:29" ht="15.8" x14ac:dyDescent="0.25">
      <c r="A3966" s="337" t="s">
        <v>1723</v>
      </c>
      <c r="B3966" s="337" t="s">
        <v>5179</v>
      </c>
      <c r="C3966" s="337" t="s">
        <v>1821</v>
      </c>
      <c r="D3966" s="337" t="s">
        <v>449</v>
      </c>
      <c r="E3966" s="337" t="s">
        <v>4292</v>
      </c>
      <c r="F3966" s="338">
        <v>42990</v>
      </c>
      <c r="G3966" s="337" t="s">
        <v>4293</v>
      </c>
      <c r="H3966" s="338">
        <v>43040</v>
      </c>
      <c r="I3966" s="337" t="s">
        <v>19695</v>
      </c>
      <c r="J3966" s="337" t="s">
        <v>36</v>
      </c>
      <c r="K3966" s="337" t="s">
        <v>19695</v>
      </c>
      <c r="L3966" s="337" t="s">
        <v>19695</v>
      </c>
      <c r="M3966" s="337" t="s">
        <v>19695</v>
      </c>
      <c r="N3966" s="337" t="s">
        <v>19695</v>
      </c>
      <c r="O3966" s="337" t="s">
        <v>19695</v>
      </c>
      <c r="P3966" s="337" t="s">
        <v>19695</v>
      </c>
      <c r="Q3966" s="337" t="s">
        <v>19695</v>
      </c>
      <c r="R3966" s="337" t="s">
        <v>66</v>
      </c>
      <c r="S3966" s="337" t="s">
        <v>67</v>
      </c>
      <c r="T3966" s="337" t="s">
        <v>1629</v>
      </c>
      <c r="U3966" s="337" t="s">
        <v>1631</v>
      </c>
      <c r="V3966" s="337">
        <v>8</v>
      </c>
      <c r="W3966" s="337" t="s">
        <v>19695</v>
      </c>
      <c r="X3966" s="337" t="s">
        <v>19695</v>
      </c>
      <c r="Y3966" s="337" t="s">
        <v>19695</v>
      </c>
      <c r="Z3966" s="337" t="s">
        <v>1728</v>
      </c>
      <c r="AA3966" s="337" t="s">
        <v>717</v>
      </c>
      <c r="AB3966" s="337" t="s">
        <v>718</v>
      </c>
      <c r="AC3966" s="337" t="s">
        <v>13732</v>
      </c>
    </row>
    <row r="3967" spans="1:29" ht="15.8" x14ac:dyDescent="0.25">
      <c r="A3967" s="337" t="s">
        <v>1723</v>
      </c>
      <c r="B3967" s="337" t="s">
        <v>1235</v>
      </c>
      <c r="C3967" s="337" t="s">
        <v>1821</v>
      </c>
      <c r="D3967" s="337" t="s">
        <v>449</v>
      </c>
      <c r="E3967" s="337" t="s">
        <v>4292</v>
      </c>
      <c r="F3967" s="338">
        <v>42990</v>
      </c>
      <c r="G3967" s="337" t="s">
        <v>4293</v>
      </c>
      <c r="H3967" s="338">
        <v>43040</v>
      </c>
      <c r="I3967" s="337" t="s">
        <v>19695</v>
      </c>
      <c r="J3967" s="337" t="s">
        <v>16</v>
      </c>
      <c r="K3967" s="337" t="s">
        <v>19695</v>
      </c>
      <c r="L3967" s="337" t="s">
        <v>19695</v>
      </c>
      <c r="M3967" s="337" t="s">
        <v>19695</v>
      </c>
      <c r="N3967" s="337" t="s">
        <v>19695</v>
      </c>
      <c r="O3967" s="337" t="s">
        <v>19695</v>
      </c>
      <c r="P3967" s="337" t="s">
        <v>19695</v>
      </c>
      <c r="Q3967" s="337" t="s">
        <v>19695</v>
      </c>
      <c r="R3967" s="337" t="s">
        <v>146</v>
      </c>
      <c r="S3967" s="337" t="s">
        <v>1236</v>
      </c>
      <c r="T3967" s="337" t="s">
        <v>1237</v>
      </c>
      <c r="U3967" s="337" t="s">
        <v>1238</v>
      </c>
      <c r="V3967" s="337">
        <v>12</v>
      </c>
      <c r="W3967" s="337" t="s">
        <v>19695</v>
      </c>
      <c r="X3967" s="337" t="s">
        <v>19695</v>
      </c>
      <c r="Y3967" s="337" t="s">
        <v>19695</v>
      </c>
      <c r="Z3967" s="337" t="s">
        <v>1728</v>
      </c>
      <c r="AA3967" s="337" t="s">
        <v>735</v>
      </c>
      <c r="AB3967" s="337" t="s">
        <v>718</v>
      </c>
      <c r="AC3967" s="337" t="s">
        <v>13736</v>
      </c>
    </row>
    <row r="3968" spans="1:29" ht="15.8" x14ac:dyDescent="0.25">
      <c r="A3968" s="337" t="s">
        <v>1723</v>
      </c>
      <c r="B3968" s="337" t="s">
        <v>4604</v>
      </c>
      <c r="C3968" s="337" t="s">
        <v>1821</v>
      </c>
      <c r="D3968" s="337" t="s">
        <v>449</v>
      </c>
      <c r="E3968" s="337" t="s">
        <v>4292</v>
      </c>
      <c r="F3968" s="338">
        <v>42990</v>
      </c>
      <c r="G3968" s="337" t="s">
        <v>4293</v>
      </c>
      <c r="H3968" s="338">
        <v>43040</v>
      </c>
      <c r="I3968" s="337" t="s">
        <v>19695</v>
      </c>
      <c r="J3968" s="337" t="s">
        <v>36</v>
      </c>
      <c r="K3968" s="337" t="s">
        <v>19695</v>
      </c>
      <c r="L3968" s="337" t="s">
        <v>19695</v>
      </c>
      <c r="M3968" s="337" t="s">
        <v>19695</v>
      </c>
      <c r="N3968" s="337" t="s">
        <v>19695</v>
      </c>
      <c r="O3968" s="337" t="s">
        <v>19695</v>
      </c>
      <c r="P3968" s="337" t="s">
        <v>19695</v>
      </c>
      <c r="Q3968" s="337" t="s">
        <v>19695</v>
      </c>
      <c r="R3968" s="337" t="s">
        <v>1220</v>
      </c>
      <c r="S3968" s="337" t="s">
        <v>444</v>
      </c>
      <c r="T3968" s="337" t="s">
        <v>444</v>
      </c>
      <c r="U3968" s="337" t="s">
        <v>4605</v>
      </c>
      <c r="V3968" s="337">
        <v>12</v>
      </c>
      <c r="W3968" s="337" t="s">
        <v>19695</v>
      </c>
      <c r="X3968" s="337" t="s">
        <v>19695</v>
      </c>
      <c r="Y3968" s="337" t="s">
        <v>19695</v>
      </c>
      <c r="Z3968" s="337" t="s">
        <v>1728</v>
      </c>
      <c r="AA3968" s="337" t="s">
        <v>735</v>
      </c>
      <c r="AB3968" s="337" t="s">
        <v>718</v>
      </c>
      <c r="AC3968" s="337" t="s">
        <v>13737</v>
      </c>
    </row>
    <row r="3969" spans="1:29" ht="15.8" x14ac:dyDescent="0.25">
      <c r="A3969" s="337" t="s">
        <v>1723</v>
      </c>
      <c r="B3969" s="337" t="s">
        <v>4892</v>
      </c>
      <c r="C3969" s="337" t="s">
        <v>1821</v>
      </c>
      <c r="D3969" s="337" t="s">
        <v>449</v>
      </c>
      <c r="E3969" s="337" t="s">
        <v>4292</v>
      </c>
      <c r="F3969" s="338">
        <v>42990</v>
      </c>
      <c r="G3969" s="337" t="s">
        <v>4293</v>
      </c>
      <c r="H3969" s="338">
        <v>43040</v>
      </c>
      <c r="I3969" s="337" t="s">
        <v>19695</v>
      </c>
      <c r="J3969" s="337" t="s">
        <v>36</v>
      </c>
      <c r="K3969" s="337" t="s">
        <v>19695</v>
      </c>
      <c r="L3969" s="337" t="s">
        <v>19695</v>
      </c>
      <c r="M3969" s="337" t="s">
        <v>19695</v>
      </c>
      <c r="N3969" s="337" t="s">
        <v>19695</v>
      </c>
      <c r="O3969" s="337" t="s">
        <v>19695</v>
      </c>
      <c r="P3969" s="337" t="s">
        <v>19695</v>
      </c>
      <c r="Q3969" s="337" t="s">
        <v>19695</v>
      </c>
      <c r="R3969" s="337" t="s">
        <v>18</v>
      </c>
      <c r="S3969" s="337" t="s">
        <v>1038</v>
      </c>
      <c r="T3969" s="337" t="s">
        <v>1039</v>
      </c>
      <c r="U3969" s="337" t="s">
        <v>4893</v>
      </c>
      <c r="V3969" s="337">
        <v>12</v>
      </c>
      <c r="W3969" s="337" t="s">
        <v>19695</v>
      </c>
      <c r="X3969" s="337" t="s">
        <v>19695</v>
      </c>
      <c r="Y3969" s="337" t="s">
        <v>19695</v>
      </c>
      <c r="Z3969" s="337" t="s">
        <v>1728</v>
      </c>
      <c r="AA3969" s="337" t="s">
        <v>735</v>
      </c>
      <c r="AB3969" s="337" t="s">
        <v>718</v>
      </c>
      <c r="AC3969" s="337" t="s">
        <v>13738</v>
      </c>
    </row>
    <row r="3970" spans="1:29" ht="15.8" x14ac:dyDescent="0.25">
      <c r="A3970" s="337" t="s">
        <v>1723</v>
      </c>
      <c r="B3970" s="337" t="s">
        <v>4647</v>
      </c>
      <c r="C3970" s="337" t="s">
        <v>1821</v>
      </c>
      <c r="D3970" s="337" t="s">
        <v>449</v>
      </c>
      <c r="E3970" s="337" t="s">
        <v>4292</v>
      </c>
      <c r="F3970" s="338">
        <v>42990</v>
      </c>
      <c r="G3970" s="337" t="s">
        <v>4293</v>
      </c>
      <c r="H3970" s="338">
        <v>43040</v>
      </c>
      <c r="I3970" s="337" t="s">
        <v>19695</v>
      </c>
      <c r="J3970" s="337" t="s">
        <v>36</v>
      </c>
      <c r="K3970" s="337" t="s">
        <v>19695</v>
      </c>
      <c r="L3970" s="337" t="s">
        <v>19695</v>
      </c>
      <c r="M3970" s="337" t="s">
        <v>19695</v>
      </c>
      <c r="N3970" s="337" t="s">
        <v>19695</v>
      </c>
      <c r="O3970" s="337" t="s">
        <v>19695</v>
      </c>
      <c r="P3970" s="337" t="s">
        <v>19695</v>
      </c>
      <c r="Q3970" s="337" t="s">
        <v>19695</v>
      </c>
      <c r="R3970" s="337" t="s">
        <v>1225</v>
      </c>
      <c r="S3970" s="337" t="s">
        <v>100</v>
      </c>
      <c r="T3970" s="337" t="s">
        <v>116</v>
      </c>
      <c r="U3970" s="337" t="s">
        <v>4648</v>
      </c>
      <c r="V3970" s="337">
        <v>10</v>
      </c>
      <c r="W3970" s="337" t="s">
        <v>19695</v>
      </c>
      <c r="X3970" s="337" t="s">
        <v>19695</v>
      </c>
      <c r="Y3970" s="337" t="s">
        <v>19695</v>
      </c>
      <c r="Z3970" s="337" t="s">
        <v>1728</v>
      </c>
      <c r="AA3970" s="337" t="s">
        <v>735</v>
      </c>
      <c r="AB3970" s="337" t="s">
        <v>718</v>
      </c>
      <c r="AC3970" s="337" t="s">
        <v>13738</v>
      </c>
    </row>
    <row r="3971" spans="1:29" ht="15.8" x14ac:dyDescent="0.25">
      <c r="A3971" s="337" t="s">
        <v>1723</v>
      </c>
      <c r="B3971" s="337" t="s">
        <v>6484</v>
      </c>
      <c r="C3971" s="337" t="s">
        <v>1821</v>
      </c>
      <c r="D3971" s="337" t="s">
        <v>449</v>
      </c>
      <c r="E3971" s="337" t="s">
        <v>4292</v>
      </c>
      <c r="F3971" s="338">
        <v>42990</v>
      </c>
      <c r="G3971" s="337" t="s">
        <v>4293</v>
      </c>
      <c r="H3971" s="338">
        <v>43040</v>
      </c>
      <c r="I3971" s="337" t="s">
        <v>19695</v>
      </c>
      <c r="J3971" s="337" t="s">
        <v>16</v>
      </c>
      <c r="K3971" s="337" t="s">
        <v>19695</v>
      </c>
      <c r="L3971" s="337" t="s">
        <v>19695</v>
      </c>
      <c r="M3971" s="337" t="s">
        <v>19695</v>
      </c>
      <c r="N3971" s="337" t="s">
        <v>19695</v>
      </c>
      <c r="O3971" s="337" t="s">
        <v>19695</v>
      </c>
      <c r="P3971" s="337" t="s">
        <v>19695</v>
      </c>
      <c r="Q3971" s="337" t="s">
        <v>19695</v>
      </c>
      <c r="R3971" s="337" t="s">
        <v>52</v>
      </c>
      <c r="S3971" s="337" t="s">
        <v>857</v>
      </c>
      <c r="T3971" s="337" t="s">
        <v>3657</v>
      </c>
      <c r="U3971" s="337" t="s">
        <v>870</v>
      </c>
      <c r="V3971" s="337">
        <v>6</v>
      </c>
      <c r="W3971" s="337" t="s">
        <v>19695</v>
      </c>
      <c r="X3971" s="337" t="s">
        <v>19695</v>
      </c>
      <c r="Y3971" s="337" t="s">
        <v>19695</v>
      </c>
      <c r="Z3971" s="337" t="s">
        <v>1728</v>
      </c>
      <c r="AA3971" s="337" t="s">
        <v>717</v>
      </c>
      <c r="AB3971" s="337" t="s">
        <v>718</v>
      </c>
      <c r="AC3971" s="337" t="s">
        <v>13738</v>
      </c>
    </row>
    <row r="3972" spans="1:29" ht="15.8" x14ac:dyDescent="0.25">
      <c r="A3972" s="337" t="s">
        <v>1723</v>
      </c>
      <c r="B3972" s="337" t="s">
        <v>789</v>
      </c>
      <c r="C3972" s="337" t="s">
        <v>1821</v>
      </c>
      <c r="D3972" s="337" t="s">
        <v>449</v>
      </c>
      <c r="E3972" s="337" t="s">
        <v>4292</v>
      </c>
      <c r="F3972" s="338">
        <v>42990</v>
      </c>
      <c r="G3972" s="337" t="s">
        <v>4293</v>
      </c>
      <c r="H3972" s="338">
        <v>43040</v>
      </c>
      <c r="I3972" s="337" t="s">
        <v>19695</v>
      </c>
      <c r="J3972" s="337" t="s">
        <v>16</v>
      </c>
      <c r="K3972" s="337" t="s">
        <v>19695</v>
      </c>
      <c r="L3972" s="337" t="s">
        <v>19695</v>
      </c>
      <c r="M3972" s="337" t="s">
        <v>19695</v>
      </c>
      <c r="N3972" s="337" t="s">
        <v>19695</v>
      </c>
      <c r="O3972" s="337" t="s">
        <v>19695</v>
      </c>
      <c r="P3972" s="337" t="s">
        <v>19695</v>
      </c>
      <c r="Q3972" s="337" t="s">
        <v>19695</v>
      </c>
      <c r="R3972" s="337" t="s">
        <v>134</v>
      </c>
      <c r="S3972" s="337" t="s">
        <v>451</v>
      </c>
      <c r="T3972" s="337" t="s">
        <v>790</v>
      </c>
      <c r="U3972" s="337" t="s">
        <v>791</v>
      </c>
      <c r="V3972" s="337">
        <v>12</v>
      </c>
      <c r="W3972" s="337" t="s">
        <v>19695</v>
      </c>
      <c r="X3972" s="337" t="s">
        <v>19695</v>
      </c>
      <c r="Y3972" s="337" t="s">
        <v>19695</v>
      </c>
      <c r="Z3972" s="337" t="s">
        <v>1728</v>
      </c>
      <c r="AA3972" s="337" t="s">
        <v>735</v>
      </c>
      <c r="AB3972" s="337" t="s">
        <v>718</v>
      </c>
      <c r="AC3972" s="337" t="s">
        <v>13739</v>
      </c>
    </row>
    <row r="3973" spans="1:29" ht="15.8" x14ac:dyDescent="0.25">
      <c r="A3973" s="337" t="s">
        <v>1723</v>
      </c>
      <c r="B3973" s="337" t="s">
        <v>4575</v>
      </c>
      <c r="C3973" s="337" t="s">
        <v>1821</v>
      </c>
      <c r="D3973" s="337" t="s">
        <v>449</v>
      </c>
      <c r="E3973" s="337" t="s">
        <v>4292</v>
      </c>
      <c r="F3973" s="338">
        <v>42990</v>
      </c>
      <c r="G3973" s="337" t="s">
        <v>4293</v>
      </c>
      <c r="H3973" s="338">
        <v>43040</v>
      </c>
      <c r="I3973" s="337" t="s">
        <v>19695</v>
      </c>
      <c r="J3973" s="337" t="s">
        <v>36</v>
      </c>
      <c r="K3973" s="337" t="s">
        <v>19695</v>
      </c>
      <c r="L3973" s="337" t="s">
        <v>19695</v>
      </c>
      <c r="M3973" s="337" t="s">
        <v>19695</v>
      </c>
      <c r="N3973" s="337" t="s">
        <v>19695</v>
      </c>
      <c r="O3973" s="337" t="s">
        <v>19695</v>
      </c>
      <c r="P3973" s="337" t="s">
        <v>19695</v>
      </c>
      <c r="Q3973" s="337" t="s">
        <v>19695</v>
      </c>
      <c r="R3973" s="337" t="s">
        <v>71</v>
      </c>
      <c r="S3973" s="337" t="s">
        <v>4555</v>
      </c>
      <c r="T3973" s="337" t="s">
        <v>4563</v>
      </c>
      <c r="U3973" s="337" t="s">
        <v>4563</v>
      </c>
      <c r="V3973" s="337">
        <v>6</v>
      </c>
      <c r="W3973" s="337" t="s">
        <v>19695</v>
      </c>
      <c r="X3973" s="337" t="s">
        <v>19695</v>
      </c>
      <c r="Y3973" s="337" t="s">
        <v>19695</v>
      </c>
      <c r="Z3973" s="337" t="s">
        <v>1728</v>
      </c>
      <c r="AA3973" s="337" t="s">
        <v>717</v>
      </c>
      <c r="AB3973" s="337" t="s">
        <v>718</v>
      </c>
      <c r="AC3973" s="337" t="s">
        <v>13744</v>
      </c>
    </row>
    <row r="3974" spans="1:29" ht="15.8" x14ac:dyDescent="0.25">
      <c r="A3974" s="337" t="s">
        <v>1723</v>
      </c>
      <c r="B3974" s="337" t="s">
        <v>868</v>
      </c>
      <c r="C3974" s="337" t="s">
        <v>1725</v>
      </c>
      <c r="D3974" s="337" t="s">
        <v>13527</v>
      </c>
      <c r="E3974" s="337" t="s">
        <v>4292</v>
      </c>
      <c r="F3974" s="338">
        <v>42990</v>
      </c>
      <c r="G3974" s="337" t="s">
        <v>4293</v>
      </c>
      <c r="H3974" s="338">
        <v>43040</v>
      </c>
      <c r="I3974" s="337" t="s">
        <v>19695</v>
      </c>
      <c r="J3974" s="337" t="s">
        <v>36</v>
      </c>
      <c r="K3974" s="337" t="s">
        <v>19695</v>
      </c>
      <c r="L3974" s="337" t="s">
        <v>19695</v>
      </c>
      <c r="M3974" s="337" t="s">
        <v>19695</v>
      </c>
      <c r="N3974" s="337" t="s">
        <v>19695</v>
      </c>
      <c r="O3974" s="337" t="s">
        <v>19695</v>
      </c>
      <c r="P3974" s="337" t="s">
        <v>19695</v>
      </c>
      <c r="Q3974" s="337" t="s">
        <v>19695</v>
      </c>
      <c r="R3974" s="337" t="s">
        <v>52</v>
      </c>
      <c r="S3974" s="337" t="s">
        <v>857</v>
      </c>
      <c r="T3974" s="337" t="s">
        <v>869</v>
      </c>
      <c r="U3974" s="337" t="s">
        <v>870</v>
      </c>
      <c r="V3974" s="337">
        <v>8</v>
      </c>
      <c r="W3974" s="337" t="s">
        <v>19695</v>
      </c>
      <c r="X3974" s="337" t="s">
        <v>19695</v>
      </c>
      <c r="Y3974" s="337" t="s">
        <v>19695</v>
      </c>
      <c r="Z3974" s="337" t="s">
        <v>1728</v>
      </c>
      <c r="AA3974" s="337" t="s">
        <v>717</v>
      </c>
      <c r="AB3974" s="337" t="s">
        <v>718</v>
      </c>
      <c r="AC3974" s="337" t="s">
        <v>13746</v>
      </c>
    </row>
    <row r="3975" spans="1:29" ht="15.8" x14ac:dyDescent="0.25">
      <c r="A3975" s="337" t="s">
        <v>1723</v>
      </c>
      <c r="B3975" s="337" t="s">
        <v>4889</v>
      </c>
      <c r="C3975" s="337" t="s">
        <v>1821</v>
      </c>
      <c r="D3975" s="337" t="s">
        <v>449</v>
      </c>
      <c r="E3975" s="337" t="s">
        <v>4292</v>
      </c>
      <c r="F3975" s="338">
        <v>42990</v>
      </c>
      <c r="G3975" s="337" t="s">
        <v>4293</v>
      </c>
      <c r="H3975" s="338">
        <v>43040</v>
      </c>
      <c r="I3975" s="337" t="s">
        <v>19695</v>
      </c>
      <c r="J3975" s="337" t="s">
        <v>36</v>
      </c>
      <c r="K3975" s="337" t="s">
        <v>19695</v>
      </c>
      <c r="L3975" s="337" t="s">
        <v>19695</v>
      </c>
      <c r="M3975" s="337" t="s">
        <v>19695</v>
      </c>
      <c r="N3975" s="337" t="s">
        <v>19695</v>
      </c>
      <c r="O3975" s="337" t="s">
        <v>19695</v>
      </c>
      <c r="P3975" s="337" t="s">
        <v>19695</v>
      </c>
      <c r="Q3975" s="337" t="s">
        <v>19695</v>
      </c>
      <c r="R3975" s="337" t="s">
        <v>71</v>
      </c>
      <c r="S3975" s="337" t="s">
        <v>3819</v>
      </c>
      <c r="T3975" s="337" t="s">
        <v>4890</v>
      </c>
      <c r="U3975" s="337" t="s">
        <v>4891</v>
      </c>
      <c r="V3975" s="337">
        <v>10</v>
      </c>
      <c r="W3975" s="337" t="s">
        <v>19695</v>
      </c>
      <c r="X3975" s="337" t="s">
        <v>19695</v>
      </c>
      <c r="Y3975" s="337" t="s">
        <v>19695</v>
      </c>
      <c r="Z3975" s="337" t="s">
        <v>1728</v>
      </c>
      <c r="AA3975" s="337" t="s">
        <v>735</v>
      </c>
      <c r="AB3975" s="337" t="s">
        <v>718</v>
      </c>
      <c r="AC3975" s="337" t="s">
        <v>13783</v>
      </c>
    </row>
    <row r="3976" spans="1:29" ht="15.8" x14ac:dyDescent="0.25">
      <c r="A3976" s="337" t="s">
        <v>1723</v>
      </c>
      <c r="B3976" s="337" t="s">
        <v>6953</v>
      </c>
      <c r="C3976" s="337" t="s">
        <v>1821</v>
      </c>
      <c r="D3976" s="337" t="s">
        <v>449</v>
      </c>
      <c r="E3976" s="337" t="s">
        <v>4436</v>
      </c>
      <c r="F3976" s="338">
        <v>42954</v>
      </c>
      <c r="G3976" s="337" t="s">
        <v>4293</v>
      </c>
      <c r="H3976" s="338">
        <v>43040</v>
      </c>
      <c r="I3976" s="337" t="s">
        <v>19695</v>
      </c>
      <c r="J3976" s="337" t="s">
        <v>16</v>
      </c>
      <c r="K3976" s="337" t="s">
        <v>19695</v>
      </c>
      <c r="L3976" s="337" t="s">
        <v>19695</v>
      </c>
      <c r="M3976" s="337" t="s">
        <v>19695</v>
      </c>
      <c r="N3976" s="337" t="s">
        <v>19695</v>
      </c>
      <c r="O3976" s="337" t="s">
        <v>19695</v>
      </c>
      <c r="P3976" s="337" t="s">
        <v>19695</v>
      </c>
      <c r="Q3976" s="337" t="s">
        <v>19695</v>
      </c>
      <c r="R3976" s="337" t="s">
        <v>139</v>
      </c>
      <c r="S3976" s="337" t="s">
        <v>1602</v>
      </c>
      <c r="T3976" s="337" t="s">
        <v>1602</v>
      </c>
      <c r="U3976" s="337" t="s">
        <v>6954</v>
      </c>
      <c r="V3976" s="337">
        <v>6</v>
      </c>
      <c r="W3976" s="337" t="s">
        <v>19695</v>
      </c>
      <c r="X3976" s="337" t="s">
        <v>19695</v>
      </c>
      <c r="Y3976" s="337" t="s">
        <v>19695</v>
      </c>
      <c r="Z3976" s="337" t="s">
        <v>1728</v>
      </c>
      <c r="AA3976" s="337" t="s">
        <v>735</v>
      </c>
      <c r="AB3976" s="337" t="s">
        <v>718</v>
      </c>
      <c r="AC3976" s="337" t="s">
        <v>13810</v>
      </c>
    </row>
    <row r="3977" spans="1:29" ht="15.8" x14ac:dyDescent="0.25">
      <c r="A3977" s="337" t="s">
        <v>1723</v>
      </c>
      <c r="B3977" s="337" t="s">
        <v>6423</v>
      </c>
      <c r="C3977" s="337" t="s">
        <v>1821</v>
      </c>
      <c r="D3977" s="337" t="s">
        <v>449</v>
      </c>
      <c r="E3977" s="337" t="s">
        <v>4292</v>
      </c>
      <c r="F3977" s="338">
        <v>42990</v>
      </c>
      <c r="G3977" s="337" t="s">
        <v>4293</v>
      </c>
      <c r="H3977" s="338">
        <v>43040</v>
      </c>
      <c r="I3977" s="337" t="s">
        <v>19695</v>
      </c>
      <c r="J3977" s="337" t="s">
        <v>36</v>
      </c>
      <c r="K3977" s="337" t="s">
        <v>19695</v>
      </c>
      <c r="L3977" s="337" t="s">
        <v>19695</v>
      </c>
      <c r="M3977" s="337" t="s">
        <v>19695</v>
      </c>
      <c r="N3977" s="337" t="s">
        <v>19695</v>
      </c>
      <c r="O3977" s="337" t="s">
        <v>19695</v>
      </c>
      <c r="P3977" s="337" t="s">
        <v>19695</v>
      </c>
      <c r="Q3977" s="337" t="s">
        <v>19695</v>
      </c>
      <c r="R3977" s="337" t="s">
        <v>134</v>
      </c>
      <c r="S3977" s="337" t="s">
        <v>782</v>
      </c>
      <c r="T3977" s="337" t="s">
        <v>134</v>
      </c>
      <c r="U3977" s="337" t="s">
        <v>6424</v>
      </c>
      <c r="V3977" s="337">
        <v>8</v>
      </c>
      <c r="W3977" s="337" t="s">
        <v>19695</v>
      </c>
      <c r="X3977" s="337" t="s">
        <v>19695</v>
      </c>
      <c r="Y3977" s="337" t="s">
        <v>19695</v>
      </c>
      <c r="Z3977" s="337" t="s">
        <v>1745</v>
      </c>
      <c r="AA3977" s="337" t="s">
        <v>735</v>
      </c>
      <c r="AB3977" s="337" t="s">
        <v>718</v>
      </c>
      <c r="AC3977" s="337" t="s">
        <v>13732</v>
      </c>
    </row>
    <row r="3978" spans="1:29" ht="15.8" x14ac:dyDescent="0.25">
      <c r="A3978" s="337" t="s">
        <v>1723</v>
      </c>
      <c r="B3978" s="337" t="s">
        <v>6425</v>
      </c>
      <c r="C3978" s="337" t="s">
        <v>1821</v>
      </c>
      <c r="D3978" s="337" t="s">
        <v>449</v>
      </c>
      <c r="E3978" s="337" t="s">
        <v>4379</v>
      </c>
      <c r="F3978" s="338">
        <v>42713</v>
      </c>
      <c r="G3978" s="337" t="s">
        <v>4293</v>
      </c>
      <c r="H3978" s="338">
        <v>43040</v>
      </c>
      <c r="I3978" s="337" t="s">
        <v>19695</v>
      </c>
      <c r="J3978" s="337" t="s">
        <v>36</v>
      </c>
      <c r="K3978" s="337" t="s">
        <v>19695</v>
      </c>
      <c r="L3978" s="337" t="s">
        <v>19695</v>
      </c>
      <c r="M3978" s="337" t="s">
        <v>19695</v>
      </c>
      <c r="N3978" s="337" t="s">
        <v>19695</v>
      </c>
      <c r="O3978" s="337" t="s">
        <v>19695</v>
      </c>
      <c r="P3978" s="337" t="s">
        <v>19695</v>
      </c>
      <c r="Q3978" s="337" t="s">
        <v>19695</v>
      </c>
      <c r="R3978" s="337" t="s">
        <v>134</v>
      </c>
      <c r="S3978" s="337" t="s">
        <v>782</v>
      </c>
      <c r="T3978" s="337" t="s">
        <v>135</v>
      </c>
      <c r="U3978" s="337" t="s">
        <v>374</v>
      </c>
      <c r="V3978" s="337">
        <v>12</v>
      </c>
      <c r="W3978" s="337" t="s">
        <v>19695</v>
      </c>
      <c r="X3978" s="337" t="s">
        <v>19695</v>
      </c>
      <c r="Y3978" s="337" t="s">
        <v>19695</v>
      </c>
      <c r="Z3978" s="337" t="s">
        <v>1745</v>
      </c>
      <c r="AA3978" s="337" t="s">
        <v>735</v>
      </c>
      <c r="AB3978" s="337" t="s">
        <v>718</v>
      </c>
      <c r="AC3978" s="337" t="s">
        <v>13732</v>
      </c>
    </row>
    <row r="3979" spans="1:29" ht="15.8" x14ac:dyDescent="0.25">
      <c r="A3979" s="337" t="s">
        <v>1723</v>
      </c>
      <c r="B3979" s="337" t="s">
        <v>6537</v>
      </c>
      <c r="C3979" s="337" t="s">
        <v>1821</v>
      </c>
      <c r="D3979" s="337" t="s">
        <v>449</v>
      </c>
      <c r="E3979" s="337" t="s">
        <v>4292</v>
      </c>
      <c r="F3979" s="338">
        <v>42990</v>
      </c>
      <c r="G3979" s="337" t="s">
        <v>4293</v>
      </c>
      <c r="H3979" s="338">
        <v>43040</v>
      </c>
      <c r="I3979" s="337" t="s">
        <v>19695</v>
      </c>
      <c r="J3979" s="337" t="s">
        <v>16</v>
      </c>
      <c r="K3979" s="337" t="s">
        <v>19695</v>
      </c>
      <c r="L3979" s="337" t="s">
        <v>19695</v>
      </c>
      <c r="M3979" s="337" t="s">
        <v>19695</v>
      </c>
      <c r="N3979" s="337" t="s">
        <v>19695</v>
      </c>
      <c r="O3979" s="337" t="s">
        <v>19695</v>
      </c>
      <c r="P3979" s="337" t="s">
        <v>19695</v>
      </c>
      <c r="Q3979" s="337" t="s">
        <v>19695</v>
      </c>
      <c r="R3979" s="337" t="s">
        <v>71</v>
      </c>
      <c r="S3979" s="337" t="s">
        <v>71</v>
      </c>
      <c r="T3979" s="337" t="s">
        <v>6538</v>
      </c>
      <c r="U3979" s="337" t="s">
        <v>6539</v>
      </c>
      <c r="V3979" s="337">
        <v>4</v>
      </c>
      <c r="W3979" s="337" t="s">
        <v>19695</v>
      </c>
      <c r="X3979" s="337" t="s">
        <v>19695</v>
      </c>
      <c r="Y3979" s="337" t="s">
        <v>19695</v>
      </c>
      <c r="Z3979" s="337" t="s">
        <v>1745</v>
      </c>
      <c r="AA3979" s="337" t="s">
        <v>897</v>
      </c>
      <c r="AB3979" s="337" t="s">
        <v>854</v>
      </c>
      <c r="AC3979" s="337" t="s">
        <v>15221</v>
      </c>
    </row>
    <row r="3980" spans="1:29" ht="15.8" x14ac:dyDescent="0.25">
      <c r="A3980" s="337" t="s">
        <v>1723</v>
      </c>
      <c r="B3980" s="337" t="s">
        <v>6360</v>
      </c>
      <c r="C3980" s="337" t="s">
        <v>1821</v>
      </c>
      <c r="D3980" s="337" t="s">
        <v>449</v>
      </c>
      <c r="E3980" s="337" t="s">
        <v>4292</v>
      </c>
      <c r="F3980" s="338">
        <v>42990</v>
      </c>
      <c r="G3980" s="337" t="s">
        <v>4293</v>
      </c>
      <c r="H3980" s="338">
        <v>43040</v>
      </c>
      <c r="I3980" s="337" t="s">
        <v>19695</v>
      </c>
      <c r="J3980" s="337" t="s">
        <v>36</v>
      </c>
      <c r="K3980" s="337" t="s">
        <v>19695</v>
      </c>
      <c r="L3980" s="337" t="s">
        <v>19695</v>
      </c>
      <c r="M3980" s="337" t="s">
        <v>19695</v>
      </c>
      <c r="N3980" s="337" t="s">
        <v>19695</v>
      </c>
      <c r="O3980" s="337" t="s">
        <v>19695</v>
      </c>
      <c r="P3980" s="337" t="s">
        <v>19695</v>
      </c>
      <c r="Q3980" s="337" t="s">
        <v>19695</v>
      </c>
      <c r="R3980" s="337" t="s">
        <v>52</v>
      </c>
      <c r="S3980" s="337" t="s">
        <v>69</v>
      </c>
      <c r="T3980" s="337" t="s">
        <v>69</v>
      </c>
      <c r="U3980" s="337" t="s">
        <v>386</v>
      </c>
      <c r="V3980" s="337">
        <v>10</v>
      </c>
      <c r="W3980" s="337" t="s">
        <v>19695</v>
      </c>
      <c r="X3980" s="337" t="s">
        <v>19695</v>
      </c>
      <c r="Y3980" s="337" t="s">
        <v>19695</v>
      </c>
      <c r="Z3980" s="337" t="s">
        <v>1745</v>
      </c>
      <c r="AA3980" s="337" t="s">
        <v>853</v>
      </c>
      <c r="AB3980" s="337" t="s">
        <v>854</v>
      </c>
      <c r="AC3980" s="337" t="s">
        <v>15233</v>
      </c>
    </row>
    <row r="3981" spans="1:29" ht="15.8" x14ac:dyDescent="0.25">
      <c r="A3981" s="337" t="s">
        <v>1723</v>
      </c>
      <c r="B3981" s="337" t="s">
        <v>1147</v>
      </c>
      <c r="C3981" s="337" t="s">
        <v>1821</v>
      </c>
      <c r="D3981" s="337" t="s">
        <v>449</v>
      </c>
      <c r="E3981" s="337" t="s">
        <v>4292</v>
      </c>
      <c r="F3981" s="338">
        <v>42990</v>
      </c>
      <c r="G3981" s="337" t="s">
        <v>4293</v>
      </c>
      <c r="H3981" s="338">
        <v>43040</v>
      </c>
      <c r="I3981" s="337" t="s">
        <v>19695</v>
      </c>
      <c r="J3981" s="337" t="s">
        <v>36</v>
      </c>
      <c r="K3981" s="337" t="s">
        <v>19695</v>
      </c>
      <c r="L3981" s="337" t="s">
        <v>19695</v>
      </c>
      <c r="M3981" s="337" t="s">
        <v>19695</v>
      </c>
      <c r="N3981" s="337" t="s">
        <v>19695</v>
      </c>
      <c r="O3981" s="337" t="s">
        <v>19695</v>
      </c>
      <c r="P3981" s="337" t="s">
        <v>19695</v>
      </c>
      <c r="Q3981" s="337" t="s">
        <v>19695</v>
      </c>
      <c r="R3981" s="337" t="s">
        <v>45</v>
      </c>
      <c r="S3981" s="337" t="s">
        <v>80</v>
      </c>
      <c r="T3981" s="337" t="s">
        <v>1148</v>
      </c>
      <c r="U3981" s="337" t="s">
        <v>1149</v>
      </c>
      <c r="V3981" s="337">
        <v>8</v>
      </c>
      <c r="W3981" s="337" t="s">
        <v>19695</v>
      </c>
      <c r="X3981" s="337" t="s">
        <v>19695</v>
      </c>
      <c r="Y3981" s="337" t="s">
        <v>19695</v>
      </c>
      <c r="Z3981" s="337" t="s">
        <v>1753</v>
      </c>
      <c r="AA3981" s="337" t="s">
        <v>717</v>
      </c>
      <c r="AB3981" s="337" t="s">
        <v>718</v>
      </c>
      <c r="AC3981" s="337" t="s">
        <v>13694</v>
      </c>
    </row>
    <row r="3982" spans="1:29" ht="15.8" x14ac:dyDescent="0.25">
      <c r="A3982" s="337" t="s">
        <v>1723</v>
      </c>
      <c r="B3982" s="337" t="s">
        <v>5486</v>
      </c>
      <c r="C3982" s="337" t="s">
        <v>1821</v>
      </c>
      <c r="D3982" s="337" t="s">
        <v>449</v>
      </c>
      <c r="E3982" s="337" t="s">
        <v>4732</v>
      </c>
      <c r="F3982" s="338">
        <v>42983</v>
      </c>
      <c r="G3982" s="337" t="s">
        <v>4293</v>
      </c>
      <c r="H3982" s="338">
        <v>43040</v>
      </c>
      <c r="I3982" s="337" t="s">
        <v>19695</v>
      </c>
      <c r="J3982" s="337" t="s">
        <v>36</v>
      </c>
      <c r="K3982" s="337" t="s">
        <v>19695</v>
      </c>
      <c r="L3982" s="337" t="s">
        <v>19695</v>
      </c>
      <c r="M3982" s="337" t="s">
        <v>19695</v>
      </c>
      <c r="N3982" s="337" t="s">
        <v>19695</v>
      </c>
      <c r="O3982" s="337" t="s">
        <v>19695</v>
      </c>
      <c r="P3982" s="337" t="s">
        <v>19695</v>
      </c>
      <c r="Q3982" s="337" t="s">
        <v>19695</v>
      </c>
      <c r="R3982" s="337" t="s">
        <v>52</v>
      </c>
      <c r="S3982" s="337" t="s">
        <v>69</v>
      </c>
      <c r="T3982" s="337" t="s">
        <v>52</v>
      </c>
      <c r="U3982" s="337" t="s">
        <v>878</v>
      </c>
      <c r="V3982" s="337">
        <v>10</v>
      </c>
      <c r="W3982" s="337" t="s">
        <v>19695</v>
      </c>
      <c r="X3982" s="337" t="s">
        <v>19695</v>
      </c>
      <c r="Y3982" s="337" t="s">
        <v>19695</v>
      </c>
      <c r="Z3982" s="337" t="s">
        <v>1753</v>
      </c>
      <c r="AA3982" s="337" t="s">
        <v>717</v>
      </c>
      <c r="AB3982" s="337" t="s">
        <v>718</v>
      </c>
      <c r="AC3982" s="337" t="s">
        <v>13723</v>
      </c>
    </row>
    <row r="3983" spans="1:29" ht="15.8" x14ac:dyDescent="0.25">
      <c r="A3983" s="337" t="s">
        <v>1723</v>
      </c>
      <c r="B3983" s="337" t="s">
        <v>10916</v>
      </c>
      <c r="C3983" s="337" t="s">
        <v>1821</v>
      </c>
      <c r="D3983" s="337" t="s">
        <v>449</v>
      </c>
      <c r="E3983" s="337" t="s">
        <v>4292</v>
      </c>
      <c r="F3983" s="338">
        <v>42990</v>
      </c>
      <c r="G3983" s="337" t="s">
        <v>4293</v>
      </c>
      <c r="H3983" s="338">
        <v>43040</v>
      </c>
      <c r="I3983" s="337" t="s">
        <v>19695</v>
      </c>
      <c r="J3983" s="337" t="s">
        <v>16</v>
      </c>
      <c r="K3983" s="337" t="s">
        <v>19695</v>
      </c>
      <c r="L3983" s="337" t="s">
        <v>19695</v>
      </c>
      <c r="M3983" s="337" t="s">
        <v>19695</v>
      </c>
      <c r="N3983" s="337" t="s">
        <v>19695</v>
      </c>
      <c r="O3983" s="337" t="s">
        <v>19695</v>
      </c>
      <c r="P3983" s="337" t="s">
        <v>19695</v>
      </c>
      <c r="Q3983" s="337" t="s">
        <v>19695</v>
      </c>
      <c r="R3983" s="337" t="s">
        <v>101</v>
      </c>
      <c r="S3983" s="337" t="s">
        <v>102</v>
      </c>
      <c r="T3983" s="337" t="s">
        <v>5927</v>
      </c>
      <c r="U3983" s="337" t="s">
        <v>5887</v>
      </c>
      <c r="V3983" s="337">
        <v>10</v>
      </c>
      <c r="W3983" s="337" t="s">
        <v>19695</v>
      </c>
      <c r="X3983" s="337" t="s">
        <v>19695</v>
      </c>
      <c r="Y3983" s="337" t="s">
        <v>19695</v>
      </c>
      <c r="Z3983" s="337" t="s">
        <v>1753</v>
      </c>
      <c r="AA3983" s="337" t="s">
        <v>717</v>
      </c>
      <c r="AB3983" s="337" t="s">
        <v>718</v>
      </c>
      <c r="AC3983" s="337" t="s">
        <v>13729</v>
      </c>
    </row>
    <row r="3984" spans="1:29" ht="15.8" x14ac:dyDescent="0.25">
      <c r="A3984" s="337" t="s">
        <v>1723</v>
      </c>
      <c r="B3984" s="337" t="s">
        <v>933</v>
      </c>
      <c r="C3984" s="337" t="s">
        <v>1821</v>
      </c>
      <c r="D3984" s="337" t="s">
        <v>449</v>
      </c>
      <c r="E3984" s="337" t="s">
        <v>4292</v>
      </c>
      <c r="F3984" s="338">
        <v>42990</v>
      </c>
      <c r="G3984" s="337" t="s">
        <v>4293</v>
      </c>
      <c r="H3984" s="338">
        <v>43040</v>
      </c>
      <c r="I3984" s="337" t="s">
        <v>19695</v>
      </c>
      <c r="J3984" s="337" t="s">
        <v>36</v>
      </c>
      <c r="K3984" s="337" t="s">
        <v>19695</v>
      </c>
      <c r="L3984" s="337" t="s">
        <v>19695</v>
      </c>
      <c r="M3984" s="337" t="s">
        <v>19695</v>
      </c>
      <c r="N3984" s="337" t="s">
        <v>19695</v>
      </c>
      <c r="O3984" s="337" t="s">
        <v>19695</v>
      </c>
      <c r="P3984" s="337" t="s">
        <v>19695</v>
      </c>
      <c r="Q3984" s="337" t="s">
        <v>19695</v>
      </c>
      <c r="R3984" s="337" t="s">
        <v>130</v>
      </c>
      <c r="S3984" s="337" t="s">
        <v>928</v>
      </c>
      <c r="T3984" s="337" t="s">
        <v>934</v>
      </c>
      <c r="U3984" s="337" t="s">
        <v>407</v>
      </c>
      <c r="V3984" s="337">
        <v>12</v>
      </c>
      <c r="W3984" s="337" t="s">
        <v>19695</v>
      </c>
      <c r="X3984" s="337" t="s">
        <v>19695</v>
      </c>
      <c r="Y3984" s="337" t="s">
        <v>19695</v>
      </c>
      <c r="Z3984" s="337" t="s">
        <v>1753</v>
      </c>
      <c r="AA3984" s="337" t="s">
        <v>735</v>
      </c>
      <c r="AB3984" s="337" t="s">
        <v>718</v>
      </c>
      <c r="AC3984" s="337" t="s">
        <v>15217</v>
      </c>
    </row>
    <row r="3985" spans="1:29" ht="15.8" x14ac:dyDescent="0.25">
      <c r="A3985" s="337" t="s">
        <v>1723</v>
      </c>
      <c r="B3985" s="337" t="s">
        <v>5139</v>
      </c>
      <c r="C3985" s="337" t="s">
        <v>1821</v>
      </c>
      <c r="D3985" s="337" t="s">
        <v>449</v>
      </c>
      <c r="E3985" s="337" t="s">
        <v>4292</v>
      </c>
      <c r="F3985" s="338">
        <v>42990</v>
      </c>
      <c r="G3985" s="337" t="s">
        <v>4293</v>
      </c>
      <c r="H3985" s="338">
        <v>43040</v>
      </c>
      <c r="I3985" s="337" t="s">
        <v>19695</v>
      </c>
      <c r="J3985" s="337" t="s">
        <v>36</v>
      </c>
      <c r="K3985" s="337" t="s">
        <v>19695</v>
      </c>
      <c r="L3985" s="337" t="s">
        <v>19695</v>
      </c>
      <c r="M3985" s="337" t="s">
        <v>19695</v>
      </c>
      <c r="N3985" s="337" t="s">
        <v>19695</v>
      </c>
      <c r="O3985" s="337" t="s">
        <v>19695</v>
      </c>
      <c r="P3985" s="337" t="s">
        <v>19695</v>
      </c>
      <c r="Q3985" s="337" t="s">
        <v>19695</v>
      </c>
      <c r="R3985" s="337" t="s">
        <v>18</v>
      </c>
      <c r="S3985" s="337" t="s">
        <v>1033</v>
      </c>
      <c r="T3985" s="337" t="s">
        <v>2085</v>
      </c>
      <c r="U3985" s="337" t="s">
        <v>5136</v>
      </c>
      <c r="V3985" s="337">
        <v>8</v>
      </c>
      <c r="W3985" s="337" t="s">
        <v>19695</v>
      </c>
      <c r="X3985" s="337" t="s">
        <v>19695</v>
      </c>
      <c r="Y3985" s="337" t="s">
        <v>19695</v>
      </c>
      <c r="Z3985" s="337" t="s">
        <v>1753</v>
      </c>
      <c r="AA3985" s="337" t="s">
        <v>735</v>
      </c>
      <c r="AB3985" s="337" t="s">
        <v>718</v>
      </c>
      <c r="AC3985" s="337" t="s">
        <v>13734</v>
      </c>
    </row>
    <row r="3986" spans="1:29" ht="15.8" x14ac:dyDescent="0.25">
      <c r="A3986" s="337" t="s">
        <v>1723</v>
      </c>
      <c r="B3986" s="337" t="s">
        <v>5131</v>
      </c>
      <c r="C3986" s="337" t="s">
        <v>1821</v>
      </c>
      <c r="D3986" s="337" t="s">
        <v>449</v>
      </c>
      <c r="E3986" s="337" t="s">
        <v>4292</v>
      </c>
      <c r="F3986" s="338">
        <v>42990</v>
      </c>
      <c r="G3986" s="337" t="s">
        <v>4293</v>
      </c>
      <c r="H3986" s="338">
        <v>43040</v>
      </c>
      <c r="I3986" s="337" t="s">
        <v>19695</v>
      </c>
      <c r="J3986" s="337" t="s">
        <v>36</v>
      </c>
      <c r="K3986" s="337" t="s">
        <v>19695</v>
      </c>
      <c r="L3986" s="337" t="s">
        <v>19695</v>
      </c>
      <c r="M3986" s="337" t="s">
        <v>19695</v>
      </c>
      <c r="N3986" s="337" t="s">
        <v>19695</v>
      </c>
      <c r="O3986" s="337" t="s">
        <v>19695</v>
      </c>
      <c r="P3986" s="337" t="s">
        <v>19695</v>
      </c>
      <c r="Q3986" s="337" t="s">
        <v>19695</v>
      </c>
      <c r="R3986" s="337" t="s">
        <v>18</v>
      </c>
      <c r="S3986" s="337" t="s">
        <v>1033</v>
      </c>
      <c r="T3986" s="337" t="s">
        <v>2085</v>
      </c>
      <c r="U3986" s="337" t="s">
        <v>62</v>
      </c>
      <c r="V3986" s="337">
        <v>8</v>
      </c>
      <c r="W3986" s="337" t="s">
        <v>19695</v>
      </c>
      <c r="X3986" s="337" t="s">
        <v>19695</v>
      </c>
      <c r="Y3986" s="337" t="s">
        <v>19695</v>
      </c>
      <c r="Z3986" s="337" t="s">
        <v>1753</v>
      </c>
      <c r="AA3986" s="337" t="s">
        <v>735</v>
      </c>
      <c r="AB3986" s="337" t="s">
        <v>718</v>
      </c>
      <c r="AC3986" s="337" t="s">
        <v>13734</v>
      </c>
    </row>
    <row r="3987" spans="1:29" ht="15.8" x14ac:dyDescent="0.25">
      <c r="A3987" s="337" t="s">
        <v>1723</v>
      </c>
      <c r="B3987" s="337" t="s">
        <v>5140</v>
      </c>
      <c r="C3987" s="337" t="s">
        <v>1821</v>
      </c>
      <c r="D3987" s="337" t="s">
        <v>449</v>
      </c>
      <c r="E3987" s="337" t="s">
        <v>4292</v>
      </c>
      <c r="F3987" s="338">
        <v>42990</v>
      </c>
      <c r="G3987" s="337" t="s">
        <v>4293</v>
      </c>
      <c r="H3987" s="338">
        <v>43040</v>
      </c>
      <c r="I3987" s="337" t="s">
        <v>19695</v>
      </c>
      <c r="J3987" s="337" t="s">
        <v>36</v>
      </c>
      <c r="K3987" s="337" t="s">
        <v>19695</v>
      </c>
      <c r="L3987" s="337" t="s">
        <v>19695</v>
      </c>
      <c r="M3987" s="337" t="s">
        <v>19695</v>
      </c>
      <c r="N3987" s="337" t="s">
        <v>19695</v>
      </c>
      <c r="O3987" s="337" t="s">
        <v>19695</v>
      </c>
      <c r="P3987" s="337" t="s">
        <v>19695</v>
      </c>
      <c r="Q3987" s="337" t="s">
        <v>19695</v>
      </c>
      <c r="R3987" s="337" t="s">
        <v>98</v>
      </c>
      <c r="S3987" s="337" t="s">
        <v>406</v>
      </c>
      <c r="T3987" s="337" t="s">
        <v>5141</v>
      </c>
      <c r="U3987" s="337" t="s">
        <v>2564</v>
      </c>
      <c r="V3987" s="337">
        <v>6</v>
      </c>
      <c r="W3987" s="337" t="s">
        <v>19695</v>
      </c>
      <c r="X3987" s="337" t="s">
        <v>19695</v>
      </c>
      <c r="Y3987" s="337" t="s">
        <v>19695</v>
      </c>
      <c r="Z3987" s="337" t="s">
        <v>1753</v>
      </c>
      <c r="AA3987" s="337" t="s">
        <v>735</v>
      </c>
      <c r="AB3987" s="337" t="s">
        <v>718</v>
      </c>
      <c r="AC3987" s="337" t="s">
        <v>15428</v>
      </c>
    </row>
    <row r="3988" spans="1:29" ht="15.8" x14ac:dyDescent="0.25">
      <c r="A3988" s="337" t="s">
        <v>1723</v>
      </c>
      <c r="B3988" s="337" t="s">
        <v>5144</v>
      </c>
      <c r="C3988" s="337" t="s">
        <v>1821</v>
      </c>
      <c r="D3988" s="337" t="s">
        <v>449</v>
      </c>
      <c r="E3988" s="337" t="s">
        <v>4292</v>
      </c>
      <c r="F3988" s="338">
        <v>42990</v>
      </c>
      <c r="G3988" s="337" t="s">
        <v>4293</v>
      </c>
      <c r="H3988" s="338">
        <v>43040</v>
      </c>
      <c r="I3988" s="337" t="s">
        <v>19695</v>
      </c>
      <c r="J3988" s="337" t="s">
        <v>36</v>
      </c>
      <c r="K3988" s="337" t="s">
        <v>19695</v>
      </c>
      <c r="L3988" s="337" t="s">
        <v>19695</v>
      </c>
      <c r="M3988" s="337" t="s">
        <v>19695</v>
      </c>
      <c r="N3988" s="337" t="s">
        <v>19695</v>
      </c>
      <c r="O3988" s="337" t="s">
        <v>19695</v>
      </c>
      <c r="P3988" s="337" t="s">
        <v>19695</v>
      </c>
      <c r="Q3988" s="337" t="s">
        <v>19695</v>
      </c>
      <c r="R3988" s="337" t="s">
        <v>18</v>
      </c>
      <c r="S3988" s="337" t="s">
        <v>1038</v>
      </c>
      <c r="T3988" s="337" t="s">
        <v>1039</v>
      </c>
      <c r="U3988" s="337" t="s">
        <v>5117</v>
      </c>
      <c r="V3988" s="337">
        <v>8</v>
      </c>
      <c r="W3988" s="337" t="s">
        <v>19695</v>
      </c>
      <c r="X3988" s="337" t="s">
        <v>19695</v>
      </c>
      <c r="Y3988" s="337" t="s">
        <v>19695</v>
      </c>
      <c r="Z3988" s="337" t="s">
        <v>1753</v>
      </c>
      <c r="AA3988" s="337" t="s">
        <v>735</v>
      </c>
      <c r="AB3988" s="337" t="s">
        <v>718</v>
      </c>
      <c r="AC3988" s="337" t="s">
        <v>13741</v>
      </c>
    </row>
    <row r="3989" spans="1:29" ht="15.8" x14ac:dyDescent="0.25">
      <c r="A3989" s="337" t="s">
        <v>1723</v>
      </c>
      <c r="B3989" s="337" t="s">
        <v>5149</v>
      </c>
      <c r="C3989" s="337" t="s">
        <v>1821</v>
      </c>
      <c r="D3989" s="337" t="s">
        <v>449</v>
      </c>
      <c r="E3989" s="337" t="s">
        <v>4292</v>
      </c>
      <c r="F3989" s="338">
        <v>42990</v>
      </c>
      <c r="G3989" s="337" t="s">
        <v>4293</v>
      </c>
      <c r="H3989" s="338">
        <v>43040</v>
      </c>
      <c r="I3989" s="337" t="s">
        <v>19695</v>
      </c>
      <c r="J3989" s="337" t="s">
        <v>36</v>
      </c>
      <c r="K3989" s="337" t="s">
        <v>19695</v>
      </c>
      <c r="L3989" s="337" t="s">
        <v>19695</v>
      </c>
      <c r="M3989" s="337" t="s">
        <v>19695</v>
      </c>
      <c r="N3989" s="337" t="s">
        <v>19695</v>
      </c>
      <c r="O3989" s="337" t="s">
        <v>19695</v>
      </c>
      <c r="P3989" s="337" t="s">
        <v>19695</v>
      </c>
      <c r="Q3989" s="337" t="s">
        <v>19695</v>
      </c>
      <c r="R3989" s="337" t="s">
        <v>18</v>
      </c>
      <c r="S3989" s="337" t="s">
        <v>1038</v>
      </c>
      <c r="T3989" s="337" t="s">
        <v>1039</v>
      </c>
      <c r="U3989" s="337" t="s">
        <v>5117</v>
      </c>
      <c r="V3989" s="337">
        <v>8</v>
      </c>
      <c r="W3989" s="337" t="s">
        <v>19695</v>
      </c>
      <c r="X3989" s="337" t="s">
        <v>19695</v>
      </c>
      <c r="Y3989" s="337" t="s">
        <v>19695</v>
      </c>
      <c r="Z3989" s="337" t="s">
        <v>1753</v>
      </c>
      <c r="AA3989" s="337" t="s">
        <v>735</v>
      </c>
      <c r="AB3989" s="337" t="s">
        <v>718</v>
      </c>
      <c r="AC3989" s="337" t="s">
        <v>13741</v>
      </c>
    </row>
    <row r="3990" spans="1:29" ht="15.8" x14ac:dyDescent="0.25">
      <c r="A3990" s="337" t="s">
        <v>1723</v>
      </c>
      <c r="B3990" s="337" t="s">
        <v>5150</v>
      </c>
      <c r="C3990" s="337" t="s">
        <v>1821</v>
      </c>
      <c r="D3990" s="337" t="s">
        <v>449</v>
      </c>
      <c r="E3990" s="337" t="s">
        <v>4292</v>
      </c>
      <c r="F3990" s="338">
        <v>42990</v>
      </c>
      <c r="G3990" s="337" t="s">
        <v>4293</v>
      </c>
      <c r="H3990" s="338">
        <v>43040</v>
      </c>
      <c r="I3990" s="337" t="s">
        <v>19695</v>
      </c>
      <c r="J3990" s="337" t="s">
        <v>16</v>
      </c>
      <c r="K3990" s="337" t="s">
        <v>19695</v>
      </c>
      <c r="L3990" s="337" t="s">
        <v>19695</v>
      </c>
      <c r="M3990" s="337" t="s">
        <v>19695</v>
      </c>
      <c r="N3990" s="337" t="s">
        <v>19695</v>
      </c>
      <c r="O3990" s="337" t="s">
        <v>19695</v>
      </c>
      <c r="P3990" s="337" t="s">
        <v>19695</v>
      </c>
      <c r="Q3990" s="337" t="s">
        <v>19695</v>
      </c>
      <c r="R3990" s="337" t="s">
        <v>18</v>
      </c>
      <c r="S3990" s="337" t="s">
        <v>1038</v>
      </c>
      <c r="T3990" s="337" t="s">
        <v>1039</v>
      </c>
      <c r="U3990" s="337" t="s">
        <v>5117</v>
      </c>
      <c r="V3990" s="337">
        <v>8</v>
      </c>
      <c r="W3990" s="337" t="s">
        <v>19695</v>
      </c>
      <c r="X3990" s="337" t="s">
        <v>19695</v>
      </c>
      <c r="Y3990" s="337" t="s">
        <v>19695</v>
      </c>
      <c r="Z3990" s="337" t="s">
        <v>1753</v>
      </c>
      <c r="AA3990" s="337" t="s">
        <v>735</v>
      </c>
      <c r="AB3990" s="337" t="s">
        <v>718</v>
      </c>
      <c r="AC3990" s="337" t="s">
        <v>13741</v>
      </c>
    </row>
    <row r="3991" spans="1:29" ht="15.8" x14ac:dyDescent="0.25">
      <c r="A3991" s="337" t="s">
        <v>1723</v>
      </c>
      <c r="B3991" s="337" t="s">
        <v>5894</v>
      </c>
      <c r="C3991" s="337" t="s">
        <v>1821</v>
      </c>
      <c r="D3991" s="337" t="s">
        <v>449</v>
      </c>
      <c r="E3991" s="337" t="s">
        <v>4292</v>
      </c>
      <c r="F3991" s="338">
        <v>42990</v>
      </c>
      <c r="G3991" s="337" t="s">
        <v>4293</v>
      </c>
      <c r="H3991" s="338">
        <v>43040</v>
      </c>
      <c r="I3991" s="337" t="s">
        <v>19695</v>
      </c>
      <c r="J3991" s="337" t="s">
        <v>16</v>
      </c>
      <c r="K3991" s="337" t="s">
        <v>19695</v>
      </c>
      <c r="L3991" s="337" t="s">
        <v>19695</v>
      </c>
      <c r="M3991" s="337" t="s">
        <v>19695</v>
      </c>
      <c r="N3991" s="337" t="s">
        <v>19695</v>
      </c>
      <c r="O3991" s="337" t="s">
        <v>19695</v>
      </c>
      <c r="P3991" s="337" t="s">
        <v>19695</v>
      </c>
      <c r="Q3991" s="337" t="s">
        <v>19695</v>
      </c>
      <c r="R3991" s="337" t="s">
        <v>101</v>
      </c>
      <c r="S3991" s="337" t="s">
        <v>102</v>
      </c>
      <c r="T3991" s="337" t="s">
        <v>2772</v>
      </c>
      <c r="U3991" s="337" t="s">
        <v>4919</v>
      </c>
      <c r="V3991" s="337">
        <v>8</v>
      </c>
      <c r="W3991" s="337" t="s">
        <v>19695</v>
      </c>
      <c r="X3991" s="337" t="s">
        <v>19695</v>
      </c>
      <c r="Y3991" s="337" t="s">
        <v>19695</v>
      </c>
      <c r="Z3991" s="337" t="s">
        <v>1753</v>
      </c>
      <c r="AA3991" s="337" t="s">
        <v>717</v>
      </c>
      <c r="AB3991" s="337" t="s">
        <v>718</v>
      </c>
      <c r="AC3991" s="337" t="s">
        <v>15434</v>
      </c>
    </row>
    <row r="3992" spans="1:29" ht="15.8" x14ac:dyDescent="0.25">
      <c r="A3992" s="337" t="s">
        <v>1723</v>
      </c>
      <c r="B3992" s="337" t="s">
        <v>5626</v>
      </c>
      <c r="C3992" s="337" t="s">
        <v>1821</v>
      </c>
      <c r="D3992" s="337" t="s">
        <v>449</v>
      </c>
      <c r="E3992" s="337" t="s">
        <v>4292</v>
      </c>
      <c r="F3992" s="338">
        <v>42990</v>
      </c>
      <c r="G3992" s="337" t="s">
        <v>4293</v>
      </c>
      <c r="H3992" s="338">
        <v>43040</v>
      </c>
      <c r="I3992" s="337" t="s">
        <v>19695</v>
      </c>
      <c r="J3992" s="337" t="s">
        <v>36</v>
      </c>
      <c r="K3992" s="337" t="s">
        <v>19695</v>
      </c>
      <c r="L3992" s="337" t="s">
        <v>19695</v>
      </c>
      <c r="M3992" s="337" t="s">
        <v>19695</v>
      </c>
      <c r="N3992" s="337" t="s">
        <v>19695</v>
      </c>
      <c r="O3992" s="337" t="s">
        <v>19695</v>
      </c>
      <c r="P3992" s="337" t="s">
        <v>19695</v>
      </c>
      <c r="Q3992" s="337" t="s">
        <v>19695</v>
      </c>
      <c r="R3992" s="337" t="s">
        <v>52</v>
      </c>
      <c r="S3992" s="337" t="s">
        <v>52</v>
      </c>
      <c r="T3992" s="337" t="s">
        <v>52</v>
      </c>
      <c r="U3992" s="337" t="s">
        <v>896</v>
      </c>
      <c r="V3992" s="337">
        <v>8</v>
      </c>
      <c r="W3992" s="337" t="s">
        <v>19695</v>
      </c>
      <c r="X3992" s="337" t="s">
        <v>19695</v>
      </c>
      <c r="Y3992" s="337" t="s">
        <v>19695</v>
      </c>
      <c r="Z3992" s="337" t="s">
        <v>1753</v>
      </c>
      <c r="AA3992" s="337" t="s">
        <v>717</v>
      </c>
      <c r="AB3992" s="337" t="s">
        <v>718</v>
      </c>
      <c r="AC3992" s="337" t="s">
        <v>15441</v>
      </c>
    </row>
    <row r="3993" spans="1:29" ht="15.8" x14ac:dyDescent="0.25">
      <c r="A3993" s="337" t="s">
        <v>1723</v>
      </c>
      <c r="B3993" s="337" t="s">
        <v>1227</v>
      </c>
      <c r="C3993" s="337" t="s">
        <v>1821</v>
      </c>
      <c r="D3993" s="337" t="s">
        <v>449</v>
      </c>
      <c r="E3993" s="337" t="s">
        <v>11079</v>
      </c>
      <c r="F3993" s="338">
        <v>43034</v>
      </c>
      <c r="G3993" s="337" t="s">
        <v>4293</v>
      </c>
      <c r="H3993" s="338">
        <v>43040</v>
      </c>
      <c r="I3993" s="337" t="s">
        <v>19695</v>
      </c>
      <c r="J3993" s="337" t="s">
        <v>36</v>
      </c>
      <c r="K3993" s="337" t="s">
        <v>19695</v>
      </c>
      <c r="L3993" s="337" t="s">
        <v>19695</v>
      </c>
      <c r="M3993" s="337" t="s">
        <v>19695</v>
      </c>
      <c r="N3993" s="337" t="s">
        <v>19695</v>
      </c>
      <c r="O3993" s="337" t="s">
        <v>19695</v>
      </c>
      <c r="P3993" s="337" t="s">
        <v>19695</v>
      </c>
      <c r="Q3993" s="337" t="s">
        <v>19695</v>
      </c>
      <c r="R3993" s="337" t="s">
        <v>1225</v>
      </c>
      <c r="S3993" s="337" t="s">
        <v>100</v>
      </c>
      <c r="T3993" s="337" t="s">
        <v>1002</v>
      </c>
      <c r="U3993" s="337" t="s">
        <v>425</v>
      </c>
      <c r="V3993" s="337">
        <v>12</v>
      </c>
      <c r="W3993" s="337" t="s">
        <v>19695</v>
      </c>
      <c r="X3993" s="337" t="s">
        <v>19695</v>
      </c>
      <c r="Y3993" s="337" t="s">
        <v>19695</v>
      </c>
      <c r="Z3993" s="337" t="s">
        <v>1753</v>
      </c>
      <c r="AA3993" s="337" t="s">
        <v>717</v>
      </c>
      <c r="AB3993" s="337" t="s">
        <v>718</v>
      </c>
      <c r="AC3993" s="337" t="s">
        <v>15448</v>
      </c>
    </row>
    <row r="3994" spans="1:29" ht="15.8" x14ac:dyDescent="0.25">
      <c r="A3994" s="337" t="s">
        <v>1723</v>
      </c>
      <c r="B3994" s="337" t="s">
        <v>10917</v>
      </c>
      <c r="C3994" s="337" t="s">
        <v>1821</v>
      </c>
      <c r="D3994" s="337" t="s">
        <v>449</v>
      </c>
      <c r="E3994" s="337" t="s">
        <v>10918</v>
      </c>
      <c r="F3994" s="338">
        <v>42989</v>
      </c>
      <c r="G3994" s="337" t="s">
        <v>4816</v>
      </c>
      <c r="H3994" s="338">
        <v>43039</v>
      </c>
      <c r="I3994" s="337" t="s">
        <v>19695</v>
      </c>
      <c r="J3994" s="337" t="s">
        <v>36</v>
      </c>
      <c r="K3994" s="337" t="s">
        <v>19695</v>
      </c>
      <c r="L3994" s="337" t="s">
        <v>19695</v>
      </c>
      <c r="M3994" s="337" t="s">
        <v>19695</v>
      </c>
      <c r="N3994" s="337" t="s">
        <v>19695</v>
      </c>
      <c r="O3994" s="337" t="s">
        <v>19695</v>
      </c>
      <c r="P3994" s="337" t="s">
        <v>19695</v>
      </c>
      <c r="Q3994" s="337" t="s">
        <v>19695</v>
      </c>
      <c r="R3994" s="337" t="s">
        <v>35</v>
      </c>
      <c r="S3994" s="337" t="s">
        <v>399</v>
      </c>
      <c r="T3994" s="337" t="s">
        <v>3888</v>
      </c>
      <c r="U3994" s="337" t="s">
        <v>10919</v>
      </c>
      <c r="V3994" s="337">
        <v>8</v>
      </c>
      <c r="W3994" s="337" t="s">
        <v>19695</v>
      </c>
      <c r="X3994" s="337" t="s">
        <v>19695</v>
      </c>
      <c r="Y3994" s="337" t="s">
        <v>19695</v>
      </c>
      <c r="Z3994" s="337" t="s">
        <v>1753</v>
      </c>
      <c r="AA3994" s="337" t="s">
        <v>1499</v>
      </c>
      <c r="AB3994" s="337" t="s">
        <v>718</v>
      </c>
      <c r="AC3994" s="337" t="s">
        <v>13737</v>
      </c>
    </row>
    <row r="3995" spans="1:29" ht="15.8" x14ac:dyDescent="0.25">
      <c r="A3995" s="337" t="s">
        <v>1723</v>
      </c>
      <c r="B3995" s="337" t="s">
        <v>6688</v>
      </c>
      <c r="C3995" s="337" t="s">
        <v>1821</v>
      </c>
      <c r="D3995" s="337" t="s">
        <v>449</v>
      </c>
      <c r="E3995" s="337" t="s">
        <v>3672</v>
      </c>
      <c r="F3995" s="338">
        <v>42673</v>
      </c>
      <c r="G3995" s="337" t="s">
        <v>6689</v>
      </c>
      <c r="H3995" s="338">
        <v>43038</v>
      </c>
      <c r="I3995" s="337" t="s">
        <v>19695</v>
      </c>
      <c r="J3995" s="337" t="s">
        <v>36</v>
      </c>
      <c r="K3995" s="337" t="s">
        <v>19695</v>
      </c>
      <c r="L3995" s="337" t="s">
        <v>19695</v>
      </c>
      <c r="M3995" s="337" t="s">
        <v>19695</v>
      </c>
      <c r="N3995" s="337" t="s">
        <v>19695</v>
      </c>
      <c r="O3995" s="337" t="s">
        <v>19695</v>
      </c>
      <c r="P3995" s="337" t="s">
        <v>19695</v>
      </c>
      <c r="Q3995" s="337" t="s">
        <v>19695</v>
      </c>
      <c r="R3995" s="337" t="s">
        <v>144</v>
      </c>
      <c r="S3995" s="337" t="s">
        <v>5912</v>
      </c>
      <c r="T3995" s="337" t="s">
        <v>6096</v>
      </c>
      <c r="U3995" s="337" t="s">
        <v>1657</v>
      </c>
      <c r="V3995" s="337">
        <v>8</v>
      </c>
      <c r="W3995" s="337" t="s">
        <v>19695</v>
      </c>
      <c r="X3995" s="337" t="s">
        <v>19695</v>
      </c>
      <c r="Y3995" s="337" t="s">
        <v>19695</v>
      </c>
      <c r="Z3995" s="337" t="s">
        <v>1745</v>
      </c>
      <c r="AA3995" s="337" t="s">
        <v>853</v>
      </c>
      <c r="AB3995" s="337" t="s">
        <v>854</v>
      </c>
      <c r="AC3995" s="337" t="s">
        <v>13731</v>
      </c>
    </row>
    <row r="3996" spans="1:29" ht="15.8" x14ac:dyDescent="0.25">
      <c r="A3996" s="337" t="s">
        <v>1723</v>
      </c>
      <c r="B3996" s="337" t="s">
        <v>4731</v>
      </c>
      <c r="C3996" s="337" t="s">
        <v>1821</v>
      </c>
      <c r="D3996" s="337" t="s">
        <v>449</v>
      </c>
      <c r="E3996" s="337" t="s">
        <v>4732</v>
      </c>
      <c r="F3996" s="338">
        <v>42983</v>
      </c>
      <c r="G3996" s="337" t="s">
        <v>4733</v>
      </c>
      <c r="H3996" s="338">
        <v>43033</v>
      </c>
      <c r="I3996" s="337" t="s">
        <v>19695</v>
      </c>
      <c r="J3996" s="337" t="s">
        <v>36</v>
      </c>
      <c r="K3996" s="337" t="s">
        <v>19695</v>
      </c>
      <c r="L3996" s="337" t="s">
        <v>19695</v>
      </c>
      <c r="M3996" s="337" t="s">
        <v>19695</v>
      </c>
      <c r="N3996" s="337" t="s">
        <v>19695</v>
      </c>
      <c r="O3996" s="337" t="s">
        <v>19695</v>
      </c>
      <c r="P3996" s="337" t="s">
        <v>19695</v>
      </c>
      <c r="Q3996" s="337" t="s">
        <v>19695</v>
      </c>
      <c r="R3996" s="337" t="s">
        <v>81</v>
      </c>
      <c r="S3996" s="337" t="s">
        <v>3006</v>
      </c>
      <c r="T3996" s="337" t="s">
        <v>2169</v>
      </c>
      <c r="U3996" s="337" t="s">
        <v>4734</v>
      </c>
      <c r="V3996" s="337">
        <v>10</v>
      </c>
      <c r="W3996" s="337" t="s">
        <v>19695</v>
      </c>
      <c r="X3996" s="337" t="s">
        <v>19695</v>
      </c>
      <c r="Y3996" s="337" t="s">
        <v>19695</v>
      </c>
      <c r="Z3996" s="337" t="s">
        <v>1728</v>
      </c>
      <c r="AA3996" s="337" t="s">
        <v>717</v>
      </c>
      <c r="AB3996" s="337" t="s">
        <v>718</v>
      </c>
      <c r="AC3996" s="337" t="s">
        <v>13768</v>
      </c>
    </row>
    <row r="3997" spans="1:29" ht="15.8" x14ac:dyDescent="0.25">
      <c r="A3997" s="337" t="s">
        <v>1723</v>
      </c>
      <c r="B3997" s="337" t="s">
        <v>5123</v>
      </c>
      <c r="C3997" s="337" t="s">
        <v>1821</v>
      </c>
      <c r="D3997" s="337" t="s">
        <v>449</v>
      </c>
      <c r="E3997" s="337" t="s">
        <v>5124</v>
      </c>
      <c r="F3997" s="338">
        <v>42972</v>
      </c>
      <c r="G3997" s="337" t="s">
        <v>4733</v>
      </c>
      <c r="H3997" s="338">
        <v>43033</v>
      </c>
      <c r="I3997" s="337" t="s">
        <v>19695</v>
      </c>
      <c r="J3997" s="337" t="s">
        <v>16</v>
      </c>
      <c r="K3997" s="337" t="s">
        <v>19695</v>
      </c>
      <c r="L3997" s="337" t="s">
        <v>19695</v>
      </c>
      <c r="M3997" s="337" t="s">
        <v>19695</v>
      </c>
      <c r="N3997" s="337" t="s">
        <v>19695</v>
      </c>
      <c r="O3997" s="337" t="s">
        <v>19695</v>
      </c>
      <c r="P3997" s="337" t="s">
        <v>19695</v>
      </c>
      <c r="Q3997" s="337" t="s">
        <v>19695</v>
      </c>
      <c r="R3997" s="337" t="s">
        <v>18</v>
      </c>
      <c r="S3997" s="337" t="s">
        <v>1033</v>
      </c>
      <c r="T3997" s="337" t="s">
        <v>2085</v>
      </c>
      <c r="U3997" s="337" t="s">
        <v>62</v>
      </c>
      <c r="V3997" s="337">
        <v>8</v>
      </c>
      <c r="W3997" s="337" t="s">
        <v>19695</v>
      </c>
      <c r="X3997" s="337" t="s">
        <v>19695</v>
      </c>
      <c r="Y3997" s="337" t="s">
        <v>19695</v>
      </c>
      <c r="Z3997" s="337" t="s">
        <v>1753</v>
      </c>
      <c r="AA3997" s="337" t="s">
        <v>735</v>
      </c>
      <c r="AB3997" s="337" t="s">
        <v>718</v>
      </c>
      <c r="AC3997" s="337" t="s">
        <v>13734</v>
      </c>
    </row>
    <row r="3998" spans="1:29" ht="15.8" x14ac:dyDescent="0.25">
      <c r="A3998" s="337" t="s">
        <v>1723</v>
      </c>
      <c r="B3998" s="337" t="s">
        <v>6116</v>
      </c>
      <c r="C3998" s="337" t="s">
        <v>1821</v>
      </c>
      <c r="D3998" s="337" t="s">
        <v>449</v>
      </c>
      <c r="E3998" s="337" t="s">
        <v>5705</v>
      </c>
      <c r="F3998" s="338">
        <v>42982</v>
      </c>
      <c r="G3998" s="337" t="s">
        <v>5000</v>
      </c>
      <c r="H3998" s="338">
        <v>43032</v>
      </c>
      <c r="I3998" s="337" t="s">
        <v>19695</v>
      </c>
      <c r="J3998" s="337" t="s">
        <v>16</v>
      </c>
      <c r="K3998" s="337" t="s">
        <v>19695</v>
      </c>
      <c r="L3998" s="337" t="s">
        <v>19695</v>
      </c>
      <c r="M3998" s="337" t="s">
        <v>19695</v>
      </c>
      <c r="N3998" s="337" t="s">
        <v>19695</v>
      </c>
      <c r="O3998" s="337" t="s">
        <v>19695</v>
      </c>
      <c r="P3998" s="337" t="s">
        <v>19695</v>
      </c>
      <c r="Q3998" s="337" t="s">
        <v>19695</v>
      </c>
      <c r="R3998" s="337" t="s">
        <v>52</v>
      </c>
      <c r="S3998" s="337" t="s">
        <v>857</v>
      </c>
      <c r="T3998" s="337" t="s">
        <v>869</v>
      </c>
      <c r="U3998" s="337" t="s">
        <v>858</v>
      </c>
      <c r="V3998" s="337">
        <v>3</v>
      </c>
      <c r="W3998" s="337" t="s">
        <v>19695</v>
      </c>
      <c r="X3998" s="337" t="s">
        <v>19695</v>
      </c>
      <c r="Y3998" s="337" t="s">
        <v>19695</v>
      </c>
      <c r="Z3998" s="337" t="s">
        <v>1745</v>
      </c>
      <c r="AA3998" s="337" t="s">
        <v>761</v>
      </c>
      <c r="AB3998" s="337" t="s">
        <v>762</v>
      </c>
      <c r="AC3998" s="337" t="s">
        <v>13649</v>
      </c>
    </row>
    <row r="3999" spans="1:29" ht="15.8" x14ac:dyDescent="0.25">
      <c r="A3999" s="337" t="s">
        <v>1723</v>
      </c>
      <c r="B3999" s="337" t="s">
        <v>5704</v>
      </c>
      <c r="C3999" s="337" t="s">
        <v>1821</v>
      </c>
      <c r="D3999" s="337" t="s">
        <v>449</v>
      </c>
      <c r="E3999" s="337" t="s">
        <v>5705</v>
      </c>
      <c r="F3999" s="338">
        <v>42982</v>
      </c>
      <c r="G3999" s="337" t="s">
        <v>5000</v>
      </c>
      <c r="H3999" s="338">
        <v>43032</v>
      </c>
      <c r="I3999" s="337" t="s">
        <v>19695</v>
      </c>
      <c r="J3999" s="337" t="s">
        <v>16</v>
      </c>
      <c r="K3999" s="337" t="s">
        <v>19695</v>
      </c>
      <c r="L3999" s="337" t="s">
        <v>19695</v>
      </c>
      <c r="M3999" s="337" t="s">
        <v>19695</v>
      </c>
      <c r="N3999" s="337" t="s">
        <v>19695</v>
      </c>
      <c r="O3999" s="337" t="s">
        <v>19695</v>
      </c>
      <c r="P3999" s="337" t="s">
        <v>19695</v>
      </c>
      <c r="Q3999" s="337" t="s">
        <v>19695</v>
      </c>
      <c r="R3999" s="337" t="s">
        <v>98</v>
      </c>
      <c r="S3999" s="337" t="s">
        <v>1166</v>
      </c>
      <c r="T3999" s="337" t="s">
        <v>5706</v>
      </c>
      <c r="U3999" s="337" t="s">
        <v>3861</v>
      </c>
      <c r="V3999" s="337">
        <v>8</v>
      </c>
      <c r="W3999" s="337" t="s">
        <v>19695</v>
      </c>
      <c r="X3999" s="337" t="s">
        <v>19695</v>
      </c>
      <c r="Y3999" s="337" t="s">
        <v>19695</v>
      </c>
      <c r="Z3999" s="337" t="s">
        <v>1753</v>
      </c>
      <c r="AA3999" s="337" t="s">
        <v>717</v>
      </c>
      <c r="AB3999" s="337" t="s">
        <v>718</v>
      </c>
      <c r="AC3999" s="337" t="s">
        <v>15432</v>
      </c>
    </row>
    <row r="4000" spans="1:29" ht="15.8" x14ac:dyDescent="0.25">
      <c r="A4000" s="337" t="s">
        <v>1723</v>
      </c>
      <c r="B4000" s="337" t="s">
        <v>6523</v>
      </c>
      <c r="C4000" s="337" t="s">
        <v>1821</v>
      </c>
      <c r="D4000" s="337" t="s">
        <v>449</v>
      </c>
      <c r="E4000" s="337" t="s">
        <v>5412</v>
      </c>
      <c r="F4000" s="338">
        <v>42980</v>
      </c>
      <c r="G4000" s="337" t="s">
        <v>6524</v>
      </c>
      <c r="H4000" s="338">
        <v>43030</v>
      </c>
      <c r="I4000" s="337" t="s">
        <v>19695</v>
      </c>
      <c r="J4000" s="337" t="s">
        <v>16</v>
      </c>
      <c r="K4000" s="337" t="s">
        <v>19695</v>
      </c>
      <c r="L4000" s="337" t="s">
        <v>19695</v>
      </c>
      <c r="M4000" s="337" t="s">
        <v>19695</v>
      </c>
      <c r="N4000" s="337" t="s">
        <v>19695</v>
      </c>
      <c r="O4000" s="337" t="s">
        <v>19695</v>
      </c>
      <c r="P4000" s="337" t="s">
        <v>19695</v>
      </c>
      <c r="Q4000" s="337" t="s">
        <v>19695</v>
      </c>
      <c r="R4000" s="337" t="s">
        <v>18</v>
      </c>
      <c r="S4000" s="337" t="s">
        <v>1033</v>
      </c>
      <c r="T4000" s="337" t="s">
        <v>6525</v>
      </c>
      <c r="U4000" s="337" t="s">
        <v>6526</v>
      </c>
      <c r="V4000" s="337">
        <v>8</v>
      </c>
      <c r="W4000" s="337" t="s">
        <v>19695</v>
      </c>
      <c r="X4000" s="337" t="s">
        <v>19695</v>
      </c>
      <c r="Y4000" s="337" t="s">
        <v>19695</v>
      </c>
      <c r="Z4000" s="337" t="s">
        <v>1728</v>
      </c>
      <c r="AA4000" s="337" t="s">
        <v>1499</v>
      </c>
      <c r="AB4000" s="337" t="s">
        <v>718</v>
      </c>
      <c r="AC4000" s="337" t="s">
        <v>13830</v>
      </c>
    </row>
    <row r="4001" spans="1:29" ht="15.8" x14ac:dyDescent="0.25">
      <c r="A4001" s="337" t="s">
        <v>1723</v>
      </c>
      <c r="B4001" s="337" t="s">
        <v>6447</v>
      </c>
      <c r="C4001" s="337" t="s">
        <v>1821</v>
      </c>
      <c r="D4001" s="337" t="s">
        <v>449</v>
      </c>
      <c r="E4001" s="337" t="s">
        <v>6190</v>
      </c>
      <c r="F4001" s="338">
        <v>42933</v>
      </c>
      <c r="G4001" s="337" t="s">
        <v>5630</v>
      </c>
      <c r="H4001" s="338">
        <v>43029</v>
      </c>
      <c r="I4001" s="337" t="s">
        <v>19695</v>
      </c>
      <c r="J4001" s="337" t="s">
        <v>36</v>
      </c>
      <c r="K4001" s="337" t="s">
        <v>19695</v>
      </c>
      <c r="L4001" s="337" t="s">
        <v>19695</v>
      </c>
      <c r="M4001" s="337" t="s">
        <v>19695</v>
      </c>
      <c r="N4001" s="337" t="s">
        <v>19695</v>
      </c>
      <c r="O4001" s="337" t="s">
        <v>19695</v>
      </c>
      <c r="P4001" s="337" t="s">
        <v>19695</v>
      </c>
      <c r="Q4001" s="337" t="s">
        <v>19695</v>
      </c>
      <c r="R4001" s="337" t="s">
        <v>134</v>
      </c>
      <c r="S4001" s="337" t="s">
        <v>782</v>
      </c>
      <c r="T4001" s="337" t="s">
        <v>135</v>
      </c>
      <c r="U4001" s="337" t="s">
        <v>787</v>
      </c>
      <c r="V4001" s="337">
        <v>10</v>
      </c>
      <c r="W4001" s="337" t="s">
        <v>19695</v>
      </c>
      <c r="X4001" s="337" t="s">
        <v>19695</v>
      </c>
      <c r="Y4001" s="337" t="s">
        <v>19695</v>
      </c>
      <c r="Z4001" s="337" t="s">
        <v>1745</v>
      </c>
      <c r="AA4001" s="337" t="s">
        <v>735</v>
      </c>
      <c r="AB4001" s="337" t="s">
        <v>718</v>
      </c>
      <c r="AC4001" s="337" t="s">
        <v>13731</v>
      </c>
    </row>
    <row r="4002" spans="1:29" ht="15.8" x14ac:dyDescent="0.25">
      <c r="A4002" s="337" t="s">
        <v>1723</v>
      </c>
      <c r="B4002" s="337" t="s">
        <v>5843</v>
      </c>
      <c r="C4002" s="337" t="s">
        <v>1821</v>
      </c>
      <c r="D4002" s="337" t="s">
        <v>449</v>
      </c>
      <c r="E4002" s="337" t="s">
        <v>5344</v>
      </c>
      <c r="F4002" s="338">
        <v>42978</v>
      </c>
      <c r="G4002" s="337" t="s">
        <v>5345</v>
      </c>
      <c r="H4002" s="338">
        <v>43028</v>
      </c>
      <c r="I4002" s="337" t="s">
        <v>19695</v>
      </c>
      <c r="J4002" s="337" t="s">
        <v>36</v>
      </c>
      <c r="K4002" s="337" t="s">
        <v>19695</v>
      </c>
      <c r="L4002" s="337" t="s">
        <v>19695</v>
      </c>
      <c r="M4002" s="337" t="s">
        <v>19695</v>
      </c>
      <c r="N4002" s="337" t="s">
        <v>19695</v>
      </c>
      <c r="O4002" s="337" t="s">
        <v>19695</v>
      </c>
      <c r="P4002" s="337" t="s">
        <v>19695</v>
      </c>
      <c r="Q4002" s="337" t="s">
        <v>19695</v>
      </c>
      <c r="R4002" s="337" t="s">
        <v>1225</v>
      </c>
      <c r="S4002" s="337" t="s">
        <v>100</v>
      </c>
      <c r="T4002" s="337" t="s">
        <v>2142</v>
      </c>
      <c r="U4002" s="337" t="s">
        <v>5844</v>
      </c>
      <c r="V4002" s="337">
        <v>8</v>
      </c>
      <c r="W4002" s="337" t="s">
        <v>19695</v>
      </c>
      <c r="X4002" s="337" t="s">
        <v>19695</v>
      </c>
      <c r="Y4002" s="337" t="s">
        <v>19695</v>
      </c>
      <c r="Z4002" s="337" t="s">
        <v>1753</v>
      </c>
      <c r="AA4002" s="337" t="s">
        <v>717</v>
      </c>
      <c r="AB4002" s="337" t="s">
        <v>718</v>
      </c>
      <c r="AC4002" s="337" t="s">
        <v>15418</v>
      </c>
    </row>
    <row r="4003" spans="1:29" ht="15.8" x14ac:dyDescent="0.25">
      <c r="A4003" s="337" t="s">
        <v>1723</v>
      </c>
      <c r="B4003" s="337" t="s">
        <v>5956</v>
      </c>
      <c r="C4003" s="337" t="s">
        <v>1821</v>
      </c>
      <c r="D4003" s="337" t="s">
        <v>449</v>
      </c>
      <c r="E4003" s="337" t="s">
        <v>5344</v>
      </c>
      <c r="F4003" s="338">
        <v>42978</v>
      </c>
      <c r="G4003" s="337" t="s">
        <v>5345</v>
      </c>
      <c r="H4003" s="338">
        <v>43028</v>
      </c>
      <c r="I4003" s="337" t="s">
        <v>19695</v>
      </c>
      <c r="J4003" s="337" t="s">
        <v>36</v>
      </c>
      <c r="K4003" s="337" t="s">
        <v>19695</v>
      </c>
      <c r="L4003" s="337" t="s">
        <v>19695</v>
      </c>
      <c r="M4003" s="337" t="s">
        <v>19695</v>
      </c>
      <c r="N4003" s="337" t="s">
        <v>19695</v>
      </c>
      <c r="O4003" s="337" t="s">
        <v>19695</v>
      </c>
      <c r="P4003" s="337" t="s">
        <v>19695</v>
      </c>
      <c r="Q4003" s="337" t="s">
        <v>19695</v>
      </c>
      <c r="R4003" s="337" t="s">
        <v>112</v>
      </c>
      <c r="S4003" s="337" t="s">
        <v>452</v>
      </c>
      <c r="T4003" s="337" t="s">
        <v>5957</v>
      </c>
      <c r="U4003" s="337" t="s">
        <v>2169</v>
      </c>
      <c r="V4003" s="337">
        <v>10</v>
      </c>
      <c r="W4003" s="337" t="s">
        <v>19695</v>
      </c>
      <c r="X4003" s="337" t="s">
        <v>19695</v>
      </c>
      <c r="Y4003" s="337" t="s">
        <v>19695</v>
      </c>
      <c r="Z4003" s="337" t="s">
        <v>1753</v>
      </c>
      <c r="AA4003" s="337" t="s">
        <v>717</v>
      </c>
      <c r="AB4003" s="337" t="s">
        <v>718</v>
      </c>
      <c r="AC4003" s="337" t="s">
        <v>15213</v>
      </c>
    </row>
    <row r="4004" spans="1:29" ht="15.8" x14ac:dyDescent="0.25">
      <c r="A4004" s="337" t="s">
        <v>1723</v>
      </c>
      <c r="B4004" s="337" t="s">
        <v>5343</v>
      </c>
      <c r="C4004" s="337" t="s">
        <v>1821</v>
      </c>
      <c r="D4004" s="337" t="s">
        <v>449</v>
      </c>
      <c r="E4004" s="337" t="s">
        <v>5344</v>
      </c>
      <c r="F4004" s="338">
        <v>42978</v>
      </c>
      <c r="G4004" s="337" t="s">
        <v>5345</v>
      </c>
      <c r="H4004" s="338">
        <v>43028</v>
      </c>
      <c r="I4004" s="337" t="s">
        <v>19695</v>
      </c>
      <c r="J4004" s="337" t="s">
        <v>36</v>
      </c>
      <c r="K4004" s="337" t="s">
        <v>19695</v>
      </c>
      <c r="L4004" s="337" t="s">
        <v>19695</v>
      </c>
      <c r="M4004" s="337" t="s">
        <v>19695</v>
      </c>
      <c r="N4004" s="337" t="s">
        <v>19695</v>
      </c>
      <c r="O4004" s="337" t="s">
        <v>19695</v>
      </c>
      <c r="P4004" s="337" t="s">
        <v>19695</v>
      </c>
      <c r="Q4004" s="337" t="s">
        <v>19695</v>
      </c>
      <c r="R4004" s="337" t="s">
        <v>75</v>
      </c>
      <c r="S4004" s="337" t="s">
        <v>1163</v>
      </c>
      <c r="T4004" s="337" t="s">
        <v>1164</v>
      </c>
      <c r="U4004" s="337" t="s">
        <v>5346</v>
      </c>
      <c r="V4004" s="337">
        <v>8</v>
      </c>
      <c r="W4004" s="337" t="s">
        <v>19695</v>
      </c>
      <c r="X4004" s="337" t="s">
        <v>19695</v>
      </c>
      <c r="Y4004" s="337" t="s">
        <v>19695</v>
      </c>
      <c r="Z4004" s="337" t="s">
        <v>1753</v>
      </c>
      <c r="AA4004" s="337" t="s">
        <v>735</v>
      </c>
      <c r="AB4004" s="337" t="s">
        <v>718</v>
      </c>
      <c r="AC4004" s="337" t="s">
        <v>15458</v>
      </c>
    </row>
    <row r="4005" spans="1:29" ht="15.8" x14ac:dyDescent="0.25">
      <c r="A4005" s="337" t="s">
        <v>1723</v>
      </c>
      <c r="B4005" s="337" t="s">
        <v>5981</v>
      </c>
      <c r="C4005" s="337" t="s">
        <v>1821</v>
      </c>
      <c r="D4005" s="337" t="s">
        <v>449</v>
      </c>
      <c r="E4005" s="337" t="s">
        <v>5982</v>
      </c>
      <c r="F4005" s="338">
        <v>42977</v>
      </c>
      <c r="G4005" s="337" t="s">
        <v>5717</v>
      </c>
      <c r="H4005" s="338">
        <v>43027</v>
      </c>
      <c r="I4005" s="337" t="s">
        <v>19695</v>
      </c>
      <c r="J4005" s="337" t="s">
        <v>36</v>
      </c>
      <c r="K4005" s="337" t="s">
        <v>19695</v>
      </c>
      <c r="L4005" s="337" t="s">
        <v>19695</v>
      </c>
      <c r="M4005" s="337" t="s">
        <v>19695</v>
      </c>
      <c r="N4005" s="337" t="s">
        <v>19695</v>
      </c>
      <c r="O4005" s="337" t="s">
        <v>19695</v>
      </c>
      <c r="P4005" s="337" t="s">
        <v>19695</v>
      </c>
      <c r="Q4005" s="337" t="s">
        <v>19695</v>
      </c>
      <c r="R4005" s="337" t="s">
        <v>35</v>
      </c>
      <c r="S4005" s="337" t="s">
        <v>77</v>
      </c>
      <c r="T4005" s="337" t="s">
        <v>997</v>
      </c>
      <c r="U4005" s="337" t="s">
        <v>5289</v>
      </c>
      <c r="V4005" s="337">
        <v>6</v>
      </c>
      <c r="W4005" s="337" t="s">
        <v>19695</v>
      </c>
      <c r="X4005" s="337" t="s">
        <v>19695</v>
      </c>
      <c r="Y4005" s="337" t="s">
        <v>19695</v>
      </c>
      <c r="Z4005" s="337" t="s">
        <v>1753</v>
      </c>
      <c r="AA4005" s="337" t="s">
        <v>717</v>
      </c>
      <c r="AB4005" s="337" t="s">
        <v>718</v>
      </c>
      <c r="AC4005" s="337" t="s">
        <v>15417</v>
      </c>
    </row>
    <row r="4006" spans="1:29" ht="15.8" x14ac:dyDescent="0.25">
      <c r="A4006" s="337" t="s">
        <v>1723</v>
      </c>
      <c r="B4006" s="337" t="s">
        <v>5219</v>
      </c>
      <c r="C4006" s="337" t="s">
        <v>1725</v>
      </c>
      <c r="D4006" s="337" t="s">
        <v>1735</v>
      </c>
      <c r="E4006" s="337" t="s">
        <v>5220</v>
      </c>
      <c r="F4006" s="338">
        <v>42934</v>
      </c>
      <c r="G4006" s="337" t="s">
        <v>5028</v>
      </c>
      <c r="H4006" s="338">
        <v>43026</v>
      </c>
      <c r="I4006" s="337" t="s">
        <v>19695</v>
      </c>
      <c r="J4006" s="337" t="s">
        <v>36</v>
      </c>
      <c r="K4006" s="337" t="s">
        <v>19695</v>
      </c>
      <c r="L4006" s="337" t="s">
        <v>19695</v>
      </c>
      <c r="M4006" s="337" t="s">
        <v>19695</v>
      </c>
      <c r="N4006" s="337" t="s">
        <v>19695</v>
      </c>
      <c r="O4006" s="337" t="s">
        <v>19695</v>
      </c>
      <c r="P4006" s="337" t="s">
        <v>19695</v>
      </c>
      <c r="Q4006" s="337" t="s">
        <v>19695</v>
      </c>
      <c r="R4006" s="337" t="s">
        <v>66</v>
      </c>
      <c r="S4006" s="337" t="s">
        <v>1792</v>
      </c>
      <c r="T4006" s="337" t="s">
        <v>1638</v>
      </c>
      <c r="U4006" s="337" t="s">
        <v>2349</v>
      </c>
      <c r="V4006" s="337">
        <v>10</v>
      </c>
      <c r="W4006" s="337" t="s">
        <v>19695</v>
      </c>
      <c r="X4006" s="337" t="s">
        <v>19695</v>
      </c>
      <c r="Y4006" s="337" t="s">
        <v>19695</v>
      </c>
      <c r="Z4006" s="337" t="s">
        <v>1728</v>
      </c>
      <c r="AA4006" s="337" t="s">
        <v>717</v>
      </c>
      <c r="AB4006" s="337" t="s">
        <v>718</v>
      </c>
      <c r="AC4006" s="337" t="s">
        <v>13682</v>
      </c>
    </row>
    <row r="4007" spans="1:29" ht="15.8" x14ac:dyDescent="0.25">
      <c r="A4007" s="337" t="s">
        <v>1723</v>
      </c>
      <c r="B4007" s="337" t="s">
        <v>5027</v>
      </c>
      <c r="C4007" s="337" t="s">
        <v>1821</v>
      </c>
      <c r="D4007" s="337" t="s">
        <v>449</v>
      </c>
      <c r="E4007" s="337" t="s">
        <v>4335</v>
      </c>
      <c r="F4007" s="338">
        <v>42996</v>
      </c>
      <c r="G4007" s="337" t="s">
        <v>5028</v>
      </c>
      <c r="H4007" s="338">
        <v>43026</v>
      </c>
      <c r="I4007" s="337" t="s">
        <v>19695</v>
      </c>
      <c r="J4007" s="337" t="s">
        <v>36</v>
      </c>
      <c r="K4007" s="337" t="s">
        <v>19695</v>
      </c>
      <c r="L4007" s="337" t="s">
        <v>19695</v>
      </c>
      <c r="M4007" s="337" t="s">
        <v>19695</v>
      </c>
      <c r="N4007" s="337" t="s">
        <v>19695</v>
      </c>
      <c r="O4007" s="337" t="s">
        <v>19695</v>
      </c>
      <c r="P4007" s="337" t="s">
        <v>19695</v>
      </c>
      <c r="Q4007" s="337" t="s">
        <v>19695</v>
      </c>
      <c r="R4007" s="337" t="s">
        <v>52</v>
      </c>
      <c r="S4007" s="337" t="s">
        <v>839</v>
      </c>
      <c r="T4007" s="337" t="s">
        <v>5029</v>
      </c>
      <c r="U4007" s="337" t="s">
        <v>2473</v>
      </c>
      <c r="V4007" s="337">
        <v>10</v>
      </c>
      <c r="W4007" s="337" t="s">
        <v>19695</v>
      </c>
      <c r="X4007" s="337" t="s">
        <v>19695</v>
      </c>
      <c r="Y4007" s="337" t="s">
        <v>19695</v>
      </c>
      <c r="Z4007" s="337" t="s">
        <v>1753</v>
      </c>
      <c r="AA4007" s="337" t="s">
        <v>735</v>
      </c>
      <c r="AB4007" s="337" t="s">
        <v>718</v>
      </c>
      <c r="AC4007" s="337" t="s">
        <v>13729</v>
      </c>
    </row>
    <row r="4008" spans="1:29" ht="15.8" x14ac:dyDescent="0.25">
      <c r="A4008" s="337" t="s">
        <v>1723</v>
      </c>
      <c r="B4008" s="337" t="s">
        <v>7234</v>
      </c>
      <c r="C4008" s="337" t="s">
        <v>1821</v>
      </c>
      <c r="D4008" s="337" t="s">
        <v>449</v>
      </c>
      <c r="E4008" s="337" t="s">
        <v>5852</v>
      </c>
      <c r="F4008" s="338">
        <v>43025</v>
      </c>
      <c r="G4008" s="337" t="s">
        <v>5852</v>
      </c>
      <c r="H4008" s="338">
        <v>43025</v>
      </c>
      <c r="I4008" s="337" t="s">
        <v>19695</v>
      </c>
      <c r="J4008" s="337" t="s">
        <v>16</v>
      </c>
      <c r="K4008" s="337" t="s">
        <v>19695</v>
      </c>
      <c r="L4008" s="337" t="s">
        <v>19695</v>
      </c>
      <c r="M4008" s="337" t="s">
        <v>19695</v>
      </c>
      <c r="N4008" s="337" t="s">
        <v>19695</v>
      </c>
      <c r="O4008" s="337" t="s">
        <v>19695</v>
      </c>
      <c r="P4008" s="337" t="s">
        <v>19695</v>
      </c>
      <c r="Q4008" s="337" t="s">
        <v>19695</v>
      </c>
      <c r="R4008" s="337" t="s">
        <v>109</v>
      </c>
      <c r="S4008" s="337" t="s">
        <v>110</v>
      </c>
      <c r="T4008" s="337" t="s">
        <v>408</v>
      </c>
      <c r="U4008" s="337" t="s">
        <v>1737</v>
      </c>
      <c r="V4008" s="337">
        <v>4</v>
      </c>
      <c r="W4008" s="337" t="s">
        <v>19695</v>
      </c>
      <c r="X4008" s="337" t="s">
        <v>19695</v>
      </c>
      <c r="Y4008" s="337" t="s">
        <v>19695</v>
      </c>
      <c r="Z4008" s="337" t="s">
        <v>1728</v>
      </c>
      <c r="AA4008" s="337" t="s">
        <v>717</v>
      </c>
      <c r="AB4008" s="337" t="s">
        <v>718</v>
      </c>
      <c r="AC4008" s="337" t="s">
        <v>13885</v>
      </c>
    </row>
    <row r="4009" spans="1:29" ht="15.8" x14ac:dyDescent="0.25">
      <c r="A4009" s="337" t="s">
        <v>1723</v>
      </c>
      <c r="B4009" s="337" t="s">
        <v>5850</v>
      </c>
      <c r="C4009" s="337" t="s">
        <v>1821</v>
      </c>
      <c r="D4009" s="337" t="s">
        <v>449</v>
      </c>
      <c r="E4009" s="337" t="s">
        <v>5851</v>
      </c>
      <c r="F4009" s="338">
        <v>42975</v>
      </c>
      <c r="G4009" s="337" t="s">
        <v>5852</v>
      </c>
      <c r="H4009" s="338">
        <v>43025</v>
      </c>
      <c r="I4009" s="337" t="s">
        <v>19695</v>
      </c>
      <c r="J4009" s="337" t="s">
        <v>36</v>
      </c>
      <c r="K4009" s="337" t="s">
        <v>19695</v>
      </c>
      <c r="L4009" s="337" t="s">
        <v>19695</v>
      </c>
      <c r="M4009" s="337" t="s">
        <v>19695</v>
      </c>
      <c r="N4009" s="337" t="s">
        <v>19695</v>
      </c>
      <c r="O4009" s="337" t="s">
        <v>19695</v>
      </c>
      <c r="P4009" s="337" t="s">
        <v>19695</v>
      </c>
      <c r="Q4009" s="337" t="s">
        <v>19695</v>
      </c>
      <c r="R4009" s="337" t="s">
        <v>130</v>
      </c>
      <c r="S4009" s="337" t="s">
        <v>147</v>
      </c>
      <c r="T4009" s="337" t="s">
        <v>5853</v>
      </c>
      <c r="U4009" s="337" t="s">
        <v>5854</v>
      </c>
      <c r="V4009" s="337">
        <v>8</v>
      </c>
      <c r="W4009" s="337" t="s">
        <v>19695</v>
      </c>
      <c r="X4009" s="337" t="s">
        <v>19695</v>
      </c>
      <c r="Y4009" s="337" t="s">
        <v>19695</v>
      </c>
      <c r="Z4009" s="337" t="s">
        <v>1753</v>
      </c>
      <c r="AA4009" s="337" t="s">
        <v>735</v>
      </c>
      <c r="AB4009" s="337" t="s">
        <v>718</v>
      </c>
      <c r="AC4009" s="337" t="s">
        <v>13728</v>
      </c>
    </row>
    <row r="4010" spans="1:29" ht="15.8" x14ac:dyDescent="0.25">
      <c r="A4010" s="337" t="s">
        <v>1723</v>
      </c>
      <c r="B4010" s="337" t="s">
        <v>6211</v>
      </c>
      <c r="C4010" s="337" t="s">
        <v>1821</v>
      </c>
      <c r="D4010" s="337" t="s">
        <v>449</v>
      </c>
      <c r="E4010" s="337" t="s">
        <v>5534</v>
      </c>
      <c r="F4010" s="338">
        <v>43010</v>
      </c>
      <c r="G4010" s="337" t="s">
        <v>5905</v>
      </c>
      <c r="H4010" s="338">
        <v>43024</v>
      </c>
      <c r="I4010" s="337" t="s">
        <v>19695</v>
      </c>
      <c r="J4010" s="337" t="s">
        <v>36</v>
      </c>
      <c r="K4010" s="337" t="s">
        <v>19695</v>
      </c>
      <c r="L4010" s="337" t="s">
        <v>19695</v>
      </c>
      <c r="M4010" s="337" t="s">
        <v>19695</v>
      </c>
      <c r="N4010" s="337" t="s">
        <v>19695</v>
      </c>
      <c r="O4010" s="337" t="s">
        <v>19695</v>
      </c>
      <c r="P4010" s="337" t="s">
        <v>19695</v>
      </c>
      <c r="Q4010" s="337" t="s">
        <v>19695</v>
      </c>
      <c r="R4010" s="337" t="s">
        <v>1225</v>
      </c>
      <c r="S4010" s="337" t="s">
        <v>1568</v>
      </c>
      <c r="T4010" s="337" t="s">
        <v>1569</v>
      </c>
      <c r="U4010" s="337" t="s">
        <v>6212</v>
      </c>
      <c r="V4010" s="337">
        <v>6</v>
      </c>
      <c r="W4010" s="337" t="s">
        <v>19695</v>
      </c>
      <c r="X4010" s="337" t="s">
        <v>19695</v>
      </c>
      <c r="Y4010" s="337" t="s">
        <v>19695</v>
      </c>
      <c r="Z4010" s="337" t="s">
        <v>1745</v>
      </c>
      <c r="AA4010" s="337" t="s">
        <v>761</v>
      </c>
      <c r="AB4010" s="337" t="s">
        <v>762</v>
      </c>
      <c r="AC4010" s="337" t="s">
        <v>15266</v>
      </c>
    </row>
    <row r="4011" spans="1:29" ht="15.8" x14ac:dyDescent="0.25">
      <c r="A4011" s="337" t="s">
        <v>1723</v>
      </c>
      <c r="B4011" s="337" t="s">
        <v>5904</v>
      </c>
      <c r="C4011" s="337" t="s">
        <v>1725</v>
      </c>
      <c r="D4011" s="337" t="s">
        <v>1726</v>
      </c>
      <c r="E4011" s="337" t="s">
        <v>5533</v>
      </c>
      <c r="F4011" s="338">
        <v>42960</v>
      </c>
      <c r="G4011" s="337" t="s">
        <v>5905</v>
      </c>
      <c r="H4011" s="338">
        <v>43024</v>
      </c>
      <c r="I4011" s="337" t="s">
        <v>19695</v>
      </c>
      <c r="J4011" s="337" t="s">
        <v>16</v>
      </c>
      <c r="K4011" s="337" t="s">
        <v>19695</v>
      </c>
      <c r="L4011" s="337" t="s">
        <v>19695</v>
      </c>
      <c r="M4011" s="337" t="s">
        <v>19695</v>
      </c>
      <c r="N4011" s="337" t="s">
        <v>19695</v>
      </c>
      <c r="O4011" s="337" t="s">
        <v>19695</v>
      </c>
      <c r="P4011" s="337" t="s">
        <v>19695</v>
      </c>
      <c r="Q4011" s="337" t="s">
        <v>19695</v>
      </c>
      <c r="R4011" s="337" t="s">
        <v>101</v>
      </c>
      <c r="S4011" s="337" t="s">
        <v>102</v>
      </c>
      <c r="T4011" s="337" t="s">
        <v>5906</v>
      </c>
      <c r="U4011" s="337" t="s">
        <v>5907</v>
      </c>
      <c r="V4011" s="337">
        <v>10</v>
      </c>
      <c r="W4011" s="337" t="s">
        <v>19695</v>
      </c>
      <c r="X4011" s="337" t="s">
        <v>19695</v>
      </c>
      <c r="Y4011" s="337" t="s">
        <v>19695</v>
      </c>
      <c r="Z4011" s="337" t="s">
        <v>1753</v>
      </c>
      <c r="AA4011" s="337" t="s">
        <v>717</v>
      </c>
      <c r="AB4011" s="337" t="s">
        <v>718</v>
      </c>
      <c r="AC4011" s="337" t="s">
        <v>13760</v>
      </c>
    </row>
    <row r="4012" spans="1:29" ht="15.8" x14ac:dyDescent="0.25">
      <c r="A4012" s="337" t="s">
        <v>1723</v>
      </c>
      <c r="B4012" s="337" t="s">
        <v>6572</v>
      </c>
      <c r="C4012" s="337" t="s">
        <v>1821</v>
      </c>
      <c r="D4012" s="337" t="s">
        <v>449</v>
      </c>
      <c r="E4012" s="337" t="s">
        <v>6573</v>
      </c>
      <c r="F4012" s="338">
        <v>43002</v>
      </c>
      <c r="G4012" s="337" t="s">
        <v>5035</v>
      </c>
      <c r="H4012" s="338">
        <v>43023</v>
      </c>
      <c r="I4012" s="337" t="s">
        <v>19695</v>
      </c>
      <c r="J4012" s="337" t="s">
        <v>36</v>
      </c>
      <c r="K4012" s="337" t="s">
        <v>19695</v>
      </c>
      <c r="L4012" s="337" t="s">
        <v>19695</v>
      </c>
      <c r="M4012" s="337" t="s">
        <v>19695</v>
      </c>
      <c r="N4012" s="337" t="s">
        <v>19695</v>
      </c>
      <c r="O4012" s="337" t="s">
        <v>19695</v>
      </c>
      <c r="P4012" s="337" t="s">
        <v>19695</v>
      </c>
      <c r="Q4012" s="337" t="s">
        <v>19695</v>
      </c>
      <c r="R4012" s="337" t="s">
        <v>1225</v>
      </c>
      <c r="S4012" s="337" t="s">
        <v>100</v>
      </c>
      <c r="T4012" s="337" t="s">
        <v>116</v>
      </c>
      <c r="U4012" s="337" t="s">
        <v>6563</v>
      </c>
      <c r="V4012" s="337">
        <v>8</v>
      </c>
      <c r="W4012" s="337" t="s">
        <v>19695</v>
      </c>
      <c r="X4012" s="337" t="s">
        <v>19695</v>
      </c>
      <c r="Y4012" s="337" t="s">
        <v>19695</v>
      </c>
      <c r="Z4012" s="337" t="s">
        <v>1728</v>
      </c>
      <c r="AA4012" s="337" t="s">
        <v>735</v>
      </c>
      <c r="AB4012" s="337" t="s">
        <v>718</v>
      </c>
      <c r="AC4012" s="337" t="s">
        <v>13769</v>
      </c>
    </row>
    <row r="4013" spans="1:29" ht="15.8" x14ac:dyDescent="0.25">
      <c r="A4013" s="337" t="s">
        <v>1723</v>
      </c>
      <c r="B4013" s="337" t="s">
        <v>6957</v>
      </c>
      <c r="C4013" s="337" t="s">
        <v>1821</v>
      </c>
      <c r="D4013" s="337" t="s">
        <v>449</v>
      </c>
      <c r="E4013" s="337" t="s">
        <v>5618</v>
      </c>
      <c r="F4013" s="338">
        <v>42998</v>
      </c>
      <c r="G4013" s="337" t="s">
        <v>5035</v>
      </c>
      <c r="H4013" s="338">
        <v>43023</v>
      </c>
      <c r="I4013" s="337" t="s">
        <v>19695</v>
      </c>
      <c r="J4013" s="337" t="s">
        <v>36</v>
      </c>
      <c r="K4013" s="337" t="s">
        <v>19695</v>
      </c>
      <c r="L4013" s="337" t="s">
        <v>19695</v>
      </c>
      <c r="M4013" s="337" t="s">
        <v>19695</v>
      </c>
      <c r="N4013" s="337" t="s">
        <v>19695</v>
      </c>
      <c r="O4013" s="337" t="s">
        <v>19695</v>
      </c>
      <c r="P4013" s="337" t="s">
        <v>19695</v>
      </c>
      <c r="Q4013" s="337" t="s">
        <v>19695</v>
      </c>
      <c r="R4013" s="337" t="s">
        <v>98</v>
      </c>
      <c r="S4013" s="337" t="s">
        <v>1690</v>
      </c>
      <c r="T4013" s="337" t="s">
        <v>6958</v>
      </c>
      <c r="U4013" s="337" t="s">
        <v>866</v>
      </c>
      <c r="V4013" s="337">
        <v>8</v>
      </c>
      <c r="W4013" s="337" t="s">
        <v>19695</v>
      </c>
      <c r="X4013" s="337" t="s">
        <v>19695</v>
      </c>
      <c r="Y4013" s="337" t="s">
        <v>19695</v>
      </c>
      <c r="Z4013" s="337" t="s">
        <v>1745</v>
      </c>
      <c r="AA4013" s="337" t="s">
        <v>1047</v>
      </c>
      <c r="AB4013" s="337" t="s">
        <v>854</v>
      </c>
      <c r="AC4013" s="337" t="s">
        <v>13776</v>
      </c>
    </row>
    <row r="4014" spans="1:29" ht="15.8" x14ac:dyDescent="0.25">
      <c r="A4014" s="337" t="s">
        <v>1723</v>
      </c>
      <c r="B4014" s="337" t="s">
        <v>5994</v>
      </c>
      <c r="C4014" s="337" t="s">
        <v>1725</v>
      </c>
      <c r="D4014" s="337" t="s">
        <v>13527</v>
      </c>
      <c r="E4014" s="337" t="s">
        <v>4928</v>
      </c>
      <c r="F4014" s="338">
        <v>42971</v>
      </c>
      <c r="G4014" s="337" t="s">
        <v>5035</v>
      </c>
      <c r="H4014" s="338">
        <v>43023</v>
      </c>
      <c r="I4014" s="337" t="s">
        <v>19695</v>
      </c>
      <c r="J4014" s="337" t="s">
        <v>16</v>
      </c>
      <c r="K4014" s="337" t="s">
        <v>19695</v>
      </c>
      <c r="L4014" s="337" t="s">
        <v>19695</v>
      </c>
      <c r="M4014" s="337" t="s">
        <v>19695</v>
      </c>
      <c r="N4014" s="337" t="s">
        <v>19695</v>
      </c>
      <c r="O4014" s="337" t="s">
        <v>19695</v>
      </c>
      <c r="P4014" s="337" t="s">
        <v>19695</v>
      </c>
      <c r="Q4014" s="337" t="s">
        <v>19695</v>
      </c>
      <c r="R4014" s="337" t="s">
        <v>35</v>
      </c>
      <c r="S4014" s="337" t="s">
        <v>77</v>
      </c>
      <c r="T4014" s="337" t="s">
        <v>1015</v>
      </c>
      <c r="U4014" s="337" t="s">
        <v>5993</v>
      </c>
      <c r="V4014" s="337">
        <v>6</v>
      </c>
      <c r="W4014" s="337" t="s">
        <v>19695</v>
      </c>
      <c r="X4014" s="337" t="s">
        <v>19695</v>
      </c>
      <c r="Y4014" s="337" t="s">
        <v>19695</v>
      </c>
      <c r="Z4014" s="337" t="s">
        <v>1753</v>
      </c>
      <c r="AA4014" s="337" t="s">
        <v>717</v>
      </c>
      <c r="AB4014" s="337" t="s">
        <v>718</v>
      </c>
      <c r="AC4014" s="337" t="s">
        <v>13753</v>
      </c>
    </row>
    <row r="4015" spans="1:29" ht="15.8" x14ac:dyDescent="0.25">
      <c r="A4015" s="337" t="s">
        <v>1723</v>
      </c>
      <c r="B4015" s="337" t="s">
        <v>5182</v>
      </c>
      <c r="C4015" s="337" t="s">
        <v>1725</v>
      </c>
      <c r="D4015" s="337" t="s">
        <v>13527</v>
      </c>
      <c r="E4015" s="337" t="s">
        <v>4571</v>
      </c>
      <c r="F4015" s="338">
        <v>42959</v>
      </c>
      <c r="G4015" s="337" t="s">
        <v>4933</v>
      </c>
      <c r="H4015" s="338">
        <v>43022</v>
      </c>
      <c r="I4015" s="337" t="s">
        <v>19695</v>
      </c>
      <c r="J4015" s="337" t="s">
        <v>36</v>
      </c>
      <c r="K4015" s="337" t="s">
        <v>19695</v>
      </c>
      <c r="L4015" s="337" t="s">
        <v>19695</v>
      </c>
      <c r="M4015" s="337" t="s">
        <v>19695</v>
      </c>
      <c r="N4015" s="337" t="s">
        <v>19695</v>
      </c>
      <c r="O4015" s="337" t="s">
        <v>19695</v>
      </c>
      <c r="P4015" s="337" t="s">
        <v>19695</v>
      </c>
      <c r="Q4015" s="337" t="s">
        <v>19695</v>
      </c>
      <c r="R4015" s="337" t="s">
        <v>130</v>
      </c>
      <c r="S4015" s="337" t="s">
        <v>147</v>
      </c>
      <c r="T4015" s="337" t="s">
        <v>5183</v>
      </c>
      <c r="U4015" s="337" t="s">
        <v>5184</v>
      </c>
      <c r="V4015" s="337">
        <v>8</v>
      </c>
      <c r="W4015" s="337" t="s">
        <v>19695</v>
      </c>
      <c r="X4015" s="337" t="s">
        <v>19695</v>
      </c>
      <c r="Y4015" s="337" t="s">
        <v>19695</v>
      </c>
      <c r="Z4015" s="337" t="s">
        <v>1728</v>
      </c>
      <c r="AA4015" s="337" t="s">
        <v>717</v>
      </c>
      <c r="AB4015" s="337" t="s">
        <v>718</v>
      </c>
      <c r="AC4015" s="337" t="s">
        <v>13781</v>
      </c>
    </row>
    <row r="4016" spans="1:29" ht="15.8" x14ac:dyDescent="0.25">
      <c r="A4016" s="337" t="s">
        <v>1723</v>
      </c>
      <c r="B4016" s="337" t="s">
        <v>4932</v>
      </c>
      <c r="C4016" s="337" t="s">
        <v>1821</v>
      </c>
      <c r="D4016" s="337" t="s">
        <v>449</v>
      </c>
      <c r="E4016" s="337" t="s">
        <v>3606</v>
      </c>
      <c r="F4016" s="338">
        <v>42745</v>
      </c>
      <c r="G4016" s="337" t="s">
        <v>4933</v>
      </c>
      <c r="H4016" s="338">
        <v>43022</v>
      </c>
      <c r="I4016" s="337" t="s">
        <v>19695</v>
      </c>
      <c r="J4016" s="337" t="s">
        <v>36</v>
      </c>
      <c r="K4016" s="337" t="s">
        <v>19695</v>
      </c>
      <c r="L4016" s="337" t="s">
        <v>19695</v>
      </c>
      <c r="M4016" s="337" t="s">
        <v>19695</v>
      </c>
      <c r="N4016" s="337" t="s">
        <v>19695</v>
      </c>
      <c r="O4016" s="337" t="s">
        <v>19695</v>
      </c>
      <c r="P4016" s="337" t="s">
        <v>19695</v>
      </c>
      <c r="Q4016" s="337" t="s">
        <v>19695</v>
      </c>
      <c r="R4016" s="337" t="s">
        <v>112</v>
      </c>
      <c r="S4016" s="337" t="s">
        <v>115</v>
      </c>
      <c r="T4016" s="337" t="s">
        <v>115</v>
      </c>
      <c r="U4016" s="337" t="s">
        <v>4934</v>
      </c>
      <c r="V4016" s="337">
        <v>16</v>
      </c>
      <c r="W4016" s="337" t="s">
        <v>19695</v>
      </c>
      <c r="X4016" s="337" t="s">
        <v>19695</v>
      </c>
      <c r="Y4016" s="337" t="s">
        <v>19695</v>
      </c>
      <c r="Z4016" s="337" t="s">
        <v>1753</v>
      </c>
      <c r="AA4016" s="337" t="s">
        <v>766</v>
      </c>
      <c r="AB4016" s="337" t="s">
        <v>718</v>
      </c>
      <c r="AC4016" s="337" t="s">
        <v>15424</v>
      </c>
    </row>
    <row r="4017" spans="1:29" ht="15.8" x14ac:dyDescent="0.25">
      <c r="A4017" s="337" t="s">
        <v>1723</v>
      </c>
      <c r="B4017" s="337" t="s">
        <v>4497</v>
      </c>
      <c r="C4017" s="337" t="s">
        <v>1821</v>
      </c>
      <c r="D4017" s="337" t="s">
        <v>449</v>
      </c>
      <c r="E4017" s="337" t="s">
        <v>4498</v>
      </c>
      <c r="F4017" s="338">
        <v>42896</v>
      </c>
      <c r="G4017" s="337" t="s">
        <v>4039</v>
      </c>
      <c r="H4017" s="338">
        <v>43020</v>
      </c>
      <c r="I4017" s="337" t="s">
        <v>19695</v>
      </c>
      <c r="J4017" s="337" t="s">
        <v>16</v>
      </c>
      <c r="K4017" s="337" t="s">
        <v>19695</v>
      </c>
      <c r="L4017" s="337" t="s">
        <v>19695</v>
      </c>
      <c r="M4017" s="337" t="s">
        <v>19695</v>
      </c>
      <c r="N4017" s="337" t="s">
        <v>19695</v>
      </c>
      <c r="O4017" s="337" t="s">
        <v>19695</v>
      </c>
      <c r="P4017" s="337" t="s">
        <v>19695</v>
      </c>
      <c r="Q4017" s="337" t="s">
        <v>19695</v>
      </c>
      <c r="R4017" s="337" t="s">
        <v>139</v>
      </c>
      <c r="S4017" s="337" t="s">
        <v>813</v>
      </c>
      <c r="T4017" s="337" t="s">
        <v>814</v>
      </c>
      <c r="U4017" s="337" t="s">
        <v>4499</v>
      </c>
      <c r="V4017" s="337">
        <v>8</v>
      </c>
      <c r="W4017" s="337" t="s">
        <v>19695</v>
      </c>
      <c r="X4017" s="337" t="s">
        <v>19695</v>
      </c>
      <c r="Y4017" s="337" t="s">
        <v>19695</v>
      </c>
      <c r="Z4017" s="337" t="s">
        <v>1728</v>
      </c>
      <c r="AA4017" s="337" t="s">
        <v>717</v>
      </c>
      <c r="AB4017" s="337" t="s">
        <v>718</v>
      </c>
      <c r="AC4017" s="337" t="s">
        <v>13724</v>
      </c>
    </row>
    <row r="4018" spans="1:29" ht="15.8" x14ac:dyDescent="0.25">
      <c r="A4018" s="337" t="s">
        <v>1723</v>
      </c>
      <c r="B4018" s="337" t="s">
        <v>5132</v>
      </c>
      <c r="C4018" s="337" t="s">
        <v>1821</v>
      </c>
      <c r="D4018" s="337" t="s">
        <v>449</v>
      </c>
      <c r="E4018" s="337" t="s">
        <v>5133</v>
      </c>
      <c r="F4018" s="338">
        <v>42965</v>
      </c>
      <c r="G4018" s="337" t="s">
        <v>5134</v>
      </c>
      <c r="H4018" s="338">
        <v>43018</v>
      </c>
      <c r="I4018" s="337" t="s">
        <v>19695</v>
      </c>
      <c r="J4018" s="337" t="s">
        <v>36</v>
      </c>
      <c r="K4018" s="337" t="s">
        <v>19695</v>
      </c>
      <c r="L4018" s="337" t="s">
        <v>19695</v>
      </c>
      <c r="M4018" s="337" t="s">
        <v>19695</v>
      </c>
      <c r="N4018" s="337" t="s">
        <v>19695</v>
      </c>
      <c r="O4018" s="337" t="s">
        <v>19695</v>
      </c>
      <c r="P4018" s="337" t="s">
        <v>19695</v>
      </c>
      <c r="Q4018" s="337" t="s">
        <v>19695</v>
      </c>
      <c r="R4018" s="337" t="s">
        <v>18</v>
      </c>
      <c r="S4018" s="337" t="s">
        <v>1033</v>
      </c>
      <c r="T4018" s="337" t="s">
        <v>2085</v>
      </c>
      <c r="U4018" s="337" t="s">
        <v>62</v>
      </c>
      <c r="V4018" s="337">
        <v>8</v>
      </c>
      <c r="W4018" s="337" t="s">
        <v>19695</v>
      </c>
      <c r="X4018" s="337" t="s">
        <v>19695</v>
      </c>
      <c r="Y4018" s="337" t="s">
        <v>19695</v>
      </c>
      <c r="Z4018" s="337" t="s">
        <v>1753</v>
      </c>
      <c r="AA4018" s="337" t="s">
        <v>735</v>
      </c>
      <c r="AB4018" s="337" t="s">
        <v>718</v>
      </c>
      <c r="AC4018" s="337" t="s">
        <v>13734</v>
      </c>
    </row>
    <row r="4019" spans="1:29" ht="15.8" x14ac:dyDescent="0.25">
      <c r="A4019" s="337" t="s">
        <v>1723</v>
      </c>
      <c r="B4019" s="337" t="s">
        <v>6690</v>
      </c>
      <c r="C4019" s="337" t="s">
        <v>1725</v>
      </c>
      <c r="D4019" s="337" t="s">
        <v>1735</v>
      </c>
      <c r="E4019" s="337" t="s">
        <v>6691</v>
      </c>
      <c r="F4019" s="338">
        <v>42469</v>
      </c>
      <c r="G4019" s="337" t="s">
        <v>6568</v>
      </c>
      <c r="H4019" s="338">
        <v>43017</v>
      </c>
      <c r="I4019" s="337" t="s">
        <v>19695</v>
      </c>
      <c r="J4019" s="337" t="s">
        <v>16</v>
      </c>
      <c r="K4019" s="337" t="s">
        <v>19695</v>
      </c>
      <c r="L4019" s="337" t="s">
        <v>19695</v>
      </c>
      <c r="M4019" s="337" t="s">
        <v>19695</v>
      </c>
      <c r="N4019" s="337" t="s">
        <v>19695</v>
      </c>
      <c r="O4019" s="337" t="s">
        <v>19695</v>
      </c>
      <c r="P4019" s="337" t="s">
        <v>19695</v>
      </c>
      <c r="Q4019" s="337" t="s">
        <v>19695</v>
      </c>
      <c r="R4019" s="337" t="s">
        <v>144</v>
      </c>
      <c r="S4019" s="337" t="s">
        <v>2124</v>
      </c>
      <c r="T4019" s="337" t="s">
        <v>6692</v>
      </c>
      <c r="U4019" s="337" t="s">
        <v>6692</v>
      </c>
      <c r="V4019" s="337">
        <v>8</v>
      </c>
      <c r="W4019" s="337" t="s">
        <v>19695</v>
      </c>
      <c r="X4019" s="337" t="s">
        <v>19695</v>
      </c>
      <c r="Y4019" s="337" t="s">
        <v>19695</v>
      </c>
      <c r="Z4019" s="337" t="s">
        <v>1745</v>
      </c>
      <c r="AA4019" s="337" t="s">
        <v>853</v>
      </c>
      <c r="AB4019" s="337" t="s">
        <v>854</v>
      </c>
      <c r="AC4019" s="337" t="s">
        <v>13728</v>
      </c>
    </row>
    <row r="4020" spans="1:29" ht="15.8" x14ac:dyDescent="0.25">
      <c r="A4020" s="337" t="s">
        <v>1723</v>
      </c>
      <c r="B4020" s="337" t="s">
        <v>6574</v>
      </c>
      <c r="C4020" s="337" t="s">
        <v>1821</v>
      </c>
      <c r="D4020" s="337" t="s">
        <v>449</v>
      </c>
      <c r="E4020" s="337" t="s">
        <v>6575</v>
      </c>
      <c r="F4020" s="338">
        <v>43006</v>
      </c>
      <c r="G4020" s="337" t="s">
        <v>6576</v>
      </c>
      <c r="H4020" s="338">
        <v>43016</v>
      </c>
      <c r="I4020" s="337" t="s">
        <v>19695</v>
      </c>
      <c r="J4020" s="337" t="s">
        <v>36</v>
      </c>
      <c r="K4020" s="337" t="s">
        <v>19695</v>
      </c>
      <c r="L4020" s="337" t="s">
        <v>19695</v>
      </c>
      <c r="M4020" s="337" t="s">
        <v>19695</v>
      </c>
      <c r="N4020" s="337" t="s">
        <v>19695</v>
      </c>
      <c r="O4020" s="337" t="s">
        <v>19695</v>
      </c>
      <c r="P4020" s="337" t="s">
        <v>19695</v>
      </c>
      <c r="Q4020" s="337" t="s">
        <v>19695</v>
      </c>
      <c r="R4020" s="337" t="s">
        <v>1225</v>
      </c>
      <c r="S4020" s="337" t="s">
        <v>100</v>
      </c>
      <c r="T4020" s="337" t="s">
        <v>6577</v>
      </c>
      <c r="U4020" s="337" t="s">
        <v>6563</v>
      </c>
      <c r="V4020" s="337">
        <v>8</v>
      </c>
      <c r="W4020" s="337" t="s">
        <v>19695</v>
      </c>
      <c r="X4020" s="337" t="s">
        <v>19695</v>
      </c>
      <c r="Y4020" s="337" t="s">
        <v>19695</v>
      </c>
      <c r="Z4020" s="337" t="s">
        <v>1728</v>
      </c>
      <c r="AA4020" s="337" t="s">
        <v>735</v>
      </c>
      <c r="AB4020" s="337" t="s">
        <v>718</v>
      </c>
      <c r="AC4020" s="337" t="s">
        <v>13769</v>
      </c>
    </row>
    <row r="4021" spans="1:29" ht="15.8" x14ac:dyDescent="0.25">
      <c r="A4021" s="337" t="s">
        <v>1723</v>
      </c>
      <c r="B4021" s="337" t="s">
        <v>4272</v>
      </c>
      <c r="C4021" s="337" t="s">
        <v>1821</v>
      </c>
      <c r="D4021" s="337" t="s">
        <v>449</v>
      </c>
      <c r="E4021" s="337" t="s">
        <v>4273</v>
      </c>
      <c r="F4021" s="338">
        <v>42947</v>
      </c>
      <c r="G4021" s="337" t="s">
        <v>4274</v>
      </c>
      <c r="H4021" s="338">
        <v>43015</v>
      </c>
      <c r="I4021" s="337" t="s">
        <v>19695</v>
      </c>
      <c r="J4021" s="337" t="s">
        <v>16</v>
      </c>
      <c r="K4021" s="337" t="s">
        <v>19695</v>
      </c>
      <c r="L4021" s="337" t="s">
        <v>19695</v>
      </c>
      <c r="M4021" s="337" t="s">
        <v>19695</v>
      </c>
      <c r="N4021" s="337" t="s">
        <v>19695</v>
      </c>
      <c r="O4021" s="337" t="s">
        <v>19695</v>
      </c>
      <c r="P4021" s="337" t="s">
        <v>19695</v>
      </c>
      <c r="Q4021" s="337" t="s">
        <v>19695</v>
      </c>
      <c r="R4021" s="337" t="s">
        <v>1206</v>
      </c>
      <c r="S4021" s="337" t="s">
        <v>1964</v>
      </c>
      <c r="T4021" s="337" t="s">
        <v>4275</v>
      </c>
      <c r="U4021" s="337" t="s">
        <v>4275</v>
      </c>
      <c r="V4021" s="337">
        <v>10</v>
      </c>
      <c r="W4021" s="337" t="s">
        <v>19695</v>
      </c>
      <c r="X4021" s="337" t="s">
        <v>19695</v>
      </c>
      <c r="Y4021" s="337" t="s">
        <v>19695</v>
      </c>
      <c r="Z4021" s="337" t="s">
        <v>1728</v>
      </c>
      <c r="AA4021" s="337" t="s">
        <v>735</v>
      </c>
      <c r="AB4021" s="337" t="s">
        <v>718</v>
      </c>
      <c r="AC4021" s="337" t="s">
        <v>13690</v>
      </c>
    </row>
    <row r="4022" spans="1:29" ht="15.8" x14ac:dyDescent="0.25">
      <c r="A4022" s="337" t="s">
        <v>1723</v>
      </c>
      <c r="B4022" s="337" t="s">
        <v>5031</v>
      </c>
      <c r="C4022" s="337" t="s">
        <v>1725</v>
      </c>
      <c r="D4022" s="337" t="s">
        <v>1726</v>
      </c>
      <c r="E4022" s="337" t="s">
        <v>4278</v>
      </c>
      <c r="F4022" s="338">
        <v>42964</v>
      </c>
      <c r="G4022" s="337" t="s">
        <v>5032</v>
      </c>
      <c r="H4022" s="338">
        <v>43014</v>
      </c>
      <c r="I4022" s="337" t="s">
        <v>19695</v>
      </c>
      <c r="J4022" s="337" t="s">
        <v>16</v>
      </c>
      <c r="K4022" s="337" t="s">
        <v>19695</v>
      </c>
      <c r="L4022" s="337" t="s">
        <v>19695</v>
      </c>
      <c r="M4022" s="337" t="s">
        <v>19695</v>
      </c>
      <c r="N4022" s="337" t="s">
        <v>19695</v>
      </c>
      <c r="O4022" s="337" t="s">
        <v>19695</v>
      </c>
      <c r="P4022" s="337" t="s">
        <v>19695</v>
      </c>
      <c r="Q4022" s="337" t="s">
        <v>19695</v>
      </c>
      <c r="R4022" s="337" t="s">
        <v>52</v>
      </c>
      <c r="S4022" s="337" t="s">
        <v>839</v>
      </c>
      <c r="T4022" s="337" t="s">
        <v>839</v>
      </c>
      <c r="U4022" s="337" t="s">
        <v>5033</v>
      </c>
      <c r="V4022" s="337">
        <v>8</v>
      </c>
      <c r="W4022" s="337" t="s">
        <v>19695</v>
      </c>
      <c r="X4022" s="337" t="s">
        <v>19695</v>
      </c>
      <c r="Y4022" s="337" t="s">
        <v>19695</v>
      </c>
      <c r="Z4022" s="337" t="s">
        <v>1753</v>
      </c>
      <c r="AA4022" s="337" t="s">
        <v>1499</v>
      </c>
      <c r="AB4022" s="337" t="s">
        <v>718</v>
      </c>
      <c r="AC4022" s="337" t="s">
        <v>13738</v>
      </c>
    </row>
    <row r="4023" spans="1:29" ht="15.8" x14ac:dyDescent="0.25">
      <c r="A4023" s="337" t="s">
        <v>1723</v>
      </c>
      <c r="B4023" s="337" t="s">
        <v>5127</v>
      </c>
      <c r="C4023" s="337" t="s">
        <v>1821</v>
      </c>
      <c r="D4023" s="337" t="s">
        <v>449</v>
      </c>
      <c r="E4023" s="337" t="s">
        <v>5128</v>
      </c>
      <c r="F4023" s="338">
        <v>42969</v>
      </c>
      <c r="G4023" s="337" t="s">
        <v>5129</v>
      </c>
      <c r="H4023" s="338">
        <v>43013</v>
      </c>
      <c r="I4023" s="337" t="s">
        <v>19695</v>
      </c>
      <c r="J4023" s="337" t="s">
        <v>16</v>
      </c>
      <c r="K4023" s="337" t="s">
        <v>19695</v>
      </c>
      <c r="L4023" s="337" t="s">
        <v>19695</v>
      </c>
      <c r="M4023" s="337" t="s">
        <v>19695</v>
      </c>
      <c r="N4023" s="337" t="s">
        <v>19695</v>
      </c>
      <c r="O4023" s="337" t="s">
        <v>19695</v>
      </c>
      <c r="P4023" s="337" t="s">
        <v>19695</v>
      </c>
      <c r="Q4023" s="337" t="s">
        <v>19695</v>
      </c>
      <c r="R4023" s="337" t="s">
        <v>18</v>
      </c>
      <c r="S4023" s="337" t="s">
        <v>1033</v>
      </c>
      <c r="T4023" s="337" t="s">
        <v>2085</v>
      </c>
      <c r="U4023" s="337" t="s">
        <v>62</v>
      </c>
      <c r="V4023" s="337">
        <v>8</v>
      </c>
      <c r="W4023" s="337" t="s">
        <v>19695</v>
      </c>
      <c r="X4023" s="337" t="s">
        <v>19695</v>
      </c>
      <c r="Y4023" s="337" t="s">
        <v>19695</v>
      </c>
      <c r="Z4023" s="337" t="s">
        <v>1753</v>
      </c>
      <c r="AA4023" s="337" t="s">
        <v>735</v>
      </c>
      <c r="AB4023" s="337" t="s">
        <v>718</v>
      </c>
      <c r="AC4023" s="337" t="s">
        <v>13734</v>
      </c>
    </row>
    <row r="4024" spans="1:29" ht="15.8" x14ac:dyDescent="0.25">
      <c r="A4024" s="337" t="s">
        <v>1723</v>
      </c>
      <c r="B4024" s="337" t="s">
        <v>6693</v>
      </c>
      <c r="C4024" s="337" t="s">
        <v>1821</v>
      </c>
      <c r="D4024" s="337" t="s">
        <v>449</v>
      </c>
      <c r="E4024" s="337" t="s">
        <v>4147</v>
      </c>
      <c r="F4024" s="338">
        <v>42962</v>
      </c>
      <c r="G4024" s="337" t="s">
        <v>5708</v>
      </c>
      <c r="H4024" s="338">
        <v>43012</v>
      </c>
      <c r="I4024" s="337" t="s">
        <v>19695</v>
      </c>
      <c r="J4024" s="337" t="s">
        <v>36</v>
      </c>
      <c r="K4024" s="337" t="s">
        <v>19695</v>
      </c>
      <c r="L4024" s="337" t="s">
        <v>19695</v>
      </c>
      <c r="M4024" s="337" t="s">
        <v>19695</v>
      </c>
      <c r="N4024" s="337" t="s">
        <v>19695</v>
      </c>
      <c r="O4024" s="337" t="s">
        <v>19695</v>
      </c>
      <c r="P4024" s="337" t="s">
        <v>19695</v>
      </c>
      <c r="Q4024" s="337" t="s">
        <v>19695</v>
      </c>
      <c r="R4024" s="337" t="s">
        <v>134</v>
      </c>
      <c r="S4024" s="337" t="s">
        <v>451</v>
      </c>
      <c r="T4024" s="337" t="s">
        <v>134</v>
      </c>
      <c r="U4024" s="337" t="s">
        <v>6694</v>
      </c>
      <c r="V4024" s="337">
        <v>8</v>
      </c>
      <c r="W4024" s="337" t="s">
        <v>19695</v>
      </c>
      <c r="X4024" s="337" t="s">
        <v>19695</v>
      </c>
      <c r="Y4024" s="337" t="s">
        <v>19695</v>
      </c>
      <c r="Z4024" s="337" t="s">
        <v>1745</v>
      </c>
      <c r="AA4024" s="337" t="s">
        <v>853</v>
      </c>
      <c r="AB4024" s="337" t="s">
        <v>854</v>
      </c>
      <c r="AC4024" s="337" t="s">
        <v>13731</v>
      </c>
    </row>
    <row r="4025" spans="1:29" ht="15.8" x14ac:dyDescent="0.25">
      <c r="A4025" s="337" t="s">
        <v>1723</v>
      </c>
      <c r="B4025" s="337" t="s">
        <v>5707</v>
      </c>
      <c r="C4025" s="337" t="s">
        <v>1821</v>
      </c>
      <c r="D4025" s="337" t="s">
        <v>449</v>
      </c>
      <c r="E4025" s="337" t="s">
        <v>4147</v>
      </c>
      <c r="F4025" s="338">
        <v>42962</v>
      </c>
      <c r="G4025" s="337" t="s">
        <v>5708</v>
      </c>
      <c r="H4025" s="338">
        <v>43012</v>
      </c>
      <c r="I4025" s="337" t="s">
        <v>19695</v>
      </c>
      <c r="J4025" s="337" t="s">
        <v>36</v>
      </c>
      <c r="K4025" s="337" t="s">
        <v>19695</v>
      </c>
      <c r="L4025" s="337" t="s">
        <v>19695</v>
      </c>
      <c r="M4025" s="337" t="s">
        <v>19695</v>
      </c>
      <c r="N4025" s="337" t="s">
        <v>19695</v>
      </c>
      <c r="O4025" s="337" t="s">
        <v>19695</v>
      </c>
      <c r="P4025" s="337" t="s">
        <v>19695</v>
      </c>
      <c r="Q4025" s="337" t="s">
        <v>19695</v>
      </c>
      <c r="R4025" s="337" t="s">
        <v>52</v>
      </c>
      <c r="S4025" s="337" t="s">
        <v>857</v>
      </c>
      <c r="T4025" s="337" t="s">
        <v>857</v>
      </c>
      <c r="U4025" s="337" t="s">
        <v>870</v>
      </c>
      <c r="V4025" s="337">
        <v>10</v>
      </c>
      <c r="W4025" s="337" t="s">
        <v>19695</v>
      </c>
      <c r="X4025" s="337" t="s">
        <v>19695</v>
      </c>
      <c r="Y4025" s="337" t="s">
        <v>19695</v>
      </c>
      <c r="Z4025" s="337" t="s">
        <v>1753</v>
      </c>
      <c r="AA4025" s="337" t="s">
        <v>717</v>
      </c>
      <c r="AB4025" s="337" t="s">
        <v>718</v>
      </c>
      <c r="AC4025" s="337" t="s">
        <v>13725</v>
      </c>
    </row>
    <row r="4026" spans="1:29" ht="15.8" x14ac:dyDescent="0.25">
      <c r="A4026" s="337" t="s">
        <v>1723</v>
      </c>
      <c r="B4026" s="337" t="s">
        <v>4382</v>
      </c>
      <c r="C4026" s="337" t="s">
        <v>1821</v>
      </c>
      <c r="D4026" s="337" t="s">
        <v>449</v>
      </c>
      <c r="E4026" s="337" t="s">
        <v>4383</v>
      </c>
      <c r="F4026" s="338">
        <v>42961</v>
      </c>
      <c r="G4026" s="337" t="s">
        <v>4384</v>
      </c>
      <c r="H4026" s="338">
        <v>43011</v>
      </c>
      <c r="I4026" s="337" t="s">
        <v>19695</v>
      </c>
      <c r="J4026" s="337" t="s">
        <v>16</v>
      </c>
      <c r="K4026" s="337" t="s">
        <v>19695</v>
      </c>
      <c r="L4026" s="337" t="s">
        <v>19695</v>
      </c>
      <c r="M4026" s="337" t="s">
        <v>19695</v>
      </c>
      <c r="N4026" s="337" t="s">
        <v>19695</v>
      </c>
      <c r="O4026" s="337" t="s">
        <v>19695</v>
      </c>
      <c r="P4026" s="337" t="s">
        <v>19695</v>
      </c>
      <c r="Q4026" s="337" t="s">
        <v>19695</v>
      </c>
      <c r="R4026" s="337" t="s">
        <v>98</v>
      </c>
      <c r="S4026" s="337" t="s">
        <v>1172</v>
      </c>
      <c r="T4026" s="337" t="s">
        <v>4373</v>
      </c>
      <c r="U4026" s="337" t="s">
        <v>4385</v>
      </c>
      <c r="V4026" s="337">
        <v>12</v>
      </c>
      <c r="W4026" s="337" t="s">
        <v>19695</v>
      </c>
      <c r="X4026" s="337" t="s">
        <v>19695</v>
      </c>
      <c r="Y4026" s="337" t="s">
        <v>19695</v>
      </c>
      <c r="Z4026" s="337" t="s">
        <v>1728</v>
      </c>
      <c r="AA4026" s="337" t="s">
        <v>735</v>
      </c>
      <c r="AB4026" s="337" t="s">
        <v>718</v>
      </c>
      <c r="AC4026" s="337" t="s">
        <v>13694</v>
      </c>
    </row>
    <row r="4027" spans="1:29" ht="15.8" x14ac:dyDescent="0.25">
      <c r="A4027" s="337" t="s">
        <v>1723</v>
      </c>
      <c r="B4027" s="337" t="s">
        <v>4656</v>
      </c>
      <c r="C4027" s="337" t="s">
        <v>1821</v>
      </c>
      <c r="D4027" s="337" t="s">
        <v>449</v>
      </c>
      <c r="E4027" s="337" t="s">
        <v>4383</v>
      </c>
      <c r="F4027" s="338">
        <v>42961</v>
      </c>
      <c r="G4027" s="337" t="s">
        <v>4384</v>
      </c>
      <c r="H4027" s="338">
        <v>43011</v>
      </c>
      <c r="I4027" s="337" t="s">
        <v>19695</v>
      </c>
      <c r="J4027" s="337" t="s">
        <v>36</v>
      </c>
      <c r="K4027" s="337" t="s">
        <v>19695</v>
      </c>
      <c r="L4027" s="337" t="s">
        <v>19695</v>
      </c>
      <c r="M4027" s="337" t="s">
        <v>19695</v>
      </c>
      <c r="N4027" s="337" t="s">
        <v>19695</v>
      </c>
      <c r="O4027" s="337" t="s">
        <v>19695</v>
      </c>
      <c r="P4027" s="337" t="s">
        <v>19695</v>
      </c>
      <c r="Q4027" s="337" t="s">
        <v>19695</v>
      </c>
      <c r="R4027" s="337" t="s">
        <v>15</v>
      </c>
      <c r="S4027" s="337" t="s">
        <v>1519</v>
      </c>
      <c r="T4027" s="337" t="s">
        <v>4657</v>
      </c>
      <c r="U4027" s="337" t="s">
        <v>4658</v>
      </c>
      <c r="V4027" s="337">
        <v>10</v>
      </c>
      <c r="W4027" s="337" t="s">
        <v>19695</v>
      </c>
      <c r="X4027" s="337" t="s">
        <v>19695</v>
      </c>
      <c r="Y4027" s="337" t="s">
        <v>19695</v>
      </c>
      <c r="Z4027" s="337" t="s">
        <v>1728</v>
      </c>
      <c r="AA4027" s="337" t="s">
        <v>735</v>
      </c>
      <c r="AB4027" s="337" t="s">
        <v>718</v>
      </c>
      <c r="AC4027" s="337" t="s">
        <v>13783</v>
      </c>
    </row>
    <row r="4028" spans="1:29" ht="15.8" x14ac:dyDescent="0.25">
      <c r="A4028" s="337" t="s">
        <v>1723</v>
      </c>
      <c r="B4028" s="337" t="s">
        <v>4929</v>
      </c>
      <c r="C4028" s="337" t="s">
        <v>1821</v>
      </c>
      <c r="D4028" s="337" t="s">
        <v>449</v>
      </c>
      <c r="E4028" s="337" t="s">
        <v>4383</v>
      </c>
      <c r="F4028" s="338">
        <v>42961</v>
      </c>
      <c r="G4028" s="337" t="s">
        <v>4384</v>
      </c>
      <c r="H4028" s="338">
        <v>43011</v>
      </c>
      <c r="I4028" s="337" t="s">
        <v>19695</v>
      </c>
      <c r="J4028" s="337" t="s">
        <v>36</v>
      </c>
      <c r="K4028" s="337" t="s">
        <v>19695</v>
      </c>
      <c r="L4028" s="337" t="s">
        <v>19695</v>
      </c>
      <c r="M4028" s="337" t="s">
        <v>19695</v>
      </c>
      <c r="N4028" s="337" t="s">
        <v>19695</v>
      </c>
      <c r="O4028" s="337" t="s">
        <v>19695</v>
      </c>
      <c r="P4028" s="337" t="s">
        <v>19695</v>
      </c>
      <c r="Q4028" s="337" t="s">
        <v>19695</v>
      </c>
      <c r="R4028" s="337" t="s">
        <v>109</v>
      </c>
      <c r="S4028" s="337" t="s">
        <v>1122</v>
      </c>
      <c r="T4028" s="337" t="s">
        <v>4930</v>
      </c>
      <c r="U4028" s="337" t="s">
        <v>4931</v>
      </c>
      <c r="V4028" s="337">
        <v>8</v>
      </c>
      <c r="W4028" s="337" t="s">
        <v>19695</v>
      </c>
      <c r="X4028" s="337" t="s">
        <v>19695</v>
      </c>
      <c r="Y4028" s="337" t="s">
        <v>19695</v>
      </c>
      <c r="Z4028" s="337" t="s">
        <v>1753</v>
      </c>
      <c r="AA4028" s="337" t="s">
        <v>766</v>
      </c>
      <c r="AB4028" s="337" t="s">
        <v>718</v>
      </c>
      <c r="AC4028" s="337" t="s">
        <v>13725</v>
      </c>
    </row>
    <row r="4029" spans="1:29" ht="15.8" x14ac:dyDescent="0.25">
      <c r="A4029" s="337" t="s">
        <v>1723</v>
      </c>
      <c r="B4029" s="337" t="s">
        <v>5532</v>
      </c>
      <c r="C4029" s="337" t="s">
        <v>1821</v>
      </c>
      <c r="D4029" s="337" t="s">
        <v>449</v>
      </c>
      <c r="E4029" s="337" t="s">
        <v>5533</v>
      </c>
      <c r="F4029" s="338">
        <v>42960</v>
      </c>
      <c r="G4029" s="337" t="s">
        <v>5534</v>
      </c>
      <c r="H4029" s="338">
        <v>43010</v>
      </c>
      <c r="I4029" s="337" t="s">
        <v>19695</v>
      </c>
      <c r="J4029" s="337" t="s">
        <v>36</v>
      </c>
      <c r="K4029" s="337" t="s">
        <v>19695</v>
      </c>
      <c r="L4029" s="337" t="s">
        <v>19695</v>
      </c>
      <c r="M4029" s="337" t="s">
        <v>19695</v>
      </c>
      <c r="N4029" s="337" t="s">
        <v>19695</v>
      </c>
      <c r="O4029" s="337" t="s">
        <v>19695</v>
      </c>
      <c r="P4029" s="337" t="s">
        <v>19695</v>
      </c>
      <c r="Q4029" s="337" t="s">
        <v>19695</v>
      </c>
      <c r="R4029" s="337" t="s">
        <v>35</v>
      </c>
      <c r="S4029" s="337" t="s">
        <v>77</v>
      </c>
      <c r="T4029" s="337" t="s">
        <v>5531</v>
      </c>
      <c r="U4029" s="337" t="s">
        <v>5535</v>
      </c>
      <c r="V4029" s="337">
        <v>8</v>
      </c>
      <c r="W4029" s="337" t="s">
        <v>19695</v>
      </c>
      <c r="X4029" s="337" t="s">
        <v>19695</v>
      </c>
      <c r="Y4029" s="337" t="s">
        <v>19695</v>
      </c>
      <c r="Z4029" s="337" t="s">
        <v>1753</v>
      </c>
      <c r="AA4029" s="337" t="s">
        <v>735</v>
      </c>
      <c r="AB4029" s="337" t="s">
        <v>718</v>
      </c>
      <c r="AC4029" s="337" t="s">
        <v>15219</v>
      </c>
    </row>
    <row r="4030" spans="1:29" ht="15.8" x14ac:dyDescent="0.25">
      <c r="A4030" s="337" t="s">
        <v>1723</v>
      </c>
      <c r="B4030" s="337" t="s">
        <v>4570</v>
      </c>
      <c r="C4030" s="337" t="s">
        <v>1821</v>
      </c>
      <c r="D4030" s="337" t="s">
        <v>449</v>
      </c>
      <c r="E4030" s="337" t="s">
        <v>4571</v>
      </c>
      <c r="F4030" s="338">
        <v>42959</v>
      </c>
      <c r="G4030" s="337" t="s">
        <v>4572</v>
      </c>
      <c r="H4030" s="338">
        <v>43009</v>
      </c>
      <c r="I4030" s="337" t="s">
        <v>19695</v>
      </c>
      <c r="J4030" s="337" t="s">
        <v>36</v>
      </c>
      <c r="K4030" s="337" t="s">
        <v>19695</v>
      </c>
      <c r="L4030" s="337" t="s">
        <v>19695</v>
      </c>
      <c r="M4030" s="337" t="s">
        <v>19695</v>
      </c>
      <c r="N4030" s="337" t="s">
        <v>19695</v>
      </c>
      <c r="O4030" s="337" t="s">
        <v>19695</v>
      </c>
      <c r="P4030" s="337" t="s">
        <v>19695</v>
      </c>
      <c r="Q4030" s="337" t="s">
        <v>19695</v>
      </c>
      <c r="R4030" s="337" t="s">
        <v>71</v>
      </c>
      <c r="S4030" s="337" t="s">
        <v>981</v>
      </c>
      <c r="T4030" s="337" t="s">
        <v>4573</v>
      </c>
      <c r="U4030" s="337" t="s">
        <v>4574</v>
      </c>
      <c r="V4030" s="337">
        <v>8</v>
      </c>
      <c r="W4030" s="337" t="s">
        <v>19695</v>
      </c>
      <c r="X4030" s="337" t="s">
        <v>19695</v>
      </c>
      <c r="Y4030" s="337" t="s">
        <v>19695</v>
      </c>
      <c r="Z4030" s="337" t="s">
        <v>1728</v>
      </c>
      <c r="AA4030" s="337" t="s">
        <v>735</v>
      </c>
      <c r="AB4030" s="337" t="s">
        <v>718</v>
      </c>
      <c r="AC4030" s="337" t="s">
        <v>13710</v>
      </c>
    </row>
    <row r="4031" spans="1:29" ht="15.8" x14ac:dyDescent="0.25">
      <c r="A4031" s="337" t="s">
        <v>1723</v>
      </c>
      <c r="B4031" s="337" t="s">
        <v>4708</v>
      </c>
      <c r="C4031" s="337" t="s">
        <v>1821</v>
      </c>
      <c r="D4031" s="337" t="s">
        <v>449</v>
      </c>
      <c r="E4031" s="337" t="s">
        <v>4571</v>
      </c>
      <c r="F4031" s="338">
        <v>42959</v>
      </c>
      <c r="G4031" s="337" t="s">
        <v>4572</v>
      </c>
      <c r="H4031" s="338">
        <v>43009</v>
      </c>
      <c r="I4031" s="337" t="s">
        <v>19695</v>
      </c>
      <c r="J4031" s="337" t="s">
        <v>16</v>
      </c>
      <c r="K4031" s="337" t="s">
        <v>19695</v>
      </c>
      <c r="L4031" s="337" t="s">
        <v>19695</v>
      </c>
      <c r="M4031" s="337" t="s">
        <v>19695</v>
      </c>
      <c r="N4031" s="337" t="s">
        <v>19695</v>
      </c>
      <c r="O4031" s="337" t="s">
        <v>19695</v>
      </c>
      <c r="P4031" s="337" t="s">
        <v>19695</v>
      </c>
      <c r="Q4031" s="337" t="s">
        <v>19695</v>
      </c>
      <c r="R4031" s="337" t="s">
        <v>1999</v>
      </c>
      <c r="S4031" s="337" t="s">
        <v>4709</v>
      </c>
      <c r="T4031" s="337" t="s">
        <v>4710</v>
      </c>
      <c r="U4031" s="337" t="s">
        <v>4711</v>
      </c>
      <c r="V4031" s="337">
        <v>8</v>
      </c>
      <c r="W4031" s="337" t="s">
        <v>19695</v>
      </c>
      <c r="X4031" s="337" t="s">
        <v>19695</v>
      </c>
      <c r="Y4031" s="337" t="s">
        <v>19695</v>
      </c>
      <c r="Z4031" s="337" t="s">
        <v>1728</v>
      </c>
      <c r="AA4031" s="337" t="s">
        <v>717</v>
      </c>
      <c r="AB4031" s="337" t="s">
        <v>718</v>
      </c>
      <c r="AC4031" s="337" t="s">
        <v>13725</v>
      </c>
    </row>
    <row r="4032" spans="1:29" ht="15.8" x14ac:dyDescent="0.25">
      <c r="A4032" s="337" t="s">
        <v>1723</v>
      </c>
      <c r="B4032" s="337" t="s">
        <v>4830</v>
      </c>
      <c r="C4032" s="337" t="s">
        <v>1821</v>
      </c>
      <c r="D4032" s="337" t="s">
        <v>449</v>
      </c>
      <c r="E4032" s="337" t="s">
        <v>4571</v>
      </c>
      <c r="F4032" s="338">
        <v>42959</v>
      </c>
      <c r="G4032" s="337" t="s">
        <v>4572</v>
      </c>
      <c r="H4032" s="338">
        <v>43009</v>
      </c>
      <c r="I4032" s="337" t="s">
        <v>19695</v>
      </c>
      <c r="J4032" s="337" t="s">
        <v>36</v>
      </c>
      <c r="K4032" s="337" t="s">
        <v>19695</v>
      </c>
      <c r="L4032" s="337" t="s">
        <v>19695</v>
      </c>
      <c r="M4032" s="337" t="s">
        <v>19695</v>
      </c>
      <c r="N4032" s="337" t="s">
        <v>19695</v>
      </c>
      <c r="O4032" s="337" t="s">
        <v>19695</v>
      </c>
      <c r="P4032" s="337" t="s">
        <v>19695</v>
      </c>
      <c r="Q4032" s="337" t="s">
        <v>19695</v>
      </c>
      <c r="R4032" s="337" t="s">
        <v>71</v>
      </c>
      <c r="S4032" s="337" t="s">
        <v>4555</v>
      </c>
      <c r="T4032" s="337" t="s">
        <v>4555</v>
      </c>
      <c r="U4032" s="337" t="s">
        <v>4831</v>
      </c>
      <c r="V4032" s="337">
        <v>8</v>
      </c>
      <c r="W4032" s="337" t="s">
        <v>19695</v>
      </c>
      <c r="X4032" s="337" t="s">
        <v>19695</v>
      </c>
      <c r="Y4032" s="337" t="s">
        <v>19695</v>
      </c>
      <c r="Z4032" s="337" t="s">
        <v>1728</v>
      </c>
      <c r="AA4032" s="337" t="s">
        <v>735</v>
      </c>
      <c r="AB4032" s="337" t="s">
        <v>718</v>
      </c>
      <c r="AC4032" s="337" t="s">
        <v>13727</v>
      </c>
    </row>
    <row r="4033" spans="1:29" ht="15.8" x14ac:dyDescent="0.25">
      <c r="A4033" s="337" t="s">
        <v>1723</v>
      </c>
      <c r="B4033" s="337" t="s">
        <v>4860</v>
      </c>
      <c r="C4033" s="337" t="s">
        <v>1821</v>
      </c>
      <c r="D4033" s="337" t="s">
        <v>449</v>
      </c>
      <c r="E4033" s="337" t="s">
        <v>4571</v>
      </c>
      <c r="F4033" s="338">
        <v>42959</v>
      </c>
      <c r="G4033" s="337" t="s">
        <v>4572</v>
      </c>
      <c r="H4033" s="338">
        <v>43009</v>
      </c>
      <c r="I4033" s="337" t="s">
        <v>19695</v>
      </c>
      <c r="J4033" s="337" t="s">
        <v>16</v>
      </c>
      <c r="K4033" s="337" t="s">
        <v>19695</v>
      </c>
      <c r="L4033" s="337" t="s">
        <v>19695</v>
      </c>
      <c r="M4033" s="337" t="s">
        <v>19695</v>
      </c>
      <c r="N4033" s="337" t="s">
        <v>19695</v>
      </c>
      <c r="O4033" s="337" t="s">
        <v>19695</v>
      </c>
      <c r="P4033" s="337" t="s">
        <v>19695</v>
      </c>
      <c r="Q4033" s="337" t="s">
        <v>19695</v>
      </c>
      <c r="R4033" s="337" t="s">
        <v>98</v>
      </c>
      <c r="S4033" s="337" t="s">
        <v>1690</v>
      </c>
      <c r="T4033" s="337" t="s">
        <v>1691</v>
      </c>
      <c r="U4033" s="337" t="s">
        <v>4861</v>
      </c>
      <c r="V4033" s="337">
        <v>6</v>
      </c>
      <c r="W4033" s="337" t="s">
        <v>19695</v>
      </c>
      <c r="X4033" s="337" t="s">
        <v>19695</v>
      </c>
      <c r="Y4033" s="337" t="s">
        <v>19695</v>
      </c>
      <c r="Z4033" s="337" t="s">
        <v>1728</v>
      </c>
      <c r="AA4033" s="337" t="s">
        <v>717</v>
      </c>
      <c r="AB4033" s="337" t="s">
        <v>718</v>
      </c>
      <c r="AC4033" s="337" t="s">
        <v>13729</v>
      </c>
    </row>
    <row r="4034" spans="1:29" ht="15.8" x14ac:dyDescent="0.25">
      <c r="A4034" s="337" t="s">
        <v>1723</v>
      </c>
      <c r="B4034" s="337" t="s">
        <v>4899</v>
      </c>
      <c r="C4034" s="337" t="s">
        <v>1821</v>
      </c>
      <c r="D4034" s="337" t="s">
        <v>449</v>
      </c>
      <c r="E4034" s="337" t="s">
        <v>4571</v>
      </c>
      <c r="F4034" s="338">
        <v>42959</v>
      </c>
      <c r="G4034" s="337" t="s">
        <v>4572</v>
      </c>
      <c r="H4034" s="338">
        <v>43009</v>
      </c>
      <c r="I4034" s="337" t="s">
        <v>19695</v>
      </c>
      <c r="J4034" s="337" t="s">
        <v>36</v>
      </c>
      <c r="K4034" s="337" t="s">
        <v>19695</v>
      </c>
      <c r="L4034" s="337" t="s">
        <v>19695</v>
      </c>
      <c r="M4034" s="337" t="s">
        <v>19695</v>
      </c>
      <c r="N4034" s="337" t="s">
        <v>19695</v>
      </c>
      <c r="O4034" s="337" t="s">
        <v>19695</v>
      </c>
      <c r="P4034" s="337" t="s">
        <v>19695</v>
      </c>
      <c r="Q4034" s="337" t="s">
        <v>19695</v>
      </c>
      <c r="R4034" s="337" t="s">
        <v>1220</v>
      </c>
      <c r="S4034" s="337" t="s">
        <v>1359</v>
      </c>
      <c r="T4034" s="337" t="s">
        <v>4900</v>
      </c>
      <c r="U4034" s="337" t="s">
        <v>4901</v>
      </c>
      <c r="V4034" s="337">
        <v>10</v>
      </c>
      <c r="W4034" s="337" t="s">
        <v>19695</v>
      </c>
      <c r="X4034" s="337" t="s">
        <v>19695</v>
      </c>
      <c r="Y4034" s="337" t="s">
        <v>19695</v>
      </c>
      <c r="Z4034" s="337" t="s">
        <v>1728</v>
      </c>
      <c r="AA4034" s="337" t="s">
        <v>735</v>
      </c>
      <c r="AB4034" s="337" t="s">
        <v>718</v>
      </c>
      <c r="AC4034" s="337" t="s">
        <v>13730</v>
      </c>
    </row>
    <row r="4035" spans="1:29" ht="15.8" x14ac:dyDescent="0.25">
      <c r="A4035" s="337" t="s">
        <v>1723</v>
      </c>
      <c r="B4035" s="337" t="s">
        <v>4638</v>
      </c>
      <c r="C4035" s="337" t="s">
        <v>1821</v>
      </c>
      <c r="D4035" s="337" t="s">
        <v>449</v>
      </c>
      <c r="E4035" s="337" t="s">
        <v>4571</v>
      </c>
      <c r="F4035" s="338">
        <v>42959</v>
      </c>
      <c r="G4035" s="337" t="s">
        <v>4572</v>
      </c>
      <c r="H4035" s="338">
        <v>43009</v>
      </c>
      <c r="I4035" s="337" t="s">
        <v>19695</v>
      </c>
      <c r="J4035" s="337" t="s">
        <v>16</v>
      </c>
      <c r="K4035" s="337" t="s">
        <v>19695</v>
      </c>
      <c r="L4035" s="337" t="s">
        <v>19695</v>
      </c>
      <c r="M4035" s="337" t="s">
        <v>19695</v>
      </c>
      <c r="N4035" s="337" t="s">
        <v>19695</v>
      </c>
      <c r="O4035" s="337" t="s">
        <v>19695</v>
      </c>
      <c r="P4035" s="337" t="s">
        <v>19695</v>
      </c>
      <c r="Q4035" s="337" t="s">
        <v>19695</v>
      </c>
      <c r="R4035" s="337" t="s">
        <v>52</v>
      </c>
      <c r="S4035" s="337" t="s">
        <v>93</v>
      </c>
      <c r="T4035" s="337" t="s">
        <v>1809</v>
      </c>
      <c r="U4035" s="337" t="s">
        <v>1318</v>
      </c>
      <c r="V4035" s="337">
        <v>10</v>
      </c>
      <c r="W4035" s="337" t="s">
        <v>19695</v>
      </c>
      <c r="X4035" s="337" t="s">
        <v>19695</v>
      </c>
      <c r="Y4035" s="337" t="s">
        <v>19695</v>
      </c>
      <c r="Z4035" s="337" t="s">
        <v>1728</v>
      </c>
      <c r="AA4035" s="337" t="s">
        <v>735</v>
      </c>
      <c r="AB4035" s="337" t="s">
        <v>718</v>
      </c>
      <c r="AC4035" s="337" t="s">
        <v>13733</v>
      </c>
    </row>
    <row r="4036" spans="1:29" ht="15.8" x14ac:dyDescent="0.25">
      <c r="A4036" s="337" t="s">
        <v>1723</v>
      </c>
      <c r="B4036" s="337" t="s">
        <v>10900</v>
      </c>
      <c r="C4036" s="337" t="s">
        <v>1821</v>
      </c>
      <c r="D4036" s="337" t="s">
        <v>449</v>
      </c>
      <c r="E4036" s="337" t="s">
        <v>4571</v>
      </c>
      <c r="F4036" s="338">
        <v>42959</v>
      </c>
      <c r="G4036" s="337" t="s">
        <v>4572</v>
      </c>
      <c r="H4036" s="338">
        <v>43009</v>
      </c>
      <c r="I4036" s="337" t="s">
        <v>19695</v>
      </c>
      <c r="J4036" s="337" t="s">
        <v>16</v>
      </c>
      <c r="K4036" s="337" t="s">
        <v>19695</v>
      </c>
      <c r="L4036" s="337" t="s">
        <v>19695</v>
      </c>
      <c r="M4036" s="337" t="s">
        <v>19695</v>
      </c>
      <c r="N4036" s="337" t="s">
        <v>19695</v>
      </c>
      <c r="O4036" s="337" t="s">
        <v>19695</v>
      </c>
      <c r="P4036" s="337" t="s">
        <v>19695</v>
      </c>
      <c r="Q4036" s="337" t="s">
        <v>19695</v>
      </c>
      <c r="R4036" s="337" t="s">
        <v>15</v>
      </c>
      <c r="S4036" s="337" t="s">
        <v>1659</v>
      </c>
      <c r="T4036" s="337" t="s">
        <v>10901</v>
      </c>
      <c r="U4036" s="337" t="s">
        <v>10760</v>
      </c>
      <c r="V4036" s="337">
        <v>8</v>
      </c>
      <c r="W4036" s="337" t="s">
        <v>19695</v>
      </c>
      <c r="X4036" s="337" t="s">
        <v>19695</v>
      </c>
      <c r="Y4036" s="337" t="s">
        <v>19695</v>
      </c>
      <c r="Z4036" s="337" t="s">
        <v>1728</v>
      </c>
      <c r="AA4036" s="337" t="s">
        <v>717</v>
      </c>
      <c r="AB4036" s="337" t="s">
        <v>718</v>
      </c>
      <c r="AC4036" s="337" t="s">
        <v>13740</v>
      </c>
    </row>
    <row r="4037" spans="1:29" ht="15.8" x14ac:dyDescent="0.25">
      <c r="A4037" s="337" t="s">
        <v>1723</v>
      </c>
      <c r="B4037" s="337" t="s">
        <v>4862</v>
      </c>
      <c r="C4037" s="337" t="s">
        <v>1821</v>
      </c>
      <c r="D4037" s="337" t="s">
        <v>449</v>
      </c>
      <c r="E4037" s="337" t="s">
        <v>4571</v>
      </c>
      <c r="F4037" s="338">
        <v>42959</v>
      </c>
      <c r="G4037" s="337" t="s">
        <v>4572</v>
      </c>
      <c r="H4037" s="338">
        <v>43009</v>
      </c>
      <c r="I4037" s="337" t="s">
        <v>19695</v>
      </c>
      <c r="J4037" s="337" t="s">
        <v>16</v>
      </c>
      <c r="K4037" s="337" t="s">
        <v>19695</v>
      </c>
      <c r="L4037" s="337" t="s">
        <v>19695</v>
      </c>
      <c r="M4037" s="337" t="s">
        <v>19695</v>
      </c>
      <c r="N4037" s="337" t="s">
        <v>19695</v>
      </c>
      <c r="O4037" s="337" t="s">
        <v>19695</v>
      </c>
      <c r="P4037" s="337" t="s">
        <v>19695</v>
      </c>
      <c r="Q4037" s="337" t="s">
        <v>19695</v>
      </c>
      <c r="R4037" s="337" t="s">
        <v>98</v>
      </c>
      <c r="S4037" s="337" t="s">
        <v>1185</v>
      </c>
      <c r="T4037" s="337" t="s">
        <v>4849</v>
      </c>
      <c r="U4037" s="337" t="s">
        <v>4863</v>
      </c>
      <c r="V4037" s="337">
        <v>8</v>
      </c>
      <c r="W4037" s="337" t="s">
        <v>19695</v>
      </c>
      <c r="X4037" s="337" t="s">
        <v>19695</v>
      </c>
      <c r="Y4037" s="337" t="s">
        <v>19695</v>
      </c>
      <c r="Z4037" s="337" t="s">
        <v>1728</v>
      </c>
      <c r="AA4037" s="337" t="s">
        <v>717</v>
      </c>
      <c r="AB4037" s="337" t="s">
        <v>718</v>
      </c>
      <c r="AC4037" s="337" t="s">
        <v>13742</v>
      </c>
    </row>
    <row r="4038" spans="1:29" ht="15.8" x14ac:dyDescent="0.25">
      <c r="A4038" s="337" t="s">
        <v>1723</v>
      </c>
      <c r="B4038" s="337" t="s">
        <v>5796</v>
      </c>
      <c r="C4038" s="337" t="s">
        <v>1821</v>
      </c>
      <c r="D4038" s="337" t="s">
        <v>449</v>
      </c>
      <c r="E4038" s="337" t="s">
        <v>4571</v>
      </c>
      <c r="F4038" s="338">
        <v>42959</v>
      </c>
      <c r="G4038" s="337" t="s">
        <v>4572</v>
      </c>
      <c r="H4038" s="338">
        <v>43009</v>
      </c>
      <c r="I4038" s="337" t="s">
        <v>19695</v>
      </c>
      <c r="J4038" s="337" t="s">
        <v>16</v>
      </c>
      <c r="K4038" s="337" t="s">
        <v>19695</v>
      </c>
      <c r="L4038" s="337" t="s">
        <v>19695</v>
      </c>
      <c r="M4038" s="337" t="s">
        <v>19695</v>
      </c>
      <c r="N4038" s="337" t="s">
        <v>19695</v>
      </c>
      <c r="O4038" s="337" t="s">
        <v>19695</v>
      </c>
      <c r="P4038" s="337" t="s">
        <v>19695</v>
      </c>
      <c r="Q4038" s="337" t="s">
        <v>19695</v>
      </c>
      <c r="R4038" s="337" t="s">
        <v>15</v>
      </c>
      <c r="S4038" s="337" t="s">
        <v>1086</v>
      </c>
      <c r="T4038" s="337" t="s">
        <v>1086</v>
      </c>
      <c r="U4038" s="337" t="s">
        <v>1091</v>
      </c>
      <c r="V4038" s="337">
        <v>8</v>
      </c>
      <c r="W4038" s="337" t="s">
        <v>19695</v>
      </c>
      <c r="X4038" s="337" t="s">
        <v>19695</v>
      </c>
      <c r="Y4038" s="337" t="s">
        <v>19695</v>
      </c>
      <c r="Z4038" s="337" t="s">
        <v>1728</v>
      </c>
      <c r="AA4038" s="337" t="s">
        <v>717</v>
      </c>
      <c r="AB4038" s="337" t="s">
        <v>718</v>
      </c>
      <c r="AC4038" s="337" t="s">
        <v>13745</v>
      </c>
    </row>
    <row r="4039" spans="1:29" ht="15.8" x14ac:dyDescent="0.25">
      <c r="A4039" s="337" t="s">
        <v>1723</v>
      </c>
      <c r="B4039" s="337" t="s">
        <v>6893</v>
      </c>
      <c r="C4039" s="337" t="s">
        <v>1821</v>
      </c>
      <c r="D4039" s="337" t="s">
        <v>449</v>
      </c>
      <c r="E4039" s="337" t="s">
        <v>4571</v>
      </c>
      <c r="F4039" s="338">
        <v>42959</v>
      </c>
      <c r="G4039" s="337" t="s">
        <v>4572</v>
      </c>
      <c r="H4039" s="338">
        <v>43009</v>
      </c>
      <c r="I4039" s="337" t="s">
        <v>19695</v>
      </c>
      <c r="J4039" s="337" t="s">
        <v>16</v>
      </c>
      <c r="K4039" s="337" t="s">
        <v>19695</v>
      </c>
      <c r="L4039" s="337" t="s">
        <v>19695</v>
      </c>
      <c r="M4039" s="337" t="s">
        <v>19695</v>
      </c>
      <c r="N4039" s="337" t="s">
        <v>19695</v>
      </c>
      <c r="O4039" s="337" t="s">
        <v>19695</v>
      </c>
      <c r="P4039" s="337" t="s">
        <v>19695</v>
      </c>
      <c r="Q4039" s="337" t="s">
        <v>19695</v>
      </c>
      <c r="R4039" s="337" t="s">
        <v>52</v>
      </c>
      <c r="S4039" s="337" t="s">
        <v>120</v>
      </c>
      <c r="T4039" s="337" t="s">
        <v>397</v>
      </c>
      <c r="U4039" s="337" t="s">
        <v>6894</v>
      </c>
      <c r="V4039" s="337">
        <v>12</v>
      </c>
      <c r="W4039" s="337" t="s">
        <v>19695</v>
      </c>
      <c r="X4039" s="337" t="s">
        <v>19695</v>
      </c>
      <c r="Y4039" s="337" t="s">
        <v>19695</v>
      </c>
      <c r="Z4039" s="337" t="s">
        <v>1728</v>
      </c>
      <c r="AA4039" s="337" t="s">
        <v>735</v>
      </c>
      <c r="AB4039" s="337" t="s">
        <v>718</v>
      </c>
      <c r="AC4039" s="337" t="s">
        <v>13767</v>
      </c>
    </row>
    <row r="4040" spans="1:29" ht="15.8" x14ac:dyDescent="0.25">
      <c r="A4040" s="337" t="s">
        <v>1723</v>
      </c>
      <c r="B4040" s="337" t="s">
        <v>6467</v>
      </c>
      <c r="C4040" s="337" t="s">
        <v>1821</v>
      </c>
      <c r="D4040" s="337" t="s">
        <v>449</v>
      </c>
      <c r="E4040" s="337" t="s">
        <v>4571</v>
      </c>
      <c r="F4040" s="338">
        <v>42959</v>
      </c>
      <c r="G4040" s="337" t="s">
        <v>4572</v>
      </c>
      <c r="H4040" s="338">
        <v>43009</v>
      </c>
      <c r="I4040" s="337" t="s">
        <v>19695</v>
      </c>
      <c r="J4040" s="337" t="s">
        <v>16</v>
      </c>
      <c r="K4040" s="337" t="s">
        <v>19695</v>
      </c>
      <c r="L4040" s="337" t="s">
        <v>19695</v>
      </c>
      <c r="M4040" s="337" t="s">
        <v>19695</v>
      </c>
      <c r="N4040" s="337" t="s">
        <v>19695</v>
      </c>
      <c r="O4040" s="337" t="s">
        <v>19695</v>
      </c>
      <c r="P4040" s="337" t="s">
        <v>19695</v>
      </c>
      <c r="Q4040" s="337" t="s">
        <v>19695</v>
      </c>
      <c r="R4040" s="337" t="s">
        <v>134</v>
      </c>
      <c r="S4040" s="337" t="s">
        <v>451</v>
      </c>
      <c r="T4040" s="337" t="s">
        <v>800</v>
      </c>
      <c r="U4040" s="337" t="s">
        <v>6468</v>
      </c>
      <c r="V4040" s="337">
        <v>8</v>
      </c>
      <c r="W4040" s="337" t="s">
        <v>19695</v>
      </c>
      <c r="X4040" s="337" t="s">
        <v>19695</v>
      </c>
      <c r="Y4040" s="337" t="s">
        <v>19695</v>
      </c>
      <c r="Z4040" s="337" t="s">
        <v>1745</v>
      </c>
      <c r="AA4040" s="337" t="s">
        <v>735</v>
      </c>
      <c r="AB4040" s="337" t="s">
        <v>718</v>
      </c>
      <c r="AC4040" s="337" t="s">
        <v>15212</v>
      </c>
    </row>
    <row r="4041" spans="1:29" ht="15.8" x14ac:dyDescent="0.25">
      <c r="A4041" s="337" t="s">
        <v>1723</v>
      </c>
      <c r="B4041" s="337" t="s">
        <v>6673</v>
      </c>
      <c r="C4041" s="337" t="s">
        <v>1821</v>
      </c>
      <c r="D4041" s="337" t="s">
        <v>449</v>
      </c>
      <c r="E4041" s="337" t="s">
        <v>4571</v>
      </c>
      <c r="F4041" s="338">
        <v>42959</v>
      </c>
      <c r="G4041" s="337" t="s">
        <v>4572</v>
      </c>
      <c r="H4041" s="338">
        <v>43009</v>
      </c>
      <c r="I4041" s="337" t="s">
        <v>19695</v>
      </c>
      <c r="J4041" s="337" t="s">
        <v>36</v>
      </c>
      <c r="K4041" s="337" t="s">
        <v>19695</v>
      </c>
      <c r="L4041" s="337" t="s">
        <v>19695</v>
      </c>
      <c r="M4041" s="337" t="s">
        <v>19695</v>
      </c>
      <c r="N4041" s="337" t="s">
        <v>19695</v>
      </c>
      <c r="O4041" s="337" t="s">
        <v>19695</v>
      </c>
      <c r="P4041" s="337" t="s">
        <v>19695</v>
      </c>
      <c r="Q4041" s="337" t="s">
        <v>19695</v>
      </c>
      <c r="R4041" s="337" t="s">
        <v>52</v>
      </c>
      <c r="S4041" s="337" t="s">
        <v>839</v>
      </c>
      <c r="T4041" s="337" t="s">
        <v>1617</v>
      </c>
      <c r="U4041" s="337" t="s">
        <v>1617</v>
      </c>
      <c r="V4041" s="337">
        <v>10</v>
      </c>
      <c r="W4041" s="337" t="s">
        <v>19695</v>
      </c>
      <c r="X4041" s="337" t="s">
        <v>19695</v>
      </c>
      <c r="Y4041" s="337" t="s">
        <v>19695</v>
      </c>
      <c r="Z4041" s="337" t="s">
        <v>1745</v>
      </c>
      <c r="AA4041" s="337" t="s">
        <v>853</v>
      </c>
      <c r="AB4041" s="337" t="s">
        <v>854</v>
      </c>
      <c r="AC4041" s="337" t="s">
        <v>15213</v>
      </c>
    </row>
    <row r="4042" spans="1:29" ht="15.8" x14ac:dyDescent="0.25">
      <c r="A4042" s="337" t="s">
        <v>1723</v>
      </c>
      <c r="B4042" s="337" t="s">
        <v>6443</v>
      </c>
      <c r="C4042" s="337" t="s">
        <v>1821</v>
      </c>
      <c r="D4042" s="337" t="s">
        <v>449</v>
      </c>
      <c r="E4042" s="337" t="s">
        <v>4571</v>
      </c>
      <c r="F4042" s="338">
        <v>42959</v>
      </c>
      <c r="G4042" s="337" t="s">
        <v>4572</v>
      </c>
      <c r="H4042" s="338">
        <v>43009</v>
      </c>
      <c r="I4042" s="337" t="s">
        <v>19695</v>
      </c>
      <c r="J4042" s="337" t="s">
        <v>36</v>
      </c>
      <c r="K4042" s="337" t="s">
        <v>19695</v>
      </c>
      <c r="L4042" s="337" t="s">
        <v>19695</v>
      </c>
      <c r="M4042" s="337" t="s">
        <v>19695</v>
      </c>
      <c r="N4042" s="337" t="s">
        <v>19695</v>
      </c>
      <c r="O4042" s="337" t="s">
        <v>19695</v>
      </c>
      <c r="P4042" s="337" t="s">
        <v>19695</v>
      </c>
      <c r="Q4042" s="337" t="s">
        <v>19695</v>
      </c>
      <c r="R4042" s="337" t="s">
        <v>920</v>
      </c>
      <c r="S4042" s="337" t="s">
        <v>921</v>
      </c>
      <c r="T4042" s="337" t="s">
        <v>921</v>
      </c>
      <c r="U4042" s="337" t="s">
        <v>6444</v>
      </c>
      <c r="V4042" s="337">
        <v>10</v>
      </c>
      <c r="W4042" s="337" t="s">
        <v>19695</v>
      </c>
      <c r="X4042" s="337" t="s">
        <v>19695</v>
      </c>
      <c r="Y4042" s="337" t="s">
        <v>19695</v>
      </c>
      <c r="Z4042" s="337" t="s">
        <v>1745</v>
      </c>
      <c r="AA4042" s="337" t="s">
        <v>735</v>
      </c>
      <c r="AB4042" s="337" t="s">
        <v>718</v>
      </c>
      <c r="AC4042" s="337" t="s">
        <v>15213</v>
      </c>
    </row>
    <row r="4043" spans="1:29" ht="15.8" x14ac:dyDescent="0.25">
      <c r="A4043" s="337" t="s">
        <v>1723</v>
      </c>
      <c r="B4043" s="337" t="s">
        <v>6638</v>
      </c>
      <c r="C4043" s="337" t="s">
        <v>1821</v>
      </c>
      <c r="D4043" s="337" t="s">
        <v>449</v>
      </c>
      <c r="E4043" s="337" t="s">
        <v>4571</v>
      </c>
      <c r="F4043" s="338">
        <v>42959</v>
      </c>
      <c r="G4043" s="337" t="s">
        <v>4572</v>
      </c>
      <c r="H4043" s="338">
        <v>43009</v>
      </c>
      <c r="I4043" s="337" t="s">
        <v>19695</v>
      </c>
      <c r="J4043" s="337" t="s">
        <v>36</v>
      </c>
      <c r="K4043" s="337" t="s">
        <v>19695</v>
      </c>
      <c r="L4043" s="337" t="s">
        <v>19695</v>
      </c>
      <c r="M4043" s="337" t="s">
        <v>19695</v>
      </c>
      <c r="N4043" s="337" t="s">
        <v>19695</v>
      </c>
      <c r="O4043" s="337" t="s">
        <v>19695</v>
      </c>
      <c r="P4043" s="337" t="s">
        <v>19695</v>
      </c>
      <c r="Q4043" s="337" t="s">
        <v>19695</v>
      </c>
      <c r="R4043" s="337" t="s">
        <v>52</v>
      </c>
      <c r="S4043" s="337" t="s">
        <v>69</v>
      </c>
      <c r="T4043" s="337" t="s">
        <v>1663</v>
      </c>
      <c r="U4043" s="337" t="s">
        <v>6639</v>
      </c>
      <c r="V4043" s="337">
        <v>10</v>
      </c>
      <c r="W4043" s="337" t="s">
        <v>19695</v>
      </c>
      <c r="X4043" s="337" t="s">
        <v>19695</v>
      </c>
      <c r="Y4043" s="337" t="s">
        <v>19695</v>
      </c>
      <c r="Z4043" s="337" t="s">
        <v>1745</v>
      </c>
      <c r="AA4043" s="337" t="s">
        <v>1047</v>
      </c>
      <c r="AB4043" s="337" t="s">
        <v>854</v>
      </c>
      <c r="AC4043" s="337" t="s">
        <v>15214</v>
      </c>
    </row>
    <row r="4044" spans="1:29" ht="15.8" x14ac:dyDescent="0.25">
      <c r="A4044" s="337" t="s">
        <v>1723</v>
      </c>
      <c r="B4044" s="337" t="s">
        <v>6441</v>
      </c>
      <c r="C4044" s="337" t="s">
        <v>1821</v>
      </c>
      <c r="D4044" s="337" t="s">
        <v>449</v>
      </c>
      <c r="E4044" s="337" t="s">
        <v>4571</v>
      </c>
      <c r="F4044" s="338">
        <v>42959</v>
      </c>
      <c r="G4044" s="337" t="s">
        <v>4572</v>
      </c>
      <c r="H4044" s="338">
        <v>43009</v>
      </c>
      <c r="I4044" s="337" t="s">
        <v>19695</v>
      </c>
      <c r="J4044" s="337" t="s">
        <v>16</v>
      </c>
      <c r="K4044" s="337" t="s">
        <v>19695</v>
      </c>
      <c r="L4044" s="337" t="s">
        <v>19695</v>
      </c>
      <c r="M4044" s="337" t="s">
        <v>19695</v>
      </c>
      <c r="N4044" s="337" t="s">
        <v>19695</v>
      </c>
      <c r="O4044" s="337" t="s">
        <v>19695</v>
      </c>
      <c r="P4044" s="337" t="s">
        <v>19695</v>
      </c>
      <c r="Q4044" s="337" t="s">
        <v>19695</v>
      </c>
      <c r="R4044" s="337" t="s">
        <v>1220</v>
      </c>
      <c r="S4044" s="337" t="s">
        <v>108</v>
      </c>
      <c r="T4044" s="337" t="s">
        <v>1851</v>
      </c>
      <c r="U4044" s="337" t="s">
        <v>1710</v>
      </c>
      <c r="V4044" s="337">
        <v>8</v>
      </c>
      <c r="W4044" s="337" t="s">
        <v>19695</v>
      </c>
      <c r="X4044" s="337" t="s">
        <v>19695</v>
      </c>
      <c r="Y4044" s="337" t="s">
        <v>19695</v>
      </c>
      <c r="Z4044" s="337" t="s">
        <v>1745</v>
      </c>
      <c r="AA4044" s="337" t="s">
        <v>735</v>
      </c>
      <c r="AB4044" s="337" t="s">
        <v>718</v>
      </c>
      <c r="AC4044" s="337" t="s">
        <v>13723</v>
      </c>
    </row>
    <row r="4045" spans="1:29" ht="15.8" x14ac:dyDescent="0.25">
      <c r="A4045" s="337" t="s">
        <v>1723</v>
      </c>
      <c r="B4045" s="337" t="s">
        <v>6430</v>
      </c>
      <c r="C4045" s="337" t="s">
        <v>1821</v>
      </c>
      <c r="D4045" s="337" t="s">
        <v>449</v>
      </c>
      <c r="E4045" s="337" t="s">
        <v>4571</v>
      </c>
      <c r="F4045" s="338">
        <v>42959</v>
      </c>
      <c r="G4045" s="337" t="s">
        <v>4572</v>
      </c>
      <c r="H4045" s="338">
        <v>43009</v>
      </c>
      <c r="I4045" s="337" t="s">
        <v>19695</v>
      </c>
      <c r="J4045" s="337" t="s">
        <v>36</v>
      </c>
      <c r="K4045" s="337" t="s">
        <v>19695</v>
      </c>
      <c r="L4045" s="337" t="s">
        <v>19695</v>
      </c>
      <c r="M4045" s="337" t="s">
        <v>19695</v>
      </c>
      <c r="N4045" s="337" t="s">
        <v>19695</v>
      </c>
      <c r="O4045" s="337" t="s">
        <v>19695</v>
      </c>
      <c r="P4045" s="337" t="s">
        <v>19695</v>
      </c>
      <c r="Q4045" s="337" t="s">
        <v>19695</v>
      </c>
      <c r="R4045" s="337" t="s">
        <v>1220</v>
      </c>
      <c r="S4045" s="337" t="s">
        <v>108</v>
      </c>
      <c r="T4045" s="337" t="s">
        <v>108</v>
      </c>
      <c r="U4045" s="337" t="s">
        <v>6431</v>
      </c>
      <c r="V4045" s="337">
        <v>8</v>
      </c>
      <c r="W4045" s="337" t="s">
        <v>19695</v>
      </c>
      <c r="X4045" s="337" t="s">
        <v>19695</v>
      </c>
      <c r="Y4045" s="337" t="s">
        <v>19695</v>
      </c>
      <c r="Z4045" s="337" t="s">
        <v>1745</v>
      </c>
      <c r="AA4045" s="337" t="s">
        <v>735</v>
      </c>
      <c r="AB4045" s="337" t="s">
        <v>718</v>
      </c>
      <c r="AC4045" s="337" t="s">
        <v>13723</v>
      </c>
    </row>
    <row r="4046" spans="1:29" ht="15.8" x14ac:dyDescent="0.25">
      <c r="A4046" s="337" t="s">
        <v>1723</v>
      </c>
      <c r="B4046" s="337" t="s">
        <v>6661</v>
      </c>
      <c r="C4046" s="337" t="s">
        <v>1821</v>
      </c>
      <c r="D4046" s="337" t="s">
        <v>449</v>
      </c>
      <c r="E4046" s="337" t="s">
        <v>4571</v>
      </c>
      <c r="F4046" s="338">
        <v>42959</v>
      </c>
      <c r="G4046" s="337" t="s">
        <v>4572</v>
      </c>
      <c r="H4046" s="338">
        <v>43009</v>
      </c>
      <c r="I4046" s="337" t="s">
        <v>19695</v>
      </c>
      <c r="J4046" s="337" t="s">
        <v>36</v>
      </c>
      <c r="K4046" s="337" t="s">
        <v>19695</v>
      </c>
      <c r="L4046" s="337" t="s">
        <v>19695</v>
      </c>
      <c r="M4046" s="337" t="s">
        <v>19695</v>
      </c>
      <c r="N4046" s="337" t="s">
        <v>19695</v>
      </c>
      <c r="O4046" s="337" t="s">
        <v>19695</v>
      </c>
      <c r="P4046" s="337" t="s">
        <v>19695</v>
      </c>
      <c r="Q4046" s="337" t="s">
        <v>19695</v>
      </c>
      <c r="R4046" s="337" t="s">
        <v>71</v>
      </c>
      <c r="S4046" s="337" t="s">
        <v>2998</v>
      </c>
      <c r="T4046" s="337" t="s">
        <v>6543</v>
      </c>
      <c r="U4046" s="337" t="s">
        <v>6038</v>
      </c>
      <c r="V4046" s="337">
        <v>10</v>
      </c>
      <c r="W4046" s="337" t="s">
        <v>19695</v>
      </c>
      <c r="X4046" s="337" t="s">
        <v>19695</v>
      </c>
      <c r="Y4046" s="337" t="s">
        <v>19695</v>
      </c>
      <c r="Z4046" s="337" t="s">
        <v>1745</v>
      </c>
      <c r="AA4046" s="337" t="s">
        <v>853</v>
      </c>
      <c r="AB4046" s="337" t="s">
        <v>854</v>
      </c>
      <c r="AC4046" s="337" t="s">
        <v>13725</v>
      </c>
    </row>
    <row r="4047" spans="1:29" ht="15.8" x14ac:dyDescent="0.25">
      <c r="A4047" s="337" t="s">
        <v>1723</v>
      </c>
      <c r="B4047" s="337" t="s">
        <v>6429</v>
      </c>
      <c r="C4047" s="337" t="s">
        <v>1821</v>
      </c>
      <c r="D4047" s="337" t="s">
        <v>449</v>
      </c>
      <c r="E4047" s="337" t="s">
        <v>4571</v>
      </c>
      <c r="F4047" s="338">
        <v>42959</v>
      </c>
      <c r="G4047" s="337" t="s">
        <v>4572</v>
      </c>
      <c r="H4047" s="338">
        <v>43009</v>
      </c>
      <c r="I4047" s="337" t="s">
        <v>19695</v>
      </c>
      <c r="J4047" s="337" t="s">
        <v>36</v>
      </c>
      <c r="K4047" s="337" t="s">
        <v>19695</v>
      </c>
      <c r="L4047" s="337" t="s">
        <v>19695</v>
      </c>
      <c r="M4047" s="337" t="s">
        <v>19695</v>
      </c>
      <c r="N4047" s="337" t="s">
        <v>19695</v>
      </c>
      <c r="O4047" s="337" t="s">
        <v>19695</v>
      </c>
      <c r="P4047" s="337" t="s">
        <v>19695</v>
      </c>
      <c r="Q4047" s="337" t="s">
        <v>19695</v>
      </c>
      <c r="R4047" s="337" t="s">
        <v>920</v>
      </c>
      <c r="S4047" s="337" t="s">
        <v>921</v>
      </c>
      <c r="T4047" s="337" t="s">
        <v>922</v>
      </c>
      <c r="U4047" s="337" t="s">
        <v>922</v>
      </c>
      <c r="V4047" s="337">
        <v>8</v>
      </c>
      <c r="W4047" s="337" t="s">
        <v>19695</v>
      </c>
      <c r="X4047" s="337" t="s">
        <v>19695</v>
      </c>
      <c r="Y4047" s="337" t="s">
        <v>19695</v>
      </c>
      <c r="Z4047" s="337" t="s">
        <v>1745</v>
      </c>
      <c r="AA4047" s="337" t="s">
        <v>735</v>
      </c>
      <c r="AB4047" s="337" t="s">
        <v>718</v>
      </c>
      <c r="AC4047" s="337" t="s">
        <v>13725</v>
      </c>
    </row>
    <row r="4048" spans="1:29" ht="15.8" x14ac:dyDescent="0.25">
      <c r="A4048" s="337" t="s">
        <v>1723</v>
      </c>
      <c r="B4048" s="337" t="s">
        <v>6440</v>
      </c>
      <c r="C4048" s="337" t="s">
        <v>1821</v>
      </c>
      <c r="D4048" s="337" t="s">
        <v>449</v>
      </c>
      <c r="E4048" s="337" t="s">
        <v>4571</v>
      </c>
      <c r="F4048" s="338">
        <v>42959</v>
      </c>
      <c r="G4048" s="337" t="s">
        <v>4572</v>
      </c>
      <c r="H4048" s="338">
        <v>43009</v>
      </c>
      <c r="I4048" s="337" t="s">
        <v>19695</v>
      </c>
      <c r="J4048" s="337" t="s">
        <v>36</v>
      </c>
      <c r="K4048" s="337" t="s">
        <v>19695</v>
      </c>
      <c r="L4048" s="337" t="s">
        <v>19695</v>
      </c>
      <c r="M4048" s="337" t="s">
        <v>19695</v>
      </c>
      <c r="N4048" s="337" t="s">
        <v>19695</v>
      </c>
      <c r="O4048" s="337" t="s">
        <v>19695</v>
      </c>
      <c r="P4048" s="337" t="s">
        <v>19695</v>
      </c>
      <c r="Q4048" s="337" t="s">
        <v>19695</v>
      </c>
      <c r="R4048" s="337" t="s">
        <v>920</v>
      </c>
      <c r="S4048" s="337" t="s">
        <v>921</v>
      </c>
      <c r="T4048" s="337" t="s">
        <v>922</v>
      </c>
      <c r="U4048" s="337" t="s">
        <v>922</v>
      </c>
      <c r="V4048" s="337">
        <v>6</v>
      </c>
      <c r="W4048" s="337" t="s">
        <v>19695</v>
      </c>
      <c r="X4048" s="337" t="s">
        <v>19695</v>
      </c>
      <c r="Y4048" s="337" t="s">
        <v>19695</v>
      </c>
      <c r="Z4048" s="337" t="s">
        <v>1745</v>
      </c>
      <c r="AA4048" s="337" t="s">
        <v>735</v>
      </c>
      <c r="AB4048" s="337" t="s">
        <v>718</v>
      </c>
      <c r="AC4048" s="337" t="s">
        <v>13725</v>
      </c>
    </row>
    <row r="4049" spans="1:29" ht="15.8" x14ac:dyDescent="0.25">
      <c r="A4049" s="337" t="s">
        <v>1723</v>
      </c>
      <c r="B4049" s="337" t="s">
        <v>6434</v>
      </c>
      <c r="C4049" s="337" t="s">
        <v>1821</v>
      </c>
      <c r="D4049" s="337" t="s">
        <v>449</v>
      </c>
      <c r="E4049" s="337" t="s">
        <v>4571</v>
      </c>
      <c r="F4049" s="338">
        <v>42959</v>
      </c>
      <c r="G4049" s="337" t="s">
        <v>4572</v>
      </c>
      <c r="H4049" s="338">
        <v>43009</v>
      </c>
      <c r="I4049" s="337" t="s">
        <v>19695</v>
      </c>
      <c r="J4049" s="337" t="s">
        <v>36</v>
      </c>
      <c r="K4049" s="337" t="s">
        <v>19695</v>
      </c>
      <c r="L4049" s="337" t="s">
        <v>19695</v>
      </c>
      <c r="M4049" s="337" t="s">
        <v>19695</v>
      </c>
      <c r="N4049" s="337" t="s">
        <v>19695</v>
      </c>
      <c r="O4049" s="337" t="s">
        <v>19695</v>
      </c>
      <c r="P4049" s="337" t="s">
        <v>19695</v>
      </c>
      <c r="Q4049" s="337" t="s">
        <v>19695</v>
      </c>
      <c r="R4049" s="337" t="s">
        <v>1220</v>
      </c>
      <c r="S4049" s="337" t="s">
        <v>1359</v>
      </c>
      <c r="T4049" s="337" t="s">
        <v>1360</v>
      </c>
      <c r="U4049" s="337" t="s">
        <v>6435</v>
      </c>
      <c r="V4049" s="337">
        <v>8</v>
      </c>
      <c r="W4049" s="337" t="s">
        <v>19695</v>
      </c>
      <c r="X4049" s="337" t="s">
        <v>19695</v>
      </c>
      <c r="Y4049" s="337" t="s">
        <v>19695</v>
      </c>
      <c r="Z4049" s="337" t="s">
        <v>1745</v>
      </c>
      <c r="AA4049" s="337" t="s">
        <v>735</v>
      </c>
      <c r="AB4049" s="337" t="s">
        <v>718</v>
      </c>
      <c r="AC4049" s="337" t="s">
        <v>13730</v>
      </c>
    </row>
    <row r="4050" spans="1:29" ht="15.8" x14ac:dyDescent="0.25">
      <c r="A4050" s="337" t="s">
        <v>1723</v>
      </c>
      <c r="B4050" s="337" t="s">
        <v>6461</v>
      </c>
      <c r="C4050" s="337" t="s">
        <v>1821</v>
      </c>
      <c r="D4050" s="337" t="s">
        <v>449</v>
      </c>
      <c r="E4050" s="337" t="s">
        <v>2900</v>
      </c>
      <c r="F4050" s="338">
        <v>42594</v>
      </c>
      <c r="G4050" s="337" t="s">
        <v>4572</v>
      </c>
      <c r="H4050" s="338">
        <v>43009</v>
      </c>
      <c r="I4050" s="337" t="s">
        <v>19695</v>
      </c>
      <c r="J4050" s="337" t="s">
        <v>36</v>
      </c>
      <c r="K4050" s="337" t="s">
        <v>19695</v>
      </c>
      <c r="L4050" s="337" t="s">
        <v>19695</v>
      </c>
      <c r="M4050" s="337" t="s">
        <v>19695</v>
      </c>
      <c r="N4050" s="337" t="s">
        <v>19695</v>
      </c>
      <c r="O4050" s="337" t="s">
        <v>19695</v>
      </c>
      <c r="P4050" s="337" t="s">
        <v>19695</v>
      </c>
      <c r="Q4050" s="337" t="s">
        <v>19695</v>
      </c>
      <c r="R4050" s="337" t="s">
        <v>134</v>
      </c>
      <c r="S4050" s="337" t="s">
        <v>782</v>
      </c>
      <c r="T4050" s="337" t="s">
        <v>6462</v>
      </c>
      <c r="U4050" s="337" t="s">
        <v>1596</v>
      </c>
      <c r="V4050" s="337">
        <v>12</v>
      </c>
      <c r="W4050" s="337" t="s">
        <v>19695</v>
      </c>
      <c r="X4050" s="337" t="s">
        <v>19695</v>
      </c>
      <c r="Y4050" s="337" t="s">
        <v>19695</v>
      </c>
      <c r="Z4050" s="337" t="s">
        <v>1745</v>
      </c>
      <c r="AA4050" s="337" t="s">
        <v>735</v>
      </c>
      <c r="AB4050" s="337" t="s">
        <v>718</v>
      </c>
      <c r="AC4050" s="337" t="s">
        <v>13731</v>
      </c>
    </row>
    <row r="4051" spans="1:29" ht="15.8" x14ac:dyDescent="0.25">
      <c r="A4051" s="337" t="s">
        <v>1723</v>
      </c>
      <c r="B4051" s="337" t="s">
        <v>6218</v>
      </c>
      <c r="C4051" s="337" t="s">
        <v>1821</v>
      </c>
      <c r="D4051" s="337" t="s">
        <v>449</v>
      </c>
      <c r="E4051" s="337" t="s">
        <v>4571</v>
      </c>
      <c r="F4051" s="338">
        <v>42959</v>
      </c>
      <c r="G4051" s="337" t="s">
        <v>4572</v>
      </c>
      <c r="H4051" s="338">
        <v>43009</v>
      </c>
      <c r="I4051" s="337" t="s">
        <v>19695</v>
      </c>
      <c r="J4051" s="337" t="s">
        <v>36</v>
      </c>
      <c r="K4051" s="337" t="s">
        <v>19695</v>
      </c>
      <c r="L4051" s="337" t="s">
        <v>19695</v>
      </c>
      <c r="M4051" s="337" t="s">
        <v>19695</v>
      </c>
      <c r="N4051" s="337" t="s">
        <v>19695</v>
      </c>
      <c r="O4051" s="337" t="s">
        <v>19695</v>
      </c>
      <c r="P4051" s="337" t="s">
        <v>19695</v>
      </c>
      <c r="Q4051" s="337" t="s">
        <v>19695</v>
      </c>
      <c r="R4051" s="337" t="s">
        <v>52</v>
      </c>
      <c r="S4051" s="337" t="s">
        <v>120</v>
      </c>
      <c r="T4051" s="337" t="s">
        <v>6219</v>
      </c>
      <c r="U4051" s="337" t="s">
        <v>6219</v>
      </c>
      <c r="V4051" s="337">
        <v>6</v>
      </c>
      <c r="W4051" s="337" t="s">
        <v>19695</v>
      </c>
      <c r="X4051" s="337" t="s">
        <v>19695</v>
      </c>
      <c r="Y4051" s="337" t="s">
        <v>19695</v>
      </c>
      <c r="Z4051" s="337" t="s">
        <v>1745</v>
      </c>
      <c r="AA4051" s="337" t="s">
        <v>761</v>
      </c>
      <c r="AB4051" s="337" t="s">
        <v>762</v>
      </c>
      <c r="AC4051" s="337" t="s">
        <v>13737</v>
      </c>
    </row>
    <row r="4052" spans="1:29" ht="15.8" x14ac:dyDescent="0.25">
      <c r="A4052" s="337" t="s">
        <v>1723</v>
      </c>
      <c r="B4052" s="337" t="s">
        <v>6220</v>
      </c>
      <c r="C4052" s="337" t="s">
        <v>1821</v>
      </c>
      <c r="D4052" s="337" t="s">
        <v>449</v>
      </c>
      <c r="E4052" s="337" t="s">
        <v>4571</v>
      </c>
      <c r="F4052" s="338">
        <v>42959</v>
      </c>
      <c r="G4052" s="337" t="s">
        <v>4572</v>
      </c>
      <c r="H4052" s="338">
        <v>43009</v>
      </c>
      <c r="I4052" s="337" t="s">
        <v>19695</v>
      </c>
      <c r="J4052" s="337" t="s">
        <v>36</v>
      </c>
      <c r="K4052" s="337" t="s">
        <v>19695</v>
      </c>
      <c r="L4052" s="337" t="s">
        <v>19695</v>
      </c>
      <c r="M4052" s="337" t="s">
        <v>19695</v>
      </c>
      <c r="N4052" s="337" t="s">
        <v>19695</v>
      </c>
      <c r="O4052" s="337" t="s">
        <v>19695</v>
      </c>
      <c r="P4052" s="337" t="s">
        <v>19695</v>
      </c>
      <c r="Q4052" s="337" t="s">
        <v>19695</v>
      </c>
      <c r="R4052" s="337" t="s">
        <v>71</v>
      </c>
      <c r="S4052" s="337" t="s">
        <v>71</v>
      </c>
      <c r="T4052" s="337" t="s">
        <v>4083</v>
      </c>
      <c r="U4052" s="337" t="s">
        <v>4083</v>
      </c>
      <c r="V4052" s="337">
        <v>6</v>
      </c>
      <c r="W4052" s="337" t="s">
        <v>19695</v>
      </c>
      <c r="X4052" s="337" t="s">
        <v>19695</v>
      </c>
      <c r="Y4052" s="337" t="s">
        <v>19695</v>
      </c>
      <c r="Z4052" s="337" t="s">
        <v>1745</v>
      </c>
      <c r="AA4052" s="337" t="s">
        <v>761</v>
      </c>
      <c r="AB4052" s="337" t="s">
        <v>762</v>
      </c>
      <c r="AC4052" s="337" t="s">
        <v>13737</v>
      </c>
    </row>
    <row r="4053" spans="1:29" ht="15.8" x14ac:dyDescent="0.25">
      <c r="A4053" s="337" t="s">
        <v>1723</v>
      </c>
      <c r="B4053" s="337" t="s">
        <v>6716</v>
      </c>
      <c r="C4053" s="337" t="s">
        <v>1821</v>
      </c>
      <c r="D4053" s="337" t="s">
        <v>449</v>
      </c>
      <c r="E4053" s="337" t="s">
        <v>4571</v>
      </c>
      <c r="F4053" s="338">
        <v>42959</v>
      </c>
      <c r="G4053" s="337" t="s">
        <v>4572</v>
      </c>
      <c r="H4053" s="338">
        <v>43009</v>
      </c>
      <c r="I4053" s="337" t="s">
        <v>19695</v>
      </c>
      <c r="J4053" s="337" t="s">
        <v>36</v>
      </c>
      <c r="K4053" s="337" t="s">
        <v>19695</v>
      </c>
      <c r="L4053" s="337" t="s">
        <v>19695</v>
      </c>
      <c r="M4053" s="337" t="s">
        <v>19695</v>
      </c>
      <c r="N4053" s="337" t="s">
        <v>19695</v>
      </c>
      <c r="O4053" s="337" t="s">
        <v>19695</v>
      </c>
      <c r="P4053" s="337" t="s">
        <v>19695</v>
      </c>
      <c r="Q4053" s="337" t="s">
        <v>19695</v>
      </c>
      <c r="R4053" s="337" t="s">
        <v>52</v>
      </c>
      <c r="S4053" s="337" t="s">
        <v>69</v>
      </c>
      <c r="T4053" s="337" t="s">
        <v>3717</v>
      </c>
      <c r="U4053" s="337" t="s">
        <v>6717</v>
      </c>
      <c r="V4053" s="337">
        <v>10</v>
      </c>
      <c r="W4053" s="337" t="s">
        <v>19695</v>
      </c>
      <c r="X4053" s="337" t="s">
        <v>19695</v>
      </c>
      <c r="Y4053" s="337" t="s">
        <v>19695</v>
      </c>
      <c r="Z4053" s="337" t="s">
        <v>1745</v>
      </c>
      <c r="AA4053" s="337" t="s">
        <v>853</v>
      </c>
      <c r="AB4053" s="337" t="s">
        <v>854</v>
      </c>
      <c r="AC4053" s="337" t="s">
        <v>15218</v>
      </c>
    </row>
    <row r="4054" spans="1:29" ht="15.8" x14ac:dyDescent="0.25">
      <c r="A4054" s="337" t="s">
        <v>1723</v>
      </c>
      <c r="B4054" s="337" t="s">
        <v>6335</v>
      </c>
      <c r="C4054" s="337" t="s">
        <v>1788</v>
      </c>
      <c r="D4054" s="337" t="s">
        <v>769</v>
      </c>
      <c r="E4054" s="337" t="s">
        <v>4571</v>
      </c>
      <c r="F4054" s="338">
        <v>42959</v>
      </c>
      <c r="G4054" s="337" t="s">
        <v>4572</v>
      </c>
      <c r="H4054" s="338">
        <v>43009</v>
      </c>
      <c r="I4054" s="337" t="s">
        <v>19695</v>
      </c>
      <c r="J4054" s="337" t="s">
        <v>16</v>
      </c>
      <c r="K4054" s="337" t="s">
        <v>19695</v>
      </c>
      <c r="L4054" s="337" t="s">
        <v>19695</v>
      </c>
      <c r="M4054" s="337" t="s">
        <v>19695</v>
      </c>
      <c r="N4054" s="337" t="s">
        <v>19695</v>
      </c>
      <c r="O4054" s="337" t="s">
        <v>19695</v>
      </c>
      <c r="P4054" s="337" t="s">
        <v>19695</v>
      </c>
      <c r="Q4054" s="337" t="s">
        <v>19695</v>
      </c>
      <c r="R4054" s="337" t="s">
        <v>66</v>
      </c>
      <c r="S4054" s="337" t="s">
        <v>2845</v>
      </c>
      <c r="T4054" s="337" t="s">
        <v>6336</v>
      </c>
      <c r="U4054" s="337" t="s">
        <v>6337</v>
      </c>
      <c r="V4054" s="337">
        <v>8</v>
      </c>
      <c r="W4054" s="337" t="s">
        <v>19695</v>
      </c>
      <c r="X4054" s="337" t="s">
        <v>19695</v>
      </c>
      <c r="Y4054" s="337" t="s">
        <v>19695</v>
      </c>
      <c r="Z4054" s="337" t="s">
        <v>1745</v>
      </c>
      <c r="AA4054" s="337" t="s">
        <v>853</v>
      </c>
      <c r="AB4054" s="337" t="s">
        <v>854</v>
      </c>
      <c r="AC4054" s="337" t="s">
        <v>15236</v>
      </c>
    </row>
    <row r="4055" spans="1:29" ht="15.8" x14ac:dyDescent="0.25">
      <c r="A4055" s="337" t="s">
        <v>1723</v>
      </c>
      <c r="B4055" s="337" t="s">
        <v>10915</v>
      </c>
      <c r="C4055" s="337" t="s">
        <v>1821</v>
      </c>
      <c r="D4055" s="337" t="s">
        <v>449</v>
      </c>
      <c r="E4055" s="337" t="s">
        <v>4571</v>
      </c>
      <c r="F4055" s="338">
        <v>42959</v>
      </c>
      <c r="G4055" s="337" t="s">
        <v>4572</v>
      </c>
      <c r="H4055" s="338">
        <v>43009</v>
      </c>
      <c r="I4055" s="337" t="s">
        <v>19695</v>
      </c>
      <c r="J4055" s="337" t="s">
        <v>36</v>
      </c>
      <c r="K4055" s="337" t="s">
        <v>19695</v>
      </c>
      <c r="L4055" s="337" t="s">
        <v>19695</v>
      </c>
      <c r="M4055" s="337" t="s">
        <v>19695</v>
      </c>
      <c r="N4055" s="337" t="s">
        <v>19695</v>
      </c>
      <c r="O4055" s="337" t="s">
        <v>19695</v>
      </c>
      <c r="P4055" s="337" t="s">
        <v>19695</v>
      </c>
      <c r="Q4055" s="337" t="s">
        <v>19695</v>
      </c>
      <c r="R4055" s="337" t="s">
        <v>45</v>
      </c>
      <c r="S4055" s="337" t="s">
        <v>80</v>
      </c>
      <c r="T4055" s="337" t="s">
        <v>2895</v>
      </c>
      <c r="U4055" s="337" t="s">
        <v>2729</v>
      </c>
      <c r="V4055" s="337">
        <v>10</v>
      </c>
      <c r="W4055" s="337" t="s">
        <v>19695</v>
      </c>
      <c r="X4055" s="337" t="s">
        <v>19695</v>
      </c>
      <c r="Y4055" s="337" t="s">
        <v>19695</v>
      </c>
      <c r="Z4055" s="337" t="s">
        <v>1753</v>
      </c>
      <c r="AA4055" s="337" t="s">
        <v>717</v>
      </c>
      <c r="AB4055" s="337" t="s">
        <v>718</v>
      </c>
      <c r="AC4055" s="337" t="s">
        <v>13648</v>
      </c>
    </row>
    <row r="4056" spans="1:29" ht="15.8" x14ac:dyDescent="0.25">
      <c r="A4056" s="337" t="s">
        <v>1723</v>
      </c>
      <c r="B4056" s="337" t="s">
        <v>6067</v>
      </c>
      <c r="C4056" s="337" t="s">
        <v>1821</v>
      </c>
      <c r="D4056" s="337" t="s">
        <v>449</v>
      </c>
      <c r="E4056" s="337" t="s">
        <v>4571</v>
      </c>
      <c r="F4056" s="338">
        <v>42959</v>
      </c>
      <c r="G4056" s="337" t="s">
        <v>4572</v>
      </c>
      <c r="H4056" s="338">
        <v>43009</v>
      </c>
      <c r="I4056" s="337" t="s">
        <v>19695</v>
      </c>
      <c r="J4056" s="337" t="s">
        <v>36</v>
      </c>
      <c r="K4056" s="337" t="s">
        <v>19695</v>
      </c>
      <c r="L4056" s="337" t="s">
        <v>19695</v>
      </c>
      <c r="M4056" s="337" t="s">
        <v>19695</v>
      </c>
      <c r="N4056" s="337" t="s">
        <v>19695</v>
      </c>
      <c r="O4056" s="337" t="s">
        <v>19695</v>
      </c>
      <c r="P4056" s="337" t="s">
        <v>19695</v>
      </c>
      <c r="Q4056" s="337" t="s">
        <v>19695</v>
      </c>
      <c r="R4056" s="337" t="s">
        <v>35</v>
      </c>
      <c r="S4056" s="337" t="s">
        <v>77</v>
      </c>
      <c r="T4056" s="337" t="s">
        <v>1015</v>
      </c>
      <c r="U4056" s="337" t="s">
        <v>6068</v>
      </c>
      <c r="V4056" s="337">
        <v>8</v>
      </c>
      <c r="W4056" s="337" t="s">
        <v>19695</v>
      </c>
      <c r="X4056" s="337" t="s">
        <v>19695</v>
      </c>
      <c r="Y4056" s="337" t="s">
        <v>19695</v>
      </c>
      <c r="Z4056" s="337" t="s">
        <v>1753</v>
      </c>
      <c r="AA4056" s="337" t="s">
        <v>717</v>
      </c>
      <c r="AB4056" s="337" t="s">
        <v>718</v>
      </c>
      <c r="AC4056" s="337" t="s">
        <v>13695</v>
      </c>
    </row>
    <row r="4057" spans="1:29" ht="15.8" x14ac:dyDescent="0.25">
      <c r="A4057" s="337" t="s">
        <v>1723</v>
      </c>
      <c r="B4057" s="337" t="s">
        <v>5839</v>
      </c>
      <c r="C4057" s="337" t="s">
        <v>1821</v>
      </c>
      <c r="D4057" s="337" t="s">
        <v>449</v>
      </c>
      <c r="E4057" s="337" t="s">
        <v>4571</v>
      </c>
      <c r="F4057" s="338">
        <v>42959</v>
      </c>
      <c r="G4057" s="337" t="s">
        <v>4572</v>
      </c>
      <c r="H4057" s="338">
        <v>43009</v>
      </c>
      <c r="I4057" s="337" t="s">
        <v>19695</v>
      </c>
      <c r="J4057" s="337" t="s">
        <v>16</v>
      </c>
      <c r="K4057" s="337" t="s">
        <v>19695</v>
      </c>
      <c r="L4057" s="337" t="s">
        <v>19695</v>
      </c>
      <c r="M4057" s="337" t="s">
        <v>19695</v>
      </c>
      <c r="N4057" s="337" t="s">
        <v>19695</v>
      </c>
      <c r="O4057" s="337" t="s">
        <v>19695</v>
      </c>
      <c r="P4057" s="337" t="s">
        <v>19695</v>
      </c>
      <c r="Q4057" s="337" t="s">
        <v>19695</v>
      </c>
      <c r="R4057" s="337" t="s">
        <v>1225</v>
      </c>
      <c r="S4057" s="337" t="s">
        <v>1568</v>
      </c>
      <c r="T4057" s="337" t="s">
        <v>5840</v>
      </c>
      <c r="U4057" s="337" t="s">
        <v>5841</v>
      </c>
      <c r="V4057" s="337">
        <v>8</v>
      </c>
      <c r="W4057" s="337" t="s">
        <v>19695</v>
      </c>
      <c r="X4057" s="337" t="s">
        <v>19695</v>
      </c>
      <c r="Y4057" s="337" t="s">
        <v>19695</v>
      </c>
      <c r="Z4057" s="337" t="s">
        <v>1753</v>
      </c>
      <c r="AA4057" s="337" t="s">
        <v>717</v>
      </c>
      <c r="AB4057" s="337" t="s">
        <v>718</v>
      </c>
      <c r="AC4057" s="337" t="s">
        <v>15418</v>
      </c>
    </row>
    <row r="4058" spans="1:29" ht="15.8" x14ac:dyDescent="0.25">
      <c r="A4058" s="337" t="s">
        <v>1723</v>
      </c>
      <c r="B4058" s="337" t="s">
        <v>5623</v>
      </c>
      <c r="C4058" s="337" t="s">
        <v>1821</v>
      </c>
      <c r="D4058" s="337" t="s">
        <v>449</v>
      </c>
      <c r="E4058" s="337" t="s">
        <v>4571</v>
      </c>
      <c r="F4058" s="338">
        <v>42959</v>
      </c>
      <c r="G4058" s="337" t="s">
        <v>4572</v>
      </c>
      <c r="H4058" s="338">
        <v>43009</v>
      </c>
      <c r="I4058" s="337" t="s">
        <v>19695</v>
      </c>
      <c r="J4058" s="337" t="s">
        <v>16</v>
      </c>
      <c r="K4058" s="337" t="s">
        <v>19695</v>
      </c>
      <c r="L4058" s="337" t="s">
        <v>19695</v>
      </c>
      <c r="M4058" s="337" t="s">
        <v>19695</v>
      </c>
      <c r="N4058" s="337" t="s">
        <v>19695</v>
      </c>
      <c r="O4058" s="337" t="s">
        <v>19695</v>
      </c>
      <c r="P4058" s="337" t="s">
        <v>19695</v>
      </c>
      <c r="Q4058" s="337" t="s">
        <v>19695</v>
      </c>
      <c r="R4058" s="337" t="s">
        <v>98</v>
      </c>
      <c r="S4058" s="337" t="s">
        <v>121</v>
      </c>
      <c r="T4058" s="337" t="s">
        <v>5621</v>
      </c>
      <c r="U4058" s="337" t="s">
        <v>1554</v>
      </c>
      <c r="V4058" s="337">
        <v>8</v>
      </c>
      <c r="W4058" s="337" t="s">
        <v>19695</v>
      </c>
      <c r="X4058" s="337" t="s">
        <v>19695</v>
      </c>
      <c r="Y4058" s="337" t="s">
        <v>19695</v>
      </c>
      <c r="Z4058" s="337" t="s">
        <v>1753</v>
      </c>
      <c r="AA4058" s="337" t="s">
        <v>717</v>
      </c>
      <c r="AB4058" s="337" t="s">
        <v>718</v>
      </c>
      <c r="AC4058" s="337" t="s">
        <v>13720</v>
      </c>
    </row>
    <row r="4059" spans="1:29" ht="15.8" x14ac:dyDescent="0.25">
      <c r="A4059" s="337" t="s">
        <v>1723</v>
      </c>
      <c r="B4059" s="337" t="s">
        <v>4995</v>
      </c>
      <c r="C4059" s="337" t="s">
        <v>1725</v>
      </c>
      <c r="D4059" s="337" t="s">
        <v>1726</v>
      </c>
      <c r="E4059" s="337" t="s">
        <v>4571</v>
      </c>
      <c r="F4059" s="338">
        <v>42959</v>
      </c>
      <c r="G4059" s="337" t="s">
        <v>4572</v>
      </c>
      <c r="H4059" s="338">
        <v>43009</v>
      </c>
      <c r="I4059" s="337" t="s">
        <v>19695</v>
      </c>
      <c r="J4059" s="337" t="s">
        <v>36</v>
      </c>
      <c r="K4059" s="337" t="s">
        <v>19695</v>
      </c>
      <c r="L4059" s="337" t="s">
        <v>19695</v>
      </c>
      <c r="M4059" s="337" t="s">
        <v>19695</v>
      </c>
      <c r="N4059" s="337" t="s">
        <v>19695</v>
      </c>
      <c r="O4059" s="337" t="s">
        <v>19695</v>
      </c>
      <c r="P4059" s="337" t="s">
        <v>19695</v>
      </c>
      <c r="Q4059" s="337" t="s">
        <v>19695</v>
      </c>
      <c r="R4059" s="337" t="s">
        <v>15</v>
      </c>
      <c r="S4059" s="337" t="s">
        <v>3715</v>
      </c>
      <c r="T4059" s="337" t="s">
        <v>4996</v>
      </c>
      <c r="U4059" s="337" t="s">
        <v>4997</v>
      </c>
      <c r="V4059" s="337">
        <v>8</v>
      </c>
      <c r="W4059" s="337" t="s">
        <v>19695</v>
      </c>
      <c r="X4059" s="337" t="s">
        <v>19695</v>
      </c>
      <c r="Y4059" s="337" t="s">
        <v>19695</v>
      </c>
      <c r="Z4059" s="337" t="s">
        <v>1753</v>
      </c>
      <c r="AA4059" s="337" t="s">
        <v>735</v>
      </c>
      <c r="AB4059" s="337" t="s">
        <v>718</v>
      </c>
      <c r="AC4059" s="337" t="s">
        <v>15215</v>
      </c>
    </row>
    <row r="4060" spans="1:29" ht="15.8" x14ac:dyDescent="0.25">
      <c r="A4060" s="337" t="s">
        <v>1723</v>
      </c>
      <c r="B4060" s="337" t="s">
        <v>4998</v>
      </c>
      <c r="C4060" s="337" t="s">
        <v>1821</v>
      </c>
      <c r="D4060" s="337" t="s">
        <v>449</v>
      </c>
      <c r="E4060" s="337" t="s">
        <v>4571</v>
      </c>
      <c r="F4060" s="338">
        <v>42959</v>
      </c>
      <c r="G4060" s="337" t="s">
        <v>4572</v>
      </c>
      <c r="H4060" s="338">
        <v>43009</v>
      </c>
      <c r="I4060" s="337" t="s">
        <v>19695</v>
      </c>
      <c r="J4060" s="337" t="s">
        <v>36</v>
      </c>
      <c r="K4060" s="337" t="s">
        <v>19695</v>
      </c>
      <c r="L4060" s="337" t="s">
        <v>19695</v>
      </c>
      <c r="M4060" s="337" t="s">
        <v>19695</v>
      </c>
      <c r="N4060" s="337" t="s">
        <v>19695</v>
      </c>
      <c r="O4060" s="337" t="s">
        <v>19695</v>
      </c>
      <c r="P4060" s="337" t="s">
        <v>19695</v>
      </c>
      <c r="Q4060" s="337" t="s">
        <v>19695</v>
      </c>
      <c r="R4060" s="337" t="s">
        <v>52</v>
      </c>
      <c r="S4060" s="337" t="s">
        <v>142</v>
      </c>
      <c r="T4060" s="337" t="s">
        <v>142</v>
      </c>
      <c r="U4060" s="337" t="s">
        <v>2547</v>
      </c>
      <c r="V4060" s="337">
        <v>6</v>
      </c>
      <c r="W4060" s="337" t="s">
        <v>19695</v>
      </c>
      <c r="X4060" s="337" t="s">
        <v>19695</v>
      </c>
      <c r="Y4060" s="337" t="s">
        <v>19695</v>
      </c>
      <c r="Z4060" s="337" t="s">
        <v>1753</v>
      </c>
      <c r="AA4060" s="337" t="s">
        <v>717</v>
      </c>
      <c r="AB4060" s="337" t="s">
        <v>718</v>
      </c>
      <c r="AC4060" s="337" t="s">
        <v>13724</v>
      </c>
    </row>
    <row r="4061" spans="1:29" ht="15.8" x14ac:dyDescent="0.25">
      <c r="A4061" s="337" t="s">
        <v>1723</v>
      </c>
      <c r="B4061" s="337" t="s">
        <v>5718</v>
      </c>
      <c r="C4061" s="337" t="s">
        <v>1821</v>
      </c>
      <c r="D4061" s="337" t="s">
        <v>449</v>
      </c>
      <c r="E4061" s="337" t="s">
        <v>4571</v>
      </c>
      <c r="F4061" s="338">
        <v>42959</v>
      </c>
      <c r="G4061" s="337" t="s">
        <v>4572</v>
      </c>
      <c r="H4061" s="338">
        <v>43009</v>
      </c>
      <c r="I4061" s="337" t="s">
        <v>19695</v>
      </c>
      <c r="J4061" s="337" t="s">
        <v>16</v>
      </c>
      <c r="K4061" s="337" t="s">
        <v>19695</v>
      </c>
      <c r="L4061" s="337" t="s">
        <v>19695</v>
      </c>
      <c r="M4061" s="337" t="s">
        <v>19695</v>
      </c>
      <c r="N4061" s="337" t="s">
        <v>19695</v>
      </c>
      <c r="O4061" s="337" t="s">
        <v>19695</v>
      </c>
      <c r="P4061" s="337" t="s">
        <v>19695</v>
      </c>
      <c r="Q4061" s="337" t="s">
        <v>19695</v>
      </c>
      <c r="R4061" s="337" t="s">
        <v>130</v>
      </c>
      <c r="S4061" s="337" t="s">
        <v>147</v>
      </c>
      <c r="T4061" s="337" t="s">
        <v>1328</v>
      </c>
      <c r="U4061" s="337" t="s">
        <v>5719</v>
      </c>
      <c r="V4061" s="337">
        <v>10</v>
      </c>
      <c r="W4061" s="337" t="s">
        <v>19695</v>
      </c>
      <c r="X4061" s="337" t="s">
        <v>19695</v>
      </c>
      <c r="Y4061" s="337" t="s">
        <v>19695</v>
      </c>
      <c r="Z4061" s="337" t="s">
        <v>1753</v>
      </c>
      <c r="AA4061" s="337" t="s">
        <v>717</v>
      </c>
      <c r="AB4061" s="337" t="s">
        <v>718</v>
      </c>
      <c r="AC4061" s="337" t="s">
        <v>13725</v>
      </c>
    </row>
    <row r="4062" spans="1:29" ht="15.8" x14ac:dyDescent="0.25">
      <c r="A4062" s="337" t="s">
        <v>1723</v>
      </c>
      <c r="B4062" s="337" t="s">
        <v>6070</v>
      </c>
      <c r="C4062" s="337" t="s">
        <v>1821</v>
      </c>
      <c r="D4062" s="337" t="s">
        <v>449</v>
      </c>
      <c r="E4062" s="337" t="s">
        <v>4571</v>
      </c>
      <c r="F4062" s="338">
        <v>42959</v>
      </c>
      <c r="G4062" s="337" t="s">
        <v>4572</v>
      </c>
      <c r="H4062" s="338">
        <v>43009</v>
      </c>
      <c r="I4062" s="337" t="s">
        <v>19695</v>
      </c>
      <c r="J4062" s="337" t="s">
        <v>16</v>
      </c>
      <c r="K4062" s="337" t="s">
        <v>19695</v>
      </c>
      <c r="L4062" s="337" t="s">
        <v>19695</v>
      </c>
      <c r="M4062" s="337" t="s">
        <v>19695</v>
      </c>
      <c r="N4062" s="337" t="s">
        <v>19695</v>
      </c>
      <c r="O4062" s="337" t="s">
        <v>19695</v>
      </c>
      <c r="P4062" s="337" t="s">
        <v>19695</v>
      </c>
      <c r="Q4062" s="337" t="s">
        <v>19695</v>
      </c>
      <c r="R4062" s="337" t="s">
        <v>1225</v>
      </c>
      <c r="S4062" s="337" t="s">
        <v>100</v>
      </c>
      <c r="T4062" s="337" t="s">
        <v>1002</v>
      </c>
      <c r="U4062" s="337" t="s">
        <v>6071</v>
      </c>
      <c r="V4062" s="337">
        <v>8</v>
      </c>
      <c r="W4062" s="337" t="s">
        <v>19695</v>
      </c>
      <c r="X4062" s="337" t="s">
        <v>19695</v>
      </c>
      <c r="Y4062" s="337" t="s">
        <v>19695</v>
      </c>
      <c r="Z4062" s="337" t="s">
        <v>1753</v>
      </c>
      <c r="AA4062" s="337" t="s">
        <v>717</v>
      </c>
      <c r="AB4062" s="337" t="s">
        <v>718</v>
      </c>
      <c r="AC4062" s="337" t="s">
        <v>13726</v>
      </c>
    </row>
    <row r="4063" spans="1:29" ht="15.8" x14ac:dyDescent="0.25">
      <c r="A4063" s="337" t="s">
        <v>1723</v>
      </c>
      <c r="B4063" s="337" t="s">
        <v>5627</v>
      </c>
      <c r="C4063" s="337" t="s">
        <v>1821</v>
      </c>
      <c r="D4063" s="337" t="s">
        <v>449</v>
      </c>
      <c r="E4063" s="337" t="s">
        <v>4571</v>
      </c>
      <c r="F4063" s="338">
        <v>42959</v>
      </c>
      <c r="G4063" s="337" t="s">
        <v>4572</v>
      </c>
      <c r="H4063" s="338">
        <v>43009</v>
      </c>
      <c r="I4063" s="337" t="s">
        <v>19695</v>
      </c>
      <c r="J4063" s="337" t="s">
        <v>36</v>
      </c>
      <c r="K4063" s="337" t="s">
        <v>19695</v>
      </c>
      <c r="L4063" s="337" t="s">
        <v>19695</v>
      </c>
      <c r="M4063" s="337" t="s">
        <v>19695</v>
      </c>
      <c r="N4063" s="337" t="s">
        <v>19695</v>
      </c>
      <c r="O4063" s="337" t="s">
        <v>19695</v>
      </c>
      <c r="P4063" s="337" t="s">
        <v>19695</v>
      </c>
      <c r="Q4063" s="337" t="s">
        <v>19695</v>
      </c>
      <c r="R4063" s="337" t="s">
        <v>52</v>
      </c>
      <c r="S4063" s="337" t="s">
        <v>142</v>
      </c>
      <c r="T4063" s="337" t="s">
        <v>2546</v>
      </c>
      <c r="U4063" s="337" t="s">
        <v>3195</v>
      </c>
      <c r="V4063" s="337">
        <v>8</v>
      </c>
      <c r="W4063" s="337" t="s">
        <v>19695</v>
      </c>
      <c r="X4063" s="337" t="s">
        <v>19695</v>
      </c>
      <c r="Y4063" s="337" t="s">
        <v>19695</v>
      </c>
      <c r="Z4063" s="337" t="s">
        <v>1753</v>
      </c>
      <c r="AA4063" s="337" t="s">
        <v>717</v>
      </c>
      <c r="AB4063" s="337" t="s">
        <v>718</v>
      </c>
      <c r="AC4063" s="337" t="s">
        <v>13729</v>
      </c>
    </row>
    <row r="4064" spans="1:29" ht="15.8" x14ac:dyDescent="0.25">
      <c r="A4064" s="337" t="s">
        <v>1723</v>
      </c>
      <c r="B4064" s="337" t="s">
        <v>5435</v>
      </c>
      <c r="C4064" s="337" t="s">
        <v>1821</v>
      </c>
      <c r="D4064" s="337" t="s">
        <v>449</v>
      </c>
      <c r="E4064" s="337" t="s">
        <v>4571</v>
      </c>
      <c r="F4064" s="338">
        <v>42959</v>
      </c>
      <c r="G4064" s="337" t="s">
        <v>4572</v>
      </c>
      <c r="H4064" s="338">
        <v>43009</v>
      </c>
      <c r="I4064" s="337" t="s">
        <v>19695</v>
      </c>
      <c r="J4064" s="337" t="s">
        <v>36</v>
      </c>
      <c r="K4064" s="337" t="s">
        <v>19695</v>
      </c>
      <c r="L4064" s="337" t="s">
        <v>19695</v>
      </c>
      <c r="M4064" s="337" t="s">
        <v>19695</v>
      </c>
      <c r="N4064" s="337" t="s">
        <v>19695</v>
      </c>
      <c r="O4064" s="337" t="s">
        <v>19695</v>
      </c>
      <c r="P4064" s="337" t="s">
        <v>19695</v>
      </c>
      <c r="Q4064" s="337" t="s">
        <v>19695</v>
      </c>
      <c r="R4064" s="337" t="s">
        <v>52</v>
      </c>
      <c r="S4064" s="337" t="s">
        <v>2158</v>
      </c>
      <c r="T4064" s="337" t="s">
        <v>5436</v>
      </c>
      <c r="U4064" s="337" t="s">
        <v>5437</v>
      </c>
      <c r="V4064" s="337">
        <v>15</v>
      </c>
      <c r="W4064" s="337" t="s">
        <v>19695</v>
      </c>
      <c r="X4064" s="337" t="s">
        <v>19695</v>
      </c>
      <c r="Y4064" s="337" t="s">
        <v>19695</v>
      </c>
      <c r="Z4064" s="337" t="s">
        <v>1753</v>
      </c>
      <c r="AA4064" s="337" t="s">
        <v>766</v>
      </c>
      <c r="AB4064" s="337" t="s">
        <v>718</v>
      </c>
      <c r="AC4064" s="337" t="s">
        <v>13732</v>
      </c>
    </row>
    <row r="4065" spans="1:29" ht="15.8" x14ac:dyDescent="0.25">
      <c r="A4065" s="337" t="s">
        <v>1723</v>
      </c>
      <c r="B4065" s="337" t="s">
        <v>5120</v>
      </c>
      <c r="C4065" s="337" t="s">
        <v>1821</v>
      </c>
      <c r="D4065" s="337" t="s">
        <v>449</v>
      </c>
      <c r="E4065" s="337" t="s">
        <v>4571</v>
      </c>
      <c r="F4065" s="338">
        <v>42959</v>
      </c>
      <c r="G4065" s="337" t="s">
        <v>4572</v>
      </c>
      <c r="H4065" s="338">
        <v>43009</v>
      </c>
      <c r="I4065" s="337" t="s">
        <v>19695</v>
      </c>
      <c r="J4065" s="337" t="s">
        <v>36</v>
      </c>
      <c r="K4065" s="337" t="s">
        <v>19695</v>
      </c>
      <c r="L4065" s="337" t="s">
        <v>19695</v>
      </c>
      <c r="M4065" s="337" t="s">
        <v>19695</v>
      </c>
      <c r="N4065" s="337" t="s">
        <v>19695</v>
      </c>
      <c r="O4065" s="337" t="s">
        <v>19695</v>
      </c>
      <c r="P4065" s="337" t="s">
        <v>19695</v>
      </c>
      <c r="Q4065" s="337" t="s">
        <v>19695</v>
      </c>
      <c r="R4065" s="337" t="s">
        <v>18</v>
      </c>
      <c r="S4065" s="337" t="s">
        <v>1033</v>
      </c>
      <c r="T4065" s="337" t="s">
        <v>1067</v>
      </c>
      <c r="U4065" s="337" t="s">
        <v>62</v>
      </c>
      <c r="V4065" s="337">
        <v>8</v>
      </c>
      <c r="W4065" s="337" t="s">
        <v>19695</v>
      </c>
      <c r="X4065" s="337" t="s">
        <v>19695</v>
      </c>
      <c r="Y4065" s="337" t="s">
        <v>19695</v>
      </c>
      <c r="Z4065" s="337" t="s">
        <v>1753</v>
      </c>
      <c r="AA4065" s="337" t="s">
        <v>735</v>
      </c>
      <c r="AB4065" s="337" t="s">
        <v>718</v>
      </c>
      <c r="AC4065" s="337" t="s">
        <v>15427</v>
      </c>
    </row>
    <row r="4066" spans="1:29" ht="15.8" x14ac:dyDescent="0.25">
      <c r="A4066" s="337" t="s">
        <v>1723</v>
      </c>
      <c r="B4066" s="337" t="s">
        <v>5138</v>
      </c>
      <c r="C4066" s="337" t="s">
        <v>1821</v>
      </c>
      <c r="D4066" s="337" t="s">
        <v>449</v>
      </c>
      <c r="E4066" s="337" t="s">
        <v>4571</v>
      </c>
      <c r="F4066" s="338">
        <v>42959</v>
      </c>
      <c r="G4066" s="337" t="s">
        <v>4572</v>
      </c>
      <c r="H4066" s="338">
        <v>43009</v>
      </c>
      <c r="I4066" s="337" t="s">
        <v>19695</v>
      </c>
      <c r="J4066" s="337" t="s">
        <v>16</v>
      </c>
      <c r="K4066" s="337" t="s">
        <v>19695</v>
      </c>
      <c r="L4066" s="337" t="s">
        <v>19695</v>
      </c>
      <c r="M4066" s="337" t="s">
        <v>19695</v>
      </c>
      <c r="N4066" s="337" t="s">
        <v>19695</v>
      </c>
      <c r="O4066" s="337" t="s">
        <v>19695</v>
      </c>
      <c r="P4066" s="337" t="s">
        <v>19695</v>
      </c>
      <c r="Q4066" s="337" t="s">
        <v>19695</v>
      </c>
      <c r="R4066" s="337" t="s">
        <v>18</v>
      </c>
      <c r="S4066" s="337" t="s">
        <v>1033</v>
      </c>
      <c r="T4066" s="337" t="s">
        <v>2085</v>
      </c>
      <c r="U4066" s="337" t="s">
        <v>5136</v>
      </c>
      <c r="V4066" s="337">
        <v>8</v>
      </c>
      <c r="W4066" s="337" t="s">
        <v>19695</v>
      </c>
      <c r="X4066" s="337" t="s">
        <v>19695</v>
      </c>
      <c r="Y4066" s="337" t="s">
        <v>19695</v>
      </c>
      <c r="Z4066" s="337" t="s">
        <v>1753</v>
      </c>
      <c r="AA4066" s="337" t="s">
        <v>735</v>
      </c>
      <c r="AB4066" s="337" t="s">
        <v>718</v>
      </c>
      <c r="AC4066" s="337" t="s">
        <v>13734</v>
      </c>
    </row>
    <row r="4067" spans="1:29" ht="15.8" x14ac:dyDescent="0.25">
      <c r="A4067" s="337" t="s">
        <v>1723</v>
      </c>
      <c r="B4067" s="337" t="s">
        <v>5122</v>
      </c>
      <c r="C4067" s="337" t="s">
        <v>1821</v>
      </c>
      <c r="D4067" s="337" t="s">
        <v>449</v>
      </c>
      <c r="E4067" s="337" t="s">
        <v>4571</v>
      </c>
      <c r="F4067" s="338">
        <v>42959</v>
      </c>
      <c r="G4067" s="337" t="s">
        <v>4572</v>
      </c>
      <c r="H4067" s="338">
        <v>43009</v>
      </c>
      <c r="I4067" s="337" t="s">
        <v>19695</v>
      </c>
      <c r="J4067" s="337" t="s">
        <v>36</v>
      </c>
      <c r="K4067" s="337" t="s">
        <v>19695</v>
      </c>
      <c r="L4067" s="337" t="s">
        <v>19695</v>
      </c>
      <c r="M4067" s="337" t="s">
        <v>19695</v>
      </c>
      <c r="N4067" s="337" t="s">
        <v>19695</v>
      </c>
      <c r="O4067" s="337" t="s">
        <v>19695</v>
      </c>
      <c r="P4067" s="337" t="s">
        <v>19695</v>
      </c>
      <c r="Q4067" s="337" t="s">
        <v>19695</v>
      </c>
      <c r="R4067" s="337" t="s">
        <v>18</v>
      </c>
      <c r="S4067" s="337" t="s">
        <v>1033</v>
      </c>
      <c r="T4067" s="337" t="s">
        <v>2085</v>
      </c>
      <c r="U4067" s="337" t="s">
        <v>62</v>
      </c>
      <c r="V4067" s="337">
        <v>8</v>
      </c>
      <c r="W4067" s="337" t="s">
        <v>19695</v>
      </c>
      <c r="X4067" s="337" t="s">
        <v>19695</v>
      </c>
      <c r="Y4067" s="337" t="s">
        <v>19695</v>
      </c>
      <c r="Z4067" s="337" t="s">
        <v>1753</v>
      </c>
      <c r="AA4067" s="337" t="s">
        <v>735</v>
      </c>
      <c r="AB4067" s="337" t="s">
        <v>718</v>
      </c>
      <c r="AC4067" s="337" t="s">
        <v>13734</v>
      </c>
    </row>
    <row r="4068" spans="1:29" ht="15.8" x14ac:dyDescent="0.25">
      <c r="A4068" s="337" t="s">
        <v>1723</v>
      </c>
      <c r="B4068" s="337" t="s">
        <v>5126</v>
      </c>
      <c r="C4068" s="337" t="s">
        <v>1821</v>
      </c>
      <c r="D4068" s="337" t="s">
        <v>449</v>
      </c>
      <c r="E4068" s="337" t="s">
        <v>4571</v>
      </c>
      <c r="F4068" s="338">
        <v>42959</v>
      </c>
      <c r="G4068" s="337" t="s">
        <v>4572</v>
      </c>
      <c r="H4068" s="338">
        <v>43009</v>
      </c>
      <c r="I4068" s="337" t="s">
        <v>19695</v>
      </c>
      <c r="J4068" s="337" t="s">
        <v>16</v>
      </c>
      <c r="K4068" s="337" t="s">
        <v>19695</v>
      </c>
      <c r="L4068" s="337" t="s">
        <v>19695</v>
      </c>
      <c r="M4068" s="337" t="s">
        <v>19695</v>
      </c>
      <c r="N4068" s="337" t="s">
        <v>19695</v>
      </c>
      <c r="O4068" s="337" t="s">
        <v>19695</v>
      </c>
      <c r="P4068" s="337" t="s">
        <v>19695</v>
      </c>
      <c r="Q4068" s="337" t="s">
        <v>19695</v>
      </c>
      <c r="R4068" s="337" t="s">
        <v>18</v>
      </c>
      <c r="S4068" s="337" t="s">
        <v>1033</v>
      </c>
      <c r="T4068" s="337" t="s">
        <v>2085</v>
      </c>
      <c r="U4068" s="337" t="s">
        <v>62</v>
      </c>
      <c r="V4068" s="337">
        <v>8</v>
      </c>
      <c r="W4068" s="337" t="s">
        <v>19695</v>
      </c>
      <c r="X4068" s="337" t="s">
        <v>19695</v>
      </c>
      <c r="Y4068" s="337" t="s">
        <v>19695</v>
      </c>
      <c r="Z4068" s="337" t="s">
        <v>1753</v>
      </c>
      <c r="AA4068" s="337" t="s">
        <v>735</v>
      </c>
      <c r="AB4068" s="337" t="s">
        <v>718</v>
      </c>
      <c r="AC4068" s="337" t="s">
        <v>13734</v>
      </c>
    </row>
    <row r="4069" spans="1:29" ht="15.8" x14ac:dyDescent="0.25">
      <c r="A4069" s="337" t="s">
        <v>1723</v>
      </c>
      <c r="B4069" s="337" t="s">
        <v>4935</v>
      </c>
      <c r="C4069" s="337" t="s">
        <v>1821</v>
      </c>
      <c r="D4069" s="337" t="s">
        <v>449</v>
      </c>
      <c r="E4069" s="337" t="s">
        <v>4571</v>
      </c>
      <c r="F4069" s="338">
        <v>42959</v>
      </c>
      <c r="G4069" s="337" t="s">
        <v>4572</v>
      </c>
      <c r="H4069" s="338">
        <v>43009</v>
      </c>
      <c r="I4069" s="337" t="s">
        <v>19695</v>
      </c>
      <c r="J4069" s="337" t="s">
        <v>36</v>
      </c>
      <c r="K4069" s="337" t="s">
        <v>19695</v>
      </c>
      <c r="L4069" s="337" t="s">
        <v>19695</v>
      </c>
      <c r="M4069" s="337" t="s">
        <v>19695</v>
      </c>
      <c r="N4069" s="337" t="s">
        <v>19695</v>
      </c>
      <c r="O4069" s="337" t="s">
        <v>19695</v>
      </c>
      <c r="P4069" s="337" t="s">
        <v>19695</v>
      </c>
      <c r="Q4069" s="337" t="s">
        <v>19695</v>
      </c>
      <c r="R4069" s="337" t="s">
        <v>112</v>
      </c>
      <c r="S4069" s="337" t="s">
        <v>115</v>
      </c>
      <c r="T4069" s="337" t="s">
        <v>115</v>
      </c>
      <c r="U4069" s="337" t="s">
        <v>4936</v>
      </c>
      <c r="V4069" s="337">
        <v>8</v>
      </c>
      <c r="W4069" s="337" t="s">
        <v>19695</v>
      </c>
      <c r="X4069" s="337" t="s">
        <v>19695</v>
      </c>
      <c r="Y4069" s="337" t="s">
        <v>19695</v>
      </c>
      <c r="Z4069" s="337" t="s">
        <v>1753</v>
      </c>
      <c r="AA4069" s="337" t="s">
        <v>766</v>
      </c>
      <c r="AB4069" s="337" t="s">
        <v>718</v>
      </c>
      <c r="AC4069" s="337" t="s">
        <v>15428</v>
      </c>
    </row>
    <row r="4070" spans="1:29" ht="15.8" x14ac:dyDescent="0.25">
      <c r="A4070" s="337" t="s">
        <v>1723</v>
      </c>
      <c r="B4070" s="337" t="s">
        <v>5280</v>
      </c>
      <c r="C4070" s="337" t="s">
        <v>1821</v>
      </c>
      <c r="D4070" s="337" t="s">
        <v>449</v>
      </c>
      <c r="E4070" s="337" t="s">
        <v>4571</v>
      </c>
      <c r="F4070" s="338">
        <v>42959</v>
      </c>
      <c r="G4070" s="337" t="s">
        <v>4572</v>
      </c>
      <c r="H4070" s="338">
        <v>43009</v>
      </c>
      <c r="I4070" s="337" t="s">
        <v>19695</v>
      </c>
      <c r="J4070" s="337" t="s">
        <v>36</v>
      </c>
      <c r="K4070" s="337" t="s">
        <v>19695</v>
      </c>
      <c r="L4070" s="337" t="s">
        <v>19695</v>
      </c>
      <c r="M4070" s="337" t="s">
        <v>19695</v>
      </c>
      <c r="N4070" s="337" t="s">
        <v>19695</v>
      </c>
      <c r="O4070" s="337" t="s">
        <v>19695</v>
      </c>
      <c r="P4070" s="337" t="s">
        <v>19695</v>
      </c>
      <c r="Q4070" s="337" t="s">
        <v>19695</v>
      </c>
      <c r="R4070" s="337" t="s">
        <v>1225</v>
      </c>
      <c r="S4070" s="337" t="s">
        <v>100</v>
      </c>
      <c r="T4070" s="337" t="s">
        <v>5281</v>
      </c>
      <c r="U4070" s="337" t="s">
        <v>5282</v>
      </c>
      <c r="V4070" s="337">
        <v>8</v>
      </c>
      <c r="W4070" s="337" t="s">
        <v>19695</v>
      </c>
      <c r="X4070" s="337" t="s">
        <v>19695</v>
      </c>
      <c r="Y4070" s="337" t="s">
        <v>19695</v>
      </c>
      <c r="Z4070" s="337" t="s">
        <v>1753</v>
      </c>
      <c r="AA4070" s="337" t="s">
        <v>735</v>
      </c>
      <c r="AB4070" s="337" t="s">
        <v>718</v>
      </c>
      <c r="AC4070" s="337" t="s">
        <v>15429</v>
      </c>
    </row>
    <row r="4071" spans="1:29" ht="15.8" x14ac:dyDescent="0.25">
      <c r="A4071" s="337" t="s">
        <v>1723</v>
      </c>
      <c r="B4071" s="337" t="s">
        <v>5142</v>
      </c>
      <c r="C4071" s="337" t="s">
        <v>1821</v>
      </c>
      <c r="D4071" s="337" t="s">
        <v>449</v>
      </c>
      <c r="E4071" s="337" t="s">
        <v>4571</v>
      </c>
      <c r="F4071" s="338">
        <v>42959</v>
      </c>
      <c r="G4071" s="337" t="s">
        <v>4572</v>
      </c>
      <c r="H4071" s="338">
        <v>43009</v>
      </c>
      <c r="I4071" s="337" t="s">
        <v>19695</v>
      </c>
      <c r="J4071" s="337" t="s">
        <v>36</v>
      </c>
      <c r="K4071" s="337" t="s">
        <v>19695</v>
      </c>
      <c r="L4071" s="337" t="s">
        <v>19695</v>
      </c>
      <c r="M4071" s="337" t="s">
        <v>19695</v>
      </c>
      <c r="N4071" s="337" t="s">
        <v>19695</v>
      </c>
      <c r="O4071" s="337" t="s">
        <v>19695</v>
      </c>
      <c r="P4071" s="337" t="s">
        <v>19695</v>
      </c>
      <c r="Q4071" s="337" t="s">
        <v>19695</v>
      </c>
      <c r="R4071" s="337" t="s">
        <v>52</v>
      </c>
      <c r="S4071" s="337" t="s">
        <v>53</v>
      </c>
      <c r="T4071" s="337" t="s">
        <v>4190</v>
      </c>
      <c r="U4071" s="337" t="s">
        <v>5143</v>
      </c>
      <c r="V4071" s="337">
        <v>6</v>
      </c>
      <c r="W4071" s="337" t="s">
        <v>19695</v>
      </c>
      <c r="X4071" s="337" t="s">
        <v>19695</v>
      </c>
      <c r="Y4071" s="337" t="s">
        <v>19695</v>
      </c>
      <c r="Z4071" s="337" t="s">
        <v>1753</v>
      </c>
      <c r="AA4071" s="337" t="s">
        <v>735</v>
      </c>
      <c r="AB4071" s="337" t="s">
        <v>718</v>
      </c>
      <c r="AC4071" s="337" t="s">
        <v>15430</v>
      </c>
    </row>
    <row r="4072" spans="1:29" ht="15.8" x14ac:dyDescent="0.25">
      <c r="A4072" s="337" t="s">
        <v>1723</v>
      </c>
      <c r="B4072" s="337" t="s">
        <v>5527</v>
      </c>
      <c r="C4072" s="337" t="s">
        <v>1821</v>
      </c>
      <c r="D4072" s="337" t="s">
        <v>449</v>
      </c>
      <c r="E4072" s="337" t="s">
        <v>4571</v>
      </c>
      <c r="F4072" s="338">
        <v>42959</v>
      </c>
      <c r="G4072" s="337" t="s">
        <v>4572</v>
      </c>
      <c r="H4072" s="338">
        <v>43009</v>
      </c>
      <c r="I4072" s="337" t="s">
        <v>19695</v>
      </c>
      <c r="J4072" s="337" t="s">
        <v>36</v>
      </c>
      <c r="K4072" s="337" t="s">
        <v>19695</v>
      </c>
      <c r="L4072" s="337" t="s">
        <v>19695</v>
      </c>
      <c r="M4072" s="337" t="s">
        <v>19695</v>
      </c>
      <c r="N4072" s="337" t="s">
        <v>19695</v>
      </c>
      <c r="O4072" s="337" t="s">
        <v>19695</v>
      </c>
      <c r="P4072" s="337" t="s">
        <v>19695</v>
      </c>
      <c r="Q4072" s="337" t="s">
        <v>19695</v>
      </c>
      <c r="R4072" s="337" t="s">
        <v>56</v>
      </c>
      <c r="S4072" s="337" t="s">
        <v>2556</v>
      </c>
      <c r="T4072" s="337" t="s">
        <v>2557</v>
      </c>
      <c r="U4072" s="337" t="s">
        <v>5528</v>
      </c>
      <c r="V4072" s="337">
        <v>6</v>
      </c>
      <c r="W4072" s="337" t="s">
        <v>19695</v>
      </c>
      <c r="X4072" s="337" t="s">
        <v>19695</v>
      </c>
      <c r="Y4072" s="337" t="s">
        <v>19695</v>
      </c>
      <c r="Z4072" s="337" t="s">
        <v>1753</v>
      </c>
      <c r="AA4072" s="337" t="s">
        <v>735</v>
      </c>
      <c r="AB4072" s="337" t="s">
        <v>718</v>
      </c>
      <c r="AC4072" s="337" t="s">
        <v>13740</v>
      </c>
    </row>
    <row r="4073" spans="1:29" ht="15.8" x14ac:dyDescent="0.25">
      <c r="A4073" s="337" t="s">
        <v>1723</v>
      </c>
      <c r="B4073" s="337" t="s">
        <v>5148</v>
      </c>
      <c r="C4073" s="337" t="s">
        <v>1725</v>
      </c>
      <c r="D4073" s="337" t="s">
        <v>1730</v>
      </c>
      <c r="E4073" s="337" t="s">
        <v>4571</v>
      </c>
      <c r="F4073" s="338">
        <v>42959</v>
      </c>
      <c r="G4073" s="337" t="s">
        <v>4572</v>
      </c>
      <c r="H4073" s="338">
        <v>43009</v>
      </c>
      <c r="I4073" s="337" t="s">
        <v>19695</v>
      </c>
      <c r="J4073" s="337" t="s">
        <v>16</v>
      </c>
      <c r="K4073" s="337" t="s">
        <v>19695</v>
      </c>
      <c r="L4073" s="337" t="s">
        <v>19695</v>
      </c>
      <c r="M4073" s="337" t="s">
        <v>19695</v>
      </c>
      <c r="N4073" s="337" t="s">
        <v>19695</v>
      </c>
      <c r="O4073" s="337" t="s">
        <v>19695</v>
      </c>
      <c r="P4073" s="337" t="s">
        <v>19695</v>
      </c>
      <c r="Q4073" s="337" t="s">
        <v>19695</v>
      </c>
      <c r="R4073" s="337" t="s">
        <v>18</v>
      </c>
      <c r="S4073" s="337" t="s">
        <v>1038</v>
      </c>
      <c r="T4073" s="337" t="s">
        <v>5117</v>
      </c>
      <c r="U4073" s="337" t="s">
        <v>2078</v>
      </c>
      <c r="V4073" s="337">
        <v>6</v>
      </c>
      <c r="W4073" s="337" t="s">
        <v>19695</v>
      </c>
      <c r="X4073" s="337" t="s">
        <v>19695</v>
      </c>
      <c r="Y4073" s="337" t="s">
        <v>19695</v>
      </c>
      <c r="Z4073" s="337" t="s">
        <v>1753</v>
      </c>
      <c r="AA4073" s="337" t="s">
        <v>735</v>
      </c>
      <c r="AB4073" s="337" t="s">
        <v>718</v>
      </c>
      <c r="AC4073" s="337" t="s">
        <v>13741</v>
      </c>
    </row>
    <row r="4074" spans="1:29" ht="15.8" x14ac:dyDescent="0.25">
      <c r="A4074" s="337" t="s">
        <v>1723</v>
      </c>
      <c r="B4074" s="337" t="s">
        <v>6471</v>
      </c>
      <c r="C4074" s="337" t="s">
        <v>1788</v>
      </c>
      <c r="D4074" s="337" t="s">
        <v>1730</v>
      </c>
      <c r="E4074" s="337" t="s">
        <v>6472</v>
      </c>
      <c r="F4074" s="338">
        <v>42997</v>
      </c>
      <c r="G4074" s="337" t="s">
        <v>4587</v>
      </c>
      <c r="H4074" s="338">
        <v>43008</v>
      </c>
      <c r="I4074" s="337" t="s">
        <v>19695</v>
      </c>
      <c r="J4074" s="337" t="s">
        <v>36</v>
      </c>
      <c r="K4074" s="337" t="s">
        <v>19695</v>
      </c>
      <c r="L4074" s="337" t="s">
        <v>19695</v>
      </c>
      <c r="M4074" s="337" t="s">
        <v>19695</v>
      </c>
      <c r="N4074" s="337" t="s">
        <v>19695</v>
      </c>
      <c r="O4074" s="337" t="s">
        <v>19695</v>
      </c>
      <c r="P4074" s="337" t="s">
        <v>19695</v>
      </c>
      <c r="Q4074" s="337" t="s">
        <v>19695</v>
      </c>
      <c r="R4074" s="337" t="s">
        <v>2955</v>
      </c>
      <c r="S4074" s="337" t="s">
        <v>4423</v>
      </c>
      <c r="T4074" s="337" t="s">
        <v>6473</v>
      </c>
      <c r="U4074" s="337" t="s">
        <v>1123</v>
      </c>
      <c r="V4074" s="337">
        <v>4</v>
      </c>
      <c r="W4074" s="337" t="s">
        <v>19695</v>
      </c>
      <c r="X4074" s="337" t="s">
        <v>19695</v>
      </c>
      <c r="Y4074" s="337" t="s">
        <v>19695</v>
      </c>
      <c r="Z4074" s="337" t="s">
        <v>1728</v>
      </c>
      <c r="AA4074" s="337" t="s">
        <v>6474</v>
      </c>
      <c r="AB4074" s="337" t="s">
        <v>6475</v>
      </c>
      <c r="AC4074" s="337" t="s">
        <v>13731</v>
      </c>
    </row>
    <row r="4075" spans="1:29" ht="15.8" x14ac:dyDescent="0.25">
      <c r="A4075" s="337" t="s">
        <v>1723</v>
      </c>
      <c r="B4075" s="337" t="s">
        <v>5195</v>
      </c>
      <c r="C4075" s="337" t="s">
        <v>1821</v>
      </c>
      <c r="D4075" s="337" t="s">
        <v>449</v>
      </c>
      <c r="E4075" s="337" t="s">
        <v>4273</v>
      </c>
      <c r="F4075" s="338">
        <v>42947</v>
      </c>
      <c r="G4075" s="337" t="s">
        <v>4587</v>
      </c>
      <c r="H4075" s="338">
        <v>43008</v>
      </c>
      <c r="I4075" s="337" t="s">
        <v>19695</v>
      </c>
      <c r="J4075" s="337" t="s">
        <v>16</v>
      </c>
      <c r="K4075" s="337" t="s">
        <v>19695</v>
      </c>
      <c r="L4075" s="337" t="s">
        <v>19695</v>
      </c>
      <c r="M4075" s="337" t="s">
        <v>19695</v>
      </c>
      <c r="N4075" s="337" t="s">
        <v>19695</v>
      </c>
      <c r="O4075" s="337" t="s">
        <v>19695</v>
      </c>
      <c r="P4075" s="337" t="s">
        <v>19695</v>
      </c>
      <c r="Q4075" s="337" t="s">
        <v>19695</v>
      </c>
      <c r="R4075" s="337" t="s">
        <v>56</v>
      </c>
      <c r="S4075" s="337" t="s">
        <v>79</v>
      </c>
      <c r="T4075" s="337" t="s">
        <v>5196</v>
      </c>
      <c r="U4075" s="337" t="s">
        <v>5196</v>
      </c>
      <c r="V4075" s="337">
        <v>6</v>
      </c>
      <c r="W4075" s="337" t="s">
        <v>19695</v>
      </c>
      <c r="X4075" s="337" t="s">
        <v>19695</v>
      </c>
      <c r="Y4075" s="337" t="s">
        <v>19695</v>
      </c>
      <c r="Z4075" s="337" t="s">
        <v>1728</v>
      </c>
      <c r="AA4075" s="337" t="s">
        <v>717</v>
      </c>
      <c r="AB4075" s="337" t="s">
        <v>718</v>
      </c>
      <c r="AC4075" s="337" t="s">
        <v>13818</v>
      </c>
    </row>
    <row r="4076" spans="1:29" ht="15.8" x14ac:dyDescent="0.25">
      <c r="A4076" s="337" t="s">
        <v>1723</v>
      </c>
      <c r="B4076" s="337" t="s">
        <v>6721</v>
      </c>
      <c r="C4076" s="337" t="s">
        <v>1821</v>
      </c>
      <c r="D4076" s="337" t="s">
        <v>449</v>
      </c>
      <c r="E4076" s="337" t="s">
        <v>6722</v>
      </c>
      <c r="F4076" s="338">
        <v>42957</v>
      </c>
      <c r="G4076" s="337" t="s">
        <v>4993</v>
      </c>
      <c r="H4076" s="338">
        <v>43007</v>
      </c>
      <c r="I4076" s="337" t="s">
        <v>19695</v>
      </c>
      <c r="J4076" s="337" t="s">
        <v>36</v>
      </c>
      <c r="K4076" s="337" t="s">
        <v>19695</v>
      </c>
      <c r="L4076" s="337" t="s">
        <v>19695</v>
      </c>
      <c r="M4076" s="337" t="s">
        <v>19695</v>
      </c>
      <c r="N4076" s="337" t="s">
        <v>19695</v>
      </c>
      <c r="O4076" s="337" t="s">
        <v>19695</v>
      </c>
      <c r="P4076" s="337" t="s">
        <v>19695</v>
      </c>
      <c r="Q4076" s="337" t="s">
        <v>19695</v>
      </c>
      <c r="R4076" s="337" t="s">
        <v>18</v>
      </c>
      <c r="S4076" s="337" t="s">
        <v>78</v>
      </c>
      <c r="T4076" s="337" t="s">
        <v>78</v>
      </c>
      <c r="U4076" s="337" t="s">
        <v>6723</v>
      </c>
      <c r="V4076" s="337">
        <v>10</v>
      </c>
      <c r="W4076" s="337" t="s">
        <v>19695</v>
      </c>
      <c r="X4076" s="337" t="s">
        <v>19695</v>
      </c>
      <c r="Y4076" s="337" t="s">
        <v>19695</v>
      </c>
      <c r="Z4076" s="337" t="s">
        <v>1745</v>
      </c>
      <c r="AA4076" s="337" t="s">
        <v>853</v>
      </c>
      <c r="AB4076" s="337" t="s">
        <v>854</v>
      </c>
      <c r="AC4076" s="337" t="s">
        <v>13745</v>
      </c>
    </row>
    <row r="4077" spans="1:29" ht="15.8" x14ac:dyDescent="0.25">
      <c r="A4077" s="337" t="s">
        <v>1723</v>
      </c>
      <c r="B4077" s="337" t="s">
        <v>4992</v>
      </c>
      <c r="C4077" s="337" t="s">
        <v>1725</v>
      </c>
      <c r="D4077" s="337" t="s">
        <v>1726</v>
      </c>
      <c r="E4077" s="337" t="s">
        <v>4732</v>
      </c>
      <c r="F4077" s="338">
        <v>42983</v>
      </c>
      <c r="G4077" s="337" t="s">
        <v>4993</v>
      </c>
      <c r="H4077" s="338">
        <v>43007</v>
      </c>
      <c r="I4077" s="337" t="s">
        <v>19695</v>
      </c>
      <c r="J4077" s="337" t="s">
        <v>36</v>
      </c>
      <c r="K4077" s="337" t="s">
        <v>19695</v>
      </c>
      <c r="L4077" s="337" t="s">
        <v>19695</v>
      </c>
      <c r="M4077" s="337" t="s">
        <v>19695</v>
      </c>
      <c r="N4077" s="337" t="s">
        <v>19695</v>
      </c>
      <c r="O4077" s="337" t="s">
        <v>19695</v>
      </c>
      <c r="P4077" s="337" t="s">
        <v>19695</v>
      </c>
      <c r="Q4077" s="337" t="s">
        <v>19695</v>
      </c>
      <c r="R4077" s="337" t="s">
        <v>56</v>
      </c>
      <c r="S4077" s="337" t="s">
        <v>2556</v>
      </c>
      <c r="T4077" s="337" t="s">
        <v>1594</v>
      </c>
      <c r="U4077" s="337" t="s">
        <v>4994</v>
      </c>
      <c r="V4077" s="337">
        <v>16</v>
      </c>
      <c r="W4077" s="337" t="s">
        <v>19695</v>
      </c>
      <c r="X4077" s="337" t="s">
        <v>19695</v>
      </c>
      <c r="Y4077" s="337" t="s">
        <v>19695</v>
      </c>
      <c r="Z4077" s="337" t="s">
        <v>1753</v>
      </c>
      <c r="AA4077" s="337" t="s">
        <v>766</v>
      </c>
      <c r="AB4077" s="337" t="s">
        <v>718</v>
      </c>
      <c r="AC4077" s="337" t="s">
        <v>13540</v>
      </c>
    </row>
    <row r="4078" spans="1:29" ht="15.8" x14ac:dyDescent="0.25">
      <c r="A4078" s="337" t="s">
        <v>1723</v>
      </c>
      <c r="B4078" s="337" t="s">
        <v>6837</v>
      </c>
      <c r="C4078" s="337" t="s">
        <v>1821</v>
      </c>
      <c r="D4078" s="337" t="s">
        <v>449</v>
      </c>
      <c r="E4078" s="337" t="s">
        <v>5851</v>
      </c>
      <c r="F4078" s="338">
        <v>42975</v>
      </c>
      <c r="G4078" s="337" t="s">
        <v>5984</v>
      </c>
      <c r="H4078" s="338">
        <v>43003</v>
      </c>
      <c r="I4078" s="337" t="s">
        <v>19695</v>
      </c>
      <c r="J4078" s="337" t="s">
        <v>16</v>
      </c>
      <c r="K4078" s="337" t="s">
        <v>19695</v>
      </c>
      <c r="L4078" s="337" t="s">
        <v>19695</v>
      </c>
      <c r="M4078" s="337" t="s">
        <v>19695</v>
      </c>
      <c r="N4078" s="337" t="s">
        <v>19695</v>
      </c>
      <c r="O4078" s="337" t="s">
        <v>19695</v>
      </c>
      <c r="P4078" s="337" t="s">
        <v>19695</v>
      </c>
      <c r="Q4078" s="337" t="s">
        <v>19695</v>
      </c>
      <c r="R4078" s="337" t="s">
        <v>1225</v>
      </c>
      <c r="S4078" s="337" t="s">
        <v>100</v>
      </c>
      <c r="T4078" s="337" t="s">
        <v>6371</v>
      </c>
      <c r="U4078" s="337" t="s">
        <v>6838</v>
      </c>
      <c r="V4078" s="337">
        <v>8</v>
      </c>
      <c r="W4078" s="337" t="s">
        <v>19695</v>
      </c>
      <c r="X4078" s="337" t="s">
        <v>19695</v>
      </c>
      <c r="Y4078" s="337" t="s">
        <v>19695</v>
      </c>
      <c r="Z4078" s="337" t="s">
        <v>1728</v>
      </c>
      <c r="AA4078" s="337" t="s">
        <v>735</v>
      </c>
      <c r="AB4078" s="337" t="s">
        <v>718</v>
      </c>
      <c r="AC4078" s="337" t="s">
        <v>13771</v>
      </c>
    </row>
    <row r="4079" spans="1:29" ht="15.8" x14ac:dyDescent="0.25">
      <c r="A4079" s="337" t="s">
        <v>1723</v>
      </c>
      <c r="B4079" s="337" t="s">
        <v>5983</v>
      </c>
      <c r="C4079" s="337" t="s">
        <v>1821</v>
      </c>
      <c r="D4079" s="337" t="s">
        <v>449</v>
      </c>
      <c r="E4079" s="337" t="s">
        <v>5261</v>
      </c>
      <c r="F4079" s="338">
        <v>42953</v>
      </c>
      <c r="G4079" s="337" t="s">
        <v>5984</v>
      </c>
      <c r="H4079" s="338">
        <v>43003</v>
      </c>
      <c r="I4079" s="337" t="s">
        <v>19695</v>
      </c>
      <c r="J4079" s="337" t="s">
        <v>36</v>
      </c>
      <c r="K4079" s="337" t="s">
        <v>19695</v>
      </c>
      <c r="L4079" s="337" t="s">
        <v>19695</v>
      </c>
      <c r="M4079" s="337" t="s">
        <v>19695</v>
      </c>
      <c r="N4079" s="337" t="s">
        <v>19695</v>
      </c>
      <c r="O4079" s="337" t="s">
        <v>19695</v>
      </c>
      <c r="P4079" s="337" t="s">
        <v>19695</v>
      </c>
      <c r="Q4079" s="337" t="s">
        <v>19695</v>
      </c>
      <c r="R4079" s="337" t="s">
        <v>35</v>
      </c>
      <c r="S4079" s="337" t="s">
        <v>77</v>
      </c>
      <c r="T4079" s="337" t="s">
        <v>994</v>
      </c>
      <c r="U4079" s="337" t="s">
        <v>5985</v>
      </c>
      <c r="V4079" s="337">
        <v>10</v>
      </c>
      <c r="W4079" s="337" t="s">
        <v>19695</v>
      </c>
      <c r="X4079" s="337" t="s">
        <v>19695</v>
      </c>
      <c r="Y4079" s="337" t="s">
        <v>19695</v>
      </c>
      <c r="Z4079" s="337" t="s">
        <v>1753</v>
      </c>
      <c r="AA4079" s="337" t="s">
        <v>1499</v>
      </c>
      <c r="AB4079" s="337" t="s">
        <v>718</v>
      </c>
      <c r="AC4079" s="337" t="s">
        <v>13716</v>
      </c>
    </row>
    <row r="4080" spans="1:29" ht="15.8" x14ac:dyDescent="0.25">
      <c r="A4080" s="337" t="s">
        <v>1723</v>
      </c>
      <c r="B4080" s="337" t="s">
        <v>6724</v>
      </c>
      <c r="C4080" s="337" t="s">
        <v>1821</v>
      </c>
      <c r="D4080" s="337" t="s">
        <v>449</v>
      </c>
      <c r="E4080" s="337" t="s">
        <v>4660</v>
      </c>
      <c r="F4080" s="338">
        <v>42950</v>
      </c>
      <c r="G4080" s="337" t="s">
        <v>3568</v>
      </c>
      <c r="H4080" s="338">
        <v>43000</v>
      </c>
      <c r="I4080" s="337" t="s">
        <v>19695</v>
      </c>
      <c r="J4080" s="337" t="s">
        <v>36</v>
      </c>
      <c r="K4080" s="337" t="s">
        <v>19695</v>
      </c>
      <c r="L4080" s="337" t="s">
        <v>19695</v>
      </c>
      <c r="M4080" s="337" t="s">
        <v>19695</v>
      </c>
      <c r="N4080" s="337" t="s">
        <v>19695</v>
      </c>
      <c r="O4080" s="337" t="s">
        <v>19695</v>
      </c>
      <c r="P4080" s="337" t="s">
        <v>19695</v>
      </c>
      <c r="Q4080" s="337" t="s">
        <v>19695</v>
      </c>
      <c r="R4080" s="337" t="s">
        <v>52</v>
      </c>
      <c r="S4080" s="337" t="s">
        <v>857</v>
      </c>
      <c r="T4080" s="337" t="s">
        <v>4131</v>
      </c>
      <c r="U4080" s="337" t="s">
        <v>4131</v>
      </c>
      <c r="V4080" s="337">
        <v>10</v>
      </c>
      <c r="W4080" s="337" t="s">
        <v>19695</v>
      </c>
      <c r="X4080" s="337" t="s">
        <v>19695</v>
      </c>
      <c r="Y4080" s="337" t="s">
        <v>19695</v>
      </c>
      <c r="Z4080" s="337" t="s">
        <v>1745</v>
      </c>
      <c r="AA4080" s="337" t="s">
        <v>853</v>
      </c>
      <c r="AB4080" s="337" t="s">
        <v>854</v>
      </c>
      <c r="AC4080" s="337" t="s">
        <v>13745</v>
      </c>
    </row>
    <row r="4081" spans="1:29" ht="15.8" x14ac:dyDescent="0.25">
      <c r="A4081" s="337" t="s">
        <v>1723</v>
      </c>
      <c r="B4081" s="337" t="s">
        <v>6066</v>
      </c>
      <c r="C4081" s="337" t="s">
        <v>1821</v>
      </c>
      <c r="D4081" s="337" t="s">
        <v>449</v>
      </c>
      <c r="E4081" s="337" t="s">
        <v>4383</v>
      </c>
      <c r="F4081" s="338">
        <v>42961</v>
      </c>
      <c r="G4081" s="337" t="s">
        <v>5618</v>
      </c>
      <c r="H4081" s="338">
        <v>42998</v>
      </c>
      <c r="I4081" s="337" t="s">
        <v>19695</v>
      </c>
      <c r="J4081" s="337" t="s">
        <v>36</v>
      </c>
      <c r="K4081" s="337" t="s">
        <v>19695</v>
      </c>
      <c r="L4081" s="337" t="s">
        <v>19695</v>
      </c>
      <c r="M4081" s="337" t="s">
        <v>19695</v>
      </c>
      <c r="N4081" s="337" t="s">
        <v>19695</v>
      </c>
      <c r="O4081" s="337" t="s">
        <v>19695</v>
      </c>
      <c r="P4081" s="337" t="s">
        <v>19695</v>
      </c>
      <c r="Q4081" s="337" t="s">
        <v>19695</v>
      </c>
      <c r="R4081" s="337" t="s">
        <v>35</v>
      </c>
      <c r="S4081" s="337" t="s">
        <v>77</v>
      </c>
      <c r="T4081" s="337" t="s">
        <v>1015</v>
      </c>
      <c r="U4081" s="337" t="s">
        <v>6023</v>
      </c>
      <c r="V4081" s="337">
        <v>8</v>
      </c>
      <c r="W4081" s="337" t="s">
        <v>19695</v>
      </c>
      <c r="X4081" s="337" t="s">
        <v>19695</v>
      </c>
      <c r="Y4081" s="337" t="s">
        <v>19695</v>
      </c>
      <c r="Z4081" s="337" t="s">
        <v>1753</v>
      </c>
      <c r="AA4081" s="337" t="s">
        <v>717</v>
      </c>
      <c r="AB4081" s="337" t="s">
        <v>718</v>
      </c>
      <c r="AC4081" s="337" t="s">
        <v>13695</v>
      </c>
    </row>
    <row r="4082" spans="1:29" ht="15.8" x14ac:dyDescent="0.25">
      <c r="A4082" s="337" t="s">
        <v>1723</v>
      </c>
      <c r="B4082" s="337" t="s">
        <v>5617</v>
      </c>
      <c r="C4082" s="337" t="s">
        <v>1821</v>
      </c>
      <c r="D4082" s="337" t="s">
        <v>449</v>
      </c>
      <c r="E4082" s="337" t="s">
        <v>1417</v>
      </c>
      <c r="F4082" s="338">
        <v>42948</v>
      </c>
      <c r="G4082" s="337" t="s">
        <v>5618</v>
      </c>
      <c r="H4082" s="338">
        <v>42998</v>
      </c>
      <c r="I4082" s="337" t="s">
        <v>19695</v>
      </c>
      <c r="J4082" s="337" t="s">
        <v>36</v>
      </c>
      <c r="K4082" s="337" t="s">
        <v>19695</v>
      </c>
      <c r="L4082" s="337" t="s">
        <v>19695</v>
      </c>
      <c r="M4082" s="337" t="s">
        <v>19695</v>
      </c>
      <c r="N4082" s="337" t="s">
        <v>19695</v>
      </c>
      <c r="O4082" s="337" t="s">
        <v>19695</v>
      </c>
      <c r="P4082" s="337" t="s">
        <v>19695</v>
      </c>
      <c r="Q4082" s="337" t="s">
        <v>19695</v>
      </c>
      <c r="R4082" s="337" t="s">
        <v>98</v>
      </c>
      <c r="S4082" s="337" t="s">
        <v>121</v>
      </c>
      <c r="T4082" s="337" t="s">
        <v>121</v>
      </c>
      <c r="U4082" s="337" t="s">
        <v>1554</v>
      </c>
      <c r="V4082" s="337">
        <v>8</v>
      </c>
      <c r="W4082" s="337" t="s">
        <v>19695</v>
      </c>
      <c r="X4082" s="337" t="s">
        <v>19695</v>
      </c>
      <c r="Y4082" s="337" t="s">
        <v>19695</v>
      </c>
      <c r="Z4082" s="337" t="s">
        <v>1753</v>
      </c>
      <c r="AA4082" s="337" t="s">
        <v>717</v>
      </c>
      <c r="AB4082" s="337" t="s">
        <v>718</v>
      </c>
      <c r="AC4082" s="337" t="s">
        <v>15214</v>
      </c>
    </row>
    <row r="4083" spans="1:29" ht="15.8" x14ac:dyDescent="0.25">
      <c r="A4083" s="337" t="s">
        <v>1723</v>
      </c>
      <c r="B4083" s="337" t="s">
        <v>4333</v>
      </c>
      <c r="C4083" s="337" t="s">
        <v>1788</v>
      </c>
      <c r="D4083" s="337" t="s">
        <v>769</v>
      </c>
      <c r="E4083" s="337" t="s">
        <v>4334</v>
      </c>
      <c r="F4083" s="338">
        <v>42943</v>
      </c>
      <c r="G4083" s="337" t="s">
        <v>4335</v>
      </c>
      <c r="H4083" s="338">
        <v>42996</v>
      </c>
      <c r="I4083" s="337" t="s">
        <v>19695</v>
      </c>
      <c r="J4083" s="337" t="s">
        <v>36</v>
      </c>
      <c r="K4083" s="337" t="s">
        <v>19695</v>
      </c>
      <c r="L4083" s="337" t="s">
        <v>19695</v>
      </c>
      <c r="M4083" s="337" t="s">
        <v>19695</v>
      </c>
      <c r="N4083" s="337" t="s">
        <v>19695</v>
      </c>
      <c r="O4083" s="337" t="s">
        <v>19695</v>
      </c>
      <c r="P4083" s="337" t="s">
        <v>19695</v>
      </c>
      <c r="Q4083" s="337" t="s">
        <v>19695</v>
      </c>
      <c r="R4083" s="337" t="s">
        <v>15</v>
      </c>
      <c r="S4083" s="337" t="s">
        <v>1086</v>
      </c>
      <c r="T4083" s="337" t="s">
        <v>1542</v>
      </c>
      <c r="U4083" s="337" t="s">
        <v>4336</v>
      </c>
      <c r="V4083" s="337">
        <v>10</v>
      </c>
      <c r="W4083" s="337" t="s">
        <v>19695</v>
      </c>
      <c r="X4083" s="337" t="s">
        <v>19695</v>
      </c>
      <c r="Y4083" s="337" t="s">
        <v>19695</v>
      </c>
      <c r="Z4083" s="337" t="s">
        <v>1728</v>
      </c>
      <c r="AA4083" s="337" t="s">
        <v>717</v>
      </c>
      <c r="AB4083" s="337" t="s">
        <v>718</v>
      </c>
      <c r="AC4083" s="337" t="s">
        <v>13820</v>
      </c>
    </row>
    <row r="4084" spans="1:29" ht="15.8" x14ac:dyDescent="0.25">
      <c r="A4084" s="337" t="s">
        <v>1723</v>
      </c>
      <c r="B4084" s="337" t="s">
        <v>1285</v>
      </c>
      <c r="C4084" s="337" t="s">
        <v>1725</v>
      </c>
      <c r="D4084" s="337" t="s">
        <v>13527</v>
      </c>
      <c r="E4084" s="337" t="s">
        <v>5616</v>
      </c>
      <c r="F4084" s="338">
        <v>42945</v>
      </c>
      <c r="G4084" s="337" t="s">
        <v>1286</v>
      </c>
      <c r="H4084" s="338">
        <v>42995</v>
      </c>
      <c r="I4084" s="337" t="s">
        <v>19695</v>
      </c>
      <c r="J4084" s="337" t="s">
        <v>36</v>
      </c>
      <c r="K4084" s="337" t="s">
        <v>19695</v>
      </c>
      <c r="L4084" s="337" t="s">
        <v>19695</v>
      </c>
      <c r="M4084" s="337" t="s">
        <v>19695</v>
      </c>
      <c r="N4084" s="337" t="s">
        <v>19695</v>
      </c>
      <c r="O4084" s="337" t="s">
        <v>19695</v>
      </c>
      <c r="P4084" s="337" t="s">
        <v>19695</v>
      </c>
      <c r="Q4084" s="337" t="s">
        <v>19695</v>
      </c>
      <c r="R4084" s="337" t="s">
        <v>52</v>
      </c>
      <c r="S4084" s="337" t="s">
        <v>93</v>
      </c>
      <c r="T4084" s="337" t="s">
        <v>435</v>
      </c>
      <c r="U4084" s="337" t="s">
        <v>1287</v>
      </c>
      <c r="V4084" s="337">
        <v>8</v>
      </c>
      <c r="W4084" s="337" t="s">
        <v>19695</v>
      </c>
      <c r="X4084" s="337" t="s">
        <v>19695</v>
      </c>
      <c r="Y4084" s="337" t="s">
        <v>19695</v>
      </c>
      <c r="Z4084" s="337" t="s">
        <v>1753</v>
      </c>
      <c r="AA4084" s="337" t="s">
        <v>717</v>
      </c>
      <c r="AB4084" s="337" t="s">
        <v>718</v>
      </c>
      <c r="AC4084" s="337" t="s">
        <v>15423</v>
      </c>
    </row>
    <row r="4085" spans="1:29" ht="15.8" x14ac:dyDescent="0.25">
      <c r="A4085" s="337" t="s">
        <v>1723</v>
      </c>
      <c r="B4085" s="337" t="s">
        <v>4894</v>
      </c>
      <c r="C4085" s="337" t="s">
        <v>1821</v>
      </c>
      <c r="D4085" s="337" t="s">
        <v>449</v>
      </c>
      <c r="E4085" s="337" t="s">
        <v>4334</v>
      </c>
      <c r="F4085" s="338">
        <v>42943</v>
      </c>
      <c r="G4085" s="337" t="s">
        <v>4456</v>
      </c>
      <c r="H4085" s="338">
        <v>42993</v>
      </c>
      <c r="I4085" s="337" t="s">
        <v>19695</v>
      </c>
      <c r="J4085" s="337" t="s">
        <v>16</v>
      </c>
      <c r="K4085" s="337" t="s">
        <v>19695</v>
      </c>
      <c r="L4085" s="337" t="s">
        <v>19695</v>
      </c>
      <c r="M4085" s="337" t="s">
        <v>19695</v>
      </c>
      <c r="N4085" s="337" t="s">
        <v>19695</v>
      </c>
      <c r="O4085" s="337" t="s">
        <v>19695</v>
      </c>
      <c r="P4085" s="337" t="s">
        <v>19695</v>
      </c>
      <c r="Q4085" s="337" t="s">
        <v>19695</v>
      </c>
      <c r="R4085" s="337" t="s">
        <v>15</v>
      </c>
      <c r="S4085" s="337" t="s">
        <v>1519</v>
      </c>
      <c r="T4085" s="337" t="s">
        <v>4895</v>
      </c>
      <c r="U4085" s="337" t="s">
        <v>2690</v>
      </c>
      <c r="V4085" s="337">
        <v>8</v>
      </c>
      <c r="W4085" s="337" t="s">
        <v>19695</v>
      </c>
      <c r="X4085" s="337" t="s">
        <v>19695</v>
      </c>
      <c r="Y4085" s="337" t="s">
        <v>19695</v>
      </c>
      <c r="Z4085" s="337" t="s">
        <v>1728</v>
      </c>
      <c r="AA4085" s="337" t="s">
        <v>717</v>
      </c>
      <c r="AB4085" s="337" t="s">
        <v>718</v>
      </c>
      <c r="AC4085" s="337" t="s">
        <v>13716</v>
      </c>
    </row>
    <row r="4086" spans="1:29" ht="15.8" x14ac:dyDescent="0.25">
      <c r="A4086" s="337" t="s">
        <v>1723</v>
      </c>
      <c r="B4086" s="337" t="s">
        <v>4454</v>
      </c>
      <c r="C4086" s="337" t="s">
        <v>1821</v>
      </c>
      <c r="D4086" s="337" t="s">
        <v>449</v>
      </c>
      <c r="E4086" s="337" t="s">
        <v>4455</v>
      </c>
      <c r="F4086" s="338">
        <v>42927</v>
      </c>
      <c r="G4086" s="337" t="s">
        <v>4456</v>
      </c>
      <c r="H4086" s="338">
        <v>42993</v>
      </c>
      <c r="I4086" s="337" t="s">
        <v>19695</v>
      </c>
      <c r="J4086" s="337" t="s">
        <v>16</v>
      </c>
      <c r="K4086" s="337" t="s">
        <v>19695</v>
      </c>
      <c r="L4086" s="337" t="s">
        <v>19695</v>
      </c>
      <c r="M4086" s="337" t="s">
        <v>19695</v>
      </c>
      <c r="N4086" s="337" t="s">
        <v>19695</v>
      </c>
      <c r="O4086" s="337" t="s">
        <v>19695</v>
      </c>
      <c r="P4086" s="337" t="s">
        <v>19695</v>
      </c>
      <c r="Q4086" s="337" t="s">
        <v>19695</v>
      </c>
      <c r="R4086" s="337" t="s">
        <v>52</v>
      </c>
      <c r="S4086" s="337" t="s">
        <v>69</v>
      </c>
      <c r="T4086" s="337" t="s">
        <v>903</v>
      </c>
      <c r="U4086" s="337" t="s">
        <v>4457</v>
      </c>
      <c r="V4086" s="337">
        <v>12</v>
      </c>
      <c r="W4086" s="337" t="s">
        <v>19695</v>
      </c>
      <c r="X4086" s="337" t="s">
        <v>19695</v>
      </c>
      <c r="Y4086" s="337" t="s">
        <v>19695</v>
      </c>
      <c r="Z4086" s="337" t="s">
        <v>1728</v>
      </c>
      <c r="AA4086" s="337" t="s">
        <v>717</v>
      </c>
      <c r="AB4086" s="337" t="s">
        <v>718</v>
      </c>
      <c r="AC4086" s="337" t="s">
        <v>13806</v>
      </c>
    </row>
    <row r="4087" spans="1:29" ht="15.8" x14ac:dyDescent="0.25">
      <c r="A4087" s="337" t="s">
        <v>1723</v>
      </c>
      <c r="B4087" s="337" t="s">
        <v>9182</v>
      </c>
      <c r="C4087" s="337" t="s">
        <v>1821</v>
      </c>
      <c r="D4087" s="337" t="s">
        <v>449</v>
      </c>
      <c r="E4087" s="337" t="s">
        <v>9183</v>
      </c>
      <c r="F4087" s="338">
        <v>42899</v>
      </c>
      <c r="G4087" s="337" t="s">
        <v>4456</v>
      </c>
      <c r="H4087" s="338">
        <v>42993</v>
      </c>
      <c r="I4087" s="337" t="s">
        <v>19695</v>
      </c>
      <c r="J4087" s="337" t="s">
        <v>16</v>
      </c>
      <c r="K4087" s="337" t="s">
        <v>19695</v>
      </c>
      <c r="L4087" s="337" t="s">
        <v>19695</v>
      </c>
      <c r="M4087" s="337" t="s">
        <v>19695</v>
      </c>
      <c r="N4087" s="337" t="s">
        <v>19695</v>
      </c>
      <c r="O4087" s="337" t="s">
        <v>19695</v>
      </c>
      <c r="P4087" s="337" t="s">
        <v>19695</v>
      </c>
      <c r="Q4087" s="337" t="s">
        <v>19695</v>
      </c>
      <c r="R4087" s="337" t="s">
        <v>144</v>
      </c>
      <c r="S4087" s="337" t="s">
        <v>446</v>
      </c>
      <c r="T4087" s="337" t="s">
        <v>55</v>
      </c>
      <c r="U4087" s="337" t="s">
        <v>1123</v>
      </c>
      <c r="V4087" s="337">
        <v>4</v>
      </c>
      <c r="W4087" s="337" t="s">
        <v>19695</v>
      </c>
      <c r="X4087" s="337" t="s">
        <v>19695</v>
      </c>
      <c r="Y4087" s="337" t="s">
        <v>19695</v>
      </c>
      <c r="Z4087" s="337" t="s">
        <v>1728</v>
      </c>
      <c r="AA4087" s="337" t="s">
        <v>717</v>
      </c>
      <c r="AB4087" s="337" t="s">
        <v>718</v>
      </c>
      <c r="AC4087" s="337" t="s">
        <v>13903</v>
      </c>
    </row>
    <row r="4088" spans="1:29" ht="15.8" x14ac:dyDescent="0.25">
      <c r="A4088" s="337" t="s">
        <v>1723</v>
      </c>
      <c r="B4088" s="337" t="s">
        <v>9189</v>
      </c>
      <c r="C4088" s="337" t="s">
        <v>1788</v>
      </c>
      <c r="D4088" s="337" t="s">
        <v>769</v>
      </c>
      <c r="E4088" s="337" t="s">
        <v>5114</v>
      </c>
      <c r="F4088" s="338">
        <v>42878</v>
      </c>
      <c r="G4088" s="337" t="s">
        <v>4456</v>
      </c>
      <c r="H4088" s="338">
        <v>42993</v>
      </c>
      <c r="I4088" s="337" t="s">
        <v>19695</v>
      </c>
      <c r="J4088" s="337" t="s">
        <v>16</v>
      </c>
      <c r="K4088" s="337" t="s">
        <v>19695</v>
      </c>
      <c r="L4088" s="337" t="s">
        <v>19695</v>
      </c>
      <c r="M4088" s="337" t="s">
        <v>19695</v>
      </c>
      <c r="N4088" s="337" t="s">
        <v>19695</v>
      </c>
      <c r="O4088" s="337" t="s">
        <v>19695</v>
      </c>
      <c r="P4088" s="337" t="s">
        <v>19695</v>
      </c>
      <c r="Q4088" s="337" t="s">
        <v>19695</v>
      </c>
      <c r="R4088" s="337" t="s">
        <v>144</v>
      </c>
      <c r="S4088" s="337" t="s">
        <v>446</v>
      </c>
      <c r="T4088" s="337" t="s">
        <v>55</v>
      </c>
      <c r="U4088" s="337" t="s">
        <v>1484</v>
      </c>
      <c r="V4088" s="337">
        <v>4</v>
      </c>
      <c r="W4088" s="337" t="s">
        <v>19695</v>
      </c>
      <c r="X4088" s="337" t="s">
        <v>19695</v>
      </c>
      <c r="Y4088" s="337" t="s">
        <v>19695</v>
      </c>
      <c r="Z4088" s="337" t="s">
        <v>1728</v>
      </c>
      <c r="AA4088" s="337" t="s">
        <v>717</v>
      </c>
      <c r="AB4088" s="337" t="s">
        <v>718</v>
      </c>
      <c r="AC4088" s="337" t="s">
        <v>13905</v>
      </c>
    </row>
    <row r="4089" spans="1:29" ht="15.8" x14ac:dyDescent="0.25">
      <c r="A4089" s="337" t="s">
        <v>1723</v>
      </c>
      <c r="B4089" s="337" t="s">
        <v>8041</v>
      </c>
      <c r="C4089" s="337" t="s">
        <v>1821</v>
      </c>
      <c r="D4089" s="337" t="s">
        <v>449</v>
      </c>
      <c r="E4089" s="337" t="s">
        <v>4473</v>
      </c>
      <c r="F4089" s="338">
        <v>42906</v>
      </c>
      <c r="G4089" s="337" t="s">
        <v>4456</v>
      </c>
      <c r="H4089" s="338">
        <v>42993</v>
      </c>
      <c r="I4089" s="337" t="s">
        <v>19695</v>
      </c>
      <c r="J4089" s="337" t="s">
        <v>16</v>
      </c>
      <c r="K4089" s="337" t="s">
        <v>19695</v>
      </c>
      <c r="L4089" s="337" t="s">
        <v>19695</v>
      </c>
      <c r="M4089" s="337" t="s">
        <v>19695</v>
      </c>
      <c r="N4089" s="337" t="s">
        <v>19695</v>
      </c>
      <c r="O4089" s="337" t="s">
        <v>19695</v>
      </c>
      <c r="P4089" s="337" t="s">
        <v>19695</v>
      </c>
      <c r="Q4089" s="337" t="s">
        <v>19695</v>
      </c>
      <c r="R4089" s="337" t="s">
        <v>144</v>
      </c>
      <c r="S4089" s="337" t="s">
        <v>446</v>
      </c>
      <c r="T4089" s="337" t="s">
        <v>55</v>
      </c>
      <c r="U4089" s="337" t="s">
        <v>55</v>
      </c>
      <c r="V4089" s="337">
        <v>4</v>
      </c>
      <c r="W4089" s="337" t="s">
        <v>19695</v>
      </c>
      <c r="X4089" s="337" t="s">
        <v>19695</v>
      </c>
      <c r="Y4089" s="337" t="s">
        <v>19695</v>
      </c>
      <c r="Z4089" s="337" t="s">
        <v>1728</v>
      </c>
      <c r="AA4089" s="337" t="s">
        <v>717</v>
      </c>
      <c r="AB4089" s="337" t="s">
        <v>718</v>
      </c>
      <c r="AC4089" s="337" t="s">
        <v>13911</v>
      </c>
    </row>
    <row r="4090" spans="1:29" ht="15.8" x14ac:dyDescent="0.25">
      <c r="A4090" s="337" t="s">
        <v>1723</v>
      </c>
      <c r="B4090" s="337" t="s">
        <v>8066</v>
      </c>
      <c r="C4090" s="337" t="s">
        <v>1821</v>
      </c>
      <c r="D4090" s="337" t="s">
        <v>449</v>
      </c>
      <c r="E4090" s="337" t="s">
        <v>3885</v>
      </c>
      <c r="F4090" s="338">
        <v>42887</v>
      </c>
      <c r="G4090" s="337" t="s">
        <v>4456</v>
      </c>
      <c r="H4090" s="338">
        <v>42993</v>
      </c>
      <c r="I4090" s="337" t="s">
        <v>19695</v>
      </c>
      <c r="J4090" s="337" t="s">
        <v>16</v>
      </c>
      <c r="K4090" s="337" t="s">
        <v>19695</v>
      </c>
      <c r="L4090" s="337" t="s">
        <v>19695</v>
      </c>
      <c r="M4090" s="337" t="s">
        <v>19695</v>
      </c>
      <c r="N4090" s="337" t="s">
        <v>19695</v>
      </c>
      <c r="O4090" s="337" t="s">
        <v>19695</v>
      </c>
      <c r="P4090" s="337" t="s">
        <v>19695</v>
      </c>
      <c r="Q4090" s="337" t="s">
        <v>19695</v>
      </c>
      <c r="R4090" s="337" t="s">
        <v>144</v>
      </c>
      <c r="S4090" s="337" t="s">
        <v>446</v>
      </c>
      <c r="T4090" s="337" t="s">
        <v>55</v>
      </c>
      <c r="U4090" s="337" t="s">
        <v>1352</v>
      </c>
      <c r="V4090" s="337">
        <v>4</v>
      </c>
      <c r="W4090" s="337" t="s">
        <v>19695</v>
      </c>
      <c r="X4090" s="337" t="s">
        <v>19695</v>
      </c>
      <c r="Y4090" s="337" t="s">
        <v>19695</v>
      </c>
      <c r="Z4090" s="337" t="s">
        <v>1728</v>
      </c>
      <c r="AA4090" s="337" t="s">
        <v>717</v>
      </c>
      <c r="AB4090" s="337" t="s">
        <v>718</v>
      </c>
      <c r="AC4090" s="337" t="s">
        <v>13911</v>
      </c>
    </row>
    <row r="4091" spans="1:29" ht="15.8" x14ac:dyDescent="0.25">
      <c r="A4091" s="337" t="s">
        <v>1723</v>
      </c>
      <c r="B4091" s="337" t="s">
        <v>8174</v>
      </c>
      <c r="C4091" s="337" t="s">
        <v>1821</v>
      </c>
      <c r="D4091" s="337" t="s">
        <v>449</v>
      </c>
      <c r="E4091" s="337" t="s">
        <v>8175</v>
      </c>
      <c r="F4091" s="338">
        <v>42897</v>
      </c>
      <c r="G4091" s="337" t="s">
        <v>4456</v>
      </c>
      <c r="H4091" s="338">
        <v>42993</v>
      </c>
      <c r="I4091" s="337" t="s">
        <v>19695</v>
      </c>
      <c r="J4091" s="337" t="s">
        <v>16</v>
      </c>
      <c r="K4091" s="337" t="s">
        <v>19695</v>
      </c>
      <c r="L4091" s="337" t="s">
        <v>19695</v>
      </c>
      <c r="M4091" s="337" t="s">
        <v>19695</v>
      </c>
      <c r="N4091" s="337" t="s">
        <v>19695</v>
      </c>
      <c r="O4091" s="337" t="s">
        <v>19695</v>
      </c>
      <c r="P4091" s="337" t="s">
        <v>19695</v>
      </c>
      <c r="Q4091" s="337" t="s">
        <v>19695</v>
      </c>
      <c r="R4091" s="337" t="s">
        <v>144</v>
      </c>
      <c r="S4091" s="337" t="s">
        <v>446</v>
      </c>
      <c r="T4091" s="337" t="s">
        <v>55</v>
      </c>
      <c r="U4091" s="337" t="s">
        <v>8176</v>
      </c>
      <c r="V4091" s="337">
        <v>4</v>
      </c>
      <c r="W4091" s="337" t="s">
        <v>19695</v>
      </c>
      <c r="X4091" s="337" t="s">
        <v>19695</v>
      </c>
      <c r="Y4091" s="337" t="s">
        <v>19695</v>
      </c>
      <c r="Z4091" s="337" t="s">
        <v>1728</v>
      </c>
      <c r="AA4091" s="337" t="s">
        <v>717</v>
      </c>
      <c r="AB4091" s="337" t="s">
        <v>718</v>
      </c>
      <c r="AC4091" s="337" t="s">
        <v>13911</v>
      </c>
    </row>
    <row r="4092" spans="1:29" ht="15.8" x14ac:dyDescent="0.25">
      <c r="A4092" s="337" t="s">
        <v>1723</v>
      </c>
      <c r="B4092" s="337" t="s">
        <v>8168</v>
      </c>
      <c r="C4092" s="337" t="s">
        <v>1821</v>
      </c>
      <c r="D4092" s="337" t="s">
        <v>449</v>
      </c>
      <c r="E4092" s="337" t="s">
        <v>4418</v>
      </c>
      <c r="F4092" s="338">
        <v>42946</v>
      </c>
      <c r="G4092" s="337" t="s">
        <v>4456</v>
      </c>
      <c r="H4092" s="338">
        <v>42993</v>
      </c>
      <c r="I4092" s="337" t="s">
        <v>19695</v>
      </c>
      <c r="J4092" s="337" t="s">
        <v>16</v>
      </c>
      <c r="K4092" s="337" t="s">
        <v>19695</v>
      </c>
      <c r="L4092" s="337" t="s">
        <v>19695</v>
      </c>
      <c r="M4092" s="337" t="s">
        <v>19695</v>
      </c>
      <c r="N4092" s="337" t="s">
        <v>19695</v>
      </c>
      <c r="O4092" s="337" t="s">
        <v>19695</v>
      </c>
      <c r="P4092" s="337" t="s">
        <v>19695</v>
      </c>
      <c r="Q4092" s="337" t="s">
        <v>19695</v>
      </c>
      <c r="R4092" s="337" t="s">
        <v>144</v>
      </c>
      <c r="S4092" s="337" t="s">
        <v>446</v>
      </c>
      <c r="T4092" s="337" t="s">
        <v>55</v>
      </c>
      <c r="U4092" s="337" t="s">
        <v>1352</v>
      </c>
      <c r="V4092" s="337">
        <v>4</v>
      </c>
      <c r="W4092" s="337" t="s">
        <v>19695</v>
      </c>
      <c r="X4092" s="337" t="s">
        <v>19695</v>
      </c>
      <c r="Y4092" s="337" t="s">
        <v>19695</v>
      </c>
      <c r="Z4092" s="337" t="s">
        <v>1728</v>
      </c>
      <c r="AA4092" s="337" t="s">
        <v>717</v>
      </c>
      <c r="AB4092" s="337" t="s">
        <v>718</v>
      </c>
      <c r="AC4092" s="337" t="s">
        <v>13911</v>
      </c>
    </row>
    <row r="4093" spans="1:29" ht="15.8" x14ac:dyDescent="0.25">
      <c r="A4093" s="337" t="s">
        <v>1723</v>
      </c>
      <c r="B4093" s="337" t="s">
        <v>8179</v>
      </c>
      <c r="C4093" s="337" t="s">
        <v>1821</v>
      </c>
      <c r="D4093" s="337" t="s">
        <v>449</v>
      </c>
      <c r="E4093" s="337" t="s">
        <v>4787</v>
      </c>
      <c r="F4093" s="338">
        <v>42855</v>
      </c>
      <c r="G4093" s="337" t="s">
        <v>4456</v>
      </c>
      <c r="H4093" s="338">
        <v>42993</v>
      </c>
      <c r="I4093" s="337" t="s">
        <v>19695</v>
      </c>
      <c r="J4093" s="337" t="s">
        <v>16</v>
      </c>
      <c r="K4093" s="337" t="s">
        <v>19695</v>
      </c>
      <c r="L4093" s="337" t="s">
        <v>19695</v>
      </c>
      <c r="M4093" s="337" t="s">
        <v>19695</v>
      </c>
      <c r="N4093" s="337" t="s">
        <v>19695</v>
      </c>
      <c r="O4093" s="337" t="s">
        <v>19695</v>
      </c>
      <c r="P4093" s="337" t="s">
        <v>19695</v>
      </c>
      <c r="Q4093" s="337" t="s">
        <v>19695</v>
      </c>
      <c r="R4093" s="337" t="s">
        <v>144</v>
      </c>
      <c r="S4093" s="337" t="s">
        <v>446</v>
      </c>
      <c r="T4093" s="337" t="s">
        <v>55</v>
      </c>
      <c r="U4093" s="337" t="s">
        <v>8180</v>
      </c>
      <c r="V4093" s="337">
        <v>4</v>
      </c>
      <c r="W4093" s="337" t="s">
        <v>19695</v>
      </c>
      <c r="X4093" s="337" t="s">
        <v>19695</v>
      </c>
      <c r="Y4093" s="337" t="s">
        <v>19695</v>
      </c>
      <c r="Z4093" s="337" t="s">
        <v>1728</v>
      </c>
      <c r="AA4093" s="337" t="s">
        <v>717</v>
      </c>
      <c r="AB4093" s="337" t="s">
        <v>718</v>
      </c>
      <c r="AC4093" s="337" t="s">
        <v>13912</v>
      </c>
    </row>
    <row r="4094" spans="1:29" ht="15.8" x14ac:dyDescent="0.25">
      <c r="A4094" s="337" t="s">
        <v>1723</v>
      </c>
      <c r="B4094" s="337" t="s">
        <v>8052</v>
      </c>
      <c r="C4094" s="337" t="s">
        <v>1821</v>
      </c>
      <c r="D4094" s="337" t="s">
        <v>449</v>
      </c>
      <c r="E4094" s="337" t="s">
        <v>4985</v>
      </c>
      <c r="F4094" s="338">
        <v>42915</v>
      </c>
      <c r="G4094" s="337" t="s">
        <v>4456</v>
      </c>
      <c r="H4094" s="338">
        <v>42993</v>
      </c>
      <c r="I4094" s="337" t="s">
        <v>19695</v>
      </c>
      <c r="J4094" s="337" t="s">
        <v>16</v>
      </c>
      <c r="K4094" s="337" t="s">
        <v>19695</v>
      </c>
      <c r="L4094" s="337" t="s">
        <v>19695</v>
      </c>
      <c r="M4094" s="337" t="s">
        <v>19695</v>
      </c>
      <c r="N4094" s="337" t="s">
        <v>19695</v>
      </c>
      <c r="O4094" s="337" t="s">
        <v>19695</v>
      </c>
      <c r="P4094" s="337" t="s">
        <v>19695</v>
      </c>
      <c r="Q4094" s="337" t="s">
        <v>19695</v>
      </c>
      <c r="R4094" s="337" t="s">
        <v>144</v>
      </c>
      <c r="S4094" s="337" t="s">
        <v>446</v>
      </c>
      <c r="T4094" s="337" t="s">
        <v>55</v>
      </c>
      <c r="U4094" s="337" t="s">
        <v>1352</v>
      </c>
      <c r="V4094" s="337">
        <v>4</v>
      </c>
      <c r="W4094" s="337" t="s">
        <v>19695</v>
      </c>
      <c r="X4094" s="337" t="s">
        <v>19695</v>
      </c>
      <c r="Y4094" s="337" t="s">
        <v>19695</v>
      </c>
      <c r="Z4094" s="337" t="s">
        <v>1728</v>
      </c>
      <c r="AA4094" s="337" t="s">
        <v>717</v>
      </c>
      <c r="AB4094" s="337" t="s">
        <v>718</v>
      </c>
      <c r="AC4094" s="337" t="s">
        <v>13912</v>
      </c>
    </row>
    <row r="4095" spans="1:29" ht="15.8" x14ac:dyDescent="0.25">
      <c r="A4095" s="337" t="s">
        <v>1723</v>
      </c>
      <c r="B4095" s="337" t="s">
        <v>9193</v>
      </c>
      <c r="C4095" s="337" t="s">
        <v>1821</v>
      </c>
      <c r="D4095" s="337" t="s">
        <v>449</v>
      </c>
      <c r="E4095" s="337" t="s">
        <v>4848</v>
      </c>
      <c r="F4095" s="338">
        <v>42882</v>
      </c>
      <c r="G4095" s="337" t="s">
        <v>4456</v>
      </c>
      <c r="H4095" s="338">
        <v>42993</v>
      </c>
      <c r="I4095" s="337" t="s">
        <v>19695</v>
      </c>
      <c r="J4095" s="337" t="s">
        <v>16</v>
      </c>
      <c r="K4095" s="337" t="s">
        <v>19695</v>
      </c>
      <c r="L4095" s="337" t="s">
        <v>19695</v>
      </c>
      <c r="M4095" s="337" t="s">
        <v>19695</v>
      </c>
      <c r="N4095" s="337" t="s">
        <v>19695</v>
      </c>
      <c r="O4095" s="337" t="s">
        <v>19695</v>
      </c>
      <c r="P4095" s="337" t="s">
        <v>19695</v>
      </c>
      <c r="Q4095" s="337" t="s">
        <v>19695</v>
      </c>
      <c r="R4095" s="337" t="s">
        <v>144</v>
      </c>
      <c r="S4095" s="337" t="s">
        <v>446</v>
      </c>
      <c r="T4095" s="337" t="s">
        <v>55</v>
      </c>
      <c r="U4095" s="337" t="s">
        <v>388</v>
      </c>
      <c r="V4095" s="337">
        <v>4</v>
      </c>
      <c r="W4095" s="337" t="s">
        <v>19695</v>
      </c>
      <c r="X4095" s="337" t="s">
        <v>19695</v>
      </c>
      <c r="Y4095" s="337" t="s">
        <v>19695</v>
      </c>
      <c r="Z4095" s="337" t="s">
        <v>1728</v>
      </c>
      <c r="AA4095" s="337" t="s">
        <v>717</v>
      </c>
      <c r="AB4095" s="337" t="s">
        <v>718</v>
      </c>
      <c r="AC4095" s="337" t="s">
        <v>13912</v>
      </c>
    </row>
    <row r="4096" spans="1:29" ht="15.8" x14ac:dyDescent="0.25">
      <c r="A4096" s="337" t="s">
        <v>1723</v>
      </c>
      <c r="B4096" s="337" t="s">
        <v>5695</v>
      </c>
      <c r="C4096" s="337" t="s">
        <v>1725</v>
      </c>
      <c r="D4096" s="337" t="s">
        <v>1873</v>
      </c>
      <c r="E4096" s="337" t="s">
        <v>5696</v>
      </c>
      <c r="F4096" s="338">
        <v>42942</v>
      </c>
      <c r="G4096" s="337" t="s">
        <v>5697</v>
      </c>
      <c r="H4096" s="338">
        <v>42992</v>
      </c>
      <c r="I4096" s="337" t="s">
        <v>19695</v>
      </c>
      <c r="J4096" s="337" t="s">
        <v>36</v>
      </c>
      <c r="K4096" s="337" t="s">
        <v>19695</v>
      </c>
      <c r="L4096" s="337" t="s">
        <v>19695</v>
      </c>
      <c r="M4096" s="337" t="s">
        <v>19695</v>
      </c>
      <c r="N4096" s="337" t="s">
        <v>19695</v>
      </c>
      <c r="O4096" s="337" t="s">
        <v>19695</v>
      </c>
      <c r="P4096" s="337" t="s">
        <v>19695</v>
      </c>
      <c r="Q4096" s="337" t="s">
        <v>19695</v>
      </c>
      <c r="R4096" s="337" t="s">
        <v>98</v>
      </c>
      <c r="S4096" s="337" t="s">
        <v>121</v>
      </c>
      <c r="T4096" s="337" t="s">
        <v>2258</v>
      </c>
      <c r="U4096" s="337" t="s">
        <v>1621</v>
      </c>
      <c r="V4096" s="337">
        <v>8</v>
      </c>
      <c r="W4096" s="337" t="s">
        <v>19695</v>
      </c>
      <c r="X4096" s="337" t="s">
        <v>19695</v>
      </c>
      <c r="Y4096" s="337" t="s">
        <v>19695</v>
      </c>
      <c r="Z4096" s="337" t="s">
        <v>1753</v>
      </c>
      <c r="AA4096" s="337" t="s">
        <v>717</v>
      </c>
      <c r="AB4096" s="337" t="s">
        <v>718</v>
      </c>
      <c r="AC4096" s="337" t="s">
        <v>13715</v>
      </c>
    </row>
    <row r="4097" spans="1:29" ht="15.8" x14ac:dyDescent="0.25">
      <c r="A4097" s="337" t="s">
        <v>1723</v>
      </c>
      <c r="B4097" s="337" t="s">
        <v>5450</v>
      </c>
      <c r="C4097" s="337" t="s">
        <v>1821</v>
      </c>
      <c r="D4097" s="337" t="s">
        <v>449</v>
      </c>
      <c r="E4097" s="337" t="s">
        <v>5451</v>
      </c>
      <c r="F4097" s="338">
        <v>42941</v>
      </c>
      <c r="G4097" s="337" t="s">
        <v>5452</v>
      </c>
      <c r="H4097" s="338">
        <v>42991</v>
      </c>
      <c r="I4097" s="337" t="s">
        <v>19695</v>
      </c>
      <c r="J4097" s="337" t="s">
        <v>36</v>
      </c>
      <c r="K4097" s="337" t="s">
        <v>19695</v>
      </c>
      <c r="L4097" s="337" t="s">
        <v>19695</v>
      </c>
      <c r="M4097" s="337" t="s">
        <v>19695</v>
      </c>
      <c r="N4097" s="337" t="s">
        <v>19695</v>
      </c>
      <c r="O4097" s="337" t="s">
        <v>19695</v>
      </c>
      <c r="P4097" s="337" t="s">
        <v>19695</v>
      </c>
      <c r="Q4097" s="337" t="s">
        <v>19695</v>
      </c>
      <c r="R4097" s="337" t="s">
        <v>112</v>
      </c>
      <c r="S4097" s="337" t="s">
        <v>1249</v>
      </c>
      <c r="T4097" s="337" t="s">
        <v>5453</v>
      </c>
      <c r="U4097" s="337" t="s">
        <v>5454</v>
      </c>
      <c r="V4097" s="337">
        <v>8</v>
      </c>
      <c r="W4097" s="337" t="s">
        <v>19695</v>
      </c>
      <c r="X4097" s="337" t="s">
        <v>19695</v>
      </c>
      <c r="Y4097" s="337" t="s">
        <v>19695</v>
      </c>
      <c r="Z4097" s="337" t="s">
        <v>1728</v>
      </c>
      <c r="AA4097" s="337" t="s">
        <v>717</v>
      </c>
      <c r="AB4097" s="337" t="s">
        <v>718</v>
      </c>
      <c r="AC4097" s="337" t="s">
        <v>13713</v>
      </c>
    </row>
    <row r="4098" spans="1:29" ht="15.8" x14ac:dyDescent="0.25">
      <c r="A4098" s="337" t="s">
        <v>1723</v>
      </c>
      <c r="B4098" s="337" t="s">
        <v>4316</v>
      </c>
      <c r="C4098" s="337" t="s">
        <v>1821</v>
      </c>
      <c r="D4098" s="337" t="s">
        <v>449</v>
      </c>
      <c r="E4098" s="337" t="s">
        <v>4317</v>
      </c>
      <c r="F4098" s="338">
        <v>42938</v>
      </c>
      <c r="G4098" s="337" t="s">
        <v>4318</v>
      </c>
      <c r="H4098" s="338">
        <v>42988</v>
      </c>
      <c r="I4098" s="337" t="s">
        <v>19695</v>
      </c>
      <c r="J4098" s="337" t="s">
        <v>16</v>
      </c>
      <c r="K4098" s="337" t="s">
        <v>19695</v>
      </c>
      <c r="L4098" s="337" t="s">
        <v>19695</v>
      </c>
      <c r="M4098" s="337" t="s">
        <v>19695</v>
      </c>
      <c r="N4098" s="337" t="s">
        <v>19695</v>
      </c>
      <c r="O4098" s="337" t="s">
        <v>19695</v>
      </c>
      <c r="P4098" s="337" t="s">
        <v>19695</v>
      </c>
      <c r="Q4098" s="337" t="s">
        <v>19695</v>
      </c>
      <c r="R4098" s="337" t="s">
        <v>15</v>
      </c>
      <c r="S4098" s="337" t="s">
        <v>1098</v>
      </c>
      <c r="T4098" s="337" t="s">
        <v>1086</v>
      </c>
      <c r="U4098" s="337" t="s">
        <v>4319</v>
      </c>
      <c r="V4098" s="337">
        <v>10</v>
      </c>
      <c r="W4098" s="337" t="s">
        <v>19695</v>
      </c>
      <c r="X4098" s="337" t="s">
        <v>19695</v>
      </c>
      <c r="Y4098" s="337" t="s">
        <v>19695</v>
      </c>
      <c r="Z4098" s="337" t="s">
        <v>1728</v>
      </c>
      <c r="AA4098" s="337" t="s">
        <v>717</v>
      </c>
      <c r="AB4098" s="337" t="s">
        <v>718</v>
      </c>
      <c r="AC4098" s="337" t="s">
        <v>13540</v>
      </c>
    </row>
    <row r="4099" spans="1:29" ht="15.8" x14ac:dyDescent="0.25">
      <c r="A4099" s="337" t="s">
        <v>1723</v>
      </c>
      <c r="B4099" s="337" t="s">
        <v>5411</v>
      </c>
      <c r="C4099" s="337" t="s">
        <v>1821</v>
      </c>
      <c r="D4099" s="337" t="s">
        <v>449</v>
      </c>
      <c r="E4099" s="337" t="s">
        <v>5412</v>
      </c>
      <c r="F4099" s="338">
        <v>42980</v>
      </c>
      <c r="G4099" s="337" t="s">
        <v>4358</v>
      </c>
      <c r="H4099" s="338">
        <v>42987</v>
      </c>
      <c r="I4099" s="337" t="s">
        <v>19695</v>
      </c>
      <c r="J4099" s="337" t="s">
        <v>36</v>
      </c>
      <c r="K4099" s="337" t="s">
        <v>19695</v>
      </c>
      <c r="L4099" s="337" t="s">
        <v>19695</v>
      </c>
      <c r="M4099" s="337" t="s">
        <v>19695</v>
      </c>
      <c r="N4099" s="337" t="s">
        <v>19695</v>
      </c>
      <c r="O4099" s="337" t="s">
        <v>19695</v>
      </c>
      <c r="P4099" s="337" t="s">
        <v>19695</v>
      </c>
      <c r="Q4099" s="337" t="s">
        <v>19695</v>
      </c>
      <c r="R4099" s="337" t="s">
        <v>109</v>
      </c>
      <c r="S4099" s="337" t="s">
        <v>1122</v>
      </c>
      <c r="T4099" s="337" t="s">
        <v>3214</v>
      </c>
      <c r="U4099" s="337" t="s">
        <v>3214</v>
      </c>
      <c r="V4099" s="337">
        <v>8</v>
      </c>
      <c r="W4099" s="337" t="s">
        <v>19695</v>
      </c>
      <c r="X4099" s="337" t="s">
        <v>19695</v>
      </c>
      <c r="Y4099" s="337" t="s">
        <v>19695</v>
      </c>
      <c r="Z4099" s="337" t="s">
        <v>1753</v>
      </c>
      <c r="AA4099" s="337" t="s">
        <v>735</v>
      </c>
      <c r="AB4099" s="337" t="s">
        <v>718</v>
      </c>
      <c r="AC4099" s="337" t="s">
        <v>13725</v>
      </c>
    </row>
    <row r="4100" spans="1:29" ht="15.8" x14ac:dyDescent="0.25">
      <c r="A4100" s="337" t="s">
        <v>1723</v>
      </c>
      <c r="B4100" s="337" t="s">
        <v>8057</v>
      </c>
      <c r="C4100" s="337" t="s">
        <v>1821</v>
      </c>
      <c r="D4100" s="337" t="s">
        <v>449</v>
      </c>
      <c r="E4100" s="337" t="s">
        <v>5666</v>
      </c>
      <c r="F4100" s="338">
        <v>42891</v>
      </c>
      <c r="G4100" s="337" t="s">
        <v>4732</v>
      </c>
      <c r="H4100" s="338">
        <v>42983</v>
      </c>
      <c r="I4100" s="337" t="s">
        <v>19695</v>
      </c>
      <c r="J4100" s="337" t="s">
        <v>16</v>
      </c>
      <c r="K4100" s="337" t="s">
        <v>19695</v>
      </c>
      <c r="L4100" s="337" t="s">
        <v>19695</v>
      </c>
      <c r="M4100" s="337" t="s">
        <v>19695</v>
      </c>
      <c r="N4100" s="337" t="s">
        <v>19695</v>
      </c>
      <c r="O4100" s="337" t="s">
        <v>19695</v>
      </c>
      <c r="P4100" s="337" t="s">
        <v>19695</v>
      </c>
      <c r="Q4100" s="337" t="s">
        <v>19695</v>
      </c>
      <c r="R4100" s="337" t="s">
        <v>144</v>
      </c>
      <c r="S4100" s="337" t="s">
        <v>446</v>
      </c>
      <c r="T4100" s="337" t="s">
        <v>55</v>
      </c>
      <c r="U4100" s="337" t="s">
        <v>388</v>
      </c>
      <c r="V4100" s="337">
        <v>4</v>
      </c>
      <c r="W4100" s="337" t="s">
        <v>19695</v>
      </c>
      <c r="X4100" s="337" t="s">
        <v>19695</v>
      </c>
      <c r="Y4100" s="337" t="s">
        <v>19695</v>
      </c>
      <c r="Z4100" s="337" t="s">
        <v>1728</v>
      </c>
      <c r="AA4100" s="337" t="s">
        <v>717</v>
      </c>
      <c r="AB4100" s="337" t="s">
        <v>718</v>
      </c>
      <c r="AC4100" s="337" t="s">
        <v>13911</v>
      </c>
    </row>
    <row r="4101" spans="1:29" ht="15.8" x14ac:dyDescent="0.25">
      <c r="A4101" s="337" t="s">
        <v>1723</v>
      </c>
      <c r="B4101" s="337" t="s">
        <v>6079</v>
      </c>
      <c r="C4101" s="337" t="s">
        <v>1821</v>
      </c>
      <c r="D4101" s="337" t="s">
        <v>449</v>
      </c>
      <c r="E4101" s="337" t="s">
        <v>6080</v>
      </c>
      <c r="F4101" s="338">
        <v>42932</v>
      </c>
      <c r="G4101" s="337" t="s">
        <v>5705</v>
      </c>
      <c r="H4101" s="338">
        <v>42982</v>
      </c>
      <c r="I4101" s="337" t="s">
        <v>19695</v>
      </c>
      <c r="J4101" s="337" t="s">
        <v>16</v>
      </c>
      <c r="K4101" s="337" t="s">
        <v>19695</v>
      </c>
      <c r="L4101" s="337" t="s">
        <v>19695</v>
      </c>
      <c r="M4101" s="337" t="s">
        <v>19695</v>
      </c>
      <c r="N4101" s="337" t="s">
        <v>19695</v>
      </c>
      <c r="O4101" s="337" t="s">
        <v>19695</v>
      </c>
      <c r="P4101" s="337" t="s">
        <v>19695</v>
      </c>
      <c r="Q4101" s="337" t="s">
        <v>19695</v>
      </c>
      <c r="R4101" s="337" t="s">
        <v>52</v>
      </c>
      <c r="S4101" s="337" t="s">
        <v>857</v>
      </c>
      <c r="T4101" s="337" t="s">
        <v>3657</v>
      </c>
      <c r="U4101" s="337" t="s">
        <v>1615</v>
      </c>
      <c r="V4101" s="337">
        <v>6</v>
      </c>
      <c r="W4101" s="337" t="s">
        <v>19695</v>
      </c>
      <c r="X4101" s="337" t="s">
        <v>19695</v>
      </c>
      <c r="Y4101" s="337" t="s">
        <v>19695</v>
      </c>
      <c r="Z4101" s="337" t="s">
        <v>1745</v>
      </c>
      <c r="AA4101" s="337" t="s">
        <v>761</v>
      </c>
      <c r="AB4101" s="337" t="s">
        <v>762</v>
      </c>
      <c r="AC4101" s="337" t="s">
        <v>15200</v>
      </c>
    </row>
    <row r="4102" spans="1:29" ht="15.8" x14ac:dyDescent="0.25">
      <c r="A4102" s="337" t="s">
        <v>1723</v>
      </c>
      <c r="B4102" s="337" t="s">
        <v>4724</v>
      </c>
      <c r="C4102" s="337" t="s">
        <v>1725</v>
      </c>
      <c r="D4102" s="337" t="s">
        <v>1873</v>
      </c>
      <c r="E4102" s="337" t="s">
        <v>4725</v>
      </c>
      <c r="F4102" s="338">
        <v>42872</v>
      </c>
      <c r="G4102" s="337" t="s">
        <v>3762</v>
      </c>
      <c r="H4102" s="338">
        <v>42979</v>
      </c>
      <c r="I4102" s="337" t="s">
        <v>19695</v>
      </c>
      <c r="J4102" s="337" t="s">
        <v>36</v>
      </c>
      <c r="K4102" s="337" t="s">
        <v>19695</v>
      </c>
      <c r="L4102" s="337" t="s">
        <v>19695</v>
      </c>
      <c r="M4102" s="337" t="s">
        <v>19695</v>
      </c>
      <c r="N4102" s="337" t="s">
        <v>19695</v>
      </c>
      <c r="O4102" s="337" t="s">
        <v>19695</v>
      </c>
      <c r="P4102" s="337" t="s">
        <v>19695</v>
      </c>
      <c r="Q4102" s="337" t="s">
        <v>19695</v>
      </c>
      <c r="R4102" s="337" t="s">
        <v>144</v>
      </c>
      <c r="S4102" s="337" t="s">
        <v>2124</v>
      </c>
      <c r="T4102" s="337" t="s">
        <v>4726</v>
      </c>
      <c r="U4102" s="337" t="s">
        <v>4727</v>
      </c>
      <c r="V4102" s="337">
        <v>10</v>
      </c>
      <c r="W4102" s="337" t="s">
        <v>19695</v>
      </c>
      <c r="X4102" s="337" t="s">
        <v>19695</v>
      </c>
      <c r="Y4102" s="337" t="s">
        <v>19695</v>
      </c>
      <c r="Z4102" s="337" t="s">
        <v>1728</v>
      </c>
      <c r="AA4102" s="337" t="s">
        <v>1499</v>
      </c>
      <c r="AB4102" s="337" t="s">
        <v>718</v>
      </c>
      <c r="AC4102" s="337" t="s">
        <v>13656</v>
      </c>
    </row>
    <row r="4103" spans="1:29" ht="15.8" x14ac:dyDescent="0.25">
      <c r="A4103" s="337" t="s">
        <v>1723</v>
      </c>
      <c r="B4103" s="337" t="s">
        <v>4568</v>
      </c>
      <c r="C4103" s="337" t="s">
        <v>1821</v>
      </c>
      <c r="D4103" s="337" t="s">
        <v>449</v>
      </c>
      <c r="E4103" s="337" t="s">
        <v>3761</v>
      </c>
      <c r="F4103" s="338">
        <v>42929</v>
      </c>
      <c r="G4103" s="337" t="s">
        <v>3762</v>
      </c>
      <c r="H4103" s="338">
        <v>42979</v>
      </c>
      <c r="I4103" s="337" t="s">
        <v>19695</v>
      </c>
      <c r="J4103" s="337" t="s">
        <v>36</v>
      </c>
      <c r="K4103" s="337" t="s">
        <v>19695</v>
      </c>
      <c r="L4103" s="337" t="s">
        <v>19695</v>
      </c>
      <c r="M4103" s="337" t="s">
        <v>19695</v>
      </c>
      <c r="N4103" s="337" t="s">
        <v>19695</v>
      </c>
      <c r="O4103" s="337" t="s">
        <v>19695</v>
      </c>
      <c r="P4103" s="337" t="s">
        <v>19695</v>
      </c>
      <c r="Q4103" s="337" t="s">
        <v>19695</v>
      </c>
      <c r="R4103" s="337" t="s">
        <v>71</v>
      </c>
      <c r="S4103" s="337" t="s">
        <v>981</v>
      </c>
      <c r="T4103" s="337" t="s">
        <v>4569</v>
      </c>
      <c r="U4103" s="337" t="s">
        <v>4569</v>
      </c>
      <c r="V4103" s="337">
        <v>10</v>
      </c>
      <c r="W4103" s="337" t="s">
        <v>19695</v>
      </c>
      <c r="X4103" s="337" t="s">
        <v>19695</v>
      </c>
      <c r="Y4103" s="337" t="s">
        <v>19695</v>
      </c>
      <c r="Z4103" s="337" t="s">
        <v>1728</v>
      </c>
      <c r="AA4103" s="337" t="s">
        <v>717</v>
      </c>
      <c r="AB4103" s="337" t="s">
        <v>718</v>
      </c>
      <c r="AC4103" s="337" t="s">
        <v>13693</v>
      </c>
    </row>
    <row r="4104" spans="1:29" ht="15.8" x14ac:dyDescent="0.25">
      <c r="A4104" s="337" t="s">
        <v>1723</v>
      </c>
      <c r="B4104" s="337" t="s">
        <v>5791</v>
      </c>
      <c r="C4104" s="337" t="s">
        <v>1821</v>
      </c>
      <c r="D4104" s="337" t="s">
        <v>449</v>
      </c>
      <c r="E4104" s="337" t="s">
        <v>3761</v>
      </c>
      <c r="F4104" s="338">
        <v>42929</v>
      </c>
      <c r="G4104" s="337" t="s">
        <v>3762</v>
      </c>
      <c r="H4104" s="338">
        <v>42979</v>
      </c>
      <c r="I4104" s="337" t="s">
        <v>19695</v>
      </c>
      <c r="J4104" s="337" t="s">
        <v>36</v>
      </c>
      <c r="K4104" s="337" t="s">
        <v>19695</v>
      </c>
      <c r="L4104" s="337" t="s">
        <v>19695</v>
      </c>
      <c r="M4104" s="337" t="s">
        <v>19695</v>
      </c>
      <c r="N4104" s="337" t="s">
        <v>19695</v>
      </c>
      <c r="O4104" s="337" t="s">
        <v>19695</v>
      </c>
      <c r="P4104" s="337" t="s">
        <v>19695</v>
      </c>
      <c r="Q4104" s="337" t="s">
        <v>19695</v>
      </c>
      <c r="R4104" s="337" t="s">
        <v>15</v>
      </c>
      <c r="S4104" s="337" t="s">
        <v>1086</v>
      </c>
      <c r="T4104" s="337" t="s">
        <v>1086</v>
      </c>
      <c r="U4104" s="337" t="s">
        <v>1091</v>
      </c>
      <c r="V4104" s="337">
        <v>8</v>
      </c>
      <c r="W4104" s="337" t="s">
        <v>19695</v>
      </c>
      <c r="X4104" s="337" t="s">
        <v>19695</v>
      </c>
      <c r="Y4104" s="337" t="s">
        <v>19695</v>
      </c>
      <c r="Z4104" s="337" t="s">
        <v>1728</v>
      </c>
      <c r="AA4104" s="337" t="s">
        <v>717</v>
      </c>
      <c r="AB4104" s="337" t="s">
        <v>718</v>
      </c>
      <c r="AC4104" s="337" t="s">
        <v>13694</v>
      </c>
    </row>
    <row r="4105" spans="1:29" ht="15.8" x14ac:dyDescent="0.25">
      <c r="A4105" s="337" t="s">
        <v>1723</v>
      </c>
      <c r="B4105" s="337" t="s">
        <v>4792</v>
      </c>
      <c r="C4105" s="337" t="s">
        <v>1821</v>
      </c>
      <c r="D4105" s="337" t="s">
        <v>449</v>
      </c>
      <c r="E4105" s="337" t="s">
        <v>3761</v>
      </c>
      <c r="F4105" s="338">
        <v>42929</v>
      </c>
      <c r="G4105" s="337" t="s">
        <v>3762</v>
      </c>
      <c r="H4105" s="338">
        <v>42979</v>
      </c>
      <c r="I4105" s="337" t="s">
        <v>19695</v>
      </c>
      <c r="J4105" s="337" t="s">
        <v>16</v>
      </c>
      <c r="K4105" s="337" t="s">
        <v>19695</v>
      </c>
      <c r="L4105" s="337" t="s">
        <v>19695</v>
      </c>
      <c r="M4105" s="337" t="s">
        <v>19695</v>
      </c>
      <c r="N4105" s="337" t="s">
        <v>19695</v>
      </c>
      <c r="O4105" s="337" t="s">
        <v>19695</v>
      </c>
      <c r="P4105" s="337" t="s">
        <v>19695</v>
      </c>
      <c r="Q4105" s="337" t="s">
        <v>19695</v>
      </c>
      <c r="R4105" s="337" t="s">
        <v>136</v>
      </c>
      <c r="S4105" s="337" t="s">
        <v>950</v>
      </c>
      <c r="T4105" s="337" t="s">
        <v>136</v>
      </c>
      <c r="U4105" s="337" t="s">
        <v>4793</v>
      </c>
      <c r="V4105" s="337">
        <v>8</v>
      </c>
      <c r="W4105" s="337" t="s">
        <v>19695</v>
      </c>
      <c r="X4105" s="337" t="s">
        <v>19695</v>
      </c>
      <c r="Y4105" s="337" t="s">
        <v>19695</v>
      </c>
      <c r="Z4105" s="337" t="s">
        <v>1728</v>
      </c>
      <c r="AA4105" s="337" t="s">
        <v>1499</v>
      </c>
      <c r="AB4105" s="337" t="s">
        <v>718</v>
      </c>
      <c r="AC4105" s="337" t="s">
        <v>13719</v>
      </c>
    </row>
    <row r="4106" spans="1:29" ht="15.8" x14ac:dyDescent="0.25">
      <c r="A4106" s="337" t="s">
        <v>1723</v>
      </c>
      <c r="B4106" s="337" t="s">
        <v>3760</v>
      </c>
      <c r="C4106" s="337" t="s">
        <v>1821</v>
      </c>
      <c r="D4106" s="337" t="s">
        <v>449</v>
      </c>
      <c r="E4106" s="337" t="s">
        <v>3761</v>
      </c>
      <c r="F4106" s="338">
        <v>42929</v>
      </c>
      <c r="G4106" s="337" t="s">
        <v>3762</v>
      </c>
      <c r="H4106" s="338">
        <v>42979</v>
      </c>
      <c r="I4106" s="337" t="s">
        <v>19695</v>
      </c>
      <c r="J4106" s="337" t="s">
        <v>36</v>
      </c>
      <c r="K4106" s="337" t="s">
        <v>19695</v>
      </c>
      <c r="L4106" s="337" t="s">
        <v>19695</v>
      </c>
      <c r="M4106" s="337" t="s">
        <v>19695</v>
      </c>
      <c r="N4106" s="337" t="s">
        <v>19695</v>
      </c>
      <c r="O4106" s="337" t="s">
        <v>19695</v>
      </c>
      <c r="P4106" s="337" t="s">
        <v>19695</v>
      </c>
      <c r="Q4106" s="337" t="s">
        <v>19695</v>
      </c>
      <c r="R4106" s="337" t="s">
        <v>101</v>
      </c>
      <c r="S4106" s="337" t="s">
        <v>3763</v>
      </c>
      <c r="T4106" s="337" t="s">
        <v>3764</v>
      </c>
      <c r="U4106" s="337" t="s">
        <v>3765</v>
      </c>
      <c r="V4106" s="337">
        <v>6.2</v>
      </c>
      <c r="W4106" s="337" t="s">
        <v>19695</v>
      </c>
      <c r="X4106" s="337" t="s">
        <v>19695</v>
      </c>
      <c r="Y4106" s="337" t="s">
        <v>19695</v>
      </c>
      <c r="Z4106" s="337" t="s">
        <v>1745</v>
      </c>
      <c r="AA4106" s="337" t="s">
        <v>1047</v>
      </c>
      <c r="AB4106" s="337" t="s">
        <v>854</v>
      </c>
      <c r="AC4106" s="337" t="s">
        <v>13530</v>
      </c>
    </row>
    <row r="4107" spans="1:29" ht="15.8" x14ac:dyDescent="0.25">
      <c r="A4107" s="337" t="s">
        <v>1723</v>
      </c>
      <c r="B4107" s="337" t="s">
        <v>3766</v>
      </c>
      <c r="C4107" s="337" t="s">
        <v>1821</v>
      </c>
      <c r="D4107" s="337" t="s">
        <v>449</v>
      </c>
      <c r="E4107" s="337" t="s">
        <v>3761</v>
      </c>
      <c r="F4107" s="338">
        <v>42929</v>
      </c>
      <c r="G4107" s="337" t="s">
        <v>3762</v>
      </c>
      <c r="H4107" s="338">
        <v>42979</v>
      </c>
      <c r="I4107" s="337" t="s">
        <v>19695</v>
      </c>
      <c r="J4107" s="337" t="s">
        <v>36</v>
      </c>
      <c r="K4107" s="337" t="s">
        <v>19695</v>
      </c>
      <c r="L4107" s="337" t="s">
        <v>19695</v>
      </c>
      <c r="M4107" s="337" t="s">
        <v>19695</v>
      </c>
      <c r="N4107" s="337" t="s">
        <v>19695</v>
      </c>
      <c r="O4107" s="337" t="s">
        <v>19695</v>
      </c>
      <c r="P4107" s="337" t="s">
        <v>19695</v>
      </c>
      <c r="Q4107" s="337" t="s">
        <v>19695</v>
      </c>
      <c r="R4107" s="337" t="s">
        <v>101</v>
      </c>
      <c r="S4107" s="337" t="s">
        <v>3763</v>
      </c>
      <c r="T4107" s="337" t="s">
        <v>449</v>
      </c>
      <c r="U4107" s="337" t="s">
        <v>3767</v>
      </c>
      <c r="V4107" s="337">
        <v>6.2</v>
      </c>
      <c r="W4107" s="337" t="s">
        <v>19695</v>
      </c>
      <c r="X4107" s="337" t="s">
        <v>19695</v>
      </c>
      <c r="Y4107" s="337" t="s">
        <v>19695</v>
      </c>
      <c r="Z4107" s="337" t="s">
        <v>1745</v>
      </c>
      <c r="AA4107" s="337" t="s">
        <v>1047</v>
      </c>
      <c r="AB4107" s="337" t="s">
        <v>854</v>
      </c>
      <c r="AC4107" s="337" t="s">
        <v>13530</v>
      </c>
    </row>
    <row r="4108" spans="1:29" ht="15.8" x14ac:dyDescent="0.25">
      <c r="A4108" s="337" t="s">
        <v>1723</v>
      </c>
      <c r="B4108" s="337" t="s">
        <v>6094</v>
      </c>
      <c r="C4108" s="337" t="s">
        <v>1821</v>
      </c>
      <c r="D4108" s="337" t="s">
        <v>449</v>
      </c>
      <c r="E4108" s="337" t="s">
        <v>3761</v>
      </c>
      <c r="F4108" s="338">
        <v>42929</v>
      </c>
      <c r="G4108" s="337" t="s">
        <v>3762</v>
      </c>
      <c r="H4108" s="338">
        <v>42979</v>
      </c>
      <c r="I4108" s="337" t="s">
        <v>19695</v>
      </c>
      <c r="J4108" s="337" t="s">
        <v>36</v>
      </c>
      <c r="K4108" s="337" t="s">
        <v>19695</v>
      </c>
      <c r="L4108" s="337" t="s">
        <v>19695</v>
      </c>
      <c r="M4108" s="337" t="s">
        <v>19695</v>
      </c>
      <c r="N4108" s="337" t="s">
        <v>19695</v>
      </c>
      <c r="O4108" s="337" t="s">
        <v>19695</v>
      </c>
      <c r="P4108" s="337" t="s">
        <v>19695</v>
      </c>
      <c r="Q4108" s="337" t="s">
        <v>19695</v>
      </c>
      <c r="R4108" s="337" t="s">
        <v>98</v>
      </c>
      <c r="S4108" s="337" t="s">
        <v>1166</v>
      </c>
      <c r="T4108" s="337" t="s">
        <v>121</v>
      </c>
      <c r="U4108" s="337" t="s">
        <v>4839</v>
      </c>
      <c r="V4108" s="337">
        <v>2</v>
      </c>
      <c r="W4108" s="337" t="s">
        <v>19695</v>
      </c>
      <c r="X4108" s="337" t="s">
        <v>19695</v>
      </c>
      <c r="Y4108" s="337" t="s">
        <v>19695</v>
      </c>
      <c r="Z4108" s="337" t="s">
        <v>1745</v>
      </c>
      <c r="AA4108" s="337" t="s">
        <v>761</v>
      </c>
      <c r="AB4108" s="337" t="s">
        <v>762</v>
      </c>
      <c r="AC4108" s="337" t="s">
        <v>15199</v>
      </c>
    </row>
    <row r="4109" spans="1:29" ht="15.8" x14ac:dyDescent="0.25">
      <c r="A4109" s="337" t="s">
        <v>1723</v>
      </c>
      <c r="B4109" s="337" t="s">
        <v>6105</v>
      </c>
      <c r="C4109" s="337" t="s">
        <v>1821</v>
      </c>
      <c r="D4109" s="337" t="s">
        <v>449</v>
      </c>
      <c r="E4109" s="337" t="s">
        <v>3761</v>
      </c>
      <c r="F4109" s="338">
        <v>42929</v>
      </c>
      <c r="G4109" s="337" t="s">
        <v>3762</v>
      </c>
      <c r="H4109" s="338">
        <v>42979</v>
      </c>
      <c r="I4109" s="337" t="s">
        <v>19695</v>
      </c>
      <c r="J4109" s="337" t="s">
        <v>16</v>
      </c>
      <c r="K4109" s="337" t="s">
        <v>19695</v>
      </c>
      <c r="L4109" s="337" t="s">
        <v>19695</v>
      </c>
      <c r="M4109" s="337" t="s">
        <v>19695</v>
      </c>
      <c r="N4109" s="337" t="s">
        <v>19695</v>
      </c>
      <c r="O4109" s="337" t="s">
        <v>19695</v>
      </c>
      <c r="P4109" s="337" t="s">
        <v>19695</v>
      </c>
      <c r="Q4109" s="337" t="s">
        <v>19695</v>
      </c>
      <c r="R4109" s="337" t="s">
        <v>89</v>
      </c>
      <c r="S4109" s="337" t="s">
        <v>455</v>
      </c>
      <c r="T4109" s="337" t="s">
        <v>455</v>
      </c>
      <c r="U4109" s="337" t="s">
        <v>456</v>
      </c>
      <c r="V4109" s="337">
        <v>6</v>
      </c>
      <c r="W4109" s="337" t="s">
        <v>19695</v>
      </c>
      <c r="X4109" s="337" t="s">
        <v>19695</v>
      </c>
      <c r="Y4109" s="337" t="s">
        <v>19695</v>
      </c>
      <c r="Z4109" s="337" t="s">
        <v>1745</v>
      </c>
      <c r="AA4109" s="337" t="s">
        <v>761</v>
      </c>
      <c r="AB4109" s="337" t="s">
        <v>762</v>
      </c>
      <c r="AC4109" s="337" t="s">
        <v>15203</v>
      </c>
    </row>
    <row r="4110" spans="1:29" ht="15.8" x14ac:dyDescent="0.25">
      <c r="A4110" s="337" t="s">
        <v>1723</v>
      </c>
      <c r="B4110" s="337" t="s">
        <v>6202</v>
      </c>
      <c r="C4110" s="337" t="s">
        <v>1821</v>
      </c>
      <c r="D4110" s="337" t="s">
        <v>449</v>
      </c>
      <c r="E4110" s="337" t="s">
        <v>3761</v>
      </c>
      <c r="F4110" s="338">
        <v>42929</v>
      </c>
      <c r="G4110" s="337" t="s">
        <v>3762</v>
      </c>
      <c r="H4110" s="338">
        <v>42979</v>
      </c>
      <c r="I4110" s="337" t="s">
        <v>19695</v>
      </c>
      <c r="J4110" s="337" t="s">
        <v>36</v>
      </c>
      <c r="K4110" s="337" t="s">
        <v>19695</v>
      </c>
      <c r="L4110" s="337" t="s">
        <v>19695</v>
      </c>
      <c r="M4110" s="337" t="s">
        <v>19695</v>
      </c>
      <c r="N4110" s="337" t="s">
        <v>19695</v>
      </c>
      <c r="O4110" s="337" t="s">
        <v>19695</v>
      </c>
      <c r="P4110" s="337" t="s">
        <v>19695</v>
      </c>
      <c r="Q4110" s="337" t="s">
        <v>19695</v>
      </c>
      <c r="R4110" s="337" t="s">
        <v>2266</v>
      </c>
      <c r="S4110" s="337" t="s">
        <v>6203</v>
      </c>
      <c r="T4110" s="337" t="s">
        <v>6204</v>
      </c>
      <c r="U4110" s="337" t="s">
        <v>6205</v>
      </c>
      <c r="V4110" s="337">
        <v>6</v>
      </c>
      <c r="W4110" s="337" t="s">
        <v>19695</v>
      </c>
      <c r="X4110" s="337" t="s">
        <v>19695</v>
      </c>
      <c r="Y4110" s="337" t="s">
        <v>19695</v>
      </c>
      <c r="Z4110" s="337" t="s">
        <v>1745</v>
      </c>
      <c r="AA4110" s="337" t="s">
        <v>761</v>
      </c>
      <c r="AB4110" s="337" t="s">
        <v>762</v>
      </c>
      <c r="AC4110" s="337" t="s">
        <v>15209</v>
      </c>
    </row>
    <row r="4111" spans="1:29" ht="15.8" x14ac:dyDescent="0.25">
      <c r="A4111" s="337" t="s">
        <v>1723</v>
      </c>
      <c r="B4111" s="337" t="s">
        <v>6183</v>
      </c>
      <c r="C4111" s="337" t="s">
        <v>1821</v>
      </c>
      <c r="D4111" s="337" t="s">
        <v>449</v>
      </c>
      <c r="E4111" s="337" t="s">
        <v>3761</v>
      </c>
      <c r="F4111" s="338">
        <v>42929</v>
      </c>
      <c r="G4111" s="337" t="s">
        <v>3762</v>
      </c>
      <c r="H4111" s="338">
        <v>42979</v>
      </c>
      <c r="I4111" s="337" t="s">
        <v>19695</v>
      </c>
      <c r="J4111" s="337" t="s">
        <v>36</v>
      </c>
      <c r="K4111" s="337" t="s">
        <v>19695</v>
      </c>
      <c r="L4111" s="337" t="s">
        <v>19695</v>
      </c>
      <c r="M4111" s="337" t="s">
        <v>19695</v>
      </c>
      <c r="N4111" s="337" t="s">
        <v>19695</v>
      </c>
      <c r="O4111" s="337" t="s">
        <v>19695</v>
      </c>
      <c r="P4111" s="337" t="s">
        <v>19695</v>
      </c>
      <c r="Q4111" s="337" t="s">
        <v>19695</v>
      </c>
      <c r="R4111" s="337" t="s">
        <v>134</v>
      </c>
      <c r="S4111" s="337" t="s">
        <v>451</v>
      </c>
      <c r="T4111" s="337" t="s">
        <v>1476</v>
      </c>
      <c r="U4111" s="337" t="s">
        <v>3273</v>
      </c>
      <c r="V4111" s="337">
        <v>2</v>
      </c>
      <c r="W4111" s="337" t="s">
        <v>19695</v>
      </c>
      <c r="X4111" s="337" t="s">
        <v>19695</v>
      </c>
      <c r="Y4111" s="337" t="s">
        <v>19695</v>
      </c>
      <c r="Z4111" s="337" t="s">
        <v>1745</v>
      </c>
      <c r="AA4111" s="337" t="s">
        <v>761</v>
      </c>
      <c r="AB4111" s="337" t="s">
        <v>762</v>
      </c>
      <c r="AC4111" s="337" t="s">
        <v>13695</v>
      </c>
    </row>
    <row r="4112" spans="1:29" ht="15.8" x14ac:dyDescent="0.25">
      <c r="A4112" s="337" t="s">
        <v>1723</v>
      </c>
      <c r="B4112" s="337" t="s">
        <v>6729</v>
      </c>
      <c r="C4112" s="337" t="s">
        <v>1821</v>
      </c>
      <c r="D4112" s="337" t="s">
        <v>449</v>
      </c>
      <c r="E4112" s="337" t="s">
        <v>3761</v>
      </c>
      <c r="F4112" s="338">
        <v>42929</v>
      </c>
      <c r="G4112" s="337" t="s">
        <v>3762</v>
      </c>
      <c r="H4112" s="338">
        <v>42979</v>
      </c>
      <c r="I4112" s="337" t="s">
        <v>19695</v>
      </c>
      <c r="J4112" s="337" t="s">
        <v>36</v>
      </c>
      <c r="K4112" s="337" t="s">
        <v>19695</v>
      </c>
      <c r="L4112" s="337" t="s">
        <v>19695</v>
      </c>
      <c r="M4112" s="337" t="s">
        <v>19695</v>
      </c>
      <c r="N4112" s="337" t="s">
        <v>19695</v>
      </c>
      <c r="O4112" s="337" t="s">
        <v>19695</v>
      </c>
      <c r="P4112" s="337" t="s">
        <v>19695</v>
      </c>
      <c r="Q4112" s="337" t="s">
        <v>19695</v>
      </c>
      <c r="R4112" s="337" t="s">
        <v>52</v>
      </c>
      <c r="S4112" s="337" t="s">
        <v>53</v>
      </c>
      <c r="T4112" s="337" t="s">
        <v>53</v>
      </c>
      <c r="U4112" s="337" t="s">
        <v>6730</v>
      </c>
      <c r="V4112" s="337">
        <v>8</v>
      </c>
      <c r="W4112" s="337" t="s">
        <v>19695</v>
      </c>
      <c r="X4112" s="337" t="s">
        <v>19695</v>
      </c>
      <c r="Y4112" s="337" t="s">
        <v>19695</v>
      </c>
      <c r="Z4112" s="337" t="s">
        <v>1745</v>
      </c>
      <c r="AA4112" s="337" t="s">
        <v>1499</v>
      </c>
      <c r="AB4112" s="337" t="s">
        <v>718</v>
      </c>
      <c r="AC4112" s="337" t="s">
        <v>15211</v>
      </c>
    </row>
    <row r="4113" spans="1:29" ht="15.8" x14ac:dyDescent="0.25">
      <c r="A4113" s="337" t="s">
        <v>1723</v>
      </c>
      <c r="B4113" s="337" t="s">
        <v>6674</v>
      </c>
      <c r="C4113" s="337" t="s">
        <v>1821</v>
      </c>
      <c r="D4113" s="337" t="s">
        <v>449</v>
      </c>
      <c r="E4113" s="337" t="s">
        <v>3761</v>
      </c>
      <c r="F4113" s="338">
        <v>42929</v>
      </c>
      <c r="G4113" s="337" t="s">
        <v>3762</v>
      </c>
      <c r="H4113" s="338">
        <v>42979</v>
      </c>
      <c r="I4113" s="337" t="s">
        <v>19695</v>
      </c>
      <c r="J4113" s="337" t="s">
        <v>36</v>
      </c>
      <c r="K4113" s="337" t="s">
        <v>19695</v>
      </c>
      <c r="L4113" s="337" t="s">
        <v>19695</v>
      </c>
      <c r="M4113" s="337" t="s">
        <v>19695</v>
      </c>
      <c r="N4113" s="337" t="s">
        <v>19695</v>
      </c>
      <c r="O4113" s="337" t="s">
        <v>19695</v>
      </c>
      <c r="P4113" s="337" t="s">
        <v>19695</v>
      </c>
      <c r="Q4113" s="337" t="s">
        <v>19695</v>
      </c>
      <c r="R4113" s="337" t="s">
        <v>52</v>
      </c>
      <c r="S4113" s="337" t="s">
        <v>69</v>
      </c>
      <c r="T4113" s="337" t="s">
        <v>1663</v>
      </c>
      <c r="U4113" s="337" t="s">
        <v>6675</v>
      </c>
      <c r="V4113" s="337">
        <v>10</v>
      </c>
      <c r="W4113" s="337" t="s">
        <v>19695</v>
      </c>
      <c r="X4113" s="337" t="s">
        <v>19695</v>
      </c>
      <c r="Y4113" s="337" t="s">
        <v>19695</v>
      </c>
      <c r="Z4113" s="337" t="s">
        <v>1745</v>
      </c>
      <c r="AA4113" s="337" t="s">
        <v>853</v>
      </c>
      <c r="AB4113" s="337" t="s">
        <v>854</v>
      </c>
      <c r="AC4113" s="337" t="s">
        <v>15213</v>
      </c>
    </row>
    <row r="4114" spans="1:29" ht="15.8" x14ac:dyDescent="0.25">
      <c r="A4114" s="337" t="s">
        <v>1723</v>
      </c>
      <c r="B4114" s="337" t="s">
        <v>6640</v>
      </c>
      <c r="C4114" s="337" t="s">
        <v>1821</v>
      </c>
      <c r="D4114" s="337" t="s">
        <v>449</v>
      </c>
      <c r="E4114" s="337" t="s">
        <v>3761</v>
      </c>
      <c r="F4114" s="338">
        <v>42929</v>
      </c>
      <c r="G4114" s="337" t="s">
        <v>3762</v>
      </c>
      <c r="H4114" s="338">
        <v>42979</v>
      </c>
      <c r="I4114" s="337" t="s">
        <v>19695</v>
      </c>
      <c r="J4114" s="337" t="s">
        <v>16</v>
      </c>
      <c r="K4114" s="337" t="s">
        <v>19695</v>
      </c>
      <c r="L4114" s="337" t="s">
        <v>19695</v>
      </c>
      <c r="M4114" s="337" t="s">
        <v>19695</v>
      </c>
      <c r="N4114" s="337" t="s">
        <v>19695</v>
      </c>
      <c r="O4114" s="337" t="s">
        <v>19695</v>
      </c>
      <c r="P4114" s="337" t="s">
        <v>19695</v>
      </c>
      <c r="Q4114" s="337" t="s">
        <v>19695</v>
      </c>
      <c r="R4114" s="337" t="s">
        <v>52</v>
      </c>
      <c r="S4114" s="337" t="s">
        <v>69</v>
      </c>
      <c r="T4114" s="337" t="s">
        <v>382</v>
      </c>
      <c r="U4114" s="337" t="s">
        <v>887</v>
      </c>
      <c r="V4114" s="337">
        <v>10</v>
      </c>
      <c r="W4114" s="337" t="s">
        <v>19695</v>
      </c>
      <c r="X4114" s="337" t="s">
        <v>19695</v>
      </c>
      <c r="Y4114" s="337" t="s">
        <v>19695</v>
      </c>
      <c r="Z4114" s="337" t="s">
        <v>1745</v>
      </c>
      <c r="AA4114" s="337" t="s">
        <v>853</v>
      </c>
      <c r="AB4114" s="337" t="s">
        <v>854</v>
      </c>
      <c r="AC4114" s="337" t="s">
        <v>15214</v>
      </c>
    </row>
    <row r="4115" spans="1:29" ht="15.8" x14ac:dyDescent="0.25">
      <c r="A4115" s="337" t="s">
        <v>1723</v>
      </c>
      <c r="B4115" s="337" t="s">
        <v>5882</v>
      </c>
      <c r="C4115" s="337" t="s">
        <v>1725</v>
      </c>
      <c r="D4115" s="337" t="s">
        <v>13527</v>
      </c>
      <c r="E4115" s="337" t="s">
        <v>3761</v>
      </c>
      <c r="F4115" s="338">
        <v>42929</v>
      </c>
      <c r="G4115" s="337" t="s">
        <v>3762</v>
      </c>
      <c r="H4115" s="338">
        <v>42979</v>
      </c>
      <c r="I4115" s="337" t="s">
        <v>19695</v>
      </c>
      <c r="J4115" s="337" t="s">
        <v>36</v>
      </c>
      <c r="K4115" s="337" t="s">
        <v>19695</v>
      </c>
      <c r="L4115" s="337" t="s">
        <v>19695</v>
      </c>
      <c r="M4115" s="337" t="s">
        <v>19695</v>
      </c>
      <c r="N4115" s="337" t="s">
        <v>19695</v>
      </c>
      <c r="O4115" s="337" t="s">
        <v>19695</v>
      </c>
      <c r="P4115" s="337" t="s">
        <v>19695</v>
      </c>
      <c r="Q4115" s="337" t="s">
        <v>19695</v>
      </c>
      <c r="R4115" s="337" t="s">
        <v>66</v>
      </c>
      <c r="S4115" s="337" t="s">
        <v>67</v>
      </c>
      <c r="T4115" s="337" t="s">
        <v>5883</v>
      </c>
      <c r="U4115" s="337" t="s">
        <v>971</v>
      </c>
      <c r="V4115" s="337">
        <v>10</v>
      </c>
      <c r="W4115" s="337" t="s">
        <v>19695</v>
      </c>
      <c r="X4115" s="337" t="s">
        <v>19695</v>
      </c>
      <c r="Y4115" s="337" t="s">
        <v>19695</v>
      </c>
      <c r="Z4115" s="337" t="s">
        <v>1753</v>
      </c>
      <c r="AA4115" s="337" t="s">
        <v>717</v>
      </c>
      <c r="AB4115" s="337" t="s">
        <v>718</v>
      </c>
      <c r="AC4115" s="337" t="s">
        <v>15195</v>
      </c>
    </row>
    <row r="4116" spans="1:29" ht="15.8" x14ac:dyDescent="0.25">
      <c r="A4116" s="337" t="s">
        <v>1723</v>
      </c>
      <c r="B4116" s="337" t="s">
        <v>5551</v>
      </c>
      <c r="C4116" s="337" t="s">
        <v>1821</v>
      </c>
      <c r="D4116" s="337" t="s">
        <v>449</v>
      </c>
      <c r="E4116" s="337" t="s">
        <v>3761</v>
      </c>
      <c r="F4116" s="338">
        <v>42929</v>
      </c>
      <c r="G4116" s="337" t="s">
        <v>3762</v>
      </c>
      <c r="H4116" s="338">
        <v>42979</v>
      </c>
      <c r="I4116" s="337" t="s">
        <v>19695</v>
      </c>
      <c r="J4116" s="337" t="s">
        <v>36</v>
      </c>
      <c r="K4116" s="337" t="s">
        <v>19695</v>
      </c>
      <c r="L4116" s="337" t="s">
        <v>19695</v>
      </c>
      <c r="M4116" s="337" t="s">
        <v>19695</v>
      </c>
      <c r="N4116" s="337" t="s">
        <v>19695</v>
      </c>
      <c r="O4116" s="337" t="s">
        <v>19695</v>
      </c>
      <c r="P4116" s="337" t="s">
        <v>19695</v>
      </c>
      <c r="Q4116" s="337" t="s">
        <v>19695</v>
      </c>
      <c r="R4116" s="337" t="s">
        <v>130</v>
      </c>
      <c r="S4116" s="337" t="s">
        <v>928</v>
      </c>
      <c r="T4116" s="337" t="s">
        <v>427</v>
      </c>
      <c r="U4116" s="337" t="s">
        <v>2723</v>
      </c>
      <c r="V4116" s="337">
        <v>6</v>
      </c>
      <c r="W4116" s="337" t="s">
        <v>19695</v>
      </c>
      <c r="X4116" s="337" t="s">
        <v>19695</v>
      </c>
      <c r="Y4116" s="337" t="s">
        <v>19695</v>
      </c>
      <c r="Z4116" s="337" t="s">
        <v>1753</v>
      </c>
      <c r="AA4116" s="337" t="s">
        <v>717</v>
      </c>
      <c r="AB4116" s="337" t="s">
        <v>718</v>
      </c>
      <c r="AC4116" s="337" t="s">
        <v>15195</v>
      </c>
    </row>
    <row r="4117" spans="1:29" ht="15.8" x14ac:dyDescent="0.25">
      <c r="A4117" s="337" t="s">
        <v>1723</v>
      </c>
      <c r="B4117" s="337" t="s">
        <v>5884</v>
      </c>
      <c r="C4117" s="337" t="s">
        <v>1821</v>
      </c>
      <c r="D4117" s="337" t="s">
        <v>449</v>
      </c>
      <c r="E4117" s="337" t="s">
        <v>3761</v>
      </c>
      <c r="F4117" s="338">
        <v>42929</v>
      </c>
      <c r="G4117" s="337" t="s">
        <v>3762</v>
      </c>
      <c r="H4117" s="338">
        <v>42979</v>
      </c>
      <c r="I4117" s="337" t="s">
        <v>19695</v>
      </c>
      <c r="J4117" s="337" t="s">
        <v>36</v>
      </c>
      <c r="K4117" s="337" t="s">
        <v>19695</v>
      </c>
      <c r="L4117" s="337" t="s">
        <v>19695</v>
      </c>
      <c r="M4117" s="337" t="s">
        <v>19695</v>
      </c>
      <c r="N4117" s="337" t="s">
        <v>19695</v>
      </c>
      <c r="O4117" s="337" t="s">
        <v>19695</v>
      </c>
      <c r="P4117" s="337" t="s">
        <v>19695</v>
      </c>
      <c r="Q4117" s="337" t="s">
        <v>19695</v>
      </c>
      <c r="R4117" s="337" t="s">
        <v>66</v>
      </c>
      <c r="S4117" s="337" t="s">
        <v>67</v>
      </c>
      <c r="T4117" s="337" t="s">
        <v>5883</v>
      </c>
      <c r="U4117" s="337" t="s">
        <v>5883</v>
      </c>
      <c r="V4117" s="337">
        <v>8</v>
      </c>
      <c r="W4117" s="337" t="s">
        <v>19695</v>
      </c>
      <c r="X4117" s="337" t="s">
        <v>19695</v>
      </c>
      <c r="Y4117" s="337" t="s">
        <v>19695</v>
      </c>
      <c r="Z4117" s="337" t="s">
        <v>1753</v>
      </c>
      <c r="AA4117" s="337" t="s">
        <v>717</v>
      </c>
      <c r="AB4117" s="337" t="s">
        <v>718</v>
      </c>
      <c r="AC4117" s="337" t="s">
        <v>15195</v>
      </c>
    </row>
    <row r="4118" spans="1:29" ht="15.8" x14ac:dyDescent="0.25">
      <c r="A4118" s="337" t="s">
        <v>1723</v>
      </c>
      <c r="B4118" s="337" t="s">
        <v>6058</v>
      </c>
      <c r="C4118" s="337" t="s">
        <v>1821</v>
      </c>
      <c r="D4118" s="337" t="s">
        <v>449</v>
      </c>
      <c r="E4118" s="337" t="s">
        <v>3761</v>
      </c>
      <c r="F4118" s="338">
        <v>42929</v>
      </c>
      <c r="G4118" s="337" t="s">
        <v>3762</v>
      </c>
      <c r="H4118" s="338">
        <v>42979</v>
      </c>
      <c r="I4118" s="337" t="s">
        <v>19695</v>
      </c>
      <c r="J4118" s="337" t="s">
        <v>36</v>
      </c>
      <c r="K4118" s="337" t="s">
        <v>19695</v>
      </c>
      <c r="L4118" s="337" t="s">
        <v>19695</v>
      </c>
      <c r="M4118" s="337" t="s">
        <v>19695</v>
      </c>
      <c r="N4118" s="337" t="s">
        <v>19695</v>
      </c>
      <c r="O4118" s="337" t="s">
        <v>19695</v>
      </c>
      <c r="P4118" s="337" t="s">
        <v>19695</v>
      </c>
      <c r="Q4118" s="337" t="s">
        <v>19695</v>
      </c>
      <c r="R4118" s="337" t="s">
        <v>35</v>
      </c>
      <c r="S4118" s="337" t="s">
        <v>77</v>
      </c>
      <c r="T4118" s="337" t="s">
        <v>1015</v>
      </c>
      <c r="U4118" s="337" t="s">
        <v>6059</v>
      </c>
      <c r="V4118" s="337">
        <v>6</v>
      </c>
      <c r="W4118" s="337" t="s">
        <v>19695</v>
      </c>
      <c r="X4118" s="337" t="s">
        <v>19695</v>
      </c>
      <c r="Y4118" s="337" t="s">
        <v>19695</v>
      </c>
      <c r="Z4118" s="337" t="s">
        <v>1753</v>
      </c>
      <c r="AA4118" s="337" t="s">
        <v>717</v>
      </c>
      <c r="AB4118" s="337" t="s">
        <v>718</v>
      </c>
      <c r="AC4118" s="337" t="s">
        <v>15412</v>
      </c>
    </row>
    <row r="4119" spans="1:29" ht="15.8" x14ac:dyDescent="0.25">
      <c r="A4119" s="337" t="s">
        <v>1723</v>
      </c>
      <c r="B4119" s="337" t="s">
        <v>6069</v>
      </c>
      <c r="C4119" s="337" t="s">
        <v>1725</v>
      </c>
      <c r="D4119" s="337" t="s">
        <v>13527</v>
      </c>
      <c r="E4119" s="337" t="s">
        <v>3761</v>
      </c>
      <c r="F4119" s="338">
        <v>42929</v>
      </c>
      <c r="G4119" s="337" t="s">
        <v>3762</v>
      </c>
      <c r="H4119" s="338">
        <v>42979</v>
      </c>
      <c r="I4119" s="337" t="s">
        <v>19695</v>
      </c>
      <c r="J4119" s="337" t="s">
        <v>36</v>
      </c>
      <c r="K4119" s="337" t="s">
        <v>19695</v>
      </c>
      <c r="L4119" s="337" t="s">
        <v>19695</v>
      </c>
      <c r="M4119" s="337" t="s">
        <v>19695</v>
      </c>
      <c r="N4119" s="337" t="s">
        <v>19695</v>
      </c>
      <c r="O4119" s="337" t="s">
        <v>19695</v>
      </c>
      <c r="P4119" s="337" t="s">
        <v>19695</v>
      </c>
      <c r="Q4119" s="337" t="s">
        <v>19695</v>
      </c>
      <c r="R4119" s="337" t="s">
        <v>35</v>
      </c>
      <c r="S4119" s="337" t="s">
        <v>77</v>
      </c>
      <c r="T4119" s="337" t="s">
        <v>1015</v>
      </c>
      <c r="U4119" s="337" t="s">
        <v>6003</v>
      </c>
      <c r="V4119" s="337">
        <v>6</v>
      </c>
      <c r="W4119" s="337" t="s">
        <v>19695</v>
      </c>
      <c r="X4119" s="337" t="s">
        <v>19695</v>
      </c>
      <c r="Y4119" s="337" t="s">
        <v>19695</v>
      </c>
      <c r="Z4119" s="337" t="s">
        <v>1753</v>
      </c>
      <c r="AA4119" s="337" t="s">
        <v>717</v>
      </c>
      <c r="AB4119" s="337" t="s">
        <v>718</v>
      </c>
      <c r="AC4119" s="337" t="s">
        <v>13695</v>
      </c>
    </row>
    <row r="4120" spans="1:29" ht="15.8" x14ac:dyDescent="0.25">
      <c r="A4120" s="337" t="s">
        <v>1723</v>
      </c>
      <c r="B4120" s="337" t="s">
        <v>5547</v>
      </c>
      <c r="C4120" s="337" t="s">
        <v>1821</v>
      </c>
      <c r="D4120" s="337" t="s">
        <v>449</v>
      </c>
      <c r="E4120" s="337" t="s">
        <v>3761</v>
      </c>
      <c r="F4120" s="338">
        <v>42929</v>
      </c>
      <c r="G4120" s="337" t="s">
        <v>3762</v>
      </c>
      <c r="H4120" s="338">
        <v>42979</v>
      </c>
      <c r="I4120" s="337" t="s">
        <v>19695</v>
      </c>
      <c r="J4120" s="337" t="s">
        <v>36</v>
      </c>
      <c r="K4120" s="337" t="s">
        <v>19695</v>
      </c>
      <c r="L4120" s="337" t="s">
        <v>19695</v>
      </c>
      <c r="M4120" s="337" t="s">
        <v>19695</v>
      </c>
      <c r="N4120" s="337" t="s">
        <v>19695</v>
      </c>
      <c r="O4120" s="337" t="s">
        <v>19695</v>
      </c>
      <c r="P4120" s="337" t="s">
        <v>19695</v>
      </c>
      <c r="Q4120" s="337" t="s">
        <v>19695</v>
      </c>
      <c r="R4120" s="337" t="s">
        <v>130</v>
      </c>
      <c r="S4120" s="337" t="s">
        <v>427</v>
      </c>
      <c r="T4120" s="337" t="s">
        <v>427</v>
      </c>
      <c r="U4120" s="337" t="s">
        <v>2723</v>
      </c>
      <c r="V4120" s="337">
        <v>8</v>
      </c>
      <c r="W4120" s="337" t="s">
        <v>19695</v>
      </c>
      <c r="X4120" s="337" t="s">
        <v>19695</v>
      </c>
      <c r="Y4120" s="337" t="s">
        <v>19695</v>
      </c>
      <c r="Z4120" s="337" t="s">
        <v>1753</v>
      </c>
      <c r="AA4120" s="337" t="s">
        <v>717</v>
      </c>
      <c r="AB4120" s="337" t="s">
        <v>718</v>
      </c>
      <c r="AC4120" s="337" t="s">
        <v>15420</v>
      </c>
    </row>
    <row r="4121" spans="1:29" ht="15.8" x14ac:dyDescent="0.25">
      <c r="A4121" s="337" t="s">
        <v>1723</v>
      </c>
      <c r="B4121" s="337" t="s">
        <v>5589</v>
      </c>
      <c r="C4121" s="337" t="s">
        <v>1821</v>
      </c>
      <c r="D4121" s="337" t="s">
        <v>449</v>
      </c>
      <c r="E4121" s="337" t="s">
        <v>3761</v>
      </c>
      <c r="F4121" s="338">
        <v>42929</v>
      </c>
      <c r="G4121" s="337" t="s">
        <v>3762</v>
      </c>
      <c r="H4121" s="338">
        <v>42979</v>
      </c>
      <c r="I4121" s="337" t="s">
        <v>19695</v>
      </c>
      <c r="J4121" s="337" t="s">
        <v>36</v>
      </c>
      <c r="K4121" s="337" t="s">
        <v>19695</v>
      </c>
      <c r="L4121" s="337" t="s">
        <v>19695</v>
      </c>
      <c r="M4121" s="337" t="s">
        <v>19695</v>
      </c>
      <c r="N4121" s="337" t="s">
        <v>19695</v>
      </c>
      <c r="O4121" s="337" t="s">
        <v>19695</v>
      </c>
      <c r="P4121" s="337" t="s">
        <v>19695</v>
      </c>
      <c r="Q4121" s="337" t="s">
        <v>19695</v>
      </c>
      <c r="R4121" s="337" t="s">
        <v>18</v>
      </c>
      <c r="S4121" s="337" t="s">
        <v>1072</v>
      </c>
      <c r="T4121" s="337" t="s">
        <v>1033</v>
      </c>
      <c r="U4121" s="337" t="s">
        <v>5578</v>
      </c>
      <c r="V4121" s="337">
        <v>8</v>
      </c>
      <c r="W4121" s="337" t="s">
        <v>19695</v>
      </c>
      <c r="X4121" s="337" t="s">
        <v>19695</v>
      </c>
      <c r="Y4121" s="337" t="s">
        <v>19695</v>
      </c>
      <c r="Z4121" s="337" t="s">
        <v>1753</v>
      </c>
      <c r="AA4121" s="337" t="s">
        <v>717</v>
      </c>
      <c r="AB4121" s="337" t="s">
        <v>718</v>
      </c>
      <c r="AC4121" s="337" t="s">
        <v>15420</v>
      </c>
    </row>
    <row r="4122" spans="1:29" ht="15.8" x14ac:dyDescent="0.25">
      <c r="A4122" s="337" t="s">
        <v>1723</v>
      </c>
      <c r="B4122" s="337" t="s">
        <v>5590</v>
      </c>
      <c r="C4122" s="337" t="s">
        <v>1821</v>
      </c>
      <c r="D4122" s="337" t="s">
        <v>449</v>
      </c>
      <c r="E4122" s="337" t="s">
        <v>3761</v>
      </c>
      <c r="F4122" s="338">
        <v>42929</v>
      </c>
      <c r="G4122" s="337" t="s">
        <v>3762</v>
      </c>
      <c r="H4122" s="338">
        <v>42979</v>
      </c>
      <c r="I4122" s="337" t="s">
        <v>19695</v>
      </c>
      <c r="J4122" s="337" t="s">
        <v>36</v>
      </c>
      <c r="K4122" s="337" t="s">
        <v>19695</v>
      </c>
      <c r="L4122" s="337" t="s">
        <v>19695</v>
      </c>
      <c r="M4122" s="337" t="s">
        <v>19695</v>
      </c>
      <c r="N4122" s="337" t="s">
        <v>19695</v>
      </c>
      <c r="O4122" s="337" t="s">
        <v>19695</v>
      </c>
      <c r="P4122" s="337" t="s">
        <v>19695</v>
      </c>
      <c r="Q4122" s="337" t="s">
        <v>19695</v>
      </c>
      <c r="R4122" s="337" t="s">
        <v>98</v>
      </c>
      <c r="S4122" s="337" t="s">
        <v>121</v>
      </c>
      <c r="T4122" s="337" t="s">
        <v>5591</v>
      </c>
      <c r="U4122" s="337" t="s">
        <v>1554</v>
      </c>
      <c r="V4122" s="337">
        <v>8</v>
      </c>
      <c r="W4122" s="337" t="s">
        <v>19695</v>
      </c>
      <c r="X4122" s="337" t="s">
        <v>19695</v>
      </c>
      <c r="Y4122" s="337" t="s">
        <v>19695</v>
      </c>
      <c r="Z4122" s="337" t="s">
        <v>1753</v>
      </c>
      <c r="AA4122" s="337" t="s">
        <v>717</v>
      </c>
      <c r="AB4122" s="337" t="s">
        <v>718</v>
      </c>
      <c r="AC4122" s="337" t="s">
        <v>15422</v>
      </c>
    </row>
    <row r="4123" spans="1:29" ht="15.8" x14ac:dyDescent="0.25">
      <c r="A4123" s="337" t="s">
        <v>1723</v>
      </c>
      <c r="B4123" s="337" t="s">
        <v>5587</v>
      </c>
      <c r="C4123" s="337" t="s">
        <v>1821</v>
      </c>
      <c r="D4123" s="337" t="s">
        <v>449</v>
      </c>
      <c r="E4123" s="337" t="s">
        <v>3761</v>
      </c>
      <c r="F4123" s="338">
        <v>42929</v>
      </c>
      <c r="G4123" s="337" t="s">
        <v>3762</v>
      </c>
      <c r="H4123" s="338">
        <v>42979</v>
      </c>
      <c r="I4123" s="337" t="s">
        <v>19695</v>
      </c>
      <c r="J4123" s="337" t="s">
        <v>36</v>
      </c>
      <c r="K4123" s="337" t="s">
        <v>19695</v>
      </c>
      <c r="L4123" s="337" t="s">
        <v>19695</v>
      </c>
      <c r="M4123" s="337" t="s">
        <v>19695</v>
      </c>
      <c r="N4123" s="337" t="s">
        <v>19695</v>
      </c>
      <c r="O4123" s="337" t="s">
        <v>19695</v>
      </c>
      <c r="P4123" s="337" t="s">
        <v>19695</v>
      </c>
      <c r="Q4123" s="337" t="s">
        <v>19695</v>
      </c>
      <c r="R4123" s="337" t="s">
        <v>98</v>
      </c>
      <c r="S4123" s="337" t="s">
        <v>121</v>
      </c>
      <c r="T4123" s="337" t="s">
        <v>5588</v>
      </c>
      <c r="U4123" s="337" t="s">
        <v>1554</v>
      </c>
      <c r="V4123" s="337">
        <v>8</v>
      </c>
      <c r="W4123" s="337" t="s">
        <v>19695</v>
      </c>
      <c r="X4123" s="337" t="s">
        <v>19695</v>
      </c>
      <c r="Y4123" s="337" t="s">
        <v>19695</v>
      </c>
      <c r="Z4123" s="337" t="s">
        <v>1753</v>
      </c>
      <c r="AA4123" s="337" t="s">
        <v>717</v>
      </c>
      <c r="AB4123" s="337" t="s">
        <v>718</v>
      </c>
      <c r="AC4123" s="337" t="s">
        <v>13711</v>
      </c>
    </row>
    <row r="4124" spans="1:29" ht="15.8" x14ac:dyDescent="0.25">
      <c r="A4124" s="337" t="s">
        <v>1723</v>
      </c>
      <c r="B4124" s="337" t="s">
        <v>5608</v>
      </c>
      <c r="C4124" s="337" t="s">
        <v>1821</v>
      </c>
      <c r="D4124" s="337" t="s">
        <v>449</v>
      </c>
      <c r="E4124" s="337" t="s">
        <v>3761</v>
      </c>
      <c r="F4124" s="338">
        <v>42929</v>
      </c>
      <c r="G4124" s="337" t="s">
        <v>3762</v>
      </c>
      <c r="H4124" s="338">
        <v>42979</v>
      </c>
      <c r="I4124" s="337" t="s">
        <v>19695</v>
      </c>
      <c r="J4124" s="337" t="s">
        <v>36</v>
      </c>
      <c r="K4124" s="337" t="s">
        <v>19695</v>
      </c>
      <c r="L4124" s="337" t="s">
        <v>19695</v>
      </c>
      <c r="M4124" s="337" t="s">
        <v>19695</v>
      </c>
      <c r="N4124" s="337" t="s">
        <v>19695</v>
      </c>
      <c r="O4124" s="337" t="s">
        <v>19695</v>
      </c>
      <c r="P4124" s="337" t="s">
        <v>19695</v>
      </c>
      <c r="Q4124" s="337" t="s">
        <v>19695</v>
      </c>
      <c r="R4124" s="337" t="s">
        <v>98</v>
      </c>
      <c r="S4124" s="337" t="s">
        <v>121</v>
      </c>
      <c r="T4124" s="337" t="s">
        <v>5609</v>
      </c>
      <c r="U4124" s="337" t="s">
        <v>5610</v>
      </c>
      <c r="V4124" s="337">
        <v>8</v>
      </c>
      <c r="W4124" s="337" t="s">
        <v>19695</v>
      </c>
      <c r="X4124" s="337" t="s">
        <v>19695</v>
      </c>
      <c r="Y4124" s="337" t="s">
        <v>19695</v>
      </c>
      <c r="Z4124" s="337" t="s">
        <v>1753</v>
      </c>
      <c r="AA4124" s="337" t="s">
        <v>717</v>
      </c>
      <c r="AB4124" s="337" t="s">
        <v>718</v>
      </c>
      <c r="AC4124" s="337" t="s">
        <v>13712</v>
      </c>
    </row>
    <row r="4125" spans="1:29" ht="15.8" x14ac:dyDescent="0.25">
      <c r="A4125" s="337" t="s">
        <v>1723</v>
      </c>
      <c r="B4125" s="337" t="s">
        <v>5554</v>
      </c>
      <c r="C4125" s="337" t="s">
        <v>1821</v>
      </c>
      <c r="D4125" s="337" t="s">
        <v>449</v>
      </c>
      <c r="E4125" s="337" t="s">
        <v>3761</v>
      </c>
      <c r="F4125" s="338">
        <v>42929</v>
      </c>
      <c r="G4125" s="337" t="s">
        <v>3762</v>
      </c>
      <c r="H4125" s="338">
        <v>42979</v>
      </c>
      <c r="I4125" s="337" t="s">
        <v>19695</v>
      </c>
      <c r="J4125" s="337" t="s">
        <v>36</v>
      </c>
      <c r="K4125" s="337" t="s">
        <v>19695</v>
      </c>
      <c r="L4125" s="337" t="s">
        <v>19695</v>
      </c>
      <c r="M4125" s="337" t="s">
        <v>19695</v>
      </c>
      <c r="N4125" s="337" t="s">
        <v>19695</v>
      </c>
      <c r="O4125" s="337" t="s">
        <v>19695</v>
      </c>
      <c r="P4125" s="337" t="s">
        <v>19695</v>
      </c>
      <c r="Q4125" s="337" t="s">
        <v>19695</v>
      </c>
      <c r="R4125" s="337" t="s">
        <v>130</v>
      </c>
      <c r="S4125" s="337" t="s">
        <v>929</v>
      </c>
      <c r="T4125" s="337" t="s">
        <v>929</v>
      </c>
      <c r="U4125" s="337" t="s">
        <v>2021</v>
      </c>
      <c r="V4125" s="337">
        <v>12</v>
      </c>
      <c r="W4125" s="337" t="s">
        <v>19695</v>
      </c>
      <c r="X4125" s="337" t="s">
        <v>19695</v>
      </c>
      <c r="Y4125" s="337" t="s">
        <v>19695</v>
      </c>
      <c r="Z4125" s="337" t="s">
        <v>1753</v>
      </c>
      <c r="AA4125" s="337" t="s">
        <v>735</v>
      </c>
      <c r="AB4125" s="337" t="s">
        <v>718</v>
      </c>
      <c r="AC4125" s="337" t="s">
        <v>13713</v>
      </c>
    </row>
    <row r="4126" spans="1:29" ht="15.8" x14ac:dyDescent="0.25">
      <c r="A4126" s="337" t="s">
        <v>1723</v>
      </c>
      <c r="B4126" s="337" t="s">
        <v>5615</v>
      </c>
      <c r="C4126" s="337" t="s">
        <v>1725</v>
      </c>
      <c r="D4126" s="337" t="s">
        <v>1873</v>
      </c>
      <c r="E4126" s="337" t="s">
        <v>3761</v>
      </c>
      <c r="F4126" s="338">
        <v>42929</v>
      </c>
      <c r="G4126" s="337" t="s">
        <v>3762</v>
      </c>
      <c r="H4126" s="338">
        <v>42979</v>
      </c>
      <c r="I4126" s="337" t="s">
        <v>19695</v>
      </c>
      <c r="J4126" s="337" t="s">
        <v>16</v>
      </c>
      <c r="K4126" s="337" t="s">
        <v>19695</v>
      </c>
      <c r="L4126" s="337" t="s">
        <v>19695</v>
      </c>
      <c r="M4126" s="337" t="s">
        <v>19695</v>
      </c>
      <c r="N4126" s="337" t="s">
        <v>19695</v>
      </c>
      <c r="O4126" s="337" t="s">
        <v>19695</v>
      </c>
      <c r="P4126" s="337" t="s">
        <v>19695</v>
      </c>
      <c r="Q4126" s="337" t="s">
        <v>19695</v>
      </c>
      <c r="R4126" s="337" t="s">
        <v>52</v>
      </c>
      <c r="S4126" s="337" t="s">
        <v>93</v>
      </c>
      <c r="T4126" s="337" t="s">
        <v>5586</v>
      </c>
      <c r="U4126" s="337" t="s">
        <v>5595</v>
      </c>
      <c r="V4126" s="337">
        <v>8</v>
      </c>
      <c r="W4126" s="337" t="s">
        <v>19695</v>
      </c>
      <c r="X4126" s="337" t="s">
        <v>19695</v>
      </c>
      <c r="Y4126" s="337" t="s">
        <v>19695</v>
      </c>
      <c r="Z4126" s="337" t="s">
        <v>1753</v>
      </c>
      <c r="AA4126" s="337" t="s">
        <v>717</v>
      </c>
      <c r="AB4126" s="337" t="s">
        <v>718</v>
      </c>
      <c r="AC4126" s="337" t="s">
        <v>15423</v>
      </c>
    </row>
    <row r="4127" spans="1:29" ht="15.8" x14ac:dyDescent="0.25">
      <c r="A4127" s="337" t="s">
        <v>1723</v>
      </c>
      <c r="B4127" s="337" t="s">
        <v>5700</v>
      </c>
      <c r="C4127" s="337" t="s">
        <v>1821</v>
      </c>
      <c r="D4127" s="337" t="s">
        <v>449</v>
      </c>
      <c r="E4127" s="337" t="s">
        <v>3761</v>
      </c>
      <c r="F4127" s="338">
        <v>42929</v>
      </c>
      <c r="G4127" s="337" t="s">
        <v>3762</v>
      </c>
      <c r="H4127" s="338">
        <v>42979</v>
      </c>
      <c r="I4127" s="337" t="s">
        <v>19695</v>
      </c>
      <c r="J4127" s="337" t="s">
        <v>16</v>
      </c>
      <c r="K4127" s="337" t="s">
        <v>19695</v>
      </c>
      <c r="L4127" s="337" t="s">
        <v>19695</v>
      </c>
      <c r="M4127" s="337" t="s">
        <v>19695</v>
      </c>
      <c r="N4127" s="337" t="s">
        <v>19695</v>
      </c>
      <c r="O4127" s="337" t="s">
        <v>19695</v>
      </c>
      <c r="P4127" s="337" t="s">
        <v>19695</v>
      </c>
      <c r="Q4127" s="337" t="s">
        <v>19695</v>
      </c>
      <c r="R4127" s="337" t="s">
        <v>56</v>
      </c>
      <c r="S4127" s="337" t="s">
        <v>2556</v>
      </c>
      <c r="T4127" s="337" t="s">
        <v>1471</v>
      </c>
      <c r="U4127" s="337" t="s">
        <v>5701</v>
      </c>
      <c r="V4127" s="337">
        <v>8</v>
      </c>
      <c r="W4127" s="337" t="s">
        <v>19695</v>
      </c>
      <c r="X4127" s="337" t="s">
        <v>19695</v>
      </c>
      <c r="Y4127" s="337" t="s">
        <v>19695</v>
      </c>
      <c r="Z4127" s="337" t="s">
        <v>1753</v>
      </c>
      <c r="AA4127" s="337" t="s">
        <v>717</v>
      </c>
      <c r="AB4127" s="337" t="s">
        <v>718</v>
      </c>
      <c r="AC4127" s="337" t="s">
        <v>13715</v>
      </c>
    </row>
    <row r="4128" spans="1:29" ht="15.8" x14ac:dyDescent="0.25">
      <c r="A4128" s="337" t="s">
        <v>1723</v>
      </c>
      <c r="B4128" s="337" t="s">
        <v>5709</v>
      </c>
      <c r="C4128" s="337" t="s">
        <v>1821</v>
      </c>
      <c r="D4128" s="337" t="s">
        <v>449</v>
      </c>
      <c r="E4128" s="337" t="s">
        <v>3761</v>
      </c>
      <c r="F4128" s="338">
        <v>42929</v>
      </c>
      <c r="G4128" s="337" t="s">
        <v>3762</v>
      </c>
      <c r="H4128" s="338">
        <v>42979</v>
      </c>
      <c r="I4128" s="337" t="s">
        <v>19695</v>
      </c>
      <c r="J4128" s="337" t="s">
        <v>36</v>
      </c>
      <c r="K4128" s="337" t="s">
        <v>19695</v>
      </c>
      <c r="L4128" s="337" t="s">
        <v>19695</v>
      </c>
      <c r="M4128" s="337" t="s">
        <v>19695</v>
      </c>
      <c r="N4128" s="337" t="s">
        <v>19695</v>
      </c>
      <c r="O4128" s="337" t="s">
        <v>19695</v>
      </c>
      <c r="P4128" s="337" t="s">
        <v>19695</v>
      </c>
      <c r="Q4128" s="337" t="s">
        <v>19695</v>
      </c>
      <c r="R4128" s="337" t="s">
        <v>130</v>
      </c>
      <c r="S4128" s="337" t="s">
        <v>940</v>
      </c>
      <c r="T4128" s="337" t="s">
        <v>138</v>
      </c>
      <c r="U4128" s="337" t="s">
        <v>95</v>
      </c>
      <c r="V4128" s="337">
        <v>8</v>
      </c>
      <c r="W4128" s="337" t="s">
        <v>19695</v>
      </c>
      <c r="X4128" s="337" t="s">
        <v>19695</v>
      </c>
      <c r="Y4128" s="337" t="s">
        <v>19695</v>
      </c>
      <c r="Z4128" s="337" t="s">
        <v>1753</v>
      </c>
      <c r="AA4128" s="337" t="s">
        <v>717</v>
      </c>
      <c r="AB4128" s="337" t="s">
        <v>718</v>
      </c>
      <c r="AC4128" s="337" t="s">
        <v>13715</v>
      </c>
    </row>
    <row r="4129" spans="1:29" ht="15.8" x14ac:dyDescent="0.25">
      <c r="A4129" s="337" t="s">
        <v>1723</v>
      </c>
      <c r="B4129" s="337" t="s">
        <v>5713</v>
      </c>
      <c r="C4129" s="337" t="s">
        <v>1821</v>
      </c>
      <c r="D4129" s="337" t="s">
        <v>449</v>
      </c>
      <c r="E4129" s="337" t="s">
        <v>3761</v>
      </c>
      <c r="F4129" s="338">
        <v>42929</v>
      </c>
      <c r="G4129" s="337" t="s">
        <v>3762</v>
      </c>
      <c r="H4129" s="338">
        <v>42979</v>
      </c>
      <c r="I4129" s="337" t="s">
        <v>19695</v>
      </c>
      <c r="J4129" s="337" t="s">
        <v>36</v>
      </c>
      <c r="K4129" s="337" t="s">
        <v>19695</v>
      </c>
      <c r="L4129" s="337" t="s">
        <v>19695</v>
      </c>
      <c r="M4129" s="337" t="s">
        <v>19695</v>
      </c>
      <c r="N4129" s="337" t="s">
        <v>19695</v>
      </c>
      <c r="O4129" s="337" t="s">
        <v>19695</v>
      </c>
      <c r="P4129" s="337" t="s">
        <v>19695</v>
      </c>
      <c r="Q4129" s="337" t="s">
        <v>19695</v>
      </c>
      <c r="R4129" s="337" t="s">
        <v>98</v>
      </c>
      <c r="S4129" s="337" t="s">
        <v>1172</v>
      </c>
      <c r="T4129" s="337" t="s">
        <v>5714</v>
      </c>
      <c r="U4129" s="337" t="s">
        <v>3796</v>
      </c>
      <c r="V4129" s="337">
        <v>10</v>
      </c>
      <c r="W4129" s="337" t="s">
        <v>19695</v>
      </c>
      <c r="X4129" s="337" t="s">
        <v>19695</v>
      </c>
      <c r="Y4129" s="337" t="s">
        <v>19695</v>
      </c>
      <c r="Z4129" s="337" t="s">
        <v>1753</v>
      </c>
      <c r="AA4129" s="337" t="s">
        <v>717</v>
      </c>
      <c r="AB4129" s="337" t="s">
        <v>718</v>
      </c>
      <c r="AC4129" s="337" t="s">
        <v>13715</v>
      </c>
    </row>
    <row r="4130" spans="1:29" ht="15.8" x14ac:dyDescent="0.25">
      <c r="A4130" s="337" t="s">
        <v>1723</v>
      </c>
      <c r="B4130" s="337" t="s">
        <v>5899</v>
      </c>
      <c r="C4130" s="337" t="s">
        <v>1821</v>
      </c>
      <c r="D4130" s="337" t="s">
        <v>449</v>
      </c>
      <c r="E4130" s="337" t="s">
        <v>3761</v>
      </c>
      <c r="F4130" s="338">
        <v>42929</v>
      </c>
      <c r="G4130" s="337" t="s">
        <v>3762</v>
      </c>
      <c r="H4130" s="338">
        <v>42979</v>
      </c>
      <c r="I4130" s="337" t="s">
        <v>19695</v>
      </c>
      <c r="J4130" s="337" t="s">
        <v>16</v>
      </c>
      <c r="K4130" s="337" t="s">
        <v>19695</v>
      </c>
      <c r="L4130" s="337" t="s">
        <v>19695</v>
      </c>
      <c r="M4130" s="337" t="s">
        <v>19695</v>
      </c>
      <c r="N4130" s="337" t="s">
        <v>19695</v>
      </c>
      <c r="O4130" s="337" t="s">
        <v>19695</v>
      </c>
      <c r="P4130" s="337" t="s">
        <v>19695</v>
      </c>
      <c r="Q4130" s="337" t="s">
        <v>19695</v>
      </c>
      <c r="R4130" s="337" t="s">
        <v>101</v>
      </c>
      <c r="S4130" s="337" t="s">
        <v>102</v>
      </c>
      <c r="T4130" s="337" t="s">
        <v>715</v>
      </c>
      <c r="U4130" s="337" t="s">
        <v>4919</v>
      </c>
      <c r="V4130" s="337">
        <v>10</v>
      </c>
      <c r="W4130" s="337" t="s">
        <v>19695</v>
      </c>
      <c r="X4130" s="337" t="s">
        <v>19695</v>
      </c>
      <c r="Y4130" s="337" t="s">
        <v>19695</v>
      </c>
      <c r="Z4130" s="337" t="s">
        <v>1753</v>
      </c>
      <c r="AA4130" s="337" t="s">
        <v>717</v>
      </c>
      <c r="AB4130" s="337" t="s">
        <v>718</v>
      </c>
      <c r="AC4130" s="337" t="s">
        <v>13716</v>
      </c>
    </row>
    <row r="4131" spans="1:29" ht="15.8" x14ac:dyDescent="0.25">
      <c r="A4131" s="337" t="s">
        <v>1723</v>
      </c>
      <c r="B4131" s="337" t="s">
        <v>5611</v>
      </c>
      <c r="C4131" s="337" t="s">
        <v>1821</v>
      </c>
      <c r="D4131" s="337" t="s">
        <v>449</v>
      </c>
      <c r="E4131" s="337" t="s">
        <v>3761</v>
      </c>
      <c r="F4131" s="338">
        <v>42929</v>
      </c>
      <c r="G4131" s="337" t="s">
        <v>3762</v>
      </c>
      <c r="H4131" s="338">
        <v>42979</v>
      </c>
      <c r="I4131" s="337" t="s">
        <v>19695</v>
      </c>
      <c r="J4131" s="337" t="s">
        <v>36</v>
      </c>
      <c r="K4131" s="337" t="s">
        <v>19695</v>
      </c>
      <c r="L4131" s="337" t="s">
        <v>19695</v>
      </c>
      <c r="M4131" s="337" t="s">
        <v>19695</v>
      </c>
      <c r="N4131" s="337" t="s">
        <v>19695</v>
      </c>
      <c r="O4131" s="337" t="s">
        <v>19695</v>
      </c>
      <c r="P4131" s="337" t="s">
        <v>19695</v>
      </c>
      <c r="Q4131" s="337" t="s">
        <v>19695</v>
      </c>
      <c r="R4131" s="337" t="s">
        <v>98</v>
      </c>
      <c r="S4131" s="337" t="s">
        <v>121</v>
      </c>
      <c r="T4131" s="337" t="s">
        <v>5612</v>
      </c>
      <c r="U4131" s="337" t="s">
        <v>1554</v>
      </c>
      <c r="V4131" s="337">
        <v>8</v>
      </c>
      <c r="W4131" s="337" t="s">
        <v>19695</v>
      </c>
      <c r="X4131" s="337" t="s">
        <v>19695</v>
      </c>
      <c r="Y4131" s="337" t="s">
        <v>19695</v>
      </c>
      <c r="Z4131" s="337" t="s">
        <v>1753</v>
      </c>
      <c r="AA4131" s="337" t="s">
        <v>717</v>
      </c>
      <c r="AB4131" s="337" t="s">
        <v>718</v>
      </c>
      <c r="AC4131" s="337" t="s">
        <v>15214</v>
      </c>
    </row>
    <row r="4132" spans="1:29" ht="15.8" x14ac:dyDescent="0.25">
      <c r="A4132" s="337" t="s">
        <v>1723</v>
      </c>
      <c r="B4132" s="337" t="s">
        <v>5619</v>
      </c>
      <c r="C4132" s="337" t="s">
        <v>1821</v>
      </c>
      <c r="D4132" s="337" t="s">
        <v>449</v>
      </c>
      <c r="E4132" s="337" t="s">
        <v>3761</v>
      </c>
      <c r="F4132" s="338">
        <v>42929</v>
      </c>
      <c r="G4132" s="337" t="s">
        <v>3762</v>
      </c>
      <c r="H4132" s="338">
        <v>42979</v>
      </c>
      <c r="I4132" s="337" t="s">
        <v>19695</v>
      </c>
      <c r="J4132" s="337" t="s">
        <v>16</v>
      </c>
      <c r="K4132" s="337" t="s">
        <v>19695</v>
      </c>
      <c r="L4132" s="337" t="s">
        <v>19695</v>
      </c>
      <c r="M4132" s="337" t="s">
        <v>19695</v>
      </c>
      <c r="N4132" s="337" t="s">
        <v>19695</v>
      </c>
      <c r="O4132" s="337" t="s">
        <v>19695</v>
      </c>
      <c r="P4132" s="337" t="s">
        <v>19695</v>
      </c>
      <c r="Q4132" s="337" t="s">
        <v>19695</v>
      </c>
      <c r="R4132" s="337" t="s">
        <v>98</v>
      </c>
      <c r="S4132" s="337" t="s">
        <v>121</v>
      </c>
      <c r="T4132" s="337" t="s">
        <v>5423</v>
      </c>
      <c r="U4132" s="337" t="s">
        <v>1554</v>
      </c>
      <c r="V4132" s="337">
        <v>8</v>
      </c>
      <c r="W4132" s="337" t="s">
        <v>19695</v>
      </c>
      <c r="X4132" s="337" t="s">
        <v>19695</v>
      </c>
      <c r="Y4132" s="337" t="s">
        <v>19695</v>
      </c>
      <c r="Z4132" s="337" t="s">
        <v>1753</v>
      </c>
      <c r="AA4132" s="337" t="s">
        <v>717</v>
      </c>
      <c r="AB4132" s="337" t="s">
        <v>718</v>
      </c>
      <c r="AC4132" s="337" t="s">
        <v>15214</v>
      </c>
    </row>
    <row r="4133" spans="1:29" ht="15.8" x14ac:dyDescent="0.25">
      <c r="A4133" s="337" t="s">
        <v>1723</v>
      </c>
      <c r="B4133" s="337" t="s">
        <v>5620</v>
      </c>
      <c r="C4133" s="337" t="s">
        <v>1821</v>
      </c>
      <c r="D4133" s="337" t="s">
        <v>449</v>
      </c>
      <c r="E4133" s="337" t="s">
        <v>3761</v>
      </c>
      <c r="F4133" s="338">
        <v>42929</v>
      </c>
      <c r="G4133" s="337" t="s">
        <v>3762</v>
      </c>
      <c r="H4133" s="338">
        <v>42979</v>
      </c>
      <c r="I4133" s="337" t="s">
        <v>19695</v>
      </c>
      <c r="J4133" s="337" t="s">
        <v>16</v>
      </c>
      <c r="K4133" s="337" t="s">
        <v>19695</v>
      </c>
      <c r="L4133" s="337" t="s">
        <v>19695</v>
      </c>
      <c r="M4133" s="337" t="s">
        <v>19695</v>
      </c>
      <c r="N4133" s="337" t="s">
        <v>19695</v>
      </c>
      <c r="O4133" s="337" t="s">
        <v>19695</v>
      </c>
      <c r="P4133" s="337" t="s">
        <v>19695</v>
      </c>
      <c r="Q4133" s="337" t="s">
        <v>19695</v>
      </c>
      <c r="R4133" s="337" t="s">
        <v>98</v>
      </c>
      <c r="S4133" s="337" t="s">
        <v>121</v>
      </c>
      <c r="T4133" s="337" t="s">
        <v>5621</v>
      </c>
      <c r="U4133" s="337" t="s">
        <v>1554</v>
      </c>
      <c r="V4133" s="337">
        <v>8</v>
      </c>
      <c r="W4133" s="337" t="s">
        <v>19695</v>
      </c>
      <c r="X4133" s="337" t="s">
        <v>19695</v>
      </c>
      <c r="Y4133" s="337" t="s">
        <v>19695</v>
      </c>
      <c r="Z4133" s="337" t="s">
        <v>1753</v>
      </c>
      <c r="AA4133" s="337" t="s">
        <v>717</v>
      </c>
      <c r="AB4133" s="337" t="s">
        <v>718</v>
      </c>
      <c r="AC4133" s="337" t="s">
        <v>15214</v>
      </c>
    </row>
    <row r="4134" spans="1:29" ht="15.8" x14ac:dyDescent="0.25">
      <c r="A4134" s="337" t="s">
        <v>1723</v>
      </c>
      <c r="B4134" s="337" t="s">
        <v>5622</v>
      </c>
      <c r="C4134" s="337" t="s">
        <v>1821</v>
      </c>
      <c r="D4134" s="337" t="s">
        <v>449</v>
      </c>
      <c r="E4134" s="337" t="s">
        <v>3761</v>
      </c>
      <c r="F4134" s="338">
        <v>42929</v>
      </c>
      <c r="G4134" s="337" t="s">
        <v>3762</v>
      </c>
      <c r="H4134" s="338">
        <v>42979</v>
      </c>
      <c r="I4134" s="337" t="s">
        <v>19695</v>
      </c>
      <c r="J4134" s="337" t="s">
        <v>16</v>
      </c>
      <c r="K4134" s="337" t="s">
        <v>19695</v>
      </c>
      <c r="L4134" s="337" t="s">
        <v>19695</v>
      </c>
      <c r="M4134" s="337" t="s">
        <v>19695</v>
      </c>
      <c r="N4134" s="337" t="s">
        <v>19695</v>
      </c>
      <c r="O4134" s="337" t="s">
        <v>19695</v>
      </c>
      <c r="P4134" s="337" t="s">
        <v>19695</v>
      </c>
      <c r="Q4134" s="337" t="s">
        <v>19695</v>
      </c>
      <c r="R4134" s="337" t="s">
        <v>98</v>
      </c>
      <c r="S4134" s="337" t="s">
        <v>121</v>
      </c>
      <c r="T4134" s="337" t="s">
        <v>1991</v>
      </c>
      <c r="U4134" s="337" t="s">
        <v>1554</v>
      </c>
      <c r="V4134" s="337">
        <v>8</v>
      </c>
      <c r="W4134" s="337" t="s">
        <v>19695</v>
      </c>
      <c r="X4134" s="337" t="s">
        <v>19695</v>
      </c>
      <c r="Y4134" s="337" t="s">
        <v>19695</v>
      </c>
      <c r="Z4134" s="337" t="s">
        <v>1753</v>
      </c>
      <c r="AA4134" s="337" t="s">
        <v>717</v>
      </c>
      <c r="AB4134" s="337" t="s">
        <v>718</v>
      </c>
      <c r="AC4134" s="337" t="s">
        <v>13720</v>
      </c>
    </row>
    <row r="4135" spans="1:29" ht="15.8" x14ac:dyDescent="0.25">
      <c r="A4135" s="337" t="s">
        <v>1723</v>
      </c>
      <c r="B4135" s="337" t="s">
        <v>5624</v>
      </c>
      <c r="C4135" s="337" t="s">
        <v>1821</v>
      </c>
      <c r="D4135" s="337" t="s">
        <v>449</v>
      </c>
      <c r="E4135" s="337" t="s">
        <v>3761</v>
      </c>
      <c r="F4135" s="338">
        <v>42929</v>
      </c>
      <c r="G4135" s="337" t="s">
        <v>3762</v>
      </c>
      <c r="H4135" s="338">
        <v>42979</v>
      </c>
      <c r="I4135" s="337" t="s">
        <v>19695</v>
      </c>
      <c r="J4135" s="337" t="s">
        <v>36</v>
      </c>
      <c r="K4135" s="337" t="s">
        <v>19695</v>
      </c>
      <c r="L4135" s="337" t="s">
        <v>19695</v>
      </c>
      <c r="M4135" s="337" t="s">
        <v>19695</v>
      </c>
      <c r="N4135" s="337" t="s">
        <v>19695</v>
      </c>
      <c r="O4135" s="337" t="s">
        <v>19695</v>
      </c>
      <c r="P4135" s="337" t="s">
        <v>19695</v>
      </c>
      <c r="Q4135" s="337" t="s">
        <v>19695</v>
      </c>
      <c r="R4135" s="337" t="s">
        <v>98</v>
      </c>
      <c r="S4135" s="337" t="s">
        <v>121</v>
      </c>
      <c r="T4135" s="337" t="s">
        <v>5588</v>
      </c>
      <c r="U4135" s="337" t="s">
        <v>1554</v>
      </c>
      <c r="V4135" s="337">
        <v>8</v>
      </c>
      <c r="W4135" s="337" t="s">
        <v>19695</v>
      </c>
      <c r="X4135" s="337" t="s">
        <v>19695</v>
      </c>
      <c r="Y4135" s="337" t="s">
        <v>19695</v>
      </c>
      <c r="Z4135" s="337" t="s">
        <v>1753</v>
      </c>
      <c r="AA4135" s="337" t="s">
        <v>717</v>
      </c>
      <c r="AB4135" s="337" t="s">
        <v>718</v>
      </c>
      <c r="AC4135" s="337" t="s">
        <v>13720</v>
      </c>
    </row>
    <row r="4136" spans="1:29" ht="15.8" x14ac:dyDescent="0.25">
      <c r="A4136" s="337" t="s">
        <v>1723</v>
      </c>
      <c r="B4136" s="337" t="s">
        <v>5037</v>
      </c>
      <c r="C4136" s="337" t="s">
        <v>1821</v>
      </c>
      <c r="D4136" s="337" t="s">
        <v>449</v>
      </c>
      <c r="E4136" s="337" t="s">
        <v>3761</v>
      </c>
      <c r="F4136" s="338">
        <v>42929</v>
      </c>
      <c r="G4136" s="337" t="s">
        <v>3762</v>
      </c>
      <c r="H4136" s="338">
        <v>42979</v>
      </c>
      <c r="I4136" s="337" t="s">
        <v>19695</v>
      </c>
      <c r="J4136" s="337" t="s">
        <v>36</v>
      </c>
      <c r="K4136" s="337" t="s">
        <v>19695</v>
      </c>
      <c r="L4136" s="337" t="s">
        <v>19695</v>
      </c>
      <c r="M4136" s="337" t="s">
        <v>19695</v>
      </c>
      <c r="N4136" s="337" t="s">
        <v>19695</v>
      </c>
      <c r="O4136" s="337" t="s">
        <v>19695</v>
      </c>
      <c r="P4136" s="337" t="s">
        <v>19695</v>
      </c>
      <c r="Q4136" s="337" t="s">
        <v>19695</v>
      </c>
      <c r="R4136" s="337" t="s">
        <v>139</v>
      </c>
      <c r="S4136" s="337" t="s">
        <v>805</v>
      </c>
      <c r="T4136" s="337" t="s">
        <v>5038</v>
      </c>
      <c r="U4136" s="337" t="s">
        <v>5039</v>
      </c>
      <c r="V4136" s="337">
        <v>8</v>
      </c>
      <c r="W4136" s="337" t="s">
        <v>19695</v>
      </c>
      <c r="X4136" s="337" t="s">
        <v>19695</v>
      </c>
      <c r="Y4136" s="337" t="s">
        <v>19695</v>
      </c>
      <c r="Z4136" s="337" t="s">
        <v>1753</v>
      </c>
      <c r="AA4136" s="337" t="s">
        <v>735</v>
      </c>
      <c r="AB4136" s="337" t="s">
        <v>718</v>
      </c>
      <c r="AC4136" s="337" t="s">
        <v>13722</v>
      </c>
    </row>
    <row r="4137" spans="1:29" ht="15.8" x14ac:dyDescent="0.25">
      <c r="A4137" s="337" t="s">
        <v>1723</v>
      </c>
      <c r="B4137" s="337" t="s">
        <v>5625</v>
      </c>
      <c r="C4137" s="337" t="s">
        <v>1821</v>
      </c>
      <c r="D4137" s="337" t="s">
        <v>449</v>
      </c>
      <c r="E4137" s="337" t="s">
        <v>3761</v>
      </c>
      <c r="F4137" s="338">
        <v>42929</v>
      </c>
      <c r="G4137" s="337" t="s">
        <v>3762</v>
      </c>
      <c r="H4137" s="338">
        <v>42979</v>
      </c>
      <c r="I4137" s="337" t="s">
        <v>19695</v>
      </c>
      <c r="J4137" s="337" t="s">
        <v>36</v>
      </c>
      <c r="K4137" s="337" t="s">
        <v>19695</v>
      </c>
      <c r="L4137" s="337" t="s">
        <v>19695</v>
      </c>
      <c r="M4137" s="337" t="s">
        <v>19695</v>
      </c>
      <c r="N4137" s="337" t="s">
        <v>19695</v>
      </c>
      <c r="O4137" s="337" t="s">
        <v>19695</v>
      </c>
      <c r="P4137" s="337" t="s">
        <v>19695</v>
      </c>
      <c r="Q4137" s="337" t="s">
        <v>19695</v>
      </c>
      <c r="R4137" s="337" t="s">
        <v>98</v>
      </c>
      <c r="S4137" s="337" t="s">
        <v>121</v>
      </c>
      <c r="T4137" s="337" t="s">
        <v>5423</v>
      </c>
      <c r="U4137" s="337" t="s">
        <v>1554</v>
      </c>
      <c r="V4137" s="337">
        <v>8</v>
      </c>
      <c r="W4137" s="337" t="s">
        <v>19695</v>
      </c>
      <c r="X4137" s="337" t="s">
        <v>19695</v>
      </c>
      <c r="Y4137" s="337" t="s">
        <v>19695</v>
      </c>
      <c r="Z4137" s="337" t="s">
        <v>1753</v>
      </c>
      <c r="AA4137" s="337" t="s">
        <v>717</v>
      </c>
      <c r="AB4137" s="337" t="s">
        <v>718</v>
      </c>
      <c r="AC4137" s="337" t="s">
        <v>13722</v>
      </c>
    </row>
    <row r="4138" spans="1:29" ht="15.8" x14ac:dyDescent="0.25">
      <c r="A4138" s="337" t="s">
        <v>1723</v>
      </c>
      <c r="B4138" s="337" t="s">
        <v>5485</v>
      </c>
      <c r="C4138" s="337" t="s">
        <v>1821</v>
      </c>
      <c r="D4138" s="337" t="s">
        <v>449</v>
      </c>
      <c r="E4138" s="337" t="s">
        <v>3761</v>
      </c>
      <c r="F4138" s="338">
        <v>42929</v>
      </c>
      <c r="G4138" s="337" t="s">
        <v>3762</v>
      </c>
      <c r="H4138" s="338">
        <v>42979</v>
      </c>
      <c r="I4138" s="337" t="s">
        <v>19695</v>
      </c>
      <c r="J4138" s="337" t="s">
        <v>36</v>
      </c>
      <c r="K4138" s="337" t="s">
        <v>19695</v>
      </c>
      <c r="L4138" s="337" t="s">
        <v>19695</v>
      </c>
      <c r="M4138" s="337" t="s">
        <v>19695</v>
      </c>
      <c r="N4138" s="337" t="s">
        <v>19695</v>
      </c>
      <c r="O4138" s="337" t="s">
        <v>19695</v>
      </c>
      <c r="P4138" s="337" t="s">
        <v>19695</v>
      </c>
      <c r="Q4138" s="337" t="s">
        <v>19695</v>
      </c>
      <c r="R4138" s="337" t="s">
        <v>52</v>
      </c>
      <c r="S4138" s="337" t="s">
        <v>839</v>
      </c>
      <c r="T4138" s="337" t="s">
        <v>839</v>
      </c>
      <c r="U4138" s="337" t="s">
        <v>878</v>
      </c>
      <c r="V4138" s="337">
        <v>10</v>
      </c>
      <c r="W4138" s="337" t="s">
        <v>19695</v>
      </c>
      <c r="X4138" s="337" t="s">
        <v>19695</v>
      </c>
      <c r="Y4138" s="337" t="s">
        <v>19695</v>
      </c>
      <c r="Z4138" s="337" t="s">
        <v>1753</v>
      </c>
      <c r="AA4138" s="337" t="s">
        <v>717</v>
      </c>
      <c r="AB4138" s="337" t="s">
        <v>718</v>
      </c>
      <c r="AC4138" s="337" t="s">
        <v>13723</v>
      </c>
    </row>
    <row r="4139" spans="1:29" ht="15.8" x14ac:dyDescent="0.25">
      <c r="A4139" s="337" t="s">
        <v>1723</v>
      </c>
      <c r="B4139" s="337" t="s">
        <v>5690</v>
      </c>
      <c r="C4139" s="337" t="s">
        <v>1725</v>
      </c>
      <c r="D4139" s="337" t="s">
        <v>1726</v>
      </c>
      <c r="E4139" s="337" t="s">
        <v>3761</v>
      </c>
      <c r="F4139" s="338">
        <v>42929</v>
      </c>
      <c r="G4139" s="337" t="s">
        <v>3762</v>
      </c>
      <c r="H4139" s="338">
        <v>42979</v>
      </c>
      <c r="I4139" s="337" t="s">
        <v>19695</v>
      </c>
      <c r="J4139" s="337" t="s">
        <v>16</v>
      </c>
      <c r="K4139" s="337" t="s">
        <v>19695</v>
      </c>
      <c r="L4139" s="337" t="s">
        <v>19695</v>
      </c>
      <c r="M4139" s="337" t="s">
        <v>19695</v>
      </c>
      <c r="N4139" s="337" t="s">
        <v>19695</v>
      </c>
      <c r="O4139" s="337" t="s">
        <v>19695</v>
      </c>
      <c r="P4139" s="337" t="s">
        <v>19695</v>
      </c>
      <c r="Q4139" s="337" t="s">
        <v>19695</v>
      </c>
      <c r="R4139" s="337" t="s">
        <v>56</v>
      </c>
      <c r="S4139" s="337" t="s">
        <v>2556</v>
      </c>
      <c r="T4139" s="337" t="s">
        <v>1939</v>
      </c>
      <c r="U4139" s="337" t="s">
        <v>5691</v>
      </c>
      <c r="V4139" s="337">
        <v>10</v>
      </c>
      <c r="W4139" s="337" t="s">
        <v>19695</v>
      </c>
      <c r="X4139" s="337" t="s">
        <v>19695</v>
      </c>
      <c r="Y4139" s="337" t="s">
        <v>19695</v>
      </c>
      <c r="Z4139" s="337" t="s">
        <v>1753</v>
      </c>
      <c r="AA4139" s="337" t="s">
        <v>717</v>
      </c>
      <c r="AB4139" s="337" t="s">
        <v>718</v>
      </c>
      <c r="AC4139" s="337" t="s">
        <v>13725</v>
      </c>
    </row>
    <row r="4140" spans="1:29" ht="15.8" x14ac:dyDescent="0.25">
      <c r="A4140" s="337" t="s">
        <v>1723</v>
      </c>
      <c r="B4140" s="337" t="s">
        <v>5990</v>
      </c>
      <c r="C4140" s="337" t="s">
        <v>1821</v>
      </c>
      <c r="D4140" s="337" t="s">
        <v>449</v>
      </c>
      <c r="E4140" s="337" t="s">
        <v>3761</v>
      </c>
      <c r="F4140" s="338">
        <v>42929</v>
      </c>
      <c r="G4140" s="337" t="s">
        <v>3762</v>
      </c>
      <c r="H4140" s="338">
        <v>42979</v>
      </c>
      <c r="I4140" s="337" t="s">
        <v>19695</v>
      </c>
      <c r="J4140" s="337" t="s">
        <v>16</v>
      </c>
      <c r="K4140" s="337" t="s">
        <v>19695</v>
      </c>
      <c r="L4140" s="337" t="s">
        <v>19695</v>
      </c>
      <c r="M4140" s="337" t="s">
        <v>19695</v>
      </c>
      <c r="N4140" s="337" t="s">
        <v>19695</v>
      </c>
      <c r="O4140" s="337" t="s">
        <v>19695</v>
      </c>
      <c r="P4140" s="337" t="s">
        <v>19695</v>
      </c>
      <c r="Q4140" s="337" t="s">
        <v>19695</v>
      </c>
      <c r="R4140" s="337" t="s">
        <v>1225</v>
      </c>
      <c r="S4140" s="337" t="s">
        <v>100</v>
      </c>
      <c r="T4140" s="337" t="s">
        <v>5281</v>
      </c>
      <c r="U4140" s="337" t="s">
        <v>5991</v>
      </c>
      <c r="V4140" s="337">
        <v>10</v>
      </c>
      <c r="W4140" s="337" t="s">
        <v>19695</v>
      </c>
      <c r="X4140" s="337" t="s">
        <v>19695</v>
      </c>
      <c r="Y4140" s="337" t="s">
        <v>19695</v>
      </c>
      <c r="Z4140" s="337" t="s">
        <v>1753</v>
      </c>
      <c r="AA4140" s="337" t="s">
        <v>717</v>
      </c>
      <c r="AB4140" s="337" t="s">
        <v>718</v>
      </c>
      <c r="AC4140" s="337" t="s">
        <v>13725</v>
      </c>
    </row>
    <row r="4141" spans="1:29" ht="15.8" x14ac:dyDescent="0.25">
      <c r="A4141" s="337" t="s">
        <v>1723</v>
      </c>
      <c r="B4141" s="337" t="s">
        <v>5229</v>
      </c>
      <c r="C4141" s="337" t="s">
        <v>1725</v>
      </c>
      <c r="D4141" s="337" t="s">
        <v>1726</v>
      </c>
      <c r="E4141" s="337" t="s">
        <v>3761</v>
      </c>
      <c r="F4141" s="338">
        <v>42929</v>
      </c>
      <c r="G4141" s="337" t="s">
        <v>3762</v>
      </c>
      <c r="H4141" s="338">
        <v>42979</v>
      </c>
      <c r="I4141" s="337" t="s">
        <v>19695</v>
      </c>
      <c r="J4141" s="337" t="s">
        <v>36</v>
      </c>
      <c r="K4141" s="337" t="s">
        <v>19695</v>
      </c>
      <c r="L4141" s="337" t="s">
        <v>19695</v>
      </c>
      <c r="M4141" s="337" t="s">
        <v>19695</v>
      </c>
      <c r="N4141" s="337" t="s">
        <v>19695</v>
      </c>
      <c r="O4141" s="337" t="s">
        <v>19695</v>
      </c>
      <c r="P4141" s="337" t="s">
        <v>19695</v>
      </c>
      <c r="Q4141" s="337" t="s">
        <v>19695</v>
      </c>
      <c r="R4141" s="337" t="s">
        <v>18</v>
      </c>
      <c r="S4141" s="337" t="s">
        <v>107</v>
      </c>
      <c r="T4141" s="337" t="s">
        <v>5230</v>
      </c>
      <c r="U4141" s="337" t="s">
        <v>5231</v>
      </c>
      <c r="V4141" s="337">
        <v>10</v>
      </c>
      <c r="W4141" s="337" t="s">
        <v>19695</v>
      </c>
      <c r="X4141" s="337" t="s">
        <v>19695</v>
      </c>
      <c r="Y4141" s="337" t="s">
        <v>19695</v>
      </c>
      <c r="Z4141" s="337" t="s">
        <v>1753</v>
      </c>
      <c r="AA4141" s="337" t="s">
        <v>717</v>
      </c>
      <c r="AB4141" s="337" t="s">
        <v>718</v>
      </c>
      <c r="AC4141" s="337" t="s">
        <v>13728</v>
      </c>
    </row>
    <row r="4142" spans="1:29" ht="15.8" x14ac:dyDescent="0.25">
      <c r="A4142" s="337" t="s">
        <v>1723</v>
      </c>
      <c r="B4142" s="337" t="s">
        <v>5992</v>
      </c>
      <c r="C4142" s="337" t="s">
        <v>1725</v>
      </c>
      <c r="D4142" s="337" t="s">
        <v>13527</v>
      </c>
      <c r="E4142" s="337" t="s">
        <v>3761</v>
      </c>
      <c r="F4142" s="338">
        <v>42929</v>
      </c>
      <c r="G4142" s="337" t="s">
        <v>3762</v>
      </c>
      <c r="H4142" s="338">
        <v>42979</v>
      </c>
      <c r="I4142" s="337" t="s">
        <v>19695</v>
      </c>
      <c r="J4142" s="337" t="s">
        <v>36</v>
      </c>
      <c r="K4142" s="337" t="s">
        <v>19695</v>
      </c>
      <c r="L4142" s="337" t="s">
        <v>19695</v>
      </c>
      <c r="M4142" s="337" t="s">
        <v>19695</v>
      </c>
      <c r="N4142" s="337" t="s">
        <v>19695</v>
      </c>
      <c r="O4142" s="337" t="s">
        <v>19695</v>
      </c>
      <c r="P4142" s="337" t="s">
        <v>19695</v>
      </c>
      <c r="Q4142" s="337" t="s">
        <v>19695</v>
      </c>
      <c r="R4142" s="337" t="s">
        <v>35</v>
      </c>
      <c r="S4142" s="337" t="s">
        <v>77</v>
      </c>
      <c r="T4142" s="337" t="s">
        <v>1015</v>
      </c>
      <c r="U4142" s="337" t="s">
        <v>5993</v>
      </c>
      <c r="V4142" s="337">
        <v>10</v>
      </c>
      <c r="W4142" s="337" t="s">
        <v>19695</v>
      </c>
      <c r="X4142" s="337" t="s">
        <v>19695</v>
      </c>
      <c r="Y4142" s="337" t="s">
        <v>19695</v>
      </c>
      <c r="Z4142" s="337" t="s">
        <v>1753</v>
      </c>
      <c r="AA4142" s="337" t="s">
        <v>717</v>
      </c>
      <c r="AB4142" s="337" t="s">
        <v>718</v>
      </c>
      <c r="AC4142" s="337" t="s">
        <v>13731</v>
      </c>
    </row>
    <row r="4143" spans="1:29" ht="15.8" x14ac:dyDescent="0.25">
      <c r="A4143" s="337" t="s">
        <v>1723</v>
      </c>
      <c r="B4143" s="337" t="s">
        <v>5116</v>
      </c>
      <c r="C4143" s="337" t="s">
        <v>1821</v>
      </c>
      <c r="D4143" s="337" t="s">
        <v>449</v>
      </c>
      <c r="E4143" s="337" t="s">
        <v>3761</v>
      </c>
      <c r="F4143" s="338">
        <v>42929</v>
      </c>
      <c r="G4143" s="337" t="s">
        <v>3762</v>
      </c>
      <c r="H4143" s="338">
        <v>42979</v>
      </c>
      <c r="I4143" s="337" t="s">
        <v>19695</v>
      </c>
      <c r="J4143" s="337" t="s">
        <v>36</v>
      </c>
      <c r="K4143" s="337" t="s">
        <v>19695</v>
      </c>
      <c r="L4143" s="337" t="s">
        <v>19695</v>
      </c>
      <c r="M4143" s="337" t="s">
        <v>19695</v>
      </c>
      <c r="N4143" s="337" t="s">
        <v>19695</v>
      </c>
      <c r="O4143" s="337" t="s">
        <v>19695</v>
      </c>
      <c r="P4143" s="337" t="s">
        <v>19695</v>
      </c>
      <c r="Q4143" s="337" t="s">
        <v>19695</v>
      </c>
      <c r="R4143" s="337" t="s">
        <v>18</v>
      </c>
      <c r="S4143" s="337" t="s">
        <v>1038</v>
      </c>
      <c r="T4143" s="337" t="s">
        <v>2078</v>
      </c>
      <c r="U4143" s="337" t="s">
        <v>5117</v>
      </c>
      <c r="V4143" s="337">
        <v>6</v>
      </c>
      <c r="W4143" s="337" t="s">
        <v>19695</v>
      </c>
      <c r="X4143" s="337" t="s">
        <v>19695</v>
      </c>
      <c r="Y4143" s="337" t="s">
        <v>19695</v>
      </c>
      <c r="Z4143" s="337" t="s">
        <v>1753</v>
      </c>
      <c r="AA4143" s="337" t="s">
        <v>735</v>
      </c>
      <c r="AB4143" s="337" t="s">
        <v>718</v>
      </c>
      <c r="AC4143" s="337" t="s">
        <v>15427</v>
      </c>
    </row>
    <row r="4144" spans="1:29" ht="15.8" x14ac:dyDescent="0.25">
      <c r="A4144" s="337" t="s">
        <v>1723</v>
      </c>
      <c r="B4144" s="337" t="s">
        <v>5135</v>
      </c>
      <c r="C4144" s="337" t="s">
        <v>1821</v>
      </c>
      <c r="D4144" s="337" t="s">
        <v>449</v>
      </c>
      <c r="E4144" s="337" t="s">
        <v>3761</v>
      </c>
      <c r="F4144" s="338">
        <v>42929</v>
      </c>
      <c r="G4144" s="337" t="s">
        <v>3762</v>
      </c>
      <c r="H4144" s="338">
        <v>42979</v>
      </c>
      <c r="I4144" s="337" t="s">
        <v>19695</v>
      </c>
      <c r="J4144" s="337" t="s">
        <v>36</v>
      </c>
      <c r="K4144" s="337" t="s">
        <v>19695</v>
      </c>
      <c r="L4144" s="337" t="s">
        <v>19695</v>
      </c>
      <c r="M4144" s="337" t="s">
        <v>19695</v>
      </c>
      <c r="N4144" s="337" t="s">
        <v>19695</v>
      </c>
      <c r="O4144" s="337" t="s">
        <v>19695</v>
      </c>
      <c r="P4144" s="337" t="s">
        <v>19695</v>
      </c>
      <c r="Q4144" s="337" t="s">
        <v>19695</v>
      </c>
      <c r="R4144" s="337" t="s">
        <v>18</v>
      </c>
      <c r="S4144" s="337" t="s">
        <v>1033</v>
      </c>
      <c r="T4144" s="337" t="s">
        <v>2085</v>
      </c>
      <c r="U4144" s="337" t="s">
        <v>5136</v>
      </c>
      <c r="V4144" s="337">
        <v>8</v>
      </c>
      <c r="W4144" s="337" t="s">
        <v>19695</v>
      </c>
      <c r="X4144" s="337" t="s">
        <v>19695</v>
      </c>
      <c r="Y4144" s="337" t="s">
        <v>19695</v>
      </c>
      <c r="Z4144" s="337" t="s">
        <v>1753</v>
      </c>
      <c r="AA4144" s="337" t="s">
        <v>735</v>
      </c>
      <c r="AB4144" s="337" t="s">
        <v>718</v>
      </c>
      <c r="AC4144" s="337" t="s">
        <v>13734</v>
      </c>
    </row>
    <row r="4145" spans="1:29" ht="15.8" x14ac:dyDescent="0.25">
      <c r="A4145" s="337" t="s">
        <v>1723</v>
      </c>
      <c r="B4145" s="337" t="s">
        <v>5130</v>
      </c>
      <c r="C4145" s="337" t="s">
        <v>1821</v>
      </c>
      <c r="D4145" s="337" t="s">
        <v>449</v>
      </c>
      <c r="E4145" s="337" t="s">
        <v>3761</v>
      </c>
      <c r="F4145" s="338">
        <v>42929</v>
      </c>
      <c r="G4145" s="337" t="s">
        <v>3762</v>
      </c>
      <c r="H4145" s="338">
        <v>42979</v>
      </c>
      <c r="I4145" s="337" t="s">
        <v>19695</v>
      </c>
      <c r="J4145" s="337" t="s">
        <v>16</v>
      </c>
      <c r="K4145" s="337" t="s">
        <v>19695</v>
      </c>
      <c r="L4145" s="337" t="s">
        <v>19695</v>
      </c>
      <c r="M4145" s="337" t="s">
        <v>19695</v>
      </c>
      <c r="N4145" s="337" t="s">
        <v>19695</v>
      </c>
      <c r="O4145" s="337" t="s">
        <v>19695</v>
      </c>
      <c r="P4145" s="337" t="s">
        <v>19695</v>
      </c>
      <c r="Q4145" s="337" t="s">
        <v>19695</v>
      </c>
      <c r="R4145" s="337" t="s">
        <v>18</v>
      </c>
      <c r="S4145" s="337" t="s">
        <v>1033</v>
      </c>
      <c r="T4145" s="337" t="s">
        <v>2085</v>
      </c>
      <c r="U4145" s="337" t="s">
        <v>62</v>
      </c>
      <c r="V4145" s="337">
        <v>8</v>
      </c>
      <c r="W4145" s="337" t="s">
        <v>19695</v>
      </c>
      <c r="X4145" s="337" t="s">
        <v>19695</v>
      </c>
      <c r="Y4145" s="337" t="s">
        <v>19695</v>
      </c>
      <c r="Z4145" s="337" t="s">
        <v>1753</v>
      </c>
      <c r="AA4145" s="337" t="s">
        <v>735</v>
      </c>
      <c r="AB4145" s="337" t="s">
        <v>718</v>
      </c>
      <c r="AC4145" s="337" t="s">
        <v>13734</v>
      </c>
    </row>
    <row r="4146" spans="1:29" ht="15.8" x14ac:dyDescent="0.25">
      <c r="A4146" s="337" t="s">
        <v>1723</v>
      </c>
      <c r="B4146" s="337" t="s">
        <v>5125</v>
      </c>
      <c r="C4146" s="337" t="s">
        <v>1725</v>
      </c>
      <c r="D4146" s="337" t="s">
        <v>13527</v>
      </c>
      <c r="E4146" s="337" t="s">
        <v>3761</v>
      </c>
      <c r="F4146" s="338">
        <v>42929</v>
      </c>
      <c r="G4146" s="337" t="s">
        <v>3762</v>
      </c>
      <c r="H4146" s="338">
        <v>42979</v>
      </c>
      <c r="I4146" s="337" t="s">
        <v>19695</v>
      </c>
      <c r="J4146" s="337" t="s">
        <v>16</v>
      </c>
      <c r="K4146" s="337" t="s">
        <v>19695</v>
      </c>
      <c r="L4146" s="337" t="s">
        <v>19695</v>
      </c>
      <c r="M4146" s="337" t="s">
        <v>19695</v>
      </c>
      <c r="N4146" s="337" t="s">
        <v>19695</v>
      </c>
      <c r="O4146" s="337" t="s">
        <v>19695</v>
      </c>
      <c r="P4146" s="337" t="s">
        <v>19695</v>
      </c>
      <c r="Q4146" s="337" t="s">
        <v>19695</v>
      </c>
      <c r="R4146" s="337" t="s">
        <v>18</v>
      </c>
      <c r="S4146" s="337" t="s">
        <v>1033</v>
      </c>
      <c r="T4146" s="337" t="s">
        <v>2085</v>
      </c>
      <c r="U4146" s="337" t="s">
        <v>62</v>
      </c>
      <c r="V4146" s="337">
        <v>10</v>
      </c>
      <c r="W4146" s="337" t="s">
        <v>19695</v>
      </c>
      <c r="X4146" s="337" t="s">
        <v>19695</v>
      </c>
      <c r="Y4146" s="337" t="s">
        <v>19695</v>
      </c>
      <c r="Z4146" s="337" t="s">
        <v>1753</v>
      </c>
      <c r="AA4146" s="337" t="s">
        <v>735</v>
      </c>
      <c r="AB4146" s="337" t="s">
        <v>718</v>
      </c>
      <c r="AC4146" s="337" t="s">
        <v>13734</v>
      </c>
    </row>
    <row r="4147" spans="1:29" ht="15.8" x14ac:dyDescent="0.25">
      <c r="A4147" s="337" t="s">
        <v>1723</v>
      </c>
      <c r="B4147" s="337" t="s">
        <v>5121</v>
      </c>
      <c r="C4147" s="337" t="s">
        <v>1821</v>
      </c>
      <c r="D4147" s="337" t="s">
        <v>449</v>
      </c>
      <c r="E4147" s="337" t="s">
        <v>3761</v>
      </c>
      <c r="F4147" s="338">
        <v>42929</v>
      </c>
      <c r="G4147" s="337" t="s">
        <v>3762</v>
      </c>
      <c r="H4147" s="338">
        <v>42979</v>
      </c>
      <c r="I4147" s="337" t="s">
        <v>19695</v>
      </c>
      <c r="J4147" s="337" t="s">
        <v>16</v>
      </c>
      <c r="K4147" s="337" t="s">
        <v>19695</v>
      </c>
      <c r="L4147" s="337" t="s">
        <v>19695</v>
      </c>
      <c r="M4147" s="337" t="s">
        <v>19695</v>
      </c>
      <c r="N4147" s="337" t="s">
        <v>19695</v>
      </c>
      <c r="O4147" s="337" t="s">
        <v>19695</v>
      </c>
      <c r="P4147" s="337" t="s">
        <v>19695</v>
      </c>
      <c r="Q4147" s="337" t="s">
        <v>19695</v>
      </c>
      <c r="R4147" s="337" t="s">
        <v>18</v>
      </c>
      <c r="S4147" s="337" t="s">
        <v>1038</v>
      </c>
      <c r="T4147" s="337" t="s">
        <v>2085</v>
      </c>
      <c r="U4147" s="337" t="s">
        <v>62</v>
      </c>
      <c r="V4147" s="337">
        <v>8</v>
      </c>
      <c r="W4147" s="337" t="s">
        <v>19695</v>
      </c>
      <c r="X4147" s="337" t="s">
        <v>19695</v>
      </c>
      <c r="Y4147" s="337" t="s">
        <v>19695</v>
      </c>
      <c r="Z4147" s="337" t="s">
        <v>1753</v>
      </c>
      <c r="AA4147" s="337" t="s">
        <v>735</v>
      </c>
      <c r="AB4147" s="337" t="s">
        <v>718</v>
      </c>
      <c r="AC4147" s="337" t="s">
        <v>13734</v>
      </c>
    </row>
    <row r="4148" spans="1:29" ht="15.8" x14ac:dyDescent="0.25">
      <c r="A4148" s="337" t="s">
        <v>1723</v>
      </c>
      <c r="B4148" s="337" t="s">
        <v>5007</v>
      </c>
      <c r="C4148" s="337" t="s">
        <v>1725</v>
      </c>
      <c r="D4148" s="337" t="s">
        <v>1726</v>
      </c>
      <c r="E4148" s="337" t="s">
        <v>3761</v>
      </c>
      <c r="F4148" s="338">
        <v>42929</v>
      </c>
      <c r="G4148" s="337" t="s">
        <v>3762</v>
      </c>
      <c r="H4148" s="338">
        <v>42979</v>
      </c>
      <c r="I4148" s="337" t="s">
        <v>19695</v>
      </c>
      <c r="J4148" s="337" t="s">
        <v>36</v>
      </c>
      <c r="K4148" s="337" t="s">
        <v>19695</v>
      </c>
      <c r="L4148" s="337" t="s">
        <v>19695</v>
      </c>
      <c r="M4148" s="337" t="s">
        <v>19695</v>
      </c>
      <c r="N4148" s="337" t="s">
        <v>19695</v>
      </c>
      <c r="O4148" s="337" t="s">
        <v>19695</v>
      </c>
      <c r="P4148" s="337" t="s">
        <v>19695</v>
      </c>
      <c r="Q4148" s="337" t="s">
        <v>19695</v>
      </c>
      <c r="R4148" s="337" t="s">
        <v>52</v>
      </c>
      <c r="S4148" s="337" t="s">
        <v>839</v>
      </c>
      <c r="T4148" s="337" t="s">
        <v>5008</v>
      </c>
      <c r="U4148" s="337" t="s">
        <v>5009</v>
      </c>
      <c r="V4148" s="337">
        <v>8</v>
      </c>
      <c r="W4148" s="337" t="s">
        <v>19695</v>
      </c>
      <c r="X4148" s="337" t="s">
        <v>19695</v>
      </c>
      <c r="Y4148" s="337" t="s">
        <v>19695</v>
      </c>
      <c r="Z4148" s="337" t="s">
        <v>1753</v>
      </c>
      <c r="AA4148" s="337" t="s">
        <v>735</v>
      </c>
      <c r="AB4148" s="337" t="s">
        <v>718</v>
      </c>
      <c r="AC4148" s="337" t="s">
        <v>15428</v>
      </c>
    </row>
    <row r="4149" spans="1:29" ht="15.8" x14ac:dyDescent="0.25">
      <c r="A4149" s="337" t="s">
        <v>1723</v>
      </c>
      <c r="B4149" s="337" t="s">
        <v>10920</v>
      </c>
      <c r="C4149" s="337" t="s">
        <v>1821</v>
      </c>
      <c r="D4149" s="337" t="s">
        <v>449</v>
      </c>
      <c r="E4149" s="337" t="s">
        <v>3761</v>
      </c>
      <c r="F4149" s="338">
        <v>42929</v>
      </c>
      <c r="G4149" s="337" t="s">
        <v>3762</v>
      </c>
      <c r="H4149" s="338">
        <v>42979</v>
      </c>
      <c r="I4149" s="337" t="s">
        <v>19695</v>
      </c>
      <c r="J4149" s="337" t="s">
        <v>36</v>
      </c>
      <c r="K4149" s="337" t="s">
        <v>19695</v>
      </c>
      <c r="L4149" s="337" t="s">
        <v>19695</v>
      </c>
      <c r="M4149" s="337" t="s">
        <v>19695</v>
      </c>
      <c r="N4149" s="337" t="s">
        <v>19695</v>
      </c>
      <c r="O4149" s="337" t="s">
        <v>19695</v>
      </c>
      <c r="P4149" s="337" t="s">
        <v>19695</v>
      </c>
      <c r="Q4149" s="337" t="s">
        <v>19695</v>
      </c>
      <c r="R4149" s="337" t="s">
        <v>35</v>
      </c>
      <c r="S4149" s="337" t="s">
        <v>77</v>
      </c>
      <c r="T4149" s="337" t="s">
        <v>994</v>
      </c>
      <c r="U4149" s="337" t="s">
        <v>6346</v>
      </c>
      <c r="V4149" s="337">
        <v>10</v>
      </c>
      <c r="W4149" s="337" t="s">
        <v>19695</v>
      </c>
      <c r="X4149" s="337" t="s">
        <v>19695</v>
      </c>
      <c r="Y4149" s="337" t="s">
        <v>19695</v>
      </c>
      <c r="Z4149" s="337" t="s">
        <v>1753</v>
      </c>
      <c r="AA4149" s="337" t="s">
        <v>717</v>
      </c>
      <c r="AB4149" s="337" t="s">
        <v>718</v>
      </c>
      <c r="AC4149" s="337" t="s">
        <v>13738</v>
      </c>
    </row>
    <row r="4150" spans="1:29" ht="15.8" x14ac:dyDescent="0.25">
      <c r="A4150" s="337" t="s">
        <v>1723</v>
      </c>
      <c r="B4150" s="337" t="s">
        <v>5146</v>
      </c>
      <c r="C4150" s="337" t="s">
        <v>1821</v>
      </c>
      <c r="D4150" s="337" t="s">
        <v>449</v>
      </c>
      <c r="E4150" s="337" t="s">
        <v>3761</v>
      </c>
      <c r="F4150" s="338">
        <v>42929</v>
      </c>
      <c r="G4150" s="337" t="s">
        <v>3762</v>
      </c>
      <c r="H4150" s="338">
        <v>42979</v>
      </c>
      <c r="I4150" s="337" t="s">
        <v>19695</v>
      </c>
      <c r="J4150" s="337" t="s">
        <v>36</v>
      </c>
      <c r="K4150" s="337" t="s">
        <v>19695</v>
      </c>
      <c r="L4150" s="337" t="s">
        <v>19695</v>
      </c>
      <c r="M4150" s="337" t="s">
        <v>19695</v>
      </c>
      <c r="N4150" s="337" t="s">
        <v>19695</v>
      </c>
      <c r="O4150" s="337" t="s">
        <v>19695</v>
      </c>
      <c r="P4150" s="337" t="s">
        <v>19695</v>
      </c>
      <c r="Q4150" s="337" t="s">
        <v>19695</v>
      </c>
      <c r="R4150" s="337" t="s">
        <v>18</v>
      </c>
      <c r="S4150" s="337" t="s">
        <v>1038</v>
      </c>
      <c r="T4150" s="337" t="s">
        <v>1039</v>
      </c>
      <c r="U4150" s="337" t="s">
        <v>5117</v>
      </c>
      <c r="V4150" s="337">
        <v>10</v>
      </c>
      <c r="W4150" s="337" t="s">
        <v>19695</v>
      </c>
      <c r="X4150" s="337" t="s">
        <v>19695</v>
      </c>
      <c r="Y4150" s="337" t="s">
        <v>19695</v>
      </c>
      <c r="Z4150" s="337" t="s">
        <v>1753</v>
      </c>
      <c r="AA4150" s="337" t="s">
        <v>735</v>
      </c>
      <c r="AB4150" s="337" t="s">
        <v>718</v>
      </c>
      <c r="AC4150" s="337" t="s">
        <v>13741</v>
      </c>
    </row>
    <row r="4151" spans="1:29" ht="15.8" x14ac:dyDescent="0.25">
      <c r="A4151" s="337" t="s">
        <v>1723</v>
      </c>
      <c r="B4151" s="337" t="s">
        <v>5715</v>
      </c>
      <c r="C4151" s="337" t="s">
        <v>1821</v>
      </c>
      <c r="D4151" s="337" t="s">
        <v>449</v>
      </c>
      <c r="E4151" s="337" t="s">
        <v>3761</v>
      </c>
      <c r="F4151" s="338">
        <v>42929</v>
      </c>
      <c r="G4151" s="337" t="s">
        <v>3762</v>
      </c>
      <c r="H4151" s="338">
        <v>42979</v>
      </c>
      <c r="I4151" s="337" t="s">
        <v>19695</v>
      </c>
      <c r="J4151" s="337" t="s">
        <v>36</v>
      </c>
      <c r="K4151" s="337" t="s">
        <v>19695</v>
      </c>
      <c r="L4151" s="337" t="s">
        <v>19695</v>
      </c>
      <c r="M4151" s="337" t="s">
        <v>19695</v>
      </c>
      <c r="N4151" s="337" t="s">
        <v>19695</v>
      </c>
      <c r="O4151" s="337" t="s">
        <v>19695</v>
      </c>
      <c r="P4151" s="337" t="s">
        <v>19695</v>
      </c>
      <c r="Q4151" s="337" t="s">
        <v>19695</v>
      </c>
      <c r="R4151" s="337" t="s">
        <v>56</v>
      </c>
      <c r="S4151" s="337" t="s">
        <v>79</v>
      </c>
      <c r="T4151" s="337" t="s">
        <v>1471</v>
      </c>
      <c r="U4151" s="337" t="s">
        <v>3504</v>
      </c>
      <c r="V4151" s="337">
        <v>10</v>
      </c>
      <c r="W4151" s="337" t="s">
        <v>19695</v>
      </c>
      <c r="X4151" s="337" t="s">
        <v>19695</v>
      </c>
      <c r="Y4151" s="337" t="s">
        <v>19695</v>
      </c>
      <c r="Z4151" s="337" t="s">
        <v>1753</v>
      </c>
      <c r="AA4151" s="337" t="s">
        <v>717</v>
      </c>
      <c r="AB4151" s="337" t="s">
        <v>718</v>
      </c>
      <c r="AC4151" s="337" t="s">
        <v>15432</v>
      </c>
    </row>
    <row r="4152" spans="1:29" ht="15.8" x14ac:dyDescent="0.25">
      <c r="A4152" s="337" t="s">
        <v>1723</v>
      </c>
      <c r="B4152" s="337" t="s">
        <v>5710</v>
      </c>
      <c r="C4152" s="337" t="s">
        <v>1821</v>
      </c>
      <c r="D4152" s="337" t="s">
        <v>449</v>
      </c>
      <c r="E4152" s="337" t="s">
        <v>3761</v>
      </c>
      <c r="F4152" s="338">
        <v>42929</v>
      </c>
      <c r="G4152" s="337" t="s">
        <v>3762</v>
      </c>
      <c r="H4152" s="338">
        <v>42979</v>
      </c>
      <c r="I4152" s="337" t="s">
        <v>19695</v>
      </c>
      <c r="J4152" s="337" t="s">
        <v>16</v>
      </c>
      <c r="K4152" s="337" t="s">
        <v>19695</v>
      </c>
      <c r="L4152" s="337" t="s">
        <v>19695</v>
      </c>
      <c r="M4152" s="337" t="s">
        <v>19695</v>
      </c>
      <c r="N4152" s="337" t="s">
        <v>19695</v>
      </c>
      <c r="O4152" s="337" t="s">
        <v>19695</v>
      </c>
      <c r="P4152" s="337" t="s">
        <v>19695</v>
      </c>
      <c r="Q4152" s="337" t="s">
        <v>19695</v>
      </c>
      <c r="R4152" s="337" t="s">
        <v>98</v>
      </c>
      <c r="S4152" s="337" t="s">
        <v>1172</v>
      </c>
      <c r="T4152" s="337" t="s">
        <v>5711</v>
      </c>
      <c r="U4152" s="337" t="s">
        <v>5712</v>
      </c>
      <c r="V4152" s="337">
        <v>10</v>
      </c>
      <c r="W4152" s="337" t="s">
        <v>19695</v>
      </c>
      <c r="X4152" s="337" t="s">
        <v>19695</v>
      </c>
      <c r="Y4152" s="337" t="s">
        <v>19695</v>
      </c>
      <c r="Z4152" s="337" t="s">
        <v>1753</v>
      </c>
      <c r="AA4152" s="337" t="s">
        <v>717</v>
      </c>
      <c r="AB4152" s="337" t="s">
        <v>718</v>
      </c>
      <c r="AC4152" s="337" t="s">
        <v>15432</v>
      </c>
    </row>
    <row r="4153" spans="1:29" ht="15.8" x14ac:dyDescent="0.25">
      <c r="A4153" s="337" t="s">
        <v>1723</v>
      </c>
      <c r="B4153" s="337" t="s">
        <v>5702</v>
      </c>
      <c r="C4153" s="337" t="s">
        <v>1821</v>
      </c>
      <c r="D4153" s="337" t="s">
        <v>449</v>
      </c>
      <c r="E4153" s="337" t="s">
        <v>3761</v>
      </c>
      <c r="F4153" s="338">
        <v>42929</v>
      </c>
      <c r="G4153" s="337" t="s">
        <v>3762</v>
      </c>
      <c r="H4153" s="338">
        <v>42979</v>
      </c>
      <c r="I4153" s="337" t="s">
        <v>19695</v>
      </c>
      <c r="J4153" s="337" t="s">
        <v>16</v>
      </c>
      <c r="K4153" s="337" t="s">
        <v>19695</v>
      </c>
      <c r="L4153" s="337" t="s">
        <v>19695</v>
      </c>
      <c r="M4153" s="337" t="s">
        <v>19695</v>
      </c>
      <c r="N4153" s="337" t="s">
        <v>19695</v>
      </c>
      <c r="O4153" s="337" t="s">
        <v>19695</v>
      </c>
      <c r="P4153" s="337" t="s">
        <v>19695</v>
      </c>
      <c r="Q4153" s="337" t="s">
        <v>19695</v>
      </c>
      <c r="R4153" s="337" t="s">
        <v>56</v>
      </c>
      <c r="S4153" s="337" t="s">
        <v>2556</v>
      </c>
      <c r="T4153" s="337" t="s">
        <v>1374</v>
      </c>
      <c r="U4153" s="337" t="s">
        <v>5703</v>
      </c>
      <c r="V4153" s="337">
        <v>8</v>
      </c>
      <c r="W4153" s="337" t="s">
        <v>19695</v>
      </c>
      <c r="X4153" s="337" t="s">
        <v>19695</v>
      </c>
      <c r="Y4153" s="337" t="s">
        <v>19695</v>
      </c>
      <c r="Z4153" s="337" t="s">
        <v>1753</v>
      </c>
      <c r="AA4153" s="337" t="s">
        <v>717</v>
      </c>
      <c r="AB4153" s="337" t="s">
        <v>718</v>
      </c>
      <c r="AC4153" s="337" t="s">
        <v>15432</v>
      </c>
    </row>
    <row r="4154" spans="1:29" ht="15.8" x14ac:dyDescent="0.25">
      <c r="A4154" s="337" t="s">
        <v>1723</v>
      </c>
      <c r="B4154" s="337" t="s">
        <v>11852</v>
      </c>
      <c r="C4154" s="337" t="s">
        <v>1821</v>
      </c>
      <c r="D4154" s="337" t="s">
        <v>449</v>
      </c>
      <c r="E4154" s="337" t="s">
        <v>3761</v>
      </c>
      <c r="F4154" s="338">
        <v>42929</v>
      </c>
      <c r="G4154" s="337" t="s">
        <v>3762</v>
      </c>
      <c r="H4154" s="338">
        <v>42979</v>
      </c>
      <c r="I4154" s="337" t="s">
        <v>19695</v>
      </c>
      <c r="J4154" s="337" t="s">
        <v>16</v>
      </c>
      <c r="K4154" s="337" t="s">
        <v>19695</v>
      </c>
      <c r="L4154" s="337" t="s">
        <v>19695</v>
      </c>
      <c r="M4154" s="337" t="s">
        <v>19695</v>
      </c>
      <c r="N4154" s="337" t="s">
        <v>19695</v>
      </c>
      <c r="O4154" s="337" t="s">
        <v>19695</v>
      </c>
      <c r="P4154" s="337" t="s">
        <v>19695</v>
      </c>
      <c r="Q4154" s="337" t="s">
        <v>19695</v>
      </c>
      <c r="R4154" s="337" t="s">
        <v>52</v>
      </c>
      <c r="S4154" s="337" t="s">
        <v>857</v>
      </c>
      <c r="T4154" s="337" t="s">
        <v>11853</v>
      </c>
      <c r="U4154" s="337" t="s">
        <v>11140</v>
      </c>
      <c r="V4154" s="337">
        <v>12</v>
      </c>
      <c r="W4154" s="337" t="s">
        <v>19695</v>
      </c>
      <c r="X4154" s="337" t="s">
        <v>19695</v>
      </c>
      <c r="Y4154" s="337" t="s">
        <v>19695</v>
      </c>
      <c r="Z4154" s="337" t="s">
        <v>1753</v>
      </c>
      <c r="AA4154" s="337" t="s">
        <v>735</v>
      </c>
      <c r="AB4154" s="337" t="s">
        <v>718</v>
      </c>
      <c r="AC4154" s="337" t="s">
        <v>15447</v>
      </c>
    </row>
    <row r="4155" spans="1:29" ht="15.8" x14ac:dyDescent="0.25">
      <c r="A4155" s="337" t="s">
        <v>1723</v>
      </c>
      <c r="B4155" s="337" t="s">
        <v>6017</v>
      </c>
      <c r="C4155" s="337" t="s">
        <v>1821</v>
      </c>
      <c r="D4155" s="337" t="s">
        <v>449</v>
      </c>
      <c r="E4155" s="337" t="s">
        <v>3761</v>
      </c>
      <c r="F4155" s="338">
        <v>42929</v>
      </c>
      <c r="G4155" s="337" t="s">
        <v>3762</v>
      </c>
      <c r="H4155" s="338">
        <v>42979</v>
      </c>
      <c r="I4155" s="337" t="s">
        <v>19695</v>
      </c>
      <c r="J4155" s="337" t="s">
        <v>16</v>
      </c>
      <c r="K4155" s="337" t="s">
        <v>19695</v>
      </c>
      <c r="L4155" s="337" t="s">
        <v>19695</v>
      </c>
      <c r="M4155" s="337" t="s">
        <v>19695</v>
      </c>
      <c r="N4155" s="337" t="s">
        <v>19695</v>
      </c>
      <c r="O4155" s="337" t="s">
        <v>19695</v>
      </c>
      <c r="P4155" s="337" t="s">
        <v>19695</v>
      </c>
      <c r="Q4155" s="337" t="s">
        <v>19695</v>
      </c>
      <c r="R4155" s="337" t="s">
        <v>1225</v>
      </c>
      <c r="S4155" s="337" t="s">
        <v>1568</v>
      </c>
      <c r="T4155" s="337" t="s">
        <v>1569</v>
      </c>
      <c r="U4155" s="337" t="s">
        <v>1569</v>
      </c>
      <c r="V4155" s="337">
        <v>8</v>
      </c>
      <c r="W4155" s="337" t="s">
        <v>19695</v>
      </c>
      <c r="X4155" s="337" t="s">
        <v>19695</v>
      </c>
      <c r="Y4155" s="337" t="s">
        <v>19695</v>
      </c>
      <c r="Z4155" s="337" t="s">
        <v>1753</v>
      </c>
      <c r="AA4155" s="337" t="s">
        <v>717</v>
      </c>
      <c r="AB4155" s="337" t="s">
        <v>718</v>
      </c>
      <c r="AC4155" s="337" t="s">
        <v>15228</v>
      </c>
    </row>
    <row r="4156" spans="1:29" ht="15.8" x14ac:dyDescent="0.25">
      <c r="A4156" s="337" t="s">
        <v>1723</v>
      </c>
      <c r="B4156" s="337" t="s">
        <v>11091</v>
      </c>
      <c r="C4156" s="337" t="s">
        <v>1821</v>
      </c>
      <c r="D4156" s="337" t="s">
        <v>449</v>
      </c>
      <c r="E4156" s="337" t="s">
        <v>3761</v>
      </c>
      <c r="F4156" s="338">
        <v>42929</v>
      </c>
      <c r="G4156" s="337" t="s">
        <v>3762</v>
      </c>
      <c r="H4156" s="338">
        <v>42979</v>
      </c>
      <c r="I4156" s="337" t="s">
        <v>19695</v>
      </c>
      <c r="J4156" s="337" t="s">
        <v>16</v>
      </c>
      <c r="K4156" s="337" t="s">
        <v>19695</v>
      </c>
      <c r="L4156" s="337" t="s">
        <v>19695</v>
      </c>
      <c r="M4156" s="337" t="s">
        <v>19695</v>
      </c>
      <c r="N4156" s="337" t="s">
        <v>19695</v>
      </c>
      <c r="O4156" s="337" t="s">
        <v>19695</v>
      </c>
      <c r="P4156" s="337" t="s">
        <v>19695</v>
      </c>
      <c r="Q4156" s="337" t="s">
        <v>19695</v>
      </c>
      <c r="R4156" s="337" t="s">
        <v>35</v>
      </c>
      <c r="S4156" s="337" t="s">
        <v>404</v>
      </c>
      <c r="T4156" s="337" t="s">
        <v>11092</v>
      </c>
      <c r="U4156" s="337" t="s">
        <v>11093</v>
      </c>
      <c r="V4156" s="337">
        <v>8</v>
      </c>
      <c r="W4156" s="337" t="s">
        <v>19695</v>
      </c>
      <c r="X4156" s="337" t="s">
        <v>19695</v>
      </c>
      <c r="Y4156" s="337" t="s">
        <v>19695</v>
      </c>
      <c r="Z4156" s="337" t="s">
        <v>1753</v>
      </c>
      <c r="AA4156" s="337" t="s">
        <v>717</v>
      </c>
      <c r="AB4156" s="337" t="s">
        <v>718</v>
      </c>
      <c r="AC4156" s="337" t="s">
        <v>15460</v>
      </c>
    </row>
    <row r="4157" spans="1:29" ht="15.8" x14ac:dyDescent="0.25">
      <c r="A4157" s="337" t="s">
        <v>1723</v>
      </c>
      <c r="B4157" s="337" t="s">
        <v>10481</v>
      </c>
      <c r="C4157" s="337" t="s">
        <v>1821</v>
      </c>
      <c r="D4157" s="337" t="s">
        <v>449</v>
      </c>
      <c r="E4157" s="337" t="s">
        <v>10482</v>
      </c>
      <c r="F4157" s="338">
        <v>42822</v>
      </c>
      <c r="G4157" s="337" t="s">
        <v>3762</v>
      </c>
      <c r="H4157" s="338">
        <v>42979</v>
      </c>
      <c r="I4157" s="337" t="s">
        <v>19695</v>
      </c>
      <c r="J4157" s="337" t="s">
        <v>36</v>
      </c>
      <c r="K4157" s="337" t="s">
        <v>19695</v>
      </c>
      <c r="L4157" s="337" t="s">
        <v>19695</v>
      </c>
      <c r="M4157" s="337" t="s">
        <v>19695</v>
      </c>
      <c r="N4157" s="337" t="s">
        <v>19695</v>
      </c>
      <c r="O4157" s="337" t="s">
        <v>19695</v>
      </c>
      <c r="P4157" s="337" t="s">
        <v>19695</v>
      </c>
      <c r="Q4157" s="337" t="s">
        <v>19695</v>
      </c>
      <c r="R4157" s="337" t="s">
        <v>70</v>
      </c>
      <c r="S4157" s="337" t="s">
        <v>141</v>
      </c>
      <c r="T4157" s="337" t="s">
        <v>10483</v>
      </c>
      <c r="U4157" s="337" t="s">
        <v>10483</v>
      </c>
      <c r="V4157" s="337">
        <v>10</v>
      </c>
      <c r="W4157" s="337" t="s">
        <v>19695</v>
      </c>
      <c r="X4157" s="337" t="s">
        <v>19695</v>
      </c>
      <c r="Y4157" s="337" t="s">
        <v>19695</v>
      </c>
      <c r="Z4157" s="337" t="s">
        <v>1753</v>
      </c>
      <c r="AA4157" s="337" t="s">
        <v>717</v>
      </c>
      <c r="AB4157" s="337" t="s">
        <v>718</v>
      </c>
      <c r="AC4157" s="337" t="s">
        <v>14076</v>
      </c>
    </row>
    <row r="4158" spans="1:29" ht="15.8" x14ac:dyDescent="0.25">
      <c r="A4158" s="337" t="s">
        <v>1723</v>
      </c>
      <c r="B4158" s="337" t="s">
        <v>6860</v>
      </c>
      <c r="C4158" s="337" t="s">
        <v>1821</v>
      </c>
      <c r="D4158" s="337" t="s">
        <v>449</v>
      </c>
      <c r="E4158" s="337" t="s">
        <v>4927</v>
      </c>
      <c r="F4158" s="338">
        <v>42921</v>
      </c>
      <c r="G4158" s="337" t="s">
        <v>5982</v>
      </c>
      <c r="H4158" s="338">
        <v>42977</v>
      </c>
      <c r="I4158" s="337" t="s">
        <v>19695</v>
      </c>
      <c r="J4158" s="337" t="s">
        <v>36</v>
      </c>
      <c r="K4158" s="337" t="s">
        <v>19695</v>
      </c>
      <c r="L4158" s="337" t="s">
        <v>19695</v>
      </c>
      <c r="M4158" s="337" t="s">
        <v>19695</v>
      </c>
      <c r="N4158" s="337" t="s">
        <v>19695</v>
      </c>
      <c r="O4158" s="337" t="s">
        <v>19695</v>
      </c>
      <c r="P4158" s="337" t="s">
        <v>19695</v>
      </c>
      <c r="Q4158" s="337" t="s">
        <v>19695</v>
      </c>
      <c r="R4158" s="337" t="s">
        <v>56</v>
      </c>
      <c r="S4158" s="337" t="s">
        <v>750</v>
      </c>
      <c r="T4158" s="337" t="s">
        <v>2642</v>
      </c>
      <c r="U4158" s="337" t="s">
        <v>138</v>
      </c>
      <c r="V4158" s="337">
        <v>10</v>
      </c>
      <c r="W4158" s="337" t="s">
        <v>19695</v>
      </c>
      <c r="X4158" s="337" t="s">
        <v>19695</v>
      </c>
      <c r="Y4158" s="337" t="s">
        <v>19695</v>
      </c>
      <c r="Z4158" s="337" t="s">
        <v>1728</v>
      </c>
      <c r="AA4158" s="337" t="s">
        <v>735</v>
      </c>
      <c r="AB4158" s="337" t="s">
        <v>718</v>
      </c>
      <c r="AC4158" s="337" t="s">
        <v>13769</v>
      </c>
    </row>
    <row r="4159" spans="1:29" ht="15.8" x14ac:dyDescent="0.25">
      <c r="A4159" s="337" t="s">
        <v>1723</v>
      </c>
      <c r="B4159" s="337" t="s">
        <v>6843</v>
      </c>
      <c r="C4159" s="337" t="s">
        <v>1821</v>
      </c>
      <c r="D4159" s="337" t="s">
        <v>449</v>
      </c>
      <c r="E4159" s="337" t="s">
        <v>6844</v>
      </c>
      <c r="F4159" s="338">
        <v>42926</v>
      </c>
      <c r="G4159" s="337" t="s">
        <v>6845</v>
      </c>
      <c r="H4159" s="338">
        <v>42976</v>
      </c>
      <c r="I4159" s="337" t="s">
        <v>19695</v>
      </c>
      <c r="J4159" s="337" t="s">
        <v>36</v>
      </c>
      <c r="K4159" s="337" t="s">
        <v>19695</v>
      </c>
      <c r="L4159" s="337" t="s">
        <v>19695</v>
      </c>
      <c r="M4159" s="337" t="s">
        <v>19695</v>
      </c>
      <c r="N4159" s="337" t="s">
        <v>19695</v>
      </c>
      <c r="O4159" s="337" t="s">
        <v>19695</v>
      </c>
      <c r="P4159" s="337" t="s">
        <v>19695</v>
      </c>
      <c r="Q4159" s="337" t="s">
        <v>19695</v>
      </c>
      <c r="R4159" s="337" t="s">
        <v>98</v>
      </c>
      <c r="S4159" s="337" t="s">
        <v>1690</v>
      </c>
      <c r="T4159" s="337" t="s">
        <v>6846</v>
      </c>
      <c r="U4159" s="337" t="s">
        <v>6847</v>
      </c>
      <c r="V4159" s="337">
        <v>12</v>
      </c>
      <c r="W4159" s="337" t="s">
        <v>19695</v>
      </c>
      <c r="X4159" s="337" t="s">
        <v>19695</v>
      </c>
      <c r="Y4159" s="337" t="s">
        <v>19695</v>
      </c>
      <c r="Z4159" s="337" t="s">
        <v>1728</v>
      </c>
      <c r="AA4159" s="337" t="s">
        <v>735</v>
      </c>
      <c r="AB4159" s="337" t="s">
        <v>718</v>
      </c>
      <c r="AC4159" s="337" t="s">
        <v>13540</v>
      </c>
    </row>
    <row r="4160" spans="1:29" ht="15.8" x14ac:dyDescent="0.25">
      <c r="A4160" s="337" t="s">
        <v>1723</v>
      </c>
      <c r="B4160" s="337" t="s">
        <v>6812</v>
      </c>
      <c r="C4160" s="337" t="s">
        <v>1821</v>
      </c>
      <c r="D4160" s="337" t="s">
        <v>449</v>
      </c>
      <c r="E4160" s="337" t="s">
        <v>4288</v>
      </c>
      <c r="F4160" s="338">
        <v>42901</v>
      </c>
      <c r="G4160" s="337" t="s">
        <v>6813</v>
      </c>
      <c r="H4160" s="338">
        <v>42973</v>
      </c>
      <c r="I4160" s="337" t="s">
        <v>19695</v>
      </c>
      <c r="J4160" s="337" t="s">
        <v>36</v>
      </c>
      <c r="K4160" s="337" t="s">
        <v>19695</v>
      </c>
      <c r="L4160" s="337" t="s">
        <v>19695</v>
      </c>
      <c r="M4160" s="337" t="s">
        <v>19695</v>
      </c>
      <c r="N4160" s="337" t="s">
        <v>19695</v>
      </c>
      <c r="O4160" s="337" t="s">
        <v>19695</v>
      </c>
      <c r="P4160" s="337" t="s">
        <v>19695</v>
      </c>
      <c r="Q4160" s="337" t="s">
        <v>19695</v>
      </c>
      <c r="R4160" s="337" t="s">
        <v>112</v>
      </c>
      <c r="S4160" s="337" t="s">
        <v>1249</v>
      </c>
      <c r="T4160" s="337" t="s">
        <v>6814</v>
      </c>
      <c r="U4160" s="337" t="s">
        <v>6815</v>
      </c>
      <c r="V4160" s="337">
        <v>8</v>
      </c>
      <c r="W4160" s="337" t="s">
        <v>19695</v>
      </c>
      <c r="X4160" s="337" t="s">
        <v>19695</v>
      </c>
      <c r="Y4160" s="337" t="s">
        <v>19695</v>
      </c>
      <c r="Z4160" s="337" t="s">
        <v>1728</v>
      </c>
      <c r="AA4160" s="337" t="s">
        <v>717</v>
      </c>
      <c r="AB4160" s="337" t="s">
        <v>718</v>
      </c>
      <c r="AC4160" s="337" t="s">
        <v>13713</v>
      </c>
    </row>
    <row r="4161" spans="1:29" ht="15.8" x14ac:dyDescent="0.25">
      <c r="A4161" s="337" t="s">
        <v>1723</v>
      </c>
      <c r="B4161" s="337" t="s">
        <v>5741</v>
      </c>
      <c r="C4161" s="337" t="s">
        <v>1821</v>
      </c>
      <c r="D4161" s="337" t="s">
        <v>449</v>
      </c>
      <c r="E4161" s="337" t="s">
        <v>5257</v>
      </c>
      <c r="F4161" s="338">
        <v>42922</v>
      </c>
      <c r="G4161" s="337" t="s">
        <v>5124</v>
      </c>
      <c r="H4161" s="338">
        <v>42972</v>
      </c>
      <c r="I4161" s="337" t="s">
        <v>19695</v>
      </c>
      <c r="J4161" s="337" t="s">
        <v>36</v>
      </c>
      <c r="K4161" s="337" t="s">
        <v>19695</v>
      </c>
      <c r="L4161" s="337" t="s">
        <v>19695</v>
      </c>
      <c r="M4161" s="337" t="s">
        <v>19695</v>
      </c>
      <c r="N4161" s="337" t="s">
        <v>19695</v>
      </c>
      <c r="O4161" s="337" t="s">
        <v>19695</v>
      </c>
      <c r="P4161" s="337" t="s">
        <v>19695</v>
      </c>
      <c r="Q4161" s="337" t="s">
        <v>19695</v>
      </c>
      <c r="R4161" s="337" t="s">
        <v>75</v>
      </c>
      <c r="S4161" s="337" t="s">
        <v>83</v>
      </c>
      <c r="T4161" s="337" t="s">
        <v>5742</v>
      </c>
      <c r="U4161" s="337" t="s">
        <v>5743</v>
      </c>
      <c r="V4161" s="337">
        <v>10</v>
      </c>
      <c r="W4161" s="337" t="s">
        <v>19695</v>
      </c>
      <c r="X4161" s="337" t="s">
        <v>19695</v>
      </c>
      <c r="Y4161" s="337" t="s">
        <v>19695</v>
      </c>
      <c r="Z4161" s="337" t="s">
        <v>1753</v>
      </c>
      <c r="AA4161" s="337" t="s">
        <v>717</v>
      </c>
      <c r="AB4161" s="337" t="s">
        <v>718</v>
      </c>
      <c r="AC4161" s="337" t="s">
        <v>13774</v>
      </c>
    </row>
    <row r="4162" spans="1:29" ht="15.8" x14ac:dyDescent="0.25">
      <c r="A4162" s="337" t="s">
        <v>1723</v>
      </c>
      <c r="B4162" s="337" t="s">
        <v>4926</v>
      </c>
      <c r="C4162" s="337" t="s">
        <v>1821</v>
      </c>
      <c r="D4162" s="337" t="s">
        <v>449</v>
      </c>
      <c r="E4162" s="337" t="s">
        <v>4927</v>
      </c>
      <c r="F4162" s="338">
        <v>42921</v>
      </c>
      <c r="G4162" s="337" t="s">
        <v>4928</v>
      </c>
      <c r="H4162" s="338">
        <v>42971</v>
      </c>
      <c r="I4162" s="337" t="s">
        <v>19695</v>
      </c>
      <c r="J4162" s="337" t="s">
        <v>36</v>
      </c>
      <c r="K4162" s="337" t="s">
        <v>19695</v>
      </c>
      <c r="L4162" s="337" t="s">
        <v>19695</v>
      </c>
      <c r="M4162" s="337" t="s">
        <v>19695</v>
      </c>
      <c r="N4162" s="337" t="s">
        <v>19695</v>
      </c>
      <c r="O4162" s="337" t="s">
        <v>19695</v>
      </c>
      <c r="P4162" s="337" t="s">
        <v>19695</v>
      </c>
      <c r="Q4162" s="337" t="s">
        <v>19695</v>
      </c>
      <c r="R4162" s="337" t="s">
        <v>109</v>
      </c>
      <c r="S4162" s="337" t="s">
        <v>1122</v>
      </c>
      <c r="T4162" s="337" t="s">
        <v>1124</v>
      </c>
      <c r="U4162" s="337" t="s">
        <v>2877</v>
      </c>
      <c r="V4162" s="337">
        <v>12</v>
      </c>
      <c r="W4162" s="337" t="s">
        <v>19695</v>
      </c>
      <c r="X4162" s="337" t="s">
        <v>19695</v>
      </c>
      <c r="Y4162" s="337" t="s">
        <v>19695</v>
      </c>
      <c r="Z4162" s="337" t="s">
        <v>1753</v>
      </c>
      <c r="AA4162" s="337" t="s">
        <v>766</v>
      </c>
      <c r="AB4162" s="337" t="s">
        <v>718</v>
      </c>
      <c r="AC4162" s="337" t="s">
        <v>15415</v>
      </c>
    </row>
    <row r="4163" spans="1:29" ht="15.8" x14ac:dyDescent="0.25">
      <c r="A4163" s="337" t="s">
        <v>1723</v>
      </c>
      <c r="B4163" s="337" t="s">
        <v>6718</v>
      </c>
      <c r="C4163" s="337" t="s">
        <v>1821</v>
      </c>
      <c r="D4163" s="337" t="s">
        <v>449</v>
      </c>
      <c r="E4163" s="337" t="s">
        <v>1417</v>
      </c>
      <c r="F4163" s="338">
        <v>42948</v>
      </c>
      <c r="G4163" s="337" t="s">
        <v>6719</v>
      </c>
      <c r="H4163" s="338">
        <v>42968</v>
      </c>
      <c r="I4163" s="337" t="s">
        <v>19695</v>
      </c>
      <c r="J4163" s="337" t="s">
        <v>16</v>
      </c>
      <c r="K4163" s="337" t="s">
        <v>19695</v>
      </c>
      <c r="L4163" s="337" t="s">
        <v>19695</v>
      </c>
      <c r="M4163" s="337" t="s">
        <v>19695</v>
      </c>
      <c r="N4163" s="337" t="s">
        <v>19695</v>
      </c>
      <c r="O4163" s="337" t="s">
        <v>19695</v>
      </c>
      <c r="P4163" s="337" t="s">
        <v>19695</v>
      </c>
      <c r="Q4163" s="337" t="s">
        <v>19695</v>
      </c>
      <c r="R4163" s="337" t="s">
        <v>98</v>
      </c>
      <c r="S4163" s="337" t="s">
        <v>406</v>
      </c>
      <c r="T4163" s="337" t="s">
        <v>407</v>
      </c>
      <c r="U4163" s="337" t="s">
        <v>6720</v>
      </c>
      <c r="V4163" s="337">
        <v>10</v>
      </c>
      <c r="W4163" s="337" t="s">
        <v>19695</v>
      </c>
      <c r="X4163" s="337" t="s">
        <v>19695</v>
      </c>
      <c r="Y4163" s="337" t="s">
        <v>19695</v>
      </c>
      <c r="Z4163" s="337" t="s">
        <v>1745</v>
      </c>
      <c r="AA4163" s="337" t="s">
        <v>853</v>
      </c>
      <c r="AB4163" s="337" t="s">
        <v>854</v>
      </c>
      <c r="AC4163" s="337" t="s">
        <v>13745</v>
      </c>
    </row>
    <row r="4164" spans="1:29" ht="15.8" x14ac:dyDescent="0.25">
      <c r="A4164" s="337" t="s">
        <v>1723</v>
      </c>
      <c r="B4164" s="337" t="s">
        <v>10914</v>
      </c>
      <c r="C4164" s="337" t="s">
        <v>1821</v>
      </c>
      <c r="D4164" s="337" t="s">
        <v>449</v>
      </c>
      <c r="E4164" s="337" t="s">
        <v>5426</v>
      </c>
      <c r="F4164" s="338">
        <v>42937</v>
      </c>
      <c r="G4164" s="337" t="s">
        <v>6719</v>
      </c>
      <c r="H4164" s="338">
        <v>42968</v>
      </c>
      <c r="I4164" s="337" t="s">
        <v>19695</v>
      </c>
      <c r="J4164" s="337" t="s">
        <v>16</v>
      </c>
      <c r="K4164" s="337" t="s">
        <v>19695</v>
      </c>
      <c r="L4164" s="337" t="s">
        <v>19695</v>
      </c>
      <c r="M4164" s="337" t="s">
        <v>19695</v>
      </c>
      <c r="N4164" s="337" t="s">
        <v>19695</v>
      </c>
      <c r="O4164" s="337" t="s">
        <v>19695</v>
      </c>
      <c r="P4164" s="337" t="s">
        <v>19695</v>
      </c>
      <c r="Q4164" s="337" t="s">
        <v>19695</v>
      </c>
      <c r="R4164" s="337" t="s">
        <v>130</v>
      </c>
      <c r="S4164" s="337" t="s">
        <v>147</v>
      </c>
      <c r="T4164" s="337" t="s">
        <v>1328</v>
      </c>
      <c r="U4164" s="337" t="s">
        <v>1329</v>
      </c>
      <c r="V4164" s="337">
        <v>8</v>
      </c>
      <c r="W4164" s="337" t="s">
        <v>19695</v>
      </c>
      <c r="X4164" s="337" t="s">
        <v>19695</v>
      </c>
      <c r="Y4164" s="337" t="s">
        <v>19695</v>
      </c>
      <c r="Z4164" s="337" t="s">
        <v>1753</v>
      </c>
      <c r="AA4164" s="337" t="s">
        <v>717</v>
      </c>
      <c r="AB4164" s="337" t="s">
        <v>718</v>
      </c>
      <c r="AC4164" s="337" t="s">
        <v>13705</v>
      </c>
    </row>
    <row r="4165" spans="1:29" ht="15.8" x14ac:dyDescent="0.25">
      <c r="A4165" s="337" t="s">
        <v>1723</v>
      </c>
      <c r="B4165" s="337" t="s">
        <v>5504</v>
      </c>
      <c r="C4165" s="337" t="s">
        <v>1821</v>
      </c>
      <c r="D4165" s="337" t="s">
        <v>449</v>
      </c>
      <c r="E4165" s="337" t="s">
        <v>4924</v>
      </c>
      <c r="F4165" s="338">
        <v>42936</v>
      </c>
      <c r="G4165" s="337" t="s">
        <v>4635</v>
      </c>
      <c r="H4165" s="338">
        <v>42967</v>
      </c>
      <c r="I4165" s="337" t="s">
        <v>19695</v>
      </c>
      <c r="J4165" s="337" t="s">
        <v>16</v>
      </c>
      <c r="K4165" s="337" t="s">
        <v>19695</v>
      </c>
      <c r="L4165" s="337" t="s">
        <v>19695</v>
      </c>
      <c r="M4165" s="337" t="s">
        <v>19695</v>
      </c>
      <c r="N4165" s="337" t="s">
        <v>19695</v>
      </c>
      <c r="O4165" s="337" t="s">
        <v>19695</v>
      </c>
      <c r="P4165" s="337" t="s">
        <v>19695</v>
      </c>
      <c r="Q4165" s="337" t="s">
        <v>19695</v>
      </c>
      <c r="R4165" s="337" t="s">
        <v>130</v>
      </c>
      <c r="S4165" s="337" t="s">
        <v>940</v>
      </c>
      <c r="T4165" s="337" t="s">
        <v>138</v>
      </c>
      <c r="U4165" s="337" t="s">
        <v>4528</v>
      </c>
      <c r="V4165" s="337">
        <v>10</v>
      </c>
      <c r="W4165" s="337" t="s">
        <v>19695</v>
      </c>
      <c r="X4165" s="337" t="s">
        <v>19695</v>
      </c>
      <c r="Y4165" s="337" t="s">
        <v>19695</v>
      </c>
      <c r="Z4165" s="337" t="s">
        <v>1728</v>
      </c>
      <c r="AA4165" s="337" t="s">
        <v>735</v>
      </c>
      <c r="AB4165" s="337" t="s">
        <v>718</v>
      </c>
      <c r="AC4165" s="337" t="s">
        <v>13695</v>
      </c>
    </row>
    <row r="4166" spans="1:29" ht="15.8" x14ac:dyDescent="0.25">
      <c r="A4166" s="337" t="s">
        <v>1723</v>
      </c>
      <c r="B4166" s="337" t="s">
        <v>4634</v>
      </c>
      <c r="C4166" s="337" t="s">
        <v>1821</v>
      </c>
      <c r="D4166" s="337" t="s">
        <v>449</v>
      </c>
      <c r="E4166" s="337" t="s">
        <v>1327</v>
      </c>
      <c r="F4166" s="338">
        <v>42917</v>
      </c>
      <c r="G4166" s="337" t="s">
        <v>4635</v>
      </c>
      <c r="H4166" s="338">
        <v>42967</v>
      </c>
      <c r="I4166" s="337" t="s">
        <v>19695</v>
      </c>
      <c r="J4166" s="337" t="s">
        <v>16</v>
      </c>
      <c r="K4166" s="337" t="s">
        <v>19695</v>
      </c>
      <c r="L4166" s="337" t="s">
        <v>19695</v>
      </c>
      <c r="M4166" s="337" t="s">
        <v>19695</v>
      </c>
      <c r="N4166" s="337" t="s">
        <v>19695</v>
      </c>
      <c r="O4166" s="337" t="s">
        <v>19695</v>
      </c>
      <c r="P4166" s="337" t="s">
        <v>19695</v>
      </c>
      <c r="Q4166" s="337" t="s">
        <v>19695</v>
      </c>
      <c r="R4166" s="337" t="s">
        <v>18</v>
      </c>
      <c r="S4166" s="337" t="s">
        <v>1038</v>
      </c>
      <c r="T4166" s="337" t="s">
        <v>4636</v>
      </c>
      <c r="U4166" s="337" t="s">
        <v>4637</v>
      </c>
      <c r="V4166" s="337">
        <v>12</v>
      </c>
      <c r="W4166" s="337" t="s">
        <v>19695</v>
      </c>
      <c r="X4166" s="337" t="s">
        <v>19695</v>
      </c>
      <c r="Y4166" s="337" t="s">
        <v>19695</v>
      </c>
      <c r="Z4166" s="337" t="s">
        <v>1728</v>
      </c>
      <c r="AA4166" s="337" t="s">
        <v>735</v>
      </c>
      <c r="AB4166" s="337" t="s">
        <v>718</v>
      </c>
      <c r="AC4166" s="337" t="s">
        <v>13697</v>
      </c>
    </row>
    <row r="4167" spans="1:29" ht="15.8" x14ac:dyDescent="0.25">
      <c r="A4167" s="337" t="s">
        <v>1723</v>
      </c>
      <c r="B4167" s="337" t="s">
        <v>6877</v>
      </c>
      <c r="C4167" s="337" t="s">
        <v>1725</v>
      </c>
      <c r="D4167" s="337" t="s">
        <v>13527</v>
      </c>
      <c r="E4167" s="337" t="s">
        <v>4985</v>
      </c>
      <c r="F4167" s="338">
        <v>42915</v>
      </c>
      <c r="G4167" s="337" t="s">
        <v>5133</v>
      </c>
      <c r="H4167" s="338">
        <v>42965</v>
      </c>
      <c r="I4167" s="337" t="s">
        <v>19695</v>
      </c>
      <c r="J4167" s="337" t="s">
        <v>36</v>
      </c>
      <c r="K4167" s="337" t="s">
        <v>19695</v>
      </c>
      <c r="L4167" s="337" t="s">
        <v>19695</v>
      </c>
      <c r="M4167" s="337" t="s">
        <v>19695</v>
      </c>
      <c r="N4167" s="337" t="s">
        <v>19695</v>
      </c>
      <c r="O4167" s="337" t="s">
        <v>19695</v>
      </c>
      <c r="P4167" s="337" t="s">
        <v>19695</v>
      </c>
      <c r="Q4167" s="337" t="s">
        <v>19695</v>
      </c>
      <c r="R4167" s="337" t="s">
        <v>52</v>
      </c>
      <c r="S4167" s="337" t="s">
        <v>120</v>
      </c>
      <c r="T4167" s="337" t="s">
        <v>411</v>
      </c>
      <c r="U4167" s="337" t="s">
        <v>6878</v>
      </c>
      <c r="V4167" s="337">
        <v>12</v>
      </c>
      <c r="W4167" s="337" t="s">
        <v>19695</v>
      </c>
      <c r="X4167" s="337" t="s">
        <v>19695</v>
      </c>
      <c r="Y4167" s="337" t="s">
        <v>19695</v>
      </c>
      <c r="Z4167" s="337" t="s">
        <v>1728</v>
      </c>
      <c r="AA4167" s="337" t="s">
        <v>735</v>
      </c>
      <c r="AB4167" s="337" t="s">
        <v>718</v>
      </c>
      <c r="AC4167" s="337" t="s">
        <v>13770</v>
      </c>
    </row>
    <row r="4168" spans="1:29" ht="15.8" x14ac:dyDescent="0.25">
      <c r="A4168" s="337" t="s">
        <v>1723</v>
      </c>
      <c r="B4168" s="337" t="s">
        <v>5964</v>
      </c>
      <c r="C4168" s="337" t="s">
        <v>1821</v>
      </c>
      <c r="D4168" s="337" t="s">
        <v>449</v>
      </c>
      <c r="E4168" s="337" t="s">
        <v>4985</v>
      </c>
      <c r="F4168" s="338">
        <v>42915</v>
      </c>
      <c r="G4168" s="337" t="s">
        <v>5133</v>
      </c>
      <c r="H4168" s="338">
        <v>42965</v>
      </c>
      <c r="I4168" s="337" t="s">
        <v>19695</v>
      </c>
      <c r="J4168" s="337" t="s">
        <v>36</v>
      </c>
      <c r="K4168" s="337" t="s">
        <v>19695</v>
      </c>
      <c r="L4168" s="337" t="s">
        <v>19695</v>
      </c>
      <c r="M4168" s="337" t="s">
        <v>19695</v>
      </c>
      <c r="N4168" s="337" t="s">
        <v>19695</v>
      </c>
      <c r="O4168" s="337" t="s">
        <v>19695</v>
      </c>
      <c r="P4168" s="337" t="s">
        <v>19695</v>
      </c>
      <c r="Q4168" s="337" t="s">
        <v>19695</v>
      </c>
      <c r="R4168" s="337" t="s">
        <v>1225</v>
      </c>
      <c r="S4168" s="337" t="s">
        <v>1568</v>
      </c>
      <c r="T4168" s="337" t="s">
        <v>5840</v>
      </c>
      <c r="U4168" s="337" t="s">
        <v>5965</v>
      </c>
      <c r="V4168" s="337">
        <v>8</v>
      </c>
      <c r="W4168" s="337" t="s">
        <v>19695</v>
      </c>
      <c r="X4168" s="337" t="s">
        <v>19695</v>
      </c>
      <c r="Y4168" s="337" t="s">
        <v>19695</v>
      </c>
      <c r="Z4168" s="337" t="s">
        <v>1753</v>
      </c>
      <c r="AA4168" s="337" t="s">
        <v>1499</v>
      </c>
      <c r="AB4168" s="337" t="s">
        <v>718</v>
      </c>
      <c r="AC4168" s="337" t="s">
        <v>13673</v>
      </c>
    </row>
    <row r="4169" spans="1:29" ht="15.8" x14ac:dyDescent="0.25">
      <c r="A4169" s="337" t="s">
        <v>1723</v>
      </c>
      <c r="B4169" s="337" t="s">
        <v>4276</v>
      </c>
      <c r="C4169" s="337" t="s">
        <v>1821</v>
      </c>
      <c r="D4169" s="337" t="s">
        <v>449</v>
      </c>
      <c r="E4169" s="337" t="s">
        <v>4277</v>
      </c>
      <c r="F4169" s="338">
        <v>42914</v>
      </c>
      <c r="G4169" s="337" t="s">
        <v>4278</v>
      </c>
      <c r="H4169" s="338">
        <v>42964</v>
      </c>
      <c r="I4169" s="337" t="s">
        <v>19695</v>
      </c>
      <c r="J4169" s="337" t="s">
        <v>36</v>
      </c>
      <c r="K4169" s="337" t="s">
        <v>19695</v>
      </c>
      <c r="L4169" s="337" t="s">
        <v>19695</v>
      </c>
      <c r="M4169" s="337" t="s">
        <v>19695</v>
      </c>
      <c r="N4169" s="337" t="s">
        <v>19695</v>
      </c>
      <c r="O4169" s="337" t="s">
        <v>19695</v>
      </c>
      <c r="P4169" s="337" t="s">
        <v>19695</v>
      </c>
      <c r="Q4169" s="337" t="s">
        <v>19695</v>
      </c>
      <c r="R4169" s="337" t="s">
        <v>1206</v>
      </c>
      <c r="S4169" s="337" t="s">
        <v>1964</v>
      </c>
      <c r="T4169" s="337" t="s">
        <v>4279</v>
      </c>
      <c r="U4169" s="337" t="s">
        <v>4279</v>
      </c>
      <c r="V4169" s="337">
        <v>10</v>
      </c>
      <c r="W4169" s="337" t="s">
        <v>19695</v>
      </c>
      <c r="X4169" s="337" t="s">
        <v>19695</v>
      </c>
      <c r="Y4169" s="337" t="s">
        <v>19695</v>
      </c>
      <c r="Z4169" s="337" t="s">
        <v>1728</v>
      </c>
      <c r="AA4169" s="337" t="s">
        <v>735</v>
      </c>
      <c r="AB4169" s="337" t="s">
        <v>718</v>
      </c>
      <c r="AC4169" s="337" t="s">
        <v>13690</v>
      </c>
    </row>
    <row r="4170" spans="1:29" ht="15.8" x14ac:dyDescent="0.25">
      <c r="A4170" s="337" t="s">
        <v>1723</v>
      </c>
      <c r="B4170" s="337" t="s">
        <v>5026</v>
      </c>
      <c r="C4170" s="337" t="s">
        <v>1788</v>
      </c>
      <c r="D4170" s="337" t="s">
        <v>769</v>
      </c>
      <c r="E4170" s="337" t="s">
        <v>4447</v>
      </c>
      <c r="F4170" s="338">
        <v>42811</v>
      </c>
      <c r="G4170" s="337" t="s">
        <v>4278</v>
      </c>
      <c r="H4170" s="338">
        <v>42964</v>
      </c>
      <c r="I4170" s="337" t="s">
        <v>19695</v>
      </c>
      <c r="J4170" s="337" t="s">
        <v>16</v>
      </c>
      <c r="K4170" s="337" t="s">
        <v>19695</v>
      </c>
      <c r="L4170" s="337" t="s">
        <v>19695</v>
      </c>
      <c r="M4170" s="337" t="s">
        <v>19695</v>
      </c>
      <c r="N4170" s="337" t="s">
        <v>19695</v>
      </c>
      <c r="O4170" s="337" t="s">
        <v>19695</v>
      </c>
      <c r="P4170" s="337" t="s">
        <v>19695</v>
      </c>
      <c r="Q4170" s="337" t="s">
        <v>19695</v>
      </c>
      <c r="R4170" s="337" t="s">
        <v>1741</v>
      </c>
      <c r="S4170" s="337" t="s">
        <v>5020</v>
      </c>
      <c r="T4170" s="337" t="s">
        <v>5021</v>
      </c>
      <c r="U4170" s="337" t="s">
        <v>5021</v>
      </c>
      <c r="V4170" s="337">
        <v>12</v>
      </c>
      <c r="W4170" s="337" t="s">
        <v>19695</v>
      </c>
      <c r="X4170" s="337" t="s">
        <v>19695</v>
      </c>
      <c r="Y4170" s="337" t="s">
        <v>19695</v>
      </c>
      <c r="Z4170" s="337" t="s">
        <v>1753</v>
      </c>
      <c r="AA4170" s="337" t="s">
        <v>1499</v>
      </c>
      <c r="AB4170" s="337" t="s">
        <v>718</v>
      </c>
      <c r="AC4170" s="337" t="s">
        <v>13702</v>
      </c>
    </row>
    <row r="4171" spans="1:29" ht="15.8" x14ac:dyDescent="0.25">
      <c r="A4171" s="337" t="s">
        <v>1723</v>
      </c>
      <c r="B4171" s="337" t="s">
        <v>5952</v>
      </c>
      <c r="C4171" s="337" t="s">
        <v>1821</v>
      </c>
      <c r="D4171" s="337" t="s">
        <v>449</v>
      </c>
      <c r="E4171" s="337" t="s">
        <v>5953</v>
      </c>
      <c r="F4171" s="338">
        <v>42913</v>
      </c>
      <c r="G4171" s="337" t="s">
        <v>5954</v>
      </c>
      <c r="H4171" s="338">
        <v>42963</v>
      </c>
      <c r="I4171" s="337" t="s">
        <v>19695</v>
      </c>
      <c r="J4171" s="337" t="s">
        <v>36</v>
      </c>
      <c r="K4171" s="337" t="s">
        <v>19695</v>
      </c>
      <c r="L4171" s="337" t="s">
        <v>19695</v>
      </c>
      <c r="M4171" s="337" t="s">
        <v>19695</v>
      </c>
      <c r="N4171" s="337" t="s">
        <v>19695</v>
      </c>
      <c r="O4171" s="337" t="s">
        <v>19695</v>
      </c>
      <c r="P4171" s="337" t="s">
        <v>19695</v>
      </c>
      <c r="Q4171" s="337" t="s">
        <v>19695</v>
      </c>
      <c r="R4171" s="337" t="s">
        <v>146</v>
      </c>
      <c r="S4171" s="337" t="s">
        <v>2178</v>
      </c>
      <c r="T4171" s="337" t="s">
        <v>5955</v>
      </c>
      <c r="U4171" s="337" t="s">
        <v>1526</v>
      </c>
      <c r="V4171" s="337">
        <v>10</v>
      </c>
      <c r="W4171" s="337" t="s">
        <v>19695</v>
      </c>
      <c r="X4171" s="337" t="s">
        <v>19695</v>
      </c>
      <c r="Y4171" s="337" t="s">
        <v>19695</v>
      </c>
      <c r="Z4171" s="337" t="s">
        <v>1753</v>
      </c>
      <c r="AA4171" s="337" t="s">
        <v>717</v>
      </c>
      <c r="AB4171" s="337" t="s">
        <v>718</v>
      </c>
      <c r="AC4171" s="337" t="s">
        <v>13701</v>
      </c>
    </row>
    <row r="4172" spans="1:29" ht="15.8" x14ac:dyDescent="0.25">
      <c r="A4172" s="337" t="s">
        <v>1723</v>
      </c>
      <c r="B4172" s="337" t="s">
        <v>6808</v>
      </c>
      <c r="C4172" s="337" t="s">
        <v>1821</v>
      </c>
      <c r="D4172" s="337" t="s">
        <v>449</v>
      </c>
      <c r="E4172" s="337" t="s">
        <v>4146</v>
      </c>
      <c r="F4172" s="338">
        <v>42912</v>
      </c>
      <c r="G4172" s="337" t="s">
        <v>4147</v>
      </c>
      <c r="H4172" s="338">
        <v>42962</v>
      </c>
      <c r="I4172" s="337" t="s">
        <v>19695</v>
      </c>
      <c r="J4172" s="337" t="s">
        <v>16</v>
      </c>
      <c r="K4172" s="337" t="s">
        <v>19695</v>
      </c>
      <c r="L4172" s="337" t="s">
        <v>19695</v>
      </c>
      <c r="M4172" s="337" t="s">
        <v>19695</v>
      </c>
      <c r="N4172" s="337" t="s">
        <v>19695</v>
      </c>
      <c r="O4172" s="337" t="s">
        <v>19695</v>
      </c>
      <c r="P4172" s="337" t="s">
        <v>19695</v>
      </c>
      <c r="Q4172" s="337" t="s">
        <v>19695</v>
      </c>
      <c r="R4172" s="337" t="s">
        <v>15</v>
      </c>
      <c r="S4172" s="337" t="s">
        <v>1086</v>
      </c>
      <c r="T4172" s="337" t="s">
        <v>1086</v>
      </c>
      <c r="U4172" s="337" t="s">
        <v>99</v>
      </c>
      <c r="V4172" s="337">
        <v>8</v>
      </c>
      <c r="W4172" s="337" t="s">
        <v>19695</v>
      </c>
      <c r="X4172" s="337" t="s">
        <v>19695</v>
      </c>
      <c r="Y4172" s="337" t="s">
        <v>19695</v>
      </c>
      <c r="Z4172" s="337" t="s">
        <v>1728</v>
      </c>
      <c r="AA4172" s="337" t="s">
        <v>717</v>
      </c>
      <c r="AB4172" s="337" t="s">
        <v>718</v>
      </c>
      <c r="AC4172" s="337" t="s">
        <v>13667</v>
      </c>
    </row>
    <row r="4173" spans="1:29" ht="15.8" x14ac:dyDescent="0.25">
      <c r="A4173" s="337" t="s">
        <v>1723</v>
      </c>
      <c r="B4173" s="337" t="s">
        <v>6037</v>
      </c>
      <c r="C4173" s="337" t="s">
        <v>1821</v>
      </c>
      <c r="D4173" s="337" t="s">
        <v>449</v>
      </c>
      <c r="E4173" s="337" t="s">
        <v>4146</v>
      </c>
      <c r="F4173" s="338">
        <v>42912</v>
      </c>
      <c r="G4173" s="337" t="s">
        <v>4147</v>
      </c>
      <c r="H4173" s="338">
        <v>42962</v>
      </c>
      <c r="I4173" s="337" t="s">
        <v>19695</v>
      </c>
      <c r="J4173" s="337" t="s">
        <v>36</v>
      </c>
      <c r="K4173" s="337" t="s">
        <v>19695</v>
      </c>
      <c r="L4173" s="337" t="s">
        <v>19695</v>
      </c>
      <c r="M4173" s="337" t="s">
        <v>19695</v>
      </c>
      <c r="N4173" s="337" t="s">
        <v>19695</v>
      </c>
      <c r="O4173" s="337" t="s">
        <v>19695</v>
      </c>
      <c r="P4173" s="337" t="s">
        <v>19695</v>
      </c>
      <c r="Q4173" s="337" t="s">
        <v>19695</v>
      </c>
      <c r="R4173" s="337" t="s">
        <v>45</v>
      </c>
      <c r="S4173" s="337" t="s">
        <v>80</v>
      </c>
      <c r="T4173" s="337" t="s">
        <v>2818</v>
      </c>
      <c r="U4173" s="337" t="s">
        <v>6038</v>
      </c>
      <c r="V4173" s="337">
        <v>8</v>
      </c>
      <c r="W4173" s="337" t="s">
        <v>19695</v>
      </c>
      <c r="X4173" s="337" t="s">
        <v>19695</v>
      </c>
      <c r="Y4173" s="337" t="s">
        <v>19695</v>
      </c>
      <c r="Z4173" s="337" t="s">
        <v>1728</v>
      </c>
      <c r="AA4173" s="337" t="s">
        <v>735</v>
      </c>
      <c r="AB4173" s="337" t="s">
        <v>718</v>
      </c>
      <c r="AC4173" s="337" t="s">
        <v>13772</v>
      </c>
    </row>
    <row r="4174" spans="1:29" ht="15.8" x14ac:dyDescent="0.25">
      <c r="A4174" s="337" t="s">
        <v>1723</v>
      </c>
      <c r="B4174" s="337" t="s">
        <v>4145</v>
      </c>
      <c r="C4174" s="337" t="s">
        <v>1821</v>
      </c>
      <c r="D4174" s="337" t="s">
        <v>449</v>
      </c>
      <c r="E4174" s="337" t="s">
        <v>4146</v>
      </c>
      <c r="F4174" s="338">
        <v>42912</v>
      </c>
      <c r="G4174" s="337" t="s">
        <v>4147</v>
      </c>
      <c r="H4174" s="338">
        <v>42962</v>
      </c>
      <c r="I4174" s="337" t="s">
        <v>19695</v>
      </c>
      <c r="J4174" s="337" t="s">
        <v>16</v>
      </c>
      <c r="K4174" s="337" t="s">
        <v>19695</v>
      </c>
      <c r="L4174" s="337" t="s">
        <v>19695</v>
      </c>
      <c r="M4174" s="337" t="s">
        <v>19695</v>
      </c>
      <c r="N4174" s="337" t="s">
        <v>19695</v>
      </c>
      <c r="O4174" s="337" t="s">
        <v>19695</v>
      </c>
      <c r="P4174" s="337" t="s">
        <v>19695</v>
      </c>
      <c r="Q4174" s="337" t="s">
        <v>19695</v>
      </c>
      <c r="R4174" s="337" t="s">
        <v>1220</v>
      </c>
      <c r="S4174" s="337" t="s">
        <v>108</v>
      </c>
      <c r="T4174" s="337" t="s">
        <v>1621</v>
      </c>
      <c r="U4174" s="337" t="s">
        <v>3894</v>
      </c>
      <c r="V4174" s="337">
        <v>6</v>
      </c>
      <c r="W4174" s="337" t="s">
        <v>19695</v>
      </c>
      <c r="X4174" s="337" t="s">
        <v>19695</v>
      </c>
      <c r="Y4174" s="337" t="s">
        <v>19695</v>
      </c>
      <c r="Z4174" s="337" t="s">
        <v>1728</v>
      </c>
      <c r="AA4174" s="337" t="s">
        <v>735</v>
      </c>
      <c r="AB4174" s="337" t="s">
        <v>718</v>
      </c>
      <c r="AC4174" s="337" t="s">
        <v>13835</v>
      </c>
    </row>
    <row r="4175" spans="1:29" ht="15.8" x14ac:dyDescent="0.25">
      <c r="A4175" s="337" t="s">
        <v>1723</v>
      </c>
      <c r="B4175" s="337" t="s">
        <v>5413</v>
      </c>
      <c r="C4175" s="337" t="s">
        <v>1821</v>
      </c>
      <c r="D4175" s="337" t="s">
        <v>449</v>
      </c>
      <c r="E4175" s="337" t="s">
        <v>5414</v>
      </c>
      <c r="F4175" s="338">
        <v>42909</v>
      </c>
      <c r="G4175" s="337" t="s">
        <v>4571</v>
      </c>
      <c r="H4175" s="338">
        <v>42959</v>
      </c>
      <c r="I4175" s="337" t="s">
        <v>19695</v>
      </c>
      <c r="J4175" s="337" t="s">
        <v>16</v>
      </c>
      <c r="K4175" s="337" t="s">
        <v>19695</v>
      </c>
      <c r="L4175" s="337" t="s">
        <v>19695</v>
      </c>
      <c r="M4175" s="337" t="s">
        <v>19695</v>
      </c>
      <c r="N4175" s="337" t="s">
        <v>19695</v>
      </c>
      <c r="O4175" s="337" t="s">
        <v>19695</v>
      </c>
      <c r="P4175" s="337" t="s">
        <v>19695</v>
      </c>
      <c r="Q4175" s="337" t="s">
        <v>19695</v>
      </c>
      <c r="R4175" s="337" t="s">
        <v>109</v>
      </c>
      <c r="S4175" s="337" t="s">
        <v>1129</v>
      </c>
      <c r="T4175" s="337" t="s">
        <v>3570</v>
      </c>
      <c r="U4175" s="337" t="s">
        <v>5415</v>
      </c>
      <c r="V4175" s="337">
        <v>8</v>
      </c>
      <c r="W4175" s="337" t="s">
        <v>19695</v>
      </c>
      <c r="X4175" s="337" t="s">
        <v>19695</v>
      </c>
      <c r="Y4175" s="337" t="s">
        <v>19695</v>
      </c>
      <c r="Z4175" s="337" t="s">
        <v>1753</v>
      </c>
      <c r="AA4175" s="337" t="s">
        <v>735</v>
      </c>
      <c r="AB4175" s="337" t="s">
        <v>718</v>
      </c>
      <c r="AC4175" s="337" t="s">
        <v>13671</v>
      </c>
    </row>
    <row r="4176" spans="1:29" ht="15.8" x14ac:dyDescent="0.25">
      <c r="A4176" s="337" t="s">
        <v>1723</v>
      </c>
      <c r="B4176" s="337" t="s">
        <v>4990</v>
      </c>
      <c r="C4176" s="337" t="s">
        <v>1821</v>
      </c>
      <c r="D4176" s="337" t="s">
        <v>449</v>
      </c>
      <c r="E4176" s="337" t="s">
        <v>4473</v>
      </c>
      <c r="F4176" s="338">
        <v>42906</v>
      </c>
      <c r="G4176" s="337" t="s">
        <v>4991</v>
      </c>
      <c r="H4176" s="338">
        <v>42956</v>
      </c>
      <c r="I4176" s="337" t="s">
        <v>19695</v>
      </c>
      <c r="J4176" s="337" t="s">
        <v>36</v>
      </c>
      <c r="K4176" s="337" t="s">
        <v>19695</v>
      </c>
      <c r="L4176" s="337" t="s">
        <v>19695</v>
      </c>
      <c r="M4176" s="337" t="s">
        <v>19695</v>
      </c>
      <c r="N4176" s="337" t="s">
        <v>19695</v>
      </c>
      <c r="O4176" s="337" t="s">
        <v>19695</v>
      </c>
      <c r="P4176" s="337" t="s">
        <v>19695</v>
      </c>
      <c r="Q4176" s="337" t="s">
        <v>19695</v>
      </c>
      <c r="R4176" s="337" t="s">
        <v>15</v>
      </c>
      <c r="S4176" s="337" t="s">
        <v>1203</v>
      </c>
      <c r="T4176" s="337" t="s">
        <v>1203</v>
      </c>
      <c r="U4176" s="337" t="s">
        <v>4668</v>
      </c>
      <c r="V4176" s="337">
        <v>16</v>
      </c>
      <c r="W4176" s="337" t="s">
        <v>19695</v>
      </c>
      <c r="X4176" s="337" t="s">
        <v>19695</v>
      </c>
      <c r="Y4176" s="337" t="s">
        <v>19695</v>
      </c>
      <c r="Z4176" s="337" t="s">
        <v>1753</v>
      </c>
      <c r="AA4176" s="337" t="s">
        <v>766</v>
      </c>
      <c r="AB4176" s="337" t="s">
        <v>718</v>
      </c>
      <c r="AC4176" s="337" t="s">
        <v>15391</v>
      </c>
    </row>
    <row r="4177" spans="1:29" ht="15.8" x14ac:dyDescent="0.25">
      <c r="A4177" s="337" t="s">
        <v>1723</v>
      </c>
      <c r="B4177" s="337" t="s">
        <v>4434</v>
      </c>
      <c r="C4177" s="337" t="s">
        <v>1821</v>
      </c>
      <c r="D4177" s="337" t="s">
        <v>449</v>
      </c>
      <c r="E4177" s="337" t="s">
        <v>4435</v>
      </c>
      <c r="F4177" s="338">
        <v>42904</v>
      </c>
      <c r="G4177" s="337" t="s">
        <v>4436</v>
      </c>
      <c r="H4177" s="338">
        <v>42954</v>
      </c>
      <c r="I4177" s="337" t="s">
        <v>19695</v>
      </c>
      <c r="J4177" s="337" t="s">
        <v>36</v>
      </c>
      <c r="K4177" s="337" t="s">
        <v>19695</v>
      </c>
      <c r="L4177" s="337" t="s">
        <v>19695</v>
      </c>
      <c r="M4177" s="337" t="s">
        <v>19695</v>
      </c>
      <c r="N4177" s="337" t="s">
        <v>19695</v>
      </c>
      <c r="O4177" s="337" t="s">
        <v>19695</v>
      </c>
      <c r="P4177" s="337" t="s">
        <v>19695</v>
      </c>
      <c r="Q4177" s="337" t="s">
        <v>19695</v>
      </c>
      <c r="R4177" s="337" t="s">
        <v>112</v>
      </c>
      <c r="S4177" s="337" t="s">
        <v>1242</v>
      </c>
      <c r="T4177" s="337" t="s">
        <v>1243</v>
      </c>
      <c r="U4177" s="337" t="s">
        <v>4437</v>
      </c>
      <c r="V4177" s="337">
        <v>12</v>
      </c>
      <c r="W4177" s="337" t="s">
        <v>19695</v>
      </c>
      <c r="X4177" s="337" t="s">
        <v>19695</v>
      </c>
      <c r="Y4177" s="337" t="s">
        <v>19695</v>
      </c>
      <c r="Z4177" s="337" t="s">
        <v>1728</v>
      </c>
      <c r="AA4177" s="337" t="s">
        <v>735</v>
      </c>
      <c r="AB4177" s="337" t="s">
        <v>718</v>
      </c>
      <c r="AC4177" s="337" t="s">
        <v>13702</v>
      </c>
    </row>
    <row r="4178" spans="1:29" ht="15.8" x14ac:dyDescent="0.25">
      <c r="A4178" s="337" t="s">
        <v>1723</v>
      </c>
      <c r="B4178" s="337" t="s">
        <v>5662</v>
      </c>
      <c r="C4178" s="337" t="s">
        <v>1821</v>
      </c>
      <c r="D4178" s="337" t="s">
        <v>449</v>
      </c>
      <c r="E4178" s="337" t="s">
        <v>4435</v>
      </c>
      <c r="F4178" s="338">
        <v>42904</v>
      </c>
      <c r="G4178" s="337" t="s">
        <v>4436</v>
      </c>
      <c r="H4178" s="338">
        <v>42954</v>
      </c>
      <c r="I4178" s="337" t="s">
        <v>19695</v>
      </c>
      <c r="J4178" s="337" t="s">
        <v>36</v>
      </c>
      <c r="K4178" s="337" t="s">
        <v>19695</v>
      </c>
      <c r="L4178" s="337" t="s">
        <v>19695</v>
      </c>
      <c r="M4178" s="337" t="s">
        <v>19695</v>
      </c>
      <c r="N4178" s="337" t="s">
        <v>19695</v>
      </c>
      <c r="O4178" s="337" t="s">
        <v>19695</v>
      </c>
      <c r="P4178" s="337" t="s">
        <v>19695</v>
      </c>
      <c r="Q4178" s="337" t="s">
        <v>19695</v>
      </c>
      <c r="R4178" s="337" t="s">
        <v>18</v>
      </c>
      <c r="S4178" s="337" t="s">
        <v>392</v>
      </c>
      <c r="T4178" s="337" t="s">
        <v>5663</v>
      </c>
      <c r="U4178" s="337" t="s">
        <v>5664</v>
      </c>
      <c r="V4178" s="337">
        <v>8</v>
      </c>
      <c r="W4178" s="337" t="s">
        <v>19695</v>
      </c>
      <c r="X4178" s="337" t="s">
        <v>19695</v>
      </c>
      <c r="Y4178" s="337" t="s">
        <v>19695</v>
      </c>
      <c r="Z4178" s="337" t="s">
        <v>1753</v>
      </c>
      <c r="AA4178" s="337" t="s">
        <v>717</v>
      </c>
      <c r="AB4178" s="337" t="s">
        <v>718</v>
      </c>
      <c r="AC4178" s="337" t="s">
        <v>13705</v>
      </c>
    </row>
    <row r="4179" spans="1:29" ht="15.8" x14ac:dyDescent="0.25">
      <c r="A4179" s="337" t="s">
        <v>1723</v>
      </c>
      <c r="B4179" s="337" t="s">
        <v>5692</v>
      </c>
      <c r="C4179" s="337" t="s">
        <v>1821</v>
      </c>
      <c r="D4179" s="337" t="s">
        <v>449</v>
      </c>
      <c r="E4179" s="337" t="s">
        <v>4435</v>
      </c>
      <c r="F4179" s="338">
        <v>42904</v>
      </c>
      <c r="G4179" s="337" t="s">
        <v>4436</v>
      </c>
      <c r="H4179" s="338">
        <v>42954</v>
      </c>
      <c r="I4179" s="337" t="s">
        <v>19695</v>
      </c>
      <c r="J4179" s="337" t="s">
        <v>16</v>
      </c>
      <c r="K4179" s="337" t="s">
        <v>19695</v>
      </c>
      <c r="L4179" s="337" t="s">
        <v>19695</v>
      </c>
      <c r="M4179" s="337" t="s">
        <v>19695</v>
      </c>
      <c r="N4179" s="337" t="s">
        <v>19695</v>
      </c>
      <c r="O4179" s="337" t="s">
        <v>19695</v>
      </c>
      <c r="P4179" s="337" t="s">
        <v>19695</v>
      </c>
      <c r="Q4179" s="337" t="s">
        <v>19695</v>
      </c>
      <c r="R4179" s="337" t="s">
        <v>98</v>
      </c>
      <c r="S4179" s="337" t="s">
        <v>1172</v>
      </c>
      <c r="T4179" s="337" t="s">
        <v>5693</v>
      </c>
      <c r="U4179" s="337" t="s">
        <v>5694</v>
      </c>
      <c r="V4179" s="337">
        <v>6</v>
      </c>
      <c r="W4179" s="337" t="s">
        <v>19695</v>
      </c>
      <c r="X4179" s="337" t="s">
        <v>19695</v>
      </c>
      <c r="Y4179" s="337" t="s">
        <v>19695</v>
      </c>
      <c r="Z4179" s="337" t="s">
        <v>1753</v>
      </c>
      <c r="AA4179" s="337" t="s">
        <v>717</v>
      </c>
      <c r="AB4179" s="337" t="s">
        <v>718</v>
      </c>
      <c r="AC4179" s="337" t="s">
        <v>13705</v>
      </c>
    </row>
    <row r="4180" spans="1:29" ht="15.8" x14ac:dyDescent="0.25">
      <c r="A4180" s="337" t="s">
        <v>1723</v>
      </c>
      <c r="B4180" s="337" t="s">
        <v>5259</v>
      </c>
      <c r="C4180" s="337" t="s">
        <v>1821</v>
      </c>
      <c r="D4180" s="337" t="s">
        <v>449</v>
      </c>
      <c r="E4180" s="337" t="s">
        <v>5260</v>
      </c>
      <c r="F4180" s="338">
        <v>42903</v>
      </c>
      <c r="G4180" s="337" t="s">
        <v>5261</v>
      </c>
      <c r="H4180" s="338">
        <v>42953</v>
      </c>
      <c r="I4180" s="337" t="s">
        <v>19695</v>
      </c>
      <c r="J4180" s="337" t="s">
        <v>36</v>
      </c>
      <c r="K4180" s="337" t="s">
        <v>19695</v>
      </c>
      <c r="L4180" s="337" t="s">
        <v>19695</v>
      </c>
      <c r="M4180" s="337" t="s">
        <v>19695</v>
      </c>
      <c r="N4180" s="337" t="s">
        <v>19695</v>
      </c>
      <c r="O4180" s="337" t="s">
        <v>19695</v>
      </c>
      <c r="P4180" s="337" t="s">
        <v>19695</v>
      </c>
      <c r="Q4180" s="337" t="s">
        <v>19695</v>
      </c>
      <c r="R4180" s="337" t="s">
        <v>1225</v>
      </c>
      <c r="S4180" s="337" t="s">
        <v>100</v>
      </c>
      <c r="T4180" s="337" t="s">
        <v>116</v>
      </c>
      <c r="U4180" s="337" t="s">
        <v>5262</v>
      </c>
      <c r="V4180" s="337">
        <v>8</v>
      </c>
      <c r="W4180" s="337" t="s">
        <v>19695</v>
      </c>
      <c r="X4180" s="337" t="s">
        <v>19695</v>
      </c>
      <c r="Y4180" s="337" t="s">
        <v>19695</v>
      </c>
      <c r="Z4180" s="337" t="s">
        <v>1753</v>
      </c>
      <c r="AA4180" s="337" t="s">
        <v>717</v>
      </c>
      <c r="AB4180" s="337" t="s">
        <v>718</v>
      </c>
      <c r="AC4180" s="337" t="s">
        <v>15410</v>
      </c>
    </row>
    <row r="4181" spans="1:29" ht="15.8" x14ac:dyDescent="0.25">
      <c r="A4181" s="337" t="s">
        <v>1723</v>
      </c>
      <c r="B4181" s="337" t="s">
        <v>5542</v>
      </c>
      <c r="C4181" s="337" t="s">
        <v>1821</v>
      </c>
      <c r="D4181" s="337" t="s">
        <v>449</v>
      </c>
      <c r="E4181" s="337" t="s">
        <v>5260</v>
      </c>
      <c r="F4181" s="338">
        <v>42903</v>
      </c>
      <c r="G4181" s="337" t="s">
        <v>5261</v>
      </c>
      <c r="H4181" s="338">
        <v>42953</v>
      </c>
      <c r="I4181" s="337" t="s">
        <v>19695</v>
      </c>
      <c r="J4181" s="337" t="s">
        <v>16</v>
      </c>
      <c r="K4181" s="337" t="s">
        <v>19695</v>
      </c>
      <c r="L4181" s="337" t="s">
        <v>19695</v>
      </c>
      <c r="M4181" s="337" t="s">
        <v>19695</v>
      </c>
      <c r="N4181" s="337" t="s">
        <v>19695</v>
      </c>
      <c r="O4181" s="337" t="s">
        <v>19695</v>
      </c>
      <c r="P4181" s="337" t="s">
        <v>19695</v>
      </c>
      <c r="Q4181" s="337" t="s">
        <v>19695</v>
      </c>
      <c r="R4181" s="337" t="s">
        <v>130</v>
      </c>
      <c r="S4181" s="337" t="s">
        <v>928</v>
      </c>
      <c r="T4181" s="337" t="s">
        <v>929</v>
      </c>
      <c r="U4181" s="337" t="s">
        <v>1826</v>
      </c>
      <c r="V4181" s="337">
        <v>6</v>
      </c>
      <c r="W4181" s="337" t="s">
        <v>19695</v>
      </c>
      <c r="X4181" s="337" t="s">
        <v>19695</v>
      </c>
      <c r="Y4181" s="337" t="s">
        <v>19695</v>
      </c>
      <c r="Z4181" s="337" t="s">
        <v>1753</v>
      </c>
      <c r="AA4181" s="337" t="s">
        <v>717</v>
      </c>
      <c r="AB4181" s="337" t="s">
        <v>718</v>
      </c>
      <c r="AC4181" s="337" t="s">
        <v>13700</v>
      </c>
    </row>
    <row r="4182" spans="1:29" ht="15.8" x14ac:dyDescent="0.25">
      <c r="A4182" s="337" t="s">
        <v>1723</v>
      </c>
      <c r="B4182" s="337" t="s">
        <v>5279</v>
      </c>
      <c r="C4182" s="337" t="s">
        <v>1821</v>
      </c>
      <c r="D4182" s="337" t="s">
        <v>449</v>
      </c>
      <c r="E4182" s="337" t="s">
        <v>5260</v>
      </c>
      <c r="F4182" s="338">
        <v>42903</v>
      </c>
      <c r="G4182" s="337" t="s">
        <v>5261</v>
      </c>
      <c r="H4182" s="338">
        <v>42953</v>
      </c>
      <c r="I4182" s="337" t="s">
        <v>19695</v>
      </c>
      <c r="J4182" s="337" t="s">
        <v>36</v>
      </c>
      <c r="K4182" s="337" t="s">
        <v>19695</v>
      </c>
      <c r="L4182" s="337" t="s">
        <v>19695</v>
      </c>
      <c r="M4182" s="337" t="s">
        <v>19695</v>
      </c>
      <c r="N4182" s="337" t="s">
        <v>19695</v>
      </c>
      <c r="O4182" s="337" t="s">
        <v>19695</v>
      </c>
      <c r="P4182" s="337" t="s">
        <v>19695</v>
      </c>
      <c r="Q4182" s="337" t="s">
        <v>19695</v>
      </c>
      <c r="R4182" s="337" t="s">
        <v>1225</v>
      </c>
      <c r="S4182" s="337" t="s">
        <v>100</v>
      </c>
      <c r="T4182" s="337" t="s">
        <v>116</v>
      </c>
      <c r="U4182" s="337" t="s">
        <v>5262</v>
      </c>
      <c r="V4182" s="337">
        <v>8</v>
      </c>
      <c r="W4182" s="337" t="s">
        <v>19695</v>
      </c>
      <c r="X4182" s="337" t="s">
        <v>19695</v>
      </c>
      <c r="Y4182" s="337" t="s">
        <v>19695</v>
      </c>
      <c r="Z4182" s="337" t="s">
        <v>1753</v>
      </c>
      <c r="AA4182" s="337" t="s">
        <v>717</v>
      </c>
      <c r="AB4182" s="337" t="s">
        <v>718</v>
      </c>
      <c r="AC4182" s="337" t="s">
        <v>13705</v>
      </c>
    </row>
    <row r="4183" spans="1:29" ht="15.8" x14ac:dyDescent="0.25">
      <c r="A4183" s="337" t="s">
        <v>1723</v>
      </c>
      <c r="B4183" s="337" t="s">
        <v>6185</v>
      </c>
      <c r="C4183" s="337" t="s">
        <v>1821</v>
      </c>
      <c r="D4183" s="337" t="s">
        <v>449</v>
      </c>
      <c r="E4183" s="337" t="s">
        <v>4578</v>
      </c>
      <c r="F4183" s="338">
        <v>42902</v>
      </c>
      <c r="G4183" s="337" t="s">
        <v>4922</v>
      </c>
      <c r="H4183" s="338">
        <v>42952</v>
      </c>
      <c r="I4183" s="337" t="s">
        <v>19695</v>
      </c>
      <c r="J4183" s="337" t="s">
        <v>16</v>
      </c>
      <c r="K4183" s="337" t="s">
        <v>19695</v>
      </c>
      <c r="L4183" s="337" t="s">
        <v>19695</v>
      </c>
      <c r="M4183" s="337" t="s">
        <v>19695</v>
      </c>
      <c r="N4183" s="337" t="s">
        <v>19695</v>
      </c>
      <c r="O4183" s="337" t="s">
        <v>19695</v>
      </c>
      <c r="P4183" s="337" t="s">
        <v>19695</v>
      </c>
      <c r="Q4183" s="337" t="s">
        <v>19695</v>
      </c>
      <c r="R4183" s="337" t="s">
        <v>144</v>
      </c>
      <c r="S4183" s="337" t="s">
        <v>446</v>
      </c>
      <c r="T4183" s="337" t="s">
        <v>6176</v>
      </c>
      <c r="U4183" s="337" t="s">
        <v>6186</v>
      </c>
      <c r="V4183" s="337">
        <v>3</v>
      </c>
      <c r="W4183" s="337" t="s">
        <v>19695</v>
      </c>
      <c r="X4183" s="337" t="s">
        <v>19695</v>
      </c>
      <c r="Y4183" s="337" t="s">
        <v>19695</v>
      </c>
      <c r="Z4183" s="337" t="s">
        <v>1745</v>
      </c>
      <c r="AA4183" s="337" t="s">
        <v>761</v>
      </c>
      <c r="AB4183" s="337" t="s">
        <v>762</v>
      </c>
      <c r="AC4183" s="337" t="s">
        <v>13681</v>
      </c>
    </row>
    <row r="4184" spans="1:29" ht="15.8" x14ac:dyDescent="0.25">
      <c r="A4184" s="337" t="s">
        <v>1723</v>
      </c>
      <c r="B4184" s="337" t="s">
        <v>6200</v>
      </c>
      <c r="C4184" s="337" t="s">
        <v>1821</v>
      </c>
      <c r="D4184" s="337" t="s">
        <v>449</v>
      </c>
      <c r="E4184" s="337" t="s">
        <v>4578</v>
      </c>
      <c r="F4184" s="338">
        <v>42902</v>
      </c>
      <c r="G4184" s="337" t="s">
        <v>4922</v>
      </c>
      <c r="H4184" s="338">
        <v>42952</v>
      </c>
      <c r="I4184" s="337" t="s">
        <v>19695</v>
      </c>
      <c r="J4184" s="337" t="s">
        <v>16</v>
      </c>
      <c r="K4184" s="337" t="s">
        <v>19695</v>
      </c>
      <c r="L4184" s="337" t="s">
        <v>19695</v>
      </c>
      <c r="M4184" s="337" t="s">
        <v>19695</v>
      </c>
      <c r="N4184" s="337" t="s">
        <v>19695</v>
      </c>
      <c r="O4184" s="337" t="s">
        <v>19695</v>
      </c>
      <c r="P4184" s="337" t="s">
        <v>19695</v>
      </c>
      <c r="Q4184" s="337" t="s">
        <v>19695</v>
      </c>
      <c r="R4184" s="337" t="s">
        <v>144</v>
      </c>
      <c r="S4184" s="337" t="s">
        <v>446</v>
      </c>
      <c r="T4184" s="337" t="s">
        <v>55</v>
      </c>
      <c r="U4184" s="337" t="s">
        <v>6201</v>
      </c>
      <c r="V4184" s="337">
        <v>6</v>
      </c>
      <c r="W4184" s="337" t="s">
        <v>19695</v>
      </c>
      <c r="X4184" s="337" t="s">
        <v>19695</v>
      </c>
      <c r="Y4184" s="337" t="s">
        <v>19695</v>
      </c>
      <c r="Z4184" s="337" t="s">
        <v>1745</v>
      </c>
      <c r="AA4184" s="337" t="s">
        <v>761</v>
      </c>
      <c r="AB4184" s="337" t="s">
        <v>762</v>
      </c>
      <c r="AC4184" s="337" t="s">
        <v>15210</v>
      </c>
    </row>
    <row r="4185" spans="1:29" ht="15.8" x14ac:dyDescent="0.25">
      <c r="A4185" s="337" t="s">
        <v>1723</v>
      </c>
      <c r="B4185" s="337" t="s">
        <v>4921</v>
      </c>
      <c r="C4185" s="337" t="s">
        <v>1821</v>
      </c>
      <c r="D4185" s="337" t="s">
        <v>449</v>
      </c>
      <c r="E4185" s="337" t="s">
        <v>4578</v>
      </c>
      <c r="F4185" s="338">
        <v>42902</v>
      </c>
      <c r="G4185" s="337" t="s">
        <v>4922</v>
      </c>
      <c r="H4185" s="338">
        <v>42952</v>
      </c>
      <c r="I4185" s="337" t="s">
        <v>19695</v>
      </c>
      <c r="J4185" s="337" t="s">
        <v>36</v>
      </c>
      <c r="K4185" s="337" t="s">
        <v>19695</v>
      </c>
      <c r="L4185" s="337" t="s">
        <v>19695</v>
      </c>
      <c r="M4185" s="337" t="s">
        <v>19695</v>
      </c>
      <c r="N4185" s="337" t="s">
        <v>19695</v>
      </c>
      <c r="O4185" s="337" t="s">
        <v>19695</v>
      </c>
      <c r="P4185" s="337" t="s">
        <v>19695</v>
      </c>
      <c r="Q4185" s="337" t="s">
        <v>19695</v>
      </c>
      <c r="R4185" s="337" t="s">
        <v>52</v>
      </c>
      <c r="S4185" s="337" t="s">
        <v>142</v>
      </c>
      <c r="T4185" s="337" t="s">
        <v>2081</v>
      </c>
      <c r="U4185" s="337" t="s">
        <v>1956</v>
      </c>
      <c r="V4185" s="337">
        <v>8</v>
      </c>
      <c r="W4185" s="337" t="s">
        <v>19695</v>
      </c>
      <c r="X4185" s="337" t="s">
        <v>19695</v>
      </c>
      <c r="Y4185" s="337" t="s">
        <v>19695</v>
      </c>
      <c r="Z4185" s="337" t="s">
        <v>1753</v>
      </c>
      <c r="AA4185" s="337" t="s">
        <v>766</v>
      </c>
      <c r="AB4185" s="337" t="s">
        <v>718</v>
      </c>
      <c r="AC4185" s="337" t="s">
        <v>13704</v>
      </c>
    </row>
    <row r="4186" spans="1:29" ht="15.8" x14ac:dyDescent="0.25">
      <c r="A4186" s="337" t="s">
        <v>1723</v>
      </c>
      <c r="B4186" s="337" t="s">
        <v>4287</v>
      </c>
      <c r="C4186" s="337" t="s">
        <v>1821</v>
      </c>
      <c r="D4186" s="337" t="s">
        <v>449</v>
      </c>
      <c r="E4186" s="337" t="s">
        <v>4288</v>
      </c>
      <c r="F4186" s="338">
        <v>42901</v>
      </c>
      <c r="G4186" s="337" t="s">
        <v>4289</v>
      </c>
      <c r="H4186" s="338">
        <v>42951</v>
      </c>
      <c r="I4186" s="337" t="s">
        <v>19695</v>
      </c>
      <c r="J4186" s="337" t="s">
        <v>36</v>
      </c>
      <c r="K4186" s="337" t="s">
        <v>19695</v>
      </c>
      <c r="L4186" s="337" t="s">
        <v>19695</v>
      </c>
      <c r="M4186" s="337" t="s">
        <v>19695</v>
      </c>
      <c r="N4186" s="337" t="s">
        <v>19695</v>
      </c>
      <c r="O4186" s="337" t="s">
        <v>19695</v>
      </c>
      <c r="P4186" s="337" t="s">
        <v>19695</v>
      </c>
      <c r="Q4186" s="337" t="s">
        <v>19695</v>
      </c>
      <c r="R4186" s="337" t="s">
        <v>56</v>
      </c>
      <c r="S4186" s="337" t="s">
        <v>79</v>
      </c>
      <c r="T4186" s="337" t="s">
        <v>4290</v>
      </c>
      <c r="U4186" s="337" t="s">
        <v>4291</v>
      </c>
      <c r="V4186" s="337">
        <v>10</v>
      </c>
      <c r="W4186" s="337" t="s">
        <v>19695</v>
      </c>
      <c r="X4186" s="337" t="s">
        <v>19695</v>
      </c>
      <c r="Y4186" s="337" t="s">
        <v>19695</v>
      </c>
      <c r="Z4186" s="337" t="s">
        <v>1728</v>
      </c>
      <c r="AA4186" s="337" t="s">
        <v>735</v>
      </c>
      <c r="AB4186" s="337" t="s">
        <v>718</v>
      </c>
      <c r="AC4186" s="337" t="s">
        <v>13706</v>
      </c>
    </row>
    <row r="4187" spans="1:29" ht="15.8" x14ac:dyDescent="0.25">
      <c r="A4187" s="337" t="s">
        <v>1723</v>
      </c>
      <c r="B4187" s="337" t="s">
        <v>4546</v>
      </c>
      <c r="C4187" s="337" t="s">
        <v>1821</v>
      </c>
      <c r="D4187" s="337" t="s">
        <v>449</v>
      </c>
      <c r="E4187" s="337" t="s">
        <v>4547</v>
      </c>
      <c r="F4187" s="338">
        <v>42928</v>
      </c>
      <c r="G4187" s="337" t="s">
        <v>4289</v>
      </c>
      <c r="H4187" s="338">
        <v>42951</v>
      </c>
      <c r="I4187" s="337" t="s">
        <v>19695</v>
      </c>
      <c r="J4187" s="337" t="s">
        <v>16</v>
      </c>
      <c r="K4187" s="337" t="s">
        <v>19695</v>
      </c>
      <c r="L4187" s="337" t="s">
        <v>19695</v>
      </c>
      <c r="M4187" s="337" t="s">
        <v>19695</v>
      </c>
      <c r="N4187" s="337" t="s">
        <v>19695</v>
      </c>
      <c r="O4187" s="337" t="s">
        <v>19695</v>
      </c>
      <c r="P4187" s="337" t="s">
        <v>19695</v>
      </c>
      <c r="Q4187" s="337" t="s">
        <v>19695</v>
      </c>
      <c r="R4187" s="337" t="s">
        <v>109</v>
      </c>
      <c r="S4187" s="337" t="s">
        <v>1126</v>
      </c>
      <c r="T4187" s="337" t="s">
        <v>1127</v>
      </c>
      <c r="U4187" s="337" t="s">
        <v>4548</v>
      </c>
      <c r="V4187" s="337">
        <v>10</v>
      </c>
      <c r="W4187" s="337" t="s">
        <v>19695</v>
      </c>
      <c r="X4187" s="337" t="s">
        <v>19695</v>
      </c>
      <c r="Y4187" s="337" t="s">
        <v>19695</v>
      </c>
      <c r="Z4187" s="337" t="s">
        <v>1728</v>
      </c>
      <c r="AA4187" s="337" t="s">
        <v>717</v>
      </c>
      <c r="AB4187" s="337" t="s">
        <v>718</v>
      </c>
      <c r="AC4187" s="337" t="s">
        <v>13708</v>
      </c>
    </row>
    <row r="4188" spans="1:29" ht="15.8" x14ac:dyDescent="0.25">
      <c r="A4188" s="337" t="s">
        <v>1723</v>
      </c>
      <c r="B4188" s="337" t="s">
        <v>4940</v>
      </c>
      <c r="C4188" s="337" t="s">
        <v>1821</v>
      </c>
      <c r="D4188" s="337" t="s">
        <v>449</v>
      </c>
      <c r="E4188" s="337" t="s">
        <v>4941</v>
      </c>
      <c r="F4188" s="338">
        <v>42835</v>
      </c>
      <c r="G4188" s="337" t="s">
        <v>4289</v>
      </c>
      <c r="H4188" s="338">
        <v>42951</v>
      </c>
      <c r="I4188" s="337" t="s">
        <v>19695</v>
      </c>
      <c r="J4188" s="337" t="s">
        <v>16</v>
      </c>
      <c r="K4188" s="337" t="s">
        <v>19695</v>
      </c>
      <c r="L4188" s="337" t="s">
        <v>19695</v>
      </c>
      <c r="M4188" s="337" t="s">
        <v>19695</v>
      </c>
      <c r="N4188" s="337" t="s">
        <v>19695</v>
      </c>
      <c r="O4188" s="337" t="s">
        <v>19695</v>
      </c>
      <c r="P4188" s="337" t="s">
        <v>19695</v>
      </c>
      <c r="Q4188" s="337" t="s">
        <v>19695</v>
      </c>
      <c r="R4188" s="337" t="s">
        <v>109</v>
      </c>
      <c r="S4188" s="337" t="s">
        <v>1129</v>
      </c>
      <c r="T4188" s="337" t="s">
        <v>4942</v>
      </c>
      <c r="U4188" s="337" t="s">
        <v>4943</v>
      </c>
      <c r="V4188" s="337">
        <v>8</v>
      </c>
      <c r="W4188" s="337" t="s">
        <v>19695</v>
      </c>
      <c r="X4188" s="337" t="s">
        <v>19695</v>
      </c>
      <c r="Y4188" s="337" t="s">
        <v>19695</v>
      </c>
      <c r="Z4188" s="337" t="s">
        <v>1753</v>
      </c>
      <c r="AA4188" s="337" t="s">
        <v>766</v>
      </c>
      <c r="AB4188" s="337" t="s">
        <v>718</v>
      </c>
      <c r="AC4188" s="337" t="s">
        <v>13725</v>
      </c>
    </row>
    <row r="4189" spans="1:29" ht="15.8" x14ac:dyDescent="0.25">
      <c r="A4189" s="337" t="s">
        <v>1723</v>
      </c>
      <c r="B4189" s="337" t="s">
        <v>4659</v>
      </c>
      <c r="C4189" s="337" t="s">
        <v>1725</v>
      </c>
      <c r="D4189" s="337" t="s">
        <v>1730</v>
      </c>
      <c r="E4189" s="337" t="s">
        <v>4285</v>
      </c>
      <c r="F4189" s="338">
        <v>42900</v>
      </c>
      <c r="G4189" s="337" t="s">
        <v>4660</v>
      </c>
      <c r="H4189" s="338">
        <v>42950</v>
      </c>
      <c r="I4189" s="337" t="s">
        <v>19695</v>
      </c>
      <c r="J4189" s="337" t="s">
        <v>36</v>
      </c>
      <c r="K4189" s="337" t="s">
        <v>19695</v>
      </c>
      <c r="L4189" s="337" t="s">
        <v>19695</v>
      </c>
      <c r="M4189" s="337" t="s">
        <v>19695</v>
      </c>
      <c r="N4189" s="337" t="s">
        <v>19695</v>
      </c>
      <c r="O4189" s="337" t="s">
        <v>19695</v>
      </c>
      <c r="P4189" s="337" t="s">
        <v>19695</v>
      </c>
      <c r="Q4189" s="337" t="s">
        <v>19695</v>
      </c>
      <c r="R4189" s="337" t="s">
        <v>15</v>
      </c>
      <c r="S4189" s="337" t="s">
        <v>1086</v>
      </c>
      <c r="T4189" s="337" t="s">
        <v>1108</v>
      </c>
      <c r="U4189" s="337" t="s">
        <v>4661</v>
      </c>
      <c r="V4189" s="337">
        <v>10</v>
      </c>
      <c r="W4189" s="337" t="s">
        <v>19695</v>
      </c>
      <c r="X4189" s="337" t="s">
        <v>19695</v>
      </c>
      <c r="Y4189" s="337" t="s">
        <v>19695</v>
      </c>
      <c r="Z4189" s="337" t="s">
        <v>1728</v>
      </c>
      <c r="AA4189" s="337" t="s">
        <v>735</v>
      </c>
      <c r="AB4189" s="337" t="s">
        <v>718</v>
      </c>
      <c r="AC4189" s="337" t="s">
        <v>13783</v>
      </c>
    </row>
    <row r="4190" spans="1:29" ht="15.8" x14ac:dyDescent="0.25">
      <c r="A4190" s="337" t="s">
        <v>1723</v>
      </c>
      <c r="B4190" s="337" t="s">
        <v>2417</v>
      </c>
      <c r="C4190" s="337" t="s">
        <v>1821</v>
      </c>
      <c r="D4190" s="337" t="s">
        <v>449</v>
      </c>
      <c r="E4190" s="337" t="s">
        <v>2418</v>
      </c>
      <c r="F4190" s="338">
        <v>42898</v>
      </c>
      <c r="G4190" s="337" t="s">
        <v>1417</v>
      </c>
      <c r="H4190" s="338">
        <v>42948</v>
      </c>
      <c r="I4190" s="337" t="s">
        <v>19695</v>
      </c>
      <c r="J4190" s="337" t="s">
        <v>16</v>
      </c>
      <c r="K4190" s="337" t="s">
        <v>19695</v>
      </c>
      <c r="L4190" s="337" t="s">
        <v>19695</v>
      </c>
      <c r="M4190" s="337" t="s">
        <v>19695</v>
      </c>
      <c r="N4190" s="337" t="s">
        <v>19695</v>
      </c>
      <c r="O4190" s="337" t="s">
        <v>19695</v>
      </c>
      <c r="P4190" s="337" t="s">
        <v>19695</v>
      </c>
      <c r="Q4190" s="337" t="s">
        <v>19695</v>
      </c>
      <c r="R4190" s="337" t="s">
        <v>1220</v>
      </c>
      <c r="S4190" s="337" t="s">
        <v>1359</v>
      </c>
      <c r="T4190" s="337" t="s">
        <v>1359</v>
      </c>
      <c r="U4190" s="337" t="s">
        <v>2419</v>
      </c>
      <c r="V4190" s="337">
        <v>8</v>
      </c>
      <c r="W4190" s="337" t="s">
        <v>19695</v>
      </c>
      <c r="X4190" s="337" t="s">
        <v>19695</v>
      </c>
      <c r="Y4190" s="337" t="s">
        <v>19695</v>
      </c>
      <c r="Z4190" s="337" t="s">
        <v>1728</v>
      </c>
      <c r="AA4190" s="337" t="s">
        <v>735</v>
      </c>
      <c r="AB4190" s="337" t="s">
        <v>718</v>
      </c>
      <c r="AC4190" s="337" t="s">
        <v>13530</v>
      </c>
    </row>
    <row r="4191" spans="1:29" ht="15.8" x14ac:dyDescent="0.25">
      <c r="A4191" s="337" t="s">
        <v>1723</v>
      </c>
      <c r="B4191" s="337" t="s">
        <v>6558</v>
      </c>
      <c r="C4191" s="337" t="s">
        <v>1821</v>
      </c>
      <c r="D4191" s="337" t="s">
        <v>449</v>
      </c>
      <c r="E4191" s="337" t="s">
        <v>2418</v>
      </c>
      <c r="F4191" s="338">
        <v>42898</v>
      </c>
      <c r="G4191" s="337" t="s">
        <v>1417</v>
      </c>
      <c r="H4191" s="338">
        <v>42948</v>
      </c>
      <c r="I4191" s="337" t="s">
        <v>19695</v>
      </c>
      <c r="J4191" s="337" t="s">
        <v>36</v>
      </c>
      <c r="K4191" s="337" t="s">
        <v>19695</v>
      </c>
      <c r="L4191" s="337" t="s">
        <v>19695</v>
      </c>
      <c r="M4191" s="337" t="s">
        <v>19695</v>
      </c>
      <c r="N4191" s="337" t="s">
        <v>19695</v>
      </c>
      <c r="O4191" s="337" t="s">
        <v>19695</v>
      </c>
      <c r="P4191" s="337" t="s">
        <v>19695</v>
      </c>
      <c r="Q4191" s="337" t="s">
        <v>19695</v>
      </c>
      <c r="R4191" s="337" t="s">
        <v>109</v>
      </c>
      <c r="S4191" s="337" t="s">
        <v>110</v>
      </c>
      <c r="T4191" s="337" t="s">
        <v>408</v>
      </c>
      <c r="U4191" s="337" t="s">
        <v>6559</v>
      </c>
      <c r="V4191" s="337">
        <v>4</v>
      </c>
      <c r="W4191" s="337" t="s">
        <v>19695</v>
      </c>
      <c r="X4191" s="337" t="s">
        <v>19695</v>
      </c>
      <c r="Y4191" s="337" t="s">
        <v>19695</v>
      </c>
      <c r="Z4191" s="337" t="s">
        <v>1728</v>
      </c>
      <c r="AA4191" s="337" t="s">
        <v>717</v>
      </c>
      <c r="AB4191" s="337" t="s">
        <v>718</v>
      </c>
      <c r="AC4191" s="337" t="s">
        <v>13644</v>
      </c>
    </row>
    <row r="4192" spans="1:29" ht="15.8" x14ac:dyDescent="0.25">
      <c r="A4192" s="337" t="s">
        <v>1723</v>
      </c>
      <c r="B4192" s="337" t="s">
        <v>4779</v>
      </c>
      <c r="C4192" s="337" t="s">
        <v>1821</v>
      </c>
      <c r="D4192" s="337" t="s">
        <v>449</v>
      </c>
      <c r="E4192" s="337" t="s">
        <v>2418</v>
      </c>
      <c r="F4192" s="338">
        <v>42898</v>
      </c>
      <c r="G4192" s="337" t="s">
        <v>1417</v>
      </c>
      <c r="H4192" s="338">
        <v>42948</v>
      </c>
      <c r="I4192" s="337" t="s">
        <v>19695</v>
      </c>
      <c r="J4192" s="337" t="s">
        <v>36</v>
      </c>
      <c r="K4192" s="337" t="s">
        <v>19695</v>
      </c>
      <c r="L4192" s="337" t="s">
        <v>19695</v>
      </c>
      <c r="M4192" s="337" t="s">
        <v>19695</v>
      </c>
      <c r="N4192" s="337" t="s">
        <v>19695</v>
      </c>
      <c r="O4192" s="337" t="s">
        <v>19695</v>
      </c>
      <c r="P4192" s="337" t="s">
        <v>19695</v>
      </c>
      <c r="Q4192" s="337" t="s">
        <v>19695</v>
      </c>
      <c r="R4192" s="337" t="s">
        <v>71</v>
      </c>
      <c r="S4192" s="337" t="s">
        <v>4555</v>
      </c>
      <c r="T4192" s="337" t="s">
        <v>4780</v>
      </c>
      <c r="U4192" s="337" t="s">
        <v>4781</v>
      </c>
      <c r="V4192" s="337">
        <v>8</v>
      </c>
      <c r="W4192" s="337" t="s">
        <v>19695</v>
      </c>
      <c r="X4192" s="337" t="s">
        <v>19695</v>
      </c>
      <c r="Y4192" s="337" t="s">
        <v>19695</v>
      </c>
      <c r="Z4192" s="337" t="s">
        <v>1728</v>
      </c>
      <c r="AA4192" s="337" t="s">
        <v>717</v>
      </c>
      <c r="AB4192" s="337" t="s">
        <v>718</v>
      </c>
      <c r="AC4192" s="337" t="s">
        <v>13669</v>
      </c>
    </row>
    <row r="4193" spans="1:29" ht="15.8" x14ac:dyDescent="0.25">
      <c r="A4193" s="337" t="s">
        <v>1723</v>
      </c>
      <c r="B4193" s="337" t="s">
        <v>4409</v>
      </c>
      <c r="C4193" s="337" t="s">
        <v>1821</v>
      </c>
      <c r="D4193" s="337" t="s">
        <v>449</v>
      </c>
      <c r="E4193" s="337" t="s">
        <v>2418</v>
      </c>
      <c r="F4193" s="338">
        <v>42898</v>
      </c>
      <c r="G4193" s="337" t="s">
        <v>1417</v>
      </c>
      <c r="H4193" s="338">
        <v>42948</v>
      </c>
      <c r="I4193" s="337" t="s">
        <v>19695</v>
      </c>
      <c r="J4193" s="337" t="s">
        <v>36</v>
      </c>
      <c r="K4193" s="337" t="s">
        <v>19695</v>
      </c>
      <c r="L4193" s="337" t="s">
        <v>19695</v>
      </c>
      <c r="M4193" s="337" t="s">
        <v>19695</v>
      </c>
      <c r="N4193" s="337" t="s">
        <v>19695</v>
      </c>
      <c r="O4193" s="337" t="s">
        <v>19695</v>
      </c>
      <c r="P4193" s="337" t="s">
        <v>19695</v>
      </c>
      <c r="Q4193" s="337" t="s">
        <v>19695</v>
      </c>
      <c r="R4193" s="337" t="s">
        <v>112</v>
      </c>
      <c r="S4193" s="337" t="s">
        <v>115</v>
      </c>
      <c r="T4193" s="337" t="s">
        <v>115</v>
      </c>
      <c r="U4193" s="337" t="s">
        <v>4410</v>
      </c>
      <c r="V4193" s="337">
        <v>12</v>
      </c>
      <c r="W4193" s="337" t="s">
        <v>19695</v>
      </c>
      <c r="X4193" s="337" t="s">
        <v>19695</v>
      </c>
      <c r="Y4193" s="337" t="s">
        <v>19695</v>
      </c>
      <c r="Z4193" s="337" t="s">
        <v>1728</v>
      </c>
      <c r="AA4193" s="337" t="s">
        <v>735</v>
      </c>
      <c r="AB4193" s="337" t="s">
        <v>718</v>
      </c>
      <c r="AC4193" s="337" t="s">
        <v>13673</v>
      </c>
    </row>
    <row r="4194" spans="1:29" ht="15.8" x14ac:dyDescent="0.25">
      <c r="A4194" s="337" t="s">
        <v>1723</v>
      </c>
      <c r="B4194" s="337" t="s">
        <v>4369</v>
      </c>
      <c r="C4194" s="337" t="s">
        <v>1821</v>
      </c>
      <c r="D4194" s="337" t="s">
        <v>449</v>
      </c>
      <c r="E4194" s="337" t="s">
        <v>2418</v>
      </c>
      <c r="F4194" s="338">
        <v>42898</v>
      </c>
      <c r="G4194" s="337" t="s">
        <v>1417</v>
      </c>
      <c r="H4194" s="338">
        <v>42948</v>
      </c>
      <c r="I4194" s="337" t="s">
        <v>19695</v>
      </c>
      <c r="J4194" s="337" t="s">
        <v>36</v>
      </c>
      <c r="K4194" s="337" t="s">
        <v>19695</v>
      </c>
      <c r="L4194" s="337" t="s">
        <v>19695</v>
      </c>
      <c r="M4194" s="337" t="s">
        <v>19695</v>
      </c>
      <c r="N4194" s="337" t="s">
        <v>19695</v>
      </c>
      <c r="O4194" s="337" t="s">
        <v>19695</v>
      </c>
      <c r="P4194" s="337" t="s">
        <v>19695</v>
      </c>
      <c r="Q4194" s="337" t="s">
        <v>19695</v>
      </c>
      <c r="R4194" s="337" t="s">
        <v>98</v>
      </c>
      <c r="S4194" s="337" t="s">
        <v>1172</v>
      </c>
      <c r="T4194" s="337" t="s">
        <v>3118</v>
      </c>
      <c r="U4194" s="337" t="s">
        <v>4370</v>
      </c>
      <c r="V4194" s="337">
        <v>12</v>
      </c>
      <c r="W4194" s="337" t="s">
        <v>19695</v>
      </c>
      <c r="X4194" s="337" t="s">
        <v>19695</v>
      </c>
      <c r="Y4194" s="337" t="s">
        <v>19695</v>
      </c>
      <c r="Z4194" s="337" t="s">
        <v>1728</v>
      </c>
      <c r="AA4194" s="337" t="s">
        <v>735</v>
      </c>
      <c r="AB4194" s="337" t="s">
        <v>718</v>
      </c>
      <c r="AC4194" s="337" t="s">
        <v>13692</v>
      </c>
    </row>
    <row r="4195" spans="1:29" ht="15.8" x14ac:dyDescent="0.25">
      <c r="A4195" s="337" t="s">
        <v>1723</v>
      </c>
      <c r="B4195" s="337" t="s">
        <v>4280</v>
      </c>
      <c r="C4195" s="337" t="s">
        <v>1821</v>
      </c>
      <c r="D4195" s="337" t="s">
        <v>449</v>
      </c>
      <c r="E4195" s="337" t="s">
        <v>2418</v>
      </c>
      <c r="F4195" s="338">
        <v>42898</v>
      </c>
      <c r="G4195" s="337" t="s">
        <v>1417</v>
      </c>
      <c r="H4195" s="338">
        <v>42948</v>
      </c>
      <c r="I4195" s="337" t="s">
        <v>19695</v>
      </c>
      <c r="J4195" s="337" t="s">
        <v>16</v>
      </c>
      <c r="K4195" s="337" t="s">
        <v>19695</v>
      </c>
      <c r="L4195" s="337" t="s">
        <v>19695</v>
      </c>
      <c r="M4195" s="337" t="s">
        <v>19695</v>
      </c>
      <c r="N4195" s="337" t="s">
        <v>19695</v>
      </c>
      <c r="O4195" s="337" t="s">
        <v>19695</v>
      </c>
      <c r="P4195" s="337" t="s">
        <v>19695</v>
      </c>
      <c r="Q4195" s="337" t="s">
        <v>19695</v>
      </c>
      <c r="R4195" s="337" t="s">
        <v>146</v>
      </c>
      <c r="S4195" s="337" t="s">
        <v>2178</v>
      </c>
      <c r="T4195" s="337" t="s">
        <v>4281</v>
      </c>
      <c r="U4195" s="337" t="s">
        <v>4282</v>
      </c>
      <c r="V4195" s="337">
        <v>10</v>
      </c>
      <c r="W4195" s="337" t="s">
        <v>19695</v>
      </c>
      <c r="X4195" s="337" t="s">
        <v>19695</v>
      </c>
      <c r="Y4195" s="337" t="s">
        <v>19695</v>
      </c>
      <c r="Z4195" s="337" t="s">
        <v>1728</v>
      </c>
      <c r="AA4195" s="337" t="s">
        <v>735</v>
      </c>
      <c r="AB4195" s="337" t="s">
        <v>718</v>
      </c>
      <c r="AC4195" s="337" t="s">
        <v>13707</v>
      </c>
    </row>
    <row r="4196" spans="1:29" ht="15.8" x14ac:dyDescent="0.25">
      <c r="A4196" s="337" t="s">
        <v>1723</v>
      </c>
      <c r="B4196" s="337" t="s">
        <v>10888</v>
      </c>
      <c r="C4196" s="337" t="s">
        <v>1821</v>
      </c>
      <c r="D4196" s="337" t="s">
        <v>449</v>
      </c>
      <c r="E4196" s="337" t="s">
        <v>2418</v>
      </c>
      <c r="F4196" s="338">
        <v>42898</v>
      </c>
      <c r="G4196" s="337" t="s">
        <v>1417</v>
      </c>
      <c r="H4196" s="338">
        <v>42948</v>
      </c>
      <c r="I4196" s="337" t="s">
        <v>19695</v>
      </c>
      <c r="J4196" s="337" t="s">
        <v>36</v>
      </c>
      <c r="K4196" s="337" t="s">
        <v>19695</v>
      </c>
      <c r="L4196" s="337" t="s">
        <v>19695</v>
      </c>
      <c r="M4196" s="337" t="s">
        <v>19695</v>
      </c>
      <c r="N4196" s="337" t="s">
        <v>19695</v>
      </c>
      <c r="O4196" s="337" t="s">
        <v>19695</v>
      </c>
      <c r="P4196" s="337" t="s">
        <v>19695</v>
      </c>
      <c r="Q4196" s="337" t="s">
        <v>19695</v>
      </c>
      <c r="R4196" s="337" t="s">
        <v>98</v>
      </c>
      <c r="S4196" s="337" t="s">
        <v>1166</v>
      </c>
      <c r="T4196" s="337" t="s">
        <v>4296</v>
      </c>
      <c r="U4196" s="337" t="s">
        <v>4296</v>
      </c>
      <c r="V4196" s="337">
        <v>10</v>
      </c>
      <c r="W4196" s="337" t="s">
        <v>19695</v>
      </c>
      <c r="X4196" s="337" t="s">
        <v>19695</v>
      </c>
      <c r="Y4196" s="337" t="s">
        <v>19695</v>
      </c>
      <c r="Z4196" s="337" t="s">
        <v>1728</v>
      </c>
      <c r="AA4196" s="337" t="s">
        <v>735</v>
      </c>
      <c r="AB4196" s="337" t="s">
        <v>718</v>
      </c>
      <c r="AC4196" s="337" t="s">
        <v>13711</v>
      </c>
    </row>
    <row r="4197" spans="1:29" ht="15.8" x14ac:dyDescent="0.25">
      <c r="A4197" s="337" t="s">
        <v>1723</v>
      </c>
      <c r="B4197" s="337" t="s">
        <v>4493</v>
      </c>
      <c r="C4197" s="337" t="s">
        <v>1821</v>
      </c>
      <c r="D4197" s="337" t="s">
        <v>449</v>
      </c>
      <c r="E4197" s="337" t="s">
        <v>2418</v>
      </c>
      <c r="F4197" s="338">
        <v>42898</v>
      </c>
      <c r="G4197" s="337" t="s">
        <v>1417</v>
      </c>
      <c r="H4197" s="338">
        <v>42948</v>
      </c>
      <c r="I4197" s="337" t="s">
        <v>19695</v>
      </c>
      <c r="J4197" s="337" t="s">
        <v>36</v>
      </c>
      <c r="K4197" s="337" t="s">
        <v>19695</v>
      </c>
      <c r="L4197" s="337" t="s">
        <v>19695</v>
      </c>
      <c r="M4197" s="337" t="s">
        <v>19695</v>
      </c>
      <c r="N4197" s="337" t="s">
        <v>19695</v>
      </c>
      <c r="O4197" s="337" t="s">
        <v>19695</v>
      </c>
      <c r="P4197" s="337" t="s">
        <v>19695</v>
      </c>
      <c r="Q4197" s="337" t="s">
        <v>19695</v>
      </c>
      <c r="R4197" s="337" t="s">
        <v>139</v>
      </c>
      <c r="S4197" s="337" t="s">
        <v>4494</v>
      </c>
      <c r="T4197" s="337" t="s">
        <v>4495</v>
      </c>
      <c r="U4197" s="337" t="s">
        <v>4496</v>
      </c>
      <c r="V4197" s="337">
        <v>8</v>
      </c>
      <c r="W4197" s="337" t="s">
        <v>19695</v>
      </c>
      <c r="X4197" s="337" t="s">
        <v>19695</v>
      </c>
      <c r="Y4197" s="337" t="s">
        <v>19695</v>
      </c>
      <c r="Z4197" s="337" t="s">
        <v>1728</v>
      </c>
      <c r="AA4197" s="337" t="s">
        <v>717</v>
      </c>
      <c r="AB4197" s="337" t="s">
        <v>718</v>
      </c>
      <c r="AC4197" s="337" t="s">
        <v>13713</v>
      </c>
    </row>
    <row r="4198" spans="1:29" ht="15.8" x14ac:dyDescent="0.25">
      <c r="A4198" s="337" t="s">
        <v>1723</v>
      </c>
      <c r="B4198" s="337" t="s">
        <v>4728</v>
      </c>
      <c r="C4198" s="337" t="s">
        <v>1821</v>
      </c>
      <c r="D4198" s="337" t="s">
        <v>449</v>
      </c>
      <c r="E4198" s="337" t="s">
        <v>2418</v>
      </c>
      <c r="F4198" s="338">
        <v>42898</v>
      </c>
      <c r="G4198" s="337" t="s">
        <v>1417</v>
      </c>
      <c r="H4198" s="338">
        <v>42948</v>
      </c>
      <c r="I4198" s="337" t="s">
        <v>19695</v>
      </c>
      <c r="J4198" s="337" t="s">
        <v>16</v>
      </c>
      <c r="K4198" s="337" t="s">
        <v>19695</v>
      </c>
      <c r="L4198" s="337" t="s">
        <v>19695</v>
      </c>
      <c r="M4198" s="337" t="s">
        <v>19695</v>
      </c>
      <c r="N4198" s="337" t="s">
        <v>19695</v>
      </c>
      <c r="O4198" s="337" t="s">
        <v>19695</v>
      </c>
      <c r="P4198" s="337" t="s">
        <v>19695</v>
      </c>
      <c r="Q4198" s="337" t="s">
        <v>19695</v>
      </c>
      <c r="R4198" s="337" t="s">
        <v>2803</v>
      </c>
      <c r="S4198" s="337" t="s">
        <v>4729</v>
      </c>
      <c r="T4198" s="337" t="s">
        <v>4730</v>
      </c>
      <c r="U4198" s="337" t="s">
        <v>4730</v>
      </c>
      <c r="V4198" s="337">
        <v>8</v>
      </c>
      <c r="W4198" s="337" t="s">
        <v>19695</v>
      </c>
      <c r="X4198" s="337" t="s">
        <v>19695</v>
      </c>
      <c r="Y4198" s="337" t="s">
        <v>19695</v>
      </c>
      <c r="Z4198" s="337" t="s">
        <v>1728</v>
      </c>
      <c r="AA4198" s="337" t="s">
        <v>717</v>
      </c>
      <c r="AB4198" s="337" t="s">
        <v>718</v>
      </c>
      <c r="AC4198" s="337" t="s">
        <v>13716</v>
      </c>
    </row>
    <row r="4199" spans="1:29" ht="15.8" x14ac:dyDescent="0.25">
      <c r="A4199" s="337" t="s">
        <v>1723</v>
      </c>
      <c r="B4199" s="337" t="s">
        <v>6803</v>
      </c>
      <c r="C4199" s="337" t="s">
        <v>1821</v>
      </c>
      <c r="D4199" s="337" t="s">
        <v>449</v>
      </c>
      <c r="E4199" s="337" t="s">
        <v>2418</v>
      </c>
      <c r="F4199" s="338">
        <v>42898</v>
      </c>
      <c r="G4199" s="337" t="s">
        <v>1417</v>
      </c>
      <c r="H4199" s="338">
        <v>42948</v>
      </c>
      <c r="I4199" s="337" t="s">
        <v>19695</v>
      </c>
      <c r="J4199" s="337" t="s">
        <v>36</v>
      </c>
      <c r="K4199" s="337" t="s">
        <v>19695</v>
      </c>
      <c r="L4199" s="337" t="s">
        <v>19695</v>
      </c>
      <c r="M4199" s="337" t="s">
        <v>19695</v>
      </c>
      <c r="N4199" s="337" t="s">
        <v>19695</v>
      </c>
      <c r="O4199" s="337" t="s">
        <v>19695</v>
      </c>
      <c r="P4199" s="337" t="s">
        <v>19695</v>
      </c>
      <c r="Q4199" s="337" t="s">
        <v>19695</v>
      </c>
      <c r="R4199" s="337" t="s">
        <v>144</v>
      </c>
      <c r="S4199" s="337" t="s">
        <v>97</v>
      </c>
      <c r="T4199" s="337" t="s">
        <v>6330</v>
      </c>
      <c r="U4199" s="337" t="s">
        <v>6330</v>
      </c>
      <c r="V4199" s="337">
        <v>10</v>
      </c>
      <c r="W4199" s="337" t="s">
        <v>19695</v>
      </c>
      <c r="X4199" s="337" t="s">
        <v>19695</v>
      </c>
      <c r="Y4199" s="337" t="s">
        <v>19695</v>
      </c>
      <c r="Z4199" s="337" t="s">
        <v>1728</v>
      </c>
      <c r="AA4199" s="337" t="s">
        <v>717</v>
      </c>
      <c r="AB4199" s="337" t="s">
        <v>718</v>
      </c>
      <c r="AC4199" s="337" t="s">
        <v>13716</v>
      </c>
    </row>
    <row r="4200" spans="1:29" ht="15.8" x14ac:dyDescent="0.25">
      <c r="A4200" s="337" t="s">
        <v>1723</v>
      </c>
      <c r="B4200" s="337" t="s">
        <v>4667</v>
      </c>
      <c r="C4200" s="337" t="s">
        <v>1821</v>
      </c>
      <c r="D4200" s="337" t="s">
        <v>449</v>
      </c>
      <c r="E4200" s="337" t="s">
        <v>2418</v>
      </c>
      <c r="F4200" s="338">
        <v>42898</v>
      </c>
      <c r="G4200" s="337" t="s">
        <v>1417</v>
      </c>
      <c r="H4200" s="338">
        <v>42948</v>
      </c>
      <c r="I4200" s="337" t="s">
        <v>19695</v>
      </c>
      <c r="J4200" s="337" t="s">
        <v>36</v>
      </c>
      <c r="K4200" s="337" t="s">
        <v>19695</v>
      </c>
      <c r="L4200" s="337" t="s">
        <v>19695</v>
      </c>
      <c r="M4200" s="337" t="s">
        <v>19695</v>
      </c>
      <c r="N4200" s="337" t="s">
        <v>19695</v>
      </c>
      <c r="O4200" s="337" t="s">
        <v>19695</v>
      </c>
      <c r="P4200" s="337" t="s">
        <v>19695</v>
      </c>
      <c r="Q4200" s="337" t="s">
        <v>19695</v>
      </c>
      <c r="R4200" s="337" t="s">
        <v>15</v>
      </c>
      <c r="S4200" s="337" t="s">
        <v>1519</v>
      </c>
      <c r="T4200" s="337" t="s">
        <v>1310</v>
      </c>
      <c r="U4200" s="337" t="s">
        <v>4668</v>
      </c>
      <c r="V4200" s="337">
        <v>10</v>
      </c>
      <c r="W4200" s="337" t="s">
        <v>19695</v>
      </c>
      <c r="X4200" s="337" t="s">
        <v>19695</v>
      </c>
      <c r="Y4200" s="337" t="s">
        <v>19695</v>
      </c>
      <c r="Z4200" s="337" t="s">
        <v>1728</v>
      </c>
      <c r="AA4200" s="337" t="s">
        <v>717</v>
      </c>
      <c r="AB4200" s="337" t="s">
        <v>718</v>
      </c>
      <c r="AC4200" s="337" t="s">
        <v>13540</v>
      </c>
    </row>
    <row r="4201" spans="1:29" ht="15.8" x14ac:dyDescent="0.25">
      <c r="A4201" s="337" t="s">
        <v>1723</v>
      </c>
      <c r="B4201" s="337" t="s">
        <v>4858</v>
      </c>
      <c r="C4201" s="337" t="s">
        <v>1821</v>
      </c>
      <c r="D4201" s="337" t="s">
        <v>449</v>
      </c>
      <c r="E4201" s="337" t="s">
        <v>2418</v>
      </c>
      <c r="F4201" s="338">
        <v>42898</v>
      </c>
      <c r="G4201" s="337" t="s">
        <v>1417</v>
      </c>
      <c r="H4201" s="338">
        <v>42948</v>
      </c>
      <c r="I4201" s="337" t="s">
        <v>19695</v>
      </c>
      <c r="J4201" s="337" t="s">
        <v>36</v>
      </c>
      <c r="K4201" s="337" t="s">
        <v>19695</v>
      </c>
      <c r="L4201" s="337" t="s">
        <v>19695</v>
      </c>
      <c r="M4201" s="337" t="s">
        <v>19695</v>
      </c>
      <c r="N4201" s="337" t="s">
        <v>19695</v>
      </c>
      <c r="O4201" s="337" t="s">
        <v>19695</v>
      </c>
      <c r="P4201" s="337" t="s">
        <v>19695</v>
      </c>
      <c r="Q4201" s="337" t="s">
        <v>19695</v>
      </c>
      <c r="R4201" s="337" t="s">
        <v>45</v>
      </c>
      <c r="S4201" s="337" t="s">
        <v>80</v>
      </c>
      <c r="T4201" s="337" t="s">
        <v>385</v>
      </c>
      <c r="U4201" s="337" t="s">
        <v>4859</v>
      </c>
      <c r="V4201" s="337">
        <v>10</v>
      </c>
      <c r="W4201" s="337" t="s">
        <v>19695</v>
      </c>
      <c r="X4201" s="337" t="s">
        <v>19695</v>
      </c>
      <c r="Y4201" s="337" t="s">
        <v>19695</v>
      </c>
      <c r="Z4201" s="337" t="s">
        <v>1728</v>
      </c>
      <c r="AA4201" s="337" t="s">
        <v>717</v>
      </c>
      <c r="AB4201" s="337" t="s">
        <v>718</v>
      </c>
      <c r="AC4201" s="337" t="s">
        <v>13722</v>
      </c>
    </row>
    <row r="4202" spans="1:29" ht="15.8" x14ac:dyDescent="0.25">
      <c r="A4202" s="337" t="s">
        <v>1723</v>
      </c>
      <c r="B4202" s="337" t="s">
        <v>4362</v>
      </c>
      <c r="C4202" s="337" t="s">
        <v>1725</v>
      </c>
      <c r="D4202" s="337" t="s">
        <v>1873</v>
      </c>
      <c r="E4202" s="337" t="s">
        <v>2418</v>
      </c>
      <c r="F4202" s="338">
        <v>42898</v>
      </c>
      <c r="G4202" s="337" t="s">
        <v>1417</v>
      </c>
      <c r="H4202" s="338">
        <v>42948</v>
      </c>
      <c r="I4202" s="337" t="s">
        <v>19695</v>
      </c>
      <c r="J4202" s="337" t="s">
        <v>36</v>
      </c>
      <c r="K4202" s="337" t="s">
        <v>19695</v>
      </c>
      <c r="L4202" s="337" t="s">
        <v>19695</v>
      </c>
      <c r="M4202" s="337" t="s">
        <v>19695</v>
      </c>
      <c r="N4202" s="337" t="s">
        <v>19695</v>
      </c>
      <c r="O4202" s="337" t="s">
        <v>19695</v>
      </c>
      <c r="P4202" s="337" t="s">
        <v>19695</v>
      </c>
      <c r="Q4202" s="337" t="s">
        <v>19695</v>
      </c>
      <c r="R4202" s="337" t="s">
        <v>144</v>
      </c>
      <c r="S4202" s="337" t="s">
        <v>829</v>
      </c>
      <c r="T4202" s="337" t="s">
        <v>4363</v>
      </c>
      <c r="U4202" s="337" t="s">
        <v>4364</v>
      </c>
      <c r="V4202" s="337">
        <v>12</v>
      </c>
      <c r="W4202" s="337" t="s">
        <v>19695</v>
      </c>
      <c r="X4202" s="337" t="s">
        <v>19695</v>
      </c>
      <c r="Y4202" s="337" t="s">
        <v>19695</v>
      </c>
      <c r="Z4202" s="337" t="s">
        <v>1728</v>
      </c>
      <c r="AA4202" s="337" t="s">
        <v>717</v>
      </c>
      <c r="AB4202" s="337" t="s">
        <v>718</v>
      </c>
      <c r="AC4202" s="337" t="s">
        <v>13734</v>
      </c>
    </row>
    <row r="4203" spans="1:29" ht="15.8" x14ac:dyDescent="0.25">
      <c r="A4203" s="337" t="s">
        <v>1723</v>
      </c>
      <c r="B4203" s="337" t="s">
        <v>4602</v>
      </c>
      <c r="C4203" s="337" t="s">
        <v>1821</v>
      </c>
      <c r="D4203" s="337" t="s">
        <v>449</v>
      </c>
      <c r="E4203" s="337" t="s">
        <v>2418</v>
      </c>
      <c r="F4203" s="338">
        <v>42898</v>
      </c>
      <c r="G4203" s="337" t="s">
        <v>1417</v>
      </c>
      <c r="H4203" s="338">
        <v>42948</v>
      </c>
      <c r="I4203" s="337" t="s">
        <v>19695</v>
      </c>
      <c r="J4203" s="337" t="s">
        <v>16</v>
      </c>
      <c r="K4203" s="337" t="s">
        <v>19695</v>
      </c>
      <c r="L4203" s="337" t="s">
        <v>19695</v>
      </c>
      <c r="M4203" s="337" t="s">
        <v>19695</v>
      </c>
      <c r="N4203" s="337" t="s">
        <v>19695</v>
      </c>
      <c r="O4203" s="337" t="s">
        <v>19695</v>
      </c>
      <c r="P4203" s="337" t="s">
        <v>19695</v>
      </c>
      <c r="Q4203" s="337" t="s">
        <v>19695</v>
      </c>
      <c r="R4203" s="337" t="s">
        <v>395</v>
      </c>
      <c r="S4203" s="337" t="s">
        <v>395</v>
      </c>
      <c r="T4203" s="337" t="s">
        <v>4603</v>
      </c>
      <c r="U4203" s="337" t="s">
        <v>4603</v>
      </c>
      <c r="V4203" s="337">
        <v>8</v>
      </c>
      <c r="W4203" s="337" t="s">
        <v>19695</v>
      </c>
      <c r="X4203" s="337" t="s">
        <v>19695</v>
      </c>
      <c r="Y4203" s="337" t="s">
        <v>19695</v>
      </c>
      <c r="Z4203" s="337" t="s">
        <v>1728</v>
      </c>
      <c r="AA4203" s="337" t="s">
        <v>735</v>
      </c>
      <c r="AB4203" s="337" t="s">
        <v>718</v>
      </c>
      <c r="AC4203" s="337" t="s">
        <v>13737</v>
      </c>
    </row>
    <row r="4204" spans="1:29" ht="15.8" x14ac:dyDescent="0.25">
      <c r="A4204" s="337" t="s">
        <v>1723</v>
      </c>
      <c r="B4204" s="337" t="s">
        <v>4799</v>
      </c>
      <c r="C4204" s="337" t="s">
        <v>1821</v>
      </c>
      <c r="D4204" s="337" t="s">
        <v>449</v>
      </c>
      <c r="E4204" s="337" t="s">
        <v>348</v>
      </c>
      <c r="F4204" s="338">
        <v>42705</v>
      </c>
      <c r="G4204" s="337" t="s">
        <v>1417</v>
      </c>
      <c r="H4204" s="338">
        <v>42948</v>
      </c>
      <c r="I4204" s="337" t="s">
        <v>19695</v>
      </c>
      <c r="J4204" s="337" t="s">
        <v>36</v>
      </c>
      <c r="K4204" s="337" t="s">
        <v>19695</v>
      </c>
      <c r="L4204" s="337" t="s">
        <v>19695</v>
      </c>
      <c r="M4204" s="337" t="s">
        <v>19695</v>
      </c>
      <c r="N4204" s="337" t="s">
        <v>19695</v>
      </c>
      <c r="O4204" s="337" t="s">
        <v>19695</v>
      </c>
      <c r="P4204" s="337" t="s">
        <v>19695</v>
      </c>
      <c r="Q4204" s="337" t="s">
        <v>19695</v>
      </c>
      <c r="R4204" s="337" t="s">
        <v>3268</v>
      </c>
      <c r="S4204" s="337" t="s">
        <v>4800</v>
      </c>
      <c r="T4204" s="337" t="s">
        <v>4801</v>
      </c>
      <c r="U4204" s="337" t="s">
        <v>4802</v>
      </c>
      <c r="V4204" s="337">
        <v>10</v>
      </c>
      <c r="W4204" s="337" t="s">
        <v>19695</v>
      </c>
      <c r="X4204" s="337" t="s">
        <v>19695</v>
      </c>
      <c r="Y4204" s="337" t="s">
        <v>19695</v>
      </c>
      <c r="Z4204" s="337" t="s">
        <v>1728</v>
      </c>
      <c r="AA4204" s="337" t="s">
        <v>735</v>
      </c>
      <c r="AB4204" s="337" t="s">
        <v>718</v>
      </c>
      <c r="AC4204" s="337" t="s">
        <v>13776</v>
      </c>
    </row>
    <row r="4205" spans="1:29" ht="15.8" x14ac:dyDescent="0.25">
      <c r="A4205" s="337" t="s">
        <v>1723</v>
      </c>
      <c r="B4205" s="337" t="s">
        <v>6126</v>
      </c>
      <c r="C4205" s="337" t="s">
        <v>1821</v>
      </c>
      <c r="D4205" s="337" t="s">
        <v>449</v>
      </c>
      <c r="E4205" s="337" t="s">
        <v>2418</v>
      </c>
      <c r="F4205" s="338">
        <v>42898</v>
      </c>
      <c r="G4205" s="337" t="s">
        <v>1417</v>
      </c>
      <c r="H4205" s="338">
        <v>42948</v>
      </c>
      <c r="I4205" s="337" t="s">
        <v>19695</v>
      </c>
      <c r="J4205" s="337" t="s">
        <v>16</v>
      </c>
      <c r="K4205" s="337" t="s">
        <v>19695</v>
      </c>
      <c r="L4205" s="337" t="s">
        <v>19695</v>
      </c>
      <c r="M4205" s="337" t="s">
        <v>19695</v>
      </c>
      <c r="N4205" s="337" t="s">
        <v>19695</v>
      </c>
      <c r="O4205" s="337" t="s">
        <v>19695</v>
      </c>
      <c r="P4205" s="337" t="s">
        <v>19695</v>
      </c>
      <c r="Q4205" s="337" t="s">
        <v>19695</v>
      </c>
      <c r="R4205" s="337" t="s">
        <v>1265</v>
      </c>
      <c r="S4205" s="337" t="s">
        <v>3969</v>
      </c>
      <c r="T4205" s="337" t="s">
        <v>6127</v>
      </c>
      <c r="U4205" s="337" t="s">
        <v>6128</v>
      </c>
      <c r="V4205" s="337">
        <v>9</v>
      </c>
      <c r="W4205" s="337" t="s">
        <v>19695</v>
      </c>
      <c r="X4205" s="337" t="s">
        <v>19695</v>
      </c>
      <c r="Y4205" s="337" t="s">
        <v>19695</v>
      </c>
      <c r="Z4205" s="337" t="s">
        <v>1745</v>
      </c>
      <c r="AA4205" s="337" t="s">
        <v>761</v>
      </c>
      <c r="AB4205" s="337" t="s">
        <v>762</v>
      </c>
      <c r="AC4205" s="337" t="s">
        <v>15206</v>
      </c>
    </row>
    <row r="4206" spans="1:29" ht="15.8" x14ac:dyDescent="0.25">
      <c r="A4206" s="337" t="s">
        <v>1723</v>
      </c>
      <c r="B4206" s="337" t="s">
        <v>6164</v>
      </c>
      <c r="C4206" s="337" t="s">
        <v>1821</v>
      </c>
      <c r="D4206" s="337" t="s">
        <v>449</v>
      </c>
      <c r="E4206" s="337" t="s">
        <v>2418</v>
      </c>
      <c r="F4206" s="338">
        <v>42898</v>
      </c>
      <c r="G4206" s="337" t="s">
        <v>1417</v>
      </c>
      <c r="H4206" s="338">
        <v>42948</v>
      </c>
      <c r="I4206" s="337" t="s">
        <v>19695</v>
      </c>
      <c r="J4206" s="337" t="s">
        <v>16</v>
      </c>
      <c r="K4206" s="337" t="s">
        <v>19695</v>
      </c>
      <c r="L4206" s="337" t="s">
        <v>19695</v>
      </c>
      <c r="M4206" s="337" t="s">
        <v>19695</v>
      </c>
      <c r="N4206" s="337" t="s">
        <v>19695</v>
      </c>
      <c r="O4206" s="337" t="s">
        <v>19695</v>
      </c>
      <c r="P4206" s="337" t="s">
        <v>19695</v>
      </c>
      <c r="Q4206" s="337" t="s">
        <v>19695</v>
      </c>
      <c r="R4206" s="337" t="s">
        <v>15</v>
      </c>
      <c r="S4206" s="337" t="s">
        <v>3715</v>
      </c>
      <c r="T4206" s="337" t="s">
        <v>6165</v>
      </c>
      <c r="U4206" s="337" t="s">
        <v>6166</v>
      </c>
      <c r="V4206" s="337">
        <v>6</v>
      </c>
      <c r="W4206" s="337" t="s">
        <v>19695</v>
      </c>
      <c r="X4206" s="337" t="s">
        <v>19695</v>
      </c>
      <c r="Y4206" s="337" t="s">
        <v>19695</v>
      </c>
      <c r="Z4206" s="337" t="s">
        <v>1745</v>
      </c>
      <c r="AA4206" s="337" t="s">
        <v>761</v>
      </c>
      <c r="AB4206" s="337" t="s">
        <v>762</v>
      </c>
      <c r="AC4206" s="337" t="s">
        <v>13663</v>
      </c>
    </row>
    <row r="4207" spans="1:29" ht="15.8" x14ac:dyDescent="0.25">
      <c r="A4207" s="337" t="s">
        <v>1723</v>
      </c>
      <c r="B4207" s="337" t="s">
        <v>6206</v>
      </c>
      <c r="C4207" s="337" t="s">
        <v>1821</v>
      </c>
      <c r="D4207" s="337" t="s">
        <v>449</v>
      </c>
      <c r="E4207" s="337" t="s">
        <v>2418</v>
      </c>
      <c r="F4207" s="338">
        <v>42898</v>
      </c>
      <c r="G4207" s="337" t="s">
        <v>1417</v>
      </c>
      <c r="H4207" s="338">
        <v>42948</v>
      </c>
      <c r="I4207" s="337" t="s">
        <v>19695</v>
      </c>
      <c r="J4207" s="337" t="s">
        <v>16</v>
      </c>
      <c r="K4207" s="337" t="s">
        <v>19695</v>
      </c>
      <c r="L4207" s="337" t="s">
        <v>19695</v>
      </c>
      <c r="M4207" s="337" t="s">
        <v>19695</v>
      </c>
      <c r="N4207" s="337" t="s">
        <v>19695</v>
      </c>
      <c r="O4207" s="337" t="s">
        <v>19695</v>
      </c>
      <c r="P4207" s="337" t="s">
        <v>19695</v>
      </c>
      <c r="Q4207" s="337" t="s">
        <v>19695</v>
      </c>
      <c r="R4207" s="337" t="s">
        <v>130</v>
      </c>
      <c r="S4207" s="337" t="s">
        <v>147</v>
      </c>
      <c r="T4207" s="337" t="s">
        <v>1328</v>
      </c>
      <c r="U4207" s="337" t="s">
        <v>4811</v>
      </c>
      <c r="V4207" s="337">
        <v>2</v>
      </c>
      <c r="W4207" s="337" t="s">
        <v>19695</v>
      </c>
      <c r="X4207" s="337" t="s">
        <v>19695</v>
      </c>
      <c r="Y4207" s="337" t="s">
        <v>19695</v>
      </c>
      <c r="Z4207" s="337" t="s">
        <v>1745</v>
      </c>
      <c r="AA4207" s="337" t="s">
        <v>761</v>
      </c>
      <c r="AB4207" s="337" t="s">
        <v>762</v>
      </c>
      <c r="AC4207" s="337" t="s">
        <v>13704</v>
      </c>
    </row>
    <row r="4208" spans="1:29" ht="15.8" x14ac:dyDescent="0.25">
      <c r="A4208" s="337" t="s">
        <v>1723</v>
      </c>
      <c r="B4208" s="337" t="s">
        <v>6709</v>
      </c>
      <c r="C4208" s="337" t="s">
        <v>1821</v>
      </c>
      <c r="D4208" s="337" t="s">
        <v>449</v>
      </c>
      <c r="E4208" s="337" t="s">
        <v>2418</v>
      </c>
      <c r="F4208" s="338">
        <v>42898</v>
      </c>
      <c r="G4208" s="337" t="s">
        <v>1417</v>
      </c>
      <c r="H4208" s="338">
        <v>42948</v>
      </c>
      <c r="I4208" s="337" t="s">
        <v>19695</v>
      </c>
      <c r="J4208" s="337" t="s">
        <v>36</v>
      </c>
      <c r="K4208" s="337" t="s">
        <v>19695</v>
      </c>
      <c r="L4208" s="337" t="s">
        <v>19695</v>
      </c>
      <c r="M4208" s="337" t="s">
        <v>19695</v>
      </c>
      <c r="N4208" s="337" t="s">
        <v>19695</v>
      </c>
      <c r="O4208" s="337" t="s">
        <v>19695</v>
      </c>
      <c r="P4208" s="337" t="s">
        <v>19695</v>
      </c>
      <c r="Q4208" s="337" t="s">
        <v>19695</v>
      </c>
      <c r="R4208" s="337" t="s">
        <v>52</v>
      </c>
      <c r="S4208" s="337" t="s">
        <v>839</v>
      </c>
      <c r="T4208" s="337" t="s">
        <v>6710</v>
      </c>
      <c r="U4208" s="337" t="s">
        <v>6711</v>
      </c>
      <c r="V4208" s="337">
        <v>10</v>
      </c>
      <c r="W4208" s="337" t="s">
        <v>19695</v>
      </c>
      <c r="X4208" s="337" t="s">
        <v>19695</v>
      </c>
      <c r="Y4208" s="337" t="s">
        <v>19695</v>
      </c>
      <c r="Z4208" s="337" t="s">
        <v>1745</v>
      </c>
      <c r="AA4208" s="337" t="s">
        <v>853</v>
      </c>
      <c r="AB4208" s="337" t="s">
        <v>854</v>
      </c>
      <c r="AC4208" s="337" t="s">
        <v>15218</v>
      </c>
    </row>
    <row r="4209" spans="1:29" ht="15.8" x14ac:dyDescent="0.25">
      <c r="A4209" s="337" t="s">
        <v>1723</v>
      </c>
      <c r="B4209" s="337" t="s">
        <v>6534</v>
      </c>
      <c r="C4209" s="337" t="s">
        <v>1821</v>
      </c>
      <c r="D4209" s="337" t="s">
        <v>449</v>
      </c>
      <c r="E4209" s="337" t="s">
        <v>2418</v>
      </c>
      <c r="F4209" s="338">
        <v>42898</v>
      </c>
      <c r="G4209" s="337" t="s">
        <v>1417</v>
      </c>
      <c r="H4209" s="338">
        <v>42948</v>
      </c>
      <c r="I4209" s="337" t="s">
        <v>19695</v>
      </c>
      <c r="J4209" s="337" t="s">
        <v>16</v>
      </c>
      <c r="K4209" s="337" t="s">
        <v>19695</v>
      </c>
      <c r="L4209" s="337" t="s">
        <v>19695</v>
      </c>
      <c r="M4209" s="337" t="s">
        <v>19695</v>
      </c>
      <c r="N4209" s="337" t="s">
        <v>19695</v>
      </c>
      <c r="O4209" s="337" t="s">
        <v>19695</v>
      </c>
      <c r="P4209" s="337" t="s">
        <v>19695</v>
      </c>
      <c r="Q4209" s="337" t="s">
        <v>19695</v>
      </c>
      <c r="R4209" s="337" t="s">
        <v>71</v>
      </c>
      <c r="S4209" s="337" t="s">
        <v>3200</v>
      </c>
      <c r="T4209" s="337" t="s">
        <v>6535</v>
      </c>
      <c r="U4209" s="337" t="s">
        <v>6536</v>
      </c>
      <c r="V4209" s="337">
        <v>4</v>
      </c>
      <c r="W4209" s="337" t="s">
        <v>19695</v>
      </c>
      <c r="X4209" s="337" t="s">
        <v>19695</v>
      </c>
      <c r="Y4209" s="337" t="s">
        <v>19695</v>
      </c>
      <c r="Z4209" s="337" t="s">
        <v>1745</v>
      </c>
      <c r="AA4209" s="337" t="s">
        <v>897</v>
      </c>
      <c r="AB4209" s="337" t="s">
        <v>854</v>
      </c>
      <c r="AC4209" s="337" t="s">
        <v>15220</v>
      </c>
    </row>
    <row r="4210" spans="1:29" ht="15.8" x14ac:dyDescent="0.25">
      <c r="A4210" s="337" t="s">
        <v>1723</v>
      </c>
      <c r="B4210" s="337" t="s">
        <v>6983</v>
      </c>
      <c r="C4210" s="337" t="s">
        <v>1788</v>
      </c>
      <c r="D4210" s="337" t="s">
        <v>1789</v>
      </c>
      <c r="E4210" s="337" t="s">
        <v>1327</v>
      </c>
      <c r="F4210" s="338">
        <v>42917</v>
      </c>
      <c r="G4210" s="337" t="s">
        <v>1417</v>
      </c>
      <c r="H4210" s="338">
        <v>42948</v>
      </c>
      <c r="I4210" s="337" t="s">
        <v>19695</v>
      </c>
      <c r="J4210" s="337" t="s">
        <v>16</v>
      </c>
      <c r="K4210" s="337" t="s">
        <v>19695</v>
      </c>
      <c r="L4210" s="337" t="s">
        <v>19695</v>
      </c>
      <c r="M4210" s="337" t="s">
        <v>19695</v>
      </c>
      <c r="N4210" s="337" t="s">
        <v>19695</v>
      </c>
      <c r="O4210" s="337" t="s">
        <v>19695</v>
      </c>
      <c r="P4210" s="337" t="s">
        <v>19695</v>
      </c>
      <c r="Q4210" s="337" t="s">
        <v>19695</v>
      </c>
      <c r="R4210" s="337" t="s">
        <v>75</v>
      </c>
      <c r="S4210" s="337" t="s">
        <v>5361</v>
      </c>
      <c r="T4210" s="337" t="s">
        <v>6984</v>
      </c>
      <c r="U4210" s="337" t="s">
        <v>5361</v>
      </c>
      <c r="V4210" s="337">
        <v>6.2</v>
      </c>
      <c r="W4210" s="337" t="s">
        <v>19695</v>
      </c>
      <c r="X4210" s="337" t="s">
        <v>19695</v>
      </c>
      <c r="Y4210" s="337" t="s">
        <v>19695</v>
      </c>
      <c r="Z4210" s="337" t="s">
        <v>1745</v>
      </c>
      <c r="AA4210" s="337" t="s">
        <v>1047</v>
      </c>
      <c r="AB4210" s="337" t="s">
        <v>854</v>
      </c>
      <c r="AC4210" s="337" t="s">
        <v>13843</v>
      </c>
    </row>
    <row r="4211" spans="1:29" ht="15.8" x14ac:dyDescent="0.25">
      <c r="A4211" s="337" t="s">
        <v>1723</v>
      </c>
      <c r="B4211" s="337" t="s">
        <v>5263</v>
      </c>
      <c r="C4211" s="337" t="s">
        <v>1821</v>
      </c>
      <c r="D4211" s="337" t="s">
        <v>449</v>
      </c>
      <c r="E4211" s="337" t="s">
        <v>2247</v>
      </c>
      <c r="F4211" s="338">
        <v>42533</v>
      </c>
      <c r="G4211" s="337" t="s">
        <v>1417</v>
      </c>
      <c r="H4211" s="338">
        <v>42948</v>
      </c>
      <c r="I4211" s="337" t="s">
        <v>19695</v>
      </c>
      <c r="J4211" s="337" t="s">
        <v>36</v>
      </c>
      <c r="K4211" s="337" t="s">
        <v>19695</v>
      </c>
      <c r="L4211" s="337" t="s">
        <v>19695</v>
      </c>
      <c r="M4211" s="337" t="s">
        <v>19695</v>
      </c>
      <c r="N4211" s="337" t="s">
        <v>19695</v>
      </c>
      <c r="O4211" s="337" t="s">
        <v>19695</v>
      </c>
      <c r="P4211" s="337" t="s">
        <v>19695</v>
      </c>
      <c r="Q4211" s="337" t="s">
        <v>19695</v>
      </c>
      <c r="R4211" s="337" t="s">
        <v>1225</v>
      </c>
      <c r="S4211" s="337" t="s">
        <v>100</v>
      </c>
      <c r="T4211" s="337" t="s">
        <v>116</v>
      </c>
      <c r="U4211" s="337" t="s">
        <v>5264</v>
      </c>
      <c r="V4211" s="337">
        <v>8</v>
      </c>
      <c r="W4211" s="337" t="s">
        <v>19695</v>
      </c>
      <c r="X4211" s="337" t="s">
        <v>19695</v>
      </c>
      <c r="Y4211" s="337" t="s">
        <v>19695</v>
      </c>
      <c r="Z4211" s="337" t="s">
        <v>1753</v>
      </c>
      <c r="AA4211" s="337" t="s">
        <v>717</v>
      </c>
      <c r="AB4211" s="337" t="s">
        <v>718</v>
      </c>
      <c r="AC4211" s="337" t="s">
        <v>15410</v>
      </c>
    </row>
    <row r="4212" spans="1:29" ht="15.8" x14ac:dyDescent="0.25">
      <c r="A4212" s="337" t="s">
        <v>1723</v>
      </c>
      <c r="B4212" s="337" t="s">
        <v>5601</v>
      </c>
      <c r="C4212" s="337" t="s">
        <v>1725</v>
      </c>
      <c r="D4212" s="337" t="s">
        <v>1726</v>
      </c>
      <c r="E4212" s="337" t="s">
        <v>2418</v>
      </c>
      <c r="F4212" s="338">
        <v>42898</v>
      </c>
      <c r="G4212" s="337" t="s">
        <v>1417</v>
      </c>
      <c r="H4212" s="338">
        <v>42948</v>
      </c>
      <c r="I4212" s="337" t="s">
        <v>19695</v>
      </c>
      <c r="J4212" s="337" t="s">
        <v>36</v>
      </c>
      <c r="K4212" s="337" t="s">
        <v>19695</v>
      </c>
      <c r="L4212" s="337" t="s">
        <v>19695</v>
      </c>
      <c r="M4212" s="337" t="s">
        <v>19695</v>
      </c>
      <c r="N4212" s="337" t="s">
        <v>19695</v>
      </c>
      <c r="O4212" s="337" t="s">
        <v>19695</v>
      </c>
      <c r="P4212" s="337" t="s">
        <v>19695</v>
      </c>
      <c r="Q4212" s="337" t="s">
        <v>19695</v>
      </c>
      <c r="R4212" s="337" t="s">
        <v>18</v>
      </c>
      <c r="S4212" s="337" t="s">
        <v>392</v>
      </c>
      <c r="T4212" s="337" t="s">
        <v>5602</v>
      </c>
      <c r="U4212" s="337" t="s">
        <v>5603</v>
      </c>
      <c r="V4212" s="337">
        <v>8</v>
      </c>
      <c r="W4212" s="337" t="s">
        <v>19695</v>
      </c>
      <c r="X4212" s="337" t="s">
        <v>19695</v>
      </c>
      <c r="Y4212" s="337" t="s">
        <v>19695</v>
      </c>
      <c r="Z4212" s="337" t="s">
        <v>1753</v>
      </c>
      <c r="AA4212" s="337" t="s">
        <v>717</v>
      </c>
      <c r="AB4212" s="337" t="s">
        <v>718</v>
      </c>
      <c r="AC4212" s="337" t="s">
        <v>13692</v>
      </c>
    </row>
    <row r="4213" spans="1:29" ht="15.8" x14ac:dyDescent="0.25">
      <c r="A4213" s="337" t="s">
        <v>1723</v>
      </c>
      <c r="B4213" s="337" t="s">
        <v>5552</v>
      </c>
      <c r="C4213" s="337" t="s">
        <v>1821</v>
      </c>
      <c r="D4213" s="337" t="s">
        <v>449</v>
      </c>
      <c r="E4213" s="337" t="s">
        <v>2418</v>
      </c>
      <c r="F4213" s="338">
        <v>42898</v>
      </c>
      <c r="G4213" s="337" t="s">
        <v>1417</v>
      </c>
      <c r="H4213" s="338">
        <v>42948</v>
      </c>
      <c r="I4213" s="337" t="s">
        <v>19695</v>
      </c>
      <c r="J4213" s="337" t="s">
        <v>36</v>
      </c>
      <c r="K4213" s="337" t="s">
        <v>19695</v>
      </c>
      <c r="L4213" s="337" t="s">
        <v>19695</v>
      </c>
      <c r="M4213" s="337" t="s">
        <v>19695</v>
      </c>
      <c r="N4213" s="337" t="s">
        <v>19695</v>
      </c>
      <c r="O4213" s="337" t="s">
        <v>19695</v>
      </c>
      <c r="P4213" s="337" t="s">
        <v>19695</v>
      </c>
      <c r="Q4213" s="337" t="s">
        <v>19695</v>
      </c>
      <c r="R4213" s="337" t="s">
        <v>130</v>
      </c>
      <c r="S4213" s="337" t="s">
        <v>929</v>
      </c>
      <c r="T4213" s="337" t="s">
        <v>929</v>
      </c>
      <c r="U4213" s="337" t="s">
        <v>2014</v>
      </c>
      <c r="V4213" s="337">
        <v>6</v>
      </c>
      <c r="W4213" s="337" t="s">
        <v>19695</v>
      </c>
      <c r="X4213" s="337" t="s">
        <v>19695</v>
      </c>
      <c r="Y4213" s="337" t="s">
        <v>19695</v>
      </c>
      <c r="Z4213" s="337" t="s">
        <v>1753</v>
      </c>
      <c r="AA4213" s="337" t="s">
        <v>717</v>
      </c>
      <c r="AB4213" s="337" t="s">
        <v>718</v>
      </c>
      <c r="AC4213" s="337" t="s">
        <v>13693</v>
      </c>
    </row>
    <row r="4214" spans="1:29" ht="15.8" x14ac:dyDescent="0.25">
      <c r="A4214" s="337" t="s">
        <v>1723</v>
      </c>
      <c r="B4214" s="337" t="s">
        <v>5604</v>
      </c>
      <c r="C4214" s="337" t="s">
        <v>1821</v>
      </c>
      <c r="D4214" s="337" t="s">
        <v>449</v>
      </c>
      <c r="E4214" s="337" t="s">
        <v>2418</v>
      </c>
      <c r="F4214" s="338">
        <v>42898</v>
      </c>
      <c r="G4214" s="337" t="s">
        <v>1417</v>
      </c>
      <c r="H4214" s="338">
        <v>42948</v>
      </c>
      <c r="I4214" s="337" t="s">
        <v>19695</v>
      </c>
      <c r="J4214" s="337" t="s">
        <v>36</v>
      </c>
      <c r="K4214" s="337" t="s">
        <v>19695</v>
      </c>
      <c r="L4214" s="337" t="s">
        <v>19695</v>
      </c>
      <c r="M4214" s="337" t="s">
        <v>19695</v>
      </c>
      <c r="N4214" s="337" t="s">
        <v>19695</v>
      </c>
      <c r="O4214" s="337" t="s">
        <v>19695</v>
      </c>
      <c r="P4214" s="337" t="s">
        <v>19695</v>
      </c>
      <c r="Q4214" s="337" t="s">
        <v>19695</v>
      </c>
      <c r="R4214" s="337" t="s">
        <v>18</v>
      </c>
      <c r="S4214" s="337" t="s">
        <v>1072</v>
      </c>
      <c r="T4214" s="337" t="s">
        <v>5605</v>
      </c>
      <c r="U4214" s="337" t="s">
        <v>5606</v>
      </c>
      <c r="V4214" s="337">
        <v>8</v>
      </c>
      <c r="W4214" s="337" t="s">
        <v>19695</v>
      </c>
      <c r="X4214" s="337" t="s">
        <v>19695</v>
      </c>
      <c r="Y4214" s="337" t="s">
        <v>19695</v>
      </c>
      <c r="Z4214" s="337" t="s">
        <v>1753</v>
      </c>
      <c r="AA4214" s="337" t="s">
        <v>717</v>
      </c>
      <c r="AB4214" s="337" t="s">
        <v>718</v>
      </c>
      <c r="AC4214" s="337" t="s">
        <v>15411</v>
      </c>
    </row>
    <row r="4215" spans="1:29" ht="15.8" x14ac:dyDescent="0.25">
      <c r="A4215" s="337" t="s">
        <v>1723</v>
      </c>
      <c r="B4215" s="337" t="s">
        <v>5607</v>
      </c>
      <c r="C4215" s="337" t="s">
        <v>1821</v>
      </c>
      <c r="D4215" s="337" t="s">
        <v>449</v>
      </c>
      <c r="E4215" s="337" t="s">
        <v>2418</v>
      </c>
      <c r="F4215" s="338">
        <v>42898</v>
      </c>
      <c r="G4215" s="337" t="s">
        <v>1417</v>
      </c>
      <c r="H4215" s="338">
        <v>42948</v>
      </c>
      <c r="I4215" s="337" t="s">
        <v>19695</v>
      </c>
      <c r="J4215" s="337" t="s">
        <v>36</v>
      </c>
      <c r="K4215" s="337" t="s">
        <v>19695</v>
      </c>
      <c r="L4215" s="337" t="s">
        <v>19695</v>
      </c>
      <c r="M4215" s="337" t="s">
        <v>19695</v>
      </c>
      <c r="N4215" s="337" t="s">
        <v>19695</v>
      </c>
      <c r="O4215" s="337" t="s">
        <v>19695</v>
      </c>
      <c r="P4215" s="337" t="s">
        <v>19695</v>
      </c>
      <c r="Q4215" s="337" t="s">
        <v>19695</v>
      </c>
      <c r="R4215" s="337" t="s">
        <v>98</v>
      </c>
      <c r="S4215" s="337" t="s">
        <v>1176</v>
      </c>
      <c r="T4215" s="337" t="s">
        <v>428</v>
      </c>
      <c r="U4215" s="337" t="s">
        <v>3401</v>
      </c>
      <c r="V4215" s="337">
        <v>8</v>
      </c>
      <c r="W4215" s="337" t="s">
        <v>19695</v>
      </c>
      <c r="X4215" s="337" t="s">
        <v>19695</v>
      </c>
      <c r="Y4215" s="337" t="s">
        <v>19695</v>
      </c>
      <c r="Z4215" s="337" t="s">
        <v>1753</v>
      </c>
      <c r="AA4215" s="337" t="s">
        <v>717</v>
      </c>
      <c r="AB4215" s="337" t="s">
        <v>718</v>
      </c>
      <c r="AC4215" s="337" t="s">
        <v>15411</v>
      </c>
    </row>
    <row r="4216" spans="1:29" ht="15.8" x14ac:dyDescent="0.25">
      <c r="A4216" s="337" t="s">
        <v>1723</v>
      </c>
      <c r="B4216" s="337" t="s">
        <v>5275</v>
      </c>
      <c r="C4216" s="337" t="s">
        <v>1821</v>
      </c>
      <c r="D4216" s="337" t="s">
        <v>449</v>
      </c>
      <c r="E4216" s="337" t="s">
        <v>2418</v>
      </c>
      <c r="F4216" s="338">
        <v>42898</v>
      </c>
      <c r="G4216" s="337" t="s">
        <v>1417</v>
      </c>
      <c r="H4216" s="338">
        <v>42948</v>
      </c>
      <c r="I4216" s="337" t="s">
        <v>19695</v>
      </c>
      <c r="J4216" s="337" t="s">
        <v>36</v>
      </c>
      <c r="K4216" s="337" t="s">
        <v>19695</v>
      </c>
      <c r="L4216" s="337" t="s">
        <v>19695</v>
      </c>
      <c r="M4216" s="337" t="s">
        <v>19695</v>
      </c>
      <c r="N4216" s="337" t="s">
        <v>19695</v>
      </c>
      <c r="O4216" s="337" t="s">
        <v>19695</v>
      </c>
      <c r="P4216" s="337" t="s">
        <v>19695</v>
      </c>
      <c r="Q4216" s="337" t="s">
        <v>19695</v>
      </c>
      <c r="R4216" s="337" t="s">
        <v>1225</v>
      </c>
      <c r="S4216" s="337" t="s">
        <v>1568</v>
      </c>
      <c r="T4216" s="337" t="s">
        <v>4207</v>
      </c>
      <c r="U4216" s="337" t="s">
        <v>1573</v>
      </c>
      <c r="V4216" s="337">
        <v>8</v>
      </c>
      <c r="W4216" s="337" t="s">
        <v>19695</v>
      </c>
      <c r="X4216" s="337" t="s">
        <v>19695</v>
      </c>
      <c r="Y4216" s="337" t="s">
        <v>19695</v>
      </c>
      <c r="Z4216" s="337" t="s">
        <v>1753</v>
      </c>
      <c r="AA4216" s="337" t="s">
        <v>735</v>
      </c>
      <c r="AB4216" s="337" t="s">
        <v>718</v>
      </c>
      <c r="AC4216" s="337" t="s">
        <v>13694</v>
      </c>
    </row>
    <row r="4217" spans="1:29" ht="15.8" x14ac:dyDescent="0.25">
      <c r="A4217" s="337" t="s">
        <v>1723</v>
      </c>
      <c r="B4217" s="337" t="s">
        <v>5553</v>
      </c>
      <c r="C4217" s="337" t="s">
        <v>1821</v>
      </c>
      <c r="D4217" s="337" t="s">
        <v>449</v>
      </c>
      <c r="E4217" s="337" t="s">
        <v>2418</v>
      </c>
      <c r="F4217" s="338">
        <v>42898</v>
      </c>
      <c r="G4217" s="337" t="s">
        <v>1417</v>
      </c>
      <c r="H4217" s="338">
        <v>42948</v>
      </c>
      <c r="I4217" s="337" t="s">
        <v>19695</v>
      </c>
      <c r="J4217" s="337" t="s">
        <v>16</v>
      </c>
      <c r="K4217" s="337" t="s">
        <v>19695</v>
      </c>
      <c r="L4217" s="337" t="s">
        <v>19695</v>
      </c>
      <c r="M4217" s="337" t="s">
        <v>19695</v>
      </c>
      <c r="N4217" s="337" t="s">
        <v>19695</v>
      </c>
      <c r="O4217" s="337" t="s">
        <v>19695</v>
      </c>
      <c r="P4217" s="337" t="s">
        <v>19695</v>
      </c>
      <c r="Q4217" s="337" t="s">
        <v>19695</v>
      </c>
      <c r="R4217" s="337" t="s">
        <v>98</v>
      </c>
      <c r="S4217" s="337" t="s">
        <v>1176</v>
      </c>
      <c r="T4217" s="337" t="s">
        <v>1176</v>
      </c>
      <c r="U4217" s="337" t="s">
        <v>1192</v>
      </c>
      <c r="V4217" s="337">
        <v>10</v>
      </c>
      <c r="W4217" s="337" t="s">
        <v>19695</v>
      </c>
      <c r="X4217" s="337" t="s">
        <v>19695</v>
      </c>
      <c r="Y4217" s="337" t="s">
        <v>19695</v>
      </c>
      <c r="Z4217" s="337" t="s">
        <v>1753</v>
      </c>
      <c r="AA4217" s="337" t="s">
        <v>735</v>
      </c>
      <c r="AB4217" s="337" t="s">
        <v>718</v>
      </c>
      <c r="AC4217" s="337" t="s">
        <v>13695</v>
      </c>
    </row>
    <row r="4218" spans="1:29" ht="15.8" x14ac:dyDescent="0.25">
      <c r="A4218" s="337" t="s">
        <v>1723</v>
      </c>
      <c r="B4218" s="337" t="s">
        <v>6065</v>
      </c>
      <c r="C4218" s="337" t="s">
        <v>1821</v>
      </c>
      <c r="D4218" s="337" t="s">
        <v>449</v>
      </c>
      <c r="E4218" s="337" t="s">
        <v>2418</v>
      </c>
      <c r="F4218" s="338">
        <v>42898</v>
      </c>
      <c r="G4218" s="337" t="s">
        <v>1417</v>
      </c>
      <c r="H4218" s="338">
        <v>42948</v>
      </c>
      <c r="I4218" s="337" t="s">
        <v>19695</v>
      </c>
      <c r="J4218" s="337" t="s">
        <v>36</v>
      </c>
      <c r="K4218" s="337" t="s">
        <v>19695</v>
      </c>
      <c r="L4218" s="337" t="s">
        <v>19695</v>
      </c>
      <c r="M4218" s="337" t="s">
        <v>19695</v>
      </c>
      <c r="N4218" s="337" t="s">
        <v>19695</v>
      </c>
      <c r="O4218" s="337" t="s">
        <v>19695</v>
      </c>
      <c r="P4218" s="337" t="s">
        <v>19695</v>
      </c>
      <c r="Q4218" s="337" t="s">
        <v>19695</v>
      </c>
      <c r="R4218" s="337" t="s">
        <v>35</v>
      </c>
      <c r="S4218" s="337" t="s">
        <v>77</v>
      </c>
      <c r="T4218" s="337" t="s">
        <v>1015</v>
      </c>
      <c r="U4218" s="337" t="s">
        <v>6023</v>
      </c>
      <c r="V4218" s="337">
        <v>8</v>
      </c>
      <c r="W4218" s="337" t="s">
        <v>19695</v>
      </c>
      <c r="X4218" s="337" t="s">
        <v>19695</v>
      </c>
      <c r="Y4218" s="337" t="s">
        <v>19695</v>
      </c>
      <c r="Z4218" s="337" t="s">
        <v>1753</v>
      </c>
      <c r="AA4218" s="337" t="s">
        <v>717</v>
      </c>
      <c r="AB4218" s="337" t="s">
        <v>718</v>
      </c>
      <c r="AC4218" s="337" t="s">
        <v>13695</v>
      </c>
    </row>
    <row r="4219" spans="1:29" ht="15.8" x14ac:dyDescent="0.25">
      <c r="A4219" s="337" t="s">
        <v>1723</v>
      </c>
      <c r="B4219" s="337" t="s">
        <v>5668</v>
      </c>
      <c r="C4219" s="337" t="s">
        <v>1821</v>
      </c>
      <c r="D4219" s="337" t="s">
        <v>449</v>
      </c>
      <c r="E4219" s="337" t="s">
        <v>2418</v>
      </c>
      <c r="F4219" s="338">
        <v>42898</v>
      </c>
      <c r="G4219" s="337" t="s">
        <v>1417</v>
      </c>
      <c r="H4219" s="338">
        <v>42948</v>
      </c>
      <c r="I4219" s="337" t="s">
        <v>19695</v>
      </c>
      <c r="J4219" s="337" t="s">
        <v>16</v>
      </c>
      <c r="K4219" s="337" t="s">
        <v>19695</v>
      </c>
      <c r="L4219" s="337" t="s">
        <v>19695</v>
      </c>
      <c r="M4219" s="337" t="s">
        <v>19695</v>
      </c>
      <c r="N4219" s="337" t="s">
        <v>19695</v>
      </c>
      <c r="O4219" s="337" t="s">
        <v>19695</v>
      </c>
      <c r="P4219" s="337" t="s">
        <v>19695</v>
      </c>
      <c r="Q4219" s="337" t="s">
        <v>19695</v>
      </c>
      <c r="R4219" s="337" t="s">
        <v>130</v>
      </c>
      <c r="S4219" s="337" t="s">
        <v>940</v>
      </c>
      <c r="T4219" s="337" t="s">
        <v>2483</v>
      </c>
      <c r="U4219" s="337" t="s">
        <v>1634</v>
      </c>
      <c r="V4219" s="337">
        <v>10</v>
      </c>
      <c r="W4219" s="337" t="s">
        <v>19695</v>
      </c>
      <c r="X4219" s="337" t="s">
        <v>19695</v>
      </c>
      <c r="Y4219" s="337" t="s">
        <v>19695</v>
      </c>
      <c r="Z4219" s="337" t="s">
        <v>1753</v>
      </c>
      <c r="AA4219" s="337" t="s">
        <v>717</v>
      </c>
      <c r="AB4219" s="337" t="s">
        <v>718</v>
      </c>
      <c r="AC4219" s="337" t="s">
        <v>13705</v>
      </c>
    </row>
    <row r="4220" spans="1:29" ht="15.8" x14ac:dyDescent="0.25">
      <c r="A4220" s="337" t="s">
        <v>1723</v>
      </c>
      <c r="B4220" s="337" t="s">
        <v>5276</v>
      </c>
      <c r="C4220" s="337" t="s">
        <v>1821</v>
      </c>
      <c r="D4220" s="337" t="s">
        <v>449</v>
      </c>
      <c r="E4220" s="337" t="s">
        <v>2418</v>
      </c>
      <c r="F4220" s="338">
        <v>42898</v>
      </c>
      <c r="G4220" s="337" t="s">
        <v>1417</v>
      </c>
      <c r="H4220" s="338">
        <v>42948</v>
      </c>
      <c r="I4220" s="337" t="s">
        <v>19695</v>
      </c>
      <c r="J4220" s="337" t="s">
        <v>16</v>
      </c>
      <c r="K4220" s="337" t="s">
        <v>19695</v>
      </c>
      <c r="L4220" s="337" t="s">
        <v>19695</v>
      </c>
      <c r="M4220" s="337" t="s">
        <v>19695</v>
      </c>
      <c r="N4220" s="337" t="s">
        <v>19695</v>
      </c>
      <c r="O4220" s="337" t="s">
        <v>19695</v>
      </c>
      <c r="P4220" s="337" t="s">
        <v>19695</v>
      </c>
      <c r="Q4220" s="337" t="s">
        <v>19695</v>
      </c>
      <c r="R4220" s="337" t="s">
        <v>35</v>
      </c>
      <c r="S4220" s="337" t="s">
        <v>1645</v>
      </c>
      <c r="T4220" s="337" t="s">
        <v>5277</v>
      </c>
      <c r="U4220" s="337" t="s">
        <v>5278</v>
      </c>
      <c r="V4220" s="337">
        <v>8</v>
      </c>
      <c r="W4220" s="337" t="s">
        <v>19695</v>
      </c>
      <c r="X4220" s="337" t="s">
        <v>19695</v>
      </c>
      <c r="Y4220" s="337" t="s">
        <v>19695</v>
      </c>
      <c r="Z4220" s="337" t="s">
        <v>1753</v>
      </c>
      <c r="AA4220" s="337" t="s">
        <v>735</v>
      </c>
      <c r="AB4220" s="337" t="s">
        <v>718</v>
      </c>
      <c r="AC4220" s="337" t="s">
        <v>15416</v>
      </c>
    </row>
    <row r="4221" spans="1:29" ht="15.8" x14ac:dyDescent="0.25">
      <c r="A4221" s="337" t="s">
        <v>1723</v>
      </c>
      <c r="B4221" s="337" t="s">
        <v>5543</v>
      </c>
      <c r="C4221" s="337" t="s">
        <v>1821</v>
      </c>
      <c r="D4221" s="337" t="s">
        <v>449</v>
      </c>
      <c r="E4221" s="337" t="s">
        <v>2418</v>
      </c>
      <c r="F4221" s="338">
        <v>42898</v>
      </c>
      <c r="G4221" s="337" t="s">
        <v>1417</v>
      </c>
      <c r="H4221" s="338">
        <v>42948</v>
      </c>
      <c r="I4221" s="337" t="s">
        <v>19695</v>
      </c>
      <c r="J4221" s="337" t="s">
        <v>36</v>
      </c>
      <c r="K4221" s="337" t="s">
        <v>19695</v>
      </c>
      <c r="L4221" s="337" t="s">
        <v>19695</v>
      </c>
      <c r="M4221" s="337" t="s">
        <v>19695</v>
      </c>
      <c r="N4221" s="337" t="s">
        <v>19695</v>
      </c>
      <c r="O4221" s="337" t="s">
        <v>19695</v>
      </c>
      <c r="P4221" s="337" t="s">
        <v>19695</v>
      </c>
      <c r="Q4221" s="337" t="s">
        <v>19695</v>
      </c>
      <c r="R4221" s="337" t="s">
        <v>130</v>
      </c>
      <c r="S4221" s="337" t="s">
        <v>427</v>
      </c>
      <c r="T4221" s="337" t="s">
        <v>427</v>
      </c>
      <c r="U4221" s="337" t="s">
        <v>5544</v>
      </c>
      <c r="V4221" s="337">
        <v>6</v>
      </c>
      <c r="W4221" s="337" t="s">
        <v>19695</v>
      </c>
      <c r="X4221" s="337" t="s">
        <v>19695</v>
      </c>
      <c r="Y4221" s="337" t="s">
        <v>19695</v>
      </c>
      <c r="Z4221" s="337" t="s">
        <v>1753</v>
      </c>
      <c r="AA4221" s="337" t="s">
        <v>717</v>
      </c>
      <c r="AB4221" s="337" t="s">
        <v>718</v>
      </c>
      <c r="AC4221" s="337" t="s">
        <v>15419</v>
      </c>
    </row>
    <row r="4222" spans="1:29" ht="15.8" x14ac:dyDescent="0.25">
      <c r="A4222" s="337" t="s">
        <v>1723</v>
      </c>
      <c r="B4222" s="337" t="s">
        <v>5545</v>
      </c>
      <c r="C4222" s="337" t="s">
        <v>1821</v>
      </c>
      <c r="D4222" s="337" t="s">
        <v>449</v>
      </c>
      <c r="E4222" s="337" t="s">
        <v>2418</v>
      </c>
      <c r="F4222" s="338">
        <v>42898</v>
      </c>
      <c r="G4222" s="337" t="s">
        <v>1417</v>
      </c>
      <c r="H4222" s="338">
        <v>42948</v>
      </c>
      <c r="I4222" s="337" t="s">
        <v>19695</v>
      </c>
      <c r="J4222" s="337" t="s">
        <v>36</v>
      </c>
      <c r="K4222" s="337" t="s">
        <v>19695</v>
      </c>
      <c r="L4222" s="337" t="s">
        <v>19695</v>
      </c>
      <c r="M4222" s="337" t="s">
        <v>19695</v>
      </c>
      <c r="N4222" s="337" t="s">
        <v>19695</v>
      </c>
      <c r="O4222" s="337" t="s">
        <v>19695</v>
      </c>
      <c r="P4222" s="337" t="s">
        <v>19695</v>
      </c>
      <c r="Q4222" s="337" t="s">
        <v>19695</v>
      </c>
      <c r="R4222" s="337" t="s">
        <v>130</v>
      </c>
      <c r="S4222" s="337" t="s">
        <v>928</v>
      </c>
      <c r="T4222" s="337" t="s">
        <v>427</v>
      </c>
      <c r="U4222" s="337" t="s">
        <v>5546</v>
      </c>
      <c r="V4222" s="337">
        <v>6</v>
      </c>
      <c r="W4222" s="337" t="s">
        <v>19695</v>
      </c>
      <c r="X4222" s="337" t="s">
        <v>19695</v>
      </c>
      <c r="Y4222" s="337" t="s">
        <v>19695</v>
      </c>
      <c r="Z4222" s="337" t="s">
        <v>1753</v>
      </c>
      <c r="AA4222" s="337" t="s">
        <v>717</v>
      </c>
      <c r="AB4222" s="337" t="s">
        <v>718</v>
      </c>
      <c r="AC4222" s="337" t="s">
        <v>15419</v>
      </c>
    </row>
    <row r="4223" spans="1:29" ht="15.8" x14ac:dyDescent="0.25">
      <c r="A4223" s="337" t="s">
        <v>1723</v>
      </c>
      <c r="B4223" s="337" t="s">
        <v>5548</v>
      </c>
      <c r="C4223" s="337" t="s">
        <v>1821</v>
      </c>
      <c r="D4223" s="337" t="s">
        <v>449</v>
      </c>
      <c r="E4223" s="337" t="s">
        <v>2418</v>
      </c>
      <c r="F4223" s="338">
        <v>42898</v>
      </c>
      <c r="G4223" s="337" t="s">
        <v>1417</v>
      </c>
      <c r="H4223" s="338">
        <v>42948</v>
      </c>
      <c r="I4223" s="337" t="s">
        <v>19695</v>
      </c>
      <c r="J4223" s="337" t="s">
        <v>36</v>
      </c>
      <c r="K4223" s="337" t="s">
        <v>19695</v>
      </c>
      <c r="L4223" s="337" t="s">
        <v>19695</v>
      </c>
      <c r="M4223" s="337" t="s">
        <v>19695</v>
      </c>
      <c r="N4223" s="337" t="s">
        <v>19695</v>
      </c>
      <c r="O4223" s="337" t="s">
        <v>19695</v>
      </c>
      <c r="P4223" s="337" t="s">
        <v>19695</v>
      </c>
      <c r="Q4223" s="337" t="s">
        <v>19695</v>
      </c>
      <c r="R4223" s="337" t="s">
        <v>130</v>
      </c>
      <c r="S4223" s="337" t="s">
        <v>427</v>
      </c>
      <c r="T4223" s="337" t="s">
        <v>427</v>
      </c>
      <c r="U4223" s="337" t="s">
        <v>2501</v>
      </c>
      <c r="V4223" s="337">
        <v>8</v>
      </c>
      <c r="W4223" s="337" t="s">
        <v>19695</v>
      </c>
      <c r="X4223" s="337" t="s">
        <v>19695</v>
      </c>
      <c r="Y4223" s="337" t="s">
        <v>19695</v>
      </c>
      <c r="Z4223" s="337" t="s">
        <v>1753</v>
      </c>
      <c r="AA4223" s="337" t="s">
        <v>717</v>
      </c>
      <c r="AB4223" s="337" t="s">
        <v>718</v>
      </c>
      <c r="AC4223" s="337" t="s">
        <v>15420</v>
      </c>
    </row>
    <row r="4224" spans="1:29" ht="15.8" x14ac:dyDescent="0.25">
      <c r="A4224" s="337" t="s">
        <v>1723</v>
      </c>
      <c r="B4224" s="337" t="s">
        <v>5628</v>
      </c>
      <c r="C4224" s="337" t="s">
        <v>1821</v>
      </c>
      <c r="D4224" s="337" t="s">
        <v>449</v>
      </c>
      <c r="E4224" s="337" t="s">
        <v>2418</v>
      </c>
      <c r="F4224" s="338">
        <v>42898</v>
      </c>
      <c r="G4224" s="337" t="s">
        <v>1417</v>
      </c>
      <c r="H4224" s="338">
        <v>42948</v>
      </c>
      <c r="I4224" s="337" t="s">
        <v>19695</v>
      </c>
      <c r="J4224" s="337" t="s">
        <v>36</v>
      </c>
      <c r="K4224" s="337" t="s">
        <v>19695</v>
      </c>
      <c r="L4224" s="337" t="s">
        <v>19695</v>
      </c>
      <c r="M4224" s="337" t="s">
        <v>19695</v>
      </c>
      <c r="N4224" s="337" t="s">
        <v>19695</v>
      </c>
      <c r="O4224" s="337" t="s">
        <v>19695</v>
      </c>
      <c r="P4224" s="337" t="s">
        <v>19695</v>
      </c>
      <c r="Q4224" s="337" t="s">
        <v>19695</v>
      </c>
      <c r="R4224" s="337" t="s">
        <v>98</v>
      </c>
      <c r="S4224" s="337" t="s">
        <v>121</v>
      </c>
      <c r="T4224" s="337" t="s">
        <v>5423</v>
      </c>
      <c r="U4224" s="337" t="s">
        <v>1554</v>
      </c>
      <c r="V4224" s="337">
        <v>8</v>
      </c>
      <c r="W4224" s="337" t="s">
        <v>19695</v>
      </c>
      <c r="X4224" s="337" t="s">
        <v>19695</v>
      </c>
      <c r="Y4224" s="337" t="s">
        <v>19695</v>
      </c>
      <c r="Z4224" s="337" t="s">
        <v>1753</v>
      </c>
      <c r="AA4224" s="337" t="s">
        <v>717</v>
      </c>
      <c r="AB4224" s="337" t="s">
        <v>718</v>
      </c>
      <c r="AC4224" s="337" t="s">
        <v>15421</v>
      </c>
    </row>
    <row r="4225" spans="1:29" ht="15.8" x14ac:dyDescent="0.25">
      <c r="A4225" s="337" t="s">
        <v>1723</v>
      </c>
      <c r="B4225" s="337" t="s">
        <v>5592</v>
      </c>
      <c r="C4225" s="337" t="s">
        <v>1821</v>
      </c>
      <c r="D4225" s="337" t="s">
        <v>449</v>
      </c>
      <c r="E4225" s="337" t="s">
        <v>2418</v>
      </c>
      <c r="F4225" s="338">
        <v>42898</v>
      </c>
      <c r="G4225" s="337" t="s">
        <v>1417</v>
      </c>
      <c r="H4225" s="338">
        <v>42948</v>
      </c>
      <c r="I4225" s="337" t="s">
        <v>19695</v>
      </c>
      <c r="J4225" s="337" t="s">
        <v>36</v>
      </c>
      <c r="K4225" s="337" t="s">
        <v>19695</v>
      </c>
      <c r="L4225" s="337" t="s">
        <v>19695</v>
      </c>
      <c r="M4225" s="337" t="s">
        <v>19695</v>
      </c>
      <c r="N4225" s="337" t="s">
        <v>19695</v>
      </c>
      <c r="O4225" s="337" t="s">
        <v>19695</v>
      </c>
      <c r="P4225" s="337" t="s">
        <v>19695</v>
      </c>
      <c r="Q4225" s="337" t="s">
        <v>19695</v>
      </c>
      <c r="R4225" s="337" t="s">
        <v>98</v>
      </c>
      <c r="S4225" s="337" t="s">
        <v>121</v>
      </c>
      <c r="T4225" s="337" t="s">
        <v>5588</v>
      </c>
      <c r="U4225" s="337" t="s">
        <v>1554</v>
      </c>
      <c r="V4225" s="337">
        <v>8</v>
      </c>
      <c r="W4225" s="337" t="s">
        <v>19695</v>
      </c>
      <c r="X4225" s="337" t="s">
        <v>19695</v>
      </c>
      <c r="Y4225" s="337" t="s">
        <v>19695</v>
      </c>
      <c r="Z4225" s="337" t="s">
        <v>1753</v>
      </c>
      <c r="AA4225" s="337" t="s">
        <v>717</v>
      </c>
      <c r="AB4225" s="337" t="s">
        <v>718</v>
      </c>
      <c r="AC4225" s="337" t="s">
        <v>13711</v>
      </c>
    </row>
    <row r="4226" spans="1:29" ht="15.8" x14ac:dyDescent="0.25">
      <c r="A4226" s="337" t="s">
        <v>1723</v>
      </c>
      <c r="B4226" s="337" t="s">
        <v>5613</v>
      </c>
      <c r="C4226" s="337" t="s">
        <v>1821</v>
      </c>
      <c r="D4226" s="337" t="s">
        <v>449</v>
      </c>
      <c r="E4226" s="337" t="s">
        <v>2418</v>
      </c>
      <c r="F4226" s="338">
        <v>42898</v>
      </c>
      <c r="G4226" s="337" t="s">
        <v>1417</v>
      </c>
      <c r="H4226" s="338">
        <v>42948</v>
      </c>
      <c r="I4226" s="337" t="s">
        <v>19695</v>
      </c>
      <c r="J4226" s="337" t="s">
        <v>16</v>
      </c>
      <c r="K4226" s="337" t="s">
        <v>19695</v>
      </c>
      <c r="L4226" s="337" t="s">
        <v>19695</v>
      </c>
      <c r="M4226" s="337" t="s">
        <v>19695</v>
      </c>
      <c r="N4226" s="337" t="s">
        <v>19695</v>
      </c>
      <c r="O4226" s="337" t="s">
        <v>19695</v>
      </c>
      <c r="P4226" s="337" t="s">
        <v>19695</v>
      </c>
      <c r="Q4226" s="337" t="s">
        <v>19695</v>
      </c>
      <c r="R4226" s="337" t="s">
        <v>56</v>
      </c>
      <c r="S4226" s="337" t="s">
        <v>750</v>
      </c>
      <c r="T4226" s="337" t="s">
        <v>57</v>
      </c>
      <c r="U4226" s="337" t="s">
        <v>5614</v>
      </c>
      <c r="V4226" s="337">
        <v>8</v>
      </c>
      <c r="W4226" s="337" t="s">
        <v>19695</v>
      </c>
      <c r="X4226" s="337" t="s">
        <v>19695</v>
      </c>
      <c r="Y4226" s="337" t="s">
        <v>19695</v>
      </c>
      <c r="Z4226" s="337" t="s">
        <v>1753</v>
      </c>
      <c r="AA4226" s="337" t="s">
        <v>717</v>
      </c>
      <c r="AB4226" s="337" t="s">
        <v>718</v>
      </c>
      <c r="AC4226" s="337" t="s">
        <v>13713</v>
      </c>
    </row>
    <row r="4227" spans="1:29" ht="15.8" x14ac:dyDescent="0.25">
      <c r="A4227" s="337" t="s">
        <v>1723</v>
      </c>
      <c r="B4227" s="337" t="s">
        <v>5660</v>
      </c>
      <c r="C4227" s="337" t="s">
        <v>1821</v>
      </c>
      <c r="D4227" s="337" t="s">
        <v>449</v>
      </c>
      <c r="E4227" s="337" t="s">
        <v>2418</v>
      </c>
      <c r="F4227" s="338">
        <v>42898</v>
      </c>
      <c r="G4227" s="337" t="s">
        <v>1417</v>
      </c>
      <c r="H4227" s="338">
        <v>42948</v>
      </c>
      <c r="I4227" s="337" t="s">
        <v>19695</v>
      </c>
      <c r="J4227" s="337" t="s">
        <v>36</v>
      </c>
      <c r="K4227" s="337" t="s">
        <v>19695</v>
      </c>
      <c r="L4227" s="337" t="s">
        <v>19695</v>
      </c>
      <c r="M4227" s="337" t="s">
        <v>19695</v>
      </c>
      <c r="N4227" s="337" t="s">
        <v>19695</v>
      </c>
      <c r="O4227" s="337" t="s">
        <v>19695</v>
      </c>
      <c r="P4227" s="337" t="s">
        <v>19695</v>
      </c>
      <c r="Q4227" s="337" t="s">
        <v>19695</v>
      </c>
      <c r="R4227" s="337" t="s">
        <v>98</v>
      </c>
      <c r="S4227" s="337" t="s">
        <v>1172</v>
      </c>
      <c r="T4227" s="337" t="s">
        <v>4270</v>
      </c>
      <c r="U4227" s="337" t="s">
        <v>5661</v>
      </c>
      <c r="V4227" s="337">
        <v>6</v>
      </c>
      <c r="W4227" s="337" t="s">
        <v>19695</v>
      </c>
      <c r="X4227" s="337" t="s">
        <v>19695</v>
      </c>
      <c r="Y4227" s="337" t="s">
        <v>19695</v>
      </c>
      <c r="Z4227" s="337" t="s">
        <v>1753</v>
      </c>
      <c r="AA4227" s="337" t="s">
        <v>717</v>
      </c>
      <c r="AB4227" s="337" t="s">
        <v>718</v>
      </c>
      <c r="AC4227" s="337" t="s">
        <v>13715</v>
      </c>
    </row>
    <row r="4228" spans="1:29" ht="15.8" x14ac:dyDescent="0.25">
      <c r="A4228" s="337" t="s">
        <v>1723</v>
      </c>
      <c r="B4228" s="337" t="s">
        <v>5886</v>
      </c>
      <c r="C4228" s="337" t="s">
        <v>1821</v>
      </c>
      <c r="D4228" s="337" t="s">
        <v>449</v>
      </c>
      <c r="E4228" s="337" t="s">
        <v>2418</v>
      </c>
      <c r="F4228" s="338">
        <v>42898</v>
      </c>
      <c r="G4228" s="337" t="s">
        <v>1417</v>
      </c>
      <c r="H4228" s="338">
        <v>42948</v>
      </c>
      <c r="I4228" s="337" t="s">
        <v>19695</v>
      </c>
      <c r="J4228" s="337" t="s">
        <v>16</v>
      </c>
      <c r="K4228" s="337" t="s">
        <v>19695</v>
      </c>
      <c r="L4228" s="337" t="s">
        <v>19695</v>
      </c>
      <c r="M4228" s="337" t="s">
        <v>19695</v>
      </c>
      <c r="N4228" s="337" t="s">
        <v>19695</v>
      </c>
      <c r="O4228" s="337" t="s">
        <v>19695</v>
      </c>
      <c r="P4228" s="337" t="s">
        <v>19695</v>
      </c>
      <c r="Q4228" s="337" t="s">
        <v>19695</v>
      </c>
      <c r="R4228" s="337" t="s">
        <v>101</v>
      </c>
      <c r="S4228" s="337" t="s">
        <v>102</v>
      </c>
      <c r="T4228" s="337" t="s">
        <v>1582</v>
      </c>
      <c r="U4228" s="337" t="s">
        <v>5887</v>
      </c>
      <c r="V4228" s="337">
        <v>8</v>
      </c>
      <c r="W4228" s="337" t="s">
        <v>19695</v>
      </c>
      <c r="X4228" s="337" t="s">
        <v>19695</v>
      </c>
      <c r="Y4228" s="337" t="s">
        <v>19695</v>
      </c>
      <c r="Z4228" s="337" t="s">
        <v>1753</v>
      </c>
      <c r="AA4228" s="337" t="s">
        <v>717</v>
      </c>
      <c r="AB4228" s="337" t="s">
        <v>718</v>
      </c>
      <c r="AC4228" s="337" t="s">
        <v>15214</v>
      </c>
    </row>
    <row r="4229" spans="1:29" ht="15.8" x14ac:dyDescent="0.25">
      <c r="A4229" s="337" t="s">
        <v>1723</v>
      </c>
      <c r="B4229" s="337" t="s">
        <v>5481</v>
      </c>
      <c r="C4229" s="337" t="s">
        <v>1821</v>
      </c>
      <c r="D4229" s="337" t="s">
        <v>449</v>
      </c>
      <c r="E4229" s="337" t="s">
        <v>2418</v>
      </c>
      <c r="F4229" s="338">
        <v>42898</v>
      </c>
      <c r="G4229" s="337" t="s">
        <v>1417</v>
      </c>
      <c r="H4229" s="338">
        <v>42948</v>
      </c>
      <c r="I4229" s="337" t="s">
        <v>19695</v>
      </c>
      <c r="J4229" s="337" t="s">
        <v>36</v>
      </c>
      <c r="K4229" s="337" t="s">
        <v>19695</v>
      </c>
      <c r="L4229" s="337" t="s">
        <v>19695</v>
      </c>
      <c r="M4229" s="337" t="s">
        <v>19695</v>
      </c>
      <c r="N4229" s="337" t="s">
        <v>19695</v>
      </c>
      <c r="O4229" s="337" t="s">
        <v>19695</v>
      </c>
      <c r="P4229" s="337" t="s">
        <v>19695</v>
      </c>
      <c r="Q4229" s="337" t="s">
        <v>19695</v>
      </c>
      <c r="R4229" s="337" t="s">
        <v>52</v>
      </c>
      <c r="S4229" s="337" t="s">
        <v>839</v>
      </c>
      <c r="T4229" s="337" t="s">
        <v>5482</v>
      </c>
      <c r="U4229" s="337" t="s">
        <v>88</v>
      </c>
      <c r="V4229" s="337">
        <v>8</v>
      </c>
      <c r="W4229" s="337" t="s">
        <v>19695</v>
      </c>
      <c r="X4229" s="337" t="s">
        <v>19695</v>
      </c>
      <c r="Y4229" s="337" t="s">
        <v>19695</v>
      </c>
      <c r="Z4229" s="337" t="s">
        <v>1753</v>
      </c>
      <c r="AA4229" s="337" t="s">
        <v>717</v>
      </c>
      <c r="AB4229" s="337" t="s">
        <v>718</v>
      </c>
      <c r="AC4229" s="337" t="s">
        <v>13723</v>
      </c>
    </row>
    <row r="4230" spans="1:29" ht="15.8" x14ac:dyDescent="0.25">
      <c r="A4230" s="337" t="s">
        <v>1723</v>
      </c>
      <c r="B4230" s="337" t="s">
        <v>5483</v>
      </c>
      <c r="C4230" s="337" t="s">
        <v>1725</v>
      </c>
      <c r="D4230" s="337" t="s">
        <v>1726</v>
      </c>
      <c r="E4230" s="337" t="s">
        <v>2418</v>
      </c>
      <c r="F4230" s="338">
        <v>42898</v>
      </c>
      <c r="G4230" s="337" t="s">
        <v>1417</v>
      </c>
      <c r="H4230" s="338">
        <v>42948</v>
      </c>
      <c r="I4230" s="337" t="s">
        <v>19695</v>
      </c>
      <c r="J4230" s="337" t="s">
        <v>16</v>
      </c>
      <c r="K4230" s="337" t="s">
        <v>19695</v>
      </c>
      <c r="L4230" s="337" t="s">
        <v>19695</v>
      </c>
      <c r="M4230" s="337" t="s">
        <v>19695</v>
      </c>
      <c r="N4230" s="337" t="s">
        <v>19695</v>
      </c>
      <c r="O4230" s="337" t="s">
        <v>19695</v>
      </c>
      <c r="P4230" s="337" t="s">
        <v>19695</v>
      </c>
      <c r="Q4230" s="337" t="s">
        <v>19695</v>
      </c>
      <c r="R4230" s="337" t="s">
        <v>52</v>
      </c>
      <c r="S4230" s="337" t="s">
        <v>52</v>
      </c>
      <c r="T4230" s="337" t="s">
        <v>52</v>
      </c>
      <c r="U4230" s="337" t="s">
        <v>5484</v>
      </c>
      <c r="V4230" s="337">
        <v>12</v>
      </c>
      <c r="W4230" s="337" t="s">
        <v>19695</v>
      </c>
      <c r="X4230" s="337" t="s">
        <v>19695</v>
      </c>
      <c r="Y4230" s="337" t="s">
        <v>19695</v>
      </c>
      <c r="Z4230" s="337" t="s">
        <v>1753</v>
      </c>
      <c r="AA4230" s="337" t="s">
        <v>717</v>
      </c>
      <c r="AB4230" s="337" t="s">
        <v>718</v>
      </c>
      <c r="AC4230" s="337" t="s">
        <v>13723</v>
      </c>
    </row>
    <row r="4231" spans="1:29" ht="15.8" x14ac:dyDescent="0.25">
      <c r="A4231" s="337" t="s">
        <v>1723</v>
      </c>
      <c r="B4231" s="337" t="s">
        <v>6072</v>
      </c>
      <c r="C4231" s="337" t="s">
        <v>1725</v>
      </c>
      <c r="D4231" s="337" t="s">
        <v>13527</v>
      </c>
      <c r="E4231" s="337" t="s">
        <v>2418</v>
      </c>
      <c r="F4231" s="338">
        <v>42898</v>
      </c>
      <c r="G4231" s="337" t="s">
        <v>1417</v>
      </c>
      <c r="H4231" s="338">
        <v>42948</v>
      </c>
      <c r="I4231" s="337" t="s">
        <v>19695</v>
      </c>
      <c r="J4231" s="337" t="s">
        <v>36</v>
      </c>
      <c r="K4231" s="337" t="s">
        <v>19695</v>
      </c>
      <c r="L4231" s="337" t="s">
        <v>19695</v>
      </c>
      <c r="M4231" s="337" t="s">
        <v>19695</v>
      </c>
      <c r="N4231" s="337" t="s">
        <v>19695</v>
      </c>
      <c r="O4231" s="337" t="s">
        <v>19695</v>
      </c>
      <c r="P4231" s="337" t="s">
        <v>19695</v>
      </c>
      <c r="Q4231" s="337" t="s">
        <v>19695</v>
      </c>
      <c r="R4231" s="337" t="s">
        <v>35</v>
      </c>
      <c r="S4231" s="337" t="s">
        <v>77</v>
      </c>
      <c r="T4231" s="337" t="s">
        <v>1029</v>
      </c>
      <c r="U4231" s="337" t="s">
        <v>6073</v>
      </c>
      <c r="V4231" s="337">
        <v>8</v>
      </c>
      <c r="W4231" s="337" t="s">
        <v>19695</v>
      </c>
      <c r="X4231" s="337" t="s">
        <v>19695</v>
      </c>
      <c r="Y4231" s="337" t="s">
        <v>19695</v>
      </c>
      <c r="Z4231" s="337" t="s">
        <v>1753</v>
      </c>
      <c r="AA4231" s="337" t="s">
        <v>717</v>
      </c>
      <c r="AB4231" s="337" t="s">
        <v>718</v>
      </c>
      <c r="AC4231" s="337" t="s">
        <v>13726</v>
      </c>
    </row>
    <row r="4232" spans="1:29" ht="15.8" x14ac:dyDescent="0.25">
      <c r="A4232" s="337" t="s">
        <v>1723</v>
      </c>
      <c r="B4232" s="337" t="s">
        <v>1416</v>
      </c>
      <c r="C4232" s="337" t="s">
        <v>1821</v>
      </c>
      <c r="D4232" s="337" t="s">
        <v>449</v>
      </c>
      <c r="E4232" s="337" t="s">
        <v>2418</v>
      </c>
      <c r="F4232" s="338">
        <v>42898</v>
      </c>
      <c r="G4232" s="337" t="s">
        <v>1417</v>
      </c>
      <c r="H4232" s="338">
        <v>42948</v>
      </c>
      <c r="I4232" s="337" t="s">
        <v>19695</v>
      </c>
      <c r="J4232" s="337" t="s">
        <v>16</v>
      </c>
      <c r="K4232" s="337" t="s">
        <v>19695</v>
      </c>
      <c r="L4232" s="337" t="s">
        <v>19695</v>
      </c>
      <c r="M4232" s="337" t="s">
        <v>19695</v>
      </c>
      <c r="N4232" s="337" t="s">
        <v>19695</v>
      </c>
      <c r="O4232" s="337" t="s">
        <v>19695</v>
      </c>
      <c r="P4232" s="337" t="s">
        <v>19695</v>
      </c>
      <c r="Q4232" s="337" t="s">
        <v>19695</v>
      </c>
      <c r="R4232" s="337" t="s">
        <v>56</v>
      </c>
      <c r="S4232" s="337" t="s">
        <v>79</v>
      </c>
      <c r="T4232" s="337" t="s">
        <v>1418</v>
      </c>
      <c r="U4232" s="337" t="s">
        <v>1419</v>
      </c>
      <c r="V4232" s="337">
        <v>8</v>
      </c>
      <c r="W4232" s="337" t="s">
        <v>19695</v>
      </c>
      <c r="X4232" s="337" t="s">
        <v>19695</v>
      </c>
      <c r="Y4232" s="337" t="s">
        <v>19695</v>
      </c>
      <c r="Z4232" s="337" t="s">
        <v>1753</v>
      </c>
      <c r="AA4232" s="337" t="s">
        <v>735</v>
      </c>
      <c r="AB4232" s="337" t="s">
        <v>718</v>
      </c>
      <c r="AC4232" s="337" t="s">
        <v>13728</v>
      </c>
    </row>
    <row r="4233" spans="1:29" ht="15.8" x14ac:dyDescent="0.25">
      <c r="A4233" s="337" t="s">
        <v>1723</v>
      </c>
      <c r="B4233" s="337" t="s">
        <v>5856</v>
      </c>
      <c r="C4233" s="337" t="s">
        <v>1821</v>
      </c>
      <c r="D4233" s="337" t="s">
        <v>449</v>
      </c>
      <c r="E4233" s="337" t="s">
        <v>2418</v>
      </c>
      <c r="F4233" s="338">
        <v>42898</v>
      </c>
      <c r="G4233" s="337" t="s">
        <v>1417</v>
      </c>
      <c r="H4233" s="338">
        <v>42948</v>
      </c>
      <c r="I4233" s="337" t="s">
        <v>19695</v>
      </c>
      <c r="J4233" s="337" t="s">
        <v>36</v>
      </c>
      <c r="K4233" s="337" t="s">
        <v>19695</v>
      </c>
      <c r="L4233" s="337" t="s">
        <v>19695</v>
      </c>
      <c r="M4233" s="337" t="s">
        <v>19695</v>
      </c>
      <c r="N4233" s="337" t="s">
        <v>19695</v>
      </c>
      <c r="O4233" s="337" t="s">
        <v>19695</v>
      </c>
      <c r="P4233" s="337" t="s">
        <v>19695</v>
      </c>
      <c r="Q4233" s="337" t="s">
        <v>19695</v>
      </c>
      <c r="R4233" s="337" t="s">
        <v>56</v>
      </c>
      <c r="S4233" s="337" t="s">
        <v>57</v>
      </c>
      <c r="T4233" s="337" t="s">
        <v>5857</v>
      </c>
      <c r="U4233" s="337" t="s">
        <v>5858</v>
      </c>
      <c r="V4233" s="337">
        <v>12</v>
      </c>
      <c r="W4233" s="337" t="s">
        <v>19695</v>
      </c>
      <c r="X4233" s="337" t="s">
        <v>19695</v>
      </c>
      <c r="Y4233" s="337" t="s">
        <v>19695</v>
      </c>
      <c r="Z4233" s="337" t="s">
        <v>1753</v>
      </c>
      <c r="AA4233" s="337" t="s">
        <v>735</v>
      </c>
      <c r="AB4233" s="337" t="s">
        <v>718</v>
      </c>
      <c r="AC4233" s="337" t="s">
        <v>13728</v>
      </c>
    </row>
    <row r="4234" spans="1:29" ht="15.8" x14ac:dyDescent="0.25">
      <c r="A4234" s="337" t="s">
        <v>1723</v>
      </c>
      <c r="B4234" s="337" t="s">
        <v>5888</v>
      </c>
      <c r="C4234" s="337" t="s">
        <v>1821</v>
      </c>
      <c r="D4234" s="337" t="s">
        <v>449</v>
      </c>
      <c r="E4234" s="337" t="s">
        <v>2418</v>
      </c>
      <c r="F4234" s="338">
        <v>42898</v>
      </c>
      <c r="G4234" s="337" t="s">
        <v>1417</v>
      </c>
      <c r="H4234" s="338">
        <v>42948</v>
      </c>
      <c r="I4234" s="337" t="s">
        <v>19695</v>
      </c>
      <c r="J4234" s="337" t="s">
        <v>36</v>
      </c>
      <c r="K4234" s="337" t="s">
        <v>19695</v>
      </c>
      <c r="L4234" s="337" t="s">
        <v>19695</v>
      </c>
      <c r="M4234" s="337" t="s">
        <v>19695</v>
      </c>
      <c r="N4234" s="337" t="s">
        <v>19695</v>
      </c>
      <c r="O4234" s="337" t="s">
        <v>19695</v>
      </c>
      <c r="P4234" s="337" t="s">
        <v>19695</v>
      </c>
      <c r="Q4234" s="337" t="s">
        <v>19695</v>
      </c>
      <c r="R4234" s="337" t="s">
        <v>15</v>
      </c>
      <c r="S4234" s="337" t="s">
        <v>1098</v>
      </c>
      <c r="T4234" s="337" t="s">
        <v>1110</v>
      </c>
      <c r="U4234" s="337" t="s">
        <v>5889</v>
      </c>
      <c r="V4234" s="337">
        <v>8</v>
      </c>
      <c r="W4234" s="337" t="s">
        <v>19695</v>
      </c>
      <c r="X4234" s="337" t="s">
        <v>19695</v>
      </c>
      <c r="Y4234" s="337" t="s">
        <v>19695</v>
      </c>
      <c r="Z4234" s="337" t="s">
        <v>1753</v>
      </c>
      <c r="AA4234" s="337" t="s">
        <v>717</v>
      </c>
      <c r="AB4234" s="337" t="s">
        <v>718</v>
      </c>
      <c r="AC4234" s="337" t="s">
        <v>15425</v>
      </c>
    </row>
    <row r="4235" spans="1:29" ht="15.8" x14ac:dyDescent="0.25">
      <c r="A4235" s="337" t="s">
        <v>1723</v>
      </c>
      <c r="B4235" s="337" t="s">
        <v>5147</v>
      </c>
      <c r="C4235" s="337" t="s">
        <v>1821</v>
      </c>
      <c r="D4235" s="337" t="s">
        <v>449</v>
      </c>
      <c r="E4235" s="337" t="s">
        <v>2418</v>
      </c>
      <c r="F4235" s="338">
        <v>42898</v>
      </c>
      <c r="G4235" s="337" t="s">
        <v>1417</v>
      </c>
      <c r="H4235" s="338">
        <v>42948</v>
      </c>
      <c r="I4235" s="337" t="s">
        <v>19695</v>
      </c>
      <c r="J4235" s="337" t="s">
        <v>36</v>
      </c>
      <c r="K4235" s="337" t="s">
        <v>19695</v>
      </c>
      <c r="L4235" s="337" t="s">
        <v>19695</v>
      </c>
      <c r="M4235" s="337" t="s">
        <v>19695</v>
      </c>
      <c r="N4235" s="337" t="s">
        <v>19695</v>
      </c>
      <c r="O4235" s="337" t="s">
        <v>19695</v>
      </c>
      <c r="P4235" s="337" t="s">
        <v>19695</v>
      </c>
      <c r="Q4235" s="337" t="s">
        <v>19695</v>
      </c>
      <c r="R4235" s="337" t="s">
        <v>18</v>
      </c>
      <c r="S4235" s="337" t="s">
        <v>1038</v>
      </c>
      <c r="T4235" s="337" t="s">
        <v>1039</v>
      </c>
      <c r="U4235" s="337" t="s">
        <v>5117</v>
      </c>
      <c r="V4235" s="337">
        <v>6</v>
      </c>
      <c r="W4235" s="337" t="s">
        <v>19695</v>
      </c>
      <c r="X4235" s="337" t="s">
        <v>19695</v>
      </c>
      <c r="Y4235" s="337" t="s">
        <v>19695</v>
      </c>
      <c r="Z4235" s="337" t="s">
        <v>1753</v>
      </c>
      <c r="AA4235" s="337" t="s">
        <v>735</v>
      </c>
      <c r="AB4235" s="337" t="s">
        <v>718</v>
      </c>
      <c r="AC4235" s="337" t="s">
        <v>13741</v>
      </c>
    </row>
    <row r="4236" spans="1:29" ht="15.8" x14ac:dyDescent="0.25">
      <c r="A4236" s="337" t="s">
        <v>1723</v>
      </c>
      <c r="B4236" s="337" t="s">
        <v>5505</v>
      </c>
      <c r="C4236" s="337" t="s">
        <v>1821</v>
      </c>
      <c r="D4236" s="337" t="s">
        <v>449</v>
      </c>
      <c r="E4236" s="337" t="s">
        <v>4317</v>
      </c>
      <c r="F4236" s="338">
        <v>42938</v>
      </c>
      <c r="G4236" s="337" t="s">
        <v>4418</v>
      </c>
      <c r="H4236" s="338">
        <v>42946</v>
      </c>
      <c r="I4236" s="337" t="s">
        <v>19695</v>
      </c>
      <c r="J4236" s="337" t="s">
        <v>36</v>
      </c>
      <c r="K4236" s="337" t="s">
        <v>19695</v>
      </c>
      <c r="L4236" s="337" t="s">
        <v>19695</v>
      </c>
      <c r="M4236" s="337" t="s">
        <v>19695</v>
      </c>
      <c r="N4236" s="337" t="s">
        <v>19695</v>
      </c>
      <c r="O4236" s="337" t="s">
        <v>19695</v>
      </c>
      <c r="P4236" s="337" t="s">
        <v>19695</v>
      </c>
      <c r="Q4236" s="337" t="s">
        <v>19695</v>
      </c>
      <c r="R4236" s="337" t="s">
        <v>130</v>
      </c>
      <c r="S4236" s="337" t="s">
        <v>940</v>
      </c>
      <c r="T4236" s="337" t="s">
        <v>138</v>
      </c>
      <c r="U4236" s="337" t="s">
        <v>2027</v>
      </c>
      <c r="V4236" s="337">
        <v>6</v>
      </c>
      <c r="W4236" s="337" t="s">
        <v>19695</v>
      </c>
      <c r="X4236" s="337" t="s">
        <v>19695</v>
      </c>
      <c r="Y4236" s="337" t="s">
        <v>19695</v>
      </c>
      <c r="Z4236" s="337" t="s">
        <v>1728</v>
      </c>
      <c r="AA4236" s="337" t="s">
        <v>717</v>
      </c>
      <c r="AB4236" s="337" t="s">
        <v>718</v>
      </c>
      <c r="AC4236" s="337" t="s">
        <v>13715</v>
      </c>
    </row>
    <row r="4237" spans="1:29" ht="15.8" x14ac:dyDescent="0.25">
      <c r="A4237" s="337" t="s">
        <v>1723</v>
      </c>
      <c r="B4237" s="337" t="s">
        <v>4416</v>
      </c>
      <c r="C4237" s="337" t="s">
        <v>1821</v>
      </c>
      <c r="D4237" s="337" t="s">
        <v>449</v>
      </c>
      <c r="E4237" s="337" t="s">
        <v>4417</v>
      </c>
      <c r="F4237" s="338">
        <v>42862</v>
      </c>
      <c r="G4237" s="337" t="s">
        <v>4418</v>
      </c>
      <c r="H4237" s="338">
        <v>42946</v>
      </c>
      <c r="I4237" s="337" t="s">
        <v>19695</v>
      </c>
      <c r="J4237" s="337" t="s">
        <v>36</v>
      </c>
      <c r="K4237" s="337" t="s">
        <v>19695</v>
      </c>
      <c r="L4237" s="337" t="s">
        <v>19695</v>
      </c>
      <c r="M4237" s="337" t="s">
        <v>19695</v>
      </c>
      <c r="N4237" s="337" t="s">
        <v>19695</v>
      </c>
      <c r="O4237" s="337" t="s">
        <v>19695</v>
      </c>
      <c r="P4237" s="337" t="s">
        <v>19695</v>
      </c>
      <c r="Q4237" s="337" t="s">
        <v>19695</v>
      </c>
      <c r="R4237" s="337" t="s">
        <v>112</v>
      </c>
      <c r="S4237" s="337" t="s">
        <v>113</v>
      </c>
      <c r="T4237" s="337" t="s">
        <v>113</v>
      </c>
      <c r="U4237" s="337" t="s">
        <v>4415</v>
      </c>
      <c r="V4237" s="337">
        <v>12</v>
      </c>
      <c r="W4237" s="337" t="s">
        <v>19695</v>
      </c>
      <c r="X4237" s="337" t="s">
        <v>19695</v>
      </c>
      <c r="Y4237" s="337" t="s">
        <v>19695</v>
      </c>
      <c r="Z4237" s="337" t="s">
        <v>1728</v>
      </c>
      <c r="AA4237" s="337" t="s">
        <v>735</v>
      </c>
      <c r="AB4237" s="337" t="s">
        <v>718</v>
      </c>
      <c r="AC4237" s="337" t="s">
        <v>13765</v>
      </c>
    </row>
    <row r="4238" spans="1:29" ht="15.8" x14ac:dyDescent="0.25">
      <c r="A4238" s="337" t="s">
        <v>1723</v>
      </c>
      <c r="B4238" s="337" t="s">
        <v>5576</v>
      </c>
      <c r="C4238" s="337" t="s">
        <v>1821</v>
      </c>
      <c r="D4238" s="337" t="s">
        <v>449</v>
      </c>
      <c r="E4238" s="337" t="s">
        <v>4539</v>
      </c>
      <c r="F4238" s="338">
        <v>42893</v>
      </c>
      <c r="G4238" s="337" t="s">
        <v>4334</v>
      </c>
      <c r="H4238" s="338">
        <v>42943</v>
      </c>
      <c r="I4238" s="337" t="s">
        <v>19695</v>
      </c>
      <c r="J4238" s="337" t="s">
        <v>16</v>
      </c>
      <c r="K4238" s="337" t="s">
        <v>19695</v>
      </c>
      <c r="L4238" s="337" t="s">
        <v>19695</v>
      </c>
      <c r="M4238" s="337" t="s">
        <v>19695</v>
      </c>
      <c r="N4238" s="337" t="s">
        <v>19695</v>
      </c>
      <c r="O4238" s="337" t="s">
        <v>19695</v>
      </c>
      <c r="P4238" s="337" t="s">
        <v>19695</v>
      </c>
      <c r="Q4238" s="337" t="s">
        <v>19695</v>
      </c>
      <c r="R4238" s="337" t="s">
        <v>18</v>
      </c>
      <c r="S4238" s="337" t="s">
        <v>1072</v>
      </c>
      <c r="T4238" s="337" t="s">
        <v>5577</v>
      </c>
      <c r="U4238" s="337" t="s">
        <v>5578</v>
      </c>
      <c r="V4238" s="337">
        <v>8</v>
      </c>
      <c r="W4238" s="337" t="s">
        <v>19695</v>
      </c>
      <c r="X4238" s="337" t="s">
        <v>19695</v>
      </c>
      <c r="Y4238" s="337" t="s">
        <v>19695</v>
      </c>
      <c r="Z4238" s="337" t="s">
        <v>1753</v>
      </c>
      <c r="AA4238" s="337" t="s">
        <v>717</v>
      </c>
      <c r="AB4238" s="337" t="s">
        <v>718</v>
      </c>
      <c r="AC4238" s="337" t="s">
        <v>13671</v>
      </c>
    </row>
    <row r="4239" spans="1:29" ht="15.8" x14ac:dyDescent="0.25">
      <c r="A4239" s="337" t="s">
        <v>1723</v>
      </c>
      <c r="B4239" s="337" t="s">
        <v>6184</v>
      </c>
      <c r="C4239" s="337" t="s">
        <v>1821</v>
      </c>
      <c r="D4239" s="337" t="s">
        <v>449</v>
      </c>
      <c r="E4239" s="337" t="s">
        <v>5666</v>
      </c>
      <c r="F4239" s="338">
        <v>42891</v>
      </c>
      <c r="G4239" s="337" t="s">
        <v>5451</v>
      </c>
      <c r="H4239" s="338">
        <v>42941</v>
      </c>
      <c r="I4239" s="337" t="s">
        <v>19695</v>
      </c>
      <c r="J4239" s="337" t="s">
        <v>16</v>
      </c>
      <c r="K4239" s="337" t="s">
        <v>19695</v>
      </c>
      <c r="L4239" s="337" t="s">
        <v>19695</v>
      </c>
      <c r="M4239" s="337" t="s">
        <v>19695</v>
      </c>
      <c r="N4239" s="337" t="s">
        <v>19695</v>
      </c>
      <c r="O4239" s="337" t="s">
        <v>19695</v>
      </c>
      <c r="P4239" s="337" t="s">
        <v>19695</v>
      </c>
      <c r="Q4239" s="337" t="s">
        <v>19695</v>
      </c>
      <c r="R4239" s="337" t="s">
        <v>52</v>
      </c>
      <c r="S4239" s="337" t="s">
        <v>857</v>
      </c>
      <c r="T4239" s="337" t="s">
        <v>857</v>
      </c>
      <c r="U4239" s="337" t="s">
        <v>1613</v>
      </c>
      <c r="V4239" s="337">
        <v>6</v>
      </c>
      <c r="W4239" s="337" t="s">
        <v>19695</v>
      </c>
      <c r="X4239" s="337" t="s">
        <v>19695</v>
      </c>
      <c r="Y4239" s="337" t="s">
        <v>19695</v>
      </c>
      <c r="Z4239" s="337" t="s">
        <v>1745</v>
      </c>
      <c r="AA4239" s="337" t="s">
        <v>761</v>
      </c>
      <c r="AB4239" s="337" t="s">
        <v>762</v>
      </c>
      <c r="AC4239" s="337" t="s">
        <v>15208</v>
      </c>
    </row>
    <row r="4240" spans="1:29" ht="15.8" x14ac:dyDescent="0.25">
      <c r="A4240" s="337" t="s">
        <v>1723</v>
      </c>
      <c r="B4240" s="337" t="s">
        <v>5665</v>
      </c>
      <c r="C4240" s="337" t="s">
        <v>1821</v>
      </c>
      <c r="D4240" s="337" t="s">
        <v>449</v>
      </c>
      <c r="E4240" s="337" t="s">
        <v>5666</v>
      </c>
      <c r="F4240" s="338">
        <v>42891</v>
      </c>
      <c r="G4240" s="337" t="s">
        <v>5451</v>
      </c>
      <c r="H4240" s="338">
        <v>42941</v>
      </c>
      <c r="I4240" s="337" t="s">
        <v>19695</v>
      </c>
      <c r="J4240" s="337" t="s">
        <v>16</v>
      </c>
      <c r="K4240" s="337" t="s">
        <v>19695</v>
      </c>
      <c r="L4240" s="337" t="s">
        <v>19695</v>
      </c>
      <c r="M4240" s="337" t="s">
        <v>19695</v>
      </c>
      <c r="N4240" s="337" t="s">
        <v>19695</v>
      </c>
      <c r="O4240" s="337" t="s">
        <v>19695</v>
      </c>
      <c r="P4240" s="337" t="s">
        <v>19695</v>
      </c>
      <c r="Q4240" s="337" t="s">
        <v>19695</v>
      </c>
      <c r="R4240" s="337" t="s">
        <v>56</v>
      </c>
      <c r="S4240" s="337" t="s">
        <v>79</v>
      </c>
      <c r="T4240" s="337" t="s">
        <v>2642</v>
      </c>
      <c r="U4240" s="337" t="s">
        <v>5667</v>
      </c>
      <c r="V4240" s="337">
        <v>10</v>
      </c>
      <c r="W4240" s="337" t="s">
        <v>19695</v>
      </c>
      <c r="X4240" s="337" t="s">
        <v>19695</v>
      </c>
      <c r="Y4240" s="337" t="s">
        <v>19695</v>
      </c>
      <c r="Z4240" s="337" t="s">
        <v>1753</v>
      </c>
      <c r="AA4240" s="337" t="s">
        <v>717</v>
      </c>
      <c r="AB4240" s="337" t="s">
        <v>718</v>
      </c>
      <c r="AC4240" s="337" t="s">
        <v>13688</v>
      </c>
    </row>
    <row r="4241" spans="1:29" ht="15.8" x14ac:dyDescent="0.25">
      <c r="A4241" s="337" t="s">
        <v>1723</v>
      </c>
      <c r="B4241" s="337" t="s">
        <v>5598</v>
      </c>
      <c r="C4241" s="337" t="s">
        <v>1821</v>
      </c>
      <c r="D4241" s="337" t="s">
        <v>449</v>
      </c>
      <c r="E4241" s="337" t="s">
        <v>5599</v>
      </c>
      <c r="F4241" s="338">
        <v>42889</v>
      </c>
      <c r="G4241" s="337" t="s">
        <v>5600</v>
      </c>
      <c r="H4241" s="338">
        <v>42939</v>
      </c>
      <c r="I4241" s="337" t="s">
        <v>19695</v>
      </c>
      <c r="J4241" s="337" t="s">
        <v>36</v>
      </c>
      <c r="K4241" s="337" t="s">
        <v>19695</v>
      </c>
      <c r="L4241" s="337" t="s">
        <v>19695</v>
      </c>
      <c r="M4241" s="337" t="s">
        <v>19695</v>
      </c>
      <c r="N4241" s="337" t="s">
        <v>19695</v>
      </c>
      <c r="O4241" s="337" t="s">
        <v>19695</v>
      </c>
      <c r="P4241" s="337" t="s">
        <v>19695</v>
      </c>
      <c r="Q4241" s="337" t="s">
        <v>19695</v>
      </c>
      <c r="R4241" s="337" t="s">
        <v>52</v>
      </c>
      <c r="S4241" s="337" t="s">
        <v>93</v>
      </c>
      <c r="T4241" s="337" t="s">
        <v>1819</v>
      </c>
      <c r="U4241" s="337" t="s">
        <v>1287</v>
      </c>
      <c r="V4241" s="337">
        <v>8</v>
      </c>
      <c r="W4241" s="337" t="s">
        <v>19695</v>
      </c>
      <c r="X4241" s="337" t="s">
        <v>19695</v>
      </c>
      <c r="Y4241" s="337" t="s">
        <v>19695</v>
      </c>
      <c r="Z4241" s="337" t="s">
        <v>1753</v>
      </c>
      <c r="AA4241" s="337" t="s">
        <v>717</v>
      </c>
      <c r="AB4241" s="337" t="s">
        <v>718</v>
      </c>
      <c r="AC4241" s="337" t="s">
        <v>13715</v>
      </c>
    </row>
    <row r="4242" spans="1:29" ht="15.8" x14ac:dyDescent="0.25">
      <c r="A4242" s="337" t="s">
        <v>1723</v>
      </c>
      <c r="B4242" s="337" t="s">
        <v>6601</v>
      </c>
      <c r="C4242" s="337" t="s">
        <v>1725</v>
      </c>
      <c r="D4242" s="337" t="s">
        <v>1726</v>
      </c>
      <c r="E4242" s="337" t="s">
        <v>1327</v>
      </c>
      <c r="F4242" s="338">
        <v>42917</v>
      </c>
      <c r="G4242" s="337" t="s">
        <v>4317</v>
      </c>
      <c r="H4242" s="338">
        <v>42938</v>
      </c>
      <c r="I4242" s="337" t="s">
        <v>19695</v>
      </c>
      <c r="J4242" s="337" t="s">
        <v>16</v>
      </c>
      <c r="K4242" s="337" t="s">
        <v>19695</v>
      </c>
      <c r="L4242" s="337" t="s">
        <v>19695</v>
      </c>
      <c r="M4242" s="337" t="s">
        <v>19695</v>
      </c>
      <c r="N4242" s="337" t="s">
        <v>19695</v>
      </c>
      <c r="O4242" s="337" t="s">
        <v>19695</v>
      </c>
      <c r="P4242" s="337" t="s">
        <v>19695</v>
      </c>
      <c r="Q4242" s="337" t="s">
        <v>19695</v>
      </c>
      <c r="R4242" s="337" t="s">
        <v>56</v>
      </c>
      <c r="S4242" s="337" t="s">
        <v>57</v>
      </c>
      <c r="T4242" s="337" t="s">
        <v>410</v>
      </c>
      <c r="U4242" s="337" t="s">
        <v>1547</v>
      </c>
      <c r="V4242" s="337">
        <v>10</v>
      </c>
      <c r="W4242" s="337" t="s">
        <v>19695</v>
      </c>
      <c r="X4242" s="337" t="s">
        <v>19695</v>
      </c>
      <c r="Y4242" s="337" t="s">
        <v>19695</v>
      </c>
      <c r="Z4242" s="337" t="s">
        <v>1745</v>
      </c>
      <c r="AA4242" s="337" t="s">
        <v>853</v>
      </c>
      <c r="AB4242" s="337" t="s">
        <v>854</v>
      </c>
      <c r="AC4242" s="337" t="s">
        <v>13643</v>
      </c>
    </row>
    <row r="4243" spans="1:29" ht="15.8" x14ac:dyDescent="0.25">
      <c r="A4243" s="337" t="s">
        <v>1723</v>
      </c>
      <c r="B4243" s="337" t="s">
        <v>6586</v>
      </c>
      <c r="C4243" s="337" t="s">
        <v>1821</v>
      </c>
      <c r="D4243" s="337" t="s">
        <v>449</v>
      </c>
      <c r="E4243" s="337" t="s">
        <v>3885</v>
      </c>
      <c r="F4243" s="338">
        <v>42887</v>
      </c>
      <c r="G4243" s="337" t="s">
        <v>5426</v>
      </c>
      <c r="H4243" s="338">
        <v>42937</v>
      </c>
      <c r="I4243" s="337" t="s">
        <v>19695</v>
      </c>
      <c r="J4243" s="337" t="s">
        <v>36</v>
      </c>
      <c r="K4243" s="337" t="s">
        <v>19695</v>
      </c>
      <c r="L4243" s="337" t="s">
        <v>19695</v>
      </c>
      <c r="M4243" s="337" t="s">
        <v>19695</v>
      </c>
      <c r="N4243" s="337" t="s">
        <v>19695</v>
      </c>
      <c r="O4243" s="337" t="s">
        <v>19695</v>
      </c>
      <c r="P4243" s="337" t="s">
        <v>19695</v>
      </c>
      <c r="Q4243" s="337" t="s">
        <v>19695</v>
      </c>
      <c r="R4243" s="337" t="s">
        <v>139</v>
      </c>
      <c r="S4243" s="337" t="s">
        <v>6587</v>
      </c>
      <c r="T4243" s="337" t="s">
        <v>6588</v>
      </c>
      <c r="U4243" s="337" t="s">
        <v>6589</v>
      </c>
      <c r="V4243" s="337">
        <v>10</v>
      </c>
      <c r="W4243" s="337" t="s">
        <v>19695</v>
      </c>
      <c r="X4243" s="337" t="s">
        <v>19695</v>
      </c>
      <c r="Y4243" s="337" t="s">
        <v>19695</v>
      </c>
      <c r="Z4243" s="337" t="s">
        <v>1745</v>
      </c>
      <c r="AA4243" s="337" t="s">
        <v>853</v>
      </c>
      <c r="AB4243" s="337" t="s">
        <v>854</v>
      </c>
      <c r="AC4243" s="337" t="s">
        <v>13722</v>
      </c>
    </row>
    <row r="4244" spans="1:29" ht="15.8" x14ac:dyDescent="0.25">
      <c r="A4244" s="337" t="s">
        <v>1723</v>
      </c>
      <c r="B4244" s="337" t="s">
        <v>5425</v>
      </c>
      <c r="C4244" s="337" t="s">
        <v>1821</v>
      </c>
      <c r="D4244" s="337" t="s">
        <v>449</v>
      </c>
      <c r="E4244" s="337" t="s">
        <v>3942</v>
      </c>
      <c r="F4244" s="338">
        <v>42742</v>
      </c>
      <c r="G4244" s="337" t="s">
        <v>5426</v>
      </c>
      <c r="H4244" s="338">
        <v>42937</v>
      </c>
      <c r="I4244" s="337" t="s">
        <v>19695</v>
      </c>
      <c r="J4244" s="337" t="s">
        <v>16</v>
      </c>
      <c r="K4244" s="337" t="s">
        <v>19695</v>
      </c>
      <c r="L4244" s="337" t="s">
        <v>19695</v>
      </c>
      <c r="M4244" s="337" t="s">
        <v>19695</v>
      </c>
      <c r="N4244" s="337" t="s">
        <v>19695</v>
      </c>
      <c r="O4244" s="337" t="s">
        <v>19695</v>
      </c>
      <c r="P4244" s="337" t="s">
        <v>19695</v>
      </c>
      <c r="Q4244" s="337" t="s">
        <v>19695</v>
      </c>
      <c r="R4244" s="337" t="s">
        <v>52</v>
      </c>
      <c r="S4244" s="337" t="s">
        <v>857</v>
      </c>
      <c r="T4244" s="337" t="s">
        <v>3657</v>
      </c>
      <c r="U4244" s="337" t="s">
        <v>1948</v>
      </c>
      <c r="V4244" s="337">
        <v>8</v>
      </c>
      <c r="W4244" s="337" t="s">
        <v>19695</v>
      </c>
      <c r="X4244" s="337" t="s">
        <v>19695</v>
      </c>
      <c r="Y4244" s="337" t="s">
        <v>19695</v>
      </c>
      <c r="Z4244" s="337" t="s">
        <v>1753</v>
      </c>
      <c r="AA4244" s="337" t="s">
        <v>735</v>
      </c>
      <c r="AB4244" s="337" t="s">
        <v>718</v>
      </c>
      <c r="AC4244" s="337" t="s">
        <v>13685</v>
      </c>
    </row>
    <row r="4245" spans="1:29" ht="15.8" x14ac:dyDescent="0.25">
      <c r="A4245" s="337" t="s">
        <v>1723</v>
      </c>
      <c r="B4245" s="337" t="s">
        <v>4923</v>
      </c>
      <c r="C4245" s="337" t="s">
        <v>1821</v>
      </c>
      <c r="D4245" s="337" t="s">
        <v>449</v>
      </c>
      <c r="E4245" s="337" t="s">
        <v>3993</v>
      </c>
      <c r="F4245" s="338">
        <v>42763</v>
      </c>
      <c r="G4245" s="337" t="s">
        <v>4924</v>
      </c>
      <c r="H4245" s="338">
        <v>42936</v>
      </c>
      <c r="I4245" s="337" t="s">
        <v>19695</v>
      </c>
      <c r="J4245" s="337" t="s">
        <v>16</v>
      </c>
      <c r="K4245" s="337" t="s">
        <v>19695</v>
      </c>
      <c r="L4245" s="337" t="s">
        <v>19695</v>
      </c>
      <c r="M4245" s="337" t="s">
        <v>19695</v>
      </c>
      <c r="N4245" s="337" t="s">
        <v>19695</v>
      </c>
      <c r="O4245" s="337" t="s">
        <v>19695</v>
      </c>
      <c r="P4245" s="337" t="s">
        <v>19695</v>
      </c>
      <c r="Q4245" s="337" t="s">
        <v>19695</v>
      </c>
      <c r="R4245" s="337" t="s">
        <v>109</v>
      </c>
      <c r="S4245" s="337" t="s">
        <v>1122</v>
      </c>
      <c r="T4245" s="337" t="s">
        <v>1124</v>
      </c>
      <c r="U4245" s="337" t="s">
        <v>4925</v>
      </c>
      <c r="V4245" s="337">
        <v>8</v>
      </c>
      <c r="W4245" s="337" t="s">
        <v>19695</v>
      </c>
      <c r="X4245" s="337" t="s">
        <v>19695</v>
      </c>
      <c r="Y4245" s="337" t="s">
        <v>19695</v>
      </c>
      <c r="Z4245" s="337" t="s">
        <v>1753</v>
      </c>
      <c r="AA4245" s="337" t="s">
        <v>766</v>
      </c>
      <c r="AB4245" s="337" t="s">
        <v>718</v>
      </c>
      <c r="AC4245" s="337" t="s">
        <v>13704</v>
      </c>
    </row>
    <row r="4246" spans="1:29" ht="15.8" x14ac:dyDescent="0.25">
      <c r="A4246" s="337" t="s">
        <v>1723</v>
      </c>
      <c r="B4246" s="337" t="s">
        <v>6197</v>
      </c>
      <c r="C4246" s="337" t="s">
        <v>1821</v>
      </c>
      <c r="D4246" s="337" t="s">
        <v>449</v>
      </c>
      <c r="E4246" s="337" t="s">
        <v>6198</v>
      </c>
      <c r="F4246" s="338">
        <v>42930</v>
      </c>
      <c r="G4246" s="337" t="s">
        <v>6190</v>
      </c>
      <c r="H4246" s="338">
        <v>42933</v>
      </c>
      <c r="I4246" s="337" t="s">
        <v>19695</v>
      </c>
      <c r="J4246" s="337" t="s">
        <v>16</v>
      </c>
      <c r="K4246" s="337" t="s">
        <v>19695</v>
      </c>
      <c r="L4246" s="337" t="s">
        <v>19695</v>
      </c>
      <c r="M4246" s="337" t="s">
        <v>19695</v>
      </c>
      <c r="N4246" s="337" t="s">
        <v>19695</v>
      </c>
      <c r="O4246" s="337" t="s">
        <v>19695</v>
      </c>
      <c r="P4246" s="337" t="s">
        <v>19695</v>
      </c>
      <c r="Q4246" s="337" t="s">
        <v>19695</v>
      </c>
      <c r="R4246" s="337" t="s">
        <v>112</v>
      </c>
      <c r="S4246" s="337" t="s">
        <v>113</v>
      </c>
      <c r="T4246" s="337" t="s">
        <v>5459</v>
      </c>
      <c r="U4246" s="337" t="s">
        <v>6199</v>
      </c>
      <c r="V4246" s="337">
        <v>9</v>
      </c>
      <c r="W4246" s="337" t="s">
        <v>19695</v>
      </c>
      <c r="X4246" s="337" t="s">
        <v>19695</v>
      </c>
      <c r="Y4246" s="337" t="s">
        <v>19695</v>
      </c>
      <c r="Z4246" s="337" t="s">
        <v>1745</v>
      </c>
      <c r="AA4246" s="337" t="s">
        <v>761</v>
      </c>
      <c r="AB4246" s="337" t="s">
        <v>762</v>
      </c>
      <c r="AC4246" s="337" t="s">
        <v>13681</v>
      </c>
    </row>
    <row r="4247" spans="1:29" ht="15.8" x14ac:dyDescent="0.25">
      <c r="A4247" s="337" t="s">
        <v>1723</v>
      </c>
      <c r="B4247" s="337" t="s">
        <v>6189</v>
      </c>
      <c r="C4247" s="337" t="s">
        <v>1821</v>
      </c>
      <c r="D4247" s="337" t="s">
        <v>449</v>
      </c>
      <c r="E4247" s="337" t="s">
        <v>3761</v>
      </c>
      <c r="F4247" s="338">
        <v>42929</v>
      </c>
      <c r="G4247" s="337" t="s">
        <v>6190</v>
      </c>
      <c r="H4247" s="338">
        <v>42933</v>
      </c>
      <c r="I4247" s="337" t="s">
        <v>19695</v>
      </c>
      <c r="J4247" s="337" t="s">
        <v>36</v>
      </c>
      <c r="K4247" s="337" t="s">
        <v>19695</v>
      </c>
      <c r="L4247" s="337" t="s">
        <v>19695</v>
      </c>
      <c r="M4247" s="337" t="s">
        <v>19695</v>
      </c>
      <c r="N4247" s="337" t="s">
        <v>19695</v>
      </c>
      <c r="O4247" s="337" t="s">
        <v>19695</v>
      </c>
      <c r="P4247" s="337" t="s">
        <v>19695</v>
      </c>
      <c r="Q4247" s="337" t="s">
        <v>19695</v>
      </c>
      <c r="R4247" s="337" t="s">
        <v>101</v>
      </c>
      <c r="S4247" s="337" t="s">
        <v>3763</v>
      </c>
      <c r="T4247" s="337" t="s">
        <v>6191</v>
      </c>
      <c r="U4247" s="337" t="s">
        <v>6192</v>
      </c>
      <c r="V4247" s="337">
        <v>9</v>
      </c>
      <c r="W4247" s="337" t="s">
        <v>19695</v>
      </c>
      <c r="X4247" s="337" t="s">
        <v>19695</v>
      </c>
      <c r="Y4247" s="337" t="s">
        <v>19695</v>
      </c>
      <c r="Z4247" s="337" t="s">
        <v>1745</v>
      </c>
      <c r="AA4247" s="337" t="s">
        <v>761</v>
      </c>
      <c r="AB4247" s="337" t="s">
        <v>762</v>
      </c>
      <c r="AC4247" s="337" t="s">
        <v>13681</v>
      </c>
    </row>
    <row r="4248" spans="1:29" ht="15.8" x14ac:dyDescent="0.25">
      <c r="A4248" s="337" t="s">
        <v>1723</v>
      </c>
      <c r="B4248" s="337" t="s">
        <v>6142</v>
      </c>
      <c r="C4248" s="337" t="s">
        <v>1725</v>
      </c>
      <c r="D4248" s="337" t="s">
        <v>1730</v>
      </c>
      <c r="E4248" s="337" t="s">
        <v>1769</v>
      </c>
      <c r="F4248" s="338">
        <v>42879</v>
      </c>
      <c r="G4248" s="337" t="s">
        <v>3761</v>
      </c>
      <c r="H4248" s="338">
        <v>42929</v>
      </c>
      <c r="I4248" s="337" t="s">
        <v>19695</v>
      </c>
      <c r="J4248" s="337" t="s">
        <v>36</v>
      </c>
      <c r="K4248" s="337" t="s">
        <v>19695</v>
      </c>
      <c r="L4248" s="337" t="s">
        <v>19695</v>
      </c>
      <c r="M4248" s="337" t="s">
        <v>19695</v>
      </c>
      <c r="N4248" s="337" t="s">
        <v>19695</v>
      </c>
      <c r="O4248" s="337" t="s">
        <v>19695</v>
      </c>
      <c r="P4248" s="337" t="s">
        <v>19695</v>
      </c>
      <c r="Q4248" s="337" t="s">
        <v>19695</v>
      </c>
      <c r="R4248" s="337" t="s">
        <v>144</v>
      </c>
      <c r="S4248" s="337" t="s">
        <v>2124</v>
      </c>
      <c r="T4248" s="337" t="s">
        <v>6143</v>
      </c>
      <c r="U4248" s="337" t="s">
        <v>6144</v>
      </c>
      <c r="V4248" s="337">
        <v>2</v>
      </c>
      <c r="W4248" s="337" t="s">
        <v>19695</v>
      </c>
      <c r="X4248" s="337" t="s">
        <v>19695</v>
      </c>
      <c r="Y4248" s="337" t="s">
        <v>19695</v>
      </c>
      <c r="Z4248" s="337" t="s">
        <v>1745</v>
      </c>
      <c r="AA4248" s="337" t="s">
        <v>761</v>
      </c>
      <c r="AB4248" s="337" t="s">
        <v>762</v>
      </c>
      <c r="AC4248" s="337" t="s">
        <v>13681</v>
      </c>
    </row>
    <row r="4249" spans="1:29" ht="15.8" x14ac:dyDescent="0.25">
      <c r="A4249" s="337" t="s">
        <v>1723</v>
      </c>
      <c r="B4249" s="337" t="s">
        <v>6140</v>
      </c>
      <c r="C4249" s="337" t="s">
        <v>1821</v>
      </c>
      <c r="D4249" s="337" t="s">
        <v>449</v>
      </c>
      <c r="E4249" s="337" t="s">
        <v>5257</v>
      </c>
      <c r="F4249" s="338">
        <v>42922</v>
      </c>
      <c r="G4249" s="337" t="s">
        <v>3761</v>
      </c>
      <c r="H4249" s="338">
        <v>42929</v>
      </c>
      <c r="I4249" s="337" t="s">
        <v>19695</v>
      </c>
      <c r="J4249" s="337" t="s">
        <v>36</v>
      </c>
      <c r="K4249" s="337" t="s">
        <v>19695</v>
      </c>
      <c r="L4249" s="337" t="s">
        <v>19695</v>
      </c>
      <c r="M4249" s="337" t="s">
        <v>19695</v>
      </c>
      <c r="N4249" s="337" t="s">
        <v>19695</v>
      </c>
      <c r="O4249" s="337" t="s">
        <v>19695</v>
      </c>
      <c r="P4249" s="337" t="s">
        <v>19695</v>
      </c>
      <c r="Q4249" s="337" t="s">
        <v>19695</v>
      </c>
      <c r="R4249" s="337" t="s">
        <v>144</v>
      </c>
      <c r="S4249" s="337" t="s">
        <v>829</v>
      </c>
      <c r="T4249" s="337" t="s">
        <v>1142</v>
      </c>
      <c r="U4249" s="337" t="s">
        <v>6141</v>
      </c>
      <c r="V4249" s="337">
        <v>9</v>
      </c>
      <c r="W4249" s="337" t="s">
        <v>19695</v>
      </c>
      <c r="X4249" s="337" t="s">
        <v>19695</v>
      </c>
      <c r="Y4249" s="337" t="s">
        <v>19695</v>
      </c>
      <c r="Z4249" s="337" t="s">
        <v>1745</v>
      </c>
      <c r="AA4249" s="337" t="s">
        <v>761</v>
      </c>
      <c r="AB4249" s="337" t="s">
        <v>762</v>
      </c>
      <c r="AC4249" s="337" t="s">
        <v>13681</v>
      </c>
    </row>
    <row r="4250" spans="1:29" ht="15.8" x14ac:dyDescent="0.25">
      <c r="A4250" s="337" t="s">
        <v>1723</v>
      </c>
      <c r="B4250" s="337" t="s">
        <v>6196</v>
      </c>
      <c r="C4250" s="337" t="s">
        <v>1821</v>
      </c>
      <c r="D4250" s="337" t="s">
        <v>449</v>
      </c>
      <c r="E4250" s="337" t="s">
        <v>1769</v>
      </c>
      <c r="F4250" s="338">
        <v>42879</v>
      </c>
      <c r="G4250" s="337" t="s">
        <v>3761</v>
      </c>
      <c r="H4250" s="338">
        <v>42929</v>
      </c>
      <c r="I4250" s="337" t="s">
        <v>19695</v>
      </c>
      <c r="J4250" s="337" t="s">
        <v>36</v>
      </c>
      <c r="K4250" s="337" t="s">
        <v>19695</v>
      </c>
      <c r="L4250" s="337" t="s">
        <v>19695</v>
      </c>
      <c r="M4250" s="337" t="s">
        <v>19695</v>
      </c>
      <c r="N4250" s="337" t="s">
        <v>19695</v>
      </c>
      <c r="O4250" s="337" t="s">
        <v>19695</v>
      </c>
      <c r="P4250" s="337" t="s">
        <v>19695</v>
      </c>
      <c r="Q4250" s="337" t="s">
        <v>19695</v>
      </c>
      <c r="R4250" s="337" t="s">
        <v>35</v>
      </c>
      <c r="S4250" s="337" t="s">
        <v>987</v>
      </c>
      <c r="T4250" s="337" t="s">
        <v>1012</v>
      </c>
      <c r="U4250" s="337" t="s">
        <v>2067</v>
      </c>
      <c r="V4250" s="337">
        <v>2</v>
      </c>
      <c r="W4250" s="337" t="s">
        <v>19695</v>
      </c>
      <c r="X4250" s="337" t="s">
        <v>19695</v>
      </c>
      <c r="Y4250" s="337" t="s">
        <v>19695</v>
      </c>
      <c r="Z4250" s="337" t="s">
        <v>1745</v>
      </c>
      <c r="AA4250" s="337" t="s">
        <v>761</v>
      </c>
      <c r="AB4250" s="337" t="s">
        <v>762</v>
      </c>
      <c r="AC4250" s="337" t="s">
        <v>13681</v>
      </c>
    </row>
    <row r="4251" spans="1:29" ht="15.8" x14ac:dyDescent="0.25">
      <c r="A4251" s="337" t="s">
        <v>1723</v>
      </c>
      <c r="B4251" s="337" t="s">
        <v>5113</v>
      </c>
      <c r="C4251" s="337" t="s">
        <v>1821</v>
      </c>
      <c r="D4251" s="337" t="s">
        <v>449</v>
      </c>
      <c r="E4251" s="337" t="s">
        <v>5114</v>
      </c>
      <c r="F4251" s="338">
        <v>42878</v>
      </c>
      <c r="G4251" s="337" t="s">
        <v>4547</v>
      </c>
      <c r="H4251" s="338">
        <v>42928</v>
      </c>
      <c r="I4251" s="337" t="s">
        <v>19695</v>
      </c>
      <c r="J4251" s="337" t="s">
        <v>16</v>
      </c>
      <c r="K4251" s="337" t="s">
        <v>19695</v>
      </c>
      <c r="L4251" s="337" t="s">
        <v>19695</v>
      </c>
      <c r="M4251" s="337" t="s">
        <v>19695</v>
      </c>
      <c r="N4251" s="337" t="s">
        <v>19695</v>
      </c>
      <c r="O4251" s="337" t="s">
        <v>19695</v>
      </c>
      <c r="P4251" s="337" t="s">
        <v>19695</v>
      </c>
      <c r="Q4251" s="337" t="s">
        <v>19695</v>
      </c>
      <c r="R4251" s="337" t="s">
        <v>98</v>
      </c>
      <c r="S4251" s="337" t="s">
        <v>121</v>
      </c>
      <c r="T4251" s="337" t="s">
        <v>2364</v>
      </c>
      <c r="U4251" s="337" t="s">
        <v>5115</v>
      </c>
      <c r="V4251" s="337">
        <v>12</v>
      </c>
      <c r="W4251" s="337" t="s">
        <v>19695</v>
      </c>
      <c r="X4251" s="337" t="s">
        <v>19695</v>
      </c>
      <c r="Y4251" s="337" t="s">
        <v>19695</v>
      </c>
      <c r="Z4251" s="337" t="s">
        <v>1753</v>
      </c>
      <c r="AA4251" s="337" t="s">
        <v>735</v>
      </c>
      <c r="AB4251" s="337" t="s">
        <v>718</v>
      </c>
      <c r="AC4251" s="337" t="s">
        <v>15427</v>
      </c>
    </row>
    <row r="4252" spans="1:29" ht="15.8" x14ac:dyDescent="0.25">
      <c r="A4252" s="337" t="s">
        <v>1723</v>
      </c>
      <c r="B4252" s="337" t="s">
        <v>6187</v>
      </c>
      <c r="C4252" s="337" t="s">
        <v>1821</v>
      </c>
      <c r="D4252" s="337" t="s">
        <v>449</v>
      </c>
      <c r="E4252" s="337" t="s">
        <v>5671</v>
      </c>
      <c r="F4252" s="338">
        <v>42877</v>
      </c>
      <c r="G4252" s="337" t="s">
        <v>4455</v>
      </c>
      <c r="H4252" s="338">
        <v>42927</v>
      </c>
      <c r="I4252" s="337" t="s">
        <v>19695</v>
      </c>
      <c r="J4252" s="337" t="s">
        <v>36</v>
      </c>
      <c r="K4252" s="337" t="s">
        <v>19695</v>
      </c>
      <c r="L4252" s="337" t="s">
        <v>19695</v>
      </c>
      <c r="M4252" s="337" t="s">
        <v>19695</v>
      </c>
      <c r="N4252" s="337" t="s">
        <v>19695</v>
      </c>
      <c r="O4252" s="337" t="s">
        <v>19695</v>
      </c>
      <c r="P4252" s="337" t="s">
        <v>19695</v>
      </c>
      <c r="Q4252" s="337" t="s">
        <v>19695</v>
      </c>
      <c r="R4252" s="337" t="s">
        <v>15</v>
      </c>
      <c r="S4252" s="337" t="s">
        <v>1762</v>
      </c>
      <c r="T4252" s="337" t="s">
        <v>1762</v>
      </c>
      <c r="U4252" s="337" t="s">
        <v>6188</v>
      </c>
      <c r="V4252" s="337">
        <v>3</v>
      </c>
      <c r="W4252" s="337" t="s">
        <v>19695</v>
      </c>
      <c r="X4252" s="337" t="s">
        <v>19695</v>
      </c>
      <c r="Y4252" s="337" t="s">
        <v>19695</v>
      </c>
      <c r="Z4252" s="337" t="s">
        <v>1745</v>
      </c>
      <c r="AA4252" s="337" t="s">
        <v>761</v>
      </c>
      <c r="AB4252" s="337" t="s">
        <v>762</v>
      </c>
      <c r="AC4252" s="337" t="s">
        <v>13681</v>
      </c>
    </row>
    <row r="4253" spans="1:29" ht="15.8" x14ac:dyDescent="0.25">
      <c r="A4253" s="337" t="s">
        <v>1723</v>
      </c>
      <c r="B4253" s="337" t="s">
        <v>5271</v>
      </c>
      <c r="C4253" s="337" t="s">
        <v>1725</v>
      </c>
      <c r="D4253" s="337" t="s">
        <v>1726</v>
      </c>
      <c r="E4253" s="337" t="s">
        <v>5272</v>
      </c>
      <c r="F4253" s="338">
        <v>42829</v>
      </c>
      <c r="G4253" s="337" t="s">
        <v>5273</v>
      </c>
      <c r="H4253" s="338">
        <v>42925</v>
      </c>
      <c r="I4253" s="337" t="s">
        <v>19695</v>
      </c>
      <c r="J4253" s="337" t="s">
        <v>36</v>
      </c>
      <c r="K4253" s="337" t="s">
        <v>19695</v>
      </c>
      <c r="L4253" s="337" t="s">
        <v>19695</v>
      </c>
      <c r="M4253" s="337" t="s">
        <v>19695</v>
      </c>
      <c r="N4253" s="337" t="s">
        <v>19695</v>
      </c>
      <c r="O4253" s="337" t="s">
        <v>19695</v>
      </c>
      <c r="P4253" s="337" t="s">
        <v>19695</v>
      </c>
      <c r="Q4253" s="337" t="s">
        <v>19695</v>
      </c>
      <c r="R4253" s="337" t="s">
        <v>35</v>
      </c>
      <c r="S4253" s="337" t="s">
        <v>5268</v>
      </c>
      <c r="T4253" s="337" t="s">
        <v>5269</v>
      </c>
      <c r="U4253" s="337" t="s">
        <v>5274</v>
      </c>
      <c r="V4253" s="337">
        <v>24</v>
      </c>
      <c r="W4253" s="337" t="s">
        <v>19695</v>
      </c>
      <c r="X4253" s="337" t="s">
        <v>19695</v>
      </c>
      <c r="Y4253" s="337" t="s">
        <v>19695</v>
      </c>
      <c r="Z4253" s="337" t="s">
        <v>1753</v>
      </c>
      <c r="AA4253" s="337" t="s">
        <v>735</v>
      </c>
      <c r="AB4253" s="337" t="s">
        <v>718</v>
      </c>
      <c r="AC4253" s="337" t="s">
        <v>15413</v>
      </c>
    </row>
    <row r="4254" spans="1:29" ht="15.8" x14ac:dyDescent="0.25">
      <c r="A4254" s="337" t="s">
        <v>1723</v>
      </c>
      <c r="B4254" s="337" t="s">
        <v>6133</v>
      </c>
      <c r="C4254" s="337" t="s">
        <v>1821</v>
      </c>
      <c r="D4254" s="337" t="s">
        <v>449</v>
      </c>
      <c r="E4254" s="337" t="s">
        <v>2592</v>
      </c>
      <c r="F4254" s="338">
        <v>42874</v>
      </c>
      <c r="G4254" s="337" t="s">
        <v>6134</v>
      </c>
      <c r="H4254" s="338">
        <v>42924</v>
      </c>
      <c r="I4254" s="337" t="s">
        <v>19695</v>
      </c>
      <c r="J4254" s="337" t="s">
        <v>36</v>
      </c>
      <c r="K4254" s="337" t="s">
        <v>19695</v>
      </c>
      <c r="L4254" s="337" t="s">
        <v>19695</v>
      </c>
      <c r="M4254" s="337" t="s">
        <v>19695</v>
      </c>
      <c r="N4254" s="337" t="s">
        <v>19695</v>
      </c>
      <c r="O4254" s="337" t="s">
        <v>19695</v>
      </c>
      <c r="P4254" s="337" t="s">
        <v>19695</v>
      </c>
      <c r="Q4254" s="337" t="s">
        <v>19695</v>
      </c>
      <c r="R4254" s="337" t="s">
        <v>144</v>
      </c>
      <c r="S4254" s="337" t="s">
        <v>2124</v>
      </c>
      <c r="T4254" s="337" t="s">
        <v>6135</v>
      </c>
      <c r="U4254" s="337" t="s">
        <v>6136</v>
      </c>
      <c r="V4254" s="337">
        <v>2</v>
      </c>
      <c r="W4254" s="337" t="s">
        <v>19695</v>
      </c>
      <c r="X4254" s="337" t="s">
        <v>19695</v>
      </c>
      <c r="Y4254" s="337" t="s">
        <v>19695</v>
      </c>
      <c r="Z4254" s="337" t="s">
        <v>1745</v>
      </c>
      <c r="AA4254" s="337" t="s">
        <v>761</v>
      </c>
      <c r="AB4254" s="337" t="s">
        <v>762</v>
      </c>
      <c r="AC4254" s="337" t="s">
        <v>13681</v>
      </c>
    </row>
    <row r="4255" spans="1:29" ht="15.8" x14ac:dyDescent="0.25">
      <c r="A4255" s="337" t="s">
        <v>1723</v>
      </c>
      <c r="B4255" s="337" t="s">
        <v>6145</v>
      </c>
      <c r="C4255" s="337" t="s">
        <v>1821</v>
      </c>
      <c r="D4255" s="337" t="s">
        <v>449</v>
      </c>
      <c r="E4255" s="337" t="s">
        <v>2592</v>
      </c>
      <c r="F4255" s="338">
        <v>42874</v>
      </c>
      <c r="G4255" s="337" t="s">
        <v>6134</v>
      </c>
      <c r="H4255" s="338">
        <v>42924</v>
      </c>
      <c r="I4255" s="337" t="s">
        <v>19695</v>
      </c>
      <c r="J4255" s="337" t="s">
        <v>16</v>
      </c>
      <c r="K4255" s="337" t="s">
        <v>19695</v>
      </c>
      <c r="L4255" s="337" t="s">
        <v>19695</v>
      </c>
      <c r="M4255" s="337" t="s">
        <v>19695</v>
      </c>
      <c r="N4255" s="337" t="s">
        <v>19695</v>
      </c>
      <c r="O4255" s="337" t="s">
        <v>19695</v>
      </c>
      <c r="P4255" s="337" t="s">
        <v>19695</v>
      </c>
      <c r="Q4255" s="337" t="s">
        <v>19695</v>
      </c>
      <c r="R4255" s="337" t="s">
        <v>144</v>
      </c>
      <c r="S4255" s="337" t="s">
        <v>2124</v>
      </c>
      <c r="T4255" s="337" t="s">
        <v>2124</v>
      </c>
      <c r="U4255" s="337" t="s">
        <v>6146</v>
      </c>
      <c r="V4255" s="337">
        <v>2</v>
      </c>
      <c r="W4255" s="337" t="s">
        <v>19695</v>
      </c>
      <c r="X4255" s="337" t="s">
        <v>19695</v>
      </c>
      <c r="Y4255" s="337" t="s">
        <v>19695</v>
      </c>
      <c r="Z4255" s="337" t="s">
        <v>1745</v>
      </c>
      <c r="AA4255" s="337" t="s">
        <v>761</v>
      </c>
      <c r="AB4255" s="337" t="s">
        <v>762</v>
      </c>
      <c r="AC4255" s="337" t="s">
        <v>13681</v>
      </c>
    </row>
    <row r="4256" spans="1:29" ht="15.8" x14ac:dyDescent="0.25">
      <c r="A4256" s="337" t="s">
        <v>1723</v>
      </c>
      <c r="B4256" s="337" t="s">
        <v>4557</v>
      </c>
      <c r="C4256" s="337" t="s">
        <v>1821</v>
      </c>
      <c r="D4256" s="337" t="s">
        <v>449</v>
      </c>
      <c r="E4256" s="337" t="s">
        <v>4558</v>
      </c>
      <c r="F4256" s="338">
        <v>42873</v>
      </c>
      <c r="G4256" s="337" t="s">
        <v>4559</v>
      </c>
      <c r="H4256" s="338">
        <v>42923</v>
      </c>
      <c r="I4256" s="337" t="s">
        <v>19695</v>
      </c>
      <c r="J4256" s="337" t="s">
        <v>36</v>
      </c>
      <c r="K4256" s="337" t="s">
        <v>19695</v>
      </c>
      <c r="L4256" s="337" t="s">
        <v>19695</v>
      </c>
      <c r="M4256" s="337" t="s">
        <v>19695</v>
      </c>
      <c r="N4256" s="337" t="s">
        <v>19695</v>
      </c>
      <c r="O4256" s="337" t="s">
        <v>19695</v>
      </c>
      <c r="P4256" s="337" t="s">
        <v>19695</v>
      </c>
      <c r="Q4256" s="337" t="s">
        <v>19695</v>
      </c>
      <c r="R4256" s="337" t="s">
        <v>71</v>
      </c>
      <c r="S4256" s="337" t="s">
        <v>4555</v>
      </c>
      <c r="T4256" s="337" t="s">
        <v>4560</v>
      </c>
      <c r="U4256" s="337" t="s">
        <v>4561</v>
      </c>
      <c r="V4256" s="337">
        <v>10</v>
      </c>
      <c r="W4256" s="337" t="s">
        <v>19695</v>
      </c>
      <c r="X4256" s="337" t="s">
        <v>19695</v>
      </c>
      <c r="Y4256" s="337" t="s">
        <v>19695</v>
      </c>
      <c r="Z4256" s="337" t="s">
        <v>1728</v>
      </c>
      <c r="AA4256" s="337" t="s">
        <v>717</v>
      </c>
      <c r="AB4256" s="337" t="s">
        <v>718</v>
      </c>
      <c r="AC4256" s="337" t="s">
        <v>13690</v>
      </c>
    </row>
    <row r="4257" spans="1:29" ht="15.8" x14ac:dyDescent="0.25">
      <c r="A4257" s="337" t="s">
        <v>1723</v>
      </c>
      <c r="B4257" s="337" t="s">
        <v>6630</v>
      </c>
      <c r="C4257" s="337" t="s">
        <v>1821</v>
      </c>
      <c r="D4257" s="337" t="s">
        <v>449</v>
      </c>
      <c r="E4257" s="337" t="s">
        <v>4558</v>
      </c>
      <c r="F4257" s="338">
        <v>42873</v>
      </c>
      <c r="G4257" s="337" t="s">
        <v>4559</v>
      </c>
      <c r="H4257" s="338">
        <v>42923</v>
      </c>
      <c r="I4257" s="337" t="s">
        <v>19695</v>
      </c>
      <c r="J4257" s="337" t="s">
        <v>16</v>
      </c>
      <c r="K4257" s="337" t="s">
        <v>19695</v>
      </c>
      <c r="L4257" s="337" t="s">
        <v>19695</v>
      </c>
      <c r="M4257" s="337" t="s">
        <v>19695</v>
      </c>
      <c r="N4257" s="337" t="s">
        <v>19695</v>
      </c>
      <c r="O4257" s="337" t="s">
        <v>19695</v>
      </c>
      <c r="P4257" s="337" t="s">
        <v>19695</v>
      </c>
      <c r="Q4257" s="337" t="s">
        <v>19695</v>
      </c>
      <c r="R4257" s="337" t="s">
        <v>18</v>
      </c>
      <c r="S4257" s="337" t="s">
        <v>447</v>
      </c>
      <c r="T4257" s="337" t="s">
        <v>1653</v>
      </c>
      <c r="U4257" s="337" t="s">
        <v>6631</v>
      </c>
      <c r="V4257" s="337">
        <v>12</v>
      </c>
      <c r="W4257" s="337" t="s">
        <v>19695</v>
      </c>
      <c r="X4257" s="337" t="s">
        <v>19695</v>
      </c>
      <c r="Y4257" s="337" t="s">
        <v>19695</v>
      </c>
      <c r="Z4257" s="337" t="s">
        <v>1745</v>
      </c>
      <c r="AA4257" s="337" t="s">
        <v>853</v>
      </c>
      <c r="AB4257" s="337" t="s">
        <v>854</v>
      </c>
      <c r="AC4257" s="337" t="s">
        <v>15195</v>
      </c>
    </row>
    <row r="4258" spans="1:29" ht="15.8" x14ac:dyDescent="0.25">
      <c r="A4258" s="337" t="s">
        <v>1723</v>
      </c>
      <c r="B4258" s="337" t="s">
        <v>6137</v>
      </c>
      <c r="C4258" s="337" t="s">
        <v>1725</v>
      </c>
      <c r="D4258" s="337" t="s">
        <v>1726</v>
      </c>
      <c r="E4258" s="337" t="s">
        <v>4558</v>
      </c>
      <c r="F4258" s="338">
        <v>42873</v>
      </c>
      <c r="G4258" s="337" t="s">
        <v>4559</v>
      </c>
      <c r="H4258" s="338">
        <v>42923</v>
      </c>
      <c r="I4258" s="337" t="s">
        <v>19695</v>
      </c>
      <c r="J4258" s="337" t="s">
        <v>36</v>
      </c>
      <c r="K4258" s="337" t="s">
        <v>19695</v>
      </c>
      <c r="L4258" s="337" t="s">
        <v>19695</v>
      </c>
      <c r="M4258" s="337" t="s">
        <v>19695</v>
      </c>
      <c r="N4258" s="337" t="s">
        <v>19695</v>
      </c>
      <c r="O4258" s="337" t="s">
        <v>19695</v>
      </c>
      <c r="P4258" s="337" t="s">
        <v>19695</v>
      </c>
      <c r="Q4258" s="337" t="s">
        <v>19695</v>
      </c>
      <c r="R4258" s="337" t="s">
        <v>144</v>
      </c>
      <c r="S4258" s="337" t="s">
        <v>97</v>
      </c>
      <c r="T4258" s="337" t="s">
        <v>6138</v>
      </c>
      <c r="U4258" s="337" t="s">
        <v>6139</v>
      </c>
      <c r="V4258" s="337">
        <v>2</v>
      </c>
      <c r="W4258" s="337" t="s">
        <v>19695</v>
      </c>
      <c r="X4258" s="337" t="s">
        <v>19695</v>
      </c>
      <c r="Y4258" s="337" t="s">
        <v>19695</v>
      </c>
      <c r="Z4258" s="337" t="s">
        <v>1745</v>
      </c>
      <c r="AA4258" s="337" t="s">
        <v>761</v>
      </c>
      <c r="AB4258" s="337" t="s">
        <v>762</v>
      </c>
      <c r="AC4258" s="337" t="s">
        <v>13681</v>
      </c>
    </row>
    <row r="4259" spans="1:29" ht="15.8" x14ac:dyDescent="0.25">
      <c r="A4259" s="337" t="s">
        <v>1723</v>
      </c>
      <c r="B4259" s="337" t="s">
        <v>6175</v>
      </c>
      <c r="C4259" s="337" t="s">
        <v>1725</v>
      </c>
      <c r="D4259" s="337" t="s">
        <v>13527</v>
      </c>
      <c r="E4259" s="337" t="s">
        <v>4558</v>
      </c>
      <c r="F4259" s="338">
        <v>42873</v>
      </c>
      <c r="G4259" s="337" t="s">
        <v>4559</v>
      </c>
      <c r="H4259" s="338">
        <v>42923</v>
      </c>
      <c r="I4259" s="337" t="s">
        <v>19695</v>
      </c>
      <c r="J4259" s="337" t="s">
        <v>16</v>
      </c>
      <c r="K4259" s="337" t="s">
        <v>19695</v>
      </c>
      <c r="L4259" s="337" t="s">
        <v>19695</v>
      </c>
      <c r="M4259" s="337" t="s">
        <v>19695</v>
      </c>
      <c r="N4259" s="337" t="s">
        <v>19695</v>
      </c>
      <c r="O4259" s="337" t="s">
        <v>19695</v>
      </c>
      <c r="P4259" s="337" t="s">
        <v>19695</v>
      </c>
      <c r="Q4259" s="337" t="s">
        <v>19695</v>
      </c>
      <c r="R4259" s="337" t="s">
        <v>144</v>
      </c>
      <c r="S4259" s="337" t="s">
        <v>446</v>
      </c>
      <c r="T4259" s="337" t="s">
        <v>6176</v>
      </c>
      <c r="U4259" s="337" t="s">
        <v>6177</v>
      </c>
      <c r="V4259" s="337">
        <v>3</v>
      </c>
      <c r="W4259" s="337" t="s">
        <v>19695</v>
      </c>
      <c r="X4259" s="337" t="s">
        <v>19695</v>
      </c>
      <c r="Y4259" s="337" t="s">
        <v>19695</v>
      </c>
      <c r="Z4259" s="337" t="s">
        <v>1745</v>
      </c>
      <c r="AA4259" s="337" t="s">
        <v>761</v>
      </c>
      <c r="AB4259" s="337" t="s">
        <v>762</v>
      </c>
      <c r="AC4259" s="337" t="s">
        <v>13681</v>
      </c>
    </row>
    <row r="4260" spans="1:29" ht="15.8" x14ac:dyDescent="0.25">
      <c r="A4260" s="337" t="s">
        <v>1723</v>
      </c>
      <c r="B4260" s="337" t="s">
        <v>6063</v>
      </c>
      <c r="C4260" s="337" t="s">
        <v>1821</v>
      </c>
      <c r="D4260" s="337" t="s">
        <v>449</v>
      </c>
      <c r="E4260" s="337" t="s">
        <v>4558</v>
      </c>
      <c r="F4260" s="338">
        <v>42873</v>
      </c>
      <c r="G4260" s="337" t="s">
        <v>4559</v>
      </c>
      <c r="H4260" s="338">
        <v>42923</v>
      </c>
      <c r="I4260" s="337" t="s">
        <v>19695</v>
      </c>
      <c r="J4260" s="337" t="s">
        <v>36</v>
      </c>
      <c r="K4260" s="337" t="s">
        <v>19695</v>
      </c>
      <c r="L4260" s="337" t="s">
        <v>19695</v>
      </c>
      <c r="M4260" s="337" t="s">
        <v>19695</v>
      </c>
      <c r="N4260" s="337" t="s">
        <v>19695</v>
      </c>
      <c r="O4260" s="337" t="s">
        <v>19695</v>
      </c>
      <c r="P4260" s="337" t="s">
        <v>19695</v>
      </c>
      <c r="Q4260" s="337" t="s">
        <v>19695</v>
      </c>
      <c r="R4260" s="337" t="s">
        <v>35</v>
      </c>
      <c r="S4260" s="337" t="s">
        <v>77</v>
      </c>
      <c r="T4260" s="337" t="s">
        <v>1015</v>
      </c>
      <c r="U4260" s="337" t="s">
        <v>6064</v>
      </c>
      <c r="V4260" s="337">
        <v>8</v>
      </c>
      <c r="W4260" s="337" t="s">
        <v>19695</v>
      </c>
      <c r="X4260" s="337" t="s">
        <v>19695</v>
      </c>
      <c r="Y4260" s="337" t="s">
        <v>19695</v>
      </c>
      <c r="Z4260" s="337" t="s">
        <v>1753</v>
      </c>
      <c r="AA4260" s="337" t="s">
        <v>735</v>
      </c>
      <c r="AB4260" s="337" t="s">
        <v>718</v>
      </c>
      <c r="AC4260" s="337" t="s">
        <v>13691</v>
      </c>
    </row>
    <row r="4261" spans="1:29" ht="15.8" x14ac:dyDescent="0.25">
      <c r="A4261" s="337" t="s">
        <v>1723</v>
      </c>
      <c r="B4261" s="337" t="s">
        <v>5256</v>
      </c>
      <c r="C4261" s="337" t="s">
        <v>1821</v>
      </c>
      <c r="D4261" s="337" t="s">
        <v>449</v>
      </c>
      <c r="E4261" s="337" t="s">
        <v>4725</v>
      </c>
      <c r="F4261" s="338">
        <v>42872</v>
      </c>
      <c r="G4261" s="337" t="s">
        <v>5257</v>
      </c>
      <c r="H4261" s="338">
        <v>42922</v>
      </c>
      <c r="I4261" s="337" t="s">
        <v>19695</v>
      </c>
      <c r="J4261" s="337" t="s">
        <v>36</v>
      </c>
      <c r="K4261" s="337" t="s">
        <v>19695</v>
      </c>
      <c r="L4261" s="337" t="s">
        <v>19695</v>
      </c>
      <c r="M4261" s="337" t="s">
        <v>19695</v>
      </c>
      <c r="N4261" s="337" t="s">
        <v>19695</v>
      </c>
      <c r="O4261" s="337" t="s">
        <v>19695</v>
      </c>
      <c r="P4261" s="337" t="s">
        <v>19695</v>
      </c>
      <c r="Q4261" s="337" t="s">
        <v>19695</v>
      </c>
      <c r="R4261" s="337" t="s">
        <v>1225</v>
      </c>
      <c r="S4261" s="337" t="s">
        <v>100</v>
      </c>
      <c r="T4261" s="337" t="s">
        <v>116</v>
      </c>
      <c r="U4261" s="337" t="s">
        <v>5258</v>
      </c>
      <c r="V4261" s="337">
        <v>8</v>
      </c>
      <c r="W4261" s="337" t="s">
        <v>19695</v>
      </c>
      <c r="X4261" s="337" t="s">
        <v>19695</v>
      </c>
      <c r="Y4261" s="337" t="s">
        <v>19695</v>
      </c>
      <c r="Z4261" s="337" t="s">
        <v>1753</v>
      </c>
      <c r="AA4261" s="337" t="s">
        <v>717</v>
      </c>
      <c r="AB4261" s="337" t="s">
        <v>718</v>
      </c>
      <c r="AC4261" s="337" t="s">
        <v>15410</v>
      </c>
    </row>
    <row r="4262" spans="1:29" ht="15.8" x14ac:dyDescent="0.25">
      <c r="A4262" s="337" t="s">
        <v>1723</v>
      </c>
      <c r="B4262" s="337" t="s">
        <v>4450</v>
      </c>
      <c r="C4262" s="337" t="s">
        <v>1821</v>
      </c>
      <c r="D4262" s="337" t="s">
        <v>449</v>
      </c>
      <c r="E4262" s="337" t="s">
        <v>4451</v>
      </c>
      <c r="F4262" s="338">
        <v>42868</v>
      </c>
      <c r="G4262" s="337" t="s">
        <v>4452</v>
      </c>
      <c r="H4262" s="338">
        <v>42918</v>
      </c>
      <c r="I4262" s="337" t="s">
        <v>19695</v>
      </c>
      <c r="J4262" s="337" t="s">
        <v>36</v>
      </c>
      <c r="K4262" s="337" t="s">
        <v>19695</v>
      </c>
      <c r="L4262" s="337" t="s">
        <v>19695</v>
      </c>
      <c r="M4262" s="337" t="s">
        <v>19695</v>
      </c>
      <c r="N4262" s="337" t="s">
        <v>19695</v>
      </c>
      <c r="O4262" s="337" t="s">
        <v>19695</v>
      </c>
      <c r="P4262" s="337" t="s">
        <v>19695</v>
      </c>
      <c r="Q4262" s="337" t="s">
        <v>19695</v>
      </c>
      <c r="R4262" s="337" t="s">
        <v>52</v>
      </c>
      <c r="S4262" s="337" t="s">
        <v>69</v>
      </c>
      <c r="T4262" s="337" t="s">
        <v>52</v>
      </c>
      <c r="U4262" s="337" t="s">
        <v>4453</v>
      </c>
      <c r="V4262" s="337">
        <v>10</v>
      </c>
      <c r="W4262" s="337" t="s">
        <v>19695</v>
      </c>
      <c r="X4262" s="337" t="s">
        <v>19695</v>
      </c>
      <c r="Y4262" s="337" t="s">
        <v>19695</v>
      </c>
      <c r="Z4262" s="337" t="s">
        <v>1728</v>
      </c>
      <c r="AA4262" s="337" t="s">
        <v>717</v>
      </c>
      <c r="AB4262" s="337" t="s">
        <v>718</v>
      </c>
      <c r="AC4262" s="337" t="s">
        <v>13680</v>
      </c>
    </row>
    <row r="4263" spans="1:29" ht="15.8" x14ac:dyDescent="0.25">
      <c r="A4263" s="337" t="s">
        <v>1723</v>
      </c>
      <c r="B4263" s="337" t="s">
        <v>6556</v>
      </c>
      <c r="C4263" s="337" t="s">
        <v>1821</v>
      </c>
      <c r="D4263" s="337" t="s">
        <v>449</v>
      </c>
      <c r="E4263" s="337" t="s">
        <v>4203</v>
      </c>
      <c r="F4263" s="338">
        <v>42867</v>
      </c>
      <c r="G4263" s="337" t="s">
        <v>1327</v>
      </c>
      <c r="H4263" s="338">
        <v>42917</v>
      </c>
      <c r="I4263" s="337" t="s">
        <v>19695</v>
      </c>
      <c r="J4263" s="337" t="s">
        <v>36</v>
      </c>
      <c r="K4263" s="337" t="s">
        <v>19695</v>
      </c>
      <c r="L4263" s="337" t="s">
        <v>19695</v>
      </c>
      <c r="M4263" s="337" t="s">
        <v>19695</v>
      </c>
      <c r="N4263" s="337" t="s">
        <v>19695</v>
      </c>
      <c r="O4263" s="337" t="s">
        <v>19695</v>
      </c>
      <c r="P4263" s="337" t="s">
        <v>19695</v>
      </c>
      <c r="Q4263" s="337" t="s">
        <v>19695</v>
      </c>
      <c r="R4263" s="337" t="s">
        <v>109</v>
      </c>
      <c r="S4263" s="337" t="s">
        <v>110</v>
      </c>
      <c r="T4263" s="337" t="s">
        <v>408</v>
      </c>
      <c r="U4263" s="337" t="s">
        <v>6557</v>
      </c>
      <c r="V4263" s="337">
        <v>4</v>
      </c>
      <c r="W4263" s="337" t="s">
        <v>19695</v>
      </c>
      <c r="X4263" s="337" t="s">
        <v>19695</v>
      </c>
      <c r="Y4263" s="337" t="s">
        <v>19695</v>
      </c>
      <c r="Z4263" s="337" t="s">
        <v>1728</v>
      </c>
      <c r="AA4263" s="337" t="s">
        <v>717</v>
      </c>
      <c r="AB4263" s="337" t="s">
        <v>718</v>
      </c>
      <c r="AC4263" s="337" t="s">
        <v>13644</v>
      </c>
    </row>
    <row r="4264" spans="1:29" ht="15.8" x14ac:dyDescent="0.25">
      <c r="A4264" s="337" t="s">
        <v>1723</v>
      </c>
      <c r="B4264" s="337" t="s">
        <v>5394</v>
      </c>
      <c r="C4264" s="337" t="s">
        <v>1821</v>
      </c>
      <c r="D4264" s="337" t="s">
        <v>449</v>
      </c>
      <c r="E4264" s="337" t="s">
        <v>4203</v>
      </c>
      <c r="F4264" s="338">
        <v>42867</v>
      </c>
      <c r="G4264" s="337" t="s">
        <v>1327</v>
      </c>
      <c r="H4264" s="338">
        <v>42917</v>
      </c>
      <c r="I4264" s="337" t="s">
        <v>19695</v>
      </c>
      <c r="J4264" s="337" t="s">
        <v>16</v>
      </c>
      <c r="K4264" s="337" t="s">
        <v>19695</v>
      </c>
      <c r="L4264" s="337" t="s">
        <v>19695</v>
      </c>
      <c r="M4264" s="337" t="s">
        <v>19695</v>
      </c>
      <c r="N4264" s="337" t="s">
        <v>19695</v>
      </c>
      <c r="O4264" s="337" t="s">
        <v>19695</v>
      </c>
      <c r="P4264" s="337" t="s">
        <v>19695</v>
      </c>
      <c r="Q4264" s="337" t="s">
        <v>19695</v>
      </c>
      <c r="R4264" s="337" t="s">
        <v>52</v>
      </c>
      <c r="S4264" s="337" t="s">
        <v>69</v>
      </c>
      <c r="T4264" s="337" t="s">
        <v>119</v>
      </c>
      <c r="U4264" s="337" t="s">
        <v>119</v>
      </c>
      <c r="V4264" s="337">
        <v>8</v>
      </c>
      <c r="W4264" s="337" t="s">
        <v>19695</v>
      </c>
      <c r="X4264" s="337" t="s">
        <v>19695</v>
      </c>
      <c r="Y4264" s="337" t="s">
        <v>19695</v>
      </c>
      <c r="Z4264" s="337" t="s">
        <v>1728</v>
      </c>
      <c r="AA4264" s="337" t="s">
        <v>717</v>
      </c>
      <c r="AB4264" s="337" t="s">
        <v>718</v>
      </c>
      <c r="AC4264" s="337" t="s">
        <v>13681</v>
      </c>
    </row>
    <row r="4265" spans="1:29" ht="15.8" x14ac:dyDescent="0.25">
      <c r="A4265" s="337" t="s">
        <v>1723</v>
      </c>
      <c r="B4265" s="337" t="s">
        <v>4851</v>
      </c>
      <c r="C4265" s="337" t="s">
        <v>1821</v>
      </c>
      <c r="D4265" s="337" t="s">
        <v>449</v>
      </c>
      <c r="E4265" s="337" t="s">
        <v>4203</v>
      </c>
      <c r="F4265" s="338">
        <v>42867</v>
      </c>
      <c r="G4265" s="337" t="s">
        <v>1327</v>
      </c>
      <c r="H4265" s="338">
        <v>42917</v>
      </c>
      <c r="I4265" s="337" t="s">
        <v>19695</v>
      </c>
      <c r="J4265" s="337" t="s">
        <v>16</v>
      </c>
      <c r="K4265" s="337" t="s">
        <v>19695</v>
      </c>
      <c r="L4265" s="337" t="s">
        <v>19695</v>
      </c>
      <c r="M4265" s="337" t="s">
        <v>19695</v>
      </c>
      <c r="N4265" s="337" t="s">
        <v>19695</v>
      </c>
      <c r="O4265" s="337" t="s">
        <v>19695</v>
      </c>
      <c r="P4265" s="337" t="s">
        <v>19695</v>
      </c>
      <c r="Q4265" s="337" t="s">
        <v>19695</v>
      </c>
      <c r="R4265" s="337" t="s">
        <v>45</v>
      </c>
      <c r="S4265" s="337" t="s">
        <v>80</v>
      </c>
      <c r="T4265" s="337" t="s">
        <v>2895</v>
      </c>
      <c r="U4265" s="337" t="s">
        <v>2895</v>
      </c>
      <c r="V4265" s="337">
        <v>6</v>
      </c>
      <c r="W4265" s="337" t="s">
        <v>19695</v>
      </c>
      <c r="X4265" s="337" t="s">
        <v>19695</v>
      </c>
      <c r="Y4265" s="337" t="s">
        <v>19695</v>
      </c>
      <c r="Z4265" s="337" t="s">
        <v>1728</v>
      </c>
      <c r="AA4265" s="337" t="s">
        <v>717</v>
      </c>
      <c r="AB4265" s="337" t="s">
        <v>718</v>
      </c>
      <c r="AC4265" s="337" t="s">
        <v>13685</v>
      </c>
    </row>
    <row r="4266" spans="1:29" ht="15.8" x14ac:dyDescent="0.25">
      <c r="A4266" s="337" t="s">
        <v>1723</v>
      </c>
      <c r="B4266" s="337" t="s">
        <v>4391</v>
      </c>
      <c r="C4266" s="337" t="s">
        <v>1821</v>
      </c>
      <c r="D4266" s="337" t="s">
        <v>449</v>
      </c>
      <c r="E4266" s="337" t="s">
        <v>4203</v>
      </c>
      <c r="F4266" s="338">
        <v>42867</v>
      </c>
      <c r="G4266" s="337" t="s">
        <v>1327</v>
      </c>
      <c r="H4266" s="338">
        <v>42917</v>
      </c>
      <c r="I4266" s="337" t="s">
        <v>19695</v>
      </c>
      <c r="J4266" s="337" t="s">
        <v>16</v>
      </c>
      <c r="K4266" s="337" t="s">
        <v>19695</v>
      </c>
      <c r="L4266" s="337" t="s">
        <v>19695</v>
      </c>
      <c r="M4266" s="337" t="s">
        <v>19695</v>
      </c>
      <c r="N4266" s="337" t="s">
        <v>19695</v>
      </c>
      <c r="O4266" s="337" t="s">
        <v>19695</v>
      </c>
      <c r="P4266" s="337" t="s">
        <v>19695</v>
      </c>
      <c r="Q4266" s="337" t="s">
        <v>19695</v>
      </c>
      <c r="R4266" s="337" t="s">
        <v>98</v>
      </c>
      <c r="S4266" s="337" t="s">
        <v>1166</v>
      </c>
      <c r="T4266" s="337" t="s">
        <v>421</v>
      </c>
      <c r="U4266" s="337" t="s">
        <v>4392</v>
      </c>
      <c r="V4266" s="337">
        <v>12</v>
      </c>
      <c r="W4266" s="337" t="s">
        <v>19695</v>
      </c>
      <c r="X4266" s="337" t="s">
        <v>19695</v>
      </c>
      <c r="Y4266" s="337" t="s">
        <v>19695</v>
      </c>
      <c r="Z4266" s="337" t="s">
        <v>1728</v>
      </c>
      <c r="AA4266" s="337" t="s">
        <v>735</v>
      </c>
      <c r="AB4266" s="337" t="s">
        <v>718</v>
      </c>
      <c r="AC4266" s="337" t="s">
        <v>13694</v>
      </c>
    </row>
    <row r="4267" spans="1:29" ht="15.8" x14ac:dyDescent="0.25">
      <c r="A4267" s="337" t="s">
        <v>1723</v>
      </c>
      <c r="B4267" s="337" t="s">
        <v>6841</v>
      </c>
      <c r="C4267" s="337" t="s">
        <v>1821</v>
      </c>
      <c r="D4267" s="337" t="s">
        <v>449</v>
      </c>
      <c r="E4267" s="337" t="s">
        <v>4203</v>
      </c>
      <c r="F4267" s="338">
        <v>42867</v>
      </c>
      <c r="G4267" s="337" t="s">
        <v>1327</v>
      </c>
      <c r="H4267" s="338">
        <v>42917</v>
      </c>
      <c r="I4267" s="337" t="s">
        <v>19695</v>
      </c>
      <c r="J4267" s="337" t="s">
        <v>16</v>
      </c>
      <c r="K4267" s="337" t="s">
        <v>19695</v>
      </c>
      <c r="L4267" s="337" t="s">
        <v>19695</v>
      </c>
      <c r="M4267" s="337" t="s">
        <v>19695</v>
      </c>
      <c r="N4267" s="337" t="s">
        <v>19695</v>
      </c>
      <c r="O4267" s="337" t="s">
        <v>19695</v>
      </c>
      <c r="P4267" s="337" t="s">
        <v>19695</v>
      </c>
      <c r="Q4267" s="337" t="s">
        <v>19695</v>
      </c>
      <c r="R4267" s="337" t="s">
        <v>98</v>
      </c>
      <c r="S4267" s="337" t="s">
        <v>1166</v>
      </c>
      <c r="T4267" s="337" t="s">
        <v>4296</v>
      </c>
      <c r="U4267" s="337" t="s">
        <v>6842</v>
      </c>
      <c r="V4267" s="337">
        <v>12</v>
      </c>
      <c r="W4267" s="337" t="s">
        <v>19695</v>
      </c>
      <c r="X4267" s="337" t="s">
        <v>19695</v>
      </c>
      <c r="Y4267" s="337" t="s">
        <v>19695</v>
      </c>
      <c r="Z4267" s="337" t="s">
        <v>1728</v>
      </c>
      <c r="AA4267" s="337" t="s">
        <v>766</v>
      </c>
      <c r="AB4267" s="337" t="s">
        <v>718</v>
      </c>
      <c r="AC4267" s="337" t="s">
        <v>13694</v>
      </c>
    </row>
    <row r="4268" spans="1:29" ht="15.8" x14ac:dyDescent="0.25">
      <c r="A4268" s="337" t="s">
        <v>1723</v>
      </c>
      <c r="B4268" s="337" t="s">
        <v>4782</v>
      </c>
      <c r="C4268" s="337" t="s">
        <v>1725</v>
      </c>
      <c r="D4268" s="337" t="s">
        <v>1726</v>
      </c>
      <c r="E4268" s="337" t="s">
        <v>4203</v>
      </c>
      <c r="F4268" s="338">
        <v>42867</v>
      </c>
      <c r="G4268" s="337" t="s">
        <v>1327</v>
      </c>
      <c r="H4268" s="338">
        <v>42917</v>
      </c>
      <c r="I4268" s="337" t="s">
        <v>19695</v>
      </c>
      <c r="J4268" s="337" t="s">
        <v>36</v>
      </c>
      <c r="K4268" s="337" t="s">
        <v>19695</v>
      </c>
      <c r="L4268" s="337" t="s">
        <v>19695</v>
      </c>
      <c r="M4268" s="337" t="s">
        <v>19695</v>
      </c>
      <c r="N4268" s="337" t="s">
        <v>19695</v>
      </c>
      <c r="O4268" s="337" t="s">
        <v>19695</v>
      </c>
      <c r="P4268" s="337" t="s">
        <v>19695</v>
      </c>
      <c r="Q4268" s="337" t="s">
        <v>19695</v>
      </c>
      <c r="R4268" s="337" t="s">
        <v>71</v>
      </c>
      <c r="S4268" s="337" t="s">
        <v>71</v>
      </c>
      <c r="T4268" s="337" t="s">
        <v>71</v>
      </c>
      <c r="U4268" s="337" t="s">
        <v>4783</v>
      </c>
      <c r="V4268" s="337">
        <v>6</v>
      </c>
      <c r="W4268" s="337" t="s">
        <v>19695</v>
      </c>
      <c r="X4268" s="337" t="s">
        <v>19695</v>
      </c>
      <c r="Y4268" s="337" t="s">
        <v>19695</v>
      </c>
      <c r="Z4268" s="337" t="s">
        <v>1728</v>
      </c>
      <c r="AA4268" s="337" t="s">
        <v>717</v>
      </c>
      <c r="AB4268" s="337" t="s">
        <v>718</v>
      </c>
      <c r="AC4268" s="337" t="s">
        <v>13698</v>
      </c>
    </row>
    <row r="4269" spans="1:29" ht="15.8" x14ac:dyDescent="0.25">
      <c r="A4269" s="337" t="s">
        <v>1723</v>
      </c>
      <c r="B4269" s="337" t="s">
        <v>4562</v>
      </c>
      <c r="C4269" s="337" t="s">
        <v>1821</v>
      </c>
      <c r="D4269" s="337" t="s">
        <v>449</v>
      </c>
      <c r="E4269" s="337" t="s">
        <v>4203</v>
      </c>
      <c r="F4269" s="338">
        <v>42867</v>
      </c>
      <c r="G4269" s="337" t="s">
        <v>1327</v>
      </c>
      <c r="H4269" s="338">
        <v>42917</v>
      </c>
      <c r="I4269" s="337" t="s">
        <v>19695</v>
      </c>
      <c r="J4269" s="337" t="s">
        <v>36</v>
      </c>
      <c r="K4269" s="337" t="s">
        <v>19695</v>
      </c>
      <c r="L4269" s="337" t="s">
        <v>19695</v>
      </c>
      <c r="M4269" s="337" t="s">
        <v>19695</v>
      </c>
      <c r="N4269" s="337" t="s">
        <v>19695</v>
      </c>
      <c r="O4269" s="337" t="s">
        <v>19695</v>
      </c>
      <c r="P4269" s="337" t="s">
        <v>19695</v>
      </c>
      <c r="Q4269" s="337" t="s">
        <v>19695</v>
      </c>
      <c r="R4269" s="337" t="s">
        <v>71</v>
      </c>
      <c r="S4269" s="337" t="s">
        <v>4555</v>
      </c>
      <c r="T4269" s="337" t="s">
        <v>4563</v>
      </c>
      <c r="U4269" s="337" t="s">
        <v>4564</v>
      </c>
      <c r="V4269" s="337">
        <v>6</v>
      </c>
      <c r="W4269" s="337" t="s">
        <v>19695</v>
      </c>
      <c r="X4269" s="337" t="s">
        <v>19695</v>
      </c>
      <c r="Y4269" s="337" t="s">
        <v>19695</v>
      </c>
      <c r="Z4269" s="337" t="s">
        <v>1728</v>
      </c>
      <c r="AA4269" s="337" t="s">
        <v>717</v>
      </c>
      <c r="AB4269" s="337" t="s">
        <v>718</v>
      </c>
      <c r="AC4269" s="337" t="s">
        <v>13699</v>
      </c>
    </row>
    <row r="4270" spans="1:29" ht="15.8" x14ac:dyDescent="0.25">
      <c r="A4270" s="337" t="s">
        <v>1723</v>
      </c>
      <c r="B4270" s="337" t="s">
        <v>4886</v>
      </c>
      <c r="C4270" s="337" t="s">
        <v>1821</v>
      </c>
      <c r="D4270" s="337" t="s">
        <v>449</v>
      </c>
      <c r="E4270" s="337" t="s">
        <v>4203</v>
      </c>
      <c r="F4270" s="338">
        <v>42867</v>
      </c>
      <c r="G4270" s="337" t="s">
        <v>1327</v>
      </c>
      <c r="H4270" s="338">
        <v>42917</v>
      </c>
      <c r="I4270" s="337" t="s">
        <v>19695</v>
      </c>
      <c r="J4270" s="337" t="s">
        <v>36</v>
      </c>
      <c r="K4270" s="337" t="s">
        <v>19695</v>
      </c>
      <c r="L4270" s="337" t="s">
        <v>19695</v>
      </c>
      <c r="M4270" s="337" t="s">
        <v>19695</v>
      </c>
      <c r="N4270" s="337" t="s">
        <v>19695</v>
      </c>
      <c r="O4270" s="337" t="s">
        <v>19695</v>
      </c>
      <c r="P4270" s="337" t="s">
        <v>19695</v>
      </c>
      <c r="Q4270" s="337" t="s">
        <v>19695</v>
      </c>
      <c r="R4270" s="337" t="s">
        <v>52</v>
      </c>
      <c r="S4270" s="337" t="s">
        <v>93</v>
      </c>
      <c r="T4270" s="337" t="s">
        <v>4887</v>
      </c>
      <c r="U4270" s="337" t="s">
        <v>4888</v>
      </c>
      <c r="V4270" s="337">
        <v>12</v>
      </c>
      <c r="W4270" s="337" t="s">
        <v>19695</v>
      </c>
      <c r="X4270" s="337" t="s">
        <v>19695</v>
      </c>
      <c r="Y4270" s="337" t="s">
        <v>19695</v>
      </c>
      <c r="Z4270" s="337" t="s">
        <v>1728</v>
      </c>
      <c r="AA4270" s="337" t="s">
        <v>735</v>
      </c>
      <c r="AB4270" s="337" t="s">
        <v>718</v>
      </c>
      <c r="AC4270" s="337" t="s">
        <v>13701</v>
      </c>
    </row>
    <row r="4271" spans="1:29" ht="15.8" x14ac:dyDescent="0.25">
      <c r="A4271" s="337" t="s">
        <v>1723</v>
      </c>
      <c r="B4271" s="337" t="s">
        <v>4580</v>
      </c>
      <c r="C4271" s="337" t="s">
        <v>1821</v>
      </c>
      <c r="D4271" s="337" t="s">
        <v>449</v>
      </c>
      <c r="E4271" s="337" t="s">
        <v>4203</v>
      </c>
      <c r="F4271" s="338">
        <v>42867</v>
      </c>
      <c r="G4271" s="337" t="s">
        <v>1327</v>
      </c>
      <c r="H4271" s="338">
        <v>42917</v>
      </c>
      <c r="I4271" s="337" t="s">
        <v>19695</v>
      </c>
      <c r="J4271" s="337" t="s">
        <v>36</v>
      </c>
      <c r="K4271" s="337" t="s">
        <v>19695</v>
      </c>
      <c r="L4271" s="337" t="s">
        <v>19695</v>
      </c>
      <c r="M4271" s="337" t="s">
        <v>19695</v>
      </c>
      <c r="N4271" s="337" t="s">
        <v>19695</v>
      </c>
      <c r="O4271" s="337" t="s">
        <v>19695</v>
      </c>
      <c r="P4271" s="337" t="s">
        <v>19695</v>
      </c>
      <c r="Q4271" s="337" t="s">
        <v>19695</v>
      </c>
      <c r="R4271" s="337" t="s">
        <v>52</v>
      </c>
      <c r="S4271" s="337" t="s">
        <v>69</v>
      </c>
      <c r="T4271" s="337" t="s">
        <v>119</v>
      </c>
      <c r="U4271" s="337" t="s">
        <v>2544</v>
      </c>
      <c r="V4271" s="337">
        <v>12</v>
      </c>
      <c r="W4271" s="337" t="s">
        <v>19695</v>
      </c>
      <c r="X4271" s="337" t="s">
        <v>19695</v>
      </c>
      <c r="Y4271" s="337" t="s">
        <v>19695</v>
      </c>
      <c r="Z4271" s="337" t="s">
        <v>1728</v>
      </c>
      <c r="AA4271" s="337" t="s">
        <v>735</v>
      </c>
      <c r="AB4271" s="337" t="s">
        <v>718</v>
      </c>
      <c r="AC4271" s="337" t="s">
        <v>13709</v>
      </c>
    </row>
    <row r="4272" spans="1:29" ht="15.8" x14ac:dyDescent="0.25">
      <c r="A4272" s="337" t="s">
        <v>1723</v>
      </c>
      <c r="B4272" s="337" t="s">
        <v>5175</v>
      </c>
      <c r="C4272" s="337" t="s">
        <v>1821</v>
      </c>
      <c r="D4272" s="337" t="s">
        <v>449</v>
      </c>
      <c r="E4272" s="337" t="s">
        <v>4203</v>
      </c>
      <c r="F4272" s="338">
        <v>42867</v>
      </c>
      <c r="G4272" s="337" t="s">
        <v>1327</v>
      </c>
      <c r="H4272" s="338">
        <v>42917</v>
      </c>
      <c r="I4272" s="337" t="s">
        <v>19695</v>
      </c>
      <c r="J4272" s="337" t="s">
        <v>36</v>
      </c>
      <c r="K4272" s="337" t="s">
        <v>19695</v>
      </c>
      <c r="L4272" s="337" t="s">
        <v>19695</v>
      </c>
      <c r="M4272" s="337" t="s">
        <v>19695</v>
      </c>
      <c r="N4272" s="337" t="s">
        <v>19695</v>
      </c>
      <c r="O4272" s="337" t="s">
        <v>19695</v>
      </c>
      <c r="P4272" s="337" t="s">
        <v>19695</v>
      </c>
      <c r="Q4272" s="337" t="s">
        <v>19695</v>
      </c>
      <c r="R4272" s="337" t="s">
        <v>45</v>
      </c>
      <c r="S4272" s="337" t="s">
        <v>1824</v>
      </c>
      <c r="T4272" s="337" t="s">
        <v>5176</v>
      </c>
      <c r="U4272" s="337" t="s">
        <v>4668</v>
      </c>
      <c r="V4272" s="337">
        <v>8</v>
      </c>
      <c r="W4272" s="337" t="s">
        <v>19695</v>
      </c>
      <c r="X4272" s="337" t="s">
        <v>19695</v>
      </c>
      <c r="Y4272" s="337" t="s">
        <v>19695</v>
      </c>
      <c r="Z4272" s="337" t="s">
        <v>1728</v>
      </c>
      <c r="AA4272" s="337" t="s">
        <v>717</v>
      </c>
      <c r="AB4272" s="337" t="s">
        <v>718</v>
      </c>
      <c r="AC4272" s="337" t="s">
        <v>13716</v>
      </c>
    </row>
    <row r="4273" spans="1:29" ht="15.8" x14ac:dyDescent="0.25">
      <c r="A4273" s="337" t="s">
        <v>1723</v>
      </c>
      <c r="B4273" s="337" t="s">
        <v>6804</v>
      </c>
      <c r="C4273" s="337" t="s">
        <v>1725</v>
      </c>
      <c r="D4273" s="337" t="s">
        <v>1730</v>
      </c>
      <c r="E4273" s="337" t="s">
        <v>4203</v>
      </c>
      <c r="F4273" s="338">
        <v>42867</v>
      </c>
      <c r="G4273" s="337" t="s">
        <v>1327</v>
      </c>
      <c r="H4273" s="338">
        <v>42917</v>
      </c>
      <c r="I4273" s="337" t="s">
        <v>19695</v>
      </c>
      <c r="J4273" s="337" t="s">
        <v>36</v>
      </c>
      <c r="K4273" s="337" t="s">
        <v>19695</v>
      </c>
      <c r="L4273" s="337" t="s">
        <v>19695</v>
      </c>
      <c r="M4273" s="337" t="s">
        <v>19695</v>
      </c>
      <c r="N4273" s="337" t="s">
        <v>19695</v>
      </c>
      <c r="O4273" s="337" t="s">
        <v>19695</v>
      </c>
      <c r="P4273" s="337" t="s">
        <v>19695</v>
      </c>
      <c r="Q4273" s="337" t="s">
        <v>19695</v>
      </c>
      <c r="R4273" s="337" t="s">
        <v>144</v>
      </c>
      <c r="S4273" s="337" t="s">
        <v>97</v>
      </c>
      <c r="T4273" s="337" t="s">
        <v>817</v>
      </c>
      <c r="U4273" s="337" t="s">
        <v>6805</v>
      </c>
      <c r="V4273" s="337">
        <v>8</v>
      </c>
      <c r="W4273" s="337" t="s">
        <v>19695</v>
      </c>
      <c r="X4273" s="337" t="s">
        <v>19695</v>
      </c>
      <c r="Y4273" s="337" t="s">
        <v>19695</v>
      </c>
      <c r="Z4273" s="337" t="s">
        <v>1728</v>
      </c>
      <c r="AA4273" s="337" t="s">
        <v>717</v>
      </c>
      <c r="AB4273" s="337" t="s">
        <v>718</v>
      </c>
      <c r="AC4273" s="337" t="s">
        <v>13720</v>
      </c>
    </row>
    <row r="4274" spans="1:29" ht="15.8" x14ac:dyDescent="0.25">
      <c r="A4274" s="337" t="s">
        <v>1723</v>
      </c>
      <c r="B4274" s="337" t="s">
        <v>5188</v>
      </c>
      <c r="C4274" s="337" t="s">
        <v>1821</v>
      </c>
      <c r="D4274" s="337" t="s">
        <v>449</v>
      </c>
      <c r="E4274" s="337" t="s">
        <v>4203</v>
      </c>
      <c r="F4274" s="338">
        <v>42867</v>
      </c>
      <c r="G4274" s="337" t="s">
        <v>1327</v>
      </c>
      <c r="H4274" s="338">
        <v>42917</v>
      </c>
      <c r="I4274" s="337" t="s">
        <v>19695</v>
      </c>
      <c r="J4274" s="337" t="s">
        <v>36</v>
      </c>
      <c r="K4274" s="337" t="s">
        <v>19695</v>
      </c>
      <c r="L4274" s="337" t="s">
        <v>19695</v>
      </c>
      <c r="M4274" s="337" t="s">
        <v>19695</v>
      </c>
      <c r="N4274" s="337" t="s">
        <v>19695</v>
      </c>
      <c r="O4274" s="337" t="s">
        <v>19695</v>
      </c>
      <c r="P4274" s="337" t="s">
        <v>19695</v>
      </c>
      <c r="Q4274" s="337" t="s">
        <v>19695</v>
      </c>
      <c r="R4274" s="337" t="s">
        <v>45</v>
      </c>
      <c r="S4274" s="337" t="s">
        <v>1824</v>
      </c>
      <c r="T4274" s="337" t="s">
        <v>5189</v>
      </c>
      <c r="U4274" s="337" t="s">
        <v>1621</v>
      </c>
      <c r="V4274" s="337">
        <v>8</v>
      </c>
      <c r="W4274" s="337" t="s">
        <v>19695</v>
      </c>
      <c r="X4274" s="337" t="s">
        <v>19695</v>
      </c>
      <c r="Y4274" s="337" t="s">
        <v>19695</v>
      </c>
      <c r="Z4274" s="337" t="s">
        <v>1728</v>
      </c>
      <c r="AA4274" s="337" t="s">
        <v>717</v>
      </c>
      <c r="AB4274" s="337" t="s">
        <v>718</v>
      </c>
      <c r="AC4274" s="337" t="s">
        <v>13769</v>
      </c>
    </row>
    <row r="4275" spans="1:29" ht="15.8" x14ac:dyDescent="0.25">
      <c r="A4275" s="337" t="s">
        <v>1723</v>
      </c>
      <c r="B4275" s="337" t="s">
        <v>4202</v>
      </c>
      <c r="C4275" s="337" t="s">
        <v>1821</v>
      </c>
      <c r="D4275" s="337" t="s">
        <v>449</v>
      </c>
      <c r="E4275" s="337" t="s">
        <v>4203</v>
      </c>
      <c r="F4275" s="338">
        <v>42867</v>
      </c>
      <c r="G4275" s="337" t="s">
        <v>1327</v>
      </c>
      <c r="H4275" s="338">
        <v>42917</v>
      </c>
      <c r="I4275" s="337" t="s">
        <v>19695</v>
      </c>
      <c r="J4275" s="337" t="s">
        <v>16</v>
      </c>
      <c r="K4275" s="337" t="s">
        <v>19695</v>
      </c>
      <c r="L4275" s="337" t="s">
        <v>19695</v>
      </c>
      <c r="M4275" s="337" t="s">
        <v>19695</v>
      </c>
      <c r="N4275" s="337" t="s">
        <v>19695</v>
      </c>
      <c r="O4275" s="337" t="s">
        <v>19695</v>
      </c>
      <c r="P4275" s="337" t="s">
        <v>19695</v>
      </c>
      <c r="Q4275" s="337" t="s">
        <v>19695</v>
      </c>
      <c r="R4275" s="337" t="s">
        <v>1220</v>
      </c>
      <c r="S4275" s="337" t="s">
        <v>1359</v>
      </c>
      <c r="T4275" s="337" t="s">
        <v>1698</v>
      </c>
      <c r="U4275" s="337" t="s">
        <v>3615</v>
      </c>
      <c r="V4275" s="337">
        <v>8</v>
      </c>
      <c r="W4275" s="337" t="s">
        <v>19695</v>
      </c>
      <c r="X4275" s="337" t="s">
        <v>19695</v>
      </c>
      <c r="Y4275" s="337" t="s">
        <v>19695</v>
      </c>
      <c r="Z4275" s="337" t="s">
        <v>1728</v>
      </c>
      <c r="AA4275" s="337" t="s">
        <v>735</v>
      </c>
      <c r="AB4275" s="337" t="s">
        <v>718</v>
      </c>
      <c r="AC4275" s="337" t="s">
        <v>13796</v>
      </c>
    </row>
    <row r="4276" spans="1:29" ht="15.8" x14ac:dyDescent="0.25">
      <c r="A4276" s="337" t="s">
        <v>1723</v>
      </c>
      <c r="B4276" s="337" t="s">
        <v>6628</v>
      </c>
      <c r="C4276" s="337" t="s">
        <v>1821</v>
      </c>
      <c r="D4276" s="337" t="s">
        <v>449</v>
      </c>
      <c r="E4276" s="337" t="s">
        <v>4203</v>
      </c>
      <c r="F4276" s="338">
        <v>42867</v>
      </c>
      <c r="G4276" s="337" t="s">
        <v>1327</v>
      </c>
      <c r="H4276" s="338">
        <v>42917</v>
      </c>
      <c r="I4276" s="337" t="s">
        <v>19695</v>
      </c>
      <c r="J4276" s="337" t="s">
        <v>16</v>
      </c>
      <c r="K4276" s="337" t="s">
        <v>19695</v>
      </c>
      <c r="L4276" s="337" t="s">
        <v>19695</v>
      </c>
      <c r="M4276" s="337" t="s">
        <v>19695</v>
      </c>
      <c r="N4276" s="337" t="s">
        <v>19695</v>
      </c>
      <c r="O4276" s="337" t="s">
        <v>19695</v>
      </c>
      <c r="P4276" s="337" t="s">
        <v>19695</v>
      </c>
      <c r="Q4276" s="337" t="s">
        <v>19695</v>
      </c>
      <c r="R4276" s="337" t="s">
        <v>18</v>
      </c>
      <c r="S4276" s="337" t="s">
        <v>447</v>
      </c>
      <c r="T4276" s="337" t="s">
        <v>1653</v>
      </c>
      <c r="U4276" s="337" t="s">
        <v>6629</v>
      </c>
      <c r="V4276" s="337">
        <v>12</v>
      </c>
      <c r="W4276" s="337" t="s">
        <v>19695</v>
      </c>
      <c r="X4276" s="337" t="s">
        <v>19695</v>
      </c>
      <c r="Y4276" s="337" t="s">
        <v>19695</v>
      </c>
      <c r="Z4276" s="337" t="s">
        <v>1745</v>
      </c>
      <c r="AA4276" s="337" t="s">
        <v>853</v>
      </c>
      <c r="AB4276" s="337" t="s">
        <v>854</v>
      </c>
      <c r="AC4276" s="337" t="s">
        <v>15195</v>
      </c>
    </row>
    <row r="4277" spans="1:29" ht="15.8" x14ac:dyDescent="0.25">
      <c r="A4277" s="337" t="s">
        <v>1723</v>
      </c>
      <c r="B4277" s="337" t="s">
        <v>6121</v>
      </c>
      <c r="C4277" s="337" t="s">
        <v>1821</v>
      </c>
      <c r="D4277" s="337" t="s">
        <v>449</v>
      </c>
      <c r="E4277" s="337" t="s">
        <v>4203</v>
      </c>
      <c r="F4277" s="338">
        <v>42867</v>
      </c>
      <c r="G4277" s="337" t="s">
        <v>1327</v>
      </c>
      <c r="H4277" s="338">
        <v>42917</v>
      </c>
      <c r="I4277" s="337" t="s">
        <v>19695</v>
      </c>
      <c r="J4277" s="337" t="s">
        <v>36</v>
      </c>
      <c r="K4277" s="337" t="s">
        <v>19695</v>
      </c>
      <c r="L4277" s="337" t="s">
        <v>19695</v>
      </c>
      <c r="M4277" s="337" t="s">
        <v>19695</v>
      </c>
      <c r="N4277" s="337" t="s">
        <v>19695</v>
      </c>
      <c r="O4277" s="337" t="s">
        <v>19695</v>
      </c>
      <c r="P4277" s="337" t="s">
        <v>19695</v>
      </c>
      <c r="Q4277" s="337" t="s">
        <v>19695</v>
      </c>
      <c r="R4277" s="337" t="s">
        <v>35</v>
      </c>
      <c r="S4277" s="337" t="s">
        <v>404</v>
      </c>
      <c r="T4277" s="337" t="s">
        <v>1429</v>
      </c>
      <c r="U4277" s="337" t="s">
        <v>6122</v>
      </c>
      <c r="V4277" s="337">
        <v>2</v>
      </c>
      <c r="W4277" s="337" t="s">
        <v>19695</v>
      </c>
      <c r="X4277" s="337" t="s">
        <v>19695</v>
      </c>
      <c r="Y4277" s="337" t="s">
        <v>19695</v>
      </c>
      <c r="Z4277" s="337" t="s">
        <v>1745</v>
      </c>
      <c r="AA4277" s="337" t="s">
        <v>761</v>
      </c>
      <c r="AB4277" s="337" t="s">
        <v>762</v>
      </c>
      <c r="AC4277" s="337" t="s">
        <v>15198</v>
      </c>
    </row>
    <row r="4278" spans="1:29" ht="15.8" x14ac:dyDescent="0.25">
      <c r="A4278" s="337" t="s">
        <v>1723</v>
      </c>
      <c r="B4278" s="337" t="s">
        <v>6081</v>
      </c>
      <c r="C4278" s="337" t="s">
        <v>1821</v>
      </c>
      <c r="D4278" s="337" t="s">
        <v>449</v>
      </c>
      <c r="E4278" s="337" t="s">
        <v>4203</v>
      </c>
      <c r="F4278" s="338">
        <v>42867</v>
      </c>
      <c r="G4278" s="337" t="s">
        <v>1327</v>
      </c>
      <c r="H4278" s="338">
        <v>42917</v>
      </c>
      <c r="I4278" s="337" t="s">
        <v>19695</v>
      </c>
      <c r="J4278" s="337" t="s">
        <v>36</v>
      </c>
      <c r="K4278" s="337" t="s">
        <v>19695</v>
      </c>
      <c r="L4278" s="337" t="s">
        <v>19695</v>
      </c>
      <c r="M4278" s="337" t="s">
        <v>19695</v>
      </c>
      <c r="N4278" s="337" t="s">
        <v>19695</v>
      </c>
      <c r="O4278" s="337" t="s">
        <v>19695</v>
      </c>
      <c r="P4278" s="337" t="s">
        <v>19695</v>
      </c>
      <c r="Q4278" s="337" t="s">
        <v>19695</v>
      </c>
      <c r="R4278" s="337" t="s">
        <v>395</v>
      </c>
      <c r="S4278" s="337" t="s">
        <v>395</v>
      </c>
      <c r="T4278" s="337" t="s">
        <v>6082</v>
      </c>
      <c r="U4278" s="337" t="s">
        <v>6083</v>
      </c>
      <c r="V4278" s="337">
        <v>6</v>
      </c>
      <c r="W4278" s="337" t="s">
        <v>19695</v>
      </c>
      <c r="X4278" s="337" t="s">
        <v>19695</v>
      </c>
      <c r="Y4278" s="337" t="s">
        <v>19695</v>
      </c>
      <c r="Z4278" s="337" t="s">
        <v>1745</v>
      </c>
      <c r="AA4278" s="337" t="s">
        <v>761</v>
      </c>
      <c r="AB4278" s="337" t="s">
        <v>762</v>
      </c>
      <c r="AC4278" s="337" t="s">
        <v>15199</v>
      </c>
    </row>
    <row r="4279" spans="1:29" ht="15.8" x14ac:dyDescent="0.25">
      <c r="A4279" s="337" t="s">
        <v>1723</v>
      </c>
      <c r="B4279" s="337" t="s">
        <v>6151</v>
      </c>
      <c r="C4279" s="337" t="s">
        <v>1725</v>
      </c>
      <c r="D4279" s="337" t="s">
        <v>1730</v>
      </c>
      <c r="E4279" s="337" t="s">
        <v>4203</v>
      </c>
      <c r="F4279" s="338">
        <v>42867</v>
      </c>
      <c r="G4279" s="337" t="s">
        <v>1327</v>
      </c>
      <c r="H4279" s="338">
        <v>42917</v>
      </c>
      <c r="I4279" s="337" t="s">
        <v>19695</v>
      </c>
      <c r="J4279" s="337" t="s">
        <v>36</v>
      </c>
      <c r="K4279" s="337" t="s">
        <v>19695</v>
      </c>
      <c r="L4279" s="337" t="s">
        <v>19695</v>
      </c>
      <c r="M4279" s="337" t="s">
        <v>19695</v>
      </c>
      <c r="N4279" s="337" t="s">
        <v>19695</v>
      </c>
      <c r="O4279" s="337" t="s">
        <v>19695</v>
      </c>
      <c r="P4279" s="337" t="s">
        <v>19695</v>
      </c>
      <c r="Q4279" s="337" t="s">
        <v>19695</v>
      </c>
      <c r="R4279" s="337" t="s">
        <v>52</v>
      </c>
      <c r="S4279" s="337" t="s">
        <v>85</v>
      </c>
      <c r="T4279" s="337" t="s">
        <v>85</v>
      </c>
      <c r="U4279" s="337" t="s">
        <v>6152</v>
      </c>
      <c r="V4279" s="337">
        <v>6</v>
      </c>
      <c r="W4279" s="337" t="s">
        <v>19695</v>
      </c>
      <c r="X4279" s="337" t="s">
        <v>19695</v>
      </c>
      <c r="Y4279" s="337" t="s">
        <v>19695</v>
      </c>
      <c r="Z4279" s="337" t="s">
        <v>1745</v>
      </c>
      <c r="AA4279" s="337" t="s">
        <v>761</v>
      </c>
      <c r="AB4279" s="337" t="s">
        <v>762</v>
      </c>
      <c r="AC4279" s="337" t="s">
        <v>15203</v>
      </c>
    </row>
    <row r="4280" spans="1:29" ht="15.8" x14ac:dyDescent="0.25">
      <c r="A4280" s="337" t="s">
        <v>1723</v>
      </c>
      <c r="B4280" s="337" t="s">
        <v>6178</v>
      </c>
      <c r="C4280" s="337" t="s">
        <v>1821</v>
      </c>
      <c r="D4280" s="337" t="s">
        <v>449</v>
      </c>
      <c r="E4280" s="337" t="s">
        <v>4203</v>
      </c>
      <c r="F4280" s="338">
        <v>42867</v>
      </c>
      <c r="G4280" s="337" t="s">
        <v>1327</v>
      </c>
      <c r="H4280" s="338">
        <v>42917</v>
      </c>
      <c r="I4280" s="337" t="s">
        <v>19695</v>
      </c>
      <c r="J4280" s="337" t="s">
        <v>16</v>
      </c>
      <c r="K4280" s="337" t="s">
        <v>19695</v>
      </c>
      <c r="L4280" s="337" t="s">
        <v>19695</v>
      </c>
      <c r="M4280" s="337" t="s">
        <v>19695</v>
      </c>
      <c r="N4280" s="337" t="s">
        <v>19695</v>
      </c>
      <c r="O4280" s="337" t="s">
        <v>19695</v>
      </c>
      <c r="P4280" s="337" t="s">
        <v>19695</v>
      </c>
      <c r="Q4280" s="337" t="s">
        <v>19695</v>
      </c>
      <c r="R4280" s="337" t="s">
        <v>144</v>
      </c>
      <c r="S4280" s="337" t="s">
        <v>446</v>
      </c>
      <c r="T4280" s="337" t="s">
        <v>6179</v>
      </c>
      <c r="U4280" s="337" t="s">
        <v>823</v>
      </c>
      <c r="V4280" s="337">
        <v>3</v>
      </c>
      <c r="W4280" s="337" t="s">
        <v>19695</v>
      </c>
      <c r="X4280" s="337" t="s">
        <v>19695</v>
      </c>
      <c r="Y4280" s="337" t="s">
        <v>19695</v>
      </c>
      <c r="Z4280" s="337" t="s">
        <v>1745</v>
      </c>
      <c r="AA4280" s="337" t="s">
        <v>761</v>
      </c>
      <c r="AB4280" s="337" t="s">
        <v>762</v>
      </c>
      <c r="AC4280" s="337" t="s">
        <v>13681</v>
      </c>
    </row>
    <row r="4281" spans="1:29" ht="15.8" x14ac:dyDescent="0.25">
      <c r="A4281" s="337" t="s">
        <v>1723</v>
      </c>
      <c r="B4281" s="337" t="s">
        <v>6171</v>
      </c>
      <c r="C4281" s="337" t="s">
        <v>1821</v>
      </c>
      <c r="D4281" s="337" t="s">
        <v>449</v>
      </c>
      <c r="E4281" s="337" t="s">
        <v>4203</v>
      </c>
      <c r="F4281" s="338">
        <v>42867</v>
      </c>
      <c r="G4281" s="337" t="s">
        <v>1327</v>
      </c>
      <c r="H4281" s="338">
        <v>42917</v>
      </c>
      <c r="I4281" s="337" t="s">
        <v>19695</v>
      </c>
      <c r="J4281" s="337" t="s">
        <v>16</v>
      </c>
      <c r="K4281" s="337" t="s">
        <v>19695</v>
      </c>
      <c r="L4281" s="337" t="s">
        <v>19695</v>
      </c>
      <c r="M4281" s="337" t="s">
        <v>19695</v>
      </c>
      <c r="N4281" s="337" t="s">
        <v>19695</v>
      </c>
      <c r="O4281" s="337" t="s">
        <v>19695</v>
      </c>
      <c r="P4281" s="337" t="s">
        <v>19695</v>
      </c>
      <c r="Q4281" s="337" t="s">
        <v>19695</v>
      </c>
      <c r="R4281" s="337" t="s">
        <v>130</v>
      </c>
      <c r="S4281" s="337" t="s">
        <v>147</v>
      </c>
      <c r="T4281" s="337" t="s">
        <v>1328</v>
      </c>
      <c r="U4281" s="337" t="s">
        <v>6172</v>
      </c>
      <c r="V4281" s="337">
        <v>2</v>
      </c>
      <c r="W4281" s="337" t="s">
        <v>19695</v>
      </c>
      <c r="X4281" s="337" t="s">
        <v>19695</v>
      </c>
      <c r="Y4281" s="337" t="s">
        <v>19695</v>
      </c>
      <c r="Z4281" s="337" t="s">
        <v>1745</v>
      </c>
      <c r="AA4281" s="337" t="s">
        <v>761</v>
      </c>
      <c r="AB4281" s="337" t="s">
        <v>762</v>
      </c>
      <c r="AC4281" s="337" t="s">
        <v>13681</v>
      </c>
    </row>
    <row r="4282" spans="1:29" ht="15.8" x14ac:dyDescent="0.25">
      <c r="A4282" s="337" t="s">
        <v>1723</v>
      </c>
      <c r="B4282" s="337" t="s">
        <v>6208</v>
      </c>
      <c r="C4282" s="337" t="s">
        <v>1821</v>
      </c>
      <c r="D4282" s="337" t="s">
        <v>449</v>
      </c>
      <c r="E4282" s="337" t="s">
        <v>4203</v>
      </c>
      <c r="F4282" s="338">
        <v>42867</v>
      </c>
      <c r="G4282" s="337" t="s">
        <v>1327</v>
      </c>
      <c r="H4282" s="338">
        <v>42917</v>
      </c>
      <c r="I4282" s="337" t="s">
        <v>19695</v>
      </c>
      <c r="J4282" s="337" t="s">
        <v>36</v>
      </c>
      <c r="K4282" s="337" t="s">
        <v>19695</v>
      </c>
      <c r="L4282" s="337" t="s">
        <v>19695</v>
      </c>
      <c r="M4282" s="337" t="s">
        <v>19695</v>
      </c>
      <c r="N4282" s="337" t="s">
        <v>19695</v>
      </c>
      <c r="O4282" s="337" t="s">
        <v>19695</v>
      </c>
      <c r="P4282" s="337" t="s">
        <v>19695</v>
      </c>
      <c r="Q4282" s="337" t="s">
        <v>19695</v>
      </c>
      <c r="R4282" s="337" t="s">
        <v>112</v>
      </c>
      <c r="S4282" s="337" t="s">
        <v>1242</v>
      </c>
      <c r="T4282" s="337" t="s">
        <v>6209</v>
      </c>
      <c r="U4282" s="337" t="s">
        <v>6210</v>
      </c>
      <c r="V4282" s="337">
        <v>9</v>
      </c>
      <c r="W4282" s="337" t="s">
        <v>19695</v>
      </c>
      <c r="X4282" s="337" t="s">
        <v>19695</v>
      </c>
      <c r="Y4282" s="337" t="s">
        <v>19695</v>
      </c>
      <c r="Z4282" s="337" t="s">
        <v>1745</v>
      </c>
      <c r="AA4282" s="337" t="s">
        <v>761</v>
      </c>
      <c r="AB4282" s="337" t="s">
        <v>762</v>
      </c>
      <c r="AC4282" s="337" t="s">
        <v>13695</v>
      </c>
    </row>
    <row r="4283" spans="1:29" ht="15.8" x14ac:dyDescent="0.25">
      <c r="A4283" s="337" t="s">
        <v>1723</v>
      </c>
      <c r="B4283" s="337" t="s">
        <v>6648</v>
      </c>
      <c r="C4283" s="337" t="s">
        <v>1821</v>
      </c>
      <c r="D4283" s="337" t="s">
        <v>449</v>
      </c>
      <c r="E4283" s="337" t="s">
        <v>4203</v>
      </c>
      <c r="F4283" s="338">
        <v>42867</v>
      </c>
      <c r="G4283" s="337" t="s">
        <v>1327</v>
      </c>
      <c r="H4283" s="338">
        <v>42917</v>
      </c>
      <c r="I4283" s="337" t="s">
        <v>19695</v>
      </c>
      <c r="J4283" s="337" t="s">
        <v>36</v>
      </c>
      <c r="K4283" s="337" t="s">
        <v>19695</v>
      </c>
      <c r="L4283" s="337" t="s">
        <v>19695</v>
      </c>
      <c r="M4283" s="337" t="s">
        <v>19695</v>
      </c>
      <c r="N4283" s="337" t="s">
        <v>19695</v>
      </c>
      <c r="O4283" s="337" t="s">
        <v>19695</v>
      </c>
      <c r="P4283" s="337" t="s">
        <v>19695</v>
      </c>
      <c r="Q4283" s="337" t="s">
        <v>19695</v>
      </c>
      <c r="R4283" s="337" t="s">
        <v>52</v>
      </c>
      <c r="S4283" s="337" t="s">
        <v>69</v>
      </c>
      <c r="T4283" s="337" t="s">
        <v>69</v>
      </c>
      <c r="U4283" s="337" t="s">
        <v>6647</v>
      </c>
      <c r="V4283" s="337">
        <v>10</v>
      </c>
      <c r="W4283" s="337" t="s">
        <v>19695</v>
      </c>
      <c r="X4283" s="337" t="s">
        <v>19695</v>
      </c>
      <c r="Y4283" s="337" t="s">
        <v>19695</v>
      </c>
      <c r="Z4283" s="337" t="s">
        <v>1745</v>
      </c>
      <c r="AA4283" s="337" t="s">
        <v>853</v>
      </c>
      <c r="AB4283" s="337" t="s">
        <v>854</v>
      </c>
      <c r="AC4283" s="337" t="s">
        <v>15214</v>
      </c>
    </row>
    <row r="4284" spans="1:29" ht="15.8" x14ac:dyDescent="0.25">
      <c r="A4284" s="337" t="s">
        <v>1723</v>
      </c>
      <c r="B4284" s="337" t="s">
        <v>6703</v>
      </c>
      <c r="C4284" s="337" t="s">
        <v>1821</v>
      </c>
      <c r="D4284" s="337" t="s">
        <v>449</v>
      </c>
      <c r="E4284" s="337" t="s">
        <v>4203</v>
      </c>
      <c r="F4284" s="338">
        <v>42867</v>
      </c>
      <c r="G4284" s="337" t="s">
        <v>1327</v>
      </c>
      <c r="H4284" s="338">
        <v>42917</v>
      </c>
      <c r="I4284" s="337" t="s">
        <v>19695</v>
      </c>
      <c r="J4284" s="337" t="s">
        <v>16</v>
      </c>
      <c r="K4284" s="337" t="s">
        <v>19695</v>
      </c>
      <c r="L4284" s="337" t="s">
        <v>19695</v>
      </c>
      <c r="M4284" s="337" t="s">
        <v>19695</v>
      </c>
      <c r="N4284" s="337" t="s">
        <v>19695</v>
      </c>
      <c r="O4284" s="337" t="s">
        <v>19695</v>
      </c>
      <c r="P4284" s="337" t="s">
        <v>19695</v>
      </c>
      <c r="Q4284" s="337" t="s">
        <v>19695</v>
      </c>
      <c r="R4284" s="337" t="s">
        <v>136</v>
      </c>
      <c r="S4284" s="337" t="s">
        <v>6704</v>
      </c>
      <c r="T4284" s="337" t="s">
        <v>6705</v>
      </c>
      <c r="U4284" s="337" t="s">
        <v>6706</v>
      </c>
      <c r="V4284" s="337">
        <v>8</v>
      </c>
      <c r="W4284" s="337" t="s">
        <v>19695</v>
      </c>
      <c r="X4284" s="337" t="s">
        <v>19695</v>
      </c>
      <c r="Y4284" s="337" t="s">
        <v>19695</v>
      </c>
      <c r="Z4284" s="337" t="s">
        <v>1745</v>
      </c>
      <c r="AA4284" s="337" t="s">
        <v>1499</v>
      </c>
      <c r="AB4284" s="337" t="s">
        <v>718</v>
      </c>
      <c r="AC4284" s="337" t="s">
        <v>13719</v>
      </c>
    </row>
    <row r="4285" spans="1:29" ht="15.8" x14ac:dyDescent="0.25">
      <c r="A4285" s="337" t="s">
        <v>1723</v>
      </c>
      <c r="B4285" s="337" t="s">
        <v>6469</v>
      </c>
      <c r="C4285" s="337" t="s">
        <v>1821</v>
      </c>
      <c r="D4285" s="337" t="s">
        <v>449</v>
      </c>
      <c r="E4285" s="337" t="s">
        <v>4203</v>
      </c>
      <c r="F4285" s="338">
        <v>42867</v>
      </c>
      <c r="G4285" s="337" t="s">
        <v>1327</v>
      </c>
      <c r="H4285" s="338">
        <v>42917</v>
      </c>
      <c r="I4285" s="337" t="s">
        <v>19695</v>
      </c>
      <c r="J4285" s="337" t="s">
        <v>36</v>
      </c>
      <c r="K4285" s="337" t="s">
        <v>19695</v>
      </c>
      <c r="L4285" s="337" t="s">
        <v>19695</v>
      </c>
      <c r="M4285" s="337" t="s">
        <v>19695</v>
      </c>
      <c r="N4285" s="337" t="s">
        <v>19695</v>
      </c>
      <c r="O4285" s="337" t="s">
        <v>19695</v>
      </c>
      <c r="P4285" s="337" t="s">
        <v>19695</v>
      </c>
      <c r="Q4285" s="337" t="s">
        <v>19695</v>
      </c>
      <c r="R4285" s="337" t="s">
        <v>1220</v>
      </c>
      <c r="S4285" s="337" t="s">
        <v>444</v>
      </c>
      <c r="T4285" s="337" t="s">
        <v>444</v>
      </c>
      <c r="U4285" s="337" t="s">
        <v>6470</v>
      </c>
      <c r="V4285" s="337">
        <v>8</v>
      </c>
      <c r="W4285" s="337" t="s">
        <v>19695</v>
      </c>
      <c r="X4285" s="337" t="s">
        <v>19695</v>
      </c>
      <c r="Y4285" s="337" t="s">
        <v>19695</v>
      </c>
      <c r="Z4285" s="337" t="s">
        <v>1745</v>
      </c>
      <c r="AA4285" s="337" t="s">
        <v>735</v>
      </c>
      <c r="AB4285" s="337" t="s">
        <v>718</v>
      </c>
      <c r="AC4285" s="337" t="s">
        <v>13723</v>
      </c>
    </row>
    <row r="4286" spans="1:29" ht="15.8" x14ac:dyDescent="0.25">
      <c r="A4286" s="337" t="s">
        <v>1723</v>
      </c>
      <c r="B4286" s="337" t="s">
        <v>5016</v>
      </c>
      <c r="C4286" s="337" t="s">
        <v>1821</v>
      </c>
      <c r="D4286" s="337" t="s">
        <v>449</v>
      </c>
      <c r="E4286" s="337" t="s">
        <v>4203</v>
      </c>
      <c r="F4286" s="338">
        <v>42867</v>
      </c>
      <c r="G4286" s="337" t="s">
        <v>1327</v>
      </c>
      <c r="H4286" s="338">
        <v>42917</v>
      </c>
      <c r="I4286" s="337" t="s">
        <v>19695</v>
      </c>
      <c r="J4286" s="337" t="s">
        <v>36</v>
      </c>
      <c r="K4286" s="337" t="s">
        <v>19695</v>
      </c>
      <c r="L4286" s="337" t="s">
        <v>19695</v>
      </c>
      <c r="M4286" s="337" t="s">
        <v>19695</v>
      </c>
      <c r="N4286" s="337" t="s">
        <v>19695</v>
      </c>
      <c r="O4286" s="337" t="s">
        <v>19695</v>
      </c>
      <c r="P4286" s="337" t="s">
        <v>19695</v>
      </c>
      <c r="Q4286" s="337" t="s">
        <v>19695</v>
      </c>
      <c r="R4286" s="337" t="s">
        <v>105</v>
      </c>
      <c r="S4286" s="337" t="s">
        <v>3812</v>
      </c>
      <c r="T4286" s="337" t="s">
        <v>3812</v>
      </c>
      <c r="U4286" s="337" t="s">
        <v>5017</v>
      </c>
      <c r="V4286" s="337">
        <v>8</v>
      </c>
      <c r="W4286" s="337" t="s">
        <v>19695</v>
      </c>
      <c r="X4286" s="337" t="s">
        <v>19695</v>
      </c>
      <c r="Y4286" s="337" t="s">
        <v>19695</v>
      </c>
      <c r="Z4286" s="337" t="s">
        <v>1753</v>
      </c>
      <c r="AA4286" s="337" t="s">
        <v>1499</v>
      </c>
      <c r="AB4286" s="337" t="s">
        <v>718</v>
      </c>
      <c r="AC4286" s="337" t="s">
        <v>15393</v>
      </c>
    </row>
    <row r="4287" spans="1:29" ht="15.8" x14ac:dyDescent="0.25">
      <c r="A4287" s="337" t="s">
        <v>1723</v>
      </c>
      <c r="B4287" s="337" t="s">
        <v>6015</v>
      </c>
      <c r="C4287" s="337" t="s">
        <v>1821</v>
      </c>
      <c r="D4287" s="337" t="s">
        <v>449</v>
      </c>
      <c r="E4287" s="337" t="s">
        <v>4203</v>
      </c>
      <c r="F4287" s="338">
        <v>42867</v>
      </c>
      <c r="G4287" s="337" t="s">
        <v>1327</v>
      </c>
      <c r="H4287" s="338">
        <v>42917</v>
      </c>
      <c r="I4287" s="337" t="s">
        <v>19695</v>
      </c>
      <c r="J4287" s="337" t="s">
        <v>36</v>
      </c>
      <c r="K4287" s="337" t="s">
        <v>19695</v>
      </c>
      <c r="L4287" s="337" t="s">
        <v>19695</v>
      </c>
      <c r="M4287" s="337" t="s">
        <v>19695</v>
      </c>
      <c r="N4287" s="337" t="s">
        <v>19695</v>
      </c>
      <c r="O4287" s="337" t="s">
        <v>19695</v>
      </c>
      <c r="P4287" s="337" t="s">
        <v>19695</v>
      </c>
      <c r="Q4287" s="337" t="s">
        <v>19695</v>
      </c>
      <c r="R4287" s="337" t="s">
        <v>1225</v>
      </c>
      <c r="S4287" s="337" t="s">
        <v>1568</v>
      </c>
      <c r="T4287" s="337" t="s">
        <v>5840</v>
      </c>
      <c r="U4287" s="337" t="s">
        <v>6014</v>
      </c>
      <c r="V4287" s="337">
        <v>8</v>
      </c>
      <c r="W4287" s="337" t="s">
        <v>19695</v>
      </c>
      <c r="X4287" s="337" t="s">
        <v>19695</v>
      </c>
      <c r="Y4287" s="337" t="s">
        <v>19695</v>
      </c>
      <c r="Z4287" s="337" t="s">
        <v>1753</v>
      </c>
      <c r="AA4287" s="337" t="s">
        <v>1499</v>
      </c>
      <c r="AB4287" s="337" t="s">
        <v>718</v>
      </c>
      <c r="AC4287" s="337" t="s">
        <v>15207</v>
      </c>
    </row>
    <row r="4288" spans="1:29" ht="15.8" x14ac:dyDescent="0.25">
      <c r="A4288" s="337" t="s">
        <v>1723</v>
      </c>
      <c r="B4288" s="337" t="s">
        <v>6013</v>
      </c>
      <c r="C4288" s="337" t="s">
        <v>1821</v>
      </c>
      <c r="D4288" s="337" t="s">
        <v>449</v>
      </c>
      <c r="E4288" s="337" t="s">
        <v>4203</v>
      </c>
      <c r="F4288" s="338">
        <v>42867</v>
      </c>
      <c r="G4288" s="337" t="s">
        <v>1327</v>
      </c>
      <c r="H4288" s="338">
        <v>42917</v>
      </c>
      <c r="I4288" s="337" t="s">
        <v>19695</v>
      </c>
      <c r="J4288" s="337" t="s">
        <v>36</v>
      </c>
      <c r="K4288" s="337" t="s">
        <v>19695</v>
      </c>
      <c r="L4288" s="337" t="s">
        <v>19695</v>
      </c>
      <c r="M4288" s="337" t="s">
        <v>19695</v>
      </c>
      <c r="N4288" s="337" t="s">
        <v>19695</v>
      </c>
      <c r="O4288" s="337" t="s">
        <v>19695</v>
      </c>
      <c r="P4288" s="337" t="s">
        <v>19695</v>
      </c>
      <c r="Q4288" s="337" t="s">
        <v>19695</v>
      </c>
      <c r="R4288" s="337" t="s">
        <v>1225</v>
      </c>
      <c r="S4288" s="337" t="s">
        <v>1568</v>
      </c>
      <c r="T4288" s="337" t="s">
        <v>6014</v>
      </c>
      <c r="U4288" s="337" t="s">
        <v>5969</v>
      </c>
      <c r="V4288" s="337">
        <v>8</v>
      </c>
      <c r="W4288" s="337" t="s">
        <v>19695</v>
      </c>
      <c r="X4288" s="337" t="s">
        <v>19695</v>
      </c>
      <c r="Y4288" s="337" t="s">
        <v>19695</v>
      </c>
      <c r="Z4288" s="337" t="s">
        <v>1753</v>
      </c>
      <c r="AA4288" s="337" t="s">
        <v>1499</v>
      </c>
      <c r="AB4288" s="337" t="s">
        <v>718</v>
      </c>
      <c r="AC4288" s="337" t="s">
        <v>15207</v>
      </c>
    </row>
    <row r="4289" spans="1:29" ht="15.8" x14ac:dyDescent="0.25">
      <c r="A4289" s="337" t="s">
        <v>1723</v>
      </c>
      <c r="B4289" s="337" t="s">
        <v>5537</v>
      </c>
      <c r="C4289" s="337" t="s">
        <v>1725</v>
      </c>
      <c r="D4289" s="337" t="s">
        <v>1735</v>
      </c>
      <c r="E4289" s="337" t="s">
        <v>5400</v>
      </c>
      <c r="F4289" s="338">
        <v>42907</v>
      </c>
      <c r="G4289" s="337" t="s">
        <v>1327</v>
      </c>
      <c r="H4289" s="338">
        <v>42917</v>
      </c>
      <c r="I4289" s="337" t="s">
        <v>19695</v>
      </c>
      <c r="J4289" s="337" t="s">
        <v>36</v>
      </c>
      <c r="K4289" s="337" t="s">
        <v>19695</v>
      </c>
      <c r="L4289" s="337" t="s">
        <v>19695</v>
      </c>
      <c r="M4289" s="337" t="s">
        <v>19695</v>
      </c>
      <c r="N4289" s="337" t="s">
        <v>19695</v>
      </c>
      <c r="O4289" s="337" t="s">
        <v>19695</v>
      </c>
      <c r="P4289" s="337" t="s">
        <v>19695</v>
      </c>
      <c r="Q4289" s="337" t="s">
        <v>19695</v>
      </c>
      <c r="R4289" s="337" t="s">
        <v>52</v>
      </c>
      <c r="S4289" s="337" t="s">
        <v>69</v>
      </c>
      <c r="T4289" s="337" t="s">
        <v>69</v>
      </c>
      <c r="U4289" s="337" t="s">
        <v>1617</v>
      </c>
      <c r="V4289" s="337">
        <v>6</v>
      </c>
      <c r="W4289" s="337" t="s">
        <v>19695</v>
      </c>
      <c r="X4289" s="337" t="s">
        <v>19695</v>
      </c>
      <c r="Y4289" s="337" t="s">
        <v>19695</v>
      </c>
      <c r="Z4289" s="337" t="s">
        <v>1753</v>
      </c>
      <c r="AA4289" s="337" t="s">
        <v>717</v>
      </c>
      <c r="AB4289" s="337" t="s">
        <v>718</v>
      </c>
      <c r="AC4289" s="337" t="s">
        <v>13674</v>
      </c>
    </row>
    <row r="4290" spans="1:29" ht="15.8" x14ac:dyDescent="0.25">
      <c r="A4290" s="337" t="s">
        <v>1723</v>
      </c>
      <c r="B4290" s="337" t="s">
        <v>5514</v>
      </c>
      <c r="C4290" s="337" t="s">
        <v>1725</v>
      </c>
      <c r="D4290" s="337" t="s">
        <v>1873</v>
      </c>
      <c r="E4290" s="337" t="s">
        <v>4203</v>
      </c>
      <c r="F4290" s="338">
        <v>42867</v>
      </c>
      <c r="G4290" s="337" t="s">
        <v>1327</v>
      </c>
      <c r="H4290" s="338">
        <v>42917</v>
      </c>
      <c r="I4290" s="337" t="s">
        <v>19695</v>
      </c>
      <c r="J4290" s="337" t="s">
        <v>36</v>
      </c>
      <c r="K4290" s="337" t="s">
        <v>19695</v>
      </c>
      <c r="L4290" s="337" t="s">
        <v>19695</v>
      </c>
      <c r="M4290" s="337" t="s">
        <v>19695</v>
      </c>
      <c r="N4290" s="337" t="s">
        <v>19695</v>
      </c>
      <c r="O4290" s="337" t="s">
        <v>19695</v>
      </c>
      <c r="P4290" s="337" t="s">
        <v>19695</v>
      </c>
      <c r="Q4290" s="337" t="s">
        <v>19695</v>
      </c>
      <c r="R4290" s="337" t="s">
        <v>130</v>
      </c>
      <c r="S4290" s="337" t="s">
        <v>929</v>
      </c>
      <c r="T4290" s="337" t="s">
        <v>928</v>
      </c>
      <c r="U4290" s="337" t="s">
        <v>5515</v>
      </c>
      <c r="V4290" s="337">
        <v>12</v>
      </c>
      <c r="W4290" s="337" t="s">
        <v>19695</v>
      </c>
      <c r="X4290" s="337" t="s">
        <v>19695</v>
      </c>
      <c r="Y4290" s="337" t="s">
        <v>19695</v>
      </c>
      <c r="Z4290" s="337" t="s">
        <v>1753</v>
      </c>
      <c r="AA4290" s="337" t="s">
        <v>735</v>
      </c>
      <c r="AB4290" s="337" t="s">
        <v>718</v>
      </c>
      <c r="AC4290" s="337" t="s">
        <v>13684</v>
      </c>
    </row>
    <row r="4291" spans="1:29" ht="15.8" x14ac:dyDescent="0.25">
      <c r="A4291" s="337" t="s">
        <v>1723</v>
      </c>
      <c r="B4291" s="337" t="s">
        <v>5676</v>
      </c>
      <c r="C4291" s="337" t="s">
        <v>1725</v>
      </c>
      <c r="D4291" s="337" t="s">
        <v>13527</v>
      </c>
      <c r="E4291" s="337" t="s">
        <v>4203</v>
      </c>
      <c r="F4291" s="338">
        <v>42867</v>
      </c>
      <c r="G4291" s="337" t="s">
        <v>1327</v>
      </c>
      <c r="H4291" s="338">
        <v>42917</v>
      </c>
      <c r="I4291" s="337" t="s">
        <v>19695</v>
      </c>
      <c r="J4291" s="337" t="s">
        <v>36</v>
      </c>
      <c r="K4291" s="337" t="s">
        <v>19695</v>
      </c>
      <c r="L4291" s="337" t="s">
        <v>19695</v>
      </c>
      <c r="M4291" s="337" t="s">
        <v>19695</v>
      </c>
      <c r="N4291" s="337" t="s">
        <v>19695</v>
      </c>
      <c r="O4291" s="337" t="s">
        <v>19695</v>
      </c>
      <c r="P4291" s="337" t="s">
        <v>19695</v>
      </c>
      <c r="Q4291" s="337" t="s">
        <v>19695</v>
      </c>
      <c r="R4291" s="337" t="s">
        <v>56</v>
      </c>
      <c r="S4291" s="337" t="s">
        <v>79</v>
      </c>
      <c r="T4291" s="337" t="s">
        <v>1939</v>
      </c>
      <c r="U4291" s="337" t="s">
        <v>5675</v>
      </c>
      <c r="V4291" s="337">
        <v>8</v>
      </c>
      <c r="W4291" s="337" t="s">
        <v>19695</v>
      </c>
      <c r="X4291" s="337" t="s">
        <v>19695</v>
      </c>
      <c r="Y4291" s="337" t="s">
        <v>19695</v>
      </c>
      <c r="Z4291" s="337" t="s">
        <v>1753</v>
      </c>
      <c r="AA4291" s="337" t="s">
        <v>717</v>
      </c>
      <c r="AB4291" s="337" t="s">
        <v>718</v>
      </c>
      <c r="AC4291" s="337" t="s">
        <v>13688</v>
      </c>
    </row>
    <row r="4292" spans="1:29" ht="15.8" x14ac:dyDescent="0.25">
      <c r="A4292" s="337" t="s">
        <v>1723</v>
      </c>
      <c r="B4292" s="337" t="s">
        <v>5265</v>
      </c>
      <c r="C4292" s="337" t="s">
        <v>1821</v>
      </c>
      <c r="D4292" s="337" t="s">
        <v>449</v>
      </c>
      <c r="E4292" s="337" t="s">
        <v>4203</v>
      </c>
      <c r="F4292" s="338">
        <v>42867</v>
      </c>
      <c r="G4292" s="337" t="s">
        <v>1327</v>
      </c>
      <c r="H4292" s="338">
        <v>42917</v>
      </c>
      <c r="I4292" s="337" t="s">
        <v>19695</v>
      </c>
      <c r="J4292" s="337" t="s">
        <v>36</v>
      </c>
      <c r="K4292" s="337" t="s">
        <v>19695</v>
      </c>
      <c r="L4292" s="337" t="s">
        <v>19695</v>
      </c>
      <c r="M4292" s="337" t="s">
        <v>19695</v>
      </c>
      <c r="N4292" s="337" t="s">
        <v>19695</v>
      </c>
      <c r="O4292" s="337" t="s">
        <v>19695</v>
      </c>
      <c r="P4292" s="337" t="s">
        <v>19695</v>
      </c>
      <c r="Q4292" s="337" t="s">
        <v>19695</v>
      </c>
      <c r="R4292" s="337" t="s">
        <v>1225</v>
      </c>
      <c r="S4292" s="337" t="s">
        <v>1568</v>
      </c>
      <c r="T4292" s="337" t="s">
        <v>1569</v>
      </c>
      <c r="U4292" s="337" t="s">
        <v>5266</v>
      </c>
      <c r="V4292" s="337">
        <v>6</v>
      </c>
      <c r="W4292" s="337" t="s">
        <v>19695</v>
      </c>
      <c r="X4292" s="337" t="s">
        <v>19695</v>
      </c>
      <c r="Y4292" s="337" t="s">
        <v>19695</v>
      </c>
      <c r="Z4292" s="337" t="s">
        <v>1753</v>
      </c>
      <c r="AA4292" s="337" t="s">
        <v>735</v>
      </c>
      <c r="AB4292" s="337" t="s">
        <v>718</v>
      </c>
      <c r="AC4292" s="337" t="s">
        <v>15210</v>
      </c>
    </row>
    <row r="4293" spans="1:29" ht="15.8" x14ac:dyDescent="0.25">
      <c r="A4293" s="337" t="s">
        <v>1723</v>
      </c>
      <c r="B4293" s="337" t="s">
        <v>5267</v>
      </c>
      <c r="C4293" s="337" t="s">
        <v>1821</v>
      </c>
      <c r="D4293" s="337" t="s">
        <v>449</v>
      </c>
      <c r="E4293" s="337" t="s">
        <v>4203</v>
      </c>
      <c r="F4293" s="338">
        <v>42867</v>
      </c>
      <c r="G4293" s="337" t="s">
        <v>1327</v>
      </c>
      <c r="H4293" s="338">
        <v>42917</v>
      </c>
      <c r="I4293" s="337" t="s">
        <v>19695</v>
      </c>
      <c r="J4293" s="337" t="s">
        <v>36</v>
      </c>
      <c r="K4293" s="337" t="s">
        <v>19695</v>
      </c>
      <c r="L4293" s="337" t="s">
        <v>19695</v>
      </c>
      <c r="M4293" s="337" t="s">
        <v>19695</v>
      </c>
      <c r="N4293" s="337" t="s">
        <v>19695</v>
      </c>
      <c r="O4293" s="337" t="s">
        <v>19695</v>
      </c>
      <c r="P4293" s="337" t="s">
        <v>19695</v>
      </c>
      <c r="Q4293" s="337" t="s">
        <v>19695</v>
      </c>
      <c r="R4293" s="337" t="s">
        <v>35</v>
      </c>
      <c r="S4293" s="337" t="s">
        <v>5268</v>
      </c>
      <c r="T4293" s="337" t="s">
        <v>5269</v>
      </c>
      <c r="U4293" s="337" t="s">
        <v>5270</v>
      </c>
      <c r="V4293" s="337">
        <v>4</v>
      </c>
      <c r="W4293" s="337" t="s">
        <v>19695</v>
      </c>
      <c r="X4293" s="337" t="s">
        <v>19695</v>
      </c>
      <c r="Y4293" s="337" t="s">
        <v>19695</v>
      </c>
      <c r="Z4293" s="337" t="s">
        <v>1753</v>
      </c>
      <c r="AA4293" s="337" t="s">
        <v>735</v>
      </c>
      <c r="AB4293" s="337" t="s">
        <v>718</v>
      </c>
      <c r="AC4293" s="337" t="s">
        <v>15413</v>
      </c>
    </row>
    <row r="4294" spans="1:29" ht="15.8" x14ac:dyDescent="0.25">
      <c r="A4294" s="337" t="s">
        <v>1723</v>
      </c>
      <c r="B4294" s="337" t="s">
        <v>1326</v>
      </c>
      <c r="C4294" s="337" t="s">
        <v>1821</v>
      </c>
      <c r="D4294" s="337" t="s">
        <v>449</v>
      </c>
      <c r="E4294" s="337" t="s">
        <v>4203</v>
      </c>
      <c r="F4294" s="338">
        <v>42867</v>
      </c>
      <c r="G4294" s="337" t="s">
        <v>1327</v>
      </c>
      <c r="H4294" s="338">
        <v>42917</v>
      </c>
      <c r="I4294" s="337" t="s">
        <v>19695</v>
      </c>
      <c r="J4294" s="337" t="s">
        <v>36</v>
      </c>
      <c r="K4294" s="337" t="s">
        <v>19695</v>
      </c>
      <c r="L4294" s="337" t="s">
        <v>19695</v>
      </c>
      <c r="M4294" s="337" t="s">
        <v>19695</v>
      </c>
      <c r="N4294" s="337" t="s">
        <v>19695</v>
      </c>
      <c r="O4294" s="337" t="s">
        <v>19695</v>
      </c>
      <c r="P4294" s="337" t="s">
        <v>19695</v>
      </c>
      <c r="Q4294" s="337" t="s">
        <v>19695</v>
      </c>
      <c r="R4294" s="337" t="s">
        <v>130</v>
      </c>
      <c r="S4294" s="337" t="s">
        <v>147</v>
      </c>
      <c r="T4294" s="337" t="s">
        <v>1328</v>
      </c>
      <c r="U4294" s="337" t="s">
        <v>1329</v>
      </c>
      <c r="V4294" s="337">
        <v>8</v>
      </c>
      <c r="W4294" s="337" t="s">
        <v>19695</v>
      </c>
      <c r="X4294" s="337" t="s">
        <v>19695</v>
      </c>
      <c r="Y4294" s="337" t="s">
        <v>19695</v>
      </c>
      <c r="Z4294" s="337" t="s">
        <v>1753</v>
      </c>
      <c r="AA4294" s="337" t="s">
        <v>717</v>
      </c>
      <c r="AB4294" s="337" t="s">
        <v>718</v>
      </c>
      <c r="AC4294" s="337" t="s">
        <v>13705</v>
      </c>
    </row>
    <row r="4295" spans="1:29" ht="15.8" x14ac:dyDescent="0.25">
      <c r="A4295" s="337" t="s">
        <v>1723</v>
      </c>
      <c r="B4295" s="337" t="s">
        <v>5842</v>
      </c>
      <c r="C4295" s="337" t="s">
        <v>1821</v>
      </c>
      <c r="D4295" s="337" t="s">
        <v>449</v>
      </c>
      <c r="E4295" s="337" t="s">
        <v>4203</v>
      </c>
      <c r="F4295" s="338">
        <v>42867</v>
      </c>
      <c r="G4295" s="337" t="s">
        <v>1327</v>
      </c>
      <c r="H4295" s="338">
        <v>42917</v>
      </c>
      <c r="I4295" s="337" t="s">
        <v>19695</v>
      </c>
      <c r="J4295" s="337" t="s">
        <v>36</v>
      </c>
      <c r="K4295" s="337" t="s">
        <v>19695</v>
      </c>
      <c r="L4295" s="337" t="s">
        <v>19695</v>
      </c>
      <c r="M4295" s="337" t="s">
        <v>19695</v>
      </c>
      <c r="N4295" s="337" t="s">
        <v>19695</v>
      </c>
      <c r="O4295" s="337" t="s">
        <v>19695</v>
      </c>
      <c r="P4295" s="337" t="s">
        <v>19695</v>
      </c>
      <c r="Q4295" s="337" t="s">
        <v>19695</v>
      </c>
      <c r="R4295" s="337" t="s">
        <v>1225</v>
      </c>
      <c r="S4295" s="337" t="s">
        <v>100</v>
      </c>
      <c r="T4295" s="337" t="s">
        <v>116</v>
      </c>
      <c r="U4295" s="337" t="s">
        <v>5262</v>
      </c>
      <c r="V4295" s="337">
        <v>8</v>
      </c>
      <c r="W4295" s="337" t="s">
        <v>19695</v>
      </c>
      <c r="X4295" s="337" t="s">
        <v>19695</v>
      </c>
      <c r="Y4295" s="337" t="s">
        <v>19695</v>
      </c>
      <c r="Z4295" s="337" t="s">
        <v>1753</v>
      </c>
      <c r="AA4295" s="337" t="s">
        <v>717</v>
      </c>
      <c r="AB4295" s="337" t="s">
        <v>718</v>
      </c>
      <c r="AC4295" s="337" t="s">
        <v>15418</v>
      </c>
    </row>
    <row r="4296" spans="1:29" ht="15.8" x14ac:dyDescent="0.25">
      <c r="A4296" s="337" t="s">
        <v>1723</v>
      </c>
      <c r="B4296" s="337" t="s">
        <v>5555</v>
      </c>
      <c r="C4296" s="337" t="s">
        <v>1821</v>
      </c>
      <c r="D4296" s="337" t="s">
        <v>449</v>
      </c>
      <c r="E4296" s="337" t="s">
        <v>2418</v>
      </c>
      <c r="F4296" s="338">
        <v>42898</v>
      </c>
      <c r="G4296" s="337" t="s">
        <v>1327</v>
      </c>
      <c r="H4296" s="338">
        <v>42917</v>
      </c>
      <c r="I4296" s="337" t="s">
        <v>19695</v>
      </c>
      <c r="J4296" s="337" t="s">
        <v>36</v>
      </c>
      <c r="K4296" s="337" t="s">
        <v>19695</v>
      </c>
      <c r="L4296" s="337" t="s">
        <v>19695</v>
      </c>
      <c r="M4296" s="337" t="s">
        <v>19695</v>
      </c>
      <c r="N4296" s="337" t="s">
        <v>19695</v>
      </c>
      <c r="O4296" s="337" t="s">
        <v>19695</v>
      </c>
      <c r="P4296" s="337" t="s">
        <v>19695</v>
      </c>
      <c r="Q4296" s="337" t="s">
        <v>19695</v>
      </c>
      <c r="R4296" s="337" t="s">
        <v>130</v>
      </c>
      <c r="S4296" s="337" t="s">
        <v>928</v>
      </c>
      <c r="T4296" s="337" t="s">
        <v>929</v>
      </c>
      <c r="U4296" s="337" t="s">
        <v>5556</v>
      </c>
      <c r="V4296" s="337">
        <v>6</v>
      </c>
      <c r="W4296" s="337" t="s">
        <v>19695</v>
      </c>
      <c r="X4296" s="337" t="s">
        <v>19695</v>
      </c>
      <c r="Y4296" s="337" t="s">
        <v>19695</v>
      </c>
      <c r="Z4296" s="337" t="s">
        <v>1753</v>
      </c>
      <c r="AA4296" s="337" t="s">
        <v>717</v>
      </c>
      <c r="AB4296" s="337" t="s">
        <v>718</v>
      </c>
      <c r="AC4296" s="337" t="s">
        <v>15419</v>
      </c>
    </row>
    <row r="4297" spans="1:29" ht="15.8" x14ac:dyDescent="0.25">
      <c r="A4297" s="337" t="s">
        <v>1723</v>
      </c>
      <c r="B4297" s="337" t="s">
        <v>5896</v>
      </c>
      <c r="C4297" s="337" t="s">
        <v>1821</v>
      </c>
      <c r="D4297" s="337" t="s">
        <v>449</v>
      </c>
      <c r="E4297" s="337" t="s">
        <v>4203</v>
      </c>
      <c r="F4297" s="338">
        <v>42867</v>
      </c>
      <c r="G4297" s="337" t="s">
        <v>1327</v>
      </c>
      <c r="H4297" s="338">
        <v>42917</v>
      </c>
      <c r="I4297" s="337" t="s">
        <v>19695</v>
      </c>
      <c r="J4297" s="337" t="s">
        <v>16</v>
      </c>
      <c r="K4297" s="337" t="s">
        <v>19695</v>
      </c>
      <c r="L4297" s="337" t="s">
        <v>19695</v>
      </c>
      <c r="M4297" s="337" t="s">
        <v>19695</v>
      </c>
      <c r="N4297" s="337" t="s">
        <v>19695</v>
      </c>
      <c r="O4297" s="337" t="s">
        <v>19695</v>
      </c>
      <c r="P4297" s="337" t="s">
        <v>19695</v>
      </c>
      <c r="Q4297" s="337" t="s">
        <v>19695</v>
      </c>
      <c r="R4297" s="337" t="s">
        <v>66</v>
      </c>
      <c r="S4297" s="337" t="s">
        <v>67</v>
      </c>
      <c r="T4297" s="337" t="s">
        <v>5897</v>
      </c>
      <c r="U4297" s="337" t="s">
        <v>5898</v>
      </c>
      <c r="V4297" s="337">
        <v>10</v>
      </c>
      <c r="W4297" s="337" t="s">
        <v>19695</v>
      </c>
      <c r="X4297" s="337" t="s">
        <v>19695</v>
      </c>
      <c r="Y4297" s="337" t="s">
        <v>19695</v>
      </c>
      <c r="Z4297" s="337" t="s">
        <v>1753</v>
      </c>
      <c r="AA4297" s="337" t="s">
        <v>717</v>
      </c>
      <c r="AB4297" s="337" t="s">
        <v>718</v>
      </c>
      <c r="AC4297" s="337" t="s">
        <v>13716</v>
      </c>
    </row>
    <row r="4298" spans="1:29" ht="15.8" x14ac:dyDescent="0.25">
      <c r="A4298" s="337" t="s">
        <v>1723</v>
      </c>
      <c r="B4298" s="337" t="s">
        <v>5986</v>
      </c>
      <c r="C4298" s="337" t="s">
        <v>1821</v>
      </c>
      <c r="D4298" s="337" t="s">
        <v>449</v>
      </c>
      <c r="E4298" s="337" t="s">
        <v>4203</v>
      </c>
      <c r="F4298" s="338">
        <v>42867</v>
      </c>
      <c r="G4298" s="337" t="s">
        <v>1327</v>
      </c>
      <c r="H4298" s="338">
        <v>42917</v>
      </c>
      <c r="I4298" s="337" t="s">
        <v>19695</v>
      </c>
      <c r="J4298" s="337" t="s">
        <v>16</v>
      </c>
      <c r="K4298" s="337" t="s">
        <v>19695</v>
      </c>
      <c r="L4298" s="337" t="s">
        <v>19695</v>
      </c>
      <c r="M4298" s="337" t="s">
        <v>19695</v>
      </c>
      <c r="N4298" s="337" t="s">
        <v>19695</v>
      </c>
      <c r="O4298" s="337" t="s">
        <v>19695</v>
      </c>
      <c r="P4298" s="337" t="s">
        <v>19695</v>
      </c>
      <c r="Q4298" s="337" t="s">
        <v>19695</v>
      </c>
      <c r="R4298" s="337" t="s">
        <v>1225</v>
      </c>
      <c r="S4298" s="337" t="s">
        <v>1568</v>
      </c>
      <c r="T4298" s="337" t="s">
        <v>5840</v>
      </c>
      <c r="U4298" s="337" t="s">
        <v>5987</v>
      </c>
      <c r="V4298" s="337">
        <v>8</v>
      </c>
      <c r="W4298" s="337" t="s">
        <v>19695</v>
      </c>
      <c r="X4298" s="337" t="s">
        <v>19695</v>
      </c>
      <c r="Y4298" s="337" t="s">
        <v>19695</v>
      </c>
      <c r="Z4298" s="337" t="s">
        <v>1753</v>
      </c>
      <c r="AA4298" s="337" t="s">
        <v>1499</v>
      </c>
      <c r="AB4298" s="337" t="s">
        <v>718</v>
      </c>
      <c r="AC4298" s="337" t="s">
        <v>15214</v>
      </c>
    </row>
    <row r="4299" spans="1:29" ht="15.8" x14ac:dyDescent="0.25">
      <c r="A4299" s="337" t="s">
        <v>1723</v>
      </c>
      <c r="B4299" s="337" t="s">
        <v>5434</v>
      </c>
      <c r="C4299" s="337" t="s">
        <v>1821</v>
      </c>
      <c r="D4299" s="337" t="s">
        <v>449</v>
      </c>
      <c r="E4299" s="337" t="s">
        <v>4203</v>
      </c>
      <c r="F4299" s="338">
        <v>42867</v>
      </c>
      <c r="G4299" s="337" t="s">
        <v>1327</v>
      </c>
      <c r="H4299" s="338">
        <v>42917</v>
      </c>
      <c r="I4299" s="337" t="s">
        <v>19695</v>
      </c>
      <c r="J4299" s="337" t="s">
        <v>36</v>
      </c>
      <c r="K4299" s="337" t="s">
        <v>19695</v>
      </c>
      <c r="L4299" s="337" t="s">
        <v>19695</v>
      </c>
      <c r="M4299" s="337" t="s">
        <v>19695</v>
      </c>
      <c r="N4299" s="337" t="s">
        <v>19695</v>
      </c>
      <c r="O4299" s="337" t="s">
        <v>19695</v>
      </c>
      <c r="P4299" s="337" t="s">
        <v>19695</v>
      </c>
      <c r="Q4299" s="337" t="s">
        <v>19695</v>
      </c>
      <c r="R4299" s="337" t="s">
        <v>18</v>
      </c>
      <c r="S4299" s="337" t="s">
        <v>1033</v>
      </c>
      <c r="T4299" s="337" t="s">
        <v>62</v>
      </c>
      <c r="U4299" s="337" t="s">
        <v>2536</v>
      </c>
      <c r="V4299" s="337">
        <v>6</v>
      </c>
      <c r="W4299" s="337" t="s">
        <v>19695</v>
      </c>
      <c r="X4299" s="337" t="s">
        <v>19695</v>
      </c>
      <c r="Y4299" s="337" t="s">
        <v>19695</v>
      </c>
      <c r="Z4299" s="337" t="s">
        <v>1753</v>
      </c>
      <c r="AA4299" s="337" t="s">
        <v>717</v>
      </c>
      <c r="AB4299" s="337" t="s">
        <v>718</v>
      </c>
      <c r="AC4299" s="337" t="s">
        <v>13724</v>
      </c>
    </row>
    <row r="4300" spans="1:29" ht="15.8" x14ac:dyDescent="0.25">
      <c r="A4300" s="337" t="s">
        <v>1723</v>
      </c>
      <c r="B4300" s="337" t="s">
        <v>5995</v>
      </c>
      <c r="C4300" s="337" t="s">
        <v>1821</v>
      </c>
      <c r="D4300" s="337" t="s">
        <v>449</v>
      </c>
      <c r="E4300" s="337" t="s">
        <v>4203</v>
      </c>
      <c r="F4300" s="338">
        <v>42867</v>
      </c>
      <c r="G4300" s="337" t="s">
        <v>1327</v>
      </c>
      <c r="H4300" s="338">
        <v>42917</v>
      </c>
      <c r="I4300" s="337" t="s">
        <v>19695</v>
      </c>
      <c r="J4300" s="337" t="s">
        <v>36</v>
      </c>
      <c r="K4300" s="337" t="s">
        <v>19695</v>
      </c>
      <c r="L4300" s="337" t="s">
        <v>19695</v>
      </c>
      <c r="M4300" s="337" t="s">
        <v>19695</v>
      </c>
      <c r="N4300" s="337" t="s">
        <v>19695</v>
      </c>
      <c r="O4300" s="337" t="s">
        <v>19695</v>
      </c>
      <c r="P4300" s="337" t="s">
        <v>19695</v>
      </c>
      <c r="Q4300" s="337" t="s">
        <v>19695</v>
      </c>
      <c r="R4300" s="337" t="s">
        <v>35</v>
      </c>
      <c r="S4300" s="337" t="s">
        <v>77</v>
      </c>
      <c r="T4300" s="337" t="s">
        <v>1015</v>
      </c>
      <c r="U4300" s="337" t="s">
        <v>5289</v>
      </c>
      <c r="V4300" s="337">
        <v>8</v>
      </c>
      <c r="W4300" s="337" t="s">
        <v>19695</v>
      </c>
      <c r="X4300" s="337" t="s">
        <v>19695</v>
      </c>
      <c r="Y4300" s="337" t="s">
        <v>19695</v>
      </c>
      <c r="Z4300" s="337" t="s">
        <v>1753</v>
      </c>
      <c r="AA4300" s="337" t="s">
        <v>717</v>
      </c>
      <c r="AB4300" s="337" t="s">
        <v>718</v>
      </c>
      <c r="AC4300" s="337" t="s">
        <v>15426</v>
      </c>
    </row>
    <row r="4301" spans="1:29" ht="15.8" x14ac:dyDescent="0.25">
      <c r="A4301" s="337" t="s">
        <v>1723</v>
      </c>
      <c r="B4301" s="337" t="s">
        <v>5110</v>
      </c>
      <c r="C4301" s="337" t="s">
        <v>1821</v>
      </c>
      <c r="D4301" s="337" t="s">
        <v>449</v>
      </c>
      <c r="E4301" s="337" t="s">
        <v>4203</v>
      </c>
      <c r="F4301" s="338">
        <v>42867</v>
      </c>
      <c r="G4301" s="337" t="s">
        <v>1327</v>
      </c>
      <c r="H4301" s="338">
        <v>42917</v>
      </c>
      <c r="I4301" s="337" t="s">
        <v>19695</v>
      </c>
      <c r="J4301" s="337" t="s">
        <v>16</v>
      </c>
      <c r="K4301" s="337" t="s">
        <v>19695</v>
      </c>
      <c r="L4301" s="337" t="s">
        <v>19695</v>
      </c>
      <c r="M4301" s="337" t="s">
        <v>19695</v>
      </c>
      <c r="N4301" s="337" t="s">
        <v>19695</v>
      </c>
      <c r="O4301" s="337" t="s">
        <v>19695</v>
      </c>
      <c r="P4301" s="337" t="s">
        <v>19695</v>
      </c>
      <c r="Q4301" s="337" t="s">
        <v>19695</v>
      </c>
      <c r="R4301" s="337" t="s">
        <v>130</v>
      </c>
      <c r="S4301" s="337" t="s">
        <v>130</v>
      </c>
      <c r="T4301" s="337" t="s">
        <v>5111</v>
      </c>
      <c r="U4301" s="337" t="s">
        <v>5112</v>
      </c>
      <c r="V4301" s="337">
        <v>8</v>
      </c>
      <c r="W4301" s="337" t="s">
        <v>19695</v>
      </c>
      <c r="X4301" s="337" t="s">
        <v>19695</v>
      </c>
      <c r="Y4301" s="337" t="s">
        <v>19695</v>
      </c>
      <c r="Z4301" s="337" t="s">
        <v>1753</v>
      </c>
      <c r="AA4301" s="337" t="s">
        <v>735</v>
      </c>
      <c r="AB4301" s="337" t="s">
        <v>718</v>
      </c>
      <c r="AC4301" s="337" t="s">
        <v>15427</v>
      </c>
    </row>
    <row r="4302" spans="1:29" ht="15.8" x14ac:dyDescent="0.25">
      <c r="A4302" s="337" t="s">
        <v>1723</v>
      </c>
      <c r="B4302" s="337" t="s">
        <v>5438</v>
      </c>
      <c r="C4302" s="337" t="s">
        <v>1821</v>
      </c>
      <c r="D4302" s="337" t="s">
        <v>449</v>
      </c>
      <c r="E4302" s="337" t="s">
        <v>4203</v>
      </c>
      <c r="F4302" s="338">
        <v>42867</v>
      </c>
      <c r="G4302" s="337" t="s">
        <v>1327</v>
      </c>
      <c r="H4302" s="338">
        <v>42917</v>
      </c>
      <c r="I4302" s="337" t="s">
        <v>19695</v>
      </c>
      <c r="J4302" s="337" t="s">
        <v>36</v>
      </c>
      <c r="K4302" s="337" t="s">
        <v>19695</v>
      </c>
      <c r="L4302" s="337" t="s">
        <v>19695</v>
      </c>
      <c r="M4302" s="337" t="s">
        <v>19695</v>
      </c>
      <c r="N4302" s="337" t="s">
        <v>19695</v>
      </c>
      <c r="O4302" s="337" t="s">
        <v>19695</v>
      </c>
      <c r="P4302" s="337" t="s">
        <v>19695</v>
      </c>
      <c r="Q4302" s="337" t="s">
        <v>19695</v>
      </c>
      <c r="R4302" s="337" t="s">
        <v>52</v>
      </c>
      <c r="S4302" s="337" t="s">
        <v>857</v>
      </c>
      <c r="T4302" s="337" t="s">
        <v>5439</v>
      </c>
      <c r="U4302" s="337" t="s">
        <v>2438</v>
      </c>
      <c r="V4302" s="337">
        <v>10</v>
      </c>
      <c r="W4302" s="337" t="s">
        <v>19695</v>
      </c>
      <c r="X4302" s="337" t="s">
        <v>19695</v>
      </c>
      <c r="Y4302" s="337" t="s">
        <v>19695</v>
      </c>
      <c r="Z4302" s="337" t="s">
        <v>1753</v>
      </c>
      <c r="AA4302" s="337" t="s">
        <v>735</v>
      </c>
      <c r="AB4302" s="337" t="s">
        <v>718</v>
      </c>
      <c r="AC4302" s="337" t="s">
        <v>13734</v>
      </c>
    </row>
    <row r="4303" spans="1:29" ht="15.8" x14ac:dyDescent="0.25">
      <c r="A4303" s="337" t="s">
        <v>1723</v>
      </c>
      <c r="B4303" s="337" t="s">
        <v>5030</v>
      </c>
      <c r="C4303" s="337" t="s">
        <v>1821</v>
      </c>
      <c r="D4303" s="337" t="s">
        <v>449</v>
      </c>
      <c r="E4303" s="337" t="s">
        <v>4203</v>
      </c>
      <c r="F4303" s="338">
        <v>42867</v>
      </c>
      <c r="G4303" s="337" t="s">
        <v>1327</v>
      </c>
      <c r="H4303" s="338">
        <v>42917</v>
      </c>
      <c r="I4303" s="337" t="s">
        <v>19695</v>
      </c>
      <c r="J4303" s="337" t="s">
        <v>36</v>
      </c>
      <c r="K4303" s="337" t="s">
        <v>19695</v>
      </c>
      <c r="L4303" s="337" t="s">
        <v>19695</v>
      </c>
      <c r="M4303" s="337" t="s">
        <v>19695</v>
      </c>
      <c r="N4303" s="337" t="s">
        <v>19695</v>
      </c>
      <c r="O4303" s="337" t="s">
        <v>19695</v>
      </c>
      <c r="P4303" s="337" t="s">
        <v>19695</v>
      </c>
      <c r="Q4303" s="337" t="s">
        <v>19695</v>
      </c>
      <c r="R4303" s="337" t="s">
        <v>52</v>
      </c>
      <c r="S4303" s="337" t="s">
        <v>120</v>
      </c>
      <c r="T4303" s="337" t="s">
        <v>120</v>
      </c>
      <c r="U4303" s="337" t="s">
        <v>1332</v>
      </c>
      <c r="V4303" s="337">
        <v>10</v>
      </c>
      <c r="W4303" s="337" t="s">
        <v>19695</v>
      </c>
      <c r="X4303" s="337" t="s">
        <v>19695</v>
      </c>
      <c r="Y4303" s="337" t="s">
        <v>19695</v>
      </c>
      <c r="Z4303" s="337" t="s">
        <v>1753</v>
      </c>
      <c r="AA4303" s="337" t="s">
        <v>1499</v>
      </c>
      <c r="AB4303" s="337" t="s">
        <v>718</v>
      </c>
      <c r="AC4303" s="337" t="s">
        <v>13737</v>
      </c>
    </row>
    <row r="4304" spans="1:29" ht="15.8" x14ac:dyDescent="0.25">
      <c r="A4304" s="337" t="s">
        <v>1723</v>
      </c>
      <c r="B4304" s="337" t="s">
        <v>6018</v>
      </c>
      <c r="C4304" s="337" t="s">
        <v>1821</v>
      </c>
      <c r="D4304" s="337" t="s">
        <v>449</v>
      </c>
      <c r="E4304" s="337" t="s">
        <v>4203</v>
      </c>
      <c r="F4304" s="338">
        <v>42867</v>
      </c>
      <c r="G4304" s="337" t="s">
        <v>1327</v>
      </c>
      <c r="H4304" s="338">
        <v>42917</v>
      </c>
      <c r="I4304" s="337" t="s">
        <v>19695</v>
      </c>
      <c r="J4304" s="337" t="s">
        <v>36</v>
      </c>
      <c r="K4304" s="337" t="s">
        <v>19695</v>
      </c>
      <c r="L4304" s="337" t="s">
        <v>19695</v>
      </c>
      <c r="M4304" s="337" t="s">
        <v>19695</v>
      </c>
      <c r="N4304" s="337" t="s">
        <v>19695</v>
      </c>
      <c r="O4304" s="337" t="s">
        <v>19695</v>
      </c>
      <c r="P4304" s="337" t="s">
        <v>19695</v>
      </c>
      <c r="Q4304" s="337" t="s">
        <v>19695</v>
      </c>
      <c r="R4304" s="337" t="s">
        <v>1225</v>
      </c>
      <c r="S4304" s="337" t="s">
        <v>1568</v>
      </c>
      <c r="T4304" s="337" t="s">
        <v>1569</v>
      </c>
      <c r="U4304" s="337" t="s">
        <v>6019</v>
      </c>
      <c r="V4304" s="337">
        <v>8</v>
      </c>
      <c r="W4304" s="337" t="s">
        <v>19695</v>
      </c>
      <c r="X4304" s="337" t="s">
        <v>19695</v>
      </c>
      <c r="Y4304" s="337" t="s">
        <v>19695</v>
      </c>
      <c r="Z4304" s="337" t="s">
        <v>1753</v>
      </c>
      <c r="AA4304" s="337" t="s">
        <v>717</v>
      </c>
      <c r="AB4304" s="337" t="s">
        <v>718</v>
      </c>
      <c r="AC4304" s="337" t="s">
        <v>15228</v>
      </c>
    </row>
    <row r="4305" spans="1:29" ht="15.8" x14ac:dyDescent="0.25">
      <c r="A4305" s="337" t="s">
        <v>1723</v>
      </c>
      <c r="B4305" s="337" t="s">
        <v>5975</v>
      </c>
      <c r="C4305" s="337" t="s">
        <v>1821</v>
      </c>
      <c r="D4305" s="337" t="s">
        <v>449</v>
      </c>
      <c r="E4305" s="337" t="s">
        <v>5666</v>
      </c>
      <c r="F4305" s="338">
        <v>42891</v>
      </c>
      <c r="G4305" s="337" t="s">
        <v>1327</v>
      </c>
      <c r="H4305" s="338">
        <v>42917</v>
      </c>
      <c r="I4305" s="337" t="s">
        <v>19695</v>
      </c>
      <c r="J4305" s="337" t="s">
        <v>16</v>
      </c>
      <c r="K4305" s="337" t="s">
        <v>19695</v>
      </c>
      <c r="L4305" s="337" t="s">
        <v>19695</v>
      </c>
      <c r="M4305" s="337" t="s">
        <v>19695</v>
      </c>
      <c r="N4305" s="337" t="s">
        <v>19695</v>
      </c>
      <c r="O4305" s="337" t="s">
        <v>19695</v>
      </c>
      <c r="P4305" s="337" t="s">
        <v>19695</v>
      </c>
      <c r="Q4305" s="337" t="s">
        <v>19695</v>
      </c>
      <c r="R4305" s="337" t="s">
        <v>1225</v>
      </c>
      <c r="S4305" s="337" t="s">
        <v>1568</v>
      </c>
      <c r="T4305" s="337" t="s">
        <v>1569</v>
      </c>
      <c r="U4305" s="337" t="s">
        <v>5976</v>
      </c>
      <c r="V4305" s="337">
        <v>8</v>
      </c>
      <c r="W4305" s="337" t="s">
        <v>19695</v>
      </c>
      <c r="X4305" s="337" t="s">
        <v>19695</v>
      </c>
      <c r="Y4305" s="337" t="s">
        <v>19695</v>
      </c>
      <c r="Z4305" s="337" t="s">
        <v>1753</v>
      </c>
      <c r="AA4305" s="337" t="s">
        <v>717</v>
      </c>
      <c r="AB4305" s="337" t="s">
        <v>718</v>
      </c>
      <c r="AC4305" s="337" t="s">
        <v>15228</v>
      </c>
    </row>
    <row r="4306" spans="1:29" ht="15.8" x14ac:dyDescent="0.25">
      <c r="A4306" s="337" t="s">
        <v>1723</v>
      </c>
      <c r="B4306" s="337" t="s">
        <v>5066</v>
      </c>
      <c r="C4306" s="337" t="s">
        <v>1821</v>
      </c>
      <c r="D4306" s="337" t="s">
        <v>449</v>
      </c>
      <c r="E4306" s="337" t="s">
        <v>4203</v>
      </c>
      <c r="F4306" s="338">
        <v>42867</v>
      </c>
      <c r="G4306" s="337" t="s">
        <v>1327</v>
      </c>
      <c r="H4306" s="338">
        <v>42917</v>
      </c>
      <c r="I4306" s="337" t="s">
        <v>19695</v>
      </c>
      <c r="J4306" s="337" t="s">
        <v>36</v>
      </c>
      <c r="K4306" s="337" t="s">
        <v>19695</v>
      </c>
      <c r="L4306" s="337" t="s">
        <v>19695</v>
      </c>
      <c r="M4306" s="337" t="s">
        <v>19695</v>
      </c>
      <c r="N4306" s="337" t="s">
        <v>19695</v>
      </c>
      <c r="O4306" s="337" t="s">
        <v>19695</v>
      </c>
      <c r="P4306" s="337" t="s">
        <v>19695</v>
      </c>
      <c r="Q4306" s="337" t="s">
        <v>19695</v>
      </c>
      <c r="R4306" s="337" t="s">
        <v>139</v>
      </c>
      <c r="S4306" s="337" t="s">
        <v>813</v>
      </c>
      <c r="T4306" s="337" t="s">
        <v>5064</v>
      </c>
      <c r="U4306" s="337" t="s">
        <v>5067</v>
      </c>
      <c r="V4306" s="337">
        <v>6</v>
      </c>
      <c r="W4306" s="337" t="s">
        <v>19695</v>
      </c>
      <c r="X4306" s="337" t="s">
        <v>19695</v>
      </c>
      <c r="Y4306" s="337" t="s">
        <v>19695</v>
      </c>
      <c r="Z4306" s="337" t="s">
        <v>1753</v>
      </c>
      <c r="AA4306" s="337" t="s">
        <v>735</v>
      </c>
      <c r="AB4306" s="337" t="s">
        <v>718</v>
      </c>
      <c r="AC4306" s="337" t="s">
        <v>15458</v>
      </c>
    </row>
    <row r="4307" spans="1:29" ht="15.8" x14ac:dyDescent="0.25">
      <c r="A4307" s="337" t="s">
        <v>1723</v>
      </c>
      <c r="B4307" s="337" t="s">
        <v>6173</v>
      </c>
      <c r="C4307" s="337" t="s">
        <v>1725</v>
      </c>
      <c r="D4307" s="337" t="s">
        <v>13527</v>
      </c>
      <c r="E4307" s="337" t="s">
        <v>1324</v>
      </c>
      <c r="F4307" s="338">
        <v>42866</v>
      </c>
      <c r="G4307" s="337" t="s">
        <v>5428</v>
      </c>
      <c r="H4307" s="338">
        <v>42916</v>
      </c>
      <c r="I4307" s="337" t="s">
        <v>19695</v>
      </c>
      <c r="J4307" s="337" t="s">
        <v>36</v>
      </c>
      <c r="K4307" s="337" t="s">
        <v>19695</v>
      </c>
      <c r="L4307" s="337" t="s">
        <v>19695</v>
      </c>
      <c r="M4307" s="337" t="s">
        <v>19695</v>
      </c>
      <c r="N4307" s="337" t="s">
        <v>19695</v>
      </c>
      <c r="O4307" s="337" t="s">
        <v>19695</v>
      </c>
      <c r="P4307" s="337" t="s">
        <v>19695</v>
      </c>
      <c r="Q4307" s="337" t="s">
        <v>19695</v>
      </c>
      <c r="R4307" s="337" t="s">
        <v>130</v>
      </c>
      <c r="S4307" s="337" t="s">
        <v>415</v>
      </c>
      <c r="T4307" s="337" t="s">
        <v>948</v>
      </c>
      <c r="U4307" s="337" t="s">
        <v>6174</v>
      </c>
      <c r="V4307" s="337">
        <v>2</v>
      </c>
      <c r="W4307" s="337" t="s">
        <v>19695</v>
      </c>
      <c r="X4307" s="337" t="s">
        <v>19695</v>
      </c>
      <c r="Y4307" s="337" t="s">
        <v>19695</v>
      </c>
      <c r="Z4307" s="337" t="s">
        <v>1745</v>
      </c>
      <c r="AA4307" s="337" t="s">
        <v>761</v>
      </c>
      <c r="AB4307" s="337" t="s">
        <v>762</v>
      </c>
      <c r="AC4307" s="337" t="s">
        <v>13681</v>
      </c>
    </row>
    <row r="4308" spans="1:29" ht="15.8" x14ac:dyDescent="0.25">
      <c r="A4308" s="337" t="s">
        <v>1723</v>
      </c>
      <c r="B4308" s="337" t="s">
        <v>6725</v>
      </c>
      <c r="C4308" s="337" t="s">
        <v>1821</v>
      </c>
      <c r="D4308" s="337" t="s">
        <v>449</v>
      </c>
      <c r="E4308" s="337" t="s">
        <v>1324</v>
      </c>
      <c r="F4308" s="338">
        <v>42866</v>
      </c>
      <c r="G4308" s="337" t="s">
        <v>5428</v>
      </c>
      <c r="H4308" s="338">
        <v>42916</v>
      </c>
      <c r="I4308" s="337" t="s">
        <v>19695</v>
      </c>
      <c r="J4308" s="337" t="s">
        <v>36</v>
      </c>
      <c r="K4308" s="337" t="s">
        <v>19695</v>
      </c>
      <c r="L4308" s="337" t="s">
        <v>19695</v>
      </c>
      <c r="M4308" s="337" t="s">
        <v>19695</v>
      </c>
      <c r="N4308" s="337" t="s">
        <v>19695</v>
      </c>
      <c r="O4308" s="337" t="s">
        <v>19695</v>
      </c>
      <c r="P4308" s="337" t="s">
        <v>19695</v>
      </c>
      <c r="Q4308" s="337" t="s">
        <v>19695</v>
      </c>
      <c r="R4308" s="337" t="s">
        <v>130</v>
      </c>
      <c r="S4308" s="337" t="s">
        <v>415</v>
      </c>
      <c r="T4308" s="337" t="s">
        <v>6726</v>
      </c>
      <c r="U4308" s="337" t="s">
        <v>6727</v>
      </c>
      <c r="V4308" s="337">
        <v>10</v>
      </c>
      <c r="W4308" s="337" t="s">
        <v>19695</v>
      </c>
      <c r="X4308" s="337" t="s">
        <v>19695</v>
      </c>
      <c r="Y4308" s="337" t="s">
        <v>19695</v>
      </c>
      <c r="Z4308" s="337" t="s">
        <v>1745</v>
      </c>
      <c r="AA4308" s="337" t="s">
        <v>853</v>
      </c>
      <c r="AB4308" s="337" t="s">
        <v>854</v>
      </c>
      <c r="AC4308" s="337" t="s">
        <v>13745</v>
      </c>
    </row>
    <row r="4309" spans="1:29" ht="15.8" x14ac:dyDescent="0.25">
      <c r="A4309" s="337" t="s">
        <v>1723</v>
      </c>
      <c r="B4309" s="337" t="s">
        <v>5427</v>
      </c>
      <c r="C4309" s="337" t="s">
        <v>1821</v>
      </c>
      <c r="D4309" s="337" t="s">
        <v>449</v>
      </c>
      <c r="E4309" s="337" t="s">
        <v>1324</v>
      </c>
      <c r="F4309" s="338">
        <v>42866</v>
      </c>
      <c r="G4309" s="337" t="s">
        <v>5428</v>
      </c>
      <c r="H4309" s="338">
        <v>42916</v>
      </c>
      <c r="I4309" s="337" t="s">
        <v>19695</v>
      </c>
      <c r="J4309" s="337" t="s">
        <v>16</v>
      </c>
      <c r="K4309" s="337" t="s">
        <v>19695</v>
      </c>
      <c r="L4309" s="337" t="s">
        <v>19695</v>
      </c>
      <c r="M4309" s="337" t="s">
        <v>19695</v>
      </c>
      <c r="N4309" s="337" t="s">
        <v>19695</v>
      </c>
      <c r="O4309" s="337" t="s">
        <v>19695</v>
      </c>
      <c r="P4309" s="337" t="s">
        <v>19695</v>
      </c>
      <c r="Q4309" s="337" t="s">
        <v>19695</v>
      </c>
      <c r="R4309" s="337" t="s">
        <v>18</v>
      </c>
      <c r="S4309" s="337" t="s">
        <v>1072</v>
      </c>
      <c r="T4309" s="337" t="s">
        <v>1652</v>
      </c>
      <c r="U4309" s="337" t="s">
        <v>5429</v>
      </c>
      <c r="V4309" s="337">
        <v>6</v>
      </c>
      <c r="W4309" s="337" t="s">
        <v>19695</v>
      </c>
      <c r="X4309" s="337" t="s">
        <v>19695</v>
      </c>
      <c r="Y4309" s="337" t="s">
        <v>19695</v>
      </c>
      <c r="Z4309" s="337" t="s">
        <v>1753</v>
      </c>
      <c r="AA4309" s="337" t="s">
        <v>735</v>
      </c>
      <c r="AB4309" s="337" t="s">
        <v>718</v>
      </c>
      <c r="AC4309" s="337" t="s">
        <v>15405</v>
      </c>
    </row>
    <row r="4310" spans="1:29" ht="15.8" x14ac:dyDescent="0.25">
      <c r="A4310" s="337" t="s">
        <v>1723</v>
      </c>
      <c r="B4310" s="337" t="s">
        <v>6182</v>
      </c>
      <c r="C4310" s="337" t="s">
        <v>1821</v>
      </c>
      <c r="D4310" s="337" t="s">
        <v>449</v>
      </c>
      <c r="E4310" s="337" t="s">
        <v>4984</v>
      </c>
      <c r="F4310" s="338">
        <v>42865</v>
      </c>
      <c r="G4310" s="337" t="s">
        <v>4985</v>
      </c>
      <c r="H4310" s="338">
        <v>42915</v>
      </c>
      <c r="I4310" s="337" t="s">
        <v>19695</v>
      </c>
      <c r="J4310" s="337" t="s">
        <v>36</v>
      </c>
      <c r="K4310" s="337" t="s">
        <v>19695</v>
      </c>
      <c r="L4310" s="337" t="s">
        <v>19695</v>
      </c>
      <c r="M4310" s="337" t="s">
        <v>19695</v>
      </c>
      <c r="N4310" s="337" t="s">
        <v>19695</v>
      </c>
      <c r="O4310" s="337" t="s">
        <v>19695</v>
      </c>
      <c r="P4310" s="337" t="s">
        <v>19695</v>
      </c>
      <c r="Q4310" s="337" t="s">
        <v>19695</v>
      </c>
      <c r="R4310" s="337" t="s">
        <v>52</v>
      </c>
      <c r="S4310" s="337" t="s">
        <v>857</v>
      </c>
      <c r="T4310" s="337" t="s">
        <v>53</v>
      </c>
      <c r="U4310" s="337" t="s">
        <v>839</v>
      </c>
      <c r="V4310" s="337">
        <v>2</v>
      </c>
      <c r="W4310" s="337" t="s">
        <v>19695</v>
      </c>
      <c r="X4310" s="337" t="s">
        <v>19695</v>
      </c>
      <c r="Y4310" s="337" t="s">
        <v>19695</v>
      </c>
      <c r="Z4310" s="337" t="s">
        <v>1745</v>
      </c>
      <c r="AA4310" s="337" t="s">
        <v>761</v>
      </c>
      <c r="AB4310" s="337" t="s">
        <v>762</v>
      </c>
      <c r="AC4310" s="337" t="s">
        <v>15208</v>
      </c>
    </row>
    <row r="4311" spans="1:29" ht="15.8" x14ac:dyDescent="0.25">
      <c r="A4311" s="337" t="s">
        <v>1723</v>
      </c>
      <c r="B4311" s="337" t="s">
        <v>6180</v>
      </c>
      <c r="C4311" s="337" t="s">
        <v>1821</v>
      </c>
      <c r="D4311" s="337" t="s">
        <v>449</v>
      </c>
      <c r="E4311" s="337" t="s">
        <v>4984</v>
      </c>
      <c r="F4311" s="338">
        <v>42865</v>
      </c>
      <c r="G4311" s="337" t="s">
        <v>4985</v>
      </c>
      <c r="H4311" s="338">
        <v>42915</v>
      </c>
      <c r="I4311" s="337" t="s">
        <v>19695</v>
      </c>
      <c r="J4311" s="337" t="s">
        <v>36</v>
      </c>
      <c r="K4311" s="337" t="s">
        <v>19695</v>
      </c>
      <c r="L4311" s="337" t="s">
        <v>19695</v>
      </c>
      <c r="M4311" s="337" t="s">
        <v>19695</v>
      </c>
      <c r="N4311" s="337" t="s">
        <v>19695</v>
      </c>
      <c r="O4311" s="337" t="s">
        <v>19695</v>
      </c>
      <c r="P4311" s="337" t="s">
        <v>19695</v>
      </c>
      <c r="Q4311" s="337" t="s">
        <v>19695</v>
      </c>
      <c r="R4311" s="337" t="s">
        <v>130</v>
      </c>
      <c r="S4311" s="337" t="s">
        <v>147</v>
      </c>
      <c r="T4311" s="337" t="s">
        <v>6181</v>
      </c>
      <c r="U4311" s="337" t="s">
        <v>2309</v>
      </c>
      <c r="V4311" s="337">
        <v>2</v>
      </c>
      <c r="W4311" s="337" t="s">
        <v>19695</v>
      </c>
      <c r="X4311" s="337" t="s">
        <v>19695</v>
      </c>
      <c r="Y4311" s="337" t="s">
        <v>19695</v>
      </c>
      <c r="Z4311" s="337" t="s">
        <v>1745</v>
      </c>
      <c r="AA4311" s="337" t="s">
        <v>761</v>
      </c>
      <c r="AB4311" s="337" t="s">
        <v>762</v>
      </c>
      <c r="AC4311" s="337" t="s">
        <v>13681</v>
      </c>
    </row>
    <row r="4312" spans="1:29" ht="15.8" x14ac:dyDescent="0.25">
      <c r="A4312" s="337" t="s">
        <v>1723</v>
      </c>
      <c r="B4312" s="337" t="s">
        <v>4983</v>
      </c>
      <c r="C4312" s="337" t="s">
        <v>1821</v>
      </c>
      <c r="D4312" s="337" t="s">
        <v>449</v>
      </c>
      <c r="E4312" s="337" t="s">
        <v>4984</v>
      </c>
      <c r="F4312" s="338">
        <v>42865</v>
      </c>
      <c r="G4312" s="337" t="s">
        <v>4985</v>
      </c>
      <c r="H4312" s="338">
        <v>42915</v>
      </c>
      <c r="I4312" s="337" t="s">
        <v>19695</v>
      </c>
      <c r="J4312" s="337" t="s">
        <v>36</v>
      </c>
      <c r="K4312" s="337" t="s">
        <v>19695</v>
      </c>
      <c r="L4312" s="337" t="s">
        <v>19695</v>
      </c>
      <c r="M4312" s="337" t="s">
        <v>19695</v>
      </c>
      <c r="N4312" s="337" t="s">
        <v>19695</v>
      </c>
      <c r="O4312" s="337" t="s">
        <v>19695</v>
      </c>
      <c r="P4312" s="337" t="s">
        <v>19695</v>
      </c>
      <c r="Q4312" s="337" t="s">
        <v>19695</v>
      </c>
      <c r="R4312" s="337" t="s">
        <v>109</v>
      </c>
      <c r="S4312" s="337" t="s">
        <v>1122</v>
      </c>
      <c r="T4312" s="337" t="s">
        <v>4182</v>
      </c>
      <c r="U4312" s="337" t="s">
        <v>4182</v>
      </c>
      <c r="V4312" s="337">
        <v>6</v>
      </c>
      <c r="W4312" s="337" t="s">
        <v>19695</v>
      </c>
      <c r="X4312" s="337" t="s">
        <v>19695</v>
      </c>
      <c r="Y4312" s="337" t="s">
        <v>19695</v>
      </c>
      <c r="Z4312" s="337" t="s">
        <v>1753</v>
      </c>
      <c r="AA4312" s="337" t="s">
        <v>735</v>
      </c>
      <c r="AB4312" s="337" t="s">
        <v>718</v>
      </c>
      <c r="AC4312" s="337" t="s">
        <v>13671</v>
      </c>
    </row>
    <row r="4313" spans="1:29" ht="15.8" x14ac:dyDescent="0.25">
      <c r="A4313" s="337" t="s">
        <v>1723</v>
      </c>
      <c r="B4313" s="337" t="s">
        <v>5966</v>
      </c>
      <c r="C4313" s="337" t="s">
        <v>1821</v>
      </c>
      <c r="D4313" s="337" t="s">
        <v>449</v>
      </c>
      <c r="E4313" s="337" t="s">
        <v>5967</v>
      </c>
      <c r="F4313" s="338">
        <v>42864</v>
      </c>
      <c r="G4313" s="337" t="s">
        <v>4277</v>
      </c>
      <c r="H4313" s="338">
        <v>42914</v>
      </c>
      <c r="I4313" s="337" t="s">
        <v>19695</v>
      </c>
      <c r="J4313" s="337" t="s">
        <v>36</v>
      </c>
      <c r="K4313" s="337" t="s">
        <v>19695</v>
      </c>
      <c r="L4313" s="337" t="s">
        <v>19695</v>
      </c>
      <c r="M4313" s="337" t="s">
        <v>19695</v>
      </c>
      <c r="N4313" s="337" t="s">
        <v>19695</v>
      </c>
      <c r="O4313" s="337" t="s">
        <v>19695</v>
      </c>
      <c r="P4313" s="337" t="s">
        <v>19695</v>
      </c>
      <c r="Q4313" s="337" t="s">
        <v>19695</v>
      </c>
      <c r="R4313" s="337" t="s">
        <v>35</v>
      </c>
      <c r="S4313" s="337" t="s">
        <v>77</v>
      </c>
      <c r="T4313" s="337" t="s">
        <v>1029</v>
      </c>
      <c r="U4313" s="337" t="s">
        <v>5294</v>
      </c>
      <c r="V4313" s="337">
        <v>8</v>
      </c>
      <c r="W4313" s="337" t="s">
        <v>19695</v>
      </c>
      <c r="X4313" s="337" t="s">
        <v>19695</v>
      </c>
      <c r="Y4313" s="337" t="s">
        <v>19695</v>
      </c>
      <c r="Z4313" s="337" t="s">
        <v>1753</v>
      </c>
      <c r="AA4313" s="337" t="s">
        <v>1499</v>
      </c>
      <c r="AB4313" s="337" t="s">
        <v>718</v>
      </c>
      <c r="AC4313" s="337" t="s">
        <v>15406</v>
      </c>
    </row>
    <row r="4314" spans="1:29" ht="15.8" x14ac:dyDescent="0.25">
      <c r="A4314" s="337" t="s">
        <v>1723</v>
      </c>
      <c r="B4314" s="337" t="s">
        <v>5968</v>
      </c>
      <c r="C4314" s="337" t="s">
        <v>1821</v>
      </c>
      <c r="D4314" s="337" t="s">
        <v>449</v>
      </c>
      <c r="E4314" s="337" t="s">
        <v>5967</v>
      </c>
      <c r="F4314" s="338">
        <v>42864</v>
      </c>
      <c r="G4314" s="337" t="s">
        <v>4277</v>
      </c>
      <c r="H4314" s="338">
        <v>42914</v>
      </c>
      <c r="I4314" s="337" t="s">
        <v>19695</v>
      </c>
      <c r="J4314" s="337" t="s">
        <v>36</v>
      </c>
      <c r="K4314" s="337" t="s">
        <v>19695</v>
      </c>
      <c r="L4314" s="337" t="s">
        <v>19695</v>
      </c>
      <c r="M4314" s="337" t="s">
        <v>19695</v>
      </c>
      <c r="N4314" s="337" t="s">
        <v>19695</v>
      </c>
      <c r="O4314" s="337" t="s">
        <v>19695</v>
      </c>
      <c r="P4314" s="337" t="s">
        <v>19695</v>
      </c>
      <c r="Q4314" s="337" t="s">
        <v>19695</v>
      </c>
      <c r="R4314" s="337" t="s">
        <v>1225</v>
      </c>
      <c r="S4314" s="337" t="s">
        <v>1568</v>
      </c>
      <c r="T4314" s="337" t="s">
        <v>5840</v>
      </c>
      <c r="U4314" s="337" t="s">
        <v>5969</v>
      </c>
      <c r="V4314" s="337">
        <v>8</v>
      </c>
      <c r="W4314" s="337" t="s">
        <v>19695</v>
      </c>
      <c r="X4314" s="337" t="s">
        <v>19695</v>
      </c>
      <c r="Y4314" s="337" t="s">
        <v>19695</v>
      </c>
      <c r="Z4314" s="337" t="s">
        <v>1753</v>
      </c>
      <c r="AA4314" s="337" t="s">
        <v>1499</v>
      </c>
      <c r="AB4314" s="337" t="s">
        <v>718</v>
      </c>
      <c r="AC4314" s="337" t="s">
        <v>13679</v>
      </c>
    </row>
    <row r="4315" spans="1:29" ht="15.8" x14ac:dyDescent="0.25">
      <c r="A4315" s="337" t="s">
        <v>1723</v>
      </c>
      <c r="B4315" s="337" t="s">
        <v>5582</v>
      </c>
      <c r="C4315" s="337" t="s">
        <v>1821</v>
      </c>
      <c r="D4315" s="337" t="s">
        <v>449</v>
      </c>
      <c r="E4315" s="337" t="s">
        <v>4744</v>
      </c>
      <c r="F4315" s="338">
        <v>42859</v>
      </c>
      <c r="G4315" s="337" t="s">
        <v>5414</v>
      </c>
      <c r="H4315" s="338">
        <v>42909</v>
      </c>
      <c r="I4315" s="337" t="s">
        <v>19695</v>
      </c>
      <c r="J4315" s="337" t="s">
        <v>16</v>
      </c>
      <c r="K4315" s="337" t="s">
        <v>19695</v>
      </c>
      <c r="L4315" s="337" t="s">
        <v>19695</v>
      </c>
      <c r="M4315" s="337" t="s">
        <v>19695</v>
      </c>
      <c r="N4315" s="337" t="s">
        <v>19695</v>
      </c>
      <c r="O4315" s="337" t="s">
        <v>19695</v>
      </c>
      <c r="P4315" s="337" t="s">
        <v>19695</v>
      </c>
      <c r="Q4315" s="337" t="s">
        <v>19695</v>
      </c>
      <c r="R4315" s="337" t="s">
        <v>18</v>
      </c>
      <c r="S4315" s="337" t="s">
        <v>1072</v>
      </c>
      <c r="T4315" s="337" t="s">
        <v>4636</v>
      </c>
      <c r="U4315" s="337" t="s">
        <v>5432</v>
      </c>
      <c r="V4315" s="337">
        <v>8</v>
      </c>
      <c r="W4315" s="337" t="s">
        <v>19695</v>
      </c>
      <c r="X4315" s="337" t="s">
        <v>19695</v>
      </c>
      <c r="Y4315" s="337" t="s">
        <v>19695</v>
      </c>
      <c r="Z4315" s="337" t="s">
        <v>1753</v>
      </c>
      <c r="AA4315" s="337" t="s">
        <v>717</v>
      </c>
      <c r="AB4315" s="337" t="s">
        <v>718</v>
      </c>
      <c r="AC4315" s="337" t="s">
        <v>13686</v>
      </c>
    </row>
    <row r="4316" spans="1:29" ht="15.8" x14ac:dyDescent="0.25">
      <c r="A4316" s="337" t="s">
        <v>1723</v>
      </c>
      <c r="B4316" s="337" t="s">
        <v>5399</v>
      </c>
      <c r="C4316" s="337" t="s">
        <v>1821</v>
      </c>
      <c r="D4316" s="337" t="s">
        <v>449</v>
      </c>
      <c r="E4316" s="337" t="s">
        <v>4404</v>
      </c>
      <c r="F4316" s="338">
        <v>42857</v>
      </c>
      <c r="G4316" s="337" t="s">
        <v>5400</v>
      </c>
      <c r="H4316" s="338">
        <v>42907</v>
      </c>
      <c r="I4316" s="337" t="s">
        <v>19695</v>
      </c>
      <c r="J4316" s="337" t="s">
        <v>16</v>
      </c>
      <c r="K4316" s="337" t="s">
        <v>19695</v>
      </c>
      <c r="L4316" s="337" t="s">
        <v>19695</v>
      </c>
      <c r="M4316" s="337" t="s">
        <v>19695</v>
      </c>
      <c r="N4316" s="337" t="s">
        <v>19695</v>
      </c>
      <c r="O4316" s="337" t="s">
        <v>19695</v>
      </c>
      <c r="P4316" s="337" t="s">
        <v>19695</v>
      </c>
      <c r="Q4316" s="337" t="s">
        <v>19695</v>
      </c>
      <c r="R4316" s="337" t="s">
        <v>52</v>
      </c>
      <c r="S4316" s="337" t="s">
        <v>69</v>
      </c>
      <c r="T4316" s="337" t="s">
        <v>848</v>
      </c>
      <c r="U4316" s="337" t="s">
        <v>372</v>
      </c>
      <c r="V4316" s="337">
        <v>12</v>
      </c>
      <c r="W4316" s="337" t="s">
        <v>19695</v>
      </c>
      <c r="X4316" s="337" t="s">
        <v>19695</v>
      </c>
      <c r="Y4316" s="337" t="s">
        <v>19695</v>
      </c>
      <c r="Z4316" s="337" t="s">
        <v>1728</v>
      </c>
      <c r="AA4316" s="337" t="s">
        <v>717</v>
      </c>
      <c r="AB4316" s="337" t="s">
        <v>718</v>
      </c>
      <c r="AC4316" s="337" t="s">
        <v>13684</v>
      </c>
    </row>
    <row r="4317" spans="1:29" ht="15.8" x14ac:dyDescent="0.25">
      <c r="A4317" s="337" t="s">
        <v>1723</v>
      </c>
      <c r="B4317" s="337" t="s">
        <v>6167</v>
      </c>
      <c r="C4317" s="337" t="s">
        <v>1821</v>
      </c>
      <c r="D4317" s="337" t="s">
        <v>449</v>
      </c>
      <c r="E4317" s="337" t="s">
        <v>4404</v>
      </c>
      <c r="F4317" s="338">
        <v>42857</v>
      </c>
      <c r="G4317" s="337" t="s">
        <v>5400</v>
      </c>
      <c r="H4317" s="338">
        <v>42907</v>
      </c>
      <c r="I4317" s="337" t="s">
        <v>19695</v>
      </c>
      <c r="J4317" s="337" t="s">
        <v>36</v>
      </c>
      <c r="K4317" s="337" t="s">
        <v>19695</v>
      </c>
      <c r="L4317" s="337" t="s">
        <v>19695</v>
      </c>
      <c r="M4317" s="337" t="s">
        <v>19695</v>
      </c>
      <c r="N4317" s="337" t="s">
        <v>19695</v>
      </c>
      <c r="O4317" s="337" t="s">
        <v>19695</v>
      </c>
      <c r="P4317" s="337" t="s">
        <v>19695</v>
      </c>
      <c r="Q4317" s="337" t="s">
        <v>19695</v>
      </c>
      <c r="R4317" s="337" t="s">
        <v>134</v>
      </c>
      <c r="S4317" s="337" t="s">
        <v>451</v>
      </c>
      <c r="T4317" s="337" t="s">
        <v>1601</v>
      </c>
      <c r="U4317" s="337" t="s">
        <v>1601</v>
      </c>
      <c r="V4317" s="337">
        <v>2</v>
      </c>
      <c r="W4317" s="337" t="s">
        <v>19695</v>
      </c>
      <c r="X4317" s="337" t="s">
        <v>19695</v>
      </c>
      <c r="Y4317" s="337" t="s">
        <v>19695</v>
      </c>
      <c r="Z4317" s="337" t="s">
        <v>1745</v>
      </c>
      <c r="AA4317" s="337" t="s">
        <v>761</v>
      </c>
      <c r="AB4317" s="337" t="s">
        <v>762</v>
      </c>
      <c r="AC4317" s="337" t="s">
        <v>13681</v>
      </c>
    </row>
    <row r="4318" spans="1:29" ht="15.8" x14ac:dyDescent="0.25">
      <c r="A4318" s="337" t="s">
        <v>1723</v>
      </c>
      <c r="B4318" s="337" t="s">
        <v>5657</v>
      </c>
      <c r="C4318" s="337" t="s">
        <v>1821</v>
      </c>
      <c r="D4318" s="337" t="s">
        <v>449</v>
      </c>
      <c r="E4318" s="337" t="s">
        <v>4404</v>
      </c>
      <c r="F4318" s="338">
        <v>42857</v>
      </c>
      <c r="G4318" s="337" t="s">
        <v>5400</v>
      </c>
      <c r="H4318" s="338">
        <v>42907</v>
      </c>
      <c r="I4318" s="337" t="s">
        <v>19695</v>
      </c>
      <c r="J4318" s="337" t="s">
        <v>36</v>
      </c>
      <c r="K4318" s="337" t="s">
        <v>19695</v>
      </c>
      <c r="L4318" s="337" t="s">
        <v>19695</v>
      </c>
      <c r="M4318" s="337" t="s">
        <v>19695</v>
      </c>
      <c r="N4318" s="337" t="s">
        <v>19695</v>
      </c>
      <c r="O4318" s="337" t="s">
        <v>19695</v>
      </c>
      <c r="P4318" s="337" t="s">
        <v>19695</v>
      </c>
      <c r="Q4318" s="337" t="s">
        <v>19695</v>
      </c>
      <c r="R4318" s="337" t="s">
        <v>98</v>
      </c>
      <c r="S4318" s="337" t="s">
        <v>1172</v>
      </c>
      <c r="T4318" s="337" t="s">
        <v>5658</v>
      </c>
      <c r="U4318" s="337" t="s">
        <v>5659</v>
      </c>
      <c r="V4318" s="337">
        <v>6</v>
      </c>
      <c r="W4318" s="337" t="s">
        <v>19695</v>
      </c>
      <c r="X4318" s="337" t="s">
        <v>19695</v>
      </c>
      <c r="Y4318" s="337" t="s">
        <v>19695</v>
      </c>
      <c r="Z4318" s="337" t="s">
        <v>1753</v>
      </c>
      <c r="AA4318" s="337" t="s">
        <v>717</v>
      </c>
      <c r="AB4318" s="337" t="s">
        <v>718</v>
      </c>
      <c r="AC4318" s="337" t="s">
        <v>13688</v>
      </c>
    </row>
    <row r="4319" spans="1:29" ht="15.8" x14ac:dyDescent="0.25">
      <c r="A4319" s="337" t="s">
        <v>1723</v>
      </c>
      <c r="B4319" s="337" t="s">
        <v>6798</v>
      </c>
      <c r="C4319" s="337" t="s">
        <v>1821</v>
      </c>
      <c r="D4319" s="337" t="s">
        <v>449</v>
      </c>
      <c r="E4319" s="337" t="s">
        <v>4502</v>
      </c>
      <c r="F4319" s="338">
        <v>42856</v>
      </c>
      <c r="G4319" s="337" t="s">
        <v>4473</v>
      </c>
      <c r="H4319" s="338">
        <v>42906</v>
      </c>
      <c r="I4319" s="337" t="s">
        <v>19695</v>
      </c>
      <c r="J4319" s="337" t="s">
        <v>36</v>
      </c>
      <c r="K4319" s="337" t="s">
        <v>19695</v>
      </c>
      <c r="L4319" s="337" t="s">
        <v>19695</v>
      </c>
      <c r="M4319" s="337" t="s">
        <v>19695</v>
      </c>
      <c r="N4319" s="337" t="s">
        <v>19695</v>
      </c>
      <c r="O4319" s="337" t="s">
        <v>19695</v>
      </c>
      <c r="P4319" s="337" t="s">
        <v>19695</v>
      </c>
      <c r="Q4319" s="337" t="s">
        <v>19695</v>
      </c>
      <c r="R4319" s="337" t="s">
        <v>144</v>
      </c>
      <c r="S4319" s="337" t="s">
        <v>97</v>
      </c>
      <c r="T4319" s="337" t="s">
        <v>6799</v>
      </c>
      <c r="U4319" s="337" t="s">
        <v>6800</v>
      </c>
      <c r="V4319" s="337">
        <v>6</v>
      </c>
      <c r="W4319" s="337" t="s">
        <v>19695</v>
      </c>
      <c r="X4319" s="337" t="s">
        <v>19695</v>
      </c>
      <c r="Y4319" s="337" t="s">
        <v>19695</v>
      </c>
      <c r="Z4319" s="337" t="s">
        <v>1728</v>
      </c>
      <c r="AA4319" s="337" t="s">
        <v>717</v>
      </c>
      <c r="AB4319" s="337" t="s">
        <v>718</v>
      </c>
      <c r="AC4319" s="337" t="s">
        <v>13688</v>
      </c>
    </row>
    <row r="4320" spans="1:29" ht="15.8" x14ac:dyDescent="0.25">
      <c r="A4320" s="337" t="s">
        <v>1723</v>
      </c>
      <c r="B4320" s="337" t="s">
        <v>6695</v>
      </c>
      <c r="C4320" s="337" t="s">
        <v>1821</v>
      </c>
      <c r="D4320" s="337" t="s">
        <v>449</v>
      </c>
      <c r="E4320" s="337" t="s">
        <v>3885</v>
      </c>
      <c r="F4320" s="338">
        <v>42887</v>
      </c>
      <c r="G4320" s="337" t="s">
        <v>4473</v>
      </c>
      <c r="H4320" s="338">
        <v>42906</v>
      </c>
      <c r="I4320" s="337" t="s">
        <v>19695</v>
      </c>
      <c r="J4320" s="337" t="s">
        <v>36</v>
      </c>
      <c r="K4320" s="337" t="s">
        <v>19695</v>
      </c>
      <c r="L4320" s="337" t="s">
        <v>19695</v>
      </c>
      <c r="M4320" s="337" t="s">
        <v>19695</v>
      </c>
      <c r="N4320" s="337" t="s">
        <v>19695</v>
      </c>
      <c r="O4320" s="337" t="s">
        <v>19695</v>
      </c>
      <c r="P4320" s="337" t="s">
        <v>19695</v>
      </c>
      <c r="Q4320" s="337" t="s">
        <v>19695</v>
      </c>
      <c r="R4320" s="337" t="s">
        <v>2955</v>
      </c>
      <c r="S4320" s="337" t="s">
        <v>4423</v>
      </c>
      <c r="T4320" s="337" t="s">
        <v>6696</v>
      </c>
      <c r="U4320" s="337" t="s">
        <v>6697</v>
      </c>
      <c r="V4320" s="337">
        <v>10</v>
      </c>
      <c r="W4320" s="337" t="s">
        <v>19695</v>
      </c>
      <c r="X4320" s="337" t="s">
        <v>19695</v>
      </c>
      <c r="Y4320" s="337" t="s">
        <v>19695</v>
      </c>
      <c r="Z4320" s="337" t="s">
        <v>1745</v>
      </c>
      <c r="AA4320" s="337" t="s">
        <v>853</v>
      </c>
      <c r="AB4320" s="337" t="s">
        <v>854</v>
      </c>
      <c r="AC4320" s="337" t="s">
        <v>13731</v>
      </c>
    </row>
    <row r="4321" spans="1:29" ht="15.8" x14ac:dyDescent="0.25">
      <c r="A4321" s="337" t="s">
        <v>1723</v>
      </c>
      <c r="B4321" s="337" t="s">
        <v>11099</v>
      </c>
      <c r="C4321" s="337" t="s">
        <v>1821</v>
      </c>
      <c r="D4321" s="337" t="s">
        <v>449</v>
      </c>
      <c r="E4321" s="337" t="s">
        <v>5114</v>
      </c>
      <c r="F4321" s="338">
        <v>42878</v>
      </c>
      <c r="G4321" s="337" t="s">
        <v>4473</v>
      </c>
      <c r="H4321" s="338">
        <v>42906</v>
      </c>
      <c r="I4321" s="337" t="s">
        <v>19695</v>
      </c>
      <c r="J4321" s="337" t="s">
        <v>16</v>
      </c>
      <c r="K4321" s="337" t="s">
        <v>19695</v>
      </c>
      <c r="L4321" s="337" t="s">
        <v>19695</v>
      </c>
      <c r="M4321" s="337" t="s">
        <v>19695</v>
      </c>
      <c r="N4321" s="337" t="s">
        <v>19695</v>
      </c>
      <c r="O4321" s="337" t="s">
        <v>19695</v>
      </c>
      <c r="P4321" s="337" t="s">
        <v>19695</v>
      </c>
      <c r="Q4321" s="337" t="s">
        <v>19695</v>
      </c>
      <c r="R4321" s="337" t="s">
        <v>52</v>
      </c>
      <c r="S4321" s="337" t="s">
        <v>69</v>
      </c>
      <c r="T4321" s="337" t="s">
        <v>863</v>
      </c>
      <c r="U4321" s="337" t="s">
        <v>8938</v>
      </c>
      <c r="V4321" s="337">
        <v>10</v>
      </c>
      <c r="W4321" s="337" t="s">
        <v>19695</v>
      </c>
      <c r="X4321" s="337" t="s">
        <v>19695</v>
      </c>
      <c r="Y4321" s="337" t="s">
        <v>19695</v>
      </c>
      <c r="Z4321" s="337" t="s">
        <v>1745</v>
      </c>
      <c r="AA4321" s="337" t="s">
        <v>853</v>
      </c>
      <c r="AB4321" s="337" t="s">
        <v>854</v>
      </c>
      <c r="AC4321" s="337" t="s">
        <v>13783</v>
      </c>
    </row>
    <row r="4322" spans="1:29" ht="15.8" x14ac:dyDescent="0.25">
      <c r="A4322" s="337" t="s">
        <v>1723</v>
      </c>
      <c r="B4322" s="337" t="s">
        <v>5596</v>
      </c>
      <c r="C4322" s="337" t="s">
        <v>1821</v>
      </c>
      <c r="D4322" s="337" t="s">
        <v>449</v>
      </c>
      <c r="E4322" s="337" t="s">
        <v>4502</v>
      </c>
      <c r="F4322" s="338">
        <v>42856</v>
      </c>
      <c r="G4322" s="337" t="s">
        <v>4473</v>
      </c>
      <c r="H4322" s="338">
        <v>42906</v>
      </c>
      <c r="I4322" s="337" t="s">
        <v>19695</v>
      </c>
      <c r="J4322" s="337" t="s">
        <v>36</v>
      </c>
      <c r="K4322" s="337" t="s">
        <v>19695</v>
      </c>
      <c r="L4322" s="337" t="s">
        <v>19695</v>
      </c>
      <c r="M4322" s="337" t="s">
        <v>19695</v>
      </c>
      <c r="N4322" s="337" t="s">
        <v>19695</v>
      </c>
      <c r="O4322" s="337" t="s">
        <v>19695</v>
      </c>
      <c r="P4322" s="337" t="s">
        <v>19695</v>
      </c>
      <c r="Q4322" s="337" t="s">
        <v>19695</v>
      </c>
      <c r="R4322" s="337" t="s">
        <v>18</v>
      </c>
      <c r="S4322" s="337" t="s">
        <v>1033</v>
      </c>
      <c r="T4322" s="337" t="s">
        <v>2849</v>
      </c>
      <c r="U4322" s="337" t="s">
        <v>5597</v>
      </c>
      <c r="V4322" s="337">
        <v>8</v>
      </c>
      <c r="W4322" s="337" t="s">
        <v>19695</v>
      </c>
      <c r="X4322" s="337" t="s">
        <v>19695</v>
      </c>
      <c r="Y4322" s="337" t="s">
        <v>19695</v>
      </c>
      <c r="Z4322" s="337" t="s">
        <v>1753</v>
      </c>
      <c r="AA4322" s="337" t="s">
        <v>717</v>
      </c>
      <c r="AB4322" s="337" t="s">
        <v>718</v>
      </c>
      <c r="AC4322" s="337" t="s">
        <v>15390</v>
      </c>
    </row>
    <row r="4323" spans="1:29" ht="15.8" x14ac:dyDescent="0.25">
      <c r="A4323" s="337" t="s">
        <v>1723</v>
      </c>
      <c r="B4323" s="337" t="s">
        <v>5685</v>
      </c>
      <c r="C4323" s="337" t="s">
        <v>1821</v>
      </c>
      <c r="D4323" s="337" t="s">
        <v>449</v>
      </c>
      <c r="E4323" s="337" t="s">
        <v>4502</v>
      </c>
      <c r="F4323" s="338">
        <v>42856</v>
      </c>
      <c r="G4323" s="337" t="s">
        <v>4473</v>
      </c>
      <c r="H4323" s="338">
        <v>42906</v>
      </c>
      <c r="I4323" s="337" t="s">
        <v>19695</v>
      </c>
      <c r="J4323" s="337" t="s">
        <v>36</v>
      </c>
      <c r="K4323" s="337" t="s">
        <v>19695</v>
      </c>
      <c r="L4323" s="337" t="s">
        <v>19695</v>
      </c>
      <c r="M4323" s="337" t="s">
        <v>19695</v>
      </c>
      <c r="N4323" s="337" t="s">
        <v>19695</v>
      </c>
      <c r="O4323" s="337" t="s">
        <v>19695</v>
      </c>
      <c r="P4323" s="337" t="s">
        <v>19695</v>
      </c>
      <c r="Q4323" s="337" t="s">
        <v>19695</v>
      </c>
      <c r="R4323" s="337" t="s">
        <v>130</v>
      </c>
      <c r="S4323" s="337" t="s">
        <v>147</v>
      </c>
      <c r="T4323" s="337" t="s">
        <v>1328</v>
      </c>
      <c r="U4323" s="337" t="s">
        <v>5686</v>
      </c>
      <c r="V4323" s="337">
        <v>16</v>
      </c>
      <c r="W4323" s="337" t="s">
        <v>19695</v>
      </c>
      <c r="X4323" s="337" t="s">
        <v>19695</v>
      </c>
      <c r="Y4323" s="337" t="s">
        <v>19695</v>
      </c>
      <c r="Z4323" s="337" t="s">
        <v>1753</v>
      </c>
      <c r="AA4323" s="337" t="s">
        <v>766</v>
      </c>
      <c r="AB4323" s="337" t="s">
        <v>718</v>
      </c>
      <c r="AC4323" s="337" t="s">
        <v>13688</v>
      </c>
    </row>
    <row r="4324" spans="1:29" ht="15.8" x14ac:dyDescent="0.25">
      <c r="A4324" s="337" t="s">
        <v>1723</v>
      </c>
      <c r="B4324" s="337" t="s">
        <v>5523</v>
      </c>
      <c r="C4324" s="337" t="s">
        <v>1725</v>
      </c>
      <c r="D4324" s="337" t="s">
        <v>1726</v>
      </c>
      <c r="E4324" s="337" t="s">
        <v>4502</v>
      </c>
      <c r="F4324" s="338">
        <v>42856</v>
      </c>
      <c r="G4324" s="337" t="s">
        <v>4473</v>
      </c>
      <c r="H4324" s="338">
        <v>42906</v>
      </c>
      <c r="I4324" s="337" t="s">
        <v>19695</v>
      </c>
      <c r="J4324" s="337" t="s">
        <v>16</v>
      </c>
      <c r="K4324" s="337" t="s">
        <v>19695</v>
      </c>
      <c r="L4324" s="337" t="s">
        <v>19695</v>
      </c>
      <c r="M4324" s="337" t="s">
        <v>19695</v>
      </c>
      <c r="N4324" s="337" t="s">
        <v>19695</v>
      </c>
      <c r="O4324" s="337" t="s">
        <v>19695</v>
      </c>
      <c r="P4324" s="337" t="s">
        <v>19695</v>
      </c>
      <c r="Q4324" s="337" t="s">
        <v>19695</v>
      </c>
      <c r="R4324" s="337" t="s">
        <v>98</v>
      </c>
      <c r="S4324" s="337" t="s">
        <v>124</v>
      </c>
      <c r="T4324" s="337" t="s">
        <v>1887</v>
      </c>
      <c r="U4324" s="337" t="s">
        <v>5519</v>
      </c>
      <c r="V4324" s="337">
        <v>16</v>
      </c>
      <c r="W4324" s="337" t="s">
        <v>19695</v>
      </c>
      <c r="X4324" s="337" t="s">
        <v>19695</v>
      </c>
      <c r="Y4324" s="337" t="s">
        <v>19695</v>
      </c>
      <c r="Z4324" s="337" t="s">
        <v>1753</v>
      </c>
      <c r="AA4324" s="337" t="s">
        <v>1499</v>
      </c>
      <c r="AB4324" s="337" t="s">
        <v>718</v>
      </c>
      <c r="AC4324" s="337" t="s">
        <v>15426</v>
      </c>
    </row>
    <row r="4325" spans="1:29" ht="15.8" x14ac:dyDescent="0.25">
      <c r="A4325" s="337" t="s">
        <v>1723</v>
      </c>
      <c r="B4325" s="337" t="s">
        <v>6060</v>
      </c>
      <c r="C4325" s="337" t="s">
        <v>1821</v>
      </c>
      <c r="D4325" s="337" t="s">
        <v>449</v>
      </c>
      <c r="E4325" s="337" t="s">
        <v>4787</v>
      </c>
      <c r="F4325" s="338">
        <v>42855</v>
      </c>
      <c r="G4325" s="337" t="s">
        <v>6061</v>
      </c>
      <c r="H4325" s="338">
        <v>42905</v>
      </c>
      <c r="I4325" s="337" t="s">
        <v>19695</v>
      </c>
      <c r="J4325" s="337" t="s">
        <v>36</v>
      </c>
      <c r="K4325" s="337" t="s">
        <v>19695</v>
      </c>
      <c r="L4325" s="337" t="s">
        <v>19695</v>
      </c>
      <c r="M4325" s="337" t="s">
        <v>19695</v>
      </c>
      <c r="N4325" s="337" t="s">
        <v>19695</v>
      </c>
      <c r="O4325" s="337" t="s">
        <v>19695</v>
      </c>
      <c r="P4325" s="337" t="s">
        <v>19695</v>
      </c>
      <c r="Q4325" s="337" t="s">
        <v>19695</v>
      </c>
      <c r="R4325" s="337" t="s">
        <v>35</v>
      </c>
      <c r="S4325" s="337" t="s">
        <v>77</v>
      </c>
      <c r="T4325" s="337" t="s">
        <v>6062</v>
      </c>
      <c r="U4325" s="337" t="s">
        <v>1016</v>
      </c>
      <c r="V4325" s="337">
        <v>6</v>
      </c>
      <c r="W4325" s="337" t="s">
        <v>19695</v>
      </c>
      <c r="X4325" s="337" t="s">
        <v>19695</v>
      </c>
      <c r="Y4325" s="337" t="s">
        <v>19695</v>
      </c>
      <c r="Z4325" s="337" t="s">
        <v>1753</v>
      </c>
      <c r="AA4325" s="337" t="s">
        <v>735</v>
      </c>
      <c r="AB4325" s="337" t="s">
        <v>718</v>
      </c>
      <c r="AC4325" s="337" t="s">
        <v>13689</v>
      </c>
    </row>
    <row r="4326" spans="1:29" ht="15.8" x14ac:dyDescent="0.25">
      <c r="A4326" s="337" t="s">
        <v>1723</v>
      </c>
      <c r="B4326" s="337" t="s">
        <v>6515</v>
      </c>
      <c r="C4326" s="337" t="s">
        <v>1821</v>
      </c>
      <c r="D4326" s="337" t="s">
        <v>449</v>
      </c>
      <c r="E4326" s="337" t="s">
        <v>6516</v>
      </c>
      <c r="F4326" s="338">
        <v>42790</v>
      </c>
      <c r="G4326" s="337" t="s">
        <v>5260</v>
      </c>
      <c r="H4326" s="338">
        <v>42903</v>
      </c>
      <c r="I4326" s="337" t="s">
        <v>19695</v>
      </c>
      <c r="J4326" s="337" t="s">
        <v>16</v>
      </c>
      <c r="K4326" s="337" t="s">
        <v>19695</v>
      </c>
      <c r="L4326" s="337" t="s">
        <v>19695</v>
      </c>
      <c r="M4326" s="337" t="s">
        <v>19695</v>
      </c>
      <c r="N4326" s="337" t="s">
        <v>19695</v>
      </c>
      <c r="O4326" s="337" t="s">
        <v>19695</v>
      </c>
      <c r="P4326" s="337" t="s">
        <v>19695</v>
      </c>
      <c r="Q4326" s="337" t="s">
        <v>19695</v>
      </c>
      <c r="R4326" s="337" t="s">
        <v>1225</v>
      </c>
      <c r="S4326" s="337" t="s">
        <v>100</v>
      </c>
      <c r="T4326" s="337" t="s">
        <v>116</v>
      </c>
      <c r="U4326" s="337" t="s">
        <v>6517</v>
      </c>
      <c r="V4326" s="337">
        <v>6</v>
      </c>
      <c r="W4326" s="337" t="s">
        <v>19695</v>
      </c>
      <c r="X4326" s="337" t="s">
        <v>19695</v>
      </c>
      <c r="Y4326" s="337" t="s">
        <v>19695</v>
      </c>
      <c r="Z4326" s="337" t="s">
        <v>1728</v>
      </c>
      <c r="AA4326" s="337" t="s">
        <v>717</v>
      </c>
      <c r="AB4326" s="337" t="s">
        <v>718</v>
      </c>
      <c r="AC4326" s="337" t="s">
        <v>13842</v>
      </c>
    </row>
    <row r="4327" spans="1:29" ht="15.8" x14ac:dyDescent="0.25">
      <c r="A4327" s="337" t="s">
        <v>1723</v>
      </c>
      <c r="B4327" s="337" t="s">
        <v>4576</v>
      </c>
      <c r="C4327" s="337" t="s">
        <v>1821</v>
      </c>
      <c r="D4327" s="337" t="s">
        <v>449</v>
      </c>
      <c r="E4327" s="337" t="s">
        <v>4577</v>
      </c>
      <c r="F4327" s="338">
        <v>42852</v>
      </c>
      <c r="G4327" s="337" t="s">
        <v>4578</v>
      </c>
      <c r="H4327" s="338">
        <v>42902</v>
      </c>
      <c r="I4327" s="337" t="s">
        <v>19695</v>
      </c>
      <c r="J4327" s="337" t="s">
        <v>36</v>
      </c>
      <c r="K4327" s="337" t="s">
        <v>19695</v>
      </c>
      <c r="L4327" s="337" t="s">
        <v>19695</v>
      </c>
      <c r="M4327" s="337" t="s">
        <v>19695</v>
      </c>
      <c r="N4327" s="337" t="s">
        <v>19695</v>
      </c>
      <c r="O4327" s="337" t="s">
        <v>19695</v>
      </c>
      <c r="P4327" s="337" t="s">
        <v>19695</v>
      </c>
      <c r="Q4327" s="337" t="s">
        <v>19695</v>
      </c>
      <c r="R4327" s="337" t="s">
        <v>71</v>
      </c>
      <c r="S4327" s="337" t="s">
        <v>981</v>
      </c>
      <c r="T4327" s="337" t="s">
        <v>1508</v>
      </c>
      <c r="U4327" s="337" t="s">
        <v>4579</v>
      </c>
      <c r="V4327" s="337">
        <v>8</v>
      </c>
      <c r="W4327" s="337" t="s">
        <v>19695</v>
      </c>
      <c r="X4327" s="337" t="s">
        <v>19695</v>
      </c>
      <c r="Y4327" s="337" t="s">
        <v>19695</v>
      </c>
      <c r="Z4327" s="337" t="s">
        <v>1728</v>
      </c>
      <c r="AA4327" s="337" t="s">
        <v>717</v>
      </c>
      <c r="AB4327" s="337" t="s">
        <v>718</v>
      </c>
      <c r="AC4327" s="337" t="s">
        <v>13675</v>
      </c>
    </row>
    <row r="4328" spans="1:29" ht="15.8" x14ac:dyDescent="0.25">
      <c r="A4328" s="337" t="s">
        <v>1723</v>
      </c>
      <c r="B4328" s="337" t="s">
        <v>8036</v>
      </c>
      <c r="C4328" s="337" t="s">
        <v>1821</v>
      </c>
      <c r="D4328" s="337" t="s">
        <v>449</v>
      </c>
      <c r="E4328" s="337" t="s">
        <v>4447</v>
      </c>
      <c r="F4328" s="338">
        <v>42811</v>
      </c>
      <c r="G4328" s="337" t="s">
        <v>4288</v>
      </c>
      <c r="H4328" s="338">
        <v>42901</v>
      </c>
      <c r="I4328" s="337" t="s">
        <v>19695</v>
      </c>
      <c r="J4328" s="337" t="s">
        <v>16</v>
      </c>
      <c r="K4328" s="337" t="s">
        <v>19695</v>
      </c>
      <c r="L4328" s="337" t="s">
        <v>19695</v>
      </c>
      <c r="M4328" s="337" t="s">
        <v>19695</v>
      </c>
      <c r="N4328" s="337" t="s">
        <v>19695</v>
      </c>
      <c r="O4328" s="337" t="s">
        <v>19695</v>
      </c>
      <c r="P4328" s="337" t="s">
        <v>19695</v>
      </c>
      <c r="Q4328" s="337" t="s">
        <v>19695</v>
      </c>
      <c r="R4328" s="337" t="s">
        <v>144</v>
      </c>
      <c r="S4328" s="337" t="s">
        <v>446</v>
      </c>
      <c r="T4328" s="337" t="s">
        <v>55</v>
      </c>
      <c r="U4328" s="337" t="s">
        <v>1123</v>
      </c>
      <c r="V4328" s="337">
        <v>4</v>
      </c>
      <c r="W4328" s="337" t="s">
        <v>19695</v>
      </c>
      <c r="X4328" s="337" t="s">
        <v>19695</v>
      </c>
      <c r="Y4328" s="337" t="s">
        <v>19695</v>
      </c>
      <c r="Z4328" s="337" t="s">
        <v>1728</v>
      </c>
      <c r="AA4328" s="337" t="s">
        <v>717</v>
      </c>
      <c r="AB4328" s="337" t="s">
        <v>718</v>
      </c>
      <c r="AC4328" s="337" t="s">
        <v>13905</v>
      </c>
    </row>
    <row r="4329" spans="1:29" ht="15.8" x14ac:dyDescent="0.25">
      <c r="A4329" s="337" t="s">
        <v>1723</v>
      </c>
      <c r="B4329" s="337" t="s">
        <v>8035</v>
      </c>
      <c r="C4329" s="337" t="s">
        <v>1821</v>
      </c>
      <c r="D4329" s="337" t="s">
        <v>449</v>
      </c>
      <c r="E4329" s="337" t="s">
        <v>6652</v>
      </c>
      <c r="F4329" s="338">
        <v>42815</v>
      </c>
      <c r="G4329" s="337" t="s">
        <v>4288</v>
      </c>
      <c r="H4329" s="338">
        <v>42901</v>
      </c>
      <c r="I4329" s="337" t="s">
        <v>19695</v>
      </c>
      <c r="J4329" s="337" t="s">
        <v>16</v>
      </c>
      <c r="K4329" s="337" t="s">
        <v>19695</v>
      </c>
      <c r="L4329" s="337" t="s">
        <v>19695</v>
      </c>
      <c r="M4329" s="337" t="s">
        <v>19695</v>
      </c>
      <c r="N4329" s="337" t="s">
        <v>19695</v>
      </c>
      <c r="O4329" s="337" t="s">
        <v>19695</v>
      </c>
      <c r="P4329" s="337" t="s">
        <v>19695</v>
      </c>
      <c r="Q4329" s="337" t="s">
        <v>19695</v>
      </c>
      <c r="R4329" s="337" t="s">
        <v>144</v>
      </c>
      <c r="S4329" s="337" t="s">
        <v>446</v>
      </c>
      <c r="T4329" s="337" t="s">
        <v>1484</v>
      </c>
      <c r="U4329" s="337" t="s">
        <v>1123</v>
      </c>
      <c r="V4329" s="337">
        <v>4</v>
      </c>
      <c r="W4329" s="337" t="s">
        <v>19695</v>
      </c>
      <c r="X4329" s="337" t="s">
        <v>19695</v>
      </c>
      <c r="Y4329" s="337" t="s">
        <v>19695</v>
      </c>
      <c r="Z4329" s="337" t="s">
        <v>1728</v>
      </c>
      <c r="AA4329" s="337" t="s">
        <v>717</v>
      </c>
      <c r="AB4329" s="337" t="s">
        <v>718</v>
      </c>
      <c r="AC4329" s="337" t="s">
        <v>13911</v>
      </c>
    </row>
    <row r="4330" spans="1:29" ht="15.8" x14ac:dyDescent="0.25">
      <c r="A4330" s="337" t="s">
        <v>1723</v>
      </c>
      <c r="B4330" s="337" t="s">
        <v>4283</v>
      </c>
      <c r="C4330" s="337" t="s">
        <v>1821</v>
      </c>
      <c r="D4330" s="337" t="s">
        <v>449</v>
      </c>
      <c r="E4330" s="337" t="s">
        <v>4284</v>
      </c>
      <c r="F4330" s="338">
        <v>42883</v>
      </c>
      <c r="G4330" s="337" t="s">
        <v>4285</v>
      </c>
      <c r="H4330" s="338">
        <v>42900</v>
      </c>
      <c r="I4330" s="337" t="s">
        <v>19695</v>
      </c>
      <c r="J4330" s="337" t="s">
        <v>36</v>
      </c>
      <c r="K4330" s="337" t="s">
        <v>19695</v>
      </c>
      <c r="L4330" s="337" t="s">
        <v>19695</v>
      </c>
      <c r="M4330" s="337" t="s">
        <v>19695</v>
      </c>
      <c r="N4330" s="337" t="s">
        <v>19695</v>
      </c>
      <c r="O4330" s="337" t="s">
        <v>19695</v>
      </c>
      <c r="P4330" s="337" t="s">
        <v>19695</v>
      </c>
      <c r="Q4330" s="337" t="s">
        <v>19695</v>
      </c>
      <c r="R4330" s="337" t="s">
        <v>146</v>
      </c>
      <c r="S4330" s="337" t="s">
        <v>2178</v>
      </c>
      <c r="T4330" s="337" t="s">
        <v>1667</v>
      </c>
      <c r="U4330" s="337" t="s">
        <v>4286</v>
      </c>
      <c r="V4330" s="337">
        <v>10</v>
      </c>
      <c r="W4330" s="337" t="s">
        <v>19695</v>
      </c>
      <c r="X4330" s="337" t="s">
        <v>19695</v>
      </c>
      <c r="Y4330" s="337" t="s">
        <v>19695</v>
      </c>
      <c r="Z4330" s="337" t="s">
        <v>1728</v>
      </c>
      <c r="AA4330" s="337" t="s">
        <v>735</v>
      </c>
      <c r="AB4330" s="337" t="s">
        <v>718</v>
      </c>
      <c r="AC4330" s="337" t="s">
        <v>13686</v>
      </c>
    </row>
    <row r="4331" spans="1:29" ht="15.8" x14ac:dyDescent="0.25">
      <c r="A4331" s="337" t="s">
        <v>1723</v>
      </c>
      <c r="B4331" s="337" t="s">
        <v>6619</v>
      </c>
      <c r="C4331" s="337" t="s">
        <v>1821</v>
      </c>
      <c r="D4331" s="337" t="s">
        <v>449</v>
      </c>
      <c r="E4331" s="337" t="s">
        <v>4502</v>
      </c>
      <c r="F4331" s="338">
        <v>42856</v>
      </c>
      <c r="G4331" s="337" t="s">
        <v>4285</v>
      </c>
      <c r="H4331" s="338">
        <v>42900</v>
      </c>
      <c r="I4331" s="337" t="s">
        <v>19695</v>
      </c>
      <c r="J4331" s="337" t="s">
        <v>36</v>
      </c>
      <c r="K4331" s="337" t="s">
        <v>19695</v>
      </c>
      <c r="L4331" s="337" t="s">
        <v>19695</v>
      </c>
      <c r="M4331" s="337" t="s">
        <v>19695</v>
      </c>
      <c r="N4331" s="337" t="s">
        <v>19695</v>
      </c>
      <c r="O4331" s="337" t="s">
        <v>19695</v>
      </c>
      <c r="P4331" s="337" t="s">
        <v>19695</v>
      </c>
      <c r="Q4331" s="337" t="s">
        <v>19695</v>
      </c>
      <c r="R4331" s="337" t="s">
        <v>35</v>
      </c>
      <c r="S4331" s="337" t="s">
        <v>404</v>
      </c>
      <c r="T4331" s="337" t="s">
        <v>6604</v>
      </c>
      <c r="U4331" s="337" t="s">
        <v>6611</v>
      </c>
      <c r="V4331" s="337">
        <v>10</v>
      </c>
      <c r="W4331" s="337" t="s">
        <v>19695</v>
      </c>
      <c r="X4331" s="337" t="s">
        <v>19695</v>
      </c>
      <c r="Y4331" s="337" t="s">
        <v>19695</v>
      </c>
      <c r="Z4331" s="337" t="s">
        <v>1745</v>
      </c>
      <c r="AA4331" s="337" t="s">
        <v>853</v>
      </c>
      <c r="AB4331" s="337" t="s">
        <v>854</v>
      </c>
      <c r="AC4331" s="337" t="s">
        <v>13643</v>
      </c>
    </row>
    <row r="4332" spans="1:29" ht="15.8" x14ac:dyDescent="0.25">
      <c r="A4332" s="337" t="s">
        <v>1723</v>
      </c>
      <c r="B4332" s="337" t="s">
        <v>11103</v>
      </c>
      <c r="C4332" s="337" t="s">
        <v>1821</v>
      </c>
      <c r="D4332" s="337" t="s">
        <v>449</v>
      </c>
      <c r="E4332" s="337" t="s">
        <v>3885</v>
      </c>
      <c r="F4332" s="338">
        <v>42887</v>
      </c>
      <c r="G4332" s="337" t="s">
        <v>4285</v>
      </c>
      <c r="H4332" s="338">
        <v>42900</v>
      </c>
      <c r="I4332" s="337" t="s">
        <v>19695</v>
      </c>
      <c r="J4332" s="337" t="s">
        <v>16</v>
      </c>
      <c r="K4332" s="337" t="s">
        <v>19695</v>
      </c>
      <c r="L4332" s="337" t="s">
        <v>19695</v>
      </c>
      <c r="M4332" s="337" t="s">
        <v>19695</v>
      </c>
      <c r="N4332" s="337" t="s">
        <v>19695</v>
      </c>
      <c r="O4332" s="337" t="s">
        <v>19695</v>
      </c>
      <c r="P4332" s="337" t="s">
        <v>19695</v>
      </c>
      <c r="Q4332" s="337" t="s">
        <v>19695</v>
      </c>
      <c r="R4332" s="337" t="s">
        <v>52</v>
      </c>
      <c r="S4332" s="337" t="s">
        <v>52</v>
      </c>
      <c r="T4332" s="337" t="s">
        <v>1663</v>
      </c>
      <c r="U4332" s="337" t="s">
        <v>11104</v>
      </c>
      <c r="V4332" s="337">
        <v>10</v>
      </c>
      <c r="W4332" s="337" t="s">
        <v>19695</v>
      </c>
      <c r="X4332" s="337" t="s">
        <v>19695</v>
      </c>
      <c r="Y4332" s="337" t="s">
        <v>19695</v>
      </c>
      <c r="Z4332" s="337" t="s">
        <v>1745</v>
      </c>
      <c r="AA4332" s="337" t="s">
        <v>853</v>
      </c>
      <c r="AB4332" s="337" t="s">
        <v>854</v>
      </c>
      <c r="AC4332" s="337" t="s">
        <v>13769</v>
      </c>
    </row>
    <row r="4333" spans="1:29" ht="15.8" x14ac:dyDescent="0.25">
      <c r="A4333" s="337" t="s">
        <v>1723</v>
      </c>
      <c r="B4333" s="337" t="s">
        <v>5541</v>
      </c>
      <c r="C4333" s="337" t="s">
        <v>1725</v>
      </c>
      <c r="D4333" s="337" t="s">
        <v>1726</v>
      </c>
      <c r="E4333" s="337" t="s">
        <v>4971</v>
      </c>
      <c r="F4333" s="338">
        <v>42850</v>
      </c>
      <c r="G4333" s="337" t="s">
        <v>4285</v>
      </c>
      <c r="H4333" s="338">
        <v>42900</v>
      </c>
      <c r="I4333" s="337" t="s">
        <v>19695</v>
      </c>
      <c r="J4333" s="337" t="s">
        <v>16</v>
      </c>
      <c r="K4333" s="337" t="s">
        <v>19695</v>
      </c>
      <c r="L4333" s="337" t="s">
        <v>19695</v>
      </c>
      <c r="M4333" s="337" t="s">
        <v>19695</v>
      </c>
      <c r="N4333" s="337" t="s">
        <v>19695</v>
      </c>
      <c r="O4333" s="337" t="s">
        <v>19695</v>
      </c>
      <c r="P4333" s="337" t="s">
        <v>19695</v>
      </c>
      <c r="Q4333" s="337" t="s">
        <v>19695</v>
      </c>
      <c r="R4333" s="337" t="s">
        <v>52</v>
      </c>
      <c r="S4333" s="337" t="s">
        <v>120</v>
      </c>
      <c r="T4333" s="337" t="s">
        <v>120</v>
      </c>
      <c r="U4333" s="337" t="s">
        <v>839</v>
      </c>
      <c r="V4333" s="337">
        <v>12</v>
      </c>
      <c r="W4333" s="337" t="s">
        <v>19695</v>
      </c>
      <c r="X4333" s="337" t="s">
        <v>19695</v>
      </c>
      <c r="Y4333" s="337" t="s">
        <v>19695</v>
      </c>
      <c r="Z4333" s="337" t="s">
        <v>1753</v>
      </c>
      <c r="AA4333" s="337" t="s">
        <v>735</v>
      </c>
      <c r="AB4333" s="337" t="s">
        <v>718</v>
      </c>
      <c r="AC4333" s="337" t="s">
        <v>13674</v>
      </c>
    </row>
    <row r="4334" spans="1:29" ht="15.8" x14ac:dyDescent="0.25">
      <c r="A4334" s="337" t="s">
        <v>1723</v>
      </c>
      <c r="B4334" s="337" t="s">
        <v>10236</v>
      </c>
      <c r="C4334" s="337" t="s">
        <v>1821</v>
      </c>
      <c r="D4334" s="337" t="s">
        <v>449</v>
      </c>
      <c r="E4334" s="337" t="s">
        <v>4967</v>
      </c>
      <c r="F4334" s="338">
        <v>42849</v>
      </c>
      <c r="G4334" s="337" t="s">
        <v>9183</v>
      </c>
      <c r="H4334" s="338">
        <v>42899</v>
      </c>
      <c r="I4334" s="337" t="s">
        <v>19695</v>
      </c>
      <c r="J4334" s="337" t="s">
        <v>36</v>
      </c>
      <c r="K4334" s="337" t="s">
        <v>19695</v>
      </c>
      <c r="L4334" s="337" t="s">
        <v>19695</v>
      </c>
      <c r="M4334" s="337" t="s">
        <v>19695</v>
      </c>
      <c r="N4334" s="337" t="s">
        <v>19695</v>
      </c>
      <c r="O4334" s="337" t="s">
        <v>19695</v>
      </c>
      <c r="P4334" s="337" t="s">
        <v>19695</v>
      </c>
      <c r="Q4334" s="337" t="s">
        <v>19695</v>
      </c>
      <c r="R4334" s="337" t="s">
        <v>52</v>
      </c>
      <c r="S4334" s="337" t="s">
        <v>52</v>
      </c>
      <c r="T4334" s="337" t="s">
        <v>1279</v>
      </c>
      <c r="U4334" s="337" t="s">
        <v>1279</v>
      </c>
      <c r="V4334" s="337">
        <v>10</v>
      </c>
      <c r="W4334" s="337" t="s">
        <v>19695</v>
      </c>
      <c r="X4334" s="337" t="s">
        <v>19695</v>
      </c>
      <c r="Y4334" s="337" t="s">
        <v>19695</v>
      </c>
      <c r="Z4334" s="337" t="s">
        <v>1753</v>
      </c>
      <c r="AA4334" s="337" t="s">
        <v>717</v>
      </c>
      <c r="AB4334" s="337" t="s">
        <v>718</v>
      </c>
      <c r="AC4334" s="337" t="s">
        <v>13671</v>
      </c>
    </row>
    <row r="4335" spans="1:29" ht="15.8" x14ac:dyDescent="0.25">
      <c r="A4335" s="337" t="s">
        <v>1723</v>
      </c>
      <c r="B4335" s="337" t="s">
        <v>4537</v>
      </c>
      <c r="C4335" s="337" t="s">
        <v>1725</v>
      </c>
      <c r="D4335" s="337" t="s">
        <v>1735</v>
      </c>
      <c r="E4335" s="337" t="s">
        <v>4538</v>
      </c>
      <c r="F4335" s="338">
        <v>42774</v>
      </c>
      <c r="G4335" s="337" t="s">
        <v>4539</v>
      </c>
      <c r="H4335" s="338">
        <v>42893</v>
      </c>
      <c r="I4335" s="337" t="s">
        <v>19695</v>
      </c>
      <c r="J4335" s="337" t="s">
        <v>36</v>
      </c>
      <c r="K4335" s="337" t="s">
        <v>19695</v>
      </c>
      <c r="L4335" s="337" t="s">
        <v>19695</v>
      </c>
      <c r="M4335" s="337" t="s">
        <v>19695</v>
      </c>
      <c r="N4335" s="337" t="s">
        <v>19695</v>
      </c>
      <c r="O4335" s="337" t="s">
        <v>19695</v>
      </c>
      <c r="P4335" s="337" t="s">
        <v>19695</v>
      </c>
      <c r="Q4335" s="337" t="s">
        <v>19695</v>
      </c>
      <c r="R4335" s="337" t="s">
        <v>109</v>
      </c>
      <c r="S4335" s="337" t="s">
        <v>1126</v>
      </c>
      <c r="T4335" s="337" t="s">
        <v>1126</v>
      </c>
      <c r="U4335" s="337" t="s">
        <v>4540</v>
      </c>
      <c r="V4335" s="337">
        <v>10</v>
      </c>
      <c r="W4335" s="337" t="s">
        <v>19695</v>
      </c>
      <c r="X4335" s="337" t="s">
        <v>19695</v>
      </c>
      <c r="Y4335" s="337" t="s">
        <v>19695</v>
      </c>
      <c r="Z4335" s="337" t="s">
        <v>1728</v>
      </c>
      <c r="AA4335" s="337" t="s">
        <v>717</v>
      </c>
      <c r="AB4335" s="337" t="s">
        <v>718</v>
      </c>
      <c r="AC4335" s="337" t="s">
        <v>13534</v>
      </c>
    </row>
    <row r="4336" spans="1:29" ht="15.8" x14ac:dyDescent="0.25">
      <c r="A4336" s="337" t="s">
        <v>1723</v>
      </c>
      <c r="B4336" s="337" t="s">
        <v>5683</v>
      </c>
      <c r="C4336" s="337" t="s">
        <v>1821</v>
      </c>
      <c r="D4336" s="337" t="s">
        <v>449</v>
      </c>
      <c r="E4336" s="337" t="s">
        <v>5684</v>
      </c>
      <c r="F4336" s="338">
        <v>42843</v>
      </c>
      <c r="G4336" s="337" t="s">
        <v>4539</v>
      </c>
      <c r="H4336" s="338">
        <v>42893</v>
      </c>
      <c r="I4336" s="337" t="s">
        <v>19695</v>
      </c>
      <c r="J4336" s="337" t="s">
        <v>36</v>
      </c>
      <c r="K4336" s="337" t="s">
        <v>19695</v>
      </c>
      <c r="L4336" s="337" t="s">
        <v>19695</v>
      </c>
      <c r="M4336" s="337" t="s">
        <v>19695</v>
      </c>
      <c r="N4336" s="337" t="s">
        <v>19695</v>
      </c>
      <c r="O4336" s="337" t="s">
        <v>19695</v>
      </c>
      <c r="P4336" s="337" t="s">
        <v>19695</v>
      </c>
      <c r="Q4336" s="337" t="s">
        <v>19695</v>
      </c>
      <c r="R4336" s="337" t="s">
        <v>56</v>
      </c>
      <c r="S4336" s="337" t="s">
        <v>79</v>
      </c>
      <c r="T4336" s="337" t="s">
        <v>1943</v>
      </c>
      <c r="U4336" s="337" t="s">
        <v>5675</v>
      </c>
      <c r="V4336" s="337">
        <v>8</v>
      </c>
      <c r="W4336" s="337" t="s">
        <v>19695</v>
      </c>
      <c r="X4336" s="337" t="s">
        <v>19695</v>
      </c>
      <c r="Y4336" s="337" t="s">
        <v>19695</v>
      </c>
      <c r="Z4336" s="337" t="s">
        <v>1753</v>
      </c>
      <c r="AA4336" s="337" t="s">
        <v>717</v>
      </c>
      <c r="AB4336" s="337" t="s">
        <v>718</v>
      </c>
      <c r="AC4336" s="337" t="s">
        <v>15432</v>
      </c>
    </row>
    <row r="4337" spans="1:29" ht="15.8" x14ac:dyDescent="0.25">
      <c r="A4337" s="337" t="s">
        <v>1723</v>
      </c>
      <c r="B4337" s="337" t="s">
        <v>13202</v>
      </c>
      <c r="C4337" s="337" t="s">
        <v>1821</v>
      </c>
      <c r="D4337" s="337" t="s">
        <v>449</v>
      </c>
      <c r="E4337" s="337" t="s">
        <v>4984</v>
      </c>
      <c r="F4337" s="338">
        <v>42865</v>
      </c>
      <c r="G4337" s="337" t="s">
        <v>4988</v>
      </c>
      <c r="H4337" s="338">
        <v>42892</v>
      </c>
      <c r="I4337" s="337" t="s">
        <v>19695</v>
      </c>
      <c r="J4337" s="337" t="s">
        <v>36</v>
      </c>
      <c r="K4337" s="337" t="s">
        <v>19695</v>
      </c>
      <c r="L4337" s="337" t="s">
        <v>19695</v>
      </c>
      <c r="M4337" s="337" t="s">
        <v>19695</v>
      </c>
      <c r="N4337" s="337" t="s">
        <v>19695</v>
      </c>
      <c r="O4337" s="337" t="s">
        <v>19695</v>
      </c>
      <c r="P4337" s="337" t="s">
        <v>19695</v>
      </c>
      <c r="Q4337" s="337" t="s">
        <v>19695</v>
      </c>
      <c r="R4337" s="337" t="s">
        <v>2107</v>
      </c>
      <c r="S4337" s="337" t="s">
        <v>6148</v>
      </c>
      <c r="T4337" s="337" t="s">
        <v>13203</v>
      </c>
      <c r="U4337" s="337" t="s">
        <v>13204</v>
      </c>
      <c r="V4337" s="337">
        <v>12</v>
      </c>
      <c r="W4337" s="337" t="s">
        <v>19695</v>
      </c>
      <c r="X4337" s="337" t="s">
        <v>19695</v>
      </c>
      <c r="Y4337" s="337" t="s">
        <v>19695</v>
      </c>
      <c r="Z4337" s="337" t="s">
        <v>1728</v>
      </c>
      <c r="AA4337" s="337" t="s">
        <v>735</v>
      </c>
      <c r="AB4337" s="337" t="s">
        <v>718</v>
      </c>
      <c r="AC4337" s="337" t="s">
        <v>13767</v>
      </c>
    </row>
    <row r="4338" spans="1:29" ht="15.8" x14ac:dyDescent="0.25">
      <c r="A4338" s="337" t="s">
        <v>1723</v>
      </c>
      <c r="B4338" s="337" t="s">
        <v>6163</v>
      </c>
      <c r="C4338" s="337" t="s">
        <v>1821</v>
      </c>
      <c r="D4338" s="337" t="s">
        <v>449</v>
      </c>
      <c r="E4338" s="337" t="s">
        <v>4987</v>
      </c>
      <c r="F4338" s="338">
        <v>42842</v>
      </c>
      <c r="G4338" s="337" t="s">
        <v>4988</v>
      </c>
      <c r="H4338" s="338">
        <v>42892</v>
      </c>
      <c r="I4338" s="337" t="s">
        <v>19695</v>
      </c>
      <c r="J4338" s="337" t="s">
        <v>16</v>
      </c>
      <c r="K4338" s="337" t="s">
        <v>19695</v>
      </c>
      <c r="L4338" s="337" t="s">
        <v>19695</v>
      </c>
      <c r="M4338" s="337" t="s">
        <v>19695</v>
      </c>
      <c r="N4338" s="337" t="s">
        <v>19695</v>
      </c>
      <c r="O4338" s="337" t="s">
        <v>19695</v>
      </c>
      <c r="P4338" s="337" t="s">
        <v>19695</v>
      </c>
      <c r="Q4338" s="337" t="s">
        <v>19695</v>
      </c>
      <c r="R4338" s="337" t="s">
        <v>105</v>
      </c>
      <c r="S4338" s="337" t="s">
        <v>448</v>
      </c>
      <c r="T4338" s="337" t="s">
        <v>6161</v>
      </c>
      <c r="U4338" s="337" t="s">
        <v>6161</v>
      </c>
      <c r="V4338" s="337">
        <v>2</v>
      </c>
      <c r="W4338" s="337" t="s">
        <v>19695</v>
      </c>
      <c r="X4338" s="337" t="s">
        <v>19695</v>
      </c>
      <c r="Y4338" s="337" t="s">
        <v>19695</v>
      </c>
      <c r="Z4338" s="337" t="s">
        <v>1745</v>
      </c>
      <c r="AA4338" s="337" t="s">
        <v>761</v>
      </c>
      <c r="AB4338" s="337" t="s">
        <v>762</v>
      </c>
      <c r="AC4338" s="337" t="s">
        <v>15205</v>
      </c>
    </row>
    <row r="4339" spans="1:29" ht="15.8" x14ac:dyDescent="0.25">
      <c r="A4339" s="337" t="s">
        <v>1723</v>
      </c>
      <c r="B4339" s="337" t="s">
        <v>6162</v>
      </c>
      <c r="C4339" s="337" t="s">
        <v>1821</v>
      </c>
      <c r="D4339" s="337" t="s">
        <v>449</v>
      </c>
      <c r="E4339" s="337" t="s">
        <v>4987</v>
      </c>
      <c r="F4339" s="338">
        <v>42842</v>
      </c>
      <c r="G4339" s="337" t="s">
        <v>4988</v>
      </c>
      <c r="H4339" s="338">
        <v>42892</v>
      </c>
      <c r="I4339" s="337" t="s">
        <v>19695</v>
      </c>
      <c r="J4339" s="337" t="s">
        <v>36</v>
      </c>
      <c r="K4339" s="337" t="s">
        <v>19695</v>
      </c>
      <c r="L4339" s="337" t="s">
        <v>19695</v>
      </c>
      <c r="M4339" s="337" t="s">
        <v>19695</v>
      </c>
      <c r="N4339" s="337" t="s">
        <v>19695</v>
      </c>
      <c r="O4339" s="337" t="s">
        <v>19695</v>
      </c>
      <c r="P4339" s="337" t="s">
        <v>19695</v>
      </c>
      <c r="Q4339" s="337" t="s">
        <v>19695</v>
      </c>
      <c r="R4339" s="337" t="s">
        <v>105</v>
      </c>
      <c r="S4339" s="337" t="s">
        <v>448</v>
      </c>
      <c r="T4339" s="337" t="s">
        <v>6161</v>
      </c>
      <c r="U4339" s="337" t="s">
        <v>6161</v>
      </c>
      <c r="V4339" s="337">
        <v>2</v>
      </c>
      <c r="W4339" s="337" t="s">
        <v>19695</v>
      </c>
      <c r="X4339" s="337" t="s">
        <v>19695</v>
      </c>
      <c r="Y4339" s="337" t="s">
        <v>19695</v>
      </c>
      <c r="Z4339" s="337" t="s">
        <v>1745</v>
      </c>
      <c r="AA4339" s="337" t="s">
        <v>761</v>
      </c>
      <c r="AB4339" s="337" t="s">
        <v>762</v>
      </c>
      <c r="AC4339" s="337" t="s">
        <v>15205</v>
      </c>
    </row>
    <row r="4340" spans="1:29" ht="15.8" x14ac:dyDescent="0.25">
      <c r="A4340" s="337" t="s">
        <v>1723</v>
      </c>
      <c r="B4340" s="337" t="s">
        <v>4986</v>
      </c>
      <c r="C4340" s="337" t="s">
        <v>1821</v>
      </c>
      <c r="D4340" s="337" t="s">
        <v>449</v>
      </c>
      <c r="E4340" s="337" t="s">
        <v>4987</v>
      </c>
      <c r="F4340" s="338">
        <v>42842</v>
      </c>
      <c r="G4340" s="337" t="s">
        <v>4988</v>
      </c>
      <c r="H4340" s="338">
        <v>42892</v>
      </c>
      <c r="I4340" s="337" t="s">
        <v>19695</v>
      </c>
      <c r="J4340" s="337" t="s">
        <v>36</v>
      </c>
      <c r="K4340" s="337" t="s">
        <v>19695</v>
      </c>
      <c r="L4340" s="337" t="s">
        <v>19695</v>
      </c>
      <c r="M4340" s="337" t="s">
        <v>19695</v>
      </c>
      <c r="N4340" s="337" t="s">
        <v>19695</v>
      </c>
      <c r="O4340" s="337" t="s">
        <v>19695</v>
      </c>
      <c r="P4340" s="337" t="s">
        <v>19695</v>
      </c>
      <c r="Q4340" s="337" t="s">
        <v>19695</v>
      </c>
      <c r="R4340" s="337" t="s">
        <v>130</v>
      </c>
      <c r="S4340" s="337" t="s">
        <v>147</v>
      </c>
      <c r="T4340" s="337" t="s">
        <v>2499</v>
      </c>
      <c r="U4340" s="337" t="s">
        <v>4989</v>
      </c>
      <c r="V4340" s="337">
        <v>24</v>
      </c>
      <c r="W4340" s="337" t="s">
        <v>19695</v>
      </c>
      <c r="X4340" s="337" t="s">
        <v>19695</v>
      </c>
      <c r="Y4340" s="337" t="s">
        <v>19695</v>
      </c>
      <c r="Z4340" s="337" t="s">
        <v>1753</v>
      </c>
      <c r="AA4340" s="337" t="s">
        <v>766</v>
      </c>
      <c r="AB4340" s="337" t="s">
        <v>718</v>
      </c>
      <c r="AC4340" s="337" t="s">
        <v>13675</v>
      </c>
    </row>
    <row r="4341" spans="1:29" ht="15.8" x14ac:dyDescent="0.25">
      <c r="A4341" s="337" t="s">
        <v>1723</v>
      </c>
      <c r="B4341" s="337" t="s">
        <v>6230</v>
      </c>
      <c r="C4341" s="337" t="s">
        <v>1821</v>
      </c>
      <c r="D4341" s="337" t="s">
        <v>449</v>
      </c>
      <c r="E4341" s="337" t="s">
        <v>6231</v>
      </c>
      <c r="F4341" s="338">
        <v>42315</v>
      </c>
      <c r="G4341" s="337" t="s">
        <v>5666</v>
      </c>
      <c r="H4341" s="338">
        <v>42891</v>
      </c>
      <c r="I4341" s="337" t="s">
        <v>19695</v>
      </c>
      <c r="J4341" s="337" t="s">
        <v>36</v>
      </c>
      <c r="K4341" s="337" t="s">
        <v>19695</v>
      </c>
      <c r="L4341" s="337" t="s">
        <v>19695</v>
      </c>
      <c r="M4341" s="337" t="s">
        <v>19695</v>
      </c>
      <c r="N4341" s="337" t="s">
        <v>19695</v>
      </c>
      <c r="O4341" s="337" t="s">
        <v>19695</v>
      </c>
      <c r="P4341" s="337" t="s">
        <v>19695</v>
      </c>
      <c r="Q4341" s="337" t="s">
        <v>19695</v>
      </c>
      <c r="R4341" s="337" t="s">
        <v>81</v>
      </c>
      <c r="S4341" s="337" t="s">
        <v>3006</v>
      </c>
      <c r="T4341" s="337" t="s">
        <v>6232</v>
      </c>
      <c r="U4341" s="337" t="s">
        <v>6233</v>
      </c>
      <c r="V4341" s="337">
        <v>6</v>
      </c>
      <c r="W4341" s="337" t="s">
        <v>19695</v>
      </c>
      <c r="X4341" s="337" t="s">
        <v>19695</v>
      </c>
      <c r="Y4341" s="337" t="s">
        <v>19695</v>
      </c>
      <c r="Z4341" s="337" t="s">
        <v>1728</v>
      </c>
      <c r="AA4341" s="337" t="s">
        <v>717</v>
      </c>
      <c r="AB4341" s="337" t="s">
        <v>718</v>
      </c>
      <c r="AC4341" s="337" t="s">
        <v>13662</v>
      </c>
    </row>
    <row r="4342" spans="1:29" ht="15.8" x14ac:dyDescent="0.25">
      <c r="A4342" s="337" t="s">
        <v>1723</v>
      </c>
      <c r="B4342" s="337" t="s">
        <v>6801</v>
      </c>
      <c r="C4342" s="337" t="s">
        <v>1821</v>
      </c>
      <c r="D4342" s="337" t="s">
        <v>449</v>
      </c>
      <c r="E4342" s="337" t="s">
        <v>4620</v>
      </c>
      <c r="F4342" s="338">
        <v>42841</v>
      </c>
      <c r="G4342" s="337" t="s">
        <v>5666</v>
      </c>
      <c r="H4342" s="338">
        <v>42891</v>
      </c>
      <c r="I4342" s="337" t="s">
        <v>19695</v>
      </c>
      <c r="J4342" s="337" t="s">
        <v>36</v>
      </c>
      <c r="K4342" s="337" t="s">
        <v>19695</v>
      </c>
      <c r="L4342" s="337" t="s">
        <v>19695</v>
      </c>
      <c r="M4342" s="337" t="s">
        <v>19695</v>
      </c>
      <c r="N4342" s="337" t="s">
        <v>19695</v>
      </c>
      <c r="O4342" s="337" t="s">
        <v>19695</v>
      </c>
      <c r="P4342" s="337" t="s">
        <v>19695</v>
      </c>
      <c r="Q4342" s="337" t="s">
        <v>19695</v>
      </c>
      <c r="R4342" s="337" t="s">
        <v>144</v>
      </c>
      <c r="S4342" s="337" t="s">
        <v>97</v>
      </c>
      <c r="T4342" s="337" t="s">
        <v>817</v>
      </c>
      <c r="U4342" s="337" t="s">
        <v>6802</v>
      </c>
      <c r="V4342" s="337">
        <v>10</v>
      </c>
      <c r="W4342" s="337" t="s">
        <v>19695</v>
      </c>
      <c r="X4342" s="337" t="s">
        <v>19695</v>
      </c>
      <c r="Y4342" s="337" t="s">
        <v>19695</v>
      </c>
      <c r="Z4342" s="337" t="s">
        <v>1728</v>
      </c>
      <c r="AA4342" s="337" t="s">
        <v>717</v>
      </c>
      <c r="AB4342" s="337" t="s">
        <v>718</v>
      </c>
      <c r="AC4342" s="337" t="s">
        <v>13698</v>
      </c>
    </row>
    <row r="4343" spans="1:29" ht="15.8" x14ac:dyDescent="0.25">
      <c r="A4343" s="337" t="s">
        <v>1723</v>
      </c>
      <c r="B4343" s="337" t="s">
        <v>5673</v>
      </c>
      <c r="C4343" s="337" t="s">
        <v>1725</v>
      </c>
      <c r="D4343" s="337" t="s">
        <v>13527</v>
      </c>
      <c r="E4343" s="337" t="s">
        <v>4620</v>
      </c>
      <c r="F4343" s="338">
        <v>42841</v>
      </c>
      <c r="G4343" s="337" t="s">
        <v>5666</v>
      </c>
      <c r="H4343" s="338">
        <v>42891</v>
      </c>
      <c r="I4343" s="337" t="s">
        <v>19695</v>
      </c>
      <c r="J4343" s="337" t="s">
        <v>36</v>
      </c>
      <c r="K4343" s="337" t="s">
        <v>19695</v>
      </c>
      <c r="L4343" s="337" t="s">
        <v>19695</v>
      </c>
      <c r="M4343" s="337" t="s">
        <v>19695</v>
      </c>
      <c r="N4343" s="337" t="s">
        <v>19695</v>
      </c>
      <c r="O4343" s="337" t="s">
        <v>19695</v>
      </c>
      <c r="P4343" s="337" t="s">
        <v>19695</v>
      </c>
      <c r="Q4343" s="337" t="s">
        <v>19695</v>
      </c>
      <c r="R4343" s="337" t="s">
        <v>56</v>
      </c>
      <c r="S4343" s="337" t="s">
        <v>79</v>
      </c>
      <c r="T4343" s="337" t="s">
        <v>5674</v>
      </c>
      <c r="U4343" s="337" t="s">
        <v>5675</v>
      </c>
      <c r="V4343" s="337">
        <v>8</v>
      </c>
      <c r="W4343" s="337" t="s">
        <v>19695</v>
      </c>
      <c r="X4343" s="337" t="s">
        <v>19695</v>
      </c>
      <c r="Y4343" s="337" t="s">
        <v>19695</v>
      </c>
      <c r="Z4343" s="337" t="s">
        <v>1753</v>
      </c>
      <c r="AA4343" s="337" t="s">
        <v>717</v>
      </c>
      <c r="AB4343" s="337" t="s">
        <v>718</v>
      </c>
      <c r="AC4343" s="337" t="s">
        <v>13688</v>
      </c>
    </row>
    <row r="4344" spans="1:29" ht="15.8" x14ac:dyDescent="0.25">
      <c r="A4344" s="337" t="s">
        <v>1723</v>
      </c>
      <c r="B4344" s="337" t="s">
        <v>4554</v>
      </c>
      <c r="C4344" s="337" t="s">
        <v>1821</v>
      </c>
      <c r="D4344" s="337" t="s">
        <v>449</v>
      </c>
      <c r="E4344" s="337" t="s">
        <v>3884</v>
      </c>
      <c r="F4344" s="338">
        <v>42837</v>
      </c>
      <c r="G4344" s="337" t="s">
        <v>3885</v>
      </c>
      <c r="H4344" s="338">
        <v>42887</v>
      </c>
      <c r="I4344" s="337" t="s">
        <v>19695</v>
      </c>
      <c r="J4344" s="337" t="s">
        <v>36</v>
      </c>
      <c r="K4344" s="337" t="s">
        <v>19695</v>
      </c>
      <c r="L4344" s="337" t="s">
        <v>19695</v>
      </c>
      <c r="M4344" s="337" t="s">
        <v>19695</v>
      </c>
      <c r="N4344" s="337" t="s">
        <v>19695</v>
      </c>
      <c r="O4344" s="337" t="s">
        <v>19695</v>
      </c>
      <c r="P4344" s="337" t="s">
        <v>19695</v>
      </c>
      <c r="Q4344" s="337" t="s">
        <v>19695</v>
      </c>
      <c r="R4344" s="337" t="s">
        <v>71</v>
      </c>
      <c r="S4344" s="337" t="s">
        <v>981</v>
      </c>
      <c r="T4344" s="337" t="s">
        <v>4555</v>
      </c>
      <c r="U4344" s="337" t="s">
        <v>4556</v>
      </c>
      <c r="V4344" s="337">
        <v>6</v>
      </c>
      <c r="W4344" s="337" t="s">
        <v>19695</v>
      </c>
      <c r="X4344" s="337" t="s">
        <v>19695</v>
      </c>
      <c r="Y4344" s="337" t="s">
        <v>19695</v>
      </c>
      <c r="Z4344" s="337" t="s">
        <v>1728</v>
      </c>
      <c r="AA4344" s="337" t="s">
        <v>717</v>
      </c>
      <c r="AB4344" s="337" t="s">
        <v>718</v>
      </c>
      <c r="AC4344" s="337" t="s">
        <v>13663</v>
      </c>
    </row>
    <row r="4345" spans="1:29" ht="15.8" x14ac:dyDescent="0.25">
      <c r="A4345" s="337" t="s">
        <v>1723</v>
      </c>
      <c r="B4345" s="337" t="s">
        <v>5793</v>
      </c>
      <c r="C4345" s="337" t="s">
        <v>1821</v>
      </c>
      <c r="D4345" s="337" t="s">
        <v>449</v>
      </c>
      <c r="E4345" s="337" t="s">
        <v>3884</v>
      </c>
      <c r="F4345" s="338">
        <v>42837</v>
      </c>
      <c r="G4345" s="337" t="s">
        <v>3885</v>
      </c>
      <c r="H4345" s="338">
        <v>42887</v>
      </c>
      <c r="I4345" s="337" t="s">
        <v>19695</v>
      </c>
      <c r="J4345" s="337" t="s">
        <v>16</v>
      </c>
      <c r="K4345" s="337" t="s">
        <v>19695</v>
      </c>
      <c r="L4345" s="337" t="s">
        <v>19695</v>
      </c>
      <c r="M4345" s="337" t="s">
        <v>19695</v>
      </c>
      <c r="N4345" s="337" t="s">
        <v>19695</v>
      </c>
      <c r="O4345" s="337" t="s">
        <v>19695</v>
      </c>
      <c r="P4345" s="337" t="s">
        <v>19695</v>
      </c>
      <c r="Q4345" s="337" t="s">
        <v>19695</v>
      </c>
      <c r="R4345" s="337" t="s">
        <v>15</v>
      </c>
      <c r="S4345" s="337" t="s">
        <v>1086</v>
      </c>
      <c r="T4345" s="337" t="s">
        <v>1086</v>
      </c>
      <c r="U4345" s="337" t="s">
        <v>99</v>
      </c>
      <c r="V4345" s="337">
        <v>8</v>
      </c>
      <c r="W4345" s="337" t="s">
        <v>19695</v>
      </c>
      <c r="X4345" s="337" t="s">
        <v>19695</v>
      </c>
      <c r="Y4345" s="337" t="s">
        <v>19695</v>
      </c>
      <c r="Z4345" s="337" t="s">
        <v>1728</v>
      </c>
      <c r="AA4345" s="337" t="s">
        <v>717</v>
      </c>
      <c r="AB4345" s="337" t="s">
        <v>718</v>
      </c>
      <c r="AC4345" s="337" t="s">
        <v>13694</v>
      </c>
    </row>
    <row r="4346" spans="1:29" ht="15.8" x14ac:dyDescent="0.25">
      <c r="A4346" s="337" t="s">
        <v>1723</v>
      </c>
      <c r="B4346" s="337" t="s">
        <v>4852</v>
      </c>
      <c r="C4346" s="337" t="s">
        <v>1821</v>
      </c>
      <c r="D4346" s="337" t="s">
        <v>449</v>
      </c>
      <c r="E4346" s="337" t="s">
        <v>3884</v>
      </c>
      <c r="F4346" s="338">
        <v>42837</v>
      </c>
      <c r="G4346" s="337" t="s">
        <v>3885</v>
      </c>
      <c r="H4346" s="338">
        <v>42887</v>
      </c>
      <c r="I4346" s="337" t="s">
        <v>19695</v>
      </c>
      <c r="J4346" s="337" t="s">
        <v>36</v>
      </c>
      <c r="K4346" s="337" t="s">
        <v>19695</v>
      </c>
      <c r="L4346" s="337" t="s">
        <v>19695</v>
      </c>
      <c r="M4346" s="337" t="s">
        <v>19695</v>
      </c>
      <c r="N4346" s="337" t="s">
        <v>19695</v>
      </c>
      <c r="O4346" s="337" t="s">
        <v>19695</v>
      </c>
      <c r="P4346" s="337" t="s">
        <v>19695</v>
      </c>
      <c r="Q4346" s="337" t="s">
        <v>19695</v>
      </c>
      <c r="R4346" s="337" t="s">
        <v>98</v>
      </c>
      <c r="S4346" s="337" t="s">
        <v>1185</v>
      </c>
      <c r="T4346" s="337" t="s">
        <v>4849</v>
      </c>
      <c r="U4346" s="337" t="s">
        <v>4853</v>
      </c>
      <c r="V4346" s="337">
        <v>8</v>
      </c>
      <c r="W4346" s="337" t="s">
        <v>19695</v>
      </c>
      <c r="X4346" s="337" t="s">
        <v>19695</v>
      </c>
      <c r="Y4346" s="337" t="s">
        <v>19695</v>
      </c>
      <c r="Z4346" s="337" t="s">
        <v>1728</v>
      </c>
      <c r="AA4346" s="337" t="s">
        <v>717</v>
      </c>
      <c r="AB4346" s="337" t="s">
        <v>718</v>
      </c>
      <c r="AC4346" s="337" t="s">
        <v>13703</v>
      </c>
    </row>
    <row r="4347" spans="1:29" ht="15.8" x14ac:dyDescent="0.25">
      <c r="A4347" s="337" t="s">
        <v>1723</v>
      </c>
      <c r="B4347" s="337" t="s">
        <v>5172</v>
      </c>
      <c r="C4347" s="337" t="s">
        <v>1821</v>
      </c>
      <c r="D4347" s="337" t="s">
        <v>449</v>
      </c>
      <c r="E4347" s="337" t="s">
        <v>3884</v>
      </c>
      <c r="F4347" s="338">
        <v>42837</v>
      </c>
      <c r="G4347" s="337" t="s">
        <v>3885</v>
      </c>
      <c r="H4347" s="338">
        <v>42887</v>
      </c>
      <c r="I4347" s="337" t="s">
        <v>19695</v>
      </c>
      <c r="J4347" s="337" t="s">
        <v>36</v>
      </c>
      <c r="K4347" s="337" t="s">
        <v>19695</v>
      </c>
      <c r="L4347" s="337" t="s">
        <v>19695</v>
      </c>
      <c r="M4347" s="337" t="s">
        <v>19695</v>
      </c>
      <c r="N4347" s="337" t="s">
        <v>19695</v>
      </c>
      <c r="O4347" s="337" t="s">
        <v>19695</v>
      </c>
      <c r="P4347" s="337" t="s">
        <v>19695</v>
      </c>
      <c r="Q4347" s="337" t="s">
        <v>19695</v>
      </c>
      <c r="R4347" s="337" t="s">
        <v>130</v>
      </c>
      <c r="S4347" s="337" t="s">
        <v>415</v>
      </c>
      <c r="T4347" s="337" t="s">
        <v>2483</v>
      </c>
      <c r="U4347" s="337" t="s">
        <v>5173</v>
      </c>
      <c r="V4347" s="337">
        <v>6</v>
      </c>
      <c r="W4347" s="337" t="s">
        <v>19695</v>
      </c>
      <c r="X4347" s="337" t="s">
        <v>19695</v>
      </c>
      <c r="Y4347" s="337" t="s">
        <v>19695</v>
      </c>
      <c r="Z4347" s="337" t="s">
        <v>1728</v>
      </c>
      <c r="AA4347" s="337" t="s">
        <v>717</v>
      </c>
      <c r="AB4347" s="337" t="s">
        <v>718</v>
      </c>
      <c r="AC4347" s="337" t="s">
        <v>13712</v>
      </c>
    </row>
    <row r="4348" spans="1:29" ht="15.8" x14ac:dyDescent="0.25">
      <c r="A4348" s="337" t="s">
        <v>1723</v>
      </c>
      <c r="B4348" s="337" t="s">
        <v>4664</v>
      </c>
      <c r="C4348" s="337" t="s">
        <v>1821</v>
      </c>
      <c r="D4348" s="337" t="s">
        <v>449</v>
      </c>
      <c r="E4348" s="337" t="s">
        <v>1343</v>
      </c>
      <c r="F4348" s="338">
        <v>42644</v>
      </c>
      <c r="G4348" s="337" t="s">
        <v>3885</v>
      </c>
      <c r="H4348" s="338">
        <v>42887</v>
      </c>
      <c r="I4348" s="337" t="s">
        <v>19695</v>
      </c>
      <c r="J4348" s="337" t="s">
        <v>36</v>
      </c>
      <c r="K4348" s="337" t="s">
        <v>19695</v>
      </c>
      <c r="L4348" s="337" t="s">
        <v>19695</v>
      </c>
      <c r="M4348" s="337" t="s">
        <v>19695</v>
      </c>
      <c r="N4348" s="337" t="s">
        <v>19695</v>
      </c>
      <c r="O4348" s="337" t="s">
        <v>19695</v>
      </c>
      <c r="P4348" s="337" t="s">
        <v>19695</v>
      </c>
      <c r="Q4348" s="337" t="s">
        <v>19695</v>
      </c>
      <c r="R4348" s="337" t="s">
        <v>15</v>
      </c>
      <c r="S4348" s="337" t="s">
        <v>1102</v>
      </c>
      <c r="T4348" s="337" t="s">
        <v>1105</v>
      </c>
      <c r="U4348" s="337" t="s">
        <v>4665</v>
      </c>
      <c r="V4348" s="337">
        <v>6</v>
      </c>
      <c r="W4348" s="337" t="s">
        <v>19695</v>
      </c>
      <c r="X4348" s="337" t="s">
        <v>19695</v>
      </c>
      <c r="Y4348" s="337" t="s">
        <v>19695</v>
      </c>
      <c r="Z4348" s="337" t="s">
        <v>1728</v>
      </c>
      <c r="AA4348" s="337" t="s">
        <v>717</v>
      </c>
      <c r="AB4348" s="337" t="s">
        <v>718</v>
      </c>
      <c r="AC4348" s="337" t="s">
        <v>13719</v>
      </c>
    </row>
    <row r="4349" spans="1:29" ht="15.8" x14ac:dyDescent="0.25">
      <c r="A4349" s="337" t="s">
        <v>1723</v>
      </c>
      <c r="B4349" s="337" t="s">
        <v>4642</v>
      </c>
      <c r="C4349" s="337" t="s">
        <v>1821</v>
      </c>
      <c r="D4349" s="337" t="s">
        <v>449</v>
      </c>
      <c r="E4349" s="337" t="s">
        <v>3884</v>
      </c>
      <c r="F4349" s="338">
        <v>42837</v>
      </c>
      <c r="G4349" s="337" t="s">
        <v>3885</v>
      </c>
      <c r="H4349" s="338">
        <v>42887</v>
      </c>
      <c r="I4349" s="337" t="s">
        <v>19695</v>
      </c>
      <c r="J4349" s="337" t="s">
        <v>36</v>
      </c>
      <c r="K4349" s="337" t="s">
        <v>19695</v>
      </c>
      <c r="L4349" s="337" t="s">
        <v>19695</v>
      </c>
      <c r="M4349" s="337" t="s">
        <v>19695</v>
      </c>
      <c r="N4349" s="337" t="s">
        <v>19695</v>
      </c>
      <c r="O4349" s="337" t="s">
        <v>19695</v>
      </c>
      <c r="P4349" s="337" t="s">
        <v>19695</v>
      </c>
      <c r="Q4349" s="337" t="s">
        <v>19695</v>
      </c>
      <c r="R4349" s="337" t="s">
        <v>52</v>
      </c>
      <c r="S4349" s="337" t="s">
        <v>430</v>
      </c>
      <c r="T4349" s="337" t="s">
        <v>4643</v>
      </c>
      <c r="U4349" s="337" t="s">
        <v>4644</v>
      </c>
      <c r="V4349" s="337">
        <v>12</v>
      </c>
      <c r="W4349" s="337" t="s">
        <v>19695</v>
      </c>
      <c r="X4349" s="337" t="s">
        <v>19695</v>
      </c>
      <c r="Y4349" s="337" t="s">
        <v>19695</v>
      </c>
      <c r="Z4349" s="337" t="s">
        <v>1728</v>
      </c>
      <c r="AA4349" s="337" t="s">
        <v>735</v>
      </c>
      <c r="AB4349" s="337" t="s">
        <v>718</v>
      </c>
      <c r="AC4349" s="337" t="s">
        <v>13733</v>
      </c>
    </row>
    <row r="4350" spans="1:29" ht="15.8" x14ac:dyDescent="0.25">
      <c r="A4350" s="337" t="s">
        <v>1723</v>
      </c>
      <c r="B4350" s="337" t="s">
        <v>6100</v>
      </c>
      <c r="C4350" s="337" t="s">
        <v>1821</v>
      </c>
      <c r="D4350" s="337" t="s">
        <v>449</v>
      </c>
      <c r="E4350" s="337" t="s">
        <v>3884</v>
      </c>
      <c r="F4350" s="338">
        <v>42837</v>
      </c>
      <c r="G4350" s="337" t="s">
        <v>3885</v>
      </c>
      <c r="H4350" s="338">
        <v>42887</v>
      </c>
      <c r="I4350" s="337" t="s">
        <v>19695</v>
      </c>
      <c r="J4350" s="337" t="s">
        <v>36</v>
      </c>
      <c r="K4350" s="337" t="s">
        <v>19695</v>
      </c>
      <c r="L4350" s="337" t="s">
        <v>19695</v>
      </c>
      <c r="M4350" s="337" t="s">
        <v>19695</v>
      </c>
      <c r="N4350" s="337" t="s">
        <v>19695</v>
      </c>
      <c r="O4350" s="337" t="s">
        <v>19695</v>
      </c>
      <c r="P4350" s="337" t="s">
        <v>19695</v>
      </c>
      <c r="Q4350" s="337" t="s">
        <v>19695</v>
      </c>
      <c r="R4350" s="337" t="s">
        <v>109</v>
      </c>
      <c r="S4350" s="337" t="s">
        <v>1122</v>
      </c>
      <c r="T4350" s="337" t="s">
        <v>6101</v>
      </c>
      <c r="U4350" s="337" t="s">
        <v>6102</v>
      </c>
      <c r="V4350" s="337">
        <v>10</v>
      </c>
      <c r="W4350" s="337" t="s">
        <v>19695</v>
      </c>
      <c r="X4350" s="337" t="s">
        <v>19695</v>
      </c>
      <c r="Y4350" s="337" t="s">
        <v>19695</v>
      </c>
      <c r="Z4350" s="337" t="s">
        <v>1745</v>
      </c>
      <c r="AA4350" s="337" t="s">
        <v>761</v>
      </c>
      <c r="AB4350" s="337" t="s">
        <v>762</v>
      </c>
      <c r="AC4350" s="337" t="s">
        <v>15201</v>
      </c>
    </row>
    <row r="4351" spans="1:29" ht="15.8" x14ac:dyDescent="0.25">
      <c r="A4351" s="337" t="s">
        <v>1723</v>
      </c>
      <c r="B4351" s="337" t="s">
        <v>6132</v>
      </c>
      <c r="C4351" s="337" t="s">
        <v>1821</v>
      </c>
      <c r="D4351" s="337" t="s">
        <v>449</v>
      </c>
      <c r="E4351" s="337" t="s">
        <v>3884</v>
      </c>
      <c r="F4351" s="338">
        <v>42837</v>
      </c>
      <c r="G4351" s="337" t="s">
        <v>3885</v>
      </c>
      <c r="H4351" s="338">
        <v>42887</v>
      </c>
      <c r="I4351" s="337" t="s">
        <v>19695</v>
      </c>
      <c r="J4351" s="337" t="s">
        <v>16</v>
      </c>
      <c r="K4351" s="337" t="s">
        <v>19695</v>
      </c>
      <c r="L4351" s="337" t="s">
        <v>19695</v>
      </c>
      <c r="M4351" s="337" t="s">
        <v>19695</v>
      </c>
      <c r="N4351" s="337" t="s">
        <v>19695</v>
      </c>
      <c r="O4351" s="337" t="s">
        <v>19695</v>
      </c>
      <c r="P4351" s="337" t="s">
        <v>19695</v>
      </c>
      <c r="Q4351" s="337" t="s">
        <v>19695</v>
      </c>
      <c r="R4351" s="337" t="s">
        <v>1999</v>
      </c>
      <c r="S4351" s="337" t="s">
        <v>1999</v>
      </c>
      <c r="T4351" s="337" t="s">
        <v>3156</v>
      </c>
      <c r="U4351" s="337" t="s">
        <v>3156</v>
      </c>
      <c r="V4351" s="337">
        <v>3</v>
      </c>
      <c r="W4351" s="337" t="s">
        <v>19695</v>
      </c>
      <c r="X4351" s="337" t="s">
        <v>19695</v>
      </c>
      <c r="Y4351" s="337" t="s">
        <v>19695</v>
      </c>
      <c r="Z4351" s="337" t="s">
        <v>1745</v>
      </c>
      <c r="AA4351" s="337" t="s">
        <v>761</v>
      </c>
      <c r="AB4351" s="337" t="s">
        <v>762</v>
      </c>
      <c r="AC4351" s="337" t="s">
        <v>15203</v>
      </c>
    </row>
    <row r="4352" spans="1:29" ht="15.8" x14ac:dyDescent="0.25">
      <c r="A4352" s="337" t="s">
        <v>1723</v>
      </c>
      <c r="B4352" s="337" t="s">
        <v>6113</v>
      </c>
      <c r="C4352" s="337" t="s">
        <v>1821</v>
      </c>
      <c r="D4352" s="337" t="s">
        <v>449</v>
      </c>
      <c r="E4352" s="337" t="s">
        <v>3884</v>
      </c>
      <c r="F4352" s="338">
        <v>42837</v>
      </c>
      <c r="G4352" s="337" t="s">
        <v>3885</v>
      </c>
      <c r="H4352" s="338">
        <v>42887</v>
      </c>
      <c r="I4352" s="337" t="s">
        <v>19695</v>
      </c>
      <c r="J4352" s="337" t="s">
        <v>36</v>
      </c>
      <c r="K4352" s="337" t="s">
        <v>19695</v>
      </c>
      <c r="L4352" s="337" t="s">
        <v>19695</v>
      </c>
      <c r="M4352" s="337" t="s">
        <v>19695</v>
      </c>
      <c r="N4352" s="337" t="s">
        <v>19695</v>
      </c>
      <c r="O4352" s="337" t="s">
        <v>19695</v>
      </c>
      <c r="P4352" s="337" t="s">
        <v>19695</v>
      </c>
      <c r="Q4352" s="337" t="s">
        <v>19695</v>
      </c>
      <c r="R4352" s="337" t="s">
        <v>89</v>
      </c>
      <c r="S4352" s="337" t="s">
        <v>455</v>
      </c>
      <c r="T4352" s="337" t="s">
        <v>6114</v>
      </c>
      <c r="U4352" s="337" t="s">
        <v>4083</v>
      </c>
      <c r="V4352" s="337">
        <v>2</v>
      </c>
      <c r="W4352" s="337" t="s">
        <v>19695</v>
      </c>
      <c r="X4352" s="337" t="s">
        <v>19695</v>
      </c>
      <c r="Y4352" s="337" t="s">
        <v>19695</v>
      </c>
      <c r="Z4352" s="337" t="s">
        <v>1745</v>
      </c>
      <c r="AA4352" s="337" t="s">
        <v>761</v>
      </c>
      <c r="AB4352" s="337" t="s">
        <v>762</v>
      </c>
      <c r="AC4352" s="337" t="s">
        <v>15203</v>
      </c>
    </row>
    <row r="4353" spans="1:29" ht="15.8" x14ac:dyDescent="0.25">
      <c r="A4353" s="337" t="s">
        <v>1723</v>
      </c>
      <c r="B4353" s="337" t="s">
        <v>6111</v>
      </c>
      <c r="C4353" s="337" t="s">
        <v>1821</v>
      </c>
      <c r="D4353" s="337" t="s">
        <v>449</v>
      </c>
      <c r="E4353" s="337" t="s">
        <v>3884</v>
      </c>
      <c r="F4353" s="338">
        <v>42837</v>
      </c>
      <c r="G4353" s="337" t="s">
        <v>3885</v>
      </c>
      <c r="H4353" s="338">
        <v>42887</v>
      </c>
      <c r="I4353" s="337" t="s">
        <v>19695</v>
      </c>
      <c r="J4353" s="337" t="s">
        <v>36</v>
      </c>
      <c r="K4353" s="337" t="s">
        <v>19695</v>
      </c>
      <c r="L4353" s="337" t="s">
        <v>19695</v>
      </c>
      <c r="M4353" s="337" t="s">
        <v>19695</v>
      </c>
      <c r="N4353" s="337" t="s">
        <v>19695</v>
      </c>
      <c r="O4353" s="337" t="s">
        <v>19695</v>
      </c>
      <c r="P4353" s="337" t="s">
        <v>19695</v>
      </c>
      <c r="Q4353" s="337" t="s">
        <v>19695</v>
      </c>
      <c r="R4353" s="337" t="s">
        <v>89</v>
      </c>
      <c r="S4353" s="337" t="s">
        <v>455</v>
      </c>
      <c r="T4353" s="337" t="s">
        <v>455</v>
      </c>
      <c r="U4353" s="337" t="s">
        <v>6112</v>
      </c>
      <c r="V4353" s="337">
        <v>2</v>
      </c>
      <c r="W4353" s="337" t="s">
        <v>19695</v>
      </c>
      <c r="X4353" s="337" t="s">
        <v>19695</v>
      </c>
      <c r="Y4353" s="337" t="s">
        <v>19695</v>
      </c>
      <c r="Z4353" s="337" t="s">
        <v>1745</v>
      </c>
      <c r="AA4353" s="337" t="s">
        <v>761</v>
      </c>
      <c r="AB4353" s="337" t="s">
        <v>762</v>
      </c>
      <c r="AC4353" s="337" t="s">
        <v>15203</v>
      </c>
    </row>
    <row r="4354" spans="1:29" ht="15.8" x14ac:dyDescent="0.25">
      <c r="A4354" s="337" t="s">
        <v>1723</v>
      </c>
      <c r="B4354" s="337" t="s">
        <v>6193</v>
      </c>
      <c r="C4354" s="337" t="s">
        <v>1821</v>
      </c>
      <c r="D4354" s="337" t="s">
        <v>449</v>
      </c>
      <c r="E4354" s="337" t="s">
        <v>3884</v>
      </c>
      <c r="F4354" s="338">
        <v>42837</v>
      </c>
      <c r="G4354" s="337" t="s">
        <v>3885</v>
      </c>
      <c r="H4354" s="338">
        <v>42887</v>
      </c>
      <c r="I4354" s="337" t="s">
        <v>19695</v>
      </c>
      <c r="J4354" s="337" t="s">
        <v>36</v>
      </c>
      <c r="K4354" s="337" t="s">
        <v>19695</v>
      </c>
      <c r="L4354" s="337" t="s">
        <v>19695</v>
      </c>
      <c r="M4354" s="337" t="s">
        <v>19695</v>
      </c>
      <c r="N4354" s="337" t="s">
        <v>19695</v>
      </c>
      <c r="O4354" s="337" t="s">
        <v>19695</v>
      </c>
      <c r="P4354" s="337" t="s">
        <v>19695</v>
      </c>
      <c r="Q4354" s="337" t="s">
        <v>19695</v>
      </c>
      <c r="R4354" s="337" t="s">
        <v>1225</v>
      </c>
      <c r="S4354" s="337" t="s">
        <v>1568</v>
      </c>
      <c r="T4354" s="337" t="s">
        <v>6194</v>
      </c>
      <c r="U4354" s="337" t="s">
        <v>6195</v>
      </c>
      <c r="V4354" s="337">
        <v>2</v>
      </c>
      <c r="W4354" s="337" t="s">
        <v>19695</v>
      </c>
      <c r="X4354" s="337" t="s">
        <v>19695</v>
      </c>
      <c r="Y4354" s="337" t="s">
        <v>19695</v>
      </c>
      <c r="Z4354" s="337" t="s">
        <v>1745</v>
      </c>
      <c r="AA4354" s="337" t="s">
        <v>761</v>
      </c>
      <c r="AB4354" s="337" t="s">
        <v>762</v>
      </c>
      <c r="AC4354" s="337" t="s">
        <v>13681</v>
      </c>
    </row>
    <row r="4355" spans="1:29" ht="15.8" x14ac:dyDescent="0.25">
      <c r="A4355" s="337" t="s">
        <v>1723</v>
      </c>
      <c r="B4355" s="337" t="s">
        <v>6669</v>
      </c>
      <c r="C4355" s="337" t="s">
        <v>1821</v>
      </c>
      <c r="D4355" s="337" t="s">
        <v>449</v>
      </c>
      <c r="E4355" s="337" t="s">
        <v>3884</v>
      </c>
      <c r="F4355" s="338">
        <v>42837</v>
      </c>
      <c r="G4355" s="337" t="s">
        <v>3885</v>
      </c>
      <c r="H4355" s="338">
        <v>42887</v>
      </c>
      <c r="I4355" s="337" t="s">
        <v>19695</v>
      </c>
      <c r="J4355" s="337" t="s">
        <v>16</v>
      </c>
      <c r="K4355" s="337" t="s">
        <v>19695</v>
      </c>
      <c r="L4355" s="337" t="s">
        <v>19695</v>
      </c>
      <c r="M4355" s="337" t="s">
        <v>19695</v>
      </c>
      <c r="N4355" s="337" t="s">
        <v>19695</v>
      </c>
      <c r="O4355" s="337" t="s">
        <v>19695</v>
      </c>
      <c r="P4355" s="337" t="s">
        <v>19695</v>
      </c>
      <c r="Q4355" s="337" t="s">
        <v>19695</v>
      </c>
      <c r="R4355" s="337" t="s">
        <v>52</v>
      </c>
      <c r="S4355" s="337" t="s">
        <v>69</v>
      </c>
      <c r="T4355" s="337" t="s">
        <v>382</v>
      </c>
      <c r="U4355" s="337" t="s">
        <v>6670</v>
      </c>
      <c r="V4355" s="337">
        <v>10</v>
      </c>
      <c r="W4355" s="337" t="s">
        <v>19695</v>
      </c>
      <c r="X4355" s="337" t="s">
        <v>19695</v>
      </c>
      <c r="Y4355" s="337" t="s">
        <v>19695</v>
      </c>
      <c r="Z4355" s="337" t="s">
        <v>1745</v>
      </c>
      <c r="AA4355" s="337" t="s">
        <v>853</v>
      </c>
      <c r="AB4355" s="337" t="s">
        <v>854</v>
      </c>
      <c r="AC4355" s="337" t="s">
        <v>13709</v>
      </c>
    </row>
    <row r="4356" spans="1:29" ht="15.8" x14ac:dyDescent="0.25">
      <c r="A4356" s="337" t="s">
        <v>1723</v>
      </c>
      <c r="B4356" s="337" t="s">
        <v>6626</v>
      </c>
      <c r="C4356" s="337" t="s">
        <v>1821</v>
      </c>
      <c r="D4356" s="337" t="s">
        <v>449</v>
      </c>
      <c r="E4356" s="337" t="s">
        <v>3884</v>
      </c>
      <c r="F4356" s="338">
        <v>42837</v>
      </c>
      <c r="G4356" s="337" t="s">
        <v>3885</v>
      </c>
      <c r="H4356" s="338">
        <v>42887</v>
      </c>
      <c r="I4356" s="337" t="s">
        <v>19695</v>
      </c>
      <c r="J4356" s="337" t="s">
        <v>36</v>
      </c>
      <c r="K4356" s="337" t="s">
        <v>19695</v>
      </c>
      <c r="L4356" s="337" t="s">
        <v>19695</v>
      </c>
      <c r="M4356" s="337" t="s">
        <v>19695</v>
      </c>
      <c r="N4356" s="337" t="s">
        <v>19695</v>
      </c>
      <c r="O4356" s="337" t="s">
        <v>19695</v>
      </c>
      <c r="P4356" s="337" t="s">
        <v>19695</v>
      </c>
      <c r="Q4356" s="337" t="s">
        <v>19695</v>
      </c>
      <c r="R4356" s="337" t="s">
        <v>98</v>
      </c>
      <c r="S4356" s="337" t="s">
        <v>406</v>
      </c>
      <c r="T4356" s="337" t="s">
        <v>461</v>
      </c>
      <c r="U4356" s="337" t="s">
        <v>6627</v>
      </c>
      <c r="V4356" s="337">
        <v>10</v>
      </c>
      <c r="W4356" s="337" t="s">
        <v>19695</v>
      </c>
      <c r="X4356" s="337" t="s">
        <v>19695</v>
      </c>
      <c r="Y4356" s="337" t="s">
        <v>19695</v>
      </c>
      <c r="Z4356" s="337" t="s">
        <v>1745</v>
      </c>
      <c r="AA4356" s="337" t="s">
        <v>853</v>
      </c>
      <c r="AB4356" s="337" t="s">
        <v>854</v>
      </c>
      <c r="AC4356" s="337" t="s">
        <v>13711</v>
      </c>
    </row>
    <row r="4357" spans="1:29" ht="15.8" x14ac:dyDescent="0.25">
      <c r="A4357" s="337" t="s">
        <v>1723</v>
      </c>
      <c r="B4357" s="337" t="s">
        <v>6643</v>
      </c>
      <c r="C4357" s="337" t="s">
        <v>1821</v>
      </c>
      <c r="D4357" s="337" t="s">
        <v>449</v>
      </c>
      <c r="E4357" s="337" t="s">
        <v>3884</v>
      </c>
      <c r="F4357" s="338">
        <v>42837</v>
      </c>
      <c r="G4357" s="337" t="s">
        <v>3885</v>
      </c>
      <c r="H4357" s="338">
        <v>42887</v>
      </c>
      <c r="I4357" s="337" t="s">
        <v>19695</v>
      </c>
      <c r="J4357" s="337" t="s">
        <v>36</v>
      </c>
      <c r="K4357" s="337" t="s">
        <v>19695</v>
      </c>
      <c r="L4357" s="337" t="s">
        <v>19695</v>
      </c>
      <c r="M4357" s="337" t="s">
        <v>19695</v>
      </c>
      <c r="N4357" s="337" t="s">
        <v>19695</v>
      </c>
      <c r="O4357" s="337" t="s">
        <v>19695</v>
      </c>
      <c r="P4357" s="337" t="s">
        <v>19695</v>
      </c>
      <c r="Q4357" s="337" t="s">
        <v>19695</v>
      </c>
      <c r="R4357" s="337" t="s">
        <v>52</v>
      </c>
      <c r="S4357" s="337" t="s">
        <v>69</v>
      </c>
      <c r="T4357" s="337" t="s">
        <v>69</v>
      </c>
      <c r="U4357" s="337" t="s">
        <v>6644</v>
      </c>
      <c r="V4357" s="337">
        <v>10</v>
      </c>
      <c r="W4357" s="337" t="s">
        <v>19695</v>
      </c>
      <c r="X4357" s="337" t="s">
        <v>19695</v>
      </c>
      <c r="Y4357" s="337" t="s">
        <v>19695</v>
      </c>
      <c r="Z4357" s="337" t="s">
        <v>1745</v>
      </c>
      <c r="AA4357" s="337" t="s">
        <v>853</v>
      </c>
      <c r="AB4357" s="337" t="s">
        <v>854</v>
      </c>
      <c r="AC4357" s="337" t="s">
        <v>15214</v>
      </c>
    </row>
    <row r="4358" spans="1:29" ht="15.8" x14ac:dyDescent="0.25">
      <c r="A4358" s="337" t="s">
        <v>1723</v>
      </c>
      <c r="B4358" s="337" t="s">
        <v>6422</v>
      </c>
      <c r="C4358" s="337" t="s">
        <v>1821</v>
      </c>
      <c r="D4358" s="337" t="s">
        <v>449</v>
      </c>
      <c r="E4358" s="337" t="s">
        <v>3884</v>
      </c>
      <c r="F4358" s="338">
        <v>42837</v>
      </c>
      <c r="G4358" s="337" t="s">
        <v>3885</v>
      </c>
      <c r="H4358" s="338">
        <v>42887</v>
      </c>
      <c r="I4358" s="337" t="s">
        <v>19695</v>
      </c>
      <c r="J4358" s="337" t="s">
        <v>36</v>
      </c>
      <c r="K4358" s="337" t="s">
        <v>19695</v>
      </c>
      <c r="L4358" s="337" t="s">
        <v>19695</v>
      </c>
      <c r="M4358" s="337" t="s">
        <v>19695</v>
      </c>
      <c r="N4358" s="337" t="s">
        <v>19695</v>
      </c>
      <c r="O4358" s="337" t="s">
        <v>19695</v>
      </c>
      <c r="P4358" s="337" t="s">
        <v>19695</v>
      </c>
      <c r="Q4358" s="337" t="s">
        <v>19695</v>
      </c>
      <c r="R4358" s="337" t="s">
        <v>134</v>
      </c>
      <c r="S4358" s="337" t="s">
        <v>782</v>
      </c>
      <c r="T4358" s="337" t="s">
        <v>135</v>
      </c>
      <c r="U4358" s="337" t="s">
        <v>1596</v>
      </c>
      <c r="V4358" s="337">
        <v>6</v>
      </c>
      <c r="W4358" s="337" t="s">
        <v>19695</v>
      </c>
      <c r="X4358" s="337" t="s">
        <v>19695</v>
      </c>
      <c r="Y4358" s="337" t="s">
        <v>19695</v>
      </c>
      <c r="Z4358" s="337" t="s">
        <v>1745</v>
      </c>
      <c r="AA4358" s="337" t="s">
        <v>735</v>
      </c>
      <c r="AB4358" s="337" t="s">
        <v>718</v>
      </c>
      <c r="AC4358" s="337" t="s">
        <v>13731</v>
      </c>
    </row>
    <row r="4359" spans="1:29" ht="15.8" x14ac:dyDescent="0.25">
      <c r="A4359" s="337" t="s">
        <v>1723</v>
      </c>
      <c r="B4359" s="337" t="s">
        <v>5835</v>
      </c>
      <c r="C4359" s="337" t="s">
        <v>1821</v>
      </c>
      <c r="D4359" s="337" t="s">
        <v>449</v>
      </c>
      <c r="E4359" s="337" t="s">
        <v>3884</v>
      </c>
      <c r="F4359" s="338">
        <v>42837</v>
      </c>
      <c r="G4359" s="337" t="s">
        <v>3885</v>
      </c>
      <c r="H4359" s="338">
        <v>42887</v>
      </c>
      <c r="I4359" s="337" t="s">
        <v>19695</v>
      </c>
      <c r="J4359" s="337" t="s">
        <v>36</v>
      </c>
      <c r="K4359" s="337" t="s">
        <v>19695</v>
      </c>
      <c r="L4359" s="337" t="s">
        <v>19695</v>
      </c>
      <c r="M4359" s="337" t="s">
        <v>19695</v>
      </c>
      <c r="N4359" s="337" t="s">
        <v>19695</v>
      </c>
      <c r="O4359" s="337" t="s">
        <v>19695</v>
      </c>
      <c r="P4359" s="337" t="s">
        <v>19695</v>
      </c>
      <c r="Q4359" s="337" t="s">
        <v>19695</v>
      </c>
      <c r="R4359" s="337" t="s">
        <v>56</v>
      </c>
      <c r="S4359" s="337" t="s">
        <v>79</v>
      </c>
      <c r="T4359" s="337" t="s">
        <v>79</v>
      </c>
      <c r="U4359" s="337" t="s">
        <v>5836</v>
      </c>
      <c r="V4359" s="337">
        <v>6</v>
      </c>
      <c r="W4359" s="337" t="s">
        <v>19695</v>
      </c>
      <c r="X4359" s="337" t="s">
        <v>19695</v>
      </c>
      <c r="Y4359" s="337" t="s">
        <v>19695</v>
      </c>
      <c r="Z4359" s="337" t="s">
        <v>1753</v>
      </c>
      <c r="AA4359" s="337" t="s">
        <v>735</v>
      </c>
      <c r="AB4359" s="337" t="s">
        <v>718</v>
      </c>
      <c r="AC4359" s="337" t="s">
        <v>13648</v>
      </c>
    </row>
    <row r="4360" spans="1:29" ht="15.8" x14ac:dyDescent="0.25">
      <c r="A4360" s="337" t="s">
        <v>1723</v>
      </c>
      <c r="B4360" s="337" t="s">
        <v>3883</v>
      </c>
      <c r="C4360" s="337" t="s">
        <v>1821</v>
      </c>
      <c r="D4360" s="337" t="s">
        <v>449</v>
      </c>
      <c r="E4360" s="337" t="s">
        <v>3884</v>
      </c>
      <c r="F4360" s="338">
        <v>42837</v>
      </c>
      <c r="G4360" s="337" t="s">
        <v>3885</v>
      </c>
      <c r="H4360" s="338">
        <v>42887</v>
      </c>
      <c r="I4360" s="337" t="s">
        <v>19695</v>
      </c>
      <c r="J4360" s="337" t="s">
        <v>16</v>
      </c>
      <c r="K4360" s="337" t="s">
        <v>19695</v>
      </c>
      <c r="L4360" s="337" t="s">
        <v>19695</v>
      </c>
      <c r="M4360" s="337" t="s">
        <v>19695</v>
      </c>
      <c r="N4360" s="337" t="s">
        <v>19695</v>
      </c>
      <c r="O4360" s="337" t="s">
        <v>19695</v>
      </c>
      <c r="P4360" s="337" t="s">
        <v>19695</v>
      </c>
      <c r="Q4360" s="337" t="s">
        <v>19695</v>
      </c>
      <c r="R4360" s="337" t="s">
        <v>109</v>
      </c>
      <c r="S4360" s="337" t="s">
        <v>1122</v>
      </c>
      <c r="T4360" s="337" t="s">
        <v>3649</v>
      </c>
      <c r="U4360" s="337" t="s">
        <v>2885</v>
      </c>
      <c r="V4360" s="337">
        <v>8</v>
      </c>
      <c r="W4360" s="337" t="s">
        <v>19695</v>
      </c>
      <c r="X4360" s="337" t="s">
        <v>19695</v>
      </c>
      <c r="Y4360" s="337" t="s">
        <v>19695</v>
      </c>
      <c r="Z4360" s="337" t="s">
        <v>1753</v>
      </c>
      <c r="AA4360" s="337" t="s">
        <v>766</v>
      </c>
      <c r="AB4360" s="337" t="s">
        <v>718</v>
      </c>
      <c r="AC4360" s="337" t="s">
        <v>15397</v>
      </c>
    </row>
    <row r="4361" spans="1:29" ht="15.8" x14ac:dyDescent="0.25">
      <c r="A4361" s="337" t="s">
        <v>1723</v>
      </c>
      <c r="B4361" s="337" t="s">
        <v>5902</v>
      </c>
      <c r="C4361" s="337" t="s">
        <v>1821</v>
      </c>
      <c r="D4361" s="337" t="s">
        <v>449</v>
      </c>
      <c r="E4361" s="337" t="s">
        <v>3884</v>
      </c>
      <c r="F4361" s="338">
        <v>42837</v>
      </c>
      <c r="G4361" s="337" t="s">
        <v>3885</v>
      </c>
      <c r="H4361" s="338">
        <v>42887</v>
      </c>
      <c r="I4361" s="337" t="s">
        <v>19695</v>
      </c>
      <c r="J4361" s="337" t="s">
        <v>16</v>
      </c>
      <c r="K4361" s="337" t="s">
        <v>19695</v>
      </c>
      <c r="L4361" s="337" t="s">
        <v>19695</v>
      </c>
      <c r="M4361" s="337" t="s">
        <v>19695</v>
      </c>
      <c r="N4361" s="337" t="s">
        <v>19695</v>
      </c>
      <c r="O4361" s="337" t="s">
        <v>19695</v>
      </c>
      <c r="P4361" s="337" t="s">
        <v>19695</v>
      </c>
      <c r="Q4361" s="337" t="s">
        <v>19695</v>
      </c>
      <c r="R4361" s="337" t="s">
        <v>15</v>
      </c>
      <c r="S4361" s="337" t="s">
        <v>1086</v>
      </c>
      <c r="T4361" s="337" t="s">
        <v>1086</v>
      </c>
      <c r="U4361" s="337" t="s">
        <v>5878</v>
      </c>
      <c r="V4361" s="337">
        <v>8</v>
      </c>
      <c r="W4361" s="337" t="s">
        <v>19695</v>
      </c>
      <c r="X4361" s="337" t="s">
        <v>19695</v>
      </c>
      <c r="Y4361" s="337" t="s">
        <v>19695</v>
      </c>
      <c r="Z4361" s="337" t="s">
        <v>1753</v>
      </c>
      <c r="AA4361" s="337" t="s">
        <v>717</v>
      </c>
      <c r="AB4361" s="337" t="s">
        <v>718</v>
      </c>
      <c r="AC4361" s="337" t="s">
        <v>15401</v>
      </c>
    </row>
    <row r="4362" spans="1:29" ht="15.8" x14ac:dyDescent="0.25">
      <c r="A4362" s="337" t="s">
        <v>1723</v>
      </c>
      <c r="B4362" s="337" t="s">
        <v>4918</v>
      </c>
      <c r="C4362" s="337" t="s">
        <v>1821</v>
      </c>
      <c r="D4362" s="337" t="s">
        <v>449</v>
      </c>
      <c r="E4362" s="337" t="s">
        <v>3884</v>
      </c>
      <c r="F4362" s="338">
        <v>42837</v>
      </c>
      <c r="G4362" s="337" t="s">
        <v>3885</v>
      </c>
      <c r="H4362" s="338">
        <v>42887</v>
      </c>
      <c r="I4362" s="337" t="s">
        <v>19695</v>
      </c>
      <c r="J4362" s="337" t="s">
        <v>36</v>
      </c>
      <c r="K4362" s="337" t="s">
        <v>19695</v>
      </c>
      <c r="L4362" s="337" t="s">
        <v>19695</v>
      </c>
      <c r="M4362" s="337" t="s">
        <v>19695</v>
      </c>
      <c r="N4362" s="337" t="s">
        <v>19695</v>
      </c>
      <c r="O4362" s="337" t="s">
        <v>19695</v>
      </c>
      <c r="P4362" s="337" t="s">
        <v>19695</v>
      </c>
      <c r="Q4362" s="337" t="s">
        <v>19695</v>
      </c>
      <c r="R4362" s="337" t="s">
        <v>109</v>
      </c>
      <c r="S4362" s="337" t="s">
        <v>1122</v>
      </c>
      <c r="T4362" s="337" t="s">
        <v>4919</v>
      </c>
      <c r="U4362" s="337" t="s">
        <v>4920</v>
      </c>
      <c r="V4362" s="337">
        <v>8</v>
      </c>
      <c r="W4362" s="337" t="s">
        <v>19695</v>
      </c>
      <c r="X4362" s="337" t="s">
        <v>19695</v>
      </c>
      <c r="Y4362" s="337" t="s">
        <v>19695</v>
      </c>
      <c r="Z4362" s="337" t="s">
        <v>1753</v>
      </c>
      <c r="AA4362" s="337" t="s">
        <v>766</v>
      </c>
      <c r="AB4362" s="337" t="s">
        <v>718</v>
      </c>
      <c r="AC4362" s="337" t="s">
        <v>13669</v>
      </c>
    </row>
    <row r="4363" spans="1:29" ht="15.8" x14ac:dyDescent="0.25">
      <c r="A4363" s="337" t="s">
        <v>1723</v>
      </c>
      <c r="B4363" s="337" t="s">
        <v>10909</v>
      </c>
      <c r="C4363" s="337" t="s">
        <v>1821</v>
      </c>
      <c r="D4363" s="337" t="s">
        <v>449</v>
      </c>
      <c r="E4363" s="337" t="s">
        <v>3884</v>
      </c>
      <c r="F4363" s="338">
        <v>42837</v>
      </c>
      <c r="G4363" s="337" t="s">
        <v>3885</v>
      </c>
      <c r="H4363" s="338">
        <v>42887</v>
      </c>
      <c r="I4363" s="337" t="s">
        <v>19695</v>
      </c>
      <c r="J4363" s="337" t="s">
        <v>16</v>
      </c>
      <c r="K4363" s="337" t="s">
        <v>19695</v>
      </c>
      <c r="L4363" s="337" t="s">
        <v>19695</v>
      </c>
      <c r="M4363" s="337" t="s">
        <v>19695</v>
      </c>
      <c r="N4363" s="337" t="s">
        <v>19695</v>
      </c>
      <c r="O4363" s="337" t="s">
        <v>19695</v>
      </c>
      <c r="P4363" s="337" t="s">
        <v>19695</v>
      </c>
      <c r="Q4363" s="337" t="s">
        <v>19695</v>
      </c>
      <c r="R4363" s="337" t="s">
        <v>52</v>
      </c>
      <c r="S4363" s="337" t="s">
        <v>53</v>
      </c>
      <c r="T4363" s="337" t="s">
        <v>397</v>
      </c>
      <c r="U4363" s="337" t="s">
        <v>6894</v>
      </c>
      <c r="V4363" s="337">
        <v>6</v>
      </c>
      <c r="W4363" s="337" t="s">
        <v>19695</v>
      </c>
      <c r="X4363" s="337" t="s">
        <v>19695</v>
      </c>
      <c r="Y4363" s="337" t="s">
        <v>19695</v>
      </c>
      <c r="Z4363" s="337" t="s">
        <v>1753</v>
      </c>
      <c r="AA4363" s="337" t="s">
        <v>735</v>
      </c>
      <c r="AB4363" s="337" t="s">
        <v>718</v>
      </c>
      <c r="AC4363" s="337" t="s">
        <v>13671</v>
      </c>
    </row>
    <row r="4364" spans="1:29" ht="15.8" x14ac:dyDescent="0.25">
      <c r="A4364" s="337" t="s">
        <v>1723</v>
      </c>
      <c r="B4364" s="337" t="s">
        <v>10910</v>
      </c>
      <c r="C4364" s="337" t="s">
        <v>1788</v>
      </c>
      <c r="D4364" s="337" t="s">
        <v>1873</v>
      </c>
      <c r="E4364" s="337" t="s">
        <v>3884</v>
      </c>
      <c r="F4364" s="338">
        <v>42837</v>
      </c>
      <c r="G4364" s="337" t="s">
        <v>3885</v>
      </c>
      <c r="H4364" s="338">
        <v>42887</v>
      </c>
      <c r="I4364" s="337" t="s">
        <v>19695</v>
      </c>
      <c r="J4364" s="337" t="s">
        <v>36</v>
      </c>
      <c r="K4364" s="337" t="s">
        <v>19695</v>
      </c>
      <c r="L4364" s="337" t="s">
        <v>19695</v>
      </c>
      <c r="M4364" s="337" t="s">
        <v>19695</v>
      </c>
      <c r="N4364" s="337" t="s">
        <v>19695</v>
      </c>
      <c r="O4364" s="337" t="s">
        <v>19695</v>
      </c>
      <c r="P4364" s="337" t="s">
        <v>19695</v>
      </c>
      <c r="Q4364" s="337" t="s">
        <v>19695</v>
      </c>
      <c r="R4364" s="337" t="s">
        <v>18</v>
      </c>
      <c r="S4364" s="337" t="s">
        <v>445</v>
      </c>
      <c r="T4364" s="337" t="s">
        <v>1652</v>
      </c>
      <c r="U4364" s="337" t="s">
        <v>5429</v>
      </c>
      <c r="V4364" s="337">
        <v>6</v>
      </c>
      <c r="W4364" s="337" t="s">
        <v>19695</v>
      </c>
      <c r="X4364" s="337" t="s">
        <v>19695</v>
      </c>
      <c r="Y4364" s="337" t="s">
        <v>19695</v>
      </c>
      <c r="Z4364" s="337" t="s">
        <v>1753</v>
      </c>
      <c r="AA4364" s="337" t="s">
        <v>735</v>
      </c>
      <c r="AB4364" s="337" t="s">
        <v>718</v>
      </c>
      <c r="AC4364" s="337" t="s">
        <v>13672</v>
      </c>
    </row>
    <row r="4365" spans="1:29" ht="15.8" x14ac:dyDescent="0.25">
      <c r="A4365" s="337" t="s">
        <v>1723</v>
      </c>
      <c r="B4365" s="337" t="s">
        <v>13177</v>
      </c>
      <c r="C4365" s="337" t="s">
        <v>1821</v>
      </c>
      <c r="D4365" s="337" t="s">
        <v>449</v>
      </c>
      <c r="E4365" s="337" t="s">
        <v>3884</v>
      </c>
      <c r="F4365" s="338">
        <v>42837</v>
      </c>
      <c r="G4365" s="337" t="s">
        <v>3885</v>
      </c>
      <c r="H4365" s="338">
        <v>42887</v>
      </c>
      <c r="I4365" s="337" t="s">
        <v>19695</v>
      </c>
      <c r="J4365" s="337" t="s">
        <v>36</v>
      </c>
      <c r="K4365" s="337" t="s">
        <v>19695</v>
      </c>
      <c r="L4365" s="337" t="s">
        <v>19695</v>
      </c>
      <c r="M4365" s="337" t="s">
        <v>19695</v>
      </c>
      <c r="N4365" s="337" t="s">
        <v>19695</v>
      </c>
      <c r="O4365" s="337" t="s">
        <v>19695</v>
      </c>
      <c r="P4365" s="337" t="s">
        <v>19695</v>
      </c>
      <c r="Q4365" s="337" t="s">
        <v>19695</v>
      </c>
      <c r="R4365" s="337" t="s">
        <v>52</v>
      </c>
      <c r="S4365" s="337" t="s">
        <v>93</v>
      </c>
      <c r="T4365" s="337" t="s">
        <v>1819</v>
      </c>
      <c r="U4365" s="337" t="s">
        <v>1826</v>
      </c>
      <c r="V4365" s="337">
        <v>8</v>
      </c>
      <c r="W4365" s="337" t="s">
        <v>19695</v>
      </c>
      <c r="X4365" s="337" t="s">
        <v>19695</v>
      </c>
      <c r="Y4365" s="337" t="s">
        <v>19695</v>
      </c>
      <c r="Z4365" s="337" t="s">
        <v>1753</v>
      </c>
      <c r="AA4365" s="337" t="s">
        <v>735</v>
      </c>
      <c r="AB4365" s="337" t="s">
        <v>718</v>
      </c>
      <c r="AC4365" s="337" t="s">
        <v>15405</v>
      </c>
    </row>
    <row r="4366" spans="1:29" ht="15.8" x14ac:dyDescent="0.25">
      <c r="A4366" s="337" t="s">
        <v>1723</v>
      </c>
      <c r="B4366" s="337" t="s">
        <v>5022</v>
      </c>
      <c r="C4366" s="337" t="s">
        <v>1821</v>
      </c>
      <c r="D4366" s="337" t="s">
        <v>449</v>
      </c>
      <c r="E4366" s="337" t="s">
        <v>3884</v>
      </c>
      <c r="F4366" s="338">
        <v>42837</v>
      </c>
      <c r="G4366" s="337" t="s">
        <v>3885</v>
      </c>
      <c r="H4366" s="338">
        <v>42887</v>
      </c>
      <c r="I4366" s="337" t="s">
        <v>19695</v>
      </c>
      <c r="J4366" s="337" t="s">
        <v>16</v>
      </c>
      <c r="K4366" s="337" t="s">
        <v>19695</v>
      </c>
      <c r="L4366" s="337" t="s">
        <v>19695</v>
      </c>
      <c r="M4366" s="337" t="s">
        <v>19695</v>
      </c>
      <c r="N4366" s="337" t="s">
        <v>19695</v>
      </c>
      <c r="O4366" s="337" t="s">
        <v>19695</v>
      </c>
      <c r="P4366" s="337" t="s">
        <v>19695</v>
      </c>
      <c r="Q4366" s="337" t="s">
        <v>19695</v>
      </c>
      <c r="R4366" s="337" t="s">
        <v>1741</v>
      </c>
      <c r="S4366" s="337" t="s">
        <v>5020</v>
      </c>
      <c r="T4366" s="337" t="s">
        <v>5023</v>
      </c>
      <c r="U4366" s="337" t="s">
        <v>5024</v>
      </c>
      <c r="V4366" s="337">
        <v>12</v>
      </c>
      <c r="W4366" s="337" t="s">
        <v>19695</v>
      </c>
      <c r="X4366" s="337" t="s">
        <v>19695</v>
      </c>
      <c r="Y4366" s="337" t="s">
        <v>19695</v>
      </c>
      <c r="Z4366" s="337" t="s">
        <v>1753</v>
      </c>
      <c r="AA4366" s="337" t="s">
        <v>1499</v>
      </c>
      <c r="AB4366" s="337" t="s">
        <v>718</v>
      </c>
      <c r="AC4366" s="337" t="s">
        <v>13702</v>
      </c>
    </row>
    <row r="4367" spans="1:29" ht="15.8" x14ac:dyDescent="0.25">
      <c r="A4367" s="337" t="s">
        <v>1723</v>
      </c>
      <c r="B4367" s="337" t="s">
        <v>5585</v>
      </c>
      <c r="C4367" s="337" t="s">
        <v>1821</v>
      </c>
      <c r="D4367" s="337" t="s">
        <v>449</v>
      </c>
      <c r="E4367" s="337" t="s">
        <v>3884</v>
      </c>
      <c r="F4367" s="338">
        <v>42837</v>
      </c>
      <c r="G4367" s="337" t="s">
        <v>3885</v>
      </c>
      <c r="H4367" s="338">
        <v>42887</v>
      </c>
      <c r="I4367" s="337" t="s">
        <v>19695</v>
      </c>
      <c r="J4367" s="337" t="s">
        <v>36</v>
      </c>
      <c r="K4367" s="337" t="s">
        <v>19695</v>
      </c>
      <c r="L4367" s="337" t="s">
        <v>19695</v>
      </c>
      <c r="M4367" s="337" t="s">
        <v>19695</v>
      </c>
      <c r="N4367" s="337" t="s">
        <v>19695</v>
      </c>
      <c r="O4367" s="337" t="s">
        <v>19695</v>
      </c>
      <c r="P4367" s="337" t="s">
        <v>19695</v>
      </c>
      <c r="Q4367" s="337" t="s">
        <v>19695</v>
      </c>
      <c r="R4367" s="337" t="s">
        <v>52</v>
      </c>
      <c r="S4367" s="337" t="s">
        <v>93</v>
      </c>
      <c r="T4367" s="337" t="s">
        <v>1819</v>
      </c>
      <c r="U4367" s="337" t="s">
        <v>5586</v>
      </c>
      <c r="V4367" s="337">
        <v>8</v>
      </c>
      <c r="W4367" s="337" t="s">
        <v>19695</v>
      </c>
      <c r="X4367" s="337" t="s">
        <v>19695</v>
      </c>
      <c r="Y4367" s="337" t="s">
        <v>19695</v>
      </c>
      <c r="Z4367" s="337" t="s">
        <v>1753</v>
      </c>
      <c r="AA4367" s="337" t="s">
        <v>717</v>
      </c>
      <c r="AB4367" s="337" t="s">
        <v>718</v>
      </c>
      <c r="AC4367" s="337" t="s">
        <v>15417</v>
      </c>
    </row>
    <row r="4368" spans="1:29" ht="15.8" x14ac:dyDescent="0.25">
      <c r="A4368" s="337" t="s">
        <v>1723</v>
      </c>
      <c r="B4368" s="337" t="s">
        <v>4846</v>
      </c>
      <c r="C4368" s="337" t="s">
        <v>1821</v>
      </c>
      <c r="D4368" s="337" t="s">
        <v>449</v>
      </c>
      <c r="E4368" s="337" t="s">
        <v>4847</v>
      </c>
      <c r="F4368" s="338">
        <v>42832</v>
      </c>
      <c r="G4368" s="337" t="s">
        <v>4848</v>
      </c>
      <c r="H4368" s="338">
        <v>42882</v>
      </c>
      <c r="I4368" s="337" t="s">
        <v>19695</v>
      </c>
      <c r="J4368" s="337" t="s">
        <v>16</v>
      </c>
      <c r="K4368" s="337" t="s">
        <v>19695</v>
      </c>
      <c r="L4368" s="337" t="s">
        <v>19695</v>
      </c>
      <c r="M4368" s="337" t="s">
        <v>19695</v>
      </c>
      <c r="N4368" s="337" t="s">
        <v>19695</v>
      </c>
      <c r="O4368" s="337" t="s">
        <v>19695</v>
      </c>
      <c r="P4368" s="337" t="s">
        <v>19695</v>
      </c>
      <c r="Q4368" s="337" t="s">
        <v>19695</v>
      </c>
      <c r="R4368" s="337" t="s">
        <v>98</v>
      </c>
      <c r="S4368" s="337" t="s">
        <v>1185</v>
      </c>
      <c r="T4368" s="337" t="s">
        <v>4849</v>
      </c>
      <c r="U4368" s="337" t="s">
        <v>4850</v>
      </c>
      <c r="V4368" s="337">
        <v>8</v>
      </c>
      <c r="W4368" s="337" t="s">
        <v>19695</v>
      </c>
      <c r="X4368" s="337" t="s">
        <v>19695</v>
      </c>
      <c r="Y4368" s="337" t="s">
        <v>19695</v>
      </c>
      <c r="Z4368" s="337" t="s">
        <v>1728</v>
      </c>
      <c r="AA4368" s="337" t="s">
        <v>717</v>
      </c>
      <c r="AB4368" s="337" t="s">
        <v>718</v>
      </c>
      <c r="AC4368" s="337" t="s">
        <v>13677</v>
      </c>
    </row>
    <row r="4369" spans="1:29" ht="15.8" x14ac:dyDescent="0.25">
      <c r="A4369" s="337" t="s">
        <v>1723</v>
      </c>
      <c r="B4369" s="337" t="s">
        <v>6227</v>
      </c>
      <c r="C4369" s="337" t="s">
        <v>1821</v>
      </c>
      <c r="D4369" s="337" t="s">
        <v>449</v>
      </c>
      <c r="E4369" s="337" t="s">
        <v>5949</v>
      </c>
      <c r="F4369" s="338">
        <v>42654</v>
      </c>
      <c r="G4369" s="337" t="s">
        <v>4721</v>
      </c>
      <c r="H4369" s="338">
        <v>42880</v>
      </c>
      <c r="I4369" s="337" t="s">
        <v>19695</v>
      </c>
      <c r="J4369" s="337" t="s">
        <v>36</v>
      </c>
      <c r="K4369" s="337" t="s">
        <v>19695</v>
      </c>
      <c r="L4369" s="337" t="s">
        <v>19695</v>
      </c>
      <c r="M4369" s="337" t="s">
        <v>19695</v>
      </c>
      <c r="N4369" s="337" t="s">
        <v>19695</v>
      </c>
      <c r="O4369" s="337" t="s">
        <v>19695</v>
      </c>
      <c r="P4369" s="337" t="s">
        <v>19695</v>
      </c>
      <c r="Q4369" s="337" t="s">
        <v>19695</v>
      </c>
      <c r="R4369" s="337" t="s">
        <v>81</v>
      </c>
      <c r="S4369" s="337" t="s">
        <v>403</v>
      </c>
      <c r="T4369" s="337" t="s">
        <v>6228</v>
      </c>
      <c r="U4369" s="337" t="s">
        <v>6229</v>
      </c>
      <c r="V4369" s="337">
        <v>8</v>
      </c>
      <c r="W4369" s="337" t="s">
        <v>19695</v>
      </c>
      <c r="X4369" s="337" t="s">
        <v>19695</v>
      </c>
      <c r="Y4369" s="337" t="s">
        <v>19695</v>
      </c>
      <c r="Z4369" s="337" t="s">
        <v>1728</v>
      </c>
      <c r="AA4369" s="337" t="s">
        <v>717</v>
      </c>
      <c r="AB4369" s="337" t="s">
        <v>718</v>
      </c>
      <c r="AC4369" s="337" t="s">
        <v>13659</v>
      </c>
    </row>
    <row r="4370" spans="1:29" ht="15.8" x14ac:dyDescent="0.25">
      <c r="A4370" s="337" t="s">
        <v>1723</v>
      </c>
      <c r="B4370" s="337" t="s">
        <v>4719</v>
      </c>
      <c r="C4370" s="337" t="s">
        <v>1725</v>
      </c>
      <c r="D4370" s="337" t="s">
        <v>1726</v>
      </c>
      <c r="E4370" s="337" t="s">
        <v>4720</v>
      </c>
      <c r="F4370" s="338">
        <v>42638</v>
      </c>
      <c r="G4370" s="337" t="s">
        <v>4721</v>
      </c>
      <c r="H4370" s="338">
        <v>42880</v>
      </c>
      <c r="I4370" s="337" t="s">
        <v>19695</v>
      </c>
      <c r="J4370" s="337" t="s">
        <v>36</v>
      </c>
      <c r="K4370" s="337" t="s">
        <v>19695</v>
      </c>
      <c r="L4370" s="337" t="s">
        <v>19695</v>
      </c>
      <c r="M4370" s="337" t="s">
        <v>19695</v>
      </c>
      <c r="N4370" s="337" t="s">
        <v>19695</v>
      </c>
      <c r="O4370" s="337" t="s">
        <v>19695</v>
      </c>
      <c r="P4370" s="337" t="s">
        <v>19695</v>
      </c>
      <c r="Q4370" s="337" t="s">
        <v>19695</v>
      </c>
      <c r="R4370" s="337" t="s">
        <v>144</v>
      </c>
      <c r="S4370" s="337" t="s">
        <v>97</v>
      </c>
      <c r="T4370" s="337" t="s">
        <v>4722</v>
      </c>
      <c r="U4370" s="337" t="s">
        <v>4723</v>
      </c>
      <c r="V4370" s="337">
        <v>6</v>
      </c>
      <c r="W4370" s="337" t="s">
        <v>19695</v>
      </c>
      <c r="X4370" s="337" t="s">
        <v>19695</v>
      </c>
      <c r="Y4370" s="337" t="s">
        <v>19695</v>
      </c>
      <c r="Z4370" s="337" t="s">
        <v>1728</v>
      </c>
      <c r="AA4370" s="337" t="s">
        <v>1499</v>
      </c>
      <c r="AB4370" s="337" t="s">
        <v>718</v>
      </c>
      <c r="AC4370" s="337" t="s">
        <v>13659</v>
      </c>
    </row>
    <row r="4371" spans="1:29" ht="15.8" x14ac:dyDescent="0.25">
      <c r="A4371" s="337" t="s">
        <v>1723</v>
      </c>
      <c r="B4371" s="337" t="s">
        <v>5687</v>
      </c>
      <c r="C4371" s="337" t="s">
        <v>1821</v>
      </c>
      <c r="D4371" s="337" t="s">
        <v>449</v>
      </c>
      <c r="E4371" s="337" t="s">
        <v>5688</v>
      </c>
      <c r="F4371" s="338">
        <v>42830</v>
      </c>
      <c r="G4371" s="337" t="s">
        <v>4721</v>
      </c>
      <c r="H4371" s="338">
        <v>42880</v>
      </c>
      <c r="I4371" s="337" t="s">
        <v>19695</v>
      </c>
      <c r="J4371" s="337" t="s">
        <v>36</v>
      </c>
      <c r="K4371" s="337" t="s">
        <v>19695</v>
      </c>
      <c r="L4371" s="337" t="s">
        <v>19695</v>
      </c>
      <c r="M4371" s="337" t="s">
        <v>19695</v>
      </c>
      <c r="N4371" s="337" t="s">
        <v>19695</v>
      </c>
      <c r="O4371" s="337" t="s">
        <v>19695</v>
      </c>
      <c r="P4371" s="337" t="s">
        <v>19695</v>
      </c>
      <c r="Q4371" s="337" t="s">
        <v>19695</v>
      </c>
      <c r="R4371" s="337" t="s">
        <v>130</v>
      </c>
      <c r="S4371" s="337" t="s">
        <v>147</v>
      </c>
      <c r="T4371" s="337" t="s">
        <v>1626</v>
      </c>
      <c r="U4371" s="337" t="s">
        <v>1627</v>
      </c>
      <c r="V4371" s="337">
        <v>8</v>
      </c>
      <c r="W4371" s="337" t="s">
        <v>19695</v>
      </c>
      <c r="X4371" s="337" t="s">
        <v>19695</v>
      </c>
      <c r="Y4371" s="337" t="s">
        <v>19695</v>
      </c>
      <c r="Z4371" s="337" t="s">
        <v>1753</v>
      </c>
      <c r="AA4371" s="337" t="s">
        <v>717</v>
      </c>
      <c r="AB4371" s="337" t="s">
        <v>718</v>
      </c>
      <c r="AC4371" s="337" t="s">
        <v>13688</v>
      </c>
    </row>
    <row r="4372" spans="1:29" ht="15.8" x14ac:dyDescent="0.25">
      <c r="A4372" s="337" t="s">
        <v>1723</v>
      </c>
      <c r="B4372" s="337" t="s">
        <v>1768</v>
      </c>
      <c r="C4372" s="337" t="s">
        <v>1725</v>
      </c>
      <c r="D4372" s="337" t="s">
        <v>1735</v>
      </c>
      <c r="E4372" s="337" t="s">
        <v>1769</v>
      </c>
      <c r="F4372" s="338">
        <v>42879</v>
      </c>
      <c r="G4372" s="337" t="s">
        <v>1769</v>
      </c>
      <c r="H4372" s="338">
        <v>42879</v>
      </c>
      <c r="I4372" s="337" t="s">
        <v>19695</v>
      </c>
      <c r="J4372" s="337" t="s">
        <v>16</v>
      </c>
      <c r="K4372" s="337" t="s">
        <v>19695</v>
      </c>
      <c r="L4372" s="337" t="s">
        <v>19695</v>
      </c>
      <c r="M4372" s="337" t="s">
        <v>19695</v>
      </c>
      <c r="N4372" s="337" t="s">
        <v>19695</v>
      </c>
      <c r="O4372" s="337" t="s">
        <v>19695</v>
      </c>
      <c r="P4372" s="337" t="s">
        <v>19695</v>
      </c>
      <c r="Q4372" s="337" t="s">
        <v>19695</v>
      </c>
      <c r="R4372" s="337" t="s">
        <v>45</v>
      </c>
      <c r="S4372" s="337" t="s">
        <v>80</v>
      </c>
      <c r="T4372" s="337" t="s">
        <v>80</v>
      </c>
      <c r="U4372" s="337" t="s">
        <v>1770</v>
      </c>
      <c r="V4372" s="337">
        <v>8</v>
      </c>
      <c r="W4372" s="337" t="s">
        <v>19695</v>
      </c>
      <c r="X4372" s="337" t="s">
        <v>19695</v>
      </c>
      <c r="Y4372" s="337" t="s">
        <v>19695</v>
      </c>
      <c r="Z4372" s="337" t="s">
        <v>1745</v>
      </c>
      <c r="AA4372" s="337" t="s">
        <v>717</v>
      </c>
      <c r="AB4372" s="337" t="s">
        <v>718</v>
      </c>
      <c r="AC4372" s="337" t="s">
        <v>15197</v>
      </c>
    </row>
    <row r="4373" spans="1:29" ht="15.8" x14ac:dyDescent="0.25">
      <c r="A4373" s="337" t="s">
        <v>1723</v>
      </c>
      <c r="B4373" s="337" t="s">
        <v>6074</v>
      </c>
      <c r="C4373" s="337" t="s">
        <v>1821</v>
      </c>
      <c r="D4373" s="337" t="s">
        <v>449</v>
      </c>
      <c r="E4373" s="337" t="s">
        <v>6075</v>
      </c>
      <c r="F4373" s="338">
        <v>42828</v>
      </c>
      <c r="G4373" s="337" t="s">
        <v>5114</v>
      </c>
      <c r="H4373" s="338">
        <v>42878</v>
      </c>
      <c r="I4373" s="337" t="s">
        <v>19695</v>
      </c>
      <c r="J4373" s="337" t="s">
        <v>36</v>
      </c>
      <c r="K4373" s="337" t="s">
        <v>19695</v>
      </c>
      <c r="L4373" s="337" t="s">
        <v>19695</v>
      </c>
      <c r="M4373" s="337" t="s">
        <v>19695</v>
      </c>
      <c r="N4373" s="337" t="s">
        <v>19695</v>
      </c>
      <c r="O4373" s="337" t="s">
        <v>19695</v>
      </c>
      <c r="P4373" s="337" t="s">
        <v>19695</v>
      </c>
      <c r="Q4373" s="337" t="s">
        <v>19695</v>
      </c>
      <c r="R4373" s="337" t="s">
        <v>35</v>
      </c>
      <c r="S4373" s="337" t="s">
        <v>77</v>
      </c>
      <c r="T4373" s="337" t="s">
        <v>6076</v>
      </c>
      <c r="U4373" s="337" t="s">
        <v>6077</v>
      </c>
      <c r="V4373" s="337">
        <v>8</v>
      </c>
      <c r="W4373" s="337" t="s">
        <v>19695</v>
      </c>
      <c r="X4373" s="337" t="s">
        <v>19695</v>
      </c>
      <c r="Y4373" s="337" t="s">
        <v>19695</v>
      </c>
      <c r="Z4373" s="337" t="s">
        <v>1753</v>
      </c>
      <c r="AA4373" s="337" t="s">
        <v>717</v>
      </c>
      <c r="AB4373" s="337" t="s">
        <v>718</v>
      </c>
      <c r="AC4373" s="337" t="s">
        <v>15398</v>
      </c>
    </row>
    <row r="4374" spans="1:29" ht="15.8" x14ac:dyDescent="0.25">
      <c r="A4374" s="337" t="s">
        <v>1723</v>
      </c>
      <c r="B4374" s="337" t="s">
        <v>5669</v>
      </c>
      <c r="C4374" s="337" t="s">
        <v>1821</v>
      </c>
      <c r="D4374" s="337" t="s">
        <v>449</v>
      </c>
      <c r="E4374" s="337" t="s">
        <v>5670</v>
      </c>
      <c r="F4374" s="338">
        <v>42827</v>
      </c>
      <c r="G4374" s="337" t="s">
        <v>5671</v>
      </c>
      <c r="H4374" s="338">
        <v>42877</v>
      </c>
      <c r="I4374" s="337" t="s">
        <v>19695</v>
      </c>
      <c r="J4374" s="337" t="s">
        <v>36</v>
      </c>
      <c r="K4374" s="337" t="s">
        <v>19695</v>
      </c>
      <c r="L4374" s="337" t="s">
        <v>19695</v>
      </c>
      <c r="M4374" s="337" t="s">
        <v>19695</v>
      </c>
      <c r="N4374" s="337" t="s">
        <v>19695</v>
      </c>
      <c r="O4374" s="337" t="s">
        <v>19695</v>
      </c>
      <c r="P4374" s="337" t="s">
        <v>19695</v>
      </c>
      <c r="Q4374" s="337" t="s">
        <v>19695</v>
      </c>
      <c r="R4374" s="337" t="s">
        <v>56</v>
      </c>
      <c r="S4374" s="337" t="s">
        <v>79</v>
      </c>
      <c r="T4374" s="337" t="s">
        <v>1943</v>
      </c>
      <c r="U4374" s="337" t="s">
        <v>5672</v>
      </c>
      <c r="V4374" s="337">
        <v>8</v>
      </c>
      <c r="W4374" s="337" t="s">
        <v>19695</v>
      </c>
      <c r="X4374" s="337" t="s">
        <v>19695</v>
      </c>
      <c r="Y4374" s="337" t="s">
        <v>19695</v>
      </c>
      <c r="Z4374" s="337" t="s">
        <v>1753</v>
      </c>
      <c r="AA4374" s="337" t="s">
        <v>717</v>
      </c>
      <c r="AB4374" s="337" t="s">
        <v>718</v>
      </c>
      <c r="AC4374" s="337" t="s">
        <v>13688</v>
      </c>
    </row>
    <row r="4375" spans="1:29" ht="15.8" x14ac:dyDescent="0.25">
      <c r="A4375" s="337" t="s">
        <v>1723</v>
      </c>
      <c r="B4375" s="337" t="s">
        <v>6796</v>
      </c>
      <c r="C4375" s="337" t="s">
        <v>1821</v>
      </c>
      <c r="D4375" s="337" t="s">
        <v>449</v>
      </c>
      <c r="E4375" s="337" t="s">
        <v>4784</v>
      </c>
      <c r="F4375" s="338">
        <v>42826</v>
      </c>
      <c r="G4375" s="337" t="s">
        <v>4790</v>
      </c>
      <c r="H4375" s="338">
        <v>42876</v>
      </c>
      <c r="I4375" s="337" t="s">
        <v>19695</v>
      </c>
      <c r="J4375" s="337" t="s">
        <v>36</v>
      </c>
      <c r="K4375" s="337" t="s">
        <v>19695</v>
      </c>
      <c r="L4375" s="337" t="s">
        <v>19695</v>
      </c>
      <c r="M4375" s="337" t="s">
        <v>19695</v>
      </c>
      <c r="N4375" s="337" t="s">
        <v>19695</v>
      </c>
      <c r="O4375" s="337" t="s">
        <v>19695</v>
      </c>
      <c r="P4375" s="337" t="s">
        <v>19695</v>
      </c>
      <c r="Q4375" s="337" t="s">
        <v>19695</v>
      </c>
      <c r="R4375" s="337" t="s">
        <v>144</v>
      </c>
      <c r="S4375" s="337" t="s">
        <v>97</v>
      </c>
      <c r="T4375" s="337" t="s">
        <v>817</v>
      </c>
      <c r="U4375" s="337" t="s">
        <v>6797</v>
      </c>
      <c r="V4375" s="337">
        <v>8</v>
      </c>
      <c r="W4375" s="337" t="s">
        <v>19695</v>
      </c>
      <c r="X4375" s="337" t="s">
        <v>19695</v>
      </c>
      <c r="Y4375" s="337" t="s">
        <v>19695</v>
      </c>
      <c r="Z4375" s="337" t="s">
        <v>1728</v>
      </c>
      <c r="AA4375" s="337" t="s">
        <v>717</v>
      </c>
      <c r="AB4375" s="337" t="s">
        <v>718</v>
      </c>
      <c r="AC4375" s="337" t="s">
        <v>13676</v>
      </c>
    </row>
    <row r="4376" spans="1:29" ht="15.8" x14ac:dyDescent="0.25">
      <c r="A4376" s="337" t="s">
        <v>1723</v>
      </c>
      <c r="B4376" s="337" t="s">
        <v>4789</v>
      </c>
      <c r="C4376" s="337" t="s">
        <v>1821</v>
      </c>
      <c r="D4376" s="337" t="s">
        <v>449</v>
      </c>
      <c r="E4376" s="337" t="s">
        <v>4784</v>
      </c>
      <c r="F4376" s="338">
        <v>42826</v>
      </c>
      <c r="G4376" s="337" t="s">
        <v>4790</v>
      </c>
      <c r="H4376" s="338">
        <v>42876</v>
      </c>
      <c r="I4376" s="337" t="s">
        <v>19695</v>
      </c>
      <c r="J4376" s="337" t="s">
        <v>36</v>
      </c>
      <c r="K4376" s="337" t="s">
        <v>19695</v>
      </c>
      <c r="L4376" s="337" t="s">
        <v>19695</v>
      </c>
      <c r="M4376" s="337" t="s">
        <v>19695</v>
      </c>
      <c r="N4376" s="337" t="s">
        <v>19695</v>
      </c>
      <c r="O4376" s="337" t="s">
        <v>19695</v>
      </c>
      <c r="P4376" s="337" t="s">
        <v>19695</v>
      </c>
      <c r="Q4376" s="337" t="s">
        <v>19695</v>
      </c>
      <c r="R4376" s="337" t="s">
        <v>70</v>
      </c>
      <c r="S4376" s="337" t="s">
        <v>141</v>
      </c>
      <c r="T4376" s="337" t="s">
        <v>1142</v>
      </c>
      <c r="U4376" s="337" t="s">
        <v>4791</v>
      </c>
      <c r="V4376" s="337">
        <v>12</v>
      </c>
      <c r="W4376" s="337" t="s">
        <v>19695</v>
      </c>
      <c r="X4376" s="337" t="s">
        <v>19695</v>
      </c>
      <c r="Y4376" s="337" t="s">
        <v>19695</v>
      </c>
      <c r="Z4376" s="337" t="s">
        <v>1728</v>
      </c>
      <c r="AA4376" s="337" t="s">
        <v>735</v>
      </c>
      <c r="AB4376" s="337" t="s">
        <v>718</v>
      </c>
      <c r="AC4376" s="337" t="s">
        <v>13679</v>
      </c>
    </row>
    <row r="4377" spans="1:29" ht="15.8" x14ac:dyDescent="0.25">
      <c r="A4377" s="337" t="s">
        <v>1723</v>
      </c>
      <c r="B4377" s="337" t="s">
        <v>5677</v>
      </c>
      <c r="C4377" s="337" t="s">
        <v>1821</v>
      </c>
      <c r="D4377" s="337" t="s">
        <v>449</v>
      </c>
      <c r="E4377" s="337" t="s">
        <v>5678</v>
      </c>
      <c r="F4377" s="338">
        <v>42825</v>
      </c>
      <c r="G4377" s="337" t="s">
        <v>5679</v>
      </c>
      <c r="H4377" s="338">
        <v>42875</v>
      </c>
      <c r="I4377" s="337" t="s">
        <v>19695</v>
      </c>
      <c r="J4377" s="337" t="s">
        <v>16</v>
      </c>
      <c r="K4377" s="337" t="s">
        <v>19695</v>
      </c>
      <c r="L4377" s="337" t="s">
        <v>19695</v>
      </c>
      <c r="M4377" s="337" t="s">
        <v>19695</v>
      </c>
      <c r="N4377" s="337" t="s">
        <v>19695</v>
      </c>
      <c r="O4377" s="337" t="s">
        <v>19695</v>
      </c>
      <c r="P4377" s="337" t="s">
        <v>19695</v>
      </c>
      <c r="Q4377" s="337" t="s">
        <v>19695</v>
      </c>
      <c r="R4377" s="337" t="s">
        <v>56</v>
      </c>
      <c r="S4377" s="337" t="s">
        <v>79</v>
      </c>
      <c r="T4377" s="337" t="s">
        <v>1939</v>
      </c>
      <c r="U4377" s="337" t="s">
        <v>5675</v>
      </c>
      <c r="V4377" s="337">
        <v>8</v>
      </c>
      <c r="W4377" s="337" t="s">
        <v>19695</v>
      </c>
      <c r="X4377" s="337" t="s">
        <v>19695</v>
      </c>
      <c r="Y4377" s="337" t="s">
        <v>19695</v>
      </c>
      <c r="Z4377" s="337" t="s">
        <v>1753</v>
      </c>
      <c r="AA4377" s="337" t="s">
        <v>717</v>
      </c>
      <c r="AB4377" s="337" t="s">
        <v>718</v>
      </c>
      <c r="AC4377" s="337" t="s">
        <v>13688</v>
      </c>
    </row>
    <row r="4378" spans="1:29" ht="15.8" x14ac:dyDescent="0.25">
      <c r="A4378" s="337" t="s">
        <v>1723</v>
      </c>
      <c r="B4378" s="337" t="s">
        <v>5681</v>
      </c>
      <c r="C4378" s="337" t="s">
        <v>1725</v>
      </c>
      <c r="D4378" s="337" t="s">
        <v>13527</v>
      </c>
      <c r="E4378" s="337" t="s">
        <v>5678</v>
      </c>
      <c r="F4378" s="338">
        <v>42825</v>
      </c>
      <c r="G4378" s="337" t="s">
        <v>5679</v>
      </c>
      <c r="H4378" s="338">
        <v>42875</v>
      </c>
      <c r="I4378" s="337" t="s">
        <v>19695</v>
      </c>
      <c r="J4378" s="337" t="s">
        <v>36</v>
      </c>
      <c r="K4378" s="337" t="s">
        <v>19695</v>
      </c>
      <c r="L4378" s="337" t="s">
        <v>19695</v>
      </c>
      <c r="M4378" s="337" t="s">
        <v>19695</v>
      </c>
      <c r="N4378" s="337" t="s">
        <v>19695</v>
      </c>
      <c r="O4378" s="337" t="s">
        <v>19695</v>
      </c>
      <c r="P4378" s="337" t="s">
        <v>19695</v>
      </c>
      <c r="Q4378" s="337" t="s">
        <v>19695</v>
      </c>
      <c r="R4378" s="337" t="s">
        <v>56</v>
      </c>
      <c r="S4378" s="337" t="s">
        <v>79</v>
      </c>
      <c r="T4378" s="337" t="s">
        <v>1939</v>
      </c>
      <c r="U4378" s="337" t="s">
        <v>5675</v>
      </c>
      <c r="V4378" s="337">
        <v>8</v>
      </c>
      <c r="W4378" s="337" t="s">
        <v>19695</v>
      </c>
      <c r="X4378" s="337" t="s">
        <v>19695</v>
      </c>
      <c r="Y4378" s="337" t="s">
        <v>19695</v>
      </c>
      <c r="Z4378" s="337" t="s">
        <v>1753</v>
      </c>
      <c r="AA4378" s="337" t="s">
        <v>717</v>
      </c>
      <c r="AB4378" s="337" t="s">
        <v>718</v>
      </c>
      <c r="AC4378" s="337" t="s">
        <v>13688</v>
      </c>
    </row>
    <row r="4379" spans="1:29" ht="15.8" x14ac:dyDescent="0.25">
      <c r="A4379" s="337" t="s">
        <v>1723</v>
      </c>
      <c r="B4379" s="337" t="s">
        <v>5682</v>
      </c>
      <c r="C4379" s="337" t="s">
        <v>1821</v>
      </c>
      <c r="D4379" s="337" t="s">
        <v>449</v>
      </c>
      <c r="E4379" s="337" t="s">
        <v>5678</v>
      </c>
      <c r="F4379" s="338">
        <v>42825</v>
      </c>
      <c r="G4379" s="337" t="s">
        <v>5679</v>
      </c>
      <c r="H4379" s="338">
        <v>42875</v>
      </c>
      <c r="I4379" s="337" t="s">
        <v>19695</v>
      </c>
      <c r="J4379" s="337" t="s">
        <v>36</v>
      </c>
      <c r="K4379" s="337" t="s">
        <v>19695</v>
      </c>
      <c r="L4379" s="337" t="s">
        <v>19695</v>
      </c>
      <c r="M4379" s="337" t="s">
        <v>19695</v>
      </c>
      <c r="N4379" s="337" t="s">
        <v>19695</v>
      </c>
      <c r="O4379" s="337" t="s">
        <v>19695</v>
      </c>
      <c r="P4379" s="337" t="s">
        <v>19695</v>
      </c>
      <c r="Q4379" s="337" t="s">
        <v>19695</v>
      </c>
      <c r="R4379" s="337" t="s">
        <v>56</v>
      </c>
      <c r="S4379" s="337" t="s">
        <v>79</v>
      </c>
      <c r="T4379" s="337" t="s">
        <v>1939</v>
      </c>
      <c r="U4379" s="337" t="s">
        <v>5675</v>
      </c>
      <c r="V4379" s="337">
        <v>8</v>
      </c>
      <c r="W4379" s="337" t="s">
        <v>19695</v>
      </c>
      <c r="X4379" s="337" t="s">
        <v>19695</v>
      </c>
      <c r="Y4379" s="337" t="s">
        <v>19695</v>
      </c>
      <c r="Z4379" s="337" t="s">
        <v>1753</v>
      </c>
      <c r="AA4379" s="337" t="s">
        <v>717</v>
      </c>
      <c r="AB4379" s="337" t="s">
        <v>718</v>
      </c>
      <c r="AC4379" s="337" t="s">
        <v>13688</v>
      </c>
    </row>
    <row r="4380" spans="1:29" ht="15.8" x14ac:dyDescent="0.25">
      <c r="A4380" s="337" t="s">
        <v>1723</v>
      </c>
      <c r="B4380" s="337" t="s">
        <v>2590</v>
      </c>
      <c r="C4380" s="337" t="s">
        <v>1821</v>
      </c>
      <c r="D4380" s="337" t="s">
        <v>449</v>
      </c>
      <c r="E4380" s="337" t="s">
        <v>2591</v>
      </c>
      <c r="F4380" s="338">
        <v>42824</v>
      </c>
      <c r="G4380" s="337" t="s">
        <v>2592</v>
      </c>
      <c r="H4380" s="338">
        <v>42874</v>
      </c>
      <c r="I4380" s="337" t="s">
        <v>19695</v>
      </c>
      <c r="J4380" s="337" t="s">
        <v>36</v>
      </c>
      <c r="K4380" s="337" t="s">
        <v>19695</v>
      </c>
      <c r="L4380" s="337" t="s">
        <v>19695</v>
      </c>
      <c r="M4380" s="337" t="s">
        <v>19695</v>
      </c>
      <c r="N4380" s="337" t="s">
        <v>19695</v>
      </c>
      <c r="O4380" s="337" t="s">
        <v>19695</v>
      </c>
      <c r="P4380" s="337" t="s">
        <v>19695</v>
      </c>
      <c r="Q4380" s="337" t="s">
        <v>19695</v>
      </c>
      <c r="R4380" s="337" t="s">
        <v>52</v>
      </c>
      <c r="S4380" s="337" t="s">
        <v>69</v>
      </c>
      <c r="T4380" s="337" t="s">
        <v>889</v>
      </c>
      <c r="U4380" s="337" t="s">
        <v>889</v>
      </c>
      <c r="V4380" s="337">
        <v>8</v>
      </c>
      <c r="W4380" s="337" t="s">
        <v>19695</v>
      </c>
      <c r="X4380" s="337" t="s">
        <v>19695</v>
      </c>
      <c r="Y4380" s="337" t="s">
        <v>19695</v>
      </c>
      <c r="Z4380" s="337" t="s">
        <v>1728</v>
      </c>
      <c r="AA4380" s="337" t="s">
        <v>735</v>
      </c>
      <c r="AB4380" s="337" t="s">
        <v>718</v>
      </c>
      <c r="AC4380" s="337" t="s">
        <v>13530</v>
      </c>
    </row>
    <row r="4381" spans="1:29" ht="15.8" x14ac:dyDescent="0.25">
      <c r="A4381" s="337" t="s">
        <v>1723</v>
      </c>
      <c r="B4381" s="337" t="s">
        <v>4449</v>
      </c>
      <c r="C4381" s="337" t="s">
        <v>1821</v>
      </c>
      <c r="D4381" s="337" t="s">
        <v>449</v>
      </c>
      <c r="E4381" s="337" t="s">
        <v>2591</v>
      </c>
      <c r="F4381" s="338">
        <v>42824</v>
      </c>
      <c r="G4381" s="337" t="s">
        <v>2592</v>
      </c>
      <c r="H4381" s="338">
        <v>42874</v>
      </c>
      <c r="I4381" s="337" t="s">
        <v>19695</v>
      </c>
      <c r="J4381" s="337" t="s">
        <v>36</v>
      </c>
      <c r="K4381" s="337" t="s">
        <v>19695</v>
      </c>
      <c r="L4381" s="337" t="s">
        <v>19695</v>
      </c>
      <c r="M4381" s="337" t="s">
        <v>19695</v>
      </c>
      <c r="N4381" s="337" t="s">
        <v>19695</v>
      </c>
      <c r="O4381" s="337" t="s">
        <v>19695</v>
      </c>
      <c r="P4381" s="337" t="s">
        <v>19695</v>
      </c>
      <c r="Q4381" s="337" t="s">
        <v>19695</v>
      </c>
      <c r="R4381" s="337" t="s">
        <v>52</v>
      </c>
      <c r="S4381" s="337" t="s">
        <v>69</v>
      </c>
      <c r="T4381" s="337" t="s">
        <v>69</v>
      </c>
      <c r="U4381" s="337" t="s">
        <v>1271</v>
      </c>
      <c r="V4381" s="337">
        <v>8</v>
      </c>
      <c r="W4381" s="337" t="s">
        <v>19695</v>
      </c>
      <c r="X4381" s="337" t="s">
        <v>19695</v>
      </c>
      <c r="Y4381" s="337" t="s">
        <v>19695</v>
      </c>
      <c r="Z4381" s="337" t="s">
        <v>1728</v>
      </c>
      <c r="AA4381" s="337" t="s">
        <v>735</v>
      </c>
      <c r="AB4381" s="337" t="s">
        <v>718</v>
      </c>
      <c r="AC4381" s="337" t="s">
        <v>13682</v>
      </c>
    </row>
    <row r="4382" spans="1:29" ht="15.8" x14ac:dyDescent="0.25">
      <c r="A4382" s="337" t="s">
        <v>1723</v>
      </c>
      <c r="B4382" s="337" t="s">
        <v>6671</v>
      </c>
      <c r="C4382" s="337" t="s">
        <v>1821</v>
      </c>
      <c r="D4382" s="337" t="s">
        <v>449</v>
      </c>
      <c r="E4382" s="337" t="s">
        <v>6672</v>
      </c>
      <c r="F4382" s="338">
        <v>42495</v>
      </c>
      <c r="G4382" s="337" t="s">
        <v>2592</v>
      </c>
      <c r="H4382" s="338">
        <v>42874</v>
      </c>
      <c r="I4382" s="337" t="s">
        <v>19695</v>
      </c>
      <c r="J4382" s="337" t="s">
        <v>36</v>
      </c>
      <c r="K4382" s="337" t="s">
        <v>19695</v>
      </c>
      <c r="L4382" s="337" t="s">
        <v>19695</v>
      </c>
      <c r="M4382" s="337" t="s">
        <v>19695</v>
      </c>
      <c r="N4382" s="337" t="s">
        <v>19695</v>
      </c>
      <c r="O4382" s="337" t="s">
        <v>19695</v>
      </c>
      <c r="P4382" s="337" t="s">
        <v>19695</v>
      </c>
      <c r="Q4382" s="337" t="s">
        <v>19695</v>
      </c>
      <c r="R4382" s="337" t="s">
        <v>52</v>
      </c>
      <c r="S4382" s="337" t="s">
        <v>69</v>
      </c>
      <c r="T4382" s="337" t="s">
        <v>119</v>
      </c>
      <c r="U4382" s="337" t="s">
        <v>2135</v>
      </c>
      <c r="V4382" s="337">
        <v>10</v>
      </c>
      <c r="W4382" s="337" t="s">
        <v>19695</v>
      </c>
      <c r="X4382" s="337" t="s">
        <v>19695</v>
      </c>
      <c r="Y4382" s="337" t="s">
        <v>19695</v>
      </c>
      <c r="Z4382" s="337" t="s">
        <v>1745</v>
      </c>
      <c r="AA4382" s="337" t="s">
        <v>853</v>
      </c>
      <c r="AB4382" s="337" t="s">
        <v>854</v>
      </c>
      <c r="AC4382" s="337" t="s">
        <v>13710</v>
      </c>
    </row>
    <row r="4383" spans="1:29" ht="15.8" x14ac:dyDescent="0.25">
      <c r="A4383" s="337" t="s">
        <v>1723</v>
      </c>
      <c r="B4383" s="337" t="s">
        <v>6095</v>
      </c>
      <c r="C4383" s="337" t="s">
        <v>1821</v>
      </c>
      <c r="D4383" s="337" t="s">
        <v>449</v>
      </c>
      <c r="E4383" s="337" t="s">
        <v>4869</v>
      </c>
      <c r="F4383" s="338">
        <v>42823</v>
      </c>
      <c r="G4383" s="337" t="s">
        <v>4558</v>
      </c>
      <c r="H4383" s="338">
        <v>42873</v>
      </c>
      <c r="I4383" s="337" t="s">
        <v>19695</v>
      </c>
      <c r="J4383" s="337" t="s">
        <v>36</v>
      </c>
      <c r="K4383" s="337" t="s">
        <v>19695</v>
      </c>
      <c r="L4383" s="337" t="s">
        <v>19695</v>
      </c>
      <c r="M4383" s="337" t="s">
        <v>19695</v>
      </c>
      <c r="N4383" s="337" t="s">
        <v>19695</v>
      </c>
      <c r="O4383" s="337" t="s">
        <v>19695</v>
      </c>
      <c r="P4383" s="337" t="s">
        <v>19695</v>
      </c>
      <c r="Q4383" s="337" t="s">
        <v>19695</v>
      </c>
      <c r="R4383" s="337" t="s">
        <v>144</v>
      </c>
      <c r="S4383" s="337" t="s">
        <v>5912</v>
      </c>
      <c r="T4383" s="337" t="s">
        <v>6096</v>
      </c>
      <c r="U4383" s="337" t="s">
        <v>62</v>
      </c>
      <c r="V4383" s="337">
        <v>6</v>
      </c>
      <c r="W4383" s="337" t="s">
        <v>19695</v>
      </c>
      <c r="X4383" s="337" t="s">
        <v>19695</v>
      </c>
      <c r="Y4383" s="337" t="s">
        <v>19695</v>
      </c>
      <c r="Z4383" s="337" t="s">
        <v>1745</v>
      </c>
      <c r="AA4383" s="337" t="s">
        <v>761</v>
      </c>
      <c r="AB4383" s="337" t="s">
        <v>762</v>
      </c>
      <c r="AC4383" s="337" t="s">
        <v>15201</v>
      </c>
    </row>
    <row r="4384" spans="1:29" ht="15.8" x14ac:dyDescent="0.25">
      <c r="A4384" s="337" t="s">
        <v>1723</v>
      </c>
      <c r="B4384" s="337" t="s">
        <v>4541</v>
      </c>
      <c r="C4384" s="337" t="s">
        <v>1821</v>
      </c>
      <c r="D4384" s="337" t="s">
        <v>449</v>
      </c>
      <c r="E4384" s="337" t="s">
        <v>4542</v>
      </c>
      <c r="F4384" s="338">
        <v>42786</v>
      </c>
      <c r="G4384" s="337" t="s">
        <v>4543</v>
      </c>
      <c r="H4384" s="338">
        <v>42870</v>
      </c>
      <c r="I4384" s="337" t="s">
        <v>19695</v>
      </c>
      <c r="J4384" s="337" t="s">
        <v>36</v>
      </c>
      <c r="K4384" s="337" t="s">
        <v>19695</v>
      </c>
      <c r="L4384" s="337" t="s">
        <v>19695</v>
      </c>
      <c r="M4384" s="337" t="s">
        <v>19695</v>
      </c>
      <c r="N4384" s="337" t="s">
        <v>19695</v>
      </c>
      <c r="O4384" s="337" t="s">
        <v>19695</v>
      </c>
      <c r="P4384" s="337" t="s">
        <v>19695</v>
      </c>
      <c r="Q4384" s="337" t="s">
        <v>19695</v>
      </c>
      <c r="R4384" s="337" t="s">
        <v>109</v>
      </c>
      <c r="S4384" s="337" t="s">
        <v>1126</v>
      </c>
      <c r="T4384" s="337" t="s">
        <v>4544</v>
      </c>
      <c r="U4384" s="337" t="s">
        <v>4545</v>
      </c>
      <c r="V4384" s="337">
        <v>10</v>
      </c>
      <c r="W4384" s="337" t="s">
        <v>19695</v>
      </c>
      <c r="X4384" s="337" t="s">
        <v>19695</v>
      </c>
      <c r="Y4384" s="337" t="s">
        <v>19695</v>
      </c>
      <c r="Z4384" s="337" t="s">
        <v>1728</v>
      </c>
      <c r="AA4384" s="337" t="s">
        <v>717</v>
      </c>
      <c r="AB4384" s="337" t="s">
        <v>718</v>
      </c>
      <c r="AC4384" s="337" t="s">
        <v>13660</v>
      </c>
    </row>
    <row r="4385" spans="1:29" ht="15.8" x14ac:dyDescent="0.25">
      <c r="A4385" s="337" t="s">
        <v>1723</v>
      </c>
      <c r="B4385" s="337" t="s">
        <v>6119</v>
      </c>
      <c r="C4385" s="337" t="s">
        <v>1821</v>
      </c>
      <c r="D4385" s="337" t="s">
        <v>449</v>
      </c>
      <c r="E4385" s="337" t="s">
        <v>4981</v>
      </c>
      <c r="F4385" s="338">
        <v>42820</v>
      </c>
      <c r="G4385" s="337" t="s">
        <v>4543</v>
      </c>
      <c r="H4385" s="338">
        <v>42870</v>
      </c>
      <c r="I4385" s="337" t="s">
        <v>19695</v>
      </c>
      <c r="J4385" s="337" t="s">
        <v>16</v>
      </c>
      <c r="K4385" s="337" t="s">
        <v>19695</v>
      </c>
      <c r="L4385" s="337" t="s">
        <v>19695</v>
      </c>
      <c r="M4385" s="337" t="s">
        <v>19695</v>
      </c>
      <c r="N4385" s="337" t="s">
        <v>19695</v>
      </c>
      <c r="O4385" s="337" t="s">
        <v>19695</v>
      </c>
      <c r="P4385" s="337" t="s">
        <v>19695</v>
      </c>
      <c r="Q4385" s="337" t="s">
        <v>19695</v>
      </c>
      <c r="R4385" s="337" t="s">
        <v>52</v>
      </c>
      <c r="S4385" s="337" t="s">
        <v>69</v>
      </c>
      <c r="T4385" s="337" t="s">
        <v>69</v>
      </c>
      <c r="U4385" s="337" t="s">
        <v>6120</v>
      </c>
      <c r="V4385" s="337">
        <v>10</v>
      </c>
      <c r="W4385" s="337" t="s">
        <v>19695</v>
      </c>
      <c r="X4385" s="337" t="s">
        <v>19695</v>
      </c>
      <c r="Y4385" s="337" t="s">
        <v>19695</v>
      </c>
      <c r="Z4385" s="337" t="s">
        <v>1745</v>
      </c>
      <c r="AA4385" s="337" t="s">
        <v>853</v>
      </c>
      <c r="AB4385" s="337" t="s">
        <v>854</v>
      </c>
      <c r="AC4385" s="337" t="s">
        <v>15245</v>
      </c>
    </row>
    <row r="4386" spans="1:29" ht="15.8" x14ac:dyDescent="0.25">
      <c r="A4386" s="337" t="s">
        <v>1723</v>
      </c>
      <c r="B4386" s="337" t="s">
        <v>11097</v>
      </c>
      <c r="C4386" s="337" t="s">
        <v>1821</v>
      </c>
      <c r="D4386" s="337" t="s">
        <v>449</v>
      </c>
      <c r="E4386" s="337" t="s">
        <v>4981</v>
      </c>
      <c r="F4386" s="338">
        <v>42820</v>
      </c>
      <c r="G4386" s="337" t="s">
        <v>4543</v>
      </c>
      <c r="H4386" s="338">
        <v>42870</v>
      </c>
      <c r="I4386" s="337" t="s">
        <v>19695</v>
      </c>
      <c r="J4386" s="337" t="s">
        <v>36</v>
      </c>
      <c r="K4386" s="337" t="s">
        <v>19695</v>
      </c>
      <c r="L4386" s="337" t="s">
        <v>19695</v>
      </c>
      <c r="M4386" s="337" t="s">
        <v>19695</v>
      </c>
      <c r="N4386" s="337" t="s">
        <v>19695</v>
      </c>
      <c r="O4386" s="337" t="s">
        <v>19695</v>
      </c>
      <c r="P4386" s="337" t="s">
        <v>19695</v>
      </c>
      <c r="Q4386" s="337" t="s">
        <v>19695</v>
      </c>
      <c r="R4386" s="337" t="s">
        <v>52</v>
      </c>
      <c r="S4386" s="337" t="s">
        <v>69</v>
      </c>
      <c r="T4386" s="337" t="s">
        <v>11098</v>
      </c>
      <c r="U4386" s="337" t="s">
        <v>11098</v>
      </c>
      <c r="V4386" s="337">
        <v>10</v>
      </c>
      <c r="W4386" s="337" t="s">
        <v>19695</v>
      </c>
      <c r="X4386" s="337" t="s">
        <v>19695</v>
      </c>
      <c r="Y4386" s="337" t="s">
        <v>19695</v>
      </c>
      <c r="Z4386" s="337" t="s">
        <v>1745</v>
      </c>
      <c r="AA4386" s="337" t="s">
        <v>853</v>
      </c>
      <c r="AB4386" s="337" t="s">
        <v>854</v>
      </c>
      <c r="AC4386" s="337" t="s">
        <v>15245</v>
      </c>
    </row>
    <row r="4387" spans="1:29" ht="15.8" x14ac:dyDescent="0.25">
      <c r="A4387" s="337" t="s">
        <v>1723</v>
      </c>
      <c r="B4387" s="337" t="s">
        <v>4980</v>
      </c>
      <c r="C4387" s="337" t="s">
        <v>1821</v>
      </c>
      <c r="D4387" s="337" t="s">
        <v>449</v>
      </c>
      <c r="E4387" s="337" t="s">
        <v>4981</v>
      </c>
      <c r="F4387" s="338">
        <v>42820</v>
      </c>
      <c r="G4387" s="337" t="s">
        <v>4543</v>
      </c>
      <c r="H4387" s="338">
        <v>42870</v>
      </c>
      <c r="I4387" s="337" t="s">
        <v>19695</v>
      </c>
      <c r="J4387" s="337" t="s">
        <v>16</v>
      </c>
      <c r="K4387" s="337" t="s">
        <v>19695</v>
      </c>
      <c r="L4387" s="337" t="s">
        <v>19695</v>
      </c>
      <c r="M4387" s="337" t="s">
        <v>19695</v>
      </c>
      <c r="N4387" s="337" t="s">
        <v>19695</v>
      </c>
      <c r="O4387" s="337" t="s">
        <v>19695</v>
      </c>
      <c r="P4387" s="337" t="s">
        <v>19695</v>
      </c>
      <c r="Q4387" s="337" t="s">
        <v>19695</v>
      </c>
      <c r="R4387" s="337" t="s">
        <v>15</v>
      </c>
      <c r="S4387" s="337" t="s">
        <v>1203</v>
      </c>
      <c r="T4387" s="337" t="s">
        <v>1662</v>
      </c>
      <c r="U4387" s="337" t="s">
        <v>4982</v>
      </c>
      <c r="V4387" s="337">
        <v>16</v>
      </c>
      <c r="W4387" s="337" t="s">
        <v>19695</v>
      </c>
      <c r="X4387" s="337" t="s">
        <v>19695</v>
      </c>
      <c r="Y4387" s="337" t="s">
        <v>19695</v>
      </c>
      <c r="Z4387" s="337" t="s">
        <v>1753</v>
      </c>
      <c r="AA4387" s="337" t="s">
        <v>735</v>
      </c>
      <c r="AB4387" s="337" t="s">
        <v>718</v>
      </c>
      <c r="AC4387" s="337" t="s">
        <v>15404</v>
      </c>
    </row>
    <row r="4388" spans="1:29" ht="15.8" x14ac:dyDescent="0.25">
      <c r="A4388" s="337" t="s">
        <v>1723</v>
      </c>
      <c r="B4388" s="337" t="s">
        <v>5680</v>
      </c>
      <c r="C4388" s="337" t="s">
        <v>1821</v>
      </c>
      <c r="D4388" s="337" t="s">
        <v>449</v>
      </c>
      <c r="E4388" s="337" t="s">
        <v>4981</v>
      </c>
      <c r="F4388" s="338">
        <v>42820</v>
      </c>
      <c r="G4388" s="337" t="s">
        <v>4543</v>
      </c>
      <c r="H4388" s="338">
        <v>42870</v>
      </c>
      <c r="I4388" s="337" t="s">
        <v>19695</v>
      </c>
      <c r="J4388" s="337" t="s">
        <v>16</v>
      </c>
      <c r="K4388" s="337" t="s">
        <v>19695</v>
      </c>
      <c r="L4388" s="337" t="s">
        <v>19695</v>
      </c>
      <c r="M4388" s="337" t="s">
        <v>19695</v>
      </c>
      <c r="N4388" s="337" t="s">
        <v>19695</v>
      </c>
      <c r="O4388" s="337" t="s">
        <v>19695</v>
      </c>
      <c r="P4388" s="337" t="s">
        <v>19695</v>
      </c>
      <c r="Q4388" s="337" t="s">
        <v>19695</v>
      </c>
      <c r="R4388" s="337" t="s">
        <v>56</v>
      </c>
      <c r="S4388" s="337" t="s">
        <v>79</v>
      </c>
      <c r="T4388" s="337" t="s">
        <v>1939</v>
      </c>
      <c r="U4388" s="337" t="s">
        <v>5675</v>
      </c>
      <c r="V4388" s="337">
        <v>8</v>
      </c>
      <c r="W4388" s="337" t="s">
        <v>19695</v>
      </c>
      <c r="X4388" s="337" t="s">
        <v>19695</v>
      </c>
      <c r="Y4388" s="337" t="s">
        <v>19695</v>
      </c>
      <c r="Z4388" s="337" t="s">
        <v>1753</v>
      </c>
      <c r="AA4388" s="337" t="s">
        <v>717</v>
      </c>
      <c r="AB4388" s="337" t="s">
        <v>718</v>
      </c>
      <c r="AC4388" s="337" t="s">
        <v>13688</v>
      </c>
    </row>
    <row r="4389" spans="1:29" ht="15.8" x14ac:dyDescent="0.25">
      <c r="A4389" s="337" t="s">
        <v>1723</v>
      </c>
      <c r="B4389" s="337" t="s">
        <v>9190</v>
      </c>
      <c r="C4389" s="337" t="s">
        <v>1821</v>
      </c>
      <c r="D4389" s="337" t="s">
        <v>449</v>
      </c>
      <c r="E4389" s="337" t="s">
        <v>9191</v>
      </c>
      <c r="F4389" s="338">
        <v>42789</v>
      </c>
      <c r="G4389" s="337" t="s">
        <v>4203</v>
      </c>
      <c r="H4389" s="338">
        <v>42867</v>
      </c>
      <c r="I4389" s="337" t="s">
        <v>19695</v>
      </c>
      <c r="J4389" s="337" t="s">
        <v>16</v>
      </c>
      <c r="K4389" s="337" t="s">
        <v>19695</v>
      </c>
      <c r="L4389" s="337" t="s">
        <v>19695</v>
      </c>
      <c r="M4389" s="337" t="s">
        <v>19695</v>
      </c>
      <c r="N4389" s="337" t="s">
        <v>19695</v>
      </c>
      <c r="O4389" s="337" t="s">
        <v>19695</v>
      </c>
      <c r="P4389" s="337" t="s">
        <v>19695</v>
      </c>
      <c r="Q4389" s="337" t="s">
        <v>19695</v>
      </c>
      <c r="R4389" s="337" t="s">
        <v>144</v>
      </c>
      <c r="S4389" s="337" t="s">
        <v>446</v>
      </c>
      <c r="T4389" s="337" t="s">
        <v>55</v>
      </c>
      <c r="U4389" s="337" t="s">
        <v>1484</v>
      </c>
      <c r="V4389" s="337">
        <v>4</v>
      </c>
      <c r="W4389" s="337" t="s">
        <v>19695</v>
      </c>
      <c r="X4389" s="337" t="s">
        <v>19695</v>
      </c>
      <c r="Y4389" s="337" t="s">
        <v>19695</v>
      </c>
      <c r="Z4389" s="337" t="s">
        <v>1728</v>
      </c>
      <c r="AA4389" s="337" t="s">
        <v>717</v>
      </c>
      <c r="AB4389" s="337" t="s">
        <v>718</v>
      </c>
      <c r="AC4389" s="337" t="s">
        <v>13912</v>
      </c>
    </row>
    <row r="4390" spans="1:29" ht="15.8" x14ac:dyDescent="0.25">
      <c r="A4390" s="337" t="s">
        <v>1723</v>
      </c>
      <c r="B4390" s="337" t="s">
        <v>1323</v>
      </c>
      <c r="C4390" s="337" t="s">
        <v>1821</v>
      </c>
      <c r="D4390" s="337" t="s">
        <v>449</v>
      </c>
      <c r="E4390" s="337" t="s">
        <v>4975</v>
      </c>
      <c r="F4390" s="338">
        <v>42816</v>
      </c>
      <c r="G4390" s="337" t="s">
        <v>1324</v>
      </c>
      <c r="H4390" s="338">
        <v>42866</v>
      </c>
      <c r="I4390" s="337" t="s">
        <v>19695</v>
      </c>
      <c r="J4390" s="337" t="s">
        <v>36</v>
      </c>
      <c r="K4390" s="337" t="s">
        <v>19695</v>
      </c>
      <c r="L4390" s="337" t="s">
        <v>19695</v>
      </c>
      <c r="M4390" s="337" t="s">
        <v>19695</v>
      </c>
      <c r="N4390" s="337" t="s">
        <v>19695</v>
      </c>
      <c r="O4390" s="337" t="s">
        <v>19695</v>
      </c>
      <c r="P4390" s="337" t="s">
        <v>19695</v>
      </c>
      <c r="Q4390" s="337" t="s">
        <v>19695</v>
      </c>
      <c r="R4390" s="337" t="s">
        <v>75</v>
      </c>
      <c r="S4390" s="337" t="s">
        <v>75</v>
      </c>
      <c r="T4390" s="337" t="s">
        <v>1325</v>
      </c>
      <c r="U4390" s="337" t="s">
        <v>1325</v>
      </c>
      <c r="V4390" s="337">
        <v>6</v>
      </c>
      <c r="W4390" s="337" t="s">
        <v>19695</v>
      </c>
      <c r="X4390" s="337" t="s">
        <v>19695</v>
      </c>
      <c r="Y4390" s="337" t="s">
        <v>19695</v>
      </c>
      <c r="Z4390" s="337" t="s">
        <v>1728</v>
      </c>
      <c r="AA4390" s="337" t="s">
        <v>735</v>
      </c>
      <c r="AB4390" s="337" t="s">
        <v>718</v>
      </c>
      <c r="AC4390" s="337" t="s">
        <v>13678</v>
      </c>
    </row>
    <row r="4391" spans="1:29" ht="15.8" x14ac:dyDescent="0.25">
      <c r="A4391" s="337" t="s">
        <v>1723</v>
      </c>
      <c r="B4391" s="337" t="s">
        <v>6115</v>
      </c>
      <c r="C4391" s="337" t="s">
        <v>1821</v>
      </c>
      <c r="D4391" s="337" t="s">
        <v>449</v>
      </c>
      <c r="E4391" s="337" t="s">
        <v>3956</v>
      </c>
      <c r="F4391" s="338">
        <v>42750</v>
      </c>
      <c r="G4391" s="337" t="s">
        <v>1324</v>
      </c>
      <c r="H4391" s="338">
        <v>42866</v>
      </c>
      <c r="I4391" s="337" t="s">
        <v>19695</v>
      </c>
      <c r="J4391" s="337" t="s">
        <v>36</v>
      </c>
      <c r="K4391" s="337" t="s">
        <v>19695</v>
      </c>
      <c r="L4391" s="337" t="s">
        <v>19695</v>
      </c>
      <c r="M4391" s="337" t="s">
        <v>19695</v>
      </c>
      <c r="N4391" s="337" t="s">
        <v>19695</v>
      </c>
      <c r="O4391" s="337" t="s">
        <v>19695</v>
      </c>
      <c r="P4391" s="337" t="s">
        <v>19695</v>
      </c>
      <c r="Q4391" s="337" t="s">
        <v>19695</v>
      </c>
      <c r="R4391" s="337" t="s">
        <v>52</v>
      </c>
      <c r="S4391" s="337" t="s">
        <v>2081</v>
      </c>
      <c r="T4391" s="337" t="s">
        <v>1495</v>
      </c>
      <c r="U4391" s="337" t="s">
        <v>1495</v>
      </c>
      <c r="V4391" s="337">
        <v>18</v>
      </c>
      <c r="W4391" s="337" t="s">
        <v>19695</v>
      </c>
      <c r="X4391" s="337" t="s">
        <v>19695</v>
      </c>
      <c r="Y4391" s="337" t="s">
        <v>19695</v>
      </c>
      <c r="Z4391" s="337" t="s">
        <v>1745</v>
      </c>
      <c r="AA4391" s="337" t="s">
        <v>761</v>
      </c>
      <c r="AB4391" s="337" t="s">
        <v>762</v>
      </c>
      <c r="AC4391" s="337" t="s">
        <v>13533</v>
      </c>
    </row>
    <row r="4392" spans="1:29" ht="15.8" x14ac:dyDescent="0.25">
      <c r="A4392" s="337" t="s">
        <v>1723</v>
      </c>
      <c r="B4392" s="337" t="s">
        <v>4974</v>
      </c>
      <c r="C4392" s="337" t="s">
        <v>1821</v>
      </c>
      <c r="D4392" s="337" t="s">
        <v>449</v>
      </c>
      <c r="E4392" s="337" t="s">
        <v>4975</v>
      </c>
      <c r="F4392" s="338">
        <v>42816</v>
      </c>
      <c r="G4392" s="337" t="s">
        <v>1324</v>
      </c>
      <c r="H4392" s="338">
        <v>42866</v>
      </c>
      <c r="I4392" s="337" t="s">
        <v>19695</v>
      </c>
      <c r="J4392" s="337" t="s">
        <v>36</v>
      </c>
      <c r="K4392" s="337" t="s">
        <v>19695</v>
      </c>
      <c r="L4392" s="337" t="s">
        <v>19695</v>
      </c>
      <c r="M4392" s="337" t="s">
        <v>19695</v>
      </c>
      <c r="N4392" s="337" t="s">
        <v>19695</v>
      </c>
      <c r="O4392" s="337" t="s">
        <v>19695</v>
      </c>
      <c r="P4392" s="337" t="s">
        <v>19695</v>
      </c>
      <c r="Q4392" s="337" t="s">
        <v>19695</v>
      </c>
      <c r="R4392" s="337" t="s">
        <v>35</v>
      </c>
      <c r="S4392" s="337" t="s">
        <v>77</v>
      </c>
      <c r="T4392" s="337" t="s">
        <v>4976</v>
      </c>
      <c r="U4392" s="337" t="s">
        <v>4977</v>
      </c>
      <c r="V4392" s="337">
        <v>8</v>
      </c>
      <c r="W4392" s="337" t="s">
        <v>19695</v>
      </c>
      <c r="X4392" s="337" t="s">
        <v>19695</v>
      </c>
      <c r="Y4392" s="337" t="s">
        <v>19695</v>
      </c>
      <c r="Z4392" s="337" t="s">
        <v>1753</v>
      </c>
      <c r="AA4392" s="337" t="s">
        <v>735</v>
      </c>
      <c r="AB4392" s="337" t="s">
        <v>718</v>
      </c>
      <c r="AC4392" s="337" t="s">
        <v>15402</v>
      </c>
    </row>
    <row r="4393" spans="1:29" ht="15.8" x14ac:dyDescent="0.25">
      <c r="A4393" s="337" t="s">
        <v>1723</v>
      </c>
      <c r="B4393" s="337" t="s">
        <v>6651</v>
      </c>
      <c r="C4393" s="337" t="s">
        <v>1725</v>
      </c>
      <c r="D4393" s="337" t="s">
        <v>1730</v>
      </c>
      <c r="E4393" s="337" t="s">
        <v>6652</v>
      </c>
      <c r="F4393" s="338">
        <v>42815</v>
      </c>
      <c r="G4393" s="337" t="s">
        <v>4984</v>
      </c>
      <c r="H4393" s="338">
        <v>42865</v>
      </c>
      <c r="I4393" s="337" t="s">
        <v>19695</v>
      </c>
      <c r="J4393" s="337" t="s">
        <v>36</v>
      </c>
      <c r="K4393" s="337" t="s">
        <v>19695</v>
      </c>
      <c r="L4393" s="337" t="s">
        <v>19695</v>
      </c>
      <c r="M4393" s="337" t="s">
        <v>19695</v>
      </c>
      <c r="N4393" s="337" t="s">
        <v>19695</v>
      </c>
      <c r="O4393" s="337" t="s">
        <v>19695</v>
      </c>
      <c r="P4393" s="337" t="s">
        <v>19695</v>
      </c>
      <c r="Q4393" s="337" t="s">
        <v>19695</v>
      </c>
      <c r="R4393" s="337" t="s">
        <v>18</v>
      </c>
      <c r="S4393" s="337" t="s">
        <v>1072</v>
      </c>
      <c r="T4393" s="337" t="s">
        <v>143</v>
      </c>
      <c r="U4393" s="337" t="s">
        <v>143</v>
      </c>
      <c r="V4393" s="337">
        <v>10</v>
      </c>
      <c r="W4393" s="337" t="s">
        <v>19695</v>
      </c>
      <c r="X4393" s="337" t="s">
        <v>19695</v>
      </c>
      <c r="Y4393" s="337" t="s">
        <v>19695</v>
      </c>
      <c r="Z4393" s="337" t="s">
        <v>1745</v>
      </c>
      <c r="AA4393" s="337" t="s">
        <v>853</v>
      </c>
      <c r="AB4393" s="337" t="s">
        <v>854</v>
      </c>
      <c r="AC4393" s="337" t="s">
        <v>15219</v>
      </c>
    </row>
    <row r="4394" spans="1:29" ht="15.8" x14ac:dyDescent="0.25">
      <c r="A4394" s="337" t="s">
        <v>1723</v>
      </c>
      <c r="B4394" s="337" t="s">
        <v>4628</v>
      </c>
      <c r="C4394" s="337" t="s">
        <v>1821</v>
      </c>
      <c r="D4394" s="337" t="s">
        <v>449</v>
      </c>
      <c r="E4394" s="337" t="s">
        <v>4629</v>
      </c>
      <c r="F4394" s="338">
        <v>42812</v>
      </c>
      <c r="G4394" s="337" t="s">
        <v>4417</v>
      </c>
      <c r="H4394" s="338">
        <v>42862</v>
      </c>
      <c r="I4394" s="337" t="s">
        <v>19695</v>
      </c>
      <c r="J4394" s="337" t="s">
        <v>16</v>
      </c>
      <c r="K4394" s="337" t="s">
        <v>19695</v>
      </c>
      <c r="L4394" s="337" t="s">
        <v>19695</v>
      </c>
      <c r="M4394" s="337" t="s">
        <v>19695</v>
      </c>
      <c r="N4394" s="337" t="s">
        <v>19695</v>
      </c>
      <c r="O4394" s="337" t="s">
        <v>19695</v>
      </c>
      <c r="P4394" s="337" t="s">
        <v>19695</v>
      </c>
      <c r="Q4394" s="337" t="s">
        <v>19695</v>
      </c>
      <c r="R4394" s="337" t="s">
        <v>18</v>
      </c>
      <c r="S4394" s="337" t="s">
        <v>1072</v>
      </c>
      <c r="T4394" s="337" t="s">
        <v>383</v>
      </c>
      <c r="U4394" s="337" t="s">
        <v>4630</v>
      </c>
      <c r="V4394" s="337">
        <v>10</v>
      </c>
      <c r="W4394" s="337" t="s">
        <v>19695</v>
      </c>
      <c r="X4394" s="337" t="s">
        <v>19695</v>
      </c>
      <c r="Y4394" s="337" t="s">
        <v>19695</v>
      </c>
      <c r="Z4394" s="337" t="s">
        <v>1728</v>
      </c>
      <c r="AA4394" s="337" t="s">
        <v>735</v>
      </c>
      <c r="AB4394" s="337" t="s">
        <v>718</v>
      </c>
      <c r="AC4394" s="337" t="s">
        <v>13697</v>
      </c>
    </row>
    <row r="4395" spans="1:29" ht="15.8" x14ac:dyDescent="0.25">
      <c r="A4395" s="337" t="s">
        <v>1723</v>
      </c>
      <c r="B4395" s="337" t="s">
        <v>5516</v>
      </c>
      <c r="C4395" s="337" t="s">
        <v>1725</v>
      </c>
      <c r="D4395" s="337" t="s">
        <v>1726</v>
      </c>
      <c r="E4395" s="337" t="s">
        <v>4629</v>
      </c>
      <c r="F4395" s="338">
        <v>42812</v>
      </c>
      <c r="G4395" s="337" t="s">
        <v>4417</v>
      </c>
      <c r="H4395" s="338">
        <v>42862</v>
      </c>
      <c r="I4395" s="337" t="s">
        <v>19695</v>
      </c>
      <c r="J4395" s="337" t="s">
        <v>36</v>
      </c>
      <c r="K4395" s="337" t="s">
        <v>19695</v>
      </c>
      <c r="L4395" s="337" t="s">
        <v>19695</v>
      </c>
      <c r="M4395" s="337" t="s">
        <v>19695</v>
      </c>
      <c r="N4395" s="337" t="s">
        <v>19695</v>
      </c>
      <c r="O4395" s="337" t="s">
        <v>19695</v>
      </c>
      <c r="P4395" s="337" t="s">
        <v>19695</v>
      </c>
      <c r="Q4395" s="337" t="s">
        <v>19695</v>
      </c>
      <c r="R4395" s="337" t="s">
        <v>52</v>
      </c>
      <c r="S4395" s="337" t="s">
        <v>1494</v>
      </c>
      <c r="T4395" s="337" t="s">
        <v>52</v>
      </c>
      <c r="U4395" s="337" t="s">
        <v>5517</v>
      </c>
      <c r="V4395" s="337">
        <v>16</v>
      </c>
      <c r="W4395" s="337" t="s">
        <v>19695</v>
      </c>
      <c r="X4395" s="337" t="s">
        <v>19695</v>
      </c>
      <c r="Y4395" s="337" t="s">
        <v>19695</v>
      </c>
      <c r="Z4395" s="337" t="s">
        <v>1753</v>
      </c>
      <c r="AA4395" s="337" t="s">
        <v>1499</v>
      </c>
      <c r="AB4395" s="337" t="s">
        <v>718</v>
      </c>
      <c r="AC4395" s="337" t="s">
        <v>13699</v>
      </c>
    </row>
    <row r="4396" spans="1:29" ht="15.8" x14ac:dyDescent="0.25">
      <c r="A4396" s="337" t="s">
        <v>1723</v>
      </c>
      <c r="B4396" s="337" t="s">
        <v>4868</v>
      </c>
      <c r="C4396" s="337" t="s">
        <v>1821</v>
      </c>
      <c r="D4396" s="337" t="s">
        <v>449</v>
      </c>
      <c r="E4396" s="337" t="s">
        <v>4869</v>
      </c>
      <c r="F4396" s="338">
        <v>42823</v>
      </c>
      <c r="G4396" s="337" t="s">
        <v>4870</v>
      </c>
      <c r="H4396" s="338">
        <v>42861</v>
      </c>
      <c r="I4396" s="337" t="s">
        <v>19695</v>
      </c>
      <c r="J4396" s="337" t="s">
        <v>36</v>
      </c>
      <c r="K4396" s="337" t="s">
        <v>19695</v>
      </c>
      <c r="L4396" s="337" t="s">
        <v>19695</v>
      </c>
      <c r="M4396" s="337" t="s">
        <v>19695</v>
      </c>
      <c r="N4396" s="337" t="s">
        <v>19695</v>
      </c>
      <c r="O4396" s="337" t="s">
        <v>19695</v>
      </c>
      <c r="P4396" s="337" t="s">
        <v>19695</v>
      </c>
      <c r="Q4396" s="337" t="s">
        <v>19695</v>
      </c>
      <c r="R4396" s="337" t="s">
        <v>45</v>
      </c>
      <c r="S4396" s="337" t="s">
        <v>80</v>
      </c>
      <c r="T4396" s="337" t="s">
        <v>4871</v>
      </c>
      <c r="U4396" s="337" t="s">
        <v>1679</v>
      </c>
      <c r="V4396" s="337">
        <v>8</v>
      </c>
      <c r="W4396" s="337" t="s">
        <v>19695</v>
      </c>
      <c r="X4396" s="337" t="s">
        <v>19695</v>
      </c>
      <c r="Y4396" s="337" t="s">
        <v>19695</v>
      </c>
      <c r="Z4396" s="337" t="s">
        <v>1728</v>
      </c>
      <c r="AA4396" s="337" t="s">
        <v>717</v>
      </c>
      <c r="AB4396" s="337" t="s">
        <v>718</v>
      </c>
      <c r="AC4396" s="337" t="s">
        <v>13783</v>
      </c>
    </row>
    <row r="4397" spans="1:29" ht="15.8" x14ac:dyDescent="0.25">
      <c r="A4397" s="337" t="s">
        <v>1723</v>
      </c>
      <c r="B4397" s="337" t="s">
        <v>6657</v>
      </c>
      <c r="C4397" s="337" t="s">
        <v>1821</v>
      </c>
      <c r="D4397" s="337" t="s">
        <v>449</v>
      </c>
      <c r="E4397" s="337" t="s">
        <v>5272</v>
      </c>
      <c r="F4397" s="338">
        <v>42829</v>
      </c>
      <c r="G4397" s="337" t="s">
        <v>4870</v>
      </c>
      <c r="H4397" s="338">
        <v>42861</v>
      </c>
      <c r="I4397" s="337" t="s">
        <v>19695</v>
      </c>
      <c r="J4397" s="337" t="s">
        <v>36</v>
      </c>
      <c r="K4397" s="337" t="s">
        <v>19695</v>
      </c>
      <c r="L4397" s="337" t="s">
        <v>19695</v>
      </c>
      <c r="M4397" s="337" t="s">
        <v>19695</v>
      </c>
      <c r="N4397" s="337" t="s">
        <v>19695</v>
      </c>
      <c r="O4397" s="337" t="s">
        <v>19695</v>
      </c>
      <c r="P4397" s="337" t="s">
        <v>19695</v>
      </c>
      <c r="Q4397" s="337" t="s">
        <v>19695</v>
      </c>
      <c r="R4397" s="337" t="s">
        <v>15</v>
      </c>
      <c r="S4397" s="337" t="s">
        <v>1086</v>
      </c>
      <c r="T4397" s="337" t="s">
        <v>1086</v>
      </c>
      <c r="U4397" s="337" t="s">
        <v>6658</v>
      </c>
      <c r="V4397" s="337">
        <v>8</v>
      </c>
      <c r="W4397" s="337" t="s">
        <v>19695</v>
      </c>
      <c r="X4397" s="337" t="s">
        <v>19695</v>
      </c>
      <c r="Y4397" s="337" t="s">
        <v>19695</v>
      </c>
      <c r="Z4397" s="337" t="s">
        <v>1745</v>
      </c>
      <c r="AA4397" s="337" t="s">
        <v>853</v>
      </c>
      <c r="AB4397" s="337" t="s">
        <v>854</v>
      </c>
      <c r="AC4397" s="337" t="s">
        <v>13726</v>
      </c>
    </row>
    <row r="4398" spans="1:29" ht="15.8" x14ac:dyDescent="0.25">
      <c r="A4398" s="337" t="s">
        <v>1723</v>
      </c>
      <c r="B4398" s="337" t="s">
        <v>7197</v>
      </c>
      <c r="C4398" s="337" t="s">
        <v>1725</v>
      </c>
      <c r="D4398" s="337" t="s">
        <v>1726</v>
      </c>
      <c r="E4398" s="337" t="s">
        <v>7198</v>
      </c>
      <c r="F4398" s="338">
        <v>42782</v>
      </c>
      <c r="G4398" s="337" t="s">
        <v>5971</v>
      </c>
      <c r="H4398" s="338">
        <v>42860</v>
      </c>
      <c r="I4398" s="337" t="s">
        <v>19695</v>
      </c>
      <c r="J4398" s="337" t="s">
        <v>16</v>
      </c>
      <c r="K4398" s="337" t="s">
        <v>19695</v>
      </c>
      <c r="L4398" s="337" t="s">
        <v>19695</v>
      </c>
      <c r="M4398" s="337" t="s">
        <v>19695</v>
      </c>
      <c r="N4398" s="337" t="s">
        <v>19695</v>
      </c>
      <c r="O4398" s="337" t="s">
        <v>19695</v>
      </c>
      <c r="P4398" s="337" t="s">
        <v>19695</v>
      </c>
      <c r="Q4398" s="337" t="s">
        <v>19695</v>
      </c>
      <c r="R4398" s="337" t="s">
        <v>109</v>
      </c>
      <c r="S4398" s="337" t="s">
        <v>110</v>
      </c>
      <c r="T4398" s="337" t="s">
        <v>110</v>
      </c>
      <c r="U4398" s="337" t="s">
        <v>402</v>
      </c>
      <c r="V4398" s="337">
        <v>4</v>
      </c>
      <c r="W4398" s="337" t="s">
        <v>19695</v>
      </c>
      <c r="X4398" s="337" t="s">
        <v>19695</v>
      </c>
      <c r="Y4398" s="337" t="s">
        <v>19695</v>
      </c>
      <c r="Z4398" s="337" t="s">
        <v>1728</v>
      </c>
      <c r="AA4398" s="337" t="s">
        <v>717</v>
      </c>
      <c r="AB4398" s="337" t="s">
        <v>718</v>
      </c>
      <c r="AC4398" s="337" t="s">
        <v>13882</v>
      </c>
    </row>
    <row r="4399" spans="1:29" ht="15.8" x14ac:dyDescent="0.25">
      <c r="A4399" s="337" t="s">
        <v>1723</v>
      </c>
      <c r="B4399" s="337" t="s">
        <v>5970</v>
      </c>
      <c r="C4399" s="337" t="s">
        <v>1821</v>
      </c>
      <c r="D4399" s="337" t="s">
        <v>449</v>
      </c>
      <c r="E4399" s="337" t="s">
        <v>5480</v>
      </c>
      <c r="F4399" s="338">
        <v>42810</v>
      </c>
      <c r="G4399" s="337" t="s">
        <v>5971</v>
      </c>
      <c r="H4399" s="338">
        <v>42860</v>
      </c>
      <c r="I4399" s="337" t="s">
        <v>19695</v>
      </c>
      <c r="J4399" s="337" t="s">
        <v>16</v>
      </c>
      <c r="K4399" s="337" t="s">
        <v>19695</v>
      </c>
      <c r="L4399" s="337" t="s">
        <v>19695</v>
      </c>
      <c r="M4399" s="337" t="s">
        <v>19695</v>
      </c>
      <c r="N4399" s="337" t="s">
        <v>19695</v>
      </c>
      <c r="O4399" s="337" t="s">
        <v>19695</v>
      </c>
      <c r="P4399" s="337" t="s">
        <v>19695</v>
      </c>
      <c r="Q4399" s="337" t="s">
        <v>19695</v>
      </c>
      <c r="R4399" s="337" t="s">
        <v>1225</v>
      </c>
      <c r="S4399" s="337" t="s">
        <v>1568</v>
      </c>
      <c r="T4399" s="337" t="s">
        <v>1569</v>
      </c>
      <c r="U4399" s="337" t="s">
        <v>5972</v>
      </c>
      <c r="V4399" s="337">
        <v>8</v>
      </c>
      <c r="W4399" s="337" t="s">
        <v>19695</v>
      </c>
      <c r="X4399" s="337" t="s">
        <v>19695</v>
      </c>
      <c r="Y4399" s="337" t="s">
        <v>19695</v>
      </c>
      <c r="Z4399" s="337" t="s">
        <v>1753</v>
      </c>
      <c r="AA4399" s="337" t="s">
        <v>1499</v>
      </c>
      <c r="AB4399" s="337" t="s">
        <v>718</v>
      </c>
      <c r="AC4399" s="337" t="s">
        <v>13680</v>
      </c>
    </row>
    <row r="4400" spans="1:29" ht="15.8" x14ac:dyDescent="0.25">
      <c r="A4400" s="337" t="s">
        <v>1723</v>
      </c>
      <c r="B4400" s="337" t="s">
        <v>5973</v>
      </c>
      <c r="C4400" s="337" t="s">
        <v>1821</v>
      </c>
      <c r="D4400" s="337" t="s">
        <v>449</v>
      </c>
      <c r="E4400" s="337" t="s">
        <v>5480</v>
      </c>
      <c r="F4400" s="338">
        <v>42810</v>
      </c>
      <c r="G4400" s="337" t="s">
        <v>5971</v>
      </c>
      <c r="H4400" s="338">
        <v>42860</v>
      </c>
      <c r="I4400" s="337" t="s">
        <v>19695</v>
      </c>
      <c r="J4400" s="337" t="s">
        <v>36</v>
      </c>
      <c r="K4400" s="337" t="s">
        <v>19695</v>
      </c>
      <c r="L4400" s="337" t="s">
        <v>19695</v>
      </c>
      <c r="M4400" s="337" t="s">
        <v>19695</v>
      </c>
      <c r="N4400" s="337" t="s">
        <v>19695</v>
      </c>
      <c r="O4400" s="337" t="s">
        <v>19695</v>
      </c>
      <c r="P4400" s="337" t="s">
        <v>19695</v>
      </c>
      <c r="Q4400" s="337" t="s">
        <v>19695</v>
      </c>
      <c r="R4400" s="337" t="s">
        <v>1225</v>
      </c>
      <c r="S4400" s="337" t="s">
        <v>1568</v>
      </c>
      <c r="T4400" s="337" t="s">
        <v>1569</v>
      </c>
      <c r="U4400" s="337" t="s">
        <v>5974</v>
      </c>
      <c r="V4400" s="337">
        <v>8</v>
      </c>
      <c r="W4400" s="337" t="s">
        <v>19695</v>
      </c>
      <c r="X4400" s="337" t="s">
        <v>19695</v>
      </c>
      <c r="Y4400" s="337" t="s">
        <v>19695</v>
      </c>
      <c r="Z4400" s="337" t="s">
        <v>1753</v>
      </c>
      <c r="AA4400" s="337" t="s">
        <v>1499</v>
      </c>
      <c r="AB4400" s="337" t="s">
        <v>718</v>
      </c>
      <c r="AC4400" s="337" t="s">
        <v>13680</v>
      </c>
    </row>
    <row r="4401" spans="1:29" ht="15.8" x14ac:dyDescent="0.25">
      <c r="A4401" s="337" t="s">
        <v>1723</v>
      </c>
      <c r="B4401" s="337" t="s">
        <v>4742</v>
      </c>
      <c r="C4401" s="337" t="s">
        <v>1821</v>
      </c>
      <c r="D4401" s="337" t="s">
        <v>449</v>
      </c>
      <c r="E4401" s="337" t="s">
        <v>4743</v>
      </c>
      <c r="F4401" s="338">
        <v>42809</v>
      </c>
      <c r="G4401" s="337" t="s">
        <v>4744</v>
      </c>
      <c r="H4401" s="338">
        <v>42859</v>
      </c>
      <c r="I4401" s="337" t="s">
        <v>19695</v>
      </c>
      <c r="J4401" s="337" t="s">
        <v>36</v>
      </c>
      <c r="K4401" s="337" t="s">
        <v>19695</v>
      </c>
      <c r="L4401" s="337" t="s">
        <v>19695</v>
      </c>
      <c r="M4401" s="337" t="s">
        <v>19695</v>
      </c>
      <c r="N4401" s="337" t="s">
        <v>19695</v>
      </c>
      <c r="O4401" s="337" t="s">
        <v>19695</v>
      </c>
      <c r="P4401" s="337" t="s">
        <v>19695</v>
      </c>
      <c r="Q4401" s="337" t="s">
        <v>19695</v>
      </c>
      <c r="R4401" s="337" t="s">
        <v>144</v>
      </c>
      <c r="S4401" s="337" t="s">
        <v>97</v>
      </c>
      <c r="T4401" s="337" t="s">
        <v>817</v>
      </c>
      <c r="U4401" s="337" t="s">
        <v>817</v>
      </c>
      <c r="V4401" s="337">
        <v>8</v>
      </c>
      <c r="W4401" s="337" t="s">
        <v>19695</v>
      </c>
      <c r="X4401" s="337" t="s">
        <v>19695</v>
      </c>
      <c r="Y4401" s="337" t="s">
        <v>19695</v>
      </c>
      <c r="Z4401" s="337" t="s">
        <v>1728</v>
      </c>
      <c r="AA4401" s="337" t="s">
        <v>717</v>
      </c>
      <c r="AB4401" s="337" t="s">
        <v>718</v>
      </c>
      <c r="AC4401" s="337" t="s">
        <v>13648</v>
      </c>
    </row>
    <row r="4402" spans="1:29" ht="15.8" x14ac:dyDescent="0.25">
      <c r="A4402" s="337" t="s">
        <v>1723</v>
      </c>
      <c r="B4402" s="337" t="s">
        <v>6124</v>
      </c>
      <c r="C4402" s="337" t="s">
        <v>1821</v>
      </c>
      <c r="D4402" s="337" t="s">
        <v>449</v>
      </c>
      <c r="E4402" s="337" t="s">
        <v>4610</v>
      </c>
      <c r="F4402" s="338">
        <v>42845</v>
      </c>
      <c r="G4402" s="337" t="s">
        <v>6125</v>
      </c>
      <c r="H4402" s="338">
        <v>42858</v>
      </c>
      <c r="I4402" s="337" t="s">
        <v>19695</v>
      </c>
      <c r="J4402" s="337" t="s">
        <v>16</v>
      </c>
      <c r="K4402" s="337" t="s">
        <v>19695</v>
      </c>
      <c r="L4402" s="337" t="s">
        <v>19695</v>
      </c>
      <c r="M4402" s="337" t="s">
        <v>19695</v>
      </c>
      <c r="N4402" s="337" t="s">
        <v>19695</v>
      </c>
      <c r="O4402" s="337" t="s">
        <v>19695</v>
      </c>
      <c r="P4402" s="337" t="s">
        <v>19695</v>
      </c>
      <c r="Q4402" s="337" t="s">
        <v>19695</v>
      </c>
      <c r="R4402" s="337" t="s">
        <v>52</v>
      </c>
      <c r="S4402" s="337" t="s">
        <v>69</v>
      </c>
      <c r="T4402" s="337" t="s">
        <v>69</v>
      </c>
      <c r="U4402" s="337" t="s">
        <v>2544</v>
      </c>
      <c r="V4402" s="337">
        <v>10</v>
      </c>
      <c r="W4402" s="337" t="s">
        <v>19695</v>
      </c>
      <c r="X4402" s="337" t="s">
        <v>19695</v>
      </c>
      <c r="Y4402" s="337" t="s">
        <v>19695</v>
      </c>
      <c r="Z4402" s="337" t="s">
        <v>1745</v>
      </c>
      <c r="AA4402" s="337" t="s">
        <v>853</v>
      </c>
      <c r="AB4402" s="337" t="s">
        <v>854</v>
      </c>
      <c r="AC4402" s="337" t="s">
        <v>15245</v>
      </c>
    </row>
    <row r="4403" spans="1:29" ht="15.8" x14ac:dyDescent="0.25">
      <c r="A4403" s="337" t="s">
        <v>1723</v>
      </c>
      <c r="B4403" s="337" t="s">
        <v>4402</v>
      </c>
      <c r="C4403" s="337" t="s">
        <v>1821</v>
      </c>
      <c r="D4403" s="337" t="s">
        <v>449</v>
      </c>
      <c r="E4403" s="337" t="s">
        <v>4403</v>
      </c>
      <c r="F4403" s="338">
        <v>42807</v>
      </c>
      <c r="G4403" s="337" t="s">
        <v>4404</v>
      </c>
      <c r="H4403" s="338">
        <v>42857</v>
      </c>
      <c r="I4403" s="337" t="s">
        <v>19695</v>
      </c>
      <c r="J4403" s="337" t="s">
        <v>36</v>
      </c>
      <c r="K4403" s="337" t="s">
        <v>19695</v>
      </c>
      <c r="L4403" s="337" t="s">
        <v>19695</v>
      </c>
      <c r="M4403" s="337" t="s">
        <v>19695</v>
      </c>
      <c r="N4403" s="337" t="s">
        <v>19695</v>
      </c>
      <c r="O4403" s="337" t="s">
        <v>19695</v>
      </c>
      <c r="P4403" s="337" t="s">
        <v>19695</v>
      </c>
      <c r="Q4403" s="337" t="s">
        <v>19695</v>
      </c>
      <c r="R4403" s="337" t="s">
        <v>112</v>
      </c>
      <c r="S4403" s="337" t="s">
        <v>113</v>
      </c>
      <c r="T4403" s="337" t="s">
        <v>4405</v>
      </c>
      <c r="U4403" s="337" t="s">
        <v>4406</v>
      </c>
      <c r="V4403" s="337">
        <v>12</v>
      </c>
      <c r="W4403" s="337" t="s">
        <v>19695</v>
      </c>
      <c r="X4403" s="337" t="s">
        <v>19695</v>
      </c>
      <c r="Y4403" s="337" t="s">
        <v>19695</v>
      </c>
      <c r="Z4403" s="337" t="s">
        <v>1728</v>
      </c>
      <c r="AA4403" s="337" t="s">
        <v>735</v>
      </c>
      <c r="AB4403" s="337" t="s">
        <v>718</v>
      </c>
      <c r="AC4403" s="337" t="s">
        <v>13672</v>
      </c>
    </row>
    <row r="4404" spans="1:29" ht="15.8" x14ac:dyDescent="0.25">
      <c r="A4404" s="337" t="s">
        <v>1723</v>
      </c>
      <c r="B4404" s="337" t="s">
        <v>4844</v>
      </c>
      <c r="C4404" s="337" t="s">
        <v>1821</v>
      </c>
      <c r="D4404" s="337" t="s">
        <v>449</v>
      </c>
      <c r="E4404" s="337" t="s">
        <v>4501</v>
      </c>
      <c r="F4404" s="338">
        <v>42806</v>
      </c>
      <c r="G4404" s="337" t="s">
        <v>4502</v>
      </c>
      <c r="H4404" s="338">
        <v>42856</v>
      </c>
      <c r="I4404" s="337" t="s">
        <v>19695</v>
      </c>
      <c r="J4404" s="337" t="s">
        <v>36</v>
      </c>
      <c r="K4404" s="337" t="s">
        <v>19695</v>
      </c>
      <c r="L4404" s="337" t="s">
        <v>19695</v>
      </c>
      <c r="M4404" s="337" t="s">
        <v>19695</v>
      </c>
      <c r="N4404" s="337" t="s">
        <v>19695</v>
      </c>
      <c r="O4404" s="337" t="s">
        <v>19695</v>
      </c>
      <c r="P4404" s="337" t="s">
        <v>19695</v>
      </c>
      <c r="Q4404" s="337" t="s">
        <v>19695</v>
      </c>
      <c r="R4404" s="337" t="s">
        <v>66</v>
      </c>
      <c r="S4404" s="337" t="s">
        <v>1633</v>
      </c>
      <c r="T4404" s="337" t="s">
        <v>4845</v>
      </c>
      <c r="U4404" s="337" t="s">
        <v>4845</v>
      </c>
      <c r="V4404" s="337">
        <v>12</v>
      </c>
      <c r="W4404" s="337" t="s">
        <v>19695</v>
      </c>
      <c r="X4404" s="337" t="s">
        <v>19695</v>
      </c>
      <c r="Y4404" s="337" t="s">
        <v>19695</v>
      </c>
      <c r="Z4404" s="337" t="s">
        <v>1728</v>
      </c>
      <c r="AA4404" s="337" t="s">
        <v>735</v>
      </c>
      <c r="AB4404" s="337" t="s">
        <v>718</v>
      </c>
      <c r="AC4404" s="337" t="s">
        <v>13649</v>
      </c>
    </row>
    <row r="4405" spans="1:29" ht="15.8" x14ac:dyDescent="0.25">
      <c r="A4405" s="337" t="s">
        <v>1723</v>
      </c>
      <c r="B4405" s="337" t="s">
        <v>10924</v>
      </c>
      <c r="C4405" s="337" t="s">
        <v>1821</v>
      </c>
      <c r="D4405" s="337" t="s">
        <v>449</v>
      </c>
      <c r="E4405" s="337" t="s">
        <v>4501</v>
      </c>
      <c r="F4405" s="338">
        <v>42806</v>
      </c>
      <c r="G4405" s="337" t="s">
        <v>4502</v>
      </c>
      <c r="H4405" s="338">
        <v>42856</v>
      </c>
      <c r="I4405" s="337" t="s">
        <v>19695</v>
      </c>
      <c r="J4405" s="337" t="s">
        <v>36</v>
      </c>
      <c r="K4405" s="337" t="s">
        <v>19695</v>
      </c>
      <c r="L4405" s="337" t="s">
        <v>19695</v>
      </c>
      <c r="M4405" s="337" t="s">
        <v>19695</v>
      </c>
      <c r="N4405" s="337" t="s">
        <v>19695</v>
      </c>
      <c r="O4405" s="337" t="s">
        <v>19695</v>
      </c>
      <c r="P4405" s="337" t="s">
        <v>19695</v>
      </c>
      <c r="Q4405" s="337" t="s">
        <v>19695</v>
      </c>
      <c r="R4405" s="337" t="s">
        <v>15</v>
      </c>
      <c r="S4405" s="337" t="s">
        <v>3715</v>
      </c>
      <c r="T4405" s="337" t="s">
        <v>10922</v>
      </c>
      <c r="U4405" s="337" t="s">
        <v>10923</v>
      </c>
      <c r="V4405" s="337">
        <v>8</v>
      </c>
      <c r="W4405" s="337" t="s">
        <v>19695</v>
      </c>
      <c r="X4405" s="337" t="s">
        <v>19695</v>
      </c>
      <c r="Y4405" s="337" t="s">
        <v>19695</v>
      </c>
      <c r="Z4405" s="337" t="s">
        <v>1728</v>
      </c>
      <c r="AA4405" s="337" t="s">
        <v>735</v>
      </c>
      <c r="AB4405" s="337" t="s">
        <v>718</v>
      </c>
      <c r="AC4405" s="337" t="s">
        <v>13670</v>
      </c>
    </row>
    <row r="4406" spans="1:29" ht="15.8" x14ac:dyDescent="0.25">
      <c r="A4406" s="337" t="s">
        <v>1723</v>
      </c>
      <c r="B4406" s="337" t="s">
        <v>4500</v>
      </c>
      <c r="C4406" s="337" t="s">
        <v>1821</v>
      </c>
      <c r="D4406" s="337" t="s">
        <v>449</v>
      </c>
      <c r="E4406" s="337" t="s">
        <v>4501</v>
      </c>
      <c r="F4406" s="338">
        <v>42806</v>
      </c>
      <c r="G4406" s="337" t="s">
        <v>4502</v>
      </c>
      <c r="H4406" s="338">
        <v>42856</v>
      </c>
      <c r="I4406" s="337" t="s">
        <v>19695</v>
      </c>
      <c r="J4406" s="337" t="s">
        <v>36</v>
      </c>
      <c r="K4406" s="337" t="s">
        <v>19695</v>
      </c>
      <c r="L4406" s="337" t="s">
        <v>19695</v>
      </c>
      <c r="M4406" s="337" t="s">
        <v>19695</v>
      </c>
      <c r="N4406" s="337" t="s">
        <v>19695</v>
      </c>
      <c r="O4406" s="337" t="s">
        <v>19695</v>
      </c>
      <c r="P4406" s="337" t="s">
        <v>19695</v>
      </c>
      <c r="Q4406" s="337" t="s">
        <v>19695</v>
      </c>
      <c r="R4406" s="337" t="s">
        <v>139</v>
      </c>
      <c r="S4406" s="337" t="s">
        <v>810</v>
      </c>
      <c r="T4406" s="337" t="s">
        <v>4503</v>
      </c>
      <c r="U4406" s="337" t="s">
        <v>4504</v>
      </c>
      <c r="V4406" s="337">
        <v>8</v>
      </c>
      <c r="W4406" s="337" t="s">
        <v>19695</v>
      </c>
      <c r="X4406" s="337" t="s">
        <v>19695</v>
      </c>
      <c r="Y4406" s="337" t="s">
        <v>19695</v>
      </c>
      <c r="Z4406" s="337" t="s">
        <v>1728</v>
      </c>
      <c r="AA4406" s="337" t="s">
        <v>717</v>
      </c>
      <c r="AB4406" s="337" t="s">
        <v>718</v>
      </c>
      <c r="AC4406" s="337" t="s">
        <v>13671</v>
      </c>
    </row>
    <row r="4407" spans="1:29" ht="15.8" x14ac:dyDescent="0.25">
      <c r="A4407" s="337" t="s">
        <v>1723</v>
      </c>
      <c r="B4407" s="337" t="s">
        <v>6852</v>
      </c>
      <c r="C4407" s="337" t="s">
        <v>1821</v>
      </c>
      <c r="D4407" s="337" t="s">
        <v>449</v>
      </c>
      <c r="E4407" s="337" t="s">
        <v>4501</v>
      </c>
      <c r="F4407" s="338">
        <v>42806</v>
      </c>
      <c r="G4407" s="337" t="s">
        <v>4502</v>
      </c>
      <c r="H4407" s="338">
        <v>42856</v>
      </c>
      <c r="I4407" s="337" t="s">
        <v>19695</v>
      </c>
      <c r="J4407" s="337" t="s">
        <v>36</v>
      </c>
      <c r="K4407" s="337" t="s">
        <v>19695</v>
      </c>
      <c r="L4407" s="337" t="s">
        <v>19695</v>
      </c>
      <c r="M4407" s="337" t="s">
        <v>19695</v>
      </c>
      <c r="N4407" s="337" t="s">
        <v>19695</v>
      </c>
      <c r="O4407" s="337" t="s">
        <v>19695</v>
      </c>
      <c r="P4407" s="337" t="s">
        <v>19695</v>
      </c>
      <c r="Q4407" s="337" t="s">
        <v>19695</v>
      </c>
      <c r="R4407" s="337" t="s">
        <v>98</v>
      </c>
      <c r="S4407" s="337" t="s">
        <v>1690</v>
      </c>
      <c r="T4407" s="337" t="s">
        <v>6853</v>
      </c>
      <c r="U4407" s="337" t="s">
        <v>6854</v>
      </c>
      <c r="V4407" s="337">
        <v>8</v>
      </c>
      <c r="W4407" s="337" t="s">
        <v>19695</v>
      </c>
      <c r="X4407" s="337" t="s">
        <v>19695</v>
      </c>
      <c r="Y4407" s="337" t="s">
        <v>19695</v>
      </c>
      <c r="Z4407" s="337" t="s">
        <v>1728</v>
      </c>
      <c r="AA4407" s="337" t="s">
        <v>735</v>
      </c>
      <c r="AB4407" s="337" t="s">
        <v>718</v>
      </c>
      <c r="AC4407" s="337" t="s">
        <v>13540</v>
      </c>
    </row>
    <row r="4408" spans="1:29" ht="15.8" x14ac:dyDescent="0.25">
      <c r="A4408" s="337" t="s">
        <v>1723</v>
      </c>
      <c r="B4408" s="337" t="s">
        <v>6123</v>
      </c>
      <c r="C4408" s="337" t="s">
        <v>1725</v>
      </c>
      <c r="D4408" s="337" t="s">
        <v>1726</v>
      </c>
      <c r="E4408" s="337" t="s">
        <v>4501</v>
      </c>
      <c r="F4408" s="338">
        <v>42806</v>
      </c>
      <c r="G4408" s="337" t="s">
        <v>4502</v>
      </c>
      <c r="H4408" s="338">
        <v>42856</v>
      </c>
      <c r="I4408" s="337" t="s">
        <v>19695</v>
      </c>
      <c r="J4408" s="337" t="s">
        <v>36</v>
      </c>
      <c r="K4408" s="337" t="s">
        <v>19695</v>
      </c>
      <c r="L4408" s="337" t="s">
        <v>19695</v>
      </c>
      <c r="M4408" s="337" t="s">
        <v>19695</v>
      </c>
      <c r="N4408" s="337" t="s">
        <v>19695</v>
      </c>
      <c r="O4408" s="337" t="s">
        <v>19695</v>
      </c>
      <c r="P4408" s="337" t="s">
        <v>19695</v>
      </c>
      <c r="Q4408" s="337" t="s">
        <v>19695</v>
      </c>
      <c r="R4408" s="337" t="s">
        <v>18</v>
      </c>
      <c r="S4408" s="337" t="s">
        <v>1033</v>
      </c>
      <c r="T4408" s="337" t="s">
        <v>1495</v>
      </c>
      <c r="U4408" s="337" t="s">
        <v>1495</v>
      </c>
      <c r="V4408" s="337">
        <v>9</v>
      </c>
      <c r="W4408" s="337" t="s">
        <v>19695</v>
      </c>
      <c r="X4408" s="337" t="s">
        <v>19695</v>
      </c>
      <c r="Y4408" s="337" t="s">
        <v>19695</v>
      </c>
      <c r="Z4408" s="337" t="s">
        <v>1745</v>
      </c>
      <c r="AA4408" s="337" t="s">
        <v>761</v>
      </c>
      <c r="AB4408" s="337" t="s">
        <v>762</v>
      </c>
      <c r="AC4408" s="337" t="s">
        <v>15192</v>
      </c>
    </row>
    <row r="4409" spans="1:29" ht="15.8" x14ac:dyDescent="0.25">
      <c r="A4409" s="337" t="s">
        <v>1723</v>
      </c>
      <c r="B4409" s="337" t="s">
        <v>6613</v>
      </c>
      <c r="C4409" s="337" t="s">
        <v>1821</v>
      </c>
      <c r="D4409" s="337" t="s">
        <v>449</v>
      </c>
      <c r="E4409" s="337" t="s">
        <v>4501</v>
      </c>
      <c r="F4409" s="338">
        <v>42806</v>
      </c>
      <c r="G4409" s="337" t="s">
        <v>4502</v>
      </c>
      <c r="H4409" s="338">
        <v>42856</v>
      </c>
      <c r="I4409" s="337" t="s">
        <v>19695</v>
      </c>
      <c r="J4409" s="337" t="s">
        <v>16</v>
      </c>
      <c r="K4409" s="337" t="s">
        <v>19695</v>
      </c>
      <c r="L4409" s="337" t="s">
        <v>19695</v>
      </c>
      <c r="M4409" s="337" t="s">
        <v>19695</v>
      </c>
      <c r="N4409" s="337" t="s">
        <v>19695</v>
      </c>
      <c r="O4409" s="337" t="s">
        <v>19695</v>
      </c>
      <c r="P4409" s="337" t="s">
        <v>19695</v>
      </c>
      <c r="Q4409" s="337" t="s">
        <v>19695</v>
      </c>
      <c r="R4409" s="337" t="s">
        <v>35</v>
      </c>
      <c r="S4409" s="337" t="s">
        <v>404</v>
      </c>
      <c r="T4409" s="337" t="s">
        <v>6604</v>
      </c>
      <c r="U4409" s="337" t="s">
        <v>6611</v>
      </c>
      <c r="V4409" s="337">
        <v>10</v>
      </c>
      <c r="W4409" s="337" t="s">
        <v>19695</v>
      </c>
      <c r="X4409" s="337" t="s">
        <v>19695</v>
      </c>
      <c r="Y4409" s="337" t="s">
        <v>19695</v>
      </c>
      <c r="Z4409" s="337" t="s">
        <v>1745</v>
      </c>
      <c r="AA4409" s="337" t="s">
        <v>853</v>
      </c>
      <c r="AB4409" s="337" t="s">
        <v>854</v>
      </c>
      <c r="AC4409" s="337" t="s">
        <v>13643</v>
      </c>
    </row>
    <row r="4410" spans="1:29" ht="15.8" x14ac:dyDescent="0.25">
      <c r="A4410" s="337" t="s">
        <v>1723</v>
      </c>
      <c r="B4410" s="337" t="s">
        <v>6088</v>
      </c>
      <c r="C4410" s="337" t="s">
        <v>1821</v>
      </c>
      <c r="D4410" s="337" t="s">
        <v>449</v>
      </c>
      <c r="E4410" s="337" t="s">
        <v>4501</v>
      </c>
      <c r="F4410" s="338">
        <v>42806</v>
      </c>
      <c r="G4410" s="337" t="s">
        <v>4502</v>
      </c>
      <c r="H4410" s="338">
        <v>42856</v>
      </c>
      <c r="I4410" s="337" t="s">
        <v>19695</v>
      </c>
      <c r="J4410" s="337" t="s">
        <v>36</v>
      </c>
      <c r="K4410" s="337" t="s">
        <v>19695</v>
      </c>
      <c r="L4410" s="337" t="s">
        <v>19695</v>
      </c>
      <c r="M4410" s="337" t="s">
        <v>19695</v>
      </c>
      <c r="N4410" s="337" t="s">
        <v>19695</v>
      </c>
      <c r="O4410" s="337" t="s">
        <v>19695</v>
      </c>
      <c r="P4410" s="337" t="s">
        <v>19695</v>
      </c>
      <c r="Q4410" s="337" t="s">
        <v>19695</v>
      </c>
      <c r="R4410" s="337" t="s">
        <v>920</v>
      </c>
      <c r="S4410" s="337" t="s">
        <v>921</v>
      </c>
      <c r="T4410" s="337" t="s">
        <v>6089</v>
      </c>
      <c r="U4410" s="337" t="s">
        <v>6090</v>
      </c>
      <c r="V4410" s="337">
        <v>6</v>
      </c>
      <c r="W4410" s="337" t="s">
        <v>19695</v>
      </c>
      <c r="X4410" s="337" t="s">
        <v>19695</v>
      </c>
      <c r="Y4410" s="337" t="s">
        <v>19695</v>
      </c>
      <c r="Z4410" s="337" t="s">
        <v>1745</v>
      </c>
      <c r="AA4410" s="337" t="s">
        <v>761</v>
      </c>
      <c r="AB4410" s="337" t="s">
        <v>762</v>
      </c>
      <c r="AC4410" s="337" t="s">
        <v>13646</v>
      </c>
    </row>
    <row r="4411" spans="1:29" ht="15.8" x14ac:dyDescent="0.25">
      <c r="A4411" s="337" t="s">
        <v>1723</v>
      </c>
      <c r="B4411" s="337" t="s">
        <v>6091</v>
      </c>
      <c r="C4411" s="337" t="s">
        <v>1788</v>
      </c>
      <c r="D4411" s="337" t="s">
        <v>769</v>
      </c>
      <c r="E4411" s="337" t="s">
        <v>4501</v>
      </c>
      <c r="F4411" s="338">
        <v>42806</v>
      </c>
      <c r="G4411" s="337" t="s">
        <v>4502</v>
      </c>
      <c r="H4411" s="338">
        <v>42856</v>
      </c>
      <c r="I4411" s="337" t="s">
        <v>19695</v>
      </c>
      <c r="J4411" s="337" t="s">
        <v>36</v>
      </c>
      <c r="K4411" s="337" t="s">
        <v>19695</v>
      </c>
      <c r="L4411" s="337" t="s">
        <v>19695</v>
      </c>
      <c r="M4411" s="337" t="s">
        <v>19695</v>
      </c>
      <c r="N4411" s="337" t="s">
        <v>19695</v>
      </c>
      <c r="O4411" s="337" t="s">
        <v>19695</v>
      </c>
      <c r="P4411" s="337" t="s">
        <v>19695</v>
      </c>
      <c r="Q4411" s="337" t="s">
        <v>19695</v>
      </c>
      <c r="R4411" s="337" t="s">
        <v>35</v>
      </c>
      <c r="S4411" s="337" t="s">
        <v>5268</v>
      </c>
      <c r="T4411" s="337" t="s">
        <v>6092</v>
      </c>
      <c r="U4411" s="337" t="s">
        <v>6093</v>
      </c>
      <c r="V4411" s="337">
        <v>6</v>
      </c>
      <c r="W4411" s="337" t="s">
        <v>19695</v>
      </c>
      <c r="X4411" s="337" t="s">
        <v>19695</v>
      </c>
      <c r="Y4411" s="337" t="s">
        <v>19695</v>
      </c>
      <c r="Z4411" s="337" t="s">
        <v>1745</v>
      </c>
      <c r="AA4411" s="337" t="s">
        <v>761</v>
      </c>
      <c r="AB4411" s="337" t="s">
        <v>762</v>
      </c>
      <c r="AC4411" s="337" t="s">
        <v>15202</v>
      </c>
    </row>
    <row r="4412" spans="1:29" ht="15.8" x14ac:dyDescent="0.25">
      <c r="A4412" s="337" t="s">
        <v>1723</v>
      </c>
      <c r="B4412" s="337" t="s">
        <v>6109</v>
      </c>
      <c r="C4412" s="337" t="s">
        <v>1821</v>
      </c>
      <c r="D4412" s="337" t="s">
        <v>449</v>
      </c>
      <c r="E4412" s="337" t="s">
        <v>4501</v>
      </c>
      <c r="F4412" s="338">
        <v>42806</v>
      </c>
      <c r="G4412" s="337" t="s">
        <v>4502</v>
      </c>
      <c r="H4412" s="338">
        <v>42856</v>
      </c>
      <c r="I4412" s="337" t="s">
        <v>19695</v>
      </c>
      <c r="J4412" s="337" t="s">
        <v>16</v>
      </c>
      <c r="K4412" s="337" t="s">
        <v>19695</v>
      </c>
      <c r="L4412" s="337" t="s">
        <v>19695</v>
      </c>
      <c r="M4412" s="337" t="s">
        <v>19695</v>
      </c>
      <c r="N4412" s="337" t="s">
        <v>19695</v>
      </c>
      <c r="O4412" s="337" t="s">
        <v>19695</v>
      </c>
      <c r="P4412" s="337" t="s">
        <v>19695</v>
      </c>
      <c r="Q4412" s="337" t="s">
        <v>19695</v>
      </c>
      <c r="R4412" s="337" t="s">
        <v>89</v>
      </c>
      <c r="S4412" s="337" t="s">
        <v>455</v>
      </c>
      <c r="T4412" s="337" t="s">
        <v>455</v>
      </c>
      <c r="U4412" s="337" t="s">
        <v>6110</v>
      </c>
      <c r="V4412" s="337">
        <v>6</v>
      </c>
      <c r="W4412" s="337" t="s">
        <v>19695</v>
      </c>
      <c r="X4412" s="337" t="s">
        <v>19695</v>
      </c>
      <c r="Y4412" s="337" t="s">
        <v>19695</v>
      </c>
      <c r="Z4412" s="337" t="s">
        <v>1745</v>
      </c>
      <c r="AA4412" s="337" t="s">
        <v>761</v>
      </c>
      <c r="AB4412" s="337" t="s">
        <v>762</v>
      </c>
      <c r="AC4412" s="337" t="s">
        <v>15203</v>
      </c>
    </row>
    <row r="4413" spans="1:29" ht="15.8" x14ac:dyDescent="0.25">
      <c r="A4413" s="337" t="s">
        <v>1723</v>
      </c>
      <c r="B4413" s="337" t="s">
        <v>6129</v>
      </c>
      <c r="C4413" s="337" t="s">
        <v>1821</v>
      </c>
      <c r="D4413" s="337" t="s">
        <v>449</v>
      </c>
      <c r="E4413" s="337" t="s">
        <v>4501</v>
      </c>
      <c r="F4413" s="338">
        <v>42806</v>
      </c>
      <c r="G4413" s="337" t="s">
        <v>4502</v>
      </c>
      <c r="H4413" s="338">
        <v>42856</v>
      </c>
      <c r="I4413" s="337" t="s">
        <v>19695</v>
      </c>
      <c r="J4413" s="337" t="s">
        <v>16</v>
      </c>
      <c r="K4413" s="337" t="s">
        <v>19695</v>
      </c>
      <c r="L4413" s="337" t="s">
        <v>19695</v>
      </c>
      <c r="M4413" s="337" t="s">
        <v>19695</v>
      </c>
      <c r="N4413" s="337" t="s">
        <v>19695</v>
      </c>
      <c r="O4413" s="337" t="s">
        <v>19695</v>
      </c>
      <c r="P4413" s="337" t="s">
        <v>19695</v>
      </c>
      <c r="Q4413" s="337" t="s">
        <v>19695</v>
      </c>
      <c r="R4413" s="337" t="s">
        <v>1265</v>
      </c>
      <c r="S4413" s="337" t="s">
        <v>3969</v>
      </c>
      <c r="T4413" s="337" t="s">
        <v>6130</v>
      </c>
      <c r="U4413" s="337" t="s">
        <v>6131</v>
      </c>
      <c r="V4413" s="337">
        <v>12</v>
      </c>
      <c r="W4413" s="337" t="s">
        <v>19695</v>
      </c>
      <c r="X4413" s="337" t="s">
        <v>19695</v>
      </c>
      <c r="Y4413" s="337" t="s">
        <v>19695</v>
      </c>
      <c r="Z4413" s="337" t="s">
        <v>1745</v>
      </c>
      <c r="AA4413" s="337" t="s">
        <v>761</v>
      </c>
      <c r="AB4413" s="337" t="s">
        <v>762</v>
      </c>
      <c r="AC4413" s="337" t="s">
        <v>15204</v>
      </c>
    </row>
    <row r="4414" spans="1:29" ht="15.8" x14ac:dyDescent="0.25">
      <c r="A4414" s="337" t="s">
        <v>1723</v>
      </c>
      <c r="B4414" s="337" t="s">
        <v>6147</v>
      </c>
      <c r="C4414" s="337" t="s">
        <v>1821</v>
      </c>
      <c r="D4414" s="337" t="s">
        <v>449</v>
      </c>
      <c r="E4414" s="337" t="s">
        <v>4501</v>
      </c>
      <c r="F4414" s="338">
        <v>42806</v>
      </c>
      <c r="G4414" s="337" t="s">
        <v>4502</v>
      </c>
      <c r="H4414" s="338">
        <v>42856</v>
      </c>
      <c r="I4414" s="337" t="s">
        <v>19695</v>
      </c>
      <c r="J4414" s="337" t="s">
        <v>36</v>
      </c>
      <c r="K4414" s="337" t="s">
        <v>19695</v>
      </c>
      <c r="L4414" s="337" t="s">
        <v>19695</v>
      </c>
      <c r="M4414" s="337" t="s">
        <v>19695</v>
      </c>
      <c r="N4414" s="337" t="s">
        <v>19695</v>
      </c>
      <c r="O4414" s="337" t="s">
        <v>19695</v>
      </c>
      <c r="P4414" s="337" t="s">
        <v>19695</v>
      </c>
      <c r="Q4414" s="337" t="s">
        <v>19695</v>
      </c>
      <c r="R4414" s="337" t="s">
        <v>2107</v>
      </c>
      <c r="S4414" s="337" t="s">
        <v>6148</v>
      </c>
      <c r="T4414" s="337" t="s">
        <v>6149</v>
      </c>
      <c r="U4414" s="337" t="s">
        <v>6150</v>
      </c>
      <c r="V4414" s="337">
        <v>2</v>
      </c>
      <c r="W4414" s="337" t="s">
        <v>19695</v>
      </c>
      <c r="X4414" s="337" t="s">
        <v>19695</v>
      </c>
      <c r="Y4414" s="337" t="s">
        <v>19695</v>
      </c>
      <c r="Z4414" s="337" t="s">
        <v>1745</v>
      </c>
      <c r="AA4414" s="337" t="s">
        <v>761</v>
      </c>
      <c r="AB4414" s="337" t="s">
        <v>762</v>
      </c>
      <c r="AC4414" s="337" t="s">
        <v>15206</v>
      </c>
    </row>
    <row r="4415" spans="1:29" ht="15.8" x14ac:dyDescent="0.25">
      <c r="A4415" s="337" t="s">
        <v>1723</v>
      </c>
      <c r="B4415" s="337" t="s">
        <v>6656</v>
      </c>
      <c r="C4415" s="337" t="s">
        <v>1821</v>
      </c>
      <c r="D4415" s="337" t="s">
        <v>449</v>
      </c>
      <c r="E4415" s="337" t="s">
        <v>4501</v>
      </c>
      <c r="F4415" s="338">
        <v>42806</v>
      </c>
      <c r="G4415" s="337" t="s">
        <v>4502</v>
      </c>
      <c r="H4415" s="338">
        <v>42856</v>
      </c>
      <c r="I4415" s="337" t="s">
        <v>19695</v>
      </c>
      <c r="J4415" s="337" t="s">
        <v>36</v>
      </c>
      <c r="K4415" s="337" t="s">
        <v>19695</v>
      </c>
      <c r="L4415" s="337" t="s">
        <v>19695</v>
      </c>
      <c r="M4415" s="337" t="s">
        <v>19695</v>
      </c>
      <c r="N4415" s="337" t="s">
        <v>19695</v>
      </c>
      <c r="O4415" s="337" t="s">
        <v>19695</v>
      </c>
      <c r="P4415" s="337" t="s">
        <v>19695</v>
      </c>
      <c r="Q4415" s="337" t="s">
        <v>19695</v>
      </c>
      <c r="R4415" s="337" t="s">
        <v>112</v>
      </c>
      <c r="S4415" s="337" t="s">
        <v>452</v>
      </c>
      <c r="T4415" s="337" t="s">
        <v>5957</v>
      </c>
      <c r="U4415" s="337" t="s">
        <v>2169</v>
      </c>
      <c r="V4415" s="337">
        <v>10</v>
      </c>
      <c r="W4415" s="337" t="s">
        <v>19695</v>
      </c>
      <c r="X4415" s="337" t="s">
        <v>19695</v>
      </c>
      <c r="Y4415" s="337" t="s">
        <v>19695</v>
      </c>
      <c r="Z4415" s="337" t="s">
        <v>1745</v>
      </c>
      <c r="AA4415" s="337" t="s">
        <v>853</v>
      </c>
      <c r="AB4415" s="337" t="s">
        <v>854</v>
      </c>
      <c r="AC4415" s="337" t="s">
        <v>13731</v>
      </c>
    </row>
    <row r="4416" spans="1:29" ht="15.8" x14ac:dyDescent="0.25">
      <c r="A4416" s="337" t="s">
        <v>1723</v>
      </c>
      <c r="B4416" s="337" t="s">
        <v>6156</v>
      </c>
      <c r="C4416" s="337" t="s">
        <v>1821</v>
      </c>
      <c r="D4416" s="337" t="s">
        <v>449</v>
      </c>
      <c r="E4416" s="337" t="s">
        <v>4501</v>
      </c>
      <c r="F4416" s="338">
        <v>42806</v>
      </c>
      <c r="G4416" s="337" t="s">
        <v>4502</v>
      </c>
      <c r="H4416" s="338">
        <v>42856</v>
      </c>
      <c r="I4416" s="337" t="s">
        <v>19695</v>
      </c>
      <c r="J4416" s="337" t="s">
        <v>36</v>
      </c>
      <c r="K4416" s="337" t="s">
        <v>19695</v>
      </c>
      <c r="L4416" s="337" t="s">
        <v>19695</v>
      </c>
      <c r="M4416" s="337" t="s">
        <v>19695</v>
      </c>
      <c r="N4416" s="337" t="s">
        <v>19695</v>
      </c>
      <c r="O4416" s="337" t="s">
        <v>19695</v>
      </c>
      <c r="P4416" s="337" t="s">
        <v>19695</v>
      </c>
      <c r="Q4416" s="337" t="s">
        <v>19695</v>
      </c>
      <c r="R4416" s="337" t="s">
        <v>134</v>
      </c>
      <c r="S4416" s="337" t="s">
        <v>451</v>
      </c>
      <c r="T4416" s="337" t="s">
        <v>451</v>
      </c>
      <c r="U4416" s="337" t="s">
        <v>6157</v>
      </c>
      <c r="V4416" s="337">
        <v>2</v>
      </c>
      <c r="W4416" s="337" t="s">
        <v>19695</v>
      </c>
      <c r="X4416" s="337" t="s">
        <v>19695</v>
      </c>
      <c r="Y4416" s="337" t="s">
        <v>19695</v>
      </c>
      <c r="Z4416" s="337" t="s">
        <v>1745</v>
      </c>
      <c r="AA4416" s="337" t="s">
        <v>761</v>
      </c>
      <c r="AB4416" s="337" t="s">
        <v>762</v>
      </c>
      <c r="AC4416" s="337" t="s">
        <v>13786</v>
      </c>
    </row>
    <row r="4417" spans="1:29" ht="15.8" x14ac:dyDescent="0.25">
      <c r="A4417" s="337" t="s">
        <v>1723</v>
      </c>
      <c r="B4417" s="337" t="s">
        <v>5107</v>
      </c>
      <c r="C4417" s="337" t="s">
        <v>1821</v>
      </c>
      <c r="D4417" s="337" t="s">
        <v>449</v>
      </c>
      <c r="E4417" s="337" t="s">
        <v>4501</v>
      </c>
      <c r="F4417" s="338">
        <v>42806</v>
      </c>
      <c r="G4417" s="337" t="s">
        <v>4502</v>
      </c>
      <c r="H4417" s="338">
        <v>42856</v>
      </c>
      <c r="I4417" s="337" t="s">
        <v>19695</v>
      </c>
      <c r="J4417" s="337" t="s">
        <v>36</v>
      </c>
      <c r="K4417" s="337" t="s">
        <v>19695</v>
      </c>
      <c r="L4417" s="337" t="s">
        <v>19695</v>
      </c>
      <c r="M4417" s="337" t="s">
        <v>19695</v>
      </c>
      <c r="N4417" s="337" t="s">
        <v>19695</v>
      </c>
      <c r="O4417" s="337" t="s">
        <v>19695</v>
      </c>
      <c r="P4417" s="337" t="s">
        <v>19695</v>
      </c>
      <c r="Q4417" s="337" t="s">
        <v>19695</v>
      </c>
      <c r="R4417" s="337" t="s">
        <v>395</v>
      </c>
      <c r="S4417" s="337" t="s">
        <v>395</v>
      </c>
      <c r="T4417" s="337" t="s">
        <v>5108</v>
      </c>
      <c r="U4417" s="337" t="s">
        <v>5106</v>
      </c>
      <c r="V4417" s="337">
        <v>8</v>
      </c>
      <c r="W4417" s="337" t="s">
        <v>19695</v>
      </c>
      <c r="X4417" s="337" t="s">
        <v>19695</v>
      </c>
      <c r="Y4417" s="337" t="s">
        <v>19695</v>
      </c>
      <c r="Z4417" s="337" t="s">
        <v>1753</v>
      </c>
      <c r="AA4417" s="337" t="s">
        <v>735</v>
      </c>
      <c r="AB4417" s="337" t="s">
        <v>718</v>
      </c>
      <c r="AC4417" s="337" t="s">
        <v>15200</v>
      </c>
    </row>
    <row r="4418" spans="1:29" ht="15.8" x14ac:dyDescent="0.25">
      <c r="A4418" s="337" t="s">
        <v>1723</v>
      </c>
      <c r="B4418" s="337" t="s">
        <v>5151</v>
      </c>
      <c r="C4418" s="337" t="s">
        <v>1821</v>
      </c>
      <c r="D4418" s="337" t="s">
        <v>449</v>
      </c>
      <c r="E4418" s="337" t="s">
        <v>4501</v>
      </c>
      <c r="F4418" s="338">
        <v>42806</v>
      </c>
      <c r="G4418" s="337" t="s">
        <v>4502</v>
      </c>
      <c r="H4418" s="338">
        <v>42856</v>
      </c>
      <c r="I4418" s="337" t="s">
        <v>19695</v>
      </c>
      <c r="J4418" s="337" t="s">
        <v>16</v>
      </c>
      <c r="K4418" s="337" t="s">
        <v>19695</v>
      </c>
      <c r="L4418" s="337" t="s">
        <v>19695</v>
      </c>
      <c r="M4418" s="337" t="s">
        <v>19695</v>
      </c>
      <c r="N4418" s="337" t="s">
        <v>19695</v>
      </c>
      <c r="O4418" s="337" t="s">
        <v>19695</v>
      </c>
      <c r="P4418" s="337" t="s">
        <v>19695</v>
      </c>
      <c r="Q4418" s="337" t="s">
        <v>19695</v>
      </c>
      <c r="R4418" s="337" t="s">
        <v>52</v>
      </c>
      <c r="S4418" s="337" t="s">
        <v>430</v>
      </c>
      <c r="T4418" s="337" t="s">
        <v>1338</v>
      </c>
      <c r="U4418" s="337" t="s">
        <v>1338</v>
      </c>
      <c r="V4418" s="337">
        <v>6</v>
      </c>
      <c r="W4418" s="337" t="s">
        <v>19695</v>
      </c>
      <c r="X4418" s="337" t="s">
        <v>19695</v>
      </c>
      <c r="Y4418" s="337" t="s">
        <v>19695</v>
      </c>
      <c r="Z4418" s="337" t="s">
        <v>1753</v>
      </c>
      <c r="AA4418" s="337" t="s">
        <v>735</v>
      </c>
      <c r="AB4418" s="337" t="s">
        <v>718</v>
      </c>
      <c r="AC4418" s="337" t="s">
        <v>13651</v>
      </c>
    </row>
    <row r="4419" spans="1:29" ht="15.8" x14ac:dyDescent="0.25">
      <c r="A4419" s="337" t="s">
        <v>1723</v>
      </c>
      <c r="B4419" s="337" t="s">
        <v>5855</v>
      </c>
      <c r="C4419" s="337" t="s">
        <v>1725</v>
      </c>
      <c r="D4419" s="337" t="s">
        <v>1726</v>
      </c>
      <c r="E4419" s="337" t="s">
        <v>4501</v>
      </c>
      <c r="F4419" s="338">
        <v>42806</v>
      </c>
      <c r="G4419" s="337" t="s">
        <v>4502</v>
      </c>
      <c r="H4419" s="338">
        <v>42856</v>
      </c>
      <c r="I4419" s="337" t="s">
        <v>19695</v>
      </c>
      <c r="J4419" s="337" t="s">
        <v>16</v>
      </c>
      <c r="K4419" s="337" t="s">
        <v>19695</v>
      </c>
      <c r="L4419" s="337" t="s">
        <v>19695</v>
      </c>
      <c r="M4419" s="337" t="s">
        <v>19695</v>
      </c>
      <c r="N4419" s="337" t="s">
        <v>19695</v>
      </c>
      <c r="O4419" s="337" t="s">
        <v>19695</v>
      </c>
      <c r="P4419" s="337" t="s">
        <v>19695</v>
      </c>
      <c r="Q4419" s="337" t="s">
        <v>19695</v>
      </c>
      <c r="R4419" s="337" t="s">
        <v>15</v>
      </c>
      <c r="S4419" s="337" t="s">
        <v>1529</v>
      </c>
      <c r="T4419" s="337" t="s">
        <v>1529</v>
      </c>
      <c r="U4419" s="337" t="s">
        <v>2137</v>
      </c>
      <c r="V4419" s="337">
        <v>6</v>
      </c>
      <c r="W4419" s="337" t="s">
        <v>19695</v>
      </c>
      <c r="X4419" s="337" t="s">
        <v>19695</v>
      </c>
      <c r="Y4419" s="337" t="s">
        <v>19695</v>
      </c>
      <c r="Z4419" s="337" t="s">
        <v>1753</v>
      </c>
      <c r="AA4419" s="337" t="s">
        <v>717</v>
      </c>
      <c r="AB4419" s="337" t="s">
        <v>718</v>
      </c>
      <c r="AC4419" s="337" t="s">
        <v>13655</v>
      </c>
    </row>
    <row r="4420" spans="1:29" ht="15.8" x14ac:dyDescent="0.25">
      <c r="A4420" s="337" t="s">
        <v>1723</v>
      </c>
      <c r="B4420" s="337" t="s">
        <v>6048</v>
      </c>
      <c r="C4420" s="337" t="s">
        <v>1821</v>
      </c>
      <c r="D4420" s="337" t="s">
        <v>449</v>
      </c>
      <c r="E4420" s="337" t="s">
        <v>4501</v>
      </c>
      <c r="F4420" s="338">
        <v>42806</v>
      </c>
      <c r="G4420" s="337" t="s">
        <v>4502</v>
      </c>
      <c r="H4420" s="338">
        <v>42856</v>
      </c>
      <c r="I4420" s="337" t="s">
        <v>19695</v>
      </c>
      <c r="J4420" s="337" t="s">
        <v>36</v>
      </c>
      <c r="K4420" s="337" t="s">
        <v>19695</v>
      </c>
      <c r="L4420" s="337" t="s">
        <v>19695</v>
      </c>
      <c r="M4420" s="337" t="s">
        <v>19695</v>
      </c>
      <c r="N4420" s="337" t="s">
        <v>19695</v>
      </c>
      <c r="O4420" s="337" t="s">
        <v>19695</v>
      </c>
      <c r="P4420" s="337" t="s">
        <v>19695</v>
      </c>
      <c r="Q4420" s="337" t="s">
        <v>19695</v>
      </c>
      <c r="R4420" s="337" t="s">
        <v>35</v>
      </c>
      <c r="S4420" s="337" t="s">
        <v>399</v>
      </c>
      <c r="T4420" s="337" t="s">
        <v>6049</v>
      </c>
      <c r="U4420" s="337" t="s">
        <v>1637</v>
      </c>
      <c r="V4420" s="337">
        <v>8</v>
      </c>
      <c r="W4420" s="337" t="s">
        <v>19695</v>
      </c>
      <c r="X4420" s="337" t="s">
        <v>19695</v>
      </c>
      <c r="Y4420" s="337" t="s">
        <v>19695</v>
      </c>
      <c r="Z4420" s="337" t="s">
        <v>1753</v>
      </c>
      <c r="AA4420" s="337" t="s">
        <v>735</v>
      </c>
      <c r="AB4420" s="337" t="s">
        <v>718</v>
      </c>
      <c r="AC4420" s="337" t="s">
        <v>15204</v>
      </c>
    </row>
    <row r="4421" spans="1:29" ht="15.8" x14ac:dyDescent="0.25">
      <c r="A4421" s="337" t="s">
        <v>1723</v>
      </c>
      <c r="B4421" s="337" t="s">
        <v>5647</v>
      </c>
      <c r="C4421" s="337" t="s">
        <v>1821</v>
      </c>
      <c r="D4421" s="337" t="s">
        <v>449</v>
      </c>
      <c r="E4421" s="337" t="s">
        <v>4501</v>
      </c>
      <c r="F4421" s="338">
        <v>42806</v>
      </c>
      <c r="G4421" s="337" t="s">
        <v>4502</v>
      </c>
      <c r="H4421" s="338">
        <v>42856</v>
      </c>
      <c r="I4421" s="337" t="s">
        <v>19695</v>
      </c>
      <c r="J4421" s="337" t="s">
        <v>36</v>
      </c>
      <c r="K4421" s="337" t="s">
        <v>19695</v>
      </c>
      <c r="L4421" s="337" t="s">
        <v>19695</v>
      </c>
      <c r="M4421" s="337" t="s">
        <v>19695</v>
      </c>
      <c r="N4421" s="337" t="s">
        <v>19695</v>
      </c>
      <c r="O4421" s="337" t="s">
        <v>19695</v>
      </c>
      <c r="P4421" s="337" t="s">
        <v>19695</v>
      </c>
      <c r="Q4421" s="337" t="s">
        <v>19695</v>
      </c>
      <c r="R4421" s="337" t="s">
        <v>56</v>
      </c>
      <c r="S4421" s="337" t="s">
        <v>405</v>
      </c>
      <c r="T4421" s="337" t="s">
        <v>1623</v>
      </c>
      <c r="U4421" s="337" t="s">
        <v>5648</v>
      </c>
      <c r="V4421" s="337">
        <v>8</v>
      </c>
      <c r="W4421" s="337" t="s">
        <v>19695</v>
      </c>
      <c r="X4421" s="337" t="s">
        <v>19695</v>
      </c>
      <c r="Y4421" s="337" t="s">
        <v>19695</v>
      </c>
      <c r="Z4421" s="337" t="s">
        <v>1753</v>
      </c>
      <c r="AA4421" s="337" t="s">
        <v>717</v>
      </c>
      <c r="AB4421" s="337" t="s">
        <v>718</v>
      </c>
      <c r="AC4421" s="337" t="s">
        <v>15204</v>
      </c>
    </row>
    <row r="4422" spans="1:29" ht="15.8" x14ac:dyDescent="0.25">
      <c r="A4422" s="337" t="s">
        <v>1723</v>
      </c>
      <c r="B4422" s="337" t="s">
        <v>5638</v>
      </c>
      <c r="C4422" s="337" t="s">
        <v>1821</v>
      </c>
      <c r="D4422" s="337" t="s">
        <v>449</v>
      </c>
      <c r="E4422" s="337" t="s">
        <v>4501</v>
      </c>
      <c r="F4422" s="338">
        <v>42806</v>
      </c>
      <c r="G4422" s="337" t="s">
        <v>4502</v>
      </c>
      <c r="H4422" s="338">
        <v>42856</v>
      </c>
      <c r="I4422" s="337" t="s">
        <v>19695</v>
      </c>
      <c r="J4422" s="337" t="s">
        <v>36</v>
      </c>
      <c r="K4422" s="337" t="s">
        <v>19695</v>
      </c>
      <c r="L4422" s="337" t="s">
        <v>19695</v>
      </c>
      <c r="M4422" s="337" t="s">
        <v>19695</v>
      </c>
      <c r="N4422" s="337" t="s">
        <v>19695</v>
      </c>
      <c r="O4422" s="337" t="s">
        <v>19695</v>
      </c>
      <c r="P4422" s="337" t="s">
        <v>19695</v>
      </c>
      <c r="Q4422" s="337" t="s">
        <v>19695</v>
      </c>
      <c r="R4422" s="337" t="s">
        <v>18</v>
      </c>
      <c r="S4422" s="337" t="s">
        <v>392</v>
      </c>
      <c r="T4422" s="337" t="s">
        <v>1355</v>
      </c>
      <c r="U4422" s="337" t="s">
        <v>5639</v>
      </c>
      <c r="V4422" s="337">
        <v>10</v>
      </c>
      <c r="W4422" s="337" t="s">
        <v>19695</v>
      </c>
      <c r="X4422" s="337" t="s">
        <v>19695</v>
      </c>
      <c r="Y4422" s="337" t="s">
        <v>19695</v>
      </c>
      <c r="Z4422" s="337" t="s">
        <v>1753</v>
      </c>
      <c r="AA4422" s="337" t="s">
        <v>717</v>
      </c>
      <c r="AB4422" s="337" t="s">
        <v>718</v>
      </c>
      <c r="AC4422" s="337" t="s">
        <v>15204</v>
      </c>
    </row>
    <row r="4423" spans="1:29" ht="15.8" x14ac:dyDescent="0.25">
      <c r="A4423" s="337" t="s">
        <v>1723</v>
      </c>
      <c r="B4423" s="337" t="s">
        <v>5640</v>
      </c>
      <c r="C4423" s="337" t="s">
        <v>1821</v>
      </c>
      <c r="D4423" s="337" t="s">
        <v>449</v>
      </c>
      <c r="E4423" s="337" t="s">
        <v>4501</v>
      </c>
      <c r="F4423" s="338">
        <v>42806</v>
      </c>
      <c r="G4423" s="337" t="s">
        <v>4502</v>
      </c>
      <c r="H4423" s="338">
        <v>42856</v>
      </c>
      <c r="I4423" s="337" t="s">
        <v>19695</v>
      </c>
      <c r="J4423" s="337" t="s">
        <v>36</v>
      </c>
      <c r="K4423" s="337" t="s">
        <v>19695</v>
      </c>
      <c r="L4423" s="337" t="s">
        <v>19695</v>
      </c>
      <c r="M4423" s="337" t="s">
        <v>19695</v>
      </c>
      <c r="N4423" s="337" t="s">
        <v>19695</v>
      </c>
      <c r="O4423" s="337" t="s">
        <v>19695</v>
      </c>
      <c r="P4423" s="337" t="s">
        <v>19695</v>
      </c>
      <c r="Q4423" s="337" t="s">
        <v>19695</v>
      </c>
      <c r="R4423" s="337" t="s">
        <v>98</v>
      </c>
      <c r="S4423" s="337" t="s">
        <v>1176</v>
      </c>
      <c r="T4423" s="337" t="s">
        <v>5641</v>
      </c>
      <c r="U4423" s="337" t="s">
        <v>5642</v>
      </c>
      <c r="V4423" s="337">
        <v>6</v>
      </c>
      <c r="W4423" s="337" t="s">
        <v>19695</v>
      </c>
      <c r="X4423" s="337" t="s">
        <v>19695</v>
      </c>
      <c r="Y4423" s="337" t="s">
        <v>19695</v>
      </c>
      <c r="Z4423" s="337" t="s">
        <v>1753</v>
      </c>
      <c r="AA4423" s="337" t="s">
        <v>717</v>
      </c>
      <c r="AB4423" s="337" t="s">
        <v>718</v>
      </c>
      <c r="AC4423" s="337" t="s">
        <v>15204</v>
      </c>
    </row>
    <row r="4424" spans="1:29" ht="15.8" x14ac:dyDescent="0.25">
      <c r="A4424" s="337" t="s">
        <v>1723</v>
      </c>
      <c r="B4424" s="337" t="s">
        <v>5251</v>
      </c>
      <c r="C4424" s="337" t="s">
        <v>1821</v>
      </c>
      <c r="D4424" s="337" t="s">
        <v>449</v>
      </c>
      <c r="E4424" s="337" t="s">
        <v>4501</v>
      </c>
      <c r="F4424" s="338">
        <v>42806</v>
      </c>
      <c r="G4424" s="337" t="s">
        <v>4502</v>
      </c>
      <c r="H4424" s="338">
        <v>42856</v>
      </c>
      <c r="I4424" s="337" t="s">
        <v>19695</v>
      </c>
      <c r="J4424" s="337" t="s">
        <v>36</v>
      </c>
      <c r="K4424" s="337" t="s">
        <v>19695</v>
      </c>
      <c r="L4424" s="337" t="s">
        <v>19695</v>
      </c>
      <c r="M4424" s="337" t="s">
        <v>19695</v>
      </c>
      <c r="N4424" s="337" t="s">
        <v>19695</v>
      </c>
      <c r="O4424" s="337" t="s">
        <v>19695</v>
      </c>
      <c r="P4424" s="337" t="s">
        <v>19695</v>
      </c>
      <c r="Q4424" s="337" t="s">
        <v>19695</v>
      </c>
      <c r="R4424" s="337" t="s">
        <v>1225</v>
      </c>
      <c r="S4424" s="337" t="s">
        <v>100</v>
      </c>
      <c r="T4424" s="337" t="s">
        <v>5252</v>
      </c>
      <c r="U4424" s="337" t="s">
        <v>1226</v>
      </c>
      <c r="V4424" s="337">
        <v>10</v>
      </c>
      <c r="W4424" s="337" t="s">
        <v>19695</v>
      </c>
      <c r="X4424" s="337" t="s">
        <v>19695</v>
      </c>
      <c r="Y4424" s="337" t="s">
        <v>19695</v>
      </c>
      <c r="Z4424" s="337" t="s">
        <v>1753</v>
      </c>
      <c r="AA4424" s="337" t="s">
        <v>735</v>
      </c>
      <c r="AB4424" s="337" t="s">
        <v>718</v>
      </c>
      <c r="AC4424" s="337" t="s">
        <v>13534</v>
      </c>
    </row>
    <row r="4425" spans="1:29" ht="15.8" x14ac:dyDescent="0.25">
      <c r="A4425" s="337" t="s">
        <v>1723</v>
      </c>
      <c r="B4425" s="337" t="s">
        <v>5044</v>
      </c>
      <c r="C4425" s="337" t="s">
        <v>1821</v>
      </c>
      <c r="D4425" s="337" t="s">
        <v>449</v>
      </c>
      <c r="E4425" s="337" t="s">
        <v>4501</v>
      </c>
      <c r="F4425" s="338">
        <v>42806</v>
      </c>
      <c r="G4425" s="337" t="s">
        <v>4502</v>
      </c>
      <c r="H4425" s="338">
        <v>42856</v>
      </c>
      <c r="I4425" s="337" t="s">
        <v>19695</v>
      </c>
      <c r="J4425" s="337" t="s">
        <v>36</v>
      </c>
      <c r="K4425" s="337" t="s">
        <v>19695</v>
      </c>
      <c r="L4425" s="337" t="s">
        <v>19695</v>
      </c>
      <c r="M4425" s="337" t="s">
        <v>19695</v>
      </c>
      <c r="N4425" s="337" t="s">
        <v>19695</v>
      </c>
      <c r="O4425" s="337" t="s">
        <v>19695</v>
      </c>
      <c r="P4425" s="337" t="s">
        <v>19695</v>
      </c>
      <c r="Q4425" s="337" t="s">
        <v>19695</v>
      </c>
      <c r="R4425" s="337" t="s">
        <v>2266</v>
      </c>
      <c r="S4425" s="337" t="s">
        <v>5045</v>
      </c>
      <c r="T4425" s="337" t="s">
        <v>5046</v>
      </c>
      <c r="U4425" s="337" t="s">
        <v>5047</v>
      </c>
      <c r="V4425" s="337">
        <v>8</v>
      </c>
      <c r="W4425" s="337" t="s">
        <v>19695</v>
      </c>
      <c r="X4425" s="337" t="s">
        <v>19695</v>
      </c>
      <c r="Y4425" s="337" t="s">
        <v>19695</v>
      </c>
      <c r="Z4425" s="337" t="s">
        <v>1753</v>
      </c>
      <c r="AA4425" s="337" t="s">
        <v>1499</v>
      </c>
      <c r="AB4425" s="337" t="s">
        <v>718</v>
      </c>
      <c r="AC4425" s="337" t="s">
        <v>13720</v>
      </c>
    </row>
    <row r="4426" spans="1:29" ht="15.8" x14ac:dyDescent="0.25">
      <c r="A4426" s="337" t="s">
        <v>1723</v>
      </c>
      <c r="B4426" s="337" t="s">
        <v>5738</v>
      </c>
      <c r="C4426" s="337" t="s">
        <v>1821</v>
      </c>
      <c r="D4426" s="337" t="s">
        <v>449</v>
      </c>
      <c r="E4426" s="337" t="s">
        <v>4501</v>
      </c>
      <c r="F4426" s="338">
        <v>42806</v>
      </c>
      <c r="G4426" s="337" t="s">
        <v>4502</v>
      </c>
      <c r="H4426" s="338">
        <v>42856</v>
      </c>
      <c r="I4426" s="337" t="s">
        <v>19695</v>
      </c>
      <c r="J4426" s="337" t="s">
        <v>16</v>
      </c>
      <c r="K4426" s="337" t="s">
        <v>19695</v>
      </c>
      <c r="L4426" s="337" t="s">
        <v>19695</v>
      </c>
      <c r="M4426" s="337" t="s">
        <v>19695</v>
      </c>
      <c r="N4426" s="337" t="s">
        <v>19695</v>
      </c>
      <c r="O4426" s="337" t="s">
        <v>19695</v>
      </c>
      <c r="P4426" s="337" t="s">
        <v>19695</v>
      </c>
      <c r="Q4426" s="337" t="s">
        <v>19695</v>
      </c>
      <c r="R4426" s="337" t="s">
        <v>70</v>
      </c>
      <c r="S4426" s="337" t="s">
        <v>3823</v>
      </c>
      <c r="T4426" s="337" t="s">
        <v>5739</v>
      </c>
      <c r="U4426" s="337" t="s">
        <v>5740</v>
      </c>
      <c r="V4426" s="337">
        <v>10</v>
      </c>
      <c r="W4426" s="337" t="s">
        <v>19695</v>
      </c>
      <c r="X4426" s="337" t="s">
        <v>19695</v>
      </c>
      <c r="Y4426" s="337" t="s">
        <v>19695</v>
      </c>
      <c r="Z4426" s="337" t="s">
        <v>1753</v>
      </c>
      <c r="AA4426" s="337" t="s">
        <v>735</v>
      </c>
      <c r="AB4426" s="337" t="s">
        <v>718</v>
      </c>
      <c r="AC4426" s="337" t="s">
        <v>15215</v>
      </c>
    </row>
    <row r="4427" spans="1:29" ht="15.8" x14ac:dyDescent="0.25">
      <c r="A4427" s="337" t="s">
        <v>1723</v>
      </c>
      <c r="B4427" s="337" t="s">
        <v>5524</v>
      </c>
      <c r="C4427" s="337" t="s">
        <v>1725</v>
      </c>
      <c r="D4427" s="337" t="s">
        <v>1726</v>
      </c>
      <c r="E4427" s="337" t="s">
        <v>4501</v>
      </c>
      <c r="F4427" s="338">
        <v>42806</v>
      </c>
      <c r="G4427" s="337" t="s">
        <v>4502</v>
      </c>
      <c r="H4427" s="338">
        <v>42856</v>
      </c>
      <c r="I4427" s="337" t="s">
        <v>19695</v>
      </c>
      <c r="J4427" s="337" t="s">
        <v>36</v>
      </c>
      <c r="K4427" s="337" t="s">
        <v>19695</v>
      </c>
      <c r="L4427" s="337" t="s">
        <v>19695</v>
      </c>
      <c r="M4427" s="337" t="s">
        <v>19695</v>
      </c>
      <c r="N4427" s="337" t="s">
        <v>19695</v>
      </c>
      <c r="O4427" s="337" t="s">
        <v>19695</v>
      </c>
      <c r="P4427" s="337" t="s">
        <v>19695</v>
      </c>
      <c r="Q4427" s="337" t="s">
        <v>19695</v>
      </c>
      <c r="R4427" s="337" t="s">
        <v>98</v>
      </c>
      <c r="S4427" s="337" t="s">
        <v>124</v>
      </c>
      <c r="T4427" s="337" t="s">
        <v>1887</v>
      </c>
      <c r="U4427" s="337" t="s">
        <v>429</v>
      </c>
      <c r="V4427" s="337">
        <v>8</v>
      </c>
      <c r="W4427" s="337" t="s">
        <v>19695</v>
      </c>
      <c r="X4427" s="337" t="s">
        <v>19695</v>
      </c>
      <c r="Y4427" s="337" t="s">
        <v>19695</v>
      </c>
      <c r="Z4427" s="337" t="s">
        <v>1753</v>
      </c>
      <c r="AA4427" s="337" t="s">
        <v>735</v>
      </c>
      <c r="AB4427" s="337" t="s">
        <v>718</v>
      </c>
      <c r="AC4427" s="337" t="s">
        <v>15426</v>
      </c>
    </row>
    <row r="4428" spans="1:29" ht="15.8" x14ac:dyDescent="0.25">
      <c r="A4428" s="337" t="s">
        <v>1723</v>
      </c>
      <c r="B4428" s="337" t="s">
        <v>5040</v>
      </c>
      <c r="C4428" s="337" t="s">
        <v>1821</v>
      </c>
      <c r="D4428" s="337" t="s">
        <v>449</v>
      </c>
      <c r="E4428" s="337" t="s">
        <v>4501</v>
      </c>
      <c r="F4428" s="338">
        <v>42806</v>
      </c>
      <c r="G4428" s="337" t="s">
        <v>4502</v>
      </c>
      <c r="H4428" s="338">
        <v>42856</v>
      </c>
      <c r="I4428" s="337" t="s">
        <v>19695</v>
      </c>
      <c r="J4428" s="337" t="s">
        <v>36</v>
      </c>
      <c r="K4428" s="337" t="s">
        <v>19695</v>
      </c>
      <c r="L4428" s="337" t="s">
        <v>19695</v>
      </c>
      <c r="M4428" s="337" t="s">
        <v>19695</v>
      </c>
      <c r="N4428" s="337" t="s">
        <v>19695</v>
      </c>
      <c r="O4428" s="337" t="s">
        <v>19695</v>
      </c>
      <c r="P4428" s="337" t="s">
        <v>19695</v>
      </c>
      <c r="Q4428" s="337" t="s">
        <v>19695</v>
      </c>
      <c r="R4428" s="337" t="s">
        <v>52</v>
      </c>
      <c r="S4428" s="337" t="s">
        <v>120</v>
      </c>
      <c r="T4428" s="337" t="s">
        <v>848</v>
      </c>
      <c r="U4428" s="337" t="s">
        <v>5041</v>
      </c>
      <c r="V4428" s="337">
        <v>6</v>
      </c>
      <c r="W4428" s="337" t="s">
        <v>19695</v>
      </c>
      <c r="X4428" s="337" t="s">
        <v>19695</v>
      </c>
      <c r="Y4428" s="337" t="s">
        <v>19695</v>
      </c>
      <c r="Z4428" s="337" t="s">
        <v>1753</v>
      </c>
      <c r="AA4428" s="337" t="s">
        <v>1499</v>
      </c>
      <c r="AB4428" s="337" t="s">
        <v>718</v>
      </c>
      <c r="AC4428" s="337" t="s">
        <v>13738</v>
      </c>
    </row>
    <row r="4429" spans="1:29" ht="15.8" x14ac:dyDescent="0.25">
      <c r="A4429" s="337" t="s">
        <v>1723</v>
      </c>
      <c r="B4429" s="337" t="s">
        <v>4785</v>
      </c>
      <c r="C4429" s="337" t="s">
        <v>1821</v>
      </c>
      <c r="D4429" s="337" t="s">
        <v>449</v>
      </c>
      <c r="E4429" s="337" t="s">
        <v>4786</v>
      </c>
      <c r="F4429" s="338">
        <v>42805</v>
      </c>
      <c r="G4429" s="337" t="s">
        <v>4787</v>
      </c>
      <c r="H4429" s="338">
        <v>42855</v>
      </c>
      <c r="I4429" s="337" t="s">
        <v>19695</v>
      </c>
      <c r="J4429" s="337" t="s">
        <v>36</v>
      </c>
      <c r="K4429" s="337" t="s">
        <v>19695</v>
      </c>
      <c r="L4429" s="337" t="s">
        <v>19695</v>
      </c>
      <c r="M4429" s="337" t="s">
        <v>19695</v>
      </c>
      <c r="N4429" s="337" t="s">
        <v>19695</v>
      </c>
      <c r="O4429" s="337" t="s">
        <v>19695</v>
      </c>
      <c r="P4429" s="337" t="s">
        <v>19695</v>
      </c>
      <c r="Q4429" s="337" t="s">
        <v>19695</v>
      </c>
      <c r="R4429" s="337" t="s">
        <v>70</v>
      </c>
      <c r="S4429" s="337" t="s">
        <v>141</v>
      </c>
      <c r="T4429" s="337" t="s">
        <v>3172</v>
      </c>
      <c r="U4429" s="337" t="s">
        <v>4788</v>
      </c>
      <c r="V4429" s="337">
        <v>12</v>
      </c>
      <c r="W4429" s="337" t="s">
        <v>19695</v>
      </c>
      <c r="X4429" s="337" t="s">
        <v>19695</v>
      </c>
      <c r="Y4429" s="337" t="s">
        <v>19695</v>
      </c>
      <c r="Z4429" s="337" t="s">
        <v>1728</v>
      </c>
      <c r="AA4429" s="337" t="s">
        <v>735</v>
      </c>
      <c r="AB4429" s="337" t="s">
        <v>718</v>
      </c>
      <c r="AC4429" s="337" t="s">
        <v>13679</v>
      </c>
    </row>
    <row r="4430" spans="1:29" ht="15.8" x14ac:dyDescent="0.25">
      <c r="A4430" s="337" t="s">
        <v>1723</v>
      </c>
      <c r="B4430" s="337" t="s">
        <v>5538</v>
      </c>
      <c r="C4430" s="337" t="s">
        <v>1821</v>
      </c>
      <c r="D4430" s="337" t="s">
        <v>449</v>
      </c>
      <c r="E4430" s="337" t="s">
        <v>5539</v>
      </c>
      <c r="F4430" s="338">
        <v>42802</v>
      </c>
      <c r="G4430" s="337" t="s">
        <v>4577</v>
      </c>
      <c r="H4430" s="338">
        <v>42852</v>
      </c>
      <c r="I4430" s="337" t="s">
        <v>19695</v>
      </c>
      <c r="J4430" s="337" t="s">
        <v>16</v>
      </c>
      <c r="K4430" s="337" t="s">
        <v>19695</v>
      </c>
      <c r="L4430" s="337" t="s">
        <v>19695</v>
      </c>
      <c r="M4430" s="337" t="s">
        <v>19695</v>
      </c>
      <c r="N4430" s="337" t="s">
        <v>19695</v>
      </c>
      <c r="O4430" s="337" t="s">
        <v>19695</v>
      </c>
      <c r="P4430" s="337" t="s">
        <v>19695</v>
      </c>
      <c r="Q4430" s="337" t="s">
        <v>19695</v>
      </c>
      <c r="R4430" s="337" t="s">
        <v>130</v>
      </c>
      <c r="S4430" s="337" t="s">
        <v>928</v>
      </c>
      <c r="T4430" s="337" t="s">
        <v>427</v>
      </c>
      <c r="U4430" s="337" t="s">
        <v>5540</v>
      </c>
      <c r="V4430" s="337">
        <v>10</v>
      </c>
      <c r="W4430" s="337" t="s">
        <v>19695</v>
      </c>
      <c r="X4430" s="337" t="s">
        <v>19695</v>
      </c>
      <c r="Y4430" s="337" t="s">
        <v>19695</v>
      </c>
      <c r="Z4430" s="337" t="s">
        <v>1753</v>
      </c>
      <c r="AA4430" s="337" t="s">
        <v>735</v>
      </c>
      <c r="AB4430" s="337" t="s">
        <v>718</v>
      </c>
      <c r="AC4430" s="337" t="s">
        <v>15409</v>
      </c>
    </row>
    <row r="4431" spans="1:29" ht="15.8" x14ac:dyDescent="0.25">
      <c r="A4431" s="337" t="s">
        <v>1723</v>
      </c>
      <c r="B4431" s="337" t="s">
        <v>5395</v>
      </c>
      <c r="C4431" s="337" t="s">
        <v>1821</v>
      </c>
      <c r="D4431" s="337" t="s">
        <v>449</v>
      </c>
      <c r="E4431" s="337" t="s">
        <v>5396</v>
      </c>
      <c r="F4431" s="338">
        <v>42801</v>
      </c>
      <c r="G4431" s="337" t="s">
        <v>5397</v>
      </c>
      <c r="H4431" s="338">
        <v>42851</v>
      </c>
      <c r="I4431" s="337" t="s">
        <v>19695</v>
      </c>
      <c r="J4431" s="337" t="s">
        <v>36</v>
      </c>
      <c r="K4431" s="337" t="s">
        <v>19695</v>
      </c>
      <c r="L4431" s="337" t="s">
        <v>19695</v>
      </c>
      <c r="M4431" s="337" t="s">
        <v>19695</v>
      </c>
      <c r="N4431" s="337" t="s">
        <v>19695</v>
      </c>
      <c r="O4431" s="337" t="s">
        <v>19695</v>
      </c>
      <c r="P4431" s="337" t="s">
        <v>19695</v>
      </c>
      <c r="Q4431" s="337" t="s">
        <v>19695</v>
      </c>
      <c r="R4431" s="337" t="s">
        <v>52</v>
      </c>
      <c r="S4431" s="337" t="s">
        <v>69</v>
      </c>
      <c r="T4431" s="337" t="s">
        <v>69</v>
      </c>
      <c r="U4431" s="337" t="s">
        <v>119</v>
      </c>
      <c r="V4431" s="337">
        <v>6</v>
      </c>
      <c r="W4431" s="337" t="s">
        <v>19695</v>
      </c>
      <c r="X4431" s="337" t="s">
        <v>19695</v>
      </c>
      <c r="Y4431" s="337" t="s">
        <v>19695</v>
      </c>
      <c r="Z4431" s="337" t="s">
        <v>1728</v>
      </c>
      <c r="AA4431" s="337" t="s">
        <v>735</v>
      </c>
      <c r="AB4431" s="337" t="s">
        <v>718</v>
      </c>
      <c r="AC4431" s="337" t="s">
        <v>13681</v>
      </c>
    </row>
    <row r="4432" spans="1:29" ht="15.8" x14ac:dyDescent="0.25">
      <c r="A4432" s="337" t="s">
        <v>1723</v>
      </c>
      <c r="B4432" s="337" t="s">
        <v>13292</v>
      </c>
      <c r="C4432" s="337" t="s">
        <v>1821</v>
      </c>
      <c r="D4432" s="337" t="s">
        <v>449</v>
      </c>
      <c r="E4432" s="337" t="s">
        <v>4795</v>
      </c>
      <c r="F4432" s="338">
        <v>42797</v>
      </c>
      <c r="G4432" s="337" t="s">
        <v>4971</v>
      </c>
      <c r="H4432" s="338">
        <v>42850</v>
      </c>
      <c r="I4432" s="337" t="s">
        <v>19695</v>
      </c>
      <c r="J4432" s="337" t="s">
        <v>16</v>
      </c>
      <c r="K4432" s="337" t="s">
        <v>19695</v>
      </c>
      <c r="L4432" s="337" t="s">
        <v>19695</v>
      </c>
      <c r="M4432" s="337" t="s">
        <v>19695</v>
      </c>
      <c r="N4432" s="337" t="s">
        <v>19695</v>
      </c>
      <c r="O4432" s="337" t="s">
        <v>19695</v>
      </c>
      <c r="P4432" s="337" t="s">
        <v>19695</v>
      </c>
      <c r="Q4432" s="337" t="s">
        <v>19695</v>
      </c>
      <c r="R4432" s="337" t="s">
        <v>52</v>
      </c>
      <c r="S4432" s="337" t="s">
        <v>69</v>
      </c>
      <c r="T4432" s="337" t="s">
        <v>119</v>
      </c>
      <c r="U4432" s="337" t="s">
        <v>5410</v>
      </c>
      <c r="V4432" s="337">
        <v>10</v>
      </c>
      <c r="W4432" s="337" t="s">
        <v>19695</v>
      </c>
      <c r="X4432" s="337" t="s">
        <v>19695</v>
      </c>
      <c r="Y4432" s="337" t="s">
        <v>19695</v>
      </c>
      <c r="Z4432" s="337" t="s">
        <v>1745</v>
      </c>
      <c r="AA4432" s="337" t="s">
        <v>853</v>
      </c>
      <c r="AB4432" s="337" t="s">
        <v>854</v>
      </c>
      <c r="AC4432" s="337" t="s">
        <v>15245</v>
      </c>
    </row>
    <row r="4433" spans="1:29" ht="15.8" x14ac:dyDescent="0.25">
      <c r="A4433" s="337" t="s">
        <v>1723</v>
      </c>
      <c r="B4433" s="337" t="s">
        <v>4969</v>
      </c>
      <c r="C4433" s="337" t="s">
        <v>1821</v>
      </c>
      <c r="D4433" s="337" t="s">
        <v>449</v>
      </c>
      <c r="E4433" s="337" t="s">
        <v>4970</v>
      </c>
      <c r="F4433" s="338">
        <v>42800</v>
      </c>
      <c r="G4433" s="337" t="s">
        <v>4971</v>
      </c>
      <c r="H4433" s="338">
        <v>42850</v>
      </c>
      <c r="I4433" s="337" t="s">
        <v>19695</v>
      </c>
      <c r="J4433" s="337" t="s">
        <v>36</v>
      </c>
      <c r="K4433" s="337" t="s">
        <v>19695</v>
      </c>
      <c r="L4433" s="337" t="s">
        <v>19695</v>
      </c>
      <c r="M4433" s="337" t="s">
        <v>19695</v>
      </c>
      <c r="N4433" s="337" t="s">
        <v>19695</v>
      </c>
      <c r="O4433" s="337" t="s">
        <v>19695</v>
      </c>
      <c r="P4433" s="337" t="s">
        <v>19695</v>
      </c>
      <c r="Q4433" s="337" t="s">
        <v>19695</v>
      </c>
      <c r="R4433" s="337" t="s">
        <v>56</v>
      </c>
      <c r="S4433" s="337" t="s">
        <v>771</v>
      </c>
      <c r="T4433" s="337" t="s">
        <v>4972</v>
      </c>
      <c r="U4433" s="337" t="s">
        <v>4973</v>
      </c>
      <c r="V4433" s="337">
        <v>8</v>
      </c>
      <c r="W4433" s="337" t="s">
        <v>19695</v>
      </c>
      <c r="X4433" s="337" t="s">
        <v>19695</v>
      </c>
      <c r="Y4433" s="337" t="s">
        <v>19695</v>
      </c>
      <c r="Z4433" s="337" t="s">
        <v>1753</v>
      </c>
      <c r="AA4433" s="337" t="s">
        <v>735</v>
      </c>
      <c r="AB4433" s="337" t="s">
        <v>718</v>
      </c>
      <c r="AC4433" s="337" t="s">
        <v>15400</v>
      </c>
    </row>
    <row r="4434" spans="1:29" ht="15.8" x14ac:dyDescent="0.25">
      <c r="A4434" s="337" t="s">
        <v>1723</v>
      </c>
      <c r="B4434" s="337" t="s">
        <v>4965</v>
      </c>
      <c r="C4434" s="337" t="s">
        <v>1725</v>
      </c>
      <c r="D4434" s="337" t="s">
        <v>1726</v>
      </c>
      <c r="E4434" s="337" t="s">
        <v>4966</v>
      </c>
      <c r="F4434" s="338">
        <v>42799</v>
      </c>
      <c r="G4434" s="337" t="s">
        <v>4967</v>
      </c>
      <c r="H4434" s="338">
        <v>42849</v>
      </c>
      <c r="I4434" s="337" t="s">
        <v>19695</v>
      </c>
      <c r="J4434" s="337" t="s">
        <v>36</v>
      </c>
      <c r="K4434" s="337" t="s">
        <v>19695</v>
      </c>
      <c r="L4434" s="337" t="s">
        <v>19695</v>
      </c>
      <c r="M4434" s="337" t="s">
        <v>19695</v>
      </c>
      <c r="N4434" s="337" t="s">
        <v>19695</v>
      </c>
      <c r="O4434" s="337" t="s">
        <v>19695</v>
      </c>
      <c r="P4434" s="337" t="s">
        <v>19695</v>
      </c>
      <c r="Q4434" s="337" t="s">
        <v>19695</v>
      </c>
      <c r="R4434" s="337" t="s">
        <v>18</v>
      </c>
      <c r="S4434" s="337" t="s">
        <v>78</v>
      </c>
      <c r="T4434" s="337" t="s">
        <v>78</v>
      </c>
      <c r="U4434" s="337" t="s">
        <v>4968</v>
      </c>
      <c r="V4434" s="337">
        <v>12</v>
      </c>
      <c r="W4434" s="337" t="s">
        <v>19695</v>
      </c>
      <c r="X4434" s="337" t="s">
        <v>19695</v>
      </c>
      <c r="Y4434" s="337" t="s">
        <v>19695</v>
      </c>
      <c r="Z4434" s="337" t="s">
        <v>1753</v>
      </c>
      <c r="AA4434" s="337" t="s">
        <v>735</v>
      </c>
      <c r="AB4434" s="337" t="s">
        <v>718</v>
      </c>
      <c r="AC4434" s="337" t="s">
        <v>15199</v>
      </c>
    </row>
    <row r="4435" spans="1:29" ht="15.8" x14ac:dyDescent="0.25">
      <c r="A4435" s="337" t="s">
        <v>1723</v>
      </c>
      <c r="B4435" s="337" t="s">
        <v>5770</v>
      </c>
      <c r="C4435" s="337" t="s">
        <v>1821</v>
      </c>
      <c r="D4435" s="337" t="s">
        <v>449</v>
      </c>
      <c r="E4435" s="337" t="s">
        <v>4966</v>
      </c>
      <c r="F4435" s="338">
        <v>42799</v>
      </c>
      <c r="G4435" s="337" t="s">
        <v>4967</v>
      </c>
      <c r="H4435" s="338">
        <v>42849</v>
      </c>
      <c r="I4435" s="337" t="s">
        <v>19695</v>
      </c>
      <c r="J4435" s="337" t="s">
        <v>16</v>
      </c>
      <c r="K4435" s="337" t="s">
        <v>19695</v>
      </c>
      <c r="L4435" s="337" t="s">
        <v>19695</v>
      </c>
      <c r="M4435" s="337" t="s">
        <v>19695</v>
      </c>
      <c r="N4435" s="337" t="s">
        <v>19695</v>
      </c>
      <c r="O4435" s="337" t="s">
        <v>19695</v>
      </c>
      <c r="P4435" s="337" t="s">
        <v>19695</v>
      </c>
      <c r="Q4435" s="337" t="s">
        <v>19695</v>
      </c>
      <c r="R4435" s="337" t="s">
        <v>15</v>
      </c>
      <c r="S4435" s="337" t="s">
        <v>1086</v>
      </c>
      <c r="T4435" s="337" t="s">
        <v>5771</v>
      </c>
      <c r="U4435" s="337" t="s">
        <v>5772</v>
      </c>
      <c r="V4435" s="337">
        <v>8</v>
      </c>
      <c r="W4435" s="337" t="s">
        <v>19695</v>
      </c>
      <c r="X4435" s="337" t="s">
        <v>19695</v>
      </c>
      <c r="Y4435" s="337" t="s">
        <v>19695</v>
      </c>
      <c r="Z4435" s="337" t="s">
        <v>1753</v>
      </c>
      <c r="AA4435" s="337" t="s">
        <v>735</v>
      </c>
      <c r="AB4435" s="337" t="s">
        <v>718</v>
      </c>
      <c r="AC4435" s="337" t="s">
        <v>13679</v>
      </c>
    </row>
    <row r="4436" spans="1:29" ht="15.8" x14ac:dyDescent="0.25">
      <c r="A4436" s="337" t="s">
        <v>1723</v>
      </c>
      <c r="B4436" s="337" t="s">
        <v>5443</v>
      </c>
      <c r="C4436" s="337" t="s">
        <v>1821</v>
      </c>
      <c r="D4436" s="337" t="s">
        <v>449</v>
      </c>
      <c r="E4436" s="337" t="s">
        <v>2733</v>
      </c>
      <c r="F4436" s="338">
        <v>42798</v>
      </c>
      <c r="G4436" s="337" t="s">
        <v>5444</v>
      </c>
      <c r="H4436" s="338">
        <v>42848</v>
      </c>
      <c r="I4436" s="337" t="s">
        <v>19695</v>
      </c>
      <c r="J4436" s="337" t="s">
        <v>16</v>
      </c>
      <c r="K4436" s="337" t="s">
        <v>19695</v>
      </c>
      <c r="L4436" s="337" t="s">
        <v>19695</v>
      </c>
      <c r="M4436" s="337" t="s">
        <v>19695</v>
      </c>
      <c r="N4436" s="337" t="s">
        <v>19695</v>
      </c>
      <c r="O4436" s="337" t="s">
        <v>19695</v>
      </c>
      <c r="P4436" s="337" t="s">
        <v>19695</v>
      </c>
      <c r="Q4436" s="337" t="s">
        <v>19695</v>
      </c>
      <c r="R4436" s="337" t="s">
        <v>45</v>
      </c>
      <c r="S4436" s="337" t="s">
        <v>80</v>
      </c>
      <c r="T4436" s="337" t="s">
        <v>2709</v>
      </c>
      <c r="U4436" s="337" t="s">
        <v>5445</v>
      </c>
      <c r="V4436" s="337">
        <v>10</v>
      </c>
      <c r="W4436" s="337" t="s">
        <v>19695</v>
      </c>
      <c r="X4436" s="337" t="s">
        <v>19695</v>
      </c>
      <c r="Y4436" s="337" t="s">
        <v>19695</v>
      </c>
      <c r="Z4436" s="337" t="s">
        <v>1745</v>
      </c>
      <c r="AA4436" s="337" t="s">
        <v>1047</v>
      </c>
      <c r="AB4436" s="337" t="s">
        <v>854</v>
      </c>
      <c r="AC4436" s="337" t="s">
        <v>13715</v>
      </c>
    </row>
    <row r="4437" spans="1:29" ht="15.8" x14ac:dyDescent="0.25">
      <c r="A4437" s="337" t="s">
        <v>1723</v>
      </c>
      <c r="B4437" s="337" t="s">
        <v>5736</v>
      </c>
      <c r="C4437" s="337" t="s">
        <v>1725</v>
      </c>
      <c r="D4437" s="337" t="s">
        <v>1726</v>
      </c>
      <c r="E4437" s="337" t="s">
        <v>2733</v>
      </c>
      <c r="F4437" s="338">
        <v>42798</v>
      </c>
      <c r="G4437" s="337" t="s">
        <v>5444</v>
      </c>
      <c r="H4437" s="338">
        <v>42848</v>
      </c>
      <c r="I4437" s="337" t="s">
        <v>19695</v>
      </c>
      <c r="J4437" s="337" t="s">
        <v>36</v>
      </c>
      <c r="K4437" s="337" t="s">
        <v>19695</v>
      </c>
      <c r="L4437" s="337" t="s">
        <v>19695</v>
      </c>
      <c r="M4437" s="337" t="s">
        <v>19695</v>
      </c>
      <c r="N4437" s="337" t="s">
        <v>19695</v>
      </c>
      <c r="O4437" s="337" t="s">
        <v>19695</v>
      </c>
      <c r="P4437" s="337" t="s">
        <v>19695</v>
      </c>
      <c r="Q4437" s="337" t="s">
        <v>19695</v>
      </c>
      <c r="R4437" s="337" t="s">
        <v>70</v>
      </c>
      <c r="S4437" s="337" t="s">
        <v>141</v>
      </c>
      <c r="T4437" s="337" t="s">
        <v>2832</v>
      </c>
      <c r="U4437" s="337" t="s">
        <v>5737</v>
      </c>
      <c r="V4437" s="337">
        <v>12</v>
      </c>
      <c r="W4437" s="337" t="s">
        <v>19695</v>
      </c>
      <c r="X4437" s="337" t="s">
        <v>19695</v>
      </c>
      <c r="Y4437" s="337" t="s">
        <v>19695</v>
      </c>
      <c r="Z4437" s="337" t="s">
        <v>1753</v>
      </c>
      <c r="AA4437" s="337" t="s">
        <v>735</v>
      </c>
      <c r="AB4437" s="337" t="s">
        <v>718</v>
      </c>
      <c r="AC4437" s="337" t="s">
        <v>15215</v>
      </c>
    </row>
    <row r="4438" spans="1:29" ht="15.8" x14ac:dyDescent="0.25">
      <c r="A4438" s="337" t="s">
        <v>1723</v>
      </c>
      <c r="B4438" s="337" t="s">
        <v>4794</v>
      </c>
      <c r="C4438" s="337" t="s">
        <v>1821</v>
      </c>
      <c r="D4438" s="337" t="s">
        <v>449</v>
      </c>
      <c r="E4438" s="337" t="s">
        <v>4795</v>
      </c>
      <c r="F4438" s="338">
        <v>42797</v>
      </c>
      <c r="G4438" s="337" t="s">
        <v>4796</v>
      </c>
      <c r="H4438" s="338">
        <v>42847</v>
      </c>
      <c r="I4438" s="337" t="s">
        <v>19695</v>
      </c>
      <c r="J4438" s="337" t="s">
        <v>36</v>
      </c>
      <c r="K4438" s="337" t="s">
        <v>19695</v>
      </c>
      <c r="L4438" s="337" t="s">
        <v>19695</v>
      </c>
      <c r="M4438" s="337" t="s">
        <v>19695</v>
      </c>
      <c r="N4438" s="337" t="s">
        <v>19695</v>
      </c>
      <c r="O4438" s="337" t="s">
        <v>19695</v>
      </c>
      <c r="P4438" s="337" t="s">
        <v>19695</v>
      </c>
      <c r="Q4438" s="337" t="s">
        <v>19695</v>
      </c>
      <c r="R4438" s="337" t="s">
        <v>70</v>
      </c>
      <c r="S4438" s="337" t="s">
        <v>2055</v>
      </c>
      <c r="T4438" s="337" t="s">
        <v>4797</v>
      </c>
      <c r="U4438" s="337" t="s">
        <v>4798</v>
      </c>
      <c r="V4438" s="337">
        <v>10</v>
      </c>
      <c r="W4438" s="337" t="s">
        <v>19695</v>
      </c>
      <c r="X4438" s="337" t="s">
        <v>19695</v>
      </c>
      <c r="Y4438" s="337" t="s">
        <v>19695</v>
      </c>
      <c r="Z4438" s="337" t="s">
        <v>1728</v>
      </c>
      <c r="AA4438" s="337" t="s">
        <v>735</v>
      </c>
      <c r="AB4438" s="337" t="s">
        <v>718</v>
      </c>
      <c r="AC4438" s="337" t="s">
        <v>13766</v>
      </c>
    </row>
    <row r="4439" spans="1:29" ht="15.8" x14ac:dyDescent="0.25">
      <c r="A4439" s="337" t="s">
        <v>1723</v>
      </c>
      <c r="B4439" s="337" t="s">
        <v>5398</v>
      </c>
      <c r="C4439" s="337" t="s">
        <v>1821</v>
      </c>
      <c r="D4439" s="337" t="s">
        <v>449</v>
      </c>
      <c r="E4439" s="337" t="s">
        <v>4160</v>
      </c>
      <c r="F4439" s="338">
        <v>42795</v>
      </c>
      <c r="G4439" s="337" t="s">
        <v>4610</v>
      </c>
      <c r="H4439" s="338">
        <v>42845</v>
      </c>
      <c r="I4439" s="337" t="s">
        <v>19695</v>
      </c>
      <c r="J4439" s="337" t="s">
        <v>16</v>
      </c>
      <c r="K4439" s="337" t="s">
        <v>19695</v>
      </c>
      <c r="L4439" s="337" t="s">
        <v>19695</v>
      </c>
      <c r="M4439" s="337" t="s">
        <v>19695</v>
      </c>
      <c r="N4439" s="337" t="s">
        <v>19695</v>
      </c>
      <c r="O4439" s="337" t="s">
        <v>19695</v>
      </c>
      <c r="P4439" s="337" t="s">
        <v>19695</v>
      </c>
      <c r="Q4439" s="337" t="s">
        <v>19695</v>
      </c>
      <c r="R4439" s="337" t="s">
        <v>52</v>
      </c>
      <c r="S4439" s="337" t="s">
        <v>69</v>
      </c>
      <c r="T4439" s="337" t="s">
        <v>69</v>
      </c>
      <c r="U4439" s="337" t="s">
        <v>119</v>
      </c>
      <c r="V4439" s="337">
        <v>8</v>
      </c>
      <c r="W4439" s="337" t="s">
        <v>19695</v>
      </c>
      <c r="X4439" s="337" t="s">
        <v>19695</v>
      </c>
      <c r="Y4439" s="337" t="s">
        <v>19695</v>
      </c>
      <c r="Z4439" s="337" t="s">
        <v>1728</v>
      </c>
      <c r="AA4439" s="337" t="s">
        <v>717</v>
      </c>
      <c r="AB4439" s="337" t="s">
        <v>718</v>
      </c>
      <c r="AC4439" s="337" t="s">
        <v>13681</v>
      </c>
    </row>
    <row r="4440" spans="1:29" ht="15.8" x14ac:dyDescent="0.25">
      <c r="A4440" s="337" t="s">
        <v>1723</v>
      </c>
      <c r="B4440" s="337" t="s">
        <v>4609</v>
      </c>
      <c r="C4440" s="337" t="s">
        <v>1821</v>
      </c>
      <c r="D4440" s="337" t="s">
        <v>449</v>
      </c>
      <c r="E4440" s="337" t="s">
        <v>4160</v>
      </c>
      <c r="F4440" s="338">
        <v>42795</v>
      </c>
      <c r="G4440" s="337" t="s">
        <v>4610</v>
      </c>
      <c r="H4440" s="338">
        <v>42845</v>
      </c>
      <c r="I4440" s="337" t="s">
        <v>19695</v>
      </c>
      <c r="J4440" s="337" t="s">
        <v>16</v>
      </c>
      <c r="K4440" s="337" t="s">
        <v>19695</v>
      </c>
      <c r="L4440" s="337" t="s">
        <v>19695</v>
      </c>
      <c r="M4440" s="337" t="s">
        <v>19695</v>
      </c>
      <c r="N4440" s="337" t="s">
        <v>19695</v>
      </c>
      <c r="O4440" s="337" t="s">
        <v>19695</v>
      </c>
      <c r="P4440" s="337" t="s">
        <v>19695</v>
      </c>
      <c r="Q4440" s="337" t="s">
        <v>19695</v>
      </c>
      <c r="R4440" s="337" t="s">
        <v>52</v>
      </c>
      <c r="S4440" s="337" t="s">
        <v>69</v>
      </c>
      <c r="T4440" s="337" t="s">
        <v>382</v>
      </c>
      <c r="U4440" s="337" t="s">
        <v>887</v>
      </c>
      <c r="V4440" s="337">
        <v>16</v>
      </c>
      <c r="W4440" s="337" t="s">
        <v>19695</v>
      </c>
      <c r="X4440" s="337" t="s">
        <v>19695</v>
      </c>
      <c r="Y4440" s="337" t="s">
        <v>19695</v>
      </c>
      <c r="Z4440" s="337" t="s">
        <v>1728</v>
      </c>
      <c r="AA4440" s="337" t="s">
        <v>735</v>
      </c>
      <c r="AB4440" s="337" t="s">
        <v>718</v>
      </c>
      <c r="AC4440" s="337" t="s">
        <v>13718</v>
      </c>
    </row>
    <row r="4441" spans="1:29" ht="15.8" x14ac:dyDescent="0.25">
      <c r="A4441" s="337" t="s">
        <v>1723</v>
      </c>
      <c r="B4441" s="337" t="s">
        <v>6097</v>
      </c>
      <c r="C4441" s="337" t="s">
        <v>1821</v>
      </c>
      <c r="D4441" s="337" t="s">
        <v>449</v>
      </c>
      <c r="E4441" s="337" t="s">
        <v>4447</v>
      </c>
      <c r="F4441" s="338">
        <v>42811</v>
      </c>
      <c r="G4441" s="337" t="s">
        <v>4610</v>
      </c>
      <c r="H4441" s="338">
        <v>42845</v>
      </c>
      <c r="I4441" s="337" t="s">
        <v>19695</v>
      </c>
      <c r="J4441" s="337" t="s">
        <v>16</v>
      </c>
      <c r="K4441" s="337" t="s">
        <v>19695</v>
      </c>
      <c r="L4441" s="337" t="s">
        <v>19695</v>
      </c>
      <c r="M4441" s="337" t="s">
        <v>19695</v>
      </c>
      <c r="N4441" s="337" t="s">
        <v>19695</v>
      </c>
      <c r="O4441" s="337" t="s">
        <v>19695</v>
      </c>
      <c r="P4441" s="337" t="s">
        <v>19695</v>
      </c>
      <c r="Q4441" s="337" t="s">
        <v>19695</v>
      </c>
      <c r="R4441" s="337" t="s">
        <v>101</v>
      </c>
      <c r="S4441" s="337" t="s">
        <v>102</v>
      </c>
      <c r="T4441" s="337" t="s">
        <v>1582</v>
      </c>
      <c r="U4441" s="337" t="s">
        <v>5887</v>
      </c>
      <c r="V4441" s="337">
        <v>9</v>
      </c>
      <c r="W4441" s="337" t="s">
        <v>19695</v>
      </c>
      <c r="X4441" s="337" t="s">
        <v>19695</v>
      </c>
      <c r="Y4441" s="337" t="s">
        <v>19695</v>
      </c>
      <c r="Z4441" s="337" t="s">
        <v>1745</v>
      </c>
      <c r="AA4441" s="337" t="s">
        <v>761</v>
      </c>
      <c r="AB4441" s="337" t="s">
        <v>762</v>
      </c>
      <c r="AC4441" s="337" t="s">
        <v>15260</v>
      </c>
    </row>
    <row r="4442" spans="1:29" ht="15.8" x14ac:dyDescent="0.25">
      <c r="A4442" s="337" t="s">
        <v>1723</v>
      </c>
      <c r="B4442" s="337" t="s">
        <v>5433</v>
      </c>
      <c r="C4442" s="337" t="s">
        <v>1821</v>
      </c>
      <c r="D4442" s="337" t="s">
        <v>449</v>
      </c>
      <c r="E4442" s="337" t="s">
        <v>4160</v>
      </c>
      <c r="F4442" s="338">
        <v>42795</v>
      </c>
      <c r="G4442" s="337" t="s">
        <v>4610</v>
      </c>
      <c r="H4442" s="338">
        <v>42845</v>
      </c>
      <c r="I4442" s="337" t="s">
        <v>19695</v>
      </c>
      <c r="J4442" s="337" t="s">
        <v>36</v>
      </c>
      <c r="K4442" s="337" t="s">
        <v>19695</v>
      </c>
      <c r="L4442" s="337" t="s">
        <v>19695</v>
      </c>
      <c r="M4442" s="337" t="s">
        <v>19695</v>
      </c>
      <c r="N4442" s="337" t="s">
        <v>19695</v>
      </c>
      <c r="O4442" s="337" t="s">
        <v>19695</v>
      </c>
      <c r="P4442" s="337" t="s">
        <v>19695</v>
      </c>
      <c r="Q4442" s="337" t="s">
        <v>19695</v>
      </c>
      <c r="R4442" s="337" t="s">
        <v>98</v>
      </c>
      <c r="S4442" s="337" t="s">
        <v>1185</v>
      </c>
      <c r="T4442" s="337" t="s">
        <v>2152</v>
      </c>
      <c r="U4442" s="337" t="s">
        <v>2153</v>
      </c>
      <c r="V4442" s="337">
        <v>6</v>
      </c>
      <c r="W4442" s="337" t="s">
        <v>19695</v>
      </c>
      <c r="X4442" s="337" t="s">
        <v>19695</v>
      </c>
      <c r="Y4442" s="337" t="s">
        <v>19695</v>
      </c>
      <c r="Z4442" s="337" t="s">
        <v>1753</v>
      </c>
      <c r="AA4442" s="337" t="s">
        <v>735</v>
      </c>
      <c r="AB4442" s="337" t="s">
        <v>718</v>
      </c>
      <c r="AC4442" s="337" t="s">
        <v>13679</v>
      </c>
    </row>
    <row r="4443" spans="1:29" ht="15.8" x14ac:dyDescent="0.25">
      <c r="A4443" s="337" t="s">
        <v>1723</v>
      </c>
      <c r="B4443" s="337" t="s">
        <v>5879</v>
      </c>
      <c r="C4443" s="337" t="s">
        <v>1821</v>
      </c>
      <c r="D4443" s="337" t="s">
        <v>449</v>
      </c>
      <c r="E4443" s="337" t="s">
        <v>3864</v>
      </c>
      <c r="F4443" s="338">
        <v>42687</v>
      </c>
      <c r="G4443" s="337" t="s">
        <v>4610</v>
      </c>
      <c r="H4443" s="338">
        <v>42845</v>
      </c>
      <c r="I4443" s="337" t="s">
        <v>19695</v>
      </c>
      <c r="J4443" s="337" t="s">
        <v>16</v>
      </c>
      <c r="K4443" s="337" t="s">
        <v>19695</v>
      </c>
      <c r="L4443" s="337" t="s">
        <v>19695</v>
      </c>
      <c r="M4443" s="337" t="s">
        <v>19695</v>
      </c>
      <c r="N4443" s="337" t="s">
        <v>19695</v>
      </c>
      <c r="O4443" s="337" t="s">
        <v>19695</v>
      </c>
      <c r="P4443" s="337" t="s">
        <v>19695</v>
      </c>
      <c r="Q4443" s="337" t="s">
        <v>19695</v>
      </c>
      <c r="R4443" s="337" t="s">
        <v>98</v>
      </c>
      <c r="S4443" s="337" t="s">
        <v>1185</v>
      </c>
      <c r="T4443" s="337" t="s">
        <v>5880</v>
      </c>
      <c r="U4443" s="337" t="s">
        <v>5881</v>
      </c>
      <c r="V4443" s="337">
        <v>8</v>
      </c>
      <c r="W4443" s="337" t="s">
        <v>19695</v>
      </c>
      <c r="X4443" s="337" t="s">
        <v>19695</v>
      </c>
      <c r="Y4443" s="337" t="s">
        <v>19695</v>
      </c>
      <c r="Z4443" s="337" t="s">
        <v>1753</v>
      </c>
      <c r="AA4443" s="337" t="s">
        <v>717</v>
      </c>
      <c r="AB4443" s="337" t="s">
        <v>718</v>
      </c>
      <c r="AC4443" s="337" t="s">
        <v>13687</v>
      </c>
    </row>
    <row r="4444" spans="1:29" ht="15.8" x14ac:dyDescent="0.25">
      <c r="A4444" s="337" t="s">
        <v>1723</v>
      </c>
      <c r="B4444" s="337" t="s">
        <v>6409</v>
      </c>
      <c r="C4444" s="337" t="s">
        <v>1821</v>
      </c>
      <c r="D4444" s="337" t="s">
        <v>449</v>
      </c>
      <c r="E4444" s="337" t="s">
        <v>4978</v>
      </c>
      <c r="F4444" s="338">
        <v>42794</v>
      </c>
      <c r="G4444" s="337" t="s">
        <v>4979</v>
      </c>
      <c r="H4444" s="338">
        <v>42844</v>
      </c>
      <c r="I4444" s="337" t="s">
        <v>19695</v>
      </c>
      <c r="J4444" s="337" t="s">
        <v>16</v>
      </c>
      <c r="K4444" s="337" t="s">
        <v>19695</v>
      </c>
      <c r="L4444" s="337" t="s">
        <v>19695</v>
      </c>
      <c r="M4444" s="337" t="s">
        <v>19695</v>
      </c>
      <c r="N4444" s="337" t="s">
        <v>19695</v>
      </c>
      <c r="O4444" s="337" t="s">
        <v>19695</v>
      </c>
      <c r="P4444" s="337" t="s">
        <v>19695</v>
      </c>
      <c r="Q4444" s="337" t="s">
        <v>19695</v>
      </c>
      <c r="R4444" s="337" t="s">
        <v>112</v>
      </c>
      <c r="S4444" s="337" t="s">
        <v>113</v>
      </c>
      <c r="T4444" s="337" t="s">
        <v>3318</v>
      </c>
      <c r="U4444" s="337" t="s">
        <v>3318</v>
      </c>
      <c r="V4444" s="337">
        <v>12</v>
      </c>
      <c r="W4444" s="337" t="s">
        <v>19695</v>
      </c>
      <c r="X4444" s="337" t="s">
        <v>19695</v>
      </c>
      <c r="Y4444" s="337" t="s">
        <v>19695</v>
      </c>
      <c r="Z4444" s="337" t="s">
        <v>1728</v>
      </c>
      <c r="AA4444" s="337" t="s">
        <v>735</v>
      </c>
      <c r="AB4444" s="337" t="s">
        <v>718</v>
      </c>
      <c r="AC4444" s="337" t="s">
        <v>13662</v>
      </c>
    </row>
    <row r="4445" spans="1:29" ht="15.8" x14ac:dyDescent="0.25">
      <c r="A4445" s="337" t="s">
        <v>1723</v>
      </c>
      <c r="B4445" s="337" t="s">
        <v>1224</v>
      </c>
      <c r="C4445" s="337" t="s">
        <v>1821</v>
      </c>
      <c r="D4445" s="337" t="s">
        <v>449</v>
      </c>
      <c r="E4445" s="337" t="s">
        <v>4978</v>
      </c>
      <c r="F4445" s="338">
        <v>42794</v>
      </c>
      <c r="G4445" s="337" t="s">
        <v>4979</v>
      </c>
      <c r="H4445" s="338">
        <v>42844</v>
      </c>
      <c r="I4445" s="337" t="s">
        <v>19695</v>
      </c>
      <c r="J4445" s="337" t="s">
        <v>36</v>
      </c>
      <c r="K4445" s="337" t="s">
        <v>19695</v>
      </c>
      <c r="L4445" s="337" t="s">
        <v>19695</v>
      </c>
      <c r="M4445" s="337" t="s">
        <v>19695</v>
      </c>
      <c r="N4445" s="337" t="s">
        <v>19695</v>
      </c>
      <c r="O4445" s="337" t="s">
        <v>19695</v>
      </c>
      <c r="P4445" s="337" t="s">
        <v>19695</v>
      </c>
      <c r="Q4445" s="337" t="s">
        <v>19695</v>
      </c>
      <c r="R4445" s="337" t="s">
        <v>1225</v>
      </c>
      <c r="S4445" s="337" t="s">
        <v>100</v>
      </c>
      <c r="T4445" s="337" t="s">
        <v>116</v>
      </c>
      <c r="U4445" s="337" t="s">
        <v>1226</v>
      </c>
      <c r="V4445" s="337">
        <v>8</v>
      </c>
      <c r="W4445" s="337" t="s">
        <v>19695</v>
      </c>
      <c r="X4445" s="337" t="s">
        <v>19695</v>
      </c>
      <c r="Y4445" s="337" t="s">
        <v>19695</v>
      </c>
      <c r="Z4445" s="337" t="s">
        <v>1753</v>
      </c>
      <c r="AA4445" s="337" t="s">
        <v>735</v>
      </c>
      <c r="AB4445" s="337" t="s">
        <v>718</v>
      </c>
      <c r="AC4445" s="337" t="s">
        <v>15402</v>
      </c>
    </row>
    <row r="4446" spans="1:29" ht="15.8" x14ac:dyDescent="0.25">
      <c r="A4446" s="337" t="s">
        <v>1723</v>
      </c>
      <c r="B4446" s="337" t="s">
        <v>5837</v>
      </c>
      <c r="C4446" s="337" t="s">
        <v>1821</v>
      </c>
      <c r="D4446" s="337" t="s">
        <v>449</v>
      </c>
      <c r="E4446" s="337" t="s">
        <v>4447</v>
      </c>
      <c r="F4446" s="338">
        <v>42811</v>
      </c>
      <c r="G4446" s="337" t="s">
        <v>4987</v>
      </c>
      <c r="H4446" s="338">
        <v>42842</v>
      </c>
      <c r="I4446" s="337" t="s">
        <v>19695</v>
      </c>
      <c r="J4446" s="337" t="s">
        <v>36</v>
      </c>
      <c r="K4446" s="337" t="s">
        <v>19695</v>
      </c>
      <c r="L4446" s="337" t="s">
        <v>19695</v>
      </c>
      <c r="M4446" s="337" t="s">
        <v>19695</v>
      </c>
      <c r="N4446" s="337" t="s">
        <v>19695</v>
      </c>
      <c r="O4446" s="337" t="s">
        <v>19695</v>
      </c>
      <c r="P4446" s="337" t="s">
        <v>19695</v>
      </c>
      <c r="Q4446" s="337" t="s">
        <v>19695</v>
      </c>
      <c r="R4446" s="337" t="s">
        <v>56</v>
      </c>
      <c r="S4446" s="337" t="s">
        <v>79</v>
      </c>
      <c r="T4446" s="337" t="s">
        <v>3503</v>
      </c>
      <c r="U4446" s="337" t="s">
        <v>5838</v>
      </c>
      <c r="V4446" s="337">
        <v>10</v>
      </c>
      <c r="W4446" s="337" t="s">
        <v>19695</v>
      </c>
      <c r="X4446" s="337" t="s">
        <v>19695</v>
      </c>
      <c r="Y4446" s="337" t="s">
        <v>19695</v>
      </c>
      <c r="Z4446" s="337" t="s">
        <v>1753</v>
      </c>
      <c r="AA4446" s="337" t="s">
        <v>735</v>
      </c>
      <c r="AB4446" s="337" t="s">
        <v>718</v>
      </c>
      <c r="AC4446" s="337" t="s">
        <v>13674</v>
      </c>
    </row>
    <row r="4447" spans="1:29" ht="15.8" x14ac:dyDescent="0.25">
      <c r="A4447" s="337" t="s">
        <v>1723</v>
      </c>
      <c r="B4447" s="337" t="s">
        <v>5430</v>
      </c>
      <c r="C4447" s="337" t="s">
        <v>1821</v>
      </c>
      <c r="D4447" s="337" t="s">
        <v>449</v>
      </c>
      <c r="E4447" s="337" t="s">
        <v>5431</v>
      </c>
      <c r="F4447" s="338">
        <v>42792</v>
      </c>
      <c r="G4447" s="337" t="s">
        <v>4987</v>
      </c>
      <c r="H4447" s="338">
        <v>42842</v>
      </c>
      <c r="I4447" s="337" t="s">
        <v>19695</v>
      </c>
      <c r="J4447" s="337" t="s">
        <v>36</v>
      </c>
      <c r="K4447" s="337" t="s">
        <v>19695</v>
      </c>
      <c r="L4447" s="337" t="s">
        <v>19695</v>
      </c>
      <c r="M4447" s="337" t="s">
        <v>19695</v>
      </c>
      <c r="N4447" s="337" t="s">
        <v>19695</v>
      </c>
      <c r="O4447" s="337" t="s">
        <v>19695</v>
      </c>
      <c r="P4447" s="337" t="s">
        <v>19695</v>
      </c>
      <c r="Q4447" s="337" t="s">
        <v>19695</v>
      </c>
      <c r="R4447" s="337" t="s">
        <v>18</v>
      </c>
      <c r="S4447" s="337" t="s">
        <v>1038</v>
      </c>
      <c r="T4447" s="337" t="s">
        <v>1038</v>
      </c>
      <c r="U4447" s="337" t="s">
        <v>5432</v>
      </c>
      <c r="V4447" s="337">
        <v>6</v>
      </c>
      <c r="W4447" s="337" t="s">
        <v>19695</v>
      </c>
      <c r="X4447" s="337" t="s">
        <v>19695</v>
      </c>
      <c r="Y4447" s="337" t="s">
        <v>19695</v>
      </c>
      <c r="Z4447" s="337" t="s">
        <v>1753</v>
      </c>
      <c r="AA4447" s="337" t="s">
        <v>717</v>
      </c>
      <c r="AB4447" s="337" t="s">
        <v>718</v>
      </c>
      <c r="AC4447" s="337" t="s">
        <v>13677</v>
      </c>
    </row>
    <row r="4448" spans="1:29" ht="15.8" x14ac:dyDescent="0.25">
      <c r="A4448" s="337" t="s">
        <v>1723</v>
      </c>
      <c r="B4448" s="337" t="s">
        <v>4619</v>
      </c>
      <c r="C4448" s="337" t="s">
        <v>1788</v>
      </c>
      <c r="D4448" s="337" t="s">
        <v>769</v>
      </c>
      <c r="E4448" s="337" t="s">
        <v>4157</v>
      </c>
      <c r="F4448" s="338">
        <v>42787</v>
      </c>
      <c r="G4448" s="337" t="s">
        <v>4620</v>
      </c>
      <c r="H4448" s="338">
        <v>42841</v>
      </c>
      <c r="I4448" s="337" t="s">
        <v>19695</v>
      </c>
      <c r="J4448" s="337" t="s">
        <v>36</v>
      </c>
      <c r="K4448" s="337" t="s">
        <v>19695</v>
      </c>
      <c r="L4448" s="337" t="s">
        <v>19695</v>
      </c>
      <c r="M4448" s="337" t="s">
        <v>19695</v>
      </c>
      <c r="N4448" s="337" t="s">
        <v>19695</v>
      </c>
      <c r="O4448" s="337" t="s">
        <v>19695</v>
      </c>
      <c r="P4448" s="337" t="s">
        <v>19695</v>
      </c>
      <c r="Q4448" s="337" t="s">
        <v>19695</v>
      </c>
      <c r="R4448" s="337" t="s">
        <v>109</v>
      </c>
      <c r="S4448" s="337" t="s">
        <v>1122</v>
      </c>
      <c r="T4448" s="337" t="s">
        <v>3649</v>
      </c>
      <c r="U4448" s="337" t="s">
        <v>1533</v>
      </c>
      <c r="V4448" s="337">
        <v>8</v>
      </c>
      <c r="W4448" s="337" t="s">
        <v>19695</v>
      </c>
      <c r="X4448" s="337" t="s">
        <v>19695</v>
      </c>
      <c r="Y4448" s="337" t="s">
        <v>19695</v>
      </c>
      <c r="Z4448" s="337" t="s">
        <v>1728</v>
      </c>
      <c r="AA4448" s="337" t="s">
        <v>717</v>
      </c>
      <c r="AB4448" s="337" t="s">
        <v>718</v>
      </c>
      <c r="AC4448" s="337" t="s">
        <v>13672</v>
      </c>
    </row>
    <row r="4449" spans="1:29" ht="15.8" x14ac:dyDescent="0.25">
      <c r="A4449" s="337" t="s">
        <v>1723</v>
      </c>
      <c r="B4449" s="337" t="s">
        <v>6785</v>
      </c>
      <c r="C4449" s="337" t="s">
        <v>1821</v>
      </c>
      <c r="D4449" s="337" t="s">
        <v>449</v>
      </c>
      <c r="E4449" s="337" t="s">
        <v>6786</v>
      </c>
      <c r="F4449" s="338">
        <v>42808</v>
      </c>
      <c r="G4449" s="337" t="s">
        <v>4620</v>
      </c>
      <c r="H4449" s="338">
        <v>42841</v>
      </c>
      <c r="I4449" s="337" t="s">
        <v>19695</v>
      </c>
      <c r="J4449" s="337" t="s">
        <v>16</v>
      </c>
      <c r="K4449" s="337" t="s">
        <v>19695</v>
      </c>
      <c r="L4449" s="337" t="s">
        <v>19695</v>
      </c>
      <c r="M4449" s="337" t="s">
        <v>19695</v>
      </c>
      <c r="N4449" s="337" t="s">
        <v>19695</v>
      </c>
      <c r="O4449" s="337" t="s">
        <v>19695</v>
      </c>
      <c r="P4449" s="337" t="s">
        <v>19695</v>
      </c>
      <c r="Q4449" s="337" t="s">
        <v>19695</v>
      </c>
      <c r="R4449" s="337" t="s">
        <v>35</v>
      </c>
      <c r="S4449" s="337" t="s">
        <v>399</v>
      </c>
      <c r="T4449" s="337" t="s">
        <v>6787</v>
      </c>
      <c r="U4449" s="337" t="s">
        <v>6788</v>
      </c>
      <c r="V4449" s="337">
        <v>6</v>
      </c>
      <c r="W4449" s="337" t="s">
        <v>19695</v>
      </c>
      <c r="X4449" s="337" t="s">
        <v>19695</v>
      </c>
      <c r="Y4449" s="337" t="s">
        <v>19695</v>
      </c>
      <c r="Z4449" s="337" t="s">
        <v>1728</v>
      </c>
      <c r="AA4449" s="337" t="s">
        <v>735</v>
      </c>
      <c r="AB4449" s="337" t="s">
        <v>718</v>
      </c>
      <c r="AC4449" s="337" t="s">
        <v>13699</v>
      </c>
    </row>
    <row r="4450" spans="1:29" ht="15.8" x14ac:dyDescent="0.25">
      <c r="A4450" s="337" t="s">
        <v>1723</v>
      </c>
      <c r="B4450" s="337" t="s">
        <v>5455</v>
      </c>
      <c r="C4450" s="337" t="s">
        <v>1821</v>
      </c>
      <c r="D4450" s="337" t="s">
        <v>449</v>
      </c>
      <c r="E4450" s="337" t="s">
        <v>5456</v>
      </c>
      <c r="F4450" s="338">
        <v>42691</v>
      </c>
      <c r="G4450" s="337" t="s">
        <v>4620</v>
      </c>
      <c r="H4450" s="338">
        <v>42841</v>
      </c>
      <c r="I4450" s="337" t="s">
        <v>19695</v>
      </c>
      <c r="J4450" s="337" t="s">
        <v>36</v>
      </c>
      <c r="K4450" s="337" t="s">
        <v>19695</v>
      </c>
      <c r="L4450" s="337" t="s">
        <v>19695</v>
      </c>
      <c r="M4450" s="337" t="s">
        <v>19695</v>
      </c>
      <c r="N4450" s="337" t="s">
        <v>19695</v>
      </c>
      <c r="O4450" s="337" t="s">
        <v>19695</v>
      </c>
      <c r="P4450" s="337" t="s">
        <v>19695</v>
      </c>
      <c r="Q4450" s="337" t="s">
        <v>19695</v>
      </c>
      <c r="R4450" s="337" t="s">
        <v>112</v>
      </c>
      <c r="S4450" s="337" t="s">
        <v>1242</v>
      </c>
      <c r="T4450" s="337" t="s">
        <v>9106</v>
      </c>
      <c r="U4450" s="337" t="s">
        <v>5457</v>
      </c>
      <c r="V4450" s="337">
        <v>8</v>
      </c>
      <c r="W4450" s="337" t="s">
        <v>19695</v>
      </c>
      <c r="X4450" s="337" t="s">
        <v>19695</v>
      </c>
      <c r="Y4450" s="337" t="s">
        <v>19695</v>
      </c>
      <c r="Z4450" s="337" t="s">
        <v>1728</v>
      </c>
      <c r="AA4450" s="337" t="s">
        <v>735</v>
      </c>
      <c r="AB4450" s="337" t="s">
        <v>718</v>
      </c>
      <c r="AC4450" s="337" t="s">
        <v>13721</v>
      </c>
    </row>
    <row r="4451" spans="1:29" ht="15.8" x14ac:dyDescent="0.25">
      <c r="A4451" s="337" t="s">
        <v>1723</v>
      </c>
      <c r="B4451" s="337" t="s">
        <v>6874</v>
      </c>
      <c r="C4451" s="337" t="s">
        <v>1821</v>
      </c>
      <c r="D4451" s="337" t="s">
        <v>449</v>
      </c>
      <c r="E4451" s="337" t="s">
        <v>5396</v>
      </c>
      <c r="F4451" s="338">
        <v>42801</v>
      </c>
      <c r="G4451" s="337" t="s">
        <v>6875</v>
      </c>
      <c r="H4451" s="338">
        <v>42839</v>
      </c>
      <c r="I4451" s="337" t="s">
        <v>19695</v>
      </c>
      <c r="J4451" s="337" t="s">
        <v>36</v>
      </c>
      <c r="K4451" s="337" t="s">
        <v>19695</v>
      </c>
      <c r="L4451" s="337" t="s">
        <v>19695</v>
      </c>
      <c r="M4451" s="337" t="s">
        <v>19695</v>
      </c>
      <c r="N4451" s="337" t="s">
        <v>19695</v>
      </c>
      <c r="O4451" s="337" t="s">
        <v>19695</v>
      </c>
      <c r="P4451" s="337" t="s">
        <v>19695</v>
      </c>
      <c r="Q4451" s="337" t="s">
        <v>19695</v>
      </c>
      <c r="R4451" s="337" t="s">
        <v>98</v>
      </c>
      <c r="S4451" s="337" t="s">
        <v>1166</v>
      </c>
      <c r="T4451" s="337" t="s">
        <v>6876</v>
      </c>
      <c r="U4451" s="337" t="s">
        <v>4594</v>
      </c>
      <c r="V4451" s="337">
        <v>8</v>
      </c>
      <c r="W4451" s="337" t="s">
        <v>19695</v>
      </c>
      <c r="X4451" s="337" t="s">
        <v>19695</v>
      </c>
      <c r="Y4451" s="337" t="s">
        <v>19695</v>
      </c>
      <c r="Z4451" s="337" t="s">
        <v>1728</v>
      </c>
      <c r="AA4451" s="337" t="s">
        <v>735</v>
      </c>
      <c r="AB4451" s="337" t="s">
        <v>718</v>
      </c>
      <c r="AC4451" s="337" t="s">
        <v>13784</v>
      </c>
    </row>
    <row r="4452" spans="1:29" ht="15.8" x14ac:dyDescent="0.25">
      <c r="A4452" s="337" t="s">
        <v>1723</v>
      </c>
      <c r="B4452" s="337" t="s">
        <v>6653</v>
      </c>
      <c r="C4452" s="337" t="s">
        <v>1821</v>
      </c>
      <c r="D4452" s="337" t="s">
        <v>449</v>
      </c>
      <c r="E4452" s="337" t="s">
        <v>6654</v>
      </c>
      <c r="F4452" s="338">
        <v>42784</v>
      </c>
      <c r="G4452" s="337" t="s">
        <v>6655</v>
      </c>
      <c r="H4452" s="338">
        <v>42834</v>
      </c>
      <c r="I4452" s="337" t="s">
        <v>19695</v>
      </c>
      <c r="J4452" s="337" t="s">
        <v>36</v>
      </c>
      <c r="K4452" s="337" t="s">
        <v>19695</v>
      </c>
      <c r="L4452" s="337" t="s">
        <v>19695</v>
      </c>
      <c r="M4452" s="337" t="s">
        <v>19695</v>
      </c>
      <c r="N4452" s="337" t="s">
        <v>19695</v>
      </c>
      <c r="O4452" s="337" t="s">
        <v>19695</v>
      </c>
      <c r="P4452" s="337" t="s">
        <v>19695</v>
      </c>
      <c r="Q4452" s="337" t="s">
        <v>19695</v>
      </c>
      <c r="R4452" s="337" t="s">
        <v>52</v>
      </c>
      <c r="S4452" s="337" t="s">
        <v>85</v>
      </c>
      <c r="T4452" s="337" t="s">
        <v>3184</v>
      </c>
      <c r="U4452" s="337" t="s">
        <v>2043</v>
      </c>
      <c r="V4452" s="337">
        <v>10</v>
      </c>
      <c r="W4452" s="337" t="s">
        <v>19695</v>
      </c>
      <c r="X4452" s="337" t="s">
        <v>19695</v>
      </c>
      <c r="Y4452" s="337" t="s">
        <v>19695</v>
      </c>
      <c r="Z4452" s="337" t="s">
        <v>1745</v>
      </c>
      <c r="AA4452" s="337" t="s">
        <v>853</v>
      </c>
      <c r="AB4452" s="337" t="s">
        <v>854</v>
      </c>
      <c r="AC4452" s="337" t="s">
        <v>15219</v>
      </c>
    </row>
    <row r="4453" spans="1:29" ht="15.8" x14ac:dyDescent="0.25">
      <c r="A4453" s="337" t="s">
        <v>1723</v>
      </c>
      <c r="B4453" s="337" t="s">
        <v>11190</v>
      </c>
      <c r="C4453" s="337" t="s">
        <v>1821</v>
      </c>
      <c r="D4453" s="337" t="s">
        <v>449</v>
      </c>
      <c r="E4453" s="337" t="s">
        <v>3994</v>
      </c>
      <c r="F4453" s="338">
        <v>42813</v>
      </c>
      <c r="G4453" s="337" t="s">
        <v>5688</v>
      </c>
      <c r="H4453" s="338">
        <v>42830</v>
      </c>
      <c r="I4453" s="337" t="s">
        <v>19695</v>
      </c>
      <c r="J4453" s="337" t="s">
        <v>16</v>
      </c>
      <c r="K4453" s="337" t="s">
        <v>19695</v>
      </c>
      <c r="L4453" s="337" t="s">
        <v>19695</v>
      </c>
      <c r="M4453" s="337" t="s">
        <v>19695</v>
      </c>
      <c r="N4453" s="337" t="s">
        <v>19695</v>
      </c>
      <c r="O4453" s="337" t="s">
        <v>19695</v>
      </c>
      <c r="P4453" s="337" t="s">
        <v>19695</v>
      </c>
      <c r="Q4453" s="337" t="s">
        <v>19695</v>
      </c>
      <c r="R4453" s="337" t="s">
        <v>52</v>
      </c>
      <c r="S4453" s="337" t="s">
        <v>120</v>
      </c>
      <c r="T4453" s="337" t="s">
        <v>2727</v>
      </c>
      <c r="U4453" s="337" t="s">
        <v>11191</v>
      </c>
      <c r="V4453" s="337">
        <v>9</v>
      </c>
      <c r="W4453" s="337" t="s">
        <v>19695</v>
      </c>
      <c r="X4453" s="337" t="s">
        <v>19695</v>
      </c>
      <c r="Y4453" s="337" t="s">
        <v>19695</v>
      </c>
      <c r="Z4453" s="337" t="s">
        <v>1745</v>
      </c>
      <c r="AA4453" s="337" t="s">
        <v>761</v>
      </c>
      <c r="AB4453" s="337" t="s">
        <v>762</v>
      </c>
      <c r="AC4453" s="337" t="s">
        <v>13630</v>
      </c>
    </row>
    <row r="4454" spans="1:29" ht="15.8" x14ac:dyDescent="0.25">
      <c r="A4454" s="337" t="s">
        <v>1723</v>
      </c>
      <c r="B4454" s="337" t="s">
        <v>13535</v>
      </c>
      <c r="C4454" s="337" t="s">
        <v>1725</v>
      </c>
      <c r="D4454" s="337" t="s">
        <v>1730</v>
      </c>
      <c r="E4454" s="337" t="s">
        <v>4181</v>
      </c>
      <c r="F4454" s="338">
        <v>42776</v>
      </c>
      <c r="G4454" s="337" t="s">
        <v>4784</v>
      </c>
      <c r="H4454" s="338">
        <v>42826</v>
      </c>
      <c r="I4454" s="337" t="s">
        <v>19695</v>
      </c>
      <c r="J4454" s="337" t="s">
        <v>36</v>
      </c>
      <c r="K4454" s="337" t="s">
        <v>19695</v>
      </c>
      <c r="L4454" s="337" t="s">
        <v>19695</v>
      </c>
      <c r="M4454" s="337" t="s">
        <v>19695</v>
      </c>
      <c r="N4454" s="337" t="s">
        <v>19695</v>
      </c>
      <c r="O4454" s="337" t="s">
        <v>19695</v>
      </c>
      <c r="P4454" s="337" t="s">
        <v>19695</v>
      </c>
      <c r="Q4454" s="337" t="s">
        <v>19695</v>
      </c>
      <c r="R4454" s="337" t="s">
        <v>146</v>
      </c>
      <c r="S4454" s="337" t="s">
        <v>1707</v>
      </c>
      <c r="T4454" s="337" t="s">
        <v>1709</v>
      </c>
      <c r="U4454" s="337" t="s">
        <v>13536</v>
      </c>
      <c r="V4454" s="337">
        <v>12</v>
      </c>
      <c r="W4454" s="337" t="s">
        <v>19695</v>
      </c>
      <c r="X4454" s="337" t="s">
        <v>19695</v>
      </c>
      <c r="Y4454" s="337" t="s">
        <v>19695</v>
      </c>
      <c r="Z4454" s="337" t="s">
        <v>1728</v>
      </c>
      <c r="AA4454" s="337" t="s">
        <v>13537</v>
      </c>
      <c r="AB4454" s="337" t="s">
        <v>718</v>
      </c>
      <c r="AC4454" s="337" t="s">
        <v>13538</v>
      </c>
    </row>
    <row r="4455" spans="1:29" ht="15.8" x14ac:dyDescent="0.25">
      <c r="A4455" s="337" t="s">
        <v>1723</v>
      </c>
      <c r="B4455" s="337" t="s">
        <v>6408</v>
      </c>
      <c r="C4455" s="337" t="s">
        <v>1821</v>
      </c>
      <c r="D4455" s="337" t="s">
        <v>449</v>
      </c>
      <c r="E4455" s="337" t="s">
        <v>4181</v>
      </c>
      <c r="F4455" s="338">
        <v>42776</v>
      </c>
      <c r="G4455" s="337" t="s">
        <v>4784</v>
      </c>
      <c r="H4455" s="338">
        <v>42826</v>
      </c>
      <c r="I4455" s="337" t="s">
        <v>19695</v>
      </c>
      <c r="J4455" s="337" t="s">
        <v>36</v>
      </c>
      <c r="K4455" s="337" t="s">
        <v>19695</v>
      </c>
      <c r="L4455" s="337" t="s">
        <v>19695</v>
      </c>
      <c r="M4455" s="337" t="s">
        <v>19695</v>
      </c>
      <c r="N4455" s="337" t="s">
        <v>19695</v>
      </c>
      <c r="O4455" s="337" t="s">
        <v>19695</v>
      </c>
      <c r="P4455" s="337" t="s">
        <v>19695</v>
      </c>
      <c r="Q4455" s="337" t="s">
        <v>19695</v>
      </c>
      <c r="R4455" s="337" t="s">
        <v>112</v>
      </c>
      <c r="S4455" s="337" t="s">
        <v>1249</v>
      </c>
      <c r="T4455" s="337" t="s">
        <v>1245</v>
      </c>
      <c r="U4455" s="337" t="s">
        <v>1245</v>
      </c>
      <c r="V4455" s="337">
        <v>8</v>
      </c>
      <c r="W4455" s="337" t="s">
        <v>19695</v>
      </c>
      <c r="X4455" s="337" t="s">
        <v>19695</v>
      </c>
      <c r="Y4455" s="337" t="s">
        <v>19695</v>
      </c>
      <c r="Z4455" s="337" t="s">
        <v>1728</v>
      </c>
      <c r="AA4455" s="337" t="s">
        <v>717</v>
      </c>
      <c r="AB4455" s="337" t="s">
        <v>718</v>
      </c>
      <c r="AC4455" s="337" t="s">
        <v>13645</v>
      </c>
    </row>
    <row r="4456" spans="1:29" ht="15.8" x14ac:dyDescent="0.25">
      <c r="A4456" s="337" t="s">
        <v>1723</v>
      </c>
      <c r="B4456" s="337" t="s">
        <v>4843</v>
      </c>
      <c r="C4456" s="337" t="s">
        <v>1821</v>
      </c>
      <c r="D4456" s="337" t="s">
        <v>449</v>
      </c>
      <c r="E4456" s="337" t="s">
        <v>4181</v>
      </c>
      <c r="F4456" s="338">
        <v>42776</v>
      </c>
      <c r="G4456" s="337" t="s">
        <v>4784</v>
      </c>
      <c r="H4456" s="338">
        <v>42826</v>
      </c>
      <c r="I4456" s="337" t="s">
        <v>19695</v>
      </c>
      <c r="J4456" s="337" t="s">
        <v>36</v>
      </c>
      <c r="K4456" s="337" t="s">
        <v>19695</v>
      </c>
      <c r="L4456" s="337" t="s">
        <v>19695</v>
      </c>
      <c r="M4456" s="337" t="s">
        <v>19695</v>
      </c>
      <c r="N4456" s="337" t="s">
        <v>19695</v>
      </c>
      <c r="O4456" s="337" t="s">
        <v>19695</v>
      </c>
      <c r="P4456" s="337" t="s">
        <v>19695</v>
      </c>
      <c r="Q4456" s="337" t="s">
        <v>19695</v>
      </c>
      <c r="R4456" s="337" t="s">
        <v>45</v>
      </c>
      <c r="S4456" s="337" t="s">
        <v>80</v>
      </c>
      <c r="T4456" s="337" t="s">
        <v>377</v>
      </c>
      <c r="U4456" s="337" t="s">
        <v>1149</v>
      </c>
      <c r="V4456" s="337">
        <v>8</v>
      </c>
      <c r="W4456" s="337" t="s">
        <v>19695</v>
      </c>
      <c r="X4456" s="337" t="s">
        <v>19695</v>
      </c>
      <c r="Y4456" s="337" t="s">
        <v>19695</v>
      </c>
      <c r="Z4456" s="337" t="s">
        <v>1728</v>
      </c>
      <c r="AA4456" s="337" t="s">
        <v>717</v>
      </c>
      <c r="AB4456" s="337" t="s">
        <v>718</v>
      </c>
      <c r="AC4456" s="337" t="s">
        <v>13649</v>
      </c>
    </row>
    <row r="4457" spans="1:29" ht="15.8" x14ac:dyDescent="0.25">
      <c r="A4457" s="337" t="s">
        <v>1723</v>
      </c>
      <c r="B4457" s="337" t="s">
        <v>6809</v>
      </c>
      <c r="C4457" s="337" t="s">
        <v>1821</v>
      </c>
      <c r="D4457" s="337" t="s">
        <v>449</v>
      </c>
      <c r="E4457" s="337" t="s">
        <v>4181</v>
      </c>
      <c r="F4457" s="338">
        <v>42776</v>
      </c>
      <c r="G4457" s="337" t="s">
        <v>4784</v>
      </c>
      <c r="H4457" s="338">
        <v>42826</v>
      </c>
      <c r="I4457" s="337" t="s">
        <v>19695</v>
      </c>
      <c r="J4457" s="337" t="s">
        <v>36</v>
      </c>
      <c r="K4457" s="337" t="s">
        <v>19695</v>
      </c>
      <c r="L4457" s="337" t="s">
        <v>19695</v>
      </c>
      <c r="M4457" s="337" t="s">
        <v>19695</v>
      </c>
      <c r="N4457" s="337" t="s">
        <v>19695</v>
      </c>
      <c r="O4457" s="337" t="s">
        <v>19695</v>
      </c>
      <c r="P4457" s="337" t="s">
        <v>19695</v>
      </c>
      <c r="Q4457" s="337" t="s">
        <v>19695</v>
      </c>
      <c r="R4457" s="337" t="s">
        <v>15</v>
      </c>
      <c r="S4457" s="337" t="s">
        <v>1086</v>
      </c>
      <c r="T4457" s="337" t="s">
        <v>1086</v>
      </c>
      <c r="U4457" s="337" t="s">
        <v>6810</v>
      </c>
      <c r="V4457" s="337">
        <v>8</v>
      </c>
      <c r="W4457" s="337" t="s">
        <v>19695</v>
      </c>
      <c r="X4457" s="337" t="s">
        <v>19695</v>
      </c>
      <c r="Y4457" s="337" t="s">
        <v>19695</v>
      </c>
      <c r="Z4457" s="337" t="s">
        <v>1728</v>
      </c>
      <c r="AA4457" s="337" t="s">
        <v>717</v>
      </c>
      <c r="AB4457" s="337" t="s">
        <v>718</v>
      </c>
      <c r="AC4457" s="337" t="s">
        <v>13667</v>
      </c>
    </row>
    <row r="4458" spans="1:29" ht="15.8" x14ac:dyDescent="0.25">
      <c r="A4458" s="337" t="s">
        <v>1723</v>
      </c>
      <c r="B4458" s="337" t="s">
        <v>980</v>
      </c>
      <c r="C4458" s="337" t="s">
        <v>1821</v>
      </c>
      <c r="D4458" s="337" t="s">
        <v>449</v>
      </c>
      <c r="E4458" s="337" t="s">
        <v>4181</v>
      </c>
      <c r="F4458" s="338">
        <v>42776</v>
      </c>
      <c r="G4458" s="337" t="s">
        <v>4784</v>
      </c>
      <c r="H4458" s="338">
        <v>42826</v>
      </c>
      <c r="I4458" s="337" t="s">
        <v>19695</v>
      </c>
      <c r="J4458" s="337" t="s">
        <v>36</v>
      </c>
      <c r="K4458" s="337" t="s">
        <v>19695</v>
      </c>
      <c r="L4458" s="337" t="s">
        <v>19695</v>
      </c>
      <c r="M4458" s="337" t="s">
        <v>19695</v>
      </c>
      <c r="N4458" s="337" t="s">
        <v>19695</v>
      </c>
      <c r="O4458" s="337" t="s">
        <v>19695</v>
      </c>
      <c r="P4458" s="337" t="s">
        <v>19695</v>
      </c>
      <c r="Q4458" s="337" t="s">
        <v>19695</v>
      </c>
      <c r="R4458" s="337" t="s">
        <v>71</v>
      </c>
      <c r="S4458" s="337" t="s">
        <v>981</v>
      </c>
      <c r="T4458" s="337" t="s">
        <v>982</v>
      </c>
      <c r="U4458" s="337" t="s">
        <v>983</v>
      </c>
      <c r="V4458" s="337">
        <v>6</v>
      </c>
      <c r="W4458" s="337" t="s">
        <v>19695</v>
      </c>
      <c r="X4458" s="337" t="s">
        <v>19695</v>
      </c>
      <c r="Y4458" s="337" t="s">
        <v>19695</v>
      </c>
      <c r="Z4458" s="337" t="s">
        <v>1728</v>
      </c>
      <c r="AA4458" s="337" t="s">
        <v>717</v>
      </c>
      <c r="AB4458" s="337" t="s">
        <v>718</v>
      </c>
      <c r="AC4458" s="337" t="s">
        <v>13698</v>
      </c>
    </row>
    <row r="4459" spans="1:29" ht="15.8" x14ac:dyDescent="0.25">
      <c r="A4459" s="337" t="s">
        <v>1723</v>
      </c>
      <c r="B4459" s="337" t="s">
        <v>5460</v>
      </c>
      <c r="C4459" s="337" t="s">
        <v>1821</v>
      </c>
      <c r="D4459" s="337" t="s">
        <v>449</v>
      </c>
      <c r="E4459" s="337" t="s">
        <v>4181</v>
      </c>
      <c r="F4459" s="338">
        <v>42776</v>
      </c>
      <c r="G4459" s="337" t="s">
        <v>4784</v>
      </c>
      <c r="H4459" s="338">
        <v>42826</v>
      </c>
      <c r="I4459" s="337" t="s">
        <v>19695</v>
      </c>
      <c r="J4459" s="337" t="s">
        <v>36</v>
      </c>
      <c r="K4459" s="337" t="s">
        <v>19695</v>
      </c>
      <c r="L4459" s="337" t="s">
        <v>19695</v>
      </c>
      <c r="M4459" s="337" t="s">
        <v>19695</v>
      </c>
      <c r="N4459" s="337" t="s">
        <v>19695</v>
      </c>
      <c r="O4459" s="337" t="s">
        <v>19695</v>
      </c>
      <c r="P4459" s="337" t="s">
        <v>19695</v>
      </c>
      <c r="Q4459" s="337" t="s">
        <v>19695</v>
      </c>
      <c r="R4459" s="337" t="s">
        <v>112</v>
      </c>
      <c r="S4459" s="337" t="s">
        <v>115</v>
      </c>
      <c r="T4459" s="337" t="s">
        <v>115</v>
      </c>
      <c r="U4459" s="337" t="s">
        <v>5461</v>
      </c>
      <c r="V4459" s="337">
        <v>10</v>
      </c>
      <c r="W4459" s="337" t="s">
        <v>19695</v>
      </c>
      <c r="X4459" s="337" t="s">
        <v>19695</v>
      </c>
      <c r="Y4459" s="337" t="s">
        <v>19695</v>
      </c>
      <c r="Z4459" s="337" t="s">
        <v>1728</v>
      </c>
      <c r="AA4459" s="337" t="s">
        <v>735</v>
      </c>
      <c r="AB4459" s="337" t="s">
        <v>718</v>
      </c>
      <c r="AC4459" s="337" t="s">
        <v>13717</v>
      </c>
    </row>
    <row r="4460" spans="1:29" ht="15.8" x14ac:dyDescent="0.25">
      <c r="A4460" s="337" t="s">
        <v>1723</v>
      </c>
      <c r="B4460" s="337" t="s">
        <v>6458</v>
      </c>
      <c r="C4460" s="337" t="s">
        <v>1821</v>
      </c>
      <c r="D4460" s="337" t="s">
        <v>449</v>
      </c>
      <c r="E4460" s="337" t="s">
        <v>4181</v>
      </c>
      <c r="F4460" s="338">
        <v>42776</v>
      </c>
      <c r="G4460" s="337" t="s">
        <v>4784</v>
      </c>
      <c r="H4460" s="338">
        <v>42826</v>
      </c>
      <c r="I4460" s="337" t="s">
        <v>19695</v>
      </c>
      <c r="J4460" s="337" t="s">
        <v>36</v>
      </c>
      <c r="K4460" s="337" t="s">
        <v>19695</v>
      </c>
      <c r="L4460" s="337" t="s">
        <v>19695</v>
      </c>
      <c r="M4460" s="337" t="s">
        <v>19695</v>
      </c>
      <c r="N4460" s="337" t="s">
        <v>19695</v>
      </c>
      <c r="O4460" s="337" t="s">
        <v>19695</v>
      </c>
      <c r="P4460" s="337" t="s">
        <v>19695</v>
      </c>
      <c r="Q4460" s="337" t="s">
        <v>19695</v>
      </c>
      <c r="R4460" s="337" t="s">
        <v>134</v>
      </c>
      <c r="S4460" s="337" t="s">
        <v>782</v>
      </c>
      <c r="T4460" s="337" t="s">
        <v>134</v>
      </c>
      <c r="U4460" s="337" t="s">
        <v>375</v>
      </c>
      <c r="V4460" s="337">
        <v>8</v>
      </c>
      <c r="W4460" s="337" t="s">
        <v>19695</v>
      </c>
      <c r="X4460" s="337" t="s">
        <v>19695</v>
      </c>
      <c r="Y4460" s="337" t="s">
        <v>19695</v>
      </c>
      <c r="Z4460" s="337" t="s">
        <v>1745</v>
      </c>
      <c r="AA4460" s="337" t="s">
        <v>735</v>
      </c>
      <c r="AB4460" s="337" t="s">
        <v>718</v>
      </c>
      <c r="AC4460" s="337" t="s">
        <v>15212</v>
      </c>
    </row>
    <row r="4461" spans="1:29" ht="15.8" x14ac:dyDescent="0.25">
      <c r="A4461" s="337" t="s">
        <v>1723</v>
      </c>
      <c r="B4461" s="337" t="s">
        <v>6715</v>
      </c>
      <c r="C4461" s="337" t="s">
        <v>1821</v>
      </c>
      <c r="D4461" s="337" t="s">
        <v>449</v>
      </c>
      <c r="E4461" s="337" t="s">
        <v>4181</v>
      </c>
      <c r="F4461" s="338">
        <v>42776</v>
      </c>
      <c r="G4461" s="337" t="s">
        <v>4784</v>
      </c>
      <c r="H4461" s="338">
        <v>42826</v>
      </c>
      <c r="I4461" s="337" t="s">
        <v>19695</v>
      </c>
      <c r="J4461" s="337" t="s">
        <v>36</v>
      </c>
      <c r="K4461" s="337" t="s">
        <v>19695</v>
      </c>
      <c r="L4461" s="337" t="s">
        <v>19695</v>
      </c>
      <c r="M4461" s="337" t="s">
        <v>19695</v>
      </c>
      <c r="N4461" s="337" t="s">
        <v>19695</v>
      </c>
      <c r="O4461" s="337" t="s">
        <v>19695</v>
      </c>
      <c r="P4461" s="337" t="s">
        <v>19695</v>
      </c>
      <c r="Q4461" s="337" t="s">
        <v>19695</v>
      </c>
      <c r="R4461" s="337" t="s">
        <v>134</v>
      </c>
      <c r="S4461" s="337" t="s">
        <v>451</v>
      </c>
      <c r="T4461" s="337" t="s">
        <v>800</v>
      </c>
      <c r="U4461" s="337" t="s">
        <v>800</v>
      </c>
      <c r="V4461" s="337">
        <v>10</v>
      </c>
      <c r="W4461" s="337" t="s">
        <v>19695</v>
      </c>
      <c r="X4461" s="337" t="s">
        <v>19695</v>
      </c>
      <c r="Y4461" s="337" t="s">
        <v>19695</v>
      </c>
      <c r="Z4461" s="337" t="s">
        <v>1745</v>
      </c>
      <c r="AA4461" s="337" t="s">
        <v>853</v>
      </c>
      <c r="AB4461" s="337" t="s">
        <v>854</v>
      </c>
      <c r="AC4461" s="337" t="s">
        <v>13732</v>
      </c>
    </row>
    <row r="4462" spans="1:29" ht="15.8" x14ac:dyDescent="0.25">
      <c r="A4462" s="337" t="s">
        <v>1723</v>
      </c>
      <c r="B4462" s="337" t="s">
        <v>6052</v>
      </c>
      <c r="C4462" s="337" t="s">
        <v>1821</v>
      </c>
      <c r="D4462" s="337" t="s">
        <v>449</v>
      </c>
      <c r="E4462" s="337" t="s">
        <v>4181</v>
      </c>
      <c r="F4462" s="338">
        <v>42776</v>
      </c>
      <c r="G4462" s="337" t="s">
        <v>4784</v>
      </c>
      <c r="H4462" s="338">
        <v>42826</v>
      </c>
      <c r="I4462" s="337" t="s">
        <v>19695</v>
      </c>
      <c r="J4462" s="337" t="s">
        <v>16</v>
      </c>
      <c r="K4462" s="337" t="s">
        <v>19695</v>
      </c>
      <c r="L4462" s="337" t="s">
        <v>19695</v>
      </c>
      <c r="M4462" s="337" t="s">
        <v>19695</v>
      </c>
      <c r="N4462" s="337" t="s">
        <v>19695</v>
      </c>
      <c r="O4462" s="337" t="s">
        <v>19695</v>
      </c>
      <c r="P4462" s="337" t="s">
        <v>19695</v>
      </c>
      <c r="Q4462" s="337" t="s">
        <v>19695</v>
      </c>
      <c r="R4462" s="337" t="s">
        <v>35</v>
      </c>
      <c r="S4462" s="337" t="s">
        <v>77</v>
      </c>
      <c r="T4462" s="337" t="s">
        <v>6053</v>
      </c>
      <c r="U4462" s="337" t="s">
        <v>6054</v>
      </c>
      <c r="V4462" s="337">
        <v>6</v>
      </c>
      <c r="W4462" s="337" t="s">
        <v>19695</v>
      </c>
      <c r="X4462" s="337" t="s">
        <v>19695</v>
      </c>
      <c r="Y4462" s="337" t="s">
        <v>19695</v>
      </c>
      <c r="Z4462" s="337" t="s">
        <v>1753</v>
      </c>
      <c r="AA4462" s="337" t="s">
        <v>735</v>
      </c>
      <c r="AB4462" s="337" t="s">
        <v>718</v>
      </c>
      <c r="AC4462" s="337" t="s">
        <v>13642</v>
      </c>
    </row>
    <row r="4463" spans="1:29" ht="15.8" x14ac:dyDescent="0.25">
      <c r="A4463" s="337" t="s">
        <v>1723</v>
      </c>
      <c r="B4463" s="337" t="s">
        <v>5109</v>
      </c>
      <c r="C4463" s="337" t="s">
        <v>1821</v>
      </c>
      <c r="D4463" s="337" t="s">
        <v>449</v>
      </c>
      <c r="E4463" s="337" t="s">
        <v>4181</v>
      </c>
      <c r="F4463" s="338">
        <v>42776</v>
      </c>
      <c r="G4463" s="337" t="s">
        <v>4784</v>
      </c>
      <c r="H4463" s="338">
        <v>42826</v>
      </c>
      <c r="I4463" s="337" t="s">
        <v>19695</v>
      </c>
      <c r="J4463" s="337" t="s">
        <v>36</v>
      </c>
      <c r="K4463" s="337" t="s">
        <v>19695</v>
      </c>
      <c r="L4463" s="337" t="s">
        <v>19695</v>
      </c>
      <c r="M4463" s="337" t="s">
        <v>19695</v>
      </c>
      <c r="N4463" s="337" t="s">
        <v>19695</v>
      </c>
      <c r="O4463" s="337" t="s">
        <v>19695</v>
      </c>
      <c r="P4463" s="337" t="s">
        <v>19695</v>
      </c>
      <c r="Q4463" s="337" t="s">
        <v>19695</v>
      </c>
      <c r="R4463" s="337" t="s">
        <v>52</v>
      </c>
      <c r="S4463" s="337" t="s">
        <v>142</v>
      </c>
      <c r="T4463" s="337" t="s">
        <v>1495</v>
      </c>
      <c r="U4463" s="337" t="s">
        <v>1956</v>
      </c>
      <c r="V4463" s="337">
        <v>12</v>
      </c>
      <c r="W4463" s="337" t="s">
        <v>19695</v>
      </c>
      <c r="X4463" s="337" t="s">
        <v>19695</v>
      </c>
      <c r="Y4463" s="337" t="s">
        <v>19695</v>
      </c>
      <c r="Z4463" s="337" t="s">
        <v>1753</v>
      </c>
      <c r="AA4463" s="337" t="s">
        <v>735</v>
      </c>
      <c r="AB4463" s="337" t="s">
        <v>718</v>
      </c>
      <c r="AC4463" s="337" t="s">
        <v>15200</v>
      </c>
    </row>
    <row r="4464" spans="1:29" ht="15.8" x14ac:dyDescent="0.25">
      <c r="A4464" s="337" t="s">
        <v>1723</v>
      </c>
      <c r="B4464" s="337" t="s">
        <v>5649</v>
      </c>
      <c r="C4464" s="337" t="s">
        <v>1821</v>
      </c>
      <c r="D4464" s="337" t="s">
        <v>449</v>
      </c>
      <c r="E4464" s="337" t="s">
        <v>4181</v>
      </c>
      <c r="F4464" s="338">
        <v>42776</v>
      </c>
      <c r="G4464" s="337" t="s">
        <v>4784</v>
      </c>
      <c r="H4464" s="338">
        <v>42826</v>
      </c>
      <c r="I4464" s="337" t="s">
        <v>19695</v>
      </c>
      <c r="J4464" s="337" t="s">
        <v>36</v>
      </c>
      <c r="K4464" s="337" t="s">
        <v>19695</v>
      </c>
      <c r="L4464" s="337" t="s">
        <v>19695</v>
      </c>
      <c r="M4464" s="337" t="s">
        <v>19695</v>
      </c>
      <c r="N4464" s="337" t="s">
        <v>19695</v>
      </c>
      <c r="O4464" s="337" t="s">
        <v>19695</v>
      </c>
      <c r="P4464" s="337" t="s">
        <v>19695</v>
      </c>
      <c r="Q4464" s="337" t="s">
        <v>19695</v>
      </c>
      <c r="R4464" s="337" t="s">
        <v>56</v>
      </c>
      <c r="S4464" s="337" t="s">
        <v>405</v>
      </c>
      <c r="T4464" s="337" t="s">
        <v>5650</v>
      </c>
      <c r="U4464" s="337" t="s">
        <v>5648</v>
      </c>
      <c r="V4464" s="337">
        <v>8</v>
      </c>
      <c r="W4464" s="337" t="s">
        <v>19695</v>
      </c>
      <c r="X4464" s="337" t="s">
        <v>19695</v>
      </c>
      <c r="Y4464" s="337" t="s">
        <v>19695</v>
      </c>
      <c r="Z4464" s="337" t="s">
        <v>1753</v>
      </c>
      <c r="AA4464" s="337" t="s">
        <v>717</v>
      </c>
      <c r="AB4464" s="337" t="s">
        <v>718</v>
      </c>
      <c r="AC4464" s="337" t="s">
        <v>15204</v>
      </c>
    </row>
    <row r="4465" spans="1:29" ht="15.8" x14ac:dyDescent="0.25">
      <c r="A4465" s="337" t="s">
        <v>1723</v>
      </c>
      <c r="B4465" s="337" t="s">
        <v>5651</v>
      </c>
      <c r="C4465" s="337" t="s">
        <v>1821</v>
      </c>
      <c r="D4465" s="337" t="s">
        <v>449</v>
      </c>
      <c r="E4465" s="337" t="s">
        <v>4181</v>
      </c>
      <c r="F4465" s="338">
        <v>42776</v>
      </c>
      <c r="G4465" s="337" t="s">
        <v>4784</v>
      </c>
      <c r="H4465" s="338">
        <v>42826</v>
      </c>
      <c r="I4465" s="337" t="s">
        <v>19695</v>
      </c>
      <c r="J4465" s="337" t="s">
        <v>36</v>
      </c>
      <c r="K4465" s="337" t="s">
        <v>19695</v>
      </c>
      <c r="L4465" s="337" t="s">
        <v>19695</v>
      </c>
      <c r="M4465" s="337" t="s">
        <v>19695</v>
      </c>
      <c r="N4465" s="337" t="s">
        <v>19695</v>
      </c>
      <c r="O4465" s="337" t="s">
        <v>19695</v>
      </c>
      <c r="P4465" s="337" t="s">
        <v>19695</v>
      </c>
      <c r="Q4465" s="337" t="s">
        <v>19695</v>
      </c>
      <c r="R4465" s="337" t="s">
        <v>56</v>
      </c>
      <c r="S4465" s="337" t="s">
        <v>79</v>
      </c>
      <c r="T4465" s="337" t="s">
        <v>3576</v>
      </c>
      <c r="U4465" s="337" t="s">
        <v>5652</v>
      </c>
      <c r="V4465" s="337">
        <v>8</v>
      </c>
      <c r="W4465" s="337" t="s">
        <v>19695</v>
      </c>
      <c r="X4465" s="337" t="s">
        <v>19695</v>
      </c>
      <c r="Y4465" s="337" t="s">
        <v>19695</v>
      </c>
      <c r="Z4465" s="337" t="s">
        <v>1753</v>
      </c>
      <c r="AA4465" s="337" t="s">
        <v>717</v>
      </c>
      <c r="AB4465" s="337" t="s">
        <v>718</v>
      </c>
      <c r="AC4465" s="337" t="s">
        <v>15204</v>
      </c>
    </row>
    <row r="4466" spans="1:29" ht="15.8" x14ac:dyDescent="0.25">
      <c r="A4466" s="337" t="s">
        <v>1723</v>
      </c>
      <c r="B4466" s="337" t="s">
        <v>4916</v>
      </c>
      <c r="C4466" s="337" t="s">
        <v>1821</v>
      </c>
      <c r="D4466" s="337" t="s">
        <v>449</v>
      </c>
      <c r="E4466" s="337" t="s">
        <v>4181</v>
      </c>
      <c r="F4466" s="338">
        <v>42776</v>
      </c>
      <c r="G4466" s="337" t="s">
        <v>4784</v>
      </c>
      <c r="H4466" s="338">
        <v>42826</v>
      </c>
      <c r="I4466" s="337" t="s">
        <v>19695</v>
      </c>
      <c r="J4466" s="337" t="s">
        <v>36</v>
      </c>
      <c r="K4466" s="337" t="s">
        <v>19695</v>
      </c>
      <c r="L4466" s="337" t="s">
        <v>19695</v>
      </c>
      <c r="M4466" s="337" t="s">
        <v>19695</v>
      </c>
      <c r="N4466" s="337" t="s">
        <v>19695</v>
      </c>
      <c r="O4466" s="337" t="s">
        <v>19695</v>
      </c>
      <c r="P4466" s="337" t="s">
        <v>19695</v>
      </c>
      <c r="Q4466" s="337" t="s">
        <v>19695</v>
      </c>
      <c r="R4466" s="337" t="s">
        <v>75</v>
      </c>
      <c r="S4466" s="337" t="s">
        <v>417</v>
      </c>
      <c r="T4466" s="337" t="s">
        <v>75</v>
      </c>
      <c r="U4466" s="337" t="s">
        <v>4917</v>
      </c>
      <c r="V4466" s="337">
        <v>8</v>
      </c>
      <c r="W4466" s="337" t="s">
        <v>19695</v>
      </c>
      <c r="X4466" s="337" t="s">
        <v>19695</v>
      </c>
      <c r="Y4466" s="337" t="s">
        <v>19695</v>
      </c>
      <c r="Z4466" s="337" t="s">
        <v>1753</v>
      </c>
      <c r="AA4466" s="337" t="s">
        <v>766</v>
      </c>
      <c r="AB4466" s="337" t="s">
        <v>718</v>
      </c>
      <c r="AC4466" s="337" t="s">
        <v>15399</v>
      </c>
    </row>
    <row r="4467" spans="1:29" ht="15.8" x14ac:dyDescent="0.25">
      <c r="A4467" s="337" t="s">
        <v>1723</v>
      </c>
      <c r="B4467" s="337" t="s">
        <v>5876</v>
      </c>
      <c r="C4467" s="337" t="s">
        <v>1821</v>
      </c>
      <c r="D4467" s="337" t="s">
        <v>449</v>
      </c>
      <c r="E4467" s="337" t="s">
        <v>4181</v>
      </c>
      <c r="F4467" s="338">
        <v>42776</v>
      </c>
      <c r="G4467" s="337" t="s">
        <v>4784</v>
      </c>
      <c r="H4467" s="338">
        <v>42826</v>
      </c>
      <c r="I4467" s="337" t="s">
        <v>19695</v>
      </c>
      <c r="J4467" s="337" t="s">
        <v>36</v>
      </c>
      <c r="K4467" s="337" t="s">
        <v>19695</v>
      </c>
      <c r="L4467" s="337" t="s">
        <v>19695</v>
      </c>
      <c r="M4467" s="337" t="s">
        <v>19695</v>
      </c>
      <c r="N4467" s="337" t="s">
        <v>19695</v>
      </c>
      <c r="O4467" s="337" t="s">
        <v>19695</v>
      </c>
      <c r="P4467" s="337" t="s">
        <v>19695</v>
      </c>
      <c r="Q4467" s="337" t="s">
        <v>19695</v>
      </c>
      <c r="R4467" s="337" t="s">
        <v>15</v>
      </c>
      <c r="S4467" s="337" t="s">
        <v>1098</v>
      </c>
      <c r="T4467" s="337" t="s">
        <v>5877</v>
      </c>
      <c r="U4467" s="337" t="s">
        <v>5878</v>
      </c>
      <c r="V4467" s="337">
        <v>8</v>
      </c>
      <c r="W4467" s="337" t="s">
        <v>19695</v>
      </c>
      <c r="X4467" s="337" t="s">
        <v>19695</v>
      </c>
      <c r="Y4467" s="337" t="s">
        <v>19695</v>
      </c>
      <c r="Z4467" s="337" t="s">
        <v>1753</v>
      </c>
      <c r="AA4467" s="337" t="s">
        <v>717</v>
      </c>
      <c r="AB4467" s="337" t="s">
        <v>718</v>
      </c>
      <c r="AC4467" s="337" t="s">
        <v>15401</v>
      </c>
    </row>
    <row r="4468" spans="1:29" ht="15.8" x14ac:dyDescent="0.25">
      <c r="A4468" s="337" t="s">
        <v>1723</v>
      </c>
      <c r="B4468" s="337" t="s">
        <v>5530</v>
      </c>
      <c r="C4468" s="337" t="s">
        <v>1821</v>
      </c>
      <c r="D4468" s="337" t="s">
        <v>449</v>
      </c>
      <c r="E4468" s="337" t="s">
        <v>4538</v>
      </c>
      <c r="F4468" s="338">
        <v>42774</v>
      </c>
      <c r="G4468" s="337" t="s">
        <v>2591</v>
      </c>
      <c r="H4468" s="338">
        <v>42824</v>
      </c>
      <c r="I4468" s="337" t="s">
        <v>19695</v>
      </c>
      <c r="J4468" s="337" t="s">
        <v>36</v>
      </c>
      <c r="K4468" s="337" t="s">
        <v>19695</v>
      </c>
      <c r="L4468" s="337" t="s">
        <v>19695</v>
      </c>
      <c r="M4468" s="337" t="s">
        <v>19695</v>
      </c>
      <c r="N4468" s="337" t="s">
        <v>19695</v>
      </c>
      <c r="O4468" s="337" t="s">
        <v>19695</v>
      </c>
      <c r="P4468" s="337" t="s">
        <v>19695</v>
      </c>
      <c r="Q4468" s="337" t="s">
        <v>19695</v>
      </c>
      <c r="R4468" s="337" t="s">
        <v>35</v>
      </c>
      <c r="S4468" s="337" t="s">
        <v>77</v>
      </c>
      <c r="T4468" s="337" t="s">
        <v>5531</v>
      </c>
      <c r="U4468" s="337" t="s">
        <v>453</v>
      </c>
      <c r="V4468" s="337">
        <v>8</v>
      </c>
      <c r="W4468" s="337" t="s">
        <v>19695</v>
      </c>
      <c r="X4468" s="337" t="s">
        <v>19695</v>
      </c>
      <c r="Y4468" s="337" t="s">
        <v>19695</v>
      </c>
      <c r="Z4468" s="337" t="s">
        <v>1753</v>
      </c>
      <c r="AA4468" s="337" t="s">
        <v>735</v>
      </c>
      <c r="AB4468" s="337" t="s">
        <v>718</v>
      </c>
      <c r="AC4468" s="337" t="s">
        <v>15219</v>
      </c>
    </row>
    <row r="4469" spans="1:29" ht="15.8" x14ac:dyDescent="0.25">
      <c r="A4469" s="337" t="s">
        <v>1723</v>
      </c>
      <c r="B4469" s="337" t="s">
        <v>1578</v>
      </c>
      <c r="C4469" s="337" t="s">
        <v>1821</v>
      </c>
      <c r="D4469" s="337" t="s">
        <v>449</v>
      </c>
      <c r="E4469" s="337" t="s">
        <v>5210</v>
      </c>
      <c r="F4469" s="338">
        <v>42771</v>
      </c>
      <c r="G4469" s="337" t="s">
        <v>5211</v>
      </c>
      <c r="H4469" s="338">
        <v>42821</v>
      </c>
      <c r="I4469" s="337" t="s">
        <v>19695</v>
      </c>
      <c r="J4469" s="337" t="s">
        <v>36</v>
      </c>
      <c r="K4469" s="337" t="s">
        <v>19695</v>
      </c>
      <c r="L4469" s="337" t="s">
        <v>19695</v>
      </c>
      <c r="M4469" s="337" t="s">
        <v>19695</v>
      </c>
      <c r="N4469" s="337" t="s">
        <v>19695</v>
      </c>
      <c r="O4469" s="337" t="s">
        <v>19695</v>
      </c>
      <c r="P4469" s="337" t="s">
        <v>19695</v>
      </c>
      <c r="Q4469" s="337" t="s">
        <v>19695</v>
      </c>
      <c r="R4469" s="337" t="s">
        <v>112</v>
      </c>
      <c r="S4469" s="337" t="s">
        <v>115</v>
      </c>
      <c r="T4469" s="337" t="s">
        <v>115</v>
      </c>
      <c r="U4469" s="337" t="s">
        <v>1579</v>
      </c>
      <c r="V4469" s="337">
        <v>8</v>
      </c>
      <c r="W4469" s="337" t="s">
        <v>19695</v>
      </c>
      <c r="X4469" s="337" t="s">
        <v>19695</v>
      </c>
      <c r="Y4469" s="337" t="s">
        <v>19695</v>
      </c>
      <c r="Z4469" s="337" t="s">
        <v>1728</v>
      </c>
      <c r="AA4469" s="337" t="s">
        <v>735</v>
      </c>
      <c r="AB4469" s="337" t="s">
        <v>718</v>
      </c>
      <c r="AC4469" s="337" t="s">
        <v>13678</v>
      </c>
    </row>
    <row r="4470" spans="1:29" ht="15.8" x14ac:dyDescent="0.25">
      <c r="A4470" s="337" t="s">
        <v>1723</v>
      </c>
      <c r="B4470" s="337" t="s">
        <v>5946</v>
      </c>
      <c r="C4470" s="337" t="s">
        <v>1821</v>
      </c>
      <c r="D4470" s="337" t="s">
        <v>449</v>
      </c>
      <c r="E4470" s="337" t="s">
        <v>4978</v>
      </c>
      <c r="F4470" s="338">
        <v>42794</v>
      </c>
      <c r="G4470" s="337" t="s">
        <v>5947</v>
      </c>
      <c r="H4470" s="338">
        <v>42818</v>
      </c>
      <c r="I4470" s="337" t="s">
        <v>19695</v>
      </c>
      <c r="J4470" s="337" t="s">
        <v>16</v>
      </c>
      <c r="K4470" s="337" t="s">
        <v>19695</v>
      </c>
      <c r="L4470" s="337" t="s">
        <v>19695</v>
      </c>
      <c r="M4470" s="337" t="s">
        <v>19695</v>
      </c>
      <c r="N4470" s="337" t="s">
        <v>19695</v>
      </c>
      <c r="O4470" s="337" t="s">
        <v>19695</v>
      </c>
      <c r="P4470" s="337" t="s">
        <v>19695</v>
      </c>
      <c r="Q4470" s="337" t="s">
        <v>19695</v>
      </c>
      <c r="R4470" s="337" t="s">
        <v>146</v>
      </c>
      <c r="S4470" s="337" t="s">
        <v>1236</v>
      </c>
      <c r="T4470" s="337" t="s">
        <v>384</v>
      </c>
      <c r="U4470" s="337" t="s">
        <v>1706</v>
      </c>
      <c r="V4470" s="337">
        <v>35</v>
      </c>
      <c r="W4470" s="337" t="s">
        <v>19695</v>
      </c>
      <c r="X4470" s="337" t="s">
        <v>19695</v>
      </c>
      <c r="Y4470" s="337" t="s">
        <v>19695</v>
      </c>
      <c r="Z4470" s="337" t="s">
        <v>1753</v>
      </c>
      <c r="AA4470" s="337" t="s">
        <v>1499</v>
      </c>
      <c r="AB4470" s="337" t="s">
        <v>718</v>
      </c>
      <c r="AC4470" s="337" t="s">
        <v>15400</v>
      </c>
    </row>
    <row r="4471" spans="1:29" ht="15.8" x14ac:dyDescent="0.25">
      <c r="A4471" s="337" t="s">
        <v>1723</v>
      </c>
      <c r="B4471" s="337" t="s">
        <v>6645</v>
      </c>
      <c r="C4471" s="337" t="s">
        <v>1821</v>
      </c>
      <c r="D4471" s="337" t="s">
        <v>449</v>
      </c>
      <c r="E4471" s="337" t="s">
        <v>3793</v>
      </c>
      <c r="F4471" s="338">
        <v>42767</v>
      </c>
      <c r="G4471" s="337" t="s">
        <v>6646</v>
      </c>
      <c r="H4471" s="338">
        <v>42817</v>
      </c>
      <c r="I4471" s="337" t="s">
        <v>19695</v>
      </c>
      <c r="J4471" s="337" t="s">
        <v>16</v>
      </c>
      <c r="K4471" s="337" t="s">
        <v>19695</v>
      </c>
      <c r="L4471" s="337" t="s">
        <v>19695</v>
      </c>
      <c r="M4471" s="337" t="s">
        <v>19695</v>
      </c>
      <c r="N4471" s="337" t="s">
        <v>19695</v>
      </c>
      <c r="O4471" s="337" t="s">
        <v>19695</v>
      </c>
      <c r="P4471" s="337" t="s">
        <v>19695</v>
      </c>
      <c r="Q4471" s="337" t="s">
        <v>19695</v>
      </c>
      <c r="R4471" s="337" t="s">
        <v>52</v>
      </c>
      <c r="S4471" s="337" t="s">
        <v>69</v>
      </c>
      <c r="T4471" s="337" t="s">
        <v>69</v>
      </c>
      <c r="U4471" s="337" t="s">
        <v>6647</v>
      </c>
      <c r="V4471" s="337">
        <v>10</v>
      </c>
      <c r="W4471" s="337" t="s">
        <v>19695</v>
      </c>
      <c r="X4471" s="337" t="s">
        <v>19695</v>
      </c>
      <c r="Y4471" s="337" t="s">
        <v>19695</v>
      </c>
      <c r="Z4471" s="337" t="s">
        <v>1745</v>
      </c>
      <c r="AA4471" s="337" t="s">
        <v>853</v>
      </c>
      <c r="AB4471" s="337" t="s">
        <v>854</v>
      </c>
      <c r="AC4471" s="337" t="s">
        <v>15214</v>
      </c>
    </row>
    <row r="4472" spans="1:29" ht="15.8" x14ac:dyDescent="0.25">
      <c r="A4472" s="337" t="s">
        <v>1723</v>
      </c>
      <c r="B4472" s="337" t="s">
        <v>3992</v>
      </c>
      <c r="C4472" s="337" t="s">
        <v>1725</v>
      </c>
      <c r="D4472" s="337" t="s">
        <v>1726</v>
      </c>
      <c r="E4472" s="337" t="s">
        <v>3993</v>
      </c>
      <c r="F4472" s="338">
        <v>42763</v>
      </c>
      <c r="G4472" s="337" t="s">
        <v>3994</v>
      </c>
      <c r="H4472" s="338">
        <v>42813</v>
      </c>
      <c r="I4472" s="337" t="s">
        <v>19695</v>
      </c>
      <c r="J4472" s="337" t="s">
        <v>36</v>
      </c>
      <c r="K4472" s="337" t="s">
        <v>19695</v>
      </c>
      <c r="L4472" s="337" t="s">
        <v>19695</v>
      </c>
      <c r="M4472" s="337" t="s">
        <v>19695</v>
      </c>
      <c r="N4472" s="337" t="s">
        <v>19695</v>
      </c>
      <c r="O4472" s="337" t="s">
        <v>19695</v>
      </c>
      <c r="P4472" s="337" t="s">
        <v>19695</v>
      </c>
      <c r="Q4472" s="337" t="s">
        <v>19695</v>
      </c>
      <c r="R4472" s="337" t="s">
        <v>89</v>
      </c>
      <c r="S4472" s="337" t="s">
        <v>3995</v>
      </c>
      <c r="T4472" s="337" t="s">
        <v>3996</v>
      </c>
      <c r="U4472" s="337" t="s">
        <v>3997</v>
      </c>
      <c r="V4472" s="337">
        <v>6</v>
      </c>
      <c r="W4472" s="337" t="s">
        <v>19695</v>
      </c>
      <c r="X4472" s="337" t="s">
        <v>19695</v>
      </c>
      <c r="Y4472" s="337" t="s">
        <v>19695</v>
      </c>
      <c r="Z4472" s="337" t="s">
        <v>1745</v>
      </c>
      <c r="AA4472" s="337" t="s">
        <v>761</v>
      </c>
      <c r="AB4472" s="337" t="s">
        <v>762</v>
      </c>
      <c r="AC4472" s="337" t="s">
        <v>13530</v>
      </c>
    </row>
    <row r="4473" spans="1:29" ht="15.8" x14ac:dyDescent="0.25">
      <c r="A4473" s="337" t="s">
        <v>1723</v>
      </c>
      <c r="B4473" s="337" t="s">
        <v>4446</v>
      </c>
      <c r="C4473" s="337" t="s">
        <v>1821</v>
      </c>
      <c r="D4473" s="337" t="s">
        <v>449</v>
      </c>
      <c r="E4473" s="337" t="s">
        <v>3880</v>
      </c>
      <c r="F4473" s="338">
        <v>42761</v>
      </c>
      <c r="G4473" s="337" t="s">
        <v>4447</v>
      </c>
      <c r="H4473" s="338">
        <v>42811</v>
      </c>
      <c r="I4473" s="337" t="s">
        <v>19695</v>
      </c>
      <c r="J4473" s="337" t="s">
        <v>36</v>
      </c>
      <c r="K4473" s="337" t="s">
        <v>19695</v>
      </c>
      <c r="L4473" s="337" t="s">
        <v>19695</v>
      </c>
      <c r="M4473" s="337" t="s">
        <v>19695</v>
      </c>
      <c r="N4473" s="337" t="s">
        <v>19695</v>
      </c>
      <c r="O4473" s="337" t="s">
        <v>19695</v>
      </c>
      <c r="P4473" s="337" t="s">
        <v>19695</v>
      </c>
      <c r="Q4473" s="337" t="s">
        <v>19695</v>
      </c>
      <c r="R4473" s="337" t="s">
        <v>52</v>
      </c>
      <c r="S4473" s="337" t="s">
        <v>120</v>
      </c>
      <c r="T4473" s="337" t="s">
        <v>4448</v>
      </c>
      <c r="U4473" s="337" t="s">
        <v>1894</v>
      </c>
      <c r="V4473" s="337">
        <v>12</v>
      </c>
      <c r="W4473" s="337" t="s">
        <v>19695</v>
      </c>
      <c r="X4473" s="337" t="s">
        <v>19695</v>
      </c>
      <c r="Y4473" s="337" t="s">
        <v>19695</v>
      </c>
      <c r="Z4473" s="337" t="s">
        <v>1728</v>
      </c>
      <c r="AA4473" s="337" t="s">
        <v>735</v>
      </c>
      <c r="AB4473" s="337" t="s">
        <v>718</v>
      </c>
      <c r="AC4473" s="337" t="s">
        <v>13680</v>
      </c>
    </row>
    <row r="4474" spans="1:29" ht="15.8" x14ac:dyDescent="0.25">
      <c r="A4474" s="337" t="s">
        <v>1723</v>
      </c>
      <c r="B4474" s="337" t="s">
        <v>4678</v>
      </c>
      <c r="C4474" s="337" t="s">
        <v>1821</v>
      </c>
      <c r="D4474" s="337" t="s">
        <v>449</v>
      </c>
      <c r="E4474" s="337" t="s">
        <v>4679</v>
      </c>
      <c r="F4474" s="338">
        <v>42671</v>
      </c>
      <c r="G4474" s="337" t="s">
        <v>4447</v>
      </c>
      <c r="H4474" s="338">
        <v>42811</v>
      </c>
      <c r="I4474" s="337" t="s">
        <v>19695</v>
      </c>
      <c r="J4474" s="337" t="s">
        <v>36</v>
      </c>
      <c r="K4474" s="337" t="s">
        <v>19695</v>
      </c>
      <c r="L4474" s="337" t="s">
        <v>19695</v>
      </c>
      <c r="M4474" s="337" t="s">
        <v>19695</v>
      </c>
      <c r="N4474" s="337" t="s">
        <v>19695</v>
      </c>
      <c r="O4474" s="337" t="s">
        <v>19695</v>
      </c>
      <c r="P4474" s="337" t="s">
        <v>19695</v>
      </c>
      <c r="Q4474" s="337" t="s">
        <v>19695</v>
      </c>
      <c r="R4474" s="337" t="s">
        <v>112</v>
      </c>
      <c r="S4474" s="337" t="s">
        <v>113</v>
      </c>
      <c r="T4474" s="337" t="s">
        <v>3318</v>
      </c>
      <c r="U4474" s="337" t="s">
        <v>4680</v>
      </c>
      <c r="V4474" s="337">
        <v>8</v>
      </c>
      <c r="W4474" s="337" t="s">
        <v>19695</v>
      </c>
      <c r="X4474" s="337" t="s">
        <v>19695</v>
      </c>
      <c r="Y4474" s="337" t="s">
        <v>19695</v>
      </c>
      <c r="Z4474" s="337" t="s">
        <v>1728</v>
      </c>
      <c r="AA4474" s="337" t="s">
        <v>735</v>
      </c>
      <c r="AB4474" s="337" t="s">
        <v>718</v>
      </c>
      <c r="AC4474" s="337" t="s">
        <v>13717</v>
      </c>
    </row>
    <row r="4475" spans="1:29" ht="15.8" x14ac:dyDescent="0.25">
      <c r="A4475" s="337" t="s">
        <v>1723</v>
      </c>
      <c r="B4475" s="337" t="s">
        <v>5720</v>
      </c>
      <c r="C4475" s="337" t="s">
        <v>1821</v>
      </c>
      <c r="D4475" s="337" t="s">
        <v>449</v>
      </c>
      <c r="E4475" s="337" t="s">
        <v>3880</v>
      </c>
      <c r="F4475" s="338">
        <v>42761</v>
      </c>
      <c r="G4475" s="337" t="s">
        <v>4447</v>
      </c>
      <c r="H4475" s="338">
        <v>42811</v>
      </c>
      <c r="I4475" s="337" t="s">
        <v>19695</v>
      </c>
      <c r="J4475" s="337" t="s">
        <v>16</v>
      </c>
      <c r="K4475" s="337" t="s">
        <v>19695</v>
      </c>
      <c r="L4475" s="337" t="s">
        <v>19695</v>
      </c>
      <c r="M4475" s="337" t="s">
        <v>19695</v>
      </c>
      <c r="N4475" s="337" t="s">
        <v>19695</v>
      </c>
      <c r="O4475" s="337" t="s">
        <v>19695</v>
      </c>
      <c r="P4475" s="337" t="s">
        <v>19695</v>
      </c>
      <c r="Q4475" s="337" t="s">
        <v>19695</v>
      </c>
      <c r="R4475" s="337" t="s">
        <v>56</v>
      </c>
      <c r="S4475" s="337" t="s">
        <v>2556</v>
      </c>
      <c r="T4475" s="337" t="s">
        <v>2557</v>
      </c>
      <c r="U4475" s="337" t="s">
        <v>2557</v>
      </c>
      <c r="V4475" s="337">
        <v>8</v>
      </c>
      <c r="W4475" s="337" t="s">
        <v>19695</v>
      </c>
      <c r="X4475" s="337" t="s">
        <v>19695</v>
      </c>
      <c r="Y4475" s="337" t="s">
        <v>19695</v>
      </c>
      <c r="Z4475" s="337" t="s">
        <v>1753</v>
      </c>
      <c r="AA4475" s="337" t="s">
        <v>717</v>
      </c>
      <c r="AB4475" s="337" t="s">
        <v>718</v>
      </c>
      <c r="AC4475" s="337" t="s">
        <v>15432</v>
      </c>
    </row>
    <row r="4476" spans="1:29" ht="15.8" x14ac:dyDescent="0.25">
      <c r="A4476" s="337" t="s">
        <v>1723</v>
      </c>
      <c r="B4476" s="337" t="s">
        <v>5479</v>
      </c>
      <c r="C4476" s="337" t="s">
        <v>1821</v>
      </c>
      <c r="D4476" s="337" t="s">
        <v>449</v>
      </c>
      <c r="E4476" s="337" t="s">
        <v>3853</v>
      </c>
      <c r="F4476" s="338">
        <v>42760</v>
      </c>
      <c r="G4476" s="337" t="s">
        <v>5480</v>
      </c>
      <c r="H4476" s="338">
        <v>42810</v>
      </c>
      <c r="I4476" s="337" t="s">
        <v>19695</v>
      </c>
      <c r="J4476" s="337" t="s">
        <v>16</v>
      </c>
      <c r="K4476" s="337" t="s">
        <v>19695</v>
      </c>
      <c r="L4476" s="337" t="s">
        <v>19695</v>
      </c>
      <c r="M4476" s="337" t="s">
        <v>19695</v>
      </c>
      <c r="N4476" s="337" t="s">
        <v>19695</v>
      </c>
      <c r="O4476" s="337" t="s">
        <v>19695</v>
      </c>
      <c r="P4476" s="337" t="s">
        <v>19695</v>
      </c>
      <c r="Q4476" s="337" t="s">
        <v>19695</v>
      </c>
      <c r="R4476" s="337" t="s">
        <v>52</v>
      </c>
      <c r="S4476" s="337" t="s">
        <v>393</v>
      </c>
      <c r="T4476" s="337" t="s">
        <v>69</v>
      </c>
      <c r="U4476" s="337" t="s">
        <v>1552</v>
      </c>
      <c r="V4476" s="337">
        <v>12</v>
      </c>
      <c r="W4476" s="337" t="s">
        <v>19695</v>
      </c>
      <c r="X4476" s="337" t="s">
        <v>19695</v>
      </c>
      <c r="Y4476" s="337" t="s">
        <v>19695</v>
      </c>
      <c r="Z4476" s="337" t="s">
        <v>1753</v>
      </c>
      <c r="AA4476" s="337" t="s">
        <v>735</v>
      </c>
      <c r="AB4476" s="337" t="s">
        <v>718</v>
      </c>
      <c r="AC4476" s="337" t="s">
        <v>13681</v>
      </c>
    </row>
    <row r="4477" spans="1:29" ht="15.8" x14ac:dyDescent="0.25">
      <c r="A4477" s="337" t="s">
        <v>1723</v>
      </c>
      <c r="B4477" s="337" t="s">
        <v>391</v>
      </c>
      <c r="C4477" s="337" t="s">
        <v>1821</v>
      </c>
      <c r="D4477" s="337" t="s">
        <v>449</v>
      </c>
      <c r="E4477" s="337" t="s">
        <v>6010</v>
      </c>
      <c r="F4477" s="338">
        <v>42765</v>
      </c>
      <c r="G4477" s="337" t="s">
        <v>4743</v>
      </c>
      <c r="H4477" s="338">
        <v>42809</v>
      </c>
      <c r="I4477" s="337" t="s">
        <v>19695</v>
      </c>
      <c r="J4477" s="337" t="s">
        <v>16</v>
      </c>
      <c r="K4477" s="337" t="s">
        <v>19695</v>
      </c>
      <c r="L4477" s="337" t="s">
        <v>19695</v>
      </c>
      <c r="M4477" s="337" t="s">
        <v>19695</v>
      </c>
      <c r="N4477" s="337" t="s">
        <v>19695</v>
      </c>
      <c r="O4477" s="337" t="s">
        <v>19695</v>
      </c>
      <c r="P4477" s="337" t="s">
        <v>19695</v>
      </c>
      <c r="Q4477" s="337" t="s">
        <v>19695</v>
      </c>
      <c r="R4477" s="337" t="s">
        <v>144</v>
      </c>
      <c r="S4477" s="337" t="s">
        <v>446</v>
      </c>
      <c r="T4477" s="337" t="s">
        <v>55</v>
      </c>
      <c r="U4477" s="337" t="s">
        <v>388</v>
      </c>
      <c r="V4477" s="337">
        <v>4</v>
      </c>
      <c r="W4477" s="337" t="s">
        <v>19695</v>
      </c>
      <c r="X4477" s="337" t="s">
        <v>19695</v>
      </c>
      <c r="Y4477" s="337" t="s">
        <v>19695</v>
      </c>
      <c r="Z4477" s="337" t="s">
        <v>1728</v>
      </c>
      <c r="AA4477" s="337" t="s">
        <v>717</v>
      </c>
      <c r="AB4477" s="337" t="s">
        <v>718</v>
      </c>
      <c r="AC4477" s="337" t="s">
        <v>13911</v>
      </c>
    </row>
    <row r="4478" spans="1:29" ht="15.8" x14ac:dyDescent="0.25">
      <c r="A4478" s="337" t="s">
        <v>1723</v>
      </c>
      <c r="B4478" s="337" t="s">
        <v>4937</v>
      </c>
      <c r="C4478" s="337" t="s">
        <v>1821</v>
      </c>
      <c r="D4478" s="337" t="s">
        <v>449</v>
      </c>
      <c r="E4478" s="337" t="s">
        <v>4938</v>
      </c>
      <c r="F4478" s="338">
        <v>42755</v>
      </c>
      <c r="G4478" s="337" t="s">
        <v>4786</v>
      </c>
      <c r="H4478" s="338">
        <v>42805</v>
      </c>
      <c r="I4478" s="337" t="s">
        <v>19695</v>
      </c>
      <c r="J4478" s="337" t="s">
        <v>36</v>
      </c>
      <c r="K4478" s="337" t="s">
        <v>19695</v>
      </c>
      <c r="L4478" s="337" t="s">
        <v>19695</v>
      </c>
      <c r="M4478" s="337" t="s">
        <v>19695</v>
      </c>
      <c r="N4478" s="337" t="s">
        <v>19695</v>
      </c>
      <c r="O4478" s="337" t="s">
        <v>19695</v>
      </c>
      <c r="P4478" s="337" t="s">
        <v>19695</v>
      </c>
      <c r="Q4478" s="337" t="s">
        <v>19695</v>
      </c>
      <c r="R4478" s="337" t="s">
        <v>112</v>
      </c>
      <c r="S4478" s="337" t="s">
        <v>115</v>
      </c>
      <c r="T4478" s="337" t="s">
        <v>4939</v>
      </c>
      <c r="U4478" s="337" t="s">
        <v>1579</v>
      </c>
      <c r="V4478" s="337">
        <v>16</v>
      </c>
      <c r="W4478" s="337" t="s">
        <v>19695</v>
      </c>
      <c r="X4478" s="337" t="s">
        <v>19695</v>
      </c>
      <c r="Y4478" s="337" t="s">
        <v>19695</v>
      </c>
      <c r="Z4478" s="337" t="s">
        <v>1753</v>
      </c>
      <c r="AA4478" s="337" t="s">
        <v>766</v>
      </c>
      <c r="AB4478" s="337" t="s">
        <v>718</v>
      </c>
      <c r="AC4478" s="337" t="s">
        <v>15219</v>
      </c>
    </row>
    <row r="4479" spans="1:29" ht="15.8" x14ac:dyDescent="0.25">
      <c r="A4479" s="337" t="s">
        <v>1723</v>
      </c>
      <c r="B4479" s="337" t="s">
        <v>5446</v>
      </c>
      <c r="C4479" s="337" t="s">
        <v>1821</v>
      </c>
      <c r="D4479" s="337" t="s">
        <v>449</v>
      </c>
      <c r="E4479" s="337" t="s">
        <v>2739</v>
      </c>
      <c r="F4479" s="338">
        <v>42659</v>
      </c>
      <c r="G4479" s="337" t="s">
        <v>5447</v>
      </c>
      <c r="H4479" s="338">
        <v>42804</v>
      </c>
      <c r="I4479" s="337" t="s">
        <v>19695</v>
      </c>
      <c r="J4479" s="337" t="s">
        <v>36</v>
      </c>
      <c r="K4479" s="337" t="s">
        <v>19695</v>
      </c>
      <c r="L4479" s="337" t="s">
        <v>19695</v>
      </c>
      <c r="M4479" s="337" t="s">
        <v>19695</v>
      </c>
      <c r="N4479" s="337" t="s">
        <v>19695</v>
      </c>
      <c r="O4479" s="337" t="s">
        <v>19695</v>
      </c>
      <c r="P4479" s="337" t="s">
        <v>19695</v>
      </c>
      <c r="Q4479" s="337" t="s">
        <v>19695</v>
      </c>
      <c r="R4479" s="337" t="s">
        <v>112</v>
      </c>
      <c r="S4479" s="337" t="s">
        <v>1249</v>
      </c>
      <c r="T4479" s="337" t="s">
        <v>5448</v>
      </c>
      <c r="U4479" s="337" t="s">
        <v>5449</v>
      </c>
      <c r="V4479" s="337">
        <v>8</v>
      </c>
      <c r="W4479" s="337" t="s">
        <v>19695</v>
      </c>
      <c r="X4479" s="337" t="s">
        <v>19695</v>
      </c>
      <c r="Y4479" s="337" t="s">
        <v>19695</v>
      </c>
      <c r="Z4479" s="337" t="s">
        <v>1728</v>
      </c>
      <c r="AA4479" s="337" t="s">
        <v>735</v>
      </c>
      <c r="AB4479" s="337" t="s">
        <v>718</v>
      </c>
      <c r="AC4479" s="337" t="s">
        <v>13713</v>
      </c>
    </row>
    <row r="4480" spans="1:29" ht="15.8" x14ac:dyDescent="0.25">
      <c r="A4480" s="337" t="s">
        <v>1723</v>
      </c>
      <c r="B4480" s="337" t="s">
        <v>6412</v>
      </c>
      <c r="C4480" s="337" t="s">
        <v>1821</v>
      </c>
      <c r="D4480" s="337" t="s">
        <v>449</v>
      </c>
      <c r="E4480" s="337" t="s">
        <v>3956</v>
      </c>
      <c r="F4480" s="338">
        <v>42750</v>
      </c>
      <c r="G4480" s="337" t="s">
        <v>4970</v>
      </c>
      <c r="H4480" s="338">
        <v>42800</v>
      </c>
      <c r="I4480" s="337" t="s">
        <v>19695</v>
      </c>
      <c r="J4480" s="337" t="s">
        <v>36</v>
      </c>
      <c r="K4480" s="337" t="s">
        <v>19695</v>
      </c>
      <c r="L4480" s="337" t="s">
        <v>19695</v>
      </c>
      <c r="M4480" s="337" t="s">
        <v>19695</v>
      </c>
      <c r="N4480" s="337" t="s">
        <v>19695</v>
      </c>
      <c r="O4480" s="337" t="s">
        <v>19695</v>
      </c>
      <c r="P4480" s="337" t="s">
        <v>19695</v>
      </c>
      <c r="Q4480" s="337" t="s">
        <v>19695</v>
      </c>
      <c r="R4480" s="337" t="s">
        <v>146</v>
      </c>
      <c r="S4480" s="337" t="s">
        <v>1707</v>
      </c>
      <c r="T4480" s="337" t="s">
        <v>6413</v>
      </c>
      <c r="U4480" s="337" t="s">
        <v>6414</v>
      </c>
      <c r="V4480" s="337">
        <v>12</v>
      </c>
      <c r="W4480" s="337" t="s">
        <v>19695</v>
      </c>
      <c r="X4480" s="337" t="s">
        <v>19695</v>
      </c>
      <c r="Y4480" s="337" t="s">
        <v>19695</v>
      </c>
      <c r="Z4480" s="337" t="s">
        <v>1728</v>
      </c>
      <c r="AA4480" s="337" t="s">
        <v>735</v>
      </c>
      <c r="AB4480" s="337" t="s">
        <v>718</v>
      </c>
      <c r="AC4480" s="337" t="s">
        <v>13683</v>
      </c>
    </row>
    <row r="4481" spans="1:29" ht="15.8" x14ac:dyDescent="0.25">
      <c r="A4481" s="337" t="s">
        <v>1723</v>
      </c>
      <c r="B4481" s="337" t="s">
        <v>7058</v>
      </c>
      <c r="C4481" s="337" t="s">
        <v>1821</v>
      </c>
      <c r="D4481" s="337" t="s">
        <v>449</v>
      </c>
      <c r="E4481" s="337" t="s">
        <v>7059</v>
      </c>
      <c r="F4481" s="338">
        <v>42791</v>
      </c>
      <c r="G4481" s="337" t="s">
        <v>4970</v>
      </c>
      <c r="H4481" s="338">
        <v>42800</v>
      </c>
      <c r="I4481" s="337" t="s">
        <v>19695</v>
      </c>
      <c r="J4481" s="337" t="s">
        <v>16</v>
      </c>
      <c r="K4481" s="337" t="s">
        <v>19695</v>
      </c>
      <c r="L4481" s="337" t="s">
        <v>19695</v>
      </c>
      <c r="M4481" s="337" t="s">
        <v>19695</v>
      </c>
      <c r="N4481" s="337" t="s">
        <v>19695</v>
      </c>
      <c r="O4481" s="337" t="s">
        <v>19695</v>
      </c>
      <c r="P4481" s="337" t="s">
        <v>19695</v>
      </c>
      <c r="Q4481" s="337" t="s">
        <v>19695</v>
      </c>
      <c r="R4481" s="337" t="s">
        <v>105</v>
      </c>
      <c r="S4481" s="337" t="s">
        <v>1078</v>
      </c>
      <c r="T4481" s="337" t="s">
        <v>7060</v>
      </c>
      <c r="U4481" s="337" t="s">
        <v>7061</v>
      </c>
      <c r="V4481" s="337">
        <v>6</v>
      </c>
      <c r="W4481" s="337" t="s">
        <v>19695</v>
      </c>
      <c r="X4481" s="337" t="s">
        <v>19695</v>
      </c>
      <c r="Y4481" s="337" t="s">
        <v>19695</v>
      </c>
      <c r="Z4481" s="337" t="s">
        <v>1745</v>
      </c>
      <c r="AA4481" s="337" t="s">
        <v>761</v>
      </c>
      <c r="AB4481" s="337" t="s">
        <v>762</v>
      </c>
      <c r="AC4481" s="337" t="s">
        <v>13862</v>
      </c>
    </row>
    <row r="4482" spans="1:29" ht="15.8" x14ac:dyDescent="0.25">
      <c r="A4482" s="337" t="s">
        <v>1723</v>
      </c>
      <c r="B4482" s="337" t="s">
        <v>2731</v>
      </c>
      <c r="C4482" s="337" t="s">
        <v>1821</v>
      </c>
      <c r="D4482" s="337" t="s">
        <v>449</v>
      </c>
      <c r="E4482" s="337" t="s">
        <v>2732</v>
      </c>
      <c r="F4482" s="338">
        <v>42748</v>
      </c>
      <c r="G4482" s="337" t="s">
        <v>2733</v>
      </c>
      <c r="H4482" s="338">
        <v>42798</v>
      </c>
      <c r="I4482" s="337" t="s">
        <v>19695</v>
      </c>
      <c r="J4482" s="337" t="s">
        <v>16</v>
      </c>
      <c r="K4482" s="337" t="s">
        <v>19695</v>
      </c>
      <c r="L4482" s="337" t="s">
        <v>19695</v>
      </c>
      <c r="M4482" s="337" t="s">
        <v>19695</v>
      </c>
      <c r="N4482" s="337" t="s">
        <v>19695</v>
      </c>
      <c r="O4482" s="337" t="s">
        <v>19695</v>
      </c>
      <c r="P4482" s="337" t="s">
        <v>19695</v>
      </c>
      <c r="Q4482" s="337" t="s">
        <v>19695</v>
      </c>
      <c r="R4482" s="337" t="s">
        <v>15</v>
      </c>
      <c r="S4482" s="337" t="s">
        <v>1086</v>
      </c>
      <c r="T4482" s="337" t="s">
        <v>1095</v>
      </c>
      <c r="U4482" s="337" t="s">
        <v>1334</v>
      </c>
      <c r="V4482" s="337">
        <v>8</v>
      </c>
      <c r="W4482" s="337" t="s">
        <v>19695</v>
      </c>
      <c r="X4482" s="337" t="s">
        <v>19695</v>
      </c>
      <c r="Y4482" s="337" t="s">
        <v>19695</v>
      </c>
      <c r="Z4482" s="337" t="s">
        <v>1728</v>
      </c>
      <c r="AA4482" s="337" t="s">
        <v>717</v>
      </c>
      <c r="AB4482" s="337" t="s">
        <v>718</v>
      </c>
      <c r="AC4482" s="337" t="s">
        <v>13530</v>
      </c>
    </row>
    <row r="4483" spans="1:29" ht="15.8" x14ac:dyDescent="0.25">
      <c r="A4483" s="337" t="s">
        <v>1723</v>
      </c>
      <c r="B4483" s="337" t="s">
        <v>5510</v>
      </c>
      <c r="C4483" s="337" t="s">
        <v>1821</v>
      </c>
      <c r="D4483" s="337" t="s">
        <v>449</v>
      </c>
      <c r="E4483" s="337" t="s">
        <v>2732</v>
      </c>
      <c r="F4483" s="338">
        <v>42748</v>
      </c>
      <c r="G4483" s="337" t="s">
        <v>2733</v>
      </c>
      <c r="H4483" s="338">
        <v>42798</v>
      </c>
      <c r="I4483" s="337" t="s">
        <v>19695</v>
      </c>
      <c r="J4483" s="337" t="s">
        <v>36</v>
      </c>
      <c r="K4483" s="337" t="s">
        <v>19695</v>
      </c>
      <c r="L4483" s="337" t="s">
        <v>19695</v>
      </c>
      <c r="M4483" s="337" t="s">
        <v>19695</v>
      </c>
      <c r="N4483" s="337" t="s">
        <v>19695</v>
      </c>
      <c r="O4483" s="337" t="s">
        <v>19695</v>
      </c>
      <c r="P4483" s="337" t="s">
        <v>19695</v>
      </c>
      <c r="Q4483" s="337" t="s">
        <v>19695</v>
      </c>
      <c r="R4483" s="337" t="s">
        <v>52</v>
      </c>
      <c r="S4483" s="337" t="s">
        <v>85</v>
      </c>
      <c r="T4483" s="337" t="s">
        <v>85</v>
      </c>
      <c r="U4483" s="337" t="s">
        <v>5511</v>
      </c>
      <c r="V4483" s="337">
        <v>8</v>
      </c>
      <c r="W4483" s="337" t="s">
        <v>19695</v>
      </c>
      <c r="X4483" s="337" t="s">
        <v>19695</v>
      </c>
      <c r="Y4483" s="337" t="s">
        <v>19695</v>
      </c>
      <c r="Z4483" s="337" t="s">
        <v>1753</v>
      </c>
      <c r="AA4483" s="337" t="s">
        <v>735</v>
      </c>
      <c r="AB4483" s="337" t="s">
        <v>718</v>
      </c>
      <c r="AC4483" s="337" t="s">
        <v>13665</v>
      </c>
    </row>
    <row r="4484" spans="1:29" ht="15.8" x14ac:dyDescent="0.25">
      <c r="A4484" s="337" t="s">
        <v>1723</v>
      </c>
      <c r="B4484" s="337" t="s">
        <v>5773</v>
      </c>
      <c r="C4484" s="337" t="s">
        <v>1821</v>
      </c>
      <c r="D4484" s="337" t="s">
        <v>449</v>
      </c>
      <c r="E4484" s="337" t="s">
        <v>5774</v>
      </c>
      <c r="F4484" s="338">
        <v>42747</v>
      </c>
      <c r="G4484" s="337" t="s">
        <v>4795</v>
      </c>
      <c r="H4484" s="338">
        <v>42797</v>
      </c>
      <c r="I4484" s="337" t="s">
        <v>19695</v>
      </c>
      <c r="J4484" s="337" t="s">
        <v>16</v>
      </c>
      <c r="K4484" s="337" t="s">
        <v>19695</v>
      </c>
      <c r="L4484" s="337" t="s">
        <v>19695</v>
      </c>
      <c r="M4484" s="337" t="s">
        <v>19695</v>
      </c>
      <c r="N4484" s="337" t="s">
        <v>19695</v>
      </c>
      <c r="O4484" s="337" t="s">
        <v>19695</v>
      </c>
      <c r="P4484" s="337" t="s">
        <v>19695</v>
      </c>
      <c r="Q4484" s="337" t="s">
        <v>19695</v>
      </c>
      <c r="R4484" s="337" t="s">
        <v>15</v>
      </c>
      <c r="S4484" s="337" t="s">
        <v>1086</v>
      </c>
      <c r="T4484" s="337" t="s">
        <v>1121</v>
      </c>
      <c r="U4484" s="337" t="s">
        <v>5775</v>
      </c>
      <c r="V4484" s="337">
        <v>12</v>
      </c>
      <c r="W4484" s="337" t="s">
        <v>19695</v>
      </c>
      <c r="X4484" s="337" t="s">
        <v>19695</v>
      </c>
      <c r="Y4484" s="337" t="s">
        <v>19695</v>
      </c>
      <c r="Z4484" s="337" t="s">
        <v>1753</v>
      </c>
      <c r="AA4484" s="337" t="s">
        <v>1499</v>
      </c>
      <c r="AB4484" s="337" t="s">
        <v>718</v>
      </c>
      <c r="AC4484" s="337" t="s">
        <v>15407</v>
      </c>
    </row>
    <row r="4485" spans="1:29" ht="15.8" x14ac:dyDescent="0.25">
      <c r="A4485" s="337" t="s">
        <v>1723</v>
      </c>
      <c r="B4485" s="337" t="s">
        <v>4371</v>
      </c>
      <c r="C4485" s="337" t="s">
        <v>1821</v>
      </c>
      <c r="D4485" s="337" t="s">
        <v>449</v>
      </c>
      <c r="E4485" s="337" t="s">
        <v>3474</v>
      </c>
      <c r="F4485" s="338">
        <v>42746</v>
      </c>
      <c r="G4485" s="337" t="s">
        <v>4372</v>
      </c>
      <c r="H4485" s="338">
        <v>42796</v>
      </c>
      <c r="I4485" s="337" t="s">
        <v>19695</v>
      </c>
      <c r="J4485" s="337" t="s">
        <v>36</v>
      </c>
      <c r="K4485" s="337" t="s">
        <v>19695</v>
      </c>
      <c r="L4485" s="337" t="s">
        <v>19695</v>
      </c>
      <c r="M4485" s="337" t="s">
        <v>19695</v>
      </c>
      <c r="N4485" s="337" t="s">
        <v>19695</v>
      </c>
      <c r="O4485" s="337" t="s">
        <v>19695</v>
      </c>
      <c r="P4485" s="337" t="s">
        <v>19695</v>
      </c>
      <c r="Q4485" s="337" t="s">
        <v>19695</v>
      </c>
      <c r="R4485" s="337" t="s">
        <v>98</v>
      </c>
      <c r="S4485" s="337" t="s">
        <v>1172</v>
      </c>
      <c r="T4485" s="337" t="s">
        <v>4373</v>
      </c>
      <c r="U4485" s="337" t="s">
        <v>2187</v>
      </c>
      <c r="V4485" s="337">
        <v>12</v>
      </c>
      <c r="W4485" s="337" t="s">
        <v>19695</v>
      </c>
      <c r="X4485" s="337" t="s">
        <v>19695</v>
      </c>
      <c r="Y4485" s="337" t="s">
        <v>19695</v>
      </c>
      <c r="Z4485" s="337" t="s">
        <v>1728</v>
      </c>
      <c r="AA4485" s="337" t="s">
        <v>735</v>
      </c>
      <c r="AB4485" s="337" t="s">
        <v>718</v>
      </c>
      <c r="AC4485" s="337" t="s">
        <v>13694</v>
      </c>
    </row>
    <row r="4486" spans="1:29" ht="15.8" x14ac:dyDescent="0.25">
      <c r="A4486" s="337" t="s">
        <v>1723</v>
      </c>
      <c r="B4486" s="337" t="s">
        <v>8170</v>
      </c>
      <c r="C4486" s="337" t="s">
        <v>1821</v>
      </c>
      <c r="D4486" s="337" t="s">
        <v>449</v>
      </c>
      <c r="E4486" s="337" t="s">
        <v>3465</v>
      </c>
      <c r="F4486" s="338">
        <v>42752</v>
      </c>
      <c r="G4486" s="337" t="s">
        <v>4372</v>
      </c>
      <c r="H4486" s="338">
        <v>42796</v>
      </c>
      <c r="I4486" s="337" t="s">
        <v>19695</v>
      </c>
      <c r="J4486" s="337" t="s">
        <v>16</v>
      </c>
      <c r="K4486" s="337" t="s">
        <v>19695</v>
      </c>
      <c r="L4486" s="337" t="s">
        <v>19695</v>
      </c>
      <c r="M4486" s="337" t="s">
        <v>19695</v>
      </c>
      <c r="N4486" s="337" t="s">
        <v>19695</v>
      </c>
      <c r="O4486" s="337" t="s">
        <v>19695</v>
      </c>
      <c r="P4486" s="337" t="s">
        <v>19695</v>
      </c>
      <c r="Q4486" s="337" t="s">
        <v>19695</v>
      </c>
      <c r="R4486" s="337" t="s">
        <v>144</v>
      </c>
      <c r="S4486" s="337" t="s">
        <v>446</v>
      </c>
      <c r="T4486" s="337" t="s">
        <v>55</v>
      </c>
      <c r="U4486" s="337" t="s">
        <v>388</v>
      </c>
      <c r="V4486" s="337">
        <v>4</v>
      </c>
      <c r="W4486" s="337" t="s">
        <v>19695</v>
      </c>
      <c r="X4486" s="337" t="s">
        <v>19695</v>
      </c>
      <c r="Y4486" s="337" t="s">
        <v>19695</v>
      </c>
      <c r="Z4486" s="337" t="s">
        <v>1728</v>
      </c>
      <c r="AA4486" s="337" t="s">
        <v>717</v>
      </c>
      <c r="AB4486" s="337" t="s">
        <v>718</v>
      </c>
      <c r="AC4486" s="337" t="s">
        <v>13911</v>
      </c>
    </row>
    <row r="4487" spans="1:29" ht="15.8" x14ac:dyDescent="0.25">
      <c r="A4487" s="337" t="s">
        <v>1723</v>
      </c>
      <c r="B4487" s="337" t="s">
        <v>4565</v>
      </c>
      <c r="C4487" s="337" t="s">
        <v>1821</v>
      </c>
      <c r="D4487" s="337" t="s">
        <v>449</v>
      </c>
      <c r="E4487" s="337" t="s">
        <v>3606</v>
      </c>
      <c r="F4487" s="338">
        <v>42745</v>
      </c>
      <c r="G4487" s="337" t="s">
        <v>4160</v>
      </c>
      <c r="H4487" s="338">
        <v>42795</v>
      </c>
      <c r="I4487" s="337" t="s">
        <v>19695</v>
      </c>
      <c r="J4487" s="337" t="s">
        <v>16</v>
      </c>
      <c r="K4487" s="337" t="s">
        <v>19695</v>
      </c>
      <c r="L4487" s="337" t="s">
        <v>19695</v>
      </c>
      <c r="M4487" s="337" t="s">
        <v>19695</v>
      </c>
      <c r="N4487" s="337" t="s">
        <v>19695</v>
      </c>
      <c r="O4487" s="337" t="s">
        <v>19695</v>
      </c>
      <c r="P4487" s="337" t="s">
        <v>19695</v>
      </c>
      <c r="Q4487" s="337" t="s">
        <v>19695</v>
      </c>
      <c r="R4487" s="337" t="s">
        <v>134</v>
      </c>
      <c r="S4487" s="337" t="s">
        <v>1597</v>
      </c>
      <c r="T4487" s="337" t="s">
        <v>4566</v>
      </c>
      <c r="U4487" s="337" t="s">
        <v>4567</v>
      </c>
      <c r="V4487" s="337">
        <v>10</v>
      </c>
      <c r="W4487" s="337" t="s">
        <v>19695</v>
      </c>
      <c r="X4487" s="337" t="s">
        <v>19695</v>
      </c>
      <c r="Y4487" s="337" t="s">
        <v>19695</v>
      </c>
      <c r="Z4487" s="337" t="s">
        <v>1728</v>
      </c>
      <c r="AA4487" s="337" t="s">
        <v>735</v>
      </c>
      <c r="AB4487" s="337" t="s">
        <v>718</v>
      </c>
      <c r="AC4487" s="337" t="s">
        <v>13646</v>
      </c>
    </row>
    <row r="4488" spans="1:29" ht="15.8" x14ac:dyDescent="0.25">
      <c r="A4488" s="337" t="s">
        <v>1723</v>
      </c>
      <c r="B4488" s="337" t="s">
        <v>10889</v>
      </c>
      <c r="C4488" s="337" t="s">
        <v>1821</v>
      </c>
      <c r="D4488" s="337" t="s">
        <v>449</v>
      </c>
      <c r="E4488" s="337" t="s">
        <v>3606</v>
      </c>
      <c r="F4488" s="338">
        <v>42745</v>
      </c>
      <c r="G4488" s="337" t="s">
        <v>4160</v>
      </c>
      <c r="H4488" s="338">
        <v>42795</v>
      </c>
      <c r="I4488" s="337" t="s">
        <v>19695</v>
      </c>
      <c r="J4488" s="337" t="s">
        <v>36</v>
      </c>
      <c r="K4488" s="337" t="s">
        <v>19695</v>
      </c>
      <c r="L4488" s="337" t="s">
        <v>19695</v>
      </c>
      <c r="M4488" s="337" t="s">
        <v>19695</v>
      </c>
      <c r="N4488" s="337" t="s">
        <v>19695</v>
      </c>
      <c r="O4488" s="337" t="s">
        <v>19695</v>
      </c>
      <c r="P4488" s="337" t="s">
        <v>19695</v>
      </c>
      <c r="Q4488" s="337" t="s">
        <v>19695</v>
      </c>
      <c r="R4488" s="337" t="s">
        <v>146</v>
      </c>
      <c r="S4488" s="337" t="s">
        <v>1236</v>
      </c>
      <c r="T4488" s="337" t="s">
        <v>10890</v>
      </c>
      <c r="U4488" s="337" t="s">
        <v>10891</v>
      </c>
      <c r="V4488" s="337">
        <v>8</v>
      </c>
      <c r="W4488" s="337" t="s">
        <v>19695</v>
      </c>
      <c r="X4488" s="337" t="s">
        <v>19695</v>
      </c>
      <c r="Y4488" s="337" t="s">
        <v>19695</v>
      </c>
      <c r="Z4488" s="337" t="s">
        <v>1728</v>
      </c>
      <c r="AA4488" s="337" t="s">
        <v>717</v>
      </c>
      <c r="AB4488" s="337" t="s">
        <v>718</v>
      </c>
      <c r="AC4488" s="337" t="s">
        <v>13651</v>
      </c>
    </row>
    <row r="4489" spans="1:29" ht="15.8" x14ac:dyDescent="0.25">
      <c r="A4489" s="337" t="s">
        <v>1723</v>
      </c>
      <c r="B4489" s="337" t="s">
        <v>6806</v>
      </c>
      <c r="C4489" s="337" t="s">
        <v>1821</v>
      </c>
      <c r="D4489" s="337" t="s">
        <v>449</v>
      </c>
      <c r="E4489" s="337" t="s">
        <v>3606</v>
      </c>
      <c r="F4489" s="338">
        <v>42745</v>
      </c>
      <c r="G4489" s="337" t="s">
        <v>4160</v>
      </c>
      <c r="H4489" s="338">
        <v>42795</v>
      </c>
      <c r="I4489" s="337" t="s">
        <v>19695</v>
      </c>
      <c r="J4489" s="337" t="s">
        <v>16</v>
      </c>
      <c r="K4489" s="337" t="s">
        <v>19695</v>
      </c>
      <c r="L4489" s="337" t="s">
        <v>19695</v>
      </c>
      <c r="M4489" s="337" t="s">
        <v>19695</v>
      </c>
      <c r="N4489" s="337" t="s">
        <v>19695</v>
      </c>
      <c r="O4489" s="337" t="s">
        <v>19695</v>
      </c>
      <c r="P4489" s="337" t="s">
        <v>19695</v>
      </c>
      <c r="Q4489" s="337" t="s">
        <v>19695</v>
      </c>
      <c r="R4489" s="337" t="s">
        <v>15</v>
      </c>
      <c r="S4489" s="337" t="s">
        <v>1086</v>
      </c>
      <c r="T4489" s="337" t="s">
        <v>1086</v>
      </c>
      <c r="U4489" s="337" t="s">
        <v>99</v>
      </c>
      <c r="V4489" s="337">
        <v>8</v>
      </c>
      <c r="W4489" s="337" t="s">
        <v>19695</v>
      </c>
      <c r="X4489" s="337" t="s">
        <v>19695</v>
      </c>
      <c r="Y4489" s="337" t="s">
        <v>19695</v>
      </c>
      <c r="Z4489" s="337" t="s">
        <v>1728</v>
      </c>
      <c r="AA4489" s="337" t="s">
        <v>717</v>
      </c>
      <c r="AB4489" s="337" t="s">
        <v>718</v>
      </c>
      <c r="AC4489" s="337" t="s">
        <v>13667</v>
      </c>
    </row>
    <row r="4490" spans="1:29" ht="15.8" x14ac:dyDescent="0.25">
      <c r="A4490" s="337" t="s">
        <v>1723</v>
      </c>
      <c r="B4490" s="337" t="s">
        <v>4777</v>
      </c>
      <c r="C4490" s="337" t="s">
        <v>1821</v>
      </c>
      <c r="D4490" s="337" t="s">
        <v>449</v>
      </c>
      <c r="E4490" s="337" t="s">
        <v>3606</v>
      </c>
      <c r="F4490" s="338">
        <v>42745</v>
      </c>
      <c r="G4490" s="337" t="s">
        <v>4160</v>
      </c>
      <c r="H4490" s="338">
        <v>42795</v>
      </c>
      <c r="I4490" s="337" t="s">
        <v>19695</v>
      </c>
      <c r="J4490" s="337" t="s">
        <v>16</v>
      </c>
      <c r="K4490" s="337" t="s">
        <v>19695</v>
      </c>
      <c r="L4490" s="337" t="s">
        <v>19695</v>
      </c>
      <c r="M4490" s="337" t="s">
        <v>19695</v>
      </c>
      <c r="N4490" s="337" t="s">
        <v>19695</v>
      </c>
      <c r="O4490" s="337" t="s">
        <v>19695</v>
      </c>
      <c r="P4490" s="337" t="s">
        <v>19695</v>
      </c>
      <c r="Q4490" s="337" t="s">
        <v>19695</v>
      </c>
      <c r="R4490" s="337" t="s">
        <v>71</v>
      </c>
      <c r="S4490" s="337" t="s">
        <v>981</v>
      </c>
      <c r="T4490" s="337" t="s">
        <v>981</v>
      </c>
      <c r="U4490" s="337" t="s">
        <v>4778</v>
      </c>
      <c r="V4490" s="337">
        <v>10</v>
      </c>
      <c r="W4490" s="337" t="s">
        <v>19695</v>
      </c>
      <c r="X4490" s="337" t="s">
        <v>19695</v>
      </c>
      <c r="Y4490" s="337" t="s">
        <v>19695</v>
      </c>
      <c r="Z4490" s="337" t="s">
        <v>1728</v>
      </c>
      <c r="AA4490" s="337" t="s">
        <v>717</v>
      </c>
      <c r="AB4490" s="337" t="s">
        <v>718</v>
      </c>
      <c r="AC4490" s="337" t="s">
        <v>13669</v>
      </c>
    </row>
    <row r="4491" spans="1:29" ht="15.8" x14ac:dyDescent="0.25">
      <c r="A4491" s="337" t="s">
        <v>1723</v>
      </c>
      <c r="B4491" s="337" t="s">
        <v>4159</v>
      </c>
      <c r="C4491" s="337" t="s">
        <v>1821</v>
      </c>
      <c r="D4491" s="337" t="s">
        <v>449</v>
      </c>
      <c r="E4491" s="337" t="s">
        <v>3606</v>
      </c>
      <c r="F4491" s="338">
        <v>42745</v>
      </c>
      <c r="G4491" s="337" t="s">
        <v>4160</v>
      </c>
      <c r="H4491" s="338">
        <v>42795</v>
      </c>
      <c r="I4491" s="337" t="s">
        <v>19695</v>
      </c>
      <c r="J4491" s="337" t="s">
        <v>36</v>
      </c>
      <c r="K4491" s="337" t="s">
        <v>19695</v>
      </c>
      <c r="L4491" s="337" t="s">
        <v>19695</v>
      </c>
      <c r="M4491" s="337" t="s">
        <v>19695</v>
      </c>
      <c r="N4491" s="337" t="s">
        <v>19695</v>
      </c>
      <c r="O4491" s="337" t="s">
        <v>19695</v>
      </c>
      <c r="P4491" s="337" t="s">
        <v>19695</v>
      </c>
      <c r="Q4491" s="337" t="s">
        <v>19695</v>
      </c>
      <c r="R4491" s="337" t="s">
        <v>98</v>
      </c>
      <c r="S4491" s="337" t="s">
        <v>121</v>
      </c>
      <c r="T4491" s="337" t="s">
        <v>4161</v>
      </c>
      <c r="U4491" s="337" t="s">
        <v>4162</v>
      </c>
      <c r="V4491" s="337">
        <v>6</v>
      </c>
      <c r="W4491" s="337" t="s">
        <v>19695</v>
      </c>
      <c r="X4491" s="337" t="s">
        <v>19695</v>
      </c>
      <c r="Y4491" s="337" t="s">
        <v>19695</v>
      </c>
      <c r="Z4491" s="337" t="s">
        <v>1728</v>
      </c>
      <c r="AA4491" s="337" t="s">
        <v>735</v>
      </c>
      <c r="AB4491" s="337" t="s">
        <v>718</v>
      </c>
      <c r="AC4491" s="337" t="s">
        <v>13700</v>
      </c>
    </row>
    <row r="4492" spans="1:29" ht="15.8" x14ac:dyDescent="0.25">
      <c r="A4492" s="337" t="s">
        <v>1723</v>
      </c>
      <c r="B4492" s="337" t="s">
        <v>6246</v>
      </c>
      <c r="C4492" s="337" t="s">
        <v>1821</v>
      </c>
      <c r="D4492" s="337" t="s">
        <v>449</v>
      </c>
      <c r="E4492" s="337" t="s">
        <v>3606</v>
      </c>
      <c r="F4492" s="338">
        <v>42745</v>
      </c>
      <c r="G4492" s="337" t="s">
        <v>4160</v>
      </c>
      <c r="H4492" s="338">
        <v>42795</v>
      </c>
      <c r="I4492" s="337" t="s">
        <v>19695</v>
      </c>
      <c r="J4492" s="337" t="s">
        <v>36</v>
      </c>
      <c r="K4492" s="337" t="s">
        <v>19695</v>
      </c>
      <c r="L4492" s="337" t="s">
        <v>19695</v>
      </c>
      <c r="M4492" s="337" t="s">
        <v>19695</v>
      </c>
      <c r="N4492" s="337" t="s">
        <v>19695</v>
      </c>
      <c r="O4492" s="337" t="s">
        <v>19695</v>
      </c>
      <c r="P4492" s="337" t="s">
        <v>19695</v>
      </c>
      <c r="Q4492" s="337" t="s">
        <v>19695</v>
      </c>
      <c r="R4492" s="337" t="s">
        <v>56</v>
      </c>
      <c r="S4492" s="337" t="s">
        <v>79</v>
      </c>
      <c r="T4492" s="337" t="s">
        <v>79</v>
      </c>
      <c r="U4492" s="337" t="s">
        <v>90</v>
      </c>
      <c r="V4492" s="337">
        <v>6</v>
      </c>
      <c r="W4492" s="337" t="s">
        <v>19695</v>
      </c>
      <c r="X4492" s="337" t="s">
        <v>19695</v>
      </c>
      <c r="Y4492" s="337" t="s">
        <v>19695</v>
      </c>
      <c r="Z4492" s="337" t="s">
        <v>1728</v>
      </c>
      <c r="AA4492" s="337" t="s">
        <v>735</v>
      </c>
      <c r="AB4492" s="337" t="s">
        <v>718</v>
      </c>
      <c r="AC4492" s="337" t="s">
        <v>13540</v>
      </c>
    </row>
    <row r="4493" spans="1:29" ht="15.8" x14ac:dyDescent="0.25">
      <c r="A4493" s="337" t="s">
        <v>1723</v>
      </c>
      <c r="B4493" s="337" t="s">
        <v>4640</v>
      </c>
      <c r="C4493" s="337" t="s">
        <v>1821</v>
      </c>
      <c r="D4493" s="337" t="s">
        <v>449</v>
      </c>
      <c r="E4493" s="337" t="s">
        <v>3606</v>
      </c>
      <c r="F4493" s="338">
        <v>42745</v>
      </c>
      <c r="G4493" s="337" t="s">
        <v>4160</v>
      </c>
      <c r="H4493" s="338">
        <v>42795</v>
      </c>
      <c r="I4493" s="337" t="s">
        <v>19695</v>
      </c>
      <c r="J4493" s="337" t="s">
        <v>36</v>
      </c>
      <c r="K4493" s="337" t="s">
        <v>19695</v>
      </c>
      <c r="L4493" s="337" t="s">
        <v>19695</v>
      </c>
      <c r="M4493" s="337" t="s">
        <v>19695</v>
      </c>
      <c r="N4493" s="337" t="s">
        <v>19695</v>
      </c>
      <c r="O4493" s="337" t="s">
        <v>19695</v>
      </c>
      <c r="P4493" s="337" t="s">
        <v>19695</v>
      </c>
      <c r="Q4493" s="337" t="s">
        <v>19695</v>
      </c>
      <c r="R4493" s="337" t="s">
        <v>52</v>
      </c>
      <c r="S4493" s="337" t="s">
        <v>430</v>
      </c>
      <c r="T4493" s="337" t="s">
        <v>4641</v>
      </c>
      <c r="U4493" s="337" t="s">
        <v>420</v>
      </c>
      <c r="V4493" s="337">
        <v>12</v>
      </c>
      <c r="W4493" s="337" t="s">
        <v>19695</v>
      </c>
      <c r="X4493" s="337" t="s">
        <v>19695</v>
      </c>
      <c r="Y4493" s="337" t="s">
        <v>19695</v>
      </c>
      <c r="Z4493" s="337" t="s">
        <v>1728</v>
      </c>
      <c r="AA4493" s="337" t="s">
        <v>735</v>
      </c>
      <c r="AB4493" s="337" t="s">
        <v>718</v>
      </c>
      <c r="AC4493" s="337" t="s">
        <v>13733</v>
      </c>
    </row>
    <row r="4494" spans="1:29" ht="15.8" x14ac:dyDescent="0.25">
      <c r="A4494" s="337" t="s">
        <v>1723</v>
      </c>
      <c r="B4494" s="337" t="s">
        <v>4662</v>
      </c>
      <c r="C4494" s="337" t="s">
        <v>1821</v>
      </c>
      <c r="D4494" s="337" t="s">
        <v>449</v>
      </c>
      <c r="E4494" s="337" t="s">
        <v>3606</v>
      </c>
      <c r="F4494" s="338">
        <v>42745</v>
      </c>
      <c r="G4494" s="337" t="s">
        <v>4160</v>
      </c>
      <c r="H4494" s="338">
        <v>42795</v>
      </c>
      <c r="I4494" s="337" t="s">
        <v>19695</v>
      </c>
      <c r="J4494" s="337" t="s">
        <v>16</v>
      </c>
      <c r="K4494" s="337" t="s">
        <v>19695</v>
      </c>
      <c r="L4494" s="337" t="s">
        <v>19695</v>
      </c>
      <c r="M4494" s="337" t="s">
        <v>19695</v>
      </c>
      <c r="N4494" s="337" t="s">
        <v>19695</v>
      </c>
      <c r="O4494" s="337" t="s">
        <v>19695</v>
      </c>
      <c r="P4494" s="337" t="s">
        <v>19695</v>
      </c>
      <c r="Q4494" s="337" t="s">
        <v>19695</v>
      </c>
      <c r="R4494" s="337" t="s">
        <v>15</v>
      </c>
      <c r="S4494" s="337" t="s">
        <v>1203</v>
      </c>
      <c r="T4494" s="337" t="s">
        <v>1321</v>
      </c>
      <c r="U4494" s="337" t="s">
        <v>4663</v>
      </c>
      <c r="V4494" s="337">
        <v>8</v>
      </c>
      <c r="W4494" s="337" t="s">
        <v>19695</v>
      </c>
      <c r="X4494" s="337" t="s">
        <v>19695</v>
      </c>
      <c r="Y4494" s="337" t="s">
        <v>19695</v>
      </c>
      <c r="Z4494" s="337" t="s">
        <v>1728</v>
      </c>
      <c r="AA4494" s="337" t="s">
        <v>717</v>
      </c>
      <c r="AB4494" s="337" t="s">
        <v>718</v>
      </c>
      <c r="AC4494" s="337" t="s">
        <v>13741</v>
      </c>
    </row>
    <row r="4495" spans="1:29" ht="15.8" x14ac:dyDescent="0.25">
      <c r="A4495" s="337" t="s">
        <v>1723</v>
      </c>
      <c r="B4495" s="337" t="s">
        <v>4243</v>
      </c>
      <c r="C4495" s="337" t="s">
        <v>1821</v>
      </c>
      <c r="D4495" s="337" t="s">
        <v>449</v>
      </c>
      <c r="E4495" s="337" t="s">
        <v>3606</v>
      </c>
      <c r="F4495" s="338">
        <v>42745</v>
      </c>
      <c r="G4495" s="337" t="s">
        <v>4160</v>
      </c>
      <c r="H4495" s="338">
        <v>42795</v>
      </c>
      <c r="I4495" s="337" t="s">
        <v>19695</v>
      </c>
      <c r="J4495" s="337" t="s">
        <v>36</v>
      </c>
      <c r="K4495" s="337" t="s">
        <v>19695</v>
      </c>
      <c r="L4495" s="337" t="s">
        <v>19695</v>
      </c>
      <c r="M4495" s="337" t="s">
        <v>19695</v>
      </c>
      <c r="N4495" s="337" t="s">
        <v>19695</v>
      </c>
      <c r="O4495" s="337" t="s">
        <v>19695</v>
      </c>
      <c r="P4495" s="337" t="s">
        <v>19695</v>
      </c>
      <c r="Q4495" s="337" t="s">
        <v>19695</v>
      </c>
      <c r="R4495" s="337" t="s">
        <v>52</v>
      </c>
      <c r="S4495" s="337" t="s">
        <v>53</v>
      </c>
      <c r="T4495" s="337" t="s">
        <v>4190</v>
      </c>
      <c r="U4495" s="337" t="s">
        <v>449</v>
      </c>
      <c r="V4495" s="337">
        <v>12</v>
      </c>
      <c r="W4495" s="337" t="s">
        <v>19695</v>
      </c>
      <c r="X4495" s="337" t="s">
        <v>19695</v>
      </c>
      <c r="Y4495" s="337" t="s">
        <v>19695</v>
      </c>
      <c r="Z4495" s="337" t="s">
        <v>1728</v>
      </c>
      <c r="AA4495" s="337" t="s">
        <v>735</v>
      </c>
      <c r="AB4495" s="337" t="s">
        <v>718</v>
      </c>
      <c r="AC4495" s="337" t="s">
        <v>13835</v>
      </c>
    </row>
    <row r="4496" spans="1:29" ht="15.8" x14ac:dyDescent="0.25">
      <c r="A4496" s="337" t="s">
        <v>1723</v>
      </c>
      <c r="B4496" s="337" t="s">
        <v>1178</v>
      </c>
      <c r="C4496" s="337" t="s">
        <v>1821</v>
      </c>
      <c r="D4496" s="337" t="s">
        <v>449</v>
      </c>
      <c r="E4496" s="337" t="s">
        <v>3606</v>
      </c>
      <c r="F4496" s="338">
        <v>42745</v>
      </c>
      <c r="G4496" s="337" t="s">
        <v>4160</v>
      </c>
      <c r="H4496" s="338">
        <v>42795</v>
      </c>
      <c r="I4496" s="337" t="s">
        <v>19695</v>
      </c>
      <c r="J4496" s="337" t="s">
        <v>36</v>
      </c>
      <c r="K4496" s="337" t="s">
        <v>19695</v>
      </c>
      <c r="L4496" s="337" t="s">
        <v>19695</v>
      </c>
      <c r="M4496" s="337" t="s">
        <v>19695</v>
      </c>
      <c r="N4496" s="337" t="s">
        <v>19695</v>
      </c>
      <c r="O4496" s="337" t="s">
        <v>19695</v>
      </c>
      <c r="P4496" s="337" t="s">
        <v>19695</v>
      </c>
      <c r="Q4496" s="337" t="s">
        <v>19695</v>
      </c>
      <c r="R4496" s="337" t="s">
        <v>98</v>
      </c>
      <c r="S4496" s="337" t="s">
        <v>406</v>
      </c>
      <c r="T4496" s="337" t="s">
        <v>1179</v>
      </c>
      <c r="U4496" s="337" t="s">
        <v>1180</v>
      </c>
      <c r="V4496" s="337">
        <v>12</v>
      </c>
      <c r="W4496" s="337" t="s">
        <v>19695</v>
      </c>
      <c r="X4496" s="337" t="s">
        <v>19695</v>
      </c>
      <c r="Y4496" s="337" t="s">
        <v>19695</v>
      </c>
      <c r="Z4496" s="337" t="s">
        <v>1745</v>
      </c>
      <c r="AA4496" s="337" t="s">
        <v>853</v>
      </c>
      <c r="AB4496" s="337" t="s">
        <v>854</v>
      </c>
      <c r="AC4496" s="337" t="s">
        <v>15195</v>
      </c>
    </row>
    <row r="4497" spans="1:29" ht="15.8" x14ac:dyDescent="0.25">
      <c r="A4497" s="337" t="s">
        <v>1723</v>
      </c>
      <c r="B4497" s="337" t="s">
        <v>6665</v>
      </c>
      <c r="C4497" s="337" t="s">
        <v>1821</v>
      </c>
      <c r="D4497" s="337" t="s">
        <v>449</v>
      </c>
      <c r="E4497" s="337" t="s">
        <v>3606</v>
      </c>
      <c r="F4497" s="338">
        <v>42745</v>
      </c>
      <c r="G4497" s="337" t="s">
        <v>4160</v>
      </c>
      <c r="H4497" s="338">
        <v>42795</v>
      </c>
      <c r="I4497" s="337" t="s">
        <v>19695</v>
      </c>
      <c r="J4497" s="337" t="s">
        <v>36</v>
      </c>
      <c r="K4497" s="337" t="s">
        <v>19695</v>
      </c>
      <c r="L4497" s="337" t="s">
        <v>19695</v>
      </c>
      <c r="M4497" s="337" t="s">
        <v>19695</v>
      </c>
      <c r="N4497" s="337" t="s">
        <v>19695</v>
      </c>
      <c r="O4497" s="337" t="s">
        <v>19695</v>
      </c>
      <c r="P4497" s="337" t="s">
        <v>19695</v>
      </c>
      <c r="Q4497" s="337" t="s">
        <v>19695</v>
      </c>
      <c r="R4497" s="337" t="s">
        <v>52</v>
      </c>
      <c r="S4497" s="337" t="s">
        <v>69</v>
      </c>
      <c r="T4497" s="337" t="s">
        <v>119</v>
      </c>
      <c r="U4497" s="337" t="s">
        <v>6666</v>
      </c>
      <c r="V4497" s="337">
        <v>10</v>
      </c>
      <c r="W4497" s="337" t="s">
        <v>19695</v>
      </c>
      <c r="X4497" s="337" t="s">
        <v>19695</v>
      </c>
      <c r="Y4497" s="337" t="s">
        <v>19695</v>
      </c>
      <c r="Z4497" s="337" t="s">
        <v>1745</v>
      </c>
      <c r="AA4497" s="337" t="s">
        <v>853</v>
      </c>
      <c r="AB4497" s="337" t="s">
        <v>854</v>
      </c>
      <c r="AC4497" s="337" t="s">
        <v>13710</v>
      </c>
    </row>
    <row r="4498" spans="1:29" ht="15.8" x14ac:dyDescent="0.25">
      <c r="A4498" s="337" t="s">
        <v>1723</v>
      </c>
      <c r="B4498" s="337" t="s">
        <v>6714</v>
      </c>
      <c r="C4498" s="337" t="s">
        <v>1821</v>
      </c>
      <c r="D4498" s="337" t="s">
        <v>449</v>
      </c>
      <c r="E4498" s="337" t="s">
        <v>3606</v>
      </c>
      <c r="F4498" s="338">
        <v>42745</v>
      </c>
      <c r="G4498" s="337" t="s">
        <v>4160</v>
      </c>
      <c r="H4498" s="338">
        <v>42795</v>
      </c>
      <c r="I4498" s="337" t="s">
        <v>19695</v>
      </c>
      <c r="J4498" s="337" t="s">
        <v>36</v>
      </c>
      <c r="K4498" s="337" t="s">
        <v>19695</v>
      </c>
      <c r="L4498" s="337" t="s">
        <v>19695</v>
      </c>
      <c r="M4498" s="337" t="s">
        <v>19695</v>
      </c>
      <c r="N4498" s="337" t="s">
        <v>19695</v>
      </c>
      <c r="O4498" s="337" t="s">
        <v>19695</v>
      </c>
      <c r="P4498" s="337" t="s">
        <v>19695</v>
      </c>
      <c r="Q4498" s="337" t="s">
        <v>19695</v>
      </c>
      <c r="R4498" s="337" t="s">
        <v>45</v>
      </c>
      <c r="S4498" s="337" t="s">
        <v>440</v>
      </c>
      <c r="T4498" s="337" t="s">
        <v>2148</v>
      </c>
      <c r="U4498" s="337" t="s">
        <v>57</v>
      </c>
      <c r="V4498" s="337">
        <v>6</v>
      </c>
      <c r="W4498" s="337" t="s">
        <v>19695</v>
      </c>
      <c r="X4498" s="337" t="s">
        <v>19695</v>
      </c>
      <c r="Y4498" s="337" t="s">
        <v>19695</v>
      </c>
      <c r="Z4498" s="337" t="s">
        <v>1745</v>
      </c>
      <c r="AA4498" s="337" t="s">
        <v>853</v>
      </c>
      <c r="AB4498" s="337" t="s">
        <v>854</v>
      </c>
      <c r="AC4498" s="337" t="s">
        <v>13740</v>
      </c>
    </row>
    <row r="4499" spans="1:29" ht="15.8" x14ac:dyDescent="0.25">
      <c r="A4499" s="337" t="s">
        <v>1723</v>
      </c>
      <c r="B4499" s="337" t="s">
        <v>5729</v>
      </c>
      <c r="C4499" s="337" t="s">
        <v>1821</v>
      </c>
      <c r="D4499" s="337" t="s">
        <v>449</v>
      </c>
      <c r="E4499" s="337" t="s">
        <v>3606</v>
      </c>
      <c r="F4499" s="338">
        <v>42745</v>
      </c>
      <c r="G4499" s="337" t="s">
        <v>4160</v>
      </c>
      <c r="H4499" s="338">
        <v>42795</v>
      </c>
      <c r="I4499" s="337" t="s">
        <v>19695</v>
      </c>
      <c r="J4499" s="337" t="s">
        <v>36</v>
      </c>
      <c r="K4499" s="337" t="s">
        <v>19695</v>
      </c>
      <c r="L4499" s="337" t="s">
        <v>19695</v>
      </c>
      <c r="M4499" s="337" t="s">
        <v>19695</v>
      </c>
      <c r="N4499" s="337" t="s">
        <v>19695</v>
      </c>
      <c r="O4499" s="337" t="s">
        <v>19695</v>
      </c>
      <c r="P4499" s="337" t="s">
        <v>19695</v>
      </c>
      <c r="Q4499" s="337" t="s">
        <v>19695</v>
      </c>
      <c r="R4499" s="337" t="s">
        <v>98</v>
      </c>
      <c r="S4499" s="337" t="s">
        <v>406</v>
      </c>
      <c r="T4499" s="337" t="s">
        <v>407</v>
      </c>
      <c r="U4499" s="337" t="s">
        <v>5730</v>
      </c>
      <c r="V4499" s="337">
        <v>10</v>
      </c>
      <c r="W4499" s="337" t="s">
        <v>19695</v>
      </c>
      <c r="X4499" s="337" t="s">
        <v>19695</v>
      </c>
      <c r="Y4499" s="337" t="s">
        <v>19695</v>
      </c>
      <c r="Z4499" s="337" t="s">
        <v>1753</v>
      </c>
      <c r="AA4499" s="337" t="s">
        <v>717</v>
      </c>
      <c r="AB4499" s="337" t="s">
        <v>718</v>
      </c>
      <c r="AC4499" s="337" t="s">
        <v>15387</v>
      </c>
    </row>
    <row r="4500" spans="1:29" ht="15.8" x14ac:dyDescent="0.25">
      <c r="A4500" s="337" t="s">
        <v>1723</v>
      </c>
      <c r="B4500" s="337" t="s">
        <v>5734</v>
      </c>
      <c r="C4500" s="337" t="s">
        <v>1821</v>
      </c>
      <c r="D4500" s="337" t="s">
        <v>449</v>
      </c>
      <c r="E4500" s="337" t="s">
        <v>3606</v>
      </c>
      <c r="F4500" s="338">
        <v>42745</v>
      </c>
      <c r="G4500" s="337" t="s">
        <v>4160</v>
      </c>
      <c r="H4500" s="338">
        <v>42795</v>
      </c>
      <c r="I4500" s="337" t="s">
        <v>19695</v>
      </c>
      <c r="J4500" s="337" t="s">
        <v>16</v>
      </c>
      <c r="K4500" s="337" t="s">
        <v>19695</v>
      </c>
      <c r="L4500" s="337" t="s">
        <v>19695</v>
      </c>
      <c r="M4500" s="337" t="s">
        <v>19695</v>
      </c>
      <c r="N4500" s="337" t="s">
        <v>19695</v>
      </c>
      <c r="O4500" s="337" t="s">
        <v>19695</v>
      </c>
      <c r="P4500" s="337" t="s">
        <v>19695</v>
      </c>
      <c r="Q4500" s="337" t="s">
        <v>19695</v>
      </c>
      <c r="R4500" s="337" t="s">
        <v>130</v>
      </c>
      <c r="S4500" s="337" t="s">
        <v>147</v>
      </c>
      <c r="T4500" s="337" t="s">
        <v>1328</v>
      </c>
      <c r="U4500" s="337" t="s">
        <v>5735</v>
      </c>
      <c r="V4500" s="337">
        <v>8</v>
      </c>
      <c r="W4500" s="337" t="s">
        <v>19695</v>
      </c>
      <c r="X4500" s="337" t="s">
        <v>19695</v>
      </c>
      <c r="Y4500" s="337" t="s">
        <v>19695</v>
      </c>
      <c r="Z4500" s="337" t="s">
        <v>1753</v>
      </c>
      <c r="AA4500" s="337" t="s">
        <v>717</v>
      </c>
      <c r="AB4500" s="337" t="s">
        <v>718</v>
      </c>
      <c r="AC4500" s="337" t="s">
        <v>15387</v>
      </c>
    </row>
    <row r="4501" spans="1:29" ht="15.8" x14ac:dyDescent="0.25">
      <c r="A4501" s="337" t="s">
        <v>1723</v>
      </c>
      <c r="B4501" s="337" t="s">
        <v>1175</v>
      </c>
      <c r="C4501" s="337" t="s">
        <v>1821</v>
      </c>
      <c r="D4501" s="337" t="s">
        <v>449</v>
      </c>
      <c r="E4501" s="337" t="s">
        <v>3606</v>
      </c>
      <c r="F4501" s="338">
        <v>42745</v>
      </c>
      <c r="G4501" s="337" t="s">
        <v>4160</v>
      </c>
      <c r="H4501" s="338">
        <v>42795</v>
      </c>
      <c r="I4501" s="337" t="s">
        <v>19695</v>
      </c>
      <c r="J4501" s="337" t="s">
        <v>16</v>
      </c>
      <c r="K4501" s="337" t="s">
        <v>19695</v>
      </c>
      <c r="L4501" s="337" t="s">
        <v>19695</v>
      </c>
      <c r="M4501" s="337" t="s">
        <v>19695</v>
      </c>
      <c r="N4501" s="337" t="s">
        <v>19695</v>
      </c>
      <c r="O4501" s="337" t="s">
        <v>19695</v>
      </c>
      <c r="P4501" s="337" t="s">
        <v>19695</v>
      </c>
      <c r="Q4501" s="337" t="s">
        <v>19695</v>
      </c>
      <c r="R4501" s="337" t="s">
        <v>98</v>
      </c>
      <c r="S4501" s="337" t="s">
        <v>1176</v>
      </c>
      <c r="T4501" s="337" t="s">
        <v>429</v>
      </c>
      <c r="U4501" s="337" t="s">
        <v>1177</v>
      </c>
      <c r="V4501" s="337">
        <v>8</v>
      </c>
      <c r="W4501" s="337" t="s">
        <v>19695</v>
      </c>
      <c r="X4501" s="337" t="s">
        <v>19695</v>
      </c>
      <c r="Y4501" s="337" t="s">
        <v>19695</v>
      </c>
      <c r="Z4501" s="337" t="s">
        <v>1753</v>
      </c>
      <c r="AA4501" s="337" t="s">
        <v>717</v>
      </c>
      <c r="AB4501" s="337" t="s">
        <v>718</v>
      </c>
      <c r="AC4501" s="337" t="s">
        <v>15387</v>
      </c>
    </row>
    <row r="4502" spans="1:29" ht="15.8" x14ac:dyDescent="0.25">
      <c r="A4502" s="337" t="s">
        <v>1723</v>
      </c>
      <c r="B4502" s="337" t="s">
        <v>4240</v>
      </c>
      <c r="C4502" s="337" t="s">
        <v>1725</v>
      </c>
      <c r="D4502" s="337" t="s">
        <v>1726</v>
      </c>
      <c r="E4502" s="337" t="s">
        <v>3606</v>
      </c>
      <c r="F4502" s="338">
        <v>42745</v>
      </c>
      <c r="G4502" s="337" t="s">
        <v>4160</v>
      </c>
      <c r="H4502" s="338">
        <v>42795</v>
      </c>
      <c r="I4502" s="337" t="s">
        <v>19695</v>
      </c>
      <c r="J4502" s="337" t="s">
        <v>36</v>
      </c>
      <c r="K4502" s="337" t="s">
        <v>19695</v>
      </c>
      <c r="L4502" s="337" t="s">
        <v>19695</v>
      </c>
      <c r="M4502" s="337" t="s">
        <v>19695</v>
      </c>
      <c r="N4502" s="337" t="s">
        <v>19695</v>
      </c>
      <c r="O4502" s="337" t="s">
        <v>19695</v>
      </c>
      <c r="P4502" s="337" t="s">
        <v>19695</v>
      </c>
      <c r="Q4502" s="337" t="s">
        <v>19695</v>
      </c>
      <c r="R4502" s="337" t="s">
        <v>35</v>
      </c>
      <c r="S4502" s="337" t="s">
        <v>77</v>
      </c>
      <c r="T4502" s="337" t="s">
        <v>4241</v>
      </c>
      <c r="U4502" s="337" t="s">
        <v>4242</v>
      </c>
      <c r="V4502" s="337">
        <v>8</v>
      </c>
      <c r="W4502" s="337" t="s">
        <v>19695</v>
      </c>
      <c r="X4502" s="337" t="s">
        <v>19695</v>
      </c>
      <c r="Y4502" s="337" t="s">
        <v>19695</v>
      </c>
      <c r="Z4502" s="337" t="s">
        <v>1753</v>
      </c>
      <c r="AA4502" s="337" t="s">
        <v>735</v>
      </c>
      <c r="AB4502" s="337" t="s">
        <v>718</v>
      </c>
      <c r="AC4502" s="337" t="s">
        <v>13642</v>
      </c>
    </row>
    <row r="4503" spans="1:29" ht="15.8" x14ac:dyDescent="0.25">
      <c r="A4503" s="337" t="s">
        <v>1723</v>
      </c>
      <c r="B4503" s="337" t="s">
        <v>6055</v>
      </c>
      <c r="C4503" s="337" t="s">
        <v>1821</v>
      </c>
      <c r="D4503" s="337" t="s">
        <v>449</v>
      </c>
      <c r="E4503" s="337" t="s">
        <v>3606</v>
      </c>
      <c r="F4503" s="338">
        <v>42745</v>
      </c>
      <c r="G4503" s="337" t="s">
        <v>4160</v>
      </c>
      <c r="H4503" s="338">
        <v>42795</v>
      </c>
      <c r="I4503" s="337" t="s">
        <v>19695</v>
      </c>
      <c r="J4503" s="337" t="s">
        <v>16</v>
      </c>
      <c r="K4503" s="337" t="s">
        <v>19695</v>
      </c>
      <c r="L4503" s="337" t="s">
        <v>19695</v>
      </c>
      <c r="M4503" s="337" t="s">
        <v>19695</v>
      </c>
      <c r="N4503" s="337" t="s">
        <v>19695</v>
      </c>
      <c r="O4503" s="337" t="s">
        <v>19695</v>
      </c>
      <c r="P4503" s="337" t="s">
        <v>19695</v>
      </c>
      <c r="Q4503" s="337" t="s">
        <v>19695</v>
      </c>
      <c r="R4503" s="337" t="s">
        <v>35</v>
      </c>
      <c r="S4503" s="337" t="s">
        <v>77</v>
      </c>
      <c r="T4503" s="337" t="s">
        <v>6056</v>
      </c>
      <c r="U4503" s="337" t="s">
        <v>6057</v>
      </c>
      <c r="V4503" s="337">
        <v>6</v>
      </c>
      <c r="W4503" s="337" t="s">
        <v>19695</v>
      </c>
      <c r="X4503" s="337" t="s">
        <v>19695</v>
      </c>
      <c r="Y4503" s="337" t="s">
        <v>19695</v>
      </c>
      <c r="Z4503" s="337" t="s">
        <v>1753</v>
      </c>
      <c r="AA4503" s="337" t="s">
        <v>735</v>
      </c>
      <c r="AB4503" s="337" t="s">
        <v>718</v>
      </c>
      <c r="AC4503" s="337" t="s">
        <v>13642</v>
      </c>
    </row>
    <row r="4504" spans="1:29" ht="15.8" x14ac:dyDescent="0.25">
      <c r="A4504" s="337" t="s">
        <v>1723</v>
      </c>
      <c r="B4504" s="337" t="s">
        <v>6050</v>
      </c>
      <c r="C4504" s="337" t="s">
        <v>1821</v>
      </c>
      <c r="D4504" s="337" t="s">
        <v>449</v>
      </c>
      <c r="E4504" s="337" t="s">
        <v>3606</v>
      </c>
      <c r="F4504" s="338">
        <v>42745</v>
      </c>
      <c r="G4504" s="337" t="s">
        <v>4160</v>
      </c>
      <c r="H4504" s="338">
        <v>42795</v>
      </c>
      <c r="I4504" s="337" t="s">
        <v>19695</v>
      </c>
      <c r="J4504" s="337" t="s">
        <v>36</v>
      </c>
      <c r="K4504" s="337" t="s">
        <v>19695</v>
      </c>
      <c r="L4504" s="337" t="s">
        <v>19695</v>
      </c>
      <c r="M4504" s="337" t="s">
        <v>19695</v>
      </c>
      <c r="N4504" s="337" t="s">
        <v>19695</v>
      </c>
      <c r="O4504" s="337" t="s">
        <v>19695</v>
      </c>
      <c r="P4504" s="337" t="s">
        <v>19695</v>
      </c>
      <c r="Q4504" s="337" t="s">
        <v>19695</v>
      </c>
      <c r="R4504" s="337" t="s">
        <v>35</v>
      </c>
      <c r="S4504" s="337" t="s">
        <v>77</v>
      </c>
      <c r="T4504" s="337" t="s">
        <v>994</v>
      </c>
      <c r="U4504" s="337" t="s">
        <v>6051</v>
      </c>
      <c r="V4504" s="337">
        <v>10</v>
      </c>
      <c r="W4504" s="337" t="s">
        <v>19695</v>
      </c>
      <c r="X4504" s="337" t="s">
        <v>19695</v>
      </c>
      <c r="Y4504" s="337" t="s">
        <v>19695</v>
      </c>
      <c r="Z4504" s="337" t="s">
        <v>1753</v>
      </c>
      <c r="AA4504" s="337" t="s">
        <v>717</v>
      </c>
      <c r="AB4504" s="337" t="s">
        <v>718</v>
      </c>
      <c r="AC4504" s="337" t="s">
        <v>13642</v>
      </c>
    </row>
    <row r="4505" spans="1:29" ht="15.8" x14ac:dyDescent="0.25">
      <c r="A4505" s="337" t="s">
        <v>1723</v>
      </c>
      <c r="B4505" s="337" t="s">
        <v>5549</v>
      </c>
      <c r="C4505" s="337" t="s">
        <v>1821</v>
      </c>
      <c r="D4505" s="337" t="s">
        <v>449</v>
      </c>
      <c r="E4505" s="337" t="s">
        <v>3606</v>
      </c>
      <c r="F4505" s="338">
        <v>42745</v>
      </c>
      <c r="G4505" s="337" t="s">
        <v>4160</v>
      </c>
      <c r="H4505" s="338">
        <v>42795</v>
      </c>
      <c r="I4505" s="337" t="s">
        <v>19695</v>
      </c>
      <c r="J4505" s="337" t="s">
        <v>36</v>
      </c>
      <c r="K4505" s="337" t="s">
        <v>19695</v>
      </c>
      <c r="L4505" s="337" t="s">
        <v>19695</v>
      </c>
      <c r="M4505" s="337" t="s">
        <v>19695</v>
      </c>
      <c r="N4505" s="337" t="s">
        <v>19695</v>
      </c>
      <c r="O4505" s="337" t="s">
        <v>19695</v>
      </c>
      <c r="P4505" s="337" t="s">
        <v>19695</v>
      </c>
      <c r="Q4505" s="337" t="s">
        <v>19695</v>
      </c>
      <c r="R4505" s="337" t="s">
        <v>98</v>
      </c>
      <c r="S4505" s="337" t="s">
        <v>1172</v>
      </c>
      <c r="T4505" s="337" t="s">
        <v>1173</v>
      </c>
      <c r="U4505" s="337" t="s">
        <v>5550</v>
      </c>
      <c r="V4505" s="337">
        <v>10</v>
      </c>
      <c r="W4505" s="337" t="s">
        <v>19695</v>
      </c>
      <c r="X4505" s="337" t="s">
        <v>19695</v>
      </c>
      <c r="Y4505" s="337" t="s">
        <v>19695</v>
      </c>
      <c r="Z4505" s="337" t="s">
        <v>1753</v>
      </c>
      <c r="AA4505" s="337" t="s">
        <v>735</v>
      </c>
      <c r="AB4505" s="337" t="s">
        <v>718</v>
      </c>
      <c r="AC4505" s="337" t="s">
        <v>15195</v>
      </c>
    </row>
    <row r="4506" spans="1:29" ht="15.8" x14ac:dyDescent="0.25">
      <c r="A4506" s="337" t="s">
        <v>1723</v>
      </c>
      <c r="B4506" s="337" t="s">
        <v>5653</v>
      </c>
      <c r="C4506" s="337" t="s">
        <v>1821</v>
      </c>
      <c r="D4506" s="337" t="s">
        <v>449</v>
      </c>
      <c r="E4506" s="337" t="s">
        <v>3606</v>
      </c>
      <c r="F4506" s="338">
        <v>42745</v>
      </c>
      <c r="G4506" s="337" t="s">
        <v>4160</v>
      </c>
      <c r="H4506" s="338">
        <v>42795</v>
      </c>
      <c r="I4506" s="337" t="s">
        <v>19695</v>
      </c>
      <c r="J4506" s="337" t="s">
        <v>36</v>
      </c>
      <c r="K4506" s="337" t="s">
        <v>19695</v>
      </c>
      <c r="L4506" s="337" t="s">
        <v>19695</v>
      </c>
      <c r="M4506" s="337" t="s">
        <v>19695</v>
      </c>
      <c r="N4506" s="337" t="s">
        <v>19695</v>
      </c>
      <c r="O4506" s="337" t="s">
        <v>19695</v>
      </c>
      <c r="P4506" s="337" t="s">
        <v>19695</v>
      </c>
      <c r="Q4506" s="337" t="s">
        <v>19695</v>
      </c>
      <c r="R4506" s="337" t="s">
        <v>98</v>
      </c>
      <c r="S4506" s="337" t="s">
        <v>1172</v>
      </c>
      <c r="T4506" s="337" t="s">
        <v>3579</v>
      </c>
      <c r="U4506" s="337" t="s">
        <v>5654</v>
      </c>
      <c r="V4506" s="337">
        <v>8</v>
      </c>
      <c r="W4506" s="337" t="s">
        <v>19695</v>
      </c>
      <c r="X4506" s="337" t="s">
        <v>19695</v>
      </c>
      <c r="Y4506" s="337" t="s">
        <v>19695</v>
      </c>
      <c r="Z4506" s="337" t="s">
        <v>1753</v>
      </c>
      <c r="AA4506" s="337" t="s">
        <v>717</v>
      </c>
      <c r="AB4506" s="337" t="s">
        <v>718</v>
      </c>
      <c r="AC4506" s="337" t="s">
        <v>15204</v>
      </c>
    </row>
    <row r="4507" spans="1:29" ht="15.8" x14ac:dyDescent="0.25">
      <c r="A4507" s="337" t="s">
        <v>1723</v>
      </c>
      <c r="B4507" s="337" t="s">
        <v>5655</v>
      </c>
      <c r="C4507" s="337" t="s">
        <v>1821</v>
      </c>
      <c r="D4507" s="337" t="s">
        <v>449</v>
      </c>
      <c r="E4507" s="337" t="s">
        <v>3606</v>
      </c>
      <c r="F4507" s="338">
        <v>42745</v>
      </c>
      <c r="G4507" s="337" t="s">
        <v>4160</v>
      </c>
      <c r="H4507" s="338">
        <v>42795</v>
      </c>
      <c r="I4507" s="337" t="s">
        <v>19695</v>
      </c>
      <c r="J4507" s="337" t="s">
        <v>16</v>
      </c>
      <c r="K4507" s="337" t="s">
        <v>19695</v>
      </c>
      <c r="L4507" s="337" t="s">
        <v>19695</v>
      </c>
      <c r="M4507" s="337" t="s">
        <v>19695</v>
      </c>
      <c r="N4507" s="337" t="s">
        <v>19695</v>
      </c>
      <c r="O4507" s="337" t="s">
        <v>19695</v>
      </c>
      <c r="P4507" s="337" t="s">
        <v>19695</v>
      </c>
      <c r="Q4507" s="337" t="s">
        <v>19695</v>
      </c>
      <c r="R4507" s="337" t="s">
        <v>98</v>
      </c>
      <c r="S4507" s="337" t="s">
        <v>1172</v>
      </c>
      <c r="T4507" s="337" t="s">
        <v>3118</v>
      </c>
      <c r="U4507" s="337" t="s">
        <v>1300</v>
      </c>
      <c r="V4507" s="337">
        <v>6</v>
      </c>
      <c r="W4507" s="337" t="s">
        <v>19695</v>
      </c>
      <c r="X4507" s="337" t="s">
        <v>19695</v>
      </c>
      <c r="Y4507" s="337" t="s">
        <v>19695</v>
      </c>
      <c r="Z4507" s="337" t="s">
        <v>1753</v>
      </c>
      <c r="AA4507" s="337" t="s">
        <v>717</v>
      </c>
      <c r="AB4507" s="337" t="s">
        <v>718</v>
      </c>
      <c r="AC4507" s="337" t="s">
        <v>15204</v>
      </c>
    </row>
    <row r="4508" spans="1:29" ht="15.8" x14ac:dyDescent="0.25">
      <c r="A4508" s="337" t="s">
        <v>1723</v>
      </c>
      <c r="B4508" s="337" t="s">
        <v>5253</v>
      </c>
      <c r="C4508" s="337" t="s">
        <v>1821</v>
      </c>
      <c r="D4508" s="337" t="s">
        <v>449</v>
      </c>
      <c r="E4508" s="337" t="s">
        <v>3606</v>
      </c>
      <c r="F4508" s="338">
        <v>42745</v>
      </c>
      <c r="G4508" s="337" t="s">
        <v>4160</v>
      </c>
      <c r="H4508" s="338">
        <v>42795</v>
      </c>
      <c r="I4508" s="337" t="s">
        <v>19695</v>
      </c>
      <c r="J4508" s="337" t="s">
        <v>16</v>
      </c>
      <c r="K4508" s="337" t="s">
        <v>19695</v>
      </c>
      <c r="L4508" s="337" t="s">
        <v>19695</v>
      </c>
      <c r="M4508" s="337" t="s">
        <v>19695</v>
      </c>
      <c r="N4508" s="337" t="s">
        <v>19695</v>
      </c>
      <c r="O4508" s="337" t="s">
        <v>19695</v>
      </c>
      <c r="P4508" s="337" t="s">
        <v>19695</v>
      </c>
      <c r="Q4508" s="337" t="s">
        <v>19695</v>
      </c>
      <c r="R4508" s="337" t="s">
        <v>1225</v>
      </c>
      <c r="S4508" s="337" t="s">
        <v>100</v>
      </c>
      <c r="T4508" s="337" t="s">
        <v>5254</v>
      </c>
      <c r="U4508" s="337" t="s">
        <v>5255</v>
      </c>
      <c r="V4508" s="337">
        <v>6</v>
      </c>
      <c r="W4508" s="337" t="s">
        <v>19695</v>
      </c>
      <c r="X4508" s="337" t="s">
        <v>19695</v>
      </c>
      <c r="Y4508" s="337" t="s">
        <v>19695</v>
      </c>
      <c r="Z4508" s="337" t="s">
        <v>1753</v>
      </c>
      <c r="AA4508" s="337" t="s">
        <v>735</v>
      </c>
      <c r="AB4508" s="337" t="s">
        <v>718</v>
      </c>
      <c r="AC4508" s="337" t="s">
        <v>15205</v>
      </c>
    </row>
    <row r="4509" spans="1:29" ht="15.8" x14ac:dyDescent="0.25">
      <c r="A4509" s="337" t="s">
        <v>1723</v>
      </c>
      <c r="B4509" s="337" t="s">
        <v>10925</v>
      </c>
      <c r="C4509" s="337" t="s">
        <v>1821</v>
      </c>
      <c r="D4509" s="337" t="s">
        <v>449</v>
      </c>
      <c r="E4509" s="337" t="s">
        <v>3606</v>
      </c>
      <c r="F4509" s="338">
        <v>42745</v>
      </c>
      <c r="G4509" s="337" t="s">
        <v>4160</v>
      </c>
      <c r="H4509" s="338">
        <v>42795</v>
      </c>
      <c r="I4509" s="337" t="s">
        <v>19695</v>
      </c>
      <c r="J4509" s="337" t="s">
        <v>36</v>
      </c>
      <c r="K4509" s="337" t="s">
        <v>19695</v>
      </c>
      <c r="L4509" s="337" t="s">
        <v>19695</v>
      </c>
      <c r="M4509" s="337" t="s">
        <v>19695</v>
      </c>
      <c r="N4509" s="337" t="s">
        <v>19695</v>
      </c>
      <c r="O4509" s="337" t="s">
        <v>19695</v>
      </c>
      <c r="P4509" s="337" t="s">
        <v>19695</v>
      </c>
      <c r="Q4509" s="337" t="s">
        <v>19695</v>
      </c>
      <c r="R4509" s="337" t="s">
        <v>112</v>
      </c>
      <c r="S4509" s="337" t="s">
        <v>115</v>
      </c>
      <c r="T4509" s="337" t="s">
        <v>115</v>
      </c>
      <c r="U4509" s="337" t="s">
        <v>10926</v>
      </c>
      <c r="V4509" s="337">
        <v>8</v>
      </c>
      <c r="W4509" s="337" t="s">
        <v>19695</v>
      </c>
      <c r="X4509" s="337" t="s">
        <v>19695</v>
      </c>
      <c r="Y4509" s="337" t="s">
        <v>19695</v>
      </c>
      <c r="Z4509" s="337" t="s">
        <v>1753</v>
      </c>
      <c r="AA4509" s="337" t="s">
        <v>766</v>
      </c>
      <c r="AB4509" s="337" t="s">
        <v>718</v>
      </c>
      <c r="AC4509" s="337" t="s">
        <v>15399</v>
      </c>
    </row>
    <row r="4510" spans="1:29" ht="15.8" x14ac:dyDescent="0.25">
      <c r="A4510" s="337" t="s">
        <v>1723</v>
      </c>
      <c r="B4510" s="337" t="s">
        <v>1532</v>
      </c>
      <c r="C4510" s="337" t="s">
        <v>1821</v>
      </c>
      <c r="D4510" s="337" t="s">
        <v>449</v>
      </c>
      <c r="E4510" s="337" t="s">
        <v>3606</v>
      </c>
      <c r="F4510" s="338">
        <v>42745</v>
      </c>
      <c r="G4510" s="337" t="s">
        <v>4160</v>
      </c>
      <c r="H4510" s="338">
        <v>42795</v>
      </c>
      <c r="I4510" s="337" t="s">
        <v>19695</v>
      </c>
      <c r="J4510" s="337" t="s">
        <v>36</v>
      </c>
      <c r="K4510" s="337" t="s">
        <v>19695</v>
      </c>
      <c r="L4510" s="337" t="s">
        <v>19695</v>
      </c>
      <c r="M4510" s="337" t="s">
        <v>19695</v>
      </c>
      <c r="N4510" s="337" t="s">
        <v>19695</v>
      </c>
      <c r="O4510" s="337" t="s">
        <v>19695</v>
      </c>
      <c r="P4510" s="337" t="s">
        <v>19695</v>
      </c>
      <c r="Q4510" s="337" t="s">
        <v>19695</v>
      </c>
      <c r="R4510" s="337" t="s">
        <v>109</v>
      </c>
      <c r="S4510" s="337" t="s">
        <v>1122</v>
      </c>
      <c r="T4510" s="337" t="s">
        <v>1123</v>
      </c>
      <c r="U4510" s="337" t="s">
        <v>1533</v>
      </c>
      <c r="V4510" s="337">
        <v>8</v>
      </c>
      <c r="W4510" s="337" t="s">
        <v>19695</v>
      </c>
      <c r="X4510" s="337" t="s">
        <v>19695</v>
      </c>
      <c r="Y4510" s="337" t="s">
        <v>19695</v>
      </c>
      <c r="Z4510" s="337" t="s">
        <v>1753</v>
      </c>
      <c r="AA4510" s="337" t="s">
        <v>717</v>
      </c>
      <c r="AB4510" s="337" t="s">
        <v>718</v>
      </c>
      <c r="AC4510" s="337" t="s">
        <v>15401</v>
      </c>
    </row>
    <row r="4511" spans="1:29" ht="15.8" x14ac:dyDescent="0.25">
      <c r="A4511" s="337" t="s">
        <v>1723</v>
      </c>
      <c r="B4511" s="337" t="s">
        <v>5698</v>
      </c>
      <c r="C4511" s="337" t="s">
        <v>1821</v>
      </c>
      <c r="D4511" s="337" t="s">
        <v>449</v>
      </c>
      <c r="E4511" s="337" t="s">
        <v>3606</v>
      </c>
      <c r="F4511" s="338">
        <v>42745</v>
      </c>
      <c r="G4511" s="337" t="s">
        <v>4160</v>
      </c>
      <c r="H4511" s="338">
        <v>42795</v>
      </c>
      <c r="I4511" s="337" t="s">
        <v>19695</v>
      </c>
      <c r="J4511" s="337" t="s">
        <v>36</v>
      </c>
      <c r="K4511" s="337" t="s">
        <v>19695</v>
      </c>
      <c r="L4511" s="337" t="s">
        <v>19695</v>
      </c>
      <c r="M4511" s="337" t="s">
        <v>19695</v>
      </c>
      <c r="N4511" s="337" t="s">
        <v>19695</v>
      </c>
      <c r="O4511" s="337" t="s">
        <v>19695</v>
      </c>
      <c r="P4511" s="337" t="s">
        <v>19695</v>
      </c>
      <c r="Q4511" s="337" t="s">
        <v>19695</v>
      </c>
      <c r="R4511" s="337" t="s">
        <v>130</v>
      </c>
      <c r="S4511" s="337" t="s">
        <v>147</v>
      </c>
      <c r="T4511" s="337" t="s">
        <v>1328</v>
      </c>
      <c r="U4511" s="337" t="s">
        <v>5699</v>
      </c>
      <c r="V4511" s="337">
        <v>8</v>
      </c>
      <c r="W4511" s="337" t="s">
        <v>19695</v>
      </c>
      <c r="X4511" s="337" t="s">
        <v>19695</v>
      </c>
      <c r="Y4511" s="337" t="s">
        <v>19695</v>
      </c>
      <c r="Z4511" s="337" t="s">
        <v>1753</v>
      </c>
      <c r="AA4511" s="337" t="s">
        <v>717</v>
      </c>
      <c r="AB4511" s="337" t="s">
        <v>718</v>
      </c>
      <c r="AC4511" s="337" t="s">
        <v>13705</v>
      </c>
    </row>
    <row r="4512" spans="1:29" ht="15.8" x14ac:dyDescent="0.25">
      <c r="A4512" s="337" t="s">
        <v>1723</v>
      </c>
      <c r="B4512" s="337" t="s">
        <v>5988</v>
      </c>
      <c r="C4512" s="337" t="s">
        <v>1821</v>
      </c>
      <c r="D4512" s="337" t="s">
        <v>449</v>
      </c>
      <c r="E4512" s="337" t="s">
        <v>3606</v>
      </c>
      <c r="F4512" s="338">
        <v>42745</v>
      </c>
      <c r="G4512" s="337" t="s">
        <v>4160</v>
      </c>
      <c r="H4512" s="338">
        <v>42795</v>
      </c>
      <c r="I4512" s="337" t="s">
        <v>19695</v>
      </c>
      <c r="J4512" s="337" t="s">
        <v>36</v>
      </c>
      <c r="K4512" s="337" t="s">
        <v>19695</v>
      </c>
      <c r="L4512" s="337" t="s">
        <v>19695</v>
      </c>
      <c r="M4512" s="337" t="s">
        <v>19695</v>
      </c>
      <c r="N4512" s="337" t="s">
        <v>19695</v>
      </c>
      <c r="O4512" s="337" t="s">
        <v>19695</v>
      </c>
      <c r="P4512" s="337" t="s">
        <v>19695</v>
      </c>
      <c r="Q4512" s="337" t="s">
        <v>19695</v>
      </c>
      <c r="R4512" s="337" t="s">
        <v>1225</v>
      </c>
      <c r="S4512" s="337" t="s">
        <v>1568</v>
      </c>
      <c r="T4512" s="337" t="s">
        <v>5840</v>
      </c>
      <c r="U4512" s="337" t="s">
        <v>5989</v>
      </c>
      <c r="V4512" s="337">
        <v>8</v>
      </c>
      <c r="W4512" s="337" t="s">
        <v>19695</v>
      </c>
      <c r="X4512" s="337" t="s">
        <v>19695</v>
      </c>
      <c r="Y4512" s="337" t="s">
        <v>19695</v>
      </c>
      <c r="Z4512" s="337" t="s">
        <v>1753</v>
      </c>
      <c r="AA4512" s="337" t="s">
        <v>1499</v>
      </c>
      <c r="AB4512" s="337" t="s">
        <v>718</v>
      </c>
      <c r="AC4512" s="337" t="s">
        <v>15214</v>
      </c>
    </row>
    <row r="4513" spans="1:29" ht="15.8" x14ac:dyDescent="0.25">
      <c r="A4513" s="337" t="s">
        <v>1723</v>
      </c>
      <c r="B4513" s="337" t="s">
        <v>4174</v>
      </c>
      <c r="C4513" s="337" t="s">
        <v>1725</v>
      </c>
      <c r="D4513" s="337" t="s">
        <v>1873</v>
      </c>
      <c r="E4513" s="337" t="s">
        <v>3606</v>
      </c>
      <c r="F4513" s="338">
        <v>42745</v>
      </c>
      <c r="G4513" s="337" t="s">
        <v>4160</v>
      </c>
      <c r="H4513" s="338">
        <v>42795</v>
      </c>
      <c r="I4513" s="337" t="s">
        <v>19695</v>
      </c>
      <c r="J4513" s="337" t="s">
        <v>36</v>
      </c>
      <c r="K4513" s="337" t="s">
        <v>19695</v>
      </c>
      <c r="L4513" s="337" t="s">
        <v>19695</v>
      </c>
      <c r="M4513" s="337" t="s">
        <v>19695</v>
      </c>
      <c r="N4513" s="337" t="s">
        <v>19695</v>
      </c>
      <c r="O4513" s="337" t="s">
        <v>19695</v>
      </c>
      <c r="P4513" s="337" t="s">
        <v>19695</v>
      </c>
      <c r="Q4513" s="337" t="s">
        <v>19695</v>
      </c>
      <c r="R4513" s="337" t="s">
        <v>98</v>
      </c>
      <c r="S4513" s="337" t="s">
        <v>2979</v>
      </c>
      <c r="T4513" s="337" t="s">
        <v>2981</v>
      </c>
      <c r="U4513" s="337" t="s">
        <v>449</v>
      </c>
      <c r="V4513" s="337">
        <v>8</v>
      </c>
      <c r="W4513" s="337" t="s">
        <v>19695</v>
      </c>
      <c r="X4513" s="337" t="s">
        <v>19695</v>
      </c>
      <c r="Y4513" s="337" t="s">
        <v>19695</v>
      </c>
      <c r="Z4513" s="337" t="s">
        <v>1753</v>
      </c>
      <c r="AA4513" s="337" t="s">
        <v>735</v>
      </c>
      <c r="AB4513" s="337" t="s">
        <v>718</v>
      </c>
      <c r="AC4513" s="337" t="s">
        <v>13835</v>
      </c>
    </row>
    <row r="4514" spans="1:29" ht="15.8" x14ac:dyDescent="0.25">
      <c r="A4514" s="337" t="s">
        <v>1723</v>
      </c>
      <c r="B4514" s="337" t="s">
        <v>4192</v>
      </c>
      <c r="C4514" s="337" t="s">
        <v>1821</v>
      </c>
      <c r="D4514" s="337" t="s">
        <v>449</v>
      </c>
      <c r="E4514" s="337" t="s">
        <v>3606</v>
      </c>
      <c r="F4514" s="338">
        <v>42745</v>
      </c>
      <c r="G4514" s="337" t="s">
        <v>4160</v>
      </c>
      <c r="H4514" s="338">
        <v>42795</v>
      </c>
      <c r="I4514" s="337" t="s">
        <v>19695</v>
      </c>
      <c r="J4514" s="337" t="s">
        <v>36</v>
      </c>
      <c r="K4514" s="337" t="s">
        <v>19695</v>
      </c>
      <c r="L4514" s="337" t="s">
        <v>19695</v>
      </c>
      <c r="M4514" s="337" t="s">
        <v>19695</v>
      </c>
      <c r="N4514" s="337" t="s">
        <v>19695</v>
      </c>
      <c r="O4514" s="337" t="s">
        <v>19695</v>
      </c>
      <c r="P4514" s="337" t="s">
        <v>19695</v>
      </c>
      <c r="Q4514" s="337" t="s">
        <v>19695</v>
      </c>
      <c r="R4514" s="337" t="s">
        <v>98</v>
      </c>
      <c r="S4514" s="337" t="s">
        <v>1172</v>
      </c>
      <c r="T4514" s="337" t="s">
        <v>414</v>
      </c>
      <c r="U4514" s="337" t="s">
        <v>449</v>
      </c>
      <c r="V4514" s="337">
        <v>10</v>
      </c>
      <c r="W4514" s="337" t="s">
        <v>19695</v>
      </c>
      <c r="X4514" s="337" t="s">
        <v>19695</v>
      </c>
      <c r="Y4514" s="337" t="s">
        <v>19695</v>
      </c>
      <c r="Z4514" s="337" t="s">
        <v>1753</v>
      </c>
      <c r="AA4514" s="337" t="s">
        <v>735</v>
      </c>
      <c r="AB4514" s="337" t="s">
        <v>718</v>
      </c>
      <c r="AC4514" s="337" t="s">
        <v>13835</v>
      </c>
    </row>
    <row r="4515" spans="1:29" ht="15.8" x14ac:dyDescent="0.25">
      <c r="A4515" s="337" t="s">
        <v>1723</v>
      </c>
      <c r="B4515" s="337" t="s">
        <v>4198</v>
      </c>
      <c r="C4515" s="337" t="s">
        <v>1821</v>
      </c>
      <c r="D4515" s="337" t="s">
        <v>449</v>
      </c>
      <c r="E4515" s="337" t="s">
        <v>3606</v>
      </c>
      <c r="F4515" s="338">
        <v>42745</v>
      </c>
      <c r="G4515" s="337" t="s">
        <v>4160</v>
      </c>
      <c r="H4515" s="338">
        <v>42795</v>
      </c>
      <c r="I4515" s="337" t="s">
        <v>19695</v>
      </c>
      <c r="J4515" s="337" t="s">
        <v>36</v>
      </c>
      <c r="K4515" s="337" t="s">
        <v>19695</v>
      </c>
      <c r="L4515" s="337" t="s">
        <v>19695</v>
      </c>
      <c r="M4515" s="337" t="s">
        <v>19695</v>
      </c>
      <c r="N4515" s="337" t="s">
        <v>19695</v>
      </c>
      <c r="O4515" s="337" t="s">
        <v>19695</v>
      </c>
      <c r="P4515" s="337" t="s">
        <v>19695</v>
      </c>
      <c r="Q4515" s="337" t="s">
        <v>19695</v>
      </c>
      <c r="R4515" s="337" t="s">
        <v>98</v>
      </c>
      <c r="S4515" s="337" t="s">
        <v>1172</v>
      </c>
      <c r="T4515" s="337" t="s">
        <v>4199</v>
      </c>
      <c r="U4515" s="337" t="s">
        <v>462</v>
      </c>
      <c r="V4515" s="337">
        <v>12</v>
      </c>
      <c r="W4515" s="337" t="s">
        <v>19695</v>
      </c>
      <c r="X4515" s="337" t="s">
        <v>19695</v>
      </c>
      <c r="Y4515" s="337" t="s">
        <v>19695</v>
      </c>
      <c r="Z4515" s="337" t="s">
        <v>1753</v>
      </c>
      <c r="AA4515" s="337" t="s">
        <v>735</v>
      </c>
      <c r="AB4515" s="337" t="s">
        <v>718</v>
      </c>
      <c r="AC4515" s="337" t="s">
        <v>13835</v>
      </c>
    </row>
    <row r="4516" spans="1:29" ht="15.8" x14ac:dyDescent="0.25">
      <c r="A4516" s="337" t="s">
        <v>1723</v>
      </c>
      <c r="B4516" s="337" t="s">
        <v>4206</v>
      </c>
      <c r="C4516" s="337" t="s">
        <v>1821</v>
      </c>
      <c r="D4516" s="337" t="s">
        <v>449</v>
      </c>
      <c r="E4516" s="337" t="s">
        <v>3606</v>
      </c>
      <c r="F4516" s="338">
        <v>42745</v>
      </c>
      <c r="G4516" s="337" t="s">
        <v>4160</v>
      </c>
      <c r="H4516" s="338">
        <v>42795</v>
      </c>
      <c r="I4516" s="337" t="s">
        <v>19695</v>
      </c>
      <c r="J4516" s="337" t="s">
        <v>36</v>
      </c>
      <c r="K4516" s="337" t="s">
        <v>19695</v>
      </c>
      <c r="L4516" s="337" t="s">
        <v>19695</v>
      </c>
      <c r="M4516" s="337" t="s">
        <v>19695</v>
      </c>
      <c r="N4516" s="337" t="s">
        <v>19695</v>
      </c>
      <c r="O4516" s="337" t="s">
        <v>19695</v>
      </c>
      <c r="P4516" s="337" t="s">
        <v>19695</v>
      </c>
      <c r="Q4516" s="337" t="s">
        <v>19695</v>
      </c>
      <c r="R4516" s="337" t="s">
        <v>98</v>
      </c>
      <c r="S4516" s="337" t="s">
        <v>1172</v>
      </c>
      <c r="T4516" s="337" t="s">
        <v>4207</v>
      </c>
      <c r="U4516" s="337" t="s">
        <v>1631</v>
      </c>
      <c r="V4516" s="337">
        <v>12</v>
      </c>
      <c r="W4516" s="337" t="s">
        <v>19695</v>
      </c>
      <c r="X4516" s="337" t="s">
        <v>19695</v>
      </c>
      <c r="Y4516" s="337" t="s">
        <v>19695</v>
      </c>
      <c r="Z4516" s="337" t="s">
        <v>1753</v>
      </c>
      <c r="AA4516" s="337" t="s">
        <v>735</v>
      </c>
      <c r="AB4516" s="337" t="s">
        <v>718</v>
      </c>
      <c r="AC4516" s="337" t="s">
        <v>13835</v>
      </c>
    </row>
    <row r="4517" spans="1:29" ht="15.8" x14ac:dyDescent="0.25">
      <c r="A4517" s="337" t="s">
        <v>1723</v>
      </c>
      <c r="B4517" s="337" t="s">
        <v>4208</v>
      </c>
      <c r="C4517" s="337" t="s">
        <v>1821</v>
      </c>
      <c r="D4517" s="337" t="s">
        <v>449</v>
      </c>
      <c r="E4517" s="337" t="s">
        <v>3606</v>
      </c>
      <c r="F4517" s="338">
        <v>42745</v>
      </c>
      <c r="G4517" s="337" t="s">
        <v>4160</v>
      </c>
      <c r="H4517" s="338">
        <v>42795</v>
      </c>
      <c r="I4517" s="337" t="s">
        <v>19695</v>
      </c>
      <c r="J4517" s="337" t="s">
        <v>36</v>
      </c>
      <c r="K4517" s="337" t="s">
        <v>19695</v>
      </c>
      <c r="L4517" s="337" t="s">
        <v>19695</v>
      </c>
      <c r="M4517" s="337" t="s">
        <v>19695</v>
      </c>
      <c r="N4517" s="337" t="s">
        <v>19695</v>
      </c>
      <c r="O4517" s="337" t="s">
        <v>19695</v>
      </c>
      <c r="P4517" s="337" t="s">
        <v>19695</v>
      </c>
      <c r="Q4517" s="337" t="s">
        <v>19695</v>
      </c>
      <c r="R4517" s="337" t="s">
        <v>98</v>
      </c>
      <c r="S4517" s="337" t="s">
        <v>1172</v>
      </c>
      <c r="T4517" s="337" t="s">
        <v>1173</v>
      </c>
      <c r="U4517" s="337" t="s">
        <v>449</v>
      </c>
      <c r="V4517" s="337">
        <v>12</v>
      </c>
      <c r="W4517" s="337" t="s">
        <v>19695</v>
      </c>
      <c r="X4517" s="337" t="s">
        <v>19695</v>
      </c>
      <c r="Y4517" s="337" t="s">
        <v>19695</v>
      </c>
      <c r="Z4517" s="337" t="s">
        <v>1753</v>
      </c>
      <c r="AA4517" s="337" t="s">
        <v>735</v>
      </c>
      <c r="AB4517" s="337" t="s">
        <v>718</v>
      </c>
      <c r="AC4517" s="337" t="s">
        <v>13835</v>
      </c>
    </row>
    <row r="4518" spans="1:29" ht="15.8" x14ac:dyDescent="0.25">
      <c r="A4518" s="337" t="s">
        <v>1723</v>
      </c>
      <c r="B4518" s="337" t="s">
        <v>5283</v>
      </c>
      <c r="C4518" s="337" t="s">
        <v>1821</v>
      </c>
      <c r="D4518" s="337" t="s">
        <v>449</v>
      </c>
      <c r="E4518" s="337" t="s">
        <v>3606</v>
      </c>
      <c r="F4518" s="338">
        <v>42745</v>
      </c>
      <c r="G4518" s="337" t="s">
        <v>4160</v>
      </c>
      <c r="H4518" s="338">
        <v>42795</v>
      </c>
      <c r="I4518" s="337" t="s">
        <v>19695</v>
      </c>
      <c r="J4518" s="337" t="s">
        <v>36</v>
      </c>
      <c r="K4518" s="337" t="s">
        <v>19695</v>
      </c>
      <c r="L4518" s="337" t="s">
        <v>19695</v>
      </c>
      <c r="M4518" s="337" t="s">
        <v>19695</v>
      </c>
      <c r="N4518" s="337" t="s">
        <v>19695</v>
      </c>
      <c r="O4518" s="337" t="s">
        <v>19695</v>
      </c>
      <c r="P4518" s="337" t="s">
        <v>19695</v>
      </c>
      <c r="Q4518" s="337" t="s">
        <v>19695</v>
      </c>
      <c r="R4518" s="337" t="s">
        <v>35</v>
      </c>
      <c r="S4518" s="337" t="s">
        <v>77</v>
      </c>
      <c r="T4518" s="337" t="s">
        <v>5284</v>
      </c>
      <c r="U4518" s="337" t="s">
        <v>449</v>
      </c>
      <c r="V4518" s="337">
        <v>8</v>
      </c>
      <c r="W4518" s="337" t="s">
        <v>19695</v>
      </c>
      <c r="X4518" s="337" t="s">
        <v>19695</v>
      </c>
      <c r="Y4518" s="337" t="s">
        <v>19695</v>
      </c>
      <c r="Z4518" s="337" t="s">
        <v>1753</v>
      </c>
      <c r="AA4518" s="337" t="s">
        <v>735</v>
      </c>
      <c r="AB4518" s="337" t="s">
        <v>718</v>
      </c>
      <c r="AC4518" s="337" t="s">
        <v>13835</v>
      </c>
    </row>
    <row r="4519" spans="1:29" ht="15.8" x14ac:dyDescent="0.25">
      <c r="A4519" s="337" t="s">
        <v>1723</v>
      </c>
      <c r="B4519" s="337" t="s">
        <v>6254</v>
      </c>
      <c r="C4519" s="337" t="s">
        <v>1821</v>
      </c>
      <c r="D4519" s="337" t="s">
        <v>449</v>
      </c>
      <c r="E4519" s="337" t="s">
        <v>4216</v>
      </c>
      <c r="F4519" s="338">
        <v>42783</v>
      </c>
      <c r="G4519" s="337" t="s">
        <v>4978</v>
      </c>
      <c r="H4519" s="338">
        <v>42794</v>
      </c>
      <c r="I4519" s="337" t="s">
        <v>19695</v>
      </c>
      <c r="J4519" s="337" t="s">
        <v>36</v>
      </c>
      <c r="K4519" s="337" t="s">
        <v>19695</v>
      </c>
      <c r="L4519" s="337" t="s">
        <v>19695</v>
      </c>
      <c r="M4519" s="337" t="s">
        <v>19695</v>
      </c>
      <c r="N4519" s="337" t="s">
        <v>19695</v>
      </c>
      <c r="O4519" s="337" t="s">
        <v>19695</v>
      </c>
      <c r="P4519" s="337" t="s">
        <v>19695</v>
      </c>
      <c r="Q4519" s="337" t="s">
        <v>19695</v>
      </c>
      <c r="R4519" s="337" t="s">
        <v>98</v>
      </c>
      <c r="S4519" s="337" t="s">
        <v>406</v>
      </c>
      <c r="T4519" s="337" t="s">
        <v>406</v>
      </c>
      <c r="U4519" s="337" t="s">
        <v>6255</v>
      </c>
      <c r="V4519" s="337">
        <v>16</v>
      </c>
      <c r="W4519" s="337" t="s">
        <v>19695</v>
      </c>
      <c r="X4519" s="337" t="s">
        <v>19695</v>
      </c>
      <c r="Y4519" s="337" t="s">
        <v>19695</v>
      </c>
      <c r="Z4519" s="337" t="s">
        <v>1728</v>
      </c>
      <c r="AA4519" s="337" t="s">
        <v>735</v>
      </c>
      <c r="AB4519" s="337" t="s">
        <v>718</v>
      </c>
      <c r="AC4519" s="337" t="s">
        <v>13728</v>
      </c>
    </row>
    <row r="4520" spans="1:29" ht="15.8" x14ac:dyDescent="0.25">
      <c r="A4520" s="337" t="s">
        <v>1723</v>
      </c>
      <c r="B4520" s="337" t="s">
        <v>10897</v>
      </c>
      <c r="C4520" s="337" t="s">
        <v>1821</v>
      </c>
      <c r="D4520" s="337" t="s">
        <v>449</v>
      </c>
      <c r="E4520" s="337" t="s">
        <v>3853</v>
      </c>
      <c r="F4520" s="338">
        <v>42760</v>
      </c>
      <c r="G4520" s="337" t="s">
        <v>9191</v>
      </c>
      <c r="H4520" s="338">
        <v>42789</v>
      </c>
      <c r="I4520" s="337" t="s">
        <v>19695</v>
      </c>
      <c r="J4520" s="337" t="s">
        <v>16</v>
      </c>
      <c r="K4520" s="337" t="s">
        <v>19695</v>
      </c>
      <c r="L4520" s="337" t="s">
        <v>19695</v>
      </c>
      <c r="M4520" s="337" t="s">
        <v>19695</v>
      </c>
      <c r="N4520" s="337" t="s">
        <v>19695</v>
      </c>
      <c r="O4520" s="337" t="s">
        <v>19695</v>
      </c>
      <c r="P4520" s="337" t="s">
        <v>19695</v>
      </c>
      <c r="Q4520" s="337" t="s">
        <v>19695</v>
      </c>
      <c r="R4520" s="337" t="s">
        <v>45</v>
      </c>
      <c r="S4520" s="337" t="s">
        <v>80</v>
      </c>
      <c r="T4520" s="337" t="s">
        <v>377</v>
      </c>
      <c r="U4520" s="337" t="s">
        <v>971</v>
      </c>
      <c r="V4520" s="337">
        <v>12</v>
      </c>
      <c r="W4520" s="337" t="s">
        <v>19695</v>
      </c>
      <c r="X4520" s="337" t="s">
        <v>19695</v>
      </c>
      <c r="Y4520" s="337" t="s">
        <v>19695</v>
      </c>
      <c r="Z4520" s="337" t="s">
        <v>1728</v>
      </c>
      <c r="AA4520" s="337" t="s">
        <v>735</v>
      </c>
      <c r="AB4520" s="337" t="s">
        <v>718</v>
      </c>
      <c r="AC4520" s="337" t="s">
        <v>13716</v>
      </c>
    </row>
    <row r="4521" spans="1:29" ht="15.8" x14ac:dyDescent="0.25">
      <c r="A4521" s="337" t="s">
        <v>1723</v>
      </c>
      <c r="B4521" s="337" t="s">
        <v>6117</v>
      </c>
      <c r="C4521" s="337" t="s">
        <v>1725</v>
      </c>
      <c r="D4521" s="337" t="s">
        <v>1726</v>
      </c>
      <c r="E4521" s="337" t="s">
        <v>6118</v>
      </c>
      <c r="F4521" s="338">
        <v>42780</v>
      </c>
      <c r="G4521" s="337" t="s">
        <v>4157</v>
      </c>
      <c r="H4521" s="338">
        <v>42787</v>
      </c>
      <c r="I4521" s="337" t="s">
        <v>19695</v>
      </c>
      <c r="J4521" s="337" t="s">
        <v>16</v>
      </c>
      <c r="K4521" s="337" t="s">
        <v>19695</v>
      </c>
      <c r="L4521" s="337" t="s">
        <v>19695</v>
      </c>
      <c r="M4521" s="337" t="s">
        <v>19695</v>
      </c>
      <c r="N4521" s="337" t="s">
        <v>19695</v>
      </c>
      <c r="O4521" s="337" t="s">
        <v>19695</v>
      </c>
      <c r="P4521" s="337" t="s">
        <v>19695</v>
      </c>
      <c r="Q4521" s="337" t="s">
        <v>19695</v>
      </c>
      <c r="R4521" s="337" t="s">
        <v>52</v>
      </c>
      <c r="S4521" s="337" t="s">
        <v>120</v>
      </c>
      <c r="T4521" s="337" t="s">
        <v>120</v>
      </c>
      <c r="U4521" s="337" t="s">
        <v>844</v>
      </c>
      <c r="V4521" s="337">
        <v>10</v>
      </c>
      <c r="W4521" s="337" t="s">
        <v>19695</v>
      </c>
      <c r="X4521" s="337" t="s">
        <v>19695</v>
      </c>
      <c r="Y4521" s="337" t="s">
        <v>19695</v>
      </c>
      <c r="Z4521" s="337" t="s">
        <v>1745</v>
      </c>
      <c r="AA4521" s="337" t="s">
        <v>853</v>
      </c>
      <c r="AB4521" s="337" t="s">
        <v>854</v>
      </c>
      <c r="AC4521" s="337" t="s">
        <v>13769</v>
      </c>
    </row>
    <row r="4522" spans="1:29" ht="15.8" x14ac:dyDescent="0.25">
      <c r="A4522" s="337" t="s">
        <v>1723</v>
      </c>
      <c r="B4522" s="337" t="s">
        <v>4155</v>
      </c>
      <c r="C4522" s="337" t="s">
        <v>1725</v>
      </c>
      <c r="D4522" s="337" t="s">
        <v>1726</v>
      </c>
      <c r="E4522" s="337" t="s">
        <v>4156</v>
      </c>
      <c r="F4522" s="338">
        <v>42737</v>
      </c>
      <c r="G4522" s="337" t="s">
        <v>4157</v>
      </c>
      <c r="H4522" s="338">
        <v>42787</v>
      </c>
      <c r="I4522" s="337" t="s">
        <v>19695</v>
      </c>
      <c r="J4522" s="337" t="s">
        <v>36</v>
      </c>
      <c r="K4522" s="337" t="s">
        <v>19695</v>
      </c>
      <c r="L4522" s="337" t="s">
        <v>19695</v>
      </c>
      <c r="M4522" s="337" t="s">
        <v>19695</v>
      </c>
      <c r="N4522" s="337" t="s">
        <v>19695</v>
      </c>
      <c r="O4522" s="337" t="s">
        <v>19695</v>
      </c>
      <c r="P4522" s="337" t="s">
        <v>19695</v>
      </c>
      <c r="Q4522" s="337" t="s">
        <v>19695</v>
      </c>
      <c r="R4522" s="337" t="s">
        <v>52</v>
      </c>
      <c r="S4522" s="337" t="s">
        <v>69</v>
      </c>
      <c r="T4522" s="337" t="s">
        <v>3816</v>
      </c>
      <c r="U4522" s="337" t="s">
        <v>449</v>
      </c>
      <c r="V4522" s="337">
        <v>32</v>
      </c>
      <c r="W4522" s="337" t="s">
        <v>19695</v>
      </c>
      <c r="X4522" s="337" t="s">
        <v>19695</v>
      </c>
      <c r="Y4522" s="337" t="s">
        <v>19695</v>
      </c>
      <c r="Z4522" s="337" t="s">
        <v>1753</v>
      </c>
      <c r="AA4522" s="337" t="s">
        <v>1499</v>
      </c>
      <c r="AB4522" s="337" t="s">
        <v>718</v>
      </c>
      <c r="AC4522" s="337" t="s">
        <v>13835</v>
      </c>
    </row>
    <row r="4523" spans="1:29" ht="15.8" x14ac:dyDescent="0.25">
      <c r="A4523" s="337" t="s">
        <v>1723</v>
      </c>
      <c r="B4523" s="337" t="s">
        <v>5011</v>
      </c>
      <c r="C4523" s="337" t="s">
        <v>1821</v>
      </c>
      <c r="D4523" s="337" t="s">
        <v>449</v>
      </c>
      <c r="E4523" s="337" t="s">
        <v>348</v>
      </c>
      <c r="F4523" s="338">
        <v>42705</v>
      </c>
      <c r="G4523" s="337" t="s">
        <v>4542</v>
      </c>
      <c r="H4523" s="338">
        <v>42786</v>
      </c>
      <c r="I4523" s="337" t="s">
        <v>19695</v>
      </c>
      <c r="J4523" s="337" t="s">
        <v>36</v>
      </c>
      <c r="K4523" s="337" t="s">
        <v>19695</v>
      </c>
      <c r="L4523" s="337" t="s">
        <v>19695</v>
      </c>
      <c r="M4523" s="337" t="s">
        <v>19695</v>
      </c>
      <c r="N4523" s="337" t="s">
        <v>19695</v>
      </c>
      <c r="O4523" s="337" t="s">
        <v>19695</v>
      </c>
      <c r="P4523" s="337" t="s">
        <v>19695</v>
      </c>
      <c r="Q4523" s="337" t="s">
        <v>19695</v>
      </c>
      <c r="R4523" s="337" t="s">
        <v>2107</v>
      </c>
      <c r="S4523" s="337" t="s">
        <v>2107</v>
      </c>
      <c r="T4523" s="337" t="s">
        <v>5012</v>
      </c>
      <c r="U4523" s="337" t="s">
        <v>5013</v>
      </c>
      <c r="V4523" s="337">
        <v>12</v>
      </c>
      <c r="W4523" s="337" t="s">
        <v>19695</v>
      </c>
      <c r="X4523" s="337" t="s">
        <v>19695</v>
      </c>
      <c r="Y4523" s="337" t="s">
        <v>19695</v>
      </c>
      <c r="Z4523" s="337" t="s">
        <v>1753</v>
      </c>
      <c r="AA4523" s="337" t="s">
        <v>735</v>
      </c>
      <c r="AB4523" s="337" t="s">
        <v>718</v>
      </c>
      <c r="AC4523" s="337" t="s">
        <v>13835</v>
      </c>
    </row>
    <row r="4524" spans="1:29" ht="15.8" x14ac:dyDescent="0.25">
      <c r="A4524" s="337" t="s">
        <v>1723</v>
      </c>
      <c r="B4524" s="337" t="s">
        <v>4096</v>
      </c>
      <c r="C4524" s="337" t="s">
        <v>1821</v>
      </c>
      <c r="D4524" s="337" t="s">
        <v>449</v>
      </c>
      <c r="E4524" s="337" t="s">
        <v>1862</v>
      </c>
      <c r="F4524" s="338">
        <v>42735</v>
      </c>
      <c r="G4524" s="337" t="s">
        <v>4023</v>
      </c>
      <c r="H4524" s="338">
        <v>42785</v>
      </c>
      <c r="I4524" s="337" t="s">
        <v>19695</v>
      </c>
      <c r="J4524" s="337" t="s">
        <v>36</v>
      </c>
      <c r="K4524" s="337" t="s">
        <v>19695</v>
      </c>
      <c r="L4524" s="337" t="s">
        <v>19695</v>
      </c>
      <c r="M4524" s="337" t="s">
        <v>19695</v>
      </c>
      <c r="N4524" s="337" t="s">
        <v>19695</v>
      </c>
      <c r="O4524" s="337" t="s">
        <v>19695</v>
      </c>
      <c r="P4524" s="337" t="s">
        <v>19695</v>
      </c>
      <c r="Q4524" s="337" t="s">
        <v>19695</v>
      </c>
      <c r="R4524" s="337" t="s">
        <v>52</v>
      </c>
      <c r="S4524" s="337" t="s">
        <v>69</v>
      </c>
      <c r="T4524" s="337" t="s">
        <v>119</v>
      </c>
      <c r="U4524" s="337" t="s">
        <v>4097</v>
      </c>
      <c r="V4524" s="337">
        <v>8</v>
      </c>
      <c r="W4524" s="337" t="s">
        <v>19695</v>
      </c>
      <c r="X4524" s="337" t="s">
        <v>19695</v>
      </c>
      <c r="Y4524" s="337" t="s">
        <v>19695</v>
      </c>
      <c r="Z4524" s="337" t="s">
        <v>1728</v>
      </c>
      <c r="AA4524" s="337" t="s">
        <v>717</v>
      </c>
      <c r="AB4524" s="337" t="s">
        <v>718</v>
      </c>
      <c r="AC4524" s="337" t="s">
        <v>13530</v>
      </c>
    </row>
    <row r="4525" spans="1:29" ht="15.8" x14ac:dyDescent="0.25">
      <c r="A4525" s="337" t="s">
        <v>1723</v>
      </c>
      <c r="B4525" s="337" t="s">
        <v>4022</v>
      </c>
      <c r="C4525" s="337" t="s">
        <v>1821</v>
      </c>
      <c r="D4525" s="337" t="s">
        <v>449</v>
      </c>
      <c r="E4525" s="337" t="s">
        <v>1862</v>
      </c>
      <c r="F4525" s="338">
        <v>42735</v>
      </c>
      <c r="G4525" s="337" t="s">
        <v>4023</v>
      </c>
      <c r="H4525" s="338">
        <v>42785</v>
      </c>
      <c r="I4525" s="337" t="s">
        <v>19695</v>
      </c>
      <c r="J4525" s="337" t="s">
        <v>36</v>
      </c>
      <c r="K4525" s="337" t="s">
        <v>19695</v>
      </c>
      <c r="L4525" s="337" t="s">
        <v>19695</v>
      </c>
      <c r="M4525" s="337" t="s">
        <v>19695</v>
      </c>
      <c r="N4525" s="337" t="s">
        <v>19695</v>
      </c>
      <c r="O4525" s="337" t="s">
        <v>19695</v>
      </c>
      <c r="P4525" s="337" t="s">
        <v>19695</v>
      </c>
      <c r="Q4525" s="337" t="s">
        <v>19695</v>
      </c>
      <c r="R4525" s="337" t="s">
        <v>52</v>
      </c>
      <c r="S4525" s="337" t="s">
        <v>69</v>
      </c>
      <c r="T4525" s="337" t="s">
        <v>119</v>
      </c>
      <c r="U4525" s="337" t="s">
        <v>4024</v>
      </c>
      <c r="V4525" s="337">
        <v>16</v>
      </c>
      <c r="W4525" s="337" t="s">
        <v>19695</v>
      </c>
      <c r="X4525" s="337" t="s">
        <v>19695</v>
      </c>
      <c r="Y4525" s="337" t="s">
        <v>19695</v>
      </c>
      <c r="Z4525" s="337" t="s">
        <v>1728</v>
      </c>
      <c r="AA4525" s="337" t="s">
        <v>766</v>
      </c>
      <c r="AB4525" s="337" t="s">
        <v>718</v>
      </c>
      <c r="AC4525" s="337" t="s">
        <v>13530</v>
      </c>
    </row>
    <row r="4526" spans="1:29" ht="15.8" x14ac:dyDescent="0.25">
      <c r="A4526" s="337" t="s">
        <v>1723</v>
      </c>
      <c r="B4526" s="337" t="s">
        <v>4215</v>
      </c>
      <c r="C4526" s="337" t="s">
        <v>1821</v>
      </c>
      <c r="D4526" s="337" t="s">
        <v>449</v>
      </c>
      <c r="E4526" s="337" t="s">
        <v>3956</v>
      </c>
      <c r="F4526" s="338">
        <v>42750</v>
      </c>
      <c r="G4526" s="337" t="s">
        <v>4216</v>
      </c>
      <c r="H4526" s="338">
        <v>42783</v>
      </c>
      <c r="I4526" s="337" t="s">
        <v>19695</v>
      </c>
      <c r="J4526" s="337" t="s">
        <v>16</v>
      </c>
      <c r="K4526" s="337" t="s">
        <v>19695</v>
      </c>
      <c r="L4526" s="337" t="s">
        <v>19695</v>
      </c>
      <c r="M4526" s="337" t="s">
        <v>19695</v>
      </c>
      <c r="N4526" s="337" t="s">
        <v>19695</v>
      </c>
      <c r="O4526" s="337" t="s">
        <v>19695</v>
      </c>
      <c r="P4526" s="337" t="s">
        <v>19695</v>
      </c>
      <c r="Q4526" s="337" t="s">
        <v>19695</v>
      </c>
      <c r="R4526" s="337" t="s">
        <v>45</v>
      </c>
      <c r="S4526" s="337" t="s">
        <v>1144</v>
      </c>
      <c r="T4526" s="337" t="s">
        <v>4217</v>
      </c>
      <c r="U4526" s="337" t="s">
        <v>449</v>
      </c>
      <c r="V4526" s="337">
        <v>12</v>
      </c>
      <c r="W4526" s="337" t="s">
        <v>19695</v>
      </c>
      <c r="X4526" s="337" t="s">
        <v>19695</v>
      </c>
      <c r="Y4526" s="337" t="s">
        <v>19695</v>
      </c>
      <c r="Z4526" s="337" t="s">
        <v>1728</v>
      </c>
      <c r="AA4526" s="337" t="s">
        <v>735</v>
      </c>
      <c r="AB4526" s="337" t="s">
        <v>718</v>
      </c>
      <c r="AC4526" s="337" t="s">
        <v>13835</v>
      </c>
    </row>
    <row r="4527" spans="1:29" ht="15.8" x14ac:dyDescent="0.25">
      <c r="A4527" s="337" t="s">
        <v>1723</v>
      </c>
      <c r="B4527" s="337" t="s">
        <v>5506</v>
      </c>
      <c r="C4527" s="337" t="s">
        <v>1821</v>
      </c>
      <c r="D4527" s="337" t="s">
        <v>449</v>
      </c>
      <c r="E4527" s="337" t="s">
        <v>5507</v>
      </c>
      <c r="F4527" s="338">
        <v>42733</v>
      </c>
      <c r="G4527" s="337" t="s">
        <v>4216</v>
      </c>
      <c r="H4527" s="338">
        <v>42783</v>
      </c>
      <c r="I4527" s="337" t="s">
        <v>19695</v>
      </c>
      <c r="J4527" s="337" t="s">
        <v>36</v>
      </c>
      <c r="K4527" s="337" t="s">
        <v>19695</v>
      </c>
      <c r="L4527" s="337" t="s">
        <v>19695</v>
      </c>
      <c r="M4527" s="337" t="s">
        <v>19695</v>
      </c>
      <c r="N4527" s="337" t="s">
        <v>19695</v>
      </c>
      <c r="O4527" s="337" t="s">
        <v>19695</v>
      </c>
      <c r="P4527" s="337" t="s">
        <v>19695</v>
      </c>
      <c r="Q4527" s="337" t="s">
        <v>19695</v>
      </c>
      <c r="R4527" s="337" t="s">
        <v>52</v>
      </c>
      <c r="S4527" s="337" t="s">
        <v>85</v>
      </c>
      <c r="T4527" s="337" t="s">
        <v>5508</v>
      </c>
      <c r="U4527" s="337" t="s">
        <v>5509</v>
      </c>
      <c r="V4527" s="337">
        <v>6</v>
      </c>
      <c r="W4527" s="337" t="s">
        <v>19695</v>
      </c>
      <c r="X4527" s="337" t="s">
        <v>19695</v>
      </c>
      <c r="Y4527" s="337" t="s">
        <v>19695</v>
      </c>
      <c r="Z4527" s="337" t="s">
        <v>1753</v>
      </c>
      <c r="AA4527" s="337" t="s">
        <v>735</v>
      </c>
      <c r="AB4527" s="337" t="s">
        <v>718</v>
      </c>
      <c r="AC4527" s="337" t="s">
        <v>13665</v>
      </c>
    </row>
    <row r="4528" spans="1:29" ht="15.8" x14ac:dyDescent="0.25">
      <c r="A4528" s="337" t="s">
        <v>1723</v>
      </c>
      <c r="B4528" s="337" t="s">
        <v>4258</v>
      </c>
      <c r="C4528" s="337" t="s">
        <v>1821</v>
      </c>
      <c r="D4528" s="337" t="s">
        <v>449</v>
      </c>
      <c r="E4528" s="337" t="s">
        <v>4259</v>
      </c>
      <c r="F4528" s="338">
        <v>42731</v>
      </c>
      <c r="G4528" s="337" t="s">
        <v>4260</v>
      </c>
      <c r="H4528" s="338">
        <v>42781</v>
      </c>
      <c r="I4528" s="337" t="s">
        <v>19695</v>
      </c>
      <c r="J4528" s="337" t="s">
        <v>36</v>
      </c>
      <c r="K4528" s="337" t="s">
        <v>19695</v>
      </c>
      <c r="L4528" s="337" t="s">
        <v>19695</v>
      </c>
      <c r="M4528" s="337" t="s">
        <v>19695</v>
      </c>
      <c r="N4528" s="337" t="s">
        <v>19695</v>
      </c>
      <c r="O4528" s="337" t="s">
        <v>19695</v>
      </c>
      <c r="P4528" s="337" t="s">
        <v>19695</v>
      </c>
      <c r="Q4528" s="337" t="s">
        <v>19695</v>
      </c>
      <c r="R4528" s="337" t="s">
        <v>18</v>
      </c>
      <c r="S4528" s="337" t="s">
        <v>1033</v>
      </c>
      <c r="T4528" s="337" t="s">
        <v>2849</v>
      </c>
      <c r="U4528" s="337" t="s">
        <v>449</v>
      </c>
      <c r="V4528" s="337">
        <v>24</v>
      </c>
      <c r="W4528" s="337" t="s">
        <v>19695</v>
      </c>
      <c r="X4528" s="337" t="s">
        <v>19695</v>
      </c>
      <c r="Y4528" s="337" t="s">
        <v>19695</v>
      </c>
      <c r="Z4528" s="337" t="s">
        <v>1753</v>
      </c>
      <c r="AA4528" s="337" t="s">
        <v>766</v>
      </c>
      <c r="AB4528" s="337" t="s">
        <v>718</v>
      </c>
      <c r="AC4528" s="337" t="s">
        <v>13835</v>
      </c>
    </row>
    <row r="4529" spans="1:29" ht="15.8" x14ac:dyDescent="0.25">
      <c r="A4529" s="337" t="s">
        <v>1723</v>
      </c>
      <c r="B4529" s="337" t="s">
        <v>4167</v>
      </c>
      <c r="C4529" s="337" t="s">
        <v>1821</v>
      </c>
      <c r="D4529" s="337" t="s">
        <v>449</v>
      </c>
      <c r="E4529" s="337" t="s">
        <v>3286</v>
      </c>
      <c r="F4529" s="338">
        <v>42669</v>
      </c>
      <c r="G4529" s="337" t="s">
        <v>4168</v>
      </c>
      <c r="H4529" s="338">
        <v>42777</v>
      </c>
      <c r="I4529" s="337" t="s">
        <v>19695</v>
      </c>
      <c r="J4529" s="337" t="s">
        <v>36</v>
      </c>
      <c r="K4529" s="337" t="s">
        <v>19695</v>
      </c>
      <c r="L4529" s="337" t="s">
        <v>19695</v>
      </c>
      <c r="M4529" s="337" t="s">
        <v>19695</v>
      </c>
      <c r="N4529" s="337" t="s">
        <v>19695</v>
      </c>
      <c r="O4529" s="337" t="s">
        <v>19695</v>
      </c>
      <c r="P4529" s="337" t="s">
        <v>19695</v>
      </c>
      <c r="Q4529" s="337" t="s">
        <v>19695</v>
      </c>
      <c r="R4529" s="337" t="s">
        <v>35</v>
      </c>
      <c r="S4529" s="337" t="s">
        <v>77</v>
      </c>
      <c r="T4529" s="337" t="s">
        <v>4169</v>
      </c>
      <c r="U4529" s="337" t="s">
        <v>4170</v>
      </c>
      <c r="V4529" s="337">
        <v>8</v>
      </c>
      <c r="W4529" s="337" t="s">
        <v>19695</v>
      </c>
      <c r="X4529" s="337" t="s">
        <v>19695</v>
      </c>
      <c r="Y4529" s="337" t="s">
        <v>19695</v>
      </c>
      <c r="Z4529" s="337" t="s">
        <v>1753</v>
      </c>
      <c r="AA4529" s="337" t="s">
        <v>735</v>
      </c>
      <c r="AB4529" s="337" t="s">
        <v>718</v>
      </c>
      <c r="AC4529" s="337" t="s">
        <v>13642</v>
      </c>
    </row>
    <row r="4530" spans="1:29" ht="15.8" x14ac:dyDescent="0.25">
      <c r="A4530" s="337" t="s">
        <v>1723</v>
      </c>
      <c r="B4530" s="337" t="s">
        <v>4179</v>
      </c>
      <c r="C4530" s="337" t="s">
        <v>1821</v>
      </c>
      <c r="D4530" s="337" t="s">
        <v>449</v>
      </c>
      <c r="E4530" s="337" t="s">
        <v>4180</v>
      </c>
      <c r="F4530" s="338">
        <v>42738</v>
      </c>
      <c r="G4530" s="337" t="s">
        <v>4181</v>
      </c>
      <c r="H4530" s="338">
        <v>42776</v>
      </c>
      <c r="I4530" s="337" t="s">
        <v>19695</v>
      </c>
      <c r="J4530" s="337" t="s">
        <v>36</v>
      </c>
      <c r="K4530" s="337" t="s">
        <v>19695</v>
      </c>
      <c r="L4530" s="337" t="s">
        <v>19695</v>
      </c>
      <c r="M4530" s="337" t="s">
        <v>19695</v>
      </c>
      <c r="N4530" s="337" t="s">
        <v>19695</v>
      </c>
      <c r="O4530" s="337" t="s">
        <v>19695</v>
      </c>
      <c r="P4530" s="337" t="s">
        <v>19695</v>
      </c>
      <c r="Q4530" s="337" t="s">
        <v>19695</v>
      </c>
      <c r="R4530" s="337" t="s">
        <v>109</v>
      </c>
      <c r="S4530" s="337" t="s">
        <v>1122</v>
      </c>
      <c r="T4530" s="337" t="s">
        <v>4182</v>
      </c>
      <c r="U4530" s="337" t="s">
        <v>4183</v>
      </c>
      <c r="V4530" s="337">
        <v>6</v>
      </c>
      <c r="W4530" s="337" t="s">
        <v>19695</v>
      </c>
      <c r="X4530" s="337" t="s">
        <v>19695</v>
      </c>
      <c r="Y4530" s="337" t="s">
        <v>19695</v>
      </c>
      <c r="Z4530" s="337" t="s">
        <v>1753</v>
      </c>
      <c r="AA4530" s="337" t="s">
        <v>735</v>
      </c>
      <c r="AB4530" s="337" t="s">
        <v>718</v>
      </c>
      <c r="AC4530" s="337" t="s">
        <v>13672</v>
      </c>
    </row>
    <row r="4531" spans="1:29" ht="15.8" x14ac:dyDescent="0.25">
      <c r="A4531" s="337" t="s">
        <v>1723</v>
      </c>
      <c r="B4531" s="337" t="s">
        <v>1241</v>
      </c>
      <c r="C4531" s="337" t="s">
        <v>1821</v>
      </c>
      <c r="D4531" s="337" t="s">
        <v>449</v>
      </c>
      <c r="E4531" s="337" t="s">
        <v>4432</v>
      </c>
      <c r="F4531" s="338">
        <v>42723</v>
      </c>
      <c r="G4531" s="337" t="s">
        <v>4433</v>
      </c>
      <c r="H4531" s="338">
        <v>42773</v>
      </c>
      <c r="I4531" s="337" t="s">
        <v>19695</v>
      </c>
      <c r="J4531" s="337" t="s">
        <v>36</v>
      </c>
      <c r="K4531" s="337" t="s">
        <v>19695</v>
      </c>
      <c r="L4531" s="337" t="s">
        <v>19695</v>
      </c>
      <c r="M4531" s="337" t="s">
        <v>19695</v>
      </c>
      <c r="N4531" s="337" t="s">
        <v>19695</v>
      </c>
      <c r="O4531" s="337" t="s">
        <v>19695</v>
      </c>
      <c r="P4531" s="337" t="s">
        <v>19695</v>
      </c>
      <c r="Q4531" s="337" t="s">
        <v>19695</v>
      </c>
      <c r="R4531" s="337" t="s">
        <v>112</v>
      </c>
      <c r="S4531" s="337" t="s">
        <v>1242</v>
      </c>
      <c r="T4531" s="337" t="s">
        <v>1243</v>
      </c>
      <c r="U4531" s="337" t="s">
        <v>1244</v>
      </c>
      <c r="V4531" s="337">
        <v>12</v>
      </c>
      <c r="W4531" s="337" t="s">
        <v>19695</v>
      </c>
      <c r="X4531" s="337" t="s">
        <v>19695</v>
      </c>
      <c r="Y4531" s="337" t="s">
        <v>19695</v>
      </c>
      <c r="Z4531" s="337" t="s">
        <v>1728</v>
      </c>
      <c r="AA4531" s="337" t="s">
        <v>735</v>
      </c>
      <c r="AB4531" s="337" t="s">
        <v>718</v>
      </c>
      <c r="AC4531" s="337" t="s">
        <v>13691</v>
      </c>
    </row>
    <row r="4532" spans="1:29" ht="15.8" x14ac:dyDescent="0.25">
      <c r="A4532" s="337" t="s">
        <v>1723</v>
      </c>
      <c r="B4532" s="337" t="s">
        <v>6811</v>
      </c>
      <c r="C4532" s="337" t="s">
        <v>1821</v>
      </c>
      <c r="D4532" s="337" t="s">
        <v>449</v>
      </c>
      <c r="E4532" s="337" t="s">
        <v>4432</v>
      </c>
      <c r="F4532" s="338">
        <v>42723</v>
      </c>
      <c r="G4532" s="337" t="s">
        <v>4433</v>
      </c>
      <c r="H4532" s="338">
        <v>42773</v>
      </c>
      <c r="I4532" s="337" t="s">
        <v>19695</v>
      </c>
      <c r="J4532" s="337" t="s">
        <v>36</v>
      </c>
      <c r="K4532" s="337" t="s">
        <v>19695</v>
      </c>
      <c r="L4532" s="337" t="s">
        <v>19695</v>
      </c>
      <c r="M4532" s="337" t="s">
        <v>19695</v>
      </c>
      <c r="N4532" s="337" t="s">
        <v>19695</v>
      </c>
      <c r="O4532" s="337" t="s">
        <v>19695</v>
      </c>
      <c r="P4532" s="337" t="s">
        <v>19695</v>
      </c>
      <c r="Q4532" s="337" t="s">
        <v>19695</v>
      </c>
      <c r="R4532" s="337" t="s">
        <v>15</v>
      </c>
      <c r="S4532" s="337" t="s">
        <v>1086</v>
      </c>
      <c r="T4532" s="337" t="s">
        <v>1095</v>
      </c>
      <c r="U4532" s="337" t="s">
        <v>1091</v>
      </c>
      <c r="V4532" s="337">
        <v>8</v>
      </c>
      <c r="W4532" s="337" t="s">
        <v>19695</v>
      </c>
      <c r="X4532" s="337" t="s">
        <v>19695</v>
      </c>
      <c r="Y4532" s="337" t="s">
        <v>19695</v>
      </c>
      <c r="Z4532" s="337" t="s">
        <v>1728</v>
      </c>
      <c r="AA4532" s="337" t="s">
        <v>717</v>
      </c>
      <c r="AB4532" s="337" t="s">
        <v>718</v>
      </c>
      <c r="AC4532" s="337" t="s">
        <v>13696</v>
      </c>
    </row>
    <row r="4533" spans="1:29" ht="15.8" x14ac:dyDescent="0.25">
      <c r="A4533" s="337" t="s">
        <v>1723</v>
      </c>
      <c r="B4533" s="337" t="s">
        <v>996</v>
      </c>
      <c r="C4533" s="337" t="s">
        <v>1821</v>
      </c>
      <c r="D4533" s="337" t="s">
        <v>449</v>
      </c>
      <c r="E4533" s="337" t="s">
        <v>6207</v>
      </c>
      <c r="F4533" s="338">
        <v>42721</v>
      </c>
      <c r="G4533" s="337" t="s">
        <v>5210</v>
      </c>
      <c r="H4533" s="338">
        <v>42771</v>
      </c>
      <c r="I4533" s="337" t="s">
        <v>19695</v>
      </c>
      <c r="J4533" s="337" t="s">
        <v>16</v>
      </c>
      <c r="K4533" s="337" t="s">
        <v>19695</v>
      </c>
      <c r="L4533" s="337" t="s">
        <v>19695</v>
      </c>
      <c r="M4533" s="337" t="s">
        <v>19695</v>
      </c>
      <c r="N4533" s="337" t="s">
        <v>19695</v>
      </c>
      <c r="O4533" s="337" t="s">
        <v>19695</v>
      </c>
      <c r="P4533" s="337" t="s">
        <v>19695</v>
      </c>
      <c r="Q4533" s="337" t="s">
        <v>19695</v>
      </c>
      <c r="R4533" s="337" t="s">
        <v>35</v>
      </c>
      <c r="S4533" s="337" t="s">
        <v>77</v>
      </c>
      <c r="T4533" s="337" t="s">
        <v>997</v>
      </c>
      <c r="U4533" s="337" t="s">
        <v>998</v>
      </c>
      <c r="V4533" s="337">
        <v>6</v>
      </c>
      <c r="W4533" s="337" t="s">
        <v>19695</v>
      </c>
      <c r="X4533" s="337" t="s">
        <v>19695</v>
      </c>
      <c r="Y4533" s="337" t="s">
        <v>19695</v>
      </c>
      <c r="Z4533" s="337" t="s">
        <v>1745</v>
      </c>
      <c r="AA4533" s="337" t="s">
        <v>761</v>
      </c>
      <c r="AB4533" s="337" t="s">
        <v>762</v>
      </c>
      <c r="AC4533" s="337" t="s">
        <v>15266</v>
      </c>
    </row>
    <row r="4534" spans="1:29" ht="15.8" x14ac:dyDescent="0.25">
      <c r="A4534" s="337" t="s">
        <v>1723</v>
      </c>
      <c r="B4534" s="337" t="s">
        <v>5728</v>
      </c>
      <c r="C4534" s="337" t="s">
        <v>1821</v>
      </c>
      <c r="D4534" s="337" t="s">
        <v>449</v>
      </c>
      <c r="E4534" s="337" t="s">
        <v>3494</v>
      </c>
      <c r="F4534" s="338">
        <v>42718</v>
      </c>
      <c r="G4534" s="337" t="s">
        <v>5633</v>
      </c>
      <c r="H4534" s="338">
        <v>42768</v>
      </c>
      <c r="I4534" s="337" t="s">
        <v>19695</v>
      </c>
      <c r="J4534" s="337" t="s">
        <v>16</v>
      </c>
      <c r="K4534" s="337" t="s">
        <v>19695</v>
      </c>
      <c r="L4534" s="337" t="s">
        <v>19695</v>
      </c>
      <c r="M4534" s="337" t="s">
        <v>19695</v>
      </c>
      <c r="N4534" s="337" t="s">
        <v>19695</v>
      </c>
      <c r="O4534" s="337" t="s">
        <v>19695</v>
      </c>
      <c r="P4534" s="337" t="s">
        <v>19695</v>
      </c>
      <c r="Q4534" s="337" t="s">
        <v>19695</v>
      </c>
      <c r="R4534" s="337" t="s">
        <v>56</v>
      </c>
      <c r="S4534" s="337" t="s">
        <v>79</v>
      </c>
      <c r="T4534" s="337" t="s">
        <v>1943</v>
      </c>
      <c r="U4534" s="337" t="s">
        <v>5675</v>
      </c>
      <c r="V4534" s="337">
        <v>8</v>
      </c>
      <c r="W4534" s="337" t="s">
        <v>19695</v>
      </c>
      <c r="X4534" s="337" t="s">
        <v>19695</v>
      </c>
      <c r="Y4534" s="337" t="s">
        <v>19695</v>
      </c>
      <c r="Z4534" s="337" t="s">
        <v>1753</v>
      </c>
      <c r="AA4534" s="337" t="s">
        <v>717</v>
      </c>
      <c r="AB4534" s="337" t="s">
        <v>718</v>
      </c>
      <c r="AC4534" s="337" t="s">
        <v>15387</v>
      </c>
    </row>
    <row r="4535" spans="1:29" ht="15.8" x14ac:dyDescent="0.25">
      <c r="A4535" s="337" t="s">
        <v>1723</v>
      </c>
      <c r="B4535" s="337" t="s">
        <v>5632</v>
      </c>
      <c r="C4535" s="337" t="s">
        <v>1821</v>
      </c>
      <c r="D4535" s="337" t="s">
        <v>449</v>
      </c>
      <c r="E4535" s="337" t="s">
        <v>3474</v>
      </c>
      <c r="F4535" s="338">
        <v>42746</v>
      </c>
      <c r="G4535" s="337" t="s">
        <v>5633</v>
      </c>
      <c r="H4535" s="338">
        <v>42768</v>
      </c>
      <c r="I4535" s="337" t="s">
        <v>19695</v>
      </c>
      <c r="J4535" s="337" t="s">
        <v>36</v>
      </c>
      <c r="K4535" s="337" t="s">
        <v>19695</v>
      </c>
      <c r="L4535" s="337" t="s">
        <v>19695</v>
      </c>
      <c r="M4535" s="337" t="s">
        <v>19695</v>
      </c>
      <c r="N4535" s="337" t="s">
        <v>19695</v>
      </c>
      <c r="O4535" s="337" t="s">
        <v>19695</v>
      </c>
      <c r="P4535" s="337" t="s">
        <v>19695</v>
      </c>
      <c r="Q4535" s="337" t="s">
        <v>19695</v>
      </c>
      <c r="R4535" s="337" t="s">
        <v>18</v>
      </c>
      <c r="S4535" s="337" t="s">
        <v>1038</v>
      </c>
      <c r="T4535" s="337" t="s">
        <v>4636</v>
      </c>
      <c r="U4535" s="337" t="s">
        <v>5432</v>
      </c>
      <c r="V4535" s="337">
        <v>8</v>
      </c>
      <c r="W4535" s="337" t="s">
        <v>19695</v>
      </c>
      <c r="X4535" s="337" t="s">
        <v>19695</v>
      </c>
      <c r="Y4535" s="337" t="s">
        <v>19695</v>
      </c>
      <c r="Z4535" s="337" t="s">
        <v>1753</v>
      </c>
      <c r="AA4535" s="337" t="s">
        <v>717</v>
      </c>
      <c r="AB4535" s="337" t="s">
        <v>718</v>
      </c>
      <c r="AC4535" s="337" t="s">
        <v>13653</v>
      </c>
    </row>
    <row r="4536" spans="1:29" ht="15.8" x14ac:dyDescent="0.25">
      <c r="A4536" s="337" t="s">
        <v>1723</v>
      </c>
      <c r="B4536" s="337" t="s">
        <v>5689</v>
      </c>
      <c r="C4536" s="337" t="s">
        <v>1821</v>
      </c>
      <c r="D4536" s="337" t="s">
        <v>449</v>
      </c>
      <c r="E4536" s="337" t="s">
        <v>3494</v>
      </c>
      <c r="F4536" s="338">
        <v>42718</v>
      </c>
      <c r="G4536" s="337" t="s">
        <v>5633</v>
      </c>
      <c r="H4536" s="338">
        <v>42768</v>
      </c>
      <c r="I4536" s="337" t="s">
        <v>19695</v>
      </c>
      <c r="J4536" s="337" t="s">
        <v>36</v>
      </c>
      <c r="K4536" s="337" t="s">
        <v>19695</v>
      </c>
      <c r="L4536" s="337" t="s">
        <v>19695</v>
      </c>
      <c r="M4536" s="337" t="s">
        <v>19695</v>
      </c>
      <c r="N4536" s="337" t="s">
        <v>19695</v>
      </c>
      <c r="O4536" s="337" t="s">
        <v>19695</v>
      </c>
      <c r="P4536" s="337" t="s">
        <v>19695</v>
      </c>
      <c r="Q4536" s="337" t="s">
        <v>19695</v>
      </c>
      <c r="R4536" s="337" t="s">
        <v>130</v>
      </c>
      <c r="S4536" s="337" t="s">
        <v>147</v>
      </c>
      <c r="T4536" s="337" t="s">
        <v>1328</v>
      </c>
      <c r="U4536" s="337" t="s">
        <v>5686</v>
      </c>
      <c r="V4536" s="337">
        <v>8</v>
      </c>
      <c r="W4536" s="337" t="s">
        <v>19695</v>
      </c>
      <c r="X4536" s="337" t="s">
        <v>19695</v>
      </c>
      <c r="Y4536" s="337" t="s">
        <v>19695</v>
      </c>
      <c r="Z4536" s="337" t="s">
        <v>1753</v>
      </c>
      <c r="AA4536" s="337" t="s">
        <v>717</v>
      </c>
      <c r="AB4536" s="337" t="s">
        <v>718</v>
      </c>
      <c r="AC4536" s="337" t="s">
        <v>13688</v>
      </c>
    </row>
    <row r="4537" spans="1:29" ht="15.8" x14ac:dyDescent="0.25">
      <c r="A4537" s="337" t="s">
        <v>1723</v>
      </c>
      <c r="B4537" s="337" t="s">
        <v>4093</v>
      </c>
      <c r="C4537" s="337" t="s">
        <v>1821</v>
      </c>
      <c r="D4537" s="337" t="s">
        <v>449</v>
      </c>
      <c r="E4537" s="337" t="s">
        <v>3792</v>
      </c>
      <c r="F4537" s="338">
        <v>42717</v>
      </c>
      <c r="G4537" s="337" t="s">
        <v>3793</v>
      </c>
      <c r="H4537" s="338">
        <v>42767</v>
      </c>
      <c r="I4537" s="337" t="s">
        <v>19695</v>
      </c>
      <c r="J4537" s="337" t="s">
        <v>36</v>
      </c>
      <c r="K4537" s="337" t="s">
        <v>19695</v>
      </c>
      <c r="L4537" s="337" t="s">
        <v>19695</v>
      </c>
      <c r="M4537" s="337" t="s">
        <v>19695</v>
      </c>
      <c r="N4537" s="337" t="s">
        <v>19695</v>
      </c>
      <c r="O4537" s="337" t="s">
        <v>19695</v>
      </c>
      <c r="P4537" s="337" t="s">
        <v>19695</v>
      </c>
      <c r="Q4537" s="337" t="s">
        <v>19695</v>
      </c>
      <c r="R4537" s="337" t="s">
        <v>75</v>
      </c>
      <c r="S4537" s="337" t="s">
        <v>1163</v>
      </c>
      <c r="T4537" s="337" t="s">
        <v>4094</v>
      </c>
      <c r="U4537" s="337" t="s">
        <v>4095</v>
      </c>
      <c r="V4537" s="337">
        <v>10</v>
      </c>
      <c r="W4537" s="337" t="s">
        <v>19695</v>
      </c>
      <c r="X4537" s="337" t="s">
        <v>19695</v>
      </c>
      <c r="Y4537" s="337" t="s">
        <v>19695</v>
      </c>
      <c r="Z4537" s="337" t="s">
        <v>1728</v>
      </c>
      <c r="AA4537" s="337" t="s">
        <v>735</v>
      </c>
      <c r="AB4537" s="337" t="s">
        <v>718</v>
      </c>
      <c r="AC4537" s="337" t="s">
        <v>13530</v>
      </c>
    </row>
    <row r="4538" spans="1:29" ht="15.8" x14ac:dyDescent="0.25">
      <c r="A4538" s="337" t="s">
        <v>1723</v>
      </c>
      <c r="B4538" s="337" t="s">
        <v>4266</v>
      </c>
      <c r="C4538" s="337" t="s">
        <v>1821</v>
      </c>
      <c r="D4538" s="337" t="s">
        <v>449</v>
      </c>
      <c r="E4538" s="337" t="s">
        <v>3792</v>
      </c>
      <c r="F4538" s="338">
        <v>42717</v>
      </c>
      <c r="G4538" s="337" t="s">
        <v>3793</v>
      </c>
      <c r="H4538" s="338">
        <v>42767</v>
      </c>
      <c r="I4538" s="337" t="s">
        <v>19695</v>
      </c>
      <c r="J4538" s="337" t="s">
        <v>36</v>
      </c>
      <c r="K4538" s="337" t="s">
        <v>19695</v>
      </c>
      <c r="L4538" s="337" t="s">
        <v>19695</v>
      </c>
      <c r="M4538" s="337" t="s">
        <v>19695</v>
      </c>
      <c r="N4538" s="337" t="s">
        <v>19695</v>
      </c>
      <c r="O4538" s="337" t="s">
        <v>19695</v>
      </c>
      <c r="P4538" s="337" t="s">
        <v>19695</v>
      </c>
      <c r="Q4538" s="337" t="s">
        <v>19695</v>
      </c>
      <c r="R4538" s="337" t="s">
        <v>144</v>
      </c>
      <c r="S4538" s="337" t="s">
        <v>97</v>
      </c>
      <c r="T4538" s="337" t="s">
        <v>4267</v>
      </c>
      <c r="U4538" s="337" t="s">
        <v>4268</v>
      </c>
      <c r="V4538" s="337">
        <v>8</v>
      </c>
      <c r="W4538" s="337" t="s">
        <v>19695</v>
      </c>
      <c r="X4538" s="337" t="s">
        <v>19695</v>
      </c>
      <c r="Y4538" s="337" t="s">
        <v>19695</v>
      </c>
      <c r="Z4538" s="337" t="s">
        <v>1728</v>
      </c>
      <c r="AA4538" s="337" t="s">
        <v>717</v>
      </c>
      <c r="AB4538" s="337" t="s">
        <v>718</v>
      </c>
      <c r="AC4538" s="337" t="s">
        <v>13648</v>
      </c>
    </row>
    <row r="4539" spans="1:29" ht="15.8" x14ac:dyDescent="0.25">
      <c r="A4539" s="337" t="s">
        <v>1723</v>
      </c>
      <c r="B4539" s="337" t="s">
        <v>4189</v>
      </c>
      <c r="C4539" s="337" t="s">
        <v>1821</v>
      </c>
      <c r="D4539" s="337" t="s">
        <v>449</v>
      </c>
      <c r="E4539" s="337" t="s">
        <v>3792</v>
      </c>
      <c r="F4539" s="338">
        <v>42717</v>
      </c>
      <c r="G4539" s="337" t="s">
        <v>3793</v>
      </c>
      <c r="H4539" s="338">
        <v>42767</v>
      </c>
      <c r="I4539" s="337" t="s">
        <v>19695</v>
      </c>
      <c r="J4539" s="337" t="s">
        <v>16</v>
      </c>
      <c r="K4539" s="337" t="s">
        <v>19695</v>
      </c>
      <c r="L4539" s="337" t="s">
        <v>19695</v>
      </c>
      <c r="M4539" s="337" t="s">
        <v>19695</v>
      </c>
      <c r="N4539" s="337" t="s">
        <v>19695</v>
      </c>
      <c r="O4539" s="337" t="s">
        <v>19695</v>
      </c>
      <c r="P4539" s="337" t="s">
        <v>19695</v>
      </c>
      <c r="Q4539" s="337" t="s">
        <v>19695</v>
      </c>
      <c r="R4539" s="337" t="s">
        <v>52</v>
      </c>
      <c r="S4539" s="337" t="s">
        <v>857</v>
      </c>
      <c r="T4539" s="337" t="s">
        <v>4190</v>
      </c>
      <c r="U4539" s="337" t="s">
        <v>4190</v>
      </c>
      <c r="V4539" s="337">
        <v>10</v>
      </c>
      <c r="W4539" s="337" t="s">
        <v>19695</v>
      </c>
      <c r="X4539" s="337" t="s">
        <v>19695</v>
      </c>
      <c r="Y4539" s="337" t="s">
        <v>19695</v>
      </c>
      <c r="Z4539" s="337" t="s">
        <v>1728</v>
      </c>
      <c r="AA4539" s="337" t="s">
        <v>735</v>
      </c>
      <c r="AB4539" s="337" t="s">
        <v>718</v>
      </c>
      <c r="AC4539" s="337" t="s">
        <v>13675</v>
      </c>
    </row>
    <row r="4540" spans="1:29" ht="15.8" x14ac:dyDescent="0.25">
      <c r="A4540" s="337" t="s">
        <v>1723</v>
      </c>
      <c r="B4540" s="337" t="s">
        <v>6822</v>
      </c>
      <c r="C4540" s="337" t="s">
        <v>1821</v>
      </c>
      <c r="D4540" s="337" t="s">
        <v>449</v>
      </c>
      <c r="E4540" s="337" t="s">
        <v>3792</v>
      </c>
      <c r="F4540" s="338">
        <v>42717</v>
      </c>
      <c r="G4540" s="337" t="s">
        <v>3793</v>
      </c>
      <c r="H4540" s="338">
        <v>42767</v>
      </c>
      <c r="I4540" s="337" t="s">
        <v>19695</v>
      </c>
      <c r="J4540" s="337" t="s">
        <v>36</v>
      </c>
      <c r="K4540" s="337" t="s">
        <v>19695</v>
      </c>
      <c r="L4540" s="337" t="s">
        <v>19695</v>
      </c>
      <c r="M4540" s="337" t="s">
        <v>19695</v>
      </c>
      <c r="N4540" s="337" t="s">
        <v>19695</v>
      </c>
      <c r="O4540" s="337" t="s">
        <v>19695</v>
      </c>
      <c r="P4540" s="337" t="s">
        <v>19695</v>
      </c>
      <c r="Q4540" s="337" t="s">
        <v>19695</v>
      </c>
      <c r="R4540" s="337" t="s">
        <v>35</v>
      </c>
      <c r="S4540" s="337" t="s">
        <v>6823</v>
      </c>
      <c r="T4540" s="337" t="s">
        <v>6824</v>
      </c>
      <c r="U4540" s="337" t="s">
        <v>6825</v>
      </c>
      <c r="V4540" s="337">
        <v>8</v>
      </c>
      <c r="W4540" s="337" t="s">
        <v>19695</v>
      </c>
      <c r="X4540" s="337" t="s">
        <v>19695</v>
      </c>
      <c r="Y4540" s="337" t="s">
        <v>19695</v>
      </c>
      <c r="Z4540" s="337" t="s">
        <v>1728</v>
      </c>
      <c r="AA4540" s="337" t="s">
        <v>735</v>
      </c>
      <c r="AB4540" s="337" t="s">
        <v>718</v>
      </c>
      <c r="AC4540" s="337" t="s">
        <v>13717</v>
      </c>
    </row>
    <row r="4541" spans="1:29" ht="15.8" x14ac:dyDescent="0.25">
      <c r="A4541" s="337" t="s">
        <v>1723</v>
      </c>
      <c r="B4541" s="337" t="s">
        <v>4639</v>
      </c>
      <c r="C4541" s="337" t="s">
        <v>1821</v>
      </c>
      <c r="D4541" s="337" t="s">
        <v>449</v>
      </c>
      <c r="E4541" s="337" t="s">
        <v>3792</v>
      </c>
      <c r="F4541" s="338">
        <v>42717</v>
      </c>
      <c r="G4541" s="337" t="s">
        <v>3793</v>
      </c>
      <c r="H4541" s="338">
        <v>42767</v>
      </c>
      <c r="I4541" s="337" t="s">
        <v>19695</v>
      </c>
      <c r="J4541" s="337" t="s">
        <v>16</v>
      </c>
      <c r="K4541" s="337" t="s">
        <v>19695</v>
      </c>
      <c r="L4541" s="337" t="s">
        <v>19695</v>
      </c>
      <c r="M4541" s="337" t="s">
        <v>19695</v>
      </c>
      <c r="N4541" s="337" t="s">
        <v>19695</v>
      </c>
      <c r="O4541" s="337" t="s">
        <v>19695</v>
      </c>
      <c r="P4541" s="337" t="s">
        <v>19695</v>
      </c>
      <c r="Q4541" s="337" t="s">
        <v>19695</v>
      </c>
      <c r="R4541" s="337" t="s">
        <v>15</v>
      </c>
      <c r="S4541" s="337" t="s">
        <v>1086</v>
      </c>
      <c r="T4541" s="337" t="s">
        <v>1086</v>
      </c>
      <c r="U4541" s="337" t="s">
        <v>1929</v>
      </c>
      <c r="V4541" s="337">
        <v>10</v>
      </c>
      <c r="W4541" s="337" t="s">
        <v>19695</v>
      </c>
      <c r="X4541" s="337" t="s">
        <v>19695</v>
      </c>
      <c r="Y4541" s="337" t="s">
        <v>19695</v>
      </c>
      <c r="Z4541" s="337" t="s">
        <v>1728</v>
      </c>
      <c r="AA4541" s="337" t="s">
        <v>717</v>
      </c>
      <c r="AB4541" s="337" t="s">
        <v>718</v>
      </c>
      <c r="AC4541" s="337" t="s">
        <v>13726</v>
      </c>
    </row>
    <row r="4542" spans="1:29" ht="15.8" x14ac:dyDescent="0.25">
      <c r="A4542" s="337" t="s">
        <v>1723</v>
      </c>
      <c r="B4542" s="337" t="s">
        <v>4645</v>
      </c>
      <c r="C4542" s="337" t="s">
        <v>1821</v>
      </c>
      <c r="D4542" s="337" t="s">
        <v>449</v>
      </c>
      <c r="E4542" s="337" t="s">
        <v>3792</v>
      </c>
      <c r="F4542" s="338">
        <v>42717</v>
      </c>
      <c r="G4542" s="337" t="s">
        <v>3793</v>
      </c>
      <c r="H4542" s="338">
        <v>42767</v>
      </c>
      <c r="I4542" s="337" t="s">
        <v>19695</v>
      </c>
      <c r="J4542" s="337" t="s">
        <v>36</v>
      </c>
      <c r="K4542" s="337" t="s">
        <v>19695</v>
      </c>
      <c r="L4542" s="337" t="s">
        <v>19695</v>
      </c>
      <c r="M4542" s="337" t="s">
        <v>19695</v>
      </c>
      <c r="N4542" s="337" t="s">
        <v>19695</v>
      </c>
      <c r="O4542" s="337" t="s">
        <v>19695</v>
      </c>
      <c r="P4542" s="337" t="s">
        <v>19695</v>
      </c>
      <c r="Q4542" s="337" t="s">
        <v>19695</v>
      </c>
      <c r="R4542" s="337" t="s">
        <v>52</v>
      </c>
      <c r="S4542" s="337" t="s">
        <v>93</v>
      </c>
      <c r="T4542" s="337" t="s">
        <v>4646</v>
      </c>
      <c r="U4542" s="337" t="s">
        <v>2189</v>
      </c>
      <c r="V4542" s="337">
        <v>10</v>
      </c>
      <c r="W4542" s="337" t="s">
        <v>19695</v>
      </c>
      <c r="X4542" s="337" t="s">
        <v>19695</v>
      </c>
      <c r="Y4542" s="337" t="s">
        <v>19695</v>
      </c>
      <c r="Z4542" s="337" t="s">
        <v>1728</v>
      </c>
      <c r="AA4542" s="337" t="s">
        <v>735</v>
      </c>
      <c r="AB4542" s="337" t="s">
        <v>718</v>
      </c>
      <c r="AC4542" s="337" t="s">
        <v>13733</v>
      </c>
    </row>
    <row r="4543" spans="1:29" ht="15.8" x14ac:dyDescent="0.25">
      <c r="A4543" s="337" t="s">
        <v>1723</v>
      </c>
      <c r="B4543" s="337" t="s">
        <v>4173</v>
      </c>
      <c r="C4543" s="337" t="s">
        <v>1821</v>
      </c>
      <c r="D4543" s="337" t="s">
        <v>449</v>
      </c>
      <c r="E4543" s="337" t="s">
        <v>3792</v>
      </c>
      <c r="F4543" s="338">
        <v>42717</v>
      </c>
      <c r="G4543" s="337" t="s">
        <v>3793</v>
      </c>
      <c r="H4543" s="338">
        <v>42767</v>
      </c>
      <c r="I4543" s="337" t="s">
        <v>19695</v>
      </c>
      <c r="J4543" s="337" t="s">
        <v>36</v>
      </c>
      <c r="K4543" s="337" t="s">
        <v>19695</v>
      </c>
      <c r="L4543" s="337" t="s">
        <v>19695</v>
      </c>
      <c r="M4543" s="337" t="s">
        <v>19695</v>
      </c>
      <c r="N4543" s="337" t="s">
        <v>19695</v>
      </c>
      <c r="O4543" s="337" t="s">
        <v>19695</v>
      </c>
      <c r="P4543" s="337" t="s">
        <v>19695</v>
      </c>
      <c r="Q4543" s="337" t="s">
        <v>19695</v>
      </c>
      <c r="R4543" s="337" t="s">
        <v>1220</v>
      </c>
      <c r="S4543" s="337" t="s">
        <v>108</v>
      </c>
      <c r="T4543" s="337" t="s">
        <v>108</v>
      </c>
      <c r="U4543" s="337" t="s">
        <v>3136</v>
      </c>
      <c r="V4543" s="337">
        <v>6</v>
      </c>
      <c r="W4543" s="337" t="s">
        <v>19695</v>
      </c>
      <c r="X4543" s="337" t="s">
        <v>19695</v>
      </c>
      <c r="Y4543" s="337" t="s">
        <v>19695</v>
      </c>
      <c r="Z4543" s="337" t="s">
        <v>1728</v>
      </c>
      <c r="AA4543" s="337" t="s">
        <v>735</v>
      </c>
      <c r="AB4543" s="337" t="s">
        <v>718</v>
      </c>
      <c r="AC4543" s="337" t="s">
        <v>13784</v>
      </c>
    </row>
    <row r="4544" spans="1:29" ht="15.8" x14ac:dyDescent="0.25">
      <c r="A4544" s="337" t="s">
        <v>1723</v>
      </c>
      <c r="B4544" s="337" t="s">
        <v>4187</v>
      </c>
      <c r="C4544" s="337" t="s">
        <v>1725</v>
      </c>
      <c r="D4544" s="337" t="s">
        <v>1726</v>
      </c>
      <c r="E4544" s="337" t="s">
        <v>3792</v>
      </c>
      <c r="F4544" s="338">
        <v>42717</v>
      </c>
      <c r="G4544" s="337" t="s">
        <v>3793</v>
      </c>
      <c r="H4544" s="338">
        <v>42767</v>
      </c>
      <c r="I4544" s="337" t="s">
        <v>19695</v>
      </c>
      <c r="J4544" s="337" t="s">
        <v>36</v>
      </c>
      <c r="K4544" s="337" t="s">
        <v>19695</v>
      </c>
      <c r="L4544" s="337" t="s">
        <v>19695</v>
      </c>
      <c r="M4544" s="337" t="s">
        <v>19695</v>
      </c>
      <c r="N4544" s="337" t="s">
        <v>19695</v>
      </c>
      <c r="O4544" s="337" t="s">
        <v>19695</v>
      </c>
      <c r="P4544" s="337" t="s">
        <v>19695</v>
      </c>
      <c r="Q4544" s="337" t="s">
        <v>19695</v>
      </c>
      <c r="R4544" s="337" t="s">
        <v>18</v>
      </c>
      <c r="S4544" s="337" t="s">
        <v>419</v>
      </c>
      <c r="T4544" s="337" t="s">
        <v>4188</v>
      </c>
      <c r="U4544" s="337" t="s">
        <v>449</v>
      </c>
      <c r="V4544" s="337">
        <v>6</v>
      </c>
      <c r="W4544" s="337" t="s">
        <v>19695</v>
      </c>
      <c r="X4544" s="337" t="s">
        <v>19695</v>
      </c>
      <c r="Y4544" s="337" t="s">
        <v>19695</v>
      </c>
      <c r="Z4544" s="337" t="s">
        <v>1728</v>
      </c>
      <c r="AA4544" s="337" t="s">
        <v>735</v>
      </c>
      <c r="AB4544" s="337" t="s">
        <v>718</v>
      </c>
      <c r="AC4544" s="337" t="s">
        <v>13835</v>
      </c>
    </row>
    <row r="4545" spans="1:29" ht="15.8" x14ac:dyDescent="0.25">
      <c r="A4545" s="337" t="s">
        <v>1723</v>
      </c>
      <c r="B4545" s="337" t="s">
        <v>4218</v>
      </c>
      <c r="C4545" s="337" t="s">
        <v>1821</v>
      </c>
      <c r="D4545" s="337" t="s">
        <v>449</v>
      </c>
      <c r="E4545" s="337" t="s">
        <v>3792</v>
      </c>
      <c r="F4545" s="338">
        <v>42717</v>
      </c>
      <c r="G4545" s="337" t="s">
        <v>3793</v>
      </c>
      <c r="H4545" s="338">
        <v>42767</v>
      </c>
      <c r="I4545" s="337" t="s">
        <v>19695</v>
      </c>
      <c r="J4545" s="337" t="s">
        <v>16</v>
      </c>
      <c r="K4545" s="337" t="s">
        <v>19695</v>
      </c>
      <c r="L4545" s="337" t="s">
        <v>19695</v>
      </c>
      <c r="M4545" s="337" t="s">
        <v>19695</v>
      </c>
      <c r="N4545" s="337" t="s">
        <v>19695</v>
      </c>
      <c r="O4545" s="337" t="s">
        <v>19695</v>
      </c>
      <c r="P4545" s="337" t="s">
        <v>19695</v>
      </c>
      <c r="Q4545" s="337" t="s">
        <v>19695</v>
      </c>
      <c r="R4545" s="337" t="s">
        <v>1220</v>
      </c>
      <c r="S4545" s="337" t="s">
        <v>108</v>
      </c>
      <c r="T4545" s="337" t="s">
        <v>4219</v>
      </c>
      <c r="U4545" s="337" t="s">
        <v>4220</v>
      </c>
      <c r="V4545" s="337">
        <v>8</v>
      </c>
      <c r="W4545" s="337" t="s">
        <v>19695</v>
      </c>
      <c r="X4545" s="337" t="s">
        <v>19695</v>
      </c>
      <c r="Y4545" s="337" t="s">
        <v>19695</v>
      </c>
      <c r="Z4545" s="337" t="s">
        <v>1728</v>
      </c>
      <c r="AA4545" s="337" t="s">
        <v>735</v>
      </c>
      <c r="AB4545" s="337" t="s">
        <v>718</v>
      </c>
      <c r="AC4545" s="337" t="s">
        <v>13835</v>
      </c>
    </row>
    <row r="4546" spans="1:29" ht="15.8" x14ac:dyDescent="0.25">
      <c r="A4546" s="337" t="s">
        <v>1723</v>
      </c>
      <c r="B4546" s="337" t="s">
        <v>1049</v>
      </c>
      <c r="C4546" s="337" t="s">
        <v>1821</v>
      </c>
      <c r="D4546" s="337" t="s">
        <v>449</v>
      </c>
      <c r="E4546" s="337" t="s">
        <v>3792</v>
      </c>
      <c r="F4546" s="338">
        <v>42717</v>
      </c>
      <c r="G4546" s="337" t="s">
        <v>3793</v>
      </c>
      <c r="H4546" s="338">
        <v>42767</v>
      </c>
      <c r="I4546" s="337" t="s">
        <v>19695</v>
      </c>
      <c r="J4546" s="337" t="s">
        <v>36</v>
      </c>
      <c r="K4546" s="337" t="s">
        <v>19695</v>
      </c>
      <c r="L4546" s="337" t="s">
        <v>19695</v>
      </c>
      <c r="M4546" s="337" t="s">
        <v>19695</v>
      </c>
      <c r="N4546" s="337" t="s">
        <v>19695</v>
      </c>
      <c r="O4546" s="337" t="s">
        <v>19695</v>
      </c>
      <c r="P4546" s="337" t="s">
        <v>19695</v>
      </c>
      <c r="Q4546" s="337" t="s">
        <v>19695</v>
      </c>
      <c r="R4546" s="337" t="s">
        <v>18</v>
      </c>
      <c r="S4546" s="337" t="s">
        <v>1050</v>
      </c>
      <c r="T4546" s="337" t="s">
        <v>1051</v>
      </c>
      <c r="U4546" s="337" t="s">
        <v>449</v>
      </c>
      <c r="V4546" s="337">
        <v>12</v>
      </c>
      <c r="W4546" s="337" t="s">
        <v>19695</v>
      </c>
      <c r="X4546" s="337" t="s">
        <v>19695</v>
      </c>
      <c r="Y4546" s="337" t="s">
        <v>19695</v>
      </c>
      <c r="Z4546" s="337" t="s">
        <v>1728</v>
      </c>
      <c r="AA4546" s="337" t="s">
        <v>735</v>
      </c>
      <c r="AB4546" s="337" t="s">
        <v>718</v>
      </c>
      <c r="AC4546" s="337" t="s">
        <v>13835</v>
      </c>
    </row>
    <row r="4547" spans="1:29" ht="15.8" x14ac:dyDescent="0.25">
      <c r="A4547" s="337" t="s">
        <v>1723</v>
      </c>
      <c r="B4547" s="337" t="s">
        <v>3913</v>
      </c>
      <c r="C4547" s="337" t="s">
        <v>1821</v>
      </c>
      <c r="D4547" s="337" t="s">
        <v>449</v>
      </c>
      <c r="E4547" s="337" t="s">
        <v>3792</v>
      </c>
      <c r="F4547" s="338">
        <v>42717</v>
      </c>
      <c r="G4547" s="337" t="s">
        <v>3793</v>
      </c>
      <c r="H4547" s="338">
        <v>42767</v>
      </c>
      <c r="I4547" s="337" t="s">
        <v>19695</v>
      </c>
      <c r="J4547" s="337" t="s">
        <v>36</v>
      </c>
      <c r="K4547" s="337" t="s">
        <v>19695</v>
      </c>
      <c r="L4547" s="337" t="s">
        <v>19695</v>
      </c>
      <c r="M4547" s="337" t="s">
        <v>19695</v>
      </c>
      <c r="N4547" s="337" t="s">
        <v>19695</v>
      </c>
      <c r="O4547" s="337" t="s">
        <v>19695</v>
      </c>
      <c r="P4547" s="337" t="s">
        <v>19695</v>
      </c>
      <c r="Q4547" s="337" t="s">
        <v>19695</v>
      </c>
      <c r="R4547" s="337" t="s">
        <v>89</v>
      </c>
      <c r="S4547" s="337" t="s">
        <v>455</v>
      </c>
      <c r="T4547" s="337" t="s">
        <v>1505</v>
      </c>
      <c r="U4547" s="337" t="s">
        <v>456</v>
      </c>
      <c r="V4547" s="337">
        <v>6</v>
      </c>
      <c r="W4547" s="337" t="s">
        <v>19695</v>
      </c>
      <c r="X4547" s="337" t="s">
        <v>19695</v>
      </c>
      <c r="Y4547" s="337" t="s">
        <v>19695</v>
      </c>
      <c r="Z4547" s="337" t="s">
        <v>1745</v>
      </c>
      <c r="AA4547" s="337" t="s">
        <v>761</v>
      </c>
      <c r="AB4547" s="337" t="s">
        <v>762</v>
      </c>
      <c r="AC4547" s="337" t="s">
        <v>13530</v>
      </c>
    </row>
    <row r="4548" spans="1:29" ht="15.8" x14ac:dyDescent="0.25">
      <c r="A4548" s="337" t="s">
        <v>1723</v>
      </c>
      <c r="B4548" s="337" t="s">
        <v>3945</v>
      </c>
      <c r="C4548" s="337" t="s">
        <v>1725</v>
      </c>
      <c r="D4548" s="337" t="s">
        <v>13527</v>
      </c>
      <c r="E4548" s="337" t="s">
        <v>3792</v>
      </c>
      <c r="F4548" s="338">
        <v>42717</v>
      </c>
      <c r="G4548" s="337" t="s">
        <v>3793</v>
      </c>
      <c r="H4548" s="338">
        <v>42767</v>
      </c>
      <c r="I4548" s="337" t="s">
        <v>19695</v>
      </c>
      <c r="J4548" s="337" t="s">
        <v>36</v>
      </c>
      <c r="K4548" s="337" t="s">
        <v>19695</v>
      </c>
      <c r="L4548" s="337" t="s">
        <v>19695</v>
      </c>
      <c r="M4548" s="337" t="s">
        <v>19695</v>
      </c>
      <c r="N4548" s="337" t="s">
        <v>19695</v>
      </c>
      <c r="O4548" s="337" t="s">
        <v>19695</v>
      </c>
      <c r="P4548" s="337" t="s">
        <v>19695</v>
      </c>
      <c r="Q4548" s="337" t="s">
        <v>19695</v>
      </c>
      <c r="R4548" s="337" t="s">
        <v>89</v>
      </c>
      <c r="S4548" s="337" t="s">
        <v>455</v>
      </c>
      <c r="T4548" s="337" t="s">
        <v>2651</v>
      </c>
      <c r="U4548" s="337" t="s">
        <v>3946</v>
      </c>
      <c r="V4548" s="337">
        <v>6</v>
      </c>
      <c r="W4548" s="337" t="s">
        <v>19695</v>
      </c>
      <c r="X4548" s="337" t="s">
        <v>19695</v>
      </c>
      <c r="Y4548" s="337" t="s">
        <v>19695</v>
      </c>
      <c r="Z4548" s="337" t="s">
        <v>1745</v>
      </c>
      <c r="AA4548" s="337" t="s">
        <v>761</v>
      </c>
      <c r="AB4548" s="337" t="s">
        <v>762</v>
      </c>
      <c r="AC4548" s="337" t="s">
        <v>13530</v>
      </c>
    </row>
    <row r="4549" spans="1:29" ht="15.8" x14ac:dyDescent="0.25">
      <c r="A4549" s="337" t="s">
        <v>1723</v>
      </c>
      <c r="B4549" s="337" t="s">
        <v>3950</v>
      </c>
      <c r="C4549" s="337" t="s">
        <v>1821</v>
      </c>
      <c r="D4549" s="337" t="s">
        <v>449</v>
      </c>
      <c r="E4549" s="337" t="s">
        <v>3792</v>
      </c>
      <c r="F4549" s="338">
        <v>42717</v>
      </c>
      <c r="G4549" s="337" t="s">
        <v>3793</v>
      </c>
      <c r="H4549" s="338">
        <v>42767</v>
      </c>
      <c r="I4549" s="337" t="s">
        <v>19695</v>
      </c>
      <c r="J4549" s="337" t="s">
        <v>16</v>
      </c>
      <c r="K4549" s="337" t="s">
        <v>19695</v>
      </c>
      <c r="L4549" s="337" t="s">
        <v>19695</v>
      </c>
      <c r="M4549" s="337" t="s">
        <v>19695</v>
      </c>
      <c r="N4549" s="337" t="s">
        <v>19695</v>
      </c>
      <c r="O4549" s="337" t="s">
        <v>19695</v>
      </c>
      <c r="P4549" s="337" t="s">
        <v>19695</v>
      </c>
      <c r="Q4549" s="337" t="s">
        <v>19695</v>
      </c>
      <c r="R4549" s="337" t="s">
        <v>89</v>
      </c>
      <c r="S4549" s="337" t="s">
        <v>455</v>
      </c>
      <c r="T4549" s="337" t="s">
        <v>3951</v>
      </c>
      <c r="U4549" s="337" t="s">
        <v>3952</v>
      </c>
      <c r="V4549" s="337">
        <v>6</v>
      </c>
      <c r="W4549" s="337" t="s">
        <v>19695</v>
      </c>
      <c r="X4549" s="337" t="s">
        <v>19695</v>
      </c>
      <c r="Y4549" s="337" t="s">
        <v>19695</v>
      </c>
      <c r="Z4549" s="337" t="s">
        <v>1745</v>
      </c>
      <c r="AA4549" s="337" t="s">
        <v>761</v>
      </c>
      <c r="AB4549" s="337" t="s">
        <v>762</v>
      </c>
      <c r="AC4549" s="337" t="s">
        <v>13530</v>
      </c>
    </row>
    <row r="4550" spans="1:29" ht="15.8" x14ac:dyDescent="0.25">
      <c r="A4550" s="337" t="s">
        <v>1723</v>
      </c>
      <c r="B4550" s="337" t="s">
        <v>3985</v>
      </c>
      <c r="C4550" s="337" t="s">
        <v>1821</v>
      </c>
      <c r="D4550" s="337" t="s">
        <v>449</v>
      </c>
      <c r="E4550" s="337" t="s">
        <v>3792</v>
      </c>
      <c r="F4550" s="338">
        <v>42717</v>
      </c>
      <c r="G4550" s="337" t="s">
        <v>3793</v>
      </c>
      <c r="H4550" s="338">
        <v>42767</v>
      </c>
      <c r="I4550" s="337" t="s">
        <v>19695</v>
      </c>
      <c r="J4550" s="337" t="s">
        <v>36</v>
      </c>
      <c r="K4550" s="337" t="s">
        <v>19695</v>
      </c>
      <c r="L4550" s="337" t="s">
        <v>19695</v>
      </c>
      <c r="M4550" s="337" t="s">
        <v>19695</v>
      </c>
      <c r="N4550" s="337" t="s">
        <v>19695</v>
      </c>
      <c r="O4550" s="337" t="s">
        <v>19695</v>
      </c>
      <c r="P4550" s="337" t="s">
        <v>19695</v>
      </c>
      <c r="Q4550" s="337" t="s">
        <v>19695</v>
      </c>
      <c r="R4550" s="337" t="s">
        <v>89</v>
      </c>
      <c r="S4550" s="337" t="s">
        <v>455</v>
      </c>
      <c r="T4550" s="337" t="s">
        <v>3951</v>
      </c>
      <c r="U4550" s="337" t="s">
        <v>3986</v>
      </c>
      <c r="V4550" s="337">
        <v>6</v>
      </c>
      <c r="W4550" s="337" t="s">
        <v>19695</v>
      </c>
      <c r="X4550" s="337" t="s">
        <v>19695</v>
      </c>
      <c r="Y4550" s="337" t="s">
        <v>19695</v>
      </c>
      <c r="Z4550" s="337" t="s">
        <v>1745</v>
      </c>
      <c r="AA4550" s="337" t="s">
        <v>761</v>
      </c>
      <c r="AB4550" s="337" t="s">
        <v>762</v>
      </c>
      <c r="AC4550" s="337" t="s">
        <v>13530</v>
      </c>
    </row>
    <row r="4551" spans="1:29" ht="15.8" x14ac:dyDescent="0.25">
      <c r="A4551" s="337" t="s">
        <v>1723</v>
      </c>
      <c r="B4551" s="337" t="s">
        <v>4000</v>
      </c>
      <c r="C4551" s="337" t="s">
        <v>1821</v>
      </c>
      <c r="D4551" s="337" t="s">
        <v>449</v>
      </c>
      <c r="E4551" s="337" t="s">
        <v>3792</v>
      </c>
      <c r="F4551" s="338">
        <v>42717</v>
      </c>
      <c r="G4551" s="337" t="s">
        <v>3793</v>
      </c>
      <c r="H4551" s="338">
        <v>42767</v>
      </c>
      <c r="I4551" s="337" t="s">
        <v>19695</v>
      </c>
      <c r="J4551" s="337" t="s">
        <v>16</v>
      </c>
      <c r="K4551" s="337" t="s">
        <v>19695</v>
      </c>
      <c r="L4551" s="337" t="s">
        <v>19695</v>
      </c>
      <c r="M4551" s="337" t="s">
        <v>19695</v>
      </c>
      <c r="N4551" s="337" t="s">
        <v>19695</v>
      </c>
      <c r="O4551" s="337" t="s">
        <v>19695</v>
      </c>
      <c r="P4551" s="337" t="s">
        <v>19695</v>
      </c>
      <c r="Q4551" s="337" t="s">
        <v>19695</v>
      </c>
      <c r="R4551" s="337" t="s">
        <v>81</v>
      </c>
      <c r="S4551" s="337" t="s">
        <v>3006</v>
      </c>
      <c r="T4551" s="337" t="s">
        <v>3007</v>
      </c>
      <c r="U4551" s="337" t="s">
        <v>4001</v>
      </c>
      <c r="V4551" s="337">
        <v>6</v>
      </c>
      <c r="W4551" s="337" t="s">
        <v>19695</v>
      </c>
      <c r="X4551" s="337" t="s">
        <v>19695</v>
      </c>
      <c r="Y4551" s="337" t="s">
        <v>19695</v>
      </c>
      <c r="Z4551" s="337" t="s">
        <v>1745</v>
      </c>
      <c r="AA4551" s="337" t="s">
        <v>761</v>
      </c>
      <c r="AB4551" s="337" t="s">
        <v>762</v>
      </c>
      <c r="AC4551" s="337" t="s">
        <v>13530</v>
      </c>
    </row>
    <row r="4552" spans="1:29" ht="15.8" x14ac:dyDescent="0.25">
      <c r="A4552" s="337" t="s">
        <v>1723</v>
      </c>
      <c r="B4552" s="337" t="s">
        <v>4082</v>
      </c>
      <c r="C4552" s="337" t="s">
        <v>1821</v>
      </c>
      <c r="D4552" s="337" t="s">
        <v>449</v>
      </c>
      <c r="E4552" s="337" t="s">
        <v>3792</v>
      </c>
      <c r="F4552" s="338">
        <v>42717</v>
      </c>
      <c r="G4552" s="337" t="s">
        <v>3793</v>
      </c>
      <c r="H4552" s="338">
        <v>42767</v>
      </c>
      <c r="I4552" s="337" t="s">
        <v>19695</v>
      </c>
      <c r="J4552" s="337" t="s">
        <v>36</v>
      </c>
      <c r="K4552" s="337" t="s">
        <v>19695</v>
      </c>
      <c r="L4552" s="337" t="s">
        <v>19695</v>
      </c>
      <c r="M4552" s="337" t="s">
        <v>19695</v>
      </c>
      <c r="N4552" s="337" t="s">
        <v>19695</v>
      </c>
      <c r="O4552" s="337" t="s">
        <v>19695</v>
      </c>
      <c r="P4552" s="337" t="s">
        <v>19695</v>
      </c>
      <c r="Q4552" s="337" t="s">
        <v>19695</v>
      </c>
      <c r="R4552" s="337" t="s">
        <v>89</v>
      </c>
      <c r="S4552" s="337" t="s">
        <v>455</v>
      </c>
      <c r="T4552" s="337" t="s">
        <v>3951</v>
      </c>
      <c r="U4552" s="337" t="s">
        <v>4083</v>
      </c>
      <c r="V4552" s="337">
        <v>6</v>
      </c>
      <c r="W4552" s="337" t="s">
        <v>19695</v>
      </c>
      <c r="X4552" s="337" t="s">
        <v>19695</v>
      </c>
      <c r="Y4552" s="337" t="s">
        <v>19695</v>
      </c>
      <c r="Z4552" s="337" t="s">
        <v>1745</v>
      </c>
      <c r="AA4552" s="337" t="s">
        <v>761</v>
      </c>
      <c r="AB4552" s="337" t="s">
        <v>762</v>
      </c>
      <c r="AC4552" s="337" t="s">
        <v>13530</v>
      </c>
    </row>
    <row r="4553" spans="1:29" ht="15.8" x14ac:dyDescent="0.25">
      <c r="A4553" s="337" t="s">
        <v>1723</v>
      </c>
      <c r="B4553" s="337" t="s">
        <v>454</v>
      </c>
      <c r="C4553" s="337" t="s">
        <v>1821</v>
      </c>
      <c r="D4553" s="337" t="s">
        <v>449</v>
      </c>
      <c r="E4553" s="337" t="s">
        <v>3792</v>
      </c>
      <c r="F4553" s="338">
        <v>42717</v>
      </c>
      <c r="G4553" s="337" t="s">
        <v>3793</v>
      </c>
      <c r="H4553" s="338">
        <v>42767</v>
      </c>
      <c r="I4553" s="337" t="s">
        <v>19695</v>
      </c>
      <c r="J4553" s="337" t="s">
        <v>36</v>
      </c>
      <c r="K4553" s="337" t="s">
        <v>19695</v>
      </c>
      <c r="L4553" s="337" t="s">
        <v>19695</v>
      </c>
      <c r="M4553" s="337" t="s">
        <v>19695</v>
      </c>
      <c r="N4553" s="337" t="s">
        <v>19695</v>
      </c>
      <c r="O4553" s="337" t="s">
        <v>19695</v>
      </c>
      <c r="P4553" s="337" t="s">
        <v>19695</v>
      </c>
      <c r="Q4553" s="337" t="s">
        <v>19695</v>
      </c>
      <c r="R4553" s="337" t="s">
        <v>89</v>
      </c>
      <c r="S4553" s="337" t="s">
        <v>455</v>
      </c>
      <c r="T4553" s="337" t="s">
        <v>1505</v>
      </c>
      <c r="U4553" s="337" t="s">
        <v>456</v>
      </c>
      <c r="V4553" s="337">
        <v>9</v>
      </c>
      <c r="W4553" s="337" t="s">
        <v>19695</v>
      </c>
      <c r="X4553" s="337" t="s">
        <v>19695</v>
      </c>
      <c r="Y4553" s="337" t="s">
        <v>19695</v>
      </c>
      <c r="Z4553" s="337" t="s">
        <v>1745</v>
      </c>
      <c r="AA4553" s="337" t="s">
        <v>761</v>
      </c>
      <c r="AB4553" s="337" t="s">
        <v>762</v>
      </c>
      <c r="AC4553" s="337" t="s">
        <v>13530</v>
      </c>
    </row>
    <row r="4554" spans="1:29" ht="15.8" x14ac:dyDescent="0.25">
      <c r="A4554" s="337" t="s">
        <v>1723</v>
      </c>
      <c r="B4554" s="337" t="s">
        <v>4007</v>
      </c>
      <c r="C4554" s="337" t="s">
        <v>1821</v>
      </c>
      <c r="D4554" s="337" t="s">
        <v>449</v>
      </c>
      <c r="E4554" s="337" t="s">
        <v>3792</v>
      </c>
      <c r="F4554" s="338">
        <v>42717</v>
      </c>
      <c r="G4554" s="337" t="s">
        <v>3793</v>
      </c>
      <c r="H4554" s="338">
        <v>42767</v>
      </c>
      <c r="I4554" s="337" t="s">
        <v>19695</v>
      </c>
      <c r="J4554" s="337" t="s">
        <v>16</v>
      </c>
      <c r="K4554" s="337" t="s">
        <v>19695</v>
      </c>
      <c r="L4554" s="337" t="s">
        <v>19695</v>
      </c>
      <c r="M4554" s="337" t="s">
        <v>19695</v>
      </c>
      <c r="N4554" s="337" t="s">
        <v>19695</v>
      </c>
      <c r="O4554" s="337" t="s">
        <v>19695</v>
      </c>
      <c r="P4554" s="337" t="s">
        <v>19695</v>
      </c>
      <c r="Q4554" s="337" t="s">
        <v>19695</v>
      </c>
      <c r="R4554" s="337" t="s">
        <v>89</v>
      </c>
      <c r="S4554" s="337" t="s">
        <v>455</v>
      </c>
      <c r="T4554" s="337" t="s">
        <v>3951</v>
      </c>
      <c r="U4554" s="337" t="s">
        <v>3986</v>
      </c>
      <c r="V4554" s="337">
        <v>9</v>
      </c>
      <c r="W4554" s="337" t="s">
        <v>19695</v>
      </c>
      <c r="X4554" s="337" t="s">
        <v>19695</v>
      </c>
      <c r="Y4554" s="337" t="s">
        <v>19695</v>
      </c>
      <c r="Z4554" s="337" t="s">
        <v>1745</v>
      </c>
      <c r="AA4554" s="337" t="s">
        <v>761</v>
      </c>
      <c r="AB4554" s="337" t="s">
        <v>762</v>
      </c>
      <c r="AC4554" s="337" t="s">
        <v>13530</v>
      </c>
    </row>
    <row r="4555" spans="1:29" ht="15.8" x14ac:dyDescent="0.25">
      <c r="A4555" s="337" t="s">
        <v>1723</v>
      </c>
      <c r="B4555" s="337" t="s">
        <v>3791</v>
      </c>
      <c r="C4555" s="337" t="s">
        <v>1821</v>
      </c>
      <c r="D4555" s="337" t="s">
        <v>449</v>
      </c>
      <c r="E4555" s="337" t="s">
        <v>3792</v>
      </c>
      <c r="F4555" s="338">
        <v>42717</v>
      </c>
      <c r="G4555" s="337" t="s">
        <v>3793</v>
      </c>
      <c r="H4555" s="338">
        <v>42767</v>
      </c>
      <c r="I4555" s="337" t="s">
        <v>19695</v>
      </c>
      <c r="J4555" s="337" t="s">
        <v>36</v>
      </c>
      <c r="K4555" s="337" t="s">
        <v>19695</v>
      </c>
      <c r="L4555" s="337" t="s">
        <v>19695</v>
      </c>
      <c r="M4555" s="337" t="s">
        <v>19695</v>
      </c>
      <c r="N4555" s="337" t="s">
        <v>19695</v>
      </c>
      <c r="O4555" s="337" t="s">
        <v>19695</v>
      </c>
      <c r="P4555" s="337" t="s">
        <v>19695</v>
      </c>
      <c r="Q4555" s="337" t="s">
        <v>19695</v>
      </c>
      <c r="R4555" s="337" t="s">
        <v>105</v>
      </c>
      <c r="S4555" s="337" t="s">
        <v>3794</v>
      </c>
      <c r="T4555" s="337" t="s">
        <v>151</v>
      </c>
      <c r="U4555" s="337" t="s">
        <v>449</v>
      </c>
      <c r="V4555" s="337">
        <v>6.2</v>
      </c>
      <c r="W4555" s="337" t="s">
        <v>19695</v>
      </c>
      <c r="X4555" s="337" t="s">
        <v>19695</v>
      </c>
      <c r="Y4555" s="337" t="s">
        <v>19695</v>
      </c>
      <c r="Z4555" s="337" t="s">
        <v>1745</v>
      </c>
      <c r="AA4555" s="337" t="s">
        <v>1047</v>
      </c>
      <c r="AB4555" s="337" t="s">
        <v>854</v>
      </c>
      <c r="AC4555" s="337" t="s">
        <v>13530</v>
      </c>
    </row>
    <row r="4556" spans="1:29" ht="15.8" x14ac:dyDescent="0.25">
      <c r="A4556" s="337" t="s">
        <v>1723</v>
      </c>
      <c r="B4556" s="337" t="s">
        <v>6617</v>
      </c>
      <c r="C4556" s="337" t="s">
        <v>1821</v>
      </c>
      <c r="D4556" s="337" t="s">
        <v>449</v>
      </c>
      <c r="E4556" s="337" t="s">
        <v>3792</v>
      </c>
      <c r="F4556" s="338">
        <v>42717</v>
      </c>
      <c r="G4556" s="337" t="s">
        <v>3793</v>
      </c>
      <c r="H4556" s="338">
        <v>42767</v>
      </c>
      <c r="I4556" s="337" t="s">
        <v>19695</v>
      </c>
      <c r="J4556" s="337" t="s">
        <v>36</v>
      </c>
      <c r="K4556" s="337" t="s">
        <v>19695</v>
      </c>
      <c r="L4556" s="337" t="s">
        <v>19695</v>
      </c>
      <c r="M4556" s="337" t="s">
        <v>19695</v>
      </c>
      <c r="N4556" s="337" t="s">
        <v>19695</v>
      </c>
      <c r="O4556" s="337" t="s">
        <v>19695</v>
      </c>
      <c r="P4556" s="337" t="s">
        <v>19695</v>
      </c>
      <c r="Q4556" s="337" t="s">
        <v>19695</v>
      </c>
      <c r="R4556" s="337" t="s">
        <v>35</v>
      </c>
      <c r="S4556" s="337" t="s">
        <v>77</v>
      </c>
      <c r="T4556" s="337" t="s">
        <v>6618</v>
      </c>
      <c r="U4556" s="337" t="s">
        <v>995</v>
      </c>
      <c r="V4556" s="337">
        <v>10</v>
      </c>
      <c r="W4556" s="337" t="s">
        <v>19695</v>
      </c>
      <c r="X4556" s="337" t="s">
        <v>19695</v>
      </c>
      <c r="Y4556" s="337" t="s">
        <v>19695</v>
      </c>
      <c r="Z4556" s="337" t="s">
        <v>1745</v>
      </c>
      <c r="AA4556" s="337" t="s">
        <v>853</v>
      </c>
      <c r="AB4556" s="337" t="s">
        <v>854</v>
      </c>
      <c r="AC4556" s="337" t="s">
        <v>13643</v>
      </c>
    </row>
    <row r="4557" spans="1:29" ht="15.8" x14ac:dyDescent="0.25">
      <c r="A4557" s="337" t="s">
        <v>1723</v>
      </c>
      <c r="B4557" s="337" t="s">
        <v>6098</v>
      </c>
      <c r="C4557" s="337" t="s">
        <v>1821</v>
      </c>
      <c r="D4557" s="337" t="s">
        <v>449</v>
      </c>
      <c r="E4557" s="337" t="s">
        <v>3792</v>
      </c>
      <c r="F4557" s="338">
        <v>42717</v>
      </c>
      <c r="G4557" s="337" t="s">
        <v>3793</v>
      </c>
      <c r="H4557" s="338">
        <v>42767</v>
      </c>
      <c r="I4557" s="337" t="s">
        <v>19695</v>
      </c>
      <c r="J4557" s="337" t="s">
        <v>36</v>
      </c>
      <c r="K4557" s="337" t="s">
        <v>19695</v>
      </c>
      <c r="L4557" s="337" t="s">
        <v>19695</v>
      </c>
      <c r="M4557" s="337" t="s">
        <v>19695</v>
      </c>
      <c r="N4557" s="337" t="s">
        <v>19695</v>
      </c>
      <c r="O4557" s="337" t="s">
        <v>19695</v>
      </c>
      <c r="P4557" s="337" t="s">
        <v>19695</v>
      </c>
      <c r="Q4557" s="337" t="s">
        <v>19695</v>
      </c>
      <c r="R4557" s="337" t="s">
        <v>52</v>
      </c>
      <c r="S4557" s="337" t="s">
        <v>393</v>
      </c>
      <c r="T4557" s="337" t="s">
        <v>69</v>
      </c>
      <c r="U4557" s="337" t="s">
        <v>6099</v>
      </c>
      <c r="V4557" s="337">
        <v>2</v>
      </c>
      <c r="W4557" s="337" t="s">
        <v>19695</v>
      </c>
      <c r="X4557" s="337" t="s">
        <v>19695</v>
      </c>
      <c r="Y4557" s="337" t="s">
        <v>19695</v>
      </c>
      <c r="Z4557" s="337" t="s">
        <v>1745</v>
      </c>
      <c r="AA4557" s="337" t="s">
        <v>761</v>
      </c>
      <c r="AB4557" s="337" t="s">
        <v>762</v>
      </c>
      <c r="AC4557" s="337" t="s">
        <v>13533</v>
      </c>
    </row>
    <row r="4558" spans="1:29" ht="15.8" x14ac:dyDescent="0.25">
      <c r="A4558" s="337" t="s">
        <v>1723</v>
      </c>
      <c r="B4558" s="337" t="s">
        <v>6662</v>
      </c>
      <c r="C4558" s="337" t="s">
        <v>1821</v>
      </c>
      <c r="D4558" s="337" t="s">
        <v>449</v>
      </c>
      <c r="E4558" s="337" t="s">
        <v>3792</v>
      </c>
      <c r="F4558" s="338">
        <v>42717</v>
      </c>
      <c r="G4558" s="337" t="s">
        <v>3793</v>
      </c>
      <c r="H4558" s="338">
        <v>42767</v>
      </c>
      <c r="I4558" s="337" t="s">
        <v>19695</v>
      </c>
      <c r="J4558" s="337" t="s">
        <v>36</v>
      </c>
      <c r="K4558" s="337" t="s">
        <v>19695</v>
      </c>
      <c r="L4558" s="337" t="s">
        <v>19695</v>
      </c>
      <c r="M4558" s="337" t="s">
        <v>19695</v>
      </c>
      <c r="N4558" s="337" t="s">
        <v>19695</v>
      </c>
      <c r="O4558" s="337" t="s">
        <v>19695</v>
      </c>
      <c r="P4558" s="337" t="s">
        <v>19695</v>
      </c>
      <c r="Q4558" s="337" t="s">
        <v>19695</v>
      </c>
      <c r="R4558" s="337" t="s">
        <v>71</v>
      </c>
      <c r="S4558" s="337" t="s">
        <v>71</v>
      </c>
      <c r="T4558" s="337" t="s">
        <v>3301</v>
      </c>
      <c r="U4558" s="337" t="s">
        <v>6663</v>
      </c>
      <c r="V4558" s="337">
        <v>10</v>
      </c>
      <c r="W4558" s="337" t="s">
        <v>19695</v>
      </c>
      <c r="X4558" s="337" t="s">
        <v>19695</v>
      </c>
      <c r="Y4558" s="337" t="s">
        <v>19695</v>
      </c>
      <c r="Z4558" s="337" t="s">
        <v>1745</v>
      </c>
      <c r="AA4558" s="337" t="s">
        <v>853</v>
      </c>
      <c r="AB4558" s="337" t="s">
        <v>854</v>
      </c>
      <c r="AC4558" s="337" t="s">
        <v>13725</v>
      </c>
    </row>
    <row r="4559" spans="1:29" ht="15.8" x14ac:dyDescent="0.25">
      <c r="A4559" s="337" t="s">
        <v>1723</v>
      </c>
      <c r="B4559" s="337" t="s">
        <v>4035</v>
      </c>
      <c r="C4559" s="337" t="s">
        <v>1821</v>
      </c>
      <c r="D4559" s="337" t="s">
        <v>449</v>
      </c>
      <c r="E4559" s="337" t="s">
        <v>3792</v>
      </c>
      <c r="F4559" s="338">
        <v>42717</v>
      </c>
      <c r="G4559" s="337" t="s">
        <v>3793</v>
      </c>
      <c r="H4559" s="338">
        <v>42767</v>
      </c>
      <c r="I4559" s="337" t="s">
        <v>19695</v>
      </c>
      <c r="J4559" s="337" t="s">
        <v>36</v>
      </c>
      <c r="K4559" s="337" t="s">
        <v>19695</v>
      </c>
      <c r="L4559" s="337" t="s">
        <v>19695</v>
      </c>
      <c r="M4559" s="337" t="s">
        <v>19695</v>
      </c>
      <c r="N4559" s="337" t="s">
        <v>19695</v>
      </c>
      <c r="O4559" s="337" t="s">
        <v>19695</v>
      </c>
      <c r="P4559" s="337" t="s">
        <v>19695</v>
      </c>
      <c r="Q4559" s="337" t="s">
        <v>19695</v>
      </c>
      <c r="R4559" s="337" t="s">
        <v>45</v>
      </c>
      <c r="S4559" s="337" t="s">
        <v>80</v>
      </c>
      <c r="T4559" s="337" t="s">
        <v>3860</v>
      </c>
      <c r="U4559" s="337" t="s">
        <v>4036</v>
      </c>
      <c r="V4559" s="337">
        <v>6</v>
      </c>
      <c r="W4559" s="337" t="s">
        <v>19695</v>
      </c>
      <c r="X4559" s="337" t="s">
        <v>19695</v>
      </c>
      <c r="Y4559" s="337" t="s">
        <v>19695</v>
      </c>
      <c r="Z4559" s="337" t="s">
        <v>1753</v>
      </c>
      <c r="AA4559" s="337" t="s">
        <v>717</v>
      </c>
      <c r="AB4559" s="337" t="s">
        <v>718</v>
      </c>
      <c r="AC4559" s="337" t="s">
        <v>13530</v>
      </c>
    </row>
    <row r="4560" spans="1:29" ht="15.8" x14ac:dyDescent="0.25">
      <c r="A4560" s="337" t="s">
        <v>1723</v>
      </c>
      <c r="B4560" s="337" t="s">
        <v>3839</v>
      </c>
      <c r="C4560" s="337" t="s">
        <v>1821</v>
      </c>
      <c r="D4560" s="337" t="s">
        <v>449</v>
      </c>
      <c r="E4560" s="337" t="s">
        <v>3792</v>
      </c>
      <c r="F4560" s="338">
        <v>42717</v>
      </c>
      <c r="G4560" s="337" t="s">
        <v>3793</v>
      </c>
      <c r="H4560" s="338">
        <v>42767</v>
      </c>
      <c r="I4560" s="337" t="s">
        <v>19695</v>
      </c>
      <c r="J4560" s="337" t="s">
        <v>16</v>
      </c>
      <c r="K4560" s="337" t="s">
        <v>19695</v>
      </c>
      <c r="L4560" s="337" t="s">
        <v>19695</v>
      </c>
      <c r="M4560" s="337" t="s">
        <v>19695</v>
      </c>
      <c r="N4560" s="337" t="s">
        <v>19695</v>
      </c>
      <c r="O4560" s="337" t="s">
        <v>19695</v>
      </c>
      <c r="P4560" s="337" t="s">
        <v>19695</v>
      </c>
      <c r="Q4560" s="337" t="s">
        <v>19695</v>
      </c>
      <c r="R4560" s="337" t="s">
        <v>15</v>
      </c>
      <c r="S4560" s="337" t="s">
        <v>1762</v>
      </c>
      <c r="T4560" s="337" t="s">
        <v>1110</v>
      </c>
      <c r="U4560" s="337" t="s">
        <v>449</v>
      </c>
      <c r="V4560" s="337">
        <v>8</v>
      </c>
      <c r="W4560" s="337" t="s">
        <v>19695</v>
      </c>
      <c r="X4560" s="337" t="s">
        <v>19695</v>
      </c>
      <c r="Y4560" s="337" t="s">
        <v>19695</v>
      </c>
      <c r="Z4560" s="337" t="s">
        <v>1753</v>
      </c>
      <c r="AA4560" s="337" t="s">
        <v>735</v>
      </c>
      <c r="AB4560" s="337" t="s">
        <v>718</v>
      </c>
      <c r="AC4560" s="337" t="s">
        <v>13530</v>
      </c>
    </row>
    <row r="4561" spans="1:29" ht="15.8" x14ac:dyDescent="0.25">
      <c r="A4561" s="337" t="s">
        <v>1723</v>
      </c>
      <c r="B4561" s="337" t="s">
        <v>3927</v>
      </c>
      <c r="C4561" s="337" t="s">
        <v>1821</v>
      </c>
      <c r="D4561" s="337" t="s">
        <v>449</v>
      </c>
      <c r="E4561" s="337" t="s">
        <v>3792</v>
      </c>
      <c r="F4561" s="338">
        <v>42717</v>
      </c>
      <c r="G4561" s="337" t="s">
        <v>3793</v>
      </c>
      <c r="H4561" s="338">
        <v>42767</v>
      </c>
      <c r="I4561" s="337" t="s">
        <v>19695</v>
      </c>
      <c r="J4561" s="337" t="s">
        <v>16</v>
      </c>
      <c r="K4561" s="337" t="s">
        <v>19695</v>
      </c>
      <c r="L4561" s="337" t="s">
        <v>19695</v>
      </c>
      <c r="M4561" s="337" t="s">
        <v>19695</v>
      </c>
      <c r="N4561" s="337" t="s">
        <v>19695</v>
      </c>
      <c r="O4561" s="337" t="s">
        <v>19695</v>
      </c>
      <c r="P4561" s="337" t="s">
        <v>19695</v>
      </c>
      <c r="Q4561" s="337" t="s">
        <v>19695</v>
      </c>
      <c r="R4561" s="337" t="s">
        <v>35</v>
      </c>
      <c r="S4561" s="337" t="s">
        <v>399</v>
      </c>
      <c r="T4561" s="337" t="s">
        <v>3928</v>
      </c>
      <c r="U4561" s="337" t="s">
        <v>3929</v>
      </c>
      <c r="V4561" s="337">
        <v>8</v>
      </c>
      <c r="W4561" s="337" t="s">
        <v>19695</v>
      </c>
      <c r="X4561" s="337" t="s">
        <v>19695</v>
      </c>
      <c r="Y4561" s="337" t="s">
        <v>19695</v>
      </c>
      <c r="Z4561" s="337" t="s">
        <v>1753</v>
      </c>
      <c r="AA4561" s="337" t="s">
        <v>735</v>
      </c>
      <c r="AB4561" s="337" t="s">
        <v>718</v>
      </c>
      <c r="AC4561" s="337" t="s">
        <v>13530</v>
      </c>
    </row>
    <row r="4562" spans="1:29" ht="15.8" x14ac:dyDescent="0.25">
      <c r="A4562" s="337" t="s">
        <v>1723</v>
      </c>
      <c r="B4562" s="337" t="s">
        <v>3930</v>
      </c>
      <c r="C4562" s="337" t="s">
        <v>1725</v>
      </c>
      <c r="D4562" s="337" t="s">
        <v>13527</v>
      </c>
      <c r="E4562" s="337" t="s">
        <v>3792</v>
      </c>
      <c r="F4562" s="338">
        <v>42717</v>
      </c>
      <c r="G4562" s="337" t="s">
        <v>3793</v>
      </c>
      <c r="H4562" s="338">
        <v>42767</v>
      </c>
      <c r="I4562" s="337" t="s">
        <v>19695</v>
      </c>
      <c r="J4562" s="337" t="s">
        <v>36</v>
      </c>
      <c r="K4562" s="337" t="s">
        <v>19695</v>
      </c>
      <c r="L4562" s="337" t="s">
        <v>19695</v>
      </c>
      <c r="M4562" s="337" t="s">
        <v>19695</v>
      </c>
      <c r="N4562" s="337" t="s">
        <v>19695</v>
      </c>
      <c r="O4562" s="337" t="s">
        <v>19695</v>
      </c>
      <c r="P4562" s="337" t="s">
        <v>19695</v>
      </c>
      <c r="Q4562" s="337" t="s">
        <v>19695</v>
      </c>
      <c r="R4562" s="337" t="s">
        <v>112</v>
      </c>
      <c r="S4562" s="337" t="s">
        <v>115</v>
      </c>
      <c r="T4562" s="337" t="s">
        <v>15384</v>
      </c>
      <c r="U4562" s="337" t="s">
        <v>3931</v>
      </c>
      <c r="V4562" s="337">
        <v>8</v>
      </c>
      <c r="W4562" s="337" t="s">
        <v>19695</v>
      </c>
      <c r="X4562" s="337" t="s">
        <v>19695</v>
      </c>
      <c r="Y4562" s="337" t="s">
        <v>19695</v>
      </c>
      <c r="Z4562" s="337" t="s">
        <v>1753</v>
      </c>
      <c r="AA4562" s="337" t="s">
        <v>766</v>
      </c>
      <c r="AB4562" s="337" t="s">
        <v>718</v>
      </c>
      <c r="AC4562" s="337" t="s">
        <v>13530</v>
      </c>
    </row>
    <row r="4563" spans="1:29" ht="15.8" x14ac:dyDescent="0.25">
      <c r="A4563" s="337" t="s">
        <v>1723</v>
      </c>
      <c r="B4563" s="337" t="s">
        <v>3934</v>
      </c>
      <c r="C4563" s="337" t="s">
        <v>1821</v>
      </c>
      <c r="D4563" s="337" t="s">
        <v>449</v>
      </c>
      <c r="E4563" s="337" t="s">
        <v>3792</v>
      </c>
      <c r="F4563" s="338">
        <v>42717</v>
      </c>
      <c r="G4563" s="337" t="s">
        <v>3793</v>
      </c>
      <c r="H4563" s="338">
        <v>42767</v>
      </c>
      <c r="I4563" s="337" t="s">
        <v>19695</v>
      </c>
      <c r="J4563" s="337" t="s">
        <v>36</v>
      </c>
      <c r="K4563" s="337" t="s">
        <v>19695</v>
      </c>
      <c r="L4563" s="337" t="s">
        <v>19695</v>
      </c>
      <c r="M4563" s="337" t="s">
        <v>19695</v>
      </c>
      <c r="N4563" s="337" t="s">
        <v>19695</v>
      </c>
      <c r="O4563" s="337" t="s">
        <v>19695</v>
      </c>
      <c r="P4563" s="337" t="s">
        <v>19695</v>
      </c>
      <c r="Q4563" s="337" t="s">
        <v>19695</v>
      </c>
      <c r="R4563" s="337" t="s">
        <v>15</v>
      </c>
      <c r="S4563" s="337" t="s">
        <v>1086</v>
      </c>
      <c r="T4563" s="337" t="s">
        <v>1086</v>
      </c>
      <c r="U4563" s="337" t="s">
        <v>3935</v>
      </c>
      <c r="V4563" s="337">
        <v>8</v>
      </c>
      <c r="W4563" s="337" t="s">
        <v>19695</v>
      </c>
      <c r="X4563" s="337" t="s">
        <v>19695</v>
      </c>
      <c r="Y4563" s="337" t="s">
        <v>19695</v>
      </c>
      <c r="Z4563" s="337" t="s">
        <v>1753</v>
      </c>
      <c r="AA4563" s="337" t="s">
        <v>735</v>
      </c>
      <c r="AB4563" s="337" t="s">
        <v>718</v>
      </c>
      <c r="AC4563" s="337" t="s">
        <v>13530</v>
      </c>
    </row>
    <row r="4564" spans="1:29" ht="15.8" x14ac:dyDescent="0.25">
      <c r="A4564" s="337" t="s">
        <v>1723</v>
      </c>
      <c r="B4564" s="337" t="s">
        <v>4017</v>
      </c>
      <c r="C4564" s="337" t="s">
        <v>1821</v>
      </c>
      <c r="D4564" s="337" t="s">
        <v>449</v>
      </c>
      <c r="E4564" s="337" t="s">
        <v>3792</v>
      </c>
      <c r="F4564" s="338">
        <v>42717</v>
      </c>
      <c r="G4564" s="337" t="s">
        <v>3793</v>
      </c>
      <c r="H4564" s="338">
        <v>42767</v>
      </c>
      <c r="I4564" s="337" t="s">
        <v>19695</v>
      </c>
      <c r="J4564" s="337" t="s">
        <v>16</v>
      </c>
      <c r="K4564" s="337" t="s">
        <v>19695</v>
      </c>
      <c r="L4564" s="337" t="s">
        <v>19695</v>
      </c>
      <c r="M4564" s="337" t="s">
        <v>19695</v>
      </c>
      <c r="N4564" s="337" t="s">
        <v>19695</v>
      </c>
      <c r="O4564" s="337" t="s">
        <v>19695</v>
      </c>
      <c r="P4564" s="337" t="s">
        <v>19695</v>
      </c>
      <c r="Q4564" s="337" t="s">
        <v>19695</v>
      </c>
      <c r="R4564" s="337" t="s">
        <v>35</v>
      </c>
      <c r="S4564" s="337" t="s">
        <v>985</v>
      </c>
      <c r="T4564" s="337" t="s">
        <v>3581</v>
      </c>
      <c r="U4564" s="337" t="s">
        <v>2094</v>
      </c>
      <c r="V4564" s="337">
        <v>8</v>
      </c>
      <c r="W4564" s="337" t="s">
        <v>19695</v>
      </c>
      <c r="X4564" s="337" t="s">
        <v>19695</v>
      </c>
      <c r="Y4564" s="337" t="s">
        <v>19695</v>
      </c>
      <c r="Z4564" s="337" t="s">
        <v>1753</v>
      </c>
      <c r="AA4564" s="337" t="s">
        <v>717</v>
      </c>
      <c r="AB4564" s="337" t="s">
        <v>718</v>
      </c>
      <c r="AC4564" s="337" t="s">
        <v>13530</v>
      </c>
    </row>
    <row r="4565" spans="1:29" ht="15.8" x14ac:dyDescent="0.25">
      <c r="A4565" s="337" t="s">
        <v>1723</v>
      </c>
      <c r="B4565" s="337" t="s">
        <v>4031</v>
      </c>
      <c r="C4565" s="337" t="s">
        <v>1821</v>
      </c>
      <c r="D4565" s="337" t="s">
        <v>449</v>
      </c>
      <c r="E4565" s="337" t="s">
        <v>3792</v>
      </c>
      <c r="F4565" s="338">
        <v>42717</v>
      </c>
      <c r="G4565" s="337" t="s">
        <v>3793</v>
      </c>
      <c r="H4565" s="338">
        <v>42767</v>
      </c>
      <c r="I4565" s="337" t="s">
        <v>19695</v>
      </c>
      <c r="J4565" s="337" t="s">
        <v>36</v>
      </c>
      <c r="K4565" s="337" t="s">
        <v>19695</v>
      </c>
      <c r="L4565" s="337" t="s">
        <v>19695</v>
      </c>
      <c r="M4565" s="337" t="s">
        <v>19695</v>
      </c>
      <c r="N4565" s="337" t="s">
        <v>19695</v>
      </c>
      <c r="O4565" s="337" t="s">
        <v>19695</v>
      </c>
      <c r="P4565" s="337" t="s">
        <v>19695</v>
      </c>
      <c r="Q4565" s="337" t="s">
        <v>19695</v>
      </c>
      <c r="R4565" s="337" t="s">
        <v>109</v>
      </c>
      <c r="S4565" s="337" t="s">
        <v>1122</v>
      </c>
      <c r="T4565" s="337" t="s">
        <v>3923</v>
      </c>
      <c r="U4565" s="337" t="s">
        <v>2194</v>
      </c>
      <c r="V4565" s="337">
        <v>8</v>
      </c>
      <c r="W4565" s="337" t="s">
        <v>19695</v>
      </c>
      <c r="X4565" s="337" t="s">
        <v>19695</v>
      </c>
      <c r="Y4565" s="337" t="s">
        <v>19695</v>
      </c>
      <c r="Z4565" s="337" t="s">
        <v>1753</v>
      </c>
      <c r="AA4565" s="337" t="s">
        <v>766</v>
      </c>
      <c r="AB4565" s="337" t="s">
        <v>718</v>
      </c>
      <c r="AC4565" s="337" t="s">
        <v>13530</v>
      </c>
    </row>
    <row r="4566" spans="1:29" ht="15.8" x14ac:dyDescent="0.25">
      <c r="A4566" s="337" t="s">
        <v>1723</v>
      </c>
      <c r="B4566" s="337" t="s">
        <v>4113</v>
      </c>
      <c r="C4566" s="337" t="s">
        <v>1821</v>
      </c>
      <c r="D4566" s="337" t="s">
        <v>449</v>
      </c>
      <c r="E4566" s="337" t="s">
        <v>3792</v>
      </c>
      <c r="F4566" s="338">
        <v>42717</v>
      </c>
      <c r="G4566" s="337" t="s">
        <v>3793</v>
      </c>
      <c r="H4566" s="338">
        <v>42767</v>
      </c>
      <c r="I4566" s="337" t="s">
        <v>19695</v>
      </c>
      <c r="J4566" s="337" t="s">
        <v>36</v>
      </c>
      <c r="K4566" s="337" t="s">
        <v>19695</v>
      </c>
      <c r="L4566" s="337" t="s">
        <v>19695</v>
      </c>
      <c r="M4566" s="337" t="s">
        <v>19695</v>
      </c>
      <c r="N4566" s="337" t="s">
        <v>19695</v>
      </c>
      <c r="O4566" s="337" t="s">
        <v>19695</v>
      </c>
      <c r="P4566" s="337" t="s">
        <v>19695</v>
      </c>
      <c r="Q4566" s="337" t="s">
        <v>19695</v>
      </c>
      <c r="R4566" s="337" t="s">
        <v>15</v>
      </c>
      <c r="S4566" s="337" t="s">
        <v>1086</v>
      </c>
      <c r="T4566" s="337" t="s">
        <v>1086</v>
      </c>
      <c r="U4566" s="337" t="s">
        <v>4114</v>
      </c>
      <c r="V4566" s="337">
        <v>8</v>
      </c>
      <c r="W4566" s="337" t="s">
        <v>19695</v>
      </c>
      <c r="X4566" s="337" t="s">
        <v>19695</v>
      </c>
      <c r="Y4566" s="337" t="s">
        <v>19695</v>
      </c>
      <c r="Z4566" s="337" t="s">
        <v>1753</v>
      </c>
      <c r="AA4566" s="337" t="s">
        <v>735</v>
      </c>
      <c r="AB4566" s="337" t="s">
        <v>718</v>
      </c>
      <c r="AC4566" s="337" t="s">
        <v>13530</v>
      </c>
    </row>
    <row r="4567" spans="1:29" ht="15.8" x14ac:dyDescent="0.25">
      <c r="A4567" s="337" t="s">
        <v>1723</v>
      </c>
      <c r="B4567" s="337" t="s">
        <v>3876</v>
      </c>
      <c r="C4567" s="337" t="s">
        <v>1821</v>
      </c>
      <c r="D4567" s="337" t="s">
        <v>449</v>
      </c>
      <c r="E4567" s="337" t="s">
        <v>3792</v>
      </c>
      <c r="F4567" s="338">
        <v>42717</v>
      </c>
      <c r="G4567" s="337" t="s">
        <v>3793</v>
      </c>
      <c r="H4567" s="338">
        <v>42767</v>
      </c>
      <c r="I4567" s="337" t="s">
        <v>19695</v>
      </c>
      <c r="J4567" s="337" t="s">
        <v>36</v>
      </c>
      <c r="K4567" s="337" t="s">
        <v>19695</v>
      </c>
      <c r="L4567" s="337" t="s">
        <v>19695</v>
      </c>
      <c r="M4567" s="337" t="s">
        <v>19695</v>
      </c>
      <c r="N4567" s="337" t="s">
        <v>19695</v>
      </c>
      <c r="O4567" s="337" t="s">
        <v>19695</v>
      </c>
      <c r="P4567" s="337" t="s">
        <v>19695</v>
      </c>
      <c r="Q4567" s="337" t="s">
        <v>19695</v>
      </c>
      <c r="R4567" s="337" t="s">
        <v>56</v>
      </c>
      <c r="S4567" s="337" t="s">
        <v>79</v>
      </c>
      <c r="T4567" s="337" t="s">
        <v>1938</v>
      </c>
      <c r="U4567" s="337" t="s">
        <v>3503</v>
      </c>
      <c r="V4567" s="337">
        <v>10</v>
      </c>
      <c r="W4567" s="337" t="s">
        <v>19695</v>
      </c>
      <c r="X4567" s="337" t="s">
        <v>19695</v>
      </c>
      <c r="Y4567" s="337" t="s">
        <v>19695</v>
      </c>
      <c r="Z4567" s="337" t="s">
        <v>1753</v>
      </c>
      <c r="AA4567" s="337" t="s">
        <v>735</v>
      </c>
      <c r="AB4567" s="337" t="s">
        <v>718</v>
      </c>
      <c r="AC4567" s="337" t="s">
        <v>13530</v>
      </c>
    </row>
    <row r="4568" spans="1:29" ht="15.8" x14ac:dyDescent="0.25">
      <c r="A4568" s="337" t="s">
        <v>1723</v>
      </c>
      <c r="B4568" s="337" t="s">
        <v>4028</v>
      </c>
      <c r="C4568" s="337" t="s">
        <v>1821</v>
      </c>
      <c r="D4568" s="337" t="s">
        <v>449</v>
      </c>
      <c r="E4568" s="337" t="s">
        <v>3792</v>
      </c>
      <c r="F4568" s="338">
        <v>42717</v>
      </c>
      <c r="G4568" s="337" t="s">
        <v>3793</v>
      </c>
      <c r="H4568" s="338">
        <v>42767</v>
      </c>
      <c r="I4568" s="337" t="s">
        <v>19695</v>
      </c>
      <c r="J4568" s="337" t="s">
        <v>16</v>
      </c>
      <c r="K4568" s="337" t="s">
        <v>19695</v>
      </c>
      <c r="L4568" s="337" t="s">
        <v>19695</v>
      </c>
      <c r="M4568" s="337" t="s">
        <v>19695</v>
      </c>
      <c r="N4568" s="337" t="s">
        <v>19695</v>
      </c>
      <c r="O4568" s="337" t="s">
        <v>19695</v>
      </c>
      <c r="P4568" s="337" t="s">
        <v>19695</v>
      </c>
      <c r="Q4568" s="337" t="s">
        <v>19695</v>
      </c>
      <c r="R4568" s="337" t="s">
        <v>109</v>
      </c>
      <c r="S4568" s="337" t="s">
        <v>1122</v>
      </c>
      <c r="T4568" s="337" t="s">
        <v>2871</v>
      </c>
      <c r="U4568" s="337" t="s">
        <v>2885</v>
      </c>
      <c r="V4568" s="337">
        <v>12</v>
      </c>
      <c r="W4568" s="337" t="s">
        <v>19695</v>
      </c>
      <c r="X4568" s="337" t="s">
        <v>19695</v>
      </c>
      <c r="Y4568" s="337" t="s">
        <v>19695</v>
      </c>
      <c r="Z4568" s="337" t="s">
        <v>1753</v>
      </c>
      <c r="AA4568" s="337" t="s">
        <v>766</v>
      </c>
      <c r="AB4568" s="337" t="s">
        <v>718</v>
      </c>
      <c r="AC4568" s="337" t="s">
        <v>13530</v>
      </c>
    </row>
    <row r="4569" spans="1:29" ht="15.8" x14ac:dyDescent="0.25">
      <c r="A4569" s="337" t="s">
        <v>1723</v>
      </c>
      <c r="B4569" s="337" t="s">
        <v>412</v>
      </c>
      <c r="C4569" s="337" t="s">
        <v>1821</v>
      </c>
      <c r="D4569" s="337" t="s">
        <v>449</v>
      </c>
      <c r="E4569" s="337" t="s">
        <v>3792</v>
      </c>
      <c r="F4569" s="338">
        <v>42717</v>
      </c>
      <c r="G4569" s="337" t="s">
        <v>3793</v>
      </c>
      <c r="H4569" s="338">
        <v>42767</v>
      </c>
      <c r="I4569" s="337" t="s">
        <v>19695</v>
      </c>
      <c r="J4569" s="337" t="s">
        <v>36</v>
      </c>
      <c r="K4569" s="337" t="s">
        <v>19695</v>
      </c>
      <c r="L4569" s="337" t="s">
        <v>19695</v>
      </c>
      <c r="M4569" s="337" t="s">
        <v>19695</v>
      </c>
      <c r="N4569" s="337" t="s">
        <v>19695</v>
      </c>
      <c r="O4569" s="337" t="s">
        <v>19695</v>
      </c>
      <c r="P4569" s="337" t="s">
        <v>19695</v>
      </c>
      <c r="Q4569" s="337" t="s">
        <v>19695</v>
      </c>
      <c r="R4569" s="337" t="s">
        <v>56</v>
      </c>
      <c r="S4569" s="337" t="s">
        <v>57</v>
      </c>
      <c r="T4569" s="337" t="s">
        <v>413</v>
      </c>
      <c r="U4569" s="337" t="s">
        <v>757</v>
      </c>
      <c r="V4569" s="337">
        <v>8</v>
      </c>
      <c r="W4569" s="337" t="s">
        <v>19695</v>
      </c>
      <c r="X4569" s="337" t="s">
        <v>19695</v>
      </c>
      <c r="Y4569" s="337" t="s">
        <v>19695</v>
      </c>
      <c r="Z4569" s="337" t="s">
        <v>1753</v>
      </c>
      <c r="AA4569" s="337" t="s">
        <v>717</v>
      </c>
      <c r="AB4569" s="337" t="s">
        <v>718</v>
      </c>
      <c r="AC4569" s="337" t="s">
        <v>15387</v>
      </c>
    </row>
    <row r="4570" spans="1:29" ht="15.8" x14ac:dyDescent="0.25">
      <c r="A4570" s="337" t="s">
        <v>1723</v>
      </c>
      <c r="B4570" s="337" t="s">
        <v>5722</v>
      </c>
      <c r="C4570" s="337" t="s">
        <v>1821</v>
      </c>
      <c r="D4570" s="337" t="s">
        <v>449</v>
      </c>
      <c r="E4570" s="337" t="s">
        <v>3792</v>
      </c>
      <c r="F4570" s="338">
        <v>42717</v>
      </c>
      <c r="G4570" s="337" t="s">
        <v>3793</v>
      </c>
      <c r="H4570" s="338">
        <v>42767</v>
      </c>
      <c r="I4570" s="337" t="s">
        <v>19695</v>
      </c>
      <c r="J4570" s="337" t="s">
        <v>36</v>
      </c>
      <c r="K4570" s="337" t="s">
        <v>19695</v>
      </c>
      <c r="L4570" s="337" t="s">
        <v>19695</v>
      </c>
      <c r="M4570" s="337" t="s">
        <v>19695</v>
      </c>
      <c r="N4570" s="337" t="s">
        <v>19695</v>
      </c>
      <c r="O4570" s="337" t="s">
        <v>19695</v>
      </c>
      <c r="P4570" s="337" t="s">
        <v>19695</v>
      </c>
      <c r="Q4570" s="337" t="s">
        <v>19695</v>
      </c>
      <c r="R4570" s="337" t="s">
        <v>56</v>
      </c>
      <c r="S4570" s="337" t="s">
        <v>79</v>
      </c>
      <c r="T4570" s="337" t="s">
        <v>1374</v>
      </c>
      <c r="U4570" s="337" t="s">
        <v>5723</v>
      </c>
      <c r="V4570" s="337">
        <v>8</v>
      </c>
      <c r="W4570" s="337" t="s">
        <v>19695</v>
      </c>
      <c r="X4570" s="337" t="s">
        <v>19695</v>
      </c>
      <c r="Y4570" s="337" t="s">
        <v>19695</v>
      </c>
      <c r="Z4570" s="337" t="s">
        <v>1753</v>
      </c>
      <c r="AA4570" s="337" t="s">
        <v>717</v>
      </c>
      <c r="AB4570" s="337" t="s">
        <v>718</v>
      </c>
      <c r="AC4570" s="337" t="s">
        <v>15387</v>
      </c>
    </row>
    <row r="4571" spans="1:29" ht="15.8" x14ac:dyDescent="0.25">
      <c r="A4571" s="337" t="s">
        <v>1723</v>
      </c>
      <c r="B4571" s="337" t="s">
        <v>5731</v>
      </c>
      <c r="C4571" s="337" t="s">
        <v>1821</v>
      </c>
      <c r="D4571" s="337" t="s">
        <v>449</v>
      </c>
      <c r="E4571" s="337" t="s">
        <v>3792</v>
      </c>
      <c r="F4571" s="338">
        <v>42717</v>
      </c>
      <c r="G4571" s="337" t="s">
        <v>3793</v>
      </c>
      <c r="H4571" s="338">
        <v>42767</v>
      </c>
      <c r="I4571" s="337" t="s">
        <v>19695</v>
      </c>
      <c r="J4571" s="337" t="s">
        <v>36</v>
      </c>
      <c r="K4571" s="337" t="s">
        <v>19695</v>
      </c>
      <c r="L4571" s="337" t="s">
        <v>19695</v>
      </c>
      <c r="M4571" s="337" t="s">
        <v>19695</v>
      </c>
      <c r="N4571" s="337" t="s">
        <v>19695</v>
      </c>
      <c r="O4571" s="337" t="s">
        <v>19695</v>
      </c>
      <c r="P4571" s="337" t="s">
        <v>19695</v>
      </c>
      <c r="Q4571" s="337" t="s">
        <v>19695</v>
      </c>
      <c r="R4571" s="337" t="s">
        <v>130</v>
      </c>
      <c r="S4571" s="337" t="s">
        <v>147</v>
      </c>
      <c r="T4571" s="337" t="s">
        <v>1328</v>
      </c>
      <c r="U4571" s="337" t="s">
        <v>5699</v>
      </c>
      <c r="V4571" s="337">
        <v>8</v>
      </c>
      <c r="W4571" s="337" t="s">
        <v>19695</v>
      </c>
      <c r="X4571" s="337" t="s">
        <v>19695</v>
      </c>
      <c r="Y4571" s="337" t="s">
        <v>19695</v>
      </c>
      <c r="Z4571" s="337" t="s">
        <v>1753</v>
      </c>
      <c r="AA4571" s="337" t="s">
        <v>717</v>
      </c>
      <c r="AB4571" s="337" t="s">
        <v>718</v>
      </c>
      <c r="AC4571" s="337" t="s">
        <v>15387</v>
      </c>
    </row>
    <row r="4572" spans="1:29" ht="15.8" x14ac:dyDescent="0.25">
      <c r="A4572" s="337" t="s">
        <v>1723</v>
      </c>
      <c r="B4572" s="337" t="s">
        <v>5724</v>
      </c>
      <c r="C4572" s="337" t="s">
        <v>1821</v>
      </c>
      <c r="D4572" s="337" t="s">
        <v>449</v>
      </c>
      <c r="E4572" s="337" t="s">
        <v>3792</v>
      </c>
      <c r="F4572" s="338">
        <v>42717</v>
      </c>
      <c r="G4572" s="337" t="s">
        <v>3793</v>
      </c>
      <c r="H4572" s="338">
        <v>42767</v>
      </c>
      <c r="I4572" s="337" t="s">
        <v>19695</v>
      </c>
      <c r="J4572" s="337" t="s">
        <v>16</v>
      </c>
      <c r="K4572" s="337" t="s">
        <v>19695</v>
      </c>
      <c r="L4572" s="337" t="s">
        <v>19695</v>
      </c>
      <c r="M4572" s="337" t="s">
        <v>19695</v>
      </c>
      <c r="N4572" s="337" t="s">
        <v>19695</v>
      </c>
      <c r="O4572" s="337" t="s">
        <v>19695</v>
      </c>
      <c r="P4572" s="337" t="s">
        <v>19695</v>
      </c>
      <c r="Q4572" s="337" t="s">
        <v>19695</v>
      </c>
      <c r="R4572" s="337" t="s">
        <v>56</v>
      </c>
      <c r="S4572" s="337" t="s">
        <v>79</v>
      </c>
      <c r="T4572" s="337" t="s">
        <v>1939</v>
      </c>
      <c r="U4572" s="337" t="s">
        <v>5725</v>
      </c>
      <c r="V4572" s="337">
        <v>8</v>
      </c>
      <c r="W4572" s="337" t="s">
        <v>19695</v>
      </c>
      <c r="X4572" s="337" t="s">
        <v>19695</v>
      </c>
      <c r="Y4572" s="337" t="s">
        <v>19695</v>
      </c>
      <c r="Z4572" s="337" t="s">
        <v>1753</v>
      </c>
      <c r="AA4572" s="337" t="s">
        <v>717</v>
      </c>
      <c r="AB4572" s="337" t="s">
        <v>718</v>
      </c>
      <c r="AC4572" s="337" t="s">
        <v>15387</v>
      </c>
    </row>
    <row r="4573" spans="1:29" ht="15.8" x14ac:dyDescent="0.25">
      <c r="A4573" s="337" t="s">
        <v>1723</v>
      </c>
      <c r="B4573" s="337" t="s">
        <v>5833</v>
      </c>
      <c r="C4573" s="337" t="s">
        <v>1821</v>
      </c>
      <c r="D4573" s="337" t="s">
        <v>449</v>
      </c>
      <c r="E4573" s="337" t="s">
        <v>3792</v>
      </c>
      <c r="F4573" s="338">
        <v>42717</v>
      </c>
      <c r="G4573" s="337" t="s">
        <v>3793</v>
      </c>
      <c r="H4573" s="338">
        <v>42767</v>
      </c>
      <c r="I4573" s="337" t="s">
        <v>19695</v>
      </c>
      <c r="J4573" s="337" t="s">
        <v>36</v>
      </c>
      <c r="K4573" s="337" t="s">
        <v>19695</v>
      </c>
      <c r="L4573" s="337" t="s">
        <v>19695</v>
      </c>
      <c r="M4573" s="337" t="s">
        <v>19695</v>
      </c>
      <c r="N4573" s="337" t="s">
        <v>19695</v>
      </c>
      <c r="O4573" s="337" t="s">
        <v>19695</v>
      </c>
      <c r="P4573" s="337" t="s">
        <v>19695</v>
      </c>
      <c r="Q4573" s="337" t="s">
        <v>19695</v>
      </c>
      <c r="R4573" s="337" t="s">
        <v>56</v>
      </c>
      <c r="S4573" s="337" t="s">
        <v>57</v>
      </c>
      <c r="T4573" s="337" t="s">
        <v>57</v>
      </c>
      <c r="U4573" s="337" t="s">
        <v>5834</v>
      </c>
      <c r="V4573" s="337">
        <v>6</v>
      </c>
      <c r="W4573" s="337" t="s">
        <v>19695</v>
      </c>
      <c r="X4573" s="337" t="s">
        <v>19695</v>
      </c>
      <c r="Y4573" s="337" t="s">
        <v>19695</v>
      </c>
      <c r="Z4573" s="337" t="s">
        <v>1753</v>
      </c>
      <c r="AA4573" s="337" t="s">
        <v>735</v>
      </c>
      <c r="AB4573" s="337" t="s">
        <v>718</v>
      </c>
      <c r="AC4573" s="337" t="s">
        <v>13648</v>
      </c>
    </row>
    <row r="4574" spans="1:29" ht="15.8" x14ac:dyDescent="0.25">
      <c r="A4574" s="337" t="s">
        <v>1723</v>
      </c>
      <c r="B4574" s="337" t="s">
        <v>5018</v>
      </c>
      <c r="C4574" s="337" t="s">
        <v>1821</v>
      </c>
      <c r="D4574" s="337" t="s">
        <v>449</v>
      </c>
      <c r="E4574" s="337" t="s">
        <v>3792</v>
      </c>
      <c r="F4574" s="338">
        <v>42717</v>
      </c>
      <c r="G4574" s="337" t="s">
        <v>3793</v>
      </c>
      <c r="H4574" s="338">
        <v>42767</v>
      </c>
      <c r="I4574" s="337" t="s">
        <v>19695</v>
      </c>
      <c r="J4574" s="337" t="s">
        <v>16</v>
      </c>
      <c r="K4574" s="337" t="s">
        <v>19695</v>
      </c>
      <c r="L4574" s="337" t="s">
        <v>19695</v>
      </c>
      <c r="M4574" s="337" t="s">
        <v>19695</v>
      </c>
      <c r="N4574" s="337" t="s">
        <v>19695</v>
      </c>
      <c r="O4574" s="337" t="s">
        <v>19695</v>
      </c>
      <c r="P4574" s="337" t="s">
        <v>19695</v>
      </c>
      <c r="Q4574" s="337" t="s">
        <v>19695</v>
      </c>
      <c r="R4574" s="337" t="s">
        <v>52</v>
      </c>
      <c r="S4574" s="337" t="s">
        <v>2081</v>
      </c>
      <c r="T4574" s="337" t="s">
        <v>1494</v>
      </c>
      <c r="U4574" s="337" t="s">
        <v>1956</v>
      </c>
      <c r="V4574" s="337">
        <v>8</v>
      </c>
      <c r="W4574" s="337" t="s">
        <v>19695</v>
      </c>
      <c r="X4574" s="337" t="s">
        <v>19695</v>
      </c>
      <c r="Y4574" s="337" t="s">
        <v>19695</v>
      </c>
      <c r="Z4574" s="337" t="s">
        <v>1753</v>
      </c>
      <c r="AA4574" s="337" t="s">
        <v>735</v>
      </c>
      <c r="AB4574" s="337" t="s">
        <v>718</v>
      </c>
      <c r="AC4574" s="337" t="s">
        <v>13651</v>
      </c>
    </row>
    <row r="4575" spans="1:29" ht="15.8" x14ac:dyDescent="0.25">
      <c r="A4575" s="337" t="s">
        <v>1723</v>
      </c>
      <c r="B4575" s="337" t="s">
        <v>5557</v>
      </c>
      <c r="C4575" s="337" t="s">
        <v>1821</v>
      </c>
      <c r="D4575" s="337" t="s">
        <v>449</v>
      </c>
      <c r="E4575" s="337" t="s">
        <v>3792</v>
      </c>
      <c r="F4575" s="338">
        <v>42717</v>
      </c>
      <c r="G4575" s="337" t="s">
        <v>3793</v>
      </c>
      <c r="H4575" s="338">
        <v>42767</v>
      </c>
      <c r="I4575" s="337" t="s">
        <v>19695</v>
      </c>
      <c r="J4575" s="337" t="s">
        <v>36</v>
      </c>
      <c r="K4575" s="337" t="s">
        <v>19695</v>
      </c>
      <c r="L4575" s="337" t="s">
        <v>19695</v>
      </c>
      <c r="M4575" s="337" t="s">
        <v>19695</v>
      </c>
      <c r="N4575" s="337" t="s">
        <v>19695</v>
      </c>
      <c r="O4575" s="337" t="s">
        <v>19695</v>
      </c>
      <c r="P4575" s="337" t="s">
        <v>19695</v>
      </c>
      <c r="Q4575" s="337" t="s">
        <v>19695</v>
      </c>
      <c r="R4575" s="337" t="s">
        <v>98</v>
      </c>
      <c r="S4575" s="337" t="s">
        <v>124</v>
      </c>
      <c r="T4575" s="337" t="s">
        <v>2795</v>
      </c>
      <c r="U4575" s="337" t="s">
        <v>1925</v>
      </c>
      <c r="V4575" s="337">
        <v>12</v>
      </c>
      <c r="W4575" s="337" t="s">
        <v>19695</v>
      </c>
      <c r="X4575" s="337" t="s">
        <v>19695</v>
      </c>
      <c r="Y4575" s="337" t="s">
        <v>19695</v>
      </c>
      <c r="Z4575" s="337" t="s">
        <v>1753</v>
      </c>
      <c r="AA4575" s="337" t="s">
        <v>735</v>
      </c>
      <c r="AB4575" s="337" t="s">
        <v>718</v>
      </c>
      <c r="AC4575" s="337" t="s">
        <v>15395</v>
      </c>
    </row>
    <row r="4576" spans="1:29" ht="15.8" x14ac:dyDescent="0.25">
      <c r="A4576" s="337" t="s">
        <v>1723</v>
      </c>
      <c r="B4576" s="337" t="s">
        <v>5525</v>
      </c>
      <c r="C4576" s="337" t="s">
        <v>1725</v>
      </c>
      <c r="D4576" s="337" t="s">
        <v>1726</v>
      </c>
      <c r="E4576" s="337" t="s">
        <v>3792</v>
      </c>
      <c r="F4576" s="338">
        <v>42717</v>
      </c>
      <c r="G4576" s="337" t="s">
        <v>3793</v>
      </c>
      <c r="H4576" s="338">
        <v>42767</v>
      </c>
      <c r="I4576" s="337" t="s">
        <v>19695</v>
      </c>
      <c r="J4576" s="337" t="s">
        <v>36</v>
      </c>
      <c r="K4576" s="337" t="s">
        <v>19695</v>
      </c>
      <c r="L4576" s="337" t="s">
        <v>19695</v>
      </c>
      <c r="M4576" s="337" t="s">
        <v>19695</v>
      </c>
      <c r="N4576" s="337" t="s">
        <v>19695</v>
      </c>
      <c r="O4576" s="337" t="s">
        <v>19695</v>
      </c>
      <c r="P4576" s="337" t="s">
        <v>19695</v>
      </c>
      <c r="Q4576" s="337" t="s">
        <v>19695</v>
      </c>
      <c r="R4576" s="337" t="s">
        <v>98</v>
      </c>
      <c r="S4576" s="337" t="s">
        <v>124</v>
      </c>
      <c r="T4576" s="337" t="s">
        <v>1887</v>
      </c>
      <c r="U4576" s="337" t="s">
        <v>5526</v>
      </c>
      <c r="V4576" s="337">
        <v>8</v>
      </c>
      <c r="W4576" s="337" t="s">
        <v>19695</v>
      </c>
      <c r="X4576" s="337" t="s">
        <v>19695</v>
      </c>
      <c r="Y4576" s="337" t="s">
        <v>19695</v>
      </c>
      <c r="Z4576" s="337" t="s">
        <v>1753</v>
      </c>
      <c r="AA4576" s="337" t="s">
        <v>735</v>
      </c>
      <c r="AB4576" s="337" t="s">
        <v>718</v>
      </c>
      <c r="AC4576" s="337" t="s">
        <v>15426</v>
      </c>
    </row>
    <row r="4577" spans="1:29" ht="15.8" x14ac:dyDescent="0.25">
      <c r="A4577" s="337" t="s">
        <v>1723</v>
      </c>
      <c r="B4577" s="337" t="s">
        <v>5536</v>
      </c>
      <c r="C4577" s="337" t="s">
        <v>1725</v>
      </c>
      <c r="D4577" s="337" t="s">
        <v>1726</v>
      </c>
      <c r="E4577" s="337" t="s">
        <v>3792</v>
      </c>
      <c r="F4577" s="338">
        <v>42717</v>
      </c>
      <c r="G4577" s="337" t="s">
        <v>3793</v>
      </c>
      <c r="H4577" s="338">
        <v>42767</v>
      </c>
      <c r="I4577" s="337" t="s">
        <v>19695</v>
      </c>
      <c r="J4577" s="337" t="s">
        <v>36</v>
      </c>
      <c r="K4577" s="337" t="s">
        <v>19695</v>
      </c>
      <c r="L4577" s="337" t="s">
        <v>19695</v>
      </c>
      <c r="M4577" s="337" t="s">
        <v>19695</v>
      </c>
      <c r="N4577" s="337" t="s">
        <v>19695</v>
      </c>
      <c r="O4577" s="337" t="s">
        <v>19695</v>
      </c>
      <c r="P4577" s="337" t="s">
        <v>19695</v>
      </c>
      <c r="Q4577" s="337" t="s">
        <v>19695</v>
      </c>
      <c r="R4577" s="337" t="s">
        <v>71</v>
      </c>
      <c r="S4577" s="337" t="s">
        <v>3200</v>
      </c>
      <c r="T4577" s="337" t="s">
        <v>71</v>
      </c>
      <c r="U4577" s="337" t="s">
        <v>3302</v>
      </c>
      <c r="V4577" s="337">
        <v>8</v>
      </c>
      <c r="W4577" s="337" t="s">
        <v>19695</v>
      </c>
      <c r="X4577" s="337" t="s">
        <v>19695</v>
      </c>
      <c r="Y4577" s="337" t="s">
        <v>19695</v>
      </c>
      <c r="Z4577" s="337" t="s">
        <v>1753</v>
      </c>
      <c r="AA4577" s="337" t="s">
        <v>735</v>
      </c>
      <c r="AB4577" s="337" t="s">
        <v>718</v>
      </c>
      <c r="AC4577" s="337" t="s">
        <v>15219</v>
      </c>
    </row>
    <row r="4578" spans="1:29" ht="15.8" x14ac:dyDescent="0.25">
      <c r="A4578" s="337" t="s">
        <v>1723</v>
      </c>
      <c r="B4578" s="337" t="s">
        <v>4261</v>
      </c>
      <c r="C4578" s="337" t="s">
        <v>1821</v>
      </c>
      <c r="D4578" s="337" t="s">
        <v>449</v>
      </c>
      <c r="E4578" s="337" t="s">
        <v>3792</v>
      </c>
      <c r="F4578" s="338">
        <v>42717</v>
      </c>
      <c r="G4578" s="337" t="s">
        <v>3793</v>
      </c>
      <c r="H4578" s="338">
        <v>42767</v>
      </c>
      <c r="I4578" s="337" t="s">
        <v>19695</v>
      </c>
      <c r="J4578" s="337" t="s">
        <v>36</v>
      </c>
      <c r="K4578" s="337" t="s">
        <v>19695</v>
      </c>
      <c r="L4578" s="337" t="s">
        <v>19695</v>
      </c>
      <c r="M4578" s="337" t="s">
        <v>19695</v>
      </c>
      <c r="N4578" s="337" t="s">
        <v>19695</v>
      </c>
      <c r="O4578" s="337" t="s">
        <v>19695</v>
      </c>
      <c r="P4578" s="337" t="s">
        <v>19695</v>
      </c>
      <c r="Q4578" s="337" t="s">
        <v>19695</v>
      </c>
      <c r="R4578" s="337" t="s">
        <v>2266</v>
      </c>
      <c r="S4578" s="337" t="s">
        <v>4262</v>
      </c>
      <c r="T4578" s="337" t="s">
        <v>4263</v>
      </c>
      <c r="U4578" s="337" t="s">
        <v>4264</v>
      </c>
      <c r="V4578" s="337">
        <v>8</v>
      </c>
      <c r="W4578" s="337" t="s">
        <v>19695</v>
      </c>
      <c r="X4578" s="337" t="s">
        <v>19695</v>
      </c>
      <c r="Y4578" s="337" t="s">
        <v>19695</v>
      </c>
      <c r="Z4578" s="337" t="s">
        <v>1753</v>
      </c>
      <c r="AA4578" s="337" t="s">
        <v>735</v>
      </c>
      <c r="AB4578" s="337" t="s">
        <v>718</v>
      </c>
      <c r="AC4578" s="337" t="s">
        <v>13835</v>
      </c>
    </row>
    <row r="4579" spans="1:29" ht="15.8" x14ac:dyDescent="0.25">
      <c r="A4579" s="337" t="s">
        <v>1723</v>
      </c>
      <c r="B4579" s="337" t="s">
        <v>6009</v>
      </c>
      <c r="C4579" s="337" t="s">
        <v>1821</v>
      </c>
      <c r="D4579" s="337" t="s">
        <v>449</v>
      </c>
      <c r="E4579" s="337" t="s">
        <v>3948</v>
      </c>
      <c r="F4579" s="338">
        <v>42715</v>
      </c>
      <c r="G4579" s="337" t="s">
        <v>6010</v>
      </c>
      <c r="H4579" s="338">
        <v>42765</v>
      </c>
      <c r="I4579" s="337" t="s">
        <v>19695</v>
      </c>
      <c r="J4579" s="337" t="s">
        <v>36</v>
      </c>
      <c r="K4579" s="337" t="s">
        <v>19695</v>
      </c>
      <c r="L4579" s="337" t="s">
        <v>19695</v>
      </c>
      <c r="M4579" s="337" t="s">
        <v>19695</v>
      </c>
      <c r="N4579" s="337" t="s">
        <v>19695</v>
      </c>
      <c r="O4579" s="337" t="s">
        <v>19695</v>
      </c>
      <c r="P4579" s="337" t="s">
        <v>19695</v>
      </c>
      <c r="Q4579" s="337" t="s">
        <v>19695</v>
      </c>
      <c r="R4579" s="337" t="s">
        <v>1225</v>
      </c>
      <c r="S4579" s="337" t="s">
        <v>100</v>
      </c>
      <c r="T4579" s="337" t="s">
        <v>6011</v>
      </c>
      <c r="U4579" s="337" t="s">
        <v>6012</v>
      </c>
      <c r="V4579" s="337">
        <v>12</v>
      </c>
      <c r="W4579" s="337" t="s">
        <v>19695</v>
      </c>
      <c r="X4579" s="337" t="s">
        <v>19695</v>
      </c>
      <c r="Y4579" s="337" t="s">
        <v>19695</v>
      </c>
      <c r="Z4579" s="337" t="s">
        <v>1753</v>
      </c>
      <c r="AA4579" s="337" t="s">
        <v>735</v>
      </c>
      <c r="AB4579" s="337" t="s">
        <v>718</v>
      </c>
      <c r="AC4579" s="337" t="s">
        <v>15408</v>
      </c>
    </row>
    <row r="4580" spans="1:29" ht="15.8" x14ac:dyDescent="0.25">
      <c r="A4580" s="337" t="s">
        <v>1723</v>
      </c>
      <c r="B4580" s="337" t="s">
        <v>4193</v>
      </c>
      <c r="C4580" s="337" t="s">
        <v>1821</v>
      </c>
      <c r="D4580" s="337" t="s">
        <v>449</v>
      </c>
      <c r="E4580" s="337" t="s">
        <v>4065</v>
      </c>
      <c r="F4580" s="338">
        <v>42739</v>
      </c>
      <c r="G4580" s="337" t="s">
        <v>3993</v>
      </c>
      <c r="H4580" s="338">
        <v>42763</v>
      </c>
      <c r="I4580" s="337" t="s">
        <v>19695</v>
      </c>
      <c r="J4580" s="337" t="s">
        <v>16</v>
      </c>
      <c r="K4580" s="337" t="s">
        <v>19695</v>
      </c>
      <c r="L4580" s="337" t="s">
        <v>19695</v>
      </c>
      <c r="M4580" s="337" t="s">
        <v>19695</v>
      </c>
      <c r="N4580" s="337" t="s">
        <v>19695</v>
      </c>
      <c r="O4580" s="337" t="s">
        <v>19695</v>
      </c>
      <c r="P4580" s="337" t="s">
        <v>19695</v>
      </c>
      <c r="Q4580" s="337" t="s">
        <v>19695</v>
      </c>
      <c r="R4580" s="337" t="s">
        <v>1220</v>
      </c>
      <c r="S4580" s="337" t="s">
        <v>1359</v>
      </c>
      <c r="T4580" s="337" t="s">
        <v>4194</v>
      </c>
      <c r="U4580" s="337" t="s">
        <v>4195</v>
      </c>
      <c r="V4580" s="337">
        <v>8</v>
      </c>
      <c r="W4580" s="337" t="s">
        <v>19695</v>
      </c>
      <c r="X4580" s="337" t="s">
        <v>19695</v>
      </c>
      <c r="Y4580" s="337" t="s">
        <v>19695</v>
      </c>
      <c r="Z4580" s="337" t="s">
        <v>1728</v>
      </c>
      <c r="AA4580" s="337" t="s">
        <v>735</v>
      </c>
      <c r="AB4580" s="337" t="s">
        <v>718</v>
      </c>
      <c r="AC4580" s="337" t="s">
        <v>13835</v>
      </c>
    </row>
    <row r="4581" spans="1:29" ht="15.8" x14ac:dyDescent="0.25">
      <c r="A4581" s="337" t="s">
        <v>1723</v>
      </c>
      <c r="B4581" s="337" t="s">
        <v>4614</v>
      </c>
      <c r="C4581" s="337" t="s">
        <v>1821</v>
      </c>
      <c r="D4581" s="337" t="s">
        <v>449</v>
      </c>
      <c r="E4581" s="337" t="s">
        <v>3606</v>
      </c>
      <c r="F4581" s="338">
        <v>42745</v>
      </c>
      <c r="G4581" s="337" t="s">
        <v>4615</v>
      </c>
      <c r="H4581" s="338">
        <v>42762</v>
      </c>
      <c r="I4581" s="337" t="s">
        <v>19695</v>
      </c>
      <c r="J4581" s="337" t="s">
        <v>36</v>
      </c>
      <c r="K4581" s="337" t="s">
        <v>19695</v>
      </c>
      <c r="L4581" s="337" t="s">
        <v>19695</v>
      </c>
      <c r="M4581" s="337" t="s">
        <v>19695</v>
      </c>
      <c r="N4581" s="337" t="s">
        <v>19695</v>
      </c>
      <c r="O4581" s="337" t="s">
        <v>19695</v>
      </c>
      <c r="P4581" s="337" t="s">
        <v>19695</v>
      </c>
      <c r="Q4581" s="337" t="s">
        <v>19695</v>
      </c>
      <c r="R4581" s="337" t="s">
        <v>3268</v>
      </c>
      <c r="S4581" s="337" t="s">
        <v>4616</v>
      </c>
      <c r="T4581" s="337" t="s">
        <v>4616</v>
      </c>
      <c r="U4581" s="337" t="s">
        <v>4617</v>
      </c>
      <c r="V4581" s="337">
        <v>8</v>
      </c>
      <c r="W4581" s="337" t="s">
        <v>19695</v>
      </c>
      <c r="X4581" s="337" t="s">
        <v>19695</v>
      </c>
      <c r="Y4581" s="337" t="s">
        <v>19695</v>
      </c>
      <c r="Z4581" s="337" t="s">
        <v>1728</v>
      </c>
      <c r="AA4581" s="337" t="s">
        <v>735</v>
      </c>
      <c r="AB4581" s="337" t="s">
        <v>718</v>
      </c>
      <c r="AC4581" s="337" t="s">
        <v>13776</v>
      </c>
    </row>
    <row r="4582" spans="1:29" ht="15.8" x14ac:dyDescent="0.25">
      <c r="A4582" s="337" t="s">
        <v>1723</v>
      </c>
      <c r="B4582" s="337" t="s">
        <v>6464</v>
      </c>
      <c r="C4582" s="337" t="s">
        <v>1725</v>
      </c>
      <c r="D4582" s="337" t="s">
        <v>13527</v>
      </c>
      <c r="E4582" s="337" t="s">
        <v>6465</v>
      </c>
      <c r="F4582" s="338">
        <v>42712</v>
      </c>
      <c r="G4582" s="337" t="s">
        <v>4615</v>
      </c>
      <c r="H4582" s="338">
        <v>42762</v>
      </c>
      <c r="I4582" s="337" t="s">
        <v>19695</v>
      </c>
      <c r="J4582" s="337" t="s">
        <v>36</v>
      </c>
      <c r="K4582" s="337" t="s">
        <v>19695</v>
      </c>
      <c r="L4582" s="337" t="s">
        <v>19695</v>
      </c>
      <c r="M4582" s="337" t="s">
        <v>19695</v>
      </c>
      <c r="N4582" s="337" t="s">
        <v>19695</v>
      </c>
      <c r="O4582" s="337" t="s">
        <v>19695</v>
      </c>
      <c r="P4582" s="337" t="s">
        <v>19695</v>
      </c>
      <c r="Q4582" s="337" t="s">
        <v>19695</v>
      </c>
      <c r="R4582" s="337" t="s">
        <v>134</v>
      </c>
      <c r="S4582" s="337" t="s">
        <v>782</v>
      </c>
      <c r="T4582" s="337" t="s">
        <v>134</v>
      </c>
      <c r="U4582" s="337" t="s">
        <v>786</v>
      </c>
      <c r="V4582" s="337">
        <v>12</v>
      </c>
      <c r="W4582" s="337" t="s">
        <v>19695</v>
      </c>
      <c r="X4582" s="337" t="s">
        <v>19695</v>
      </c>
      <c r="Y4582" s="337" t="s">
        <v>19695</v>
      </c>
      <c r="Z4582" s="337" t="s">
        <v>1745</v>
      </c>
      <c r="AA4582" s="337" t="s">
        <v>735</v>
      </c>
      <c r="AB4582" s="337" t="s">
        <v>718</v>
      </c>
      <c r="AC4582" s="337" t="s">
        <v>13731</v>
      </c>
    </row>
    <row r="4583" spans="1:29" ht="15.8" x14ac:dyDescent="0.25">
      <c r="A4583" s="337" t="s">
        <v>1723</v>
      </c>
      <c r="B4583" s="337" t="s">
        <v>3879</v>
      </c>
      <c r="C4583" s="337" t="s">
        <v>1821</v>
      </c>
      <c r="D4583" s="337" t="s">
        <v>449</v>
      </c>
      <c r="E4583" s="337" t="s">
        <v>3420</v>
      </c>
      <c r="F4583" s="338">
        <v>42711</v>
      </c>
      <c r="G4583" s="337" t="s">
        <v>3880</v>
      </c>
      <c r="H4583" s="338">
        <v>42761</v>
      </c>
      <c r="I4583" s="337" t="s">
        <v>19695</v>
      </c>
      <c r="J4583" s="337" t="s">
        <v>36</v>
      </c>
      <c r="K4583" s="337" t="s">
        <v>19695</v>
      </c>
      <c r="L4583" s="337" t="s">
        <v>19695</v>
      </c>
      <c r="M4583" s="337" t="s">
        <v>19695</v>
      </c>
      <c r="N4583" s="337" t="s">
        <v>19695</v>
      </c>
      <c r="O4583" s="337" t="s">
        <v>19695</v>
      </c>
      <c r="P4583" s="337" t="s">
        <v>19695</v>
      </c>
      <c r="Q4583" s="337" t="s">
        <v>19695</v>
      </c>
      <c r="R4583" s="337" t="s">
        <v>15</v>
      </c>
      <c r="S4583" s="337" t="s">
        <v>1203</v>
      </c>
      <c r="T4583" s="337" t="s">
        <v>3881</v>
      </c>
      <c r="U4583" s="337" t="s">
        <v>3882</v>
      </c>
      <c r="V4583" s="337">
        <v>8</v>
      </c>
      <c r="W4583" s="337" t="s">
        <v>19695</v>
      </c>
      <c r="X4583" s="337" t="s">
        <v>19695</v>
      </c>
      <c r="Y4583" s="337" t="s">
        <v>19695</v>
      </c>
      <c r="Z4583" s="337" t="s">
        <v>1728</v>
      </c>
      <c r="AA4583" s="337" t="s">
        <v>735</v>
      </c>
      <c r="AB4583" s="337" t="s">
        <v>718</v>
      </c>
      <c r="AC4583" s="337" t="s">
        <v>13530</v>
      </c>
    </row>
    <row r="4584" spans="1:29" ht="15.8" x14ac:dyDescent="0.25">
      <c r="A4584" s="337" t="s">
        <v>1723</v>
      </c>
      <c r="B4584" s="337" t="s">
        <v>3851</v>
      </c>
      <c r="C4584" s="337" t="s">
        <v>1821</v>
      </c>
      <c r="D4584" s="337" t="s">
        <v>449</v>
      </c>
      <c r="E4584" s="337" t="s">
        <v>3852</v>
      </c>
      <c r="F4584" s="338">
        <v>42710</v>
      </c>
      <c r="G4584" s="337" t="s">
        <v>3853</v>
      </c>
      <c r="H4584" s="338">
        <v>42760</v>
      </c>
      <c r="I4584" s="337" t="s">
        <v>19695</v>
      </c>
      <c r="J4584" s="337" t="s">
        <v>36</v>
      </c>
      <c r="K4584" s="337" t="s">
        <v>19695</v>
      </c>
      <c r="L4584" s="337" t="s">
        <v>19695</v>
      </c>
      <c r="M4584" s="337" t="s">
        <v>19695</v>
      </c>
      <c r="N4584" s="337" t="s">
        <v>19695</v>
      </c>
      <c r="O4584" s="337" t="s">
        <v>19695</v>
      </c>
      <c r="P4584" s="337" t="s">
        <v>19695</v>
      </c>
      <c r="Q4584" s="337" t="s">
        <v>19695</v>
      </c>
      <c r="R4584" s="337" t="s">
        <v>130</v>
      </c>
      <c r="S4584" s="337" t="s">
        <v>130</v>
      </c>
      <c r="T4584" s="337" t="s">
        <v>3236</v>
      </c>
      <c r="U4584" s="337" t="s">
        <v>3854</v>
      </c>
      <c r="V4584" s="337">
        <v>6</v>
      </c>
      <c r="W4584" s="337" t="s">
        <v>19695</v>
      </c>
      <c r="X4584" s="337" t="s">
        <v>19695</v>
      </c>
      <c r="Y4584" s="337" t="s">
        <v>19695</v>
      </c>
      <c r="Z4584" s="337" t="s">
        <v>1753</v>
      </c>
      <c r="AA4584" s="337" t="s">
        <v>735</v>
      </c>
      <c r="AB4584" s="337" t="s">
        <v>718</v>
      </c>
      <c r="AC4584" s="337" t="s">
        <v>13530</v>
      </c>
    </row>
    <row r="4585" spans="1:29" ht="15.8" x14ac:dyDescent="0.25">
      <c r="A4585" s="337" t="s">
        <v>1723</v>
      </c>
      <c r="B4585" s="337" t="s">
        <v>3941</v>
      </c>
      <c r="C4585" s="337" t="s">
        <v>1821</v>
      </c>
      <c r="D4585" s="337" t="s">
        <v>449</v>
      </c>
      <c r="E4585" s="337" t="s">
        <v>3942</v>
      </c>
      <c r="F4585" s="338">
        <v>42742</v>
      </c>
      <c r="G4585" s="337" t="s">
        <v>3943</v>
      </c>
      <c r="H4585" s="338">
        <v>42758</v>
      </c>
      <c r="I4585" s="337" t="s">
        <v>19695</v>
      </c>
      <c r="J4585" s="337" t="s">
        <v>16</v>
      </c>
      <c r="K4585" s="337" t="s">
        <v>19695</v>
      </c>
      <c r="L4585" s="337" t="s">
        <v>19695</v>
      </c>
      <c r="M4585" s="337" t="s">
        <v>19695</v>
      </c>
      <c r="N4585" s="337" t="s">
        <v>19695</v>
      </c>
      <c r="O4585" s="337" t="s">
        <v>19695</v>
      </c>
      <c r="P4585" s="337" t="s">
        <v>19695</v>
      </c>
      <c r="Q4585" s="337" t="s">
        <v>19695</v>
      </c>
      <c r="R4585" s="337" t="s">
        <v>134</v>
      </c>
      <c r="S4585" s="337" t="s">
        <v>1597</v>
      </c>
      <c r="T4585" s="337" t="s">
        <v>134</v>
      </c>
      <c r="U4585" s="337" t="s">
        <v>134</v>
      </c>
      <c r="V4585" s="337">
        <v>9</v>
      </c>
      <c r="W4585" s="337" t="s">
        <v>19695</v>
      </c>
      <c r="X4585" s="337" t="s">
        <v>19695</v>
      </c>
      <c r="Y4585" s="337" t="s">
        <v>19695</v>
      </c>
      <c r="Z4585" s="337" t="s">
        <v>1745</v>
      </c>
      <c r="AA4585" s="337" t="s">
        <v>761</v>
      </c>
      <c r="AB4585" s="337" t="s">
        <v>762</v>
      </c>
      <c r="AC4585" s="337" t="s">
        <v>13530</v>
      </c>
    </row>
    <row r="4586" spans="1:29" ht="15.8" x14ac:dyDescent="0.25">
      <c r="A4586" s="337" t="s">
        <v>1723</v>
      </c>
      <c r="B4586" s="337" t="s">
        <v>6676</v>
      </c>
      <c r="C4586" s="337" t="s">
        <v>1821</v>
      </c>
      <c r="D4586" s="337" t="s">
        <v>449</v>
      </c>
      <c r="E4586" s="337" t="s">
        <v>3652</v>
      </c>
      <c r="F4586" s="338">
        <v>42727</v>
      </c>
      <c r="G4586" s="337" t="s">
        <v>3943</v>
      </c>
      <c r="H4586" s="338">
        <v>42758</v>
      </c>
      <c r="I4586" s="337" t="s">
        <v>19695</v>
      </c>
      <c r="J4586" s="337" t="s">
        <v>36</v>
      </c>
      <c r="K4586" s="337" t="s">
        <v>19695</v>
      </c>
      <c r="L4586" s="337" t="s">
        <v>19695</v>
      </c>
      <c r="M4586" s="337" t="s">
        <v>19695</v>
      </c>
      <c r="N4586" s="337" t="s">
        <v>19695</v>
      </c>
      <c r="O4586" s="337" t="s">
        <v>19695</v>
      </c>
      <c r="P4586" s="337" t="s">
        <v>19695</v>
      </c>
      <c r="Q4586" s="337" t="s">
        <v>19695</v>
      </c>
      <c r="R4586" s="337" t="s">
        <v>52</v>
      </c>
      <c r="S4586" s="337" t="s">
        <v>69</v>
      </c>
      <c r="T4586" s="337" t="s">
        <v>119</v>
      </c>
      <c r="U4586" s="337" t="s">
        <v>6677</v>
      </c>
      <c r="V4586" s="337">
        <v>10</v>
      </c>
      <c r="W4586" s="337" t="s">
        <v>19695</v>
      </c>
      <c r="X4586" s="337" t="s">
        <v>19695</v>
      </c>
      <c r="Y4586" s="337" t="s">
        <v>19695</v>
      </c>
      <c r="Z4586" s="337" t="s">
        <v>1745</v>
      </c>
      <c r="AA4586" s="337" t="s">
        <v>853</v>
      </c>
      <c r="AB4586" s="337" t="s">
        <v>854</v>
      </c>
      <c r="AC4586" s="337" t="s">
        <v>15213</v>
      </c>
    </row>
    <row r="4587" spans="1:29" ht="15.8" x14ac:dyDescent="0.25">
      <c r="A4587" s="337" t="s">
        <v>1723</v>
      </c>
      <c r="B4587" s="337" t="s">
        <v>6405</v>
      </c>
      <c r="C4587" s="337" t="s">
        <v>1821</v>
      </c>
      <c r="D4587" s="337" t="s">
        <v>449</v>
      </c>
      <c r="E4587" s="337" t="s">
        <v>348</v>
      </c>
      <c r="F4587" s="338">
        <v>42705</v>
      </c>
      <c r="G4587" s="337" t="s">
        <v>4938</v>
      </c>
      <c r="H4587" s="338">
        <v>42755</v>
      </c>
      <c r="I4587" s="337" t="s">
        <v>19695</v>
      </c>
      <c r="J4587" s="337" t="s">
        <v>36</v>
      </c>
      <c r="K4587" s="337" t="s">
        <v>19695</v>
      </c>
      <c r="L4587" s="337" t="s">
        <v>19695</v>
      </c>
      <c r="M4587" s="337" t="s">
        <v>19695</v>
      </c>
      <c r="N4587" s="337" t="s">
        <v>19695</v>
      </c>
      <c r="O4587" s="337" t="s">
        <v>19695</v>
      </c>
      <c r="P4587" s="337" t="s">
        <v>19695</v>
      </c>
      <c r="Q4587" s="337" t="s">
        <v>19695</v>
      </c>
      <c r="R4587" s="337" t="s">
        <v>15</v>
      </c>
      <c r="S4587" s="337" t="s">
        <v>1203</v>
      </c>
      <c r="T4587" s="337" t="s">
        <v>6406</v>
      </c>
      <c r="U4587" s="337" t="s">
        <v>6407</v>
      </c>
      <c r="V4587" s="337">
        <v>24</v>
      </c>
      <c r="W4587" s="337" t="s">
        <v>19695</v>
      </c>
      <c r="X4587" s="337" t="s">
        <v>19695</v>
      </c>
      <c r="Y4587" s="337" t="s">
        <v>19695</v>
      </c>
      <c r="Z4587" s="337" t="s">
        <v>1728</v>
      </c>
      <c r="AA4587" s="337" t="s">
        <v>717</v>
      </c>
      <c r="AB4587" s="337" t="s">
        <v>718</v>
      </c>
      <c r="AC4587" s="337" t="s">
        <v>13718</v>
      </c>
    </row>
    <row r="4588" spans="1:29" ht="15.8" x14ac:dyDescent="0.25">
      <c r="A4588" s="337" t="s">
        <v>1723</v>
      </c>
      <c r="B4588" s="337" t="s">
        <v>5874</v>
      </c>
      <c r="C4588" s="337" t="s">
        <v>1821</v>
      </c>
      <c r="D4588" s="337" t="s">
        <v>449</v>
      </c>
      <c r="E4588" s="337" t="s">
        <v>348</v>
      </c>
      <c r="F4588" s="338">
        <v>42705</v>
      </c>
      <c r="G4588" s="337" t="s">
        <v>4938</v>
      </c>
      <c r="H4588" s="338">
        <v>42755</v>
      </c>
      <c r="I4588" s="337" t="s">
        <v>19695</v>
      </c>
      <c r="J4588" s="337" t="s">
        <v>16</v>
      </c>
      <c r="K4588" s="337" t="s">
        <v>19695</v>
      </c>
      <c r="L4588" s="337" t="s">
        <v>19695</v>
      </c>
      <c r="M4588" s="337" t="s">
        <v>19695</v>
      </c>
      <c r="N4588" s="337" t="s">
        <v>19695</v>
      </c>
      <c r="O4588" s="337" t="s">
        <v>19695</v>
      </c>
      <c r="P4588" s="337" t="s">
        <v>19695</v>
      </c>
      <c r="Q4588" s="337" t="s">
        <v>19695</v>
      </c>
      <c r="R4588" s="337" t="s">
        <v>66</v>
      </c>
      <c r="S4588" s="337" t="s">
        <v>67</v>
      </c>
      <c r="T4588" s="337" t="s">
        <v>1629</v>
      </c>
      <c r="U4588" s="337" t="s">
        <v>5875</v>
      </c>
      <c r="V4588" s="337">
        <v>10</v>
      </c>
      <c r="W4588" s="337" t="s">
        <v>19695</v>
      </c>
      <c r="X4588" s="337" t="s">
        <v>19695</v>
      </c>
      <c r="Y4588" s="337" t="s">
        <v>19695</v>
      </c>
      <c r="Z4588" s="337" t="s">
        <v>1753</v>
      </c>
      <c r="AA4588" s="337" t="s">
        <v>717</v>
      </c>
      <c r="AB4588" s="337" t="s">
        <v>718</v>
      </c>
      <c r="AC4588" s="337" t="s">
        <v>15396</v>
      </c>
    </row>
    <row r="4589" spans="1:29" ht="15.8" x14ac:dyDescent="0.25">
      <c r="A4589" s="337" t="s">
        <v>1723</v>
      </c>
      <c r="B4589" s="337" t="s">
        <v>3856</v>
      </c>
      <c r="C4589" s="337" t="s">
        <v>1821</v>
      </c>
      <c r="D4589" s="337" t="s">
        <v>449</v>
      </c>
      <c r="E4589" s="337" t="s">
        <v>3857</v>
      </c>
      <c r="F4589" s="338">
        <v>42704</v>
      </c>
      <c r="G4589" s="337" t="s">
        <v>3858</v>
      </c>
      <c r="H4589" s="338">
        <v>42754</v>
      </c>
      <c r="I4589" s="337" t="s">
        <v>19695</v>
      </c>
      <c r="J4589" s="337" t="s">
        <v>36</v>
      </c>
      <c r="K4589" s="337" t="s">
        <v>19695</v>
      </c>
      <c r="L4589" s="337" t="s">
        <v>19695</v>
      </c>
      <c r="M4589" s="337" t="s">
        <v>19695</v>
      </c>
      <c r="N4589" s="337" t="s">
        <v>19695</v>
      </c>
      <c r="O4589" s="337" t="s">
        <v>19695</v>
      </c>
      <c r="P4589" s="337" t="s">
        <v>19695</v>
      </c>
      <c r="Q4589" s="337" t="s">
        <v>19695</v>
      </c>
      <c r="R4589" s="337" t="s">
        <v>66</v>
      </c>
      <c r="S4589" s="337" t="s">
        <v>2845</v>
      </c>
      <c r="T4589" s="337" t="s">
        <v>1185</v>
      </c>
      <c r="U4589" s="337" t="s">
        <v>1685</v>
      </c>
      <c r="V4589" s="337">
        <v>10</v>
      </c>
      <c r="W4589" s="337" t="s">
        <v>19695</v>
      </c>
      <c r="X4589" s="337" t="s">
        <v>19695</v>
      </c>
      <c r="Y4589" s="337" t="s">
        <v>19695</v>
      </c>
      <c r="Z4589" s="337" t="s">
        <v>1728</v>
      </c>
      <c r="AA4589" s="337" t="s">
        <v>717</v>
      </c>
      <c r="AB4589" s="337" t="s">
        <v>718</v>
      </c>
      <c r="AC4589" s="337" t="s">
        <v>13530</v>
      </c>
    </row>
    <row r="4590" spans="1:29" ht="15.8" x14ac:dyDescent="0.25">
      <c r="A4590" s="337" t="s">
        <v>1723</v>
      </c>
      <c r="B4590" s="337" t="s">
        <v>3463</v>
      </c>
      <c r="C4590" s="337" t="s">
        <v>1821</v>
      </c>
      <c r="D4590" s="337" t="s">
        <v>449</v>
      </c>
      <c r="E4590" s="337" t="s">
        <v>3464</v>
      </c>
      <c r="F4590" s="338">
        <v>42702</v>
      </c>
      <c r="G4590" s="337" t="s">
        <v>3465</v>
      </c>
      <c r="H4590" s="338">
        <v>42752</v>
      </c>
      <c r="I4590" s="337" t="s">
        <v>19695</v>
      </c>
      <c r="J4590" s="337" t="s">
        <v>36</v>
      </c>
      <c r="K4590" s="337" t="s">
        <v>19695</v>
      </c>
      <c r="L4590" s="337" t="s">
        <v>19695</v>
      </c>
      <c r="M4590" s="337" t="s">
        <v>19695</v>
      </c>
      <c r="N4590" s="337" t="s">
        <v>19695</v>
      </c>
      <c r="O4590" s="337" t="s">
        <v>19695</v>
      </c>
      <c r="P4590" s="337" t="s">
        <v>19695</v>
      </c>
      <c r="Q4590" s="337" t="s">
        <v>19695</v>
      </c>
      <c r="R4590" s="337" t="s">
        <v>45</v>
      </c>
      <c r="S4590" s="337" t="s">
        <v>440</v>
      </c>
      <c r="T4590" s="337" t="s">
        <v>3466</v>
      </c>
      <c r="U4590" s="337" t="s">
        <v>3467</v>
      </c>
      <c r="V4590" s="337">
        <v>8</v>
      </c>
      <c r="W4590" s="337" t="s">
        <v>19695</v>
      </c>
      <c r="X4590" s="337" t="s">
        <v>19695</v>
      </c>
      <c r="Y4590" s="337" t="s">
        <v>19695</v>
      </c>
      <c r="Z4590" s="337" t="s">
        <v>1728</v>
      </c>
      <c r="AA4590" s="337" t="s">
        <v>735</v>
      </c>
      <c r="AB4590" s="337" t="s">
        <v>718</v>
      </c>
      <c r="AC4590" s="337" t="s">
        <v>13530</v>
      </c>
    </row>
    <row r="4591" spans="1:29" ht="15.8" x14ac:dyDescent="0.25">
      <c r="A4591" s="337" t="s">
        <v>1723</v>
      </c>
      <c r="B4591" s="337" t="s">
        <v>5224</v>
      </c>
      <c r="C4591" s="337" t="s">
        <v>1788</v>
      </c>
      <c r="D4591" s="337" t="s">
        <v>1906</v>
      </c>
      <c r="E4591" s="337" t="s">
        <v>3204</v>
      </c>
      <c r="F4591" s="338">
        <v>42686</v>
      </c>
      <c r="G4591" s="337" t="s">
        <v>5225</v>
      </c>
      <c r="H4591" s="338">
        <v>42751</v>
      </c>
      <c r="I4591" s="337" t="s">
        <v>19695</v>
      </c>
      <c r="J4591" s="337" t="s">
        <v>36</v>
      </c>
      <c r="K4591" s="337" t="s">
        <v>19695</v>
      </c>
      <c r="L4591" s="337" t="s">
        <v>19695</v>
      </c>
      <c r="M4591" s="337" t="s">
        <v>19695</v>
      </c>
      <c r="N4591" s="337" t="s">
        <v>19695</v>
      </c>
      <c r="O4591" s="337" t="s">
        <v>19695</v>
      </c>
      <c r="P4591" s="337" t="s">
        <v>19695</v>
      </c>
      <c r="Q4591" s="337" t="s">
        <v>19695</v>
      </c>
      <c r="R4591" s="337" t="s">
        <v>35</v>
      </c>
      <c r="S4591" s="337" t="s">
        <v>77</v>
      </c>
      <c r="T4591" s="337" t="s">
        <v>1029</v>
      </c>
      <c r="U4591" s="337" t="s">
        <v>1223</v>
      </c>
      <c r="V4591" s="337">
        <v>10</v>
      </c>
      <c r="W4591" s="337" t="s">
        <v>19695</v>
      </c>
      <c r="X4591" s="337" t="s">
        <v>19695</v>
      </c>
      <c r="Y4591" s="337" t="s">
        <v>19695</v>
      </c>
      <c r="Z4591" s="337" t="s">
        <v>1753</v>
      </c>
      <c r="AA4591" s="337" t="s">
        <v>735</v>
      </c>
      <c r="AB4591" s="337" t="s">
        <v>718</v>
      </c>
      <c r="AC4591" s="337" t="s">
        <v>15403</v>
      </c>
    </row>
    <row r="4592" spans="1:29" ht="15.8" x14ac:dyDescent="0.25">
      <c r="A4592" s="337" t="s">
        <v>1723</v>
      </c>
      <c r="B4592" s="337" t="s">
        <v>3955</v>
      </c>
      <c r="C4592" s="337" t="s">
        <v>1821</v>
      </c>
      <c r="D4592" s="337" t="s">
        <v>449</v>
      </c>
      <c r="E4592" s="337" t="s">
        <v>3341</v>
      </c>
      <c r="F4592" s="338">
        <v>42623</v>
      </c>
      <c r="G4592" s="337" t="s">
        <v>3956</v>
      </c>
      <c r="H4592" s="338">
        <v>42750</v>
      </c>
      <c r="I4592" s="337" t="s">
        <v>19695</v>
      </c>
      <c r="J4592" s="337" t="s">
        <v>36</v>
      </c>
      <c r="K4592" s="337" t="s">
        <v>19695</v>
      </c>
      <c r="L4592" s="337" t="s">
        <v>19695</v>
      </c>
      <c r="M4592" s="337" t="s">
        <v>19695</v>
      </c>
      <c r="N4592" s="337" t="s">
        <v>19695</v>
      </c>
      <c r="O4592" s="337" t="s">
        <v>19695</v>
      </c>
      <c r="P4592" s="337" t="s">
        <v>19695</v>
      </c>
      <c r="Q4592" s="337" t="s">
        <v>19695</v>
      </c>
      <c r="R4592" s="337" t="s">
        <v>136</v>
      </c>
      <c r="S4592" s="337" t="s">
        <v>3758</v>
      </c>
      <c r="T4592" s="337" t="s">
        <v>3957</v>
      </c>
      <c r="U4592" s="337" t="s">
        <v>3958</v>
      </c>
      <c r="V4592" s="337">
        <v>8</v>
      </c>
      <c r="W4592" s="337" t="s">
        <v>19695</v>
      </c>
      <c r="X4592" s="337" t="s">
        <v>19695</v>
      </c>
      <c r="Y4592" s="337" t="s">
        <v>19695</v>
      </c>
      <c r="Z4592" s="337" t="s">
        <v>1728</v>
      </c>
      <c r="AA4592" s="337" t="s">
        <v>735</v>
      </c>
      <c r="AB4592" s="337" t="s">
        <v>718</v>
      </c>
      <c r="AC4592" s="337" t="s">
        <v>13530</v>
      </c>
    </row>
    <row r="4593" spans="1:29" ht="15.8" x14ac:dyDescent="0.25">
      <c r="A4593" s="337" t="s">
        <v>1723</v>
      </c>
      <c r="B4593" s="337" t="s">
        <v>4144</v>
      </c>
      <c r="C4593" s="337" t="s">
        <v>1725</v>
      </c>
      <c r="D4593" s="337" t="s">
        <v>1726</v>
      </c>
      <c r="E4593" s="337" t="s">
        <v>3246</v>
      </c>
      <c r="F4593" s="338">
        <v>42700</v>
      </c>
      <c r="G4593" s="337" t="s">
        <v>3956</v>
      </c>
      <c r="H4593" s="338">
        <v>42750</v>
      </c>
      <c r="I4593" s="337" t="s">
        <v>19695</v>
      </c>
      <c r="J4593" s="337" t="s">
        <v>36</v>
      </c>
      <c r="K4593" s="337" t="s">
        <v>19695</v>
      </c>
      <c r="L4593" s="337" t="s">
        <v>19695</v>
      </c>
      <c r="M4593" s="337" t="s">
        <v>19695</v>
      </c>
      <c r="N4593" s="337" t="s">
        <v>19695</v>
      </c>
      <c r="O4593" s="337" t="s">
        <v>19695</v>
      </c>
      <c r="P4593" s="337" t="s">
        <v>19695</v>
      </c>
      <c r="Q4593" s="337" t="s">
        <v>19695</v>
      </c>
      <c r="R4593" s="337" t="s">
        <v>52</v>
      </c>
      <c r="S4593" s="337" t="s">
        <v>857</v>
      </c>
      <c r="T4593" s="337" t="s">
        <v>870</v>
      </c>
      <c r="U4593" s="337" t="s">
        <v>870</v>
      </c>
      <c r="V4593" s="337">
        <v>12</v>
      </c>
      <c r="W4593" s="337" t="s">
        <v>19695</v>
      </c>
      <c r="X4593" s="337" t="s">
        <v>19695</v>
      </c>
      <c r="Y4593" s="337" t="s">
        <v>19695</v>
      </c>
      <c r="Z4593" s="337" t="s">
        <v>1728</v>
      </c>
      <c r="AA4593" s="337" t="s">
        <v>735</v>
      </c>
      <c r="AB4593" s="337" t="s">
        <v>718</v>
      </c>
      <c r="AC4593" s="337" t="s">
        <v>13732</v>
      </c>
    </row>
    <row r="4594" spans="1:29" ht="15.8" x14ac:dyDescent="0.25">
      <c r="A4594" s="337" t="s">
        <v>1723</v>
      </c>
      <c r="B4594" s="337" t="s">
        <v>3473</v>
      </c>
      <c r="C4594" s="337" t="s">
        <v>1821</v>
      </c>
      <c r="D4594" s="337" t="s">
        <v>449</v>
      </c>
      <c r="E4594" s="337" t="s">
        <v>3035</v>
      </c>
      <c r="F4594" s="338">
        <v>42696</v>
      </c>
      <c r="G4594" s="337" t="s">
        <v>3474</v>
      </c>
      <c r="H4594" s="338">
        <v>42746</v>
      </c>
      <c r="I4594" s="337" t="s">
        <v>19695</v>
      </c>
      <c r="J4594" s="337" t="s">
        <v>16</v>
      </c>
      <c r="K4594" s="337" t="s">
        <v>19695</v>
      </c>
      <c r="L4594" s="337" t="s">
        <v>19695</v>
      </c>
      <c r="M4594" s="337" t="s">
        <v>19695</v>
      </c>
      <c r="N4594" s="337" t="s">
        <v>19695</v>
      </c>
      <c r="O4594" s="337" t="s">
        <v>19695</v>
      </c>
      <c r="P4594" s="337" t="s">
        <v>19695</v>
      </c>
      <c r="Q4594" s="337" t="s">
        <v>19695</v>
      </c>
      <c r="R4594" s="337" t="s">
        <v>15</v>
      </c>
      <c r="S4594" s="337" t="s">
        <v>1086</v>
      </c>
      <c r="T4594" s="337" t="s">
        <v>1121</v>
      </c>
      <c r="U4594" s="337" t="s">
        <v>3475</v>
      </c>
      <c r="V4594" s="337">
        <v>8</v>
      </c>
      <c r="W4594" s="337" t="s">
        <v>19695</v>
      </c>
      <c r="X4594" s="337" t="s">
        <v>19695</v>
      </c>
      <c r="Y4594" s="337" t="s">
        <v>19695</v>
      </c>
      <c r="Z4594" s="337" t="s">
        <v>1728</v>
      </c>
      <c r="AA4594" s="337" t="s">
        <v>717</v>
      </c>
      <c r="AB4594" s="337" t="s">
        <v>718</v>
      </c>
      <c r="AC4594" s="337" t="s">
        <v>13530</v>
      </c>
    </row>
    <row r="4595" spans="1:29" ht="15.8" x14ac:dyDescent="0.25">
      <c r="A4595" s="337" t="s">
        <v>1723</v>
      </c>
      <c r="B4595" s="337" t="s">
        <v>6632</v>
      </c>
      <c r="C4595" s="337" t="s">
        <v>1725</v>
      </c>
      <c r="D4595" s="337" t="s">
        <v>1873</v>
      </c>
      <c r="E4595" s="337" t="s">
        <v>6450</v>
      </c>
      <c r="F4595" s="338">
        <v>42726</v>
      </c>
      <c r="G4595" s="337" t="s">
        <v>3474</v>
      </c>
      <c r="H4595" s="338">
        <v>42746</v>
      </c>
      <c r="I4595" s="337" t="s">
        <v>19695</v>
      </c>
      <c r="J4595" s="337" t="s">
        <v>36</v>
      </c>
      <c r="K4595" s="337" t="s">
        <v>19695</v>
      </c>
      <c r="L4595" s="337" t="s">
        <v>19695</v>
      </c>
      <c r="M4595" s="337" t="s">
        <v>19695</v>
      </c>
      <c r="N4595" s="337" t="s">
        <v>19695</v>
      </c>
      <c r="O4595" s="337" t="s">
        <v>19695</v>
      </c>
      <c r="P4595" s="337" t="s">
        <v>19695</v>
      </c>
      <c r="Q4595" s="337" t="s">
        <v>19695</v>
      </c>
      <c r="R4595" s="337" t="s">
        <v>18</v>
      </c>
      <c r="S4595" s="337" t="s">
        <v>1033</v>
      </c>
      <c r="T4595" s="337" t="s">
        <v>2085</v>
      </c>
      <c r="U4595" s="337" t="s">
        <v>6633</v>
      </c>
      <c r="V4595" s="337">
        <v>12</v>
      </c>
      <c r="W4595" s="337" t="s">
        <v>19695</v>
      </c>
      <c r="X4595" s="337" t="s">
        <v>19695</v>
      </c>
      <c r="Y4595" s="337" t="s">
        <v>19695</v>
      </c>
      <c r="Z4595" s="337" t="s">
        <v>1745</v>
      </c>
      <c r="AA4595" s="337" t="s">
        <v>853</v>
      </c>
      <c r="AB4595" s="337" t="s">
        <v>854</v>
      </c>
      <c r="AC4595" s="337" t="s">
        <v>13644</v>
      </c>
    </row>
    <row r="4596" spans="1:29" ht="15.8" x14ac:dyDescent="0.25">
      <c r="A4596" s="337" t="s">
        <v>1723</v>
      </c>
      <c r="B4596" s="337" t="s">
        <v>4152</v>
      </c>
      <c r="C4596" s="337" t="s">
        <v>1821</v>
      </c>
      <c r="D4596" s="337" t="s">
        <v>449</v>
      </c>
      <c r="E4596" s="337" t="s">
        <v>3605</v>
      </c>
      <c r="F4596" s="338">
        <v>42695</v>
      </c>
      <c r="G4596" s="337" t="s">
        <v>3606</v>
      </c>
      <c r="H4596" s="338">
        <v>42745</v>
      </c>
      <c r="I4596" s="337" t="s">
        <v>19695</v>
      </c>
      <c r="J4596" s="337" t="s">
        <v>16</v>
      </c>
      <c r="K4596" s="337" t="s">
        <v>19695</v>
      </c>
      <c r="L4596" s="337" t="s">
        <v>19695</v>
      </c>
      <c r="M4596" s="337" t="s">
        <v>19695</v>
      </c>
      <c r="N4596" s="337" t="s">
        <v>19695</v>
      </c>
      <c r="O4596" s="337" t="s">
        <v>19695</v>
      </c>
      <c r="P4596" s="337" t="s">
        <v>19695</v>
      </c>
      <c r="Q4596" s="337" t="s">
        <v>19695</v>
      </c>
      <c r="R4596" s="337" t="s">
        <v>56</v>
      </c>
      <c r="S4596" s="337" t="s">
        <v>57</v>
      </c>
      <c r="T4596" s="337" t="s">
        <v>4153</v>
      </c>
      <c r="U4596" s="337" t="s">
        <v>4154</v>
      </c>
      <c r="V4596" s="337">
        <v>8</v>
      </c>
      <c r="W4596" s="337" t="s">
        <v>19695</v>
      </c>
      <c r="X4596" s="337" t="s">
        <v>19695</v>
      </c>
      <c r="Y4596" s="337" t="s">
        <v>19695</v>
      </c>
      <c r="Z4596" s="337" t="s">
        <v>1728</v>
      </c>
      <c r="AA4596" s="337" t="s">
        <v>717</v>
      </c>
      <c r="AB4596" s="337" t="s">
        <v>718</v>
      </c>
      <c r="AC4596" s="337" t="s">
        <v>13780</v>
      </c>
    </row>
    <row r="4597" spans="1:29" ht="15.8" x14ac:dyDescent="0.25">
      <c r="A4597" s="337" t="s">
        <v>1723</v>
      </c>
      <c r="B4597" s="337" t="s">
        <v>3998</v>
      </c>
      <c r="C4597" s="337" t="s">
        <v>1725</v>
      </c>
      <c r="D4597" s="337" t="s">
        <v>1730</v>
      </c>
      <c r="E4597" s="337" t="s">
        <v>3605</v>
      </c>
      <c r="F4597" s="338">
        <v>42695</v>
      </c>
      <c r="G4597" s="337" t="s">
        <v>3606</v>
      </c>
      <c r="H4597" s="338">
        <v>42745</v>
      </c>
      <c r="I4597" s="337" t="s">
        <v>19695</v>
      </c>
      <c r="J4597" s="337" t="s">
        <v>36</v>
      </c>
      <c r="K4597" s="337" t="s">
        <v>19695</v>
      </c>
      <c r="L4597" s="337" t="s">
        <v>19695</v>
      </c>
      <c r="M4597" s="337" t="s">
        <v>19695</v>
      </c>
      <c r="N4597" s="337" t="s">
        <v>19695</v>
      </c>
      <c r="O4597" s="337" t="s">
        <v>19695</v>
      </c>
      <c r="P4597" s="337" t="s">
        <v>19695</v>
      </c>
      <c r="Q4597" s="337" t="s">
        <v>19695</v>
      </c>
      <c r="R4597" s="337" t="s">
        <v>89</v>
      </c>
      <c r="S4597" s="337" t="s">
        <v>455</v>
      </c>
      <c r="T4597" s="337" t="s">
        <v>3843</v>
      </c>
      <c r="U4597" s="337" t="s">
        <v>3999</v>
      </c>
      <c r="V4597" s="337">
        <v>6</v>
      </c>
      <c r="W4597" s="337" t="s">
        <v>19695</v>
      </c>
      <c r="X4597" s="337" t="s">
        <v>19695</v>
      </c>
      <c r="Y4597" s="337" t="s">
        <v>19695</v>
      </c>
      <c r="Z4597" s="337" t="s">
        <v>1745</v>
      </c>
      <c r="AA4597" s="337" t="s">
        <v>761</v>
      </c>
      <c r="AB4597" s="337" t="s">
        <v>762</v>
      </c>
      <c r="AC4597" s="337" t="s">
        <v>13530</v>
      </c>
    </row>
    <row r="4598" spans="1:29" ht="15.8" x14ac:dyDescent="0.25">
      <c r="A4598" s="337" t="s">
        <v>1723</v>
      </c>
      <c r="B4598" s="337" t="s">
        <v>3604</v>
      </c>
      <c r="C4598" s="337" t="s">
        <v>1725</v>
      </c>
      <c r="D4598" s="337" t="s">
        <v>13527</v>
      </c>
      <c r="E4598" s="337" t="s">
        <v>3605</v>
      </c>
      <c r="F4598" s="338">
        <v>42695</v>
      </c>
      <c r="G4598" s="337" t="s">
        <v>3606</v>
      </c>
      <c r="H4598" s="338">
        <v>42745</v>
      </c>
      <c r="I4598" s="337" t="s">
        <v>19695</v>
      </c>
      <c r="J4598" s="337" t="s">
        <v>36</v>
      </c>
      <c r="K4598" s="337" t="s">
        <v>19695</v>
      </c>
      <c r="L4598" s="337" t="s">
        <v>19695</v>
      </c>
      <c r="M4598" s="337" t="s">
        <v>19695</v>
      </c>
      <c r="N4598" s="337" t="s">
        <v>19695</v>
      </c>
      <c r="O4598" s="337" t="s">
        <v>19695</v>
      </c>
      <c r="P4598" s="337" t="s">
        <v>19695</v>
      </c>
      <c r="Q4598" s="337" t="s">
        <v>19695</v>
      </c>
      <c r="R4598" s="337" t="s">
        <v>18</v>
      </c>
      <c r="S4598" s="337" t="s">
        <v>1033</v>
      </c>
      <c r="T4598" s="337" t="s">
        <v>2085</v>
      </c>
      <c r="U4598" s="337" t="s">
        <v>3607</v>
      </c>
      <c r="V4598" s="337">
        <v>9</v>
      </c>
      <c r="W4598" s="337" t="s">
        <v>19695</v>
      </c>
      <c r="X4598" s="337" t="s">
        <v>19695</v>
      </c>
      <c r="Y4598" s="337" t="s">
        <v>19695</v>
      </c>
      <c r="Z4598" s="337" t="s">
        <v>1745</v>
      </c>
      <c r="AA4598" s="337" t="s">
        <v>761</v>
      </c>
      <c r="AB4598" s="337" t="s">
        <v>762</v>
      </c>
      <c r="AC4598" s="337" t="s">
        <v>13530</v>
      </c>
    </row>
    <row r="4599" spans="1:29" ht="15.8" x14ac:dyDescent="0.25">
      <c r="A4599" s="337" t="s">
        <v>1723</v>
      </c>
      <c r="B4599" s="337" t="s">
        <v>864</v>
      </c>
      <c r="C4599" s="337" t="s">
        <v>1821</v>
      </c>
      <c r="D4599" s="337" t="s">
        <v>449</v>
      </c>
      <c r="E4599" s="337" t="s">
        <v>3605</v>
      </c>
      <c r="F4599" s="338">
        <v>42695</v>
      </c>
      <c r="G4599" s="337" t="s">
        <v>3606</v>
      </c>
      <c r="H4599" s="338">
        <v>42745</v>
      </c>
      <c r="I4599" s="337" t="s">
        <v>19695</v>
      </c>
      <c r="J4599" s="337" t="s">
        <v>16</v>
      </c>
      <c r="K4599" s="337" t="s">
        <v>19695</v>
      </c>
      <c r="L4599" s="337" t="s">
        <v>19695</v>
      </c>
      <c r="M4599" s="337" t="s">
        <v>19695</v>
      </c>
      <c r="N4599" s="337" t="s">
        <v>19695</v>
      </c>
      <c r="O4599" s="337" t="s">
        <v>19695</v>
      </c>
      <c r="P4599" s="337" t="s">
        <v>19695</v>
      </c>
      <c r="Q4599" s="337" t="s">
        <v>19695</v>
      </c>
      <c r="R4599" s="337" t="s">
        <v>52</v>
      </c>
      <c r="S4599" s="337" t="s">
        <v>69</v>
      </c>
      <c r="T4599" s="337" t="s">
        <v>865</v>
      </c>
      <c r="U4599" s="337" t="s">
        <v>866</v>
      </c>
      <c r="V4599" s="337">
        <v>10</v>
      </c>
      <c r="W4599" s="337" t="s">
        <v>19695</v>
      </c>
      <c r="X4599" s="337" t="s">
        <v>19695</v>
      </c>
      <c r="Y4599" s="337" t="s">
        <v>19695</v>
      </c>
      <c r="Z4599" s="337" t="s">
        <v>1745</v>
      </c>
      <c r="AA4599" s="337" t="s">
        <v>853</v>
      </c>
      <c r="AB4599" s="337" t="s">
        <v>854</v>
      </c>
      <c r="AC4599" s="337" t="s">
        <v>15245</v>
      </c>
    </row>
    <row r="4600" spans="1:29" ht="15.8" x14ac:dyDescent="0.25">
      <c r="A4600" s="337" t="s">
        <v>1723</v>
      </c>
      <c r="B4600" s="337" t="s">
        <v>3947</v>
      </c>
      <c r="C4600" s="337" t="s">
        <v>1821</v>
      </c>
      <c r="D4600" s="337" t="s">
        <v>449</v>
      </c>
      <c r="E4600" s="337" t="s">
        <v>3948</v>
      </c>
      <c r="F4600" s="338">
        <v>42715</v>
      </c>
      <c r="G4600" s="337" t="s">
        <v>3606</v>
      </c>
      <c r="H4600" s="338">
        <v>42745</v>
      </c>
      <c r="I4600" s="337" t="s">
        <v>19695</v>
      </c>
      <c r="J4600" s="337" t="s">
        <v>36</v>
      </c>
      <c r="K4600" s="337" t="s">
        <v>19695</v>
      </c>
      <c r="L4600" s="337" t="s">
        <v>19695</v>
      </c>
      <c r="M4600" s="337" t="s">
        <v>19695</v>
      </c>
      <c r="N4600" s="337" t="s">
        <v>19695</v>
      </c>
      <c r="O4600" s="337" t="s">
        <v>19695</v>
      </c>
      <c r="P4600" s="337" t="s">
        <v>19695</v>
      </c>
      <c r="Q4600" s="337" t="s">
        <v>19695</v>
      </c>
      <c r="R4600" s="337" t="s">
        <v>35</v>
      </c>
      <c r="S4600" s="337" t="s">
        <v>77</v>
      </c>
      <c r="T4600" s="337" t="s">
        <v>3888</v>
      </c>
      <c r="U4600" s="337" t="s">
        <v>3949</v>
      </c>
      <c r="V4600" s="337">
        <v>10</v>
      </c>
      <c r="W4600" s="337" t="s">
        <v>19695</v>
      </c>
      <c r="X4600" s="337" t="s">
        <v>19695</v>
      </c>
      <c r="Y4600" s="337" t="s">
        <v>19695</v>
      </c>
      <c r="Z4600" s="337" t="s">
        <v>1753</v>
      </c>
      <c r="AA4600" s="337" t="s">
        <v>717</v>
      </c>
      <c r="AB4600" s="337" t="s">
        <v>718</v>
      </c>
      <c r="AC4600" s="337" t="s">
        <v>13530</v>
      </c>
    </row>
    <row r="4601" spans="1:29" ht="15.8" x14ac:dyDescent="0.25">
      <c r="A4601" s="337" t="s">
        <v>1723</v>
      </c>
      <c r="B4601" s="337" t="s">
        <v>1540</v>
      </c>
      <c r="C4601" s="337" t="s">
        <v>1821</v>
      </c>
      <c r="D4601" s="337" t="s">
        <v>449</v>
      </c>
      <c r="E4601" s="337" t="s">
        <v>2453</v>
      </c>
      <c r="F4601" s="338">
        <v>42694</v>
      </c>
      <c r="G4601" s="337" t="s">
        <v>11066</v>
      </c>
      <c r="H4601" s="338">
        <v>42744</v>
      </c>
      <c r="I4601" s="337" t="s">
        <v>19695</v>
      </c>
      <c r="J4601" s="337" t="s">
        <v>36</v>
      </c>
      <c r="K4601" s="337" t="s">
        <v>19695</v>
      </c>
      <c r="L4601" s="337" t="s">
        <v>19695</v>
      </c>
      <c r="M4601" s="337" t="s">
        <v>19695</v>
      </c>
      <c r="N4601" s="337" t="s">
        <v>19695</v>
      </c>
      <c r="O4601" s="337" t="s">
        <v>19695</v>
      </c>
      <c r="P4601" s="337" t="s">
        <v>19695</v>
      </c>
      <c r="Q4601" s="337" t="s">
        <v>19695</v>
      </c>
      <c r="R4601" s="337" t="s">
        <v>45</v>
      </c>
      <c r="S4601" s="337" t="s">
        <v>1541</v>
      </c>
      <c r="T4601" s="337" t="s">
        <v>1542</v>
      </c>
      <c r="U4601" s="337" t="s">
        <v>1543</v>
      </c>
      <c r="V4601" s="337">
        <v>13</v>
      </c>
      <c r="W4601" s="337" t="s">
        <v>19695</v>
      </c>
      <c r="X4601" s="337" t="s">
        <v>19695</v>
      </c>
      <c r="Y4601" s="337" t="s">
        <v>19695</v>
      </c>
      <c r="Z4601" s="337" t="s">
        <v>1728</v>
      </c>
      <c r="AA4601" s="337" t="s">
        <v>735</v>
      </c>
      <c r="AB4601" s="337" t="s">
        <v>718</v>
      </c>
      <c r="AC4601" s="337" t="s">
        <v>13772</v>
      </c>
    </row>
    <row r="4602" spans="1:29" ht="15.8" x14ac:dyDescent="0.25">
      <c r="A4602" s="337" t="s">
        <v>1723</v>
      </c>
      <c r="B4602" s="337" t="s">
        <v>12843</v>
      </c>
      <c r="C4602" s="337" t="s">
        <v>1821</v>
      </c>
      <c r="D4602" s="337" t="s">
        <v>449</v>
      </c>
      <c r="E4602" s="337" t="s">
        <v>3831</v>
      </c>
      <c r="F4602" s="338">
        <v>42693</v>
      </c>
      <c r="G4602" s="337" t="s">
        <v>5978</v>
      </c>
      <c r="H4602" s="338">
        <v>42743</v>
      </c>
      <c r="I4602" s="337" t="s">
        <v>19695</v>
      </c>
      <c r="J4602" s="337" t="s">
        <v>36</v>
      </c>
      <c r="K4602" s="337" t="s">
        <v>19695</v>
      </c>
      <c r="L4602" s="337" t="s">
        <v>19695</v>
      </c>
      <c r="M4602" s="337" t="s">
        <v>19695</v>
      </c>
      <c r="N4602" s="337" t="s">
        <v>19695</v>
      </c>
      <c r="O4602" s="337" t="s">
        <v>19695</v>
      </c>
      <c r="P4602" s="337" t="s">
        <v>19695</v>
      </c>
      <c r="Q4602" s="337" t="s">
        <v>19695</v>
      </c>
      <c r="R4602" s="337" t="s">
        <v>98</v>
      </c>
      <c r="S4602" s="337" t="s">
        <v>1166</v>
      </c>
      <c r="T4602" s="337" t="s">
        <v>1166</v>
      </c>
      <c r="U4602" s="337" t="s">
        <v>12844</v>
      </c>
      <c r="V4602" s="337">
        <v>8</v>
      </c>
      <c r="W4602" s="337" t="s">
        <v>19695</v>
      </c>
      <c r="X4602" s="337" t="s">
        <v>19695</v>
      </c>
      <c r="Y4602" s="337" t="s">
        <v>19695</v>
      </c>
      <c r="Z4602" s="337" t="s">
        <v>1728</v>
      </c>
      <c r="AA4602" s="337" t="s">
        <v>735</v>
      </c>
      <c r="AB4602" s="337" t="s">
        <v>718</v>
      </c>
      <c r="AC4602" s="337" t="s">
        <v>13762</v>
      </c>
    </row>
    <row r="4603" spans="1:29" ht="15.8" x14ac:dyDescent="0.25">
      <c r="A4603" s="337" t="s">
        <v>1723</v>
      </c>
      <c r="B4603" s="337" t="s">
        <v>5977</v>
      </c>
      <c r="C4603" s="337" t="s">
        <v>1821</v>
      </c>
      <c r="D4603" s="337" t="s">
        <v>449</v>
      </c>
      <c r="E4603" s="337" t="s">
        <v>3831</v>
      </c>
      <c r="F4603" s="338">
        <v>42693</v>
      </c>
      <c r="G4603" s="337" t="s">
        <v>5978</v>
      </c>
      <c r="H4603" s="338">
        <v>42743</v>
      </c>
      <c r="I4603" s="337" t="s">
        <v>19695</v>
      </c>
      <c r="J4603" s="337" t="s">
        <v>36</v>
      </c>
      <c r="K4603" s="337" t="s">
        <v>19695</v>
      </c>
      <c r="L4603" s="337" t="s">
        <v>19695</v>
      </c>
      <c r="M4603" s="337" t="s">
        <v>19695</v>
      </c>
      <c r="N4603" s="337" t="s">
        <v>19695</v>
      </c>
      <c r="O4603" s="337" t="s">
        <v>19695</v>
      </c>
      <c r="P4603" s="337" t="s">
        <v>19695</v>
      </c>
      <c r="Q4603" s="337" t="s">
        <v>19695</v>
      </c>
      <c r="R4603" s="337" t="s">
        <v>35</v>
      </c>
      <c r="S4603" s="337" t="s">
        <v>77</v>
      </c>
      <c r="T4603" s="337" t="s">
        <v>5979</v>
      </c>
      <c r="U4603" s="337" t="s">
        <v>5980</v>
      </c>
      <c r="V4603" s="337">
        <v>6</v>
      </c>
      <c r="W4603" s="337" t="s">
        <v>19695</v>
      </c>
      <c r="X4603" s="337" t="s">
        <v>19695</v>
      </c>
      <c r="Y4603" s="337" t="s">
        <v>19695</v>
      </c>
      <c r="Z4603" s="337" t="s">
        <v>1753</v>
      </c>
      <c r="AA4603" s="337" t="s">
        <v>717</v>
      </c>
      <c r="AB4603" s="337" t="s">
        <v>718</v>
      </c>
      <c r="AC4603" s="337" t="s">
        <v>15410</v>
      </c>
    </row>
    <row r="4604" spans="1:29" ht="15.8" x14ac:dyDescent="0.25">
      <c r="A4604" s="337" t="s">
        <v>1723</v>
      </c>
      <c r="B4604" s="337" t="s">
        <v>4378</v>
      </c>
      <c r="C4604" s="337" t="s">
        <v>1725</v>
      </c>
      <c r="D4604" s="337" t="s">
        <v>13527</v>
      </c>
      <c r="E4604" s="337" t="s">
        <v>4379</v>
      </c>
      <c r="F4604" s="338">
        <v>42713</v>
      </c>
      <c r="G4604" s="337" t="s">
        <v>4380</v>
      </c>
      <c r="H4604" s="338">
        <v>42741</v>
      </c>
      <c r="I4604" s="337" t="s">
        <v>19695</v>
      </c>
      <c r="J4604" s="337" t="s">
        <v>36</v>
      </c>
      <c r="K4604" s="337" t="s">
        <v>19695</v>
      </c>
      <c r="L4604" s="337" t="s">
        <v>19695</v>
      </c>
      <c r="M4604" s="337" t="s">
        <v>19695</v>
      </c>
      <c r="N4604" s="337" t="s">
        <v>19695</v>
      </c>
      <c r="O4604" s="337" t="s">
        <v>19695</v>
      </c>
      <c r="P4604" s="337" t="s">
        <v>19695</v>
      </c>
      <c r="Q4604" s="337" t="s">
        <v>19695</v>
      </c>
      <c r="R4604" s="337" t="s">
        <v>45</v>
      </c>
      <c r="S4604" s="337" t="s">
        <v>80</v>
      </c>
      <c r="T4604" s="337" t="s">
        <v>1148</v>
      </c>
      <c r="U4604" s="337" t="s">
        <v>1148</v>
      </c>
      <c r="V4604" s="337">
        <v>6</v>
      </c>
      <c r="W4604" s="337" t="s">
        <v>19695</v>
      </c>
      <c r="X4604" s="337" t="s">
        <v>19695</v>
      </c>
      <c r="Y4604" s="337" t="s">
        <v>19695</v>
      </c>
      <c r="Z4604" s="337" t="s">
        <v>1728</v>
      </c>
      <c r="AA4604" s="337" t="s">
        <v>717</v>
      </c>
      <c r="AB4604" s="337" t="s">
        <v>718</v>
      </c>
      <c r="AC4604" s="337" t="s">
        <v>13650</v>
      </c>
    </row>
    <row r="4605" spans="1:29" ht="15.8" x14ac:dyDescent="0.25">
      <c r="A4605" s="337" t="s">
        <v>1723</v>
      </c>
      <c r="B4605" s="337" t="s">
        <v>3972</v>
      </c>
      <c r="C4605" s="337" t="s">
        <v>1821</v>
      </c>
      <c r="D4605" s="337" t="s">
        <v>449</v>
      </c>
      <c r="E4605" s="337" t="s">
        <v>3973</v>
      </c>
      <c r="F4605" s="338">
        <v>42732</v>
      </c>
      <c r="G4605" s="337" t="s">
        <v>3974</v>
      </c>
      <c r="H4605" s="338">
        <v>42740</v>
      </c>
      <c r="I4605" s="337" t="s">
        <v>19695</v>
      </c>
      <c r="J4605" s="337" t="s">
        <v>36</v>
      </c>
      <c r="K4605" s="337" t="s">
        <v>19695</v>
      </c>
      <c r="L4605" s="337" t="s">
        <v>19695</v>
      </c>
      <c r="M4605" s="337" t="s">
        <v>19695</v>
      </c>
      <c r="N4605" s="337" t="s">
        <v>19695</v>
      </c>
      <c r="O4605" s="337" t="s">
        <v>19695</v>
      </c>
      <c r="P4605" s="337" t="s">
        <v>19695</v>
      </c>
      <c r="Q4605" s="337" t="s">
        <v>19695</v>
      </c>
      <c r="R4605" s="337" t="s">
        <v>66</v>
      </c>
      <c r="S4605" s="337" t="s">
        <v>1633</v>
      </c>
      <c r="T4605" s="337" t="s">
        <v>3975</v>
      </c>
      <c r="U4605" s="337" t="s">
        <v>3976</v>
      </c>
      <c r="V4605" s="337">
        <v>12</v>
      </c>
      <c r="W4605" s="337" t="s">
        <v>19695</v>
      </c>
      <c r="X4605" s="337" t="s">
        <v>19695</v>
      </c>
      <c r="Y4605" s="337" t="s">
        <v>19695</v>
      </c>
      <c r="Z4605" s="337" t="s">
        <v>1728</v>
      </c>
      <c r="AA4605" s="337" t="s">
        <v>717</v>
      </c>
      <c r="AB4605" s="337" t="s">
        <v>718</v>
      </c>
      <c r="AC4605" s="337" t="s">
        <v>13530</v>
      </c>
    </row>
    <row r="4606" spans="1:29" ht="15.8" x14ac:dyDescent="0.25">
      <c r="A4606" s="337" t="s">
        <v>1723</v>
      </c>
      <c r="B4606" s="337" t="s">
        <v>4064</v>
      </c>
      <c r="C4606" s="337" t="s">
        <v>1821</v>
      </c>
      <c r="D4606" s="337" t="s">
        <v>449</v>
      </c>
      <c r="E4606" s="337" t="s">
        <v>3852</v>
      </c>
      <c r="F4606" s="338">
        <v>42710</v>
      </c>
      <c r="G4606" s="337" t="s">
        <v>4065</v>
      </c>
      <c r="H4606" s="338">
        <v>42739</v>
      </c>
      <c r="I4606" s="337" t="s">
        <v>19695</v>
      </c>
      <c r="J4606" s="337" t="s">
        <v>36</v>
      </c>
      <c r="K4606" s="337" t="s">
        <v>19695</v>
      </c>
      <c r="L4606" s="337" t="s">
        <v>19695</v>
      </c>
      <c r="M4606" s="337" t="s">
        <v>19695</v>
      </c>
      <c r="N4606" s="337" t="s">
        <v>19695</v>
      </c>
      <c r="O4606" s="337" t="s">
        <v>19695</v>
      </c>
      <c r="P4606" s="337" t="s">
        <v>19695</v>
      </c>
      <c r="Q4606" s="337" t="s">
        <v>19695</v>
      </c>
      <c r="R4606" s="337" t="s">
        <v>15</v>
      </c>
      <c r="S4606" s="337" t="s">
        <v>1086</v>
      </c>
      <c r="T4606" s="337" t="s">
        <v>4066</v>
      </c>
      <c r="U4606" s="337" t="s">
        <v>4067</v>
      </c>
      <c r="V4606" s="337">
        <v>24</v>
      </c>
      <c r="W4606" s="337" t="s">
        <v>19695</v>
      </c>
      <c r="X4606" s="337" t="s">
        <v>19695</v>
      </c>
      <c r="Y4606" s="337" t="s">
        <v>19695</v>
      </c>
      <c r="Z4606" s="337" t="s">
        <v>1753</v>
      </c>
      <c r="AA4606" s="337" t="s">
        <v>735</v>
      </c>
      <c r="AB4606" s="337" t="s">
        <v>718</v>
      </c>
      <c r="AC4606" s="337" t="s">
        <v>13530</v>
      </c>
    </row>
    <row r="4607" spans="1:29" ht="15.8" x14ac:dyDescent="0.25">
      <c r="A4607" s="337" t="s">
        <v>1723</v>
      </c>
      <c r="B4607" s="337" t="s">
        <v>13294</v>
      </c>
      <c r="C4607" s="337" t="s">
        <v>1821</v>
      </c>
      <c r="D4607" s="337" t="s">
        <v>449</v>
      </c>
      <c r="E4607" s="337" t="s">
        <v>10893</v>
      </c>
      <c r="F4607" s="338">
        <v>42709</v>
      </c>
      <c r="G4607" s="337" t="s">
        <v>4156</v>
      </c>
      <c r="H4607" s="338">
        <v>42737</v>
      </c>
      <c r="I4607" s="337" t="s">
        <v>19695</v>
      </c>
      <c r="J4607" s="337" t="s">
        <v>36</v>
      </c>
      <c r="K4607" s="337" t="s">
        <v>19695</v>
      </c>
      <c r="L4607" s="337" t="s">
        <v>19695</v>
      </c>
      <c r="M4607" s="337" t="s">
        <v>19695</v>
      </c>
      <c r="N4607" s="337" t="s">
        <v>19695</v>
      </c>
      <c r="O4607" s="337" t="s">
        <v>19695</v>
      </c>
      <c r="P4607" s="337" t="s">
        <v>19695</v>
      </c>
      <c r="Q4607" s="337" t="s">
        <v>19695</v>
      </c>
      <c r="R4607" s="337" t="s">
        <v>45</v>
      </c>
      <c r="S4607" s="337" t="s">
        <v>80</v>
      </c>
      <c r="T4607" s="337" t="s">
        <v>1148</v>
      </c>
      <c r="U4607" s="337" t="s">
        <v>10894</v>
      </c>
      <c r="V4607" s="337">
        <v>6</v>
      </c>
      <c r="W4607" s="337" t="s">
        <v>19695</v>
      </c>
      <c r="X4607" s="337" t="s">
        <v>19695</v>
      </c>
      <c r="Y4607" s="337" t="s">
        <v>19695</v>
      </c>
      <c r="Z4607" s="337" t="s">
        <v>1728</v>
      </c>
      <c r="AA4607" s="337" t="s">
        <v>717</v>
      </c>
      <c r="AB4607" s="337" t="s">
        <v>718</v>
      </c>
      <c r="AC4607" s="337" t="s">
        <v>13650</v>
      </c>
    </row>
    <row r="4608" spans="1:29" ht="15.8" x14ac:dyDescent="0.25">
      <c r="A4608" s="337" t="s">
        <v>1723</v>
      </c>
      <c r="B4608" s="337" t="s">
        <v>5014</v>
      </c>
      <c r="C4608" s="337" t="s">
        <v>1821</v>
      </c>
      <c r="D4608" s="337" t="s">
        <v>449</v>
      </c>
      <c r="E4608" s="337" t="s">
        <v>3864</v>
      </c>
      <c r="F4608" s="338">
        <v>42687</v>
      </c>
      <c r="G4608" s="337" t="s">
        <v>4156</v>
      </c>
      <c r="H4608" s="338">
        <v>42737</v>
      </c>
      <c r="I4608" s="337" t="s">
        <v>19695</v>
      </c>
      <c r="J4608" s="337" t="s">
        <v>36</v>
      </c>
      <c r="K4608" s="337" t="s">
        <v>19695</v>
      </c>
      <c r="L4608" s="337" t="s">
        <v>19695</v>
      </c>
      <c r="M4608" s="337" t="s">
        <v>19695</v>
      </c>
      <c r="N4608" s="337" t="s">
        <v>19695</v>
      </c>
      <c r="O4608" s="337" t="s">
        <v>19695</v>
      </c>
      <c r="P4608" s="337" t="s">
        <v>19695</v>
      </c>
      <c r="Q4608" s="337" t="s">
        <v>19695</v>
      </c>
      <c r="R4608" s="337" t="s">
        <v>52</v>
      </c>
      <c r="S4608" s="337" t="s">
        <v>839</v>
      </c>
      <c r="T4608" s="337" t="s">
        <v>1605</v>
      </c>
      <c r="U4608" s="337" t="s">
        <v>5015</v>
      </c>
      <c r="V4608" s="337">
        <v>10</v>
      </c>
      <c r="W4608" s="337" t="s">
        <v>19695</v>
      </c>
      <c r="X4608" s="337" t="s">
        <v>19695</v>
      </c>
      <c r="Y4608" s="337" t="s">
        <v>19695</v>
      </c>
      <c r="Z4608" s="337" t="s">
        <v>1753</v>
      </c>
      <c r="AA4608" s="337" t="s">
        <v>717</v>
      </c>
      <c r="AB4608" s="337" t="s">
        <v>718</v>
      </c>
      <c r="AC4608" s="337" t="s">
        <v>15392</v>
      </c>
    </row>
    <row r="4609" spans="1:29" ht="15.8" x14ac:dyDescent="0.25">
      <c r="A4609" s="337" t="s">
        <v>1723</v>
      </c>
      <c r="B4609" s="337" t="s">
        <v>3920</v>
      </c>
      <c r="C4609" s="337" t="s">
        <v>1821</v>
      </c>
      <c r="D4609" s="337" t="s">
        <v>449</v>
      </c>
      <c r="E4609" s="337" t="s">
        <v>3204</v>
      </c>
      <c r="F4609" s="338">
        <v>42686</v>
      </c>
      <c r="G4609" s="337" t="s">
        <v>3205</v>
      </c>
      <c r="H4609" s="338">
        <v>42736</v>
      </c>
      <c r="I4609" s="337" t="s">
        <v>19695</v>
      </c>
      <c r="J4609" s="337" t="s">
        <v>36</v>
      </c>
      <c r="K4609" s="337" t="s">
        <v>19695</v>
      </c>
      <c r="L4609" s="337" t="s">
        <v>19695</v>
      </c>
      <c r="M4609" s="337" t="s">
        <v>19695</v>
      </c>
      <c r="N4609" s="337" t="s">
        <v>19695</v>
      </c>
      <c r="O4609" s="337" t="s">
        <v>19695</v>
      </c>
      <c r="P4609" s="337" t="s">
        <v>19695</v>
      </c>
      <c r="Q4609" s="337" t="s">
        <v>19695</v>
      </c>
      <c r="R4609" s="337" t="s">
        <v>109</v>
      </c>
      <c r="S4609" s="337" t="s">
        <v>1122</v>
      </c>
      <c r="T4609" s="337" t="s">
        <v>2868</v>
      </c>
      <c r="U4609" s="337" t="s">
        <v>3921</v>
      </c>
      <c r="V4609" s="337">
        <v>6</v>
      </c>
      <c r="W4609" s="337" t="s">
        <v>19695</v>
      </c>
      <c r="X4609" s="337" t="s">
        <v>19695</v>
      </c>
      <c r="Y4609" s="337" t="s">
        <v>19695</v>
      </c>
      <c r="Z4609" s="337" t="s">
        <v>1728</v>
      </c>
      <c r="AA4609" s="337" t="s">
        <v>717</v>
      </c>
      <c r="AB4609" s="337" t="s">
        <v>718</v>
      </c>
      <c r="AC4609" s="337" t="s">
        <v>13530</v>
      </c>
    </row>
    <row r="4610" spans="1:29" ht="15.8" x14ac:dyDescent="0.25">
      <c r="A4610" s="337" t="s">
        <v>1723</v>
      </c>
      <c r="B4610" s="337" t="s">
        <v>4073</v>
      </c>
      <c r="C4610" s="337" t="s">
        <v>1725</v>
      </c>
      <c r="D4610" s="337" t="s">
        <v>1726</v>
      </c>
      <c r="E4610" s="337" t="s">
        <v>3204</v>
      </c>
      <c r="F4610" s="338">
        <v>42686</v>
      </c>
      <c r="G4610" s="337" t="s">
        <v>3205</v>
      </c>
      <c r="H4610" s="338">
        <v>42736</v>
      </c>
      <c r="I4610" s="337" t="s">
        <v>19695</v>
      </c>
      <c r="J4610" s="337" t="s">
        <v>36</v>
      </c>
      <c r="K4610" s="337" t="s">
        <v>19695</v>
      </c>
      <c r="L4610" s="337" t="s">
        <v>19695</v>
      </c>
      <c r="M4610" s="337" t="s">
        <v>19695</v>
      </c>
      <c r="N4610" s="337" t="s">
        <v>19695</v>
      </c>
      <c r="O4610" s="337" t="s">
        <v>19695</v>
      </c>
      <c r="P4610" s="337" t="s">
        <v>19695</v>
      </c>
      <c r="Q4610" s="337" t="s">
        <v>19695</v>
      </c>
      <c r="R4610" s="337" t="s">
        <v>130</v>
      </c>
      <c r="S4610" s="337" t="s">
        <v>415</v>
      </c>
      <c r="T4610" s="337" t="s">
        <v>138</v>
      </c>
      <c r="U4610" s="337" t="s">
        <v>95</v>
      </c>
      <c r="V4610" s="337">
        <v>6</v>
      </c>
      <c r="W4610" s="337" t="s">
        <v>19695</v>
      </c>
      <c r="X4610" s="337" t="s">
        <v>19695</v>
      </c>
      <c r="Y4610" s="337" t="s">
        <v>19695</v>
      </c>
      <c r="Z4610" s="337" t="s">
        <v>1728</v>
      </c>
      <c r="AA4610" s="337" t="s">
        <v>735</v>
      </c>
      <c r="AB4610" s="337" t="s">
        <v>718</v>
      </c>
      <c r="AC4610" s="337" t="s">
        <v>13530</v>
      </c>
    </row>
    <row r="4611" spans="1:29" ht="15.8" x14ac:dyDescent="0.25">
      <c r="A4611" s="337" t="s">
        <v>1723</v>
      </c>
      <c r="B4611" s="337" t="s">
        <v>3907</v>
      </c>
      <c r="C4611" s="337" t="s">
        <v>1821</v>
      </c>
      <c r="D4611" s="337" t="s">
        <v>449</v>
      </c>
      <c r="E4611" s="337" t="s">
        <v>3204</v>
      </c>
      <c r="F4611" s="338">
        <v>42686</v>
      </c>
      <c r="G4611" s="337" t="s">
        <v>3205</v>
      </c>
      <c r="H4611" s="338">
        <v>42736</v>
      </c>
      <c r="I4611" s="337" t="s">
        <v>19695</v>
      </c>
      <c r="J4611" s="337" t="s">
        <v>36</v>
      </c>
      <c r="K4611" s="337" t="s">
        <v>19695</v>
      </c>
      <c r="L4611" s="337" t="s">
        <v>19695</v>
      </c>
      <c r="M4611" s="337" t="s">
        <v>19695</v>
      </c>
      <c r="N4611" s="337" t="s">
        <v>19695</v>
      </c>
      <c r="O4611" s="337" t="s">
        <v>19695</v>
      </c>
      <c r="P4611" s="337" t="s">
        <v>19695</v>
      </c>
      <c r="Q4611" s="337" t="s">
        <v>19695</v>
      </c>
      <c r="R4611" s="337" t="s">
        <v>130</v>
      </c>
      <c r="S4611" s="337" t="s">
        <v>940</v>
      </c>
      <c r="T4611" s="337" t="s">
        <v>3908</v>
      </c>
      <c r="U4611" s="337" t="s">
        <v>3909</v>
      </c>
      <c r="V4611" s="337">
        <v>8</v>
      </c>
      <c r="W4611" s="337" t="s">
        <v>19695</v>
      </c>
      <c r="X4611" s="337" t="s">
        <v>19695</v>
      </c>
      <c r="Y4611" s="337" t="s">
        <v>19695</v>
      </c>
      <c r="Z4611" s="337" t="s">
        <v>1728</v>
      </c>
      <c r="AA4611" s="337" t="s">
        <v>735</v>
      </c>
      <c r="AB4611" s="337" t="s">
        <v>718</v>
      </c>
      <c r="AC4611" s="337" t="s">
        <v>13530</v>
      </c>
    </row>
    <row r="4612" spans="1:29" ht="15.8" x14ac:dyDescent="0.25">
      <c r="A4612" s="337" t="s">
        <v>1723</v>
      </c>
      <c r="B4612" s="337" t="s">
        <v>815</v>
      </c>
      <c r="C4612" s="337" t="s">
        <v>1821</v>
      </c>
      <c r="D4612" s="337" t="s">
        <v>449</v>
      </c>
      <c r="E4612" s="337" t="s">
        <v>3204</v>
      </c>
      <c r="F4612" s="338">
        <v>42686</v>
      </c>
      <c r="G4612" s="337" t="s">
        <v>3205</v>
      </c>
      <c r="H4612" s="338">
        <v>42736</v>
      </c>
      <c r="I4612" s="337" t="s">
        <v>19695</v>
      </c>
      <c r="J4612" s="337" t="s">
        <v>36</v>
      </c>
      <c r="K4612" s="337" t="s">
        <v>19695</v>
      </c>
      <c r="L4612" s="337" t="s">
        <v>19695</v>
      </c>
      <c r="M4612" s="337" t="s">
        <v>19695</v>
      </c>
      <c r="N4612" s="337" t="s">
        <v>19695</v>
      </c>
      <c r="O4612" s="337" t="s">
        <v>19695</v>
      </c>
      <c r="P4612" s="337" t="s">
        <v>19695</v>
      </c>
      <c r="Q4612" s="337" t="s">
        <v>19695</v>
      </c>
      <c r="R4612" s="337" t="s">
        <v>144</v>
      </c>
      <c r="S4612" s="337" t="s">
        <v>97</v>
      </c>
      <c r="T4612" s="337" t="s">
        <v>816</v>
      </c>
      <c r="U4612" s="337" t="s">
        <v>817</v>
      </c>
      <c r="V4612" s="337">
        <v>8</v>
      </c>
      <c r="W4612" s="337" t="s">
        <v>19695</v>
      </c>
      <c r="X4612" s="337" t="s">
        <v>19695</v>
      </c>
      <c r="Y4612" s="337" t="s">
        <v>19695</v>
      </c>
      <c r="Z4612" s="337" t="s">
        <v>1728</v>
      </c>
      <c r="AA4612" s="337" t="s">
        <v>717</v>
      </c>
      <c r="AB4612" s="337" t="s">
        <v>718</v>
      </c>
      <c r="AC4612" s="337" t="s">
        <v>13530</v>
      </c>
    </row>
    <row r="4613" spans="1:29" ht="15.8" x14ac:dyDescent="0.25">
      <c r="A4613" s="337" t="s">
        <v>1723</v>
      </c>
      <c r="B4613" s="337" t="s">
        <v>4084</v>
      </c>
      <c r="C4613" s="337" t="s">
        <v>1821</v>
      </c>
      <c r="D4613" s="337" t="s">
        <v>449</v>
      </c>
      <c r="E4613" s="337" t="s">
        <v>3204</v>
      </c>
      <c r="F4613" s="338">
        <v>42686</v>
      </c>
      <c r="G4613" s="337" t="s">
        <v>3205</v>
      </c>
      <c r="H4613" s="338">
        <v>42736</v>
      </c>
      <c r="I4613" s="337" t="s">
        <v>19695</v>
      </c>
      <c r="J4613" s="337" t="s">
        <v>16</v>
      </c>
      <c r="K4613" s="337" t="s">
        <v>19695</v>
      </c>
      <c r="L4613" s="337" t="s">
        <v>19695</v>
      </c>
      <c r="M4613" s="337" t="s">
        <v>19695</v>
      </c>
      <c r="N4613" s="337" t="s">
        <v>19695</v>
      </c>
      <c r="O4613" s="337" t="s">
        <v>19695</v>
      </c>
      <c r="P4613" s="337" t="s">
        <v>19695</v>
      </c>
      <c r="Q4613" s="337" t="s">
        <v>19695</v>
      </c>
      <c r="R4613" s="337" t="s">
        <v>1220</v>
      </c>
      <c r="S4613" s="337" t="s">
        <v>108</v>
      </c>
      <c r="T4613" s="337" t="s">
        <v>4085</v>
      </c>
      <c r="U4613" s="337" t="s">
        <v>4086</v>
      </c>
      <c r="V4613" s="337">
        <v>8</v>
      </c>
      <c r="W4613" s="337" t="s">
        <v>19695</v>
      </c>
      <c r="X4613" s="337" t="s">
        <v>19695</v>
      </c>
      <c r="Y4613" s="337" t="s">
        <v>19695</v>
      </c>
      <c r="Z4613" s="337" t="s">
        <v>1728</v>
      </c>
      <c r="AA4613" s="337" t="s">
        <v>735</v>
      </c>
      <c r="AB4613" s="337" t="s">
        <v>718</v>
      </c>
      <c r="AC4613" s="337" t="s">
        <v>13530</v>
      </c>
    </row>
    <row r="4614" spans="1:29" ht="15.8" x14ac:dyDescent="0.25">
      <c r="A4614" s="337" t="s">
        <v>1723</v>
      </c>
      <c r="B4614" s="337" t="s">
        <v>3959</v>
      </c>
      <c r="C4614" s="337" t="s">
        <v>1821</v>
      </c>
      <c r="D4614" s="337" t="s">
        <v>449</v>
      </c>
      <c r="E4614" s="337" t="s">
        <v>3204</v>
      </c>
      <c r="F4614" s="338">
        <v>42686</v>
      </c>
      <c r="G4614" s="337" t="s">
        <v>3205</v>
      </c>
      <c r="H4614" s="338">
        <v>42736</v>
      </c>
      <c r="I4614" s="337" t="s">
        <v>19695</v>
      </c>
      <c r="J4614" s="337" t="s">
        <v>36</v>
      </c>
      <c r="K4614" s="337" t="s">
        <v>19695</v>
      </c>
      <c r="L4614" s="337" t="s">
        <v>19695</v>
      </c>
      <c r="M4614" s="337" t="s">
        <v>19695</v>
      </c>
      <c r="N4614" s="337" t="s">
        <v>19695</v>
      </c>
      <c r="O4614" s="337" t="s">
        <v>19695</v>
      </c>
      <c r="P4614" s="337" t="s">
        <v>19695</v>
      </c>
      <c r="Q4614" s="337" t="s">
        <v>19695</v>
      </c>
      <c r="R4614" s="337" t="s">
        <v>139</v>
      </c>
      <c r="S4614" s="337" t="s">
        <v>1969</v>
      </c>
      <c r="T4614" s="337" t="s">
        <v>3960</v>
      </c>
      <c r="U4614" s="337" t="s">
        <v>3961</v>
      </c>
      <c r="V4614" s="337">
        <v>10</v>
      </c>
      <c r="W4614" s="337" t="s">
        <v>19695</v>
      </c>
      <c r="X4614" s="337" t="s">
        <v>19695</v>
      </c>
      <c r="Y4614" s="337" t="s">
        <v>19695</v>
      </c>
      <c r="Z4614" s="337" t="s">
        <v>1728</v>
      </c>
      <c r="AA4614" s="337" t="s">
        <v>717</v>
      </c>
      <c r="AB4614" s="337" t="s">
        <v>718</v>
      </c>
      <c r="AC4614" s="337" t="s">
        <v>13530</v>
      </c>
    </row>
    <row r="4615" spans="1:29" ht="15.8" x14ac:dyDescent="0.25">
      <c r="A4615" s="337" t="s">
        <v>1723</v>
      </c>
      <c r="B4615" s="337" t="s">
        <v>3825</v>
      </c>
      <c r="C4615" s="337" t="s">
        <v>1821</v>
      </c>
      <c r="D4615" s="337" t="s">
        <v>449</v>
      </c>
      <c r="E4615" s="337" t="s">
        <v>3204</v>
      </c>
      <c r="F4615" s="338">
        <v>42686</v>
      </c>
      <c r="G4615" s="337" t="s">
        <v>3205</v>
      </c>
      <c r="H4615" s="338">
        <v>42736</v>
      </c>
      <c r="I4615" s="337" t="s">
        <v>19695</v>
      </c>
      <c r="J4615" s="337" t="s">
        <v>16</v>
      </c>
      <c r="K4615" s="337" t="s">
        <v>19695</v>
      </c>
      <c r="L4615" s="337" t="s">
        <v>19695</v>
      </c>
      <c r="M4615" s="337" t="s">
        <v>19695</v>
      </c>
      <c r="N4615" s="337" t="s">
        <v>19695</v>
      </c>
      <c r="O4615" s="337" t="s">
        <v>19695</v>
      </c>
      <c r="P4615" s="337" t="s">
        <v>19695</v>
      </c>
      <c r="Q4615" s="337" t="s">
        <v>19695</v>
      </c>
      <c r="R4615" s="337" t="s">
        <v>109</v>
      </c>
      <c r="S4615" s="337" t="s">
        <v>1126</v>
      </c>
      <c r="T4615" s="337" t="s">
        <v>1126</v>
      </c>
      <c r="U4615" s="337" t="s">
        <v>3826</v>
      </c>
      <c r="V4615" s="337">
        <v>12</v>
      </c>
      <c r="W4615" s="337" t="s">
        <v>19695</v>
      </c>
      <c r="X4615" s="337" t="s">
        <v>19695</v>
      </c>
      <c r="Y4615" s="337" t="s">
        <v>19695</v>
      </c>
      <c r="Z4615" s="337" t="s">
        <v>1728</v>
      </c>
      <c r="AA4615" s="337" t="s">
        <v>717</v>
      </c>
      <c r="AB4615" s="337" t="s">
        <v>718</v>
      </c>
      <c r="AC4615" s="337" t="s">
        <v>13530</v>
      </c>
    </row>
    <row r="4616" spans="1:29" ht="15.8" x14ac:dyDescent="0.25">
      <c r="A4616" s="337" t="s">
        <v>1723</v>
      </c>
      <c r="B4616" s="337" t="s">
        <v>3471</v>
      </c>
      <c r="C4616" s="337" t="s">
        <v>1821</v>
      </c>
      <c r="D4616" s="337" t="s">
        <v>449</v>
      </c>
      <c r="E4616" s="337" t="s">
        <v>3204</v>
      </c>
      <c r="F4616" s="338">
        <v>42686</v>
      </c>
      <c r="G4616" s="337" t="s">
        <v>3205</v>
      </c>
      <c r="H4616" s="338">
        <v>42736</v>
      </c>
      <c r="I4616" s="337" t="s">
        <v>19695</v>
      </c>
      <c r="J4616" s="337" t="s">
        <v>16</v>
      </c>
      <c r="K4616" s="337" t="s">
        <v>19695</v>
      </c>
      <c r="L4616" s="337" t="s">
        <v>19695</v>
      </c>
      <c r="M4616" s="337" t="s">
        <v>19695</v>
      </c>
      <c r="N4616" s="337" t="s">
        <v>19695</v>
      </c>
      <c r="O4616" s="337" t="s">
        <v>19695</v>
      </c>
      <c r="P4616" s="337" t="s">
        <v>19695</v>
      </c>
      <c r="Q4616" s="337" t="s">
        <v>19695</v>
      </c>
      <c r="R4616" s="337" t="s">
        <v>15</v>
      </c>
      <c r="S4616" s="337" t="s">
        <v>1086</v>
      </c>
      <c r="T4616" s="337" t="s">
        <v>1121</v>
      </c>
      <c r="U4616" s="337" t="s">
        <v>99</v>
      </c>
      <c r="V4616" s="337">
        <v>8</v>
      </c>
      <c r="W4616" s="337" t="s">
        <v>19695</v>
      </c>
      <c r="X4616" s="337" t="s">
        <v>19695</v>
      </c>
      <c r="Y4616" s="337" t="s">
        <v>19695</v>
      </c>
      <c r="Z4616" s="337" t="s">
        <v>1728</v>
      </c>
      <c r="AA4616" s="337" t="s">
        <v>717</v>
      </c>
      <c r="AB4616" s="337" t="s">
        <v>718</v>
      </c>
      <c r="AC4616" s="337" t="s">
        <v>13530</v>
      </c>
    </row>
    <row r="4617" spans="1:29" ht="15.8" x14ac:dyDescent="0.25">
      <c r="A4617" s="337" t="s">
        <v>1723</v>
      </c>
      <c r="B4617" s="337" t="s">
        <v>4618</v>
      </c>
      <c r="C4617" s="337" t="s">
        <v>1821</v>
      </c>
      <c r="D4617" s="337" t="s">
        <v>449</v>
      </c>
      <c r="E4617" s="337" t="s">
        <v>3204</v>
      </c>
      <c r="F4617" s="338">
        <v>42686</v>
      </c>
      <c r="G4617" s="337" t="s">
        <v>3205</v>
      </c>
      <c r="H4617" s="338">
        <v>42736</v>
      </c>
      <c r="I4617" s="337" t="s">
        <v>19695</v>
      </c>
      <c r="J4617" s="337" t="s">
        <v>36</v>
      </c>
      <c r="K4617" s="337" t="s">
        <v>19695</v>
      </c>
      <c r="L4617" s="337" t="s">
        <v>19695</v>
      </c>
      <c r="M4617" s="337" t="s">
        <v>19695</v>
      </c>
      <c r="N4617" s="337" t="s">
        <v>19695</v>
      </c>
      <c r="O4617" s="337" t="s">
        <v>19695</v>
      </c>
      <c r="P4617" s="337" t="s">
        <v>19695</v>
      </c>
      <c r="Q4617" s="337" t="s">
        <v>19695</v>
      </c>
      <c r="R4617" s="337" t="s">
        <v>109</v>
      </c>
      <c r="S4617" s="337" t="s">
        <v>1122</v>
      </c>
      <c r="T4617" s="337" t="s">
        <v>3649</v>
      </c>
      <c r="U4617" s="337" t="s">
        <v>2885</v>
      </c>
      <c r="V4617" s="337">
        <v>8</v>
      </c>
      <c r="W4617" s="337" t="s">
        <v>19695</v>
      </c>
      <c r="X4617" s="337" t="s">
        <v>19695</v>
      </c>
      <c r="Y4617" s="337" t="s">
        <v>19695</v>
      </c>
      <c r="Z4617" s="337" t="s">
        <v>1728</v>
      </c>
      <c r="AA4617" s="337" t="s">
        <v>717</v>
      </c>
      <c r="AB4617" s="337" t="s">
        <v>718</v>
      </c>
      <c r="AC4617" s="337" t="s">
        <v>13659</v>
      </c>
    </row>
    <row r="4618" spans="1:29" ht="15.8" x14ac:dyDescent="0.25">
      <c r="A4618" s="337" t="s">
        <v>1723</v>
      </c>
      <c r="B4618" s="337" t="s">
        <v>6410</v>
      </c>
      <c r="C4618" s="337" t="s">
        <v>1821</v>
      </c>
      <c r="D4618" s="337" t="s">
        <v>449</v>
      </c>
      <c r="E4618" s="337" t="s">
        <v>3204</v>
      </c>
      <c r="F4618" s="338">
        <v>42686</v>
      </c>
      <c r="G4618" s="337" t="s">
        <v>3205</v>
      </c>
      <c r="H4618" s="338">
        <v>42736</v>
      </c>
      <c r="I4618" s="337" t="s">
        <v>19695</v>
      </c>
      <c r="J4618" s="337" t="s">
        <v>16</v>
      </c>
      <c r="K4618" s="337" t="s">
        <v>19695</v>
      </c>
      <c r="L4618" s="337" t="s">
        <v>19695</v>
      </c>
      <c r="M4618" s="337" t="s">
        <v>19695</v>
      </c>
      <c r="N4618" s="337" t="s">
        <v>19695</v>
      </c>
      <c r="O4618" s="337" t="s">
        <v>19695</v>
      </c>
      <c r="P4618" s="337" t="s">
        <v>19695</v>
      </c>
      <c r="Q4618" s="337" t="s">
        <v>19695</v>
      </c>
      <c r="R4618" s="337" t="s">
        <v>112</v>
      </c>
      <c r="S4618" s="337" t="s">
        <v>113</v>
      </c>
      <c r="T4618" s="337" t="s">
        <v>113</v>
      </c>
      <c r="U4618" s="337" t="s">
        <v>6411</v>
      </c>
      <c r="V4618" s="337">
        <v>8</v>
      </c>
      <c r="W4618" s="337" t="s">
        <v>19695</v>
      </c>
      <c r="X4618" s="337" t="s">
        <v>19695</v>
      </c>
      <c r="Y4618" s="337" t="s">
        <v>19695</v>
      </c>
      <c r="Z4618" s="337" t="s">
        <v>1728</v>
      </c>
      <c r="AA4618" s="337" t="s">
        <v>735</v>
      </c>
      <c r="AB4618" s="337" t="s">
        <v>718</v>
      </c>
      <c r="AC4618" s="337" t="s">
        <v>13662</v>
      </c>
    </row>
    <row r="4619" spans="1:29" ht="15.8" x14ac:dyDescent="0.25">
      <c r="A4619" s="337" t="s">
        <v>1723</v>
      </c>
      <c r="B4619" s="337" t="s">
        <v>6807</v>
      </c>
      <c r="C4619" s="337" t="s">
        <v>1725</v>
      </c>
      <c r="D4619" s="337" t="s">
        <v>13527</v>
      </c>
      <c r="E4619" s="337" t="s">
        <v>3204</v>
      </c>
      <c r="F4619" s="338">
        <v>42686</v>
      </c>
      <c r="G4619" s="337" t="s">
        <v>3205</v>
      </c>
      <c r="H4619" s="338">
        <v>42736</v>
      </c>
      <c r="I4619" s="337" t="s">
        <v>19695</v>
      </c>
      <c r="J4619" s="337" t="s">
        <v>36</v>
      </c>
      <c r="K4619" s="337" t="s">
        <v>19695</v>
      </c>
      <c r="L4619" s="337" t="s">
        <v>19695</v>
      </c>
      <c r="M4619" s="337" t="s">
        <v>19695</v>
      </c>
      <c r="N4619" s="337" t="s">
        <v>19695</v>
      </c>
      <c r="O4619" s="337" t="s">
        <v>19695</v>
      </c>
      <c r="P4619" s="337" t="s">
        <v>19695</v>
      </c>
      <c r="Q4619" s="337" t="s">
        <v>19695</v>
      </c>
      <c r="R4619" s="337" t="s">
        <v>15</v>
      </c>
      <c r="S4619" s="337" t="s">
        <v>1086</v>
      </c>
      <c r="T4619" s="337" t="s">
        <v>1086</v>
      </c>
      <c r="U4619" s="337" t="s">
        <v>99</v>
      </c>
      <c r="V4619" s="337">
        <v>8</v>
      </c>
      <c r="W4619" s="337" t="s">
        <v>19695</v>
      </c>
      <c r="X4619" s="337" t="s">
        <v>19695</v>
      </c>
      <c r="Y4619" s="337" t="s">
        <v>19695</v>
      </c>
      <c r="Z4619" s="337" t="s">
        <v>1728</v>
      </c>
      <c r="AA4619" s="337" t="s">
        <v>717</v>
      </c>
      <c r="AB4619" s="337" t="s">
        <v>718</v>
      </c>
      <c r="AC4619" s="337" t="s">
        <v>13667</v>
      </c>
    </row>
    <row r="4620" spans="1:29" ht="15.8" x14ac:dyDescent="0.25">
      <c r="A4620" s="337" t="s">
        <v>1723</v>
      </c>
      <c r="B4620" s="337" t="s">
        <v>4407</v>
      </c>
      <c r="C4620" s="337" t="s">
        <v>1821</v>
      </c>
      <c r="D4620" s="337" t="s">
        <v>449</v>
      </c>
      <c r="E4620" s="337" t="s">
        <v>3204</v>
      </c>
      <c r="F4620" s="338">
        <v>42686</v>
      </c>
      <c r="G4620" s="337" t="s">
        <v>3205</v>
      </c>
      <c r="H4620" s="338">
        <v>42736</v>
      </c>
      <c r="I4620" s="337" t="s">
        <v>19695</v>
      </c>
      <c r="J4620" s="337" t="s">
        <v>36</v>
      </c>
      <c r="K4620" s="337" t="s">
        <v>19695</v>
      </c>
      <c r="L4620" s="337" t="s">
        <v>19695</v>
      </c>
      <c r="M4620" s="337" t="s">
        <v>19695</v>
      </c>
      <c r="N4620" s="337" t="s">
        <v>19695</v>
      </c>
      <c r="O4620" s="337" t="s">
        <v>19695</v>
      </c>
      <c r="P4620" s="337" t="s">
        <v>19695</v>
      </c>
      <c r="Q4620" s="337" t="s">
        <v>19695</v>
      </c>
      <c r="R4620" s="337" t="s">
        <v>112</v>
      </c>
      <c r="S4620" s="337" t="s">
        <v>115</v>
      </c>
      <c r="T4620" s="337" t="s">
        <v>115</v>
      </c>
      <c r="U4620" s="337" t="s">
        <v>4408</v>
      </c>
      <c r="V4620" s="337">
        <v>12</v>
      </c>
      <c r="W4620" s="337" t="s">
        <v>19695</v>
      </c>
      <c r="X4620" s="337" t="s">
        <v>19695</v>
      </c>
      <c r="Y4620" s="337" t="s">
        <v>19695</v>
      </c>
      <c r="Z4620" s="337" t="s">
        <v>1728</v>
      </c>
      <c r="AA4620" s="337" t="s">
        <v>735</v>
      </c>
      <c r="AB4620" s="337" t="s">
        <v>718</v>
      </c>
      <c r="AC4620" s="337" t="s">
        <v>13673</v>
      </c>
    </row>
    <row r="4621" spans="1:29" ht="15.8" x14ac:dyDescent="0.25">
      <c r="A4621" s="337" t="s">
        <v>1723</v>
      </c>
      <c r="B4621" s="337" t="s">
        <v>1094</v>
      </c>
      <c r="C4621" s="337" t="s">
        <v>1821</v>
      </c>
      <c r="D4621" s="337" t="s">
        <v>449</v>
      </c>
      <c r="E4621" s="337" t="s">
        <v>3204</v>
      </c>
      <c r="F4621" s="338">
        <v>42686</v>
      </c>
      <c r="G4621" s="337" t="s">
        <v>3205</v>
      </c>
      <c r="H4621" s="338">
        <v>42736</v>
      </c>
      <c r="I4621" s="337" t="s">
        <v>19695</v>
      </c>
      <c r="J4621" s="337" t="s">
        <v>36</v>
      </c>
      <c r="K4621" s="337" t="s">
        <v>19695</v>
      </c>
      <c r="L4621" s="337" t="s">
        <v>19695</v>
      </c>
      <c r="M4621" s="337" t="s">
        <v>19695</v>
      </c>
      <c r="N4621" s="337" t="s">
        <v>19695</v>
      </c>
      <c r="O4621" s="337" t="s">
        <v>19695</v>
      </c>
      <c r="P4621" s="337" t="s">
        <v>19695</v>
      </c>
      <c r="Q4621" s="337" t="s">
        <v>19695</v>
      </c>
      <c r="R4621" s="337" t="s">
        <v>15</v>
      </c>
      <c r="S4621" s="337" t="s">
        <v>1086</v>
      </c>
      <c r="T4621" s="337" t="s">
        <v>1086</v>
      </c>
      <c r="U4621" s="337" t="s">
        <v>1091</v>
      </c>
      <c r="V4621" s="337">
        <v>8</v>
      </c>
      <c r="W4621" s="337" t="s">
        <v>19695</v>
      </c>
      <c r="X4621" s="337" t="s">
        <v>19695</v>
      </c>
      <c r="Y4621" s="337" t="s">
        <v>19695</v>
      </c>
      <c r="Z4621" s="337" t="s">
        <v>1728</v>
      </c>
      <c r="AA4621" s="337" t="s">
        <v>717</v>
      </c>
      <c r="AB4621" s="337" t="s">
        <v>718</v>
      </c>
      <c r="AC4621" s="337" t="s">
        <v>13694</v>
      </c>
    </row>
    <row r="4622" spans="1:29" ht="15.8" x14ac:dyDescent="0.25">
      <c r="A4622" s="337" t="s">
        <v>1723</v>
      </c>
      <c r="B4622" s="337" t="s">
        <v>4381</v>
      </c>
      <c r="C4622" s="337" t="s">
        <v>1821</v>
      </c>
      <c r="D4622" s="337" t="s">
        <v>449</v>
      </c>
      <c r="E4622" s="337" t="s">
        <v>3204</v>
      </c>
      <c r="F4622" s="338">
        <v>42686</v>
      </c>
      <c r="G4622" s="337" t="s">
        <v>3205</v>
      </c>
      <c r="H4622" s="338">
        <v>42736</v>
      </c>
      <c r="I4622" s="337" t="s">
        <v>19695</v>
      </c>
      <c r="J4622" s="337" t="s">
        <v>16</v>
      </c>
      <c r="K4622" s="337" t="s">
        <v>19695</v>
      </c>
      <c r="L4622" s="337" t="s">
        <v>19695</v>
      </c>
      <c r="M4622" s="337" t="s">
        <v>19695</v>
      </c>
      <c r="N4622" s="337" t="s">
        <v>19695</v>
      </c>
      <c r="O4622" s="337" t="s">
        <v>19695</v>
      </c>
      <c r="P4622" s="337" t="s">
        <v>19695</v>
      </c>
      <c r="Q4622" s="337" t="s">
        <v>19695</v>
      </c>
      <c r="R4622" s="337" t="s">
        <v>98</v>
      </c>
      <c r="S4622" s="337" t="s">
        <v>1172</v>
      </c>
      <c r="T4622" s="337" t="s">
        <v>4373</v>
      </c>
      <c r="U4622" s="337" t="s">
        <v>1174</v>
      </c>
      <c r="V4622" s="337">
        <v>12</v>
      </c>
      <c r="W4622" s="337" t="s">
        <v>19695</v>
      </c>
      <c r="X4622" s="337" t="s">
        <v>19695</v>
      </c>
      <c r="Y4622" s="337" t="s">
        <v>19695</v>
      </c>
      <c r="Z4622" s="337" t="s">
        <v>1728</v>
      </c>
      <c r="AA4622" s="337" t="s">
        <v>735</v>
      </c>
      <c r="AB4622" s="337" t="s">
        <v>718</v>
      </c>
      <c r="AC4622" s="337" t="s">
        <v>13694</v>
      </c>
    </row>
    <row r="4623" spans="1:29" ht="15.8" x14ac:dyDescent="0.25">
      <c r="A4623" s="337" t="s">
        <v>1723</v>
      </c>
      <c r="B4623" s="337" t="s">
        <v>5177</v>
      </c>
      <c r="C4623" s="337" t="s">
        <v>1821</v>
      </c>
      <c r="D4623" s="337" t="s">
        <v>449</v>
      </c>
      <c r="E4623" s="337" t="s">
        <v>3204</v>
      </c>
      <c r="F4623" s="338">
        <v>42686</v>
      </c>
      <c r="G4623" s="337" t="s">
        <v>3205</v>
      </c>
      <c r="H4623" s="338">
        <v>42736</v>
      </c>
      <c r="I4623" s="337" t="s">
        <v>19695</v>
      </c>
      <c r="J4623" s="337" t="s">
        <v>36</v>
      </c>
      <c r="K4623" s="337" t="s">
        <v>19695</v>
      </c>
      <c r="L4623" s="337" t="s">
        <v>19695</v>
      </c>
      <c r="M4623" s="337" t="s">
        <v>19695</v>
      </c>
      <c r="N4623" s="337" t="s">
        <v>19695</v>
      </c>
      <c r="O4623" s="337" t="s">
        <v>19695</v>
      </c>
      <c r="P4623" s="337" t="s">
        <v>19695</v>
      </c>
      <c r="Q4623" s="337" t="s">
        <v>19695</v>
      </c>
      <c r="R4623" s="337" t="s">
        <v>45</v>
      </c>
      <c r="S4623" s="337" t="s">
        <v>1824</v>
      </c>
      <c r="T4623" s="337" t="s">
        <v>5178</v>
      </c>
      <c r="U4623" s="337" t="s">
        <v>5178</v>
      </c>
      <c r="V4623" s="337">
        <v>12</v>
      </c>
      <c r="W4623" s="337" t="s">
        <v>19695</v>
      </c>
      <c r="X4623" s="337" t="s">
        <v>19695</v>
      </c>
      <c r="Y4623" s="337" t="s">
        <v>19695</v>
      </c>
      <c r="Z4623" s="337" t="s">
        <v>1728</v>
      </c>
      <c r="AA4623" s="337" t="s">
        <v>735</v>
      </c>
      <c r="AB4623" s="337" t="s">
        <v>718</v>
      </c>
      <c r="AC4623" s="337" t="s">
        <v>13716</v>
      </c>
    </row>
    <row r="4624" spans="1:29" ht="15.8" x14ac:dyDescent="0.25">
      <c r="A4624" s="337" t="s">
        <v>1723</v>
      </c>
      <c r="B4624" s="337" t="s">
        <v>6401</v>
      </c>
      <c r="C4624" s="337" t="s">
        <v>1821</v>
      </c>
      <c r="D4624" s="337" t="s">
        <v>449</v>
      </c>
      <c r="E4624" s="337" t="s">
        <v>3204</v>
      </c>
      <c r="F4624" s="338">
        <v>42686</v>
      </c>
      <c r="G4624" s="337" t="s">
        <v>3205</v>
      </c>
      <c r="H4624" s="338">
        <v>42736</v>
      </c>
      <c r="I4624" s="337" t="s">
        <v>19695</v>
      </c>
      <c r="J4624" s="337" t="s">
        <v>36</v>
      </c>
      <c r="K4624" s="337" t="s">
        <v>19695</v>
      </c>
      <c r="L4624" s="337" t="s">
        <v>19695</v>
      </c>
      <c r="M4624" s="337" t="s">
        <v>19695</v>
      </c>
      <c r="N4624" s="337" t="s">
        <v>19695</v>
      </c>
      <c r="O4624" s="337" t="s">
        <v>19695</v>
      </c>
      <c r="P4624" s="337" t="s">
        <v>19695</v>
      </c>
      <c r="Q4624" s="337" t="s">
        <v>19695</v>
      </c>
      <c r="R4624" s="337" t="s">
        <v>56</v>
      </c>
      <c r="S4624" s="337" t="s">
        <v>79</v>
      </c>
      <c r="T4624" s="337" t="s">
        <v>79</v>
      </c>
      <c r="U4624" s="337" t="s">
        <v>90</v>
      </c>
      <c r="V4624" s="337">
        <v>6</v>
      </c>
      <c r="W4624" s="337" t="s">
        <v>19695</v>
      </c>
      <c r="X4624" s="337" t="s">
        <v>19695</v>
      </c>
      <c r="Y4624" s="337" t="s">
        <v>19695</v>
      </c>
      <c r="Z4624" s="337" t="s">
        <v>1728</v>
      </c>
      <c r="AA4624" s="337" t="s">
        <v>735</v>
      </c>
      <c r="AB4624" s="337" t="s">
        <v>718</v>
      </c>
      <c r="AC4624" s="337" t="s">
        <v>13540</v>
      </c>
    </row>
    <row r="4625" spans="1:29" ht="15.8" x14ac:dyDescent="0.25">
      <c r="A4625" s="337" t="s">
        <v>1723</v>
      </c>
      <c r="B4625" s="337" t="s">
        <v>4611</v>
      </c>
      <c r="C4625" s="337" t="s">
        <v>1821</v>
      </c>
      <c r="D4625" s="337" t="s">
        <v>449</v>
      </c>
      <c r="E4625" s="337" t="s">
        <v>3204</v>
      </c>
      <c r="F4625" s="338">
        <v>42686</v>
      </c>
      <c r="G4625" s="337" t="s">
        <v>3205</v>
      </c>
      <c r="H4625" s="338">
        <v>42736</v>
      </c>
      <c r="I4625" s="337" t="s">
        <v>19695</v>
      </c>
      <c r="J4625" s="337" t="s">
        <v>36</v>
      </c>
      <c r="K4625" s="337" t="s">
        <v>19695</v>
      </c>
      <c r="L4625" s="337" t="s">
        <v>19695</v>
      </c>
      <c r="M4625" s="337" t="s">
        <v>19695</v>
      </c>
      <c r="N4625" s="337" t="s">
        <v>19695</v>
      </c>
      <c r="O4625" s="337" t="s">
        <v>19695</v>
      </c>
      <c r="P4625" s="337" t="s">
        <v>19695</v>
      </c>
      <c r="Q4625" s="337" t="s">
        <v>19695</v>
      </c>
      <c r="R4625" s="337" t="s">
        <v>134</v>
      </c>
      <c r="S4625" s="337" t="s">
        <v>3981</v>
      </c>
      <c r="T4625" s="337" t="s">
        <v>1600</v>
      </c>
      <c r="U4625" s="337" t="s">
        <v>1600</v>
      </c>
      <c r="V4625" s="337">
        <v>10</v>
      </c>
      <c r="W4625" s="337" t="s">
        <v>19695</v>
      </c>
      <c r="X4625" s="337" t="s">
        <v>19695</v>
      </c>
      <c r="Y4625" s="337" t="s">
        <v>19695</v>
      </c>
      <c r="Z4625" s="337" t="s">
        <v>1728</v>
      </c>
      <c r="AA4625" s="337" t="s">
        <v>735</v>
      </c>
      <c r="AB4625" s="337" t="s">
        <v>718</v>
      </c>
      <c r="AC4625" s="337" t="s">
        <v>13718</v>
      </c>
    </row>
    <row r="4626" spans="1:29" ht="15.8" x14ac:dyDescent="0.25">
      <c r="A4626" s="337" t="s">
        <v>1723</v>
      </c>
      <c r="B4626" s="337" t="s">
        <v>4855</v>
      </c>
      <c r="C4626" s="337" t="s">
        <v>1821</v>
      </c>
      <c r="D4626" s="337" t="s">
        <v>449</v>
      </c>
      <c r="E4626" s="337" t="s">
        <v>3204</v>
      </c>
      <c r="F4626" s="338">
        <v>42686</v>
      </c>
      <c r="G4626" s="337" t="s">
        <v>3205</v>
      </c>
      <c r="H4626" s="338">
        <v>42736</v>
      </c>
      <c r="I4626" s="337" t="s">
        <v>19695</v>
      </c>
      <c r="J4626" s="337" t="s">
        <v>16</v>
      </c>
      <c r="K4626" s="337" t="s">
        <v>19695</v>
      </c>
      <c r="L4626" s="337" t="s">
        <v>19695</v>
      </c>
      <c r="M4626" s="337" t="s">
        <v>19695</v>
      </c>
      <c r="N4626" s="337" t="s">
        <v>19695</v>
      </c>
      <c r="O4626" s="337" t="s">
        <v>19695</v>
      </c>
      <c r="P4626" s="337" t="s">
        <v>19695</v>
      </c>
      <c r="Q4626" s="337" t="s">
        <v>19695</v>
      </c>
      <c r="R4626" s="337" t="s">
        <v>45</v>
      </c>
      <c r="S4626" s="337" t="s">
        <v>80</v>
      </c>
      <c r="T4626" s="337" t="s">
        <v>4856</v>
      </c>
      <c r="U4626" s="337" t="s">
        <v>4857</v>
      </c>
      <c r="V4626" s="337">
        <v>12</v>
      </c>
      <c r="W4626" s="337" t="s">
        <v>19695</v>
      </c>
      <c r="X4626" s="337" t="s">
        <v>19695</v>
      </c>
      <c r="Y4626" s="337" t="s">
        <v>19695</v>
      </c>
      <c r="Z4626" s="337" t="s">
        <v>1728</v>
      </c>
      <c r="AA4626" s="337" t="s">
        <v>735</v>
      </c>
      <c r="AB4626" s="337" t="s">
        <v>718</v>
      </c>
      <c r="AC4626" s="337" t="s">
        <v>13722</v>
      </c>
    </row>
    <row r="4627" spans="1:29" ht="15.8" x14ac:dyDescent="0.25">
      <c r="A4627" s="337" t="s">
        <v>1723</v>
      </c>
      <c r="B4627" s="337" t="s">
        <v>4414</v>
      </c>
      <c r="C4627" s="337" t="s">
        <v>1821</v>
      </c>
      <c r="D4627" s="337" t="s">
        <v>449</v>
      </c>
      <c r="E4627" s="337" t="s">
        <v>3204</v>
      </c>
      <c r="F4627" s="338">
        <v>42686</v>
      </c>
      <c r="G4627" s="337" t="s">
        <v>3205</v>
      </c>
      <c r="H4627" s="338">
        <v>42736</v>
      </c>
      <c r="I4627" s="337" t="s">
        <v>19695</v>
      </c>
      <c r="J4627" s="337" t="s">
        <v>36</v>
      </c>
      <c r="K4627" s="337" t="s">
        <v>19695</v>
      </c>
      <c r="L4627" s="337" t="s">
        <v>19695</v>
      </c>
      <c r="M4627" s="337" t="s">
        <v>19695</v>
      </c>
      <c r="N4627" s="337" t="s">
        <v>19695</v>
      </c>
      <c r="O4627" s="337" t="s">
        <v>19695</v>
      </c>
      <c r="P4627" s="337" t="s">
        <v>19695</v>
      </c>
      <c r="Q4627" s="337" t="s">
        <v>19695</v>
      </c>
      <c r="R4627" s="337" t="s">
        <v>112</v>
      </c>
      <c r="S4627" s="337" t="s">
        <v>113</v>
      </c>
      <c r="T4627" s="337" t="s">
        <v>113</v>
      </c>
      <c r="U4627" s="337" t="s">
        <v>4415</v>
      </c>
      <c r="V4627" s="337">
        <v>8</v>
      </c>
      <c r="W4627" s="337" t="s">
        <v>19695</v>
      </c>
      <c r="X4627" s="337" t="s">
        <v>19695</v>
      </c>
      <c r="Y4627" s="337" t="s">
        <v>19695</v>
      </c>
      <c r="Z4627" s="337" t="s">
        <v>1728</v>
      </c>
      <c r="AA4627" s="337" t="s">
        <v>735</v>
      </c>
      <c r="AB4627" s="337" t="s">
        <v>718</v>
      </c>
      <c r="AC4627" s="337" t="s">
        <v>13765</v>
      </c>
    </row>
    <row r="4628" spans="1:29" ht="15.8" x14ac:dyDescent="0.25">
      <c r="A4628" s="337" t="s">
        <v>1723</v>
      </c>
      <c r="B4628" s="337" t="s">
        <v>4171</v>
      </c>
      <c r="C4628" s="337" t="s">
        <v>1821</v>
      </c>
      <c r="D4628" s="337" t="s">
        <v>449</v>
      </c>
      <c r="E4628" s="337" t="s">
        <v>3204</v>
      </c>
      <c r="F4628" s="338">
        <v>42686</v>
      </c>
      <c r="G4628" s="337" t="s">
        <v>3205</v>
      </c>
      <c r="H4628" s="338">
        <v>42736</v>
      </c>
      <c r="I4628" s="337" t="s">
        <v>19695</v>
      </c>
      <c r="J4628" s="337" t="s">
        <v>36</v>
      </c>
      <c r="K4628" s="337" t="s">
        <v>19695</v>
      </c>
      <c r="L4628" s="337" t="s">
        <v>19695</v>
      </c>
      <c r="M4628" s="337" t="s">
        <v>19695</v>
      </c>
      <c r="N4628" s="337" t="s">
        <v>19695</v>
      </c>
      <c r="O4628" s="337" t="s">
        <v>19695</v>
      </c>
      <c r="P4628" s="337" t="s">
        <v>19695</v>
      </c>
      <c r="Q4628" s="337" t="s">
        <v>19695</v>
      </c>
      <c r="R4628" s="337" t="s">
        <v>130</v>
      </c>
      <c r="S4628" s="337" t="s">
        <v>940</v>
      </c>
      <c r="T4628" s="337" t="s">
        <v>138</v>
      </c>
      <c r="U4628" s="337" t="s">
        <v>4172</v>
      </c>
      <c r="V4628" s="337">
        <v>8</v>
      </c>
      <c r="W4628" s="337" t="s">
        <v>19695</v>
      </c>
      <c r="X4628" s="337" t="s">
        <v>19695</v>
      </c>
      <c r="Y4628" s="337" t="s">
        <v>19695</v>
      </c>
      <c r="Z4628" s="337" t="s">
        <v>1728</v>
      </c>
      <c r="AA4628" s="337" t="s">
        <v>735</v>
      </c>
      <c r="AB4628" s="337" t="s">
        <v>718</v>
      </c>
      <c r="AC4628" s="337" t="s">
        <v>13765</v>
      </c>
    </row>
    <row r="4629" spans="1:29" ht="15.8" x14ac:dyDescent="0.25">
      <c r="A4629" s="337" t="s">
        <v>1723</v>
      </c>
      <c r="B4629" s="337" t="s">
        <v>4163</v>
      </c>
      <c r="C4629" s="337" t="s">
        <v>1821</v>
      </c>
      <c r="D4629" s="337" t="s">
        <v>449</v>
      </c>
      <c r="E4629" s="337" t="s">
        <v>3204</v>
      </c>
      <c r="F4629" s="338">
        <v>42686</v>
      </c>
      <c r="G4629" s="337" t="s">
        <v>3205</v>
      </c>
      <c r="H4629" s="338">
        <v>42736</v>
      </c>
      <c r="I4629" s="337" t="s">
        <v>19695</v>
      </c>
      <c r="J4629" s="337" t="s">
        <v>36</v>
      </c>
      <c r="K4629" s="337" t="s">
        <v>19695</v>
      </c>
      <c r="L4629" s="337" t="s">
        <v>19695</v>
      </c>
      <c r="M4629" s="337" t="s">
        <v>19695</v>
      </c>
      <c r="N4629" s="337" t="s">
        <v>19695</v>
      </c>
      <c r="O4629" s="337" t="s">
        <v>19695</v>
      </c>
      <c r="P4629" s="337" t="s">
        <v>19695</v>
      </c>
      <c r="Q4629" s="337" t="s">
        <v>19695</v>
      </c>
      <c r="R4629" s="337" t="s">
        <v>18</v>
      </c>
      <c r="S4629" s="337" t="s">
        <v>1038</v>
      </c>
      <c r="T4629" s="337" t="s">
        <v>1039</v>
      </c>
      <c r="U4629" s="337" t="s">
        <v>2540</v>
      </c>
      <c r="V4629" s="337">
        <v>12</v>
      </c>
      <c r="W4629" s="337" t="s">
        <v>19695</v>
      </c>
      <c r="X4629" s="337" t="s">
        <v>19695</v>
      </c>
      <c r="Y4629" s="337" t="s">
        <v>19695</v>
      </c>
      <c r="Z4629" s="337" t="s">
        <v>1728</v>
      </c>
      <c r="AA4629" s="337" t="s">
        <v>735</v>
      </c>
      <c r="AB4629" s="337" t="s">
        <v>718</v>
      </c>
      <c r="AC4629" s="337" t="s">
        <v>13779</v>
      </c>
    </row>
    <row r="4630" spans="1:29" ht="15.8" x14ac:dyDescent="0.25">
      <c r="A4630" s="337" t="s">
        <v>1723</v>
      </c>
      <c r="B4630" s="337" t="s">
        <v>965</v>
      </c>
      <c r="C4630" s="337" t="s">
        <v>1821</v>
      </c>
      <c r="D4630" s="337" t="s">
        <v>449</v>
      </c>
      <c r="E4630" s="337" t="s">
        <v>3204</v>
      </c>
      <c r="F4630" s="338">
        <v>42686</v>
      </c>
      <c r="G4630" s="337" t="s">
        <v>3205</v>
      </c>
      <c r="H4630" s="338">
        <v>42736</v>
      </c>
      <c r="I4630" s="337" t="s">
        <v>19695</v>
      </c>
      <c r="J4630" s="337" t="s">
        <v>36</v>
      </c>
      <c r="K4630" s="337" t="s">
        <v>19695</v>
      </c>
      <c r="L4630" s="337" t="s">
        <v>19695</v>
      </c>
      <c r="M4630" s="337" t="s">
        <v>19695</v>
      </c>
      <c r="N4630" s="337" t="s">
        <v>19695</v>
      </c>
      <c r="O4630" s="337" t="s">
        <v>19695</v>
      </c>
      <c r="P4630" s="337" t="s">
        <v>19695</v>
      </c>
      <c r="Q4630" s="337" t="s">
        <v>19695</v>
      </c>
      <c r="R4630" s="337" t="s">
        <v>66</v>
      </c>
      <c r="S4630" s="337" t="s">
        <v>962</v>
      </c>
      <c r="T4630" s="337" t="s">
        <v>966</v>
      </c>
      <c r="U4630" s="337" t="s">
        <v>449</v>
      </c>
      <c r="V4630" s="337">
        <v>12</v>
      </c>
      <c r="W4630" s="337" t="s">
        <v>19695</v>
      </c>
      <c r="X4630" s="337" t="s">
        <v>19695</v>
      </c>
      <c r="Y4630" s="337" t="s">
        <v>19695</v>
      </c>
      <c r="Z4630" s="337" t="s">
        <v>1728</v>
      </c>
      <c r="AA4630" s="337" t="s">
        <v>735</v>
      </c>
      <c r="AB4630" s="337" t="s">
        <v>718</v>
      </c>
      <c r="AC4630" s="337" t="s">
        <v>13835</v>
      </c>
    </row>
    <row r="4631" spans="1:29" ht="15.8" x14ac:dyDescent="0.25">
      <c r="A4631" s="337" t="s">
        <v>1723</v>
      </c>
      <c r="B4631" s="337" t="s">
        <v>5221</v>
      </c>
      <c r="C4631" s="337" t="s">
        <v>1788</v>
      </c>
      <c r="D4631" s="337" t="s">
        <v>1873</v>
      </c>
      <c r="E4631" s="337" t="s">
        <v>3204</v>
      </c>
      <c r="F4631" s="338">
        <v>42686</v>
      </c>
      <c r="G4631" s="337" t="s">
        <v>3205</v>
      </c>
      <c r="H4631" s="338">
        <v>42736</v>
      </c>
      <c r="I4631" s="337" t="s">
        <v>19695</v>
      </c>
      <c r="J4631" s="337" t="s">
        <v>36</v>
      </c>
      <c r="K4631" s="337" t="s">
        <v>19695</v>
      </c>
      <c r="L4631" s="337" t="s">
        <v>19695</v>
      </c>
      <c r="M4631" s="337" t="s">
        <v>19695</v>
      </c>
      <c r="N4631" s="337" t="s">
        <v>19695</v>
      </c>
      <c r="O4631" s="337" t="s">
        <v>19695</v>
      </c>
      <c r="P4631" s="337" t="s">
        <v>19695</v>
      </c>
      <c r="Q4631" s="337" t="s">
        <v>19695</v>
      </c>
      <c r="R4631" s="337" t="s">
        <v>66</v>
      </c>
      <c r="S4631" s="337" t="s">
        <v>67</v>
      </c>
      <c r="T4631" s="337" t="s">
        <v>1629</v>
      </c>
      <c r="U4631" s="337" t="s">
        <v>449</v>
      </c>
      <c r="V4631" s="337">
        <v>8</v>
      </c>
      <c r="W4631" s="337" t="s">
        <v>19695</v>
      </c>
      <c r="X4631" s="337" t="s">
        <v>19695</v>
      </c>
      <c r="Y4631" s="337" t="s">
        <v>19695</v>
      </c>
      <c r="Z4631" s="337" t="s">
        <v>1728</v>
      </c>
      <c r="AA4631" s="337" t="s">
        <v>717</v>
      </c>
      <c r="AB4631" s="337" t="s">
        <v>718</v>
      </c>
      <c r="AC4631" s="337" t="s">
        <v>13835</v>
      </c>
    </row>
    <row r="4632" spans="1:29" ht="15.8" x14ac:dyDescent="0.25">
      <c r="A4632" s="337" t="s">
        <v>1723</v>
      </c>
      <c r="B4632" s="337" t="s">
        <v>3977</v>
      </c>
      <c r="C4632" s="337" t="s">
        <v>1821</v>
      </c>
      <c r="D4632" s="337" t="s">
        <v>449</v>
      </c>
      <c r="E4632" s="337" t="s">
        <v>3204</v>
      </c>
      <c r="F4632" s="338">
        <v>42686</v>
      </c>
      <c r="G4632" s="337" t="s">
        <v>3205</v>
      </c>
      <c r="H4632" s="338">
        <v>42736</v>
      </c>
      <c r="I4632" s="337" t="s">
        <v>19695</v>
      </c>
      <c r="J4632" s="337" t="s">
        <v>36</v>
      </c>
      <c r="K4632" s="337" t="s">
        <v>19695</v>
      </c>
      <c r="L4632" s="337" t="s">
        <v>19695</v>
      </c>
      <c r="M4632" s="337" t="s">
        <v>19695</v>
      </c>
      <c r="N4632" s="337" t="s">
        <v>19695</v>
      </c>
      <c r="O4632" s="337" t="s">
        <v>19695</v>
      </c>
      <c r="P4632" s="337" t="s">
        <v>19695</v>
      </c>
      <c r="Q4632" s="337" t="s">
        <v>19695</v>
      </c>
      <c r="R4632" s="337" t="s">
        <v>109</v>
      </c>
      <c r="S4632" s="337" t="s">
        <v>1122</v>
      </c>
      <c r="T4632" s="337" t="s">
        <v>3978</v>
      </c>
      <c r="U4632" s="337" t="s">
        <v>3979</v>
      </c>
      <c r="V4632" s="337">
        <v>9</v>
      </c>
      <c r="W4632" s="337" t="s">
        <v>19695</v>
      </c>
      <c r="X4632" s="337" t="s">
        <v>19695</v>
      </c>
      <c r="Y4632" s="337" t="s">
        <v>19695</v>
      </c>
      <c r="Z4632" s="337" t="s">
        <v>1745</v>
      </c>
      <c r="AA4632" s="337" t="s">
        <v>761</v>
      </c>
      <c r="AB4632" s="337" t="s">
        <v>762</v>
      </c>
      <c r="AC4632" s="337" t="s">
        <v>13530</v>
      </c>
    </row>
    <row r="4633" spans="1:29" ht="15.8" x14ac:dyDescent="0.25">
      <c r="A4633" s="337" t="s">
        <v>1723</v>
      </c>
      <c r="B4633" s="337" t="s">
        <v>1045</v>
      </c>
      <c r="C4633" s="337" t="s">
        <v>1821</v>
      </c>
      <c r="D4633" s="337" t="s">
        <v>449</v>
      </c>
      <c r="E4633" s="337" t="s">
        <v>3204</v>
      </c>
      <c r="F4633" s="338">
        <v>42686</v>
      </c>
      <c r="G4633" s="337" t="s">
        <v>3205</v>
      </c>
      <c r="H4633" s="338">
        <v>42736</v>
      </c>
      <c r="I4633" s="337" t="s">
        <v>19695</v>
      </c>
      <c r="J4633" s="337" t="s">
        <v>36</v>
      </c>
      <c r="K4633" s="337" t="s">
        <v>19695</v>
      </c>
      <c r="L4633" s="337" t="s">
        <v>19695</v>
      </c>
      <c r="M4633" s="337" t="s">
        <v>19695</v>
      </c>
      <c r="N4633" s="337" t="s">
        <v>19695</v>
      </c>
      <c r="O4633" s="337" t="s">
        <v>19695</v>
      </c>
      <c r="P4633" s="337" t="s">
        <v>19695</v>
      </c>
      <c r="Q4633" s="337" t="s">
        <v>19695</v>
      </c>
      <c r="R4633" s="337" t="s">
        <v>18</v>
      </c>
      <c r="S4633" s="337" t="s">
        <v>1038</v>
      </c>
      <c r="T4633" s="337" t="s">
        <v>1046</v>
      </c>
      <c r="U4633" s="337" t="s">
        <v>449</v>
      </c>
      <c r="V4633" s="337">
        <v>6.2</v>
      </c>
      <c r="W4633" s="337" t="s">
        <v>19695</v>
      </c>
      <c r="X4633" s="337" t="s">
        <v>19695</v>
      </c>
      <c r="Y4633" s="337" t="s">
        <v>19695</v>
      </c>
      <c r="Z4633" s="337" t="s">
        <v>1745</v>
      </c>
      <c r="AA4633" s="337" t="s">
        <v>1047</v>
      </c>
      <c r="AB4633" s="337" t="s">
        <v>854</v>
      </c>
      <c r="AC4633" s="337" t="s">
        <v>13530</v>
      </c>
    </row>
    <row r="4634" spans="1:29" ht="15.8" x14ac:dyDescent="0.25">
      <c r="A4634" s="337" t="s">
        <v>1723</v>
      </c>
      <c r="B4634" s="337" t="s">
        <v>6616</v>
      </c>
      <c r="C4634" s="337" t="s">
        <v>1821</v>
      </c>
      <c r="D4634" s="337" t="s">
        <v>449</v>
      </c>
      <c r="E4634" s="337" t="s">
        <v>3204</v>
      </c>
      <c r="F4634" s="338">
        <v>42686</v>
      </c>
      <c r="G4634" s="337" t="s">
        <v>3205</v>
      </c>
      <c r="H4634" s="338">
        <v>42736</v>
      </c>
      <c r="I4634" s="337" t="s">
        <v>19695</v>
      </c>
      <c r="J4634" s="337" t="s">
        <v>16</v>
      </c>
      <c r="K4634" s="337" t="s">
        <v>19695</v>
      </c>
      <c r="L4634" s="337" t="s">
        <v>19695</v>
      </c>
      <c r="M4634" s="337" t="s">
        <v>19695</v>
      </c>
      <c r="N4634" s="337" t="s">
        <v>19695</v>
      </c>
      <c r="O4634" s="337" t="s">
        <v>19695</v>
      </c>
      <c r="P4634" s="337" t="s">
        <v>19695</v>
      </c>
      <c r="Q4634" s="337" t="s">
        <v>19695</v>
      </c>
      <c r="R4634" s="337" t="s">
        <v>35</v>
      </c>
      <c r="S4634" s="337" t="s">
        <v>404</v>
      </c>
      <c r="T4634" s="337" t="s">
        <v>6604</v>
      </c>
      <c r="U4634" s="337" t="s">
        <v>6611</v>
      </c>
      <c r="V4634" s="337">
        <v>10</v>
      </c>
      <c r="W4634" s="337" t="s">
        <v>19695</v>
      </c>
      <c r="X4634" s="337" t="s">
        <v>19695</v>
      </c>
      <c r="Y4634" s="337" t="s">
        <v>19695</v>
      </c>
      <c r="Z4634" s="337" t="s">
        <v>1745</v>
      </c>
      <c r="AA4634" s="337" t="s">
        <v>853</v>
      </c>
      <c r="AB4634" s="337" t="s">
        <v>854</v>
      </c>
      <c r="AC4634" s="337" t="s">
        <v>13643</v>
      </c>
    </row>
    <row r="4635" spans="1:29" ht="15.8" x14ac:dyDescent="0.25">
      <c r="A4635" s="337" t="s">
        <v>1723</v>
      </c>
      <c r="B4635" s="337" t="s">
        <v>4057</v>
      </c>
      <c r="C4635" s="337" t="s">
        <v>1821</v>
      </c>
      <c r="D4635" s="337" t="s">
        <v>449</v>
      </c>
      <c r="E4635" s="337" t="s">
        <v>3204</v>
      </c>
      <c r="F4635" s="338">
        <v>42686</v>
      </c>
      <c r="G4635" s="337" t="s">
        <v>3205</v>
      </c>
      <c r="H4635" s="338">
        <v>42736</v>
      </c>
      <c r="I4635" s="337" t="s">
        <v>19695</v>
      </c>
      <c r="J4635" s="337" t="s">
        <v>16</v>
      </c>
      <c r="K4635" s="337" t="s">
        <v>19695</v>
      </c>
      <c r="L4635" s="337" t="s">
        <v>19695</v>
      </c>
      <c r="M4635" s="337" t="s">
        <v>19695</v>
      </c>
      <c r="N4635" s="337" t="s">
        <v>19695</v>
      </c>
      <c r="O4635" s="337" t="s">
        <v>19695</v>
      </c>
      <c r="P4635" s="337" t="s">
        <v>19695</v>
      </c>
      <c r="Q4635" s="337" t="s">
        <v>19695</v>
      </c>
      <c r="R4635" s="337" t="s">
        <v>35</v>
      </c>
      <c r="S4635" s="337" t="s">
        <v>77</v>
      </c>
      <c r="T4635" s="337" t="s">
        <v>4058</v>
      </c>
      <c r="U4635" s="337" t="s">
        <v>4059</v>
      </c>
      <c r="V4635" s="337">
        <v>6</v>
      </c>
      <c r="W4635" s="337" t="s">
        <v>19695</v>
      </c>
      <c r="X4635" s="337" t="s">
        <v>19695</v>
      </c>
      <c r="Y4635" s="337" t="s">
        <v>19695</v>
      </c>
      <c r="Z4635" s="337" t="s">
        <v>1753</v>
      </c>
      <c r="AA4635" s="337" t="s">
        <v>735</v>
      </c>
      <c r="AB4635" s="337" t="s">
        <v>718</v>
      </c>
      <c r="AC4635" s="337" t="s">
        <v>13530</v>
      </c>
    </row>
    <row r="4636" spans="1:29" ht="15.8" x14ac:dyDescent="0.25">
      <c r="A4636" s="337" t="s">
        <v>1723</v>
      </c>
      <c r="B4636" s="337" t="s">
        <v>4110</v>
      </c>
      <c r="C4636" s="337" t="s">
        <v>1821</v>
      </c>
      <c r="D4636" s="337" t="s">
        <v>449</v>
      </c>
      <c r="E4636" s="337" t="s">
        <v>3204</v>
      </c>
      <c r="F4636" s="338">
        <v>42686</v>
      </c>
      <c r="G4636" s="337" t="s">
        <v>3205</v>
      </c>
      <c r="H4636" s="338">
        <v>42736</v>
      </c>
      <c r="I4636" s="337" t="s">
        <v>19695</v>
      </c>
      <c r="J4636" s="337" t="s">
        <v>36</v>
      </c>
      <c r="K4636" s="337" t="s">
        <v>19695</v>
      </c>
      <c r="L4636" s="337" t="s">
        <v>19695</v>
      </c>
      <c r="M4636" s="337" t="s">
        <v>19695</v>
      </c>
      <c r="N4636" s="337" t="s">
        <v>19695</v>
      </c>
      <c r="O4636" s="337" t="s">
        <v>19695</v>
      </c>
      <c r="P4636" s="337" t="s">
        <v>19695</v>
      </c>
      <c r="Q4636" s="337" t="s">
        <v>19695</v>
      </c>
      <c r="R4636" s="337" t="s">
        <v>18</v>
      </c>
      <c r="S4636" s="337" t="s">
        <v>447</v>
      </c>
      <c r="T4636" s="337" t="s">
        <v>4111</v>
      </c>
      <c r="U4636" s="337" t="s">
        <v>4112</v>
      </c>
      <c r="V4636" s="337">
        <v>6</v>
      </c>
      <c r="W4636" s="337" t="s">
        <v>19695</v>
      </c>
      <c r="X4636" s="337" t="s">
        <v>19695</v>
      </c>
      <c r="Y4636" s="337" t="s">
        <v>19695</v>
      </c>
      <c r="Z4636" s="337" t="s">
        <v>1753</v>
      </c>
      <c r="AA4636" s="337" t="s">
        <v>735</v>
      </c>
      <c r="AB4636" s="337" t="s">
        <v>718</v>
      </c>
      <c r="AC4636" s="337" t="s">
        <v>13530</v>
      </c>
    </row>
    <row r="4637" spans="1:29" ht="15.8" x14ac:dyDescent="0.25">
      <c r="A4637" s="337" t="s">
        <v>1723</v>
      </c>
      <c r="B4637" s="337" t="s">
        <v>3848</v>
      </c>
      <c r="C4637" s="337" t="s">
        <v>1821</v>
      </c>
      <c r="D4637" s="337" t="s">
        <v>449</v>
      </c>
      <c r="E4637" s="337" t="s">
        <v>3204</v>
      </c>
      <c r="F4637" s="338">
        <v>42686</v>
      </c>
      <c r="G4637" s="337" t="s">
        <v>3205</v>
      </c>
      <c r="H4637" s="338">
        <v>42736</v>
      </c>
      <c r="I4637" s="337" t="s">
        <v>19695</v>
      </c>
      <c r="J4637" s="337" t="s">
        <v>16</v>
      </c>
      <c r="K4637" s="337" t="s">
        <v>19695</v>
      </c>
      <c r="L4637" s="337" t="s">
        <v>19695</v>
      </c>
      <c r="M4637" s="337" t="s">
        <v>19695</v>
      </c>
      <c r="N4637" s="337" t="s">
        <v>19695</v>
      </c>
      <c r="O4637" s="337" t="s">
        <v>19695</v>
      </c>
      <c r="P4637" s="337" t="s">
        <v>19695</v>
      </c>
      <c r="Q4637" s="337" t="s">
        <v>19695</v>
      </c>
      <c r="R4637" s="337" t="s">
        <v>18</v>
      </c>
      <c r="S4637" s="337" t="s">
        <v>1072</v>
      </c>
      <c r="T4637" s="337" t="s">
        <v>3849</v>
      </c>
      <c r="U4637" s="337" t="s">
        <v>3850</v>
      </c>
      <c r="V4637" s="337">
        <v>8</v>
      </c>
      <c r="W4637" s="337" t="s">
        <v>19695</v>
      </c>
      <c r="X4637" s="337" t="s">
        <v>19695</v>
      </c>
      <c r="Y4637" s="337" t="s">
        <v>19695</v>
      </c>
      <c r="Z4637" s="337" t="s">
        <v>1753</v>
      </c>
      <c r="AA4637" s="337" t="s">
        <v>717</v>
      </c>
      <c r="AB4637" s="337" t="s">
        <v>718</v>
      </c>
      <c r="AC4637" s="337" t="s">
        <v>13530</v>
      </c>
    </row>
    <row r="4638" spans="1:29" ht="15.8" x14ac:dyDescent="0.25">
      <c r="A4638" s="337" t="s">
        <v>1723</v>
      </c>
      <c r="B4638" s="337" t="s">
        <v>3898</v>
      </c>
      <c r="C4638" s="337" t="s">
        <v>1821</v>
      </c>
      <c r="D4638" s="337" t="s">
        <v>449</v>
      </c>
      <c r="E4638" s="337" t="s">
        <v>3204</v>
      </c>
      <c r="F4638" s="338">
        <v>42686</v>
      </c>
      <c r="G4638" s="337" t="s">
        <v>3205</v>
      </c>
      <c r="H4638" s="338">
        <v>42736</v>
      </c>
      <c r="I4638" s="337" t="s">
        <v>19695</v>
      </c>
      <c r="J4638" s="337" t="s">
        <v>16</v>
      </c>
      <c r="K4638" s="337" t="s">
        <v>19695</v>
      </c>
      <c r="L4638" s="337" t="s">
        <v>19695</v>
      </c>
      <c r="M4638" s="337" t="s">
        <v>19695</v>
      </c>
      <c r="N4638" s="337" t="s">
        <v>19695</v>
      </c>
      <c r="O4638" s="337" t="s">
        <v>19695</v>
      </c>
      <c r="P4638" s="337" t="s">
        <v>19695</v>
      </c>
      <c r="Q4638" s="337" t="s">
        <v>19695</v>
      </c>
      <c r="R4638" s="337" t="s">
        <v>2266</v>
      </c>
      <c r="S4638" s="337" t="s">
        <v>2266</v>
      </c>
      <c r="T4638" s="337" t="s">
        <v>3899</v>
      </c>
      <c r="U4638" s="337" t="s">
        <v>3900</v>
      </c>
      <c r="V4638" s="337">
        <v>8</v>
      </c>
      <c r="W4638" s="337" t="s">
        <v>19695</v>
      </c>
      <c r="X4638" s="337" t="s">
        <v>19695</v>
      </c>
      <c r="Y4638" s="337" t="s">
        <v>19695</v>
      </c>
      <c r="Z4638" s="337" t="s">
        <v>1753</v>
      </c>
      <c r="AA4638" s="337" t="s">
        <v>735</v>
      </c>
      <c r="AB4638" s="337" t="s">
        <v>718</v>
      </c>
      <c r="AC4638" s="337" t="s">
        <v>13530</v>
      </c>
    </row>
    <row r="4639" spans="1:29" ht="15.8" x14ac:dyDescent="0.25">
      <c r="A4639" s="337" t="s">
        <v>1723</v>
      </c>
      <c r="B4639" s="337" t="s">
        <v>3910</v>
      </c>
      <c r="C4639" s="337" t="s">
        <v>1725</v>
      </c>
      <c r="D4639" s="337" t="s">
        <v>1726</v>
      </c>
      <c r="E4639" s="337" t="s">
        <v>3204</v>
      </c>
      <c r="F4639" s="338">
        <v>42686</v>
      </c>
      <c r="G4639" s="337" t="s">
        <v>3205</v>
      </c>
      <c r="H4639" s="338">
        <v>42736</v>
      </c>
      <c r="I4639" s="337" t="s">
        <v>19695</v>
      </c>
      <c r="J4639" s="337" t="s">
        <v>36</v>
      </c>
      <c r="K4639" s="337" t="s">
        <v>19695</v>
      </c>
      <c r="L4639" s="337" t="s">
        <v>19695</v>
      </c>
      <c r="M4639" s="337" t="s">
        <v>19695</v>
      </c>
      <c r="N4639" s="337" t="s">
        <v>19695</v>
      </c>
      <c r="O4639" s="337" t="s">
        <v>19695</v>
      </c>
      <c r="P4639" s="337" t="s">
        <v>19695</v>
      </c>
      <c r="Q4639" s="337" t="s">
        <v>19695</v>
      </c>
      <c r="R4639" s="337" t="s">
        <v>45</v>
      </c>
      <c r="S4639" s="337" t="s">
        <v>80</v>
      </c>
      <c r="T4639" s="337" t="s">
        <v>379</v>
      </c>
      <c r="U4639" s="337" t="s">
        <v>3911</v>
      </c>
      <c r="V4639" s="337">
        <v>8</v>
      </c>
      <c r="W4639" s="337" t="s">
        <v>19695</v>
      </c>
      <c r="X4639" s="337" t="s">
        <v>19695</v>
      </c>
      <c r="Y4639" s="337" t="s">
        <v>19695</v>
      </c>
      <c r="Z4639" s="337" t="s">
        <v>1753</v>
      </c>
      <c r="AA4639" s="337" t="s">
        <v>717</v>
      </c>
      <c r="AB4639" s="337" t="s">
        <v>718</v>
      </c>
      <c r="AC4639" s="337" t="s">
        <v>13530</v>
      </c>
    </row>
    <row r="4640" spans="1:29" ht="15.8" x14ac:dyDescent="0.25">
      <c r="A4640" s="337" t="s">
        <v>1723</v>
      </c>
      <c r="B4640" s="337" t="s">
        <v>3922</v>
      </c>
      <c r="C4640" s="337" t="s">
        <v>1821</v>
      </c>
      <c r="D4640" s="337" t="s">
        <v>449</v>
      </c>
      <c r="E4640" s="337" t="s">
        <v>3204</v>
      </c>
      <c r="F4640" s="338">
        <v>42686</v>
      </c>
      <c r="G4640" s="337" t="s">
        <v>3205</v>
      </c>
      <c r="H4640" s="338">
        <v>42736</v>
      </c>
      <c r="I4640" s="337" t="s">
        <v>19695</v>
      </c>
      <c r="J4640" s="337" t="s">
        <v>36</v>
      </c>
      <c r="K4640" s="337" t="s">
        <v>19695</v>
      </c>
      <c r="L4640" s="337" t="s">
        <v>19695</v>
      </c>
      <c r="M4640" s="337" t="s">
        <v>19695</v>
      </c>
      <c r="N4640" s="337" t="s">
        <v>19695</v>
      </c>
      <c r="O4640" s="337" t="s">
        <v>19695</v>
      </c>
      <c r="P4640" s="337" t="s">
        <v>19695</v>
      </c>
      <c r="Q4640" s="337" t="s">
        <v>19695</v>
      </c>
      <c r="R4640" s="337" t="s">
        <v>109</v>
      </c>
      <c r="S4640" s="337" t="s">
        <v>1122</v>
      </c>
      <c r="T4640" s="337" t="s">
        <v>3923</v>
      </c>
      <c r="U4640" s="337" t="s">
        <v>3924</v>
      </c>
      <c r="V4640" s="337">
        <v>8</v>
      </c>
      <c r="W4640" s="337" t="s">
        <v>19695</v>
      </c>
      <c r="X4640" s="337" t="s">
        <v>19695</v>
      </c>
      <c r="Y4640" s="337" t="s">
        <v>19695</v>
      </c>
      <c r="Z4640" s="337" t="s">
        <v>1753</v>
      </c>
      <c r="AA4640" s="337" t="s">
        <v>766</v>
      </c>
      <c r="AB4640" s="337" t="s">
        <v>718</v>
      </c>
      <c r="AC4640" s="337" t="s">
        <v>13530</v>
      </c>
    </row>
    <row r="4641" spans="1:29" ht="15.8" x14ac:dyDescent="0.25">
      <c r="A4641" s="337" t="s">
        <v>1723</v>
      </c>
      <c r="B4641" s="337" t="s">
        <v>4048</v>
      </c>
      <c r="C4641" s="337" t="s">
        <v>1821</v>
      </c>
      <c r="D4641" s="337" t="s">
        <v>449</v>
      </c>
      <c r="E4641" s="337" t="s">
        <v>3204</v>
      </c>
      <c r="F4641" s="338">
        <v>42686</v>
      </c>
      <c r="G4641" s="337" t="s">
        <v>3205</v>
      </c>
      <c r="H4641" s="338">
        <v>42736</v>
      </c>
      <c r="I4641" s="337" t="s">
        <v>19695</v>
      </c>
      <c r="J4641" s="337" t="s">
        <v>36</v>
      </c>
      <c r="K4641" s="337" t="s">
        <v>19695</v>
      </c>
      <c r="L4641" s="337" t="s">
        <v>19695</v>
      </c>
      <c r="M4641" s="337" t="s">
        <v>19695</v>
      </c>
      <c r="N4641" s="337" t="s">
        <v>19695</v>
      </c>
      <c r="O4641" s="337" t="s">
        <v>19695</v>
      </c>
      <c r="P4641" s="337" t="s">
        <v>19695</v>
      </c>
      <c r="Q4641" s="337" t="s">
        <v>19695</v>
      </c>
      <c r="R4641" s="337" t="s">
        <v>15</v>
      </c>
      <c r="S4641" s="337" t="s">
        <v>1529</v>
      </c>
      <c r="T4641" s="337" t="s">
        <v>2238</v>
      </c>
      <c r="U4641" s="337" t="s">
        <v>2238</v>
      </c>
      <c r="V4641" s="337">
        <v>8</v>
      </c>
      <c r="W4641" s="337" t="s">
        <v>19695</v>
      </c>
      <c r="X4641" s="337" t="s">
        <v>19695</v>
      </c>
      <c r="Y4641" s="337" t="s">
        <v>19695</v>
      </c>
      <c r="Z4641" s="337" t="s">
        <v>1753</v>
      </c>
      <c r="AA4641" s="337" t="s">
        <v>717</v>
      </c>
      <c r="AB4641" s="337" t="s">
        <v>718</v>
      </c>
      <c r="AC4641" s="337" t="s">
        <v>13530</v>
      </c>
    </row>
    <row r="4642" spans="1:29" ht="15.8" x14ac:dyDescent="0.25">
      <c r="A4642" s="337" t="s">
        <v>1723</v>
      </c>
      <c r="B4642" s="337" t="s">
        <v>4069</v>
      </c>
      <c r="C4642" s="337" t="s">
        <v>1821</v>
      </c>
      <c r="D4642" s="337" t="s">
        <v>449</v>
      </c>
      <c r="E4642" s="337" t="s">
        <v>3204</v>
      </c>
      <c r="F4642" s="338">
        <v>42686</v>
      </c>
      <c r="G4642" s="337" t="s">
        <v>3205</v>
      </c>
      <c r="H4642" s="338">
        <v>42736</v>
      </c>
      <c r="I4642" s="337" t="s">
        <v>19695</v>
      </c>
      <c r="J4642" s="337" t="s">
        <v>36</v>
      </c>
      <c r="K4642" s="337" t="s">
        <v>19695</v>
      </c>
      <c r="L4642" s="337" t="s">
        <v>19695</v>
      </c>
      <c r="M4642" s="337" t="s">
        <v>19695</v>
      </c>
      <c r="N4642" s="337" t="s">
        <v>19695</v>
      </c>
      <c r="O4642" s="337" t="s">
        <v>19695</v>
      </c>
      <c r="P4642" s="337" t="s">
        <v>19695</v>
      </c>
      <c r="Q4642" s="337" t="s">
        <v>19695</v>
      </c>
      <c r="R4642" s="337" t="s">
        <v>45</v>
      </c>
      <c r="S4642" s="337" t="s">
        <v>80</v>
      </c>
      <c r="T4642" s="337" t="s">
        <v>3860</v>
      </c>
      <c r="U4642" s="337" t="s">
        <v>4070</v>
      </c>
      <c r="V4642" s="337">
        <v>8</v>
      </c>
      <c r="W4642" s="337" t="s">
        <v>19695</v>
      </c>
      <c r="X4642" s="337" t="s">
        <v>19695</v>
      </c>
      <c r="Y4642" s="337" t="s">
        <v>19695</v>
      </c>
      <c r="Z4642" s="337" t="s">
        <v>1753</v>
      </c>
      <c r="AA4642" s="337" t="s">
        <v>717</v>
      </c>
      <c r="AB4642" s="337" t="s">
        <v>718</v>
      </c>
      <c r="AC4642" s="337" t="s">
        <v>13530</v>
      </c>
    </row>
    <row r="4643" spans="1:29" ht="15.8" x14ac:dyDescent="0.25">
      <c r="A4643" s="337" t="s">
        <v>1723</v>
      </c>
      <c r="B4643" s="337" t="s">
        <v>1143</v>
      </c>
      <c r="C4643" s="337" t="s">
        <v>1821</v>
      </c>
      <c r="D4643" s="337" t="s">
        <v>449</v>
      </c>
      <c r="E4643" s="337" t="s">
        <v>3204</v>
      </c>
      <c r="F4643" s="338">
        <v>42686</v>
      </c>
      <c r="G4643" s="337" t="s">
        <v>3205</v>
      </c>
      <c r="H4643" s="338">
        <v>42736</v>
      </c>
      <c r="I4643" s="337" t="s">
        <v>19695</v>
      </c>
      <c r="J4643" s="337" t="s">
        <v>36</v>
      </c>
      <c r="K4643" s="337" t="s">
        <v>19695</v>
      </c>
      <c r="L4643" s="337" t="s">
        <v>19695</v>
      </c>
      <c r="M4643" s="337" t="s">
        <v>19695</v>
      </c>
      <c r="N4643" s="337" t="s">
        <v>19695</v>
      </c>
      <c r="O4643" s="337" t="s">
        <v>19695</v>
      </c>
      <c r="P4643" s="337" t="s">
        <v>19695</v>
      </c>
      <c r="Q4643" s="337" t="s">
        <v>19695</v>
      </c>
      <c r="R4643" s="337" t="s">
        <v>45</v>
      </c>
      <c r="S4643" s="337" t="s">
        <v>1144</v>
      </c>
      <c r="T4643" s="337" t="s">
        <v>1145</v>
      </c>
      <c r="U4643" s="337" t="s">
        <v>1146</v>
      </c>
      <c r="V4643" s="337">
        <v>8</v>
      </c>
      <c r="W4643" s="337" t="s">
        <v>19695</v>
      </c>
      <c r="X4643" s="337" t="s">
        <v>19695</v>
      </c>
      <c r="Y4643" s="337" t="s">
        <v>19695</v>
      </c>
      <c r="Z4643" s="337" t="s">
        <v>1753</v>
      </c>
      <c r="AA4643" s="337" t="s">
        <v>717</v>
      </c>
      <c r="AB4643" s="337" t="s">
        <v>718</v>
      </c>
      <c r="AC4643" s="337" t="s">
        <v>13530</v>
      </c>
    </row>
    <row r="4644" spans="1:29" ht="15.8" x14ac:dyDescent="0.25">
      <c r="A4644" s="337" t="s">
        <v>1723</v>
      </c>
      <c r="B4644" s="337" t="s">
        <v>3827</v>
      </c>
      <c r="C4644" s="337" t="s">
        <v>1725</v>
      </c>
      <c r="D4644" s="337" t="s">
        <v>1726</v>
      </c>
      <c r="E4644" s="337" t="s">
        <v>3204</v>
      </c>
      <c r="F4644" s="338">
        <v>42686</v>
      </c>
      <c r="G4644" s="337" t="s">
        <v>3205</v>
      </c>
      <c r="H4644" s="338">
        <v>42736</v>
      </c>
      <c r="I4644" s="337" t="s">
        <v>19695</v>
      </c>
      <c r="J4644" s="337" t="s">
        <v>36</v>
      </c>
      <c r="K4644" s="337" t="s">
        <v>19695</v>
      </c>
      <c r="L4644" s="337" t="s">
        <v>19695</v>
      </c>
      <c r="M4644" s="337" t="s">
        <v>19695</v>
      </c>
      <c r="N4644" s="337" t="s">
        <v>19695</v>
      </c>
      <c r="O4644" s="337" t="s">
        <v>19695</v>
      </c>
      <c r="P4644" s="337" t="s">
        <v>19695</v>
      </c>
      <c r="Q4644" s="337" t="s">
        <v>19695</v>
      </c>
      <c r="R4644" s="337" t="s">
        <v>56</v>
      </c>
      <c r="S4644" s="337" t="s">
        <v>79</v>
      </c>
      <c r="T4644" s="337" t="s">
        <v>3828</v>
      </c>
      <c r="U4644" s="337" t="s">
        <v>3828</v>
      </c>
      <c r="V4644" s="337">
        <v>10</v>
      </c>
      <c r="W4644" s="337" t="s">
        <v>19695</v>
      </c>
      <c r="X4644" s="337" t="s">
        <v>19695</v>
      </c>
      <c r="Y4644" s="337" t="s">
        <v>19695</v>
      </c>
      <c r="Z4644" s="337" t="s">
        <v>1753</v>
      </c>
      <c r="AA4644" s="337" t="s">
        <v>735</v>
      </c>
      <c r="AB4644" s="337" t="s">
        <v>718</v>
      </c>
      <c r="AC4644" s="337" t="s">
        <v>13530</v>
      </c>
    </row>
    <row r="4645" spans="1:29" ht="15.8" x14ac:dyDescent="0.25">
      <c r="A4645" s="337" t="s">
        <v>1723</v>
      </c>
      <c r="B4645" s="337" t="s">
        <v>3902</v>
      </c>
      <c r="C4645" s="337" t="s">
        <v>1821</v>
      </c>
      <c r="D4645" s="337" t="s">
        <v>449</v>
      </c>
      <c r="E4645" s="337" t="s">
        <v>3204</v>
      </c>
      <c r="F4645" s="338">
        <v>42686</v>
      </c>
      <c r="G4645" s="337" t="s">
        <v>3205</v>
      </c>
      <c r="H4645" s="338">
        <v>42736</v>
      </c>
      <c r="I4645" s="337" t="s">
        <v>19695</v>
      </c>
      <c r="J4645" s="337" t="s">
        <v>36</v>
      </c>
      <c r="K4645" s="337" t="s">
        <v>19695</v>
      </c>
      <c r="L4645" s="337" t="s">
        <v>19695</v>
      </c>
      <c r="M4645" s="337" t="s">
        <v>19695</v>
      </c>
      <c r="N4645" s="337" t="s">
        <v>19695</v>
      </c>
      <c r="O4645" s="337" t="s">
        <v>19695</v>
      </c>
      <c r="P4645" s="337" t="s">
        <v>19695</v>
      </c>
      <c r="Q4645" s="337" t="s">
        <v>19695</v>
      </c>
      <c r="R4645" s="337" t="s">
        <v>18</v>
      </c>
      <c r="S4645" s="337" t="s">
        <v>78</v>
      </c>
      <c r="T4645" s="337" t="s">
        <v>3903</v>
      </c>
      <c r="U4645" s="337" t="s">
        <v>3903</v>
      </c>
      <c r="V4645" s="337">
        <v>10</v>
      </c>
      <c r="W4645" s="337" t="s">
        <v>19695</v>
      </c>
      <c r="X4645" s="337" t="s">
        <v>19695</v>
      </c>
      <c r="Y4645" s="337" t="s">
        <v>19695</v>
      </c>
      <c r="Z4645" s="337" t="s">
        <v>1753</v>
      </c>
      <c r="AA4645" s="337" t="s">
        <v>735</v>
      </c>
      <c r="AB4645" s="337" t="s">
        <v>718</v>
      </c>
      <c r="AC4645" s="337" t="s">
        <v>13530</v>
      </c>
    </row>
    <row r="4646" spans="1:29" ht="15.8" x14ac:dyDescent="0.25">
      <c r="A4646" s="337" t="s">
        <v>1723</v>
      </c>
      <c r="B4646" s="337" t="s">
        <v>4019</v>
      </c>
      <c r="C4646" s="337" t="s">
        <v>1821</v>
      </c>
      <c r="D4646" s="337" t="s">
        <v>449</v>
      </c>
      <c r="E4646" s="337" t="s">
        <v>3204</v>
      </c>
      <c r="F4646" s="338">
        <v>42686</v>
      </c>
      <c r="G4646" s="337" t="s">
        <v>3205</v>
      </c>
      <c r="H4646" s="338">
        <v>42736</v>
      </c>
      <c r="I4646" s="337" t="s">
        <v>19695</v>
      </c>
      <c r="J4646" s="337" t="s">
        <v>16</v>
      </c>
      <c r="K4646" s="337" t="s">
        <v>19695</v>
      </c>
      <c r="L4646" s="337" t="s">
        <v>19695</v>
      </c>
      <c r="M4646" s="337" t="s">
        <v>19695</v>
      </c>
      <c r="N4646" s="337" t="s">
        <v>19695</v>
      </c>
      <c r="O4646" s="337" t="s">
        <v>19695</v>
      </c>
      <c r="P4646" s="337" t="s">
        <v>19695</v>
      </c>
      <c r="Q4646" s="337" t="s">
        <v>19695</v>
      </c>
      <c r="R4646" s="337" t="s">
        <v>45</v>
      </c>
      <c r="S4646" s="337" t="s">
        <v>80</v>
      </c>
      <c r="T4646" s="337" t="s">
        <v>377</v>
      </c>
      <c r="U4646" s="337" t="s">
        <v>3836</v>
      </c>
      <c r="V4646" s="337">
        <v>10</v>
      </c>
      <c r="W4646" s="337" t="s">
        <v>19695</v>
      </c>
      <c r="X4646" s="337" t="s">
        <v>19695</v>
      </c>
      <c r="Y4646" s="337" t="s">
        <v>19695</v>
      </c>
      <c r="Z4646" s="337" t="s">
        <v>1753</v>
      </c>
      <c r="AA4646" s="337" t="s">
        <v>717</v>
      </c>
      <c r="AB4646" s="337" t="s">
        <v>718</v>
      </c>
      <c r="AC4646" s="337" t="s">
        <v>13530</v>
      </c>
    </row>
    <row r="4647" spans="1:29" ht="15.8" x14ac:dyDescent="0.25">
      <c r="A4647" s="337" t="s">
        <v>1723</v>
      </c>
      <c r="B4647" s="337" t="s">
        <v>3890</v>
      </c>
      <c r="C4647" s="337" t="s">
        <v>1725</v>
      </c>
      <c r="D4647" s="337" t="s">
        <v>1873</v>
      </c>
      <c r="E4647" s="337" t="s">
        <v>3204</v>
      </c>
      <c r="F4647" s="338">
        <v>42686</v>
      </c>
      <c r="G4647" s="337" t="s">
        <v>3205</v>
      </c>
      <c r="H4647" s="338">
        <v>42736</v>
      </c>
      <c r="I4647" s="337" t="s">
        <v>19695</v>
      </c>
      <c r="J4647" s="337" t="s">
        <v>16</v>
      </c>
      <c r="K4647" s="337" t="s">
        <v>19695</v>
      </c>
      <c r="L4647" s="337" t="s">
        <v>19695</v>
      </c>
      <c r="M4647" s="337" t="s">
        <v>19695</v>
      </c>
      <c r="N4647" s="337" t="s">
        <v>19695</v>
      </c>
      <c r="O4647" s="337" t="s">
        <v>19695</v>
      </c>
      <c r="P4647" s="337" t="s">
        <v>19695</v>
      </c>
      <c r="Q4647" s="337" t="s">
        <v>19695</v>
      </c>
      <c r="R4647" s="337" t="s">
        <v>2107</v>
      </c>
      <c r="S4647" s="337" t="s">
        <v>3259</v>
      </c>
      <c r="T4647" s="337" t="s">
        <v>3891</v>
      </c>
      <c r="U4647" s="337" t="s">
        <v>3892</v>
      </c>
      <c r="V4647" s="337">
        <v>12</v>
      </c>
      <c r="W4647" s="337" t="s">
        <v>19695</v>
      </c>
      <c r="X4647" s="337" t="s">
        <v>19695</v>
      </c>
      <c r="Y4647" s="337" t="s">
        <v>19695</v>
      </c>
      <c r="Z4647" s="337" t="s">
        <v>1753</v>
      </c>
      <c r="AA4647" s="337" t="s">
        <v>735</v>
      </c>
      <c r="AB4647" s="337" t="s">
        <v>718</v>
      </c>
      <c r="AC4647" s="337" t="s">
        <v>13530</v>
      </c>
    </row>
    <row r="4648" spans="1:29" ht="15.8" x14ac:dyDescent="0.25">
      <c r="A4648" s="337" t="s">
        <v>1723</v>
      </c>
      <c r="B4648" s="337" t="s">
        <v>4015</v>
      </c>
      <c r="C4648" s="337" t="s">
        <v>1821</v>
      </c>
      <c r="D4648" s="337" t="s">
        <v>449</v>
      </c>
      <c r="E4648" s="337" t="s">
        <v>3204</v>
      </c>
      <c r="F4648" s="338">
        <v>42686</v>
      </c>
      <c r="G4648" s="337" t="s">
        <v>3205</v>
      </c>
      <c r="H4648" s="338">
        <v>42736</v>
      </c>
      <c r="I4648" s="337" t="s">
        <v>19695</v>
      </c>
      <c r="J4648" s="337" t="s">
        <v>16</v>
      </c>
      <c r="K4648" s="337" t="s">
        <v>19695</v>
      </c>
      <c r="L4648" s="337" t="s">
        <v>19695</v>
      </c>
      <c r="M4648" s="337" t="s">
        <v>19695</v>
      </c>
      <c r="N4648" s="337" t="s">
        <v>19695</v>
      </c>
      <c r="O4648" s="337" t="s">
        <v>19695</v>
      </c>
      <c r="P4648" s="337" t="s">
        <v>19695</v>
      </c>
      <c r="Q4648" s="337" t="s">
        <v>19695</v>
      </c>
      <c r="R4648" s="337" t="s">
        <v>75</v>
      </c>
      <c r="S4648" s="337" t="s">
        <v>83</v>
      </c>
      <c r="T4648" s="337" t="s">
        <v>464</v>
      </c>
      <c r="U4648" s="337" t="s">
        <v>4016</v>
      </c>
      <c r="V4648" s="337">
        <v>12</v>
      </c>
      <c r="W4648" s="337" t="s">
        <v>19695</v>
      </c>
      <c r="X4648" s="337" t="s">
        <v>19695</v>
      </c>
      <c r="Y4648" s="337" t="s">
        <v>19695</v>
      </c>
      <c r="Z4648" s="337" t="s">
        <v>1753</v>
      </c>
      <c r="AA4648" s="337" t="s">
        <v>735</v>
      </c>
      <c r="AB4648" s="337" t="s">
        <v>718</v>
      </c>
      <c r="AC4648" s="337" t="s">
        <v>13530</v>
      </c>
    </row>
    <row r="4649" spans="1:29" ht="15.8" x14ac:dyDescent="0.25">
      <c r="A4649" s="337" t="s">
        <v>1723</v>
      </c>
      <c r="B4649" s="337" t="s">
        <v>3446</v>
      </c>
      <c r="C4649" s="337" t="s">
        <v>1821</v>
      </c>
      <c r="D4649" s="337" t="s">
        <v>449</v>
      </c>
      <c r="E4649" s="337" t="s">
        <v>3204</v>
      </c>
      <c r="F4649" s="338">
        <v>42686</v>
      </c>
      <c r="G4649" s="337" t="s">
        <v>3205</v>
      </c>
      <c r="H4649" s="338">
        <v>42736</v>
      </c>
      <c r="I4649" s="337" t="s">
        <v>19695</v>
      </c>
      <c r="J4649" s="337" t="s">
        <v>36</v>
      </c>
      <c r="K4649" s="337" t="s">
        <v>19695</v>
      </c>
      <c r="L4649" s="337" t="s">
        <v>19695</v>
      </c>
      <c r="M4649" s="337" t="s">
        <v>19695</v>
      </c>
      <c r="N4649" s="337" t="s">
        <v>19695</v>
      </c>
      <c r="O4649" s="337" t="s">
        <v>19695</v>
      </c>
      <c r="P4649" s="337" t="s">
        <v>19695</v>
      </c>
      <c r="Q4649" s="337" t="s">
        <v>19695</v>
      </c>
      <c r="R4649" s="337" t="s">
        <v>35</v>
      </c>
      <c r="S4649" s="337" t="s">
        <v>77</v>
      </c>
      <c r="T4649" s="337" t="s">
        <v>116</v>
      </c>
      <c r="U4649" s="337" t="s">
        <v>1623</v>
      </c>
      <c r="V4649" s="337">
        <v>8</v>
      </c>
      <c r="W4649" s="337" t="s">
        <v>19695</v>
      </c>
      <c r="X4649" s="337" t="s">
        <v>19695</v>
      </c>
      <c r="Y4649" s="337" t="s">
        <v>19695</v>
      </c>
      <c r="Z4649" s="337" t="s">
        <v>1753</v>
      </c>
      <c r="AA4649" s="337" t="s">
        <v>735</v>
      </c>
      <c r="AB4649" s="337" t="s">
        <v>718</v>
      </c>
      <c r="AC4649" s="337" t="s">
        <v>13530</v>
      </c>
    </row>
    <row r="4650" spans="1:29" ht="15.8" x14ac:dyDescent="0.25">
      <c r="A4650" s="337" t="s">
        <v>1723</v>
      </c>
      <c r="B4650" s="337" t="s">
        <v>3655</v>
      </c>
      <c r="C4650" s="337" t="s">
        <v>1821</v>
      </c>
      <c r="D4650" s="337" t="s">
        <v>449</v>
      </c>
      <c r="E4650" s="337" t="s">
        <v>3204</v>
      </c>
      <c r="F4650" s="338">
        <v>42686</v>
      </c>
      <c r="G4650" s="337" t="s">
        <v>3205</v>
      </c>
      <c r="H4650" s="338">
        <v>42736</v>
      </c>
      <c r="I4650" s="337" t="s">
        <v>19695</v>
      </c>
      <c r="J4650" s="337" t="s">
        <v>36</v>
      </c>
      <c r="K4650" s="337" t="s">
        <v>19695</v>
      </c>
      <c r="L4650" s="337" t="s">
        <v>19695</v>
      </c>
      <c r="M4650" s="337" t="s">
        <v>19695</v>
      </c>
      <c r="N4650" s="337" t="s">
        <v>19695</v>
      </c>
      <c r="O4650" s="337" t="s">
        <v>19695</v>
      </c>
      <c r="P4650" s="337" t="s">
        <v>19695</v>
      </c>
      <c r="Q4650" s="337" t="s">
        <v>19695</v>
      </c>
      <c r="R4650" s="337" t="s">
        <v>109</v>
      </c>
      <c r="S4650" s="337" t="s">
        <v>1122</v>
      </c>
      <c r="T4650" s="337" t="s">
        <v>3653</v>
      </c>
      <c r="U4650" s="337" t="s">
        <v>2885</v>
      </c>
      <c r="V4650" s="337">
        <v>8</v>
      </c>
      <c r="W4650" s="337" t="s">
        <v>19695</v>
      </c>
      <c r="X4650" s="337" t="s">
        <v>19695</v>
      </c>
      <c r="Y4650" s="337" t="s">
        <v>19695</v>
      </c>
      <c r="Z4650" s="337" t="s">
        <v>1753</v>
      </c>
      <c r="AA4650" s="337" t="s">
        <v>766</v>
      </c>
      <c r="AB4650" s="337" t="s">
        <v>718</v>
      </c>
      <c r="AC4650" s="337" t="s">
        <v>13530</v>
      </c>
    </row>
    <row r="4651" spans="1:29" ht="15.8" x14ac:dyDescent="0.25">
      <c r="A4651" s="337" t="s">
        <v>1723</v>
      </c>
      <c r="B4651" s="337" t="s">
        <v>3203</v>
      </c>
      <c r="C4651" s="337" t="s">
        <v>1725</v>
      </c>
      <c r="D4651" s="337" t="s">
        <v>1726</v>
      </c>
      <c r="E4651" s="337" t="s">
        <v>3204</v>
      </c>
      <c r="F4651" s="338">
        <v>42686</v>
      </c>
      <c r="G4651" s="337" t="s">
        <v>3205</v>
      </c>
      <c r="H4651" s="338">
        <v>42736</v>
      </c>
      <c r="I4651" s="337" t="s">
        <v>19695</v>
      </c>
      <c r="J4651" s="337" t="s">
        <v>36</v>
      </c>
      <c r="K4651" s="337" t="s">
        <v>19695</v>
      </c>
      <c r="L4651" s="337" t="s">
        <v>19695</v>
      </c>
      <c r="M4651" s="337" t="s">
        <v>19695</v>
      </c>
      <c r="N4651" s="337" t="s">
        <v>19695</v>
      </c>
      <c r="O4651" s="337" t="s">
        <v>19695</v>
      </c>
      <c r="P4651" s="337" t="s">
        <v>19695</v>
      </c>
      <c r="Q4651" s="337" t="s">
        <v>19695</v>
      </c>
      <c r="R4651" s="337" t="s">
        <v>15</v>
      </c>
      <c r="S4651" s="337" t="s">
        <v>1086</v>
      </c>
      <c r="T4651" s="337" t="s">
        <v>1110</v>
      </c>
      <c r="U4651" s="337" t="s">
        <v>1238</v>
      </c>
      <c r="V4651" s="337">
        <v>10</v>
      </c>
      <c r="W4651" s="337" t="s">
        <v>19695</v>
      </c>
      <c r="X4651" s="337" t="s">
        <v>19695</v>
      </c>
      <c r="Y4651" s="337" t="s">
        <v>19695</v>
      </c>
      <c r="Z4651" s="337" t="s">
        <v>1753</v>
      </c>
      <c r="AA4651" s="337" t="s">
        <v>735</v>
      </c>
      <c r="AB4651" s="337" t="s">
        <v>718</v>
      </c>
      <c r="AC4651" s="337" t="s">
        <v>13530</v>
      </c>
    </row>
    <row r="4652" spans="1:29" ht="15.8" x14ac:dyDescent="0.25">
      <c r="A4652" s="337" t="s">
        <v>1723</v>
      </c>
      <c r="B4652" s="337" t="s">
        <v>5733</v>
      </c>
      <c r="C4652" s="337" t="s">
        <v>1821</v>
      </c>
      <c r="D4652" s="337" t="s">
        <v>449</v>
      </c>
      <c r="E4652" s="337" t="s">
        <v>3204</v>
      </c>
      <c r="F4652" s="338">
        <v>42686</v>
      </c>
      <c r="G4652" s="337" t="s">
        <v>3205</v>
      </c>
      <c r="H4652" s="338">
        <v>42736</v>
      </c>
      <c r="I4652" s="337" t="s">
        <v>19695</v>
      </c>
      <c r="J4652" s="337" t="s">
        <v>36</v>
      </c>
      <c r="K4652" s="337" t="s">
        <v>19695</v>
      </c>
      <c r="L4652" s="337" t="s">
        <v>19695</v>
      </c>
      <c r="M4652" s="337" t="s">
        <v>19695</v>
      </c>
      <c r="N4652" s="337" t="s">
        <v>19695</v>
      </c>
      <c r="O4652" s="337" t="s">
        <v>19695</v>
      </c>
      <c r="P4652" s="337" t="s">
        <v>19695</v>
      </c>
      <c r="Q4652" s="337" t="s">
        <v>19695</v>
      </c>
      <c r="R4652" s="337" t="s">
        <v>1225</v>
      </c>
      <c r="S4652" s="337" t="s">
        <v>100</v>
      </c>
      <c r="T4652" s="337" t="s">
        <v>426</v>
      </c>
      <c r="U4652" s="337" t="s">
        <v>425</v>
      </c>
      <c r="V4652" s="337">
        <v>10</v>
      </c>
      <c r="W4652" s="337" t="s">
        <v>19695</v>
      </c>
      <c r="X4652" s="337" t="s">
        <v>19695</v>
      </c>
      <c r="Y4652" s="337" t="s">
        <v>19695</v>
      </c>
      <c r="Z4652" s="337" t="s">
        <v>1753</v>
      </c>
      <c r="AA4652" s="337" t="s">
        <v>717</v>
      </c>
      <c r="AB4652" s="337" t="s">
        <v>718</v>
      </c>
      <c r="AC4652" s="337" t="s">
        <v>15387</v>
      </c>
    </row>
    <row r="4653" spans="1:29" ht="15.8" x14ac:dyDescent="0.25">
      <c r="A4653" s="337" t="s">
        <v>1723</v>
      </c>
      <c r="B4653" s="337" t="s">
        <v>5732</v>
      </c>
      <c r="C4653" s="337" t="s">
        <v>1821</v>
      </c>
      <c r="D4653" s="337" t="s">
        <v>449</v>
      </c>
      <c r="E4653" s="337" t="s">
        <v>3204</v>
      </c>
      <c r="F4653" s="338">
        <v>42686</v>
      </c>
      <c r="G4653" s="337" t="s">
        <v>3205</v>
      </c>
      <c r="H4653" s="338">
        <v>42736</v>
      </c>
      <c r="I4653" s="337" t="s">
        <v>19695</v>
      </c>
      <c r="J4653" s="337" t="s">
        <v>36</v>
      </c>
      <c r="K4653" s="337" t="s">
        <v>19695</v>
      </c>
      <c r="L4653" s="337" t="s">
        <v>19695</v>
      </c>
      <c r="M4653" s="337" t="s">
        <v>19695</v>
      </c>
      <c r="N4653" s="337" t="s">
        <v>19695</v>
      </c>
      <c r="O4653" s="337" t="s">
        <v>19695</v>
      </c>
      <c r="P4653" s="337" t="s">
        <v>19695</v>
      </c>
      <c r="Q4653" s="337" t="s">
        <v>19695</v>
      </c>
      <c r="R4653" s="337" t="s">
        <v>98</v>
      </c>
      <c r="S4653" s="337" t="s">
        <v>1172</v>
      </c>
      <c r="T4653" s="337" t="s">
        <v>5693</v>
      </c>
      <c r="U4653" s="337" t="s">
        <v>5693</v>
      </c>
      <c r="V4653" s="337">
        <v>6</v>
      </c>
      <c r="W4653" s="337" t="s">
        <v>19695</v>
      </c>
      <c r="X4653" s="337" t="s">
        <v>19695</v>
      </c>
      <c r="Y4653" s="337" t="s">
        <v>19695</v>
      </c>
      <c r="Z4653" s="337" t="s">
        <v>1753</v>
      </c>
      <c r="AA4653" s="337" t="s">
        <v>717</v>
      </c>
      <c r="AB4653" s="337" t="s">
        <v>718</v>
      </c>
      <c r="AC4653" s="337" t="s">
        <v>15387</v>
      </c>
    </row>
    <row r="4654" spans="1:29" ht="15.8" x14ac:dyDescent="0.25">
      <c r="A4654" s="337" t="s">
        <v>1723</v>
      </c>
      <c r="B4654" s="337" t="s">
        <v>4231</v>
      </c>
      <c r="C4654" s="337" t="s">
        <v>1821</v>
      </c>
      <c r="D4654" s="337" t="s">
        <v>449</v>
      </c>
      <c r="E4654" s="337" t="s">
        <v>3204</v>
      </c>
      <c r="F4654" s="338">
        <v>42686</v>
      </c>
      <c r="G4654" s="337" t="s">
        <v>3205</v>
      </c>
      <c r="H4654" s="338">
        <v>42736</v>
      </c>
      <c r="I4654" s="337" t="s">
        <v>19695</v>
      </c>
      <c r="J4654" s="337" t="s">
        <v>36</v>
      </c>
      <c r="K4654" s="337" t="s">
        <v>19695</v>
      </c>
      <c r="L4654" s="337" t="s">
        <v>19695</v>
      </c>
      <c r="M4654" s="337" t="s">
        <v>19695</v>
      </c>
      <c r="N4654" s="337" t="s">
        <v>19695</v>
      </c>
      <c r="O4654" s="337" t="s">
        <v>19695</v>
      </c>
      <c r="P4654" s="337" t="s">
        <v>19695</v>
      </c>
      <c r="Q4654" s="337" t="s">
        <v>19695</v>
      </c>
      <c r="R4654" s="337" t="s">
        <v>35</v>
      </c>
      <c r="S4654" s="337" t="s">
        <v>985</v>
      </c>
      <c r="T4654" s="337" t="s">
        <v>4232</v>
      </c>
      <c r="U4654" s="337" t="s">
        <v>4233</v>
      </c>
      <c r="V4654" s="337">
        <v>6</v>
      </c>
      <c r="W4654" s="337" t="s">
        <v>19695</v>
      </c>
      <c r="X4654" s="337" t="s">
        <v>19695</v>
      </c>
      <c r="Y4654" s="337" t="s">
        <v>19695</v>
      </c>
      <c r="Z4654" s="337" t="s">
        <v>1753</v>
      </c>
      <c r="AA4654" s="337" t="s">
        <v>735</v>
      </c>
      <c r="AB4654" s="337" t="s">
        <v>718</v>
      </c>
      <c r="AC4654" s="337" t="s">
        <v>13642</v>
      </c>
    </row>
    <row r="4655" spans="1:29" ht="15.8" x14ac:dyDescent="0.25">
      <c r="A4655" s="337" t="s">
        <v>1723</v>
      </c>
      <c r="B4655" s="337" t="s">
        <v>5831</v>
      </c>
      <c r="C4655" s="337" t="s">
        <v>1821</v>
      </c>
      <c r="D4655" s="337" t="s">
        <v>449</v>
      </c>
      <c r="E4655" s="337" t="s">
        <v>3204</v>
      </c>
      <c r="F4655" s="338">
        <v>42686</v>
      </c>
      <c r="G4655" s="337" t="s">
        <v>3205</v>
      </c>
      <c r="H4655" s="338">
        <v>42736</v>
      </c>
      <c r="I4655" s="337" t="s">
        <v>19695</v>
      </c>
      <c r="J4655" s="337" t="s">
        <v>36</v>
      </c>
      <c r="K4655" s="337" t="s">
        <v>19695</v>
      </c>
      <c r="L4655" s="337" t="s">
        <v>19695</v>
      </c>
      <c r="M4655" s="337" t="s">
        <v>19695</v>
      </c>
      <c r="N4655" s="337" t="s">
        <v>19695</v>
      </c>
      <c r="O4655" s="337" t="s">
        <v>19695</v>
      </c>
      <c r="P4655" s="337" t="s">
        <v>19695</v>
      </c>
      <c r="Q4655" s="337" t="s">
        <v>19695</v>
      </c>
      <c r="R4655" s="337" t="s">
        <v>56</v>
      </c>
      <c r="S4655" s="337" t="s">
        <v>79</v>
      </c>
      <c r="T4655" s="337" t="s">
        <v>79</v>
      </c>
      <c r="U4655" s="337" t="s">
        <v>5832</v>
      </c>
      <c r="V4655" s="337">
        <v>12</v>
      </c>
      <c r="W4655" s="337" t="s">
        <v>19695</v>
      </c>
      <c r="X4655" s="337" t="s">
        <v>19695</v>
      </c>
      <c r="Y4655" s="337" t="s">
        <v>19695</v>
      </c>
      <c r="Z4655" s="337" t="s">
        <v>1753</v>
      </c>
      <c r="AA4655" s="337" t="s">
        <v>735</v>
      </c>
      <c r="AB4655" s="337" t="s">
        <v>718</v>
      </c>
      <c r="AC4655" s="337" t="s">
        <v>13648</v>
      </c>
    </row>
    <row r="4656" spans="1:29" ht="15.8" x14ac:dyDescent="0.25">
      <c r="A4656" s="337" t="s">
        <v>1723</v>
      </c>
      <c r="B4656" s="337" t="s">
        <v>5656</v>
      </c>
      <c r="C4656" s="337" t="s">
        <v>1821</v>
      </c>
      <c r="D4656" s="337" t="s">
        <v>449</v>
      </c>
      <c r="E4656" s="337" t="s">
        <v>3204</v>
      </c>
      <c r="F4656" s="338">
        <v>42686</v>
      </c>
      <c r="G4656" s="337" t="s">
        <v>3205</v>
      </c>
      <c r="H4656" s="338">
        <v>42736</v>
      </c>
      <c r="I4656" s="337" t="s">
        <v>19695</v>
      </c>
      <c r="J4656" s="337" t="s">
        <v>36</v>
      </c>
      <c r="K4656" s="337" t="s">
        <v>19695</v>
      </c>
      <c r="L4656" s="337" t="s">
        <v>19695</v>
      </c>
      <c r="M4656" s="337" t="s">
        <v>19695</v>
      </c>
      <c r="N4656" s="337" t="s">
        <v>19695</v>
      </c>
      <c r="O4656" s="337" t="s">
        <v>19695</v>
      </c>
      <c r="P4656" s="337" t="s">
        <v>19695</v>
      </c>
      <c r="Q4656" s="337" t="s">
        <v>19695</v>
      </c>
      <c r="R4656" s="337" t="s">
        <v>98</v>
      </c>
      <c r="S4656" s="337" t="s">
        <v>124</v>
      </c>
      <c r="T4656" s="337" t="s">
        <v>2258</v>
      </c>
      <c r="U4656" s="337" t="s">
        <v>1819</v>
      </c>
      <c r="V4656" s="337">
        <v>10</v>
      </c>
      <c r="W4656" s="337" t="s">
        <v>19695</v>
      </c>
      <c r="X4656" s="337" t="s">
        <v>19695</v>
      </c>
      <c r="Y4656" s="337" t="s">
        <v>19695</v>
      </c>
      <c r="Z4656" s="337" t="s">
        <v>1753</v>
      </c>
      <c r="AA4656" s="337" t="s">
        <v>717</v>
      </c>
      <c r="AB4656" s="337" t="s">
        <v>718</v>
      </c>
      <c r="AC4656" s="337" t="s">
        <v>15204</v>
      </c>
    </row>
    <row r="4657" spans="1:29" ht="15.8" x14ac:dyDescent="0.25">
      <c r="A4657" s="337" t="s">
        <v>1723</v>
      </c>
      <c r="B4657" s="337" t="s">
        <v>5226</v>
      </c>
      <c r="C4657" s="337" t="s">
        <v>1788</v>
      </c>
      <c r="D4657" s="337" t="s">
        <v>5227</v>
      </c>
      <c r="E4657" s="337" t="s">
        <v>3204</v>
      </c>
      <c r="F4657" s="338">
        <v>42686</v>
      </c>
      <c r="G4657" s="337" t="s">
        <v>3205</v>
      </c>
      <c r="H4657" s="338">
        <v>42736</v>
      </c>
      <c r="I4657" s="337" t="s">
        <v>19695</v>
      </c>
      <c r="J4657" s="337" t="s">
        <v>36</v>
      </c>
      <c r="K4657" s="337" t="s">
        <v>19695</v>
      </c>
      <c r="L4657" s="337" t="s">
        <v>19695</v>
      </c>
      <c r="M4657" s="337" t="s">
        <v>19695</v>
      </c>
      <c r="N4657" s="337" t="s">
        <v>19695</v>
      </c>
      <c r="O4657" s="337" t="s">
        <v>19695</v>
      </c>
      <c r="P4657" s="337" t="s">
        <v>19695</v>
      </c>
      <c r="Q4657" s="337" t="s">
        <v>19695</v>
      </c>
      <c r="R4657" s="337" t="s">
        <v>18</v>
      </c>
      <c r="S4657" s="337" t="s">
        <v>1038</v>
      </c>
      <c r="T4657" s="337" t="s">
        <v>1655</v>
      </c>
      <c r="U4657" s="337" t="s">
        <v>5228</v>
      </c>
      <c r="V4657" s="337">
        <v>8</v>
      </c>
      <c r="W4657" s="337" t="s">
        <v>19695</v>
      </c>
      <c r="X4657" s="337" t="s">
        <v>19695</v>
      </c>
      <c r="Y4657" s="337" t="s">
        <v>19695</v>
      </c>
      <c r="Z4657" s="337" t="s">
        <v>1753</v>
      </c>
      <c r="AA4657" s="337" t="s">
        <v>735</v>
      </c>
      <c r="AB4657" s="337" t="s">
        <v>718</v>
      </c>
      <c r="AC4657" s="337" t="s">
        <v>15404</v>
      </c>
    </row>
    <row r="4658" spans="1:29" ht="15.8" x14ac:dyDescent="0.25">
      <c r="A4658" s="337" t="s">
        <v>1723</v>
      </c>
      <c r="B4658" s="337" t="s">
        <v>927</v>
      </c>
      <c r="C4658" s="337" t="s">
        <v>1821</v>
      </c>
      <c r="D4658" s="337" t="s">
        <v>449</v>
      </c>
      <c r="E4658" s="337" t="s">
        <v>3204</v>
      </c>
      <c r="F4658" s="338">
        <v>42686</v>
      </c>
      <c r="G4658" s="337" t="s">
        <v>3205</v>
      </c>
      <c r="H4658" s="338">
        <v>42736</v>
      </c>
      <c r="I4658" s="337" t="s">
        <v>19695</v>
      </c>
      <c r="J4658" s="337" t="s">
        <v>36</v>
      </c>
      <c r="K4658" s="337" t="s">
        <v>19695</v>
      </c>
      <c r="L4658" s="337" t="s">
        <v>19695</v>
      </c>
      <c r="M4658" s="337" t="s">
        <v>19695</v>
      </c>
      <c r="N4658" s="337" t="s">
        <v>19695</v>
      </c>
      <c r="O4658" s="337" t="s">
        <v>19695</v>
      </c>
      <c r="P4658" s="337" t="s">
        <v>19695</v>
      </c>
      <c r="Q4658" s="337" t="s">
        <v>19695</v>
      </c>
      <c r="R4658" s="337" t="s">
        <v>130</v>
      </c>
      <c r="S4658" s="337" t="s">
        <v>928</v>
      </c>
      <c r="T4658" s="337" t="s">
        <v>929</v>
      </c>
      <c r="U4658" s="337" t="s">
        <v>930</v>
      </c>
      <c r="V4658" s="337">
        <v>8</v>
      </c>
      <c r="W4658" s="337" t="s">
        <v>19695</v>
      </c>
      <c r="X4658" s="337" t="s">
        <v>19695</v>
      </c>
      <c r="Y4658" s="337" t="s">
        <v>19695</v>
      </c>
      <c r="Z4658" s="337" t="s">
        <v>1753</v>
      </c>
      <c r="AA4658" s="337" t="s">
        <v>735</v>
      </c>
      <c r="AB4658" s="337" t="s">
        <v>718</v>
      </c>
      <c r="AC4658" s="337" t="s">
        <v>15410</v>
      </c>
    </row>
    <row r="4659" spans="1:29" ht="15.8" x14ac:dyDescent="0.25">
      <c r="A4659" s="337" t="s">
        <v>1723</v>
      </c>
      <c r="B4659" s="337" t="s">
        <v>5885</v>
      </c>
      <c r="C4659" s="337" t="s">
        <v>1821</v>
      </c>
      <c r="D4659" s="337" t="s">
        <v>449</v>
      </c>
      <c r="E4659" s="337" t="s">
        <v>3204</v>
      </c>
      <c r="F4659" s="338">
        <v>42686</v>
      </c>
      <c r="G4659" s="337" t="s">
        <v>3205</v>
      </c>
      <c r="H4659" s="338">
        <v>42736</v>
      </c>
      <c r="I4659" s="337" t="s">
        <v>19695</v>
      </c>
      <c r="J4659" s="337" t="s">
        <v>16</v>
      </c>
      <c r="K4659" s="337" t="s">
        <v>19695</v>
      </c>
      <c r="L4659" s="337" t="s">
        <v>19695</v>
      </c>
      <c r="M4659" s="337" t="s">
        <v>19695</v>
      </c>
      <c r="N4659" s="337" t="s">
        <v>19695</v>
      </c>
      <c r="O4659" s="337" t="s">
        <v>19695</v>
      </c>
      <c r="P4659" s="337" t="s">
        <v>19695</v>
      </c>
      <c r="Q4659" s="337" t="s">
        <v>19695</v>
      </c>
      <c r="R4659" s="337" t="s">
        <v>45</v>
      </c>
      <c r="S4659" s="337" t="s">
        <v>80</v>
      </c>
      <c r="T4659" s="337" t="s">
        <v>1148</v>
      </c>
      <c r="U4659" s="337" t="s">
        <v>1148</v>
      </c>
      <c r="V4659" s="337">
        <v>8</v>
      </c>
      <c r="W4659" s="337" t="s">
        <v>19695</v>
      </c>
      <c r="X4659" s="337" t="s">
        <v>19695</v>
      </c>
      <c r="Y4659" s="337" t="s">
        <v>19695</v>
      </c>
      <c r="Z4659" s="337" t="s">
        <v>1753</v>
      </c>
      <c r="AA4659" s="337" t="s">
        <v>717</v>
      </c>
      <c r="AB4659" s="337" t="s">
        <v>718</v>
      </c>
      <c r="AC4659" s="337" t="s">
        <v>13694</v>
      </c>
    </row>
    <row r="4660" spans="1:29" ht="15.8" x14ac:dyDescent="0.25">
      <c r="A4660" s="337" t="s">
        <v>1723</v>
      </c>
      <c r="B4660" s="337" t="s">
        <v>5520</v>
      </c>
      <c r="C4660" s="337" t="s">
        <v>1725</v>
      </c>
      <c r="D4660" s="337" t="s">
        <v>1726</v>
      </c>
      <c r="E4660" s="337" t="s">
        <v>3204</v>
      </c>
      <c r="F4660" s="338">
        <v>42686</v>
      </c>
      <c r="G4660" s="337" t="s">
        <v>3205</v>
      </c>
      <c r="H4660" s="338">
        <v>42736</v>
      </c>
      <c r="I4660" s="337" t="s">
        <v>19695</v>
      </c>
      <c r="J4660" s="337" t="s">
        <v>36</v>
      </c>
      <c r="K4660" s="337" t="s">
        <v>19695</v>
      </c>
      <c r="L4660" s="337" t="s">
        <v>19695</v>
      </c>
      <c r="M4660" s="337" t="s">
        <v>19695</v>
      </c>
      <c r="N4660" s="337" t="s">
        <v>19695</v>
      </c>
      <c r="O4660" s="337" t="s">
        <v>19695</v>
      </c>
      <c r="P4660" s="337" t="s">
        <v>19695</v>
      </c>
      <c r="Q4660" s="337" t="s">
        <v>19695</v>
      </c>
      <c r="R4660" s="337" t="s">
        <v>98</v>
      </c>
      <c r="S4660" s="337" t="s">
        <v>124</v>
      </c>
      <c r="T4660" s="337" t="s">
        <v>5521</v>
      </c>
      <c r="U4660" s="337" t="s">
        <v>5522</v>
      </c>
      <c r="V4660" s="337">
        <v>8</v>
      </c>
      <c r="W4660" s="337" t="s">
        <v>19695</v>
      </c>
      <c r="X4660" s="337" t="s">
        <v>19695</v>
      </c>
      <c r="Y4660" s="337" t="s">
        <v>19695</v>
      </c>
      <c r="Z4660" s="337" t="s">
        <v>1753</v>
      </c>
      <c r="AA4660" s="337" t="s">
        <v>735</v>
      </c>
      <c r="AB4660" s="337" t="s">
        <v>718</v>
      </c>
      <c r="AC4660" s="337" t="s">
        <v>15426</v>
      </c>
    </row>
    <row r="4661" spans="1:29" ht="15.8" x14ac:dyDescent="0.25">
      <c r="A4661" s="337" t="s">
        <v>1723</v>
      </c>
      <c r="B4661" s="337" t="s">
        <v>4127</v>
      </c>
      <c r="C4661" s="337" t="s">
        <v>1821</v>
      </c>
      <c r="D4661" s="337" t="s">
        <v>449</v>
      </c>
      <c r="E4661" s="337" t="s">
        <v>3204</v>
      </c>
      <c r="F4661" s="338">
        <v>42686</v>
      </c>
      <c r="G4661" s="337" t="s">
        <v>3205</v>
      </c>
      <c r="H4661" s="338">
        <v>42736</v>
      </c>
      <c r="I4661" s="337" t="s">
        <v>19695</v>
      </c>
      <c r="J4661" s="337" t="s">
        <v>16</v>
      </c>
      <c r="K4661" s="337" t="s">
        <v>19695</v>
      </c>
      <c r="L4661" s="337" t="s">
        <v>19695</v>
      </c>
      <c r="M4661" s="337" t="s">
        <v>19695</v>
      </c>
      <c r="N4661" s="337" t="s">
        <v>19695</v>
      </c>
      <c r="O4661" s="337" t="s">
        <v>19695</v>
      </c>
      <c r="P4661" s="337" t="s">
        <v>19695</v>
      </c>
      <c r="Q4661" s="337" t="s">
        <v>19695</v>
      </c>
      <c r="R4661" s="337" t="s">
        <v>15</v>
      </c>
      <c r="S4661" s="337" t="s">
        <v>1086</v>
      </c>
      <c r="T4661" s="337" t="s">
        <v>1088</v>
      </c>
      <c r="U4661" s="337" t="s">
        <v>449</v>
      </c>
      <c r="V4661" s="337">
        <v>8</v>
      </c>
      <c r="W4661" s="337" t="s">
        <v>19695</v>
      </c>
      <c r="X4661" s="337" t="s">
        <v>19695</v>
      </c>
      <c r="Y4661" s="337" t="s">
        <v>19695</v>
      </c>
      <c r="Z4661" s="337" t="s">
        <v>1753</v>
      </c>
      <c r="AA4661" s="337" t="s">
        <v>735</v>
      </c>
      <c r="AB4661" s="337" t="s">
        <v>718</v>
      </c>
      <c r="AC4661" s="337" t="s">
        <v>13835</v>
      </c>
    </row>
    <row r="4662" spans="1:29" ht="15.8" x14ac:dyDescent="0.25">
      <c r="A4662" s="337" t="s">
        <v>1723</v>
      </c>
      <c r="B4662" s="337" t="s">
        <v>4200</v>
      </c>
      <c r="C4662" s="337" t="s">
        <v>1821</v>
      </c>
      <c r="D4662" s="337" t="s">
        <v>449</v>
      </c>
      <c r="E4662" s="337" t="s">
        <v>3204</v>
      </c>
      <c r="F4662" s="338">
        <v>42686</v>
      </c>
      <c r="G4662" s="337" t="s">
        <v>3205</v>
      </c>
      <c r="H4662" s="338">
        <v>42736</v>
      </c>
      <c r="I4662" s="337" t="s">
        <v>19695</v>
      </c>
      <c r="J4662" s="337" t="s">
        <v>16</v>
      </c>
      <c r="K4662" s="337" t="s">
        <v>19695</v>
      </c>
      <c r="L4662" s="337" t="s">
        <v>19695</v>
      </c>
      <c r="M4662" s="337" t="s">
        <v>19695</v>
      </c>
      <c r="N4662" s="337" t="s">
        <v>19695</v>
      </c>
      <c r="O4662" s="337" t="s">
        <v>19695</v>
      </c>
      <c r="P4662" s="337" t="s">
        <v>19695</v>
      </c>
      <c r="Q4662" s="337" t="s">
        <v>19695</v>
      </c>
      <c r="R4662" s="337" t="s">
        <v>35</v>
      </c>
      <c r="S4662" s="337" t="s">
        <v>77</v>
      </c>
      <c r="T4662" s="337" t="s">
        <v>4201</v>
      </c>
      <c r="U4662" s="337" t="s">
        <v>449</v>
      </c>
      <c r="V4662" s="337">
        <v>10</v>
      </c>
      <c r="W4662" s="337" t="s">
        <v>19695</v>
      </c>
      <c r="X4662" s="337" t="s">
        <v>19695</v>
      </c>
      <c r="Y4662" s="337" t="s">
        <v>19695</v>
      </c>
      <c r="Z4662" s="337" t="s">
        <v>1753</v>
      </c>
      <c r="AA4662" s="337" t="s">
        <v>717</v>
      </c>
      <c r="AB4662" s="337" t="s">
        <v>718</v>
      </c>
      <c r="AC4662" s="337" t="s">
        <v>13835</v>
      </c>
    </row>
    <row r="4663" spans="1:29" ht="15.8" x14ac:dyDescent="0.25">
      <c r="A4663" s="337" t="s">
        <v>1723</v>
      </c>
      <c r="B4663" s="337" t="s">
        <v>4204</v>
      </c>
      <c r="C4663" s="337" t="s">
        <v>1725</v>
      </c>
      <c r="D4663" s="337" t="s">
        <v>1726</v>
      </c>
      <c r="E4663" s="337" t="s">
        <v>3204</v>
      </c>
      <c r="F4663" s="338">
        <v>42686</v>
      </c>
      <c r="G4663" s="337" t="s">
        <v>3205</v>
      </c>
      <c r="H4663" s="338">
        <v>42736</v>
      </c>
      <c r="I4663" s="337" t="s">
        <v>19695</v>
      </c>
      <c r="J4663" s="337" t="s">
        <v>36</v>
      </c>
      <c r="K4663" s="337" t="s">
        <v>19695</v>
      </c>
      <c r="L4663" s="337" t="s">
        <v>19695</v>
      </c>
      <c r="M4663" s="337" t="s">
        <v>19695</v>
      </c>
      <c r="N4663" s="337" t="s">
        <v>19695</v>
      </c>
      <c r="O4663" s="337" t="s">
        <v>19695</v>
      </c>
      <c r="P4663" s="337" t="s">
        <v>19695</v>
      </c>
      <c r="Q4663" s="337" t="s">
        <v>19695</v>
      </c>
      <c r="R4663" s="337" t="s">
        <v>52</v>
      </c>
      <c r="S4663" s="337" t="s">
        <v>142</v>
      </c>
      <c r="T4663" s="337" t="s">
        <v>4205</v>
      </c>
      <c r="U4663" s="337" t="s">
        <v>449</v>
      </c>
      <c r="V4663" s="337">
        <v>6</v>
      </c>
      <c r="W4663" s="337" t="s">
        <v>19695</v>
      </c>
      <c r="X4663" s="337" t="s">
        <v>19695</v>
      </c>
      <c r="Y4663" s="337" t="s">
        <v>19695</v>
      </c>
      <c r="Z4663" s="337" t="s">
        <v>1753</v>
      </c>
      <c r="AA4663" s="337" t="s">
        <v>735</v>
      </c>
      <c r="AB4663" s="337" t="s">
        <v>718</v>
      </c>
      <c r="AC4663" s="337" t="s">
        <v>13835</v>
      </c>
    </row>
    <row r="4664" spans="1:29" ht="15.8" x14ac:dyDescent="0.25">
      <c r="A4664" s="337" t="s">
        <v>1723</v>
      </c>
      <c r="B4664" s="337" t="s">
        <v>4269</v>
      </c>
      <c r="C4664" s="337" t="s">
        <v>1821</v>
      </c>
      <c r="D4664" s="337" t="s">
        <v>449</v>
      </c>
      <c r="E4664" s="337" t="s">
        <v>3204</v>
      </c>
      <c r="F4664" s="338">
        <v>42686</v>
      </c>
      <c r="G4664" s="337" t="s">
        <v>3205</v>
      </c>
      <c r="H4664" s="338">
        <v>42736</v>
      </c>
      <c r="I4664" s="337" t="s">
        <v>19695</v>
      </c>
      <c r="J4664" s="337" t="s">
        <v>36</v>
      </c>
      <c r="K4664" s="337" t="s">
        <v>19695</v>
      </c>
      <c r="L4664" s="337" t="s">
        <v>19695</v>
      </c>
      <c r="M4664" s="337" t="s">
        <v>19695</v>
      </c>
      <c r="N4664" s="337" t="s">
        <v>19695</v>
      </c>
      <c r="O4664" s="337" t="s">
        <v>19695</v>
      </c>
      <c r="P4664" s="337" t="s">
        <v>19695</v>
      </c>
      <c r="Q4664" s="337" t="s">
        <v>19695</v>
      </c>
      <c r="R4664" s="337" t="s">
        <v>98</v>
      </c>
      <c r="S4664" s="337" t="s">
        <v>1172</v>
      </c>
      <c r="T4664" s="337" t="s">
        <v>4270</v>
      </c>
      <c r="U4664" s="337" t="s">
        <v>449</v>
      </c>
      <c r="V4664" s="337">
        <v>12</v>
      </c>
      <c r="W4664" s="337" t="s">
        <v>19695</v>
      </c>
      <c r="X4664" s="337" t="s">
        <v>19695</v>
      </c>
      <c r="Y4664" s="337" t="s">
        <v>19695</v>
      </c>
      <c r="Z4664" s="337" t="s">
        <v>1753</v>
      </c>
      <c r="AA4664" s="337" t="s">
        <v>735</v>
      </c>
      <c r="AB4664" s="337" t="s">
        <v>718</v>
      </c>
      <c r="AC4664" s="337" t="s">
        <v>13835</v>
      </c>
    </row>
    <row r="4665" spans="1:29" ht="15.8" x14ac:dyDescent="0.25">
      <c r="A4665" s="337" t="s">
        <v>1723</v>
      </c>
      <c r="B4665" s="337" t="s">
        <v>4026</v>
      </c>
      <c r="C4665" s="337" t="s">
        <v>1725</v>
      </c>
      <c r="D4665" s="337" t="s">
        <v>1873</v>
      </c>
      <c r="E4665" s="337" t="s">
        <v>1861</v>
      </c>
      <c r="F4665" s="338">
        <v>42685</v>
      </c>
      <c r="G4665" s="337" t="s">
        <v>1862</v>
      </c>
      <c r="H4665" s="338">
        <v>42735</v>
      </c>
      <c r="I4665" s="337" t="s">
        <v>19695</v>
      </c>
      <c r="J4665" s="337" t="s">
        <v>16</v>
      </c>
      <c r="K4665" s="337" t="s">
        <v>19695</v>
      </c>
      <c r="L4665" s="337" t="s">
        <v>19695</v>
      </c>
      <c r="M4665" s="337" t="s">
        <v>19695</v>
      </c>
      <c r="N4665" s="337" t="s">
        <v>19695</v>
      </c>
      <c r="O4665" s="337" t="s">
        <v>19695</v>
      </c>
      <c r="P4665" s="337" t="s">
        <v>19695</v>
      </c>
      <c r="Q4665" s="337" t="s">
        <v>19695</v>
      </c>
      <c r="R4665" s="337" t="s">
        <v>1225</v>
      </c>
      <c r="S4665" s="337" t="s">
        <v>1568</v>
      </c>
      <c r="T4665" s="337" t="s">
        <v>1568</v>
      </c>
      <c r="U4665" s="337" t="s">
        <v>2037</v>
      </c>
      <c r="V4665" s="337">
        <v>8</v>
      </c>
      <c r="W4665" s="337" t="s">
        <v>19695</v>
      </c>
      <c r="X4665" s="337" t="s">
        <v>19695</v>
      </c>
      <c r="Y4665" s="337" t="s">
        <v>19695</v>
      </c>
      <c r="Z4665" s="337" t="s">
        <v>1728</v>
      </c>
      <c r="AA4665" s="337" t="s">
        <v>735</v>
      </c>
      <c r="AB4665" s="337" t="s">
        <v>718</v>
      </c>
      <c r="AC4665" s="337" t="s">
        <v>13530</v>
      </c>
    </row>
    <row r="4666" spans="1:29" ht="15.8" x14ac:dyDescent="0.25">
      <c r="A4666" s="337" t="s">
        <v>1723</v>
      </c>
      <c r="B4666" s="337" t="s">
        <v>4102</v>
      </c>
      <c r="C4666" s="337" t="s">
        <v>1725</v>
      </c>
      <c r="D4666" s="337" t="s">
        <v>1726</v>
      </c>
      <c r="E4666" s="337" t="s">
        <v>1861</v>
      </c>
      <c r="F4666" s="338">
        <v>42685</v>
      </c>
      <c r="G4666" s="337" t="s">
        <v>1862</v>
      </c>
      <c r="H4666" s="338">
        <v>42735</v>
      </c>
      <c r="I4666" s="337" t="s">
        <v>19695</v>
      </c>
      <c r="J4666" s="337" t="s">
        <v>16</v>
      </c>
      <c r="K4666" s="337" t="s">
        <v>19695</v>
      </c>
      <c r="L4666" s="337" t="s">
        <v>19695</v>
      </c>
      <c r="M4666" s="337" t="s">
        <v>19695</v>
      </c>
      <c r="N4666" s="337" t="s">
        <v>19695</v>
      </c>
      <c r="O4666" s="337" t="s">
        <v>19695</v>
      </c>
      <c r="P4666" s="337" t="s">
        <v>19695</v>
      </c>
      <c r="Q4666" s="337" t="s">
        <v>19695</v>
      </c>
      <c r="R4666" s="337" t="s">
        <v>15</v>
      </c>
      <c r="S4666" s="337" t="s">
        <v>1529</v>
      </c>
      <c r="T4666" s="337" t="s">
        <v>4103</v>
      </c>
      <c r="U4666" s="337" t="s">
        <v>3413</v>
      </c>
      <c r="V4666" s="337">
        <v>6</v>
      </c>
      <c r="W4666" s="337" t="s">
        <v>19695</v>
      </c>
      <c r="X4666" s="337" t="s">
        <v>19695</v>
      </c>
      <c r="Y4666" s="337" t="s">
        <v>19695</v>
      </c>
      <c r="Z4666" s="337" t="s">
        <v>1728</v>
      </c>
      <c r="AA4666" s="337" t="s">
        <v>735</v>
      </c>
      <c r="AB4666" s="337" t="s">
        <v>718</v>
      </c>
      <c r="AC4666" s="337" t="s">
        <v>13530</v>
      </c>
    </row>
    <row r="4667" spans="1:29" ht="15.8" x14ac:dyDescent="0.25">
      <c r="A4667" s="337" t="s">
        <v>1723</v>
      </c>
      <c r="B4667" s="337" t="s">
        <v>3833</v>
      </c>
      <c r="C4667" s="337" t="s">
        <v>1821</v>
      </c>
      <c r="D4667" s="337" t="s">
        <v>449</v>
      </c>
      <c r="E4667" s="337" t="s">
        <v>1861</v>
      </c>
      <c r="F4667" s="338">
        <v>42685</v>
      </c>
      <c r="G4667" s="337" t="s">
        <v>1862</v>
      </c>
      <c r="H4667" s="338">
        <v>42735</v>
      </c>
      <c r="I4667" s="337" t="s">
        <v>19695</v>
      </c>
      <c r="J4667" s="337" t="s">
        <v>16</v>
      </c>
      <c r="K4667" s="337" t="s">
        <v>19695</v>
      </c>
      <c r="L4667" s="337" t="s">
        <v>19695</v>
      </c>
      <c r="M4667" s="337" t="s">
        <v>19695</v>
      </c>
      <c r="N4667" s="337" t="s">
        <v>19695</v>
      </c>
      <c r="O4667" s="337" t="s">
        <v>19695</v>
      </c>
      <c r="P4667" s="337" t="s">
        <v>19695</v>
      </c>
      <c r="Q4667" s="337" t="s">
        <v>19695</v>
      </c>
      <c r="R4667" s="337" t="s">
        <v>52</v>
      </c>
      <c r="S4667" s="337" t="s">
        <v>69</v>
      </c>
      <c r="T4667" s="337" t="s">
        <v>119</v>
      </c>
      <c r="U4667" s="337" t="s">
        <v>3834</v>
      </c>
      <c r="V4667" s="337">
        <v>8</v>
      </c>
      <c r="W4667" s="337" t="s">
        <v>19695</v>
      </c>
      <c r="X4667" s="337" t="s">
        <v>19695</v>
      </c>
      <c r="Y4667" s="337" t="s">
        <v>19695</v>
      </c>
      <c r="Z4667" s="337" t="s">
        <v>1728</v>
      </c>
      <c r="AA4667" s="337" t="s">
        <v>717</v>
      </c>
      <c r="AB4667" s="337" t="s">
        <v>718</v>
      </c>
      <c r="AC4667" s="337" t="s">
        <v>13530</v>
      </c>
    </row>
    <row r="4668" spans="1:29" ht="15.8" x14ac:dyDescent="0.25">
      <c r="A4668" s="337" t="s">
        <v>1723</v>
      </c>
      <c r="B4668" s="337" t="s">
        <v>4068</v>
      </c>
      <c r="C4668" s="337" t="s">
        <v>1821</v>
      </c>
      <c r="D4668" s="337" t="s">
        <v>449</v>
      </c>
      <c r="E4668" s="337" t="s">
        <v>1861</v>
      </c>
      <c r="F4668" s="338">
        <v>42685</v>
      </c>
      <c r="G4668" s="337" t="s">
        <v>1862</v>
      </c>
      <c r="H4668" s="338">
        <v>42735</v>
      </c>
      <c r="I4668" s="337" t="s">
        <v>19695</v>
      </c>
      <c r="J4668" s="337" t="s">
        <v>16</v>
      </c>
      <c r="K4668" s="337" t="s">
        <v>19695</v>
      </c>
      <c r="L4668" s="337" t="s">
        <v>19695</v>
      </c>
      <c r="M4668" s="337" t="s">
        <v>19695</v>
      </c>
      <c r="N4668" s="337" t="s">
        <v>19695</v>
      </c>
      <c r="O4668" s="337" t="s">
        <v>19695</v>
      </c>
      <c r="P4668" s="337" t="s">
        <v>19695</v>
      </c>
      <c r="Q4668" s="337" t="s">
        <v>19695</v>
      </c>
      <c r="R4668" s="337" t="s">
        <v>52</v>
      </c>
      <c r="S4668" s="337" t="s">
        <v>85</v>
      </c>
      <c r="T4668" s="337" t="s">
        <v>2042</v>
      </c>
      <c r="U4668" s="337" t="s">
        <v>2043</v>
      </c>
      <c r="V4668" s="337">
        <v>10</v>
      </c>
      <c r="W4668" s="337" t="s">
        <v>19695</v>
      </c>
      <c r="X4668" s="337" t="s">
        <v>19695</v>
      </c>
      <c r="Y4668" s="337" t="s">
        <v>19695</v>
      </c>
      <c r="Z4668" s="337" t="s">
        <v>1728</v>
      </c>
      <c r="AA4668" s="337" t="s">
        <v>717</v>
      </c>
      <c r="AB4668" s="337" t="s">
        <v>718</v>
      </c>
      <c r="AC4668" s="337" t="s">
        <v>13530</v>
      </c>
    </row>
    <row r="4669" spans="1:29" ht="15.8" x14ac:dyDescent="0.25">
      <c r="A4669" s="337" t="s">
        <v>1723</v>
      </c>
      <c r="B4669" s="337" t="s">
        <v>3886</v>
      </c>
      <c r="C4669" s="337" t="s">
        <v>1821</v>
      </c>
      <c r="D4669" s="337" t="s">
        <v>449</v>
      </c>
      <c r="E4669" s="337" t="s">
        <v>1861</v>
      </c>
      <c r="F4669" s="338">
        <v>42685</v>
      </c>
      <c r="G4669" s="337" t="s">
        <v>1862</v>
      </c>
      <c r="H4669" s="338">
        <v>42735</v>
      </c>
      <c r="I4669" s="337" t="s">
        <v>19695</v>
      </c>
      <c r="J4669" s="337" t="s">
        <v>36</v>
      </c>
      <c r="K4669" s="337" t="s">
        <v>19695</v>
      </c>
      <c r="L4669" s="337" t="s">
        <v>19695</v>
      </c>
      <c r="M4669" s="337" t="s">
        <v>19695</v>
      </c>
      <c r="N4669" s="337" t="s">
        <v>19695</v>
      </c>
      <c r="O4669" s="337" t="s">
        <v>19695</v>
      </c>
      <c r="P4669" s="337" t="s">
        <v>19695</v>
      </c>
      <c r="Q4669" s="337" t="s">
        <v>19695</v>
      </c>
      <c r="R4669" s="337" t="s">
        <v>18</v>
      </c>
      <c r="S4669" s="337" t="s">
        <v>1038</v>
      </c>
      <c r="T4669" s="337" t="s">
        <v>2433</v>
      </c>
      <c r="U4669" s="337" t="s">
        <v>143</v>
      </c>
      <c r="V4669" s="337">
        <v>12</v>
      </c>
      <c r="W4669" s="337" t="s">
        <v>19695</v>
      </c>
      <c r="X4669" s="337" t="s">
        <v>19695</v>
      </c>
      <c r="Y4669" s="337" t="s">
        <v>19695</v>
      </c>
      <c r="Z4669" s="337" t="s">
        <v>1728</v>
      </c>
      <c r="AA4669" s="337" t="s">
        <v>735</v>
      </c>
      <c r="AB4669" s="337" t="s">
        <v>718</v>
      </c>
      <c r="AC4669" s="337" t="s">
        <v>13530</v>
      </c>
    </row>
    <row r="4670" spans="1:29" ht="15.8" x14ac:dyDescent="0.25">
      <c r="A4670" s="337" t="s">
        <v>1723</v>
      </c>
      <c r="B4670" s="337" t="s">
        <v>4074</v>
      </c>
      <c r="C4670" s="337" t="s">
        <v>1821</v>
      </c>
      <c r="D4670" s="337" t="s">
        <v>449</v>
      </c>
      <c r="E4670" s="337" t="s">
        <v>1861</v>
      </c>
      <c r="F4670" s="338">
        <v>42685</v>
      </c>
      <c r="G4670" s="337" t="s">
        <v>1862</v>
      </c>
      <c r="H4670" s="338">
        <v>42735</v>
      </c>
      <c r="I4670" s="337" t="s">
        <v>19695</v>
      </c>
      <c r="J4670" s="337" t="s">
        <v>36</v>
      </c>
      <c r="K4670" s="337" t="s">
        <v>19695</v>
      </c>
      <c r="L4670" s="337" t="s">
        <v>19695</v>
      </c>
      <c r="M4670" s="337" t="s">
        <v>19695</v>
      </c>
      <c r="N4670" s="337" t="s">
        <v>19695</v>
      </c>
      <c r="O4670" s="337" t="s">
        <v>19695</v>
      </c>
      <c r="P4670" s="337" t="s">
        <v>19695</v>
      </c>
      <c r="Q4670" s="337" t="s">
        <v>19695</v>
      </c>
      <c r="R4670" s="337" t="s">
        <v>52</v>
      </c>
      <c r="S4670" s="337" t="s">
        <v>93</v>
      </c>
      <c r="T4670" s="337" t="s">
        <v>1809</v>
      </c>
      <c r="U4670" s="337" t="s">
        <v>4075</v>
      </c>
      <c r="V4670" s="337">
        <v>12</v>
      </c>
      <c r="W4670" s="337" t="s">
        <v>19695</v>
      </c>
      <c r="X4670" s="337" t="s">
        <v>19695</v>
      </c>
      <c r="Y4670" s="337" t="s">
        <v>19695</v>
      </c>
      <c r="Z4670" s="337" t="s">
        <v>1728</v>
      </c>
      <c r="AA4670" s="337" t="s">
        <v>735</v>
      </c>
      <c r="AB4670" s="337" t="s">
        <v>718</v>
      </c>
      <c r="AC4670" s="337" t="s">
        <v>13530</v>
      </c>
    </row>
    <row r="4671" spans="1:29" ht="15.8" x14ac:dyDescent="0.25">
      <c r="A4671" s="337" t="s">
        <v>1723</v>
      </c>
      <c r="B4671" s="337" t="s">
        <v>2439</v>
      </c>
      <c r="C4671" s="337" t="s">
        <v>1821</v>
      </c>
      <c r="D4671" s="337" t="s">
        <v>449</v>
      </c>
      <c r="E4671" s="337" t="s">
        <v>1861</v>
      </c>
      <c r="F4671" s="338">
        <v>42685</v>
      </c>
      <c r="G4671" s="337" t="s">
        <v>1862</v>
      </c>
      <c r="H4671" s="338">
        <v>42735</v>
      </c>
      <c r="I4671" s="337" t="s">
        <v>19695</v>
      </c>
      <c r="J4671" s="337" t="s">
        <v>16</v>
      </c>
      <c r="K4671" s="337" t="s">
        <v>19695</v>
      </c>
      <c r="L4671" s="337" t="s">
        <v>19695</v>
      </c>
      <c r="M4671" s="337" t="s">
        <v>19695</v>
      </c>
      <c r="N4671" s="337" t="s">
        <v>19695</v>
      </c>
      <c r="O4671" s="337" t="s">
        <v>19695</v>
      </c>
      <c r="P4671" s="337" t="s">
        <v>19695</v>
      </c>
      <c r="Q4671" s="337" t="s">
        <v>19695</v>
      </c>
      <c r="R4671" s="337" t="s">
        <v>146</v>
      </c>
      <c r="S4671" s="337" t="s">
        <v>1707</v>
      </c>
      <c r="T4671" s="337" t="s">
        <v>2440</v>
      </c>
      <c r="U4671" s="337" t="s">
        <v>2441</v>
      </c>
      <c r="V4671" s="337">
        <v>8</v>
      </c>
      <c r="W4671" s="337" t="s">
        <v>19695</v>
      </c>
      <c r="X4671" s="337" t="s">
        <v>19695</v>
      </c>
      <c r="Y4671" s="337" t="s">
        <v>19695</v>
      </c>
      <c r="Z4671" s="337" t="s">
        <v>1728</v>
      </c>
      <c r="AA4671" s="337" t="s">
        <v>735</v>
      </c>
      <c r="AB4671" s="337" t="s">
        <v>718</v>
      </c>
      <c r="AC4671" s="337" t="s">
        <v>13530</v>
      </c>
    </row>
    <row r="4672" spans="1:29" ht="15.8" x14ac:dyDescent="0.25">
      <c r="A4672" s="337" t="s">
        <v>1723</v>
      </c>
      <c r="B4672" s="337" t="s">
        <v>1562</v>
      </c>
      <c r="C4672" s="337" t="s">
        <v>1725</v>
      </c>
      <c r="D4672" s="337" t="s">
        <v>13527</v>
      </c>
      <c r="E4672" s="337" t="s">
        <v>1861</v>
      </c>
      <c r="F4672" s="338">
        <v>42685</v>
      </c>
      <c r="G4672" s="337" t="s">
        <v>1862</v>
      </c>
      <c r="H4672" s="338">
        <v>42735</v>
      </c>
      <c r="I4672" s="337" t="s">
        <v>19695</v>
      </c>
      <c r="J4672" s="337" t="s">
        <v>36</v>
      </c>
      <c r="K4672" s="337" t="s">
        <v>19695</v>
      </c>
      <c r="L4672" s="337" t="s">
        <v>19695</v>
      </c>
      <c r="M4672" s="337" t="s">
        <v>19695</v>
      </c>
      <c r="N4672" s="337" t="s">
        <v>19695</v>
      </c>
      <c r="O4672" s="337" t="s">
        <v>19695</v>
      </c>
      <c r="P4672" s="337" t="s">
        <v>19695</v>
      </c>
      <c r="Q4672" s="337" t="s">
        <v>19695</v>
      </c>
      <c r="R4672" s="337" t="s">
        <v>1220</v>
      </c>
      <c r="S4672" s="337" t="s">
        <v>1359</v>
      </c>
      <c r="T4672" s="337" t="s">
        <v>1560</v>
      </c>
      <c r="U4672" s="337" t="s">
        <v>1563</v>
      </c>
      <c r="V4672" s="337">
        <v>8</v>
      </c>
      <c r="W4672" s="337" t="s">
        <v>19695</v>
      </c>
      <c r="X4672" s="337" t="s">
        <v>19695</v>
      </c>
      <c r="Y4672" s="337" t="s">
        <v>19695</v>
      </c>
      <c r="Z4672" s="337" t="s">
        <v>1728</v>
      </c>
      <c r="AA4672" s="337" t="s">
        <v>735</v>
      </c>
      <c r="AB4672" s="337" t="s">
        <v>718</v>
      </c>
      <c r="AC4672" s="337" t="s">
        <v>13530</v>
      </c>
    </row>
    <row r="4673" spans="1:29" ht="15.8" x14ac:dyDescent="0.25">
      <c r="A4673" s="337" t="s">
        <v>1723</v>
      </c>
      <c r="B4673" s="337" t="s">
        <v>2814</v>
      </c>
      <c r="C4673" s="337" t="s">
        <v>1821</v>
      </c>
      <c r="D4673" s="337" t="s">
        <v>449</v>
      </c>
      <c r="E4673" s="337" t="s">
        <v>1861</v>
      </c>
      <c r="F4673" s="338">
        <v>42685</v>
      </c>
      <c r="G4673" s="337" t="s">
        <v>1862</v>
      </c>
      <c r="H4673" s="338">
        <v>42735</v>
      </c>
      <c r="I4673" s="337" t="s">
        <v>19695</v>
      </c>
      <c r="J4673" s="337" t="s">
        <v>36</v>
      </c>
      <c r="K4673" s="337" t="s">
        <v>19695</v>
      </c>
      <c r="L4673" s="337" t="s">
        <v>19695</v>
      </c>
      <c r="M4673" s="337" t="s">
        <v>19695</v>
      </c>
      <c r="N4673" s="337" t="s">
        <v>19695</v>
      </c>
      <c r="O4673" s="337" t="s">
        <v>19695</v>
      </c>
      <c r="P4673" s="337" t="s">
        <v>19695</v>
      </c>
      <c r="Q4673" s="337" t="s">
        <v>19695</v>
      </c>
      <c r="R4673" s="337" t="s">
        <v>45</v>
      </c>
      <c r="S4673" s="337" t="s">
        <v>1541</v>
      </c>
      <c r="T4673" s="337" t="s">
        <v>2815</v>
      </c>
      <c r="U4673" s="337" t="s">
        <v>2816</v>
      </c>
      <c r="V4673" s="337">
        <v>12</v>
      </c>
      <c r="W4673" s="337" t="s">
        <v>19695</v>
      </c>
      <c r="X4673" s="337" t="s">
        <v>19695</v>
      </c>
      <c r="Y4673" s="337" t="s">
        <v>19695</v>
      </c>
      <c r="Z4673" s="337" t="s">
        <v>1728</v>
      </c>
      <c r="AA4673" s="337" t="s">
        <v>735</v>
      </c>
      <c r="AB4673" s="337" t="s">
        <v>718</v>
      </c>
      <c r="AC4673" s="337" t="s">
        <v>13530</v>
      </c>
    </row>
    <row r="4674" spans="1:29" ht="15.8" x14ac:dyDescent="0.25">
      <c r="A4674" s="337" t="s">
        <v>1723</v>
      </c>
      <c r="B4674" s="337" t="s">
        <v>2954</v>
      </c>
      <c r="C4674" s="337" t="s">
        <v>1821</v>
      </c>
      <c r="D4674" s="337" t="s">
        <v>449</v>
      </c>
      <c r="E4674" s="337" t="s">
        <v>1861</v>
      </c>
      <c r="F4674" s="338">
        <v>42685</v>
      </c>
      <c r="G4674" s="337" t="s">
        <v>1862</v>
      </c>
      <c r="H4674" s="338">
        <v>42735</v>
      </c>
      <c r="I4674" s="337" t="s">
        <v>19695</v>
      </c>
      <c r="J4674" s="337" t="s">
        <v>16</v>
      </c>
      <c r="K4674" s="337" t="s">
        <v>19695</v>
      </c>
      <c r="L4674" s="337" t="s">
        <v>19695</v>
      </c>
      <c r="M4674" s="337" t="s">
        <v>19695</v>
      </c>
      <c r="N4674" s="337" t="s">
        <v>19695</v>
      </c>
      <c r="O4674" s="337" t="s">
        <v>19695</v>
      </c>
      <c r="P4674" s="337" t="s">
        <v>19695</v>
      </c>
      <c r="Q4674" s="337" t="s">
        <v>19695</v>
      </c>
      <c r="R4674" s="337" t="s">
        <v>2955</v>
      </c>
      <c r="S4674" s="337" t="s">
        <v>2956</v>
      </c>
      <c r="T4674" s="337" t="s">
        <v>2957</v>
      </c>
      <c r="U4674" s="337" t="s">
        <v>2958</v>
      </c>
      <c r="V4674" s="337">
        <v>8</v>
      </c>
      <c r="W4674" s="337" t="s">
        <v>19695</v>
      </c>
      <c r="X4674" s="337" t="s">
        <v>19695</v>
      </c>
      <c r="Y4674" s="337" t="s">
        <v>19695</v>
      </c>
      <c r="Z4674" s="337" t="s">
        <v>1728</v>
      </c>
      <c r="AA4674" s="337" t="s">
        <v>735</v>
      </c>
      <c r="AB4674" s="337" t="s">
        <v>718</v>
      </c>
      <c r="AC4674" s="337" t="s">
        <v>13530</v>
      </c>
    </row>
    <row r="4675" spans="1:29" ht="15.8" x14ac:dyDescent="0.25">
      <c r="A4675" s="337" t="s">
        <v>1723</v>
      </c>
      <c r="B4675" s="337" t="s">
        <v>3541</v>
      </c>
      <c r="C4675" s="337" t="s">
        <v>1821</v>
      </c>
      <c r="D4675" s="337" t="s">
        <v>449</v>
      </c>
      <c r="E4675" s="337" t="s">
        <v>1861</v>
      </c>
      <c r="F4675" s="338">
        <v>42685</v>
      </c>
      <c r="G4675" s="337" t="s">
        <v>1862</v>
      </c>
      <c r="H4675" s="338">
        <v>42735</v>
      </c>
      <c r="I4675" s="337" t="s">
        <v>19695</v>
      </c>
      <c r="J4675" s="337" t="s">
        <v>16</v>
      </c>
      <c r="K4675" s="337" t="s">
        <v>19695</v>
      </c>
      <c r="L4675" s="337" t="s">
        <v>19695</v>
      </c>
      <c r="M4675" s="337" t="s">
        <v>19695</v>
      </c>
      <c r="N4675" s="337" t="s">
        <v>19695</v>
      </c>
      <c r="O4675" s="337" t="s">
        <v>19695</v>
      </c>
      <c r="P4675" s="337" t="s">
        <v>19695</v>
      </c>
      <c r="Q4675" s="337" t="s">
        <v>19695</v>
      </c>
      <c r="R4675" s="337" t="s">
        <v>2955</v>
      </c>
      <c r="S4675" s="337" t="s">
        <v>2956</v>
      </c>
      <c r="T4675" s="337" t="s">
        <v>3542</v>
      </c>
      <c r="U4675" s="337" t="s">
        <v>3543</v>
      </c>
      <c r="V4675" s="337">
        <v>8</v>
      </c>
      <c r="W4675" s="337" t="s">
        <v>19695</v>
      </c>
      <c r="X4675" s="337" t="s">
        <v>19695</v>
      </c>
      <c r="Y4675" s="337" t="s">
        <v>19695</v>
      </c>
      <c r="Z4675" s="337" t="s">
        <v>1728</v>
      </c>
      <c r="AA4675" s="337" t="s">
        <v>735</v>
      </c>
      <c r="AB4675" s="337" t="s">
        <v>718</v>
      </c>
      <c r="AC4675" s="337" t="s">
        <v>13530</v>
      </c>
    </row>
    <row r="4676" spans="1:29" ht="15.8" x14ac:dyDescent="0.25">
      <c r="A4676" s="337" t="s">
        <v>1723</v>
      </c>
      <c r="B4676" s="337" t="s">
        <v>3393</v>
      </c>
      <c r="C4676" s="337" t="s">
        <v>1821</v>
      </c>
      <c r="D4676" s="337" t="s">
        <v>449</v>
      </c>
      <c r="E4676" s="337" t="s">
        <v>1861</v>
      </c>
      <c r="F4676" s="338">
        <v>42685</v>
      </c>
      <c r="G4676" s="337" t="s">
        <v>1862</v>
      </c>
      <c r="H4676" s="338">
        <v>42735</v>
      </c>
      <c r="I4676" s="337" t="s">
        <v>19695</v>
      </c>
      <c r="J4676" s="337" t="s">
        <v>36</v>
      </c>
      <c r="K4676" s="337" t="s">
        <v>19695</v>
      </c>
      <c r="L4676" s="337" t="s">
        <v>19695</v>
      </c>
      <c r="M4676" s="337" t="s">
        <v>19695</v>
      </c>
      <c r="N4676" s="337" t="s">
        <v>19695</v>
      </c>
      <c r="O4676" s="337" t="s">
        <v>19695</v>
      </c>
      <c r="P4676" s="337" t="s">
        <v>19695</v>
      </c>
      <c r="Q4676" s="337" t="s">
        <v>19695</v>
      </c>
      <c r="R4676" s="337" t="s">
        <v>15</v>
      </c>
      <c r="S4676" s="337" t="s">
        <v>1203</v>
      </c>
      <c r="T4676" s="337" t="s">
        <v>3394</v>
      </c>
      <c r="U4676" s="337" t="s">
        <v>3395</v>
      </c>
      <c r="V4676" s="337">
        <v>10</v>
      </c>
      <c r="W4676" s="337" t="s">
        <v>19695</v>
      </c>
      <c r="X4676" s="337" t="s">
        <v>19695</v>
      </c>
      <c r="Y4676" s="337" t="s">
        <v>19695</v>
      </c>
      <c r="Z4676" s="337" t="s">
        <v>1728</v>
      </c>
      <c r="AA4676" s="337" t="s">
        <v>735</v>
      </c>
      <c r="AB4676" s="337" t="s">
        <v>718</v>
      </c>
      <c r="AC4676" s="337" t="s">
        <v>13530</v>
      </c>
    </row>
    <row r="4677" spans="1:29" ht="15.8" x14ac:dyDescent="0.25">
      <c r="A4677" s="337" t="s">
        <v>1723</v>
      </c>
      <c r="B4677" s="337" t="s">
        <v>1092</v>
      </c>
      <c r="C4677" s="337" t="s">
        <v>1821</v>
      </c>
      <c r="D4677" s="337" t="s">
        <v>449</v>
      </c>
      <c r="E4677" s="337" t="s">
        <v>1861</v>
      </c>
      <c r="F4677" s="338">
        <v>42685</v>
      </c>
      <c r="G4677" s="337" t="s">
        <v>1862</v>
      </c>
      <c r="H4677" s="338">
        <v>42735</v>
      </c>
      <c r="I4677" s="337" t="s">
        <v>19695</v>
      </c>
      <c r="J4677" s="337" t="s">
        <v>36</v>
      </c>
      <c r="K4677" s="337" t="s">
        <v>19695</v>
      </c>
      <c r="L4677" s="337" t="s">
        <v>19695</v>
      </c>
      <c r="M4677" s="337" t="s">
        <v>19695</v>
      </c>
      <c r="N4677" s="337" t="s">
        <v>19695</v>
      </c>
      <c r="O4677" s="337" t="s">
        <v>19695</v>
      </c>
      <c r="P4677" s="337" t="s">
        <v>19695</v>
      </c>
      <c r="Q4677" s="337" t="s">
        <v>19695</v>
      </c>
      <c r="R4677" s="337" t="s">
        <v>15</v>
      </c>
      <c r="S4677" s="337" t="s">
        <v>1086</v>
      </c>
      <c r="T4677" s="337" t="s">
        <v>1086</v>
      </c>
      <c r="U4677" s="337" t="s">
        <v>1093</v>
      </c>
      <c r="V4677" s="337">
        <v>12</v>
      </c>
      <c r="W4677" s="337" t="s">
        <v>19695</v>
      </c>
      <c r="X4677" s="337" t="s">
        <v>19695</v>
      </c>
      <c r="Y4677" s="337" t="s">
        <v>19695</v>
      </c>
      <c r="Z4677" s="337" t="s">
        <v>1728</v>
      </c>
      <c r="AA4677" s="337" t="s">
        <v>735</v>
      </c>
      <c r="AB4677" s="337" t="s">
        <v>718</v>
      </c>
      <c r="AC4677" s="337" t="s">
        <v>13530</v>
      </c>
    </row>
    <row r="4678" spans="1:29" ht="15.8" x14ac:dyDescent="0.25">
      <c r="A4678" s="337" t="s">
        <v>1723</v>
      </c>
      <c r="B4678" s="337" t="s">
        <v>1870</v>
      </c>
      <c r="C4678" s="337" t="s">
        <v>1821</v>
      </c>
      <c r="D4678" s="337" t="s">
        <v>449</v>
      </c>
      <c r="E4678" s="337" t="s">
        <v>1861</v>
      </c>
      <c r="F4678" s="338">
        <v>42685</v>
      </c>
      <c r="G4678" s="337" t="s">
        <v>1862</v>
      </c>
      <c r="H4678" s="338">
        <v>42735</v>
      </c>
      <c r="I4678" s="337" t="s">
        <v>19695</v>
      </c>
      <c r="J4678" s="337" t="s">
        <v>36</v>
      </c>
      <c r="K4678" s="337" t="s">
        <v>19695</v>
      </c>
      <c r="L4678" s="337" t="s">
        <v>19695</v>
      </c>
      <c r="M4678" s="337" t="s">
        <v>19695</v>
      </c>
      <c r="N4678" s="337" t="s">
        <v>19695</v>
      </c>
      <c r="O4678" s="337" t="s">
        <v>19695</v>
      </c>
      <c r="P4678" s="337" t="s">
        <v>19695</v>
      </c>
      <c r="Q4678" s="337" t="s">
        <v>19695</v>
      </c>
      <c r="R4678" s="337" t="s">
        <v>112</v>
      </c>
      <c r="S4678" s="337" t="s">
        <v>452</v>
      </c>
      <c r="T4678" s="337" t="s">
        <v>457</v>
      </c>
      <c r="U4678" s="337" t="s">
        <v>1871</v>
      </c>
      <c r="V4678" s="337">
        <v>12</v>
      </c>
      <c r="W4678" s="337" t="s">
        <v>19695</v>
      </c>
      <c r="X4678" s="337" t="s">
        <v>19695</v>
      </c>
      <c r="Y4678" s="337" t="s">
        <v>19695</v>
      </c>
      <c r="Z4678" s="337" t="s">
        <v>1728</v>
      </c>
      <c r="AA4678" s="337" t="s">
        <v>735</v>
      </c>
      <c r="AB4678" s="337" t="s">
        <v>718</v>
      </c>
      <c r="AC4678" s="337" t="s">
        <v>13633</v>
      </c>
    </row>
    <row r="4679" spans="1:29" ht="15.8" x14ac:dyDescent="0.25">
      <c r="A4679" s="337" t="s">
        <v>1723</v>
      </c>
      <c r="B4679" s="337" t="s">
        <v>2005</v>
      </c>
      <c r="C4679" s="337" t="s">
        <v>1821</v>
      </c>
      <c r="D4679" s="337" t="s">
        <v>449</v>
      </c>
      <c r="E4679" s="337" t="s">
        <v>1861</v>
      </c>
      <c r="F4679" s="338">
        <v>42685</v>
      </c>
      <c r="G4679" s="337" t="s">
        <v>1862</v>
      </c>
      <c r="H4679" s="338">
        <v>42735</v>
      </c>
      <c r="I4679" s="337" t="s">
        <v>19695</v>
      </c>
      <c r="J4679" s="337" t="s">
        <v>36</v>
      </c>
      <c r="K4679" s="337" t="s">
        <v>19695</v>
      </c>
      <c r="L4679" s="337" t="s">
        <v>19695</v>
      </c>
      <c r="M4679" s="337" t="s">
        <v>19695</v>
      </c>
      <c r="N4679" s="337" t="s">
        <v>19695</v>
      </c>
      <c r="O4679" s="337" t="s">
        <v>19695</v>
      </c>
      <c r="P4679" s="337" t="s">
        <v>19695</v>
      </c>
      <c r="Q4679" s="337" t="s">
        <v>19695</v>
      </c>
      <c r="R4679" s="337" t="s">
        <v>136</v>
      </c>
      <c r="S4679" s="337" t="s">
        <v>1995</v>
      </c>
      <c r="T4679" s="337" t="s">
        <v>2006</v>
      </c>
      <c r="U4679" s="337" t="s">
        <v>2007</v>
      </c>
      <c r="V4679" s="337">
        <v>8</v>
      </c>
      <c r="W4679" s="337" t="s">
        <v>19695</v>
      </c>
      <c r="X4679" s="337" t="s">
        <v>19695</v>
      </c>
      <c r="Y4679" s="337" t="s">
        <v>19695</v>
      </c>
      <c r="Z4679" s="337" t="s">
        <v>1728</v>
      </c>
      <c r="AA4679" s="337" t="s">
        <v>735</v>
      </c>
      <c r="AB4679" s="337" t="s">
        <v>718</v>
      </c>
      <c r="AC4679" s="337" t="s">
        <v>13635</v>
      </c>
    </row>
    <row r="4680" spans="1:29" ht="15.8" x14ac:dyDescent="0.25">
      <c r="A4680" s="337" t="s">
        <v>1723</v>
      </c>
      <c r="B4680" s="337" t="s">
        <v>2008</v>
      </c>
      <c r="C4680" s="337" t="s">
        <v>1821</v>
      </c>
      <c r="D4680" s="337" t="s">
        <v>449</v>
      </c>
      <c r="E4680" s="337" t="s">
        <v>1861</v>
      </c>
      <c r="F4680" s="338">
        <v>42685</v>
      </c>
      <c r="G4680" s="337" t="s">
        <v>1862</v>
      </c>
      <c r="H4680" s="338">
        <v>42735</v>
      </c>
      <c r="I4680" s="337" t="s">
        <v>19695</v>
      </c>
      <c r="J4680" s="337" t="s">
        <v>36</v>
      </c>
      <c r="K4680" s="337" t="s">
        <v>19695</v>
      </c>
      <c r="L4680" s="337" t="s">
        <v>19695</v>
      </c>
      <c r="M4680" s="337" t="s">
        <v>19695</v>
      </c>
      <c r="N4680" s="337" t="s">
        <v>19695</v>
      </c>
      <c r="O4680" s="337" t="s">
        <v>19695</v>
      </c>
      <c r="P4680" s="337" t="s">
        <v>19695</v>
      </c>
      <c r="Q4680" s="337" t="s">
        <v>19695</v>
      </c>
      <c r="R4680" s="337" t="s">
        <v>1220</v>
      </c>
      <c r="S4680" s="337" t="s">
        <v>108</v>
      </c>
      <c r="T4680" s="337" t="s">
        <v>2006</v>
      </c>
      <c r="U4680" s="337" t="s">
        <v>2009</v>
      </c>
      <c r="V4680" s="337">
        <v>8</v>
      </c>
      <c r="W4680" s="337" t="s">
        <v>19695</v>
      </c>
      <c r="X4680" s="337" t="s">
        <v>19695</v>
      </c>
      <c r="Y4680" s="337" t="s">
        <v>19695</v>
      </c>
      <c r="Z4680" s="337" t="s">
        <v>1728</v>
      </c>
      <c r="AA4680" s="337" t="s">
        <v>735</v>
      </c>
      <c r="AB4680" s="337" t="s">
        <v>718</v>
      </c>
      <c r="AC4680" s="337" t="s">
        <v>13636</v>
      </c>
    </row>
    <row r="4681" spans="1:29" ht="15.8" x14ac:dyDescent="0.25">
      <c r="A4681" s="337" t="s">
        <v>1723</v>
      </c>
      <c r="B4681" s="337" t="s">
        <v>1895</v>
      </c>
      <c r="C4681" s="337" t="s">
        <v>1821</v>
      </c>
      <c r="D4681" s="337" t="s">
        <v>449</v>
      </c>
      <c r="E4681" s="337" t="s">
        <v>1861</v>
      </c>
      <c r="F4681" s="338">
        <v>42685</v>
      </c>
      <c r="G4681" s="337" t="s">
        <v>1862</v>
      </c>
      <c r="H4681" s="338">
        <v>42735</v>
      </c>
      <c r="I4681" s="337" t="s">
        <v>19695</v>
      </c>
      <c r="J4681" s="337" t="s">
        <v>36</v>
      </c>
      <c r="K4681" s="337" t="s">
        <v>19695</v>
      </c>
      <c r="L4681" s="337" t="s">
        <v>19695</v>
      </c>
      <c r="M4681" s="337" t="s">
        <v>19695</v>
      </c>
      <c r="N4681" s="337" t="s">
        <v>19695</v>
      </c>
      <c r="O4681" s="337" t="s">
        <v>19695</v>
      </c>
      <c r="P4681" s="337" t="s">
        <v>19695</v>
      </c>
      <c r="Q4681" s="337" t="s">
        <v>19695</v>
      </c>
      <c r="R4681" s="337" t="s">
        <v>52</v>
      </c>
      <c r="S4681" s="337" t="s">
        <v>69</v>
      </c>
      <c r="T4681" s="337" t="s">
        <v>382</v>
      </c>
      <c r="U4681" s="337" t="s">
        <v>1896</v>
      </c>
      <c r="V4681" s="337">
        <v>10</v>
      </c>
      <c r="W4681" s="337" t="s">
        <v>19695</v>
      </c>
      <c r="X4681" s="337" t="s">
        <v>19695</v>
      </c>
      <c r="Y4681" s="337" t="s">
        <v>19695</v>
      </c>
      <c r="Z4681" s="337" t="s">
        <v>1728</v>
      </c>
      <c r="AA4681" s="337" t="s">
        <v>735</v>
      </c>
      <c r="AB4681" s="337" t="s">
        <v>718</v>
      </c>
      <c r="AC4681" s="337" t="s">
        <v>13639</v>
      </c>
    </row>
    <row r="4682" spans="1:29" ht="15.8" x14ac:dyDescent="0.25">
      <c r="A4682" s="337" t="s">
        <v>1723</v>
      </c>
      <c r="B4682" s="337" t="s">
        <v>2130</v>
      </c>
      <c r="C4682" s="337" t="s">
        <v>1821</v>
      </c>
      <c r="D4682" s="337" t="s">
        <v>449</v>
      </c>
      <c r="E4682" s="337" t="s">
        <v>1861</v>
      </c>
      <c r="F4682" s="338">
        <v>42685</v>
      </c>
      <c r="G4682" s="337" t="s">
        <v>1862</v>
      </c>
      <c r="H4682" s="338">
        <v>42735</v>
      </c>
      <c r="I4682" s="337" t="s">
        <v>19695</v>
      </c>
      <c r="J4682" s="337" t="s">
        <v>36</v>
      </c>
      <c r="K4682" s="337" t="s">
        <v>19695</v>
      </c>
      <c r="L4682" s="337" t="s">
        <v>19695</v>
      </c>
      <c r="M4682" s="337" t="s">
        <v>19695</v>
      </c>
      <c r="N4682" s="337" t="s">
        <v>19695</v>
      </c>
      <c r="O4682" s="337" t="s">
        <v>19695</v>
      </c>
      <c r="P4682" s="337" t="s">
        <v>19695</v>
      </c>
      <c r="Q4682" s="337" t="s">
        <v>19695</v>
      </c>
      <c r="R4682" s="337" t="s">
        <v>117</v>
      </c>
      <c r="S4682" s="337" t="s">
        <v>1867</v>
      </c>
      <c r="T4682" s="337" t="s">
        <v>2131</v>
      </c>
      <c r="U4682" s="337" t="s">
        <v>2132</v>
      </c>
      <c r="V4682" s="337">
        <v>12</v>
      </c>
      <c r="W4682" s="337" t="s">
        <v>19695</v>
      </c>
      <c r="X4682" s="337" t="s">
        <v>19695</v>
      </c>
      <c r="Y4682" s="337" t="s">
        <v>19695</v>
      </c>
      <c r="Z4682" s="337" t="s">
        <v>1728</v>
      </c>
      <c r="AA4682" s="337" t="s">
        <v>1499</v>
      </c>
      <c r="AB4682" s="337" t="s">
        <v>718</v>
      </c>
      <c r="AC4682" s="337" t="s">
        <v>13641</v>
      </c>
    </row>
    <row r="4683" spans="1:29" ht="15.8" x14ac:dyDescent="0.25">
      <c r="A4683" s="337" t="s">
        <v>1723</v>
      </c>
      <c r="B4683" s="337" t="s">
        <v>1890</v>
      </c>
      <c r="C4683" s="337" t="s">
        <v>1821</v>
      </c>
      <c r="D4683" s="337" t="s">
        <v>449</v>
      </c>
      <c r="E4683" s="337" t="s">
        <v>1861</v>
      </c>
      <c r="F4683" s="338">
        <v>42685</v>
      </c>
      <c r="G4683" s="337" t="s">
        <v>1862</v>
      </c>
      <c r="H4683" s="338">
        <v>42735</v>
      </c>
      <c r="I4683" s="337" t="s">
        <v>19695</v>
      </c>
      <c r="J4683" s="337" t="s">
        <v>36</v>
      </c>
      <c r="K4683" s="337" t="s">
        <v>19695</v>
      </c>
      <c r="L4683" s="337" t="s">
        <v>19695</v>
      </c>
      <c r="M4683" s="337" t="s">
        <v>19695</v>
      </c>
      <c r="N4683" s="337" t="s">
        <v>19695</v>
      </c>
      <c r="O4683" s="337" t="s">
        <v>19695</v>
      </c>
      <c r="P4683" s="337" t="s">
        <v>19695</v>
      </c>
      <c r="Q4683" s="337" t="s">
        <v>19695</v>
      </c>
      <c r="R4683" s="337" t="s">
        <v>130</v>
      </c>
      <c r="S4683" s="337" t="s">
        <v>130</v>
      </c>
      <c r="T4683" s="337" t="s">
        <v>934</v>
      </c>
      <c r="U4683" s="337" t="s">
        <v>1891</v>
      </c>
      <c r="V4683" s="337">
        <v>6</v>
      </c>
      <c r="W4683" s="337" t="s">
        <v>19695</v>
      </c>
      <c r="X4683" s="337" t="s">
        <v>19695</v>
      </c>
      <c r="Y4683" s="337" t="s">
        <v>19695</v>
      </c>
      <c r="Z4683" s="337" t="s">
        <v>1728</v>
      </c>
      <c r="AA4683" s="337" t="s">
        <v>735</v>
      </c>
      <c r="AB4683" s="337" t="s">
        <v>718</v>
      </c>
      <c r="AC4683" s="337" t="s">
        <v>13659</v>
      </c>
    </row>
    <row r="4684" spans="1:29" ht="15.8" x14ac:dyDescent="0.25">
      <c r="A4684" s="337" t="s">
        <v>1723</v>
      </c>
      <c r="B4684" s="337" t="s">
        <v>1926</v>
      </c>
      <c r="C4684" s="337" t="s">
        <v>1821</v>
      </c>
      <c r="D4684" s="337" t="s">
        <v>449</v>
      </c>
      <c r="E4684" s="337" t="s">
        <v>1861</v>
      </c>
      <c r="F4684" s="338">
        <v>42685</v>
      </c>
      <c r="G4684" s="337" t="s">
        <v>1862</v>
      </c>
      <c r="H4684" s="338">
        <v>42735</v>
      </c>
      <c r="I4684" s="337" t="s">
        <v>19695</v>
      </c>
      <c r="J4684" s="337" t="s">
        <v>36</v>
      </c>
      <c r="K4684" s="337" t="s">
        <v>19695</v>
      </c>
      <c r="L4684" s="337" t="s">
        <v>19695</v>
      </c>
      <c r="M4684" s="337" t="s">
        <v>19695</v>
      </c>
      <c r="N4684" s="337" t="s">
        <v>19695</v>
      </c>
      <c r="O4684" s="337" t="s">
        <v>19695</v>
      </c>
      <c r="P4684" s="337" t="s">
        <v>19695</v>
      </c>
      <c r="Q4684" s="337" t="s">
        <v>19695</v>
      </c>
      <c r="R4684" s="337" t="s">
        <v>71</v>
      </c>
      <c r="S4684" s="337" t="s">
        <v>981</v>
      </c>
      <c r="T4684" s="337" t="s">
        <v>981</v>
      </c>
      <c r="U4684" s="337" t="s">
        <v>981</v>
      </c>
      <c r="V4684" s="337">
        <v>8</v>
      </c>
      <c r="W4684" s="337" t="s">
        <v>19695</v>
      </c>
      <c r="X4684" s="337" t="s">
        <v>19695</v>
      </c>
      <c r="Y4684" s="337" t="s">
        <v>19695</v>
      </c>
      <c r="Z4684" s="337" t="s">
        <v>1728</v>
      </c>
      <c r="AA4684" s="337" t="s">
        <v>735</v>
      </c>
      <c r="AB4684" s="337" t="s">
        <v>718</v>
      </c>
      <c r="AC4684" s="337" t="s">
        <v>13665</v>
      </c>
    </row>
    <row r="4685" spans="1:29" ht="15.8" x14ac:dyDescent="0.25">
      <c r="A4685" s="337" t="s">
        <v>1723</v>
      </c>
      <c r="B4685" s="337" t="s">
        <v>1936</v>
      </c>
      <c r="C4685" s="337" t="s">
        <v>1725</v>
      </c>
      <c r="D4685" s="337" t="s">
        <v>13527</v>
      </c>
      <c r="E4685" s="337" t="s">
        <v>1861</v>
      </c>
      <c r="F4685" s="338">
        <v>42685</v>
      </c>
      <c r="G4685" s="337" t="s">
        <v>1862</v>
      </c>
      <c r="H4685" s="338">
        <v>42735</v>
      </c>
      <c r="I4685" s="337" t="s">
        <v>19695</v>
      </c>
      <c r="J4685" s="337" t="s">
        <v>16</v>
      </c>
      <c r="K4685" s="337" t="s">
        <v>19695</v>
      </c>
      <c r="L4685" s="337" t="s">
        <v>19695</v>
      </c>
      <c r="M4685" s="337" t="s">
        <v>19695</v>
      </c>
      <c r="N4685" s="337" t="s">
        <v>19695</v>
      </c>
      <c r="O4685" s="337" t="s">
        <v>19695</v>
      </c>
      <c r="P4685" s="337" t="s">
        <v>19695</v>
      </c>
      <c r="Q4685" s="337" t="s">
        <v>19695</v>
      </c>
      <c r="R4685" s="337" t="s">
        <v>71</v>
      </c>
      <c r="S4685" s="337" t="s">
        <v>981</v>
      </c>
      <c r="T4685" s="337" t="s">
        <v>13666</v>
      </c>
      <c r="U4685" s="337" t="s">
        <v>1636</v>
      </c>
      <c r="V4685" s="337">
        <v>8</v>
      </c>
      <c r="W4685" s="337" t="s">
        <v>19695</v>
      </c>
      <c r="X4685" s="337" t="s">
        <v>19695</v>
      </c>
      <c r="Y4685" s="337" t="s">
        <v>19695</v>
      </c>
      <c r="Z4685" s="337" t="s">
        <v>1728</v>
      </c>
      <c r="AA4685" s="337" t="s">
        <v>735</v>
      </c>
      <c r="AB4685" s="337" t="s">
        <v>718</v>
      </c>
      <c r="AC4685" s="337" t="s">
        <v>13665</v>
      </c>
    </row>
    <row r="4686" spans="1:29" ht="15.8" x14ac:dyDescent="0.25">
      <c r="A4686" s="337" t="s">
        <v>1723</v>
      </c>
      <c r="B4686" s="337" t="s">
        <v>1976</v>
      </c>
      <c r="C4686" s="337" t="s">
        <v>1821</v>
      </c>
      <c r="D4686" s="337" t="s">
        <v>449</v>
      </c>
      <c r="E4686" s="337" t="s">
        <v>1861</v>
      </c>
      <c r="F4686" s="338">
        <v>42685</v>
      </c>
      <c r="G4686" s="337" t="s">
        <v>1862</v>
      </c>
      <c r="H4686" s="338">
        <v>42735</v>
      </c>
      <c r="I4686" s="337" t="s">
        <v>19695</v>
      </c>
      <c r="J4686" s="337" t="s">
        <v>36</v>
      </c>
      <c r="K4686" s="337" t="s">
        <v>19695</v>
      </c>
      <c r="L4686" s="337" t="s">
        <v>19695</v>
      </c>
      <c r="M4686" s="337" t="s">
        <v>19695</v>
      </c>
      <c r="N4686" s="337" t="s">
        <v>19695</v>
      </c>
      <c r="O4686" s="337" t="s">
        <v>19695</v>
      </c>
      <c r="P4686" s="337" t="s">
        <v>19695</v>
      </c>
      <c r="Q4686" s="337" t="s">
        <v>19695</v>
      </c>
      <c r="R4686" s="337" t="s">
        <v>71</v>
      </c>
      <c r="S4686" s="337" t="s">
        <v>981</v>
      </c>
      <c r="T4686" s="337" t="s">
        <v>981</v>
      </c>
      <c r="U4686" s="337" t="s">
        <v>1977</v>
      </c>
      <c r="V4686" s="337">
        <v>10</v>
      </c>
      <c r="W4686" s="337" t="s">
        <v>19695</v>
      </c>
      <c r="X4686" s="337" t="s">
        <v>19695</v>
      </c>
      <c r="Y4686" s="337" t="s">
        <v>19695</v>
      </c>
      <c r="Z4686" s="337" t="s">
        <v>1728</v>
      </c>
      <c r="AA4686" s="337" t="s">
        <v>735</v>
      </c>
      <c r="AB4686" s="337" t="s">
        <v>718</v>
      </c>
      <c r="AC4686" s="337" t="s">
        <v>13677</v>
      </c>
    </row>
    <row r="4687" spans="1:29" ht="15.8" x14ac:dyDescent="0.25">
      <c r="A4687" s="337" t="s">
        <v>1723</v>
      </c>
      <c r="B4687" s="337" t="s">
        <v>6839</v>
      </c>
      <c r="C4687" s="337" t="s">
        <v>1821</v>
      </c>
      <c r="D4687" s="337" t="s">
        <v>449</v>
      </c>
      <c r="E4687" s="337" t="s">
        <v>1861</v>
      </c>
      <c r="F4687" s="338">
        <v>42685</v>
      </c>
      <c r="G4687" s="337" t="s">
        <v>1862</v>
      </c>
      <c r="H4687" s="338">
        <v>42735</v>
      </c>
      <c r="I4687" s="337" t="s">
        <v>19695</v>
      </c>
      <c r="J4687" s="337" t="s">
        <v>16</v>
      </c>
      <c r="K4687" s="337" t="s">
        <v>19695</v>
      </c>
      <c r="L4687" s="337" t="s">
        <v>19695</v>
      </c>
      <c r="M4687" s="337" t="s">
        <v>19695</v>
      </c>
      <c r="N4687" s="337" t="s">
        <v>19695</v>
      </c>
      <c r="O4687" s="337" t="s">
        <v>19695</v>
      </c>
      <c r="P4687" s="337" t="s">
        <v>19695</v>
      </c>
      <c r="Q4687" s="337" t="s">
        <v>19695</v>
      </c>
      <c r="R4687" s="337" t="s">
        <v>98</v>
      </c>
      <c r="S4687" s="337" t="s">
        <v>1166</v>
      </c>
      <c r="T4687" s="337" t="s">
        <v>6840</v>
      </c>
      <c r="U4687" s="337" t="s">
        <v>4392</v>
      </c>
      <c r="V4687" s="337">
        <v>12</v>
      </c>
      <c r="W4687" s="337" t="s">
        <v>19695</v>
      </c>
      <c r="X4687" s="337" t="s">
        <v>19695</v>
      </c>
      <c r="Y4687" s="337" t="s">
        <v>19695</v>
      </c>
      <c r="Z4687" s="337" t="s">
        <v>1728</v>
      </c>
      <c r="AA4687" s="337" t="s">
        <v>735</v>
      </c>
      <c r="AB4687" s="337" t="s">
        <v>718</v>
      </c>
      <c r="AC4687" s="337" t="s">
        <v>13694</v>
      </c>
    </row>
    <row r="4688" spans="1:29" ht="15.8" x14ac:dyDescent="0.25">
      <c r="A4688" s="337" t="s">
        <v>1723</v>
      </c>
      <c r="B4688" s="337" t="s">
        <v>6256</v>
      </c>
      <c r="C4688" s="337" t="s">
        <v>1725</v>
      </c>
      <c r="D4688" s="337" t="s">
        <v>1726</v>
      </c>
      <c r="E4688" s="337" t="s">
        <v>1861</v>
      </c>
      <c r="F4688" s="338">
        <v>42685</v>
      </c>
      <c r="G4688" s="337" t="s">
        <v>1862</v>
      </c>
      <c r="H4688" s="338">
        <v>42735</v>
      </c>
      <c r="I4688" s="337" t="s">
        <v>19695</v>
      </c>
      <c r="J4688" s="337" t="s">
        <v>36</v>
      </c>
      <c r="K4688" s="337" t="s">
        <v>19695</v>
      </c>
      <c r="L4688" s="337" t="s">
        <v>19695</v>
      </c>
      <c r="M4688" s="337" t="s">
        <v>19695</v>
      </c>
      <c r="N4688" s="337" t="s">
        <v>19695</v>
      </c>
      <c r="O4688" s="337" t="s">
        <v>19695</v>
      </c>
      <c r="P4688" s="337" t="s">
        <v>19695</v>
      </c>
      <c r="Q4688" s="337" t="s">
        <v>19695</v>
      </c>
      <c r="R4688" s="337" t="s">
        <v>98</v>
      </c>
      <c r="S4688" s="337" t="s">
        <v>406</v>
      </c>
      <c r="T4688" s="337" t="s">
        <v>406</v>
      </c>
      <c r="U4688" s="337" t="s">
        <v>6257</v>
      </c>
      <c r="V4688" s="337">
        <v>12</v>
      </c>
      <c r="W4688" s="337" t="s">
        <v>19695</v>
      </c>
      <c r="X4688" s="337" t="s">
        <v>19695</v>
      </c>
      <c r="Y4688" s="337" t="s">
        <v>19695</v>
      </c>
      <c r="Z4688" s="337" t="s">
        <v>1728</v>
      </c>
      <c r="AA4688" s="337" t="s">
        <v>735</v>
      </c>
      <c r="AB4688" s="337" t="s">
        <v>718</v>
      </c>
      <c r="AC4688" s="337" t="s">
        <v>13728</v>
      </c>
    </row>
    <row r="4689" spans="1:29" ht="15.8" x14ac:dyDescent="0.25">
      <c r="A4689" s="337" t="s">
        <v>1723</v>
      </c>
      <c r="B4689" s="337" t="s">
        <v>1917</v>
      </c>
      <c r="C4689" s="337" t="s">
        <v>1725</v>
      </c>
      <c r="D4689" s="337" t="s">
        <v>1726</v>
      </c>
      <c r="E4689" s="337" t="s">
        <v>1861</v>
      </c>
      <c r="F4689" s="338">
        <v>42685</v>
      </c>
      <c r="G4689" s="337" t="s">
        <v>1862</v>
      </c>
      <c r="H4689" s="338">
        <v>42735</v>
      </c>
      <c r="I4689" s="337" t="s">
        <v>19695</v>
      </c>
      <c r="J4689" s="337" t="s">
        <v>36</v>
      </c>
      <c r="K4689" s="337" t="s">
        <v>19695</v>
      </c>
      <c r="L4689" s="337" t="s">
        <v>19695</v>
      </c>
      <c r="M4689" s="337" t="s">
        <v>19695</v>
      </c>
      <c r="N4689" s="337" t="s">
        <v>19695</v>
      </c>
      <c r="O4689" s="337" t="s">
        <v>19695</v>
      </c>
      <c r="P4689" s="337" t="s">
        <v>19695</v>
      </c>
      <c r="Q4689" s="337" t="s">
        <v>19695</v>
      </c>
      <c r="R4689" s="337" t="s">
        <v>136</v>
      </c>
      <c r="S4689" s="337" t="s">
        <v>950</v>
      </c>
      <c r="T4689" s="337" t="s">
        <v>1918</v>
      </c>
      <c r="U4689" s="337" t="s">
        <v>449</v>
      </c>
      <c r="V4689" s="337">
        <v>16</v>
      </c>
      <c r="W4689" s="337" t="s">
        <v>19695</v>
      </c>
      <c r="X4689" s="337" t="s">
        <v>19695</v>
      </c>
      <c r="Y4689" s="337" t="s">
        <v>19695</v>
      </c>
      <c r="Z4689" s="337" t="s">
        <v>1728</v>
      </c>
      <c r="AA4689" s="337" t="s">
        <v>735</v>
      </c>
      <c r="AB4689" s="337" t="s">
        <v>718</v>
      </c>
      <c r="AC4689" s="337" t="s">
        <v>13835</v>
      </c>
    </row>
    <row r="4690" spans="1:29" ht="15.8" x14ac:dyDescent="0.25">
      <c r="A4690" s="337" t="s">
        <v>1723</v>
      </c>
      <c r="B4690" s="337" t="s">
        <v>1927</v>
      </c>
      <c r="C4690" s="337" t="s">
        <v>1788</v>
      </c>
      <c r="D4690" s="337" t="s">
        <v>1873</v>
      </c>
      <c r="E4690" s="337" t="s">
        <v>1861</v>
      </c>
      <c r="F4690" s="338">
        <v>42685</v>
      </c>
      <c r="G4690" s="337" t="s">
        <v>1862</v>
      </c>
      <c r="H4690" s="338">
        <v>42735</v>
      </c>
      <c r="I4690" s="337" t="s">
        <v>19695</v>
      </c>
      <c r="J4690" s="337" t="s">
        <v>36</v>
      </c>
      <c r="K4690" s="337" t="s">
        <v>19695</v>
      </c>
      <c r="L4690" s="337" t="s">
        <v>19695</v>
      </c>
      <c r="M4690" s="337" t="s">
        <v>19695</v>
      </c>
      <c r="N4690" s="337" t="s">
        <v>19695</v>
      </c>
      <c r="O4690" s="337" t="s">
        <v>19695</v>
      </c>
      <c r="P4690" s="337" t="s">
        <v>19695</v>
      </c>
      <c r="Q4690" s="337" t="s">
        <v>19695</v>
      </c>
      <c r="R4690" s="337" t="s">
        <v>130</v>
      </c>
      <c r="S4690" s="337" t="s">
        <v>130</v>
      </c>
      <c r="T4690" s="337" t="s">
        <v>449</v>
      </c>
      <c r="U4690" s="337" t="s">
        <v>449</v>
      </c>
      <c r="V4690" s="337">
        <v>10</v>
      </c>
      <c r="W4690" s="337" t="s">
        <v>19695</v>
      </c>
      <c r="X4690" s="337" t="s">
        <v>19695</v>
      </c>
      <c r="Y4690" s="337" t="s">
        <v>19695</v>
      </c>
      <c r="Z4690" s="337" t="s">
        <v>1728</v>
      </c>
      <c r="AA4690" s="337" t="s">
        <v>735</v>
      </c>
      <c r="AB4690" s="337" t="s">
        <v>718</v>
      </c>
      <c r="AC4690" s="337" t="s">
        <v>13835</v>
      </c>
    </row>
    <row r="4691" spans="1:29" ht="15.8" x14ac:dyDescent="0.25">
      <c r="A4691" s="337" t="s">
        <v>1723</v>
      </c>
      <c r="B4691" s="337" t="s">
        <v>1941</v>
      </c>
      <c r="C4691" s="337" t="s">
        <v>1788</v>
      </c>
      <c r="D4691" s="337" t="s">
        <v>1873</v>
      </c>
      <c r="E4691" s="337" t="s">
        <v>1861</v>
      </c>
      <c r="F4691" s="338">
        <v>42685</v>
      </c>
      <c r="G4691" s="337" t="s">
        <v>1862</v>
      </c>
      <c r="H4691" s="338">
        <v>42735</v>
      </c>
      <c r="I4691" s="337" t="s">
        <v>19695</v>
      </c>
      <c r="J4691" s="337" t="s">
        <v>36</v>
      </c>
      <c r="K4691" s="337" t="s">
        <v>19695</v>
      </c>
      <c r="L4691" s="337" t="s">
        <v>19695</v>
      </c>
      <c r="M4691" s="337" t="s">
        <v>19695</v>
      </c>
      <c r="N4691" s="337" t="s">
        <v>19695</v>
      </c>
      <c r="O4691" s="337" t="s">
        <v>19695</v>
      </c>
      <c r="P4691" s="337" t="s">
        <v>19695</v>
      </c>
      <c r="Q4691" s="337" t="s">
        <v>19695</v>
      </c>
      <c r="R4691" s="337" t="s">
        <v>130</v>
      </c>
      <c r="S4691" s="337" t="s">
        <v>130</v>
      </c>
      <c r="T4691" s="337" t="s">
        <v>449</v>
      </c>
      <c r="U4691" s="337" t="s">
        <v>449</v>
      </c>
      <c r="V4691" s="337">
        <v>10</v>
      </c>
      <c r="W4691" s="337" t="s">
        <v>19695</v>
      </c>
      <c r="X4691" s="337" t="s">
        <v>19695</v>
      </c>
      <c r="Y4691" s="337" t="s">
        <v>19695</v>
      </c>
      <c r="Z4691" s="337" t="s">
        <v>1728</v>
      </c>
      <c r="AA4691" s="337" t="s">
        <v>735</v>
      </c>
      <c r="AB4691" s="337" t="s">
        <v>718</v>
      </c>
      <c r="AC4691" s="337" t="s">
        <v>13835</v>
      </c>
    </row>
    <row r="4692" spans="1:29" ht="15.8" x14ac:dyDescent="0.25">
      <c r="A4692" s="337" t="s">
        <v>1723</v>
      </c>
      <c r="B4692" s="337" t="s">
        <v>1961</v>
      </c>
      <c r="C4692" s="337" t="s">
        <v>1725</v>
      </c>
      <c r="D4692" s="337" t="s">
        <v>1726</v>
      </c>
      <c r="E4692" s="337" t="s">
        <v>1861</v>
      </c>
      <c r="F4692" s="338">
        <v>42685</v>
      </c>
      <c r="G4692" s="337" t="s">
        <v>1862</v>
      </c>
      <c r="H4692" s="338">
        <v>42735</v>
      </c>
      <c r="I4692" s="337" t="s">
        <v>19695</v>
      </c>
      <c r="J4692" s="337" t="s">
        <v>36</v>
      </c>
      <c r="K4692" s="337" t="s">
        <v>19695</v>
      </c>
      <c r="L4692" s="337" t="s">
        <v>19695</v>
      </c>
      <c r="M4692" s="337" t="s">
        <v>19695</v>
      </c>
      <c r="N4692" s="337" t="s">
        <v>19695</v>
      </c>
      <c r="O4692" s="337" t="s">
        <v>19695</v>
      </c>
      <c r="P4692" s="337" t="s">
        <v>19695</v>
      </c>
      <c r="Q4692" s="337" t="s">
        <v>19695</v>
      </c>
      <c r="R4692" s="337" t="s">
        <v>56</v>
      </c>
      <c r="S4692" s="337" t="s">
        <v>449</v>
      </c>
      <c r="T4692" s="337" t="s">
        <v>1962</v>
      </c>
      <c r="U4692" s="337" t="s">
        <v>449</v>
      </c>
      <c r="V4692" s="337">
        <v>12</v>
      </c>
      <c r="W4692" s="337" t="s">
        <v>19695</v>
      </c>
      <c r="X4692" s="337" t="s">
        <v>19695</v>
      </c>
      <c r="Y4692" s="337" t="s">
        <v>19695</v>
      </c>
      <c r="Z4692" s="337" t="s">
        <v>1728</v>
      </c>
      <c r="AA4692" s="337" t="s">
        <v>735</v>
      </c>
      <c r="AB4692" s="337" t="s">
        <v>718</v>
      </c>
      <c r="AC4692" s="337" t="s">
        <v>13835</v>
      </c>
    </row>
    <row r="4693" spans="1:29" ht="15.8" x14ac:dyDescent="0.25">
      <c r="A4693" s="337" t="s">
        <v>1723</v>
      </c>
      <c r="B4693" s="337" t="s">
        <v>1998</v>
      </c>
      <c r="C4693" s="337" t="s">
        <v>1821</v>
      </c>
      <c r="D4693" s="337" t="s">
        <v>449</v>
      </c>
      <c r="E4693" s="337" t="s">
        <v>1861</v>
      </c>
      <c r="F4693" s="338">
        <v>42685</v>
      </c>
      <c r="G4693" s="337" t="s">
        <v>1862</v>
      </c>
      <c r="H4693" s="338">
        <v>42735</v>
      </c>
      <c r="I4693" s="337" t="s">
        <v>19695</v>
      </c>
      <c r="J4693" s="337" t="s">
        <v>36</v>
      </c>
      <c r="K4693" s="337" t="s">
        <v>19695</v>
      </c>
      <c r="L4693" s="337" t="s">
        <v>19695</v>
      </c>
      <c r="M4693" s="337" t="s">
        <v>19695</v>
      </c>
      <c r="N4693" s="337" t="s">
        <v>19695</v>
      </c>
      <c r="O4693" s="337" t="s">
        <v>19695</v>
      </c>
      <c r="P4693" s="337" t="s">
        <v>19695</v>
      </c>
      <c r="Q4693" s="337" t="s">
        <v>19695</v>
      </c>
      <c r="R4693" s="337" t="s">
        <v>1999</v>
      </c>
      <c r="S4693" s="337" t="s">
        <v>2000</v>
      </c>
      <c r="T4693" s="337" t="s">
        <v>2001</v>
      </c>
      <c r="U4693" s="337" t="s">
        <v>2002</v>
      </c>
      <c r="V4693" s="337">
        <v>6</v>
      </c>
      <c r="W4693" s="337" t="s">
        <v>19695</v>
      </c>
      <c r="X4693" s="337" t="s">
        <v>19695</v>
      </c>
      <c r="Y4693" s="337" t="s">
        <v>19695</v>
      </c>
      <c r="Z4693" s="337" t="s">
        <v>1728</v>
      </c>
      <c r="AA4693" s="337" t="s">
        <v>735</v>
      </c>
      <c r="AB4693" s="337" t="s">
        <v>718</v>
      </c>
      <c r="AC4693" s="337" t="s">
        <v>13835</v>
      </c>
    </row>
    <row r="4694" spans="1:29" ht="15.8" x14ac:dyDescent="0.25">
      <c r="A4694" s="337" t="s">
        <v>1723</v>
      </c>
      <c r="B4694" s="337" t="s">
        <v>2004</v>
      </c>
      <c r="C4694" s="337" t="s">
        <v>1788</v>
      </c>
      <c r="D4694" s="337" t="s">
        <v>769</v>
      </c>
      <c r="E4694" s="337" t="s">
        <v>1861</v>
      </c>
      <c r="F4694" s="338">
        <v>42685</v>
      </c>
      <c r="G4694" s="337" t="s">
        <v>1862</v>
      </c>
      <c r="H4694" s="338">
        <v>42735</v>
      </c>
      <c r="I4694" s="337" t="s">
        <v>19695</v>
      </c>
      <c r="J4694" s="337" t="s">
        <v>36</v>
      </c>
      <c r="K4694" s="337" t="s">
        <v>19695</v>
      </c>
      <c r="L4694" s="337" t="s">
        <v>19695</v>
      </c>
      <c r="M4694" s="337" t="s">
        <v>19695</v>
      </c>
      <c r="N4694" s="337" t="s">
        <v>19695</v>
      </c>
      <c r="O4694" s="337" t="s">
        <v>19695</v>
      </c>
      <c r="P4694" s="337" t="s">
        <v>19695</v>
      </c>
      <c r="Q4694" s="337" t="s">
        <v>19695</v>
      </c>
      <c r="R4694" s="337" t="s">
        <v>130</v>
      </c>
      <c r="S4694" s="337" t="s">
        <v>130</v>
      </c>
      <c r="T4694" s="337" t="s">
        <v>449</v>
      </c>
      <c r="U4694" s="337" t="s">
        <v>449</v>
      </c>
      <c r="V4694" s="337">
        <v>8</v>
      </c>
      <c r="W4694" s="337" t="s">
        <v>19695</v>
      </c>
      <c r="X4694" s="337" t="s">
        <v>19695</v>
      </c>
      <c r="Y4694" s="337" t="s">
        <v>19695</v>
      </c>
      <c r="Z4694" s="337" t="s">
        <v>1728</v>
      </c>
      <c r="AA4694" s="337" t="s">
        <v>735</v>
      </c>
      <c r="AB4694" s="337" t="s">
        <v>718</v>
      </c>
      <c r="AC4694" s="337" t="s">
        <v>13835</v>
      </c>
    </row>
    <row r="4695" spans="1:29" ht="15.8" x14ac:dyDescent="0.25">
      <c r="A4695" s="337" t="s">
        <v>1723</v>
      </c>
      <c r="B4695" s="337" t="s">
        <v>4228</v>
      </c>
      <c r="C4695" s="337" t="s">
        <v>1821</v>
      </c>
      <c r="D4695" s="337" t="s">
        <v>449</v>
      </c>
      <c r="E4695" s="337" t="s">
        <v>1861</v>
      </c>
      <c r="F4695" s="338">
        <v>42685</v>
      </c>
      <c r="G4695" s="337" t="s">
        <v>1862</v>
      </c>
      <c r="H4695" s="338">
        <v>42735</v>
      </c>
      <c r="I4695" s="337" t="s">
        <v>19695</v>
      </c>
      <c r="J4695" s="337" t="s">
        <v>36</v>
      </c>
      <c r="K4695" s="337" t="s">
        <v>19695</v>
      </c>
      <c r="L4695" s="337" t="s">
        <v>19695</v>
      </c>
      <c r="M4695" s="337" t="s">
        <v>19695</v>
      </c>
      <c r="N4695" s="337" t="s">
        <v>19695</v>
      </c>
      <c r="O4695" s="337" t="s">
        <v>19695</v>
      </c>
      <c r="P4695" s="337" t="s">
        <v>19695</v>
      </c>
      <c r="Q4695" s="337" t="s">
        <v>19695</v>
      </c>
      <c r="R4695" s="337" t="s">
        <v>15</v>
      </c>
      <c r="S4695" s="337" t="s">
        <v>1529</v>
      </c>
      <c r="T4695" s="337" t="s">
        <v>4229</v>
      </c>
      <c r="U4695" s="337" t="s">
        <v>449</v>
      </c>
      <c r="V4695" s="337">
        <v>6</v>
      </c>
      <c r="W4695" s="337" t="s">
        <v>19695</v>
      </c>
      <c r="X4695" s="337" t="s">
        <v>19695</v>
      </c>
      <c r="Y4695" s="337" t="s">
        <v>19695</v>
      </c>
      <c r="Z4695" s="337" t="s">
        <v>1728</v>
      </c>
      <c r="AA4695" s="337" t="s">
        <v>735</v>
      </c>
      <c r="AB4695" s="337" t="s">
        <v>718</v>
      </c>
      <c r="AC4695" s="337" t="s">
        <v>13835</v>
      </c>
    </row>
    <row r="4696" spans="1:29" ht="15.8" x14ac:dyDescent="0.25">
      <c r="A4696" s="337" t="s">
        <v>1723</v>
      </c>
      <c r="B4696" s="337" t="s">
        <v>3840</v>
      </c>
      <c r="C4696" s="337" t="s">
        <v>1821</v>
      </c>
      <c r="D4696" s="337" t="s">
        <v>449</v>
      </c>
      <c r="E4696" s="337" t="s">
        <v>1861</v>
      </c>
      <c r="F4696" s="338">
        <v>42685</v>
      </c>
      <c r="G4696" s="337" t="s">
        <v>1862</v>
      </c>
      <c r="H4696" s="338">
        <v>42735</v>
      </c>
      <c r="I4696" s="337" t="s">
        <v>19695</v>
      </c>
      <c r="J4696" s="337" t="s">
        <v>36</v>
      </c>
      <c r="K4696" s="337" t="s">
        <v>19695</v>
      </c>
      <c r="L4696" s="337" t="s">
        <v>19695</v>
      </c>
      <c r="M4696" s="337" t="s">
        <v>19695</v>
      </c>
      <c r="N4696" s="337" t="s">
        <v>19695</v>
      </c>
      <c r="O4696" s="337" t="s">
        <v>19695</v>
      </c>
      <c r="P4696" s="337" t="s">
        <v>19695</v>
      </c>
      <c r="Q4696" s="337" t="s">
        <v>19695</v>
      </c>
      <c r="R4696" s="337" t="s">
        <v>98</v>
      </c>
      <c r="S4696" s="337" t="s">
        <v>124</v>
      </c>
      <c r="T4696" s="337" t="s">
        <v>3036</v>
      </c>
      <c r="U4696" s="337" t="s">
        <v>3841</v>
      </c>
      <c r="V4696" s="337">
        <v>9</v>
      </c>
      <c r="W4696" s="337" t="s">
        <v>19695</v>
      </c>
      <c r="X4696" s="337" t="s">
        <v>19695</v>
      </c>
      <c r="Y4696" s="337" t="s">
        <v>19695</v>
      </c>
      <c r="Z4696" s="337" t="s">
        <v>1745</v>
      </c>
      <c r="AA4696" s="337" t="s">
        <v>761</v>
      </c>
      <c r="AB4696" s="337" t="s">
        <v>762</v>
      </c>
      <c r="AC4696" s="337" t="s">
        <v>13530</v>
      </c>
    </row>
    <row r="4697" spans="1:29" ht="15.8" x14ac:dyDescent="0.25">
      <c r="A4697" s="337" t="s">
        <v>1723</v>
      </c>
      <c r="B4697" s="337" t="s">
        <v>4091</v>
      </c>
      <c r="C4697" s="337" t="s">
        <v>1725</v>
      </c>
      <c r="D4697" s="337" t="s">
        <v>1726</v>
      </c>
      <c r="E4697" s="337" t="s">
        <v>1861</v>
      </c>
      <c r="F4697" s="338">
        <v>42685</v>
      </c>
      <c r="G4697" s="337" t="s">
        <v>1862</v>
      </c>
      <c r="H4697" s="338">
        <v>42735</v>
      </c>
      <c r="I4697" s="337" t="s">
        <v>19695</v>
      </c>
      <c r="J4697" s="337" t="s">
        <v>36</v>
      </c>
      <c r="K4697" s="337" t="s">
        <v>19695</v>
      </c>
      <c r="L4697" s="337" t="s">
        <v>19695</v>
      </c>
      <c r="M4697" s="337" t="s">
        <v>19695</v>
      </c>
      <c r="N4697" s="337" t="s">
        <v>19695</v>
      </c>
      <c r="O4697" s="337" t="s">
        <v>19695</v>
      </c>
      <c r="P4697" s="337" t="s">
        <v>19695</v>
      </c>
      <c r="Q4697" s="337" t="s">
        <v>19695</v>
      </c>
      <c r="R4697" s="337" t="s">
        <v>136</v>
      </c>
      <c r="S4697" s="337" t="s">
        <v>449</v>
      </c>
      <c r="T4697" s="337" t="s">
        <v>449</v>
      </c>
      <c r="U4697" s="337" t="s">
        <v>449</v>
      </c>
      <c r="V4697" s="337">
        <v>3.3</v>
      </c>
      <c r="W4697" s="337" t="s">
        <v>19695</v>
      </c>
      <c r="X4697" s="337" t="s">
        <v>19695</v>
      </c>
      <c r="Y4697" s="337" t="s">
        <v>19695</v>
      </c>
      <c r="Z4697" s="337" t="s">
        <v>1745</v>
      </c>
      <c r="AA4697" s="337" t="s">
        <v>1047</v>
      </c>
      <c r="AB4697" s="337" t="s">
        <v>854</v>
      </c>
      <c r="AC4697" s="337" t="s">
        <v>13530</v>
      </c>
    </row>
    <row r="4698" spans="1:29" ht="15.8" x14ac:dyDescent="0.25">
      <c r="A4698" s="337" t="s">
        <v>1723</v>
      </c>
      <c r="B4698" s="337" t="s">
        <v>3047</v>
      </c>
      <c r="C4698" s="337" t="s">
        <v>1725</v>
      </c>
      <c r="D4698" s="337" t="s">
        <v>13527</v>
      </c>
      <c r="E4698" s="337" t="s">
        <v>1861</v>
      </c>
      <c r="F4698" s="338">
        <v>42685</v>
      </c>
      <c r="G4698" s="337" t="s">
        <v>1862</v>
      </c>
      <c r="H4698" s="338">
        <v>42735</v>
      </c>
      <c r="I4698" s="337" t="s">
        <v>19695</v>
      </c>
      <c r="J4698" s="337" t="s">
        <v>16</v>
      </c>
      <c r="K4698" s="337" t="s">
        <v>19695</v>
      </c>
      <c r="L4698" s="337" t="s">
        <v>19695</v>
      </c>
      <c r="M4698" s="337" t="s">
        <v>19695</v>
      </c>
      <c r="N4698" s="337" t="s">
        <v>19695</v>
      </c>
      <c r="O4698" s="337" t="s">
        <v>19695</v>
      </c>
      <c r="P4698" s="337" t="s">
        <v>19695</v>
      </c>
      <c r="Q4698" s="337" t="s">
        <v>19695</v>
      </c>
      <c r="R4698" s="337" t="s">
        <v>3048</v>
      </c>
      <c r="S4698" s="337" t="s">
        <v>3049</v>
      </c>
      <c r="T4698" s="337" t="s">
        <v>449</v>
      </c>
      <c r="U4698" s="337" t="s">
        <v>449</v>
      </c>
      <c r="V4698" s="337">
        <v>6</v>
      </c>
      <c r="W4698" s="337" t="s">
        <v>19695</v>
      </c>
      <c r="X4698" s="337" t="s">
        <v>19695</v>
      </c>
      <c r="Y4698" s="337" t="s">
        <v>19695</v>
      </c>
      <c r="Z4698" s="337" t="s">
        <v>1745</v>
      </c>
      <c r="AA4698" s="337" t="s">
        <v>761</v>
      </c>
      <c r="AB4698" s="337" t="s">
        <v>762</v>
      </c>
      <c r="AC4698" s="337" t="s">
        <v>13530</v>
      </c>
    </row>
    <row r="4699" spans="1:29" ht="15.8" x14ac:dyDescent="0.25">
      <c r="A4699" s="337" t="s">
        <v>1723</v>
      </c>
      <c r="B4699" s="337" t="s">
        <v>3016</v>
      </c>
      <c r="C4699" s="337" t="s">
        <v>1821</v>
      </c>
      <c r="D4699" s="337" t="s">
        <v>449</v>
      </c>
      <c r="E4699" s="337" t="s">
        <v>1861</v>
      </c>
      <c r="F4699" s="338">
        <v>42685</v>
      </c>
      <c r="G4699" s="337" t="s">
        <v>1862</v>
      </c>
      <c r="H4699" s="338">
        <v>42735</v>
      </c>
      <c r="I4699" s="337" t="s">
        <v>19695</v>
      </c>
      <c r="J4699" s="337" t="s">
        <v>36</v>
      </c>
      <c r="K4699" s="337" t="s">
        <v>19695</v>
      </c>
      <c r="L4699" s="337" t="s">
        <v>19695</v>
      </c>
      <c r="M4699" s="337" t="s">
        <v>19695</v>
      </c>
      <c r="N4699" s="337" t="s">
        <v>19695</v>
      </c>
      <c r="O4699" s="337" t="s">
        <v>19695</v>
      </c>
      <c r="P4699" s="337" t="s">
        <v>19695</v>
      </c>
      <c r="Q4699" s="337" t="s">
        <v>19695</v>
      </c>
      <c r="R4699" s="337" t="s">
        <v>15</v>
      </c>
      <c r="S4699" s="337" t="s">
        <v>1086</v>
      </c>
      <c r="T4699" s="337" t="s">
        <v>1086</v>
      </c>
      <c r="U4699" s="337" t="s">
        <v>1086</v>
      </c>
      <c r="V4699" s="337">
        <v>6</v>
      </c>
      <c r="W4699" s="337" t="s">
        <v>19695</v>
      </c>
      <c r="X4699" s="337" t="s">
        <v>19695</v>
      </c>
      <c r="Y4699" s="337" t="s">
        <v>19695</v>
      </c>
      <c r="Z4699" s="337" t="s">
        <v>1745</v>
      </c>
      <c r="AA4699" s="337" t="s">
        <v>761</v>
      </c>
      <c r="AB4699" s="337" t="s">
        <v>762</v>
      </c>
      <c r="AC4699" s="337" t="s">
        <v>13530</v>
      </c>
    </row>
    <row r="4700" spans="1:29" ht="15.8" x14ac:dyDescent="0.25">
      <c r="A4700" s="337" t="s">
        <v>1723</v>
      </c>
      <c r="B4700" s="337" t="s">
        <v>3254</v>
      </c>
      <c r="C4700" s="337" t="s">
        <v>1725</v>
      </c>
      <c r="D4700" s="337" t="s">
        <v>1726</v>
      </c>
      <c r="E4700" s="337" t="s">
        <v>1861</v>
      </c>
      <c r="F4700" s="338">
        <v>42685</v>
      </c>
      <c r="G4700" s="337" t="s">
        <v>1862</v>
      </c>
      <c r="H4700" s="338">
        <v>42735</v>
      </c>
      <c r="I4700" s="337" t="s">
        <v>19695</v>
      </c>
      <c r="J4700" s="337" t="s">
        <v>16</v>
      </c>
      <c r="K4700" s="337" t="s">
        <v>19695</v>
      </c>
      <c r="L4700" s="337" t="s">
        <v>19695</v>
      </c>
      <c r="M4700" s="337" t="s">
        <v>19695</v>
      </c>
      <c r="N4700" s="337" t="s">
        <v>19695</v>
      </c>
      <c r="O4700" s="337" t="s">
        <v>19695</v>
      </c>
      <c r="P4700" s="337" t="s">
        <v>19695</v>
      </c>
      <c r="Q4700" s="337" t="s">
        <v>19695</v>
      </c>
      <c r="R4700" s="337" t="s">
        <v>52</v>
      </c>
      <c r="S4700" s="337" t="s">
        <v>120</v>
      </c>
      <c r="T4700" s="337" t="s">
        <v>449</v>
      </c>
      <c r="U4700" s="337" t="s">
        <v>449</v>
      </c>
      <c r="V4700" s="337">
        <v>6</v>
      </c>
      <c r="W4700" s="337" t="s">
        <v>19695</v>
      </c>
      <c r="X4700" s="337" t="s">
        <v>19695</v>
      </c>
      <c r="Y4700" s="337" t="s">
        <v>19695</v>
      </c>
      <c r="Z4700" s="337" t="s">
        <v>1745</v>
      </c>
      <c r="AA4700" s="337" t="s">
        <v>761</v>
      </c>
      <c r="AB4700" s="337" t="s">
        <v>762</v>
      </c>
      <c r="AC4700" s="337" t="s">
        <v>13530</v>
      </c>
    </row>
    <row r="4701" spans="1:29" ht="15.8" x14ac:dyDescent="0.25">
      <c r="A4701" s="337" t="s">
        <v>1723</v>
      </c>
      <c r="B4701" s="337" t="s">
        <v>3264</v>
      </c>
      <c r="C4701" s="337" t="s">
        <v>1788</v>
      </c>
      <c r="D4701" s="337" t="s">
        <v>1906</v>
      </c>
      <c r="E4701" s="337" t="s">
        <v>1861</v>
      </c>
      <c r="F4701" s="338">
        <v>42685</v>
      </c>
      <c r="G4701" s="337" t="s">
        <v>1862</v>
      </c>
      <c r="H4701" s="338">
        <v>42735</v>
      </c>
      <c r="I4701" s="337" t="s">
        <v>19695</v>
      </c>
      <c r="J4701" s="337" t="s">
        <v>36</v>
      </c>
      <c r="K4701" s="337" t="s">
        <v>19695</v>
      </c>
      <c r="L4701" s="337" t="s">
        <v>19695</v>
      </c>
      <c r="M4701" s="337" t="s">
        <v>19695</v>
      </c>
      <c r="N4701" s="337" t="s">
        <v>19695</v>
      </c>
      <c r="O4701" s="337" t="s">
        <v>19695</v>
      </c>
      <c r="P4701" s="337" t="s">
        <v>19695</v>
      </c>
      <c r="Q4701" s="337" t="s">
        <v>19695</v>
      </c>
      <c r="R4701" s="337" t="s">
        <v>105</v>
      </c>
      <c r="S4701" s="337" t="s">
        <v>1518</v>
      </c>
      <c r="T4701" s="337" t="s">
        <v>449</v>
      </c>
      <c r="U4701" s="337" t="s">
        <v>449</v>
      </c>
      <c r="V4701" s="337">
        <v>6</v>
      </c>
      <c r="W4701" s="337" t="s">
        <v>19695</v>
      </c>
      <c r="X4701" s="337" t="s">
        <v>19695</v>
      </c>
      <c r="Y4701" s="337" t="s">
        <v>19695</v>
      </c>
      <c r="Z4701" s="337" t="s">
        <v>1745</v>
      </c>
      <c r="AA4701" s="337" t="s">
        <v>761</v>
      </c>
      <c r="AB4701" s="337" t="s">
        <v>762</v>
      </c>
      <c r="AC4701" s="337" t="s">
        <v>13530</v>
      </c>
    </row>
    <row r="4702" spans="1:29" ht="15.8" x14ac:dyDescent="0.25">
      <c r="A4702" s="337" t="s">
        <v>1723</v>
      </c>
      <c r="B4702" s="337" t="s">
        <v>3282</v>
      </c>
      <c r="C4702" s="337" t="s">
        <v>1725</v>
      </c>
      <c r="D4702" s="337" t="s">
        <v>1726</v>
      </c>
      <c r="E4702" s="337" t="s">
        <v>1861</v>
      </c>
      <c r="F4702" s="338">
        <v>42685</v>
      </c>
      <c r="G4702" s="337" t="s">
        <v>1862</v>
      </c>
      <c r="H4702" s="338">
        <v>42735</v>
      </c>
      <c r="I4702" s="337" t="s">
        <v>19695</v>
      </c>
      <c r="J4702" s="337" t="s">
        <v>16</v>
      </c>
      <c r="K4702" s="337" t="s">
        <v>19695</v>
      </c>
      <c r="L4702" s="337" t="s">
        <v>19695</v>
      </c>
      <c r="M4702" s="337" t="s">
        <v>19695</v>
      </c>
      <c r="N4702" s="337" t="s">
        <v>19695</v>
      </c>
      <c r="O4702" s="337" t="s">
        <v>19695</v>
      </c>
      <c r="P4702" s="337" t="s">
        <v>19695</v>
      </c>
      <c r="Q4702" s="337" t="s">
        <v>19695</v>
      </c>
      <c r="R4702" s="337" t="s">
        <v>35</v>
      </c>
      <c r="S4702" s="337" t="s">
        <v>449</v>
      </c>
      <c r="T4702" s="337" t="s">
        <v>449</v>
      </c>
      <c r="U4702" s="337" t="s">
        <v>449</v>
      </c>
      <c r="V4702" s="337">
        <v>6</v>
      </c>
      <c r="W4702" s="337" t="s">
        <v>19695</v>
      </c>
      <c r="X4702" s="337" t="s">
        <v>19695</v>
      </c>
      <c r="Y4702" s="337" t="s">
        <v>19695</v>
      </c>
      <c r="Z4702" s="337" t="s">
        <v>1745</v>
      </c>
      <c r="AA4702" s="337" t="s">
        <v>761</v>
      </c>
      <c r="AB4702" s="337" t="s">
        <v>762</v>
      </c>
      <c r="AC4702" s="337" t="s">
        <v>13530</v>
      </c>
    </row>
    <row r="4703" spans="1:29" ht="15.8" x14ac:dyDescent="0.25">
      <c r="A4703" s="337" t="s">
        <v>1723</v>
      </c>
      <c r="B4703" s="337" t="s">
        <v>3037</v>
      </c>
      <c r="C4703" s="337" t="s">
        <v>1788</v>
      </c>
      <c r="D4703" s="337" t="s">
        <v>1873</v>
      </c>
      <c r="E4703" s="337" t="s">
        <v>1861</v>
      </c>
      <c r="F4703" s="338">
        <v>42685</v>
      </c>
      <c r="G4703" s="337" t="s">
        <v>1862</v>
      </c>
      <c r="H4703" s="338">
        <v>42735</v>
      </c>
      <c r="I4703" s="337" t="s">
        <v>19695</v>
      </c>
      <c r="J4703" s="337" t="s">
        <v>16</v>
      </c>
      <c r="K4703" s="337" t="s">
        <v>19695</v>
      </c>
      <c r="L4703" s="337" t="s">
        <v>19695</v>
      </c>
      <c r="M4703" s="337" t="s">
        <v>19695</v>
      </c>
      <c r="N4703" s="337" t="s">
        <v>19695</v>
      </c>
      <c r="O4703" s="337" t="s">
        <v>19695</v>
      </c>
      <c r="P4703" s="337" t="s">
        <v>19695</v>
      </c>
      <c r="Q4703" s="337" t="s">
        <v>19695</v>
      </c>
      <c r="R4703" s="337" t="s">
        <v>98</v>
      </c>
      <c r="S4703" s="337" t="s">
        <v>449</v>
      </c>
      <c r="T4703" s="337" t="s">
        <v>449</v>
      </c>
      <c r="U4703" s="337" t="s">
        <v>449</v>
      </c>
      <c r="V4703" s="337">
        <v>9</v>
      </c>
      <c r="W4703" s="337" t="s">
        <v>19695</v>
      </c>
      <c r="X4703" s="337" t="s">
        <v>19695</v>
      </c>
      <c r="Y4703" s="337" t="s">
        <v>19695</v>
      </c>
      <c r="Z4703" s="337" t="s">
        <v>1745</v>
      </c>
      <c r="AA4703" s="337" t="s">
        <v>761</v>
      </c>
      <c r="AB4703" s="337" t="s">
        <v>762</v>
      </c>
      <c r="AC4703" s="337" t="s">
        <v>13530</v>
      </c>
    </row>
    <row r="4704" spans="1:29" ht="15.8" x14ac:dyDescent="0.25">
      <c r="A4704" s="337" t="s">
        <v>1723</v>
      </c>
      <c r="B4704" s="337" t="s">
        <v>3283</v>
      </c>
      <c r="C4704" s="337" t="s">
        <v>1725</v>
      </c>
      <c r="D4704" s="337" t="s">
        <v>1726</v>
      </c>
      <c r="E4704" s="337" t="s">
        <v>1861</v>
      </c>
      <c r="F4704" s="338">
        <v>42685</v>
      </c>
      <c r="G4704" s="337" t="s">
        <v>1862</v>
      </c>
      <c r="H4704" s="338">
        <v>42735</v>
      </c>
      <c r="I4704" s="337" t="s">
        <v>19695</v>
      </c>
      <c r="J4704" s="337" t="s">
        <v>16</v>
      </c>
      <c r="K4704" s="337" t="s">
        <v>19695</v>
      </c>
      <c r="L4704" s="337" t="s">
        <v>19695</v>
      </c>
      <c r="M4704" s="337" t="s">
        <v>19695</v>
      </c>
      <c r="N4704" s="337" t="s">
        <v>19695</v>
      </c>
      <c r="O4704" s="337" t="s">
        <v>19695</v>
      </c>
      <c r="P4704" s="337" t="s">
        <v>19695</v>
      </c>
      <c r="Q4704" s="337" t="s">
        <v>19695</v>
      </c>
      <c r="R4704" s="337" t="s">
        <v>71</v>
      </c>
      <c r="S4704" s="337" t="s">
        <v>449</v>
      </c>
      <c r="T4704" s="337" t="s">
        <v>449</v>
      </c>
      <c r="U4704" s="337" t="s">
        <v>449</v>
      </c>
      <c r="V4704" s="337">
        <v>9</v>
      </c>
      <c r="W4704" s="337" t="s">
        <v>19695</v>
      </c>
      <c r="X4704" s="337" t="s">
        <v>19695</v>
      </c>
      <c r="Y4704" s="337" t="s">
        <v>19695</v>
      </c>
      <c r="Z4704" s="337" t="s">
        <v>1745</v>
      </c>
      <c r="AA4704" s="337" t="s">
        <v>761</v>
      </c>
      <c r="AB4704" s="337" t="s">
        <v>762</v>
      </c>
      <c r="AC4704" s="337" t="s">
        <v>13530</v>
      </c>
    </row>
    <row r="4705" spans="1:29" ht="15.8" x14ac:dyDescent="0.25">
      <c r="A4705" s="337" t="s">
        <v>1723</v>
      </c>
      <c r="B4705" s="337" t="s">
        <v>3719</v>
      </c>
      <c r="C4705" s="337" t="s">
        <v>1788</v>
      </c>
      <c r="D4705" s="337" t="s">
        <v>1906</v>
      </c>
      <c r="E4705" s="337" t="s">
        <v>1861</v>
      </c>
      <c r="F4705" s="338">
        <v>42685</v>
      </c>
      <c r="G4705" s="337" t="s">
        <v>1862</v>
      </c>
      <c r="H4705" s="338">
        <v>42735</v>
      </c>
      <c r="I4705" s="337" t="s">
        <v>19695</v>
      </c>
      <c r="J4705" s="337" t="s">
        <v>16</v>
      </c>
      <c r="K4705" s="337" t="s">
        <v>19695</v>
      </c>
      <c r="L4705" s="337" t="s">
        <v>19695</v>
      </c>
      <c r="M4705" s="337" t="s">
        <v>19695</v>
      </c>
      <c r="N4705" s="337" t="s">
        <v>19695</v>
      </c>
      <c r="O4705" s="337" t="s">
        <v>19695</v>
      </c>
      <c r="P4705" s="337" t="s">
        <v>19695</v>
      </c>
      <c r="Q4705" s="337" t="s">
        <v>19695</v>
      </c>
      <c r="R4705" s="337" t="s">
        <v>112</v>
      </c>
      <c r="S4705" s="337" t="s">
        <v>115</v>
      </c>
      <c r="T4705" s="337" t="s">
        <v>15191</v>
      </c>
      <c r="U4705" s="337" t="s">
        <v>15191</v>
      </c>
      <c r="V4705" s="337">
        <v>3</v>
      </c>
      <c r="W4705" s="337" t="s">
        <v>19695</v>
      </c>
      <c r="X4705" s="337" t="s">
        <v>19695</v>
      </c>
      <c r="Y4705" s="337" t="s">
        <v>19695</v>
      </c>
      <c r="Z4705" s="337" t="s">
        <v>1745</v>
      </c>
      <c r="AA4705" s="337" t="s">
        <v>1047</v>
      </c>
      <c r="AB4705" s="337" t="s">
        <v>854</v>
      </c>
      <c r="AC4705" s="337" t="s">
        <v>13530</v>
      </c>
    </row>
    <row r="4706" spans="1:29" ht="15.8" x14ac:dyDescent="0.25">
      <c r="A4706" s="337" t="s">
        <v>1723</v>
      </c>
      <c r="B4706" s="337" t="s">
        <v>3728</v>
      </c>
      <c r="C4706" s="337" t="s">
        <v>1725</v>
      </c>
      <c r="D4706" s="337" t="s">
        <v>1726</v>
      </c>
      <c r="E4706" s="337" t="s">
        <v>1861</v>
      </c>
      <c r="F4706" s="338">
        <v>42685</v>
      </c>
      <c r="G4706" s="337" t="s">
        <v>1862</v>
      </c>
      <c r="H4706" s="338">
        <v>42735</v>
      </c>
      <c r="I4706" s="337" t="s">
        <v>19695</v>
      </c>
      <c r="J4706" s="337" t="s">
        <v>36</v>
      </c>
      <c r="K4706" s="337" t="s">
        <v>19695</v>
      </c>
      <c r="L4706" s="337" t="s">
        <v>19695</v>
      </c>
      <c r="M4706" s="337" t="s">
        <v>19695</v>
      </c>
      <c r="N4706" s="337" t="s">
        <v>19695</v>
      </c>
      <c r="O4706" s="337" t="s">
        <v>19695</v>
      </c>
      <c r="P4706" s="337" t="s">
        <v>19695</v>
      </c>
      <c r="Q4706" s="337" t="s">
        <v>19695</v>
      </c>
      <c r="R4706" s="337" t="s">
        <v>136</v>
      </c>
      <c r="S4706" s="337" t="s">
        <v>449</v>
      </c>
      <c r="T4706" s="337" t="s">
        <v>449</v>
      </c>
      <c r="U4706" s="337" t="s">
        <v>3729</v>
      </c>
      <c r="V4706" s="337">
        <v>6.2</v>
      </c>
      <c r="W4706" s="337" t="s">
        <v>19695</v>
      </c>
      <c r="X4706" s="337" t="s">
        <v>19695</v>
      </c>
      <c r="Y4706" s="337" t="s">
        <v>19695</v>
      </c>
      <c r="Z4706" s="337" t="s">
        <v>1745</v>
      </c>
      <c r="AA4706" s="337" t="s">
        <v>1047</v>
      </c>
      <c r="AB4706" s="337" t="s">
        <v>854</v>
      </c>
      <c r="AC4706" s="337" t="s">
        <v>13530</v>
      </c>
    </row>
    <row r="4707" spans="1:29" ht="15.8" x14ac:dyDescent="0.25">
      <c r="A4707" s="337" t="s">
        <v>1723</v>
      </c>
      <c r="B4707" s="337" t="s">
        <v>3753</v>
      </c>
      <c r="C4707" s="337" t="s">
        <v>1725</v>
      </c>
      <c r="D4707" s="337" t="s">
        <v>1726</v>
      </c>
      <c r="E4707" s="337" t="s">
        <v>1861</v>
      </c>
      <c r="F4707" s="338">
        <v>42685</v>
      </c>
      <c r="G4707" s="337" t="s">
        <v>1862</v>
      </c>
      <c r="H4707" s="338">
        <v>42735</v>
      </c>
      <c r="I4707" s="337" t="s">
        <v>19695</v>
      </c>
      <c r="J4707" s="337" t="s">
        <v>36</v>
      </c>
      <c r="K4707" s="337" t="s">
        <v>19695</v>
      </c>
      <c r="L4707" s="337" t="s">
        <v>19695</v>
      </c>
      <c r="M4707" s="337" t="s">
        <v>19695</v>
      </c>
      <c r="N4707" s="337" t="s">
        <v>19695</v>
      </c>
      <c r="O4707" s="337" t="s">
        <v>19695</v>
      </c>
      <c r="P4707" s="337" t="s">
        <v>19695</v>
      </c>
      <c r="Q4707" s="337" t="s">
        <v>19695</v>
      </c>
      <c r="R4707" s="337" t="s">
        <v>52</v>
      </c>
      <c r="S4707" s="337" t="s">
        <v>120</v>
      </c>
      <c r="T4707" s="337" t="s">
        <v>844</v>
      </c>
      <c r="U4707" s="337" t="s">
        <v>449</v>
      </c>
      <c r="V4707" s="337">
        <v>6.2</v>
      </c>
      <c r="W4707" s="337" t="s">
        <v>19695</v>
      </c>
      <c r="X4707" s="337" t="s">
        <v>19695</v>
      </c>
      <c r="Y4707" s="337" t="s">
        <v>19695</v>
      </c>
      <c r="Z4707" s="337" t="s">
        <v>1745</v>
      </c>
      <c r="AA4707" s="337" t="s">
        <v>1047</v>
      </c>
      <c r="AB4707" s="337" t="s">
        <v>854</v>
      </c>
      <c r="AC4707" s="337" t="s">
        <v>13530</v>
      </c>
    </row>
    <row r="4708" spans="1:29" ht="15.8" x14ac:dyDescent="0.25">
      <c r="A4708" s="337" t="s">
        <v>1723</v>
      </c>
      <c r="B4708" s="337" t="s">
        <v>3777</v>
      </c>
      <c r="C4708" s="337" t="s">
        <v>1725</v>
      </c>
      <c r="D4708" s="337" t="s">
        <v>1726</v>
      </c>
      <c r="E4708" s="337" t="s">
        <v>1861</v>
      </c>
      <c r="F4708" s="338">
        <v>42685</v>
      </c>
      <c r="G4708" s="337" t="s">
        <v>1862</v>
      </c>
      <c r="H4708" s="338">
        <v>42735</v>
      </c>
      <c r="I4708" s="337" t="s">
        <v>19695</v>
      </c>
      <c r="J4708" s="337" t="s">
        <v>36</v>
      </c>
      <c r="K4708" s="337" t="s">
        <v>19695</v>
      </c>
      <c r="L4708" s="337" t="s">
        <v>19695</v>
      </c>
      <c r="M4708" s="337" t="s">
        <v>19695</v>
      </c>
      <c r="N4708" s="337" t="s">
        <v>19695</v>
      </c>
      <c r="O4708" s="337" t="s">
        <v>19695</v>
      </c>
      <c r="P4708" s="337" t="s">
        <v>19695</v>
      </c>
      <c r="Q4708" s="337" t="s">
        <v>19695</v>
      </c>
      <c r="R4708" s="337" t="s">
        <v>71</v>
      </c>
      <c r="S4708" s="337" t="s">
        <v>449</v>
      </c>
      <c r="T4708" s="337" t="s">
        <v>3778</v>
      </c>
      <c r="U4708" s="337" t="s">
        <v>3779</v>
      </c>
      <c r="V4708" s="337">
        <v>6.2</v>
      </c>
      <c r="W4708" s="337" t="s">
        <v>19695</v>
      </c>
      <c r="X4708" s="337" t="s">
        <v>19695</v>
      </c>
      <c r="Y4708" s="337" t="s">
        <v>19695</v>
      </c>
      <c r="Z4708" s="337" t="s">
        <v>1745</v>
      </c>
      <c r="AA4708" s="337" t="s">
        <v>1047</v>
      </c>
      <c r="AB4708" s="337" t="s">
        <v>854</v>
      </c>
      <c r="AC4708" s="337" t="s">
        <v>13530</v>
      </c>
    </row>
    <row r="4709" spans="1:29" ht="15.8" x14ac:dyDescent="0.25">
      <c r="A4709" s="337" t="s">
        <v>1723</v>
      </c>
      <c r="B4709" s="337" t="s">
        <v>6437</v>
      </c>
      <c r="C4709" s="337" t="s">
        <v>1725</v>
      </c>
      <c r="D4709" s="337" t="s">
        <v>1726</v>
      </c>
      <c r="E4709" s="337" t="s">
        <v>1861</v>
      </c>
      <c r="F4709" s="338">
        <v>42685</v>
      </c>
      <c r="G4709" s="337" t="s">
        <v>1862</v>
      </c>
      <c r="H4709" s="338">
        <v>42735</v>
      </c>
      <c r="I4709" s="337" t="s">
        <v>19695</v>
      </c>
      <c r="J4709" s="337" t="s">
        <v>36</v>
      </c>
      <c r="K4709" s="337" t="s">
        <v>19695</v>
      </c>
      <c r="L4709" s="337" t="s">
        <v>19695</v>
      </c>
      <c r="M4709" s="337" t="s">
        <v>19695</v>
      </c>
      <c r="N4709" s="337" t="s">
        <v>19695</v>
      </c>
      <c r="O4709" s="337" t="s">
        <v>19695</v>
      </c>
      <c r="P4709" s="337" t="s">
        <v>19695</v>
      </c>
      <c r="Q4709" s="337" t="s">
        <v>19695</v>
      </c>
      <c r="R4709" s="337" t="s">
        <v>117</v>
      </c>
      <c r="S4709" s="337" t="s">
        <v>6215</v>
      </c>
      <c r="T4709" s="337" t="s">
        <v>6438</v>
      </c>
      <c r="U4709" s="337" t="s">
        <v>6439</v>
      </c>
      <c r="V4709" s="337">
        <v>8</v>
      </c>
      <c r="W4709" s="337" t="s">
        <v>19695</v>
      </c>
      <c r="X4709" s="337" t="s">
        <v>19695</v>
      </c>
      <c r="Y4709" s="337" t="s">
        <v>19695</v>
      </c>
      <c r="Z4709" s="337" t="s">
        <v>1745</v>
      </c>
      <c r="AA4709" s="337" t="s">
        <v>735</v>
      </c>
      <c r="AB4709" s="337" t="s">
        <v>718</v>
      </c>
      <c r="AC4709" s="337" t="s">
        <v>15212</v>
      </c>
    </row>
    <row r="4710" spans="1:29" ht="15.8" x14ac:dyDescent="0.25">
      <c r="A4710" s="337" t="s">
        <v>1723</v>
      </c>
      <c r="B4710" s="337" t="s">
        <v>861</v>
      </c>
      <c r="C4710" s="337" t="s">
        <v>1821</v>
      </c>
      <c r="D4710" s="337" t="s">
        <v>449</v>
      </c>
      <c r="E4710" s="337" t="s">
        <v>1861</v>
      </c>
      <c r="F4710" s="338">
        <v>42685</v>
      </c>
      <c r="G4710" s="337" t="s">
        <v>1862</v>
      </c>
      <c r="H4710" s="338">
        <v>42735</v>
      </c>
      <c r="I4710" s="337" t="s">
        <v>19695</v>
      </c>
      <c r="J4710" s="337" t="s">
        <v>16</v>
      </c>
      <c r="K4710" s="337" t="s">
        <v>19695</v>
      </c>
      <c r="L4710" s="337" t="s">
        <v>19695</v>
      </c>
      <c r="M4710" s="337" t="s">
        <v>19695</v>
      </c>
      <c r="N4710" s="337" t="s">
        <v>19695</v>
      </c>
      <c r="O4710" s="337" t="s">
        <v>19695</v>
      </c>
      <c r="P4710" s="337" t="s">
        <v>19695</v>
      </c>
      <c r="Q4710" s="337" t="s">
        <v>19695</v>
      </c>
      <c r="R4710" s="337" t="s">
        <v>52</v>
      </c>
      <c r="S4710" s="337" t="s">
        <v>69</v>
      </c>
      <c r="T4710" s="337" t="s">
        <v>119</v>
      </c>
      <c r="U4710" s="337" t="s">
        <v>862</v>
      </c>
      <c r="V4710" s="337">
        <v>10</v>
      </c>
      <c r="W4710" s="337" t="s">
        <v>19695</v>
      </c>
      <c r="X4710" s="337" t="s">
        <v>19695</v>
      </c>
      <c r="Y4710" s="337" t="s">
        <v>19695</v>
      </c>
      <c r="Z4710" s="337" t="s">
        <v>1745</v>
      </c>
      <c r="AA4710" s="337" t="s">
        <v>853</v>
      </c>
      <c r="AB4710" s="337" t="s">
        <v>854</v>
      </c>
      <c r="AC4710" s="337" t="s">
        <v>15214</v>
      </c>
    </row>
    <row r="4711" spans="1:29" ht="15.8" x14ac:dyDescent="0.25">
      <c r="A4711" s="337" t="s">
        <v>1723</v>
      </c>
      <c r="B4711" s="337" t="s">
        <v>6436</v>
      </c>
      <c r="C4711" s="337" t="s">
        <v>1821</v>
      </c>
      <c r="D4711" s="337" t="s">
        <v>449</v>
      </c>
      <c r="E4711" s="337" t="s">
        <v>1861</v>
      </c>
      <c r="F4711" s="338">
        <v>42685</v>
      </c>
      <c r="G4711" s="337" t="s">
        <v>1862</v>
      </c>
      <c r="H4711" s="338">
        <v>42735</v>
      </c>
      <c r="I4711" s="337" t="s">
        <v>19695</v>
      </c>
      <c r="J4711" s="337" t="s">
        <v>36</v>
      </c>
      <c r="K4711" s="337" t="s">
        <v>19695</v>
      </c>
      <c r="L4711" s="337" t="s">
        <v>19695</v>
      </c>
      <c r="M4711" s="337" t="s">
        <v>19695</v>
      </c>
      <c r="N4711" s="337" t="s">
        <v>19695</v>
      </c>
      <c r="O4711" s="337" t="s">
        <v>19695</v>
      </c>
      <c r="P4711" s="337" t="s">
        <v>19695</v>
      </c>
      <c r="Q4711" s="337" t="s">
        <v>19695</v>
      </c>
      <c r="R4711" s="337" t="s">
        <v>920</v>
      </c>
      <c r="S4711" s="337" t="s">
        <v>921</v>
      </c>
      <c r="T4711" s="337" t="s">
        <v>922</v>
      </c>
      <c r="U4711" s="337" t="s">
        <v>922</v>
      </c>
      <c r="V4711" s="337">
        <v>12</v>
      </c>
      <c r="W4711" s="337" t="s">
        <v>19695</v>
      </c>
      <c r="X4711" s="337" t="s">
        <v>19695</v>
      </c>
      <c r="Y4711" s="337" t="s">
        <v>19695</v>
      </c>
      <c r="Z4711" s="337" t="s">
        <v>1745</v>
      </c>
      <c r="AA4711" s="337" t="s">
        <v>735</v>
      </c>
      <c r="AB4711" s="337" t="s">
        <v>718</v>
      </c>
      <c r="AC4711" s="337" t="s">
        <v>13725</v>
      </c>
    </row>
    <row r="4712" spans="1:29" ht="15.8" x14ac:dyDescent="0.25">
      <c r="A4712" s="337" t="s">
        <v>1723</v>
      </c>
      <c r="B4712" s="337" t="s">
        <v>6707</v>
      </c>
      <c r="C4712" s="337" t="s">
        <v>1821</v>
      </c>
      <c r="D4712" s="337" t="s">
        <v>449</v>
      </c>
      <c r="E4712" s="337" t="s">
        <v>1861</v>
      </c>
      <c r="F4712" s="338">
        <v>42685</v>
      </c>
      <c r="G4712" s="337" t="s">
        <v>1862</v>
      </c>
      <c r="H4712" s="338">
        <v>42735</v>
      </c>
      <c r="I4712" s="337" t="s">
        <v>19695</v>
      </c>
      <c r="J4712" s="337" t="s">
        <v>36</v>
      </c>
      <c r="K4712" s="337" t="s">
        <v>19695</v>
      </c>
      <c r="L4712" s="337" t="s">
        <v>19695</v>
      </c>
      <c r="M4712" s="337" t="s">
        <v>19695</v>
      </c>
      <c r="N4712" s="337" t="s">
        <v>19695</v>
      </c>
      <c r="O4712" s="337" t="s">
        <v>19695</v>
      </c>
      <c r="P4712" s="337" t="s">
        <v>19695</v>
      </c>
      <c r="Q4712" s="337" t="s">
        <v>19695</v>
      </c>
      <c r="R4712" s="337" t="s">
        <v>144</v>
      </c>
      <c r="S4712" s="337" t="s">
        <v>2124</v>
      </c>
      <c r="T4712" s="337" t="s">
        <v>6135</v>
      </c>
      <c r="U4712" s="337" t="s">
        <v>6708</v>
      </c>
      <c r="V4712" s="337">
        <v>10</v>
      </c>
      <c r="W4712" s="337" t="s">
        <v>19695</v>
      </c>
      <c r="X4712" s="337" t="s">
        <v>19695</v>
      </c>
      <c r="Y4712" s="337" t="s">
        <v>19695</v>
      </c>
      <c r="Z4712" s="337" t="s">
        <v>1745</v>
      </c>
      <c r="AA4712" s="337" t="s">
        <v>853</v>
      </c>
      <c r="AB4712" s="337" t="s">
        <v>854</v>
      </c>
      <c r="AC4712" s="337" t="s">
        <v>13728</v>
      </c>
    </row>
    <row r="4713" spans="1:29" ht="15.8" x14ac:dyDescent="0.25">
      <c r="A4713" s="337" t="s">
        <v>1723</v>
      </c>
      <c r="B4713" s="337" t="s">
        <v>6445</v>
      </c>
      <c r="C4713" s="337" t="s">
        <v>1821</v>
      </c>
      <c r="D4713" s="337" t="s">
        <v>449</v>
      </c>
      <c r="E4713" s="337" t="s">
        <v>1861</v>
      </c>
      <c r="F4713" s="338">
        <v>42685</v>
      </c>
      <c r="G4713" s="337" t="s">
        <v>1862</v>
      </c>
      <c r="H4713" s="338">
        <v>42735</v>
      </c>
      <c r="I4713" s="337" t="s">
        <v>19695</v>
      </c>
      <c r="J4713" s="337" t="s">
        <v>36</v>
      </c>
      <c r="K4713" s="337" t="s">
        <v>19695</v>
      </c>
      <c r="L4713" s="337" t="s">
        <v>19695</v>
      </c>
      <c r="M4713" s="337" t="s">
        <v>19695</v>
      </c>
      <c r="N4713" s="337" t="s">
        <v>19695</v>
      </c>
      <c r="O4713" s="337" t="s">
        <v>19695</v>
      </c>
      <c r="P4713" s="337" t="s">
        <v>19695</v>
      </c>
      <c r="Q4713" s="337" t="s">
        <v>19695</v>
      </c>
      <c r="R4713" s="337" t="s">
        <v>117</v>
      </c>
      <c r="S4713" s="337" t="s">
        <v>1867</v>
      </c>
      <c r="T4713" s="337" t="s">
        <v>2131</v>
      </c>
      <c r="U4713" s="337" t="s">
        <v>6446</v>
      </c>
      <c r="V4713" s="337">
        <v>10</v>
      </c>
      <c r="W4713" s="337" t="s">
        <v>19695</v>
      </c>
      <c r="X4713" s="337" t="s">
        <v>19695</v>
      </c>
      <c r="Y4713" s="337" t="s">
        <v>19695</v>
      </c>
      <c r="Z4713" s="337" t="s">
        <v>1745</v>
      </c>
      <c r="AA4713" s="337" t="s">
        <v>735</v>
      </c>
      <c r="AB4713" s="337" t="s">
        <v>718</v>
      </c>
      <c r="AC4713" s="337" t="s">
        <v>13729</v>
      </c>
    </row>
    <row r="4714" spans="1:29" ht="15.8" x14ac:dyDescent="0.25">
      <c r="A4714" s="337" t="s">
        <v>1723</v>
      </c>
      <c r="B4714" s="337" t="s">
        <v>785</v>
      </c>
      <c r="C4714" s="337" t="s">
        <v>1821</v>
      </c>
      <c r="D4714" s="337" t="s">
        <v>449</v>
      </c>
      <c r="E4714" s="337" t="s">
        <v>1861</v>
      </c>
      <c r="F4714" s="338">
        <v>42685</v>
      </c>
      <c r="G4714" s="337" t="s">
        <v>1862</v>
      </c>
      <c r="H4714" s="338">
        <v>42735</v>
      </c>
      <c r="I4714" s="337" t="s">
        <v>19695</v>
      </c>
      <c r="J4714" s="337" t="s">
        <v>16</v>
      </c>
      <c r="K4714" s="337" t="s">
        <v>19695</v>
      </c>
      <c r="L4714" s="337" t="s">
        <v>19695</v>
      </c>
      <c r="M4714" s="337" t="s">
        <v>19695</v>
      </c>
      <c r="N4714" s="337" t="s">
        <v>19695</v>
      </c>
      <c r="O4714" s="337" t="s">
        <v>19695</v>
      </c>
      <c r="P4714" s="337" t="s">
        <v>19695</v>
      </c>
      <c r="Q4714" s="337" t="s">
        <v>19695</v>
      </c>
      <c r="R4714" s="337" t="s">
        <v>134</v>
      </c>
      <c r="S4714" s="337" t="s">
        <v>782</v>
      </c>
      <c r="T4714" s="337" t="s">
        <v>135</v>
      </c>
      <c r="U4714" s="337" t="s">
        <v>786</v>
      </c>
      <c r="V4714" s="337">
        <v>8</v>
      </c>
      <c r="W4714" s="337" t="s">
        <v>19695</v>
      </c>
      <c r="X4714" s="337" t="s">
        <v>19695</v>
      </c>
      <c r="Y4714" s="337" t="s">
        <v>19695</v>
      </c>
      <c r="Z4714" s="337" t="s">
        <v>1745</v>
      </c>
      <c r="AA4714" s="337" t="s">
        <v>735</v>
      </c>
      <c r="AB4714" s="337" t="s">
        <v>718</v>
      </c>
      <c r="AC4714" s="337" t="s">
        <v>13731</v>
      </c>
    </row>
    <row r="4715" spans="1:29" ht="15.8" x14ac:dyDescent="0.25">
      <c r="A4715" s="337" t="s">
        <v>1723</v>
      </c>
      <c r="B4715" s="337" t="s">
        <v>4092</v>
      </c>
      <c r="C4715" s="337" t="s">
        <v>1821</v>
      </c>
      <c r="D4715" s="337" t="s">
        <v>449</v>
      </c>
      <c r="E4715" s="337" t="s">
        <v>1861</v>
      </c>
      <c r="F4715" s="338">
        <v>42685</v>
      </c>
      <c r="G4715" s="337" t="s">
        <v>1862</v>
      </c>
      <c r="H4715" s="338">
        <v>42735</v>
      </c>
      <c r="I4715" s="337" t="s">
        <v>19695</v>
      </c>
      <c r="J4715" s="337" t="s">
        <v>36</v>
      </c>
      <c r="K4715" s="337" t="s">
        <v>19695</v>
      </c>
      <c r="L4715" s="337" t="s">
        <v>19695</v>
      </c>
      <c r="M4715" s="337" t="s">
        <v>19695</v>
      </c>
      <c r="N4715" s="337" t="s">
        <v>19695</v>
      </c>
      <c r="O4715" s="337" t="s">
        <v>19695</v>
      </c>
      <c r="P4715" s="337" t="s">
        <v>19695</v>
      </c>
      <c r="Q4715" s="337" t="s">
        <v>19695</v>
      </c>
      <c r="R4715" s="337" t="s">
        <v>109</v>
      </c>
      <c r="S4715" s="337" t="s">
        <v>1122</v>
      </c>
      <c r="T4715" s="337" t="s">
        <v>2871</v>
      </c>
      <c r="U4715" s="337" t="s">
        <v>2885</v>
      </c>
      <c r="V4715" s="337">
        <v>8</v>
      </c>
      <c r="W4715" s="337" t="s">
        <v>19695</v>
      </c>
      <c r="X4715" s="337" t="s">
        <v>19695</v>
      </c>
      <c r="Y4715" s="337" t="s">
        <v>19695</v>
      </c>
      <c r="Z4715" s="337" t="s">
        <v>1753</v>
      </c>
      <c r="AA4715" s="337" t="s">
        <v>766</v>
      </c>
      <c r="AB4715" s="337" t="s">
        <v>718</v>
      </c>
      <c r="AC4715" s="337" t="s">
        <v>13530</v>
      </c>
    </row>
    <row r="4716" spans="1:29" ht="15.8" x14ac:dyDescent="0.25">
      <c r="A4716" s="337" t="s">
        <v>1723</v>
      </c>
      <c r="B4716" s="337" t="s">
        <v>3990</v>
      </c>
      <c r="C4716" s="337" t="s">
        <v>1821</v>
      </c>
      <c r="D4716" s="337" t="s">
        <v>449</v>
      </c>
      <c r="E4716" s="337" t="s">
        <v>1861</v>
      </c>
      <c r="F4716" s="338">
        <v>42685</v>
      </c>
      <c r="G4716" s="337" t="s">
        <v>1862</v>
      </c>
      <c r="H4716" s="338">
        <v>42735</v>
      </c>
      <c r="I4716" s="337" t="s">
        <v>19695</v>
      </c>
      <c r="J4716" s="337" t="s">
        <v>36</v>
      </c>
      <c r="K4716" s="337" t="s">
        <v>19695</v>
      </c>
      <c r="L4716" s="337" t="s">
        <v>19695</v>
      </c>
      <c r="M4716" s="337" t="s">
        <v>19695</v>
      </c>
      <c r="N4716" s="337" t="s">
        <v>19695</v>
      </c>
      <c r="O4716" s="337" t="s">
        <v>19695</v>
      </c>
      <c r="P4716" s="337" t="s">
        <v>19695</v>
      </c>
      <c r="Q4716" s="337" t="s">
        <v>19695</v>
      </c>
      <c r="R4716" s="337" t="s">
        <v>18</v>
      </c>
      <c r="S4716" s="337" t="s">
        <v>1072</v>
      </c>
      <c r="T4716" s="337" t="s">
        <v>3991</v>
      </c>
      <c r="U4716" s="337" t="s">
        <v>3193</v>
      </c>
      <c r="V4716" s="337">
        <v>10</v>
      </c>
      <c r="W4716" s="337" t="s">
        <v>19695</v>
      </c>
      <c r="X4716" s="337" t="s">
        <v>19695</v>
      </c>
      <c r="Y4716" s="337" t="s">
        <v>19695</v>
      </c>
      <c r="Z4716" s="337" t="s">
        <v>1753</v>
      </c>
      <c r="AA4716" s="337" t="s">
        <v>735</v>
      </c>
      <c r="AB4716" s="337" t="s">
        <v>718</v>
      </c>
      <c r="AC4716" s="337" t="s">
        <v>13530</v>
      </c>
    </row>
    <row r="4717" spans="1:29" ht="15.8" x14ac:dyDescent="0.25">
      <c r="A4717" s="337" t="s">
        <v>1723</v>
      </c>
      <c r="B4717" s="337" t="s">
        <v>2077</v>
      </c>
      <c r="C4717" s="337" t="s">
        <v>1821</v>
      </c>
      <c r="D4717" s="337" t="s">
        <v>449</v>
      </c>
      <c r="E4717" s="337" t="s">
        <v>1861</v>
      </c>
      <c r="F4717" s="338">
        <v>42685</v>
      </c>
      <c r="G4717" s="337" t="s">
        <v>1862</v>
      </c>
      <c r="H4717" s="338">
        <v>42735</v>
      </c>
      <c r="I4717" s="337" t="s">
        <v>19695</v>
      </c>
      <c r="J4717" s="337" t="s">
        <v>36</v>
      </c>
      <c r="K4717" s="337" t="s">
        <v>19695</v>
      </c>
      <c r="L4717" s="337" t="s">
        <v>19695</v>
      </c>
      <c r="M4717" s="337" t="s">
        <v>19695</v>
      </c>
      <c r="N4717" s="337" t="s">
        <v>19695</v>
      </c>
      <c r="O4717" s="337" t="s">
        <v>19695</v>
      </c>
      <c r="P4717" s="337" t="s">
        <v>19695</v>
      </c>
      <c r="Q4717" s="337" t="s">
        <v>19695</v>
      </c>
      <c r="R4717" s="337" t="s">
        <v>18</v>
      </c>
      <c r="S4717" s="337" t="s">
        <v>78</v>
      </c>
      <c r="T4717" s="337" t="s">
        <v>2078</v>
      </c>
      <c r="U4717" s="337" t="s">
        <v>2079</v>
      </c>
      <c r="V4717" s="337">
        <v>6</v>
      </c>
      <c r="W4717" s="337" t="s">
        <v>19695</v>
      </c>
      <c r="X4717" s="337" t="s">
        <v>19695</v>
      </c>
      <c r="Y4717" s="337" t="s">
        <v>19695</v>
      </c>
      <c r="Z4717" s="337" t="s">
        <v>1753</v>
      </c>
      <c r="AA4717" s="337" t="s">
        <v>735</v>
      </c>
      <c r="AB4717" s="337" t="s">
        <v>718</v>
      </c>
      <c r="AC4717" s="337" t="s">
        <v>13530</v>
      </c>
    </row>
    <row r="4718" spans="1:29" ht="15.8" x14ac:dyDescent="0.25">
      <c r="A4718" s="337" t="s">
        <v>1723</v>
      </c>
      <c r="B4718" s="337" t="s">
        <v>3105</v>
      </c>
      <c r="C4718" s="337" t="s">
        <v>1821</v>
      </c>
      <c r="D4718" s="337" t="s">
        <v>449</v>
      </c>
      <c r="E4718" s="337" t="s">
        <v>1861</v>
      </c>
      <c r="F4718" s="338">
        <v>42685</v>
      </c>
      <c r="G4718" s="337" t="s">
        <v>1862</v>
      </c>
      <c r="H4718" s="338">
        <v>42735</v>
      </c>
      <c r="I4718" s="337" t="s">
        <v>19695</v>
      </c>
      <c r="J4718" s="337" t="s">
        <v>36</v>
      </c>
      <c r="K4718" s="337" t="s">
        <v>19695</v>
      </c>
      <c r="L4718" s="337" t="s">
        <v>19695</v>
      </c>
      <c r="M4718" s="337" t="s">
        <v>19695</v>
      </c>
      <c r="N4718" s="337" t="s">
        <v>19695</v>
      </c>
      <c r="O4718" s="337" t="s">
        <v>19695</v>
      </c>
      <c r="P4718" s="337" t="s">
        <v>19695</v>
      </c>
      <c r="Q4718" s="337" t="s">
        <v>19695</v>
      </c>
      <c r="R4718" s="337" t="s">
        <v>18</v>
      </c>
      <c r="S4718" s="337" t="s">
        <v>1033</v>
      </c>
      <c r="T4718" s="337" t="s">
        <v>3098</v>
      </c>
      <c r="U4718" s="337" t="s">
        <v>2544</v>
      </c>
      <c r="V4718" s="337">
        <v>6</v>
      </c>
      <c r="W4718" s="337" t="s">
        <v>19695</v>
      </c>
      <c r="X4718" s="337" t="s">
        <v>19695</v>
      </c>
      <c r="Y4718" s="337" t="s">
        <v>19695</v>
      </c>
      <c r="Z4718" s="337" t="s">
        <v>1753</v>
      </c>
      <c r="AA4718" s="337" t="s">
        <v>717</v>
      </c>
      <c r="AB4718" s="337" t="s">
        <v>718</v>
      </c>
      <c r="AC4718" s="337" t="s">
        <v>13530</v>
      </c>
    </row>
    <row r="4719" spans="1:29" ht="15.8" x14ac:dyDescent="0.25">
      <c r="A4719" s="337" t="s">
        <v>1723</v>
      </c>
      <c r="B4719" s="337" t="s">
        <v>2884</v>
      </c>
      <c r="C4719" s="337" t="s">
        <v>1821</v>
      </c>
      <c r="D4719" s="337" t="s">
        <v>449</v>
      </c>
      <c r="E4719" s="337" t="s">
        <v>1861</v>
      </c>
      <c r="F4719" s="338">
        <v>42685</v>
      </c>
      <c r="G4719" s="337" t="s">
        <v>1862</v>
      </c>
      <c r="H4719" s="338">
        <v>42735</v>
      </c>
      <c r="I4719" s="337" t="s">
        <v>19695</v>
      </c>
      <c r="J4719" s="337" t="s">
        <v>36</v>
      </c>
      <c r="K4719" s="337" t="s">
        <v>19695</v>
      </c>
      <c r="L4719" s="337" t="s">
        <v>19695</v>
      </c>
      <c r="M4719" s="337" t="s">
        <v>19695</v>
      </c>
      <c r="N4719" s="337" t="s">
        <v>19695</v>
      </c>
      <c r="O4719" s="337" t="s">
        <v>19695</v>
      </c>
      <c r="P4719" s="337" t="s">
        <v>19695</v>
      </c>
      <c r="Q4719" s="337" t="s">
        <v>19695</v>
      </c>
      <c r="R4719" s="337" t="s">
        <v>109</v>
      </c>
      <c r="S4719" s="337" t="s">
        <v>1122</v>
      </c>
      <c r="T4719" s="337" t="s">
        <v>1292</v>
      </c>
      <c r="U4719" s="337" t="s">
        <v>2885</v>
      </c>
      <c r="V4719" s="337">
        <v>8</v>
      </c>
      <c r="W4719" s="337" t="s">
        <v>19695</v>
      </c>
      <c r="X4719" s="337" t="s">
        <v>19695</v>
      </c>
      <c r="Y4719" s="337" t="s">
        <v>19695</v>
      </c>
      <c r="Z4719" s="337" t="s">
        <v>1753</v>
      </c>
      <c r="AA4719" s="337" t="s">
        <v>766</v>
      </c>
      <c r="AB4719" s="337" t="s">
        <v>718</v>
      </c>
      <c r="AC4719" s="337" t="s">
        <v>13530</v>
      </c>
    </row>
    <row r="4720" spans="1:29" ht="15.8" x14ac:dyDescent="0.25">
      <c r="A4720" s="337" t="s">
        <v>1723</v>
      </c>
      <c r="B4720" s="337" t="s">
        <v>3143</v>
      </c>
      <c r="C4720" s="337" t="s">
        <v>1821</v>
      </c>
      <c r="D4720" s="337" t="s">
        <v>449</v>
      </c>
      <c r="E4720" s="337" t="s">
        <v>1861</v>
      </c>
      <c r="F4720" s="338">
        <v>42685</v>
      </c>
      <c r="G4720" s="337" t="s">
        <v>1862</v>
      </c>
      <c r="H4720" s="338">
        <v>42735</v>
      </c>
      <c r="I4720" s="337" t="s">
        <v>19695</v>
      </c>
      <c r="J4720" s="337" t="s">
        <v>16</v>
      </c>
      <c r="K4720" s="337" t="s">
        <v>19695</v>
      </c>
      <c r="L4720" s="337" t="s">
        <v>19695</v>
      </c>
      <c r="M4720" s="337" t="s">
        <v>19695</v>
      </c>
      <c r="N4720" s="337" t="s">
        <v>19695</v>
      </c>
      <c r="O4720" s="337" t="s">
        <v>19695</v>
      </c>
      <c r="P4720" s="337" t="s">
        <v>19695</v>
      </c>
      <c r="Q4720" s="337" t="s">
        <v>19695</v>
      </c>
      <c r="R4720" s="337" t="s">
        <v>52</v>
      </c>
      <c r="S4720" s="337" t="s">
        <v>120</v>
      </c>
      <c r="T4720" s="337" t="s">
        <v>3144</v>
      </c>
      <c r="U4720" s="337" t="s">
        <v>3145</v>
      </c>
      <c r="V4720" s="337">
        <v>8</v>
      </c>
      <c r="W4720" s="337" t="s">
        <v>19695</v>
      </c>
      <c r="X4720" s="337" t="s">
        <v>19695</v>
      </c>
      <c r="Y4720" s="337" t="s">
        <v>19695</v>
      </c>
      <c r="Z4720" s="337" t="s">
        <v>1753</v>
      </c>
      <c r="AA4720" s="337" t="s">
        <v>735</v>
      </c>
      <c r="AB4720" s="337" t="s">
        <v>718</v>
      </c>
      <c r="AC4720" s="337" t="s">
        <v>13530</v>
      </c>
    </row>
    <row r="4721" spans="1:29" ht="15.8" x14ac:dyDescent="0.25">
      <c r="A4721" s="337" t="s">
        <v>1723</v>
      </c>
      <c r="B4721" s="337" t="s">
        <v>3158</v>
      </c>
      <c r="C4721" s="337" t="s">
        <v>1821</v>
      </c>
      <c r="D4721" s="337" t="s">
        <v>449</v>
      </c>
      <c r="E4721" s="337" t="s">
        <v>1861</v>
      </c>
      <c r="F4721" s="338">
        <v>42685</v>
      </c>
      <c r="G4721" s="337" t="s">
        <v>1862</v>
      </c>
      <c r="H4721" s="338">
        <v>42735</v>
      </c>
      <c r="I4721" s="337" t="s">
        <v>19695</v>
      </c>
      <c r="J4721" s="337" t="s">
        <v>36</v>
      </c>
      <c r="K4721" s="337" t="s">
        <v>19695</v>
      </c>
      <c r="L4721" s="337" t="s">
        <v>19695</v>
      </c>
      <c r="M4721" s="337" t="s">
        <v>19695</v>
      </c>
      <c r="N4721" s="337" t="s">
        <v>19695</v>
      </c>
      <c r="O4721" s="337" t="s">
        <v>19695</v>
      </c>
      <c r="P4721" s="337" t="s">
        <v>19695</v>
      </c>
      <c r="Q4721" s="337" t="s">
        <v>19695</v>
      </c>
      <c r="R4721" s="337" t="s">
        <v>52</v>
      </c>
      <c r="S4721" s="337" t="s">
        <v>857</v>
      </c>
      <c r="T4721" s="337" t="s">
        <v>3159</v>
      </c>
      <c r="U4721" s="337" t="s">
        <v>3160</v>
      </c>
      <c r="V4721" s="337">
        <v>8</v>
      </c>
      <c r="W4721" s="337" t="s">
        <v>19695</v>
      </c>
      <c r="X4721" s="337" t="s">
        <v>19695</v>
      </c>
      <c r="Y4721" s="337" t="s">
        <v>19695</v>
      </c>
      <c r="Z4721" s="337" t="s">
        <v>1753</v>
      </c>
      <c r="AA4721" s="337" t="s">
        <v>735</v>
      </c>
      <c r="AB4721" s="337" t="s">
        <v>718</v>
      </c>
      <c r="AC4721" s="337" t="s">
        <v>13530</v>
      </c>
    </row>
    <row r="4722" spans="1:29" ht="15.8" x14ac:dyDescent="0.25">
      <c r="A4722" s="337" t="s">
        <v>1723</v>
      </c>
      <c r="B4722" s="337" t="s">
        <v>3308</v>
      </c>
      <c r="C4722" s="337" t="s">
        <v>1725</v>
      </c>
      <c r="D4722" s="337" t="s">
        <v>13527</v>
      </c>
      <c r="E4722" s="337" t="s">
        <v>1861</v>
      </c>
      <c r="F4722" s="338">
        <v>42685</v>
      </c>
      <c r="G4722" s="337" t="s">
        <v>1862</v>
      </c>
      <c r="H4722" s="338">
        <v>42735</v>
      </c>
      <c r="I4722" s="337" t="s">
        <v>19695</v>
      </c>
      <c r="J4722" s="337" t="s">
        <v>36</v>
      </c>
      <c r="K4722" s="337" t="s">
        <v>19695</v>
      </c>
      <c r="L4722" s="337" t="s">
        <v>19695</v>
      </c>
      <c r="M4722" s="337" t="s">
        <v>19695</v>
      </c>
      <c r="N4722" s="337" t="s">
        <v>19695</v>
      </c>
      <c r="O4722" s="337" t="s">
        <v>19695</v>
      </c>
      <c r="P4722" s="337" t="s">
        <v>19695</v>
      </c>
      <c r="Q4722" s="337" t="s">
        <v>19695</v>
      </c>
      <c r="R4722" s="337" t="s">
        <v>52</v>
      </c>
      <c r="S4722" s="337" t="s">
        <v>142</v>
      </c>
      <c r="T4722" s="337" t="s">
        <v>3309</v>
      </c>
      <c r="U4722" s="337" t="s">
        <v>3310</v>
      </c>
      <c r="V4722" s="337">
        <v>8</v>
      </c>
      <c r="W4722" s="337" t="s">
        <v>19695</v>
      </c>
      <c r="X4722" s="337" t="s">
        <v>19695</v>
      </c>
      <c r="Y4722" s="337" t="s">
        <v>19695</v>
      </c>
      <c r="Z4722" s="337" t="s">
        <v>1753</v>
      </c>
      <c r="AA4722" s="337" t="s">
        <v>735</v>
      </c>
      <c r="AB4722" s="337" t="s">
        <v>718</v>
      </c>
      <c r="AC4722" s="337" t="s">
        <v>13530</v>
      </c>
    </row>
    <row r="4723" spans="1:29" ht="15.8" x14ac:dyDescent="0.25">
      <c r="A4723" s="337" t="s">
        <v>1723</v>
      </c>
      <c r="B4723" s="337" t="s">
        <v>3577</v>
      </c>
      <c r="C4723" s="337" t="s">
        <v>1821</v>
      </c>
      <c r="D4723" s="337" t="s">
        <v>449</v>
      </c>
      <c r="E4723" s="337" t="s">
        <v>1861</v>
      </c>
      <c r="F4723" s="338">
        <v>42685</v>
      </c>
      <c r="G4723" s="337" t="s">
        <v>1862</v>
      </c>
      <c r="H4723" s="338">
        <v>42735</v>
      </c>
      <c r="I4723" s="337" t="s">
        <v>19695</v>
      </c>
      <c r="J4723" s="337" t="s">
        <v>16</v>
      </c>
      <c r="K4723" s="337" t="s">
        <v>19695</v>
      </c>
      <c r="L4723" s="337" t="s">
        <v>19695</v>
      </c>
      <c r="M4723" s="337" t="s">
        <v>19695</v>
      </c>
      <c r="N4723" s="337" t="s">
        <v>19695</v>
      </c>
      <c r="O4723" s="337" t="s">
        <v>19695</v>
      </c>
      <c r="P4723" s="337" t="s">
        <v>19695</v>
      </c>
      <c r="Q4723" s="337" t="s">
        <v>19695</v>
      </c>
      <c r="R4723" s="337" t="s">
        <v>56</v>
      </c>
      <c r="S4723" s="337" t="s">
        <v>57</v>
      </c>
      <c r="T4723" s="337" t="s">
        <v>3578</v>
      </c>
      <c r="U4723" s="337" t="s">
        <v>3579</v>
      </c>
      <c r="V4723" s="337">
        <v>8</v>
      </c>
      <c r="W4723" s="337" t="s">
        <v>19695</v>
      </c>
      <c r="X4723" s="337" t="s">
        <v>19695</v>
      </c>
      <c r="Y4723" s="337" t="s">
        <v>19695</v>
      </c>
      <c r="Z4723" s="337" t="s">
        <v>1753</v>
      </c>
      <c r="AA4723" s="337" t="s">
        <v>735</v>
      </c>
      <c r="AB4723" s="337" t="s">
        <v>718</v>
      </c>
      <c r="AC4723" s="337" t="s">
        <v>13530</v>
      </c>
    </row>
    <row r="4724" spans="1:29" ht="15.8" x14ac:dyDescent="0.25">
      <c r="A4724" s="337" t="s">
        <v>1723</v>
      </c>
      <c r="B4724" s="337" t="s">
        <v>3087</v>
      </c>
      <c r="C4724" s="337" t="s">
        <v>1821</v>
      </c>
      <c r="D4724" s="337" t="s">
        <v>449</v>
      </c>
      <c r="E4724" s="337" t="s">
        <v>1861</v>
      </c>
      <c r="F4724" s="338">
        <v>42685</v>
      </c>
      <c r="G4724" s="337" t="s">
        <v>1862</v>
      </c>
      <c r="H4724" s="338">
        <v>42735</v>
      </c>
      <c r="I4724" s="337" t="s">
        <v>19695</v>
      </c>
      <c r="J4724" s="337" t="s">
        <v>36</v>
      </c>
      <c r="K4724" s="337" t="s">
        <v>19695</v>
      </c>
      <c r="L4724" s="337" t="s">
        <v>19695</v>
      </c>
      <c r="M4724" s="337" t="s">
        <v>19695</v>
      </c>
      <c r="N4724" s="337" t="s">
        <v>19695</v>
      </c>
      <c r="O4724" s="337" t="s">
        <v>19695</v>
      </c>
      <c r="P4724" s="337" t="s">
        <v>19695</v>
      </c>
      <c r="Q4724" s="337" t="s">
        <v>19695</v>
      </c>
      <c r="R4724" s="337" t="s">
        <v>98</v>
      </c>
      <c r="S4724" s="337" t="s">
        <v>1166</v>
      </c>
      <c r="T4724" s="337" t="s">
        <v>104</v>
      </c>
      <c r="U4724" s="337" t="s">
        <v>1688</v>
      </c>
      <c r="V4724" s="337">
        <v>12</v>
      </c>
      <c r="W4724" s="337" t="s">
        <v>19695</v>
      </c>
      <c r="X4724" s="337" t="s">
        <v>19695</v>
      </c>
      <c r="Y4724" s="337" t="s">
        <v>19695</v>
      </c>
      <c r="Z4724" s="337" t="s">
        <v>1753</v>
      </c>
      <c r="AA4724" s="337" t="s">
        <v>735</v>
      </c>
      <c r="AB4724" s="337" t="s">
        <v>718</v>
      </c>
      <c r="AC4724" s="337" t="s">
        <v>13530</v>
      </c>
    </row>
    <row r="4725" spans="1:29" ht="15.8" x14ac:dyDescent="0.25">
      <c r="A4725" s="337" t="s">
        <v>1723</v>
      </c>
      <c r="B4725" s="337" t="s">
        <v>3635</v>
      </c>
      <c r="C4725" s="337" t="s">
        <v>1821</v>
      </c>
      <c r="D4725" s="337" t="s">
        <v>449</v>
      </c>
      <c r="E4725" s="337" t="s">
        <v>1861</v>
      </c>
      <c r="F4725" s="338">
        <v>42685</v>
      </c>
      <c r="G4725" s="337" t="s">
        <v>1862</v>
      </c>
      <c r="H4725" s="338">
        <v>42735</v>
      </c>
      <c r="I4725" s="337" t="s">
        <v>19695</v>
      </c>
      <c r="J4725" s="337" t="s">
        <v>36</v>
      </c>
      <c r="K4725" s="337" t="s">
        <v>19695</v>
      </c>
      <c r="L4725" s="337" t="s">
        <v>19695</v>
      </c>
      <c r="M4725" s="337" t="s">
        <v>19695</v>
      </c>
      <c r="N4725" s="337" t="s">
        <v>19695</v>
      </c>
      <c r="O4725" s="337" t="s">
        <v>19695</v>
      </c>
      <c r="P4725" s="337" t="s">
        <v>19695</v>
      </c>
      <c r="Q4725" s="337" t="s">
        <v>19695</v>
      </c>
      <c r="R4725" s="337" t="s">
        <v>1999</v>
      </c>
      <c r="S4725" s="337" t="s">
        <v>1999</v>
      </c>
      <c r="T4725" s="337" t="s">
        <v>3636</v>
      </c>
      <c r="U4725" s="337" t="s">
        <v>3636</v>
      </c>
      <c r="V4725" s="337">
        <v>12</v>
      </c>
      <c r="W4725" s="337" t="s">
        <v>19695</v>
      </c>
      <c r="X4725" s="337" t="s">
        <v>19695</v>
      </c>
      <c r="Y4725" s="337" t="s">
        <v>19695</v>
      </c>
      <c r="Z4725" s="337" t="s">
        <v>1753</v>
      </c>
      <c r="AA4725" s="337" t="s">
        <v>735</v>
      </c>
      <c r="AB4725" s="337" t="s">
        <v>718</v>
      </c>
      <c r="AC4725" s="337" t="s">
        <v>13530</v>
      </c>
    </row>
    <row r="4726" spans="1:29" ht="15.8" x14ac:dyDescent="0.25">
      <c r="A4726" s="337" t="s">
        <v>1723</v>
      </c>
      <c r="B4726" s="337" t="s">
        <v>4221</v>
      </c>
      <c r="C4726" s="337" t="s">
        <v>1821</v>
      </c>
      <c r="D4726" s="337" t="s">
        <v>449</v>
      </c>
      <c r="E4726" s="337" t="s">
        <v>1861</v>
      </c>
      <c r="F4726" s="338">
        <v>42685</v>
      </c>
      <c r="G4726" s="337" t="s">
        <v>1862</v>
      </c>
      <c r="H4726" s="338">
        <v>42735</v>
      </c>
      <c r="I4726" s="337" t="s">
        <v>19695</v>
      </c>
      <c r="J4726" s="337" t="s">
        <v>36</v>
      </c>
      <c r="K4726" s="337" t="s">
        <v>19695</v>
      </c>
      <c r="L4726" s="337" t="s">
        <v>19695</v>
      </c>
      <c r="M4726" s="337" t="s">
        <v>19695</v>
      </c>
      <c r="N4726" s="337" t="s">
        <v>19695</v>
      </c>
      <c r="O4726" s="337" t="s">
        <v>19695</v>
      </c>
      <c r="P4726" s="337" t="s">
        <v>19695</v>
      </c>
      <c r="Q4726" s="337" t="s">
        <v>19695</v>
      </c>
      <c r="R4726" s="337" t="s">
        <v>98</v>
      </c>
      <c r="S4726" s="337" t="s">
        <v>1176</v>
      </c>
      <c r="T4726" s="337" t="s">
        <v>1176</v>
      </c>
      <c r="U4726" s="337" t="s">
        <v>4222</v>
      </c>
      <c r="V4726" s="337">
        <v>4</v>
      </c>
      <c r="W4726" s="337" t="s">
        <v>19695</v>
      </c>
      <c r="X4726" s="337" t="s">
        <v>19695</v>
      </c>
      <c r="Y4726" s="337" t="s">
        <v>19695</v>
      </c>
      <c r="Z4726" s="337" t="s">
        <v>1753</v>
      </c>
      <c r="AA4726" s="337" t="s">
        <v>735</v>
      </c>
      <c r="AB4726" s="337" t="s">
        <v>718</v>
      </c>
      <c r="AC4726" s="337" t="s">
        <v>13634</v>
      </c>
    </row>
    <row r="4727" spans="1:29" ht="15.8" x14ac:dyDescent="0.25">
      <c r="A4727" s="337" t="s">
        <v>1723</v>
      </c>
      <c r="B4727" s="337" t="s">
        <v>1886</v>
      </c>
      <c r="C4727" s="337" t="s">
        <v>1821</v>
      </c>
      <c r="D4727" s="337" t="s">
        <v>449</v>
      </c>
      <c r="E4727" s="337" t="s">
        <v>1861</v>
      </c>
      <c r="F4727" s="338">
        <v>42685</v>
      </c>
      <c r="G4727" s="337" t="s">
        <v>1862</v>
      </c>
      <c r="H4727" s="338">
        <v>42735</v>
      </c>
      <c r="I4727" s="337" t="s">
        <v>19695</v>
      </c>
      <c r="J4727" s="337" t="s">
        <v>36</v>
      </c>
      <c r="K4727" s="337" t="s">
        <v>19695</v>
      </c>
      <c r="L4727" s="337" t="s">
        <v>19695</v>
      </c>
      <c r="M4727" s="337" t="s">
        <v>19695</v>
      </c>
      <c r="N4727" s="337" t="s">
        <v>19695</v>
      </c>
      <c r="O4727" s="337" t="s">
        <v>19695</v>
      </c>
      <c r="P4727" s="337" t="s">
        <v>19695</v>
      </c>
      <c r="Q4727" s="337" t="s">
        <v>19695</v>
      </c>
      <c r="R4727" s="337" t="s">
        <v>98</v>
      </c>
      <c r="S4727" s="337" t="s">
        <v>124</v>
      </c>
      <c r="T4727" s="337" t="s">
        <v>1887</v>
      </c>
      <c r="U4727" s="337" t="s">
        <v>57</v>
      </c>
      <c r="V4727" s="337">
        <v>10</v>
      </c>
      <c r="W4727" s="337" t="s">
        <v>19695</v>
      </c>
      <c r="X4727" s="337" t="s">
        <v>19695</v>
      </c>
      <c r="Y4727" s="337" t="s">
        <v>19695</v>
      </c>
      <c r="Z4727" s="337" t="s">
        <v>1753</v>
      </c>
      <c r="AA4727" s="337" t="s">
        <v>735</v>
      </c>
      <c r="AB4727" s="337" t="s">
        <v>718</v>
      </c>
      <c r="AC4727" s="337" t="s">
        <v>13635</v>
      </c>
    </row>
    <row r="4728" spans="1:29" ht="15.8" x14ac:dyDescent="0.25">
      <c r="A4728" s="337" t="s">
        <v>1723</v>
      </c>
      <c r="B4728" s="337" t="s">
        <v>1905</v>
      </c>
      <c r="C4728" s="337" t="s">
        <v>1788</v>
      </c>
      <c r="D4728" s="337" t="s">
        <v>1906</v>
      </c>
      <c r="E4728" s="337" t="s">
        <v>1861</v>
      </c>
      <c r="F4728" s="338">
        <v>42685</v>
      </c>
      <c r="G4728" s="337" t="s">
        <v>1862</v>
      </c>
      <c r="H4728" s="338">
        <v>42735</v>
      </c>
      <c r="I4728" s="337" t="s">
        <v>19695</v>
      </c>
      <c r="J4728" s="337" t="s">
        <v>36</v>
      </c>
      <c r="K4728" s="337" t="s">
        <v>19695</v>
      </c>
      <c r="L4728" s="337" t="s">
        <v>19695</v>
      </c>
      <c r="M4728" s="337" t="s">
        <v>19695</v>
      </c>
      <c r="N4728" s="337" t="s">
        <v>19695</v>
      </c>
      <c r="O4728" s="337" t="s">
        <v>19695</v>
      </c>
      <c r="P4728" s="337" t="s">
        <v>19695</v>
      </c>
      <c r="Q4728" s="337" t="s">
        <v>19695</v>
      </c>
      <c r="R4728" s="337" t="s">
        <v>35</v>
      </c>
      <c r="S4728" s="337" t="s">
        <v>450</v>
      </c>
      <c r="T4728" s="337" t="s">
        <v>450</v>
      </c>
      <c r="U4728" s="337" t="s">
        <v>1907</v>
      </c>
      <c r="V4728" s="337">
        <v>12</v>
      </c>
      <c r="W4728" s="337" t="s">
        <v>19695</v>
      </c>
      <c r="X4728" s="337" t="s">
        <v>19695</v>
      </c>
      <c r="Y4728" s="337" t="s">
        <v>19695</v>
      </c>
      <c r="Z4728" s="337" t="s">
        <v>1753</v>
      </c>
      <c r="AA4728" s="337" t="s">
        <v>735</v>
      </c>
      <c r="AB4728" s="337" t="s">
        <v>718</v>
      </c>
      <c r="AC4728" s="337" t="s">
        <v>15386</v>
      </c>
    </row>
    <row r="4729" spans="1:29" ht="15.8" x14ac:dyDescent="0.25">
      <c r="A4729" s="337" t="s">
        <v>1723</v>
      </c>
      <c r="B4729" s="337" t="s">
        <v>1898</v>
      </c>
      <c r="C4729" s="337" t="s">
        <v>1821</v>
      </c>
      <c r="D4729" s="337" t="s">
        <v>449</v>
      </c>
      <c r="E4729" s="337" t="s">
        <v>1861</v>
      </c>
      <c r="F4729" s="338">
        <v>42685</v>
      </c>
      <c r="G4729" s="337" t="s">
        <v>1862</v>
      </c>
      <c r="H4729" s="338">
        <v>42735</v>
      </c>
      <c r="I4729" s="337" t="s">
        <v>19695</v>
      </c>
      <c r="J4729" s="337" t="s">
        <v>16</v>
      </c>
      <c r="K4729" s="337" t="s">
        <v>19695</v>
      </c>
      <c r="L4729" s="337" t="s">
        <v>19695</v>
      </c>
      <c r="M4729" s="337" t="s">
        <v>19695</v>
      </c>
      <c r="N4729" s="337" t="s">
        <v>19695</v>
      </c>
      <c r="O4729" s="337" t="s">
        <v>19695</v>
      </c>
      <c r="P4729" s="337" t="s">
        <v>19695</v>
      </c>
      <c r="Q4729" s="337" t="s">
        <v>19695</v>
      </c>
      <c r="R4729" s="337" t="s">
        <v>1225</v>
      </c>
      <c r="S4729" s="337" t="s">
        <v>100</v>
      </c>
      <c r="T4729" s="337" t="s">
        <v>1899</v>
      </c>
      <c r="U4729" s="337" t="s">
        <v>1900</v>
      </c>
      <c r="V4729" s="337">
        <v>8</v>
      </c>
      <c r="W4729" s="337" t="s">
        <v>19695</v>
      </c>
      <c r="X4729" s="337" t="s">
        <v>19695</v>
      </c>
      <c r="Y4729" s="337" t="s">
        <v>19695</v>
      </c>
      <c r="Z4729" s="337" t="s">
        <v>1753</v>
      </c>
      <c r="AA4729" s="337" t="s">
        <v>735</v>
      </c>
      <c r="AB4729" s="337" t="s">
        <v>718</v>
      </c>
      <c r="AC4729" s="337" t="s">
        <v>15389</v>
      </c>
    </row>
    <row r="4730" spans="1:29" ht="15.8" x14ac:dyDescent="0.25">
      <c r="A4730" s="337" t="s">
        <v>1723</v>
      </c>
      <c r="B4730" s="337" t="s">
        <v>5593</v>
      </c>
      <c r="C4730" s="337" t="s">
        <v>1821</v>
      </c>
      <c r="D4730" s="337" t="s">
        <v>449</v>
      </c>
      <c r="E4730" s="337" t="s">
        <v>1861</v>
      </c>
      <c r="F4730" s="338">
        <v>42685</v>
      </c>
      <c r="G4730" s="337" t="s">
        <v>1862</v>
      </c>
      <c r="H4730" s="338">
        <v>42735</v>
      </c>
      <c r="I4730" s="337" t="s">
        <v>19695</v>
      </c>
      <c r="J4730" s="337" t="s">
        <v>16</v>
      </c>
      <c r="K4730" s="337" t="s">
        <v>19695</v>
      </c>
      <c r="L4730" s="337" t="s">
        <v>19695</v>
      </c>
      <c r="M4730" s="337" t="s">
        <v>19695</v>
      </c>
      <c r="N4730" s="337" t="s">
        <v>19695</v>
      </c>
      <c r="O4730" s="337" t="s">
        <v>19695</v>
      </c>
      <c r="P4730" s="337" t="s">
        <v>19695</v>
      </c>
      <c r="Q4730" s="337" t="s">
        <v>19695</v>
      </c>
      <c r="R4730" s="337" t="s">
        <v>52</v>
      </c>
      <c r="S4730" s="337" t="s">
        <v>93</v>
      </c>
      <c r="T4730" s="337" t="s">
        <v>5594</v>
      </c>
      <c r="U4730" s="337" t="s">
        <v>5595</v>
      </c>
      <c r="V4730" s="337">
        <v>8</v>
      </c>
      <c r="W4730" s="337" t="s">
        <v>19695</v>
      </c>
      <c r="X4730" s="337" t="s">
        <v>19695</v>
      </c>
      <c r="Y4730" s="337" t="s">
        <v>19695</v>
      </c>
      <c r="Z4730" s="337" t="s">
        <v>1753</v>
      </c>
      <c r="AA4730" s="337" t="s">
        <v>717</v>
      </c>
      <c r="AB4730" s="337" t="s">
        <v>718</v>
      </c>
      <c r="AC4730" s="337" t="s">
        <v>15194</v>
      </c>
    </row>
    <row r="4731" spans="1:29" ht="15.8" x14ac:dyDescent="0.25">
      <c r="A4731" s="337" t="s">
        <v>1723</v>
      </c>
      <c r="B4731" s="337" t="s">
        <v>5646</v>
      </c>
      <c r="C4731" s="337" t="s">
        <v>1821</v>
      </c>
      <c r="D4731" s="337" t="s">
        <v>449</v>
      </c>
      <c r="E4731" s="337" t="s">
        <v>1861</v>
      </c>
      <c r="F4731" s="338">
        <v>42685</v>
      </c>
      <c r="G4731" s="337" t="s">
        <v>1862</v>
      </c>
      <c r="H4731" s="338">
        <v>42735</v>
      </c>
      <c r="I4731" s="337" t="s">
        <v>19695</v>
      </c>
      <c r="J4731" s="337" t="s">
        <v>36</v>
      </c>
      <c r="K4731" s="337" t="s">
        <v>19695</v>
      </c>
      <c r="L4731" s="337" t="s">
        <v>19695</v>
      </c>
      <c r="M4731" s="337" t="s">
        <v>19695</v>
      </c>
      <c r="N4731" s="337" t="s">
        <v>19695</v>
      </c>
      <c r="O4731" s="337" t="s">
        <v>19695</v>
      </c>
      <c r="P4731" s="337" t="s">
        <v>19695</v>
      </c>
      <c r="Q4731" s="337" t="s">
        <v>19695</v>
      </c>
      <c r="R4731" s="337" t="s">
        <v>45</v>
      </c>
      <c r="S4731" s="337" t="s">
        <v>80</v>
      </c>
      <c r="T4731" s="337" t="s">
        <v>5644</v>
      </c>
      <c r="U4731" s="337" t="s">
        <v>5645</v>
      </c>
      <c r="V4731" s="337">
        <v>8</v>
      </c>
      <c r="W4731" s="337" t="s">
        <v>19695</v>
      </c>
      <c r="X4731" s="337" t="s">
        <v>19695</v>
      </c>
      <c r="Y4731" s="337" t="s">
        <v>19695</v>
      </c>
      <c r="Z4731" s="337" t="s">
        <v>1753</v>
      </c>
      <c r="AA4731" s="337" t="s">
        <v>717</v>
      </c>
      <c r="AB4731" s="337" t="s">
        <v>718</v>
      </c>
      <c r="AC4731" s="337" t="s">
        <v>15204</v>
      </c>
    </row>
    <row r="4732" spans="1:29" ht="15.8" x14ac:dyDescent="0.25">
      <c r="A4732" s="337" t="s">
        <v>1723</v>
      </c>
      <c r="B4732" s="337" t="s">
        <v>5440</v>
      </c>
      <c r="C4732" s="337" t="s">
        <v>1821</v>
      </c>
      <c r="D4732" s="337" t="s">
        <v>449</v>
      </c>
      <c r="E4732" s="337" t="s">
        <v>1861</v>
      </c>
      <c r="F4732" s="338">
        <v>42685</v>
      </c>
      <c r="G4732" s="337" t="s">
        <v>1862</v>
      </c>
      <c r="H4732" s="338">
        <v>42735</v>
      </c>
      <c r="I4732" s="337" t="s">
        <v>19695</v>
      </c>
      <c r="J4732" s="337" t="s">
        <v>16</v>
      </c>
      <c r="K4732" s="337" t="s">
        <v>19695</v>
      </c>
      <c r="L4732" s="337" t="s">
        <v>19695</v>
      </c>
      <c r="M4732" s="337" t="s">
        <v>19695</v>
      </c>
      <c r="N4732" s="337" t="s">
        <v>19695</v>
      </c>
      <c r="O4732" s="337" t="s">
        <v>19695</v>
      </c>
      <c r="P4732" s="337" t="s">
        <v>19695</v>
      </c>
      <c r="Q4732" s="337" t="s">
        <v>19695</v>
      </c>
      <c r="R4732" s="337" t="s">
        <v>18</v>
      </c>
      <c r="S4732" s="337" t="s">
        <v>107</v>
      </c>
      <c r="T4732" s="337" t="s">
        <v>453</v>
      </c>
      <c r="U4732" s="337" t="s">
        <v>95</v>
      </c>
      <c r="V4732" s="337">
        <v>8</v>
      </c>
      <c r="W4732" s="337" t="s">
        <v>19695</v>
      </c>
      <c r="X4732" s="337" t="s">
        <v>19695</v>
      </c>
      <c r="Y4732" s="337" t="s">
        <v>19695</v>
      </c>
      <c r="Z4732" s="337" t="s">
        <v>1753</v>
      </c>
      <c r="AA4732" s="337" t="s">
        <v>735</v>
      </c>
      <c r="AB4732" s="337" t="s">
        <v>718</v>
      </c>
      <c r="AC4732" s="337" t="s">
        <v>13672</v>
      </c>
    </row>
    <row r="4733" spans="1:29" ht="15.8" x14ac:dyDescent="0.25">
      <c r="A4733" s="337" t="s">
        <v>1723</v>
      </c>
      <c r="B4733" s="337" t="s">
        <v>5019</v>
      </c>
      <c r="C4733" s="337" t="s">
        <v>1821</v>
      </c>
      <c r="D4733" s="337" t="s">
        <v>449</v>
      </c>
      <c r="E4733" s="337" t="s">
        <v>1861</v>
      </c>
      <c r="F4733" s="338">
        <v>42685</v>
      </c>
      <c r="G4733" s="337" t="s">
        <v>1862</v>
      </c>
      <c r="H4733" s="338">
        <v>42735</v>
      </c>
      <c r="I4733" s="337" t="s">
        <v>19695</v>
      </c>
      <c r="J4733" s="337" t="s">
        <v>16</v>
      </c>
      <c r="K4733" s="337" t="s">
        <v>19695</v>
      </c>
      <c r="L4733" s="337" t="s">
        <v>19695</v>
      </c>
      <c r="M4733" s="337" t="s">
        <v>19695</v>
      </c>
      <c r="N4733" s="337" t="s">
        <v>19695</v>
      </c>
      <c r="O4733" s="337" t="s">
        <v>19695</v>
      </c>
      <c r="P4733" s="337" t="s">
        <v>19695</v>
      </c>
      <c r="Q4733" s="337" t="s">
        <v>19695</v>
      </c>
      <c r="R4733" s="337" t="s">
        <v>1741</v>
      </c>
      <c r="S4733" s="337" t="s">
        <v>5020</v>
      </c>
      <c r="T4733" s="337" t="s">
        <v>5021</v>
      </c>
      <c r="U4733" s="337" t="s">
        <v>5021</v>
      </c>
      <c r="V4733" s="337">
        <v>12</v>
      </c>
      <c r="W4733" s="337" t="s">
        <v>19695</v>
      </c>
      <c r="X4733" s="337" t="s">
        <v>19695</v>
      </c>
      <c r="Y4733" s="337" t="s">
        <v>19695</v>
      </c>
      <c r="Z4733" s="337" t="s">
        <v>1753</v>
      </c>
      <c r="AA4733" s="337" t="s">
        <v>735</v>
      </c>
      <c r="AB4733" s="337" t="s">
        <v>718</v>
      </c>
      <c r="AC4733" s="337" t="s">
        <v>13702</v>
      </c>
    </row>
    <row r="4734" spans="1:29" ht="15.8" x14ac:dyDescent="0.25">
      <c r="A4734" s="337" t="s">
        <v>1723</v>
      </c>
      <c r="B4734" s="337" t="s">
        <v>5847</v>
      </c>
      <c r="C4734" s="337" t="s">
        <v>1821</v>
      </c>
      <c r="D4734" s="337" t="s">
        <v>449</v>
      </c>
      <c r="E4734" s="337" t="s">
        <v>1861</v>
      </c>
      <c r="F4734" s="338">
        <v>42685</v>
      </c>
      <c r="G4734" s="337" t="s">
        <v>1862</v>
      </c>
      <c r="H4734" s="338">
        <v>42735</v>
      </c>
      <c r="I4734" s="337" t="s">
        <v>19695</v>
      </c>
      <c r="J4734" s="337" t="s">
        <v>16</v>
      </c>
      <c r="K4734" s="337" t="s">
        <v>19695</v>
      </c>
      <c r="L4734" s="337" t="s">
        <v>19695</v>
      </c>
      <c r="M4734" s="337" t="s">
        <v>19695</v>
      </c>
      <c r="N4734" s="337" t="s">
        <v>19695</v>
      </c>
      <c r="O4734" s="337" t="s">
        <v>19695</v>
      </c>
      <c r="P4734" s="337" t="s">
        <v>19695</v>
      </c>
      <c r="Q4734" s="337" t="s">
        <v>19695</v>
      </c>
      <c r="R4734" s="337" t="s">
        <v>56</v>
      </c>
      <c r="S4734" s="337" t="s">
        <v>57</v>
      </c>
      <c r="T4734" s="337" t="s">
        <v>5848</v>
      </c>
      <c r="U4734" s="337" t="s">
        <v>5849</v>
      </c>
      <c r="V4734" s="337">
        <v>6</v>
      </c>
      <c r="W4734" s="337" t="s">
        <v>19695</v>
      </c>
      <c r="X4734" s="337" t="s">
        <v>19695</v>
      </c>
      <c r="Y4734" s="337" t="s">
        <v>19695</v>
      </c>
      <c r="Z4734" s="337" t="s">
        <v>1753</v>
      </c>
      <c r="AA4734" s="337" t="s">
        <v>735</v>
      </c>
      <c r="AB4734" s="337" t="s">
        <v>718</v>
      </c>
      <c r="AC4734" s="337" t="s">
        <v>13728</v>
      </c>
    </row>
    <row r="4735" spans="1:29" ht="15.8" x14ac:dyDescent="0.25">
      <c r="A4735" s="337" t="s">
        <v>1723</v>
      </c>
      <c r="B4735" s="337" t="s">
        <v>1860</v>
      </c>
      <c r="C4735" s="337" t="s">
        <v>1725</v>
      </c>
      <c r="D4735" s="337" t="s">
        <v>1726</v>
      </c>
      <c r="E4735" s="337" t="s">
        <v>1861</v>
      </c>
      <c r="F4735" s="338">
        <v>42685</v>
      </c>
      <c r="G4735" s="337" t="s">
        <v>1862</v>
      </c>
      <c r="H4735" s="338">
        <v>42735</v>
      </c>
      <c r="I4735" s="337" t="s">
        <v>19695</v>
      </c>
      <c r="J4735" s="337" t="s">
        <v>16</v>
      </c>
      <c r="K4735" s="337" t="s">
        <v>19695</v>
      </c>
      <c r="L4735" s="337" t="s">
        <v>19695</v>
      </c>
      <c r="M4735" s="337" t="s">
        <v>19695</v>
      </c>
      <c r="N4735" s="337" t="s">
        <v>19695</v>
      </c>
      <c r="O4735" s="337" t="s">
        <v>19695</v>
      </c>
      <c r="P4735" s="337" t="s">
        <v>19695</v>
      </c>
      <c r="Q4735" s="337" t="s">
        <v>19695</v>
      </c>
      <c r="R4735" s="337" t="s">
        <v>66</v>
      </c>
      <c r="S4735" s="337" t="s">
        <v>67</v>
      </c>
      <c r="T4735" s="337" t="s">
        <v>1863</v>
      </c>
      <c r="U4735" s="337" t="s">
        <v>1642</v>
      </c>
      <c r="V4735" s="337">
        <v>10</v>
      </c>
      <c r="W4735" s="337" t="s">
        <v>19695</v>
      </c>
      <c r="X4735" s="337" t="s">
        <v>19695</v>
      </c>
      <c r="Y4735" s="337" t="s">
        <v>19695</v>
      </c>
      <c r="Z4735" s="337" t="s">
        <v>1753</v>
      </c>
      <c r="AA4735" s="337" t="s">
        <v>735</v>
      </c>
      <c r="AB4735" s="337" t="s">
        <v>718</v>
      </c>
      <c r="AC4735" s="337" t="s">
        <v>13835</v>
      </c>
    </row>
    <row r="4736" spans="1:29" ht="15.8" x14ac:dyDescent="0.25">
      <c r="A4736" s="337" t="s">
        <v>1723</v>
      </c>
      <c r="B4736" s="337" t="s">
        <v>1883</v>
      </c>
      <c r="C4736" s="337" t="s">
        <v>1821</v>
      </c>
      <c r="D4736" s="337" t="s">
        <v>449</v>
      </c>
      <c r="E4736" s="337" t="s">
        <v>1861</v>
      </c>
      <c r="F4736" s="338">
        <v>42685</v>
      </c>
      <c r="G4736" s="337" t="s">
        <v>1862</v>
      </c>
      <c r="H4736" s="338">
        <v>42735</v>
      </c>
      <c r="I4736" s="337" t="s">
        <v>19695</v>
      </c>
      <c r="J4736" s="337" t="s">
        <v>36</v>
      </c>
      <c r="K4736" s="337" t="s">
        <v>19695</v>
      </c>
      <c r="L4736" s="337" t="s">
        <v>19695</v>
      </c>
      <c r="M4736" s="337" t="s">
        <v>19695</v>
      </c>
      <c r="N4736" s="337" t="s">
        <v>19695</v>
      </c>
      <c r="O4736" s="337" t="s">
        <v>19695</v>
      </c>
      <c r="P4736" s="337" t="s">
        <v>19695</v>
      </c>
      <c r="Q4736" s="337" t="s">
        <v>19695</v>
      </c>
      <c r="R4736" s="337" t="s">
        <v>112</v>
      </c>
      <c r="S4736" s="337" t="s">
        <v>123</v>
      </c>
      <c r="T4736" s="337" t="s">
        <v>1884</v>
      </c>
      <c r="U4736" s="337" t="s">
        <v>1885</v>
      </c>
      <c r="V4736" s="337">
        <v>32</v>
      </c>
      <c r="W4736" s="337" t="s">
        <v>19695</v>
      </c>
      <c r="X4736" s="337" t="s">
        <v>19695</v>
      </c>
      <c r="Y4736" s="337" t="s">
        <v>19695</v>
      </c>
      <c r="Z4736" s="337" t="s">
        <v>1753</v>
      </c>
      <c r="AA4736" s="337" t="s">
        <v>766</v>
      </c>
      <c r="AB4736" s="337" t="s">
        <v>718</v>
      </c>
      <c r="AC4736" s="337" t="s">
        <v>13835</v>
      </c>
    </row>
    <row r="4737" spans="1:29" ht="15.8" x14ac:dyDescent="0.25">
      <c r="A4737" s="337" t="s">
        <v>1723</v>
      </c>
      <c r="B4737" s="337" t="s">
        <v>856</v>
      </c>
      <c r="C4737" s="337" t="s">
        <v>1821</v>
      </c>
      <c r="D4737" s="337" t="s">
        <v>449</v>
      </c>
      <c r="E4737" s="337" t="s">
        <v>1861</v>
      </c>
      <c r="F4737" s="338">
        <v>42685</v>
      </c>
      <c r="G4737" s="337" t="s">
        <v>1862</v>
      </c>
      <c r="H4737" s="338">
        <v>42735</v>
      </c>
      <c r="I4737" s="337" t="s">
        <v>19695</v>
      </c>
      <c r="J4737" s="337" t="s">
        <v>36</v>
      </c>
      <c r="K4737" s="337" t="s">
        <v>19695</v>
      </c>
      <c r="L4737" s="337" t="s">
        <v>19695</v>
      </c>
      <c r="M4737" s="337" t="s">
        <v>19695</v>
      </c>
      <c r="N4737" s="337" t="s">
        <v>19695</v>
      </c>
      <c r="O4737" s="337" t="s">
        <v>19695</v>
      </c>
      <c r="P4737" s="337" t="s">
        <v>19695</v>
      </c>
      <c r="Q4737" s="337" t="s">
        <v>19695</v>
      </c>
      <c r="R4737" s="337" t="s">
        <v>52</v>
      </c>
      <c r="S4737" s="337" t="s">
        <v>857</v>
      </c>
      <c r="T4737" s="337" t="s">
        <v>858</v>
      </c>
      <c r="U4737" s="337" t="s">
        <v>449</v>
      </c>
      <c r="V4737" s="337">
        <v>6</v>
      </c>
      <c r="W4737" s="337" t="s">
        <v>19695</v>
      </c>
      <c r="X4737" s="337" t="s">
        <v>19695</v>
      </c>
      <c r="Y4737" s="337" t="s">
        <v>19695</v>
      </c>
      <c r="Z4737" s="337" t="s">
        <v>1753</v>
      </c>
      <c r="AA4737" s="337" t="s">
        <v>735</v>
      </c>
      <c r="AB4737" s="337" t="s">
        <v>718</v>
      </c>
      <c r="AC4737" s="337" t="s">
        <v>13835</v>
      </c>
    </row>
    <row r="4738" spans="1:29" ht="15.8" x14ac:dyDescent="0.25">
      <c r="A4738" s="337" t="s">
        <v>1723</v>
      </c>
      <c r="B4738" s="337" t="s">
        <v>1930</v>
      </c>
      <c r="C4738" s="337" t="s">
        <v>1725</v>
      </c>
      <c r="D4738" s="337" t="s">
        <v>1726</v>
      </c>
      <c r="E4738" s="337" t="s">
        <v>1861</v>
      </c>
      <c r="F4738" s="338">
        <v>42685</v>
      </c>
      <c r="G4738" s="337" t="s">
        <v>1862</v>
      </c>
      <c r="H4738" s="338">
        <v>42735</v>
      </c>
      <c r="I4738" s="337" t="s">
        <v>19695</v>
      </c>
      <c r="J4738" s="337" t="s">
        <v>36</v>
      </c>
      <c r="K4738" s="337" t="s">
        <v>19695</v>
      </c>
      <c r="L4738" s="337" t="s">
        <v>19695</v>
      </c>
      <c r="M4738" s="337" t="s">
        <v>19695</v>
      </c>
      <c r="N4738" s="337" t="s">
        <v>19695</v>
      </c>
      <c r="O4738" s="337" t="s">
        <v>19695</v>
      </c>
      <c r="P4738" s="337" t="s">
        <v>19695</v>
      </c>
      <c r="Q4738" s="337" t="s">
        <v>19695</v>
      </c>
      <c r="R4738" s="337" t="s">
        <v>18</v>
      </c>
      <c r="S4738" s="337" t="s">
        <v>1033</v>
      </c>
      <c r="T4738" s="337" t="s">
        <v>1931</v>
      </c>
      <c r="U4738" s="337" t="s">
        <v>449</v>
      </c>
      <c r="V4738" s="337">
        <v>6</v>
      </c>
      <c r="W4738" s="337" t="s">
        <v>19695</v>
      </c>
      <c r="X4738" s="337" t="s">
        <v>19695</v>
      </c>
      <c r="Y4738" s="337" t="s">
        <v>19695</v>
      </c>
      <c r="Z4738" s="337" t="s">
        <v>1753</v>
      </c>
      <c r="AA4738" s="337" t="s">
        <v>735</v>
      </c>
      <c r="AB4738" s="337" t="s">
        <v>718</v>
      </c>
      <c r="AC4738" s="337" t="s">
        <v>13835</v>
      </c>
    </row>
    <row r="4739" spans="1:29" ht="15.8" x14ac:dyDescent="0.25">
      <c r="A4739" s="337" t="s">
        <v>1723</v>
      </c>
      <c r="B4739" s="337" t="s">
        <v>1942</v>
      </c>
      <c r="C4739" s="337" t="s">
        <v>1821</v>
      </c>
      <c r="D4739" s="337" t="s">
        <v>449</v>
      </c>
      <c r="E4739" s="337" t="s">
        <v>1861</v>
      </c>
      <c r="F4739" s="338">
        <v>42685</v>
      </c>
      <c r="G4739" s="337" t="s">
        <v>1862</v>
      </c>
      <c r="H4739" s="338">
        <v>42735</v>
      </c>
      <c r="I4739" s="337" t="s">
        <v>19695</v>
      </c>
      <c r="J4739" s="337" t="s">
        <v>16</v>
      </c>
      <c r="K4739" s="337" t="s">
        <v>19695</v>
      </c>
      <c r="L4739" s="337" t="s">
        <v>19695</v>
      </c>
      <c r="M4739" s="337" t="s">
        <v>19695</v>
      </c>
      <c r="N4739" s="337" t="s">
        <v>19695</v>
      </c>
      <c r="O4739" s="337" t="s">
        <v>19695</v>
      </c>
      <c r="P4739" s="337" t="s">
        <v>19695</v>
      </c>
      <c r="Q4739" s="337" t="s">
        <v>19695</v>
      </c>
      <c r="R4739" s="337" t="s">
        <v>56</v>
      </c>
      <c r="S4739" s="337" t="s">
        <v>79</v>
      </c>
      <c r="T4739" s="337" t="s">
        <v>1943</v>
      </c>
      <c r="U4739" s="337" t="s">
        <v>1944</v>
      </c>
      <c r="V4739" s="337">
        <v>8</v>
      </c>
      <c r="W4739" s="337" t="s">
        <v>19695</v>
      </c>
      <c r="X4739" s="337" t="s">
        <v>19695</v>
      </c>
      <c r="Y4739" s="337" t="s">
        <v>19695</v>
      </c>
      <c r="Z4739" s="337" t="s">
        <v>1753</v>
      </c>
      <c r="AA4739" s="337" t="s">
        <v>735</v>
      </c>
      <c r="AB4739" s="337" t="s">
        <v>718</v>
      </c>
      <c r="AC4739" s="337" t="s">
        <v>13835</v>
      </c>
    </row>
    <row r="4740" spans="1:29" ht="15.8" x14ac:dyDescent="0.25">
      <c r="A4740" s="337" t="s">
        <v>1723</v>
      </c>
      <c r="B4740" s="337" t="s">
        <v>4257</v>
      </c>
      <c r="C4740" s="337" t="s">
        <v>1725</v>
      </c>
      <c r="D4740" s="337" t="s">
        <v>1726</v>
      </c>
      <c r="E4740" s="337" t="s">
        <v>1861</v>
      </c>
      <c r="F4740" s="338">
        <v>42685</v>
      </c>
      <c r="G4740" s="337" t="s">
        <v>1862</v>
      </c>
      <c r="H4740" s="338">
        <v>42735</v>
      </c>
      <c r="I4740" s="337" t="s">
        <v>19695</v>
      </c>
      <c r="J4740" s="337" t="s">
        <v>36</v>
      </c>
      <c r="K4740" s="337" t="s">
        <v>19695</v>
      </c>
      <c r="L4740" s="337" t="s">
        <v>19695</v>
      </c>
      <c r="M4740" s="337" t="s">
        <v>19695</v>
      </c>
      <c r="N4740" s="337" t="s">
        <v>19695</v>
      </c>
      <c r="O4740" s="337" t="s">
        <v>19695</v>
      </c>
      <c r="P4740" s="337" t="s">
        <v>19695</v>
      </c>
      <c r="Q4740" s="337" t="s">
        <v>19695</v>
      </c>
      <c r="R4740" s="337" t="s">
        <v>98</v>
      </c>
      <c r="S4740" s="337" t="s">
        <v>1176</v>
      </c>
      <c r="T4740" s="337" t="s">
        <v>1684</v>
      </c>
      <c r="U4740" s="337" t="s">
        <v>449</v>
      </c>
      <c r="V4740" s="337">
        <v>12</v>
      </c>
      <c r="W4740" s="337" t="s">
        <v>19695</v>
      </c>
      <c r="X4740" s="337" t="s">
        <v>19695</v>
      </c>
      <c r="Y4740" s="337" t="s">
        <v>19695</v>
      </c>
      <c r="Z4740" s="337" t="s">
        <v>1753</v>
      </c>
      <c r="AA4740" s="337" t="s">
        <v>735</v>
      </c>
      <c r="AB4740" s="337" t="s">
        <v>718</v>
      </c>
      <c r="AC4740" s="337" t="s">
        <v>13835</v>
      </c>
    </row>
    <row r="4741" spans="1:29" ht="15.8" x14ac:dyDescent="0.25">
      <c r="A4741" s="337" t="s">
        <v>1723</v>
      </c>
      <c r="B4741" s="337" t="s">
        <v>3817</v>
      </c>
      <c r="C4741" s="337" t="s">
        <v>1725</v>
      </c>
      <c r="D4741" s="337" t="s">
        <v>1726</v>
      </c>
      <c r="E4741" s="337" t="s">
        <v>3818</v>
      </c>
      <c r="F4741" s="338">
        <v>42724</v>
      </c>
      <c r="G4741" s="337" t="s">
        <v>3426</v>
      </c>
      <c r="H4741" s="338">
        <v>42734</v>
      </c>
      <c r="I4741" s="337" t="s">
        <v>19695</v>
      </c>
      <c r="J4741" s="337" t="s">
        <v>36</v>
      </c>
      <c r="K4741" s="337" t="s">
        <v>19695</v>
      </c>
      <c r="L4741" s="337" t="s">
        <v>19695</v>
      </c>
      <c r="M4741" s="337" t="s">
        <v>19695</v>
      </c>
      <c r="N4741" s="337" t="s">
        <v>19695</v>
      </c>
      <c r="O4741" s="337" t="s">
        <v>19695</v>
      </c>
      <c r="P4741" s="337" t="s">
        <v>19695</v>
      </c>
      <c r="Q4741" s="337" t="s">
        <v>19695</v>
      </c>
      <c r="R4741" s="337" t="s">
        <v>71</v>
      </c>
      <c r="S4741" s="337" t="s">
        <v>3819</v>
      </c>
      <c r="T4741" s="337" t="s">
        <v>3820</v>
      </c>
      <c r="U4741" s="337" t="s">
        <v>3821</v>
      </c>
      <c r="V4741" s="337">
        <v>6</v>
      </c>
      <c r="W4741" s="337" t="s">
        <v>19695</v>
      </c>
      <c r="X4741" s="337" t="s">
        <v>19695</v>
      </c>
      <c r="Y4741" s="337" t="s">
        <v>19695</v>
      </c>
      <c r="Z4741" s="337" t="s">
        <v>1745</v>
      </c>
      <c r="AA4741" s="337" t="s">
        <v>761</v>
      </c>
      <c r="AB4741" s="337" t="s">
        <v>762</v>
      </c>
      <c r="AC4741" s="337" t="s">
        <v>13530</v>
      </c>
    </row>
    <row r="4742" spans="1:29" ht="15.8" x14ac:dyDescent="0.25">
      <c r="A4742" s="337" t="s">
        <v>1723</v>
      </c>
      <c r="B4742" s="337" t="s">
        <v>3424</v>
      </c>
      <c r="C4742" s="337" t="s">
        <v>1725</v>
      </c>
      <c r="D4742" s="337" t="s">
        <v>1726</v>
      </c>
      <c r="E4742" s="337" t="s">
        <v>3425</v>
      </c>
      <c r="F4742" s="338">
        <v>42684</v>
      </c>
      <c r="G4742" s="337" t="s">
        <v>3426</v>
      </c>
      <c r="H4742" s="338">
        <v>42734</v>
      </c>
      <c r="I4742" s="337" t="s">
        <v>19695</v>
      </c>
      <c r="J4742" s="337" t="s">
        <v>36</v>
      </c>
      <c r="K4742" s="337" t="s">
        <v>19695</v>
      </c>
      <c r="L4742" s="337" t="s">
        <v>19695</v>
      </c>
      <c r="M4742" s="337" t="s">
        <v>19695</v>
      </c>
      <c r="N4742" s="337" t="s">
        <v>19695</v>
      </c>
      <c r="O4742" s="337" t="s">
        <v>19695</v>
      </c>
      <c r="P4742" s="337" t="s">
        <v>19695</v>
      </c>
      <c r="Q4742" s="337" t="s">
        <v>19695</v>
      </c>
      <c r="R4742" s="337" t="s">
        <v>56</v>
      </c>
      <c r="S4742" s="337" t="s">
        <v>57</v>
      </c>
      <c r="T4742" s="337" t="s">
        <v>57</v>
      </c>
      <c r="U4742" s="337" t="s">
        <v>425</v>
      </c>
      <c r="V4742" s="337">
        <v>8</v>
      </c>
      <c r="W4742" s="337" t="s">
        <v>19695</v>
      </c>
      <c r="X4742" s="337" t="s">
        <v>19695</v>
      </c>
      <c r="Y4742" s="337" t="s">
        <v>19695</v>
      </c>
      <c r="Z4742" s="337" t="s">
        <v>1753</v>
      </c>
      <c r="AA4742" s="337" t="s">
        <v>717</v>
      </c>
      <c r="AB4742" s="337" t="s">
        <v>718</v>
      </c>
      <c r="AC4742" s="337" t="s">
        <v>13530</v>
      </c>
    </row>
    <row r="4743" spans="1:29" ht="15.8" x14ac:dyDescent="0.25">
      <c r="A4743" s="337" t="s">
        <v>1723</v>
      </c>
      <c r="B4743" s="337" t="s">
        <v>5726</v>
      </c>
      <c r="C4743" s="337" t="s">
        <v>1821</v>
      </c>
      <c r="D4743" s="337" t="s">
        <v>449</v>
      </c>
      <c r="E4743" s="337" t="s">
        <v>3425</v>
      </c>
      <c r="F4743" s="338">
        <v>42684</v>
      </c>
      <c r="G4743" s="337" t="s">
        <v>3426</v>
      </c>
      <c r="H4743" s="338">
        <v>42734</v>
      </c>
      <c r="I4743" s="337" t="s">
        <v>19695</v>
      </c>
      <c r="J4743" s="337" t="s">
        <v>36</v>
      </c>
      <c r="K4743" s="337" t="s">
        <v>19695</v>
      </c>
      <c r="L4743" s="337" t="s">
        <v>19695</v>
      </c>
      <c r="M4743" s="337" t="s">
        <v>19695</v>
      </c>
      <c r="N4743" s="337" t="s">
        <v>19695</v>
      </c>
      <c r="O4743" s="337" t="s">
        <v>19695</v>
      </c>
      <c r="P4743" s="337" t="s">
        <v>19695</v>
      </c>
      <c r="Q4743" s="337" t="s">
        <v>19695</v>
      </c>
      <c r="R4743" s="337" t="s">
        <v>1225</v>
      </c>
      <c r="S4743" s="337" t="s">
        <v>100</v>
      </c>
      <c r="T4743" s="337" t="s">
        <v>5727</v>
      </c>
      <c r="U4743" s="337" t="s">
        <v>425</v>
      </c>
      <c r="V4743" s="337">
        <v>10</v>
      </c>
      <c r="W4743" s="337" t="s">
        <v>19695</v>
      </c>
      <c r="X4743" s="337" t="s">
        <v>19695</v>
      </c>
      <c r="Y4743" s="337" t="s">
        <v>19695</v>
      </c>
      <c r="Z4743" s="337" t="s">
        <v>1753</v>
      </c>
      <c r="AA4743" s="337" t="s">
        <v>717</v>
      </c>
      <c r="AB4743" s="337" t="s">
        <v>718</v>
      </c>
      <c r="AC4743" s="337" t="s">
        <v>15387</v>
      </c>
    </row>
    <row r="4744" spans="1:29" ht="15.8" x14ac:dyDescent="0.25">
      <c r="A4744" s="337" t="s">
        <v>1723</v>
      </c>
      <c r="B4744" s="337" t="s">
        <v>6683</v>
      </c>
      <c r="C4744" s="337" t="s">
        <v>1821</v>
      </c>
      <c r="D4744" s="337" t="s">
        <v>449</v>
      </c>
      <c r="E4744" s="337" t="s">
        <v>6684</v>
      </c>
      <c r="F4744" s="338">
        <v>42307</v>
      </c>
      <c r="G4744" s="337" t="s">
        <v>3652</v>
      </c>
      <c r="H4744" s="338">
        <v>42727</v>
      </c>
      <c r="I4744" s="337" t="s">
        <v>19695</v>
      </c>
      <c r="J4744" s="337" t="s">
        <v>16</v>
      </c>
      <c r="K4744" s="337" t="s">
        <v>19695</v>
      </c>
      <c r="L4744" s="337" t="s">
        <v>19695</v>
      </c>
      <c r="M4744" s="337" t="s">
        <v>19695</v>
      </c>
      <c r="N4744" s="337" t="s">
        <v>19695</v>
      </c>
      <c r="O4744" s="337" t="s">
        <v>19695</v>
      </c>
      <c r="P4744" s="337" t="s">
        <v>19695</v>
      </c>
      <c r="Q4744" s="337" t="s">
        <v>19695</v>
      </c>
      <c r="R4744" s="337" t="s">
        <v>52</v>
      </c>
      <c r="S4744" s="337" t="s">
        <v>69</v>
      </c>
      <c r="T4744" s="337" t="s">
        <v>119</v>
      </c>
      <c r="U4744" s="337" t="s">
        <v>6685</v>
      </c>
      <c r="V4744" s="337">
        <v>10</v>
      </c>
      <c r="W4744" s="337" t="s">
        <v>19695</v>
      </c>
      <c r="X4744" s="337" t="s">
        <v>19695</v>
      </c>
      <c r="Y4744" s="337" t="s">
        <v>19695</v>
      </c>
      <c r="Z4744" s="337" t="s">
        <v>1745</v>
      </c>
      <c r="AA4744" s="337" t="s">
        <v>853</v>
      </c>
      <c r="AB4744" s="337" t="s">
        <v>854</v>
      </c>
      <c r="AC4744" s="337" t="s">
        <v>15213</v>
      </c>
    </row>
    <row r="4745" spans="1:29" ht="15.8" x14ac:dyDescent="0.25">
      <c r="A4745" s="337" t="s">
        <v>1723</v>
      </c>
      <c r="B4745" s="337" t="s">
        <v>3939</v>
      </c>
      <c r="C4745" s="337" t="s">
        <v>1821</v>
      </c>
      <c r="D4745" s="337" t="s">
        <v>449</v>
      </c>
      <c r="E4745" s="337" t="s">
        <v>3651</v>
      </c>
      <c r="F4745" s="338">
        <v>42677</v>
      </c>
      <c r="G4745" s="337" t="s">
        <v>3652</v>
      </c>
      <c r="H4745" s="338">
        <v>42727</v>
      </c>
      <c r="I4745" s="337" t="s">
        <v>19695</v>
      </c>
      <c r="J4745" s="337" t="s">
        <v>16</v>
      </c>
      <c r="K4745" s="337" t="s">
        <v>19695</v>
      </c>
      <c r="L4745" s="337" t="s">
        <v>19695</v>
      </c>
      <c r="M4745" s="337" t="s">
        <v>19695</v>
      </c>
      <c r="N4745" s="337" t="s">
        <v>19695</v>
      </c>
      <c r="O4745" s="337" t="s">
        <v>19695</v>
      </c>
      <c r="P4745" s="337" t="s">
        <v>19695</v>
      </c>
      <c r="Q4745" s="337" t="s">
        <v>19695</v>
      </c>
      <c r="R4745" s="337" t="s">
        <v>45</v>
      </c>
      <c r="S4745" s="337" t="s">
        <v>80</v>
      </c>
      <c r="T4745" s="337" t="s">
        <v>3940</v>
      </c>
      <c r="U4745" s="337" t="s">
        <v>3940</v>
      </c>
      <c r="V4745" s="337">
        <v>10</v>
      </c>
      <c r="W4745" s="337" t="s">
        <v>19695</v>
      </c>
      <c r="X4745" s="337" t="s">
        <v>19695</v>
      </c>
      <c r="Y4745" s="337" t="s">
        <v>19695</v>
      </c>
      <c r="Z4745" s="337" t="s">
        <v>1753</v>
      </c>
      <c r="AA4745" s="337" t="s">
        <v>717</v>
      </c>
      <c r="AB4745" s="337" t="s">
        <v>718</v>
      </c>
      <c r="AC4745" s="337" t="s">
        <v>13530</v>
      </c>
    </row>
    <row r="4746" spans="1:29" ht="15.8" x14ac:dyDescent="0.25">
      <c r="A4746" s="337" t="s">
        <v>1723</v>
      </c>
      <c r="B4746" s="337" t="s">
        <v>3650</v>
      </c>
      <c r="C4746" s="337" t="s">
        <v>1821</v>
      </c>
      <c r="D4746" s="337" t="s">
        <v>449</v>
      </c>
      <c r="E4746" s="337" t="s">
        <v>3651</v>
      </c>
      <c r="F4746" s="338">
        <v>42677</v>
      </c>
      <c r="G4746" s="337" t="s">
        <v>3652</v>
      </c>
      <c r="H4746" s="338">
        <v>42727</v>
      </c>
      <c r="I4746" s="337" t="s">
        <v>19695</v>
      </c>
      <c r="J4746" s="337" t="s">
        <v>36</v>
      </c>
      <c r="K4746" s="337" t="s">
        <v>19695</v>
      </c>
      <c r="L4746" s="337" t="s">
        <v>19695</v>
      </c>
      <c r="M4746" s="337" t="s">
        <v>19695</v>
      </c>
      <c r="N4746" s="337" t="s">
        <v>19695</v>
      </c>
      <c r="O4746" s="337" t="s">
        <v>19695</v>
      </c>
      <c r="P4746" s="337" t="s">
        <v>19695</v>
      </c>
      <c r="Q4746" s="337" t="s">
        <v>19695</v>
      </c>
      <c r="R4746" s="337" t="s">
        <v>109</v>
      </c>
      <c r="S4746" s="337" t="s">
        <v>1122</v>
      </c>
      <c r="T4746" s="337" t="s">
        <v>3653</v>
      </c>
      <c r="U4746" s="337" t="s">
        <v>3654</v>
      </c>
      <c r="V4746" s="337">
        <v>8</v>
      </c>
      <c r="W4746" s="337" t="s">
        <v>19695</v>
      </c>
      <c r="X4746" s="337" t="s">
        <v>19695</v>
      </c>
      <c r="Y4746" s="337" t="s">
        <v>19695</v>
      </c>
      <c r="Z4746" s="337" t="s">
        <v>1753</v>
      </c>
      <c r="AA4746" s="337" t="s">
        <v>766</v>
      </c>
      <c r="AB4746" s="337" t="s">
        <v>718</v>
      </c>
      <c r="AC4746" s="337" t="s">
        <v>13530</v>
      </c>
    </row>
    <row r="4747" spans="1:29" ht="15.8" x14ac:dyDescent="0.25">
      <c r="A4747" s="337" t="s">
        <v>1723</v>
      </c>
      <c r="B4747" s="337" t="s">
        <v>6448</v>
      </c>
      <c r="C4747" s="337" t="s">
        <v>1821</v>
      </c>
      <c r="D4747" s="337" t="s">
        <v>449</v>
      </c>
      <c r="E4747" s="337" t="s">
        <v>6449</v>
      </c>
      <c r="F4747" s="338">
        <v>42716</v>
      </c>
      <c r="G4747" s="337" t="s">
        <v>6450</v>
      </c>
      <c r="H4747" s="338">
        <v>42726</v>
      </c>
      <c r="I4747" s="337" t="s">
        <v>19695</v>
      </c>
      <c r="J4747" s="337" t="s">
        <v>36</v>
      </c>
      <c r="K4747" s="337" t="s">
        <v>19695</v>
      </c>
      <c r="L4747" s="337" t="s">
        <v>19695</v>
      </c>
      <c r="M4747" s="337" t="s">
        <v>19695</v>
      </c>
      <c r="N4747" s="337" t="s">
        <v>19695</v>
      </c>
      <c r="O4747" s="337" t="s">
        <v>19695</v>
      </c>
      <c r="P4747" s="337" t="s">
        <v>19695</v>
      </c>
      <c r="Q4747" s="337" t="s">
        <v>19695</v>
      </c>
      <c r="R4747" s="337" t="s">
        <v>134</v>
      </c>
      <c r="S4747" s="337" t="s">
        <v>782</v>
      </c>
      <c r="T4747" s="337" t="s">
        <v>135</v>
      </c>
      <c r="U4747" s="337" t="s">
        <v>1596</v>
      </c>
      <c r="V4747" s="337">
        <v>10</v>
      </c>
      <c r="W4747" s="337" t="s">
        <v>19695</v>
      </c>
      <c r="X4747" s="337" t="s">
        <v>19695</v>
      </c>
      <c r="Y4747" s="337" t="s">
        <v>19695</v>
      </c>
      <c r="Z4747" s="337" t="s">
        <v>1745</v>
      </c>
      <c r="AA4747" s="337" t="s">
        <v>735</v>
      </c>
      <c r="AB4747" s="337" t="s">
        <v>718</v>
      </c>
      <c r="AC4747" s="337" t="s">
        <v>13731</v>
      </c>
    </row>
    <row r="4748" spans="1:29" ht="15.8" x14ac:dyDescent="0.25">
      <c r="A4748" s="337" t="s">
        <v>1723</v>
      </c>
      <c r="B4748" s="337" t="s">
        <v>3103</v>
      </c>
      <c r="C4748" s="337" t="s">
        <v>1788</v>
      </c>
      <c r="D4748" s="337" t="s">
        <v>769</v>
      </c>
      <c r="E4748" s="337" t="s">
        <v>344</v>
      </c>
      <c r="F4748" s="338">
        <v>42675</v>
      </c>
      <c r="G4748" s="337" t="s">
        <v>3104</v>
      </c>
      <c r="H4748" s="338">
        <v>42725</v>
      </c>
      <c r="I4748" s="337" t="s">
        <v>19695</v>
      </c>
      <c r="J4748" s="337" t="s">
        <v>36</v>
      </c>
      <c r="K4748" s="337" t="s">
        <v>19695</v>
      </c>
      <c r="L4748" s="337" t="s">
        <v>19695</v>
      </c>
      <c r="M4748" s="337" t="s">
        <v>19695</v>
      </c>
      <c r="N4748" s="337" t="s">
        <v>19695</v>
      </c>
      <c r="O4748" s="337" t="s">
        <v>19695</v>
      </c>
      <c r="P4748" s="337" t="s">
        <v>19695</v>
      </c>
      <c r="Q4748" s="337" t="s">
        <v>19695</v>
      </c>
      <c r="R4748" s="337" t="s">
        <v>52</v>
      </c>
      <c r="S4748" s="337" t="s">
        <v>142</v>
      </c>
      <c r="T4748" s="337" t="s">
        <v>2546</v>
      </c>
      <c r="U4748" s="337" t="s">
        <v>2547</v>
      </c>
      <c r="V4748" s="337">
        <v>6</v>
      </c>
      <c r="W4748" s="337" t="s">
        <v>19695</v>
      </c>
      <c r="X4748" s="337" t="s">
        <v>19695</v>
      </c>
      <c r="Y4748" s="337" t="s">
        <v>19695</v>
      </c>
      <c r="Z4748" s="337" t="s">
        <v>1753</v>
      </c>
      <c r="AA4748" s="337" t="s">
        <v>735</v>
      </c>
      <c r="AB4748" s="337" t="s">
        <v>718</v>
      </c>
      <c r="AC4748" s="337" t="s">
        <v>13530</v>
      </c>
    </row>
    <row r="4749" spans="1:29" ht="15.8" x14ac:dyDescent="0.25">
      <c r="A4749" s="337" t="s">
        <v>1723</v>
      </c>
      <c r="B4749" s="337" t="s">
        <v>924</v>
      </c>
      <c r="C4749" s="337" t="s">
        <v>1821</v>
      </c>
      <c r="D4749" s="337" t="s">
        <v>449</v>
      </c>
      <c r="E4749" s="337" t="s">
        <v>1921</v>
      </c>
      <c r="F4749" s="338">
        <v>42674</v>
      </c>
      <c r="G4749" s="337" t="s">
        <v>3818</v>
      </c>
      <c r="H4749" s="338">
        <v>42724</v>
      </c>
      <c r="I4749" s="337" t="s">
        <v>19695</v>
      </c>
      <c r="J4749" s="337" t="s">
        <v>36</v>
      </c>
      <c r="K4749" s="337" t="s">
        <v>19695</v>
      </c>
      <c r="L4749" s="337" t="s">
        <v>19695</v>
      </c>
      <c r="M4749" s="337" t="s">
        <v>19695</v>
      </c>
      <c r="N4749" s="337" t="s">
        <v>19695</v>
      </c>
      <c r="O4749" s="337" t="s">
        <v>19695</v>
      </c>
      <c r="P4749" s="337" t="s">
        <v>19695</v>
      </c>
      <c r="Q4749" s="337" t="s">
        <v>19695</v>
      </c>
      <c r="R4749" s="337" t="s">
        <v>130</v>
      </c>
      <c r="S4749" s="337" t="s">
        <v>415</v>
      </c>
      <c r="T4749" s="337" t="s">
        <v>925</v>
      </c>
      <c r="U4749" s="337" t="s">
        <v>449</v>
      </c>
      <c r="V4749" s="337">
        <v>6</v>
      </c>
      <c r="W4749" s="337" t="s">
        <v>19695</v>
      </c>
      <c r="X4749" s="337" t="s">
        <v>19695</v>
      </c>
      <c r="Y4749" s="337" t="s">
        <v>19695</v>
      </c>
      <c r="Z4749" s="337" t="s">
        <v>1728</v>
      </c>
      <c r="AA4749" s="337" t="s">
        <v>735</v>
      </c>
      <c r="AB4749" s="337" t="s">
        <v>718</v>
      </c>
      <c r="AC4749" s="337" t="s">
        <v>13530</v>
      </c>
    </row>
    <row r="4750" spans="1:29" ht="15.8" x14ac:dyDescent="0.25">
      <c r="A4750" s="337" t="s">
        <v>1723</v>
      </c>
      <c r="B4750" s="337" t="s">
        <v>4126</v>
      </c>
      <c r="C4750" s="337" t="s">
        <v>1821</v>
      </c>
      <c r="D4750" s="337" t="s">
        <v>449</v>
      </c>
      <c r="E4750" s="337" t="s">
        <v>3245</v>
      </c>
      <c r="F4750" s="338">
        <v>42650</v>
      </c>
      <c r="G4750" s="337" t="s">
        <v>3818</v>
      </c>
      <c r="H4750" s="338">
        <v>42724</v>
      </c>
      <c r="I4750" s="337" t="s">
        <v>19695</v>
      </c>
      <c r="J4750" s="337" t="s">
        <v>36</v>
      </c>
      <c r="K4750" s="337" t="s">
        <v>19695</v>
      </c>
      <c r="L4750" s="337" t="s">
        <v>19695</v>
      </c>
      <c r="M4750" s="337" t="s">
        <v>19695</v>
      </c>
      <c r="N4750" s="337" t="s">
        <v>19695</v>
      </c>
      <c r="O4750" s="337" t="s">
        <v>19695</v>
      </c>
      <c r="P4750" s="337" t="s">
        <v>19695</v>
      </c>
      <c r="Q4750" s="337" t="s">
        <v>19695</v>
      </c>
      <c r="R4750" s="337" t="s">
        <v>98</v>
      </c>
      <c r="S4750" s="337" t="s">
        <v>1172</v>
      </c>
      <c r="T4750" s="337" t="s">
        <v>1631</v>
      </c>
      <c r="U4750" s="337" t="s">
        <v>449</v>
      </c>
      <c r="V4750" s="337">
        <v>12</v>
      </c>
      <c r="W4750" s="337" t="s">
        <v>19695</v>
      </c>
      <c r="X4750" s="337" t="s">
        <v>19695</v>
      </c>
      <c r="Y4750" s="337" t="s">
        <v>19695</v>
      </c>
      <c r="Z4750" s="337" t="s">
        <v>1753</v>
      </c>
      <c r="AA4750" s="337" t="s">
        <v>735</v>
      </c>
      <c r="AB4750" s="337" t="s">
        <v>718</v>
      </c>
      <c r="AC4750" s="337" t="s">
        <v>13835</v>
      </c>
    </row>
    <row r="4751" spans="1:29" ht="15.8" x14ac:dyDescent="0.25">
      <c r="A4751" s="337" t="s">
        <v>1723</v>
      </c>
      <c r="B4751" s="337" t="s">
        <v>4191</v>
      </c>
      <c r="C4751" s="337" t="s">
        <v>1821</v>
      </c>
      <c r="D4751" s="337" t="s">
        <v>449</v>
      </c>
      <c r="E4751" s="337" t="s">
        <v>3420</v>
      </c>
      <c r="F4751" s="338">
        <v>42711</v>
      </c>
      <c r="G4751" s="337" t="s">
        <v>3818</v>
      </c>
      <c r="H4751" s="338">
        <v>42724</v>
      </c>
      <c r="I4751" s="337" t="s">
        <v>19695</v>
      </c>
      <c r="J4751" s="337" t="s">
        <v>16</v>
      </c>
      <c r="K4751" s="337" t="s">
        <v>19695</v>
      </c>
      <c r="L4751" s="337" t="s">
        <v>19695</v>
      </c>
      <c r="M4751" s="337" t="s">
        <v>19695</v>
      </c>
      <c r="N4751" s="337" t="s">
        <v>19695</v>
      </c>
      <c r="O4751" s="337" t="s">
        <v>19695</v>
      </c>
      <c r="P4751" s="337" t="s">
        <v>19695</v>
      </c>
      <c r="Q4751" s="337" t="s">
        <v>19695</v>
      </c>
      <c r="R4751" s="337" t="s">
        <v>18</v>
      </c>
      <c r="S4751" s="337" t="s">
        <v>1033</v>
      </c>
      <c r="T4751" s="337" t="s">
        <v>1495</v>
      </c>
      <c r="U4751" s="337" t="s">
        <v>449</v>
      </c>
      <c r="V4751" s="337">
        <v>8</v>
      </c>
      <c r="W4751" s="337" t="s">
        <v>19695</v>
      </c>
      <c r="X4751" s="337" t="s">
        <v>19695</v>
      </c>
      <c r="Y4751" s="337" t="s">
        <v>19695</v>
      </c>
      <c r="Z4751" s="337" t="s">
        <v>1753</v>
      </c>
      <c r="AA4751" s="337" t="s">
        <v>735</v>
      </c>
      <c r="AB4751" s="337" t="s">
        <v>718</v>
      </c>
      <c r="AC4751" s="337" t="s">
        <v>13835</v>
      </c>
    </row>
    <row r="4752" spans="1:29" ht="15.8" x14ac:dyDescent="0.25">
      <c r="A4752" s="337" t="s">
        <v>1723</v>
      </c>
      <c r="B4752" s="337" t="s">
        <v>3588</v>
      </c>
      <c r="C4752" s="337" t="s">
        <v>1725</v>
      </c>
      <c r="D4752" s="337" t="s">
        <v>1726</v>
      </c>
      <c r="E4752" s="337" t="s">
        <v>3528</v>
      </c>
      <c r="F4752" s="338">
        <v>42672</v>
      </c>
      <c r="G4752" s="337" t="s">
        <v>3589</v>
      </c>
      <c r="H4752" s="338">
        <v>42722</v>
      </c>
      <c r="I4752" s="337" t="s">
        <v>19695</v>
      </c>
      <c r="J4752" s="337" t="s">
        <v>36</v>
      </c>
      <c r="K4752" s="337" t="s">
        <v>19695</v>
      </c>
      <c r="L4752" s="337" t="s">
        <v>19695</v>
      </c>
      <c r="M4752" s="337" t="s">
        <v>19695</v>
      </c>
      <c r="N4752" s="337" t="s">
        <v>19695</v>
      </c>
      <c r="O4752" s="337" t="s">
        <v>19695</v>
      </c>
      <c r="P4752" s="337" t="s">
        <v>19695</v>
      </c>
      <c r="Q4752" s="337" t="s">
        <v>19695</v>
      </c>
      <c r="R4752" s="337" t="s">
        <v>3584</v>
      </c>
      <c r="S4752" s="337" t="s">
        <v>3590</v>
      </c>
      <c r="T4752" s="337" t="s">
        <v>3586</v>
      </c>
      <c r="U4752" s="337" t="s">
        <v>3591</v>
      </c>
      <c r="V4752" s="337">
        <v>9</v>
      </c>
      <c r="W4752" s="337" t="s">
        <v>19695</v>
      </c>
      <c r="X4752" s="337" t="s">
        <v>19695</v>
      </c>
      <c r="Y4752" s="337" t="s">
        <v>19695</v>
      </c>
      <c r="Z4752" s="337" t="s">
        <v>1745</v>
      </c>
      <c r="AA4752" s="337" t="s">
        <v>761</v>
      </c>
      <c r="AB4752" s="337" t="s">
        <v>762</v>
      </c>
      <c r="AC4752" s="337" t="s">
        <v>13530</v>
      </c>
    </row>
    <row r="4753" spans="1:29" ht="15.8" x14ac:dyDescent="0.25">
      <c r="A4753" s="337" t="s">
        <v>1723</v>
      </c>
      <c r="B4753" s="337" t="s">
        <v>7008</v>
      </c>
      <c r="C4753" s="337" t="s">
        <v>1821</v>
      </c>
      <c r="D4753" s="337" t="s">
        <v>449</v>
      </c>
      <c r="E4753" s="337" t="s">
        <v>3521</v>
      </c>
      <c r="F4753" s="338">
        <v>42635</v>
      </c>
      <c r="G4753" s="337" t="s">
        <v>3287</v>
      </c>
      <c r="H4753" s="338">
        <v>42719</v>
      </c>
      <c r="I4753" s="337" t="s">
        <v>19695</v>
      </c>
      <c r="J4753" s="337" t="s">
        <v>16</v>
      </c>
      <c r="K4753" s="337" t="s">
        <v>19695</v>
      </c>
      <c r="L4753" s="337" t="s">
        <v>19695</v>
      </c>
      <c r="M4753" s="337" t="s">
        <v>19695</v>
      </c>
      <c r="N4753" s="337" t="s">
        <v>19695</v>
      </c>
      <c r="O4753" s="337" t="s">
        <v>19695</v>
      </c>
      <c r="P4753" s="337" t="s">
        <v>19695</v>
      </c>
      <c r="Q4753" s="337" t="s">
        <v>19695</v>
      </c>
      <c r="R4753" s="337" t="s">
        <v>15</v>
      </c>
      <c r="S4753" s="337" t="s">
        <v>1086</v>
      </c>
      <c r="T4753" s="337" t="s">
        <v>1086</v>
      </c>
      <c r="U4753" s="337" t="s">
        <v>7009</v>
      </c>
      <c r="V4753" s="337">
        <v>8</v>
      </c>
      <c r="W4753" s="337" t="s">
        <v>19695</v>
      </c>
      <c r="X4753" s="337" t="s">
        <v>19695</v>
      </c>
      <c r="Y4753" s="337" t="s">
        <v>19695</v>
      </c>
      <c r="Z4753" s="337" t="s">
        <v>1728</v>
      </c>
      <c r="AA4753" s="337" t="s">
        <v>735</v>
      </c>
      <c r="AB4753" s="337" t="s">
        <v>718</v>
      </c>
      <c r="AC4753" s="337" t="s">
        <v>13811</v>
      </c>
    </row>
    <row r="4754" spans="1:29" ht="15.8" x14ac:dyDescent="0.25">
      <c r="A4754" s="337" t="s">
        <v>1723</v>
      </c>
      <c r="B4754" s="337" t="s">
        <v>3285</v>
      </c>
      <c r="C4754" s="337" t="s">
        <v>1725</v>
      </c>
      <c r="D4754" s="337" t="s">
        <v>1726</v>
      </c>
      <c r="E4754" s="337" t="s">
        <v>3286</v>
      </c>
      <c r="F4754" s="338">
        <v>42669</v>
      </c>
      <c r="G4754" s="337" t="s">
        <v>3287</v>
      </c>
      <c r="H4754" s="338">
        <v>42719</v>
      </c>
      <c r="I4754" s="337" t="s">
        <v>19695</v>
      </c>
      <c r="J4754" s="337" t="s">
        <v>36</v>
      </c>
      <c r="K4754" s="337" t="s">
        <v>19695</v>
      </c>
      <c r="L4754" s="337" t="s">
        <v>19695</v>
      </c>
      <c r="M4754" s="337" t="s">
        <v>19695</v>
      </c>
      <c r="N4754" s="337" t="s">
        <v>19695</v>
      </c>
      <c r="O4754" s="337" t="s">
        <v>19695</v>
      </c>
      <c r="P4754" s="337" t="s">
        <v>19695</v>
      </c>
      <c r="Q4754" s="337" t="s">
        <v>19695</v>
      </c>
      <c r="R4754" s="337" t="s">
        <v>105</v>
      </c>
      <c r="S4754" s="337" t="s">
        <v>1518</v>
      </c>
      <c r="T4754" s="337" t="s">
        <v>449</v>
      </c>
      <c r="U4754" s="337" t="s">
        <v>449</v>
      </c>
      <c r="V4754" s="337">
        <v>9</v>
      </c>
      <c r="W4754" s="337" t="s">
        <v>19695</v>
      </c>
      <c r="X4754" s="337" t="s">
        <v>19695</v>
      </c>
      <c r="Y4754" s="337" t="s">
        <v>19695</v>
      </c>
      <c r="Z4754" s="337" t="s">
        <v>1745</v>
      </c>
      <c r="AA4754" s="337" t="s">
        <v>761</v>
      </c>
      <c r="AB4754" s="337" t="s">
        <v>762</v>
      </c>
      <c r="AC4754" s="337" t="s">
        <v>13530</v>
      </c>
    </row>
    <row r="4755" spans="1:29" ht="15.8" x14ac:dyDescent="0.25">
      <c r="A4755" s="337" t="s">
        <v>1723</v>
      </c>
      <c r="B4755" s="337" t="s">
        <v>4010</v>
      </c>
      <c r="C4755" s="337" t="s">
        <v>1821</v>
      </c>
      <c r="D4755" s="337" t="s">
        <v>449</v>
      </c>
      <c r="E4755" s="337" t="s">
        <v>3286</v>
      </c>
      <c r="F4755" s="338">
        <v>42669</v>
      </c>
      <c r="G4755" s="337" t="s">
        <v>3287</v>
      </c>
      <c r="H4755" s="338">
        <v>42719</v>
      </c>
      <c r="I4755" s="337" t="s">
        <v>19695</v>
      </c>
      <c r="J4755" s="337" t="s">
        <v>16</v>
      </c>
      <c r="K4755" s="337" t="s">
        <v>19695</v>
      </c>
      <c r="L4755" s="337" t="s">
        <v>19695</v>
      </c>
      <c r="M4755" s="337" t="s">
        <v>19695</v>
      </c>
      <c r="N4755" s="337" t="s">
        <v>19695</v>
      </c>
      <c r="O4755" s="337" t="s">
        <v>19695</v>
      </c>
      <c r="P4755" s="337" t="s">
        <v>19695</v>
      </c>
      <c r="Q4755" s="337" t="s">
        <v>19695</v>
      </c>
      <c r="R4755" s="337" t="s">
        <v>15</v>
      </c>
      <c r="S4755" s="337" t="s">
        <v>1086</v>
      </c>
      <c r="T4755" s="337" t="s">
        <v>1086</v>
      </c>
      <c r="U4755" s="337" t="s">
        <v>4011</v>
      </c>
      <c r="V4755" s="337">
        <v>8</v>
      </c>
      <c r="W4755" s="337" t="s">
        <v>19695</v>
      </c>
      <c r="X4755" s="337" t="s">
        <v>19695</v>
      </c>
      <c r="Y4755" s="337" t="s">
        <v>19695</v>
      </c>
      <c r="Z4755" s="337" t="s">
        <v>1753</v>
      </c>
      <c r="AA4755" s="337" t="s">
        <v>735</v>
      </c>
      <c r="AB4755" s="337" t="s">
        <v>718</v>
      </c>
      <c r="AC4755" s="337" t="s">
        <v>13530</v>
      </c>
    </row>
    <row r="4756" spans="1:29" ht="15.8" x14ac:dyDescent="0.25">
      <c r="A4756" s="337" t="s">
        <v>1723</v>
      </c>
      <c r="B4756" s="337" t="s">
        <v>3887</v>
      </c>
      <c r="C4756" s="337" t="s">
        <v>1821</v>
      </c>
      <c r="D4756" s="337" t="s">
        <v>449</v>
      </c>
      <c r="E4756" s="337" t="s">
        <v>2453</v>
      </c>
      <c r="F4756" s="338">
        <v>42694</v>
      </c>
      <c r="G4756" s="337" t="s">
        <v>3287</v>
      </c>
      <c r="H4756" s="338">
        <v>42719</v>
      </c>
      <c r="I4756" s="337" t="s">
        <v>19695</v>
      </c>
      <c r="J4756" s="337" t="s">
        <v>36</v>
      </c>
      <c r="K4756" s="337" t="s">
        <v>19695</v>
      </c>
      <c r="L4756" s="337" t="s">
        <v>19695</v>
      </c>
      <c r="M4756" s="337" t="s">
        <v>19695</v>
      </c>
      <c r="N4756" s="337" t="s">
        <v>19695</v>
      </c>
      <c r="O4756" s="337" t="s">
        <v>19695</v>
      </c>
      <c r="P4756" s="337" t="s">
        <v>19695</v>
      </c>
      <c r="Q4756" s="337" t="s">
        <v>19695</v>
      </c>
      <c r="R4756" s="337" t="s">
        <v>35</v>
      </c>
      <c r="S4756" s="337" t="s">
        <v>77</v>
      </c>
      <c r="T4756" s="337" t="s">
        <v>3888</v>
      </c>
      <c r="U4756" s="337" t="s">
        <v>3889</v>
      </c>
      <c r="V4756" s="337">
        <v>10</v>
      </c>
      <c r="W4756" s="337" t="s">
        <v>19695</v>
      </c>
      <c r="X4756" s="337" t="s">
        <v>19695</v>
      </c>
      <c r="Y4756" s="337" t="s">
        <v>19695</v>
      </c>
      <c r="Z4756" s="337" t="s">
        <v>1753</v>
      </c>
      <c r="AA4756" s="337" t="s">
        <v>717</v>
      </c>
      <c r="AB4756" s="337" t="s">
        <v>718</v>
      </c>
      <c r="AC4756" s="337" t="s">
        <v>13530</v>
      </c>
    </row>
    <row r="4757" spans="1:29" ht="15.8" x14ac:dyDescent="0.25">
      <c r="A4757" s="337" t="s">
        <v>1723</v>
      </c>
      <c r="B4757" s="337" t="s">
        <v>1171</v>
      </c>
      <c r="C4757" s="337" t="s">
        <v>1821</v>
      </c>
      <c r="D4757" s="337" t="s">
        <v>449</v>
      </c>
      <c r="E4757" s="337" t="s">
        <v>3493</v>
      </c>
      <c r="F4757" s="338">
        <v>42668</v>
      </c>
      <c r="G4757" s="337" t="s">
        <v>3494</v>
      </c>
      <c r="H4757" s="338">
        <v>42718</v>
      </c>
      <c r="I4757" s="337" t="s">
        <v>19695</v>
      </c>
      <c r="J4757" s="337" t="s">
        <v>36</v>
      </c>
      <c r="K4757" s="337" t="s">
        <v>19695</v>
      </c>
      <c r="L4757" s="337" t="s">
        <v>19695</v>
      </c>
      <c r="M4757" s="337" t="s">
        <v>19695</v>
      </c>
      <c r="N4757" s="337" t="s">
        <v>19695</v>
      </c>
      <c r="O4757" s="337" t="s">
        <v>19695</v>
      </c>
      <c r="P4757" s="337" t="s">
        <v>19695</v>
      </c>
      <c r="Q4757" s="337" t="s">
        <v>19695</v>
      </c>
      <c r="R4757" s="337" t="s">
        <v>98</v>
      </c>
      <c r="S4757" s="337" t="s">
        <v>1172</v>
      </c>
      <c r="T4757" s="337" t="s">
        <v>1173</v>
      </c>
      <c r="U4757" s="337" t="s">
        <v>1174</v>
      </c>
      <c r="V4757" s="337">
        <v>10</v>
      </c>
      <c r="W4757" s="337" t="s">
        <v>19695</v>
      </c>
      <c r="X4757" s="337" t="s">
        <v>19695</v>
      </c>
      <c r="Y4757" s="337" t="s">
        <v>19695</v>
      </c>
      <c r="Z4757" s="337" t="s">
        <v>1753</v>
      </c>
      <c r="AA4757" s="337" t="s">
        <v>717</v>
      </c>
      <c r="AB4757" s="337" t="s">
        <v>718</v>
      </c>
      <c r="AC4757" s="337" t="s">
        <v>13530</v>
      </c>
    </row>
    <row r="4758" spans="1:29" ht="15.8" x14ac:dyDescent="0.25">
      <c r="A4758" s="337" t="s">
        <v>1723</v>
      </c>
      <c r="B4758" s="337" t="s">
        <v>13531</v>
      </c>
      <c r="C4758" s="337" t="s">
        <v>1725</v>
      </c>
      <c r="D4758" s="337" t="s">
        <v>1730</v>
      </c>
      <c r="E4758" s="337" t="s">
        <v>2197</v>
      </c>
      <c r="F4758" s="338">
        <v>42651</v>
      </c>
      <c r="G4758" s="337" t="s">
        <v>3948</v>
      </c>
      <c r="H4758" s="338">
        <v>42715</v>
      </c>
      <c r="I4758" s="337" t="s">
        <v>19695</v>
      </c>
      <c r="J4758" s="337" t="s">
        <v>36</v>
      </c>
      <c r="K4758" s="337" t="s">
        <v>19695</v>
      </c>
      <c r="L4758" s="337" t="s">
        <v>19695</v>
      </c>
      <c r="M4758" s="337" t="s">
        <v>19695</v>
      </c>
      <c r="N4758" s="337" t="s">
        <v>19695</v>
      </c>
      <c r="O4758" s="337" t="s">
        <v>19695</v>
      </c>
      <c r="P4758" s="337" t="s">
        <v>19695</v>
      </c>
      <c r="Q4758" s="337" t="s">
        <v>19695</v>
      </c>
      <c r="R4758" s="337" t="s">
        <v>101</v>
      </c>
      <c r="S4758" s="337" t="s">
        <v>102</v>
      </c>
      <c r="T4758" s="337" t="s">
        <v>13532</v>
      </c>
      <c r="U4758" s="337" t="s">
        <v>13532</v>
      </c>
      <c r="V4758" s="337">
        <v>12</v>
      </c>
      <c r="W4758" s="337" t="s">
        <v>19695</v>
      </c>
      <c r="X4758" s="337" t="s">
        <v>19695</v>
      </c>
      <c r="Y4758" s="337" t="s">
        <v>19695</v>
      </c>
      <c r="Z4758" s="337" t="s">
        <v>1728</v>
      </c>
      <c r="AA4758" s="337" t="s">
        <v>735</v>
      </c>
      <c r="AB4758" s="337" t="s">
        <v>718</v>
      </c>
      <c r="AC4758" s="337" t="s">
        <v>13533</v>
      </c>
    </row>
    <row r="4759" spans="1:29" ht="15.8" x14ac:dyDescent="0.25">
      <c r="A4759" s="337" t="s">
        <v>1723</v>
      </c>
      <c r="B4759" s="337" t="s">
        <v>3980</v>
      </c>
      <c r="C4759" s="337" t="s">
        <v>1821</v>
      </c>
      <c r="D4759" s="337" t="s">
        <v>449</v>
      </c>
      <c r="E4759" s="337" t="s">
        <v>3450</v>
      </c>
      <c r="F4759" s="338">
        <v>42664</v>
      </c>
      <c r="G4759" s="337" t="s">
        <v>3451</v>
      </c>
      <c r="H4759" s="338">
        <v>42714</v>
      </c>
      <c r="I4759" s="337" t="s">
        <v>19695</v>
      </c>
      <c r="J4759" s="337" t="s">
        <v>36</v>
      </c>
      <c r="K4759" s="337" t="s">
        <v>19695</v>
      </c>
      <c r="L4759" s="337" t="s">
        <v>19695</v>
      </c>
      <c r="M4759" s="337" t="s">
        <v>19695</v>
      </c>
      <c r="N4759" s="337" t="s">
        <v>19695</v>
      </c>
      <c r="O4759" s="337" t="s">
        <v>19695</v>
      </c>
      <c r="P4759" s="337" t="s">
        <v>19695</v>
      </c>
      <c r="Q4759" s="337" t="s">
        <v>19695</v>
      </c>
      <c r="R4759" s="337" t="s">
        <v>134</v>
      </c>
      <c r="S4759" s="337" t="s">
        <v>451</v>
      </c>
      <c r="T4759" s="337" t="s">
        <v>3981</v>
      </c>
      <c r="U4759" s="337" t="s">
        <v>3982</v>
      </c>
      <c r="V4759" s="337">
        <v>10</v>
      </c>
      <c r="W4759" s="337" t="s">
        <v>19695</v>
      </c>
      <c r="X4759" s="337" t="s">
        <v>19695</v>
      </c>
      <c r="Y4759" s="337" t="s">
        <v>19695</v>
      </c>
      <c r="Z4759" s="337" t="s">
        <v>1728</v>
      </c>
      <c r="AA4759" s="337" t="s">
        <v>735</v>
      </c>
      <c r="AB4759" s="337" t="s">
        <v>718</v>
      </c>
      <c r="AC4759" s="337" t="s">
        <v>13640</v>
      </c>
    </row>
    <row r="4760" spans="1:29" ht="15.8" x14ac:dyDescent="0.25">
      <c r="A4760" s="337" t="s">
        <v>1723</v>
      </c>
      <c r="B4760" s="337" t="s">
        <v>3895</v>
      </c>
      <c r="C4760" s="337" t="s">
        <v>1821</v>
      </c>
      <c r="D4760" s="337" t="s">
        <v>449</v>
      </c>
      <c r="E4760" s="337" t="s">
        <v>3896</v>
      </c>
      <c r="F4760" s="338">
        <v>42595</v>
      </c>
      <c r="G4760" s="337" t="s">
        <v>3451</v>
      </c>
      <c r="H4760" s="338">
        <v>42714</v>
      </c>
      <c r="I4760" s="337" t="s">
        <v>19695</v>
      </c>
      <c r="J4760" s="337" t="s">
        <v>36</v>
      </c>
      <c r="K4760" s="337" t="s">
        <v>19695</v>
      </c>
      <c r="L4760" s="337" t="s">
        <v>19695</v>
      </c>
      <c r="M4760" s="337" t="s">
        <v>19695</v>
      </c>
      <c r="N4760" s="337" t="s">
        <v>19695</v>
      </c>
      <c r="O4760" s="337" t="s">
        <v>19695</v>
      </c>
      <c r="P4760" s="337" t="s">
        <v>19695</v>
      </c>
      <c r="Q4760" s="337" t="s">
        <v>19695</v>
      </c>
      <c r="R4760" s="337" t="s">
        <v>35</v>
      </c>
      <c r="S4760" s="337" t="s">
        <v>77</v>
      </c>
      <c r="T4760" s="337" t="s">
        <v>2299</v>
      </c>
      <c r="U4760" s="337" t="s">
        <v>992</v>
      </c>
      <c r="V4760" s="337">
        <v>8</v>
      </c>
      <c r="W4760" s="337" t="s">
        <v>19695</v>
      </c>
      <c r="X4760" s="337" t="s">
        <v>19695</v>
      </c>
      <c r="Y4760" s="337" t="s">
        <v>19695</v>
      </c>
      <c r="Z4760" s="337" t="s">
        <v>1753</v>
      </c>
      <c r="AA4760" s="337" t="s">
        <v>717</v>
      </c>
      <c r="AB4760" s="337" t="s">
        <v>718</v>
      </c>
      <c r="AC4760" s="337" t="s">
        <v>13530</v>
      </c>
    </row>
    <row r="4761" spans="1:29" ht="15.8" x14ac:dyDescent="0.25">
      <c r="A4761" s="337" t="s">
        <v>1723</v>
      </c>
      <c r="B4761" s="337" t="s">
        <v>3449</v>
      </c>
      <c r="C4761" s="337" t="s">
        <v>1821</v>
      </c>
      <c r="D4761" s="337" t="s">
        <v>449</v>
      </c>
      <c r="E4761" s="337" t="s">
        <v>3450</v>
      </c>
      <c r="F4761" s="338">
        <v>42664</v>
      </c>
      <c r="G4761" s="337" t="s">
        <v>3451</v>
      </c>
      <c r="H4761" s="338">
        <v>42714</v>
      </c>
      <c r="I4761" s="337" t="s">
        <v>19695</v>
      </c>
      <c r="J4761" s="337" t="s">
        <v>36</v>
      </c>
      <c r="K4761" s="337" t="s">
        <v>19695</v>
      </c>
      <c r="L4761" s="337" t="s">
        <v>19695</v>
      </c>
      <c r="M4761" s="337" t="s">
        <v>19695</v>
      </c>
      <c r="N4761" s="337" t="s">
        <v>19695</v>
      </c>
      <c r="O4761" s="337" t="s">
        <v>19695</v>
      </c>
      <c r="P4761" s="337" t="s">
        <v>19695</v>
      </c>
      <c r="Q4761" s="337" t="s">
        <v>19695</v>
      </c>
      <c r="R4761" s="337" t="s">
        <v>52</v>
      </c>
      <c r="S4761" s="337" t="s">
        <v>93</v>
      </c>
      <c r="T4761" s="337" t="s">
        <v>435</v>
      </c>
      <c r="U4761" s="337" t="s">
        <v>3452</v>
      </c>
      <c r="V4761" s="337">
        <v>10</v>
      </c>
      <c r="W4761" s="337" t="s">
        <v>19695</v>
      </c>
      <c r="X4761" s="337" t="s">
        <v>19695</v>
      </c>
      <c r="Y4761" s="337" t="s">
        <v>19695</v>
      </c>
      <c r="Z4761" s="337" t="s">
        <v>1753</v>
      </c>
      <c r="AA4761" s="337" t="s">
        <v>735</v>
      </c>
      <c r="AB4761" s="337" t="s">
        <v>718</v>
      </c>
      <c r="AC4761" s="337" t="s">
        <v>13530</v>
      </c>
    </row>
    <row r="4762" spans="1:29" ht="15.8" x14ac:dyDescent="0.25">
      <c r="A4762" s="337" t="s">
        <v>1723</v>
      </c>
      <c r="B4762" s="337" t="s">
        <v>4697</v>
      </c>
      <c r="C4762" s="337" t="s">
        <v>1821</v>
      </c>
      <c r="D4762" s="337" t="s">
        <v>449</v>
      </c>
      <c r="E4762" s="337" t="s">
        <v>3815</v>
      </c>
      <c r="F4762" s="338">
        <v>42663</v>
      </c>
      <c r="G4762" s="337" t="s">
        <v>4379</v>
      </c>
      <c r="H4762" s="338">
        <v>42713</v>
      </c>
      <c r="I4762" s="337" t="s">
        <v>19695</v>
      </c>
      <c r="J4762" s="337" t="s">
        <v>36</v>
      </c>
      <c r="K4762" s="337" t="s">
        <v>19695</v>
      </c>
      <c r="L4762" s="337" t="s">
        <v>19695</v>
      </c>
      <c r="M4762" s="337" t="s">
        <v>19695</v>
      </c>
      <c r="N4762" s="337" t="s">
        <v>19695</v>
      </c>
      <c r="O4762" s="337" t="s">
        <v>19695</v>
      </c>
      <c r="P4762" s="337" t="s">
        <v>19695</v>
      </c>
      <c r="Q4762" s="337" t="s">
        <v>19695</v>
      </c>
      <c r="R4762" s="337" t="s">
        <v>56</v>
      </c>
      <c r="S4762" s="337" t="s">
        <v>79</v>
      </c>
      <c r="T4762" s="337" t="s">
        <v>4698</v>
      </c>
      <c r="U4762" s="337" t="s">
        <v>4699</v>
      </c>
      <c r="V4762" s="337">
        <v>10</v>
      </c>
      <c r="W4762" s="337" t="s">
        <v>19695</v>
      </c>
      <c r="X4762" s="337" t="s">
        <v>19695</v>
      </c>
      <c r="Y4762" s="337" t="s">
        <v>19695</v>
      </c>
      <c r="Z4762" s="337" t="s">
        <v>1728</v>
      </c>
      <c r="AA4762" s="337" t="s">
        <v>735</v>
      </c>
      <c r="AB4762" s="337" t="s">
        <v>718</v>
      </c>
      <c r="AC4762" s="337" t="s">
        <v>13534</v>
      </c>
    </row>
    <row r="4763" spans="1:29" ht="15.8" x14ac:dyDescent="0.25">
      <c r="A4763" s="337" t="s">
        <v>1723</v>
      </c>
      <c r="B4763" s="337" t="s">
        <v>3418</v>
      </c>
      <c r="C4763" s="337" t="s">
        <v>1821</v>
      </c>
      <c r="D4763" s="337" t="s">
        <v>449</v>
      </c>
      <c r="E4763" s="337" t="s">
        <v>3419</v>
      </c>
      <c r="F4763" s="338">
        <v>42661</v>
      </c>
      <c r="G4763" s="337" t="s">
        <v>3420</v>
      </c>
      <c r="H4763" s="338">
        <v>42711</v>
      </c>
      <c r="I4763" s="337" t="s">
        <v>19695</v>
      </c>
      <c r="J4763" s="337" t="s">
        <v>16</v>
      </c>
      <c r="K4763" s="337" t="s">
        <v>19695</v>
      </c>
      <c r="L4763" s="337" t="s">
        <v>19695</v>
      </c>
      <c r="M4763" s="337" t="s">
        <v>19695</v>
      </c>
      <c r="N4763" s="337" t="s">
        <v>19695</v>
      </c>
      <c r="O4763" s="337" t="s">
        <v>19695</v>
      </c>
      <c r="P4763" s="337" t="s">
        <v>19695</v>
      </c>
      <c r="Q4763" s="337" t="s">
        <v>19695</v>
      </c>
      <c r="R4763" s="337" t="s">
        <v>52</v>
      </c>
      <c r="S4763" s="337" t="s">
        <v>839</v>
      </c>
      <c r="T4763" s="337" t="s">
        <v>370</v>
      </c>
      <c r="U4763" s="337" t="s">
        <v>3421</v>
      </c>
      <c r="V4763" s="337">
        <v>8</v>
      </c>
      <c r="W4763" s="337" t="s">
        <v>19695</v>
      </c>
      <c r="X4763" s="337" t="s">
        <v>19695</v>
      </c>
      <c r="Y4763" s="337" t="s">
        <v>19695</v>
      </c>
      <c r="Z4763" s="337" t="s">
        <v>1753</v>
      </c>
      <c r="AA4763" s="337" t="s">
        <v>735</v>
      </c>
      <c r="AB4763" s="337" t="s">
        <v>718</v>
      </c>
      <c r="AC4763" s="337" t="s">
        <v>13530</v>
      </c>
    </row>
    <row r="4764" spans="1:29" ht="15.8" x14ac:dyDescent="0.25">
      <c r="A4764" s="337" t="s">
        <v>1723</v>
      </c>
      <c r="B4764" s="337" t="s">
        <v>4175</v>
      </c>
      <c r="C4764" s="337" t="s">
        <v>1725</v>
      </c>
      <c r="D4764" s="337" t="s">
        <v>1726</v>
      </c>
      <c r="E4764" s="337" t="s">
        <v>2281</v>
      </c>
      <c r="F4764" s="338">
        <v>42508</v>
      </c>
      <c r="G4764" s="337" t="s">
        <v>3852</v>
      </c>
      <c r="H4764" s="338">
        <v>42710</v>
      </c>
      <c r="I4764" s="337" t="s">
        <v>19695</v>
      </c>
      <c r="J4764" s="337" t="s">
        <v>36</v>
      </c>
      <c r="K4764" s="337" t="s">
        <v>19695</v>
      </c>
      <c r="L4764" s="337" t="s">
        <v>19695</v>
      </c>
      <c r="M4764" s="337" t="s">
        <v>19695</v>
      </c>
      <c r="N4764" s="337" t="s">
        <v>19695</v>
      </c>
      <c r="O4764" s="337" t="s">
        <v>19695</v>
      </c>
      <c r="P4764" s="337" t="s">
        <v>19695</v>
      </c>
      <c r="Q4764" s="337" t="s">
        <v>19695</v>
      </c>
      <c r="R4764" s="337" t="s">
        <v>4176</v>
      </c>
      <c r="S4764" s="337" t="s">
        <v>4177</v>
      </c>
      <c r="T4764" s="337" t="s">
        <v>4178</v>
      </c>
      <c r="U4764" s="337" t="s">
        <v>449</v>
      </c>
      <c r="V4764" s="337">
        <v>6</v>
      </c>
      <c r="W4764" s="337" t="s">
        <v>19695</v>
      </c>
      <c r="X4764" s="337" t="s">
        <v>19695</v>
      </c>
      <c r="Y4764" s="337" t="s">
        <v>19695</v>
      </c>
      <c r="Z4764" s="337" t="s">
        <v>1728</v>
      </c>
      <c r="AA4764" s="337" t="s">
        <v>735</v>
      </c>
      <c r="AB4764" s="337" t="s">
        <v>718</v>
      </c>
      <c r="AC4764" s="337" t="s">
        <v>13835</v>
      </c>
    </row>
    <row r="4765" spans="1:29" ht="15.8" x14ac:dyDescent="0.25">
      <c r="A4765" s="337" t="s">
        <v>1723</v>
      </c>
      <c r="B4765" s="337" t="s">
        <v>4008</v>
      </c>
      <c r="C4765" s="337" t="s">
        <v>1821</v>
      </c>
      <c r="D4765" s="337" t="s">
        <v>449</v>
      </c>
      <c r="E4765" s="337" t="s">
        <v>2864</v>
      </c>
      <c r="F4765" s="338">
        <v>42655</v>
      </c>
      <c r="G4765" s="337" t="s">
        <v>348</v>
      </c>
      <c r="H4765" s="338">
        <v>42705</v>
      </c>
      <c r="I4765" s="337" t="s">
        <v>19695</v>
      </c>
      <c r="J4765" s="337" t="s">
        <v>36</v>
      </c>
      <c r="K4765" s="337" t="s">
        <v>19695</v>
      </c>
      <c r="L4765" s="337" t="s">
        <v>19695</v>
      </c>
      <c r="M4765" s="337" t="s">
        <v>19695</v>
      </c>
      <c r="N4765" s="337" t="s">
        <v>19695</v>
      </c>
      <c r="O4765" s="337" t="s">
        <v>19695</v>
      </c>
      <c r="P4765" s="337" t="s">
        <v>19695</v>
      </c>
      <c r="Q4765" s="337" t="s">
        <v>19695</v>
      </c>
      <c r="R4765" s="337" t="s">
        <v>1225</v>
      </c>
      <c r="S4765" s="337" t="s">
        <v>1568</v>
      </c>
      <c r="T4765" s="337" t="s">
        <v>2037</v>
      </c>
      <c r="U4765" s="337" t="s">
        <v>1568</v>
      </c>
      <c r="V4765" s="337">
        <v>8</v>
      </c>
      <c r="W4765" s="337" t="s">
        <v>19695</v>
      </c>
      <c r="X4765" s="337" t="s">
        <v>19695</v>
      </c>
      <c r="Y4765" s="337" t="s">
        <v>19695</v>
      </c>
      <c r="Z4765" s="337" t="s">
        <v>1728</v>
      </c>
      <c r="AA4765" s="337" t="s">
        <v>735</v>
      </c>
      <c r="AB4765" s="337" t="s">
        <v>718</v>
      </c>
      <c r="AC4765" s="337" t="s">
        <v>13530</v>
      </c>
    </row>
    <row r="4766" spans="1:29" ht="15.8" x14ac:dyDescent="0.25">
      <c r="A4766" s="337" t="s">
        <v>1723</v>
      </c>
      <c r="B4766" s="337" t="s">
        <v>3893</v>
      </c>
      <c r="C4766" s="337" t="s">
        <v>1821</v>
      </c>
      <c r="D4766" s="337" t="s">
        <v>449</v>
      </c>
      <c r="E4766" s="337" t="s">
        <v>2864</v>
      </c>
      <c r="F4766" s="338">
        <v>42655</v>
      </c>
      <c r="G4766" s="337" t="s">
        <v>348</v>
      </c>
      <c r="H4766" s="338">
        <v>42705</v>
      </c>
      <c r="I4766" s="337" t="s">
        <v>19695</v>
      </c>
      <c r="J4766" s="337" t="s">
        <v>36</v>
      </c>
      <c r="K4766" s="337" t="s">
        <v>19695</v>
      </c>
      <c r="L4766" s="337" t="s">
        <v>19695</v>
      </c>
      <c r="M4766" s="337" t="s">
        <v>19695</v>
      </c>
      <c r="N4766" s="337" t="s">
        <v>19695</v>
      </c>
      <c r="O4766" s="337" t="s">
        <v>19695</v>
      </c>
      <c r="P4766" s="337" t="s">
        <v>19695</v>
      </c>
      <c r="Q4766" s="337" t="s">
        <v>19695</v>
      </c>
      <c r="R4766" s="337" t="s">
        <v>1220</v>
      </c>
      <c r="S4766" s="337" t="s">
        <v>108</v>
      </c>
      <c r="T4766" s="337" t="s">
        <v>3894</v>
      </c>
      <c r="U4766" s="337" t="s">
        <v>108</v>
      </c>
      <c r="V4766" s="337">
        <v>8</v>
      </c>
      <c r="W4766" s="337" t="s">
        <v>19695</v>
      </c>
      <c r="X4766" s="337" t="s">
        <v>19695</v>
      </c>
      <c r="Y4766" s="337" t="s">
        <v>19695</v>
      </c>
      <c r="Z4766" s="337" t="s">
        <v>1728</v>
      </c>
      <c r="AA4766" s="337" t="s">
        <v>735</v>
      </c>
      <c r="AB4766" s="337" t="s">
        <v>718</v>
      </c>
      <c r="AC4766" s="337" t="s">
        <v>13530</v>
      </c>
    </row>
    <row r="4767" spans="1:29" ht="15.8" x14ac:dyDescent="0.25">
      <c r="A4767" s="337" t="s">
        <v>1723</v>
      </c>
      <c r="B4767" s="337" t="s">
        <v>4063</v>
      </c>
      <c r="C4767" s="337" t="s">
        <v>1821</v>
      </c>
      <c r="D4767" s="337" t="s">
        <v>449</v>
      </c>
      <c r="E4767" s="337" t="s">
        <v>2864</v>
      </c>
      <c r="F4767" s="338">
        <v>42655</v>
      </c>
      <c r="G4767" s="337" t="s">
        <v>348</v>
      </c>
      <c r="H4767" s="338">
        <v>42705</v>
      </c>
      <c r="I4767" s="337" t="s">
        <v>19695</v>
      </c>
      <c r="J4767" s="337" t="s">
        <v>36</v>
      </c>
      <c r="K4767" s="337" t="s">
        <v>19695</v>
      </c>
      <c r="L4767" s="337" t="s">
        <v>19695</v>
      </c>
      <c r="M4767" s="337" t="s">
        <v>19695</v>
      </c>
      <c r="N4767" s="337" t="s">
        <v>19695</v>
      </c>
      <c r="O4767" s="337" t="s">
        <v>19695</v>
      </c>
      <c r="P4767" s="337" t="s">
        <v>19695</v>
      </c>
      <c r="Q4767" s="337" t="s">
        <v>19695</v>
      </c>
      <c r="R4767" s="337" t="s">
        <v>45</v>
      </c>
      <c r="S4767" s="337" t="s">
        <v>440</v>
      </c>
      <c r="T4767" s="337" t="s">
        <v>440</v>
      </c>
      <c r="U4767" s="337" t="s">
        <v>449</v>
      </c>
      <c r="V4767" s="337">
        <v>8</v>
      </c>
      <c r="W4767" s="337" t="s">
        <v>19695</v>
      </c>
      <c r="X4767" s="337" t="s">
        <v>19695</v>
      </c>
      <c r="Y4767" s="337" t="s">
        <v>19695</v>
      </c>
      <c r="Z4767" s="337" t="s">
        <v>1728</v>
      </c>
      <c r="AA4767" s="337" t="s">
        <v>735</v>
      </c>
      <c r="AB4767" s="337" t="s">
        <v>718</v>
      </c>
      <c r="AC4767" s="337" t="s">
        <v>13530</v>
      </c>
    </row>
    <row r="4768" spans="1:29" ht="15.8" x14ac:dyDescent="0.25">
      <c r="A4768" s="337" t="s">
        <v>1723</v>
      </c>
      <c r="B4768" s="337" t="s">
        <v>4087</v>
      </c>
      <c r="C4768" s="337" t="s">
        <v>1821</v>
      </c>
      <c r="D4768" s="337" t="s">
        <v>449</v>
      </c>
      <c r="E4768" s="337" t="s">
        <v>2864</v>
      </c>
      <c r="F4768" s="338">
        <v>42655</v>
      </c>
      <c r="G4768" s="337" t="s">
        <v>348</v>
      </c>
      <c r="H4768" s="338">
        <v>42705</v>
      </c>
      <c r="I4768" s="337" t="s">
        <v>19695</v>
      </c>
      <c r="J4768" s="337" t="s">
        <v>36</v>
      </c>
      <c r="K4768" s="337" t="s">
        <v>19695</v>
      </c>
      <c r="L4768" s="337" t="s">
        <v>19695</v>
      </c>
      <c r="M4768" s="337" t="s">
        <v>19695</v>
      </c>
      <c r="N4768" s="337" t="s">
        <v>19695</v>
      </c>
      <c r="O4768" s="337" t="s">
        <v>19695</v>
      </c>
      <c r="P4768" s="337" t="s">
        <v>19695</v>
      </c>
      <c r="Q4768" s="337" t="s">
        <v>19695</v>
      </c>
      <c r="R4768" s="337" t="s">
        <v>130</v>
      </c>
      <c r="S4768" s="337" t="s">
        <v>415</v>
      </c>
      <c r="T4768" s="337" t="s">
        <v>131</v>
      </c>
      <c r="U4768" s="337" t="s">
        <v>449</v>
      </c>
      <c r="V4768" s="337">
        <v>8</v>
      </c>
      <c r="W4768" s="337" t="s">
        <v>19695</v>
      </c>
      <c r="X4768" s="337" t="s">
        <v>19695</v>
      </c>
      <c r="Y4768" s="337" t="s">
        <v>19695</v>
      </c>
      <c r="Z4768" s="337" t="s">
        <v>1728</v>
      </c>
      <c r="AA4768" s="337" t="s">
        <v>735</v>
      </c>
      <c r="AB4768" s="337" t="s">
        <v>718</v>
      </c>
      <c r="AC4768" s="337" t="s">
        <v>13530</v>
      </c>
    </row>
    <row r="4769" spans="1:29" ht="15.8" x14ac:dyDescent="0.25">
      <c r="A4769" s="337" t="s">
        <v>1723</v>
      </c>
      <c r="B4769" s="337" t="s">
        <v>368</v>
      </c>
      <c r="C4769" s="337" t="s">
        <v>1821</v>
      </c>
      <c r="D4769" s="337" t="s">
        <v>449</v>
      </c>
      <c r="E4769" s="337" t="s">
        <v>2864</v>
      </c>
      <c r="F4769" s="338">
        <v>42655</v>
      </c>
      <c r="G4769" s="337" t="s">
        <v>348</v>
      </c>
      <c r="H4769" s="338">
        <v>42705</v>
      </c>
      <c r="I4769" s="337" t="s">
        <v>19695</v>
      </c>
      <c r="J4769" s="337" t="s">
        <v>36</v>
      </c>
      <c r="K4769" s="337" t="s">
        <v>19695</v>
      </c>
      <c r="L4769" s="337" t="s">
        <v>19695</v>
      </c>
      <c r="M4769" s="337" t="s">
        <v>19695</v>
      </c>
      <c r="N4769" s="337" t="s">
        <v>19695</v>
      </c>
      <c r="O4769" s="337" t="s">
        <v>19695</v>
      </c>
      <c r="P4769" s="337" t="s">
        <v>19695</v>
      </c>
      <c r="Q4769" s="337" t="s">
        <v>19695</v>
      </c>
      <c r="R4769" s="337" t="s">
        <v>52</v>
      </c>
      <c r="S4769" s="337" t="s">
        <v>52</v>
      </c>
      <c r="T4769" s="337" t="s">
        <v>370</v>
      </c>
      <c r="U4769" s="337" t="s">
        <v>414</v>
      </c>
      <c r="V4769" s="337">
        <v>10</v>
      </c>
      <c r="W4769" s="337" t="s">
        <v>19695</v>
      </c>
      <c r="X4769" s="337" t="s">
        <v>19695</v>
      </c>
      <c r="Y4769" s="337" t="s">
        <v>19695</v>
      </c>
      <c r="Z4769" s="337" t="s">
        <v>1728</v>
      </c>
      <c r="AA4769" s="337" t="s">
        <v>735</v>
      </c>
      <c r="AB4769" s="337" t="s">
        <v>718</v>
      </c>
      <c r="AC4769" s="337" t="s">
        <v>13530</v>
      </c>
    </row>
    <row r="4770" spans="1:29" ht="15.8" x14ac:dyDescent="0.25">
      <c r="A4770" s="337" t="s">
        <v>1723</v>
      </c>
      <c r="B4770" s="337" t="s">
        <v>1125</v>
      </c>
      <c r="C4770" s="337" t="s">
        <v>1821</v>
      </c>
      <c r="D4770" s="337" t="s">
        <v>449</v>
      </c>
      <c r="E4770" s="337" t="s">
        <v>2864</v>
      </c>
      <c r="F4770" s="338">
        <v>42655</v>
      </c>
      <c r="G4770" s="337" t="s">
        <v>348</v>
      </c>
      <c r="H4770" s="338">
        <v>42705</v>
      </c>
      <c r="I4770" s="337" t="s">
        <v>19695</v>
      </c>
      <c r="J4770" s="337" t="s">
        <v>36</v>
      </c>
      <c r="K4770" s="337" t="s">
        <v>19695</v>
      </c>
      <c r="L4770" s="337" t="s">
        <v>19695</v>
      </c>
      <c r="M4770" s="337" t="s">
        <v>19695</v>
      </c>
      <c r="N4770" s="337" t="s">
        <v>19695</v>
      </c>
      <c r="O4770" s="337" t="s">
        <v>19695</v>
      </c>
      <c r="P4770" s="337" t="s">
        <v>19695</v>
      </c>
      <c r="Q4770" s="337" t="s">
        <v>19695</v>
      </c>
      <c r="R4770" s="337" t="s">
        <v>109</v>
      </c>
      <c r="S4770" s="337" t="s">
        <v>1126</v>
      </c>
      <c r="T4770" s="337" t="s">
        <v>458</v>
      </c>
      <c r="U4770" s="337" t="s">
        <v>1127</v>
      </c>
      <c r="V4770" s="337">
        <v>12</v>
      </c>
      <c r="W4770" s="337" t="s">
        <v>19695</v>
      </c>
      <c r="X4770" s="337" t="s">
        <v>19695</v>
      </c>
      <c r="Y4770" s="337" t="s">
        <v>19695</v>
      </c>
      <c r="Z4770" s="337" t="s">
        <v>1728</v>
      </c>
      <c r="AA4770" s="337" t="s">
        <v>735</v>
      </c>
      <c r="AB4770" s="337" t="s">
        <v>718</v>
      </c>
      <c r="AC4770" s="337" t="s">
        <v>13530</v>
      </c>
    </row>
    <row r="4771" spans="1:29" ht="15.8" x14ac:dyDescent="0.25">
      <c r="A4771" s="337" t="s">
        <v>1723</v>
      </c>
      <c r="B4771" s="337" t="s">
        <v>4088</v>
      </c>
      <c r="C4771" s="337" t="s">
        <v>1821</v>
      </c>
      <c r="D4771" s="337" t="s">
        <v>449</v>
      </c>
      <c r="E4771" s="337" t="s">
        <v>2864</v>
      </c>
      <c r="F4771" s="338">
        <v>42655</v>
      </c>
      <c r="G4771" s="337" t="s">
        <v>348</v>
      </c>
      <c r="H4771" s="338">
        <v>42705</v>
      </c>
      <c r="I4771" s="337" t="s">
        <v>19695</v>
      </c>
      <c r="J4771" s="337" t="s">
        <v>16</v>
      </c>
      <c r="K4771" s="337" t="s">
        <v>19695</v>
      </c>
      <c r="L4771" s="337" t="s">
        <v>19695</v>
      </c>
      <c r="M4771" s="337" t="s">
        <v>19695</v>
      </c>
      <c r="N4771" s="337" t="s">
        <v>19695</v>
      </c>
      <c r="O4771" s="337" t="s">
        <v>19695</v>
      </c>
      <c r="P4771" s="337" t="s">
        <v>19695</v>
      </c>
      <c r="Q4771" s="337" t="s">
        <v>19695</v>
      </c>
      <c r="R4771" s="337" t="s">
        <v>15</v>
      </c>
      <c r="S4771" s="337" t="s">
        <v>3715</v>
      </c>
      <c r="T4771" s="337" t="s">
        <v>4089</v>
      </c>
      <c r="U4771" s="337" t="s">
        <v>4090</v>
      </c>
      <c r="V4771" s="337">
        <v>12</v>
      </c>
      <c r="W4771" s="337" t="s">
        <v>19695</v>
      </c>
      <c r="X4771" s="337" t="s">
        <v>19695</v>
      </c>
      <c r="Y4771" s="337" t="s">
        <v>19695</v>
      </c>
      <c r="Z4771" s="337" t="s">
        <v>1728</v>
      </c>
      <c r="AA4771" s="337" t="s">
        <v>735</v>
      </c>
      <c r="AB4771" s="337" t="s">
        <v>718</v>
      </c>
      <c r="AC4771" s="337" t="s">
        <v>13530</v>
      </c>
    </row>
    <row r="4772" spans="1:29" ht="15.8" x14ac:dyDescent="0.25">
      <c r="A4772" s="337" t="s">
        <v>1723</v>
      </c>
      <c r="B4772" s="337" t="s">
        <v>3625</v>
      </c>
      <c r="C4772" s="337" t="s">
        <v>1725</v>
      </c>
      <c r="D4772" s="337" t="s">
        <v>1726</v>
      </c>
      <c r="E4772" s="337" t="s">
        <v>2864</v>
      </c>
      <c r="F4772" s="338">
        <v>42655</v>
      </c>
      <c r="G4772" s="337" t="s">
        <v>348</v>
      </c>
      <c r="H4772" s="338">
        <v>42705</v>
      </c>
      <c r="I4772" s="337" t="s">
        <v>19695</v>
      </c>
      <c r="J4772" s="337" t="s">
        <v>36</v>
      </c>
      <c r="K4772" s="337" t="s">
        <v>19695</v>
      </c>
      <c r="L4772" s="337" t="s">
        <v>19695</v>
      </c>
      <c r="M4772" s="337" t="s">
        <v>19695</v>
      </c>
      <c r="N4772" s="337" t="s">
        <v>19695</v>
      </c>
      <c r="O4772" s="337" t="s">
        <v>19695</v>
      </c>
      <c r="P4772" s="337" t="s">
        <v>19695</v>
      </c>
      <c r="Q4772" s="337" t="s">
        <v>19695</v>
      </c>
      <c r="R4772" s="337" t="s">
        <v>98</v>
      </c>
      <c r="S4772" s="337" t="s">
        <v>1690</v>
      </c>
      <c r="T4772" s="337" t="s">
        <v>1174</v>
      </c>
      <c r="U4772" s="337" t="s">
        <v>449</v>
      </c>
      <c r="V4772" s="337">
        <v>6</v>
      </c>
      <c r="W4772" s="337" t="s">
        <v>19695</v>
      </c>
      <c r="X4772" s="337" t="s">
        <v>19695</v>
      </c>
      <c r="Y4772" s="337" t="s">
        <v>19695</v>
      </c>
      <c r="Z4772" s="337" t="s">
        <v>1728</v>
      </c>
      <c r="AA4772" s="337" t="s">
        <v>735</v>
      </c>
      <c r="AB4772" s="337" t="s">
        <v>718</v>
      </c>
      <c r="AC4772" s="337" t="s">
        <v>13530</v>
      </c>
    </row>
    <row r="4773" spans="1:29" ht="15.8" x14ac:dyDescent="0.25">
      <c r="A4773" s="337" t="s">
        <v>1723</v>
      </c>
      <c r="B4773" s="337" t="s">
        <v>3632</v>
      </c>
      <c r="C4773" s="337" t="s">
        <v>1788</v>
      </c>
      <c r="D4773" s="337" t="s">
        <v>1873</v>
      </c>
      <c r="E4773" s="337" t="s">
        <v>2864</v>
      </c>
      <c r="F4773" s="338">
        <v>42655</v>
      </c>
      <c r="G4773" s="337" t="s">
        <v>348</v>
      </c>
      <c r="H4773" s="338">
        <v>42705</v>
      </c>
      <c r="I4773" s="337" t="s">
        <v>19695</v>
      </c>
      <c r="J4773" s="337" t="s">
        <v>36</v>
      </c>
      <c r="K4773" s="337" t="s">
        <v>19695</v>
      </c>
      <c r="L4773" s="337" t="s">
        <v>19695</v>
      </c>
      <c r="M4773" s="337" t="s">
        <v>19695</v>
      </c>
      <c r="N4773" s="337" t="s">
        <v>19695</v>
      </c>
      <c r="O4773" s="337" t="s">
        <v>19695</v>
      </c>
      <c r="P4773" s="337" t="s">
        <v>19695</v>
      </c>
      <c r="Q4773" s="337" t="s">
        <v>19695</v>
      </c>
      <c r="R4773" s="337" t="s">
        <v>130</v>
      </c>
      <c r="S4773" s="337" t="s">
        <v>415</v>
      </c>
      <c r="T4773" s="337" t="s">
        <v>138</v>
      </c>
      <c r="U4773" s="337" t="s">
        <v>2311</v>
      </c>
      <c r="V4773" s="337">
        <v>6</v>
      </c>
      <c r="W4773" s="337" t="s">
        <v>19695</v>
      </c>
      <c r="X4773" s="337" t="s">
        <v>19695</v>
      </c>
      <c r="Y4773" s="337" t="s">
        <v>19695</v>
      </c>
      <c r="Z4773" s="337" t="s">
        <v>1728</v>
      </c>
      <c r="AA4773" s="337" t="s">
        <v>735</v>
      </c>
      <c r="AB4773" s="337" t="s">
        <v>718</v>
      </c>
      <c r="AC4773" s="337" t="s">
        <v>13530</v>
      </c>
    </row>
    <row r="4774" spans="1:29" ht="15.8" x14ac:dyDescent="0.25">
      <c r="A4774" s="337" t="s">
        <v>1723</v>
      </c>
      <c r="B4774" s="337" t="s">
        <v>2863</v>
      </c>
      <c r="C4774" s="337" t="s">
        <v>1821</v>
      </c>
      <c r="D4774" s="337" t="s">
        <v>449</v>
      </c>
      <c r="E4774" s="337" t="s">
        <v>2864</v>
      </c>
      <c r="F4774" s="338">
        <v>42655</v>
      </c>
      <c r="G4774" s="337" t="s">
        <v>348</v>
      </c>
      <c r="H4774" s="338">
        <v>42705</v>
      </c>
      <c r="I4774" s="337" t="s">
        <v>19695</v>
      </c>
      <c r="J4774" s="337" t="s">
        <v>36</v>
      </c>
      <c r="K4774" s="337" t="s">
        <v>19695</v>
      </c>
      <c r="L4774" s="337" t="s">
        <v>19695</v>
      </c>
      <c r="M4774" s="337" t="s">
        <v>19695</v>
      </c>
      <c r="N4774" s="337" t="s">
        <v>19695</v>
      </c>
      <c r="O4774" s="337" t="s">
        <v>19695</v>
      </c>
      <c r="P4774" s="337" t="s">
        <v>19695</v>
      </c>
      <c r="Q4774" s="337" t="s">
        <v>19695</v>
      </c>
      <c r="R4774" s="337" t="s">
        <v>109</v>
      </c>
      <c r="S4774" s="337" t="s">
        <v>1129</v>
      </c>
      <c r="T4774" s="337" t="s">
        <v>2865</v>
      </c>
      <c r="U4774" s="337" t="s">
        <v>2866</v>
      </c>
      <c r="V4774" s="337">
        <v>8</v>
      </c>
      <c r="W4774" s="337" t="s">
        <v>19695</v>
      </c>
      <c r="X4774" s="337" t="s">
        <v>19695</v>
      </c>
      <c r="Y4774" s="337" t="s">
        <v>19695</v>
      </c>
      <c r="Z4774" s="337" t="s">
        <v>1728</v>
      </c>
      <c r="AA4774" s="337" t="s">
        <v>735</v>
      </c>
      <c r="AB4774" s="337" t="s">
        <v>718</v>
      </c>
      <c r="AC4774" s="337" t="s">
        <v>13530</v>
      </c>
    </row>
    <row r="4775" spans="1:29" ht="15.8" x14ac:dyDescent="0.25">
      <c r="A4775" s="337" t="s">
        <v>1723</v>
      </c>
      <c r="B4775" s="337" t="s">
        <v>3470</v>
      </c>
      <c r="C4775" s="337" t="s">
        <v>1821</v>
      </c>
      <c r="D4775" s="337" t="s">
        <v>449</v>
      </c>
      <c r="E4775" s="337" t="s">
        <v>2864</v>
      </c>
      <c r="F4775" s="338">
        <v>42655</v>
      </c>
      <c r="G4775" s="337" t="s">
        <v>348</v>
      </c>
      <c r="H4775" s="338">
        <v>42705</v>
      </c>
      <c r="I4775" s="337" t="s">
        <v>19695</v>
      </c>
      <c r="J4775" s="337" t="s">
        <v>36</v>
      </c>
      <c r="K4775" s="337" t="s">
        <v>19695</v>
      </c>
      <c r="L4775" s="337" t="s">
        <v>19695</v>
      </c>
      <c r="M4775" s="337" t="s">
        <v>19695</v>
      </c>
      <c r="N4775" s="337" t="s">
        <v>19695</v>
      </c>
      <c r="O4775" s="337" t="s">
        <v>19695</v>
      </c>
      <c r="P4775" s="337" t="s">
        <v>19695</v>
      </c>
      <c r="Q4775" s="337" t="s">
        <v>19695</v>
      </c>
      <c r="R4775" s="337" t="s">
        <v>15</v>
      </c>
      <c r="S4775" s="337" t="s">
        <v>1086</v>
      </c>
      <c r="T4775" s="337" t="s">
        <v>1086</v>
      </c>
      <c r="U4775" s="337" t="s">
        <v>99</v>
      </c>
      <c r="V4775" s="337">
        <v>8</v>
      </c>
      <c r="W4775" s="337" t="s">
        <v>19695</v>
      </c>
      <c r="X4775" s="337" t="s">
        <v>19695</v>
      </c>
      <c r="Y4775" s="337" t="s">
        <v>19695</v>
      </c>
      <c r="Z4775" s="337" t="s">
        <v>1728</v>
      </c>
      <c r="AA4775" s="337" t="s">
        <v>717</v>
      </c>
      <c r="AB4775" s="337" t="s">
        <v>718</v>
      </c>
      <c r="AC4775" s="337" t="s">
        <v>13530</v>
      </c>
    </row>
    <row r="4776" spans="1:29" ht="15.8" x14ac:dyDescent="0.25">
      <c r="A4776" s="337" t="s">
        <v>1723</v>
      </c>
      <c r="B4776" s="337" t="s">
        <v>3472</v>
      </c>
      <c r="C4776" s="337" t="s">
        <v>1821</v>
      </c>
      <c r="D4776" s="337" t="s">
        <v>449</v>
      </c>
      <c r="E4776" s="337" t="s">
        <v>2864</v>
      </c>
      <c r="F4776" s="338">
        <v>42655</v>
      </c>
      <c r="G4776" s="337" t="s">
        <v>348</v>
      </c>
      <c r="H4776" s="338">
        <v>42705</v>
      </c>
      <c r="I4776" s="337" t="s">
        <v>19695</v>
      </c>
      <c r="J4776" s="337" t="s">
        <v>36</v>
      </c>
      <c r="K4776" s="337" t="s">
        <v>19695</v>
      </c>
      <c r="L4776" s="337" t="s">
        <v>19695</v>
      </c>
      <c r="M4776" s="337" t="s">
        <v>19695</v>
      </c>
      <c r="N4776" s="337" t="s">
        <v>19695</v>
      </c>
      <c r="O4776" s="337" t="s">
        <v>19695</v>
      </c>
      <c r="P4776" s="337" t="s">
        <v>19695</v>
      </c>
      <c r="Q4776" s="337" t="s">
        <v>19695</v>
      </c>
      <c r="R4776" s="337" t="s">
        <v>15</v>
      </c>
      <c r="S4776" s="337" t="s">
        <v>1086</v>
      </c>
      <c r="T4776" s="337" t="s">
        <v>1121</v>
      </c>
      <c r="U4776" s="337" t="s">
        <v>99</v>
      </c>
      <c r="V4776" s="337">
        <v>8</v>
      </c>
      <c r="W4776" s="337" t="s">
        <v>19695</v>
      </c>
      <c r="X4776" s="337" t="s">
        <v>19695</v>
      </c>
      <c r="Y4776" s="337" t="s">
        <v>19695</v>
      </c>
      <c r="Z4776" s="337" t="s">
        <v>1728</v>
      </c>
      <c r="AA4776" s="337" t="s">
        <v>717</v>
      </c>
      <c r="AB4776" s="337" t="s">
        <v>718</v>
      </c>
      <c r="AC4776" s="337" t="s">
        <v>13530</v>
      </c>
    </row>
    <row r="4777" spans="1:29" ht="15.8" x14ac:dyDescent="0.25">
      <c r="A4777" s="337" t="s">
        <v>1723</v>
      </c>
      <c r="B4777" s="337" t="s">
        <v>3641</v>
      </c>
      <c r="C4777" s="337" t="s">
        <v>1821</v>
      </c>
      <c r="D4777" s="337" t="s">
        <v>449</v>
      </c>
      <c r="E4777" s="337" t="s">
        <v>2864</v>
      </c>
      <c r="F4777" s="338">
        <v>42655</v>
      </c>
      <c r="G4777" s="337" t="s">
        <v>348</v>
      </c>
      <c r="H4777" s="338">
        <v>42705</v>
      </c>
      <c r="I4777" s="337" t="s">
        <v>19695</v>
      </c>
      <c r="J4777" s="337" t="s">
        <v>36</v>
      </c>
      <c r="K4777" s="337" t="s">
        <v>19695</v>
      </c>
      <c r="L4777" s="337" t="s">
        <v>19695</v>
      </c>
      <c r="M4777" s="337" t="s">
        <v>19695</v>
      </c>
      <c r="N4777" s="337" t="s">
        <v>19695</v>
      </c>
      <c r="O4777" s="337" t="s">
        <v>19695</v>
      </c>
      <c r="P4777" s="337" t="s">
        <v>19695</v>
      </c>
      <c r="Q4777" s="337" t="s">
        <v>19695</v>
      </c>
      <c r="R4777" s="337" t="s">
        <v>144</v>
      </c>
      <c r="S4777" s="337" t="s">
        <v>97</v>
      </c>
      <c r="T4777" s="337" t="s">
        <v>3642</v>
      </c>
      <c r="U4777" s="337" t="s">
        <v>3642</v>
      </c>
      <c r="V4777" s="337">
        <v>10</v>
      </c>
      <c r="W4777" s="337" t="s">
        <v>19695</v>
      </c>
      <c r="X4777" s="337" t="s">
        <v>19695</v>
      </c>
      <c r="Y4777" s="337" t="s">
        <v>19695</v>
      </c>
      <c r="Z4777" s="337" t="s">
        <v>1728</v>
      </c>
      <c r="AA4777" s="337" t="s">
        <v>717</v>
      </c>
      <c r="AB4777" s="337" t="s">
        <v>718</v>
      </c>
      <c r="AC4777" s="337" t="s">
        <v>13530</v>
      </c>
    </row>
    <row r="4778" spans="1:29" ht="15.8" x14ac:dyDescent="0.25">
      <c r="A4778" s="337" t="s">
        <v>1723</v>
      </c>
      <c r="B4778" s="337" t="s">
        <v>3665</v>
      </c>
      <c r="C4778" s="337" t="s">
        <v>1821</v>
      </c>
      <c r="D4778" s="337" t="s">
        <v>449</v>
      </c>
      <c r="E4778" s="337" t="s">
        <v>2864</v>
      </c>
      <c r="F4778" s="338">
        <v>42655</v>
      </c>
      <c r="G4778" s="337" t="s">
        <v>348</v>
      </c>
      <c r="H4778" s="338">
        <v>42705</v>
      </c>
      <c r="I4778" s="337" t="s">
        <v>19695</v>
      </c>
      <c r="J4778" s="337" t="s">
        <v>36</v>
      </c>
      <c r="K4778" s="337" t="s">
        <v>19695</v>
      </c>
      <c r="L4778" s="337" t="s">
        <v>19695</v>
      </c>
      <c r="M4778" s="337" t="s">
        <v>19695</v>
      </c>
      <c r="N4778" s="337" t="s">
        <v>19695</v>
      </c>
      <c r="O4778" s="337" t="s">
        <v>19695</v>
      </c>
      <c r="P4778" s="337" t="s">
        <v>19695</v>
      </c>
      <c r="Q4778" s="337" t="s">
        <v>19695</v>
      </c>
      <c r="R4778" s="337" t="s">
        <v>139</v>
      </c>
      <c r="S4778" s="337" t="s">
        <v>3666</v>
      </c>
      <c r="T4778" s="337" t="s">
        <v>3667</v>
      </c>
      <c r="U4778" s="337" t="s">
        <v>3668</v>
      </c>
      <c r="V4778" s="337">
        <v>10</v>
      </c>
      <c r="W4778" s="337" t="s">
        <v>19695</v>
      </c>
      <c r="X4778" s="337" t="s">
        <v>19695</v>
      </c>
      <c r="Y4778" s="337" t="s">
        <v>19695</v>
      </c>
      <c r="Z4778" s="337" t="s">
        <v>1728</v>
      </c>
      <c r="AA4778" s="337" t="s">
        <v>735</v>
      </c>
      <c r="AB4778" s="337" t="s">
        <v>718</v>
      </c>
      <c r="AC4778" s="337" t="s">
        <v>13530</v>
      </c>
    </row>
    <row r="4779" spans="1:29" ht="15.8" x14ac:dyDescent="0.25">
      <c r="A4779" s="337" t="s">
        <v>1723</v>
      </c>
      <c r="B4779" s="337" t="s">
        <v>3349</v>
      </c>
      <c r="C4779" s="337" t="s">
        <v>1821</v>
      </c>
      <c r="D4779" s="337" t="s">
        <v>449</v>
      </c>
      <c r="E4779" s="337" t="s">
        <v>2864</v>
      </c>
      <c r="F4779" s="338">
        <v>42655</v>
      </c>
      <c r="G4779" s="337" t="s">
        <v>348</v>
      </c>
      <c r="H4779" s="338">
        <v>42705</v>
      </c>
      <c r="I4779" s="337" t="s">
        <v>19695</v>
      </c>
      <c r="J4779" s="337" t="s">
        <v>36</v>
      </c>
      <c r="K4779" s="337" t="s">
        <v>19695</v>
      </c>
      <c r="L4779" s="337" t="s">
        <v>19695</v>
      </c>
      <c r="M4779" s="337" t="s">
        <v>19695</v>
      </c>
      <c r="N4779" s="337" t="s">
        <v>19695</v>
      </c>
      <c r="O4779" s="337" t="s">
        <v>19695</v>
      </c>
      <c r="P4779" s="337" t="s">
        <v>19695</v>
      </c>
      <c r="Q4779" s="337" t="s">
        <v>19695</v>
      </c>
      <c r="R4779" s="337" t="s">
        <v>15</v>
      </c>
      <c r="S4779" s="337" t="s">
        <v>1116</v>
      </c>
      <c r="T4779" s="337" t="s">
        <v>3350</v>
      </c>
      <c r="U4779" s="337" t="s">
        <v>3351</v>
      </c>
      <c r="V4779" s="337">
        <v>12</v>
      </c>
      <c r="W4779" s="337" t="s">
        <v>19695</v>
      </c>
      <c r="X4779" s="337" t="s">
        <v>19695</v>
      </c>
      <c r="Y4779" s="337" t="s">
        <v>19695</v>
      </c>
      <c r="Z4779" s="337" t="s">
        <v>1728</v>
      </c>
      <c r="AA4779" s="337" t="s">
        <v>735</v>
      </c>
      <c r="AB4779" s="337" t="s">
        <v>718</v>
      </c>
      <c r="AC4779" s="337" t="s">
        <v>13530</v>
      </c>
    </row>
    <row r="4780" spans="1:29" ht="15.8" x14ac:dyDescent="0.25">
      <c r="A4780" s="337" t="s">
        <v>1723</v>
      </c>
      <c r="B4780" s="337" t="s">
        <v>3359</v>
      </c>
      <c r="C4780" s="337" t="s">
        <v>1788</v>
      </c>
      <c r="D4780" s="337" t="s">
        <v>1906</v>
      </c>
      <c r="E4780" s="337" t="s">
        <v>2864</v>
      </c>
      <c r="F4780" s="338">
        <v>42655</v>
      </c>
      <c r="G4780" s="337" t="s">
        <v>348</v>
      </c>
      <c r="H4780" s="338">
        <v>42705</v>
      </c>
      <c r="I4780" s="337" t="s">
        <v>19695</v>
      </c>
      <c r="J4780" s="337" t="s">
        <v>36</v>
      </c>
      <c r="K4780" s="337" t="s">
        <v>19695</v>
      </c>
      <c r="L4780" s="337" t="s">
        <v>19695</v>
      </c>
      <c r="M4780" s="337" t="s">
        <v>19695</v>
      </c>
      <c r="N4780" s="337" t="s">
        <v>19695</v>
      </c>
      <c r="O4780" s="337" t="s">
        <v>19695</v>
      </c>
      <c r="P4780" s="337" t="s">
        <v>19695</v>
      </c>
      <c r="Q4780" s="337" t="s">
        <v>19695</v>
      </c>
      <c r="R4780" s="337" t="s">
        <v>15</v>
      </c>
      <c r="S4780" s="337" t="s">
        <v>1098</v>
      </c>
      <c r="T4780" s="337" t="s">
        <v>1110</v>
      </c>
      <c r="U4780" s="337" t="s">
        <v>3360</v>
      </c>
      <c r="V4780" s="337">
        <v>12</v>
      </c>
      <c r="W4780" s="337" t="s">
        <v>19695</v>
      </c>
      <c r="X4780" s="337" t="s">
        <v>19695</v>
      </c>
      <c r="Y4780" s="337" t="s">
        <v>19695</v>
      </c>
      <c r="Z4780" s="337" t="s">
        <v>1728</v>
      </c>
      <c r="AA4780" s="337" t="s">
        <v>735</v>
      </c>
      <c r="AB4780" s="337" t="s">
        <v>718</v>
      </c>
      <c r="AC4780" s="337" t="s">
        <v>13530</v>
      </c>
    </row>
    <row r="4781" spans="1:29" ht="15.8" x14ac:dyDescent="0.25">
      <c r="A4781" s="337" t="s">
        <v>1723</v>
      </c>
      <c r="B4781" s="337" t="s">
        <v>1311</v>
      </c>
      <c r="C4781" s="337" t="s">
        <v>1821</v>
      </c>
      <c r="D4781" s="337" t="s">
        <v>449</v>
      </c>
      <c r="E4781" s="337" t="s">
        <v>2864</v>
      </c>
      <c r="F4781" s="338">
        <v>42655</v>
      </c>
      <c r="G4781" s="337" t="s">
        <v>348</v>
      </c>
      <c r="H4781" s="338">
        <v>42705</v>
      </c>
      <c r="I4781" s="337" t="s">
        <v>19695</v>
      </c>
      <c r="J4781" s="337" t="s">
        <v>36</v>
      </c>
      <c r="K4781" s="337" t="s">
        <v>19695</v>
      </c>
      <c r="L4781" s="337" t="s">
        <v>19695</v>
      </c>
      <c r="M4781" s="337" t="s">
        <v>19695</v>
      </c>
      <c r="N4781" s="337" t="s">
        <v>19695</v>
      </c>
      <c r="O4781" s="337" t="s">
        <v>19695</v>
      </c>
      <c r="P4781" s="337" t="s">
        <v>19695</v>
      </c>
      <c r="Q4781" s="337" t="s">
        <v>19695</v>
      </c>
      <c r="R4781" s="337" t="s">
        <v>130</v>
      </c>
      <c r="S4781" s="337" t="s">
        <v>415</v>
      </c>
      <c r="T4781" s="337" t="s">
        <v>427</v>
      </c>
      <c r="U4781" s="337" t="s">
        <v>1312</v>
      </c>
      <c r="V4781" s="337">
        <v>10</v>
      </c>
      <c r="W4781" s="337" t="s">
        <v>19695</v>
      </c>
      <c r="X4781" s="337" t="s">
        <v>19695</v>
      </c>
      <c r="Y4781" s="337" t="s">
        <v>19695</v>
      </c>
      <c r="Z4781" s="337" t="s">
        <v>1728</v>
      </c>
      <c r="AA4781" s="337" t="s">
        <v>735</v>
      </c>
      <c r="AB4781" s="337" t="s">
        <v>718</v>
      </c>
      <c r="AC4781" s="337" t="s">
        <v>13664</v>
      </c>
    </row>
    <row r="4782" spans="1:29" ht="15.8" x14ac:dyDescent="0.25">
      <c r="A4782" s="337" t="s">
        <v>1723</v>
      </c>
      <c r="B4782" s="337" t="s">
        <v>6377</v>
      </c>
      <c r="C4782" s="337" t="s">
        <v>1821</v>
      </c>
      <c r="D4782" s="337" t="s">
        <v>449</v>
      </c>
      <c r="E4782" s="337" t="s">
        <v>2864</v>
      </c>
      <c r="F4782" s="338">
        <v>42655</v>
      </c>
      <c r="G4782" s="337" t="s">
        <v>348</v>
      </c>
      <c r="H4782" s="338">
        <v>42705</v>
      </c>
      <c r="I4782" s="337" t="s">
        <v>19695</v>
      </c>
      <c r="J4782" s="337" t="s">
        <v>16</v>
      </c>
      <c r="K4782" s="337" t="s">
        <v>19695</v>
      </c>
      <c r="L4782" s="337" t="s">
        <v>19695</v>
      </c>
      <c r="M4782" s="337" t="s">
        <v>19695</v>
      </c>
      <c r="N4782" s="337" t="s">
        <v>19695</v>
      </c>
      <c r="O4782" s="337" t="s">
        <v>19695</v>
      </c>
      <c r="P4782" s="337" t="s">
        <v>19695</v>
      </c>
      <c r="Q4782" s="337" t="s">
        <v>19695</v>
      </c>
      <c r="R4782" s="337" t="s">
        <v>112</v>
      </c>
      <c r="S4782" s="337" t="s">
        <v>452</v>
      </c>
      <c r="T4782" s="337" t="s">
        <v>6378</v>
      </c>
      <c r="U4782" s="337" t="s">
        <v>6379</v>
      </c>
      <c r="V4782" s="337">
        <v>10</v>
      </c>
      <c r="W4782" s="337" t="s">
        <v>19695</v>
      </c>
      <c r="X4782" s="337" t="s">
        <v>19695</v>
      </c>
      <c r="Y4782" s="337" t="s">
        <v>19695</v>
      </c>
      <c r="Z4782" s="337" t="s">
        <v>1728</v>
      </c>
      <c r="AA4782" s="337" t="s">
        <v>717</v>
      </c>
      <c r="AB4782" s="337" t="s">
        <v>718</v>
      </c>
      <c r="AC4782" s="337" t="s">
        <v>13717</v>
      </c>
    </row>
    <row r="4783" spans="1:29" ht="15.8" x14ac:dyDescent="0.25">
      <c r="A4783" s="337" t="s">
        <v>1723</v>
      </c>
      <c r="B4783" s="337" t="s">
        <v>5794</v>
      </c>
      <c r="C4783" s="337" t="s">
        <v>1821</v>
      </c>
      <c r="D4783" s="337" t="s">
        <v>449</v>
      </c>
      <c r="E4783" s="337" t="s">
        <v>2864</v>
      </c>
      <c r="F4783" s="338">
        <v>42655</v>
      </c>
      <c r="G4783" s="337" t="s">
        <v>348</v>
      </c>
      <c r="H4783" s="338">
        <v>42705</v>
      </c>
      <c r="I4783" s="337" t="s">
        <v>19695</v>
      </c>
      <c r="J4783" s="337" t="s">
        <v>36</v>
      </c>
      <c r="K4783" s="337" t="s">
        <v>19695</v>
      </c>
      <c r="L4783" s="337" t="s">
        <v>19695</v>
      </c>
      <c r="M4783" s="337" t="s">
        <v>19695</v>
      </c>
      <c r="N4783" s="337" t="s">
        <v>19695</v>
      </c>
      <c r="O4783" s="337" t="s">
        <v>19695</v>
      </c>
      <c r="P4783" s="337" t="s">
        <v>19695</v>
      </c>
      <c r="Q4783" s="337" t="s">
        <v>19695</v>
      </c>
      <c r="R4783" s="337" t="s">
        <v>15</v>
      </c>
      <c r="S4783" s="337" t="s">
        <v>1529</v>
      </c>
      <c r="T4783" s="337" t="s">
        <v>1529</v>
      </c>
      <c r="U4783" s="337" t="s">
        <v>1529</v>
      </c>
      <c r="V4783" s="337">
        <v>6</v>
      </c>
      <c r="W4783" s="337" t="s">
        <v>19695</v>
      </c>
      <c r="X4783" s="337" t="s">
        <v>19695</v>
      </c>
      <c r="Y4783" s="337" t="s">
        <v>19695</v>
      </c>
      <c r="Z4783" s="337" t="s">
        <v>1728</v>
      </c>
      <c r="AA4783" s="337" t="s">
        <v>717</v>
      </c>
      <c r="AB4783" s="337" t="s">
        <v>718</v>
      </c>
      <c r="AC4783" s="337" t="s">
        <v>13540</v>
      </c>
    </row>
    <row r="4784" spans="1:29" ht="15.8" x14ac:dyDescent="0.25">
      <c r="A4784" s="337" t="s">
        <v>1723</v>
      </c>
      <c r="B4784" s="337" t="s">
        <v>4227</v>
      </c>
      <c r="C4784" s="337" t="s">
        <v>1725</v>
      </c>
      <c r="D4784" s="337" t="s">
        <v>1726</v>
      </c>
      <c r="E4784" s="337" t="s">
        <v>2864</v>
      </c>
      <c r="F4784" s="338">
        <v>42655</v>
      </c>
      <c r="G4784" s="337" t="s">
        <v>348</v>
      </c>
      <c r="H4784" s="338">
        <v>42705</v>
      </c>
      <c r="I4784" s="337" t="s">
        <v>19695</v>
      </c>
      <c r="J4784" s="337" t="s">
        <v>36</v>
      </c>
      <c r="K4784" s="337" t="s">
        <v>19695</v>
      </c>
      <c r="L4784" s="337" t="s">
        <v>19695</v>
      </c>
      <c r="M4784" s="337" t="s">
        <v>19695</v>
      </c>
      <c r="N4784" s="337" t="s">
        <v>19695</v>
      </c>
      <c r="O4784" s="337" t="s">
        <v>19695</v>
      </c>
      <c r="P4784" s="337" t="s">
        <v>19695</v>
      </c>
      <c r="Q4784" s="337" t="s">
        <v>19695</v>
      </c>
      <c r="R4784" s="337" t="s">
        <v>15</v>
      </c>
      <c r="S4784" s="337" t="s">
        <v>1529</v>
      </c>
      <c r="T4784" s="337" t="s">
        <v>1529</v>
      </c>
      <c r="U4784" s="337" t="s">
        <v>449</v>
      </c>
      <c r="V4784" s="337">
        <v>6</v>
      </c>
      <c r="W4784" s="337" t="s">
        <v>19695</v>
      </c>
      <c r="X4784" s="337" t="s">
        <v>19695</v>
      </c>
      <c r="Y4784" s="337" t="s">
        <v>19695</v>
      </c>
      <c r="Z4784" s="337" t="s">
        <v>1728</v>
      </c>
      <c r="AA4784" s="337" t="s">
        <v>735</v>
      </c>
      <c r="AB4784" s="337" t="s">
        <v>718</v>
      </c>
      <c r="AC4784" s="337" t="s">
        <v>13835</v>
      </c>
    </row>
    <row r="4785" spans="1:29" ht="15.8" x14ac:dyDescent="0.25">
      <c r="A4785" s="337" t="s">
        <v>1723</v>
      </c>
      <c r="B4785" s="337" t="s">
        <v>3842</v>
      </c>
      <c r="C4785" s="337" t="s">
        <v>1821</v>
      </c>
      <c r="D4785" s="337" t="s">
        <v>449</v>
      </c>
      <c r="E4785" s="337" t="s">
        <v>2864</v>
      </c>
      <c r="F4785" s="338">
        <v>42655</v>
      </c>
      <c r="G4785" s="337" t="s">
        <v>348</v>
      </c>
      <c r="H4785" s="338">
        <v>42705</v>
      </c>
      <c r="I4785" s="337" t="s">
        <v>19695</v>
      </c>
      <c r="J4785" s="337" t="s">
        <v>36</v>
      </c>
      <c r="K4785" s="337" t="s">
        <v>19695</v>
      </c>
      <c r="L4785" s="337" t="s">
        <v>19695</v>
      </c>
      <c r="M4785" s="337" t="s">
        <v>19695</v>
      </c>
      <c r="N4785" s="337" t="s">
        <v>19695</v>
      </c>
      <c r="O4785" s="337" t="s">
        <v>19695</v>
      </c>
      <c r="P4785" s="337" t="s">
        <v>19695</v>
      </c>
      <c r="Q4785" s="337" t="s">
        <v>19695</v>
      </c>
      <c r="R4785" s="337" t="s">
        <v>89</v>
      </c>
      <c r="S4785" s="337" t="s">
        <v>455</v>
      </c>
      <c r="T4785" s="337" t="s">
        <v>3843</v>
      </c>
      <c r="U4785" s="337" t="s">
        <v>3844</v>
      </c>
      <c r="V4785" s="337">
        <v>6</v>
      </c>
      <c r="W4785" s="337" t="s">
        <v>19695</v>
      </c>
      <c r="X4785" s="337" t="s">
        <v>19695</v>
      </c>
      <c r="Y4785" s="337" t="s">
        <v>19695</v>
      </c>
      <c r="Z4785" s="337" t="s">
        <v>1745</v>
      </c>
      <c r="AA4785" s="337" t="s">
        <v>761</v>
      </c>
      <c r="AB4785" s="337" t="s">
        <v>762</v>
      </c>
      <c r="AC4785" s="337" t="s">
        <v>13530</v>
      </c>
    </row>
    <row r="4786" spans="1:29" ht="15.8" x14ac:dyDescent="0.25">
      <c r="A4786" s="337" t="s">
        <v>1723</v>
      </c>
      <c r="B4786" s="337" t="s">
        <v>3964</v>
      </c>
      <c r="C4786" s="337" t="s">
        <v>1725</v>
      </c>
      <c r="D4786" s="337" t="s">
        <v>1726</v>
      </c>
      <c r="E4786" s="337" t="s">
        <v>2864</v>
      </c>
      <c r="F4786" s="338">
        <v>42655</v>
      </c>
      <c r="G4786" s="337" t="s">
        <v>348</v>
      </c>
      <c r="H4786" s="338">
        <v>42705</v>
      </c>
      <c r="I4786" s="337" t="s">
        <v>19695</v>
      </c>
      <c r="J4786" s="337" t="s">
        <v>16</v>
      </c>
      <c r="K4786" s="337" t="s">
        <v>19695</v>
      </c>
      <c r="L4786" s="337" t="s">
        <v>19695</v>
      </c>
      <c r="M4786" s="337" t="s">
        <v>19695</v>
      </c>
      <c r="N4786" s="337" t="s">
        <v>19695</v>
      </c>
      <c r="O4786" s="337" t="s">
        <v>19695</v>
      </c>
      <c r="P4786" s="337" t="s">
        <v>19695</v>
      </c>
      <c r="Q4786" s="337" t="s">
        <v>19695</v>
      </c>
      <c r="R4786" s="337" t="s">
        <v>89</v>
      </c>
      <c r="S4786" s="337" t="s">
        <v>455</v>
      </c>
      <c r="T4786" s="337" t="s">
        <v>3843</v>
      </c>
      <c r="U4786" s="337" t="s">
        <v>3965</v>
      </c>
      <c r="V4786" s="337">
        <v>6</v>
      </c>
      <c r="W4786" s="337" t="s">
        <v>19695</v>
      </c>
      <c r="X4786" s="337" t="s">
        <v>19695</v>
      </c>
      <c r="Y4786" s="337" t="s">
        <v>19695</v>
      </c>
      <c r="Z4786" s="337" t="s">
        <v>1745</v>
      </c>
      <c r="AA4786" s="337" t="s">
        <v>761</v>
      </c>
      <c r="AB4786" s="337" t="s">
        <v>762</v>
      </c>
      <c r="AC4786" s="337" t="s">
        <v>13530</v>
      </c>
    </row>
    <row r="4787" spans="1:29" ht="15.8" x14ac:dyDescent="0.25">
      <c r="A4787" s="337" t="s">
        <v>1723</v>
      </c>
      <c r="B4787" s="337" t="s">
        <v>3983</v>
      </c>
      <c r="C4787" s="337" t="s">
        <v>1725</v>
      </c>
      <c r="D4787" s="337" t="s">
        <v>1726</v>
      </c>
      <c r="E4787" s="337" t="s">
        <v>2864</v>
      </c>
      <c r="F4787" s="338">
        <v>42655</v>
      </c>
      <c r="G4787" s="337" t="s">
        <v>348</v>
      </c>
      <c r="H4787" s="338">
        <v>42705</v>
      </c>
      <c r="I4787" s="337" t="s">
        <v>19695</v>
      </c>
      <c r="J4787" s="337" t="s">
        <v>36</v>
      </c>
      <c r="K4787" s="337" t="s">
        <v>19695</v>
      </c>
      <c r="L4787" s="337" t="s">
        <v>19695</v>
      </c>
      <c r="M4787" s="337" t="s">
        <v>19695</v>
      </c>
      <c r="N4787" s="337" t="s">
        <v>19695</v>
      </c>
      <c r="O4787" s="337" t="s">
        <v>19695</v>
      </c>
      <c r="P4787" s="337" t="s">
        <v>19695</v>
      </c>
      <c r="Q4787" s="337" t="s">
        <v>19695</v>
      </c>
      <c r="R4787" s="337" t="s">
        <v>89</v>
      </c>
      <c r="S4787" s="337" t="s">
        <v>3984</v>
      </c>
      <c r="T4787" s="337" t="s">
        <v>3843</v>
      </c>
      <c r="U4787" s="337" t="s">
        <v>449</v>
      </c>
      <c r="V4787" s="337">
        <v>6</v>
      </c>
      <c r="W4787" s="337" t="s">
        <v>19695</v>
      </c>
      <c r="X4787" s="337" t="s">
        <v>19695</v>
      </c>
      <c r="Y4787" s="337" t="s">
        <v>19695</v>
      </c>
      <c r="Z4787" s="337" t="s">
        <v>1745</v>
      </c>
      <c r="AA4787" s="337" t="s">
        <v>761</v>
      </c>
      <c r="AB4787" s="337" t="s">
        <v>762</v>
      </c>
      <c r="AC4787" s="337" t="s">
        <v>13530</v>
      </c>
    </row>
    <row r="4788" spans="1:29" ht="15.8" x14ac:dyDescent="0.25">
      <c r="A4788" s="337" t="s">
        <v>1723</v>
      </c>
      <c r="B4788" s="337" t="s">
        <v>4027</v>
      </c>
      <c r="C4788" s="337" t="s">
        <v>1725</v>
      </c>
      <c r="D4788" s="337" t="s">
        <v>1726</v>
      </c>
      <c r="E4788" s="337" t="s">
        <v>2864</v>
      </c>
      <c r="F4788" s="338">
        <v>42655</v>
      </c>
      <c r="G4788" s="337" t="s">
        <v>348</v>
      </c>
      <c r="H4788" s="338">
        <v>42705</v>
      </c>
      <c r="I4788" s="337" t="s">
        <v>19695</v>
      </c>
      <c r="J4788" s="337" t="s">
        <v>16</v>
      </c>
      <c r="K4788" s="337" t="s">
        <v>19695</v>
      </c>
      <c r="L4788" s="337" t="s">
        <v>19695</v>
      </c>
      <c r="M4788" s="337" t="s">
        <v>19695</v>
      </c>
      <c r="N4788" s="337" t="s">
        <v>19695</v>
      </c>
      <c r="O4788" s="337" t="s">
        <v>19695</v>
      </c>
      <c r="P4788" s="337" t="s">
        <v>19695</v>
      </c>
      <c r="Q4788" s="337" t="s">
        <v>19695</v>
      </c>
      <c r="R4788" s="337" t="s">
        <v>52</v>
      </c>
      <c r="S4788" s="337" t="s">
        <v>69</v>
      </c>
      <c r="T4788" s="337" t="s">
        <v>447</v>
      </c>
      <c r="U4788" s="337" t="s">
        <v>447</v>
      </c>
      <c r="V4788" s="337">
        <v>6</v>
      </c>
      <c r="W4788" s="337" t="s">
        <v>19695</v>
      </c>
      <c r="X4788" s="337" t="s">
        <v>19695</v>
      </c>
      <c r="Y4788" s="337" t="s">
        <v>19695</v>
      </c>
      <c r="Z4788" s="337" t="s">
        <v>1745</v>
      </c>
      <c r="AA4788" s="337" t="s">
        <v>761</v>
      </c>
      <c r="AB4788" s="337" t="s">
        <v>762</v>
      </c>
      <c r="AC4788" s="337" t="s">
        <v>13530</v>
      </c>
    </row>
    <row r="4789" spans="1:29" ht="15.8" x14ac:dyDescent="0.25">
      <c r="A4789" s="337" t="s">
        <v>1723</v>
      </c>
      <c r="B4789" s="337" t="s">
        <v>3845</v>
      </c>
      <c r="C4789" s="337" t="s">
        <v>1821</v>
      </c>
      <c r="D4789" s="337" t="s">
        <v>449</v>
      </c>
      <c r="E4789" s="337" t="s">
        <v>2864</v>
      </c>
      <c r="F4789" s="338">
        <v>42655</v>
      </c>
      <c r="G4789" s="337" t="s">
        <v>348</v>
      </c>
      <c r="H4789" s="338">
        <v>42705</v>
      </c>
      <c r="I4789" s="337" t="s">
        <v>19695</v>
      </c>
      <c r="J4789" s="337" t="s">
        <v>16</v>
      </c>
      <c r="K4789" s="337" t="s">
        <v>19695</v>
      </c>
      <c r="L4789" s="337" t="s">
        <v>19695</v>
      </c>
      <c r="M4789" s="337" t="s">
        <v>19695</v>
      </c>
      <c r="N4789" s="337" t="s">
        <v>19695</v>
      </c>
      <c r="O4789" s="337" t="s">
        <v>19695</v>
      </c>
      <c r="P4789" s="337" t="s">
        <v>19695</v>
      </c>
      <c r="Q4789" s="337" t="s">
        <v>19695</v>
      </c>
      <c r="R4789" s="337" t="s">
        <v>395</v>
      </c>
      <c r="S4789" s="337" t="s">
        <v>395</v>
      </c>
      <c r="T4789" s="337" t="s">
        <v>3846</v>
      </c>
      <c r="U4789" s="337" t="s">
        <v>3847</v>
      </c>
      <c r="V4789" s="337">
        <v>9</v>
      </c>
      <c r="W4789" s="337" t="s">
        <v>19695</v>
      </c>
      <c r="X4789" s="337" t="s">
        <v>19695</v>
      </c>
      <c r="Y4789" s="337" t="s">
        <v>19695</v>
      </c>
      <c r="Z4789" s="337" t="s">
        <v>1745</v>
      </c>
      <c r="AA4789" s="337" t="s">
        <v>761</v>
      </c>
      <c r="AB4789" s="337" t="s">
        <v>762</v>
      </c>
      <c r="AC4789" s="337" t="s">
        <v>13530</v>
      </c>
    </row>
    <row r="4790" spans="1:29" ht="15.8" x14ac:dyDescent="0.25">
      <c r="A4790" s="337" t="s">
        <v>1723</v>
      </c>
      <c r="B4790" s="337" t="s">
        <v>3866</v>
      </c>
      <c r="C4790" s="337" t="s">
        <v>1821</v>
      </c>
      <c r="D4790" s="337" t="s">
        <v>449</v>
      </c>
      <c r="E4790" s="337" t="s">
        <v>2864</v>
      </c>
      <c r="F4790" s="338">
        <v>42655</v>
      </c>
      <c r="G4790" s="337" t="s">
        <v>348</v>
      </c>
      <c r="H4790" s="338">
        <v>42705</v>
      </c>
      <c r="I4790" s="337" t="s">
        <v>19695</v>
      </c>
      <c r="J4790" s="337" t="s">
        <v>36</v>
      </c>
      <c r="K4790" s="337" t="s">
        <v>19695</v>
      </c>
      <c r="L4790" s="337" t="s">
        <v>19695</v>
      </c>
      <c r="M4790" s="337" t="s">
        <v>19695</v>
      </c>
      <c r="N4790" s="337" t="s">
        <v>19695</v>
      </c>
      <c r="O4790" s="337" t="s">
        <v>19695</v>
      </c>
      <c r="P4790" s="337" t="s">
        <v>19695</v>
      </c>
      <c r="Q4790" s="337" t="s">
        <v>19695</v>
      </c>
      <c r="R4790" s="337" t="s">
        <v>98</v>
      </c>
      <c r="S4790" s="337" t="s">
        <v>124</v>
      </c>
      <c r="T4790" s="337" t="s">
        <v>3867</v>
      </c>
      <c r="U4790" s="337" t="s">
        <v>3868</v>
      </c>
      <c r="V4790" s="337">
        <v>9</v>
      </c>
      <c r="W4790" s="337" t="s">
        <v>19695</v>
      </c>
      <c r="X4790" s="337" t="s">
        <v>19695</v>
      </c>
      <c r="Y4790" s="337" t="s">
        <v>19695</v>
      </c>
      <c r="Z4790" s="337" t="s">
        <v>1745</v>
      </c>
      <c r="AA4790" s="337" t="s">
        <v>761</v>
      </c>
      <c r="AB4790" s="337" t="s">
        <v>762</v>
      </c>
      <c r="AC4790" s="337" t="s">
        <v>13530</v>
      </c>
    </row>
    <row r="4791" spans="1:29" ht="15.8" x14ac:dyDescent="0.25">
      <c r="A4791" s="337" t="s">
        <v>1723</v>
      </c>
      <c r="B4791" s="337" t="s">
        <v>4107</v>
      </c>
      <c r="C4791" s="337" t="s">
        <v>1821</v>
      </c>
      <c r="D4791" s="337" t="s">
        <v>449</v>
      </c>
      <c r="E4791" s="337" t="s">
        <v>2864</v>
      </c>
      <c r="F4791" s="338">
        <v>42655</v>
      </c>
      <c r="G4791" s="337" t="s">
        <v>348</v>
      </c>
      <c r="H4791" s="338">
        <v>42705</v>
      </c>
      <c r="I4791" s="337" t="s">
        <v>19695</v>
      </c>
      <c r="J4791" s="337" t="s">
        <v>36</v>
      </c>
      <c r="K4791" s="337" t="s">
        <v>19695</v>
      </c>
      <c r="L4791" s="337" t="s">
        <v>19695</v>
      </c>
      <c r="M4791" s="337" t="s">
        <v>19695</v>
      </c>
      <c r="N4791" s="337" t="s">
        <v>19695</v>
      </c>
      <c r="O4791" s="337" t="s">
        <v>19695</v>
      </c>
      <c r="P4791" s="337" t="s">
        <v>19695</v>
      </c>
      <c r="Q4791" s="337" t="s">
        <v>19695</v>
      </c>
      <c r="R4791" s="337" t="s">
        <v>136</v>
      </c>
      <c r="S4791" s="337" t="s">
        <v>4108</v>
      </c>
      <c r="T4791" s="337" t="s">
        <v>4108</v>
      </c>
      <c r="U4791" s="337" t="s">
        <v>449</v>
      </c>
      <c r="V4791" s="337">
        <v>6.2</v>
      </c>
      <c r="W4791" s="337" t="s">
        <v>19695</v>
      </c>
      <c r="X4791" s="337" t="s">
        <v>19695</v>
      </c>
      <c r="Y4791" s="337" t="s">
        <v>19695</v>
      </c>
      <c r="Z4791" s="337" t="s">
        <v>1745</v>
      </c>
      <c r="AA4791" s="337" t="s">
        <v>1047</v>
      </c>
      <c r="AB4791" s="337" t="s">
        <v>854</v>
      </c>
      <c r="AC4791" s="337" t="s">
        <v>13530</v>
      </c>
    </row>
    <row r="4792" spans="1:29" ht="15.8" x14ac:dyDescent="0.25">
      <c r="A4792" s="337" t="s">
        <v>1723</v>
      </c>
      <c r="B4792" s="337" t="s">
        <v>3592</v>
      </c>
      <c r="C4792" s="337" t="s">
        <v>1821</v>
      </c>
      <c r="D4792" s="337" t="s">
        <v>449</v>
      </c>
      <c r="E4792" s="337" t="s">
        <v>2864</v>
      </c>
      <c r="F4792" s="338">
        <v>42655</v>
      </c>
      <c r="G4792" s="337" t="s">
        <v>348</v>
      </c>
      <c r="H4792" s="338">
        <v>42705</v>
      </c>
      <c r="I4792" s="337" t="s">
        <v>19695</v>
      </c>
      <c r="J4792" s="337" t="s">
        <v>36</v>
      </c>
      <c r="K4792" s="337" t="s">
        <v>19695</v>
      </c>
      <c r="L4792" s="337" t="s">
        <v>19695</v>
      </c>
      <c r="M4792" s="337" t="s">
        <v>19695</v>
      </c>
      <c r="N4792" s="337" t="s">
        <v>19695</v>
      </c>
      <c r="O4792" s="337" t="s">
        <v>19695</v>
      </c>
      <c r="P4792" s="337" t="s">
        <v>19695</v>
      </c>
      <c r="Q4792" s="337" t="s">
        <v>19695</v>
      </c>
      <c r="R4792" s="337" t="s">
        <v>2955</v>
      </c>
      <c r="S4792" s="337" t="s">
        <v>3593</v>
      </c>
      <c r="T4792" s="337" t="s">
        <v>3586</v>
      </c>
      <c r="U4792" s="337" t="s">
        <v>3591</v>
      </c>
      <c r="V4792" s="337">
        <v>9</v>
      </c>
      <c r="W4792" s="337" t="s">
        <v>19695</v>
      </c>
      <c r="X4792" s="337" t="s">
        <v>19695</v>
      </c>
      <c r="Y4792" s="337" t="s">
        <v>19695</v>
      </c>
      <c r="Z4792" s="337" t="s">
        <v>1745</v>
      </c>
      <c r="AA4792" s="337" t="s">
        <v>761</v>
      </c>
      <c r="AB4792" s="337" t="s">
        <v>762</v>
      </c>
      <c r="AC4792" s="337" t="s">
        <v>13530</v>
      </c>
    </row>
    <row r="4793" spans="1:29" ht="15.8" x14ac:dyDescent="0.25">
      <c r="A4793" s="337" t="s">
        <v>1723</v>
      </c>
      <c r="B4793" s="337" t="s">
        <v>3602</v>
      </c>
      <c r="C4793" s="337" t="s">
        <v>1821</v>
      </c>
      <c r="D4793" s="337" t="s">
        <v>449</v>
      </c>
      <c r="E4793" s="337" t="s">
        <v>2864</v>
      </c>
      <c r="F4793" s="338">
        <v>42655</v>
      </c>
      <c r="G4793" s="337" t="s">
        <v>348</v>
      </c>
      <c r="H4793" s="338">
        <v>42705</v>
      </c>
      <c r="I4793" s="337" t="s">
        <v>19695</v>
      </c>
      <c r="J4793" s="337" t="s">
        <v>36</v>
      </c>
      <c r="K4793" s="337" t="s">
        <v>19695</v>
      </c>
      <c r="L4793" s="337" t="s">
        <v>19695</v>
      </c>
      <c r="M4793" s="337" t="s">
        <v>19695</v>
      </c>
      <c r="N4793" s="337" t="s">
        <v>19695</v>
      </c>
      <c r="O4793" s="337" t="s">
        <v>19695</v>
      </c>
      <c r="P4793" s="337" t="s">
        <v>19695</v>
      </c>
      <c r="Q4793" s="337" t="s">
        <v>19695</v>
      </c>
      <c r="R4793" s="337" t="s">
        <v>3584</v>
      </c>
      <c r="S4793" s="337" t="s">
        <v>3585</v>
      </c>
      <c r="T4793" s="337" t="s">
        <v>3586</v>
      </c>
      <c r="U4793" s="337" t="s">
        <v>3603</v>
      </c>
      <c r="V4793" s="337">
        <v>9</v>
      </c>
      <c r="W4793" s="337" t="s">
        <v>19695</v>
      </c>
      <c r="X4793" s="337" t="s">
        <v>19695</v>
      </c>
      <c r="Y4793" s="337" t="s">
        <v>19695</v>
      </c>
      <c r="Z4793" s="337" t="s">
        <v>1745</v>
      </c>
      <c r="AA4793" s="337" t="s">
        <v>761</v>
      </c>
      <c r="AB4793" s="337" t="s">
        <v>762</v>
      </c>
      <c r="AC4793" s="337" t="s">
        <v>13530</v>
      </c>
    </row>
    <row r="4794" spans="1:29" ht="15.8" x14ac:dyDescent="0.25">
      <c r="A4794" s="337" t="s">
        <v>1723</v>
      </c>
      <c r="B4794" s="337" t="s">
        <v>3608</v>
      </c>
      <c r="C4794" s="337" t="s">
        <v>1821</v>
      </c>
      <c r="D4794" s="337" t="s">
        <v>449</v>
      </c>
      <c r="E4794" s="337" t="s">
        <v>2864</v>
      </c>
      <c r="F4794" s="338">
        <v>42655</v>
      </c>
      <c r="G4794" s="337" t="s">
        <v>348</v>
      </c>
      <c r="H4794" s="338">
        <v>42705</v>
      </c>
      <c r="I4794" s="337" t="s">
        <v>19695</v>
      </c>
      <c r="J4794" s="337" t="s">
        <v>36</v>
      </c>
      <c r="K4794" s="337" t="s">
        <v>19695</v>
      </c>
      <c r="L4794" s="337" t="s">
        <v>19695</v>
      </c>
      <c r="M4794" s="337" t="s">
        <v>19695</v>
      </c>
      <c r="N4794" s="337" t="s">
        <v>19695</v>
      </c>
      <c r="O4794" s="337" t="s">
        <v>19695</v>
      </c>
      <c r="P4794" s="337" t="s">
        <v>19695</v>
      </c>
      <c r="Q4794" s="337" t="s">
        <v>19695</v>
      </c>
      <c r="R4794" s="337" t="s">
        <v>3584</v>
      </c>
      <c r="S4794" s="337" t="s">
        <v>3585</v>
      </c>
      <c r="T4794" s="337" t="s">
        <v>3586</v>
      </c>
      <c r="U4794" s="337" t="s">
        <v>3609</v>
      </c>
      <c r="V4794" s="337">
        <v>9</v>
      </c>
      <c r="W4794" s="337" t="s">
        <v>19695</v>
      </c>
      <c r="X4794" s="337" t="s">
        <v>19695</v>
      </c>
      <c r="Y4794" s="337" t="s">
        <v>19695</v>
      </c>
      <c r="Z4794" s="337" t="s">
        <v>1745</v>
      </c>
      <c r="AA4794" s="337" t="s">
        <v>761</v>
      </c>
      <c r="AB4794" s="337" t="s">
        <v>762</v>
      </c>
      <c r="AC4794" s="337" t="s">
        <v>13530</v>
      </c>
    </row>
    <row r="4795" spans="1:29" ht="15.8" x14ac:dyDescent="0.25">
      <c r="A4795" s="337" t="s">
        <v>1723</v>
      </c>
      <c r="B4795" s="337" t="s">
        <v>3727</v>
      </c>
      <c r="C4795" s="337" t="s">
        <v>1821</v>
      </c>
      <c r="D4795" s="337" t="s">
        <v>449</v>
      </c>
      <c r="E4795" s="337" t="s">
        <v>2864</v>
      </c>
      <c r="F4795" s="338">
        <v>42655</v>
      </c>
      <c r="G4795" s="337" t="s">
        <v>348</v>
      </c>
      <c r="H4795" s="338">
        <v>42705</v>
      </c>
      <c r="I4795" s="337" t="s">
        <v>19695</v>
      </c>
      <c r="J4795" s="337" t="s">
        <v>16</v>
      </c>
      <c r="K4795" s="337" t="s">
        <v>19695</v>
      </c>
      <c r="L4795" s="337" t="s">
        <v>19695</v>
      </c>
      <c r="M4795" s="337" t="s">
        <v>19695</v>
      </c>
      <c r="N4795" s="337" t="s">
        <v>19695</v>
      </c>
      <c r="O4795" s="337" t="s">
        <v>19695</v>
      </c>
      <c r="P4795" s="337" t="s">
        <v>19695</v>
      </c>
      <c r="Q4795" s="337" t="s">
        <v>19695</v>
      </c>
      <c r="R4795" s="337" t="s">
        <v>112</v>
      </c>
      <c r="S4795" s="337" t="s">
        <v>1249</v>
      </c>
      <c r="T4795" s="337" t="s">
        <v>1249</v>
      </c>
      <c r="U4795" s="337" t="s">
        <v>1249</v>
      </c>
      <c r="V4795" s="337">
        <v>3.3</v>
      </c>
      <c r="W4795" s="337" t="s">
        <v>19695</v>
      </c>
      <c r="X4795" s="337" t="s">
        <v>19695</v>
      </c>
      <c r="Y4795" s="337" t="s">
        <v>19695</v>
      </c>
      <c r="Z4795" s="337" t="s">
        <v>1745</v>
      </c>
      <c r="AA4795" s="337" t="s">
        <v>1047</v>
      </c>
      <c r="AB4795" s="337" t="s">
        <v>854</v>
      </c>
      <c r="AC4795" s="337" t="s">
        <v>13530</v>
      </c>
    </row>
    <row r="4796" spans="1:29" ht="15.8" x14ac:dyDescent="0.25">
      <c r="A4796" s="337" t="s">
        <v>1723</v>
      </c>
      <c r="B4796" s="337" t="s">
        <v>3707</v>
      </c>
      <c r="C4796" s="337" t="s">
        <v>1821</v>
      </c>
      <c r="D4796" s="337" t="s">
        <v>449</v>
      </c>
      <c r="E4796" s="337" t="s">
        <v>2864</v>
      </c>
      <c r="F4796" s="338">
        <v>42655</v>
      </c>
      <c r="G4796" s="337" t="s">
        <v>348</v>
      </c>
      <c r="H4796" s="338">
        <v>42705</v>
      </c>
      <c r="I4796" s="337" t="s">
        <v>19695</v>
      </c>
      <c r="J4796" s="337" t="s">
        <v>36</v>
      </c>
      <c r="K4796" s="337" t="s">
        <v>19695</v>
      </c>
      <c r="L4796" s="337" t="s">
        <v>19695</v>
      </c>
      <c r="M4796" s="337" t="s">
        <v>19695</v>
      </c>
      <c r="N4796" s="337" t="s">
        <v>19695</v>
      </c>
      <c r="O4796" s="337" t="s">
        <v>19695</v>
      </c>
      <c r="P4796" s="337" t="s">
        <v>19695</v>
      </c>
      <c r="Q4796" s="337" t="s">
        <v>19695</v>
      </c>
      <c r="R4796" s="337" t="s">
        <v>81</v>
      </c>
      <c r="S4796" s="337" t="s">
        <v>82</v>
      </c>
      <c r="T4796" s="337" t="s">
        <v>3708</v>
      </c>
      <c r="U4796" s="337" t="s">
        <v>3709</v>
      </c>
      <c r="V4796" s="337">
        <v>6.2</v>
      </c>
      <c r="W4796" s="337" t="s">
        <v>19695</v>
      </c>
      <c r="X4796" s="337" t="s">
        <v>19695</v>
      </c>
      <c r="Y4796" s="337" t="s">
        <v>19695</v>
      </c>
      <c r="Z4796" s="337" t="s">
        <v>1745</v>
      </c>
      <c r="AA4796" s="337" t="s">
        <v>1047</v>
      </c>
      <c r="AB4796" s="337" t="s">
        <v>854</v>
      </c>
      <c r="AC4796" s="337" t="s">
        <v>13530</v>
      </c>
    </row>
    <row r="4797" spans="1:29" ht="15.8" x14ac:dyDescent="0.25">
      <c r="A4797" s="337" t="s">
        <v>1723</v>
      </c>
      <c r="B4797" s="337" t="s">
        <v>3718</v>
      </c>
      <c r="C4797" s="337" t="s">
        <v>1725</v>
      </c>
      <c r="D4797" s="337" t="s">
        <v>13527</v>
      </c>
      <c r="E4797" s="337" t="s">
        <v>2864</v>
      </c>
      <c r="F4797" s="338">
        <v>42655</v>
      </c>
      <c r="G4797" s="337" t="s">
        <v>348</v>
      </c>
      <c r="H4797" s="338">
        <v>42705</v>
      </c>
      <c r="I4797" s="337" t="s">
        <v>19695</v>
      </c>
      <c r="J4797" s="337" t="s">
        <v>36</v>
      </c>
      <c r="K4797" s="337" t="s">
        <v>19695</v>
      </c>
      <c r="L4797" s="337" t="s">
        <v>19695</v>
      </c>
      <c r="M4797" s="337" t="s">
        <v>19695</v>
      </c>
      <c r="N4797" s="337" t="s">
        <v>19695</v>
      </c>
      <c r="O4797" s="337" t="s">
        <v>19695</v>
      </c>
      <c r="P4797" s="337" t="s">
        <v>19695</v>
      </c>
      <c r="Q4797" s="337" t="s">
        <v>19695</v>
      </c>
      <c r="R4797" s="337" t="s">
        <v>105</v>
      </c>
      <c r="S4797" s="337" t="s">
        <v>1216</v>
      </c>
      <c r="T4797" s="337" t="s">
        <v>1216</v>
      </c>
      <c r="U4797" s="337" t="s">
        <v>449</v>
      </c>
      <c r="V4797" s="337">
        <v>6.2</v>
      </c>
      <c r="W4797" s="337" t="s">
        <v>19695</v>
      </c>
      <c r="X4797" s="337" t="s">
        <v>19695</v>
      </c>
      <c r="Y4797" s="337" t="s">
        <v>19695</v>
      </c>
      <c r="Z4797" s="337" t="s">
        <v>1745</v>
      </c>
      <c r="AA4797" s="337" t="s">
        <v>1047</v>
      </c>
      <c r="AB4797" s="337" t="s">
        <v>854</v>
      </c>
      <c r="AC4797" s="337" t="s">
        <v>13530</v>
      </c>
    </row>
    <row r="4798" spans="1:29" ht="15.8" x14ac:dyDescent="0.25">
      <c r="A4798" s="337" t="s">
        <v>1723</v>
      </c>
      <c r="B4798" s="337" t="s">
        <v>3726</v>
      </c>
      <c r="C4798" s="337" t="s">
        <v>1725</v>
      </c>
      <c r="D4798" s="337" t="s">
        <v>13527</v>
      </c>
      <c r="E4798" s="337" t="s">
        <v>2864</v>
      </c>
      <c r="F4798" s="338">
        <v>42655</v>
      </c>
      <c r="G4798" s="337" t="s">
        <v>348</v>
      </c>
      <c r="H4798" s="338">
        <v>42705</v>
      </c>
      <c r="I4798" s="337" t="s">
        <v>19695</v>
      </c>
      <c r="J4798" s="337" t="s">
        <v>36</v>
      </c>
      <c r="K4798" s="337" t="s">
        <v>19695</v>
      </c>
      <c r="L4798" s="337" t="s">
        <v>19695</v>
      </c>
      <c r="M4798" s="337" t="s">
        <v>19695</v>
      </c>
      <c r="N4798" s="337" t="s">
        <v>19695</v>
      </c>
      <c r="O4798" s="337" t="s">
        <v>19695</v>
      </c>
      <c r="P4798" s="337" t="s">
        <v>19695</v>
      </c>
      <c r="Q4798" s="337" t="s">
        <v>19695</v>
      </c>
      <c r="R4798" s="337" t="s">
        <v>52</v>
      </c>
      <c r="S4798" s="337" t="s">
        <v>69</v>
      </c>
      <c r="T4798" s="337" t="s">
        <v>865</v>
      </c>
      <c r="U4798" s="337" t="s">
        <v>865</v>
      </c>
      <c r="V4798" s="337">
        <v>6.2</v>
      </c>
      <c r="W4798" s="337" t="s">
        <v>19695</v>
      </c>
      <c r="X4798" s="337" t="s">
        <v>19695</v>
      </c>
      <c r="Y4798" s="337" t="s">
        <v>19695</v>
      </c>
      <c r="Z4798" s="337" t="s">
        <v>1745</v>
      </c>
      <c r="AA4798" s="337" t="s">
        <v>1047</v>
      </c>
      <c r="AB4798" s="337" t="s">
        <v>854</v>
      </c>
      <c r="AC4798" s="337" t="s">
        <v>13530</v>
      </c>
    </row>
    <row r="4799" spans="1:29" ht="15.8" x14ac:dyDescent="0.25">
      <c r="A4799" s="337" t="s">
        <v>1723</v>
      </c>
      <c r="B4799" s="337" t="s">
        <v>3730</v>
      </c>
      <c r="C4799" s="337" t="s">
        <v>1725</v>
      </c>
      <c r="D4799" s="337" t="s">
        <v>1726</v>
      </c>
      <c r="E4799" s="337" t="s">
        <v>2864</v>
      </c>
      <c r="F4799" s="338">
        <v>42655</v>
      </c>
      <c r="G4799" s="337" t="s">
        <v>348</v>
      </c>
      <c r="H4799" s="338">
        <v>42705</v>
      </c>
      <c r="I4799" s="337" t="s">
        <v>19695</v>
      </c>
      <c r="J4799" s="337" t="s">
        <v>36</v>
      </c>
      <c r="K4799" s="337" t="s">
        <v>19695</v>
      </c>
      <c r="L4799" s="337" t="s">
        <v>19695</v>
      </c>
      <c r="M4799" s="337" t="s">
        <v>19695</v>
      </c>
      <c r="N4799" s="337" t="s">
        <v>19695</v>
      </c>
      <c r="O4799" s="337" t="s">
        <v>19695</v>
      </c>
      <c r="P4799" s="337" t="s">
        <v>19695</v>
      </c>
      <c r="Q4799" s="337" t="s">
        <v>19695</v>
      </c>
      <c r="R4799" s="337" t="s">
        <v>70</v>
      </c>
      <c r="S4799" s="337" t="s">
        <v>3731</v>
      </c>
      <c r="T4799" s="337" t="s">
        <v>3732</v>
      </c>
      <c r="U4799" s="337" t="s">
        <v>3733</v>
      </c>
      <c r="V4799" s="337">
        <v>6.2</v>
      </c>
      <c r="W4799" s="337" t="s">
        <v>19695</v>
      </c>
      <c r="X4799" s="337" t="s">
        <v>19695</v>
      </c>
      <c r="Y4799" s="337" t="s">
        <v>19695</v>
      </c>
      <c r="Z4799" s="337" t="s">
        <v>1745</v>
      </c>
      <c r="AA4799" s="337" t="s">
        <v>1047</v>
      </c>
      <c r="AB4799" s="337" t="s">
        <v>854</v>
      </c>
      <c r="AC4799" s="337" t="s">
        <v>13530</v>
      </c>
    </row>
    <row r="4800" spans="1:29" ht="15.8" x14ac:dyDescent="0.25">
      <c r="A4800" s="337" t="s">
        <v>1723</v>
      </c>
      <c r="B4800" s="337" t="s">
        <v>3735</v>
      </c>
      <c r="C4800" s="337" t="s">
        <v>1725</v>
      </c>
      <c r="D4800" s="337" t="s">
        <v>1726</v>
      </c>
      <c r="E4800" s="337" t="s">
        <v>2864</v>
      </c>
      <c r="F4800" s="338">
        <v>42655</v>
      </c>
      <c r="G4800" s="337" t="s">
        <v>348</v>
      </c>
      <c r="H4800" s="338">
        <v>42705</v>
      </c>
      <c r="I4800" s="337" t="s">
        <v>19695</v>
      </c>
      <c r="J4800" s="337" t="s">
        <v>16</v>
      </c>
      <c r="K4800" s="337" t="s">
        <v>19695</v>
      </c>
      <c r="L4800" s="337" t="s">
        <v>19695</v>
      </c>
      <c r="M4800" s="337" t="s">
        <v>19695</v>
      </c>
      <c r="N4800" s="337" t="s">
        <v>19695</v>
      </c>
      <c r="O4800" s="337" t="s">
        <v>19695</v>
      </c>
      <c r="P4800" s="337" t="s">
        <v>19695</v>
      </c>
      <c r="Q4800" s="337" t="s">
        <v>19695</v>
      </c>
      <c r="R4800" s="337" t="s">
        <v>66</v>
      </c>
      <c r="S4800" s="337" t="s">
        <v>449</v>
      </c>
      <c r="T4800" s="337" t="s">
        <v>449</v>
      </c>
      <c r="U4800" s="337" t="s">
        <v>3736</v>
      </c>
      <c r="V4800" s="337">
        <v>6.2</v>
      </c>
      <c r="W4800" s="337" t="s">
        <v>19695</v>
      </c>
      <c r="X4800" s="337" t="s">
        <v>19695</v>
      </c>
      <c r="Y4800" s="337" t="s">
        <v>19695</v>
      </c>
      <c r="Z4800" s="337" t="s">
        <v>1745</v>
      </c>
      <c r="AA4800" s="337" t="s">
        <v>1047</v>
      </c>
      <c r="AB4800" s="337" t="s">
        <v>854</v>
      </c>
      <c r="AC4800" s="337" t="s">
        <v>13530</v>
      </c>
    </row>
    <row r="4801" spans="1:29" ht="15.8" x14ac:dyDescent="0.25">
      <c r="A4801" s="337" t="s">
        <v>1723</v>
      </c>
      <c r="B4801" s="337" t="s">
        <v>3749</v>
      </c>
      <c r="C4801" s="337" t="s">
        <v>1821</v>
      </c>
      <c r="D4801" s="337" t="s">
        <v>449</v>
      </c>
      <c r="E4801" s="337" t="s">
        <v>2864</v>
      </c>
      <c r="F4801" s="338">
        <v>42655</v>
      </c>
      <c r="G4801" s="337" t="s">
        <v>348</v>
      </c>
      <c r="H4801" s="338">
        <v>42705</v>
      </c>
      <c r="I4801" s="337" t="s">
        <v>19695</v>
      </c>
      <c r="J4801" s="337" t="s">
        <v>36</v>
      </c>
      <c r="K4801" s="337" t="s">
        <v>19695</v>
      </c>
      <c r="L4801" s="337" t="s">
        <v>19695</v>
      </c>
      <c r="M4801" s="337" t="s">
        <v>19695</v>
      </c>
      <c r="N4801" s="337" t="s">
        <v>19695</v>
      </c>
      <c r="O4801" s="337" t="s">
        <v>19695</v>
      </c>
      <c r="P4801" s="337" t="s">
        <v>19695</v>
      </c>
      <c r="Q4801" s="337" t="s">
        <v>19695</v>
      </c>
      <c r="R4801" s="337" t="s">
        <v>56</v>
      </c>
      <c r="S4801" s="337" t="s">
        <v>750</v>
      </c>
      <c r="T4801" s="337" t="s">
        <v>2640</v>
      </c>
      <c r="U4801" s="337" t="s">
        <v>751</v>
      </c>
      <c r="V4801" s="337">
        <v>6.2</v>
      </c>
      <c r="W4801" s="337" t="s">
        <v>19695</v>
      </c>
      <c r="X4801" s="337" t="s">
        <v>19695</v>
      </c>
      <c r="Y4801" s="337" t="s">
        <v>19695</v>
      </c>
      <c r="Z4801" s="337" t="s">
        <v>1745</v>
      </c>
      <c r="AA4801" s="337" t="s">
        <v>1047</v>
      </c>
      <c r="AB4801" s="337" t="s">
        <v>854</v>
      </c>
      <c r="AC4801" s="337" t="s">
        <v>13530</v>
      </c>
    </row>
    <row r="4802" spans="1:29" ht="15.8" x14ac:dyDescent="0.25">
      <c r="A4802" s="337" t="s">
        <v>1723</v>
      </c>
      <c r="B4802" s="337" t="s">
        <v>3773</v>
      </c>
      <c r="C4802" s="337" t="s">
        <v>1821</v>
      </c>
      <c r="D4802" s="337" t="s">
        <v>449</v>
      </c>
      <c r="E4802" s="337" t="s">
        <v>2864</v>
      </c>
      <c r="F4802" s="338">
        <v>42655</v>
      </c>
      <c r="G4802" s="337" t="s">
        <v>348</v>
      </c>
      <c r="H4802" s="338">
        <v>42705</v>
      </c>
      <c r="I4802" s="337" t="s">
        <v>19695</v>
      </c>
      <c r="J4802" s="337" t="s">
        <v>36</v>
      </c>
      <c r="K4802" s="337" t="s">
        <v>19695</v>
      </c>
      <c r="L4802" s="337" t="s">
        <v>19695</v>
      </c>
      <c r="M4802" s="337" t="s">
        <v>19695</v>
      </c>
      <c r="N4802" s="337" t="s">
        <v>19695</v>
      </c>
      <c r="O4802" s="337" t="s">
        <v>19695</v>
      </c>
      <c r="P4802" s="337" t="s">
        <v>19695</v>
      </c>
      <c r="Q4802" s="337" t="s">
        <v>19695</v>
      </c>
      <c r="R4802" s="337" t="s">
        <v>45</v>
      </c>
      <c r="S4802" s="337" t="s">
        <v>440</v>
      </c>
      <c r="T4802" s="337" t="s">
        <v>2148</v>
      </c>
      <c r="U4802" s="337" t="s">
        <v>3774</v>
      </c>
      <c r="V4802" s="337">
        <v>6.2</v>
      </c>
      <c r="W4802" s="337" t="s">
        <v>19695</v>
      </c>
      <c r="X4802" s="337" t="s">
        <v>19695</v>
      </c>
      <c r="Y4802" s="337" t="s">
        <v>19695</v>
      </c>
      <c r="Z4802" s="337" t="s">
        <v>1745</v>
      </c>
      <c r="AA4802" s="337" t="s">
        <v>1047</v>
      </c>
      <c r="AB4802" s="337" t="s">
        <v>854</v>
      </c>
      <c r="AC4802" s="337" t="s">
        <v>13530</v>
      </c>
    </row>
    <row r="4803" spans="1:29" ht="15.8" x14ac:dyDescent="0.25">
      <c r="A4803" s="337" t="s">
        <v>1723</v>
      </c>
      <c r="B4803" s="337" t="s">
        <v>3775</v>
      </c>
      <c r="C4803" s="337" t="s">
        <v>1725</v>
      </c>
      <c r="D4803" s="337" t="s">
        <v>1726</v>
      </c>
      <c r="E4803" s="337" t="s">
        <v>2864</v>
      </c>
      <c r="F4803" s="338">
        <v>42655</v>
      </c>
      <c r="G4803" s="337" t="s">
        <v>348</v>
      </c>
      <c r="H4803" s="338">
        <v>42705</v>
      </c>
      <c r="I4803" s="337" t="s">
        <v>19695</v>
      </c>
      <c r="J4803" s="337" t="s">
        <v>36</v>
      </c>
      <c r="K4803" s="337" t="s">
        <v>19695</v>
      </c>
      <c r="L4803" s="337" t="s">
        <v>19695</v>
      </c>
      <c r="M4803" s="337" t="s">
        <v>19695</v>
      </c>
      <c r="N4803" s="337" t="s">
        <v>19695</v>
      </c>
      <c r="O4803" s="337" t="s">
        <v>19695</v>
      </c>
      <c r="P4803" s="337" t="s">
        <v>19695</v>
      </c>
      <c r="Q4803" s="337" t="s">
        <v>19695</v>
      </c>
      <c r="R4803" s="337" t="s">
        <v>56</v>
      </c>
      <c r="S4803" s="337" t="s">
        <v>57</v>
      </c>
      <c r="T4803" s="337" t="s">
        <v>3776</v>
      </c>
      <c r="U4803" s="337" t="s">
        <v>3745</v>
      </c>
      <c r="V4803" s="337">
        <v>6.2</v>
      </c>
      <c r="W4803" s="337" t="s">
        <v>19695</v>
      </c>
      <c r="X4803" s="337" t="s">
        <v>19695</v>
      </c>
      <c r="Y4803" s="337" t="s">
        <v>19695</v>
      </c>
      <c r="Z4803" s="337" t="s">
        <v>1745</v>
      </c>
      <c r="AA4803" s="337" t="s">
        <v>1047</v>
      </c>
      <c r="AB4803" s="337" t="s">
        <v>854</v>
      </c>
      <c r="AC4803" s="337" t="s">
        <v>13530</v>
      </c>
    </row>
    <row r="4804" spans="1:29" ht="15.8" x14ac:dyDescent="0.25">
      <c r="A4804" s="337" t="s">
        <v>1723</v>
      </c>
      <c r="B4804" s="337" t="s">
        <v>6595</v>
      </c>
      <c r="C4804" s="337" t="s">
        <v>1821</v>
      </c>
      <c r="D4804" s="337" t="s">
        <v>449</v>
      </c>
      <c r="E4804" s="337" t="s">
        <v>2864</v>
      </c>
      <c r="F4804" s="338">
        <v>42655</v>
      </c>
      <c r="G4804" s="337" t="s">
        <v>348</v>
      </c>
      <c r="H4804" s="338">
        <v>42705</v>
      </c>
      <c r="I4804" s="337" t="s">
        <v>19695</v>
      </c>
      <c r="J4804" s="337" t="s">
        <v>36</v>
      </c>
      <c r="K4804" s="337" t="s">
        <v>19695</v>
      </c>
      <c r="L4804" s="337" t="s">
        <v>19695</v>
      </c>
      <c r="M4804" s="337" t="s">
        <v>19695</v>
      </c>
      <c r="N4804" s="337" t="s">
        <v>19695</v>
      </c>
      <c r="O4804" s="337" t="s">
        <v>19695</v>
      </c>
      <c r="P4804" s="337" t="s">
        <v>19695</v>
      </c>
      <c r="Q4804" s="337" t="s">
        <v>19695</v>
      </c>
      <c r="R4804" s="337" t="s">
        <v>98</v>
      </c>
      <c r="S4804" s="337" t="s">
        <v>1176</v>
      </c>
      <c r="T4804" s="337" t="s">
        <v>6596</v>
      </c>
      <c r="U4804" s="337" t="s">
        <v>6597</v>
      </c>
      <c r="V4804" s="337">
        <v>10</v>
      </c>
      <c r="W4804" s="337" t="s">
        <v>19695</v>
      </c>
      <c r="X4804" s="337" t="s">
        <v>19695</v>
      </c>
      <c r="Y4804" s="337" t="s">
        <v>19695</v>
      </c>
      <c r="Z4804" s="337" t="s">
        <v>1745</v>
      </c>
      <c r="AA4804" s="337" t="s">
        <v>853</v>
      </c>
      <c r="AB4804" s="337" t="s">
        <v>854</v>
      </c>
      <c r="AC4804" s="337" t="s">
        <v>15194</v>
      </c>
    </row>
    <row r="4805" spans="1:29" ht="15.8" x14ac:dyDescent="0.25">
      <c r="A4805" s="337" t="s">
        <v>1723</v>
      </c>
      <c r="B4805" s="337" t="s">
        <v>993</v>
      </c>
      <c r="C4805" s="337" t="s">
        <v>1821</v>
      </c>
      <c r="D4805" s="337" t="s">
        <v>449</v>
      </c>
      <c r="E4805" s="337" t="s">
        <v>2864</v>
      </c>
      <c r="F4805" s="338">
        <v>42655</v>
      </c>
      <c r="G4805" s="337" t="s">
        <v>348</v>
      </c>
      <c r="H4805" s="338">
        <v>42705</v>
      </c>
      <c r="I4805" s="337" t="s">
        <v>19695</v>
      </c>
      <c r="J4805" s="337" t="s">
        <v>36</v>
      </c>
      <c r="K4805" s="337" t="s">
        <v>19695</v>
      </c>
      <c r="L4805" s="337" t="s">
        <v>19695</v>
      </c>
      <c r="M4805" s="337" t="s">
        <v>19695</v>
      </c>
      <c r="N4805" s="337" t="s">
        <v>19695</v>
      </c>
      <c r="O4805" s="337" t="s">
        <v>19695</v>
      </c>
      <c r="P4805" s="337" t="s">
        <v>19695</v>
      </c>
      <c r="Q4805" s="337" t="s">
        <v>19695</v>
      </c>
      <c r="R4805" s="337" t="s">
        <v>35</v>
      </c>
      <c r="S4805" s="337" t="s">
        <v>77</v>
      </c>
      <c r="T4805" s="337" t="s">
        <v>994</v>
      </c>
      <c r="U4805" s="337" t="s">
        <v>995</v>
      </c>
      <c r="V4805" s="337">
        <v>10</v>
      </c>
      <c r="W4805" s="337" t="s">
        <v>19695</v>
      </c>
      <c r="X4805" s="337" t="s">
        <v>19695</v>
      </c>
      <c r="Y4805" s="337" t="s">
        <v>19695</v>
      </c>
      <c r="Z4805" s="337" t="s">
        <v>1745</v>
      </c>
      <c r="AA4805" s="337" t="s">
        <v>853</v>
      </c>
      <c r="AB4805" s="337" t="s">
        <v>854</v>
      </c>
      <c r="AC4805" s="337" t="s">
        <v>13643</v>
      </c>
    </row>
    <row r="4806" spans="1:29" ht="15.8" x14ac:dyDescent="0.25">
      <c r="A4806" s="337" t="s">
        <v>1723</v>
      </c>
      <c r="B4806" s="337" t="s">
        <v>6614</v>
      </c>
      <c r="C4806" s="337" t="s">
        <v>1788</v>
      </c>
      <c r="D4806" s="337" t="s">
        <v>769</v>
      </c>
      <c r="E4806" s="337" t="s">
        <v>344</v>
      </c>
      <c r="F4806" s="338">
        <v>42675</v>
      </c>
      <c r="G4806" s="337" t="s">
        <v>348</v>
      </c>
      <c r="H4806" s="338">
        <v>42705</v>
      </c>
      <c r="I4806" s="337" t="s">
        <v>19695</v>
      </c>
      <c r="J4806" s="337" t="s">
        <v>36</v>
      </c>
      <c r="K4806" s="337" t="s">
        <v>19695</v>
      </c>
      <c r="L4806" s="337" t="s">
        <v>19695</v>
      </c>
      <c r="M4806" s="337" t="s">
        <v>19695</v>
      </c>
      <c r="N4806" s="337" t="s">
        <v>19695</v>
      </c>
      <c r="O4806" s="337" t="s">
        <v>19695</v>
      </c>
      <c r="P4806" s="337" t="s">
        <v>19695</v>
      </c>
      <c r="Q4806" s="337" t="s">
        <v>19695</v>
      </c>
      <c r="R4806" s="337" t="s">
        <v>35</v>
      </c>
      <c r="S4806" s="337" t="s">
        <v>404</v>
      </c>
      <c r="T4806" s="337" t="s">
        <v>127</v>
      </c>
      <c r="U4806" s="337" t="s">
        <v>6615</v>
      </c>
      <c r="V4806" s="337">
        <v>10</v>
      </c>
      <c r="W4806" s="337" t="s">
        <v>19695</v>
      </c>
      <c r="X4806" s="337" t="s">
        <v>19695</v>
      </c>
      <c r="Y4806" s="337" t="s">
        <v>19695</v>
      </c>
      <c r="Z4806" s="337" t="s">
        <v>1745</v>
      </c>
      <c r="AA4806" s="337" t="s">
        <v>853</v>
      </c>
      <c r="AB4806" s="337" t="s">
        <v>854</v>
      </c>
      <c r="AC4806" s="337" t="s">
        <v>13643</v>
      </c>
    </row>
    <row r="4807" spans="1:29" ht="15.8" x14ac:dyDescent="0.25">
      <c r="A4807" s="337" t="s">
        <v>1723</v>
      </c>
      <c r="B4807" s="337" t="s">
        <v>6103</v>
      </c>
      <c r="C4807" s="337" t="s">
        <v>1821</v>
      </c>
      <c r="D4807" s="337" t="s">
        <v>449</v>
      </c>
      <c r="E4807" s="337" t="s">
        <v>2864</v>
      </c>
      <c r="F4807" s="338">
        <v>42655</v>
      </c>
      <c r="G4807" s="337" t="s">
        <v>348</v>
      </c>
      <c r="H4807" s="338">
        <v>42705</v>
      </c>
      <c r="I4807" s="337" t="s">
        <v>19695</v>
      </c>
      <c r="J4807" s="337" t="s">
        <v>36</v>
      </c>
      <c r="K4807" s="337" t="s">
        <v>19695</v>
      </c>
      <c r="L4807" s="337" t="s">
        <v>19695</v>
      </c>
      <c r="M4807" s="337" t="s">
        <v>19695</v>
      </c>
      <c r="N4807" s="337" t="s">
        <v>19695</v>
      </c>
      <c r="O4807" s="337" t="s">
        <v>19695</v>
      </c>
      <c r="P4807" s="337" t="s">
        <v>19695</v>
      </c>
      <c r="Q4807" s="337" t="s">
        <v>19695</v>
      </c>
      <c r="R4807" s="337" t="s">
        <v>52</v>
      </c>
      <c r="S4807" s="337" t="s">
        <v>142</v>
      </c>
      <c r="T4807" s="337" t="s">
        <v>1495</v>
      </c>
      <c r="U4807" s="337" t="s">
        <v>6104</v>
      </c>
      <c r="V4807" s="337">
        <v>10</v>
      </c>
      <c r="W4807" s="337" t="s">
        <v>19695</v>
      </c>
      <c r="X4807" s="337" t="s">
        <v>19695</v>
      </c>
      <c r="Y4807" s="337" t="s">
        <v>19695</v>
      </c>
      <c r="Z4807" s="337" t="s">
        <v>1745</v>
      </c>
      <c r="AA4807" s="337" t="s">
        <v>761</v>
      </c>
      <c r="AB4807" s="337" t="s">
        <v>762</v>
      </c>
      <c r="AC4807" s="337" t="s">
        <v>15201</v>
      </c>
    </row>
    <row r="4808" spans="1:29" ht="15.8" x14ac:dyDescent="0.25">
      <c r="A4808" s="337" t="s">
        <v>1723</v>
      </c>
      <c r="B4808" s="337" t="s">
        <v>6649</v>
      </c>
      <c r="C4808" s="337" t="s">
        <v>1821</v>
      </c>
      <c r="D4808" s="337" t="s">
        <v>449</v>
      </c>
      <c r="E4808" s="337" t="s">
        <v>2864</v>
      </c>
      <c r="F4808" s="338">
        <v>42655</v>
      </c>
      <c r="G4808" s="337" t="s">
        <v>348</v>
      </c>
      <c r="H4808" s="338">
        <v>42705</v>
      </c>
      <c r="I4808" s="337" t="s">
        <v>19695</v>
      </c>
      <c r="J4808" s="337" t="s">
        <v>16</v>
      </c>
      <c r="K4808" s="337" t="s">
        <v>19695</v>
      </c>
      <c r="L4808" s="337" t="s">
        <v>19695</v>
      </c>
      <c r="M4808" s="337" t="s">
        <v>19695</v>
      </c>
      <c r="N4808" s="337" t="s">
        <v>19695</v>
      </c>
      <c r="O4808" s="337" t="s">
        <v>19695</v>
      </c>
      <c r="P4808" s="337" t="s">
        <v>19695</v>
      </c>
      <c r="Q4808" s="337" t="s">
        <v>19695</v>
      </c>
      <c r="R4808" s="337" t="s">
        <v>105</v>
      </c>
      <c r="S4808" s="337" t="s">
        <v>4622</v>
      </c>
      <c r="T4808" s="337" t="s">
        <v>2165</v>
      </c>
      <c r="U4808" s="337" t="s">
        <v>6650</v>
      </c>
      <c r="V4808" s="337">
        <v>6</v>
      </c>
      <c r="W4808" s="337" t="s">
        <v>19695</v>
      </c>
      <c r="X4808" s="337" t="s">
        <v>19695</v>
      </c>
      <c r="Y4808" s="337" t="s">
        <v>19695</v>
      </c>
      <c r="Z4808" s="337" t="s">
        <v>1745</v>
      </c>
      <c r="AA4808" s="337" t="s">
        <v>853</v>
      </c>
      <c r="AB4808" s="337" t="s">
        <v>854</v>
      </c>
      <c r="AC4808" s="337" t="s">
        <v>13725</v>
      </c>
    </row>
    <row r="4809" spans="1:29" ht="15.8" x14ac:dyDescent="0.25">
      <c r="A4809" s="337" t="s">
        <v>1723</v>
      </c>
      <c r="B4809" s="337" t="s">
        <v>6701</v>
      </c>
      <c r="C4809" s="337" t="s">
        <v>1788</v>
      </c>
      <c r="D4809" s="337" t="s">
        <v>1906</v>
      </c>
      <c r="E4809" s="337" t="s">
        <v>2864</v>
      </c>
      <c r="F4809" s="338">
        <v>42655</v>
      </c>
      <c r="G4809" s="337" t="s">
        <v>348</v>
      </c>
      <c r="H4809" s="338">
        <v>42705</v>
      </c>
      <c r="I4809" s="337" t="s">
        <v>19695</v>
      </c>
      <c r="J4809" s="337" t="s">
        <v>16</v>
      </c>
      <c r="K4809" s="337" t="s">
        <v>19695</v>
      </c>
      <c r="L4809" s="337" t="s">
        <v>19695</v>
      </c>
      <c r="M4809" s="337" t="s">
        <v>19695</v>
      </c>
      <c r="N4809" s="337" t="s">
        <v>19695</v>
      </c>
      <c r="O4809" s="337" t="s">
        <v>19695</v>
      </c>
      <c r="P4809" s="337" t="s">
        <v>19695</v>
      </c>
      <c r="Q4809" s="337" t="s">
        <v>19695</v>
      </c>
      <c r="R4809" s="337" t="s">
        <v>71</v>
      </c>
      <c r="S4809" s="337" t="s">
        <v>71</v>
      </c>
      <c r="T4809" s="337" t="s">
        <v>6702</v>
      </c>
      <c r="U4809" s="337" t="s">
        <v>6663</v>
      </c>
      <c r="V4809" s="337">
        <v>10</v>
      </c>
      <c r="W4809" s="337" t="s">
        <v>19695</v>
      </c>
      <c r="X4809" s="337" t="s">
        <v>19695</v>
      </c>
      <c r="Y4809" s="337" t="s">
        <v>19695</v>
      </c>
      <c r="Z4809" s="337" t="s">
        <v>1745</v>
      </c>
      <c r="AA4809" s="337" t="s">
        <v>853</v>
      </c>
      <c r="AB4809" s="337" t="s">
        <v>854</v>
      </c>
      <c r="AC4809" s="337" t="s">
        <v>13725</v>
      </c>
    </row>
    <row r="4810" spans="1:29" ht="15.8" x14ac:dyDescent="0.25">
      <c r="A4810" s="337" t="s">
        <v>1723</v>
      </c>
      <c r="B4810" s="337" t="s">
        <v>6432</v>
      </c>
      <c r="C4810" s="337" t="s">
        <v>1725</v>
      </c>
      <c r="D4810" s="337" t="s">
        <v>1726</v>
      </c>
      <c r="E4810" s="337" t="s">
        <v>2864</v>
      </c>
      <c r="F4810" s="338">
        <v>42655</v>
      </c>
      <c r="G4810" s="337" t="s">
        <v>348</v>
      </c>
      <c r="H4810" s="338">
        <v>42705</v>
      </c>
      <c r="I4810" s="337" t="s">
        <v>19695</v>
      </c>
      <c r="J4810" s="337" t="s">
        <v>16</v>
      </c>
      <c r="K4810" s="337" t="s">
        <v>19695</v>
      </c>
      <c r="L4810" s="337" t="s">
        <v>19695</v>
      </c>
      <c r="M4810" s="337" t="s">
        <v>19695</v>
      </c>
      <c r="N4810" s="337" t="s">
        <v>19695</v>
      </c>
      <c r="O4810" s="337" t="s">
        <v>19695</v>
      </c>
      <c r="P4810" s="337" t="s">
        <v>19695</v>
      </c>
      <c r="Q4810" s="337" t="s">
        <v>19695</v>
      </c>
      <c r="R4810" s="337" t="s">
        <v>71</v>
      </c>
      <c r="S4810" s="337" t="s">
        <v>2998</v>
      </c>
      <c r="T4810" s="337" t="s">
        <v>2998</v>
      </c>
      <c r="U4810" s="337" t="s">
        <v>6433</v>
      </c>
      <c r="V4810" s="337">
        <v>9</v>
      </c>
      <c r="W4810" s="337" t="s">
        <v>19695</v>
      </c>
      <c r="X4810" s="337" t="s">
        <v>19695</v>
      </c>
      <c r="Y4810" s="337" t="s">
        <v>19695</v>
      </c>
      <c r="Z4810" s="337" t="s">
        <v>1745</v>
      </c>
      <c r="AA4810" s="337" t="s">
        <v>735</v>
      </c>
      <c r="AB4810" s="337" t="s">
        <v>718</v>
      </c>
      <c r="AC4810" s="337" t="s">
        <v>15217</v>
      </c>
    </row>
    <row r="4811" spans="1:29" ht="15.8" x14ac:dyDescent="0.25">
      <c r="A4811" s="337" t="s">
        <v>1723</v>
      </c>
      <c r="B4811" s="337" t="s">
        <v>4018</v>
      </c>
      <c r="C4811" s="337" t="s">
        <v>1821</v>
      </c>
      <c r="D4811" s="337" t="s">
        <v>449</v>
      </c>
      <c r="E4811" s="337" t="s">
        <v>2864</v>
      </c>
      <c r="F4811" s="338">
        <v>42655</v>
      </c>
      <c r="G4811" s="337" t="s">
        <v>348</v>
      </c>
      <c r="H4811" s="338">
        <v>42705</v>
      </c>
      <c r="I4811" s="337" t="s">
        <v>19695</v>
      </c>
      <c r="J4811" s="337" t="s">
        <v>16</v>
      </c>
      <c r="K4811" s="337" t="s">
        <v>19695</v>
      </c>
      <c r="L4811" s="337" t="s">
        <v>19695</v>
      </c>
      <c r="M4811" s="337" t="s">
        <v>19695</v>
      </c>
      <c r="N4811" s="337" t="s">
        <v>19695</v>
      </c>
      <c r="O4811" s="337" t="s">
        <v>19695</v>
      </c>
      <c r="P4811" s="337" t="s">
        <v>19695</v>
      </c>
      <c r="Q4811" s="337" t="s">
        <v>19695</v>
      </c>
      <c r="R4811" s="337" t="s">
        <v>52</v>
      </c>
      <c r="S4811" s="337" t="s">
        <v>120</v>
      </c>
      <c r="T4811" s="337" t="s">
        <v>2050</v>
      </c>
      <c r="U4811" s="337" t="s">
        <v>2050</v>
      </c>
      <c r="V4811" s="337">
        <v>6</v>
      </c>
      <c r="W4811" s="337" t="s">
        <v>19695</v>
      </c>
      <c r="X4811" s="337" t="s">
        <v>19695</v>
      </c>
      <c r="Y4811" s="337" t="s">
        <v>19695</v>
      </c>
      <c r="Z4811" s="337" t="s">
        <v>1753</v>
      </c>
      <c r="AA4811" s="337" t="s">
        <v>735</v>
      </c>
      <c r="AB4811" s="337" t="s">
        <v>718</v>
      </c>
      <c r="AC4811" s="337" t="s">
        <v>13530</v>
      </c>
    </row>
    <row r="4812" spans="1:29" ht="15.8" x14ac:dyDescent="0.25">
      <c r="A4812" s="337" t="s">
        <v>1723</v>
      </c>
      <c r="B4812" s="337" t="s">
        <v>3953</v>
      </c>
      <c r="C4812" s="337" t="s">
        <v>1821</v>
      </c>
      <c r="D4812" s="337" t="s">
        <v>449</v>
      </c>
      <c r="E4812" s="337" t="s">
        <v>2864</v>
      </c>
      <c r="F4812" s="338">
        <v>42655</v>
      </c>
      <c r="G4812" s="337" t="s">
        <v>348</v>
      </c>
      <c r="H4812" s="338">
        <v>42705</v>
      </c>
      <c r="I4812" s="337" t="s">
        <v>19695</v>
      </c>
      <c r="J4812" s="337" t="s">
        <v>16</v>
      </c>
      <c r="K4812" s="337" t="s">
        <v>19695</v>
      </c>
      <c r="L4812" s="337" t="s">
        <v>19695</v>
      </c>
      <c r="M4812" s="337" t="s">
        <v>19695</v>
      </c>
      <c r="N4812" s="337" t="s">
        <v>19695</v>
      </c>
      <c r="O4812" s="337" t="s">
        <v>19695</v>
      </c>
      <c r="P4812" s="337" t="s">
        <v>19695</v>
      </c>
      <c r="Q4812" s="337" t="s">
        <v>19695</v>
      </c>
      <c r="R4812" s="337" t="s">
        <v>112</v>
      </c>
      <c r="S4812" s="337" t="s">
        <v>1242</v>
      </c>
      <c r="T4812" s="337" t="s">
        <v>3213</v>
      </c>
      <c r="U4812" s="337" t="s">
        <v>3954</v>
      </c>
      <c r="V4812" s="337">
        <v>8</v>
      </c>
      <c r="W4812" s="337" t="s">
        <v>19695</v>
      </c>
      <c r="X4812" s="337" t="s">
        <v>19695</v>
      </c>
      <c r="Y4812" s="337" t="s">
        <v>19695</v>
      </c>
      <c r="Z4812" s="337" t="s">
        <v>1753</v>
      </c>
      <c r="AA4812" s="337" t="s">
        <v>735</v>
      </c>
      <c r="AB4812" s="337" t="s">
        <v>718</v>
      </c>
      <c r="AC4812" s="337" t="s">
        <v>13530</v>
      </c>
    </row>
    <row r="4813" spans="1:29" ht="15.8" x14ac:dyDescent="0.25">
      <c r="A4813" s="337" t="s">
        <v>1723</v>
      </c>
      <c r="B4813" s="337" t="s">
        <v>4009</v>
      </c>
      <c r="C4813" s="337" t="s">
        <v>1821</v>
      </c>
      <c r="D4813" s="337" t="s">
        <v>449</v>
      </c>
      <c r="E4813" s="337" t="s">
        <v>2864</v>
      </c>
      <c r="F4813" s="338">
        <v>42655</v>
      </c>
      <c r="G4813" s="337" t="s">
        <v>348</v>
      </c>
      <c r="H4813" s="338">
        <v>42705</v>
      </c>
      <c r="I4813" s="337" t="s">
        <v>19695</v>
      </c>
      <c r="J4813" s="337" t="s">
        <v>16</v>
      </c>
      <c r="K4813" s="337" t="s">
        <v>19695</v>
      </c>
      <c r="L4813" s="337" t="s">
        <v>19695</v>
      </c>
      <c r="M4813" s="337" t="s">
        <v>19695</v>
      </c>
      <c r="N4813" s="337" t="s">
        <v>19695</v>
      </c>
      <c r="O4813" s="337" t="s">
        <v>19695</v>
      </c>
      <c r="P4813" s="337" t="s">
        <v>19695</v>
      </c>
      <c r="Q4813" s="337" t="s">
        <v>19695</v>
      </c>
      <c r="R4813" s="337" t="s">
        <v>45</v>
      </c>
      <c r="S4813" s="337" t="s">
        <v>80</v>
      </c>
      <c r="T4813" s="337" t="s">
        <v>3861</v>
      </c>
      <c r="U4813" s="337" t="s">
        <v>3861</v>
      </c>
      <c r="V4813" s="337">
        <v>8</v>
      </c>
      <c r="W4813" s="337" t="s">
        <v>19695</v>
      </c>
      <c r="X4813" s="337" t="s">
        <v>19695</v>
      </c>
      <c r="Y4813" s="337" t="s">
        <v>19695</v>
      </c>
      <c r="Z4813" s="337" t="s">
        <v>1753</v>
      </c>
      <c r="AA4813" s="337" t="s">
        <v>717</v>
      </c>
      <c r="AB4813" s="337" t="s">
        <v>718</v>
      </c>
      <c r="AC4813" s="337" t="s">
        <v>13530</v>
      </c>
    </row>
    <row r="4814" spans="1:29" ht="15.8" x14ac:dyDescent="0.25">
      <c r="A4814" s="337" t="s">
        <v>1723</v>
      </c>
      <c r="B4814" s="337" t="s">
        <v>4051</v>
      </c>
      <c r="C4814" s="337" t="s">
        <v>1821</v>
      </c>
      <c r="D4814" s="337" t="s">
        <v>449</v>
      </c>
      <c r="E4814" s="337" t="s">
        <v>2864</v>
      </c>
      <c r="F4814" s="338">
        <v>42655</v>
      </c>
      <c r="G4814" s="337" t="s">
        <v>348</v>
      </c>
      <c r="H4814" s="338">
        <v>42705</v>
      </c>
      <c r="I4814" s="337" t="s">
        <v>19695</v>
      </c>
      <c r="J4814" s="337" t="s">
        <v>36</v>
      </c>
      <c r="K4814" s="337" t="s">
        <v>19695</v>
      </c>
      <c r="L4814" s="337" t="s">
        <v>19695</v>
      </c>
      <c r="M4814" s="337" t="s">
        <v>19695</v>
      </c>
      <c r="N4814" s="337" t="s">
        <v>19695</v>
      </c>
      <c r="O4814" s="337" t="s">
        <v>19695</v>
      </c>
      <c r="P4814" s="337" t="s">
        <v>19695</v>
      </c>
      <c r="Q4814" s="337" t="s">
        <v>19695</v>
      </c>
      <c r="R4814" s="337" t="s">
        <v>45</v>
      </c>
      <c r="S4814" s="337" t="s">
        <v>80</v>
      </c>
      <c r="T4814" s="337" t="s">
        <v>2901</v>
      </c>
      <c r="U4814" s="337" t="s">
        <v>2901</v>
      </c>
      <c r="V4814" s="337">
        <v>8</v>
      </c>
      <c r="W4814" s="337" t="s">
        <v>19695</v>
      </c>
      <c r="X4814" s="337" t="s">
        <v>19695</v>
      </c>
      <c r="Y4814" s="337" t="s">
        <v>19695</v>
      </c>
      <c r="Z4814" s="337" t="s">
        <v>1753</v>
      </c>
      <c r="AA4814" s="337" t="s">
        <v>717</v>
      </c>
      <c r="AB4814" s="337" t="s">
        <v>718</v>
      </c>
      <c r="AC4814" s="337" t="s">
        <v>13530</v>
      </c>
    </row>
    <row r="4815" spans="1:29" ht="15.8" x14ac:dyDescent="0.25">
      <c r="A4815" s="337" t="s">
        <v>1723</v>
      </c>
      <c r="B4815" s="337" t="s">
        <v>3962</v>
      </c>
      <c r="C4815" s="337" t="s">
        <v>1725</v>
      </c>
      <c r="D4815" s="337" t="s">
        <v>1730</v>
      </c>
      <c r="E4815" s="337" t="s">
        <v>2864</v>
      </c>
      <c r="F4815" s="338">
        <v>42655</v>
      </c>
      <c r="G4815" s="337" t="s">
        <v>348</v>
      </c>
      <c r="H4815" s="338">
        <v>42705</v>
      </c>
      <c r="I4815" s="337" t="s">
        <v>19695</v>
      </c>
      <c r="J4815" s="337" t="s">
        <v>36</v>
      </c>
      <c r="K4815" s="337" t="s">
        <v>19695</v>
      </c>
      <c r="L4815" s="337" t="s">
        <v>19695</v>
      </c>
      <c r="M4815" s="337" t="s">
        <v>19695</v>
      </c>
      <c r="N4815" s="337" t="s">
        <v>19695</v>
      </c>
      <c r="O4815" s="337" t="s">
        <v>19695</v>
      </c>
      <c r="P4815" s="337" t="s">
        <v>19695</v>
      </c>
      <c r="Q4815" s="337" t="s">
        <v>19695</v>
      </c>
      <c r="R4815" s="337" t="s">
        <v>45</v>
      </c>
      <c r="S4815" s="337" t="s">
        <v>80</v>
      </c>
      <c r="T4815" s="337" t="s">
        <v>3860</v>
      </c>
      <c r="U4815" s="337" t="s">
        <v>3963</v>
      </c>
      <c r="V4815" s="337">
        <v>10</v>
      </c>
      <c r="W4815" s="337" t="s">
        <v>19695</v>
      </c>
      <c r="X4815" s="337" t="s">
        <v>19695</v>
      </c>
      <c r="Y4815" s="337" t="s">
        <v>19695</v>
      </c>
      <c r="Z4815" s="337" t="s">
        <v>1753</v>
      </c>
      <c r="AA4815" s="337" t="s">
        <v>717</v>
      </c>
      <c r="AB4815" s="337" t="s">
        <v>718</v>
      </c>
      <c r="AC4815" s="337" t="s">
        <v>13530</v>
      </c>
    </row>
    <row r="4816" spans="1:29" ht="15.8" x14ac:dyDescent="0.25">
      <c r="A4816" s="337" t="s">
        <v>1723</v>
      </c>
      <c r="B4816" s="337" t="s">
        <v>4077</v>
      </c>
      <c r="C4816" s="337" t="s">
        <v>1821</v>
      </c>
      <c r="D4816" s="337" t="s">
        <v>449</v>
      </c>
      <c r="E4816" s="337" t="s">
        <v>2864</v>
      </c>
      <c r="F4816" s="338">
        <v>42655</v>
      </c>
      <c r="G4816" s="337" t="s">
        <v>348</v>
      </c>
      <c r="H4816" s="338">
        <v>42705</v>
      </c>
      <c r="I4816" s="337" t="s">
        <v>19695</v>
      </c>
      <c r="J4816" s="337" t="s">
        <v>16</v>
      </c>
      <c r="K4816" s="337" t="s">
        <v>19695</v>
      </c>
      <c r="L4816" s="337" t="s">
        <v>19695</v>
      </c>
      <c r="M4816" s="337" t="s">
        <v>19695</v>
      </c>
      <c r="N4816" s="337" t="s">
        <v>19695</v>
      </c>
      <c r="O4816" s="337" t="s">
        <v>19695</v>
      </c>
      <c r="P4816" s="337" t="s">
        <v>19695</v>
      </c>
      <c r="Q4816" s="337" t="s">
        <v>19695</v>
      </c>
      <c r="R4816" s="337" t="s">
        <v>18</v>
      </c>
      <c r="S4816" s="337" t="s">
        <v>78</v>
      </c>
      <c r="T4816" s="337" t="s">
        <v>3903</v>
      </c>
      <c r="U4816" s="337" t="s">
        <v>4078</v>
      </c>
      <c r="V4816" s="337">
        <v>10</v>
      </c>
      <c r="W4816" s="337" t="s">
        <v>19695</v>
      </c>
      <c r="X4816" s="337" t="s">
        <v>19695</v>
      </c>
      <c r="Y4816" s="337" t="s">
        <v>19695</v>
      </c>
      <c r="Z4816" s="337" t="s">
        <v>1753</v>
      </c>
      <c r="AA4816" s="337" t="s">
        <v>735</v>
      </c>
      <c r="AB4816" s="337" t="s">
        <v>718</v>
      </c>
      <c r="AC4816" s="337" t="s">
        <v>13530</v>
      </c>
    </row>
    <row r="4817" spans="1:29" ht="15.8" x14ac:dyDescent="0.25">
      <c r="A4817" s="337" t="s">
        <v>1723</v>
      </c>
      <c r="B4817" s="337" t="s">
        <v>3837</v>
      </c>
      <c r="C4817" s="337" t="s">
        <v>1821</v>
      </c>
      <c r="D4817" s="337" t="s">
        <v>449</v>
      </c>
      <c r="E4817" s="337" t="s">
        <v>2864</v>
      </c>
      <c r="F4817" s="338">
        <v>42655</v>
      </c>
      <c r="G4817" s="337" t="s">
        <v>348</v>
      </c>
      <c r="H4817" s="338">
        <v>42705</v>
      </c>
      <c r="I4817" s="337" t="s">
        <v>19695</v>
      </c>
      <c r="J4817" s="337" t="s">
        <v>16</v>
      </c>
      <c r="K4817" s="337" t="s">
        <v>19695</v>
      </c>
      <c r="L4817" s="337" t="s">
        <v>19695</v>
      </c>
      <c r="M4817" s="337" t="s">
        <v>19695</v>
      </c>
      <c r="N4817" s="337" t="s">
        <v>19695</v>
      </c>
      <c r="O4817" s="337" t="s">
        <v>19695</v>
      </c>
      <c r="P4817" s="337" t="s">
        <v>19695</v>
      </c>
      <c r="Q4817" s="337" t="s">
        <v>19695</v>
      </c>
      <c r="R4817" s="337" t="s">
        <v>112</v>
      </c>
      <c r="S4817" s="337" t="s">
        <v>115</v>
      </c>
      <c r="T4817" s="337" t="s">
        <v>3838</v>
      </c>
      <c r="U4817" s="337" t="s">
        <v>3213</v>
      </c>
      <c r="V4817" s="337">
        <v>12</v>
      </c>
      <c r="W4817" s="337" t="s">
        <v>19695</v>
      </c>
      <c r="X4817" s="337" t="s">
        <v>19695</v>
      </c>
      <c r="Y4817" s="337" t="s">
        <v>19695</v>
      </c>
      <c r="Z4817" s="337" t="s">
        <v>1753</v>
      </c>
      <c r="AA4817" s="337" t="s">
        <v>735</v>
      </c>
      <c r="AB4817" s="337" t="s">
        <v>718</v>
      </c>
      <c r="AC4817" s="337" t="s">
        <v>13530</v>
      </c>
    </row>
    <row r="4818" spans="1:29" ht="15.8" x14ac:dyDescent="0.25">
      <c r="A4818" s="337" t="s">
        <v>1723</v>
      </c>
      <c r="B4818" s="337" t="s">
        <v>3431</v>
      </c>
      <c r="C4818" s="337" t="s">
        <v>1725</v>
      </c>
      <c r="D4818" s="337" t="s">
        <v>1726</v>
      </c>
      <c r="E4818" s="337" t="s">
        <v>2864</v>
      </c>
      <c r="F4818" s="338">
        <v>42655</v>
      </c>
      <c r="G4818" s="337" t="s">
        <v>348</v>
      </c>
      <c r="H4818" s="338">
        <v>42705</v>
      </c>
      <c r="I4818" s="337" t="s">
        <v>19695</v>
      </c>
      <c r="J4818" s="337" t="s">
        <v>36</v>
      </c>
      <c r="K4818" s="337" t="s">
        <v>19695</v>
      </c>
      <c r="L4818" s="337" t="s">
        <v>19695</v>
      </c>
      <c r="M4818" s="337" t="s">
        <v>19695</v>
      </c>
      <c r="N4818" s="337" t="s">
        <v>19695</v>
      </c>
      <c r="O4818" s="337" t="s">
        <v>19695</v>
      </c>
      <c r="P4818" s="337" t="s">
        <v>19695</v>
      </c>
      <c r="Q4818" s="337" t="s">
        <v>19695</v>
      </c>
      <c r="R4818" s="337" t="s">
        <v>52</v>
      </c>
      <c r="S4818" s="337" t="s">
        <v>2081</v>
      </c>
      <c r="T4818" s="337" t="s">
        <v>3432</v>
      </c>
      <c r="U4818" s="337" t="s">
        <v>3433</v>
      </c>
      <c r="V4818" s="337">
        <v>8</v>
      </c>
      <c r="W4818" s="337" t="s">
        <v>19695</v>
      </c>
      <c r="X4818" s="337" t="s">
        <v>19695</v>
      </c>
      <c r="Y4818" s="337" t="s">
        <v>19695</v>
      </c>
      <c r="Z4818" s="337" t="s">
        <v>1753</v>
      </c>
      <c r="AA4818" s="337" t="s">
        <v>735</v>
      </c>
      <c r="AB4818" s="337" t="s">
        <v>718</v>
      </c>
      <c r="AC4818" s="337" t="s">
        <v>13530</v>
      </c>
    </row>
    <row r="4819" spans="1:29" ht="15.8" x14ac:dyDescent="0.25">
      <c r="A4819" s="337" t="s">
        <v>1723</v>
      </c>
      <c r="B4819" s="337" t="s">
        <v>3434</v>
      </c>
      <c r="C4819" s="337" t="s">
        <v>1821</v>
      </c>
      <c r="D4819" s="337" t="s">
        <v>449</v>
      </c>
      <c r="E4819" s="337" t="s">
        <v>2864</v>
      </c>
      <c r="F4819" s="338">
        <v>42655</v>
      </c>
      <c r="G4819" s="337" t="s">
        <v>348</v>
      </c>
      <c r="H4819" s="338">
        <v>42705</v>
      </c>
      <c r="I4819" s="337" t="s">
        <v>19695</v>
      </c>
      <c r="J4819" s="337" t="s">
        <v>16</v>
      </c>
      <c r="K4819" s="337" t="s">
        <v>19695</v>
      </c>
      <c r="L4819" s="337" t="s">
        <v>19695</v>
      </c>
      <c r="M4819" s="337" t="s">
        <v>19695</v>
      </c>
      <c r="N4819" s="337" t="s">
        <v>19695</v>
      </c>
      <c r="O4819" s="337" t="s">
        <v>19695</v>
      </c>
      <c r="P4819" s="337" t="s">
        <v>19695</v>
      </c>
      <c r="Q4819" s="337" t="s">
        <v>19695</v>
      </c>
      <c r="R4819" s="337" t="s">
        <v>45</v>
      </c>
      <c r="S4819" s="337" t="s">
        <v>80</v>
      </c>
      <c r="T4819" s="337" t="s">
        <v>3435</v>
      </c>
      <c r="U4819" s="337" t="s">
        <v>3436</v>
      </c>
      <c r="V4819" s="337">
        <v>8</v>
      </c>
      <c r="W4819" s="337" t="s">
        <v>19695</v>
      </c>
      <c r="X4819" s="337" t="s">
        <v>19695</v>
      </c>
      <c r="Y4819" s="337" t="s">
        <v>19695</v>
      </c>
      <c r="Z4819" s="337" t="s">
        <v>1753</v>
      </c>
      <c r="AA4819" s="337" t="s">
        <v>717</v>
      </c>
      <c r="AB4819" s="337" t="s">
        <v>718</v>
      </c>
      <c r="AC4819" s="337" t="s">
        <v>13530</v>
      </c>
    </row>
    <row r="4820" spans="1:29" ht="15.8" x14ac:dyDescent="0.25">
      <c r="A4820" s="337" t="s">
        <v>1723</v>
      </c>
      <c r="B4820" s="337" t="s">
        <v>3508</v>
      </c>
      <c r="C4820" s="337" t="s">
        <v>1725</v>
      </c>
      <c r="D4820" s="337" t="s">
        <v>1726</v>
      </c>
      <c r="E4820" s="337" t="s">
        <v>2864</v>
      </c>
      <c r="F4820" s="338">
        <v>42655</v>
      </c>
      <c r="G4820" s="337" t="s">
        <v>348</v>
      </c>
      <c r="H4820" s="338">
        <v>42705</v>
      </c>
      <c r="I4820" s="337" t="s">
        <v>19695</v>
      </c>
      <c r="J4820" s="337" t="s">
        <v>36</v>
      </c>
      <c r="K4820" s="337" t="s">
        <v>19695</v>
      </c>
      <c r="L4820" s="337" t="s">
        <v>19695</v>
      </c>
      <c r="M4820" s="337" t="s">
        <v>19695</v>
      </c>
      <c r="N4820" s="337" t="s">
        <v>19695</v>
      </c>
      <c r="O4820" s="337" t="s">
        <v>19695</v>
      </c>
      <c r="P4820" s="337" t="s">
        <v>19695</v>
      </c>
      <c r="Q4820" s="337" t="s">
        <v>19695</v>
      </c>
      <c r="R4820" s="337" t="s">
        <v>56</v>
      </c>
      <c r="S4820" s="337" t="s">
        <v>79</v>
      </c>
      <c r="T4820" s="337" t="s">
        <v>3509</v>
      </c>
      <c r="U4820" s="337" t="s">
        <v>3510</v>
      </c>
      <c r="V4820" s="337">
        <v>8</v>
      </c>
      <c r="W4820" s="337" t="s">
        <v>19695</v>
      </c>
      <c r="X4820" s="337" t="s">
        <v>19695</v>
      </c>
      <c r="Y4820" s="337" t="s">
        <v>19695</v>
      </c>
      <c r="Z4820" s="337" t="s">
        <v>1753</v>
      </c>
      <c r="AA4820" s="337" t="s">
        <v>735</v>
      </c>
      <c r="AB4820" s="337" t="s">
        <v>718</v>
      </c>
      <c r="AC4820" s="337" t="s">
        <v>13530</v>
      </c>
    </row>
    <row r="4821" spans="1:29" ht="15.8" x14ac:dyDescent="0.25">
      <c r="A4821" s="337" t="s">
        <v>1723</v>
      </c>
      <c r="B4821" s="337" t="s">
        <v>3511</v>
      </c>
      <c r="C4821" s="337" t="s">
        <v>1821</v>
      </c>
      <c r="D4821" s="337" t="s">
        <v>449</v>
      </c>
      <c r="E4821" s="337" t="s">
        <v>2864</v>
      </c>
      <c r="F4821" s="338">
        <v>42655</v>
      </c>
      <c r="G4821" s="337" t="s">
        <v>348</v>
      </c>
      <c r="H4821" s="338">
        <v>42705</v>
      </c>
      <c r="I4821" s="337" t="s">
        <v>19695</v>
      </c>
      <c r="J4821" s="337" t="s">
        <v>36</v>
      </c>
      <c r="K4821" s="337" t="s">
        <v>19695</v>
      </c>
      <c r="L4821" s="337" t="s">
        <v>19695</v>
      </c>
      <c r="M4821" s="337" t="s">
        <v>19695</v>
      </c>
      <c r="N4821" s="337" t="s">
        <v>19695</v>
      </c>
      <c r="O4821" s="337" t="s">
        <v>19695</v>
      </c>
      <c r="P4821" s="337" t="s">
        <v>19695</v>
      </c>
      <c r="Q4821" s="337" t="s">
        <v>19695</v>
      </c>
      <c r="R4821" s="337" t="s">
        <v>56</v>
      </c>
      <c r="S4821" s="337" t="s">
        <v>57</v>
      </c>
      <c r="T4821" s="337" t="s">
        <v>3512</v>
      </c>
      <c r="U4821" s="337" t="s">
        <v>3513</v>
      </c>
      <c r="V4821" s="337">
        <v>8</v>
      </c>
      <c r="W4821" s="337" t="s">
        <v>19695</v>
      </c>
      <c r="X4821" s="337" t="s">
        <v>19695</v>
      </c>
      <c r="Y4821" s="337" t="s">
        <v>19695</v>
      </c>
      <c r="Z4821" s="337" t="s">
        <v>1753</v>
      </c>
      <c r="AA4821" s="337" t="s">
        <v>735</v>
      </c>
      <c r="AB4821" s="337" t="s">
        <v>718</v>
      </c>
      <c r="AC4821" s="337" t="s">
        <v>13530</v>
      </c>
    </row>
    <row r="4822" spans="1:29" ht="15.8" x14ac:dyDescent="0.25">
      <c r="A4822" s="337" t="s">
        <v>1723</v>
      </c>
      <c r="B4822" s="337" t="s">
        <v>12790</v>
      </c>
      <c r="C4822" s="337" t="s">
        <v>1821</v>
      </c>
      <c r="D4822" s="337" t="s">
        <v>449</v>
      </c>
      <c r="E4822" s="337" t="s">
        <v>2864</v>
      </c>
      <c r="F4822" s="338">
        <v>42655</v>
      </c>
      <c r="G4822" s="337" t="s">
        <v>348</v>
      </c>
      <c r="H4822" s="338">
        <v>42705</v>
      </c>
      <c r="I4822" s="337" t="s">
        <v>19695</v>
      </c>
      <c r="J4822" s="337" t="s">
        <v>36</v>
      </c>
      <c r="K4822" s="337" t="s">
        <v>19695</v>
      </c>
      <c r="L4822" s="337" t="s">
        <v>19695</v>
      </c>
      <c r="M4822" s="337" t="s">
        <v>19695</v>
      </c>
      <c r="N4822" s="337" t="s">
        <v>19695</v>
      </c>
      <c r="O4822" s="337" t="s">
        <v>19695</v>
      </c>
      <c r="P4822" s="337" t="s">
        <v>19695</v>
      </c>
      <c r="Q4822" s="337" t="s">
        <v>19695</v>
      </c>
      <c r="R4822" s="337" t="s">
        <v>56</v>
      </c>
      <c r="S4822" s="337" t="s">
        <v>405</v>
      </c>
      <c r="T4822" s="337" t="s">
        <v>12791</v>
      </c>
      <c r="U4822" s="337" t="s">
        <v>12792</v>
      </c>
      <c r="V4822" s="337">
        <v>8</v>
      </c>
      <c r="W4822" s="337" t="s">
        <v>19695</v>
      </c>
      <c r="X4822" s="337" t="s">
        <v>19695</v>
      </c>
      <c r="Y4822" s="337" t="s">
        <v>19695</v>
      </c>
      <c r="Z4822" s="337" t="s">
        <v>1753</v>
      </c>
      <c r="AA4822" s="337" t="s">
        <v>735</v>
      </c>
      <c r="AB4822" s="337" t="s">
        <v>718</v>
      </c>
      <c r="AC4822" s="337" t="s">
        <v>13530</v>
      </c>
    </row>
    <row r="4823" spans="1:29" ht="15.8" x14ac:dyDescent="0.25">
      <c r="A4823" s="337" t="s">
        <v>1723</v>
      </c>
      <c r="B4823" s="337" t="s">
        <v>3505</v>
      </c>
      <c r="C4823" s="337" t="s">
        <v>1821</v>
      </c>
      <c r="D4823" s="337" t="s">
        <v>449</v>
      </c>
      <c r="E4823" s="337" t="s">
        <v>2864</v>
      </c>
      <c r="F4823" s="338">
        <v>42655</v>
      </c>
      <c r="G4823" s="337" t="s">
        <v>348</v>
      </c>
      <c r="H4823" s="338">
        <v>42705</v>
      </c>
      <c r="I4823" s="337" t="s">
        <v>19695</v>
      </c>
      <c r="J4823" s="337" t="s">
        <v>36</v>
      </c>
      <c r="K4823" s="337" t="s">
        <v>19695</v>
      </c>
      <c r="L4823" s="337" t="s">
        <v>19695</v>
      </c>
      <c r="M4823" s="337" t="s">
        <v>19695</v>
      </c>
      <c r="N4823" s="337" t="s">
        <v>19695</v>
      </c>
      <c r="O4823" s="337" t="s">
        <v>19695</v>
      </c>
      <c r="P4823" s="337" t="s">
        <v>19695</v>
      </c>
      <c r="Q4823" s="337" t="s">
        <v>19695</v>
      </c>
      <c r="R4823" s="337" t="s">
        <v>56</v>
      </c>
      <c r="S4823" s="337" t="s">
        <v>57</v>
      </c>
      <c r="T4823" s="337" t="s">
        <v>3506</v>
      </c>
      <c r="U4823" s="337" t="s">
        <v>3507</v>
      </c>
      <c r="V4823" s="337">
        <v>12</v>
      </c>
      <c r="W4823" s="337" t="s">
        <v>19695</v>
      </c>
      <c r="X4823" s="337" t="s">
        <v>19695</v>
      </c>
      <c r="Y4823" s="337" t="s">
        <v>19695</v>
      </c>
      <c r="Z4823" s="337" t="s">
        <v>1753</v>
      </c>
      <c r="AA4823" s="337" t="s">
        <v>735</v>
      </c>
      <c r="AB4823" s="337" t="s">
        <v>718</v>
      </c>
      <c r="AC4823" s="337" t="s">
        <v>13530</v>
      </c>
    </row>
    <row r="4824" spans="1:29" ht="15.8" x14ac:dyDescent="0.25">
      <c r="A4824" s="337" t="s">
        <v>1723</v>
      </c>
      <c r="B4824" s="337" t="s">
        <v>3647</v>
      </c>
      <c r="C4824" s="337" t="s">
        <v>1821</v>
      </c>
      <c r="D4824" s="337" t="s">
        <v>449</v>
      </c>
      <c r="E4824" s="337" t="s">
        <v>2864</v>
      </c>
      <c r="F4824" s="338">
        <v>42655</v>
      </c>
      <c r="G4824" s="337" t="s">
        <v>348</v>
      </c>
      <c r="H4824" s="338">
        <v>42705</v>
      </c>
      <c r="I4824" s="337" t="s">
        <v>19695</v>
      </c>
      <c r="J4824" s="337" t="s">
        <v>36</v>
      </c>
      <c r="K4824" s="337" t="s">
        <v>19695</v>
      </c>
      <c r="L4824" s="337" t="s">
        <v>19695</v>
      </c>
      <c r="M4824" s="337" t="s">
        <v>19695</v>
      </c>
      <c r="N4824" s="337" t="s">
        <v>19695</v>
      </c>
      <c r="O4824" s="337" t="s">
        <v>19695</v>
      </c>
      <c r="P4824" s="337" t="s">
        <v>19695</v>
      </c>
      <c r="Q4824" s="337" t="s">
        <v>19695</v>
      </c>
      <c r="R4824" s="337" t="s">
        <v>109</v>
      </c>
      <c r="S4824" s="337" t="s">
        <v>110</v>
      </c>
      <c r="T4824" s="337" t="s">
        <v>3213</v>
      </c>
      <c r="U4824" s="337" t="s">
        <v>449</v>
      </c>
      <c r="V4824" s="337">
        <v>12</v>
      </c>
      <c r="W4824" s="337" t="s">
        <v>19695</v>
      </c>
      <c r="X4824" s="337" t="s">
        <v>19695</v>
      </c>
      <c r="Y4824" s="337" t="s">
        <v>19695</v>
      </c>
      <c r="Z4824" s="337" t="s">
        <v>1753</v>
      </c>
      <c r="AA4824" s="337" t="s">
        <v>766</v>
      </c>
      <c r="AB4824" s="337" t="s">
        <v>718</v>
      </c>
      <c r="AC4824" s="337" t="s">
        <v>13530</v>
      </c>
    </row>
    <row r="4825" spans="1:29" ht="15.8" x14ac:dyDescent="0.25">
      <c r="A4825" s="337" t="s">
        <v>1723</v>
      </c>
      <c r="B4825" s="337" t="s">
        <v>3686</v>
      </c>
      <c r="C4825" s="337" t="s">
        <v>1821</v>
      </c>
      <c r="D4825" s="337" t="s">
        <v>449</v>
      </c>
      <c r="E4825" s="337" t="s">
        <v>2864</v>
      </c>
      <c r="F4825" s="338">
        <v>42655</v>
      </c>
      <c r="G4825" s="337" t="s">
        <v>348</v>
      </c>
      <c r="H4825" s="338">
        <v>42705</v>
      </c>
      <c r="I4825" s="337" t="s">
        <v>19695</v>
      </c>
      <c r="J4825" s="337" t="s">
        <v>36</v>
      </c>
      <c r="K4825" s="337" t="s">
        <v>19695</v>
      </c>
      <c r="L4825" s="337" t="s">
        <v>19695</v>
      </c>
      <c r="M4825" s="337" t="s">
        <v>19695</v>
      </c>
      <c r="N4825" s="337" t="s">
        <v>19695</v>
      </c>
      <c r="O4825" s="337" t="s">
        <v>19695</v>
      </c>
      <c r="P4825" s="337" t="s">
        <v>19695</v>
      </c>
      <c r="Q4825" s="337" t="s">
        <v>19695</v>
      </c>
      <c r="R4825" s="337" t="s">
        <v>98</v>
      </c>
      <c r="S4825" s="337" t="s">
        <v>406</v>
      </c>
      <c r="T4825" s="337" t="s">
        <v>3687</v>
      </c>
      <c r="U4825" s="337" t="s">
        <v>1169</v>
      </c>
      <c r="V4825" s="337">
        <v>12</v>
      </c>
      <c r="W4825" s="337" t="s">
        <v>19695</v>
      </c>
      <c r="X4825" s="337" t="s">
        <v>19695</v>
      </c>
      <c r="Y4825" s="337" t="s">
        <v>19695</v>
      </c>
      <c r="Z4825" s="337" t="s">
        <v>1753</v>
      </c>
      <c r="AA4825" s="337" t="s">
        <v>735</v>
      </c>
      <c r="AB4825" s="337" t="s">
        <v>718</v>
      </c>
      <c r="AC4825" s="337" t="s">
        <v>13530</v>
      </c>
    </row>
    <row r="4826" spans="1:29" ht="15.8" x14ac:dyDescent="0.25">
      <c r="A4826" s="337" t="s">
        <v>1723</v>
      </c>
      <c r="B4826" s="337" t="s">
        <v>4109</v>
      </c>
      <c r="C4826" s="337" t="s">
        <v>1821</v>
      </c>
      <c r="D4826" s="337" t="s">
        <v>449</v>
      </c>
      <c r="E4826" s="337" t="s">
        <v>2864</v>
      </c>
      <c r="F4826" s="338">
        <v>42655</v>
      </c>
      <c r="G4826" s="337" t="s">
        <v>348</v>
      </c>
      <c r="H4826" s="338">
        <v>42705</v>
      </c>
      <c r="I4826" s="337" t="s">
        <v>19695</v>
      </c>
      <c r="J4826" s="337" t="s">
        <v>36</v>
      </c>
      <c r="K4826" s="337" t="s">
        <v>19695</v>
      </c>
      <c r="L4826" s="337" t="s">
        <v>19695</v>
      </c>
      <c r="M4826" s="337" t="s">
        <v>19695</v>
      </c>
      <c r="N4826" s="337" t="s">
        <v>19695</v>
      </c>
      <c r="O4826" s="337" t="s">
        <v>19695</v>
      </c>
      <c r="P4826" s="337" t="s">
        <v>19695</v>
      </c>
      <c r="Q4826" s="337" t="s">
        <v>19695</v>
      </c>
      <c r="R4826" s="337" t="s">
        <v>45</v>
      </c>
      <c r="S4826" s="337" t="s">
        <v>80</v>
      </c>
      <c r="T4826" s="337" t="s">
        <v>1148</v>
      </c>
      <c r="U4826" s="337" t="s">
        <v>3072</v>
      </c>
      <c r="V4826" s="337">
        <v>8</v>
      </c>
      <c r="W4826" s="337" t="s">
        <v>19695</v>
      </c>
      <c r="X4826" s="337" t="s">
        <v>19695</v>
      </c>
      <c r="Y4826" s="337" t="s">
        <v>19695</v>
      </c>
      <c r="Z4826" s="337" t="s">
        <v>1753</v>
      </c>
      <c r="AA4826" s="337" t="s">
        <v>717</v>
      </c>
      <c r="AB4826" s="337" t="s">
        <v>718</v>
      </c>
      <c r="AC4826" s="337" t="s">
        <v>15397</v>
      </c>
    </row>
    <row r="4827" spans="1:29" ht="15.8" x14ac:dyDescent="0.25">
      <c r="A4827" s="337" t="s">
        <v>1723</v>
      </c>
      <c r="B4827" s="337" t="s">
        <v>3648</v>
      </c>
      <c r="C4827" s="337" t="s">
        <v>1788</v>
      </c>
      <c r="D4827" s="337" t="s">
        <v>1906</v>
      </c>
      <c r="E4827" s="337" t="s">
        <v>2864</v>
      </c>
      <c r="F4827" s="338">
        <v>42655</v>
      </c>
      <c r="G4827" s="337" t="s">
        <v>348</v>
      </c>
      <c r="H4827" s="338">
        <v>42705</v>
      </c>
      <c r="I4827" s="337" t="s">
        <v>19695</v>
      </c>
      <c r="J4827" s="337" t="s">
        <v>36</v>
      </c>
      <c r="K4827" s="337" t="s">
        <v>19695</v>
      </c>
      <c r="L4827" s="337" t="s">
        <v>19695</v>
      </c>
      <c r="M4827" s="337" t="s">
        <v>19695</v>
      </c>
      <c r="N4827" s="337" t="s">
        <v>19695</v>
      </c>
      <c r="O4827" s="337" t="s">
        <v>19695</v>
      </c>
      <c r="P4827" s="337" t="s">
        <v>19695</v>
      </c>
      <c r="Q4827" s="337" t="s">
        <v>19695</v>
      </c>
      <c r="R4827" s="337" t="s">
        <v>109</v>
      </c>
      <c r="S4827" s="337" t="s">
        <v>1122</v>
      </c>
      <c r="T4827" s="337" t="s">
        <v>3649</v>
      </c>
      <c r="U4827" s="337" t="s">
        <v>2885</v>
      </c>
      <c r="V4827" s="337">
        <v>8</v>
      </c>
      <c r="W4827" s="337" t="s">
        <v>19695</v>
      </c>
      <c r="X4827" s="337" t="s">
        <v>19695</v>
      </c>
      <c r="Y4827" s="337" t="s">
        <v>19695</v>
      </c>
      <c r="Z4827" s="337" t="s">
        <v>1753</v>
      </c>
      <c r="AA4827" s="337" t="s">
        <v>766</v>
      </c>
      <c r="AB4827" s="337" t="s">
        <v>718</v>
      </c>
      <c r="AC4827" s="337" t="s">
        <v>15398</v>
      </c>
    </row>
    <row r="4828" spans="1:29" ht="15.8" x14ac:dyDescent="0.25">
      <c r="A4828" s="337" t="s">
        <v>1723</v>
      </c>
      <c r="B4828" s="337" t="s">
        <v>3835</v>
      </c>
      <c r="C4828" s="337" t="s">
        <v>1821</v>
      </c>
      <c r="D4828" s="337" t="s">
        <v>449</v>
      </c>
      <c r="E4828" s="337" t="s">
        <v>2864</v>
      </c>
      <c r="F4828" s="338">
        <v>42655</v>
      </c>
      <c r="G4828" s="337" t="s">
        <v>348</v>
      </c>
      <c r="H4828" s="338">
        <v>42705</v>
      </c>
      <c r="I4828" s="337" t="s">
        <v>19695</v>
      </c>
      <c r="J4828" s="337" t="s">
        <v>16</v>
      </c>
      <c r="K4828" s="337" t="s">
        <v>19695</v>
      </c>
      <c r="L4828" s="337" t="s">
        <v>19695</v>
      </c>
      <c r="M4828" s="337" t="s">
        <v>19695</v>
      </c>
      <c r="N4828" s="337" t="s">
        <v>19695</v>
      </c>
      <c r="O4828" s="337" t="s">
        <v>19695</v>
      </c>
      <c r="P4828" s="337" t="s">
        <v>19695</v>
      </c>
      <c r="Q4828" s="337" t="s">
        <v>19695</v>
      </c>
      <c r="R4828" s="337" t="s">
        <v>45</v>
      </c>
      <c r="S4828" s="337" t="s">
        <v>80</v>
      </c>
      <c r="T4828" s="337" t="s">
        <v>2901</v>
      </c>
      <c r="U4828" s="337" t="s">
        <v>3836</v>
      </c>
      <c r="V4828" s="337">
        <v>8</v>
      </c>
      <c r="W4828" s="337" t="s">
        <v>19695</v>
      </c>
      <c r="X4828" s="337" t="s">
        <v>19695</v>
      </c>
      <c r="Y4828" s="337" t="s">
        <v>19695</v>
      </c>
      <c r="Z4828" s="337" t="s">
        <v>1753</v>
      </c>
      <c r="AA4828" s="337" t="s">
        <v>717</v>
      </c>
      <c r="AB4828" s="337" t="s">
        <v>718</v>
      </c>
      <c r="AC4828" s="337" t="s">
        <v>13674</v>
      </c>
    </row>
    <row r="4829" spans="1:29" ht="15.8" x14ac:dyDescent="0.25">
      <c r="A4829" s="337" t="s">
        <v>1723</v>
      </c>
      <c r="B4829" s="337" t="s">
        <v>5948</v>
      </c>
      <c r="C4829" s="337" t="s">
        <v>1725</v>
      </c>
      <c r="D4829" s="337" t="s">
        <v>1873</v>
      </c>
      <c r="E4829" s="337" t="s">
        <v>5949</v>
      </c>
      <c r="F4829" s="338">
        <v>42654</v>
      </c>
      <c r="G4829" s="337" t="s">
        <v>3857</v>
      </c>
      <c r="H4829" s="338">
        <v>42704</v>
      </c>
      <c r="I4829" s="337" t="s">
        <v>19695</v>
      </c>
      <c r="J4829" s="337" t="s">
        <v>36</v>
      </c>
      <c r="K4829" s="337" t="s">
        <v>19695</v>
      </c>
      <c r="L4829" s="337" t="s">
        <v>19695</v>
      </c>
      <c r="M4829" s="337" t="s">
        <v>19695</v>
      </c>
      <c r="N4829" s="337" t="s">
        <v>19695</v>
      </c>
      <c r="O4829" s="337" t="s">
        <v>19695</v>
      </c>
      <c r="P4829" s="337" t="s">
        <v>19695</v>
      </c>
      <c r="Q4829" s="337" t="s">
        <v>19695</v>
      </c>
      <c r="R4829" s="337" t="s">
        <v>146</v>
      </c>
      <c r="S4829" s="337" t="s">
        <v>1707</v>
      </c>
      <c r="T4829" s="337" t="s">
        <v>5950</v>
      </c>
      <c r="U4829" s="337" t="s">
        <v>5951</v>
      </c>
      <c r="V4829" s="337">
        <v>12</v>
      </c>
      <c r="W4829" s="337" t="s">
        <v>19695</v>
      </c>
      <c r="X4829" s="337" t="s">
        <v>19695</v>
      </c>
      <c r="Y4829" s="337" t="s">
        <v>19695</v>
      </c>
      <c r="Z4829" s="337" t="s">
        <v>1753</v>
      </c>
      <c r="AA4829" s="337" t="s">
        <v>717</v>
      </c>
      <c r="AB4829" s="337" t="s">
        <v>718</v>
      </c>
      <c r="AC4829" s="337" t="s">
        <v>13678</v>
      </c>
    </row>
    <row r="4830" spans="1:29" ht="15.8" x14ac:dyDescent="0.25">
      <c r="A4830" s="337" t="s">
        <v>1723</v>
      </c>
      <c r="B4830" s="337" t="s">
        <v>6243</v>
      </c>
      <c r="C4830" s="337" t="s">
        <v>1821</v>
      </c>
      <c r="D4830" s="337" t="s">
        <v>449</v>
      </c>
      <c r="E4830" s="337" t="s">
        <v>3937</v>
      </c>
      <c r="F4830" s="338">
        <v>42653</v>
      </c>
      <c r="G4830" s="337" t="s">
        <v>6244</v>
      </c>
      <c r="H4830" s="338">
        <v>42703</v>
      </c>
      <c r="I4830" s="337" t="s">
        <v>19695</v>
      </c>
      <c r="J4830" s="337" t="s">
        <v>16</v>
      </c>
      <c r="K4830" s="337" t="s">
        <v>19695</v>
      </c>
      <c r="L4830" s="337" t="s">
        <v>19695</v>
      </c>
      <c r="M4830" s="337" t="s">
        <v>19695</v>
      </c>
      <c r="N4830" s="337" t="s">
        <v>19695</v>
      </c>
      <c r="O4830" s="337" t="s">
        <v>19695</v>
      </c>
      <c r="P4830" s="337" t="s">
        <v>19695</v>
      </c>
      <c r="Q4830" s="337" t="s">
        <v>19695</v>
      </c>
      <c r="R4830" s="337" t="s">
        <v>56</v>
      </c>
      <c r="S4830" s="337" t="s">
        <v>79</v>
      </c>
      <c r="T4830" s="337" t="s">
        <v>79</v>
      </c>
      <c r="U4830" s="337" t="s">
        <v>90</v>
      </c>
      <c r="V4830" s="337">
        <v>6</v>
      </c>
      <c r="W4830" s="337" t="s">
        <v>19695</v>
      </c>
      <c r="X4830" s="337" t="s">
        <v>19695</v>
      </c>
      <c r="Y4830" s="337" t="s">
        <v>19695</v>
      </c>
      <c r="Z4830" s="337" t="s">
        <v>1728</v>
      </c>
      <c r="AA4830" s="337" t="s">
        <v>735</v>
      </c>
      <c r="AB4830" s="337" t="s">
        <v>718</v>
      </c>
      <c r="AC4830" s="337" t="s">
        <v>13540</v>
      </c>
    </row>
    <row r="4831" spans="1:29" ht="15.8" x14ac:dyDescent="0.25">
      <c r="A4831" s="337" t="s">
        <v>1723</v>
      </c>
      <c r="B4831" s="337" t="s">
        <v>3247</v>
      </c>
      <c r="C4831" s="337" t="s">
        <v>1821</v>
      </c>
      <c r="D4831" s="337" t="s">
        <v>449</v>
      </c>
      <c r="E4831" s="337" t="s">
        <v>2197</v>
      </c>
      <c r="F4831" s="338">
        <v>42651</v>
      </c>
      <c r="G4831" s="337" t="s">
        <v>3248</v>
      </c>
      <c r="H4831" s="338">
        <v>42701</v>
      </c>
      <c r="I4831" s="337" t="s">
        <v>19695</v>
      </c>
      <c r="J4831" s="337" t="s">
        <v>36</v>
      </c>
      <c r="K4831" s="337" t="s">
        <v>19695</v>
      </c>
      <c r="L4831" s="337" t="s">
        <v>19695</v>
      </c>
      <c r="M4831" s="337" t="s">
        <v>19695</v>
      </c>
      <c r="N4831" s="337" t="s">
        <v>19695</v>
      </c>
      <c r="O4831" s="337" t="s">
        <v>19695</v>
      </c>
      <c r="P4831" s="337" t="s">
        <v>19695</v>
      </c>
      <c r="Q4831" s="337" t="s">
        <v>19695</v>
      </c>
      <c r="R4831" s="337" t="s">
        <v>75</v>
      </c>
      <c r="S4831" s="337" t="s">
        <v>83</v>
      </c>
      <c r="T4831" s="337" t="s">
        <v>3249</v>
      </c>
      <c r="U4831" s="337" t="s">
        <v>3250</v>
      </c>
      <c r="V4831" s="337">
        <v>16</v>
      </c>
      <c r="W4831" s="337" t="s">
        <v>19695</v>
      </c>
      <c r="X4831" s="337" t="s">
        <v>19695</v>
      </c>
      <c r="Y4831" s="337" t="s">
        <v>19695</v>
      </c>
      <c r="Z4831" s="337" t="s">
        <v>1728</v>
      </c>
      <c r="AA4831" s="337" t="s">
        <v>735</v>
      </c>
      <c r="AB4831" s="337" t="s">
        <v>718</v>
      </c>
      <c r="AC4831" s="337" t="s">
        <v>13530</v>
      </c>
    </row>
    <row r="4832" spans="1:29" ht="15.8" x14ac:dyDescent="0.25">
      <c r="A4832" s="337" t="s">
        <v>1723</v>
      </c>
      <c r="B4832" s="337" t="s">
        <v>1139</v>
      </c>
      <c r="C4832" s="337" t="s">
        <v>1821</v>
      </c>
      <c r="D4832" s="337" t="s">
        <v>449</v>
      </c>
      <c r="E4832" s="337" t="s">
        <v>3245</v>
      </c>
      <c r="F4832" s="338">
        <v>42650</v>
      </c>
      <c r="G4832" s="337" t="s">
        <v>3246</v>
      </c>
      <c r="H4832" s="338">
        <v>42700</v>
      </c>
      <c r="I4832" s="337" t="s">
        <v>19695</v>
      </c>
      <c r="J4832" s="337" t="s">
        <v>16</v>
      </c>
      <c r="K4832" s="337" t="s">
        <v>19695</v>
      </c>
      <c r="L4832" s="337" t="s">
        <v>19695</v>
      </c>
      <c r="M4832" s="337" t="s">
        <v>19695</v>
      </c>
      <c r="N4832" s="337" t="s">
        <v>19695</v>
      </c>
      <c r="O4832" s="337" t="s">
        <v>19695</v>
      </c>
      <c r="P4832" s="337" t="s">
        <v>19695</v>
      </c>
      <c r="Q4832" s="337" t="s">
        <v>19695</v>
      </c>
      <c r="R4832" s="337" t="s">
        <v>75</v>
      </c>
      <c r="S4832" s="337" t="s">
        <v>75</v>
      </c>
      <c r="T4832" s="337" t="s">
        <v>1140</v>
      </c>
      <c r="U4832" s="337" t="s">
        <v>1141</v>
      </c>
      <c r="V4832" s="337">
        <v>6</v>
      </c>
      <c r="W4832" s="337" t="s">
        <v>19695</v>
      </c>
      <c r="X4832" s="337" t="s">
        <v>19695</v>
      </c>
      <c r="Y4832" s="337" t="s">
        <v>19695</v>
      </c>
      <c r="Z4832" s="337" t="s">
        <v>1728</v>
      </c>
      <c r="AA4832" s="337" t="s">
        <v>735</v>
      </c>
      <c r="AB4832" s="337" t="s">
        <v>718</v>
      </c>
      <c r="AC4832" s="337" t="s">
        <v>13530</v>
      </c>
    </row>
    <row r="4833" spans="1:29" ht="15.8" x14ac:dyDescent="0.25">
      <c r="A4833" s="337" t="s">
        <v>1723</v>
      </c>
      <c r="B4833" s="337" t="s">
        <v>3490</v>
      </c>
      <c r="C4833" s="337" t="s">
        <v>1788</v>
      </c>
      <c r="D4833" s="337" t="s">
        <v>769</v>
      </c>
      <c r="E4833" s="337" t="s">
        <v>3121</v>
      </c>
      <c r="F4833" s="338">
        <v>42648</v>
      </c>
      <c r="G4833" s="337" t="s">
        <v>3491</v>
      </c>
      <c r="H4833" s="338">
        <v>42698</v>
      </c>
      <c r="I4833" s="337" t="s">
        <v>19695</v>
      </c>
      <c r="J4833" s="337" t="s">
        <v>36</v>
      </c>
      <c r="K4833" s="337" t="s">
        <v>19695</v>
      </c>
      <c r="L4833" s="337" t="s">
        <v>19695</v>
      </c>
      <c r="M4833" s="337" t="s">
        <v>19695</v>
      </c>
      <c r="N4833" s="337" t="s">
        <v>19695</v>
      </c>
      <c r="O4833" s="337" t="s">
        <v>19695</v>
      </c>
      <c r="P4833" s="337" t="s">
        <v>19695</v>
      </c>
      <c r="Q4833" s="337" t="s">
        <v>19695</v>
      </c>
      <c r="R4833" s="337" t="s">
        <v>98</v>
      </c>
      <c r="S4833" s="337" t="s">
        <v>1172</v>
      </c>
      <c r="T4833" s="337" t="s">
        <v>2165</v>
      </c>
      <c r="U4833" s="337" t="s">
        <v>3492</v>
      </c>
      <c r="V4833" s="337">
        <v>10</v>
      </c>
      <c r="W4833" s="337" t="s">
        <v>19695</v>
      </c>
      <c r="X4833" s="337" t="s">
        <v>19695</v>
      </c>
      <c r="Y4833" s="337" t="s">
        <v>19695</v>
      </c>
      <c r="Z4833" s="337" t="s">
        <v>1753</v>
      </c>
      <c r="AA4833" s="337" t="s">
        <v>717</v>
      </c>
      <c r="AB4833" s="337" t="s">
        <v>718</v>
      </c>
      <c r="AC4833" s="337" t="s">
        <v>13530</v>
      </c>
    </row>
    <row r="4834" spans="1:29" ht="15.8" x14ac:dyDescent="0.25">
      <c r="A4834" s="337" t="s">
        <v>1723</v>
      </c>
      <c r="B4834" s="337" t="s">
        <v>3499</v>
      </c>
      <c r="C4834" s="337" t="s">
        <v>1821</v>
      </c>
      <c r="D4834" s="337" t="s">
        <v>449</v>
      </c>
      <c r="E4834" s="337" t="s">
        <v>2412</v>
      </c>
      <c r="F4834" s="338">
        <v>42559</v>
      </c>
      <c r="G4834" s="337" t="s">
        <v>3491</v>
      </c>
      <c r="H4834" s="338">
        <v>42698</v>
      </c>
      <c r="I4834" s="337" t="s">
        <v>19695</v>
      </c>
      <c r="J4834" s="337" t="s">
        <v>16</v>
      </c>
      <c r="K4834" s="337" t="s">
        <v>19695</v>
      </c>
      <c r="L4834" s="337" t="s">
        <v>19695</v>
      </c>
      <c r="M4834" s="337" t="s">
        <v>19695</v>
      </c>
      <c r="N4834" s="337" t="s">
        <v>19695</v>
      </c>
      <c r="O4834" s="337" t="s">
        <v>19695</v>
      </c>
      <c r="P4834" s="337" t="s">
        <v>19695</v>
      </c>
      <c r="Q4834" s="337" t="s">
        <v>19695</v>
      </c>
      <c r="R4834" s="337" t="s">
        <v>56</v>
      </c>
      <c r="S4834" s="337" t="s">
        <v>57</v>
      </c>
      <c r="T4834" s="337" t="s">
        <v>3500</v>
      </c>
      <c r="U4834" s="337" t="s">
        <v>3501</v>
      </c>
      <c r="V4834" s="337">
        <v>8</v>
      </c>
      <c r="W4834" s="337" t="s">
        <v>19695</v>
      </c>
      <c r="X4834" s="337" t="s">
        <v>19695</v>
      </c>
      <c r="Y4834" s="337" t="s">
        <v>19695</v>
      </c>
      <c r="Z4834" s="337" t="s">
        <v>1753</v>
      </c>
      <c r="AA4834" s="337" t="s">
        <v>735</v>
      </c>
      <c r="AB4834" s="337" t="s">
        <v>718</v>
      </c>
      <c r="AC4834" s="337" t="s">
        <v>13530</v>
      </c>
    </row>
    <row r="4835" spans="1:29" ht="15.8" x14ac:dyDescent="0.25">
      <c r="A4835" s="337" t="s">
        <v>1723</v>
      </c>
      <c r="B4835" s="337" t="s">
        <v>11101</v>
      </c>
      <c r="C4835" s="337" t="s">
        <v>1821</v>
      </c>
      <c r="D4835" s="337" t="s">
        <v>449</v>
      </c>
      <c r="E4835" s="337" t="s">
        <v>11102</v>
      </c>
      <c r="F4835" s="338">
        <v>42682</v>
      </c>
      <c r="G4835" s="337" t="s">
        <v>3035</v>
      </c>
      <c r="H4835" s="338">
        <v>42696</v>
      </c>
      <c r="I4835" s="337" t="s">
        <v>19695</v>
      </c>
      <c r="J4835" s="337" t="s">
        <v>16</v>
      </c>
      <c r="K4835" s="337" t="s">
        <v>19695</v>
      </c>
      <c r="L4835" s="337" t="s">
        <v>19695</v>
      </c>
      <c r="M4835" s="337" t="s">
        <v>19695</v>
      </c>
      <c r="N4835" s="337" t="s">
        <v>19695</v>
      </c>
      <c r="O4835" s="337" t="s">
        <v>19695</v>
      </c>
      <c r="P4835" s="337" t="s">
        <v>19695</v>
      </c>
      <c r="Q4835" s="337" t="s">
        <v>19695</v>
      </c>
      <c r="R4835" s="337" t="s">
        <v>52</v>
      </c>
      <c r="S4835" s="337" t="s">
        <v>69</v>
      </c>
      <c r="T4835" s="337" t="s">
        <v>69</v>
      </c>
      <c r="U4835" s="337" t="s">
        <v>382</v>
      </c>
      <c r="V4835" s="337">
        <v>10</v>
      </c>
      <c r="W4835" s="337" t="s">
        <v>19695</v>
      </c>
      <c r="X4835" s="337" t="s">
        <v>19695</v>
      </c>
      <c r="Y4835" s="337" t="s">
        <v>19695</v>
      </c>
      <c r="Z4835" s="337" t="s">
        <v>1745</v>
      </c>
      <c r="AA4835" s="337" t="s">
        <v>853</v>
      </c>
      <c r="AB4835" s="337" t="s">
        <v>854</v>
      </c>
      <c r="AC4835" s="337" t="s">
        <v>15245</v>
      </c>
    </row>
    <row r="4836" spans="1:29" ht="15.8" x14ac:dyDescent="0.25">
      <c r="A4836" s="337" t="s">
        <v>1723</v>
      </c>
      <c r="B4836" s="337" t="s">
        <v>3033</v>
      </c>
      <c r="C4836" s="337" t="s">
        <v>1821</v>
      </c>
      <c r="D4836" s="337" t="s">
        <v>449</v>
      </c>
      <c r="E4836" s="337" t="s">
        <v>3034</v>
      </c>
      <c r="F4836" s="338">
        <v>42646</v>
      </c>
      <c r="G4836" s="337" t="s">
        <v>3035</v>
      </c>
      <c r="H4836" s="338">
        <v>42696</v>
      </c>
      <c r="I4836" s="337" t="s">
        <v>19695</v>
      </c>
      <c r="J4836" s="337" t="s">
        <v>16</v>
      </c>
      <c r="K4836" s="337" t="s">
        <v>19695</v>
      </c>
      <c r="L4836" s="337" t="s">
        <v>19695</v>
      </c>
      <c r="M4836" s="337" t="s">
        <v>19695</v>
      </c>
      <c r="N4836" s="337" t="s">
        <v>19695</v>
      </c>
      <c r="O4836" s="337" t="s">
        <v>19695</v>
      </c>
      <c r="P4836" s="337" t="s">
        <v>19695</v>
      </c>
      <c r="Q4836" s="337" t="s">
        <v>19695</v>
      </c>
      <c r="R4836" s="337" t="s">
        <v>98</v>
      </c>
      <c r="S4836" s="337" t="s">
        <v>124</v>
      </c>
      <c r="T4836" s="337" t="s">
        <v>3036</v>
      </c>
      <c r="U4836" s="337" t="s">
        <v>1606</v>
      </c>
      <c r="V4836" s="337">
        <v>6</v>
      </c>
      <c r="W4836" s="337" t="s">
        <v>19695</v>
      </c>
      <c r="X4836" s="337" t="s">
        <v>19695</v>
      </c>
      <c r="Y4836" s="337" t="s">
        <v>19695</v>
      </c>
      <c r="Z4836" s="337" t="s">
        <v>1745</v>
      </c>
      <c r="AA4836" s="337" t="s">
        <v>761</v>
      </c>
      <c r="AB4836" s="337" t="s">
        <v>762</v>
      </c>
      <c r="AC4836" s="337" t="s">
        <v>15246</v>
      </c>
    </row>
    <row r="4837" spans="1:29" ht="15.8" x14ac:dyDescent="0.25">
      <c r="A4837" s="337" t="s">
        <v>1723</v>
      </c>
      <c r="B4837" s="337" t="s">
        <v>3936</v>
      </c>
      <c r="C4837" s="337" t="s">
        <v>1725</v>
      </c>
      <c r="D4837" s="337" t="s">
        <v>1873</v>
      </c>
      <c r="E4837" s="337" t="s">
        <v>3937</v>
      </c>
      <c r="F4837" s="338">
        <v>42653</v>
      </c>
      <c r="G4837" s="337" t="s">
        <v>3605</v>
      </c>
      <c r="H4837" s="338">
        <v>42695</v>
      </c>
      <c r="I4837" s="337" t="s">
        <v>19695</v>
      </c>
      <c r="J4837" s="337" t="s">
        <v>36</v>
      </c>
      <c r="K4837" s="337" t="s">
        <v>19695</v>
      </c>
      <c r="L4837" s="337" t="s">
        <v>19695</v>
      </c>
      <c r="M4837" s="337" t="s">
        <v>19695</v>
      </c>
      <c r="N4837" s="337" t="s">
        <v>19695</v>
      </c>
      <c r="O4837" s="337" t="s">
        <v>19695</v>
      </c>
      <c r="P4837" s="337" t="s">
        <v>19695</v>
      </c>
      <c r="Q4837" s="337" t="s">
        <v>19695</v>
      </c>
      <c r="R4837" s="337" t="s">
        <v>18</v>
      </c>
      <c r="S4837" s="337" t="s">
        <v>1038</v>
      </c>
      <c r="T4837" s="337" t="s">
        <v>2638</v>
      </c>
      <c r="U4837" s="337" t="s">
        <v>3938</v>
      </c>
      <c r="V4837" s="337">
        <v>12</v>
      </c>
      <c r="W4837" s="337" t="s">
        <v>19695</v>
      </c>
      <c r="X4837" s="337" t="s">
        <v>19695</v>
      </c>
      <c r="Y4837" s="337" t="s">
        <v>19695</v>
      </c>
      <c r="Z4837" s="337" t="s">
        <v>1728</v>
      </c>
      <c r="AA4837" s="337" t="s">
        <v>735</v>
      </c>
      <c r="AB4837" s="337" t="s">
        <v>718</v>
      </c>
      <c r="AC4837" s="337" t="s">
        <v>13530</v>
      </c>
    </row>
    <row r="4838" spans="1:29" ht="15.8" x14ac:dyDescent="0.25">
      <c r="A4838" s="337" t="s">
        <v>1723</v>
      </c>
      <c r="B4838" s="337" t="s">
        <v>2452</v>
      </c>
      <c r="C4838" s="337" t="s">
        <v>1821</v>
      </c>
      <c r="D4838" s="337" t="s">
        <v>449</v>
      </c>
      <c r="E4838" s="337" t="s">
        <v>1343</v>
      </c>
      <c r="F4838" s="338">
        <v>42644</v>
      </c>
      <c r="G4838" s="337" t="s">
        <v>2453</v>
      </c>
      <c r="H4838" s="338">
        <v>42694</v>
      </c>
      <c r="I4838" s="337" t="s">
        <v>19695</v>
      </c>
      <c r="J4838" s="337" t="s">
        <v>16</v>
      </c>
      <c r="K4838" s="337" t="s">
        <v>19695</v>
      </c>
      <c r="L4838" s="337" t="s">
        <v>19695</v>
      </c>
      <c r="M4838" s="337" t="s">
        <v>19695</v>
      </c>
      <c r="N4838" s="337" t="s">
        <v>19695</v>
      </c>
      <c r="O4838" s="337" t="s">
        <v>19695</v>
      </c>
      <c r="P4838" s="337" t="s">
        <v>19695</v>
      </c>
      <c r="Q4838" s="337" t="s">
        <v>19695</v>
      </c>
      <c r="R4838" s="337" t="s">
        <v>35</v>
      </c>
      <c r="S4838" s="337" t="s">
        <v>450</v>
      </c>
      <c r="T4838" s="337" t="s">
        <v>2454</v>
      </c>
      <c r="U4838" s="337" t="s">
        <v>2455</v>
      </c>
      <c r="V4838" s="337">
        <v>6</v>
      </c>
      <c r="W4838" s="337" t="s">
        <v>19695</v>
      </c>
      <c r="X4838" s="337" t="s">
        <v>19695</v>
      </c>
      <c r="Y4838" s="337" t="s">
        <v>19695</v>
      </c>
      <c r="Z4838" s="337" t="s">
        <v>1728</v>
      </c>
      <c r="AA4838" s="337" t="s">
        <v>735</v>
      </c>
      <c r="AB4838" s="337" t="s">
        <v>718</v>
      </c>
      <c r="AC4838" s="337" t="s">
        <v>13530</v>
      </c>
    </row>
    <row r="4839" spans="1:29" ht="15.8" x14ac:dyDescent="0.25">
      <c r="A4839" s="337" t="s">
        <v>1723</v>
      </c>
      <c r="B4839" s="337" t="s">
        <v>3284</v>
      </c>
      <c r="C4839" s="337" t="s">
        <v>1725</v>
      </c>
      <c r="D4839" s="337" t="s">
        <v>1873</v>
      </c>
      <c r="E4839" s="337" t="s">
        <v>1343</v>
      </c>
      <c r="F4839" s="338">
        <v>42644</v>
      </c>
      <c r="G4839" s="337" t="s">
        <v>2453</v>
      </c>
      <c r="H4839" s="338">
        <v>42694</v>
      </c>
      <c r="I4839" s="337" t="s">
        <v>19695</v>
      </c>
      <c r="J4839" s="337" t="s">
        <v>36</v>
      </c>
      <c r="K4839" s="337" t="s">
        <v>19695</v>
      </c>
      <c r="L4839" s="337" t="s">
        <v>19695</v>
      </c>
      <c r="M4839" s="337" t="s">
        <v>19695</v>
      </c>
      <c r="N4839" s="337" t="s">
        <v>19695</v>
      </c>
      <c r="O4839" s="337" t="s">
        <v>19695</v>
      </c>
      <c r="P4839" s="337" t="s">
        <v>19695</v>
      </c>
      <c r="Q4839" s="337" t="s">
        <v>19695</v>
      </c>
      <c r="R4839" s="337" t="s">
        <v>52</v>
      </c>
      <c r="S4839" s="337" t="s">
        <v>2081</v>
      </c>
      <c r="T4839" s="337" t="s">
        <v>2082</v>
      </c>
      <c r="U4839" s="337" t="s">
        <v>449</v>
      </c>
      <c r="V4839" s="337">
        <v>6</v>
      </c>
      <c r="W4839" s="337" t="s">
        <v>19695</v>
      </c>
      <c r="X4839" s="337" t="s">
        <v>19695</v>
      </c>
      <c r="Y4839" s="337" t="s">
        <v>19695</v>
      </c>
      <c r="Z4839" s="337" t="s">
        <v>1745</v>
      </c>
      <c r="AA4839" s="337" t="s">
        <v>761</v>
      </c>
      <c r="AB4839" s="337" t="s">
        <v>762</v>
      </c>
      <c r="AC4839" s="337" t="s">
        <v>13530</v>
      </c>
    </row>
    <row r="4840" spans="1:29" ht="15.8" x14ac:dyDescent="0.25">
      <c r="A4840" s="337" t="s">
        <v>1723</v>
      </c>
      <c r="B4840" s="337" t="s">
        <v>3829</v>
      </c>
      <c r="C4840" s="337" t="s">
        <v>1725</v>
      </c>
      <c r="D4840" s="337" t="s">
        <v>1726</v>
      </c>
      <c r="E4840" s="337" t="s">
        <v>3830</v>
      </c>
      <c r="F4840" s="338">
        <v>42643</v>
      </c>
      <c r="G4840" s="337" t="s">
        <v>3831</v>
      </c>
      <c r="H4840" s="338">
        <v>42693</v>
      </c>
      <c r="I4840" s="337" t="s">
        <v>19695</v>
      </c>
      <c r="J4840" s="337" t="s">
        <v>36</v>
      </c>
      <c r="K4840" s="337" t="s">
        <v>19695</v>
      </c>
      <c r="L4840" s="337" t="s">
        <v>19695</v>
      </c>
      <c r="M4840" s="337" t="s">
        <v>19695</v>
      </c>
      <c r="N4840" s="337" t="s">
        <v>19695</v>
      </c>
      <c r="O4840" s="337" t="s">
        <v>19695</v>
      </c>
      <c r="P4840" s="337" t="s">
        <v>19695</v>
      </c>
      <c r="Q4840" s="337" t="s">
        <v>19695</v>
      </c>
      <c r="R4840" s="337" t="s">
        <v>66</v>
      </c>
      <c r="S4840" s="337" t="s">
        <v>67</v>
      </c>
      <c r="T4840" s="337" t="s">
        <v>3832</v>
      </c>
      <c r="U4840" s="337" t="s">
        <v>3832</v>
      </c>
      <c r="V4840" s="337">
        <v>8</v>
      </c>
      <c r="W4840" s="337" t="s">
        <v>19695</v>
      </c>
      <c r="X4840" s="337" t="s">
        <v>19695</v>
      </c>
      <c r="Y4840" s="337" t="s">
        <v>19695</v>
      </c>
      <c r="Z4840" s="337" t="s">
        <v>1728</v>
      </c>
      <c r="AA4840" s="337" t="s">
        <v>717</v>
      </c>
      <c r="AB4840" s="337" t="s">
        <v>718</v>
      </c>
      <c r="AC4840" s="337" t="s">
        <v>13530</v>
      </c>
    </row>
    <row r="4841" spans="1:29" ht="15.8" x14ac:dyDescent="0.25">
      <c r="A4841" s="337" t="s">
        <v>1723</v>
      </c>
      <c r="B4841" s="337" t="s">
        <v>5462</v>
      </c>
      <c r="C4841" s="337" t="s">
        <v>1821</v>
      </c>
      <c r="D4841" s="337" t="s">
        <v>449</v>
      </c>
      <c r="E4841" s="337" t="s">
        <v>3456</v>
      </c>
      <c r="F4841" s="338">
        <v>42571</v>
      </c>
      <c r="G4841" s="337" t="s">
        <v>3831</v>
      </c>
      <c r="H4841" s="338">
        <v>42693</v>
      </c>
      <c r="I4841" s="337" t="s">
        <v>19695</v>
      </c>
      <c r="J4841" s="337" t="s">
        <v>16</v>
      </c>
      <c r="K4841" s="337" t="s">
        <v>19695</v>
      </c>
      <c r="L4841" s="337" t="s">
        <v>19695</v>
      </c>
      <c r="M4841" s="337" t="s">
        <v>19695</v>
      </c>
      <c r="N4841" s="337" t="s">
        <v>19695</v>
      </c>
      <c r="O4841" s="337" t="s">
        <v>19695</v>
      </c>
      <c r="P4841" s="337" t="s">
        <v>19695</v>
      </c>
      <c r="Q4841" s="337" t="s">
        <v>19695</v>
      </c>
      <c r="R4841" s="337" t="s">
        <v>2955</v>
      </c>
      <c r="S4841" s="337" t="s">
        <v>4423</v>
      </c>
      <c r="T4841" s="337" t="s">
        <v>5463</v>
      </c>
      <c r="U4841" s="337" t="s">
        <v>5464</v>
      </c>
      <c r="V4841" s="337">
        <v>10</v>
      </c>
      <c r="W4841" s="337" t="s">
        <v>19695</v>
      </c>
      <c r="X4841" s="337" t="s">
        <v>19695</v>
      </c>
      <c r="Y4841" s="337" t="s">
        <v>19695</v>
      </c>
      <c r="Z4841" s="337" t="s">
        <v>1728</v>
      </c>
      <c r="AA4841" s="337" t="s">
        <v>735</v>
      </c>
      <c r="AB4841" s="337" t="s">
        <v>718</v>
      </c>
      <c r="AC4841" s="337" t="s">
        <v>13717</v>
      </c>
    </row>
    <row r="4842" spans="1:29" ht="15.8" x14ac:dyDescent="0.25">
      <c r="A4842" s="337" t="s">
        <v>1723</v>
      </c>
      <c r="B4842" s="337" t="s">
        <v>3486</v>
      </c>
      <c r="C4842" s="337" t="s">
        <v>1821</v>
      </c>
      <c r="D4842" s="337" t="s">
        <v>449</v>
      </c>
      <c r="E4842" s="337" t="s">
        <v>3487</v>
      </c>
      <c r="F4842" s="338">
        <v>42642</v>
      </c>
      <c r="G4842" s="337" t="s">
        <v>3488</v>
      </c>
      <c r="H4842" s="338">
        <v>42692</v>
      </c>
      <c r="I4842" s="337" t="s">
        <v>19695</v>
      </c>
      <c r="J4842" s="337" t="s">
        <v>36</v>
      </c>
      <c r="K4842" s="337" t="s">
        <v>19695</v>
      </c>
      <c r="L4842" s="337" t="s">
        <v>19695</v>
      </c>
      <c r="M4842" s="337" t="s">
        <v>19695</v>
      </c>
      <c r="N4842" s="337" t="s">
        <v>19695</v>
      </c>
      <c r="O4842" s="337" t="s">
        <v>19695</v>
      </c>
      <c r="P4842" s="337" t="s">
        <v>19695</v>
      </c>
      <c r="Q4842" s="337" t="s">
        <v>19695</v>
      </c>
      <c r="R4842" s="337" t="s">
        <v>45</v>
      </c>
      <c r="S4842" s="337" t="s">
        <v>80</v>
      </c>
      <c r="T4842" s="337" t="s">
        <v>1633</v>
      </c>
      <c r="U4842" s="337" t="s">
        <v>3489</v>
      </c>
      <c r="V4842" s="337">
        <v>8</v>
      </c>
      <c r="W4842" s="337" t="s">
        <v>19695</v>
      </c>
      <c r="X4842" s="337" t="s">
        <v>19695</v>
      </c>
      <c r="Y4842" s="337" t="s">
        <v>19695</v>
      </c>
      <c r="Z4842" s="337" t="s">
        <v>1753</v>
      </c>
      <c r="AA4842" s="337" t="s">
        <v>717</v>
      </c>
      <c r="AB4842" s="337" t="s">
        <v>718</v>
      </c>
      <c r="AC4842" s="337" t="s">
        <v>13530</v>
      </c>
    </row>
    <row r="4843" spans="1:29" ht="15.8" x14ac:dyDescent="0.25">
      <c r="A4843" s="337" t="s">
        <v>1723</v>
      </c>
      <c r="B4843" s="337" t="s">
        <v>3862</v>
      </c>
      <c r="C4843" s="337" t="s">
        <v>1821</v>
      </c>
      <c r="D4843" s="337" t="s">
        <v>449</v>
      </c>
      <c r="E4843" s="337" t="s">
        <v>3863</v>
      </c>
      <c r="F4843" s="338">
        <v>42679</v>
      </c>
      <c r="G4843" s="337" t="s">
        <v>3864</v>
      </c>
      <c r="H4843" s="338">
        <v>42687</v>
      </c>
      <c r="I4843" s="337" t="s">
        <v>19695</v>
      </c>
      <c r="J4843" s="337" t="s">
        <v>36</v>
      </c>
      <c r="K4843" s="337" t="s">
        <v>19695</v>
      </c>
      <c r="L4843" s="337" t="s">
        <v>19695</v>
      </c>
      <c r="M4843" s="337" t="s">
        <v>19695</v>
      </c>
      <c r="N4843" s="337" t="s">
        <v>19695</v>
      </c>
      <c r="O4843" s="337" t="s">
        <v>19695</v>
      </c>
      <c r="P4843" s="337" t="s">
        <v>19695</v>
      </c>
      <c r="Q4843" s="337" t="s">
        <v>19695</v>
      </c>
      <c r="R4843" s="337" t="s">
        <v>98</v>
      </c>
      <c r="S4843" s="337" t="s">
        <v>124</v>
      </c>
      <c r="T4843" s="337" t="s">
        <v>1887</v>
      </c>
      <c r="U4843" s="337" t="s">
        <v>3865</v>
      </c>
      <c r="V4843" s="337">
        <v>24</v>
      </c>
      <c r="W4843" s="337" t="s">
        <v>19695</v>
      </c>
      <c r="X4843" s="337" t="s">
        <v>19695</v>
      </c>
      <c r="Y4843" s="337" t="s">
        <v>19695</v>
      </c>
      <c r="Z4843" s="337" t="s">
        <v>1728</v>
      </c>
      <c r="AA4843" s="337" t="s">
        <v>766</v>
      </c>
      <c r="AB4843" s="337" t="s">
        <v>718</v>
      </c>
      <c r="AC4843" s="337" t="s">
        <v>13530</v>
      </c>
    </row>
    <row r="4844" spans="1:29" ht="15.8" x14ac:dyDescent="0.25">
      <c r="A4844" s="337" t="s">
        <v>1723</v>
      </c>
      <c r="B4844" s="337" t="s">
        <v>1090</v>
      </c>
      <c r="C4844" s="337" t="s">
        <v>1821</v>
      </c>
      <c r="D4844" s="337" t="s">
        <v>449</v>
      </c>
      <c r="E4844" s="337" t="s">
        <v>5790</v>
      </c>
      <c r="F4844" s="338">
        <v>42637</v>
      </c>
      <c r="G4844" s="337" t="s">
        <v>3864</v>
      </c>
      <c r="H4844" s="338">
        <v>42687</v>
      </c>
      <c r="I4844" s="337" t="s">
        <v>19695</v>
      </c>
      <c r="J4844" s="337" t="s">
        <v>16</v>
      </c>
      <c r="K4844" s="337" t="s">
        <v>19695</v>
      </c>
      <c r="L4844" s="337" t="s">
        <v>19695</v>
      </c>
      <c r="M4844" s="337" t="s">
        <v>19695</v>
      </c>
      <c r="N4844" s="337" t="s">
        <v>19695</v>
      </c>
      <c r="O4844" s="337" t="s">
        <v>19695</v>
      </c>
      <c r="P4844" s="337" t="s">
        <v>19695</v>
      </c>
      <c r="Q4844" s="337" t="s">
        <v>19695</v>
      </c>
      <c r="R4844" s="337" t="s">
        <v>15</v>
      </c>
      <c r="S4844" s="337" t="s">
        <v>1086</v>
      </c>
      <c r="T4844" s="337" t="s">
        <v>1086</v>
      </c>
      <c r="U4844" s="337" t="s">
        <v>1091</v>
      </c>
      <c r="V4844" s="337">
        <v>8</v>
      </c>
      <c r="W4844" s="337" t="s">
        <v>19695</v>
      </c>
      <c r="X4844" s="337" t="s">
        <v>19695</v>
      </c>
      <c r="Y4844" s="337" t="s">
        <v>19695</v>
      </c>
      <c r="Z4844" s="337" t="s">
        <v>1728</v>
      </c>
      <c r="AA4844" s="337" t="s">
        <v>717</v>
      </c>
      <c r="AB4844" s="337" t="s">
        <v>718</v>
      </c>
      <c r="AC4844" s="337" t="s">
        <v>13694</v>
      </c>
    </row>
    <row r="4845" spans="1:29" ht="15.8" x14ac:dyDescent="0.25">
      <c r="A4845" s="337" t="s">
        <v>1723</v>
      </c>
      <c r="B4845" s="337" t="s">
        <v>6224</v>
      </c>
      <c r="C4845" s="337" t="s">
        <v>1821</v>
      </c>
      <c r="D4845" s="337" t="s">
        <v>449</v>
      </c>
      <c r="E4845" s="337" t="s">
        <v>3521</v>
      </c>
      <c r="F4845" s="338">
        <v>42635</v>
      </c>
      <c r="G4845" s="337" t="s">
        <v>1861</v>
      </c>
      <c r="H4845" s="338">
        <v>42685</v>
      </c>
      <c r="I4845" s="337" t="s">
        <v>19695</v>
      </c>
      <c r="J4845" s="337" t="s">
        <v>36</v>
      </c>
      <c r="K4845" s="337" t="s">
        <v>19695</v>
      </c>
      <c r="L4845" s="337" t="s">
        <v>19695</v>
      </c>
      <c r="M4845" s="337" t="s">
        <v>19695</v>
      </c>
      <c r="N4845" s="337" t="s">
        <v>19695</v>
      </c>
      <c r="O4845" s="337" t="s">
        <v>19695</v>
      </c>
      <c r="P4845" s="337" t="s">
        <v>19695</v>
      </c>
      <c r="Q4845" s="337" t="s">
        <v>19695</v>
      </c>
      <c r="R4845" s="337" t="s">
        <v>81</v>
      </c>
      <c r="S4845" s="337" t="s">
        <v>1583</v>
      </c>
      <c r="T4845" s="337" t="s">
        <v>6225</v>
      </c>
      <c r="U4845" s="337" t="s">
        <v>6226</v>
      </c>
      <c r="V4845" s="337">
        <v>8</v>
      </c>
      <c r="W4845" s="337" t="s">
        <v>19695</v>
      </c>
      <c r="X4845" s="337" t="s">
        <v>19695</v>
      </c>
      <c r="Y4845" s="337" t="s">
        <v>19695</v>
      </c>
      <c r="Z4845" s="337" t="s">
        <v>1728</v>
      </c>
      <c r="AA4845" s="337" t="s">
        <v>717</v>
      </c>
      <c r="AB4845" s="337" t="s">
        <v>718</v>
      </c>
      <c r="AC4845" s="337" t="s">
        <v>13657</v>
      </c>
    </row>
    <row r="4846" spans="1:29" ht="15.8" x14ac:dyDescent="0.25">
      <c r="A4846" s="337" t="s">
        <v>1723</v>
      </c>
      <c r="B4846" s="337" t="s">
        <v>1877</v>
      </c>
      <c r="C4846" s="337" t="s">
        <v>1821</v>
      </c>
      <c r="D4846" s="337" t="s">
        <v>449</v>
      </c>
      <c r="E4846" s="337" t="s">
        <v>1861</v>
      </c>
      <c r="F4846" s="338">
        <v>42685</v>
      </c>
      <c r="G4846" s="337" t="s">
        <v>1861</v>
      </c>
      <c r="H4846" s="338">
        <v>42685</v>
      </c>
      <c r="I4846" s="337" t="s">
        <v>19695</v>
      </c>
      <c r="J4846" s="337" t="s">
        <v>36</v>
      </c>
      <c r="K4846" s="337" t="s">
        <v>19695</v>
      </c>
      <c r="L4846" s="337" t="s">
        <v>19695</v>
      </c>
      <c r="M4846" s="337" t="s">
        <v>19695</v>
      </c>
      <c r="N4846" s="337" t="s">
        <v>19695</v>
      </c>
      <c r="O4846" s="337" t="s">
        <v>19695</v>
      </c>
      <c r="P4846" s="337" t="s">
        <v>19695</v>
      </c>
      <c r="Q4846" s="337" t="s">
        <v>19695</v>
      </c>
      <c r="R4846" s="337" t="s">
        <v>15</v>
      </c>
      <c r="S4846" s="337" t="s">
        <v>1086</v>
      </c>
      <c r="T4846" s="337" t="s">
        <v>1878</v>
      </c>
      <c r="U4846" s="337" t="s">
        <v>449</v>
      </c>
      <c r="V4846" s="337">
        <v>10</v>
      </c>
      <c r="W4846" s="337" t="s">
        <v>19695</v>
      </c>
      <c r="X4846" s="337" t="s">
        <v>19695</v>
      </c>
      <c r="Y4846" s="337" t="s">
        <v>19695</v>
      </c>
      <c r="Z4846" s="337" t="s">
        <v>1728</v>
      </c>
      <c r="AA4846" s="337" t="s">
        <v>735</v>
      </c>
      <c r="AB4846" s="337" t="s">
        <v>718</v>
      </c>
      <c r="AC4846" s="337" t="s">
        <v>13835</v>
      </c>
    </row>
    <row r="4847" spans="1:29" ht="15.8" x14ac:dyDescent="0.25">
      <c r="A4847" s="337" t="s">
        <v>1723</v>
      </c>
      <c r="B4847" s="337" t="s">
        <v>5789</v>
      </c>
      <c r="C4847" s="337" t="s">
        <v>1821</v>
      </c>
      <c r="D4847" s="337" t="s">
        <v>449</v>
      </c>
      <c r="E4847" s="337" t="s">
        <v>3878</v>
      </c>
      <c r="F4847" s="338">
        <v>42634</v>
      </c>
      <c r="G4847" s="337" t="s">
        <v>3425</v>
      </c>
      <c r="H4847" s="338">
        <v>42684</v>
      </c>
      <c r="I4847" s="337" t="s">
        <v>19695</v>
      </c>
      <c r="J4847" s="337" t="s">
        <v>16</v>
      </c>
      <c r="K4847" s="337" t="s">
        <v>19695</v>
      </c>
      <c r="L4847" s="337" t="s">
        <v>19695</v>
      </c>
      <c r="M4847" s="337" t="s">
        <v>19695</v>
      </c>
      <c r="N4847" s="337" t="s">
        <v>19695</v>
      </c>
      <c r="O4847" s="337" t="s">
        <v>19695</v>
      </c>
      <c r="P4847" s="337" t="s">
        <v>19695</v>
      </c>
      <c r="Q4847" s="337" t="s">
        <v>19695</v>
      </c>
      <c r="R4847" s="337" t="s">
        <v>15</v>
      </c>
      <c r="S4847" s="337" t="s">
        <v>1086</v>
      </c>
      <c r="T4847" s="337" t="s">
        <v>1086</v>
      </c>
      <c r="U4847" s="337" t="s">
        <v>1091</v>
      </c>
      <c r="V4847" s="337">
        <v>8</v>
      </c>
      <c r="W4847" s="337" t="s">
        <v>19695</v>
      </c>
      <c r="X4847" s="337" t="s">
        <v>19695</v>
      </c>
      <c r="Y4847" s="337" t="s">
        <v>19695</v>
      </c>
      <c r="Z4847" s="337" t="s">
        <v>1728</v>
      </c>
      <c r="AA4847" s="337" t="s">
        <v>717</v>
      </c>
      <c r="AB4847" s="337" t="s">
        <v>718</v>
      </c>
      <c r="AC4847" s="337" t="s">
        <v>13694</v>
      </c>
    </row>
    <row r="4848" spans="1:29" ht="15.8" x14ac:dyDescent="0.25">
      <c r="A4848" s="337" t="s">
        <v>1723</v>
      </c>
      <c r="B4848" s="337" t="s">
        <v>754</v>
      </c>
      <c r="C4848" s="337" t="s">
        <v>1821</v>
      </c>
      <c r="D4848" s="337" t="s">
        <v>449</v>
      </c>
      <c r="E4848" s="337" t="s">
        <v>3878</v>
      </c>
      <c r="F4848" s="338">
        <v>42634</v>
      </c>
      <c r="G4848" s="337" t="s">
        <v>3425</v>
      </c>
      <c r="H4848" s="338">
        <v>42684</v>
      </c>
      <c r="I4848" s="337" t="s">
        <v>19695</v>
      </c>
      <c r="J4848" s="337" t="s">
        <v>36</v>
      </c>
      <c r="K4848" s="337" t="s">
        <v>19695</v>
      </c>
      <c r="L4848" s="337" t="s">
        <v>19695</v>
      </c>
      <c r="M4848" s="337" t="s">
        <v>19695</v>
      </c>
      <c r="N4848" s="337" t="s">
        <v>19695</v>
      </c>
      <c r="O4848" s="337" t="s">
        <v>19695</v>
      </c>
      <c r="P4848" s="337" t="s">
        <v>19695</v>
      </c>
      <c r="Q4848" s="337" t="s">
        <v>19695</v>
      </c>
      <c r="R4848" s="337" t="s">
        <v>56</v>
      </c>
      <c r="S4848" s="337" t="s">
        <v>57</v>
      </c>
      <c r="T4848" s="337" t="s">
        <v>57</v>
      </c>
      <c r="U4848" s="337" t="s">
        <v>755</v>
      </c>
      <c r="V4848" s="337">
        <v>8</v>
      </c>
      <c r="W4848" s="337" t="s">
        <v>19695</v>
      </c>
      <c r="X4848" s="337" t="s">
        <v>19695</v>
      </c>
      <c r="Y4848" s="337" t="s">
        <v>19695</v>
      </c>
      <c r="Z4848" s="337" t="s">
        <v>1753</v>
      </c>
      <c r="AA4848" s="337" t="s">
        <v>735</v>
      </c>
      <c r="AB4848" s="337" t="s">
        <v>718</v>
      </c>
      <c r="AC4848" s="337" t="s">
        <v>13530</v>
      </c>
    </row>
    <row r="4849" spans="1:29" ht="15.8" x14ac:dyDescent="0.25">
      <c r="A4849" s="337" t="s">
        <v>1723</v>
      </c>
      <c r="B4849" s="337" t="s">
        <v>7004</v>
      </c>
      <c r="C4849" s="337" t="s">
        <v>1788</v>
      </c>
      <c r="D4849" s="337" t="s">
        <v>1730</v>
      </c>
      <c r="E4849" s="337" t="s">
        <v>3121</v>
      </c>
      <c r="F4849" s="338">
        <v>42648</v>
      </c>
      <c r="G4849" s="337" t="s">
        <v>7005</v>
      </c>
      <c r="H4849" s="338">
        <v>42683</v>
      </c>
      <c r="I4849" s="337" t="s">
        <v>19695</v>
      </c>
      <c r="J4849" s="337" t="s">
        <v>36</v>
      </c>
      <c r="K4849" s="337" t="s">
        <v>19695</v>
      </c>
      <c r="L4849" s="337" t="s">
        <v>19695</v>
      </c>
      <c r="M4849" s="337" t="s">
        <v>19695</v>
      </c>
      <c r="N4849" s="337" t="s">
        <v>19695</v>
      </c>
      <c r="O4849" s="337" t="s">
        <v>19695</v>
      </c>
      <c r="P4849" s="337" t="s">
        <v>19695</v>
      </c>
      <c r="Q4849" s="337" t="s">
        <v>19695</v>
      </c>
      <c r="R4849" s="337" t="s">
        <v>1999</v>
      </c>
      <c r="S4849" s="337" t="s">
        <v>2772</v>
      </c>
      <c r="T4849" s="337" t="s">
        <v>7006</v>
      </c>
      <c r="U4849" s="337" t="s">
        <v>7007</v>
      </c>
      <c r="V4849" s="337">
        <v>6</v>
      </c>
      <c r="W4849" s="337" t="s">
        <v>19695</v>
      </c>
      <c r="X4849" s="337" t="s">
        <v>19695</v>
      </c>
      <c r="Y4849" s="337" t="s">
        <v>19695</v>
      </c>
      <c r="Z4849" s="337" t="s">
        <v>1728</v>
      </c>
      <c r="AA4849" s="337" t="s">
        <v>6474</v>
      </c>
      <c r="AB4849" s="337" t="s">
        <v>6475</v>
      </c>
      <c r="AC4849" s="337" t="s">
        <v>13841</v>
      </c>
    </row>
    <row r="4850" spans="1:29" ht="15.8" x14ac:dyDescent="0.25">
      <c r="A4850" s="337" t="s">
        <v>1723</v>
      </c>
      <c r="B4850" s="337" t="s">
        <v>2924</v>
      </c>
      <c r="C4850" s="337" t="s">
        <v>1725</v>
      </c>
      <c r="D4850" s="337" t="s">
        <v>1726</v>
      </c>
      <c r="E4850" s="337" t="s">
        <v>2925</v>
      </c>
      <c r="F4850" s="338">
        <v>42630</v>
      </c>
      <c r="G4850" s="337" t="s">
        <v>2926</v>
      </c>
      <c r="H4850" s="338">
        <v>42680</v>
      </c>
      <c r="I4850" s="337" t="s">
        <v>19695</v>
      </c>
      <c r="J4850" s="337" t="s">
        <v>36</v>
      </c>
      <c r="K4850" s="337" t="s">
        <v>19695</v>
      </c>
      <c r="L4850" s="337" t="s">
        <v>19695</v>
      </c>
      <c r="M4850" s="337" t="s">
        <v>19695</v>
      </c>
      <c r="N4850" s="337" t="s">
        <v>19695</v>
      </c>
      <c r="O4850" s="337" t="s">
        <v>19695</v>
      </c>
      <c r="P4850" s="337" t="s">
        <v>19695</v>
      </c>
      <c r="Q4850" s="337" t="s">
        <v>19695</v>
      </c>
      <c r="R4850" s="337" t="s">
        <v>66</v>
      </c>
      <c r="S4850" s="337" t="s">
        <v>404</v>
      </c>
      <c r="T4850" s="337" t="s">
        <v>2637</v>
      </c>
      <c r="U4850" s="337" t="s">
        <v>2927</v>
      </c>
      <c r="V4850" s="337">
        <v>8</v>
      </c>
      <c r="W4850" s="337" t="s">
        <v>19695</v>
      </c>
      <c r="X4850" s="337" t="s">
        <v>19695</v>
      </c>
      <c r="Y4850" s="337" t="s">
        <v>19695</v>
      </c>
      <c r="Z4850" s="337" t="s">
        <v>1728</v>
      </c>
      <c r="AA4850" s="337" t="s">
        <v>735</v>
      </c>
      <c r="AB4850" s="337" t="s">
        <v>718</v>
      </c>
      <c r="AC4850" s="337" t="s">
        <v>13530</v>
      </c>
    </row>
    <row r="4851" spans="1:29" ht="15.8" x14ac:dyDescent="0.25">
      <c r="A4851" s="337" t="s">
        <v>1723</v>
      </c>
      <c r="B4851" s="337" t="s">
        <v>3918</v>
      </c>
      <c r="C4851" s="337" t="s">
        <v>1821</v>
      </c>
      <c r="D4851" s="337" t="s">
        <v>449</v>
      </c>
      <c r="E4851" s="337" t="s">
        <v>2285</v>
      </c>
      <c r="F4851" s="338">
        <v>42625</v>
      </c>
      <c r="G4851" s="337" t="s">
        <v>344</v>
      </c>
      <c r="H4851" s="338">
        <v>42675</v>
      </c>
      <c r="I4851" s="337" t="s">
        <v>19695</v>
      </c>
      <c r="J4851" s="337" t="s">
        <v>36</v>
      </c>
      <c r="K4851" s="337" t="s">
        <v>19695</v>
      </c>
      <c r="L4851" s="337" t="s">
        <v>19695</v>
      </c>
      <c r="M4851" s="337" t="s">
        <v>19695</v>
      </c>
      <c r="N4851" s="337" t="s">
        <v>19695</v>
      </c>
      <c r="O4851" s="337" t="s">
        <v>19695</v>
      </c>
      <c r="P4851" s="337" t="s">
        <v>19695</v>
      </c>
      <c r="Q4851" s="337" t="s">
        <v>19695</v>
      </c>
      <c r="R4851" s="337" t="s">
        <v>18</v>
      </c>
      <c r="S4851" s="337" t="s">
        <v>1038</v>
      </c>
      <c r="T4851" s="337" t="s">
        <v>3919</v>
      </c>
      <c r="U4851" s="337" t="s">
        <v>1495</v>
      </c>
      <c r="V4851" s="337">
        <v>6</v>
      </c>
      <c r="W4851" s="337" t="s">
        <v>19695</v>
      </c>
      <c r="X4851" s="337" t="s">
        <v>19695</v>
      </c>
      <c r="Y4851" s="337" t="s">
        <v>19695</v>
      </c>
      <c r="Z4851" s="337" t="s">
        <v>1728</v>
      </c>
      <c r="AA4851" s="337" t="s">
        <v>735</v>
      </c>
      <c r="AB4851" s="337" t="s">
        <v>718</v>
      </c>
      <c r="AC4851" s="337" t="s">
        <v>13530</v>
      </c>
    </row>
    <row r="4852" spans="1:29" ht="15.8" x14ac:dyDescent="0.25">
      <c r="A4852" s="337" t="s">
        <v>1723</v>
      </c>
      <c r="B4852" s="337" t="s">
        <v>3904</v>
      </c>
      <c r="C4852" s="337" t="s">
        <v>1821</v>
      </c>
      <c r="D4852" s="337" t="s">
        <v>449</v>
      </c>
      <c r="E4852" s="337" t="s">
        <v>2285</v>
      </c>
      <c r="F4852" s="338">
        <v>42625</v>
      </c>
      <c r="G4852" s="337" t="s">
        <v>344</v>
      </c>
      <c r="H4852" s="338">
        <v>42675</v>
      </c>
      <c r="I4852" s="337" t="s">
        <v>19695</v>
      </c>
      <c r="J4852" s="337" t="s">
        <v>36</v>
      </c>
      <c r="K4852" s="337" t="s">
        <v>19695</v>
      </c>
      <c r="L4852" s="337" t="s">
        <v>19695</v>
      </c>
      <c r="M4852" s="337" t="s">
        <v>19695</v>
      </c>
      <c r="N4852" s="337" t="s">
        <v>19695</v>
      </c>
      <c r="O4852" s="337" t="s">
        <v>19695</v>
      </c>
      <c r="P4852" s="337" t="s">
        <v>19695</v>
      </c>
      <c r="Q4852" s="337" t="s">
        <v>19695</v>
      </c>
      <c r="R4852" s="337" t="s">
        <v>130</v>
      </c>
      <c r="S4852" s="337" t="s">
        <v>940</v>
      </c>
      <c r="T4852" s="337" t="s">
        <v>137</v>
      </c>
      <c r="U4852" s="337" t="s">
        <v>137</v>
      </c>
      <c r="V4852" s="337">
        <v>8</v>
      </c>
      <c r="W4852" s="337" t="s">
        <v>19695</v>
      </c>
      <c r="X4852" s="337" t="s">
        <v>19695</v>
      </c>
      <c r="Y4852" s="337" t="s">
        <v>19695</v>
      </c>
      <c r="Z4852" s="337" t="s">
        <v>1728</v>
      </c>
      <c r="AA4852" s="337" t="s">
        <v>735</v>
      </c>
      <c r="AB4852" s="337" t="s">
        <v>718</v>
      </c>
      <c r="AC4852" s="337" t="s">
        <v>13530</v>
      </c>
    </row>
    <row r="4853" spans="1:29" ht="15.8" x14ac:dyDescent="0.25">
      <c r="A4853" s="337" t="s">
        <v>1723</v>
      </c>
      <c r="B4853" s="337" t="s">
        <v>3932</v>
      </c>
      <c r="C4853" s="337" t="s">
        <v>1821</v>
      </c>
      <c r="D4853" s="337" t="s">
        <v>449</v>
      </c>
      <c r="E4853" s="337" t="s">
        <v>2285</v>
      </c>
      <c r="F4853" s="338">
        <v>42625</v>
      </c>
      <c r="G4853" s="337" t="s">
        <v>344</v>
      </c>
      <c r="H4853" s="338">
        <v>42675</v>
      </c>
      <c r="I4853" s="337" t="s">
        <v>19695</v>
      </c>
      <c r="J4853" s="337" t="s">
        <v>36</v>
      </c>
      <c r="K4853" s="337" t="s">
        <v>19695</v>
      </c>
      <c r="L4853" s="337" t="s">
        <v>19695</v>
      </c>
      <c r="M4853" s="337" t="s">
        <v>19695</v>
      </c>
      <c r="N4853" s="337" t="s">
        <v>19695</v>
      </c>
      <c r="O4853" s="337" t="s">
        <v>19695</v>
      </c>
      <c r="P4853" s="337" t="s">
        <v>19695</v>
      </c>
      <c r="Q4853" s="337" t="s">
        <v>19695</v>
      </c>
      <c r="R4853" s="337" t="s">
        <v>1265</v>
      </c>
      <c r="S4853" s="337" t="s">
        <v>1266</v>
      </c>
      <c r="T4853" s="337" t="s">
        <v>3933</v>
      </c>
      <c r="U4853" s="337" t="s">
        <v>3933</v>
      </c>
      <c r="V4853" s="337">
        <v>8</v>
      </c>
      <c r="W4853" s="337" t="s">
        <v>19695</v>
      </c>
      <c r="X4853" s="337" t="s">
        <v>19695</v>
      </c>
      <c r="Y4853" s="337" t="s">
        <v>19695</v>
      </c>
      <c r="Z4853" s="337" t="s">
        <v>1728</v>
      </c>
      <c r="AA4853" s="337" t="s">
        <v>735</v>
      </c>
      <c r="AB4853" s="337" t="s">
        <v>718</v>
      </c>
      <c r="AC4853" s="337" t="s">
        <v>13530</v>
      </c>
    </row>
    <row r="4854" spans="1:29" ht="15.8" x14ac:dyDescent="0.25">
      <c r="A4854" s="337" t="s">
        <v>1723</v>
      </c>
      <c r="B4854" s="337" t="s">
        <v>3901</v>
      </c>
      <c r="C4854" s="337" t="s">
        <v>1821</v>
      </c>
      <c r="D4854" s="337" t="s">
        <v>449</v>
      </c>
      <c r="E4854" s="337" t="s">
        <v>2285</v>
      </c>
      <c r="F4854" s="338">
        <v>42625</v>
      </c>
      <c r="G4854" s="337" t="s">
        <v>344</v>
      </c>
      <c r="H4854" s="338">
        <v>42675</v>
      </c>
      <c r="I4854" s="337" t="s">
        <v>19695</v>
      </c>
      <c r="J4854" s="337" t="s">
        <v>36</v>
      </c>
      <c r="K4854" s="337" t="s">
        <v>19695</v>
      </c>
      <c r="L4854" s="337" t="s">
        <v>19695</v>
      </c>
      <c r="M4854" s="337" t="s">
        <v>19695</v>
      </c>
      <c r="N4854" s="337" t="s">
        <v>19695</v>
      </c>
      <c r="O4854" s="337" t="s">
        <v>19695</v>
      </c>
      <c r="P4854" s="337" t="s">
        <v>19695</v>
      </c>
      <c r="Q4854" s="337" t="s">
        <v>19695</v>
      </c>
      <c r="R4854" s="337" t="s">
        <v>52</v>
      </c>
      <c r="S4854" s="337" t="s">
        <v>93</v>
      </c>
      <c r="T4854" s="337" t="s">
        <v>1809</v>
      </c>
      <c r="U4854" s="337" t="s">
        <v>420</v>
      </c>
      <c r="V4854" s="337">
        <v>10</v>
      </c>
      <c r="W4854" s="337" t="s">
        <v>19695</v>
      </c>
      <c r="X4854" s="337" t="s">
        <v>19695</v>
      </c>
      <c r="Y4854" s="337" t="s">
        <v>19695</v>
      </c>
      <c r="Z4854" s="337" t="s">
        <v>1728</v>
      </c>
      <c r="AA4854" s="337" t="s">
        <v>735</v>
      </c>
      <c r="AB4854" s="337" t="s">
        <v>718</v>
      </c>
      <c r="AC4854" s="337" t="s">
        <v>13530</v>
      </c>
    </row>
    <row r="4855" spans="1:29" ht="15.8" x14ac:dyDescent="0.25">
      <c r="A4855" s="337" t="s">
        <v>1723</v>
      </c>
      <c r="B4855" s="337" t="s">
        <v>3912</v>
      </c>
      <c r="C4855" s="337" t="s">
        <v>1821</v>
      </c>
      <c r="D4855" s="337" t="s">
        <v>449</v>
      </c>
      <c r="E4855" s="337" t="s">
        <v>2285</v>
      </c>
      <c r="F4855" s="338">
        <v>42625</v>
      </c>
      <c r="G4855" s="337" t="s">
        <v>344</v>
      </c>
      <c r="H4855" s="338">
        <v>42675</v>
      </c>
      <c r="I4855" s="337" t="s">
        <v>19695</v>
      </c>
      <c r="J4855" s="337" t="s">
        <v>36</v>
      </c>
      <c r="K4855" s="337" t="s">
        <v>19695</v>
      </c>
      <c r="L4855" s="337" t="s">
        <v>19695</v>
      </c>
      <c r="M4855" s="337" t="s">
        <v>19695</v>
      </c>
      <c r="N4855" s="337" t="s">
        <v>19695</v>
      </c>
      <c r="O4855" s="337" t="s">
        <v>19695</v>
      </c>
      <c r="P4855" s="337" t="s">
        <v>19695</v>
      </c>
      <c r="Q4855" s="337" t="s">
        <v>19695</v>
      </c>
      <c r="R4855" s="337" t="s">
        <v>52</v>
      </c>
      <c r="S4855" s="337" t="s">
        <v>93</v>
      </c>
      <c r="T4855" s="337" t="s">
        <v>1809</v>
      </c>
      <c r="U4855" s="337" t="s">
        <v>420</v>
      </c>
      <c r="V4855" s="337">
        <v>10</v>
      </c>
      <c r="W4855" s="337" t="s">
        <v>19695</v>
      </c>
      <c r="X4855" s="337" t="s">
        <v>19695</v>
      </c>
      <c r="Y4855" s="337" t="s">
        <v>19695</v>
      </c>
      <c r="Z4855" s="337" t="s">
        <v>1728</v>
      </c>
      <c r="AA4855" s="337" t="s">
        <v>735</v>
      </c>
      <c r="AB4855" s="337" t="s">
        <v>718</v>
      </c>
      <c r="AC4855" s="337" t="s">
        <v>13530</v>
      </c>
    </row>
    <row r="4856" spans="1:29" ht="15.8" x14ac:dyDescent="0.25">
      <c r="A4856" s="337" t="s">
        <v>1723</v>
      </c>
      <c r="B4856" s="337" t="s">
        <v>847</v>
      </c>
      <c r="C4856" s="337" t="s">
        <v>1821</v>
      </c>
      <c r="D4856" s="337" t="s">
        <v>449</v>
      </c>
      <c r="E4856" s="337" t="s">
        <v>2285</v>
      </c>
      <c r="F4856" s="338">
        <v>42625</v>
      </c>
      <c r="G4856" s="337" t="s">
        <v>344</v>
      </c>
      <c r="H4856" s="338">
        <v>42675</v>
      </c>
      <c r="I4856" s="337" t="s">
        <v>19695</v>
      </c>
      <c r="J4856" s="337" t="s">
        <v>36</v>
      </c>
      <c r="K4856" s="337" t="s">
        <v>19695</v>
      </c>
      <c r="L4856" s="337" t="s">
        <v>19695</v>
      </c>
      <c r="M4856" s="337" t="s">
        <v>19695</v>
      </c>
      <c r="N4856" s="337" t="s">
        <v>19695</v>
      </c>
      <c r="O4856" s="337" t="s">
        <v>19695</v>
      </c>
      <c r="P4856" s="337" t="s">
        <v>19695</v>
      </c>
      <c r="Q4856" s="337" t="s">
        <v>19695</v>
      </c>
      <c r="R4856" s="337" t="s">
        <v>52</v>
      </c>
      <c r="S4856" s="337" t="s">
        <v>839</v>
      </c>
      <c r="T4856" s="337" t="s">
        <v>848</v>
      </c>
      <c r="U4856" s="337" t="s">
        <v>849</v>
      </c>
      <c r="V4856" s="337">
        <v>10</v>
      </c>
      <c r="W4856" s="337" t="s">
        <v>19695</v>
      </c>
      <c r="X4856" s="337" t="s">
        <v>19695</v>
      </c>
      <c r="Y4856" s="337" t="s">
        <v>19695</v>
      </c>
      <c r="Z4856" s="337" t="s">
        <v>1728</v>
      </c>
      <c r="AA4856" s="337" t="s">
        <v>735</v>
      </c>
      <c r="AB4856" s="337" t="s">
        <v>718</v>
      </c>
      <c r="AC4856" s="337" t="s">
        <v>13530</v>
      </c>
    </row>
    <row r="4857" spans="1:29" ht="15.8" x14ac:dyDescent="0.25">
      <c r="A4857" s="337" t="s">
        <v>1723</v>
      </c>
      <c r="B4857" s="337" t="s">
        <v>3331</v>
      </c>
      <c r="C4857" s="337" t="s">
        <v>1725</v>
      </c>
      <c r="D4857" s="337" t="s">
        <v>1726</v>
      </c>
      <c r="E4857" s="337" t="s">
        <v>2285</v>
      </c>
      <c r="F4857" s="338">
        <v>42625</v>
      </c>
      <c r="G4857" s="337" t="s">
        <v>344</v>
      </c>
      <c r="H4857" s="338">
        <v>42675</v>
      </c>
      <c r="I4857" s="337" t="s">
        <v>19695</v>
      </c>
      <c r="J4857" s="337" t="s">
        <v>36</v>
      </c>
      <c r="K4857" s="337" t="s">
        <v>19695</v>
      </c>
      <c r="L4857" s="337" t="s">
        <v>19695</v>
      </c>
      <c r="M4857" s="337" t="s">
        <v>19695</v>
      </c>
      <c r="N4857" s="337" t="s">
        <v>19695</v>
      </c>
      <c r="O4857" s="337" t="s">
        <v>19695</v>
      </c>
      <c r="P4857" s="337" t="s">
        <v>19695</v>
      </c>
      <c r="Q4857" s="337" t="s">
        <v>19695</v>
      </c>
      <c r="R4857" s="337" t="s">
        <v>98</v>
      </c>
      <c r="S4857" s="337" t="s">
        <v>124</v>
      </c>
      <c r="T4857" s="337" t="s">
        <v>1687</v>
      </c>
      <c r="U4857" s="337" t="s">
        <v>2785</v>
      </c>
      <c r="V4857" s="337">
        <v>4</v>
      </c>
      <c r="W4857" s="337" t="s">
        <v>19695</v>
      </c>
      <c r="X4857" s="337" t="s">
        <v>19695</v>
      </c>
      <c r="Y4857" s="337" t="s">
        <v>19695</v>
      </c>
      <c r="Z4857" s="337" t="s">
        <v>1728</v>
      </c>
      <c r="AA4857" s="337" t="s">
        <v>735</v>
      </c>
      <c r="AB4857" s="337" t="s">
        <v>718</v>
      </c>
      <c r="AC4857" s="337" t="s">
        <v>13530</v>
      </c>
    </row>
    <row r="4858" spans="1:29" ht="15.8" x14ac:dyDescent="0.25">
      <c r="A4858" s="337" t="s">
        <v>1723</v>
      </c>
      <c r="B4858" s="337" t="s">
        <v>2284</v>
      </c>
      <c r="C4858" s="337" t="s">
        <v>1821</v>
      </c>
      <c r="D4858" s="337" t="s">
        <v>449</v>
      </c>
      <c r="E4858" s="337" t="s">
        <v>2285</v>
      </c>
      <c r="F4858" s="338">
        <v>42625</v>
      </c>
      <c r="G4858" s="337" t="s">
        <v>344</v>
      </c>
      <c r="H4858" s="338">
        <v>42675</v>
      </c>
      <c r="I4858" s="337" t="s">
        <v>19695</v>
      </c>
      <c r="J4858" s="337" t="s">
        <v>36</v>
      </c>
      <c r="K4858" s="337" t="s">
        <v>19695</v>
      </c>
      <c r="L4858" s="337" t="s">
        <v>19695</v>
      </c>
      <c r="M4858" s="337" t="s">
        <v>19695</v>
      </c>
      <c r="N4858" s="337" t="s">
        <v>19695</v>
      </c>
      <c r="O4858" s="337" t="s">
        <v>19695</v>
      </c>
      <c r="P4858" s="337" t="s">
        <v>19695</v>
      </c>
      <c r="Q4858" s="337" t="s">
        <v>19695</v>
      </c>
      <c r="R4858" s="337" t="s">
        <v>15</v>
      </c>
      <c r="S4858" s="337" t="s">
        <v>1529</v>
      </c>
      <c r="T4858" s="337" t="s">
        <v>1530</v>
      </c>
      <c r="U4858" s="337" t="s">
        <v>1116</v>
      </c>
      <c r="V4858" s="337">
        <v>6</v>
      </c>
      <c r="W4858" s="337" t="s">
        <v>19695</v>
      </c>
      <c r="X4858" s="337" t="s">
        <v>19695</v>
      </c>
      <c r="Y4858" s="337" t="s">
        <v>19695</v>
      </c>
      <c r="Z4858" s="337" t="s">
        <v>1728</v>
      </c>
      <c r="AA4858" s="337" t="s">
        <v>735</v>
      </c>
      <c r="AB4858" s="337" t="s">
        <v>718</v>
      </c>
      <c r="AC4858" s="337" t="s">
        <v>13530</v>
      </c>
    </row>
    <row r="4859" spans="1:29" ht="15.8" x14ac:dyDescent="0.25">
      <c r="A4859" s="337" t="s">
        <v>1723</v>
      </c>
      <c r="B4859" s="337" t="s">
        <v>3176</v>
      </c>
      <c r="C4859" s="337" t="s">
        <v>1821</v>
      </c>
      <c r="D4859" s="337" t="s">
        <v>449</v>
      </c>
      <c r="E4859" s="337" t="s">
        <v>2285</v>
      </c>
      <c r="F4859" s="338">
        <v>42625</v>
      </c>
      <c r="G4859" s="337" t="s">
        <v>344</v>
      </c>
      <c r="H4859" s="338">
        <v>42675</v>
      </c>
      <c r="I4859" s="337" t="s">
        <v>19695</v>
      </c>
      <c r="J4859" s="337" t="s">
        <v>36</v>
      </c>
      <c r="K4859" s="337" t="s">
        <v>19695</v>
      </c>
      <c r="L4859" s="337" t="s">
        <v>19695</v>
      </c>
      <c r="M4859" s="337" t="s">
        <v>19695</v>
      </c>
      <c r="N4859" s="337" t="s">
        <v>19695</v>
      </c>
      <c r="O4859" s="337" t="s">
        <v>19695</v>
      </c>
      <c r="P4859" s="337" t="s">
        <v>19695</v>
      </c>
      <c r="Q4859" s="337" t="s">
        <v>19695</v>
      </c>
      <c r="R4859" s="337" t="s">
        <v>98</v>
      </c>
      <c r="S4859" s="337" t="s">
        <v>1172</v>
      </c>
      <c r="T4859" s="337" t="s">
        <v>449</v>
      </c>
      <c r="U4859" s="337" t="s">
        <v>3177</v>
      </c>
      <c r="V4859" s="337">
        <v>6</v>
      </c>
      <c r="W4859" s="337" t="s">
        <v>19695</v>
      </c>
      <c r="X4859" s="337" t="s">
        <v>19695</v>
      </c>
      <c r="Y4859" s="337" t="s">
        <v>19695</v>
      </c>
      <c r="Z4859" s="337" t="s">
        <v>1728</v>
      </c>
      <c r="AA4859" s="337" t="s">
        <v>717</v>
      </c>
      <c r="AB4859" s="337" t="s">
        <v>718</v>
      </c>
      <c r="AC4859" s="337" t="s">
        <v>13530</v>
      </c>
    </row>
    <row r="4860" spans="1:29" ht="15.8" x14ac:dyDescent="0.25">
      <c r="A4860" s="337" t="s">
        <v>1723</v>
      </c>
      <c r="B4860" s="337" t="s">
        <v>2948</v>
      </c>
      <c r="C4860" s="337" t="s">
        <v>1821</v>
      </c>
      <c r="D4860" s="337" t="s">
        <v>449</v>
      </c>
      <c r="E4860" s="337" t="s">
        <v>2285</v>
      </c>
      <c r="F4860" s="338">
        <v>42625</v>
      </c>
      <c r="G4860" s="337" t="s">
        <v>344</v>
      </c>
      <c r="H4860" s="338">
        <v>42675</v>
      </c>
      <c r="I4860" s="337" t="s">
        <v>19695</v>
      </c>
      <c r="J4860" s="337" t="s">
        <v>36</v>
      </c>
      <c r="K4860" s="337" t="s">
        <v>19695</v>
      </c>
      <c r="L4860" s="337" t="s">
        <v>19695</v>
      </c>
      <c r="M4860" s="337" t="s">
        <v>19695</v>
      </c>
      <c r="N4860" s="337" t="s">
        <v>19695</v>
      </c>
      <c r="O4860" s="337" t="s">
        <v>19695</v>
      </c>
      <c r="P4860" s="337" t="s">
        <v>19695</v>
      </c>
      <c r="Q4860" s="337" t="s">
        <v>19695</v>
      </c>
      <c r="R4860" s="337" t="s">
        <v>15</v>
      </c>
      <c r="S4860" s="337" t="s">
        <v>1086</v>
      </c>
      <c r="T4860" s="337" t="s">
        <v>1086</v>
      </c>
      <c r="U4860" s="337" t="s">
        <v>2949</v>
      </c>
      <c r="V4860" s="337">
        <v>8</v>
      </c>
      <c r="W4860" s="337" t="s">
        <v>19695</v>
      </c>
      <c r="X4860" s="337" t="s">
        <v>19695</v>
      </c>
      <c r="Y4860" s="337" t="s">
        <v>19695</v>
      </c>
      <c r="Z4860" s="337" t="s">
        <v>1728</v>
      </c>
      <c r="AA4860" s="337" t="s">
        <v>735</v>
      </c>
      <c r="AB4860" s="337" t="s">
        <v>718</v>
      </c>
      <c r="AC4860" s="337" t="s">
        <v>13530</v>
      </c>
    </row>
    <row r="4861" spans="1:29" ht="15.8" x14ac:dyDescent="0.25">
      <c r="A4861" s="337" t="s">
        <v>1723</v>
      </c>
      <c r="B4861" s="337" t="s">
        <v>3305</v>
      </c>
      <c r="C4861" s="337" t="s">
        <v>1821</v>
      </c>
      <c r="D4861" s="337" t="s">
        <v>449</v>
      </c>
      <c r="E4861" s="337" t="s">
        <v>2285</v>
      </c>
      <c r="F4861" s="338">
        <v>42625</v>
      </c>
      <c r="G4861" s="337" t="s">
        <v>344</v>
      </c>
      <c r="H4861" s="338">
        <v>42675</v>
      </c>
      <c r="I4861" s="337" t="s">
        <v>19695</v>
      </c>
      <c r="J4861" s="337" t="s">
        <v>36</v>
      </c>
      <c r="K4861" s="337" t="s">
        <v>19695</v>
      </c>
      <c r="L4861" s="337" t="s">
        <v>19695</v>
      </c>
      <c r="M4861" s="337" t="s">
        <v>19695</v>
      </c>
      <c r="N4861" s="337" t="s">
        <v>19695</v>
      </c>
      <c r="O4861" s="337" t="s">
        <v>19695</v>
      </c>
      <c r="P4861" s="337" t="s">
        <v>19695</v>
      </c>
      <c r="Q4861" s="337" t="s">
        <v>19695</v>
      </c>
      <c r="R4861" s="337" t="s">
        <v>15</v>
      </c>
      <c r="S4861" s="337" t="s">
        <v>1529</v>
      </c>
      <c r="T4861" s="337" t="s">
        <v>2579</v>
      </c>
      <c r="U4861" s="337" t="s">
        <v>3306</v>
      </c>
      <c r="V4861" s="337">
        <v>8</v>
      </c>
      <c r="W4861" s="337" t="s">
        <v>19695</v>
      </c>
      <c r="X4861" s="337" t="s">
        <v>19695</v>
      </c>
      <c r="Y4861" s="337" t="s">
        <v>19695</v>
      </c>
      <c r="Z4861" s="337" t="s">
        <v>1728</v>
      </c>
      <c r="AA4861" s="337" t="s">
        <v>735</v>
      </c>
      <c r="AB4861" s="337" t="s">
        <v>718</v>
      </c>
      <c r="AC4861" s="337" t="s">
        <v>13530</v>
      </c>
    </row>
    <row r="4862" spans="1:29" ht="15.8" x14ac:dyDescent="0.25">
      <c r="A4862" s="337" t="s">
        <v>1723</v>
      </c>
      <c r="B4862" s="337" t="s">
        <v>3643</v>
      </c>
      <c r="C4862" s="337" t="s">
        <v>1821</v>
      </c>
      <c r="D4862" s="337" t="s">
        <v>449</v>
      </c>
      <c r="E4862" s="337" t="s">
        <v>2285</v>
      </c>
      <c r="F4862" s="338">
        <v>42625</v>
      </c>
      <c r="G4862" s="337" t="s">
        <v>344</v>
      </c>
      <c r="H4862" s="338">
        <v>42675</v>
      </c>
      <c r="I4862" s="337" t="s">
        <v>19695</v>
      </c>
      <c r="J4862" s="337" t="s">
        <v>36</v>
      </c>
      <c r="K4862" s="337" t="s">
        <v>19695</v>
      </c>
      <c r="L4862" s="337" t="s">
        <v>19695</v>
      </c>
      <c r="M4862" s="337" t="s">
        <v>19695</v>
      </c>
      <c r="N4862" s="337" t="s">
        <v>19695</v>
      </c>
      <c r="O4862" s="337" t="s">
        <v>19695</v>
      </c>
      <c r="P4862" s="337" t="s">
        <v>19695</v>
      </c>
      <c r="Q4862" s="337" t="s">
        <v>19695</v>
      </c>
      <c r="R4862" s="337" t="s">
        <v>109</v>
      </c>
      <c r="S4862" s="337" t="s">
        <v>1122</v>
      </c>
      <c r="T4862" s="337" t="s">
        <v>2876</v>
      </c>
      <c r="U4862" s="337" t="s">
        <v>3644</v>
      </c>
      <c r="V4862" s="337">
        <v>8</v>
      </c>
      <c r="W4862" s="337" t="s">
        <v>19695</v>
      </c>
      <c r="X4862" s="337" t="s">
        <v>19695</v>
      </c>
      <c r="Y4862" s="337" t="s">
        <v>19695</v>
      </c>
      <c r="Z4862" s="337" t="s">
        <v>1728</v>
      </c>
      <c r="AA4862" s="337" t="s">
        <v>735</v>
      </c>
      <c r="AB4862" s="337" t="s">
        <v>718</v>
      </c>
      <c r="AC4862" s="337" t="s">
        <v>13530</v>
      </c>
    </row>
    <row r="4863" spans="1:29" ht="15.8" x14ac:dyDescent="0.25">
      <c r="A4863" s="337" t="s">
        <v>1723</v>
      </c>
      <c r="B4863" s="337" t="s">
        <v>3674</v>
      </c>
      <c r="C4863" s="337" t="s">
        <v>1821</v>
      </c>
      <c r="D4863" s="337" t="s">
        <v>449</v>
      </c>
      <c r="E4863" s="337" t="s">
        <v>2285</v>
      </c>
      <c r="F4863" s="338">
        <v>42625</v>
      </c>
      <c r="G4863" s="337" t="s">
        <v>344</v>
      </c>
      <c r="H4863" s="338">
        <v>42675</v>
      </c>
      <c r="I4863" s="337" t="s">
        <v>19695</v>
      </c>
      <c r="J4863" s="337" t="s">
        <v>36</v>
      </c>
      <c r="K4863" s="337" t="s">
        <v>19695</v>
      </c>
      <c r="L4863" s="337" t="s">
        <v>19695</v>
      </c>
      <c r="M4863" s="337" t="s">
        <v>19695</v>
      </c>
      <c r="N4863" s="337" t="s">
        <v>19695</v>
      </c>
      <c r="O4863" s="337" t="s">
        <v>19695</v>
      </c>
      <c r="P4863" s="337" t="s">
        <v>19695</v>
      </c>
      <c r="Q4863" s="337" t="s">
        <v>19695</v>
      </c>
      <c r="R4863" s="337" t="s">
        <v>52</v>
      </c>
      <c r="S4863" s="337" t="s">
        <v>69</v>
      </c>
      <c r="T4863" s="337" t="s">
        <v>69</v>
      </c>
      <c r="U4863" s="337" t="s">
        <v>1616</v>
      </c>
      <c r="V4863" s="337">
        <v>8</v>
      </c>
      <c r="W4863" s="337" t="s">
        <v>19695</v>
      </c>
      <c r="X4863" s="337" t="s">
        <v>19695</v>
      </c>
      <c r="Y4863" s="337" t="s">
        <v>19695</v>
      </c>
      <c r="Z4863" s="337" t="s">
        <v>1728</v>
      </c>
      <c r="AA4863" s="337" t="s">
        <v>735</v>
      </c>
      <c r="AB4863" s="337" t="s">
        <v>718</v>
      </c>
      <c r="AC4863" s="337" t="s">
        <v>13530</v>
      </c>
    </row>
    <row r="4864" spans="1:29" ht="15.8" x14ac:dyDescent="0.25">
      <c r="A4864" s="337" t="s">
        <v>1723</v>
      </c>
      <c r="B4864" s="337" t="s">
        <v>3696</v>
      </c>
      <c r="C4864" s="337" t="s">
        <v>1821</v>
      </c>
      <c r="D4864" s="337" t="s">
        <v>449</v>
      </c>
      <c r="E4864" s="337" t="s">
        <v>2285</v>
      </c>
      <c r="F4864" s="338">
        <v>42625</v>
      </c>
      <c r="G4864" s="337" t="s">
        <v>344</v>
      </c>
      <c r="H4864" s="338">
        <v>42675</v>
      </c>
      <c r="I4864" s="337" t="s">
        <v>19695</v>
      </c>
      <c r="J4864" s="337" t="s">
        <v>36</v>
      </c>
      <c r="K4864" s="337" t="s">
        <v>19695</v>
      </c>
      <c r="L4864" s="337" t="s">
        <v>19695</v>
      </c>
      <c r="M4864" s="337" t="s">
        <v>19695</v>
      </c>
      <c r="N4864" s="337" t="s">
        <v>19695</v>
      </c>
      <c r="O4864" s="337" t="s">
        <v>19695</v>
      </c>
      <c r="P4864" s="337" t="s">
        <v>19695</v>
      </c>
      <c r="Q4864" s="337" t="s">
        <v>19695</v>
      </c>
      <c r="R4864" s="337" t="s">
        <v>52</v>
      </c>
      <c r="S4864" s="337" t="s">
        <v>69</v>
      </c>
      <c r="T4864" s="337" t="s">
        <v>69</v>
      </c>
      <c r="U4864" s="337" t="s">
        <v>3697</v>
      </c>
      <c r="V4864" s="337">
        <v>10</v>
      </c>
      <c r="W4864" s="337" t="s">
        <v>19695</v>
      </c>
      <c r="X4864" s="337" t="s">
        <v>19695</v>
      </c>
      <c r="Y4864" s="337" t="s">
        <v>19695</v>
      </c>
      <c r="Z4864" s="337" t="s">
        <v>1728</v>
      </c>
      <c r="AA4864" s="337" t="s">
        <v>766</v>
      </c>
      <c r="AB4864" s="337" t="s">
        <v>718</v>
      </c>
      <c r="AC4864" s="337" t="s">
        <v>13530</v>
      </c>
    </row>
    <row r="4865" spans="1:29" ht="15.8" x14ac:dyDescent="0.25">
      <c r="A4865" s="337" t="s">
        <v>1723</v>
      </c>
      <c r="B4865" s="337" t="s">
        <v>6850</v>
      </c>
      <c r="C4865" s="337" t="s">
        <v>1821</v>
      </c>
      <c r="D4865" s="337" t="s">
        <v>449</v>
      </c>
      <c r="E4865" s="337" t="s">
        <v>2285</v>
      </c>
      <c r="F4865" s="338">
        <v>42625</v>
      </c>
      <c r="G4865" s="337" t="s">
        <v>344</v>
      </c>
      <c r="H4865" s="338">
        <v>42675</v>
      </c>
      <c r="I4865" s="337" t="s">
        <v>19695</v>
      </c>
      <c r="J4865" s="337" t="s">
        <v>36</v>
      </c>
      <c r="K4865" s="337" t="s">
        <v>19695</v>
      </c>
      <c r="L4865" s="337" t="s">
        <v>19695</v>
      </c>
      <c r="M4865" s="337" t="s">
        <v>19695</v>
      </c>
      <c r="N4865" s="337" t="s">
        <v>19695</v>
      </c>
      <c r="O4865" s="337" t="s">
        <v>19695</v>
      </c>
      <c r="P4865" s="337" t="s">
        <v>19695</v>
      </c>
      <c r="Q4865" s="337" t="s">
        <v>19695</v>
      </c>
      <c r="R4865" s="337" t="s">
        <v>98</v>
      </c>
      <c r="S4865" s="337" t="s">
        <v>1690</v>
      </c>
      <c r="T4865" s="337" t="s">
        <v>1690</v>
      </c>
      <c r="U4865" s="337" t="s">
        <v>6851</v>
      </c>
      <c r="V4865" s="337">
        <v>12</v>
      </c>
      <c r="W4865" s="337" t="s">
        <v>19695</v>
      </c>
      <c r="X4865" s="337" t="s">
        <v>19695</v>
      </c>
      <c r="Y4865" s="337" t="s">
        <v>19695</v>
      </c>
      <c r="Z4865" s="337" t="s">
        <v>1728</v>
      </c>
      <c r="AA4865" s="337" t="s">
        <v>735</v>
      </c>
      <c r="AB4865" s="337" t="s">
        <v>718</v>
      </c>
      <c r="AC4865" s="337" t="s">
        <v>13540</v>
      </c>
    </row>
    <row r="4866" spans="1:29" ht="15.8" x14ac:dyDescent="0.25">
      <c r="A4866" s="337" t="s">
        <v>1723</v>
      </c>
      <c r="B4866" s="337" t="s">
        <v>4164</v>
      </c>
      <c r="C4866" s="337" t="s">
        <v>1821</v>
      </c>
      <c r="D4866" s="337" t="s">
        <v>449</v>
      </c>
      <c r="E4866" s="337" t="s">
        <v>2285</v>
      </c>
      <c r="F4866" s="338">
        <v>42625</v>
      </c>
      <c r="G4866" s="337" t="s">
        <v>344</v>
      </c>
      <c r="H4866" s="338">
        <v>42675</v>
      </c>
      <c r="I4866" s="337" t="s">
        <v>19695</v>
      </c>
      <c r="J4866" s="337" t="s">
        <v>36</v>
      </c>
      <c r="K4866" s="337" t="s">
        <v>19695</v>
      </c>
      <c r="L4866" s="337" t="s">
        <v>19695</v>
      </c>
      <c r="M4866" s="337" t="s">
        <v>19695</v>
      </c>
      <c r="N4866" s="337" t="s">
        <v>19695</v>
      </c>
      <c r="O4866" s="337" t="s">
        <v>19695</v>
      </c>
      <c r="P4866" s="337" t="s">
        <v>19695</v>
      </c>
      <c r="Q4866" s="337" t="s">
        <v>19695</v>
      </c>
      <c r="R4866" s="337" t="s">
        <v>66</v>
      </c>
      <c r="S4866" s="337" t="s">
        <v>962</v>
      </c>
      <c r="T4866" s="337" t="s">
        <v>4165</v>
      </c>
      <c r="U4866" s="337" t="s">
        <v>4166</v>
      </c>
      <c r="V4866" s="337">
        <v>12</v>
      </c>
      <c r="W4866" s="337" t="s">
        <v>19695</v>
      </c>
      <c r="X4866" s="337" t="s">
        <v>19695</v>
      </c>
      <c r="Y4866" s="337" t="s">
        <v>19695</v>
      </c>
      <c r="Z4866" s="337" t="s">
        <v>1728</v>
      </c>
      <c r="AA4866" s="337" t="s">
        <v>735</v>
      </c>
      <c r="AB4866" s="337" t="s">
        <v>718</v>
      </c>
      <c r="AC4866" s="337" t="s">
        <v>13772</v>
      </c>
    </row>
    <row r="4867" spans="1:29" ht="15.8" x14ac:dyDescent="0.25">
      <c r="A4867" s="337" t="s">
        <v>1723</v>
      </c>
      <c r="B4867" s="337" t="s">
        <v>4244</v>
      </c>
      <c r="C4867" s="337" t="s">
        <v>1788</v>
      </c>
      <c r="D4867" s="337" t="s">
        <v>1873</v>
      </c>
      <c r="E4867" s="337" t="s">
        <v>2285</v>
      </c>
      <c r="F4867" s="338">
        <v>42625</v>
      </c>
      <c r="G4867" s="337" t="s">
        <v>344</v>
      </c>
      <c r="H4867" s="338">
        <v>42675</v>
      </c>
      <c r="I4867" s="337" t="s">
        <v>19695</v>
      </c>
      <c r="J4867" s="337" t="s">
        <v>36</v>
      </c>
      <c r="K4867" s="337" t="s">
        <v>19695</v>
      </c>
      <c r="L4867" s="337" t="s">
        <v>19695</v>
      </c>
      <c r="M4867" s="337" t="s">
        <v>19695</v>
      </c>
      <c r="N4867" s="337" t="s">
        <v>19695</v>
      </c>
      <c r="O4867" s="337" t="s">
        <v>19695</v>
      </c>
      <c r="P4867" s="337" t="s">
        <v>19695</v>
      </c>
      <c r="Q4867" s="337" t="s">
        <v>19695</v>
      </c>
      <c r="R4867" s="337" t="s">
        <v>130</v>
      </c>
      <c r="S4867" s="337" t="s">
        <v>415</v>
      </c>
      <c r="T4867" s="337" t="s">
        <v>4245</v>
      </c>
      <c r="U4867" s="337" t="s">
        <v>449</v>
      </c>
      <c r="V4867" s="337">
        <v>6</v>
      </c>
      <c r="W4867" s="337" t="s">
        <v>19695</v>
      </c>
      <c r="X4867" s="337" t="s">
        <v>19695</v>
      </c>
      <c r="Y4867" s="337" t="s">
        <v>19695</v>
      </c>
      <c r="Z4867" s="337" t="s">
        <v>1728</v>
      </c>
      <c r="AA4867" s="337" t="s">
        <v>735</v>
      </c>
      <c r="AB4867" s="337" t="s">
        <v>718</v>
      </c>
      <c r="AC4867" s="337" t="s">
        <v>13835</v>
      </c>
    </row>
    <row r="4868" spans="1:29" ht="15.8" x14ac:dyDescent="0.25">
      <c r="A4868" s="337" t="s">
        <v>1723</v>
      </c>
      <c r="B4868" s="337" t="s">
        <v>4271</v>
      </c>
      <c r="C4868" s="337" t="s">
        <v>1725</v>
      </c>
      <c r="D4868" s="337" t="s">
        <v>1726</v>
      </c>
      <c r="E4868" s="337" t="s">
        <v>2285</v>
      </c>
      <c r="F4868" s="338">
        <v>42625</v>
      </c>
      <c r="G4868" s="337" t="s">
        <v>344</v>
      </c>
      <c r="H4868" s="338">
        <v>42675</v>
      </c>
      <c r="I4868" s="337" t="s">
        <v>19695</v>
      </c>
      <c r="J4868" s="337" t="s">
        <v>36</v>
      </c>
      <c r="K4868" s="337" t="s">
        <v>19695</v>
      </c>
      <c r="L4868" s="337" t="s">
        <v>19695</v>
      </c>
      <c r="M4868" s="337" t="s">
        <v>19695</v>
      </c>
      <c r="N4868" s="337" t="s">
        <v>19695</v>
      </c>
      <c r="O4868" s="337" t="s">
        <v>19695</v>
      </c>
      <c r="P4868" s="337" t="s">
        <v>19695</v>
      </c>
      <c r="Q4868" s="337" t="s">
        <v>19695</v>
      </c>
      <c r="R4868" s="337" t="s">
        <v>18</v>
      </c>
      <c r="S4868" s="337" t="s">
        <v>419</v>
      </c>
      <c r="T4868" s="337" t="s">
        <v>449</v>
      </c>
      <c r="U4868" s="337" t="s">
        <v>449</v>
      </c>
      <c r="V4868" s="337">
        <v>6</v>
      </c>
      <c r="W4868" s="337" t="s">
        <v>19695</v>
      </c>
      <c r="X4868" s="337" t="s">
        <v>19695</v>
      </c>
      <c r="Y4868" s="337" t="s">
        <v>19695</v>
      </c>
      <c r="Z4868" s="337" t="s">
        <v>1728</v>
      </c>
      <c r="AA4868" s="337" t="s">
        <v>735</v>
      </c>
      <c r="AB4868" s="337" t="s">
        <v>718</v>
      </c>
      <c r="AC4868" s="337" t="s">
        <v>13835</v>
      </c>
    </row>
    <row r="4869" spans="1:29" ht="15.8" x14ac:dyDescent="0.25">
      <c r="A4869" s="337" t="s">
        <v>1723</v>
      </c>
      <c r="B4869" s="337" t="s">
        <v>3272</v>
      </c>
      <c r="C4869" s="337" t="s">
        <v>1821</v>
      </c>
      <c r="D4869" s="337" t="s">
        <v>449</v>
      </c>
      <c r="E4869" s="337" t="s">
        <v>2285</v>
      </c>
      <c r="F4869" s="338">
        <v>42625</v>
      </c>
      <c r="G4869" s="337" t="s">
        <v>344</v>
      </c>
      <c r="H4869" s="338">
        <v>42675</v>
      </c>
      <c r="I4869" s="337" t="s">
        <v>19695</v>
      </c>
      <c r="J4869" s="337" t="s">
        <v>36</v>
      </c>
      <c r="K4869" s="337" t="s">
        <v>19695</v>
      </c>
      <c r="L4869" s="337" t="s">
        <v>19695</v>
      </c>
      <c r="M4869" s="337" t="s">
        <v>19695</v>
      </c>
      <c r="N4869" s="337" t="s">
        <v>19695</v>
      </c>
      <c r="O4869" s="337" t="s">
        <v>19695</v>
      </c>
      <c r="P4869" s="337" t="s">
        <v>19695</v>
      </c>
      <c r="Q4869" s="337" t="s">
        <v>19695</v>
      </c>
      <c r="R4869" s="337" t="s">
        <v>134</v>
      </c>
      <c r="S4869" s="337" t="s">
        <v>451</v>
      </c>
      <c r="T4869" s="337" t="s">
        <v>800</v>
      </c>
      <c r="U4869" s="337" t="s">
        <v>3273</v>
      </c>
      <c r="V4869" s="337">
        <v>6</v>
      </c>
      <c r="W4869" s="337" t="s">
        <v>19695</v>
      </c>
      <c r="X4869" s="337" t="s">
        <v>19695</v>
      </c>
      <c r="Y4869" s="337" t="s">
        <v>19695</v>
      </c>
      <c r="Z4869" s="337" t="s">
        <v>1745</v>
      </c>
      <c r="AA4869" s="337" t="s">
        <v>761</v>
      </c>
      <c r="AB4869" s="337" t="s">
        <v>762</v>
      </c>
      <c r="AC4869" s="337" t="s">
        <v>13530</v>
      </c>
    </row>
    <row r="4870" spans="1:29" ht="15.8" x14ac:dyDescent="0.25">
      <c r="A4870" s="337" t="s">
        <v>1723</v>
      </c>
      <c r="B4870" s="337" t="s">
        <v>3594</v>
      </c>
      <c r="C4870" s="337" t="s">
        <v>1821</v>
      </c>
      <c r="D4870" s="337" t="s">
        <v>449</v>
      </c>
      <c r="E4870" s="337" t="s">
        <v>2285</v>
      </c>
      <c r="F4870" s="338">
        <v>42625</v>
      </c>
      <c r="G4870" s="337" t="s">
        <v>344</v>
      </c>
      <c r="H4870" s="338">
        <v>42675</v>
      </c>
      <c r="I4870" s="337" t="s">
        <v>19695</v>
      </c>
      <c r="J4870" s="337" t="s">
        <v>16</v>
      </c>
      <c r="K4870" s="337" t="s">
        <v>19695</v>
      </c>
      <c r="L4870" s="337" t="s">
        <v>19695</v>
      </c>
      <c r="M4870" s="337" t="s">
        <v>19695</v>
      </c>
      <c r="N4870" s="337" t="s">
        <v>19695</v>
      </c>
      <c r="O4870" s="337" t="s">
        <v>19695</v>
      </c>
      <c r="P4870" s="337" t="s">
        <v>19695</v>
      </c>
      <c r="Q4870" s="337" t="s">
        <v>19695</v>
      </c>
      <c r="R4870" s="337" t="s">
        <v>18</v>
      </c>
      <c r="S4870" s="337" t="s">
        <v>392</v>
      </c>
      <c r="T4870" s="337" t="s">
        <v>3595</v>
      </c>
      <c r="U4870" s="337" t="s">
        <v>3596</v>
      </c>
      <c r="V4870" s="337">
        <v>6</v>
      </c>
      <c r="W4870" s="337" t="s">
        <v>19695</v>
      </c>
      <c r="X4870" s="337" t="s">
        <v>19695</v>
      </c>
      <c r="Y4870" s="337" t="s">
        <v>19695</v>
      </c>
      <c r="Z4870" s="337" t="s">
        <v>1745</v>
      </c>
      <c r="AA4870" s="337" t="s">
        <v>761</v>
      </c>
      <c r="AB4870" s="337" t="s">
        <v>762</v>
      </c>
      <c r="AC4870" s="337" t="s">
        <v>13530</v>
      </c>
    </row>
    <row r="4871" spans="1:29" ht="15.8" x14ac:dyDescent="0.25">
      <c r="A4871" s="337" t="s">
        <v>1723</v>
      </c>
      <c r="B4871" s="337" t="s">
        <v>3257</v>
      </c>
      <c r="C4871" s="337" t="s">
        <v>1821</v>
      </c>
      <c r="D4871" s="337" t="s">
        <v>449</v>
      </c>
      <c r="E4871" s="337" t="s">
        <v>2285</v>
      </c>
      <c r="F4871" s="338">
        <v>42625</v>
      </c>
      <c r="G4871" s="337" t="s">
        <v>344</v>
      </c>
      <c r="H4871" s="338">
        <v>42675</v>
      </c>
      <c r="I4871" s="337" t="s">
        <v>19695</v>
      </c>
      <c r="J4871" s="337" t="s">
        <v>36</v>
      </c>
      <c r="K4871" s="337" t="s">
        <v>19695</v>
      </c>
      <c r="L4871" s="337" t="s">
        <v>19695</v>
      </c>
      <c r="M4871" s="337" t="s">
        <v>19695</v>
      </c>
      <c r="N4871" s="337" t="s">
        <v>19695</v>
      </c>
      <c r="O4871" s="337" t="s">
        <v>19695</v>
      </c>
      <c r="P4871" s="337" t="s">
        <v>19695</v>
      </c>
      <c r="Q4871" s="337" t="s">
        <v>19695</v>
      </c>
      <c r="R4871" s="337" t="s">
        <v>66</v>
      </c>
      <c r="S4871" s="337" t="s">
        <v>2845</v>
      </c>
      <c r="T4871" s="337" t="s">
        <v>449</v>
      </c>
      <c r="U4871" s="337" t="s">
        <v>449</v>
      </c>
      <c r="V4871" s="337">
        <v>9</v>
      </c>
      <c r="W4871" s="337" t="s">
        <v>19695</v>
      </c>
      <c r="X4871" s="337" t="s">
        <v>19695</v>
      </c>
      <c r="Y4871" s="337" t="s">
        <v>19695</v>
      </c>
      <c r="Z4871" s="337" t="s">
        <v>1745</v>
      </c>
      <c r="AA4871" s="337" t="s">
        <v>761</v>
      </c>
      <c r="AB4871" s="337" t="s">
        <v>762</v>
      </c>
      <c r="AC4871" s="337" t="s">
        <v>13530</v>
      </c>
    </row>
    <row r="4872" spans="1:29" ht="15.8" x14ac:dyDescent="0.25">
      <c r="A4872" s="337" t="s">
        <v>1723</v>
      </c>
      <c r="B4872" s="337" t="s">
        <v>3583</v>
      </c>
      <c r="C4872" s="337" t="s">
        <v>1821</v>
      </c>
      <c r="D4872" s="337" t="s">
        <v>449</v>
      </c>
      <c r="E4872" s="337" t="s">
        <v>2285</v>
      </c>
      <c r="F4872" s="338">
        <v>42625</v>
      </c>
      <c r="G4872" s="337" t="s">
        <v>344</v>
      </c>
      <c r="H4872" s="338">
        <v>42675</v>
      </c>
      <c r="I4872" s="337" t="s">
        <v>19695</v>
      </c>
      <c r="J4872" s="337" t="s">
        <v>36</v>
      </c>
      <c r="K4872" s="337" t="s">
        <v>19695</v>
      </c>
      <c r="L4872" s="337" t="s">
        <v>19695</v>
      </c>
      <c r="M4872" s="337" t="s">
        <v>19695</v>
      </c>
      <c r="N4872" s="337" t="s">
        <v>19695</v>
      </c>
      <c r="O4872" s="337" t="s">
        <v>19695</v>
      </c>
      <c r="P4872" s="337" t="s">
        <v>19695</v>
      </c>
      <c r="Q4872" s="337" t="s">
        <v>19695</v>
      </c>
      <c r="R4872" s="337" t="s">
        <v>3584</v>
      </c>
      <c r="S4872" s="337" t="s">
        <v>3585</v>
      </c>
      <c r="T4872" s="337" t="s">
        <v>3586</v>
      </c>
      <c r="U4872" s="337" t="s">
        <v>3587</v>
      </c>
      <c r="V4872" s="337">
        <v>9</v>
      </c>
      <c r="W4872" s="337" t="s">
        <v>19695</v>
      </c>
      <c r="X4872" s="337" t="s">
        <v>19695</v>
      </c>
      <c r="Y4872" s="337" t="s">
        <v>19695</v>
      </c>
      <c r="Z4872" s="337" t="s">
        <v>1745</v>
      </c>
      <c r="AA4872" s="337" t="s">
        <v>761</v>
      </c>
      <c r="AB4872" s="337" t="s">
        <v>762</v>
      </c>
      <c r="AC4872" s="337" t="s">
        <v>13530</v>
      </c>
    </row>
    <row r="4873" spans="1:29" ht="15.8" x14ac:dyDescent="0.25">
      <c r="A4873" s="337" t="s">
        <v>1723</v>
      </c>
      <c r="B4873" s="337" t="s">
        <v>3601</v>
      </c>
      <c r="C4873" s="337" t="s">
        <v>1725</v>
      </c>
      <c r="D4873" s="337" t="s">
        <v>1730</v>
      </c>
      <c r="E4873" s="337" t="s">
        <v>2285</v>
      </c>
      <c r="F4873" s="338">
        <v>42625</v>
      </c>
      <c r="G4873" s="337" t="s">
        <v>344</v>
      </c>
      <c r="H4873" s="338">
        <v>42675</v>
      </c>
      <c r="I4873" s="337" t="s">
        <v>19695</v>
      </c>
      <c r="J4873" s="337" t="s">
        <v>16</v>
      </c>
      <c r="K4873" s="337" t="s">
        <v>19695</v>
      </c>
      <c r="L4873" s="337" t="s">
        <v>19695</v>
      </c>
      <c r="M4873" s="337" t="s">
        <v>19695</v>
      </c>
      <c r="N4873" s="337" t="s">
        <v>19695</v>
      </c>
      <c r="O4873" s="337" t="s">
        <v>19695</v>
      </c>
      <c r="P4873" s="337" t="s">
        <v>19695</v>
      </c>
      <c r="Q4873" s="337" t="s">
        <v>19695</v>
      </c>
      <c r="R4873" s="337" t="s">
        <v>109</v>
      </c>
      <c r="S4873" s="337" t="s">
        <v>1122</v>
      </c>
      <c r="T4873" s="337" t="s">
        <v>2868</v>
      </c>
      <c r="U4873" s="337" t="s">
        <v>449</v>
      </c>
      <c r="V4873" s="337">
        <v>9</v>
      </c>
      <c r="W4873" s="337" t="s">
        <v>19695</v>
      </c>
      <c r="X4873" s="337" t="s">
        <v>19695</v>
      </c>
      <c r="Y4873" s="337" t="s">
        <v>19695</v>
      </c>
      <c r="Z4873" s="337" t="s">
        <v>1745</v>
      </c>
      <c r="AA4873" s="337" t="s">
        <v>761</v>
      </c>
      <c r="AB4873" s="337" t="s">
        <v>762</v>
      </c>
      <c r="AC4873" s="337" t="s">
        <v>13530</v>
      </c>
    </row>
    <row r="4874" spans="1:29" ht="15.8" x14ac:dyDescent="0.25">
      <c r="A4874" s="337" t="s">
        <v>1723</v>
      </c>
      <c r="B4874" s="337" t="s">
        <v>3598</v>
      </c>
      <c r="C4874" s="337" t="s">
        <v>1821</v>
      </c>
      <c r="D4874" s="337" t="s">
        <v>449</v>
      </c>
      <c r="E4874" s="337" t="s">
        <v>2285</v>
      </c>
      <c r="F4874" s="338">
        <v>42625</v>
      </c>
      <c r="G4874" s="337" t="s">
        <v>344</v>
      </c>
      <c r="H4874" s="338">
        <v>42675</v>
      </c>
      <c r="I4874" s="337" t="s">
        <v>19695</v>
      </c>
      <c r="J4874" s="337" t="s">
        <v>36</v>
      </c>
      <c r="K4874" s="337" t="s">
        <v>19695</v>
      </c>
      <c r="L4874" s="337" t="s">
        <v>19695</v>
      </c>
      <c r="M4874" s="337" t="s">
        <v>19695</v>
      </c>
      <c r="N4874" s="337" t="s">
        <v>19695</v>
      </c>
      <c r="O4874" s="337" t="s">
        <v>19695</v>
      </c>
      <c r="P4874" s="337" t="s">
        <v>19695</v>
      </c>
      <c r="Q4874" s="337" t="s">
        <v>19695</v>
      </c>
      <c r="R4874" s="337" t="s">
        <v>146</v>
      </c>
      <c r="S4874" s="337" t="s">
        <v>3599</v>
      </c>
      <c r="T4874" s="337" t="s">
        <v>3599</v>
      </c>
      <c r="U4874" s="337" t="s">
        <v>3600</v>
      </c>
      <c r="V4874" s="337">
        <v>6</v>
      </c>
      <c r="W4874" s="337" t="s">
        <v>19695</v>
      </c>
      <c r="X4874" s="337" t="s">
        <v>19695</v>
      </c>
      <c r="Y4874" s="337" t="s">
        <v>19695</v>
      </c>
      <c r="Z4874" s="337" t="s">
        <v>1745</v>
      </c>
      <c r="AA4874" s="337" t="s">
        <v>761</v>
      </c>
      <c r="AB4874" s="337" t="s">
        <v>762</v>
      </c>
      <c r="AC4874" s="337" t="s">
        <v>13632</v>
      </c>
    </row>
    <row r="4875" spans="1:29" ht="15.8" x14ac:dyDescent="0.25">
      <c r="A4875" s="337" t="s">
        <v>1723</v>
      </c>
      <c r="B4875" s="337" t="s">
        <v>6678</v>
      </c>
      <c r="C4875" s="337" t="s">
        <v>1821</v>
      </c>
      <c r="D4875" s="337" t="s">
        <v>449</v>
      </c>
      <c r="E4875" s="337" t="s">
        <v>2285</v>
      </c>
      <c r="F4875" s="338">
        <v>42625</v>
      </c>
      <c r="G4875" s="337" t="s">
        <v>344</v>
      </c>
      <c r="H4875" s="338">
        <v>42675</v>
      </c>
      <c r="I4875" s="337" t="s">
        <v>19695</v>
      </c>
      <c r="J4875" s="337" t="s">
        <v>16</v>
      </c>
      <c r="K4875" s="337" t="s">
        <v>19695</v>
      </c>
      <c r="L4875" s="337" t="s">
        <v>19695</v>
      </c>
      <c r="M4875" s="337" t="s">
        <v>19695</v>
      </c>
      <c r="N4875" s="337" t="s">
        <v>19695</v>
      </c>
      <c r="O4875" s="337" t="s">
        <v>19695</v>
      </c>
      <c r="P4875" s="337" t="s">
        <v>19695</v>
      </c>
      <c r="Q4875" s="337" t="s">
        <v>19695</v>
      </c>
      <c r="R4875" s="337" t="s">
        <v>52</v>
      </c>
      <c r="S4875" s="337" t="s">
        <v>69</v>
      </c>
      <c r="T4875" s="337" t="s">
        <v>69</v>
      </c>
      <c r="U4875" s="337" t="s">
        <v>6647</v>
      </c>
      <c r="V4875" s="337">
        <v>10</v>
      </c>
      <c r="W4875" s="337" t="s">
        <v>19695</v>
      </c>
      <c r="X4875" s="337" t="s">
        <v>19695</v>
      </c>
      <c r="Y4875" s="337" t="s">
        <v>19695</v>
      </c>
      <c r="Z4875" s="337" t="s">
        <v>1745</v>
      </c>
      <c r="AA4875" s="337" t="s">
        <v>853</v>
      </c>
      <c r="AB4875" s="337" t="s">
        <v>854</v>
      </c>
      <c r="AC4875" s="337" t="s">
        <v>13710</v>
      </c>
    </row>
    <row r="4876" spans="1:29" ht="15.8" x14ac:dyDescent="0.25">
      <c r="A4876" s="337" t="s">
        <v>1723</v>
      </c>
      <c r="B4876" s="337" t="s">
        <v>6664</v>
      </c>
      <c r="C4876" s="337" t="s">
        <v>1821</v>
      </c>
      <c r="D4876" s="337" t="s">
        <v>449</v>
      </c>
      <c r="E4876" s="337" t="s">
        <v>2285</v>
      </c>
      <c r="F4876" s="338">
        <v>42625</v>
      </c>
      <c r="G4876" s="337" t="s">
        <v>344</v>
      </c>
      <c r="H4876" s="338">
        <v>42675</v>
      </c>
      <c r="I4876" s="337" t="s">
        <v>19695</v>
      </c>
      <c r="J4876" s="337" t="s">
        <v>36</v>
      </c>
      <c r="K4876" s="337" t="s">
        <v>19695</v>
      </c>
      <c r="L4876" s="337" t="s">
        <v>19695</v>
      </c>
      <c r="M4876" s="337" t="s">
        <v>19695</v>
      </c>
      <c r="N4876" s="337" t="s">
        <v>19695</v>
      </c>
      <c r="O4876" s="337" t="s">
        <v>19695</v>
      </c>
      <c r="P4876" s="337" t="s">
        <v>19695</v>
      </c>
      <c r="Q4876" s="337" t="s">
        <v>19695</v>
      </c>
      <c r="R4876" s="337" t="s">
        <v>71</v>
      </c>
      <c r="S4876" s="337" t="s">
        <v>71</v>
      </c>
      <c r="T4876" s="337" t="s">
        <v>6663</v>
      </c>
      <c r="U4876" s="337" t="s">
        <v>1620</v>
      </c>
      <c r="V4876" s="337">
        <v>10</v>
      </c>
      <c r="W4876" s="337" t="s">
        <v>19695</v>
      </c>
      <c r="X4876" s="337" t="s">
        <v>19695</v>
      </c>
      <c r="Y4876" s="337" t="s">
        <v>19695</v>
      </c>
      <c r="Z4876" s="337" t="s">
        <v>1745</v>
      </c>
      <c r="AA4876" s="337" t="s">
        <v>853</v>
      </c>
      <c r="AB4876" s="337" t="s">
        <v>854</v>
      </c>
      <c r="AC4876" s="337" t="s">
        <v>13725</v>
      </c>
    </row>
    <row r="4877" spans="1:29" ht="15.8" x14ac:dyDescent="0.25">
      <c r="A4877" s="337" t="s">
        <v>1723</v>
      </c>
      <c r="B4877" s="337" t="s">
        <v>6451</v>
      </c>
      <c r="C4877" s="337" t="s">
        <v>1821</v>
      </c>
      <c r="D4877" s="337" t="s">
        <v>449</v>
      </c>
      <c r="E4877" s="337" t="s">
        <v>2285</v>
      </c>
      <c r="F4877" s="338">
        <v>42625</v>
      </c>
      <c r="G4877" s="337" t="s">
        <v>344</v>
      </c>
      <c r="H4877" s="338">
        <v>42675</v>
      </c>
      <c r="I4877" s="337" t="s">
        <v>19695</v>
      </c>
      <c r="J4877" s="337" t="s">
        <v>16</v>
      </c>
      <c r="K4877" s="337" t="s">
        <v>19695</v>
      </c>
      <c r="L4877" s="337" t="s">
        <v>19695</v>
      </c>
      <c r="M4877" s="337" t="s">
        <v>19695</v>
      </c>
      <c r="N4877" s="337" t="s">
        <v>19695</v>
      </c>
      <c r="O4877" s="337" t="s">
        <v>19695</v>
      </c>
      <c r="P4877" s="337" t="s">
        <v>19695</v>
      </c>
      <c r="Q4877" s="337" t="s">
        <v>19695</v>
      </c>
      <c r="R4877" s="337" t="s">
        <v>134</v>
      </c>
      <c r="S4877" s="337" t="s">
        <v>782</v>
      </c>
      <c r="T4877" s="337" t="s">
        <v>134</v>
      </c>
      <c r="U4877" s="337" t="s">
        <v>6452</v>
      </c>
      <c r="V4877" s="337">
        <v>8</v>
      </c>
      <c r="W4877" s="337" t="s">
        <v>19695</v>
      </c>
      <c r="X4877" s="337" t="s">
        <v>19695</v>
      </c>
      <c r="Y4877" s="337" t="s">
        <v>19695</v>
      </c>
      <c r="Z4877" s="337" t="s">
        <v>1745</v>
      </c>
      <c r="AA4877" s="337" t="s">
        <v>735</v>
      </c>
      <c r="AB4877" s="337" t="s">
        <v>718</v>
      </c>
      <c r="AC4877" s="337" t="s">
        <v>13731</v>
      </c>
    </row>
    <row r="4878" spans="1:29" ht="15.8" x14ac:dyDescent="0.25">
      <c r="A4878" s="337" t="s">
        <v>1723</v>
      </c>
      <c r="B4878" s="337" t="s">
        <v>851</v>
      </c>
      <c r="C4878" s="337" t="s">
        <v>1821</v>
      </c>
      <c r="D4878" s="337" t="s">
        <v>449</v>
      </c>
      <c r="E4878" s="337" t="s">
        <v>2285</v>
      </c>
      <c r="F4878" s="338">
        <v>42625</v>
      </c>
      <c r="G4878" s="337" t="s">
        <v>344</v>
      </c>
      <c r="H4878" s="338">
        <v>42675</v>
      </c>
      <c r="I4878" s="337" t="s">
        <v>19695</v>
      </c>
      <c r="J4878" s="337" t="s">
        <v>36</v>
      </c>
      <c r="K4878" s="337" t="s">
        <v>19695</v>
      </c>
      <c r="L4878" s="337" t="s">
        <v>19695</v>
      </c>
      <c r="M4878" s="337" t="s">
        <v>19695</v>
      </c>
      <c r="N4878" s="337" t="s">
        <v>19695</v>
      </c>
      <c r="O4878" s="337" t="s">
        <v>19695</v>
      </c>
      <c r="P4878" s="337" t="s">
        <v>19695</v>
      </c>
      <c r="Q4878" s="337" t="s">
        <v>19695</v>
      </c>
      <c r="R4878" s="337" t="s">
        <v>52</v>
      </c>
      <c r="S4878" s="337" t="s">
        <v>120</v>
      </c>
      <c r="T4878" s="337" t="s">
        <v>393</v>
      </c>
      <c r="U4878" s="337" t="s">
        <v>852</v>
      </c>
      <c r="V4878" s="337">
        <v>10</v>
      </c>
      <c r="W4878" s="337" t="s">
        <v>19695</v>
      </c>
      <c r="X4878" s="337" t="s">
        <v>19695</v>
      </c>
      <c r="Y4878" s="337" t="s">
        <v>19695</v>
      </c>
      <c r="Z4878" s="337" t="s">
        <v>1745</v>
      </c>
      <c r="AA4878" s="337" t="s">
        <v>853</v>
      </c>
      <c r="AB4878" s="337" t="s">
        <v>854</v>
      </c>
      <c r="AC4878" s="337" t="s">
        <v>15216</v>
      </c>
    </row>
    <row r="4879" spans="1:29" ht="15.8" x14ac:dyDescent="0.25">
      <c r="A4879" s="337" t="s">
        <v>1723</v>
      </c>
      <c r="B4879" s="337" t="s">
        <v>6459</v>
      </c>
      <c r="C4879" s="337" t="s">
        <v>1821</v>
      </c>
      <c r="D4879" s="337" t="s">
        <v>449</v>
      </c>
      <c r="E4879" s="337" t="s">
        <v>2285</v>
      </c>
      <c r="F4879" s="338">
        <v>42625</v>
      </c>
      <c r="G4879" s="337" t="s">
        <v>344</v>
      </c>
      <c r="H4879" s="338">
        <v>42675</v>
      </c>
      <c r="I4879" s="337" t="s">
        <v>19695</v>
      </c>
      <c r="J4879" s="337" t="s">
        <v>36</v>
      </c>
      <c r="K4879" s="337" t="s">
        <v>19695</v>
      </c>
      <c r="L4879" s="337" t="s">
        <v>19695</v>
      </c>
      <c r="M4879" s="337" t="s">
        <v>19695</v>
      </c>
      <c r="N4879" s="337" t="s">
        <v>19695</v>
      </c>
      <c r="O4879" s="337" t="s">
        <v>19695</v>
      </c>
      <c r="P4879" s="337" t="s">
        <v>19695</v>
      </c>
      <c r="Q4879" s="337" t="s">
        <v>19695</v>
      </c>
      <c r="R4879" s="337" t="s">
        <v>134</v>
      </c>
      <c r="S4879" s="337" t="s">
        <v>782</v>
      </c>
      <c r="T4879" s="337" t="s">
        <v>135</v>
      </c>
      <c r="U4879" s="337" t="s">
        <v>6460</v>
      </c>
      <c r="V4879" s="337">
        <v>8</v>
      </c>
      <c r="W4879" s="337" t="s">
        <v>19695</v>
      </c>
      <c r="X4879" s="337" t="s">
        <v>19695</v>
      </c>
      <c r="Y4879" s="337" t="s">
        <v>19695</v>
      </c>
      <c r="Z4879" s="337" t="s">
        <v>1745</v>
      </c>
      <c r="AA4879" s="337" t="s">
        <v>735</v>
      </c>
      <c r="AB4879" s="337" t="s">
        <v>718</v>
      </c>
      <c r="AC4879" s="337" t="s">
        <v>15248</v>
      </c>
    </row>
    <row r="4880" spans="1:29" ht="15.8" x14ac:dyDescent="0.25">
      <c r="A4880" s="337" t="s">
        <v>1723</v>
      </c>
      <c r="B4880" s="337" t="s">
        <v>3859</v>
      </c>
      <c r="C4880" s="337" t="s">
        <v>1821</v>
      </c>
      <c r="D4880" s="337" t="s">
        <v>449</v>
      </c>
      <c r="E4880" s="337" t="s">
        <v>2285</v>
      </c>
      <c r="F4880" s="338">
        <v>42625</v>
      </c>
      <c r="G4880" s="337" t="s">
        <v>344</v>
      </c>
      <c r="H4880" s="338">
        <v>42675</v>
      </c>
      <c r="I4880" s="337" t="s">
        <v>19695</v>
      </c>
      <c r="J4880" s="337" t="s">
        <v>36</v>
      </c>
      <c r="K4880" s="337" t="s">
        <v>19695</v>
      </c>
      <c r="L4880" s="337" t="s">
        <v>19695</v>
      </c>
      <c r="M4880" s="337" t="s">
        <v>19695</v>
      </c>
      <c r="N4880" s="337" t="s">
        <v>19695</v>
      </c>
      <c r="O4880" s="337" t="s">
        <v>19695</v>
      </c>
      <c r="P4880" s="337" t="s">
        <v>19695</v>
      </c>
      <c r="Q4880" s="337" t="s">
        <v>19695</v>
      </c>
      <c r="R4880" s="337" t="s">
        <v>45</v>
      </c>
      <c r="S4880" s="337" t="s">
        <v>80</v>
      </c>
      <c r="T4880" s="337" t="s">
        <v>3860</v>
      </c>
      <c r="U4880" s="337" t="s">
        <v>3861</v>
      </c>
      <c r="V4880" s="337">
        <v>8</v>
      </c>
      <c r="W4880" s="337" t="s">
        <v>19695</v>
      </c>
      <c r="X4880" s="337" t="s">
        <v>19695</v>
      </c>
      <c r="Y4880" s="337" t="s">
        <v>19695</v>
      </c>
      <c r="Z4880" s="337" t="s">
        <v>1753</v>
      </c>
      <c r="AA4880" s="337" t="s">
        <v>717</v>
      </c>
      <c r="AB4880" s="337" t="s">
        <v>718</v>
      </c>
      <c r="AC4880" s="337" t="s">
        <v>13530</v>
      </c>
    </row>
    <row r="4881" spans="1:29" ht="15.8" x14ac:dyDescent="0.25">
      <c r="A4881" s="337" t="s">
        <v>1723</v>
      </c>
      <c r="B4881" s="337" t="s">
        <v>3874</v>
      </c>
      <c r="C4881" s="337" t="s">
        <v>1821</v>
      </c>
      <c r="D4881" s="337" t="s">
        <v>449</v>
      </c>
      <c r="E4881" s="337" t="s">
        <v>2285</v>
      </c>
      <c r="F4881" s="338">
        <v>42625</v>
      </c>
      <c r="G4881" s="337" t="s">
        <v>344</v>
      </c>
      <c r="H4881" s="338">
        <v>42675</v>
      </c>
      <c r="I4881" s="337" t="s">
        <v>19695</v>
      </c>
      <c r="J4881" s="337" t="s">
        <v>36</v>
      </c>
      <c r="K4881" s="337" t="s">
        <v>19695</v>
      </c>
      <c r="L4881" s="337" t="s">
        <v>19695</v>
      </c>
      <c r="M4881" s="337" t="s">
        <v>19695</v>
      </c>
      <c r="N4881" s="337" t="s">
        <v>19695</v>
      </c>
      <c r="O4881" s="337" t="s">
        <v>19695</v>
      </c>
      <c r="P4881" s="337" t="s">
        <v>19695</v>
      </c>
      <c r="Q4881" s="337" t="s">
        <v>19695</v>
      </c>
      <c r="R4881" s="337" t="s">
        <v>45</v>
      </c>
      <c r="S4881" s="337" t="s">
        <v>1541</v>
      </c>
      <c r="T4881" s="337" t="s">
        <v>3875</v>
      </c>
      <c r="U4881" s="337" t="s">
        <v>3875</v>
      </c>
      <c r="V4881" s="337">
        <v>8</v>
      </c>
      <c r="W4881" s="337" t="s">
        <v>19695</v>
      </c>
      <c r="X4881" s="337" t="s">
        <v>19695</v>
      </c>
      <c r="Y4881" s="337" t="s">
        <v>19695</v>
      </c>
      <c r="Z4881" s="337" t="s">
        <v>1753</v>
      </c>
      <c r="AA4881" s="337" t="s">
        <v>717</v>
      </c>
      <c r="AB4881" s="337" t="s">
        <v>718</v>
      </c>
      <c r="AC4881" s="337" t="s">
        <v>13530</v>
      </c>
    </row>
    <row r="4882" spans="1:29" ht="15.8" x14ac:dyDescent="0.25">
      <c r="A4882" s="337" t="s">
        <v>1723</v>
      </c>
      <c r="B4882" s="337" t="s">
        <v>3917</v>
      </c>
      <c r="C4882" s="337" t="s">
        <v>1821</v>
      </c>
      <c r="D4882" s="337" t="s">
        <v>449</v>
      </c>
      <c r="E4882" s="337" t="s">
        <v>2285</v>
      </c>
      <c r="F4882" s="338">
        <v>42625</v>
      </c>
      <c r="G4882" s="337" t="s">
        <v>344</v>
      </c>
      <c r="H4882" s="338">
        <v>42675</v>
      </c>
      <c r="I4882" s="337" t="s">
        <v>19695</v>
      </c>
      <c r="J4882" s="337" t="s">
        <v>16</v>
      </c>
      <c r="K4882" s="337" t="s">
        <v>19695</v>
      </c>
      <c r="L4882" s="337" t="s">
        <v>19695</v>
      </c>
      <c r="M4882" s="337" t="s">
        <v>19695</v>
      </c>
      <c r="N4882" s="337" t="s">
        <v>19695</v>
      </c>
      <c r="O4882" s="337" t="s">
        <v>19695</v>
      </c>
      <c r="P4882" s="337" t="s">
        <v>19695</v>
      </c>
      <c r="Q4882" s="337" t="s">
        <v>19695</v>
      </c>
      <c r="R4882" s="337" t="s">
        <v>45</v>
      </c>
      <c r="S4882" s="337" t="s">
        <v>80</v>
      </c>
      <c r="T4882" s="337" t="s">
        <v>2729</v>
      </c>
      <c r="U4882" s="337" t="s">
        <v>2729</v>
      </c>
      <c r="V4882" s="337">
        <v>8</v>
      </c>
      <c r="W4882" s="337" t="s">
        <v>19695</v>
      </c>
      <c r="X4882" s="337" t="s">
        <v>19695</v>
      </c>
      <c r="Y4882" s="337" t="s">
        <v>19695</v>
      </c>
      <c r="Z4882" s="337" t="s">
        <v>1753</v>
      </c>
      <c r="AA4882" s="337" t="s">
        <v>717</v>
      </c>
      <c r="AB4882" s="337" t="s">
        <v>718</v>
      </c>
      <c r="AC4882" s="337" t="s">
        <v>13530</v>
      </c>
    </row>
    <row r="4883" spans="1:29" ht="15.8" x14ac:dyDescent="0.25">
      <c r="A4883" s="337" t="s">
        <v>1723</v>
      </c>
      <c r="B4883" s="337" t="s">
        <v>4025</v>
      </c>
      <c r="C4883" s="337" t="s">
        <v>1821</v>
      </c>
      <c r="D4883" s="337" t="s">
        <v>449</v>
      </c>
      <c r="E4883" s="337" t="s">
        <v>2285</v>
      </c>
      <c r="F4883" s="338">
        <v>42625</v>
      </c>
      <c r="G4883" s="337" t="s">
        <v>344</v>
      </c>
      <c r="H4883" s="338">
        <v>42675</v>
      </c>
      <c r="I4883" s="337" t="s">
        <v>19695</v>
      </c>
      <c r="J4883" s="337" t="s">
        <v>16</v>
      </c>
      <c r="K4883" s="337" t="s">
        <v>19695</v>
      </c>
      <c r="L4883" s="337" t="s">
        <v>19695</v>
      </c>
      <c r="M4883" s="337" t="s">
        <v>19695</v>
      </c>
      <c r="N4883" s="337" t="s">
        <v>19695</v>
      </c>
      <c r="O4883" s="337" t="s">
        <v>19695</v>
      </c>
      <c r="P4883" s="337" t="s">
        <v>19695</v>
      </c>
      <c r="Q4883" s="337" t="s">
        <v>19695</v>
      </c>
      <c r="R4883" s="337" t="s">
        <v>45</v>
      </c>
      <c r="S4883" s="337" t="s">
        <v>80</v>
      </c>
      <c r="T4883" s="337" t="s">
        <v>3860</v>
      </c>
      <c r="U4883" s="337" t="s">
        <v>2228</v>
      </c>
      <c r="V4883" s="337">
        <v>8</v>
      </c>
      <c r="W4883" s="337" t="s">
        <v>19695</v>
      </c>
      <c r="X4883" s="337" t="s">
        <v>19695</v>
      </c>
      <c r="Y4883" s="337" t="s">
        <v>19695</v>
      </c>
      <c r="Z4883" s="337" t="s">
        <v>1753</v>
      </c>
      <c r="AA4883" s="337" t="s">
        <v>717</v>
      </c>
      <c r="AB4883" s="337" t="s">
        <v>718</v>
      </c>
      <c r="AC4883" s="337" t="s">
        <v>13530</v>
      </c>
    </row>
    <row r="4884" spans="1:29" ht="15.8" x14ac:dyDescent="0.25">
      <c r="A4884" s="337" t="s">
        <v>1723</v>
      </c>
      <c r="B4884" s="337" t="s">
        <v>4060</v>
      </c>
      <c r="C4884" s="337" t="s">
        <v>1821</v>
      </c>
      <c r="D4884" s="337" t="s">
        <v>449</v>
      </c>
      <c r="E4884" s="337" t="s">
        <v>2285</v>
      </c>
      <c r="F4884" s="338">
        <v>42625</v>
      </c>
      <c r="G4884" s="337" t="s">
        <v>344</v>
      </c>
      <c r="H4884" s="338">
        <v>42675</v>
      </c>
      <c r="I4884" s="337" t="s">
        <v>19695</v>
      </c>
      <c r="J4884" s="337" t="s">
        <v>36</v>
      </c>
      <c r="K4884" s="337" t="s">
        <v>19695</v>
      </c>
      <c r="L4884" s="337" t="s">
        <v>19695</v>
      </c>
      <c r="M4884" s="337" t="s">
        <v>19695</v>
      </c>
      <c r="N4884" s="337" t="s">
        <v>19695</v>
      </c>
      <c r="O4884" s="337" t="s">
        <v>19695</v>
      </c>
      <c r="P4884" s="337" t="s">
        <v>19695</v>
      </c>
      <c r="Q4884" s="337" t="s">
        <v>19695</v>
      </c>
      <c r="R4884" s="337" t="s">
        <v>45</v>
      </c>
      <c r="S4884" s="337" t="s">
        <v>80</v>
      </c>
      <c r="T4884" s="337" t="s">
        <v>3860</v>
      </c>
      <c r="U4884" s="337" t="s">
        <v>3861</v>
      </c>
      <c r="V4884" s="337">
        <v>8</v>
      </c>
      <c r="W4884" s="337" t="s">
        <v>19695</v>
      </c>
      <c r="X4884" s="337" t="s">
        <v>19695</v>
      </c>
      <c r="Y4884" s="337" t="s">
        <v>19695</v>
      </c>
      <c r="Z4884" s="337" t="s">
        <v>1753</v>
      </c>
      <c r="AA4884" s="337" t="s">
        <v>717</v>
      </c>
      <c r="AB4884" s="337" t="s">
        <v>718</v>
      </c>
      <c r="AC4884" s="337" t="s">
        <v>13530</v>
      </c>
    </row>
    <row r="4885" spans="1:29" ht="15.8" x14ac:dyDescent="0.25">
      <c r="A4885" s="337" t="s">
        <v>1723</v>
      </c>
      <c r="B4885" s="337" t="s">
        <v>4061</v>
      </c>
      <c r="C4885" s="337" t="s">
        <v>1821</v>
      </c>
      <c r="D4885" s="337" t="s">
        <v>449</v>
      </c>
      <c r="E4885" s="337" t="s">
        <v>2285</v>
      </c>
      <c r="F4885" s="338">
        <v>42625</v>
      </c>
      <c r="G4885" s="337" t="s">
        <v>344</v>
      </c>
      <c r="H4885" s="338">
        <v>42675</v>
      </c>
      <c r="I4885" s="337" t="s">
        <v>19695</v>
      </c>
      <c r="J4885" s="337" t="s">
        <v>36</v>
      </c>
      <c r="K4885" s="337" t="s">
        <v>19695</v>
      </c>
      <c r="L4885" s="337" t="s">
        <v>19695</v>
      </c>
      <c r="M4885" s="337" t="s">
        <v>19695</v>
      </c>
      <c r="N4885" s="337" t="s">
        <v>19695</v>
      </c>
      <c r="O4885" s="337" t="s">
        <v>19695</v>
      </c>
      <c r="P4885" s="337" t="s">
        <v>19695</v>
      </c>
      <c r="Q4885" s="337" t="s">
        <v>19695</v>
      </c>
      <c r="R4885" s="337" t="s">
        <v>45</v>
      </c>
      <c r="S4885" s="337" t="s">
        <v>80</v>
      </c>
      <c r="T4885" s="337" t="s">
        <v>4062</v>
      </c>
      <c r="U4885" s="337" t="s">
        <v>4062</v>
      </c>
      <c r="V4885" s="337">
        <v>10</v>
      </c>
      <c r="W4885" s="337" t="s">
        <v>19695</v>
      </c>
      <c r="X4885" s="337" t="s">
        <v>19695</v>
      </c>
      <c r="Y4885" s="337" t="s">
        <v>19695</v>
      </c>
      <c r="Z4885" s="337" t="s">
        <v>1753</v>
      </c>
      <c r="AA4885" s="337" t="s">
        <v>717</v>
      </c>
      <c r="AB4885" s="337" t="s">
        <v>718</v>
      </c>
      <c r="AC4885" s="337" t="s">
        <v>13530</v>
      </c>
    </row>
    <row r="4886" spans="1:29" ht="15.8" x14ac:dyDescent="0.25">
      <c r="A4886" s="337" t="s">
        <v>1723</v>
      </c>
      <c r="B4886" s="337" t="s">
        <v>3915</v>
      </c>
      <c r="C4886" s="337" t="s">
        <v>1821</v>
      </c>
      <c r="D4886" s="337" t="s">
        <v>449</v>
      </c>
      <c r="E4886" s="337" t="s">
        <v>2285</v>
      </c>
      <c r="F4886" s="338">
        <v>42625</v>
      </c>
      <c r="G4886" s="337" t="s">
        <v>344</v>
      </c>
      <c r="H4886" s="338">
        <v>42675</v>
      </c>
      <c r="I4886" s="337" t="s">
        <v>19695</v>
      </c>
      <c r="J4886" s="337" t="s">
        <v>16</v>
      </c>
      <c r="K4886" s="337" t="s">
        <v>19695</v>
      </c>
      <c r="L4886" s="337" t="s">
        <v>19695</v>
      </c>
      <c r="M4886" s="337" t="s">
        <v>19695</v>
      </c>
      <c r="N4886" s="337" t="s">
        <v>19695</v>
      </c>
      <c r="O4886" s="337" t="s">
        <v>19695</v>
      </c>
      <c r="P4886" s="337" t="s">
        <v>19695</v>
      </c>
      <c r="Q4886" s="337" t="s">
        <v>19695</v>
      </c>
      <c r="R4886" s="337" t="s">
        <v>52</v>
      </c>
      <c r="S4886" s="337" t="s">
        <v>839</v>
      </c>
      <c r="T4886" s="337" t="s">
        <v>370</v>
      </c>
      <c r="U4886" s="337" t="s">
        <v>3916</v>
      </c>
      <c r="V4886" s="337">
        <v>12</v>
      </c>
      <c r="W4886" s="337" t="s">
        <v>19695</v>
      </c>
      <c r="X4886" s="337" t="s">
        <v>19695</v>
      </c>
      <c r="Y4886" s="337" t="s">
        <v>19695</v>
      </c>
      <c r="Z4886" s="337" t="s">
        <v>1753</v>
      </c>
      <c r="AA4886" s="337" t="s">
        <v>735</v>
      </c>
      <c r="AB4886" s="337" t="s">
        <v>718</v>
      </c>
      <c r="AC4886" s="337" t="s">
        <v>13530</v>
      </c>
    </row>
    <row r="4887" spans="1:29" ht="15.8" x14ac:dyDescent="0.25">
      <c r="A4887" s="337" t="s">
        <v>1723</v>
      </c>
      <c r="B4887" s="337" t="s">
        <v>3477</v>
      </c>
      <c r="C4887" s="337" t="s">
        <v>1725</v>
      </c>
      <c r="D4887" s="337" t="s">
        <v>13527</v>
      </c>
      <c r="E4887" s="337" t="s">
        <v>2285</v>
      </c>
      <c r="F4887" s="338">
        <v>42625</v>
      </c>
      <c r="G4887" s="337" t="s">
        <v>344</v>
      </c>
      <c r="H4887" s="338">
        <v>42675</v>
      </c>
      <c r="I4887" s="337" t="s">
        <v>19695</v>
      </c>
      <c r="J4887" s="337" t="s">
        <v>16</v>
      </c>
      <c r="K4887" s="337" t="s">
        <v>19695</v>
      </c>
      <c r="L4887" s="337" t="s">
        <v>19695</v>
      </c>
      <c r="M4887" s="337" t="s">
        <v>19695</v>
      </c>
      <c r="N4887" s="337" t="s">
        <v>19695</v>
      </c>
      <c r="O4887" s="337" t="s">
        <v>19695</v>
      </c>
      <c r="P4887" s="337" t="s">
        <v>19695</v>
      </c>
      <c r="Q4887" s="337" t="s">
        <v>19695</v>
      </c>
      <c r="R4887" s="337" t="s">
        <v>45</v>
      </c>
      <c r="S4887" s="337" t="s">
        <v>80</v>
      </c>
      <c r="T4887" s="337" t="s">
        <v>3435</v>
      </c>
      <c r="U4887" s="337" t="s">
        <v>449</v>
      </c>
      <c r="V4887" s="337">
        <v>6</v>
      </c>
      <c r="W4887" s="337" t="s">
        <v>19695</v>
      </c>
      <c r="X4887" s="337" t="s">
        <v>19695</v>
      </c>
      <c r="Y4887" s="337" t="s">
        <v>19695</v>
      </c>
      <c r="Z4887" s="337" t="s">
        <v>1753</v>
      </c>
      <c r="AA4887" s="337" t="s">
        <v>717</v>
      </c>
      <c r="AB4887" s="337" t="s">
        <v>718</v>
      </c>
      <c r="AC4887" s="337" t="s">
        <v>13530</v>
      </c>
    </row>
    <row r="4888" spans="1:29" ht="15.8" x14ac:dyDescent="0.25">
      <c r="A4888" s="337" t="s">
        <v>1723</v>
      </c>
      <c r="B4888" s="337" t="s">
        <v>3221</v>
      </c>
      <c r="C4888" s="337" t="s">
        <v>1821</v>
      </c>
      <c r="D4888" s="337" t="s">
        <v>449</v>
      </c>
      <c r="E4888" s="337" t="s">
        <v>2285</v>
      </c>
      <c r="F4888" s="338">
        <v>42625</v>
      </c>
      <c r="G4888" s="337" t="s">
        <v>344</v>
      </c>
      <c r="H4888" s="338">
        <v>42675</v>
      </c>
      <c r="I4888" s="337" t="s">
        <v>19695</v>
      </c>
      <c r="J4888" s="337" t="s">
        <v>16</v>
      </c>
      <c r="K4888" s="337" t="s">
        <v>19695</v>
      </c>
      <c r="L4888" s="337" t="s">
        <v>19695</v>
      </c>
      <c r="M4888" s="337" t="s">
        <v>19695</v>
      </c>
      <c r="N4888" s="337" t="s">
        <v>19695</v>
      </c>
      <c r="O4888" s="337" t="s">
        <v>19695</v>
      </c>
      <c r="P4888" s="337" t="s">
        <v>19695</v>
      </c>
      <c r="Q4888" s="337" t="s">
        <v>19695</v>
      </c>
      <c r="R4888" s="337" t="s">
        <v>18</v>
      </c>
      <c r="S4888" s="337" t="s">
        <v>1033</v>
      </c>
      <c r="T4888" s="337" t="s">
        <v>1067</v>
      </c>
      <c r="U4888" s="337" t="s">
        <v>2720</v>
      </c>
      <c r="V4888" s="337">
        <v>8</v>
      </c>
      <c r="W4888" s="337" t="s">
        <v>19695</v>
      </c>
      <c r="X4888" s="337" t="s">
        <v>19695</v>
      </c>
      <c r="Y4888" s="337" t="s">
        <v>19695</v>
      </c>
      <c r="Z4888" s="337" t="s">
        <v>1753</v>
      </c>
      <c r="AA4888" s="337" t="s">
        <v>735</v>
      </c>
      <c r="AB4888" s="337" t="s">
        <v>718</v>
      </c>
      <c r="AC4888" s="337" t="s">
        <v>13530</v>
      </c>
    </row>
    <row r="4889" spans="1:29" ht="15.8" x14ac:dyDescent="0.25">
      <c r="A4889" s="337" t="s">
        <v>1723</v>
      </c>
      <c r="B4889" s="337" t="s">
        <v>3307</v>
      </c>
      <c r="C4889" s="337" t="s">
        <v>1821</v>
      </c>
      <c r="D4889" s="337" t="s">
        <v>449</v>
      </c>
      <c r="E4889" s="337" t="s">
        <v>2285</v>
      </c>
      <c r="F4889" s="338">
        <v>42625</v>
      </c>
      <c r="G4889" s="337" t="s">
        <v>344</v>
      </c>
      <c r="H4889" s="338">
        <v>42675</v>
      </c>
      <c r="I4889" s="337" t="s">
        <v>19695</v>
      </c>
      <c r="J4889" s="337" t="s">
        <v>36</v>
      </c>
      <c r="K4889" s="337" t="s">
        <v>19695</v>
      </c>
      <c r="L4889" s="337" t="s">
        <v>19695</v>
      </c>
      <c r="M4889" s="337" t="s">
        <v>19695</v>
      </c>
      <c r="N4889" s="337" t="s">
        <v>19695</v>
      </c>
      <c r="O4889" s="337" t="s">
        <v>19695</v>
      </c>
      <c r="P4889" s="337" t="s">
        <v>19695</v>
      </c>
      <c r="Q4889" s="337" t="s">
        <v>19695</v>
      </c>
      <c r="R4889" s="337" t="s">
        <v>18</v>
      </c>
      <c r="S4889" s="337" t="s">
        <v>1072</v>
      </c>
      <c r="T4889" s="337" t="s">
        <v>1072</v>
      </c>
      <c r="U4889" s="337" t="s">
        <v>383</v>
      </c>
      <c r="V4889" s="337">
        <v>8</v>
      </c>
      <c r="W4889" s="337" t="s">
        <v>19695</v>
      </c>
      <c r="X4889" s="337" t="s">
        <v>19695</v>
      </c>
      <c r="Y4889" s="337" t="s">
        <v>19695</v>
      </c>
      <c r="Z4889" s="337" t="s">
        <v>1753</v>
      </c>
      <c r="AA4889" s="337" t="s">
        <v>717</v>
      </c>
      <c r="AB4889" s="337" t="s">
        <v>718</v>
      </c>
      <c r="AC4889" s="337" t="s">
        <v>13530</v>
      </c>
    </row>
    <row r="4890" spans="1:29" ht="15.8" x14ac:dyDescent="0.25">
      <c r="A4890" s="337" t="s">
        <v>1723</v>
      </c>
      <c r="B4890" s="337" t="s">
        <v>3427</v>
      </c>
      <c r="C4890" s="337" t="s">
        <v>1821</v>
      </c>
      <c r="D4890" s="337" t="s">
        <v>449</v>
      </c>
      <c r="E4890" s="337" t="s">
        <v>2285</v>
      </c>
      <c r="F4890" s="338">
        <v>42625</v>
      </c>
      <c r="G4890" s="337" t="s">
        <v>344</v>
      </c>
      <c r="H4890" s="338">
        <v>42675</v>
      </c>
      <c r="I4890" s="337" t="s">
        <v>19695</v>
      </c>
      <c r="J4890" s="337" t="s">
        <v>36</v>
      </c>
      <c r="K4890" s="337" t="s">
        <v>19695</v>
      </c>
      <c r="L4890" s="337" t="s">
        <v>19695</v>
      </c>
      <c r="M4890" s="337" t="s">
        <v>19695</v>
      </c>
      <c r="N4890" s="337" t="s">
        <v>19695</v>
      </c>
      <c r="O4890" s="337" t="s">
        <v>19695</v>
      </c>
      <c r="P4890" s="337" t="s">
        <v>19695</v>
      </c>
      <c r="Q4890" s="337" t="s">
        <v>19695</v>
      </c>
      <c r="R4890" s="337" t="s">
        <v>18</v>
      </c>
      <c r="S4890" s="337" t="s">
        <v>78</v>
      </c>
      <c r="T4890" s="337" t="s">
        <v>1063</v>
      </c>
      <c r="U4890" s="337" t="s">
        <v>3428</v>
      </c>
      <c r="V4890" s="337">
        <v>8</v>
      </c>
      <c r="W4890" s="337" t="s">
        <v>19695</v>
      </c>
      <c r="X4890" s="337" t="s">
        <v>19695</v>
      </c>
      <c r="Y4890" s="337" t="s">
        <v>19695</v>
      </c>
      <c r="Z4890" s="337" t="s">
        <v>1753</v>
      </c>
      <c r="AA4890" s="337" t="s">
        <v>735</v>
      </c>
      <c r="AB4890" s="337" t="s">
        <v>718</v>
      </c>
      <c r="AC4890" s="337" t="s">
        <v>13530</v>
      </c>
    </row>
    <row r="4891" spans="1:29" ht="15.8" x14ac:dyDescent="0.25">
      <c r="A4891" s="337" t="s">
        <v>1723</v>
      </c>
      <c r="B4891" s="337" t="s">
        <v>3429</v>
      </c>
      <c r="C4891" s="337" t="s">
        <v>1821</v>
      </c>
      <c r="D4891" s="337" t="s">
        <v>449</v>
      </c>
      <c r="E4891" s="337" t="s">
        <v>2285</v>
      </c>
      <c r="F4891" s="338">
        <v>42625</v>
      </c>
      <c r="G4891" s="337" t="s">
        <v>344</v>
      </c>
      <c r="H4891" s="338">
        <v>42675</v>
      </c>
      <c r="I4891" s="337" t="s">
        <v>19695</v>
      </c>
      <c r="J4891" s="337" t="s">
        <v>36</v>
      </c>
      <c r="K4891" s="337" t="s">
        <v>19695</v>
      </c>
      <c r="L4891" s="337" t="s">
        <v>19695</v>
      </c>
      <c r="M4891" s="337" t="s">
        <v>19695</v>
      </c>
      <c r="N4891" s="337" t="s">
        <v>19695</v>
      </c>
      <c r="O4891" s="337" t="s">
        <v>19695</v>
      </c>
      <c r="P4891" s="337" t="s">
        <v>19695</v>
      </c>
      <c r="Q4891" s="337" t="s">
        <v>19695</v>
      </c>
      <c r="R4891" s="337" t="s">
        <v>18</v>
      </c>
      <c r="S4891" s="337" t="s">
        <v>78</v>
      </c>
      <c r="T4891" s="337" t="s">
        <v>3430</v>
      </c>
      <c r="U4891" s="337" t="s">
        <v>449</v>
      </c>
      <c r="V4891" s="337">
        <v>8</v>
      </c>
      <c r="W4891" s="337" t="s">
        <v>19695</v>
      </c>
      <c r="X4891" s="337" t="s">
        <v>19695</v>
      </c>
      <c r="Y4891" s="337" t="s">
        <v>19695</v>
      </c>
      <c r="Z4891" s="337" t="s">
        <v>1753</v>
      </c>
      <c r="AA4891" s="337" t="s">
        <v>735</v>
      </c>
      <c r="AB4891" s="337" t="s">
        <v>718</v>
      </c>
      <c r="AC4891" s="337" t="s">
        <v>13530</v>
      </c>
    </row>
    <row r="4892" spans="1:29" ht="15.8" x14ac:dyDescent="0.25">
      <c r="A4892" s="337" t="s">
        <v>1723</v>
      </c>
      <c r="B4892" s="337" t="s">
        <v>3444</v>
      </c>
      <c r="C4892" s="337" t="s">
        <v>1821</v>
      </c>
      <c r="D4892" s="337" t="s">
        <v>449</v>
      </c>
      <c r="E4892" s="337" t="s">
        <v>2285</v>
      </c>
      <c r="F4892" s="338">
        <v>42625</v>
      </c>
      <c r="G4892" s="337" t="s">
        <v>344</v>
      </c>
      <c r="H4892" s="338">
        <v>42675</v>
      </c>
      <c r="I4892" s="337" t="s">
        <v>19695</v>
      </c>
      <c r="J4892" s="337" t="s">
        <v>16</v>
      </c>
      <c r="K4892" s="337" t="s">
        <v>19695</v>
      </c>
      <c r="L4892" s="337" t="s">
        <v>19695</v>
      </c>
      <c r="M4892" s="337" t="s">
        <v>19695</v>
      </c>
      <c r="N4892" s="337" t="s">
        <v>19695</v>
      </c>
      <c r="O4892" s="337" t="s">
        <v>19695</v>
      </c>
      <c r="P4892" s="337" t="s">
        <v>19695</v>
      </c>
      <c r="Q4892" s="337" t="s">
        <v>19695</v>
      </c>
      <c r="R4892" s="337" t="s">
        <v>18</v>
      </c>
      <c r="S4892" s="337" t="s">
        <v>1038</v>
      </c>
      <c r="T4892" s="337" t="s">
        <v>1038</v>
      </c>
      <c r="U4892" s="337" t="s">
        <v>1064</v>
      </c>
      <c r="V4892" s="337">
        <v>8</v>
      </c>
      <c r="W4892" s="337" t="s">
        <v>19695</v>
      </c>
      <c r="X4892" s="337" t="s">
        <v>19695</v>
      </c>
      <c r="Y4892" s="337" t="s">
        <v>19695</v>
      </c>
      <c r="Z4892" s="337" t="s">
        <v>1753</v>
      </c>
      <c r="AA4892" s="337" t="s">
        <v>735</v>
      </c>
      <c r="AB4892" s="337" t="s">
        <v>718</v>
      </c>
      <c r="AC4892" s="337" t="s">
        <v>13530</v>
      </c>
    </row>
    <row r="4893" spans="1:29" ht="15.8" x14ac:dyDescent="0.25">
      <c r="A4893" s="337" t="s">
        <v>1723</v>
      </c>
      <c r="B4893" s="337" t="s">
        <v>3478</v>
      </c>
      <c r="C4893" s="337" t="s">
        <v>1821</v>
      </c>
      <c r="D4893" s="337" t="s">
        <v>449</v>
      </c>
      <c r="E4893" s="337" t="s">
        <v>2285</v>
      </c>
      <c r="F4893" s="338">
        <v>42625</v>
      </c>
      <c r="G4893" s="337" t="s">
        <v>344</v>
      </c>
      <c r="H4893" s="338">
        <v>42675</v>
      </c>
      <c r="I4893" s="337" t="s">
        <v>19695</v>
      </c>
      <c r="J4893" s="337" t="s">
        <v>16</v>
      </c>
      <c r="K4893" s="337" t="s">
        <v>19695</v>
      </c>
      <c r="L4893" s="337" t="s">
        <v>19695</v>
      </c>
      <c r="M4893" s="337" t="s">
        <v>19695</v>
      </c>
      <c r="N4893" s="337" t="s">
        <v>19695</v>
      </c>
      <c r="O4893" s="337" t="s">
        <v>19695</v>
      </c>
      <c r="P4893" s="337" t="s">
        <v>19695</v>
      </c>
      <c r="Q4893" s="337" t="s">
        <v>19695</v>
      </c>
      <c r="R4893" s="337" t="s">
        <v>45</v>
      </c>
      <c r="S4893" s="337" t="s">
        <v>80</v>
      </c>
      <c r="T4893" s="337" t="s">
        <v>3435</v>
      </c>
      <c r="U4893" s="337" t="s">
        <v>449</v>
      </c>
      <c r="V4893" s="337">
        <v>8</v>
      </c>
      <c r="W4893" s="337" t="s">
        <v>19695</v>
      </c>
      <c r="X4893" s="337" t="s">
        <v>19695</v>
      </c>
      <c r="Y4893" s="337" t="s">
        <v>19695</v>
      </c>
      <c r="Z4893" s="337" t="s">
        <v>1753</v>
      </c>
      <c r="AA4893" s="337" t="s">
        <v>717</v>
      </c>
      <c r="AB4893" s="337" t="s">
        <v>718</v>
      </c>
      <c r="AC4893" s="337" t="s">
        <v>13530</v>
      </c>
    </row>
    <row r="4894" spans="1:29" ht="15.8" x14ac:dyDescent="0.25">
      <c r="A4894" s="337" t="s">
        <v>1723</v>
      </c>
      <c r="B4894" s="337" t="s">
        <v>3514</v>
      </c>
      <c r="C4894" s="337" t="s">
        <v>1725</v>
      </c>
      <c r="D4894" s="337" t="s">
        <v>1726</v>
      </c>
      <c r="E4894" s="337" t="s">
        <v>2285</v>
      </c>
      <c r="F4894" s="338">
        <v>42625</v>
      </c>
      <c r="G4894" s="337" t="s">
        <v>344</v>
      </c>
      <c r="H4894" s="338">
        <v>42675</v>
      </c>
      <c r="I4894" s="337" t="s">
        <v>19695</v>
      </c>
      <c r="J4894" s="337" t="s">
        <v>16</v>
      </c>
      <c r="K4894" s="337" t="s">
        <v>19695</v>
      </c>
      <c r="L4894" s="337" t="s">
        <v>19695</v>
      </c>
      <c r="M4894" s="337" t="s">
        <v>19695</v>
      </c>
      <c r="N4894" s="337" t="s">
        <v>19695</v>
      </c>
      <c r="O4894" s="337" t="s">
        <v>19695</v>
      </c>
      <c r="P4894" s="337" t="s">
        <v>19695</v>
      </c>
      <c r="Q4894" s="337" t="s">
        <v>19695</v>
      </c>
      <c r="R4894" s="337" t="s">
        <v>56</v>
      </c>
      <c r="S4894" s="337" t="s">
        <v>57</v>
      </c>
      <c r="T4894" s="337" t="s">
        <v>3515</v>
      </c>
      <c r="U4894" s="337" t="s">
        <v>3516</v>
      </c>
      <c r="V4894" s="337">
        <v>8</v>
      </c>
      <c r="W4894" s="337" t="s">
        <v>19695</v>
      </c>
      <c r="X4894" s="337" t="s">
        <v>19695</v>
      </c>
      <c r="Y4894" s="337" t="s">
        <v>19695</v>
      </c>
      <c r="Z4894" s="337" t="s">
        <v>1753</v>
      </c>
      <c r="AA4894" s="337" t="s">
        <v>735</v>
      </c>
      <c r="AB4894" s="337" t="s">
        <v>718</v>
      </c>
      <c r="AC4894" s="337" t="s">
        <v>13530</v>
      </c>
    </row>
    <row r="4895" spans="1:29" ht="15.8" x14ac:dyDescent="0.25">
      <c r="A4895" s="337" t="s">
        <v>1723</v>
      </c>
      <c r="B4895" s="337" t="s">
        <v>1414</v>
      </c>
      <c r="C4895" s="337" t="s">
        <v>1821</v>
      </c>
      <c r="D4895" s="337" t="s">
        <v>449</v>
      </c>
      <c r="E4895" s="337" t="s">
        <v>2285</v>
      </c>
      <c r="F4895" s="338">
        <v>42625</v>
      </c>
      <c r="G4895" s="337" t="s">
        <v>344</v>
      </c>
      <c r="H4895" s="338">
        <v>42675</v>
      </c>
      <c r="I4895" s="337" t="s">
        <v>19695</v>
      </c>
      <c r="J4895" s="337" t="s">
        <v>36</v>
      </c>
      <c r="K4895" s="337" t="s">
        <v>19695</v>
      </c>
      <c r="L4895" s="337" t="s">
        <v>19695</v>
      </c>
      <c r="M4895" s="337" t="s">
        <v>19695</v>
      </c>
      <c r="N4895" s="337" t="s">
        <v>19695</v>
      </c>
      <c r="O4895" s="337" t="s">
        <v>19695</v>
      </c>
      <c r="P4895" s="337" t="s">
        <v>19695</v>
      </c>
      <c r="Q4895" s="337" t="s">
        <v>19695</v>
      </c>
      <c r="R4895" s="337" t="s">
        <v>56</v>
      </c>
      <c r="S4895" s="337" t="s">
        <v>57</v>
      </c>
      <c r="T4895" s="337" t="s">
        <v>1415</v>
      </c>
      <c r="U4895" s="337" t="s">
        <v>3574</v>
      </c>
      <c r="V4895" s="337">
        <v>8</v>
      </c>
      <c r="W4895" s="337" t="s">
        <v>19695</v>
      </c>
      <c r="X4895" s="337" t="s">
        <v>19695</v>
      </c>
      <c r="Y4895" s="337" t="s">
        <v>19695</v>
      </c>
      <c r="Z4895" s="337" t="s">
        <v>1753</v>
      </c>
      <c r="AA4895" s="337" t="s">
        <v>735</v>
      </c>
      <c r="AB4895" s="337" t="s">
        <v>718</v>
      </c>
      <c r="AC4895" s="337" t="s">
        <v>13530</v>
      </c>
    </row>
    <row r="4896" spans="1:29" ht="15.8" x14ac:dyDescent="0.25">
      <c r="A4896" s="337" t="s">
        <v>1723</v>
      </c>
      <c r="B4896" s="337" t="s">
        <v>2788</v>
      </c>
      <c r="C4896" s="337" t="s">
        <v>1725</v>
      </c>
      <c r="D4896" s="337" t="s">
        <v>1730</v>
      </c>
      <c r="E4896" s="337" t="s">
        <v>2285</v>
      </c>
      <c r="F4896" s="338">
        <v>42625</v>
      </c>
      <c r="G4896" s="337" t="s">
        <v>344</v>
      </c>
      <c r="H4896" s="338">
        <v>42675</v>
      </c>
      <c r="I4896" s="337" t="s">
        <v>19695</v>
      </c>
      <c r="J4896" s="337" t="s">
        <v>36</v>
      </c>
      <c r="K4896" s="337" t="s">
        <v>19695</v>
      </c>
      <c r="L4896" s="337" t="s">
        <v>19695</v>
      </c>
      <c r="M4896" s="337" t="s">
        <v>19695</v>
      </c>
      <c r="N4896" s="337" t="s">
        <v>19695</v>
      </c>
      <c r="O4896" s="337" t="s">
        <v>19695</v>
      </c>
      <c r="P4896" s="337" t="s">
        <v>19695</v>
      </c>
      <c r="Q4896" s="337" t="s">
        <v>19695</v>
      </c>
      <c r="R4896" s="337" t="s">
        <v>45</v>
      </c>
      <c r="S4896" s="337" t="s">
        <v>80</v>
      </c>
      <c r="T4896" s="337" t="s">
        <v>2729</v>
      </c>
      <c r="U4896" s="337" t="s">
        <v>449</v>
      </c>
      <c r="V4896" s="337">
        <v>10</v>
      </c>
      <c r="W4896" s="337" t="s">
        <v>19695</v>
      </c>
      <c r="X4896" s="337" t="s">
        <v>19695</v>
      </c>
      <c r="Y4896" s="337" t="s">
        <v>19695</v>
      </c>
      <c r="Z4896" s="337" t="s">
        <v>1753</v>
      </c>
      <c r="AA4896" s="337" t="s">
        <v>717</v>
      </c>
      <c r="AB4896" s="337" t="s">
        <v>718</v>
      </c>
      <c r="AC4896" s="337" t="s">
        <v>13530</v>
      </c>
    </row>
    <row r="4897" spans="1:29" ht="15.8" x14ac:dyDescent="0.25">
      <c r="A4897" s="337" t="s">
        <v>1723</v>
      </c>
      <c r="B4897" s="337" t="s">
        <v>2828</v>
      </c>
      <c r="C4897" s="337" t="s">
        <v>1821</v>
      </c>
      <c r="D4897" s="337" t="s">
        <v>449</v>
      </c>
      <c r="E4897" s="337" t="s">
        <v>2285</v>
      </c>
      <c r="F4897" s="338">
        <v>42625</v>
      </c>
      <c r="G4897" s="337" t="s">
        <v>344</v>
      </c>
      <c r="H4897" s="338">
        <v>42675</v>
      </c>
      <c r="I4897" s="337" t="s">
        <v>19695</v>
      </c>
      <c r="J4897" s="337" t="s">
        <v>36</v>
      </c>
      <c r="K4897" s="337" t="s">
        <v>19695</v>
      </c>
      <c r="L4897" s="337" t="s">
        <v>19695</v>
      </c>
      <c r="M4897" s="337" t="s">
        <v>19695</v>
      </c>
      <c r="N4897" s="337" t="s">
        <v>19695</v>
      </c>
      <c r="O4897" s="337" t="s">
        <v>19695</v>
      </c>
      <c r="P4897" s="337" t="s">
        <v>19695</v>
      </c>
      <c r="Q4897" s="337" t="s">
        <v>19695</v>
      </c>
      <c r="R4897" s="337" t="s">
        <v>70</v>
      </c>
      <c r="S4897" s="337" t="s">
        <v>141</v>
      </c>
      <c r="T4897" s="337" t="s">
        <v>2829</v>
      </c>
      <c r="U4897" s="337" t="s">
        <v>2830</v>
      </c>
      <c r="V4897" s="337">
        <v>12</v>
      </c>
      <c r="W4897" s="337" t="s">
        <v>19695</v>
      </c>
      <c r="X4897" s="337" t="s">
        <v>19695</v>
      </c>
      <c r="Y4897" s="337" t="s">
        <v>19695</v>
      </c>
      <c r="Z4897" s="337" t="s">
        <v>1753</v>
      </c>
      <c r="AA4897" s="337" t="s">
        <v>735</v>
      </c>
      <c r="AB4897" s="337" t="s">
        <v>718</v>
      </c>
      <c r="AC4897" s="337" t="s">
        <v>13530</v>
      </c>
    </row>
    <row r="4898" spans="1:29" ht="15.8" x14ac:dyDescent="0.25">
      <c r="A4898" s="337" t="s">
        <v>1723</v>
      </c>
      <c r="B4898" s="337" t="s">
        <v>1570</v>
      </c>
      <c r="C4898" s="337" t="s">
        <v>1821</v>
      </c>
      <c r="D4898" s="337" t="s">
        <v>449</v>
      </c>
      <c r="E4898" s="337" t="s">
        <v>2285</v>
      </c>
      <c r="F4898" s="338">
        <v>42625</v>
      </c>
      <c r="G4898" s="337" t="s">
        <v>344</v>
      </c>
      <c r="H4898" s="338">
        <v>42675</v>
      </c>
      <c r="I4898" s="337" t="s">
        <v>19695</v>
      </c>
      <c r="J4898" s="337" t="s">
        <v>36</v>
      </c>
      <c r="K4898" s="337" t="s">
        <v>19695</v>
      </c>
      <c r="L4898" s="337" t="s">
        <v>19695</v>
      </c>
      <c r="M4898" s="337" t="s">
        <v>19695</v>
      </c>
      <c r="N4898" s="337" t="s">
        <v>19695</v>
      </c>
      <c r="O4898" s="337" t="s">
        <v>19695</v>
      </c>
      <c r="P4898" s="337" t="s">
        <v>19695</v>
      </c>
      <c r="Q4898" s="337" t="s">
        <v>19695</v>
      </c>
      <c r="R4898" s="337" t="s">
        <v>1225</v>
      </c>
      <c r="S4898" s="337" t="s">
        <v>100</v>
      </c>
      <c r="T4898" s="337" t="s">
        <v>426</v>
      </c>
      <c r="U4898" s="337" t="s">
        <v>425</v>
      </c>
      <c r="V4898" s="337">
        <v>8</v>
      </c>
      <c r="W4898" s="337" t="s">
        <v>19695</v>
      </c>
      <c r="X4898" s="337" t="s">
        <v>19695</v>
      </c>
      <c r="Y4898" s="337" t="s">
        <v>19695</v>
      </c>
      <c r="Z4898" s="337" t="s">
        <v>1753</v>
      </c>
      <c r="AA4898" s="337" t="s">
        <v>717</v>
      </c>
      <c r="AB4898" s="337" t="s">
        <v>718</v>
      </c>
      <c r="AC4898" s="337" t="s">
        <v>15387</v>
      </c>
    </row>
    <row r="4899" spans="1:29" ht="15.8" x14ac:dyDescent="0.25">
      <c r="A4899" s="337" t="s">
        <v>1723</v>
      </c>
      <c r="B4899" s="337" t="s">
        <v>5873</v>
      </c>
      <c r="C4899" s="337" t="s">
        <v>1821</v>
      </c>
      <c r="D4899" s="337" t="s">
        <v>449</v>
      </c>
      <c r="E4899" s="337" t="s">
        <v>2285</v>
      </c>
      <c r="F4899" s="338">
        <v>42625</v>
      </c>
      <c r="G4899" s="337" t="s">
        <v>344</v>
      </c>
      <c r="H4899" s="338">
        <v>42675</v>
      </c>
      <c r="I4899" s="337" t="s">
        <v>19695</v>
      </c>
      <c r="J4899" s="337" t="s">
        <v>36</v>
      </c>
      <c r="K4899" s="337" t="s">
        <v>19695</v>
      </c>
      <c r="L4899" s="337" t="s">
        <v>19695</v>
      </c>
      <c r="M4899" s="337" t="s">
        <v>19695</v>
      </c>
      <c r="N4899" s="337" t="s">
        <v>19695</v>
      </c>
      <c r="O4899" s="337" t="s">
        <v>19695</v>
      </c>
      <c r="P4899" s="337" t="s">
        <v>19695</v>
      </c>
      <c r="Q4899" s="337" t="s">
        <v>19695</v>
      </c>
      <c r="R4899" s="337" t="s">
        <v>45</v>
      </c>
      <c r="S4899" s="337" t="s">
        <v>80</v>
      </c>
      <c r="T4899" s="337" t="s">
        <v>2895</v>
      </c>
      <c r="U4899" s="337" t="s">
        <v>2729</v>
      </c>
      <c r="V4899" s="337">
        <v>8</v>
      </c>
      <c r="W4899" s="337" t="s">
        <v>19695</v>
      </c>
      <c r="X4899" s="337" t="s">
        <v>19695</v>
      </c>
      <c r="Y4899" s="337" t="s">
        <v>19695</v>
      </c>
      <c r="Z4899" s="337" t="s">
        <v>1753</v>
      </c>
      <c r="AA4899" s="337" t="s">
        <v>717</v>
      </c>
      <c r="AB4899" s="337" t="s">
        <v>718</v>
      </c>
      <c r="AC4899" s="337" t="s">
        <v>13648</v>
      </c>
    </row>
    <row r="4900" spans="1:29" ht="15.8" x14ac:dyDescent="0.25">
      <c r="A4900" s="337" t="s">
        <v>1723</v>
      </c>
      <c r="B4900" s="337" t="s">
        <v>4119</v>
      </c>
      <c r="C4900" s="337" t="s">
        <v>1821</v>
      </c>
      <c r="D4900" s="337" t="s">
        <v>449</v>
      </c>
      <c r="E4900" s="337" t="s">
        <v>2285</v>
      </c>
      <c r="F4900" s="338">
        <v>42625</v>
      </c>
      <c r="G4900" s="337" t="s">
        <v>344</v>
      </c>
      <c r="H4900" s="338">
        <v>42675</v>
      </c>
      <c r="I4900" s="337" t="s">
        <v>19695</v>
      </c>
      <c r="J4900" s="337" t="s">
        <v>36</v>
      </c>
      <c r="K4900" s="337" t="s">
        <v>19695</v>
      </c>
      <c r="L4900" s="337" t="s">
        <v>19695</v>
      </c>
      <c r="M4900" s="337" t="s">
        <v>19695</v>
      </c>
      <c r="N4900" s="337" t="s">
        <v>19695</v>
      </c>
      <c r="O4900" s="337" t="s">
        <v>19695</v>
      </c>
      <c r="P4900" s="337" t="s">
        <v>19695</v>
      </c>
      <c r="Q4900" s="337" t="s">
        <v>19695</v>
      </c>
      <c r="R4900" s="337" t="s">
        <v>45</v>
      </c>
      <c r="S4900" s="337" t="s">
        <v>80</v>
      </c>
      <c r="T4900" s="337" t="s">
        <v>1148</v>
      </c>
      <c r="U4900" s="337" t="s">
        <v>4120</v>
      </c>
      <c r="V4900" s="337">
        <v>10</v>
      </c>
      <c r="W4900" s="337" t="s">
        <v>19695</v>
      </c>
      <c r="X4900" s="337" t="s">
        <v>19695</v>
      </c>
      <c r="Y4900" s="337" t="s">
        <v>19695</v>
      </c>
      <c r="Z4900" s="337" t="s">
        <v>1753</v>
      </c>
      <c r="AA4900" s="337" t="s">
        <v>717</v>
      </c>
      <c r="AB4900" s="337" t="s">
        <v>718</v>
      </c>
      <c r="AC4900" s="337" t="s">
        <v>15397</v>
      </c>
    </row>
    <row r="4901" spans="1:29" ht="15.8" x14ac:dyDescent="0.25">
      <c r="A4901" s="337" t="s">
        <v>1723</v>
      </c>
      <c r="B4901" s="337" t="s">
        <v>5518</v>
      </c>
      <c r="C4901" s="337" t="s">
        <v>1725</v>
      </c>
      <c r="D4901" s="337" t="s">
        <v>1726</v>
      </c>
      <c r="E4901" s="337" t="s">
        <v>2285</v>
      </c>
      <c r="F4901" s="338">
        <v>42625</v>
      </c>
      <c r="G4901" s="337" t="s">
        <v>344</v>
      </c>
      <c r="H4901" s="338">
        <v>42675</v>
      </c>
      <c r="I4901" s="337" t="s">
        <v>19695</v>
      </c>
      <c r="J4901" s="337" t="s">
        <v>36</v>
      </c>
      <c r="K4901" s="337" t="s">
        <v>19695</v>
      </c>
      <c r="L4901" s="337" t="s">
        <v>19695</v>
      </c>
      <c r="M4901" s="337" t="s">
        <v>19695</v>
      </c>
      <c r="N4901" s="337" t="s">
        <v>19695</v>
      </c>
      <c r="O4901" s="337" t="s">
        <v>19695</v>
      </c>
      <c r="P4901" s="337" t="s">
        <v>19695</v>
      </c>
      <c r="Q4901" s="337" t="s">
        <v>19695</v>
      </c>
      <c r="R4901" s="337" t="s">
        <v>98</v>
      </c>
      <c r="S4901" s="337" t="s">
        <v>124</v>
      </c>
      <c r="T4901" s="337" t="s">
        <v>1887</v>
      </c>
      <c r="U4901" s="337" t="s">
        <v>5519</v>
      </c>
      <c r="V4901" s="337">
        <v>8</v>
      </c>
      <c r="W4901" s="337" t="s">
        <v>19695</v>
      </c>
      <c r="X4901" s="337" t="s">
        <v>19695</v>
      </c>
      <c r="Y4901" s="337" t="s">
        <v>19695</v>
      </c>
      <c r="Z4901" s="337" t="s">
        <v>1753</v>
      </c>
      <c r="AA4901" s="337" t="s">
        <v>735</v>
      </c>
      <c r="AB4901" s="337" t="s">
        <v>718</v>
      </c>
      <c r="AC4901" s="337" t="s">
        <v>15426</v>
      </c>
    </row>
    <row r="4902" spans="1:29" ht="15.8" x14ac:dyDescent="0.25">
      <c r="A4902" s="337" t="s">
        <v>1723</v>
      </c>
      <c r="B4902" s="337" t="s">
        <v>5529</v>
      </c>
      <c r="C4902" s="337" t="s">
        <v>1821</v>
      </c>
      <c r="D4902" s="337" t="s">
        <v>449</v>
      </c>
      <c r="E4902" s="337" t="s">
        <v>2285</v>
      </c>
      <c r="F4902" s="338">
        <v>42625</v>
      </c>
      <c r="G4902" s="337" t="s">
        <v>344</v>
      </c>
      <c r="H4902" s="338">
        <v>42675</v>
      </c>
      <c r="I4902" s="337" t="s">
        <v>19695</v>
      </c>
      <c r="J4902" s="337" t="s">
        <v>36</v>
      </c>
      <c r="K4902" s="337" t="s">
        <v>19695</v>
      </c>
      <c r="L4902" s="337" t="s">
        <v>19695</v>
      </c>
      <c r="M4902" s="337" t="s">
        <v>19695</v>
      </c>
      <c r="N4902" s="337" t="s">
        <v>19695</v>
      </c>
      <c r="O4902" s="337" t="s">
        <v>19695</v>
      </c>
      <c r="P4902" s="337" t="s">
        <v>19695</v>
      </c>
      <c r="Q4902" s="337" t="s">
        <v>19695</v>
      </c>
      <c r="R4902" s="337" t="s">
        <v>56</v>
      </c>
      <c r="S4902" s="337" t="s">
        <v>2556</v>
      </c>
      <c r="T4902" s="337" t="s">
        <v>2557</v>
      </c>
      <c r="U4902" s="337" t="s">
        <v>983</v>
      </c>
      <c r="V4902" s="337">
        <v>8</v>
      </c>
      <c r="W4902" s="337" t="s">
        <v>19695</v>
      </c>
      <c r="X4902" s="337" t="s">
        <v>19695</v>
      </c>
      <c r="Y4902" s="337" t="s">
        <v>19695</v>
      </c>
      <c r="Z4902" s="337" t="s">
        <v>1753</v>
      </c>
      <c r="AA4902" s="337" t="s">
        <v>735</v>
      </c>
      <c r="AB4902" s="337" t="s">
        <v>718</v>
      </c>
      <c r="AC4902" s="337" t="s">
        <v>13740</v>
      </c>
    </row>
    <row r="4903" spans="1:29" ht="15.8" x14ac:dyDescent="0.25">
      <c r="A4903" s="337" t="s">
        <v>1723</v>
      </c>
      <c r="B4903" s="337" t="s">
        <v>2286</v>
      </c>
      <c r="C4903" s="337" t="s">
        <v>1821</v>
      </c>
      <c r="D4903" s="337" t="s">
        <v>449</v>
      </c>
      <c r="E4903" s="337" t="s">
        <v>1920</v>
      </c>
      <c r="F4903" s="338">
        <v>42624</v>
      </c>
      <c r="G4903" s="337" t="s">
        <v>1921</v>
      </c>
      <c r="H4903" s="338">
        <v>42674</v>
      </c>
      <c r="I4903" s="337" t="s">
        <v>19695</v>
      </c>
      <c r="J4903" s="337" t="s">
        <v>16</v>
      </c>
      <c r="K4903" s="337" t="s">
        <v>19695</v>
      </c>
      <c r="L4903" s="337" t="s">
        <v>19695</v>
      </c>
      <c r="M4903" s="337" t="s">
        <v>19695</v>
      </c>
      <c r="N4903" s="337" t="s">
        <v>19695</v>
      </c>
      <c r="O4903" s="337" t="s">
        <v>19695</v>
      </c>
      <c r="P4903" s="337" t="s">
        <v>19695</v>
      </c>
      <c r="Q4903" s="337" t="s">
        <v>19695</v>
      </c>
      <c r="R4903" s="337" t="s">
        <v>15</v>
      </c>
      <c r="S4903" s="337" t="s">
        <v>1529</v>
      </c>
      <c r="T4903" s="337" t="s">
        <v>1530</v>
      </c>
      <c r="U4903" s="337" t="s">
        <v>2137</v>
      </c>
      <c r="V4903" s="337">
        <v>6</v>
      </c>
      <c r="W4903" s="337" t="s">
        <v>19695</v>
      </c>
      <c r="X4903" s="337" t="s">
        <v>19695</v>
      </c>
      <c r="Y4903" s="337" t="s">
        <v>19695</v>
      </c>
      <c r="Z4903" s="337" t="s">
        <v>1728</v>
      </c>
      <c r="AA4903" s="337" t="s">
        <v>735</v>
      </c>
      <c r="AB4903" s="337" t="s">
        <v>718</v>
      </c>
      <c r="AC4903" s="337" t="s">
        <v>13530</v>
      </c>
    </row>
    <row r="4904" spans="1:29" ht="15.8" x14ac:dyDescent="0.25">
      <c r="A4904" s="337" t="s">
        <v>1723</v>
      </c>
      <c r="B4904" s="337" t="s">
        <v>1919</v>
      </c>
      <c r="C4904" s="337" t="s">
        <v>1821</v>
      </c>
      <c r="D4904" s="337" t="s">
        <v>449</v>
      </c>
      <c r="E4904" s="337" t="s">
        <v>1920</v>
      </c>
      <c r="F4904" s="338">
        <v>42624</v>
      </c>
      <c r="G4904" s="337" t="s">
        <v>1921</v>
      </c>
      <c r="H4904" s="338">
        <v>42674</v>
      </c>
      <c r="I4904" s="337" t="s">
        <v>19695</v>
      </c>
      <c r="J4904" s="337" t="s">
        <v>36</v>
      </c>
      <c r="K4904" s="337" t="s">
        <v>19695</v>
      </c>
      <c r="L4904" s="337" t="s">
        <v>19695</v>
      </c>
      <c r="M4904" s="337" t="s">
        <v>19695</v>
      </c>
      <c r="N4904" s="337" t="s">
        <v>19695</v>
      </c>
      <c r="O4904" s="337" t="s">
        <v>19695</v>
      </c>
      <c r="P4904" s="337" t="s">
        <v>19695</v>
      </c>
      <c r="Q4904" s="337" t="s">
        <v>19695</v>
      </c>
      <c r="R4904" s="337" t="s">
        <v>98</v>
      </c>
      <c r="S4904" s="337" t="s">
        <v>406</v>
      </c>
      <c r="T4904" s="337" t="s">
        <v>1922</v>
      </c>
      <c r="U4904" s="337" t="s">
        <v>1923</v>
      </c>
      <c r="V4904" s="337">
        <v>10</v>
      </c>
      <c r="W4904" s="337" t="s">
        <v>19695</v>
      </c>
      <c r="X4904" s="337" t="s">
        <v>19695</v>
      </c>
      <c r="Y4904" s="337" t="s">
        <v>19695</v>
      </c>
      <c r="Z4904" s="337" t="s">
        <v>1753</v>
      </c>
      <c r="AA4904" s="337" t="s">
        <v>735</v>
      </c>
      <c r="AB4904" s="337" t="s">
        <v>718</v>
      </c>
      <c r="AC4904" s="337" t="s">
        <v>13673</v>
      </c>
    </row>
    <row r="4905" spans="1:29" ht="15.8" x14ac:dyDescent="0.25">
      <c r="A4905" s="337" t="s">
        <v>1723</v>
      </c>
      <c r="B4905" s="337" t="s">
        <v>3671</v>
      </c>
      <c r="C4905" s="337" t="s">
        <v>1725</v>
      </c>
      <c r="D4905" s="337" t="s">
        <v>1873</v>
      </c>
      <c r="E4905" s="337" t="s">
        <v>3341</v>
      </c>
      <c r="F4905" s="338">
        <v>42623</v>
      </c>
      <c r="G4905" s="337" t="s">
        <v>3672</v>
      </c>
      <c r="H4905" s="338">
        <v>42673</v>
      </c>
      <c r="I4905" s="337" t="s">
        <v>19695</v>
      </c>
      <c r="J4905" s="337" t="s">
        <v>16</v>
      </c>
      <c r="K4905" s="337" t="s">
        <v>19695</v>
      </c>
      <c r="L4905" s="337" t="s">
        <v>19695</v>
      </c>
      <c r="M4905" s="337" t="s">
        <v>19695</v>
      </c>
      <c r="N4905" s="337" t="s">
        <v>19695</v>
      </c>
      <c r="O4905" s="337" t="s">
        <v>19695</v>
      </c>
      <c r="P4905" s="337" t="s">
        <v>19695</v>
      </c>
      <c r="Q4905" s="337" t="s">
        <v>19695</v>
      </c>
      <c r="R4905" s="337" t="s">
        <v>112</v>
      </c>
      <c r="S4905" s="337" t="s">
        <v>1576</v>
      </c>
      <c r="T4905" s="337" t="s">
        <v>115</v>
      </c>
      <c r="U4905" s="337" t="s">
        <v>449</v>
      </c>
      <c r="V4905" s="337">
        <v>16</v>
      </c>
      <c r="W4905" s="337" t="s">
        <v>19695</v>
      </c>
      <c r="X4905" s="337" t="s">
        <v>19695</v>
      </c>
      <c r="Y4905" s="337" t="s">
        <v>19695</v>
      </c>
      <c r="Z4905" s="337" t="s">
        <v>1728</v>
      </c>
      <c r="AA4905" s="337" t="s">
        <v>735</v>
      </c>
      <c r="AB4905" s="337" t="s">
        <v>718</v>
      </c>
      <c r="AC4905" s="337" t="s">
        <v>13530</v>
      </c>
    </row>
    <row r="4906" spans="1:29" ht="15.8" x14ac:dyDescent="0.25">
      <c r="A4906" s="337" t="s">
        <v>1723</v>
      </c>
      <c r="B4906" s="337" t="s">
        <v>3526</v>
      </c>
      <c r="C4906" s="337" t="s">
        <v>1725</v>
      </c>
      <c r="D4906" s="337" t="s">
        <v>1873</v>
      </c>
      <c r="E4906" s="337" t="s">
        <v>3527</v>
      </c>
      <c r="F4906" s="338">
        <v>42622</v>
      </c>
      <c r="G4906" s="337" t="s">
        <v>3528</v>
      </c>
      <c r="H4906" s="338">
        <v>42672</v>
      </c>
      <c r="I4906" s="337" t="s">
        <v>19695</v>
      </c>
      <c r="J4906" s="337" t="s">
        <v>36</v>
      </c>
      <c r="K4906" s="337" t="s">
        <v>19695</v>
      </c>
      <c r="L4906" s="337" t="s">
        <v>19695</v>
      </c>
      <c r="M4906" s="337" t="s">
        <v>19695</v>
      </c>
      <c r="N4906" s="337" t="s">
        <v>19695</v>
      </c>
      <c r="O4906" s="337" t="s">
        <v>19695</v>
      </c>
      <c r="P4906" s="337" t="s">
        <v>19695</v>
      </c>
      <c r="Q4906" s="337" t="s">
        <v>19695</v>
      </c>
      <c r="R4906" s="337" t="s">
        <v>18</v>
      </c>
      <c r="S4906" s="337" t="s">
        <v>1050</v>
      </c>
      <c r="T4906" s="337" t="s">
        <v>1050</v>
      </c>
      <c r="U4906" s="337" t="s">
        <v>3529</v>
      </c>
      <c r="V4906" s="337">
        <v>12</v>
      </c>
      <c r="W4906" s="337" t="s">
        <v>19695</v>
      </c>
      <c r="X4906" s="337" t="s">
        <v>19695</v>
      </c>
      <c r="Y4906" s="337" t="s">
        <v>19695</v>
      </c>
      <c r="Z4906" s="337" t="s">
        <v>1728</v>
      </c>
      <c r="AA4906" s="337" t="s">
        <v>735</v>
      </c>
      <c r="AB4906" s="337" t="s">
        <v>718</v>
      </c>
      <c r="AC4906" s="337" t="s">
        <v>13530</v>
      </c>
    </row>
    <row r="4907" spans="1:29" ht="15.8" x14ac:dyDescent="0.25">
      <c r="A4907" s="337" t="s">
        <v>1723</v>
      </c>
      <c r="B4907" s="337" t="s">
        <v>6859</v>
      </c>
      <c r="C4907" s="337" t="s">
        <v>1821</v>
      </c>
      <c r="D4907" s="337" t="s">
        <v>449</v>
      </c>
      <c r="E4907" s="337" t="s">
        <v>1343</v>
      </c>
      <c r="F4907" s="338">
        <v>42644</v>
      </c>
      <c r="G4907" s="337" t="s">
        <v>3528</v>
      </c>
      <c r="H4907" s="338">
        <v>42672</v>
      </c>
      <c r="I4907" s="337" t="s">
        <v>19695</v>
      </c>
      <c r="J4907" s="337" t="s">
        <v>36</v>
      </c>
      <c r="K4907" s="337" t="s">
        <v>19695</v>
      </c>
      <c r="L4907" s="337" t="s">
        <v>19695</v>
      </c>
      <c r="M4907" s="337" t="s">
        <v>19695</v>
      </c>
      <c r="N4907" s="337" t="s">
        <v>19695</v>
      </c>
      <c r="O4907" s="337" t="s">
        <v>19695</v>
      </c>
      <c r="P4907" s="337" t="s">
        <v>19695</v>
      </c>
      <c r="Q4907" s="337" t="s">
        <v>19695</v>
      </c>
      <c r="R4907" s="337" t="s">
        <v>56</v>
      </c>
      <c r="S4907" s="337" t="s">
        <v>79</v>
      </c>
      <c r="T4907" s="337" t="s">
        <v>79</v>
      </c>
      <c r="U4907" s="337" t="s">
        <v>90</v>
      </c>
      <c r="V4907" s="337">
        <v>6</v>
      </c>
      <c r="W4907" s="337" t="s">
        <v>19695</v>
      </c>
      <c r="X4907" s="337" t="s">
        <v>19695</v>
      </c>
      <c r="Y4907" s="337" t="s">
        <v>19695</v>
      </c>
      <c r="Z4907" s="337" t="s">
        <v>1728</v>
      </c>
      <c r="AA4907" s="337" t="s">
        <v>735</v>
      </c>
      <c r="AB4907" s="337" t="s">
        <v>718</v>
      </c>
      <c r="AC4907" s="337" t="s">
        <v>13540</v>
      </c>
    </row>
    <row r="4908" spans="1:29" ht="15.8" x14ac:dyDescent="0.25">
      <c r="A4908" s="337" t="s">
        <v>1723</v>
      </c>
      <c r="B4908" s="337" t="s">
        <v>6247</v>
      </c>
      <c r="C4908" s="337" t="s">
        <v>1725</v>
      </c>
      <c r="D4908" s="337" t="s">
        <v>13527</v>
      </c>
      <c r="E4908" s="337" t="s">
        <v>3487</v>
      </c>
      <c r="F4908" s="338">
        <v>42642</v>
      </c>
      <c r="G4908" s="337" t="s">
        <v>3528</v>
      </c>
      <c r="H4908" s="338">
        <v>42672</v>
      </c>
      <c r="I4908" s="337" t="s">
        <v>19695</v>
      </c>
      <c r="J4908" s="337" t="s">
        <v>36</v>
      </c>
      <c r="K4908" s="337" t="s">
        <v>19695</v>
      </c>
      <c r="L4908" s="337" t="s">
        <v>19695</v>
      </c>
      <c r="M4908" s="337" t="s">
        <v>19695</v>
      </c>
      <c r="N4908" s="337" t="s">
        <v>19695</v>
      </c>
      <c r="O4908" s="337" t="s">
        <v>19695</v>
      </c>
      <c r="P4908" s="337" t="s">
        <v>19695</v>
      </c>
      <c r="Q4908" s="337" t="s">
        <v>19695</v>
      </c>
      <c r="R4908" s="337" t="s">
        <v>56</v>
      </c>
      <c r="S4908" s="337" t="s">
        <v>79</v>
      </c>
      <c r="T4908" s="337" t="s">
        <v>79</v>
      </c>
      <c r="U4908" s="337" t="s">
        <v>90</v>
      </c>
      <c r="V4908" s="337">
        <v>6</v>
      </c>
      <c r="W4908" s="337" t="s">
        <v>19695</v>
      </c>
      <c r="X4908" s="337" t="s">
        <v>19695</v>
      </c>
      <c r="Y4908" s="337" t="s">
        <v>19695</v>
      </c>
      <c r="Z4908" s="337" t="s">
        <v>1728</v>
      </c>
      <c r="AA4908" s="337" t="s">
        <v>735</v>
      </c>
      <c r="AB4908" s="337" t="s">
        <v>718</v>
      </c>
      <c r="AC4908" s="337" t="s">
        <v>13540</v>
      </c>
    </row>
    <row r="4909" spans="1:29" ht="15.8" x14ac:dyDescent="0.25">
      <c r="A4909" s="337" t="s">
        <v>1723</v>
      </c>
      <c r="B4909" s="337" t="s">
        <v>3614</v>
      </c>
      <c r="C4909" s="337" t="s">
        <v>1725</v>
      </c>
      <c r="D4909" s="337" t="s">
        <v>13527</v>
      </c>
      <c r="E4909" s="337" t="s">
        <v>3439</v>
      </c>
      <c r="F4909" s="338">
        <v>42619</v>
      </c>
      <c r="G4909" s="337" t="s">
        <v>3286</v>
      </c>
      <c r="H4909" s="338">
        <v>42669</v>
      </c>
      <c r="I4909" s="337" t="s">
        <v>19695</v>
      </c>
      <c r="J4909" s="337" t="s">
        <v>36</v>
      </c>
      <c r="K4909" s="337" t="s">
        <v>19695</v>
      </c>
      <c r="L4909" s="337" t="s">
        <v>19695</v>
      </c>
      <c r="M4909" s="337" t="s">
        <v>19695</v>
      </c>
      <c r="N4909" s="337" t="s">
        <v>19695</v>
      </c>
      <c r="O4909" s="337" t="s">
        <v>19695</v>
      </c>
      <c r="P4909" s="337" t="s">
        <v>19695</v>
      </c>
      <c r="Q4909" s="337" t="s">
        <v>19695</v>
      </c>
      <c r="R4909" s="337" t="s">
        <v>1220</v>
      </c>
      <c r="S4909" s="337" t="s">
        <v>108</v>
      </c>
      <c r="T4909" s="337" t="s">
        <v>1560</v>
      </c>
      <c r="U4909" s="337" t="s">
        <v>3615</v>
      </c>
      <c r="V4909" s="337">
        <v>8</v>
      </c>
      <c r="W4909" s="337" t="s">
        <v>19695</v>
      </c>
      <c r="X4909" s="337" t="s">
        <v>19695</v>
      </c>
      <c r="Y4909" s="337" t="s">
        <v>19695</v>
      </c>
      <c r="Z4909" s="337" t="s">
        <v>1728</v>
      </c>
      <c r="AA4909" s="337" t="s">
        <v>735</v>
      </c>
      <c r="AB4909" s="337" t="s">
        <v>718</v>
      </c>
      <c r="AC4909" s="337" t="s">
        <v>13530</v>
      </c>
    </row>
    <row r="4910" spans="1:29" ht="15.8" x14ac:dyDescent="0.25">
      <c r="A4910" s="337" t="s">
        <v>1723</v>
      </c>
      <c r="B4910" s="337" t="s">
        <v>3251</v>
      </c>
      <c r="C4910" s="337" t="s">
        <v>1821</v>
      </c>
      <c r="D4910" s="337" t="s">
        <v>449</v>
      </c>
      <c r="E4910" s="337" t="s">
        <v>2282</v>
      </c>
      <c r="F4910" s="338">
        <v>42558</v>
      </c>
      <c r="G4910" s="337" t="s">
        <v>3252</v>
      </c>
      <c r="H4910" s="338">
        <v>42665</v>
      </c>
      <c r="I4910" s="337" t="s">
        <v>19695</v>
      </c>
      <c r="J4910" s="337" t="s">
        <v>16</v>
      </c>
      <c r="K4910" s="337" t="s">
        <v>19695</v>
      </c>
      <c r="L4910" s="337" t="s">
        <v>19695</v>
      </c>
      <c r="M4910" s="337" t="s">
        <v>19695</v>
      </c>
      <c r="N4910" s="337" t="s">
        <v>19695</v>
      </c>
      <c r="O4910" s="337" t="s">
        <v>19695</v>
      </c>
      <c r="P4910" s="337" t="s">
        <v>19695</v>
      </c>
      <c r="Q4910" s="337" t="s">
        <v>19695</v>
      </c>
      <c r="R4910" s="337" t="s">
        <v>75</v>
      </c>
      <c r="S4910" s="337" t="s">
        <v>75</v>
      </c>
      <c r="T4910" s="337" t="s">
        <v>431</v>
      </c>
      <c r="U4910" s="337" t="s">
        <v>3253</v>
      </c>
      <c r="V4910" s="337">
        <v>6</v>
      </c>
      <c r="W4910" s="337" t="s">
        <v>19695</v>
      </c>
      <c r="X4910" s="337" t="s">
        <v>19695</v>
      </c>
      <c r="Y4910" s="337" t="s">
        <v>19695</v>
      </c>
      <c r="Z4910" s="337" t="s">
        <v>1728</v>
      </c>
      <c r="AA4910" s="337" t="s">
        <v>735</v>
      </c>
      <c r="AB4910" s="337" t="s">
        <v>718</v>
      </c>
      <c r="AC4910" s="337" t="s">
        <v>13630</v>
      </c>
    </row>
    <row r="4911" spans="1:29" ht="15.8" x14ac:dyDescent="0.25">
      <c r="A4911" s="337" t="s">
        <v>1723</v>
      </c>
      <c r="B4911" s="337" t="s">
        <v>4621</v>
      </c>
      <c r="C4911" s="337" t="s">
        <v>1821</v>
      </c>
      <c r="D4911" s="337" t="s">
        <v>449</v>
      </c>
      <c r="E4911" s="337" t="s">
        <v>3109</v>
      </c>
      <c r="F4911" s="338">
        <v>42433</v>
      </c>
      <c r="G4911" s="337" t="s">
        <v>3450</v>
      </c>
      <c r="H4911" s="338">
        <v>42664</v>
      </c>
      <c r="I4911" s="337" t="s">
        <v>19695</v>
      </c>
      <c r="J4911" s="337" t="s">
        <v>36</v>
      </c>
      <c r="K4911" s="337" t="s">
        <v>19695</v>
      </c>
      <c r="L4911" s="337" t="s">
        <v>19695</v>
      </c>
      <c r="M4911" s="337" t="s">
        <v>19695</v>
      </c>
      <c r="N4911" s="337" t="s">
        <v>19695</v>
      </c>
      <c r="O4911" s="337" t="s">
        <v>19695</v>
      </c>
      <c r="P4911" s="337" t="s">
        <v>19695</v>
      </c>
      <c r="Q4911" s="337" t="s">
        <v>19695</v>
      </c>
      <c r="R4911" s="337" t="s">
        <v>105</v>
      </c>
      <c r="S4911" s="337" t="s">
        <v>4622</v>
      </c>
      <c r="T4911" s="337" t="s">
        <v>2165</v>
      </c>
      <c r="U4911" s="337" t="s">
        <v>4623</v>
      </c>
      <c r="V4911" s="337">
        <v>8</v>
      </c>
      <c r="W4911" s="337" t="s">
        <v>19695</v>
      </c>
      <c r="X4911" s="337" t="s">
        <v>19695</v>
      </c>
      <c r="Y4911" s="337" t="s">
        <v>19695</v>
      </c>
      <c r="Z4911" s="337" t="s">
        <v>1728</v>
      </c>
      <c r="AA4911" s="337" t="s">
        <v>735</v>
      </c>
      <c r="AB4911" s="337" t="s">
        <v>718</v>
      </c>
      <c r="AC4911" s="337" t="s">
        <v>13777</v>
      </c>
    </row>
    <row r="4912" spans="1:29" ht="15.8" x14ac:dyDescent="0.25">
      <c r="A4912" s="337" t="s">
        <v>1723</v>
      </c>
      <c r="B4912" s="337" t="s">
        <v>3813</v>
      </c>
      <c r="C4912" s="337" t="s">
        <v>1821</v>
      </c>
      <c r="D4912" s="337" t="s">
        <v>449</v>
      </c>
      <c r="E4912" s="337" t="s">
        <v>3814</v>
      </c>
      <c r="F4912" s="338">
        <v>42613</v>
      </c>
      <c r="G4912" s="337" t="s">
        <v>3815</v>
      </c>
      <c r="H4912" s="338">
        <v>42663</v>
      </c>
      <c r="I4912" s="337" t="s">
        <v>19695</v>
      </c>
      <c r="J4912" s="337" t="s">
        <v>16</v>
      </c>
      <c r="K4912" s="337" t="s">
        <v>19695</v>
      </c>
      <c r="L4912" s="337" t="s">
        <v>19695</v>
      </c>
      <c r="M4912" s="337" t="s">
        <v>19695</v>
      </c>
      <c r="N4912" s="337" t="s">
        <v>19695</v>
      </c>
      <c r="O4912" s="337" t="s">
        <v>19695</v>
      </c>
      <c r="P4912" s="337" t="s">
        <v>19695</v>
      </c>
      <c r="Q4912" s="337" t="s">
        <v>19695</v>
      </c>
      <c r="R4912" s="337" t="s">
        <v>18</v>
      </c>
      <c r="S4912" s="337" t="s">
        <v>1050</v>
      </c>
      <c r="T4912" s="337" t="s">
        <v>383</v>
      </c>
      <c r="U4912" s="337" t="s">
        <v>3816</v>
      </c>
      <c r="V4912" s="337">
        <v>6</v>
      </c>
      <c r="W4912" s="337" t="s">
        <v>19695</v>
      </c>
      <c r="X4912" s="337" t="s">
        <v>19695</v>
      </c>
      <c r="Y4912" s="337" t="s">
        <v>19695</v>
      </c>
      <c r="Z4912" s="337" t="s">
        <v>1728</v>
      </c>
      <c r="AA4912" s="337" t="s">
        <v>735</v>
      </c>
      <c r="AB4912" s="337" t="s">
        <v>718</v>
      </c>
      <c r="AC4912" s="337" t="s">
        <v>13530</v>
      </c>
    </row>
    <row r="4913" spans="1:29" ht="15.8" x14ac:dyDescent="0.25">
      <c r="A4913" s="337" t="s">
        <v>1723</v>
      </c>
      <c r="B4913" s="337" t="s">
        <v>2737</v>
      </c>
      <c r="C4913" s="337" t="s">
        <v>1788</v>
      </c>
      <c r="D4913" s="337" t="s">
        <v>13527</v>
      </c>
      <c r="E4913" s="337" t="s">
        <v>2738</v>
      </c>
      <c r="F4913" s="338">
        <v>42609</v>
      </c>
      <c r="G4913" s="337" t="s">
        <v>2739</v>
      </c>
      <c r="H4913" s="338">
        <v>42659</v>
      </c>
      <c r="I4913" s="337" t="s">
        <v>19695</v>
      </c>
      <c r="J4913" s="337" t="s">
        <v>36</v>
      </c>
      <c r="K4913" s="337" t="s">
        <v>19695</v>
      </c>
      <c r="L4913" s="337" t="s">
        <v>19695</v>
      </c>
      <c r="M4913" s="337" t="s">
        <v>19695</v>
      </c>
      <c r="N4913" s="337" t="s">
        <v>19695</v>
      </c>
      <c r="O4913" s="337" t="s">
        <v>19695</v>
      </c>
      <c r="P4913" s="337" t="s">
        <v>19695</v>
      </c>
      <c r="Q4913" s="337" t="s">
        <v>19695</v>
      </c>
      <c r="R4913" s="337" t="s">
        <v>1220</v>
      </c>
      <c r="S4913" s="337" t="s">
        <v>1359</v>
      </c>
      <c r="T4913" s="337" t="s">
        <v>1560</v>
      </c>
      <c r="U4913" s="337" t="s">
        <v>2419</v>
      </c>
      <c r="V4913" s="337">
        <v>8</v>
      </c>
      <c r="W4913" s="337" t="s">
        <v>19695</v>
      </c>
      <c r="X4913" s="337" t="s">
        <v>19695</v>
      </c>
      <c r="Y4913" s="337" t="s">
        <v>19695</v>
      </c>
      <c r="Z4913" s="337" t="s">
        <v>1728</v>
      </c>
      <c r="AA4913" s="337" t="s">
        <v>735</v>
      </c>
      <c r="AB4913" s="337" t="s">
        <v>718</v>
      </c>
      <c r="AC4913" s="337" t="s">
        <v>13530</v>
      </c>
    </row>
    <row r="4914" spans="1:29" ht="15.8" x14ac:dyDescent="0.25">
      <c r="A4914" s="337" t="s">
        <v>1723</v>
      </c>
      <c r="B4914" s="337" t="s">
        <v>4223</v>
      </c>
      <c r="C4914" s="337" t="s">
        <v>1821</v>
      </c>
      <c r="D4914" s="337" t="s">
        <v>449</v>
      </c>
      <c r="E4914" s="337" t="s">
        <v>4224</v>
      </c>
      <c r="F4914" s="338">
        <v>42466</v>
      </c>
      <c r="G4914" s="337" t="s">
        <v>4225</v>
      </c>
      <c r="H4914" s="338">
        <v>42657</v>
      </c>
      <c r="I4914" s="337" t="s">
        <v>19695</v>
      </c>
      <c r="J4914" s="337" t="s">
        <v>36</v>
      </c>
      <c r="K4914" s="337" t="s">
        <v>19695</v>
      </c>
      <c r="L4914" s="337" t="s">
        <v>19695</v>
      </c>
      <c r="M4914" s="337" t="s">
        <v>19695</v>
      </c>
      <c r="N4914" s="337" t="s">
        <v>19695</v>
      </c>
      <c r="O4914" s="337" t="s">
        <v>19695</v>
      </c>
      <c r="P4914" s="337" t="s">
        <v>19695</v>
      </c>
      <c r="Q4914" s="337" t="s">
        <v>19695</v>
      </c>
      <c r="R4914" s="337" t="s">
        <v>45</v>
      </c>
      <c r="S4914" s="337" t="s">
        <v>1405</v>
      </c>
      <c r="T4914" s="337" t="s">
        <v>4226</v>
      </c>
      <c r="U4914" s="337" t="s">
        <v>1664</v>
      </c>
      <c r="V4914" s="337">
        <v>6</v>
      </c>
      <c r="W4914" s="337" t="s">
        <v>19695</v>
      </c>
      <c r="X4914" s="337" t="s">
        <v>19695</v>
      </c>
      <c r="Y4914" s="337" t="s">
        <v>19695</v>
      </c>
      <c r="Z4914" s="337" t="s">
        <v>1728</v>
      </c>
      <c r="AA4914" s="337" t="s">
        <v>735</v>
      </c>
      <c r="AB4914" s="337" t="s">
        <v>718</v>
      </c>
      <c r="AC4914" s="337" t="s">
        <v>13812</v>
      </c>
    </row>
    <row r="4915" spans="1:29" ht="15.8" x14ac:dyDescent="0.25">
      <c r="A4915" s="337" t="s">
        <v>1723</v>
      </c>
      <c r="B4915" s="337" t="s">
        <v>5788</v>
      </c>
      <c r="C4915" s="337" t="s">
        <v>1821</v>
      </c>
      <c r="D4915" s="337" t="s">
        <v>449</v>
      </c>
      <c r="E4915" s="337" t="s">
        <v>4042</v>
      </c>
      <c r="F4915" s="338">
        <v>42605</v>
      </c>
      <c r="G4915" s="337" t="s">
        <v>2864</v>
      </c>
      <c r="H4915" s="338">
        <v>42655</v>
      </c>
      <c r="I4915" s="337" t="s">
        <v>19695</v>
      </c>
      <c r="J4915" s="337" t="s">
        <v>36</v>
      </c>
      <c r="K4915" s="337" t="s">
        <v>19695</v>
      </c>
      <c r="L4915" s="337" t="s">
        <v>19695</v>
      </c>
      <c r="M4915" s="337" t="s">
        <v>19695</v>
      </c>
      <c r="N4915" s="337" t="s">
        <v>19695</v>
      </c>
      <c r="O4915" s="337" t="s">
        <v>19695</v>
      </c>
      <c r="P4915" s="337" t="s">
        <v>19695</v>
      </c>
      <c r="Q4915" s="337" t="s">
        <v>19695</v>
      </c>
      <c r="R4915" s="337" t="s">
        <v>15</v>
      </c>
      <c r="S4915" s="337" t="s">
        <v>1086</v>
      </c>
      <c r="T4915" s="337" t="s">
        <v>1086</v>
      </c>
      <c r="U4915" s="337" t="s">
        <v>1091</v>
      </c>
      <c r="V4915" s="337">
        <v>6</v>
      </c>
      <c r="W4915" s="337" t="s">
        <v>19695</v>
      </c>
      <c r="X4915" s="337" t="s">
        <v>19695</v>
      </c>
      <c r="Y4915" s="337" t="s">
        <v>19695</v>
      </c>
      <c r="Z4915" s="337" t="s">
        <v>1728</v>
      </c>
      <c r="AA4915" s="337" t="s">
        <v>717</v>
      </c>
      <c r="AB4915" s="337" t="s">
        <v>718</v>
      </c>
      <c r="AC4915" s="337" t="s">
        <v>13694</v>
      </c>
    </row>
    <row r="4916" spans="1:29" ht="15.8" x14ac:dyDescent="0.25">
      <c r="A4916" s="337" t="s">
        <v>1723</v>
      </c>
      <c r="B4916" s="337" t="s">
        <v>5792</v>
      </c>
      <c r="C4916" s="337" t="s">
        <v>1821</v>
      </c>
      <c r="D4916" s="337" t="s">
        <v>449</v>
      </c>
      <c r="E4916" s="337" t="s">
        <v>4042</v>
      </c>
      <c r="F4916" s="338">
        <v>42605</v>
      </c>
      <c r="G4916" s="337" t="s">
        <v>2864</v>
      </c>
      <c r="H4916" s="338">
        <v>42655</v>
      </c>
      <c r="I4916" s="337" t="s">
        <v>19695</v>
      </c>
      <c r="J4916" s="337" t="s">
        <v>36</v>
      </c>
      <c r="K4916" s="337" t="s">
        <v>19695</v>
      </c>
      <c r="L4916" s="337" t="s">
        <v>19695</v>
      </c>
      <c r="M4916" s="337" t="s">
        <v>19695</v>
      </c>
      <c r="N4916" s="337" t="s">
        <v>19695</v>
      </c>
      <c r="O4916" s="337" t="s">
        <v>19695</v>
      </c>
      <c r="P4916" s="337" t="s">
        <v>19695</v>
      </c>
      <c r="Q4916" s="337" t="s">
        <v>19695</v>
      </c>
      <c r="R4916" s="337" t="s">
        <v>15</v>
      </c>
      <c r="S4916" s="337" t="s">
        <v>1086</v>
      </c>
      <c r="T4916" s="337" t="s">
        <v>1086</v>
      </c>
      <c r="U4916" s="337" t="s">
        <v>1091</v>
      </c>
      <c r="V4916" s="337">
        <v>10</v>
      </c>
      <c r="W4916" s="337" t="s">
        <v>19695</v>
      </c>
      <c r="X4916" s="337" t="s">
        <v>19695</v>
      </c>
      <c r="Y4916" s="337" t="s">
        <v>19695</v>
      </c>
      <c r="Z4916" s="337" t="s">
        <v>1728</v>
      </c>
      <c r="AA4916" s="337" t="s">
        <v>717</v>
      </c>
      <c r="AB4916" s="337" t="s">
        <v>718</v>
      </c>
      <c r="AC4916" s="337" t="s">
        <v>13694</v>
      </c>
    </row>
    <row r="4917" spans="1:29" ht="15.8" x14ac:dyDescent="0.25">
      <c r="A4917" s="337" t="s">
        <v>1723</v>
      </c>
      <c r="B4917" s="337" t="s">
        <v>4041</v>
      </c>
      <c r="C4917" s="337" t="s">
        <v>1821</v>
      </c>
      <c r="D4917" s="337" t="s">
        <v>449</v>
      </c>
      <c r="E4917" s="337" t="s">
        <v>4042</v>
      </c>
      <c r="F4917" s="338">
        <v>42605</v>
      </c>
      <c r="G4917" s="337" t="s">
        <v>2864</v>
      </c>
      <c r="H4917" s="338">
        <v>42655</v>
      </c>
      <c r="I4917" s="337" t="s">
        <v>19695</v>
      </c>
      <c r="J4917" s="337" t="s">
        <v>16</v>
      </c>
      <c r="K4917" s="337" t="s">
        <v>19695</v>
      </c>
      <c r="L4917" s="337" t="s">
        <v>19695</v>
      </c>
      <c r="M4917" s="337" t="s">
        <v>19695</v>
      </c>
      <c r="N4917" s="337" t="s">
        <v>19695</v>
      </c>
      <c r="O4917" s="337" t="s">
        <v>19695</v>
      </c>
      <c r="P4917" s="337" t="s">
        <v>19695</v>
      </c>
      <c r="Q4917" s="337" t="s">
        <v>19695</v>
      </c>
      <c r="R4917" s="337" t="s">
        <v>144</v>
      </c>
      <c r="S4917" s="337" t="s">
        <v>446</v>
      </c>
      <c r="T4917" s="337" t="s">
        <v>4043</v>
      </c>
      <c r="U4917" s="337" t="s">
        <v>4044</v>
      </c>
      <c r="V4917" s="337">
        <v>9</v>
      </c>
      <c r="W4917" s="337" t="s">
        <v>19695</v>
      </c>
      <c r="X4917" s="337" t="s">
        <v>19695</v>
      </c>
      <c r="Y4917" s="337" t="s">
        <v>19695</v>
      </c>
      <c r="Z4917" s="337" t="s">
        <v>1745</v>
      </c>
      <c r="AA4917" s="337" t="s">
        <v>761</v>
      </c>
      <c r="AB4917" s="337" t="s">
        <v>762</v>
      </c>
      <c r="AC4917" s="337" t="s">
        <v>13530</v>
      </c>
    </row>
    <row r="4918" spans="1:29" ht="15.8" x14ac:dyDescent="0.25">
      <c r="A4918" s="337" t="s">
        <v>1723</v>
      </c>
      <c r="B4918" s="337" t="s">
        <v>3877</v>
      </c>
      <c r="C4918" s="337" t="s">
        <v>1821</v>
      </c>
      <c r="D4918" s="337" t="s">
        <v>449</v>
      </c>
      <c r="E4918" s="337" t="s">
        <v>3101</v>
      </c>
      <c r="F4918" s="338">
        <v>42645</v>
      </c>
      <c r="G4918" s="337" t="s">
        <v>2864</v>
      </c>
      <c r="H4918" s="338">
        <v>42655</v>
      </c>
      <c r="I4918" s="337" t="s">
        <v>19695</v>
      </c>
      <c r="J4918" s="337" t="s">
        <v>36</v>
      </c>
      <c r="K4918" s="337" t="s">
        <v>19695</v>
      </c>
      <c r="L4918" s="337" t="s">
        <v>19695</v>
      </c>
      <c r="M4918" s="337" t="s">
        <v>19695</v>
      </c>
      <c r="N4918" s="337" t="s">
        <v>19695</v>
      </c>
      <c r="O4918" s="337" t="s">
        <v>19695</v>
      </c>
      <c r="P4918" s="337" t="s">
        <v>19695</v>
      </c>
      <c r="Q4918" s="337" t="s">
        <v>19695</v>
      </c>
      <c r="R4918" s="337" t="s">
        <v>45</v>
      </c>
      <c r="S4918" s="337" t="s">
        <v>80</v>
      </c>
      <c r="T4918" s="337" t="s">
        <v>3860</v>
      </c>
      <c r="U4918" s="337" t="s">
        <v>3860</v>
      </c>
      <c r="V4918" s="337">
        <v>10</v>
      </c>
      <c r="W4918" s="337" t="s">
        <v>19695</v>
      </c>
      <c r="X4918" s="337" t="s">
        <v>19695</v>
      </c>
      <c r="Y4918" s="337" t="s">
        <v>19695</v>
      </c>
      <c r="Z4918" s="337" t="s">
        <v>1753</v>
      </c>
      <c r="AA4918" s="337" t="s">
        <v>717</v>
      </c>
      <c r="AB4918" s="337" t="s">
        <v>718</v>
      </c>
      <c r="AC4918" s="337" t="s">
        <v>13530</v>
      </c>
    </row>
    <row r="4919" spans="1:29" ht="15.8" x14ac:dyDescent="0.25">
      <c r="A4919" s="337" t="s">
        <v>1723</v>
      </c>
      <c r="B4919" s="337" t="s">
        <v>3372</v>
      </c>
      <c r="C4919" s="337" t="s">
        <v>1821</v>
      </c>
      <c r="D4919" s="337" t="s">
        <v>449</v>
      </c>
      <c r="E4919" s="337" t="s">
        <v>2808</v>
      </c>
      <c r="F4919" s="338">
        <v>42602</v>
      </c>
      <c r="G4919" s="337" t="s">
        <v>3373</v>
      </c>
      <c r="H4919" s="338">
        <v>42652</v>
      </c>
      <c r="I4919" s="337" t="s">
        <v>19695</v>
      </c>
      <c r="J4919" s="337" t="s">
        <v>36</v>
      </c>
      <c r="K4919" s="337" t="s">
        <v>19695</v>
      </c>
      <c r="L4919" s="337" t="s">
        <v>19695</v>
      </c>
      <c r="M4919" s="337" t="s">
        <v>19695</v>
      </c>
      <c r="N4919" s="337" t="s">
        <v>19695</v>
      </c>
      <c r="O4919" s="337" t="s">
        <v>19695</v>
      </c>
      <c r="P4919" s="337" t="s">
        <v>19695</v>
      </c>
      <c r="Q4919" s="337" t="s">
        <v>19695</v>
      </c>
      <c r="R4919" s="337" t="s">
        <v>15</v>
      </c>
      <c r="S4919" s="337" t="s">
        <v>1519</v>
      </c>
      <c r="T4919" s="337" t="s">
        <v>1519</v>
      </c>
      <c r="U4919" s="337" t="s">
        <v>3374</v>
      </c>
      <c r="V4919" s="337">
        <v>10</v>
      </c>
      <c r="W4919" s="337" t="s">
        <v>19695</v>
      </c>
      <c r="X4919" s="337" t="s">
        <v>19695</v>
      </c>
      <c r="Y4919" s="337" t="s">
        <v>19695</v>
      </c>
      <c r="Z4919" s="337" t="s">
        <v>1728</v>
      </c>
      <c r="AA4919" s="337" t="s">
        <v>735</v>
      </c>
      <c r="AB4919" s="337" t="s">
        <v>718</v>
      </c>
      <c r="AC4919" s="337" t="s">
        <v>13530</v>
      </c>
    </row>
    <row r="4920" spans="1:29" ht="15.8" x14ac:dyDescent="0.25">
      <c r="A4920" s="337" t="s">
        <v>1723</v>
      </c>
      <c r="B4920" s="337" t="s">
        <v>2195</v>
      </c>
      <c r="C4920" s="337" t="s">
        <v>1725</v>
      </c>
      <c r="D4920" s="337" t="s">
        <v>1726</v>
      </c>
      <c r="E4920" s="337" t="s">
        <v>2196</v>
      </c>
      <c r="F4920" s="338">
        <v>42601</v>
      </c>
      <c r="G4920" s="337" t="s">
        <v>2197</v>
      </c>
      <c r="H4920" s="338">
        <v>42651</v>
      </c>
      <c r="I4920" s="337" t="s">
        <v>19695</v>
      </c>
      <c r="J4920" s="337" t="s">
        <v>36</v>
      </c>
      <c r="K4920" s="337" t="s">
        <v>19695</v>
      </c>
      <c r="L4920" s="337" t="s">
        <v>19695</v>
      </c>
      <c r="M4920" s="337" t="s">
        <v>19695</v>
      </c>
      <c r="N4920" s="337" t="s">
        <v>19695</v>
      </c>
      <c r="O4920" s="337" t="s">
        <v>19695</v>
      </c>
      <c r="P4920" s="337" t="s">
        <v>19695</v>
      </c>
      <c r="Q4920" s="337" t="s">
        <v>19695</v>
      </c>
      <c r="R4920" s="337" t="s">
        <v>56</v>
      </c>
      <c r="S4920" s="337" t="s">
        <v>79</v>
      </c>
      <c r="T4920" s="337" t="s">
        <v>449</v>
      </c>
      <c r="U4920" s="337" t="s">
        <v>449</v>
      </c>
      <c r="V4920" s="337">
        <v>10</v>
      </c>
      <c r="W4920" s="337" t="s">
        <v>19695</v>
      </c>
      <c r="X4920" s="337" t="s">
        <v>19695</v>
      </c>
      <c r="Y4920" s="337" t="s">
        <v>19695</v>
      </c>
      <c r="Z4920" s="337" t="s">
        <v>1728</v>
      </c>
      <c r="AA4920" s="337" t="s">
        <v>735</v>
      </c>
      <c r="AB4920" s="337" t="s">
        <v>718</v>
      </c>
      <c r="AC4920" s="337" t="s">
        <v>13530</v>
      </c>
    </row>
    <row r="4921" spans="1:29" ht="15.8" x14ac:dyDescent="0.25">
      <c r="A4921" s="337" t="s">
        <v>1723</v>
      </c>
      <c r="B4921" s="337" t="s">
        <v>6599</v>
      </c>
      <c r="C4921" s="337" t="s">
        <v>1725</v>
      </c>
      <c r="D4921" s="337" t="s">
        <v>1726</v>
      </c>
      <c r="E4921" s="337" t="s">
        <v>3830</v>
      </c>
      <c r="F4921" s="338">
        <v>42643</v>
      </c>
      <c r="G4921" s="337" t="s">
        <v>3245</v>
      </c>
      <c r="H4921" s="338">
        <v>42650</v>
      </c>
      <c r="I4921" s="337" t="s">
        <v>19695</v>
      </c>
      <c r="J4921" s="337" t="s">
        <v>36</v>
      </c>
      <c r="K4921" s="337" t="s">
        <v>19695</v>
      </c>
      <c r="L4921" s="337" t="s">
        <v>19695</v>
      </c>
      <c r="M4921" s="337" t="s">
        <v>19695</v>
      </c>
      <c r="N4921" s="337" t="s">
        <v>19695</v>
      </c>
      <c r="O4921" s="337" t="s">
        <v>19695</v>
      </c>
      <c r="P4921" s="337" t="s">
        <v>19695</v>
      </c>
      <c r="Q4921" s="337" t="s">
        <v>19695</v>
      </c>
      <c r="R4921" s="337" t="s">
        <v>56</v>
      </c>
      <c r="S4921" s="337" t="s">
        <v>79</v>
      </c>
      <c r="T4921" s="337" t="s">
        <v>1943</v>
      </c>
      <c r="U4921" s="337" t="s">
        <v>6600</v>
      </c>
      <c r="V4921" s="337">
        <v>10</v>
      </c>
      <c r="W4921" s="337" t="s">
        <v>19695</v>
      </c>
      <c r="X4921" s="337" t="s">
        <v>19695</v>
      </c>
      <c r="Y4921" s="337" t="s">
        <v>19695</v>
      </c>
      <c r="Z4921" s="337" t="s">
        <v>1745</v>
      </c>
      <c r="AA4921" s="337" t="s">
        <v>853</v>
      </c>
      <c r="AB4921" s="337" t="s">
        <v>854</v>
      </c>
      <c r="AC4921" s="337" t="s">
        <v>13643</v>
      </c>
    </row>
    <row r="4922" spans="1:29" ht="15.8" x14ac:dyDescent="0.25">
      <c r="A4922" s="337" t="s">
        <v>1723</v>
      </c>
      <c r="B4922" s="337" t="s">
        <v>3119</v>
      </c>
      <c r="C4922" s="337" t="s">
        <v>1821</v>
      </c>
      <c r="D4922" s="337" t="s">
        <v>449</v>
      </c>
      <c r="E4922" s="337" t="s">
        <v>3120</v>
      </c>
      <c r="F4922" s="338">
        <v>42641</v>
      </c>
      <c r="G4922" s="337" t="s">
        <v>3121</v>
      </c>
      <c r="H4922" s="338">
        <v>42648</v>
      </c>
      <c r="I4922" s="337" t="s">
        <v>19695</v>
      </c>
      <c r="J4922" s="337" t="s">
        <v>36</v>
      </c>
      <c r="K4922" s="337" t="s">
        <v>19695</v>
      </c>
      <c r="L4922" s="337" t="s">
        <v>19695</v>
      </c>
      <c r="M4922" s="337" t="s">
        <v>19695</v>
      </c>
      <c r="N4922" s="337" t="s">
        <v>19695</v>
      </c>
      <c r="O4922" s="337" t="s">
        <v>19695</v>
      </c>
      <c r="P4922" s="337" t="s">
        <v>19695</v>
      </c>
      <c r="Q4922" s="337" t="s">
        <v>19695</v>
      </c>
      <c r="R4922" s="337" t="s">
        <v>98</v>
      </c>
      <c r="S4922" s="337" t="s">
        <v>1690</v>
      </c>
      <c r="T4922" s="337" t="s">
        <v>3122</v>
      </c>
      <c r="U4922" s="337" t="s">
        <v>3122</v>
      </c>
      <c r="V4922" s="337">
        <v>10</v>
      </c>
      <c r="W4922" s="337" t="s">
        <v>19695</v>
      </c>
      <c r="X4922" s="337" t="s">
        <v>19695</v>
      </c>
      <c r="Y4922" s="337" t="s">
        <v>19695</v>
      </c>
      <c r="Z4922" s="337" t="s">
        <v>1728</v>
      </c>
      <c r="AA4922" s="337" t="s">
        <v>717</v>
      </c>
      <c r="AB4922" s="337" t="s">
        <v>718</v>
      </c>
      <c r="AC4922" s="337" t="s">
        <v>13530</v>
      </c>
    </row>
    <row r="4923" spans="1:29" ht="15.8" x14ac:dyDescent="0.25">
      <c r="A4923" s="337" t="s">
        <v>1723</v>
      </c>
      <c r="B4923" s="337" t="s">
        <v>3925</v>
      </c>
      <c r="C4923" s="337" t="s">
        <v>1821</v>
      </c>
      <c r="D4923" s="337" t="s">
        <v>449</v>
      </c>
      <c r="E4923" s="337" t="s">
        <v>3527</v>
      </c>
      <c r="F4923" s="338">
        <v>42622</v>
      </c>
      <c r="G4923" s="337" t="s">
        <v>3121</v>
      </c>
      <c r="H4923" s="338">
        <v>42648</v>
      </c>
      <c r="I4923" s="337" t="s">
        <v>19695</v>
      </c>
      <c r="J4923" s="337" t="s">
        <v>36</v>
      </c>
      <c r="K4923" s="337" t="s">
        <v>19695</v>
      </c>
      <c r="L4923" s="337" t="s">
        <v>19695</v>
      </c>
      <c r="M4923" s="337" t="s">
        <v>19695</v>
      </c>
      <c r="N4923" s="337" t="s">
        <v>19695</v>
      </c>
      <c r="O4923" s="337" t="s">
        <v>19695</v>
      </c>
      <c r="P4923" s="337" t="s">
        <v>19695</v>
      </c>
      <c r="Q4923" s="337" t="s">
        <v>19695</v>
      </c>
      <c r="R4923" s="337" t="s">
        <v>45</v>
      </c>
      <c r="S4923" s="337" t="s">
        <v>80</v>
      </c>
      <c r="T4923" s="337" t="s">
        <v>3926</v>
      </c>
      <c r="U4923" s="337" t="s">
        <v>3926</v>
      </c>
      <c r="V4923" s="337">
        <v>6</v>
      </c>
      <c r="W4923" s="337" t="s">
        <v>19695</v>
      </c>
      <c r="X4923" s="337" t="s">
        <v>19695</v>
      </c>
      <c r="Y4923" s="337" t="s">
        <v>19695</v>
      </c>
      <c r="Z4923" s="337" t="s">
        <v>1753</v>
      </c>
      <c r="AA4923" s="337" t="s">
        <v>717</v>
      </c>
      <c r="AB4923" s="337" t="s">
        <v>718</v>
      </c>
      <c r="AC4923" s="337" t="s">
        <v>13530</v>
      </c>
    </row>
    <row r="4924" spans="1:29" ht="15.8" x14ac:dyDescent="0.25">
      <c r="A4924" s="337" t="s">
        <v>1723</v>
      </c>
      <c r="B4924" s="337" t="s">
        <v>3544</v>
      </c>
      <c r="C4924" s="337" t="s">
        <v>1821</v>
      </c>
      <c r="D4924" s="337" t="s">
        <v>449</v>
      </c>
      <c r="E4924" s="337" t="s">
        <v>3545</v>
      </c>
      <c r="F4924" s="338">
        <v>42597</v>
      </c>
      <c r="G4924" s="337" t="s">
        <v>3546</v>
      </c>
      <c r="H4924" s="338">
        <v>42647</v>
      </c>
      <c r="I4924" s="337" t="s">
        <v>19695</v>
      </c>
      <c r="J4924" s="337" t="s">
        <v>36</v>
      </c>
      <c r="K4924" s="337" t="s">
        <v>19695</v>
      </c>
      <c r="L4924" s="337" t="s">
        <v>19695</v>
      </c>
      <c r="M4924" s="337" t="s">
        <v>19695</v>
      </c>
      <c r="N4924" s="337" t="s">
        <v>19695</v>
      </c>
      <c r="O4924" s="337" t="s">
        <v>19695</v>
      </c>
      <c r="P4924" s="337" t="s">
        <v>19695</v>
      </c>
      <c r="Q4924" s="337" t="s">
        <v>19695</v>
      </c>
      <c r="R4924" s="337" t="s">
        <v>18</v>
      </c>
      <c r="S4924" s="337" t="s">
        <v>78</v>
      </c>
      <c r="T4924" s="337" t="s">
        <v>1063</v>
      </c>
      <c r="U4924" s="337" t="s">
        <v>3547</v>
      </c>
      <c r="V4924" s="337">
        <v>6</v>
      </c>
      <c r="W4924" s="337" t="s">
        <v>19695</v>
      </c>
      <c r="X4924" s="337" t="s">
        <v>19695</v>
      </c>
      <c r="Y4924" s="337" t="s">
        <v>19695</v>
      </c>
      <c r="Z4924" s="337" t="s">
        <v>1728</v>
      </c>
      <c r="AA4924" s="337" t="s">
        <v>735</v>
      </c>
      <c r="AB4924" s="337" t="s">
        <v>718</v>
      </c>
      <c r="AC4924" s="337" t="s">
        <v>13530</v>
      </c>
    </row>
    <row r="4925" spans="1:29" ht="15.8" x14ac:dyDescent="0.25">
      <c r="A4925" s="337" t="s">
        <v>1723</v>
      </c>
      <c r="B4925" s="337" t="s">
        <v>3099</v>
      </c>
      <c r="C4925" s="337" t="s">
        <v>1821</v>
      </c>
      <c r="D4925" s="337" t="s">
        <v>449</v>
      </c>
      <c r="E4925" s="337" t="s">
        <v>3100</v>
      </c>
      <c r="F4925" s="338">
        <v>42620</v>
      </c>
      <c r="G4925" s="337" t="s">
        <v>3101</v>
      </c>
      <c r="H4925" s="338">
        <v>42645</v>
      </c>
      <c r="I4925" s="337" t="s">
        <v>19695</v>
      </c>
      <c r="J4925" s="337" t="s">
        <v>36</v>
      </c>
      <c r="K4925" s="337" t="s">
        <v>19695</v>
      </c>
      <c r="L4925" s="337" t="s">
        <v>19695</v>
      </c>
      <c r="M4925" s="337" t="s">
        <v>19695</v>
      </c>
      <c r="N4925" s="337" t="s">
        <v>19695</v>
      </c>
      <c r="O4925" s="337" t="s">
        <v>19695</v>
      </c>
      <c r="P4925" s="337" t="s">
        <v>19695</v>
      </c>
      <c r="Q4925" s="337" t="s">
        <v>19695</v>
      </c>
      <c r="R4925" s="337" t="s">
        <v>134</v>
      </c>
      <c r="S4925" s="337" t="s">
        <v>451</v>
      </c>
      <c r="T4925" s="337" t="s">
        <v>134</v>
      </c>
      <c r="U4925" s="337" t="s">
        <v>3102</v>
      </c>
      <c r="V4925" s="337">
        <v>10</v>
      </c>
      <c r="W4925" s="337" t="s">
        <v>19695</v>
      </c>
      <c r="X4925" s="337" t="s">
        <v>19695</v>
      </c>
      <c r="Y4925" s="337" t="s">
        <v>19695</v>
      </c>
      <c r="Z4925" s="337" t="s">
        <v>1753</v>
      </c>
      <c r="AA4925" s="337" t="s">
        <v>735</v>
      </c>
      <c r="AB4925" s="337" t="s">
        <v>718</v>
      </c>
      <c r="AC4925" s="337" t="s">
        <v>13634</v>
      </c>
    </row>
    <row r="4926" spans="1:29" ht="15.8" x14ac:dyDescent="0.25">
      <c r="A4926" s="337" t="s">
        <v>1723</v>
      </c>
      <c r="B4926" s="337" t="s">
        <v>4071</v>
      </c>
      <c r="C4926" s="337" t="s">
        <v>1725</v>
      </c>
      <c r="D4926" s="337" t="s">
        <v>1726</v>
      </c>
      <c r="E4926" s="337" t="s">
        <v>2900</v>
      </c>
      <c r="F4926" s="338">
        <v>42594</v>
      </c>
      <c r="G4926" s="337" t="s">
        <v>1343</v>
      </c>
      <c r="H4926" s="338">
        <v>42644</v>
      </c>
      <c r="I4926" s="337" t="s">
        <v>19695</v>
      </c>
      <c r="J4926" s="337" t="s">
        <v>36</v>
      </c>
      <c r="K4926" s="337" t="s">
        <v>19695</v>
      </c>
      <c r="L4926" s="337" t="s">
        <v>19695</v>
      </c>
      <c r="M4926" s="337" t="s">
        <v>19695</v>
      </c>
      <c r="N4926" s="337" t="s">
        <v>19695</v>
      </c>
      <c r="O4926" s="337" t="s">
        <v>19695</v>
      </c>
      <c r="P4926" s="337" t="s">
        <v>19695</v>
      </c>
      <c r="Q4926" s="337" t="s">
        <v>19695</v>
      </c>
      <c r="R4926" s="337" t="s">
        <v>130</v>
      </c>
      <c r="S4926" s="337" t="s">
        <v>929</v>
      </c>
      <c r="T4926" s="337" t="s">
        <v>4072</v>
      </c>
      <c r="U4926" s="337" t="s">
        <v>1991</v>
      </c>
      <c r="V4926" s="337">
        <v>8</v>
      </c>
      <c r="W4926" s="337" t="s">
        <v>19695</v>
      </c>
      <c r="X4926" s="337" t="s">
        <v>19695</v>
      </c>
      <c r="Y4926" s="337" t="s">
        <v>19695</v>
      </c>
      <c r="Z4926" s="337" t="s">
        <v>1728</v>
      </c>
      <c r="AA4926" s="337" t="s">
        <v>735</v>
      </c>
      <c r="AB4926" s="337" t="s">
        <v>718</v>
      </c>
      <c r="AC4926" s="337" t="s">
        <v>13530</v>
      </c>
    </row>
    <row r="4927" spans="1:29" ht="15.8" x14ac:dyDescent="0.25">
      <c r="A4927" s="337" t="s">
        <v>1723</v>
      </c>
      <c r="B4927" s="337" t="s">
        <v>3124</v>
      </c>
      <c r="C4927" s="337" t="s">
        <v>1821</v>
      </c>
      <c r="D4927" s="337" t="s">
        <v>449</v>
      </c>
      <c r="E4927" s="337" t="s">
        <v>2900</v>
      </c>
      <c r="F4927" s="338">
        <v>42594</v>
      </c>
      <c r="G4927" s="337" t="s">
        <v>1343</v>
      </c>
      <c r="H4927" s="338">
        <v>42644</v>
      </c>
      <c r="I4927" s="337" t="s">
        <v>19695</v>
      </c>
      <c r="J4927" s="337" t="s">
        <v>16</v>
      </c>
      <c r="K4927" s="337" t="s">
        <v>19695</v>
      </c>
      <c r="L4927" s="337" t="s">
        <v>19695</v>
      </c>
      <c r="M4927" s="337" t="s">
        <v>19695</v>
      </c>
      <c r="N4927" s="337" t="s">
        <v>19695</v>
      </c>
      <c r="O4927" s="337" t="s">
        <v>19695</v>
      </c>
      <c r="P4927" s="337" t="s">
        <v>19695</v>
      </c>
      <c r="Q4927" s="337" t="s">
        <v>19695</v>
      </c>
      <c r="R4927" s="337" t="s">
        <v>66</v>
      </c>
      <c r="S4927" s="337" t="s">
        <v>2845</v>
      </c>
      <c r="T4927" s="337" t="s">
        <v>1629</v>
      </c>
      <c r="U4927" s="337" t="s">
        <v>3125</v>
      </c>
      <c r="V4927" s="337">
        <v>4</v>
      </c>
      <c r="W4927" s="337" t="s">
        <v>19695</v>
      </c>
      <c r="X4927" s="337" t="s">
        <v>19695</v>
      </c>
      <c r="Y4927" s="337" t="s">
        <v>19695</v>
      </c>
      <c r="Z4927" s="337" t="s">
        <v>1728</v>
      </c>
      <c r="AA4927" s="337" t="s">
        <v>717</v>
      </c>
      <c r="AB4927" s="337" t="s">
        <v>718</v>
      </c>
      <c r="AC4927" s="337" t="s">
        <v>13530</v>
      </c>
    </row>
    <row r="4928" spans="1:29" ht="15.8" x14ac:dyDescent="0.25">
      <c r="A4928" s="337" t="s">
        <v>1723</v>
      </c>
      <c r="B4928" s="337" t="s">
        <v>3233</v>
      </c>
      <c r="C4928" s="337" t="s">
        <v>1821</v>
      </c>
      <c r="D4928" s="337" t="s">
        <v>449</v>
      </c>
      <c r="E4928" s="337" t="s">
        <v>2900</v>
      </c>
      <c r="F4928" s="338">
        <v>42594</v>
      </c>
      <c r="G4928" s="337" t="s">
        <v>1343</v>
      </c>
      <c r="H4928" s="338">
        <v>42644</v>
      </c>
      <c r="I4928" s="337" t="s">
        <v>19695</v>
      </c>
      <c r="J4928" s="337" t="s">
        <v>36</v>
      </c>
      <c r="K4928" s="337" t="s">
        <v>19695</v>
      </c>
      <c r="L4928" s="337" t="s">
        <v>19695</v>
      </c>
      <c r="M4928" s="337" t="s">
        <v>19695</v>
      </c>
      <c r="N4928" s="337" t="s">
        <v>19695</v>
      </c>
      <c r="O4928" s="337" t="s">
        <v>19695</v>
      </c>
      <c r="P4928" s="337" t="s">
        <v>19695</v>
      </c>
      <c r="Q4928" s="337" t="s">
        <v>19695</v>
      </c>
      <c r="R4928" s="337" t="s">
        <v>130</v>
      </c>
      <c r="S4928" s="337" t="s">
        <v>147</v>
      </c>
      <c r="T4928" s="337" t="s">
        <v>1498</v>
      </c>
      <c r="U4928" s="337" t="s">
        <v>3234</v>
      </c>
      <c r="V4928" s="337">
        <v>6</v>
      </c>
      <c r="W4928" s="337" t="s">
        <v>19695</v>
      </c>
      <c r="X4928" s="337" t="s">
        <v>19695</v>
      </c>
      <c r="Y4928" s="337" t="s">
        <v>19695</v>
      </c>
      <c r="Z4928" s="337" t="s">
        <v>1728</v>
      </c>
      <c r="AA4928" s="337" t="s">
        <v>735</v>
      </c>
      <c r="AB4928" s="337" t="s">
        <v>718</v>
      </c>
      <c r="AC4928" s="337" t="s">
        <v>13530</v>
      </c>
    </row>
    <row r="4929" spans="1:29" ht="15.8" x14ac:dyDescent="0.25">
      <c r="A4929" s="337" t="s">
        <v>1723</v>
      </c>
      <c r="B4929" s="337" t="s">
        <v>3235</v>
      </c>
      <c r="C4929" s="337" t="s">
        <v>1725</v>
      </c>
      <c r="D4929" s="337" t="s">
        <v>1726</v>
      </c>
      <c r="E4929" s="337" t="s">
        <v>2900</v>
      </c>
      <c r="F4929" s="338">
        <v>42594</v>
      </c>
      <c r="G4929" s="337" t="s">
        <v>1343</v>
      </c>
      <c r="H4929" s="338">
        <v>42644</v>
      </c>
      <c r="I4929" s="337" t="s">
        <v>19695</v>
      </c>
      <c r="J4929" s="337" t="s">
        <v>36</v>
      </c>
      <c r="K4929" s="337" t="s">
        <v>19695</v>
      </c>
      <c r="L4929" s="337" t="s">
        <v>19695</v>
      </c>
      <c r="M4929" s="337" t="s">
        <v>19695</v>
      </c>
      <c r="N4929" s="337" t="s">
        <v>19695</v>
      </c>
      <c r="O4929" s="337" t="s">
        <v>19695</v>
      </c>
      <c r="P4929" s="337" t="s">
        <v>19695</v>
      </c>
      <c r="Q4929" s="337" t="s">
        <v>19695</v>
      </c>
      <c r="R4929" s="337" t="s">
        <v>130</v>
      </c>
      <c r="S4929" s="337" t="s">
        <v>415</v>
      </c>
      <c r="T4929" s="337" t="s">
        <v>1075</v>
      </c>
      <c r="U4929" s="337" t="s">
        <v>3236</v>
      </c>
      <c r="V4929" s="337">
        <v>6</v>
      </c>
      <c r="W4929" s="337" t="s">
        <v>19695</v>
      </c>
      <c r="X4929" s="337" t="s">
        <v>19695</v>
      </c>
      <c r="Y4929" s="337" t="s">
        <v>19695</v>
      </c>
      <c r="Z4929" s="337" t="s">
        <v>1728</v>
      </c>
      <c r="AA4929" s="337" t="s">
        <v>735</v>
      </c>
      <c r="AB4929" s="337" t="s">
        <v>718</v>
      </c>
      <c r="AC4929" s="337" t="s">
        <v>13530</v>
      </c>
    </row>
    <row r="4930" spans="1:29" ht="15.8" x14ac:dyDescent="0.25">
      <c r="A4930" s="337" t="s">
        <v>1723</v>
      </c>
      <c r="B4930" s="337" t="s">
        <v>2929</v>
      </c>
      <c r="C4930" s="337" t="s">
        <v>1821</v>
      </c>
      <c r="D4930" s="337" t="s">
        <v>449</v>
      </c>
      <c r="E4930" s="337" t="s">
        <v>2900</v>
      </c>
      <c r="F4930" s="338">
        <v>42594</v>
      </c>
      <c r="G4930" s="337" t="s">
        <v>1343</v>
      </c>
      <c r="H4930" s="338">
        <v>42644</v>
      </c>
      <c r="I4930" s="337" t="s">
        <v>19695</v>
      </c>
      <c r="J4930" s="337" t="s">
        <v>36</v>
      </c>
      <c r="K4930" s="337" t="s">
        <v>19695</v>
      </c>
      <c r="L4930" s="337" t="s">
        <v>19695</v>
      </c>
      <c r="M4930" s="337" t="s">
        <v>19695</v>
      </c>
      <c r="N4930" s="337" t="s">
        <v>19695</v>
      </c>
      <c r="O4930" s="337" t="s">
        <v>19695</v>
      </c>
      <c r="P4930" s="337" t="s">
        <v>19695</v>
      </c>
      <c r="Q4930" s="337" t="s">
        <v>19695</v>
      </c>
      <c r="R4930" s="337" t="s">
        <v>70</v>
      </c>
      <c r="S4930" s="337" t="s">
        <v>2930</v>
      </c>
      <c r="T4930" s="337" t="s">
        <v>2931</v>
      </c>
      <c r="U4930" s="337" t="s">
        <v>2932</v>
      </c>
      <c r="V4930" s="337">
        <v>8</v>
      </c>
      <c r="W4930" s="337" t="s">
        <v>19695</v>
      </c>
      <c r="X4930" s="337" t="s">
        <v>19695</v>
      </c>
      <c r="Y4930" s="337" t="s">
        <v>19695</v>
      </c>
      <c r="Z4930" s="337" t="s">
        <v>1728</v>
      </c>
      <c r="AA4930" s="337" t="s">
        <v>735</v>
      </c>
      <c r="AB4930" s="337" t="s">
        <v>718</v>
      </c>
      <c r="AC4930" s="337" t="s">
        <v>13530</v>
      </c>
    </row>
    <row r="4931" spans="1:29" ht="15.8" x14ac:dyDescent="0.25">
      <c r="A4931" s="337" t="s">
        <v>1723</v>
      </c>
      <c r="B4931" s="337" t="s">
        <v>3241</v>
      </c>
      <c r="C4931" s="337" t="s">
        <v>1821</v>
      </c>
      <c r="D4931" s="337" t="s">
        <v>449</v>
      </c>
      <c r="E4931" s="337" t="s">
        <v>2900</v>
      </c>
      <c r="F4931" s="338">
        <v>42594</v>
      </c>
      <c r="G4931" s="337" t="s">
        <v>1343</v>
      </c>
      <c r="H4931" s="338">
        <v>42644</v>
      </c>
      <c r="I4931" s="337" t="s">
        <v>19695</v>
      </c>
      <c r="J4931" s="337" t="s">
        <v>36</v>
      </c>
      <c r="K4931" s="337" t="s">
        <v>19695</v>
      </c>
      <c r="L4931" s="337" t="s">
        <v>19695</v>
      </c>
      <c r="M4931" s="337" t="s">
        <v>19695</v>
      </c>
      <c r="N4931" s="337" t="s">
        <v>19695</v>
      </c>
      <c r="O4931" s="337" t="s">
        <v>19695</v>
      </c>
      <c r="P4931" s="337" t="s">
        <v>19695</v>
      </c>
      <c r="Q4931" s="337" t="s">
        <v>19695</v>
      </c>
      <c r="R4931" s="337" t="s">
        <v>45</v>
      </c>
      <c r="S4931" s="337" t="s">
        <v>1824</v>
      </c>
      <c r="T4931" s="337" t="s">
        <v>3242</v>
      </c>
      <c r="U4931" s="337" t="s">
        <v>3243</v>
      </c>
      <c r="V4931" s="337">
        <v>8</v>
      </c>
      <c r="W4931" s="337" t="s">
        <v>19695</v>
      </c>
      <c r="X4931" s="337" t="s">
        <v>19695</v>
      </c>
      <c r="Y4931" s="337" t="s">
        <v>19695</v>
      </c>
      <c r="Z4931" s="337" t="s">
        <v>1728</v>
      </c>
      <c r="AA4931" s="337" t="s">
        <v>735</v>
      </c>
      <c r="AB4931" s="337" t="s">
        <v>718</v>
      </c>
      <c r="AC4931" s="337" t="s">
        <v>13530</v>
      </c>
    </row>
    <row r="4932" spans="1:29" ht="15.8" x14ac:dyDescent="0.25">
      <c r="A4932" s="337" t="s">
        <v>1723</v>
      </c>
      <c r="B4932" s="337" t="s">
        <v>3244</v>
      </c>
      <c r="C4932" s="337" t="s">
        <v>1725</v>
      </c>
      <c r="D4932" s="337" t="s">
        <v>1726</v>
      </c>
      <c r="E4932" s="337" t="s">
        <v>2900</v>
      </c>
      <c r="F4932" s="338">
        <v>42594</v>
      </c>
      <c r="G4932" s="337" t="s">
        <v>1343</v>
      </c>
      <c r="H4932" s="338">
        <v>42644</v>
      </c>
      <c r="I4932" s="337" t="s">
        <v>19695</v>
      </c>
      <c r="J4932" s="337" t="s">
        <v>36</v>
      </c>
      <c r="K4932" s="337" t="s">
        <v>19695</v>
      </c>
      <c r="L4932" s="337" t="s">
        <v>19695</v>
      </c>
      <c r="M4932" s="337" t="s">
        <v>19695</v>
      </c>
      <c r="N4932" s="337" t="s">
        <v>19695</v>
      </c>
      <c r="O4932" s="337" t="s">
        <v>19695</v>
      </c>
      <c r="P4932" s="337" t="s">
        <v>19695</v>
      </c>
      <c r="Q4932" s="337" t="s">
        <v>19695</v>
      </c>
      <c r="R4932" s="337" t="s">
        <v>15</v>
      </c>
      <c r="S4932" s="337" t="s">
        <v>1086</v>
      </c>
      <c r="T4932" s="337" t="s">
        <v>1086</v>
      </c>
      <c r="U4932" s="337" t="s">
        <v>1110</v>
      </c>
      <c r="V4932" s="337">
        <v>8</v>
      </c>
      <c r="W4932" s="337" t="s">
        <v>19695</v>
      </c>
      <c r="X4932" s="337" t="s">
        <v>19695</v>
      </c>
      <c r="Y4932" s="337" t="s">
        <v>19695</v>
      </c>
      <c r="Z4932" s="337" t="s">
        <v>1728</v>
      </c>
      <c r="AA4932" s="337" t="s">
        <v>717</v>
      </c>
      <c r="AB4932" s="337" t="s">
        <v>718</v>
      </c>
      <c r="AC4932" s="337" t="s">
        <v>13530</v>
      </c>
    </row>
    <row r="4933" spans="1:29" ht="15.8" x14ac:dyDescent="0.25">
      <c r="A4933" s="337" t="s">
        <v>1723</v>
      </c>
      <c r="B4933" s="337" t="s">
        <v>3313</v>
      </c>
      <c r="C4933" s="337" t="s">
        <v>1725</v>
      </c>
      <c r="D4933" s="337" t="s">
        <v>1726</v>
      </c>
      <c r="E4933" s="337" t="s">
        <v>2900</v>
      </c>
      <c r="F4933" s="338">
        <v>42594</v>
      </c>
      <c r="G4933" s="337" t="s">
        <v>1343</v>
      </c>
      <c r="H4933" s="338">
        <v>42644</v>
      </c>
      <c r="I4933" s="337" t="s">
        <v>19695</v>
      </c>
      <c r="J4933" s="337" t="s">
        <v>36</v>
      </c>
      <c r="K4933" s="337" t="s">
        <v>19695</v>
      </c>
      <c r="L4933" s="337" t="s">
        <v>19695</v>
      </c>
      <c r="M4933" s="337" t="s">
        <v>19695</v>
      </c>
      <c r="N4933" s="337" t="s">
        <v>19695</v>
      </c>
      <c r="O4933" s="337" t="s">
        <v>19695</v>
      </c>
      <c r="P4933" s="337" t="s">
        <v>19695</v>
      </c>
      <c r="Q4933" s="337" t="s">
        <v>19695</v>
      </c>
      <c r="R4933" s="337" t="s">
        <v>71</v>
      </c>
      <c r="S4933" s="337" t="s">
        <v>981</v>
      </c>
      <c r="T4933" s="337" t="s">
        <v>3314</v>
      </c>
      <c r="U4933" s="337" t="s">
        <v>3315</v>
      </c>
      <c r="V4933" s="337">
        <v>8</v>
      </c>
      <c r="W4933" s="337" t="s">
        <v>19695</v>
      </c>
      <c r="X4933" s="337" t="s">
        <v>19695</v>
      </c>
      <c r="Y4933" s="337" t="s">
        <v>19695</v>
      </c>
      <c r="Z4933" s="337" t="s">
        <v>1728</v>
      </c>
      <c r="AA4933" s="337" t="s">
        <v>717</v>
      </c>
      <c r="AB4933" s="337" t="s">
        <v>718</v>
      </c>
      <c r="AC4933" s="337" t="s">
        <v>13530</v>
      </c>
    </row>
    <row r="4934" spans="1:29" ht="15.8" x14ac:dyDescent="0.25">
      <c r="A4934" s="337" t="s">
        <v>1723</v>
      </c>
      <c r="B4934" s="337" t="s">
        <v>3113</v>
      </c>
      <c r="C4934" s="337" t="s">
        <v>1821</v>
      </c>
      <c r="D4934" s="337" t="s">
        <v>449</v>
      </c>
      <c r="E4934" s="337" t="s">
        <v>2900</v>
      </c>
      <c r="F4934" s="338">
        <v>42594</v>
      </c>
      <c r="G4934" s="337" t="s">
        <v>1343</v>
      </c>
      <c r="H4934" s="338">
        <v>42644</v>
      </c>
      <c r="I4934" s="337" t="s">
        <v>19695</v>
      </c>
      <c r="J4934" s="337" t="s">
        <v>36</v>
      </c>
      <c r="K4934" s="337" t="s">
        <v>19695</v>
      </c>
      <c r="L4934" s="337" t="s">
        <v>19695</v>
      </c>
      <c r="M4934" s="337" t="s">
        <v>19695</v>
      </c>
      <c r="N4934" s="337" t="s">
        <v>19695</v>
      </c>
      <c r="O4934" s="337" t="s">
        <v>19695</v>
      </c>
      <c r="P4934" s="337" t="s">
        <v>19695</v>
      </c>
      <c r="Q4934" s="337" t="s">
        <v>19695</v>
      </c>
      <c r="R4934" s="337" t="s">
        <v>1220</v>
      </c>
      <c r="S4934" s="337" t="s">
        <v>1846</v>
      </c>
      <c r="T4934" s="337" t="s">
        <v>2984</v>
      </c>
      <c r="U4934" s="337" t="s">
        <v>3114</v>
      </c>
      <c r="V4934" s="337">
        <v>10</v>
      </c>
      <c r="W4934" s="337" t="s">
        <v>19695</v>
      </c>
      <c r="X4934" s="337" t="s">
        <v>19695</v>
      </c>
      <c r="Y4934" s="337" t="s">
        <v>19695</v>
      </c>
      <c r="Z4934" s="337" t="s">
        <v>1728</v>
      </c>
      <c r="AA4934" s="337" t="s">
        <v>735</v>
      </c>
      <c r="AB4934" s="337" t="s">
        <v>718</v>
      </c>
      <c r="AC4934" s="337" t="s">
        <v>13530</v>
      </c>
    </row>
    <row r="4935" spans="1:29" ht="15.8" x14ac:dyDescent="0.25">
      <c r="A4935" s="337" t="s">
        <v>1723</v>
      </c>
      <c r="B4935" s="337" t="s">
        <v>3129</v>
      </c>
      <c r="C4935" s="337" t="s">
        <v>1821</v>
      </c>
      <c r="D4935" s="337" t="s">
        <v>449</v>
      </c>
      <c r="E4935" s="337" t="s">
        <v>2900</v>
      </c>
      <c r="F4935" s="338">
        <v>42594</v>
      </c>
      <c r="G4935" s="337" t="s">
        <v>1343</v>
      </c>
      <c r="H4935" s="338">
        <v>42644</v>
      </c>
      <c r="I4935" s="337" t="s">
        <v>19695</v>
      </c>
      <c r="J4935" s="337" t="s">
        <v>36</v>
      </c>
      <c r="K4935" s="337" t="s">
        <v>19695</v>
      </c>
      <c r="L4935" s="337" t="s">
        <v>19695</v>
      </c>
      <c r="M4935" s="337" t="s">
        <v>19695</v>
      </c>
      <c r="N4935" s="337" t="s">
        <v>19695</v>
      </c>
      <c r="O4935" s="337" t="s">
        <v>19695</v>
      </c>
      <c r="P4935" s="337" t="s">
        <v>19695</v>
      </c>
      <c r="Q4935" s="337" t="s">
        <v>19695</v>
      </c>
      <c r="R4935" s="337" t="s">
        <v>45</v>
      </c>
      <c r="S4935" s="337" t="s">
        <v>80</v>
      </c>
      <c r="T4935" s="337" t="s">
        <v>1148</v>
      </c>
      <c r="U4935" s="337" t="s">
        <v>449</v>
      </c>
      <c r="V4935" s="337">
        <v>10</v>
      </c>
      <c r="W4935" s="337" t="s">
        <v>19695</v>
      </c>
      <c r="X4935" s="337" t="s">
        <v>19695</v>
      </c>
      <c r="Y4935" s="337" t="s">
        <v>19695</v>
      </c>
      <c r="Z4935" s="337" t="s">
        <v>1728</v>
      </c>
      <c r="AA4935" s="337" t="s">
        <v>717</v>
      </c>
      <c r="AB4935" s="337" t="s">
        <v>718</v>
      </c>
      <c r="AC4935" s="337" t="s">
        <v>13530</v>
      </c>
    </row>
    <row r="4936" spans="1:29" ht="15.8" x14ac:dyDescent="0.25">
      <c r="A4936" s="337" t="s">
        <v>1723</v>
      </c>
      <c r="B4936" s="337" t="s">
        <v>3387</v>
      </c>
      <c r="C4936" s="337" t="s">
        <v>1725</v>
      </c>
      <c r="D4936" s="337" t="s">
        <v>1726</v>
      </c>
      <c r="E4936" s="337" t="s">
        <v>2900</v>
      </c>
      <c r="F4936" s="338">
        <v>42594</v>
      </c>
      <c r="G4936" s="337" t="s">
        <v>1343</v>
      </c>
      <c r="H4936" s="338">
        <v>42644</v>
      </c>
      <c r="I4936" s="337" t="s">
        <v>19695</v>
      </c>
      <c r="J4936" s="337" t="s">
        <v>36</v>
      </c>
      <c r="K4936" s="337" t="s">
        <v>19695</v>
      </c>
      <c r="L4936" s="337" t="s">
        <v>19695</v>
      </c>
      <c r="M4936" s="337" t="s">
        <v>19695</v>
      </c>
      <c r="N4936" s="337" t="s">
        <v>19695</v>
      </c>
      <c r="O4936" s="337" t="s">
        <v>19695</v>
      </c>
      <c r="P4936" s="337" t="s">
        <v>19695</v>
      </c>
      <c r="Q4936" s="337" t="s">
        <v>19695</v>
      </c>
      <c r="R4936" s="337" t="s">
        <v>71</v>
      </c>
      <c r="S4936" s="337" t="s">
        <v>395</v>
      </c>
      <c r="T4936" s="337" t="s">
        <v>3388</v>
      </c>
      <c r="U4936" s="337" t="s">
        <v>3389</v>
      </c>
      <c r="V4936" s="337">
        <v>10</v>
      </c>
      <c r="W4936" s="337" t="s">
        <v>19695</v>
      </c>
      <c r="X4936" s="337" t="s">
        <v>19695</v>
      </c>
      <c r="Y4936" s="337" t="s">
        <v>19695</v>
      </c>
      <c r="Z4936" s="337" t="s">
        <v>1728</v>
      </c>
      <c r="AA4936" s="337" t="s">
        <v>735</v>
      </c>
      <c r="AB4936" s="337" t="s">
        <v>718</v>
      </c>
      <c r="AC4936" s="337" t="s">
        <v>13530</v>
      </c>
    </row>
    <row r="4937" spans="1:29" ht="15.8" x14ac:dyDescent="0.25">
      <c r="A4937" s="337" t="s">
        <v>1723</v>
      </c>
      <c r="B4937" s="337" t="s">
        <v>3662</v>
      </c>
      <c r="C4937" s="337" t="s">
        <v>1821</v>
      </c>
      <c r="D4937" s="337" t="s">
        <v>449</v>
      </c>
      <c r="E4937" s="337" t="s">
        <v>2900</v>
      </c>
      <c r="F4937" s="338">
        <v>42594</v>
      </c>
      <c r="G4937" s="337" t="s">
        <v>1343</v>
      </c>
      <c r="H4937" s="338">
        <v>42644</v>
      </c>
      <c r="I4937" s="337" t="s">
        <v>19695</v>
      </c>
      <c r="J4937" s="337" t="s">
        <v>36</v>
      </c>
      <c r="K4937" s="337" t="s">
        <v>19695</v>
      </c>
      <c r="L4937" s="337" t="s">
        <v>19695</v>
      </c>
      <c r="M4937" s="337" t="s">
        <v>19695</v>
      </c>
      <c r="N4937" s="337" t="s">
        <v>19695</v>
      </c>
      <c r="O4937" s="337" t="s">
        <v>19695</v>
      </c>
      <c r="P4937" s="337" t="s">
        <v>19695</v>
      </c>
      <c r="Q4937" s="337" t="s">
        <v>19695</v>
      </c>
      <c r="R4937" s="337" t="s">
        <v>112</v>
      </c>
      <c r="S4937" s="337" t="s">
        <v>452</v>
      </c>
      <c r="T4937" s="337" t="s">
        <v>3663</v>
      </c>
      <c r="U4937" s="337" t="s">
        <v>3664</v>
      </c>
      <c r="V4937" s="337">
        <v>12</v>
      </c>
      <c r="W4937" s="337" t="s">
        <v>19695</v>
      </c>
      <c r="X4937" s="337" t="s">
        <v>19695</v>
      </c>
      <c r="Y4937" s="337" t="s">
        <v>19695</v>
      </c>
      <c r="Z4937" s="337" t="s">
        <v>1728</v>
      </c>
      <c r="AA4937" s="337" t="s">
        <v>735</v>
      </c>
      <c r="AB4937" s="337" t="s">
        <v>718</v>
      </c>
      <c r="AC4937" s="337" t="s">
        <v>13530</v>
      </c>
    </row>
    <row r="4938" spans="1:29" ht="15.8" x14ac:dyDescent="0.25">
      <c r="A4938" s="337" t="s">
        <v>1723</v>
      </c>
      <c r="B4938" s="337" t="s">
        <v>3123</v>
      </c>
      <c r="C4938" s="337" t="s">
        <v>1821</v>
      </c>
      <c r="D4938" s="337" t="s">
        <v>449</v>
      </c>
      <c r="E4938" s="337" t="s">
        <v>2900</v>
      </c>
      <c r="F4938" s="338">
        <v>42594</v>
      </c>
      <c r="G4938" s="337" t="s">
        <v>1343</v>
      </c>
      <c r="H4938" s="338">
        <v>42644</v>
      </c>
      <c r="I4938" s="337" t="s">
        <v>19695</v>
      </c>
      <c r="J4938" s="337" t="s">
        <v>36</v>
      </c>
      <c r="K4938" s="337" t="s">
        <v>19695</v>
      </c>
      <c r="L4938" s="337" t="s">
        <v>19695</v>
      </c>
      <c r="M4938" s="337" t="s">
        <v>19695</v>
      </c>
      <c r="N4938" s="337" t="s">
        <v>19695</v>
      </c>
      <c r="O4938" s="337" t="s">
        <v>19695</v>
      </c>
      <c r="P4938" s="337" t="s">
        <v>19695</v>
      </c>
      <c r="Q4938" s="337" t="s">
        <v>19695</v>
      </c>
      <c r="R4938" s="337" t="s">
        <v>66</v>
      </c>
      <c r="S4938" s="337" t="s">
        <v>2845</v>
      </c>
      <c r="T4938" s="337" t="s">
        <v>1629</v>
      </c>
      <c r="U4938" s="337" t="s">
        <v>1632</v>
      </c>
      <c r="V4938" s="337">
        <v>16</v>
      </c>
      <c r="W4938" s="337" t="s">
        <v>19695</v>
      </c>
      <c r="X4938" s="337" t="s">
        <v>19695</v>
      </c>
      <c r="Y4938" s="337" t="s">
        <v>19695</v>
      </c>
      <c r="Z4938" s="337" t="s">
        <v>1728</v>
      </c>
      <c r="AA4938" s="337" t="s">
        <v>717</v>
      </c>
      <c r="AB4938" s="337" t="s">
        <v>718</v>
      </c>
      <c r="AC4938" s="337" t="s">
        <v>13530</v>
      </c>
    </row>
    <row r="4939" spans="1:29" ht="15.8" x14ac:dyDescent="0.25">
      <c r="A4939" s="337" t="s">
        <v>1723</v>
      </c>
      <c r="B4939" s="337" t="s">
        <v>6848</v>
      </c>
      <c r="C4939" s="337" t="s">
        <v>1821</v>
      </c>
      <c r="D4939" s="337" t="s">
        <v>449</v>
      </c>
      <c r="E4939" s="337" t="s">
        <v>2900</v>
      </c>
      <c r="F4939" s="338">
        <v>42594</v>
      </c>
      <c r="G4939" s="337" t="s">
        <v>1343</v>
      </c>
      <c r="H4939" s="338">
        <v>42644</v>
      </c>
      <c r="I4939" s="337" t="s">
        <v>19695</v>
      </c>
      <c r="J4939" s="337" t="s">
        <v>36</v>
      </c>
      <c r="K4939" s="337" t="s">
        <v>19695</v>
      </c>
      <c r="L4939" s="337" t="s">
        <v>19695</v>
      </c>
      <c r="M4939" s="337" t="s">
        <v>19695</v>
      </c>
      <c r="N4939" s="337" t="s">
        <v>19695</v>
      </c>
      <c r="O4939" s="337" t="s">
        <v>19695</v>
      </c>
      <c r="P4939" s="337" t="s">
        <v>19695</v>
      </c>
      <c r="Q4939" s="337" t="s">
        <v>19695</v>
      </c>
      <c r="R4939" s="337" t="s">
        <v>130</v>
      </c>
      <c r="S4939" s="337" t="s">
        <v>928</v>
      </c>
      <c r="T4939" s="337" t="s">
        <v>2538</v>
      </c>
      <c r="U4939" s="337" t="s">
        <v>6849</v>
      </c>
      <c r="V4939" s="337">
        <v>12</v>
      </c>
      <c r="W4939" s="337" t="s">
        <v>19695</v>
      </c>
      <c r="X4939" s="337" t="s">
        <v>19695</v>
      </c>
      <c r="Y4939" s="337" t="s">
        <v>19695</v>
      </c>
      <c r="Z4939" s="337" t="s">
        <v>1728</v>
      </c>
      <c r="AA4939" s="337" t="s">
        <v>766</v>
      </c>
      <c r="AB4939" s="337" t="s">
        <v>718</v>
      </c>
      <c r="AC4939" s="337" t="s">
        <v>13694</v>
      </c>
    </row>
    <row r="4940" spans="1:29" ht="15.8" x14ac:dyDescent="0.25">
      <c r="A4940" s="337" t="s">
        <v>1723</v>
      </c>
      <c r="B4940" s="337" t="s">
        <v>4684</v>
      </c>
      <c r="C4940" s="337" t="s">
        <v>1821</v>
      </c>
      <c r="D4940" s="337" t="s">
        <v>449</v>
      </c>
      <c r="E4940" s="337" t="s">
        <v>2900</v>
      </c>
      <c r="F4940" s="338">
        <v>42594</v>
      </c>
      <c r="G4940" s="337" t="s">
        <v>1343</v>
      </c>
      <c r="H4940" s="338">
        <v>42644</v>
      </c>
      <c r="I4940" s="337" t="s">
        <v>19695</v>
      </c>
      <c r="J4940" s="337" t="s">
        <v>36</v>
      </c>
      <c r="K4940" s="337" t="s">
        <v>19695</v>
      </c>
      <c r="L4940" s="337" t="s">
        <v>19695</v>
      </c>
      <c r="M4940" s="337" t="s">
        <v>19695</v>
      </c>
      <c r="N4940" s="337" t="s">
        <v>19695</v>
      </c>
      <c r="O4940" s="337" t="s">
        <v>19695</v>
      </c>
      <c r="P4940" s="337" t="s">
        <v>19695</v>
      </c>
      <c r="Q4940" s="337" t="s">
        <v>19695</v>
      </c>
      <c r="R4940" s="337" t="s">
        <v>112</v>
      </c>
      <c r="S4940" s="337" t="s">
        <v>1249</v>
      </c>
      <c r="T4940" s="337" t="s">
        <v>1242</v>
      </c>
      <c r="U4940" s="337" t="s">
        <v>4685</v>
      </c>
      <c r="V4940" s="337">
        <v>10</v>
      </c>
      <c r="W4940" s="337" t="s">
        <v>19695</v>
      </c>
      <c r="X4940" s="337" t="s">
        <v>19695</v>
      </c>
      <c r="Y4940" s="337" t="s">
        <v>19695</v>
      </c>
      <c r="Z4940" s="337" t="s">
        <v>1728</v>
      </c>
      <c r="AA4940" s="337" t="s">
        <v>735</v>
      </c>
      <c r="AB4940" s="337" t="s">
        <v>718</v>
      </c>
      <c r="AC4940" s="337" t="s">
        <v>13717</v>
      </c>
    </row>
    <row r="4941" spans="1:29" ht="15.8" x14ac:dyDescent="0.25">
      <c r="A4941" s="337" t="s">
        <v>1723</v>
      </c>
      <c r="B4941" s="337" t="s">
        <v>1342</v>
      </c>
      <c r="C4941" s="337" t="s">
        <v>1821</v>
      </c>
      <c r="D4941" s="337" t="s">
        <v>449</v>
      </c>
      <c r="E4941" s="337" t="s">
        <v>2900</v>
      </c>
      <c r="F4941" s="338">
        <v>42594</v>
      </c>
      <c r="G4941" s="337" t="s">
        <v>1343</v>
      </c>
      <c r="H4941" s="338">
        <v>42644</v>
      </c>
      <c r="I4941" s="337" t="s">
        <v>19695</v>
      </c>
      <c r="J4941" s="337" t="s">
        <v>36</v>
      </c>
      <c r="K4941" s="337" t="s">
        <v>19695</v>
      </c>
      <c r="L4941" s="337" t="s">
        <v>19695</v>
      </c>
      <c r="M4941" s="337" t="s">
        <v>19695</v>
      </c>
      <c r="N4941" s="337" t="s">
        <v>19695</v>
      </c>
      <c r="O4941" s="337" t="s">
        <v>19695</v>
      </c>
      <c r="P4941" s="337" t="s">
        <v>19695</v>
      </c>
      <c r="Q4941" s="337" t="s">
        <v>19695</v>
      </c>
      <c r="R4941" s="337" t="s">
        <v>56</v>
      </c>
      <c r="S4941" s="337" t="s">
        <v>79</v>
      </c>
      <c r="T4941" s="337" t="s">
        <v>79</v>
      </c>
      <c r="U4941" s="337" t="s">
        <v>90</v>
      </c>
      <c r="V4941" s="337">
        <v>6</v>
      </c>
      <c r="W4941" s="337" t="s">
        <v>19695</v>
      </c>
      <c r="X4941" s="337" t="s">
        <v>19695</v>
      </c>
      <c r="Y4941" s="337" t="s">
        <v>19695</v>
      </c>
      <c r="Z4941" s="337" t="s">
        <v>1728</v>
      </c>
      <c r="AA4941" s="337" t="s">
        <v>735</v>
      </c>
      <c r="AB4941" s="337" t="s">
        <v>718</v>
      </c>
      <c r="AC4941" s="337" t="s">
        <v>13540</v>
      </c>
    </row>
    <row r="4942" spans="1:29" ht="15.8" x14ac:dyDescent="0.25">
      <c r="A4942" s="337" t="s">
        <v>1723</v>
      </c>
      <c r="B4942" s="337" t="s">
        <v>6398</v>
      </c>
      <c r="C4942" s="337" t="s">
        <v>1821</v>
      </c>
      <c r="D4942" s="337" t="s">
        <v>449</v>
      </c>
      <c r="E4942" s="337" t="s">
        <v>2900</v>
      </c>
      <c r="F4942" s="338">
        <v>42594</v>
      </c>
      <c r="G4942" s="337" t="s">
        <v>1343</v>
      </c>
      <c r="H4942" s="338">
        <v>42644</v>
      </c>
      <c r="I4942" s="337" t="s">
        <v>19695</v>
      </c>
      <c r="J4942" s="337" t="s">
        <v>16</v>
      </c>
      <c r="K4942" s="337" t="s">
        <v>19695</v>
      </c>
      <c r="L4942" s="337" t="s">
        <v>19695</v>
      </c>
      <c r="M4942" s="337" t="s">
        <v>19695</v>
      </c>
      <c r="N4942" s="337" t="s">
        <v>19695</v>
      </c>
      <c r="O4942" s="337" t="s">
        <v>19695</v>
      </c>
      <c r="P4942" s="337" t="s">
        <v>19695</v>
      </c>
      <c r="Q4942" s="337" t="s">
        <v>19695</v>
      </c>
      <c r="R4942" s="337" t="s">
        <v>56</v>
      </c>
      <c r="S4942" s="337" t="s">
        <v>79</v>
      </c>
      <c r="T4942" s="337" t="s">
        <v>6399</v>
      </c>
      <c r="U4942" s="337" t="s">
        <v>90</v>
      </c>
      <c r="V4942" s="337">
        <v>6</v>
      </c>
      <c r="W4942" s="337" t="s">
        <v>19695</v>
      </c>
      <c r="X4942" s="337" t="s">
        <v>19695</v>
      </c>
      <c r="Y4942" s="337" t="s">
        <v>19695</v>
      </c>
      <c r="Z4942" s="337" t="s">
        <v>1728</v>
      </c>
      <c r="AA4942" s="337" t="s">
        <v>735</v>
      </c>
      <c r="AB4942" s="337" t="s">
        <v>718</v>
      </c>
      <c r="AC4942" s="337" t="s">
        <v>13540</v>
      </c>
    </row>
    <row r="4943" spans="1:29" ht="15.8" x14ac:dyDescent="0.25">
      <c r="A4943" s="337" t="s">
        <v>1723</v>
      </c>
      <c r="B4943" s="337" t="s">
        <v>6400</v>
      </c>
      <c r="C4943" s="337" t="s">
        <v>1821</v>
      </c>
      <c r="D4943" s="337" t="s">
        <v>449</v>
      </c>
      <c r="E4943" s="337" t="s">
        <v>2900</v>
      </c>
      <c r="F4943" s="338">
        <v>42594</v>
      </c>
      <c r="G4943" s="337" t="s">
        <v>1343</v>
      </c>
      <c r="H4943" s="338">
        <v>42644</v>
      </c>
      <c r="I4943" s="337" t="s">
        <v>19695</v>
      </c>
      <c r="J4943" s="337" t="s">
        <v>16</v>
      </c>
      <c r="K4943" s="337" t="s">
        <v>19695</v>
      </c>
      <c r="L4943" s="337" t="s">
        <v>19695</v>
      </c>
      <c r="M4943" s="337" t="s">
        <v>19695</v>
      </c>
      <c r="N4943" s="337" t="s">
        <v>19695</v>
      </c>
      <c r="O4943" s="337" t="s">
        <v>19695</v>
      </c>
      <c r="P4943" s="337" t="s">
        <v>19695</v>
      </c>
      <c r="Q4943" s="337" t="s">
        <v>19695</v>
      </c>
      <c r="R4943" s="337" t="s">
        <v>56</v>
      </c>
      <c r="S4943" s="337" t="s">
        <v>79</v>
      </c>
      <c r="T4943" s="337" t="s">
        <v>79</v>
      </c>
      <c r="U4943" s="337" t="s">
        <v>90</v>
      </c>
      <c r="V4943" s="337">
        <v>6</v>
      </c>
      <c r="W4943" s="337" t="s">
        <v>19695</v>
      </c>
      <c r="X4943" s="337" t="s">
        <v>19695</v>
      </c>
      <c r="Y4943" s="337" t="s">
        <v>19695</v>
      </c>
      <c r="Z4943" s="337" t="s">
        <v>1728</v>
      </c>
      <c r="AA4943" s="337" t="s">
        <v>735</v>
      </c>
      <c r="AB4943" s="337" t="s">
        <v>718</v>
      </c>
      <c r="AC4943" s="337" t="s">
        <v>13540</v>
      </c>
    </row>
    <row r="4944" spans="1:29" ht="15.8" x14ac:dyDescent="0.25">
      <c r="A4944" s="337" t="s">
        <v>1723</v>
      </c>
      <c r="B4944" s="337" t="s">
        <v>6402</v>
      </c>
      <c r="C4944" s="337" t="s">
        <v>1788</v>
      </c>
      <c r="D4944" s="337" t="s">
        <v>769</v>
      </c>
      <c r="E4944" s="337" t="s">
        <v>2900</v>
      </c>
      <c r="F4944" s="338">
        <v>42594</v>
      </c>
      <c r="G4944" s="337" t="s">
        <v>1343</v>
      </c>
      <c r="H4944" s="338">
        <v>42644</v>
      </c>
      <c r="I4944" s="337" t="s">
        <v>19695</v>
      </c>
      <c r="J4944" s="337" t="s">
        <v>36</v>
      </c>
      <c r="K4944" s="337" t="s">
        <v>19695</v>
      </c>
      <c r="L4944" s="337" t="s">
        <v>19695</v>
      </c>
      <c r="M4944" s="337" t="s">
        <v>19695</v>
      </c>
      <c r="N4944" s="337" t="s">
        <v>19695</v>
      </c>
      <c r="O4944" s="337" t="s">
        <v>19695</v>
      </c>
      <c r="P4944" s="337" t="s">
        <v>19695</v>
      </c>
      <c r="Q4944" s="337" t="s">
        <v>19695</v>
      </c>
      <c r="R4944" s="337" t="s">
        <v>56</v>
      </c>
      <c r="S4944" s="337" t="s">
        <v>79</v>
      </c>
      <c r="T4944" s="337" t="s">
        <v>79</v>
      </c>
      <c r="U4944" s="337" t="s">
        <v>90</v>
      </c>
      <c r="V4944" s="337">
        <v>6</v>
      </c>
      <c r="W4944" s="337" t="s">
        <v>19695</v>
      </c>
      <c r="X4944" s="337" t="s">
        <v>19695</v>
      </c>
      <c r="Y4944" s="337" t="s">
        <v>19695</v>
      </c>
      <c r="Z4944" s="337" t="s">
        <v>1728</v>
      </c>
      <c r="AA4944" s="337" t="s">
        <v>735</v>
      </c>
      <c r="AB4944" s="337" t="s">
        <v>718</v>
      </c>
      <c r="AC4944" s="337" t="s">
        <v>13540</v>
      </c>
    </row>
    <row r="4945" spans="1:29" ht="15.8" x14ac:dyDescent="0.25">
      <c r="A4945" s="337" t="s">
        <v>1723</v>
      </c>
      <c r="B4945" s="337" t="s">
        <v>6242</v>
      </c>
      <c r="C4945" s="337" t="s">
        <v>1821</v>
      </c>
      <c r="D4945" s="337" t="s">
        <v>449</v>
      </c>
      <c r="E4945" s="337" t="s">
        <v>2900</v>
      </c>
      <c r="F4945" s="338">
        <v>42594</v>
      </c>
      <c r="G4945" s="337" t="s">
        <v>1343</v>
      </c>
      <c r="H4945" s="338">
        <v>42644</v>
      </c>
      <c r="I4945" s="337" t="s">
        <v>19695</v>
      </c>
      <c r="J4945" s="337" t="s">
        <v>36</v>
      </c>
      <c r="K4945" s="337" t="s">
        <v>19695</v>
      </c>
      <c r="L4945" s="337" t="s">
        <v>19695</v>
      </c>
      <c r="M4945" s="337" t="s">
        <v>19695</v>
      </c>
      <c r="N4945" s="337" t="s">
        <v>19695</v>
      </c>
      <c r="O4945" s="337" t="s">
        <v>19695</v>
      </c>
      <c r="P4945" s="337" t="s">
        <v>19695</v>
      </c>
      <c r="Q4945" s="337" t="s">
        <v>19695</v>
      </c>
      <c r="R4945" s="337" t="s">
        <v>56</v>
      </c>
      <c r="S4945" s="337" t="s">
        <v>79</v>
      </c>
      <c r="T4945" s="337" t="s">
        <v>79</v>
      </c>
      <c r="U4945" s="337" t="s">
        <v>90</v>
      </c>
      <c r="V4945" s="337">
        <v>6</v>
      </c>
      <c r="W4945" s="337" t="s">
        <v>19695</v>
      </c>
      <c r="X4945" s="337" t="s">
        <v>19695</v>
      </c>
      <c r="Y4945" s="337" t="s">
        <v>19695</v>
      </c>
      <c r="Z4945" s="337" t="s">
        <v>1728</v>
      </c>
      <c r="AA4945" s="337" t="s">
        <v>735</v>
      </c>
      <c r="AB4945" s="337" t="s">
        <v>718</v>
      </c>
      <c r="AC4945" s="337" t="s">
        <v>13540</v>
      </c>
    </row>
    <row r="4946" spans="1:29" ht="15.8" x14ac:dyDescent="0.25">
      <c r="A4946" s="337" t="s">
        <v>1723</v>
      </c>
      <c r="B4946" s="337" t="s">
        <v>4612</v>
      </c>
      <c r="C4946" s="337" t="s">
        <v>1821</v>
      </c>
      <c r="D4946" s="337" t="s">
        <v>449</v>
      </c>
      <c r="E4946" s="337" t="s">
        <v>2900</v>
      </c>
      <c r="F4946" s="338">
        <v>42594</v>
      </c>
      <c r="G4946" s="337" t="s">
        <v>1343</v>
      </c>
      <c r="H4946" s="338">
        <v>42644</v>
      </c>
      <c r="I4946" s="337" t="s">
        <v>19695</v>
      </c>
      <c r="J4946" s="337" t="s">
        <v>16</v>
      </c>
      <c r="K4946" s="337" t="s">
        <v>19695</v>
      </c>
      <c r="L4946" s="337" t="s">
        <v>19695</v>
      </c>
      <c r="M4946" s="337" t="s">
        <v>19695</v>
      </c>
      <c r="N4946" s="337" t="s">
        <v>19695</v>
      </c>
      <c r="O4946" s="337" t="s">
        <v>19695</v>
      </c>
      <c r="P4946" s="337" t="s">
        <v>19695</v>
      </c>
      <c r="Q4946" s="337" t="s">
        <v>19695</v>
      </c>
      <c r="R4946" s="337" t="s">
        <v>134</v>
      </c>
      <c r="S4946" s="337" t="s">
        <v>3981</v>
      </c>
      <c r="T4946" s="337" t="s">
        <v>800</v>
      </c>
      <c r="U4946" s="337" t="s">
        <v>4613</v>
      </c>
      <c r="V4946" s="337">
        <v>10</v>
      </c>
      <c r="W4946" s="337" t="s">
        <v>19695</v>
      </c>
      <c r="X4946" s="337" t="s">
        <v>19695</v>
      </c>
      <c r="Y4946" s="337" t="s">
        <v>19695</v>
      </c>
      <c r="Z4946" s="337" t="s">
        <v>1728</v>
      </c>
      <c r="AA4946" s="337" t="s">
        <v>735</v>
      </c>
      <c r="AB4946" s="337" t="s">
        <v>718</v>
      </c>
      <c r="AC4946" s="337" t="s">
        <v>13721</v>
      </c>
    </row>
    <row r="4947" spans="1:29" ht="15.8" x14ac:dyDescent="0.25">
      <c r="A4947" s="337" t="s">
        <v>1723</v>
      </c>
      <c r="B4947" s="337" t="s">
        <v>4128</v>
      </c>
      <c r="C4947" s="337" t="s">
        <v>1821</v>
      </c>
      <c r="D4947" s="337" t="s">
        <v>449</v>
      </c>
      <c r="E4947" s="337" t="s">
        <v>2900</v>
      </c>
      <c r="F4947" s="338">
        <v>42594</v>
      </c>
      <c r="G4947" s="337" t="s">
        <v>1343</v>
      </c>
      <c r="H4947" s="338">
        <v>42644</v>
      </c>
      <c r="I4947" s="337" t="s">
        <v>19695</v>
      </c>
      <c r="J4947" s="337" t="s">
        <v>36</v>
      </c>
      <c r="K4947" s="337" t="s">
        <v>19695</v>
      </c>
      <c r="L4947" s="337" t="s">
        <v>19695</v>
      </c>
      <c r="M4947" s="337" t="s">
        <v>19695</v>
      </c>
      <c r="N4947" s="337" t="s">
        <v>19695</v>
      </c>
      <c r="O4947" s="337" t="s">
        <v>19695</v>
      </c>
      <c r="P4947" s="337" t="s">
        <v>19695</v>
      </c>
      <c r="Q4947" s="337" t="s">
        <v>19695</v>
      </c>
      <c r="R4947" s="337" t="s">
        <v>15</v>
      </c>
      <c r="S4947" s="337" t="s">
        <v>1086</v>
      </c>
      <c r="T4947" s="337" t="s">
        <v>1086</v>
      </c>
      <c r="U4947" s="337" t="s">
        <v>4129</v>
      </c>
      <c r="V4947" s="337">
        <v>10</v>
      </c>
      <c r="W4947" s="337" t="s">
        <v>19695</v>
      </c>
      <c r="X4947" s="337" t="s">
        <v>19695</v>
      </c>
      <c r="Y4947" s="337" t="s">
        <v>19695</v>
      </c>
      <c r="Z4947" s="337" t="s">
        <v>1728</v>
      </c>
      <c r="AA4947" s="337" t="s">
        <v>735</v>
      </c>
      <c r="AB4947" s="337" t="s">
        <v>718</v>
      </c>
      <c r="AC4947" s="337" t="s">
        <v>13784</v>
      </c>
    </row>
    <row r="4948" spans="1:29" ht="15.8" x14ac:dyDescent="0.25">
      <c r="A4948" s="337" t="s">
        <v>1723</v>
      </c>
      <c r="B4948" s="337" t="s">
        <v>4185</v>
      </c>
      <c r="C4948" s="337" t="s">
        <v>1725</v>
      </c>
      <c r="D4948" s="337" t="s">
        <v>1726</v>
      </c>
      <c r="E4948" s="337" t="s">
        <v>2900</v>
      </c>
      <c r="F4948" s="338">
        <v>42594</v>
      </c>
      <c r="G4948" s="337" t="s">
        <v>1343</v>
      </c>
      <c r="H4948" s="338">
        <v>42644</v>
      </c>
      <c r="I4948" s="337" t="s">
        <v>19695</v>
      </c>
      <c r="J4948" s="337" t="s">
        <v>36</v>
      </c>
      <c r="K4948" s="337" t="s">
        <v>19695</v>
      </c>
      <c r="L4948" s="337" t="s">
        <v>19695</v>
      </c>
      <c r="M4948" s="337" t="s">
        <v>19695</v>
      </c>
      <c r="N4948" s="337" t="s">
        <v>19695</v>
      </c>
      <c r="O4948" s="337" t="s">
        <v>19695</v>
      </c>
      <c r="P4948" s="337" t="s">
        <v>19695</v>
      </c>
      <c r="Q4948" s="337" t="s">
        <v>19695</v>
      </c>
      <c r="R4948" s="337" t="s">
        <v>15</v>
      </c>
      <c r="S4948" s="337" t="s">
        <v>1659</v>
      </c>
      <c r="T4948" s="337" t="s">
        <v>4186</v>
      </c>
      <c r="U4948" s="337" t="s">
        <v>449</v>
      </c>
      <c r="V4948" s="337">
        <v>8</v>
      </c>
      <c r="W4948" s="337" t="s">
        <v>19695</v>
      </c>
      <c r="X4948" s="337" t="s">
        <v>19695</v>
      </c>
      <c r="Y4948" s="337" t="s">
        <v>19695</v>
      </c>
      <c r="Z4948" s="337" t="s">
        <v>1728</v>
      </c>
      <c r="AA4948" s="337" t="s">
        <v>717</v>
      </c>
      <c r="AB4948" s="337" t="s">
        <v>718</v>
      </c>
      <c r="AC4948" s="337" t="s">
        <v>13835</v>
      </c>
    </row>
    <row r="4949" spans="1:29" ht="15.8" x14ac:dyDescent="0.25">
      <c r="A4949" s="337" t="s">
        <v>1723</v>
      </c>
      <c r="B4949" s="337" t="s">
        <v>4230</v>
      </c>
      <c r="C4949" s="337" t="s">
        <v>1725</v>
      </c>
      <c r="D4949" s="337" t="s">
        <v>1726</v>
      </c>
      <c r="E4949" s="337" t="s">
        <v>2900</v>
      </c>
      <c r="F4949" s="338">
        <v>42594</v>
      </c>
      <c r="G4949" s="337" t="s">
        <v>1343</v>
      </c>
      <c r="H4949" s="338">
        <v>42644</v>
      </c>
      <c r="I4949" s="337" t="s">
        <v>19695</v>
      </c>
      <c r="J4949" s="337" t="s">
        <v>36</v>
      </c>
      <c r="K4949" s="337" t="s">
        <v>19695</v>
      </c>
      <c r="L4949" s="337" t="s">
        <v>19695</v>
      </c>
      <c r="M4949" s="337" t="s">
        <v>19695</v>
      </c>
      <c r="N4949" s="337" t="s">
        <v>19695</v>
      </c>
      <c r="O4949" s="337" t="s">
        <v>19695</v>
      </c>
      <c r="P4949" s="337" t="s">
        <v>19695</v>
      </c>
      <c r="Q4949" s="337" t="s">
        <v>19695</v>
      </c>
      <c r="R4949" s="337" t="s">
        <v>18</v>
      </c>
      <c r="S4949" s="337" t="s">
        <v>419</v>
      </c>
      <c r="T4949" s="337" t="s">
        <v>449</v>
      </c>
      <c r="U4949" s="337" t="s">
        <v>449</v>
      </c>
      <c r="V4949" s="337">
        <v>6</v>
      </c>
      <c r="W4949" s="337" t="s">
        <v>19695</v>
      </c>
      <c r="X4949" s="337" t="s">
        <v>19695</v>
      </c>
      <c r="Y4949" s="337" t="s">
        <v>19695</v>
      </c>
      <c r="Z4949" s="337" t="s">
        <v>1728</v>
      </c>
      <c r="AA4949" s="337" t="s">
        <v>735</v>
      </c>
      <c r="AB4949" s="337" t="s">
        <v>718</v>
      </c>
      <c r="AC4949" s="337" t="s">
        <v>13835</v>
      </c>
    </row>
    <row r="4950" spans="1:29" ht="15.8" x14ac:dyDescent="0.25">
      <c r="A4950" s="337" t="s">
        <v>1723</v>
      </c>
      <c r="B4950" s="337" t="s">
        <v>4238</v>
      </c>
      <c r="C4950" s="337" t="s">
        <v>1821</v>
      </c>
      <c r="D4950" s="337" t="s">
        <v>449</v>
      </c>
      <c r="E4950" s="337" t="s">
        <v>2900</v>
      </c>
      <c r="F4950" s="338">
        <v>42594</v>
      </c>
      <c r="G4950" s="337" t="s">
        <v>1343</v>
      </c>
      <c r="H4950" s="338">
        <v>42644</v>
      </c>
      <c r="I4950" s="337" t="s">
        <v>19695</v>
      </c>
      <c r="J4950" s="337" t="s">
        <v>36</v>
      </c>
      <c r="K4950" s="337" t="s">
        <v>19695</v>
      </c>
      <c r="L4950" s="337" t="s">
        <v>19695</v>
      </c>
      <c r="M4950" s="337" t="s">
        <v>19695</v>
      </c>
      <c r="N4950" s="337" t="s">
        <v>19695</v>
      </c>
      <c r="O4950" s="337" t="s">
        <v>19695</v>
      </c>
      <c r="P4950" s="337" t="s">
        <v>19695</v>
      </c>
      <c r="Q4950" s="337" t="s">
        <v>19695</v>
      </c>
      <c r="R4950" s="337" t="s">
        <v>66</v>
      </c>
      <c r="S4950" s="337" t="s">
        <v>962</v>
      </c>
      <c r="T4950" s="337" t="s">
        <v>2890</v>
      </c>
      <c r="U4950" s="337" t="s">
        <v>449</v>
      </c>
      <c r="V4950" s="337">
        <v>8</v>
      </c>
      <c r="W4950" s="337" t="s">
        <v>19695</v>
      </c>
      <c r="X4950" s="337" t="s">
        <v>19695</v>
      </c>
      <c r="Y4950" s="337" t="s">
        <v>19695</v>
      </c>
      <c r="Z4950" s="337" t="s">
        <v>1728</v>
      </c>
      <c r="AA4950" s="337" t="s">
        <v>735</v>
      </c>
      <c r="AB4950" s="337" t="s">
        <v>718</v>
      </c>
      <c r="AC4950" s="337" t="s">
        <v>13835</v>
      </c>
    </row>
    <row r="4951" spans="1:29" ht="15.8" x14ac:dyDescent="0.25">
      <c r="A4951" s="337" t="s">
        <v>1723</v>
      </c>
      <c r="B4951" s="337" t="s">
        <v>4014</v>
      </c>
      <c r="C4951" s="337" t="s">
        <v>1821</v>
      </c>
      <c r="D4951" s="337" t="s">
        <v>449</v>
      </c>
      <c r="E4951" s="337" t="s">
        <v>2900</v>
      </c>
      <c r="F4951" s="338">
        <v>42594</v>
      </c>
      <c r="G4951" s="337" t="s">
        <v>1343</v>
      </c>
      <c r="H4951" s="338">
        <v>42644</v>
      </c>
      <c r="I4951" s="337" t="s">
        <v>19695</v>
      </c>
      <c r="J4951" s="337" t="s">
        <v>16</v>
      </c>
      <c r="K4951" s="337" t="s">
        <v>19695</v>
      </c>
      <c r="L4951" s="337" t="s">
        <v>19695</v>
      </c>
      <c r="M4951" s="337" t="s">
        <v>19695</v>
      </c>
      <c r="N4951" s="337" t="s">
        <v>19695</v>
      </c>
      <c r="O4951" s="337" t="s">
        <v>19695</v>
      </c>
      <c r="P4951" s="337" t="s">
        <v>19695</v>
      </c>
      <c r="Q4951" s="337" t="s">
        <v>19695</v>
      </c>
      <c r="R4951" s="337" t="s">
        <v>98</v>
      </c>
      <c r="S4951" s="337" t="s">
        <v>124</v>
      </c>
      <c r="T4951" s="337" t="s">
        <v>98</v>
      </c>
      <c r="U4951" s="337" t="s">
        <v>3868</v>
      </c>
      <c r="V4951" s="337">
        <v>6</v>
      </c>
      <c r="W4951" s="337" t="s">
        <v>19695</v>
      </c>
      <c r="X4951" s="337" t="s">
        <v>19695</v>
      </c>
      <c r="Y4951" s="337" t="s">
        <v>19695</v>
      </c>
      <c r="Z4951" s="337" t="s">
        <v>1745</v>
      </c>
      <c r="AA4951" s="337" t="s">
        <v>761</v>
      </c>
      <c r="AB4951" s="337" t="s">
        <v>762</v>
      </c>
      <c r="AC4951" s="337" t="s">
        <v>13530</v>
      </c>
    </row>
    <row r="4952" spans="1:29" ht="15.8" x14ac:dyDescent="0.25">
      <c r="A4952" s="337" t="s">
        <v>1723</v>
      </c>
      <c r="B4952" s="337" t="s">
        <v>3021</v>
      </c>
      <c r="C4952" s="337" t="s">
        <v>1821</v>
      </c>
      <c r="D4952" s="337" t="s">
        <v>449</v>
      </c>
      <c r="E4952" s="337" t="s">
        <v>2900</v>
      </c>
      <c r="F4952" s="338">
        <v>42594</v>
      </c>
      <c r="G4952" s="337" t="s">
        <v>1343</v>
      </c>
      <c r="H4952" s="338">
        <v>42644</v>
      </c>
      <c r="I4952" s="337" t="s">
        <v>19695</v>
      </c>
      <c r="J4952" s="337" t="s">
        <v>36</v>
      </c>
      <c r="K4952" s="337" t="s">
        <v>19695</v>
      </c>
      <c r="L4952" s="337" t="s">
        <v>19695</v>
      </c>
      <c r="M4952" s="337" t="s">
        <v>19695</v>
      </c>
      <c r="N4952" s="337" t="s">
        <v>19695</v>
      </c>
      <c r="O4952" s="337" t="s">
        <v>19695</v>
      </c>
      <c r="P4952" s="337" t="s">
        <v>19695</v>
      </c>
      <c r="Q4952" s="337" t="s">
        <v>19695</v>
      </c>
      <c r="R4952" s="337" t="s">
        <v>134</v>
      </c>
      <c r="S4952" s="337" t="s">
        <v>1597</v>
      </c>
      <c r="T4952" s="337" t="s">
        <v>151</v>
      </c>
      <c r="U4952" s="337" t="s">
        <v>151</v>
      </c>
      <c r="V4952" s="337">
        <v>9</v>
      </c>
      <c r="W4952" s="337" t="s">
        <v>19695</v>
      </c>
      <c r="X4952" s="337" t="s">
        <v>19695</v>
      </c>
      <c r="Y4952" s="337" t="s">
        <v>19695</v>
      </c>
      <c r="Z4952" s="337" t="s">
        <v>1745</v>
      </c>
      <c r="AA4952" s="337" t="s">
        <v>761</v>
      </c>
      <c r="AB4952" s="337" t="s">
        <v>762</v>
      </c>
      <c r="AC4952" s="337" t="s">
        <v>13530</v>
      </c>
    </row>
    <row r="4953" spans="1:29" ht="15.8" x14ac:dyDescent="0.25">
      <c r="A4953" s="337" t="s">
        <v>1723</v>
      </c>
      <c r="B4953" s="337" t="s">
        <v>3288</v>
      </c>
      <c r="C4953" s="337" t="s">
        <v>1788</v>
      </c>
      <c r="D4953" s="337" t="s">
        <v>1906</v>
      </c>
      <c r="E4953" s="337" t="s">
        <v>2900</v>
      </c>
      <c r="F4953" s="338">
        <v>42594</v>
      </c>
      <c r="G4953" s="337" t="s">
        <v>1343</v>
      </c>
      <c r="H4953" s="338">
        <v>42644</v>
      </c>
      <c r="I4953" s="337" t="s">
        <v>19695</v>
      </c>
      <c r="J4953" s="337" t="s">
        <v>16</v>
      </c>
      <c r="K4953" s="337" t="s">
        <v>19695</v>
      </c>
      <c r="L4953" s="337" t="s">
        <v>19695</v>
      </c>
      <c r="M4953" s="337" t="s">
        <v>19695</v>
      </c>
      <c r="N4953" s="337" t="s">
        <v>19695</v>
      </c>
      <c r="O4953" s="337" t="s">
        <v>19695</v>
      </c>
      <c r="P4953" s="337" t="s">
        <v>19695</v>
      </c>
      <c r="Q4953" s="337" t="s">
        <v>19695</v>
      </c>
      <c r="R4953" s="337" t="s">
        <v>2107</v>
      </c>
      <c r="S4953" s="337" t="s">
        <v>3289</v>
      </c>
      <c r="T4953" s="337" t="s">
        <v>449</v>
      </c>
      <c r="U4953" s="337" t="s">
        <v>449</v>
      </c>
      <c r="V4953" s="337">
        <v>6</v>
      </c>
      <c r="W4953" s="337" t="s">
        <v>19695</v>
      </c>
      <c r="X4953" s="337" t="s">
        <v>19695</v>
      </c>
      <c r="Y4953" s="337" t="s">
        <v>19695</v>
      </c>
      <c r="Z4953" s="337" t="s">
        <v>1745</v>
      </c>
      <c r="AA4953" s="337" t="s">
        <v>761</v>
      </c>
      <c r="AB4953" s="337" t="s">
        <v>762</v>
      </c>
      <c r="AC4953" s="337" t="s">
        <v>13530</v>
      </c>
    </row>
    <row r="4954" spans="1:29" ht="15.8" x14ac:dyDescent="0.25">
      <c r="A4954" s="337" t="s">
        <v>1723</v>
      </c>
      <c r="B4954" s="337" t="s">
        <v>3292</v>
      </c>
      <c r="C4954" s="337" t="s">
        <v>1821</v>
      </c>
      <c r="D4954" s="337" t="s">
        <v>449</v>
      </c>
      <c r="E4954" s="337" t="s">
        <v>2900</v>
      </c>
      <c r="F4954" s="338">
        <v>42594</v>
      </c>
      <c r="G4954" s="337" t="s">
        <v>1343</v>
      </c>
      <c r="H4954" s="338">
        <v>42644</v>
      </c>
      <c r="I4954" s="337" t="s">
        <v>19695</v>
      </c>
      <c r="J4954" s="337" t="s">
        <v>16</v>
      </c>
      <c r="K4954" s="337" t="s">
        <v>19695</v>
      </c>
      <c r="L4954" s="337" t="s">
        <v>19695</v>
      </c>
      <c r="M4954" s="337" t="s">
        <v>19695</v>
      </c>
      <c r="N4954" s="337" t="s">
        <v>19695</v>
      </c>
      <c r="O4954" s="337" t="s">
        <v>19695</v>
      </c>
      <c r="P4954" s="337" t="s">
        <v>19695</v>
      </c>
      <c r="Q4954" s="337" t="s">
        <v>19695</v>
      </c>
      <c r="R4954" s="337" t="s">
        <v>136</v>
      </c>
      <c r="S4954" s="337" t="s">
        <v>1995</v>
      </c>
      <c r="T4954" s="337" t="s">
        <v>449</v>
      </c>
      <c r="U4954" s="337" t="s">
        <v>3293</v>
      </c>
      <c r="V4954" s="337">
        <v>6</v>
      </c>
      <c r="W4954" s="337" t="s">
        <v>19695</v>
      </c>
      <c r="X4954" s="337" t="s">
        <v>19695</v>
      </c>
      <c r="Y4954" s="337" t="s">
        <v>19695</v>
      </c>
      <c r="Z4954" s="337" t="s">
        <v>1745</v>
      </c>
      <c r="AA4954" s="337" t="s">
        <v>761</v>
      </c>
      <c r="AB4954" s="337" t="s">
        <v>762</v>
      </c>
      <c r="AC4954" s="337" t="s">
        <v>13530</v>
      </c>
    </row>
    <row r="4955" spans="1:29" ht="15.8" x14ac:dyDescent="0.25">
      <c r="A4955" s="337" t="s">
        <v>1723</v>
      </c>
      <c r="B4955" s="337" t="s">
        <v>3255</v>
      </c>
      <c r="C4955" s="337" t="s">
        <v>1821</v>
      </c>
      <c r="D4955" s="337" t="s">
        <v>449</v>
      </c>
      <c r="E4955" s="337" t="s">
        <v>2900</v>
      </c>
      <c r="F4955" s="338">
        <v>42594</v>
      </c>
      <c r="G4955" s="337" t="s">
        <v>1343</v>
      </c>
      <c r="H4955" s="338">
        <v>42644</v>
      </c>
      <c r="I4955" s="337" t="s">
        <v>19695</v>
      </c>
      <c r="J4955" s="337" t="s">
        <v>36</v>
      </c>
      <c r="K4955" s="337" t="s">
        <v>19695</v>
      </c>
      <c r="L4955" s="337" t="s">
        <v>19695</v>
      </c>
      <c r="M4955" s="337" t="s">
        <v>19695</v>
      </c>
      <c r="N4955" s="337" t="s">
        <v>19695</v>
      </c>
      <c r="O4955" s="337" t="s">
        <v>19695</v>
      </c>
      <c r="P4955" s="337" t="s">
        <v>19695</v>
      </c>
      <c r="Q4955" s="337" t="s">
        <v>19695</v>
      </c>
      <c r="R4955" s="337" t="s">
        <v>1265</v>
      </c>
      <c r="S4955" s="337" t="s">
        <v>1265</v>
      </c>
      <c r="T4955" s="337" t="s">
        <v>3256</v>
      </c>
      <c r="U4955" s="337" t="s">
        <v>449</v>
      </c>
      <c r="V4955" s="337">
        <v>9</v>
      </c>
      <c r="W4955" s="337" t="s">
        <v>19695</v>
      </c>
      <c r="X4955" s="337" t="s">
        <v>19695</v>
      </c>
      <c r="Y4955" s="337" t="s">
        <v>19695</v>
      </c>
      <c r="Z4955" s="337" t="s">
        <v>1745</v>
      </c>
      <c r="AA4955" s="337" t="s">
        <v>761</v>
      </c>
      <c r="AB4955" s="337" t="s">
        <v>762</v>
      </c>
      <c r="AC4955" s="337" t="s">
        <v>13530</v>
      </c>
    </row>
    <row r="4956" spans="1:29" ht="15.8" x14ac:dyDescent="0.25">
      <c r="A4956" s="337" t="s">
        <v>1723</v>
      </c>
      <c r="B4956" s="337" t="s">
        <v>3274</v>
      </c>
      <c r="C4956" s="337" t="s">
        <v>1821</v>
      </c>
      <c r="D4956" s="337" t="s">
        <v>449</v>
      </c>
      <c r="E4956" s="337" t="s">
        <v>2900</v>
      </c>
      <c r="F4956" s="338">
        <v>42594</v>
      </c>
      <c r="G4956" s="337" t="s">
        <v>1343</v>
      </c>
      <c r="H4956" s="338">
        <v>42644</v>
      </c>
      <c r="I4956" s="337" t="s">
        <v>19695</v>
      </c>
      <c r="J4956" s="337" t="s">
        <v>16</v>
      </c>
      <c r="K4956" s="337" t="s">
        <v>19695</v>
      </c>
      <c r="L4956" s="337" t="s">
        <v>19695</v>
      </c>
      <c r="M4956" s="337" t="s">
        <v>19695</v>
      </c>
      <c r="N4956" s="337" t="s">
        <v>19695</v>
      </c>
      <c r="O4956" s="337" t="s">
        <v>19695</v>
      </c>
      <c r="P4956" s="337" t="s">
        <v>19695</v>
      </c>
      <c r="Q4956" s="337" t="s">
        <v>19695</v>
      </c>
      <c r="R4956" s="337" t="s">
        <v>52</v>
      </c>
      <c r="S4956" s="337" t="s">
        <v>93</v>
      </c>
      <c r="T4956" s="337" t="s">
        <v>1809</v>
      </c>
      <c r="U4956" s="337" t="s">
        <v>1809</v>
      </c>
      <c r="V4956" s="337">
        <v>9</v>
      </c>
      <c r="W4956" s="337" t="s">
        <v>19695</v>
      </c>
      <c r="X4956" s="337" t="s">
        <v>19695</v>
      </c>
      <c r="Y4956" s="337" t="s">
        <v>19695</v>
      </c>
      <c r="Z4956" s="337" t="s">
        <v>1745</v>
      </c>
      <c r="AA4956" s="337" t="s">
        <v>761</v>
      </c>
      <c r="AB4956" s="337" t="s">
        <v>762</v>
      </c>
      <c r="AC4956" s="337" t="s">
        <v>13530</v>
      </c>
    </row>
    <row r="4957" spans="1:29" ht="15.8" x14ac:dyDescent="0.25">
      <c r="A4957" s="337" t="s">
        <v>1723</v>
      </c>
      <c r="B4957" s="337" t="s">
        <v>3275</v>
      </c>
      <c r="C4957" s="337" t="s">
        <v>1725</v>
      </c>
      <c r="D4957" s="337" t="s">
        <v>1726</v>
      </c>
      <c r="E4957" s="337" t="s">
        <v>2900</v>
      </c>
      <c r="F4957" s="338">
        <v>42594</v>
      </c>
      <c r="G4957" s="337" t="s">
        <v>1343</v>
      </c>
      <c r="H4957" s="338">
        <v>42644</v>
      </c>
      <c r="I4957" s="337" t="s">
        <v>19695</v>
      </c>
      <c r="J4957" s="337" t="s">
        <v>36</v>
      </c>
      <c r="K4957" s="337" t="s">
        <v>19695</v>
      </c>
      <c r="L4957" s="337" t="s">
        <v>19695</v>
      </c>
      <c r="M4957" s="337" t="s">
        <v>19695</v>
      </c>
      <c r="N4957" s="337" t="s">
        <v>19695</v>
      </c>
      <c r="O4957" s="337" t="s">
        <v>19695</v>
      </c>
      <c r="P4957" s="337" t="s">
        <v>19695</v>
      </c>
      <c r="Q4957" s="337" t="s">
        <v>19695</v>
      </c>
      <c r="R4957" s="337" t="s">
        <v>136</v>
      </c>
      <c r="S4957" s="337" t="s">
        <v>449</v>
      </c>
      <c r="T4957" s="337" t="s">
        <v>449</v>
      </c>
      <c r="U4957" s="337" t="s">
        <v>449</v>
      </c>
      <c r="V4957" s="337">
        <v>9</v>
      </c>
      <c r="W4957" s="337" t="s">
        <v>19695</v>
      </c>
      <c r="X4957" s="337" t="s">
        <v>19695</v>
      </c>
      <c r="Y4957" s="337" t="s">
        <v>19695</v>
      </c>
      <c r="Z4957" s="337" t="s">
        <v>1745</v>
      </c>
      <c r="AA4957" s="337" t="s">
        <v>761</v>
      </c>
      <c r="AB4957" s="337" t="s">
        <v>762</v>
      </c>
      <c r="AC4957" s="337" t="s">
        <v>13530</v>
      </c>
    </row>
    <row r="4958" spans="1:29" ht="15.8" x14ac:dyDescent="0.25">
      <c r="A4958" s="337" t="s">
        <v>1723</v>
      </c>
      <c r="B4958" s="337" t="s">
        <v>3278</v>
      </c>
      <c r="C4958" s="337" t="s">
        <v>1725</v>
      </c>
      <c r="D4958" s="337" t="s">
        <v>1726</v>
      </c>
      <c r="E4958" s="337" t="s">
        <v>2900</v>
      </c>
      <c r="F4958" s="338">
        <v>42594</v>
      </c>
      <c r="G4958" s="337" t="s">
        <v>1343</v>
      </c>
      <c r="H4958" s="338">
        <v>42644</v>
      </c>
      <c r="I4958" s="337" t="s">
        <v>19695</v>
      </c>
      <c r="J4958" s="337" t="s">
        <v>36</v>
      </c>
      <c r="K4958" s="337" t="s">
        <v>19695</v>
      </c>
      <c r="L4958" s="337" t="s">
        <v>19695</v>
      </c>
      <c r="M4958" s="337" t="s">
        <v>19695</v>
      </c>
      <c r="N4958" s="337" t="s">
        <v>19695</v>
      </c>
      <c r="O4958" s="337" t="s">
        <v>19695</v>
      </c>
      <c r="P4958" s="337" t="s">
        <v>19695</v>
      </c>
      <c r="Q4958" s="337" t="s">
        <v>19695</v>
      </c>
      <c r="R4958" s="337" t="s">
        <v>1206</v>
      </c>
      <c r="S4958" s="337" t="s">
        <v>449</v>
      </c>
      <c r="T4958" s="337" t="s">
        <v>3279</v>
      </c>
      <c r="U4958" s="337" t="s">
        <v>449</v>
      </c>
      <c r="V4958" s="337">
        <v>9</v>
      </c>
      <c r="W4958" s="337" t="s">
        <v>19695</v>
      </c>
      <c r="X4958" s="337" t="s">
        <v>19695</v>
      </c>
      <c r="Y4958" s="337" t="s">
        <v>19695</v>
      </c>
      <c r="Z4958" s="337" t="s">
        <v>1745</v>
      </c>
      <c r="AA4958" s="337" t="s">
        <v>761</v>
      </c>
      <c r="AB4958" s="337" t="s">
        <v>762</v>
      </c>
      <c r="AC4958" s="337" t="s">
        <v>13530</v>
      </c>
    </row>
    <row r="4959" spans="1:29" ht="15.8" x14ac:dyDescent="0.25">
      <c r="A4959" s="337" t="s">
        <v>1723</v>
      </c>
      <c r="B4959" s="337" t="s">
        <v>3296</v>
      </c>
      <c r="C4959" s="337" t="s">
        <v>1725</v>
      </c>
      <c r="D4959" s="337" t="s">
        <v>1726</v>
      </c>
      <c r="E4959" s="337" t="s">
        <v>2900</v>
      </c>
      <c r="F4959" s="338">
        <v>42594</v>
      </c>
      <c r="G4959" s="337" t="s">
        <v>1343</v>
      </c>
      <c r="H4959" s="338">
        <v>42644</v>
      </c>
      <c r="I4959" s="337" t="s">
        <v>19695</v>
      </c>
      <c r="J4959" s="337" t="s">
        <v>36</v>
      </c>
      <c r="K4959" s="337" t="s">
        <v>19695</v>
      </c>
      <c r="L4959" s="337" t="s">
        <v>19695</v>
      </c>
      <c r="M4959" s="337" t="s">
        <v>19695</v>
      </c>
      <c r="N4959" s="337" t="s">
        <v>19695</v>
      </c>
      <c r="O4959" s="337" t="s">
        <v>19695</v>
      </c>
      <c r="P4959" s="337" t="s">
        <v>19695</v>
      </c>
      <c r="Q4959" s="337" t="s">
        <v>19695</v>
      </c>
      <c r="R4959" s="337" t="s">
        <v>66</v>
      </c>
      <c r="S4959" s="337" t="s">
        <v>67</v>
      </c>
      <c r="T4959" s="337" t="s">
        <v>1863</v>
      </c>
      <c r="U4959" s="337" t="s">
        <v>1863</v>
      </c>
      <c r="V4959" s="337">
        <v>9</v>
      </c>
      <c r="W4959" s="337" t="s">
        <v>19695</v>
      </c>
      <c r="X4959" s="337" t="s">
        <v>19695</v>
      </c>
      <c r="Y4959" s="337" t="s">
        <v>19695</v>
      </c>
      <c r="Z4959" s="337" t="s">
        <v>1745</v>
      </c>
      <c r="AA4959" s="337" t="s">
        <v>761</v>
      </c>
      <c r="AB4959" s="337" t="s">
        <v>762</v>
      </c>
      <c r="AC4959" s="337" t="s">
        <v>13530</v>
      </c>
    </row>
    <row r="4960" spans="1:29" ht="15.8" x14ac:dyDescent="0.25">
      <c r="A4960" s="337" t="s">
        <v>1723</v>
      </c>
      <c r="B4960" s="337" t="s">
        <v>3597</v>
      </c>
      <c r="C4960" s="337" t="s">
        <v>1821</v>
      </c>
      <c r="D4960" s="337" t="s">
        <v>449</v>
      </c>
      <c r="E4960" s="337" t="s">
        <v>2900</v>
      </c>
      <c r="F4960" s="338">
        <v>42594</v>
      </c>
      <c r="G4960" s="337" t="s">
        <v>1343</v>
      </c>
      <c r="H4960" s="338">
        <v>42644</v>
      </c>
      <c r="I4960" s="337" t="s">
        <v>19695</v>
      </c>
      <c r="J4960" s="337" t="s">
        <v>36</v>
      </c>
      <c r="K4960" s="337" t="s">
        <v>19695</v>
      </c>
      <c r="L4960" s="337" t="s">
        <v>19695</v>
      </c>
      <c r="M4960" s="337" t="s">
        <v>19695</v>
      </c>
      <c r="N4960" s="337" t="s">
        <v>19695</v>
      </c>
      <c r="O4960" s="337" t="s">
        <v>19695</v>
      </c>
      <c r="P4960" s="337" t="s">
        <v>19695</v>
      </c>
      <c r="Q4960" s="337" t="s">
        <v>19695</v>
      </c>
      <c r="R4960" s="337" t="s">
        <v>18</v>
      </c>
      <c r="S4960" s="337" t="s">
        <v>1072</v>
      </c>
      <c r="T4960" s="337" t="s">
        <v>107</v>
      </c>
      <c r="U4960" s="337" t="s">
        <v>1652</v>
      </c>
      <c r="V4960" s="337">
        <v>9</v>
      </c>
      <c r="W4960" s="337" t="s">
        <v>19695</v>
      </c>
      <c r="X4960" s="337" t="s">
        <v>19695</v>
      </c>
      <c r="Y4960" s="337" t="s">
        <v>19695</v>
      </c>
      <c r="Z4960" s="337" t="s">
        <v>1745</v>
      </c>
      <c r="AA4960" s="337" t="s">
        <v>761</v>
      </c>
      <c r="AB4960" s="337" t="s">
        <v>762</v>
      </c>
      <c r="AC4960" s="337" t="s">
        <v>13530</v>
      </c>
    </row>
    <row r="4961" spans="1:29" ht="15.8" x14ac:dyDescent="0.25">
      <c r="A4961" s="337" t="s">
        <v>1723</v>
      </c>
      <c r="B4961" s="337" t="s">
        <v>3800</v>
      </c>
      <c r="C4961" s="337" t="s">
        <v>1725</v>
      </c>
      <c r="D4961" s="337" t="s">
        <v>1730</v>
      </c>
      <c r="E4961" s="337" t="s">
        <v>2900</v>
      </c>
      <c r="F4961" s="338">
        <v>42594</v>
      </c>
      <c r="G4961" s="337" t="s">
        <v>1343</v>
      </c>
      <c r="H4961" s="338">
        <v>42644</v>
      </c>
      <c r="I4961" s="337" t="s">
        <v>19695</v>
      </c>
      <c r="J4961" s="337" t="s">
        <v>36</v>
      </c>
      <c r="K4961" s="337" t="s">
        <v>19695</v>
      </c>
      <c r="L4961" s="337" t="s">
        <v>19695</v>
      </c>
      <c r="M4961" s="337" t="s">
        <v>19695</v>
      </c>
      <c r="N4961" s="337" t="s">
        <v>19695</v>
      </c>
      <c r="O4961" s="337" t="s">
        <v>19695</v>
      </c>
      <c r="P4961" s="337" t="s">
        <v>19695</v>
      </c>
      <c r="Q4961" s="337" t="s">
        <v>19695</v>
      </c>
      <c r="R4961" s="337" t="s">
        <v>52</v>
      </c>
      <c r="S4961" s="337" t="s">
        <v>53</v>
      </c>
      <c r="T4961" s="337" t="s">
        <v>3801</v>
      </c>
      <c r="U4961" s="337" t="s">
        <v>3802</v>
      </c>
      <c r="V4961" s="337">
        <v>3.3</v>
      </c>
      <c r="W4961" s="337" t="s">
        <v>19695</v>
      </c>
      <c r="X4961" s="337" t="s">
        <v>19695</v>
      </c>
      <c r="Y4961" s="337" t="s">
        <v>19695</v>
      </c>
      <c r="Z4961" s="337" t="s">
        <v>1745</v>
      </c>
      <c r="AA4961" s="337" t="s">
        <v>1047</v>
      </c>
      <c r="AB4961" s="337" t="s">
        <v>854</v>
      </c>
      <c r="AC4961" s="337" t="s">
        <v>13530</v>
      </c>
    </row>
    <row r="4962" spans="1:29" ht="15.8" x14ac:dyDescent="0.25">
      <c r="A4962" s="337" t="s">
        <v>1723</v>
      </c>
      <c r="B4962" s="337" t="s">
        <v>6593</v>
      </c>
      <c r="C4962" s="337" t="s">
        <v>1725</v>
      </c>
      <c r="D4962" s="337" t="s">
        <v>1873</v>
      </c>
      <c r="E4962" s="337" t="s">
        <v>2900</v>
      </c>
      <c r="F4962" s="338">
        <v>42594</v>
      </c>
      <c r="G4962" s="337" t="s">
        <v>1343</v>
      </c>
      <c r="H4962" s="338">
        <v>42644</v>
      </c>
      <c r="I4962" s="337" t="s">
        <v>19695</v>
      </c>
      <c r="J4962" s="337" t="s">
        <v>36</v>
      </c>
      <c r="K4962" s="337" t="s">
        <v>19695</v>
      </c>
      <c r="L4962" s="337" t="s">
        <v>19695</v>
      </c>
      <c r="M4962" s="337" t="s">
        <v>19695</v>
      </c>
      <c r="N4962" s="337" t="s">
        <v>19695</v>
      </c>
      <c r="O4962" s="337" t="s">
        <v>19695</v>
      </c>
      <c r="P4962" s="337" t="s">
        <v>19695</v>
      </c>
      <c r="Q4962" s="337" t="s">
        <v>19695</v>
      </c>
      <c r="R4962" s="337" t="s">
        <v>98</v>
      </c>
      <c r="S4962" s="337" t="s">
        <v>124</v>
      </c>
      <c r="T4962" s="337" t="s">
        <v>1685</v>
      </c>
      <c r="U4962" s="337" t="s">
        <v>6594</v>
      </c>
      <c r="V4962" s="337">
        <v>10</v>
      </c>
      <c r="W4962" s="337" t="s">
        <v>19695</v>
      </c>
      <c r="X4962" s="337" t="s">
        <v>19695</v>
      </c>
      <c r="Y4962" s="337" t="s">
        <v>19695</v>
      </c>
      <c r="Z4962" s="337" t="s">
        <v>1745</v>
      </c>
      <c r="AA4962" s="337" t="s">
        <v>853</v>
      </c>
      <c r="AB4962" s="337" t="s">
        <v>854</v>
      </c>
      <c r="AC4962" s="337" t="s">
        <v>15194</v>
      </c>
    </row>
    <row r="4963" spans="1:29" ht="15.8" x14ac:dyDescent="0.25">
      <c r="A4963" s="337" t="s">
        <v>1723</v>
      </c>
      <c r="B4963" s="337" t="s">
        <v>6603</v>
      </c>
      <c r="C4963" s="337" t="s">
        <v>1821</v>
      </c>
      <c r="D4963" s="337" t="s">
        <v>449</v>
      </c>
      <c r="E4963" s="337" t="s">
        <v>2900</v>
      </c>
      <c r="F4963" s="338">
        <v>42594</v>
      </c>
      <c r="G4963" s="337" t="s">
        <v>1343</v>
      </c>
      <c r="H4963" s="338">
        <v>42644</v>
      </c>
      <c r="I4963" s="337" t="s">
        <v>19695</v>
      </c>
      <c r="J4963" s="337" t="s">
        <v>36</v>
      </c>
      <c r="K4963" s="337" t="s">
        <v>19695</v>
      </c>
      <c r="L4963" s="337" t="s">
        <v>19695</v>
      </c>
      <c r="M4963" s="337" t="s">
        <v>19695</v>
      </c>
      <c r="N4963" s="337" t="s">
        <v>19695</v>
      </c>
      <c r="O4963" s="337" t="s">
        <v>19695</v>
      </c>
      <c r="P4963" s="337" t="s">
        <v>19695</v>
      </c>
      <c r="Q4963" s="337" t="s">
        <v>19695</v>
      </c>
      <c r="R4963" s="337" t="s">
        <v>35</v>
      </c>
      <c r="S4963" s="337" t="s">
        <v>404</v>
      </c>
      <c r="T4963" s="337" t="s">
        <v>6604</v>
      </c>
      <c r="U4963" s="337" t="s">
        <v>6605</v>
      </c>
      <c r="V4963" s="337">
        <v>10</v>
      </c>
      <c r="W4963" s="337" t="s">
        <v>19695</v>
      </c>
      <c r="X4963" s="337" t="s">
        <v>19695</v>
      </c>
      <c r="Y4963" s="337" t="s">
        <v>19695</v>
      </c>
      <c r="Z4963" s="337" t="s">
        <v>1745</v>
      </c>
      <c r="AA4963" s="337" t="s">
        <v>853</v>
      </c>
      <c r="AB4963" s="337" t="s">
        <v>854</v>
      </c>
      <c r="AC4963" s="337" t="s">
        <v>13643</v>
      </c>
    </row>
    <row r="4964" spans="1:29" ht="15.8" x14ac:dyDescent="0.25">
      <c r="A4964" s="337" t="s">
        <v>1723</v>
      </c>
      <c r="B4964" s="337" t="s">
        <v>6623</v>
      </c>
      <c r="C4964" s="337" t="s">
        <v>1821</v>
      </c>
      <c r="D4964" s="337" t="s">
        <v>449</v>
      </c>
      <c r="E4964" s="337" t="s">
        <v>2900</v>
      </c>
      <c r="F4964" s="338">
        <v>42594</v>
      </c>
      <c r="G4964" s="337" t="s">
        <v>1343</v>
      </c>
      <c r="H4964" s="338">
        <v>42644</v>
      </c>
      <c r="I4964" s="337" t="s">
        <v>19695</v>
      </c>
      <c r="J4964" s="337" t="s">
        <v>36</v>
      </c>
      <c r="K4964" s="337" t="s">
        <v>19695</v>
      </c>
      <c r="L4964" s="337" t="s">
        <v>19695</v>
      </c>
      <c r="M4964" s="337" t="s">
        <v>19695</v>
      </c>
      <c r="N4964" s="337" t="s">
        <v>19695</v>
      </c>
      <c r="O4964" s="337" t="s">
        <v>19695</v>
      </c>
      <c r="P4964" s="337" t="s">
        <v>19695</v>
      </c>
      <c r="Q4964" s="337" t="s">
        <v>19695</v>
      </c>
      <c r="R4964" s="337" t="s">
        <v>98</v>
      </c>
      <c r="S4964" s="337" t="s">
        <v>1176</v>
      </c>
      <c r="T4964" s="337" t="s">
        <v>3796</v>
      </c>
      <c r="U4964" s="337" t="s">
        <v>428</v>
      </c>
      <c r="V4964" s="337">
        <v>10</v>
      </c>
      <c r="W4964" s="337" t="s">
        <v>19695</v>
      </c>
      <c r="X4964" s="337" t="s">
        <v>19695</v>
      </c>
      <c r="Y4964" s="337" t="s">
        <v>19695</v>
      </c>
      <c r="Z4964" s="337" t="s">
        <v>1745</v>
      </c>
      <c r="AA4964" s="337" t="s">
        <v>853</v>
      </c>
      <c r="AB4964" s="337" t="s">
        <v>854</v>
      </c>
      <c r="AC4964" s="337" t="s">
        <v>13644</v>
      </c>
    </row>
    <row r="4965" spans="1:29" ht="15.8" x14ac:dyDescent="0.25">
      <c r="A4965" s="337" t="s">
        <v>1723</v>
      </c>
      <c r="B4965" s="337" t="s">
        <v>6679</v>
      </c>
      <c r="C4965" s="337" t="s">
        <v>1725</v>
      </c>
      <c r="D4965" s="337" t="s">
        <v>1730</v>
      </c>
      <c r="E4965" s="337" t="s">
        <v>2900</v>
      </c>
      <c r="F4965" s="338">
        <v>42594</v>
      </c>
      <c r="G4965" s="337" t="s">
        <v>1343</v>
      </c>
      <c r="H4965" s="338">
        <v>42644</v>
      </c>
      <c r="I4965" s="337" t="s">
        <v>19695</v>
      </c>
      <c r="J4965" s="337" t="s">
        <v>36</v>
      </c>
      <c r="K4965" s="337" t="s">
        <v>19695</v>
      </c>
      <c r="L4965" s="337" t="s">
        <v>19695</v>
      </c>
      <c r="M4965" s="337" t="s">
        <v>19695</v>
      </c>
      <c r="N4965" s="337" t="s">
        <v>19695</v>
      </c>
      <c r="O4965" s="337" t="s">
        <v>19695</v>
      </c>
      <c r="P4965" s="337" t="s">
        <v>19695</v>
      </c>
      <c r="Q4965" s="337" t="s">
        <v>19695</v>
      </c>
      <c r="R4965" s="337" t="s">
        <v>52</v>
      </c>
      <c r="S4965" s="337" t="s">
        <v>69</v>
      </c>
      <c r="T4965" s="337" t="s">
        <v>6636</v>
      </c>
      <c r="U4965" s="337" t="s">
        <v>6680</v>
      </c>
      <c r="V4965" s="337">
        <v>10</v>
      </c>
      <c r="W4965" s="337" t="s">
        <v>19695</v>
      </c>
      <c r="X4965" s="337" t="s">
        <v>19695</v>
      </c>
      <c r="Y4965" s="337" t="s">
        <v>19695</v>
      </c>
      <c r="Z4965" s="337" t="s">
        <v>1745</v>
      </c>
      <c r="AA4965" s="337" t="s">
        <v>853</v>
      </c>
      <c r="AB4965" s="337" t="s">
        <v>854</v>
      </c>
      <c r="AC4965" s="337" t="s">
        <v>15213</v>
      </c>
    </row>
    <row r="4966" spans="1:29" ht="15.8" x14ac:dyDescent="0.25">
      <c r="A4966" s="337" t="s">
        <v>1723</v>
      </c>
      <c r="B4966" s="337" t="s">
        <v>6592</v>
      </c>
      <c r="C4966" s="337" t="s">
        <v>1821</v>
      </c>
      <c r="D4966" s="337" t="s">
        <v>449</v>
      </c>
      <c r="E4966" s="337" t="s">
        <v>2900</v>
      </c>
      <c r="F4966" s="338">
        <v>42594</v>
      </c>
      <c r="G4966" s="337" t="s">
        <v>1343</v>
      </c>
      <c r="H4966" s="338">
        <v>42644</v>
      </c>
      <c r="I4966" s="337" t="s">
        <v>19695</v>
      </c>
      <c r="J4966" s="337" t="s">
        <v>36</v>
      </c>
      <c r="K4966" s="337" t="s">
        <v>19695</v>
      </c>
      <c r="L4966" s="337" t="s">
        <v>19695</v>
      </c>
      <c r="M4966" s="337" t="s">
        <v>19695</v>
      </c>
      <c r="N4966" s="337" t="s">
        <v>19695</v>
      </c>
      <c r="O4966" s="337" t="s">
        <v>19695</v>
      </c>
      <c r="P4966" s="337" t="s">
        <v>19695</v>
      </c>
      <c r="Q4966" s="337" t="s">
        <v>19695</v>
      </c>
      <c r="R4966" s="337" t="s">
        <v>98</v>
      </c>
      <c r="S4966" s="337" t="s">
        <v>406</v>
      </c>
      <c r="T4966" s="337" t="s">
        <v>461</v>
      </c>
      <c r="U4966" s="337" t="s">
        <v>6591</v>
      </c>
      <c r="V4966" s="337">
        <v>10</v>
      </c>
      <c r="W4966" s="337" t="s">
        <v>19695</v>
      </c>
      <c r="X4966" s="337" t="s">
        <v>19695</v>
      </c>
      <c r="Y4966" s="337" t="s">
        <v>19695</v>
      </c>
      <c r="Z4966" s="337" t="s">
        <v>1745</v>
      </c>
      <c r="AA4966" s="337" t="s">
        <v>853</v>
      </c>
      <c r="AB4966" s="337" t="s">
        <v>854</v>
      </c>
      <c r="AC4966" s="337" t="s">
        <v>13711</v>
      </c>
    </row>
    <row r="4967" spans="1:29" ht="15.8" x14ac:dyDescent="0.25">
      <c r="A4967" s="337" t="s">
        <v>1723</v>
      </c>
      <c r="B4967" s="337" t="s">
        <v>6590</v>
      </c>
      <c r="C4967" s="337" t="s">
        <v>1821</v>
      </c>
      <c r="D4967" s="337" t="s">
        <v>449</v>
      </c>
      <c r="E4967" s="337" t="s">
        <v>2900</v>
      </c>
      <c r="F4967" s="338">
        <v>42594</v>
      </c>
      <c r="G4967" s="337" t="s">
        <v>1343</v>
      </c>
      <c r="H4967" s="338">
        <v>42644</v>
      </c>
      <c r="I4967" s="337" t="s">
        <v>19695</v>
      </c>
      <c r="J4967" s="337" t="s">
        <v>36</v>
      </c>
      <c r="K4967" s="337" t="s">
        <v>19695</v>
      </c>
      <c r="L4967" s="337" t="s">
        <v>19695</v>
      </c>
      <c r="M4967" s="337" t="s">
        <v>19695</v>
      </c>
      <c r="N4967" s="337" t="s">
        <v>19695</v>
      </c>
      <c r="O4967" s="337" t="s">
        <v>19695</v>
      </c>
      <c r="P4967" s="337" t="s">
        <v>19695</v>
      </c>
      <c r="Q4967" s="337" t="s">
        <v>19695</v>
      </c>
      <c r="R4967" s="337" t="s">
        <v>98</v>
      </c>
      <c r="S4967" s="337" t="s">
        <v>406</v>
      </c>
      <c r="T4967" s="337" t="s">
        <v>461</v>
      </c>
      <c r="U4967" s="337" t="s">
        <v>6591</v>
      </c>
      <c r="V4967" s="337">
        <v>10</v>
      </c>
      <c r="W4967" s="337" t="s">
        <v>19695</v>
      </c>
      <c r="X4967" s="337" t="s">
        <v>19695</v>
      </c>
      <c r="Y4967" s="337" t="s">
        <v>19695</v>
      </c>
      <c r="Z4967" s="337" t="s">
        <v>1745</v>
      </c>
      <c r="AA4967" s="337" t="s">
        <v>853</v>
      </c>
      <c r="AB4967" s="337" t="s">
        <v>854</v>
      </c>
      <c r="AC4967" s="337" t="s">
        <v>13711</v>
      </c>
    </row>
    <row r="4968" spans="1:29" ht="15.8" x14ac:dyDescent="0.25">
      <c r="A4968" s="337" t="s">
        <v>1723</v>
      </c>
      <c r="B4968" s="337" t="s">
        <v>6598</v>
      </c>
      <c r="C4968" s="337" t="s">
        <v>1821</v>
      </c>
      <c r="D4968" s="337" t="s">
        <v>449</v>
      </c>
      <c r="E4968" s="337" t="s">
        <v>2900</v>
      </c>
      <c r="F4968" s="338">
        <v>42594</v>
      </c>
      <c r="G4968" s="337" t="s">
        <v>1343</v>
      </c>
      <c r="H4968" s="338">
        <v>42644</v>
      </c>
      <c r="I4968" s="337" t="s">
        <v>19695</v>
      </c>
      <c r="J4968" s="337" t="s">
        <v>36</v>
      </c>
      <c r="K4968" s="337" t="s">
        <v>19695</v>
      </c>
      <c r="L4968" s="337" t="s">
        <v>19695</v>
      </c>
      <c r="M4968" s="337" t="s">
        <v>19695</v>
      </c>
      <c r="N4968" s="337" t="s">
        <v>19695</v>
      </c>
      <c r="O4968" s="337" t="s">
        <v>19695</v>
      </c>
      <c r="P4968" s="337" t="s">
        <v>19695</v>
      </c>
      <c r="Q4968" s="337" t="s">
        <v>19695</v>
      </c>
      <c r="R4968" s="337" t="s">
        <v>98</v>
      </c>
      <c r="S4968" s="337" t="s">
        <v>406</v>
      </c>
      <c r="T4968" s="337" t="s">
        <v>461</v>
      </c>
      <c r="U4968" s="337" t="s">
        <v>6591</v>
      </c>
      <c r="V4968" s="337">
        <v>10</v>
      </c>
      <c r="W4968" s="337" t="s">
        <v>19695</v>
      </c>
      <c r="X4968" s="337" t="s">
        <v>19695</v>
      </c>
      <c r="Y4968" s="337" t="s">
        <v>19695</v>
      </c>
      <c r="Z4968" s="337" t="s">
        <v>1745</v>
      </c>
      <c r="AA4968" s="337" t="s">
        <v>853</v>
      </c>
      <c r="AB4968" s="337" t="s">
        <v>854</v>
      </c>
      <c r="AC4968" s="337" t="s">
        <v>13711</v>
      </c>
    </row>
    <row r="4969" spans="1:29" ht="15.8" x14ac:dyDescent="0.25">
      <c r="A4969" s="337" t="s">
        <v>1723</v>
      </c>
      <c r="B4969" s="337" t="s">
        <v>6641</v>
      </c>
      <c r="C4969" s="337" t="s">
        <v>1821</v>
      </c>
      <c r="D4969" s="337" t="s">
        <v>449</v>
      </c>
      <c r="E4969" s="337" t="s">
        <v>2900</v>
      </c>
      <c r="F4969" s="338">
        <v>42594</v>
      </c>
      <c r="G4969" s="337" t="s">
        <v>1343</v>
      </c>
      <c r="H4969" s="338">
        <v>42644</v>
      </c>
      <c r="I4969" s="337" t="s">
        <v>19695</v>
      </c>
      <c r="J4969" s="337" t="s">
        <v>36</v>
      </c>
      <c r="K4969" s="337" t="s">
        <v>19695</v>
      </c>
      <c r="L4969" s="337" t="s">
        <v>19695</v>
      </c>
      <c r="M4969" s="337" t="s">
        <v>19695</v>
      </c>
      <c r="N4969" s="337" t="s">
        <v>19695</v>
      </c>
      <c r="O4969" s="337" t="s">
        <v>19695</v>
      </c>
      <c r="P4969" s="337" t="s">
        <v>19695</v>
      </c>
      <c r="Q4969" s="337" t="s">
        <v>19695</v>
      </c>
      <c r="R4969" s="337" t="s">
        <v>52</v>
      </c>
      <c r="S4969" s="337" t="s">
        <v>69</v>
      </c>
      <c r="T4969" s="337" t="s">
        <v>1663</v>
      </c>
      <c r="U4969" s="337" t="s">
        <v>6642</v>
      </c>
      <c r="V4969" s="337">
        <v>12</v>
      </c>
      <c r="W4969" s="337" t="s">
        <v>19695</v>
      </c>
      <c r="X4969" s="337" t="s">
        <v>19695</v>
      </c>
      <c r="Y4969" s="337" t="s">
        <v>19695</v>
      </c>
      <c r="Z4969" s="337" t="s">
        <v>1745</v>
      </c>
      <c r="AA4969" s="337" t="s">
        <v>853</v>
      </c>
      <c r="AB4969" s="337" t="s">
        <v>854</v>
      </c>
      <c r="AC4969" s="337" t="s">
        <v>15214</v>
      </c>
    </row>
    <row r="4970" spans="1:29" ht="15.8" x14ac:dyDescent="0.25">
      <c r="A4970" s="337" t="s">
        <v>1723</v>
      </c>
      <c r="B4970" s="337" t="s">
        <v>6686</v>
      </c>
      <c r="C4970" s="337" t="s">
        <v>1725</v>
      </c>
      <c r="D4970" s="337" t="s">
        <v>1730</v>
      </c>
      <c r="E4970" s="337" t="s">
        <v>2900</v>
      </c>
      <c r="F4970" s="338">
        <v>42594</v>
      </c>
      <c r="G4970" s="337" t="s">
        <v>1343</v>
      </c>
      <c r="H4970" s="338">
        <v>42644</v>
      </c>
      <c r="I4970" s="337" t="s">
        <v>19695</v>
      </c>
      <c r="J4970" s="337" t="s">
        <v>36</v>
      </c>
      <c r="K4970" s="337" t="s">
        <v>19695</v>
      </c>
      <c r="L4970" s="337" t="s">
        <v>19695</v>
      </c>
      <c r="M4970" s="337" t="s">
        <v>19695</v>
      </c>
      <c r="N4970" s="337" t="s">
        <v>19695</v>
      </c>
      <c r="O4970" s="337" t="s">
        <v>19695</v>
      </c>
      <c r="P4970" s="337" t="s">
        <v>19695</v>
      </c>
      <c r="Q4970" s="337" t="s">
        <v>19695</v>
      </c>
      <c r="R4970" s="337" t="s">
        <v>52</v>
      </c>
      <c r="S4970" s="337" t="s">
        <v>69</v>
      </c>
      <c r="T4970" s="337" t="s">
        <v>1271</v>
      </c>
      <c r="U4970" s="337" t="s">
        <v>6687</v>
      </c>
      <c r="V4970" s="337">
        <v>10</v>
      </c>
      <c r="W4970" s="337" t="s">
        <v>19695</v>
      </c>
      <c r="X4970" s="337" t="s">
        <v>19695</v>
      </c>
      <c r="Y4970" s="337" t="s">
        <v>19695</v>
      </c>
      <c r="Z4970" s="337" t="s">
        <v>1745</v>
      </c>
      <c r="AA4970" s="337" t="s">
        <v>853</v>
      </c>
      <c r="AB4970" s="337" t="s">
        <v>854</v>
      </c>
      <c r="AC4970" s="337" t="s">
        <v>13721</v>
      </c>
    </row>
    <row r="4971" spans="1:29" ht="15.8" x14ac:dyDescent="0.25">
      <c r="A4971" s="337" t="s">
        <v>1723</v>
      </c>
      <c r="B4971" s="337" t="s">
        <v>6698</v>
      </c>
      <c r="C4971" s="337" t="s">
        <v>1821</v>
      </c>
      <c r="D4971" s="337" t="s">
        <v>449</v>
      </c>
      <c r="E4971" s="337" t="s">
        <v>2900</v>
      </c>
      <c r="F4971" s="338">
        <v>42594</v>
      </c>
      <c r="G4971" s="337" t="s">
        <v>1343</v>
      </c>
      <c r="H4971" s="338">
        <v>42644</v>
      </c>
      <c r="I4971" s="337" t="s">
        <v>19695</v>
      </c>
      <c r="J4971" s="337" t="s">
        <v>16</v>
      </c>
      <c r="K4971" s="337" t="s">
        <v>19695</v>
      </c>
      <c r="L4971" s="337" t="s">
        <v>19695</v>
      </c>
      <c r="M4971" s="337" t="s">
        <v>19695</v>
      </c>
      <c r="N4971" s="337" t="s">
        <v>19695</v>
      </c>
      <c r="O4971" s="337" t="s">
        <v>19695</v>
      </c>
      <c r="P4971" s="337" t="s">
        <v>19695</v>
      </c>
      <c r="Q4971" s="337" t="s">
        <v>19695</v>
      </c>
      <c r="R4971" s="337" t="s">
        <v>70</v>
      </c>
      <c r="S4971" s="337" t="s">
        <v>2055</v>
      </c>
      <c r="T4971" s="337" t="s">
        <v>6699</v>
      </c>
      <c r="U4971" s="337" t="s">
        <v>6700</v>
      </c>
      <c r="V4971" s="337">
        <v>10</v>
      </c>
      <c r="W4971" s="337" t="s">
        <v>19695</v>
      </c>
      <c r="X4971" s="337" t="s">
        <v>19695</v>
      </c>
      <c r="Y4971" s="337" t="s">
        <v>19695</v>
      </c>
      <c r="Z4971" s="337" t="s">
        <v>1745</v>
      </c>
      <c r="AA4971" s="337" t="s">
        <v>853</v>
      </c>
      <c r="AB4971" s="337" t="s">
        <v>854</v>
      </c>
      <c r="AC4971" s="337" t="s">
        <v>15215</v>
      </c>
    </row>
    <row r="4972" spans="1:29" ht="15.8" x14ac:dyDescent="0.25">
      <c r="A4972" s="337" t="s">
        <v>1723</v>
      </c>
      <c r="B4972" s="337" t="s">
        <v>6659</v>
      </c>
      <c r="C4972" s="337" t="s">
        <v>1821</v>
      </c>
      <c r="D4972" s="337" t="s">
        <v>449</v>
      </c>
      <c r="E4972" s="337" t="s">
        <v>2900</v>
      </c>
      <c r="F4972" s="338">
        <v>42594</v>
      </c>
      <c r="G4972" s="337" t="s">
        <v>1343</v>
      </c>
      <c r="H4972" s="338">
        <v>42644</v>
      </c>
      <c r="I4972" s="337" t="s">
        <v>19695</v>
      </c>
      <c r="J4972" s="337" t="s">
        <v>36</v>
      </c>
      <c r="K4972" s="337" t="s">
        <v>19695</v>
      </c>
      <c r="L4972" s="337" t="s">
        <v>19695</v>
      </c>
      <c r="M4972" s="337" t="s">
        <v>19695</v>
      </c>
      <c r="N4972" s="337" t="s">
        <v>19695</v>
      </c>
      <c r="O4972" s="337" t="s">
        <v>19695</v>
      </c>
      <c r="P4972" s="337" t="s">
        <v>19695</v>
      </c>
      <c r="Q4972" s="337" t="s">
        <v>19695</v>
      </c>
      <c r="R4972" s="337" t="s">
        <v>15</v>
      </c>
      <c r="S4972" s="337" t="s">
        <v>1116</v>
      </c>
      <c r="T4972" s="337" t="s">
        <v>1116</v>
      </c>
      <c r="U4972" s="337" t="s">
        <v>6660</v>
      </c>
      <c r="V4972" s="337">
        <v>8</v>
      </c>
      <c r="W4972" s="337" t="s">
        <v>19695</v>
      </c>
      <c r="X4972" s="337" t="s">
        <v>19695</v>
      </c>
      <c r="Y4972" s="337" t="s">
        <v>19695</v>
      </c>
      <c r="Z4972" s="337" t="s">
        <v>1745</v>
      </c>
      <c r="AA4972" s="337" t="s">
        <v>853</v>
      </c>
      <c r="AB4972" s="337" t="s">
        <v>854</v>
      </c>
      <c r="AC4972" s="337" t="s">
        <v>13725</v>
      </c>
    </row>
    <row r="4973" spans="1:29" ht="15.8" x14ac:dyDescent="0.25">
      <c r="A4973" s="337" t="s">
        <v>1723</v>
      </c>
      <c r="B4973" s="337" t="s">
        <v>3987</v>
      </c>
      <c r="C4973" s="337" t="s">
        <v>1821</v>
      </c>
      <c r="D4973" s="337" t="s">
        <v>449</v>
      </c>
      <c r="E4973" s="337" t="s">
        <v>2900</v>
      </c>
      <c r="F4973" s="338">
        <v>42594</v>
      </c>
      <c r="G4973" s="337" t="s">
        <v>1343</v>
      </c>
      <c r="H4973" s="338">
        <v>42644</v>
      </c>
      <c r="I4973" s="337" t="s">
        <v>19695</v>
      </c>
      <c r="J4973" s="337" t="s">
        <v>36</v>
      </c>
      <c r="K4973" s="337" t="s">
        <v>19695</v>
      </c>
      <c r="L4973" s="337" t="s">
        <v>19695</v>
      </c>
      <c r="M4973" s="337" t="s">
        <v>19695</v>
      </c>
      <c r="N4973" s="337" t="s">
        <v>19695</v>
      </c>
      <c r="O4973" s="337" t="s">
        <v>19695</v>
      </c>
      <c r="P4973" s="337" t="s">
        <v>19695</v>
      </c>
      <c r="Q4973" s="337" t="s">
        <v>19695</v>
      </c>
      <c r="R4973" s="337" t="s">
        <v>66</v>
      </c>
      <c r="S4973" s="337" t="s">
        <v>962</v>
      </c>
      <c r="T4973" s="337" t="s">
        <v>1137</v>
      </c>
      <c r="U4973" s="337" t="s">
        <v>3195</v>
      </c>
      <c r="V4973" s="337">
        <v>8</v>
      </c>
      <c r="W4973" s="337" t="s">
        <v>19695</v>
      </c>
      <c r="X4973" s="337" t="s">
        <v>19695</v>
      </c>
      <c r="Y4973" s="337" t="s">
        <v>19695</v>
      </c>
      <c r="Z4973" s="337" t="s">
        <v>1753</v>
      </c>
      <c r="AA4973" s="337" t="s">
        <v>717</v>
      </c>
      <c r="AB4973" s="337" t="s">
        <v>718</v>
      </c>
      <c r="AC4973" s="337" t="s">
        <v>13530</v>
      </c>
    </row>
    <row r="4974" spans="1:29" ht="15.8" x14ac:dyDescent="0.25">
      <c r="A4974" s="337" t="s">
        <v>1723</v>
      </c>
      <c r="B4974" s="337" t="s">
        <v>3148</v>
      </c>
      <c r="C4974" s="337" t="s">
        <v>1821</v>
      </c>
      <c r="D4974" s="337" t="s">
        <v>449</v>
      </c>
      <c r="E4974" s="337" t="s">
        <v>2900</v>
      </c>
      <c r="F4974" s="338">
        <v>42594</v>
      </c>
      <c r="G4974" s="337" t="s">
        <v>1343</v>
      </c>
      <c r="H4974" s="338">
        <v>42644</v>
      </c>
      <c r="I4974" s="337" t="s">
        <v>19695</v>
      </c>
      <c r="J4974" s="337" t="s">
        <v>16</v>
      </c>
      <c r="K4974" s="337" t="s">
        <v>19695</v>
      </c>
      <c r="L4974" s="337" t="s">
        <v>19695</v>
      </c>
      <c r="M4974" s="337" t="s">
        <v>19695</v>
      </c>
      <c r="N4974" s="337" t="s">
        <v>19695</v>
      </c>
      <c r="O4974" s="337" t="s">
        <v>19695</v>
      </c>
      <c r="P4974" s="337" t="s">
        <v>19695</v>
      </c>
      <c r="Q4974" s="337" t="s">
        <v>19695</v>
      </c>
      <c r="R4974" s="337" t="s">
        <v>52</v>
      </c>
      <c r="S4974" s="337" t="s">
        <v>52</v>
      </c>
      <c r="T4974" s="337" t="s">
        <v>3149</v>
      </c>
      <c r="U4974" s="337" t="s">
        <v>878</v>
      </c>
      <c r="V4974" s="337">
        <v>4</v>
      </c>
      <c r="W4974" s="337" t="s">
        <v>19695</v>
      </c>
      <c r="X4974" s="337" t="s">
        <v>19695</v>
      </c>
      <c r="Y4974" s="337" t="s">
        <v>19695</v>
      </c>
      <c r="Z4974" s="337" t="s">
        <v>1753</v>
      </c>
      <c r="AA4974" s="337" t="s">
        <v>735</v>
      </c>
      <c r="AB4974" s="337" t="s">
        <v>718</v>
      </c>
      <c r="AC4974" s="337" t="s">
        <v>13530</v>
      </c>
    </row>
    <row r="4975" spans="1:29" ht="15.8" x14ac:dyDescent="0.25">
      <c r="A4975" s="337" t="s">
        <v>1723</v>
      </c>
      <c r="B4975" s="337" t="s">
        <v>3077</v>
      </c>
      <c r="C4975" s="337" t="s">
        <v>1821</v>
      </c>
      <c r="D4975" s="337" t="s">
        <v>449</v>
      </c>
      <c r="E4975" s="337" t="s">
        <v>2900</v>
      </c>
      <c r="F4975" s="338">
        <v>42594</v>
      </c>
      <c r="G4975" s="337" t="s">
        <v>1343</v>
      </c>
      <c r="H4975" s="338">
        <v>42644</v>
      </c>
      <c r="I4975" s="337" t="s">
        <v>19695</v>
      </c>
      <c r="J4975" s="337" t="s">
        <v>36</v>
      </c>
      <c r="K4975" s="337" t="s">
        <v>19695</v>
      </c>
      <c r="L4975" s="337" t="s">
        <v>19695</v>
      </c>
      <c r="M4975" s="337" t="s">
        <v>19695</v>
      </c>
      <c r="N4975" s="337" t="s">
        <v>19695</v>
      </c>
      <c r="O4975" s="337" t="s">
        <v>19695</v>
      </c>
      <c r="P4975" s="337" t="s">
        <v>19695</v>
      </c>
      <c r="Q4975" s="337" t="s">
        <v>19695</v>
      </c>
      <c r="R4975" s="337" t="s">
        <v>18</v>
      </c>
      <c r="S4975" s="337" t="s">
        <v>1038</v>
      </c>
      <c r="T4975" s="337" t="s">
        <v>449</v>
      </c>
      <c r="U4975" s="337" t="s">
        <v>449</v>
      </c>
      <c r="V4975" s="337">
        <v>6</v>
      </c>
      <c r="W4975" s="337" t="s">
        <v>19695</v>
      </c>
      <c r="X4975" s="337" t="s">
        <v>19695</v>
      </c>
      <c r="Y4975" s="337" t="s">
        <v>19695</v>
      </c>
      <c r="Z4975" s="337" t="s">
        <v>1753</v>
      </c>
      <c r="AA4975" s="337" t="s">
        <v>735</v>
      </c>
      <c r="AB4975" s="337" t="s">
        <v>718</v>
      </c>
      <c r="AC4975" s="337" t="s">
        <v>13530</v>
      </c>
    </row>
    <row r="4976" spans="1:29" ht="15.8" x14ac:dyDescent="0.25">
      <c r="A4976" s="337" t="s">
        <v>1723</v>
      </c>
      <c r="B4976" s="337" t="s">
        <v>1376</v>
      </c>
      <c r="C4976" s="337" t="s">
        <v>1725</v>
      </c>
      <c r="D4976" s="337" t="s">
        <v>13527</v>
      </c>
      <c r="E4976" s="337" t="s">
        <v>2900</v>
      </c>
      <c r="F4976" s="338">
        <v>42594</v>
      </c>
      <c r="G4976" s="337" t="s">
        <v>1343</v>
      </c>
      <c r="H4976" s="338">
        <v>42644</v>
      </c>
      <c r="I4976" s="337" t="s">
        <v>19695</v>
      </c>
      <c r="J4976" s="337" t="s">
        <v>16</v>
      </c>
      <c r="K4976" s="337" t="s">
        <v>19695</v>
      </c>
      <c r="L4976" s="337" t="s">
        <v>19695</v>
      </c>
      <c r="M4976" s="337" t="s">
        <v>19695</v>
      </c>
      <c r="N4976" s="337" t="s">
        <v>19695</v>
      </c>
      <c r="O4976" s="337" t="s">
        <v>19695</v>
      </c>
      <c r="P4976" s="337" t="s">
        <v>19695</v>
      </c>
      <c r="Q4976" s="337" t="s">
        <v>19695</v>
      </c>
      <c r="R4976" s="337" t="s">
        <v>35</v>
      </c>
      <c r="S4976" s="337" t="s">
        <v>77</v>
      </c>
      <c r="T4976" s="337" t="s">
        <v>1377</v>
      </c>
      <c r="U4976" s="337" t="s">
        <v>997</v>
      </c>
      <c r="V4976" s="337">
        <v>6</v>
      </c>
      <c r="W4976" s="337" t="s">
        <v>19695</v>
      </c>
      <c r="X4976" s="337" t="s">
        <v>19695</v>
      </c>
      <c r="Y4976" s="337" t="s">
        <v>19695</v>
      </c>
      <c r="Z4976" s="337" t="s">
        <v>1753</v>
      </c>
      <c r="AA4976" s="337" t="s">
        <v>735</v>
      </c>
      <c r="AB4976" s="337" t="s">
        <v>718</v>
      </c>
      <c r="AC4976" s="337" t="s">
        <v>13530</v>
      </c>
    </row>
    <row r="4977" spans="1:29" ht="15.8" x14ac:dyDescent="0.25">
      <c r="A4977" s="337" t="s">
        <v>1723</v>
      </c>
      <c r="B4977" s="337" t="s">
        <v>3168</v>
      </c>
      <c r="C4977" s="337" t="s">
        <v>1821</v>
      </c>
      <c r="D4977" s="337" t="s">
        <v>449</v>
      </c>
      <c r="E4977" s="337" t="s">
        <v>2900</v>
      </c>
      <c r="F4977" s="338">
        <v>42594</v>
      </c>
      <c r="G4977" s="337" t="s">
        <v>1343</v>
      </c>
      <c r="H4977" s="338">
        <v>42644</v>
      </c>
      <c r="I4977" s="337" t="s">
        <v>19695</v>
      </c>
      <c r="J4977" s="337" t="s">
        <v>36</v>
      </c>
      <c r="K4977" s="337" t="s">
        <v>19695</v>
      </c>
      <c r="L4977" s="337" t="s">
        <v>19695</v>
      </c>
      <c r="M4977" s="337" t="s">
        <v>19695</v>
      </c>
      <c r="N4977" s="337" t="s">
        <v>19695</v>
      </c>
      <c r="O4977" s="337" t="s">
        <v>19695</v>
      </c>
      <c r="P4977" s="337" t="s">
        <v>19695</v>
      </c>
      <c r="Q4977" s="337" t="s">
        <v>19695</v>
      </c>
      <c r="R4977" s="337" t="s">
        <v>35</v>
      </c>
      <c r="S4977" s="337" t="s">
        <v>77</v>
      </c>
      <c r="T4977" s="337" t="s">
        <v>1377</v>
      </c>
      <c r="U4977" s="337" t="s">
        <v>3169</v>
      </c>
      <c r="V4977" s="337">
        <v>8</v>
      </c>
      <c r="W4977" s="337" t="s">
        <v>19695</v>
      </c>
      <c r="X4977" s="337" t="s">
        <v>19695</v>
      </c>
      <c r="Y4977" s="337" t="s">
        <v>19695</v>
      </c>
      <c r="Z4977" s="337" t="s">
        <v>1753</v>
      </c>
      <c r="AA4977" s="337" t="s">
        <v>735</v>
      </c>
      <c r="AB4977" s="337" t="s">
        <v>718</v>
      </c>
      <c r="AC4977" s="337" t="s">
        <v>13530</v>
      </c>
    </row>
    <row r="4978" spans="1:29" ht="15.8" x14ac:dyDescent="0.25">
      <c r="A4978" s="337" t="s">
        <v>1723</v>
      </c>
      <c r="B4978" s="337" t="s">
        <v>3170</v>
      </c>
      <c r="C4978" s="337" t="s">
        <v>1821</v>
      </c>
      <c r="D4978" s="337" t="s">
        <v>449</v>
      </c>
      <c r="E4978" s="337" t="s">
        <v>2900</v>
      </c>
      <c r="F4978" s="338">
        <v>42594</v>
      </c>
      <c r="G4978" s="337" t="s">
        <v>1343</v>
      </c>
      <c r="H4978" s="338">
        <v>42644</v>
      </c>
      <c r="I4978" s="337" t="s">
        <v>19695</v>
      </c>
      <c r="J4978" s="337" t="s">
        <v>36</v>
      </c>
      <c r="K4978" s="337" t="s">
        <v>19695</v>
      </c>
      <c r="L4978" s="337" t="s">
        <v>19695</v>
      </c>
      <c r="M4978" s="337" t="s">
        <v>19695</v>
      </c>
      <c r="N4978" s="337" t="s">
        <v>19695</v>
      </c>
      <c r="O4978" s="337" t="s">
        <v>19695</v>
      </c>
      <c r="P4978" s="337" t="s">
        <v>19695</v>
      </c>
      <c r="Q4978" s="337" t="s">
        <v>19695</v>
      </c>
      <c r="R4978" s="337" t="s">
        <v>35</v>
      </c>
      <c r="S4978" s="337" t="s">
        <v>77</v>
      </c>
      <c r="T4978" s="337" t="s">
        <v>1377</v>
      </c>
      <c r="U4978" s="337" t="s">
        <v>997</v>
      </c>
      <c r="V4978" s="337">
        <v>8</v>
      </c>
      <c r="W4978" s="337" t="s">
        <v>19695</v>
      </c>
      <c r="X4978" s="337" t="s">
        <v>19695</v>
      </c>
      <c r="Y4978" s="337" t="s">
        <v>19695</v>
      </c>
      <c r="Z4978" s="337" t="s">
        <v>1753</v>
      </c>
      <c r="AA4978" s="337" t="s">
        <v>735</v>
      </c>
      <c r="AB4978" s="337" t="s">
        <v>718</v>
      </c>
      <c r="AC4978" s="337" t="s">
        <v>13530</v>
      </c>
    </row>
    <row r="4979" spans="1:29" ht="15.8" x14ac:dyDescent="0.25">
      <c r="A4979" s="337" t="s">
        <v>1723</v>
      </c>
      <c r="B4979" s="337" t="s">
        <v>3189</v>
      </c>
      <c r="C4979" s="337" t="s">
        <v>1821</v>
      </c>
      <c r="D4979" s="337" t="s">
        <v>449</v>
      </c>
      <c r="E4979" s="337" t="s">
        <v>2900</v>
      </c>
      <c r="F4979" s="338">
        <v>42594</v>
      </c>
      <c r="G4979" s="337" t="s">
        <v>1343</v>
      </c>
      <c r="H4979" s="338">
        <v>42644</v>
      </c>
      <c r="I4979" s="337" t="s">
        <v>19695</v>
      </c>
      <c r="J4979" s="337" t="s">
        <v>16</v>
      </c>
      <c r="K4979" s="337" t="s">
        <v>19695</v>
      </c>
      <c r="L4979" s="337" t="s">
        <v>19695</v>
      </c>
      <c r="M4979" s="337" t="s">
        <v>19695</v>
      </c>
      <c r="N4979" s="337" t="s">
        <v>19695</v>
      </c>
      <c r="O4979" s="337" t="s">
        <v>19695</v>
      </c>
      <c r="P4979" s="337" t="s">
        <v>19695</v>
      </c>
      <c r="Q4979" s="337" t="s">
        <v>19695</v>
      </c>
      <c r="R4979" s="337" t="s">
        <v>18</v>
      </c>
      <c r="S4979" s="337" t="s">
        <v>1072</v>
      </c>
      <c r="T4979" s="337" t="s">
        <v>1035</v>
      </c>
      <c r="U4979" s="337" t="s">
        <v>3190</v>
      </c>
      <c r="V4979" s="337">
        <v>8</v>
      </c>
      <c r="W4979" s="337" t="s">
        <v>19695</v>
      </c>
      <c r="X4979" s="337" t="s">
        <v>19695</v>
      </c>
      <c r="Y4979" s="337" t="s">
        <v>19695</v>
      </c>
      <c r="Z4979" s="337" t="s">
        <v>1753</v>
      </c>
      <c r="AA4979" s="337" t="s">
        <v>717</v>
      </c>
      <c r="AB4979" s="337" t="s">
        <v>718</v>
      </c>
      <c r="AC4979" s="337" t="s">
        <v>13530</v>
      </c>
    </row>
    <row r="4980" spans="1:29" ht="15.8" x14ac:dyDescent="0.25">
      <c r="A4980" s="337" t="s">
        <v>1723</v>
      </c>
      <c r="B4980" s="337" t="s">
        <v>3194</v>
      </c>
      <c r="C4980" s="337" t="s">
        <v>1821</v>
      </c>
      <c r="D4980" s="337" t="s">
        <v>449</v>
      </c>
      <c r="E4980" s="337" t="s">
        <v>2900</v>
      </c>
      <c r="F4980" s="338">
        <v>42594</v>
      </c>
      <c r="G4980" s="337" t="s">
        <v>1343</v>
      </c>
      <c r="H4980" s="338">
        <v>42644</v>
      </c>
      <c r="I4980" s="337" t="s">
        <v>19695</v>
      </c>
      <c r="J4980" s="337" t="s">
        <v>36</v>
      </c>
      <c r="K4980" s="337" t="s">
        <v>19695</v>
      </c>
      <c r="L4980" s="337" t="s">
        <v>19695</v>
      </c>
      <c r="M4980" s="337" t="s">
        <v>19695</v>
      </c>
      <c r="N4980" s="337" t="s">
        <v>19695</v>
      </c>
      <c r="O4980" s="337" t="s">
        <v>19695</v>
      </c>
      <c r="P4980" s="337" t="s">
        <v>19695</v>
      </c>
      <c r="Q4980" s="337" t="s">
        <v>19695</v>
      </c>
      <c r="R4980" s="337" t="s">
        <v>52</v>
      </c>
      <c r="S4980" s="337" t="s">
        <v>142</v>
      </c>
      <c r="T4980" s="337" t="s">
        <v>2546</v>
      </c>
      <c r="U4980" s="337" t="s">
        <v>3195</v>
      </c>
      <c r="V4980" s="337">
        <v>8</v>
      </c>
      <c r="W4980" s="337" t="s">
        <v>19695</v>
      </c>
      <c r="X4980" s="337" t="s">
        <v>19695</v>
      </c>
      <c r="Y4980" s="337" t="s">
        <v>19695</v>
      </c>
      <c r="Z4980" s="337" t="s">
        <v>1753</v>
      </c>
      <c r="AA4980" s="337" t="s">
        <v>717</v>
      </c>
      <c r="AB4980" s="337" t="s">
        <v>718</v>
      </c>
      <c r="AC4980" s="337" t="s">
        <v>13530</v>
      </c>
    </row>
    <row r="4981" spans="1:29" ht="15.8" x14ac:dyDescent="0.25">
      <c r="A4981" s="337" t="s">
        <v>1723</v>
      </c>
      <c r="B4981" s="337" t="s">
        <v>3207</v>
      </c>
      <c r="C4981" s="337" t="s">
        <v>1821</v>
      </c>
      <c r="D4981" s="337" t="s">
        <v>449</v>
      </c>
      <c r="E4981" s="337" t="s">
        <v>2900</v>
      </c>
      <c r="F4981" s="338">
        <v>42594</v>
      </c>
      <c r="G4981" s="337" t="s">
        <v>1343</v>
      </c>
      <c r="H4981" s="338">
        <v>42644</v>
      </c>
      <c r="I4981" s="337" t="s">
        <v>19695</v>
      </c>
      <c r="J4981" s="337" t="s">
        <v>36</v>
      </c>
      <c r="K4981" s="337" t="s">
        <v>19695</v>
      </c>
      <c r="L4981" s="337" t="s">
        <v>19695</v>
      </c>
      <c r="M4981" s="337" t="s">
        <v>19695</v>
      </c>
      <c r="N4981" s="337" t="s">
        <v>19695</v>
      </c>
      <c r="O4981" s="337" t="s">
        <v>19695</v>
      </c>
      <c r="P4981" s="337" t="s">
        <v>19695</v>
      </c>
      <c r="Q4981" s="337" t="s">
        <v>19695</v>
      </c>
      <c r="R4981" s="337" t="s">
        <v>15</v>
      </c>
      <c r="S4981" s="337" t="s">
        <v>1086</v>
      </c>
      <c r="T4981" s="337" t="s">
        <v>1086</v>
      </c>
      <c r="U4981" s="337" t="s">
        <v>3208</v>
      </c>
      <c r="V4981" s="337">
        <v>8</v>
      </c>
      <c r="W4981" s="337" t="s">
        <v>19695</v>
      </c>
      <c r="X4981" s="337" t="s">
        <v>19695</v>
      </c>
      <c r="Y4981" s="337" t="s">
        <v>19695</v>
      </c>
      <c r="Z4981" s="337" t="s">
        <v>1753</v>
      </c>
      <c r="AA4981" s="337" t="s">
        <v>735</v>
      </c>
      <c r="AB4981" s="337" t="s">
        <v>718</v>
      </c>
      <c r="AC4981" s="337" t="s">
        <v>13530</v>
      </c>
    </row>
    <row r="4982" spans="1:29" ht="15.8" x14ac:dyDescent="0.25">
      <c r="A4982" s="337" t="s">
        <v>1723</v>
      </c>
      <c r="B4982" s="337" t="s">
        <v>3303</v>
      </c>
      <c r="C4982" s="337" t="s">
        <v>1821</v>
      </c>
      <c r="D4982" s="337" t="s">
        <v>449</v>
      </c>
      <c r="E4982" s="337" t="s">
        <v>2900</v>
      </c>
      <c r="F4982" s="338">
        <v>42594</v>
      </c>
      <c r="G4982" s="337" t="s">
        <v>1343</v>
      </c>
      <c r="H4982" s="338">
        <v>42644</v>
      </c>
      <c r="I4982" s="337" t="s">
        <v>19695</v>
      </c>
      <c r="J4982" s="337" t="s">
        <v>36</v>
      </c>
      <c r="K4982" s="337" t="s">
        <v>19695</v>
      </c>
      <c r="L4982" s="337" t="s">
        <v>19695</v>
      </c>
      <c r="M4982" s="337" t="s">
        <v>19695</v>
      </c>
      <c r="N4982" s="337" t="s">
        <v>19695</v>
      </c>
      <c r="O4982" s="337" t="s">
        <v>19695</v>
      </c>
      <c r="P4982" s="337" t="s">
        <v>19695</v>
      </c>
      <c r="Q4982" s="337" t="s">
        <v>19695</v>
      </c>
      <c r="R4982" s="337" t="s">
        <v>130</v>
      </c>
      <c r="S4982" s="337" t="s">
        <v>130</v>
      </c>
      <c r="T4982" s="337" t="s">
        <v>3304</v>
      </c>
      <c r="U4982" s="337" t="s">
        <v>449</v>
      </c>
      <c r="V4982" s="337">
        <v>8</v>
      </c>
      <c r="W4982" s="337" t="s">
        <v>19695</v>
      </c>
      <c r="X4982" s="337" t="s">
        <v>19695</v>
      </c>
      <c r="Y4982" s="337" t="s">
        <v>19695</v>
      </c>
      <c r="Z4982" s="337" t="s">
        <v>1753</v>
      </c>
      <c r="AA4982" s="337" t="s">
        <v>735</v>
      </c>
      <c r="AB4982" s="337" t="s">
        <v>718</v>
      </c>
      <c r="AC4982" s="337" t="s">
        <v>13530</v>
      </c>
    </row>
    <row r="4983" spans="1:29" ht="15.8" x14ac:dyDescent="0.25">
      <c r="A4983" s="337" t="s">
        <v>1723</v>
      </c>
      <c r="B4983" s="337" t="s">
        <v>3322</v>
      </c>
      <c r="C4983" s="337" t="s">
        <v>1821</v>
      </c>
      <c r="D4983" s="337" t="s">
        <v>449</v>
      </c>
      <c r="E4983" s="337" t="s">
        <v>2900</v>
      </c>
      <c r="F4983" s="338">
        <v>42594</v>
      </c>
      <c r="G4983" s="337" t="s">
        <v>1343</v>
      </c>
      <c r="H4983" s="338">
        <v>42644</v>
      </c>
      <c r="I4983" s="337" t="s">
        <v>19695</v>
      </c>
      <c r="J4983" s="337" t="s">
        <v>36</v>
      </c>
      <c r="K4983" s="337" t="s">
        <v>19695</v>
      </c>
      <c r="L4983" s="337" t="s">
        <v>19695</v>
      </c>
      <c r="M4983" s="337" t="s">
        <v>19695</v>
      </c>
      <c r="N4983" s="337" t="s">
        <v>19695</v>
      </c>
      <c r="O4983" s="337" t="s">
        <v>19695</v>
      </c>
      <c r="P4983" s="337" t="s">
        <v>19695</v>
      </c>
      <c r="Q4983" s="337" t="s">
        <v>19695</v>
      </c>
      <c r="R4983" s="337" t="s">
        <v>1225</v>
      </c>
      <c r="S4983" s="337" t="s">
        <v>1568</v>
      </c>
      <c r="T4983" s="337" t="s">
        <v>1574</v>
      </c>
      <c r="U4983" s="337" t="s">
        <v>3323</v>
      </c>
      <c r="V4983" s="337">
        <v>8</v>
      </c>
      <c r="W4983" s="337" t="s">
        <v>19695</v>
      </c>
      <c r="X4983" s="337" t="s">
        <v>19695</v>
      </c>
      <c r="Y4983" s="337" t="s">
        <v>19695</v>
      </c>
      <c r="Z4983" s="337" t="s">
        <v>1753</v>
      </c>
      <c r="AA4983" s="337" t="s">
        <v>735</v>
      </c>
      <c r="AB4983" s="337" t="s">
        <v>718</v>
      </c>
      <c r="AC4983" s="337" t="s">
        <v>13530</v>
      </c>
    </row>
    <row r="4984" spans="1:29" ht="15.8" x14ac:dyDescent="0.25">
      <c r="A4984" s="337" t="s">
        <v>1723</v>
      </c>
      <c r="B4984" s="337" t="s">
        <v>3324</v>
      </c>
      <c r="C4984" s="337" t="s">
        <v>1821</v>
      </c>
      <c r="D4984" s="337" t="s">
        <v>449</v>
      </c>
      <c r="E4984" s="337" t="s">
        <v>2900</v>
      </c>
      <c r="F4984" s="338">
        <v>42594</v>
      </c>
      <c r="G4984" s="337" t="s">
        <v>1343</v>
      </c>
      <c r="H4984" s="338">
        <v>42644</v>
      </c>
      <c r="I4984" s="337" t="s">
        <v>19695</v>
      </c>
      <c r="J4984" s="337" t="s">
        <v>36</v>
      </c>
      <c r="K4984" s="337" t="s">
        <v>19695</v>
      </c>
      <c r="L4984" s="337" t="s">
        <v>19695</v>
      </c>
      <c r="M4984" s="337" t="s">
        <v>19695</v>
      </c>
      <c r="N4984" s="337" t="s">
        <v>19695</v>
      </c>
      <c r="O4984" s="337" t="s">
        <v>19695</v>
      </c>
      <c r="P4984" s="337" t="s">
        <v>19695</v>
      </c>
      <c r="Q4984" s="337" t="s">
        <v>19695</v>
      </c>
      <c r="R4984" s="337" t="s">
        <v>1225</v>
      </c>
      <c r="S4984" s="337" t="s">
        <v>1568</v>
      </c>
      <c r="T4984" s="337" t="s">
        <v>3325</v>
      </c>
      <c r="U4984" s="337" t="s">
        <v>1568</v>
      </c>
      <c r="V4984" s="337">
        <v>8</v>
      </c>
      <c r="W4984" s="337" t="s">
        <v>19695</v>
      </c>
      <c r="X4984" s="337" t="s">
        <v>19695</v>
      </c>
      <c r="Y4984" s="337" t="s">
        <v>19695</v>
      </c>
      <c r="Z4984" s="337" t="s">
        <v>1753</v>
      </c>
      <c r="AA4984" s="337" t="s">
        <v>735</v>
      </c>
      <c r="AB4984" s="337" t="s">
        <v>718</v>
      </c>
      <c r="AC4984" s="337" t="s">
        <v>13530</v>
      </c>
    </row>
    <row r="4985" spans="1:29" ht="15.8" x14ac:dyDescent="0.25">
      <c r="A4985" s="337" t="s">
        <v>1723</v>
      </c>
      <c r="B4985" s="337" t="s">
        <v>3440</v>
      </c>
      <c r="C4985" s="337" t="s">
        <v>1821</v>
      </c>
      <c r="D4985" s="337" t="s">
        <v>449</v>
      </c>
      <c r="E4985" s="337" t="s">
        <v>2900</v>
      </c>
      <c r="F4985" s="338">
        <v>42594</v>
      </c>
      <c r="G4985" s="337" t="s">
        <v>1343</v>
      </c>
      <c r="H4985" s="338">
        <v>42644</v>
      </c>
      <c r="I4985" s="337" t="s">
        <v>19695</v>
      </c>
      <c r="J4985" s="337" t="s">
        <v>36</v>
      </c>
      <c r="K4985" s="337" t="s">
        <v>19695</v>
      </c>
      <c r="L4985" s="337" t="s">
        <v>19695</v>
      </c>
      <c r="M4985" s="337" t="s">
        <v>19695</v>
      </c>
      <c r="N4985" s="337" t="s">
        <v>19695</v>
      </c>
      <c r="O4985" s="337" t="s">
        <v>19695</v>
      </c>
      <c r="P4985" s="337" t="s">
        <v>19695</v>
      </c>
      <c r="Q4985" s="337" t="s">
        <v>19695</v>
      </c>
      <c r="R4985" s="337" t="s">
        <v>1225</v>
      </c>
      <c r="S4985" s="337" t="s">
        <v>100</v>
      </c>
      <c r="T4985" s="337" t="s">
        <v>100</v>
      </c>
      <c r="U4985" s="337" t="s">
        <v>1226</v>
      </c>
      <c r="V4985" s="337">
        <v>10</v>
      </c>
      <c r="W4985" s="337" t="s">
        <v>19695</v>
      </c>
      <c r="X4985" s="337" t="s">
        <v>19695</v>
      </c>
      <c r="Y4985" s="337" t="s">
        <v>19695</v>
      </c>
      <c r="Z4985" s="337" t="s">
        <v>1753</v>
      </c>
      <c r="AA4985" s="337" t="s">
        <v>735</v>
      </c>
      <c r="AB4985" s="337" t="s">
        <v>718</v>
      </c>
      <c r="AC4985" s="337" t="s">
        <v>13530</v>
      </c>
    </row>
    <row r="4986" spans="1:29" ht="15.8" x14ac:dyDescent="0.25">
      <c r="A4986" s="337" t="s">
        <v>1723</v>
      </c>
      <c r="B4986" s="337" t="s">
        <v>3461</v>
      </c>
      <c r="C4986" s="337" t="s">
        <v>1821</v>
      </c>
      <c r="D4986" s="337" t="s">
        <v>449</v>
      </c>
      <c r="E4986" s="337" t="s">
        <v>2900</v>
      </c>
      <c r="F4986" s="338">
        <v>42594</v>
      </c>
      <c r="G4986" s="337" t="s">
        <v>1343</v>
      </c>
      <c r="H4986" s="338">
        <v>42644</v>
      </c>
      <c r="I4986" s="337" t="s">
        <v>19695</v>
      </c>
      <c r="J4986" s="337" t="s">
        <v>36</v>
      </c>
      <c r="K4986" s="337" t="s">
        <v>19695</v>
      </c>
      <c r="L4986" s="337" t="s">
        <v>19695</v>
      </c>
      <c r="M4986" s="337" t="s">
        <v>19695</v>
      </c>
      <c r="N4986" s="337" t="s">
        <v>19695</v>
      </c>
      <c r="O4986" s="337" t="s">
        <v>19695</v>
      </c>
      <c r="P4986" s="337" t="s">
        <v>19695</v>
      </c>
      <c r="Q4986" s="337" t="s">
        <v>19695</v>
      </c>
      <c r="R4986" s="337" t="s">
        <v>1225</v>
      </c>
      <c r="S4986" s="337" t="s">
        <v>100</v>
      </c>
      <c r="T4986" s="337" t="s">
        <v>100</v>
      </c>
      <c r="U4986" s="337" t="s">
        <v>1226</v>
      </c>
      <c r="V4986" s="337">
        <v>10</v>
      </c>
      <c r="W4986" s="337" t="s">
        <v>19695</v>
      </c>
      <c r="X4986" s="337" t="s">
        <v>19695</v>
      </c>
      <c r="Y4986" s="337" t="s">
        <v>19695</v>
      </c>
      <c r="Z4986" s="337" t="s">
        <v>1753</v>
      </c>
      <c r="AA4986" s="337" t="s">
        <v>735</v>
      </c>
      <c r="AB4986" s="337" t="s">
        <v>718</v>
      </c>
      <c r="AC4986" s="337" t="s">
        <v>13530</v>
      </c>
    </row>
    <row r="4987" spans="1:29" ht="15.8" x14ac:dyDescent="0.25">
      <c r="A4987" s="337" t="s">
        <v>1723</v>
      </c>
      <c r="B4987" s="337" t="s">
        <v>3300</v>
      </c>
      <c r="C4987" s="337" t="s">
        <v>1725</v>
      </c>
      <c r="D4987" s="337" t="s">
        <v>1726</v>
      </c>
      <c r="E4987" s="337" t="s">
        <v>2900</v>
      </c>
      <c r="F4987" s="338">
        <v>42594</v>
      </c>
      <c r="G4987" s="337" t="s">
        <v>1343</v>
      </c>
      <c r="H4987" s="338">
        <v>42644</v>
      </c>
      <c r="I4987" s="337" t="s">
        <v>19695</v>
      </c>
      <c r="J4987" s="337" t="s">
        <v>36</v>
      </c>
      <c r="K4987" s="337" t="s">
        <v>19695</v>
      </c>
      <c r="L4987" s="337" t="s">
        <v>19695</v>
      </c>
      <c r="M4987" s="337" t="s">
        <v>19695</v>
      </c>
      <c r="N4987" s="337" t="s">
        <v>19695</v>
      </c>
      <c r="O4987" s="337" t="s">
        <v>19695</v>
      </c>
      <c r="P4987" s="337" t="s">
        <v>19695</v>
      </c>
      <c r="Q4987" s="337" t="s">
        <v>19695</v>
      </c>
      <c r="R4987" s="337" t="s">
        <v>71</v>
      </c>
      <c r="S4987" s="337" t="s">
        <v>3301</v>
      </c>
      <c r="T4987" s="337" t="s">
        <v>3302</v>
      </c>
      <c r="U4987" s="337" t="s">
        <v>3302</v>
      </c>
      <c r="V4987" s="337">
        <v>12</v>
      </c>
      <c r="W4987" s="337" t="s">
        <v>19695</v>
      </c>
      <c r="X4987" s="337" t="s">
        <v>19695</v>
      </c>
      <c r="Y4987" s="337" t="s">
        <v>19695</v>
      </c>
      <c r="Z4987" s="337" t="s">
        <v>1753</v>
      </c>
      <c r="AA4987" s="337" t="s">
        <v>717</v>
      </c>
      <c r="AB4987" s="337" t="s">
        <v>718</v>
      </c>
      <c r="AC4987" s="337" t="s">
        <v>13530</v>
      </c>
    </row>
    <row r="4988" spans="1:29" ht="15.8" x14ac:dyDescent="0.25">
      <c r="A4988" s="337" t="s">
        <v>1723</v>
      </c>
      <c r="B4988" s="337" t="s">
        <v>3704</v>
      </c>
      <c r="C4988" s="337" t="s">
        <v>1821</v>
      </c>
      <c r="D4988" s="337" t="s">
        <v>449</v>
      </c>
      <c r="E4988" s="337" t="s">
        <v>2900</v>
      </c>
      <c r="F4988" s="338">
        <v>42594</v>
      </c>
      <c r="G4988" s="337" t="s">
        <v>1343</v>
      </c>
      <c r="H4988" s="338">
        <v>42644</v>
      </c>
      <c r="I4988" s="337" t="s">
        <v>19695</v>
      </c>
      <c r="J4988" s="337" t="s">
        <v>36</v>
      </c>
      <c r="K4988" s="337" t="s">
        <v>19695</v>
      </c>
      <c r="L4988" s="337" t="s">
        <v>19695</v>
      </c>
      <c r="M4988" s="337" t="s">
        <v>19695</v>
      </c>
      <c r="N4988" s="337" t="s">
        <v>19695</v>
      </c>
      <c r="O4988" s="337" t="s">
        <v>19695</v>
      </c>
      <c r="P4988" s="337" t="s">
        <v>19695</v>
      </c>
      <c r="Q4988" s="337" t="s">
        <v>19695</v>
      </c>
      <c r="R4988" s="337" t="s">
        <v>52</v>
      </c>
      <c r="S4988" s="337" t="s">
        <v>2158</v>
      </c>
      <c r="T4988" s="337" t="s">
        <v>970</v>
      </c>
      <c r="U4988" s="337" t="s">
        <v>52</v>
      </c>
      <c r="V4988" s="337">
        <v>24</v>
      </c>
      <c r="W4988" s="337" t="s">
        <v>19695</v>
      </c>
      <c r="X4988" s="337" t="s">
        <v>19695</v>
      </c>
      <c r="Y4988" s="337" t="s">
        <v>19695</v>
      </c>
      <c r="Z4988" s="337" t="s">
        <v>1753</v>
      </c>
      <c r="AA4988" s="337" t="s">
        <v>766</v>
      </c>
      <c r="AB4988" s="337" t="s">
        <v>718</v>
      </c>
      <c r="AC4988" s="337" t="s">
        <v>13530</v>
      </c>
    </row>
    <row r="4989" spans="1:29" ht="15.8" x14ac:dyDescent="0.25">
      <c r="A4989" s="337" t="s">
        <v>1723</v>
      </c>
      <c r="B4989" s="337" t="s">
        <v>3212</v>
      </c>
      <c r="C4989" s="337" t="s">
        <v>1725</v>
      </c>
      <c r="D4989" s="337" t="s">
        <v>13527</v>
      </c>
      <c r="E4989" s="337" t="s">
        <v>2900</v>
      </c>
      <c r="F4989" s="338">
        <v>42594</v>
      </c>
      <c r="G4989" s="337" t="s">
        <v>1343</v>
      </c>
      <c r="H4989" s="338">
        <v>42644</v>
      </c>
      <c r="I4989" s="337" t="s">
        <v>19695</v>
      </c>
      <c r="J4989" s="337" t="s">
        <v>36</v>
      </c>
      <c r="K4989" s="337" t="s">
        <v>19695</v>
      </c>
      <c r="L4989" s="337" t="s">
        <v>19695</v>
      </c>
      <c r="M4989" s="337" t="s">
        <v>19695</v>
      </c>
      <c r="N4989" s="337" t="s">
        <v>19695</v>
      </c>
      <c r="O4989" s="337" t="s">
        <v>19695</v>
      </c>
      <c r="P4989" s="337" t="s">
        <v>19695</v>
      </c>
      <c r="Q4989" s="337" t="s">
        <v>19695</v>
      </c>
      <c r="R4989" s="337" t="s">
        <v>109</v>
      </c>
      <c r="S4989" s="337" t="s">
        <v>1129</v>
      </c>
      <c r="T4989" s="337" t="s">
        <v>3213</v>
      </c>
      <c r="U4989" s="337" t="s">
        <v>3214</v>
      </c>
      <c r="V4989" s="337">
        <v>32</v>
      </c>
      <c r="W4989" s="337" t="s">
        <v>19695</v>
      </c>
      <c r="X4989" s="337" t="s">
        <v>19695</v>
      </c>
      <c r="Y4989" s="337" t="s">
        <v>19695</v>
      </c>
      <c r="Z4989" s="337" t="s">
        <v>1753</v>
      </c>
      <c r="AA4989" s="337" t="s">
        <v>735</v>
      </c>
      <c r="AB4989" s="337" t="s">
        <v>718</v>
      </c>
      <c r="AC4989" s="337" t="s">
        <v>13530</v>
      </c>
    </row>
    <row r="4990" spans="1:29" ht="15.8" x14ac:dyDescent="0.25">
      <c r="A4990" s="337" t="s">
        <v>1723</v>
      </c>
      <c r="B4990" s="337" t="s">
        <v>3089</v>
      </c>
      <c r="C4990" s="337" t="s">
        <v>1821</v>
      </c>
      <c r="D4990" s="337" t="s">
        <v>449</v>
      </c>
      <c r="E4990" s="337" t="s">
        <v>2900</v>
      </c>
      <c r="F4990" s="338">
        <v>42594</v>
      </c>
      <c r="G4990" s="337" t="s">
        <v>1343</v>
      </c>
      <c r="H4990" s="338">
        <v>42644</v>
      </c>
      <c r="I4990" s="337" t="s">
        <v>19695</v>
      </c>
      <c r="J4990" s="337" t="s">
        <v>36</v>
      </c>
      <c r="K4990" s="337" t="s">
        <v>19695</v>
      </c>
      <c r="L4990" s="337" t="s">
        <v>19695</v>
      </c>
      <c r="M4990" s="337" t="s">
        <v>19695</v>
      </c>
      <c r="N4990" s="337" t="s">
        <v>19695</v>
      </c>
      <c r="O4990" s="337" t="s">
        <v>19695</v>
      </c>
      <c r="P4990" s="337" t="s">
        <v>19695</v>
      </c>
      <c r="Q4990" s="337" t="s">
        <v>19695</v>
      </c>
      <c r="R4990" s="337" t="s">
        <v>98</v>
      </c>
      <c r="S4990" s="337" t="s">
        <v>1166</v>
      </c>
      <c r="T4990" s="337" t="s">
        <v>1283</v>
      </c>
      <c r="U4990" s="337" t="s">
        <v>1688</v>
      </c>
      <c r="V4990" s="337">
        <v>10</v>
      </c>
      <c r="W4990" s="337" t="s">
        <v>19695</v>
      </c>
      <c r="X4990" s="337" t="s">
        <v>19695</v>
      </c>
      <c r="Y4990" s="337" t="s">
        <v>19695</v>
      </c>
      <c r="Z4990" s="337" t="s">
        <v>1753</v>
      </c>
      <c r="AA4990" s="337" t="s">
        <v>735</v>
      </c>
      <c r="AB4990" s="337" t="s">
        <v>718</v>
      </c>
      <c r="AC4990" s="337" t="s">
        <v>15389</v>
      </c>
    </row>
    <row r="4991" spans="1:29" ht="15.8" x14ac:dyDescent="0.25">
      <c r="A4991" s="337" t="s">
        <v>1723</v>
      </c>
      <c r="B4991" s="337" t="s">
        <v>2899</v>
      </c>
      <c r="C4991" s="337" t="s">
        <v>1821</v>
      </c>
      <c r="D4991" s="337" t="s">
        <v>449</v>
      </c>
      <c r="E4991" s="337" t="s">
        <v>2900</v>
      </c>
      <c r="F4991" s="338">
        <v>42594</v>
      </c>
      <c r="G4991" s="337" t="s">
        <v>1343</v>
      </c>
      <c r="H4991" s="338">
        <v>42644</v>
      </c>
      <c r="I4991" s="337" t="s">
        <v>19695</v>
      </c>
      <c r="J4991" s="337" t="s">
        <v>36</v>
      </c>
      <c r="K4991" s="337" t="s">
        <v>19695</v>
      </c>
      <c r="L4991" s="337" t="s">
        <v>19695</v>
      </c>
      <c r="M4991" s="337" t="s">
        <v>19695</v>
      </c>
      <c r="N4991" s="337" t="s">
        <v>19695</v>
      </c>
      <c r="O4991" s="337" t="s">
        <v>19695</v>
      </c>
      <c r="P4991" s="337" t="s">
        <v>19695</v>
      </c>
      <c r="Q4991" s="337" t="s">
        <v>19695</v>
      </c>
      <c r="R4991" s="337" t="s">
        <v>45</v>
      </c>
      <c r="S4991" s="337" t="s">
        <v>80</v>
      </c>
      <c r="T4991" s="337" t="s">
        <v>2901</v>
      </c>
      <c r="U4991" s="337" t="s">
        <v>2902</v>
      </c>
      <c r="V4991" s="337">
        <v>8</v>
      </c>
      <c r="W4991" s="337" t="s">
        <v>19695</v>
      </c>
      <c r="X4991" s="337" t="s">
        <v>19695</v>
      </c>
      <c r="Y4991" s="337" t="s">
        <v>19695</v>
      </c>
      <c r="Z4991" s="337" t="s">
        <v>1753</v>
      </c>
      <c r="AA4991" s="337" t="s">
        <v>717</v>
      </c>
      <c r="AB4991" s="337" t="s">
        <v>718</v>
      </c>
      <c r="AC4991" s="337" t="s">
        <v>13650</v>
      </c>
    </row>
    <row r="4992" spans="1:29" ht="15.8" x14ac:dyDescent="0.25">
      <c r="A4992" s="337" t="s">
        <v>1723</v>
      </c>
      <c r="B4992" s="337" t="s">
        <v>3201</v>
      </c>
      <c r="C4992" s="337" t="s">
        <v>1821</v>
      </c>
      <c r="D4992" s="337" t="s">
        <v>449</v>
      </c>
      <c r="E4992" s="337" t="s">
        <v>2900</v>
      </c>
      <c r="F4992" s="338">
        <v>42594</v>
      </c>
      <c r="G4992" s="337" t="s">
        <v>1343</v>
      </c>
      <c r="H4992" s="338">
        <v>42644</v>
      </c>
      <c r="I4992" s="337" t="s">
        <v>19695</v>
      </c>
      <c r="J4992" s="337" t="s">
        <v>36</v>
      </c>
      <c r="K4992" s="337" t="s">
        <v>19695</v>
      </c>
      <c r="L4992" s="337" t="s">
        <v>19695</v>
      </c>
      <c r="M4992" s="337" t="s">
        <v>19695</v>
      </c>
      <c r="N4992" s="337" t="s">
        <v>19695</v>
      </c>
      <c r="O4992" s="337" t="s">
        <v>19695</v>
      </c>
      <c r="P4992" s="337" t="s">
        <v>19695</v>
      </c>
      <c r="Q4992" s="337" t="s">
        <v>19695</v>
      </c>
      <c r="R4992" s="337" t="s">
        <v>18</v>
      </c>
      <c r="S4992" s="337" t="s">
        <v>1072</v>
      </c>
      <c r="T4992" s="337" t="s">
        <v>1075</v>
      </c>
      <c r="U4992" s="337" t="s">
        <v>3202</v>
      </c>
      <c r="V4992" s="337">
        <v>8</v>
      </c>
      <c r="W4992" s="337" t="s">
        <v>19695</v>
      </c>
      <c r="X4992" s="337" t="s">
        <v>19695</v>
      </c>
      <c r="Y4992" s="337" t="s">
        <v>19695</v>
      </c>
      <c r="Z4992" s="337" t="s">
        <v>1753</v>
      </c>
      <c r="AA4992" s="337" t="s">
        <v>717</v>
      </c>
      <c r="AB4992" s="337" t="s">
        <v>718</v>
      </c>
      <c r="AC4992" s="337" t="s">
        <v>13667</v>
      </c>
    </row>
    <row r="4993" spans="1:29" ht="15.8" x14ac:dyDescent="0.25">
      <c r="A4993" s="337" t="s">
        <v>1723</v>
      </c>
      <c r="B4993" s="337" t="s">
        <v>5900</v>
      </c>
      <c r="C4993" s="337" t="s">
        <v>1725</v>
      </c>
      <c r="D4993" s="337" t="s">
        <v>1726</v>
      </c>
      <c r="E4993" s="337" t="s">
        <v>2900</v>
      </c>
      <c r="F4993" s="338">
        <v>42594</v>
      </c>
      <c r="G4993" s="337" t="s">
        <v>1343</v>
      </c>
      <c r="H4993" s="338">
        <v>42644</v>
      </c>
      <c r="I4993" s="337" t="s">
        <v>19695</v>
      </c>
      <c r="J4993" s="337" t="s">
        <v>16</v>
      </c>
      <c r="K4993" s="337" t="s">
        <v>19695</v>
      </c>
      <c r="L4993" s="337" t="s">
        <v>19695</v>
      </c>
      <c r="M4993" s="337" t="s">
        <v>19695</v>
      </c>
      <c r="N4993" s="337" t="s">
        <v>19695</v>
      </c>
      <c r="O4993" s="337" t="s">
        <v>19695</v>
      </c>
      <c r="P4993" s="337" t="s">
        <v>19695</v>
      </c>
      <c r="Q4993" s="337" t="s">
        <v>19695</v>
      </c>
      <c r="R4993" s="337" t="s">
        <v>45</v>
      </c>
      <c r="S4993" s="337" t="s">
        <v>80</v>
      </c>
      <c r="T4993" s="337" t="s">
        <v>1148</v>
      </c>
      <c r="U4993" s="337" t="s">
        <v>3072</v>
      </c>
      <c r="V4993" s="337">
        <v>8</v>
      </c>
      <c r="W4993" s="337" t="s">
        <v>19695</v>
      </c>
      <c r="X4993" s="337" t="s">
        <v>19695</v>
      </c>
      <c r="Y4993" s="337" t="s">
        <v>19695</v>
      </c>
      <c r="Z4993" s="337" t="s">
        <v>1753</v>
      </c>
      <c r="AA4993" s="337" t="s">
        <v>717</v>
      </c>
      <c r="AB4993" s="337" t="s">
        <v>718</v>
      </c>
      <c r="AC4993" s="337" t="s">
        <v>15215</v>
      </c>
    </row>
    <row r="4994" spans="1:29" ht="15.8" x14ac:dyDescent="0.25">
      <c r="A4994" s="337" t="s">
        <v>1723</v>
      </c>
      <c r="B4994" s="337" t="s">
        <v>4210</v>
      </c>
      <c r="C4994" s="337" t="s">
        <v>1821</v>
      </c>
      <c r="D4994" s="337" t="s">
        <v>449</v>
      </c>
      <c r="E4994" s="337" t="s">
        <v>2900</v>
      </c>
      <c r="F4994" s="338">
        <v>42594</v>
      </c>
      <c r="G4994" s="337" t="s">
        <v>1343</v>
      </c>
      <c r="H4994" s="338">
        <v>42644</v>
      </c>
      <c r="I4994" s="337" t="s">
        <v>19695</v>
      </c>
      <c r="J4994" s="337" t="s">
        <v>36</v>
      </c>
      <c r="K4994" s="337" t="s">
        <v>19695</v>
      </c>
      <c r="L4994" s="337" t="s">
        <v>19695</v>
      </c>
      <c r="M4994" s="337" t="s">
        <v>19695</v>
      </c>
      <c r="N4994" s="337" t="s">
        <v>19695</v>
      </c>
      <c r="O4994" s="337" t="s">
        <v>19695</v>
      </c>
      <c r="P4994" s="337" t="s">
        <v>19695</v>
      </c>
      <c r="Q4994" s="337" t="s">
        <v>19695</v>
      </c>
      <c r="R4994" s="337" t="s">
        <v>52</v>
      </c>
      <c r="S4994" s="337" t="s">
        <v>430</v>
      </c>
      <c r="T4994" s="337" t="s">
        <v>4211</v>
      </c>
      <c r="U4994" s="337" t="s">
        <v>1322</v>
      </c>
      <c r="V4994" s="337">
        <v>6</v>
      </c>
      <c r="W4994" s="337" t="s">
        <v>19695</v>
      </c>
      <c r="X4994" s="337" t="s">
        <v>19695</v>
      </c>
      <c r="Y4994" s="337" t="s">
        <v>19695</v>
      </c>
      <c r="Z4994" s="337" t="s">
        <v>1753</v>
      </c>
      <c r="AA4994" s="337" t="s">
        <v>735</v>
      </c>
      <c r="AB4994" s="337" t="s">
        <v>718</v>
      </c>
      <c r="AC4994" s="337" t="s">
        <v>13835</v>
      </c>
    </row>
    <row r="4995" spans="1:29" ht="15.8" x14ac:dyDescent="0.25">
      <c r="A4995" s="337" t="s">
        <v>1723</v>
      </c>
      <c r="B4995" s="337" t="s">
        <v>4020</v>
      </c>
      <c r="C4995" s="337" t="s">
        <v>1821</v>
      </c>
      <c r="D4995" s="337" t="s">
        <v>449</v>
      </c>
      <c r="E4995" s="337" t="s">
        <v>4021</v>
      </c>
      <c r="F4995" s="338">
        <v>42593</v>
      </c>
      <c r="G4995" s="337" t="s">
        <v>3830</v>
      </c>
      <c r="H4995" s="338">
        <v>42643</v>
      </c>
      <c r="I4995" s="337" t="s">
        <v>19695</v>
      </c>
      <c r="J4995" s="337" t="s">
        <v>16</v>
      </c>
      <c r="K4995" s="337" t="s">
        <v>19695</v>
      </c>
      <c r="L4995" s="337" t="s">
        <v>19695</v>
      </c>
      <c r="M4995" s="337" t="s">
        <v>19695</v>
      </c>
      <c r="N4995" s="337" t="s">
        <v>19695</v>
      </c>
      <c r="O4995" s="337" t="s">
        <v>19695</v>
      </c>
      <c r="P4995" s="337" t="s">
        <v>19695</v>
      </c>
      <c r="Q4995" s="337" t="s">
        <v>19695</v>
      </c>
      <c r="R4995" s="337" t="s">
        <v>56</v>
      </c>
      <c r="S4995" s="337" t="s">
        <v>79</v>
      </c>
      <c r="T4995" s="337" t="s">
        <v>2917</v>
      </c>
      <c r="U4995" s="337" t="s">
        <v>2796</v>
      </c>
      <c r="V4995" s="337">
        <v>8</v>
      </c>
      <c r="W4995" s="337" t="s">
        <v>19695</v>
      </c>
      <c r="X4995" s="337" t="s">
        <v>19695</v>
      </c>
      <c r="Y4995" s="337" t="s">
        <v>19695</v>
      </c>
      <c r="Z4995" s="337" t="s">
        <v>1728</v>
      </c>
      <c r="AA4995" s="337" t="s">
        <v>735</v>
      </c>
      <c r="AB4995" s="337" t="s">
        <v>718</v>
      </c>
      <c r="AC4995" s="337" t="s">
        <v>13530</v>
      </c>
    </row>
    <row r="4996" spans="1:29" ht="15.8" x14ac:dyDescent="0.25">
      <c r="A4996" s="337" t="s">
        <v>1723</v>
      </c>
      <c r="B4996" s="337" t="s">
        <v>6271</v>
      </c>
      <c r="C4996" s="337" t="s">
        <v>1821</v>
      </c>
      <c r="D4996" s="337" t="s">
        <v>449</v>
      </c>
      <c r="E4996" s="337" t="s">
        <v>4235</v>
      </c>
      <c r="F4996" s="338">
        <v>42589</v>
      </c>
      <c r="G4996" s="337" t="s">
        <v>6272</v>
      </c>
      <c r="H4996" s="338">
        <v>42639</v>
      </c>
      <c r="I4996" s="337" t="s">
        <v>19695</v>
      </c>
      <c r="J4996" s="337" t="s">
        <v>36</v>
      </c>
      <c r="K4996" s="337" t="s">
        <v>19695</v>
      </c>
      <c r="L4996" s="337" t="s">
        <v>19695</v>
      </c>
      <c r="M4996" s="337" t="s">
        <v>19695</v>
      </c>
      <c r="N4996" s="337" t="s">
        <v>19695</v>
      </c>
      <c r="O4996" s="337" t="s">
        <v>19695</v>
      </c>
      <c r="P4996" s="337" t="s">
        <v>19695</v>
      </c>
      <c r="Q4996" s="337" t="s">
        <v>19695</v>
      </c>
      <c r="R4996" s="337" t="s">
        <v>105</v>
      </c>
      <c r="S4996" s="337" t="s">
        <v>3812</v>
      </c>
      <c r="T4996" s="337" t="s">
        <v>6273</v>
      </c>
      <c r="U4996" s="337" t="s">
        <v>6274</v>
      </c>
      <c r="V4996" s="337">
        <v>9</v>
      </c>
      <c r="W4996" s="337" t="s">
        <v>19695</v>
      </c>
      <c r="X4996" s="337" t="s">
        <v>19695</v>
      </c>
      <c r="Y4996" s="337" t="s">
        <v>19695</v>
      </c>
      <c r="Z4996" s="337" t="s">
        <v>1745</v>
      </c>
      <c r="AA4996" s="337" t="s">
        <v>761</v>
      </c>
      <c r="AB4996" s="337" t="s">
        <v>762</v>
      </c>
      <c r="AC4996" s="337" t="s">
        <v>13761</v>
      </c>
    </row>
    <row r="4997" spans="1:29" ht="15.8" x14ac:dyDescent="0.25">
      <c r="A4997" s="337" t="s">
        <v>1723</v>
      </c>
      <c r="B4997" s="337" t="s">
        <v>3519</v>
      </c>
      <c r="C4997" s="337" t="s">
        <v>1821</v>
      </c>
      <c r="D4997" s="337" t="s">
        <v>449</v>
      </c>
      <c r="E4997" s="337" t="s">
        <v>3520</v>
      </c>
      <c r="F4997" s="338">
        <v>42585</v>
      </c>
      <c r="G4997" s="337" t="s">
        <v>3521</v>
      </c>
      <c r="H4997" s="338">
        <v>42635</v>
      </c>
      <c r="I4997" s="337" t="s">
        <v>19695</v>
      </c>
      <c r="J4997" s="337" t="s">
        <v>36</v>
      </c>
      <c r="K4997" s="337" t="s">
        <v>19695</v>
      </c>
      <c r="L4997" s="337" t="s">
        <v>19695</v>
      </c>
      <c r="M4997" s="337" t="s">
        <v>19695</v>
      </c>
      <c r="N4997" s="337" t="s">
        <v>19695</v>
      </c>
      <c r="O4997" s="337" t="s">
        <v>19695</v>
      </c>
      <c r="P4997" s="337" t="s">
        <v>19695</v>
      </c>
      <c r="Q4997" s="337" t="s">
        <v>19695</v>
      </c>
      <c r="R4997" s="337" t="s">
        <v>18</v>
      </c>
      <c r="S4997" s="337" t="s">
        <v>1072</v>
      </c>
      <c r="T4997" s="337" t="s">
        <v>3522</v>
      </c>
      <c r="U4997" s="337" t="s">
        <v>3523</v>
      </c>
      <c r="V4997" s="337">
        <v>8</v>
      </c>
      <c r="W4997" s="337" t="s">
        <v>19695</v>
      </c>
      <c r="X4997" s="337" t="s">
        <v>19695</v>
      </c>
      <c r="Y4997" s="337" t="s">
        <v>19695</v>
      </c>
      <c r="Z4997" s="337" t="s">
        <v>1728</v>
      </c>
      <c r="AA4997" s="337" t="s">
        <v>735</v>
      </c>
      <c r="AB4997" s="337" t="s">
        <v>718</v>
      </c>
      <c r="AC4997" s="337" t="s">
        <v>13530</v>
      </c>
    </row>
    <row r="4998" spans="1:29" ht="15.8" x14ac:dyDescent="0.25">
      <c r="A4998" s="337" t="s">
        <v>1723</v>
      </c>
      <c r="B4998" s="337" t="s">
        <v>10908</v>
      </c>
      <c r="C4998" s="337" t="s">
        <v>1821</v>
      </c>
      <c r="D4998" s="337" t="s">
        <v>449</v>
      </c>
      <c r="E4998" s="337" t="s">
        <v>3356</v>
      </c>
      <c r="F4998" s="338">
        <v>42612</v>
      </c>
      <c r="G4998" s="337" t="s">
        <v>3397</v>
      </c>
      <c r="H4998" s="338">
        <v>42633</v>
      </c>
      <c r="I4998" s="337" t="s">
        <v>19695</v>
      </c>
      <c r="J4998" s="337" t="s">
        <v>36</v>
      </c>
      <c r="K4998" s="337" t="s">
        <v>19695</v>
      </c>
      <c r="L4998" s="337" t="s">
        <v>19695</v>
      </c>
      <c r="M4998" s="337" t="s">
        <v>19695</v>
      </c>
      <c r="N4998" s="337" t="s">
        <v>19695</v>
      </c>
      <c r="O4998" s="337" t="s">
        <v>19695</v>
      </c>
      <c r="P4998" s="337" t="s">
        <v>19695</v>
      </c>
      <c r="Q4998" s="337" t="s">
        <v>19695</v>
      </c>
      <c r="R4998" s="337" t="s">
        <v>52</v>
      </c>
      <c r="S4998" s="337" t="s">
        <v>53</v>
      </c>
      <c r="T4998" s="337" t="s">
        <v>1609</v>
      </c>
      <c r="U4998" s="337" t="s">
        <v>6730</v>
      </c>
      <c r="V4998" s="337">
        <v>10</v>
      </c>
      <c r="W4998" s="337" t="s">
        <v>19695</v>
      </c>
      <c r="X4998" s="337" t="s">
        <v>19695</v>
      </c>
      <c r="Y4998" s="337" t="s">
        <v>19695</v>
      </c>
      <c r="Z4998" s="337" t="s">
        <v>1728</v>
      </c>
      <c r="AA4998" s="337" t="s">
        <v>735</v>
      </c>
      <c r="AB4998" s="337" t="s">
        <v>718</v>
      </c>
      <c r="AC4998" s="337" t="s">
        <v>13673</v>
      </c>
    </row>
    <row r="4999" spans="1:29" ht="15.8" x14ac:dyDescent="0.25">
      <c r="A4999" s="337" t="s">
        <v>1723</v>
      </c>
      <c r="B4999" s="337" t="s">
        <v>3897</v>
      </c>
      <c r="C4999" s="337" t="s">
        <v>1725</v>
      </c>
      <c r="D4999" s="337" t="s">
        <v>13527</v>
      </c>
      <c r="E4999" s="337" t="s">
        <v>3341</v>
      </c>
      <c r="F4999" s="338">
        <v>42623</v>
      </c>
      <c r="G4999" s="337" t="s">
        <v>3397</v>
      </c>
      <c r="H4999" s="338">
        <v>42633</v>
      </c>
      <c r="I4999" s="337" t="s">
        <v>19695</v>
      </c>
      <c r="J4999" s="337" t="s">
        <v>36</v>
      </c>
      <c r="K4999" s="337" t="s">
        <v>19695</v>
      </c>
      <c r="L4999" s="337" t="s">
        <v>19695</v>
      </c>
      <c r="M4999" s="337" t="s">
        <v>19695</v>
      </c>
      <c r="N4999" s="337" t="s">
        <v>19695</v>
      </c>
      <c r="O4999" s="337" t="s">
        <v>19695</v>
      </c>
      <c r="P4999" s="337" t="s">
        <v>19695</v>
      </c>
      <c r="Q4999" s="337" t="s">
        <v>19695</v>
      </c>
      <c r="R4999" s="337" t="s">
        <v>45</v>
      </c>
      <c r="S4999" s="337" t="s">
        <v>80</v>
      </c>
      <c r="T4999" s="337" t="s">
        <v>3860</v>
      </c>
      <c r="U4999" s="337" t="s">
        <v>3860</v>
      </c>
      <c r="V4999" s="337">
        <v>8</v>
      </c>
      <c r="W4999" s="337" t="s">
        <v>19695</v>
      </c>
      <c r="X4999" s="337" t="s">
        <v>19695</v>
      </c>
      <c r="Y4999" s="337" t="s">
        <v>19695</v>
      </c>
      <c r="Z4999" s="337" t="s">
        <v>1753</v>
      </c>
      <c r="AA4999" s="337" t="s">
        <v>717</v>
      </c>
      <c r="AB4999" s="337" t="s">
        <v>718</v>
      </c>
      <c r="AC4999" s="337" t="s">
        <v>13530</v>
      </c>
    </row>
    <row r="5000" spans="1:29" ht="15.8" x14ac:dyDescent="0.25">
      <c r="A5000" s="337" t="s">
        <v>1723</v>
      </c>
      <c r="B5000" s="337" t="s">
        <v>3396</v>
      </c>
      <c r="C5000" s="337" t="s">
        <v>1821</v>
      </c>
      <c r="D5000" s="337" t="s">
        <v>449</v>
      </c>
      <c r="E5000" s="337" t="s">
        <v>1282</v>
      </c>
      <c r="F5000" s="338">
        <v>42583</v>
      </c>
      <c r="G5000" s="337" t="s">
        <v>3397</v>
      </c>
      <c r="H5000" s="338">
        <v>42633</v>
      </c>
      <c r="I5000" s="337" t="s">
        <v>19695</v>
      </c>
      <c r="J5000" s="337" t="s">
        <v>16</v>
      </c>
      <c r="K5000" s="337" t="s">
        <v>19695</v>
      </c>
      <c r="L5000" s="337" t="s">
        <v>19695</v>
      </c>
      <c r="M5000" s="337" t="s">
        <v>19695</v>
      </c>
      <c r="N5000" s="337" t="s">
        <v>19695</v>
      </c>
      <c r="O5000" s="337" t="s">
        <v>19695</v>
      </c>
      <c r="P5000" s="337" t="s">
        <v>19695</v>
      </c>
      <c r="Q5000" s="337" t="s">
        <v>19695</v>
      </c>
      <c r="R5000" s="337" t="s">
        <v>66</v>
      </c>
      <c r="S5000" s="337" t="s">
        <v>962</v>
      </c>
      <c r="T5000" s="337" t="s">
        <v>2389</v>
      </c>
      <c r="U5000" s="337" t="s">
        <v>3398</v>
      </c>
      <c r="V5000" s="337">
        <v>8</v>
      </c>
      <c r="W5000" s="337" t="s">
        <v>19695</v>
      </c>
      <c r="X5000" s="337" t="s">
        <v>19695</v>
      </c>
      <c r="Y5000" s="337" t="s">
        <v>19695</v>
      </c>
      <c r="Z5000" s="337" t="s">
        <v>1753</v>
      </c>
      <c r="AA5000" s="337" t="s">
        <v>717</v>
      </c>
      <c r="AB5000" s="337" t="s">
        <v>718</v>
      </c>
      <c r="AC5000" s="337" t="s">
        <v>13530</v>
      </c>
    </row>
    <row r="5001" spans="1:29" ht="15.8" x14ac:dyDescent="0.25">
      <c r="A5001" s="337" t="s">
        <v>1723</v>
      </c>
      <c r="B5001" s="337" t="s">
        <v>3411</v>
      </c>
      <c r="C5001" s="337" t="s">
        <v>1821</v>
      </c>
      <c r="D5001" s="337" t="s">
        <v>449</v>
      </c>
      <c r="E5001" s="337" t="s">
        <v>1282</v>
      </c>
      <c r="F5001" s="338">
        <v>42583</v>
      </c>
      <c r="G5001" s="337" t="s">
        <v>3397</v>
      </c>
      <c r="H5001" s="338">
        <v>42633</v>
      </c>
      <c r="I5001" s="337" t="s">
        <v>19695</v>
      </c>
      <c r="J5001" s="337" t="s">
        <v>16</v>
      </c>
      <c r="K5001" s="337" t="s">
        <v>19695</v>
      </c>
      <c r="L5001" s="337" t="s">
        <v>19695</v>
      </c>
      <c r="M5001" s="337" t="s">
        <v>19695</v>
      </c>
      <c r="N5001" s="337" t="s">
        <v>19695</v>
      </c>
      <c r="O5001" s="337" t="s">
        <v>19695</v>
      </c>
      <c r="P5001" s="337" t="s">
        <v>19695</v>
      </c>
      <c r="Q5001" s="337" t="s">
        <v>19695</v>
      </c>
      <c r="R5001" s="337" t="s">
        <v>66</v>
      </c>
      <c r="S5001" s="337" t="s">
        <v>2845</v>
      </c>
      <c r="T5001" s="337" t="s">
        <v>1629</v>
      </c>
      <c r="U5001" s="337" t="s">
        <v>2725</v>
      </c>
      <c r="V5001" s="337">
        <v>10</v>
      </c>
      <c r="W5001" s="337" t="s">
        <v>19695</v>
      </c>
      <c r="X5001" s="337" t="s">
        <v>19695</v>
      </c>
      <c r="Y5001" s="337" t="s">
        <v>19695</v>
      </c>
      <c r="Z5001" s="337" t="s">
        <v>1753</v>
      </c>
      <c r="AA5001" s="337" t="s">
        <v>717</v>
      </c>
      <c r="AB5001" s="337" t="s">
        <v>718</v>
      </c>
      <c r="AC5001" s="337" t="s">
        <v>13530</v>
      </c>
    </row>
    <row r="5002" spans="1:29" ht="15.8" x14ac:dyDescent="0.25">
      <c r="A5002" s="337" t="s">
        <v>1723</v>
      </c>
      <c r="B5002" s="337" t="s">
        <v>3399</v>
      </c>
      <c r="C5002" s="337" t="s">
        <v>1821</v>
      </c>
      <c r="D5002" s="337" t="s">
        <v>449</v>
      </c>
      <c r="E5002" s="337" t="s">
        <v>1282</v>
      </c>
      <c r="F5002" s="338">
        <v>42583</v>
      </c>
      <c r="G5002" s="337" t="s">
        <v>3397</v>
      </c>
      <c r="H5002" s="338">
        <v>42633</v>
      </c>
      <c r="I5002" s="337" t="s">
        <v>19695</v>
      </c>
      <c r="J5002" s="337" t="s">
        <v>16</v>
      </c>
      <c r="K5002" s="337" t="s">
        <v>19695</v>
      </c>
      <c r="L5002" s="337" t="s">
        <v>19695</v>
      </c>
      <c r="M5002" s="337" t="s">
        <v>19695</v>
      </c>
      <c r="N5002" s="337" t="s">
        <v>19695</v>
      </c>
      <c r="O5002" s="337" t="s">
        <v>19695</v>
      </c>
      <c r="P5002" s="337" t="s">
        <v>19695</v>
      </c>
      <c r="Q5002" s="337" t="s">
        <v>19695</v>
      </c>
      <c r="R5002" s="337" t="s">
        <v>98</v>
      </c>
      <c r="S5002" s="337" t="s">
        <v>1185</v>
      </c>
      <c r="T5002" s="337" t="s">
        <v>3400</v>
      </c>
      <c r="U5002" s="337" t="s">
        <v>3401</v>
      </c>
      <c r="V5002" s="337">
        <v>12</v>
      </c>
      <c r="W5002" s="337" t="s">
        <v>19695</v>
      </c>
      <c r="X5002" s="337" t="s">
        <v>19695</v>
      </c>
      <c r="Y5002" s="337" t="s">
        <v>19695</v>
      </c>
      <c r="Z5002" s="337" t="s">
        <v>1753</v>
      </c>
      <c r="AA5002" s="337" t="s">
        <v>717</v>
      </c>
      <c r="AB5002" s="337" t="s">
        <v>718</v>
      </c>
      <c r="AC5002" s="337" t="s">
        <v>13530</v>
      </c>
    </row>
    <row r="5003" spans="1:29" ht="15.8" x14ac:dyDescent="0.25">
      <c r="A5003" s="337" t="s">
        <v>1723</v>
      </c>
      <c r="B5003" s="337" t="s">
        <v>10905</v>
      </c>
      <c r="C5003" s="337" t="s">
        <v>1725</v>
      </c>
      <c r="D5003" s="337" t="s">
        <v>1730</v>
      </c>
      <c r="E5003" s="337" t="s">
        <v>4387</v>
      </c>
      <c r="F5003" s="338">
        <v>42580</v>
      </c>
      <c r="G5003" s="337" t="s">
        <v>2925</v>
      </c>
      <c r="H5003" s="338">
        <v>42630</v>
      </c>
      <c r="I5003" s="337" t="s">
        <v>19695</v>
      </c>
      <c r="J5003" s="337" t="s">
        <v>16</v>
      </c>
      <c r="K5003" s="337" t="s">
        <v>19695</v>
      </c>
      <c r="L5003" s="337" t="s">
        <v>19695</v>
      </c>
      <c r="M5003" s="337" t="s">
        <v>19695</v>
      </c>
      <c r="N5003" s="337" t="s">
        <v>19695</v>
      </c>
      <c r="O5003" s="337" t="s">
        <v>19695</v>
      </c>
      <c r="P5003" s="337" t="s">
        <v>19695</v>
      </c>
      <c r="Q5003" s="337" t="s">
        <v>19695</v>
      </c>
      <c r="R5003" s="337" t="s">
        <v>52</v>
      </c>
      <c r="S5003" s="337" t="s">
        <v>53</v>
      </c>
      <c r="T5003" s="337" t="s">
        <v>1609</v>
      </c>
      <c r="U5003" s="337" t="s">
        <v>6730</v>
      </c>
      <c r="V5003" s="337">
        <v>8</v>
      </c>
      <c r="W5003" s="337" t="s">
        <v>19695</v>
      </c>
      <c r="X5003" s="337" t="s">
        <v>19695</v>
      </c>
      <c r="Y5003" s="337" t="s">
        <v>19695</v>
      </c>
      <c r="Z5003" s="337" t="s">
        <v>1728</v>
      </c>
      <c r="AA5003" s="337" t="s">
        <v>735</v>
      </c>
      <c r="AB5003" s="337" t="s">
        <v>718</v>
      </c>
      <c r="AC5003" s="337" t="s">
        <v>13673</v>
      </c>
    </row>
    <row r="5004" spans="1:29" ht="15.8" x14ac:dyDescent="0.25">
      <c r="A5004" s="337" t="s">
        <v>1723</v>
      </c>
      <c r="B5004" s="337" t="s">
        <v>3150</v>
      </c>
      <c r="C5004" s="337" t="s">
        <v>1821</v>
      </c>
      <c r="D5004" s="337" t="s">
        <v>449</v>
      </c>
      <c r="E5004" s="337" t="s">
        <v>3151</v>
      </c>
      <c r="F5004" s="338">
        <v>42617</v>
      </c>
      <c r="G5004" s="337" t="s">
        <v>3152</v>
      </c>
      <c r="H5004" s="338">
        <v>42628</v>
      </c>
      <c r="I5004" s="337" t="s">
        <v>19695</v>
      </c>
      <c r="J5004" s="337" t="s">
        <v>16</v>
      </c>
      <c r="K5004" s="337" t="s">
        <v>19695</v>
      </c>
      <c r="L5004" s="337" t="s">
        <v>19695</v>
      </c>
      <c r="M5004" s="337" t="s">
        <v>19695</v>
      </c>
      <c r="N5004" s="337" t="s">
        <v>19695</v>
      </c>
      <c r="O5004" s="337" t="s">
        <v>19695</v>
      </c>
      <c r="P5004" s="337" t="s">
        <v>19695</v>
      </c>
      <c r="Q5004" s="337" t="s">
        <v>19695</v>
      </c>
      <c r="R5004" s="337" t="s">
        <v>134</v>
      </c>
      <c r="S5004" s="337" t="s">
        <v>150</v>
      </c>
      <c r="T5004" s="337" t="s">
        <v>151</v>
      </c>
      <c r="U5004" s="337" t="s">
        <v>3153</v>
      </c>
      <c r="V5004" s="337">
        <v>8</v>
      </c>
      <c r="W5004" s="337" t="s">
        <v>19695</v>
      </c>
      <c r="X5004" s="337" t="s">
        <v>19695</v>
      </c>
      <c r="Y5004" s="337" t="s">
        <v>19695</v>
      </c>
      <c r="Z5004" s="337" t="s">
        <v>1753</v>
      </c>
      <c r="AA5004" s="337" t="s">
        <v>735</v>
      </c>
      <c r="AB5004" s="337" t="s">
        <v>718</v>
      </c>
      <c r="AC5004" s="337" t="s">
        <v>13530</v>
      </c>
    </row>
    <row r="5005" spans="1:29" ht="15.8" x14ac:dyDescent="0.25">
      <c r="A5005" s="337" t="s">
        <v>1723</v>
      </c>
      <c r="B5005" s="337" t="s">
        <v>15239</v>
      </c>
      <c r="C5005" s="337" t="s">
        <v>1821</v>
      </c>
      <c r="D5005" s="337" t="s">
        <v>449</v>
      </c>
      <c r="E5005" s="337" t="s">
        <v>1959</v>
      </c>
      <c r="F5005" s="338">
        <v>42614</v>
      </c>
      <c r="G5005" s="337" t="s">
        <v>11095</v>
      </c>
      <c r="H5005" s="338">
        <v>42627</v>
      </c>
      <c r="I5005" s="337" t="s">
        <v>19695</v>
      </c>
      <c r="J5005" s="337" t="s">
        <v>36</v>
      </c>
      <c r="K5005" s="337" t="s">
        <v>19695</v>
      </c>
      <c r="L5005" s="337" t="s">
        <v>19695</v>
      </c>
      <c r="M5005" s="337" t="s">
        <v>19695</v>
      </c>
      <c r="N5005" s="337" t="s">
        <v>19695</v>
      </c>
      <c r="O5005" s="337" t="s">
        <v>19695</v>
      </c>
      <c r="P5005" s="337" t="s">
        <v>19695</v>
      </c>
      <c r="Q5005" s="337" t="s">
        <v>19695</v>
      </c>
      <c r="R5005" s="337" t="s">
        <v>52</v>
      </c>
      <c r="S5005" s="337" t="s">
        <v>52</v>
      </c>
      <c r="T5005" s="337" t="s">
        <v>1814</v>
      </c>
      <c r="U5005" s="337" t="s">
        <v>11096</v>
      </c>
      <c r="V5005" s="337">
        <v>10</v>
      </c>
      <c r="W5005" s="337" t="s">
        <v>19695</v>
      </c>
      <c r="X5005" s="337" t="s">
        <v>19695</v>
      </c>
      <c r="Y5005" s="337" t="s">
        <v>19695</v>
      </c>
      <c r="Z5005" s="337" t="s">
        <v>1745</v>
      </c>
      <c r="AA5005" s="337" t="s">
        <v>853</v>
      </c>
      <c r="AB5005" s="337" t="s">
        <v>854</v>
      </c>
      <c r="AC5005" s="337" t="s">
        <v>13768</v>
      </c>
    </row>
    <row r="5006" spans="1:29" ht="15.8" x14ac:dyDescent="0.25">
      <c r="A5006" s="337" t="s">
        <v>1723</v>
      </c>
      <c r="B5006" s="337" t="s">
        <v>3130</v>
      </c>
      <c r="C5006" s="337" t="s">
        <v>1821</v>
      </c>
      <c r="D5006" s="337" t="s">
        <v>449</v>
      </c>
      <c r="E5006" s="337" t="s">
        <v>2801</v>
      </c>
      <c r="F5006" s="338">
        <v>42576</v>
      </c>
      <c r="G5006" s="337" t="s">
        <v>3131</v>
      </c>
      <c r="H5006" s="338">
        <v>42626</v>
      </c>
      <c r="I5006" s="337" t="s">
        <v>19695</v>
      </c>
      <c r="J5006" s="337" t="s">
        <v>36</v>
      </c>
      <c r="K5006" s="337" t="s">
        <v>19695</v>
      </c>
      <c r="L5006" s="337" t="s">
        <v>19695</v>
      </c>
      <c r="M5006" s="337" t="s">
        <v>19695</v>
      </c>
      <c r="N5006" s="337" t="s">
        <v>19695</v>
      </c>
      <c r="O5006" s="337" t="s">
        <v>19695</v>
      </c>
      <c r="P5006" s="337" t="s">
        <v>19695</v>
      </c>
      <c r="Q5006" s="337" t="s">
        <v>19695</v>
      </c>
      <c r="R5006" s="337" t="s">
        <v>98</v>
      </c>
      <c r="S5006" s="337" t="s">
        <v>1172</v>
      </c>
      <c r="T5006" s="337" t="s">
        <v>3132</v>
      </c>
      <c r="U5006" s="337" t="s">
        <v>3133</v>
      </c>
      <c r="V5006" s="337">
        <v>10</v>
      </c>
      <c r="W5006" s="337" t="s">
        <v>19695</v>
      </c>
      <c r="X5006" s="337" t="s">
        <v>19695</v>
      </c>
      <c r="Y5006" s="337" t="s">
        <v>19695</v>
      </c>
      <c r="Z5006" s="337" t="s">
        <v>1728</v>
      </c>
      <c r="AA5006" s="337" t="s">
        <v>717</v>
      </c>
      <c r="AB5006" s="337" t="s">
        <v>718</v>
      </c>
      <c r="AC5006" s="337" t="s">
        <v>13530</v>
      </c>
    </row>
    <row r="5007" spans="1:29" ht="15.8" x14ac:dyDescent="0.25">
      <c r="A5007" s="337" t="s">
        <v>1723</v>
      </c>
      <c r="B5007" s="337" t="s">
        <v>3339</v>
      </c>
      <c r="C5007" s="337" t="s">
        <v>1725</v>
      </c>
      <c r="D5007" s="337" t="s">
        <v>1726</v>
      </c>
      <c r="E5007" s="337" t="s">
        <v>3340</v>
      </c>
      <c r="F5007" s="338">
        <v>42573</v>
      </c>
      <c r="G5007" s="337" t="s">
        <v>3341</v>
      </c>
      <c r="H5007" s="338">
        <v>42623</v>
      </c>
      <c r="I5007" s="337" t="s">
        <v>19695</v>
      </c>
      <c r="J5007" s="337" t="s">
        <v>36</v>
      </c>
      <c r="K5007" s="337" t="s">
        <v>19695</v>
      </c>
      <c r="L5007" s="337" t="s">
        <v>19695</v>
      </c>
      <c r="M5007" s="337" t="s">
        <v>19695</v>
      </c>
      <c r="N5007" s="337" t="s">
        <v>19695</v>
      </c>
      <c r="O5007" s="337" t="s">
        <v>19695</v>
      </c>
      <c r="P5007" s="337" t="s">
        <v>19695</v>
      </c>
      <c r="Q5007" s="337" t="s">
        <v>19695</v>
      </c>
      <c r="R5007" s="337" t="s">
        <v>18</v>
      </c>
      <c r="S5007" s="337" t="s">
        <v>392</v>
      </c>
      <c r="T5007" s="337" t="s">
        <v>1038</v>
      </c>
      <c r="U5007" s="337" t="s">
        <v>2309</v>
      </c>
      <c r="V5007" s="337">
        <v>6</v>
      </c>
      <c r="W5007" s="337" t="s">
        <v>19695</v>
      </c>
      <c r="X5007" s="337" t="s">
        <v>19695</v>
      </c>
      <c r="Y5007" s="337" t="s">
        <v>19695</v>
      </c>
      <c r="Z5007" s="337" t="s">
        <v>1728</v>
      </c>
      <c r="AA5007" s="337" t="s">
        <v>735</v>
      </c>
      <c r="AB5007" s="337" t="s">
        <v>718</v>
      </c>
      <c r="AC5007" s="337" t="s">
        <v>13530</v>
      </c>
    </row>
    <row r="5008" spans="1:29" ht="15.8" x14ac:dyDescent="0.25">
      <c r="A5008" s="337" t="s">
        <v>1723</v>
      </c>
      <c r="B5008" s="337" t="s">
        <v>4049</v>
      </c>
      <c r="C5008" s="337" t="s">
        <v>1821</v>
      </c>
      <c r="D5008" s="337" t="s">
        <v>449</v>
      </c>
      <c r="E5008" s="337" t="s">
        <v>3340</v>
      </c>
      <c r="F5008" s="338">
        <v>42573</v>
      </c>
      <c r="G5008" s="337" t="s">
        <v>3341</v>
      </c>
      <c r="H5008" s="338">
        <v>42623</v>
      </c>
      <c r="I5008" s="337" t="s">
        <v>19695</v>
      </c>
      <c r="J5008" s="337" t="s">
        <v>36</v>
      </c>
      <c r="K5008" s="337" t="s">
        <v>19695</v>
      </c>
      <c r="L5008" s="337" t="s">
        <v>19695</v>
      </c>
      <c r="M5008" s="337" t="s">
        <v>19695</v>
      </c>
      <c r="N5008" s="337" t="s">
        <v>19695</v>
      </c>
      <c r="O5008" s="337" t="s">
        <v>19695</v>
      </c>
      <c r="P5008" s="337" t="s">
        <v>19695</v>
      </c>
      <c r="Q5008" s="337" t="s">
        <v>19695</v>
      </c>
      <c r="R5008" s="337" t="s">
        <v>45</v>
      </c>
      <c r="S5008" s="337" t="s">
        <v>1541</v>
      </c>
      <c r="T5008" s="337" t="s">
        <v>1826</v>
      </c>
      <c r="U5008" s="337" t="s">
        <v>4050</v>
      </c>
      <c r="V5008" s="337">
        <v>8</v>
      </c>
      <c r="W5008" s="337" t="s">
        <v>19695</v>
      </c>
      <c r="X5008" s="337" t="s">
        <v>19695</v>
      </c>
      <c r="Y5008" s="337" t="s">
        <v>19695</v>
      </c>
      <c r="Z5008" s="337" t="s">
        <v>1753</v>
      </c>
      <c r="AA5008" s="337" t="s">
        <v>717</v>
      </c>
      <c r="AB5008" s="337" t="s">
        <v>718</v>
      </c>
      <c r="AC5008" s="337" t="s">
        <v>13530</v>
      </c>
    </row>
    <row r="5009" spans="1:29" ht="15.8" x14ac:dyDescent="0.25">
      <c r="A5009" s="337" t="s">
        <v>1723</v>
      </c>
      <c r="B5009" s="337" t="s">
        <v>3462</v>
      </c>
      <c r="C5009" s="337" t="s">
        <v>1821</v>
      </c>
      <c r="D5009" s="337" t="s">
        <v>449</v>
      </c>
      <c r="E5009" s="337" t="s">
        <v>3340</v>
      </c>
      <c r="F5009" s="338">
        <v>42573</v>
      </c>
      <c r="G5009" s="337" t="s">
        <v>3341</v>
      </c>
      <c r="H5009" s="338">
        <v>42623</v>
      </c>
      <c r="I5009" s="337" t="s">
        <v>19695</v>
      </c>
      <c r="J5009" s="337" t="s">
        <v>36</v>
      </c>
      <c r="K5009" s="337" t="s">
        <v>19695</v>
      </c>
      <c r="L5009" s="337" t="s">
        <v>19695</v>
      </c>
      <c r="M5009" s="337" t="s">
        <v>19695</v>
      </c>
      <c r="N5009" s="337" t="s">
        <v>19695</v>
      </c>
      <c r="O5009" s="337" t="s">
        <v>19695</v>
      </c>
      <c r="P5009" s="337" t="s">
        <v>19695</v>
      </c>
      <c r="Q5009" s="337" t="s">
        <v>19695</v>
      </c>
      <c r="R5009" s="337" t="s">
        <v>35</v>
      </c>
      <c r="S5009" s="337" t="s">
        <v>77</v>
      </c>
      <c r="T5009" s="337" t="s">
        <v>2299</v>
      </c>
      <c r="U5009" s="337" t="s">
        <v>131</v>
      </c>
      <c r="V5009" s="337">
        <v>8</v>
      </c>
      <c r="W5009" s="337" t="s">
        <v>19695</v>
      </c>
      <c r="X5009" s="337" t="s">
        <v>19695</v>
      </c>
      <c r="Y5009" s="337" t="s">
        <v>19695</v>
      </c>
      <c r="Z5009" s="337" t="s">
        <v>1753</v>
      </c>
      <c r="AA5009" s="337" t="s">
        <v>735</v>
      </c>
      <c r="AB5009" s="337" t="s">
        <v>718</v>
      </c>
      <c r="AC5009" s="337" t="s">
        <v>13530</v>
      </c>
    </row>
    <row r="5010" spans="1:29" ht="15.8" x14ac:dyDescent="0.25">
      <c r="A5010" s="337" t="s">
        <v>1723</v>
      </c>
      <c r="B5010" s="337" t="s">
        <v>3455</v>
      </c>
      <c r="C5010" s="337" t="s">
        <v>1821</v>
      </c>
      <c r="D5010" s="337" t="s">
        <v>449</v>
      </c>
      <c r="E5010" s="337" t="s">
        <v>3456</v>
      </c>
      <c r="F5010" s="338">
        <v>42571</v>
      </c>
      <c r="G5010" s="337" t="s">
        <v>3457</v>
      </c>
      <c r="H5010" s="338">
        <v>42621</v>
      </c>
      <c r="I5010" s="337" t="s">
        <v>19695</v>
      </c>
      <c r="J5010" s="337" t="s">
        <v>36</v>
      </c>
      <c r="K5010" s="337" t="s">
        <v>19695</v>
      </c>
      <c r="L5010" s="337" t="s">
        <v>19695</v>
      </c>
      <c r="M5010" s="337" t="s">
        <v>19695</v>
      </c>
      <c r="N5010" s="337" t="s">
        <v>19695</v>
      </c>
      <c r="O5010" s="337" t="s">
        <v>19695</v>
      </c>
      <c r="P5010" s="337" t="s">
        <v>19695</v>
      </c>
      <c r="Q5010" s="337" t="s">
        <v>19695</v>
      </c>
      <c r="R5010" s="337" t="s">
        <v>35</v>
      </c>
      <c r="S5010" s="337" t="s">
        <v>77</v>
      </c>
      <c r="T5010" s="337" t="s">
        <v>100</v>
      </c>
      <c r="U5010" s="337" t="s">
        <v>1623</v>
      </c>
      <c r="V5010" s="337">
        <v>8</v>
      </c>
      <c r="W5010" s="337" t="s">
        <v>19695</v>
      </c>
      <c r="X5010" s="337" t="s">
        <v>19695</v>
      </c>
      <c r="Y5010" s="337" t="s">
        <v>19695</v>
      </c>
      <c r="Z5010" s="337" t="s">
        <v>1753</v>
      </c>
      <c r="AA5010" s="337" t="s">
        <v>735</v>
      </c>
      <c r="AB5010" s="337" t="s">
        <v>718</v>
      </c>
      <c r="AC5010" s="337" t="s">
        <v>13530</v>
      </c>
    </row>
    <row r="5011" spans="1:29" ht="15.8" x14ac:dyDescent="0.25">
      <c r="A5011" s="337" t="s">
        <v>1723</v>
      </c>
      <c r="B5011" s="337" t="s">
        <v>3437</v>
      </c>
      <c r="C5011" s="337" t="s">
        <v>1821</v>
      </c>
      <c r="D5011" s="337" t="s">
        <v>449</v>
      </c>
      <c r="E5011" s="337" t="s">
        <v>3438</v>
      </c>
      <c r="F5011" s="338">
        <v>42569</v>
      </c>
      <c r="G5011" s="337" t="s">
        <v>3439</v>
      </c>
      <c r="H5011" s="338">
        <v>42619</v>
      </c>
      <c r="I5011" s="337" t="s">
        <v>19695</v>
      </c>
      <c r="J5011" s="337" t="s">
        <v>36</v>
      </c>
      <c r="K5011" s="337" t="s">
        <v>19695</v>
      </c>
      <c r="L5011" s="337" t="s">
        <v>19695</v>
      </c>
      <c r="M5011" s="337" t="s">
        <v>19695</v>
      </c>
      <c r="N5011" s="337" t="s">
        <v>19695</v>
      </c>
      <c r="O5011" s="337" t="s">
        <v>19695</v>
      </c>
      <c r="P5011" s="337" t="s">
        <v>19695</v>
      </c>
      <c r="Q5011" s="337" t="s">
        <v>19695</v>
      </c>
      <c r="R5011" s="337" t="s">
        <v>35</v>
      </c>
      <c r="S5011" s="337" t="s">
        <v>77</v>
      </c>
      <c r="T5011" s="337" t="s">
        <v>100</v>
      </c>
      <c r="U5011" s="337" t="s">
        <v>1623</v>
      </c>
      <c r="V5011" s="337">
        <v>8</v>
      </c>
      <c r="W5011" s="337" t="s">
        <v>19695</v>
      </c>
      <c r="X5011" s="337" t="s">
        <v>19695</v>
      </c>
      <c r="Y5011" s="337" t="s">
        <v>19695</v>
      </c>
      <c r="Z5011" s="337" t="s">
        <v>1753</v>
      </c>
      <c r="AA5011" s="337" t="s">
        <v>735</v>
      </c>
      <c r="AB5011" s="337" t="s">
        <v>718</v>
      </c>
      <c r="AC5011" s="337" t="s">
        <v>13530</v>
      </c>
    </row>
    <row r="5012" spans="1:29" ht="15.8" x14ac:dyDescent="0.25">
      <c r="A5012" s="337" t="s">
        <v>1723</v>
      </c>
      <c r="B5012" s="337" t="s">
        <v>3376</v>
      </c>
      <c r="C5012" s="337" t="s">
        <v>1821</v>
      </c>
      <c r="D5012" s="337" t="s">
        <v>449</v>
      </c>
      <c r="E5012" s="337" t="s">
        <v>3377</v>
      </c>
      <c r="F5012" s="338">
        <v>42568</v>
      </c>
      <c r="G5012" s="337" t="s">
        <v>3378</v>
      </c>
      <c r="H5012" s="338">
        <v>42618</v>
      </c>
      <c r="I5012" s="337" t="s">
        <v>19695</v>
      </c>
      <c r="J5012" s="337" t="s">
        <v>16</v>
      </c>
      <c r="K5012" s="337" t="s">
        <v>19695</v>
      </c>
      <c r="L5012" s="337" t="s">
        <v>19695</v>
      </c>
      <c r="M5012" s="337" t="s">
        <v>19695</v>
      </c>
      <c r="N5012" s="337" t="s">
        <v>19695</v>
      </c>
      <c r="O5012" s="337" t="s">
        <v>19695</v>
      </c>
      <c r="P5012" s="337" t="s">
        <v>19695</v>
      </c>
      <c r="Q5012" s="337" t="s">
        <v>19695</v>
      </c>
      <c r="R5012" s="337" t="s">
        <v>101</v>
      </c>
      <c r="S5012" s="337" t="s">
        <v>102</v>
      </c>
      <c r="T5012" s="337" t="s">
        <v>3379</v>
      </c>
      <c r="U5012" s="337" t="s">
        <v>3380</v>
      </c>
      <c r="V5012" s="337">
        <v>10</v>
      </c>
      <c r="W5012" s="337" t="s">
        <v>19695</v>
      </c>
      <c r="X5012" s="337" t="s">
        <v>19695</v>
      </c>
      <c r="Y5012" s="337" t="s">
        <v>19695</v>
      </c>
      <c r="Z5012" s="337" t="s">
        <v>1728</v>
      </c>
      <c r="AA5012" s="337" t="s">
        <v>735</v>
      </c>
      <c r="AB5012" s="337" t="s">
        <v>718</v>
      </c>
      <c r="AC5012" s="337" t="s">
        <v>13530</v>
      </c>
    </row>
    <row r="5013" spans="1:29" ht="15.8" x14ac:dyDescent="0.25">
      <c r="A5013" s="337" t="s">
        <v>1723</v>
      </c>
      <c r="B5013" s="337" t="s">
        <v>6857</v>
      </c>
      <c r="C5013" s="337" t="s">
        <v>1821</v>
      </c>
      <c r="D5013" s="337" t="s">
        <v>449</v>
      </c>
      <c r="E5013" s="337" t="s">
        <v>3377</v>
      </c>
      <c r="F5013" s="338">
        <v>42568</v>
      </c>
      <c r="G5013" s="337" t="s">
        <v>3378</v>
      </c>
      <c r="H5013" s="338">
        <v>42618</v>
      </c>
      <c r="I5013" s="337" t="s">
        <v>19695</v>
      </c>
      <c r="J5013" s="337" t="s">
        <v>36</v>
      </c>
      <c r="K5013" s="337" t="s">
        <v>19695</v>
      </c>
      <c r="L5013" s="337" t="s">
        <v>19695</v>
      </c>
      <c r="M5013" s="337" t="s">
        <v>19695</v>
      </c>
      <c r="N5013" s="337" t="s">
        <v>19695</v>
      </c>
      <c r="O5013" s="337" t="s">
        <v>19695</v>
      </c>
      <c r="P5013" s="337" t="s">
        <v>19695</v>
      </c>
      <c r="Q5013" s="337" t="s">
        <v>19695</v>
      </c>
      <c r="R5013" s="337" t="s">
        <v>56</v>
      </c>
      <c r="S5013" s="337" t="s">
        <v>79</v>
      </c>
      <c r="T5013" s="337" t="s">
        <v>6858</v>
      </c>
      <c r="U5013" s="337" t="s">
        <v>90</v>
      </c>
      <c r="V5013" s="337">
        <v>6</v>
      </c>
      <c r="W5013" s="337" t="s">
        <v>19695</v>
      </c>
      <c r="X5013" s="337" t="s">
        <v>19695</v>
      </c>
      <c r="Y5013" s="337" t="s">
        <v>19695</v>
      </c>
      <c r="Z5013" s="337" t="s">
        <v>1728</v>
      </c>
      <c r="AA5013" s="337" t="s">
        <v>735</v>
      </c>
      <c r="AB5013" s="337" t="s">
        <v>718</v>
      </c>
      <c r="AC5013" s="337" t="s">
        <v>13540</v>
      </c>
    </row>
    <row r="5014" spans="1:29" ht="15.8" x14ac:dyDescent="0.25">
      <c r="A5014" s="337" t="s">
        <v>1723</v>
      </c>
      <c r="B5014" s="337" t="s">
        <v>2903</v>
      </c>
      <c r="C5014" s="337" t="s">
        <v>1821</v>
      </c>
      <c r="D5014" s="337" t="s">
        <v>449</v>
      </c>
      <c r="E5014" s="337" t="s">
        <v>2904</v>
      </c>
      <c r="F5014" s="338">
        <v>42565</v>
      </c>
      <c r="G5014" s="337" t="s">
        <v>2905</v>
      </c>
      <c r="H5014" s="338">
        <v>42615</v>
      </c>
      <c r="I5014" s="337" t="s">
        <v>19695</v>
      </c>
      <c r="J5014" s="337" t="s">
        <v>36</v>
      </c>
      <c r="K5014" s="337" t="s">
        <v>19695</v>
      </c>
      <c r="L5014" s="337" t="s">
        <v>19695</v>
      </c>
      <c r="M5014" s="337" t="s">
        <v>19695</v>
      </c>
      <c r="N5014" s="337" t="s">
        <v>19695</v>
      </c>
      <c r="O5014" s="337" t="s">
        <v>19695</v>
      </c>
      <c r="P5014" s="337" t="s">
        <v>19695</v>
      </c>
      <c r="Q5014" s="337" t="s">
        <v>19695</v>
      </c>
      <c r="R5014" s="337" t="s">
        <v>1225</v>
      </c>
      <c r="S5014" s="337" t="s">
        <v>1568</v>
      </c>
      <c r="T5014" s="337" t="s">
        <v>2906</v>
      </c>
      <c r="U5014" s="337" t="s">
        <v>425</v>
      </c>
      <c r="V5014" s="337">
        <v>8</v>
      </c>
      <c r="W5014" s="337" t="s">
        <v>19695</v>
      </c>
      <c r="X5014" s="337" t="s">
        <v>19695</v>
      </c>
      <c r="Y5014" s="337" t="s">
        <v>19695</v>
      </c>
      <c r="Z5014" s="337" t="s">
        <v>1728</v>
      </c>
      <c r="AA5014" s="337" t="s">
        <v>735</v>
      </c>
      <c r="AB5014" s="337" t="s">
        <v>718</v>
      </c>
      <c r="AC5014" s="337" t="s">
        <v>13530</v>
      </c>
    </row>
    <row r="5015" spans="1:29" ht="15.8" x14ac:dyDescent="0.25">
      <c r="A5015" s="337" t="s">
        <v>1723</v>
      </c>
      <c r="B5015" s="337" t="s">
        <v>3968</v>
      </c>
      <c r="C5015" s="337" t="s">
        <v>1821</v>
      </c>
      <c r="D5015" s="337" t="s">
        <v>449</v>
      </c>
      <c r="E5015" s="337" t="s">
        <v>1958</v>
      </c>
      <c r="F5015" s="338">
        <v>42564</v>
      </c>
      <c r="G5015" s="337" t="s">
        <v>1959</v>
      </c>
      <c r="H5015" s="338">
        <v>42614</v>
      </c>
      <c r="I5015" s="337" t="s">
        <v>19695</v>
      </c>
      <c r="J5015" s="337" t="s">
        <v>36</v>
      </c>
      <c r="K5015" s="337" t="s">
        <v>19695</v>
      </c>
      <c r="L5015" s="337" t="s">
        <v>19695</v>
      </c>
      <c r="M5015" s="337" t="s">
        <v>19695</v>
      </c>
      <c r="N5015" s="337" t="s">
        <v>19695</v>
      </c>
      <c r="O5015" s="337" t="s">
        <v>19695</v>
      </c>
      <c r="P5015" s="337" t="s">
        <v>19695</v>
      </c>
      <c r="Q5015" s="337" t="s">
        <v>19695</v>
      </c>
      <c r="R5015" s="337" t="s">
        <v>1265</v>
      </c>
      <c r="S5015" s="337" t="s">
        <v>3969</v>
      </c>
      <c r="T5015" s="337" t="s">
        <v>3970</v>
      </c>
      <c r="U5015" s="337" t="s">
        <v>3971</v>
      </c>
      <c r="V5015" s="337">
        <v>6</v>
      </c>
      <c r="W5015" s="337" t="s">
        <v>19695</v>
      </c>
      <c r="X5015" s="337" t="s">
        <v>19695</v>
      </c>
      <c r="Y5015" s="337" t="s">
        <v>19695</v>
      </c>
      <c r="Z5015" s="337" t="s">
        <v>1728</v>
      </c>
      <c r="AA5015" s="337" t="s">
        <v>717</v>
      </c>
      <c r="AB5015" s="337" t="s">
        <v>718</v>
      </c>
      <c r="AC5015" s="337" t="s">
        <v>13530</v>
      </c>
    </row>
    <row r="5016" spans="1:29" ht="15.8" x14ac:dyDescent="0.25">
      <c r="A5016" s="337" t="s">
        <v>1723</v>
      </c>
      <c r="B5016" s="337" t="s">
        <v>3870</v>
      </c>
      <c r="C5016" s="337" t="s">
        <v>1725</v>
      </c>
      <c r="D5016" s="337" t="s">
        <v>1726</v>
      </c>
      <c r="E5016" s="337" t="s">
        <v>1958</v>
      </c>
      <c r="F5016" s="338">
        <v>42564</v>
      </c>
      <c r="G5016" s="337" t="s">
        <v>1959</v>
      </c>
      <c r="H5016" s="338">
        <v>42614</v>
      </c>
      <c r="I5016" s="337" t="s">
        <v>19695</v>
      </c>
      <c r="J5016" s="337" t="s">
        <v>16</v>
      </c>
      <c r="K5016" s="337" t="s">
        <v>19695</v>
      </c>
      <c r="L5016" s="337" t="s">
        <v>19695</v>
      </c>
      <c r="M5016" s="337" t="s">
        <v>19695</v>
      </c>
      <c r="N5016" s="337" t="s">
        <v>19695</v>
      </c>
      <c r="O5016" s="337" t="s">
        <v>19695</v>
      </c>
      <c r="P5016" s="337" t="s">
        <v>19695</v>
      </c>
      <c r="Q5016" s="337" t="s">
        <v>19695</v>
      </c>
      <c r="R5016" s="337" t="s">
        <v>56</v>
      </c>
      <c r="S5016" s="337" t="s">
        <v>3871</v>
      </c>
      <c r="T5016" s="337" t="s">
        <v>3872</v>
      </c>
      <c r="U5016" s="337" t="s">
        <v>3873</v>
      </c>
      <c r="V5016" s="337">
        <v>8</v>
      </c>
      <c r="W5016" s="337" t="s">
        <v>19695</v>
      </c>
      <c r="X5016" s="337" t="s">
        <v>19695</v>
      </c>
      <c r="Y5016" s="337" t="s">
        <v>19695</v>
      </c>
      <c r="Z5016" s="337" t="s">
        <v>1728</v>
      </c>
      <c r="AA5016" s="337" t="s">
        <v>735</v>
      </c>
      <c r="AB5016" s="337" t="s">
        <v>718</v>
      </c>
      <c r="AC5016" s="337" t="s">
        <v>13530</v>
      </c>
    </row>
    <row r="5017" spans="1:29" ht="15.8" x14ac:dyDescent="0.25">
      <c r="A5017" s="337" t="s">
        <v>1723</v>
      </c>
      <c r="B5017" s="337" t="s">
        <v>4032</v>
      </c>
      <c r="C5017" s="337" t="s">
        <v>1821</v>
      </c>
      <c r="D5017" s="337" t="s">
        <v>449</v>
      </c>
      <c r="E5017" s="337" t="s">
        <v>1958</v>
      </c>
      <c r="F5017" s="338">
        <v>42564</v>
      </c>
      <c r="G5017" s="337" t="s">
        <v>1959</v>
      </c>
      <c r="H5017" s="338">
        <v>42614</v>
      </c>
      <c r="I5017" s="337" t="s">
        <v>19695</v>
      </c>
      <c r="J5017" s="337" t="s">
        <v>36</v>
      </c>
      <c r="K5017" s="337" t="s">
        <v>19695</v>
      </c>
      <c r="L5017" s="337" t="s">
        <v>19695</v>
      </c>
      <c r="M5017" s="337" t="s">
        <v>19695</v>
      </c>
      <c r="N5017" s="337" t="s">
        <v>19695</v>
      </c>
      <c r="O5017" s="337" t="s">
        <v>19695</v>
      </c>
      <c r="P5017" s="337" t="s">
        <v>19695</v>
      </c>
      <c r="Q5017" s="337" t="s">
        <v>19695</v>
      </c>
      <c r="R5017" s="337" t="s">
        <v>395</v>
      </c>
      <c r="S5017" s="337" t="s">
        <v>395</v>
      </c>
      <c r="T5017" s="337" t="s">
        <v>4033</v>
      </c>
      <c r="U5017" s="337" t="s">
        <v>4034</v>
      </c>
      <c r="V5017" s="337">
        <v>12</v>
      </c>
      <c r="W5017" s="337" t="s">
        <v>19695</v>
      </c>
      <c r="X5017" s="337" t="s">
        <v>19695</v>
      </c>
      <c r="Y5017" s="337" t="s">
        <v>19695</v>
      </c>
      <c r="Z5017" s="337" t="s">
        <v>1728</v>
      </c>
      <c r="AA5017" s="337" t="s">
        <v>735</v>
      </c>
      <c r="AB5017" s="337" t="s">
        <v>718</v>
      </c>
      <c r="AC5017" s="337" t="s">
        <v>13530</v>
      </c>
    </row>
    <row r="5018" spans="1:29" ht="15.8" x14ac:dyDescent="0.25">
      <c r="A5018" s="337" t="s">
        <v>1723</v>
      </c>
      <c r="B5018" s="337" t="s">
        <v>3326</v>
      </c>
      <c r="C5018" s="337" t="s">
        <v>1725</v>
      </c>
      <c r="D5018" s="337" t="s">
        <v>1726</v>
      </c>
      <c r="E5018" s="337" t="s">
        <v>1958</v>
      </c>
      <c r="F5018" s="338">
        <v>42564</v>
      </c>
      <c r="G5018" s="337" t="s">
        <v>1959</v>
      </c>
      <c r="H5018" s="338">
        <v>42614</v>
      </c>
      <c r="I5018" s="337" t="s">
        <v>19695</v>
      </c>
      <c r="J5018" s="337" t="s">
        <v>16</v>
      </c>
      <c r="K5018" s="337" t="s">
        <v>19695</v>
      </c>
      <c r="L5018" s="337" t="s">
        <v>19695</v>
      </c>
      <c r="M5018" s="337" t="s">
        <v>19695</v>
      </c>
      <c r="N5018" s="337" t="s">
        <v>19695</v>
      </c>
      <c r="O5018" s="337" t="s">
        <v>19695</v>
      </c>
      <c r="P5018" s="337" t="s">
        <v>19695</v>
      </c>
      <c r="Q5018" s="337" t="s">
        <v>19695</v>
      </c>
      <c r="R5018" s="337" t="s">
        <v>130</v>
      </c>
      <c r="S5018" s="337" t="s">
        <v>415</v>
      </c>
      <c r="T5018" s="337" t="s">
        <v>138</v>
      </c>
      <c r="U5018" s="337" t="s">
        <v>95</v>
      </c>
      <c r="V5018" s="337">
        <v>6</v>
      </c>
      <c r="W5018" s="337" t="s">
        <v>19695</v>
      </c>
      <c r="X5018" s="337" t="s">
        <v>19695</v>
      </c>
      <c r="Y5018" s="337" t="s">
        <v>19695</v>
      </c>
      <c r="Z5018" s="337" t="s">
        <v>1728</v>
      </c>
      <c r="AA5018" s="337" t="s">
        <v>735</v>
      </c>
      <c r="AB5018" s="337" t="s">
        <v>718</v>
      </c>
      <c r="AC5018" s="337" t="s">
        <v>13530</v>
      </c>
    </row>
    <row r="5019" spans="1:29" ht="15.8" x14ac:dyDescent="0.25">
      <c r="A5019" s="337" t="s">
        <v>1723</v>
      </c>
      <c r="B5019" s="337" t="s">
        <v>2724</v>
      </c>
      <c r="C5019" s="337" t="s">
        <v>1821</v>
      </c>
      <c r="D5019" s="337" t="s">
        <v>449</v>
      </c>
      <c r="E5019" s="337" t="s">
        <v>1958</v>
      </c>
      <c r="F5019" s="338">
        <v>42564</v>
      </c>
      <c r="G5019" s="337" t="s">
        <v>1959</v>
      </c>
      <c r="H5019" s="338">
        <v>42614</v>
      </c>
      <c r="I5019" s="337" t="s">
        <v>19695</v>
      </c>
      <c r="J5019" s="337" t="s">
        <v>36</v>
      </c>
      <c r="K5019" s="337" t="s">
        <v>19695</v>
      </c>
      <c r="L5019" s="337" t="s">
        <v>19695</v>
      </c>
      <c r="M5019" s="337" t="s">
        <v>19695</v>
      </c>
      <c r="N5019" s="337" t="s">
        <v>19695</v>
      </c>
      <c r="O5019" s="337" t="s">
        <v>19695</v>
      </c>
      <c r="P5019" s="337" t="s">
        <v>19695</v>
      </c>
      <c r="Q5019" s="337" t="s">
        <v>19695</v>
      </c>
      <c r="R5019" s="337" t="s">
        <v>45</v>
      </c>
      <c r="S5019" s="337" t="s">
        <v>1405</v>
      </c>
      <c r="T5019" s="337" t="s">
        <v>2725</v>
      </c>
      <c r="U5019" s="337" t="s">
        <v>2725</v>
      </c>
      <c r="V5019" s="337">
        <v>8</v>
      </c>
      <c r="W5019" s="337" t="s">
        <v>19695</v>
      </c>
      <c r="X5019" s="337" t="s">
        <v>19695</v>
      </c>
      <c r="Y5019" s="337" t="s">
        <v>19695</v>
      </c>
      <c r="Z5019" s="337" t="s">
        <v>1728</v>
      </c>
      <c r="AA5019" s="337" t="s">
        <v>735</v>
      </c>
      <c r="AB5019" s="337" t="s">
        <v>718</v>
      </c>
      <c r="AC5019" s="337" t="s">
        <v>13530</v>
      </c>
    </row>
    <row r="5020" spans="1:29" ht="15.8" x14ac:dyDescent="0.25">
      <c r="A5020" s="337" t="s">
        <v>1723</v>
      </c>
      <c r="B5020" s="337" t="s">
        <v>2756</v>
      </c>
      <c r="C5020" s="337" t="s">
        <v>1821</v>
      </c>
      <c r="D5020" s="337" t="s">
        <v>449</v>
      </c>
      <c r="E5020" s="337" t="s">
        <v>1958</v>
      </c>
      <c r="F5020" s="338">
        <v>42564</v>
      </c>
      <c r="G5020" s="337" t="s">
        <v>1959</v>
      </c>
      <c r="H5020" s="338">
        <v>42614</v>
      </c>
      <c r="I5020" s="337" t="s">
        <v>19695</v>
      </c>
      <c r="J5020" s="337" t="s">
        <v>16</v>
      </c>
      <c r="K5020" s="337" t="s">
        <v>19695</v>
      </c>
      <c r="L5020" s="337" t="s">
        <v>19695</v>
      </c>
      <c r="M5020" s="337" t="s">
        <v>19695</v>
      </c>
      <c r="N5020" s="337" t="s">
        <v>19695</v>
      </c>
      <c r="O5020" s="337" t="s">
        <v>19695</v>
      </c>
      <c r="P5020" s="337" t="s">
        <v>19695</v>
      </c>
      <c r="Q5020" s="337" t="s">
        <v>19695</v>
      </c>
      <c r="R5020" s="337" t="s">
        <v>130</v>
      </c>
      <c r="S5020" s="337" t="s">
        <v>940</v>
      </c>
      <c r="T5020" s="337" t="s">
        <v>925</v>
      </c>
      <c r="U5020" s="337" t="s">
        <v>449</v>
      </c>
      <c r="V5020" s="337">
        <v>8</v>
      </c>
      <c r="W5020" s="337" t="s">
        <v>19695</v>
      </c>
      <c r="X5020" s="337" t="s">
        <v>19695</v>
      </c>
      <c r="Y5020" s="337" t="s">
        <v>19695</v>
      </c>
      <c r="Z5020" s="337" t="s">
        <v>1728</v>
      </c>
      <c r="AA5020" s="337" t="s">
        <v>735</v>
      </c>
      <c r="AB5020" s="337" t="s">
        <v>718</v>
      </c>
      <c r="AC5020" s="337" t="s">
        <v>13530</v>
      </c>
    </row>
    <row r="5021" spans="1:29" ht="15.8" x14ac:dyDescent="0.25">
      <c r="A5021" s="337" t="s">
        <v>1723</v>
      </c>
      <c r="B5021" s="337" t="s">
        <v>2857</v>
      </c>
      <c r="C5021" s="337" t="s">
        <v>1821</v>
      </c>
      <c r="D5021" s="337" t="s">
        <v>449</v>
      </c>
      <c r="E5021" s="337" t="s">
        <v>1958</v>
      </c>
      <c r="F5021" s="338">
        <v>42564</v>
      </c>
      <c r="G5021" s="337" t="s">
        <v>1959</v>
      </c>
      <c r="H5021" s="338">
        <v>42614</v>
      </c>
      <c r="I5021" s="337" t="s">
        <v>19695</v>
      </c>
      <c r="J5021" s="337" t="s">
        <v>36</v>
      </c>
      <c r="K5021" s="337" t="s">
        <v>19695</v>
      </c>
      <c r="L5021" s="337" t="s">
        <v>19695</v>
      </c>
      <c r="M5021" s="337" t="s">
        <v>19695</v>
      </c>
      <c r="N5021" s="337" t="s">
        <v>19695</v>
      </c>
      <c r="O5021" s="337" t="s">
        <v>19695</v>
      </c>
      <c r="P5021" s="337" t="s">
        <v>19695</v>
      </c>
      <c r="Q5021" s="337" t="s">
        <v>19695</v>
      </c>
      <c r="R5021" s="337" t="s">
        <v>15</v>
      </c>
      <c r="S5021" s="337" t="s">
        <v>1086</v>
      </c>
      <c r="T5021" s="337" t="s">
        <v>1099</v>
      </c>
      <c r="U5021" s="337" t="s">
        <v>449</v>
      </c>
      <c r="V5021" s="337">
        <v>8</v>
      </c>
      <c r="W5021" s="337" t="s">
        <v>19695</v>
      </c>
      <c r="X5021" s="337" t="s">
        <v>19695</v>
      </c>
      <c r="Y5021" s="337" t="s">
        <v>19695</v>
      </c>
      <c r="Z5021" s="337" t="s">
        <v>1728</v>
      </c>
      <c r="AA5021" s="337" t="s">
        <v>717</v>
      </c>
      <c r="AB5021" s="337" t="s">
        <v>718</v>
      </c>
      <c r="AC5021" s="337" t="s">
        <v>13530</v>
      </c>
    </row>
    <row r="5022" spans="1:29" ht="15.8" x14ac:dyDescent="0.25">
      <c r="A5022" s="337" t="s">
        <v>1723</v>
      </c>
      <c r="B5022" s="337" t="s">
        <v>3385</v>
      </c>
      <c r="C5022" s="337" t="s">
        <v>1725</v>
      </c>
      <c r="D5022" s="337" t="s">
        <v>13527</v>
      </c>
      <c r="E5022" s="337" t="s">
        <v>1958</v>
      </c>
      <c r="F5022" s="338">
        <v>42564</v>
      </c>
      <c r="G5022" s="337" t="s">
        <v>1959</v>
      </c>
      <c r="H5022" s="338">
        <v>42614</v>
      </c>
      <c r="I5022" s="337" t="s">
        <v>19695</v>
      </c>
      <c r="J5022" s="337" t="s">
        <v>36</v>
      </c>
      <c r="K5022" s="337" t="s">
        <v>19695</v>
      </c>
      <c r="L5022" s="337" t="s">
        <v>19695</v>
      </c>
      <c r="M5022" s="337" t="s">
        <v>19695</v>
      </c>
      <c r="N5022" s="337" t="s">
        <v>19695</v>
      </c>
      <c r="O5022" s="337" t="s">
        <v>19695</v>
      </c>
      <c r="P5022" s="337" t="s">
        <v>19695</v>
      </c>
      <c r="Q5022" s="337" t="s">
        <v>19695</v>
      </c>
      <c r="R5022" s="337" t="s">
        <v>52</v>
      </c>
      <c r="S5022" s="337" t="s">
        <v>69</v>
      </c>
      <c r="T5022" s="337" t="s">
        <v>119</v>
      </c>
      <c r="U5022" s="337" t="s">
        <v>1270</v>
      </c>
      <c r="V5022" s="337">
        <v>8</v>
      </c>
      <c r="W5022" s="337" t="s">
        <v>19695</v>
      </c>
      <c r="X5022" s="337" t="s">
        <v>19695</v>
      </c>
      <c r="Y5022" s="337" t="s">
        <v>19695</v>
      </c>
      <c r="Z5022" s="337" t="s">
        <v>1728</v>
      </c>
      <c r="AA5022" s="337" t="s">
        <v>717</v>
      </c>
      <c r="AB5022" s="337" t="s">
        <v>718</v>
      </c>
      <c r="AC5022" s="337" t="s">
        <v>13530</v>
      </c>
    </row>
    <row r="5023" spans="1:29" ht="15.8" x14ac:dyDescent="0.25">
      <c r="A5023" s="337" t="s">
        <v>1723</v>
      </c>
      <c r="B5023" s="337" t="s">
        <v>3409</v>
      </c>
      <c r="C5023" s="337" t="s">
        <v>1821</v>
      </c>
      <c r="D5023" s="337" t="s">
        <v>449</v>
      </c>
      <c r="E5023" s="337" t="s">
        <v>1958</v>
      </c>
      <c r="F5023" s="338">
        <v>42564</v>
      </c>
      <c r="G5023" s="337" t="s">
        <v>1959</v>
      </c>
      <c r="H5023" s="338">
        <v>42614</v>
      </c>
      <c r="I5023" s="337" t="s">
        <v>19695</v>
      </c>
      <c r="J5023" s="337" t="s">
        <v>16</v>
      </c>
      <c r="K5023" s="337" t="s">
        <v>19695</v>
      </c>
      <c r="L5023" s="337" t="s">
        <v>19695</v>
      </c>
      <c r="M5023" s="337" t="s">
        <v>19695</v>
      </c>
      <c r="N5023" s="337" t="s">
        <v>19695</v>
      </c>
      <c r="O5023" s="337" t="s">
        <v>19695</v>
      </c>
      <c r="P5023" s="337" t="s">
        <v>19695</v>
      </c>
      <c r="Q5023" s="337" t="s">
        <v>19695</v>
      </c>
      <c r="R5023" s="337" t="s">
        <v>15</v>
      </c>
      <c r="S5023" s="337" t="s">
        <v>1086</v>
      </c>
      <c r="T5023" s="337" t="s">
        <v>1086</v>
      </c>
      <c r="U5023" s="337" t="s">
        <v>1929</v>
      </c>
      <c r="V5023" s="337">
        <v>8</v>
      </c>
      <c r="W5023" s="337" t="s">
        <v>19695</v>
      </c>
      <c r="X5023" s="337" t="s">
        <v>19695</v>
      </c>
      <c r="Y5023" s="337" t="s">
        <v>19695</v>
      </c>
      <c r="Z5023" s="337" t="s">
        <v>1728</v>
      </c>
      <c r="AA5023" s="337" t="s">
        <v>735</v>
      </c>
      <c r="AB5023" s="337" t="s">
        <v>718</v>
      </c>
      <c r="AC5023" s="337" t="s">
        <v>13530</v>
      </c>
    </row>
    <row r="5024" spans="1:29" ht="15.8" x14ac:dyDescent="0.25">
      <c r="A5024" s="337" t="s">
        <v>1723</v>
      </c>
      <c r="B5024" s="337" t="s">
        <v>3469</v>
      </c>
      <c r="C5024" s="337" t="s">
        <v>1821</v>
      </c>
      <c r="D5024" s="337" t="s">
        <v>449</v>
      </c>
      <c r="E5024" s="337" t="s">
        <v>1958</v>
      </c>
      <c r="F5024" s="338">
        <v>42564</v>
      </c>
      <c r="G5024" s="337" t="s">
        <v>1959</v>
      </c>
      <c r="H5024" s="338">
        <v>42614</v>
      </c>
      <c r="I5024" s="337" t="s">
        <v>19695</v>
      </c>
      <c r="J5024" s="337" t="s">
        <v>16</v>
      </c>
      <c r="K5024" s="337" t="s">
        <v>19695</v>
      </c>
      <c r="L5024" s="337" t="s">
        <v>19695</v>
      </c>
      <c r="M5024" s="337" t="s">
        <v>19695</v>
      </c>
      <c r="N5024" s="337" t="s">
        <v>19695</v>
      </c>
      <c r="O5024" s="337" t="s">
        <v>19695</v>
      </c>
      <c r="P5024" s="337" t="s">
        <v>19695</v>
      </c>
      <c r="Q5024" s="337" t="s">
        <v>19695</v>
      </c>
      <c r="R5024" s="337" t="s">
        <v>15</v>
      </c>
      <c r="S5024" s="337" t="s">
        <v>1086</v>
      </c>
      <c r="T5024" s="337" t="s">
        <v>1086</v>
      </c>
      <c r="U5024" s="337" t="s">
        <v>99</v>
      </c>
      <c r="V5024" s="337">
        <v>8</v>
      </c>
      <c r="W5024" s="337" t="s">
        <v>19695</v>
      </c>
      <c r="X5024" s="337" t="s">
        <v>19695</v>
      </c>
      <c r="Y5024" s="337" t="s">
        <v>19695</v>
      </c>
      <c r="Z5024" s="337" t="s">
        <v>1728</v>
      </c>
      <c r="AA5024" s="337" t="s">
        <v>717</v>
      </c>
      <c r="AB5024" s="337" t="s">
        <v>718</v>
      </c>
      <c r="AC5024" s="337" t="s">
        <v>13530</v>
      </c>
    </row>
    <row r="5025" spans="1:29" ht="15.8" x14ac:dyDescent="0.25">
      <c r="A5025" s="337" t="s">
        <v>1723</v>
      </c>
      <c r="B5025" s="337" t="s">
        <v>3681</v>
      </c>
      <c r="C5025" s="337" t="s">
        <v>1821</v>
      </c>
      <c r="D5025" s="337" t="s">
        <v>449</v>
      </c>
      <c r="E5025" s="337" t="s">
        <v>1958</v>
      </c>
      <c r="F5025" s="338">
        <v>42564</v>
      </c>
      <c r="G5025" s="337" t="s">
        <v>1959</v>
      </c>
      <c r="H5025" s="338">
        <v>42614</v>
      </c>
      <c r="I5025" s="337" t="s">
        <v>19695</v>
      </c>
      <c r="J5025" s="337" t="s">
        <v>36</v>
      </c>
      <c r="K5025" s="337" t="s">
        <v>19695</v>
      </c>
      <c r="L5025" s="337" t="s">
        <v>19695</v>
      </c>
      <c r="M5025" s="337" t="s">
        <v>19695</v>
      </c>
      <c r="N5025" s="337" t="s">
        <v>19695</v>
      </c>
      <c r="O5025" s="337" t="s">
        <v>19695</v>
      </c>
      <c r="P5025" s="337" t="s">
        <v>19695</v>
      </c>
      <c r="Q5025" s="337" t="s">
        <v>19695</v>
      </c>
      <c r="R5025" s="337" t="s">
        <v>18</v>
      </c>
      <c r="S5025" s="337" t="s">
        <v>107</v>
      </c>
      <c r="T5025" s="337" t="s">
        <v>1063</v>
      </c>
      <c r="U5025" s="337" t="s">
        <v>1554</v>
      </c>
      <c r="V5025" s="337">
        <v>8</v>
      </c>
      <c r="W5025" s="337" t="s">
        <v>19695</v>
      </c>
      <c r="X5025" s="337" t="s">
        <v>19695</v>
      </c>
      <c r="Y5025" s="337" t="s">
        <v>19695</v>
      </c>
      <c r="Z5025" s="337" t="s">
        <v>1728</v>
      </c>
      <c r="AA5025" s="337" t="s">
        <v>735</v>
      </c>
      <c r="AB5025" s="337" t="s">
        <v>718</v>
      </c>
      <c r="AC5025" s="337" t="s">
        <v>13530</v>
      </c>
    </row>
    <row r="5026" spans="1:29" ht="15.8" x14ac:dyDescent="0.25">
      <c r="A5026" s="337" t="s">
        <v>1723</v>
      </c>
      <c r="B5026" s="337" t="s">
        <v>2643</v>
      </c>
      <c r="C5026" s="337" t="s">
        <v>1821</v>
      </c>
      <c r="D5026" s="337" t="s">
        <v>449</v>
      </c>
      <c r="E5026" s="337" t="s">
        <v>1958</v>
      </c>
      <c r="F5026" s="338">
        <v>42564</v>
      </c>
      <c r="G5026" s="337" t="s">
        <v>1959</v>
      </c>
      <c r="H5026" s="338">
        <v>42614</v>
      </c>
      <c r="I5026" s="337" t="s">
        <v>19695</v>
      </c>
      <c r="J5026" s="337" t="s">
        <v>36</v>
      </c>
      <c r="K5026" s="337" t="s">
        <v>19695</v>
      </c>
      <c r="L5026" s="337" t="s">
        <v>19695</v>
      </c>
      <c r="M5026" s="337" t="s">
        <v>19695</v>
      </c>
      <c r="N5026" s="337" t="s">
        <v>19695</v>
      </c>
      <c r="O5026" s="337" t="s">
        <v>19695</v>
      </c>
      <c r="P5026" s="337" t="s">
        <v>19695</v>
      </c>
      <c r="Q5026" s="337" t="s">
        <v>19695</v>
      </c>
      <c r="R5026" s="337" t="s">
        <v>139</v>
      </c>
      <c r="S5026" s="337" t="s">
        <v>1969</v>
      </c>
      <c r="T5026" s="337" t="s">
        <v>2644</v>
      </c>
      <c r="U5026" s="337" t="s">
        <v>2645</v>
      </c>
      <c r="V5026" s="337">
        <v>10</v>
      </c>
      <c r="W5026" s="337" t="s">
        <v>19695</v>
      </c>
      <c r="X5026" s="337" t="s">
        <v>19695</v>
      </c>
      <c r="Y5026" s="337" t="s">
        <v>19695</v>
      </c>
      <c r="Z5026" s="337" t="s">
        <v>1728</v>
      </c>
      <c r="AA5026" s="337" t="s">
        <v>717</v>
      </c>
      <c r="AB5026" s="337" t="s">
        <v>718</v>
      </c>
      <c r="AC5026" s="337" t="s">
        <v>13530</v>
      </c>
    </row>
    <row r="5027" spans="1:29" ht="15.8" x14ac:dyDescent="0.25">
      <c r="A5027" s="337" t="s">
        <v>1723</v>
      </c>
      <c r="B5027" s="337" t="s">
        <v>2728</v>
      </c>
      <c r="C5027" s="337" t="s">
        <v>1788</v>
      </c>
      <c r="D5027" s="337" t="s">
        <v>1906</v>
      </c>
      <c r="E5027" s="337" t="s">
        <v>1958</v>
      </c>
      <c r="F5027" s="338">
        <v>42564</v>
      </c>
      <c r="G5027" s="337" t="s">
        <v>1959</v>
      </c>
      <c r="H5027" s="338">
        <v>42614</v>
      </c>
      <c r="I5027" s="337" t="s">
        <v>19695</v>
      </c>
      <c r="J5027" s="337" t="s">
        <v>36</v>
      </c>
      <c r="K5027" s="337" t="s">
        <v>19695</v>
      </c>
      <c r="L5027" s="337" t="s">
        <v>19695</v>
      </c>
      <c r="M5027" s="337" t="s">
        <v>19695</v>
      </c>
      <c r="N5027" s="337" t="s">
        <v>19695</v>
      </c>
      <c r="O5027" s="337" t="s">
        <v>19695</v>
      </c>
      <c r="P5027" s="337" t="s">
        <v>19695</v>
      </c>
      <c r="Q5027" s="337" t="s">
        <v>19695</v>
      </c>
      <c r="R5027" s="337" t="s">
        <v>45</v>
      </c>
      <c r="S5027" s="337" t="s">
        <v>80</v>
      </c>
      <c r="T5027" s="337" t="s">
        <v>2729</v>
      </c>
      <c r="U5027" s="337" t="s">
        <v>2729</v>
      </c>
      <c r="V5027" s="337">
        <v>10</v>
      </c>
      <c r="W5027" s="337" t="s">
        <v>19695</v>
      </c>
      <c r="X5027" s="337" t="s">
        <v>19695</v>
      </c>
      <c r="Y5027" s="337" t="s">
        <v>19695</v>
      </c>
      <c r="Z5027" s="337" t="s">
        <v>1728</v>
      </c>
      <c r="AA5027" s="337" t="s">
        <v>717</v>
      </c>
      <c r="AB5027" s="337" t="s">
        <v>718</v>
      </c>
      <c r="AC5027" s="337" t="s">
        <v>13530</v>
      </c>
    </row>
    <row r="5028" spans="1:29" ht="15.8" x14ac:dyDescent="0.25">
      <c r="A5028" s="337" t="s">
        <v>1723</v>
      </c>
      <c r="B5028" s="337" t="s">
        <v>2842</v>
      </c>
      <c r="C5028" s="337" t="s">
        <v>1821</v>
      </c>
      <c r="D5028" s="337" t="s">
        <v>449</v>
      </c>
      <c r="E5028" s="337" t="s">
        <v>1958</v>
      </c>
      <c r="F5028" s="338">
        <v>42564</v>
      </c>
      <c r="G5028" s="337" t="s">
        <v>1959</v>
      </c>
      <c r="H5028" s="338">
        <v>42614</v>
      </c>
      <c r="I5028" s="337" t="s">
        <v>19695</v>
      </c>
      <c r="J5028" s="337" t="s">
        <v>36</v>
      </c>
      <c r="K5028" s="337" t="s">
        <v>19695</v>
      </c>
      <c r="L5028" s="337" t="s">
        <v>19695</v>
      </c>
      <c r="M5028" s="337" t="s">
        <v>19695</v>
      </c>
      <c r="N5028" s="337" t="s">
        <v>19695</v>
      </c>
      <c r="O5028" s="337" t="s">
        <v>19695</v>
      </c>
      <c r="P5028" s="337" t="s">
        <v>19695</v>
      </c>
      <c r="Q5028" s="337" t="s">
        <v>19695</v>
      </c>
      <c r="R5028" s="337" t="s">
        <v>75</v>
      </c>
      <c r="S5028" s="337" t="s">
        <v>417</v>
      </c>
      <c r="T5028" s="337" t="s">
        <v>1142</v>
      </c>
      <c r="U5028" s="337" t="s">
        <v>2843</v>
      </c>
      <c r="V5028" s="337">
        <v>10</v>
      </c>
      <c r="W5028" s="337" t="s">
        <v>19695</v>
      </c>
      <c r="X5028" s="337" t="s">
        <v>19695</v>
      </c>
      <c r="Y5028" s="337" t="s">
        <v>19695</v>
      </c>
      <c r="Z5028" s="337" t="s">
        <v>1728</v>
      </c>
      <c r="AA5028" s="337" t="s">
        <v>735</v>
      </c>
      <c r="AB5028" s="337" t="s">
        <v>718</v>
      </c>
      <c r="AC5028" s="337" t="s">
        <v>13530</v>
      </c>
    </row>
    <row r="5029" spans="1:29" ht="15.8" x14ac:dyDescent="0.25">
      <c r="A5029" s="337" t="s">
        <v>1723</v>
      </c>
      <c r="B5029" s="337" t="s">
        <v>3134</v>
      </c>
      <c r="C5029" s="337" t="s">
        <v>1821</v>
      </c>
      <c r="D5029" s="337" t="s">
        <v>449</v>
      </c>
      <c r="E5029" s="337" t="s">
        <v>1958</v>
      </c>
      <c r="F5029" s="338">
        <v>42564</v>
      </c>
      <c r="G5029" s="337" t="s">
        <v>1959</v>
      </c>
      <c r="H5029" s="338">
        <v>42614</v>
      </c>
      <c r="I5029" s="337" t="s">
        <v>19695</v>
      </c>
      <c r="J5029" s="337" t="s">
        <v>16</v>
      </c>
      <c r="K5029" s="337" t="s">
        <v>19695</v>
      </c>
      <c r="L5029" s="337" t="s">
        <v>19695</v>
      </c>
      <c r="M5029" s="337" t="s">
        <v>19695</v>
      </c>
      <c r="N5029" s="337" t="s">
        <v>19695</v>
      </c>
      <c r="O5029" s="337" t="s">
        <v>19695</v>
      </c>
      <c r="P5029" s="337" t="s">
        <v>19695</v>
      </c>
      <c r="Q5029" s="337" t="s">
        <v>19695</v>
      </c>
      <c r="R5029" s="337" t="s">
        <v>66</v>
      </c>
      <c r="S5029" s="337" t="s">
        <v>962</v>
      </c>
      <c r="T5029" s="337" t="s">
        <v>1633</v>
      </c>
      <c r="U5029" s="337" t="s">
        <v>380</v>
      </c>
      <c r="V5029" s="337">
        <v>10</v>
      </c>
      <c r="W5029" s="337" t="s">
        <v>19695</v>
      </c>
      <c r="X5029" s="337" t="s">
        <v>19695</v>
      </c>
      <c r="Y5029" s="337" t="s">
        <v>19695</v>
      </c>
      <c r="Z5029" s="337" t="s">
        <v>1728</v>
      </c>
      <c r="AA5029" s="337" t="s">
        <v>735</v>
      </c>
      <c r="AB5029" s="337" t="s">
        <v>718</v>
      </c>
      <c r="AC5029" s="337" t="s">
        <v>13530</v>
      </c>
    </row>
    <row r="5030" spans="1:29" ht="15.8" x14ac:dyDescent="0.25">
      <c r="A5030" s="337" t="s">
        <v>1723</v>
      </c>
      <c r="B5030" s="337" t="s">
        <v>3183</v>
      </c>
      <c r="C5030" s="337" t="s">
        <v>1725</v>
      </c>
      <c r="D5030" s="337" t="s">
        <v>1726</v>
      </c>
      <c r="E5030" s="337" t="s">
        <v>1958</v>
      </c>
      <c r="F5030" s="338">
        <v>42564</v>
      </c>
      <c r="G5030" s="337" t="s">
        <v>1959</v>
      </c>
      <c r="H5030" s="338">
        <v>42614</v>
      </c>
      <c r="I5030" s="337" t="s">
        <v>19695</v>
      </c>
      <c r="J5030" s="337" t="s">
        <v>36</v>
      </c>
      <c r="K5030" s="337" t="s">
        <v>19695</v>
      </c>
      <c r="L5030" s="337" t="s">
        <v>19695</v>
      </c>
      <c r="M5030" s="337" t="s">
        <v>19695</v>
      </c>
      <c r="N5030" s="337" t="s">
        <v>19695</v>
      </c>
      <c r="O5030" s="337" t="s">
        <v>19695</v>
      </c>
      <c r="P5030" s="337" t="s">
        <v>19695</v>
      </c>
      <c r="Q5030" s="337" t="s">
        <v>19695</v>
      </c>
      <c r="R5030" s="337" t="s">
        <v>52</v>
      </c>
      <c r="S5030" s="337" t="s">
        <v>85</v>
      </c>
      <c r="T5030" s="337" t="s">
        <v>2043</v>
      </c>
      <c r="U5030" s="337" t="s">
        <v>3184</v>
      </c>
      <c r="V5030" s="337">
        <v>10</v>
      </c>
      <c r="W5030" s="337" t="s">
        <v>19695</v>
      </c>
      <c r="X5030" s="337" t="s">
        <v>19695</v>
      </c>
      <c r="Y5030" s="337" t="s">
        <v>19695</v>
      </c>
      <c r="Z5030" s="337" t="s">
        <v>1728</v>
      </c>
      <c r="AA5030" s="337" t="s">
        <v>717</v>
      </c>
      <c r="AB5030" s="337" t="s">
        <v>718</v>
      </c>
      <c r="AC5030" s="337" t="s">
        <v>13530</v>
      </c>
    </row>
    <row r="5031" spans="1:29" ht="15.8" x14ac:dyDescent="0.25">
      <c r="A5031" s="337" t="s">
        <v>1723</v>
      </c>
      <c r="B5031" s="337" t="s">
        <v>3185</v>
      </c>
      <c r="C5031" s="337" t="s">
        <v>1725</v>
      </c>
      <c r="D5031" s="337" t="s">
        <v>13527</v>
      </c>
      <c r="E5031" s="337" t="s">
        <v>1958</v>
      </c>
      <c r="F5031" s="338">
        <v>42564</v>
      </c>
      <c r="G5031" s="337" t="s">
        <v>1959</v>
      </c>
      <c r="H5031" s="338">
        <v>42614</v>
      </c>
      <c r="I5031" s="337" t="s">
        <v>19695</v>
      </c>
      <c r="J5031" s="337" t="s">
        <v>16</v>
      </c>
      <c r="K5031" s="337" t="s">
        <v>19695</v>
      </c>
      <c r="L5031" s="337" t="s">
        <v>19695</v>
      </c>
      <c r="M5031" s="337" t="s">
        <v>19695</v>
      </c>
      <c r="N5031" s="337" t="s">
        <v>19695</v>
      </c>
      <c r="O5031" s="337" t="s">
        <v>19695</v>
      </c>
      <c r="P5031" s="337" t="s">
        <v>19695</v>
      </c>
      <c r="Q5031" s="337" t="s">
        <v>19695</v>
      </c>
      <c r="R5031" s="337" t="s">
        <v>52</v>
      </c>
      <c r="S5031" s="337" t="s">
        <v>69</v>
      </c>
      <c r="T5031" s="337" t="s">
        <v>3186</v>
      </c>
      <c r="U5031" s="337" t="s">
        <v>1682</v>
      </c>
      <c r="V5031" s="337">
        <v>10</v>
      </c>
      <c r="W5031" s="337" t="s">
        <v>19695</v>
      </c>
      <c r="X5031" s="337" t="s">
        <v>19695</v>
      </c>
      <c r="Y5031" s="337" t="s">
        <v>19695</v>
      </c>
      <c r="Z5031" s="337" t="s">
        <v>1728</v>
      </c>
      <c r="AA5031" s="337" t="s">
        <v>735</v>
      </c>
      <c r="AB5031" s="337" t="s">
        <v>718</v>
      </c>
      <c r="AC5031" s="337" t="s">
        <v>13530</v>
      </c>
    </row>
    <row r="5032" spans="1:29" ht="15.8" x14ac:dyDescent="0.25">
      <c r="A5032" s="337" t="s">
        <v>1723</v>
      </c>
      <c r="B5032" s="337" t="s">
        <v>2229</v>
      </c>
      <c r="C5032" s="337" t="s">
        <v>1821</v>
      </c>
      <c r="D5032" s="337" t="s">
        <v>449</v>
      </c>
      <c r="E5032" s="337" t="s">
        <v>1958</v>
      </c>
      <c r="F5032" s="338">
        <v>42564</v>
      </c>
      <c r="G5032" s="337" t="s">
        <v>1959</v>
      </c>
      <c r="H5032" s="338">
        <v>42614</v>
      </c>
      <c r="I5032" s="337" t="s">
        <v>19695</v>
      </c>
      <c r="J5032" s="337" t="s">
        <v>16</v>
      </c>
      <c r="K5032" s="337" t="s">
        <v>19695</v>
      </c>
      <c r="L5032" s="337" t="s">
        <v>19695</v>
      </c>
      <c r="M5032" s="337" t="s">
        <v>19695</v>
      </c>
      <c r="N5032" s="337" t="s">
        <v>19695</v>
      </c>
      <c r="O5032" s="337" t="s">
        <v>19695</v>
      </c>
      <c r="P5032" s="337" t="s">
        <v>19695</v>
      </c>
      <c r="Q5032" s="337" t="s">
        <v>19695</v>
      </c>
      <c r="R5032" s="337" t="s">
        <v>66</v>
      </c>
      <c r="S5032" s="337" t="s">
        <v>962</v>
      </c>
      <c r="T5032" s="337" t="s">
        <v>1137</v>
      </c>
      <c r="U5032" s="337" t="s">
        <v>2230</v>
      </c>
      <c r="V5032" s="337">
        <v>12</v>
      </c>
      <c r="W5032" s="337" t="s">
        <v>19695</v>
      </c>
      <c r="X5032" s="337" t="s">
        <v>19695</v>
      </c>
      <c r="Y5032" s="337" t="s">
        <v>19695</v>
      </c>
      <c r="Z5032" s="337" t="s">
        <v>1728</v>
      </c>
      <c r="AA5032" s="337" t="s">
        <v>766</v>
      </c>
      <c r="AB5032" s="337" t="s">
        <v>718</v>
      </c>
      <c r="AC5032" s="337" t="s">
        <v>13530</v>
      </c>
    </row>
    <row r="5033" spans="1:29" ht="15.8" x14ac:dyDescent="0.25">
      <c r="A5033" s="337" t="s">
        <v>1723</v>
      </c>
      <c r="B5033" s="337" t="s">
        <v>2712</v>
      </c>
      <c r="C5033" s="337" t="s">
        <v>1821</v>
      </c>
      <c r="D5033" s="337" t="s">
        <v>449</v>
      </c>
      <c r="E5033" s="337" t="s">
        <v>1958</v>
      </c>
      <c r="F5033" s="338">
        <v>42564</v>
      </c>
      <c r="G5033" s="337" t="s">
        <v>1959</v>
      </c>
      <c r="H5033" s="338">
        <v>42614</v>
      </c>
      <c r="I5033" s="337" t="s">
        <v>19695</v>
      </c>
      <c r="J5033" s="337" t="s">
        <v>36</v>
      </c>
      <c r="K5033" s="337" t="s">
        <v>19695</v>
      </c>
      <c r="L5033" s="337" t="s">
        <v>19695</v>
      </c>
      <c r="M5033" s="337" t="s">
        <v>19695</v>
      </c>
      <c r="N5033" s="337" t="s">
        <v>19695</v>
      </c>
      <c r="O5033" s="337" t="s">
        <v>19695</v>
      </c>
      <c r="P5033" s="337" t="s">
        <v>19695</v>
      </c>
      <c r="Q5033" s="337" t="s">
        <v>19695</v>
      </c>
      <c r="R5033" s="337" t="s">
        <v>52</v>
      </c>
      <c r="S5033" s="337" t="s">
        <v>69</v>
      </c>
      <c r="T5033" s="337" t="s">
        <v>2713</v>
      </c>
      <c r="U5033" s="337" t="s">
        <v>2714</v>
      </c>
      <c r="V5033" s="337">
        <v>12</v>
      </c>
      <c r="W5033" s="337" t="s">
        <v>19695</v>
      </c>
      <c r="X5033" s="337" t="s">
        <v>19695</v>
      </c>
      <c r="Y5033" s="337" t="s">
        <v>19695</v>
      </c>
      <c r="Z5033" s="337" t="s">
        <v>1728</v>
      </c>
      <c r="AA5033" s="337" t="s">
        <v>735</v>
      </c>
      <c r="AB5033" s="337" t="s">
        <v>718</v>
      </c>
      <c r="AC5033" s="337" t="s">
        <v>13530</v>
      </c>
    </row>
    <row r="5034" spans="1:29" ht="15.8" x14ac:dyDescent="0.25">
      <c r="A5034" s="337" t="s">
        <v>1723</v>
      </c>
      <c r="B5034" s="337" t="s">
        <v>4130</v>
      </c>
      <c r="C5034" s="337" t="s">
        <v>1821</v>
      </c>
      <c r="D5034" s="337" t="s">
        <v>449</v>
      </c>
      <c r="E5034" s="337" t="s">
        <v>1958</v>
      </c>
      <c r="F5034" s="338">
        <v>42564</v>
      </c>
      <c r="G5034" s="337" t="s">
        <v>1959</v>
      </c>
      <c r="H5034" s="338">
        <v>42614</v>
      </c>
      <c r="I5034" s="337" t="s">
        <v>19695</v>
      </c>
      <c r="J5034" s="337" t="s">
        <v>36</v>
      </c>
      <c r="K5034" s="337" t="s">
        <v>19695</v>
      </c>
      <c r="L5034" s="337" t="s">
        <v>19695</v>
      </c>
      <c r="M5034" s="337" t="s">
        <v>19695</v>
      </c>
      <c r="N5034" s="337" t="s">
        <v>19695</v>
      </c>
      <c r="O5034" s="337" t="s">
        <v>19695</v>
      </c>
      <c r="P5034" s="337" t="s">
        <v>19695</v>
      </c>
      <c r="Q5034" s="337" t="s">
        <v>19695</v>
      </c>
      <c r="R5034" s="337" t="s">
        <v>52</v>
      </c>
      <c r="S5034" s="337" t="s">
        <v>857</v>
      </c>
      <c r="T5034" s="337" t="s">
        <v>857</v>
      </c>
      <c r="U5034" s="337" t="s">
        <v>4131</v>
      </c>
      <c r="V5034" s="337">
        <v>10</v>
      </c>
      <c r="W5034" s="337" t="s">
        <v>19695</v>
      </c>
      <c r="X5034" s="337" t="s">
        <v>19695</v>
      </c>
      <c r="Y5034" s="337" t="s">
        <v>19695</v>
      </c>
      <c r="Z5034" s="337" t="s">
        <v>1728</v>
      </c>
      <c r="AA5034" s="337" t="s">
        <v>735</v>
      </c>
      <c r="AB5034" s="337" t="s">
        <v>718</v>
      </c>
      <c r="AC5034" s="337" t="s">
        <v>13675</v>
      </c>
    </row>
    <row r="5035" spans="1:29" ht="15.8" x14ac:dyDescent="0.25">
      <c r="A5035" s="337" t="s">
        <v>1723</v>
      </c>
      <c r="B5035" s="337" t="s">
        <v>5424</v>
      </c>
      <c r="C5035" s="337" t="s">
        <v>1821</v>
      </c>
      <c r="D5035" s="337" t="s">
        <v>449</v>
      </c>
      <c r="E5035" s="337" t="s">
        <v>1958</v>
      </c>
      <c r="F5035" s="338">
        <v>42564</v>
      </c>
      <c r="G5035" s="337" t="s">
        <v>1959</v>
      </c>
      <c r="H5035" s="338">
        <v>42614</v>
      </c>
      <c r="I5035" s="337" t="s">
        <v>19695</v>
      </c>
      <c r="J5035" s="337" t="s">
        <v>36</v>
      </c>
      <c r="K5035" s="337" t="s">
        <v>19695</v>
      </c>
      <c r="L5035" s="337" t="s">
        <v>19695</v>
      </c>
      <c r="M5035" s="337" t="s">
        <v>19695</v>
      </c>
      <c r="N5035" s="337" t="s">
        <v>19695</v>
      </c>
      <c r="O5035" s="337" t="s">
        <v>19695</v>
      </c>
      <c r="P5035" s="337" t="s">
        <v>19695</v>
      </c>
      <c r="Q5035" s="337" t="s">
        <v>19695</v>
      </c>
      <c r="R5035" s="337" t="s">
        <v>15</v>
      </c>
      <c r="S5035" s="337" t="s">
        <v>1086</v>
      </c>
      <c r="T5035" s="337" t="s">
        <v>1086</v>
      </c>
      <c r="U5035" s="337" t="s">
        <v>1099</v>
      </c>
      <c r="V5035" s="337">
        <v>8</v>
      </c>
      <c r="W5035" s="337" t="s">
        <v>19695</v>
      </c>
      <c r="X5035" s="337" t="s">
        <v>19695</v>
      </c>
      <c r="Y5035" s="337" t="s">
        <v>19695</v>
      </c>
      <c r="Z5035" s="337" t="s">
        <v>1728</v>
      </c>
      <c r="AA5035" s="337" t="s">
        <v>717</v>
      </c>
      <c r="AB5035" s="337" t="s">
        <v>718</v>
      </c>
      <c r="AC5035" s="337" t="s">
        <v>13540</v>
      </c>
    </row>
    <row r="5036" spans="1:29" ht="15.8" x14ac:dyDescent="0.25">
      <c r="A5036" s="337" t="s">
        <v>1723</v>
      </c>
      <c r="B5036" s="337" t="s">
        <v>4803</v>
      </c>
      <c r="C5036" s="337" t="s">
        <v>1821</v>
      </c>
      <c r="D5036" s="337" t="s">
        <v>449</v>
      </c>
      <c r="E5036" s="337" t="s">
        <v>345</v>
      </c>
      <c r="F5036" s="338">
        <v>42370</v>
      </c>
      <c r="G5036" s="337" t="s">
        <v>1959</v>
      </c>
      <c r="H5036" s="338">
        <v>42614</v>
      </c>
      <c r="I5036" s="337" t="s">
        <v>19695</v>
      </c>
      <c r="J5036" s="337" t="s">
        <v>36</v>
      </c>
      <c r="K5036" s="337" t="s">
        <v>19695</v>
      </c>
      <c r="L5036" s="337" t="s">
        <v>19695</v>
      </c>
      <c r="M5036" s="337" t="s">
        <v>19695</v>
      </c>
      <c r="N5036" s="337" t="s">
        <v>19695</v>
      </c>
      <c r="O5036" s="337" t="s">
        <v>19695</v>
      </c>
      <c r="P5036" s="337" t="s">
        <v>19695</v>
      </c>
      <c r="Q5036" s="337" t="s">
        <v>19695</v>
      </c>
      <c r="R5036" s="337" t="s">
        <v>3268</v>
      </c>
      <c r="S5036" s="337" t="s">
        <v>4800</v>
      </c>
      <c r="T5036" s="337" t="s">
        <v>4801</v>
      </c>
      <c r="U5036" s="337" t="s">
        <v>4804</v>
      </c>
      <c r="V5036" s="337">
        <v>12</v>
      </c>
      <c r="W5036" s="337" t="s">
        <v>19695</v>
      </c>
      <c r="X5036" s="337" t="s">
        <v>19695</v>
      </c>
      <c r="Y5036" s="337" t="s">
        <v>19695</v>
      </c>
      <c r="Z5036" s="337" t="s">
        <v>1728</v>
      </c>
      <c r="AA5036" s="337" t="s">
        <v>735</v>
      </c>
      <c r="AB5036" s="337" t="s">
        <v>718</v>
      </c>
      <c r="AC5036" s="337" t="s">
        <v>13787</v>
      </c>
    </row>
    <row r="5037" spans="1:29" ht="15.8" x14ac:dyDescent="0.25">
      <c r="A5037" s="337" t="s">
        <v>1723</v>
      </c>
      <c r="B5037" s="337" t="s">
        <v>1957</v>
      </c>
      <c r="C5037" s="337" t="s">
        <v>1788</v>
      </c>
      <c r="D5037" s="337" t="s">
        <v>1873</v>
      </c>
      <c r="E5037" s="337" t="s">
        <v>1958</v>
      </c>
      <c r="F5037" s="338">
        <v>42564</v>
      </c>
      <c r="G5037" s="337" t="s">
        <v>1959</v>
      </c>
      <c r="H5037" s="338">
        <v>42614</v>
      </c>
      <c r="I5037" s="337" t="s">
        <v>19695</v>
      </c>
      <c r="J5037" s="337" t="s">
        <v>36</v>
      </c>
      <c r="K5037" s="337" t="s">
        <v>19695</v>
      </c>
      <c r="L5037" s="337" t="s">
        <v>19695</v>
      </c>
      <c r="M5037" s="337" t="s">
        <v>19695</v>
      </c>
      <c r="N5037" s="337" t="s">
        <v>19695</v>
      </c>
      <c r="O5037" s="337" t="s">
        <v>19695</v>
      </c>
      <c r="P5037" s="337" t="s">
        <v>19695</v>
      </c>
      <c r="Q5037" s="337" t="s">
        <v>19695</v>
      </c>
      <c r="R5037" s="337" t="s">
        <v>45</v>
      </c>
      <c r="S5037" s="337" t="s">
        <v>80</v>
      </c>
      <c r="T5037" s="337" t="s">
        <v>1960</v>
      </c>
      <c r="U5037" s="337" t="s">
        <v>449</v>
      </c>
      <c r="V5037" s="337">
        <v>6</v>
      </c>
      <c r="W5037" s="337" t="s">
        <v>19695</v>
      </c>
      <c r="X5037" s="337" t="s">
        <v>19695</v>
      </c>
      <c r="Y5037" s="337" t="s">
        <v>19695</v>
      </c>
      <c r="Z5037" s="337" t="s">
        <v>1728</v>
      </c>
      <c r="AA5037" s="337" t="s">
        <v>735</v>
      </c>
      <c r="AB5037" s="337" t="s">
        <v>718</v>
      </c>
      <c r="AC5037" s="337" t="s">
        <v>13835</v>
      </c>
    </row>
    <row r="5038" spans="1:29" ht="15.8" x14ac:dyDescent="0.25">
      <c r="A5038" s="337" t="s">
        <v>1723</v>
      </c>
      <c r="B5038" s="337" t="s">
        <v>4213</v>
      </c>
      <c r="C5038" s="337" t="s">
        <v>1725</v>
      </c>
      <c r="D5038" s="337" t="s">
        <v>1726</v>
      </c>
      <c r="E5038" s="337" t="s">
        <v>1958</v>
      </c>
      <c r="F5038" s="338">
        <v>42564</v>
      </c>
      <c r="G5038" s="337" t="s">
        <v>1959</v>
      </c>
      <c r="H5038" s="338">
        <v>42614</v>
      </c>
      <c r="I5038" s="337" t="s">
        <v>19695</v>
      </c>
      <c r="J5038" s="337" t="s">
        <v>36</v>
      </c>
      <c r="K5038" s="337" t="s">
        <v>19695</v>
      </c>
      <c r="L5038" s="337" t="s">
        <v>19695</v>
      </c>
      <c r="M5038" s="337" t="s">
        <v>19695</v>
      </c>
      <c r="N5038" s="337" t="s">
        <v>19695</v>
      </c>
      <c r="O5038" s="337" t="s">
        <v>19695</v>
      </c>
      <c r="P5038" s="337" t="s">
        <v>19695</v>
      </c>
      <c r="Q5038" s="337" t="s">
        <v>19695</v>
      </c>
      <c r="R5038" s="337" t="s">
        <v>52</v>
      </c>
      <c r="S5038" s="337" t="s">
        <v>857</v>
      </c>
      <c r="T5038" s="337" t="s">
        <v>4214</v>
      </c>
      <c r="U5038" s="337" t="s">
        <v>449</v>
      </c>
      <c r="V5038" s="337">
        <v>12</v>
      </c>
      <c r="W5038" s="337" t="s">
        <v>19695</v>
      </c>
      <c r="X5038" s="337" t="s">
        <v>19695</v>
      </c>
      <c r="Y5038" s="337" t="s">
        <v>19695</v>
      </c>
      <c r="Z5038" s="337" t="s">
        <v>1728</v>
      </c>
      <c r="AA5038" s="337" t="s">
        <v>735</v>
      </c>
      <c r="AB5038" s="337" t="s">
        <v>718</v>
      </c>
      <c r="AC5038" s="337" t="s">
        <v>13835</v>
      </c>
    </row>
    <row r="5039" spans="1:29" ht="15.8" x14ac:dyDescent="0.25">
      <c r="A5039" s="337" t="s">
        <v>1723</v>
      </c>
      <c r="B5039" s="337" t="s">
        <v>3004</v>
      </c>
      <c r="C5039" s="337" t="s">
        <v>1725</v>
      </c>
      <c r="D5039" s="337" t="s">
        <v>1726</v>
      </c>
      <c r="E5039" s="337" t="s">
        <v>1958</v>
      </c>
      <c r="F5039" s="338">
        <v>42564</v>
      </c>
      <c r="G5039" s="337" t="s">
        <v>1959</v>
      </c>
      <c r="H5039" s="338">
        <v>42614</v>
      </c>
      <c r="I5039" s="337" t="s">
        <v>19695</v>
      </c>
      <c r="J5039" s="337" t="s">
        <v>36</v>
      </c>
      <c r="K5039" s="337" t="s">
        <v>19695</v>
      </c>
      <c r="L5039" s="337" t="s">
        <v>19695</v>
      </c>
      <c r="M5039" s="337" t="s">
        <v>19695</v>
      </c>
      <c r="N5039" s="337" t="s">
        <v>19695</v>
      </c>
      <c r="O5039" s="337" t="s">
        <v>19695</v>
      </c>
      <c r="P5039" s="337" t="s">
        <v>19695</v>
      </c>
      <c r="Q5039" s="337" t="s">
        <v>19695</v>
      </c>
      <c r="R5039" s="337" t="s">
        <v>15</v>
      </c>
      <c r="S5039" s="337" t="s">
        <v>1762</v>
      </c>
      <c r="T5039" s="337" t="s">
        <v>449</v>
      </c>
      <c r="U5039" s="337" t="s">
        <v>449</v>
      </c>
      <c r="V5039" s="337">
        <v>6</v>
      </c>
      <c r="W5039" s="337" t="s">
        <v>19695</v>
      </c>
      <c r="X5039" s="337" t="s">
        <v>19695</v>
      </c>
      <c r="Y5039" s="337" t="s">
        <v>19695</v>
      </c>
      <c r="Z5039" s="337" t="s">
        <v>1745</v>
      </c>
      <c r="AA5039" s="337" t="s">
        <v>761</v>
      </c>
      <c r="AB5039" s="337" t="s">
        <v>762</v>
      </c>
      <c r="AC5039" s="337" t="s">
        <v>13530</v>
      </c>
    </row>
    <row r="5040" spans="1:29" ht="15.8" x14ac:dyDescent="0.25">
      <c r="A5040" s="337" t="s">
        <v>1723</v>
      </c>
      <c r="B5040" s="337" t="s">
        <v>3025</v>
      </c>
      <c r="C5040" s="337" t="s">
        <v>1725</v>
      </c>
      <c r="D5040" s="337" t="s">
        <v>13527</v>
      </c>
      <c r="E5040" s="337" t="s">
        <v>1958</v>
      </c>
      <c r="F5040" s="338">
        <v>42564</v>
      </c>
      <c r="G5040" s="337" t="s">
        <v>1959</v>
      </c>
      <c r="H5040" s="338">
        <v>42614</v>
      </c>
      <c r="I5040" s="337" t="s">
        <v>19695</v>
      </c>
      <c r="J5040" s="337" t="s">
        <v>36</v>
      </c>
      <c r="K5040" s="337" t="s">
        <v>19695</v>
      </c>
      <c r="L5040" s="337" t="s">
        <v>19695</v>
      </c>
      <c r="M5040" s="337" t="s">
        <v>19695</v>
      </c>
      <c r="N5040" s="337" t="s">
        <v>19695</v>
      </c>
      <c r="O5040" s="337" t="s">
        <v>19695</v>
      </c>
      <c r="P5040" s="337" t="s">
        <v>19695</v>
      </c>
      <c r="Q5040" s="337" t="s">
        <v>19695</v>
      </c>
      <c r="R5040" s="337" t="s">
        <v>920</v>
      </c>
      <c r="S5040" s="337" t="s">
        <v>1620</v>
      </c>
      <c r="T5040" s="337" t="s">
        <v>3026</v>
      </c>
      <c r="U5040" s="337" t="s">
        <v>449</v>
      </c>
      <c r="V5040" s="337">
        <v>6</v>
      </c>
      <c r="W5040" s="337" t="s">
        <v>19695</v>
      </c>
      <c r="X5040" s="337" t="s">
        <v>19695</v>
      </c>
      <c r="Y5040" s="337" t="s">
        <v>19695</v>
      </c>
      <c r="Z5040" s="337" t="s">
        <v>1745</v>
      </c>
      <c r="AA5040" s="337" t="s">
        <v>761</v>
      </c>
      <c r="AB5040" s="337" t="s">
        <v>762</v>
      </c>
      <c r="AC5040" s="337" t="s">
        <v>13530</v>
      </c>
    </row>
    <row r="5041" spans="1:29" ht="15.8" x14ac:dyDescent="0.25">
      <c r="A5041" s="337" t="s">
        <v>1723</v>
      </c>
      <c r="B5041" s="337" t="s">
        <v>3022</v>
      </c>
      <c r="C5041" s="337" t="s">
        <v>1821</v>
      </c>
      <c r="D5041" s="337" t="s">
        <v>449</v>
      </c>
      <c r="E5041" s="337" t="s">
        <v>1958</v>
      </c>
      <c r="F5041" s="338">
        <v>42564</v>
      </c>
      <c r="G5041" s="337" t="s">
        <v>1959</v>
      </c>
      <c r="H5041" s="338">
        <v>42614</v>
      </c>
      <c r="I5041" s="337" t="s">
        <v>19695</v>
      </c>
      <c r="J5041" s="337" t="s">
        <v>36</v>
      </c>
      <c r="K5041" s="337" t="s">
        <v>19695</v>
      </c>
      <c r="L5041" s="337" t="s">
        <v>19695</v>
      </c>
      <c r="M5041" s="337" t="s">
        <v>19695</v>
      </c>
      <c r="N5041" s="337" t="s">
        <v>19695</v>
      </c>
      <c r="O5041" s="337" t="s">
        <v>19695</v>
      </c>
      <c r="P5041" s="337" t="s">
        <v>19695</v>
      </c>
      <c r="Q5041" s="337" t="s">
        <v>19695</v>
      </c>
      <c r="R5041" s="337" t="s">
        <v>81</v>
      </c>
      <c r="S5041" s="337" t="s">
        <v>3006</v>
      </c>
      <c r="T5041" s="337" t="s">
        <v>3023</v>
      </c>
      <c r="U5041" s="337" t="s">
        <v>3024</v>
      </c>
      <c r="V5041" s="337">
        <v>9</v>
      </c>
      <c r="W5041" s="337" t="s">
        <v>19695</v>
      </c>
      <c r="X5041" s="337" t="s">
        <v>19695</v>
      </c>
      <c r="Y5041" s="337" t="s">
        <v>19695</v>
      </c>
      <c r="Z5041" s="337" t="s">
        <v>1745</v>
      </c>
      <c r="AA5041" s="337" t="s">
        <v>761</v>
      </c>
      <c r="AB5041" s="337" t="s">
        <v>762</v>
      </c>
      <c r="AC5041" s="337" t="s">
        <v>13530</v>
      </c>
    </row>
    <row r="5042" spans="1:29" ht="15.8" x14ac:dyDescent="0.25">
      <c r="A5042" s="337" t="s">
        <v>1723</v>
      </c>
      <c r="B5042" s="337" t="s">
        <v>3280</v>
      </c>
      <c r="C5042" s="337" t="s">
        <v>1821</v>
      </c>
      <c r="D5042" s="337" t="s">
        <v>449</v>
      </c>
      <c r="E5042" s="337" t="s">
        <v>1880</v>
      </c>
      <c r="F5042" s="338">
        <v>42319</v>
      </c>
      <c r="G5042" s="337" t="s">
        <v>1959</v>
      </c>
      <c r="H5042" s="338">
        <v>42614</v>
      </c>
      <c r="I5042" s="337" t="s">
        <v>19695</v>
      </c>
      <c r="J5042" s="337" t="s">
        <v>16</v>
      </c>
      <c r="K5042" s="337" t="s">
        <v>19695</v>
      </c>
      <c r="L5042" s="337" t="s">
        <v>19695</v>
      </c>
      <c r="M5042" s="337" t="s">
        <v>19695</v>
      </c>
      <c r="N5042" s="337" t="s">
        <v>19695</v>
      </c>
      <c r="O5042" s="337" t="s">
        <v>19695</v>
      </c>
      <c r="P5042" s="337" t="s">
        <v>19695</v>
      </c>
      <c r="Q5042" s="337" t="s">
        <v>19695</v>
      </c>
      <c r="R5042" s="337" t="s">
        <v>134</v>
      </c>
      <c r="S5042" s="337" t="s">
        <v>451</v>
      </c>
      <c r="T5042" s="337" t="s">
        <v>797</v>
      </c>
      <c r="U5042" s="337" t="s">
        <v>3281</v>
      </c>
      <c r="V5042" s="337">
        <v>6</v>
      </c>
      <c r="W5042" s="337" t="s">
        <v>19695</v>
      </c>
      <c r="X5042" s="337" t="s">
        <v>19695</v>
      </c>
      <c r="Y5042" s="337" t="s">
        <v>19695</v>
      </c>
      <c r="Z5042" s="337" t="s">
        <v>1745</v>
      </c>
      <c r="AA5042" s="337" t="s">
        <v>761</v>
      </c>
      <c r="AB5042" s="337" t="s">
        <v>762</v>
      </c>
      <c r="AC5042" s="337" t="s">
        <v>13530</v>
      </c>
    </row>
    <row r="5043" spans="1:29" ht="15.8" x14ac:dyDescent="0.25">
      <c r="A5043" s="337" t="s">
        <v>1723</v>
      </c>
      <c r="B5043" s="337" t="s">
        <v>3789</v>
      </c>
      <c r="C5043" s="337" t="s">
        <v>1821</v>
      </c>
      <c r="D5043" s="337" t="s">
        <v>449</v>
      </c>
      <c r="E5043" s="337" t="s">
        <v>1958</v>
      </c>
      <c r="F5043" s="338">
        <v>42564</v>
      </c>
      <c r="G5043" s="337" t="s">
        <v>1959</v>
      </c>
      <c r="H5043" s="338">
        <v>42614</v>
      </c>
      <c r="I5043" s="337" t="s">
        <v>19695</v>
      </c>
      <c r="J5043" s="337" t="s">
        <v>36</v>
      </c>
      <c r="K5043" s="337" t="s">
        <v>19695</v>
      </c>
      <c r="L5043" s="337" t="s">
        <v>19695</v>
      </c>
      <c r="M5043" s="337" t="s">
        <v>19695</v>
      </c>
      <c r="N5043" s="337" t="s">
        <v>19695</v>
      </c>
      <c r="O5043" s="337" t="s">
        <v>19695</v>
      </c>
      <c r="P5043" s="337" t="s">
        <v>19695</v>
      </c>
      <c r="Q5043" s="337" t="s">
        <v>19695</v>
      </c>
      <c r="R5043" s="337" t="s">
        <v>45</v>
      </c>
      <c r="S5043" s="337" t="s">
        <v>80</v>
      </c>
      <c r="T5043" s="337" t="s">
        <v>449</v>
      </c>
      <c r="U5043" s="337" t="s">
        <v>3790</v>
      </c>
      <c r="V5043" s="337">
        <v>3.3</v>
      </c>
      <c r="W5043" s="337" t="s">
        <v>19695</v>
      </c>
      <c r="X5043" s="337" t="s">
        <v>19695</v>
      </c>
      <c r="Y5043" s="337" t="s">
        <v>19695</v>
      </c>
      <c r="Z5043" s="337" t="s">
        <v>1745</v>
      </c>
      <c r="AA5043" s="337" t="s">
        <v>1047</v>
      </c>
      <c r="AB5043" s="337" t="s">
        <v>854</v>
      </c>
      <c r="AC5043" s="337" t="s">
        <v>13530</v>
      </c>
    </row>
    <row r="5044" spans="1:29" ht="15.8" x14ac:dyDescent="0.25">
      <c r="A5044" s="337" t="s">
        <v>1723</v>
      </c>
      <c r="B5044" s="337" t="s">
        <v>3869</v>
      </c>
      <c r="C5044" s="337" t="s">
        <v>1821</v>
      </c>
      <c r="D5044" s="337" t="s">
        <v>449</v>
      </c>
      <c r="E5044" s="337" t="s">
        <v>1958</v>
      </c>
      <c r="F5044" s="338">
        <v>42564</v>
      </c>
      <c r="G5044" s="337" t="s">
        <v>1959</v>
      </c>
      <c r="H5044" s="338">
        <v>42614</v>
      </c>
      <c r="I5044" s="337" t="s">
        <v>19695</v>
      </c>
      <c r="J5044" s="337" t="s">
        <v>36</v>
      </c>
      <c r="K5044" s="337" t="s">
        <v>19695</v>
      </c>
      <c r="L5044" s="337" t="s">
        <v>19695</v>
      </c>
      <c r="M5044" s="337" t="s">
        <v>19695</v>
      </c>
      <c r="N5044" s="337" t="s">
        <v>19695</v>
      </c>
      <c r="O5044" s="337" t="s">
        <v>19695</v>
      </c>
      <c r="P5044" s="337" t="s">
        <v>19695</v>
      </c>
      <c r="Q5044" s="337" t="s">
        <v>19695</v>
      </c>
      <c r="R5044" s="337" t="s">
        <v>18</v>
      </c>
      <c r="S5044" s="337" t="s">
        <v>107</v>
      </c>
      <c r="T5044" s="337" t="s">
        <v>2921</v>
      </c>
      <c r="U5044" s="337" t="s">
        <v>2084</v>
      </c>
      <c r="V5044" s="337">
        <v>8</v>
      </c>
      <c r="W5044" s="337" t="s">
        <v>19695</v>
      </c>
      <c r="X5044" s="337" t="s">
        <v>19695</v>
      </c>
      <c r="Y5044" s="337" t="s">
        <v>19695</v>
      </c>
      <c r="Z5044" s="337" t="s">
        <v>1753</v>
      </c>
      <c r="AA5044" s="337" t="s">
        <v>717</v>
      </c>
      <c r="AB5044" s="337" t="s">
        <v>718</v>
      </c>
      <c r="AC5044" s="337" t="s">
        <v>13530</v>
      </c>
    </row>
    <row r="5045" spans="1:29" ht="15.8" x14ac:dyDescent="0.25">
      <c r="A5045" s="337" t="s">
        <v>1723</v>
      </c>
      <c r="B5045" s="337" t="s">
        <v>4052</v>
      </c>
      <c r="C5045" s="337" t="s">
        <v>1821</v>
      </c>
      <c r="D5045" s="337" t="s">
        <v>449</v>
      </c>
      <c r="E5045" s="337" t="s">
        <v>1958</v>
      </c>
      <c r="F5045" s="338">
        <v>42564</v>
      </c>
      <c r="G5045" s="337" t="s">
        <v>1959</v>
      </c>
      <c r="H5045" s="338">
        <v>42614</v>
      </c>
      <c r="I5045" s="337" t="s">
        <v>19695</v>
      </c>
      <c r="J5045" s="337" t="s">
        <v>36</v>
      </c>
      <c r="K5045" s="337" t="s">
        <v>19695</v>
      </c>
      <c r="L5045" s="337" t="s">
        <v>19695</v>
      </c>
      <c r="M5045" s="337" t="s">
        <v>19695</v>
      </c>
      <c r="N5045" s="337" t="s">
        <v>19695</v>
      </c>
      <c r="O5045" s="337" t="s">
        <v>19695</v>
      </c>
      <c r="P5045" s="337" t="s">
        <v>19695</v>
      </c>
      <c r="Q5045" s="337" t="s">
        <v>19695</v>
      </c>
      <c r="R5045" s="337" t="s">
        <v>1225</v>
      </c>
      <c r="S5045" s="337" t="s">
        <v>100</v>
      </c>
      <c r="T5045" s="337" t="s">
        <v>116</v>
      </c>
      <c r="U5045" s="337" t="s">
        <v>4053</v>
      </c>
      <c r="V5045" s="337">
        <v>10</v>
      </c>
      <c r="W5045" s="337" t="s">
        <v>19695</v>
      </c>
      <c r="X5045" s="337" t="s">
        <v>19695</v>
      </c>
      <c r="Y5045" s="337" t="s">
        <v>19695</v>
      </c>
      <c r="Z5045" s="337" t="s">
        <v>1753</v>
      </c>
      <c r="AA5045" s="337" t="s">
        <v>735</v>
      </c>
      <c r="AB5045" s="337" t="s">
        <v>718</v>
      </c>
      <c r="AC5045" s="337" t="s">
        <v>13530</v>
      </c>
    </row>
    <row r="5046" spans="1:29" ht="15.8" x14ac:dyDescent="0.25">
      <c r="A5046" s="337" t="s">
        <v>1723</v>
      </c>
      <c r="B5046" s="337" t="s">
        <v>3497</v>
      </c>
      <c r="C5046" s="337" t="s">
        <v>1821</v>
      </c>
      <c r="D5046" s="337" t="s">
        <v>449</v>
      </c>
      <c r="E5046" s="337" t="s">
        <v>1958</v>
      </c>
      <c r="F5046" s="338">
        <v>42564</v>
      </c>
      <c r="G5046" s="337" t="s">
        <v>1959</v>
      </c>
      <c r="H5046" s="338">
        <v>42614</v>
      </c>
      <c r="I5046" s="337" t="s">
        <v>19695</v>
      </c>
      <c r="J5046" s="337" t="s">
        <v>36</v>
      </c>
      <c r="K5046" s="337" t="s">
        <v>19695</v>
      </c>
      <c r="L5046" s="337" t="s">
        <v>19695</v>
      </c>
      <c r="M5046" s="337" t="s">
        <v>19695</v>
      </c>
      <c r="N5046" s="337" t="s">
        <v>19695</v>
      </c>
      <c r="O5046" s="337" t="s">
        <v>19695</v>
      </c>
      <c r="P5046" s="337" t="s">
        <v>19695</v>
      </c>
      <c r="Q5046" s="337" t="s">
        <v>19695</v>
      </c>
      <c r="R5046" s="337" t="s">
        <v>45</v>
      </c>
      <c r="S5046" s="337" t="s">
        <v>80</v>
      </c>
      <c r="T5046" s="337" t="s">
        <v>3498</v>
      </c>
      <c r="U5046" s="337" t="s">
        <v>449</v>
      </c>
      <c r="V5046" s="337">
        <v>6</v>
      </c>
      <c r="W5046" s="337" t="s">
        <v>19695</v>
      </c>
      <c r="X5046" s="337" t="s">
        <v>19695</v>
      </c>
      <c r="Y5046" s="337" t="s">
        <v>19695</v>
      </c>
      <c r="Z5046" s="337" t="s">
        <v>1753</v>
      </c>
      <c r="AA5046" s="337" t="s">
        <v>717</v>
      </c>
      <c r="AB5046" s="337" t="s">
        <v>718</v>
      </c>
      <c r="AC5046" s="337" t="s">
        <v>13530</v>
      </c>
    </row>
    <row r="5047" spans="1:29" ht="15.8" x14ac:dyDescent="0.25">
      <c r="A5047" s="337" t="s">
        <v>1723</v>
      </c>
      <c r="B5047" s="337" t="s">
        <v>2658</v>
      </c>
      <c r="C5047" s="337" t="s">
        <v>1821</v>
      </c>
      <c r="D5047" s="337" t="s">
        <v>449</v>
      </c>
      <c r="E5047" s="337" t="s">
        <v>1958</v>
      </c>
      <c r="F5047" s="338">
        <v>42564</v>
      </c>
      <c r="G5047" s="337" t="s">
        <v>1959</v>
      </c>
      <c r="H5047" s="338">
        <v>42614</v>
      </c>
      <c r="I5047" s="337" t="s">
        <v>19695</v>
      </c>
      <c r="J5047" s="337" t="s">
        <v>16</v>
      </c>
      <c r="K5047" s="337" t="s">
        <v>19695</v>
      </c>
      <c r="L5047" s="337" t="s">
        <v>19695</v>
      </c>
      <c r="M5047" s="337" t="s">
        <v>19695</v>
      </c>
      <c r="N5047" s="337" t="s">
        <v>19695</v>
      </c>
      <c r="O5047" s="337" t="s">
        <v>19695</v>
      </c>
      <c r="P5047" s="337" t="s">
        <v>19695</v>
      </c>
      <c r="Q5047" s="337" t="s">
        <v>19695</v>
      </c>
      <c r="R5047" s="337" t="s">
        <v>35</v>
      </c>
      <c r="S5047" s="337" t="s">
        <v>77</v>
      </c>
      <c r="T5047" s="337" t="s">
        <v>997</v>
      </c>
      <c r="U5047" s="337" t="s">
        <v>2659</v>
      </c>
      <c r="V5047" s="337">
        <v>8</v>
      </c>
      <c r="W5047" s="337" t="s">
        <v>19695</v>
      </c>
      <c r="X5047" s="337" t="s">
        <v>19695</v>
      </c>
      <c r="Y5047" s="337" t="s">
        <v>19695</v>
      </c>
      <c r="Z5047" s="337" t="s">
        <v>1753</v>
      </c>
      <c r="AA5047" s="337" t="s">
        <v>735</v>
      </c>
      <c r="AB5047" s="337" t="s">
        <v>718</v>
      </c>
      <c r="AC5047" s="337" t="s">
        <v>13530</v>
      </c>
    </row>
    <row r="5048" spans="1:29" ht="15.8" x14ac:dyDescent="0.25">
      <c r="A5048" s="337" t="s">
        <v>1723</v>
      </c>
      <c r="B5048" s="337" t="s">
        <v>2665</v>
      </c>
      <c r="C5048" s="337" t="s">
        <v>1821</v>
      </c>
      <c r="D5048" s="337" t="s">
        <v>449</v>
      </c>
      <c r="E5048" s="337" t="s">
        <v>1958</v>
      </c>
      <c r="F5048" s="338">
        <v>42564</v>
      </c>
      <c r="G5048" s="337" t="s">
        <v>1959</v>
      </c>
      <c r="H5048" s="338">
        <v>42614</v>
      </c>
      <c r="I5048" s="337" t="s">
        <v>19695</v>
      </c>
      <c r="J5048" s="337" t="s">
        <v>36</v>
      </c>
      <c r="K5048" s="337" t="s">
        <v>19695</v>
      </c>
      <c r="L5048" s="337" t="s">
        <v>19695</v>
      </c>
      <c r="M5048" s="337" t="s">
        <v>19695</v>
      </c>
      <c r="N5048" s="337" t="s">
        <v>19695</v>
      </c>
      <c r="O5048" s="337" t="s">
        <v>19695</v>
      </c>
      <c r="P5048" s="337" t="s">
        <v>19695</v>
      </c>
      <c r="Q5048" s="337" t="s">
        <v>19695</v>
      </c>
      <c r="R5048" s="337" t="s">
        <v>1225</v>
      </c>
      <c r="S5048" s="337" t="s">
        <v>100</v>
      </c>
      <c r="T5048" s="337" t="s">
        <v>116</v>
      </c>
      <c r="U5048" s="337" t="s">
        <v>2142</v>
      </c>
      <c r="V5048" s="337">
        <v>8</v>
      </c>
      <c r="W5048" s="337" t="s">
        <v>19695</v>
      </c>
      <c r="X5048" s="337" t="s">
        <v>19695</v>
      </c>
      <c r="Y5048" s="337" t="s">
        <v>19695</v>
      </c>
      <c r="Z5048" s="337" t="s">
        <v>1753</v>
      </c>
      <c r="AA5048" s="337" t="s">
        <v>735</v>
      </c>
      <c r="AB5048" s="337" t="s">
        <v>718</v>
      </c>
      <c r="AC5048" s="337" t="s">
        <v>13530</v>
      </c>
    </row>
    <row r="5049" spans="1:29" ht="15.8" x14ac:dyDescent="0.25">
      <c r="A5049" s="337" t="s">
        <v>1723</v>
      </c>
      <c r="B5049" s="337" t="s">
        <v>2851</v>
      </c>
      <c r="C5049" s="337" t="s">
        <v>1821</v>
      </c>
      <c r="D5049" s="337" t="s">
        <v>449</v>
      </c>
      <c r="E5049" s="337" t="s">
        <v>1958</v>
      </c>
      <c r="F5049" s="338">
        <v>42564</v>
      </c>
      <c r="G5049" s="337" t="s">
        <v>1959</v>
      </c>
      <c r="H5049" s="338">
        <v>42614</v>
      </c>
      <c r="I5049" s="337" t="s">
        <v>19695</v>
      </c>
      <c r="J5049" s="337" t="s">
        <v>36</v>
      </c>
      <c r="K5049" s="337" t="s">
        <v>19695</v>
      </c>
      <c r="L5049" s="337" t="s">
        <v>19695</v>
      </c>
      <c r="M5049" s="337" t="s">
        <v>19695</v>
      </c>
      <c r="N5049" s="337" t="s">
        <v>19695</v>
      </c>
      <c r="O5049" s="337" t="s">
        <v>19695</v>
      </c>
      <c r="P5049" s="337" t="s">
        <v>19695</v>
      </c>
      <c r="Q5049" s="337" t="s">
        <v>19695</v>
      </c>
      <c r="R5049" s="337" t="s">
        <v>45</v>
      </c>
      <c r="S5049" s="337" t="s">
        <v>80</v>
      </c>
      <c r="T5049" s="337" t="s">
        <v>2729</v>
      </c>
      <c r="U5049" s="337" t="s">
        <v>1893</v>
      </c>
      <c r="V5049" s="337">
        <v>8</v>
      </c>
      <c r="W5049" s="337" t="s">
        <v>19695</v>
      </c>
      <c r="X5049" s="337" t="s">
        <v>19695</v>
      </c>
      <c r="Y5049" s="337" t="s">
        <v>19695</v>
      </c>
      <c r="Z5049" s="337" t="s">
        <v>1753</v>
      </c>
      <c r="AA5049" s="337" t="s">
        <v>717</v>
      </c>
      <c r="AB5049" s="337" t="s">
        <v>718</v>
      </c>
      <c r="AC5049" s="337" t="s">
        <v>13530</v>
      </c>
    </row>
    <row r="5050" spans="1:29" ht="15.8" x14ac:dyDescent="0.25">
      <c r="A5050" s="337" t="s">
        <v>1723</v>
      </c>
      <c r="B5050" s="337" t="s">
        <v>2886</v>
      </c>
      <c r="C5050" s="337" t="s">
        <v>1821</v>
      </c>
      <c r="D5050" s="337" t="s">
        <v>449</v>
      </c>
      <c r="E5050" s="337" t="s">
        <v>1958</v>
      </c>
      <c r="F5050" s="338">
        <v>42564</v>
      </c>
      <c r="G5050" s="337" t="s">
        <v>1959</v>
      </c>
      <c r="H5050" s="338">
        <v>42614</v>
      </c>
      <c r="I5050" s="337" t="s">
        <v>19695</v>
      </c>
      <c r="J5050" s="337" t="s">
        <v>16</v>
      </c>
      <c r="K5050" s="337" t="s">
        <v>19695</v>
      </c>
      <c r="L5050" s="337" t="s">
        <v>19695</v>
      </c>
      <c r="M5050" s="337" t="s">
        <v>19695</v>
      </c>
      <c r="N5050" s="337" t="s">
        <v>19695</v>
      </c>
      <c r="O5050" s="337" t="s">
        <v>19695</v>
      </c>
      <c r="P5050" s="337" t="s">
        <v>19695</v>
      </c>
      <c r="Q5050" s="337" t="s">
        <v>19695</v>
      </c>
      <c r="R5050" s="337" t="s">
        <v>109</v>
      </c>
      <c r="S5050" s="337" t="s">
        <v>1122</v>
      </c>
      <c r="T5050" s="337" t="s">
        <v>449</v>
      </c>
      <c r="U5050" s="337" t="s">
        <v>457</v>
      </c>
      <c r="V5050" s="337">
        <v>8</v>
      </c>
      <c r="W5050" s="337" t="s">
        <v>19695</v>
      </c>
      <c r="X5050" s="337" t="s">
        <v>19695</v>
      </c>
      <c r="Y5050" s="337" t="s">
        <v>19695</v>
      </c>
      <c r="Z5050" s="337" t="s">
        <v>1753</v>
      </c>
      <c r="AA5050" s="337" t="s">
        <v>766</v>
      </c>
      <c r="AB5050" s="337" t="s">
        <v>718</v>
      </c>
      <c r="AC5050" s="337" t="s">
        <v>13530</v>
      </c>
    </row>
    <row r="5051" spans="1:29" ht="15.8" x14ac:dyDescent="0.25">
      <c r="A5051" s="337" t="s">
        <v>1723</v>
      </c>
      <c r="B5051" s="337" t="s">
        <v>3091</v>
      </c>
      <c r="C5051" s="337" t="s">
        <v>1821</v>
      </c>
      <c r="D5051" s="337" t="s">
        <v>449</v>
      </c>
      <c r="E5051" s="337" t="s">
        <v>1958</v>
      </c>
      <c r="F5051" s="338">
        <v>42564</v>
      </c>
      <c r="G5051" s="337" t="s">
        <v>1959</v>
      </c>
      <c r="H5051" s="338">
        <v>42614</v>
      </c>
      <c r="I5051" s="337" t="s">
        <v>19695</v>
      </c>
      <c r="J5051" s="337" t="s">
        <v>16</v>
      </c>
      <c r="K5051" s="337" t="s">
        <v>19695</v>
      </c>
      <c r="L5051" s="337" t="s">
        <v>19695</v>
      </c>
      <c r="M5051" s="337" t="s">
        <v>19695</v>
      </c>
      <c r="N5051" s="337" t="s">
        <v>19695</v>
      </c>
      <c r="O5051" s="337" t="s">
        <v>19695</v>
      </c>
      <c r="P5051" s="337" t="s">
        <v>19695</v>
      </c>
      <c r="Q5051" s="337" t="s">
        <v>19695</v>
      </c>
      <c r="R5051" s="337" t="s">
        <v>98</v>
      </c>
      <c r="S5051" s="337" t="s">
        <v>121</v>
      </c>
      <c r="T5051" s="337" t="s">
        <v>104</v>
      </c>
      <c r="U5051" s="337" t="s">
        <v>1283</v>
      </c>
      <c r="V5051" s="337">
        <v>8</v>
      </c>
      <c r="W5051" s="337" t="s">
        <v>19695</v>
      </c>
      <c r="X5051" s="337" t="s">
        <v>19695</v>
      </c>
      <c r="Y5051" s="337" t="s">
        <v>19695</v>
      </c>
      <c r="Z5051" s="337" t="s">
        <v>1753</v>
      </c>
      <c r="AA5051" s="337" t="s">
        <v>735</v>
      </c>
      <c r="AB5051" s="337" t="s">
        <v>718</v>
      </c>
      <c r="AC5051" s="337" t="s">
        <v>13530</v>
      </c>
    </row>
    <row r="5052" spans="1:29" ht="15.8" x14ac:dyDescent="0.25">
      <c r="A5052" s="337" t="s">
        <v>1723</v>
      </c>
      <c r="B5052" s="337" t="s">
        <v>3106</v>
      </c>
      <c r="C5052" s="337" t="s">
        <v>1821</v>
      </c>
      <c r="D5052" s="337" t="s">
        <v>449</v>
      </c>
      <c r="E5052" s="337" t="s">
        <v>1958</v>
      </c>
      <c r="F5052" s="338">
        <v>42564</v>
      </c>
      <c r="G5052" s="337" t="s">
        <v>1959</v>
      </c>
      <c r="H5052" s="338">
        <v>42614</v>
      </c>
      <c r="I5052" s="337" t="s">
        <v>19695</v>
      </c>
      <c r="J5052" s="337" t="s">
        <v>36</v>
      </c>
      <c r="K5052" s="337" t="s">
        <v>19695</v>
      </c>
      <c r="L5052" s="337" t="s">
        <v>19695</v>
      </c>
      <c r="M5052" s="337" t="s">
        <v>19695</v>
      </c>
      <c r="N5052" s="337" t="s">
        <v>19695</v>
      </c>
      <c r="O5052" s="337" t="s">
        <v>19695</v>
      </c>
      <c r="P5052" s="337" t="s">
        <v>19695</v>
      </c>
      <c r="Q5052" s="337" t="s">
        <v>19695</v>
      </c>
      <c r="R5052" s="337" t="s">
        <v>18</v>
      </c>
      <c r="S5052" s="337" t="s">
        <v>1033</v>
      </c>
      <c r="T5052" s="337" t="s">
        <v>3098</v>
      </c>
      <c r="U5052" s="337" t="s">
        <v>2544</v>
      </c>
      <c r="V5052" s="337">
        <v>8</v>
      </c>
      <c r="W5052" s="337" t="s">
        <v>19695</v>
      </c>
      <c r="X5052" s="337" t="s">
        <v>19695</v>
      </c>
      <c r="Y5052" s="337" t="s">
        <v>19695</v>
      </c>
      <c r="Z5052" s="337" t="s">
        <v>1753</v>
      </c>
      <c r="AA5052" s="337" t="s">
        <v>735</v>
      </c>
      <c r="AB5052" s="337" t="s">
        <v>718</v>
      </c>
      <c r="AC5052" s="337" t="s">
        <v>13530</v>
      </c>
    </row>
    <row r="5053" spans="1:29" ht="15.8" x14ac:dyDescent="0.25">
      <c r="A5053" s="337" t="s">
        <v>1723</v>
      </c>
      <c r="B5053" s="337" t="s">
        <v>3209</v>
      </c>
      <c r="C5053" s="337" t="s">
        <v>1821</v>
      </c>
      <c r="D5053" s="337" t="s">
        <v>449</v>
      </c>
      <c r="E5053" s="337" t="s">
        <v>1958</v>
      </c>
      <c r="F5053" s="338">
        <v>42564</v>
      </c>
      <c r="G5053" s="337" t="s">
        <v>1959</v>
      </c>
      <c r="H5053" s="338">
        <v>42614</v>
      </c>
      <c r="I5053" s="337" t="s">
        <v>19695</v>
      </c>
      <c r="J5053" s="337" t="s">
        <v>36</v>
      </c>
      <c r="K5053" s="337" t="s">
        <v>19695</v>
      </c>
      <c r="L5053" s="337" t="s">
        <v>19695</v>
      </c>
      <c r="M5053" s="337" t="s">
        <v>19695</v>
      </c>
      <c r="N5053" s="337" t="s">
        <v>19695</v>
      </c>
      <c r="O5053" s="337" t="s">
        <v>19695</v>
      </c>
      <c r="P5053" s="337" t="s">
        <v>19695</v>
      </c>
      <c r="Q5053" s="337" t="s">
        <v>19695</v>
      </c>
      <c r="R5053" s="337" t="s">
        <v>18</v>
      </c>
      <c r="S5053" s="337" t="s">
        <v>1050</v>
      </c>
      <c r="T5053" s="337" t="s">
        <v>3210</v>
      </c>
      <c r="U5053" s="337" t="s">
        <v>3211</v>
      </c>
      <c r="V5053" s="337">
        <v>8</v>
      </c>
      <c r="W5053" s="337" t="s">
        <v>19695</v>
      </c>
      <c r="X5053" s="337" t="s">
        <v>19695</v>
      </c>
      <c r="Y5053" s="337" t="s">
        <v>19695</v>
      </c>
      <c r="Z5053" s="337" t="s">
        <v>1753</v>
      </c>
      <c r="AA5053" s="337" t="s">
        <v>735</v>
      </c>
      <c r="AB5053" s="337" t="s">
        <v>718</v>
      </c>
      <c r="AC5053" s="337" t="s">
        <v>13530</v>
      </c>
    </row>
    <row r="5054" spans="1:29" ht="15.8" x14ac:dyDescent="0.25">
      <c r="A5054" s="337" t="s">
        <v>1723</v>
      </c>
      <c r="B5054" s="337" t="s">
        <v>3215</v>
      </c>
      <c r="C5054" s="337" t="s">
        <v>1821</v>
      </c>
      <c r="D5054" s="337" t="s">
        <v>449</v>
      </c>
      <c r="E5054" s="337" t="s">
        <v>1958</v>
      </c>
      <c r="F5054" s="338">
        <v>42564</v>
      </c>
      <c r="G5054" s="337" t="s">
        <v>1959</v>
      </c>
      <c r="H5054" s="338">
        <v>42614</v>
      </c>
      <c r="I5054" s="337" t="s">
        <v>19695</v>
      </c>
      <c r="J5054" s="337" t="s">
        <v>36</v>
      </c>
      <c r="K5054" s="337" t="s">
        <v>19695</v>
      </c>
      <c r="L5054" s="337" t="s">
        <v>19695</v>
      </c>
      <c r="M5054" s="337" t="s">
        <v>19695</v>
      </c>
      <c r="N5054" s="337" t="s">
        <v>19695</v>
      </c>
      <c r="O5054" s="337" t="s">
        <v>19695</v>
      </c>
      <c r="P5054" s="337" t="s">
        <v>19695</v>
      </c>
      <c r="Q5054" s="337" t="s">
        <v>19695</v>
      </c>
      <c r="R5054" s="337" t="s">
        <v>109</v>
      </c>
      <c r="S5054" s="337" t="s">
        <v>1129</v>
      </c>
      <c r="T5054" s="337" t="s">
        <v>3213</v>
      </c>
      <c r="U5054" s="337" t="s">
        <v>3214</v>
      </c>
      <c r="V5054" s="337">
        <v>8</v>
      </c>
      <c r="W5054" s="337" t="s">
        <v>19695</v>
      </c>
      <c r="X5054" s="337" t="s">
        <v>19695</v>
      </c>
      <c r="Y5054" s="337" t="s">
        <v>19695</v>
      </c>
      <c r="Z5054" s="337" t="s">
        <v>1753</v>
      </c>
      <c r="AA5054" s="337" t="s">
        <v>735</v>
      </c>
      <c r="AB5054" s="337" t="s">
        <v>718</v>
      </c>
      <c r="AC5054" s="337" t="s">
        <v>13530</v>
      </c>
    </row>
    <row r="5055" spans="1:29" ht="15.8" x14ac:dyDescent="0.25">
      <c r="A5055" s="337" t="s">
        <v>1723</v>
      </c>
      <c r="B5055" s="337" t="s">
        <v>3298</v>
      </c>
      <c r="C5055" s="337" t="s">
        <v>1725</v>
      </c>
      <c r="D5055" s="337" t="s">
        <v>1873</v>
      </c>
      <c r="E5055" s="337" t="s">
        <v>1958</v>
      </c>
      <c r="F5055" s="338">
        <v>42564</v>
      </c>
      <c r="G5055" s="337" t="s">
        <v>1959</v>
      </c>
      <c r="H5055" s="338">
        <v>42614</v>
      </c>
      <c r="I5055" s="337" t="s">
        <v>19695</v>
      </c>
      <c r="J5055" s="337" t="s">
        <v>36</v>
      </c>
      <c r="K5055" s="337" t="s">
        <v>19695</v>
      </c>
      <c r="L5055" s="337" t="s">
        <v>19695</v>
      </c>
      <c r="M5055" s="337" t="s">
        <v>19695</v>
      </c>
      <c r="N5055" s="337" t="s">
        <v>19695</v>
      </c>
      <c r="O5055" s="337" t="s">
        <v>19695</v>
      </c>
      <c r="P5055" s="337" t="s">
        <v>19695</v>
      </c>
      <c r="Q5055" s="337" t="s">
        <v>19695</v>
      </c>
      <c r="R5055" s="337" t="s">
        <v>52</v>
      </c>
      <c r="S5055" s="337" t="s">
        <v>449</v>
      </c>
      <c r="T5055" s="337" t="s">
        <v>3299</v>
      </c>
      <c r="U5055" s="337" t="s">
        <v>449</v>
      </c>
      <c r="V5055" s="337">
        <v>8</v>
      </c>
      <c r="W5055" s="337" t="s">
        <v>19695</v>
      </c>
      <c r="X5055" s="337" t="s">
        <v>19695</v>
      </c>
      <c r="Y5055" s="337" t="s">
        <v>19695</v>
      </c>
      <c r="Z5055" s="337" t="s">
        <v>1753</v>
      </c>
      <c r="AA5055" s="337" t="s">
        <v>735</v>
      </c>
      <c r="AB5055" s="337" t="s">
        <v>718</v>
      </c>
      <c r="AC5055" s="337" t="s">
        <v>13530</v>
      </c>
    </row>
    <row r="5056" spans="1:29" ht="15.8" x14ac:dyDescent="0.25">
      <c r="A5056" s="337" t="s">
        <v>1723</v>
      </c>
      <c r="B5056" s="337" t="s">
        <v>3495</v>
      </c>
      <c r="C5056" s="337" t="s">
        <v>1821</v>
      </c>
      <c r="D5056" s="337" t="s">
        <v>449</v>
      </c>
      <c r="E5056" s="337" t="s">
        <v>1958</v>
      </c>
      <c r="F5056" s="338">
        <v>42564</v>
      </c>
      <c r="G5056" s="337" t="s">
        <v>1959</v>
      </c>
      <c r="H5056" s="338">
        <v>42614</v>
      </c>
      <c r="I5056" s="337" t="s">
        <v>19695</v>
      </c>
      <c r="J5056" s="337" t="s">
        <v>16</v>
      </c>
      <c r="K5056" s="337" t="s">
        <v>19695</v>
      </c>
      <c r="L5056" s="337" t="s">
        <v>19695</v>
      </c>
      <c r="M5056" s="337" t="s">
        <v>19695</v>
      </c>
      <c r="N5056" s="337" t="s">
        <v>19695</v>
      </c>
      <c r="O5056" s="337" t="s">
        <v>19695</v>
      </c>
      <c r="P5056" s="337" t="s">
        <v>19695</v>
      </c>
      <c r="Q5056" s="337" t="s">
        <v>19695</v>
      </c>
      <c r="R5056" s="337" t="s">
        <v>98</v>
      </c>
      <c r="S5056" s="337" t="s">
        <v>1176</v>
      </c>
      <c r="T5056" s="337" t="s">
        <v>3496</v>
      </c>
      <c r="U5056" s="337" t="s">
        <v>449</v>
      </c>
      <c r="V5056" s="337">
        <v>8</v>
      </c>
      <c r="W5056" s="337" t="s">
        <v>19695</v>
      </c>
      <c r="X5056" s="337" t="s">
        <v>19695</v>
      </c>
      <c r="Y5056" s="337" t="s">
        <v>19695</v>
      </c>
      <c r="Z5056" s="337" t="s">
        <v>1753</v>
      </c>
      <c r="AA5056" s="337" t="s">
        <v>717</v>
      </c>
      <c r="AB5056" s="337" t="s">
        <v>718</v>
      </c>
      <c r="AC5056" s="337" t="s">
        <v>13530</v>
      </c>
    </row>
    <row r="5057" spans="1:29" ht="15.8" x14ac:dyDescent="0.25">
      <c r="A5057" s="337" t="s">
        <v>1723</v>
      </c>
      <c r="B5057" s="337" t="s">
        <v>3502</v>
      </c>
      <c r="C5057" s="337" t="s">
        <v>1821</v>
      </c>
      <c r="D5057" s="337" t="s">
        <v>449</v>
      </c>
      <c r="E5057" s="337" t="s">
        <v>1958</v>
      </c>
      <c r="F5057" s="338">
        <v>42564</v>
      </c>
      <c r="G5057" s="337" t="s">
        <v>1959</v>
      </c>
      <c r="H5057" s="338">
        <v>42614</v>
      </c>
      <c r="I5057" s="337" t="s">
        <v>19695</v>
      </c>
      <c r="J5057" s="337" t="s">
        <v>16</v>
      </c>
      <c r="K5057" s="337" t="s">
        <v>19695</v>
      </c>
      <c r="L5057" s="337" t="s">
        <v>19695</v>
      </c>
      <c r="M5057" s="337" t="s">
        <v>19695</v>
      </c>
      <c r="N5057" s="337" t="s">
        <v>19695</v>
      </c>
      <c r="O5057" s="337" t="s">
        <v>19695</v>
      </c>
      <c r="P5057" s="337" t="s">
        <v>19695</v>
      </c>
      <c r="Q5057" s="337" t="s">
        <v>19695</v>
      </c>
      <c r="R5057" s="337" t="s">
        <v>56</v>
      </c>
      <c r="S5057" s="337" t="s">
        <v>79</v>
      </c>
      <c r="T5057" s="337" t="s">
        <v>3503</v>
      </c>
      <c r="U5057" s="337" t="s">
        <v>3504</v>
      </c>
      <c r="V5057" s="337">
        <v>8</v>
      </c>
      <c r="W5057" s="337" t="s">
        <v>19695</v>
      </c>
      <c r="X5057" s="337" t="s">
        <v>19695</v>
      </c>
      <c r="Y5057" s="337" t="s">
        <v>19695</v>
      </c>
      <c r="Z5057" s="337" t="s">
        <v>1753</v>
      </c>
      <c r="AA5057" s="337" t="s">
        <v>735</v>
      </c>
      <c r="AB5057" s="337" t="s">
        <v>718</v>
      </c>
      <c r="AC5057" s="337" t="s">
        <v>13530</v>
      </c>
    </row>
    <row r="5058" spans="1:29" ht="15.8" x14ac:dyDescent="0.25">
      <c r="A5058" s="337" t="s">
        <v>1723</v>
      </c>
      <c r="B5058" s="337" t="s">
        <v>3575</v>
      </c>
      <c r="C5058" s="337" t="s">
        <v>1821</v>
      </c>
      <c r="D5058" s="337" t="s">
        <v>449</v>
      </c>
      <c r="E5058" s="337" t="s">
        <v>1432</v>
      </c>
      <c r="F5058" s="338">
        <v>42552</v>
      </c>
      <c r="G5058" s="337" t="s">
        <v>1959</v>
      </c>
      <c r="H5058" s="338">
        <v>42614</v>
      </c>
      <c r="I5058" s="337" t="s">
        <v>19695</v>
      </c>
      <c r="J5058" s="337" t="s">
        <v>16</v>
      </c>
      <c r="K5058" s="337" t="s">
        <v>19695</v>
      </c>
      <c r="L5058" s="337" t="s">
        <v>19695</v>
      </c>
      <c r="M5058" s="337" t="s">
        <v>19695</v>
      </c>
      <c r="N5058" s="337" t="s">
        <v>19695</v>
      </c>
      <c r="O5058" s="337" t="s">
        <v>19695</v>
      </c>
      <c r="P5058" s="337" t="s">
        <v>19695</v>
      </c>
      <c r="Q5058" s="337" t="s">
        <v>19695</v>
      </c>
      <c r="R5058" s="337" t="s">
        <v>56</v>
      </c>
      <c r="S5058" s="337" t="s">
        <v>57</v>
      </c>
      <c r="T5058" s="337" t="s">
        <v>3576</v>
      </c>
      <c r="U5058" s="337" t="s">
        <v>449</v>
      </c>
      <c r="V5058" s="337">
        <v>8</v>
      </c>
      <c r="W5058" s="337" t="s">
        <v>19695</v>
      </c>
      <c r="X5058" s="337" t="s">
        <v>19695</v>
      </c>
      <c r="Y5058" s="337" t="s">
        <v>19695</v>
      </c>
      <c r="Z5058" s="337" t="s">
        <v>1753</v>
      </c>
      <c r="AA5058" s="337" t="s">
        <v>735</v>
      </c>
      <c r="AB5058" s="337" t="s">
        <v>718</v>
      </c>
      <c r="AC5058" s="337" t="s">
        <v>13530</v>
      </c>
    </row>
    <row r="5059" spans="1:29" ht="15.8" x14ac:dyDescent="0.25">
      <c r="A5059" s="337" t="s">
        <v>1723</v>
      </c>
      <c r="B5059" s="337" t="s">
        <v>3705</v>
      </c>
      <c r="C5059" s="337" t="s">
        <v>1821</v>
      </c>
      <c r="D5059" s="337" t="s">
        <v>449</v>
      </c>
      <c r="E5059" s="337" t="s">
        <v>1958</v>
      </c>
      <c r="F5059" s="338">
        <v>42564</v>
      </c>
      <c r="G5059" s="337" t="s">
        <v>1959</v>
      </c>
      <c r="H5059" s="338">
        <v>42614</v>
      </c>
      <c r="I5059" s="337" t="s">
        <v>19695</v>
      </c>
      <c r="J5059" s="337" t="s">
        <v>36</v>
      </c>
      <c r="K5059" s="337" t="s">
        <v>19695</v>
      </c>
      <c r="L5059" s="337" t="s">
        <v>19695</v>
      </c>
      <c r="M5059" s="337" t="s">
        <v>19695</v>
      </c>
      <c r="N5059" s="337" t="s">
        <v>19695</v>
      </c>
      <c r="O5059" s="337" t="s">
        <v>19695</v>
      </c>
      <c r="P5059" s="337" t="s">
        <v>19695</v>
      </c>
      <c r="Q5059" s="337" t="s">
        <v>19695</v>
      </c>
      <c r="R5059" s="337" t="s">
        <v>130</v>
      </c>
      <c r="S5059" s="337" t="s">
        <v>147</v>
      </c>
      <c r="T5059" s="337" t="s">
        <v>3706</v>
      </c>
      <c r="U5059" s="337" t="s">
        <v>449</v>
      </c>
      <c r="V5059" s="337">
        <v>8</v>
      </c>
      <c r="W5059" s="337" t="s">
        <v>19695</v>
      </c>
      <c r="X5059" s="337" t="s">
        <v>19695</v>
      </c>
      <c r="Y5059" s="337" t="s">
        <v>19695</v>
      </c>
      <c r="Z5059" s="337" t="s">
        <v>1753</v>
      </c>
      <c r="AA5059" s="337" t="s">
        <v>717</v>
      </c>
      <c r="AB5059" s="337" t="s">
        <v>718</v>
      </c>
      <c r="AC5059" s="337" t="s">
        <v>13530</v>
      </c>
    </row>
    <row r="5060" spans="1:29" ht="15.8" x14ac:dyDescent="0.25">
      <c r="A5060" s="337" t="s">
        <v>1723</v>
      </c>
      <c r="B5060" s="337" t="s">
        <v>3447</v>
      </c>
      <c r="C5060" s="337" t="s">
        <v>1821</v>
      </c>
      <c r="D5060" s="337" t="s">
        <v>449</v>
      </c>
      <c r="E5060" s="337" t="s">
        <v>1958</v>
      </c>
      <c r="F5060" s="338">
        <v>42564</v>
      </c>
      <c r="G5060" s="337" t="s">
        <v>1959</v>
      </c>
      <c r="H5060" s="338">
        <v>42614</v>
      </c>
      <c r="I5060" s="337" t="s">
        <v>19695</v>
      </c>
      <c r="J5060" s="337" t="s">
        <v>36</v>
      </c>
      <c r="K5060" s="337" t="s">
        <v>19695</v>
      </c>
      <c r="L5060" s="337" t="s">
        <v>19695</v>
      </c>
      <c r="M5060" s="337" t="s">
        <v>19695</v>
      </c>
      <c r="N5060" s="337" t="s">
        <v>19695</v>
      </c>
      <c r="O5060" s="337" t="s">
        <v>19695</v>
      </c>
      <c r="P5060" s="337" t="s">
        <v>19695</v>
      </c>
      <c r="Q5060" s="337" t="s">
        <v>19695</v>
      </c>
      <c r="R5060" s="337" t="s">
        <v>1225</v>
      </c>
      <c r="S5060" s="337" t="s">
        <v>100</v>
      </c>
      <c r="T5060" s="337" t="s">
        <v>116</v>
      </c>
      <c r="U5060" s="337" t="s">
        <v>1226</v>
      </c>
      <c r="V5060" s="337">
        <v>10</v>
      </c>
      <c r="W5060" s="337" t="s">
        <v>19695</v>
      </c>
      <c r="X5060" s="337" t="s">
        <v>19695</v>
      </c>
      <c r="Y5060" s="337" t="s">
        <v>19695</v>
      </c>
      <c r="Z5060" s="337" t="s">
        <v>1753</v>
      </c>
      <c r="AA5060" s="337" t="s">
        <v>735</v>
      </c>
      <c r="AB5060" s="337" t="s">
        <v>718</v>
      </c>
      <c r="AC5060" s="337" t="s">
        <v>13530</v>
      </c>
    </row>
    <row r="5061" spans="1:29" ht="15.8" x14ac:dyDescent="0.25">
      <c r="A5061" s="337" t="s">
        <v>1723</v>
      </c>
      <c r="B5061" s="337" t="s">
        <v>3483</v>
      </c>
      <c r="C5061" s="337" t="s">
        <v>1821</v>
      </c>
      <c r="D5061" s="337" t="s">
        <v>449</v>
      </c>
      <c r="E5061" s="337" t="s">
        <v>1958</v>
      </c>
      <c r="F5061" s="338">
        <v>42564</v>
      </c>
      <c r="G5061" s="337" t="s">
        <v>1959</v>
      </c>
      <c r="H5061" s="338">
        <v>42614</v>
      </c>
      <c r="I5061" s="337" t="s">
        <v>19695</v>
      </c>
      <c r="J5061" s="337" t="s">
        <v>16</v>
      </c>
      <c r="K5061" s="337" t="s">
        <v>19695</v>
      </c>
      <c r="L5061" s="337" t="s">
        <v>19695</v>
      </c>
      <c r="M5061" s="337" t="s">
        <v>19695</v>
      </c>
      <c r="N5061" s="337" t="s">
        <v>19695</v>
      </c>
      <c r="O5061" s="337" t="s">
        <v>19695</v>
      </c>
      <c r="P5061" s="337" t="s">
        <v>19695</v>
      </c>
      <c r="Q5061" s="337" t="s">
        <v>19695</v>
      </c>
      <c r="R5061" s="337" t="s">
        <v>98</v>
      </c>
      <c r="S5061" s="337" t="s">
        <v>1172</v>
      </c>
      <c r="T5061" s="337" t="s">
        <v>3484</v>
      </c>
      <c r="U5061" s="337" t="s">
        <v>3485</v>
      </c>
      <c r="V5061" s="337">
        <v>10</v>
      </c>
      <c r="W5061" s="337" t="s">
        <v>19695</v>
      </c>
      <c r="X5061" s="337" t="s">
        <v>19695</v>
      </c>
      <c r="Y5061" s="337" t="s">
        <v>19695</v>
      </c>
      <c r="Z5061" s="337" t="s">
        <v>1753</v>
      </c>
      <c r="AA5061" s="337" t="s">
        <v>717</v>
      </c>
      <c r="AB5061" s="337" t="s">
        <v>718</v>
      </c>
      <c r="AC5061" s="337" t="s">
        <v>13530</v>
      </c>
    </row>
    <row r="5062" spans="1:29" ht="15.8" x14ac:dyDescent="0.25">
      <c r="A5062" s="337" t="s">
        <v>1723</v>
      </c>
      <c r="B5062" s="337" t="s">
        <v>2456</v>
      </c>
      <c r="C5062" s="337" t="s">
        <v>1725</v>
      </c>
      <c r="D5062" s="337" t="s">
        <v>1726</v>
      </c>
      <c r="E5062" s="337" t="s">
        <v>1958</v>
      </c>
      <c r="F5062" s="338">
        <v>42564</v>
      </c>
      <c r="G5062" s="337" t="s">
        <v>1959</v>
      </c>
      <c r="H5062" s="338">
        <v>42614</v>
      </c>
      <c r="I5062" s="337" t="s">
        <v>19695</v>
      </c>
      <c r="J5062" s="337" t="s">
        <v>16</v>
      </c>
      <c r="K5062" s="337" t="s">
        <v>19695</v>
      </c>
      <c r="L5062" s="337" t="s">
        <v>19695</v>
      </c>
      <c r="M5062" s="337" t="s">
        <v>19695</v>
      </c>
      <c r="N5062" s="337" t="s">
        <v>19695</v>
      </c>
      <c r="O5062" s="337" t="s">
        <v>19695</v>
      </c>
      <c r="P5062" s="337" t="s">
        <v>19695</v>
      </c>
      <c r="Q5062" s="337" t="s">
        <v>19695</v>
      </c>
      <c r="R5062" s="337" t="s">
        <v>112</v>
      </c>
      <c r="S5062" s="337" t="s">
        <v>2457</v>
      </c>
      <c r="T5062" s="337" t="s">
        <v>2458</v>
      </c>
      <c r="U5062" s="337" t="s">
        <v>2459</v>
      </c>
      <c r="V5062" s="337">
        <v>12</v>
      </c>
      <c r="W5062" s="337" t="s">
        <v>19695</v>
      </c>
      <c r="X5062" s="337" t="s">
        <v>19695</v>
      </c>
      <c r="Y5062" s="337" t="s">
        <v>19695</v>
      </c>
      <c r="Z5062" s="337" t="s">
        <v>1753</v>
      </c>
      <c r="AA5062" s="337" t="s">
        <v>735</v>
      </c>
      <c r="AB5062" s="337" t="s">
        <v>718</v>
      </c>
      <c r="AC5062" s="337" t="s">
        <v>13530</v>
      </c>
    </row>
    <row r="5063" spans="1:29" ht="15.8" x14ac:dyDescent="0.25">
      <c r="A5063" s="337" t="s">
        <v>1723</v>
      </c>
      <c r="B5063" s="337" t="s">
        <v>3078</v>
      </c>
      <c r="C5063" s="337" t="s">
        <v>1821</v>
      </c>
      <c r="D5063" s="337" t="s">
        <v>449</v>
      </c>
      <c r="E5063" s="337" t="s">
        <v>1958</v>
      </c>
      <c r="F5063" s="338">
        <v>42564</v>
      </c>
      <c r="G5063" s="337" t="s">
        <v>1959</v>
      </c>
      <c r="H5063" s="338">
        <v>42614</v>
      </c>
      <c r="I5063" s="337" t="s">
        <v>19695</v>
      </c>
      <c r="J5063" s="337" t="s">
        <v>36</v>
      </c>
      <c r="K5063" s="337" t="s">
        <v>19695</v>
      </c>
      <c r="L5063" s="337" t="s">
        <v>19695</v>
      </c>
      <c r="M5063" s="337" t="s">
        <v>19695</v>
      </c>
      <c r="N5063" s="337" t="s">
        <v>19695</v>
      </c>
      <c r="O5063" s="337" t="s">
        <v>19695</v>
      </c>
      <c r="P5063" s="337" t="s">
        <v>19695</v>
      </c>
      <c r="Q5063" s="337" t="s">
        <v>19695</v>
      </c>
      <c r="R5063" s="337" t="s">
        <v>52</v>
      </c>
      <c r="S5063" s="337" t="s">
        <v>857</v>
      </c>
      <c r="T5063" s="337" t="s">
        <v>870</v>
      </c>
      <c r="U5063" s="337" t="s">
        <v>870</v>
      </c>
      <c r="V5063" s="337">
        <v>12</v>
      </c>
      <c r="W5063" s="337" t="s">
        <v>19695</v>
      </c>
      <c r="X5063" s="337" t="s">
        <v>19695</v>
      </c>
      <c r="Y5063" s="337" t="s">
        <v>19695</v>
      </c>
      <c r="Z5063" s="337" t="s">
        <v>1753</v>
      </c>
      <c r="AA5063" s="337" t="s">
        <v>735</v>
      </c>
      <c r="AB5063" s="337" t="s">
        <v>718</v>
      </c>
      <c r="AC5063" s="337" t="s">
        <v>13530</v>
      </c>
    </row>
    <row r="5064" spans="1:29" ht="15.8" x14ac:dyDescent="0.25">
      <c r="A5064" s="337" t="s">
        <v>1723</v>
      </c>
      <c r="B5064" s="337" t="s">
        <v>3157</v>
      </c>
      <c r="C5064" s="337" t="s">
        <v>1821</v>
      </c>
      <c r="D5064" s="337" t="s">
        <v>449</v>
      </c>
      <c r="E5064" s="337" t="s">
        <v>1958</v>
      </c>
      <c r="F5064" s="338">
        <v>42564</v>
      </c>
      <c r="G5064" s="337" t="s">
        <v>1959</v>
      </c>
      <c r="H5064" s="338">
        <v>42614</v>
      </c>
      <c r="I5064" s="337" t="s">
        <v>19695</v>
      </c>
      <c r="J5064" s="337" t="s">
        <v>36</v>
      </c>
      <c r="K5064" s="337" t="s">
        <v>19695</v>
      </c>
      <c r="L5064" s="337" t="s">
        <v>19695</v>
      </c>
      <c r="M5064" s="337" t="s">
        <v>19695</v>
      </c>
      <c r="N5064" s="337" t="s">
        <v>19695</v>
      </c>
      <c r="O5064" s="337" t="s">
        <v>19695</v>
      </c>
      <c r="P5064" s="337" t="s">
        <v>19695</v>
      </c>
      <c r="Q5064" s="337" t="s">
        <v>19695</v>
      </c>
      <c r="R5064" s="337" t="s">
        <v>52</v>
      </c>
      <c r="S5064" s="337" t="s">
        <v>120</v>
      </c>
      <c r="T5064" s="337" t="s">
        <v>1612</v>
      </c>
      <c r="U5064" s="337" t="s">
        <v>1612</v>
      </c>
      <c r="V5064" s="337">
        <v>12</v>
      </c>
      <c r="W5064" s="337" t="s">
        <v>19695</v>
      </c>
      <c r="X5064" s="337" t="s">
        <v>19695</v>
      </c>
      <c r="Y5064" s="337" t="s">
        <v>19695</v>
      </c>
      <c r="Z5064" s="337" t="s">
        <v>1753</v>
      </c>
      <c r="AA5064" s="337" t="s">
        <v>735</v>
      </c>
      <c r="AB5064" s="337" t="s">
        <v>718</v>
      </c>
      <c r="AC5064" s="337" t="s">
        <v>13530</v>
      </c>
    </row>
    <row r="5065" spans="1:29" ht="15.8" x14ac:dyDescent="0.25">
      <c r="A5065" s="337" t="s">
        <v>1723</v>
      </c>
      <c r="B5065" s="337" t="s">
        <v>3678</v>
      </c>
      <c r="C5065" s="337" t="s">
        <v>1821</v>
      </c>
      <c r="D5065" s="337" t="s">
        <v>449</v>
      </c>
      <c r="E5065" s="337" t="s">
        <v>1958</v>
      </c>
      <c r="F5065" s="338">
        <v>42564</v>
      </c>
      <c r="G5065" s="337" t="s">
        <v>1959</v>
      </c>
      <c r="H5065" s="338">
        <v>42614</v>
      </c>
      <c r="I5065" s="337" t="s">
        <v>19695</v>
      </c>
      <c r="J5065" s="337" t="s">
        <v>36</v>
      </c>
      <c r="K5065" s="337" t="s">
        <v>19695</v>
      </c>
      <c r="L5065" s="337" t="s">
        <v>19695</v>
      </c>
      <c r="M5065" s="337" t="s">
        <v>19695</v>
      </c>
      <c r="N5065" s="337" t="s">
        <v>19695</v>
      </c>
      <c r="O5065" s="337" t="s">
        <v>19695</v>
      </c>
      <c r="P5065" s="337" t="s">
        <v>19695</v>
      </c>
      <c r="Q5065" s="337" t="s">
        <v>19695</v>
      </c>
      <c r="R5065" s="337" t="s">
        <v>35</v>
      </c>
      <c r="S5065" s="337" t="s">
        <v>404</v>
      </c>
      <c r="T5065" s="337" t="s">
        <v>1863</v>
      </c>
      <c r="U5065" s="337" t="s">
        <v>3679</v>
      </c>
      <c r="V5065" s="337">
        <v>12</v>
      </c>
      <c r="W5065" s="337" t="s">
        <v>19695</v>
      </c>
      <c r="X5065" s="337" t="s">
        <v>19695</v>
      </c>
      <c r="Y5065" s="337" t="s">
        <v>19695</v>
      </c>
      <c r="Z5065" s="337" t="s">
        <v>1753</v>
      </c>
      <c r="AA5065" s="337" t="s">
        <v>735</v>
      </c>
      <c r="AB5065" s="337" t="s">
        <v>718</v>
      </c>
      <c r="AC5065" s="337" t="s">
        <v>13530</v>
      </c>
    </row>
    <row r="5066" spans="1:29" ht="15.8" x14ac:dyDescent="0.25">
      <c r="A5066" s="337" t="s">
        <v>1723</v>
      </c>
      <c r="B5066" s="337" t="s">
        <v>3688</v>
      </c>
      <c r="C5066" s="337" t="s">
        <v>1821</v>
      </c>
      <c r="D5066" s="337" t="s">
        <v>449</v>
      </c>
      <c r="E5066" s="337" t="s">
        <v>1958</v>
      </c>
      <c r="F5066" s="338">
        <v>42564</v>
      </c>
      <c r="G5066" s="337" t="s">
        <v>1959</v>
      </c>
      <c r="H5066" s="338">
        <v>42614</v>
      </c>
      <c r="I5066" s="337" t="s">
        <v>19695</v>
      </c>
      <c r="J5066" s="337" t="s">
        <v>36</v>
      </c>
      <c r="K5066" s="337" t="s">
        <v>19695</v>
      </c>
      <c r="L5066" s="337" t="s">
        <v>19695</v>
      </c>
      <c r="M5066" s="337" t="s">
        <v>19695</v>
      </c>
      <c r="N5066" s="337" t="s">
        <v>19695</v>
      </c>
      <c r="O5066" s="337" t="s">
        <v>19695</v>
      </c>
      <c r="P5066" s="337" t="s">
        <v>19695</v>
      </c>
      <c r="Q5066" s="337" t="s">
        <v>19695</v>
      </c>
      <c r="R5066" s="337" t="s">
        <v>52</v>
      </c>
      <c r="S5066" s="337" t="s">
        <v>93</v>
      </c>
      <c r="T5066" s="337" t="s">
        <v>3689</v>
      </c>
      <c r="U5066" s="337" t="s">
        <v>3690</v>
      </c>
      <c r="V5066" s="337">
        <v>12</v>
      </c>
      <c r="W5066" s="337" t="s">
        <v>19695</v>
      </c>
      <c r="X5066" s="337" t="s">
        <v>19695</v>
      </c>
      <c r="Y5066" s="337" t="s">
        <v>19695</v>
      </c>
      <c r="Z5066" s="337" t="s">
        <v>1753</v>
      </c>
      <c r="AA5066" s="337" t="s">
        <v>735</v>
      </c>
      <c r="AB5066" s="337" t="s">
        <v>718</v>
      </c>
      <c r="AC5066" s="337" t="s">
        <v>13530</v>
      </c>
    </row>
    <row r="5067" spans="1:29" ht="15.8" x14ac:dyDescent="0.25">
      <c r="A5067" s="337" t="s">
        <v>1723</v>
      </c>
      <c r="B5067" s="337" t="s">
        <v>3196</v>
      </c>
      <c r="C5067" s="337" t="s">
        <v>1821</v>
      </c>
      <c r="D5067" s="337" t="s">
        <v>449</v>
      </c>
      <c r="E5067" s="337" t="s">
        <v>1958</v>
      </c>
      <c r="F5067" s="338">
        <v>42564</v>
      </c>
      <c r="G5067" s="337" t="s">
        <v>1959</v>
      </c>
      <c r="H5067" s="338">
        <v>42614</v>
      </c>
      <c r="I5067" s="337" t="s">
        <v>19695</v>
      </c>
      <c r="J5067" s="337" t="s">
        <v>36</v>
      </c>
      <c r="K5067" s="337" t="s">
        <v>19695</v>
      </c>
      <c r="L5067" s="337" t="s">
        <v>19695</v>
      </c>
      <c r="M5067" s="337" t="s">
        <v>19695</v>
      </c>
      <c r="N5067" s="337" t="s">
        <v>19695</v>
      </c>
      <c r="O5067" s="337" t="s">
        <v>19695</v>
      </c>
      <c r="P5067" s="337" t="s">
        <v>19695</v>
      </c>
      <c r="Q5067" s="337" t="s">
        <v>19695</v>
      </c>
      <c r="R5067" s="337" t="s">
        <v>35</v>
      </c>
      <c r="S5067" s="337" t="s">
        <v>399</v>
      </c>
      <c r="T5067" s="337" t="s">
        <v>3197</v>
      </c>
      <c r="U5067" s="337" t="s">
        <v>3198</v>
      </c>
      <c r="V5067" s="337">
        <v>8</v>
      </c>
      <c r="W5067" s="337" t="s">
        <v>19695</v>
      </c>
      <c r="X5067" s="337" t="s">
        <v>19695</v>
      </c>
      <c r="Y5067" s="337" t="s">
        <v>19695</v>
      </c>
      <c r="Z5067" s="337" t="s">
        <v>1753</v>
      </c>
      <c r="AA5067" s="337" t="s">
        <v>735</v>
      </c>
      <c r="AB5067" s="337" t="s">
        <v>718</v>
      </c>
      <c r="AC5067" s="337" t="s">
        <v>13530</v>
      </c>
    </row>
    <row r="5068" spans="1:29" ht="15.8" x14ac:dyDescent="0.25">
      <c r="A5068" s="337" t="s">
        <v>1723</v>
      </c>
      <c r="B5068" s="337" t="s">
        <v>3191</v>
      </c>
      <c r="C5068" s="337" t="s">
        <v>1821</v>
      </c>
      <c r="D5068" s="337" t="s">
        <v>449</v>
      </c>
      <c r="E5068" s="337" t="s">
        <v>1958</v>
      </c>
      <c r="F5068" s="338">
        <v>42564</v>
      </c>
      <c r="G5068" s="337" t="s">
        <v>1959</v>
      </c>
      <c r="H5068" s="338">
        <v>42614</v>
      </c>
      <c r="I5068" s="337" t="s">
        <v>19695</v>
      </c>
      <c r="J5068" s="337" t="s">
        <v>36</v>
      </c>
      <c r="K5068" s="337" t="s">
        <v>19695</v>
      </c>
      <c r="L5068" s="337" t="s">
        <v>19695</v>
      </c>
      <c r="M5068" s="337" t="s">
        <v>19695</v>
      </c>
      <c r="N5068" s="337" t="s">
        <v>19695</v>
      </c>
      <c r="O5068" s="337" t="s">
        <v>19695</v>
      </c>
      <c r="P5068" s="337" t="s">
        <v>19695</v>
      </c>
      <c r="Q5068" s="337" t="s">
        <v>19695</v>
      </c>
      <c r="R5068" s="337" t="s">
        <v>18</v>
      </c>
      <c r="S5068" s="337" t="s">
        <v>1072</v>
      </c>
      <c r="T5068" s="337" t="s">
        <v>3192</v>
      </c>
      <c r="U5068" s="337" t="s">
        <v>3193</v>
      </c>
      <c r="V5068" s="337">
        <v>8</v>
      </c>
      <c r="W5068" s="337" t="s">
        <v>19695</v>
      </c>
      <c r="X5068" s="337" t="s">
        <v>19695</v>
      </c>
      <c r="Y5068" s="337" t="s">
        <v>19695</v>
      </c>
      <c r="Z5068" s="337" t="s">
        <v>1753</v>
      </c>
      <c r="AA5068" s="337" t="s">
        <v>717</v>
      </c>
      <c r="AB5068" s="337" t="s">
        <v>718</v>
      </c>
      <c r="AC5068" s="337" t="s">
        <v>15398</v>
      </c>
    </row>
    <row r="5069" spans="1:29" ht="15.8" x14ac:dyDescent="0.25">
      <c r="A5069" s="337" t="s">
        <v>1723</v>
      </c>
      <c r="B5069" s="337" t="s">
        <v>2894</v>
      </c>
      <c r="C5069" s="337" t="s">
        <v>1821</v>
      </c>
      <c r="D5069" s="337" t="s">
        <v>449</v>
      </c>
      <c r="E5069" s="337" t="s">
        <v>1958</v>
      </c>
      <c r="F5069" s="338">
        <v>42564</v>
      </c>
      <c r="G5069" s="337" t="s">
        <v>1959</v>
      </c>
      <c r="H5069" s="338">
        <v>42614</v>
      </c>
      <c r="I5069" s="337" t="s">
        <v>19695</v>
      </c>
      <c r="J5069" s="337" t="s">
        <v>36</v>
      </c>
      <c r="K5069" s="337" t="s">
        <v>19695</v>
      </c>
      <c r="L5069" s="337" t="s">
        <v>19695</v>
      </c>
      <c r="M5069" s="337" t="s">
        <v>19695</v>
      </c>
      <c r="N5069" s="337" t="s">
        <v>19695</v>
      </c>
      <c r="O5069" s="337" t="s">
        <v>19695</v>
      </c>
      <c r="P5069" s="337" t="s">
        <v>19695</v>
      </c>
      <c r="Q5069" s="337" t="s">
        <v>19695</v>
      </c>
      <c r="R5069" s="337" t="s">
        <v>45</v>
      </c>
      <c r="S5069" s="337" t="s">
        <v>80</v>
      </c>
      <c r="T5069" s="337" t="s">
        <v>2895</v>
      </c>
      <c r="U5069" s="337" t="s">
        <v>2729</v>
      </c>
      <c r="V5069" s="337">
        <v>8</v>
      </c>
      <c r="W5069" s="337" t="s">
        <v>19695</v>
      </c>
      <c r="X5069" s="337" t="s">
        <v>19695</v>
      </c>
      <c r="Y5069" s="337" t="s">
        <v>19695</v>
      </c>
      <c r="Z5069" s="337" t="s">
        <v>1753</v>
      </c>
      <c r="AA5069" s="337" t="s">
        <v>717</v>
      </c>
      <c r="AB5069" s="337" t="s">
        <v>718</v>
      </c>
      <c r="AC5069" s="337" t="s">
        <v>13658</v>
      </c>
    </row>
    <row r="5070" spans="1:29" ht="15.8" x14ac:dyDescent="0.25">
      <c r="A5070" s="337" t="s">
        <v>1723</v>
      </c>
      <c r="B5070" s="337" t="s">
        <v>5222</v>
      </c>
      <c r="C5070" s="337" t="s">
        <v>1821</v>
      </c>
      <c r="D5070" s="337" t="s">
        <v>449</v>
      </c>
      <c r="E5070" s="337" t="s">
        <v>4633</v>
      </c>
      <c r="F5070" s="338">
        <v>42563</v>
      </c>
      <c r="G5070" s="337" t="s">
        <v>3814</v>
      </c>
      <c r="H5070" s="338">
        <v>42613</v>
      </c>
      <c r="I5070" s="337" t="s">
        <v>19695</v>
      </c>
      <c r="J5070" s="337" t="s">
        <v>36</v>
      </c>
      <c r="K5070" s="337" t="s">
        <v>19695</v>
      </c>
      <c r="L5070" s="337" t="s">
        <v>19695</v>
      </c>
      <c r="M5070" s="337" t="s">
        <v>19695</v>
      </c>
      <c r="N5070" s="337" t="s">
        <v>19695</v>
      </c>
      <c r="O5070" s="337" t="s">
        <v>19695</v>
      </c>
      <c r="P5070" s="337" t="s">
        <v>19695</v>
      </c>
      <c r="Q5070" s="337" t="s">
        <v>19695</v>
      </c>
      <c r="R5070" s="337" t="s">
        <v>45</v>
      </c>
      <c r="S5070" s="337" t="s">
        <v>1144</v>
      </c>
      <c r="T5070" s="337" t="s">
        <v>5223</v>
      </c>
      <c r="U5070" s="337" t="s">
        <v>449</v>
      </c>
      <c r="V5070" s="337">
        <v>6</v>
      </c>
      <c r="W5070" s="337" t="s">
        <v>19695</v>
      </c>
      <c r="X5070" s="337" t="s">
        <v>19695</v>
      </c>
      <c r="Y5070" s="337" t="s">
        <v>19695</v>
      </c>
      <c r="Z5070" s="337" t="s">
        <v>1728</v>
      </c>
      <c r="AA5070" s="337" t="s">
        <v>735</v>
      </c>
      <c r="AB5070" s="337" t="s">
        <v>718</v>
      </c>
      <c r="AC5070" s="337" t="s">
        <v>13835</v>
      </c>
    </row>
    <row r="5071" spans="1:29" ht="15.8" x14ac:dyDescent="0.25">
      <c r="A5071" s="337" t="s">
        <v>1723</v>
      </c>
      <c r="B5071" s="337" t="s">
        <v>3610</v>
      </c>
      <c r="C5071" s="337" t="s">
        <v>1821</v>
      </c>
      <c r="D5071" s="337" t="s">
        <v>449</v>
      </c>
      <c r="E5071" s="337" t="s">
        <v>3611</v>
      </c>
      <c r="F5071" s="338">
        <v>42562</v>
      </c>
      <c r="G5071" s="337" t="s">
        <v>3356</v>
      </c>
      <c r="H5071" s="338">
        <v>42612</v>
      </c>
      <c r="I5071" s="337" t="s">
        <v>19695</v>
      </c>
      <c r="J5071" s="337" t="s">
        <v>36</v>
      </c>
      <c r="K5071" s="337" t="s">
        <v>19695</v>
      </c>
      <c r="L5071" s="337" t="s">
        <v>19695</v>
      </c>
      <c r="M5071" s="337" t="s">
        <v>19695</v>
      </c>
      <c r="N5071" s="337" t="s">
        <v>19695</v>
      </c>
      <c r="O5071" s="337" t="s">
        <v>19695</v>
      </c>
      <c r="P5071" s="337" t="s">
        <v>19695</v>
      </c>
      <c r="Q5071" s="337" t="s">
        <v>19695</v>
      </c>
      <c r="R5071" s="337" t="s">
        <v>2107</v>
      </c>
      <c r="S5071" s="337" t="s">
        <v>2107</v>
      </c>
      <c r="T5071" s="337" t="s">
        <v>3612</v>
      </c>
      <c r="U5071" s="337" t="s">
        <v>3613</v>
      </c>
      <c r="V5071" s="337">
        <v>8</v>
      </c>
      <c r="W5071" s="337" t="s">
        <v>19695</v>
      </c>
      <c r="X5071" s="337" t="s">
        <v>19695</v>
      </c>
      <c r="Y5071" s="337" t="s">
        <v>19695</v>
      </c>
      <c r="Z5071" s="337" t="s">
        <v>1728</v>
      </c>
      <c r="AA5071" s="337" t="s">
        <v>717</v>
      </c>
      <c r="AB5071" s="337" t="s">
        <v>718</v>
      </c>
      <c r="AC5071" s="337" t="s">
        <v>13530</v>
      </c>
    </row>
    <row r="5072" spans="1:29" ht="15.8" x14ac:dyDescent="0.25">
      <c r="A5072" s="337" t="s">
        <v>1723</v>
      </c>
      <c r="B5072" s="337" t="s">
        <v>3354</v>
      </c>
      <c r="C5072" s="337" t="s">
        <v>1821</v>
      </c>
      <c r="D5072" s="337" t="s">
        <v>449</v>
      </c>
      <c r="E5072" s="337" t="s">
        <v>3355</v>
      </c>
      <c r="F5072" s="338">
        <v>42581</v>
      </c>
      <c r="G5072" s="337" t="s">
        <v>3356</v>
      </c>
      <c r="H5072" s="338">
        <v>42612</v>
      </c>
      <c r="I5072" s="337" t="s">
        <v>19695</v>
      </c>
      <c r="J5072" s="337" t="s">
        <v>16</v>
      </c>
      <c r="K5072" s="337" t="s">
        <v>19695</v>
      </c>
      <c r="L5072" s="337" t="s">
        <v>19695</v>
      </c>
      <c r="M5072" s="337" t="s">
        <v>19695</v>
      </c>
      <c r="N5072" s="337" t="s">
        <v>19695</v>
      </c>
      <c r="O5072" s="337" t="s">
        <v>19695</v>
      </c>
      <c r="P5072" s="337" t="s">
        <v>19695</v>
      </c>
      <c r="Q5072" s="337" t="s">
        <v>19695</v>
      </c>
      <c r="R5072" s="337" t="s">
        <v>98</v>
      </c>
      <c r="S5072" s="337" t="s">
        <v>124</v>
      </c>
      <c r="T5072" s="337" t="s">
        <v>1636</v>
      </c>
      <c r="U5072" s="337" t="s">
        <v>435</v>
      </c>
      <c r="V5072" s="337">
        <v>16</v>
      </c>
      <c r="W5072" s="337" t="s">
        <v>19695</v>
      </c>
      <c r="X5072" s="337" t="s">
        <v>19695</v>
      </c>
      <c r="Y5072" s="337" t="s">
        <v>19695</v>
      </c>
      <c r="Z5072" s="337" t="s">
        <v>1728</v>
      </c>
      <c r="AA5072" s="337" t="s">
        <v>766</v>
      </c>
      <c r="AB5072" s="337" t="s">
        <v>718</v>
      </c>
      <c r="AC5072" s="337" t="s">
        <v>13530</v>
      </c>
    </row>
    <row r="5073" spans="1:29" ht="15.8" x14ac:dyDescent="0.25">
      <c r="A5073" s="337" t="s">
        <v>1723</v>
      </c>
      <c r="B5073" s="337" t="s">
        <v>13539</v>
      </c>
      <c r="C5073" s="337" t="s">
        <v>1725</v>
      </c>
      <c r="D5073" s="337" t="s">
        <v>1730</v>
      </c>
      <c r="E5073" s="337" t="s">
        <v>2196</v>
      </c>
      <c r="F5073" s="338">
        <v>42601</v>
      </c>
      <c r="G5073" s="337" t="s">
        <v>2987</v>
      </c>
      <c r="H5073" s="338">
        <v>42611</v>
      </c>
      <c r="I5073" s="337" t="s">
        <v>19695</v>
      </c>
      <c r="J5073" s="337" t="s">
        <v>36</v>
      </c>
      <c r="K5073" s="337" t="s">
        <v>19695</v>
      </c>
      <c r="L5073" s="337" t="s">
        <v>19695</v>
      </c>
      <c r="M5073" s="337" t="s">
        <v>19695</v>
      </c>
      <c r="N5073" s="337" t="s">
        <v>19695</v>
      </c>
      <c r="O5073" s="337" t="s">
        <v>19695</v>
      </c>
      <c r="P5073" s="337" t="s">
        <v>19695</v>
      </c>
      <c r="Q5073" s="337" t="s">
        <v>19695</v>
      </c>
      <c r="R5073" s="337" t="s">
        <v>56</v>
      </c>
      <c r="S5073" s="337" t="s">
        <v>79</v>
      </c>
      <c r="T5073" s="337" t="s">
        <v>79</v>
      </c>
      <c r="U5073" s="337" t="s">
        <v>90</v>
      </c>
      <c r="V5073" s="337">
        <v>10</v>
      </c>
      <c r="W5073" s="337" t="s">
        <v>19695</v>
      </c>
      <c r="X5073" s="337" t="s">
        <v>19695</v>
      </c>
      <c r="Y5073" s="337" t="s">
        <v>19695</v>
      </c>
      <c r="Z5073" s="337" t="s">
        <v>1728</v>
      </c>
      <c r="AA5073" s="337" t="s">
        <v>735</v>
      </c>
      <c r="AB5073" s="337" t="s">
        <v>718</v>
      </c>
      <c r="AC5073" s="337" t="s">
        <v>13540</v>
      </c>
    </row>
    <row r="5074" spans="1:29" ht="15.8" x14ac:dyDescent="0.25">
      <c r="A5074" s="337" t="s">
        <v>1723</v>
      </c>
      <c r="B5074" s="337" t="s">
        <v>2986</v>
      </c>
      <c r="C5074" s="337" t="s">
        <v>1821</v>
      </c>
      <c r="D5074" s="337" t="s">
        <v>449</v>
      </c>
      <c r="E5074" s="337" t="s">
        <v>1727</v>
      </c>
      <c r="F5074" s="338">
        <v>42502</v>
      </c>
      <c r="G5074" s="337" t="s">
        <v>2987</v>
      </c>
      <c r="H5074" s="338">
        <v>42611</v>
      </c>
      <c r="I5074" s="337" t="s">
        <v>19695</v>
      </c>
      <c r="J5074" s="337" t="s">
        <v>36</v>
      </c>
      <c r="K5074" s="337" t="s">
        <v>19695</v>
      </c>
      <c r="L5074" s="337" t="s">
        <v>19695</v>
      </c>
      <c r="M5074" s="337" t="s">
        <v>19695</v>
      </c>
      <c r="N5074" s="337" t="s">
        <v>19695</v>
      </c>
      <c r="O5074" s="337" t="s">
        <v>19695</v>
      </c>
      <c r="P5074" s="337" t="s">
        <v>19695</v>
      </c>
      <c r="Q5074" s="337" t="s">
        <v>19695</v>
      </c>
      <c r="R5074" s="337" t="s">
        <v>112</v>
      </c>
      <c r="S5074" s="337" t="s">
        <v>113</v>
      </c>
      <c r="T5074" s="337" t="s">
        <v>2988</v>
      </c>
      <c r="U5074" s="337" t="s">
        <v>2989</v>
      </c>
      <c r="V5074" s="337">
        <v>16</v>
      </c>
      <c r="W5074" s="337" t="s">
        <v>19695</v>
      </c>
      <c r="X5074" s="337" t="s">
        <v>19695</v>
      </c>
      <c r="Y5074" s="337" t="s">
        <v>19695</v>
      </c>
      <c r="Z5074" s="337" t="s">
        <v>1728</v>
      </c>
      <c r="AA5074" s="337" t="s">
        <v>735</v>
      </c>
      <c r="AB5074" s="337" t="s">
        <v>718</v>
      </c>
      <c r="AC5074" s="337" t="s">
        <v>13530</v>
      </c>
    </row>
    <row r="5075" spans="1:29" ht="15.8" x14ac:dyDescent="0.25">
      <c r="A5075" s="337" t="s">
        <v>1723</v>
      </c>
      <c r="B5075" s="337" t="s">
        <v>6250</v>
      </c>
      <c r="C5075" s="337" t="s">
        <v>1821</v>
      </c>
      <c r="D5075" s="337" t="s">
        <v>449</v>
      </c>
      <c r="E5075" s="337" t="s">
        <v>2900</v>
      </c>
      <c r="F5075" s="338">
        <v>42594</v>
      </c>
      <c r="G5075" s="337" t="s">
        <v>2987</v>
      </c>
      <c r="H5075" s="338">
        <v>42611</v>
      </c>
      <c r="I5075" s="337" t="s">
        <v>19695</v>
      </c>
      <c r="J5075" s="337" t="s">
        <v>36</v>
      </c>
      <c r="K5075" s="337" t="s">
        <v>19695</v>
      </c>
      <c r="L5075" s="337" t="s">
        <v>19695</v>
      </c>
      <c r="M5075" s="337" t="s">
        <v>19695</v>
      </c>
      <c r="N5075" s="337" t="s">
        <v>19695</v>
      </c>
      <c r="O5075" s="337" t="s">
        <v>19695</v>
      </c>
      <c r="P5075" s="337" t="s">
        <v>19695</v>
      </c>
      <c r="Q5075" s="337" t="s">
        <v>19695</v>
      </c>
      <c r="R5075" s="337" t="s">
        <v>56</v>
      </c>
      <c r="S5075" s="337" t="s">
        <v>79</v>
      </c>
      <c r="T5075" s="337" t="s">
        <v>79</v>
      </c>
      <c r="U5075" s="337" t="s">
        <v>90</v>
      </c>
      <c r="V5075" s="337">
        <v>6</v>
      </c>
      <c r="W5075" s="337" t="s">
        <v>19695</v>
      </c>
      <c r="X5075" s="337" t="s">
        <v>19695</v>
      </c>
      <c r="Y5075" s="337" t="s">
        <v>19695</v>
      </c>
      <c r="Z5075" s="337" t="s">
        <v>1728</v>
      </c>
      <c r="AA5075" s="337" t="s">
        <v>735</v>
      </c>
      <c r="AB5075" s="337" t="s">
        <v>718</v>
      </c>
      <c r="AC5075" s="337" t="s">
        <v>13540</v>
      </c>
    </row>
    <row r="5076" spans="1:29" ht="15.8" x14ac:dyDescent="0.25">
      <c r="A5076" s="337" t="s">
        <v>1723</v>
      </c>
      <c r="B5076" s="337" t="s">
        <v>6792</v>
      </c>
      <c r="C5076" s="337" t="s">
        <v>1821</v>
      </c>
      <c r="D5076" s="337" t="s">
        <v>449</v>
      </c>
      <c r="E5076" s="337" t="s">
        <v>6793</v>
      </c>
      <c r="F5076" s="338">
        <v>42539</v>
      </c>
      <c r="G5076" s="337" t="s">
        <v>6794</v>
      </c>
      <c r="H5076" s="338">
        <v>42610</v>
      </c>
      <c r="I5076" s="337" t="s">
        <v>19695</v>
      </c>
      <c r="J5076" s="337" t="s">
        <v>16</v>
      </c>
      <c r="K5076" s="337" t="s">
        <v>19695</v>
      </c>
      <c r="L5076" s="337" t="s">
        <v>19695</v>
      </c>
      <c r="M5076" s="337" t="s">
        <v>19695</v>
      </c>
      <c r="N5076" s="337" t="s">
        <v>19695</v>
      </c>
      <c r="O5076" s="337" t="s">
        <v>19695</v>
      </c>
      <c r="P5076" s="337" t="s">
        <v>19695</v>
      </c>
      <c r="Q5076" s="337" t="s">
        <v>19695</v>
      </c>
      <c r="R5076" s="337" t="s">
        <v>146</v>
      </c>
      <c r="S5076" s="337" t="s">
        <v>2178</v>
      </c>
      <c r="T5076" s="337" t="s">
        <v>1709</v>
      </c>
      <c r="U5076" s="337" t="s">
        <v>6795</v>
      </c>
      <c r="V5076" s="337">
        <v>8</v>
      </c>
      <c r="W5076" s="337" t="s">
        <v>19695</v>
      </c>
      <c r="X5076" s="337" t="s">
        <v>19695</v>
      </c>
      <c r="Y5076" s="337" t="s">
        <v>19695</v>
      </c>
      <c r="Z5076" s="337" t="s">
        <v>1728</v>
      </c>
      <c r="AA5076" s="337" t="s">
        <v>735</v>
      </c>
      <c r="AB5076" s="337" t="s">
        <v>718</v>
      </c>
      <c r="AC5076" s="337" t="s">
        <v>13713</v>
      </c>
    </row>
    <row r="5077" spans="1:29" ht="15.8" x14ac:dyDescent="0.25">
      <c r="A5077" s="337" t="s">
        <v>1723</v>
      </c>
      <c r="B5077" s="337" t="s">
        <v>13714</v>
      </c>
      <c r="C5077" s="337" t="s">
        <v>1821</v>
      </c>
      <c r="D5077" s="337" t="s">
        <v>449</v>
      </c>
      <c r="E5077" s="337" t="s">
        <v>3442</v>
      </c>
      <c r="F5077" s="338">
        <v>42516</v>
      </c>
      <c r="G5077" s="337" t="s">
        <v>13215</v>
      </c>
      <c r="H5077" s="338">
        <v>42604</v>
      </c>
      <c r="I5077" s="337" t="s">
        <v>19695</v>
      </c>
      <c r="J5077" s="337" t="s">
        <v>16</v>
      </c>
      <c r="K5077" s="337" t="s">
        <v>19695</v>
      </c>
      <c r="L5077" s="337" t="s">
        <v>19695</v>
      </c>
      <c r="M5077" s="337" t="s">
        <v>19695</v>
      </c>
      <c r="N5077" s="337" t="s">
        <v>19695</v>
      </c>
      <c r="O5077" s="337" t="s">
        <v>19695</v>
      </c>
      <c r="P5077" s="337" t="s">
        <v>19695</v>
      </c>
      <c r="Q5077" s="337" t="s">
        <v>19695</v>
      </c>
      <c r="R5077" s="337" t="s">
        <v>146</v>
      </c>
      <c r="S5077" s="337" t="s">
        <v>2178</v>
      </c>
      <c r="T5077" s="337" t="s">
        <v>1709</v>
      </c>
      <c r="U5077" s="337" t="s">
        <v>6795</v>
      </c>
      <c r="V5077" s="337">
        <v>8</v>
      </c>
      <c r="W5077" s="337" t="s">
        <v>19695</v>
      </c>
      <c r="X5077" s="337" t="s">
        <v>19695</v>
      </c>
      <c r="Y5077" s="337" t="s">
        <v>19695</v>
      </c>
      <c r="Z5077" s="337" t="s">
        <v>1728</v>
      </c>
      <c r="AA5077" s="337" t="s">
        <v>735</v>
      </c>
      <c r="AB5077" s="337" t="s">
        <v>718</v>
      </c>
      <c r="AC5077" s="337" t="s">
        <v>13713</v>
      </c>
    </row>
    <row r="5078" spans="1:29" ht="15.8" x14ac:dyDescent="0.25">
      <c r="A5078" s="337" t="s">
        <v>1723</v>
      </c>
      <c r="B5078" s="337" t="s">
        <v>2896</v>
      </c>
      <c r="C5078" s="337" t="s">
        <v>1821</v>
      </c>
      <c r="D5078" s="337" t="s">
        <v>449</v>
      </c>
      <c r="E5078" s="337" t="s">
        <v>2897</v>
      </c>
      <c r="F5078" s="338">
        <v>42553</v>
      </c>
      <c r="G5078" s="337" t="s">
        <v>2898</v>
      </c>
      <c r="H5078" s="338">
        <v>42603</v>
      </c>
      <c r="I5078" s="337" t="s">
        <v>19695</v>
      </c>
      <c r="J5078" s="337" t="s">
        <v>36</v>
      </c>
      <c r="K5078" s="337" t="s">
        <v>19695</v>
      </c>
      <c r="L5078" s="337" t="s">
        <v>19695</v>
      </c>
      <c r="M5078" s="337" t="s">
        <v>19695</v>
      </c>
      <c r="N5078" s="337" t="s">
        <v>19695</v>
      </c>
      <c r="O5078" s="337" t="s">
        <v>19695</v>
      </c>
      <c r="P5078" s="337" t="s">
        <v>19695</v>
      </c>
      <c r="Q5078" s="337" t="s">
        <v>19695</v>
      </c>
      <c r="R5078" s="337" t="s">
        <v>15</v>
      </c>
      <c r="S5078" s="337" t="s">
        <v>1086</v>
      </c>
      <c r="T5078" s="337" t="s">
        <v>1121</v>
      </c>
      <c r="U5078" s="337" t="s">
        <v>1121</v>
      </c>
      <c r="V5078" s="337">
        <v>16</v>
      </c>
      <c r="W5078" s="337" t="s">
        <v>19695</v>
      </c>
      <c r="X5078" s="337" t="s">
        <v>19695</v>
      </c>
      <c r="Y5078" s="337" t="s">
        <v>19695</v>
      </c>
      <c r="Z5078" s="337" t="s">
        <v>1753</v>
      </c>
      <c r="AA5078" s="337" t="s">
        <v>735</v>
      </c>
      <c r="AB5078" s="337" t="s">
        <v>718</v>
      </c>
      <c r="AC5078" s="337" t="s">
        <v>13530</v>
      </c>
    </row>
    <row r="5079" spans="1:29" ht="15.8" x14ac:dyDescent="0.25">
      <c r="A5079" s="337" t="s">
        <v>1723</v>
      </c>
      <c r="B5079" s="337" t="s">
        <v>2807</v>
      </c>
      <c r="C5079" s="337" t="s">
        <v>1725</v>
      </c>
      <c r="D5079" s="337" t="s">
        <v>1726</v>
      </c>
      <c r="E5079" s="337" t="s">
        <v>1432</v>
      </c>
      <c r="F5079" s="338">
        <v>42552</v>
      </c>
      <c r="G5079" s="337" t="s">
        <v>2808</v>
      </c>
      <c r="H5079" s="338">
        <v>42602</v>
      </c>
      <c r="I5079" s="337" t="s">
        <v>19695</v>
      </c>
      <c r="J5079" s="337" t="s">
        <v>36</v>
      </c>
      <c r="K5079" s="337" t="s">
        <v>19695</v>
      </c>
      <c r="L5079" s="337" t="s">
        <v>19695</v>
      </c>
      <c r="M5079" s="337" t="s">
        <v>19695</v>
      </c>
      <c r="N5079" s="337" t="s">
        <v>19695</v>
      </c>
      <c r="O5079" s="337" t="s">
        <v>19695</v>
      </c>
      <c r="P5079" s="337" t="s">
        <v>19695</v>
      </c>
      <c r="Q5079" s="337" t="s">
        <v>19695</v>
      </c>
      <c r="R5079" s="337" t="s">
        <v>45</v>
      </c>
      <c r="S5079" s="337" t="s">
        <v>2172</v>
      </c>
      <c r="T5079" s="337" t="s">
        <v>2809</v>
      </c>
      <c r="U5079" s="337" t="s">
        <v>2810</v>
      </c>
      <c r="V5079" s="337">
        <v>8</v>
      </c>
      <c r="W5079" s="337" t="s">
        <v>19695</v>
      </c>
      <c r="X5079" s="337" t="s">
        <v>19695</v>
      </c>
      <c r="Y5079" s="337" t="s">
        <v>19695</v>
      </c>
      <c r="Z5079" s="337" t="s">
        <v>1753</v>
      </c>
      <c r="AA5079" s="337" t="s">
        <v>735</v>
      </c>
      <c r="AB5079" s="337" t="s">
        <v>718</v>
      </c>
      <c r="AC5079" s="337" t="s">
        <v>13530</v>
      </c>
    </row>
    <row r="5080" spans="1:29" ht="15.8" x14ac:dyDescent="0.25">
      <c r="A5080" s="337" t="s">
        <v>1723</v>
      </c>
      <c r="B5080" s="337" t="s">
        <v>3051</v>
      </c>
      <c r="C5080" s="337" t="s">
        <v>1725</v>
      </c>
      <c r="D5080" s="337" t="s">
        <v>13527</v>
      </c>
      <c r="E5080" s="337" t="s">
        <v>3052</v>
      </c>
      <c r="F5080" s="338">
        <v>42550</v>
      </c>
      <c r="G5080" s="337" t="s">
        <v>3053</v>
      </c>
      <c r="H5080" s="338">
        <v>42600</v>
      </c>
      <c r="I5080" s="337" t="s">
        <v>19695</v>
      </c>
      <c r="J5080" s="337" t="s">
        <v>16</v>
      </c>
      <c r="K5080" s="337" t="s">
        <v>19695</v>
      </c>
      <c r="L5080" s="337" t="s">
        <v>19695</v>
      </c>
      <c r="M5080" s="337" t="s">
        <v>19695</v>
      </c>
      <c r="N5080" s="337" t="s">
        <v>19695</v>
      </c>
      <c r="O5080" s="337" t="s">
        <v>19695</v>
      </c>
      <c r="P5080" s="337" t="s">
        <v>19695</v>
      </c>
      <c r="Q5080" s="337" t="s">
        <v>19695</v>
      </c>
      <c r="R5080" s="337" t="s">
        <v>920</v>
      </c>
      <c r="S5080" s="337" t="s">
        <v>1280</v>
      </c>
      <c r="T5080" s="337" t="s">
        <v>3026</v>
      </c>
      <c r="U5080" s="337" t="s">
        <v>449</v>
      </c>
      <c r="V5080" s="337">
        <v>6</v>
      </c>
      <c r="W5080" s="337" t="s">
        <v>19695</v>
      </c>
      <c r="X5080" s="337" t="s">
        <v>19695</v>
      </c>
      <c r="Y5080" s="337" t="s">
        <v>19695</v>
      </c>
      <c r="Z5080" s="337" t="s">
        <v>1745</v>
      </c>
      <c r="AA5080" s="337" t="s">
        <v>761</v>
      </c>
      <c r="AB5080" s="337" t="s">
        <v>762</v>
      </c>
      <c r="AC5080" s="337" t="s">
        <v>13530</v>
      </c>
    </row>
    <row r="5081" spans="1:29" ht="15.8" x14ac:dyDescent="0.25">
      <c r="A5081" s="337" t="s">
        <v>1723</v>
      </c>
      <c r="B5081" s="337" t="s">
        <v>4250</v>
      </c>
      <c r="C5081" s="337" t="s">
        <v>1725</v>
      </c>
      <c r="D5081" s="337" t="s">
        <v>1726</v>
      </c>
      <c r="E5081" s="337" t="s">
        <v>4251</v>
      </c>
      <c r="F5081" s="338">
        <v>42549</v>
      </c>
      <c r="G5081" s="337" t="s">
        <v>4252</v>
      </c>
      <c r="H5081" s="338">
        <v>42599</v>
      </c>
      <c r="I5081" s="337" t="s">
        <v>19695</v>
      </c>
      <c r="J5081" s="337" t="s">
        <v>36</v>
      </c>
      <c r="K5081" s="337" t="s">
        <v>19695</v>
      </c>
      <c r="L5081" s="337" t="s">
        <v>19695</v>
      </c>
      <c r="M5081" s="337" t="s">
        <v>19695</v>
      </c>
      <c r="N5081" s="337" t="s">
        <v>19695</v>
      </c>
      <c r="O5081" s="337" t="s">
        <v>19695</v>
      </c>
      <c r="P5081" s="337" t="s">
        <v>19695</v>
      </c>
      <c r="Q5081" s="337" t="s">
        <v>19695</v>
      </c>
      <c r="R5081" s="337" t="s">
        <v>52</v>
      </c>
      <c r="S5081" s="337" t="s">
        <v>419</v>
      </c>
      <c r="T5081" s="337" t="s">
        <v>4253</v>
      </c>
      <c r="U5081" s="337" t="s">
        <v>449</v>
      </c>
      <c r="V5081" s="337">
        <v>6</v>
      </c>
      <c r="W5081" s="337" t="s">
        <v>19695</v>
      </c>
      <c r="X5081" s="337" t="s">
        <v>19695</v>
      </c>
      <c r="Y5081" s="337" t="s">
        <v>19695</v>
      </c>
      <c r="Z5081" s="337" t="s">
        <v>1728</v>
      </c>
      <c r="AA5081" s="337" t="s">
        <v>735</v>
      </c>
      <c r="AB5081" s="337" t="s">
        <v>718</v>
      </c>
      <c r="AC5081" s="337" t="s">
        <v>13835</v>
      </c>
    </row>
    <row r="5082" spans="1:29" ht="15.8" x14ac:dyDescent="0.25">
      <c r="A5082" s="337" t="s">
        <v>1723</v>
      </c>
      <c r="B5082" s="337" t="s">
        <v>2859</v>
      </c>
      <c r="C5082" s="337" t="s">
        <v>1821</v>
      </c>
      <c r="D5082" s="337" t="s">
        <v>449</v>
      </c>
      <c r="E5082" s="337" t="s">
        <v>2271</v>
      </c>
      <c r="F5082" s="338">
        <v>42496</v>
      </c>
      <c r="G5082" s="337" t="s">
        <v>2860</v>
      </c>
      <c r="H5082" s="338">
        <v>42598</v>
      </c>
      <c r="I5082" s="337" t="s">
        <v>19695</v>
      </c>
      <c r="J5082" s="337" t="s">
        <v>36</v>
      </c>
      <c r="K5082" s="337" t="s">
        <v>19695</v>
      </c>
      <c r="L5082" s="337" t="s">
        <v>19695</v>
      </c>
      <c r="M5082" s="337" t="s">
        <v>19695</v>
      </c>
      <c r="N5082" s="337" t="s">
        <v>19695</v>
      </c>
      <c r="O5082" s="337" t="s">
        <v>19695</v>
      </c>
      <c r="P5082" s="337" t="s">
        <v>19695</v>
      </c>
      <c r="Q5082" s="337" t="s">
        <v>19695</v>
      </c>
      <c r="R5082" s="337" t="s">
        <v>112</v>
      </c>
      <c r="S5082" s="337" t="s">
        <v>452</v>
      </c>
      <c r="T5082" s="337" t="s">
        <v>2861</v>
      </c>
      <c r="U5082" s="337" t="s">
        <v>2862</v>
      </c>
      <c r="V5082" s="337">
        <v>8</v>
      </c>
      <c r="W5082" s="337" t="s">
        <v>19695</v>
      </c>
      <c r="X5082" s="337" t="s">
        <v>19695</v>
      </c>
      <c r="Y5082" s="337" t="s">
        <v>19695</v>
      </c>
      <c r="Z5082" s="337" t="s">
        <v>1728</v>
      </c>
      <c r="AA5082" s="337" t="s">
        <v>735</v>
      </c>
      <c r="AB5082" s="337" t="s">
        <v>718</v>
      </c>
      <c r="AC5082" s="337" t="s">
        <v>13530</v>
      </c>
    </row>
    <row r="5083" spans="1:29" ht="15.8" x14ac:dyDescent="0.25">
      <c r="A5083" s="337" t="s">
        <v>1723</v>
      </c>
      <c r="B5083" s="337" t="s">
        <v>2914</v>
      </c>
      <c r="C5083" s="337" t="s">
        <v>1821</v>
      </c>
      <c r="D5083" s="337" t="s">
        <v>449</v>
      </c>
      <c r="E5083" s="337" t="s">
        <v>2915</v>
      </c>
      <c r="F5083" s="338">
        <v>42546</v>
      </c>
      <c r="G5083" s="337" t="s">
        <v>2916</v>
      </c>
      <c r="H5083" s="338">
        <v>42596</v>
      </c>
      <c r="I5083" s="337" t="s">
        <v>19695</v>
      </c>
      <c r="J5083" s="337" t="s">
        <v>36</v>
      </c>
      <c r="K5083" s="337" t="s">
        <v>19695</v>
      </c>
      <c r="L5083" s="337" t="s">
        <v>19695</v>
      </c>
      <c r="M5083" s="337" t="s">
        <v>19695</v>
      </c>
      <c r="N5083" s="337" t="s">
        <v>19695</v>
      </c>
      <c r="O5083" s="337" t="s">
        <v>19695</v>
      </c>
      <c r="P5083" s="337" t="s">
        <v>19695</v>
      </c>
      <c r="Q5083" s="337" t="s">
        <v>19695</v>
      </c>
      <c r="R5083" s="337" t="s">
        <v>56</v>
      </c>
      <c r="S5083" s="337" t="s">
        <v>79</v>
      </c>
      <c r="T5083" s="337" t="s">
        <v>2917</v>
      </c>
      <c r="U5083" s="337" t="s">
        <v>2918</v>
      </c>
      <c r="V5083" s="337">
        <v>8</v>
      </c>
      <c r="W5083" s="337" t="s">
        <v>19695</v>
      </c>
      <c r="X5083" s="337" t="s">
        <v>19695</v>
      </c>
      <c r="Y5083" s="337" t="s">
        <v>19695</v>
      </c>
      <c r="Z5083" s="337" t="s">
        <v>1728</v>
      </c>
      <c r="AA5083" s="337" t="s">
        <v>735</v>
      </c>
      <c r="AB5083" s="337" t="s">
        <v>718</v>
      </c>
      <c r="AC5083" s="337" t="s">
        <v>13530</v>
      </c>
    </row>
    <row r="5084" spans="1:29" ht="15.8" x14ac:dyDescent="0.25">
      <c r="A5084" s="337" t="s">
        <v>1723</v>
      </c>
      <c r="B5084" s="337" t="s">
        <v>2993</v>
      </c>
      <c r="C5084" s="337" t="s">
        <v>1725</v>
      </c>
      <c r="D5084" s="337" t="s">
        <v>1726</v>
      </c>
      <c r="E5084" s="337" t="s">
        <v>2915</v>
      </c>
      <c r="F5084" s="338">
        <v>42546</v>
      </c>
      <c r="G5084" s="337" t="s">
        <v>2916</v>
      </c>
      <c r="H5084" s="338">
        <v>42596</v>
      </c>
      <c r="I5084" s="337" t="s">
        <v>19695</v>
      </c>
      <c r="J5084" s="337" t="s">
        <v>16</v>
      </c>
      <c r="K5084" s="337" t="s">
        <v>19695</v>
      </c>
      <c r="L5084" s="337" t="s">
        <v>19695</v>
      </c>
      <c r="M5084" s="337" t="s">
        <v>19695</v>
      </c>
      <c r="N5084" s="337" t="s">
        <v>19695</v>
      </c>
      <c r="O5084" s="337" t="s">
        <v>19695</v>
      </c>
      <c r="P5084" s="337" t="s">
        <v>19695</v>
      </c>
      <c r="Q5084" s="337" t="s">
        <v>19695</v>
      </c>
      <c r="R5084" s="337" t="s">
        <v>45</v>
      </c>
      <c r="S5084" s="337" t="s">
        <v>1541</v>
      </c>
      <c r="T5084" s="337" t="s">
        <v>449</v>
      </c>
      <c r="U5084" s="337" t="s">
        <v>449</v>
      </c>
      <c r="V5084" s="337">
        <v>6</v>
      </c>
      <c r="W5084" s="337" t="s">
        <v>19695</v>
      </c>
      <c r="X5084" s="337" t="s">
        <v>19695</v>
      </c>
      <c r="Y5084" s="337" t="s">
        <v>19695</v>
      </c>
      <c r="Z5084" s="337" t="s">
        <v>1745</v>
      </c>
      <c r="AA5084" s="337" t="s">
        <v>761</v>
      </c>
      <c r="AB5084" s="337" t="s">
        <v>762</v>
      </c>
      <c r="AC5084" s="337" t="s">
        <v>13530</v>
      </c>
    </row>
    <row r="5085" spans="1:29" ht="15.8" x14ac:dyDescent="0.25">
      <c r="A5085" s="337" t="s">
        <v>1723</v>
      </c>
      <c r="B5085" s="337" t="s">
        <v>3005</v>
      </c>
      <c r="C5085" s="337" t="s">
        <v>1821</v>
      </c>
      <c r="D5085" s="337" t="s">
        <v>449</v>
      </c>
      <c r="E5085" s="337" t="s">
        <v>2687</v>
      </c>
      <c r="F5085" s="338">
        <v>42544</v>
      </c>
      <c r="G5085" s="337" t="s">
        <v>2900</v>
      </c>
      <c r="H5085" s="338">
        <v>42594</v>
      </c>
      <c r="I5085" s="337" t="s">
        <v>19695</v>
      </c>
      <c r="J5085" s="337" t="s">
        <v>36</v>
      </c>
      <c r="K5085" s="337" t="s">
        <v>19695</v>
      </c>
      <c r="L5085" s="337" t="s">
        <v>19695</v>
      </c>
      <c r="M5085" s="337" t="s">
        <v>19695</v>
      </c>
      <c r="N5085" s="337" t="s">
        <v>19695</v>
      </c>
      <c r="O5085" s="337" t="s">
        <v>19695</v>
      </c>
      <c r="P5085" s="337" t="s">
        <v>19695</v>
      </c>
      <c r="Q5085" s="337" t="s">
        <v>19695</v>
      </c>
      <c r="R5085" s="337" t="s">
        <v>81</v>
      </c>
      <c r="S5085" s="337" t="s">
        <v>3006</v>
      </c>
      <c r="T5085" s="337" t="s">
        <v>3007</v>
      </c>
      <c r="U5085" s="337" t="s">
        <v>3008</v>
      </c>
      <c r="V5085" s="337">
        <v>9</v>
      </c>
      <c r="W5085" s="337" t="s">
        <v>19695</v>
      </c>
      <c r="X5085" s="337" t="s">
        <v>19695</v>
      </c>
      <c r="Y5085" s="337" t="s">
        <v>19695</v>
      </c>
      <c r="Z5085" s="337" t="s">
        <v>1745</v>
      </c>
      <c r="AA5085" s="337" t="s">
        <v>761</v>
      </c>
      <c r="AB5085" s="337" t="s">
        <v>762</v>
      </c>
      <c r="AC5085" s="337" t="s">
        <v>13530</v>
      </c>
    </row>
    <row r="5086" spans="1:29" ht="15.8" x14ac:dyDescent="0.25">
      <c r="A5086" s="337" t="s">
        <v>1723</v>
      </c>
      <c r="B5086" s="337" t="s">
        <v>5174</v>
      </c>
      <c r="C5086" s="337" t="s">
        <v>1821</v>
      </c>
      <c r="D5086" s="337" t="s">
        <v>449</v>
      </c>
      <c r="E5086" s="337" t="s">
        <v>2701</v>
      </c>
      <c r="F5086" s="338">
        <v>42543</v>
      </c>
      <c r="G5086" s="337" t="s">
        <v>4021</v>
      </c>
      <c r="H5086" s="338">
        <v>42593</v>
      </c>
      <c r="I5086" s="337" t="s">
        <v>19695</v>
      </c>
      <c r="J5086" s="337" t="s">
        <v>36</v>
      </c>
      <c r="K5086" s="337" t="s">
        <v>19695</v>
      </c>
      <c r="L5086" s="337" t="s">
        <v>19695</v>
      </c>
      <c r="M5086" s="337" t="s">
        <v>19695</v>
      </c>
      <c r="N5086" s="337" t="s">
        <v>19695</v>
      </c>
      <c r="O5086" s="337" t="s">
        <v>19695</v>
      </c>
      <c r="P5086" s="337" t="s">
        <v>19695</v>
      </c>
      <c r="Q5086" s="337" t="s">
        <v>19695</v>
      </c>
      <c r="R5086" s="337" t="s">
        <v>130</v>
      </c>
      <c r="S5086" s="337" t="s">
        <v>130</v>
      </c>
      <c r="T5086" s="337" t="s">
        <v>929</v>
      </c>
      <c r="U5086" s="337" t="s">
        <v>2568</v>
      </c>
      <c r="V5086" s="337">
        <v>6</v>
      </c>
      <c r="W5086" s="337" t="s">
        <v>19695</v>
      </c>
      <c r="X5086" s="337" t="s">
        <v>19695</v>
      </c>
      <c r="Y5086" s="337" t="s">
        <v>19695</v>
      </c>
      <c r="Z5086" s="337" t="s">
        <v>1728</v>
      </c>
      <c r="AA5086" s="337" t="s">
        <v>735</v>
      </c>
      <c r="AB5086" s="337" t="s">
        <v>718</v>
      </c>
      <c r="AC5086" s="337" t="s">
        <v>13715</v>
      </c>
    </row>
    <row r="5087" spans="1:29" ht="15.8" x14ac:dyDescent="0.25">
      <c r="A5087" s="337" t="s">
        <v>1723</v>
      </c>
      <c r="B5087" s="337" t="s">
        <v>4123</v>
      </c>
      <c r="C5087" s="337" t="s">
        <v>1821</v>
      </c>
      <c r="D5087" s="337" t="s">
        <v>449</v>
      </c>
      <c r="E5087" s="337" t="s">
        <v>2616</v>
      </c>
      <c r="F5087" s="338">
        <v>42542</v>
      </c>
      <c r="G5087" s="337" t="s">
        <v>4124</v>
      </c>
      <c r="H5087" s="338">
        <v>42592</v>
      </c>
      <c r="I5087" s="337" t="s">
        <v>19695</v>
      </c>
      <c r="J5087" s="337" t="s">
        <v>16</v>
      </c>
      <c r="K5087" s="337" t="s">
        <v>19695</v>
      </c>
      <c r="L5087" s="337" t="s">
        <v>19695</v>
      </c>
      <c r="M5087" s="337" t="s">
        <v>19695</v>
      </c>
      <c r="N5087" s="337" t="s">
        <v>19695</v>
      </c>
      <c r="O5087" s="337" t="s">
        <v>19695</v>
      </c>
      <c r="P5087" s="337" t="s">
        <v>19695</v>
      </c>
      <c r="Q5087" s="337" t="s">
        <v>19695</v>
      </c>
      <c r="R5087" s="337" t="s">
        <v>45</v>
      </c>
      <c r="S5087" s="337" t="s">
        <v>1541</v>
      </c>
      <c r="T5087" s="337" t="s">
        <v>4125</v>
      </c>
      <c r="U5087" s="337" t="s">
        <v>449</v>
      </c>
      <c r="V5087" s="337">
        <v>16</v>
      </c>
      <c r="W5087" s="337" t="s">
        <v>19695</v>
      </c>
      <c r="X5087" s="337" t="s">
        <v>19695</v>
      </c>
      <c r="Y5087" s="337" t="s">
        <v>19695</v>
      </c>
      <c r="Z5087" s="337" t="s">
        <v>1728</v>
      </c>
      <c r="AA5087" s="337" t="s">
        <v>766</v>
      </c>
      <c r="AB5087" s="337" t="s">
        <v>718</v>
      </c>
      <c r="AC5087" s="337" t="s">
        <v>13835</v>
      </c>
    </row>
    <row r="5088" spans="1:29" ht="15.8" x14ac:dyDescent="0.25">
      <c r="A5088" s="337" t="s">
        <v>1723</v>
      </c>
      <c r="B5088" s="337" t="s">
        <v>2239</v>
      </c>
      <c r="C5088" s="337" t="s">
        <v>1788</v>
      </c>
      <c r="D5088" s="337" t="s">
        <v>1873</v>
      </c>
      <c r="E5088" s="337" t="s">
        <v>2240</v>
      </c>
      <c r="F5088" s="338">
        <v>42541</v>
      </c>
      <c r="G5088" s="337" t="s">
        <v>2241</v>
      </c>
      <c r="H5088" s="338">
        <v>42591</v>
      </c>
      <c r="I5088" s="337" t="s">
        <v>19695</v>
      </c>
      <c r="J5088" s="337" t="s">
        <v>36</v>
      </c>
      <c r="K5088" s="337" t="s">
        <v>19695</v>
      </c>
      <c r="L5088" s="337" t="s">
        <v>19695</v>
      </c>
      <c r="M5088" s="337" t="s">
        <v>19695</v>
      </c>
      <c r="N5088" s="337" t="s">
        <v>19695</v>
      </c>
      <c r="O5088" s="337" t="s">
        <v>19695</v>
      </c>
      <c r="P5088" s="337" t="s">
        <v>19695</v>
      </c>
      <c r="Q5088" s="337" t="s">
        <v>19695</v>
      </c>
      <c r="R5088" s="337" t="s">
        <v>130</v>
      </c>
      <c r="S5088" s="337" t="s">
        <v>415</v>
      </c>
      <c r="T5088" s="337" t="s">
        <v>2242</v>
      </c>
      <c r="U5088" s="337" t="s">
        <v>2243</v>
      </c>
      <c r="V5088" s="337">
        <v>6</v>
      </c>
      <c r="W5088" s="337" t="s">
        <v>19695</v>
      </c>
      <c r="X5088" s="337" t="s">
        <v>19695</v>
      </c>
      <c r="Y5088" s="337" t="s">
        <v>19695</v>
      </c>
      <c r="Z5088" s="337" t="s">
        <v>1728</v>
      </c>
      <c r="AA5088" s="337" t="s">
        <v>735</v>
      </c>
      <c r="AB5088" s="337" t="s">
        <v>718</v>
      </c>
      <c r="AC5088" s="337" t="s">
        <v>13530</v>
      </c>
    </row>
    <row r="5089" spans="1:29" ht="15.8" x14ac:dyDescent="0.25">
      <c r="A5089" s="337" t="s">
        <v>1723</v>
      </c>
      <c r="B5089" s="337" t="s">
        <v>2937</v>
      </c>
      <c r="C5089" s="337" t="s">
        <v>1725</v>
      </c>
      <c r="D5089" s="337" t="s">
        <v>1726</v>
      </c>
      <c r="E5089" s="337" t="s">
        <v>2240</v>
      </c>
      <c r="F5089" s="338">
        <v>42541</v>
      </c>
      <c r="G5089" s="337" t="s">
        <v>2241</v>
      </c>
      <c r="H5089" s="338">
        <v>42591</v>
      </c>
      <c r="I5089" s="337" t="s">
        <v>19695</v>
      </c>
      <c r="J5089" s="337" t="s">
        <v>36</v>
      </c>
      <c r="K5089" s="337" t="s">
        <v>19695</v>
      </c>
      <c r="L5089" s="337" t="s">
        <v>19695</v>
      </c>
      <c r="M5089" s="337" t="s">
        <v>19695</v>
      </c>
      <c r="N5089" s="337" t="s">
        <v>19695</v>
      </c>
      <c r="O5089" s="337" t="s">
        <v>19695</v>
      </c>
      <c r="P5089" s="337" t="s">
        <v>19695</v>
      </c>
      <c r="Q5089" s="337" t="s">
        <v>19695</v>
      </c>
      <c r="R5089" s="337" t="s">
        <v>66</v>
      </c>
      <c r="S5089" s="337" t="s">
        <v>67</v>
      </c>
      <c r="T5089" s="337" t="s">
        <v>2938</v>
      </c>
      <c r="U5089" s="337" t="s">
        <v>2939</v>
      </c>
      <c r="V5089" s="337">
        <v>10</v>
      </c>
      <c r="W5089" s="337" t="s">
        <v>19695</v>
      </c>
      <c r="X5089" s="337" t="s">
        <v>19695</v>
      </c>
      <c r="Y5089" s="337" t="s">
        <v>19695</v>
      </c>
      <c r="Z5089" s="337" t="s">
        <v>1728</v>
      </c>
      <c r="AA5089" s="337" t="s">
        <v>735</v>
      </c>
      <c r="AB5089" s="337" t="s">
        <v>718</v>
      </c>
      <c r="AC5089" s="337" t="s">
        <v>13530</v>
      </c>
    </row>
    <row r="5090" spans="1:29" ht="15.8" x14ac:dyDescent="0.25">
      <c r="A5090" s="337" t="s">
        <v>1723</v>
      </c>
      <c r="B5090" s="337" t="s">
        <v>2820</v>
      </c>
      <c r="C5090" s="337" t="s">
        <v>1821</v>
      </c>
      <c r="D5090" s="337" t="s">
        <v>449</v>
      </c>
      <c r="E5090" s="337" t="s">
        <v>2821</v>
      </c>
      <c r="F5090" s="338">
        <v>42540</v>
      </c>
      <c r="G5090" s="337" t="s">
        <v>2822</v>
      </c>
      <c r="H5090" s="338">
        <v>42590</v>
      </c>
      <c r="I5090" s="337" t="s">
        <v>19695</v>
      </c>
      <c r="J5090" s="337" t="s">
        <v>16</v>
      </c>
      <c r="K5090" s="337" t="s">
        <v>19695</v>
      </c>
      <c r="L5090" s="337" t="s">
        <v>19695</v>
      </c>
      <c r="M5090" s="337" t="s">
        <v>19695</v>
      </c>
      <c r="N5090" s="337" t="s">
        <v>19695</v>
      </c>
      <c r="O5090" s="337" t="s">
        <v>19695</v>
      </c>
      <c r="P5090" s="337" t="s">
        <v>19695</v>
      </c>
      <c r="Q5090" s="337" t="s">
        <v>19695</v>
      </c>
      <c r="R5090" s="337" t="s">
        <v>45</v>
      </c>
      <c r="S5090" s="337" t="s">
        <v>1541</v>
      </c>
      <c r="T5090" s="337" t="s">
        <v>2823</v>
      </c>
      <c r="U5090" s="337" t="s">
        <v>2824</v>
      </c>
      <c r="V5090" s="337">
        <v>6</v>
      </c>
      <c r="W5090" s="337" t="s">
        <v>19695</v>
      </c>
      <c r="X5090" s="337" t="s">
        <v>19695</v>
      </c>
      <c r="Y5090" s="337" t="s">
        <v>19695</v>
      </c>
      <c r="Z5090" s="337" t="s">
        <v>1728</v>
      </c>
      <c r="AA5090" s="337" t="s">
        <v>735</v>
      </c>
      <c r="AB5090" s="337" t="s">
        <v>718</v>
      </c>
      <c r="AC5090" s="337" t="s">
        <v>13530</v>
      </c>
    </row>
    <row r="5091" spans="1:29" ht="15.8" x14ac:dyDescent="0.25">
      <c r="A5091" s="337" t="s">
        <v>1723</v>
      </c>
      <c r="B5091" s="337" t="s">
        <v>2825</v>
      </c>
      <c r="C5091" s="337" t="s">
        <v>1821</v>
      </c>
      <c r="D5091" s="337" t="s">
        <v>449</v>
      </c>
      <c r="E5091" s="337" t="s">
        <v>2821</v>
      </c>
      <c r="F5091" s="338">
        <v>42540</v>
      </c>
      <c r="G5091" s="337" t="s">
        <v>2822</v>
      </c>
      <c r="H5091" s="338">
        <v>42590</v>
      </c>
      <c r="I5091" s="337" t="s">
        <v>19695</v>
      </c>
      <c r="J5091" s="337" t="s">
        <v>16</v>
      </c>
      <c r="K5091" s="337" t="s">
        <v>19695</v>
      </c>
      <c r="L5091" s="337" t="s">
        <v>19695</v>
      </c>
      <c r="M5091" s="337" t="s">
        <v>19695</v>
      </c>
      <c r="N5091" s="337" t="s">
        <v>19695</v>
      </c>
      <c r="O5091" s="337" t="s">
        <v>19695</v>
      </c>
      <c r="P5091" s="337" t="s">
        <v>19695</v>
      </c>
      <c r="Q5091" s="337" t="s">
        <v>19695</v>
      </c>
      <c r="R5091" s="337" t="s">
        <v>45</v>
      </c>
      <c r="S5091" s="337" t="s">
        <v>1541</v>
      </c>
      <c r="T5091" s="337" t="s">
        <v>1677</v>
      </c>
      <c r="U5091" s="337" t="s">
        <v>1677</v>
      </c>
      <c r="V5091" s="337">
        <v>6</v>
      </c>
      <c r="W5091" s="337" t="s">
        <v>19695</v>
      </c>
      <c r="X5091" s="337" t="s">
        <v>19695</v>
      </c>
      <c r="Y5091" s="337" t="s">
        <v>19695</v>
      </c>
      <c r="Z5091" s="337" t="s">
        <v>1728</v>
      </c>
      <c r="AA5091" s="337" t="s">
        <v>735</v>
      </c>
      <c r="AB5091" s="337" t="s">
        <v>718</v>
      </c>
      <c r="AC5091" s="337" t="s">
        <v>13530</v>
      </c>
    </row>
    <row r="5092" spans="1:29" ht="15.8" x14ac:dyDescent="0.25">
      <c r="A5092" s="337" t="s">
        <v>1723</v>
      </c>
      <c r="B5092" s="337" t="s">
        <v>6404</v>
      </c>
      <c r="C5092" s="337" t="s">
        <v>1821</v>
      </c>
      <c r="D5092" s="337" t="s">
        <v>449</v>
      </c>
      <c r="E5092" s="337" t="s">
        <v>2821</v>
      </c>
      <c r="F5092" s="338">
        <v>42540</v>
      </c>
      <c r="G5092" s="337" t="s">
        <v>2822</v>
      </c>
      <c r="H5092" s="338">
        <v>42590</v>
      </c>
      <c r="I5092" s="337" t="s">
        <v>19695</v>
      </c>
      <c r="J5092" s="337" t="s">
        <v>16</v>
      </c>
      <c r="K5092" s="337" t="s">
        <v>19695</v>
      </c>
      <c r="L5092" s="337" t="s">
        <v>19695</v>
      </c>
      <c r="M5092" s="337" t="s">
        <v>19695</v>
      </c>
      <c r="N5092" s="337" t="s">
        <v>19695</v>
      </c>
      <c r="O5092" s="337" t="s">
        <v>19695</v>
      </c>
      <c r="P5092" s="337" t="s">
        <v>19695</v>
      </c>
      <c r="Q5092" s="337" t="s">
        <v>19695</v>
      </c>
      <c r="R5092" s="337" t="s">
        <v>15</v>
      </c>
      <c r="S5092" s="337" t="s">
        <v>1086</v>
      </c>
      <c r="T5092" s="337" t="s">
        <v>1086</v>
      </c>
      <c r="U5092" s="337" t="s">
        <v>99</v>
      </c>
      <c r="V5092" s="337">
        <v>10</v>
      </c>
      <c r="W5092" s="337" t="s">
        <v>19695</v>
      </c>
      <c r="X5092" s="337" t="s">
        <v>19695</v>
      </c>
      <c r="Y5092" s="337" t="s">
        <v>19695</v>
      </c>
      <c r="Z5092" s="337" t="s">
        <v>1728</v>
      </c>
      <c r="AA5092" s="337" t="s">
        <v>717</v>
      </c>
      <c r="AB5092" s="337" t="s">
        <v>718</v>
      </c>
      <c r="AC5092" s="337" t="s">
        <v>13694</v>
      </c>
    </row>
    <row r="5093" spans="1:29" ht="15.8" x14ac:dyDescent="0.25">
      <c r="A5093" s="337" t="s">
        <v>1723</v>
      </c>
      <c r="B5093" s="337" t="s">
        <v>4234</v>
      </c>
      <c r="C5093" s="337" t="s">
        <v>1788</v>
      </c>
      <c r="D5093" s="337" t="s">
        <v>1873</v>
      </c>
      <c r="E5093" s="337" t="s">
        <v>1958</v>
      </c>
      <c r="F5093" s="338">
        <v>42564</v>
      </c>
      <c r="G5093" s="337" t="s">
        <v>4235</v>
      </c>
      <c r="H5093" s="338">
        <v>42589</v>
      </c>
      <c r="I5093" s="337" t="s">
        <v>19695</v>
      </c>
      <c r="J5093" s="337" t="s">
        <v>36</v>
      </c>
      <c r="K5093" s="337" t="s">
        <v>19695</v>
      </c>
      <c r="L5093" s="337" t="s">
        <v>19695</v>
      </c>
      <c r="M5093" s="337" t="s">
        <v>19695</v>
      </c>
      <c r="N5093" s="337" t="s">
        <v>19695</v>
      </c>
      <c r="O5093" s="337" t="s">
        <v>19695</v>
      </c>
      <c r="P5093" s="337" t="s">
        <v>19695</v>
      </c>
      <c r="Q5093" s="337" t="s">
        <v>19695</v>
      </c>
      <c r="R5093" s="337" t="s">
        <v>66</v>
      </c>
      <c r="S5093" s="337" t="s">
        <v>4236</v>
      </c>
      <c r="T5093" s="337" t="s">
        <v>4237</v>
      </c>
      <c r="U5093" s="337" t="s">
        <v>449</v>
      </c>
      <c r="V5093" s="337">
        <v>6</v>
      </c>
      <c r="W5093" s="337" t="s">
        <v>19695</v>
      </c>
      <c r="X5093" s="337" t="s">
        <v>19695</v>
      </c>
      <c r="Y5093" s="337" t="s">
        <v>19695</v>
      </c>
      <c r="Z5093" s="337" t="s">
        <v>1728</v>
      </c>
      <c r="AA5093" s="337" t="s">
        <v>735</v>
      </c>
      <c r="AB5093" s="337" t="s">
        <v>718</v>
      </c>
      <c r="AC5093" s="337" t="s">
        <v>13835</v>
      </c>
    </row>
    <row r="5094" spans="1:29" ht="15.8" x14ac:dyDescent="0.25">
      <c r="A5094" s="337" t="s">
        <v>1723</v>
      </c>
      <c r="B5094" s="337" t="s">
        <v>3069</v>
      </c>
      <c r="C5094" s="337" t="s">
        <v>1821</v>
      </c>
      <c r="D5094" s="337" t="s">
        <v>449</v>
      </c>
      <c r="E5094" s="337" t="s">
        <v>3070</v>
      </c>
      <c r="F5094" s="338">
        <v>42538</v>
      </c>
      <c r="G5094" s="337" t="s">
        <v>3071</v>
      </c>
      <c r="H5094" s="338">
        <v>42588</v>
      </c>
      <c r="I5094" s="337" t="s">
        <v>19695</v>
      </c>
      <c r="J5094" s="337" t="s">
        <v>36</v>
      </c>
      <c r="K5094" s="337" t="s">
        <v>19695</v>
      </c>
      <c r="L5094" s="337" t="s">
        <v>19695</v>
      </c>
      <c r="M5094" s="337" t="s">
        <v>19695</v>
      </c>
      <c r="N5094" s="337" t="s">
        <v>19695</v>
      </c>
      <c r="O5094" s="337" t="s">
        <v>19695</v>
      </c>
      <c r="P5094" s="337" t="s">
        <v>19695</v>
      </c>
      <c r="Q5094" s="337" t="s">
        <v>19695</v>
      </c>
      <c r="R5094" s="337" t="s">
        <v>45</v>
      </c>
      <c r="S5094" s="337" t="s">
        <v>80</v>
      </c>
      <c r="T5094" s="337" t="s">
        <v>1148</v>
      </c>
      <c r="U5094" s="337" t="s">
        <v>3072</v>
      </c>
      <c r="V5094" s="337">
        <v>4</v>
      </c>
      <c r="W5094" s="337" t="s">
        <v>19695</v>
      </c>
      <c r="X5094" s="337" t="s">
        <v>19695</v>
      </c>
      <c r="Y5094" s="337" t="s">
        <v>19695</v>
      </c>
      <c r="Z5094" s="337" t="s">
        <v>1745</v>
      </c>
      <c r="AA5094" s="337" t="s">
        <v>761</v>
      </c>
      <c r="AB5094" s="337" t="s">
        <v>762</v>
      </c>
      <c r="AC5094" s="337" t="s">
        <v>13530</v>
      </c>
    </row>
    <row r="5095" spans="1:29" ht="15.8" x14ac:dyDescent="0.25">
      <c r="A5095" s="337" t="s">
        <v>1723</v>
      </c>
      <c r="B5095" s="337" t="s">
        <v>4896</v>
      </c>
      <c r="C5095" s="337" t="s">
        <v>1821</v>
      </c>
      <c r="D5095" s="337" t="s">
        <v>449</v>
      </c>
      <c r="E5095" s="337" t="s">
        <v>4897</v>
      </c>
      <c r="F5095" s="338">
        <v>42536</v>
      </c>
      <c r="G5095" s="337" t="s">
        <v>4898</v>
      </c>
      <c r="H5095" s="338">
        <v>42586</v>
      </c>
      <c r="I5095" s="337" t="s">
        <v>19695</v>
      </c>
      <c r="J5095" s="337" t="s">
        <v>16</v>
      </c>
      <c r="K5095" s="337" t="s">
        <v>19695</v>
      </c>
      <c r="L5095" s="337" t="s">
        <v>19695</v>
      </c>
      <c r="M5095" s="337" t="s">
        <v>19695</v>
      </c>
      <c r="N5095" s="337" t="s">
        <v>19695</v>
      </c>
      <c r="O5095" s="337" t="s">
        <v>19695</v>
      </c>
      <c r="P5095" s="337" t="s">
        <v>19695</v>
      </c>
      <c r="Q5095" s="337" t="s">
        <v>19695</v>
      </c>
      <c r="R5095" s="337" t="s">
        <v>15</v>
      </c>
      <c r="S5095" s="337" t="s">
        <v>1519</v>
      </c>
      <c r="T5095" s="337" t="s">
        <v>4895</v>
      </c>
      <c r="U5095" s="337" t="s">
        <v>2690</v>
      </c>
      <c r="V5095" s="337">
        <v>12</v>
      </c>
      <c r="W5095" s="337" t="s">
        <v>19695</v>
      </c>
      <c r="X5095" s="337" t="s">
        <v>19695</v>
      </c>
      <c r="Y5095" s="337" t="s">
        <v>19695</v>
      </c>
      <c r="Z5095" s="337" t="s">
        <v>1728</v>
      </c>
      <c r="AA5095" s="337" t="s">
        <v>717</v>
      </c>
      <c r="AB5095" s="337" t="s">
        <v>718</v>
      </c>
      <c r="AC5095" s="337" t="s">
        <v>13716</v>
      </c>
    </row>
    <row r="5096" spans="1:29" ht="15.8" x14ac:dyDescent="0.25">
      <c r="A5096" s="337" t="s">
        <v>1723</v>
      </c>
      <c r="B5096" s="337" t="s">
        <v>4386</v>
      </c>
      <c r="C5096" s="337" t="s">
        <v>1821</v>
      </c>
      <c r="D5096" s="337" t="s">
        <v>449</v>
      </c>
      <c r="E5096" s="337" t="s">
        <v>4387</v>
      </c>
      <c r="F5096" s="338">
        <v>42580</v>
      </c>
      <c r="G5096" s="337" t="s">
        <v>3520</v>
      </c>
      <c r="H5096" s="338">
        <v>42585</v>
      </c>
      <c r="I5096" s="337" t="s">
        <v>19695</v>
      </c>
      <c r="J5096" s="337" t="s">
        <v>16</v>
      </c>
      <c r="K5096" s="337" t="s">
        <v>19695</v>
      </c>
      <c r="L5096" s="337" t="s">
        <v>19695</v>
      </c>
      <c r="M5096" s="337" t="s">
        <v>19695</v>
      </c>
      <c r="N5096" s="337" t="s">
        <v>19695</v>
      </c>
      <c r="O5096" s="337" t="s">
        <v>19695</v>
      </c>
      <c r="P5096" s="337" t="s">
        <v>19695</v>
      </c>
      <c r="Q5096" s="337" t="s">
        <v>19695</v>
      </c>
      <c r="R5096" s="337" t="s">
        <v>98</v>
      </c>
      <c r="S5096" s="337" t="s">
        <v>2979</v>
      </c>
      <c r="T5096" s="337" t="s">
        <v>2980</v>
      </c>
      <c r="U5096" s="337" t="s">
        <v>4388</v>
      </c>
      <c r="V5096" s="337">
        <v>16</v>
      </c>
      <c r="W5096" s="337" t="s">
        <v>19695</v>
      </c>
      <c r="X5096" s="337" t="s">
        <v>19695</v>
      </c>
      <c r="Y5096" s="337" t="s">
        <v>19695</v>
      </c>
      <c r="Z5096" s="337" t="s">
        <v>1728</v>
      </c>
      <c r="AA5096" s="337" t="s">
        <v>735</v>
      </c>
      <c r="AB5096" s="337" t="s">
        <v>718</v>
      </c>
      <c r="AC5096" s="337" t="s">
        <v>13694</v>
      </c>
    </row>
    <row r="5097" spans="1:29" ht="15.8" x14ac:dyDescent="0.25">
      <c r="A5097" s="337" t="s">
        <v>1723</v>
      </c>
      <c r="B5097" s="337" t="s">
        <v>13526</v>
      </c>
      <c r="C5097" s="337" t="s">
        <v>1725</v>
      </c>
      <c r="D5097" s="337" t="s">
        <v>13527</v>
      </c>
      <c r="E5097" s="337" t="s">
        <v>2247</v>
      </c>
      <c r="F5097" s="338">
        <v>42533</v>
      </c>
      <c r="G5097" s="337" t="s">
        <v>1282</v>
      </c>
      <c r="H5097" s="338">
        <v>42583</v>
      </c>
      <c r="I5097" s="337" t="s">
        <v>19695</v>
      </c>
      <c r="J5097" s="337" t="s">
        <v>36</v>
      </c>
      <c r="K5097" s="337" t="s">
        <v>19695</v>
      </c>
      <c r="L5097" s="337" t="s">
        <v>19695</v>
      </c>
      <c r="M5097" s="337" t="s">
        <v>19695</v>
      </c>
      <c r="N5097" s="337" t="s">
        <v>19695</v>
      </c>
      <c r="O5097" s="337" t="s">
        <v>19695</v>
      </c>
      <c r="P5097" s="337" t="s">
        <v>19695</v>
      </c>
      <c r="Q5097" s="337" t="s">
        <v>19695</v>
      </c>
      <c r="R5097" s="337" t="s">
        <v>35</v>
      </c>
      <c r="S5097" s="337" t="s">
        <v>404</v>
      </c>
      <c r="T5097" s="337" t="s">
        <v>13528</v>
      </c>
      <c r="U5097" s="337" t="s">
        <v>13529</v>
      </c>
      <c r="V5097" s="337">
        <v>10</v>
      </c>
      <c r="W5097" s="337" t="s">
        <v>19695</v>
      </c>
      <c r="X5097" s="337" t="s">
        <v>19695</v>
      </c>
      <c r="Y5097" s="337" t="s">
        <v>19695</v>
      </c>
      <c r="Z5097" s="337" t="s">
        <v>1753</v>
      </c>
      <c r="AA5097" s="337" t="s">
        <v>735</v>
      </c>
      <c r="AB5097" s="337" t="s">
        <v>718</v>
      </c>
      <c r="AC5097" s="337" t="s">
        <v>13530</v>
      </c>
    </row>
    <row r="5098" spans="1:29" ht="15.8" x14ac:dyDescent="0.25">
      <c r="A5098" s="337" t="s">
        <v>1723</v>
      </c>
      <c r="B5098" s="337" t="s">
        <v>4100</v>
      </c>
      <c r="C5098" s="337" t="s">
        <v>1725</v>
      </c>
      <c r="D5098" s="337" t="s">
        <v>1726</v>
      </c>
      <c r="E5098" s="337" t="s">
        <v>2247</v>
      </c>
      <c r="F5098" s="338">
        <v>42533</v>
      </c>
      <c r="G5098" s="337" t="s">
        <v>1282</v>
      </c>
      <c r="H5098" s="338">
        <v>42583</v>
      </c>
      <c r="I5098" s="337" t="s">
        <v>19695</v>
      </c>
      <c r="J5098" s="337" t="s">
        <v>36</v>
      </c>
      <c r="K5098" s="337" t="s">
        <v>19695</v>
      </c>
      <c r="L5098" s="337" t="s">
        <v>19695</v>
      </c>
      <c r="M5098" s="337" t="s">
        <v>19695</v>
      </c>
      <c r="N5098" s="337" t="s">
        <v>19695</v>
      </c>
      <c r="O5098" s="337" t="s">
        <v>19695</v>
      </c>
      <c r="P5098" s="337" t="s">
        <v>19695</v>
      </c>
      <c r="Q5098" s="337" t="s">
        <v>19695</v>
      </c>
      <c r="R5098" s="337" t="s">
        <v>15</v>
      </c>
      <c r="S5098" s="337" t="s">
        <v>1529</v>
      </c>
      <c r="T5098" s="337" t="s">
        <v>2238</v>
      </c>
      <c r="U5098" s="337" t="s">
        <v>4101</v>
      </c>
      <c r="V5098" s="337">
        <v>6</v>
      </c>
      <c r="W5098" s="337" t="s">
        <v>19695</v>
      </c>
      <c r="X5098" s="337" t="s">
        <v>19695</v>
      </c>
      <c r="Y5098" s="337" t="s">
        <v>19695</v>
      </c>
      <c r="Z5098" s="337" t="s">
        <v>1728</v>
      </c>
      <c r="AA5098" s="337" t="s">
        <v>735</v>
      </c>
      <c r="AB5098" s="337" t="s">
        <v>718</v>
      </c>
      <c r="AC5098" s="337" t="s">
        <v>13530</v>
      </c>
    </row>
    <row r="5099" spans="1:29" ht="15.8" x14ac:dyDescent="0.25">
      <c r="A5099" s="337" t="s">
        <v>1723</v>
      </c>
      <c r="B5099" s="337" t="s">
        <v>4054</v>
      </c>
      <c r="C5099" s="337" t="s">
        <v>1821</v>
      </c>
      <c r="D5099" s="337" t="s">
        <v>449</v>
      </c>
      <c r="E5099" s="337" t="s">
        <v>2247</v>
      </c>
      <c r="F5099" s="338">
        <v>42533</v>
      </c>
      <c r="G5099" s="337" t="s">
        <v>1282</v>
      </c>
      <c r="H5099" s="338">
        <v>42583</v>
      </c>
      <c r="I5099" s="337" t="s">
        <v>19695</v>
      </c>
      <c r="J5099" s="337" t="s">
        <v>36</v>
      </c>
      <c r="K5099" s="337" t="s">
        <v>19695</v>
      </c>
      <c r="L5099" s="337" t="s">
        <v>19695</v>
      </c>
      <c r="M5099" s="337" t="s">
        <v>19695</v>
      </c>
      <c r="N5099" s="337" t="s">
        <v>19695</v>
      </c>
      <c r="O5099" s="337" t="s">
        <v>19695</v>
      </c>
      <c r="P5099" s="337" t="s">
        <v>19695</v>
      </c>
      <c r="Q5099" s="337" t="s">
        <v>19695</v>
      </c>
      <c r="R5099" s="337" t="s">
        <v>15</v>
      </c>
      <c r="S5099" s="337" t="s">
        <v>1203</v>
      </c>
      <c r="T5099" s="337" t="s">
        <v>4055</v>
      </c>
      <c r="U5099" s="337" t="s">
        <v>4056</v>
      </c>
      <c r="V5099" s="337">
        <v>12</v>
      </c>
      <c r="W5099" s="337" t="s">
        <v>19695</v>
      </c>
      <c r="X5099" s="337" t="s">
        <v>19695</v>
      </c>
      <c r="Y5099" s="337" t="s">
        <v>19695</v>
      </c>
      <c r="Z5099" s="337" t="s">
        <v>1728</v>
      </c>
      <c r="AA5099" s="337" t="s">
        <v>735</v>
      </c>
      <c r="AB5099" s="337" t="s">
        <v>718</v>
      </c>
      <c r="AC5099" s="337" t="s">
        <v>13530</v>
      </c>
    </row>
    <row r="5100" spans="1:29" ht="15.8" x14ac:dyDescent="0.25">
      <c r="A5100" s="337" t="s">
        <v>1723</v>
      </c>
      <c r="B5100" s="337" t="s">
        <v>2290</v>
      </c>
      <c r="C5100" s="337" t="s">
        <v>1725</v>
      </c>
      <c r="D5100" s="337" t="s">
        <v>1726</v>
      </c>
      <c r="E5100" s="337" t="s">
        <v>2247</v>
      </c>
      <c r="F5100" s="338">
        <v>42533</v>
      </c>
      <c r="G5100" s="337" t="s">
        <v>1282</v>
      </c>
      <c r="H5100" s="338">
        <v>42583</v>
      </c>
      <c r="I5100" s="337" t="s">
        <v>19695</v>
      </c>
      <c r="J5100" s="337" t="s">
        <v>36</v>
      </c>
      <c r="K5100" s="337" t="s">
        <v>19695</v>
      </c>
      <c r="L5100" s="337" t="s">
        <v>19695</v>
      </c>
      <c r="M5100" s="337" t="s">
        <v>19695</v>
      </c>
      <c r="N5100" s="337" t="s">
        <v>19695</v>
      </c>
      <c r="O5100" s="337" t="s">
        <v>19695</v>
      </c>
      <c r="P5100" s="337" t="s">
        <v>19695</v>
      </c>
      <c r="Q5100" s="337" t="s">
        <v>19695</v>
      </c>
      <c r="R5100" s="337" t="s">
        <v>45</v>
      </c>
      <c r="S5100" s="337" t="s">
        <v>1633</v>
      </c>
      <c r="T5100" s="337" t="s">
        <v>2291</v>
      </c>
      <c r="U5100" s="337" t="s">
        <v>2292</v>
      </c>
      <c r="V5100" s="337">
        <v>6</v>
      </c>
      <c r="W5100" s="337" t="s">
        <v>19695</v>
      </c>
      <c r="X5100" s="337" t="s">
        <v>19695</v>
      </c>
      <c r="Y5100" s="337" t="s">
        <v>19695</v>
      </c>
      <c r="Z5100" s="337" t="s">
        <v>1728</v>
      </c>
      <c r="AA5100" s="337" t="s">
        <v>717</v>
      </c>
      <c r="AB5100" s="337" t="s">
        <v>718</v>
      </c>
      <c r="AC5100" s="337" t="s">
        <v>13530</v>
      </c>
    </row>
    <row r="5101" spans="1:29" ht="15.8" x14ac:dyDescent="0.25">
      <c r="A5101" s="337" t="s">
        <v>1723</v>
      </c>
      <c r="B5101" s="337" t="s">
        <v>2422</v>
      </c>
      <c r="C5101" s="337" t="s">
        <v>1821</v>
      </c>
      <c r="D5101" s="337" t="s">
        <v>449</v>
      </c>
      <c r="E5101" s="337" t="s">
        <v>2247</v>
      </c>
      <c r="F5101" s="338">
        <v>42533</v>
      </c>
      <c r="G5101" s="337" t="s">
        <v>1282</v>
      </c>
      <c r="H5101" s="338">
        <v>42583</v>
      </c>
      <c r="I5101" s="337" t="s">
        <v>19695</v>
      </c>
      <c r="J5101" s="337" t="s">
        <v>16</v>
      </c>
      <c r="K5101" s="337" t="s">
        <v>19695</v>
      </c>
      <c r="L5101" s="337" t="s">
        <v>19695</v>
      </c>
      <c r="M5101" s="337" t="s">
        <v>19695</v>
      </c>
      <c r="N5101" s="337" t="s">
        <v>19695</v>
      </c>
      <c r="O5101" s="337" t="s">
        <v>19695</v>
      </c>
      <c r="P5101" s="337" t="s">
        <v>19695</v>
      </c>
      <c r="Q5101" s="337" t="s">
        <v>19695</v>
      </c>
      <c r="R5101" s="337" t="s">
        <v>1220</v>
      </c>
      <c r="S5101" s="337" t="s">
        <v>1359</v>
      </c>
      <c r="T5101" s="337" t="s">
        <v>2423</v>
      </c>
      <c r="U5101" s="337" t="s">
        <v>2424</v>
      </c>
      <c r="V5101" s="337">
        <v>6</v>
      </c>
      <c r="W5101" s="337" t="s">
        <v>19695</v>
      </c>
      <c r="X5101" s="337" t="s">
        <v>19695</v>
      </c>
      <c r="Y5101" s="337" t="s">
        <v>19695</v>
      </c>
      <c r="Z5101" s="337" t="s">
        <v>1728</v>
      </c>
      <c r="AA5101" s="337" t="s">
        <v>735</v>
      </c>
      <c r="AB5101" s="337" t="s">
        <v>718</v>
      </c>
      <c r="AC5101" s="337" t="s">
        <v>13530</v>
      </c>
    </row>
    <row r="5102" spans="1:29" ht="15.8" x14ac:dyDescent="0.25">
      <c r="A5102" s="337" t="s">
        <v>1723</v>
      </c>
      <c r="B5102" s="337" t="s">
        <v>2755</v>
      </c>
      <c r="C5102" s="337" t="s">
        <v>1821</v>
      </c>
      <c r="D5102" s="337" t="s">
        <v>449</v>
      </c>
      <c r="E5102" s="337" t="s">
        <v>2247</v>
      </c>
      <c r="F5102" s="338">
        <v>42533</v>
      </c>
      <c r="G5102" s="337" t="s">
        <v>1282</v>
      </c>
      <c r="H5102" s="338">
        <v>42583</v>
      </c>
      <c r="I5102" s="337" t="s">
        <v>19695</v>
      </c>
      <c r="J5102" s="337" t="s">
        <v>16</v>
      </c>
      <c r="K5102" s="337" t="s">
        <v>19695</v>
      </c>
      <c r="L5102" s="337" t="s">
        <v>19695</v>
      </c>
      <c r="M5102" s="337" t="s">
        <v>19695</v>
      </c>
      <c r="N5102" s="337" t="s">
        <v>19695</v>
      </c>
      <c r="O5102" s="337" t="s">
        <v>19695</v>
      </c>
      <c r="P5102" s="337" t="s">
        <v>19695</v>
      </c>
      <c r="Q5102" s="337" t="s">
        <v>19695</v>
      </c>
      <c r="R5102" s="337" t="s">
        <v>56</v>
      </c>
      <c r="S5102" s="337" t="s">
        <v>57</v>
      </c>
      <c r="T5102" s="337" t="s">
        <v>1473</v>
      </c>
      <c r="U5102" s="337" t="s">
        <v>2642</v>
      </c>
      <c r="V5102" s="337">
        <v>6</v>
      </c>
      <c r="W5102" s="337" t="s">
        <v>19695</v>
      </c>
      <c r="X5102" s="337" t="s">
        <v>19695</v>
      </c>
      <c r="Y5102" s="337" t="s">
        <v>19695</v>
      </c>
      <c r="Z5102" s="337" t="s">
        <v>1728</v>
      </c>
      <c r="AA5102" s="337" t="s">
        <v>717</v>
      </c>
      <c r="AB5102" s="337" t="s">
        <v>718</v>
      </c>
      <c r="AC5102" s="337" t="s">
        <v>13530</v>
      </c>
    </row>
    <row r="5103" spans="1:29" ht="15.8" x14ac:dyDescent="0.25">
      <c r="A5103" s="337" t="s">
        <v>1723</v>
      </c>
      <c r="B5103" s="337" t="s">
        <v>2784</v>
      </c>
      <c r="C5103" s="337" t="s">
        <v>1788</v>
      </c>
      <c r="D5103" s="337" t="s">
        <v>1873</v>
      </c>
      <c r="E5103" s="337" t="s">
        <v>2247</v>
      </c>
      <c r="F5103" s="338">
        <v>42533</v>
      </c>
      <c r="G5103" s="337" t="s">
        <v>1282</v>
      </c>
      <c r="H5103" s="338">
        <v>42583</v>
      </c>
      <c r="I5103" s="337" t="s">
        <v>19695</v>
      </c>
      <c r="J5103" s="337" t="s">
        <v>36</v>
      </c>
      <c r="K5103" s="337" t="s">
        <v>19695</v>
      </c>
      <c r="L5103" s="337" t="s">
        <v>19695</v>
      </c>
      <c r="M5103" s="337" t="s">
        <v>19695</v>
      </c>
      <c r="N5103" s="337" t="s">
        <v>19695</v>
      </c>
      <c r="O5103" s="337" t="s">
        <v>19695</v>
      </c>
      <c r="P5103" s="337" t="s">
        <v>19695</v>
      </c>
      <c r="Q5103" s="337" t="s">
        <v>19695</v>
      </c>
      <c r="R5103" s="337" t="s">
        <v>98</v>
      </c>
      <c r="S5103" s="337" t="s">
        <v>1689</v>
      </c>
      <c r="T5103" s="337" t="s">
        <v>1687</v>
      </c>
      <c r="U5103" s="337" t="s">
        <v>2785</v>
      </c>
      <c r="V5103" s="337">
        <v>6</v>
      </c>
      <c r="W5103" s="337" t="s">
        <v>19695</v>
      </c>
      <c r="X5103" s="337" t="s">
        <v>19695</v>
      </c>
      <c r="Y5103" s="337" t="s">
        <v>19695</v>
      </c>
      <c r="Z5103" s="337" t="s">
        <v>1728</v>
      </c>
      <c r="AA5103" s="337" t="s">
        <v>735</v>
      </c>
      <c r="AB5103" s="337" t="s">
        <v>718</v>
      </c>
      <c r="AC5103" s="337" t="s">
        <v>13530</v>
      </c>
    </row>
    <row r="5104" spans="1:29" ht="15.8" x14ac:dyDescent="0.25">
      <c r="A5104" s="337" t="s">
        <v>1723</v>
      </c>
      <c r="B5104" s="337" t="s">
        <v>2834</v>
      </c>
      <c r="C5104" s="337" t="s">
        <v>1821</v>
      </c>
      <c r="D5104" s="337" t="s">
        <v>449</v>
      </c>
      <c r="E5104" s="337" t="s">
        <v>2247</v>
      </c>
      <c r="F5104" s="338">
        <v>42533</v>
      </c>
      <c r="G5104" s="337" t="s">
        <v>1282</v>
      </c>
      <c r="H5104" s="338">
        <v>42583</v>
      </c>
      <c r="I5104" s="337" t="s">
        <v>19695</v>
      </c>
      <c r="J5104" s="337" t="s">
        <v>36</v>
      </c>
      <c r="K5104" s="337" t="s">
        <v>19695</v>
      </c>
      <c r="L5104" s="337" t="s">
        <v>19695</v>
      </c>
      <c r="M5104" s="337" t="s">
        <v>19695</v>
      </c>
      <c r="N5104" s="337" t="s">
        <v>19695</v>
      </c>
      <c r="O5104" s="337" t="s">
        <v>19695</v>
      </c>
      <c r="P5104" s="337" t="s">
        <v>19695</v>
      </c>
      <c r="Q5104" s="337" t="s">
        <v>19695</v>
      </c>
      <c r="R5104" s="337" t="s">
        <v>75</v>
      </c>
      <c r="S5104" s="337" t="s">
        <v>1163</v>
      </c>
      <c r="T5104" s="337" t="s">
        <v>1164</v>
      </c>
      <c r="U5104" s="337" t="s">
        <v>2835</v>
      </c>
      <c r="V5104" s="337">
        <v>6</v>
      </c>
      <c r="W5104" s="337" t="s">
        <v>19695</v>
      </c>
      <c r="X5104" s="337" t="s">
        <v>19695</v>
      </c>
      <c r="Y5104" s="337" t="s">
        <v>19695</v>
      </c>
      <c r="Z5104" s="337" t="s">
        <v>1728</v>
      </c>
      <c r="AA5104" s="337" t="s">
        <v>735</v>
      </c>
      <c r="AB5104" s="337" t="s">
        <v>718</v>
      </c>
      <c r="AC5104" s="337" t="s">
        <v>13530</v>
      </c>
    </row>
    <row r="5105" spans="1:29" ht="15.8" x14ac:dyDescent="0.25">
      <c r="A5105" s="337" t="s">
        <v>1723</v>
      </c>
      <c r="B5105" s="337" t="s">
        <v>3237</v>
      </c>
      <c r="C5105" s="337" t="s">
        <v>1725</v>
      </c>
      <c r="D5105" s="337" t="s">
        <v>1726</v>
      </c>
      <c r="E5105" s="337" t="s">
        <v>2247</v>
      </c>
      <c r="F5105" s="338">
        <v>42533</v>
      </c>
      <c r="G5105" s="337" t="s">
        <v>1282</v>
      </c>
      <c r="H5105" s="338">
        <v>42583</v>
      </c>
      <c r="I5105" s="337" t="s">
        <v>19695</v>
      </c>
      <c r="J5105" s="337" t="s">
        <v>36</v>
      </c>
      <c r="K5105" s="337" t="s">
        <v>19695</v>
      </c>
      <c r="L5105" s="337" t="s">
        <v>19695</v>
      </c>
      <c r="M5105" s="337" t="s">
        <v>19695</v>
      </c>
      <c r="N5105" s="337" t="s">
        <v>19695</v>
      </c>
      <c r="O5105" s="337" t="s">
        <v>19695</v>
      </c>
      <c r="P5105" s="337" t="s">
        <v>19695</v>
      </c>
      <c r="Q5105" s="337" t="s">
        <v>19695</v>
      </c>
      <c r="R5105" s="337" t="s">
        <v>130</v>
      </c>
      <c r="S5105" s="337" t="s">
        <v>147</v>
      </c>
      <c r="T5105" s="337" t="s">
        <v>3238</v>
      </c>
      <c r="U5105" s="337" t="s">
        <v>3239</v>
      </c>
      <c r="V5105" s="337">
        <v>6</v>
      </c>
      <c r="W5105" s="337" t="s">
        <v>19695</v>
      </c>
      <c r="X5105" s="337" t="s">
        <v>19695</v>
      </c>
      <c r="Y5105" s="337" t="s">
        <v>19695</v>
      </c>
      <c r="Z5105" s="337" t="s">
        <v>1728</v>
      </c>
      <c r="AA5105" s="337" t="s">
        <v>735</v>
      </c>
      <c r="AB5105" s="337" t="s">
        <v>718</v>
      </c>
      <c r="AC5105" s="337" t="s">
        <v>13530</v>
      </c>
    </row>
    <row r="5106" spans="1:29" ht="15.8" x14ac:dyDescent="0.25">
      <c r="A5106" s="337" t="s">
        <v>1723</v>
      </c>
      <c r="B5106" s="337" t="s">
        <v>3332</v>
      </c>
      <c r="C5106" s="337" t="s">
        <v>1725</v>
      </c>
      <c r="D5106" s="337" t="s">
        <v>1726</v>
      </c>
      <c r="E5106" s="337" t="s">
        <v>2247</v>
      </c>
      <c r="F5106" s="338">
        <v>42533</v>
      </c>
      <c r="G5106" s="337" t="s">
        <v>1282</v>
      </c>
      <c r="H5106" s="338">
        <v>42583</v>
      </c>
      <c r="I5106" s="337" t="s">
        <v>19695</v>
      </c>
      <c r="J5106" s="337" t="s">
        <v>16</v>
      </c>
      <c r="K5106" s="337" t="s">
        <v>19695</v>
      </c>
      <c r="L5106" s="337" t="s">
        <v>19695</v>
      </c>
      <c r="M5106" s="337" t="s">
        <v>19695</v>
      </c>
      <c r="N5106" s="337" t="s">
        <v>19695</v>
      </c>
      <c r="O5106" s="337" t="s">
        <v>19695</v>
      </c>
      <c r="P5106" s="337" t="s">
        <v>19695</v>
      </c>
      <c r="Q5106" s="337" t="s">
        <v>19695</v>
      </c>
      <c r="R5106" s="337" t="s">
        <v>15</v>
      </c>
      <c r="S5106" s="337" t="s">
        <v>1529</v>
      </c>
      <c r="T5106" s="337" t="s">
        <v>3333</v>
      </c>
      <c r="U5106" s="337" t="s">
        <v>935</v>
      </c>
      <c r="V5106" s="337">
        <v>6</v>
      </c>
      <c r="W5106" s="337" t="s">
        <v>19695</v>
      </c>
      <c r="X5106" s="337" t="s">
        <v>19695</v>
      </c>
      <c r="Y5106" s="337" t="s">
        <v>19695</v>
      </c>
      <c r="Z5106" s="337" t="s">
        <v>1728</v>
      </c>
      <c r="AA5106" s="337" t="s">
        <v>735</v>
      </c>
      <c r="AB5106" s="337" t="s">
        <v>718</v>
      </c>
      <c r="AC5106" s="337" t="s">
        <v>13530</v>
      </c>
    </row>
    <row r="5107" spans="1:29" ht="15.8" x14ac:dyDescent="0.25">
      <c r="A5107" s="337" t="s">
        <v>1723</v>
      </c>
      <c r="B5107" s="337" t="s">
        <v>3550</v>
      </c>
      <c r="C5107" s="337" t="s">
        <v>1821</v>
      </c>
      <c r="D5107" s="337" t="s">
        <v>449</v>
      </c>
      <c r="E5107" s="337" t="s">
        <v>2247</v>
      </c>
      <c r="F5107" s="338">
        <v>42533</v>
      </c>
      <c r="G5107" s="337" t="s">
        <v>1282</v>
      </c>
      <c r="H5107" s="338">
        <v>42583</v>
      </c>
      <c r="I5107" s="337" t="s">
        <v>19695</v>
      </c>
      <c r="J5107" s="337" t="s">
        <v>36</v>
      </c>
      <c r="K5107" s="337" t="s">
        <v>19695</v>
      </c>
      <c r="L5107" s="337" t="s">
        <v>19695</v>
      </c>
      <c r="M5107" s="337" t="s">
        <v>19695</v>
      </c>
      <c r="N5107" s="337" t="s">
        <v>19695</v>
      </c>
      <c r="O5107" s="337" t="s">
        <v>19695</v>
      </c>
      <c r="P5107" s="337" t="s">
        <v>19695</v>
      </c>
      <c r="Q5107" s="337" t="s">
        <v>19695</v>
      </c>
      <c r="R5107" s="337" t="s">
        <v>18</v>
      </c>
      <c r="S5107" s="337" t="s">
        <v>1050</v>
      </c>
      <c r="T5107" s="337" t="s">
        <v>3522</v>
      </c>
      <c r="U5107" s="337" t="s">
        <v>3523</v>
      </c>
      <c r="V5107" s="337">
        <v>6</v>
      </c>
      <c r="W5107" s="337" t="s">
        <v>19695</v>
      </c>
      <c r="X5107" s="337" t="s">
        <v>19695</v>
      </c>
      <c r="Y5107" s="337" t="s">
        <v>19695</v>
      </c>
      <c r="Z5107" s="337" t="s">
        <v>1728</v>
      </c>
      <c r="AA5107" s="337" t="s">
        <v>717</v>
      </c>
      <c r="AB5107" s="337" t="s">
        <v>718</v>
      </c>
      <c r="AC5107" s="337" t="s">
        <v>13530</v>
      </c>
    </row>
    <row r="5108" spans="1:29" ht="15.8" x14ac:dyDescent="0.25">
      <c r="A5108" s="337" t="s">
        <v>1723</v>
      </c>
      <c r="B5108" s="337" t="s">
        <v>3623</v>
      </c>
      <c r="C5108" s="337" t="s">
        <v>1788</v>
      </c>
      <c r="D5108" s="337" t="s">
        <v>1873</v>
      </c>
      <c r="E5108" s="337" t="s">
        <v>2247</v>
      </c>
      <c r="F5108" s="338">
        <v>42533</v>
      </c>
      <c r="G5108" s="337" t="s">
        <v>1282</v>
      </c>
      <c r="H5108" s="338">
        <v>42583</v>
      </c>
      <c r="I5108" s="337" t="s">
        <v>19695</v>
      </c>
      <c r="J5108" s="337" t="s">
        <v>36</v>
      </c>
      <c r="K5108" s="337" t="s">
        <v>19695</v>
      </c>
      <c r="L5108" s="337" t="s">
        <v>19695</v>
      </c>
      <c r="M5108" s="337" t="s">
        <v>19695</v>
      </c>
      <c r="N5108" s="337" t="s">
        <v>19695</v>
      </c>
      <c r="O5108" s="337" t="s">
        <v>19695</v>
      </c>
      <c r="P5108" s="337" t="s">
        <v>19695</v>
      </c>
      <c r="Q5108" s="337" t="s">
        <v>19695</v>
      </c>
      <c r="R5108" s="337" t="s">
        <v>130</v>
      </c>
      <c r="S5108" s="337" t="s">
        <v>2020</v>
      </c>
      <c r="T5108" s="337" t="s">
        <v>3624</v>
      </c>
      <c r="U5108" s="337" t="s">
        <v>449</v>
      </c>
      <c r="V5108" s="337">
        <v>6</v>
      </c>
      <c r="W5108" s="337" t="s">
        <v>19695</v>
      </c>
      <c r="X5108" s="337" t="s">
        <v>19695</v>
      </c>
      <c r="Y5108" s="337" t="s">
        <v>19695</v>
      </c>
      <c r="Z5108" s="337" t="s">
        <v>1728</v>
      </c>
      <c r="AA5108" s="337" t="s">
        <v>735</v>
      </c>
      <c r="AB5108" s="337" t="s">
        <v>718</v>
      </c>
      <c r="AC5108" s="337" t="s">
        <v>13530</v>
      </c>
    </row>
    <row r="5109" spans="1:29" ht="15.8" x14ac:dyDescent="0.25">
      <c r="A5109" s="337" t="s">
        <v>1723</v>
      </c>
      <c r="B5109" s="337" t="s">
        <v>1333</v>
      </c>
      <c r="C5109" s="337" t="s">
        <v>1821</v>
      </c>
      <c r="D5109" s="337" t="s">
        <v>449</v>
      </c>
      <c r="E5109" s="337" t="s">
        <v>2247</v>
      </c>
      <c r="F5109" s="338">
        <v>42533</v>
      </c>
      <c r="G5109" s="337" t="s">
        <v>1282</v>
      </c>
      <c r="H5109" s="338">
        <v>42583</v>
      </c>
      <c r="I5109" s="337" t="s">
        <v>19695</v>
      </c>
      <c r="J5109" s="337" t="s">
        <v>36</v>
      </c>
      <c r="K5109" s="337" t="s">
        <v>19695</v>
      </c>
      <c r="L5109" s="337" t="s">
        <v>19695</v>
      </c>
      <c r="M5109" s="337" t="s">
        <v>19695</v>
      </c>
      <c r="N5109" s="337" t="s">
        <v>19695</v>
      </c>
      <c r="O5109" s="337" t="s">
        <v>19695</v>
      </c>
      <c r="P5109" s="337" t="s">
        <v>19695</v>
      </c>
      <c r="Q5109" s="337" t="s">
        <v>19695</v>
      </c>
      <c r="R5109" s="337" t="s">
        <v>15</v>
      </c>
      <c r="S5109" s="337" t="s">
        <v>1086</v>
      </c>
      <c r="T5109" s="337" t="s">
        <v>1121</v>
      </c>
      <c r="U5109" s="337" t="s">
        <v>1334</v>
      </c>
      <c r="V5109" s="337">
        <v>8</v>
      </c>
      <c r="W5109" s="337" t="s">
        <v>19695</v>
      </c>
      <c r="X5109" s="337" t="s">
        <v>19695</v>
      </c>
      <c r="Y5109" s="337" t="s">
        <v>19695</v>
      </c>
      <c r="Z5109" s="337" t="s">
        <v>1728</v>
      </c>
      <c r="AA5109" s="337" t="s">
        <v>717</v>
      </c>
      <c r="AB5109" s="337" t="s">
        <v>718</v>
      </c>
      <c r="AC5109" s="337" t="s">
        <v>13530</v>
      </c>
    </row>
    <row r="5110" spans="1:29" ht="15.8" x14ac:dyDescent="0.25">
      <c r="A5110" s="337" t="s">
        <v>1723</v>
      </c>
      <c r="B5110" s="337" t="s">
        <v>2770</v>
      </c>
      <c r="C5110" s="337" t="s">
        <v>1821</v>
      </c>
      <c r="D5110" s="337" t="s">
        <v>449</v>
      </c>
      <c r="E5110" s="337" t="s">
        <v>2247</v>
      </c>
      <c r="F5110" s="338">
        <v>42533</v>
      </c>
      <c r="G5110" s="337" t="s">
        <v>1282</v>
      </c>
      <c r="H5110" s="338">
        <v>42583</v>
      </c>
      <c r="I5110" s="337" t="s">
        <v>19695</v>
      </c>
      <c r="J5110" s="337" t="s">
        <v>16</v>
      </c>
      <c r="K5110" s="337" t="s">
        <v>19695</v>
      </c>
      <c r="L5110" s="337" t="s">
        <v>19695</v>
      </c>
      <c r="M5110" s="337" t="s">
        <v>19695</v>
      </c>
      <c r="N5110" s="337" t="s">
        <v>19695</v>
      </c>
      <c r="O5110" s="337" t="s">
        <v>19695</v>
      </c>
      <c r="P5110" s="337" t="s">
        <v>19695</v>
      </c>
      <c r="Q5110" s="337" t="s">
        <v>19695</v>
      </c>
      <c r="R5110" s="337" t="s">
        <v>52</v>
      </c>
      <c r="S5110" s="337" t="s">
        <v>69</v>
      </c>
      <c r="T5110" s="337" t="s">
        <v>449</v>
      </c>
      <c r="U5110" s="337" t="s">
        <v>1355</v>
      </c>
      <c r="V5110" s="337">
        <v>8</v>
      </c>
      <c r="W5110" s="337" t="s">
        <v>19695</v>
      </c>
      <c r="X5110" s="337" t="s">
        <v>19695</v>
      </c>
      <c r="Y5110" s="337" t="s">
        <v>19695</v>
      </c>
      <c r="Z5110" s="337" t="s">
        <v>1728</v>
      </c>
      <c r="AA5110" s="337" t="s">
        <v>717</v>
      </c>
      <c r="AB5110" s="337" t="s">
        <v>718</v>
      </c>
      <c r="AC5110" s="337" t="s">
        <v>13530</v>
      </c>
    </row>
    <row r="5111" spans="1:29" ht="15.8" x14ac:dyDescent="0.25">
      <c r="A5111" s="337" t="s">
        <v>1723</v>
      </c>
      <c r="B5111" s="337" t="s">
        <v>3112</v>
      </c>
      <c r="C5111" s="337" t="s">
        <v>1821</v>
      </c>
      <c r="D5111" s="337" t="s">
        <v>449</v>
      </c>
      <c r="E5111" s="337" t="s">
        <v>2247</v>
      </c>
      <c r="F5111" s="338">
        <v>42533</v>
      </c>
      <c r="G5111" s="337" t="s">
        <v>1282</v>
      </c>
      <c r="H5111" s="338">
        <v>42583</v>
      </c>
      <c r="I5111" s="337" t="s">
        <v>19695</v>
      </c>
      <c r="J5111" s="337" t="s">
        <v>36</v>
      </c>
      <c r="K5111" s="337" t="s">
        <v>19695</v>
      </c>
      <c r="L5111" s="337" t="s">
        <v>19695</v>
      </c>
      <c r="M5111" s="337" t="s">
        <v>19695</v>
      </c>
      <c r="N5111" s="337" t="s">
        <v>19695</v>
      </c>
      <c r="O5111" s="337" t="s">
        <v>19695</v>
      </c>
      <c r="P5111" s="337" t="s">
        <v>19695</v>
      </c>
      <c r="Q5111" s="337" t="s">
        <v>19695</v>
      </c>
      <c r="R5111" s="337" t="s">
        <v>146</v>
      </c>
      <c r="S5111" s="337" t="s">
        <v>129</v>
      </c>
      <c r="T5111" s="337" t="s">
        <v>146</v>
      </c>
      <c r="U5111" s="337" t="s">
        <v>1237</v>
      </c>
      <c r="V5111" s="337">
        <v>8</v>
      </c>
      <c r="W5111" s="337" t="s">
        <v>19695</v>
      </c>
      <c r="X5111" s="337" t="s">
        <v>19695</v>
      </c>
      <c r="Y5111" s="337" t="s">
        <v>19695</v>
      </c>
      <c r="Z5111" s="337" t="s">
        <v>1728</v>
      </c>
      <c r="AA5111" s="337" t="s">
        <v>735</v>
      </c>
      <c r="AB5111" s="337" t="s">
        <v>718</v>
      </c>
      <c r="AC5111" s="337" t="s">
        <v>13530</v>
      </c>
    </row>
    <row r="5112" spans="1:29" ht="15.8" x14ac:dyDescent="0.25">
      <c r="A5112" s="337" t="s">
        <v>1723</v>
      </c>
      <c r="B5112" s="337" t="s">
        <v>3142</v>
      </c>
      <c r="C5112" s="337" t="s">
        <v>1821</v>
      </c>
      <c r="D5112" s="337" t="s">
        <v>449</v>
      </c>
      <c r="E5112" s="337" t="s">
        <v>2247</v>
      </c>
      <c r="F5112" s="338">
        <v>42533</v>
      </c>
      <c r="G5112" s="337" t="s">
        <v>1282</v>
      </c>
      <c r="H5112" s="338">
        <v>42583</v>
      </c>
      <c r="I5112" s="337" t="s">
        <v>19695</v>
      </c>
      <c r="J5112" s="337" t="s">
        <v>36</v>
      </c>
      <c r="K5112" s="337" t="s">
        <v>19695</v>
      </c>
      <c r="L5112" s="337" t="s">
        <v>19695</v>
      </c>
      <c r="M5112" s="337" t="s">
        <v>19695</v>
      </c>
      <c r="N5112" s="337" t="s">
        <v>19695</v>
      </c>
      <c r="O5112" s="337" t="s">
        <v>19695</v>
      </c>
      <c r="P5112" s="337" t="s">
        <v>19695</v>
      </c>
      <c r="Q5112" s="337" t="s">
        <v>19695</v>
      </c>
      <c r="R5112" s="337" t="s">
        <v>130</v>
      </c>
      <c r="S5112" s="337" t="s">
        <v>147</v>
      </c>
      <c r="T5112" s="337" t="s">
        <v>3141</v>
      </c>
      <c r="U5112" s="337" t="s">
        <v>3141</v>
      </c>
      <c r="V5112" s="337">
        <v>8</v>
      </c>
      <c r="W5112" s="337" t="s">
        <v>19695</v>
      </c>
      <c r="X5112" s="337" t="s">
        <v>19695</v>
      </c>
      <c r="Y5112" s="337" t="s">
        <v>19695</v>
      </c>
      <c r="Z5112" s="337" t="s">
        <v>1728</v>
      </c>
      <c r="AA5112" s="337" t="s">
        <v>735</v>
      </c>
      <c r="AB5112" s="337" t="s">
        <v>718</v>
      </c>
      <c r="AC5112" s="337" t="s">
        <v>13530</v>
      </c>
    </row>
    <row r="5113" spans="1:29" ht="15.8" x14ac:dyDescent="0.25">
      <c r="A5113" s="337" t="s">
        <v>1723</v>
      </c>
      <c r="B5113" s="337" t="s">
        <v>3375</v>
      </c>
      <c r="C5113" s="337" t="s">
        <v>1821</v>
      </c>
      <c r="D5113" s="337" t="s">
        <v>449</v>
      </c>
      <c r="E5113" s="337" t="s">
        <v>2247</v>
      </c>
      <c r="F5113" s="338">
        <v>42533</v>
      </c>
      <c r="G5113" s="337" t="s">
        <v>1282</v>
      </c>
      <c r="H5113" s="338">
        <v>42583</v>
      </c>
      <c r="I5113" s="337" t="s">
        <v>19695</v>
      </c>
      <c r="J5113" s="337" t="s">
        <v>16</v>
      </c>
      <c r="K5113" s="337" t="s">
        <v>19695</v>
      </c>
      <c r="L5113" s="337" t="s">
        <v>19695</v>
      </c>
      <c r="M5113" s="337" t="s">
        <v>19695</v>
      </c>
      <c r="N5113" s="337" t="s">
        <v>19695</v>
      </c>
      <c r="O5113" s="337" t="s">
        <v>19695</v>
      </c>
      <c r="P5113" s="337" t="s">
        <v>19695</v>
      </c>
      <c r="Q5113" s="337" t="s">
        <v>19695</v>
      </c>
      <c r="R5113" s="337" t="s">
        <v>15</v>
      </c>
      <c r="S5113" s="337" t="s">
        <v>1116</v>
      </c>
      <c r="T5113" s="337" t="s">
        <v>1116</v>
      </c>
      <c r="U5113" s="337" t="s">
        <v>1673</v>
      </c>
      <c r="V5113" s="337">
        <v>8</v>
      </c>
      <c r="W5113" s="337" t="s">
        <v>19695</v>
      </c>
      <c r="X5113" s="337" t="s">
        <v>19695</v>
      </c>
      <c r="Y5113" s="337" t="s">
        <v>19695</v>
      </c>
      <c r="Z5113" s="337" t="s">
        <v>1728</v>
      </c>
      <c r="AA5113" s="337" t="s">
        <v>735</v>
      </c>
      <c r="AB5113" s="337" t="s">
        <v>718</v>
      </c>
      <c r="AC5113" s="337" t="s">
        <v>13530</v>
      </c>
    </row>
    <row r="5114" spans="1:29" ht="15.8" x14ac:dyDescent="0.25">
      <c r="A5114" s="337" t="s">
        <v>1723</v>
      </c>
      <c r="B5114" s="337" t="s">
        <v>3468</v>
      </c>
      <c r="C5114" s="337" t="s">
        <v>1821</v>
      </c>
      <c r="D5114" s="337" t="s">
        <v>449</v>
      </c>
      <c r="E5114" s="337" t="s">
        <v>2247</v>
      </c>
      <c r="F5114" s="338">
        <v>42533</v>
      </c>
      <c r="G5114" s="337" t="s">
        <v>1282</v>
      </c>
      <c r="H5114" s="338">
        <v>42583</v>
      </c>
      <c r="I5114" s="337" t="s">
        <v>19695</v>
      </c>
      <c r="J5114" s="337" t="s">
        <v>36</v>
      </c>
      <c r="K5114" s="337" t="s">
        <v>19695</v>
      </c>
      <c r="L5114" s="337" t="s">
        <v>19695</v>
      </c>
      <c r="M5114" s="337" t="s">
        <v>19695</v>
      </c>
      <c r="N5114" s="337" t="s">
        <v>19695</v>
      </c>
      <c r="O5114" s="337" t="s">
        <v>19695</v>
      </c>
      <c r="P5114" s="337" t="s">
        <v>19695</v>
      </c>
      <c r="Q5114" s="337" t="s">
        <v>19695</v>
      </c>
      <c r="R5114" s="337" t="s">
        <v>15</v>
      </c>
      <c r="S5114" s="337" t="s">
        <v>1529</v>
      </c>
      <c r="T5114" s="337" t="s">
        <v>1529</v>
      </c>
      <c r="U5114" s="337" t="s">
        <v>1529</v>
      </c>
      <c r="V5114" s="337">
        <v>8</v>
      </c>
      <c r="W5114" s="337" t="s">
        <v>19695</v>
      </c>
      <c r="X5114" s="337" t="s">
        <v>19695</v>
      </c>
      <c r="Y5114" s="337" t="s">
        <v>19695</v>
      </c>
      <c r="Z5114" s="337" t="s">
        <v>1728</v>
      </c>
      <c r="AA5114" s="337" t="s">
        <v>717</v>
      </c>
      <c r="AB5114" s="337" t="s">
        <v>718</v>
      </c>
      <c r="AC5114" s="337" t="s">
        <v>13530</v>
      </c>
    </row>
    <row r="5115" spans="1:29" ht="15.8" x14ac:dyDescent="0.25">
      <c r="A5115" s="337" t="s">
        <v>1723</v>
      </c>
      <c r="B5115" s="337" t="s">
        <v>3639</v>
      </c>
      <c r="C5115" s="337" t="s">
        <v>1821</v>
      </c>
      <c r="D5115" s="337" t="s">
        <v>449</v>
      </c>
      <c r="E5115" s="337" t="s">
        <v>2247</v>
      </c>
      <c r="F5115" s="338">
        <v>42533</v>
      </c>
      <c r="G5115" s="337" t="s">
        <v>1282</v>
      </c>
      <c r="H5115" s="338">
        <v>42583</v>
      </c>
      <c r="I5115" s="337" t="s">
        <v>19695</v>
      </c>
      <c r="J5115" s="337" t="s">
        <v>16</v>
      </c>
      <c r="K5115" s="337" t="s">
        <v>19695</v>
      </c>
      <c r="L5115" s="337" t="s">
        <v>19695</v>
      </c>
      <c r="M5115" s="337" t="s">
        <v>19695</v>
      </c>
      <c r="N5115" s="337" t="s">
        <v>19695</v>
      </c>
      <c r="O5115" s="337" t="s">
        <v>19695</v>
      </c>
      <c r="P5115" s="337" t="s">
        <v>19695</v>
      </c>
      <c r="Q5115" s="337" t="s">
        <v>19695</v>
      </c>
      <c r="R5115" s="337" t="s">
        <v>144</v>
      </c>
      <c r="S5115" s="337" t="s">
        <v>97</v>
      </c>
      <c r="T5115" s="337" t="s">
        <v>817</v>
      </c>
      <c r="U5115" s="337" t="s">
        <v>3640</v>
      </c>
      <c r="V5115" s="337">
        <v>8</v>
      </c>
      <c r="W5115" s="337" t="s">
        <v>19695</v>
      </c>
      <c r="X5115" s="337" t="s">
        <v>19695</v>
      </c>
      <c r="Y5115" s="337" t="s">
        <v>19695</v>
      </c>
      <c r="Z5115" s="337" t="s">
        <v>1728</v>
      </c>
      <c r="AA5115" s="337" t="s">
        <v>717</v>
      </c>
      <c r="AB5115" s="337" t="s">
        <v>718</v>
      </c>
      <c r="AC5115" s="337" t="s">
        <v>13530</v>
      </c>
    </row>
    <row r="5116" spans="1:29" ht="15.8" x14ac:dyDescent="0.25">
      <c r="A5116" s="337" t="s">
        <v>1723</v>
      </c>
      <c r="B5116" s="337" t="s">
        <v>3680</v>
      </c>
      <c r="C5116" s="337" t="s">
        <v>1821</v>
      </c>
      <c r="D5116" s="337" t="s">
        <v>449</v>
      </c>
      <c r="E5116" s="337" t="s">
        <v>2247</v>
      </c>
      <c r="F5116" s="338">
        <v>42533</v>
      </c>
      <c r="G5116" s="337" t="s">
        <v>1282</v>
      </c>
      <c r="H5116" s="338">
        <v>42583</v>
      </c>
      <c r="I5116" s="337" t="s">
        <v>19695</v>
      </c>
      <c r="J5116" s="337" t="s">
        <v>16</v>
      </c>
      <c r="K5116" s="337" t="s">
        <v>19695</v>
      </c>
      <c r="L5116" s="337" t="s">
        <v>19695</v>
      </c>
      <c r="M5116" s="337" t="s">
        <v>19695</v>
      </c>
      <c r="N5116" s="337" t="s">
        <v>19695</v>
      </c>
      <c r="O5116" s="337" t="s">
        <v>19695</v>
      </c>
      <c r="P5116" s="337" t="s">
        <v>19695</v>
      </c>
      <c r="Q5116" s="337" t="s">
        <v>19695</v>
      </c>
      <c r="R5116" s="337" t="s">
        <v>18</v>
      </c>
      <c r="S5116" s="337" t="s">
        <v>78</v>
      </c>
      <c r="T5116" s="337" t="s">
        <v>1063</v>
      </c>
      <c r="U5116" s="337" t="s">
        <v>78</v>
      </c>
      <c r="V5116" s="337">
        <v>8</v>
      </c>
      <c r="W5116" s="337" t="s">
        <v>19695</v>
      </c>
      <c r="X5116" s="337" t="s">
        <v>19695</v>
      </c>
      <c r="Y5116" s="337" t="s">
        <v>19695</v>
      </c>
      <c r="Z5116" s="337" t="s">
        <v>1728</v>
      </c>
      <c r="AA5116" s="337" t="s">
        <v>735</v>
      </c>
      <c r="AB5116" s="337" t="s">
        <v>718</v>
      </c>
      <c r="AC5116" s="337" t="s">
        <v>13530</v>
      </c>
    </row>
    <row r="5117" spans="1:29" ht="15.8" x14ac:dyDescent="0.25">
      <c r="A5117" s="337" t="s">
        <v>1723</v>
      </c>
      <c r="B5117" s="337" t="s">
        <v>2246</v>
      </c>
      <c r="C5117" s="337" t="s">
        <v>1821</v>
      </c>
      <c r="D5117" s="337" t="s">
        <v>449</v>
      </c>
      <c r="E5117" s="337" t="s">
        <v>2247</v>
      </c>
      <c r="F5117" s="338">
        <v>42533</v>
      </c>
      <c r="G5117" s="337" t="s">
        <v>1282</v>
      </c>
      <c r="H5117" s="338">
        <v>42583</v>
      </c>
      <c r="I5117" s="337" t="s">
        <v>19695</v>
      </c>
      <c r="J5117" s="337" t="s">
        <v>36</v>
      </c>
      <c r="K5117" s="337" t="s">
        <v>19695</v>
      </c>
      <c r="L5117" s="337" t="s">
        <v>19695</v>
      </c>
      <c r="M5117" s="337" t="s">
        <v>19695</v>
      </c>
      <c r="N5117" s="337" t="s">
        <v>19695</v>
      </c>
      <c r="O5117" s="337" t="s">
        <v>19695</v>
      </c>
      <c r="P5117" s="337" t="s">
        <v>19695</v>
      </c>
      <c r="Q5117" s="337" t="s">
        <v>19695</v>
      </c>
      <c r="R5117" s="337" t="s">
        <v>144</v>
      </c>
      <c r="S5117" s="337" t="s">
        <v>97</v>
      </c>
      <c r="T5117" s="337" t="s">
        <v>2248</v>
      </c>
      <c r="U5117" s="337" t="s">
        <v>2249</v>
      </c>
      <c r="V5117" s="337">
        <v>10</v>
      </c>
      <c r="W5117" s="337" t="s">
        <v>19695</v>
      </c>
      <c r="X5117" s="337" t="s">
        <v>19695</v>
      </c>
      <c r="Y5117" s="337" t="s">
        <v>19695</v>
      </c>
      <c r="Z5117" s="337" t="s">
        <v>1728</v>
      </c>
      <c r="AA5117" s="337" t="s">
        <v>735</v>
      </c>
      <c r="AB5117" s="337" t="s">
        <v>718</v>
      </c>
      <c r="AC5117" s="337" t="s">
        <v>13530</v>
      </c>
    </row>
    <row r="5118" spans="1:29" ht="15.8" x14ac:dyDescent="0.25">
      <c r="A5118" s="337" t="s">
        <v>1723</v>
      </c>
      <c r="B5118" s="337" t="s">
        <v>2726</v>
      </c>
      <c r="C5118" s="337" t="s">
        <v>1821</v>
      </c>
      <c r="D5118" s="337" t="s">
        <v>449</v>
      </c>
      <c r="E5118" s="337" t="s">
        <v>2247</v>
      </c>
      <c r="F5118" s="338">
        <v>42533</v>
      </c>
      <c r="G5118" s="337" t="s">
        <v>1282</v>
      </c>
      <c r="H5118" s="338">
        <v>42583</v>
      </c>
      <c r="I5118" s="337" t="s">
        <v>19695</v>
      </c>
      <c r="J5118" s="337" t="s">
        <v>16</v>
      </c>
      <c r="K5118" s="337" t="s">
        <v>19695</v>
      </c>
      <c r="L5118" s="337" t="s">
        <v>19695</v>
      </c>
      <c r="M5118" s="337" t="s">
        <v>19695</v>
      </c>
      <c r="N5118" s="337" t="s">
        <v>19695</v>
      </c>
      <c r="O5118" s="337" t="s">
        <v>19695</v>
      </c>
      <c r="P5118" s="337" t="s">
        <v>19695</v>
      </c>
      <c r="Q5118" s="337" t="s">
        <v>19695</v>
      </c>
      <c r="R5118" s="337" t="s">
        <v>52</v>
      </c>
      <c r="S5118" s="337" t="s">
        <v>120</v>
      </c>
      <c r="T5118" s="337" t="s">
        <v>2727</v>
      </c>
      <c r="U5118" s="337" t="s">
        <v>2727</v>
      </c>
      <c r="V5118" s="337">
        <v>10</v>
      </c>
      <c r="W5118" s="337" t="s">
        <v>19695</v>
      </c>
      <c r="X5118" s="337" t="s">
        <v>19695</v>
      </c>
      <c r="Y5118" s="337" t="s">
        <v>19695</v>
      </c>
      <c r="Z5118" s="337" t="s">
        <v>1728</v>
      </c>
      <c r="AA5118" s="337" t="s">
        <v>735</v>
      </c>
      <c r="AB5118" s="337" t="s">
        <v>718</v>
      </c>
      <c r="AC5118" s="337" t="s">
        <v>13530</v>
      </c>
    </row>
    <row r="5119" spans="1:29" ht="15.8" x14ac:dyDescent="0.25">
      <c r="A5119" s="337" t="s">
        <v>1723</v>
      </c>
      <c r="B5119" s="337" t="s">
        <v>2752</v>
      </c>
      <c r="C5119" s="337" t="s">
        <v>1821</v>
      </c>
      <c r="D5119" s="337" t="s">
        <v>449</v>
      </c>
      <c r="E5119" s="337" t="s">
        <v>2247</v>
      </c>
      <c r="F5119" s="338">
        <v>42533</v>
      </c>
      <c r="G5119" s="337" t="s">
        <v>1282</v>
      </c>
      <c r="H5119" s="338">
        <v>42583</v>
      </c>
      <c r="I5119" s="337" t="s">
        <v>19695</v>
      </c>
      <c r="J5119" s="337" t="s">
        <v>36</v>
      </c>
      <c r="K5119" s="337" t="s">
        <v>19695</v>
      </c>
      <c r="L5119" s="337" t="s">
        <v>19695</v>
      </c>
      <c r="M5119" s="337" t="s">
        <v>19695</v>
      </c>
      <c r="N5119" s="337" t="s">
        <v>19695</v>
      </c>
      <c r="O5119" s="337" t="s">
        <v>19695</v>
      </c>
      <c r="P5119" s="337" t="s">
        <v>19695</v>
      </c>
      <c r="Q5119" s="337" t="s">
        <v>19695</v>
      </c>
      <c r="R5119" s="337" t="s">
        <v>109</v>
      </c>
      <c r="S5119" s="337" t="s">
        <v>1122</v>
      </c>
      <c r="T5119" s="337" t="s">
        <v>2753</v>
      </c>
      <c r="U5119" s="337" t="s">
        <v>2754</v>
      </c>
      <c r="V5119" s="337">
        <v>10</v>
      </c>
      <c r="W5119" s="337" t="s">
        <v>19695</v>
      </c>
      <c r="X5119" s="337" t="s">
        <v>19695</v>
      </c>
      <c r="Y5119" s="337" t="s">
        <v>19695</v>
      </c>
      <c r="Z5119" s="337" t="s">
        <v>1728</v>
      </c>
      <c r="AA5119" s="337" t="s">
        <v>735</v>
      </c>
      <c r="AB5119" s="337" t="s">
        <v>718</v>
      </c>
      <c r="AC5119" s="337" t="s">
        <v>13530</v>
      </c>
    </row>
    <row r="5120" spans="1:29" ht="15.8" x14ac:dyDescent="0.25">
      <c r="A5120" s="337" t="s">
        <v>1723</v>
      </c>
      <c r="B5120" s="337" t="s">
        <v>3384</v>
      </c>
      <c r="C5120" s="337" t="s">
        <v>1821</v>
      </c>
      <c r="D5120" s="337" t="s">
        <v>449</v>
      </c>
      <c r="E5120" s="337" t="s">
        <v>2247</v>
      </c>
      <c r="F5120" s="338">
        <v>42533</v>
      </c>
      <c r="G5120" s="337" t="s">
        <v>1282</v>
      </c>
      <c r="H5120" s="338">
        <v>42583</v>
      </c>
      <c r="I5120" s="337" t="s">
        <v>19695</v>
      </c>
      <c r="J5120" s="337" t="s">
        <v>16</v>
      </c>
      <c r="K5120" s="337" t="s">
        <v>19695</v>
      </c>
      <c r="L5120" s="337" t="s">
        <v>19695</v>
      </c>
      <c r="M5120" s="337" t="s">
        <v>19695</v>
      </c>
      <c r="N5120" s="337" t="s">
        <v>19695</v>
      </c>
      <c r="O5120" s="337" t="s">
        <v>19695</v>
      </c>
      <c r="P5120" s="337" t="s">
        <v>19695</v>
      </c>
      <c r="Q5120" s="337" t="s">
        <v>19695</v>
      </c>
      <c r="R5120" s="337" t="s">
        <v>52</v>
      </c>
      <c r="S5120" s="337" t="s">
        <v>69</v>
      </c>
      <c r="T5120" s="337" t="s">
        <v>119</v>
      </c>
      <c r="U5120" s="337" t="s">
        <v>1682</v>
      </c>
      <c r="V5120" s="337">
        <v>10</v>
      </c>
      <c r="W5120" s="337" t="s">
        <v>19695</v>
      </c>
      <c r="X5120" s="337" t="s">
        <v>19695</v>
      </c>
      <c r="Y5120" s="337" t="s">
        <v>19695</v>
      </c>
      <c r="Z5120" s="337" t="s">
        <v>1728</v>
      </c>
      <c r="AA5120" s="337" t="s">
        <v>735</v>
      </c>
      <c r="AB5120" s="337" t="s">
        <v>718</v>
      </c>
      <c r="AC5120" s="337" t="s">
        <v>13530</v>
      </c>
    </row>
    <row r="5121" spans="1:29" ht="15.8" x14ac:dyDescent="0.25">
      <c r="A5121" s="337" t="s">
        <v>1723</v>
      </c>
      <c r="B5121" s="337" t="s">
        <v>3538</v>
      </c>
      <c r="C5121" s="337" t="s">
        <v>1821</v>
      </c>
      <c r="D5121" s="337" t="s">
        <v>449</v>
      </c>
      <c r="E5121" s="337" t="s">
        <v>2247</v>
      </c>
      <c r="F5121" s="338">
        <v>42533</v>
      </c>
      <c r="G5121" s="337" t="s">
        <v>1282</v>
      </c>
      <c r="H5121" s="338">
        <v>42583</v>
      </c>
      <c r="I5121" s="337" t="s">
        <v>19695</v>
      </c>
      <c r="J5121" s="337" t="s">
        <v>36</v>
      </c>
      <c r="K5121" s="337" t="s">
        <v>19695</v>
      </c>
      <c r="L5121" s="337" t="s">
        <v>19695</v>
      </c>
      <c r="M5121" s="337" t="s">
        <v>19695</v>
      </c>
      <c r="N5121" s="337" t="s">
        <v>19695</v>
      </c>
      <c r="O5121" s="337" t="s">
        <v>19695</v>
      </c>
      <c r="P5121" s="337" t="s">
        <v>19695</v>
      </c>
      <c r="Q5121" s="337" t="s">
        <v>19695</v>
      </c>
      <c r="R5121" s="337" t="s">
        <v>139</v>
      </c>
      <c r="S5121" s="337" t="s">
        <v>1234</v>
      </c>
      <c r="T5121" s="337" t="s">
        <v>3539</v>
      </c>
      <c r="U5121" s="337" t="s">
        <v>3540</v>
      </c>
      <c r="V5121" s="337">
        <v>10</v>
      </c>
      <c r="W5121" s="337" t="s">
        <v>19695</v>
      </c>
      <c r="X5121" s="337" t="s">
        <v>19695</v>
      </c>
      <c r="Y5121" s="337" t="s">
        <v>19695</v>
      </c>
      <c r="Z5121" s="337" t="s">
        <v>1728</v>
      </c>
      <c r="AA5121" s="337" t="s">
        <v>735</v>
      </c>
      <c r="AB5121" s="337" t="s">
        <v>718</v>
      </c>
      <c r="AC5121" s="337" t="s">
        <v>13530</v>
      </c>
    </row>
    <row r="5122" spans="1:29" ht="15.8" x14ac:dyDescent="0.25">
      <c r="A5122" s="337" t="s">
        <v>1723</v>
      </c>
      <c r="B5122" s="337" t="s">
        <v>2736</v>
      </c>
      <c r="C5122" s="337" t="s">
        <v>1821</v>
      </c>
      <c r="D5122" s="337" t="s">
        <v>449</v>
      </c>
      <c r="E5122" s="337" t="s">
        <v>2247</v>
      </c>
      <c r="F5122" s="338">
        <v>42533</v>
      </c>
      <c r="G5122" s="337" t="s">
        <v>1282</v>
      </c>
      <c r="H5122" s="338">
        <v>42583</v>
      </c>
      <c r="I5122" s="337" t="s">
        <v>19695</v>
      </c>
      <c r="J5122" s="337" t="s">
        <v>16</v>
      </c>
      <c r="K5122" s="337" t="s">
        <v>19695</v>
      </c>
      <c r="L5122" s="337" t="s">
        <v>19695</v>
      </c>
      <c r="M5122" s="337" t="s">
        <v>19695</v>
      </c>
      <c r="N5122" s="337" t="s">
        <v>19695</v>
      </c>
      <c r="O5122" s="337" t="s">
        <v>19695</v>
      </c>
      <c r="P5122" s="337" t="s">
        <v>19695</v>
      </c>
      <c r="Q5122" s="337" t="s">
        <v>19695</v>
      </c>
      <c r="R5122" s="337" t="s">
        <v>66</v>
      </c>
      <c r="S5122" s="337" t="s">
        <v>1633</v>
      </c>
      <c r="T5122" s="337" t="s">
        <v>1137</v>
      </c>
      <c r="U5122" s="337" t="s">
        <v>449</v>
      </c>
      <c r="V5122" s="337">
        <v>12</v>
      </c>
      <c r="W5122" s="337" t="s">
        <v>19695</v>
      </c>
      <c r="X5122" s="337" t="s">
        <v>19695</v>
      </c>
      <c r="Y5122" s="337" t="s">
        <v>19695</v>
      </c>
      <c r="Z5122" s="337" t="s">
        <v>1728</v>
      </c>
      <c r="AA5122" s="337" t="s">
        <v>735</v>
      </c>
      <c r="AB5122" s="337" t="s">
        <v>718</v>
      </c>
      <c r="AC5122" s="337" t="s">
        <v>13530</v>
      </c>
    </row>
    <row r="5123" spans="1:29" ht="15.8" x14ac:dyDescent="0.25">
      <c r="A5123" s="337" t="s">
        <v>1723</v>
      </c>
      <c r="B5123" s="337" t="s">
        <v>2811</v>
      </c>
      <c r="C5123" s="337" t="s">
        <v>1821</v>
      </c>
      <c r="D5123" s="337" t="s">
        <v>449</v>
      </c>
      <c r="E5123" s="337" t="s">
        <v>2247</v>
      </c>
      <c r="F5123" s="338">
        <v>42533</v>
      </c>
      <c r="G5123" s="337" t="s">
        <v>1282</v>
      </c>
      <c r="H5123" s="338">
        <v>42583</v>
      </c>
      <c r="I5123" s="337" t="s">
        <v>19695</v>
      </c>
      <c r="J5123" s="337" t="s">
        <v>36</v>
      </c>
      <c r="K5123" s="337" t="s">
        <v>19695</v>
      </c>
      <c r="L5123" s="337" t="s">
        <v>19695</v>
      </c>
      <c r="M5123" s="337" t="s">
        <v>19695</v>
      </c>
      <c r="N5123" s="337" t="s">
        <v>19695</v>
      </c>
      <c r="O5123" s="337" t="s">
        <v>19695</v>
      </c>
      <c r="P5123" s="337" t="s">
        <v>19695</v>
      </c>
      <c r="Q5123" s="337" t="s">
        <v>19695</v>
      </c>
      <c r="R5123" s="337" t="s">
        <v>45</v>
      </c>
      <c r="S5123" s="337" t="s">
        <v>2812</v>
      </c>
      <c r="T5123" s="337" t="s">
        <v>2172</v>
      </c>
      <c r="U5123" s="337" t="s">
        <v>2813</v>
      </c>
      <c r="V5123" s="337">
        <v>12</v>
      </c>
      <c r="W5123" s="337" t="s">
        <v>19695</v>
      </c>
      <c r="X5123" s="337" t="s">
        <v>19695</v>
      </c>
      <c r="Y5123" s="337" t="s">
        <v>19695</v>
      </c>
      <c r="Z5123" s="337" t="s">
        <v>1728</v>
      </c>
      <c r="AA5123" s="337" t="s">
        <v>735</v>
      </c>
      <c r="AB5123" s="337" t="s">
        <v>718</v>
      </c>
      <c r="AC5123" s="337" t="s">
        <v>13530</v>
      </c>
    </row>
    <row r="5124" spans="1:29" ht="15.8" x14ac:dyDescent="0.25">
      <c r="A5124" s="337" t="s">
        <v>1723</v>
      </c>
      <c r="B5124" s="337" t="s">
        <v>2817</v>
      </c>
      <c r="C5124" s="337" t="s">
        <v>1821</v>
      </c>
      <c r="D5124" s="337" t="s">
        <v>449</v>
      </c>
      <c r="E5124" s="337" t="s">
        <v>2247</v>
      </c>
      <c r="F5124" s="338">
        <v>42533</v>
      </c>
      <c r="G5124" s="337" t="s">
        <v>1282</v>
      </c>
      <c r="H5124" s="338">
        <v>42583</v>
      </c>
      <c r="I5124" s="337" t="s">
        <v>19695</v>
      </c>
      <c r="J5124" s="337" t="s">
        <v>36</v>
      </c>
      <c r="K5124" s="337" t="s">
        <v>19695</v>
      </c>
      <c r="L5124" s="337" t="s">
        <v>19695</v>
      </c>
      <c r="M5124" s="337" t="s">
        <v>19695</v>
      </c>
      <c r="N5124" s="337" t="s">
        <v>19695</v>
      </c>
      <c r="O5124" s="337" t="s">
        <v>19695</v>
      </c>
      <c r="P5124" s="337" t="s">
        <v>19695</v>
      </c>
      <c r="Q5124" s="337" t="s">
        <v>19695</v>
      </c>
      <c r="R5124" s="337" t="s">
        <v>45</v>
      </c>
      <c r="S5124" s="337" t="s">
        <v>80</v>
      </c>
      <c r="T5124" s="337" t="s">
        <v>2818</v>
      </c>
      <c r="U5124" s="337" t="s">
        <v>2819</v>
      </c>
      <c r="V5124" s="337">
        <v>12</v>
      </c>
      <c r="W5124" s="337" t="s">
        <v>19695</v>
      </c>
      <c r="X5124" s="337" t="s">
        <v>19695</v>
      </c>
      <c r="Y5124" s="337" t="s">
        <v>19695</v>
      </c>
      <c r="Z5124" s="337" t="s">
        <v>1728</v>
      </c>
      <c r="AA5124" s="337" t="s">
        <v>735</v>
      </c>
      <c r="AB5124" s="337" t="s">
        <v>718</v>
      </c>
      <c r="AC5124" s="337" t="s">
        <v>13530</v>
      </c>
    </row>
    <row r="5125" spans="1:29" ht="15.8" x14ac:dyDescent="0.25">
      <c r="A5125" s="337" t="s">
        <v>1723</v>
      </c>
      <c r="B5125" s="337" t="s">
        <v>2889</v>
      </c>
      <c r="C5125" s="337" t="s">
        <v>1725</v>
      </c>
      <c r="D5125" s="337" t="s">
        <v>1726</v>
      </c>
      <c r="E5125" s="337" t="s">
        <v>2247</v>
      </c>
      <c r="F5125" s="338">
        <v>42533</v>
      </c>
      <c r="G5125" s="337" t="s">
        <v>1282</v>
      </c>
      <c r="H5125" s="338">
        <v>42583</v>
      </c>
      <c r="I5125" s="337" t="s">
        <v>19695</v>
      </c>
      <c r="J5125" s="337" t="s">
        <v>16</v>
      </c>
      <c r="K5125" s="337" t="s">
        <v>19695</v>
      </c>
      <c r="L5125" s="337" t="s">
        <v>19695</v>
      </c>
      <c r="M5125" s="337" t="s">
        <v>19695</v>
      </c>
      <c r="N5125" s="337" t="s">
        <v>19695</v>
      </c>
      <c r="O5125" s="337" t="s">
        <v>19695</v>
      </c>
      <c r="P5125" s="337" t="s">
        <v>19695</v>
      </c>
      <c r="Q5125" s="337" t="s">
        <v>19695</v>
      </c>
      <c r="R5125" s="337" t="s">
        <v>66</v>
      </c>
      <c r="S5125" s="337" t="s">
        <v>2890</v>
      </c>
      <c r="T5125" s="337" t="s">
        <v>865</v>
      </c>
      <c r="U5125" s="337" t="s">
        <v>2891</v>
      </c>
      <c r="V5125" s="337">
        <v>14</v>
      </c>
      <c r="W5125" s="337" t="s">
        <v>19695</v>
      </c>
      <c r="X5125" s="337" t="s">
        <v>19695</v>
      </c>
      <c r="Y5125" s="337" t="s">
        <v>19695</v>
      </c>
      <c r="Z5125" s="337" t="s">
        <v>1728</v>
      </c>
      <c r="AA5125" s="337" t="s">
        <v>735</v>
      </c>
      <c r="AB5125" s="337" t="s">
        <v>718</v>
      </c>
      <c r="AC5125" s="337" t="s">
        <v>13530</v>
      </c>
    </row>
    <row r="5126" spans="1:29" ht="15.8" x14ac:dyDescent="0.25">
      <c r="A5126" s="337" t="s">
        <v>1723</v>
      </c>
      <c r="B5126" s="337" t="s">
        <v>2715</v>
      </c>
      <c r="C5126" s="337" t="s">
        <v>1821</v>
      </c>
      <c r="D5126" s="337" t="s">
        <v>449</v>
      </c>
      <c r="E5126" s="337" t="s">
        <v>2247</v>
      </c>
      <c r="F5126" s="338">
        <v>42533</v>
      </c>
      <c r="G5126" s="337" t="s">
        <v>1282</v>
      </c>
      <c r="H5126" s="338">
        <v>42583</v>
      </c>
      <c r="I5126" s="337" t="s">
        <v>19695</v>
      </c>
      <c r="J5126" s="337" t="s">
        <v>36</v>
      </c>
      <c r="K5126" s="337" t="s">
        <v>19695</v>
      </c>
      <c r="L5126" s="337" t="s">
        <v>19695</v>
      </c>
      <c r="M5126" s="337" t="s">
        <v>19695</v>
      </c>
      <c r="N5126" s="337" t="s">
        <v>19695</v>
      </c>
      <c r="O5126" s="337" t="s">
        <v>19695</v>
      </c>
      <c r="P5126" s="337" t="s">
        <v>19695</v>
      </c>
      <c r="Q5126" s="337" t="s">
        <v>19695</v>
      </c>
      <c r="R5126" s="337" t="s">
        <v>52</v>
      </c>
      <c r="S5126" s="337" t="s">
        <v>839</v>
      </c>
      <c r="T5126" s="337" t="s">
        <v>2716</v>
      </c>
      <c r="U5126" s="337" t="s">
        <v>2717</v>
      </c>
      <c r="V5126" s="337">
        <v>16</v>
      </c>
      <c r="W5126" s="337" t="s">
        <v>19695</v>
      </c>
      <c r="X5126" s="337" t="s">
        <v>19695</v>
      </c>
      <c r="Y5126" s="337" t="s">
        <v>19695</v>
      </c>
      <c r="Z5126" s="337" t="s">
        <v>1728</v>
      </c>
      <c r="AA5126" s="337" t="s">
        <v>735</v>
      </c>
      <c r="AB5126" s="337" t="s">
        <v>718</v>
      </c>
      <c r="AC5126" s="337" t="s">
        <v>13530</v>
      </c>
    </row>
    <row r="5127" spans="1:29" ht="15.8" x14ac:dyDescent="0.25">
      <c r="A5127" s="337" t="s">
        <v>1723</v>
      </c>
      <c r="B5127" s="337" t="s">
        <v>3352</v>
      </c>
      <c r="C5127" s="337" t="s">
        <v>1821</v>
      </c>
      <c r="D5127" s="337" t="s">
        <v>449</v>
      </c>
      <c r="E5127" s="337" t="s">
        <v>2247</v>
      </c>
      <c r="F5127" s="338">
        <v>42533</v>
      </c>
      <c r="G5127" s="337" t="s">
        <v>1282</v>
      </c>
      <c r="H5127" s="338">
        <v>42583</v>
      </c>
      <c r="I5127" s="337" t="s">
        <v>19695</v>
      </c>
      <c r="J5127" s="337" t="s">
        <v>36</v>
      </c>
      <c r="K5127" s="337" t="s">
        <v>19695</v>
      </c>
      <c r="L5127" s="337" t="s">
        <v>19695</v>
      </c>
      <c r="M5127" s="337" t="s">
        <v>19695</v>
      </c>
      <c r="N5127" s="337" t="s">
        <v>19695</v>
      </c>
      <c r="O5127" s="337" t="s">
        <v>19695</v>
      </c>
      <c r="P5127" s="337" t="s">
        <v>19695</v>
      </c>
      <c r="Q5127" s="337" t="s">
        <v>19695</v>
      </c>
      <c r="R5127" s="337" t="s">
        <v>18</v>
      </c>
      <c r="S5127" s="337" t="s">
        <v>1038</v>
      </c>
      <c r="T5127" s="337" t="s">
        <v>1650</v>
      </c>
      <c r="U5127" s="337" t="s">
        <v>3353</v>
      </c>
      <c r="V5127" s="337">
        <v>16</v>
      </c>
      <c r="W5127" s="337" t="s">
        <v>19695</v>
      </c>
      <c r="X5127" s="337" t="s">
        <v>19695</v>
      </c>
      <c r="Y5127" s="337" t="s">
        <v>19695</v>
      </c>
      <c r="Z5127" s="337" t="s">
        <v>1728</v>
      </c>
      <c r="AA5127" s="337" t="s">
        <v>735</v>
      </c>
      <c r="AB5127" s="337" t="s">
        <v>718</v>
      </c>
      <c r="AC5127" s="337" t="s">
        <v>13530</v>
      </c>
    </row>
    <row r="5128" spans="1:29" ht="15.8" x14ac:dyDescent="0.25">
      <c r="A5128" s="337" t="s">
        <v>1723</v>
      </c>
      <c r="B5128" s="337" t="s">
        <v>4389</v>
      </c>
      <c r="C5128" s="337" t="s">
        <v>1821</v>
      </c>
      <c r="D5128" s="337" t="s">
        <v>449</v>
      </c>
      <c r="E5128" s="337" t="s">
        <v>2247</v>
      </c>
      <c r="F5128" s="338">
        <v>42533</v>
      </c>
      <c r="G5128" s="337" t="s">
        <v>1282</v>
      </c>
      <c r="H5128" s="338">
        <v>42583</v>
      </c>
      <c r="I5128" s="337" t="s">
        <v>19695</v>
      </c>
      <c r="J5128" s="337" t="s">
        <v>16</v>
      </c>
      <c r="K5128" s="337" t="s">
        <v>19695</v>
      </c>
      <c r="L5128" s="337" t="s">
        <v>19695</v>
      </c>
      <c r="M5128" s="337" t="s">
        <v>19695</v>
      </c>
      <c r="N5128" s="337" t="s">
        <v>19695</v>
      </c>
      <c r="O5128" s="337" t="s">
        <v>19695</v>
      </c>
      <c r="P5128" s="337" t="s">
        <v>19695</v>
      </c>
      <c r="Q5128" s="337" t="s">
        <v>19695</v>
      </c>
      <c r="R5128" s="337" t="s">
        <v>98</v>
      </c>
      <c r="S5128" s="337" t="s">
        <v>1166</v>
      </c>
      <c r="T5128" s="337" t="s">
        <v>4296</v>
      </c>
      <c r="U5128" s="337" t="s">
        <v>4390</v>
      </c>
      <c r="V5128" s="337">
        <v>12</v>
      </c>
      <c r="W5128" s="337" t="s">
        <v>19695</v>
      </c>
      <c r="X5128" s="337" t="s">
        <v>19695</v>
      </c>
      <c r="Y5128" s="337" t="s">
        <v>19695</v>
      </c>
      <c r="Z5128" s="337" t="s">
        <v>1728</v>
      </c>
      <c r="AA5128" s="337" t="s">
        <v>735</v>
      </c>
      <c r="AB5128" s="337" t="s">
        <v>718</v>
      </c>
      <c r="AC5128" s="337" t="s">
        <v>13694</v>
      </c>
    </row>
    <row r="5129" spans="1:29" ht="15.8" x14ac:dyDescent="0.25">
      <c r="A5129" s="337" t="s">
        <v>1723</v>
      </c>
      <c r="B5129" s="337" t="s">
        <v>6245</v>
      </c>
      <c r="C5129" s="337" t="s">
        <v>1788</v>
      </c>
      <c r="D5129" s="337" t="s">
        <v>769</v>
      </c>
      <c r="E5129" s="337" t="s">
        <v>2247</v>
      </c>
      <c r="F5129" s="338">
        <v>42533</v>
      </c>
      <c r="G5129" s="337" t="s">
        <v>1282</v>
      </c>
      <c r="H5129" s="338">
        <v>42583</v>
      </c>
      <c r="I5129" s="337" t="s">
        <v>19695</v>
      </c>
      <c r="J5129" s="337" t="s">
        <v>36</v>
      </c>
      <c r="K5129" s="337" t="s">
        <v>19695</v>
      </c>
      <c r="L5129" s="337" t="s">
        <v>19695</v>
      </c>
      <c r="M5129" s="337" t="s">
        <v>19695</v>
      </c>
      <c r="N5129" s="337" t="s">
        <v>19695</v>
      </c>
      <c r="O5129" s="337" t="s">
        <v>19695</v>
      </c>
      <c r="P5129" s="337" t="s">
        <v>19695</v>
      </c>
      <c r="Q5129" s="337" t="s">
        <v>19695</v>
      </c>
      <c r="R5129" s="337" t="s">
        <v>56</v>
      </c>
      <c r="S5129" s="337" t="s">
        <v>79</v>
      </c>
      <c r="T5129" s="337" t="s">
        <v>79</v>
      </c>
      <c r="U5129" s="337" t="s">
        <v>90</v>
      </c>
      <c r="V5129" s="337">
        <v>6</v>
      </c>
      <c r="W5129" s="337" t="s">
        <v>19695</v>
      </c>
      <c r="X5129" s="337" t="s">
        <v>19695</v>
      </c>
      <c r="Y5129" s="337" t="s">
        <v>19695</v>
      </c>
      <c r="Z5129" s="337" t="s">
        <v>1728</v>
      </c>
      <c r="AA5129" s="337" t="s">
        <v>735</v>
      </c>
      <c r="AB5129" s="337" t="s">
        <v>718</v>
      </c>
      <c r="AC5129" s="337" t="s">
        <v>13540</v>
      </c>
    </row>
    <row r="5130" spans="1:29" ht="15.8" x14ac:dyDescent="0.25">
      <c r="A5130" s="337" t="s">
        <v>1723</v>
      </c>
      <c r="B5130" s="337" t="s">
        <v>4121</v>
      </c>
      <c r="C5130" s="337" t="s">
        <v>1788</v>
      </c>
      <c r="D5130" s="337" t="s">
        <v>1873</v>
      </c>
      <c r="E5130" s="337" t="s">
        <v>2247</v>
      </c>
      <c r="F5130" s="338">
        <v>42533</v>
      </c>
      <c r="G5130" s="337" t="s">
        <v>1282</v>
      </c>
      <c r="H5130" s="338">
        <v>42583</v>
      </c>
      <c r="I5130" s="337" t="s">
        <v>19695</v>
      </c>
      <c r="J5130" s="337" t="s">
        <v>36</v>
      </c>
      <c r="K5130" s="337" t="s">
        <v>19695</v>
      </c>
      <c r="L5130" s="337" t="s">
        <v>19695</v>
      </c>
      <c r="M5130" s="337" t="s">
        <v>19695</v>
      </c>
      <c r="N5130" s="337" t="s">
        <v>19695</v>
      </c>
      <c r="O5130" s="337" t="s">
        <v>19695</v>
      </c>
      <c r="P5130" s="337" t="s">
        <v>19695</v>
      </c>
      <c r="Q5130" s="337" t="s">
        <v>19695</v>
      </c>
      <c r="R5130" s="337" t="s">
        <v>98</v>
      </c>
      <c r="S5130" s="337" t="s">
        <v>1689</v>
      </c>
      <c r="T5130" s="337" t="s">
        <v>4122</v>
      </c>
      <c r="U5130" s="337" t="s">
        <v>449</v>
      </c>
      <c r="V5130" s="337">
        <v>6</v>
      </c>
      <c r="W5130" s="337" t="s">
        <v>19695</v>
      </c>
      <c r="X5130" s="337" t="s">
        <v>19695</v>
      </c>
      <c r="Y5130" s="337" t="s">
        <v>19695</v>
      </c>
      <c r="Z5130" s="337" t="s">
        <v>1728</v>
      </c>
      <c r="AA5130" s="337" t="s">
        <v>735</v>
      </c>
      <c r="AB5130" s="337" t="s">
        <v>718</v>
      </c>
      <c r="AC5130" s="337" t="s">
        <v>13835</v>
      </c>
    </row>
    <row r="5131" spans="1:29" ht="15.8" x14ac:dyDescent="0.25">
      <c r="A5131" s="337" t="s">
        <v>1723</v>
      </c>
      <c r="B5131" s="337" t="s">
        <v>4184</v>
      </c>
      <c r="C5131" s="337" t="s">
        <v>1788</v>
      </c>
      <c r="D5131" s="337" t="s">
        <v>1873</v>
      </c>
      <c r="E5131" s="337" t="s">
        <v>2247</v>
      </c>
      <c r="F5131" s="338">
        <v>42533</v>
      </c>
      <c r="G5131" s="337" t="s">
        <v>1282</v>
      </c>
      <c r="H5131" s="338">
        <v>42583</v>
      </c>
      <c r="I5131" s="337" t="s">
        <v>19695</v>
      </c>
      <c r="J5131" s="337" t="s">
        <v>36</v>
      </c>
      <c r="K5131" s="337" t="s">
        <v>19695</v>
      </c>
      <c r="L5131" s="337" t="s">
        <v>19695</v>
      </c>
      <c r="M5131" s="337" t="s">
        <v>19695</v>
      </c>
      <c r="N5131" s="337" t="s">
        <v>19695</v>
      </c>
      <c r="O5131" s="337" t="s">
        <v>19695</v>
      </c>
      <c r="P5131" s="337" t="s">
        <v>19695</v>
      </c>
      <c r="Q5131" s="337" t="s">
        <v>19695</v>
      </c>
      <c r="R5131" s="337" t="s">
        <v>45</v>
      </c>
      <c r="S5131" s="337" t="s">
        <v>1633</v>
      </c>
      <c r="T5131" s="337" t="s">
        <v>998</v>
      </c>
      <c r="U5131" s="337" t="s">
        <v>449</v>
      </c>
      <c r="V5131" s="337">
        <v>6</v>
      </c>
      <c r="W5131" s="337" t="s">
        <v>19695</v>
      </c>
      <c r="X5131" s="337" t="s">
        <v>19695</v>
      </c>
      <c r="Y5131" s="337" t="s">
        <v>19695</v>
      </c>
      <c r="Z5131" s="337" t="s">
        <v>1728</v>
      </c>
      <c r="AA5131" s="337" t="s">
        <v>735</v>
      </c>
      <c r="AB5131" s="337" t="s">
        <v>718</v>
      </c>
      <c r="AC5131" s="337" t="s">
        <v>13835</v>
      </c>
    </row>
    <row r="5132" spans="1:29" ht="15.8" x14ac:dyDescent="0.25">
      <c r="A5132" s="337" t="s">
        <v>1723</v>
      </c>
      <c r="B5132" s="337" t="s">
        <v>4209</v>
      </c>
      <c r="C5132" s="337" t="s">
        <v>1725</v>
      </c>
      <c r="D5132" s="337" t="s">
        <v>1726</v>
      </c>
      <c r="E5132" s="337" t="s">
        <v>2247</v>
      </c>
      <c r="F5132" s="338">
        <v>42533</v>
      </c>
      <c r="G5132" s="337" t="s">
        <v>1282</v>
      </c>
      <c r="H5132" s="338">
        <v>42583</v>
      </c>
      <c r="I5132" s="337" t="s">
        <v>19695</v>
      </c>
      <c r="J5132" s="337" t="s">
        <v>36</v>
      </c>
      <c r="K5132" s="337" t="s">
        <v>19695</v>
      </c>
      <c r="L5132" s="337" t="s">
        <v>19695</v>
      </c>
      <c r="M5132" s="337" t="s">
        <v>19695</v>
      </c>
      <c r="N5132" s="337" t="s">
        <v>19695</v>
      </c>
      <c r="O5132" s="337" t="s">
        <v>19695</v>
      </c>
      <c r="P5132" s="337" t="s">
        <v>19695</v>
      </c>
      <c r="Q5132" s="337" t="s">
        <v>19695</v>
      </c>
      <c r="R5132" s="337" t="s">
        <v>66</v>
      </c>
      <c r="S5132" s="337" t="s">
        <v>1633</v>
      </c>
      <c r="T5132" s="337" t="s">
        <v>385</v>
      </c>
      <c r="U5132" s="337" t="s">
        <v>449</v>
      </c>
      <c r="V5132" s="337">
        <v>6</v>
      </c>
      <c r="W5132" s="337" t="s">
        <v>19695</v>
      </c>
      <c r="X5132" s="337" t="s">
        <v>19695</v>
      </c>
      <c r="Y5132" s="337" t="s">
        <v>19695</v>
      </c>
      <c r="Z5132" s="337" t="s">
        <v>1728</v>
      </c>
      <c r="AA5132" s="337" t="s">
        <v>735</v>
      </c>
      <c r="AB5132" s="337" t="s">
        <v>718</v>
      </c>
      <c r="AC5132" s="337" t="s">
        <v>13835</v>
      </c>
    </row>
    <row r="5133" spans="1:29" ht="15.8" x14ac:dyDescent="0.25">
      <c r="A5133" s="337" t="s">
        <v>1723</v>
      </c>
      <c r="B5133" s="337" t="s">
        <v>4239</v>
      </c>
      <c r="C5133" s="337" t="s">
        <v>1725</v>
      </c>
      <c r="D5133" s="337" t="s">
        <v>1726</v>
      </c>
      <c r="E5133" s="337" t="s">
        <v>2247</v>
      </c>
      <c r="F5133" s="338">
        <v>42533</v>
      </c>
      <c r="G5133" s="337" t="s">
        <v>1282</v>
      </c>
      <c r="H5133" s="338">
        <v>42583</v>
      </c>
      <c r="I5133" s="337" t="s">
        <v>19695</v>
      </c>
      <c r="J5133" s="337" t="s">
        <v>36</v>
      </c>
      <c r="K5133" s="337" t="s">
        <v>19695</v>
      </c>
      <c r="L5133" s="337" t="s">
        <v>19695</v>
      </c>
      <c r="M5133" s="337" t="s">
        <v>19695</v>
      </c>
      <c r="N5133" s="337" t="s">
        <v>19695</v>
      </c>
      <c r="O5133" s="337" t="s">
        <v>19695</v>
      </c>
      <c r="P5133" s="337" t="s">
        <v>19695</v>
      </c>
      <c r="Q5133" s="337" t="s">
        <v>19695</v>
      </c>
      <c r="R5133" s="337" t="s">
        <v>130</v>
      </c>
      <c r="S5133" s="337" t="s">
        <v>929</v>
      </c>
      <c r="T5133" s="337" t="s">
        <v>2072</v>
      </c>
      <c r="U5133" s="337" t="s">
        <v>449</v>
      </c>
      <c r="V5133" s="337">
        <v>6</v>
      </c>
      <c r="W5133" s="337" t="s">
        <v>19695</v>
      </c>
      <c r="X5133" s="337" t="s">
        <v>19695</v>
      </c>
      <c r="Y5133" s="337" t="s">
        <v>19695</v>
      </c>
      <c r="Z5133" s="337" t="s">
        <v>1728</v>
      </c>
      <c r="AA5133" s="337" t="s">
        <v>735</v>
      </c>
      <c r="AB5133" s="337" t="s">
        <v>718</v>
      </c>
      <c r="AC5133" s="337" t="s">
        <v>13835</v>
      </c>
    </row>
    <row r="5134" spans="1:29" ht="15.8" x14ac:dyDescent="0.25">
      <c r="A5134" s="337" t="s">
        <v>1723</v>
      </c>
      <c r="B5134" s="337" t="s">
        <v>4256</v>
      </c>
      <c r="C5134" s="337" t="s">
        <v>1725</v>
      </c>
      <c r="D5134" s="337" t="s">
        <v>1726</v>
      </c>
      <c r="E5134" s="337" t="s">
        <v>2247</v>
      </c>
      <c r="F5134" s="338">
        <v>42533</v>
      </c>
      <c r="G5134" s="337" t="s">
        <v>1282</v>
      </c>
      <c r="H5134" s="338">
        <v>42583</v>
      </c>
      <c r="I5134" s="337" t="s">
        <v>19695</v>
      </c>
      <c r="J5134" s="337" t="s">
        <v>36</v>
      </c>
      <c r="K5134" s="337" t="s">
        <v>19695</v>
      </c>
      <c r="L5134" s="337" t="s">
        <v>19695</v>
      </c>
      <c r="M5134" s="337" t="s">
        <v>19695</v>
      </c>
      <c r="N5134" s="337" t="s">
        <v>19695</v>
      </c>
      <c r="O5134" s="337" t="s">
        <v>19695</v>
      </c>
      <c r="P5134" s="337" t="s">
        <v>19695</v>
      </c>
      <c r="Q5134" s="337" t="s">
        <v>19695</v>
      </c>
      <c r="R5134" s="337" t="s">
        <v>98</v>
      </c>
      <c r="S5134" s="337" t="s">
        <v>121</v>
      </c>
      <c r="T5134" s="337" t="s">
        <v>449</v>
      </c>
      <c r="U5134" s="337" t="s">
        <v>449</v>
      </c>
      <c r="V5134" s="337">
        <v>6</v>
      </c>
      <c r="W5134" s="337" t="s">
        <v>19695</v>
      </c>
      <c r="X5134" s="337" t="s">
        <v>19695</v>
      </c>
      <c r="Y5134" s="337" t="s">
        <v>19695</v>
      </c>
      <c r="Z5134" s="337" t="s">
        <v>1728</v>
      </c>
      <c r="AA5134" s="337" t="s">
        <v>735</v>
      </c>
      <c r="AB5134" s="337" t="s">
        <v>718</v>
      </c>
      <c r="AC5134" s="337" t="s">
        <v>13835</v>
      </c>
    </row>
    <row r="5135" spans="1:29" ht="15.8" x14ac:dyDescent="0.25">
      <c r="A5135" s="337" t="s">
        <v>1723</v>
      </c>
      <c r="B5135" s="337" t="s">
        <v>4265</v>
      </c>
      <c r="C5135" s="337" t="s">
        <v>1788</v>
      </c>
      <c r="D5135" s="337" t="s">
        <v>1873</v>
      </c>
      <c r="E5135" s="337" t="s">
        <v>2247</v>
      </c>
      <c r="F5135" s="338">
        <v>42533</v>
      </c>
      <c r="G5135" s="337" t="s">
        <v>1282</v>
      </c>
      <c r="H5135" s="338">
        <v>42583</v>
      </c>
      <c r="I5135" s="337" t="s">
        <v>19695</v>
      </c>
      <c r="J5135" s="337" t="s">
        <v>36</v>
      </c>
      <c r="K5135" s="337" t="s">
        <v>19695</v>
      </c>
      <c r="L5135" s="337" t="s">
        <v>19695</v>
      </c>
      <c r="M5135" s="337" t="s">
        <v>19695</v>
      </c>
      <c r="N5135" s="337" t="s">
        <v>19695</v>
      </c>
      <c r="O5135" s="337" t="s">
        <v>19695</v>
      </c>
      <c r="P5135" s="337" t="s">
        <v>19695</v>
      </c>
      <c r="Q5135" s="337" t="s">
        <v>19695</v>
      </c>
      <c r="R5135" s="337" t="s">
        <v>45</v>
      </c>
      <c r="S5135" s="337" t="s">
        <v>80</v>
      </c>
      <c r="T5135" s="337" t="s">
        <v>2148</v>
      </c>
      <c r="U5135" s="337" t="s">
        <v>449</v>
      </c>
      <c r="V5135" s="337">
        <v>6</v>
      </c>
      <c r="W5135" s="337" t="s">
        <v>19695</v>
      </c>
      <c r="X5135" s="337" t="s">
        <v>19695</v>
      </c>
      <c r="Y5135" s="337" t="s">
        <v>19695</v>
      </c>
      <c r="Z5135" s="337" t="s">
        <v>1728</v>
      </c>
      <c r="AA5135" s="337" t="s">
        <v>735</v>
      </c>
      <c r="AB5135" s="337" t="s">
        <v>718</v>
      </c>
      <c r="AC5135" s="337" t="s">
        <v>13835</v>
      </c>
    </row>
    <row r="5136" spans="1:29" ht="15.8" x14ac:dyDescent="0.25">
      <c r="A5136" s="337" t="s">
        <v>1723</v>
      </c>
      <c r="B5136" s="337" t="s">
        <v>2766</v>
      </c>
      <c r="C5136" s="337" t="s">
        <v>1821</v>
      </c>
      <c r="D5136" s="337" t="s">
        <v>449</v>
      </c>
      <c r="E5136" s="337" t="s">
        <v>2247</v>
      </c>
      <c r="F5136" s="338">
        <v>42533</v>
      </c>
      <c r="G5136" s="337" t="s">
        <v>1282</v>
      </c>
      <c r="H5136" s="338">
        <v>42583</v>
      </c>
      <c r="I5136" s="337" t="s">
        <v>19695</v>
      </c>
      <c r="J5136" s="337" t="s">
        <v>16</v>
      </c>
      <c r="K5136" s="337" t="s">
        <v>19695</v>
      </c>
      <c r="L5136" s="337" t="s">
        <v>19695</v>
      </c>
      <c r="M5136" s="337" t="s">
        <v>19695</v>
      </c>
      <c r="N5136" s="337" t="s">
        <v>19695</v>
      </c>
      <c r="O5136" s="337" t="s">
        <v>19695</v>
      </c>
      <c r="P5136" s="337" t="s">
        <v>19695</v>
      </c>
      <c r="Q5136" s="337" t="s">
        <v>19695</v>
      </c>
      <c r="R5136" s="337" t="s">
        <v>98</v>
      </c>
      <c r="S5136" s="337" t="s">
        <v>124</v>
      </c>
      <c r="T5136" s="337" t="s">
        <v>2072</v>
      </c>
      <c r="U5136" s="337" t="s">
        <v>2767</v>
      </c>
      <c r="V5136" s="337">
        <v>9</v>
      </c>
      <c r="W5136" s="337" t="s">
        <v>19695</v>
      </c>
      <c r="X5136" s="337" t="s">
        <v>19695</v>
      </c>
      <c r="Y5136" s="337" t="s">
        <v>19695</v>
      </c>
      <c r="Z5136" s="337" t="s">
        <v>1745</v>
      </c>
      <c r="AA5136" s="337" t="s">
        <v>761</v>
      </c>
      <c r="AB5136" s="337" t="s">
        <v>762</v>
      </c>
      <c r="AC5136" s="337" t="s">
        <v>13530</v>
      </c>
    </row>
    <row r="5137" spans="1:29" ht="15.8" x14ac:dyDescent="0.25">
      <c r="A5137" s="337" t="s">
        <v>1723</v>
      </c>
      <c r="B5137" s="337" t="s">
        <v>2995</v>
      </c>
      <c r="C5137" s="337" t="s">
        <v>1725</v>
      </c>
      <c r="D5137" s="337" t="s">
        <v>1726</v>
      </c>
      <c r="E5137" s="337" t="s">
        <v>2247</v>
      </c>
      <c r="F5137" s="338">
        <v>42533</v>
      </c>
      <c r="G5137" s="337" t="s">
        <v>1282</v>
      </c>
      <c r="H5137" s="338">
        <v>42583</v>
      </c>
      <c r="I5137" s="337" t="s">
        <v>19695</v>
      </c>
      <c r="J5137" s="337" t="s">
        <v>16</v>
      </c>
      <c r="K5137" s="337" t="s">
        <v>19695</v>
      </c>
      <c r="L5137" s="337" t="s">
        <v>19695</v>
      </c>
      <c r="M5137" s="337" t="s">
        <v>19695</v>
      </c>
      <c r="N5137" s="337" t="s">
        <v>19695</v>
      </c>
      <c r="O5137" s="337" t="s">
        <v>19695</v>
      </c>
      <c r="P5137" s="337" t="s">
        <v>19695</v>
      </c>
      <c r="Q5137" s="337" t="s">
        <v>19695</v>
      </c>
      <c r="R5137" s="337" t="s">
        <v>134</v>
      </c>
      <c r="S5137" s="337" t="s">
        <v>1600</v>
      </c>
      <c r="T5137" s="337" t="s">
        <v>2996</v>
      </c>
      <c r="U5137" s="337" t="s">
        <v>449</v>
      </c>
      <c r="V5137" s="337">
        <v>6</v>
      </c>
      <c r="W5137" s="337" t="s">
        <v>19695</v>
      </c>
      <c r="X5137" s="337" t="s">
        <v>19695</v>
      </c>
      <c r="Y5137" s="337" t="s">
        <v>19695</v>
      </c>
      <c r="Z5137" s="337" t="s">
        <v>1745</v>
      </c>
      <c r="AA5137" s="337" t="s">
        <v>761</v>
      </c>
      <c r="AB5137" s="337" t="s">
        <v>762</v>
      </c>
      <c r="AC5137" s="337" t="s">
        <v>13530</v>
      </c>
    </row>
    <row r="5138" spans="1:29" ht="15.8" x14ac:dyDescent="0.25">
      <c r="A5138" s="337" t="s">
        <v>1723</v>
      </c>
      <c r="B5138" s="337" t="s">
        <v>3041</v>
      </c>
      <c r="C5138" s="337" t="s">
        <v>1788</v>
      </c>
      <c r="D5138" s="337" t="s">
        <v>1873</v>
      </c>
      <c r="E5138" s="337" t="s">
        <v>2247</v>
      </c>
      <c r="F5138" s="338">
        <v>42533</v>
      </c>
      <c r="G5138" s="337" t="s">
        <v>1282</v>
      </c>
      <c r="H5138" s="338">
        <v>42583</v>
      </c>
      <c r="I5138" s="337" t="s">
        <v>19695</v>
      </c>
      <c r="J5138" s="337" t="s">
        <v>36</v>
      </c>
      <c r="K5138" s="337" t="s">
        <v>19695</v>
      </c>
      <c r="L5138" s="337" t="s">
        <v>19695</v>
      </c>
      <c r="M5138" s="337" t="s">
        <v>19695</v>
      </c>
      <c r="N5138" s="337" t="s">
        <v>19695</v>
      </c>
      <c r="O5138" s="337" t="s">
        <v>19695</v>
      </c>
      <c r="P5138" s="337" t="s">
        <v>19695</v>
      </c>
      <c r="Q5138" s="337" t="s">
        <v>19695</v>
      </c>
      <c r="R5138" s="337" t="s">
        <v>45</v>
      </c>
      <c r="S5138" s="337" t="s">
        <v>80</v>
      </c>
      <c r="T5138" s="337" t="s">
        <v>1148</v>
      </c>
      <c r="U5138" s="337" t="s">
        <v>449</v>
      </c>
      <c r="V5138" s="337">
        <v>6</v>
      </c>
      <c r="W5138" s="337" t="s">
        <v>19695</v>
      </c>
      <c r="X5138" s="337" t="s">
        <v>19695</v>
      </c>
      <c r="Y5138" s="337" t="s">
        <v>19695</v>
      </c>
      <c r="Z5138" s="337" t="s">
        <v>1745</v>
      </c>
      <c r="AA5138" s="337" t="s">
        <v>761</v>
      </c>
      <c r="AB5138" s="337" t="s">
        <v>762</v>
      </c>
      <c r="AC5138" s="337" t="s">
        <v>13530</v>
      </c>
    </row>
    <row r="5139" spans="1:29" ht="15.8" x14ac:dyDescent="0.25">
      <c r="A5139" s="337" t="s">
        <v>1723</v>
      </c>
      <c r="B5139" s="337" t="s">
        <v>3073</v>
      </c>
      <c r="C5139" s="337" t="s">
        <v>1788</v>
      </c>
      <c r="D5139" s="337" t="s">
        <v>13527</v>
      </c>
      <c r="E5139" s="337" t="s">
        <v>2247</v>
      </c>
      <c r="F5139" s="338">
        <v>42533</v>
      </c>
      <c r="G5139" s="337" t="s">
        <v>1282</v>
      </c>
      <c r="H5139" s="338">
        <v>42583</v>
      </c>
      <c r="I5139" s="337" t="s">
        <v>19695</v>
      </c>
      <c r="J5139" s="337" t="s">
        <v>36</v>
      </c>
      <c r="K5139" s="337" t="s">
        <v>19695</v>
      </c>
      <c r="L5139" s="337" t="s">
        <v>19695</v>
      </c>
      <c r="M5139" s="337" t="s">
        <v>19695</v>
      </c>
      <c r="N5139" s="337" t="s">
        <v>19695</v>
      </c>
      <c r="O5139" s="337" t="s">
        <v>19695</v>
      </c>
      <c r="P5139" s="337" t="s">
        <v>19695</v>
      </c>
      <c r="Q5139" s="337" t="s">
        <v>19695</v>
      </c>
      <c r="R5139" s="337" t="s">
        <v>920</v>
      </c>
      <c r="S5139" s="337" t="s">
        <v>1280</v>
      </c>
      <c r="T5139" s="337" t="s">
        <v>3026</v>
      </c>
      <c r="U5139" s="337" t="s">
        <v>449</v>
      </c>
      <c r="V5139" s="337">
        <v>6</v>
      </c>
      <c r="W5139" s="337" t="s">
        <v>19695</v>
      </c>
      <c r="X5139" s="337" t="s">
        <v>19695</v>
      </c>
      <c r="Y5139" s="337" t="s">
        <v>19695</v>
      </c>
      <c r="Z5139" s="337" t="s">
        <v>1745</v>
      </c>
      <c r="AA5139" s="337" t="s">
        <v>761</v>
      </c>
      <c r="AB5139" s="337" t="s">
        <v>762</v>
      </c>
      <c r="AC5139" s="337" t="s">
        <v>13530</v>
      </c>
    </row>
    <row r="5140" spans="1:29" ht="15.8" x14ac:dyDescent="0.25">
      <c r="A5140" s="337" t="s">
        <v>1723</v>
      </c>
      <c r="B5140" s="337" t="s">
        <v>3042</v>
      </c>
      <c r="C5140" s="337" t="s">
        <v>1725</v>
      </c>
      <c r="D5140" s="337" t="s">
        <v>1726</v>
      </c>
      <c r="E5140" s="337" t="s">
        <v>2247</v>
      </c>
      <c r="F5140" s="338">
        <v>42533</v>
      </c>
      <c r="G5140" s="337" t="s">
        <v>1282</v>
      </c>
      <c r="H5140" s="338">
        <v>42583</v>
      </c>
      <c r="I5140" s="337" t="s">
        <v>19695</v>
      </c>
      <c r="J5140" s="337" t="s">
        <v>36</v>
      </c>
      <c r="K5140" s="337" t="s">
        <v>19695</v>
      </c>
      <c r="L5140" s="337" t="s">
        <v>19695</v>
      </c>
      <c r="M5140" s="337" t="s">
        <v>19695</v>
      </c>
      <c r="N5140" s="337" t="s">
        <v>19695</v>
      </c>
      <c r="O5140" s="337" t="s">
        <v>19695</v>
      </c>
      <c r="P5140" s="337" t="s">
        <v>19695</v>
      </c>
      <c r="Q5140" s="337" t="s">
        <v>19695</v>
      </c>
      <c r="R5140" s="337" t="s">
        <v>98</v>
      </c>
      <c r="S5140" s="337" t="s">
        <v>121</v>
      </c>
      <c r="T5140" s="337" t="s">
        <v>449</v>
      </c>
      <c r="U5140" s="337" t="s">
        <v>449</v>
      </c>
      <c r="V5140" s="337">
        <v>6</v>
      </c>
      <c r="W5140" s="337" t="s">
        <v>19695</v>
      </c>
      <c r="X5140" s="337" t="s">
        <v>19695</v>
      </c>
      <c r="Y5140" s="337" t="s">
        <v>19695</v>
      </c>
      <c r="Z5140" s="337" t="s">
        <v>1745</v>
      </c>
      <c r="AA5140" s="337" t="s">
        <v>761</v>
      </c>
      <c r="AB5140" s="337" t="s">
        <v>762</v>
      </c>
      <c r="AC5140" s="337" t="s">
        <v>13530</v>
      </c>
    </row>
    <row r="5141" spans="1:29" ht="15.8" x14ac:dyDescent="0.25">
      <c r="A5141" s="337" t="s">
        <v>1723</v>
      </c>
      <c r="B5141" s="337" t="s">
        <v>3050</v>
      </c>
      <c r="C5141" s="337" t="s">
        <v>1821</v>
      </c>
      <c r="D5141" s="337" t="s">
        <v>449</v>
      </c>
      <c r="E5141" s="337" t="s">
        <v>2247</v>
      </c>
      <c r="F5141" s="338">
        <v>42533</v>
      </c>
      <c r="G5141" s="337" t="s">
        <v>1282</v>
      </c>
      <c r="H5141" s="338">
        <v>42583</v>
      </c>
      <c r="I5141" s="337" t="s">
        <v>19695</v>
      </c>
      <c r="J5141" s="337" t="s">
        <v>36</v>
      </c>
      <c r="K5141" s="337" t="s">
        <v>19695</v>
      </c>
      <c r="L5141" s="337" t="s">
        <v>19695</v>
      </c>
      <c r="M5141" s="337" t="s">
        <v>19695</v>
      </c>
      <c r="N5141" s="337" t="s">
        <v>19695</v>
      </c>
      <c r="O5141" s="337" t="s">
        <v>19695</v>
      </c>
      <c r="P5141" s="337" t="s">
        <v>19695</v>
      </c>
      <c r="Q5141" s="337" t="s">
        <v>19695</v>
      </c>
      <c r="R5141" s="337" t="s">
        <v>52</v>
      </c>
      <c r="S5141" s="337" t="s">
        <v>393</v>
      </c>
      <c r="T5141" s="337" t="s">
        <v>882</v>
      </c>
      <c r="U5141" s="337" t="s">
        <v>882</v>
      </c>
      <c r="V5141" s="337">
        <v>4</v>
      </c>
      <c r="W5141" s="337" t="s">
        <v>19695</v>
      </c>
      <c r="X5141" s="337" t="s">
        <v>19695</v>
      </c>
      <c r="Y5141" s="337" t="s">
        <v>19695</v>
      </c>
      <c r="Z5141" s="337" t="s">
        <v>1745</v>
      </c>
      <c r="AA5141" s="337" t="s">
        <v>761</v>
      </c>
      <c r="AB5141" s="337" t="s">
        <v>762</v>
      </c>
      <c r="AC5141" s="337" t="s">
        <v>13530</v>
      </c>
    </row>
    <row r="5142" spans="1:29" ht="15.8" x14ac:dyDescent="0.25">
      <c r="A5142" s="337" t="s">
        <v>1723</v>
      </c>
      <c r="B5142" s="337" t="s">
        <v>3780</v>
      </c>
      <c r="C5142" s="337" t="s">
        <v>1821</v>
      </c>
      <c r="D5142" s="337" t="s">
        <v>449</v>
      </c>
      <c r="E5142" s="337" t="s">
        <v>2247</v>
      </c>
      <c r="F5142" s="338">
        <v>42533</v>
      </c>
      <c r="G5142" s="337" t="s">
        <v>1282</v>
      </c>
      <c r="H5142" s="338">
        <v>42583</v>
      </c>
      <c r="I5142" s="337" t="s">
        <v>19695</v>
      </c>
      <c r="J5142" s="337" t="s">
        <v>36</v>
      </c>
      <c r="K5142" s="337" t="s">
        <v>19695</v>
      </c>
      <c r="L5142" s="337" t="s">
        <v>19695</v>
      </c>
      <c r="M5142" s="337" t="s">
        <v>19695</v>
      </c>
      <c r="N5142" s="337" t="s">
        <v>19695</v>
      </c>
      <c r="O5142" s="337" t="s">
        <v>19695</v>
      </c>
      <c r="P5142" s="337" t="s">
        <v>19695</v>
      </c>
      <c r="Q5142" s="337" t="s">
        <v>19695</v>
      </c>
      <c r="R5142" s="337" t="s">
        <v>130</v>
      </c>
      <c r="S5142" s="337" t="s">
        <v>940</v>
      </c>
      <c r="T5142" s="337" t="s">
        <v>3781</v>
      </c>
      <c r="U5142" s="337" t="s">
        <v>3782</v>
      </c>
      <c r="V5142" s="337">
        <v>6.2</v>
      </c>
      <c r="W5142" s="337" t="s">
        <v>19695</v>
      </c>
      <c r="X5142" s="337" t="s">
        <v>19695</v>
      </c>
      <c r="Y5142" s="337" t="s">
        <v>19695</v>
      </c>
      <c r="Z5142" s="337" t="s">
        <v>1745</v>
      </c>
      <c r="AA5142" s="337" t="s">
        <v>1047</v>
      </c>
      <c r="AB5142" s="337" t="s">
        <v>854</v>
      </c>
      <c r="AC5142" s="337" t="s">
        <v>13530</v>
      </c>
    </row>
    <row r="5143" spans="1:29" ht="15.8" x14ac:dyDescent="0.25">
      <c r="A5143" s="337" t="s">
        <v>1723</v>
      </c>
      <c r="B5143" s="337" t="s">
        <v>6612</v>
      </c>
      <c r="C5143" s="337" t="s">
        <v>1821</v>
      </c>
      <c r="D5143" s="337" t="s">
        <v>449</v>
      </c>
      <c r="E5143" s="337" t="s">
        <v>2247</v>
      </c>
      <c r="F5143" s="338">
        <v>42533</v>
      </c>
      <c r="G5143" s="337" t="s">
        <v>1282</v>
      </c>
      <c r="H5143" s="338">
        <v>42583</v>
      </c>
      <c r="I5143" s="337" t="s">
        <v>19695</v>
      </c>
      <c r="J5143" s="337" t="s">
        <v>36</v>
      </c>
      <c r="K5143" s="337" t="s">
        <v>19695</v>
      </c>
      <c r="L5143" s="337" t="s">
        <v>19695</v>
      </c>
      <c r="M5143" s="337" t="s">
        <v>19695</v>
      </c>
      <c r="N5143" s="337" t="s">
        <v>19695</v>
      </c>
      <c r="O5143" s="337" t="s">
        <v>19695</v>
      </c>
      <c r="P5143" s="337" t="s">
        <v>19695</v>
      </c>
      <c r="Q5143" s="337" t="s">
        <v>19695</v>
      </c>
      <c r="R5143" s="337" t="s">
        <v>35</v>
      </c>
      <c r="S5143" s="337" t="s">
        <v>77</v>
      </c>
      <c r="T5143" s="337" t="s">
        <v>994</v>
      </c>
      <c r="U5143" s="337" t="s">
        <v>6051</v>
      </c>
      <c r="V5143" s="337">
        <v>10</v>
      </c>
      <c r="W5143" s="337" t="s">
        <v>19695</v>
      </c>
      <c r="X5143" s="337" t="s">
        <v>19695</v>
      </c>
      <c r="Y5143" s="337" t="s">
        <v>19695</v>
      </c>
      <c r="Z5143" s="337" t="s">
        <v>1745</v>
      </c>
      <c r="AA5143" s="337" t="s">
        <v>853</v>
      </c>
      <c r="AB5143" s="337" t="s">
        <v>854</v>
      </c>
      <c r="AC5143" s="337" t="s">
        <v>13643</v>
      </c>
    </row>
    <row r="5144" spans="1:29" ht="15.8" x14ac:dyDescent="0.25">
      <c r="A5144" s="337" t="s">
        <v>1723</v>
      </c>
      <c r="B5144" s="337" t="s">
        <v>6620</v>
      </c>
      <c r="C5144" s="337" t="s">
        <v>1725</v>
      </c>
      <c r="D5144" s="337" t="s">
        <v>1730</v>
      </c>
      <c r="E5144" s="337" t="s">
        <v>2247</v>
      </c>
      <c r="F5144" s="338">
        <v>42533</v>
      </c>
      <c r="G5144" s="337" t="s">
        <v>1282</v>
      </c>
      <c r="H5144" s="338">
        <v>42583</v>
      </c>
      <c r="I5144" s="337" t="s">
        <v>19695</v>
      </c>
      <c r="J5144" s="337" t="s">
        <v>16</v>
      </c>
      <c r="K5144" s="337" t="s">
        <v>19695</v>
      </c>
      <c r="L5144" s="337" t="s">
        <v>19695</v>
      </c>
      <c r="M5144" s="337" t="s">
        <v>19695</v>
      </c>
      <c r="N5144" s="337" t="s">
        <v>19695</v>
      </c>
      <c r="O5144" s="337" t="s">
        <v>19695</v>
      </c>
      <c r="P5144" s="337" t="s">
        <v>19695</v>
      </c>
      <c r="Q5144" s="337" t="s">
        <v>19695</v>
      </c>
      <c r="R5144" s="337" t="s">
        <v>109</v>
      </c>
      <c r="S5144" s="337" t="s">
        <v>1129</v>
      </c>
      <c r="T5144" s="337" t="s">
        <v>6621</v>
      </c>
      <c r="U5144" s="337" t="s">
        <v>6622</v>
      </c>
      <c r="V5144" s="337" t="s">
        <v>61</v>
      </c>
      <c r="W5144" s="337" t="s">
        <v>19695</v>
      </c>
      <c r="X5144" s="337" t="s">
        <v>19695</v>
      </c>
      <c r="Y5144" s="337" t="s">
        <v>19695</v>
      </c>
      <c r="Z5144" s="337" t="s">
        <v>1745</v>
      </c>
      <c r="AA5144" s="337" t="s">
        <v>853</v>
      </c>
      <c r="AB5144" s="337" t="s">
        <v>854</v>
      </c>
      <c r="AC5144" s="337" t="s">
        <v>13715</v>
      </c>
    </row>
    <row r="5145" spans="1:29" ht="15.8" x14ac:dyDescent="0.25">
      <c r="A5145" s="337" t="s">
        <v>1723</v>
      </c>
      <c r="B5145" s="337" t="s">
        <v>3905</v>
      </c>
      <c r="C5145" s="337" t="s">
        <v>1725</v>
      </c>
      <c r="D5145" s="337" t="s">
        <v>1730</v>
      </c>
      <c r="E5145" s="337" t="s">
        <v>2247</v>
      </c>
      <c r="F5145" s="338">
        <v>42533</v>
      </c>
      <c r="G5145" s="337" t="s">
        <v>1282</v>
      </c>
      <c r="H5145" s="338">
        <v>42583</v>
      </c>
      <c r="I5145" s="337" t="s">
        <v>19695</v>
      </c>
      <c r="J5145" s="337" t="s">
        <v>36</v>
      </c>
      <c r="K5145" s="337" t="s">
        <v>19695</v>
      </c>
      <c r="L5145" s="337" t="s">
        <v>19695</v>
      </c>
      <c r="M5145" s="337" t="s">
        <v>19695</v>
      </c>
      <c r="N5145" s="337" t="s">
        <v>19695</v>
      </c>
      <c r="O5145" s="337" t="s">
        <v>19695</v>
      </c>
      <c r="P5145" s="337" t="s">
        <v>19695</v>
      </c>
      <c r="Q5145" s="337" t="s">
        <v>19695</v>
      </c>
      <c r="R5145" s="337" t="s">
        <v>52</v>
      </c>
      <c r="S5145" s="337" t="s">
        <v>69</v>
      </c>
      <c r="T5145" s="337" t="s">
        <v>865</v>
      </c>
      <c r="U5145" s="337" t="s">
        <v>3906</v>
      </c>
      <c r="V5145" s="337">
        <v>8</v>
      </c>
      <c r="W5145" s="337" t="s">
        <v>19695</v>
      </c>
      <c r="X5145" s="337" t="s">
        <v>19695</v>
      </c>
      <c r="Y5145" s="337" t="s">
        <v>19695</v>
      </c>
      <c r="Z5145" s="337" t="s">
        <v>1753</v>
      </c>
      <c r="AA5145" s="337" t="s">
        <v>735</v>
      </c>
      <c r="AB5145" s="337" t="s">
        <v>718</v>
      </c>
      <c r="AC5145" s="337" t="s">
        <v>13530</v>
      </c>
    </row>
    <row r="5146" spans="1:29" ht="15.8" x14ac:dyDescent="0.25">
      <c r="A5146" s="337" t="s">
        <v>1723</v>
      </c>
      <c r="B5146" s="337" t="s">
        <v>3966</v>
      </c>
      <c r="C5146" s="337" t="s">
        <v>1821</v>
      </c>
      <c r="D5146" s="337" t="s">
        <v>449</v>
      </c>
      <c r="E5146" s="337" t="s">
        <v>2247</v>
      </c>
      <c r="F5146" s="338">
        <v>42533</v>
      </c>
      <c r="G5146" s="337" t="s">
        <v>1282</v>
      </c>
      <c r="H5146" s="338">
        <v>42583</v>
      </c>
      <c r="I5146" s="337" t="s">
        <v>19695</v>
      </c>
      <c r="J5146" s="337" t="s">
        <v>36</v>
      </c>
      <c r="K5146" s="337" t="s">
        <v>19695</v>
      </c>
      <c r="L5146" s="337" t="s">
        <v>19695</v>
      </c>
      <c r="M5146" s="337" t="s">
        <v>19695</v>
      </c>
      <c r="N5146" s="337" t="s">
        <v>19695</v>
      </c>
      <c r="O5146" s="337" t="s">
        <v>19695</v>
      </c>
      <c r="P5146" s="337" t="s">
        <v>19695</v>
      </c>
      <c r="Q5146" s="337" t="s">
        <v>19695</v>
      </c>
      <c r="R5146" s="337" t="s">
        <v>18</v>
      </c>
      <c r="S5146" s="337" t="s">
        <v>107</v>
      </c>
      <c r="T5146" s="337" t="s">
        <v>2921</v>
      </c>
      <c r="U5146" s="337" t="s">
        <v>3967</v>
      </c>
      <c r="V5146" s="337">
        <v>8</v>
      </c>
      <c r="W5146" s="337" t="s">
        <v>19695</v>
      </c>
      <c r="X5146" s="337" t="s">
        <v>19695</v>
      </c>
      <c r="Y5146" s="337" t="s">
        <v>19695</v>
      </c>
      <c r="Z5146" s="337" t="s">
        <v>1753</v>
      </c>
      <c r="AA5146" s="337" t="s">
        <v>717</v>
      </c>
      <c r="AB5146" s="337" t="s">
        <v>718</v>
      </c>
      <c r="AC5146" s="337" t="s">
        <v>13530</v>
      </c>
    </row>
    <row r="5147" spans="1:29" ht="15.8" x14ac:dyDescent="0.25">
      <c r="A5147" s="337" t="s">
        <v>1723</v>
      </c>
      <c r="B5147" s="337" t="s">
        <v>4012</v>
      </c>
      <c r="C5147" s="337" t="s">
        <v>1821</v>
      </c>
      <c r="D5147" s="337" t="s">
        <v>449</v>
      </c>
      <c r="E5147" s="337" t="s">
        <v>2247</v>
      </c>
      <c r="F5147" s="338">
        <v>42533</v>
      </c>
      <c r="G5147" s="337" t="s">
        <v>1282</v>
      </c>
      <c r="H5147" s="338">
        <v>42583</v>
      </c>
      <c r="I5147" s="337" t="s">
        <v>19695</v>
      </c>
      <c r="J5147" s="337" t="s">
        <v>16</v>
      </c>
      <c r="K5147" s="337" t="s">
        <v>19695</v>
      </c>
      <c r="L5147" s="337" t="s">
        <v>19695</v>
      </c>
      <c r="M5147" s="337" t="s">
        <v>19695</v>
      </c>
      <c r="N5147" s="337" t="s">
        <v>19695</v>
      </c>
      <c r="O5147" s="337" t="s">
        <v>19695</v>
      </c>
      <c r="P5147" s="337" t="s">
        <v>19695</v>
      </c>
      <c r="Q5147" s="337" t="s">
        <v>19695</v>
      </c>
      <c r="R5147" s="337" t="s">
        <v>45</v>
      </c>
      <c r="S5147" s="337" t="s">
        <v>80</v>
      </c>
      <c r="T5147" s="337" t="s">
        <v>4013</v>
      </c>
      <c r="U5147" s="337" t="s">
        <v>4013</v>
      </c>
      <c r="V5147" s="337">
        <v>8</v>
      </c>
      <c r="W5147" s="337" t="s">
        <v>19695</v>
      </c>
      <c r="X5147" s="337" t="s">
        <v>19695</v>
      </c>
      <c r="Y5147" s="337" t="s">
        <v>19695</v>
      </c>
      <c r="Z5147" s="337" t="s">
        <v>1753</v>
      </c>
      <c r="AA5147" s="337" t="s">
        <v>717</v>
      </c>
      <c r="AB5147" s="337" t="s">
        <v>718</v>
      </c>
      <c r="AC5147" s="337" t="s">
        <v>13530</v>
      </c>
    </row>
    <row r="5148" spans="1:29" ht="15.8" x14ac:dyDescent="0.25">
      <c r="A5148" s="337" t="s">
        <v>1723</v>
      </c>
      <c r="B5148" s="337" t="s">
        <v>4115</v>
      </c>
      <c r="C5148" s="337" t="s">
        <v>1821</v>
      </c>
      <c r="D5148" s="337" t="s">
        <v>449</v>
      </c>
      <c r="E5148" s="337" t="s">
        <v>2247</v>
      </c>
      <c r="F5148" s="338">
        <v>42533</v>
      </c>
      <c r="G5148" s="337" t="s">
        <v>1282</v>
      </c>
      <c r="H5148" s="338">
        <v>42583</v>
      </c>
      <c r="I5148" s="337" t="s">
        <v>19695</v>
      </c>
      <c r="J5148" s="337" t="s">
        <v>36</v>
      </c>
      <c r="K5148" s="337" t="s">
        <v>19695</v>
      </c>
      <c r="L5148" s="337" t="s">
        <v>19695</v>
      </c>
      <c r="M5148" s="337" t="s">
        <v>19695</v>
      </c>
      <c r="N5148" s="337" t="s">
        <v>19695</v>
      </c>
      <c r="O5148" s="337" t="s">
        <v>19695</v>
      </c>
      <c r="P5148" s="337" t="s">
        <v>19695</v>
      </c>
      <c r="Q5148" s="337" t="s">
        <v>19695</v>
      </c>
      <c r="R5148" s="337" t="s">
        <v>98</v>
      </c>
      <c r="S5148" s="337" t="s">
        <v>1185</v>
      </c>
      <c r="T5148" s="337" t="s">
        <v>1685</v>
      </c>
      <c r="U5148" s="337" t="s">
        <v>4116</v>
      </c>
      <c r="V5148" s="337">
        <v>12</v>
      </c>
      <c r="W5148" s="337" t="s">
        <v>19695</v>
      </c>
      <c r="X5148" s="337" t="s">
        <v>19695</v>
      </c>
      <c r="Y5148" s="337" t="s">
        <v>19695</v>
      </c>
      <c r="Z5148" s="337" t="s">
        <v>1753</v>
      </c>
      <c r="AA5148" s="337" t="s">
        <v>735</v>
      </c>
      <c r="AB5148" s="337" t="s">
        <v>718</v>
      </c>
      <c r="AC5148" s="337" t="s">
        <v>13530</v>
      </c>
    </row>
    <row r="5149" spans="1:29" ht="15.8" x14ac:dyDescent="0.25">
      <c r="A5149" s="337" t="s">
        <v>1723</v>
      </c>
      <c r="B5149" s="337" t="s">
        <v>2718</v>
      </c>
      <c r="C5149" s="337" t="s">
        <v>1821</v>
      </c>
      <c r="D5149" s="337" t="s">
        <v>449</v>
      </c>
      <c r="E5149" s="337" t="s">
        <v>2247</v>
      </c>
      <c r="F5149" s="338">
        <v>42533</v>
      </c>
      <c r="G5149" s="337" t="s">
        <v>1282</v>
      </c>
      <c r="H5149" s="338">
        <v>42583</v>
      </c>
      <c r="I5149" s="337" t="s">
        <v>19695</v>
      </c>
      <c r="J5149" s="337" t="s">
        <v>36</v>
      </c>
      <c r="K5149" s="337" t="s">
        <v>19695</v>
      </c>
      <c r="L5149" s="337" t="s">
        <v>19695</v>
      </c>
      <c r="M5149" s="337" t="s">
        <v>19695</v>
      </c>
      <c r="N5149" s="337" t="s">
        <v>19695</v>
      </c>
      <c r="O5149" s="337" t="s">
        <v>19695</v>
      </c>
      <c r="P5149" s="337" t="s">
        <v>19695</v>
      </c>
      <c r="Q5149" s="337" t="s">
        <v>19695</v>
      </c>
      <c r="R5149" s="337" t="s">
        <v>18</v>
      </c>
      <c r="S5149" s="337" t="s">
        <v>1072</v>
      </c>
      <c r="T5149" s="337" t="s">
        <v>383</v>
      </c>
      <c r="U5149" s="337" t="s">
        <v>1542</v>
      </c>
      <c r="V5149" s="337">
        <v>8</v>
      </c>
      <c r="W5149" s="337" t="s">
        <v>19695</v>
      </c>
      <c r="X5149" s="337" t="s">
        <v>19695</v>
      </c>
      <c r="Y5149" s="337" t="s">
        <v>19695</v>
      </c>
      <c r="Z5149" s="337" t="s">
        <v>1753</v>
      </c>
      <c r="AA5149" s="337" t="s">
        <v>717</v>
      </c>
      <c r="AB5149" s="337" t="s">
        <v>718</v>
      </c>
      <c r="AC5149" s="337" t="s">
        <v>13530</v>
      </c>
    </row>
    <row r="5150" spans="1:29" ht="15.8" x14ac:dyDescent="0.25">
      <c r="A5150" s="337" t="s">
        <v>1723</v>
      </c>
      <c r="B5150" s="337" t="s">
        <v>2791</v>
      </c>
      <c r="C5150" s="337" t="s">
        <v>1725</v>
      </c>
      <c r="D5150" s="337" t="s">
        <v>1726</v>
      </c>
      <c r="E5150" s="337" t="s">
        <v>2247</v>
      </c>
      <c r="F5150" s="338">
        <v>42533</v>
      </c>
      <c r="G5150" s="337" t="s">
        <v>1282</v>
      </c>
      <c r="H5150" s="338">
        <v>42583</v>
      </c>
      <c r="I5150" s="337" t="s">
        <v>19695</v>
      </c>
      <c r="J5150" s="337" t="s">
        <v>16</v>
      </c>
      <c r="K5150" s="337" t="s">
        <v>19695</v>
      </c>
      <c r="L5150" s="337" t="s">
        <v>19695</v>
      </c>
      <c r="M5150" s="337" t="s">
        <v>19695</v>
      </c>
      <c r="N5150" s="337" t="s">
        <v>19695</v>
      </c>
      <c r="O5150" s="337" t="s">
        <v>19695</v>
      </c>
      <c r="P5150" s="337" t="s">
        <v>19695</v>
      </c>
      <c r="Q5150" s="337" t="s">
        <v>19695</v>
      </c>
      <c r="R5150" s="337" t="s">
        <v>15</v>
      </c>
      <c r="S5150" s="337" t="s">
        <v>1529</v>
      </c>
      <c r="T5150" s="337" t="s">
        <v>2238</v>
      </c>
      <c r="U5150" s="337" t="s">
        <v>449</v>
      </c>
      <c r="V5150" s="337">
        <v>8</v>
      </c>
      <c r="W5150" s="337" t="s">
        <v>19695</v>
      </c>
      <c r="X5150" s="337" t="s">
        <v>19695</v>
      </c>
      <c r="Y5150" s="337" t="s">
        <v>19695</v>
      </c>
      <c r="Z5150" s="337" t="s">
        <v>1753</v>
      </c>
      <c r="AA5150" s="337" t="s">
        <v>717</v>
      </c>
      <c r="AB5150" s="337" t="s">
        <v>718</v>
      </c>
      <c r="AC5150" s="337" t="s">
        <v>13530</v>
      </c>
    </row>
    <row r="5151" spans="1:29" ht="15.8" x14ac:dyDescent="0.25">
      <c r="A5151" s="337" t="s">
        <v>1723</v>
      </c>
      <c r="B5151" s="337" t="s">
        <v>2878</v>
      </c>
      <c r="C5151" s="337" t="s">
        <v>1821</v>
      </c>
      <c r="D5151" s="337" t="s">
        <v>449</v>
      </c>
      <c r="E5151" s="337" t="s">
        <v>2247</v>
      </c>
      <c r="F5151" s="338">
        <v>42533</v>
      </c>
      <c r="G5151" s="337" t="s">
        <v>1282</v>
      </c>
      <c r="H5151" s="338">
        <v>42583</v>
      </c>
      <c r="I5151" s="337" t="s">
        <v>19695</v>
      </c>
      <c r="J5151" s="337" t="s">
        <v>16</v>
      </c>
      <c r="K5151" s="337" t="s">
        <v>19695</v>
      </c>
      <c r="L5151" s="337" t="s">
        <v>19695</v>
      </c>
      <c r="M5151" s="337" t="s">
        <v>19695</v>
      </c>
      <c r="N5151" s="337" t="s">
        <v>19695</v>
      </c>
      <c r="O5151" s="337" t="s">
        <v>19695</v>
      </c>
      <c r="P5151" s="337" t="s">
        <v>19695</v>
      </c>
      <c r="Q5151" s="337" t="s">
        <v>19695</v>
      </c>
      <c r="R5151" s="337" t="s">
        <v>109</v>
      </c>
      <c r="S5151" s="337" t="s">
        <v>1129</v>
      </c>
      <c r="T5151" s="337" t="s">
        <v>2879</v>
      </c>
      <c r="U5151" s="337" t="s">
        <v>2880</v>
      </c>
      <c r="V5151" s="337">
        <v>8</v>
      </c>
      <c r="W5151" s="337" t="s">
        <v>19695</v>
      </c>
      <c r="X5151" s="337" t="s">
        <v>19695</v>
      </c>
      <c r="Y5151" s="337" t="s">
        <v>19695</v>
      </c>
      <c r="Z5151" s="337" t="s">
        <v>1753</v>
      </c>
      <c r="AA5151" s="337" t="s">
        <v>766</v>
      </c>
      <c r="AB5151" s="337" t="s">
        <v>718</v>
      </c>
      <c r="AC5151" s="337" t="s">
        <v>13530</v>
      </c>
    </row>
    <row r="5152" spans="1:29" ht="15.8" x14ac:dyDescent="0.25">
      <c r="A5152" s="337" t="s">
        <v>1723</v>
      </c>
      <c r="B5152" s="337" t="s">
        <v>2968</v>
      </c>
      <c r="C5152" s="337" t="s">
        <v>1821</v>
      </c>
      <c r="D5152" s="337" t="s">
        <v>449</v>
      </c>
      <c r="E5152" s="337" t="s">
        <v>2247</v>
      </c>
      <c r="F5152" s="338">
        <v>42533</v>
      </c>
      <c r="G5152" s="337" t="s">
        <v>1282</v>
      </c>
      <c r="H5152" s="338">
        <v>42583</v>
      </c>
      <c r="I5152" s="337" t="s">
        <v>19695</v>
      </c>
      <c r="J5152" s="337" t="s">
        <v>36</v>
      </c>
      <c r="K5152" s="337" t="s">
        <v>19695</v>
      </c>
      <c r="L5152" s="337" t="s">
        <v>19695</v>
      </c>
      <c r="M5152" s="337" t="s">
        <v>19695</v>
      </c>
      <c r="N5152" s="337" t="s">
        <v>19695</v>
      </c>
      <c r="O5152" s="337" t="s">
        <v>19695</v>
      </c>
      <c r="P5152" s="337" t="s">
        <v>19695</v>
      </c>
      <c r="Q5152" s="337" t="s">
        <v>19695</v>
      </c>
      <c r="R5152" s="337" t="s">
        <v>18</v>
      </c>
      <c r="S5152" s="337" t="s">
        <v>1038</v>
      </c>
      <c r="T5152" s="337" t="s">
        <v>449</v>
      </c>
      <c r="U5152" s="337" t="s">
        <v>1552</v>
      </c>
      <c r="V5152" s="337">
        <v>8</v>
      </c>
      <c r="W5152" s="337" t="s">
        <v>19695</v>
      </c>
      <c r="X5152" s="337" t="s">
        <v>19695</v>
      </c>
      <c r="Y5152" s="337" t="s">
        <v>19695</v>
      </c>
      <c r="Z5152" s="337" t="s">
        <v>1753</v>
      </c>
      <c r="AA5152" s="337" t="s">
        <v>735</v>
      </c>
      <c r="AB5152" s="337" t="s">
        <v>718</v>
      </c>
      <c r="AC5152" s="337" t="s">
        <v>13530</v>
      </c>
    </row>
    <row r="5153" spans="1:29" ht="15.8" x14ac:dyDescent="0.25">
      <c r="A5153" s="337" t="s">
        <v>1723</v>
      </c>
      <c r="B5153" s="337" t="s">
        <v>2977</v>
      </c>
      <c r="C5153" s="337" t="s">
        <v>1821</v>
      </c>
      <c r="D5153" s="337" t="s">
        <v>449</v>
      </c>
      <c r="E5153" s="337" t="s">
        <v>2247</v>
      </c>
      <c r="F5153" s="338">
        <v>42533</v>
      </c>
      <c r="G5153" s="337" t="s">
        <v>1282</v>
      </c>
      <c r="H5153" s="338">
        <v>42583</v>
      </c>
      <c r="I5153" s="337" t="s">
        <v>19695</v>
      </c>
      <c r="J5153" s="337" t="s">
        <v>16</v>
      </c>
      <c r="K5153" s="337" t="s">
        <v>19695</v>
      </c>
      <c r="L5153" s="337" t="s">
        <v>19695</v>
      </c>
      <c r="M5153" s="337" t="s">
        <v>19695</v>
      </c>
      <c r="N5153" s="337" t="s">
        <v>19695</v>
      </c>
      <c r="O5153" s="337" t="s">
        <v>19695</v>
      </c>
      <c r="P5153" s="337" t="s">
        <v>19695</v>
      </c>
      <c r="Q5153" s="337" t="s">
        <v>19695</v>
      </c>
      <c r="R5153" s="337" t="s">
        <v>15</v>
      </c>
      <c r="S5153" s="337" t="s">
        <v>1098</v>
      </c>
      <c r="T5153" s="337" t="s">
        <v>1529</v>
      </c>
      <c r="U5153" s="337" t="s">
        <v>1529</v>
      </c>
      <c r="V5153" s="337">
        <v>8</v>
      </c>
      <c r="W5153" s="337" t="s">
        <v>19695</v>
      </c>
      <c r="X5153" s="337" t="s">
        <v>19695</v>
      </c>
      <c r="Y5153" s="337" t="s">
        <v>19695</v>
      </c>
      <c r="Z5153" s="337" t="s">
        <v>1753</v>
      </c>
      <c r="AA5153" s="337" t="s">
        <v>717</v>
      </c>
      <c r="AB5153" s="337" t="s">
        <v>718</v>
      </c>
      <c r="AC5153" s="337" t="s">
        <v>13530</v>
      </c>
    </row>
    <row r="5154" spans="1:29" ht="15.8" x14ac:dyDescent="0.25">
      <c r="A5154" s="337" t="s">
        <v>1723</v>
      </c>
      <c r="B5154" s="337" t="s">
        <v>3081</v>
      </c>
      <c r="C5154" s="337" t="s">
        <v>1821</v>
      </c>
      <c r="D5154" s="337" t="s">
        <v>449</v>
      </c>
      <c r="E5154" s="337" t="s">
        <v>2247</v>
      </c>
      <c r="F5154" s="338">
        <v>42533</v>
      </c>
      <c r="G5154" s="337" t="s">
        <v>1282</v>
      </c>
      <c r="H5154" s="338">
        <v>42583</v>
      </c>
      <c r="I5154" s="337" t="s">
        <v>19695</v>
      </c>
      <c r="J5154" s="337" t="s">
        <v>16</v>
      </c>
      <c r="K5154" s="337" t="s">
        <v>19695</v>
      </c>
      <c r="L5154" s="337" t="s">
        <v>19695</v>
      </c>
      <c r="M5154" s="337" t="s">
        <v>19695</v>
      </c>
      <c r="N5154" s="337" t="s">
        <v>19695</v>
      </c>
      <c r="O5154" s="337" t="s">
        <v>19695</v>
      </c>
      <c r="P5154" s="337" t="s">
        <v>19695</v>
      </c>
      <c r="Q5154" s="337" t="s">
        <v>19695</v>
      </c>
      <c r="R5154" s="337" t="s">
        <v>18</v>
      </c>
      <c r="S5154" s="337" t="s">
        <v>1038</v>
      </c>
      <c r="T5154" s="337" t="s">
        <v>2309</v>
      </c>
      <c r="U5154" s="337" t="s">
        <v>449</v>
      </c>
      <c r="V5154" s="337">
        <v>8</v>
      </c>
      <c r="W5154" s="337" t="s">
        <v>19695</v>
      </c>
      <c r="X5154" s="337" t="s">
        <v>19695</v>
      </c>
      <c r="Y5154" s="337" t="s">
        <v>19695</v>
      </c>
      <c r="Z5154" s="337" t="s">
        <v>1753</v>
      </c>
      <c r="AA5154" s="337" t="s">
        <v>735</v>
      </c>
      <c r="AB5154" s="337" t="s">
        <v>718</v>
      </c>
      <c r="AC5154" s="337" t="s">
        <v>13530</v>
      </c>
    </row>
    <row r="5155" spans="1:29" ht="15.8" x14ac:dyDescent="0.25">
      <c r="A5155" s="337" t="s">
        <v>1723</v>
      </c>
      <c r="B5155" s="337" t="s">
        <v>3085</v>
      </c>
      <c r="C5155" s="337" t="s">
        <v>1821</v>
      </c>
      <c r="D5155" s="337" t="s">
        <v>449</v>
      </c>
      <c r="E5155" s="337" t="s">
        <v>2247</v>
      </c>
      <c r="F5155" s="338">
        <v>42533</v>
      </c>
      <c r="G5155" s="337" t="s">
        <v>1282</v>
      </c>
      <c r="H5155" s="338">
        <v>42583</v>
      </c>
      <c r="I5155" s="337" t="s">
        <v>19695</v>
      </c>
      <c r="J5155" s="337" t="s">
        <v>36</v>
      </c>
      <c r="K5155" s="337" t="s">
        <v>19695</v>
      </c>
      <c r="L5155" s="337" t="s">
        <v>19695</v>
      </c>
      <c r="M5155" s="337" t="s">
        <v>19695</v>
      </c>
      <c r="N5155" s="337" t="s">
        <v>19695</v>
      </c>
      <c r="O5155" s="337" t="s">
        <v>19695</v>
      </c>
      <c r="P5155" s="337" t="s">
        <v>19695</v>
      </c>
      <c r="Q5155" s="337" t="s">
        <v>19695</v>
      </c>
      <c r="R5155" s="337" t="s">
        <v>98</v>
      </c>
      <c r="S5155" s="337" t="s">
        <v>1166</v>
      </c>
      <c r="T5155" s="337" t="s">
        <v>104</v>
      </c>
      <c r="U5155" s="337" t="s">
        <v>1283</v>
      </c>
      <c r="V5155" s="337">
        <v>8</v>
      </c>
      <c r="W5155" s="337" t="s">
        <v>19695</v>
      </c>
      <c r="X5155" s="337" t="s">
        <v>19695</v>
      </c>
      <c r="Y5155" s="337" t="s">
        <v>19695</v>
      </c>
      <c r="Z5155" s="337" t="s">
        <v>1753</v>
      </c>
      <c r="AA5155" s="337" t="s">
        <v>735</v>
      </c>
      <c r="AB5155" s="337" t="s">
        <v>718</v>
      </c>
      <c r="AC5155" s="337" t="s">
        <v>13530</v>
      </c>
    </row>
    <row r="5156" spans="1:29" ht="15.8" x14ac:dyDescent="0.25">
      <c r="A5156" s="337" t="s">
        <v>1723</v>
      </c>
      <c r="B5156" s="337" t="s">
        <v>3095</v>
      </c>
      <c r="C5156" s="337" t="s">
        <v>1821</v>
      </c>
      <c r="D5156" s="337" t="s">
        <v>449</v>
      </c>
      <c r="E5156" s="337" t="s">
        <v>2247</v>
      </c>
      <c r="F5156" s="338">
        <v>42533</v>
      </c>
      <c r="G5156" s="337" t="s">
        <v>1282</v>
      </c>
      <c r="H5156" s="338">
        <v>42583</v>
      </c>
      <c r="I5156" s="337" t="s">
        <v>19695</v>
      </c>
      <c r="J5156" s="337" t="s">
        <v>36</v>
      </c>
      <c r="K5156" s="337" t="s">
        <v>19695</v>
      </c>
      <c r="L5156" s="337" t="s">
        <v>19695</v>
      </c>
      <c r="M5156" s="337" t="s">
        <v>19695</v>
      </c>
      <c r="N5156" s="337" t="s">
        <v>19695</v>
      </c>
      <c r="O5156" s="337" t="s">
        <v>19695</v>
      </c>
      <c r="P5156" s="337" t="s">
        <v>19695</v>
      </c>
      <c r="Q5156" s="337" t="s">
        <v>19695</v>
      </c>
      <c r="R5156" s="337" t="s">
        <v>98</v>
      </c>
      <c r="S5156" s="337" t="s">
        <v>1166</v>
      </c>
      <c r="T5156" s="337" t="s">
        <v>104</v>
      </c>
      <c r="U5156" s="337" t="s">
        <v>1688</v>
      </c>
      <c r="V5156" s="337">
        <v>8</v>
      </c>
      <c r="W5156" s="337" t="s">
        <v>19695</v>
      </c>
      <c r="X5156" s="337" t="s">
        <v>19695</v>
      </c>
      <c r="Y5156" s="337" t="s">
        <v>19695</v>
      </c>
      <c r="Z5156" s="337" t="s">
        <v>1753</v>
      </c>
      <c r="AA5156" s="337" t="s">
        <v>735</v>
      </c>
      <c r="AB5156" s="337" t="s">
        <v>718</v>
      </c>
      <c r="AC5156" s="337" t="s">
        <v>13530</v>
      </c>
    </row>
    <row r="5157" spans="1:29" ht="15.8" x14ac:dyDescent="0.25">
      <c r="A5157" s="337" t="s">
        <v>1723</v>
      </c>
      <c r="B5157" s="337" t="s">
        <v>3173</v>
      </c>
      <c r="C5157" s="337" t="s">
        <v>1821</v>
      </c>
      <c r="D5157" s="337" t="s">
        <v>449</v>
      </c>
      <c r="E5157" s="337" t="s">
        <v>2247</v>
      </c>
      <c r="F5157" s="338">
        <v>42533</v>
      </c>
      <c r="G5157" s="337" t="s">
        <v>1282</v>
      </c>
      <c r="H5157" s="338">
        <v>42583</v>
      </c>
      <c r="I5157" s="337" t="s">
        <v>19695</v>
      </c>
      <c r="J5157" s="337" t="s">
        <v>36</v>
      </c>
      <c r="K5157" s="337" t="s">
        <v>19695</v>
      </c>
      <c r="L5157" s="337" t="s">
        <v>19695</v>
      </c>
      <c r="M5157" s="337" t="s">
        <v>19695</v>
      </c>
      <c r="N5157" s="337" t="s">
        <v>19695</v>
      </c>
      <c r="O5157" s="337" t="s">
        <v>19695</v>
      </c>
      <c r="P5157" s="337" t="s">
        <v>19695</v>
      </c>
      <c r="Q5157" s="337" t="s">
        <v>19695</v>
      </c>
      <c r="R5157" s="337" t="s">
        <v>35</v>
      </c>
      <c r="S5157" s="337" t="s">
        <v>399</v>
      </c>
      <c r="T5157" s="337" t="s">
        <v>3174</v>
      </c>
      <c r="U5157" s="337" t="s">
        <v>3175</v>
      </c>
      <c r="V5157" s="337">
        <v>8</v>
      </c>
      <c r="W5157" s="337" t="s">
        <v>19695</v>
      </c>
      <c r="X5157" s="337" t="s">
        <v>19695</v>
      </c>
      <c r="Y5157" s="337" t="s">
        <v>19695</v>
      </c>
      <c r="Z5157" s="337" t="s">
        <v>1753</v>
      </c>
      <c r="AA5157" s="337" t="s">
        <v>735</v>
      </c>
      <c r="AB5157" s="337" t="s">
        <v>718</v>
      </c>
      <c r="AC5157" s="337" t="s">
        <v>13530</v>
      </c>
    </row>
    <row r="5158" spans="1:29" ht="15.8" x14ac:dyDescent="0.25">
      <c r="A5158" s="337" t="s">
        <v>1723</v>
      </c>
      <c r="B5158" s="337" t="s">
        <v>3316</v>
      </c>
      <c r="C5158" s="337" t="s">
        <v>1725</v>
      </c>
      <c r="D5158" s="337" t="s">
        <v>1726</v>
      </c>
      <c r="E5158" s="337" t="s">
        <v>2247</v>
      </c>
      <c r="F5158" s="338">
        <v>42533</v>
      </c>
      <c r="G5158" s="337" t="s">
        <v>1282</v>
      </c>
      <c r="H5158" s="338">
        <v>42583</v>
      </c>
      <c r="I5158" s="337" t="s">
        <v>19695</v>
      </c>
      <c r="J5158" s="337" t="s">
        <v>36</v>
      </c>
      <c r="K5158" s="337" t="s">
        <v>19695</v>
      </c>
      <c r="L5158" s="337" t="s">
        <v>19695</v>
      </c>
      <c r="M5158" s="337" t="s">
        <v>19695</v>
      </c>
      <c r="N5158" s="337" t="s">
        <v>19695</v>
      </c>
      <c r="O5158" s="337" t="s">
        <v>19695</v>
      </c>
      <c r="P5158" s="337" t="s">
        <v>19695</v>
      </c>
      <c r="Q5158" s="337" t="s">
        <v>19695</v>
      </c>
      <c r="R5158" s="337" t="s">
        <v>52</v>
      </c>
      <c r="S5158" s="337" t="s">
        <v>69</v>
      </c>
      <c r="T5158" s="337" t="s">
        <v>1663</v>
      </c>
      <c r="U5158" s="337" t="s">
        <v>78</v>
      </c>
      <c r="V5158" s="337">
        <v>8</v>
      </c>
      <c r="W5158" s="337" t="s">
        <v>19695</v>
      </c>
      <c r="X5158" s="337" t="s">
        <v>19695</v>
      </c>
      <c r="Y5158" s="337" t="s">
        <v>19695</v>
      </c>
      <c r="Z5158" s="337" t="s">
        <v>1753</v>
      </c>
      <c r="AA5158" s="337" t="s">
        <v>735</v>
      </c>
      <c r="AB5158" s="337" t="s">
        <v>718</v>
      </c>
      <c r="AC5158" s="337" t="s">
        <v>13530</v>
      </c>
    </row>
    <row r="5159" spans="1:29" ht="15.8" x14ac:dyDescent="0.25">
      <c r="A5159" s="337" t="s">
        <v>1723</v>
      </c>
      <c r="B5159" s="337" t="s">
        <v>3454</v>
      </c>
      <c r="C5159" s="337" t="s">
        <v>1821</v>
      </c>
      <c r="D5159" s="337" t="s">
        <v>449</v>
      </c>
      <c r="E5159" s="337" t="s">
        <v>2247</v>
      </c>
      <c r="F5159" s="338">
        <v>42533</v>
      </c>
      <c r="G5159" s="337" t="s">
        <v>1282</v>
      </c>
      <c r="H5159" s="338">
        <v>42583</v>
      </c>
      <c r="I5159" s="337" t="s">
        <v>19695</v>
      </c>
      <c r="J5159" s="337" t="s">
        <v>16</v>
      </c>
      <c r="K5159" s="337" t="s">
        <v>19695</v>
      </c>
      <c r="L5159" s="337" t="s">
        <v>19695</v>
      </c>
      <c r="M5159" s="337" t="s">
        <v>19695</v>
      </c>
      <c r="N5159" s="337" t="s">
        <v>19695</v>
      </c>
      <c r="O5159" s="337" t="s">
        <v>19695</v>
      </c>
      <c r="P5159" s="337" t="s">
        <v>19695</v>
      </c>
      <c r="Q5159" s="337" t="s">
        <v>19695</v>
      </c>
      <c r="R5159" s="337" t="s">
        <v>1225</v>
      </c>
      <c r="S5159" s="337" t="s">
        <v>100</v>
      </c>
      <c r="T5159" s="337" t="s">
        <v>100</v>
      </c>
      <c r="U5159" s="337" t="s">
        <v>1226</v>
      </c>
      <c r="V5159" s="337">
        <v>8</v>
      </c>
      <c r="W5159" s="337" t="s">
        <v>19695</v>
      </c>
      <c r="X5159" s="337" t="s">
        <v>19695</v>
      </c>
      <c r="Y5159" s="337" t="s">
        <v>19695</v>
      </c>
      <c r="Z5159" s="337" t="s">
        <v>1753</v>
      </c>
      <c r="AA5159" s="337" t="s">
        <v>735</v>
      </c>
      <c r="AB5159" s="337" t="s">
        <v>718</v>
      </c>
      <c r="AC5159" s="337" t="s">
        <v>13530</v>
      </c>
    </row>
    <row r="5160" spans="1:29" ht="15.8" x14ac:dyDescent="0.25">
      <c r="A5160" s="337" t="s">
        <v>1723</v>
      </c>
      <c r="B5160" s="337" t="s">
        <v>3479</v>
      </c>
      <c r="C5160" s="337" t="s">
        <v>1821</v>
      </c>
      <c r="D5160" s="337" t="s">
        <v>449</v>
      </c>
      <c r="E5160" s="337" t="s">
        <v>2247</v>
      </c>
      <c r="F5160" s="338">
        <v>42533</v>
      </c>
      <c r="G5160" s="337" t="s">
        <v>1282</v>
      </c>
      <c r="H5160" s="338">
        <v>42583</v>
      </c>
      <c r="I5160" s="337" t="s">
        <v>19695</v>
      </c>
      <c r="J5160" s="337" t="s">
        <v>36</v>
      </c>
      <c r="K5160" s="337" t="s">
        <v>19695</v>
      </c>
      <c r="L5160" s="337" t="s">
        <v>19695</v>
      </c>
      <c r="M5160" s="337" t="s">
        <v>19695</v>
      </c>
      <c r="N5160" s="337" t="s">
        <v>19695</v>
      </c>
      <c r="O5160" s="337" t="s">
        <v>19695</v>
      </c>
      <c r="P5160" s="337" t="s">
        <v>19695</v>
      </c>
      <c r="Q5160" s="337" t="s">
        <v>19695</v>
      </c>
      <c r="R5160" s="337" t="s">
        <v>45</v>
      </c>
      <c r="S5160" s="337" t="s">
        <v>80</v>
      </c>
      <c r="T5160" s="337" t="s">
        <v>1112</v>
      </c>
      <c r="U5160" s="337" t="s">
        <v>449</v>
      </c>
      <c r="V5160" s="337">
        <v>8</v>
      </c>
      <c r="W5160" s="337" t="s">
        <v>19695</v>
      </c>
      <c r="X5160" s="337" t="s">
        <v>19695</v>
      </c>
      <c r="Y5160" s="337" t="s">
        <v>19695</v>
      </c>
      <c r="Z5160" s="337" t="s">
        <v>1753</v>
      </c>
      <c r="AA5160" s="337" t="s">
        <v>717</v>
      </c>
      <c r="AB5160" s="337" t="s">
        <v>718</v>
      </c>
      <c r="AC5160" s="337" t="s">
        <v>13530</v>
      </c>
    </row>
    <row r="5161" spans="1:29" ht="15.8" x14ac:dyDescent="0.25">
      <c r="A5161" s="337" t="s">
        <v>1723</v>
      </c>
      <c r="B5161" s="337" t="s">
        <v>3637</v>
      </c>
      <c r="C5161" s="337" t="s">
        <v>1821</v>
      </c>
      <c r="D5161" s="337" t="s">
        <v>449</v>
      </c>
      <c r="E5161" s="337" t="s">
        <v>2247</v>
      </c>
      <c r="F5161" s="338">
        <v>42533</v>
      </c>
      <c r="G5161" s="337" t="s">
        <v>1282</v>
      </c>
      <c r="H5161" s="338">
        <v>42583</v>
      </c>
      <c r="I5161" s="337" t="s">
        <v>19695</v>
      </c>
      <c r="J5161" s="337" t="s">
        <v>16</v>
      </c>
      <c r="K5161" s="337" t="s">
        <v>19695</v>
      </c>
      <c r="L5161" s="337" t="s">
        <v>19695</v>
      </c>
      <c r="M5161" s="337" t="s">
        <v>19695</v>
      </c>
      <c r="N5161" s="337" t="s">
        <v>19695</v>
      </c>
      <c r="O5161" s="337" t="s">
        <v>19695</v>
      </c>
      <c r="P5161" s="337" t="s">
        <v>19695</v>
      </c>
      <c r="Q5161" s="337" t="s">
        <v>19695</v>
      </c>
      <c r="R5161" s="337" t="s">
        <v>109</v>
      </c>
      <c r="S5161" s="337" t="s">
        <v>1122</v>
      </c>
      <c r="T5161" s="337" t="s">
        <v>2868</v>
      </c>
      <c r="U5161" s="337" t="s">
        <v>3638</v>
      </c>
      <c r="V5161" s="337">
        <v>8</v>
      </c>
      <c r="W5161" s="337" t="s">
        <v>19695</v>
      </c>
      <c r="X5161" s="337" t="s">
        <v>19695</v>
      </c>
      <c r="Y5161" s="337" t="s">
        <v>19695</v>
      </c>
      <c r="Z5161" s="337" t="s">
        <v>1753</v>
      </c>
      <c r="AA5161" s="337" t="s">
        <v>766</v>
      </c>
      <c r="AB5161" s="337" t="s">
        <v>718</v>
      </c>
      <c r="AC5161" s="337" t="s">
        <v>13530</v>
      </c>
    </row>
    <row r="5162" spans="1:29" ht="15.8" x14ac:dyDescent="0.25">
      <c r="A5162" s="337" t="s">
        <v>1723</v>
      </c>
      <c r="B5162" s="337" t="s">
        <v>3319</v>
      </c>
      <c r="C5162" s="337" t="s">
        <v>1821</v>
      </c>
      <c r="D5162" s="337" t="s">
        <v>449</v>
      </c>
      <c r="E5162" s="337" t="s">
        <v>2247</v>
      </c>
      <c r="F5162" s="338">
        <v>42533</v>
      </c>
      <c r="G5162" s="337" t="s">
        <v>1282</v>
      </c>
      <c r="H5162" s="338">
        <v>42583</v>
      </c>
      <c r="I5162" s="337" t="s">
        <v>19695</v>
      </c>
      <c r="J5162" s="337" t="s">
        <v>36</v>
      </c>
      <c r="K5162" s="337" t="s">
        <v>19695</v>
      </c>
      <c r="L5162" s="337" t="s">
        <v>19695</v>
      </c>
      <c r="M5162" s="337" t="s">
        <v>19695</v>
      </c>
      <c r="N5162" s="337" t="s">
        <v>19695</v>
      </c>
      <c r="O5162" s="337" t="s">
        <v>19695</v>
      </c>
      <c r="P5162" s="337" t="s">
        <v>19695</v>
      </c>
      <c r="Q5162" s="337" t="s">
        <v>19695</v>
      </c>
      <c r="R5162" s="337" t="s">
        <v>35</v>
      </c>
      <c r="S5162" s="337" t="s">
        <v>3320</v>
      </c>
      <c r="T5162" s="337" t="s">
        <v>3321</v>
      </c>
      <c r="U5162" s="337" t="s">
        <v>449</v>
      </c>
      <c r="V5162" s="337">
        <v>10</v>
      </c>
      <c r="W5162" s="337" t="s">
        <v>19695</v>
      </c>
      <c r="X5162" s="337" t="s">
        <v>19695</v>
      </c>
      <c r="Y5162" s="337" t="s">
        <v>19695</v>
      </c>
      <c r="Z5162" s="337" t="s">
        <v>1753</v>
      </c>
      <c r="AA5162" s="337" t="s">
        <v>735</v>
      </c>
      <c r="AB5162" s="337" t="s">
        <v>718</v>
      </c>
      <c r="AC5162" s="337" t="s">
        <v>13530</v>
      </c>
    </row>
    <row r="5163" spans="1:29" ht="15.8" x14ac:dyDescent="0.25">
      <c r="A5163" s="337" t="s">
        <v>1723</v>
      </c>
      <c r="B5163" s="337" t="s">
        <v>2831</v>
      </c>
      <c r="C5163" s="337" t="s">
        <v>1821</v>
      </c>
      <c r="D5163" s="337" t="s">
        <v>449</v>
      </c>
      <c r="E5163" s="337" t="s">
        <v>2247</v>
      </c>
      <c r="F5163" s="338">
        <v>42533</v>
      </c>
      <c r="G5163" s="337" t="s">
        <v>1282</v>
      </c>
      <c r="H5163" s="338">
        <v>42583</v>
      </c>
      <c r="I5163" s="337" t="s">
        <v>19695</v>
      </c>
      <c r="J5163" s="337" t="s">
        <v>36</v>
      </c>
      <c r="K5163" s="337" t="s">
        <v>19695</v>
      </c>
      <c r="L5163" s="337" t="s">
        <v>19695</v>
      </c>
      <c r="M5163" s="337" t="s">
        <v>19695</v>
      </c>
      <c r="N5163" s="337" t="s">
        <v>19695</v>
      </c>
      <c r="O5163" s="337" t="s">
        <v>19695</v>
      </c>
      <c r="P5163" s="337" t="s">
        <v>19695</v>
      </c>
      <c r="Q5163" s="337" t="s">
        <v>19695</v>
      </c>
      <c r="R5163" s="337" t="s">
        <v>70</v>
      </c>
      <c r="S5163" s="337" t="s">
        <v>2832</v>
      </c>
      <c r="T5163" s="337" t="s">
        <v>141</v>
      </c>
      <c r="U5163" s="337" t="s">
        <v>2833</v>
      </c>
      <c r="V5163" s="337">
        <v>12</v>
      </c>
      <c r="W5163" s="337" t="s">
        <v>19695</v>
      </c>
      <c r="X5163" s="337" t="s">
        <v>19695</v>
      </c>
      <c r="Y5163" s="337" t="s">
        <v>19695</v>
      </c>
      <c r="Z5163" s="337" t="s">
        <v>1753</v>
      </c>
      <c r="AA5163" s="337" t="s">
        <v>735</v>
      </c>
      <c r="AB5163" s="337" t="s">
        <v>718</v>
      </c>
      <c r="AC5163" s="337" t="s">
        <v>13530</v>
      </c>
    </row>
    <row r="5164" spans="1:29" ht="15.8" x14ac:dyDescent="0.25">
      <c r="A5164" s="337" t="s">
        <v>1723</v>
      </c>
      <c r="B5164" s="337" t="s">
        <v>3092</v>
      </c>
      <c r="C5164" s="337" t="s">
        <v>1725</v>
      </c>
      <c r="D5164" s="337" t="s">
        <v>1726</v>
      </c>
      <c r="E5164" s="337" t="s">
        <v>2247</v>
      </c>
      <c r="F5164" s="338">
        <v>42533</v>
      </c>
      <c r="G5164" s="337" t="s">
        <v>1282</v>
      </c>
      <c r="H5164" s="338">
        <v>42583</v>
      </c>
      <c r="I5164" s="337" t="s">
        <v>19695</v>
      </c>
      <c r="J5164" s="337" t="s">
        <v>16</v>
      </c>
      <c r="K5164" s="337" t="s">
        <v>19695</v>
      </c>
      <c r="L5164" s="337" t="s">
        <v>19695</v>
      </c>
      <c r="M5164" s="337" t="s">
        <v>19695</v>
      </c>
      <c r="N5164" s="337" t="s">
        <v>19695</v>
      </c>
      <c r="O5164" s="337" t="s">
        <v>19695</v>
      </c>
      <c r="P5164" s="337" t="s">
        <v>19695</v>
      </c>
      <c r="Q5164" s="337" t="s">
        <v>19695</v>
      </c>
      <c r="R5164" s="337" t="s">
        <v>395</v>
      </c>
      <c r="S5164" s="337" t="s">
        <v>2998</v>
      </c>
      <c r="T5164" s="337" t="s">
        <v>449</v>
      </c>
      <c r="U5164" s="337" t="s">
        <v>449</v>
      </c>
      <c r="V5164" s="337">
        <v>12</v>
      </c>
      <c r="W5164" s="337" t="s">
        <v>19695</v>
      </c>
      <c r="X5164" s="337" t="s">
        <v>19695</v>
      </c>
      <c r="Y5164" s="337" t="s">
        <v>19695</v>
      </c>
      <c r="Z5164" s="337" t="s">
        <v>1753</v>
      </c>
      <c r="AA5164" s="337" t="s">
        <v>735</v>
      </c>
      <c r="AB5164" s="337" t="s">
        <v>718</v>
      </c>
      <c r="AC5164" s="337" t="s">
        <v>13530</v>
      </c>
    </row>
    <row r="5165" spans="1:29" ht="15.8" x14ac:dyDescent="0.25">
      <c r="A5165" s="337" t="s">
        <v>1723</v>
      </c>
      <c r="B5165" s="337" t="s">
        <v>3206</v>
      </c>
      <c r="C5165" s="337" t="s">
        <v>1821</v>
      </c>
      <c r="D5165" s="337" t="s">
        <v>449</v>
      </c>
      <c r="E5165" s="337" t="s">
        <v>2247</v>
      </c>
      <c r="F5165" s="338">
        <v>42533</v>
      </c>
      <c r="G5165" s="337" t="s">
        <v>1282</v>
      </c>
      <c r="H5165" s="338">
        <v>42583</v>
      </c>
      <c r="I5165" s="337" t="s">
        <v>19695</v>
      </c>
      <c r="J5165" s="337" t="s">
        <v>16</v>
      </c>
      <c r="K5165" s="337" t="s">
        <v>19695</v>
      </c>
      <c r="L5165" s="337" t="s">
        <v>19695</v>
      </c>
      <c r="M5165" s="337" t="s">
        <v>19695</v>
      </c>
      <c r="N5165" s="337" t="s">
        <v>19695</v>
      </c>
      <c r="O5165" s="337" t="s">
        <v>19695</v>
      </c>
      <c r="P5165" s="337" t="s">
        <v>19695</v>
      </c>
      <c r="Q5165" s="337" t="s">
        <v>19695</v>
      </c>
      <c r="R5165" s="337" t="s">
        <v>15</v>
      </c>
      <c r="S5165" s="337" t="s">
        <v>1086</v>
      </c>
      <c r="T5165" s="337" t="s">
        <v>1121</v>
      </c>
      <c r="U5165" s="337" t="s">
        <v>1665</v>
      </c>
      <c r="V5165" s="337">
        <v>12</v>
      </c>
      <c r="W5165" s="337" t="s">
        <v>19695</v>
      </c>
      <c r="X5165" s="337" t="s">
        <v>19695</v>
      </c>
      <c r="Y5165" s="337" t="s">
        <v>19695</v>
      </c>
      <c r="Z5165" s="337" t="s">
        <v>1753</v>
      </c>
      <c r="AA5165" s="337" t="s">
        <v>735</v>
      </c>
      <c r="AB5165" s="337" t="s">
        <v>718</v>
      </c>
      <c r="AC5165" s="337" t="s">
        <v>13530</v>
      </c>
    </row>
    <row r="5166" spans="1:29" ht="15.8" x14ac:dyDescent="0.25">
      <c r="A5166" s="337" t="s">
        <v>1723</v>
      </c>
      <c r="B5166" s="337" t="s">
        <v>3422</v>
      </c>
      <c r="C5166" s="337" t="s">
        <v>1821</v>
      </c>
      <c r="D5166" s="337" t="s">
        <v>449</v>
      </c>
      <c r="E5166" s="337" t="s">
        <v>2247</v>
      </c>
      <c r="F5166" s="338">
        <v>42533</v>
      </c>
      <c r="G5166" s="337" t="s">
        <v>1282</v>
      </c>
      <c r="H5166" s="338">
        <v>42583</v>
      </c>
      <c r="I5166" s="337" t="s">
        <v>19695</v>
      </c>
      <c r="J5166" s="337" t="s">
        <v>36</v>
      </c>
      <c r="K5166" s="337" t="s">
        <v>19695</v>
      </c>
      <c r="L5166" s="337" t="s">
        <v>19695</v>
      </c>
      <c r="M5166" s="337" t="s">
        <v>19695</v>
      </c>
      <c r="N5166" s="337" t="s">
        <v>19695</v>
      </c>
      <c r="O5166" s="337" t="s">
        <v>19695</v>
      </c>
      <c r="P5166" s="337" t="s">
        <v>19695</v>
      </c>
      <c r="Q5166" s="337" t="s">
        <v>19695</v>
      </c>
      <c r="R5166" s="337" t="s">
        <v>98</v>
      </c>
      <c r="S5166" s="337" t="s">
        <v>121</v>
      </c>
      <c r="T5166" s="337" t="s">
        <v>3423</v>
      </c>
      <c r="U5166" s="337" t="s">
        <v>2517</v>
      </c>
      <c r="V5166" s="337">
        <v>12</v>
      </c>
      <c r="W5166" s="337" t="s">
        <v>19695</v>
      </c>
      <c r="X5166" s="337" t="s">
        <v>19695</v>
      </c>
      <c r="Y5166" s="337" t="s">
        <v>19695</v>
      </c>
      <c r="Z5166" s="337" t="s">
        <v>1753</v>
      </c>
      <c r="AA5166" s="337" t="s">
        <v>735</v>
      </c>
      <c r="AB5166" s="337" t="s">
        <v>718</v>
      </c>
      <c r="AC5166" s="337" t="s">
        <v>13530</v>
      </c>
    </row>
    <row r="5167" spans="1:29" ht="15.8" x14ac:dyDescent="0.25">
      <c r="A5167" s="337" t="s">
        <v>1723</v>
      </c>
      <c r="B5167" s="337" t="s">
        <v>3673</v>
      </c>
      <c r="C5167" s="337" t="s">
        <v>1821</v>
      </c>
      <c r="D5167" s="337" t="s">
        <v>449</v>
      </c>
      <c r="E5167" s="337" t="s">
        <v>2247</v>
      </c>
      <c r="F5167" s="338">
        <v>42533</v>
      </c>
      <c r="G5167" s="337" t="s">
        <v>1282</v>
      </c>
      <c r="H5167" s="338">
        <v>42583</v>
      </c>
      <c r="I5167" s="337" t="s">
        <v>19695</v>
      </c>
      <c r="J5167" s="337" t="s">
        <v>36</v>
      </c>
      <c r="K5167" s="337" t="s">
        <v>19695</v>
      </c>
      <c r="L5167" s="337" t="s">
        <v>19695</v>
      </c>
      <c r="M5167" s="337" t="s">
        <v>19695</v>
      </c>
      <c r="N5167" s="337" t="s">
        <v>19695</v>
      </c>
      <c r="O5167" s="337" t="s">
        <v>19695</v>
      </c>
      <c r="P5167" s="337" t="s">
        <v>19695</v>
      </c>
      <c r="Q5167" s="337" t="s">
        <v>19695</v>
      </c>
      <c r="R5167" s="337" t="s">
        <v>98</v>
      </c>
      <c r="S5167" s="337" t="s">
        <v>121</v>
      </c>
      <c r="T5167" s="337" t="s">
        <v>1552</v>
      </c>
      <c r="U5167" s="337" t="s">
        <v>2517</v>
      </c>
      <c r="V5167" s="337">
        <v>12</v>
      </c>
      <c r="W5167" s="337" t="s">
        <v>19695</v>
      </c>
      <c r="X5167" s="337" t="s">
        <v>19695</v>
      </c>
      <c r="Y5167" s="337" t="s">
        <v>19695</v>
      </c>
      <c r="Z5167" s="337" t="s">
        <v>1753</v>
      </c>
      <c r="AA5167" s="337" t="s">
        <v>735</v>
      </c>
      <c r="AB5167" s="337" t="s">
        <v>718</v>
      </c>
      <c r="AC5167" s="337" t="s">
        <v>13530</v>
      </c>
    </row>
    <row r="5168" spans="1:29" ht="15.8" x14ac:dyDescent="0.25">
      <c r="A5168" s="337" t="s">
        <v>1723</v>
      </c>
      <c r="B5168" s="337" t="s">
        <v>3692</v>
      </c>
      <c r="C5168" s="337" t="s">
        <v>1821</v>
      </c>
      <c r="D5168" s="337" t="s">
        <v>449</v>
      </c>
      <c r="E5168" s="337" t="s">
        <v>2247</v>
      </c>
      <c r="F5168" s="338">
        <v>42533</v>
      </c>
      <c r="G5168" s="337" t="s">
        <v>1282</v>
      </c>
      <c r="H5168" s="338">
        <v>42583</v>
      </c>
      <c r="I5168" s="337" t="s">
        <v>19695</v>
      </c>
      <c r="J5168" s="337" t="s">
        <v>36</v>
      </c>
      <c r="K5168" s="337" t="s">
        <v>19695</v>
      </c>
      <c r="L5168" s="337" t="s">
        <v>19695</v>
      </c>
      <c r="M5168" s="337" t="s">
        <v>19695</v>
      </c>
      <c r="N5168" s="337" t="s">
        <v>19695</v>
      </c>
      <c r="O5168" s="337" t="s">
        <v>19695</v>
      </c>
      <c r="P5168" s="337" t="s">
        <v>19695</v>
      </c>
      <c r="Q5168" s="337" t="s">
        <v>19695</v>
      </c>
      <c r="R5168" s="337" t="s">
        <v>52</v>
      </c>
      <c r="S5168" s="337" t="s">
        <v>839</v>
      </c>
      <c r="T5168" s="337" t="s">
        <v>848</v>
      </c>
      <c r="U5168" s="337" t="s">
        <v>1801</v>
      </c>
      <c r="V5168" s="337">
        <v>12</v>
      </c>
      <c r="W5168" s="337" t="s">
        <v>19695</v>
      </c>
      <c r="X5168" s="337" t="s">
        <v>19695</v>
      </c>
      <c r="Y5168" s="337" t="s">
        <v>19695</v>
      </c>
      <c r="Z5168" s="337" t="s">
        <v>1753</v>
      </c>
      <c r="AA5168" s="337" t="s">
        <v>735</v>
      </c>
      <c r="AB5168" s="337" t="s">
        <v>718</v>
      </c>
      <c r="AC5168" s="337" t="s">
        <v>13530</v>
      </c>
    </row>
    <row r="5169" spans="1:29" ht="15.8" x14ac:dyDescent="0.25">
      <c r="A5169" s="337" t="s">
        <v>1723</v>
      </c>
      <c r="B5169" s="337" t="s">
        <v>3700</v>
      </c>
      <c r="C5169" s="337" t="s">
        <v>1821</v>
      </c>
      <c r="D5169" s="337" t="s">
        <v>449</v>
      </c>
      <c r="E5169" s="337" t="s">
        <v>2247</v>
      </c>
      <c r="F5169" s="338">
        <v>42533</v>
      </c>
      <c r="G5169" s="337" t="s">
        <v>1282</v>
      </c>
      <c r="H5169" s="338">
        <v>42583</v>
      </c>
      <c r="I5169" s="337" t="s">
        <v>19695</v>
      </c>
      <c r="J5169" s="337" t="s">
        <v>16</v>
      </c>
      <c r="K5169" s="337" t="s">
        <v>19695</v>
      </c>
      <c r="L5169" s="337" t="s">
        <v>19695</v>
      </c>
      <c r="M5169" s="337" t="s">
        <v>19695</v>
      </c>
      <c r="N5169" s="337" t="s">
        <v>19695</v>
      </c>
      <c r="O5169" s="337" t="s">
        <v>19695</v>
      </c>
      <c r="P5169" s="337" t="s">
        <v>19695</v>
      </c>
      <c r="Q5169" s="337" t="s">
        <v>19695</v>
      </c>
      <c r="R5169" s="337" t="s">
        <v>56</v>
      </c>
      <c r="S5169" s="337" t="s">
        <v>79</v>
      </c>
      <c r="T5169" s="337" t="s">
        <v>1939</v>
      </c>
      <c r="U5169" s="337" t="s">
        <v>1939</v>
      </c>
      <c r="V5169" s="337">
        <v>12</v>
      </c>
      <c r="W5169" s="337" t="s">
        <v>19695</v>
      </c>
      <c r="X5169" s="337" t="s">
        <v>19695</v>
      </c>
      <c r="Y5169" s="337" t="s">
        <v>19695</v>
      </c>
      <c r="Z5169" s="337" t="s">
        <v>1753</v>
      </c>
      <c r="AA5169" s="337" t="s">
        <v>735</v>
      </c>
      <c r="AB5169" s="337" t="s">
        <v>718</v>
      </c>
      <c r="AC5169" s="337" t="s">
        <v>13530</v>
      </c>
    </row>
    <row r="5170" spans="1:29" ht="15.8" x14ac:dyDescent="0.25">
      <c r="A5170" s="337" t="s">
        <v>1723</v>
      </c>
      <c r="B5170" s="337" t="s">
        <v>1281</v>
      </c>
      <c r="C5170" s="337" t="s">
        <v>1821</v>
      </c>
      <c r="D5170" s="337" t="s">
        <v>449</v>
      </c>
      <c r="E5170" s="337" t="s">
        <v>2247</v>
      </c>
      <c r="F5170" s="338">
        <v>42533</v>
      </c>
      <c r="G5170" s="337" t="s">
        <v>1282</v>
      </c>
      <c r="H5170" s="338">
        <v>42583</v>
      </c>
      <c r="I5170" s="337" t="s">
        <v>19695</v>
      </c>
      <c r="J5170" s="337" t="s">
        <v>36</v>
      </c>
      <c r="K5170" s="337" t="s">
        <v>19695</v>
      </c>
      <c r="L5170" s="337" t="s">
        <v>19695</v>
      </c>
      <c r="M5170" s="337" t="s">
        <v>19695</v>
      </c>
      <c r="N5170" s="337" t="s">
        <v>19695</v>
      </c>
      <c r="O5170" s="337" t="s">
        <v>19695</v>
      </c>
      <c r="P5170" s="337" t="s">
        <v>19695</v>
      </c>
      <c r="Q5170" s="337" t="s">
        <v>19695</v>
      </c>
      <c r="R5170" s="337" t="s">
        <v>98</v>
      </c>
      <c r="S5170" s="337" t="s">
        <v>1166</v>
      </c>
      <c r="T5170" s="337" t="s">
        <v>1283</v>
      </c>
      <c r="U5170" s="337" t="s">
        <v>1284</v>
      </c>
      <c r="V5170" s="337">
        <v>12</v>
      </c>
      <c r="W5170" s="337" t="s">
        <v>19695</v>
      </c>
      <c r="X5170" s="337" t="s">
        <v>19695</v>
      </c>
      <c r="Y5170" s="337" t="s">
        <v>19695</v>
      </c>
      <c r="Z5170" s="337" t="s">
        <v>1753</v>
      </c>
      <c r="AA5170" s="337" t="s">
        <v>735</v>
      </c>
      <c r="AB5170" s="337" t="s">
        <v>718</v>
      </c>
      <c r="AC5170" s="337" t="s">
        <v>15389</v>
      </c>
    </row>
    <row r="5171" spans="1:29" ht="15.8" x14ac:dyDescent="0.25">
      <c r="A5171" s="337" t="s">
        <v>1723</v>
      </c>
      <c r="B5171" s="337" t="s">
        <v>5643</v>
      </c>
      <c r="C5171" s="337" t="s">
        <v>1821</v>
      </c>
      <c r="D5171" s="337" t="s">
        <v>449</v>
      </c>
      <c r="E5171" s="337" t="s">
        <v>2247</v>
      </c>
      <c r="F5171" s="338">
        <v>42533</v>
      </c>
      <c r="G5171" s="337" t="s">
        <v>1282</v>
      </c>
      <c r="H5171" s="338">
        <v>42583</v>
      </c>
      <c r="I5171" s="337" t="s">
        <v>19695</v>
      </c>
      <c r="J5171" s="337" t="s">
        <v>36</v>
      </c>
      <c r="K5171" s="337" t="s">
        <v>19695</v>
      </c>
      <c r="L5171" s="337" t="s">
        <v>19695</v>
      </c>
      <c r="M5171" s="337" t="s">
        <v>19695</v>
      </c>
      <c r="N5171" s="337" t="s">
        <v>19695</v>
      </c>
      <c r="O5171" s="337" t="s">
        <v>19695</v>
      </c>
      <c r="P5171" s="337" t="s">
        <v>19695</v>
      </c>
      <c r="Q5171" s="337" t="s">
        <v>19695</v>
      </c>
      <c r="R5171" s="337" t="s">
        <v>45</v>
      </c>
      <c r="S5171" s="337" t="s">
        <v>80</v>
      </c>
      <c r="T5171" s="337" t="s">
        <v>5644</v>
      </c>
      <c r="U5171" s="337" t="s">
        <v>5645</v>
      </c>
      <c r="V5171" s="337">
        <v>8</v>
      </c>
      <c r="W5171" s="337" t="s">
        <v>19695</v>
      </c>
      <c r="X5171" s="337" t="s">
        <v>19695</v>
      </c>
      <c r="Y5171" s="337" t="s">
        <v>19695</v>
      </c>
      <c r="Z5171" s="337" t="s">
        <v>1753</v>
      </c>
      <c r="AA5171" s="337" t="s">
        <v>717</v>
      </c>
      <c r="AB5171" s="337" t="s">
        <v>718</v>
      </c>
      <c r="AC5171" s="337" t="s">
        <v>15204</v>
      </c>
    </row>
    <row r="5172" spans="1:29" ht="15.8" x14ac:dyDescent="0.25">
      <c r="A5172" s="337" t="s">
        <v>1723</v>
      </c>
      <c r="B5172" s="337" t="s">
        <v>5010</v>
      </c>
      <c r="C5172" s="337" t="s">
        <v>1821</v>
      </c>
      <c r="D5172" s="337" t="s">
        <v>449</v>
      </c>
      <c r="E5172" s="337" t="s">
        <v>2247</v>
      </c>
      <c r="F5172" s="338">
        <v>42533</v>
      </c>
      <c r="G5172" s="337" t="s">
        <v>1282</v>
      </c>
      <c r="H5172" s="338">
        <v>42583</v>
      </c>
      <c r="I5172" s="337" t="s">
        <v>19695</v>
      </c>
      <c r="J5172" s="337" t="s">
        <v>36</v>
      </c>
      <c r="K5172" s="337" t="s">
        <v>19695</v>
      </c>
      <c r="L5172" s="337" t="s">
        <v>19695</v>
      </c>
      <c r="M5172" s="337" t="s">
        <v>19695</v>
      </c>
      <c r="N5172" s="337" t="s">
        <v>19695</v>
      </c>
      <c r="O5172" s="337" t="s">
        <v>19695</v>
      </c>
      <c r="P5172" s="337" t="s">
        <v>19695</v>
      </c>
      <c r="Q5172" s="337" t="s">
        <v>19695</v>
      </c>
      <c r="R5172" s="337" t="s">
        <v>52</v>
      </c>
      <c r="S5172" s="337" t="s">
        <v>53</v>
      </c>
      <c r="T5172" s="337" t="s">
        <v>53</v>
      </c>
      <c r="U5172" s="337" t="s">
        <v>1614</v>
      </c>
      <c r="V5172" s="337">
        <v>8</v>
      </c>
      <c r="W5172" s="337" t="s">
        <v>19695</v>
      </c>
      <c r="X5172" s="337" t="s">
        <v>19695</v>
      </c>
      <c r="Y5172" s="337" t="s">
        <v>19695</v>
      </c>
      <c r="Z5172" s="337" t="s">
        <v>1753</v>
      </c>
      <c r="AA5172" s="337" t="s">
        <v>735</v>
      </c>
      <c r="AB5172" s="337" t="s">
        <v>718</v>
      </c>
      <c r="AC5172" s="337" t="s">
        <v>15400</v>
      </c>
    </row>
    <row r="5173" spans="1:29" ht="15.8" x14ac:dyDescent="0.25">
      <c r="A5173" s="337" t="s">
        <v>1723</v>
      </c>
      <c r="B5173" s="337" t="s">
        <v>5025</v>
      </c>
      <c r="C5173" s="337" t="s">
        <v>1821</v>
      </c>
      <c r="D5173" s="337" t="s">
        <v>449</v>
      </c>
      <c r="E5173" s="337" t="s">
        <v>2247</v>
      </c>
      <c r="F5173" s="338">
        <v>42533</v>
      </c>
      <c r="G5173" s="337" t="s">
        <v>1282</v>
      </c>
      <c r="H5173" s="338">
        <v>42583</v>
      </c>
      <c r="I5173" s="337" t="s">
        <v>19695</v>
      </c>
      <c r="J5173" s="337" t="s">
        <v>36</v>
      </c>
      <c r="K5173" s="337" t="s">
        <v>19695</v>
      </c>
      <c r="L5173" s="337" t="s">
        <v>19695</v>
      </c>
      <c r="M5173" s="337" t="s">
        <v>19695</v>
      </c>
      <c r="N5173" s="337" t="s">
        <v>19695</v>
      </c>
      <c r="O5173" s="337" t="s">
        <v>19695</v>
      </c>
      <c r="P5173" s="337" t="s">
        <v>19695</v>
      </c>
      <c r="Q5173" s="337" t="s">
        <v>19695</v>
      </c>
      <c r="R5173" s="337" t="s">
        <v>1741</v>
      </c>
      <c r="S5173" s="337" t="s">
        <v>5020</v>
      </c>
      <c r="T5173" s="337" t="s">
        <v>5021</v>
      </c>
      <c r="U5173" s="337" t="s">
        <v>5023</v>
      </c>
      <c r="V5173" s="337">
        <v>12</v>
      </c>
      <c r="W5173" s="337" t="s">
        <v>19695</v>
      </c>
      <c r="X5173" s="337" t="s">
        <v>19695</v>
      </c>
      <c r="Y5173" s="337" t="s">
        <v>19695</v>
      </c>
      <c r="Z5173" s="337" t="s">
        <v>1753</v>
      </c>
      <c r="AA5173" s="337" t="s">
        <v>1499</v>
      </c>
      <c r="AB5173" s="337" t="s">
        <v>718</v>
      </c>
      <c r="AC5173" s="337" t="s">
        <v>13702</v>
      </c>
    </row>
    <row r="5174" spans="1:29" ht="15.8" x14ac:dyDescent="0.25">
      <c r="A5174" s="337" t="s">
        <v>1723</v>
      </c>
      <c r="B5174" s="337" t="s">
        <v>3561</v>
      </c>
      <c r="C5174" s="337" t="s">
        <v>1788</v>
      </c>
      <c r="D5174" s="337" t="s">
        <v>1873</v>
      </c>
      <c r="E5174" s="337" t="s">
        <v>3562</v>
      </c>
      <c r="F5174" s="338">
        <v>42532</v>
      </c>
      <c r="G5174" s="337" t="s">
        <v>3563</v>
      </c>
      <c r="H5174" s="338">
        <v>42582</v>
      </c>
      <c r="I5174" s="337" t="s">
        <v>19695</v>
      </c>
      <c r="J5174" s="337" t="s">
        <v>36</v>
      </c>
      <c r="K5174" s="337" t="s">
        <v>19695</v>
      </c>
      <c r="L5174" s="337" t="s">
        <v>19695</v>
      </c>
      <c r="M5174" s="337" t="s">
        <v>19695</v>
      </c>
      <c r="N5174" s="337" t="s">
        <v>19695</v>
      </c>
      <c r="O5174" s="337" t="s">
        <v>19695</v>
      </c>
      <c r="P5174" s="337" t="s">
        <v>19695</v>
      </c>
      <c r="Q5174" s="337" t="s">
        <v>19695</v>
      </c>
      <c r="R5174" s="337" t="s">
        <v>130</v>
      </c>
      <c r="S5174" s="337" t="s">
        <v>929</v>
      </c>
      <c r="T5174" s="337" t="s">
        <v>3564</v>
      </c>
      <c r="U5174" s="337" t="s">
        <v>3565</v>
      </c>
      <c r="V5174" s="337">
        <v>6</v>
      </c>
      <c r="W5174" s="337" t="s">
        <v>19695</v>
      </c>
      <c r="X5174" s="337" t="s">
        <v>19695</v>
      </c>
      <c r="Y5174" s="337" t="s">
        <v>19695</v>
      </c>
      <c r="Z5174" s="337" t="s">
        <v>1728</v>
      </c>
      <c r="AA5174" s="337" t="s">
        <v>735</v>
      </c>
      <c r="AB5174" s="337" t="s">
        <v>718</v>
      </c>
      <c r="AC5174" s="337" t="s">
        <v>13530</v>
      </c>
    </row>
    <row r="5175" spans="1:29" ht="15.8" x14ac:dyDescent="0.25">
      <c r="A5175" s="337" t="s">
        <v>1723</v>
      </c>
      <c r="B5175" s="337" t="s">
        <v>3620</v>
      </c>
      <c r="C5175" s="337" t="s">
        <v>1725</v>
      </c>
      <c r="D5175" s="337" t="s">
        <v>1726</v>
      </c>
      <c r="E5175" s="337" t="s">
        <v>3621</v>
      </c>
      <c r="F5175" s="338">
        <v>42531</v>
      </c>
      <c r="G5175" s="337" t="s">
        <v>3355</v>
      </c>
      <c r="H5175" s="338">
        <v>42581</v>
      </c>
      <c r="I5175" s="337" t="s">
        <v>19695</v>
      </c>
      <c r="J5175" s="337" t="s">
        <v>36</v>
      </c>
      <c r="K5175" s="337" t="s">
        <v>19695</v>
      </c>
      <c r="L5175" s="337" t="s">
        <v>19695</v>
      </c>
      <c r="M5175" s="337" t="s">
        <v>19695</v>
      </c>
      <c r="N5175" s="337" t="s">
        <v>19695</v>
      </c>
      <c r="O5175" s="337" t="s">
        <v>19695</v>
      </c>
      <c r="P5175" s="337" t="s">
        <v>19695</v>
      </c>
      <c r="Q5175" s="337" t="s">
        <v>19695</v>
      </c>
      <c r="R5175" s="337" t="s">
        <v>98</v>
      </c>
      <c r="S5175" s="337" t="s">
        <v>121</v>
      </c>
      <c r="T5175" s="337" t="s">
        <v>3559</v>
      </c>
      <c r="U5175" s="337" t="s">
        <v>3622</v>
      </c>
      <c r="V5175" s="337">
        <v>6</v>
      </c>
      <c r="W5175" s="337" t="s">
        <v>19695</v>
      </c>
      <c r="X5175" s="337" t="s">
        <v>19695</v>
      </c>
      <c r="Y5175" s="337" t="s">
        <v>19695</v>
      </c>
      <c r="Z5175" s="337" t="s">
        <v>1728</v>
      </c>
      <c r="AA5175" s="337" t="s">
        <v>735</v>
      </c>
      <c r="AB5175" s="337" t="s">
        <v>718</v>
      </c>
      <c r="AC5175" s="337" t="s">
        <v>13530</v>
      </c>
    </row>
    <row r="5176" spans="1:29" ht="15.8" x14ac:dyDescent="0.25">
      <c r="A5176" s="337" t="s">
        <v>1723</v>
      </c>
      <c r="B5176" s="337" t="s">
        <v>2028</v>
      </c>
      <c r="C5176" s="337" t="s">
        <v>1821</v>
      </c>
      <c r="D5176" s="337" t="s">
        <v>449</v>
      </c>
      <c r="E5176" s="337" t="s">
        <v>2029</v>
      </c>
      <c r="F5176" s="338">
        <v>42529</v>
      </c>
      <c r="G5176" s="337" t="s">
        <v>2030</v>
      </c>
      <c r="H5176" s="338">
        <v>42579</v>
      </c>
      <c r="I5176" s="337" t="s">
        <v>19695</v>
      </c>
      <c r="J5176" s="337" t="s">
        <v>36</v>
      </c>
      <c r="K5176" s="337" t="s">
        <v>19695</v>
      </c>
      <c r="L5176" s="337" t="s">
        <v>19695</v>
      </c>
      <c r="M5176" s="337" t="s">
        <v>19695</v>
      </c>
      <c r="N5176" s="337" t="s">
        <v>19695</v>
      </c>
      <c r="O5176" s="337" t="s">
        <v>19695</v>
      </c>
      <c r="P5176" s="337" t="s">
        <v>19695</v>
      </c>
      <c r="Q5176" s="337" t="s">
        <v>19695</v>
      </c>
      <c r="R5176" s="337" t="s">
        <v>130</v>
      </c>
      <c r="S5176" s="337" t="s">
        <v>415</v>
      </c>
      <c r="T5176" s="337" t="s">
        <v>138</v>
      </c>
      <c r="U5176" s="337" t="s">
        <v>2031</v>
      </c>
      <c r="V5176" s="337">
        <v>8</v>
      </c>
      <c r="W5176" s="337" t="s">
        <v>19695</v>
      </c>
      <c r="X5176" s="337" t="s">
        <v>19695</v>
      </c>
      <c r="Y5176" s="337" t="s">
        <v>19695</v>
      </c>
      <c r="Z5176" s="337" t="s">
        <v>1728</v>
      </c>
      <c r="AA5176" s="337" t="s">
        <v>735</v>
      </c>
      <c r="AB5176" s="337" t="s">
        <v>718</v>
      </c>
      <c r="AC5176" s="337" t="s">
        <v>13530</v>
      </c>
    </row>
    <row r="5177" spans="1:29" ht="15.8" x14ac:dyDescent="0.25">
      <c r="A5177" s="337" t="s">
        <v>1723</v>
      </c>
      <c r="B5177" s="337" t="s">
        <v>3556</v>
      </c>
      <c r="C5177" s="337" t="s">
        <v>1725</v>
      </c>
      <c r="D5177" s="337" t="s">
        <v>1726</v>
      </c>
      <c r="E5177" s="337" t="s">
        <v>3557</v>
      </c>
      <c r="F5177" s="338">
        <v>42528</v>
      </c>
      <c r="G5177" s="337" t="s">
        <v>3558</v>
      </c>
      <c r="H5177" s="338">
        <v>42578</v>
      </c>
      <c r="I5177" s="337" t="s">
        <v>19695</v>
      </c>
      <c r="J5177" s="337" t="s">
        <v>36</v>
      </c>
      <c r="K5177" s="337" t="s">
        <v>19695</v>
      </c>
      <c r="L5177" s="337" t="s">
        <v>19695</v>
      </c>
      <c r="M5177" s="337" t="s">
        <v>19695</v>
      </c>
      <c r="N5177" s="337" t="s">
        <v>19695</v>
      </c>
      <c r="O5177" s="337" t="s">
        <v>19695</v>
      </c>
      <c r="P5177" s="337" t="s">
        <v>19695</v>
      </c>
      <c r="Q5177" s="337" t="s">
        <v>19695</v>
      </c>
      <c r="R5177" s="337" t="s">
        <v>98</v>
      </c>
      <c r="S5177" s="337" t="s">
        <v>121</v>
      </c>
      <c r="T5177" s="337" t="s">
        <v>3559</v>
      </c>
      <c r="U5177" s="337" t="s">
        <v>3560</v>
      </c>
      <c r="V5177" s="337">
        <v>6</v>
      </c>
      <c r="W5177" s="337" t="s">
        <v>19695</v>
      </c>
      <c r="X5177" s="337" t="s">
        <v>19695</v>
      </c>
      <c r="Y5177" s="337" t="s">
        <v>19695</v>
      </c>
      <c r="Z5177" s="337" t="s">
        <v>1728</v>
      </c>
      <c r="AA5177" s="337" t="s">
        <v>735</v>
      </c>
      <c r="AB5177" s="337" t="s">
        <v>718</v>
      </c>
      <c r="AC5177" s="337" t="s">
        <v>13530</v>
      </c>
    </row>
    <row r="5178" spans="1:29" ht="15.8" x14ac:dyDescent="0.25">
      <c r="A5178" s="337" t="s">
        <v>1723</v>
      </c>
      <c r="B5178" s="337" t="s">
        <v>2799</v>
      </c>
      <c r="C5178" s="337" t="s">
        <v>1821</v>
      </c>
      <c r="D5178" s="337" t="s">
        <v>449</v>
      </c>
      <c r="E5178" s="337" t="s">
        <v>2800</v>
      </c>
      <c r="F5178" s="338">
        <v>42526</v>
      </c>
      <c r="G5178" s="337" t="s">
        <v>2801</v>
      </c>
      <c r="H5178" s="338">
        <v>42576</v>
      </c>
      <c r="I5178" s="337" t="s">
        <v>19695</v>
      </c>
      <c r="J5178" s="337" t="s">
        <v>16</v>
      </c>
      <c r="K5178" s="337" t="s">
        <v>19695</v>
      </c>
      <c r="L5178" s="337" t="s">
        <v>19695</v>
      </c>
      <c r="M5178" s="337" t="s">
        <v>19695</v>
      </c>
      <c r="N5178" s="337" t="s">
        <v>19695</v>
      </c>
      <c r="O5178" s="337" t="s">
        <v>19695</v>
      </c>
      <c r="P5178" s="337" t="s">
        <v>19695</v>
      </c>
      <c r="Q5178" s="337" t="s">
        <v>19695</v>
      </c>
      <c r="R5178" s="337" t="s">
        <v>15</v>
      </c>
      <c r="S5178" s="337" t="s">
        <v>1529</v>
      </c>
      <c r="T5178" s="337" t="s">
        <v>2238</v>
      </c>
      <c r="U5178" s="337" t="s">
        <v>449</v>
      </c>
      <c r="V5178" s="337">
        <v>10</v>
      </c>
      <c r="W5178" s="337" t="s">
        <v>19695</v>
      </c>
      <c r="X5178" s="337" t="s">
        <v>19695</v>
      </c>
      <c r="Y5178" s="337" t="s">
        <v>19695</v>
      </c>
      <c r="Z5178" s="337" t="s">
        <v>1753</v>
      </c>
      <c r="AA5178" s="337" t="s">
        <v>717</v>
      </c>
      <c r="AB5178" s="337" t="s">
        <v>718</v>
      </c>
      <c r="AC5178" s="337" t="s">
        <v>13530</v>
      </c>
    </row>
    <row r="5179" spans="1:29" ht="15.8" x14ac:dyDescent="0.25">
      <c r="A5179" s="337" t="s">
        <v>1723</v>
      </c>
      <c r="B5179" s="337" t="s">
        <v>2530</v>
      </c>
      <c r="C5179" s="337" t="s">
        <v>1821</v>
      </c>
      <c r="D5179" s="337" t="s">
        <v>449</v>
      </c>
      <c r="E5179" s="337" t="s">
        <v>2531</v>
      </c>
      <c r="F5179" s="338">
        <v>42524</v>
      </c>
      <c r="G5179" s="337" t="s">
        <v>2532</v>
      </c>
      <c r="H5179" s="338">
        <v>42574</v>
      </c>
      <c r="I5179" s="337" t="s">
        <v>19695</v>
      </c>
      <c r="J5179" s="337" t="s">
        <v>36</v>
      </c>
      <c r="K5179" s="337" t="s">
        <v>19695</v>
      </c>
      <c r="L5179" s="337" t="s">
        <v>19695</v>
      </c>
      <c r="M5179" s="337" t="s">
        <v>19695</v>
      </c>
      <c r="N5179" s="337" t="s">
        <v>19695</v>
      </c>
      <c r="O5179" s="337" t="s">
        <v>19695</v>
      </c>
      <c r="P5179" s="337" t="s">
        <v>19695</v>
      </c>
      <c r="Q5179" s="337" t="s">
        <v>19695</v>
      </c>
      <c r="R5179" s="337" t="s">
        <v>98</v>
      </c>
      <c r="S5179" s="337" t="s">
        <v>124</v>
      </c>
      <c r="T5179" s="337" t="s">
        <v>2072</v>
      </c>
      <c r="U5179" s="337" t="s">
        <v>2533</v>
      </c>
      <c r="V5179" s="337">
        <v>10</v>
      </c>
      <c r="W5179" s="337" t="s">
        <v>19695</v>
      </c>
      <c r="X5179" s="337" t="s">
        <v>19695</v>
      </c>
      <c r="Y5179" s="337" t="s">
        <v>19695</v>
      </c>
      <c r="Z5179" s="337" t="s">
        <v>1728</v>
      </c>
      <c r="AA5179" s="337" t="s">
        <v>735</v>
      </c>
      <c r="AB5179" s="337" t="s">
        <v>718</v>
      </c>
      <c r="AC5179" s="337" t="s">
        <v>13530</v>
      </c>
    </row>
    <row r="5180" spans="1:29" ht="15.8" x14ac:dyDescent="0.25">
      <c r="A5180" s="337" t="s">
        <v>1723</v>
      </c>
      <c r="B5180" s="337" t="s">
        <v>3551</v>
      </c>
      <c r="C5180" s="337" t="s">
        <v>1821</v>
      </c>
      <c r="D5180" s="337" t="s">
        <v>449</v>
      </c>
      <c r="E5180" s="337" t="s">
        <v>3552</v>
      </c>
      <c r="F5180" s="338">
        <v>42523</v>
      </c>
      <c r="G5180" s="337" t="s">
        <v>3340</v>
      </c>
      <c r="H5180" s="338">
        <v>42573</v>
      </c>
      <c r="I5180" s="337" t="s">
        <v>19695</v>
      </c>
      <c r="J5180" s="337" t="s">
        <v>36</v>
      </c>
      <c r="K5180" s="337" t="s">
        <v>19695</v>
      </c>
      <c r="L5180" s="337" t="s">
        <v>19695</v>
      </c>
      <c r="M5180" s="337" t="s">
        <v>19695</v>
      </c>
      <c r="N5180" s="337" t="s">
        <v>19695</v>
      </c>
      <c r="O5180" s="337" t="s">
        <v>19695</v>
      </c>
      <c r="P5180" s="337" t="s">
        <v>19695</v>
      </c>
      <c r="Q5180" s="337" t="s">
        <v>19695</v>
      </c>
      <c r="R5180" s="337" t="s">
        <v>52</v>
      </c>
      <c r="S5180" s="337" t="s">
        <v>93</v>
      </c>
      <c r="T5180" s="337" t="s">
        <v>3553</v>
      </c>
      <c r="U5180" s="337" t="s">
        <v>3554</v>
      </c>
      <c r="V5180" s="337">
        <v>8</v>
      </c>
      <c r="W5180" s="337" t="s">
        <v>19695</v>
      </c>
      <c r="X5180" s="337" t="s">
        <v>19695</v>
      </c>
      <c r="Y5180" s="337" t="s">
        <v>19695</v>
      </c>
      <c r="Z5180" s="337" t="s">
        <v>1728</v>
      </c>
      <c r="AA5180" s="337" t="s">
        <v>735</v>
      </c>
      <c r="AB5180" s="337" t="s">
        <v>718</v>
      </c>
      <c r="AC5180" s="337" t="s">
        <v>13530</v>
      </c>
    </row>
    <row r="5181" spans="1:29" ht="15.8" x14ac:dyDescent="0.25">
      <c r="A5181" s="337" t="s">
        <v>1723</v>
      </c>
      <c r="B5181" s="337" t="s">
        <v>2611</v>
      </c>
      <c r="C5181" s="337" t="s">
        <v>1821</v>
      </c>
      <c r="D5181" s="337" t="s">
        <v>449</v>
      </c>
      <c r="E5181" s="337" t="s">
        <v>1289</v>
      </c>
      <c r="F5181" s="338">
        <v>42522</v>
      </c>
      <c r="G5181" s="337" t="s">
        <v>2612</v>
      </c>
      <c r="H5181" s="338">
        <v>42572</v>
      </c>
      <c r="I5181" s="337" t="s">
        <v>19695</v>
      </c>
      <c r="J5181" s="337" t="s">
        <v>36</v>
      </c>
      <c r="K5181" s="337" t="s">
        <v>19695</v>
      </c>
      <c r="L5181" s="337" t="s">
        <v>19695</v>
      </c>
      <c r="M5181" s="337" t="s">
        <v>19695</v>
      </c>
      <c r="N5181" s="337" t="s">
        <v>19695</v>
      </c>
      <c r="O5181" s="337" t="s">
        <v>19695</v>
      </c>
      <c r="P5181" s="337" t="s">
        <v>19695</v>
      </c>
      <c r="Q5181" s="337" t="s">
        <v>19695</v>
      </c>
      <c r="R5181" s="337" t="s">
        <v>1220</v>
      </c>
      <c r="S5181" s="337" t="s">
        <v>108</v>
      </c>
      <c r="T5181" s="337" t="s">
        <v>1851</v>
      </c>
      <c r="U5181" s="337" t="s">
        <v>2613</v>
      </c>
      <c r="V5181" s="337">
        <v>8</v>
      </c>
      <c r="W5181" s="337" t="s">
        <v>19695</v>
      </c>
      <c r="X5181" s="337" t="s">
        <v>19695</v>
      </c>
      <c r="Y5181" s="337" t="s">
        <v>19695</v>
      </c>
      <c r="Z5181" s="337" t="s">
        <v>1728</v>
      </c>
      <c r="AA5181" s="337" t="s">
        <v>717</v>
      </c>
      <c r="AB5181" s="337" t="s">
        <v>718</v>
      </c>
      <c r="AC5181" s="337" t="s">
        <v>13530</v>
      </c>
    </row>
    <row r="5182" spans="1:29" ht="15.8" x14ac:dyDescent="0.25">
      <c r="A5182" s="337" t="s">
        <v>1723</v>
      </c>
      <c r="B5182" s="337" t="s">
        <v>3659</v>
      </c>
      <c r="C5182" s="337" t="s">
        <v>1821</v>
      </c>
      <c r="D5182" s="337" t="s">
        <v>449</v>
      </c>
      <c r="E5182" s="337" t="s">
        <v>2212</v>
      </c>
      <c r="F5182" s="338">
        <v>42521</v>
      </c>
      <c r="G5182" s="337" t="s">
        <v>3456</v>
      </c>
      <c r="H5182" s="338">
        <v>42571</v>
      </c>
      <c r="I5182" s="337" t="s">
        <v>19695</v>
      </c>
      <c r="J5182" s="337" t="s">
        <v>36</v>
      </c>
      <c r="K5182" s="337" t="s">
        <v>19695</v>
      </c>
      <c r="L5182" s="337" t="s">
        <v>19695</v>
      </c>
      <c r="M5182" s="337" t="s">
        <v>19695</v>
      </c>
      <c r="N5182" s="337" t="s">
        <v>19695</v>
      </c>
      <c r="O5182" s="337" t="s">
        <v>19695</v>
      </c>
      <c r="P5182" s="337" t="s">
        <v>19695</v>
      </c>
      <c r="Q5182" s="337" t="s">
        <v>19695</v>
      </c>
      <c r="R5182" s="337" t="s">
        <v>146</v>
      </c>
      <c r="S5182" s="337" t="s">
        <v>1705</v>
      </c>
      <c r="T5182" s="337" t="s">
        <v>3660</v>
      </c>
      <c r="U5182" s="337" t="s">
        <v>3661</v>
      </c>
      <c r="V5182" s="337">
        <v>8</v>
      </c>
      <c r="W5182" s="337" t="s">
        <v>19695</v>
      </c>
      <c r="X5182" s="337" t="s">
        <v>19695</v>
      </c>
      <c r="Y5182" s="337" t="s">
        <v>19695</v>
      </c>
      <c r="Z5182" s="337" t="s">
        <v>1728</v>
      </c>
      <c r="AA5182" s="337" t="s">
        <v>717</v>
      </c>
      <c r="AB5182" s="337" t="s">
        <v>718</v>
      </c>
      <c r="AC5182" s="337" t="s">
        <v>13632</v>
      </c>
    </row>
    <row r="5183" spans="1:29" ht="15.8" x14ac:dyDescent="0.25">
      <c r="A5183" s="337" t="s">
        <v>1723</v>
      </c>
      <c r="B5183" s="337" t="s">
        <v>3216</v>
      </c>
      <c r="C5183" s="337" t="s">
        <v>1821</v>
      </c>
      <c r="D5183" s="337" t="s">
        <v>449</v>
      </c>
      <c r="E5183" s="337" t="s">
        <v>2332</v>
      </c>
      <c r="F5183" s="338">
        <v>42517</v>
      </c>
      <c r="G5183" s="337" t="s">
        <v>2333</v>
      </c>
      <c r="H5183" s="338">
        <v>42567</v>
      </c>
      <c r="I5183" s="337" t="s">
        <v>19695</v>
      </c>
      <c r="J5183" s="337" t="s">
        <v>36</v>
      </c>
      <c r="K5183" s="337" t="s">
        <v>19695</v>
      </c>
      <c r="L5183" s="337" t="s">
        <v>19695</v>
      </c>
      <c r="M5183" s="337" t="s">
        <v>19695</v>
      </c>
      <c r="N5183" s="337" t="s">
        <v>19695</v>
      </c>
      <c r="O5183" s="337" t="s">
        <v>19695</v>
      </c>
      <c r="P5183" s="337" t="s">
        <v>19695</v>
      </c>
      <c r="Q5183" s="337" t="s">
        <v>19695</v>
      </c>
      <c r="R5183" s="337" t="s">
        <v>109</v>
      </c>
      <c r="S5183" s="337" t="s">
        <v>1126</v>
      </c>
      <c r="T5183" s="337" t="s">
        <v>458</v>
      </c>
      <c r="U5183" s="337" t="s">
        <v>1127</v>
      </c>
      <c r="V5183" s="337">
        <v>10</v>
      </c>
      <c r="W5183" s="337" t="s">
        <v>19695</v>
      </c>
      <c r="X5183" s="337" t="s">
        <v>19695</v>
      </c>
      <c r="Y5183" s="337" t="s">
        <v>19695</v>
      </c>
      <c r="Z5183" s="337" t="s">
        <v>1728</v>
      </c>
      <c r="AA5183" s="337" t="s">
        <v>735</v>
      </c>
      <c r="AB5183" s="337" t="s">
        <v>718</v>
      </c>
      <c r="AC5183" s="337" t="s">
        <v>13530</v>
      </c>
    </row>
    <row r="5184" spans="1:29" ht="15.8" x14ac:dyDescent="0.25">
      <c r="A5184" s="337" t="s">
        <v>1723</v>
      </c>
      <c r="B5184" s="337" t="s">
        <v>2331</v>
      </c>
      <c r="C5184" s="337" t="s">
        <v>1725</v>
      </c>
      <c r="D5184" s="337" t="s">
        <v>1726</v>
      </c>
      <c r="E5184" s="337" t="s">
        <v>2332</v>
      </c>
      <c r="F5184" s="338">
        <v>42517</v>
      </c>
      <c r="G5184" s="337" t="s">
        <v>2333</v>
      </c>
      <c r="H5184" s="338">
        <v>42567</v>
      </c>
      <c r="I5184" s="337" t="s">
        <v>19695</v>
      </c>
      <c r="J5184" s="337" t="s">
        <v>16</v>
      </c>
      <c r="K5184" s="337" t="s">
        <v>19695</v>
      </c>
      <c r="L5184" s="337" t="s">
        <v>19695</v>
      </c>
      <c r="M5184" s="337" t="s">
        <v>19695</v>
      </c>
      <c r="N5184" s="337" t="s">
        <v>19695</v>
      </c>
      <c r="O5184" s="337" t="s">
        <v>19695</v>
      </c>
      <c r="P5184" s="337" t="s">
        <v>19695</v>
      </c>
      <c r="Q5184" s="337" t="s">
        <v>19695</v>
      </c>
      <c r="R5184" s="337" t="s">
        <v>98</v>
      </c>
      <c r="S5184" s="337" t="s">
        <v>124</v>
      </c>
      <c r="T5184" s="337" t="s">
        <v>1636</v>
      </c>
      <c r="U5184" s="337" t="s">
        <v>2334</v>
      </c>
      <c r="V5184" s="337">
        <v>12</v>
      </c>
      <c r="W5184" s="337" t="s">
        <v>19695</v>
      </c>
      <c r="X5184" s="337" t="s">
        <v>19695</v>
      </c>
      <c r="Y5184" s="337" t="s">
        <v>19695</v>
      </c>
      <c r="Z5184" s="337" t="s">
        <v>1728</v>
      </c>
      <c r="AA5184" s="337" t="s">
        <v>735</v>
      </c>
      <c r="AB5184" s="337" t="s">
        <v>718</v>
      </c>
      <c r="AC5184" s="337" t="s">
        <v>13530</v>
      </c>
    </row>
    <row r="5185" spans="1:29" ht="15.8" x14ac:dyDescent="0.25">
      <c r="A5185" s="337" t="s">
        <v>1723</v>
      </c>
      <c r="B5185" s="337" t="s">
        <v>6901</v>
      </c>
      <c r="C5185" s="337" t="s">
        <v>1821</v>
      </c>
      <c r="D5185" s="337" t="s">
        <v>449</v>
      </c>
      <c r="E5185" s="337" t="s">
        <v>2332</v>
      </c>
      <c r="F5185" s="338">
        <v>42517</v>
      </c>
      <c r="G5185" s="337" t="s">
        <v>2333</v>
      </c>
      <c r="H5185" s="338">
        <v>42567</v>
      </c>
      <c r="I5185" s="337" t="s">
        <v>19695</v>
      </c>
      <c r="J5185" s="337" t="s">
        <v>36</v>
      </c>
      <c r="K5185" s="337" t="s">
        <v>19695</v>
      </c>
      <c r="L5185" s="337" t="s">
        <v>19695</v>
      </c>
      <c r="M5185" s="337" t="s">
        <v>19695</v>
      </c>
      <c r="N5185" s="337" t="s">
        <v>19695</v>
      </c>
      <c r="O5185" s="337" t="s">
        <v>19695</v>
      </c>
      <c r="P5185" s="337" t="s">
        <v>19695</v>
      </c>
      <c r="Q5185" s="337" t="s">
        <v>19695</v>
      </c>
      <c r="R5185" s="337" t="s">
        <v>1220</v>
      </c>
      <c r="S5185" s="337" t="s">
        <v>108</v>
      </c>
      <c r="T5185" s="337" t="s">
        <v>108</v>
      </c>
      <c r="U5185" s="337" t="s">
        <v>3136</v>
      </c>
      <c r="V5185" s="337">
        <v>12</v>
      </c>
      <c r="W5185" s="337" t="s">
        <v>19695</v>
      </c>
      <c r="X5185" s="337" t="s">
        <v>19695</v>
      </c>
      <c r="Y5185" s="337" t="s">
        <v>19695</v>
      </c>
      <c r="Z5185" s="337" t="s">
        <v>1728</v>
      </c>
      <c r="AA5185" s="337" t="s">
        <v>735</v>
      </c>
      <c r="AB5185" s="337" t="s">
        <v>718</v>
      </c>
      <c r="AC5185" s="337" t="s">
        <v>13771</v>
      </c>
    </row>
    <row r="5186" spans="1:29" ht="15.8" x14ac:dyDescent="0.25">
      <c r="A5186" s="337" t="s">
        <v>1723</v>
      </c>
      <c r="B5186" s="337" t="s">
        <v>3441</v>
      </c>
      <c r="C5186" s="337" t="s">
        <v>1821</v>
      </c>
      <c r="D5186" s="337" t="s">
        <v>449</v>
      </c>
      <c r="E5186" s="337" t="s">
        <v>3442</v>
      </c>
      <c r="F5186" s="338">
        <v>42516</v>
      </c>
      <c r="G5186" s="337" t="s">
        <v>3443</v>
      </c>
      <c r="H5186" s="338">
        <v>42566</v>
      </c>
      <c r="I5186" s="337" t="s">
        <v>19695</v>
      </c>
      <c r="J5186" s="337" t="s">
        <v>16</v>
      </c>
      <c r="K5186" s="337" t="s">
        <v>19695</v>
      </c>
      <c r="L5186" s="337" t="s">
        <v>19695</v>
      </c>
      <c r="M5186" s="337" t="s">
        <v>19695</v>
      </c>
      <c r="N5186" s="337" t="s">
        <v>19695</v>
      </c>
      <c r="O5186" s="337" t="s">
        <v>19695</v>
      </c>
      <c r="P5186" s="337" t="s">
        <v>19695</v>
      </c>
      <c r="Q5186" s="337" t="s">
        <v>19695</v>
      </c>
      <c r="R5186" s="337" t="s">
        <v>1225</v>
      </c>
      <c r="S5186" s="337" t="s">
        <v>100</v>
      </c>
      <c r="T5186" s="337" t="s">
        <v>100</v>
      </c>
      <c r="U5186" s="337" t="s">
        <v>1226</v>
      </c>
      <c r="V5186" s="337">
        <v>8</v>
      </c>
      <c r="W5186" s="337" t="s">
        <v>19695</v>
      </c>
      <c r="X5186" s="337" t="s">
        <v>19695</v>
      </c>
      <c r="Y5186" s="337" t="s">
        <v>19695</v>
      </c>
      <c r="Z5186" s="337" t="s">
        <v>1753</v>
      </c>
      <c r="AA5186" s="337" t="s">
        <v>735</v>
      </c>
      <c r="AB5186" s="337" t="s">
        <v>718</v>
      </c>
      <c r="AC5186" s="337" t="s">
        <v>13530</v>
      </c>
    </row>
    <row r="5187" spans="1:29" ht="15.8" x14ac:dyDescent="0.25">
      <c r="A5187" s="337" t="s">
        <v>1723</v>
      </c>
      <c r="B5187" s="337" t="s">
        <v>2721</v>
      </c>
      <c r="C5187" s="337" t="s">
        <v>1821</v>
      </c>
      <c r="D5187" s="337" t="s">
        <v>449</v>
      </c>
      <c r="E5187" s="337" t="s">
        <v>2722</v>
      </c>
      <c r="F5187" s="338">
        <v>42514</v>
      </c>
      <c r="G5187" s="337" t="s">
        <v>1958</v>
      </c>
      <c r="H5187" s="338">
        <v>42564</v>
      </c>
      <c r="I5187" s="337" t="s">
        <v>19695</v>
      </c>
      <c r="J5187" s="337" t="s">
        <v>36</v>
      </c>
      <c r="K5187" s="337" t="s">
        <v>19695</v>
      </c>
      <c r="L5187" s="337" t="s">
        <v>19695</v>
      </c>
      <c r="M5187" s="337" t="s">
        <v>19695</v>
      </c>
      <c r="N5187" s="337" t="s">
        <v>19695</v>
      </c>
      <c r="O5187" s="337" t="s">
        <v>19695</v>
      </c>
      <c r="P5187" s="337" t="s">
        <v>19695</v>
      </c>
      <c r="Q5187" s="337" t="s">
        <v>19695</v>
      </c>
      <c r="R5187" s="337" t="s">
        <v>130</v>
      </c>
      <c r="S5187" s="337" t="s">
        <v>130</v>
      </c>
      <c r="T5187" s="337" t="s">
        <v>1312</v>
      </c>
      <c r="U5187" s="337" t="s">
        <v>2723</v>
      </c>
      <c r="V5187" s="337">
        <v>6</v>
      </c>
      <c r="W5187" s="337" t="s">
        <v>19695</v>
      </c>
      <c r="X5187" s="337" t="s">
        <v>19695</v>
      </c>
      <c r="Y5187" s="337" t="s">
        <v>19695</v>
      </c>
      <c r="Z5187" s="337" t="s">
        <v>1728</v>
      </c>
      <c r="AA5187" s="337" t="s">
        <v>735</v>
      </c>
      <c r="AB5187" s="337" t="s">
        <v>718</v>
      </c>
      <c r="AC5187" s="337" t="s">
        <v>13530</v>
      </c>
    </row>
    <row r="5188" spans="1:29" ht="15.8" x14ac:dyDescent="0.25">
      <c r="A5188" s="337" t="s">
        <v>1723</v>
      </c>
      <c r="B5188" s="337" t="s">
        <v>4631</v>
      </c>
      <c r="C5188" s="337" t="s">
        <v>1821</v>
      </c>
      <c r="D5188" s="337" t="s">
        <v>449</v>
      </c>
      <c r="E5188" s="337" t="s">
        <v>4632</v>
      </c>
      <c r="F5188" s="338">
        <v>42513</v>
      </c>
      <c r="G5188" s="337" t="s">
        <v>4633</v>
      </c>
      <c r="H5188" s="338">
        <v>42563</v>
      </c>
      <c r="I5188" s="337" t="s">
        <v>19695</v>
      </c>
      <c r="J5188" s="337" t="s">
        <v>16</v>
      </c>
      <c r="K5188" s="337" t="s">
        <v>19695</v>
      </c>
      <c r="L5188" s="337" t="s">
        <v>19695</v>
      </c>
      <c r="M5188" s="337" t="s">
        <v>19695</v>
      </c>
      <c r="N5188" s="337" t="s">
        <v>19695</v>
      </c>
      <c r="O5188" s="337" t="s">
        <v>19695</v>
      </c>
      <c r="P5188" s="337" t="s">
        <v>19695</v>
      </c>
      <c r="Q5188" s="337" t="s">
        <v>19695</v>
      </c>
      <c r="R5188" s="337" t="s">
        <v>18</v>
      </c>
      <c r="S5188" s="337" t="s">
        <v>1050</v>
      </c>
      <c r="T5188" s="337" t="s">
        <v>383</v>
      </c>
      <c r="U5188" s="337" t="s">
        <v>3938</v>
      </c>
      <c r="V5188" s="337">
        <v>10</v>
      </c>
      <c r="W5188" s="337" t="s">
        <v>19695</v>
      </c>
      <c r="X5188" s="337" t="s">
        <v>19695</v>
      </c>
      <c r="Y5188" s="337" t="s">
        <v>19695</v>
      </c>
      <c r="Z5188" s="337" t="s">
        <v>1728</v>
      </c>
      <c r="AA5188" s="337" t="s">
        <v>735</v>
      </c>
      <c r="AB5188" s="337" t="s">
        <v>718</v>
      </c>
      <c r="AC5188" s="337" t="s">
        <v>13697</v>
      </c>
    </row>
    <row r="5189" spans="1:29" ht="15.8" x14ac:dyDescent="0.25">
      <c r="A5189" s="337" t="s">
        <v>1723</v>
      </c>
      <c r="B5189" s="337" t="s">
        <v>11041</v>
      </c>
      <c r="C5189" s="337" t="s">
        <v>1821</v>
      </c>
      <c r="D5189" s="337" t="s">
        <v>449</v>
      </c>
      <c r="E5189" s="337" t="s">
        <v>11042</v>
      </c>
      <c r="F5189" s="338">
        <v>42530</v>
      </c>
      <c r="G5189" s="337" t="s">
        <v>11043</v>
      </c>
      <c r="H5189" s="338">
        <v>42561</v>
      </c>
      <c r="I5189" s="337" t="s">
        <v>19695</v>
      </c>
      <c r="J5189" s="337" t="s">
        <v>36</v>
      </c>
      <c r="K5189" s="337" t="s">
        <v>19695</v>
      </c>
      <c r="L5189" s="337" t="s">
        <v>19695</v>
      </c>
      <c r="M5189" s="337" t="s">
        <v>19695</v>
      </c>
      <c r="N5189" s="337" t="s">
        <v>19695</v>
      </c>
      <c r="O5189" s="337" t="s">
        <v>19695</v>
      </c>
      <c r="P5189" s="337" t="s">
        <v>19695</v>
      </c>
      <c r="Q5189" s="337" t="s">
        <v>19695</v>
      </c>
      <c r="R5189" s="337" t="s">
        <v>66</v>
      </c>
      <c r="S5189" s="337" t="s">
        <v>67</v>
      </c>
      <c r="T5189" s="337" t="s">
        <v>975</v>
      </c>
      <c r="U5189" s="337" t="s">
        <v>976</v>
      </c>
      <c r="V5189" s="337">
        <v>16</v>
      </c>
      <c r="W5189" s="337" t="s">
        <v>19695</v>
      </c>
      <c r="X5189" s="337" t="s">
        <v>19695</v>
      </c>
      <c r="Y5189" s="337" t="s">
        <v>19695</v>
      </c>
      <c r="Z5189" s="337" t="s">
        <v>1728</v>
      </c>
      <c r="AA5189" s="337" t="s">
        <v>717</v>
      </c>
      <c r="AB5189" s="337" t="s">
        <v>718</v>
      </c>
      <c r="AC5189" s="337" t="s">
        <v>13540</v>
      </c>
    </row>
    <row r="5190" spans="1:29" ht="15.8" x14ac:dyDescent="0.25">
      <c r="A5190" s="337" t="s">
        <v>1723</v>
      </c>
      <c r="B5190" s="337" t="s">
        <v>2410</v>
      </c>
      <c r="C5190" s="337" t="s">
        <v>1725</v>
      </c>
      <c r="D5190" s="337" t="s">
        <v>1726</v>
      </c>
      <c r="E5190" s="337" t="s">
        <v>2411</v>
      </c>
      <c r="F5190" s="338">
        <v>42509</v>
      </c>
      <c r="G5190" s="337" t="s">
        <v>2412</v>
      </c>
      <c r="H5190" s="338">
        <v>42559</v>
      </c>
      <c r="I5190" s="337" t="s">
        <v>19695</v>
      </c>
      <c r="J5190" s="337" t="s">
        <v>36</v>
      </c>
      <c r="K5190" s="337" t="s">
        <v>19695</v>
      </c>
      <c r="L5190" s="337" t="s">
        <v>19695</v>
      </c>
      <c r="M5190" s="337" t="s">
        <v>19695</v>
      </c>
      <c r="N5190" s="337" t="s">
        <v>19695</v>
      </c>
      <c r="O5190" s="337" t="s">
        <v>19695</v>
      </c>
      <c r="P5190" s="337" t="s">
        <v>19695</v>
      </c>
      <c r="Q5190" s="337" t="s">
        <v>19695</v>
      </c>
      <c r="R5190" s="337" t="s">
        <v>130</v>
      </c>
      <c r="S5190" s="337" t="s">
        <v>415</v>
      </c>
      <c r="T5190" s="337" t="s">
        <v>2413</v>
      </c>
      <c r="U5190" s="337" t="s">
        <v>2414</v>
      </c>
      <c r="V5190" s="337">
        <v>8</v>
      </c>
      <c r="W5190" s="337" t="s">
        <v>19695</v>
      </c>
      <c r="X5190" s="337" t="s">
        <v>19695</v>
      </c>
      <c r="Y5190" s="337" t="s">
        <v>19695</v>
      </c>
      <c r="Z5190" s="337" t="s">
        <v>1728</v>
      </c>
      <c r="AA5190" s="337" t="s">
        <v>735</v>
      </c>
      <c r="AB5190" s="337" t="s">
        <v>718</v>
      </c>
      <c r="AC5190" s="337" t="s">
        <v>13530</v>
      </c>
    </row>
    <row r="5191" spans="1:29" ht="15.8" x14ac:dyDescent="0.25">
      <c r="A5191" s="337" t="s">
        <v>1723</v>
      </c>
      <c r="B5191" s="337" t="s">
        <v>2719</v>
      </c>
      <c r="C5191" s="337" t="s">
        <v>1821</v>
      </c>
      <c r="D5191" s="337" t="s">
        <v>449</v>
      </c>
      <c r="E5191" s="337" t="s">
        <v>2411</v>
      </c>
      <c r="F5191" s="338">
        <v>42509</v>
      </c>
      <c r="G5191" s="337" t="s">
        <v>2412</v>
      </c>
      <c r="H5191" s="338">
        <v>42559</v>
      </c>
      <c r="I5191" s="337" t="s">
        <v>19695</v>
      </c>
      <c r="J5191" s="337" t="s">
        <v>16</v>
      </c>
      <c r="K5191" s="337" t="s">
        <v>19695</v>
      </c>
      <c r="L5191" s="337" t="s">
        <v>19695</v>
      </c>
      <c r="M5191" s="337" t="s">
        <v>19695</v>
      </c>
      <c r="N5191" s="337" t="s">
        <v>19695</v>
      </c>
      <c r="O5191" s="337" t="s">
        <v>19695</v>
      </c>
      <c r="P5191" s="337" t="s">
        <v>19695</v>
      </c>
      <c r="Q5191" s="337" t="s">
        <v>19695</v>
      </c>
      <c r="R5191" s="337" t="s">
        <v>18</v>
      </c>
      <c r="S5191" s="337" t="s">
        <v>1072</v>
      </c>
      <c r="T5191" s="337" t="s">
        <v>2720</v>
      </c>
      <c r="U5191" s="337" t="s">
        <v>2720</v>
      </c>
      <c r="V5191" s="337">
        <v>8</v>
      </c>
      <c r="W5191" s="337" t="s">
        <v>19695</v>
      </c>
      <c r="X5191" s="337" t="s">
        <v>19695</v>
      </c>
      <c r="Y5191" s="337" t="s">
        <v>19695</v>
      </c>
      <c r="Z5191" s="337" t="s">
        <v>1753</v>
      </c>
      <c r="AA5191" s="337" t="s">
        <v>717</v>
      </c>
      <c r="AB5191" s="337" t="s">
        <v>718</v>
      </c>
      <c r="AC5191" s="337" t="s">
        <v>13530</v>
      </c>
    </row>
    <row r="5192" spans="1:29" ht="15.8" x14ac:dyDescent="0.25">
      <c r="A5192" s="337" t="s">
        <v>1723</v>
      </c>
      <c r="B5192" s="337" t="s">
        <v>2280</v>
      </c>
      <c r="C5192" s="337" t="s">
        <v>1725</v>
      </c>
      <c r="D5192" s="337" t="s">
        <v>1726</v>
      </c>
      <c r="E5192" s="337" t="s">
        <v>2281</v>
      </c>
      <c r="F5192" s="338">
        <v>42508</v>
      </c>
      <c r="G5192" s="337" t="s">
        <v>2282</v>
      </c>
      <c r="H5192" s="338">
        <v>42558</v>
      </c>
      <c r="I5192" s="337" t="s">
        <v>19695</v>
      </c>
      <c r="J5192" s="337" t="s">
        <v>36</v>
      </c>
      <c r="K5192" s="337" t="s">
        <v>19695</v>
      </c>
      <c r="L5192" s="337" t="s">
        <v>19695</v>
      </c>
      <c r="M5192" s="337" t="s">
        <v>19695</v>
      </c>
      <c r="N5192" s="337" t="s">
        <v>19695</v>
      </c>
      <c r="O5192" s="337" t="s">
        <v>19695</v>
      </c>
      <c r="P5192" s="337" t="s">
        <v>19695</v>
      </c>
      <c r="Q5192" s="337" t="s">
        <v>19695</v>
      </c>
      <c r="R5192" s="337" t="s">
        <v>15</v>
      </c>
      <c r="S5192" s="337" t="s">
        <v>1086</v>
      </c>
      <c r="T5192" s="337" t="s">
        <v>2283</v>
      </c>
      <c r="U5192" s="337" t="s">
        <v>1529</v>
      </c>
      <c r="V5192" s="337">
        <v>6</v>
      </c>
      <c r="W5192" s="337" t="s">
        <v>19695</v>
      </c>
      <c r="X5192" s="337" t="s">
        <v>19695</v>
      </c>
      <c r="Y5192" s="337" t="s">
        <v>19695</v>
      </c>
      <c r="Z5192" s="337" t="s">
        <v>1728</v>
      </c>
      <c r="AA5192" s="337" t="s">
        <v>717</v>
      </c>
      <c r="AB5192" s="337" t="s">
        <v>718</v>
      </c>
      <c r="AC5192" s="337" t="s">
        <v>13530</v>
      </c>
    </row>
    <row r="5193" spans="1:29" ht="15.8" x14ac:dyDescent="0.25">
      <c r="A5193" s="337" t="s">
        <v>1723</v>
      </c>
      <c r="B5193" s="337" t="s">
        <v>3083</v>
      </c>
      <c r="C5193" s="337" t="s">
        <v>1821</v>
      </c>
      <c r="D5193" s="337" t="s">
        <v>449</v>
      </c>
      <c r="E5193" s="337" t="s">
        <v>2621</v>
      </c>
      <c r="F5193" s="338">
        <v>42501</v>
      </c>
      <c r="G5193" s="337" t="s">
        <v>2282</v>
      </c>
      <c r="H5193" s="338">
        <v>42558</v>
      </c>
      <c r="I5193" s="337" t="s">
        <v>19695</v>
      </c>
      <c r="J5193" s="337" t="s">
        <v>36</v>
      </c>
      <c r="K5193" s="337" t="s">
        <v>19695</v>
      </c>
      <c r="L5193" s="337" t="s">
        <v>19695</v>
      </c>
      <c r="M5193" s="337" t="s">
        <v>19695</v>
      </c>
      <c r="N5193" s="337" t="s">
        <v>19695</v>
      </c>
      <c r="O5193" s="337" t="s">
        <v>19695</v>
      </c>
      <c r="P5193" s="337" t="s">
        <v>19695</v>
      </c>
      <c r="Q5193" s="337" t="s">
        <v>19695</v>
      </c>
      <c r="R5193" s="337" t="s">
        <v>98</v>
      </c>
      <c r="S5193" s="337" t="s">
        <v>1166</v>
      </c>
      <c r="T5193" s="337" t="s">
        <v>1283</v>
      </c>
      <c r="U5193" s="337" t="s">
        <v>1688</v>
      </c>
      <c r="V5193" s="337">
        <v>8</v>
      </c>
      <c r="W5193" s="337" t="s">
        <v>19695</v>
      </c>
      <c r="X5193" s="337" t="s">
        <v>19695</v>
      </c>
      <c r="Y5193" s="337" t="s">
        <v>19695</v>
      </c>
      <c r="Z5193" s="337" t="s">
        <v>1753</v>
      </c>
      <c r="AA5193" s="337" t="s">
        <v>735</v>
      </c>
      <c r="AB5193" s="337" t="s">
        <v>718</v>
      </c>
      <c r="AC5193" s="337" t="s">
        <v>15389</v>
      </c>
    </row>
    <row r="5194" spans="1:29" ht="15.8" x14ac:dyDescent="0.25">
      <c r="A5194" s="337" t="s">
        <v>1723</v>
      </c>
      <c r="B5194" s="337" t="s">
        <v>2786</v>
      </c>
      <c r="C5194" s="337" t="s">
        <v>1788</v>
      </c>
      <c r="D5194" s="337" t="s">
        <v>1873</v>
      </c>
      <c r="E5194" s="337" t="s">
        <v>2528</v>
      </c>
      <c r="F5194" s="338">
        <v>42507</v>
      </c>
      <c r="G5194" s="337" t="s">
        <v>2529</v>
      </c>
      <c r="H5194" s="338">
        <v>42557</v>
      </c>
      <c r="I5194" s="337" t="s">
        <v>19695</v>
      </c>
      <c r="J5194" s="337" t="s">
        <v>36</v>
      </c>
      <c r="K5194" s="337" t="s">
        <v>19695</v>
      </c>
      <c r="L5194" s="337" t="s">
        <v>19695</v>
      </c>
      <c r="M5194" s="337" t="s">
        <v>19695</v>
      </c>
      <c r="N5194" s="337" t="s">
        <v>19695</v>
      </c>
      <c r="O5194" s="337" t="s">
        <v>19695</v>
      </c>
      <c r="P5194" s="337" t="s">
        <v>19695</v>
      </c>
      <c r="Q5194" s="337" t="s">
        <v>19695</v>
      </c>
      <c r="R5194" s="337" t="s">
        <v>130</v>
      </c>
      <c r="S5194" s="337" t="s">
        <v>415</v>
      </c>
      <c r="T5194" s="337" t="s">
        <v>2375</v>
      </c>
      <c r="U5194" s="337" t="s">
        <v>2311</v>
      </c>
      <c r="V5194" s="337">
        <v>4</v>
      </c>
      <c r="W5194" s="337" t="s">
        <v>19695</v>
      </c>
      <c r="X5194" s="337" t="s">
        <v>19695</v>
      </c>
      <c r="Y5194" s="337" t="s">
        <v>19695</v>
      </c>
      <c r="Z5194" s="337" t="s">
        <v>1728</v>
      </c>
      <c r="AA5194" s="337" t="s">
        <v>735</v>
      </c>
      <c r="AB5194" s="337" t="s">
        <v>718</v>
      </c>
      <c r="AC5194" s="337" t="s">
        <v>13530</v>
      </c>
    </row>
    <row r="5195" spans="1:29" ht="15.8" x14ac:dyDescent="0.25">
      <c r="A5195" s="337" t="s">
        <v>1723</v>
      </c>
      <c r="B5195" s="337" t="s">
        <v>2527</v>
      </c>
      <c r="C5195" s="337" t="s">
        <v>1821</v>
      </c>
      <c r="D5195" s="337" t="s">
        <v>449</v>
      </c>
      <c r="E5195" s="337" t="s">
        <v>2528</v>
      </c>
      <c r="F5195" s="338">
        <v>42507</v>
      </c>
      <c r="G5195" s="337" t="s">
        <v>2529</v>
      </c>
      <c r="H5195" s="338">
        <v>42557</v>
      </c>
      <c r="I5195" s="337" t="s">
        <v>19695</v>
      </c>
      <c r="J5195" s="337" t="s">
        <v>36</v>
      </c>
      <c r="K5195" s="337" t="s">
        <v>19695</v>
      </c>
      <c r="L5195" s="337" t="s">
        <v>19695</v>
      </c>
      <c r="M5195" s="337" t="s">
        <v>19695</v>
      </c>
      <c r="N5195" s="337" t="s">
        <v>19695</v>
      </c>
      <c r="O5195" s="337" t="s">
        <v>19695</v>
      </c>
      <c r="P5195" s="337" t="s">
        <v>19695</v>
      </c>
      <c r="Q5195" s="337" t="s">
        <v>19695</v>
      </c>
      <c r="R5195" s="337" t="s">
        <v>15</v>
      </c>
      <c r="S5195" s="337" t="s">
        <v>1086</v>
      </c>
      <c r="T5195" s="337" t="s">
        <v>1086</v>
      </c>
      <c r="U5195" s="337" t="s">
        <v>1929</v>
      </c>
      <c r="V5195" s="337">
        <v>8</v>
      </c>
      <c r="W5195" s="337" t="s">
        <v>19695</v>
      </c>
      <c r="X5195" s="337" t="s">
        <v>19695</v>
      </c>
      <c r="Y5195" s="337" t="s">
        <v>19695</v>
      </c>
      <c r="Z5195" s="337" t="s">
        <v>1728</v>
      </c>
      <c r="AA5195" s="337" t="s">
        <v>735</v>
      </c>
      <c r="AB5195" s="337" t="s">
        <v>718</v>
      </c>
      <c r="AC5195" s="337" t="s">
        <v>13530</v>
      </c>
    </row>
    <row r="5196" spans="1:29" ht="15.8" x14ac:dyDescent="0.25">
      <c r="A5196" s="337" t="s">
        <v>1723</v>
      </c>
      <c r="B5196" s="337" t="s">
        <v>3744</v>
      </c>
      <c r="C5196" s="337" t="s">
        <v>1725</v>
      </c>
      <c r="D5196" s="337" t="s">
        <v>1726</v>
      </c>
      <c r="E5196" s="337" t="s">
        <v>2528</v>
      </c>
      <c r="F5196" s="338">
        <v>42507</v>
      </c>
      <c r="G5196" s="337" t="s">
        <v>2529</v>
      </c>
      <c r="H5196" s="338">
        <v>42557</v>
      </c>
      <c r="I5196" s="337" t="s">
        <v>19695</v>
      </c>
      <c r="J5196" s="337" t="s">
        <v>16</v>
      </c>
      <c r="K5196" s="337" t="s">
        <v>19695</v>
      </c>
      <c r="L5196" s="337" t="s">
        <v>19695</v>
      </c>
      <c r="M5196" s="337" t="s">
        <v>19695</v>
      </c>
      <c r="N5196" s="337" t="s">
        <v>19695</v>
      </c>
      <c r="O5196" s="337" t="s">
        <v>19695</v>
      </c>
      <c r="P5196" s="337" t="s">
        <v>19695</v>
      </c>
      <c r="Q5196" s="337" t="s">
        <v>19695</v>
      </c>
      <c r="R5196" s="337" t="s">
        <v>52</v>
      </c>
      <c r="S5196" s="337" t="s">
        <v>69</v>
      </c>
      <c r="T5196" s="337" t="s">
        <v>69</v>
      </c>
      <c r="U5196" s="337" t="s">
        <v>3745</v>
      </c>
      <c r="V5196" s="337">
        <v>3.3</v>
      </c>
      <c r="W5196" s="337" t="s">
        <v>19695</v>
      </c>
      <c r="X5196" s="337" t="s">
        <v>19695</v>
      </c>
      <c r="Y5196" s="337" t="s">
        <v>19695</v>
      </c>
      <c r="Z5196" s="337" t="s">
        <v>1745</v>
      </c>
      <c r="AA5196" s="337" t="s">
        <v>1047</v>
      </c>
      <c r="AB5196" s="337" t="s">
        <v>854</v>
      </c>
      <c r="AC5196" s="337" t="s">
        <v>13530</v>
      </c>
    </row>
    <row r="5197" spans="1:29" ht="15.8" x14ac:dyDescent="0.25">
      <c r="A5197" s="337" t="s">
        <v>1723</v>
      </c>
      <c r="B5197" s="337" t="s">
        <v>2748</v>
      </c>
      <c r="C5197" s="337" t="s">
        <v>1725</v>
      </c>
      <c r="D5197" s="337" t="s">
        <v>1726</v>
      </c>
      <c r="E5197" s="337" t="s">
        <v>2749</v>
      </c>
      <c r="F5197" s="338">
        <v>42505</v>
      </c>
      <c r="G5197" s="337" t="s">
        <v>2750</v>
      </c>
      <c r="H5197" s="338">
        <v>42555</v>
      </c>
      <c r="I5197" s="337" t="s">
        <v>19695</v>
      </c>
      <c r="J5197" s="337" t="s">
        <v>36</v>
      </c>
      <c r="K5197" s="337" t="s">
        <v>19695</v>
      </c>
      <c r="L5197" s="337" t="s">
        <v>19695</v>
      </c>
      <c r="M5197" s="337" t="s">
        <v>19695</v>
      </c>
      <c r="N5197" s="337" t="s">
        <v>19695</v>
      </c>
      <c r="O5197" s="337" t="s">
        <v>19695</v>
      </c>
      <c r="P5197" s="337" t="s">
        <v>19695</v>
      </c>
      <c r="Q5197" s="337" t="s">
        <v>19695</v>
      </c>
      <c r="R5197" s="337" t="s">
        <v>66</v>
      </c>
      <c r="S5197" s="337" t="s">
        <v>67</v>
      </c>
      <c r="T5197" s="337" t="s">
        <v>2637</v>
      </c>
      <c r="U5197" s="337" t="s">
        <v>2751</v>
      </c>
      <c r="V5197" s="337">
        <v>8</v>
      </c>
      <c r="W5197" s="337" t="s">
        <v>19695</v>
      </c>
      <c r="X5197" s="337" t="s">
        <v>19695</v>
      </c>
      <c r="Y5197" s="337" t="s">
        <v>19695</v>
      </c>
      <c r="Z5197" s="337" t="s">
        <v>1728</v>
      </c>
      <c r="AA5197" s="337" t="s">
        <v>735</v>
      </c>
      <c r="AB5197" s="337" t="s">
        <v>718</v>
      </c>
      <c r="AC5197" s="337" t="s">
        <v>13530</v>
      </c>
    </row>
    <row r="5198" spans="1:29" ht="15.8" x14ac:dyDescent="0.25">
      <c r="A5198" s="337" t="s">
        <v>1723</v>
      </c>
      <c r="B5198" s="337" t="s">
        <v>2757</v>
      </c>
      <c r="C5198" s="337" t="s">
        <v>1821</v>
      </c>
      <c r="D5198" s="337" t="s">
        <v>449</v>
      </c>
      <c r="E5198" s="337" t="s">
        <v>1727</v>
      </c>
      <c r="F5198" s="338">
        <v>42502</v>
      </c>
      <c r="G5198" s="337" t="s">
        <v>2750</v>
      </c>
      <c r="H5198" s="338">
        <v>42555</v>
      </c>
      <c r="I5198" s="337" t="s">
        <v>19695</v>
      </c>
      <c r="J5198" s="337" t="s">
        <v>16</v>
      </c>
      <c r="K5198" s="337" t="s">
        <v>19695</v>
      </c>
      <c r="L5198" s="337" t="s">
        <v>19695</v>
      </c>
      <c r="M5198" s="337" t="s">
        <v>19695</v>
      </c>
      <c r="N5198" s="337" t="s">
        <v>19695</v>
      </c>
      <c r="O5198" s="337" t="s">
        <v>19695</v>
      </c>
      <c r="P5198" s="337" t="s">
        <v>19695</v>
      </c>
      <c r="Q5198" s="337" t="s">
        <v>19695</v>
      </c>
      <c r="R5198" s="337" t="s">
        <v>52</v>
      </c>
      <c r="S5198" s="337" t="s">
        <v>69</v>
      </c>
      <c r="T5198" s="337" t="s">
        <v>119</v>
      </c>
      <c r="U5198" s="337" t="s">
        <v>1270</v>
      </c>
      <c r="V5198" s="337">
        <v>8</v>
      </c>
      <c r="W5198" s="337" t="s">
        <v>19695</v>
      </c>
      <c r="X5198" s="337" t="s">
        <v>19695</v>
      </c>
      <c r="Y5198" s="337" t="s">
        <v>19695</v>
      </c>
      <c r="Z5198" s="337" t="s">
        <v>1728</v>
      </c>
      <c r="AA5198" s="337" t="s">
        <v>735</v>
      </c>
      <c r="AB5198" s="337" t="s">
        <v>718</v>
      </c>
      <c r="AC5198" s="337" t="s">
        <v>13530</v>
      </c>
    </row>
    <row r="5199" spans="1:29" ht="15.8" x14ac:dyDescent="0.25">
      <c r="A5199" s="337" t="s">
        <v>1723</v>
      </c>
      <c r="B5199" s="337" t="s">
        <v>4098</v>
      </c>
      <c r="C5199" s="337" t="s">
        <v>1821</v>
      </c>
      <c r="D5199" s="337" t="s">
        <v>449</v>
      </c>
      <c r="E5199" s="337" t="s">
        <v>1727</v>
      </c>
      <c r="F5199" s="338">
        <v>42502</v>
      </c>
      <c r="G5199" s="337" t="s">
        <v>1432</v>
      </c>
      <c r="H5199" s="338">
        <v>42552</v>
      </c>
      <c r="I5199" s="337" t="s">
        <v>19695</v>
      </c>
      <c r="J5199" s="337" t="s">
        <v>36</v>
      </c>
      <c r="K5199" s="337" t="s">
        <v>19695</v>
      </c>
      <c r="L5199" s="337" t="s">
        <v>19695</v>
      </c>
      <c r="M5199" s="337" t="s">
        <v>19695</v>
      </c>
      <c r="N5199" s="337" t="s">
        <v>19695</v>
      </c>
      <c r="O5199" s="337" t="s">
        <v>19695</v>
      </c>
      <c r="P5199" s="337" t="s">
        <v>19695</v>
      </c>
      <c r="Q5199" s="337" t="s">
        <v>19695</v>
      </c>
      <c r="R5199" s="337" t="s">
        <v>52</v>
      </c>
      <c r="S5199" s="337" t="s">
        <v>93</v>
      </c>
      <c r="T5199" s="337" t="s">
        <v>1809</v>
      </c>
      <c r="U5199" s="337" t="s">
        <v>4099</v>
      </c>
      <c r="V5199" s="337">
        <v>12</v>
      </c>
      <c r="W5199" s="337" t="s">
        <v>19695</v>
      </c>
      <c r="X5199" s="337" t="s">
        <v>19695</v>
      </c>
      <c r="Y5199" s="337" t="s">
        <v>19695</v>
      </c>
      <c r="Z5199" s="337" t="s">
        <v>1728</v>
      </c>
      <c r="AA5199" s="337" t="s">
        <v>735</v>
      </c>
      <c r="AB5199" s="337" t="s">
        <v>718</v>
      </c>
      <c r="AC5199" s="337" t="s">
        <v>13530</v>
      </c>
    </row>
    <row r="5200" spans="1:29" ht="15.8" x14ac:dyDescent="0.25">
      <c r="A5200" s="337" t="s">
        <v>1723</v>
      </c>
      <c r="B5200" s="337" t="s">
        <v>3328</v>
      </c>
      <c r="C5200" s="337" t="s">
        <v>1788</v>
      </c>
      <c r="D5200" s="337" t="s">
        <v>1873</v>
      </c>
      <c r="E5200" s="337" t="s">
        <v>1727</v>
      </c>
      <c r="F5200" s="338">
        <v>42502</v>
      </c>
      <c r="G5200" s="337" t="s">
        <v>1432</v>
      </c>
      <c r="H5200" s="338">
        <v>42552</v>
      </c>
      <c r="I5200" s="337" t="s">
        <v>19695</v>
      </c>
      <c r="J5200" s="337" t="s">
        <v>36</v>
      </c>
      <c r="K5200" s="337" t="s">
        <v>19695</v>
      </c>
      <c r="L5200" s="337" t="s">
        <v>19695</v>
      </c>
      <c r="M5200" s="337" t="s">
        <v>19695</v>
      </c>
      <c r="N5200" s="337" t="s">
        <v>19695</v>
      </c>
      <c r="O5200" s="337" t="s">
        <v>19695</v>
      </c>
      <c r="P5200" s="337" t="s">
        <v>19695</v>
      </c>
      <c r="Q5200" s="337" t="s">
        <v>19695</v>
      </c>
      <c r="R5200" s="337" t="s">
        <v>130</v>
      </c>
      <c r="S5200" s="337" t="s">
        <v>415</v>
      </c>
      <c r="T5200" s="337" t="s">
        <v>138</v>
      </c>
      <c r="U5200" s="337" t="s">
        <v>2311</v>
      </c>
      <c r="V5200" s="337">
        <v>4</v>
      </c>
      <c r="W5200" s="337" t="s">
        <v>19695</v>
      </c>
      <c r="X5200" s="337" t="s">
        <v>19695</v>
      </c>
      <c r="Y5200" s="337" t="s">
        <v>19695</v>
      </c>
      <c r="Z5200" s="337" t="s">
        <v>1728</v>
      </c>
      <c r="AA5200" s="337" t="s">
        <v>735</v>
      </c>
      <c r="AB5200" s="337" t="s">
        <v>718</v>
      </c>
      <c r="AC5200" s="337" t="s">
        <v>13530</v>
      </c>
    </row>
    <row r="5201" spans="1:29" ht="15.8" x14ac:dyDescent="0.25">
      <c r="A5201" s="337" t="s">
        <v>1723</v>
      </c>
      <c r="B5201" s="337" t="s">
        <v>3335</v>
      </c>
      <c r="C5201" s="337" t="s">
        <v>1788</v>
      </c>
      <c r="D5201" s="337" t="s">
        <v>1873</v>
      </c>
      <c r="E5201" s="337" t="s">
        <v>1727</v>
      </c>
      <c r="F5201" s="338">
        <v>42502</v>
      </c>
      <c r="G5201" s="337" t="s">
        <v>1432</v>
      </c>
      <c r="H5201" s="338">
        <v>42552</v>
      </c>
      <c r="I5201" s="337" t="s">
        <v>19695</v>
      </c>
      <c r="J5201" s="337" t="s">
        <v>36</v>
      </c>
      <c r="K5201" s="337" t="s">
        <v>19695</v>
      </c>
      <c r="L5201" s="337" t="s">
        <v>19695</v>
      </c>
      <c r="M5201" s="337" t="s">
        <v>19695</v>
      </c>
      <c r="N5201" s="337" t="s">
        <v>19695</v>
      </c>
      <c r="O5201" s="337" t="s">
        <v>19695</v>
      </c>
      <c r="P5201" s="337" t="s">
        <v>19695</v>
      </c>
      <c r="Q5201" s="337" t="s">
        <v>19695</v>
      </c>
      <c r="R5201" s="337" t="s">
        <v>35</v>
      </c>
      <c r="S5201" s="337" t="s">
        <v>1377</v>
      </c>
      <c r="T5201" s="337" t="s">
        <v>3336</v>
      </c>
      <c r="U5201" s="337" t="s">
        <v>3337</v>
      </c>
      <c r="V5201" s="337">
        <v>4</v>
      </c>
      <c r="W5201" s="337" t="s">
        <v>19695</v>
      </c>
      <c r="X5201" s="337" t="s">
        <v>19695</v>
      </c>
      <c r="Y5201" s="337" t="s">
        <v>19695</v>
      </c>
      <c r="Z5201" s="337" t="s">
        <v>1728</v>
      </c>
      <c r="AA5201" s="337" t="s">
        <v>735</v>
      </c>
      <c r="AB5201" s="337" t="s">
        <v>718</v>
      </c>
      <c r="AC5201" s="337" t="s">
        <v>13530</v>
      </c>
    </row>
    <row r="5202" spans="1:29" ht="15.8" x14ac:dyDescent="0.25">
      <c r="A5202" s="337" t="s">
        <v>1723</v>
      </c>
      <c r="B5202" s="337" t="s">
        <v>2184</v>
      </c>
      <c r="C5202" s="337" t="s">
        <v>1821</v>
      </c>
      <c r="D5202" s="337" t="s">
        <v>449</v>
      </c>
      <c r="E5202" s="337" t="s">
        <v>1727</v>
      </c>
      <c r="F5202" s="338">
        <v>42502</v>
      </c>
      <c r="G5202" s="337" t="s">
        <v>1432</v>
      </c>
      <c r="H5202" s="338">
        <v>42552</v>
      </c>
      <c r="I5202" s="337" t="s">
        <v>19695</v>
      </c>
      <c r="J5202" s="337" t="s">
        <v>16</v>
      </c>
      <c r="K5202" s="337" t="s">
        <v>19695</v>
      </c>
      <c r="L5202" s="337" t="s">
        <v>19695</v>
      </c>
      <c r="M5202" s="337" t="s">
        <v>19695</v>
      </c>
      <c r="N5202" s="337" t="s">
        <v>19695</v>
      </c>
      <c r="O5202" s="337" t="s">
        <v>19695</v>
      </c>
      <c r="P5202" s="337" t="s">
        <v>19695</v>
      </c>
      <c r="Q5202" s="337" t="s">
        <v>19695</v>
      </c>
      <c r="R5202" s="337" t="s">
        <v>136</v>
      </c>
      <c r="S5202" s="337" t="s">
        <v>1995</v>
      </c>
      <c r="T5202" s="337" t="s">
        <v>1996</v>
      </c>
      <c r="U5202" s="337" t="s">
        <v>2185</v>
      </c>
      <c r="V5202" s="337">
        <v>6</v>
      </c>
      <c r="W5202" s="337" t="s">
        <v>19695</v>
      </c>
      <c r="X5202" s="337" t="s">
        <v>19695</v>
      </c>
      <c r="Y5202" s="337" t="s">
        <v>19695</v>
      </c>
      <c r="Z5202" s="337" t="s">
        <v>1728</v>
      </c>
      <c r="AA5202" s="337" t="s">
        <v>717</v>
      </c>
      <c r="AB5202" s="337" t="s">
        <v>718</v>
      </c>
      <c r="AC5202" s="337" t="s">
        <v>13530</v>
      </c>
    </row>
    <row r="5203" spans="1:29" ht="15.8" x14ac:dyDescent="0.25">
      <c r="A5203" s="337" t="s">
        <v>1723</v>
      </c>
      <c r="B5203" s="337" t="s">
        <v>2353</v>
      </c>
      <c r="C5203" s="337" t="s">
        <v>1788</v>
      </c>
      <c r="D5203" s="337" t="s">
        <v>1873</v>
      </c>
      <c r="E5203" s="337" t="s">
        <v>1727</v>
      </c>
      <c r="F5203" s="338">
        <v>42502</v>
      </c>
      <c r="G5203" s="337" t="s">
        <v>1432</v>
      </c>
      <c r="H5203" s="338">
        <v>42552</v>
      </c>
      <c r="I5203" s="337" t="s">
        <v>19695</v>
      </c>
      <c r="J5203" s="337" t="s">
        <v>16</v>
      </c>
      <c r="K5203" s="337" t="s">
        <v>19695</v>
      </c>
      <c r="L5203" s="337" t="s">
        <v>19695</v>
      </c>
      <c r="M5203" s="337" t="s">
        <v>19695</v>
      </c>
      <c r="N5203" s="337" t="s">
        <v>19695</v>
      </c>
      <c r="O5203" s="337" t="s">
        <v>19695</v>
      </c>
      <c r="P5203" s="337" t="s">
        <v>19695</v>
      </c>
      <c r="Q5203" s="337" t="s">
        <v>19695</v>
      </c>
      <c r="R5203" s="337" t="s">
        <v>130</v>
      </c>
      <c r="S5203" s="337" t="s">
        <v>415</v>
      </c>
      <c r="T5203" s="337" t="s">
        <v>925</v>
      </c>
      <c r="U5203" s="337" t="s">
        <v>1875</v>
      </c>
      <c r="V5203" s="337">
        <v>6</v>
      </c>
      <c r="W5203" s="337" t="s">
        <v>19695</v>
      </c>
      <c r="X5203" s="337" t="s">
        <v>19695</v>
      </c>
      <c r="Y5203" s="337" t="s">
        <v>19695</v>
      </c>
      <c r="Z5203" s="337" t="s">
        <v>1728</v>
      </c>
      <c r="AA5203" s="337" t="s">
        <v>735</v>
      </c>
      <c r="AB5203" s="337" t="s">
        <v>718</v>
      </c>
      <c r="AC5203" s="337" t="s">
        <v>13530</v>
      </c>
    </row>
    <row r="5204" spans="1:29" ht="15.8" x14ac:dyDescent="0.25">
      <c r="A5204" s="337" t="s">
        <v>1723</v>
      </c>
      <c r="B5204" s="337" t="s">
        <v>2848</v>
      </c>
      <c r="C5204" s="337" t="s">
        <v>1788</v>
      </c>
      <c r="D5204" s="337" t="s">
        <v>1873</v>
      </c>
      <c r="E5204" s="337" t="s">
        <v>1727</v>
      </c>
      <c r="F5204" s="338">
        <v>42502</v>
      </c>
      <c r="G5204" s="337" t="s">
        <v>1432</v>
      </c>
      <c r="H5204" s="338">
        <v>42552</v>
      </c>
      <c r="I5204" s="337" t="s">
        <v>19695</v>
      </c>
      <c r="J5204" s="337" t="s">
        <v>36</v>
      </c>
      <c r="K5204" s="337" t="s">
        <v>19695</v>
      </c>
      <c r="L5204" s="337" t="s">
        <v>19695</v>
      </c>
      <c r="M5204" s="337" t="s">
        <v>19695</v>
      </c>
      <c r="N5204" s="337" t="s">
        <v>19695</v>
      </c>
      <c r="O5204" s="337" t="s">
        <v>19695</v>
      </c>
      <c r="P5204" s="337" t="s">
        <v>19695</v>
      </c>
      <c r="Q5204" s="337" t="s">
        <v>19695</v>
      </c>
      <c r="R5204" s="337" t="s">
        <v>56</v>
      </c>
      <c r="S5204" s="337" t="s">
        <v>57</v>
      </c>
      <c r="T5204" s="337" t="s">
        <v>2849</v>
      </c>
      <c r="U5204" s="337" t="s">
        <v>2850</v>
      </c>
      <c r="V5204" s="337">
        <v>6</v>
      </c>
      <c r="W5204" s="337" t="s">
        <v>19695</v>
      </c>
      <c r="X5204" s="337" t="s">
        <v>19695</v>
      </c>
      <c r="Y5204" s="337" t="s">
        <v>19695</v>
      </c>
      <c r="Z5204" s="337" t="s">
        <v>1728</v>
      </c>
      <c r="AA5204" s="337" t="s">
        <v>735</v>
      </c>
      <c r="AB5204" s="337" t="s">
        <v>718</v>
      </c>
      <c r="AC5204" s="337" t="s">
        <v>13530</v>
      </c>
    </row>
    <row r="5205" spans="1:29" ht="15.8" x14ac:dyDescent="0.25">
      <c r="A5205" s="337" t="s">
        <v>1723</v>
      </c>
      <c r="B5205" s="337" t="s">
        <v>2907</v>
      </c>
      <c r="C5205" s="337" t="s">
        <v>1788</v>
      </c>
      <c r="D5205" s="337" t="s">
        <v>1873</v>
      </c>
      <c r="E5205" s="337" t="s">
        <v>1727</v>
      </c>
      <c r="F5205" s="338">
        <v>42502</v>
      </c>
      <c r="G5205" s="337" t="s">
        <v>1432</v>
      </c>
      <c r="H5205" s="338">
        <v>42552</v>
      </c>
      <c r="I5205" s="337" t="s">
        <v>19695</v>
      </c>
      <c r="J5205" s="337" t="s">
        <v>36</v>
      </c>
      <c r="K5205" s="337" t="s">
        <v>19695</v>
      </c>
      <c r="L5205" s="337" t="s">
        <v>19695</v>
      </c>
      <c r="M5205" s="337" t="s">
        <v>19695</v>
      </c>
      <c r="N5205" s="337" t="s">
        <v>19695</v>
      </c>
      <c r="O5205" s="337" t="s">
        <v>19695</v>
      </c>
      <c r="P5205" s="337" t="s">
        <v>19695</v>
      </c>
      <c r="Q5205" s="337" t="s">
        <v>19695</v>
      </c>
      <c r="R5205" s="337" t="s">
        <v>56</v>
      </c>
      <c r="S5205" s="337" t="s">
        <v>57</v>
      </c>
      <c r="T5205" s="337" t="s">
        <v>1473</v>
      </c>
      <c r="U5205" s="337" t="s">
        <v>2908</v>
      </c>
      <c r="V5205" s="337">
        <v>6</v>
      </c>
      <c r="W5205" s="337" t="s">
        <v>19695</v>
      </c>
      <c r="X5205" s="337" t="s">
        <v>19695</v>
      </c>
      <c r="Y5205" s="337" t="s">
        <v>19695</v>
      </c>
      <c r="Z5205" s="337" t="s">
        <v>1728</v>
      </c>
      <c r="AA5205" s="337" t="s">
        <v>735</v>
      </c>
      <c r="AB5205" s="337" t="s">
        <v>718</v>
      </c>
      <c r="AC5205" s="337" t="s">
        <v>13530</v>
      </c>
    </row>
    <row r="5206" spans="1:29" ht="15.8" x14ac:dyDescent="0.25">
      <c r="A5206" s="337" t="s">
        <v>1723</v>
      </c>
      <c r="B5206" s="337" t="s">
        <v>2909</v>
      </c>
      <c r="C5206" s="337" t="s">
        <v>1821</v>
      </c>
      <c r="D5206" s="337" t="s">
        <v>449</v>
      </c>
      <c r="E5206" s="337" t="s">
        <v>1727</v>
      </c>
      <c r="F5206" s="338">
        <v>42502</v>
      </c>
      <c r="G5206" s="337" t="s">
        <v>1432</v>
      </c>
      <c r="H5206" s="338">
        <v>42552</v>
      </c>
      <c r="I5206" s="337" t="s">
        <v>19695</v>
      </c>
      <c r="J5206" s="337" t="s">
        <v>16</v>
      </c>
      <c r="K5206" s="337" t="s">
        <v>19695</v>
      </c>
      <c r="L5206" s="337" t="s">
        <v>19695</v>
      </c>
      <c r="M5206" s="337" t="s">
        <v>19695</v>
      </c>
      <c r="N5206" s="337" t="s">
        <v>19695</v>
      </c>
      <c r="O5206" s="337" t="s">
        <v>19695</v>
      </c>
      <c r="P5206" s="337" t="s">
        <v>19695</v>
      </c>
      <c r="Q5206" s="337" t="s">
        <v>19695</v>
      </c>
      <c r="R5206" s="337" t="s">
        <v>130</v>
      </c>
      <c r="S5206" s="337" t="s">
        <v>929</v>
      </c>
      <c r="T5206" s="337" t="s">
        <v>2910</v>
      </c>
      <c r="U5206" s="337" t="s">
        <v>2911</v>
      </c>
      <c r="V5206" s="337">
        <v>6</v>
      </c>
      <c r="W5206" s="337" t="s">
        <v>19695</v>
      </c>
      <c r="X5206" s="337" t="s">
        <v>19695</v>
      </c>
      <c r="Y5206" s="337" t="s">
        <v>19695</v>
      </c>
      <c r="Z5206" s="337" t="s">
        <v>1728</v>
      </c>
      <c r="AA5206" s="337" t="s">
        <v>735</v>
      </c>
      <c r="AB5206" s="337" t="s">
        <v>718</v>
      </c>
      <c r="AC5206" s="337" t="s">
        <v>13530</v>
      </c>
    </row>
    <row r="5207" spans="1:29" ht="15.8" x14ac:dyDescent="0.25">
      <c r="A5207" s="337" t="s">
        <v>1723</v>
      </c>
      <c r="B5207" s="337" t="s">
        <v>2912</v>
      </c>
      <c r="C5207" s="337" t="s">
        <v>1725</v>
      </c>
      <c r="D5207" s="337" t="s">
        <v>1726</v>
      </c>
      <c r="E5207" s="337" t="s">
        <v>1727</v>
      </c>
      <c r="F5207" s="338">
        <v>42502</v>
      </c>
      <c r="G5207" s="337" t="s">
        <v>1432</v>
      </c>
      <c r="H5207" s="338">
        <v>42552</v>
      </c>
      <c r="I5207" s="337" t="s">
        <v>19695</v>
      </c>
      <c r="J5207" s="337" t="s">
        <v>36</v>
      </c>
      <c r="K5207" s="337" t="s">
        <v>19695</v>
      </c>
      <c r="L5207" s="337" t="s">
        <v>19695</v>
      </c>
      <c r="M5207" s="337" t="s">
        <v>19695</v>
      </c>
      <c r="N5207" s="337" t="s">
        <v>19695</v>
      </c>
      <c r="O5207" s="337" t="s">
        <v>19695</v>
      </c>
      <c r="P5207" s="337" t="s">
        <v>19695</v>
      </c>
      <c r="Q5207" s="337" t="s">
        <v>19695</v>
      </c>
      <c r="R5207" s="337" t="s">
        <v>56</v>
      </c>
      <c r="S5207" s="337" t="s">
        <v>79</v>
      </c>
      <c r="T5207" s="337" t="s">
        <v>1687</v>
      </c>
      <c r="U5207" s="337" t="s">
        <v>2913</v>
      </c>
      <c r="V5207" s="337">
        <v>6</v>
      </c>
      <c r="W5207" s="337" t="s">
        <v>19695</v>
      </c>
      <c r="X5207" s="337" t="s">
        <v>19695</v>
      </c>
      <c r="Y5207" s="337" t="s">
        <v>19695</v>
      </c>
      <c r="Z5207" s="337" t="s">
        <v>1728</v>
      </c>
      <c r="AA5207" s="337" t="s">
        <v>735</v>
      </c>
      <c r="AB5207" s="337" t="s">
        <v>718</v>
      </c>
      <c r="AC5207" s="337" t="s">
        <v>13530</v>
      </c>
    </row>
    <row r="5208" spans="1:29" ht="15.8" x14ac:dyDescent="0.25">
      <c r="A5208" s="337" t="s">
        <v>1723</v>
      </c>
      <c r="B5208" s="337" t="s">
        <v>3524</v>
      </c>
      <c r="C5208" s="337" t="s">
        <v>1821</v>
      </c>
      <c r="D5208" s="337" t="s">
        <v>449</v>
      </c>
      <c r="E5208" s="337" t="s">
        <v>1727</v>
      </c>
      <c r="F5208" s="338">
        <v>42502</v>
      </c>
      <c r="G5208" s="337" t="s">
        <v>1432</v>
      </c>
      <c r="H5208" s="338">
        <v>42552</v>
      </c>
      <c r="I5208" s="337" t="s">
        <v>19695</v>
      </c>
      <c r="J5208" s="337" t="s">
        <v>36</v>
      </c>
      <c r="K5208" s="337" t="s">
        <v>19695</v>
      </c>
      <c r="L5208" s="337" t="s">
        <v>19695</v>
      </c>
      <c r="M5208" s="337" t="s">
        <v>19695</v>
      </c>
      <c r="N5208" s="337" t="s">
        <v>19695</v>
      </c>
      <c r="O5208" s="337" t="s">
        <v>19695</v>
      </c>
      <c r="P5208" s="337" t="s">
        <v>19695</v>
      </c>
      <c r="Q5208" s="337" t="s">
        <v>19695</v>
      </c>
      <c r="R5208" s="337" t="s">
        <v>18</v>
      </c>
      <c r="S5208" s="337" t="s">
        <v>1072</v>
      </c>
      <c r="T5208" s="337" t="s">
        <v>3522</v>
      </c>
      <c r="U5208" s="337" t="s">
        <v>3525</v>
      </c>
      <c r="V5208" s="337">
        <v>6</v>
      </c>
      <c r="W5208" s="337" t="s">
        <v>19695</v>
      </c>
      <c r="X5208" s="337" t="s">
        <v>19695</v>
      </c>
      <c r="Y5208" s="337" t="s">
        <v>19695</v>
      </c>
      <c r="Z5208" s="337" t="s">
        <v>1728</v>
      </c>
      <c r="AA5208" s="337" t="s">
        <v>735</v>
      </c>
      <c r="AB5208" s="337" t="s">
        <v>718</v>
      </c>
      <c r="AC5208" s="337" t="s">
        <v>13530</v>
      </c>
    </row>
    <row r="5209" spans="1:29" ht="15.8" x14ac:dyDescent="0.25">
      <c r="A5209" s="337" t="s">
        <v>1723</v>
      </c>
      <c r="B5209" s="337" t="s">
        <v>3548</v>
      </c>
      <c r="C5209" s="337" t="s">
        <v>1821</v>
      </c>
      <c r="D5209" s="337" t="s">
        <v>449</v>
      </c>
      <c r="E5209" s="337" t="s">
        <v>1727</v>
      </c>
      <c r="F5209" s="338">
        <v>42502</v>
      </c>
      <c r="G5209" s="337" t="s">
        <v>1432</v>
      </c>
      <c r="H5209" s="338">
        <v>42552</v>
      </c>
      <c r="I5209" s="337" t="s">
        <v>19695</v>
      </c>
      <c r="J5209" s="337" t="s">
        <v>36</v>
      </c>
      <c r="K5209" s="337" t="s">
        <v>19695</v>
      </c>
      <c r="L5209" s="337" t="s">
        <v>19695</v>
      </c>
      <c r="M5209" s="337" t="s">
        <v>19695</v>
      </c>
      <c r="N5209" s="337" t="s">
        <v>19695</v>
      </c>
      <c r="O5209" s="337" t="s">
        <v>19695</v>
      </c>
      <c r="P5209" s="337" t="s">
        <v>19695</v>
      </c>
      <c r="Q5209" s="337" t="s">
        <v>19695</v>
      </c>
      <c r="R5209" s="337" t="s">
        <v>130</v>
      </c>
      <c r="S5209" s="337" t="s">
        <v>147</v>
      </c>
      <c r="T5209" s="337" t="s">
        <v>3549</v>
      </c>
      <c r="U5209" s="337" t="s">
        <v>449</v>
      </c>
      <c r="V5209" s="337">
        <v>6</v>
      </c>
      <c r="W5209" s="337" t="s">
        <v>19695</v>
      </c>
      <c r="X5209" s="337" t="s">
        <v>19695</v>
      </c>
      <c r="Y5209" s="337" t="s">
        <v>19695</v>
      </c>
      <c r="Z5209" s="337" t="s">
        <v>1728</v>
      </c>
      <c r="AA5209" s="337" t="s">
        <v>735</v>
      </c>
      <c r="AB5209" s="337" t="s">
        <v>718</v>
      </c>
      <c r="AC5209" s="337" t="s">
        <v>13530</v>
      </c>
    </row>
    <row r="5210" spans="1:29" ht="15.8" x14ac:dyDescent="0.25">
      <c r="A5210" s="337" t="s">
        <v>1723</v>
      </c>
      <c r="B5210" s="337" t="s">
        <v>2173</v>
      </c>
      <c r="C5210" s="337" t="s">
        <v>1821</v>
      </c>
      <c r="D5210" s="337" t="s">
        <v>449</v>
      </c>
      <c r="E5210" s="337" t="s">
        <v>1727</v>
      </c>
      <c r="F5210" s="338">
        <v>42502</v>
      </c>
      <c r="G5210" s="337" t="s">
        <v>1432</v>
      </c>
      <c r="H5210" s="338">
        <v>42552</v>
      </c>
      <c r="I5210" s="337" t="s">
        <v>19695</v>
      </c>
      <c r="J5210" s="337" t="s">
        <v>36</v>
      </c>
      <c r="K5210" s="337" t="s">
        <v>19695</v>
      </c>
      <c r="L5210" s="337" t="s">
        <v>19695</v>
      </c>
      <c r="M5210" s="337" t="s">
        <v>19695</v>
      </c>
      <c r="N5210" s="337" t="s">
        <v>19695</v>
      </c>
      <c r="O5210" s="337" t="s">
        <v>19695</v>
      </c>
      <c r="P5210" s="337" t="s">
        <v>19695</v>
      </c>
      <c r="Q5210" s="337" t="s">
        <v>19695</v>
      </c>
      <c r="R5210" s="337" t="s">
        <v>136</v>
      </c>
      <c r="S5210" s="337" t="s">
        <v>1995</v>
      </c>
      <c r="T5210" s="337" t="s">
        <v>2006</v>
      </c>
      <c r="U5210" s="337" t="s">
        <v>449</v>
      </c>
      <c r="V5210" s="337">
        <v>8</v>
      </c>
      <c r="W5210" s="337" t="s">
        <v>19695</v>
      </c>
      <c r="X5210" s="337" t="s">
        <v>19695</v>
      </c>
      <c r="Y5210" s="337" t="s">
        <v>19695</v>
      </c>
      <c r="Z5210" s="337" t="s">
        <v>1728</v>
      </c>
      <c r="AA5210" s="337" t="s">
        <v>735</v>
      </c>
      <c r="AB5210" s="337" t="s">
        <v>718</v>
      </c>
      <c r="AC5210" s="337" t="s">
        <v>13530</v>
      </c>
    </row>
    <row r="5211" spans="1:29" ht="15.8" x14ac:dyDescent="0.25">
      <c r="A5211" s="337" t="s">
        <v>1723</v>
      </c>
      <c r="B5211" s="337" t="s">
        <v>2295</v>
      </c>
      <c r="C5211" s="337" t="s">
        <v>1788</v>
      </c>
      <c r="D5211" s="337" t="s">
        <v>1873</v>
      </c>
      <c r="E5211" s="337" t="s">
        <v>1727</v>
      </c>
      <c r="F5211" s="338">
        <v>42502</v>
      </c>
      <c r="G5211" s="337" t="s">
        <v>1432</v>
      </c>
      <c r="H5211" s="338">
        <v>42552</v>
      </c>
      <c r="I5211" s="337" t="s">
        <v>19695</v>
      </c>
      <c r="J5211" s="337" t="s">
        <v>36</v>
      </c>
      <c r="K5211" s="337" t="s">
        <v>19695</v>
      </c>
      <c r="L5211" s="337" t="s">
        <v>19695</v>
      </c>
      <c r="M5211" s="337" t="s">
        <v>19695</v>
      </c>
      <c r="N5211" s="337" t="s">
        <v>19695</v>
      </c>
      <c r="O5211" s="337" t="s">
        <v>19695</v>
      </c>
      <c r="P5211" s="337" t="s">
        <v>19695</v>
      </c>
      <c r="Q5211" s="337" t="s">
        <v>19695</v>
      </c>
      <c r="R5211" s="337" t="s">
        <v>130</v>
      </c>
      <c r="S5211" s="337" t="s">
        <v>415</v>
      </c>
      <c r="T5211" s="337" t="s">
        <v>137</v>
      </c>
      <c r="U5211" s="337" t="s">
        <v>2279</v>
      </c>
      <c r="V5211" s="337">
        <v>8</v>
      </c>
      <c r="W5211" s="337" t="s">
        <v>19695</v>
      </c>
      <c r="X5211" s="337" t="s">
        <v>19695</v>
      </c>
      <c r="Y5211" s="337" t="s">
        <v>19695</v>
      </c>
      <c r="Z5211" s="337" t="s">
        <v>1728</v>
      </c>
      <c r="AA5211" s="337" t="s">
        <v>735</v>
      </c>
      <c r="AB5211" s="337" t="s">
        <v>718</v>
      </c>
      <c r="AC5211" s="337" t="s">
        <v>13530</v>
      </c>
    </row>
    <row r="5212" spans="1:29" ht="15.8" x14ac:dyDescent="0.25">
      <c r="A5212" s="337" t="s">
        <v>1723</v>
      </c>
      <c r="B5212" s="337" t="s">
        <v>2618</v>
      </c>
      <c r="C5212" s="337" t="s">
        <v>1821</v>
      </c>
      <c r="D5212" s="337" t="s">
        <v>449</v>
      </c>
      <c r="E5212" s="337" t="s">
        <v>1727</v>
      </c>
      <c r="F5212" s="338">
        <v>42502</v>
      </c>
      <c r="G5212" s="337" t="s">
        <v>1432</v>
      </c>
      <c r="H5212" s="338">
        <v>42552</v>
      </c>
      <c r="I5212" s="337" t="s">
        <v>19695</v>
      </c>
      <c r="J5212" s="337" t="s">
        <v>36</v>
      </c>
      <c r="K5212" s="337" t="s">
        <v>19695</v>
      </c>
      <c r="L5212" s="337" t="s">
        <v>19695</v>
      </c>
      <c r="M5212" s="337" t="s">
        <v>19695</v>
      </c>
      <c r="N5212" s="337" t="s">
        <v>19695</v>
      </c>
      <c r="O5212" s="337" t="s">
        <v>19695</v>
      </c>
      <c r="P5212" s="337" t="s">
        <v>19695</v>
      </c>
      <c r="Q5212" s="337" t="s">
        <v>19695</v>
      </c>
      <c r="R5212" s="337" t="s">
        <v>52</v>
      </c>
      <c r="S5212" s="337" t="s">
        <v>93</v>
      </c>
      <c r="T5212" s="337" t="s">
        <v>435</v>
      </c>
      <c r="U5212" s="337" t="s">
        <v>435</v>
      </c>
      <c r="V5212" s="337">
        <v>8</v>
      </c>
      <c r="W5212" s="337" t="s">
        <v>19695</v>
      </c>
      <c r="X5212" s="337" t="s">
        <v>19695</v>
      </c>
      <c r="Y5212" s="337" t="s">
        <v>19695</v>
      </c>
      <c r="Z5212" s="337" t="s">
        <v>1728</v>
      </c>
      <c r="AA5212" s="337" t="s">
        <v>735</v>
      </c>
      <c r="AB5212" s="337" t="s">
        <v>718</v>
      </c>
      <c r="AC5212" s="337" t="s">
        <v>13530</v>
      </c>
    </row>
    <row r="5213" spans="1:29" ht="15.8" x14ac:dyDescent="0.25">
      <c r="A5213" s="337" t="s">
        <v>1723</v>
      </c>
      <c r="B5213" s="337" t="s">
        <v>2656</v>
      </c>
      <c r="C5213" s="337" t="s">
        <v>1725</v>
      </c>
      <c r="D5213" s="337" t="s">
        <v>13527</v>
      </c>
      <c r="E5213" s="337" t="s">
        <v>1727</v>
      </c>
      <c r="F5213" s="338">
        <v>42502</v>
      </c>
      <c r="G5213" s="337" t="s">
        <v>1432</v>
      </c>
      <c r="H5213" s="338">
        <v>42552</v>
      </c>
      <c r="I5213" s="337" t="s">
        <v>19695</v>
      </c>
      <c r="J5213" s="337" t="s">
        <v>36</v>
      </c>
      <c r="K5213" s="337" t="s">
        <v>19695</v>
      </c>
      <c r="L5213" s="337" t="s">
        <v>19695</v>
      </c>
      <c r="M5213" s="337" t="s">
        <v>19695</v>
      </c>
      <c r="N5213" s="337" t="s">
        <v>19695</v>
      </c>
      <c r="O5213" s="337" t="s">
        <v>19695</v>
      </c>
      <c r="P5213" s="337" t="s">
        <v>19695</v>
      </c>
      <c r="Q5213" s="337" t="s">
        <v>19695</v>
      </c>
      <c r="R5213" s="337" t="s">
        <v>52</v>
      </c>
      <c r="S5213" s="337" t="s">
        <v>393</v>
      </c>
      <c r="T5213" s="337" t="s">
        <v>882</v>
      </c>
      <c r="U5213" s="337" t="s">
        <v>2657</v>
      </c>
      <c r="V5213" s="337">
        <v>8</v>
      </c>
      <c r="W5213" s="337" t="s">
        <v>19695</v>
      </c>
      <c r="X5213" s="337" t="s">
        <v>19695</v>
      </c>
      <c r="Y5213" s="337" t="s">
        <v>19695</v>
      </c>
      <c r="Z5213" s="337" t="s">
        <v>1728</v>
      </c>
      <c r="AA5213" s="337" t="s">
        <v>735</v>
      </c>
      <c r="AB5213" s="337" t="s">
        <v>718</v>
      </c>
      <c r="AC5213" s="337" t="s">
        <v>13530</v>
      </c>
    </row>
    <row r="5214" spans="1:29" ht="15.8" x14ac:dyDescent="0.25">
      <c r="A5214" s="337" t="s">
        <v>1723</v>
      </c>
      <c r="B5214" s="337" t="s">
        <v>2689</v>
      </c>
      <c r="C5214" s="337" t="s">
        <v>1821</v>
      </c>
      <c r="D5214" s="337" t="s">
        <v>449</v>
      </c>
      <c r="E5214" s="337" t="s">
        <v>1727</v>
      </c>
      <c r="F5214" s="338">
        <v>42502</v>
      </c>
      <c r="G5214" s="337" t="s">
        <v>1432</v>
      </c>
      <c r="H5214" s="338">
        <v>42552</v>
      </c>
      <c r="I5214" s="337" t="s">
        <v>19695</v>
      </c>
      <c r="J5214" s="337" t="s">
        <v>16</v>
      </c>
      <c r="K5214" s="337" t="s">
        <v>19695</v>
      </c>
      <c r="L5214" s="337" t="s">
        <v>19695</v>
      </c>
      <c r="M5214" s="337" t="s">
        <v>19695</v>
      </c>
      <c r="N5214" s="337" t="s">
        <v>19695</v>
      </c>
      <c r="O5214" s="337" t="s">
        <v>19695</v>
      </c>
      <c r="P5214" s="337" t="s">
        <v>19695</v>
      </c>
      <c r="Q5214" s="337" t="s">
        <v>19695</v>
      </c>
      <c r="R5214" s="337" t="s">
        <v>15</v>
      </c>
      <c r="S5214" s="337" t="s">
        <v>1519</v>
      </c>
      <c r="T5214" s="337" t="s">
        <v>1310</v>
      </c>
      <c r="U5214" s="337" t="s">
        <v>2690</v>
      </c>
      <c r="V5214" s="337">
        <v>8</v>
      </c>
      <c r="W5214" s="337" t="s">
        <v>19695</v>
      </c>
      <c r="X5214" s="337" t="s">
        <v>19695</v>
      </c>
      <c r="Y5214" s="337" t="s">
        <v>19695</v>
      </c>
      <c r="Z5214" s="337" t="s">
        <v>1728</v>
      </c>
      <c r="AA5214" s="337" t="s">
        <v>717</v>
      </c>
      <c r="AB5214" s="337" t="s">
        <v>718</v>
      </c>
      <c r="AC5214" s="337" t="s">
        <v>13530</v>
      </c>
    </row>
    <row r="5215" spans="1:29" ht="15.8" x14ac:dyDescent="0.25">
      <c r="A5215" s="337" t="s">
        <v>1723</v>
      </c>
      <c r="B5215" s="337" t="s">
        <v>2706</v>
      </c>
      <c r="C5215" s="337" t="s">
        <v>1821</v>
      </c>
      <c r="D5215" s="337" t="s">
        <v>449</v>
      </c>
      <c r="E5215" s="337" t="s">
        <v>1727</v>
      </c>
      <c r="F5215" s="338">
        <v>42502</v>
      </c>
      <c r="G5215" s="337" t="s">
        <v>1432</v>
      </c>
      <c r="H5215" s="338">
        <v>42552</v>
      </c>
      <c r="I5215" s="337" t="s">
        <v>19695</v>
      </c>
      <c r="J5215" s="337" t="s">
        <v>36</v>
      </c>
      <c r="K5215" s="337" t="s">
        <v>19695</v>
      </c>
      <c r="L5215" s="337" t="s">
        <v>19695</v>
      </c>
      <c r="M5215" s="337" t="s">
        <v>19695</v>
      </c>
      <c r="N5215" s="337" t="s">
        <v>19695</v>
      </c>
      <c r="O5215" s="337" t="s">
        <v>19695</v>
      </c>
      <c r="P5215" s="337" t="s">
        <v>19695</v>
      </c>
      <c r="Q5215" s="337" t="s">
        <v>19695</v>
      </c>
      <c r="R5215" s="337" t="s">
        <v>98</v>
      </c>
      <c r="S5215" s="337" t="s">
        <v>124</v>
      </c>
      <c r="T5215" s="337" t="s">
        <v>1636</v>
      </c>
      <c r="U5215" s="337" t="s">
        <v>2707</v>
      </c>
      <c r="V5215" s="337">
        <v>8</v>
      </c>
      <c r="W5215" s="337" t="s">
        <v>19695</v>
      </c>
      <c r="X5215" s="337" t="s">
        <v>19695</v>
      </c>
      <c r="Y5215" s="337" t="s">
        <v>19695</v>
      </c>
      <c r="Z5215" s="337" t="s">
        <v>1728</v>
      </c>
      <c r="AA5215" s="337" t="s">
        <v>735</v>
      </c>
      <c r="AB5215" s="337" t="s">
        <v>718</v>
      </c>
      <c r="AC5215" s="337" t="s">
        <v>13530</v>
      </c>
    </row>
    <row r="5216" spans="1:29" ht="15.8" x14ac:dyDescent="0.25">
      <c r="A5216" s="337" t="s">
        <v>1723</v>
      </c>
      <c r="B5216" s="337" t="s">
        <v>2746</v>
      </c>
      <c r="C5216" s="337" t="s">
        <v>1725</v>
      </c>
      <c r="D5216" s="337" t="s">
        <v>1726</v>
      </c>
      <c r="E5216" s="337" t="s">
        <v>1727</v>
      </c>
      <c r="F5216" s="338">
        <v>42502</v>
      </c>
      <c r="G5216" s="337" t="s">
        <v>1432</v>
      </c>
      <c r="H5216" s="338">
        <v>42552</v>
      </c>
      <c r="I5216" s="337" t="s">
        <v>19695</v>
      </c>
      <c r="J5216" s="337" t="s">
        <v>36</v>
      </c>
      <c r="K5216" s="337" t="s">
        <v>19695</v>
      </c>
      <c r="L5216" s="337" t="s">
        <v>19695</v>
      </c>
      <c r="M5216" s="337" t="s">
        <v>19695</v>
      </c>
      <c r="N5216" s="337" t="s">
        <v>19695</v>
      </c>
      <c r="O5216" s="337" t="s">
        <v>19695</v>
      </c>
      <c r="P5216" s="337" t="s">
        <v>19695</v>
      </c>
      <c r="Q5216" s="337" t="s">
        <v>19695</v>
      </c>
      <c r="R5216" s="337" t="s">
        <v>66</v>
      </c>
      <c r="S5216" s="337" t="s">
        <v>67</v>
      </c>
      <c r="T5216" s="337" t="s">
        <v>2637</v>
      </c>
      <c r="U5216" s="337" t="s">
        <v>2747</v>
      </c>
      <c r="V5216" s="337">
        <v>8</v>
      </c>
      <c r="W5216" s="337" t="s">
        <v>19695</v>
      </c>
      <c r="X5216" s="337" t="s">
        <v>19695</v>
      </c>
      <c r="Y5216" s="337" t="s">
        <v>19695</v>
      </c>
      <c r="Z5216" s="337" t="s">
        <v>1728</v>
      </c>
      <c r="AA5216" s="337" t="s">
        <v>735</v>
      </c>
      <c r="AB5216" s="337" t="s">
        <v>718</v>
      </c>
      <c r="AC5216" s="337" t="s">
        <v>13530</v>
      </c>
    </row>
    <row r="5217" spans="1:29" ht="15.8" x14ac:dyDescent="0.25">
      <c r="A5217" s="337" t="s">
        <v>1723</v>
      </c>
      <c r="B5217" s="337" t="s">
        <v>2965</v>
      </c>
      <c r="C5217" s="337" t="s">
        <v>1821</v>
      </c>
      <c r="D5217" s="337" t="s">
        <v>449</v>
      </c>
      <c r="E5217" s="337" t="s">
        <v>1727</v>
      </c>
      <c r="F5217" s="338">
        <v>42502</v>
      </c>
      <c r="G5217" s="337" t="s">
        <v>1432</v>
      </c>
      <c r="H5217" s="338">
        <v>42552</v>
      </c>
      <c r="I5217" s="337" t="s">
        <v>19695</v>
      </c>
      <c r="J5217" s="337" t="s">
        <v>36</v>
      </c>
      <c r="K5217" s="337" t="s">
        <v>19695</v>
      </c>
      <c r="L5217" s="337" t="s">
        <v>19695</v>
      </c>
      <c r="M5217" s="337" t="s">
        <v>19695</v>
      </c>
      <c r="N5217" s="337" t="s">
        <v>19695</v>
      </c>
      <c r="O5217" s="337" t="s">
        <v>19695</v>
      </c>
      <c r="P5217" s="337" t="s">
        <v>19695</v>
      </c>
      <c r="Q5217" s="337" t="s">
        <v>19695</v>
      </c>
      <c r="R5217" s="337" t="s">
        <v>2955</v>
      </c>
      <c r="S5217" s="337" t="s">
        <v>2956</v>
      </c>
      <c r="T5217" s="337" t="s">
        <v>2966</v>
      </c>
      <c r="U5217" s="337" t="s">
        <v>2967</v>
      </c>
      <c r="V5217" s="337">
        <v>8</v>
      </c>
      <c r="W5217" s="337" t="s">
        <v>19695</v>
      </c>
      <c r="X5217" s="337" t="s">
        <v>19695</v>
      </c>
      <c r="Y5217" s="337" t="s">
        <v>19695</v>
      </c>
      <c r="Z5217" s="337" t="s">
        <v>1728</v>
      </c>
      <c r="AA5217" s="337" t="s">
        <v>735</v>
      </c>
      <c r="AB5217" s="337" t="s">
        <v>718</v>
      </c>
      <c r="AC5217" s="337" t="s">
        <v>13530</v>
      </c>
    </row>
    <row r="5218" spans="1:29" ht="15.8" x14ac:dyDescent="0.25">
      <c r="A5218" s="337" t="s">
        <v>1723</v>
      </c>
      <c r="B5218" s="337" t="s">
        <v>2972</v>
      </c>
      <c r="C5218" s="337" t="s">
        <v>1821</v>
      </c>
      <c r="D5218" s="337" t="s">
        <v>449</v>
      </c>
      <c r="E5218" s="337" t="s">
        <v>1727</v>
      </c>
      <c r="F5218" s="338">
        <v>42502</v>
      </c>
      <c r="G5218" s="337" t="s">
        <v>1432</v>
      </c>
      <c r="H5218" s="338">
        <v>42552</v>
      </c>
      <c r="I5218" s="337" t="s">
        <v>19695</v>
      </c>
      <c r="J5218" s="337" t="s">
        <v>16</v>
      </c>
      <c r="K5218" s="337" t="s">
        <v>19695</v>
      </c>
      <c r="L5218" s="337" t="s">
        <v>19695</v>
      </c>
      <c r="M5218" s="337" t="s">
        <v>19695</v>
      </c>
      <c r="N5218" s="337" t="s">
        <v>19695</v>
      </c>
      <c r="O5218" s="337" t="s">
        <v>19695</v>
      </c>
      <c r="P5218" s="337" t="s">
        <v>19695</v>
      </c>
      <c r="Q5218" s="337" t="s">
        <v>19695</v>
      </c>
      <c r="R5218" s="337" t="s">
        <v>98</v>
      </c>
      <c r="S5218" s="337" t="s">
        <v>1172</v>
      </c>
      <c r="T5218" s="337" t="s">
        <v>1549</v>
      </c>
      <c r="U5218" s="337" t="s">
        <v>462</v>
      </c>
      <c r="V5218" s="337">
        <v>8</v>
      </c>
      <c r="W5218" s="337" t="s">
        <v>19695</v>
      </c>
      <c r="X5218" s="337" t="s">
        <v>19695</v>
      </c>
      <c r="Y5218" s="337" t="s">
        <v>19695</v>
      </c>
      <c r="Z5218" s="337" t="s">
        <v>1728</v>
      </c>
      <c r="AA5218" s="337" t="s">
        <v>717</v>
      </c>
      <c r="AB5218" s="337" t="s">
        <v>718</v>
      </c>
      <c r="AC5218" s="337" t="s">
        <v>13530</v>
      </c>
    </row>
    <row r="5219" spans="1:29" ht="15.8" x14ac:dyDescent="0.25">
      <c r="A5219" s="337" t="s">
        <v>1723</v>
      </c>
      <c r="B5219" s="337" t="s">
        <v>3075</v>
      </c>
      <c r="C5219" s="337" t="s">
        <v>1725</v>
      </c>
      <c r="D5219" s="337" t="s">
        <v>1726</v>
      </c>
      <c r="E5219" s="337" t="s">
        <v>1727</v>
      </c>
      <c r="F5219" s="338">
        <v>42502</v>
      </c>
      <c r="G5219" s="337" t="s">
        <v>1432</v>
      </c>
      <c r="H5219" s="338">
        <v>42552</v>
      </c>
      <c r="I5219" s="337" t="s">
        <v>19695</v>
      </c>
      <c r="J5219" s="337" t="s">
        <v>16</v>
      </c>
      <c r="K5219" s="337" t="s">
        <v>19695</v>
      </c>
      <c r="L5219" s="337" t="s">
        <v>19695</v>
      </c>
      <c r="M5219" s="337" t="s">
        <v>19695</v>
      </c>
      <c r="N5219" s="337" t="s">
        <v>19695</v>
      </c>
      <c r="O5219" s="337" t="s">
        <v>19695</v>
      </c>
      <c r="P5219" s="337" t="s">
        <v>19695</v>
      </c>
      <c r="Q5219" s="337" t="s">
        <v>19695</v>
      </c>
      <c r="R5219" s="337" t="s">
        <v>130</v>
      </c>
      <c r="S5219" s="337" t="s">
        <v>929</v>
      </c>
      <c r="T5219" s="337" t="s">
        <v>1634</v>
      </c>
      <c r="U5219" s="337" t="s">
        <v>3076</v>
      </c>
      <c r="V5219" s="337">
        <v>8</v>
      </c>
      <c r="W5219" s="337" t="s">
        <v>19695</v>
      </c>
      <c r="X5219" s="337" t="s">
        <v>19695</v>
      </c>
      <c r="Y5219" s="337" t="s">
        <v>19695</v>
      </c>
      <c r="Z5219" s="337" t="s">
        <v>1728</v>
      </c>
      <c r="AA5219" s="337" t="s">
        <v>735</v>
      </c>
      <c r="AB5219" s="337" t="s">
        <v>718</v>
      </c>
      <c r="AC5219" s="337" t="s">
        <v>13530</v>
      </c>
    </row>
    <row r="5220" spans="1:29" ht="15.8" x14ac:dyDescent="0.25">
      <c r="A5220" s="337" t="s">
        <v>1723</v>
      </c>
      <c r="B5220" s="337" t="s">
        <v>3180</v>
      </c>
      <c r="C5220" s="337" t="s">
        <v>1821</v>
      </c>
      <c r="D5220" s="337" t="s">
        <v>449</v>
      </c>
      <c r="E5220" s="337" t="s">
        <v>1727</v>
      </c>
      <c r="F5220" s="338">
        <v>42502</v>
      </c>
      <c r="G5220" s="337" t="s">
        <v>1432</v>
      </c>
      <c r="H5220" s="338">
        <v>42552</v>
      </c>
      <c r="I5220" s="337" t="s">
        <v>19695</v>
      </c>
      <c r="J5220" s="337" t="s">
        <v>16</v>
      </c>
      <c r="K5220" s="337" t="s">
        <v>19695</v>
      </c>
      <c r="L5220" s="337" t="s">
        <v>19695</v>
      </c>
      <c r="M5220" s="337" t="s">
        <v>19695</v>
      </c>
      <c r="N5220" s="337" t="s">
        <v>19695</v>
      </c>
      <c r="O5220" s="337" t="s">
        <v>19695</v>
      </c>
      <c r="P5220" s="337" t="s">
        <v>19695</v>
      </c>
      <c r="Q5220" s="337" t="s">
        <v>19695</v>
      </c>
      <c r="R5220" s="337" t="s">
        <v>52</v>
      </c>
      <c r="S5220" s="337" t="s">
        <v>69</v>
      </c>
      <c r="T5220" s="337" t="s">
        <v>119</v>
      </c>
      <c r="U5220" s="337" t="s">
        <v>1682</v>
      </c>
      <c r="V5220" s="337">
        <v>8</v>
      </c>
      <c r="W5220" s="337" t="s">
        <v>19695</v>
      </c>
      <c r="X5220" s="337" t="s">
        <v>19695</v>
      </c>
      <c r="Y5220" s="337" t="s">
        <v>19695</v>
      </c>
      <c r="Z5220" s="337" t="s">
        <v>1728</v>
      </c>
      <c r="AA5220" s="337" t="s">
        <v>735</v>
      </c>
      <c r="AB5220" s="337" t="s">
        <v>718</v>
      </c>
      <c r="AC5220" s="337" t="s">
        <v>13530</v>
      </c>
    </row>
    <row r="5221" spans="1:29" ht="15.8" x14ac:dyDescent="0.25">
      <c r="A5221" s="337" t="s">
        <v>1723</v>
      </c>
      <c r="B5221" s="337" t="s">
        <v>2654</v>
      </c>
      <c r="C5221" s="337" t="s">
        <v>1821</v>
      </c>
      <c r="D5221" s="337" t="s">
        <v>449</v>
      </c>
      <c r="E5221" s="337" t="s">
        <v>1727</v>
      </c>
      <c r="F5221" s="338">
        <v>42502</v>
      </c>
      <c r="G5221" s="337" t="s">
        <v>1432</v>
      </c>
      <c r="H5221" s="338">
        <v>42552</v>
      </c>
      <c r="I5221" s="337" t="s">
        <v>19695</v>
      </c>
      <c r="J5221" s="337" t="s">
        <v>16</v>
      </c>
      <c r="K5221" s="337" t="s">
        <v>19695</v>
      </c>
      <c r="L5221" s="337" t="s">
        <v>19695</v>
      </c>
      <c r="M5221" s="337" t="s">
        <v>19695</v>
      </c>
      <c r="N5221" s="337" t="s">
        <v>19695</v>
      </c>
      <c r="O5221" s="337" t="s">
        <v>19695</v>
      </c>
      <c r="P5221" s="337" t="s">
        <v>19695</v>
      </c>
      <c r="Q5221" s="337" t="s">
        <v>19695</v>
      </c>
      <c r="R5221" s="337" t="s">
        <v>105</v>
      </c>
      <c r="S5221" s="337" t="s">
        <v>1216</v>
      </c>
      <c r="T5221" s="337" t="s">
        <v>2165</v>
      </c>
      <c r="U5221" s="337" t="s">
        <v>2655</v>
      </c>
      <c r="V5221" s="337">
        <v>10</v>
      </c>
      <c r="W5221" s="337" t="s">
        <v>19695</v>
      </c>
      <c r="X5221" s="337" t="s">
        <v>19695</v>
      </c>
      <c r="Y5221" s="337" t="s">
        <v>19695</v>
      </c>
      <c r="Z5221" s="337" t="s">
        <v>1728</v>
      </c>
      <c r="AA5221" s="337" t="s">
        <v>735</v>
      </c>
      <c r="AB5221" s="337" t="s">
        <v>718</v>
      </c>
      <c r="AC5221" s="337" t="s">
        <v>13530</v>
      </c>
    </row>
    <row r="5222" spans="1:29" ht="15.8" x14ac:dyDescent="0.25">
      <c r="A5222" s="337" t="s">
        <v>1723</v>
      </c>
      <c r="B5222" s="337" t="s">
        <v>2973</v>
      </c>
      <c r="C5222" s="337" t="s">
        <v>1821</v>
      </c>
      <c r="D5222" s="337" t="s">
        <v>449</v>
      </c>
      <c r="E5222" s="337" t="s">
        <v>1727</v>
      </c>
      <c r="F5222" s="338">
        <v>42502</v>
      </c>
      <c r="G5222" s="337" t="s">
        <v>1432</v>
      </c>
      <c r="H5222" s="338">
        <v>42552</v>
      </c>
      <c r="I5222" s="337" t="s">
        <v>19695</v>
      </c>
      <c r="J5222" s="337" t="s">
        <v>36</v>
      </c>
      <c r="K5222" s="337" t="s">
        <v>19695</v>
      </c>
      <c r="L5222" s="337" t="s">
        <v>19695</v>
      </c>
      <c r="M5222" s="337" t="s">
        <v>19695</v>
      </c>
      <c r="N5222" s="337" t="s">
        <v>19695</v>
      </c>
      <c r="O5222" s="337" t="s">
        <v>19695</v>
      </c>
      <c r="P5222" s="337" t="s">
        <v>19695</v>
      </c>
      <c r="Q5222" s="337" t="s">
        <v>19695</v>
      </c>
      <c r="R5222" s="337" t="s">
        <v>98</v>
      </c>
      <c r="S5222" s="337" t="s">
        <v>1172</v>
      </c>
      <c r="T5222" s="337" t="s">
        <v>2974</v>
      </c>
      <c r="U5222" s="337" t="s">
        <v>462</v>
      </c>
      <c r="V5222" s="337">
        <v>10</v>
      </c>
      <c r="W5222" s="337" t="s">
        <v>19695</v>
      </c>
      <c r="X5222" s="337" t="s">
        <v>19695</v>
      </c>
      <c r="Y5222" s="337" t="s">
        <v>19695</v>
      </c>
      <c r="Z5222" s="337" t="s">
        <v>1728</v>
      </c>
      <c r="AA5222" s="337" t="s">
        <v>717</v>
      </c>
      <c r="AB5222" s="337" t="s">
        <v>718</v>
      </c>
      <c r="AC5222" s="337" t="s">
        <v>13530</v>
      </c>
    </row>
    <row r="5223" spans="1:29" ht="15.8" x14ac:dyDescent="0.25">
      <c r="A5223" s="337" t="s">
        <v>1723</v>
      </c>
      <c r="B5223" s="337" t="s">
        <v>3187</v>
      </c>
      <c r="C5223" s="337" t="s">
        <v>1821</v>
      </c>
      <c r="D5223" s="337" t="s">
        <v>449</v>
      </c>
      <c r="E5223" s="337" t="s">
        <v>1727</v>
      </c>
      <c r="F5223" s="338">
        <v>42502</v>
      </c>
      <c r="G5223" s="337" t="s">
        <v>1432</v>
      </c>
      <c r="H5223" s="338">
        <v>42552</v>
      </c>
      <c r="I5223" s="337" t="s">
        <v>19695</v>
      </c>
      <c r="J5223" s="337" t="s">
        <v>16</v>
      </c>
      <c r="K5223" s="337" t="s">
        <v>19695</v>
      </c>
      <c r="L5223" s="337" t="s">
        <v>19695</v>
      </c>
      <c r="M5223" s="337" t="s">
        <v>19695</v>
      </c>
      <c r="N5223" s="337" t="s">
        <v>19695</v>
      </c>
      <c r="O5223" s="337" t="s">
        <v>19695</v>
      </c>
      <c r="P5223" s="337" t="s">
        <v>19695</v>
      </c>
      <c r="Q5223" s="337" t="s">
        <v>19695</v>
      </c>
      <c r="R5223" s="337" t="s">
        <v>146</v>
      </c>
      <c r="S5223" s="337" t="s">
        <v>3188</v>
      </c>
      <c r="T5223" s="337" t="s">
        <v>3188</v>
      </c>
      <c r="U5223" s="337" t="s">
        <v>3188</v>
      </c>
      <c r="V5223" s="337">
        <v>10</v>
      </c>
      <c r="W5223" s="337" t="s">
        <v>19695</v>
      </c>
      <c r="X5223" s="337" t="s">
        <v>19695</v>
      </c>
      <c r="Y5223" s="337" t="s">
        <v>19695</v>
      </c>
      <c r="Z5223" s="337" t="s">
        <v>1728</v>
      </c>
      <c r="AA5223" s="337" t="s">
        <v>735</v>
      </c>
      <c r="AB5223" s="337" t="s">
        <v>718</v>
      </c>
      <c r="AC5223" s="337" t="s">
        <v>13530</v>
      </c>
    </row>
    <row r="5224" spans="1:29" ht="15.8" x14ac:dyDescent="0.25">
      <c r="A5224" s="337" t="s">
        <v>1723</v>
      </c>
      <c r="B5224" s="337" t="s">
        <v>2201</v>
      </c>
      <c r="C5224" s="337" t="s">
        <v>1821</v>
      </c>
      <c r="D5224" s="337" t="s">
        <v>449</v>
      </c>
      <c r="E5224" s="337" t="s">
        <v>1727</v>
      </c>
      <c r="F5224" s="338">
        <v>42502</v>
      </c>
      <c r="G5224" s="337" t="s">
        <v>1432</v>
      </c>
      <c r="H5224" s="338">
        <v>42552</v>
      </c>
      <c r="I5224" s="337" t="s">
        <v>19695</v>
      </c>
      <c r="J5224" s="337" t="s">
        <v>36</v>
      </c>
      <c r="K5224" s="337" t="s">
        <v>19695</v>
      </c>
      <c r="L5224" s="337" t="s">
        <v>19695</v>
      </c>
      <c r="M5224" s="337" t="s">
        <v>19695</v>
      </c>
      <c r="N5224" s="337" t="s">
        <v>19695</v>
      </c>
      <c r="O5224" s="337" t="s">
        <v>19695</v>
      </c>
      <c r="P5224" s="337" t="s">
        <v>19695</v>
      </c>
      <c r="Q5224" s="337" t="s">
        <v>19695</v>
      </c>
      <c r="R5224" s="337" t="s">
        <v>75</v>
      </c>
      <c r="S5224" s="337" t="s">
        <v>1163</v>
      </c>
      <c r="T5224" s="337" t="s">
        <v>2202</v>
      </c>
      <c r="U5224" s="337" t="s">
        <v>2203</v>
      </c>
      <c r="V5224" s="337">
        <v>12</v>
      </c>
      <c r="W5224" s="337" t="s">
        <v>19695</v>
      </c>
      <c r="X5224" s="337" t="s">
        <v>19695</v>
      </c>
      <c r="Y5224" s="337" t="s">
        <v>19695</v>
      </c>
      <c r="Z5224" s="337" t="s">
        <v>1728</v>
      </c>
      <c r="AA5224" s="337" t="s">
        <v>735</v>
      </c>
      <c r="AB5224" s="337" t="s">
        <v>718</v>
      </c>
      <c r="AC5224" s="337" t="s">
        <v>13530</v>
      </c>
    </row>
    <row r="5225" spans="1:29" ht="15.8" x14ac:dyDescent="0.25">
      <c r="A5225" s="337" t="s">
        <v>1723</v>
      </c>
      <c r="B5225" s="337" t="s">
        <v>2950</v>
      </c>
      <c r="C5225" s="337" t="s">
        <v>1821</v>
      </c>
      <c r="D5225" s="337" t="s">
        <v>449</v>
      </c>
      <c r="E5225" s="337" t="s">
        <v>1727</v>
      </c>
      <c r="F5225" s="338">
        <v>42502</v>
      </c>
      <c r="G5225" s="337" t="s">
        <v>1432</v>
      </c>
      <c r="H5225" s="338">
        <v>42552</v>
      </c>
      <c r="I5225" s="337" t="s">
        <v>19695</v>
      </c>
      <c r="J5225" s="337" t="s">
        <v>36</v>
      </c>
      <c r="K5225" s="337" t="s">
        <v>19695</v>
      </c>
      <c r="L5225" s="337" t="s">
        <v>19695</v>
      </c>
      <c r="M5225" s="337" t="s">
        <v>19695</v>
      </c>
      <c r="N5225" s="337" t="s">
        <v>19695</v>
      </c>
      <c r="O5225" s="337" t="s">
        <v>19695</v>
      </c>
      <c r="P5225" s="337" t="s">
        <v>19695</v>
      </c>
      <c r="Q5225" s="337" t="s">
        <v>19695</v>
      </c>
      <c r="R5225" s="337" t="s">
        <v>112</v>
      </c>
      <c r="S5225" s="337" t="s">
        <v>115</v>
      </c>
      <c r="T5225" s="337" t="s">
        <v>1577</v>
      </c>
      <c r="U5225" s="337" t="s">
        <v>1577</v>
      </c>
      <c r="V5225" s="337">
        <v>12</v>
      </c>
      <c r="W5225" s="337" t="s">
        <v>19695</v>
      </c>
      <c r="X5225" s="337" t="s">
        <v>19695</v>
      </c>
      <c r="Y5225" s="337" t="s">
        <v>19695</v>
      </c>
      <c r="Z5225" s="337" t="s">
        <v>1728</v>
      </c>
      <c r="AA5225" s="337" t="s">
        <v>735</v>
      </c>
      <c r="AB5225" s="337" t="s">
        <v>718</v>
      </c>
      <c r="AC5225" s="337" t="s">
        <v>13530</v>
      </c>
    </row>
    <row r="5226" spans="1:29" ht="15.8" x14ac:dyDescent="0.25">
      <c r="A5226" s="337" t="s">
        <v>1723</v>
      </c>
      <c r="B5226" s="337" t="s">
        <v>3530</v>
      </c>
      <c r="C5226" s="337" t="s">
        <v>1821</v>
      </c>
      <c r="D5226" s="337" t="s">
        <v>449</v>
      </c>
      <c r="E5226" s="337" t="s">
        <v>1727</v>
      </c>
      <c r="F5226" s="338">
        <v>42502</v>
      </c>
      <c r="G5226" s="337" t="s">
        <v>1432</v>
      </c>
      <c r="H5226" s="338">
        <v>42552</v>
      </c>
      <c r="I5226" s="337" t="s">
        <v>19695</v>
      </c>
      <c r="J5226" s="337" t="s">
        <v>16</v>
      </c>
      <c r="K5226" s="337" t="s">
        <v>19695</v>
      </c>
      <c r="L5226" s="337" t="s">
        <v>19695</v>
      </c>
      <c r="M5226" s="337" t="s">
        <v>19695</v>
      </c>
      <c r="N5226" s="337" t="s">
        <v>19695</v>
      </c>
      <c r="O5226" s="337" t="s">
        <v>19695</v>
      </c>
      <c r="P5226" s="337" t="s">
        <v>19695</v>
      </c>
      <c r="Q5226" s="337" t="s">
        <v>19695</v>
      </c>
      <c r="R5226" s="337" t="s">
        <v>15</v>
      </c>
      <c r="S5226" s="337" t="s">
        <v>1519</v>
      </c>
      <c r="T5226" s="337" t="s">
        <v>1519</v>
      </c>
      <c r="U5226" s="337" t="s">
        <v>3531</v>
      </c>
      <c r="V5226" s="337">
        <v>12</v>
      </c>
      <c r="W5226" s="337" t="s">
        <v>19695</v>
      </c>
      <c r="X5226" s="337" t="s">
        <v>19695</v>
      </c>
      <c r="Y5226" s="337" t="s">
        <v>19695</v>
      </c>
      <c r="Z5226" s="337" t="s">
        <v>1728</v>
      </c>
      <c r="AA5226" s="337" t="s">
        <v>735</v>
      </c>
      <c r="AB5226" s="337" t="s">
        <v>718</v>
      </c>
      <c r="AC5226" s="337" t="s">
        <v>13530</v>
      </c>
    </row>
    <row r="5227" spans="1:29" ht="15.8" x14ac:dyDescent="0.25">
      <c r="A5227" s="337" t="s">
        <v>1723</v>
      </c>
      <c r="B5227" s="337" t="s">
        <v>3534</v>
      </c>
      <c r="C5227" s="337" t="s">
        <v>1821</v>
      </c>
      <c r="D5227" s="337" t="s">
        <v>449</v>
      </c>
      <c r="E5227" s="337" t="s">
        <v>1727</v>
      </c>
      <c r="F5227" s="338">
        <v>42502</v>
      </c>
      <c r="G5227" s="337" t="s">
        <v>1432</v>
      </c>
      <c r="H5227" s="338">
        <v>42552</v>
      </c>
      <c r="I5227" s="337" t="s">
        <v>19695</v>
      </c>
      <c r="J5227" s="337" t="s">
        <v>16</v>
      </c>
      <c r="K5227" s="337" t="s">
        <v>19695</v>
      </c>
      <c r="L5227" s="337" t="s">
        <v>19695</v>
      </c>
      <c r="M5227" s="337" t="s">
        <v>19695</v>
      </c>
      <c r="N5227" s="337" t="s">
        <v>19695</v>
      </c>
      <c r="O5227" s="337" t="s">
        <v>19695</v>
      </c>
      <c r="P5227" s="337" t="s">
        <v>19695</v>
      </c>
      <c r="Q5227" s="337" t="s">
        <v>19695</v>
      </c>
      <c r="R5227" s="337" t="s">
        <v>15</v>
      </c>
      <c r="S5227" s="337" t="s">
        <v>1519</v>
      </c>
      <c r="T5227" s="337" t="s">
        <v>1519</v>
      </c>
      <c r="U5227" s="337" t="s">
        <v>3535</v>
      </c>
      <c r="V5227" s="337">
        <v>12</v>
      </c>
      <c r="W5227" s="337" t="s">
        <v>19695</v>
      </c>
      <c r="X5227" s="337" t="s">
        <v>19695</v>
      </c>
      <c r="Y5227" s="337" t="s">
        <v>19695</v>
      </c>
      <c r="Z5227" s="337" t="s">
        <v>1728</v>
      </c>
      <c r="AA5227" s="337" t="s">
        <v>735</v>
      </c>
      <c r="AB5227" s="337" t="s">
        <v>718</v>
      </c>
      <c r="AC5227" s="337" t="s">
        <v>13530</v>
      </c>
    </row>
    <row r="5228" spans="1:29" ht="15.8" x14ac:dyDescent="0.25">
      <c r="A5228" s="337" t="s">
        <v>1723</v>
      </c>
      <c r="B5228" s="337" t="s">
        <v>2826</v>
      </c>
      <c r="C5228" s="337" t="s">
        <v>1821</v>
      </c>
      <c r="D5228" s="337" t="s">
        <v>449</v>
      </c>
      <c r="E5228" s="337" t="s">
        <v>1727</v>
      </c>
      <c r="F5228" s="338">
        <v>42502</v>
      </c>
      <c r="G5228" s="337" t="s">
        <v>1432</v>
      </c>
      <c r="H5228" s="338">
        <v>42552</v>
      </c>
      <c r="I5228" s="337" t="s">
        <v>19695</v>
      </c>
      <c r="J5228" s="337" t="s">
        <v>36</v>
      </c>
      <c r="K5228" s="337" t="s">
        <v>19695</v>
      </c>
      <c r="L5228" s="337" t="s">
        <v>19695</v>
      </c>
      <c r="M5228" s="337" t="s">
        <v>19695</v>
      </c>
      <c r="N5228" s="337" t="s">
        <v>19695</v>
      </c>
      <c r="O5228" s="337" t="s">
        <v>19695</v>
      </c>
      <c r="P5228" s="337" t="s">
        <v>19695</v>
      </c>
      <c r="Q5228" s="337" t="s">
        <v>19695</v>
      </c>
      <c r="R5228" s="337" t="s">
        <v>15</v>
      </c>
      <c r="S5228" s="337" t="s">
        <v>1529</v>
      </c>
      <c r="T5228" s="337" t="s">
        <v>2579</v>
      </c>
      <c r="U5228" s="337" t="s">
        <v>2827</v>
      </c>
      <c r="V5228" s="337">
        <v>8</v>
      </c>
      <c r="W5228" s="337" t="s">
        <v>19695</v>
      </c>
      <c r="X5228" s="337" t="s">
        <v>19695</v>
      </c>
      <c r="Y5228" s="337" t="s">
        <v>19695</v>
      </c>
      <c r="Z5228" s="337" t="s">
        <v>1728</v>
      </c>
      <c r="AA5228" s="337" t="s">
        <v>735</v>
      </c>
      <c r="AB5228" s="337" t="s">
        <v>718</v>
      </c>
      <c r="AC5228" s="337" t="s">
        <v>13530</v>
      </c>
    </row>
    <row r="5229" spans="1:29" ht="15.8" x14ac:dyDescent="0.25">
      <c r="A5229" s="337" t="s">
        <v>1723</v>
      </c>
      <c r="B5229" s="337" t="s">
        <v>3135</v>
      </c>
      <c r="C5229" s="337" t="s">
        <v>1821</v>
      </c>
      <c r="D5229" s="337" t="s">
        <v>449</v>
      </c>
      <c r="E5229" s="337" t="s">
        <v>1727</v>
      </c>
      <c r="F5229" s="338">
        <v>42502</v>
      </c>
      <c r="G5229" s="337" t="s">
        <v>1432</v>
      </c>
      <c r="H5229" s="338">
        <v>42552</v>
      </c>
      <c r="I5229" s="337" t="s">
        <v>19695</v>
      </c>
      <c r="J5229" s="337" t="s">
        <v>36</v>
      </c>
      <c r="K5229" s="337" t="s">
        <v>19695</v>
      </c>
      <c r="L5229" s="337" t="s">
        <v>19695</v>
      </c>
      <c r="M5229" s="337" t="s">
        <v>19695</v>
      </c>
      <c r="N5229" s="337" t="s">
        <v>19695</v>
      </c>
      <c r="O5229" s="337" t="s">
        <v>19695</v>
      </c>
      <c r="P5229" s="337" t="s">
        <v>19695</v>
      </c>
      <c r="Q5229" s="337" t="s">
        <v>19695</v>
      </c>
      <c r="R5229" s="337" t="s">
        <v>1220</v>
      </c>
      <c r="S5229" s="337" t="s">
        <v>108</v>
      </c>
      <c r="T5229" s="337" t="s">
        <v>108</v>
      </c>
      <c r="U5229" s="337" t="s">
        <v>3136</v>
      </c>
      <c r="V5229" s="337">
        <v>8</v>
      </c>
      <c r="W5229" s="337" t="s">
        <v>19695</v>
      </c>
      <c r="X5229" s="337" t="s">
        <v>19695</v>
      </c>
      <c r="Y5229" s="337" t="s">
        <v>19695</v>
      </c>
      <c r="Z5229" s="337" t="s">
        <v>1728</v>
      </c>
      <c r="AA5229" s="337" t="s">
        <v>735</v>
      </c>
      <c r="AB5229" s="337" t="s">
        <v>718</v>
      </c>
      <c r="AC5229" s="337" t="s">
        <v>13530</v>
      </c>
    </row>
    <row r="5230" spans="1:29" ht="15.8" x14ac:dyDescent="0.25">
      <c r="A5230" s="337" t="s">
        <v>1723</v>
      </c>
      <c r="B5230" s="337" t="s">
        <v>2695</v>
      </c>
      <c r="C5230" s="337" t="s">
        <v>1821</v>
      </c>
      <c r="D5230" s="337" t="s">
        <v>449</v>
      </c>
      <c r="E5230" s="337" t="s">
        <v>1727</v>
      </c>
      <c r="F5230" s="338">
        <v>42502</v>
      </c>
      <c r="G5230" s="337" t="s">
        <v>1432</v>
      </c>
      <c r="H5230" s="338">
        <v>42552</v>
      </c>
      <c r="I5230" s="337" t="s">
        <v>19695</v>
      </c>
      <c r="J5230" s="337" t="s">
        <v>36</v>
      </c>
      <c r="K5230" s="337" t="s">
        <v>19695</v>
      </c>
      <c r="L5230" s="337" t="s">
        <v>19695</v>
      </c>
      <c r="M5230" s="337" t="s">
        <v>19695</v>
      </c>
      <c r="N5230" s="337" t="s">
        <v>19695</v>
      </c>
      <c r="O5230" s="337" t="s">
        <v>19695</v>
      </c>
      <c r="P5230" s="337" t="s">
        <v>19695</v>
      </c>
      <c r="Q5230" s="337" t="s">
        <v>19695</v>
      </c>
      <c r="R5230" s="337" t="s">
        <v>81</v>
      </c>
      <c r="S5230" s="337" t="s">
        <v>1583</v>
      </c>
      <c r="T5230" s="337" t="s">
        <v>1587</v>
      </c>
      <c r="U5230" s="337" t="s">
        <v>2696</v>
      </c>
      <c r="V5230" s="337">
        <v>10</v>
      </c>
      <c r="W5230" s="337" t="s">
        <v>19695</v>
      </c>
      <c r="X5230" s="337" t="s">
        <v>19695</v>
      </c>
      <c r="Y5230" s="337" t="s">
        <v>19695</v>
      </c>
      <c r="Z5230" s="337" t="s">
        <v>1728</v>
      </c>
      <c r="AA5230" s="337" t="s">
        <v>717</v>
      </c>
      <c r="AB5230" s="337" t="s">
        <v>718</v>
      </c>
      <c r="AC5230" s="337" t="s">
        <v>13630</v>
      </c>
    </row>
    <row r="5231" spans="1:29" ht="15.8" x14ac:dyDescent="0.25">
      <c r="A5231" s="337" t="s">
        <v>1723</v>
      </c>
      <c r="B5231" s="337" t="s">
        <v>2710</v>
      </c>
      <c r="C5231" s="337" t="s">
        <v>1821</v>
      </c>
      <c r="D5231" s="337" t="s">
        <v>449</v>
      </c>
      <c r="E5231" s="337" t="s">
        <v>1727</v>
      </c>
      <c r="F5231" s="338">
        <v>42502</v>
      </c>
      <c r="G5231" s="337" t="s">
        <v>1432</v>
      </c>
      <c r="H5231" s="338">
        <v>42552</v>
      </c>
      <c r="I5231" s="337" t="s">
        <v>19695</v>
      </c>
      <c r="J5231" s="337" t="s">
        <v>16</v>
      </c>
      <c r="K5231" s="337" t="s">
        <v>19695</v>
      </c>
      <c r="L5231" s="337" t="s">
        <v>19695</v>
      </c>
      <c r="M5231" s="337" t="s">
        <v>19695</v>
      </c>
      <c r="N5231" s="337" t="s">
        <v>19695</v>
      </c>
      <c r="O5231" s="337" t="s">
        <v>19695</v>
      </c>
      <c r="P5231" s="337" t="s">
        <v>19695</v>
      </c>
      <c r="Q5231" s="337" t="s">
        <v>19695</v>
      </c>
      <c r="R5231" s="337" t="s">
        <v>45</v>
      </c>
      <c r="S5231" s="337" t="s">
        <v>80</v>
      </c>
      <c r="T5231" s="337" t="s">
        <v>377</v>
      </c>
      <c r="U5231" s="337" t="s">
        <v>2711</v>
      </c>
      <c r="V5231" s="337">
        <v>6</v>
      </c>
      <c r="W5231" s="337" t="s">
        <v>19695</v>
      </c>
      <c r="X5231" s="337" t="s">
        <v>19695</v>
      </c>
      <c r="Y5231" s="337" t="s">
        <v>19695</v>
      </c>
      <c r="Z5231" s="337" t="s">
        <v>1728</v>
      </c>
      <c r="AA5231" s="337" t="s">
        <v>735</v>
      </c>
      <c r="AB5231" s="337" t="s">
        <v>718</v>
      </c>
      <c r="AC5231" s="337" t="s">
        <v>13674</v>
      </c>
    </row>
    <row r="5232" spans="1:29" ht="15.8" x14ac:dyDescent="0.25">
      <c r="A5232" s="337" t="s">
        <v>1723</v>
      </c>
      <c r="B5232" s="337" t="s">
        <v>6829</v>
      </c>
      <c r="C5232" s="337" t="s">
        <v>1821</v>
      </c>
      <c r="D5232" s="337" t="s">
        <v>449</v>
      </c>
      <c r="E5232" s="337" t="s">
        <v>1727</v>
      </c>
      <c r="F5232" s="338">
        <v>42502</v>
      </c>
      <c r="G5232" s="337" t="s">
        <v>1432</v>
      </c>
      <c r="H5232" s="338">
        <v>42552</v>
      </c>
      <c r="I5232" s="337" t="s">
        <v>19695</v>
      </c>
      <c r="J5232" s="337" t="s">
        <v>16</v>
      </c>
      <c r="K5232" s="337" t="s">
        <v>19695</v>
      </c>
      <c r="L5232" s="337" t="s">
        <v>19695</v>
      </c>
      <c r="M5232" s="337" t="s">
        <v>19695</v>
      </c>
      <c r="N5232" s="337" t="s">
        <v>19695</v>
      </c>
      <c r="O5232" s="337" t="s">
        <v>19695</v>
      </c>
      <c r="P5232" s="337" t="s">
        <v>19695</v>
      </c>
      <c r="Q5232" s="337" t="s">
        <v>19695</v>
      </c>
      <c r="R5232" s="337" t="s">
        <v>35</v>
      </c>
      <c r="S5232" s="337" t="s">
        <v>399</v>
      </c>
      <c r="T5232" s="337" t="s">
        <v>6054</v>
      </c>
      <c r="U5232" s="337" t="s">
        <v>6830</v>
      </c>
      <c r="V5232" s="337">
        <v>8</v>
      </c>
      <c r="W5232" s="337" t="s">
        <v>19695</v>
      </c>
      <c r="X5232" s="337" t="s">
        <v>19695</v>
      </c>
      <c r="Y5232" s="337" t="s">
        <v>19695</v>
      </c>
      <c r="Z5232" s="337" t="s">
        <v>1728</v>
      </c>
      <c r="AA5232" s="337" t="s">
        <v>735</v>
      </c>
      <c r="AB5232" s="337" t="s">
        <v>718</v>
      </c>
      <c r="AC5232" s="337" t="s">
        <v>13717</v>
      </c>
    </row>
    <row r="5233" spans="1:29" ht="15.8" x14ac:dyDescent="0.25">
      <c r="A5233" s="337" t="s">
        <v>1723</v>
      </c>
      <c r="B5233" s="337" t="s">
        <v>6403</v>
      </c>
      <c r="C5233" s="337" t="s">
        <v>1821</v>
      </c>
      <c r="D5233" s="337" t="s">
        <v>449</v>
      </c>
      <c r="E5233" s="337" t="s">
        <v>1727</v>
      </c>
      <c r="F5233" s="338">
        <v>42502</v>
      </c>
      <c r="G5233" s="337" t="s">
        <v>1432</v>
      </c>
      <c r="H5233" s="338">
        <v>42552</v>
      </c>
      <c r="I5233" s="337" t="s">
        <v>19695</v>
      </c>
      <c r="J5233" s="337" t="s">
        <v>16</v>
      </c>
      <c r="K5233" s="337" t="s">
        <v>19695</v>
      </c>
      <c r="L5233" s="337" t="s">
        <v>19695</v>
      </c>
      <c r="M5233" s="337" t="s">
        <v>19695</v>
      </c>
      <c r="N5233" s="337" t="s">
        <v>19695</v>
      </c>
      <c r="O5233" s="337" t="s">
        <v>19695</v>
      </c>
      <c r="P5233" s="337" t="s">
        <v>19695</v>
      </c>
      <c r="Q5233" s="337" t="s">
        <v>19695</v>
      </c>
      <c r="R5233" s="337" t="s">
        <v>56</v>
      </c>
      <c r="S5233" s="337" t="s">
        <v>79</v>
      </c>
      <c r="T5233" s="337" t="s">
        <v>79</v>
      </c>
      <c r="U5233" s="337" t="s">
        <v>90</v>
      </c>
      <c r="V5233" s="337">
        <v>6</v>
      </c>
      <c r="W5233" s="337" t="s">
        <v>19695</v>
      </c>
      <c r="X5233" s="337" t="s">
        <v>19695</v>
      </c>
      <c r="Y5233" s="337" t="s">
        <v>19695</v>
      </c>
      <c r="Z5233" s="337" t="s">
        <v>1728</v>
      </c>
      <c r="AA5233" s="337" t="s">
        <v>735</v>
      </c>
      <c r="AB5233" s="337" t="s">
        <v>718</v>
      </c>
      <c r="AC5233" s="337" t="s">
        <v>13540</v>
      </c>
    </row>
    <row r="5234" spans="1:29" ht="15.8" x14ac:dyDescent="0.25">
      <c r="A5234" s="337" t="s">
        <v>1723</v>
      </c>
      <c r="B5234" s="337" t="s">
        <v>2730</v>
      </c>
      <c r="C5234" s="337" t="s">
        <v>1821</v>
      </c>
      <c r="D5234" s="337" t="s">
        <v>449</v>
      </c>
      <c r="E5234" s="337" t="s">
        <v>1727</v>
      </c>
      <c r="F5234" s="338">
        <v>42502</v>
      </c>
      <c r="G5234" s="337" t="s">
        <v>1432</v>
      </c>
      <c r="H5234" s="338">
        <v>42552</v>
      </c>
      <c r="I5234" s="337" t="s">
        <v>19695</v>
      </c>
      <c r="J5234" s="337" t="s">
        <v>16</v>
      </c>
      <c r="K5234" s="337" t="s">
        <v>19695</v>
      </c>
      <c r="L5234" s="337" t="s">
        <v>19695</v>
      </c>
      <c r="M5234" s="337" t="s">
        <v>19695</v>
      </c>
      <c r="N5234" s="337" t="s">
        <v>19695</v>
      </c>
      <c r="O5234" s="337" t="s">
        <v>19695</v>
      </c>
      <c r="P5234" s="337" t="s">
        <v>19695</v>
      </c>
      <c r="Q5234" s="337" t="s">
        <v>19695</v>
      </c>
      <c r="R5234" s="337" t="s">
        <v>15</v>
      </c>
      <c r="S5234" s="337" t="s">
        <v>1203</v>
      </c>
      <c r="T5234" s="337" t="s">
        <v>1203</v>
      </c>
      <c r="U5234" s="337" t="s">
        <v>1662</v>
      </c>
      <c r="V5234" s="337">
        <v>8</v>
      </c>
      <c r="W5234" s="337" t="s">
        <v>19695</v>
      </c>
      <c r="X5234" s="337" t="s">
        <v>19695</v>
      </c>
      <c r="Y5234" s="337" t="s">
        <v>19695</v>
      </c>
      <c r="Z5234" s="337" t="s">
        <v>1728</v>
      </c>
      <c r="AA5234" s="337" t="s">
        <v>735</v>
      </c>
      <c r="AB5234" s="337" t="s">
        <v>718</v>
      </c>
      <c r="AC5234" s="337" t="s">
        <v>13723</v>
      </c>
    </row>
    <row r="5235" spans="1:29" ht="15.8" x14ac:dyDescent="0.25">
      <c r="A5235" s="337" t="s">
        <v>1723</v>
      </c>
      <c r="B5235" s="337" t="s">
        <v>1724</v>
      </c>
      <c r="C5235" s="337" t="s">
        <v>1725</v>
      </c>
      <c r="D5235" s="337" t="s">
        <v>1726</v>
      </c>
      <c r="E5235" s="337" t="s">
        <v>1727</v>
      </c>
      <c r="F5235" s="338">
        <v>42502</v>
      </c>
      <c r="G5235" s="337" t="s">
        <v>1432</v>
      </c>
      <c r="H5235" s="338">
        <v>42552</v>
      </c>
      <c r="I5235" s="337" t="s">
        <v>19695</v>
      </c>
      <c r="J5235" s="337" t="s">
        <v>36</v>
      </c>
      <c r="K5235" s="337" t="s">
        <v>19695</v>
      </c>
      <c r="L5235" s="337" t="s">
        <v>19695</v>
      </c>
      <c r="M5235" s="337" t="s">
        <v>19695</v>
      </c>
      <c r="N5235" s="337" t="s">
        <v>19695</v>
      </c>
      <c r="O5235" s="337" t="s">
        <v>19695</v>
      </c>
      <c r="P5235" s="337" t="s">
        <v>19695</v>
      </c>
      <c r="Q5235" s="337" t="s">
        <v>19695</v>
      </c>
      <c r="R5235" s="337" t="s">
        <v>15</v>
      </c>
      <c r="S5235" s="337" t="s">
        <v>1086</v>
      </c>
      <c r="T5235" s="337" t="s">
        <v>1529</v>
      </c>
      <c r="U5235" s="337" t="s">
        <v>449</v>
      </c>
      <c r="V5235" s="337">
        <v>6</v>
      </c>
      <c r="W5235" s="337" t="s">
        <v>19695</v>
      </c>
      <c r="X5235" s="337" t="s">
        <v>19695</v>
      </c>
      <c r="Y5235" s="337" t="s">
        <v>19695</v>
      </c>
      <c r="Z5235" s="337" t="s">
        <v>1728</v>
      </c>
      <c r="AA5235" s="337" t="s">
        <v>735</v>
      </c>
      <c r="AB5235" s="337" t="s">
        <v>718</v>
      </c>
      <c r="AC5235" s="337" t="s">
        <v>13835</v>
      </c>
    </row>
    <row r="5236" spans="1:29" ht="15.8" x14ac:dyDescent="0.25">
      <c r="A5236" s="337" t="s">
        <v>1723</v>
      </c>
      <c r="B5236" s="337" t="s">
        <v>4196</v>
      </c>
      <c r="C5236" s="337" t="s">
        <v>1788</v>
      </c>
      <c r="D5236" s="337" t="s">
        <v>1873</v>
      </c>
      <c r="E5236" s="337" t="s">
        <v>1727</v>
      </c>
      <c r="F5236" s="338">
        <v>42502</v>
      </c>
      <c r="G5236" s="337" t="s">
        <v>1432</v>
      </c>
      <c r="H5236" s="338">
        <v>42552</v>
      </c>
      <c r="I5236" s="337" t="s">
        <v>19695</v>
      </c>
      <c r="J5236" s="337" t="s">
        <v>36</v>
      </c>
      <c r="K5236" s="337" t="s">
        <v>19695</v>
      </c>
      <c r="L5236" s="337" t="s">
        <v>19695</v>
      </c>
      <c r="M5236" s="337" t="s">
        <v>19695</v>
      </c>
      <c r="N5236" s="337" t="s">
        <v>19695</v>
      </c>
      <c r="O5236" s="337" t="s">
        <v>19695</v>
      </c>
      <c r="P5236" s="337" t="s">
        <v>19695</v>
      </c>
      <c r="Q5236" s="337" t="s">
        <v>19695</v>
      </c>
      <c r="R5236" s="337" t="s">
        <v>98</v>
      </c>
      <c r="S5236" s="337" t="s">
        <v>121</v>
      </c>
      <c r="T5236" s="337" t="s">
        <v>4197</v>
      </c>
      <c r="U5236" s="337" t="s">
        <v>449</v>
      </c>
      <c r="V5236" s="337">
        <v>6</v>
      </c>
      <c r="W5236" s="337" t="s">
        <v>19695</v>
      </c>
      <c r="X5236" s="337" t="s">
        <v>19695</v>
      </c>
      <c r="Y5236" s="337" t="s">
        <v>19695</v>
      </c>
      <c r="Z5236" s="337" t="s">
        <v>1728</v>
      </c>
      <c r="AA5236" s="337" t="s">
        <v>735</v>
      </c>
      <c r="AB5236" s="337" t="s">
        <v>718</v>
      </c>
      <c r="AC5236" s="337" t="s">
        <v>13835</v>
      </c>
    </row>
    <row r="5237" spans="1:29" ht="15.8" x14ac:dyDescent="0.25">
      <c r="A5237" s="337" t="s">
        <v>1723</v>
      </c>
      <c r="B5237" s="337" t="s">
        <v>4076</v>
      </c>
      <c r="C5237" s="337" t="s">
        <v>1821</v>
      </c>
      <c r="D5237" s="337" t="s">
        <v>449</v>
      </c>
      <c r="E5237" s="337" t="s">
        <v>1727</v>
      </c>
      <c r="F5237" s="338">
        <v>42502</v>
      </c>
      <c r="G5237" s="337" t="s">
        <v>1432</v>
      </c>
      <c r="H5237" s="338">
        <v>42552</v>
      </c>
      <c r="I5237" s="337" t="s">
        <v>19695</v>
      </c>
      <c r="J5237" s="337" t="s">
        <v>36</v>
      </c>
      <c r="K5237" s="337" t="s">
        <v>19695</v>
      </c>
      <c r="L5237" s="337" t="s">
        <v>19695</v>
      </c>
      <c r="M5237" s="337" t="s">
        <v>19695</v>
      </c>
      <c r="N5237" s="337" t="s">
        <v>19695</v>
      </c>
      <c r="O5237" s="337" t="s">
        <v>19695</v>
      </c>
      <c r="P5237" s="337" t="s">
        <v>19695</v>
      </c>
      <c r="Q5237" s="337" t="s">
        <v>19695</v>
      </c>
      <c r="R5237" s="337" t="s">
        <v>134</v>
      </c>
      <c r="S5237" s="337" t="s">
        <v>150</v>
      </c>
      <c r="T5237" s="337" t="s">
        <v>797</v>
      </c>
      <c r="U5237" s="337" t="s">
        <v>797</v>
      </c>
      <c r="V5237" s="337">
        <v>6.2</v>
      </c>
      <c r="W5237" s="337" t="s">
        <v>19695</v>
      </c>
      <c r="X5237" s="337" t="s">
        <v>19695</v>
      </c>
      <c r="Y5237" s="337" t="s">
        <v>19695</v>
      </c>
      <c r="Z5237" s="337" t="s">
        <v>1745</v>
      </c>
      <c r="AA5237" s="337" t="s">
        <v>1047</v>
      </c>
      <c r="AB5237" s="337" t="s">
        <v>854</v>
      </c>
      <c r="AC5237" s="337" t="s">
        <v>13530</v>
      </c>
    </row>
    <row r="5238" spans="1:29" ht="15.8" x14ac:dyDescent="0.25">
      <c r="A5238" s="337" t="s">
        <v>1723</v>
      </c>
      <c r="B5238" s="337" t="s">
        <v>3009</v>
      </c>
      <c r="C5238" s="337" t="s">
        <v>1821</v>
      </c>
      <c r="D5238" s="337" t="s">
        <v>449</v>
      </c>
      <c r="E5238" s="337" t="s">
        <v>1727</v>
      </c>
      <c r="F5238" s="338">
        <v>42502</v>
      </c>
      <c r="G5238" s="337" t="s">
        <v>1432</v>
      </c>
      <c r="H5238" s="338">
        <v>42552</v>
      </c>
      <c r="I5238" s="337" t="s">
        <v>19695</v>
      </c>
      <c r="J5238" s="337" t="s">
        <v>16</v>
      </c>
      <c r="K5238" s="337" t="s">
        <v>19695</v>
      </c>
      <c r="L5238" s="337" t="s">
        <v>19695</v>
      </c>
      <c r="M5238" s="337" t="s">
        <v>19695</v>
      </c>
      <c r="N5238" s="337" t="s">
        <v>19695</v>
      </c>
      <c r="O5238" s="337" t="s">
        <v>19695</v>
      </c>
      <c r="P5238" s="337" t="s">
        <v>19695</v>
      </c>
      <c r="Q5238" s="337" t="s">
        <v>19695</v>
      </c>
      <c r="R5238" s="337" t="s">
        <v>98</v>
      </c>
      <c r="S5238" s="337" t="s">
        <v>124</v>
      </c>
      <c r="T5238" s="337" t="s">
        <v>3010</v>
      </c>
      <c r="U5238" s="337" t="s">
        <v>2767</v>
      </c>
      <c r="V5238" s="337">
        <v>6</v>
      </c>
      <c r="W5238" s="337" t="s">
        <v>19695</v>
      </c>
      <c r="X5238" s="337" t="s">
        <v>19695</v>
      </c>
      <c r="Y5238" s="337" t="s">
        <v>19695</v>
      </c>
      <c r="Z5238" s="337" t="s">
        <v>1745</v>
      </c>
      <c r="AA5238" s="337" t="s">
        <v>761</v>
      </c>
      <c r="AB5238" s="337" t="s">
        <v>762</v>
      </c>
      <c r="AC5238" s="337" t="s">
        <v>13530</v>
      </c>
    </row>
    <row r="5239" spans="1:29" ht="15.8" x14ac:dyDescent="0.25">
      <c r="A5239" s="337" t="s">
        <v>1723</v>
      </c>
      <c r="B5239" s="337" t="s">
        <v>3020</v>
      </c>
      <c r="C5239" s="337" t="s">
        <v>1821</v>
      </c>
      <c r="D5239" s="337" t="s">
        <v>449</v>
      </c>
      <c r="E5239" s="337" t="s">
        <v>1727</v>
      </c>
      <c r="F5239" s="338">
        <v>42502</v>
      </c>
      <c r="G5239" s="337" t="s">
        <v>1432</v>
      </c>
      <c r="H5239" s="338">
        <v>42552</v>
      </c>
      <c r="I5239" s="337" t="s">
        <v>19695</v>
      </c>
      <c r="J5239" s="337" t="s">
        <v>16</v>
      </c>
      <c r="K5239" s="337" t="s">
        <v>19695</v>
      </c>
      <c r="L5239" s="337" t="s">
        <v>19695</v>
      </c>
      <c r="M5239" s="337" t="s">
        <v>19695</v>
      </c>
      <c r="N5239" s="337" t="s">
        <v>19695</v>
      </c>
      <c r="O5239" s="337" t="s">
        <v>19695</v>
      </c>
      <c r="P5239" s="337" t="s">
        <v>19695</v>
      </c>
      <c r="Q5239" s="337" t="s">
        <v>19695</v>
      </c>
      <c r="R5239" s="337" t="s">
        <v>98</v>
      </c>
      <c r="S5239" s="337" t="s">
        <v>124</v>
      </c>
      <c r="T5239" s="337" t="s">
        <v>2072</v>
      </c>
      <c r="U5239" s="337" t="s">
        <v>2767</v>
      </c>
      <c r="V5239" s="337">
        <v>6</v>
      </c>
      <c r="W5239" s="337" t="s">
        <v>19695</v>
      </c>
      <c r="X5239" s="337" t="s">
        <v>19695</v>
      </c>
      <c r="Y5239" s="337" t="s">
        <v>19695</v>
      </c>
      <c r="Z5239" s="337" t="s">
        <v>1745</v>
      </c>
      <c r="AA5239" s="337" t="s">
        <v>761</v>
      </c>
      <c r="AB5239" s="337" t="s">
        <v>762</v>
      </c>
      <c r="AC5239" s="337" t="s">
        <v>13530</v>
      </c>
    </row>
    <row r="5240" spans="1:29" ht="15.8" x14ac:dyDescent="0.25">
      <c r="A5240" s="337" t="s">
        <v>1723</v>
      </c>
      <c r="B5240" s="337" t="s">
        <v>3039</v>
      </c>
      <c r="C5240" s="337" t="s">
        <v>1821</v>
      </c>
      <c r="D5240" s="337" t="s">
        <v>449</v>
      </c>
      <c r="E5240" s="337" t="s">
        <v>1727</v>
      </c>
      <c r="F5240" s="338">
        <v>42502</v>
      </c>
      <c r="G5240" s="337" t="s">
        <v>1432</v>
      </c>
      <c r="H5240" s="338">
        <v>42552</v>
      </c>
      <c r="I5240" s="337" t="s">
        <v>19695</v>
      </c>
      <c r="J5240" s="337" t="s">
        <v>16</v>
      </c>
      <c r="K5240" s="337" t="s">
        <v>19695</v>
      </c>
      <c r="L5240" s="337" t="s">
        <v>19695</v>
      </c>
      <c r="M5240" s="337" t="s">
        <v>19695</v>
      </c>
      <c r="N5240" s="337" t="s">
        <v>19695</v>
      </c>
      <c r="O5240" s="337" t="s">
        <v>19695</v>
      </c>
      <c r="P5240" s="337" t="s">
        <v>19695</v>
      </c>
      <c r="Q5240" s="337" t="s">
        <v>19695</v>
      </c>
      <c r="R5240" s="337" t="s">
        <v>109</v>
      </c>
      <c r="S5240" s="337" t="s">
        <v>1122</v>
      </c>
      <c r="T5240" s="337" t="s">
        <v>2868</v>
      </c>
      <c r="U5240" s="337" t="s">
        <v>3040</v>
      </c>
      <c r="V5240" s="337">
        <v>6</v>
      </c>
      <c r="W5240" s="337" t="s">
        <v>19695</v>
      </c>
      <c r="X5240" s="337" t="s">
        <v>19695</v>
      </c>
      <c r="Y5240" s="337" t="s">
        <v>19695</v>
      </c>
      <c r="Z5240" s="337" t="s">
        <v>1745</v>
      </c>
      <c r="AA5240" s="337" t="s">
        <v>761</v>
      </c>
      <c r="AB5240" s="337" t="s">
        <v>762</v>
      </c>
      <c r="AC5240" s="337" t="s">
        <v>13530</v>
      </c>
    </row>
    <row r="5241" spans="1:29" ht="15.8" x14ac:dyDescent="0.25">
      <c r="A5241" s="337" t="s">
        <v>1723</v>
      </c>
      <c r="B5241" s="337" t="s">
        <v>3044</v>
      </c>
      <c r="C5241" s="337" t="s">
        <v>1725</v>
      </c>
      <c r="D5241" s="337" t="s">
        <v>1726</v>
      </c>
      <c r="E5241" s="337" t="s">
        <v>1727</v>
      </c>
      <c r="F5241" s="338">
        <v>42502</v>
      </c>
      <c r="G5241" s="337" t="s">
        <v>1432</v>
      </c>
      <c r="H5241" s="338">
        <v>42552</v>
      </c>
      <c r="I5241" s="337" t="s">
        <v>19695</v>
      </c>
      <c r="J5241" s="337" t="s">
        <v>36</v>
      </c>
      <c r="K5241" s="337" t="s">
        <v>19695</v>
      </c>
      <c r="L5241" s="337" t="s">
        <v>19695</v>
      </c>
      <c r="M5241" s="337" t="s">
        <v>19695</v>
      </c>
      <c r="N5241" s="337" t="s">
        <v>19695</v>
      </c>
      <c r="O5241" s="337" t="s">
        <v>19695</v>
      </c>
      <c r="P5241" s="337" t="s">
        <v>19695</v>
      </c>
      <c r="Q5241" s="337" t="s">
        <v>19695</v>
      </c>
      <c r="R5241" s="337" t="s">
        <v>71</v>
      </c>
      <c r="S5241" s="337" t="s">
        <v>395</v>
      </c>
      <c r="T5241" s="337" t="s">
        <v>3045</v>
      </c>
      <c r="U5241" s="337" t="s">
        <v>3046</v>
      </c>
      <c r="V5241" s="337">
        <v>6</v>
      </c>
      <c r="W5241" s="337" t="s">
        <v>19695</v>
      </c>
      <c r="X5241" s="337" t="s">
        <v>19695</v>
      </c>
      <c r="Y5241" s="337" t="s">
        <v>19695</v>
      </c>
      <c r="Z5241" s="337" t="s">
        <v>1745</v>
      </c>
      <c r="AA5241" s="337" t="s">
        <v>761</v>
      </c>
      <c r="AB5241" s="337" t="s">
        <v>762</v>
      </c>
      <c r="AC5241" s="337" t="s">
        <v>13530</v>
      </c>
    </row>
    <row r="5242" spans="1:29" ht="15.8" x14ac:dyDescent="0.25">
      <c r="A5242" s="337" t="s">
        <v>1723</v>
      </c>
      <c r="B5242" s="337" t="s">
        <v>3054</v>
      </c>
      <c r="C5242" s="337" t="s">
        <v>1821</v>
      </c>
      <c r="D5242" s="337" t="s">
        <v>449</v>
      </c>
      <c r="E5242" s="337" t="s">
        <v>1727</v>
      </c>
      <c r="F5242" s="338">
        <v>42502</v>
      </c>
      <c r="G5242" s="337" t="s">
        <v>1432</v>
      </c>
      <c r="H5242" s="338">
        <v>42552</v>
      </c>
      <c r="I5242" s="337" t="s">
        <v>19695</v>
      </c>
      <c r="J5242" s="337" t="s">
        <v>16</v>
      </c>
      <c r="K5242" s="337" t="s">
        <v>19695</v>
      </c>
      <c r="L5242" s="337" t="s">
        <v>19695</v>
      </c>
      <c r="M5242" s="337" t="s">
        <v>19695</v>
      </c>
      <c r="N5242" s="337" t="s">
        <v>19695</v>
      </c>
      <c r="O5242" s="337" t="s">
        <v>19695</v>
      </c>
      <c r="P5242" s="337" t="s">
        <v>19695</v>
      </c>
      <c r="Q5242" s="337" t="s">
        <v>19695</v>
      </c>
      <c r="R5242" s="337" t="s">
        <v>98</v>
      </c>
      <c r="S5242" s="337" t="s">
        <v>124</v>
      </c>
      <c r="T5242" s="337" t="s">
        <v>3055</v>
      </c>
      <c r="U5242" s="337" t="s">
        <v>3036</v>
      </c>
      <c r="V5242" s="337">
        <v>6</v>
      </c>
      <c r="W5242" s="337" t="s">
        <v>19695</v>
      </c>
      <c r="X5242" s="337" t="s">
        <v>19695</v>
      </c>
      <c r="Y5242" s="337" t="s">
        <v>19695</v>
      </c>
      <c r="Z5242" s="337" t="s">
        <v>1745</v>
      </c>
      <c r="AA5242" s="337" t="s">
        <v>761</v>
      </c>
      <c r="AB5242" s="337" t="s">
        <v>762</v>
      </c>
      <c r="AC5242" s="337" t="s">
        <v>13530</v>
      </c>
    </row>
    <row r="5243" spans="1:29" ht="15.8" x14ac:dyDescent="0.25">
      <c r="A5243" s="337" t="s">
        <v>1723</v>
      </c>
      <c r="B5243" s="337" t="s">
        <v>2997</v>
      </c>
      <c r="C5243" s="337" t="s">
        <v>1725</v>
      </c>
      <c r="D5243" s="337" t="s">
        <v>1726</v>
      </c>
      <c r="E5243" s="337" t="s">
        <v>1727</v>
      </c>
      <c r="F5243" s="338">
        <v>42502</v>
      </c>
      <c r="G5243" s="337" t="s">
        <v>1432</v>
      </c>
      <c r="H5243" s="338">
        <v>42552</v>
      </c>
      <c r="I5243" s="337" t="s">
        <v>19695</v>
      </c>
      <c r="J5243" s="337" t="s">
        <v>16</v>
      </c>
      <c r="K5243" s="337" t="s">
        <v>19695</v>
      </c>
      <c r="L5243" s="337" t="s">
        <v>19695</v>
      </c>
      <c r="M5243" s="337" t="s">
        <v>19695</v>
      </c>
      <c r="N5243" s="337" t="s">
        <v>19695</v>
      </c>
      <c r="O5243" s="337" t="s">
        <v>19695</v>
      </c>
      <c r="P5243" s="337" t="s">
        <v>19695</v>
      </c>
      <c r="Q5243" s="337" t="s">
        <v>19695</v>
      </c>
      <c r="R5243" s="337" t="s">
        <v>71</v>
      </c>
      <c r="S5243" s="337" t="s">
        <v>2998</v>
      </c>
      <c r="T5243" s="337" t="s">
        <v>449</v>
      </c>
      <c r="U5243" s="337" t="s">
        <v>449</v>
      </c>
      <c r="V5243" s="337">
        <v>9</v>
      </c>
      <c r="W5243" s="337" t="s">
        <v>19695</v>
      </c>
      <c r="X5243" s="337" t="s">
        <v>19695</v>
      </c>
      <c r="Y5243" s="337" t="s">
        <v>19695</v>
      </c>
      <c r="Z5243" s="337" t="s">
        <v>1745</v>
      </c>
      <c r="AA5243" s="337" t="s">
        <v>761</v>
      </c>
      <c r="AB5243" s="337" t="s">
        <v>762</v>
      </c>
      <c r="AC5243" s="337" t="s">
        <v>13530</v>
      </c>
    </row>
    <row r="5244" spans="1:29" ht="15.8" x14ac:dyDescent="0.25">
      <c r="A5244" s="337" t="s">
        <v>1723</v>
      </c>
      <c r="B5244" s="337" t="s">
        <v>3043</v>
      </c>
      <c r="C5244" s="337" t="s">
        <v>1821</v>
      </c>
      <c r="D5244" s="337" t="s">
        <v>449</v>
      </c>
      <c r="E5244" s="337" t="s">
        <v>1727</v>
      </c>
      <c r="F5244" s="338">
        <v>42502</v>
      </c>
      <c r="G5244" s="337" t="s">
        <v>1432</v>
      </c>
      <c r="H5244" s="338">
        <v>42552</v>
      </c>
      <c r="I5244" s="337" t="s">
        <v>19695</v>
      </c>
      <c r="J5244" s="337" t="s">
        <v>16</v>
      </c>
      <c r="K5244" s="337" t="s">
        <v>19695</v>
      </c>
      <c r="L5244" s="337" t="s">
        <v>19695</v>
      </c>
      <c r="M5244" s="337" t="s">
        <v>19695</v>
      </c>
      <c r="N5244" s="337" t="s">
        <v>19695</v>
      </c>
      <c r="O5244" s="337" t="s">
        <v>19695</v>
      </c>
      <c r="P5244" s="337" t="s">
        <v>19695</v>
      </c>
      <c r="Q5244" s="337" t="s">
        <v>19695</v>
      </c>
      <c r="R5244" s="337" t="s">
        <v>98</v>
      </c>
      <c r="S5244" s="337" t="s">
        <v>124</v>
      </c>
      <c r="T5244" s="337" t="s">
        <v>2072</v>
      </c>
      <c r="U5244" s="337" t="s">
        <v>2767</v>
      </c>
      <c r="V5244" s="337">
        <v>6</v>
      </c>
      <c r="W5244" s="337" t="s">
        <v>19695</v>
      </c>
      <c r="X5244" s="337" t="s">
        <v>19695</v>
      </c>
      <c r="Y5244" s="337" t="s">
        <v>19695</v>
      </c>
      <c r="Z5244" s="337" t="s">
        <v>1745</v>
      </c>
      <c r="AA5244" s="337" t="s">
        <v>761</v>
      </c>
      <c r="AB5244" s="337" t="s">
        <v>762</v>
      </c>
      <c r="AC5244" s="337" t="s">
        <v>13530</v>
      </c>
    </row>
    <row r="5245" spans="1:29" ht="15.8" x14ac:dyDescent="0.25">
      <c r="A5245" s="337" t="s">
        <v>1723</v>
      </c>
      <c r="B5245" s="337" t="s">
        <v>3297</v>
      </c>
      <c r="C5245" s="337" t="s">
        <v>1725</v>
      </c>
      <c r="D5245" s="337" t="s">
        <v>1726</v>
      </c>
      <c r="E5245" s="337" t="s">
        <v>1727</v>
      </c>
      <c r="F5245" s="338">
        <v>42502</v>
      </c>
      <c r="G5245" s="337" t="s">
        <v>1432</v>
      </c>
      <c r="H5245" s="338">
        <v>42552</v>
      </c>
      <c r="I5245" s="337" t="s">
        <v>19695</v>
      </c>
      <c r="J5245" s="337" t="s">
        <v>16</v>
      </c>
      <c r="K5245" s="337" t="s">
        <v>19695</v>
      </c>
      <c r="L5245" s="337" t="s">
        <v>19695</v>
      </c>
      <c r="M5245" s="337" t="s">
        <v>19695</v>
      </c>
      <c r="N5245" s="337" t="s">
        <v>19695</v>
      </c>
      <c r="O5245" s="337" t="s">
        <v>19695</v>
      </c>
      <c r="P5245" s="337" t="s">
        <v>19695</v>
      </c>
      <c r="Q5245" s="337" t="s">
        <v>19695</v>
      </c>
      <c r="R5245" s="337" t="s">
        <v>136</v>
      </c>
      <c r="S5245" s="337" t="s">
        <v>449</v>
      </c>
      <c r="T5245" s="337" t="s">
        <v>449</v>
      </c>
      <c r="U5245" s="337" t="s">
        <v>449</v>
      </c>
      <c r="V5245" s="337">
        <v>9</v>
      </c>
      <c r="W5245" s="337" t="s">
        <v>19695</v>
      </c>
      <c r="X5245" s="337" t="s">
        <v>19695</v>
      </c>
      <c r="Y5245" s="337" t="s">
        <v>19695</v>
      </c>
      <c r="Z5245" s="337" t="s">
        <v>1745</v>
      </c>
      <c r="AA5245" s="337" t="s">
        <v>761</v>
      </c>
      <c r="AB5245" s="337" t="s">
        <v>762</v>
      </c>
      <c r="AC5245" s="337" t="s">
        <v>13530</v>
      </c>
    </row>
    <row r="5246" spans="1:29" ht="15.8" x14ac:dyDescent="0.25">
      <c r="A5246" s="337" t="s">
        <v>1723</v>
      </c>
      <c r="B5246" s="337" t="s">
        <v>3716</v>
      </c>
      <c r="C5246" s="337" t="s">
        <v>1821</v>
      </c>
      <c r="D5246" s="337" t="s">
        <v>449</v>
      </c>
      <c r="E5246" s="337" t="s">
        <v>1727</v>
      </c>
      <c r="F5246" s="338">
        <v>42502</v>
      </c>
      <c r="G5246" s="337" t="s">
        <v>1432</v>
      </c>
      <c r="H5246" s="338">
        <v>42552</v>
      </c>
      <c r="I5246" s="337" t="s">
        <v>19695</v>
      </c>
      <c r="J5246" s="337" t="s">
        <v>36</v>
      </c>
      <c r="K5246" s="337" t="s">
        <v>19695</v>
      </c>
      <c r="L5246" s="337" t="s">
        <v>19695</v>
      </c>
      <c r="M5246" s="337" t="s">
        <v>19695</v>
      </c>
      <c r="N5246" s="337" t="s">
        <v>19695</v>
      </c>
      <c r="O5246" s="337" t="s">
        <v>19695</v>
      </c>
      <c r="P5246" s="337" t="s">
        <v>19695</v>
      </c>
      <c r="Q5246" s="337" t="s">
        <v>19695</v>
      </c>
      <c r="R5246" s="337" t="s">
        <v>52</v>
      </c>
      <c r="S5246" s="337" t="s">
        <v>69</v>
      </c>
      <c r="T5246" s="337" t="s">
        <v>69</v>
      </c>
      <c r="U5246" s="337" t="s">
        <v>3717</v>
      </c>
      <c r="V5246" s="337">
        <v>6.2</v>
      </c>
      <c r="W5246" s="337" t="s">
        <v>19695</v>
      </c>
      <c r="X5246" s="337" t="s">
        <v>19695</v>
      </c>
      <c r="Y5246" s="337" t="s">
        <v>19695</v>
      </c>
      <c r="Z5246" s="337" t="s">
        <v>1745</v>
      </c>
      <c r="AA5246" s="337" t="s">
        <v>1047</v>
      </c>
      <c r="AB5246" s="337" t="s">
        <v>854</v>
      </c>
      <c r="AC5246" s="337" t="s">
        <v>13530</v>
      </c>
    </row>
    <row r="5247" spans="1:29" ht="15.8" x14ac:dyDescent="0.25">
      <c r="A5247" s="337" t="s">
        <v>1723</v>
      </c>
      <c r="B5247" s="337" t="s">
        <v>3770</v>
      </c>
      <c r="C5247" s="337" t="s">
        <v>1821</v>
      </c>
      <c r="D5247" s="337" t="s">
        <v>449</v>
      </c>
      <c r="E5247" s="337" t="s">
        <v>1727</v>
      </c>
      <c r="F5247" s="338">
        <v>42502</v>
      </c>
      <c r="G5247" s="337" t="s">
        <v>1432</v>
      </c>
      <c r="H5247" s="338">
        <v>42552</v>
      </c>
      <c r="I5247" s="337" t="s">
        <v>19695</v>
      </c>
      <c r="J5247" s="337" t="s">
        <v>16</v>
      </c>
      <c r="K5247" s="337" t="s">
        <v>19695</v>
      </c>
      <c r="L5247" s="337" t="s">
        <v>19695</v>
      </c>
      <c r="M5247" s="337" t="s">
        <v>19695</v>
      </c>
      <c r="N5247" s="337" t="s">
        <v>19695</v>
      </c>
      <c r="O5247" s="337" t="s">
        <v>19695</v>
      </c>
      <c r="P5247" s="337" t="s">
        <v>19695</v>
      </c>
      <c r="Q5247" s="337" t="s">
        <v>19695</v>
      </c>
      <c r="R5247" s="337" t="s">
        <v>2803</v>
      </c>
      <c r="S5247" s="337" t="s">
        <v>3771</v>
      </c>
      <c r="T5247" s="337" t="s">
        <v>1476</v>
      </c>
      <c r="U5247" s="337" t="s">
        <v>1476</v>
      </c>
      <c r="V5247" s="337">
        <v>6.2</v>
      </c>
      <c r="W5247" s="337" t="s">
        <v>19695</v>
      </c>
      <c r="X5247" s="337" t="s">
        <v>19695</v>
      </c>
      <c r="Y5247" s="337" t="s">
        <v>19695</v>
      </c>
      <c r="Z5247" s="337" t="s">
        <v>1745</v>
      </c>
      <c r="AA5247" s="337" t="s">
        <v>1047</v>
      </c>
      <c r="AB5247" s="337" t="s">
        <v>854</v>
      </c>
      <c r="AC5247" s="337" t="s">
        <v>13530</v>
      </c>
    </row>
    <row r="5248" spans="1:29" ht="15.8" x14ac:dyDescent="0.25">
      <c r="A5248" s="337" t="s">
        <v>1723</v>
      </c>
      <c r="B5248" s="337" t="s">
        <v>3014</v>
      </c>
      <c r="C5248" s="337" t="s">
        <v>1788</v>
      </c>
      <c r="D5248" s="337" t="s">
        <v>1906</v>
      </c>
      <c r="E5248" s="337" t="s">
        <v>1727</v>
      </c>
      <c r="F5248" s="338">
        <v>42502</v>
      </c>
      <c r="G5248" s="337" t="s">
        <v>1432</v>
      </c>
      <c r="H5248" s="338">
        <v>42552</v>
      </c>
      <c r="I5248" s="337" t="s">
        <v>19695</v>
      </c>
      <c r="J5248" s="337" t="s">
        <v>16</v>
      </c>
      <c r="K5248" s="337" t="s">
        <v>19695</v>
      </c>
      <c r="L5248" s="337" t="s">
        <v>19695</v>
      </c>
      <c r="M5248" s="337" t="s">
        <v>19695</v>
      </c>
      <c r="N5248" s="337" t="s">
        <v>19695</v>
      </c>
      <c r="O5248" s="337" t="s">
        <v>19695</v>
      </c>
      <c r="P5248" s="337" t="s">
        <v>19695</v>
      </c>
      <c r="Q5248" s="337" t="s">
        <v>19695</v>
      </c>
      <c r="R5248" s="337" t="s">
        <v>134</v>
      </c>
      <c r="S5248" s="337" t="s">
        <v>451</v>
      </c>
      <c r="T5248" s="337" t="s">
        <v>134</v>
      </c>
      <c r="U5248" s="337" t="s">
        <v>3015</v>
      </c>
      <c r="V5248" s="337">
        <v>9</v>
      </c>
      <c r="W5248" s="337" t="s">
        <v>19695</v>
      </c>
      <c r="X5248" s="337" t="s">
        <v>19695</v>
      </c>
      <c r="Y5248" s="337" t="s">
        <v>19695</v>
      </c>
      <c r="Z5248" s="337" t="s">
        <v>1745</v>
      </c>
      <c r="AA5248" s="337" t="s">
        <v>761</v>
      </c>
      <c r="AB5248" s="337" t="s">
        <v>762</v>
      </c>
      <c r="AC5248" s="337" t="s">
        <v>13634</v>
      </c>
    </row>
    <row r="5249" spans="1:29" ht="15.8" x14ac:dyDescent="0.25">
      <c r="A5249" s="337" t="s">
        <v>1723</v>
      </c>
      <c r="B5249" s="337" t="s">
        <v>2476</v>
      </c>
      <c r="C5249" s="337" t="s">
        <v>1821</v>
      </c>
      <c r="D5249" s="337" t="s">
        <v>449</v>
      </c>
      <c r="E5249" s="337" t="s">
        <v>1727</v>
      </c>
      <c r="F5249" s="338">
        <v>42502</v>
      </c>
      <c r="G5249" s="337" t="s">
        <v>1432</v>
      </c>
      <c r="H5249" s="338">
        <v>42552</v>
      </c>
      <c r="I5249" s="337" t="s">
        <v>19695</v>
      </c>
      <c r="J5249" s="337" t="s">
        <v>16</v>
      </c>
      <c r="K5249" s="337" t="s">
        <v>19695</v>
      </c>
      <c r="L5249" s="337" t="s">
        <v>19695</v>
      </c>
      <c r="M5249" s="337" t="s">
        <v>19695</v>
      </c>
      <c r="N5249" s="337" t="s">
        <v>19695</v>
      </c>
      <c r="O5249" s="337" t="s">
        <v>19695</v>
      </c>
      <c r="P5249" s="337" t="s">
        <v>19695</v>
      </c>
      <c r="Q5249" s="337" t="s">
        <v>19695</v>
      </c>
      <c r="R5249" s="337" t="s">
        <v>1999</v>
      </c>
      <c r="S5249" s="337" t="s">
        <v>1999</v>
      </c>
      <c r="T5249" s="337" t="s">
        <v>2477</v>
      </c>
      <c r="U5249" s="337" t="s">
        <v>2478</v>
      </c>
      <c r="V5249" s="337">
        <v>4</v>
      </c>
      <c r="W5249" s="337" t="s">
        <v>19695</v>
      </c>
      <c r="X5249" s="337" t="s">
        <v>19695</v>
      </c>
      <c r="Y5249" s="337" t="s">
        <v>19695</v>
      </c>
      <c r="Z5249" s="337" t="s">
        <v>1753</v>
      </c>
      <c r="AA5249" s="337" t="s">
        <v>717</v>
      </c>
      <c r="AB5249" s="337" t="s">
        <v>718</v>
      </c>
      <c r="AC5249" s="337" t="s">
        <v>13530</v>
      </c>
    </row>
    <row r="5250" spans="1:29" ht="15.8" x14ac:dyDescent="0.25">
      <c r="A5250" s="337" t="s">
        <v>1723</v>
      </c>
      <c r="B5250" s="337" t="s">
        <v>2518</v>
      </c>
      <c r="C5250" s="337" t="s">
        <v>1821</v>
      </c>
      <c r="D5250" s="337" t="s">
        <v>449</v>
      </c>
      <c r="E5250" s="337" t="s">
        <v>1727</v>
      </c>
      <c r="F5250" s="338">
        <v>42502</v>
      </c>
      <c r="G5250" s="337" t="s">
        <v>1432</v>
      </c>
      <c r="H5250" s="338">
        <v>42552</v>
      </c>
      <c r="I5250" s="337" t="s">
        <v>19695</v>
      </c>
      <c r="J5250" s="337" t="s">
        <v>36</v>
      </c>
      <c r="K5250" s="337" t="s">
        <v>19695</v>
      </c>
      <c r="L5250" s="337" t="s">
        <v>19695</v>
      </c>
      <c r="M5250" s="337" t="s">
        <v>19695</v>
      </c>
      <c r="N5250" s="337" t="s">
        <v>19695</v>
      </c>
      <c r="O5250" s="337" t="s">
        <v>19695</v>
      </c>
      <c r="P5250" s="337" t="s">
        <v>19695</v>
      </c>
      <c r="Q5250" s="337" t="s">
        <v>19695</v>
      </c>
      <c r="R5250" s="337" t="s">
        <v>18</v>
      </c>
      <c r="S5250" s="337" t="s">
        <v>1038</v>
      </c>
      <c r="T5250" s="337" t="s">
        <v>445</v>
      </c>
      <c r="U5250" s="337" t="s">
        <v>1625</v>
      </c>
      <c r="V5250" s="337">
        <v>6</v>
      </c>
      <c r="W5250" s="337" t="s">
        <v>19695</v>
      </c>
      <c r="X5250" s="337" t="s">
        <v>19695</v>
      </c>
      <c r="Y5250" s="337" t="s">
        <v>19695</v>
      </c>
      <c r="Z5250" s="337" t="s">
        <v>1753</v>
      </c>
      <c r="AA5250" s="337" t="s">
        <v>735</v>
      </c>
      <c r="AB5250" s="337" t="s">
        <v>718</v>
      </c>
      <c r="AC5250" s="337" t="s">
        <v>13530</v>
      </c>
    </row>
    <row r="5251" spans="1:29" ht="15.8" x14ac:dyDescent="0.25">
      <c r="A5251" s="337" t="s">
        <v>1723</v>
      </c>
      <c r="B5251" s="337" t="s">
        <v>2854</v>
      </c>
      <c r="C5251" s="337" t="s">
        <v>1821</v>
      </c>
      <c r="D5251" s="337" t="s">
        <v>449</v>
      </c>
      <c r="E5251" s="337" t="s">
        <v>1727</v>
      </c>
      <c r="F5251" s="338">
        <v>42502</v>
      </c>
      <c r="G5251" s="337" t="s">
        <v>1432</v>
      </c>
      <c r="H5251" s="338">
        <v>42552</v>
      </c>
      <c r="I5251" s="337" t="s">
        <v>19695</v>
      </c>
      <c r="J5251" s="337" t="s">
        <v>36</v>
      </c>
      <c r="K5251" s="337" t="s">
        <v>19695</v>
      </c>
      <c r="L5251" s="337" t="s">
        <v>19695</v>
      </c>
      <c r="M5251" s="337" t="s">
        <v>19695</v>
      </c>
      <c r="N5251" s="337" t="s">
        <v>19695</v>
      </c>
      <c r="O5251" s="337" t="s">
        <v>19695</v>
      </c>
      <c r="P5251" s="337" t="s">
        <v>19695</v>
      </c>
      <c r="Q5251" s="337" t="s">
        <v>19695</v>
      </c>
      <c r="R5251" s="337" t="s">
        <v>15</v>
      </c>
      <c r="S5251" s="337" t="s">
        <v>1086</v>
      </c>
      <c r="T5251" s="337" t="s">
        <v>1668</v>
      </c>
      <c r="U5251" s="337" t="s">
        <v>449</v>
      </c>
      <c r="V5251" s="337">
        <v>6</v>
      </c>
      <c r="W5251" s="337" t="s">
        <v>19695</v>
      </c>
      <c r="X5251" s="337" t="s">
        <v>19695</v>
      </c>
      <c r="Y5251" s="337" t="s">
        <v>19695</v>
      </c>
      <c r="Z5251" s="337" t="s">
        <v>1753</v>
      </c>
      <c r="AA5251" s="337" t="s">
        <v>735</v>
      </c>
      <c r="AB5251" s="337" t="s">
        <v>718</v>
      </c>
      <c r="AC5251" s="337" t="s">
        <v>13530</v>
      </c>
    </row>
    <row r="5252" spans="1:29" ht="15.8" x14ac:dyDescent="0.25">
      <c r="A5252" s="337" t="s">
        <v>1723</v>
      </c>
      <c r="B5252" s="337" t="s">
        <v>3079</v>
      </c>
      <c r="C5252" s="337" t="s">
        <v>1821</v>
      </c>
      <c r="D5252" s="337" t="s">
        <v>449</v>
      </c>
      <c r="E5252" s="337" t="s">
        <v>1727</v>
      </c>
      <c r="F5252" s="338">
        <v>42502</v>
      </c>
      <c r="G5252" s="337" t="s">
        <v>1432</v>
      </c>
      <c r="H5252" s="338">
        <v>42552</v>
      </c>
      <c r="I5252" s="337" t="s">
        <v>19695</v>
      </c>
      <c r="J5252" s="337" t="s">
        <v>16</v>
      </c>
      <c r="K5252" s="337" t="s">
        <v>19695</v>
      </c>
      <c r="L5252" s="337" t="s">
        <v>19695</v>
      </c>
      <c r="M5252" s="337" t="s">
        <v>19695</v>
      </c>
      <c r="N5252" s="337" t="s">
        <v>19695</v>
      </c>
      <c r="O5252" s="337" t="s">
        <v>19695</v>
      </c>
      <c r="P5252" s="337" t="s">
        <v>19695</v>
      </c>
      <c r="Q5252" s="337" t="s">
        <v>19695</v>
      </c>
      <c r="R5252" s="337" t="s">
        <v>98</v>
      </c>
      <c r="S5252" s="337" t="s">
        <v>1166</v>
      </c>
      <c r="T5252" s="337" t="s">
        <v>3080</v>
      </c>
      <c r="U5252" s="337" t="s">
        <v>104</v>
      </c>
      <c r="V5252" s="337">
        <v>6</v>
      </c>
      <c r="W5252" s="337" t="s">
        <v>19695</v>
      </c>
      <c r="X5252" s="337" t="s">
        <v>19695</v>
      </c>
      <c r="Y5252" s="337" t="s">
        <v>19695</v>
      </c>
      <c r="Z5252" s="337" t="s">
        <v>1753</v>
      </c>
      <c r="AA5252" s="337" t="s">
        <v>735</v>
      </c>
      <c r="AB5252" s="337" t="s">
        <v>718</v>
      </c>
      <c r="AC5252" s="337" t="s">
        <v>13530</v>
      </c>
    </row>
    <row r="5253" spans="1:29" ht="15.8" x14ac:dyDescent="0.25">
      <c r="A5253" s="337" t="s">
        <v>1723</v>
      </c>
      <c r="B5253" s="337" t="s">
        <v>3222</v>
      </c>
      <c r="C5253" s="337" t="s">
        <v>1821</v>
      </c>
      <c r="D5253" s="337" t="s">
        <v>449</v>
      </c>
      <c r="E5253" s="337" t="s">
        <v>1727</v>
      </c>
      <c r="F5253" s="338">
        <v>42502</v>
      </c>
      <c r="G5253" s="337" t="s">
        <v>1432</v>
      </c>
      <c r="H5253" s="338">
        <v>42552</v>
      </c>
      <c r="I5253" s="337" t="s">
        <v>19695</v>
      </c>
      <c r="J5253" s="337" t="s">
        <v>36</v>
      </c>
      <c r="K5253" s="337" t="s">
        <v>19695</v>
      </c>
      <c r="L5253" s="337" t="s">
        <v>19695</v>
      </c>
      <c r="M5253" s="337" t="s">
        <v>19695</v>
      </c>
      <c r="N5253" s="337" t="s">
        <v>19695</v>
      </c>
      <c r="O5253" s="337" t="s">
        <v>19695</v>
      </c>
      <c r="P5253" s="337" t="s">
        <v>19695</v>
      </c>
      <c r="Q5253" s="337" t="s">
        <v>19695</v>
      </c>
      <c r="R5253" s="337" t="s">
        <v>18</v>
      </c>
      <c r="S5253" s="337" t="s">
        <v>447</v>
      </c>
      <c r="T5253" s="337" t="s">
        <v>3223</v>
      </c>
      <c r="U5253" s="337" t="s">
        <v>449</v>
      </c>
      <c r="V5253" s="337">
        <v>6</v>
      </c>
      <c r="W5253" s="337" t="s">
        <v>19695</v>
      </c>
      <c r="X5253" s="337" t="s">
        <v>19695</v>
      </c>
      <c r="Y5253" s="337" t="s">
        <v>19695</v>
      </c>
      <c r="Z5253" s="337" t="s">
        <v>1753</v>
      </c>
      <c r="AA5253" s="337" t="s">
        <v>717</v>
      </c>
      <c r="AB5253" s="337" t="s">
        <v>718</v>
      </c>
      <c r="AC5253" s="337" t="s">
        <v>13530</v>
      </c>
    </row>
    <row r="5254" spans="1:29" ht="15.8" x14ac:dyDescent="0.25">
      <c r="A5254" s="337" t="s">
        <v>1723</v>
      </c>
      <c r="B5254" s="337" t="s">
        <v>2071</v>
      </c>
      <c r="C5254" s="337" t="s">
        <v>1821</v>
      </c>
      <c r="D5254" s="337" t="s">
        <v>449</v>
      </c>
      <c r="E5254" s="337" t="s">
        <v>1727</v>
      </c>
      <c r="F5254" s="338">
        <v>42502</v>
      </c>
      <c r="G5254" s="337" t="s">
        <v>1432</v>
      </c>
      <c r="H5254" s="338">
        <v>42552</v>
      </c>
      <c r="I5254" s="337" t="s">
        <v>19695</v>
      </c>
      <c r="J5254" s="337" t="s">
        <v>36</v>
      </c>
      <c r="K5254" s="337" t="s">
        <v>19695</v>
      </c>
      <c r="L5254" s="337" t="s">
        <v>19695</v>
      </c>
      <c r="M5254" s="337" t="s">
        <v>19695</v>
      </c>
      <c r="N5254" s="337" t="s">
        <v>19695</v>
      </c>
      <c r="O5254" s="337" t="s">
        <v>19695</v>
      </c>
      <c r="P5254" s="337" t="s">
        <v>19695</v>
      </c>
      <c r="Q5254" s="337" t="s">
        <v>19695</v>
      </c>
      <c r="R5254" s="337" t="s">
        <v>98</v>
      </c>
      <c r="S5254" s="337" t="s">
        <v>124</v>
      </c>
      <c r="T5254" s="337" t="s">
        <v>2072</v>
      </c>
      <c r="U5254" s="337" t="s">
        <v>1606</v>
      </c>
      <c r="V5254" s="337">
        <v>8</v>
      </c>
      <c r="W5254" s="337" t="s">
        <v>19695</v>
      </c>
      <c r="X5254" s="337" t="s">
        <v>19695</v>
      </c>
      <c r="Y5254" s="337" t="s">
        <v>19695</v>
      </c>
      <c r="Z5254" s="337" t="s">
        <v>1753</v>
      </c>
      <c r="AA5254" s="337" t="s">
        <v>735</v>
      </c>
      <c r="AB5254" s="337" t="s">
        <v>718</v>
      </c>
      <c r="AC5254" s="337" t="s">
        <v>13530</v>
      </c>
    </row>
    <row r="5255" spans="1:29" ht="15.8" x14ac:dyDescent="0.25">
      <c r="A5255" s="337" t="s">
        <v>1723</v>
      </c>
      <c r="B5255" s="337" t="s">
        <v>2703</v>
      </c>
      <c r="C5255" s="337" t="s">
        <v>1821</v>
      </c>
      <c r="D5255" s="337" t="s">
        <v>449</v>
      </c>
      <c r="E5255" s="337" t="s">
        <v>1727</v>
      </c>
      <c r="F5255" s="338">
        <v>42502</v>
      </c>
      <c r="G5255" s="337" t="s">
        <v>1432</v>
      </c>
      <c r="H5255" s="338">
        <v>42552</v>
      </c>
      <c r="I5255" s="337" t="s">
        <v>19695</v>
      </c>
      <c r="J5255" s="337" t="s">
        <v>36</v>
      </c>
      <c r="K5255" s="337" t="s">
        <v>19695</v>
      </c>
      <c r="L5255" s="337" t="s">
        <v>19695</v>
      </c>
      <c r="M5255" s="337" t="s">
        <v>19695</v>
      </c>
      <c r="N5255" s="337" t="s">
        <v>19695</v>
      </c>
      <c r="O5255" s="337" t="s">
        <v>19695</v>
      </c>
      <c r="P5255" s="337" t="s">
        <v>19695</v>
      </c>
      <c r="Q5255" s="337" t="s">
        <v>19695</v>
      </c>
      <c r="R5255" s="337" t="s">
        <v>1225</v>
      </c>
      <c r="S5255" s="337" t="s">
        <v>1568</v>
      </c>
      <c r="T5255" s="337" t="s">
        <v>1572</v>
      </c>
      <c r="U5255" s="337" t="s">
        <v>1552</v>
      </c>
      <c r="V5255" s="337">
        <v>8</v>
      </c>
      <c r="W5255" s="337" t="s">
        <v>19695</v>
      </c>
      <c r="X5255" s="337" t="s">
        <v>19695</v>
      </c>
      <c r="Y5255" s="337" t="s">
        <v>19695</v>
      </c>
      <c r="Z5255" s="337" t="s">
        <v>1753</v>
      </c>
      <c r="AA5255" s="337" t="s">
        <v>735</v>
      </c>
      <c r="AB5255" s="337" t="s">
        <v>718</v>
      </c>
      <c r="AC5255" s="337" t="s">
        <v>13530</v>
      </c>
    </row>
    <row r="5256" spans="1:29" ht="15.8" x14ac:dyDescent="0.25">
      <c r="A5256" s="337" t="s">
        <v>1723</v>
      </c>
      <c r="B5256" s="337" t="s">
        <v>2792</v>
      </c>
      <c r="C5256" s="337" t="s">
        <v>1821</v>
      </c>
      <c r="D5256" s="337" t="s">
        <v>449</v>
      </c>
      <c r="E5256" s="337" t="s">
        <v>1727</v>
      </c>
      <c r="F5256" s="338">
        <v>42502</v>
      </c>
      <c r="G5256" s="337" t="s">
        <v>1432</v>
      </c>
      <c r="H5256" s="338">
        <v>42552</v>
      </c>
      <c r="I5256" s="337" t="s">
        <v>19695</v>
      </c>
      <c r="J5256" s="337" t="s">
        <v>16</v>
      </c>
      <c r="K5256" s="337" t="s">
        <v>19695</v>
      </c>
      <c r="L5256" s="337" t="s">
        <v>19695</v>
      </c>
      <c r="M5256" s="337" t="s">
        <v>19695</v>
      </c>
      <c r="N5256" s="337" t="s">
        <v>19695</v>
      </c>
      <c r="O5256" s="337" t="s">
        <v>19695</v>
      </c>
      <c r="P5256" s="337" t="s">
        <v>19695</v>
      </c>
      <c r="Q5256" s="337" t="s">
        <v>19695</v>
      </c>
      <c r="R5256" s="337" t="s">
        <v>15</v>
      </c>
      <c r="S5256" s="337" t="s">
        <v>1529</v>
      </c>
      <c r="T5256" s="337" t="s">
        <v>2579</v>
      </c>
      <c r="U5256" s="337" t="s">
        <v>2793</v>
      </c>
      <c r="V5256" s="337">
        <v>8</v>
      </c>
      <c r="W5256" s="337" t="s">
        <v>19695</v>
      </c>
      <c r="X5256" s="337" t="s">
        <v>19695</v>
      </c>
      <c r="Y5256" s="337" t="s">
        <v>19695</v>
      </c>
      <c r="Z5256" s="337" t="s">
        <v>1753</v>
      </c>
      <c r="AA5256" s="337" t="s">
        <v>735</v>
      </c>
      <c r="AB5256" s="337" t="s">
        <v>718</v>
      </c>
      <c r="AC5256" s="337" t="s">
        <v>13530</v>
      </c>
    </row>
    <row r="5257" spans="1:29" ht="15.8" x14ac:dyDescent="0.25">
      <c r="A5257" s="337" t="s">
        <v>1723</v>
      </c>
      <c r="B5257" s="337" t="s">
        <v>2844</v>
      </c>
      <c r="C5257" s="337" t="s">
        <v>1821</v>
      </c>
      <c r="D5257" s="337" t="s">
        <v>449</v>
      </c>
      <c r="E5257" s="337" t="s">
        <v>1727</v>
      </c>
      <c r="F5257" s="338">
        <v>42502</v>
      </c>
      <c r="G5257" s="337" t="s">
        <v>1432</v>
      </c>
      <c r="H5257" s="338">
        <v>42552</v>
      </c>
      <c r="I5257" s="337" t="s">
        <v>19695</v>
      </c>
      <c r="J5257" s="337" t="s">
        <v>36</v>
      </c>
      <c r="K5257" s="337" t="s">
        <v>19695</v>
      </c>
      <c r="L5257" s="337" t="s">
        <v>19695</v>
      </c>
      <c r="M5257" s="337" t="s">
        <v>19695</v>
      </c>
      <c r="N5257" s="337" t="s">
        <v>19695</v>
      </c>
      <c r="O5257" s="337" t="s">
        <v>19695</v>
      </c>
      <c r="P5257" s="337" t="s">
        <v>19695</v>
      </c>
      <c r="Q5257" s="337" t="s">
        <v>19695</v>
      </c>
      <c r="R5257" s="337" t="s">
        <v>66</v>
      </c>
      <c r="S5257" s="337" t="s">
        <v>2845</v>
      </c>
      <c r="T5257" s="337" t="s">
        <v>2725</v>
      </c>
      <c r="U5257" s="337" t="s">
        <v>1632</v>
      </c>
      <c r="V5257" s="337">
        <v>8</v>
      </c>
      <c r="W5257" s="337" t="s">
        <v>19695</v>
      </c>
      <c r="X5257" s="337" t="s">
        <v>19695</v>
      </c>
      <c r="Y5257" s="337" t="s">
        <v>19695</v>
      </c>
      <c r="Z5257" s="337" t="s">
        <v>1753</v>
      </c>
      <c r="AA5257" s="337" t="s">
        <v>735</v>
      </c>
      <c r="AB5257" s="337" t="s">
        <v>718</v>
      </c>
      <c r="AC5257" s="337" t="s">
        <v>13530</v>
      </c>
    </row>
    <row r="5258" spans="1:29" ht="15.8" x14ac:dyDescent="0.25">
      <c r="A5258" s="337" t="s">
        <v>1723</v>
      </c>
      <c r="B5258" s="337" t="s">
        <v>2852</v>
      </c>
      <c r="C5258" s="337" t="s">
        <v>1821</v>
      </c>
      <c r="D5258" s="337" t="s">
        <v>449</v>
      </c>
      <c r="E5258" s="337" t="s">
        <v>1727</v>
      </c>
      <c r="F5258" s="338">
        <v>42502</v>
      </c>
      <c r="G5258" s="337" t="s">
        <v>1432</v>
      </c>
      <c r="H5258" s="338">
        <v>42552</v>
      </c>
      <c r="I5258" s="337" t="s">
        <v>19695</v>
      </c>
      <c r="J5258" s="337" t="s">
        <v>16</v>
      </c>
      <c r="K5258" s="337" t="s">
        <v>19695</v>
      </c>
      <c r="L5258" s="337" t="s">
        <v>19695</v>
      </c>
      <c r="M5258" s="337" t="s">
        <v>19695</v>
      </c>
      <c r="N5258" s="337" t="s">
        <v>19695</v>
      </c>
      <c r="O5258" s="337" t="s">
        <v>19695</v>
      </c>
      <c r="P5258" s="337" t="s">
        <v>19695</v>
      </c>
      <c r="Q5258" s="337" t="s">
        <v>19695</v>
      </c>
      <c r="R5258" s="337" t="s">
        <v>15</v>
      </c>
      <c r="S5258" s="337" t="s">
        <v>1098</v>
      </c>
      <c r="T5258" s="337" t="s">
        <v>1668</v>
      </c>
      <c r="U5258" s="337" t="s">
        <v>2853</v>
      </c>
      <c r="V5258" s="337">
        <v>8</v>
      </c>
      <c r="W5258" s="337" t="s">
        <v>19695</v>
      </c>
      <c r="X5258" s="337" t="s">
        <v>19695</v>
      </c>
      <c r="Y5258" s="337" t="s">
        <v>19695</v>
      </c>
      <c r="Z5258" s="337" t="s">
        <v>1753</v>
      </c>
      <c r="AA5258" s="337" t="s">
        <v>735</v>
      </c>
      <c r="AB5258" s="337" t="s">
        <v>718</v>
      </c>
      <c r="AC5258" s="337" t="s">
        <v>13530</v>
      </c>
    </row>
    <row r="5259" spans="1:29" ht="15.8" x14ac:dyDescent="0.25">
      <c r="A5259" s="337" t="s">
        <v>1723</v>
      </c>
      <c r="B5259" s="337" t="s">
        <v>2867</v>
      </c>
      <c r="C5259" s="337" t="s">
        <v>1821</v>
      </c>
      <c r="D5259" s="337" t="s">
        <v>449</v>
      </c>
      <c r="E5259" s="337" t="s">
        <v>1727</v>
      </c>
      <c r="F5259" s="338">
        <v>42502</v>
      </c>
      <c r="G5259" s="337" t="s">
        <v>1432</v>
      </c>
      <c r="H5259" s="338">
        <v>42552</v>
      </c>
      <c r="I5259" s="337" t="s">
        <v>19695</v>
      </c>
      <c r="J5259" s="337" t="s">
        <v>36</v>
      </c>
      <c r="K5259" s="337" t="s">
        <v>19695</v>
      </c>
      <c r="L5259" s="337" t="s">
        <v>19695</v>
      </c>
      <c r="M5259" s="337" t="s">
        <v>19695</v>
      </c>
      <c r="N5259" s="337" t="s">
        <v>19695</v>
      </c>
      <c r="O5259" s="337" t="s">
        <v>19695</v>
      </c>
      <c r="P5259" s="337" t="s">
        <v>19695</v>
      </c>
      <c r="Q5259" s="337" t="s">
        <v>19695</v>
      </c>
      <c r="R5259" s="337" t="s">
        <v>109</v>
      </c>
      <c r="S5259" s="337" t="s">
        <v>1122</v>
      </c>
      <c r="T5259" s="337" t="s">
        <v>2868</v>
      </c>
      <c r="U5259" s="337" t="s">
        <v>2869</v>
      </c>
      <c r="V5259" s="337">
        <v>8</v>
      </c>
      <c r="W5259" s="337" t="s">
        <v>19695</v>
      </c>
      <c r="X5259" s="337" t="s">
        <v>19695</v>
      </c>
      <c r="Y5259" s="337" t="s">
        <v>19695</v>
      </c>
      <c r="Z5259" s="337" t="s">
        <v>1753</v>
      </c>
      <c r="AA5259" s="337" t="s">
        <v>766</v>
      </c>
      <c r="AB5259" s="337" t="s">
        <v>718</v>
      </c>
      <c r="AC5259" s="337" t="s">
        <v>13530</v>
      </c>
    </row>
    <row r="5260" spans="1:29" ht="15.8" x14ac:dyDescent="0.25">
      <c r="A5260" s="337" t="s">
        <v>1723</v>
      </c>
      <c r="B5260" s="337" t="s">
        <v>2870</v>
      </c>
      <c r="C5260" s="337" t="s">
        <v>1821</v>
      </c>
      <c r="D5260" s="337" t="s">
        <v>449</v>
      </c>
      <c r="E5260" s="337" t="s">
        <v>1727</v>
      </c>
      <c r="F5260" s="338">
        <v>42502</v>
      </c>
      <c r="G5260" s="337" t="s">
        <v>1432</v>
      </c>
      <c r="H5260" s="338">
        <v>42552</v>
      </c>
      <c r="I5260" s="337" t="s">
        <v>19695</v>
      </c>
      <c r="J5260" s="337" t="s">
        <v>36</v>
      </c>
      <c r="K5260" s="337" t="s">
        <v>19695</v>
      </c>
      <c r="L5260" s="337" t="s">
        <v>19695</v>
      </c>
      <c r="M5260" s="337" t="s">
        <v>19695</v>
      </c>
      <c r="N5260" s="337" t="s">
        <v>19695</v>
      </c>
      <c r="O5260" s="337" t="s">
        <v>19695</v>
      </c>
      <c r="P5260" s="337" t="s">
        <v>19695</v>
      </c>
      <c r="Q5260" s="337" t="s">
        <v>19695</v>
      </c>
      <c r="R5260" s="337" t="s">
        <v>109</v>
      </c>
      <c r="S5260" s="337" t="s">
        <v>1122</v>
      </c>
      <c r="T5260" s="337" t="s">
        <v>2871</v>
      </c>
      <c r="U5260" s="337" t="s">
        <v>2872</v>
      </c>
      <c r="V5260" s="337">
        <v>8</v>
      </c>
      <c r="W5260" s="337" t="s">
        <v>19695</v>
      </c>
      <c r="X5260" s="337" t="s">
        <v>19695</v>
      </c>
      <c r="Y5260" s="337" t="s">
        <v>19695</v>
      </c>
      <c r="Z5260" s="337" t="s">
        <v>1753</v>
      </c>
      <c r="AA5260" s="337" t="s">
        <v>766</v>
      </c>
      <c r="AB5260" s="337" t="s">
        <v>718</v>
      </c>
      <c r="AC5260" s="337" t="s">
        <v>13530</v>
      </c>
    </row>
    <row r="5261" spans="1:29" ht="15.8" x14ac:dyDescent="0.25">
      <c r="A5261" s="337" t="s">
        <v>1723</v>
      </c>
      <c r="B5261" s="337" t="s">
        <v>2875</v>
      </c>
      <c r="C5261" s="337" t="s">
        <v>1821</v>
      </c>
      <c r="D5261" s="337" t="s">
        <v>449</v>
      </c>
      <c r="E5261" s="337" t="s">
        <v>1727</v>
      </c>
      <c r="F5261" s="338">
        <v>42502</v>
      </c>
      <c r="G5261" s="337" t="s">
        <v>1432</v>
      </c>
      <c r="H5261" s="338">
        <v>42552</v>
      </c>
      <c r="I5261" s="337" t="s">
        <v>19695</v>
      </c>
      <c r="J5261" s="337" t="s">
        <v>36</v>
      </c>
      <c r="K5261" s="337" t="s">
        <v>19695</v>
      </c>
      <c r="L5261" s="337" t="s">
        <v>19695</v>
      </c>
      <c r="M5261" s="337" t="s">
        <v>19695</v>
      </c>
      <c r="N5261" s="337" t="s">
        <v>19695</v>
      </c>
      <c r="O5261" s="337" t="s">
        <v>19695</v>
      </c>
      <c r="P5261" s="337" t="s">
        <v>19695</v>
      </c>
      <c r="Q5261" s="337" t="s">
        <v>19695</v>
      </c>
      <c r="R5261" s="337" t="s">
        <v>109</v>
      </c>
      <c r="S5261" s="337" t="s">
        <v>1122</v>
      </c>
      <c r="T5261" s="337" t="s">
        <v>2876</v>
      </c>
      <c r="U5261" s="337" t="s">
        <v>2877</v>
      </c>
      <c r="V5261" s="337">
        <v>8</v>
      </c>
      <c r="W5261" s="337" t="s">
        <v>19695</v>
      </c>
      <c r="X5261" s="337" t="s">
        <v>19695</v>
      </c>
      <c r="Y5261" s="337" t="s">
        <v>19695</v>
      </c>
      <c r="Z5261" s="337" t="s">
        <v>1753</v>
      </c>
      <c r="AA5261" s="337" t="s">
        <v>766</v>
      </c>
      <c r="AB5261" s="337" t="s">
        <v>718</v>
      </c>
      <c r="AC5261" s="337" t="s">
        <v>13530</v>
      </c>
    </row>
    <row r="5262" spans="1:29" ht="15.8" x14ac:dyDescent="0.25">
      <c r="A5262" s="337" t="s">
        <v>1723</v>
      </c>
      <c r="B5262" s="337" t="s">
        <v>2881</v>
      </c>
      <c r="C5262" s="337" t="s">
        <v>1821</v>
      </c>
      <c r="D5262" s="337" t="s">
        <v>449</v>
      </c>
      <c r="E5262" s="337" t="s">
        <v>1727</v>
      </c>
      <c r="F5262" s="338">
        <v>42502</v>
      </c>
      <c r="G5262" s="337" t="s">
        <v>1432</v>
      </c>
      <c r="H5262" s="338">
        <v>42552</v>
      </c>
      <c r="I5262" s="337" t="s">
        <v>19695</v>
      </c>
      <c r="J5262" s="337" t="s">
        <v>36</v>
      </c>
      <c r="K5262" s="337" t="s">
        <v>19695</v>
      </c>
      <c r="L5262" s="337" t="s">
        <v>19695</v>
      </c>
      <c r="M5262" s="337" t="s">
        <v>19695</v>
      </c>
      <c r="N5262" s="337" t="s">
        <v>19695</v>
      </c>
      <c r="O5262" s="337" t="s">
        <v>19695</v>
      </c>
      <c r="P5262" s="337" t="s">
        <v>19695</v>
      </c>
      <c r="Q5262" s="337" t="s">
        <v>19695</v>
      </c>
      <c r="R5262" s="337" t="s">
        <v>109</v>
      </c>
      <c r="S5262" s="337" t="s">
        <v>1122</v>
      </c>
      <c r="T5262" s="337" t="s">
        <v>2871</v>
      </c>
      <c r="U5262" s="337" t="s">
        <v>449</v>
      </c>
      <c r="V5262" s="337">
        <v>8</v>
      </c>
      <c r="W5262" s="337" t="s">
        <v>19695</v>
      </c>
      <c r="X5262" s="337" t="s">
        <v>19695</v>
      </c>
      <c r="Y5262" s="337" t="s">
        <v>19695</v>
      </c>
      <c r="Z5262" s="337" t="s">
        <v>1753</v>
      </c>
      <c r="AA5262" s="337" t="s">
        <v>766</v>
      </c>
      <c r="AB5262" s="337" t="s">
        <v>718</v>
      </c>
      <c r="AC5262" s="337" t="s">
        <v>13530</v>
      </c>
    </row>
    <row r="5263" spans="1:29" ht="15.8" x14ac:dyDescent="0.25">
      <c r="A5263" s="337" t="s">
        <v>1723</v>
      </c>
      <c r="B5263" s="337" t="s">
        <v>2887</v>
      </c>
      <c r="C5263" s="337" t="s">
        <v>1821</v>
      </c>
      <c r="D5263" s="337" t="s">
        <v>449</v>
      </c>
      <c r="E5263" s="337" t="s">
        <v>1727</v>
      </c>
      <c r="F5263" s="338">
        <v>42502</v>
      </c>
      <c r="G5263" s="337" t="s">
        <v>1432</v>
      </c>
      <c r="H5263" s="338">
        <v>42552</v>
      </c>
      <c r="I5263" s="337" t="s">
        <v>19695</v>
      </c>
      <c r="J5263" s="337" t="s">
        <v>16</v>
      </c>
      <c r="K5263" s="337" t="s">
        <v>19695</v>
      </c>
      <c r="L5263" s="337" t="s">
        <v>19695</v>
      </c>
      <c r="M5263" s="337" t="s">
        <v>19695</v>
      </c>
      <c r="N5263" s="337" t="s">
        <v>19695</v>
      </c>
      <c r="O5263" s="337" t="s">
        <v>19695</v>
      </c>
      <c r="P5263" s="337" t="s">
        <v>19695</v>
      </c>
      <c r="Q5263" s="337" t="s">
        <v>19695</v>
      </c>
      <c r="R5263" s="337" t="s">
        <v>109</v>
      </c>
      <c r="S5263" s="337" t="s">
        <v>1122</v>
      </c>
      <c r="T5263" s="337" t="s">
        <v>2888</v>
      </c>
      <c r="U5263" s="337" t="s">
        <v>2874</v>
      </c>
      <c r="V5263" s="337">
        <v>8</v>
      </c>
      <c r="W5263" s="337" t="s">
        <v>19695</v>
      </c>
      <c r="X5263" s="337" t="s">
        <v>19695</v>
      </c>
      <c r="Y5263" s="337" t="s">
        <v>19695</v>
      </c>
      <c r="Z5263" s="337" t="s">
        <v>1753</v>
      </c>
      <c r="AA5263" s="337" t="s">
        <v>766</v>
      </c>
      <c r="AB5263" s="337" t="s">
        <v>718</v>
      </c>
      <c r="AC5263" s="337" t="s">
        <v>13530</v>
      </c>
    </row>
    <row r="5264" spans="1:29" ht="15.8" x14ac:dyDescent="0.25">
      <c r="A5264" s="337" t="s">
        <v>1723</v>
      </c>
      <c r="B5264" s="337" t="s">
        <v>2946</v>
      </c>
      <c r="C5264" s="337" t="s">
        <v>1821</v>
      </c>
      <c r="D5264" s="337" t="s">
        <v>449</v>
      </c>
      <c r="E5264" s="337" t="s">
        <v>1727</v>
      </c>
      <c r="F5264" s="338">
        <v>42502</v>
      </c>
      <c r="G5264" s="337" t="s">
        <v>1432</v>
      </c>
      <c r="H5264" s="338">
        <v>42552</v>
      </c>
      <c r="I5264" s="337" t="s">
        <v>19695</v>
      </c>
      <c r="J5264" s="337" t="s">
        <v>36</v>
      </c>
      <c r="K5264" s="337" t="s">
        <v>19695</v>
      </c>
      <c r="L5264" s="337" t="s">
        <v>19695</v>
      </c>
      <c r="M5264" s="337" t="s">
        <v>19695</v>
      </c>
      <c r="N5264" s="337" t="s">
        <v>19695</v>
      </c>
      <c r="O5264" s="337" t="s">
        <v>19695</v>
      </c>
      <c r="P5264" s="337" t="s">
        <v>19695</v>
      </c>
      <c r="Q5264" s="337" t="s">
        <v>19695</v>
      </c>
      <c r="R5264" s="337" t="s">
        <v>52</v>
      </c>
      <c r="S5264" s="337" t="s">
        <v>430</v>
      </c>
      <c r="T5264" s="337" t="s">
        <v>1321</v>
      </c>
      <c r="U5264" s="337" t="s">
        <v>2947</v>
      </c>
      <c r="V5264" s="337">
        <v>8</v>
      </c>
      <c r="W5264" s="337" t="s">
        <v>19695</v>
      </c>
      <c r="X5264" s="337" t="s">
        <v>19695</v>
      </c>
      <c r="Y5264" s="337" t="s">
        <v>19695</v>
      </c>
      <c r="Z5264" s="337" t="s">
        <v>1753</v>
      </c>
      <c r="AA5264" s="337" t="s">
        <v>717</v>
      </c>
      <c r="AB5264" s="337" t="s">
        <v>718</v>
      </c>
      <c r="AC5264" s="337" t="s">
        <v>13530</v>
      </c>
    </row>
    <row r="5265" spans="1:29" ht="15.8" x14ac:dyDescent="0.25">
      <c r="A5265" s="337" t="s">
        <v>1723</v>
      </c>
      <c r="B5265" s="337" t="s">
        <v>3084</v>
      </c>
      <c r="C5265" s="337" t="s">
        <v>1821</v>
      </c>
      <c r="D5265" s="337" t="s">
        <v>449</v>
      </c>
      <c r="E5265" s="337" t="s">
        <v>1727</v>
      </c>
      <c r="F5265" s="338">
        <v>42502</v>
      </c>
      <c r="G5265" s="337" t="s">
        <v>1432</v>
      </c>
      <c r="H5265" s="338">
        <v>42552</v>
      </c>
      <c r="I5265" s="337" t="s">
        <v>19695</v>
      </c>
      <c r="J5265" s="337" t="s">
        <v>16</v>
      </c>
      <c r="K5265" s="337" t="s">
        <v>19695</v>
      </c>
      <c r="L5265" s="337" t="s">
        <v>19695</v>
      </c>
      <c r="M5265" s="337" t="s">
        <v>19695</v>
      </c>
      <c r="N5265" s="337" t="s">
        <v>19695</v>
      </c>
      <c r="O5265" s="337" t="s">
        <v>19695</v>
      </c>
      <c r="P5265" s="337" t="s">
        <v>19695</v>
      </c>
      <c r="Q5265" s="337" t="s">
        <v>19695</v>
      </c>
      <c r="R5265" s="337" t="s">
        <v>98</v>
      </c>
      <c r="S5265" s="337" t="s">
        <v>1166</v>
      </c>
      <c r="T5265" s="337" t="s">
        <v>104</v>
      </c>
      <c r="U5265" s="337" t="s">
        <v>1688</v>
      </c>
      <c r="V5265" s="337">
        <v>8</v>
      </c>
      <c r="W5265" s="337" t="s">
        <v>19695</v>
      </c>
      <c r="X5265" s="337" t="s">
        <v>19695</v>
      </c>
      <c r="Y5265" s="337" t="s">
        <v>19695</v>
      </c>
      <c r="Z5265" s="337" t="s">
        <v>1753</v>
      </c>
      <c r="AA5265" s="337" t="s">
        <v>735</v>
      </c>
      <c r="AB5265" s="337" t="s">
        <v>718</v>
      </c>
      <c r="AC5265" s="337" t="s">
        <v>13530</v>
      </c>
    </row>
    <row r="5266" spans="1:29" ht="15.8" x14ac:dyDescent="0.25">
      <c r="A5266" s="337" t="s">
        <v>1723</v>
      </c>
      <c r="B5266" s="337" t="s">
        <v>3408</v>
      </c>
      <c r="C5266" s="337" t="s">
        <v>1821</v>
      </c>
      <c r="D5266" s="337" t="s">
        <v>449</v>
      </c>
      <c r="E5266" s="337" t="s">
        <v>1727</v>
      </c>
      <c r="F5266" s="338">
        <v>42502</v>
      </c>
      <c r="G5266" s="337" t="s">
        <v>1432</v>
      </c>
      <c r="H5266" s="338">
        <v>42552</v>
      </c>
      <c r="I5266" s="337" t="s">
        <v>19695</v>
      </c>
      <c r="J5266" s="337" t="s">
        <v>36</v>
      </c>
      <c r="K5266" s="337" t="s">
        <v>19695</v>
      </c>
      <c r="L5266" s="337" t="s">
        <v>19695</v>
      </c>
      <c r="M5266" s="337" t="s">
        <v>19695</v>
      </c>
      <c r="N5266" s="337" t="s">
        <v>19695</v>
      </c>
      <c r="O5266" s="337" t="s">
        <v>19695</v>
      </c>
      <c r="P5266" s="337" t="s">
        <v>19695</v>
      </c>
      <c r="Q5266" s="337" t="s">
        <v>19695</v>
      </c>
      <c r="R5266" s="337" t="s">
        <v>15</v>
      </c>
      <c r="S5266" s="337" t="s">
        <v>1098</v>
      </c>
      <c r="T5266" s="337" t="s">
        <v>1527</v>
      </c>
      <c r="U5266" s="337" t="s">
        <v>449</v>
      </c>
      <c r="V5266" s="337">
        <v>8</v>
      </c>
      <c r="W5266" s="337" t="s">
        <v>19695</v>
      </c>
      <c r="X5266" s="337" t="s">
        <v>19695</v>
      </c>
      <c r="Y5266" s="337" t="s">
        <v>19695</v>
      </c>
      <c r="Z5266" s="337" t="s">
        <v>1753</v>
      </c>
      <c r="AA5266" s="337" t="s">
        <v>735</v>
      </c>
      <c r="AB5266" s="337" t="s">
        <v>718</v>
      </c>
      <c r="AC5266" s="337" t="s">
        <v>13530</v>
      </c>
    </row>
    <row r="5267" spans="1:29" ht="15.8" x14ac:dyDescent="0.25">
      <c r="A5267" s="337" t="s">
        <v>1723</v>
      </c>
      <c r="B5267" s="337" t="s">
        <v>3448</v>
      </c>
      <c r="C5267" s="337" t="s">
        <v>1821</v>
      </c>
      <c r="D5267" s="337" t="s">
        <v>449</v>
      </c>
      <c r="E5267" s="337" t="s">
        <v>1727</v>
      </c>
      <c r="F5267" s="338">
        <v>42502</v>
      </c>
      <c r="G5267" s="337" t="s">
        <v>1432</v>
      </c>
      <c r="H5267" s="338">
        <v>42552</v>
      </c>
      <c r="I5267" s="337" t="s">
        <v>19695</v>
      </c>
      <c r="J5267" s="337" t="s">
        <v>16</v>
      </c>
      <c r="K5267" s="337" t="s">
        <v>19695</v>
      </c>
      <c r="L5267" s="337" t="s">
        <v>19695</v>
      </c>
      <c r="M5267" s="337" t="s">
        <v>19695</v>
      </c>
      <c r="N5267" s="337" t="s">
        <v>19695</v>
      </c>
      <c r="O5267" s="337" t="s">
        <v>19695</v>
      </c>
      <c r="P5267" s="337" t="s">
        <v>19695</v>
      </c>
      <c r="Q5267" s="337" t="s">
        <v>19695</v>
      </c>
      <c r="R5267" s="337" t="s">
        <v>1225</v>
      </c>
      <c r="S5267" s="337" t="s">
        <v>100</v>
      </c>
      <c r="T5267" s="337" t="s">
        <v>116</v>
      </c>
      <c r="U5267" s="337" t="s">
        <v>1226</v>
      </c>
      <c r="V5267" s="337">
        <v>8</v>
      </c>
      <c r="W5267" s="337" t="s">
        <v>19695</v>
      </c>
      <c r="X5267" s="337" t="s">
        <v>19695</v>
      </c>
      <c r="Y5267" s="337" t="s">
        <v>19695</v>
      </c>
      <c r="Z5267" s="337" t="s">
        <v>1753</v>
      </c>
      <c r="AA5267" s="337" t="s">
        <v>735</v>
      </c>
      <c r="AB5267" s="337" t="s">
        <v>718</v>
      </c>
      <c r="AC5267" s="337" t="s">
        <v>13530</v>
      </c>
    </row>
    <row r="5268" spans="1:29" ht="15.8" x14ac:dyDescent="0.25">
      <c r="A5268" s="337" t="s">
        <v>1723</v>
      </c>
      <c r="B5268" s="337" t="s">
        <v>3453</v>
      </c>
      <c r="C5268" s="337" t="s">
        <v>1821</v>
      </c>
      <c r="D5268" s="337" t="s">
        <v>449</v>
      </c>
      <c r="E5268" s="337" t="s">
        <v>1727</v>
      </c>
      <c r="F5268" s="338">
        <v>42502</v>
      </c>
      <c r="G5268" s="337" t="s">
        <v>1432</v>
      </c>
      <c r="H5268" s="338">
        <v>42552</v>
      </c>
      <c r="I5268" s="337" t="s">
        <v>19695</v>
      </c>
      <c r="J5268" s="337" t="s">
        <v>36</v>
      </c>
      <c r="K5268" s="337" t="s">
        <v>19695</v>
      </c>
      <c r="L5268" s="337" t="s">
        <v>19695</v>
      </c>
      <c r="M5268" s="337" t="s">
        <v>19695</v>
      </c>
      <c r="N5268" s="337" t="s">
        <v>19695</v>
      </c>
      <c r="O5268" s="337" t="s">
        <v>19695</v>
      </c>
      <c r="P5268" s="337" t="s">
        <v>19695</v>
      </c>
      <c r="Q5268" s="337" t="s">
        <v>19695</v>
      </c>
      <c r="R5268" s="337" t="s">
        <v>35</v>
      </c>
      <c r="S5268" s="337" t="s">
        <v>77</v>
      </c>
      <c r="T5268" s="337" t="s">
        <v>100</v>
      </c>
      <c r="U5268" s="337" t="s">
        <v>1623</v>
      </c>
      <c r="V5268" s="337">
        <v>8</v>
      </c>
      <c r="W5268" s="337" t="s">
        <v>19695</v>
      </c>
      <c r="X5268" s="337" t="s">
        <v>19695</v>
      </c>
      <c r="Y5268" s="337" t="s">
        <v>19695</v>
      </c>
      <c r="Z5268" s="337" t="s">
        <v>1753</v>
      </c>
      <c r="AA5268" s="337" t="s">
        <v>735</v>
      </c>
      <c r="AB5268" s="337" t="s">
        <v>718</v>
      </c>
      <c r="AC5268" s="337" t="s">
        <v>13530</v>
      </c>
    </row>
    <row r="5269" spans="1:29" ht="15.8" x14ac:dyDescent="0.25">
      <c r="A5269" s="337" t="s">
        <v>1723</v>
      </c>
      <c r="B5269" s="337" t="s">
        <v>3458</v>
      </c>
      <c r="C5269" s="337" t="s">
        <v>1821</v>
      </c>
      <c r="D5269" s="337" t="s">
        <v>449</v>
      </c>
      <c r="E5269" s="337" t="s">
        <v>1727</v>
      </c>
      <c r="F5269" s="338">
        <v>42502</v>
      </c>
      <c r="G5269" s="337" t="s">
        <v>1432</v>
      </c>
      <c r="H5269" s="338">
        <v>42552</v>
      </c>
      <c r="I5269" s="337" t="s">
        <v>19695</v>
      </c>
      <c r="J5269" s="337" t="s">
        <v>36</v>
      </c>
      <c r="K5269" s="337" t="s">
        <v>19695</v>
      </c>
      <c r="L5269" s="337" t="s">
        <v>19695</v>
      </c>
      <c r="M5269" s="337" t="s">
        <v>19695</v>
      </c>
      <c r="N5269" s="337" t="s">
        <v>19695</v>
      </c>
      <c r="O5269" s="337" t="s">
        <v>19695</v>
      </c>
      <c r="P5269" s="337" t="s">
        <v>19695</v>
      </c>
      <c r="Q5269" s="337" t="s">
        <v>19695</v>
      </c>
      <c r="R5269" s="337" t="s">
        <v>1225</v>
      </c>
      <c r="S5269" s="337" t="s">
        <v>100</v>
      </c>
      <c r="T5269" s="337" t="s">
        <v>116</v>
      </c>
      <c r="U5269" s="337" t="s">
        <v>1226</v>
      </c>
      <c r="V5269" s="337">
        <v>8</v>
      </c>
      <c r="W5269" s="337" t="s">
        <v>19695</v>
      </c>
      <c r="X5269" s="337" t="s">
        <v>19695</v>
      </c>
      <c r="Y5269" s="337" t="s">
        <v>19695</v>
      </c>
      <c r="Z5269" s="337" t="s">
        <v>1753</v>
      </c>
      <c r="AA5269" s="337" t="s">
        <v>735</v>
      </c>
      <c r="AB5269" s="337" t="s">
        <v>718</v>
      </c>
      <c r="AC5269" s="337" t="s">
        <v>13530</v>
      </c>
    </row>
    <row r="5270" spans="1:29" ht="15.8" x14ac:dyDescent="0.25">
      <c r="A5270" s="337" t="s">
        <v>1723</v>
      </c>
      <c r="B5270" s="337" t="s">
        <v>3459</v>
      </c>
      <c r="C5270" s="337" t="s">
        <v>1821</v>
      </c>
      <c r="D5270" s="337" t="s">
        <v>449</v>
      </c>
      <c r="E5270" s="337" t="s">
        <v>1727</v>
      </c>
      <c r="F5270" s="338">
        <v>42502</v>
      </c>
      <c r="G5270" s="337" t="s">
        <v>1432</v>
      </c>
      <c r="H5270" s="338">
        <v>42552</v>
      </c>
      <c r="I5270" s="337" t="s">
        <v>19695</v>
      </c>
      <c r="J5270" s="337" t="s">
        <v>36</v>
      </c>
      <c r="K5270" s="337" t="s">
        <v>19695</v>
      </c>
      <c r="L5270" s="337" t="s">
        <v>19695</v>
      </c>
      <c r="M5270" s="337" t="s">
        <v>19695</v>
      </c>
      <c r="N5270" s="337" t="s">
        <v>19695</v>
      </c>
      <c r="O5270" s="337" t="s">
        <v>19695</v>
      </c>
      <c r="P5270" s="337" t="s">
        <v>19695</v>
      </c>
      <c r="Q5270" s="337" t="s">
        <v>19695</v>
      </c>
      <c r="R5270" s="337" t="s">
        <v>35</v>
      </c>
      <c r="S5270" s="337" t="s">
        <v>77</v>
      </c>
      <c r="T5270" s="337" t="s">
        <v>116</v>
      </c>
      <c r="U5270" s="337" t="s">
        <v>1623</v>
      </c>
      <c r="V5270" s="337">
        <v>8</v>
      </c>
      <c r="W5270" s="337" t="s">
        <v>19695</v>
      </c>
      <c r="X5270" s="337" t="s">
        <v>19695</v>
      </c>
      <c r="Y5270" s="337" t="s">
        <v>19695</v>
      </c>
      <c r="Z5270" s="337" t="s">
        <v>1753</v>
      </c>
      <c r="AA5270" s="337" t="s">
        <v>735</v>
      </c>
      <c r="AB5270" s="337" t="s">
        <v>718</v>
      </c>
      <c r="AC5270" s="337" t="s">
        <v>13530</v>
      </c>
    </row>
    <row r="5271" spans="1:29" ht="15.8" x14ac:dyDescent="0.25">
      <c r="A5271" s="337" t="s">
        <v>1723</v>
      </c>
      <c r="B5271" s="337" t="s">
        <v>3572</v>
      </c>
      <c r="C5271" s="337" t="s">
        <v>1821</v>
      </c>
      <c r="D5271" s="337" t="s">
        <v>449</v>
      </c>
      <c r="E5271" s="337" t="s">
        <v>1727</v>
      </c>
      <c r="F5271" s="338">
        <v>42502</v>
      </c>
      <c r="G5271" s="337" t="s">
        <v>1432</v>
      </c>
      <c r="H5271" s="338">
        <v>42552</v>
      </c>
      <c r="I5271" s="337" t="s">
        <v>19695</v>
      </c>
      <c r="J5271" s="337" t="s">
        <v>16</v>
      </c>
      <c r="K5271" s="337" t="s">
        <v>19695</v>
      </c>
      <c r="L5271" s="337" t="s">
        <v>19695</v>
      </c>
      <c r="M5271" s="337" t="s">
        <v>19695</v>
      </c>
      <c r="N5271" s="337" t="s">
        <v>19695</v>
      </c>
      <c r="O5271" s="337" t="s">
        <v>19695</v>
      </c>
      <c r="P5271" s="337" t="s">
        <v>19695</v>
      </c>
      <c r="Q5271" s="337" t="s">
        <v>19695</v>
      </c>
      <c r="R5271" s="337" t="s">
        <v>56</v>
      </c>
      <c r="S5271" s="337" t="s">
        <v>79</v>
      </c>
      <c r="T5271" s="337" t="s">
        <v>3573</v>
      </c>
      <c r="U5271" s="337" t="s">
        <v>1593</v>
      </c>
      <c r="V5271" s="337">
        <v>8</v>
      </c>
      <c r="W5271" s="337" t="s">
        <v>19695</v>
      </c>
      <c r="X5271" s="337" t="s">
        <v>19695</v>
      </c>
      <c r="Y5271" s="337" t="s">
        <v>19695</v>
      </c>
      <c r="Z5271" s="337" t="s">
        <v>1753</v>
      </c>
      <c r="AA5271" s="337" t="s">
        <v>735</v>
      </c>
      <c r="AB5271" s="337" t="s">
        <v>718</v>
      </c>
      <c r="AC5271" s="337" t="s">
        <v>13530</v>
      </c>
    </row>
    <row r="5272" spans="1:29" ht="15.8" x14ac:dyDescent="0.25">
      <c r="A5272" s="337" t="s">
        <v>1723</v>
      </c>
      <c r="B5272" s="337" t="s">
        <v>3701</v>
      </c>
      <c r="C5272" s="337" t="s">
        <v>1821</v>
      </c>
      <c r="D5272" s="337" t="s">
        <v>449</v>
      </c>
      <c r="E5272" s="337" t="s">
        <v>1727</v>
      </c>
      <c r="F5272" s="338">
        <v>42502</v>
      </c>
      <c r="G5272" s="337" t="s">
        <v>1432</v>
      </c>
      <c r="H5272" s="338">
        <v>42552</v>
      </c>
      <c r="I5272" s="337" t="s">
        <v>19695</v>
      </c>
      <c r="J5272" s="337" t="s">
        <v>36</v>
      </c>
      <c r="K5272" s="337" t="s">
        <v>19695</v>
      </c>
      <c r="L5272" s="337" t="s">
        <v>19695</v>
      </c>
      <c r="M5272" s="337" t="s">
        <v>19695</v>
      </c>
      <c r="N5272" s="337" t="s">
        <v>19695</v>
      </c>
      <c r="O5272" s="337" t="s">
        <v>19695</v>
      </c>
      <c r="P5272" s="337" t="s">
        <v>19695</v>
      </c>
      <c r="Q5272" s="337" t="s">
        <v>19695</v>
      </c>
      <c r="R5272" s="337" t="s">
        <v>130</v>
      </c>
      <c r="S5272" s="337" t="s">
        <v>147</v>
      </c>
      <c r="T5272" s="337" t="s">
        <v>2498</v>
      </c>
      <c r="U5272" s="337" t="s">
        <v>449</v>
      </c>
      <c r="V5272" s="337">
        <v>8</v>
      </c>
      <c r="W5272" s="337" t="s">
        <v>19695</v>
      </c>
      <c r="X5272" s="337" t="s">
        <v>19695</v>
      </c>
      <c r="Y5272" s="337" t="s">
        <v>19695</v>
      </c>
      <c r="Z5272" s="337" t="s">
        <v>1753</v>
      </c>
      <c r="AA5272" s="337" t="s">
        <v>717</v>
      </c>
      <c r="AB5272" s="337" t="s">
        <v>718</v>
      </c>
      <c r="AC5272" s="337" t="s">
        <v>13530</v>
      </c>
    </row>
    <row r="5273" spans="1:29" ht="15.8" x14ac:dyDescent="0.25">
      <c r="A5273" s="337" t="s">
        <v>1723</v>
      </c>
      <c r="B5273" s="337" t="s">
        <v>2667</v>
      </c>
      <c r="C5273" s="337" t="s">
        <v>1725</v>
      </c>
      <c r="D5273" s="337" t="s">
        <v>1726</v>
      </c>
      <c r="E5273" s="337" t="s">
        <v>1727</v>
      </c>
      <c r="F5273" s="338">
        <v>42502</v>
      </c>
      <c r="G5273" s="337" t="s">
        <v>1432</v>
      </c>
      <c r="H5273" s="338">
        <v>42552</v>
      </c>
      <c r="I5273" s="337" t="s">
        <v>19695</v>
      </c>
      <c r="J5273" s="337" t="s">
        <v>36</v>
      </c>
      <c r="K5273" s="337" t="s">
        <v>19695</v>
      </c>
      <c r="L5273" s="337" t="s">
        <v>19695</v>
      </c>
      <c r="M5273" s="337" t="s">
        <v>19695</v>
      </c>
      <c r="N5273" s="337" t="s">
        <v>19695</v>
      </c>
      <c r="O5273" s="337" t="s">
        <v>19695</v>
      </c>
      <c r="P5273" s="337" t="s">
        <v>19695</v>
      </c>
      <c r="Q5273" s="337" t="s">
        <v>19695</v>
      </c>
      <c r="R5273" s="337" t="s">
        <v>130</v>
      </c>
      <c r="S5273" s="337" t="s">
        <v>2020</v>
      </c>
      <c r="T5273" s="337" t="s">
        <v>2668</v>
      </c>
      <c r="U5273" s="337" t="s">
        <v>2669</v>
      </c>
      <c r="V5273" s="337">
        <v>10</v>
      </c>
      <c r="W5273" s="337" t="s">
        <v>19695</v>
      </c>
      <c r="X5273" s="337" t="s">
        <v>19695</v>
      </c>
      <c r="Y5273" s="337" t="s">
        <v>19695</v>
      </c>
      <c r="Z5273" s="337" t="s">
        <v>1753</v>
      </c>
      <c r="AA5273" s="337" t="s">
        <v>735</v>
      </c>
      <c r="AB5273" s="337" t="s">
        <v>718</v>
      </c>
      <c r="AC5273" s="337" t="s">
        <v>13530</v>
      </c>
    </row>
    <row r="5274" spans="1:29" ht="15.8" x14ac:dyDescent="0.25">
      <c r="A5274" s="337" t="s">
        <v>1723</v>
      </c>
      <c r="B5274" s="337" t="s">
        <v>3675</v>
      </c>
      <c r="C5274" s="337" t="s">
        <v>1821</v>
      </c>
      <c r="D5274" s="337" t="s">
        <v>449</v>
      </c>
      <c r="E5274" s="337" t="s">
        <v>1727</v>
      </c>
      <c r="F5274" s="338">
        <v>42502</v>
      </c>
      <c r="G5274" s="337" t="s">
        <v>1432</v>
      </c>
      <c r="H5274" s="338">
        <v>42552</v>
      </c>
      <c r="I5274" s="337" t="s">
        <v>19695</v>
      </c>
      <c r="J5274" s="337" t="s">
        <v>16</v>
      </c>
      <c r="K5274" s="337" t="s">
        <v>19695</v>
      </c>
      <c r="L5274" s="337" t="s">
        <v>19695</v>
      </c>
      <c r="M5274" s="337" t="s">
        <v>19695</v>
      </c>
      <c r="N5274" s="337" t="s">
        <v>19695</v>
      </c>
      <c r="O5274" s="337" t="s">
        <v>19695</v>
      </c>
      <c r="P5274" s="337" t="s">
        <v>19695</v>
      </c>
      <c r="Q5274" s="337" t="s">
        <v>19695</v>
      </c>
      <c r="R5274" s="337" t="s">
        <v>98</v>
      </c>
      <c r="S5274" s="337" t="s">
        <v>121</v>
      </c>
      <c r="T5274" s="337" t="s">
        <v>3676</v>
      </c>
      <c r="U5274" s="337" t="s">
        <v>3677</v>
      </c>
      <c r="V5274" s="337">
        <v>10</v>
      </c>
      <c r="W5274" s="337" t="s">
        <v>19695</v>
      </c>
      <c r="X5274" s="337" t="s">
        <v>19695</v>
      </c>
      <c r="Y5274" s="337" t="s">
        <v>19695</v>
      </c>
      <c r="Z5274" s="337" t="s">
        <v>1753</v>
      </c>
      <c r="AA5274" s="337" t="s">
        <v>735</v>
      </c>
      <c r="AB5274" s="337" t="s">
        <v>718</v>
      </c>
      <c r="AC5274" s="337" t="s">
        <v>13530</v>
      </c>
    </row>
    <row r="5275" spans="1:29" ht="15.8" x14ac:dyDescent="0.25">
      <c r="A5275" s="337" t="s">
        <v>1723</v>
      </c>
      <c r="B5275" s="337" t="s">
        <v>2873</v>
      </c>
      <c r="C5275" s="337" t="s">
        <v>1821</v>
      </c>
      <c r="D5275" s="337" t="s">
        <v>449</v>
      </c>
      <c r="E5275" s="337" t="s">
        <v>1727</v>
      </c>
      <c r="F5275" s="338">
        <v>42502</v>
      </c>
      <c r="G5275" s="337" t="s">
        <v>1432</v>
      </c>
      <c r="H5275" s="338">
        <v>42552</v>
      </c>
      <c r="I5275" s="337" t="s">
        <v>19695</v>
      </c>
      <c r="J5275" s="337" t="s">
        <v>36</v>
      </c>
      <c r="K5275" s="337" t="s">
        <v>19695</v>
      </c>
      <c r="L5275" s="337" t="s">
        <v>19695</v>
      </c>
      <c r="M5275" s="337" t="s">
        <v>19695</v>
      </c>
      <c r="N5275" s="337" t="s">
        <v>19695</v>
      </c>
      <c r="O5275" s="337" t="s">
        <v>19695</v>
      </c>
      <c r="P5275" s="337" t="s">
        <v>19695</v>
      </c>
      <c r="Q5275" s="337" t="s">
        <v>19695</v>
      </c>
      <c r="R5275" s="337" t="s">
        <v>109</v>
      </c>
      <c r="S5275" s="337" t="s">
        <v>1122</v>
      </c>
      <c r="T5275" s="337" t="s">
        <v>2874</v>
      </c>
      <c r="U5275" s="337" t="s">
        <v>449</v>
      </c>
      <c r="V5275" s="337">
        <v>12</v>
      </c>
      <c r="W5275" s="337" t="s">
        <v>19695</v>
      </c>
      <c r="X5275" s="337" t="s">
        <v>19695</v>
      </c>
      <c r="Y5275" s="337" t="s">
        <v>19695</v>
      </c>
      <c r="Z5275" s="337" t="s">
        <v>1753</v>
      </c>
      <c r="AA5275" s="337" t="s">
        <v>766</v>
      </c>
      <c r="AB5275" s="337" t="s">
        <v>718</v>
      </c>
      <c r="AC5275" s="337" t="s">
        <v>13530</v>
      </c>
    </row>
    <row r="5276" spans="1:29" ht="15.8" x14ac:dyDescent="0.25">
      <c r="A5276" s="337" t="s">
        <v>1723</v>
      </c>
      <c r="B5276" s="337" t="s">
        <v>3691</v>
      </c>
      <c r="C5276" s="337" t="s">
        <v>1821</v>
      </c>
      <c r="D5276" s="337" t="s">
        <v>449</v>
      </c>
      <c r="E5276" s="337" t="s">
        <v>1727</v>
      </c>
      <c r="F5276" s="338">
        <v>42502</v>
      </c>
      <c r="G5276" s="337" t="s">
        <v>1432</v>
      </c>
      <c r="H5276" s="338">
        <v>42552</v>
      </c>
      <c r="I5276" s="337" t="s">
        <v>19695</v>
      </c>
      <c r="J5276" s="337" t="s">
        <v>16</v>
      </c>
      <c r="K5276" s="337" t="s">
        <v>19695</v>
      </c>
      <c r="L5276" s="337" t="s">
        <v>19695</v>
      </c>
      <c r="M5276" s="337" t="s">
        <v>19695</v>
      </c>
      <c r="N5276" s="337" t="s">
        <v>19695</v>
      </c>
      <c r="O5276" s="337" t="s">
        <v>19695</v>
      </c>
      <c r="P5276" s="337" t="s">
        <v>19695</v>
      </c>
      <c r="Q5276" s="337" t="s">
        <v>19695</v>
      </c>
      <c r="R5276" s="337" t="s">
        <v>52</v>
      </c>
      <c r="S5276" s="337" t="s">
        <v>839</v>
      </c>
      <c r="T5276" s="337" t="s">
        <v>370</v>
      </c>
      <c r="U5276" s="337" t="s">
        <v>88</v>
      </c>
      <c r="V5276" s="337">
        <v>12</v>
      </c>
      <c r="W5276" s="337" t="s">
        <v>19695</v>
      </c>
      <c r="X5276" s="337" t="s">
        <v>19695</v>
      </c>
      <c r="Y5276" s="337" t="s">
        <v>19695</v>
      </c>
      <c r="Z5276" s="337" t="s">
        <v>1753</v>
      </c>
      <c r="AA5276" s="337" t="s">
        <v>735</v>
      </c>
      <c r="AB5276" s="337" t="s">
        <v>718</v>
      </c>
      <c r="AC5276" s="337" t="s">
        <v>13530</v>
      </c>
    </row>
    <row r="5277" spans="1:29" ht="15.8" x14ac:dyDescent="0.25">
      <c r="A5277" s="337" t="s">
        <v>1723</v>
      </c>
      <c r="B5277" s="337" t="s">
        <v>3693</v>
      </c>
      <c r="C5277" s="337" t="s">
        <v>1725</v>
      </c>
      <c r="D5277" s="337" t="s">
        <v>1726</v>
      </c>
      <c r="E5277" s="337" t="s">
        <v>1727</v>
      </c>
      <c r="F5277" s="338">
        <v>42502</v>
      </c>
      <c r="G5277" s="337" t="s">
        <v>1432</v>
      </c>
      <c r="H5277" s="338">
        <v>42552</v>
      </c>
      <c r="I5277" s="337" t="s">
        <v>19695</v>
      </c>
      <c r="J5277" s="337" t="s">
        <v>36</v>
      </c>
      <c r="K5277" s="337" t="s">
        <v>19695</v>
      </c>
      <c r="L5277" s="337" t="s">
        <v>19695</v>
      </c>
      <c r="M5277" s="337" t="s">
        <v>19695</v>
      </c>
      <c r="N5277" s="337" t="s">
        <v>19695</v>
      </c>
      <c r="O5277" s="337" t="s">
        <v>19695</v>
      </c>
      <c r="P5277" s="337" t="s">
        <v>19695</v>
      </c>
      <c r="Q5277" s="337" t="s">
        <v>19695</v>
      </c>
      <c r="R5277" s="337" t="s">
        <v>3694</v>
      </c>
      <c r="S5277" s="337" t="s">
        <v>3695</v>
      </c>
      <c r="T5277" s="337" t="s">
        <v>449</v>
      </c>
      <c r="U5277" s="337" t="s">
        <v>449</v>
      </c>
      <c r="V5277" s="337">
        <v>12</v>
      </c>
      <c r="W5277" s="337" t="s">
        <v>19695</v>
      </c>
      <c r="X5277" s="337" t="s">
        <v>19695</v>
      </c>
      <c r="Y5277" s="337" t="s">
        <v>19695</v>
      </c>
      <c r="Z5277" s="337" t="s">
        <v>1753</v>
      </c>
      <c r="AA5277" s="337" t="s">
        <v>735</v>
      </c>
      <c r="AB5277" s="337" t="s">
        <v>718</v>
      </c>
      <c r="AC5277" s="337" t="s">
        <v>13530</v>
      </c>
    </row>
    <row r="5278" spans="1:29" ht="15.8" x14ac:dyDescent="0.25">
      <c r="A5278" s="337" t="s">
        <v>1723</v>
      </c>
      <c r="B5278" s="337" t="s">
        <v>1431</v>
      </c>
      <c r="C5278" s="337" t="s">
        <v>1821</v>
      </c>
      <c r="D5278" s="337" t="s">
        <v>449</v>
      </c>
      <c r="E5278" s="337" t="s">
        <v>1727</v>
      </c>
      <c r="F5278" s="338">
        <v>42502</v>
      </c>
      <c r="G5278" s="337" t="s">
        <v>1432</v>
      </c>
      <c r="H5278" s="338">
        <v>42552</v>
      </c>
      <c r="I5278" s="337" t="s">
        <v>19695</v>
      </c>
      <c r="J5278" s="337" t="s">
        <v>36</v>
      </c>
      <c r="K5278" s="337" t="s">
        <v>19695</v>
      </c>
      <c r="L5278" s="337" t="s">
        <v>19695</v>
      </c>
      <c r="M5278" s="337" t="s">
        <v>19695</v>
      </c>
      <c r="N5278" s="337" t="s">
        <v>19695</v>
      </c>
      <c r="O5278" s="337" t="s">
        <v>19695</v>
      </c>
      <c r="P5278" s="337" t="s">
        <v>19695</v>
      </c>
      <c r="Q5278" s="337" t="s">
        <v>19695</v>
      </c>
      <c r="R5278" s="337" t="s">
        <v>98</v>
      </c>
      <c r="S5278" s="337" t="s">
        <v>1185</v>
      </c>
      <c r="T5278" s="337" t="s">
        <v>1433</v>
      </c>
      <c r="U5278" s="337" t="s">
        <v>1199</v>
      </c>
      <c r="V5278" s="337">
        <v>24</v>
      </c>
      <c r="W5278" s="337" t="s">
        <v>19695</v>
      </c>
      <c r="X5278" s="337" t="s">
        <v>19695</v>
      </c>
      <c r="Y5278" s="337" t="s">
        <v>19695</v>
      </c>
      <c r="Z5278" s="337" t="s">
        <v>1753</v>
      </c>
      <c r="AA5278" s="337" t="s">
        <v>735</v>
      </c>
      <c r="AB5278" s="337" t="s">
        <v>718</v>
      </c>
      <c r="AC5278" s="337" t="s">
        <v>13530</v>
      </c>
    </row>
    <row r="5279" spans="1:29" ht="15.8" x14ac:dyDescent="0.25">
      <c r="A5279" s="337" t="s">
        <v>1723</v>
      </c>
      <c r="B5279" s="337" t="s">
        <v>3094</v>
      </c>
      <c r="C5279" s="337" t="s">
        <v>1821</v>
      </c>
      <c r="D5279" s="337" t="s">
        <v>449</v>
      </c>
      <c r="E5279" s="337" t="s">
        <v>1727</v>
      </c>
      <c r="F5279" s="338">
        <v>42502</v>
      </c>
      <c r="G5279" s="337" t="s">
        <v>1432</v>
      </c>
      <c r="H5279" s="338">
        <v>42552</v>
      </c>
      <c r="I5279" s="337" t="s">
        <v>19695</v>
      </c>
      <c r="J5279" s="337" t="s">
        <v>36</v>
      </c>
      <c r="K5279" s="337" t="s">
        <v>19695</v>
      </c>
      <c r="L5279" s="337" t="s">
        <v>19695</v>
      </c>
      <c r="M5279" s="337" t="s">
        <v>19695</v>
      </c>
      <c r="N5279" s="337" t="s">
        <v>19695</v>
      </c>
      <c r="O5279" s="337" t="s">
        <v>19695</v>
      </c>
      <c r="P5279" s="337" t="s">
        <v>19695</v>
      </c>
      <c r="Q5279" s="337" t="s">
        <v>19695</v>
      </c>
      <c r="R5279" s="337" t="s">
        <v>98</v>
      </c>
      <c r="S5279" s="337" t="s">
        <v>1166</v>
      </c>
      <c r="T5279" s="337" t="s">
        <v>104</v>
      </c>
      <c r="U5279" s="337" t="s">
        <v>1688</v>
      </c>
      <c r="V5279" s="337">
        <v>8</v>
      </c>
      <c r="W5279" s="337" t="s">
        <v>19695</v>
      </c>
      <c r="X5279" s="337" t="s">
        <v>19695</v>
      </c>
      <c r="Y5279" s="337" t="s">
        <v>19695</v>
      </c>
      <c r="Z5279" s="337" t="s">
        <v>1753</v>
      </c>
      <c r="AA5279" s="337" t="s">
        <v>717</v>
      </c>
      <c r="AB5279" s="337" t="s">
        <v>718</v>
      </c>
      <c r="AC5279" s="337" t="s">
        <v>15389</v>
      </c>
    </row>
    <row r="5280" spans="1:29" ht="15.8" x14ac:dyDescent="0.25">
      <c r="A5280" s="337" t="s">
        <v>1723</v>
      </c>
      <c r="B5280" s="337" t="s">
        <v>3096</v>
      </c>
      <c r="C5280" s="337" t="s">
        <v>1821</v>
      </c>
      <c r="D5280" s="337" t="s">
        <v>449</v>
      </c>
      <c r="E5280" s="337" t="s">
        <v>1727</v>
      </c>
      <c r="F5280" s="338">
        <v>42502</v>
      </c>
      <c r="G5280" s="337" t="s">
        <v>1432</v>
      </c>
      <c r="H5280" s="338">
        <v>42552</v>
      </c>
      <c r="I5280" s="337" t="s">
        <v>19695</v>
      </c>
      <c r="J5280" s="337" t="s">
        <v>36</v>
      </c>
      <c r="K5280" s="337" t="s">
        <v>19695</v>
      </c>
      <c r="L5280" s="337" t="s">
        <v>19695</v>
      </c>
      <c r="M5280" s="337" t="s">
        <v>19695</v>
      </c>
      <c r="N5280" s="337" t="s">
        <v>19695</v>
      </c>
      <c r="O5280" s="337" t="s">
        <v>19695</v>
      </c>
      <c r="P5280" s="337" t="s">
        <v>19695</v>
      </c>
      <c r="Q5280" s="337" t="s">
        <v>19695</v>
      </c>
      <c r="R5280" s="337" t="s">
        <v>98</v>
      </c>
      <c r="S5280" s="337" t="s">
        <v>1166</v>
      </c>
      <c r="T5280" s="337" t="s">
        <v>1688</v>
      </c>
      <c r="U5280" s="337" t="s">
        <v>1688</v>
      </c>
      <c r="V5280" s="337">
        <v>8</v>
      </c>
      <c r="W5280" s="337" t="s">
        <v>19695</v>
      </c>
      <c r="X5280" s="337" t="s">
        <v>19695</v>
      </c>
      <c r="Y5280" s="337" t="s">
        <v>19695</v>
      </c>
      <c r="Z5280" s="337" t="s">
        <v>1753</v>
      </c>
      <c r="AA5280" s="337" t="s">
        <v>735</v>
      </c>
      <c r="AB5280" s="337" t="s">
        <v>718</v>
      </c>
      <c r="AC5280" s="337" t="s">
        <v>15389</v>
      </c>
    </row>
    <row r="5281" spans="1:29" ht="15.8" x14ac:dyDescent="0.25">
      <c r="A5281" s="337" t="s">
        <v>1723</v>
      </c>
      <c r="B5281" s="337" t="s">
        <v>2676</v>
      </c>
      <c r="C5281" s="337" t="s">
        <v>1821</v>
      </c>
      <c r="D5281" s="337" t="s">
        <v>449</v>
      </c>
      <c r="E5281" s="337" t="s">
        <v>1727</v>
      </c>
      <c r="F5281" s="338">
        <v>42502</v>
      </c>
      <c r="G5281" s="337" t="s">
        <v>1432</v>
      </c>
      <c r="H5281" s="338">
        <v>42552</v>
      </c>
      <c r="I5281" s="337" t="s">
        <v>19695</v>
      </c>
      <c r="J5281" s="337" t="s">
        <v>16</v>
      </c>
      <c r="K5281" s="337" t="s">
        <v>19695</v>
      </c>
      <c r="L5281" s="337" t="s">
        <v>19695</v>
      </c>
      <c r="M5281" s="337" t="s">
        <v>19695</v>
      </c>
      <c r="N5281" s="337" t="s">
        <v>19695</v>
      </c>
      <c r="O5281" s="337" t="s">
        <v>19695</v>
      </c>
      <c r="P5281" s="337" t="s">
        <v>19695</v>
      </c>
      <c r="Q5281" s="337" t="s">
        <v>19695</v>
      </c>
      <c r="R5281" s="337" t="s">
        <v>18</v>
      </c>
      <c r="S5281" s="337" t="s">
        <v>2677</v>
      </c>
      <c r="T5281" s="337" t="s">
        <v>383</v>
      </c>
      <c r="U5281" s="337" t="s">
        <v>2678</v>
      </c>
      <c r="V5281" s="337">
        <v>8</v>
      </c>
      <c r="W5281" s="337" t="s">
        <v>19695</v>
      </c>
      <c r="X5281" s="337" t="s">
        <v>19695</v>
      </c>
      <c r="Y5281" s="337" t="s">
        <v>19695</v>
      </c>
      <c r="Z5281" s="337" t="s">
        <v>1753</v>
      </c>
      <c r="AA5281" s="337" t="s">
        <v>717</v>
      </c>
      <c r="AB5281" s="337" t="s">
        <v>718</v>
      </c>
      <c r="AC5281" s="337" t="s">
        <v>15398</v>
      </c>
    </row>
    <row r="5282" spans="1:29" ht="15.8" x14ac:dyDescent="0.25">
      <c r="A5282" s="337" t="s">
        <v>1723</v>
      </c>
      <c r="B5282" s="337" t="s">
        <v>2685</v>
      </c>
      <c r="C5282" s="337" t="s">
        <v>1725</v>
      </c>
      <c r="D5282" s="337" t="s">
        <v>1726</v>
      </c>
      <c r="E5282" s="337" t="s">
        <v>2686</v>
      </c>
      <c r="F5282" s="338">
        <v>42494</v>
      </c>
      <c r="G5282" s="337" t="s">
        <v>2687</v>
      </c>
      <c r="H5282" s="338">
        <v>42544</v>
      </c>
      <c r="I5282" s="337" t="s">
        <v>19695</v>
      </c>
      <c r="J5282" s="337" t="s">
        <v>36</v>
      </c>
      <c r="K5282" s="337" t="s">
        <v>19695</v>
      </c>
      <c r="L5282" s="337" t="s">
        <v>19695</v>
      </c>
      <c r="M5282" s="337" t="s">
        <v>19695</v>
      </c>
      <c r="N5282" s="337" t="s">
        <v>19695</v>
      </c>
      <c r="O5282" s="337" t="s">
        <v>19695</v>
      </c>
      <c r="P5282" s="337" t="s">
        <v>19695</v>
      </c>
      <c r="Q5282" s="337" t="s">
        <v>19695</v>
      </c>
      <c r="R5282" s="337" t="s">
        <v>66</v>
      </c>
      <c r="S5282" s="337" t="s">
        <v>67</v>
      </c>
      <c r="T5282" s="337" t="s">
        <v>2637</v>
      </c>
      <c r="U5282" s="337" t="s">
        <v>2688</v>
      </c>
      <c r="V5282" s="337">
        <v>8</v>
      </c>
      <c r="W5282" s="337" t="s">
        <v>19695</v>
      </c>
      <c r="X5282" s="337" t="s">
        <v>19695</v>
      </c>
      <c r="Y5282" s="337" t="s">
        <v>19695</v>
      </c>
      <c r="Z5282" s="337" t="s">
        <v>1728</v>
      </c>
      <c r="AA5282" s="337" t="s">
        <v>717</v>
      </c>
      <c r="AB5282" s="337" t="s">
        <v>718</v>
      </c>
      <c r="AC5282" s="337" t="s">
        <v>13530</v>
      </c>
    </row>
    <row r="5283" spans="1:29" ht="15.8" x14ac:dyDescent="0.25">
      <c r="A5283" s="337" t="s">
        <v>1723</v>
      </c>
      <c r="B5283" s="337" t="s">
        <v>3370</v>
      </c>
      <c r="C5283" s="337" t="s">
        <v>1821</v>
      </c>
      <c r="D5283" s="337" t="s">
        <v>449</v>
      </c>
      <c r="E5283" s="337" t="s">
        <v>2686</v>
      </c>
      <c r="F5283" s="338">
        <v>42494</v>
      </c>
      <c r="G5283" s="337" t="s">
        <v>2687</v>
      </c>
      <c r="H5283" s="338">
        <v>42544</v>
      </c>
      <c r="I5283" s="337" t="s">
        <v>19695</v>
      </c>
      <c r="J5283" s="337" t="s">
        <v>36</v>
      </c>
      <c r="K5283" s="337" t="s">
        <v>19695</v>
      </c>
      <c r="L5283" s="337" t="s">
        <v>19695</v>
      </c>
      <c r="M5283" s="337" t="s">
        <v>19695</v>
      </c>
      <c r="N5283" s="337" t="s">
        <v>19695</v>
      </c>
      <c r="O5283" s="337" t="s">
        <v>19695</v>
      </c>
      <c r="P5283" s="337" t="s">
        <v>19695</v>
      </c>
      <c r="Q5283" s="337" t="s">
        <v>19695</v>
      </c>
      <c r="R5283" s="337" t="s">
        <v>15</v>
      </c>
      <c r="S5283" s="337" t="s">
        <v>1519</v>
      </c>
      <c r="T5283" s="337" t="s">
        <v>3371</v>
      </c>
      <c r="U5283" s="337" t="s">
        <v>3371</v>
      </c>
      <c r="V5283" s="337">
        <v>10</v>
      </c>
      <c r="W5283" s="337" t="s">
        <v>19695</v>
      </c>
      <c r="X5283" s="337" t="s">
        <v>19695</v>
      </c>
      <c r="Y5283" s="337" t="s">
        <v>19695</v>
      </c>
      <c r="Z5283" s="337" t="s">
        <v>1728</v>
      </c>
      <c r="AA5283" s="337" t="s">
        <v>735</v>
      </c>
      <c r="AB5283" s="337" t="s">
        <v>718</v>
      </c>
      <c r="AC5283" s="337" t="s">
        <v>13530</v>
      </c>
    </row>
    <row r="5284" spans="1:29" ht="15.8" x14ac:dyDescent="0.25">
      <c r="A5284" s="337" t="s">
        <v>1723</v>
      </c>
      <c r="B5284" s="337" t="s">
        <v>2699</v>
      </c>
      <c r="C5284" s="337" t="s">
        <v>1725</v>
      </c>
      <c r="D5284" s="337" t="s">
        <v>1726</v>
      </c>
      <c r="E5284" s="337" t="s">
        <v>2700</v>
      </c>
      <c r="F5284" s="338">
        <v>42493</v>
      </c>
      <c r="G5284" s="337" t="s">
        <v>2701</v>
      </c>
      <c r="H5284" s="338">
        <v>42543</v>
      </c>
      <c r="I5284" s="337" t="s">
        <v>19695</v>
      </c>
      <c r="J5284" s="337" t="s">
        <v>36</v>
      </c>
      <c r="K5284" s="337" t="s">
        <v>19695</v>
      </c>
      <c r="L5284" s="337" t="s">
        <v>19695</v>
      </c>
      <c r="M5284" s="337" t="s">
        <v>19695</v>
      </c>
      <c r="N5284" s="337" t="s">
        <v>19695</v>
      </c>
      <c r="O5284" s="337" t="s">
        <v>19695</v>
      </c>
      <c r="P5284" s="337" t="s">
        <v>19695</v>
      </c>
      <c r="Q5284" s="337" t="s">
        <v>19695</v>
      </c>
      <c r="R5284" s="337" t="s">
        <v>66</v>
      </c>
      <c r="S5284" s="337" t="s">
        <v>67</v>
      </c>
      <c r="T5284" s="337" t="s">
        <v>2702</v>
      </c>
      <c r="U5284" s="337" t="s">
        <v>2339</v>
      </c>
      <c r="V5284" s="337">
        <v>8</v>
      </c>
      <c r="W5284" s="337" t="s">
        <v>19695</v>
      </c>
      <c r="X5284" s="337" t="s">
        <v>19695</v>
      </c>
      <c r="Y5284" s="337" t="s">
        <v>19695</v>
      </c>
      <c r="Z5284" s="337" t="s">
        <v>1728</v>
      </c>
      <c r="AA5284" s="337" t="s">
        <v>717</v>
      </c>
      <c r="AB5284" s="337" t="s">
        <v>718</v>
      </c>
      <c r="AC5284" s="337" t="s">
        <v>13530</v>
      </c>
    </row>
    <row r="5285" spans="1:29" ht="15.8" x14ac:dyDescent="0.25">
      <c r="A5285" s="337" t="s">
        <v>1723</v>
      </c>
      <c r="B5285" s="337" t="s">
        <v>2615</v>
      </c>
      <c r="C5285" s="337" t="s">
        <v>1821</v>
      </c>
      <c r="D5285" s="337" t="s">
        <v>449</v>
      </c>
      <c r="E5285" s="337" t="s">
        <v>1373</v>
      </c>
      <c r="F5285" s="338">
        <v>42491</v>
      </c>
      <c r="G5285" s="337" t="s">
        <v>2616</v>
      </c>
      <c r="H5285" s="338">
        <v>42542</v>
      </c>
      <c r="I5285" s="337" t="s">
        <v>19695</v>
      </c>
      <c r="J5285" s="337" t="s">
        <v>36</v>
      </c>
      <c r="K5285" s="337" t="s">
        <v>19695</v>
      </c>
      <c r="L5285" s="337" t="s">
        <v>19695</v>
      </c>
      <c r="M5285" s="337" t="s">
        <v>19695</v>
      </c>
      <c r="N5285" s="337" t="s">
        <v>19695</v>
      </c>
      <c r="O5285" s="337" t="s">
        <v>19695</v>
      </c>
      <c r="P5285" s="337" t="s">
        <v>19695</v>
      </c>
      <c r="Q5285" s="337" t="s">
        <v>19695</v>
      </c>
      <c r="R5285" s="337" t="s">
        <v>1220</v>
      </c>
      <c r="S5285" s="337" t="s">
        <v>108</v>
      </c>
      <c r="T5285" s="337" t="s">
        <v>1621</v>
      </c>
      <c r="U5285" s="337" t="s">
        <v>2617</v>
      </c>
      <c r="V5285" s="337">
        <v>8</v>
      </c>
      <c r="W5285" s="337" t="s">
        <v>19695</v>
      </c>
      <c r="X5285" s="337" t="s">
        <v>19695</v>
      </c>
      <c r="Y5285" s="337" t="s">
        <v>19695</v>
      </c>
      <c r="Z5285" s="337" t="s">
        <v>1728</v>
      </c>
      <c r="AA5285" s="337" t="s">
        <v>735</v>
      </c>
      <c r="AB5285" s="337" t="s">
        <v>718</v>
      </c>
      <c r="AC5285" s="337" t="s">
        <v>13530</v>
      </c>
    </row>
    <row r="5286" spans="1:29" ht="15.8" x14ac:dyDescent="0.25">
      <c r="A5286" s="337" t="s">
        <v>1723</v>
      </c>
      <c r="B5286" s="337" t="s">
        <v>3240</v>
      </c>
      <c r="C5286" s="337" t="s">
        <v>1821</v>
      </c>
      <c r="D5286" s="337" t="s">
        <v>449</v>
      </c>
      <c r="E5286" s="337" t="s">
        <v>1727</v>
      </c>
      <c r="F5286" s="338">
        <v>42502</v>
      </c>
      <c r="G5286" s="337" t="s">
        <v>2240</v>
      </c>
      <c r="H5286" s="338">
        <v>42541</v>
      </c>
      <c r="I5286" s="337" t="s">
        <v>19695</v>
      </c>
      <c r="J5286" s="337" t="s">
        <v>36</v>
      </c>
      <c r="K5286" s="337" t="s">
        <v>19695</v>
      </c>
      <c r="L5286" s="337" t="s">
        <v>19695</v>
      </c>
      <c r="M5286" s="337" t="s">
        <v>19695</v>
      </c>
      <c r="N5286" s="337" t="s">
        <v>19695</v>
      </c>
      <c r="O5286" s="337" t="s">
        <v>19695</v>
      </c>
      <c r="P5286" s="337" t="s">
        <v>19695</v>
      </c>
      <c r="Q5286" s="337" t="s">
        <v>19695</v>
      </c>
      <c r="R5286" s="337" t="s">
        <v>15</v>
      </c>
      <c r="S5286" s="337" t="s">
        <v>1203</v>
      </c>
      <c r="T5286" s="337" t="s">
        <v>1203</v>
      </c>
      <c r="U5286" s="337" t="s">
        <v>1819</v>
      </c>
      <c r="V5286" s="337">
        <v>6</v>
      </c>
      <c r="W5286" s="337" t="s">
        <v>19695</v>
      </c>
      <c r="X5286" s="337" t="s">
        <v>19695</v>
      </c>
      <c r="Y5286" s="337" t="s">
        <v>19695</v>
      </c>
      <c r="Z5286" s="337" t="s">
        <v>1728</v>
      </c>
      <c r="AA5286" s="337" t="s">
        <v>717</v>
      </c>
      <c r="AB5286" s="337" t="s">
        <v>718</v>
      </c>
      <c r="AC5286" s="337" t="s">
        <v>13530</v>
      </c>
    </row>
    <row r="5287" spans="1:29" ht="15.8" x14ac:dyDescent="0.25">
      <c r="A5287" s="337" t="s">
        <v>1723</v>
      </c>
      <c r="B5287" s="337" t="s">
        <v>2526</v>
      </c>
      <c r="C5287" s="337" t="s">
        <v>1821</v>
      </c>
      <c r="D5287" s="337" t="s">
        <v>449</v>
      </c>
      <c r="E5287" s="337" t="s">
        <v>1373</v>
      </c>
      <c r="F5287" s="338">
        <v>42491</v>
      </c>
      <c r="G5287" s="337" t="s">
        <v>2240</v>
      </c>
      <c r="H5287" s="338">
        <v>42541</v>
      </c>
      <c r="I5287" s="337" t="s">
        <v>19695</v>
      </c>
      <c r="J5287" s="337" t="s">
        <v>36</v>
      </c>
      <c r="K5287" s="337" t="s">
        <v>19695</v>
      </c>
      <c r="L5287" s="337" t="s">
        <v>19695</v>
      </c>
      <c r="M5287" s="337" t="s">
        <v>19695</v>
      </c>
      <c r="N5287" s="337" t="s">
        <v>19695</v>
      </c>
      <c r="O5287" s="337" t="s">
        <v>19695</v>
      </c>
      <c r="P5287" s="337" t="s">
        <v>19695</v>
      </c>
      <c r="Q5287" s="337" t="s">
        <v>19695</v>
      </c>
      <c r="R5287" s="337" t="s">
        <v>35</v>
      </c>
      <c r="S5287" s="337" t="s">
        <v>77</v>
      </c>
      <c r="T5287" s="337" t="s">
        <v>1377</v>
      </c>
      <c r="U5287" s="337" t="s">
        <v>1012</v>
      </c>
      <c r="V5287" s="337">
        <v>8</v>
      </c>
      <c r="W5287" s="337" t="s">
        <v>19695</v>
      </c>
      <c r="X5287" s="337" t="s">
        <v>19695</v>
      </c>
      <c r="Y5287" s="337" t="s">
        <v>19695</v>
      </c>
      <c r="Z5287" s="337" t="s">
        <v>1753</v>
      </c>
      <c r="AA5287" s="337" t="s">
        <v>735</v>
      </c>
      <c r="AB5287" s="337" t="s">
        <v>718</v>
      </c>
      <c r="AC5287" s="337" t="s">
        <v>13530</v>
      </c>
    </row>
    <row r="5288" spans="1:29" ht="15.8" x14ac:dyDescent="0.25">
      <c r="A5288" s="337" t="s">
        <v>1723</v>
      </c>
      <c r="B5288" s="337" t="s">
        <v>2479</v>
      </c>
      <c r="C5288" s="337" t="s">
        <v>1821</v>
      </c>
      <c r="D5288" s="337" t="s">
        <v>449</v>
      </c>
      <c r="E5288" s="337" t="s">
        <v>1373</v>
      </c>
      <c r="F5288" s="338">
        <v>42491</v>
      </c>
      <c r="G5288" s="337" t="s">
        <v>2240</v>
      </c>
      <c r="H5288" s="338">
        <v>42541</v>
      </c>
      <c r="I5288" s="337" t="s">
        <v>19695</v>
      </c>
      <c r="J5288" s="337" t="s">
        <v>36</v>
      </c>
      <c r="K5288" s="337" t="s">
        <v>19695</v>
      </c>
      <c r="L5288" s="337" t="s">
        <v>19695</v>
      </c>
      <c r="M5288" s="337" t="s">
        <v>19695</v>
      </c>
      <c r="N5288" s="337" t="s">
        <v>19695</v>
      </c>
      <c r="O5288" s="337" t="s">
        <v>19695</v>
      </c>
      <c r="P5288" s="337" t="s">
        <v>19695</v>
      </c>
      <c r="Q5288" s="337" t="s">
        <v>19695</v>
      </c>
      <c r="R5288" s="337" t="s">
        <v>2107</v>
      </c>
      <c r="S5288" s="337" t="s">
        <v>2115</v>
      </c>
      <c r="T5288" s="337" t="s">
        <v>2480</v>
      </c>
      <c r="U5288" s="337" t="s">
        <v>2481</v>
      </c>
      <c r="V5288" s="337">
        <v>10</v>
      </c>
      <c r="W5288" s="337" t="s">
        <v>19695</v>
      </c>
      <c r="X5288" s="337" t="s">
        <v>19695</v>
      </c>
      <c r="Y5288" s="337" t="s">
        <v>19695</v>
      </c>
      <c r="Z5288" s="337" t="s">
        <v>1753</v>
      </c>
      <c r="AA5288" s="337" t="s">
        <v>717</v>
      </c>
      <c r="AB5288" s="337" t="s">
        <v>718</v>
      </c>
      <c r="AC5288" s="337" t="s">
        <v>13530</v>
      </c>
    </row>
    <row r="5289" spans="1:29" ht="15.8" x14ac:dyDescent="0.25">
      <c r="A5289" s="337" t="s">
        <v>1723</v>
      </c>
      <c r="B5289" s="337" t="s">
        <v>3517</v>
      </c>
      <c r="C5289" s="337" t="s">
        <v>1725</v>
      </c>
      <c r="D5289" s="337" t="s">
        <v>1726</v>
      </c>
      <c r="E5289" s="337" t="s">
        <v>2247</v>
      </c>
      <c r="F5289" s="338">
        <v>42533</v>
      </c>
      <c r="G5289" s="337" t="s">
        <v>3518</v>
      </c>
      <c r="H5289" s="338">
        <v>42537</v>
      </c>
      <c r="I5289" s="337" t="s">
        <v>19695</v>
      </c>
      <c r="J5289" s="337" t="s">
        <v>16</v>
      </c>
      <c r="K5289" s="337" t="s">
        <v>19695</v>
      </c>
      <c r="L5289" s="337" t="s">
        <v>19695</v>
      </c>
      <c r="M5289" s="337" t="s">
        <v>19695</v>
      </c>
      <c r="N5289" s="337" t="s">
        <v>19695</v>
      </c>
      <c r="O5289" s="337" t="s">
        <v>19695</v>
      </c>
      <c r="P5289" s="337" t="s">
        <v>19695</v>
      </c>
      <c r="Q5289" s="337" t="s">
        <v>19695</v>
      </c>
      <c r="R5289" s="337" t="s">
        <v>52</v>
      </c>
      <c r="S5289" s="337" t="s">
        <v>120</v>
      </c>
      <c r="T5289" s="337" t="s">
        <v>411</v>
      </c>
      <c r="U5289" s="337" t="s">
        <v>411</v>
      </c>
      <c r="V5289" s="337">
        <v>8</v>
      </c>
      <c r="W5289" s="337" t="s">
        <v>19695</v>
      </c>
      <c r="X5289" s="337" t="s">
        <v>19695</v>
      </c>
      <c r="Y5289" s="337" t="s">
        <v>19695</v>
      </c>
      <c r="Z5289" s="337" t="s">
        <v>1728</v>
      </c>
      <c r="AA5289" s="337" t="s">
        <v>717</v>
      </c>
      <c r="AB5289" s="337" t="s">
        <v>718</v>
      </c>
      <c r="AC5289" s="337" t="s">
        <v>13530</v>
      </c>
    </row>
    <row r="5290" spans="1:29" ht="15.8" x14ac:dyDescent="0.25">
      <c r="A5290" s="337" t="s">
        <v>1723</v>
      </c>
      <c r="B5290" s="337" t="s">
        <v>2691</v>
      </c>
      <c r="C5290" s="337" t="s">
        <v>1725</v>
      </c>
      <c r="D5290" s="337" t="s">
        <v>1726</v>
      </c>
      <c r="E5290" s="337" t="s">
        <v>2692</v>
      </c>
      <c r="F5290" s="338">
        <v>42485</v>
      </c>
      <c r="G5290" s="337" t="s">
        <v>2693</v>
      </c>
      <c r="H5290" s="338">
        <v>42535</v>
      </c>
      <c r="I5290" s="337" t="s">
        <v>19695</v>
      </c>
      <c r="J5290" s="337" t="s">
        <v>36</v>
      </c>
      <c r="K5290" s="337" t="s">
        <v>19695</v>
      </c>
      <c r="L5290" s="337" t="s">
        <v>19695</v>
      </c>
      <c r="M5290" s="337" t="s">
        <v>19695</v>
      </c>
      <c r="N5290" s="337" t="s">
        <v>19695</v>
      </c>
      <c r="O5290" s="337" t="s">
        <v>19695</v>
      </c>
      <c r="P5290" s="337" t="s">
        <v>19695</v>
      </c>
      <c r="Q5290" s="337" t="s">
        <v>19695</v>
      </c>
      <c r="R5290" s="337" t="s">
        <v>66</v>
      </c>
      <c r="S5290" s="337" t="s">
        <v>67</v>
      </c>
      <c r="T5290" s="337" t="s">
        <v>2637</v>
      </c>
      <c r="U5290" s="337" t="s">
        <v>2694</v>
      </c>
      <c r="V5290" s="337">
        <v>8</v>
      </c>
      <c r="W5290" s="337" t="s">
        <v>19695</v>
      </c>
      <c r="X5290" s="337" t="s">
        <v>19695</v>
      </c>
      <c r="Y5290" s="337" t="s">
        <v>19695</v>
      </c>
      <c r="Z5290" s="337" t="s">
        <v>1728</v>
      </c>
      <c r="AA5290" s="337" t="s">
        <v>717</v>
      </c>
      <c r="AB5290" s="337" t="s">
        <v>718</v>
      </c>
      <c r="AC5290" s="337" t="s">
        <v>13530</v>
      </c>
    </row>
    <row r="5291" spans="1:29" ht="15.8" x14ac:dyDescent="0.25">
      <c r="A5291" s="337" t="s">
        <v>1723</v>
      </c>
      <c r="B5291" s="337" t="s">
        <v>3063</v>
      </c>
      <c r="C5291" s="337" t="s">
        <v>1821</v>
      </c>
      <c r="D5291" s="337" t="s">
        <v>449</v>
      </c>
      <c r="E5291" s="337" t="s">
        <v>3064</v>
      </c>
      <c r="F5291" s="338">
        <v>42484</v>
      </c>
      <c r="G5291" s="337" t="s">
        <v>3065</v>
      </c>
      <c r="H5291" s="338">
        <v>42534</v>
      </c>
      <c r="I5291" s="337" t="s">
        <v>19695</v>
      </c>
      <c r="J5291" s="337" t="s">
        <v>36</v>
      </c>
      <c r="K5291" s="337" t="s">
        <v>19695</v>
      </c>
      <c r="L5291" s="337" t="s">
        <v>19695</v>
      </c>
      <c r="M5291" s="337" t="s">
        <v>19695</v>
      </c>
      <c r="N5291" s="337" t="s">
        <v>19695</v>
      </c>
      <c r="O5291" s="337" t="s">
        <v>19695</v>
      </c>
      <c r="P5291" s="337" t="s">
        <v>19695</v>
      </c>
      <c r="Q5291" s="337" t="s">
        <v>19695</v>
      </c>
      <c r="R5291" s="337" t="s">
        <v>18</v>
      </c>
      <c r="S5291" s="337" t="s">
        <v>1072</v>
      </c>
      <c r="T5291" s="337" t="s">
        <v>1072</v>
      </c>
      <c r="U5291" s="337" t="s">
        <v>449</v>
      </c>
      <c r="V5291" s="337">
        <v>6</v>
      </c>
      <c r="W5291" s="337" t="s">
        <v>19695</v>
      </c>
      <c r="X5291" s="337" t="s">
        <v>19695</v>
      </c>
      <c r="Y5291" s="337" t="s">
        <v>19695</v>
      </c>
      <c r="Z5291" s="337" t="s">
        <v>1745</v>
      </c>
      <c r="AA5291" s="337" t="s">
        <v>761</v>
      </c>
      <c r="AB5291" s="337" t="s">
        <v>762</v>
      </c>
      <c r="AC5291" s="337" t="s">
        <v>13530</v>
      </c>
    </row>
    <row r="5292" spans="1:29" ht="15.8" x14ac:dyDescent="0.25">
      <c r="A5292" s="337" t="s">
        <v>1723</v>
      </c>
      <c r="B5292" s="337" t="s">
        <v>6624</v>
      </c>
      <c r="C5292" s="337" t="s">
        <v>1821</v>
      </c>
      <c r="D5292" s="337" t="s">
        <v>449</v>
      </c>
      <c r="E5292" s="337" t="s">
        <v>6625</v>
      </c>
      <c r="F5292" s="338">
        <v>42483</v>
      </c>
      <c r="G5292" s="337" t="s">
        <v>2247</v>
      </c>
      <c r="H5292" s="338">
        <v>42533</v>
      </c>
      <c r="I5292" s="337" t="s">
        <v>19695</v>
      </c>
      <c r="J5292" s="337" t="s">
        <v>36</v>
      </c>
      <c r="K5292" s="337" t="s">
        <v>19695</v>
      </c>
      <c r="L5292" s="337" t="s">
        <v>19695</v>
      </c>
      <c r="M5292" s="337" t="s">
        <v>19695</v>
      </c>
      <c r="N5292" s="337" t="s">
        <v>19695</v>
      </c>
      <c r="O5292" s="337" t="s">
        <v>19695</v>
      </c>
      <c r="P5292" s="337" t="s">
        <v>19695</v>
      </c>
      <c r="Q5292" s="337" t="s">
        <v>19695</v>
      </c>
      <c r="R5292" s="337" t="s">
        <v>98</v>
      </c>
      <c r="S5292" s="337" t="s">
        <v>1166</v>
      </c>
      <c r="T5292" s="337" t="s">
        <v>419</v>
      </c>
      <c r="U5292" s="337" t="s">
        <v>3861</v>
      </c>
      <c r="V5292" s="337">
        <v>10</v>
      </c>
      <c r="W5292" s="337" t="s">
        <v>19695</v>
      </c>
      <c r="X5292" s="337" t="s">
        <v>19695</v>
      </c>
      <c r="Y5292" s="337" t="s">
        <v>19695</v>
      </c>
      <c r="Z5292" s="337" t="s">
        <v>1745</v>
      </c>
      <c r="AA5292" s="337" t="s">
        <v>853</v>
      </c>
      <c r="AB5292" s="337" t="s">
        <v>854</v>
      </c>
      <c r="AC5292" s="337" t="s">
        <v>15193</v>
      </c>
    </row>
    <row r="5293" spans="1:29" ht="15.8" x14ac:dyDescent="0.25">
      <c r="A5293" s="337" t="s">
        <v>1723</v>
      </c>
      <c r="B5293" s="337" t="s">
        <v>2682</v>
      </c>
      <c r="C5293" s="337" t="s">
        <v>1725</v>
      </c>
      <c r="D5293" s="337" t="s">
        <v>1726</v>
      </c>
      <c r="E5293" s="337" t="s">
        <v>2683</v>
      </c>
      <c r="F5293" s="338">
        <v>42479</v>
      </c>
      <c r="G5293" s="337" t="s">
        <v>2029</v>
      </c>
      <c r="H5293" s="338">
        <v>42529</v>
      </c>
      <c r="I5293" s="337" t="s">
        <v>19695</v>
      </c>
      <c r="J5293" s="337" t="s">
        <v>36</v>
      </c>
      <c r="K5293" s="337" t="s">
        <v>19695</v>
      </c>
      <c r="L5293" s="337" t="s">
        <v>19695</v>
      </c>
      <c r="M5293" s="337" t="s">
        <v>19695</v>
      </c>
      <c r="N5293" s="337" t="s">
        <v>19695</v>
      </c>
      <c r="O5293" s="337" t="s">
        <v>19695</v>
      </c>
      <c r="P5293" s="337" t="s">
        <v>19695</v>
      </c>
      <c r="Q5293" s="337" t="s">
        <v>19695</v>
      </c>
      <c r="R5293" s="337" t="s">
        <v>35</v>
      </c>
      <c r="S5293" s="337" t="s">
        <v>404</v>
      </c>
      <c r="T5293" s="337" t="s">
        <v>1429</v>
      </c>
      <c r="U5293" s="337" t="s">
        <v>2684</v>
      </c>
      <c r="V5293" s="337">
        <v>8</v>
      </c>
      <c r="W5293" s="337" t="s">
        <v>19695</v>
      </c>
      <c r="X5293" s="337" t="s">
        <v>19695</v>
      </c>
      <c r="Y5293" s="337" t="s">
        <v>19695</v>
      </c>
      <c r="Z5293" s="337" t="s">
        <v>1728</v>
      </c>
      <c r="AA5293" s="337" t="s">
        <v>717</v>
      </c>
      <c r="AB5293" s="337" t="s">
        <v>718</v>
      </c>
      <c r="AC5293" s="337" t="s">
        <v>13530</v>
      </c>
    </row>
    <row r="5294" spans="1:29" ht="15.8" x14ac:dyDescent="0.25">
      <c r="A5294" s="337" t="s">
        <v>1723</v>
      </c>
      <c r="B5294" s="337" t="s">
        <v>3057</v>
      </c>
      <c r="C5294" s="337" t="s">
        <v>1788</v>
      </c>
      <c r="D5294" s="337" t="s">
        <v>1873</v>
      </c>
      <c r="E5294" s="337" t="s">
        <v>3058</v>
      </c>
      <c r="F5294" s="338">
        <v>42477</v>
      </c>
      <c r="G5294" s="337" t="s">
        <v>3059</v>
      </c>
      <c r="H5294" s="338">
        <v>42527</v>
      </c>
      <c r="I5294" s="337" t="s">
        <v>19695</v>
      </c>
      <c r="J5294" s="337" t="s">
        <v>16</v>
      </c>
      <c r="K5294" s="337" t="s">
        <v>19695</v>
      </c>
      <c r="L5294" s="337" t="s">
        <v>19695</v>
      </c>
      <c r="M5294" s="337" t="s">
        <v>19695</v>
      </c>
      <c r="N5294" s="337" t="s">
        <v>19695</v>
      </c>
      <c r="O5294" s="337" t="s">
        <v>19695</v>
      </c>
      <c r="P5294" s="337" t="s">
        <v>19695</v>
      </c>
      <c r="Q5294" s="337" t="s">
        <v>19695</v>
      </c>
      <c r="R5294" s="337" t="s">
        <v>45</v>
      </c>
      <c r="S5294" s="337" t="s">
        <v>1863</v>
      </c>
      <c r="T5294" s="337" t="s">
        <v>449</v>
      </c>
      <c r="U5294" s="337" t="s">
        <v>449</v>
      </c>
      <c r="V5294" s="337">
        <v>9</v>
      </c>
      <c r="W5294" s="337" t="s">
        <v>19695</v>
      </c>
      <c r="X5294" s="337" t="s">
        <v>19695</v>
      </c>
      <c r="Y5294" s="337" t="s">
        <v>19695</v>
      </c>
      <c r="Z5294" s="337" t="s">
        <v>1745</v>
      </c>
      <c r="AA5294" s="337" t="s">
        <v>761</v>
      </c>
      <c r="AB5294" s="337" t="s">
        <v>762</v>
      </c>
      <c r="AC5294" s="337" t="s">
        <v>13530</v>
      </c>
    </row>
    <row r="5295" spans="1:29" ht="15.8" x14ac:dyDescent="0.25">
      <c r="A5295" s="337" t="s">
        <v>1723</v>
      </c>
      <c r="B5295" s="337" t="s">
        <v>3367</v>
      </c>
      <c r="C5295" s="337" t="s">
        <v>1821</v>
      </c>
      <c r="D5295" s="337" t="s">
        <v>449</v>
      </c>
      <c r="E5295" s="337" t="s">
        <v>3001</v>
      </c>
      <c r="F5295" s="338">
        <v>42475</v>
      </c>
      <c r="G5295" s="337" t="s">
        <v>3368</v>
      </c>
      <c r="H5295" s="338">
        <v>42525</v>
      </c>
      <c r="I5295" s="337" t="s">
        <v>19695</v>
      </c>
      <c r="J5295" s="337" t="s">
        <v>36</v>
      </c>
      <c r="K5295" s="337" t="s">
        <v>19695</v>
      </c>
      <c r="L5295" s="337" t="s">
        <v>19695</v>
      </c>
      <c r="M5295" s="337" t="s">
        <v>19695</v>
      </c>
      <c r="N5295" s="337" t="s">
        <v>19695</v>
      </c>
      <c r="O5295" s="337" t="s">
        <v>19695</v>
      </c>
      <c r="P5295" s="337" t="s">
        <v>19695</v>
      </c>
      <c r="Q5295" s="337" t="s">
        <v>19695</v>
      </c>
      <c r="R5295" s="337" t="s">
        <v>101</v>
      </c>
      <c r="S5295" s="337" t="s">
        <v>102</v>
      </c>
      <c r="T5295" s="337" t="s">
        <v>1245</v>
      </c>
      <c r="U5295" s="337" t="s">
        <v>3369</v>
      </c>
      <c r="V5295" s="337">
        <v>6</v>
      </c>
      <c r="W5295" s="337" t="s">
        <v>19695</v>
      </c>
      <c r="X5295" s="337" t="s">
        <v>19695</v>
      </c>
      <c r="Y5295" s="337" t="s">
        <v>19695</v>
      </c>
      <c r="Z5295" s="337" t="s">
        <v>1728</v>
      </c>
      <c r="AA5295" s="337" t="s">
        <v>735</v>
      </c>
      <c r="AB5295" s="337" t="s">
        <v>718</v>
      </c>
      <c r="AC5295" s="337" t="s">
        <v>13530</v>
      </c>
    </row>
    <row r="5296" spans="1:29" ht="15.8" x14ac:dyDescent="0.25">
      <c r="A5296" s="337" t="s">
        <v>1723</v>
      </c>
      <c r="B5296" s="337" t="s">
        <v>3772</v>
      </c>
      <c r="C5296" s="337" t="s">
        <v>1725</v>
      </c>
      <c r="D5296" s="337" t="s">
        <v>1726</v>
      </c>
      <c r="E5296" s="337" t="s">
        <v>3001</v>
      </c>
      <c r="F5296" s="338">
        <v>42475</v>
      </c>
      <c r="G5296" s="337" t="s">
        <v>3368</v>
      </c>
      <c r="H5296" s="338">
        <v>42525</v>
      </c>
      <c r="I5296" s="337" t="s">
        <v>19695</v>
      </c>
      <c r="J5296" s="337" t="s">
        <v>36</v>
      </c>
      <c r="K5296" s="337" t="s">
        <v>19695</v>
      </c>
      <c r="L5296" s="337" t="s">
        <v>19695</v>
      </c>
      <c r="M5296" s="337" t="s">
        <v>19695</v>
      </c>
      <c r="N5296" s="337" t="s">
        <v>19695</v>
      </c>
      <c r="O5296" s="337" t="s">
        <v>19695</v>
      </c>
      <c r="P5296" s="337" t="s">
        <v>19695</v>
      </c>
      <c r="Q5296" s="337" t="s">
        <v>19695</v>
      </c>
      <c r="R5296" s="337" t="s">
        <v>45</v>
      </c>
      <c r="S5296" s="337" t="s">
        <v>1144</v>
      </c>
      <c r="T5296" s="337" t="s">
        <v>449</v>
      </c>
      <c r="U5296" s="337" t="s">
        <v>2970</v>
      </c>
      <c r="V5296" s="337">
        <v>3.3</v>
      </c>
      <c r="W5296" s="337" t="s">
        <v>19695</v>
      </c>
      <c r="X5296" s="337" t="s">
        <v>19695</v>
      </c>
      <c r="Y5296" s="337" t="s">
        <v>19695</v>
      </c>
      <c r="Z5296" s="337" t="s">
        <v>1745</v>
      </c>
      <c r="AA5296" s="337" t="s">
        <v>1047</v>
      </c>
      <c r="AB5296" s="337" t="s">
        <v>854</v>
      </c>
      <c r="AC5296" s="337" t="s">
        <v>13530</v>
      </c>
    </row>
    <row r="5297" spans="1:29" ht="15.8" x14ac:dyDescent="0.25">
      <c r="A5297" s="337" t="s">
        <v>1723</v>
      </c>
      <c r="B5297" s="337" t="s">
        <v>4029</v>
      </c>
      <c r="C5297" s="337" t="s">
        <v>1821</v>
      </c>
      <c r="D5297" s="337" t="s">
        <v>449</v>
      </c>
      <c r="E5297" s="337" t="s">
        <v>1874</v>
      </c>
      <c r="F5297" s="338">
        <v>42472</v>
      </c>
      <c r="G5297" s="337" t="s">
        <v>1289</v>
      </c>
      <c r="H5297" s="338">
        <v>42522</v>
      </c>
      <c r="I5297" s="337" t="s">
        <v>19695</v>
      </c>
      <c r="J5297" s="337" t="s">
        <v>16</v>
      </c>
      <c r="K5297" s="337" t="s">
        <v>19695</v>
      </c>
      <c r="L5297" s="337" t="s">
        <v>19695</v>
      </c>
      <c r="M5297" s="337" t="s">
        <v>19695</v>
      </c>
      <c r="N5297" s="337" t="s">
        <v>19695</v>
      </c>
      <c r="O5297" s="337" t="s">
        <v>19695</v>
      </c>
      <c r="P5297" s="337" t="s">
        <v>19695</v>
      </c>
      <c r="Q5297" s="337" t="s">
        <v>19695</v>
      </c>
      <c r="R5297" s="337" t="s">
        <v>15</v>
      </c>
      <c r="S5297" s="337" t="s">
        <v>1086</v>
      </c>
      <c r="T5297" s="337" t="s">
        <v>4030</v>
      </c>
      <c r="U5297" s="337" t="s">
        <v>449</v>
      </c>
      <c r="V5297" s="337">
        <v>8</v>
      </c>
      <c r="W5297" s="337" t="s">
        <v>19695</v>
      </c>
      <c r="X5297" s="337" t="s">
        <v>19695</v>
      </c>
      <c r="Y5297" s="337" t="s">
        <v>19695</v>
      </c>
      <c r="Z5297" s="337" t="s">
        <v>1728</v>
      </c>
      <c r="AA5297" s="337" t="s">
        <v>735</v>
      </c>
      <c r="AB5297" s="337" t="s">
        <v>718</v>
      </c>
      <c r="AC5297" s="337" t="s">
        <v>13530</v>
      </c>
    </row>
    <row r="5298" spans="1:29" ht="15.8" x14ac:dyDescent="0.25">
      <c r="A5298" s="337" t="s">
        <v>1723</v>
      </c>
      <c r="B5298" s="337" t="s">
        <v>4106</v>
      </c>
      <c r="C5298" s="337" t="s">
        <v>1821</v>
      </c>
      <c r="D5298" s="337" t="s">
        <v>449</v>
      </c>
      <c r="E5298" s="337" t="s">
        <v>1874</v>
      </c>
      <c r="F5298" s="338">
        <v>42472</v>
      </c>
      <c r="G5298" s="337" t="s">
        <v>1289</v>
      </c>
      <c r="H5298" s="338">
        <v>42522</v>
      </c>
      <c r="I5298" s="337" t="s">
        <v>19695</v>
      </c>
      <c r="J5298" s="337" t="s">
        <v>16</v>
      </c>
      <c r="K5298" s="337" t="s">
        <v>19695</v>
      </c>
      <c r="L5298" s="337" t="s">
        <v>19695</v>
      </c>
      <c r="M5298" s="337" t="s">
        <v>19695</v>
      </c>
      <c r="N5298" s="337" t="s">
        <v>19695</v>
      </c>
      <c r="O5298" s="337" t="s">
        <v>19695</v>
      </c>
      <c r="P5298" s="337" t="s">
        <v>19695</v>
      </c>
      <c r="Q5298" s="337" t="s">
        <v>19695</v>
      </c>
      <c r="R5298" s="337" t="s">
        <v>130</v>
      </c>
      <c r="S5298" s="337" t="s">
        <v>415</v>
      </c>
      <c r="T5298" s="337" t="s">
        <v>137</v>
      </c>
      <c r="U5298" s="337" t="s">
        <v>449</v>
      </c>
      <c r="V5298" s="337">
        <v>8</v>
      </c>
      <c r="W5298" s="337" t="s">
        <v>19695</v>
      </c>
      <c r="X5298" s="337" t="s">
        <v>19695</v>
      </c>
      <c r="Y5298" s="337" t="s">
        <v>19695</v>
      </c>
      <c r="Z5298" s="337" t="s">
        <v>1728</v>
      </c>
      <c r="AA5298" s="337" t="s">
        <v>735</v>
      </c>
      <c r="AB5298" s="337" t="s">
        <v>718</v>
      </c>
      <c r="AC5298" s="337" t="s">
        <v>13530</v>
      </c>
    </row>
    <row r="5299" spans="1:29" ht="15.8" x14ac:dyDescent="0.25">
      <c r="A5299" s="337" t="s">
        <v>1723</v>
      </c>
      <c r="B5299" s="337" t="s">
        <v>2305</v>
      </c>
      <c r="C5299" s="337" t="s">
        <v>1725</v>
      </c>
      <c r="D5299" s="337" t="s">
        <v>1726</v>
      </c>
      <c r="E5299" s="337" t="s">
        <v>1874</v>
      </c>
      <c r="F5299" s="338">
        <v>42472</v>
      </c>
      <c r="G5299" s="337" t="s">
        <v>1289</v>
      </c>
      <c r="H5299" s="338">
        <v>42522</v>
      </c>
      <c r="I5299" s="337" t="s">
        <v>19695</v>
      </c>
      <c r="J5299" s="337" t="s">
        <v>36</v>
      </c>
      <c r="K5299" s="337" t="s">
        <v>19695</v>
      </c>
      <c r="L5299" s="337" t="s">
        <v>19695</v>
      </c>
      <c r="M5299" s="337" t="s">
        <v>19695</v>
      </c>
      <c r="N5299" s="337" t="s">
        <v>19695</v>
      </c>
      <c r="O5299" s="337" t="s">
        <v>19695</v>
      </c>
      <c r="P5299" s="337" t="s">
        <v>19695</v>
      </c>
      <c r="Q5299" s="337" t="s">
        <v>19695</v>
      </c>
      <c r="R5299" s="337" t="s">
        <v>130</v>
      </c>
      <c r="S5299" s="337" t="s">
        <v>929</v>
      </c>
      <c r="T5299" s="337" t="s">
        <v>1312</v>
      </c>
      <c r="U5299" s="337" t="s">
        <v>2306</v>
      </c>
      <c r="V5299" s="337">
        <v>6</v>
      </c>
      <c r="W5299" s="337" t="s">
        <v>19695</v>
      </c>
      <c r="X5299" s="337" t="s">
        <v>19695</v>
      </c>
      <c r="Y5299" s="337" t="s">
        <v>19695</v>
      </c>
      <c r="Z5299" s="337" t="s">
        <v>1728</v>
      </c>
      <c r="AA5299" s="337" t="s">
        <v>735</v>
      </c>
      <c r="AB5299" s="337" t="s">
        <v>718</v>
      </c>
      <c r="AC5299" s="337" t="s">
        <v>13530</v>
      </c>
    </row>
    <row r="5300" spans="1:29" ht="15.8" x14ac:dyDescent="0.25">
      <c r="A5300" s="337" t="s">
        <v>1723</v>
      </c>
      <c r="B5300" s="337" t="s">
        <v>2482</v>
      </c>
      <c r="C5300" s="337" t="s">
        <v>1821</v>
      </c>
      <c r="D5300" s="337" t="s">
        <v>449</v>
      </c>
      <c r="E5300" s="337" t="s">
        <v>1874</v>
      </c>
      <c r="F5300" s="338">
        <v>42472</v>
      </c>
      <c r="G5300" s="337" t="s">
        <v>1289</v>
      </c>
      <c r="H5300" s="338">
        <v>42522</v>
      </c>
      <c r="I5300" s="337" t="s">
        <v>19695</v>
      </c>
      <c r="J5300" s="337" t="s">
        <v>36</v>
      </c>
      <c r="K5300" s="337" t="s">
        <v>19695</v>
      </c>
      <c r="L5300" s="337" t="s">
        <v>19695</v>
      </c>
      <c r="M5300" s="337" t="s">
        <v>19695</v>
      </c>
      <c r="N5300" s="337" t="s">
        <v>19695</v>
      </c>
      <c r="O5300" s="337" t="s">
        <v>19695</v>
      </c>
      <c r="P5300" s="337" t="s">
        <v>19695</v>
      </c>
      <c r="Q5300" s="337" t="s">
        <v>19695</v>
      </c>
      <c r="R5300" s="337" t="s">
        <v>130</v>
      </c>
      <c r="S5300" s="337" t="s">
        <v>940</v>
      </c>
      <c r="T5300" s="337" t="s">
        <v>2483</v>
      </c>
      <c r="U5300" s="337" t="s">
        <v>2484</v>
      </c>
      <c r="V5300" s="337">
        <v>6</v>
      </c>
      <c r="W5300" s="337" t="s">
        <v>19695</v>
      </c>
      <c r="X5300" s="337" t="s">
        <v>19695</v>
      </c>
      <c r="Y5300" s="337" t="s">
        <v>19695</v>
      </c>
      <c r="Z5300" s="337" t="s">
        <v>1728</v>
      </c>
      <c r="AA5300" s="337" t="s">
        <v>735</v>
      </c>
      <c r="AB5300" s="337" t="s">
        <v>718</v>
      </c>
      <c r="AC5300" s="337" t="s">
        <v>13530</v>
      </c>
    </row>
    <row r="5301" spans="1:29" ht="15.8" x14ac:dyDescent="0.25">
      <c r="A5301" s="337" t="s">
        <v>1723</v>
      </c>
      <c r="B5301" s="337" t="s">
        <v>2488</v>
      </c>
      <c r="C5301" s="337" t="s">
        <v>1725</v>
      </c>
      <c r="D5301" s="337" t="s">
        <v>1726</v>
      </c>
      <c r="E5301" s="337" t="s">
        <v>1874</v>
      </c>
      <c r="F5301" s="338">
        <v>42472</v>
      </c>
      <c r="G5301" s="337" t="s">
        <v>1289</v>
      </c>
      <c r="H5301" s="338">
        <v>42522</v>
      </c>
      <c r="I5301" s="337" t="s">
        <v>19695</v>
      </c>
      <c r="J5301" s="337" t="s">
        <v>36</v>
      </c>
      <c r="K5301" s="337" t="s">
        <v>19695</v>
      </c>
      <c r="L5301" s="337" t="s">
        <v>19695</v>
      </c>
      <c r="M5301" s="337" t="s">
        <v>19695</v>
      </c>
      <c r="N5301" s="337" t="s">
        <v>19695</v>
      </c>
      <c r="O5301" s="337" t="s">
        <v>19695</v>
      </c>
      <c r="P5301" s="337" t="s">
        <v>19695</v>
      </c>
      <c r="Q5301" s="337" t="s">
        <v>19695</v>
      </c>
      <c r="R5301" s="337" t="s">
        <v>130</v>
      </c>
      <c r="S5301" s="337" t="s">
        <v>415</v>
      </c>
      <c r="T5301" s="337" t="s">
        <v>2489</v>
      </c>
      <c r="U5301" s="337" t="s">
        <v>2490</v>
      </c>
      <c r="V5301" s="337">
        <v>6</v>
      </c>
      <c r="W5301" s="337" t="s">
        <v>19695</v>
      </c>
      <c r="X5301" s="337" t="s">
        <v>19695</v>
      </c>
      <c r="Y5301" s="337" t="s">
        <v>19695</v>
      </c>
      <c r="Z5301" s="337" t="s">
        <v>1728</v>
      </c>
      <c r="AA5301" s="337" t="s">
        <v>735</v>
      </c>
      <c r="AB5301" s="337" t="s">
        <v>718</v>
      </c>
      <c r="AC5301" s="337" t="s">
        <v>13530</v>
      </c>
    </row>
    <row r="5302" spans="1:29" ht="15.8" x14ac:dyDescent="0.25">
      <c r="A5302" s="337" t="s">
        <v>1723</v>
      </c>
      <c r="B5302" s="337" t="s">
        <v>2581</v>
      </c>
      <c r="C5302" s="337" t="s">
        <v>1725</v>
      </c>
      <c r="D5302" s="337" t="s">
        <v>1726</v>
      </c>
      <c r="E5302" s="337" t="s">
        <v>1874</v>
      </c>
      <c r="F5302" s="338">
        <v>42472</v>
      </c>
      <c r="G5302" s="337" t="s">
        <v>1289</v>
      </c>
      <c r="H5302" s="338">
        <v>42522</v>
      </c>
      <c r="I5302" s="337" t="s">
        <v>19695</v>
      </c>
      <c r="J5302" s="337" t="s">
        <v>16</v>
      </c>
      <c r="K5302" s="337" t="s">
        <v>19695</v>
      </c>
      <c r="L5302" s="337" t="s">
        <v>19695</v>
      </c>
      <c r="M5302" s="337" t="s">
        <v>19695</v>
      </c>
      <c r="N5302" s="337" t="s">
        <v>19695</v>
      </c>
      <c r="O5302" s="337" t="s">
        <v>19695</v>
      </c>
      <c r="P5302" s="337" t="s">
        <v>19695</v>
      </c>
      <c r="Q5302" s="337" t="s">
        <v>19695</v>
      </c>
      <c r="R5302" s="337" t="s">
        <v>18</v>
      </c>
      <c r="S5302" s="337" t="s">
        <v>107</v>
      </c>
      <c r="T5302" s="337" t="s">
        <v>1652</v>
      </c>
      <c r="U5302" s="337" t="s">
        <v>2582</v>
      </c>
      <c r="V5302" s="337">
        <v>6</v>
      </c>
      <c r="W5302" s="337" t="s">
        <v>19695</v>
      </c>
      <c r="X5302" s="337" t="s">
        <v>19695</v>
      </c>
      <c r="Y5302" s="337" t="s">
        <v>19695</v>
      </c>
      <c r="Z5302" s="337" t="s">
        <v>1728</v>
      </c>
      <c r="AA5302" s="337" t="s">
        <v>735</v>
      </c>
      <c r="AB5302" s="337" t="s">
        <v>718</v>
      </c>
      <c r="AC5302" s="337" t="s">
        <v>13530</v>
      </c>
    </row>
    <row r="5303" spans="1:29" ht="15.8" x14ac:dyDescent="0.25">
      <c r="A5303" s="337" t="s">
        <v>1723</v>
      </c>
      <c r="B5303" s="337" t="s">
        <v>2585</v>
      </c>
      <c r="C5303" s="337" t="s">
        <v>1821</v>
      </c>
      <c r="D5303" s="337" t="s">
        <v>449</v>
      </c>
      <c r="E5303" s="337" t="s">
        <v>1874</v>
      </c>
      <c r="F5303" s="338">
        <v>42472</v>
      </c>
      <c r="G5303" s="337" t="s">
        <v>1289</v>
      </c>
      <c r="H5303" s="338">
        <v>42522</v>
      </c>
      <c r="I5303" s="337" t="s">
        <v>19695</v>
      </c>
      <c r="J5303" s="337" t="s">
        <v>16</v>
      </c>
      <c r="K5303" s="337" t="s">
        <v>19695</v>
      </c>
      <c r="L5303" s="337" t="s">
        <v>19695</v>
      </c>
      <c r="M5303" s="337" t="s">
        <v>19695</v>
      </c>
      <c r="N5303" s="337" t="s">
        <v>19695</v>
      </c>
      <c r="O5303" s="337" t="s">
        <v>19695</v>
      </c>
      <c r="P5303" s="337" t="s">
        <v>19695</v>
      </c>
      <c r="Q5303" s="337" t="s">
        <v>19695</v>
      </c>
      <c r="R5303" s="337" t="s">
        <v>98</v>
      </c>
      <c r="S5303" s="337" t="s">
        <v>406</v>
      </c>
      <c r="T5303" s="337" t="s">
        <v>461</v>
      </c>
      <c r="U5303" s="337" t="s">
        <v>461</v>
      </c>
      <c r="V5303" s="337">
        <v>6</v>
      </c>
      <c r="W5303" s="337" t="s">
        <v>19695</v>
      </c>
      <c r="X5303" s="337" t="s">
        <v>19695</v>
      </c>
      <c r="Y5303" s="337" t="s">
        <v>19695</v>
      </c>
      <c r="Z5303" s="337" t="s">
        <v>1728</v>
      </c>
      <c r="AA5303" s="337" t="s">
        <v>735</v>
      </c>
      <c r="AB5303" s="337" t="s">
        <v>718</v>
      </c>
      <c r="AC5303" s="337" t="s">
        <v>13530</v>
      </c>
    </row>
    <row r="5304" spans="1:29" ht="15.8" x14ac:dyDescent="0.25">
      <c r="A5304" s="337" t="s">
        <v>1723</v>
      </c>
      <c r="B5304" s="337" t="s">
        <v>2634</v>
      </c>
      <c r="C5304" s="337" t="s">
        <v>1725</v>
      </c>
      <c r="D5304" s="337" t="s">
        <v>1726</v>
      </c>
      <c r="E5304" s="337" t="s">
        <v>1874</v>
      </c>
      <c r="F5304" s="338">
        <v>42472</v>
      </c>
      <c r="G5304" s="337" t="s">
        <v>1289</v>
      </c>
      <c r="H5304" s="338">
        <v>42522</v>
      </c>
      <c r="I5304" s="337" t="s">
        <v>19695</v>
      </c>
      <c r="J5304" s="337" t="s">
        <v>36</v>
      </c>
      <c r="K5304" s="337" t="s">
        <v>19695</v>
      </c>
      <c r="L5304" s="337" t="s">
        <v>19695</v>
      </c>
      <c r="M5304" s="337" t="s">
        <v>19695</v>
      </c>
      <c r="N5304" s="337" t="s">
        <v>19695</v>
      </c>
      <c r="O5304" s="337" t="s">
        <v>19695</v>
      </c>
      <c r="P5304" s="337" t="s">
        <v>19695</v>
      </c>
      <c r="Q5304" s="337" t="s">
        <v>19695</v>
      </c>
      <c r="R5304" s="337" t="s">
        <v>35</v>
      </c>
      <c r="S5304" s="337" t="s">
        <v>404</v>
      </c>
      <c r="T5304" s="337" t="s">
        <v>1429</v>
      </c>
      <c r="U5304" s="337" t="s">
        <v>73</v>
      </c>
      <c r="V5304" s="337">
        <v>6</v>
      </c>
      <c r="W5304" s="337" t="s">
        <v>19695</v>
      </c>
      <c r="X5304" s="337" t="s">
        <v>19695</v>
      </c>
      <c r="Y5304" s="337" t="s">
        <v>19695</v>
      </c>
      <c r="Z5304" s="337" t="s">
        <v>1728</v>
      </c>
      <c r="AA5304" s="337" t="s">
        <v>717</v>
      </c>
      <c r="AB5304" s="337" t="s">
        <v>718</v>
      </c>
      <c r="AC5304" s="337" t="s">
        <v>13530</v>
      </c>
    </row>
    <row r="5305" spans="1:29" ht="15.8" x14ac:dyDescent="0.25">
      <c r="A5305" s="337" t="s">
        <v>1723</v>
      </c>
      <c r="B5305" s="337" t="s">
        <v>2636</v>
      </c>
      <c r="C5305" s="337" t="s">
        <v>1725</v>
      </c>
      <c r="D5305" s="337" t="s">
        <v>1726</v>
      </c>
      <c r="E5305" s="337" t="s">
        <v>1874</v>
      </c>
      <c r="F5305" s="338">
        <v>42472</v>
      </c>
      <c r="G5305" s="337" t="s">
        <v>1289</v>
      </c>
      <c r="H5305" s="338">
        <v>42522</v>
      </c>
      <c r="I5305" s="337" t="s">
        <v>19695</v>
      </c>
      <c r="J5305" s="337" t="s">
        <v>36</v>
      </c>
      <c r="K5305" s="337" t="s">
        <v>19695</v>
      </c>
      <c r="L5305" s="337" t="s">
        <v>19695</v>
      </c>
      <c r="M5305" s="337" t="s">
        <v>19695</v>
      </c>
      <c r="N5305" s="337" t="s">
        <v>19695</v>
      </c>
      <c r="O5305" s="337" t="s">
        <v>19695</v>
      </c>
      <c r="P5305" s="337" t="s">
        <v>19695</v>
      </c>
      <c r="Q5305" s="337" t="s">
        <v>19695</v>
      </c>
      <c r="R5305" s="337" t="s">
        <v>98</v>
      </c>
      <c r="S5305" s="337" t="s">
        <v>1185</v>
      </c>
      <c r="T5305" s="337" t="s">
        <v>2637</v>
      </c>
      <c r="U5305" s="337" t="s">
        <v>2638</v>
      </c>
      <c r="V5305" s="337">
        <v>6</v>
      </c>
      <c r="W5305" s="337" t="s">
        <v>19695</v>
      </c>
      <c r="X5305" s="337" t="s">
        <v>19695</v>
      </c>
      <c r="Y5305" s="337" t="s">
        <v>19695</v>
      </c>
      <c r="Z5305" s="337" t="s">
        <v>1728</v>
      </c>
      <c r="AA5305" s="337" t="s">
        <v>717</v>
      </c>
      <c r="AB5305" s="337" t="s">
        <v>718</v>
      </c>
      <c r="AC5305" s="337" t="s">
        <v>13530</v>
      </c>
    </row>
    <row r="5306" spans="1:29" ht="15.8" x14ac:dyDescent="0.25">
      <c r="A5306" s="337" t="s">
        <v>1723</v>
      </c>
      <c r="B5306" s="337" t="s">
        <v>2648</v>
      </c>
      <c r="C5306" s="337" t="s">
        <v>1821</v>
      </c>
      <c r="D5306" s="337" t="s">
        <v>449</v>
      </c>
      <c r="E5306" s="337" t="s">
        <v>1874</v>
      </c>
      <c r="F5306" s="338">
        <v>42472</v>
      </c>
      <c r="G5306" s="337" t="s">
        <v>1289</v>
      </c>
      <c r="H5306" s="338">
        <v>42522</v>
      </c>
      <c r="I5306" s="337" t="s">
        <v>19695</v>
      </c>
      <c r="J5306" s="337" t="s">
        <v>36</v>
      </c>
      <c r="K5306" s="337" t="s">
        <v>19695</v>
      </c>
      <c r="L5306" s="337" t="s">
        <v>19695</v>
      </c>
      <c r="M5306" s="337" t="s">
        <v>19695</v>
      </c>
      <c r="N5306" s="337" t="s">
        <v>19695</v>
      </c>
      <c r="O5306" s="337" t="s">
        <v>19695</v>
      </c>
      <c r="P5306" s="337" t="s">
        <v>19695</v>
      </c>
      <c r="Q5306" s="337" t="s">
        <v>19695</v>
      </c>
      <c r="R5306" s="337" t="s">
        <v>52</v>
      </c>
      <c r="S5306" s="337" t="s">
        <v>69</v>
      </c>
      <c r="T5306" s="337" t="s">
        <v>69</v>
      </c>
      <c r="U5306" s="337" t="s">
        <v>2649</v>
      </c>
      <c r="V5306" s="337">
        <v>6</v>
      </c>
      <c r="W5306" s="337" t="s">
        <v>19695</v>
      </c>
      <c r="X5306" s="337" t="s">
        <v>19695</v>
      </c>
      <c r="Y5306" s="337" t="s">
        <v>19695</v>
      </c>
      <c r="Z5306" s="337" t="s">
        <v>1728</v>
      </c>
      <c r="AA5306" s="337" t="s">
        <v>735</v>
      </c>
      <c r="AB5306" s="337" t="s">
        <v>718</v>
      </c>
      <c r="AC5306" s="337" t="s">
        <v>13530</v>
      </c>
    </row>
    <row r="5307" spans="1:29" ht="15.8" x14ac:dyDescent="0.25">
      <c r="A5307" s="337" t="s">
        <v>1723</v>
      </c>
      <c r="B5307" s="337" t="s">
        <v>2983</v>
      </c>
      <c r="C5307" s="337" t="s">
        <v>1788</v>
      </c>
      <c r="D5307" s="337" t="s">
        <v>13527</v>
      </c>
      <c r="E5307" s="337" t="s">
        <v>1874</v>
      </c>
      <c r="F5307" s="338">
        <v>42472</v>
      </c>
      <c r="G5307" s="337" t="s">
        <v>1289</v>
      </c>
      <c r="H5307" s="338">
        <v>42522</v>
      </c>
      <c r="I5307" s="337" t="s">
        <v>19695</v>
      </c>
      <c r="J5307" s="337" t="s">
        <v>36</v>
      </c>
      <c r="K5307" s="337" t="s">
        <v>19695</v>
      </c>
      <c r="L5307" s="337" t="s">
        <v>19695</v>
      </c>
      <c r="M5307" s="337" t="s">
        <v>19695</v>
      </c>
      <c r="N5307" s="337" t="s">
        <v>19695</v>
      </c>
      <c r="O5307" s="337" t="s">
        <v>19695</v>
      </c>
      <c r="P5307" s="337" t="s">
        <v>19695</v>
      </c>
      <c r="Q5307" s="337" t="s">
        <v>19695</v>
      </c>
      <c r="R5307" s="337" t="s">
        <v>1220</v>
      </c>
      <c r="S5307" s="337" t="s">
        <v>1846</v>
      </c>
      <c r="T5307" s="337" t="s">
        <v>2984</v>
      </c>
      <c r="U5307" s="337" t="s">
        <v>2985</v>
      </c>
      <c r="V5307" s="337">
        <v>6</v>
      </c>
      <c r="W5307" s="337" t="s">
        <v>19695</v>
      </c>
      <c r="X5307" s="337" t="s">
        <v>19695</v>
      </c>
      <c r="Y5307" s="337" t="s">
        <v>19695</v>
      </c>
      <c r="Z5307" s="337" t="s">
        <v>1728</v>
      </c>
      <c r="AA5307" s="337" t="s">
        <v>717</v>
      </c>
      <c r="AB5307" s="337" t="s">
        <v>718</v>
      </c>
      <c r="AC5307" s="337" t="s">
        <v>13530</v>
      </c>
    </row>
    <row r="5308" spans="1:29" ht="15.8" x14ac:dyDescent="0.25">
      <c r="A5308" s="337" t="s">
        <v>1723</v>
      </c>
      <c r="B5308" s="337" t="s">
        <v>3171</v>
      </c>
      <c r="C5308" s="337" t="s">
        <v>1821</v>
      </c>
      <c r="D5308" s="337" t="s">
        <v>449</v>
      </c>
      <c r="E5308" s="337" t="s">
        <v>1874</v>
      </c>
      <c r="F5308" s="338">
        <v>42472</v>
      </c>
      <c r="G5308" s="337" t="s">
        <v>1289</v>
      </c>
      <c r="H5308" s="338">
        <v>42522</v>
      </c>
      <c r="I5308" s="337" t="s">
        <v>19695</v>
      </c>
      <c r="J5308" s="337" t="s">
        <v>36</v>
      </c>
      <c r="K5308" s="337" t="s">
        <v>19695</v>
      </c>
      <c r="L5308" s="337" t="s">
        <v>19695</v>
      </c>
      <c r="M5308" s="337" t="s">
        <v>19695</v>
      </c>
      <c r="N5308" s="337" t="s">
        <v>19695</v>
      </c>
      <c r="O5308" s="337" t="s">
        <v>19695</v>
      </c>
      <c r="P5308" s="337" t="s">
        <v>19695</v>
      </c>
      <c r="Q5308" s="337" t="s">
        <v>19695</v>
      </c>
      <c r="R5308" s="337" t="s">
        <v>70</v>
      </c>
      <c r="S5308" s="337" t="s">
        <v>2055</v>
      </c>
      <c r="T5308" s="337" t="s">
        <v>3172</v>
      </c>
      <c r="U5308" s="337" t="s">
        <v>3172</v>
      </c>
      <c r="V5308" s="337">
        <v>6</v>
      </c>
      <c r="W5308" s="337" t="s">
        <v>19695</v>
      </c>
      <c r="X5308" s="337" t="s">
        <v>19695</v>
      </c>
      <c r="Y5308" s="337" t="s">
        <v>19695</v>
      </c>
      <c r="Z5308" s="337" t="s">
        <v>1728</v>
      </c>
      <c r="AA5308" s="337" t="s">
        <v>735</v>
      </c>
      <c r="AB5308" s="337" t="s">
        <v>718</v>
      </c>
      <c r="AC5308" s="337" t="s">
        <v>13530</v>
      </c>
    </row>
    <row r="5309" spans="1:29" ht="15.8" x14ac:dyDescent="0.25">
      <c r="A5309" s="337" t="s">
        <v>1723</v>
      </c>
      <c r="B5309" s="337" t="s">
        <v>3382</v>
      </c>
      <c r="C5309" s="337" t="s">
        <v>1725</v>
      </c>
      <c r="D5309" s="337" t="s">
        <v>1726</v>
      </c>
      <c r="E5309" s="337" t="s">
        <v>1874</v>
      </c>
      <c r="F5309" s="338">
        <v>42472</v>
      </c>
      <c r="G5309" s="337" t="s">
        <v>1289</v>
      </c>
      <c r="H5309" s="338">
        <v>42522</v>
      </c>
      <c r="I5309" s="337" t="s">
        <v>19695</v>
      </c>
      <c r="J5309" s="337" t="s">
        <v>36</v>
      </c>
      <c r="K5309" s="337" t="s">
        <v>19695</v>
      </c>
      <c r="L5309" s="337" t="s">
        <v>19695</v>
      </c>
      <c r="M5309" s="337" t="s">
        <v>19695</v>
      </c>
      <c r="N5309" s="337" t="s">
        <v>19695</v>
      </c>
      <c r="O5309" s="337" t="s">
        <v>19695</v>
      </c>
      <c r="P5309" s="337" t="s">
        <v>19695</v>
      </c>
      <c r="Q5309" s="337" t="s">
        <v>19695</v>
      </c>
      <c r="R5309" s="337" t="s">
        <v>130</v>
      </c>
      <c r="S5309" s="337" t="s">
        <v>415</v>
      </c>
      <c r="T5309" s="337" t="s">
        <v>138</v>
      </c>
      <c r="U5309" s="337" t="s">
        <v>2311</v>
      </c>
      <c r="V5309" s="337">
        <v>6</v>
      </c>
      <c r="W5309" s="337" t="s">
        <v>19695</v>
      </c>
      <c r="X5309" s="337" t="s">
        <v>19695</v>
      </c>
      <c r="Y5309" s="337" t="s">
        <v>19695</v>
      </c>
      <c r="Z5309" s="337" t="s">
        <v>1728</v>
      </c>
      <c r="AA5309" s="337" t="s">
        <v>735</v>
      </c>
      <c r="AB5309" s="337" t="s">
        <v>718</v>
      </c>
      <c r="AC5309" s="337" t="s">
        <v>13530</v>
      </c>
    </row>
    <row r="5310" spans="1:29" ht="15.8" x14ac:dyDescent="0.25">
      <c r="A5310" s="337" t="s">
        <v>1723</v>
      </c>
      <c r="B5310" s="337" t="s">
        <v>3626</v>
      </c>
      <c r="C5310" s="337" t="s">
        <v>1788</v>
      </c>
      <c r="D5310" s="337" t="s">
        <v>1873</v>
      </c>
      <c r="E5310" s="337" t="s">
        <v>1874</v>
      </c>
      <c r="F5310" s="338">
        <v>42472</v>
      </c>
      <c r="G5310" s="337" t="s">
        <v>1289</v>
      </c>
      <c r="H5310" s="338">
        <v>42522</v>
      </c>
      <c r="I5310" s="337" t="s">
        <v>19695</v>
      </c>
      <c r="J5310" s="337" t="s">
        <v>36</v>
      </c>
      <c r="K5310" s="337" t="s">
        <v>19695</v>
      </c>
      <c r="L5310" s="337" t="s">
        <v>19695</v>
      </c>
      <c r="M5310" s="337" t="s">
        <v>19695</v>
      </c>
      <c r="N5310" s="337" t="s">
        <v>19695</v>
      </c>
      <c r="O5310" s="337" t="s">
        <v>19695</v>
      </c>
      <c r="P5310" s="337" t="s">
        <v>19695</v>
      </c>
      <c r="Q5310" s="337" t="s">
        <v>19695</v>
      </c>
      <c r="R5310" s="337" t="s">
        <v>98</v>
      </c>
      <c r="S5310" s="337" t="s">
        <v>1689</v>
      </c>
      <c r="T5310" s="337" t="s">
        <v>3627</v>
      </c>
      <c r="U5310" s="337" t="s">
        <v>3628</v>
      </c>
      <c r="V5310" s="337">
        <v>6</v>
      </c>
      <c r="W5310" s="337" t="s">
        <v>19695</v>
      </c>
      <c r="X5310" s="337" t="s">
        <v>19695</v>
      </c>
      <c r="Y5310" s="337" t="s">
        <v>19695</v>
      </c>
      <c r="Z5310" s="337" t="s">
        <v>1728</v>
      </c>
      <c r="AA5310" s="337" t="s">
        <v>735</v>
      </c>
      <c r="AB5310" s="337" t="s">
        <v>718</v>
      </c>
      <c r="AC5310" s="337" t="s">
        <v>13530</v>
      </c>
    </row>
    <row r="5311" spans="1:29" ht="15.8" x14ac:dyDescent="0.25">
      <c r="A5311" s="337" t="s">
        <v>1723</v>
      </c>
      <c r="B5311" s="337" t="s">
        <v>3633</v>
      </c>
      <c r="C5311" s="337" t="s">
        <v>1788</v>
      </c>
      <c r="D5311" s="337" t="s">
        <v>1873</v>
      </c>
      <c r="E5311" s="337" t="s">
        <v>1874</v>
      </c>
      <c r="F5311" s="338">
        <v>42472</v>
      </c>
      <c r="G5311" s="337" t="s">
        <v>1289</v>
      </c>
      <c r="H5311" s="338">
        <v>42522</v>
      </c>
      <c r="I5311" s="337" t="s">
        <v>19695</v>
      </c>
      <c r="J5311" s="337" t="s">
        <v>36</v>
      </c>
      <c r="K5311" s="337" t="s">
        <v>19695</v>
      </c>
      <c r="L5311" s="337" t="s">
        <v>19695</v>
      </c>
      <c r="M5311" s="337" t="s">
        <v>19695</v>
      </c>
      <c r="N5311" s="337" t="s">
        <v>19695</v>
      </c>
      <c r="O5311" s="337" t="s">
        <v>19695</v>
      </c>
      <c r="P5311" s="337" t="s">
        <v>19695</v>
      </c>
      <c r="Q5311" s="337" t="s">
        <v>19695</v>
      </c>
      <c r="R5311" s="337" t="s">
        <v>98</v>
      </c>
      <c r="S5311" s="337" t="s">
        <v>1689</v>
      </c>
      <c r="T5311" s="337" t="s">
        <v>1176</v>
      </c>
      <c r="U5311" s="337" t="s">
        <v>2309</v>
      </c>
      <c r="V5311" s="337">
        <v>6</v>
      </c>
      <c r="W5311" s="337" t="s">
        <v>19695</v>
      </c>
      <c r="X5311" s="337" t="s">
        <v>19695</v>
      </c>
      <c r="Y5311" s="337" t="s">
        <v>19695</v>
      </c>
      <c r="Z5311" s="337" t="s">
        <v>1728</v>
      </c>
      <c r="AA5311" s="337" t="s">
        <v>735</v>
      </c>
      <c r="AB5311" s="337" t="s">
        <v>718</v>
      </c>
      <c r="AC5311" s="337" t="s">
        <v>13530</v>
      </c>
    </row>
    <row r="5312" spans="1:29" ht="15.8" x14ac:dyDescent="0.25">
      <c r="A5312" s="337" t="s">
        <v>1723</v>
      </c>
      <c r="B5312" s="337" t="s">
        <v>2101</v>
      </c>
      <c r="C5312" s="337" t="s">
        <v>1821</v>
      </c>
      <c r="D5312" s="337" t="s">
        <v>449</v>
      </c>
      <c r="E5312" s="337" t="s">
        <v>1874</v>
      </c>
      <c r="F5312" s="338">
        <v>42472</v>
      </c>
      <c r="G5312" s="337" t="s">
        <v>1289</v>
      </c>
      <c r="H5312" s="338">
        <v>42522</v>
      </c>
      <c r="I5312" s="337" t="s">
        <v>19695</v>
      </c>
      <c r="J5312" s="337" t="s">
        <v>16</v>
      </c>
      <c r="K5312" s="337" t="s">
        <v>19695</v>
      </c>
      <c r="L5312" s="337" t="s">
        <v>19695</v>
      </c>
      <c r="M5312" s="337" t="s">
        <v>19695</v>
      </c>
      <c r="N5312" s="337" t="s">
        <v>19695</v>
      </c>
      <c r="O5312" s="337" t="s">
        <v>19695</v>
      </c>
      <c r="P5312" s="337" t="s">
        <v>19695</v>
      </c>
      <c r="Q5312" s="337" t="s">
        <v>19695</v>
      </c>
      <c r="R5312" s="337" t="s">
        <v>56</v>
      </c>
      <c r="S5312" s="337" t="s">
        <v>750</v>
      </c>
      <c r="T5312" s="337" t="s">
        <v>774</v>
      </c>
      <c r="U5312" s="337" t="s">
        <v>2102</v>
      </c>
      <c r="V5312" s="337">
        <v>8</v>
      </c>
      <c r="W5312" s="337" t="s">
        <v>19695</v>
      </c>
      <c r="X5312" s="337" t="s">
        <v>19695</v>
      </c>
      <c r="Y5312" s="337" t="s">
        <v>19695</v>
      </c>
      <c r="Z5312" s="337" t="s">
        <v>1728</v>
      </c>
      <c r="AA5312" s="337" t="s">
        <v>735</v>
      </c>
      <c r="AB5312" s="337" t="s">
        <v>718</v>
      </c>
      <c r="AC5312" s="337" t="s">
        <v>13530</v>
      </c>
    </row>
    <row r="5313" spans="1:29" ht="15.8" x14ac:dyDescent="0.25">
      <c r="A5313" s="337" t="s">
        <v>1723</v>
      </c>
      <c r="B5313" s="337" t="s">
        <v>2223</v>
      </c>
      <c r="C5313" s="337" t="s">
        <v>1821</v>
      </c>
      <c r="D5313" s="337" t="s">
        <v>449</v>
      </c>
      <c r="E5313" s="337" t="s">
        <v>1874</v>
      </c>
      <c r="F5313" s="338">
        <v>42472</v>
      </c>
      <c r="G5313" s="337" t="s">
        <v>1289</v>
      </c>
      <c r="H5313" s="338">
        <v>42522</v>
      </c>
      <c r="I5313" s="337" t="s">
        <v>19695</v>
      </c>
      <c r="J5313" s="337" t="s">
        <v>36</v>
      </c>
      <c r="K5313" s="337" t="s">
        <v>19695</v>
      </c>
      <c r="L5313" s="337" t="s">
        <v>19695</v>
      </c>
      <c r="M5313" s="337" t="s">
        <v>19695</v>
      </c>
      <c r="N5313" s="337" t="s">
        <v>19695</v>
      </c>
      <c r="O5313" s="337" t="s">
        <v>19695</v>
      </c>
      <c r="P5313" s="337" t="s">
        <v>19695</v>
      </c>
      <c r="Q5313" s="337" t="s">
        <v>19695</v>
      </c>
      <c r="R5313" s="337" t="s">
        <v>66</v>
      </c>
      <c r="S5313" s="337" t="s">
        <v>962</v>
      </c>
      <c r="T5313" s="337" t="s">
        <v>2224</v>
      </c>
      <c r="U5313" s="337" t="s">
        <v>2225</v>
      </c>
      <c r="V5313" s="337">
        <v>8</v>
      </c>
      <c r="W5313" s="337" t="s">
        <v>19695</v>
      </c>
      <c r="X5313" s="337" t="s">
        <v>19695</v>
      </c>
      <c r="Y5313" s="337" t="s">
        <v>19695</v>
      </c>
      <c r="Z5313" s="337" t="s">
        <v>1728</v>
      </c>
      <c r="AA5313" s="337" t="s">
        <v>766</v>
      </c>
      <c r="AB5313" s="337" t="s">
        <v>718</v>
      </c>
      <c r="AC5313" s="337" t="s">
        <v>13530</v>
      </c>
    </row>
    <row r="5314" spans="1:29" ht="15.8" x14ac:dyDescent="0.25">
      <c r="A5314" s="337" t="s">
        <v>1723</v>
      </c>
      <c r="B5314" s="337" t="s">
        <v>2344</v>
      </c>
      <c r="C5314" s="337" t="s">
        <v>1725</v>
      </c>
      <c r="D5314" s="337" t="s">
        <v>1726</v>
      </c>
      <c r="E5314" s="337" t="s">
        <v>1874</v>
      </c>
      <c r="F5314" s="338">
        <v>42472</v>
      </c>
      <c r="G5314" s="337" t="s">
        <v>1289</v>
      </c>
      <c r="H5314" s="338">
        <v>42522</v>
      </c>
      <c r="I5314" s="337" t="s">
        <v>19695</v>
      </c>
      <c r="J5314" s="337" t="s">
        <v>36</v>
      </c>
      <c r="K5314" s="337" t="s">
        <v>19695</v>
      </c>
      <c r="L5314" s="337" t="s">
        <v>19695</v>
      </c>
      <c r="M5314" s="337" t="s">
        <v>19695</v>
      </c>
      <c r="N5314" s="337" t="s">
        <v>19695</v>
      </c>
      <c r="O5314" s="337" t="s">
        <v>19695</v>
      </c>
      <c r="P5314" s="337" t="s">
        <v>19695</v>
      </c>
      <c r="Q5314" s="337" t="s">
        <v>19695</v>
      </c>
      <c r="R5314" s="337" t="s">
        <v>35</v>
      </c>
      <c r="S5314" s="337" t="s">
        <v>404</v>
      </c>
      <c r="T5314" s="337" t="s">
        <v>1429</v>
      </c>
      <c r="U5314" s="337" t="s">
        <v>2345</v>
      </c>
      <c r="V5314" s="337">
        <v>8</v>
      </c>
      <c r="W5314" s="337" t="s">
        <v>19695</v>
      </c>
      <c r="X5314" s="337" t="s">
        <v>19695</v>
      </c>
      <c r="Y5314" s="337" t="s">
        <v>19695</v>
      </c>
      <c r="Z5314" s="337" t="s">
        <v>1728</v>
      </c>
      <c r="AA5314" s="337" t="s">
        <v>735</v>
      </c>
      <c r="AB5314" s="337" t="s">
        <v>718</v>
      </c>
      <c r="AC5314" s="337" t="s">
        <v>13530</v>
      </c>
    </row>
    <row r="5315" spans="1:29" ht="15.8" x14ac:dyDescent="0.25">
      <c r="A5315" s="337" t="s">
        <v>1723</v>
      </c>
      <c r="B5315" s="337" t="s">
        <v>2382</v>
      </c>
      <c r="C5315" s="337" t="s">
        <v>1821</v>
      </c>
      <c r="D5315" s="337" t="s">
        <v>449</v>
      </c>
      <c r="E5315" s="337" t="s">
        <v>1874</v>
      </c>
      <c r="F5315" s="338">
        <v>42472</v>
      </c>
      <c r="G5315" s="337" t="s">
        <v>1289</v>
      </c>
      <c r="H5315" s="338">
        <v>42522</v>
      </c>
      <c r="I5315" s="337" t="s">
        <v>19695</v>
      </c>
      <c r="J5315" s="337" t="s">
        <v>36</v>
      </c>
      <c r="K5315" s="337" t="s">
        <v>19695</v>
      </c>
      <c r="L5315" s="337" t="s">
        <v>19695</v>
      </c>
      <c r="M5315" s="337" t="s">
        <v>19695</v>
      </c>
      <c r="N5315" s="337" t="s">
        <v>19695</v>
      </c>
      <c r="O5315" s="337" t="s">
        <v>19695</v>
      </c>
      <c r="P5315" s="337" t="s">
        <v>19695</v>
      </c>
      <c r="Q5315" s="337" t="s">
        <v>19695</v>
      </c>
      <c r="R5315" s="337" t="s">
        <v>15</v>
      </c>
      <c r="S5315" s="337" t="s">
        <v>1086</v>
      </c>
      <c r="T5315" s="337" t="s">
        <v>2383</v>
      </c>
      <c r="U5315" s="337" t="s">
        <v>1929</v>
      </c>
      <c r="V5315" s="337">
        <v>8</v>
      </c>
      <c r="W5315" s="337" t="s">
        <v>19695</v>
      </c>
      <c r="X5315" s="337" t="s">
        <v>19695</v>
      </c>
      <c r="Y5315" s="337" t="s">
        <v>19695</v>
      </c>
      <c r="Z5315" s="337" t="s">
        <v>1728</v>
      </c>
      <c r="AA5315" s="337" t="s">
        <v>735</v>
      </c>
      <c r="AB5315" s="337" t="s">
        <v>718</v>
      </c>
      <c r="AC5315" s="337" t="s">
        <v>13530</v>
      </c>
    </row>
    <row r="5316" spans="1:29" ht="15.8" x14ac:dyDescent="0.25">
      <c r="A5316" s="337" t="s">
        <v>1723</v>
      </c>
      <c r="B5316" s="337" t="s">
        <v>2420</v>
      </c>
      <c r="C5316" s="337" t="s">
        <v>1821</v>
      </c>
      <c r="D5316" s="337" t="s">
        <v>449</v>
      </c>
      <c r="E5316" s="337" t="s">
        <v>1874</v>
      </c>
      <c r="F5316" s="338">
        <v>42472</v>
      </c>
      <c r="G5316" s="337" t="s">
        <v>1289</v>
      </c>
      <c r="H5316" s="338">
        <v>42522</v>
      </c>
      <c r="I5316" s="337" t="s">
        <v>19695</v>
      </c>
      <c r="J5316" s="337" t="s">
        <v>36</v>
      </c>
      <c r="K5316" s="337" t="s">
        <v>19695</v>
      </c>
      <c r="L5316" s="337" t="s">
        <v>19695</v>
      </c>
      <c r="M5316" s="337" t="s">
        <v>19695</v>
      </c>
      <c r="N5316" s="337" t="s">
        <v>19695</v>
      </c>
      <c r="O5316" s="337" t="s">
        <v>19695</v>
      </c>
      <c r="P5316" s="337" t="s">
        <v>19695</v>
      </c>
      <c r="Q5316" s="337" t="s">
        <v>19695</v>
      </c>
      <c r="R5316" s="337" t="s">
        <v>1220</v>
      </c>
      <c r="S5316" s="337" t="s">
        <v>108</v>
      </c>
      <c r="T5316" s="337" t="s">
        <v>1851</v>
      </c>
      <c r="U5316" s="337" t="s">
        <v>2421</v>
      </c>
      <c r="V5316" s="337">
        <v>8</v>
      </c>
      <c r="W5316" s="337" t="s">
        <v>19695</v>
      </c>
      <c r="X5316" s="337" t="s">
        <v>19695</v>
      </c>
      <c r="Y5316" s="337" t="s">
        <v>19695</v>
      </c>
      <c r="Z5316" s="337" t="s">
        <v>1728</v>
      </c>
      <c r="AA5316" s="337" t="s">
        <v>735</v>
      </c>
      <c r="AB5316" s="337" t="s">
        <v>718</v>
      </c>
      <c r="AC5316" s="337" t="s">
        <v>13530</v>
      </c>
    </row>
    <row r="5317" spans="1:29" ht="15.8" x14ac:dyDescent="0.25">
      <c r="A5317" s="337" t="s">
        <v>1723</v>
      </c>
      <c r="B5317" s="337" t="s">
        <v>2447</v>
      </c>
      <c r="C5317" s="337" t="s">
        <v>1821</v>
      </c>
      <c r="D5317" s="337" t="s">
        <v>449</v>
      </c>
      <c r="E5317" s="337" t="s">
        <v>1874</v>
      </c>
      <c r="F5317" s="338">
        <v>42472</v>
      </c>
      <c r="G5317" s="337" t="s">
        <v>1289</v>
      </c>
      <c r="H5317" s="338">
        <v>42522</v>
      </c>
      <c r="I5317" s="337" t="s">
        <v>19695</v>
      </c>
      <c r="J5317" s="337" t="s">
        <v>36</v>
      </c>
      <c r="K5317" s="337" t="s">
        <v>19695</v>
      </c>
      <c r="L5317" s="337" t="s">
        <v>19695</v>
      </c>
      <c r="M5317" s="337" t="s">
        <v>19695</v>
      </c>
      <c r="N5317" s="337" t="s">
        <v>19695</v>
      </c>
      <c r="O5317" s="337" t="s">
        <v>19695</v>
      </c>
      <c r="P5317" s="337" t="s">
        <v>19695</v>
      </c>
      <c r="Q5317" s="337" t="s">
        <v>19695</v>
      </c>
      <c r="R5317" s="337" t="s">
        <v>146</v>
      </c>
      <c r="S5317" s="337" t="s">
        <v>2178</v>
      </c>
      <c r="T5317" s="337" t="s">
        <v>2179</v>
      </c>
      <c r="U5317" s="337" t="s">
        <v>2448</v>
      </c>
      <c r="V5317" s="337">
        <v>8</v>
      </c>
      <c r="W5317" s="337" t="s">
        <v>19695</v>
      </c>
      <c r="X5317" s="337" t="s">
        <v>19695</v>
      </c>
      <c r="Y5317" s="337" t="s">
        <v>19695</v>
      </c>
      <c r="Z5317" s="337" t="s">
        <v>1728</v>
      </c>
      <c r="AA5317" s="337" t="s">
        <v>735</v>
      </c>
      <c r="AB5317" s="337" t="s">
        <v>718</v>
      </c>
      <c r="AC5317" s="337" t="s">
        <v>13530</v>
      </c>
    </row>
    <row r="5318" spans="1:29" ht="15.8" x14ac:dyDescent="0.25">
      <c r="A5318" s="337" t="s">
        <v>1723</v>
      </c>
      <c r="B5318" s="337" t="s">
        <v>2503</v>
      </c>
      <c r="C5318" s="337" t="s">
        <v>1821</v>
      </c>
      <c r="D5318" s="337" t="s">
        <v>449</v>
      </c>
      <c r="E5318" s="337" t="s">
        <v>1874</v>
      </c>
      <c r="F5318" s="338">
        <v>42472</v>
      </c>
      <c r="G5318" s="337" t="s">
        <v>1289</v>
      </c>
      <c r="H5318" s="338">
        <v>42522</v>
      </c>
      <c r="I5318" s="337" t="s">
        <v>19695</v>
      </c>
      <c r="J5318" s="337" t="s">
        <v>36</v>
      </c>
      <c r="K5318" s="337" t="s">
        <v>19695</v>
      </c>
      <c r="L5318" s="337" t="s">
        <v>19695</v>
      </c>
      <c r="M5318" s="337" t="s">
        <v>19695</v>
      </c>
      <c r="N5318" s="337" t="s">
        <v>19695</v>
      </c>
      <c r="O5318" s="337" t="s">
        <v>19695</v>
      </c>
      <c r="P5318" s="337" t="s">
        <v>19695</v>
      </c>
      <c r="Q5318" s="337" t="s">
        <v>19695</v>
      </c>
      <c r="R5318" s="337" t="s">
        <v>18</v>
      </c>
      <c r="S5318" s="337" t="s">
        <v>447</v>
      </c>
      <c r="T5318" s="337" t="s">
        <v>2155</v>
      </c>
      <c r="U5318" s="337" t="s">
        <v>2504</v>
      </c>
      <c r="V5318" s="337">
        <v>8</v>
      </c>
      <c r="W5318" s="337" t="s">
        <v>19695</v>
      </c>
      <c r="X5318" s="337" t="s">
        <v>19695</v>
      </c>
      <c r="Y5318" s="337" t="s">
        <v>19695</v>
      </c>
      <c r="Z5318" s="337" t="s">
        <v>1728</v>
      </c>
      <c r="AA5318" s="337" t="s">
        <v>735</v>
      </c>
      <c r="AB5318" s="337" t="s">
        <v>718</v>
      </c>
      <c r="AC5318" s="337" t="s">
        <v>13530</v>
      </c>
    </row>
    <row r="5319" spans="1:29" ht="15.8" x14ac:dyDescent="0.25">
      <c r="A5319" s="337" t="s">
        <v>1723</v>
      </c>
      <c r="B5319" s="337" t="s">
        <v>2505</v>
      </c>
      <c r="C5319" s="337" t="s">
        <v>1725</v>
      </c>
      <c r="D5319" s="337" t="s">
        <v>1730</v>
      </c>
      <c r="E5319" s="337" t="s">
        <v>1874</v>
      </c>
      <c r="F5319" s="338">
        <v>42472</v>
      </c>
      <c r="G5319" s="337" t="s">
        <v>1289</v>
      </c>
      <c r="H5319" s="338">
        <v>42522</v>
      </c>
      <c r="I5319" s="337" t="s">
        <v>19695</v>
      </c>
      <c r="J5319" s="337" t="s">
        <v>16</v>
      </c>
      <c r="K5319" s="337" t="s">
        <v>19695</v>
      </c>
      <c r="L5319" s="337" t="s">
        <v>19695</v>
      </c>
      <c r="M5319" s="337" t="s">
        <v>19695</v>
      </c>
      <c r="N5319" s="337" t="s">
        <v>19695</v>
      </c>
      <c r="O5319" s="337" t="s">
        <v>19695</v>
      </c>
      <c r="P5319" s="337" t="s">
        <v>19695</v>
      </c>
      <c r="Q5319" s="337" t="s">
        <v>19695</v>
      </c>
      <c r="R5319" s="337" t="s">
        <v>18</v>
      </c>
      <c r="S5319" s="337" t="s">
        <v>107</v>
      </c>
      <c r="T5319" s="337" t="s">
        <v>1652</v>
      </c>
      <c r="U5319" s="337" t="s">
        <v>2506</v>
      </c>
      <c r="V5319" s="337">
        <v>8</v>
      </c>
      <c r="W5319" s="337" t="s">
        <v>19695</v>
      </c>
      <c r="X5319" s="337" t="s">
        <v>19695</v>
      </c>
      <c r="Y5319" s="337" t="s">
        <v>19695</v>
      </c>
      <c r="Z5319" s="337" t="s">
        <v>1728</v>
      </c>
      <c r="AA5319" s="337" t="s">
        <v>735</v>
      </c>
      <c r="AB5319" s="337" t="s">
        <v>718</v>
      </c>
      <c r="AC5319" s="337" t="s">
        <v>13530</v>
      </c>
    </row>
    <row r="5320" spans="1:29" ht="15.8" x14ac:dyDescent="0.25">
      <c r="A5320" s="337" t="s">
        <v>1723</v>
      </c>
      <c r="B5320" s="337" t="s">
        <v>2602</v>
      </c>
      <c r="C5320" s="337" t="s">
        <v>1821</v>
      </c>
      <c r="D5320" s="337" t="s">
        <v>449</v>
      </c>
      <c r="E5320" s="337" t="s">
        <v>1874</v>
      </c>
      <c r="F5320" s="338">
        <v>42472</v>
      </c>
      <c r="G5320" s="337" t="s">
        <v>1289</v>
      </c>
      <c r="H5320" s="338">
        <v>42522</v>
      </c>
      <c r="I5320" s="337" t="s">
        <v>19695</v>
      </c>
      <c r="J5320" s="337" t="s">
        <v>16</v>
      </c>
      <c r="K5320" s="337" t="s">
        <v>19695</v>
      </c>
      <c r="L5320" s="337" t="s">
        <v>19695</v>
      </c>
      <c r="M5320" s="337" t="s">
        <v>19695</v>
      </c>
      <c r="N5320" s="337" t="s">
        <v>19695</v>
      </c>
      <c r="O5320" s="337" t="s">
        <v>19695</v>
      </c>
      <c r="P5320" s="337" t="s">
        <v>19695</v>
      </c>
      <c r="Q5320" s="337" t="s">
        <v>19695</v>
      </c>
      <c r="R5320" s="337" t="s">
        <v>52</v>
      </c>
      <c r="S5320" s="337" t="s">
        <v>93</v>
      </c>
      <c r="T5320" s="337" t="s">
        <v>1809</v>
      </c>
      <c r="U5320" s="337" t="s">
        <v>2603</v>
      </c>
      <c r="V5320" s="337">
        <v>8</v>
      </c>
      <c r="W5320" s="337" t="s">
        <v>19695</v>
      </c>
      <c r="X5320" s="337" t="s">
        <v>19695</v>
      </c>
      <c r="Y5320" s="337" t="s">
        <v>19695</v>
      </c>
      <c r="Z5320" s="337" t="s">
        <v>1728</v>
      </c>
      <c r="AA5320" s="337" t="s">
        <v>735</v>
      </c>
      <c r="AB5320" s="337" t="s">
        <v>718</v>
      </c>
      <c r="AC5320" s="337" t="s">
        <v>13530</v>
      </c>
    </row>
    <row r="5321" spans="1:29" ht="15.8" x14ac:dyDescent="0.25">
      <c r="A5321" s="337" t="s">
        <v>1723</v>
      </c>
      <c r="B5321" s="337" t="s">
        <v>2627</v>
      </c>
      <c r="C5321" s="337" t="s">
        <v>1788</v>
      </c>
      <c r="D5321" s="337" t="s">
        <v>1873</v>
      </c>
      <c r="E5321" s="337" t="s">
        <v>1874</v>
      </c>
      <c r="F5321" s="338">
        <v>42472</v>
      </c>
      <c r="G5321" s="337" t="s">
        <v>1289</v>
      </c>
      <c r="H5321" s="338">
        <v>42522</v>
      </c>
      <c r="I5321" s="337" t="s">
        <v>19695</v>
      </c>
      <c r="J5321" s="337" t="s">
        <v>36</v>
      </c>
      <c r="K5321" s="337" t="s">
        <v>19695</v>
      </c>
      <c r="L5321" s="337" t="s">
        <v>19695</v>
      </c>
      <c r="M5321" s="337" t="s">
        <v>19695</v>
      </c>
      <c r="N5321" s="337" t="s">
        <v>19695</v>
      </c>
      <c r="O5321" s="337" t="s">
        <v>19695</v>
      </c>
      <c r="P5321" s="337" t="s">
        <v>19695</v>
      </c>
      <c r="Q5321" s="337" t="s">
        <v>19695</v>
      </c>
      <c r="R5321" s="337" t="s">
        <v>98</v>
      </c>
      <c r="S5321" s="337" t="s">
        <v>1185</v>
      </c>
      <c r="T5321" s="337" t="s">
        <v>2152</v>
      </c>
      <c r="U5321" s="337" t="s">
        <v>2595</v>
      </c>
      <c r="V5321" s="337">
        <v>8</v>
      </c>
      <c r="W5321" s="337" t="s">
        <v>19695</v>
      </c>
      <c r="X5321" s="337" t="s">
        <v>19695</v>
      </c>
      <c r="Y5321" s="337" t="s">
        <v>19695</v>
      </c>
      <c r="Z5321" s="337" t="s">
        <v>1728</v>
      </c>
      <c r="AA5321" s="337" t="s">
        <v>717</v>
      </c>
      <c r="AB5321" s="337" t="s">
        <v>718</v>
      </c>
      <c r="AC5321" s="337" t="s">
        <v>13530</v>
      </c>
    </row>
    <row r="5322" spans="1:29" ht="15.8" x14ac:dyDescent="0.25">
      <c r="A5322" s="337" t="s">
        <v>1723</v>
      </c>
      <c r="B5322" s="337" t="s">
        <v>2673</v>
      </c>
      <c r="C5322" s="337" t="s">
        <v>1725</v>
      </c>
      <c r="D5322" s="337" t="s">
        <v>1726</v>
      </c>
      <c r="E5322" s="337" t="s">
        <v>1874</v>
      </c>
      <c r="F5322" s="338">
        <v>42472</v>
      </c>
      <c r="G5322" s="337" t="s">
        <v>1289</v>
      </c>
      <c r="H5322" s="338">
        <v>42522</v>
      </c>
      <c r="I5322" s="337" t="s">
        <v>19695</v>
      </c>
      <c r="J5322" s="337" t="s">
        <v>36</v>
      </c>
      <c r="K5322" s="337" t="s">
        <v>19695</v>
      </c>
      <c r="L5322" s="337" t="s">
        <v>19695</v>
      </c>
      <c r="M5322" s="337" t="s">
        <v>19695</v>
      </c>
      <c r="N5322" s="337" t="s">
        <v>19695</v>
      </c>
      <c r="O5322" s="337" t="s">
        <v>19695</v>
      </c>
      <c r="P5322" s="337" t="s">
        <v>19695</v>
      </c>
      <c r="Q5322" s="337" t="s">
        <v>19695</v>
      </c>
      <c r="R5322" s="337" t="s">
        <v>66</v>
      </c>
      <c r="S5322" s="337" t="s">
        <v>67</v>
      </c>
      <c r="T5322" s="337" t="s">
        <v>978</v>
      </c>
      <c r="U5322" s="337" t="s">
        <v>975</v>
      </c>
      <c r="V5322" s="337">
        <v>8</v>
      </c>
      <c r="W5322" s="337" t="s">
        <v>19695</v>
      </c>
      <c r="X5322" s="337" t="s">
        <v>19695</v>
      </c>
      <c r="Y5322" s="337" t="s">
        <v>19695</v>
      </c>
      <c r="Z5322" s="337" t="s">
        <v>1728</v>
      </c>
      <c r="AA5322" s="337" t="s">
        <v>717</v>
      </c>
      <c r="AB5322" s="337" t="s">
        <v>718</v>
      </c>
      <c r="AC5322" s="337" t="s">
        <v>13530</v>
      </c>
    </row>
    <row r="5323" spans="1:29" ht="15.8" x14ac:dyDescent="0.25">
      <c r="A5323" s="337" t="s">
        <v>1723</v>
      </c>
      <c r="B5323" s="337" t="s">
        <v>2734</v>
      </c>
      <c r="C5323" s="337" t="s">
        <v>1821</v>
      </c>
      <c r="D5323" s="337" t="s">
        <v>449</v>
      </c>
      <c r="E5323" s="337" t="s">
        <v>1874</v>
      </c>
      <c r="F5323" s="338">
        <v>42472</v>
      </c>
      <c r="G5323" s="337" t="s">
        <v>1289</v>
      </c>
      <c r="H5323" s="338">
        <v>42522</v>
      </c>
      <c r="I5323" s="337" t="s">
        <v>19695</v>
      </c>
      <c r="J5323" s="337" t="s">
        <v>36</v>
      </c>
      <c r="K5323" s="337" t="s">
        <v>19695</v>
      </c>
      <c r="L5323" s="337" t="s">
        <v>19695</v>
      </c>
      <c r="M5323" s="337" t="s">
        <v>19695</v>
      </c>
      <c r="N5323" s="337" t="s">
        <v>19695</v>
      </c>
      <c r="O5323" s="337" t="s">
        <v>19695</v>
      </c>
      <c r="P5323" s="337" t="s">
        <v>19695</v>
      </c>
      <c r="Q5323" s="337" t="s">
        <v>19695</v>
      </c>
      <c r="R5323" s="337" t="s">
        <v>15</v>
      </c>
      <c r="S5323" s="337" t="s">
        <v>1659</v>
      </c>
      <c r="T5323" s="337" t="s">
        <v>2735</v>
      </c>
      <c r="U5323" s="337" t="s">
        <v>2735</v>
      </c>
      <c r="V5323" s="337">
        <v>8</v>
      </c>
      <c r="W5323" s="337" t="s">
        <v>19695</v>
      </c>
      <c r="X5323" s="337" t="s">
        <v>19695</v>
      </c>
      <c r="Y5323" s="337" t="s">
        <v>19695</v>
      </c>
      <c r="Z5323" s="337" t="s">
        <v>1728</v>
      </c>
      <c r="AA5323" s="337" t="s">
        <v>717</v>
      </c>
      <c r="AB5323" s="337" t="s">
        <v>718</v>
      </c>
      <c r="AC5323" s="337" t="s">
        <v>13530</v>
      </c>
    </row>
    <row r="5324" spans="1:29" ht="15.8" x14ac:dyDescent="0.25">
      <c r="A5324" s="337" t="s">
        <v>1723</v>
      </c>
      <c r="B5324" s="337" t="s">
        <v>2768</v>
      </c>
      <c r="C5324" s="337" t="s">
        <v>1821</v>
      </c>
      <c r="D5324" s="337" t="s">
        <v>449</v>
      </c>
      <c r="E5324" s="337" t="s">
        <v>1874</v>
      </c>
      <c r="F5324" s="338">
        <v>42472</v>
      </c>
      <c r="G5324" s="337" t="s">
        <v>1289</v>
      </c>
      <c r="H5324" s="338">
        <v>42522</v>
      </c>
      <c r="I5324" s="337" t="s">
        <v>19695</v>
      </c>
      <c r="J5324" s="337" t="s">
        <v>16</v>
      </c>
      <c r="K5324" s="337" t="s">
        <v>19695</v>
      </c>
      <c r="L5324" s="337" t="s">
        <v>19695</v>
      </c>
      <c r="M5324" s="337" t="s">
        <v>19695</v>
      </c>
      <c r="N5324" s="337" t="s">
        <v>19695</v>
      </c>
      <c r="O5324" s="337" t="s">
        <v>19695</v>
      </c>
      <c r="P5324" s="337" t="s">
        <v>19695</v>
      </c>
      <c r="Q5324" s="337" t="s">
        <v>19695</v>
      </c>
      <c r="R5324" s="337" t="s">
        <v>1220</v>
      </c>
      <c r="S5324" s="337" t="s">
        <v>1359</v>
      </c>
      <c r="T5324" s="337" t="s">
        <v>2423</v>
      </c>
      <c r="U5324" s="337" t="s">
        <v>2769</v>
      </c>
      <c r="V5324" s="337">
        <v>8</v>
      </c>
      <c r="W5324" s="337" t="s">
        <v>19695</v>
      </c>
      <c r="X5324" s="337" t="s">
        <v>19695</v>
      </c>
      <c r="Y5324" s="337" t="s">
        <v>19695</v>
      </c>
      <c r="Z5324" s="337" t="s">
        <v>1728</v>
      </c>
      <c r="AA5324" s="337" t="s">
        <v>735</v>
      </c>
      <c r="AB5324" s="337" t="s">
        <v>718</v>
      </c>
      <c r="AC5324" s="337" t="s">
        <v>13530</v>
      </c>
    </row>
    <row r="5325" spans="1:29" ht="15.8" x14ac:dyDescent="0.25">
      <c r="A5325" s="337" t="s">
        <v>1723</v>
      </c>
      <c r="B5325" s="337" t="s">
        <v>2065</v>
      </c>
      <c r="C5325" s="337" t="s">
        <v>1821</v>
      </c>
      <c r="D5325" s="337" t="s">
        <v>449</v>
      </c>
      <c r="E5325" s="337" t="s">
        <v>1874</v>
      </c>
      <c r="F5325" s="338">
        <v>42472</v>
      </c>
      <c r="G5325" s="337" t="s">
        <v>1289</v>
      </c>
      <c r="H5325" s="338">
        <v>42522</v>
      </c>
      <c r="I5325" s="337" t="s">
        <v>19695</v>
      </c>
      <c r="J5325" s="337" t="s">
        <v>36</v>
      </c>
      <c r="K5325" s="337" t="s">
        <v>19695</v>
      </c>
      <c r="L5325" s="337" t="s">
        <v>19695</v>
      </c>
      <c r="M5325" s="337" t="s">
        <v>19695</v>
      </c>
      <c r="N5325" s="337" t="s">
        <v>19695</v>
      </c>
      <c r="O5325" s="337" t="s">
        <v>19695</v>
      </c>
      <c r="P5325" s="337" t="s">
        <v>19695</v>
      </c>
      <c r="Q5325" s="337" t="s">
        <v>19695</v>
      </c>
      <c r="R5325" s="337" t="s">
        <v>130</v>
      </c>
      <c r="S5325" s="337" t="s">
        <v>940</v>
      </c>
      <c r="T5325" s="337" t="s">
        <v>2066</v>
      </c>
      <c r="U5325" s="337" t="s">
        <v>2067</v>
      </c>
      <c r="V5325" s="337">
        <v>10</v>
      </c>
      <c r="W5325" s="337" t="s">
        <v>19695</v>
      </c>
      <c r="X5325" s="337" t="s">
        <v>19695</v>
      </c>
      <c r="Y5325" s="337" t="s">
        <v>19695</v>
      </c>
      <c r="Z5325" s="337" t="s">
        <v>1728</v>
      </c>
      <c r="AA5325" s="337" t="s">
        <v>735</v>
      </c>
      <c r="AB5325" s="337" t="s">
        <v>718</v>
      </c>
      <c r="AC5325" s="337" t="s">
        <v>13530</v>
      </c>
    </row>
    <row r="5326" spans="1:29" ht="15.8" x14ac:dyDescent="0.25">
      <c r="A5326" s="337" t="s">
        <v>1723</v>
      </c>
      <c r="B5326" s="337" t="s">
        <v>2445</v>
      </c>
      <c r="C5326" s="337" t="s">
        <v>1821</v>
      </c>
      <c r="D5326" s="337" t="s">
        <v>449</v>
      </c>
      <c r="E5326" s="337" t="s">
        <v>1874</v>
      </c>
      <c r="F5326" s="338">
        <v>42472</v>
      </c>
      <c r="G5326" s="337" t="s">
        <v>1289</v>
      </c>
      <c r="H5326" s="338">
        <v>42522</v>
      </c>
      <c r="I5326" s="337" t="s">
        <v>19695</v>
      </c>
      <c r="J5326" s="337" t="s">
        <v>36</v>
      </c>
      <c r="K5326" s="337" t="s">
        <v>19695</v>
      </c>
      <c r="L5326" s="337" t="s">
        <v>19695</v>
      </c>
      <c r="M5326" s="337" t="s">
        <v>19695</v>
      </c>
      <c r="N5326" s="337" t="s">
        <v>19695</v>
      </c>
      <c r="O5326" s="337" t="s">
        <v>19695</v>
      </c>
      <c r="P5326" s="337" t="s">
        <v>19695</v>
      </c>
      <c r="Q5326" s="337" t="s">
        <v>19695</v>
      </c>
      <c r="R5326" s="337" t="s">
        <v>146</v>
      </c>
      <c r="S5326" s="337" t="s">
        <v>2178</v>
      </c>
      <c r="T5326" s="337" t="s">
        <v>2179</v>
      </c>
      <c r="U5326" s="337" t="s">
        <v>2446</v>
      </c>
      <c r="V5326" s="337">
        <v>10</v>
      </c>
      <c r="W5326" s="337" t="s">
        <v>19695</v>
      </c>
      <c r="X5326" s="337" t="s">
        <v>19695</v>
      </c>
      <c r="Y5326" s="337" t="s">
        <v>19695</v>
      </c>
      <c r="Z5326" s="337" t="s">
        <v>1728</v>
      </c>
      <c r="AA5326" s="337" t="s">
        <v>735</v>
      </c>
      <c r="AB5326" s="337" t="s">
        <v>718</v>
      </c>
      <c r="AC5326" s="337" t="s">
        <v>13530</v>
      </c>
    </row>
    <row r="5327" spans="1:29" ht="15.8" x14ac:dyDescent="0.25">
      <c r="A5327" s="337" t="s">
        <v>1723</v>
      </c>
      <c r="B5327" s="337" t="s">
        <v>2565</v>
      </c>
      <c r="C5327" s="337" t="s">
        <v>1821</v>
      </c>
      <c r="D5327" s="337" t="s">
        <v>449</v>
      </c>
      <c r="E5327" s="337" t="s">
        <v>1874</v>
      </c>
      <c r="F5327" s="338">
        <v>42472</v>
      </c>
      <c r="G5327" s="337" t="s">
        <v>1289</v>
      </c>
      <c r="H5327" s="338">
        <v>42522</v>
      </c>
      <c r="I5327" s="337" t="s">
        <v>19695</v>
      </c>
      <c r="J5327" s="337" t="s">
        <v>36</v>
      </c>
      <c r="K5327" s="337" t="s">
        <v>19695</v>
      </c>
      <c r="L5327" s="337" t="s">
        <v>19695</v>
      </c>
      <c r="M5327" s="337" t="s">
        <v>19695</v>
      </c>
      <c r="N5327" s="337" t="s">
        <v>19695</v>
      </c>
      <c r="O5327" s="337" t="s">
        <v>19695</v>
      </c>
      <c r="P5327" s="337" t="s">
        <v>19695</v>
      </c>
      <c r="Q5327" s="337" t="s">
        <v>19695</v>
      </c>
      <c r="R5327" s="337" t="s">
        <v>15</v>
      </c>
      <c r="S5327" s="337" t="s">
        <v>1086</v>
      </c>
      <c r="T5327" s="337" t="s">
        <v>1086</v>
      </c>
      <c r="U5327" s="337" t="s">
        <v>2566</v>
      </c>
      <c r="V5327" s="337">
        <v>10</v>
      </c>
      <c r="W5327" s="337" t="s">
        <v>19695</v>
      </c>
      <c r="X5327" s="337" t="s">
        <v>19695</v>
      </c>
      <c r="Y5327" s="337" t="s">
        <v>19695</v>
      </c>
      <c r="Z5327" s="337" t="s">
        <v>1728</v>
      </c>
      <c r="AA5327" s="337" t="s">
        <v>735</v>
      </c>
      <c r="AB5327" s="337" t="s">
        <v>718</v>
      </c>
      <c r="AC5327" s="337" t="s">
        <v>13530</v>
      </c>
    </row>
    <row r="5328" spans="1:29" ht="15.8" x14ac:dyDescent="0.25">
      <c r="A5328" s="337" t="s">
        <v>1723</v>
      </c>
      <c r="B5328" s="337" t="s">
        <v>2571</v>
      </c>
      <c r="C5328" s="337" t="s">
        <v>1725</v>
      </c>
      <c r="D5328" s="337" t="s">
        <v>1726</v>
      </c>
      <c r="E5328" s="337" t="s">
        <v>1874</v>
      </c>
      <c r="F5328" s="338">
        <v>42472</v>
      </c>
      <c r="G5328" s="337" t="s">
        <v>1289</v>
      </c>
      <c r="H5328" s="338">
        <v>42522</v>
      </c>
      <c r="I5328" s="337" t="s">
        <v>19695</v>
      </c>
      <c r="J5328" s="337" t="s">
        <v>36</v>
      </c>
      <c r="K5328" s="337" t="s">
        <v>19695</v>
      </c>
      <c r="L5328" s="337" t="s">
        <v>19695</v>
      </c>
      <c r="M5328" s="337" t="s">
        <v>19695</v>
      </c>
      <c r="N5328" s="337" t="s">
        <v>19695</v>
      </c>
      <c r="O5328" s="337" t="s">
        <v>19695</v>
      </c>
      <c r="P5328" s="337" t="s">
        <v>19695</v>
      </c>
      <c r="Q5328" s="337" t="s">
        <v>19695</v>
      </c>
      <c r="R5328" s="337" t="s">
        <v>130</v>
      </c>
      <c r="S5328" s="337" t="s">
        <v>415</v>
      </c>
      <c r="T5328" s="337" t="s">
        <v>2483</v>
      </c>
      <c r="U5328" s="337" t="s">
        <v>131</v>
      </c>
      <c r="V5328" s="337">
        <v>10</v>
      </c>
      <c r="W5328" s="337" t="s">
        <v>19695</v>
      </c>
      <c r="X5328" s="337" t="s">
        <v>19695</v>
      </c>
      <c r="Y5328" s="337" t="s">
        <v>19695</v>
      </c>
      <c r="Z5328" s="337" t="s">
        <v>1728</v>
      </c>
      <c r="AA5328" s="337" t="s">
        <v>735</v>
      </c>
      <c r="AB5328" s="337" t="s">
        <v>718</v>
      </c>
      <c r="AC5328" s="337" t="s">
        <v>13530</v>
      </c>
    </row>
    <row r="5329" spans="1:29" ht="15.8" x14ac:dyDescent="0.25">
      <c r="A5329" s="337" t="s">
        <v>1723</v>
      </c>
      <c r="B5329" s="337" t="s">
        <v>2599</v>
      </c>
      <c r="C5329" s="337" t="s">
        <v>1821</v>
      </c>
      <c r="D5329" s="337" t="s">
        <v>449</v>
      </c>
      <c r="E5329" s="337" t="s">
        <v>1874</v>
      </c>
      <c r="F5329" s="338">
        <v>42472</v>
      </c>
      <c r="G5329" s="337" t="s">
        <v>1289</v>
      </c>
      <c r="H5329" s="338">
        <v>42522</v>
      </c>
      <c r="I5329" s="337" t="s">
        <v>19695</v>
      </c>
      <c r="J5329" s="337" t="s">
        <v>36</v>
      </c>
      <c r="K5329" s="337" t="s">
        <v>19695</v>
      </c>
      <c r="L5329" s="337" t="s">
        <v>19695</v>
      </c>
      <c r="M5329" s="337" t="s">
        <v>19695</v>
      </c>
      <c r="N5329" s="337" t="s">
        <v>19695</v>
      </c>
      <c r="O5329" s="337" t="s">
        <v>19695</v>
      </c>
      <c r="P5329" s="337" t="s">
        <v>19695</v>
      </c>
      <c r="Q5329" s="337" t="s">
        <v>19695</v>
      </c>
      <c r="R5329" s="337" t="s">
        <v>98</v>
      </c>
      <c r="S5329" s="337" t="s">
        <v>1185</v>
      </c>
      <c r="T5329" s="337" t="s">
        <v>2152</v>
      </c>
      <c r="U5329" s="337" t="s">
        <v>2595</v>
      </c>
      <c r="V5329" s="337">
        <v>10</v>
      </c>
      <c r="W5329" s="337" t="s">
        <v>19695</v>
      </c>
      <c r="X5329" s="337" t="s">
        <v>19695</v>
      </c>
      <c r="Y5329" s="337" t="s">
        <v>19695</v>
      </c>
      <c r="Z5329" s="337" t="s">
        <v>1728</v>
      </c>
      <c r="AA5329" s="337" t="s">
        <v>717</v>
      </c>
      <c r="AB5329" s="337" t="s">
        <v>718</v>
      </c>
      <c r="AC5329" s="337" t="s">
        <v>13530</v>
      </c>
    </row>
    <row r="5330" spans="1:29" ht="15.8" x14ac:dyDescent="0.25">
      <c r="A5330" s="337" t="s">
        <v>1723</v>
      </c>
      <c r="B5330" s="337" t="s">
        <v>2607</v>
      </c>
      <c r="C5330" s="337" t="s">
        <v>1821</v>
      </c>
      <c r="D5330" s="337" t="s">
        <v>449</v>
      </c>
      <c r="E5330" s="337" t="s">
        <v>1874</v>
      </c>
      <c r="F5330" s="338">
        <v>42472</v>
      </c>
      <c r="G5330" s="337" t="s">
        <v>1289</v>
      </c>
      <c r="H5330" s="338">
        <v>42522</v>
      </c>
      <c r="I5330" s="337" t="s">
        <v>19695</v>
      </c>
      <c r="J5330" s="337" t="s">
        <v>36</v>
      </c>
      <c r="K5330" s="337" t="s">
        <v>19695</v>
      </c>
      <c r="L5330" s="337" t="s">
        <v>19695</v>
      </c>
      <c r="M5330" s="337" t="s">
        <v>19695</v>
      </c>
      <c r="N5330" s="337" t="s">
        <v>19695</v>
      </c>
      <c r="O5330" s="337" t="s">
        <v>19695</v>
      </c>
      <c r="P5330" s="337" t="s">
        <v>19695</v>
      </c>
      <c r="Q5330" s="337" t="s">
        <v>19695</v>
      </c>
      <c r="R5330" s="337" t="s">
        <v>70</v>
      </c>
      <c r="S5330" s="337" t="s">
        <v>2608</v>
      </c>
      <c r="T5330" s="337" t="s">
        <v>2609</v>
      </c>
      <c r="U5330" s="337" t="s">
        <v>2610</v>
      </c>
      <c r="V5330" s="337">
        <v>10</v>
      </c>
      <c r="W5330" s="337" t="s">
        <v>19695</v>
      </c>
      <c r="X5330" s="337" t="s">
        <v>19695</v>
      </c>
      <c r="Y5330" s="337" t="s">
        <v>19695</v>
      </c>
      <c r="Z5330" s="337" t="s">
        <v>1728</v>
      </c>
      <c r="AA5330" s="337" t="s">
        <v>735</v>
      </c>
      <c r="AB5330" s="337" t="s">
        <v>718</v>
      </c>
      <c r="AC5330" s="337" t="s">
        <v>13530</v>
      </c>
    </row>
    <row r="5331" spans="1:29" ht="15.8" x14ac:dyDescent="0.25">
      <c r="A5331" s="337" t="s">
        <v>1723</v>
      </c>
      <c r="B5331" s="337" t="s">
        <v>3390</v>
      </c>
      <c r="C5331" s="337" t="s">
        <v>1821</v>
      </c>
      <c r="D5331" s="337" t="s">
        <v>449</v>
      </c>
      <c r="E5331" s="337" t="s">
        <v>1874</v>
      </c>
      <c r="F5331" s="338">
        <v>42472</v>
      </c>
      <c r="G5331" s="337" t="s">
        <v>1289</v>
      </c>
      <c r="H5331" s="338">
        <v>42522</v>
      </c>
      <c r="I5331" s="337" t="s">
        <v>19695</v>
      </c>
      <c r="J5331" s="337" t="s">
        <v>36</v>
      </c>
      <c r="K5331" s="337" t="s">
        <v>19695</v>
      </c>
      <c r="L5331" s="337" t="s">
        <v>19695</v>
      </c>
      <c r="M5331" s="337" t="s">
        <v>19695</v>
      </c>
      <c r="N5331" s="337" t="s">
        <v>19695</v>
      </c>
      <c r="O5331" s="337" t="s">
        <v>19695</v>
      </c>
      <c r="P5331" s="337" t="s">
        <v>19695</v>
      </c>
      <c r="Q5331" s="337" t="s">
        <v>19695</v>
      </c>
      <c r="R5331" s="337" t="s">
        <v>1265</v>
      </c>
      <c r="S5331" s="337" t="s">
        <v>3391</v>
      </c>
      <c r="T5331" s="337" t="s">
        <v>3392</v>
      </c>
      <c r="U5331" s="337" t="s">
        <v>3392</v>
      </c>
      <c r="V5331" s="337">
        <v>10</v>
      </c>
      <c r="W5331" s="337" t="s">
        <v>19695</v>
      </c>
      <c r="X5331" s="337" t="s">
        <v>19695</v>
      </c>
      <c r="Y5331" s="337" t="s">
        <v>19695</v>
      </c>
      <c r="Z5331" s="337" t="s">
        <v>1728</v>
      </c>
      <c r="AA5331" s="337" t="s">
        <v>735</v>
      </c>
      <c r="AB5331" s="337" t="s">
        <v>718</v>
      </c>
      <c r="AC5331" s="337" t="s">
        <v>13530</v>
      </c>
    </row>
    <row r="5332" spans="1:29" ht="15.8" x14ac:dyDescent="0.25">
      <c r="A5332" s="337" t="s">
        <v>1723</v>
      </c>
      <c r="B5332" s="337" t="s">
        <v>2534</v>
      </c>
      <c r="C5332" s="337" t="s">
        <v>1821</v>
      </c>
      <c r="D5332" s="337" t="s">
        <v>449</v>
      </c>
      <c r="E5332" s="337" t="s">
        <v>1874</v>
      </c>
      <c r="F5332" s="338">
        <v>42472</v>
      </c>
      <c r="G5332" s="337" t="s">
        <v>1289</v>
      </c>
      <c r="H5332" s="338">
        <v>42522</v>
      </c>
      <c r="I5332" s="337" t="s">
        <v>19695</v>
      </c>
      <c r="J5332" s="337" t="s">
        <v>36</v>
      </c>
      <c r="K5332" s="337" t="s">
        <v>19695</v>
      </c>
      <c r="L5332" s="337" t="s">
        <v>19695</v>
      </c>
      <c r="M5332" s="337" t="s">
        <v>19695</v>
      </c>
      <c r="N5332" s="337" t="s">
        <v>19695</v>
      </c>
      <c r="O5332" s="337" t="s">
        <v>19695</v>
      </c>
      <c r="P5332" s="337" t="s">
        <v>19695</v>
      </c>
      <c r="Q5332" s="337" t="s">
        <v>19695</v>
      </c>
      <c r="R5332" s="337" t="s">
        <v>18</v>
      </c>
      <c r="S5332" s="337" t="s">
        <v>1038</v>
      </c>
      <c r="T5332" s="337" t="s">
        <v>2535</v>
      </c>
      <c r="U5332" s="337" t="s">
        <v>2536</v>
      </c>
      <c r="V5332" s="337">
        <v>12</v>
      </c>
      <c r="W5332" s="337" t="s">
        <v>19695</v>
      </c>
      <c r="X5332" s="337" t="s">
        <v>19695</v>
      </c>
      <c r="Y5332" s="337" t="s">
        <v>19695</v>
      </c>
      <c r="Z5332" s="337" t="s">
        <v>1728</v>
      </c>
      <c r="AA5332" s="337" t="s">
        <v>735</v>
      </c>
      <c r="AB5332" s="337" t="s">
        <v>718</v>
      </c>
      <c r="AC5332" s="337" t="s">
        <v>13530</v>
      </c>
    </row>
    <row r="5333" spans="1:29" ht="15.8" x14ac:dyDescent="0.25">
      <c r="A5333" s="337" t="s">
        <v>1723</v>
      </c>
      <c r="B5333" s="337" t="s">
        <v>2969</v>
      </c>
      <c r="C5333" s="337" t="s">
        <v>1821</v>
      </c>
      <c r="D5333" s="337" t="s">
        <v>449</v>
      </c>
      <c r="E5333" s="337" t="s">
        <v>1874</v>
      </c>
      <c r="F5333" s="338">
        <v>42472</v>
      </c>
      <c r="G5333" s="337" t="s">
        <v>1289</v>
      </c>
      <c r="H5333" s="338">
        <v>42522</v>
      </c>
      <c r="I5333" s="337" t="s">
        <v>19695</v>
      </c>
      <c r="J5333" s="337" t="s">
        <v>36</v>
      </c>
      <c r="K5333" s="337" t="s">
        <v>19695</v>
      </c>
      <c r="L5333" s="337" t="s">
        <v>19695</v>
      </c>
      <c r="M5333" s="337" t="s">
        <v>19695</v>
      </c>
      <c r="N5333" s="337" t="s">
        <v>19695</v>
      </c>
      <c r="O5333" s="337" t="s">
        <v>19695</v>
      </c>
      <c r="P5333" s="337" t="s">
        <v>19695</v>
      </c>
      <c r="Q5333" s="337" t="s">
        <v>19695</v>
      </c>
      <c r="R5333" s="337" t="s">
        <v>45</v>
      </c>
      <c r="S5333" s="337" t="s">
        <v>1144</v>
      </c>
      <c r="T5333" s="337" t="s">
        <v>2970</v>
      </c>
      <c r="U5333" s="337" t="s">
        <v>2970</v>
      </c>
      <c r="V5333" s="337">
        <v>12</v>
      </c>
      <c r="W5333" s="337" t="s">
        <v>19695</v>
      </c>
      <c r="X5333" s="337" t="s">
        <v>19695</v>
      </c>
      <c r="Y5333" s="337" t="s">
        <v>19695</v>
      </c>
      <c r="Z5333" s="337" t="s">
        <v>1728</v>
      </c>
      <c r="AA5333" s="337" t="s">
        <v>735</v>
      </c>
      <c r="AB5333" s="337" t="s">
        <v>718</v>
      </c>
      <c r="AC5333" s="337" t="s">
        <v>13530</v>
      </c>
    </row>
    <row r="5334" spans="1:29" ht="15.8" x14ac:dyDescent="0.25">
      <c r="A5334" s="337" t="s">
        <v>1723</v>
      </c>
      <c r="B5334" s="337" t="s">
        <v>3645</v>
      </c>
      <c r="C5334" s="337" t="s">
        <v>1821</v>
      </c>
      <c r="D5334" s="337" t="s">
        <v>449</v>
      </c>
      <c r="E5334" s="337" t="s">
        <v>1874</v>
      </c>
      <c r="F5334" s="338">
        <v>42472</v>
      </c>
      <c r="G5334" s="337" t="s">
        <v>1289</v>
      </c>
      <c r="H5334" s="338">
        <v>42522</v>
      </c>
      <c r="I5334" s="337" t="s">
        <v>19695</v>
      </c>
      <c r="J5334" s="337" t="s">
        <v>36</v>
      </c>
      <c r="K5334" s="337" t="s">
        <v>19695</v>
      </c>
      <c r="L5334" s="337" t="s">
        <v>19695</v>
      </c>
      <c r="M5334" s="337" t="s">
        <v>19695</v>
      </c>
      <c r="N5334" s="337" t="s">
        <v>19695</v>
      </c>
      <c r="O5334" s="337" t="s">
        <v>19695</v>
      </c>
      <c r="P5334" s="337" t="s">
        <v>19695</v>
      </c>
      <c r="Q5334" s="337" t="s">
        <v>19695</v>
      </c>
      <c r="R5334" s="337" t="s">
        <v>112</v>
      </c>
      <c r="S5334" s="337" t="s">
        <v>1242</v>
      </c>
      <c r="T5334" s="337" t="s">
        <v>3646</v>
      </c>
      <c r="U5334" s="337" t="s">
        <v>1243</v>
      </c>
      <c r="V5334" s="337">
        <v>12</v>
      </c>
      <c r="W5334" s="337" t="s">
        <v>19695</v>
      </c>
      <c r="X5334" s="337" t="s">
        <v>19695</v>
      </c>
      <c r="Y5334" s="337" t="s">
        <v>19695</v>
      </c>
      <c r="Z5334" s="337" t="s">
        <v>1728</v>
      </c>
      <c r="AA5334" s="337" t="s">
        <v>735</v>
      </c>
      <c r="AB5334" s="337" t="s">
        <v>718</v>
      </c>
      <c r="AC5334" s="337" t="s">
        <v>13530</v>
      </c>
    </row>
    <row r="5335" spans="1:29" ht="15.8" x14ac:dyDescent="0.25">
      <c r="A5335" s="337" t="s">
        <v>1723</v>
      </c>
      <c r="B5335" s="337" t="s">
        <v>2519</v>
      </c>
      <c r="C5335" s="337" t="s">
        <v>1725</v>
      </c>
      <c r="D5335" s="337" t="s">
        <v>1726</v>
      </c>
      <c r="E5335" s="337" t="s">
        <v>1874</v>
      </c>
      <c r="F5335" s="338">
        <v>42472</v>
      </c>
      <c r="G5335" s="337" t="s">
        <v>1289</v>
      </c>
      <c r="H5335" s="338">
        <v>42522</v>
      </c>
      <c r="I5335" s="337" t="s">
        <v>19695</v>
      </c>
      <c r="J5335" s="337" t="s">
        <v>36</v>
      </c>
      <c r="K5335" s="337" t="s">
        <v>19695</v>
      </c>
      <c r="L5335" s="337" t="s">
        <v>19695</v>
      </c>
      <c r="M5335" s="337" t="s">
        <v>19695</v>
      </c>
      <c r="N5335" s="337" t="s">
        <v>19695</v>
      </c>
      <c r="O5335" s="337" t="s">
        <v>19695</v>
      </c>
      <c r="P5335" s="337" t="s">
        <v>19695</v>
      </c>
      <c r="Q5335" s="337" t="s">
        <v>19695</v>
      </c>
      <c r="R5335" s="337" t="s">
        <v>52</v>
      </c>
      <c r="S5335" s="337" t="s">
        <v>839</v>
      </c>
      <c r="T5335" s="337" t="s">
        <v>2520</v>
      </c>
      <c r="U5335" s="337" t="s">
        <v>2521</v>
      </c>
      <c r="V5335" s="337">
        <v>24</v>
      </c>
      <c r="W5335" s="337" t="s">
        <v>19695</v>
      </c>
      <c r="X5335" s="337" t="s">
        <v>19695</v>
      </c>
      <c r="Y5335" s="337" t="s">
        <v>19695</v>
      </c>
      <c r="Z5335" s="337" t="s">
        <v>1728</v>
      </c>
      <c r="AA5335" s="337" t="s">
        <v>766</v>
      </c>
      <c r="AB5335" s="337" t="s">
        <v>718</v>
      </c>
      <c r="AC5335" s="337" t="s">
        <v>13530</v>
      </c>
    </row>
    <row r="5336" spans="1:29" ht="15.8" x14ac:dyDescent="0.25">
      <c r="A5336" s="337" t="s">
        <v>1723</v>
      </c>
      <c r="B5336" s="337" t="s">
        <v>2060</v>
      </c>
      <c r="C5336" s="337" t="s">
        <v>1821</v>
      </c>
      <c r="D5336" s="337" t="s">
        <v>449</v>
      </c>
      <c r="E5336" s="337" t="s">
        <v>1874</v>
      </c>
      <c r="F5336" s="338">
        <v>42472</v>
      </c>
      <c r="G5336" s="337" t="s">
        <v>1289</v>
      </c>
      <c r="H5336" s="338">
        <v>42522</v>
      </c>
      <c r="I5336" s="337" t="s">
        <v>19695</v>
      </c>
      <c r="J5336" s="337" t="s">
        <v>36</v>
      </c>
      <c r="K5336" s="337" t="s">
        <v>19695</v>
      </c>
      <c r="L5336" s="337" t="s">
        <v>19695</v>
      </c>
      <c r="M5336" s="337" t="s">
        <v>19695</v>
      </c>
      <c r="N5336" s="337" t="s">
        <v>19695</v>
      </c>
      <c r="O5336" s="337" t="s">
        <v>19695</v>
      </c>
      <c r="P5336" s="337" t="s">
        <v>19695</v>
      </c>
      <c r="Q5336" s="337" t="s">
        <v>19695</v>
      </c>
      <c r="R5336" s="337" t="s">
        <v>75</v>
      </c>
      <c r="S5336" s="337" t="s">
        <v>1163</v>
      </c>
      <c r="T5336" s="337" t="s">
        <v>2061</v>
      </c>
      <c r="U5336" s="337" t="s">
        <v>2062</v>
      </c>
      <c r="V5336" s="337">
        <v>8</v>
      </c>
      <c r="W5336" s="337" t="s">
        <v>19695</v>
      </c>
      <c r="X5336" s="337" t="s">
        <v>19695</v>
      </c>
      <c r="Y5336" s="337" t="s">
        <v>19695</v>
      </c>
      <c r="Z5336" s="337" t="s">
        <v>1728</v>
      </c>
      <c r="AA5336" s="337" t="s">
        <v>735</v>
      </c>
      <c r="AB5336" s="337" t="s">
        <v>718</v>
      </c>
      <c r="AC5336" s="337" t="s">
        <v>13634</v>
      </c>
    </row>
    <row r="5337" spans="1:29" ht="15.8" x14ac:dyDescent="0.25">
      <c r="A5337" s="337" t="s">
        <v>1723</v>
      </c>
      <c r="B5337" s="337" t="s">
        <v>2596</v>
      </c>
      <c r="C5337" s="337" t="s">
        <v>1725</v>
      </c>
      <c r="D5337" s="337" t="s">
        <v>13527</v>
      </c>
      <c r="E5337" s="337" t="s">
        <v>1874</v>
      </c>
      <c r="F5337" s="338">
        <v>42472</v>
      </c>
      <c r="G5337" s="337" t="s">
        <v>1289</v>
      </c>
      <c r="H5337" s="338">
        <v>42522</v>
      </c>
      <c r="I5337" s="337" t="s">
        <v>19695</v>
      </c>
      <c r="J5337" s="337" t="s">
        <v>16</v>
      </c>
      <c r="K5337" s="337" t="s">
        <v>19695</v>
      </c>
      <c r="L5337" s="337" t="s">
        <v>19695</v>
      </c>
      <c r="M5337" s="337" t="s">
        <v>19695</v>
      </c>
      <c r="N5337" s="337" t="s">
        <v>19695</v>
      </c>
      <c r="O5337" s="337" t="s">
        <v>19695</v>
      </c>
      <c r="P5337" s="337" t="s">
        <v>19695</v>
      </c>
      <c r="Q5337" s="337" t="s">
        <v>19695</v>
      </c>
      <c r="R5337" s="337" t="s">
        <v>920</v>
      </c>
      <c r="S5337" s="337" t="s">
        <v>921</v>
      </c>
      <c r="T5337" s="337" t="s">
        <v>2597</v>
      </c>
      <c r="U5337" s="337" t="s">
        <v>2598</v>
      </c>
      <c r="V5337" s="337">
        <v>12</v>
      </c>
      <c r="W5337" s="337" t="s">
        <v>19695</v>
      </c>
      <c r="X5337" s="337" t="s">
        <v>19695</v>
      </c>
      <c r="Y5337" s="337" t="s">
        <v>19695</v>
      </c>
      <c r="Z5337" s="337" t="s">
        <v>1728</v>
      </c>
      <c r="AA5337" s="337" t="s">
        <v>1499</v>
      </c>
      <c r="AB5337" s="337" t="s">
        <v>718</v>
      </c>
      <c r="AC5337" s="337" t="s">
        <v>13661</v>
      </c>
    </row>
    <row r="5338" spans="1:29" ht="15.8" x14ac:dyDescent="0.25">
      <c r="A5338" s="337" t="s">
        <v>1723</v>
      </c>
      <c r="B5338" s="337" t="s">
        <v>1872</v>
      </c>
      <c r="C5338" s="337" t="s">
        <v>1788</v>
      </c>
      <c r="D5338" s="337" t="s">
        <v>1873</v>
      </c>
      <c r="E5338" s="337" t="s">
        <v>1874</v>
      </c>
      <c r="F5338" s="338">
        <v>42472</v>
      </c>
      <c r="G5338" s="337" t="s">
        <v>1289</v>
      </c>
      <c r="H5338" s="338">
        <v>42522</v>
      </c>
      <c r="I5338" s="337" t="s">
        <v>19695</v>
      </c>
      <c r="J5338" s="337" t="s">
        <v>36</v>
      </c>
      <c r="K5338" s="337" t="s">
        <v>19695</v>
      </c>
      <c r="L5338" s="337" t="s">
        <v>19695</v>
      </c>
      <c r="M5338" s="337" t="s">
        <v>19695</v>
      </c>
      <c r="N5338" s="337" t="s">
        <v>19695</v>
      </c>
      <c r="O5338" s="337" t="s">
        <v>19695</v>
      </c>
      <c r="P5338" s="337" t="s">
        <v>19695</v>
      </c>
      <c r="Q5338" s="337" t="s">
        <v>19695</v>
      </c>
      <c r="R5338" s="337" t="s">
        <v>98</v>
      </c>
      <c r="S5338" s="337" t="s">
        <v>124</v>
      </c>
      <c r="T5338" s="337" t="s">
        <v>1875</v>
      </c>
      <c r="U5338" s="337" t="s">
        <v>1876</v>
      </c>
      <c r="V5338" s="337">
        <v>8</v>
      </c>
      <c r="W5338" s="337" t="s">
        <v>19695</v>
      </c>
      <c r="X5338" s="337" t="s">
        <v>19695</v>
      </c>
      <c r="Y5338" s="337" t="s">
        <v>19695</v>
      </c>
      <c r="Z5338" s="337" t="s">
        <v>1728</v>
      </c>
      <c r="AA5338" s="337" t="s">
        <v>735</v>
      </c>
      <c r="AB5338" s="337" t="s">
        <v>718</v>
      </c>
      <c r="AC5338" s="337" t="s">
        <v>13701</v>
      </c>
    </row>
    <row r="5339" spans="1:29" ht="15.8" x14ac:dyDescent="0.25">
      <c r="A5339" s="337" t="s">
        <v>1723</v>
      </c>
      <c r="B5339" s="337" t="s">
        <v>6826</v>
      </c>
      <c r="C5339" s="337" t="s">
        <v>1821</v>
      </c>
      <c r="D5339" s="337" t="s">
        <v>449</v>
      </c>
      <c r="E5339" s="337" t="s">
        <v>1874</v>
      </c>
      <c r="F5339" s="338">
        <v>42472</v>
      </c>
      <c r="G5339" s="337" t="s">
        <v>1289</v>
      </c>
      <c r="H5339" s="338">
        <v>42522</v>
      </c>
      <c r="I5339" s="337" t="s">
        <v>19695</v>
      </c>
      <c r="J5339" s="337" t="s">
        <v>16</v>
      </c>
      <c r="K5339" s="337" t="s">
        <v>19695</v>
      </c>
      <c r="L5339" s="337" t="s">
        <v>19695</v>
      </c>
      <c r="M5339" s="337" t="s">
        <v>19695</v>
      </c>
      <c r="N5339" s="337" t="s">
        <v>19695</v>
      </c>
      <c r="O5339" s="337" t="s">
        <v>19695</v>
      </c>
      <c r="P5339" s="337" t="s">
        <v>19695</v>
      </c>
      <c r="Q5339" s="337" t="s">
        <v>19695</v>
      </c>
      <c r="R5339" s="337" t="s">
        <v>35</v>
      </c>
      <c r="S5339" s="337" t="s">
        <v>399</v>
      </c>
      <c r="T5339" s="337" t="s">
        <v>6827</v>
      </c>
      <c r="U5339" s="337" t="s">
        <v>6828</v>
      </c>
      <c r="V5339" s="337">
        <v>6</v>
      </c>
      <c r="W5339" s="337" t="s">
        <v>19695</v>
      </c>
      <c r="X5339" s="337" t="s">
        <v>19695</v>
      </c>
      <c r="Y5339" s="337" t="s">
        <v>19695</v>
      </c>
      <c r="Z5339" s="337" t="s">
        <v>1728</v>
      </c>
      <c r="AA5339" s="337" t="s">
        <v>735</v>
      </c>
      <c r="AB5339" s="337" t="s">
        <v>718</v>
      </c>
      <c r="AC5339" s="337" t="s">
        <v>13717</v>
      </c>
    </row>
    <row r="5340" spans="1:29" ht="15.8" x14ac:dyDescent="0.25">
      <c r="A5340" s="337" t="s">
        <v>1723</v>
      </c>
      <c r="B5340" s="337" t="s">
        <v>6831</v>
      </c>
      <c r="C5340" s="337" t="s">
        <v>1725</v>
      </c>
      <c r="D5340" s="337" t="s">
        <v>1873</v>
      </c>
      <c r="E5340" s="337" t="s">
        <v>1874</v>
      </c>
      <c r="F5340" s="338">
        <v>42472</v>
      </c>
      <c r="G5340" s="337" t="s">
        <v>1289</v>
      </c>
      <c r="H5340" s="338">
        <v>42522</v>
      </c>
      <c r="I5340" s="337" t="s">
        <v>19695</v>
      </c>
      <c r="J5340" s="337" t="s">
        <v>36</v>
      </c>
      <c r="K5340" s="337" t="s">
        <v>19695</v>
      </c>
      <c r="L5340" s="337" t="s">
        <v>19695</v>
      </c>
      <c r="M5340" s="337" t="s">
        <v>19695</v>
      </c>
      <c r="N5340" s="337" t="s">
        <v>19695</v>
      </c>
      <c r="O5340" s="337" t="s">
        <v>19695</v>
      </c>
      <c r="P5340" s="337" t="s">
        <v>19695</v>
      </c>
      <c r="Q5340" s="337" t="s">
        <v>19695</v>
      </c>
      <c r="R5340" s="337" t="s">
        <v>35</v>
      </c>
      <c r="S5340" s="337" t="s">
        <v>399</v>
      </c>
      <c r="T5340" s="337" t="s">
        <v>6832</v>
      </c>
      <c r="U5340" s="337" t="s">
        <v>6833</v>
      </c>
      <c r="V5340" s="337">
        <v>8</v>
      </c>
      <c r="W5340" s="337" t="s">
        <v>19695</v>
      </c>
      <c r="X5340" s="337" t="s">
        <v>19695</v>
      </c>
      <c r="Y5340" s="337" t="s">
        <v>19695</v>
      </c>
      <c r="Z5340" s="337" t="s">
        <v>1728</v>
      </c>
      <c r="AA5340" s="337" t="s">
        <v>735</v>
      </c>
      <c r="AB5340" s="337" t="s">
        <v>718</v>
      </c>
      <c r="AC5340" s="337" t="s">
        <v>13717</v>
      </c>
    </row>
    <row r="5341" spans="1:29" ht="15.8" x14ac:dyDescent="0.25">
      <c r="A5341" s="337" t="s">
        <v>1723</v>
      </c>
      <c r="B5341" s="337" t="s">
        <v>6248</v>
      </c>
      <c r="C5341" s="337" t="s">
        <v>1725</v>
      </c>
      <c r="D5341" s="337" t="s">
        <v>13527</v>
      </c>
      <c r="E5341" s="337" t="s">
        <v>1874</v>
      </c>
      <c r="F5341" s="338">
        <v>42472</v>
      </c>
      <c r="G5341" s="337" t="s">
        <v>1289</v>
      </c>
      <c r="H5341" s="338">
        <v>42522</v>
      </c>
      <c r="I5341" s="337" t="s">
        <v>19695</v>
      </c>
      <c r="J5341" s="337" t="s">
        <v>36</v>
      </c>
      <c r="K5341" s="337" t="s">
        <v>19695</v>
      </c>
      <c r="L5341" s="337" t="s">
        <v>19695</v>
      </c>
      <c r="M5341" s="337" t="s">
        <v>19695</v>
      </c>
      <c r="N5341" s="337" t="s">
        <v>19695</v>
      </c>
      <c r="O5341" s="337" t="s">
        <v>19695</v>
      </c>
      <c r="P5341" s="337" t="s">
        <v>19695</v>
      </c>
      <c r="Q5341" s="337" t="s">
        <v>19695</v>
      </c>
      <c r="R5341" s="337" t="s">
        <v>56</v>
      </c>
      <c r="S5341" s="337" t="s">
        <v>79</v>
      </c>
      <c r="T5341" s="337" t="s">
        <v>79</v>
      </c>
      <c r="U5341" s="337" t="s">
        <v>90</v>
      </c>
      <c r="V5341" s="337">
        <v>6</v>
      </c>
      <c r="W5341" s="337" t="s">
        <v>19695</v>
      </c>
      <c r="X5341" s="337" t="s">
        <v>19695</v>
      </c>
      <c r="Y5341" s="337" t="s">
        <v>19695</v>
      </c>
      <c r="Z5341" s="337" t="s">
        <v>1728</v>
      </c>
      <c r="AA5341" s="337" t="s">
        <v>735</v>
      </c>
      <c r="AB5341" s="337" t="s">
        <v>718</v>
      </c>
      <c r="AC5341" s="337" t="s">
        <v>13540</v>
      </c>
    </row>
    <row r="5342" spans="1:29" ht="15.8" x14ac:dyDescent="0.25">
      <c r="A5342" s="337" t="s">
        <v>1723</v>
      </c>
      <c r="B5342" s="337" t="s">
        <v>4254</v>
      </c>
      <c r="C5342" s="337" t="s">
        <v>1788</v>
      </c>
      <c r="D5342" s="337" t="s">
        <v>1873</v>
      </c>
      <c r="E5342" s="337" t="s">
        <v>1874</v>
      </c>
      <c r="F5342" s="338">
        <v>42472</v>
      </c>
      <c r="G5342" s="337" t="s">
        <v>1289</v>
      </c>
      <c r="H5342" s="338">
        <v>42522</v>
      </c>
      <c r="I5342" s="337" t="s">
        <v>19695</v>
      </c>
      <c r="J5342" s="337" t="s">
        <v>36</v>
      </c>
      <c r="K5342" s="337" t="s">
        <v>19695</v>
      </c>
      <c r="L5342" s="337" t="s">
        <v>19695</v>
      </c>
      <c r="M5342" s="337" t="s">
        <v>19695</v>
      </c>
      <c r="N5342" s="337" t="s">
        <v>19695</v>
      </c>
      <c r="O5342" s="337" t="s">
        <v>19695</v>
      </c>
      <c r="P5342" s="337" t="s">
        <v>19695</v>
      </c>
      <c r="Q5342" s="337" t="s">
        <v>19695</v>
      </c>
      <c r="R5342" s="337" t="s">
        <v>98</v>
      </c>
      <c r="S5342" s="337" t="s">
        <v>121</v>
      </c>
      <c r="T5342" s="337" t="s">
        <v>4255</v>
      </c>
      <c r="U5342" s="337" t="s">
        <v>449</v>
      </c>
      <c r="V5342" s="337">
        <v>6</v>
      </c>
      <c r="W5342" s="337" t="s">
        <v>19695</v>
      </c>
      <c r="X5342" s="337" t="s">
        <v>19695</v>
      </c>
      <c r="Y5342" s="337" t="s">
        <v>19695</v>
      </c>
      <c r="Z5342" s="337" t="s">
        <v>1728</v>
      </c>
      <c r="AA5342" s="337" t="s">
        <v>735</v>
      </c>
      <c r="AB5342" s="337" t="s">
        <v>718</v>
      </c>
      <c r="AC5342" s="337" t="s">
        <v>13835</v>
      </c>
    </row>
    <row r="5343" spans="1:29" ht="15.8" x14ac:dyDescent="0.25">
      <c r="A5343" s="337" t="s">
        <v>1723</v>
      </c>
      <c r="B5343" s="337" t="s">
        <v>3027</v>
      </c>
      <c r="C5343" s="337" t="s">
        <v>1725</v>
      </c>
      <c r="D5343" s="337" t="s">
        <v>1730</v>
      </c>
      <c r="E5343" s="337" t="s">
        <v>1874</v>
      </c>
      <c r="F5343" s="338">
        <v>42472</v>
      </c>
      <c r="G5343" s="337" t="s">
        <v>1289</v>
      </c>
      <c r="H5343" s="338">
        <v>42522</v>
      </c>
      <c r="I5343" s="337" t="s">
        <v>19695</v>
      </c>
      <c r="J5343" s="337" t="s">
        <v>16</v>
      </c>
      <c r="K5343" s="337" t="s">
        <v>19695</v>
      </c>
      <c r="L5343" s="337" t="s">
        <v>19695</v>
      </c>
      <c r="M5343" s="337" t="s">
        <v>19695</v>
      </c>
      <c r="N5343" s="337" t="s">
        <v>19695</v>
      </c>
      <c r="O5343" s="337" t="s">
        <v>19695</v>
      </c>
      <c r="P5343" s="337" t="s">
        <v>19695</v>
      </c>
      <c r="Q5343" s="337" t="s">
        <v>19695</v>
      </c>
      <c r="R5343" s="337" t="s">
        <v>52</v>
      </c>
      <c r="S5343" s="337" t="s">
        <v>53</v>
      </c>
      <c r="T5343" s="337" t="s">
        <v>3028</v>
      </c>
      <c r="U5343" s="337" t="s">
        <v>449</v>
      </c>
      <c r="V5343" s="337">
        <v>6</v>
      </c>
      <c r="W5343" s="337" t="s">
        <v>19695</v>
      </c>
      <c r="X5343" s="337" t="s">
        <v>19695</v>
      </c>
      <c r="Y5343" s="337" t="s">
        <v>19695</v>
      </c>
      <c r="Z5343" s="337" t="s">
        <v>1745</v>
      </c>
      <c r="AA5343" s="337" t="s">
        <v>761</v>
      </c>
      <c r="AB5343" s="337" t="s">
        <v>762</v>
      </c>
      <c r="AC5343" s="337" t="s">
        <v>13530</v>
      </c>
    </row>
    <row r="5344" spans="1:29" ht="15.8" x14ac:dyDescent="0.25">
      <c r="A5344" s="337" t="s">
        <v>1723</v>
      </c>
      <c r="B5344" s="337" t="s">
        <v>3038</v>
      </c>
      <c r="C5344" s="337" t="s">
        <v>1725</v>
      </c>
      <c r="D5344" s="337" t="s">
        <v>1726</v>
      </c>
      <c r="E5344" s="337" t="s">
        <v>1874</v>
      </c>
      <c r="F5344" s="338">
        <v>42472</v>
      </c>
      <c r="G5344" s="337" t="s">
        <v>1289</v>
      </c>
      <c r="H5344" s="338">
        <v>42522</v>
      </c>
      <c r="I5344" s="337" t="s">
        <v>19695</v>
      </c>
      <c r="J5344" s="337" t="s">
        <v>16</v>
      </c>
      <c r="K5344" s="337" t="s">
        <v>19695</v>
      </c>
      <c r="L5344" s="337" t="s">
        <v>19695</v>
      </c>
      <c r="M5344" s="337" t="s">
        <v>19695</v>
      </c>
      <c r="N5344" s="337" t="s">
        <v>19695</v>
      </c>
      <c r="O5344" s="337" t="s">
        <v>19695</v>
      </c>
      <c r="P5344" s="337" t="s">
        <v>19695</v>
      </c>
      <c r="Q5344" s="337" t="s">
        <v>19695</v>
      </c>
      <c r="R5344" s="337" t="s">
        <v>105</v>
      </c>
      <c r="S5344" s="337" t="s">
        <v>1216</v>
      </c>
      <c r="T5344" s="337" t="s">
        <v>2165</v>
      </c>
      <c r="U5344" s="337" t="s">
        <v>449</v>
      </c>
      <c r="V5344" s="337">
        <v>6</v>
      </c>
      <c r="W5344" s="337" t="s">
        <v>19695</v>
      </c>
      <c r="X5344" s="337" t="s">
        <v>19695</v>
      </c>
      <c r="Y5344" s="337" t="s">
        <v>19695</v>
      </c>
      <c r="Z5344" s="337" t="s">
        <v>1745</v>
      </c>
      <c r="AA5344" s="337" t="s">
        <v>761</v>
      </c>
      <c r="AB5344" s="337" t="s">
        <v>762</v>
      </c>
      <c r="AC5344" s="337" t="s">
        <v>13530</v>
      </c>
    </row>
    <row r="5345" spans="1:29" ht="15.8" x14ac:dyDescent="0.25">
      <c r="A5345" s="337" t="s">
        <v>1723</v>
      </c>
      <c r="B5345" s="337" t="s">
        <v>3797</v>
      </c>
      <c r="C5345" s="337" t="s">
        <v>1725</v>
      </c>
      <c r="D5345" s="337" t="s">
        <v>1873</v>
      </c>
      <c r="E5345" s="337" t="s">
        <v>1874</v>
      </c>
      <c r="F5345" s="338">
        <v>42472</v>
      </c>
      <c r="G5345" s="337" t="s">
        <v>1289</v>
      </c>
      <c r="H5345" s="338">
        <v>42522</v>
      </c>
      <c r="I5345" s="337" t="s">
        <v>19695</v>
      </c>
      <c r="J5345" s="337" t="s">
        <v>36</v>
      </c>
      <c r="K5345" s="337" t="s">
        <v>19695</v>
      </c>
      <c r="L5345" s="337" t="s">
        <v>19695</v>
      </c>
      <c r="M5345" s="337" t="s">
        <v>19695</v>
      </c>
      <c r="N5345" s="337" t="s">
        <v>19695</v>
      </c>
      <c r="O5345" s="337" t="s">
        <v>19695</v>
      </c>
      <c r="P5345" s="337" t="s">
        <v>19695</v>
      </c>
      <c r="Q5345" s="337" t="s">
        <v>19695</v>
      </c>
      <c r="R5345" s="337" t="s">
        <v>98</v>
      </c>
      <c r="S5345" s="337" t="s">
        <v>1690</v>
      </c>
      <c r="T5345" s="337" t="s">
        <v>3798</v>
      </c>
      <c r="U5345" s="337" t="s">
        <v>3799</v>
      </c>
      <c r="V5345" s="337">
        <v>6.2</v>
      </c>
      <c r="W5345" s="337" t="s">
        <v>19695</v>
      </c>
      <c r="X5345" s="337" t="s">
        <v>19695</v>
      </c>
      <c r="Y5345" s="337" t="s">
        <v>19695</v>
      </c>
      <c r="Z5345" s="337" t="s">
        <v>1745</v>
      </c>
      <c r="AA5345" s="337" t="s">
        <v>1047</v>
      </c>
      <c r="AB5345" s="337" t="s">
        <v>854</v>
      </c>
      <c r="AC5345" s="337" t="s">
        <v>13530</v>
      </c>
    </row>
    <row r="5346" spans="1:29" ht="15.8" x14ac:dyDescent="0.25">
      <c r="A5346" s="337" t="s">
        <v>1723</v>
      </c>
      <c r="B5346" s="337" t="s">
        <v>6610</v>
      </c>
      <c r="C5346" s="337" t="s">
        <v>1821</v>
      </c>
      <c r="D5346" s="337" t="s">
        <v>449</v>
      </c>
      <c r="E5346" s="337" t="s">
        <v>3721</v>
      </c>
      <c r="F5346" s="338">
        <v>42376</v>
      </c>
      <c r="G5346" s="337" t="s">
        <v>1289</v>
      </c>
      <c r="H5346" s="338">
        <v>42522</v>
      </c>
      <c r="I5346" s="337" t="s">
        <v>19695</v>
      </c>
      <c r="J5346" s="337" t="s">
        <v>36</v>
      </c>
      <c r="K5346" s="337" t="s">
        <v>19695</v>
      </c>
      <c r="L5346" s="337" t="s">
        <v>19695</v>
      </c>
      <c r="M5346" s="337" t="s">
        <v>19695</v>
      </c>
      <c r="N5346" s="337" t="s">
        <v>19695</v>
      </c>
      <c r="O5346" s="337" t="s">
        <v>19695</v>
      </c>
      <c r="P5346" s="337" t="s">
        <v>19695</v>
      </c>
      <c r="Q5346" s="337" t="s">
        <v>19695</v>
      </c>
      <c r="R5346" s="337" t="s">
        <v>35</v>
      </c>
      <c r="S5346" s="337" t="s">
        <v>404</v>
      </c>
      <c r="T5346" s="337" t="s">
        <v>6604</v>
      </c>
      <c r="U5346" s="337" t="s">
        <v>6611</v>
      </c>
      <c r="V5346" s="337">
        <v>10</v>
      </c>
      <c r="W5346" s="337" t="s">
        <v>19695</v>
      </c>
      <c r="X5346" s="337" t="s">
        <v>19695</v>
      </c>
      <c r="Y5346" s="337" t="s">
        <v>19695</v>
      </c>
      <c r="Z5346" s="337" t="s">
        <v>1745</v>
      </c>
      <c r="AA5346" s="337" t="s">
        <v>853</v>
      </c>
      <c r="AB5346" s="337" t="s">
        <v>854</v>
      </c>
      <c r="AC5346" s="337" t="s">
        <v>13643</v>
      </c>
    </row>
    <row r="5347" spans="1:29" ht="15.8" x14ac:dyDescent="0.25">
      <c r="A5347" s="337" t="s">
        <v>1723</v>
      </c>
      <c r="B5347" s="337" t="s">
        <v>6442</v>
      </c>
      <c r="C5347" s="337" t="s">
        <v>1821</v>
      </c>
      <c r="D5347" s="337" t="s">
        <v>449</v>
      </c>
      <c r="E5347" s="337" t="s">
        <v>1874</v>
      </c>
      <c r="F5347" s="338">
        <v>42472</v>
      </c>
      <c r="G5347" s="337" t="s">
        <v>1289</v>
      </c>
      <c r="H5347" s="338">
        <v>42522</v>
      </c>
      <c r="I5347" s="337" t="s">
        <v>19695</v>
      </c>
      <c r="J5347" s="337" t="s">
        <v>16</v>
      </c>
      <c r="K5347" s="337" t="s">
        <v>19695</v>
      </c>
      <c r="L5347" s="337" t="s">
        <v>19695</v>
      </c>
      <c r="M5347" s="337" t="s">
        <v>19695</v>
      </c>
      <c r="N5347" s="337" t="s">
        <v>19695</v>
      </c>
      <c r="O5347" s="337" t="s">
        <v>19695</v>
      </c>
      <c r="P5347" s="337" t="s">
        <v>19695</v>
      </c>
      <c r="Q5347" s="337" t="s">
        <v>19695</v>
      </c>
      <c r="R5347" s="337" t="s">
        <v>920</v>
      </c>
      <c r="S5347" s="337" t="s">
        <v>921</v>
      </c>
      <c r="T5347" s="337" t="s">
        <v>920</v>
      </c>
      <c r="U5347" s="337" t="s">
        <v>2598</v>
      </c>
      <c r="V5347" s="337">
        <v>12</v>
      </c>
      <c r="W5347" s="337" t="s">
        <v>19695</v>
      </c>
      <c r="X5347" s="337" t="s">
        <v>19695</v>
      </c>
      <c r="Y5347" s="337" t="s">
        <v>19695</v>
      </c>
      <c r="Z5347" s="337" t="s">
        <v>1745</v>
      </c>
      <c r="AA5347" s="337" t="s">
        <v>735</v>
      </c>
      <c r="AB5347" s="337" t="s">
        <v>718</v>
      </c>
      <c r="AC5347" s="337" t="s">
        <v>13725</v>
      </c>
    </row>
    <row r="5348" spans="1:29" ht="15.8" x14ac:dyDescent="0.25">
      <c r="A5348" s="337" t="s">
        <v>1723</v>
      </c>
      <c r="B5348" s="337" t="s">
        <v>2472</v>
      </c>
      <c r="C5348" s="337" t="s">
        <v>1821</v>
      </c>
      <c r="D5348" s="337" t="s">
        <v>449</v>
      </c>
      <c r="E5348" s="337" t="s">
        <v>1874</v>
      </c>
      <c r="F5348" s="338">
        <v>42472</v>
      </c>
      <c r="G5348" s="337" t="s">
        <v>1289</v>
      </c>
      <c r="H5348" s="338">
        <v>42522</v>
      </c>
      <c r="I5348" s="337" t="s">
        <v>19695</v>
      </c>
      <c r="J5348" s="337" t="s">
        <v>36</v>
      </c>
      <c r="K5348" s="337" t="s">
        <v>19695</v>
      </c>
      <c r="L5348" s="337" t="s">
        <v>19695</v>
      </c>
      <c r="M5348" s="337" t="s">
        <v>19695</v>
      </c>
      <c r="N5348" s="337" t="s">
        <v>19695</v>
      </c>
      <c r="O5348" s="337" t="s">
        <v>19695</v>
      </c>
      <c r="P5348" s="337" t="s">
        <v>19695</v>
      </c>
      <c r="Q5348" s="337" t="s">
        <v>19695</v>
      </c>
      <c r="R5348" s="337" t="s">
        <v>52</v>
      </c>
      <c r="S5348" s="337" t="s">
        <v>839</v>
      </c>
      <c r="T5348" s="337" t="s">
        <v>1610</v>
      </c>
      <c r="U5348" s="337" t="s">
        <v>2473</v>
      </c>
      <c r="V5348" s="337">
        <v>4</v>
      </c>
      <c r="W5348" s="337" t="s">
        <v>19695</v>
      </c>
      <c r="X5348" s="337" t="s">
        <v>19695</v>
      </c>
      <c r="Y5348" s="337" t="s">
        <v>19695</v>
      </c>
      <c r="Z5348" s="337" t="s">
        <v>1753</v>
      </c>
      <c r="AA5348" s="337" t="s">
        <v>717</v>
      </c>
      <c r="AB5348" s="337" t="s">
        <v>718</v>
      </c>
      <c r="AC5348" s="337" t="s">
        <v>13530</v>
      </c>
    </row>
    <row r="5349" spans="1:29" ht="15.8" x14ac:dyDescent="0.25">
      <c r="A5349" s="337" t="s">
        <v>1723</v>
      </c>
      <c r="B5349" s="337" t="s">
        <v>2398</v>
      </c>
      <c r="C5349" s="337" t="s">
        <v>1821</v>
      </c>
      <c r="D5349" s="337" t="s">
        <v>449</v>
      </c>
      <c r="E5349" s="337" t="s">
        <v>1874</v>
      </c>
      <c r="F5349" s="338">
        <v>42472</v>
      </c>
      <c r="G5349" s="337" t="s">
        <v>1289</v>
      </c>
      <c r="H5349" s="338">
        <v>42522</v>
      </c>
      <c r="I5349" s="337" t="s">
        <v>19695</v>
      </c>
      <c r="J5349" s="337" t="s">
        <v>36</v>
      </c>
      <c r="K5349" s="337" t="s">
        <v>19695</v>
      </c>
      <c r="L5349" s="337" t="s">
        <v>19695</v>
      </c>
      <c r="M5349" s="337" t="s">
        <v>19695</v>
      </c>
      <c r="N5349" s="337" t="s">
        <v>19695</v>
      </c>
      <c r="O5349" s="337" t="s">
        <v>19695</v>
      </c>
      <c r="P5349" s="337" t="s">
        <v>19695</v>
      </c>
      <c r="Q5349" s="337" t="s">
        <v>19695</v>
      </c>
      <c r="R5349" s="337" t="s">
        <v>18</v>
      </c>
      <c r="S5349" s="337" t="s">
        <v>1038</v>
      </c>
      <c r="T5349" s="337" t="s">
        <v>1655</v>
      </c>
      <c r="U5349" s="337" t="s">
        <v>2399</v>
      </c>
      <c r="V5349" s="337">
        <v>6</v>
      </c>
      <c r="W5349" s="337" t="s">
        <v>19695</v>
      </c>
      <c r="X5349" s="337" t="s">
        <v>19695</v>
      </c>
      <c r="Y5349" s="337" t="s">
        <v>19695</v>
      </c>
      <c r="Z5349" s="337" t="s">
        <v>1753</v>
      </c>
      <c r="AA5349" s="337" t="s">
        <v>735</v>
      </c>
      <c r="AB5349" s="337" t="s">
        <v>718</v>
      </c>
      <c r="AC5349" s="337" t="s">
        <v>13530</v>
      </c>
    </row>
    <row r="5350" spans="1:29" ht="15.8" x14ac:dyDescent="0.25">
      <c r="A5350" s="337" t="s">
        <v>1723</v>
      </c>
      <c r="B5350" s="337" t="s">
        <v>2545</v>
      </c>
      <c r="C5350" s="337" t="s">
        <v>1821</v>
      </c>
      <c r="D5350" s="337" t="s">
        <v>449</v>
      </c>
      <c r="E5350" s="337" t="s">
        <v>1874</v>
      </c>
      <c r="F5350" s="338">
        <v>42472</v>
      </c>
      <c r="G5350" s="337" t="s">
        <v>1289</v>
      </c>
      <c r="H5350" s="338">
        <v>42522</v>
      </c>
      <c r="I5350" s="337" t="s">
        <v>19695</v>
      </c>
      <c r="J5350" s="337" t="s">
        <v>36</v>
      </c>
      <c r="K5350" s="337" t="s">
        <v>19695</v>
      </c>
      <c r="L5350" s="337" t="s">
        <v>19695</v>
      </c>
      <c r="M5350" s="337" t="s">
        <v>19695</v>
      </c>
      <c r="N5350" s="337" t="s">
        <v>19695</v>
      </c>
      <c r="O5350" s="337" t="s">
        <v>19695</v>
      </c>
      <c r="P5350" s="337" t="s">
        <v>19695</v>
      </c>
      <c r="Q5350" s="337" t="s">
        <v>19695</v>
      </c>
      <c r="R5350" s="337" t="s">
        <v>52</v>
      </c>
      <c r="S5350" s="337" t="s">
        <v>142</v>
      </c>
      <c r="T5350" s="337" t="s">
        <v>2546</v>
      </c>
      <c r="U5350" s="337" t="s">
        <v>2547</v>
      </c>
      <c r="V5350" s="337">
        <v>6</v>
      </c>
      <c r="W5350" s="337" t="s">
        <v>19695</v>
      </c>
      <c r="X5350" s="337" t="s">
        <v>19695</v>
      </c>
      <c r="Y5350" s="337" t="s">
        <v>19695</v>
      </c>
      <c r="Z5350" s="337" t="s">
        <v>1753</v>
      </c>
      <c r="AA5350" s="337" t="s">
        <v>717</v>
      </c>
      <c r="AB5350" s="337" t="s">
        <v>718</v>
      </c>
      <c r="AC5350" s="337" t="s">
        <v>13530</v>
      </c>
    </row>
    <row r="5351" spans="1:29" ht="15.8" x14ac:dyDescent="0.25">
      <c r="A5351" s="337" t="s">
        <v>1723</v>
      </c>
      <c r="B5351" s="337" t="s">
        <v>2578</v>
      </c>
      <c r="C5351" s="337" t="s">
        <v>1821</v>
      </c>
      <c r="D5351" s="337" t="s">
        <v>449</v>
      </c>
      <c r="E5351" s="337" t="s">
        <v>1874</v>
      </c>
      <c r="F5351" s="338">
        <v>42472</v>
      </c>
      <c r="G5351" s="337" t="s">
        <v>1289</v>
      </c>
      <c r="H5351" s="338">
        <v>42522</v>
      </c>
      <c r="I5351" s="337" t="s">
        <v>19695</v>
      </c>
      <c r="J5351" s="337" t="s">
        <v>36</v>
      </c>
      <c r="K5351" s="337" t="s">
        <v>19695</v>
      </c>
      <c r="L5351" s="337" t="s">
        <v>19695</v>
      </c>
      <c r="M5351" s="337" t="s">
        <v>19695</v>
      </c>
      <c r="N5351" s="337" t="s">
        <v>19695</v>
      </c>
      <c r="O5351" s="337" t="s">
        <v>19695</v>
      </c>
      <c r="P5351" s="337" t="s">
        <v>19695</v>
      </c>
      <c r="Q5351" s="337" t="s">
        <v>19695</v>
      </c>
      <c r="R5351" s="337" t="s">
        <v>15</v>
      </c>
      <c r="S5351" s="337" t="s">
        <v>1529</v>
      </c>
      <c r="T5351" s="337" t="s">
        <v>2579</v>
      </c>
      <c r="U5351" s="337" t="s">
        <v>2580</v>
      </c>
      <c r="V5351" s="337">
        <v>6</v>
      </c>
      <c r="W5351" s="337" t="s">
        <v>19695</v>
      </c>
      <c r="X5351" s="337" t="s">
        <v>19695</v>
      </c>
      <c r="Y5351" s="337" t="s">
        <v>19695</v>
      </c>
      <c r="Z5351" s="337" t="s">
        <v>1753</v>
      </c>
      <c r="AA5351" s="337" t="s">
        <v>717</v>
      </c>
      <c r="AB5351" s="337" t="s">
        <v>718</v>
      </c>
      <c r="AC5351" s="337" t="s">
        <v>13530</v>
      </c>
    </row>
    <row r="5352" spans="1:29" ht="15.8" x14ac:dyDescent="0.25">
      <c r="A5352" s="337" t="s">
        <v>1723</v>
      </c>
      <c r="B5352" s="337" t="s">
        <v>2798</v>
      </c>
      <c r="C5352" s="337" t="s">
        <v>1725</v>
      </c>
      <c r="D5352" s="337" t="s">
        <v>1730</v>
      </c>
      <c r="E5352" s="337" t="s">
        <v>1874</v>
      </c>
      <c r="F5352" s="338">
        <v>42472</v>
      </c>
      <c r="G5352" s="337" t="s">
        <v>1289</v>
      </c>
      <c r="H5352" s="338">
        <v>42522</v>
      </c>
      <c r="I5352" s="337" t="s">
        <v>19695</v>
      </c>
      <c r="J5352" s="337" t="s">
        <v>16</v>
      </c>
      <c r="K5352" s="337" t="s">
        <v>19695</v>
      </c>
      <c r="L5352" s="337" t="s">
        <v>19695</v>
      </c>
      <c r="M5352" s="337" t="s">
        <v>19695</v>
      </c>
      <c r="N5352" s="337" t="s">
        <v>19695</v>
      </c>
      <c r="O5352" s="337" t="s">
        <v>19695</v>
      </c>
      <c r="P5352" s="337" t="s">
        <v>19695</v>
      </c>
      <c r="Q5352" s="337" t="s">
        <v>19695</v>
      </c>
      <c r="R5352" s="337" t="s">
        <v>15</v>
      </c>
      <c r="S5352" s="337" t="s">
        <v>1086</v>
      </c>
      <c r="T5352" s="337" t="s">
        <v>1110</v>
      </c>
      <c r="U5352" s="337" t="s">
        <v>449</v>
      </c>
      <c r="V5352" s="337">
        <v>6</v>
      </c>
      <c r="W5352" s="337" t="s">
        <v>19695</v>
      </c>
      <c r="X5352" s="337" t="s">
        <v>19695</v>
      </c>
      <c r="Y5352" s="337" t="s">
        <v>19695</v>
      </c>
      <c r="Z5352" s="337" t="s">
        <v>1753</v>
      </c>
      <c r="AA5352" s="337" t="s">
        <v>735</v>
      </c>
      <c r="AB5352" s="337" t="s">
        <v>718</v>
      </c>
      <c r="AC5352" s="337" t="s">
        <v>13530</v>
      </c>
    </row>
    <row r="5353" spans="1:29" ht="15.8" x14ac:dyDescent="0.25">
      <c r="A5353" s="337" t="s">
        <v>1723</v>
      </c>
      <c r="B5353" s="337" t="s">
        <v>2193</v>
      </c>
      <c r="C5353" s="337" t="s">
        <v>1821</v>
      </c>
      <c r="D5353" s="337" t="s">
        <v>449</v>
      </c>
      <c r="E5353" s="337" t="s">
        <v>1874</v>
      </c>
      <c r="F5353" s="338">
        <v>42472</v>
      </c>
      <c r="G5353" s="337" t="s">
        <v>1289</v>
      </c>
      <c r="H5353" s="338">
        <v>42522</v>
      </c>
      <c r="I5353" s="337" t="s">
        <v>19695</v>
      </c>
      <c r="J5353" s="337" t="s">
        <v>36</v>
      </c>
      <c r="K5353" s="337" t="s">
        <v>19695</v>
      </c>
      <c r="L5353" s="337" t="s">
        <v>19695</v>
      </c>
      <c r="M5353" s="337" t="s">
        <v>19695</v>
      </c>
      <c r="N5353" s="337" t="s">
        <v>19695</v>
      </c>
      <c r="O5353" s="337" t="s">
        <v>19695</v>
      </c>
      <c r="P5353" s="337" t="s">
        <v>19695</v>
      </c>
      <c r="Q5353" s="337" t="s">
        <v>19695</v>
      </c>
      <c r="R5353" s="337" t="s">
        <v>112</v>
      </c>
      <c r="S5353" s="337" t="s">
        <v>452</v>
      </c>
      <c r="T5353" s="337" t="s">
        <v>1711</v>
      </c>
      <c r="U5353" s="337" t="s">
        <v>2194</v>
      </c>
      <c r="V5353" s="337">
        <v>8</v>
      </c>
      <c r="W5353" s="337" t="s">
        <v>19695</v>
      </c>
      <c r="X5353" s="337" t="s">
        <v>19695</v>
      </c>
      <c r="Y5353" s="337" t="s">
        <v>19695</v>
      </c>
      <c r="Z5353" s="337" t="s">
        <v>1753</v>
      </c>
      <c r="AA5353" s="337" t="s">
        <v>735</v>
      </c>
      <c r="AB5353" s="337" t="s">
        <v>718</v>
      </c>
      <c r="AC5353" s="337" t="s">
        <v>13530</v>
      </c>
    </row>
    <row r="5354" spans="1:29" ht="15.8" x14ac:dyDescent="0.25">
      <c r="A5354" s="337" t="s">
        <v>1723</v>
      </c>
      <c r="B5354" s="337" t="s">
        <v>2390</v>
      </c>
      <c r="C5354" s="337" t="s">
        <v>1821</v>
      </c>
      <c r="D5354" s="337" t="s">
        <v>449</v>
      </c>
      <c r="E5354" s="337" t="s">
        <v>1874</v>
      </c>
      <c r="F5354" s="338">
        <v>42472</v>
      </c>
      <c r="G5354" s="337" t="s">
        <v>1289</v>
      </c>
      <c r="H5354" s="338">
        <v>42522</v>
      </c>
      <c r="I5354" s="337" t="s">
        <v>19695</v>
      </c>
      <c r="J5354" s="337" t="s">
        <v>16</v>
      </c>
      <c r="K5354" s="337" t="s">
        <v>19695</v>
      </c>
      <c r="L5354" s="337" t="s">
        <v>19695</v>
      </c>
      <c r="M5354" s="337" t="s">
        <v>19695</v>
      </c>
      <c r="N5354" s="337" t="s">
        <v>19695</v>
      </c>
      <c r="O5354" s="337" t="s">
        <v>19695</v>
      </c>
      <c r="P5354" s="337" t="s">
        <v>19695</v>
      </c>
      <c r="Q5354" s="337" t="s">
        <v>19695</v>
      </c>
      <c r="R5354" s="337" t="s">
        <v>18</v>
      </c>
      <c r="S5354" s="337" t="s">
        <v>1038</v>
      </c>
      <c r="T5354" s="337" t="s">
        <v>449</v>
      </c>
      <c r="U5354" s="337" t="s">
        <v>1625</v>
      </c>
      <c r="V5354" s="337">
        <v>8</v>
      </c>
      <c r="W5354" s="337" t="s">
        <v>19695</v>
      </c>
      <c r="X5354" s="337" t="s">
        <v>19695</v>
      </c>
      <c r="Y5354" s="337" t="s">
        <v>19695</v>
      </c>
      <c r="Z5354" s="337" t="s">
        <v>1753</v>
      </c>
      <c r="AA5354" s="337" t="s">
        <v>735</v>
      </c>
      <c r="AB5354" s="337" t="s">
        <v>718</v>
      </c>
      <c r="AC5354" s="337" t="s">
        <v>13530</v>
      </c>
    </row>
    <row r="5355" spans="1:29" ht="15.8" x14ac:dyDescent="0.25">
      <c r="A5355" s="337" t="s">
        <v>1723</v>
      </c>
      <c r="B5355" s="337" t="s">
        <v>2430</v>
      </c>
      <c r="C5355" s="337" t="s">
        <v>1821</v>
      </c>
      <c r="D5355" s="337" t="s">
        <v>449</v>
      </c>
      <c r="E5355" s="337" t="s">
        <v>1874</v>
      </c>
      <c r="F5355" s="338">
        <v>42472</v>
      </c>
      <c r="G5355" s="337" t="s">
        <v>1289</v>
      </c>
      <c r="H5355" s="338">
        <v>42522</v>
      </c>
      <c r="I5355" s="337" t="s">
        <v>19695</v>
      </c>
      <c r="J5355" s="337" t="s">
        <v>16</v>
      </c>
      <c r="K5355" s="337" t="s">
        <v>19695</v>
      </c>
      <c r="L5355" s="337" t="s">
        <v>19695</v>
      </c>
      <c r="M5355" s="337" t="s">
        <v>19695</v>
      </c>
      <c r="N5355" s="337" t="s">
        <v>19695</v>
      </c>
      <c r="O5355" s="337" t="s">
        <v>19695</v>
      </c>
      <c r="P5355" s="337" t="s">
        <v>19695</v>
      </c>
      <c r="Q5355" s="337" t="s">
        <v>19695</v>
      </c>
      <c r="R5355" s="337" t="s">
        <v>15</v>
      </c>
      <c r="S5355" s="337" t="s">
        <v>1086</v>
      </c>
      <c r="T5355" s="337" t="s">
        <v>1099</v>
      </c>
      <c r="U5355" s="337" t="s">
        <v>2431</v>
      </c>
      <c r="V5355" s="337">
        <v>8</v>
      </c>
      <c r="W5355" s="337" t="s">
        <v>19695</v>
      </c>
      <c r="X5355" s="337" t="s">
        <v>19695</v>
      </c>
      <c r="Y5355" s="337" t="s">
        <v>19695</v>
      </c>
      <c r="Z5355" s="337" t="s">
        <v>1753</v>
      </c>
      <c r="AA5355" s="337" t="s">
        <v>735</v>
      </c>
      <c r="AB5355" s="337" t="s">
        <v>718</v>
      </c>
      <c r="AC5355" s="337" t="s">
        <v>13530</v>
      </c>
    </row>
    <row r="5356" spans="1:29" ht="15.8" x14ac:dyDescent="0.25">
      <c r="A5356" s="337" t="s">
        <v>1723</v>
      </c>
      <c r="B5356" s="337" t="s">
        <v>2437</v>
      </c>
      <c r="C5356" s="337" t="s">
        <v>1725</v>
      </c>
      <c r="D5356" s="337" t="s">
        <v>1726</v>
      </c>
      <c r="E5356" s="337" t="s">
        <v>1874</v>
      </c>
      <c r="F5356" s="338">
        <v>42472</v>
      </c>
      <c r="G5356" s="337" t="s">
        <v>1289</v>
      </c>
      <c r="H5356" s="338">
        <v>42522</v>
      </c>
      <c r="I5356" s="337" t="s">
        <v>19695</v>
      </c>
      <c r="J5356" s="337" t="s">
        <v>16</v>
      </c>
      <c r="K5356" s="337" t="s">
        <v>19695</v>
      </c>
      <c r="L5356" s="337" t="s">
        <v>19695</v>
      </c>
      <c r="M5356" s="337" t="s">
        <v>19695</v>
      </c>
      <c r="N5356" s="337" t="s">
        <v>19695</v>
      </c>
      <c r="O5356" s="337" t="s">
        <v>19695</v>
      </c>
      <c r="P5356" s="337" t="s">
        <v>19695</v>
      </c>
      <c r="Q5356" s="337" t="s">
        <v>19695</v>
      </c>
      <c r="R5356" s="337" t="s">
        <v>52</v>
      </c>
      <c r="S5356" s="337" t="s">
        <v>857</v>
      </c>
      <c r="T5356" s="337" t="s">
        <v>397</v>
      </c>
      <c r="U5356" s="337" t="s">
        <v>2438</v>
      </c>
      <c r="V5356" s="337">
        <v>8</v>
      </c>
      <c r="W5356" s="337" t="s">
        <v>19695</v>
      </c>
      <c r="X5356" s="337" t="s">
        <v>19695</v>
      </c>
      <c r="Y5356" s="337" t="s">
        <v>19695</v>
      </c>
      <c r="Z5356" s="337" t="s">
        <v>1753</v>
      </c>
      <c r="AA5356" s="337" t="s">
        <v>735</v>
      </c>
      <c r="AB5356" s="337" t="s">
        <v>718</v>
      </c>
      <c r="AC5356" s="337" t="s">
        <v>13530</v>
      </c>
    </row>
    <row r="5357" spans="1:29" ht="15.8" x14ac:dyDescent="0.25">
      <c r="A5357" s="337" t="s">
        <v>1723</v>
      </c>
      <c r="B5357" s="337" t="s">
        <v>2497</v>
      </c>
      <c r="C5357" s="337" t="s">
        <v>1725</v>
      </c>
      <c r="D5357" s="337" t="s">
        <v>1726</v>
      </c>
      <c r="E5357" s="337" t="s">
        <v>1874</v>
      </c>
      <c r="F5357" s="338">
        <v>42472</v>
      </c>
      <c r="G5357" s="337" t="s">
        <v>1289</v>
      </c>
      <c r="H5357" s="338">
        <v>42522</v>
      </c>
      <c r="I5357" s="337" t="s">
        <v>19695</v>
      </c>
      <c r="J5357" s="337" t="s">
        <v>16</v>
      </c>
      <c r="K5357" s="337" t="s">
        <v>19695</v>
      </c>
      <c r="L5357" s="337" t="s">
        <v>19695</v>
      </c>
      <c r="M5357" s="337" t="s">
        <v>19695</v>
      </c>
      <c r="N5357" s="337" t="s">
        <v>19695</v>
      </c>
      <c r="O5357" s="337" t="s">
        <v>19695</v>
      </c>
      <c r="P5357" s="337" t="s">
        <v>19695</v>
      </c>
      <c r="Q5357" s="337" t="s">
        <v>19695</v>
      </c>
      <c r="R5357" s="337" t="s">
        <v>130</v>
      </c>
      <c r="S5357" s="337" t="s">
        <v>2498</v>
      </c>
      <c r="T5357" s="337" t="s">
        <v>1626</v>
      </c>
      <c r="U5357" s="337" t="s">
        <v>2499</v>
      </c>
      <c r="V5357" s="337">
        <v>8</v>
      </c>
      <c r="W5357" s="337" t="s">
        <v>19695</v>
      </c>
      <c r="X5357" s="337" t="s">
        <v>19695</v>
      </c>
      <c r="Y5357" s="337" t="s">
        <v>19695</v>
      </c>
      <c r="Z5357" s="337" t="s">
        <v>1753</v>
      </c>
      <c r="AA5357" s="337" t="s">
        <v>735</v>
      </c>
      <c r="AB5357" s="337" t="s">
        <v>718</v>
      </c>
      <c r="AC5357" s="337" t="s">
        <v>13530</v>
      </c>
    </row>
    <row r="5358" spans="1:29" ht="15.8" x14ac:dyDescent="0.25">
      <c r="A5358" s="337" t="s">
        <v>1723</v>
      </c>
      <c r="B5358" s="337" t="s">
        <v>2507</v>
      </c>
      <c r="C5358" s="337" t="s">
        <v>1821</v>
      </c>
      <c r="D5358" s="337" t="s">
        <v>449</v>
      </c>
      <c r="E5358" s="337" t="s">
        <v>1874</v>
      </c>
      <c r="F5358" s="338">
        <v>42472</v>
      </c>
      <c r="G5358" s="337" t="s">
        <v>1289</v>
      </c>
      <c r="H5358" s="338">
        <v>42522</v>
      </c>
      <c r="I5358" s="337" t="s">
        <v>19695</v>
      </c>
      <c r="J5358" s="337" t="s">
        <v>16</v>
      </c>
      <c r="K5358" s="337" t="s">
        <v>19695</v>
      </c>
      <c r="L5358" s="337" t="s">
        <v>19695</v>
      </c>
      <c r="M5358" s="337" t="s">
        <v>19695</v>
      </c>
      <c r="N5358" s="337" t="s">
        <v>19695</v>
      </c>
      <c r="O5358" s="337" t="s">
        <v>19695</v>
      </c>
      <c r="P5358" s="337" t="s">
        <v>19695</v>
      </c>
      <c r="Q5358" s="337" t="s">
        <v>19695</v>
      </c>
      <c r="R5358" s="337" t="s">
        <v>52</v>
      </c>
      <c r="S5358" s="337" t="s">
        <v>52</v>
      </c>
      <c r="T5358" s="337" t="s">
        <v>2508</v>
      </c>
      <c r="U5358" s="337" t="s">
        <v>2508</v>
      </c>
      <c r="V5358" s="337">
        <v>8</v>
      </c>
      <c r="W5358" s="337" t="s">
        <v>19695</v>
      </c>
      <c r="X5358" s="337" t="s">
        <v>19695</v>
      </c>
      <c r="Y5358" s="337" t="s">
        <v>19695</v>
      </c>
      <c r="Z5358" s="337" t="s">
        <v>1753</v>
      </c>
      <c r="AA5358" s="337" t="s">
        <v>735</v>
      </c>
      <c r="AB5358" s="337" t="s">
        <v>718</v>
      </c>
      <c r="AC5358" s="337" t="s">
        <v>13530</v>
      </c>
    </row>
    <row r="5359" spans="1:29" ht="15.8" x14ac:dyDescent="0.25">
      <c r="A5359" s="337" t="s">
        <v>1723</v>
      </c>
      <c r="B5359" s="337" t="s">
        <v>2514</v>
      </c>
      <c r="C5359" s="337" t="s">
        <v>1821</v>
      </c>
      <c r="D5359" s="337" t="s">
        <v>449</v>
      </c>
      <c r="E5359" s="337" t="s">
        <v>1874</v>
      </c>
      <c r="F5359" s="338">
        <v>42472</v>
      </c>
      <c r="G5359" s="337" t="s">
        <v>1289</v>
      </c>
      <c r="H5359" s="338">
        <v>42522</v>
      </c>
      <c r="I5359" s="337" t="s">
        <v>19695</v>
      </c>
      <c r="J5359" s="337" t="s">
        <v>36</v>
      </c>
      <c r="K5359" s="337" t="s">
        <v>19695</v>
      </c>
      <c r="L5359" s="337" t="s">
        <v>19695</v>
      </c>
      <c r="M5359" s="337" t="s">
        <v>19695</v>
      </c>
      <c r="N5359" s="337" t="s">
        <v>19695</v>
      </c>
      <c r="O5359" s="337" t="s">
        <v>19695</v>
      </c>
      <c r="P5359" s="337" t="s">
        <v>19695</v>
      </c>
      <c r="Q5359" s="337" t="s">
        <v>19695</v>
      </c>
      <c r="R5359" s="337" t="s">
        <v>52</v>
      </c>
      <c r="S5359" s="337" t="s">
        <v>2081</v>
      </c>
      <c r="T5359" s="337" t="s">
        <v>2081</v>
      </c>
      <c r="U5359" s="337" t="s">
        <v>1496</v>
      </c>
      <c r="V5359" s="337">
        <v>8</v>
      </c>
      <c r="W5359" s="337" t="s">
        <v>19695</v>
      </c>
      <c r="X5359" s="337" t="s">
        <v>19695</v>
      </c>
      <c r="Y5359" s="337" t="s">
        <v>19695</v>
      </c>
      <c r="Z5359" s="337" t="s">
        <v>1753</v>
      </c>
      <c r="AA5359" s="337" t="s">
        <v>717</v>
      </c>
      <c r="AB5359" s="337" t="s">
        <v>718</v>
      </c>
      <c r="AC5359" s="337" t="s">
        <v>13530</v>
      </c>
    </row>
    <row r="5360" spans="1:29" ht="15.8" x14ac:dyDescent="0.25">
      <c r="A5360" s="337" t="s">
        <v>1723</v>
      </c>
      <c r="B5360" s="337" t="s">
        <v>2515</v>
      </c>
      <c r="C5360" s="337" t="s">
        <v>1725</v>
      </c>
      <c r="D5360" s="337" t="s">
        <v>13527</v>
      </c>
      <c r="E5360" s="337" t="s">
        <v>1874</v>
      </c>
      <c r="F5360" s="338">
        <v>42472</v>
      </c>
      <c r="G5360" s="337" t="s">
        <v>1289</v>
      </c>
      <c r="H5360" s="338">
        <v>42522</v>
      </c>
      <c r="I5360" s="337" t="s">
        <v>19695</v>
      </c>
      <c r="J5360" s="337" t="s">
        <v>36</v>
      </c>
      <c r="K5360" s="337" t="s">
        <v>19695</v>
      </c>
      <c r="L5360" s="337" t="s">
        <v>19695</v>
      </c>
      <c r="M5360" s="337" t="s">
        <v>19695</v>
      </c>
      <c r="N5360" s="337" t="s">
        <v>19695</v>
      </c>
      <c r="O5360" s="337" t="s">
        <v>19695</v>
      </c>
      <c r="P5360" s="337" t="s">
        <v>19695</v>
      </c>
      <c r="Q5360" s="337" t="s">
        <v>19695</v>
      </c>
      <c r="R5360" s="337" t="s">
        <v>98</v>
      </c>
      <c r="S5360" s="337" t="s">
        <v>121</v>
      </c>
      <c r="T5360" s="337" t="s">
        <v>2516</v>
      </c>
      <c r="U5360" s="337" t="s">
        <v>2517</v>
      </c>
      <c r="V5360" s="337">
        <v>8</v>
      </c>
      <c r="W5360" s="337" t="s">
        <v>19695</v>
      </c>
      <c r="X5360" s="337" t="s">
        <v>19695</v>
      </c>
      <c r="Y5360" s="337" t="s">
        <v>19695</v>
      </c>
      <c r="Z5360" s="337" t="s">
        <v>1753</v>
      </c>
      <c r="AA5360" s="337" t="s">
        <v>735</v>
      </c>
      <c r="AB5360" s="337" t="s">
        <v>718</v>
      </c>
      <c r="AC5360" s="337" t="s">
        <v>13530</v>
      </c>
    </row>
    <row r="5361" spans="1:29" ht="15.8" x14ac:dyDescent="0.25">
      <c r="A5361" s="337" t="s">
        <v>1723</v>
      </c>
      <c r="B5361" s="337" t="s">
        <v>2674</v>
      </c>
      <c r="C5361" s="337" t="s">
        <v>1821</v>
      </c>
      <c r="D5361" s="337" t="s">
        <v>449</v>
      </c>
      <c r="E5361" s="337" t="s">
        <v>1874</v>
      </c>
      <c r="F5361" s="338">
        <v>42472</v>
      </c>
      <c r="G5361" s="337" t="s">
        <v>1289</v>
      </c>
      <c r="H5361" s="338">
        <v>42522</v>
      </c>
      <c r="I5361" s="337" t="s">
        <v>19695</v>
      </c>
      <c r="J5361" s="337" t="s">
        <v>36</v>
      </c>
      <c r="K5361" s="337" t="s">
        <v>19695</v>
      </c>
      <c r="L5361" s="337" t="s">
        <v>19695</v>
      </c>
      <c r="M5361" s="337" t="s">
        <v>19695</v>
      </c>
      <c r="N5361" s="337" t="s">
        <v>19695</v>
      </c>
      <c r="O5361" s="337" t="s">
        <v>19695</v>
      </c>
      <c r="P5361" s="337" t="s">
        <v>19695</v>
      </c>
      <c r="Q5361" s="337" t="s">
        <v>19695</v>
      </c>
      <c r="R5361" s="337" t="s">
        <v>52</v>
      </c>
      <c r="S5361" s="337" t="s">
        <v>93</v>
      </c>
      <c r="T5361" s="337" t="s">
        <v>1809</v>
      </c>
      <c r="U5361" s="337" t="s">
        <v>2675</v>
      </c>
      <c r="V5361" s="337">
        <v>8</v>
      </c>
      <c r="W5361" s="337" t="s">
        <v>19695</v>
      </c>
      <c r="X5361" s="337" t="s">
        <v>19695</v>
      </c>
      <c r="Y5361" s="337" t="s">
        <v>19695</v>
      </c>
      <c r="Z5361" s="337" t="s">
        <v>1753</v>
      </c>
      <c r="AA5361" s="337" t="s">
        <v>735</v>
      </c>
      <c r="AB5361" s="337" t="s">
        <v>718</v>
      </c>
      <c r="AC5361" s="337" t="s">
        <v>13530</v>
      </c>
    </row>
    <row r="5362" spans="1:29" ht="15.8" x14ac:dyDescent="0.25">
      <c r="A5362" s="337" t="s">
        <v>1723</v>
      </c>
      <c r="B5362" s="337" t="s">
        <v>2789</v>
      </c>
      <c r="C5362" s="337" t="s">
        <v>1821</v>
      </c>
      <c r="D5362" s="337" t="s">
        <v>449</v>
      </c>
      <c r="E5362" s="337" t="s">
        <v>1874</v>
      </c>
      <c r="F5362" s="338">
        <v>42472</v>
      </c>
      <c r="G5362" s="337" t="s">
        <v>1289</v>
      </c>
      <c r="H5362" s="338">
        <v>42522</v>
      </c>
      <c r="I5362" s="337" t="s">
        <v>19695</v>
      </c>
      <c r="J5362" s="337" t="s">
        <v>16</v>
      </c>
      <c r="K5362" s="337" t="s">
        <v>19695</v>
      </c>
      <c r="L5362" s="337" t="s">
        <v>19695</v>
      </c>
      <c r="M5362" s="337" t="s">
        <v>19695</v>
      </c>
      <c r="N5362" s="337" t="s">
        <v>19695</v>
      </c>
      <c r="O5362" s="337" t="s">
        <v>19695</v>
      </c>
      <c r="P5362" s="337" t="s">
        <v>19695</v>
      </c>
      <c r="Q5362" s="337" t="s">
        <v>19695</v>
      </c>
      <c r="R5362" s="337" t="s">
        <v>15</v>
      </c>
      <c r="S5362" s="337" t="s">
        <v>1098</v>
      </c>
      <c r="T5362" s="337" t="s">
        <v>1112</v>
      </c>
      <c r="U5362" s="337" t="s">
        <v>2790</v>
      </c>
      <c r="V5362" s="337">
        <v>8</v>
      </c>
      <c r="W5362" s="337" t="s">
        <v>19695</v>
      </c>
      <c r="X5362" s="337" t="s">
        <v>19695</v>
      </c>
      <c r="Y5362" s="337" t="s">
        <v>19695</v>
      </c>
      <c r="Z5362" s="337" t="s">
        <v>1753</v>
      </c>
      <c r="AA5362" s="337" t="s">
        <v>735</v>
      </c>
      <c r="AB5362" s="337" t="s">
        <v>718</v>
      </c>
      <c r="AC5362" s="337" t="s">
        <v>13530</v>
      </c>
    </row>
    <row r="5363" spans="1:29" ht="15.8" x14ac:dyDescent="0.25">
      <c r="A5363" s="337" t="s">
        <v>1723</v>
      </c>
      <c r="B5363" s="337" t="s">
        <v>2882</v>
      </c>
      <c r="C5363" s="337" t="s">
        <v>1821</v>
      </c>
      <c r="D5363" s="337" t="s">
        <v>449</v>
      </c>
      <c r="E5363" s="337" t="s">
        <v>1874</v>
      </c>
      <c r="F5363" s="338">
        <v>42472</v>
      </c>
      <c r="G5363" s="337" t="s">
        <v>1289</v>
      </c>
      <c r="H5363" s="338">
        <v>42522</v>
      </c>
      <c r="I5363" s="337" t="s">
        <v>19695</v>
      </c>
      <c r="J5363" s="337" t="s">
        <v>16</v>
      </c>
      <c r="K5363" s="337" t="s">
        <v>19695</v>
      </c>
      <c r="L5363" s="337" t="s">
        <v>19695</v>
      </c>
      <c r="M5363" s="337" t="s">
        <v>19695</v>
      </c>
      <c r="N5363" s="337" t="s">
        <v>19695</v>
      </c>
      <c r="O5363" s="337" t="s">
        <v>19695</v>
      </c>
      <c r="P5363" s="337" t="s">
        <v>19695</v>
      </c>
      <c r="Q5363" s="337" t="s">
        <v>19695</v>
      </c>
      <c r="R5363" s="337" t="s">
        <v>109</v>
      </c>
      <c r="S5363" s="337" t="s">
        <v>1122</v>
      </c>
      <c r="T5363" s="337" t="s">
        <v>2876</v>
      </c>
      <c r="U5363" s="337" t="s">
        <v>2883</v>
      </c>
      <c r="V5363" s="337">
        <v>8</v>
      </c>
      <c r="W5363" s="337" t="s">
        <v>19695</v>
      </c>
      <c r="X5363" s="337" t="s">
        <v>19695</v>
      </c>
      <c r="Y5363" s="337" t="s">
        <v>19695</v>
      </c>
      <c r="Z5363" s="337" t="s">
        <v>1753</v>
      </c>
      <c r="AA5363" s="337" t="s">
        <v>766</v>
      </c>
      <c r="AB5363" s="337" t="s">
        <v>718</v>
      </c>
      <c r="AC5363" s="337" t="s">
        <v>13530</v>
      </c>
    </row>
    <row r="5364" spans="1:29" ht="15.8" x14ac:dyDescent="0.25">
      <c r="A5364" s="337" t="s">
        <v>1723</v>
      </c>
      <c r="B5364" s="337" t="s">
        <v>1288</v>
      </c>
      <c r="C5364" s="337" t="s">
        <v>1821</v>
      </c>
      <c r="D5364" s="337" t="s">
        <v>449</v>
      </c>
      <c r="E5364" s="337" t="s">
        <v>1874</v>
      </c>
      <c r="F5364" s="338">
        <v>42472</v>
      </c>
      <c r="G5364" s="337" t="s">
        <v>1289</v>
      </c>
      <c r="H5364" s="338">
        <v>42522</v>
      </c>
      <c r="I5364" s="337" t="s">
        <v>19695</v>
      </c>
      <c r="J5364" s="337" t="s">
        <v>36</v>
      </c>
      <c r="K5364" s="337" t="s">
        <v>19695</v>
      </c>
      <c r="L5364" s="337" t="s">
        <v>19695</v>
      </c>
      <c r="M5364" s="337" t="s">
        <v>19695</v>
      </c>
      <c r="N5364" s="337" t="s">
        <v>19695</v>
      </c>
      <c r="O5364" s="337" t="s">
        <v>19695</v>
      </c>
      <c r="P5364" s="337" t="s">
        <v>19695</v>
      </c>
      <c r="Q5364" s="337" t="s">
        <v>19695</v>
      </c>
      <c r="R5364" s="337" t="s">
        <v>109</v>
      </c>
      <c r="S5364" s="337" t="s">
        <v>1122</v>
      </c>
      <c r="T5364" s="337" t="s">
        <v>449</v>
      </c>
      <c r="U5364" s="337" t="s">
        <v>457</v>
      </c>
      <c r="V5364" s="337">
        <v>8</v>
      </c>
      <c r="W5364" s="337" t="s">
        <v>19695</v>
      </c>
      <c r="X5364" s="337" t="s">
        <v>19695</v>
      </c>
      <c r="Y5364" s="337" t="s">
        <v>19695</v>
      </c>
      <c r="Z5364" s="337" t="s">
        <v>1753</v>
      </c>
      <c r="AA5364" s="337" t="s">
        <v>766</v>
      </c>
      <c r="AB5364" s="337" t="s">
        <v>718</v>
      </c>
      <c r="AC5364" s="337" t="s">
        <v>13530</v>
      </c>
    </row>
    <row r="5365" spans="1:29" ht="15.8" x14ac:dyDescent="0.25">
      <c r="A5365" s="337" t="s">
        <v>1723</v>
      </c>
      <c r="B5365" s="337" t="s">
        <v>3088</v>
      </c>
      <c r="C5365" s="337" t="s">
        <v>1821</v>
      </c>
      <c r="D5365" s="337" t="s">
        <v>449</v>
      </c>
      <c r="E5365" s="337" t="s">
        <v>1874</v>
      </c>
      <c r="F5365" s="338">
        <v>42472</v>
      </c>
      <c r="G5365" s="337" t="s">
        <v>1289</v>
      </c>
      <c r="H5365" s="338">
        <v>42522</v>
      </c>
      <c r="I5365" s="337" t="s">
        <v>19695</v>
      </c>
      <c r="J5365" s="337" t="s">
        <v>16</v>
      </c>
      <c r="K5365" s="337" t="s">
        <v>19695</v>
      </c>
      <c r="L5365" s="337" t="s">
        <v>19695</v>
      </c>
      <c r="M5365" s="337" t="s">
        <v>19695</v>
      </c>
      <c r="N5365" s="337" t="s">
        <v>19695</v>
      </c>
      <c r="O5365" s="337" t="s">
        <v>19695</v>
      </c>
      <c r="P5365" s="337" t="s">
        <v>19695</v>
      </c>
      <c r="Q5365" s="337" t="s">
        <v>19695</v>
      </c>
      <c r="R5365" s="337" t="s">
        <v>98</v>
      </c>
      <c r="S5365" s="337" t="s">
        <v>1166</v>
      </c>
      <c r="T5365" s="337" t="s">
        <v>104</v>
      </c>
      <c r="U5365" s="337" t="s">
        <v>1688</v>
      </c>
      <c r="V5365" s="337">
        <v>8</v>
      </c>
      <c r="W5365" s="337" t="s">
        <v>19695</v>
      </c>
      <c r="X5365" s="337" t="s">
        <v>19695</v>
      </c>
      <c r="Y5365" s="337" t="s">
        <v>19695</v>
      </c>
      <c r="Z5365" s="337" t="s">
        <v>1753</v>
      </c>
      <c r="AA5365" s="337" t="s">
        <v>735</v>
      </c>
      <c r="AB5365" s="337" t="s">
        <v>718</v>
      </c>
      <c r="AC5365" s="337" t="s">
        <v>13530</v>
      </c>
    </row>
    <row r="5366" spans="1:29" ht="15.8" x14ac:dyDescent="0.25">
      <c r="A5366" s="337" t="s">
        <v>1723</v>
      </c>
      <c r="B5366" s="337" t="s">
        <v>3090</v>
      </c>
      <c r="C5366" s="337" t="s">
        <v>1821</v>
      </c>
      <c r="D5366" s="337" t="s">
        <v>449</v>
      </c>
      <c r="E5366" s="337" t="s">
        <v>1874</v>
      </c>
      <c r="F5366" s="338">
        <v>42472</v>
      </c>
      <c r="G5366" s="337" t="s">
        <v>1289</v>
      </c>
      <c r="H5366" s="338">
        <v>42522</v>
      </c>
      <c r="I5366" s="337" t="s">
        <v>19695</v>
      </c>
      <c r="J5366" s="337" t="s">
        <v>36</v>
      </c>
      <c r="K5366" s="337" t="s">
        <v>19695</v>
      </c>
      <c r="L5366" s="337" t="s">
        <v>19695</v>
      </c>
      <c r="M5366" s="337" t="s">
        <v>19695</v>
      </c>
      <c r="N5366" s="337" t="s">
        <v>19695</v>
      </c>
      <c r="O5366" s="337" t="s">
        <v>19695</v>
      </c>
      <c r="P5366" s="337" t="s">
        <v>19695</v>
      </c>
      <c r="Q5366" s="337" t="s">
        <v>19695</v>
      </c>
      <c r="R5366" s="337" t="s">
        <v>98</v>
      </c>
      <c r="S5366" s="337" t="s">
        <v>1166</v>
      </c>
      <c r="T5366" s="337" t="s">
        <v>104</v>
      </c>
      <c r="U5366" s="337" t="s">
        <v>1283</v>
      </c>
      <c r="V5366" s="337">
        <v>8</v>
      </c>
      <c r="W5366" s="337" t="s">
        <v>19695</v>
      </c>
      <c r="X5366" s="337" t="s">
        <v>19695</v>
      </c>
      <c r="Y5366" s="337" t="s">
        <v>19695</v>
      </c>
      <c r="Z5366" s="337" t="s">
        <v>1753</v>
      </c>
      <c r="AA5366" s="337" t="s">
        <v>735</v>
      </c>
      <c r="AB5366" s="337" t="s">
        <v>718</v>
      </c>
      <c r="AC5366" s="337" t="s">
        <v>13530</v>
      </c>
    </row>
    <row r="5367" spans="1:29" ht="15.8" x14ac:dyDescent="0.25">
      <c r="A5367" s="337" t="s">
        <v>1723</v>
      </c>
      <c r="B5367" s="337" t="s">
        <v>2470</v>
      </c>
      <c r="C5367" s="337" t="s">
        <v>1821</v>
      </c>
      <c r="D5367" s="337" t="s">
        <v>449</v>
      </c>
      <c r="E5367" s="337" t="s">
        <v>1874</v>
      </c>
      <c r="F5367" s="338">
        <v>42472</v>
      </c>
      <c r="G5367" s="337" t="s">
        <v>1289</v>
      </c>
      <c r="H5367" s="338">
        <v>42522</v>
      </c>
      <c r="I5367" s="337" t="s">
        <v>19695</v>
      </c>
      <c r="J5367" s="337" t="s">
        <v>36</v>
      </c>
      <c r="K5367" s="337" t="s">
        <v>19695</v>
      </c>
      <c r="L5367" s="337" t="s">
        <v>19695</v>
      </c>
      <c r="M5367" s="337" t="s">
        <v>19695</v>
      </c>
      <c r="N5367" s="337" t="s">
        <v>19695</v>
      </c>
      <c r="O5367" s="337" t="s">
        <v>19695</v>
      </c>
      <c r="P5367" s="337" t="s">
        <v>19695</v>
      </c>
      <c r="Q5367" s="337" t="s">
        <v>19695</v>
      </c>
      <c r="R5367" s="337" t="s">
        <v>52</v>
      </c>
      <c r="S5367" s="337" t="s">
        <v>120</v>
      </c>
      <c r="T5367" s="337" t="s">
        <v>1526</v>
      </c>
      <c r="U5367" s="337" t="s">
        <v>2471</v>
      </c>
      <c r="V5367" s="337">
        <v>10</v>
      </c>
      <c r="W5367" s="337" t="s">
        <v>19695</v>
      </c>
      <c r="X5367" s="337" t="s">
        <v>19695</v>
      </c>
      <c r="Y5367" s="337" t="s">
        <v>19695</v>
      </c>
      <c r="Z5367" s="337" t="s">
        <v>1753</v>
      </c>
      <c r="AA5367" s="337" t="s">
        <v>717</v>
      </c>
      <c r="AB5367" s="337" t="s">
        <v>718</v>
      </c>
      <c r="AC5367" s="337" t="s">
        <v>13530</v>
      </c>
    </row>
    <row r="5368" spans="1:29" ht="15.8" x14ac:dyDescent="0.25">
      <c r="A5368" s="337" t="s">
        <v>1723</v>
      </c>
      <c r="B5368" s="337" t="s">
        <v>2492</v>
      </c>
      <c r="C5368" s="337" t="s">
        <v>1821</v>
      </c>
      <c r="D5368" s="337" t="s">
        <v>449</v>
      </c>
      <c r="E5368" s="337" t="s">
        <v>1874</v>
      </c>
      <c r="F5368" s="338">
        <v>42472</v>
      </c>
      <c r="G5368" s="337" t="s">
        <v>1289</v>
      </c>
      <c r="H5368" s="338">
        <v>42522</v>
      </c>
      <c r="I5368" s="337" t="s">
        <v>19695</v>
      </c>
      <c r="J5368" s="337" t="s">
        <v>36</v>
      </c>
      <c r="K5368" s="337" t="s">
        <v>19695</v>
      </c>
      <c r="L5368" s="337" t="s">
        <v>19695</v>
      </c>
      <c r="M5368" s="337" t="s">
        <v>19695</v>
      </c>
      <c r="N5368" s="337" t="s">
        <v>19695</v>
      </c>
      <c r="O5368" s="337" t="s">
        <v>19695</v>
      </c>
      <c r="P5368" s="337" t="s">
        <v>19695</v>
      </c>
      <c r="Q5368" s="337" t="s">
        <v>19695</v>
      </c>
      <c r="R5368" s="337" t="s">
        <v>1225</v>
      </c>
      <c r="S5368" s="337" t="s">
        <v>100</v>
      </c>
      <c r="T5368" s="337" t="s">
        <v>2493</v>
      </c>
      <c r="U5368" s="337" t="s">
        <v>100</v>
      </c>
      <c r="V5368" s="337">
        <v>10</v>
      </c>
      <c r="W5368" s="337" t="s">
        <v>19695</v>
      </c>
      <c r="X5368" s="337" t="s">
        <v>19695</v>
      </c>
      <c r="Y5368" s="337" t="s">
        <v>19695</v>
      </c>
      <c r="Z5368" s="337" t="s">
        <v>1753</v>
      </c>
      <c r="AA5368" s="337" t="s">
        <v>717</v>
      </c>
      <c r="AB5368" s="337" t="s">
        <v>718</v>
      </c>
      <c r="AC5368" s="337" t="s">
        <v>13530</v>
      </c>
    </row>
    <row r="5369" spans="1:29" ht="15.8" x14ac:dyDescent="0.25">
      <c r="A5369" s="337" t="s">
        <v>1723</v>
      </c>
      <c r="B5369" s="337" t="s">
        <v>2511</v>
      </c>
      <c r="C5369" s="337" t="s">
        <v>1821</v>
      </c>
      <c r="D5369" s="337" t="s">
        <v>449</v>
      </c>
      <c r="E5369" s="337" t="s">
        <v>1874</v>
      </c>
      <c r="F5369" s="338">
        <v>42472</v>
      </c>
      <c r="G5369" s="337" t="s">
        <v>1289</v>
      </c>
      <c r="H5369" s="338">
        <v>42522</v>
      </c>
      <c r="I5369" s="337" t="s">
        <v>19695</v>
      </c>
      <c r="J5369" s="337" t="s">
        <v>16</v>
      </c>
      <c r="K5369" s="337" t="s">
        <v>19695</v>
      </c>
      <c r="L5369" s="337" t="s">
        <v>19695</v>
      </c>
      <c r="M5369" s="337" t="s">
        <v>19695</v>
      </c>
      <c r="N5369" s="337" t="s">
        <v>19695</v>
      </c>
      <c r="O5369" s="337" t="s">
        <v>19695</v>
      </c>
      <c r="P5369" s="337" t="s">
        <v>19695</v>
      </c>
      <c r="Q5369" s="337" t="s">
        <v>19695</v>
      </c>
      <c r="R5369" s="337" t="s">
        <v>52</v>
      </c>
      <c r="S5369" s="337" t="s">
        <v>52</v>
      </c>
      <c r="T5369" s="337" t="s">
        <v>848</v>
      </c>
      <c r="U5369" s="337" t="s">
        <v>88</v>
      </c>
      <c r="V5369" s="337">
        <v>10</v>
      </c>
      <c r="W5369" s="337" t="s">
        <v>19695</v>
      </c>
      <c r="X5369" s="337" t="s">
        <v>19695</v>
      </c>
      <c r="Y5369" s="337" t="s">
        <v>19695</v>
      </c>
      <c r="Z5369" s="337" t="s">
        <v>1753</v>
      </c>
      <c r="AA5369" s="337" t="s">
        <v>735</v>
      </c>
      <c r="AB5369" s="337" t="s">
        <v>718</v>
      </c>
      <c r="AC5369" s="337" t="s">
        <v>13530</v>
      </c>
    </row>
    <row r="5370" spans="1:29" ht="15.8" x14ac:dyDescent="0.25">
      <c r="A5370" s="337" t="s">
        <v>1723</v>
      </c>
      <c r="B5370" s="337" t="s">
        <v>2846</v>
      </c>
      <c r="C5370" s="337" t="s">
        <v>1821</v>
      </c>
      <c r="D5370" s="337" t="s">
        <v>449</v>
      </c>
      <c r="E5370" s="337" t="s">
        <v>1874</v>
      </c>
      <c r="F5370" s="338">
        <v>42472</v>
      </c>
      <c r="G5370" s="337" t="s">
        <v>1289</v>
      </c>
      <c r="H5370" s="338">
        <v>42522</v>
      </c>
      <c r="I5370" s="337" t="s">
        <v>19695</v>
      </c>
      <c r="J5370" s="337" t="s">
        <v>36</v>
      </c>
      <c r="K5370" s="337" t="s">
        <v>19695</v>
      </c>
      <c r="L5370" s="337" t="s">
        <v>19695</v>
      </c>
      <c r="M5370" s="337" t="s">
        <v>19695</v>
      </c>
      <c r="N5370" s="337" t="s">
        <v>19695</v>
      </c>
      <c r="O5370" s="337" t="s">
        <v>19695</v>
      </c>
      <c r="P5370" s="337" t="s">
        <v>19695</v>
      </c>
      <c r="Q5370" s="337" t="s">
        <v>19695</v>
      </c>
      <c r="R5370" s="337" t="s">
        <v>52</v>
      </c>
      <c r="S5370" s="337" t="s">
        <v>393</v>
      </c>
      <c r="T5370" s="337" t="s">
        <v>2847</v>
      </c>
      <c r="U5370" s="337" t="s">
        <v>2847</v>
      </c>
      <c r="V5370" s="337">
        <v>12</v>
      </c>
      <c r="W5370" s="337" t="s">
        <v>19695</v>
      </c>
      <c r="X5370" s="337" t="s">
        <v>19695</v>
      </c>
      <c r="Y5370" s="337" t="s">
        <v>19695</v>
      </c>
      <c r="Z5370" s="337" t="s">
        <v>1753</v>
      </c>
      <c r="AA5370" s="337" t="s">
        <v>735</v>
      </c>
      <c r="AB5370" s="337" t="s">
        <v>718</v>
      </c>
      <c r="AC5370" s="337" t="s">
        <v>13530</v>
      </c>
    </row>
    <row r="5371" spans="1:29" ht="15.8" x14ac:dyDescent="0.25">
      <c r="A5371" s="337" t="s">
        <v>1723</v>
      </c>
      <c r="B5371" s="337" t="s">
        <v>3406</v>
      </c>
      <c r="C5371" s="337" t="s">
        <v>1788</v>
      </c>
      <c r="D5371" s="337" t="s">
        <v>1873</v>
      </c>
      <c r="E5371" s="337" t="s">
        <v>1874</v>
      </c>
      <c r="F5371" s="338">
        <v>42472</v>
      </c>
      <c r="G5371" s="337" t="s">
        <v>1289</v>
      </c>
      <c r="H5371" s="338">
        <v>42522</v>
      </c>
      <c r="I5371" s="337" t="s">
        <v>19695</v>
      </c>
      <c r="J5371" s="337" t="s">
        <v>36</v>
      </c>
      <c r="K5371" s="337" t="s">
        <v>19695</v>
      </c>
      <c r="L5371" s="337" t="s">
        <v>19695</v>
      </c>
      <c r="M5371" s="337" t="s">
        <v>19695</v>
      </c>
      <c r="N5371" s="337" t="s">
        <v>19695</v>
      </c>
      <c r="O5371" s="337" t="s">
        <v>19695</v>
      </c>
      <c r="P5371" s="337" t="s">
        <v>19695</v>
      </c>
      <c r="Q5371" s="337" t="s">
        <v>19695</v>
      </c>
      <c r="R5371" s="337" t="s">
        <v>98</v>
      </c>
      <c r="S5371" s="337" t="s">
        <v>3407</v>
      </c>
      <c r="T5371" s="337" t="s">
        <v>1685</v>
      </c>
      <c r="U5371" s="337" t="s">
        <v>449</v>
      </c>
      <c r="V5371" s="337">
        <v>12</v>
      </c>
      <c r="W5371" s="337" t="s">
        <v>19695</v>
      </c>
      <c r="X5371" s="337" t="s">
        <v>19695</v>
      </c>
      <c r="Y5371" s="337" t="s">
        <v>19695</v>
      </c>
      <c r="Z5371" s="337" t="s">
        <v>1753</v>
      </c>
      <c r="AA5371" s="337" t="s">
        <v>735</v>
      </c>
      <c r="AB5371" s="337" t="s">
        <v>718</v>
      </c>
      <c r="AC5371" s="337" t="s">
        <v>13530</v>
      </c>
    </row>
    <row r="5372" spans="1:29" ht="15.8" x14ac:dyDescent="0.25">
      <c r="A5372" s="337" t="s">
        <v>1723</v>
      </c>
      <c r="B5372" s="337" t="s">
        <v>3682</v>
      </c>
      <c r="C5372" s="337" t="s">
        <v>1821</v>
      </c>
      <c r="D5372" s="337" t="s">
        <v>449</v>
      </c>
      <c r="E5372" s="337" t="s">
        <v>1874</v>
      </c>
      <c r="F5372" s="338">
        <v>42472</v>
      </c>
      <c r="G5372" s="337" t="s">
        <v>1289</v>
      </c>
      <c r="H5372" s="338">
        <v>42522</v>
      </c>
      <c r="I5372" s="337" t="s">
        <v>19695</v>
      </c>
      <c r="J5372" s="337" t="s">
        <v>36</v>
      </c>
      <c r="K5372" s="337" t="s">
        <v>19695</v>
      </c>
      <c r="L5372" s="337" t="s">
        <v>19695</v>
      </c>
      <c r="M5372" s="337" t="s">
        <v>19695</v>
      </c>
      <c r="N5372" s="337" t="s">
        <v>19695</v>
      </c>
      <c r="O5372" s="337" t="s">
        <v>19695</v>
      </c>
      <c r="P5372" s="337" t="s">
        <v>19695</v>
      </c>
      <c r="Q5372" s="337" t="s">
        <v>19695</v>
      </c>
      <c r="R5372" s="337" t="s">
        <v>98</v>
      </c>
      <c r="S5372" s="337" t="s">
        <v>124</v>
      </c>
      <c r="T5372" s="337" t="s">
        <v>1887</v>
      </c>
      <c r="U5372" s="337" t="s">
        <v>3683</v>
      </c>
      <c r="V5372" s="337">
        <v>12</v>
      </c>
      <c r="W5372" s="337" t="s">
        <v>19695</v>
      </c>
      <c r="X5372" s="337" t="s">
        <v>19695</v>
      </c>
      <c r="Y5372" s="337" t="s">
        <v>19695</v>
      </c>
      <c r="Z5372" s="337" t="s">
        <v>1753</v>
      </c>
      <c r="AA5372" s="337" t="s">
        <v>735</v>
      </c>
      <c r="AB5372" s="337" t="s">
        <v>718</v>
      </c>
      <c r="AC5372" s="337" t="s">
        <v>13530</v>
      </c>
    </row>
    <row r="5373" spans="1:29" ht="15.8" x14ac:dyDescent="0.25">
      <c r="A5373" s="337" t="s">
        <v>1723</v>
      </c>
      <c r="B5373" s="337" t="s">
        <v>3684</v>
      </c>
      <c r="C5373" s="337" t="s">
        <v>1821</v>
      </c>
      <c r="D5373" s="337" t="s">
        <v>449</v>
      </c>
      <c r="E5373" s="337" t="s">
        <v>1874</v>
      </c>
      <c r="F5373" s="338">
        <v>42472</v>
      </c>
      <c r="G5373" s="337" t="s">
        <v>1289</v>
      </c>
      <c r="H5373" s="338">
        <v>42522</v>
      </c>
      <c r="I5373" s="337" t="s">
        <v>19695</v>
      </c>
      <c r="J5373" s="337" t="s">
        <v>36</v>
      </c>
      <c r="K5373" s="337" t="s">
        <v>19695</v>
      </c>
      <c r="L5373" s="337" t="s">
        <v>19695</v>
      </c>
      <c r="M5373" s="337" t="s">
        <v>19695</v>
      </c>
      <c r="N5373" s="337" t="s">
        <v>19695</v>
      </c>
      <c r="O5373" s="337" t="s">
        <v>19695</v>
      </c>
      <c r="P5373" s="337" t="s">
        <v>19695</v>
      </c>
      <c r="Q5373" s="337" t="s">
        <v>19695</v>
      </c>
      <c r="R5373" s="337" t="s">
        <v>105</v>
      </c>
      <c r="S5373" s="337" t="s">
        <v>3685</v>
      </c>
      <c r="T5373" s="337" t="s">
        <v>1607</v>
      </c>
      <c r="U5373" s="337" t="s">
        <v>1607</v>
      </c>
      <c r="V5373" s="337">
        <v>12</v>
      </c>
      <c r="W5373" s="337" t="s">
        <v>19695</v>
      </c>
      <c r="X5373" s="337" t="s">
        <v>19695</v>
      </c>
      <c r="Y5373" s="337" t="s">
        <v>19695</v>
      </c>
      <c r="Z5373" s="337" t="s">
        <v>1753</v>
      </c>
      <c r="AA5373" s="337" t="s">
        <v>735</v>
      </c>
      <c r="AB5373" s="337" t="s">
        <v>718</v>
      </c>
      <c r="AC5373" s="337" t="s">
        <v>13530</v>
      </c>
    </row>
    <row r="5374" spans="1:29" ht="15.8" x14ac:dyDescent="0.25">
      <c r="A5374" s="337" t="s">
        <v>1723</v>
      </c>
      <c r="B5374" s="337" t="s">
        <v>2802</v>
      </c>
      <c r="C5374" s="337" t="s">
        <v>1725</v>
      </c>
      <c r="D5374" s="337" t="s">
        <v>1726</v>
      </c>
      <c r="E5374" s="337" t="s">
        <v>1874</v>
      </c>
      <c r="F5374" s="338">
        <v>42472</v>
      </c>
      <c r="G5374" s="337" t="s">
        <v>1289</v>
      </c>
      <c r="H5374" s="338">
        <v>42522</v>
      </c>
      <c r="I5374" s="337" t="s">
        <v>19695</v>
      </c>
      <c r="J5374" s="337" t="s">
        <v>16</v>
      </c>
      <c r="K5374" s="337" t="s">
        <v>19695</v>
      </c>
      <c r="L5374" s="337" t="s">
        <v>19695</v>
      </c>
      <c r="M5374" s="337" t="s">
        <v>19695</v>
      </c>
      <c r="N5374" s="337" t="s">
        <v>19695</v>
      </c>
      <c r="O5374" s="337" t="s">
        <v>19695</v>
      </c>
      <c r="P5374" s="337" t="s">
        <v>19695</v>
      </c>
      <c r="Q5374" s="337" t="s">
        <v>19695</v>
      </c>
      <c r="R5374" s="337" t="s">
        <v>2803</v>
      </c>
      <c r="S5374" s="337" t="s">
        <v>2804</v>
      </c>
      <c r="T5374" s="337" t="s">
        <v>2805</v>
      </c>
      <c r="U5374" s="337" t="s">
        <v>449</v>
      </c>
      <c r="V5374" s="337">
        <v>24</v>
      </c>
      <c r="W5374" s="337" t="s">
        <v>19695</v>
      </c>
      <c r="X5374" s="337" t="s">
        <v>19695</v>
      </c>
      <c r="Y5374" s="337" t="s">
        <v>19695</v>
      </c>
      <c r="Z5374" s="337" t="s">
        <v>1753</v>
      </c>
      <c r="AA5374" s="337" t="s">
        <v>717</v>
      </c>
      <c r="AB5374" s="337" t="s">
        <v>718</v>
      </c>
      <c r="AC5374" s="337" t="s">
        <v>13530</v>
      </c>
    </row>
    <row r="5375" spans="1:29" ht="15.8" x14ac:dyDescent="0.25">
      <c r="A5375" s="337" t="s">
        <v>1723</v>
      </c>
      <c r="B5375" s="337" t="s">
        <v>2661</v>
      </c>
      <c r="C5375" s="337" t="s">
        <v>1821</v>
      </c>
      <c r="D5375" s="337" t="s">
        <v>449</v>
      </c>
      <c r="E5375" s="337" t="s">
        <v>1874</v>
      </c>
      <c r="F5375" s="338">
        <v>42472</v>
      </c>
      <c r="G5375" s="337" t="s">
        <v>1289</v>
      </c>
      <c r="H5375" s="338">
        <v>42522</v>
      </c>
      <c r="I5375" s="337" t="s">
        <v>19695</v>
      </c>
      <c r="J5375" s="337" t="s">
        <v>16</v>
      </c>
      <c r="K5375" s="337" t="s">
        <v>19695</v>
      </c>
      <c r="L5375" s="337" t="s">
        <v>19695</v>
      </c>
      <c r="M5375" s="337" t="s">
        <v>19695</v>
      </c>
      <c r="N5375" s="337" t="s">
        <v>19695</v>
      </c>
      <c r="O5375" s="337" t="s">
        <v>19695</v>
      </c>
      <c r="P5375" s="337" t="s">
        <v>19695</v>
      </c>
      <c r="Q5375" s="337" t="s">
        <v>19695</v>
      </c>
      <c r="R5375" s="337" t="s">
        <v>35</v>
      </c>
      <c r="S5375" s="337" t="s">
        <v>987</v>
      </c>
      <c r="T5375" s="337" t="s">
        <v>1000</v>
      </c>
      <c r="U5375" s="337" t="s">
        <v>2662</v>
      </c>
      <c r="V5375" s="337">
        <v>10</v>
      </c>
      <c r="W5375" s="337" t="s">
        <v>19695</v>
      </c>
      <c r="X5375" s="337" t="s">
        <v>19695</v>
      </c>
      <c r="Y5375" s="337" t="s">
        <v>19695</v>
      </c>
      <c r="Z5375" s="337" t="s">
        <v>1753</v>
      </c>
      <c r="AA5375" s="337" t="s">
        <v>735</v>
      </c>
      <c r="AB5375" s="337" t="s">
        <v>718</v>
      </c>
      <c r="AC5375" s="337" t="s">
        <v>13691</v>
      </c>
    </row>
    <row r="5376" spans="1:29" ht="15.8" x14ac:dyDescent="0.25">
      <c r="A5376" s="337" t="s">
        <v>1723</v>
      </c>
      <c r="B5376" s="337" t="s">
        <v>2400</v>
      </c>
      <c r="C5376" s="337" t="s">
        <v>1821</v>
      </c>
      <c r="D5376" s="337" t="s">
        <v>449</v>
      </c>
      <c r="E5376" s="337" t="s">
        <v>1874</v>
      </c>
      <c r="F5376" s="338">
        <v>42472</v>
      </c>
      <c r="G5376" s="337" t="s">
        <v>1289</v>
      </c>
      <c r="H5376" s="338">
        <v>42522</v>
      </c>
      <c r="I5376" s="337" t="s">
        <v>19695</v>
      </c>
      <c r="J5376" s="337" t="s">
        <v>36</v>
      </c>
      <c r="K5376" s="337" t="s">
        <v>19695</v>
      </c>
      <c r="L5376" s="337" t="s">
        <v>19695</v>
      </c>
      <c r="M5376" s="337" t="s">
        <v>19695</v>
      </c>
      <c r="N5376" s="337" t="s">
        <v>19695</v>
      </c>
      <c r="O5376" s="337" t="s">
        <v>19695</v>
      </c>
      <c r="P5376" s="337" t="s">
        <v>19695</v>
      </c>
      <c r="Q5376" s="337" t="s">
        <v>19695</v>
      </c>
      <c r="R5376" s="337" t="s">
        <v>18</v>
      </c>
      <c r="S5376" s="337" t="s">
        <v>1038</v>
      </c>
      <c r="T5376" s="337" t="s">
        <v>1039</v>
      </c>
      <c r="U5376" s="337" t="s">
        <v>2397</v>
      </c>
      <c r="V5376" s="337">
        <v>6</v>
      </c>
      <c r="W5376" s="337" t="s">
        <v>19695</v>
      </c>
      <c r="X5376" s="337" t="s">
        <v>19695</v>
      </c>
      <c r="Y5376" s="337" t="s">
        <v>19695</v>
      </c>
      <c r="Z5376" s="337" t="s">
        <v>1753</v>
      </c>
      <c r="AA5376" s="337" t="s">
        <v>735</v>
      </c>
      <c r="AB5376" s="337" t="s">
        <v>718</v>
      </c>
      <c r="AC5376" s="337" t="s">
        <v>13713</v>
      </c>
    </row>
    <row r="5377" spans="1:29" ht="15.8" x14ac:dyDescent="0.25">
      <c r="A5377" s="337" t="s">
        <v>1723</v>
      </c>
      <c r="B5377" s="337" t="s">
        <v>2512</v>
      </c>
      <c r="C5377" s="337" t="s">
        <v>1821</v>
      </c>
      <c r="D5377" s="337" t="s">
        <v>449</v>
      </c>
      <c r="E5377" s="337" t="s">
        <v>1874</v>
      </c>
      <c r="F5377" s="338">
        <v>42472</v>
      </c>
      <c r="G5377" s="337" t="s">
        <v>1289</v>
      </c>
      <c r="H5377" s="338">
        <v>42522</v>
      </c>
      <c r="I5377" s="337" t="s">
        <v>19695</v>
      </c>
      <c r="J5377" s="337" t="s">
        <v>16</v>
      </c>
      <c r="K5377" s="337" t="s">
        <v>19695</v>
      </c>
      <c r="L5377" s="337" t="s">
        <v>19695</v>
      </c>
      <c r="M5377" s="337" t="s">
        <v>19695</v>
      </c>
      <c r="N5377" s="337" t="s">
        <v>19695</v>
      </c>
      <c r="O5377" s="337" t="s">
        <v>19695</v>
      </c>
      <c r="P5377" s="337" t="s">
        <v>19695</v>
      </c>
      <c r="Q5377" s="337" t="s">
        <v>19695</v>
      </c>
      <c r="R5377" s="337" t="s">
        <v>52</v>
      </c>
      <c r="S5377" s="337" t="s">
        <v>52</v>
      </c>
      <c r="T5377" s="337" t="s">
        <v>370</v>
      </c>
      <c r="U5377" s="337" t="s">
        <v>866</v>
      </c>
      <c r="V5377" s="337">
        <v>12</v>
      </c>
      <c r="W5377" s="337" t="s">
        <v>19695</v>
      </c>
      <c r="X5377" s="337" t="s">
        <v>19695</v>
      </c>
      <c r="Y5377" s="337" t="s">
        <v>19695</v>
      </c>
      <c r="Z5377" s="337" t="s">
        <v>1753</v>
      </c>
      <c r="AA5377" s="337" t="s">
        <v>717</v>
      </c>
      <c r="AB5377" s="337" t="s">
        <v>718</v>
      </c>
      <c r="AC5377" s="337" t="s">
        <v>15463</v>
      </c>
    </row>
    <row r="5378" spans="1:29" ht="15.8" x14ac:dyDescent="0.25">
      <c r="A5378" s="337" t="s">
        <v>1723</v>
      </c>
      <c r="B5378" s="337" t="s">
        <v>5500</v>
      </c>
      <c r="C5378" s="337" t="s">
        <v>1725</v>
      </c>
      <c r="D5378" s="337" t="s">
        <v>1726</v>
      </c>
      <c r="E5378" s="337" t="s">
        <v>1874</v>
      </c>
      <c r="F5378" s="338">
        <v>42472</v>
      </c>
      <c r="G5378" s="337" t="s">
        <v>1289</v>
      </c>
      <c r="H5378" s="338">
        <v>42522</v>
      </c>
      <c r="I5378" s="337" t="s">
        <v>19695</v>
      </c>
      <c r="J5378" s="337" t="s">
        <v>36</v>
      </c>
      <c r="K5378" s="337" t="s">
        <v>19695</v>
      </c>
      <c r="L5378" s="337" t="s">
        <v>19695</v>
      </c>
      <c r="M5378" s="337" t="s">
        <v>19695</v>
      </c>
      <c r="N5378" s="337" t="s">
        <v>19695</v>
      </c>
      <c r="O5378" s="337" t="s">
        <v>19695</v>
      </c>
      <c r="P5378" s="337" t="s">
        <v>19695</v>
      </c>
      <c r="Q5378" s="337" t="s">
        <v>19695</v>
      </c>
      <c r="R5378" s="337" t="s">
        <v>130</v>
      </c>
      <c r="S5378" s="337" t="s">
        <v>147</v>
      </c>
      <c r="T5378" s="337" t="s">
        <v>5501</v>
      </c>
      <c r="U5378" s="337" t="s">
        <v>5502</v>
      </c>
      <c r="V5378" s="337">
        <v>8</v>
      </c>
      <c r="W5378" s="337" t="s">
        <v>19695</v>
      </c>
      <c r="X5378" s="337" t="s">
        <v>19695</v>
      </c>
      <c r="Y5378" s="337" t="s">
        <v>19695</v>
      </c>
      <c r="Z5378" s="337" t="s">
        <v>1753</v>
      </c>
      <c r="AA5378" s="337" t="s">
        <v>735</v>
      </c>
      <c r="AB5378" s="337" t="s">
        <v>718</v>
      </c>
      <c r="AC5378" s="337" t="s">
        <v>13835</v>
      </c>
    </row>
    <row r="5379" spans="1:29" ht="15.8" x14ac:dyDescent="0.25">
      <c r="A5379" s="337" t="s">
        <v>1723</v>
      </c>
      <c r="B5379" s="337" t="s">
        <v>2588</v>
      </c>
      <c r="C5379" s="337" t="s">
        <v>1821</v>
      </c>
      <c r="D5379" s="337" t="s">
        <v>449</v>
      </c>
      <c r="E5379" s="337" t="s">
        <v>2211</v>
      </c>
      <c r="F5379" s="338">
        <v>42471</v>
      </c>
      <c r="G5379" s="337" t="s">
        <v>2212</v>
      </c>
      <c r="H5379" s="338">
        <v>42521</v>
      </c>
      <c r="I5379" s="337" t="s">
        <v>19695</v>
      </c>
      <c r="J5379" s="337" t="s">
        <v>36</v>
      </c>
      <c r="K5379" s="337" t="s">
        <v>19695</v>
      </c>
      <c r="L5379" s="337" t="s">
        <v>19695</v>
      </c>
      <c r="M5379" s="337" t="s">
        <v>19695</v>
      </c>
      <c r="N5379" s="337" t="s">
        <v>19695</v>
      </c>
      <c r="O5379" s="337" t="s">
        <v>19695</v>
      </c>
      <c r="P5379" s="337" t="s">
        <v>19695</v>
      </c>
      <c r="Q5379" s="337" t="s">
        <v>19695</v>
      </c>
      <c r="R5379" s="337" t="s">
        <v>56</v>
      </c>
      <c r="S5379" s="337" t="s">
        <v>771</v>
      </c>
      <c r="T5379" s="337" t="s">
        <v>2589</v>
      </c>
      <c r="U5379" s="337" t="s">
        <v>2589</v>
      </c>
      <c r="V5379" s="337">
        <v>8</v>
      </c>
      <c r="W5379" s="337" t="s">
        <v>19695</v>
      </c>
      <c r="X5379" s="337" t="s">
        <v>19695</v>
      </c>
      <c r="Y5379" s="337" t="s">
        <v>19695</v>
      </c>
      <c r="Z5379" s="337" t="s">
        <v>1728</v>
      </c>
      <c r="AA5379" s="337" t="s">
        <v>735</v>
      </c>
      <c r="AB5379" s="337" t="s">
        <v>718</v>
      </c>
      <c r="AC5379" s="337" t="s">
        <v>13530</v>
      </c>
    </row>
    <row r="5380" spans="1:29" ht="15.8" x14ac:dyDescent="0.25">
      <c r="A5380" s="337" t="s">
        <v>1723</v>
      </c>
      <c r="B5380" s="337" t="s">
        <v>2210</v>
      </c>
      <c r="C5380" s="337" t="s">
        <v>1821</v>
      </c>
      <c r="D5380" s="337" t="s">
        <v>449</v>
      </c>
      <c r="E5380" s="337" t="s">
        <v>2211</v>
      </c>
      <c r="F5380" s="338">
        <v>42471</v>
      </c>
      <c r="G5380" s="337" t="s">
        <v>2212</v>
      </c>
      <c r="H5380" s="338">
        <v>42521</v>
      </c>
      <c r="I5380" s="337" t="s">
        <v>19695</v>
      </c>
      <c r="J5380" s="337" t="s">
        <v>36</v>
      </c>
      <c r="K5380" s="337" t="s">
        <v>19695</v>
      </c>
      <c r="L5380" s="337" t="s">
        <v>19695</v>
      </c>
      <c r="M5380" s="337" t="s">
        <v>19695</v>
      </c>
      <c r="N5380" s="337" t="s">
        <v>19695</v>
      </c>
      <c r="O5380" s="337" t="s">
        <v>19695</v>
      </c>
      <c r="P5380" s="337" t="s">
        <v>19695</v>
      </c>
      <c r="Q5380" s="337" t="s">
        <v>19695</v>
      </c>
      <c r="R5380" s="337" t="s">
        <v>52</v>
      </c>
      <c r="S5380" s="337" t="s">
        <v>93</v>
      </c>
      <c r="T5380" s="337" t="s">
        <v>2213</v>
      </c>
      <c r="U5380" s="337" t="s">
        <v>911</v>
      </c>
      <c r="V5380" s="337">
        <v>10</v>
      </c>
      <c r="W5380" s="337" t="s">
        <v>19695</v>
      </c>
      <c r="X5380" s="337" t="s">
        <v>19695</v>
      </c>
      <c r="Y5380" s="337" t="s">
        <v>19695</v>
      </c>
      <c r="Z5380" s="337" t="s">
        <v>1753</v>
      </c>
      <c r="AA5380" s="337" t="s">
        <v>717</v>
      </c>
      <c r="AB5380" s="337" t="s">
        <v>718</v>
      </c>
      <c r="AC5380" s="337" t="s">
        <v>13530</v>
      </c>
    </row>
    <row r="5381" spans="1:29" ht="15.8" x14ac:dyDescent="0.25">
      <c r="A5381" s="337" t="s">
        <v>1723</v>
      </c>
      <c r="B5381" s="337" t="s">
        <v>2379</v>
      </c>
      <c r="C5381" s="337" t="s">
        <v>1725</v>
      </c>
      <c r="D5381" s="337" t="s">
        <v>1726</v>
      </c>
      <c r="E5381" s="337" t="s">
        <v>2146</v>
      </c>
      <c r="F5381" s="338">
        <v>42470</v>
      </c>
      <c r="G5381" s="337" t="s">
        <v>2380</v>
      </c>
      <c r="H5381" s="338">
        <v>42520</v>
      </c>
      <c r="I5381" s="337" t="s">
        <v>19695</v>
      </c>
      <c r="J5381" s="337" t="s">
        <v>36</v>
      </c>
      <c r="K5381" s="337" t="s">
        <v>19695</v>
      </c>
      <c r="L5381" s="337" t="s">
        <v>19695</v>
      </c>
      <c r="M5381" s="337" t="s">
        <v>19695</v>
      </c>
      <c r="N5381" s="337" t="s">
        <v>19695</v>
      </c>
      <c r="O5381" s="337" t="s">
        <v>19695</v>
      </c>
      <c r="P5381" s="337" t="s">
        <v>19695</v>
      </c>
      <c r="Q5381" s="337" t="s">
        <v>19695</v>
      </c>
      <c r="R5381" s="337" t="s">
        <v>144</v>
      </c>
      <c r="S5381" s="337" t="s">
        <v>829</v>
      </c>
      <c r="T5381" s="337" t="s">
        <v>829</v>
      </c>
      <c r="U5381" s="337" t="s">
        <v>2381</v>
      </c>
      <c r="V5381" s="337">
        <v>12</v>
      </c>
      <c r="W5381" s="337" t="s">
        <v>19695</v>
      </c>
      <c r="X5381" s="337" t="s">
        <v>19695</v>
      </c>
      <c r="Y5381" s="337" t="s">
        <v>19695</v>
      </c>
      <c r="Z5381" s="337" t="s">
        <v>1728</v>
      </c>
      <c r="AA5381" s="337" t="s">
        <v>735</v>
      </c>
      <c r="AB5381" s="337" t="s">
        <v>718</v>
      </c>
      <c r="AC5381" s="337" t="s">
        <v>13530</v>
      </c>
    </row>
    <row r="5382" spans="1:29" ht="15.8" x14ac:dyDescent="0.25">
      <c r="A5382" s="337" t="s">
        <v>1723</v>
      </c>
      <c r="B5382" s="337" t="s">
        <v>6084</v>
      </c>
      <c r="C5382" s="337" t="s">
        <v>1821</v>
      </c>
      <c r="D5382" s="337" t="s">
        <v>449</v>
      </c>
      <c r="E5382" s="337" t="s">
        <v>6085</v>
      </c>
      <c r="F5382" s="338">
        <v>42465</v>
      </c>
      <c r="G5382" s="337" t="s">
        <v>2175</v>
      </c>
      <c r="H5382" s="338">
        <v>42511</v>
      </c>
      <c r="I5382" s="337" t="s">
        <v>19695</v>
      </c>
      <c r="J5382" s="337" t="s">
        <v>36</v>
      </c>
      <c r="K5382" s="337" t="s">
        <v>19695</v>
      </c>
      <c r="L5382" s="337" t="s">
        <v>19695</v>
      </c>
      <c r="M5382" s="337" t="s">
        <v>19695</v>
      </c>
      <c r="N5382" s="337" t="s">
        <v>19695</v>
      </c>
      <c r="O5382" s="337" t="s">
        <v>19695</v>
      </c>
      <c r="P5382" s="337" t="s">
        <v>19695</v>
      </c>
      <c r="Q5382" s="337" t="s">
        <v>19695</v>
      </c>
      <c r="R5382" s="337" t="s">
        <v>920</v>
      </c>
      <c r="S5382" s="337" t="s">
        <v>6086</v>
      </c>
      <c r="T5382" s="337" t="s">
        <v>6087</v>
      </c>
      <c r="U5382" s="337" t="s">
        <v>3739</v>
      </c>
      <c r="V5382" s="337">
        <v>6</v>
      </c>
      <c r="W5382" s="337" t="s">
        <v>19695</v>
      </c>
      <c r="X5382" s="337" t="s">
        <v>19695</v>
      </c>
      <c r="Y5382" s="337" t="s">
        <v>19695</v>
      </c>
      <c r="Z5382" s="337" t="s">
        <v>1745</v>
      </c>
      <c r="AA5382" s="337" t="s">
        <v>761</v>
      </c>
      <c r="AB5382" s="337" t="s">
        <v>762</v>
      </c>
      <c r="AC5382" s="337" t="s">
        <v>13850</v>
      </c>
    </row>
    <row r="5383" spans="1:29" ht="15.8" x14ac:dyDescent="0.25">
      <c r="A5383" s="337" t="s">
        <v>1723</v>
      </c>
      <c r="B5383" s="337" t="s">
        <v>2174</v>
      </c>
      <c r="C5383" s="337" t="s">
        <v>1821</v>
      </c>
      <c r="D5383" s="337" t="s">
        <v>449</v>
      </c>
      <c r="E5383" s="337" t="s">
        <v>341</v>
      </c>
      <c r="F5383" s="338">
        <v>42461</v>
      </c>
      <c r="G5383" s="337" t="s">
        <v>2175</v>
      </c>
      <c r="H5383" s="338">
        <v>42511</v>
      </c>
      <c r="I5383" s="337" t="s">
        <v>19695</v>
      </c>
      <c r="J5383" s="337" t="s">
        <v>36</v>
      </c>
      <c r="K5383" s="337" t="s">
        <v>19695</v>
      </c>
      <c r="L5383" s="337" t="s">
        <v>19695</v>
      </c>
      <c r="M5383" s="337" t="s">
        <v>19695</v>
      </c>
      <c r="N5383" s="337" t="s">
        <v>19695</v>
      </c>
      <c r="O5383" s="337" t="s">
        <v>19695</v>
      </c>
      <c r="P5383" s="337" t="s">
        <v>19695</v>
      </c>
      <c r="Q5383" s="337" t="s">
        <v>19695</v>
      </c>
      <c r="R5383" s="337" t="s">
        <v>146</v>
      </c>
      <c r="S5383" s="337" t="s">
        <v>1707</v>
      </c>
      <c r="T5383" s="337" t="s">
        <v>1708</v>
      </c>
      <c r="U5383" s="337" t="s">
        <v>2176</v>
      </c>
      <c r="V5383" s="337">
        <v>8</v>
      </c>
      <c r="W5383" s="337" t="s">
        <v>19695</v>
      </c>
      <c r="X5383" s="337" t="s">
        <v>19695</v>
      </c>
      <c r="Y5383" s="337" t="s">
        <v>19695</v>
      </c>
      <c r="Z5383" s="337" t="s">
        <v>1753</v>
      </c>
      <c r="AA5383" s="337" t="s">
        <v>735</v>
      </c>
      <c r="AB5383" s="337" t="s">
        <v>718</v>
      </c>
      <c r="AC5383" s="337" t="s">
        <v>13530</v>
      </c>
    </row>
    <row r="5384" spans="1:29" ht="15.8" x14ac:dyDescent="0.25">
      <c r="A5384" s="337" t="s">
        <v>1723</v>
      </c>
      <c r="B5384" s="337" t="s">
        <v>3809</v>
      </c>
      <c r="C5384" s="337" t="s">
        <v>1821</v>
      </c>
      <c r="D5384" s="337" t="s">
        <v>449</v>
      </c>
      <c r="E5384" s="337" t="s">
        <v>3810</v>
      </c>
      <c r="F5384" s="338">
        <v>42454</v>
      </c>
      <c r="G5384" s="337" t="s">
        <v>3811</v>
      </c>
      <c r="H5384" s="338">
        <v>42504</v>
      </c>
      <c r="I5384" s="337" t="s">
        <v>19695</v>
      </c>
      <c r="J5384" s="337" t="s">
        <v>36</v>
      </c>
      <c r="K5384" s="337" t="s">
        <v>19695</v>
      </c>
      <c r="L5384" s="337" t="s">
        <v>19695</v>
      </c>
      <c r="M5384" s="337" t="s">
        <v>19695</v>
      </c>
      <c r="N5384" s="337" t="s">
        <v>19695</v>
      </c>
      <c r="O5384" s="337" t="s">
        <v>19695</v>
      </c>
      <c r="P5384" s="337" t="s">
        <v>19695</v>
      </c>
      <c r="Q5384" s="337" t="s">
        <v>19695</v>
      </c>
      <c r="R5384" s="337" t="s">
        <v>105</v>
      </c>
      <c r="S5384" s="337" t="s">
        <v>3812</v>
      </c>
      <c r="T5384" s="337" t="s">
        <v>85</v>
      </c>
      <c r="U5384" s="337" t="s">
        <v>449</v>
      </c>
      <c r="V5384" s="337">
        <v>6.2</v>
      </c>
      <c r="W5384" s="337" t="s">
        <v>19695</v>
      </c>
      <c r="X5384" s="337" t="s">
        <v>19695</v>
      </c>
      <c r="Y5384" s="337" t="s">
        <v>19695</v>
      </c>
      <c r="Z5384" s="337" t="s">
        <v>1745</v>
      </c>
      <c r="AA5384" s="337" t="s">
        <v>1047</v>
      </c>
      <c r="AB5384" s="337" t="s">
        <v>854</v>
      </c>
      <c r="AC5384" s="337" t="s">
        <v>13530</v>
      </c>
    </row>
    <row r="5385" spans="1:29" ht="15.8" x14ac:dyDescent="0.25">
      <c r="A5385" s="337" t="s">
        <v>1723</v>
      </c>
      <c r="B5385" s="337" t="s">
        <v>2619</v>
      </c>
      <c r="C5385" s="337" t="s">
        <v>1725</v>
      </c>
      <c r="D5385" s="337" t="s">
        <v>1726</v>
      </c>
      <c r="E5385" s="337" t="s">
        <v>2620</v>
      </c>
      <c r="F5385" s="338">
        <v>42451</v>
      </c>
      <c r="G5385" s="337" t="s">
        <v>2621</v>
      </c>
      <c r="H5385" s="338">
        <v>42501</v>
      </c>
      <c r="I5385" s="337" t="s">
        <v>19695</v>
      </c>
      <c r="J5385" s="337" t="s">
        <v>36</v>
      </c>
      <c r="K5385" s="337" t="s">
        <v>19695</v>
      </c>
      <c r="L5385" s="337" t="s">
        <v>19695</v>
      </c>
      <c r="M5385" s="337" t="s">
        <v>19695</v>
      </c>
      <c r="N5385" s="337" t="s">
        <v>19695</v>
      </c>
      <c r="O5385" s="337" t="s">
        <v>19695</v>
      </c>
      <c r="P5385" s="337" t="s">
        <v>19695</v>
      </c>
      <c r="Q5385" s="337" t="s">
        <v>19695</v>
      </c>
      <c r="R5385" s="337" t="s">
        <v>35</v>
      </c>
      <c r="S5385" s="337" t="s">
        <v>2622</v>
      </c>
      <c r="T5385" s="337" t="s">
        <v>2623</v>
      </c>
      <c r="U5385" s="337" t="s">
        <v>2624</v>
      </c>
      <c r="V5385" s="337">
        <v>6</v>
      </c>
      <c r="W5385" s="337" t="s">
        <v>19695</v>
      </c>
      <c r="X5385" s="337" t="s">
        <v>19695</v>
      </c>
      <c r="Y5385" s="337" t="s">
        <v>19695</v>
      </c>
      <c r="Z5385" s="337" t="s">
        <v>1728</v>
      </c>
      <c r="AA5385" s="337" t="s">
        <v>717</v>
      </c>
      <c r="AB5385" s="337" t="s">
        <v>718</v>
      </c>
      <c r="AC5385" s="337" t="s">
        <v>13530</v>
      </c>
    </row>
    <row r="5386" spans="1:29" ht="15.8" x14ac:dyDescent="0.25">
      <c r="A5386" s="337" t="s">
        <v>1723</v>
      </c>
      <c r="B5386" s="337" t="s">
        <v>2697</v>
      </c>
      <c r="C5386" s="337" t="s">
        <v>1725</v>
      </c>
      <c r="D5386" s="337" t="s">
        <v>1726</v>
      </c>
      <c r="E5386" s="337" t="s">
        <v>2113</v>
      </c>
      <c r="F5386" s="338">
        <v>42449</v>
      </c>
      <c r="G5386" s="337" t="s">
        <v>2698</v>
      </c>
      <c r="H5386" s="338">
        <v>42499</v>
      </c>
      <c r="I5386" s="337" t="s">
        <v>19695</v>
      </c>
      <c r="J5386" s="337" t="s">
        <v>36</v>
      </c>
      <c r="K5386" s="337" t="s">
        <v>19695</v>
      </c>
      <c r="L5386" s="337" t="s">
        <v>19695</v>
      </c>
      <c r="M5386" s="337" t="s">
        <v>19695</v>
      </c>
      <c r="N5386" s="337" t="s">
        <v>19695</v>
      </c>
      <c r="O5386" s="337" t="s">
        <v>19695</v>
      </c>
      <c r="P5386" s="337" t="s">
        <v>19695</v>
      </c>
      <c r="Q5386" s="337" t="s">
        <v>19695</v>
      </c>
      <c r="R5386" s="337" t="s">
        <v>66</v>
      </c>
      <c r="S5386" s="337" t="s">
        <v>67</v>
      </c>
      <c r="T5386" s="337" t="s">
        <v>2637</v>
      </c>
      <c r="U5386" s="337" t="s">
        <v>1036</v>
      </c>
      <c r="V5386" s="337">
        <v>8</v>
      </c>
      <c r="W5386" s="337" t="s">
        <v>19695</v>
      </c>
      <c r="X5386" s="337" t="s">
        <v>19695</v>
      </c>
      <c r="Y5386" s="337" t="s">
        <v>19695</v>
      </c>
      <c r="Z5386" s="337" t="s">
        <v>1728</v>
      </c>
      <c r="AA5386" s="337" t="s">
        <v>717</v>
      </c>
      <c r="AB5386" s="337" t="s">
        <v>718</v>
      </c>
      <c r="AC5386" s="337" t="s">
        <v>13530</v>
      </c>
    </row>
    <row r="5387" spans="1:29" ht="15.8" x14ac:dyDescent="0.25">
      <c r="A5387" s="337" t="s">
        <v>1723</v>
      </c>
      <c r="B5387" s="337" t="s">
        <v>2836</v>
      </c>
      <c r="C5387" s="337" t="s">
        <v>1821</v>
      </c>
      <c r="D5387" s="337" t="s">
        <v>449</v>
      </c>
      <c r="E5387" s="337" t="s">
        <v>2837</v>
      </c>
      <c r="F5387" s="338">
        <v>42467</v>
      </c>
      <c r="G5387" s="337" t="s">
        <v>2838</v>
      </c>
      <c r="H5387" s="338">
        <v>42497</v>
      </c>
      <c r="I5387" s="337" t="s">
        <v>19695</v>
      </c>
      <c r="J5387" s="337" t="s">
        <v>36</v>
      </c>
      <c r="K5387" s="337" t="s">
        <v>19695</v>
      </c>
      <c r="L5387" s="337" t="s">
        <v>19695</v>
      </c>
      <c r="M5387" s="337" t="s">
        <v>19695</v>
      </c>
      <c r="N5387" s="337" t="s">
        <v>19695</v>
      </c>
      <c r="O5387" s="337" t="s">
        <v>19695</v>
      </c>
      <c r="P5387" s="337" t="s">
        <v>19695</v>
      </c>
      <c r="Q5387" s="337" t="s">
        <v>19695</v>
      </c>
      <c r="R5387" s="337" t="s">
        <v>75</v>
      </c>
      <c r="S5387" s="337" t="s">
        <v>83</v>
      </c>
      <c r="T5387" s="337" t="s">
        <v>464</v>
      </c>
      <c r="U5387" s="337" t="s">
        <v>2839</v>
      </c>
      <c r="V5387" s="337">
        <v>12</v>
      </c>
      <c r="W5387" s="337" t="s">
        <v>19695</v>
      </c>
      <c r="X5387" s="337" t="s">
        <v>19695</v>
      </c>
      <c r="Y5387" s="337" t="s">
        <v>19695</v>
      </c>
      <c r="Z5387" s="337" t="s">
        <v>1728</v>
      </c>
      <c r="AA5387" s="337" t="s">
        <v>735</v>
      </c>
      <c r="AB5387" s="337" t="s">
        <v>718</v>
      </c>
      <c r="AC5387" s="337" t="s">
        <v>13632</v>
      </c>
    </row>
    <row r="5388" spans="1:29" ht="15.8" x14ac:dyDescent="0.25">
      <c r="A5388" s="337" t="s">
        <v>1723</v>
      </c>
      <c r="B5388" s="337" t="s">
        <v>2270</v>
      </c>
      <c r="C5388" s="337" t="s">
        <v>1821</v>
      </c>
      <c r="D5388" s="337" t="s">
        <v>449</v>
      </c>
      <c r="E5388" s="337" t="s">
        <v>2036</v>
      </c>
      <c r="F5388" s="338">
        <v>42446</v>
      </c>
      <c r="G5388" s="337" t="s">
        <v>2271</v>
      </c>
      <c r="H5388" s="338">
        <v>42496</v>
      </c>
      <c r="I5388" s="337" t="s">
        <v>19695</v>
      </c>
      <c r="J5388" s="337" t="s">
        <v>36</v>
      </c>
      <c r="K5388" s="337" t="s">
        <v>19695</v>
      </c>
      <c r="L5388" s="337" t="s">
        <v>19695</v>
      </c>
      <c r="M5388" s="337" t="s">
        <v>19695</v>
      </c>
      <c r="N5388" s="337" t="s">
        <v>19695</v>
      </c>
      <c r="O5388" s="337" t="s">
        <v>19695</v>
      </c>
      <c r="P5388" s="337" t="s">
        <v>19695</v>
      </c>
      <c r="Q5388" s="337" t="s">
        <v>19695</v>
      </c>
      <c r="R5388" s="337" t="s">
        <v>146</v>
      </c>
      <c r="S5388" s="337" t="s">
        <v>1707</v>
      </c>
      <c r="T5388" s="337" t="s">
        <v>2272</v>
      </c>
      <c r="U5388" s="337" t="s">
        <v>2273</v>
      </c>
      <c r="V5388" s="337">
        <v>8</v>
      </c>
      <c r="W5388" s="337" t="s">
        <v>19695</v>
      </c>
      <c r="X5388" s="337" t="s">
        <v>19695</v>
      </c>
      <c r="Y5388" s="337" t="s">
        <v>19695</v>
      </c>
      <c r="Z5388" s="337" t="s">
        <v>1753</v>
      </c>
      <c r="AA5388" s="337" t="s">
        <v>735</v>
      </c>
      <c r="AB5388" s="337" t="s">
        <v>718</v>
      </c>
      <c r="AC5388" s="337" t="s">
        <v>13530</v>
      </c>
    </row>
    <row r="5389" spans="1:29" ht="15.8" x14ac:dyDescent="0.25">
      <c r="A5389" s="337" t="s">
        <v>1723</v>
      </c>
      <c r="B5389" s="337" t="s">
        <v>3334</v>
      </c>
      <c r="C5389" s="337" t="s">
        <v>1788</v>
      </c>
      <c r="D5389" s="337" t="s">
        <v>1873</v>
      </c>
      <c r="E5389" s="337" t="s">
        <v>2047</v>
      </c>
      <c r="F5389" s="338">
        <v>42441</v>
      </c>
      <c r="G5389" s="337" t="s">
        <v>1373</v>
      </c>
      <c r="H5389" s="338">
        <v>42491</v>
      </c>
      <c r="I5389" s="337" t="s">
        <v>19695</v>
      </c>
      <c r="J5389" s="337" t="s">
        <v>36</v>
      </c>
      <c r="K5389" s="337" t="s">
        <v>19695</v>
      </c>
      <c r="L5389" s="337" t="s">
        <v>19695</v>
      </c>
      <c r="M5389" s="337" t="s">
        <v>19695</v>
      </c>
      <c r="N5389" s="337" t="s">
        <v>19695</v>
      </c>
      <c r="O5389" s="337" t="s">
        <v>19695</v>
      </c>
      <c r="P5389" s="337" t="s">
        <v>19695</v>
      </c>
      <c r="Q5389" s="337" t="s">
        <v>19695</v>
      </c>
      <c r="R5389" s="337" t="s">
        <v>130</v>
      </c>
      <c r="S5389" s="337" t="s">
        <v>415</v>
      </c>
      <c r="T5389" s="337" t="s">
        <v>138</v>
      </c>
      <c r="U5389" s="337" t="s">
        <v>2311</v>
      </c>
      <c r="V5389" s="337">
        <v>4</v>
      </c>
      <c r="W5389" s="337" t="s">
        <v>19695</v>
      </c>
      <c r="X5389" s="337" t="s">
        <v>19695</v>
      </c>
      <c r="Y5389" s="337" t="s">
        <v>19695</v>
      </c>
      <c r="Z5389" s="337" t="s">
        <v>1728</v>
      </c>
      <c r="AA5389" s="337" t="s">
        <v>735</v>
      </c>
      <c r="AB5389" s="337" t="s">
        <v>718</v>
      </c>
      <c r="AC5389" s="337" t="s">
        <v>13530</v>
      </c>
    </row>
    <row r="5390" spans="1:29" ht="15.8" x14ac:dyDescent="0.25">
      <c r="A5390" s="337" t="s">
        <v>1723</v>
      </c>
      <c r="B5390" s="337" t="s">
        <v>3402</v>
      </c>
      <c r="C5390" s="337" t="s">
        <v>1821</v>
      </c>
      <c r="D5390" s="337" t="s">
        <v>449</v>
      </c>
      <c r="E5390" s="337" t="s">
        <v>2047</v>
      </c>
      <c r="F5390" s="338">
        <v>42441</v>
      </c>
      <c r="G5390" s="337" t="s">
        <v>1373</v>
      </c>
      <c r="H5390" s="338">
        <v>42491</v>
      </c>
      <c r="I5390" s="337" t="s">
        <v>19695</v>
      </c>
      <c r="J5390" s="337" t="s">
        <v>36</v>
      </c>
      <c r="K5390" s="337" t="s">
        <v>19695</v>
      </c>
      <c r="L5390" s="337" t="s">
        <v>19695</v>
      </c>
      <c r="M5390" s="337" t="s">
        <v>19695</v>
      </c>
      <c r="N5390" s="337" t="s">
        <v>19695</v>
      </c>
      <c r="O5390" s="337" t="s">
        <v>19695</v>
      </c>
      <c r="P5390" s="337" t="s">
        <v>19695</v>
      </c>
      <c r="Q5390" s="337" t="s">
        <v>19695</v>
      </c>
      <c r="R5390" s="337" t="s">
        <v>98</v>
      </c>
      <c r="S5390" s="337" t="s">
        <v>1176</v>
      </c>
      <c r="T5390" s="337" t="s">
        <v>3403</v>
      </c>
      <c r="U5390" s="337" t="s">
        <v>1695</v>
      </c>
      <c r="V5390" s="337">
        <v>4</v>
      </c>
      <c r="W5390" s="337" t="s">
        <v>19695</v>
      </c>
      <c r="X5390" s="337" t="s">
        <v>19695</v>
      </c>
      <c r="Y5390" s="337" t="s">
        <v>19695</v>
      </c>
      <c r="Z5390" s="337" t="s">
        <v>1728</v>
      </c>
      <c r="AA5390" s="337" t="s">
        <v>735</v>
      </c>
      <c r="AB5390" s="337" t="s">
        <v>718</v>
      </c>
      <c r="AC5390" s="337" t="s">
        <v>13530</v>
      </c>
    </row>
    <row r="5391" spans="1:29" ht="15.8" x14ac:dyDescent="0.25">
      <c r="A5391" s="337" t="s">
        <v>1723</v>
      </c>
      <c r="B5391" s="337" t="s">
        <v>2329</v>
      </c>
      <c r="C5391" s="337" t="s">
        <v>1725</v>
      </c>
      <c r="D5391" s="337" t="s">
        <v>1726</v>
      </c>
      <c r="E5391" s="337" t="s">
        <v>2047</v>
      </c>
      <c r="F5391" s="338">
        <v>42441</v>
      </c>
      <c r="G5391" s="337" t="s">
        <v>1373</v>
      </c>
      <c r="H5391" s="338">
        <v>42491</v>
      </c>
      <c r="I5391" s="337" t="s">
        <v>19695</v>
      </c>
      <c r="J5391" s="337" t="s">
        <v>36</v>
      </c>
      <c r="K5391" s="337" t="s">
        <v>19695</v>
      </c>
      <c r="L5391" s="337" t="s">
        <v>19695</v>
      </c>
      <c r="M5391" s="337" t="s">
        <v>19695</v>
      </c>
      <c r="N5391" s="337" t="s">
        <v>19695</v>
      </c>
      <c r="O5391" s="337" t="s">
        <v>19695</v>
      </c>
      <c r="P5391" s="337" t="s">
        <v>19695</v>
      </c>
      <c r="Q5391" s="337" t="s">
        <v>19695</v>
      </c>
      <c r="R5391" s="337" t="s">
        <v>130</v>
      </c>
      <c r="S5391" s="337" t="s">
        <v>415</v>
      </c>
      <c r="T5391" s="337" t="s">
        <v>138</v>
      </c>
      <c r="U5391" s="337" t="s">
        <v>1875</v>
      </c>
      <c r="V5391" s="337">
        <v>6</v>
      </c>
      <c r="W5391" s="337" t="s">
        <v>19695</v>
      </c>
      <c r="X5391" s="337" t="s">
        <v>19695</v>
      </c>
      <c r="Y5391" s="337" t="s">
        <v>19695</v>
      </c>
      <c r="Z5391" s="337" t="s">
        <v>1728</v>
      </c>
      <c r="AA5391" s="337" t="s">
        <v>735</v>
      </c>
      <c r="AB5391" s="337" t="s">
        <v>718</v>
      </c>
      <c r="AC5391" s="337" t="s">
        <v>13530</v>
      </c>
    </row>
    <row r="5392" spans="1:29" ht="15.8" x14ac:dyDescent="0.25">
      <c r="A5392" s="337" t="s">
        <v>1723</v>
      </c>
      <c r="B5392" s="337" t="s">
        <v>2360</v>
      </c>
      <c r="C5392" s="337" t="s">
        <v>1725</v>
      </c>
      <c r="D5392" s="337" t="s">
        <v>1726</v>
      </c>
      <c r="E5392" s="337" t="s">
        <v>2047</v>
      </c>
      <c r="F5392" s="338">
        <v>42441</v>
      </c>
      <c r="G5392" s="337" t="s">
        <v>1373</v>
      </c>
      <c r="H5392" s="338">
        <v>42491</v>
      </c>
      <c r="I5392" s="337" t="s">
        <v>19695</v>
      </c>
      <c r="J5392" s="337" t="s">
        <v>36</v>
      </c>
      <c r="K5392" s="337" t="s">
        <v>19695</v>
      </c>
      <c r="L5392" s="337" t="s">
        <v>19695</v>
      </c>
      <c r="M5392" s="337" t="s">
        <v>19695</v>
      </c>
      <c r="N5392" s="337" t="s">
        <v>19695</v>
      </c>
      <c r="O5392" s="337" t="s">
        <v>19695</v>
      </c>
      <c r="P5392" s="337" t="s">
        <v>19695</v>
      </c>
      <c r="Q5392" s="337" t="s">
        <v>19695</v>
      </c>
      <c r="R5392" s="337" t="s">
        <v>130</v>
      </c>
      <c r="S5392" s="337" t="s">
        <v>415</v>
      </c>
      <c r="T5392" s="337" t="s">
        <v>138</v>
      </c>
      <c r="U5392" s="337" t="s">
        <v>2311</v>
      </c>
      <c r="V5392" s="337">
        <v>6</v>
      </c>
      <c r="W5392" s="337" t="s">
        <v>19695</v>
      </c>
      <c r="X5392" s="337" t="s">
        <v>19695</v>
      </c>
      <c r="Y5392" s="337" t="s">
        <v>19695</v>
      </c>
      <c r="Z5392" s="337" t="s">
        <v>1728</v>
      </c>
      <c r="AA5392" s="337" t="s">
        <v>735</v>
      </c>
      <c r="AB5392" s="337" t="s">
        <v>718</v>
      </c>
      <c r="AC5392" s="337" t="s">
        <v>13530</v>
      </c>
    </row>
    <row r="5393" spans="1:29" ht="15.8" x14ac:dyDescent="0.25">
      <c r="A5393" s="337" t="s">
        <v>1723</v>
      </c>
      <c r="B5393" s="337" t="s">
        <v>2485</v>
      </c>
      <c r="C5393" s="337" t="s">
        <v>1725</v>
      </c>
      <c r="D5393" s="337" t="s">
        <v>1726</v>
      </c>
      <c r="E5393" s="337" t="s">
        <v>2047</v>
      </c>
      <c r="F5393" s="338">
        <v>42441</v>
      </c>
      <c r="G5393" s="337" t="s">
        <v>1373</v>
      </c>
      <c r="H5393" s="338">
        <v>42491</v>
      </c>
      <c r="I5393" s="337" t="s">
        <v>19695</v>
      </c>
      <c r="J5393" s="337" t="s">
        <v>36</v>
      </c>
      <c r="K5393" s="337" t="s">
        <v>19695</v>
      </c>
      <c r="L5393" s="337" t="s">
        <v>19695</v>
      </c>
      <c r="M5393" s="337" t="s">
        <v>19695</v>
      </c>
      <c r="N5393" s="337" t="s">
        <v>19695</v>
      </c>
      <c r="O5393" s="337" t="s">
        <v>19695</v>
      </c>
      <c r="P5393" s="337" t="s">
        <v>19695</v>
      </c>
      <c r="Q5393" s="337" t="s">
        <v>19695</v>
      </c>
      <c r="R5393" s="337" t="s">
        <v>15</v>
      </c>
      <c r="S5393" s="337" t="s">
        <v>1529</v>
      </c>
      <c r="T5393" s="337" t="s">
        <v>2486</v>
      </c>
      <c r="U5393" s="337" t="s">
        <v>2487</v>
      </c>
      <c r="V5393" s="337">
        <v>6</v>
      </c>
      <c r="W5393" s="337" t="s">
        <v>19695</v>
      </c>
      <c r="X5393" s="337" t="s">
        <v>19695</v>
      </c>
      <c r="Y5393" s="337" t="s">
        <v>19695</v>
      </c>
      <c r="Z5393" s="337" t="s">
        <v>1728</v>
      </c>
      <c r="AA5393" s="337" t="s">
        <v>735</v>
      </c>
      <c r="AB5393" s="337" t="s">
        <v>718</v>
      </c>
      <c r="AC5393" s="337" t="s">
        <v>13530</v>
      </c>
    </row>
    <row r="5394" spans="1:29" ht="15.8" x14ac:dyDescent="0.25">
      <c r="A5394" s="337" t="s">
        <v>1723</v>
      </c>
      <c r="B5394" s="337" t="s">
        <v>2500</v>
      </c>
      <c r="C5394" s="337" t="s">
        <v>1788</v>
      </c>
      <c r="D5394" s="337" t="s">
        <v>1873</v>
      </c>
      <c r="E5394" s="337" t="s">
        <v>2047</v>
      </c>
      <c r="F5394" s="338">
        <v>42441</v>
      </c>
      <c r="G5394" s="337" t="s">
        <v>1373</v>
      </c>
      <c r="H5394" s="338">
        <v>42491</v>
      </c>
      <c r="I5394" s="337" t="s">
        <v>19695</v>
      </c>
      <c r="J5394" s="337" t="s">
        <v>36</v>
      </c>
      <c r="K5394" s="337" t="s">
        <v>19695</v>
      </c>
      <c r="L5394" s="337" t="s">
        <v>19695</v>
      </c>
      <c r="M5394" s="337" t="s">
        <v>19695</v>
      </c>
      <c r="N5394" s="337" t="s">
        <v>19695</v>
      </c>
      <c r="O5394" s="337" t="s">
        <v>19695</v>
      </c>
      <c r="P5394" s="337" t="s">
        <v>19695</v>
      </c>
      <c r="Q5394" s="337" t="s">
        <v>19695</v>
      </c>
      <c r="R5394" s="337" t="s">
        <v>130</v>
      </c>
      <c r="S5394" s="337" t="s">
        <v>415</v>
      </c>
      <c r="T5394" s="337" t="s">
        <v>138</v>
      </c>
      <c r="U5394" s="337" t="s">
        <v>2501</v>
      </c>
      <c r="V5394" s="337">
        <v>6</v>
      </c>
      <c r="W5394" s="337" t="s">
        <v>19695</v>
      </c>
      <c r="X5394" s="337" t="s">
        <v>19695</v>
      </c>
      <c r="Y5394" s="337" t="s">
        <v>19695</v>
      </c>
      <c r="Z5394" s="337" t="s">
        <v>1728</v>
      </c>
      <c r="AA5394" s="337" t="s">
        <v>735</v>
      </c>
      <c r="AB5394" s="337" t="s">
        <v>718</v>
      </c>
      <c r="AC5394" s="337" t="s">
        <v>13530</v>
      </c>
    </row>
    <row r="5395" spans="1:29" ht="15.8" x14ac:dyDescent="0.25">
      <c r="A5395" s="337" t="s">
        <v>1723</v>
      </c>
      <c r="B5395" s="337" t="s">
        <v>2572</v>
      </c>
      <c r="C5395" s="337" t="s">
        <v>1821</v>
      </c>
      <c r="D5395" s="337" t="s">
        <v>449</v>
      </c>
      <c r="E5395" s="337" t="s">
        <v>2047</v>
      </c>
      <c r="F5395" s="338">
        <v>42441</v>
      </c>
      <c r="G5395" s="337" t="s">
        <v>1373</v>
      </c>
      <c r="H5395" s="338">
        <v>42491</v>
      </c>
      <c r="I5395" s="337" t="s">
        <v>19695</v>
      </c>
      <c r="J5395" s="337" t="s">
        <v>36</v>
      </c>
      <c r="K5395" s="337" t="s">
        <v>19695</v>
      </c>
      <c r="L5395" s="337" t="s">
        <v>19695</v>
      </c>
      <c r="M5395" s="337" t="s">
        <v>19695</v>
      </c>
      <c r="N5395" s="337" t="s">
        <v>19695</v>
      </c>
      <c r="O5395" s="337" t="s">
        <v>19695</v>
      </c>
      <c r="P5395" s="337" t="s">
        <v>19695</v>
      </c>
      <c r="Q5395" s="337" t="s">
        <v>19695</v>
      </c>
      <c r="R5395" s="337" t="s">
        <v>56</v>
      </c>
      <c r="S5395" s="337" t="s">
        <v>57</v>
      </c>
      <c r="T5395" s="337" t="s">
        <v>1473</v>
      </c>
      <c r="U5395" s="337" t="s">
        <v>2573</v>
      </c>
      <c r="V5395" s="337">
        <v>6</v>
      </c>
      <c r="W5395" s="337" t="s">
        <v>19695</v>
      </c>
      <c r="X5395" s="337" t="s">
        <v>19695</v>
      </c>
      <c r="Y5395" s="337" t="s">
        <v>19695</v>
      </c>
      <c r="Z5395" s="337" t="s">
        <v>1728</v>
      </c>
      <c r="AA5395" s="337" t="s">
        <v>735</v>
      </c>
      <c r="AB5395" s="337" t="s">
        <v>718</v>
      </c>
      <c r="AC5395" s="337" t="s">
        <v>13530</v>
      </c>
    </row>
    <row r="5396" spans="1:29" ht="15.8" x14ac:dyDescent="0.25">
      <c r="A5396" s="337" t="s">
        <v>1723</v>
      </c>
      <c r="B5396" s="337" t="s">
        <v>2586</v>
      </c>
      <c r="C5396" s="337" t="s">
        <v>1821</v>
      </c>
      <c r="D5396" s="337" t="s">
        <v>449</v>
      </c>
      <c r="E5396" s="337" t="s">
        <v>2047</v>
      </c>
      <c r="F5396" s="338">
        <v>42441</v>
      </c>
      <c r="G5396" s="337" t="s">
        <v>1373</v>
      </c>
      <c r="H5396" s="338">
        <v>42491</v>
      </c>
      <c r="I5396" s="337" t="s">
        <v>19695</v>
      </c>
      <c r="J5396" s="337" t="s">
        <v>16</v>
      </c>
      <c r="K5396" s="337" t="s">
        <v>19695</v>
      </c>
      <c r="L5396" s="337" t="s">
        <v>19695</v>
      </c>
      <c r="M5396" s="337" t="s">
        <v>19695</v>
      </c>
      <c r="N5396" s="337" t="s">
        <v>19695</v>
      </c>
      <c r="O5396" s="337" t="s">
        <v>19695</v>
      </c>
      <c r="P5396" s="337" t="s">
        <v>19695</v>
      </c>
      <c r="Q5396" s="337" t="s">
        <v>19695</v>
      </c>
      <c r="R5396" s="337" t="s">
        <v>56</v>
      </c>
      <c r="S5396" s="337" t="s">
        <v>79</v>
      </c>
      <c r="T5396" s="337" t="s">
        <v>1935</v>
      </c>
      <c r="U5396" s="337" t="s">
        <v>2587</v>
      </c>
      <c r="V5396" s="337">
        <v>6</v>
      </c>
      <c r="W5396" s="337" t="s">
        <v>19695</v>
      </c>
      <c r="X5396" s="337" t="s">
        <v>19695</v>
      </c>
      <c r="Y5396" s="337" t="s">
        <v>19695</v>
      </c>
      <c r="Z5396" s="337" t="s">
        <v>1728</v>
      </c>
      <c r="AA5396" s="337" t="s">
        <v>735</v>
      </c>
      <c r="AB5396" s="337" t="s">
        <v>718</v>
      </c>
      <c r="AC5396" s="337" t="s">
        <v>13530</v>
      </c>
    </row>
    <row r="5397" spans="1:29" ht="15.8" x14ac:dyDescent="0.25">
      <c r="A5397" s="337" t="s">
        <v>1723</v>
      </c>
      <c r="B5397" s="337" t="s">
        <v>3164</v>
      </c>
      <c r="C5397" s="337" t="s">
        <v>1821</v>
      </c>
      <c r="D5397" s="337" t="s">
        <v>449</v>
      </c>
      <c r="E5397" s="337" t="s">
        <v>2047</v>
      </c>
      <c r="F5397" s="338">
        <v>42441</v>
      </c>
      <c r="G5397" s="337" t="s">
        <v>1373</v>
      </c>
      <c r="H5397" s="338">
        <v>42491</v>
      </c>
      <c r="I5397" s="337" t="s">
        <v>19695</v>
      </c>
      <c r="J5397" s="337" t="s">
        <v>16</v>
      </c>
      <c r="K5397" s="337" t="s">
        <v>19695</v>
      </c>
      <c r="L5397" s="337" t="s">
        <v>19695</v>
      </c>
      <c r="M5397" s="337" t="s">
        <v>19695</v>
      </c>
      <c r="N5397" s="337" t="s">
        <v>19695</v>
      </c>
      <c r="O5397" s="337" t="s">
        <v>19695</v>
      </c>
      <c r="P5397" s="337" t="s">
        <v>19695</v>
      </c>
      <c r="Q5397" s="337" t="s">
        <v>19695</v>
      </c>
      <c r="R5397" s="337" t="s">
        <v>15</v>
      </c>
      <c r="S5397" s="337" t="s">
        <v>1086</v>
      </c>
      <c r="T5397" s="337" t="s">
        <v>1086</v>
      </c>
      <c r="U5397" s="337" t="s">
        <v>1086</v>
      </c>
      <c r="V5397" s="337">
        <v>6</v>
      </c>
      <c r="W5397" s="337" t="s">
        <v>19695</v>
      </c>
      <c r="X5397" s="337" t="s">
        <v>19695</v>
      </c>
      <c r="Y5397" s="337" t="s">
        <v>19695</v>
      </c>
      <c r="Z5397" s="337" t="s">
        <v>1728</v>
      </c>
      <c r="AA5397" s="337" t="s">
        <v>717</v>
      </c>
      <c r="AB5397" s="337" t="s">
        <v>718</v>
      </c>
      <c r="AC5397" s="337" t="s">
        <v>13530</v>
      </c>
    </row>
    <row r="5398" spans="1:29" ht="15.8" x14ac:dyDescent="0.25">
      <c r="A5398" s="337" t="s">
        <v>1723</v>
      </c>
      <c r="B5398" s="337" t="s">
        <v>3178</v>
      </c>
      <c r="C5398" s="337" t="s">
        <v>1725</v>
      </c>
      <c r="D5398" s="337" t="s">
        <v>1726</v>
      </c>
      <c r="E5398" s="337" t="s">
        <v>2047</v>
      </c>
      <c r="F5398" s="338">
        <v>42441</v>
      </c>
      <c r="G5398" s="337" t="s">
        <v>1373</v>
      </c>
      <c r="H5398" s="338">
        <v>42491</v>
      </c>
      <c r="I5398" s="337" t="s">
        <v>19695</v>
      </c>
      <c r="J5398" s="337" t="s">
        <v>36</v>
      </c>
      <c r="K5398" s="337" t="s">
        <v>19695</v>
      </c>
      <c r="L5398" s="337" t="s">
        <v>19695</v>
      </c>
      <c r="M5398" s="337" t="s">
        <v>19695</v>
      </c>
      <c r="N5398" s="337" t="s">
        <v>19695</v>
      </c>
      <c r="O5398" s="337" t="s">
        <v>19695</v>
      </c>
      <c r="P5398" s="337" t="s">
        <v>19695</v>
      </c>
      <c r="Q5398" s="337" t="s">
        <v>19695</v>
      </c>
      <c r="R5398" s="337" t="s">
        <v>98</v>
      </c>
      <c r="S5398" s="337" t="s">
        <v>121</v>
      </c>
      <c r="T5398" s="337" t="s">
        <v>1169</v>
      </c>
      <c r="U5398" s="337" t="s">
        <v>3179</v>
      </c>
      <c r="V5398" s="337">
        <v>6</v>
      </c>
      <c r="W5398" s="337" t="s">
        <v>19695</v>
      </c>
      <c r="X5398" s="337" t="s">
        <v>19695</v>
      </c>
      <c r="Y5398" s="337" t="s">
        <v>19695</v>
      </c>
      <c r="Z5398" s="337" t="s">
        <v>1728</v>
      </c>
      <c r="AA5398" s="337" t="s">
        <v>717</v>
      </c>
      <c r="AB5398" s="337" t="s">
        <v>718</v>
      </c>
      <c r="AC5398" s="337" t="s">
        <v>13530</v>
      </c>
    </row>
    <row r="5399" spans="1:29" ht="15.8" x14ac:dyDescent="0.25">
      <c r="A5399" s="337" t="s">
        <v>1723</v>
      </c>
      <c r="B5399" s="337" t="s">
        <v>3338</v>
      </c>
      <c r="C5399" s="337" t="s">
        <v>1788</v>
      </c>
      <c r="D5399" s="337" t="s">
        <v>769</v>
      </c>
      <c r="E5399" s="337" t="s">
        <v>2047</v>
      </c>
      <c r="F5399" s="338">
        <v>42441</v>
      </c>
      <c r="G5399" s="337" t="s">
        <v>1373</v>
      </c>
      <c r="H5399" s="338">
        <v>42491</v>
      </c>
      <c r="I5399" s="337" t="s">
        <v>19695</v>
      </c>
      <c r="J5399" s="337" t="s">
        <v>36</v>
      </c>
      <c r="K5399" s="337" t="s">
        <v>19695</v>
      </c>
      <c r="L5399" s="337" t="s">
        <v>19695</v>
      </c>
      <c r="M5399" s="337" t="s">
        <v>19695</v>
      </c>
      <c r="N5399" s="337" t="s">
        <v>19695</v>
      </c>
      <c r="O5399" s="337" t="s">
        <v>19695</v>
      </c>
      <c r="P5399" s="337" t="s">
        <v>19695</v>
      </c>
      <c r="Q5399" s="337" t="s">
        <v>19695</v>
      </c>
      <c r="R5399" s="337" t="s">
        <v>130</v>
      </c>
      <c r="S5399" s="337" t="s">
        <v>415</v>
      </c>
      <c r="T5399" s="337" t="s">
        <v>929</v>
      </c>
      <c r="U5399" s="337" t="s">
        <v>1875</v>
      </c>
      <c r="V5399" s="337">
        <v>6</v>
      </c>
      <c r="W5399" s="337" t="s">
        <v>19695</v>
      </c>
      <c r="X5399" s="337" t="s">
        <v>19695</v>
      </c>
      <c r="Y5399" s="337" t="s">
        <v>19695</v>
      </c>
      <c r="Z5399" s="337" t="s">
        <v>1728</v>
      </c>
      <c r="AA5399" s="337" t="s">
        <v>735</v>
      </c>
      <c r="AB5399" s="337" t="s">
        <v>718</v>
      </c>
      <c r="AC5399" s="337" t="s">
        <v>13530</v>
      </c>
    </row>
    <row r="5400" spans="1:29" ht="15.8" x14ac:dyDescent="0.25">
      <c r="A5400" s="337" t="s">
        <v>1723</v>
      </c>
      <c r="B5400" s="337" t="s">
        <v>3342</v>
      </c>
      <c r="C5400" s="337" t="s">
        <v>1725</v>
      </c>
      <c r="D5400" s="337" t="s">
        <v>1726</v>
      </c>
      <c r="E5400" s="337" t="s">
        <v>2047</v>
      </c>
      <c r="F5400" s="338">
        <v>42441</v>
      </c>
      <c r="G5400" s="337" t="s">
        <v>1373</v>
      </c>
      <c r="H5400" s="338">
        <v>42491</v>
      </c>
      <c r="I5400" s="337" t="s">
        <v>19695</v>
      </c>
      <c r="J5400" s="337" t="s">
        <v>36</v>
      </c>
      <c r="K5400" s="337" t="s">
        <v>19695</v>
      </c>
      <c r="L5400" s="337" t="s">
        <v>19695</v>
      </c>
      <c r="M5400" s="337" t="s">
        <v>19695</v>
      </c>
      <c r="N5400" s="337" t="s">
        <v>19695</v>
      </c>
      <c r="O5400" s="337" t="s">
        <v>19695</v>
      </c>
      <c r="P5400" s="337" t="s">
        <v>19695</v>
      </c>
      <c r="Q5400" s="337" t="s">
        <v>19695</v>
      </c>
      <c r="R5400" s="337" t="s">
        <v>18</v>
      </c>
      <c r="S5400" s="337" t="s">
        <v>392</v>
      </c>
      <c r="T5400" s="337" t="s">
        <v>1038</v>
      </c>
      <c r="U5400" s="337" t="s">
        <v>1050</v>
      </c>
      <c r="V5400" s="337">
        <v>6</v>
      </c>
      <c r="W5400" s="337" t="s">
        <v>19695</v>
      </c>
      <c r="X5400" s="337" t="s">
        <v>19695</v>
      </c>
      <c r="Y5400" s="337" t="s">
        <v>19695</v>
      </c>
      <c r="Z5400" s="337" t="s">
        <v>1728</v>
      </c>
      <c r="AA5400" s="337" t="s">
        <v>735</v>
      </c>
      <c r="AB5400" s="337" t="s">
        <v>718</v>
      </c>
      <c r="AC5400" s="337" t="s">
        <v>13530</v>
      </c>
    </row>
    <row r="5401" spans="1:29" ht="15.8" x14ac:dyDescent="0.25">
      <c r="A5401" s="337" t="s">
        <v>1723</v>
      </c>
      <c r="B5401" s="337" t="s">
        <v>3566</v>
      </c>
      <c r="C5401" s="337" t="s">
        <v>1788</v>
      </c>
      <c r="D5401" s="337" t="s">
        <v>1873</v>
      </c>
      <c r="E5401" s="337" t="s">
        <v>2047</v>
      </c>
      <c r="F5401" s="338">
        <v>42441</v>
      </c>
      <c r="G5401" s="337" t="s">
        <v>1373</v>
      </c>
      <c r="H5401" s="338">
        <v>42491</v>
      </c>
      <c r="I5401" s="337" t="s">
        <v>19695</v>
      </c>
      <c r="J5401" s="337" t="s">
        <v>36</v>
      </c>
      <c r="K5401" s="337" t="s">
        <v>19695</v>
      </c>
      <c r="L5401" s="337" t="s">
        <v>19695</v>
      </c>
      <c r="M5401" s="337" t="s">
        <v>19695</v>
      </c>
      <c r="N5401" s="337" t="s">
        <v>19695</v>
      </c>
      <c r="O5401" s="337" t="s">
        <v>19695</v>
      </c>
      <c r="P5401" s="337" t="s">
        <v>19695</v>
      </c>
      <c r="Q5401" s="337" t="s">
        <v>19695</v>
      </c>
      <c r="R5401" s="337" t="s">
        <v>45</v>
      </c>
      <c r="S5401" s="337" t="s">
        <v>80</v>
      </c>
      <c r="T5401" s="337" t="s">
        <v>1687</v>
      </c>
      <c r="U5401" s="337" t="s">
        <v>449</v>
      </c>
      <c r="V5401" s="337">
        <v>6</v>
      </c>
      <c r="W5401" s="337" t="s">
        <v>19695</v>
      </c>
      <c r="X5401" s="337" t="s">
        <v>19695</v>
      </c>
      <c r="Y5401" s="337" t="s">
        <v>19695</v>
      </c>
      <c r="Z5401" s="337" t="s">
        <v>1728</v>
      </c>
      <c r="AA5401" s="337" t="s">
        <v>735</v>
      </c>
      <c r="AB5401" s="337" t="s">
        <v>718</v>
      </c>
      <c r="AC5401" s="337" t="s">
        <v>13530</v>
      </c>
    </row>
    <row r="5402" spans="1:29" ht="15.8" x14ac:dyDescent="0.25">
      <c r="A5402" s="337" t="s">
        <v>1723</v>
      </c>
      <c r="B5402" s="337" t="s">
        <v>3630</v>
      </c>
      <c r="C5402" s="337" t="s">
        <v>1788</v>
      </c>
      <c r="D5402" s="337" t="s">
        <v>1873</v>
      </c>
      <c r="E5402" s="337" t="s">
        <v>2047</v>
      </c>
      <c r="F5402" s="338">
        <v>42441</v>
      </c>
      <c r="G5402" s="337" t="s">
        <v>1373</v>
      </c>
      <c r="H5402" s="338">
        <v>42491</v>
      </c>
      <c r="I5402" s="337" t="s">
        <v>19695</v>
      </c>
      <c r="J5402" s="337" t="s">
        <v>36</v>
      </c>
      <c r="K5402" s="337" t="s">
        <v>19695</v>
      </c>
      <c r="L5402" s="337" t="s">
        <v>19695</v>
      </c>
      <c r="M5402" s="337" t="s">
        <v>19695</v>
      </c>
      <c r="N5402" s="337" t="s">
        <v>19695</v>
      </c>
      <c r="O5402" s="337" t="s">
        <v>19695</v>
      </c>
      <c r="P5402" s="337" t="s">
        <v>19695</v>
      </c>
      <c r="Q5402" s="337" t="s">
        <v>19695</v>
      </c>
      <c r="R5402" s="337" t="s">
        <v>130</v>
      </c>
      <c r="S5402" s="337" t="s">
        <v>415</v>
      </c>
      <c r="T5402" s="337" t="s">
        <v>138</v>
      </c>
      <c r="U5402" s="337" t="s">
        <v>3631</v>
      </c>
      <c r="V5402" s="337">
        <v>6</v>
      </c>
      <c r="W5402" s="337" t="s">
        <v>19695</v>
      </c>
      <c r="X5402" s="337" t="s">
        <v>19695</v>
      </c>
      <c r="Y5402" s="337" t="s">
        <v>19695</v>
      </c>
      <c r="Z5402" s="337" t="s">
        <v>1728</v>
      </c>
      <c r="AA5402" s="337" t="s">
        <v>735</v>
      </c>
      <c r="AB5402" s="337" t="s">
        <v>718</v>
      </c>
      <c r="AC5402" s="337" t="s">
        <v>13530</v>
      </c>
    </row>
    <row r="5403" spans="1:29" ht="15.8" x14ac:dyDescent="0.25">
      <c r="A5403" s="337" t="s">
        <v>1723</v>
      </c>
      <c r="B5403" s="337" t="s">
        <v>3634</v>
      </c>
      <c r="C5403" s="337" t="s">
        <v>1725</v>
      </c>
      <c r="D5403" s="337" t="s">
        <v>1726</v>
      </c>
      <c r="E5403" s="337" t="s">
        <v>2047</v>
      </c>
      <c r="F5403" s="338">
        <v>42441</v>
      </c>
      <c r="G5403" s="337" t="s">
        <v>1373</v>
      </c>
      <c r="H5403" s="338">
        <v>42491</v>
      </c>
      <c r="I5403" s="337" t="s">
        <v>19695</v>
      </c>
      <c r="J5403" s="337" t="s">
        <v>36</v>
      </c>
      <c r="K5403" s="337" t="s">
        <v>19695</v>
      </c>
      <c r="L5403" s="337" t="s">
        <v>19695</v>
      </c>
      <c r="M5403" s="337" t="s">
        <v>19695</v>
      </c>
      <c r="N5403" s="337" t="s">
        <v>19695</v>
      </c>
      <c r="O5403" s="337" t="s">
        <v>19695</v>
      </c>
      <c r="P5403" s="337" t="s">
        <v>19695</v>
      </c>
      <c r="Q5403" s="337" t="s">
        <v>19695</v>
      </c>
      <c r="R5403" s="337" t="s">
        <v>98</v>
      </c>
      <c r="S5403" s="337" t="s">
        <v>1689</v>
      </c>
      <c r="T5403" s="337" t="s">
        <v>1176</v>
      </c>
      <c r="U5403" s="337" t="s">
        <v>1652</v>
      </c>
      <c r="V5403" s="337">
        <v>6</v>
      </c>
      <c r="W5403" s="337" t="s">
        <v>19695</v>
      </c>
      <c r="X5403" s="337" t="s">
        <v>19695</v>
      </c>
      <c r="Y5403" s="337" t="s">
        <v>19695</v>
      </c>
      <c r="Z5403" s="337" t="s">
        <v>1728</v>
      </c>
      <c r="AA5403" s="337" t="s">
        <v>735</v>
      </c>
      <c r="AB5403" s="337" t="s">
        <v>718</v>
      </c>
      <c r="AC5403" s="337" t="s">
        <v>13530</v>
      </c>
    </row>
    <row r="5404" spans="1:29" ht="15.8" x14ac:dyDescent="0.25">
      <c r="A5404" s="337" t="s">
        <v>1723</v>
      </c>
      <c r="B5404" s="337" t="s">
        <v>2369</v>
      </c>
      <c r="C5404" s="337" t="s">
        <v>1725</v>
      </c>
      <c r="D5404" s="337" t="s">
        <v>1726</v>
      </c>
      <c r="E5404" s="337" t="s">
        <v>2047</v>
      </c>
      <c r="F5404" s="338">
        <v>42441</v>
      </c>
      <c r="G5404" s="337" t="s">
        <v>1373</v>
      </c>
      <c r="H5404" s="338">
        <v>42491</v>
      </c>
      <c r="I5404" s="337" t="s">
        <v>19695</v>
      </c>
      <c r="J5404" s="337" t="s">
        <v>36</v>
      </c>
      <c r="K5404" s="337" t="s">
        <v>19695</v>
      </c>
      <c r="L5404" s="337" t="s">
        <v>19695</v>
      </c>
      <c r="M5404" s="337" t="s">
        <v>19695</v>
      </c>
      <c r="N5404" s="337" t="s">
        <v>19695</v>
      </c>
      <c r="O5404" s="337" t="s">
        <v>19695</v>
      </c>
      <c r="P5404" s="337" t="s">
        <v>19695</v>
      </c>
      <c r="Q5404" s="337" t="s">
        <v>19695</v>
      </c>
      <c r="R5404" s="337" t="s">
        <v>130</v>
      </c>
      <c r="S5404" s="337" t="s">
        <v>415</v>
      </c>
      <c r="T5404" s="337" t="s">
        <v>138</v>
      </c>
      <c r="U5404" s="337" t="s">
        <v>1875</v>
      </c>
      <c r="V5404" s="337">
        <v>8</v>
      </c>
      <c r="W5404" s="337" t="s">
        <v>19695</v>
      </c>
      <c r="X5404" s="337" t="s">
        <v>19695</v>
      </c>
      <c r="Y5404" s="337" t="s">
        <v>19695</v>
      </c>
      <c r="Z5404" s="337" t="s">
        <v>1728</v>
      </c>
      <c r="AA5404" s="337" t="s">
        <v>735</v>
      </c>
      <c r="AB5404" s="337" t="s">
        <v>718</v>
      </c>
      <c r="AC5404" s="337" t="s">
        <v>13530</v>
      </c>
    </row>
    <row r="5405" spans="1:29" ht="15.8" x14ac:dyDescent="0.25">
      <c r="A5405" s="337" t="s">
        <v>1723</v>
      </c>
      <c r="B5405" s="337" t="s">
        <v>2574</v>
      </c>
      <c r="C5405" s="337" t="s">
        <v>1821</v>
      </c>
      <c r="D5405" s="337" t="s">
        <v>449</v>
      </c>
      <c r="E5405" s="337" t="s">
        <v>2047</v>
      </c>
      <c r="F5405" s="338">
        <v>42441</v>
      </c>
      <c r="G5405" s="337" t="s">
        <v>1373</v>
      </c>
      <c r="H5405" s="338">
        <v>42491</v>
      </c>
      <c r="I5405" s="337" t="s">
        <v>19695</v>
      </c>
      <c r="J5405" s="337" t="s">
        <v>16</v>
      </c>
      <c r="K5405" s="337" t="s">
        <v>19695</v>
      </c>
      <c r="L5405" s="337" t="s">
        <v>19695</v>
      </c>
      <c r="M5405" s="337" t="s">
        <v>19695</v>
      </c>
      <c r="N5405" s="337" t="s">
        <v>19695</v>
      </c>
      <c r="O5405" s="337" t="s">
        <v>19695</v>
      </c>
      <c r="P5405" s="337" t="s">
        <v>19695</v>
      </c>
      <c r="Q5405" s="337" t="s">
        <v>19695</v>
      </c>
      <c r="R5405" s="337" t="s">
        <v>56</v>
      </c>
      <c r="S5405" s="337" t="s">
        <v>57</v>
      </c>
      <c r="T5405" s="337" t="s">
        <v>1944</v>
      </c>
      <c r="U5405" s="337" t="s">
        <v>2575</v>
      </c>
      <c r="V5405" s="337">
        <v>8</v>
      </c>
      <c r="W5405" s="337" t="s">
        <v>19695</v>
      </c>
      <c r="X5405" s="337" t="s">
        <v>19695</v>
      </c>
      <c r="Y5405" s="337" t="s">
        <v>19695</v>
      </c>
      <c r="Z5405" s="337" t="s">
        <v>1728</v>
      </c>
      <c r="AA5405" s="337" t="s">
        <v>735</v>
      </c>
      <c r="AB5405" s="337" t="s">
        <v>718</v>
      </c>
      <c r="AC5405" s="337" t="s">
        <v>13530</v>
      </c>
    </row>
    <row r="5406" spans="1:29" ht="15.8" x14ac:dyDescent="0.25">
      <c r="A5406" s="337" t="s">
        <v>1723</v>
      </c>
      <c r="B5406" s="337" t="s">
        <v>2625</v>
      </c>
      <c r="C5406" s="337" t="s">
        <v>1725</v>
      </c>
      <c r="D5406" s="337" t="s">
        <v>1726</v>
      </c>
      <c r="E5406" s="337" t="s">
        <v>2047</v>
      </c>
      <c r="F5406" s="338">
        <v>42441</v>
      </c>
      <c r="G5406" s="337" t="s">
        <v>1373</v>
      </c>
      <c r="H5406" s="338">
        <v>42491</v>
      </c>
      <c r="I5406" s="337" t="s">
        <v>19695</v>
      </c>
      <c r="J5406" s="337" t="s">
        <v>36</v>
      </c>
      <c r="K5406" s="337" t="s">
        <v>19695</v>
      </c>
      <c r="L5406" s="337" t="s">
        <v>19695</v>
      </c>
      <c r="M5406" s="337" t="s">
        <v>19695</v>
      </c>
      <c r="N5406" s="337" t="s">
        <v>19695</v>
      </c>
      <c r="O5406" s="337" t="s">
        <v>19695</v>
      </c>
      <c r="P5406" s="337" t="s">
        <v>19695</v>
      </c>
      <c r="Q5406" s="337" t="s">
        <v>19695</v>
      </c>
      <c r="R5406" s="337" t="s">
        <v>35</v>
      </c>
      <c r="S5406" s="337" t="s">
        <v>2622</v>
      </c>
      <c r="T5406" s="337" t="s">
        <v>2623</v>
      </c>
      <c r="U5406" s="337" t="s">
        <v>2626</v>
      </c>
      <c r="V5406" s="337">
        <v>8</v>
      </c>
      <c r="W5406" s="337" t="s">
        <v>19695</v>
      </c>
      <c r="X5406" s="337" t="s">
        <v>19695</v>
      </c>
      <c r="Y5406" s="337" t="s">
        <v>19695</v>
      </c>
      <c r="Z5406" s="337" t="s">
        <v>1728</v>
      </c>
      <c r="AA5406" s="337" t="s">
        <v>717</v>
      </c>
      <c r="AB5406" s="337" t="s">
        <v>718</v>
      </c>
      <c r="AC5406" s="337" t="s">
        <v>13530</v>
      </c>
    </row>
    <row r="5407" spans="1:29" ht="15.8" x14ac:dyDescent="0.25">
      <c r="A5407" s="337" t="s">
        <v>1723</v>
      </c>
      <c r="B5407" s="337" t="s">
        <v>2635</v>
      </c>
      <c r="C5407" s="337" t="s">
        <v>1725</v>
      </c>
      <c r="D5407" s="337" t="s">
        <v>1726</v>
      </c>
      <c r="E5407" s="337" t="s">
        <v>2047</v>
      </c>
      <c r="F5407" s="338">
        <v>42441</v>
      </c>
      <c r="G5407" s="337" t="s">
        <v>1373</v>
      </c>
      <c r="H5407" s="338">
        <v>42491</v>
      </c>
      <c r="I5407" s="337" t="s">
        <v>19695</v>
      </c>
      <c r="J5407" s="337" t="s">
        <v>36</v>
      </c>
      <c r="K5407" s="337" t="s">
        <v>19695</v>
      </c>
      <c r="L5407" s="337" t="s">
        <v>19695</v>
      </c>
      <c r="M5407" s="337" t="s">
        <v>19695</v>
      </c>
      <c r="N5407" s="337" t="s">
        <v>19695</v>
      </c>
      <c r="O5407" s="337" t="s">
        <v>19695</v>
      </c>
      <c r="P5407" s="337" t="s">
        <v>19695</v>
      </c>
      <c r="Q5407" s="337" t="s">
        <v>19695</v>
      </c>
      <c r="R5407" s="337" t="s">
        <v>35</v>
      </c>
      <c r="S5407" s="337" t="s">
        <v>404</v>
      </c>
      <c r="T5407" s="337" t="s">
        <v>1429</v>
      </c>
      <c r="U5407" s="337" t="s">
        <v>1642</v>
      </c>
      <c r="V5407" s="337">
        <v>8</v>
      </c>
      <c r="W5407" s="337" t="s">
        <v>19695</v>
      </c>
      <c r="X5407" s="337" t="s">
        <v>19695</v>
      </c>
      <c r="Y5407" s="337" t="s">
        <v>19695</v>
      </c>
      <c r="Z5407" s="337" t="s">
        <v>1728</v>
      </c>
      <c r="AA5407" s="337" t="s">
        <v>717</v>
      </c>
      <c r="AB5407" s="337" t="s">
        <v>718</v>
      </c>
      <c r="AC5407" s="337" t="s">
        <v>13530</v>
      </c>
    </row>
    <row r="5408" spans="1:29" ht="15.8" x14ac:dyDescent="0.25">
      <c r="A5408" s="337" t="s">
        <v>1723</v>
      </c>
      <c r="B5408" s="337" t="s">
        <v>2708</v>
      </c>
      <c r="C5408" s="337" t="s">
        <v>1821</v>
      </c>
      <c r="D5408" s="337" t="s">
        <v>449</v>
      </c>
      <c r="E5408" s="337" t="s">
        <v>2047</v>
      </c>
      <c r="F5408" s="338">
        <v>42441</v>
      </c>
      <c r="G5408" s="337" t="s">
        <v>1373</v>
      </c>
      <c r="H5408" s="338">
        <v>42491</v>
      </c>
      <c r="I5408" s="337" t="s">
        <v>19695</v>
      </c>
      <c r="J5408" s="337" t="s">
        <v>36</v>
      </c>
      <c r="K5408" s="337" t="s">
        <v>19695</v>
      </c>
      <c r="L5408" s="337" t="s">
        <v>19695</v>
      </c>
      <c r="M5408" s="337" t="s">
        <v>19695</v>
      </c>
      <c r="N5408" s="337" t="s">
        <v>19695</v>
      </c>
      <c r="O5408" s="337" t="s">
        <v>19695</v>
      </c>
      <c r="P5408" s="337" t="s">
        <v>19695</v>
      </c>
      <c r="Q5408" s="337" t="s">
        <v>19695</v>
      </c>
      <c r="R5408" s="337" t="s">
        <v>45</v>
      </c>
      <c r="S5408" s="337" t="s">
        <v>80</v>
      </c>
      <c r="T5408" s="337" t="s">
        <v>377</v>
      </c>
      <c r="U5408" s="337" t="s">
        <v>2709</v>
      </c>
      <c r="V5408" s="337">
        <v>8</v>
      </c>
      <c r="W5408" s="337" t="s">
        <v>19695</v>
      </c>
      <c r="X5408" s="337" t="s">
        <v>19695</v>
      </c>
      <c r="Y5408" s="337" t="s">
        <v>19695</v>
      </c>
      <c r="Z5408" s="337" t="s">
        <v>1728</v>
      </c>
      <c r="AA5408" s="337" t="s">
        <v>735</v>
      </c>
      <c r="AB5408" s="337" t="s">
        <v>718</v>
      </c>
      <c r="AC5408" s="337" t="s">
        <v>13530</v>
      </c>
    </row>
    <row r="5409" spans="1:29" ht="15.8" x14ac:dyDescent="0.25">
      <c r="A5409" s="337" t="s">
        <v>1723</v>
      </c>
      <c r="B5409" s="337" t="s">
        <v>2794</v>
      </c>
      <c r="C5409" s="337" t="s">
        <v>1821</v>
      </c>
      <c r="D5409" s="337" t="s">
        <v>449</v>
      </c>
      <c r="E5409" s="337" t="s">
        <v>2047</v>
      </c>
      <c r="F5409" s="338">
        <v>42441</v>
      </c>
      <c r="G5409" s="337" t="s">
        <v>1373</v>
      </c>
      <c r="H5409" s="338">
        <v>42491</v>
      </c>
      <c r="I5409" s="337" t="s">
        <v>19695</v>
      </c>
      <c r="J5409" s="337" t="s">
        <v>36</v>
      </c>
      <c r="K5409" s="337" t="s">
        <v>19695</v>
      </c>
      <c r="L5409" s="337" t="s">
        <v>19695</v>
      </c>
      <c r="M5409" s="337" t="s">
        <v>19695</v>
      </c>
      <c r="N5409" s="337" t="s">
        <v>19695</v>
      </c>
      <c r="O5409" s="337" t="s">
        <v>19695</v>
      </c>
      <c r="P5409" s="337" t="s">
        <v>19695</v>
      </c>
      <c r="Q5409" s="337" t="s">
        <v>19695</v>
      </c>
      <c r="R5409" s="337" t="s">
        <v>56</v>
      </c>
      <c r="S5409" s="337" t="s">
        <v>79</v>
      </c>
      <c r="T5409" s="337" t="s">
        <v>2795</v>
      </c>
      <c r="U5409" s="337" t="s">
        <v>2796</v>
      </c>
      <c r="V5409" s="337">
        <v>8</v>
      </c>
      <c r="W5409" s="337" t="s">
        <v>19695</v>
      </c>
      <c r="X5409" s="337" t="s">
        <v>19695</v>
      </c>
      <c r="Y5409" s="337" t="s">
        <v>19695</v>
      </c>
      <c r="Z5409" s="337" t="s">
        <v>1728</v>
      </c>
      <c r="AA5409" s="337" t="s">
        <v>717</v>
      </c>
      <c r="AB5409" s="337" t="s">
        <v>718</v>
      </c>
      <c r="AC5409" s="337" t="s">
        <v>13530</v>
      </c>
    </row>
    <row r="5410" spans="1:29" ht="15.8" x14ac:dyDescent="0.25">
      <c r="A5410" s="337" t="s">
        <v>1723</v>
      </c>
      <c r="B5410" s="337" t="s">
        <v>3137</v>
      </c>
      <c r="C5410" s="337" t="s">
        <v>1821</v>
      </c>
      <c r="D5410" s="337" t="s">
        <v>449</v>
      </c>
      <c r="E5410" s="337" t="s">
        <v>2047</v>
      </c>
      <c r="F5410" s="338">
        <v>42441</v>
      </c>
      <c r="G5410" s="337" t="s">
        <v>1373</v>
      </c>
      <c r="H5410" s="338">
        <v>42491</v>
      </c>
      <c r="I5410" s="337" t="s">
        <v>19695</v>
      </c>
      <c r="J5410" s="337" t="s">
        <v>36</v>
      </c>
      <c r="K5410" s="337" t="s">
        <v>19695</v>
      </c>
      <c r="L5410" s="337" t="s">
        <v>19695</v>
      </c>
      <c r="M5410" s="337" t="s">
        <v>19695</v>
      </c>
      <c r="N5410" s="337" t="s">
        <v>19695</v>
      </c>
      <c r="O5410" s="337" t="s">
        <v>19695</v>
      </c>
      <c r="P5410" s="337" t="s">
        <v>19695</v>
      </c>
      <c r="Q5410" s="337" t="s">
        <v>19695</v>
      </c>
      <c r="R5410" s="337" t="s">
        <v>18</v>
      </c>
      <c r="S5410" s="337" t="s">
        <v>392</v>
      </c>
      <c r="T5410" s="337" t="s">
        <v>3138</v>
      </c>
      <c r="U5410" s="337" t="s">
        <v>3139</v>
      </c>
      <c r="V5410" s="337">
        <v>8</v>
      </c>
      <c r="W5410" s="337" t="s">
        <v>19695</v>
      </c>
      <c r="X5410" s="337" t="s">
        <v>19695</v>
      </c>
      <c r="Y5410" s="337" t="s">
        <v>19695</v>
      </c>
      <c r="Z5410" s="337" t="s">
        <v>1728</v>
      </c>
      <c r="AA5410" s="337" t="s">
        <v>735</v>
      </c>
      <c r="AB5410" s="337" t="s">
        <v>718</v>
      </c>
      <c r="AC5410" s="337" t="s">
        <v>13530</v>
      </c>
    </row>
    <row r="5411" spans="1:29" ht="15.8" x14ac:dyDescent="0.25">
      <c r="A5411" s="337" t="s">
        <v>1723</v>
      </c>
      <c r="B5411" s="337" t="s">
        <v>3228</v>
      </c>
      <c r="C5411" s="337" t="s">
        <v>1725</v>
      </c>
      <c r="D5411" s="337" t="s">
        <v>1726</v>
      </c>
      <c r="E5411" s="337" t="s">
        <v>2047</v>
      </c>
      <c r="F5411" s="338">
        <v>42441</v>
      </c>
      <c r="G5411" s="337" t="s">
        <v>1373</v>
      </c>
      <c r="H5411" s="338">
        <v>42491</v>
      </c>
      <c r="I5411" s="337" t="s">
        <v>19695</v>
      </c>
      <c r="J5411" s="337" t="s">
        <v>36</v>
      </c>
      <c r="K5411" s="337" t="s">
        <v>19695</v>
      </c>
      <c r="L5411" s="337" t="s">
        <v>19695</v>
      </c>
      <c r="M5411" s="337" t="s">
        <v>19695</v>
      </c>
      <c r="N5411" s="337" t="s">
        <v>19695</v>
      </c>
      <c r="O5411" s="337" t="s">
        <v>19695</v>
      </c>
      <c r="P5411" s="337" t="s">
        <v>19695</v>
      </c>
      <c r="Q5411" s="337" t="s">
        <v>19695</v>
      </c>
      <c r="R5411" s="337" t="s">
        <v>130</v>
      </c>
      <c r="S5411" s="337" t="s">
        <v>415</v>
      </c>
      <c r="T5411" s="337" t="s">
        <v>3229</v>
      </c>
      <c r="U5411" s="337" t="s">
        <v>3230</v>
      </c>
      <c r="V5411" s="337">
        <v>8</v>
      </c>
      <c r="W5411" s="337" t="s">
        <v>19695</v>
      </c>
      <c r="X5411" s="337" t="s">
        <v>19695</v>
      </c>
      <c r="Y5411" s="337" t="s">
        <v>19695</v>
      </c>
      <c r="Z5411" s="337" t="s">
        <v>1728</v>
      </c>
      <c r="AA5411" s="337" t="s">
        <v>735</v>
      </c>
      <c r="AB5411" s="337" t="s">
        <v>718</v>
      </c>
      <c r="AC5411" s="337" t="s">
        <v>13530</v>
      </c>
    </row>
    <row r="5412" spans="1:29" ht="15.8" x14ac:dyDescent="0.25">
      <c r="A5412" s="337" t="s">
        <v>1723</v>
      </c>
      <c r="B5412" s="337" t="s">
        <v>2265</v>
      </c>
      <c r="C5412" s="337" t="s">
        <v>1821</v>
      </c>
      <c r="D5412" s="337" t="s">
        <v>449</v>
      </c>
      <c r="E5412" s="337" t="s">
        <v>2047</v>
      </c>
      <c r="F5412" s="338">
        <v>42441</v>
      </c>
      <c r="G5412" s="337" t="s">
        <v>1373</v>
      </c>
      <c r="H5412" s="338">
        <v>42491</v>
      </c>
      <c r="I5412" s="337" t="s">
        <v>19695</v>
      </c>
      <c r="J5412" s="337" t="s">
        <v>16</v>
      </c>
      <c r="K5412" s="337" t="s">
        <v>19695</v>
      </c>
      <c r="L5412" s="337" t="s">
        <v>19695</v>
      </c>
      <c r="M5412" s="337" t="s">
        <v>19695</v>
      </c>
      <c r="N5412" s="337" t="s">
        <v>19695</v>
      </c>
      <c r="O5412" s="337" t="s">
        <v>19695</v>
      </c>
      <c r="P5412" s="337" t="s">
        <v>19695</v>
      </c>
      <c r="Q5412" s="337" t="s">
        <v>19695</v>
      </c>
      <c r="R5412" s="337" t="s">
        <v>2266</v>
      </c>
      <c r="S5412" s="337" t="s">
        <v>2267</v>
      </c>
      <c r="T5412" s="337" t="s">
        <v>2268</v>
      </c>
      <c r="U5412" s="337" t="s">
        <v>2269</v>
      </c>
      <c r="V5412" s="337">
        <v>10</v>
      </c>
      <c r="W5412" s="337" t="s">
        <v>19695</v>
      </c>
      <c r="X5412" s="337" t="s">
        <v>19695</v>
      </c>
      <c r="Y5412" s="337" t="s">
        <v>19695</v>
      </c>
      <c r="Z5412" s="337" t="s">
        <v>1728</v>
      </c>
      <c r="AA5412" s="337" t="s">
        <v>735</v>
      </c>
      <c r="AB5412" s="337" t="s">
        <v>718</v>
      </c>
      <c r="AC5412" s="337" t="s">
        <v>13530</v>
      </c>
    </row>
    <row r="5413" spans="1:29" ht="15.8" x14ac:dyDescent="0.25">
      <c r="A5413" s="337" t="s">
        <v>1723</v>
      </c>
      <c r="B5413" s="337" t="s">
        <v>2442</v>
      </c>
      <c r="C5413" s="337" t="s">
        <v>1725</v>
      </c>
      <c r="D5413" s="337" t="s">
        <v>1726</v>
      </c>
      <c r="E5413" s="337" t="s">
        <v>2047</v>
      </c>
      <c r="F5413" s="338">
        <v>42441</v>
      </c>
      <c r="G5413" s="337" t="s">
        <v>1373</v>
      </c>
      <c r="H5413" s="338">
        <v>42491</v>
      </c>
      <c r="I5413" s="337" t="s">
        <v>19695</v>
      </c>
      <c r="J5413" s="337" t="s">
        <v>36</v>
      </c>
      <c r="K5413" s="337" t="s">
        <v>19695</v>
      </c>
      <c r="L5413" s="337" t="s">
        <v>19695</v>
      </c>
      <c r="M5413" s="337" t="s">
        <v>19695</v>
      </c>
      <c r="N5413" s="337" t="s">
        <v>19695</v>
      </c>
      <c r="O5413" s="337" t="s">
        <v>19695</v>
      </c>
      <c r="P5413" s="337" t="s">
        <v>19695</v>
      </c>
      <c r="Q5413" s="337" t="s">
        <v>19695</v>
      </c>
      <c r="R5413" s="337" t="s">
        <v>15</v>
      </c>
      <c r="S5413" s="337" t="s">
        <v>1102</v>
      </c>
      <c r="T5413" s="337" t="s">
        <v>2443</v>
      </c>
      <c r="U5413" s="337" t="s">
        <v>1238</v>
      </c>
      <c r="V5413" s="337">
        <v>10</v>
      </c>
      <c r="W5413" s="337" t="s">
        <v>19695</v>
      </c>
      <c r="X5413" s="337" t="s">
        <v>19695</v>
      </c>
      <c r="Y5413" s="337" t="s">
        <v>19695</v>
      </c>
      <c r="Z5413" s="337" t="s">
        <v>1728</v>
      </c>
      <c r="AA5413" s="337" t="s">
        <v>717</v>
      </c>
      <c r="AB5413" s="337" t="s">
        <v>718</v>
      </c>
      <c r="AC5413" s="337" t="s">
        <v>13530</v>
      </c>
    </row>
    <row r="5414" spans="1:29" ht="15.8" x14ac:dyDescent="0.25">
      <c r="A5414" s="337" t="s">
        <v>1723</v>
      </c>
      <c r="B5414" s="337" t="s">
        <v>2444</v>
      </c>
      <c r="C5414" s="337" t="s">
        <v>1821</v>
      </c>
      <c r="D5414" s="337" t="s">
        <v>449</v>
      </c>
      <c r="E5414" s="337" t="s">
        <v>2047</v>
      </c>
      <c r="F5414" s="338">
        <v>42441</v>
      </c>
      <c r="G5414" s="337" t="s">
        <v>1373</v>
      </c>
      <c r="H5414" s="338">
        <v>42491</v>
      </c>
      <c r="I5414" s="337" t="s">
        <v>19695</v>
      </c>
      <c r="J5414" s="337" t="s">
        <v>36</v>
      </c>
      <c r="K5414" s="337" t="s">
        <v>19695</v>
      </c>
      <c r="L5414" s="337" t="s">
        <v>19695</v>
      </c>
      <c r="M5414" s="337" t="s">
        <v>19695</v>
      </c>
      <c r="N5414" s="337" t="s">
        <v>19695</v>
      </c>
      <c r="O5414" s="337" t="s">
        <v>19695</v>
      </c>
      <c r="P5414" s="337" t="s">
        <v>19695</v>
      </c>
      <c r="Q5414" s="337" t="s">
        <v>19695</v>
      </c>
      <c r="R5414" s="337" t="s">
        <v>146</v>
      </c>
      <c r="S5414" s="337" t="s">
        <v>129</v>
      </c>
      <c r="T5414" s="337" t="s">
        <v>1237</v>
      </c>
      <c r="U5414" s="337" t="s">
        <v>1237</v>
      </c>
      <c r="V5414" s="337">
        <v>10</v>
      </c>
      <c r="W5414" s="337" t="s">
        <v>19695</v>
      </c>
      <c r="X5414" s="337" t="s">
        <v>19695</v>
      </c>
      <c r="Y5414" s="337" t="s">
        <v>19695</v>
      </c>
      <c r="Z5414" s="337" t="s">
        <v>1728</v>
      </c>
      <c r="AA5414" s="337" t="s">
        <v>735</v>
      </c>
      <c r="AB5414" s="337" t="s">
        <v>718</v>
      </c>
      <c r="AC5414" s="337" t="s">
        <v>13530</v>
      </c>
    </row>
    <row r="5415" spans="1:29" ht="15.8" x14ac:dyDescent="0.25">
      <c r="A5415" s="337" t="s">
        <v>1723</v>
      </c>
      <c r="B5415" s="337" t="s">
        <v>2604</v>
      </c>
      <c r="C5415" s="337" t="s">
        <v>1821</v>
      </c>
      <c r="D5415" s="337" t="s">
        <v>449</v>
      </c>
      <c r="E5415" s="337" t="s">
        <v>2047</v>
      </c>
      <c r="F5415" s="338">
        <v>42441</v>
      </c>
      <c r="G5415" s="337" t="s">
        <v>1373</v>
      </c>
      <c r="H5415" s="338">
        <v>42491</v>
      </c>
      <c r="I5415" s="337" t="s">
        <v>19695</v>
      </c>
      <c r="J5415" s="337" t="s">
        <v>16</v>
      </c>
      <c r="K5415" s="337" t="s">
        <v>19695</v>
      </c>
      <c r="L5415" s="337" t="s">
        <v>19695</v>
      </c>
      <c r="M5415" s="337" t="s">
        <v>19695</v>
      </c>
      <c r="N5415" s="337" t="s">
        <v>19695</v>
      </c>
      <c r="O5415" s="337" t="s">
        <v>19695</v>
      </c>
      <c r="P5415" s="337" t="s">
        <v>19695</v>
      </c>
      <c r="Q5415" s="337" t="s">
        <v>19695</v>
      </c>
      <c r="R5415" s="337" t="s">
        <v>70</v>
      </c>
      <c r="S5415" s="337" t="s">
        <v>2055</v>
      </c>
      <c r="T5415" s="337" t="s">
        <v>2605</v>
      </c>
      <c r="U5415" s="337" t="s">
        <v>2606</v>
      </c>
      <c r="V5415" s="337">
        <v>10</v>
      </c>
      <c r="W5415" s="337" t="s">
        <v>19695</v>
      </c>
      <c r="X5415" s="337" t="s">
        <v>19695</v>
      </c>
      <c r="Y5415" s="337" t="s">
        <v>19695</v>
      </c>
      <c r="Z5415" s="337" t="s">
        <v>1728</v>
      </c>
      <c r="AA5415" s="337" t="s">
        <v>735</v>
      </c>
      <c r="AB5415" s="337" t="s">
        <v>718</v>
      </c>
      <c r="AC5415" s="337" t="s">
        <v>13530</v>
      </c>
    </row>
    <row r="5416" spans="1:29" ht="15.8" x14ac:dyDescent="0.25">
      <c r="A5416" s="337" t="s">
        <v>1723</v>
      </c>
      <c r="B5416" s="337" t="s">
        <v>2758</v>
      </c>
      <c r="C5416" s="337" t="s">
        <v>1788</v>
      </c>
      <c r="D5416" s="337" t="s">
        <v>769</v>
      </c>
      <c r="E5416" s="337" t="s">
        <v>2047</v>
      </c>
      <c r="F5416" s="338">
        <v>42441</v>
      </c>
      <c r="G5416" s="337" t="s">
        <v>1373</v>
      </c>
      <c r="H5416" s="338">
        <v>42491</v>
      </c>
      <c r="I5416" s="337" t="s">
        <v>19695</v>
      </c>
      <c r="J5416" s="337" t="s">
        <v>16</v>
      </c>
      <c r="K5416" s="337" t="s">
        <v>19695</v>
      </c>
      <c r="L5416" s="337" t="s">
        <v>19695</v>
      </c>
      <c r="M5416" s="337" t="s">
        <v>19695</v>
      </c>
      <c r="N5416" s="337" t="s">
        <v>19695</v>
      </c>
      <c r="O5416" s="337" t="s">
        <v>19695</v>
      </c>
      <c r="P5416" s="337" t="s">
        <v>19695</v>
      </c>
      <c r="Q5416" s="337" t="s">
        <v>19695</v>
      </c>
      <c r="R5416" s="337" t="s">
        <v>18</v>
      </c>
      <c r="S5416" s="337" t="s">
        <v>447</v>
      </c>
      <c r="T5416" s="337" t="s">
        <v>1653</v>
      </c>
      <c r="U5416" s="337" t="s">
        <v>2759</v>
      </c>
      <c r="V5416" s="337">
        <v>10</v>
      </c>
      <c r="W5416" s="337" t="s">
        <v>19695</v>
      </c>
      <c r="X5416" s="337" t="s">
        <v>19695</v>
      </c>
      <c r="Y5416" s="337" t="s">
        <v>19695</v>
      </c>
      <c r="Z5416" s="337" t="s">
        <v>1728</v>
      </c>
      <c r="AA5416" s="337" t="s">
        <v>735</v>
      </c>
      <c r="AB5416" s="337" t="s">
        <v>718</v>
      </c>
      <c r="AC5416" s="337" t="s">
        <v>13530</v>
      </c>
    </row>
    <row r="5417" spans="1:29" ht="15.8" x14ac:dyDescent="0.25">
      <c r="A5417" s="337" t="s">
        <v>1723</v>
      </c>
      <c r="B5417" s="337" t="s">
        <v>3126</v>
      </c>
      <c r="C5417" s="337" t="s">
        <v>1821</v>
      </c>
      <c r="D5417" s="337" t="s">
        <v>449</v>
      </c>
      <c r="E5417" s="337" t="s">
        <v>2047</v>
      </c>
      <c r="F5417" s="338">
        <v>42441</v>
      </c>
      <c r="G5417" s="337" t="s">
        <v>1373</v>
      </c>
      <c r="H5417" s="338">
        <v>42491</v>
      </c>
      <c r="I5417" s="337" t="s">
        <v>19695</v>
      </c>
      <c r="J5417" s="337" t="s">
        <v>36</v>
      </c>
      <c r="K5417" s="337" t="s">
        <v>19695</v>
      </c>
      <c r="L5417" s="337" t="s">
        <v>19695</v>
      </c>
      <c r="M5417" s="337" t="s">
        <v>19695</v>
      </c>
      <c r="N5417" s="337" t="s">
        <v>19695</v>
      </c>
      <c r="O5417" s="337" t="s">
        <v>19695</v>
      </c>
      <c r="P5417" s="337" t="s">
        <v>19695</v>
      </c>
      <c r="Q5417" s="337" t="s">
        <v>19695</v>
      </c>
      <c r="R5417" s="337" t="s">
        <v>98</v>
      </c>
      <c r="S5417" s="337" t="s">
        <v>1172</v>
      </c>
      <c r="T5417" s="337" t="s">
        <v>3127</v>
      </c>
      <c r="U5417" s="337" t="s">
        <v>3128</v>
      </c>
      <c r="V5417" s="337">
        <v>10</v>
      </c>
      <c r="W5417" s="337" t="s">
        <v>19695</v>
      </c>
      <c r="X5417" s="337" t="s">
        <v>19695</v>
      </c>
      <c r="Y5417" s="337" t="s">
        <v>19695</v>
      </c>
      <c r="Z5417" s="337" t="s">
        <v>1728</v>
      </c>
      <c r="AA5417" s="337" t="s">
        <v>717</v>
      </c>
      <c r="AB5417" s="337" t="s">
        <v>718</v>
      </c>
      <c r="AC5417" s="337" t="s">
        <v>13530</v>
      </c>
    </row>
    <row r="5418" spans="1:29" ht="15.8" x14ac:dyDescent="0.25">
      <c r="A5418" s="337" t="s">
        <v>1723</v>
      </c>
      <c r="B5418" s="337" t="s">
        <v>3181</v>
      </c>
      <c r="C5418" s="337" t="s">
        <v>1821</v>
      </c>
      <c r="D5418" s="337" t="s">
        <v>449</v>
      </c>
      <c r="E5418" s="337" t="s">
        <v>2047</v>
      </c>
      <c r="F5418" s="338">
        <v>42441</v>
      </c>
      <c r="G5418" s="337" t="s">
        <v>1373</v>
      </c>
      <c r="H5418" s="338">
        <v>42491</v>
      </c>
      <c r="I5418" s="337" t="s">
        <v>19695</v>
      </c>
      <c r="J5418" s="337" t="s">
        <v>36</v>
      </c>
      <c r="K5418" s="337" t="s">
        <v>19695</v>
      </c>
      <c r="L5418" s="337" t="s">
        <v>19695</v>
      </c>
      <c r="M5418" s="337" t="s">
        <v>19695</v>
      </c>
      <c r="N5418" s="337" t="s">
        <v>19695</v>
      </c>
      <c r="O5418" s="337" t="s">
        <v>19695</v>
      </c>
      <c r="P5418" s="337" t="s">
        <v>19695</v>
      </c>
      <c r="Q5418" s="337" t="s">
        <v>19695</v>
      </c>
      <c r="R5418" s="337" t="s">
        <v>52</v>
      </c>
      <c r="S5418" s="337" t="s">
        <v>69</v>
      </c>
      <c r="T5418" s="337" t="s">
        <v>3182</v>
      </c>
      <c r="U5418" s="337" t="s">
        <v>1270</v>
      </c>
      <c r="V5418" s="337">
        <v>10</v>
      </c>
      <c r="W5418" s="337" t="s">
        <v>19695</v>
      </c>
      <c r="X5418" s="337" t="s">
        <v>19695</v>
      </c>
      <c r="Y5418" s="337" t="s">
        <v>19695</v>
      </c>
      <c r="Z5418" s="337" t="s">
        <v>1728</v>
      </c>
      <c r="AA5418" s="337" t="s">
        <v>735</v>
      </c>
      <c r="AB5418" s="337" t="s">
        <v>718</v>
      </c>
      <c r="AC5418" s="337" t="s">
        <v>13530</v>
      </c>
    </row>
    <row r="5419" spans="1:29" ht="15.8" x14ac:dyDescent="0.25">
      <c r="A5419" s="337" t="s">
        <v>1723</v>
      </c>
      <c r="B5419" s="337" t="s">
        <v>2394</v>
      </c>
      <c r="C5419" s="337" t="s">
        <v>1821</v>
      </c>
      <c r="D5419" s="337" t="s">
        <v>449</v>
      </c>
      <c r="E5419" s="337" t="s">
        <v>2047</v>
      </c>
      <c r="F5419" s="338">
        <v>42441</v>
      </c>
      <c r="G5419" s="337" t="s">
        <v>1373</v>
      </c>
      <c r="H5419" s="338">
        <v>42491</v>
      </c>
      <c r="I5419" s="337" t="s">
        <v>19695</v>
      </c>
      <c r="J5419" s="337" t="s">
        <v>36</v>
      </c>
      <c r="K5419" s="337" t="s">
        <v>19695</v>
      </c>
      <c r="L5419" s="337" t="s">
        <v>19695</v>
      </c>
      <c r="M5419" s="337" t="s">
        <v>19695</v>
      </c>
      <c r="N5419" s="337" t="s">
        <v>19695</v>
      </c>
      <c r="O5419" s="337" t="s">
        <v>19695</v>
      </c>
      <c r="P5419" s="337" t="s">
        <v>19695</v>
      </c>
      <c r="Q5419" s="337" t="s">
        <v>19695</v>
      </c>
      <c r="R5419" s="337" t="s">
        <v>1220</v>
      </c>
      <c r="S5419" s="337" t="s">
        <v>108</v>
      </c>
      <c r="T5419" s="337" t="s">
        <v>1699</v>
      </c>
      <c r="U5419" s="337" t="s">
        <v>2395</v>
      </c>
      <c r="V5419" s="337">
        <v>12</v>
      </c>
      <c r="W5419" s="337" t="s">
        <v>19695</v>
      </c>
      <c r="X5419" s="337" t="s">
        <v>19695</v>
      </c>
      <c r="Y5419" s="337" t="s">
        <v>19695</v>
      </c>
      <c r="Z5419" s="337" t="s">
        <v>1728</v>
      </c>
      <c r="AA5419" s="337" t="s">
        <v>735</v>
      </c>
      <c r="AB5419" s="337" t="s">
        <v>718</v>
      </c>
      <c r="AC5419" s="337" t="s">
        <v>13530</v>
      </c>
    </row>
    <row r="5420" spans="1:29" ht="15.8" x14ac:dyDescent="0.25">
      <c r="A5420" s="337" t="s">
        <v>1723</v>
      </c>
      <c r="B5420" s="337" t="s">
        <v>2425</v>
      </c>
      <c r="C5420" s="337" t="s">
        <v>1725</v>
      </c>
      <c r="D5420" s="337" t="s">
        <v>13527</v>
      </c>
      <c r="E5420" s="337" t="s">
        <v>2047</v>
      </c>
      <c r="F5420" s="338">
        <v>42441</v>
      </c>
      <c r="G5420" s="337" t="s">
        <v>1373</v>
      </c>
      <c r="H5420" s="338">
        <v>42491</v>
      </c>
      <c r="I5420" s="337" t="s">
        <v>19695</v>
      </c>
      <c r="J5420" s="337" t="s">
        <v>36</v>
      </c>
      <c r="K5420" s="337" t="s">
        <v>19695</v>
      </c>
      <c r="L5420" s="337" t="s">
        <v>19695</v>
      </c>
      <c r="M5420" s="337" t="s">
        <v>19695</v>
      </c>
      <c r="N5420" s="337" t="s">
        <v>19695</v>
      </c>
      <c r="O5420" s="337" t="s">
        <v>19695</v>
      </c>
      <c r="P5420" s="337" t="s">
        <v>19695</v>
      </c>
      <c r="Q5420" s="337" t="s">
        <v>19695</v>
      </c>
      <c r="R5420" s="337" t="s">
        <v>105</v>
      </c>
      <c r="S5420" s="337" t="s">
        <v>1216</v>
      </c>
      <c r="T5420" s="337" t="s">
        <v>2165</v>
      </c>
      <c r="U5420" s="337" t="s">
        <v>2165</v>
      </c>
      <c r="V5420" s="337">
        <v>12</v>
      </c>
      <c r="W5420" s="337" t="s">
        <v>19695</v>
      </c>
      <c r="X5420" s="337" t="s">
        <v>19695</v>
      </c>
      <c r="Y5420" s="337" t="s">
        <v>19695</v>
      </c>
      <c r="Z5420" s="337" t="s">
        <v>1728</v>
      </c>
      <c r="AA5420" s="337" t="s">
        <v>735</v>
      </c>
      <c r="AB5420" s="337" t="s">
        <v>718</v>
      </c>
      <c r="AC5420" s="337" t="s">
        <v>13530</v>
      </c>
    </row>
    <row r="5421" spans="1:29" ht="15.8" x14ac:dyDescent="0.25">
      <c r="A5421" s="337" t="s">
        <v>1723</v>
      </c>
      <c r="B5421" s="337" t="s">
        <v>2537</v>
      </c>
      <c r="C5421" s="337" t="s">
        <v>1725</v>
      </c>
      <c r="D5421" s="337" t="s">
        <v>1726</v>
      </c>
      <c r="E5421" s="337" t="s">
        <v>2047</v>
      </c>
      <c r="F5421" s="338">
        <v>42441</v>
      </c>
      <c r="G5421" s="337" t="s">
        <v>1373</v>
      </c>
      <c r="H5421" s="338">
        <v>42491</v>
      </c>
      <c r="I5421" s="337" t="s">
        <v>19695</v>
      </c>
      <c r="J5421" s="337" t="s">
        <v>36</v>
      </c>
      <c r="K5421" s="337" t="s">
        <v>19695</v>
      </c>
      <c r="L5421" s="337" t="s">
        <v>19695</v>
      </c>
      <c r="M5421" s="337" t="s">
        <v>19695</v>
      </c>
      <c r="N5421" s="337" t="s">
        <v>19695</v>
      </c>
      <c r="O5421" s="337" t="s">
        <v>19695</v>
      </c>
      <c r="P5421" s="337" t="s">
        <v>19695</v>
      </c>
      <c r="Q5421" s="337" t="s">
        <v>19695</v>
      </c>
      <c r="R5421" s="337" t="s">
        <v>130</v>
      </c>
      <c r="S5421" s="337" t="s">
        <v>2498</v>
      </c>
      <c r="T5421" s="337" t="s">
        <v>2538</v>
      </c>
      <c r="U5421" s="337" t="s">
        <v>2539</v>
      </c>
      <c r="V5421" s="337">
        <v>12</v>
      </c>
      <c r="W5421" s="337" t="s">
        <v>19695</v>
      </c>
      <c r="X5421" s="337" t="s">
        <v>19695</v>
      </c>
      <c r="Y5421" s="337" t="s">
        <v>19695</v>
      </c>
      <c r="Z5421" s="337" t="s">
        <v>1728</v>
      </c>
      <c r="AA5421" s="337" t="s">
        <v>735</v>
      </c>
      <c r="AB5421" s="337" t="s">
        <v>718</v>
      </c>
      <c r="AC5421" s="337" t="s">
        <v>13530</v>
      </c>
    </row>
    <row r="5422" spans="1:29" ht="15.8" x14ac:dyDescent="0.25">
      <c r="A5422" s="337" t="s">
        <v>1723</v>
      </c>
      <c r="B5422" s="337" t="s">
        <v>3536</v>
      </c>
      <c r="C5422" s="337" t="s">
        <v>1821</v>
      </c>
      <c r="D5422" s="337" t="s">
        <v>449</v>
      </c>
      <c r="E5422" s="337" t="s">
        <v>2047</v>
      </c>
      <c r="F5422" s="338">
        <v>42441</v>
      </c>
      <c r="G5422" s="337" t="s">
        <v>1373</v>
      </c>
      <c r="H5422" s="338">
        <v>42491</v>
      </c>
      <c r="I5422" s="337" t="s">
        <v>19695</v>
      </c>
      <c r="J5422" s="337" t="s">
        <v>16</v>
      </c>
      <c r="K5422" s="337" t="s">
        <v>19695</v>
      </c>
      <c r="L5422" s="337" t="s">
        <v>19695</v>
      </c>
      <c r="M5422" s="337" t="s">
        <v>19695</v>
      </c>
      <c r="N5422" s="337" t="s">
        <v>19695</v>
      </c>
      <c r="O5422" s="337" t="s">
        <v>19695</v>
      </c>
      <c r="P5422" s="337" t="s">
        <v>19695</v>
      </c>
      <c r="Q5422" s="337" t="s">
        <v>19695</v>
      </c>
      <c r="R5422" s="337" t="s">
        <v>15</v>
      </c>
      <c r="S5422" s="337" t="s">
        <v>1519</v>
      </c>
      <c r="T5422" s="337" t="s">
        <v>1519</v>
      </c>
      <c r="U5422" s="337" t="s">
        <v>3537</v>
      </c>
      <c r="V5422" s="337">
        <v>12</v>
      </c>
      <c r="W5422" s="337" t="s">
        <v>19695</v>
      </c>
      <c r="X5422" s="337" t="s">
        <v>19695</v>
      </c>
      <c r="Y5422" s="337" t="s">
        <v>19695</v>
      </c>
      <c r="Z5422" s="337" t="s">
        <v>1728</v>
      </c>
      <c r="AA5422" s="337" t="s">
        <v>735</v>
      </c>
      <c r="AB5422" s="337" t="s">
        <v>718</v>
      </c>
      <c r="AC5422" s="337" t="s">
        <v>13530</v>
      </c>
    </row>
    <row r="5423" spans="1:29" ht="15.8" x14ac:dyDescent="0.25">
      <c r="A5423" s="337" t="s">
        <v>1723</v>
      </c>
      <c r="B5423" s="337" t="s">
        <v>2892</v>
      </c>
      <c r="C5423" s="337" t="s">
        <v>1821</v>
      </c>
      <c r="D5423" s="337" t="s">
        <v>449</v>
      </c>
      <c r="E5423" s="337" t="s">
        <v>2047</v>
      </c>
      <c r="F5423" s="338">
        <v>42441</v>
      </c>
      <c r="G5423" s="337" t="s">
        <v>1373</v>
      </c>
      <c r="H5423" s="338">
        <v>42491</v>
      </c>
      <c r="I5423" s="337" t="s">
        <v>19695</v>
      </c>
      <c r="J5423" s="337" t="s">
        <v>36</v>
      </c>
      <c r="K5423" s="337" t="s">
        <v>19695</v>
      </c>
      <c r="L5423" s="337" t="s">
        <v>19695</v>
      </c>
      <c r="M5423" s="337" t="s">
        <v>19695</v>
      </c>
      <c r="N5423" s="337" t="s">
        <v>19695</v>
      </c>
      <c r="O5423" s="337" t="s">
        <v>19695</v>
      </c>
      <c r="P5423" s="337" t="s">
        <v>19695</v>
      </c>
      <c r="Q5423" s="337" t="s">
        <v>19695</v>
      </c>
      <c r="R5423" s="337" t="s">
        <v>52</v>
      </c>
      <c r="S5423" s="337" t="s">
        <v>93</v>
      </c>
      <c r="T5423" s="337" t="s">
        <v>1809</v>
      </c>
      <c r="U5423" s="337" t="s">
        <v>2893</v>
      </c>
      <c r="V5423" s="337">
        <v>14</v>
      </c>
      <c r="W5423" s="337" t="s">
        <v>19695</v>
      </c>
      <c r="X5423" s="337" t="s">
        <v>19695</v>
      </c>
      <c r="Y5423" s="337" t="s">
        <v>19695</v>
      </c>
      <c r="Z5423" s="337" t="s">
        <v>1728</v>
      </c>
      <c r="AA5423" s="337" t="s">
        <v>735</v>
      </c>
      <c r="AB5423" s="337" t="s">
        <v>718</v>
      </c>
      <c r="AC5423" s="337" t="s">
        <v>13530</v>
      </c>
    </row>
    <row r="5424" spans="1:29" ht="15.8" x14ac:dyDescent="0.25">
      <c r="A5424" s="337" t="s">
        <v>1723</v>
      </c>
      <c r="B5424" s="337" t="s">
        <v>2221</v>
      </c>
      <c r="C5424" s="337" t="s">
        <v>1821</v>
      </c>
      <c r="D5424" s="337" t="s">
        <v>449</v>
      </c>
      <c r="E5424" s="337" t="s">
        <v>2047</v>
      </c>
      <c r="F5424" s="338">
        <v>42441</v>
      </c>
      <c r="G5424" s="337" t="s">
        <v>1373</v>
      </c>
      <c r="H5424" s="338">
        <v>42491</v>
      </c>
      <c r="I5424" s="337" t="s">
        <v>19695</v>
      </c>
      <c r="J5424" s="337" t="s">
        <v>36</v>
      </c>
      <c r="K5424" s="337" t="s">
        <v>19695</v>
      </c>
      <c r="L5424" s="337" t="s">
        <v>19695</v>
      </c>
      <c r="M5424" s="337" t="s">
        <v>19695</v>
      </c>
      <c r="N5424" s="337" t="s">
        <v>19695</v>
      </c>
      <c r="O5424" s="337" t="s">
        <v>19695</v>
      </c>
      <c r="P5424" s="337" t="s">
        <v>19695</v>
      </c>
      <c r="Q5424" s="337" t="s">
        <v>19695</v>
      </c>
      <c r="R5424" s="337" t="s">
        <v>45</v>
      </c>
      <c r="S5424" s="337" t="s">
        <v>1824</v>
      </c>
      <c r="T5424" s="337" t="s">
        <v>2142</v>
      </c>
      <c r="U5424" s="337" t="s">
        <v>2222</v>
      </c>
      <c r="V5424" s="337">
        <v>10</v>
      </c>
      <c r="W5424" s="337" t="s">
        <v>19695</v>
      </c>
      <c r="X5424" s="337" t="s">
        <v>19695</v>
      </c>
      <c r="Y5424" s="337" t="s">
        <v>19695</v>
      </c>
      <c r="Z5424" s="337" t="s">
        <v>1728</v>
      </c>
      <c r="AA5424" s="337" t="s">
        <v>766</v>
      </c>
      <c r="AB5424" s="337" t="s">
        <v>718</v>
      </c>
      <c r="AC5424" s="337" t="s">
        <v>13658</v>
      </c>
    </row>
    <row r="5425" spans="1:29" ht="15.8" x14ac:dyDescent="0.25">
      <c r="A5425" s="337" t="s">
        <v>1723</v>
      </c>
      <c r="B5425" s="337" t="s">
        <v>4440</v>
      </c>
      <c r="C5425" s="337" t="s">
        <v>1821</v>
      </c>
      <c r="D5425" s="337" t="s">
        <v>449</v>
      </c>
      <c r="E5425" s="337" t="s">
        <v>341</v>
      </c>
      <c r="F5425" s="338">
        <v>42461</v>
      </c>
      <c r="G5425" s="337" t="s">
        <v>1373</v>
      </c>
      <c r="H5425" s="338">
        <v>42491</v>
      </c>
      <c r="I5425" s="337" t="s">
        <v>19695</v>
      </c>
      <c r="J5425" s="337" t="s">
        <v>36</v>
      </c>
      <c r="K5425" s="337" t="s">
        <v>19695</v>
      </c>
      <c r="L5425" s="337" t="s">
        <v>19695</v>
      </c>
      <c r="M5425" s="337" t="s">
        <v>19695</v>
      </c>
      <c r="N5425" s="337" t="s">
        <v>19695</v>
      </c>
      <c r="O5425" s="337" t="s">
        <v>19695</v>
      </c>
      <c r="P5425" s="337" t="s">
        <v>19695</v>
      </c>
      <c r="Q5425" s="337" t="s">
        <v>19695</v>
      </c>
      <c r="R5425" s="337" t="s">
        <v>1741</v>
      </c>
      <c r="S5425" s="337" t="s">
        <v>1742</v>
      </c>
      <c r="T5425" s="337" t="s">
        <v>4441</v>
      </c>
      <c r="U5425" s="337" t="s">
        <v>4441</v>
      </c>
      <c r="V5425" s="337">
        <v>12</v>
      </c>
      <c r="W5425" s="337" t="s">
        <v>19695</v>
      </c>
      <c r="X5425" s="337" t="s">
        <v>19695</v>
      </c>
      <c r="Y5425" s="337" t="s">
        <v>19695</v>
      </c>
      <c r="Z5425" s="337" t="s">
        <v>1728</v>
      </c>
      <c r="AA5425" s="337" t="s">
        <v>717</v>
      </c>
      <c r="AB5425" s="337" t="s">
        <v>718</v>
      </c>
      <c r="AC5425" s="337" t="s">
        <v>13668</v>
      </c>
    </row>
    <row r="5426" spans="1:29" ht="15.8" x14ac:dyDescent="0.25">
      <c r="A5426" s="337" t="s">
        <v>1723</v>
      </c>
      <c r="B5426" s="337" t="s">
        <v>5465</v>
      </c>
      <c r="C5426" s="337" t="s">
        <v>1821</v>
      </c>
      <c r="D5426" s="337" t="s">
        <v>449</v>
      </c>
      <c r="E5426" s="337" t="s">
        <v>2047</v>
      </c>
      <c r="F5426" s="338">
        <v>42441</v>
      </c>
      <c r="G5426" s="337" t="s">
        <v>1373</v>
      </c>
      <c r="H5426" s="338">
        <v>42491</v>
      </c>
      <c r="I5426" s="337" t="s">
        <v>19695</v>
      </c>
      <c r="J5426" s="337" t="s">
        <v>36</v>
      </c>
      <c r="K5426" s="337" t="s">
        <v>19695</v>
      </c>
      <c r="L5426" s="337" t="s">
        <v>19695</v>
      </c>
      <c r="M5426" s="337" t="s">
        <v>19695</v>
      </c>
      <c r="N5426" s="337" t="s">
        <v>19695</v>
      </c>
      <c r="O5426" s="337" t="s">
        <v>19695</v>
      </c>
      <c r="P5426" s="337" t="s">
        <v>19695</v>
      </c>
      <c r="Q5426" s="337" t="s">
        <v>19695</v>
      </c>
      <c r="R5426" s="337" t="s">
        <v>2955</v>
      </c>
      <c r="S5426" s="337" t="s">
        <v>4423</v>
      </c>
      <c r="T5426" s="337" t="s">
        <v>5466</v>
      </c>
      <c r="U5426" s="337" t="s">
        <v>5466</v>
      </c>
      <c r="V5426" s="337">
        <v>8</v>
      </c>
      <c r="W5426" s="337" t="s">
        <v>19695</v>
      </c>
      <c r="X5426" s="337" t="s">
        <v>19695</v>
      </c>
      <c r="Y5426" s="337" t="s">
        <v>19695</v>
      </c>
      <c r="Z5426" s="337" t="s">
        <v>1728</v>
      </c>
      <c r="AA5426" s="337" t="s">
        <v>717</v>
      </c>
      <c r="AB5426" s="337" t="s">
        <v>718</v>
      </c>
      <c r="AC5426" s="337" t="s">
        <v>13717</v>
      </c>
    </row>
    <row r="5427" spans="1:29" ht="15.8" x14ac:dyDescent="0.25">
      <c r="A5427" s="337" t="s">
        <v>1723</v>
      </c>
      <c r="B5427" s="337" t="s">
        <v>3019</v>
      </c>
      <c r="C5427" s="337" t="s">
        <v>1821</v>
      </c>
      <c r="D5427" s="337" t="s">
        <v>449</v>
      </c>
      <c r="E5427" s="337" t="s">
        <v>2047</v>
      </c>
      <c r="F5427" s="338">
        <v>42441</v>
      </c>
      <c r="G5427" s="337" t="s">
        <v>1373</v>
      </c>
      <c r="H5427" s="338">
        <v>42491</v>
      </c>
      <c r="I5427" s="337" t="s">
        <v>19695</v>
      </c>
      <c r="J5427" s="337" t="s">
        <v>36</v>
      </c>
      <c r="K5427" s="337" t="s">
        <v>19695</v>
      </c>
      <c r="L5427" s="337" t="s">
        <v>19695</v>
      </c>
      <c r="M5427" s="337" t="s">
        <v>19695</v>
      </c>
      <c r="N5427" s="337" t="s">
        <v>19695</v>
      </c>
      <c r="O5427" s="337" t="s">
        <v>19695</v>
      </c>
      <c r="P5427" s="337" t="s">
        <v>19695</v>
      </c>
      <c r="Q5427" s="337" t="s">
        <v>19695</v>
      </c>
      <c r="R5427" s="337" t="s">
        <v>134</v>
      </c>
      <c r="S5427" s="337" t="s">
        <v>451</v>
      </c>
      <c r="T5427" s="337" t="s">
        <v>1203</v>
      </c>
      <c r="U5427" s="337" t="s">
        <v>449</v>
      </c>
      <c r="V5427" s="337">
        <v>6</v>
      </c>
      <c r="W5427" s="337" t="s">
        <v>19695</v>
      </c>
      <c r="X5427" s="337" t="s">
        <v>19695</v>
      </c>
      <c r="Y5427" s="337" t="s">
        <v>19695</v>
      </c>
      <c r="Z5427" s="337" t="s">
        <v>1745</v>
      </c>
      <c r="AA5427" s="337" t="s">
        <v>761</v>
      </c>
      <c r="AB5427" s="337" t="s">
        <v>762</v>
      </c>
      <c r="AC5427" s="337" t="s">
        <v>13530</v>
      </c>
    </row>
    <row r="5428" spans="1:29" ht="15.8" x14ac:dyDescent="0.25">
      <c r="A5428" s="337" t="s">
        <v>1723</v>
      </c>
      <c r="B5428" s="337" t="s">
        <v>3029</v>
      </c>
      <c r="C5428" s="337" t="s">
        <v>1725</v>
      </c>
      <c r="D5428" s="337" t="s">
        <v>1726</v>
      </c>
      <c r="E5428" s="337" t="s">
        <v>2047</v>
      </c>
      <c r="F5428" s="338">
        <v>42441</v>
      </c>
      <c r="G5428" s="337" t="s">
        <v>1373</v>
      </c>
      <c r="H5428" s="338">
        <v>42491</v>
      </c>
      <c r="I5428" s="337" t="s">
        <v>19695</v>
      </c>
      <c r="J5428" s="337" t="s">
        <v>36</v>
      </c>
      <c r="K5428" s="337" t="s">
        <v>19695</v>
      </c>
      <c r="L5428" s="337" t="s">
        <v>19695</v>
      </c>
      <c r="M5428" s="337" t="s">
        <v>19695</v>
      </c>
      <c r="N5428" s="337" t="s">
        <v>19695</v>
      </c>
      <c r="O5428" s="337" t="s">
        <v>19695</v>
      </c>
      <c r="P5428" s="337" t="s">
        <v>19695</v>
      </c>
      <c r="Q5428" s="337" t="s">
        <v>19695</v>
      </c>
      <c r="R5428" s="337" t="s">
        <v>45</v>
      </c>
      <c r="S5428" s="337" t="s">
        <v>1541</v>
      </c>
      <c r="T5428" s="337" t="s">
        <v>449</v>
      </c>
      <c r="U5428" s="337" t="s">
        <v>449</v>
      </c>
      <c r="V5428" s="337">
        <v>6</v>
      </c>
      <c r="W5428" s="337" t="s">
        <v>19695</v>
      </c>
      <c r="X5428" s="337" t="s">
        <v>19695</v>
      </c>
      <c r="Y5428" s="337" t="s">
        <v>19695</v>
      </c>
      <c r="Z5428" s="337" t="s">
        <v>1745</v>
      </c>
      <c r="AA5428" s="337" t="s">
        <v>761</v>
      </c>
      <c r="AB5428" s="337" t="s">
        <v>762</v>
      </c>
      <c r="AC5428" s="337" t="s">
        <v>13530</v>
      </c>
    </row>
    <row r="5429" spans="1:29" ht="15.8" x14ac:dyDescent="0.25">
      <c r="A5429" s="337" t="s">
        <v>1723</v>
      </c>
      <c r="B5429" s="337" t="s">
        <v>2760</v>
      </c>
      <c r="C5429" s="337" t="s">
        <v>1725</v>
      </c>
      <c r="D5429" s="337" t="s">
        <v>1726</v>
      </c>
      <c r="E5429" s="337" t="s">
        <v>2047</v>
      </c>
      <c r="F5429" s="338">
        <v>42441</v>
      </c>
      <c r="G5429" s="337" t="s">
        <v>1373</v>
      </c>
      <c r="H5429" s="338">
        <v>42491</v>
      </c>
      <c r="I5429" s="337" t="s">
        <v>19695</v>
      </c>
      <c r="J5429" s="337" t="s">
        <v>16</v>
      </c>
      <c r="K5429" s="337" t="s">
        <v>19695</v>
      </c>
      <c r="L5429" s="337" t="s">
        <v>19695</v>
      </c>
      <c r="M5429" s="337" t="s">
        <v>19695</v>
      </c>
      <c r="N5429" s="337" t="s">
        <v>19695</v>
      </c>
      <c r="O5429" s="337" t="s">
        <v>19695</v>
      </c>
      <c r="P5429" s="337" t="s">
        <v>19695</v>
      </c>
      <c r="Q5429" s="337" t="s">
        <v>19695</v>
      </c>
      <c r="R5429" s="337" t="s">
        <v>2761</v>
      </c>
      <c r="S5429" s="337" t="s">
        <v>2762</v>
      </c>
      <c r="T5429" s="337" t="s">
        <v>2763</v>
      </c>
      <c r="U5429" s="337" t="s">
        <v>2763</v>
      </c>
      <c r="V5429" s="337">
        <v>6</v>
      </c>
      <c r="W5429" s="337" t="s">
        <v>19695</v>
      </c>
      <c r="X5429" s="337" t="s">
        <v>19695</v>
      </c>
      <c r="Y5429" s="337" t="s">
        <v>19695</v>
      </c>
      <c r="Z5429" s="337" t="s">
        <v>1745</v>
      </c>
      <c r="AA5429" s="337" t="s">
        <v>761</v>
      </c>
      <c r="AB5429" s="337" t="s">
        <v>762</v>
      </c>
      <c r="AC5429" s="337" t="s">
        <v>13530</v>
      </c>
    </row>
    <row r="5430" spans="1:29" ht="15.8" x14ac:dyDescent="0.25">
      <c r="A5430" s="337" t="s">
        <v>1723</v>
      </c>
      <c r="B5430" s="337" t="s">
        <v>6602</v>
      </c>
      <c r="C5430" s="337" t="s">
        <v>1821</v>
      </c>
      <c r="D5430" s="337" t="s">
        <v>449</v>
      </c>
      <c r="E5430" s="337" t="s">
        <v>2047</v>
      </c>
      <c r="F5430" s="338">
        <v>42441</v>
      </c>
      <c r="G5430" s="337" t="s">
        <v>1373</v>
      </c>
      <c r="H5430" s="338">
        <v>42491</v>
      </c>
      <c r="I5430" s="337" t="s">
        <v>19695</v>
      </c>
      <c r="J5430" s="337" t="s">
        <v>36</v>
      </c>
      <c r="K5430" s="337" t="s">
        <v>19695</v>
      </c>
      <c r="L5430" s="337" t="s">
        <v>19695</v>
      </c>
      <c r="M5430" s="337" t="s">
        <v>19695</v>
      </c>
      <c r="N5430" s="337" t="s">
        <v>19695</v>
      </c>
      <c r="O5430" s="337" t="s">
        <v>19695</v>
      </c>
      <c r="P5430" s="337" t="s">
        <v>19695</v>
      </c>
      <c r="Q5430" s="337" t="s">
        <v>19695</v>
      </c>
      <c r="R5430" s="337" t="s">
        <v>130</v>
      </c>
      <c r="S5430" s="337" t="s">
        <v>415</v>
      </c>
      <c r="T5430" s="337" t="s">
        <v>415</v>
      </c>
      <c r="U5430" s="337" t="s">
        <v>926</v>
      </c>
      <c r="V5430" s="337">
        <v>10</v>
      </c>
      <c r="W5430" s="337" t="s">
        <v>19695</v>
      </c>
      <c r="X5430" s="337" t="s">
        <v>19695</v>
      </c>
      <c r="Y5430" s="337" t="s">
        <v>19695</v>
      </c>
      <c r="Z5430" s="337" t="s">
        <v>1745</v>
      </c>
      <c r="AA5430" s="337" t="s">
        <v>853</v>
      </c>
      <c r="AB5430" s="337" t="s">
        <v>854</v>
      </c>
      <c r="AC5430" s="337" t="s">
        <v>15194</v>
      </c>
    </row>
    <row r="5431" spans="1:29" ht="15.8" x14ac:dyDescent="0.25">
      <c r="A5431" s="337" t="s">
        <v>1723</v>
      </c>
      <c r="B5431" s="337" t="s">
        <v>2149</v>
      </c>
      <c r="C5431" s="337" t="s">
        <v>1821</v>
      </c>
      <c r="D5431" s="337" t="s">
        <v>449</v>
      </c>
      <c r="E5431" s="337" t="s">
        <v>2047</v>
      </c>
      <c r="F5431" s="338">
        <v>42441</v>
      </c>
      <c r="G5431" s="337" t="s">
        <v>1373</v>
      </c>
      <c r="H5431" s="338">
        <v>42491</v>
      </c>
      <c r="I5431" s="337" t="s">
        <v>19695</v>
      </c>
      <c r="J5431" s="337" t="s">
        <v>16</v>
      </c>
      <c r="K5431" s="337" t="s">
        <v>19695</v>
      </c>
      <c r="L5431" s="337" t="s">
        <v>19695</v>
      </c>
      <c r="M5431" s="337" t="s">
        <v>19695</v>
      </c>
      <c r="N5431" s="337" t="s">
        <v>19695</v>
      </c>
      <c r="O5431" s="337" t="s">
        <v>19695</v>
      </c>
      <c r="P5431" s="337" t="s">
        <v>19695</v>
      </c>
      <c r="Q5431" s="337" t="s">
        <v>19695</v>
      </c>
      <c r="R5431" s="337" t="s">
        <v>130</v>
      </c>
      <c r="S5431" s="337" t="s">
        <v>940</v>
      </c>
      <c r="T5431" s="337" t="s">
        <v>138</v>
      </c>
      <c r="U5431" s="337" t="s">
        <v>2150</v>
      </c>
      <c r="V5431" s="337">
        <v>6</v>
      </c>
      <c r="W5431" s="337" t="s">
        <v>19695</v>
      </c>
      <c r="X5431" s="337" t="s">
        <v>19695</v>
      </c>
      <c r="Y5431" s="337" t="s">
        <v>19695</v>
      </c>
      <c r="Z5431" s="337" t="s">
        <v>1753</v>
      </c>
      <c r="AA5431" s="337" t="s">
        <v>735</v>
      </c>
      <c r="AB5431" s="337" t="s">
        <v>718</v>
      </c>
      <c r="AC5431" s="337" t="s">
        <v>13530</v>
      </c>
    </row>
    <row r="5432" spans="1:29" ht="15.8" x14ac:dyDescent="0.25">
      <c r="A5432" s="337" t="s">
        <v>1723</v>
      </c>
      <c r="B5432" s="337" t="s">
        <v>2806</v>
      </c>
      <c r="C5432" s="337" t="s">
        <v>1821</v>
      </c>
      <c r="D5432" s="337" t="s">
        <v>449</v>
      </c>
      <c r="E5432" s="337" t="s">
        <v>2047</v>
      </c>
      <c r="F5432" s="338">
        <v>42441</v>
      </c>
      <c r="G5432" s="337" t="s">
        <v>1373</v>
      </c>
      <c r="H5432" s="338">
        <v>42491</v>
      </c>
      <c r="I5432" s="337" t="s">
        <v>19695</v>
      </c>
      <c r="J5432" s="337" t="s">
        <v>16</v>
      </c>
      <c r="K5432" s="337" t="s">
        <v>19695</v>
      </c>
      <c r="L5432" s="337" t="s">
        <v>19695</v>
      </c>
      <c r="M5432" s="337" t="s">
        <v>19695</v>
      </c>
      <c r="N5432" s="337" t="s">
        <v>19695</v>
      </c>
      <c r="O5432" s="337" t="s">
        <v>19695</v>
      </c>
      <c r="P5432" s="337" t="s">
        <v>19695</v>
      </c>
      <c r="Q5432" s="337" t="s">
        <v>19695</v>
      </c>
      <c r="R5432" s="337" t="s">
        <v>15</v>
      </c>
      <c r="S5432" s="337" t="s">
        <v>1098</v>
      </c>
      <c r="T5432" s="337" t="s">
        <v>1112</v>
      </c>
      <c r="U5432" s="337" t="s">
        <v>449</v>
      </c>
      <c r="V5432" s="337">
        <v>6</v>
      </c>
      <c r="W5432" s="337" t="s">
        <v>19695</v>
      </c>
      <c r="X5432" s="337" t="s">
        <v>19695</v>
      </c>
      <c r="Y5432" s="337" t="s">
        <v>19695</v>
      </c>
      <c r="Z5432" s="337" t="s">
        <v>1753</v>
      </c>
      <c r="AA5432" s="337" t="s">
        <v>735</v>
      </c>
      <c r="AB5432" s="337" t="s">
        <v>718</v>
      </c>
      <c r="AC5432" s="337" t="s">
        <v>13530</v>
      </c>
    </row>
    <row r="5433" spans="1:29" ht="15.8" x14ac:dyDescent="0.25">
      <c r="A5433" s="337" t="s">
        <v>1723</v>
      </c>
      <c r="B5433" s="337" t="s">
        <v>3097</v>
      </c>
      <c r="C5433" s="337" t="s">
        <v>1821</v>
      </c>
      <c r="D5433" s="337" t="s">
        <v>449</v>
      </c>
      <c r="E5433" s="337" t="s">
        <v>343</v>
      </c>
      <c r="F5433" s="338">
        <v>42430</v>
      </c>
      <c r="G5433" s="337" t="s">
        <v>1373</v>
      </c>
      <c r="H5433" s="338">
        <v>42491</v>
      </c>
      <c r="I5433" s="337" t="s">
        <v>19695</v>
      </c>
      <c r="J5433" s="337" t="s">
        <v>36</v>
      </c>
      <c r="K5433" s="337" t="s">
        <v>19695</v>
      </c>
      <c r="L5433" s="337" t="s">
        <v>19695</v>
      </c>
      <c r="M5433" s="337" t="s">
        <v>19695</v>
      </c>
      <c r="N5433" s="337" t="s">
        <v>19695</v>
      </c>
      <c r="O5433" s="337" t="s">
        <v>19695</v>
      </c>
      <c r="P5433" s="337" t="s">
        <v>19695</v>
      </c>
      <c r="Q5433" s="337" t="s">
        <v>19695</v>
      </c>
      <c r="R5433" s="337" t="s">
        <v>18</v>
      </c>
      <c r="S5433" s="337" t="s">
        <v>1033</v>
      </c>
      <c r="T5433" s="337" t="s">
        <v>3098</v>
      </c>
      <c r="U5433" s="337" t="s">
        <v>2544</v>
      </c>
      <c r="V5433" s="337">
        <v>6</v>
      </c>
      <c r="W5433" s="337" t="s">
        <v>19695</v>
      </c>
      <c r="X5433" s="337" t="s">
        <v>19695</v>
      </c>
      <c r="Y5433" s="337" t="s">
        <v>19695</v>
      </c>
      <c r="Z5433" s="337" t="s">
        <v>1753</v>
      </c>
      <c r="AA5433" s="337" t="s">
        <v>735</v>
      </c>
      <c r="AB5433" s="337" t="s">
        <v>718</v>
      </c>
      <c r="AC5433" s="337" t="s">
        <v>13530</v>
      </c>
    </row>
    <row r="5434" spans="1:29" ht="15.8" x14ac:dyDescent="0.25">
      <c r="A5434" s="337" t="s">
        <v>1723</v>
      </c>
      <c r="B5434" s="337" t="s">
        <v>2263</v>
      </c>
      <c r="C5434" s="337" t="s">
        <v>1821</v>
      </c>
      <c r="D5434" s="337" t="s">
        <v>449</v>
      </c>
      <c r="E5434" s="337" t="s">
        <v>2047</v>
      </c>
      <c r="F5434" s="338">
        <v>42441</v>
      </c>
      <c r="G5434" s="337" t="s">
        <v>1373</v>
      </c>
      <c r="H5434" s="338">
        <v>42491</v>
      </c>
      <c r="I5434" s="337" t="s">
        <v>19695</v>
      </c>
      <c r="J5434" s="337" t="s">
        <v>36</v>
      </c>
      <c r="K5434" s="337" t="s">
        <v>19695</v>
      </c>
      <c r="L5434" s="337" t="s">
        <v>19695</v>
      </c>
      <c r="M5434" s="337" t="s">
        <v>19695</v>
      </c>
      <c r="N5434" s="337" t="s">
        <v>19695</v>
      </c>
      <c r="O5434" s="337" t="s">
        <v>19695</v>
      </c>
      <c r="P5434" s="337" t="s">
        <v>19695</v>
      </c>
      <c r="Q5434" s="337" t="s">
        <v>19695</v>
      </c>
      <c r="R5434" s="337" t="s">
        <v>75</v>
      </c>
      <c r="S5434" s="337" t="s">
        <v>83</v>
      </c>
      <c r="T5434" s="337" t="s">
        <v>464</v>
      </c>
      <c r="U5434" s="337" t="s">
        <v>2264</v>
      </c>
      <c r="V5434" s="337">
        <v>8</v>
      </c>
      <c r="W5434" s="337" t="s">
        <v>19695</v>
      </c>
      <c r="X5434" s="337" t="s">
        <v>19695</v>
      </c>
      <c r="Y5434" s="337" t="s">
        <v>19695</v>
      </c>
      <c r="Z5434" s="337" t="s">
        <v>1753</v>
      </c>
      <c r="AA5434" s="337" t="s">
        <v>735</v>
      </c>
      <c r="AB5434" s="337" t="s">
        <v>718</v>
      </c>
      <c r="AC5434" s="337" t="s">
        <v>13530</v>
      </c>
    </row>
    <row r="5435" spans="1:29" ht="15.8" x14ac:dyDescent="0.25">
      <c r="A5435" s="337" t="s">
        <v>1723</v>
      </c>
      <c r="B5435" s="337" t="s">
        <v>2300</v>
      </c>
      <c r="C5435" s="337" t="s">
        <v>1821</v>
      </c>
      <c r="D5435" s="337" t="s">
        <v>449</v>
      </c>
      <c r="E5435" s="337" t="s">
        <v>2047</v>
      </c>
      <c r="F5435" s="338">
        <v>42441</v>
      </c>
      <c r="G5435" s="337" t="s">
        <v>1373</v>
      </c>
      <c r="H5435" s="338">
        <v>42491</v>
      </c>
      <c r="I5435" s="337" t="s">
        <v>19695</v>
      </c>
      <c r="J5435" s="337" t="s">
        <v>16</v>
      </c>
      <c r="K5435" s="337" t="s">
        <v>19695</v>
      </c>
      <c r="L5435" s="337" t="s">
        <v>19695</v>
      </c>
      <c r="M5435" s="337" t="s">
        <v>19695</v>
      </c>
      <c r="N5435" s="337" t="s">
        <v>19695</v>
      </c>
      <c r="O5435" s="337" t="s">
        <v>19695</v>
      </c>
      <c r="P5435" s="337" t="s">
        <v>19695</v>
      </c>
      <c r="Q5435" s="337" t="s">
        <v>19695</v>
      </c>
      <c r="R5435" s="337" t="s">
        <v>35</v>
      </c>
      <c r="S5435" s="337" t="s">
        <v>77</v>
      </c>
      <c r="T5435" s="337" t="s">
        <v>2299</v>
      </c>
      <c r="U5435" s="337" t="s">
        <v>992</v>
      </c>
      <c r="V5435" s="337">
        <v>8</v>
      </c>
      <c r="W5435" s="337" t="s">
        <v>19695</v>
      </c>
      <c r="X5435" s="337" t="s">
        <v>19695</v>
      </c>
      <c r="Y5435" s="337" t="s">
        <v>19695</v>
      </c>
      <c r="Z5435" s="337" t="s">
        <v>1753</v>
      </c>
      <c r="AA5435" s="337" t="s">
        <v>735</v>
      </c>
      <c r="AB5435" s="337" t="s">
        <v>718</v>
      </c>
      <c r="AC5435" s="337" t="s">
        <v>13530</v>
      </c>
    </row>
    <row r="5436" spans="1:29" ht="15.8" x14ac:dyDescent="0.25">
      <c r="A5436" s="337" t="s">
        <v>1723</v>
      </c>
      <c r="B5436" s="337" t="s">
        <v>2403</v>
      </c>
      <c r="C5436" s="337" t="s">
        <v>1725</v>
      </c>
      <c r="D5436" s="337" t="s">
        <v>1726</v>
      </c>
      <c r="E5436" s="337" t="s">
        <v>2047</v>
      </c>
      <c r="F5436" s="338">
        <v>42441</v>
      </c>
      <c r="G5436" s="337" t="s">
        <v>1373</v>
      </c>
      <c r="H5436" s="338">
        <v>42491</v>
      </c>
      <c r="I5436" s="337" t="s">
        <v>19695</v>
      </c>
      <c r="J5436" s="337" t="s">
        <v>36</v>
      </c>
      <c r="K5436" s="337" t="s">
        <v>19695</v>
      </c>
      <c r="L5436" s="337" t="s">
        <v>19695</v>
      </c>
      <c r="M5436" s="337" t="s">
        <v>19695</v>
      </c>
      <c r="N5436" s="337" t="s">
        <v>19695</v>
      </c>
      <c r="O5436" s="337" t="s">
        <v>19695</v>
      </c>
      <c r="P5436" s="337" t="s">
        <v>19695</v>
      </c>
      <c r="Q5436" s="337" t="s">
        <v>19695</v>
      </c>
      <c r="R5436" s="337" t="s">
        <v>2404</v>
      </c>
      <c r="S5436" s="337" t="s">
        <v>449</v>
      </c>
      <c r="T5436" s="337" t="s">
        <v>449</v>
      </c>
      <c r="U5436" s="337" t="s">
        <v>449</v>
      </c>
      <c r="V5436" s="337">
        <v>8</v>
      </c>
      <c r="W5436" s="337" t="s">
        <v>19695</v>
      </c>
      <c r="X5436" s="337" t="s">
        <v>19695</v>
      </c>
      <c r="Y5436" s="337" t="s">
        <v>19695</v>
      </c>
      <c r="Z5436" s="337" t="s">
        <v>1753</v>
      </c>
      <c r="AA5436" s="337" t="s">
        <v>735</v>
      </c>
      <c r="AB5436" s="337" t="s">
        <v>718</v>
      </c>
      <c r="AC5436" s="337" t="s">
        <v>13530</v>
      </c>
    </row>
    <row r="5437" spans="1:29" ht="15.8" x14ac:dyDescent="0.25">
      <c r="A5437" s="337" t="s">
        <v>1723</v>
      </c>
      <c r="B5437" s="337" t="s">
        <v>2409</v>
      </c>
      <c r="C5437" s="337" t="s">
        <v>1821</v>
      </c>
      <c r="D5437" s="337" t="s">
        <v>449</v>
      </c>
      <c r="E5437" s="337" t="s">
        <v>2047</v>
      </c>
      <c r="F5437" s="338">
        <v>42441</v>
      </c>
      <c r="G5437" s="337" t="s">
        <v>1373</v>
      </c>
      <c r="H5437" s="338">
        <v>42491</v>
      </c>
      <c r="I5437" s="337" t="s">
        <v>19695</v>
      </c>
      <c r="J5437" s="337" t="s">
        <v>16</v>
      </c>
      <c r="K5437" s="337" t="s">
        <v>19695</v>
      </c>
      <c r="L5437" s="337" t="s">
        <v>19695</v>
      </c>
      <c r="M5437" s="337" t="s">
        <v>19695</v>
      </c>
      <c r="N5437" s="337" t="s">
        <v>19695</v>
      </c>
      <c r="O5437" s="337" t="s">
        <v>19695</v>
      </c>
      <c r="P5437" s="337" t="s">
        <v>19695</v>
      </c>
      <c r="Q5437" s="337" t="s">
        <v>19695</v>
      </c>
      <c r="R5437" s="337" t="s">
        <v>35</v>
      </c>
      <c r="S5437" s="337" t="s">
        <v>77</v>
      </c>
      <c r="T5437" s="337" t="s">
        <v>2299</v>
      </c>
      <c r="U5437" s="337" t="s">
        <v>1624</v>
      </c>
      <c r="V5437" s="337">
        <v>8</v>
      </c>
      <c r="W5437" s="337" t="s">
        <v>19695</v>
      </c>
      <c r="X5437" s="337" t="s">
        <v>19695</v>
      </c>
      <c r="Y5437" s="337" t="s">
        <v>19695</v>
      </c>
      <c r="Z5437" s="337" t="s">
        <v>1753</v>
      </c>
      <c r="AA5437" s="337" t="s">
        <v>717</v>
      </c>
      <c r="AB5437" s="337" t="s">
        <v>718</v>
      </c>
      <c r="AC5437" s="337" t="s">
        <v>13530</v>
      </c>
    </row>
    <row r="5438" spans="1:29" ht="15.8" x14ac:dyDescent="0.25">
      <c r="A5438" s="337" t="s">
        <v>1723</v>
      </c>
      <c r="B5438" s="337" t="s">
        <v>2432</v>
      </c>
      <c r="C5438" s="337" t="s">
        <v>1821</v>
      </c>
      <c r="D5438" s="337" t="s">
        <v>449</v>
      </c>
      <c r="E5438" s="337" t="s">
        <v>2047</v>
      </c>
      <c r="F5438" s="338">
        <v>42441</v>
      </c>
      <c r="G5438" s="337" t="s">
        <v>1373</v>
      </c>
      <c r="H5438" s="338">
        <v>42491</v>
      </c>
      <c r="I5438" s="337" t="s">
        <v>19695</v>
      </c>
      <c r="J5438" s="337" t="s">
        <v>36</v>
      </c>
      <c r="K5438" s="337" t="s">
        <v>19695</v>
      </c>
      <c r="L5438" s="337" t="s">
        <v>19695</v>
      </c>
      <c r="M5438" s="337" t="s">
        <v>19695</v>
      </c>
      <c r="N5438" s="337" t="s">
        <v>19695</v>
      </c>
      <c r="O5438" s="337" t="s">
        <v>19695</v>
      </c>
      <c r="P5438" s="337" t="s">
        <v>19695</v>
      </c>
      <c r="Q5438" s="337" t="s">
        <v>19695</v>
      </c>
      <c r="R5438" s="337" t="s">
        <v>18</v>
      </c>
      <c r="S5438" s="337" t="s">
        <v>1050</v>
      </c>
      <c r="T5438" s="337" t="s">
        <v>2433</v>
      </c>
      <c r="U5438" s="337" t="s">
        <v>143</v>
      </c>
      <c r="V5438" s="337">
        <v>8</v>
      </c>
      <c r="W5438" s="337" t="s">
        <v>19695</v>
      </c>
      <c r="X5438" s="337" t="s">
        <v>19695</v>
      </c>
      <c r="Y5438" s="337" t="s">
        <v>19695</v>
      </c>
      <c r="Z5438" s="337" t="s">
        <v>1753</v>
      </c>
      <c r="AA5438" s="337" t="s">
        <v>735</v>
      </c>
      <c r="AB5438" s="337" t="s">
        <v>718</v>
      </c>
      <c r="AC5438" s="337" t="s">
        <v>13530</v>
      </c>
    </row>
    <row r="5439" spans="1:29" ht="15.8" x14ac:dyDescent="0.25">
      <c r="A5439" s="337" t="s">
        <v>1723</v>
      </c>
      <c r="B5439" s="337" t="s">
        <v>2541</v>
      </c>
      <c r="C5439" s="337" t="s">
        <v>1821</v>
      </c>
      <c r="D5439" s="337" t="s">
        <v>449</v>
      </c>
      <c r="E5439" s="337" t="s">
        <v>2047</v>
      </c>
      <c r="F5439" s="338">
        <v>42441</v>
      </c>
      <c r="G5439" s="337" t="s">
        <v>1373</v>
      </c>
      <c r="H5439" s="338">
        <v>42491</v>
      </c>
      <c r="I5439" s="337" t="s">
        <v>19695</v>
      </c>
      <c r="J5439" s="337" t="s">
        <v>36</v>
      </c>
      <c r="K5439" s="337" t="s">
        <v>19695</v>
      </c>
      <c r="L5439" s="337" t="s">
        <v>19695</v>
      </c>
      <c r="M5439" s="337" t="s">
        <v>19695</v>
      </c>
      <c r="N5439" s="337" t="s">
        <v>19695</v>
      </c>
      <c r="O5439" s="337" t="s">
        <v>19695</v>
      </c>
      <c r="P5439" s="337" t="s">
        <v>19695</v>
      </c>
      <c r="Q5439" s="337" t="s">
        <v>19695</v>
      </c>
      <c r="R5439" s="337" t="s">
        <v>35</v>
      </c>
      <c r="S5439" s="337" t="s">
        <v>450</v>
      </c>
      <c r="T5439" s="337" t="s">
        <v>2542</v>
      </c>
      <c r="U5439" s="337" t="s">
        <v>2542</v>
      </c>
      <c r="V5439" s="337">
        <v>8</v>
      </c>
      <c r="W5439" s="337" t="s">
        <v>19695</v>
      </c>
      <c r="X5439" s="337" t="s">
        <v>19695</v>
      </c>
      <c r="Y5439" s="337" t="s">
        <v>19695</v>
      </c>
      <c r="Z5439" s="337" t="s">
        <v>1753</v>
      </c>
      <c r="AA5439" s="337" t="s">
        <v>735</v>
      </c>
      <c r="AB5439" s="337" t="s">
        <v>718</v>
      </c>
      <c r="AC5439" s="337" t="s">
        <v>13530</v>
      </c>
    </row>
    <row r="5440" spans="1:29" ht="15.8" x14ac:dyDescent="0.25">
      <c r="A5440" s="337" t="s">
        <v>1723</v>
      </c>
      <c r="B5440" s="337" t="s">
        <v>2543</v>
      </c>
      <c r="C5440" s="337" t="s">
        <v>1821</v>
      </c>
      <c r="D5440" s="337" t="s">
        <v>449</v>
      </c>
      <c r="E5440" s="337" t="s">
        <v>2047</v>
      </c>
      <c r="F5440" s="338">
        <v>42441</v>
      </c>
      <c r="G5440" s="337" t="s">
        <v>1373</v>
      </c>
      <c r="H5440" s="338">
        <v>42491</v>
      </c>
      <c r="I5440" s="337" t="s">
        <v>19695</v>
      </c>
      <c r="J5440" s="337" t="s">
        <v>36</v>
      </c>
      <c r="K5440" s="337" t="s">
        <v>19695</v>
      </c>
      <c r="L5440" s="337" t="s">
        <v>19695</v>
      </c>
      <c r="M5440" s="337" t="s">
        <v>19695</v>
      </c>
      <c r="N5440" s="337" t="s">
        <v>19695</v>
      </c>
      <c r="O5440" s="337" t="s">
        <v>19695</v>
      </c>
      <c r="P5440" s="337" t="s">
        <v>19695</v>
      </c>
      <c r="Q5440" s="337" t="s">
        <v>19695</v>
      </c>
      <c r="R5440" s="337" t="s">
        <v>18</v>
      </c>
      <c r="S5440" s="337" t="s">
        <v>1033</v>
      </c>
      <c r="T5440" s="337" t="s">
        <v>2544</v>
      </c>
      <c r="U5440" s="337" t="s">
        <v>1656</v>
      </c>
      <c r="V5440" s="337">
        <v>8</v>
      </c>
      <c r="W5440" s="337" t="s">
        <v>19695</v>
      </c>
      <c r="X5440" s="337" t="s">
        <v>19695</v>
      </c>
      <c r="Y5440" s="337" t="s">
        <v>19695</v>
      </c>
      <c r="Z5440" s="337" t="s">
        <v>1753</v>
      </c>
      <c r="AA5440" s="337" t="s">
        <v>735</v>
      </c>
      <c r="AB5440" s="337" t="s">
        <v>718</v>
      </c>
      <c r="AC5440" s="337" t="s">
        <v>13530</v>
      </c>
    </row>
    <row r="5441" spans="1:29" ht="15.8" x14ac:dyDescent="0.25">
      <c r="A5441" s="337" t="s">
        <v>1723</v>
      </c>
      <c r="B5441" s="337" t="s">
        <v>2555</v>
      </c>
      <c r="C5441" s="337" t="s">
        <v>1821</v>
      </c>
      <c r="D5441" s="337" t="s">
        <v>449</v>
      </c>
      <c r="E5441" s="337" t="s">
        <v>2047</v>
      </c>
      <c r="F5441" s="338">
        <v>42441</v>
      </c>
      <c r="G5441" s="337" t="s">
        <v>1373</v>
      </c>
      <c r="H5441" s="338">
        <v>42491</v>
      </c>
      <c r="I5441" s="337" t="s">
        <v>19695</v>
      </c>
      <c r="J5441" s="337" t="s">
        <v>36</v>
      </c>
      <c r="K5441" s="337" t="s">
        <v>19695</v>
      </c>
      <c r="L5441" s="337" t="s">
        <v>19695</v>
      </c>
      <c r="M5441" s="337" t="s">
        <v>19695</v>
      </c>
      <c r="N5441" s="337" t="s">
        <v>19695</v>
      </c>
      <c r="O5441" s="337" t="s">
        <v>19695</v>
      </c>
      <c r="P5441" s="337" t="s">
        <v>19695</v>
      </c>
      <c r="Q5441" s="337" t="s">
        <v>19695</v>
      </c>
      <c r="R5441" s="337" t="s">
        <v>56</v>
      </c>
      <c r="S5441" s="337" t="s">
        <v>2556</v>
      </c>
      <c r="T5441" s="337" t="s">
        <v>449</v>
      </c>
      <c r="U5441" s="337" t="s">
        <v>2557</v>
      </c>
      <c r="V5441" s="337">
        <v>8</v>
      </c>
      <c r="W5441" s="337" t="s">
        <v>19695</v>
      </c>
      <c r="X5441" s="337" t="s">
        <v>19695</v>
      </c>
      <c r="Y5441" s="337" t="s">
        <v>19695</v>
      </c>
      <c r="Z5441" s="337" t="s">
        <v>1753</v>
      </c>
      <c r="AA5441" s="337" t="s">
        <v>735</v>
      </c>
      <c r="AB5441" s="337" t="s">
        <v>718</v>
      </c>
      <c r="AC5441" s="337" t="s">
        <v>13530</v>
      </c>
    </row>
    <row r="5442" spans="1:29" ht="15.8" x14ac:dyDescent="0.25">
      <c r="A5442" s="337" t="s">
        <v>1723</v>
      </c>
      <c r="B5442" s="337" t="s">
        <v>2558</v>
      </c>
      <c r="C5442" s="337" t="s">
        <v>1821</v>
      </c>
      <c r="D5442" s="337" t="s">
        <v>449</v>
      </c>
      <c r="E5442" s="337" t="s">
        <v>2047</v>
      </c>
      <c r="F5442" s="338">
        <v>42441</v>
      </c>
      <c r="G5442" s="337" t="s">
        <v>1373</v>
      </c>
      <c r="H5442" s="338">
        <v>42491</v>
      </c>
      <c r="I5442" s="337" t="s">
        <v>19695</v>
      </c>
      <c r="J5442" s="337" t="s">
        <v>36</v>
      </c>
      <c r="K5442" s="337" t="s">
        <v>19695</v>
      </c>
      <c r="L5442" s="337" t="s">
        <v>19695</v>
      </c>
      <c r="M5442" s="337" t="s">
        <v>19695</v>
      </c>
      <c r="N5442" s="337" t="s">
        <v>19695</v>
      </c>
      <c r="O5442" s="337" t="s">
        <v>19695</v>
      </c>
      <c r="P5442" s="337" t="s">
        <v>19695</v>
      </c>
      <c r="Q5442" s="337" t="s">
        <v>19695</v>
      </c>
      <c r="R5442" s="337" t="s">
        <v>56</v>
      </c>
      <c r="S5442" s="337" t="s">
        <v>2386</v>
      </c>
      <c r="T5442" s="337" t="s">
        <v>449</v>
      </c>
      <c r="U5442" s="337" t="s">
        <v>2559</v>
      </c>
      <c r="V5442" s="337">
        <v>8</v>
      </c>
      <c r="W5442" s="337" t="s">
        <v>19695</v>
      </c>
      <c r="X5442" s="337" t="s">
        <v>19695</v>
      </c>
      <c r="Y5442" s="337" t="s">
        <v>19695</v>
      </c>
      <c r="Z5442" s="337" t="s">
        <v>1753</v>
      </c>
      <c r="AA5442" s="337" t="s">
        <v>735</v>
      </c>
      <c r="AB5442" s="337" t="s">
        <v>718</v>
      </c>
      <c r="AC5442" s="337" t="s">
        <v>13530</v>
      </c>
    </row>
    <row r="5443" spans="1:29" ht="15.8" x14ac:dyDescent="0.25">
      <c r="A5443" s="337" t="s">
        <v>1723</v>
      </c>
      <c r="B5443" s="337" t="s">
        <v>3082</v>
      </c>
      <c r="C5443" s="337" t="s">
        <v>1821</v>
      </c>
      <c r="D5443" s="337" t="s">
        <v>449</v>
      </c>
      <c r="E5443" s="337" t="s">
        <v>2047</v>
      </c>
      <c r="F5443" s="338">
        <v>42441</v>
      </c>
      <c r="G5443" s="337" t="s">
        <v>1373</v>
      </c>
      <c r="H5443" s="338">
        <v>42491</v>
      </c>
      <c r="I5443" s="337" t="s">
        <v>19695</v>
      </c>
      <c r="J5443" s="337" t="s">
        <v>36</v>
      </c>
      <c r="K5443" s="337" t="s">
        <v>19695</v>
      </c>
      <c r="L5443" s="337" t="s">
        <v>19695</v>
      </c>
      <c r="M5443" s="337" t="s">
        <v>19695</v>
      </c>
      <c r="N5443" s="337" t="s">
        <v>19695</v>
      </c>
      <c r="O5443" s="337" t="s">
        <v>19695</v>
      </c>
      <c r="P5443" s="337" t="s">
        <v>19695</v>
      </c>
      <c r="Q5443" s="337" t="s">
        <v>19695</v>
      </c>
      <c r="R5443" s="337" t="s">
        <v>35</v>
      </c>
      <c r="S5443" s="337" t="s">
        <v>404</v>
      </c>
      <c r="T5443" s="337" t="s">
        <v>1638</v>
      </c>
      <c r="U5443" s="337" t="s">
        <v>2684</v>
      </c>
      <c r="V5443" s="337">
        <v>8</v>
      </c>
      <c r="W5443" s="337" t="s">
        <v>19695</v>
      </c>
      <c r="X5443" s="337" t="s">
        <v>19695</v>
      </c>
      <c r="Y5443" s="337" t="s">
        <v>19695</v>
      </c>
      <c r="Z5443" s="337" t="s">
        <v>1753</v>
      </c>
      <c r="AA5443" s="337" t="s">
        <v>735</v>
      </c>
      <c r="AB5443" s="337" t="s">
        <v>718</v>
      </c>
      <c r="AC5443" s="337" t="s">
        <v>13530</v>
      </c>
    </row>
    <row r="5444" spans="1:29" ht="15.8" x14ac:dyDescent="0.25">
      <c r="A5444" s="337" t="s">
        <v>1723</v>
      </c>
      <c r="B5444" s="337" t="s">
        <v>3412</v>
      </c>
      <c r="C5444" s="337" t="s">
        <v>1821</v>
      </c>
      <c r="D5444" s="337" t="s">
        <v>449</v>
      </c>
      <c r="E5444" s="337" t="s">
        <v>2047</v>
      </c>
      <c r="F5444" s="338">
        <v>42441</v>
      </c>
      <c r="G5444" s="337" t="s">
        <v>1373</v>
      </c>
      <c r="H5444" s="338">
        <v>42491</v>
      </c>
      <c r="I5444" s="337" t="s">
        <v>19695</v>
      </c>
      <c r="J5444" s="337" t="s">
        <v>36</v>
      </c>
      <c r="K5444" s="337" t="s">
        <v>19695</v>
      </c>
      <c r="L5444" s="337" t="s">
        <v>19695</v>
      </c>
      <c r="M5444" s="337" t="s">
        <v>19695</v>
      </c>
      <c r="N5444" s="337" t="s">
        <v>19695</v>
      </c>
      <c r="O5444" s="337" t="s">
        <v>19695</v>
      </c>
      <c r="P5444" s="337" t="s">
        <v>19695</v>
      </c>
      <c r="Q5444" s="337" t="s">
        <v>19695</v>
      </c>
      <c r="R5444" s="337" t="s">
        <v>15</v>
      </c>
      <c r="S5444" s="337" t="s">
        <v>1098</v>
      </c>
      <c r="T5444" s="337" t="s">
        <v>2238</v>
      </c>
      <c r="U5444" s="337" t="s">
        <v>3413</v>
      </c>
      <c r="V5444" s="337">
        <v>8</v>
      </c>
      <c r="W5444" s="337" t="s">
        <v>19695</v>
      </c>
      <c r="X5444" s="337" t="s">
        <v>19695</v>
      </c>
      <c r="Y5444" s="337" t="s">
        <v>19695</v>
      </c>
      <c r="Z5444" s="337" t="s">
        <v>1753</v>
      </c>
      <c r="AA5444" s="337" t="s">
        <v>735</v>
      </c>
      <c r="AB5444" s="337" t="s">
        <v>718</v>
      </c>
      <c r="AC5444" s="337" t="s">
        <v>13530</v>
      </c>
    </row>
    <row r="5445" spans="1:29" ht="15.8" x14ac:dyDescent="0.25">
      <c r="A5445" s="337" t="s">
        <v>1723</v>
      </c>
      <c r="B5445" s="337" t="s">
        <v>2046</v>
      </c>
      <c r="C5445" s="337" t="s">
        <v>1821</v>
      </c>
      <c r="D5445" s="337" t="s">
        <v>449</v>
      </c>
      <c r="E5445" s="337" t="s">
        <v>2047</v>
      </c>
      <c r="F5445" s="338">
        <v>42441</v>
      </c>
      <c r="G5445" s="337" t="s">
        <v>1373</v>
      </c>
      <c r="H5445" s="338">
        <v>42491</v>
      </c>
      <c r="I5445" s="337" t="s">
        <v>19695</v>
      </c>
      <c r="J5445" s="337" t="s">
        <v>36</v>
      </c>
      <c r="K5445" s="337" t="s">
        <v>19695</v>
      </c>
      <c r="L5445" s="337" t="s">
        <v>19695</v>
      </c>
      <c r="M5445" s="337" t="s">
        <v>19695</v>
      </c>
      <c r="N5445" s="337" t="s">
        <v>19695</v>
      </c>
      <c r="O5445" s="337" t="s">
        <v>19695</v>
      </c>
      <c r="P5445" s="337" t="s">
        <v>19695</v>
      </c>
      <c r="Q5445" s="337" t="s">
        <v>19695</v>
      </c>
      <c r="R5445" s="337" t="s">
        <v>52</v>
      </c>
      <c r="S5445" s="337" t="s">
        <v>120</v>
      </c>
      <c r="T5445" s="337" t="s">
        <v>411</v>
      </c>
      <c r="U5445" s="337" t="s">
        <v>1489</v>
      </c>
      <c r="V5445" s="337">
        <v>10</v>
      </c>
      <c r="W5445" s="337" t="s">
        <v>19695</v>
      </c>
      <c r="X5445" s="337" t="s">
        <v>19695</v>
      </c>
      <c r="Y5445" s="337" t="s">
        <v>19695</v>
      </c>
      <c r="Z5445" s="337" t="s">
        <v>1753</v>
      </c>
      <c r="AA5445" s="337" t="s">
        <v>735</v>
      </c>
      <c r="AB5445" s="337" t="s">
        <v>718</v>
      </c>
      <c r="AC5445" s="337" t="s">
        <v>13530</v>
      </c>
    </row>
    <row r="5446" spans="1:29" ht="15.8" x14ac:dyDescent="0.25">
      <c r="A5446" s="337" t="s">
        <v>1723</v>
      </c>
      <c r="B5446" s="337" t="s">
        <v>2660</v>
      </c>
      <c r="C5446" s="337" t="s">
        <v>1821</v>
      </c>
      <c r="D5446" s="337" t="s">
        <v>449</v>
      </c>
      <c r="E5446" s="337" t="s">
        <v>2047</v>
      </c>
      <c r="F5446" s="338">
        <v>42441</v>
      </c>
      <c r="G5446" s="337" t="s">
        <v>1373</v>
      </c>
      <c r="H5446" s="338">
        <v>42491</v>
      </c>
      <c r="I5446" s="337" t="s">
        <v>19695</v>
      </c>
      <c r="J5446" s="337" t="s">
        <v>16</v>
      </c>
      <c r="K5446" s="337" t="s">
        <v>19695</v>
      </c>
      <c r="L5446" s="337" t="s">
        <v>19695</v>
      </c>
      <c r="M5446" s="337" t="s">
        <v>19695</v>
      </c>
      <c r="N5446" s="337" t="s">
        <v>19695</v>
      </c>
      <c r="O5446" s="337" t="s">
        <v>19695</v>
      </c>
      <c r="P5446" s="337" t="s">
        <v>19695</v>
      </c>
      <c r="Q5446" s="337" t="s">
        <v>19695</v>
      </c>
      <c r="R5446" s="337" t="s">
        <v>35</v>
      </c>
      <c r="S5446" s="337" t="s">
        <v>987</v>
      </c>
      <c r="T5446" s="337" t="s">
        <v>1000</v>
      </c>
      <c r="U5446" s="337" t="s">
        <v>1002</v>
      </c>
      <c r="V5446" s="337">
        <v>10</v>
      </c>
      <c r="W5446" s="337" t="s">
        <v>19695</v>
      </c>
      <c r="X5446" s="337" t="s">
        <v>19695</v>
      </c>
      <c r="Y5446" s="337" t="s">
        <v>19695</v>
      </c>
      <c r="Z5446" s="337" t="s">
        <v>1753</v>
      </c>
      <c r="AA5446" s="337" t="s">
        <v>735</v>
      </c>
      <c r="AB5446" s="337" t="s">
        <v>718</v>
      </c>
      <c r="AC5446" s="337" t="s">
        <v>13530</v>
      </c>
    </row>
    <row r="5447" spans="1:29" ht="15.8" x14ac:dyDescent="0.25">
      <c r="A5447" s="337" t="s">
        <v>1723</v>
      </c>
      <c r="B5447" s="337" t="s">
        <v>2663</v>
      </c>
      <c r="C5447" s="337" t="s">
        <v>1821</v>
      </c>
      <c r="D5447" s="337" t="s">
        <v>449</v>
      </c>
      <c r="E5447" s="337" t="s">
        <v>2047</v>
      </c>
      <c r="F5447" s="338">
        <v>42441</v>
      </c>
      <c r="G5447" s="337" t="s">
        <v>1373</v>
      </c>
      <c r="H5447" s="338">
        <v>42491</v>
      </c>
      <c r="I5447" s="337" t="s">
        <v>19695</v>
      </c>
      <c r="J5447" s="337" t="s">
        <v>36</v>
      </c>
      <c r="K5447" s="337" t="s">
        <v>19695</v>
      </c>
      <c r="L5447" s="337" t="s">
        <v>19695</v>
      </c>
      <c r="M5447" s="337" t="s">
        <v>19695</v>
      </c>
      <c r="N5447" s="337" t="s">
        <v>19695</v>
      </c>
      <c r="O5447" s="337" t="s">
        <v>19695</v>
      </c>
      <c r="P5447" s="337" t="s">
        <v>19695</v>
      </c>
      <c r="Q5447" s="337" t="s">
        <v>19695</v>
      </c>
      <c r="R5447" s="337" t="s">
        <v>146</v>
      </c>
      <c r="S5447" s="337" t="s">
        <v>1707</v>
      </c>
      <c r="T5447" s="337" t="s">
        <v>1708</v>
      </c>
      <c r="U5447" s="337" t="s">
        <v>2664</v>
      </c>
      <c r="V5447" s="337">
        <v>10</v>
      </c>
      <c r="W5447" s="337" t="s">
        <v>19695</v>
      </c>
      <c r="X5447" s="337" t="s">
        <v>19695</v>
      </c>
      <c r="Y5447" s="337" t="s">
        <v>19695</v>
      </c>
      <c r="Z5447" s="337" t="s">
        <v>1753</v>
      </c>
      <c r="AA5447" s="337" t="s">
        <v>735</v>
      </c>
      <c r="AB5447" s="337" t="s">
        <v>718</v>
      </c>
      <c r="AC5447" s="337" t="s">
        <v>13530</v>
      </c>
    </row>
    <row r="5448" spans="1:29" ht="15.8" x14ac:dyDescent="0.25">
      <c r="A5448" s="337" t="s">
        <v>1723</v>
      </c>
      <c r="B5448" s="337" t="s">
        <v>1372</v>
      </c>
      <c r="C5448" s="337" t="s">
        <v>1821</v>
      </c>
      <c r="D5448" s="337" t="s">
        <v>449</v>
      </c>
      <c r="E5448" s="337" t="s">
        <v>2047</v>
      </c>
      <c r="F5448" s="338">
        <v>42441</v>
      </c>
      <c r="G5448" s="337" t="s">
        <v>1373</v>
      </c>
      <c r="H5448" s="338">
        <v>42491</v>
      </c>
      <c r="I5448" s="337" t="s">
        <v>19695</v>
      </c>
      <c r="J5448" s="337" t="s">
        <v>36</v>
      </c>
      <c r="K5448" s="337" t="s">
        <v>19695</v>
      </c>
      <c r="L5448" s="337" t="s">
        <v>19695</v>
      </c>
      <c r="M5448" s="337" t="s">
        <v>19695</v>
      </c>
      <c r="N5448" s="337" t="s">
        <v>19695</v>
      </c>
      <c r="O5448" s="337" t="s">
        <v>19695</v>
      </c>
      <c r="P5448" s="337" t="s">
        <v>19695</v>
      </c>
      <c r="Q5448" s="337" t="s">
        <v>19695</v>
      </c>
      <c r="R5448" s="337" t="s">
        <v>56</v>
      </c>
      <c r="S5448" s="337" t="s">
        <v>79</v>
      </c>
      <c r="T5448" s="337" t="s">
        <v>1374</v>
      </c>
      <c r="U5448" s="337" t="s">
        <v>1375</v>
      </c>
      <c r="V5448" s="337">
        <v>12</v>
      </c>
      <c r="W5448" s="337" t="s">
        <v>19695</v>
      </c>
      <c r="X5448" s="337" t="s">
        <v>19695</v>
      </c>
      <c r="Y5448" s="337" t="s">
        <v>19695</v>
      </c>
      <c r="Z5448" s="337" t="s">
        <v>1753</v>
      </c>
      <c r="AA5448" s="337" t="s">
        <v>735</v>
      </c>
      <c r="AB5448" s="337" t="s">
        <v>718</v>
      </c>
      <c r="AC5448" s="337" t="s">
        <v>13530</v>
      </c>
    </row>
    <row r="5449" spans="1:29" ht="15.8" x14ac:dyDescent="0.25">
      <c r="A5449" s="337" t="s">
        <v>1723</v>
      </c>
      <c r="B5449" s="337" t="s">
        <v>2449</v>
      </c>
      <c r="C5449" s="337" t="s">
        <v>1821</v>
      </c>
      <c r="D5449" s="337" t="s">
        <v>449</v>
      </c>
      <c r="E5449" s="337" t="s">
        <v>2047</v>
      </c>
      <c r="F5449" s="338">
        <v>42441</v>
      </c>
      <c r="G5449" s="337" t="s">
        <v>1373</v>
      </c>
      <c r="H5449" s="338">
        <v>42491</v>
      </c>
      <c r="I5449" s="337" t="s">
        <v>19695</v>
      </c>
      <c r="J5449" s="337" t="s">
        <v>36</v>
      </c>
      <c r="K5449" s="337" t="s">
        <v>19695</v>
      </c>
      <c r="L5449" s="337" t="s">
        <v>19695</v>
      </c>
      <c r="M5449" s="337" t="s">
        <v>19695</v>
      </c>
      <c r="N5449" s="337" t="s">
        <v>19695</v>
      </c>
      <c r="O5449" s="337" t="s">
        <v>19695</v>
      </c>
      <c r="P5449" s="337" t="s">
        <v>19695</v>
      </c>
      <c r="Q5449" s="337" t="s">
        <v>19695</v>
      </c>
      <c r="R5449" s="337" t="s">
        <v>109</v>
      </c>
      <c r="S5449" s="337" t="s">
        <v>1129</v>
      </c>
      <c r="T5449" s="337" t="s">
        <v>2450</v>
      </c>
      <c r="U5449" s="337" t="s">
        <v>2451</v>
      </c>
      <c r="V5449" s="337">
        <v>12</v>
      </c>
      <c r="W5449" s="337" t="s">
        <v>19695</v>
      </c>
      <c r="X5449" s="337" t="s">
        <v>19695</v>
      </c>
      <c r="Y5449" s="337" t="s">
        <v>19695</v>
      </c>
      <c r="Z5449" s="337" t="s">
        <v>1753</v>
      </c>
      <c r="AA5449" s="337" t="s">
        <v>766</v>
      </c>
      <c r="AB5449" s="337" t="s">
        <v>718</v>
      </c>
      <c r="AC5449" s="337" t="s">
        <v>13530</v>
      </c>
    </row>
    <row r="5450" spans="1:29" ht="15.8" x14ac:dyDescent="0.25">
      <c r="A5450" s="337" t="s">
        <v>1723</v>
      </c>
      <c r="B5450" s="337" t="s">
        <v>3093</v>
      </c>
      <c r="C5450" s="337" t="s">
        <v>1821</v>
      </c>
      <c r="D5450" s="337" t="s">
        <v>449</v>
      </c>
      <c r="E5450" s="337" t="s">
        <v>2047</v>
      </c>
      <c r="F5450" s="338">
        <v>42441</v>
      </c>
      <c r="G5450" s="337" t="s">
        <v>1373</v>
      </c>
      <c r="H5450" s="338">
        <v>42491</v>
      </c>
      <c r="I5450" s="337" t="s">
        <v>19695</v>
      </c>
      <c r="J5450" s="337" t="s">
        <v>16</v>
      </c>
      <c r="K5450" s="337" t="s">
        <v>19695</v>
      </c>
      <c r="L5450" s="337" t="s">
        <v>19695</v>
      </c>
      <c r="M5450" s="337" t="s">
        <v>19695</v>
      </c>
      <c r="N5450" s="337" t="s">
        <v>19695</v>
      </c>
      <c r="O5450" s="337" t="s">
        <v>19695</v>
      </c>
      <c r="P5450" s="337" t="s">
        <v>19695</v>
      </c>
      <c r="Q5450" s="337" t="s">
        <v>19695</v>
      </c>
      <c r="R5450" s="337" t="s">
        <v>98</v>
      </c>
      <c r="S5450" s="337" t="s">
        <v>1166</v>
      </c>
      <c r="T5450" s="337" t="s">
        <v>104</v>
      </c>
      <c r="U5450" s="337" t="s">
        <v>1688</v>
      </c>
      <c r="V5450" s="337">
        <v>8</v>
      </c>
      <c r="W5450" s="337" t="s">
        <v>19695</v>
      </c>
      <c r="X5450" s="337" t="s">
        <v>19695</v>
      </c>
      <c r="Y5450" s="337" t="s">
        <v>19695</v>
      </c>
      <c r="Z5450" s="337" t="s">
        <v>1753</v>
      </c>
      <c r="AA5450" s="337" t="s">
        <v>735</v>
      </c>
      <c r="AB5450" s="337" t="s">
        <v>718</v>
      </c>
      <c r="AC5450" s="337" t="s">
        <v>13530</v>
      </c>
    </row>
    <row r="5451" spans="1:29" ht="15.8" x14ac:dyDescent="0.25">
      <c r="A5451" s="337" t="s">
        <v>1723</v>
      </c>
      <c r="B5451" s="337" t="s">
        <v>3086</v>
      </c>
      <c r="C5451" s="337" t="s">
        <v>1821</v>
      </c>
      <c r="D5451" s="337" t="s">
        <v>449</v>
      </c>
      <c r="E5451" s="337" t="s">
        <v>2047</v>
      </c>
      <c r="F5451" s="338">
        <v>42441</v>
      </c>
      <c r="G5451" s="337" t="s">
        <v>1373</v>
      </c>
      <c r="H5451" s="338">
        <v>42491</v>
      </c>
      <c r="I5451" s="337" t="s">
        <v>19695</v>
      </c>
      <c r="J5451" s="337" t="s">
        <v>16</v>
      </c>
      <c r="K5451" s="337" t="s">
        <v>19695</v>
      </c>
      <c r="L5451" s="337" t="s">
        <v>19695</v>
      </c>
      <c r="M5451" s="337" t="s">
        <v>19695</v>
      </c>
      <c r="N5451" s="337" t="s">
        <v>19695</v>
      </c>
      <c r="O5451" s="337" t="s">
        <v>19695</v>
      </c>
      <c r="P5451" s="337" t="s">
        <v>19695</v>
      </c>
      <c r="Q5451" s="337" t="s">
        <v>19695</v>
      </c>
      <c r="R5451" s="337" t="s">
        <v>98</v>
      </c>
      <c r="S5451" s="337" t="s">
        <v>1166</v>
      </c>
      <c r="T5451" s="337" t="s">
        <v>1283</v>
      </c>
      <c r="U5451" s="337" t="s">
        <v>1688</v>
      </c>
      <c r="V5451" s="337">
        <v>8</v>
      </c>
      <c r="W5451" s="337" t="s">
        <v>19695</v>
      </c>
      <c r="X5451" s="337" t="s">
        <v>19695</v>
      </c>
      <c r="Y5451" s="337" t="s">
        <v>19695</v>
      </c>
      <c r="Z5451" s="337" t="s">
        <v>1753</v>
      </c>
      <c r="AA5451" s="337" t="s">
        <v>735</v>
      </c>
      <c r="AB5451" s="337" t="s">
        <v>718</v>
      </c>
      <c r="AC5451" s="337" t="s">
        <v>15389</v>
      </c>
    </row>
    <row r="5452" spans="1:29" ht="15.8" x14ac:dyDescent="0.25">
      <c r="A5452" s="337" t="s">
        <v>1723</v>
      </c>
      <c r="B5452" s="337" t="s">
        <v>2396</v>
      </c>
      <c r="C5452" s="337" t="s">
        <v>1821</v>
      </c>
      <c r="D5452" s="337" t="s">
        <v>449</v>
      </c>
      <c r="E5452" s="337" t="s">
        <v>2047</v>
      </c>
      <c r="F5452" s="338">
        <v>42441</v>
      </c>
      <c r="G5452" s="337" t="s">
        <v>1373</v>
      </c>
      <c r="H5452" s="338">
        <v>42491</v>
      </c>
      <c r="I5452" s="337" t="s">
        <v>19695</v>
      </c>
      <c r="J5452" s="337" t="s">
        <v>36</v>
      </c>
      <c r="K5452" s="337" t="s">
        <v>19695</v>
      </c>
      <c r="L5452" s="337" t="s">
        <v>19695</v>
      </c>
      <c r="M5452" s="337" t="s">
        <v>19695</v>
      </c>
      <c r="N5452" s="337" t="s">
        <v>19695</v>
      </c>
      <c r="O5452" s="337" t="s">
        <v>19695</v>
      </c>
      <c r="P5452" s="337" t="s">
        <v>19695</v>
      </c>
      <c r="Q5452" s="337" t="s">
        <v>19695</v>
      </c>
      <c r="R5452" s="337" t="s">
        <v>18</v>
      </c>
      <c r="S5452" s="337" t="s">
        <v>1038</v>
      </c>
      <c r="T5452" s="337" t="s">
        <v>1039</v>
      </c>
      <c r="U5452" s="337" t="s">
        <v>2397</v>
      </c>
      <c r="V5452" s="337">
        <v>12</v>
      </c>
      <c r="W5452" s="337" t="s">
        <v>19695</v>
      </c>
      <c r="X5452" s="337" t="s">
        <v>19695</v>
      </c>
      <c r="Y5452" s="337" t="s">
        <v>19695</v>
      </c>
      <c r="Z5452" s="337" t="s">
        <v>1753</v>
      </c>
      <c r="AA5452" s="337" t="s">
        <v>717</v>
      </c>
      <c r="AB5452" s="337" t="s">
        <v>718</v>
      </c>
      <c r="AC5452" s="337" t="s">
        <v>13660</v>
      </c>
    </row>
    <row r="5453" spans="1:29" ht="15.8" x14ac:dyDescent="0.25">
      <c r="A5453" s="337" t="s">
        <v>1723</v>
      </c>
      <c r="B5453" s="337" t="s">
        <v>3414</v>
      </c>
      <c r="C5453" s="337" t="s">
        <v>1821</v>
      </c>
      <c r="D5453" s="337" t="s">
        <v>449</v>
      </c>
      <c r="E5453" s="337" t="s">
        <v>2047</v>
      </c>
      <c r="F5453" s="338">
        <v>42441</v>
      </c>
      <c r="G5453" s="337" t="s">
        <v>1373</v>
      </c>
      <c r="H5453" s="338">
        <v>42491</v>
      </c>
      <c r="I5453" s="337" t="s">
        <v>19695</v>
      </c>
      <c r="J5453" s="337" t="s">
        <v>16</v>
      </c>
      <c r="K5453" s="337" t="s">
        <v>19695</v>
      </c>
      <c r="L5453" s="337" t="s">
        <v>19695</v>
      </c>
      <c r="M5453" s="337" t="s">
        <v>19695</v>
      </c>
      <c r="N5453" s="337" t="s">
        <v>19695</v>
      </c>
      <c r="O5453" s="337" t="s">
        <v>19695</v>
      </c>
      <c r="P5453" s="337" t="s">
        <v>19695</v>
      </c>
      <c r="Q5453" s="337" t="s">
        <v>19695</v>
      </c>
      <c r="R5453" s="337" t="s">
        <v>52</v>
      </c>
      <c r="S5453" s="337" t="s">
        <v>52</v>
      </c>
      <c r="T5453" s="337" t="s">
        <v>3415</v>
      </c>
      <c r="U5453" s="337" t="s">
        <v>3416</v>
      </c>
      <c r="V5453" s="337">
        <v>8</v>
      </c>
      <c r="W5453" s="337" t="s">
        <v>19695</v>
      </c>
      <c r="X5453" s="337" t="s">
        <v>19695</v>
      </c>
      <c r="Y5453" s="337" t="s">
        <v>19695</v>
      </c>
      <c r="Z5453" s="337" t="s">
        <v>1753</v>
      </c>
      <c r="AA5453" s="337" t="s">
        <v>735</v>
      </c>
      <c r="AB5453" s="337" t="s">
        <v>718</v>
      </c>
      <c r="AC5453" s="337" t="s">
        <v>15463</v>
      </c>
    </row>
    <row r="5454" spans="1:29" ht="15.8" x14ac:dyDescent="0.25">
      <c r="A5454" s="337" t="s">
        <v>1723</v>
      </c>
      <c r="B5454" s="337" t="s">
        <v>2628</v>
      </c>
      <c r="C5454" s="337" t="s">
        <v>1725</v>
      </c>
      <c r="D5454" s="337" t="s">
        <v>1726</v>
      </c>
      <c r="E5454" s="337" t="s">
        <v>2629</v>
      </c>
      <c r="F5454" s="338">
        <v>42439</v>
      </c>
      <c r="G5454" s="337" t="s">
        <v>2630</v>
      </c>
      <c r="H5454" s="338">
        <v>42489</v>
      </c>
      <c r="I5454" s="337" t="s">
        <v>19695</v>
      </c>
      <c r="J5454" s="337" t="s">
        <v>36</v>
      </c>
      <c r="K5454" s="337" t="s">
        <v>19695</v>
      </c>
      <c r="L5454" s="337" t="s">
        <v>19695</v>
      </c>
      <c r="M5454" s="337" t="s">
        <v>19695</v>
      </c>
      <c r="N5454" s="337" t="s">
        <v>19695</v>
      </c>
      <c r="O5454" s="337" t="s">
        <v>19695</v>
      </c>
      <c r="P5454" s="337" t="s">
        <v>19695</v>
      </c>
      <c r="Q5454" s="337" t="s">
        <v>19695</v>
      </c>
      <c r="R5454" s="337" t="s">
        <v>98</v>
      </c>
      <c r="S5454" s="337" t="s">
        <v>1185</v>
      </c>
      <c r="T5454" s="337" t="s">
        <v>2152</v>
      </c>
      <c r="U5454" s="337" t="s">
        <v>2631</v>
      </c>
      <c r="V5454" s="337">
        <v>6</v>
      </c>
      <c r="W5454" s="337" t="s">
        <v>19695</v>
      </c>
      <c r="X5454" s="337" t="s">
        <v>19695</v>
      </c>
      <c r="Y5454" s="337" t="s">
        <v>19695</v>
      </c>
      <c r="Z5454" s="337" t="s">
        <v>1728</v>
      </c>
      <c r="AA5454" s="337" t="s">
        <v>717</v>
      </c>
      <c r="AB5454" s="337" t="s">
        <v>718</v>
      </c>
      <c r="AC5454" s="337" t="s">
        <v>13530</v>
      </c>
    </row>
    <row r="5455" spans="1:29" ht="15.8" x14ac:dyDescent="0.25">
      <c r="A5455" s="337" t="s">
        <v>1723</v>
      </c>
      <c r="B5455" s="337" t="s">
        <v>3199</v>
      </c>
      <c r="C5455" s="337" t="s">
        <v>1821</v>
      </c>
      <c r="D5455" s="337" t="s">
        <v>449</v>
      </c>
      <c r="E5455" s="337" t="s">
        <v>2629</v>
      </c>
      <c r="F5455" s="338">
        <v>42439</v>
      </c>
      <c r="G5455" s="337" t="s">
        <v>2630</v>
      </c>
      <c r="H5455" s="338">
        <v>42489</v>
      </c>
      <c r="I5455" s="337" t="s">
        <v>19695</v>
      </c>
      <c r="J5455" s="337" t="s">
        <v>16</v>
      </c>
      <c r="K5455" s="337" t="s">
        <v>19695</v>
      </c>
      <c r="L5455" s="337" t="s">
        <v>19695</v>
      </c>
      <c r="M5455" s="337" t="s">
        <v>19695</v>
      </c>
      <c r="N5455" s="337" t="s">
        <v>19695</v>
      </c>
      <c r="O5455" s="337" t="s">
        <v>19695</v>
      </c>
      <c r="P5455" s="337" t="s">
        <v>19695</v>
      </c>
      <c r="Q5455" s="337" t="s">
        <v>19695</v>
      </c>
      <c r="R5455" s="337" t="s">
        <v>71</v>
      </c>
      <c r="S5455" s="337" t="s">
        <v>3200</v>
      </c>
      <c r="T5455" s="337" t="s">
        <v>379</v>
      </c>
      <c r="U5455" s="337" t="s">
        <v>449</v>
      </c>
      <c r="V5455" s="337">
        <v>8</v>
      </c>
      <c r="W5455" s="337" t="s">
        <v>19695</v>
      </c>
      <c r="X5455" s="337" t="s">
        <v>19695</v>
      </c>
      <c r="Y5455" s="337" t="s">
        <v>19695</v>
      </c>
      <c r="Z5455" s="337" t="s">
        <v>1728</v>
      </c>
      <c r="AA5455" s="337" t="s">
        <v>735</v>
      </c>
      <c r="AB5455" s="337" t="s">
        <v>718</v>
      </c>
      <c r="AC5455" s="337" t="s">
        <v>13530</v>
      </c>
    </row>
    <row r="5456" spans="1:29" ht="15.8" x14ac:dyDescent="0.25">
      <c r="A5456" s="337" t="s">
        <v>1723</v>
      </c>
      <c r="B5456" s="337" t="s">
        <v>3115</v>
      </c>
      <c r="C5456" s="337" t="s">
        <v>1821</v>
      </c>
      <c r="D5456" s="337" t="s">
        <v>449</v>
      </c>
      <c r="E5456" s="337" t="s">
        <v>3116</v>
      </c>
      <c r="F5456" s="338">
        <v>42437</v>
      </c>
      <c r="G5456" s="337" t="s">
        <v>3117</v>
      </c>
      <c r="H5456" s="338">
        <v>42487</v>
      </c>
      <c r="I5456" s="337" t="s">
        <v>19695</v>
      </c>
      <c r="J5456" s="337" t="s">
        <v>16</v>
      </c>
      <c r="K5456" s="337" t="s">
        <v>19695</v>
      </c>
      <c r="L5456" s="337" t="s">
        <v>19695</v>
      </c>
      <c r="M5456" s="337" t="s">
        <v>19695</v>
      </c>
      <c r="N5456" s="337" t="s">
        <v>19695</v>
      </c>
      <c r="O5456" s="337" t="s">
        <v>19695</v>
      </c>
      <c r="P5456" s="337" t="s">
        <v>19695</v>
      </c>
      <c r="Q5456" s="337" t="s">
        <v>19695</v>
      </c>
      <c r="R5456" s="337" t="s">
        <v>98</v>
      </c>
      <c r="S5456" s="337" t="s">
        <v>1172</v>
      </c>
      <c r="T5456" s="337" t="s">
        <v>3118</v>
      </c>
      <c r="U5456" s="337" t="s">
        <v>1300</v>
      </c>
      <c r="V5456" s="337">
        <v>4</v>
      </c>
      <c r="W5456" s="337" t="s">
        <v>19695</v>
      </c>
      <c r="X5456" s="337" t="s">
        <v>19695</v>
      </c>
      <c r="Y5456" s="337" t="s">
        <v>19695</v>
      </c>
      <c r="Z5456" s="337" t="s">
        <v>1728</v>
      </c>
      <c r="AA5456" s="337" t="s">
        <v>717</v>
      </c>
      <c r="AB5456" s="337" t="s">
        <v>718</v>
      </c>
      <c r="AC5456" s="337" t="s">
        <v>13642</v>
      </c>
    </row>
    <row r="5457" spans="1:29" ht="15.8" x14ac:dyDescent="0.25">
      <c r="A5457" s="337" t="s">
        <v>1723</v>
      </c>
      <c r="B5457" s="337" t="s">
        <v>3750</v>
      </c>
      <c r="C5457" s="337" t="s">
        <v>1725</v>
      </c>
      <c r="D5457" s="337" t="s">
        <v>1730</v>
      </c>
      <c r="E5457" s="337" t="s">
        <v>3116</v>
      </c>
      <c r="F5457" s="338">
        <v>42437</v>
      </c>
      <c r="G5457" s="337" t="s">
        <v>3117</v>
      </c>
      <c r="H5457" s="338">
        <v>42487</v>
      </c>
      <c r="I5457" s="337" t="s">
        <v>19695</v>
      </c>
      <c r="J5457" s="337" t="s">
        <v>16</v>
      </c>
      <c r="K5457" s="337" t="s">
        <v>19695</v>
      </c>
      <c r="L5457" s="337" t="s">
        <v>19695</v>
      </c>
      <c r="M5457" s="337" t="s">
        <v>19695</v>
      </c>
      <c r="N5457" s="337" t="s">
        <v>19695</v>
      </c>
      <c r="O5457" s="337" t="s">
        <v>19695</v>
      </c>
      <c r="P5457" s="337" t="s">
        <v>19695</v>
      </c>
      <c r="Q5457" s="337" t="s">
        <v>19695</v>
      </c>
      <c r="R5457" s="337" t="s">
        <v>52</v>
      </c>
      <c r="S5457" s="337" t="s">
        <v>52</v>
      </c>
      <c r="T5457" s="337" t="s">
        <v>3751</v>
      </c>
      <c r="U5457" s="337" t="s">
        <v>3752</v>
      </c>
      <c r="V5457" s="337">
        <v>6.2</v>
      </c>
      <c r="W5457" s="337" t="s">
        <v>19695</v>
      </c>
      <c r="X5457" s="337" t="s">
        <v>19695</v>
      </c>
      <c r="Y5457" s="337" t="s">
        <v>19695</v>
      </c>
      <c r="Z5457" s="337" t="s">
        <v>1745</v>
      </c>
      <c r="AA5457" s="337" t="s">
        <v>1047</v>
      </c>
      <c r="AB5457" s="337" t="s">
        <v>854</v>
      </c>
      <c r="AC5457" s="337" t="s">
        <v>13530</v>
      </c>
    </row>
    <row r="5458" spans="1:29" ht="15.8" x14ac:dyDescent="0.25">
      <c r="A5458" s="337" t="s">
        <v>1723</v>
      </c>
      <c r="B5458" s="337" t="s">
        <v>6213</v>
      </c>
      <c r="C5458" s="337" t="s">
        <v>1821</v>
      </c>
      <c r="D5458" s="337" t="s">
        <v>449</v>
      </c>
      <c r="E5458" s="337" t="s">
        <v>6214</v>
      </c>
      <c r="F5458" s="338">
        <v>42423</v>
      </c>
      <c r="G5458" s="337" t="s">
        <v>2208</v>
      </c>
      <c r="H5458" s="338">
        <v>42481</v>
      </c>
      <c r="I5458" s="337" t="s">
        <v>19695</v>
      </c>
      <c r="J5458" s="337" t="s">
        <v>36</v>
      </c>
      <c r="K5458" s="337" t="s">
        <v>19695</v>
      </c>
      <c r="L5458" s="337" t="s">
        <v>19695</v>
      </c>
      <c r="M5458" s="337" t="s">
        <v>19695</v>
      </c>
      <c r="N5458" s="337" t="s">
        <v>19695</v>
      </c>
      <c r="O5458" s="337" t="s">
        <v>19695</v>
      </c>
      <c r="P5458" s="337" t="s">
        <v>19695</v>
      </c>
      <c r="Q5458" s="337" t="s">
        <v>19695</v>
      </c>
      <c r="R5458" s="337" t="s">
        <v>117</v>
      </c>
      <c r="S5458" s="337" t="s">
        <v>6215</v>
      </c>
      <c r="T5458" s="337" t="s">
        <v>6216</v>
      </c>
      <c r="U5458" s="337" t="s">
        <v>6217</v>
      </c>
      <c r="V5458" s="337">
        <v>9</v>
      </c>
      <c r="W5458" s="337" t="s">
        <v>19695</v>
      </c>
      <c r="X5458" s="337" t="s">
        <v>19695</v>
      </c>
      <c r="Y5458" s="337" t="s">
        <v>19695</v>
      </c>
      <c r="Z5458" s="337" t="s">
        <v>1745</v>
      </c>
      <c r="AA5458" s="337" t="s">
        <v>761</v>
      </c>
      <c r="AB5458" s="337" t="s">
        <v>762</v>
      </c>
      <c r="AC5458" s="337" t="s">
        <v>13850</v>
      </c>
    </row>
    <row r="5459" spans="1:29" ht="15.8" x14ac:dyDescent="0.25">
      <c r="A5459" s="337" t="s">
        <v>1723</v>
      </c>
      <c r="B5459" s="337" t="s">
        <v>3154</v>
      </c>
      <c r="C5459" s="337" t="s">
        <v>1821</v>
      </c>
      <c r="D5459" s="337" t="s">
        <v>449</v>
      </c>
      <c r="E5459" s="337" t="s">
        <v>2207</v>
      </c>
      <c r="F5459" s="338">
        <v>42431</v>
      </c>
      <c r="G5459" s="337" t="s">
        <v>2208</v>
      </c>
      <c r="H5459" s="338">
        <v>42481</v>
      </c>
      <c r="I5459" s="337" t="s">
        <v>19695</v>
      </c>
      <c r="J5459" s="337" t="s">
        <v>36</v>
      </c>
      <c r="K5459" s="337" t="s">
        <v>19695</v>
      </c>
      <c r="L5459" s="337" t="s">
        <v>19695</v>
      </c>
      <c r="M5459" s="337" t="s">
        <v>19695</v>
      </c>
      <c r="N5459" s="337" t="s">
        <v>19695</v>
      </c>
      <c r="O5459" s="337" t="s">
        <v>19695</v>
      </c>
      <c r="P5459" s="337" t="s">
        <v>19695</v>
      </c>
      <c r="Q5459" s="337" t="s">
        <v>19695</v>
      </c>
      <c r="R5459" s="337" t="s">
        <v>1999</v>
      </c>
      <c r="S5459" s="337" t="s">
        <v>1999</v>
      </c>
      <c r="T5459" s="337" t="s">
        <v>3155</v>
      </c>
      <c r="U5459" s="337" t="s">
        <v>3156</v>
      </c>
      <c r="V5459" s="337">
        <v>6</v>
      </c>
      <c r="W5459" s="337" t="s">
        <v>19695</v>
      </c>
      <c r="X5459" s="337" t="s">
        <v>19695</v>
      </c>
      <c r="Y5459" s="337" t="s">
        <v>19695</v>
      </c>
      <c r="Z5459" s="337" t="s">
        <v>1753</v>
      </c>
      <c r="AA5459" s="337" t="s">
        <v>735</v>
      </c>
      <c r="AB5459" s="337" t="s">
        <v>718</v>
      </c>
      <c r="AC5459" s="337" t="s">
        <v>13530</v>
      </c>
    </row>
    <row r="5460" spans="1:29" ht="15.8" x14ac:dyDescent="0.25">
      <c r="A5460" s="337" t="s">
        <v>1723</v>
      </c>
      <c r="B5460" s="337" t="s">
        <v>2206</v>
      </c>
      <c r="C5460" s="337" t="s">
        <v>1821</v>
      </c>
      <c r="D5460" s="337" t="s">
        <v>449</v>
      </c>
      <c r="E5460" s="337" t="s">
        <v>2207</v>
      </c>
      <c r="F5460" s="338">
        <v>42431</v>
      </c>
      <c r="G5460" s="337" t="s">
        <v>2208</v>
      </c>
      <c r="H5460" s="338">
        <v>42481</v>
      </c>
      <c r="I5460" s="337" t="s">
        <v>19695</v>
      </c>
      <c r="J5460" s="337" t="s">
        <v>36</v>
      </c>
      <c r="K5460" s="337" t="s">
        <v>19695</v>
      </c>
      <c r="L5460" s="337" t="s">
        <v>19695</v>
      </c>
      <c r="M5460" s="337" t="s">
        <v>19695</v>
      </c>
      <c r="N5460" s="337" t="s">
        <v>19695</v>
      </c>
      <c r="O5460" s="337" t="s">
        <v>19695</v>
      </c>
      <c r="P5460" s="337" t="s">
        <v>19695</v>
      </c>
      <c r="Q5460" s="337" t="s">
        <v>19695</v>
      </c>
      <c r="R5460" s="337" t="s">
        <v>1225</v>
      </c>
      <c r="S5460" s="337" t="s">
        <v>1568</v>
      </c>
      <c r="T5460" s="337" t="s">
        <v>433</v>
      </c>
      <c r="U5460" s="337" t="s">
        <v>2209</v>
      </c>
      <c r="V5460" s="337">
        <v>8</v>
      </c>
      <c r="W5460" s="337" t="s">
        <v>19695</v>
      </c>
      <c r="X5460" s="337" t="s">
        <v>19695</v>
      </c>
      <c r="Y5460" s="337" t="s">
        <v>19695</v>
      </c>
      <c r="Z5460" s="337" t="s">
        <v>1753</v>
      </c>
      <c r="AA5460" s="337" t="s">
        <v>717</v>
      </c>
      <c r="AB5460" s="337" t="s">
        <v>718</v>
      </c>
      <c r="AC5460" s="337" t="s">
        <v>13530</v>
      </c>
    </row>
    <row r="5461" spans="1:29" ht="15.8" x14ac:dyDescent="0.25">
      <c r="A5461" s="337" t="s">
        <v>1723</v>
      </c>
      <c r="B5461" s="337" t="s">
        <v>2999</v>
      </c>
      <c r="C5461" s="337" t="s">
        <v>1821</v>
      </c>
      <c r="D5461" s="337" t="s">
        <v>449</v>
      </c>
      <c r="E5461" s="337" t="s">
        <v>3000</v>
      </c>
      <c r="F5461" s="338">
        <v>42447</v>
      </c>
      <c r="G5461" s="337" t="s">
        <v>3001</v>
      </c>
      <c r="H5461" s="338">
        <v>42475</v>
      </c>
      <c r="I5461" s="337" t="s">
        <v>19695</v>
      </c>
      <c r="J5461" s="337" t="s">
        <v>16</v>
      </c>
      <c r="K5461" s="337" t="s">
        <v>19695</v>
      </c>
      <c r="L5461" s="337" t="s">
        <v>19695</v>
      </c>
      <c r="M5461" s="337" t="s">
        <v>19695</v>
      </c>
      <c r="N5461" s="337" t="s">
        <v>19695</v>
      </c>
      <c r="O5461" s="337" t="s">
        <v>19695</v>
      </c>
      <c r="P5461" s="337" t="s">
        <v>19695</v>
      </c>
      <c r="Q5461" s="337" t="s">
        <v>19695</v>
      </c>
      <c r="R5461" s="337" t="s">
        <v>146</v>
      </c>
      <c r="S5461" s="337" t="s">
        <v>129</v>
      </c>
      <c r="T5461" s="337" t="s">
        <v>373</v>
      </c>
      <c r="U5461" s="337" t="s">
        <v>3002</v>
      </c>
      <c r="V5461" s="337">
        <v>9</v>
      </c>
      <c r="W5461" s="337" t="s">
        <v>19695</v>
      </c>
      <c r="X5461" s="337" t="s">
        <v>19695</v>
      </c>
      <c r="Y5461" s="337" t="s">
        <v>19695</v>
      </c>
      <c r="Z5461" s="337" t="s">
        <v>1745</v>
      </c>
      <c r="AA5461" s="337" t="s">
        <v>761</v>
      </c>
      <c r="AB5461" s="337" t="s">
        <v>762</v>
      </c>
      <c r="AC5461" s="337" t="s">
        <v>13635</v>
      </c>
    </row>
    <row r="5462" spans="1:29" ht="15.8" x14ac:dyDescent="0.25">
      <c r="A5462" s="337" t="s">
        <v>1723</v>
      </c>
      <c r="B5462" s="337" t="s">
        <v>4045</v>
      </c>
      <c r="C5462" s="337" t="s">
        <v>1821</v>
      </c>
      <c r="D5462" s="337" t="s">
        <v>449</v>
      </c>
      <c r="E5462" s="337" t="s">
        <v>2251</v>
      </c>
      <c r="F5462" s="338">
        <v>42422</v>
      </c>
      <c r="G5462" s="337" t="s">
        <v>1874</v>
      </c>
      <c r="H5462" s="338">
        <v>42472</v>
      </c>
      <c r="I5462" s="337" t="s">
        <v>19695</v>
      </c>
      <c r="J5462" s="337" t="s">
        <v>36</v>
      </c>
      <c r="K5462" s="337" t="s">
        <v>19695</v>
      </c>
      <c r="L5462" s="337" t="s">
        <v>19695</v>
      </c>
      <c r="M5462" s="337" t="s">
        <v>19695</v>
      </c>
      <c r="N5462" s="337" t="s">
        <v>19695</v>
      </c>
      <c r="O5462" s="337" t="s">
        <v>19695</v>
      </c>
      <c r="P5462" s="337" t="s">
        <v>19695</v>
      </c>
      <c r="Q5462" s="337" t="s">
        <v>19695</v>
      </c>
      <c r="R5462" s="337" t="s">
        <v>15</v>
      </c>
      <c r="S5462" s="337" t="s">
        <v>1203</v>
      </c>
      <c r="T5462" s="337" t="s">
        <v>4046</v>
      </c>
      <c r="U5462" s="337" t="s">
        <v>4047</v>
      </c>
      <c r="V5462" s="337">
        <v>12</v>
      </c>
      <c r="W5462" s="337" t="s">
        <v>19695</v>
      </c>
      <c r="X5462" s="337" t="s">
        <v>19695</v>
      </c>
      <c r="Y5462" s="337" t="s">
        <v>19695</v>
      </c>
      <c r="Z5462" s="337" t="s">
        <v>1728</v>
      </c>
      <c r="AA5462" s="337" t="s">
        <v>735</v>
      </c>
      <c r="AB5462" s="337" t="s">
        <v>718</v>
      </c>
      <c r="AC5462" s="337" t="s">
        <v>13530</v>
      </c>
    </row>
    <row r="5463" spans="1:29" ht="15.8" x14ac:dyDescent="0.25">
      <c r="A5463" s="337" t="s">
        <v>1723</v>
      </c>
      <c r="B5463" s="337" t="s">
        <v>2250</v>
      </c>
      <c r="C5463" s="337" t="s">
        <v>1821</v>
      </c>
      <c r="D5463" s="337" t="s">
        <v>449</v>
      </c>
      <c r="E5463" s="337" t="s">
        <v>2251</v>
      </c>
      <c r="F5463" s="338">
        <v>42422</v>
      </c>
      <c r="G5463" s="337" t="s">
        <v>1874</v>
      </c>
      <c r="H5463" s="338">
        <v>42472</v>
      </c>
      <c r="I5463" s="337" t="s">
        <v>19695</v>
      </c>
      <c r="J5463" s="337" t="s">
        <v>36</v>
      </c>
      <c r="K5463" s="337" t="s">
        <v>19695</v>
      </c>
      <c r="L5463" s="337" t="s">
        <v>19695</v>
      </c>
      <c r="M5463" s="337" t="s">
        <v>19695</v>
      </c>
      <c r="N5463" s="337" t="s">
        <v>19695</v>
      </c>
      <c r="O5463" s="337" t="s">
        <v>19695</v>
      </c>
      <c r="P5463" s="337" t="s">
        <v>19695</v>
      </c>
      <c r="Q5463" s="337" t="s">
        <v>19695</v>
      </c>
      <c r="R5463" s="337" t="s">
        <v>70</v>
      </c>
      <c r="S5463" s="337" t="s">
        <v>141</v>
      </c>
      <c r="T5463" s="337" t="s">
        <v>2006</v>
      </c>
      <c r="U5463" s="337" t="s">
        <v>2057</v>
      </c>
      <c r="V5463" s="337">
        <v>24</v>
      </c>
      <c r="W5463" s="337" t="s">
        <v>19695</v>
      </c>
      <c r="X5463" s="337" t="s">
        <v>19695</v>
      </c>
      <c r="Y5463" s="337" t="s">
        <v>19695</v>
      </c>
      <c r="Z5463" s="337" t="s">
        <v>1728</v>
      </c>
      <c r="AA5463" s="337" t="s">
        <v>735</v>
      </c>
      <c r="AB5463" s="337" t="s">
        <v>718</v>
      </c>
      <c r="AC5463" s="337" t="s">
        <v>13530</v>
      </c>
    </row>
    <row r="5464" spans="1:29" ht="15.8" x14ac:dyDescent="0.25">
      <c r="A5464" s="337" t="s">
        <v>1723</v>
      </c>
      <c r="B5464" s="337" t="s">
        <v>2144</v>
      </c>
      <c r="C5464" s="337" t="s">
        <v>1821</v>
      </c>
      <c r="D5464" s="337" t="s">
        <v>449</v>
      </c>
      <c r="E5464" s="337" t="s">
        <v>2145</v>
      </c>
      <c r="F5464" s="338">
        <v>42420</v>
      </c>
      <c r="G5464" s="337" t="s">
        <v>2146</v>
      </c>
      <c r="H5464" s="338">
        <v>42470</v>
      </c>
      <c r="I5464" s="337" t="s">
        <v>19695</v>
      </c>
      <c r="J5464" s="337" t="s">
        <v>16</v>
      </c>
      <c r="K5464" s="337" t="s">
        <v>19695</v>
      </c>
      <c r="L5464" s="337" t="s">
        <v>19695</v>
      </c>
      <c r="M5464" s="337" t="s">
        <v>19695</v>
      </c>
      <c r="N5464" s="337" t="s">
        <v>19695</v>
      </c>
      <c r="O5464" s="337" t="s">
        <v>19695</v>
      </c>
      <c r="P5464" s="337" t="s">
        <v>19695</v>
      </c>
      <c r="Q5464" s="337" t="s">
        <v>19695</v>
      </c>
      <c r="R5464" s="337" t="s">
        <v>45</v>
      </c>
      <c r="S5464" s="337" t="s">
        <v>440</v>
      </c>
      <c r="T5464" s="337" t="s">
        <v>2147</v>
      </c>
      <c r="U5464" s="337" t="s">
        <v>2148</v>
      </c>
      <c r="V5464" s="337">
        <v>10</v>
      </c>
      <c r="W5464" s="337" t="s">
        <v>19695</v>
      </c>
      <c r="X5464" s="337" t="s">
        <v>19695</v>
      </c>
      <c r="Y5464" s="337" t="s">
        <v>19695</v>
      </c>
      <c r="Z5464" s="337" t="s">
        <v>1728</v>
      </c>
      <c r="AA5464" s="337" t="s">
        <v>735</v>
      </c>
      <c r="AB5464" s="337" t="s">
        <v>718</v>
      </c>
      <c r="AC5464" s="337" t="s">
        <v>13530</v>
      </c>
    </row>
    <row r="5465" spans="1:29" ht="15.8" x14ac:dyDescent="0.25">
      <c r="A5465" s="337" t="s">
        <v>1723</v>
      </c>
      <c r="B5465" s="337" t="s">
        <v>6251</v>
      </c>
      <c r="C5465" s="337" t="s">
        <v>1725</v>
      </c>
      <c r="D5465" s="337" t="s">
        <v>1873</v>
      </c>
      <c r="E5465" s="337" t="s">
        <v>6252</v>
      </c>
      <c r="F5465" s="338">
        <v>42416</v>
      </c>
      <c r="G5465" s="337" t="s">
        <v>4224</v>
      </c>
      <c r="H5465" s="338">
        <v>42466</v>
      </c>
      <c r="I5465" s="337" t="s">
        <v>19695</v>
      </c>
      <c r="J5465" s="337" t="s">
        <v>36</v>
      </c>
      <c r="K5465" s="337" t="s">
        <v>19695</v>
      </c>
      <c r="L5465" s="337" t="s">
        <v>19695</v>
      </c>
      <c r="M5465" s="337" t="s">
        <v>19695</v>
      </c>
      <c r="N5465" s="337" t="s">
        <v>19695</v>
      </c>
      <c r="O5465" s="337" t="s">
        <v>19695</v>
      </c>
      <c r="P5465" s="337" t="s">
        <v>19695</v>
      </c>
      <c r="Q5465" s="337" t="s">
        <v>19695</v>
      </c>
      <c r="R5465" s="337" t="s">
        <v>98</v>
      </c>
      <c r="S5465" s="337" t="s">
        <v>406</v>
      </c>
      <c r="T5465" s="337" t="s">
        <v>406</v>
      </c>
      <c r="U5465" s="337" t="s">
        <v>6253</v>
      </c>
      <c r="V5465" s="337">
        <v>12</v>
      </c>
      <c r="W5465" s="337" t="s">
        <v>19695</v>
      </c>
      <c r="X5465" s="337" t="s">
        <v>19695</v>
      </c>
      <c r="Y5465" s="337" t="s">
        <v>19695</v>
      </c>
      <c r="Z5465" s="337" t="s">
        <v>1728</v>
      </c>
      <c r="AA5465" s="337" t="s">
        <v>735</v>
      </c>
      <c r="AB5465" s="337" t="s">
        <v>718</v>
      </c>
      <c r="AC5465" s="337" t="s">
        <v>13728</v>
      </c>
    </row>
    <row r="5466" spans="1:29" ht="15.8" x14ac:dyDescent="0.25">
      <c r="A5466" s="337" t="s">
        <v>1723</v>
      </c>
      <c r="B5466" s="337" t="s">
        <v>2346</v>
      </c>
      <c r="C5466" s="337" t="s">
        <v>1725</v>
      </c>
      <c r="D5466" s="337" t="s">
        <v>1726</v>
      </c>
      <c r="E5466" s="337" t="s">
        <v>2347</v>
      </c>
      <c r="F5466" s="338">
        <v>42414</v>
      </c>
      <c r="G5466" s="337" t="s">
        <v>2348</v>
      </c>
      <c r="H5466" s="338">
        <v>42464</v>
      </c>
      <c r="I5466" s="337" t="s">
        <v>19695</v>
      </c>
      <c r="J5466" s="337" t="s">
        <v>36</v>
      </c>
      <c r="K5466" s="337" t="s">
        <v>19695</v>
      </c>
      <c r="L5466" s="337" t="s">
        <v>19695</v>
      </c>
      <c r="M5466" s="337" t="s">
        <v>19695</v>
      </c>
      <c r="N5466" s="337" t="s">
        <v>19695</v>
      </c>
      <c r="O5466" s="337" t="s">
        <v>19695</v>
      </c>
      <c r="P5466" s="337" t="s">
        <v>19695</v>
      </c>
      <c r="Q5466" s="337" t="s">
        <v>19695</v>
      </c>
      <c r="R5466" s="337" t="s">
        <v>35</v>
      </c>
      <c r="S5466" s="337" t="s">
        <v>404</v>
      </c>
      <c r="T5466" s="337" t="s">
        <v>1638</v>
      </c>
      <c r="U5466" s="337" t="s">
        <v>2349</v>
      </c>
      <c r="V5466" s="337">
        <v>10</v>
      </c>
      <c r="W5466" s="337" t="s">
        <v>19695</v>
      </c>
      <c r="X5466" s="337" t="s">
        <v>19695</v>
      </c>
      <c r="Y5466" s="337" t="s">
        <v>19695</v>
      </c>
      <c r="Z5466" s="337" t="s">
        <v>1728</v>
      </c>
      <c r="AA5466" s="337" t="s">
        <v>735</v>
      </c>
      <c r="AB5466" s="337" t="s">
        <v>718</v>
      </c>
      <c r="AC5466" s="337" t="s">
        <v>13530</v>
      </c>
    </row>
    <row r="5467" spans="1:29" ht="15.8" x14ac:dyDescent="0.25">
      <c r="A5467" s="337" t="s">
        <v>1723</v>
      </c>
      <c r="B5467" s="337" t="s">
        <v>780</v>
      </c>
      <c r="C5467" s="337" t="s">
        <v>1821</v>
      </c>
      <c r="D5467" s="337" t="s">
        <v>449</v>
      </c>
      <c r="E5467" s="337" t="s">
        <v>6455</v>
      </c>
      <c r="F5467" s="338">
        <v>42413</v>
      </c>
      <c r="G5467" s="337" t="s">
        <v>781</v>
      </c>
      <c r="H5467" s="338">
        <v>42463</v>
      </c>
      <c r="I5467" s="337" t="s">
        <v>19695</v>
      </c>
      <c r="J5467" s="337" t="s">
        <v>16</v>
      </c>
      <c r="K5467" s="337" t="s">
        <v>19695</v>
      </c>
      <c r="L5467" s="337" t="s">
        <v>19695</v>
      </c>
      <c r="M5467" s="337" t="s">
        <v>19695</v>
      </c>
      <c r="N5467" s="337" t="s">
        <v>19695</v>
      </c>
      <c r="O5467" s="337" t="s">
        <v>19695</v>
      </c>
      <c r="P5467" s="337" t="s">
        <v>19695</v>
      </c>
      <c r="Q5467" s="337" t="s">
        <v>19695</v>
      </c>
      <c r="R5467" s="337" t="s">
        <v>134</v>
      </c>
      <c r="S5467" s="337" t="s">
        <v>782</v>
      </c>
      <c r="T5467" s="337" t="s">
        <v>374</v>
      </c>
      <c r="U5467" s="337" t="s">
        <v>784</v>
      </c>
      <c r="V5467" s="337">
        <v>12</v>
      </c>
      <c r="W5467" s="337" t="s">
        <v>19695</v>
      </c>
      <c r="X5467" s="337" t="s">
        <v>19695</v>
      </c>
      <c r="Y5467" s="337" t="s">
        <v>19695</v>
      </c>
      <c r="Z5467" s="337" t="s">
        <v>1745</v>
      </c>
      <c r="AA5467" s="337" t="s">
        <v>735</v>
      </c>
      <c r="AB5467" s="337" t="s">
        <v>718</v>
      </c>
      <c r="AC5467" s="337" t="s">
        <v>15212</v>
      </c>
    </row>
    <row r="5468" spans="1:29" ht="15.8" x14ac:dyDescent="0.25">
      <c r="A5468" s="337" t="s">
        <v>1723</v>
      </c>
      <c r="B5468" s="337" t="s">
        <v>4002</v>
      </c>
      <c r="C5468" s="337" t="s">
        <v>1725</v>
      </c>
      <c r="D5468" s="337" t="s">
        <v>1726</v>
      </c>
      <c r="E5468" s="337" t="s">
        <v>4003</v>
      </c>
      <c r="F5468" s="338">
        <v>42412</v>
      </c>
      <c r="G5468" s="337" t="s">
        <v>4004</v>
      </c>
      <c r="H5468" s="338">
        <v>42462</v>
      </c>
      <c r="I5468" s="337" t="s">
        <v>19695</v>
      </c>
      <c r="J5468" s="337" t="s">
        <v>16</v>
      </c>
      <c r="K5468" s="337" t="s">
        <v>19695</v>
      </c>
      <c r="L5468" s="337" t="s">
        <v>19695</v>
      </c>
      <c r="M5468" s="337" t="s">
        <v>19695</v>
      </c>
      <c r="N5468" s="337" t="s">
        <v>19695</v>
      </c>
      <c r="O5468" s="337" t="s">
        <v>19695</v>
      </c>
      <c r="P5468" s="337" t="s">
        <v>19695</v>
      </c>
      <c r="Q5468" s="337" t="s">
        <v>19695</v>
      </c>
      <c r="R5468" s="337" t="s">
        <v>71</v>
      </c>
      <c r="S5468" s="337" t="s">
        <v>4005</v>
      </c>
      <c r="T5468" s="337" t="s">
        <v>4006</v>
      </c>
      <c r="U5468" s="337" t="s">
        <v>449</v>
      </c>
      <c r="V5468" s="337">
        <v>9</v>
      </c>
      <c r="W5468" s="337" t="s">
        <v>19695</v>
      </c>
      <c r="X5468" s="337" t="s">
        <v>19695</v>
      </c>
      <c r="Y5468" s="337" t="s">
        <v>19695</v>
      </c>
      <c r="Z5468" s="337" t="s">
        <v>1745</v>
      </c>
      <c r="AA5468" s="337" t="s">
        <v>761</v>
      </c>
      <c r="AB5468" s="337" t="s">
        <v>762</v>
      </c>
      <c r="AC5468" s="337" t="s">
        <v>13530</v>
      </c>
    </row>
    <row r="5469" spans="1:29" ht="15.8" x14ac:dyDescent="0.25">
      <c r="A5469" s="337" t="s">
        <v>1723</v>
      </c>
      <c r="B5469" s="337" t="s">
        <v>2776</v>
      </c>
      <c r="C5469" s="337" t="s">
        <v>1725</v>
      </c>
      <c r="D5469" s="337" t="s">
        <v>1726</v>
      </c>
      <c r="E5469" s="337" t="s">
        <v>2076</v>
      </c>
      <c r="F5469" s="338">
        <v>42411</v>
      </c>
      <c r="G5469" s="337" t="s">
        <v>341</v>
      </c>
      <c r="H5469" s="338">
        <v>42461</v>
      </c>
      <c r="I5469" s="337" t="s">
        <v>19695</v>
      </c>
      <c r="J5469" s="337" t="s">
        <v>36</v>
      </c>
      <c r="K5469" s="337" t="s">
        <v>19695</v>
      </c>
      <c r="L5469" s="337" t="s">
        <v>19695</v>
      </c>
      <c r="M5469" s="337" t="s">
        <v>19695</v>
      </c>
      <c r="N5469" s="337" t="s">
        <v>19695</v>
      </c>
      <c r="O5469" s="337" t="s">
        <v>19695</v>
      </c>
      <c r="P5469" s="337" t="s">
        <v>19695</v>
      </c>
      <c r="Q5469" s="337" t="s">
        <v>19695</v>
      </c>
      <c r="R5469" s="337" t="s">
        <v>130</v>
      </c>
      <c r="S5469" s="337" t="s">
        <v>415</v>
      </c>
      <c r="T5469" s="337" t="s">
        <v>138</v>
      </c>
      <c r="U5469" s="337" t="s">
        <v>95</v>
      </c>
      <c r="V5469" s="337">
        <v>4</v>
      </c>
      <c r="W5469" s="337" t="s">
        <v>19695</v>
      </c>
      <c r="X5469" s="337" t="s">
        <v>19695</v>
      </c>
      <c r="Y5469" s="337" t="s">
        <v>19695</v>
      </c>
      <c r="Z5469" s="337" t="s">
        <v>1728</v>
      </c>
      <c r="AA5469" s="337" t="s">
        <v>735</v>
      </c>
      <c r="AB5469" s="337" t="s">
        <v>718</v>
      </c>
      <c r="AC5469" s="337" t="s">
        <v>13530</v>
      </c>
    </row>
    <row r="5470" spans="1:29" ht="15.8" x14ac:dyDescent="0.25">
      <c r="A5470" s="337" t="s">
        <v>1723</v>
      </c>
      <c r="B5470" s="337" t="s">
        <v>2778</v>
      </c>
      <c r="C5470" s="337" t="s">
        <v>1725</v>
      </c>
      <c r="D5470" s="337" t="s">
        <v>1726</v>
      </c>
      <c r="E5470" s="337" t="s">
        <v>2076</v>
      </c>
      <c r="F5470" s="338">
        <v>42411</v>
      </c>
      <c r="G5470" s="337" t="s">
        <v>341</v>
      </c>
      <c r="H5470" s="338">
        <v>42461</v>
      </c>
      <c r="I5470" s="337" t="s">
        <v>19695</v>
      </c>
      <c r="J5470" s="337" t="s">
        <v>36</v>
      </c>
      <c r="K5470" s="337" t="s">
        <v>19695</v>
      </c>
      <c r="L5470" s="337" t="s">
        <v>19695</v>
      </c>
      <c r="M5470" s="337" t="s">
        <v>19695</v>
      </c>
      <c r="N5470" s="337" t="s">
        <v>19695</v>
      </c>
      <c r="O5470" s="337" t="s">
        <v>19695</v>
      </c>
      <c r="P5470" s="337" t="s">
        <v>19695</v>
      </c>
      <c r="Q5470" s="337" t="s">
        <v>19695</v>
      </c>
      <c r="R5470" s="337" t="s">
        <v>130</v>
      </c>
      <c r="S5470" s="337" t="s">
        <v>415</v>
      </c>
      <c r="T5470" s="337" t="s">
        <v>138</v>
      </c>
      <c r="U5470" s="337" t="s">
        <v>2311</v>
      </c>
      <c r="V5470" s="337">
        <v>4</v>
      </c>
      <c r="W5470" s="337" t="s">
        <v>19695</v>
      </c>
      <c r="X5470" s="337" t="s">
        <v>19695</v>
      </c>
      <c r="Y5470" s="337" t="s">
        <v>19695</v>
      </c>
      <c r="Z5470" s="337" t="s">
        <v>1728</v>
      </c>
      <c r="AA5470" s="337" t="s">
        <v>735</v>
      </c>
      <c r="AB5470" s="337" t="s">
        <v>718</v>
      </c>
      <c r="AC5470" s="337" t="s">
        <v>13530</v>
      </c>
    </row>
    <row r="5471" spans="1:29" ht="15.8" x14ac:dyDescent="0.25">
      <c r="A5471" s="337" t="s">
        <v>1723</v>
      </c>
      <c r="B5471" s="337" t="s">
        <v>2780</v>
      </c>
      <c r="C5471" s="337" t="s">
        <v>1725</v>
      </c>
      <c r="D5471" s="337" t="s">
        <v>1726</v>
      </c>
      <c r="E5471" s="337" t="s">
        <v>2076</v>
      </c>
      <c r="F5471" s="338">
        <v>42411</v>
      </c>
      <c r="G5471" s="337" t="s">
        <v>341</v>
      </c>
      <c r="H5471" s="338">
        <v>42461</v>
      </c>
      <c r="I5471" s="337" t="s">
        <v>19695</v>
      </c>
      <c r="J5471" s="337" t="s">
        <v>36</v>
      </c>
      <c r="K5471" s="337" t="s">
        <v>19695</v>
      </c>
      <c r="L5471" s="337" t="s">
        <v>19695</v>
      </c>
      <c r="M5471" s="337" t="s">
        <v>19695</v>
      </c>
      <c r="N5471" s="337" t="s">
        <v>19695</v>
      </c>
      <c r="O5471" s="337" t="s">
        <v>19695</v>
      </c>
      <c r="P5471" s="337" t="s">
        <v>19695</v>
      </c>
      <c r="Q5471" s="337" t="s">
        <v>19695</v>
      </c>
      <c r="R5471" s="337" t="s">
        <v>130</v>
      </c>
      <c r="S5471" s="337" t="s">
        <v>415</v>
      </c>
      <c r="T5471" s="337" t="s">
        <v>138</v>
      </c>
      <c r="U5471" s="337" t="s">
        <v>2781</v>
      </c>
      <c r="V5471" s="337">
        <v>4</v>
      </c>
      <c r="W5471" s="337" t="s">
        <v>19695</v>
      </c>
      <c r="X5471" s="337" t="s">
        <v>19695</v>
      </c>
      <c r="Y5471" s="337" t="s">
        <v>19695</v>
      </c>
      <c r="Z5471" s="337" t="s">
        <v>1728</v>
      </c>
      <c r="AA5471" s="337" t="s">
        <v>735</v>
      </c>
      <c r="AB5471" s="337" t="s">
        <v>718</v>
      </c>
      <c r="AC5471" s="337" t="s">
        <v>13530</v>
      </c>
    </row>
    <row r="5472" spans="1:29" ht="15.8" x14ac:dyDescent="0.25">
      <c r="A5472" s="337" t="s">
        <v>1723</v>
      </c>
      <c r="B5472" s="337" t="s">
        <v>2787</v>
      </c>
      <c r="C5472" s="337" t="s">
        <v>1725</v>
      </c>
      <c r="D5472" s="337" t="s">
        <v>1726</v>
      </c>
      <c r="E5472" s="337" t="s">
        <v>2076</v>
      </c>
      <c r="F5472" s="338">
        <v>42411</v>
      </c>
      <c r="G5472" s="337" t="s">
        <v>341</v>
      </c>
      <c r="H5472" s="338">
        <v>42461</v>
      </c>
      <c r="I5472" s="337" t="s">
        <v>19695</v>
      </c>
      <c r="J5472" s="337" t="s">
        <v>36</v>
      </c>
      <c r="K5472" s="337" t="s">
        <v>19695</v>
      </c>
      <c r="L5472" s="337" t="s">
        <v>19695</v>
      </c>
      <c r="M5472" s="337" t="s">
        <v>19695</v>
      </c>
      <c r="N5472" s="337" t="s">
        <v>19695</v>
      </c>
      <c r="O5472" s="337" t="s">
        <v>19695</v>
      </c>
      <c r="P5472" s="337" t="s">
        <v>19695</v>
      </c>
      <c r="Q5472" s="337" t="s">
        <v>19695</v>
      </c>
      <c r="R5472" s="337" t="s">
        <v>130</v>
      </c>
      <c r="S5472" s="337" t="s">
        <v>415</v>
      </c>
      <c r="T5472" s="337" t="s">
        <v>138</v>
      </c>
      <c r="U5472" s="337" t="s">
        <v>2325</v>
      </c>
      <c r="V5472" s="337">
        <v>4</v>
      </c>
      <c r="W5472" s="337" t="s">
        <v>19695</v>
      </c>
      <c r="X5472" s="337" t="s">
        <v>19695</v>
      </c>
      <c r="Y5472" s="337" t="s">
        <v>19695</v>
      </c>
      <c r="Z5472" s="337" t="s">
        <v>1728</v>
      </c>
      <c r="AA5472" s="337" t="s">
        <v>735</v>
      </c>
      <c r="AB5472" s="337" t="s">
        <v>718</v>
      </c>
      <c r="AC5472" s="337" t="s">
        <v>13530</v>
      </c>
    </row>
    <row r="5473" spans="1:29" ht="15.8" x14ac:dyDescent="0.25">
      <c r="A5473" s="337" t="s">
        <v>1723</v>
      </c>
      <c r="B5473" s="337" t="s">
        <v>3365</v>
      </c>
      <c r="C5473" s="337" t="s">
        <v>1725</v>
      </c>
      <c r="D5473" s="337" t="s">
        <v>1726</v>
      </c>
      <c r="E5473" s="337" t="s">
        <v>2076</v>
      </c>
      <c r="F5473" s="338">
        <v>42411</v>
      </c>
      <c r="G5473" s="337" t="s">
        <v>341</v>
      </c>
      <c r="H5473" s="338">
        <v>42461</v>
      </c>
      <c r="I5473" s="337" t="s">
        <v>19695</v>
      </c>
      <c r="J5473" s="337" t="s">
        <v>36</v>
      </c>
      <c r="K5473" s="337" t="s">
        <v>19695</v>
      </c>
      <c r="L5473" s="337" t="s">
        <v>19695</v>
      </c>
      <c r="M5473" s="337" t="s">
        <v>19695</v>
      </c>
      <c r="N5473" s="337" t="s">
        <v>19695</v>
      </c>
      <c r="O5473" s="337" t="s">
        <v>19695</v>
      </c>
      <c r="P5473" s="337" t="s">
        <v>19695</v>
      </c>
      <c r="Q5473" s="337" t="s">
        <v>19695</v>
      </c>
      <c r="R5473" s="337" t="s">
        <v>66</v>
      </c>
      <c r="S5473" s="337" t="s">
        <v>449</v>
      </c>
      <c r="T5473" s="337" t="s">
        <v>449</v>
      </c>
      <c r="U5473" s="337" t="s">
        <v>449</v>
      </c>
      <c r="V5473" s="337">
        <v>4</v>
      </c>
      <c r="W5473" s="337" t="s">
        <v>19695</v>
      </c>
      <c r="X5473" s="337" t="s">
        <v>19695</v>
      </c>
      <c r="Y5473" s="337" t="s">
        <v>19695</v>
      </c>
      <c r="Z5473" s="337" t="s">
        <v>1728</v>
      </c>
      <c r="AA5473" s="337" t="s">
        <v>735</v>
      </c>
      <c r="AB5473" s="337" t="s">
        <v>718</v>
      </c>
      <c r="AC5473" s="337" t="s">
        <v>13530</v>
      </c>
    </row>
    <row r="5474" spans="1:29" ht="15.8" x14ac:dyDescent="0.25">
      <c r="A5474" s="337" t="s">
        <v>1723</v>
      </c>
      <c r="B5474" s="337" t="s">
        <v>2245</v>
      </c>
      <c r="C5474" s="337" t="s">
        <v>1788</v>
      </c>
      <c r="D5474" s="337" t="s">
        <v>1873</v>
      </c>
      <c r="E5474" s="337" t="s">
        <v>2076</v>
      </c>
      <c r="F5474" s="338">
        <v>42411</v>
      </c>
      <c r="G5474" s="337" t="s">
        <v>341</v>
      </c>
      <c r="H5474" s="338">
        <v>42461</v>
      </c>
      <c r="I5474" s="337" t="s">
        <v>19695</v>
      </c>
      <c r="J5474" s="337" t="s">
        <v>36</v>
      </c>
      <c r="K5474" s="337" t="s">
        <v>19695</v>
      </c>
      <c r="L5474" s="337" t="s">
        <v>19695</v>
      </c>
      <c r="M5474" s="337" t="s">
        <v>19695</v>
      </c>
      <c r="N5474" s="337" t="s">
        <v>19695</v>
      </c>
      <c r="O5474" s="337" t="s">
        <v>19695</v>
      </c>
      <c r="P5474" s="337" t="s">
        <v>19695</v>
      </c>
      <c r="Q5474" s="337" t="s">
        <v>19695</v>
      </c>
      <c r="R5474" s="337" t="s">
        <v>130</v>
      </c>
      <c r="S5474" s="337" t="s">
        <v>415</v>
      </c>
      <c r="T5474" s="337" t="s">
        <v>2242</v>
      </c>
      <c r="U5474" s="337" t="s">
        <v>2243</v>
      </c>
      <c r="V5474" s="337">
        <v>6</v>
      </c>
      <c r="W5474" s="337" t="s">
        <v>19695</v>
      </c>
      <c r="X5474" s="337" t="s">
        <v>19695</v>
      </c>
      <c r="Y5474" s="337" t="s">
        <v>19695</v>
      </c>
      <c r="Z5474" s="337" t="s">
        <v>1728</v>
      </c>
      <c r="AA5474" s="337" t="s">
        <v>717</v>
      </c>
      <c r="AB5474" s="337" t="s">
        <v>718</v>
      </c>
      <c r="AC5474" s="337" t="s">
        <v>13530</v>
      </c>
    </row>
    <row r="5475" spans="1:29" ht="15.8" x14ac:dyDescent="0.25">
      <c r="A5475" s="337" t="s">
        <v>1723</v>
      </c>
      <c r="B5475" s="337" t="s">
        <v>2287</v>
      </c>
      <c r="C5475" s="337" t="s">
        <v>1821</v>
      </c>
      <c r="D5475" s="337" t="s">
        <v>449</v>
      </c>
      <c r="E5475" s="337" t="s">
        <v>2076</v>
      </c>
      <c r="F5475" s="338">
        <v>42411</v>
      </c>
      <c r="G5475" s="337" t="s">
        <v>341</v>
      </c>
      <c r="H5475" s="338">
        <v>42461</v>
      </c>
      <c r="I5475" s="337" t="s">
        <v>19695</v>
      </c>
      <c r="J5475" s="337" t="s">
        <v>36</v>
      </c>
      <c r="K5475" s="337" t="s">
        <v>19695</v>
      </c>
      <c r="L5475" s="337" t="s">
        <v>19695</v>
      </c>
      <c r="M5475" s="337" t="s">
        <v>19695</v>
      </c>
      <c r="N5475" s="337" t="s">
        <v>19695</v>
      </c>
      <c r="O5475" s="337" t="s">
        <v>19695</v>
      </c>
      <c r="P5475" s="337" t="s">
        <v>19695</v>
      </c>
      <c r="Q5475" s="337" t="s">
        <v>19695</v>
      </c>
      <c r="R5475" s="337" t="s">
        <v>2266</v>
      </c>
      <c r="S5475" s="337" t="s">
        <v>2266</v>
      </c>
      <c r="T5475" s="337" t="s">
        <v>2288</v>
      </c>
      <c r="U5475" s="337" t="s">
        <v>2289</v>
      </c>
      <c r="V5475" s="337">
        <v>6</v>
      </c>
      <c r="W5475" s="337" t="s">
        <v>19695</v>
      </c>
      <c r="X5475" s="337" t="s">
        <v>19695</v>
      </c>
      <c r="Y5475" s="337" t="s">
        <v>19695</v>
      </c>
      <c r="Z5475" s="337" t="s">
        <v>1728</v>
      </c>
      <c r="AA5475" s="337" t="s">
        <v>735</v>
      </c>
      <c r="AB5475" s="337" t="s">
        <v>718</v>
      </c>
      <c r="AC5475" s="337" t="s">
        <v>13530</v>
      </c>
    </row>
    <row r="5476" spans="1:29" ht="15.8" x14ac:dyDescent="0.25">
      <c r="A5476" s="337" t="s">
        <v>1723</v>
      </c>
      <c r="B5476" s="337" t="s">
        <v>2296</v>
      </c>
      <c r="C5476" s="337" t="s">
        <v>1788</v>
      </c>
      <c r="D5476" s="337" t="s">
        <v>1873</v>
      </c>
      <c r="E5476" s="337" t="s">
        <v>2076</v>
      </c>
      <c r="F5476" s="338">
        <v>42411</v>
      </c>
      <c r="G5476" s="337" t="s">
        <v>341</v>
      </c>
      <c r="H5476" s="338">
        <v>42461</v>
      </c>
      <c r="I5476" s="337" t="s">
        <v>19695</v>
      </c>
      <c r="J5476" s="337" t="s">
        <v>16</v>
      </c>
      <c r="K5476" s="337" t="s">
        <v>19695</v>
      </c>
      <c r="L5476" s="337" t="s">
        <v>19695</v>
      </c>
      <c r="M5476" s="337" t="s">
        <v>19695</v>
      </c>
      <c r="N5476" s="337" t="s">
        <v>19695</v>
      </c>
      <c r="O5476" s="337" t="s">
        <v>19695</v>
      </c>
      <c r="P5476" s="337" t="s">
        <v>19695</v>
      </c>
      <c r="Q5476" s="337" t="s">
        <v>19695</v>
      </c>
      <c r="R5476" s="337" t="s">
        <v>130</v>
      </c>
      <c r="S5476" s="337" t="s">
        <v>415</v>
      </c>
      <c r="T5476" s="337" t="s">
        <v>925</v>
      </c>
      <c r="U5476" s="337" t="s">
        <v>1512</v>
      </c>
      <c r="V5476" s="337">
        <v>6</v>
      </c>
      <c r="W5476" s="337" t="s">
        <v>19695</v>
      </c>
      <c r="X5476" s="337" t="s">
        <v>19695</v>
      </c>
      <c r="Y5476" s="337" t="s">
        <v>19695</v>
      </c>
      <c r="Z5476" s="337" t="s">
        <v>1728</v>
      </c>
      <c r="AA5476" s="337" t="s">
        <v>735</v>
      </c>
      <c r="AB5476" s="337" t="s">
        <v>718</v>
      </c>
      <c r="AC5476" s="337" t="s">
        <v>13530</v>
      </c>
    </row>
    <row r="5477" spans="1:29" ht="15.8" x14ac:dyDescent="0.25">
      <c r="A5477" s="337" t="s">
        <v>1723</v>
      </c>
      <c r="B5477" s="337" t="s">
        <v>2376</v>
      </c>
      <c r="C5477" s="337" t="s">
        <v>1821</v>
      </c>
      <c r="D5477" s="337" t="s">
        <v>449</v>
      </c>
      <c r="E5477" s="337" t="s">
        <v>2076</v>
      </c>
      <c r="F5477" s="338">
        <v>42411</v>
      </c>
      <c r="G5477" s="337" t="s">
        <v>341</v>
      </c>
      <c r="H5477" s="338">
        <v>42461</v>
      </c>
      <c r="I5477" s="337" t="s">
        <v>19695</v>
      </c>
      <c r="J5477" s="337" t="s">
        <v>36</v>
      </c>
      <c r="K5477" s="337" t="s">
        <v>19695</v>
      </c>
      <c r="L5477" s="337" t="s">
        <v>19695</v>
      </c>
      <c r="M5477" s="337" t="s">
        <v>19695</v>
      </c>
      <c r="N5477" s="337" t="s">
        <v>19695</v>
      </c>
      <c r="O5477" s="337" t="s">
        <v>19695</v>
      </c>
      <c r="P5477" s="337" t="s">
        <v>19695</v>
      </c>
      <c r="Q5477" s="337" t="s">
        <v>19695</v>
      </c>
      <c r="R5477" s="337" t="s">
        <v>144</v>
      </c>
      <c r="S5477" s="337" t="s">
        <v>97</v>
      </c>
      <c r="T5477" s="337" t="s">
        <v>2377</v>
      </c>
      <c r="U5477" s="337" t="s">
        <v>2378</v>
      </c>
      <c r="V5477" s="337">
        <v>6</v>
      </c>
      <c r="W5477" s="337" t="s">
        <v>19695</v>
      </c>
      <c r="X5477" s="337" t="s">
        <v>19695</v>
      </c>
      <c r="Y5477" s="337" t="s">
        <v>19695</v>
      </c>
      <c r="Z5477" s="337" t="s">
        <v>1728</v>
      </c>
      <c r="AA5477" s="337" t="s">
        <v>735</v>
      </c>
      <c r="AB5477" s="337" t="s">
        <v>718</v>
      </c>
      <c r="AC5477" s="337" t="s">
        <v>13530</v>
      </c>
    </row>
    <row r="5478" spans="1:29" ht="15.8" x14ac:dyDescent="0.25">
      <c r="A5478" s="337" t="s">
        <v>1723</v>
      </c>
      <c r="B5478" s="337" t="s">
        <v>2388</v>
      </c>
      <c r="C5478" s="337" t="s">
        <v>1788</v>
      </c>
      <c r="D5478" s="337" t="s">
        <v>1789</v>
      </c>
      <c r="E5478" s="337" t="s">
        <v>2076</v>
      </c>
      <c r="F5478" s="338">
        <v>42411</v>
      </c>
      <c r="G5478" s="337" t="s">
        <v>341</v>
      </c>
      <c r="H5478" s="338">
        <v>42461</v>
      </c>
      <c r="I5478" s="337" t="s">
        <v>19695</v>
      </c>
      <c r="J5478" s="337" t="s">
        <v>1838</v>
      </c>
      <c r="K5478" s="337" t="s">
        <v>19695</v>
      </c>
      <c r="L5478" s="337" t="s">
        <v>19695</v>
      </c>
      <c r="M5478" s="337" t="s">
        <v>19695</v>
      </c>
      <c r="N5478" s="337" t="s">
        <v>19695</v>
      </c>
      <c r="O5478" s="337" t="s">
        <v>19695</v>
      </c>
      <c r="P5478" s="337" t="s">
        <v>19695</v>
      </c>
      <c r="Q5478" s="337" t="s">
        <v>19695</v>
      </c>
      <c r="R5478" s="337" t="s">
        <v>45</v>
      </c>
      <c r="S5478" s="337" t="s">
        <v>80</v>
      </c>
      <c r="T5478" s="337" t="s">
        <v>377</v>
      </c>
      <c r="U5478" s="337" t="s">
        <v>2389</v>
      </c>
      <c r="V5478" s="337">
        <v>6</v>
      </c>
      <c r="W5478" s="337" t="s">
        <v>19695</v>
      </c>
      <c r="X5478" s="337" t="s">
        <v>19695</v>
      </c>
      <c r="Y5478" s="337" t="s">
        <v>19695</v>
      </c>
      <c r="Z5478" s="337" t="s">
        <v>1728</v>
      </c>
      <c r="AA5478" s="337" t="s">
        <v>735</v>
      </c>
      <c r="AB5478" s="337" t="s">
        <v>718</v>
      </c>
      <c r="AC5478" s="337" t="s">
        <v>13530</v>
      </c>
    </row>
    <row r="5479" spans="1:29" ht="15.8" x14ac:dyDescent="0.25">
      <c r="A5479" s="337" t="s">
        <v>1723</v>
      </c>
      <c r="B5479" s="337" t="s">
        <v>2583</v>
      </c>
      <c r="C5479" s="337" t="s">
        <v>1725</v>
      </c>
      <c r="D5479" s="337" t="s">
        <v>1726</v>
      </c>
      <c r="E5479" s="337" t="s">
        <v>2076</v>
      </c>
      <c r="F5479" s="338">
        <v>42411</v>
      </c>
      <c r="G5479" s="337" t="s">
        <v>341</v>
      </c>
      <c r="H5479" s="338">
        <v>42461</v>
      </c>
      <c r="I5479" s="337" t="s">
        <v>19695</v>
      </c>
      <c r="J5479" s="337" t="s">
        <v>16</v>
      </c>
      <c r="K5479" s="337" t="s">
        <v>19695</v>
      </c>
      <c r="L5479" s="337" t="s">
        <v>19695</v>
      </c>
      <c r="M5479" s="337" t="s">
        <v>19695</v>
      </c>
      <c r="N5479" s="337" t="s">
        <v>19695</v>
      </c>
      <c r="O5479" s="337" t="s">
        <v>19695</v>
      </c>
      <c r="P5479" s="337" t="s">
        <v>19695</v>
      </c>
      <c r="Q5479" s="337" t="s">
        <v>19695</v>
      </c>
      <c r="R5479" s="337" t="s">
        <v>130</v>
      </c>
      <c r="S5479" s="337" t="s">
        <v>415</v>
      </c>
      <c r="T5479" s="337" t="s">
        <v>137</v>
      </c>
      <c r="U5479" s="337" t="s">
        <v>2584</v>
      </c>
      <c r="V5479" s="337">
        <v>6</v>
      </c>
      <c r="W5479" s="337" t="s">
        <v>19695</v>
      </c>
      <c r="X5479" s="337" t="s">
        <v>19695</v>
      </c>
      <c r="Y5479" s="337" t="s">
        <v>19695</v>
      </c>
      <c r="Z5479" s="337" t="s">
        <v>1728</v>
      </c>
      <c r="AA5479" s="337" t="s">
        <v>735</v>
      </c>
      <c r="AB5479" s="337" t="s">
        <v>718</v>
      </c>
      <c r="AC5479" s="337" t="s">
        <v>13530</v>
      </c>
    </row>
    <row r="5480" spans="1:29" ht="15.8" x14ac:dyDescent="0.25">
      <c r="A5480" s="337" t="s">
        <v>1723</v>
      </c>
      <c r="B5480" s="337" t="s">
        <v>2632</v>
      </c>
      <c r="C5480" s="337" t="s">
        <v>1725</v>
      </c>
      <c r="D5480" s="337" t="s">
        <v>1726</v>
      </c>
      <c r="E5480" s="337" t="s">
        <v>2076</v>
      </c>
      <c r="F5480" s="338">
        <v>42411</v>
      </c>
      <c r="G5480" s="337" t="s">
        <v>341</v>
      </c>
      <c r="H5480" s="338">
        <v>42461</v>
      </c>
      <c r="I5480" s="337" t="s">
        <v>19695</v>
      </c>
      <c r="J5480" s="337" t="s">
        <v>36</v>
      </c>
      <c r="K5480" s="337" t="s">
        <v>19695</v>
      </c>
      <c r="L5480" s="337" t="s">
        <v>19695</v>
      </c>
      <c r="M5480" s="337" t="s">
        <v>19695</v>
      </c>
      <c r="N5480" s="337" t="s">
        <v>19695</v>
      </c>
      <c r="O5480" s="337" t="s">
        <v>19695</v>
      </c>
      <c r="P5480" s="337" t="s">
        <v>19695</v>
      </c>
      <c r="Q5480" s="337" t="s">
        <v>19695</v>
      </c>
      <c r="R5480" s="337" t="s">
        <v>98</v>
      </c>
      <c r="S5480" s="337" t="s">
        <v>1876</v>
      </c>
      <c r="T5480" s="337" t="s">
        <v>2633</v>
      </c>
      <c r="U5480" s="337" t="s">
        <v>1876</v>
      </c>
      <c r="V5480" s="337">
        <v>6</v>
      </c>
      <c r="W5480" s="337" t="s">
        <v>19695</v>
      </c>
      <c r="X5480" s="337" t="s">
        <v>19695</v>
      </c>
      <c r="Y5480" s="337" t="s">
        <v>19695</v>
      </c>
      <c r="Z5480" s="337" t="s">
        <v>1728</v>
      </c>
      <c r="AA5480" s="337" t="s">
        <v>717</v>
      </c>
      <c r="AB5480" s="337" t="s">
        <v>718</v>
      </c>
      <c r="AC5480" s="337" t="s">
        <v>13530</v>
      </c>
    </row>
    <row r="5481" spans="1:29" ht="15.8" x14ac:dyDescent="0.25">
      <c r="A5481" s="337" t="s">
        <v>1723</v>
      </c>
      <c r="B5481" s="337" t="s">
        <v>2775</v>
      </c>
      <c r="C5481" s="337" t="s">
        <v>1788</v>
      </c>
      <c r="D5481" s="337" t="s">
        <v>1873</v>
      </c>
      <c r="E5481" s="337" t="s">
        <v>2076</v>
      </c>
      <c r="F5481" s="338">
        <v>42411</v>
      </c>
      <c r="G5481" s="337" t="s">
        <v>341</v>
      </c>
      <c r="H5481" s="338">
        <v>42461</v>
      </c>
      <c r="I5481" s="337" t="s">
        <v>19695</v>
      </c>
      <c r="J5481" s="337" t="s">
        <v>36</v>
      </c>
      <c r="K5481" s="337" t="s">
        <v>19695</v>
      </c>
      <c r="L5481" s="337" t="s">
        <v>19695</v>
      </c>
      <c r="M5481" s="337" t="s">
        <v>19695</v>
      </c>
      <c r="N5481" s="337" t="s">
        <v>19695</v>
      </c>
      <c r="O5481" s="337" t="s">
        <v>19695</v>
      </c>
      <c r="P5481" s="337" t="s">
        <v>19695</v>
      </c>
      <c r="Q5481" s="337" t="s">
        <v>19695</v>
      </c>
      <c r="R5481" s="337" t="s">
        <v>130</v>
      </c>
      <c r="S5481" s="337" t="s">
        <v>415</v>
      </c>
      <c r="T5481" s="337" t="s">
        <v>138</v>
      </c>
      <c r="U5481" s="337" t="s">
        <v>2311</v>
      </c>
      <c r="V5481" s="337">
        <v>6</v>
      </c>
      <c r="W5481" s="337" t="s">
        <v>19695</v>
      </c>
      <c r="X5481" s="337" t="s">
        <v>19695</v>
      </c>
      <c r="Y5481" s="337" t="s">
        <v>19695</v>
      </c>
      <c r="Z5481" s="337" t="s">
        <v>1728</v>
      </c>
      <c r="AA5481" s="337" t="s">
        <v>735</v>
      </c>
      <c r="AB5481" s="337" t="s">
        <v>718</v>
      </c>
      <c r="AC5481" s="337" t="s">
        <v>13530</v>
      </c>
    </row>
    <row r="5482" spans="1:29" ht="15.8" x14ac:dyDescent="0.25">
      <c r="A5482" s="337" t="s">
        <v>1723</v>
      </c>
      <c r="B5482" s="337" t="s">
        <v>2777</v>
      </c>
      <c r="C5482" s="337" t="s">
        <v>1821</v>
      </c>
      <c r="D5482" s="337" t="s">
        <v>449</v>
      </c>
      <c r="E5482" s="337" t="s">
        <v>2076</v>
      </c>
      <c r="F5482" s="338">
        <v>42411</v>
      </c>
      <c r="G5482" s="337" t="s">
        <v>341</v>
      </c>
      <c r="H5482" s="338">
        <v>42461</v>
      </c>
      <c r="I5482" s="337" t="s">
        <v>19695</v>
      </c>
      <c r="J5482" s="337" t="s">
        <v>36</v>
      </c>
      <c r="K5482" s="337" t="s">
        <v>19695</v>
      </c>
      <c r="L5482" s="337" t="s">
        <v>19695</v>
      </c>
      <c r="M5482" s="337" t="s">
        <v>19695</v>
      </c>
      <c r="N5482" s="337" t="s">
        <v>19695</v>
      </c>
      <c r="O5482" s="337" t="s">
        <v>19695</v>
      </c>
      <c r="P5482" s="337" t="s">
        <v>19695</v>
      </c>
      <c r="Q5482" s="337" t="s">
        <v>19695</v>
      </c>
      <c r="R5482" s="337" t="s">
        <v>130</v>
      </c>
      <c r="S5482" s="337" t="s">
        <v>940</v>
      </c>
      <c r="T5482" s="337" t="s">
        <v>138</v>
      </c>
      <c r="U5482" s="337" t="s">
        <v>2325</v>
      </c>
      <c r="V5482" s="337">
        <v>6</v>
      </c>
      <c r="W5482" s="337" t="s">
        <v>19695</v>
      </c>
      <c r="X5482" s="337" t="s">
        <v>19695</v>
      </c>
      <c r="Y5482" s="337" t="s">
        <v>19695</v>
      </c>
      <c r="Z5482" s="337" t="s">
        <v>1728</v>
      </c>
      <c r="AA5482" s="337" t="s">
        <v>735</v>
      </c>
      <c r="AB5482" s="337" t="s">
        <v>718</v>
      </c>
      <c r="AC5482" s="337" t="s">
        <v>13530</v>
      </c>
    </row>
    <row r="5483" spans="1:29" ht="15.8" x14ac:dyDescent="0.25">
      <c r="A5483" s="337" t="s">
        <v>1723</v>
      </c>
      <c r="B5483" s="337" t="s">
        <v>2779</v>
      </c>
      <c r="C5483" s="337" t="s">
        <v>1788</v>
      </c>
      <c r="D5483" s="337" t="s">
        <v>1873</v>
      </c>
      <c r="E5483" s="337" t="s">
        <v>2076</v>
      </c>
      <c r="F5483" s="338">
        <v>42411</v>
      </c>
      <c r="G5483" s="337" t="s">
        <v>341</v>
      </c>
      <c r="H5483" s="338">
        <v>42461</v>
      </c>
      <c r="I5483" s="337" t="s">
        <v>19695</v>
      </c>
      <c r="J5483" s="337" t="s">
        <v>36</v>
      </c>
      <c r="K5483" s="337" t="s">
        <v>19695</v>
      </c>
      <c r="L5483" s="337" t="s">
        <v>19695</v>
      </c>
      <c r="M5483" s="337" t="s">
        <v>19695</v>
      </c>
      <c r="N5483" s="337" t="s">
        <v>19695</v>
      </c>
      <c r="O5483" s="337" t="s">
        <v>19695</v>
      </c>
      <c r="P5483" s="337" t="s">
        <v>19695</v>
      </c>
      <c r="Q5483" s="337" t="s">
        <v>19695</v>
      </c>
      <c r="R5483" s="337" t="s">
        <v>130</v>
      </c>
      <c r="S5483" s="337" t="s">
        <v>415</v>
      </c>
      <c r="T5483" s="337" t="s">
        <v>138</v>
      </c>
      <c r="U5483" s="337" t="s">
        <v>2311</v>
      </c>
      <c r="V5483" s="337">
        <v>6</v>
      </c>
      <c r="W5483" s="337" t="s">
        <v>19695</v>
      </c>
      <c r="X5483" s="337" t="s">
        <v>19695</v>
      </c>
      <c r="Y5483" s="337" t="s">
        <v>19695</v>
      </c>
      <c r="Z5483" s="337" t="s">
        <v>1728</v>
      </c>
      <c r="AA5483" s="337" t="s">
        <v>735</v>
      </c>
      <c r="AB5483" s="337" t="s">
        <v>718</v>
      </c>
      <c r="AC5483" s="337" t="s">
        <v>13530</v>
      </c>
    </row>
    <row r="5484" spans="1:29" ht="15.8" x14ac:dyDescent="0.25">
      <c r="A5484" s="337" t="s">
        <v>1723</v>
      </c>
      <c r="B5484" s="337" t="s">
        <v>2783</v>
      </c>
      <c r="C5484" s="337" t="s">
        <v>1788</v>
      </c>
      <c r="D5484" s="337" t="s">
        <v>1873</v>
      </c>
      <c r="E5484" s="337" t="s">
        <v>2076</v>
      </c>
      <c r="F5484" s="338">
        <v>42411</v>
      </c>
      <c r="G5484" s="337" t="s">
        <v>341</v>
      </c>
      <c r="H5484" s="338">
        <v>42461</v>
      </c>
      <c r="I5484" s="337" t="s">
        <v>19695</v>
      </c>
      <c r="J5484" s="337" t="s">
        <v>36</v>
      </c>
      <c r="K5484" s="337" t="s">
        <v>19695</v>
      </c>
      <c r="L5484" s="337" t="s">
        <v>19695</v>
      </c>
      <c r="M5484" s="337" t="s">
        <v>19695</v>
      </c>
      <c r="N5484" s="337" t="s">
        <v>19695</v>
      </c>
      <c r="O5484" s="337" t="s">
        <v>19695</v>
      </c>
      <c r="P5484" s="337" t="s">
        <v>19695</v>
      </c>
      <c r="Q5484" s="337" t="s">
        <v>19695</v>
      </c>
      <c r="R5484" s="337" t="s">
        <v>130</v>
      </c>
      <c r="S5484" s="337" t="s">
        <v>415</v>
      </c>
      <c r="T5484" s="337" t="s">
        <v>138</v>
      </c>
      <c r="U5484" s="337" t="s">
        <v>1875</v>
      </c>
      <c r="V5484" s="337">
        <v>6</v>
      </c>
      <c r="W5484" s="337" t="s">
        <v>19695</v>
      </c>
      <c r="X5484" s="337" t="s">
        <v>19695</v>
      </c>
      <c r="Y5484" s="337" t="s">
        <v>19695</v>
      </c>
      <c r="Z5484" s="337" t="s">
        <v>1728</v>
      </c>
      <c r="AA5484" s="337" t="s">
        <v>735</v>
      </c>
      <c r="AB5484" s="337" t="s">
        <v>718</v>
      </c>
      <c r="AC5484" s="337" t="s">
        <v>13530</v>
      </c>
    </row>
    <row r="5485" spans="1:29" ht="15.8" x14ac:dyDescent="0.25">
      <c r="A5485" s="337" t="s">
        <v>1723</v>
      </c>
      <c r="B5485" s="337" t="s">
        <v>3226</v>
      </c>
      <c r="C5485" s="337" t="s">
        <v>1725</v>
      </c>
      <c r="D5485" s="337" t="s">
        <v>1726</v>
      </c>
      <c r="E5485" s="337" t="s">
        <v>2076</v>
      </c>
      <c r="F5485" s="338">
        <v>42411</v>
      </c>
      <c r="G5485" s="337" t="s">
        <v>341</v>
      </c>
      <c r="H5485" s="338">
        <v>42461</v>
      </c>
      <c r="I5485" s="337" t="s">
        <v>19695</v>
      </c>
      <c r="J5485" s="337" t="s">
        <v>36</v>
      </c>
      <c r="K5485" s="337" t="s">
        <v>19695</v>
      </c>
      <c r="L5485" s="337" t="s">
        <v>19695</v>
      </c>
      <c r="M5485" s="337" t="s">
        <v>19695</v>
      </c>
      <c r="N5485" s="337" t="s">
        <v>19695</v>
      </c>
      <c r="O5485" s="337" t="s">
        <v>19695</v>
      </c>
      <c r="P5485" s="337" t="s">
        <v>19695</v>
      </c>
      <c r="Q5485" s="337" t="s">
        <v>19695</v>
      </c>
      <c r="R5485" s="337" t="s">
        <v>130</v>
      </c>
      <c r="S5485" s="337" t="s">
        <v>415</v>
      </c>
      <c r="T5485" s="337" t="s">
        <v>131</v>
      </c>
      <c r="U5485" s="337" t="s">
        <v>3227</v>
      </c>
      <c r="V5485" s="337">
        <v>6</v>
      </c>
      <c r="W5485" s="337" t="s">
        <v>19695</v>
      </c>
      <c r="X5485" s="337" t="s">
        <v>19695</v>
      </c>
      <c r="Y5485" s="337" t="s">
        <v>19695</v>
      </c>
      <c r="Z5485" s="337" t="s">
        <v>1728</v>
      </c>
      <c r="AA5485" s="337" t="s">
        <v>735</v>
      </c>
      <c r="AB5485" s="337" t="s">
        <v>718</v>
      </c>
      <c r="AC5485" s="337" t="s">
        <v>13530</v>
      </c>
    </row>
    <row r="5486" spans="1:29" ht="15.8" x14ac:dyDescent="0.25">
      <c r="A5486" s="337" t="s">
        <v>1723</v>
      </c>
      <c r="B5486" s="337" t="s">
        <v>3327</v>
      </c>
      <c r="C5486" s="337" t="s">
        <v>1788</v>
      </c>
      <c r="D5486" s="337" t="s">
        <v>1873</v>
      </c>
      <c r="E5486" s="337" t="s">
        <v>2076</v>
      </c>
      <c r="F5486" s="338">
        <v>42411</v>
      </c>
      <c r="G5486" s="337" t="s">
        <v>341</v>
      </c>
      <c r="H5486" s="338">
        <v>42461</v>
      </c>
      <c r="I5486" s="337" t="s">
        <v>19695</v>
      </c>
      <c r="J5486" s="337" t="s">
        <v>36</v>
      </c>
      <c r="K5486" s="337" t="s">
        <v>19695</v>
      </c>
      <c r="L5486" s="337" t="s">
        <v>19695</v>
      </c>
      <c r="M5486" s="337" t="s">
        <v>19695</v>
      </c>
      <c r="N5486" s="337" t="s">
        <v>19695</v>
      </c>
      <c r="O5486" s="337" t="s">
        <v>19695</v>
      </c>
      <c r="P5486" s="337" t="s">
        <v>19695</v>
      </c>
      <c r="Q5486" s="337" t="s">
        <v>19695</v>
      </c>
      <c r="R5486" s="337" t="s">
        <v>130</v>
      </c>
      <c r="S5486" s="337" t="s">
        <v>929</v>
      </c>
      <c r="T5486" s="337" t="s">
        <v>1875</v>
      </c>
      <c r="U5486" s="337" t="s">
        <v>2311</v>
      </c>
      <c r="V5486" s="337">
        <v>6</v>
      </c>
      <c r="W5486" s="337" t="s">
        <v>19695</v>
      </c>
      <c r="X5486" s="337" t="s">
        <v>19695</v>
      </c>
      <c r="Y5486" s="337" t="s">
        <v>19695</v>
      </c>
      <c r="Z5486" s="337" t="s">
        <v>1728</v>
      </c>
      <c r="AA5486" s="337" t="s">
        <v>735</v>
      </c>
      <c r="AB5486" s="337" t="s">
        <v>718</v>
      </c>
      <c r="AC5486" s="337" t="s">
        <v>13530</v>
      </c>
    </row>
    <row r="5487" spans="1:29" ht="15.8" x14ac:dyDescent="0.25">
      <c r="A5487" s="337" t="s">
        <v>1723</v>
      </c>
      <c r="B5487" s="337" t="s">
        <v>3329</v>
      </c>
      <c r="C5487" s="337" t="s">
        <v>1725</v>
      </c>
      <c r="D5487" s="337" t="s">
        <v>1726</v>
      </c>
      <c r="E5487" s="337" t="s">
        <v>2076</v>
      </c>
      <c r="F5487" s="338">
        <v>42411</v>
      </c>
      <c r="G5487" s="337" t="s">
        <v>341</v>
      </c>
      <c r="H5487" s="338">
        <v>42461</v>
      </c>
      <c r="I5487" s="337" t="s">
        <v>19695</v>
      </c>
      <c r="J5487" s="337" t="s">
        <v>36</v>
      </c>
      <c r="K5487" s="337" t="s">
        <v>19695</v>
      </c>
      <c r="L5487" s="337" t="s">
        <v>19695</v>
      </c>
      <c r="M5487" s="337" t="s">
        <v>19695</v>
      </c>
      <c r="N5487" s="337" t="s">
        <v>19695</v>
      </c>
      <c r="O5487" s="337" t="s">
        <v>19695</v>
      </c>
      <c r="P5487" s="337" t="s">
        <v>19695</v>
      </c>
      <c r="Q5487" s="337" t="s">
        <v>19695</v>
      </c>
      <c r="R5487" s="337" t="s">
        <v>98</v>
      </c>
      <c r="S5487" s="337" t="s">
        <v>121</v>
      </c>
      <c r="T5487" s="337" t="s">
        <v>3330</v>
      </c>
      <c r="U5487" s="337" t="s">
        <v>3179</v>
      </c>
      <c r="V5487" s="337">
        <v>6</v>
      </c>
      <c r="W5487" s="337" t="s">
        <v>19695</v>
      </c>
      <c r="X5487" s="337" t="s">
        <v>19695</v>
      </c>
      <c r="Y5487" s="337" t="s">
        <v>19695</v>
      </c>
      <c r="Z5487" s="337" t="s">
        <v>1728</v>
      </c>
      <c r="AA5487" s="337" t="s">
        <v>735</v>
      </c>
      <c r="AB5487" s="337" t="s">
        <v>718</v>
      </c>
      <c r="AC5487" s="337" t="s">
        <v>13530</v>
      </c>
    </row>
    <row r="5488" spans="1:29" ht="15.8" x14ac:dyDescent="0.25">
      <c r="A5488" s="337" t="s">
        <v>1723</v>
      </c>
      <c r="B5488" s="337" t="s">
        <v>3343</v>
      </c>
      <c r="C5488" s="337" t="s">
        <v>1788</v>
      </c>
      <c r="D5488" s="337" t="s">
        <v>1873</v>
      </c>
      <c r="E5488" s="337" t="s">
        <v>2076</v>
      </c>
      <c r="F5488" s="338">
        <v>42411</v>
      </c>
      <c r="G5488" s="337" t="s">
        <v>341</v>
      </c>
      <c r="H5488" s="338">
        <v>42461</v>
      </c>
      <c r="I5488" s="337" t="s">
        <v>19695</v>
      </c>
      <c r="J5488" s="337" t="s">
        <v>36</v>
      </c>
      <c r="K5488" s="337" t="s">
        <v>19695</v>
      </c>
      <c r="L5488" s="337" t="s">
        <v>19695</v>
      </c>
      <c r="M5488" s="337" t="s">
        <v>19695</v>
      </c>
      <c r="N5488" s="337" t="s">
        <v>19695</v>
      </c>
      <c r="O5488" s="337" t="s">
        <v>19695</v>
      </c>
      <c r="P5488" s="337" t="s">
        <v>19695</v>
      </c>
      <c r="Q5488" s="337" t="s">
        <v>19695</v>
      </c>
      <c r="R5488" s="337" t="s">
        <v>98</v>
      </c>
      <c r="S5488" s="337" t="s">
        <v>1687</v>
      </c>
      <c r="T5488" s="337" t="s">
        <v>3330</v>
      </c>
      <c r="U5488" s="337" t="s">
        <v>3344</v>
      </c>
      <c r="V5488" s="337">
        <v>6</v>
      </c>
      <c r="W5488" s="337" t="s">
        <v>19695</v>
      </c>
      <c r="X5488" s="337" t="s">
        <v>19695</v>
      </c>
      <c r="Y5488" s="337" t="s">
        <v>19695</v>
      </c>
      <c r="Z5488" s="337" t="s">
        <v>1728</v>
      </c>
      <c r="AA5488" s="337" t="s">
        <v>735</v>
      </c>
      <c r="AB5488" s="337" t="s">
        <v>718</v>
      </c>
      <c r="AC5488" s="337" t="s">
        <v>13530</v>
      </c>
    </row>
    <row r="5489" spans="1:29" ht="15.8" x14ac:dyDescent="0.25">
      <c r="A5489" s="337" t="s">
        <v>1723</v>
      </c>
      <c r="B5489" s="337" t="s">
        <v>3345</v>
      </c>
      <c r="C5489" s="337" t="s">
        <v>1788</v>
      </c>
      <c r="D5489" s="337" t="s">
        <v>1873</v>
      </c>
      <c r="E5489" s="337" t="s">
        <v>2076</v>
      </c>
      <c r="F5489" s="338">
        <v>42411</v>
      </c>
      <c r="G5489" s="337" t="s">
        <v>341</v>
      </c>
      <c r="H5489" s="338">
        <v>42461</v>
      </c>
      <c r="I5489" s="337" t="s">
        <v>19695</v>
      </c>
      <c r="J5489" s="337" t="s">
        <v>16</v>
      </c>
      <c r="K5489" s="337" t="s">
        <v>19695</v>
      </c>
      <c r="L5489" s="337" t="s">
        <v>19695</v>
      </c>
      <c r="M5489" s="337" t="s">
        <v>19695</v>
      </c>
      <c r="N5489" s="337" t="s">
        <v>19695</v>
      </c>
      <c r="O5489" s="337" t="s">
        <v>19695</v>
      </c>
      <c r="P5489" s="337" t="s">
        <v>19695</v>
      </c>
      <c r="Q5489" s="337" t="s">
        <v>19695</v>
      </c>
      <c r="R5489" s="337" t="s">
        <v>130</v>
      </c>
      <c r="S5489" s="337" t="s">
        <v>929</v>
      </c>
      <c r="T5489" s="337" t="s">
        <v>3346</v>
      </c>
      <c r="U5489" s="337" t="s">
        <v>3347</v>
      </c>
      <c r="V5489" s="337">
        <v>6</v>
      </c>
      <c r="W5489" s="337" t="s">
        <v>19695</v>
      </c>
      <c r="X5489" s="337" t="s">
        <v>19695</v>
      </c>
      <c r="Y5489" s="337" t="s">
        <v>19695</v>
      </c>
      <c r="Z5489" s="337" t="s">
        <v>1728</v>
      </c>
      <c r="AA5489" s="337" t="s">
        <v>735</v>
      </c>
      <c r="AB5489" s="337" t="s">
        <v>718</v>
      </c>
      <c r="AC5489" s="337" t="s">
        <v>13530</v>
      </c>
    </row>
    <row r="5490" spans="1:29" ht="15.8" x14ac:dyDescent="0.25">
      <c r="A5490" s="337" t="s">
        <v>1723</v>
      </c>
      <c r="B5490" s="337" t="s">
        <v>3348</v>
      </c>
      <c r="C5490" s="337" t="s">
        <v>1788</v>
      </c>
      <c r="D5490" s="337" t="s">
        <v>1873</v>
      </c>
      <c r="E5490" s="337" t="s">
        <v>2076</v>
      </c>
      <c r="F5490" s="338">
        <v>42411</v>
      </c>
      <c r="G5490" s="337" t="s">
        <v>341</v>
      </c>
      <c r="H5490" s="338">
        <v>42461</v>
      </c>
      <c r="I5490" s="337" t="s">
        <v>19695</v>
      </c>
      <c r="J5490" s="337" t="s">
        <v>36</v>
      </c>
      <c r="K5490" s="337" t="s">
        <v>19695</v>
      </c>
      <c r="L5490" s="337" t="s">
        <v>19695</v>
      </c>
      <c r="M5490" s="337" t="s">
        <v>19695</v>
      </c>
      <c r="N5490" s="337" t="s">
        <v>19695</v>
      </c>
      <c r="O5490" s="337" t="s">
        <v>19695</v>
      </c>
      <c r="P5490" s="337" t="s">
        <v>19695</v>
      </c>
      <c r="Q5490" s="337" t="s">
        <v>19695</v>
      </c>
      <c r="R5490" s="337" t="s">
        <v>130</v>
      </c>
      <c r="S5490" s="337" t="s">
        <v>415</v>
      </c>
      <c r="T5490" s="337" t="s">
        <v>138</v>
      </c>
      <c r="U5490" s="337" t="s">
        <v>2311</v>
      </c>
      <c r="V5490" s="337">
        <v>6</v>
      </c>
      <c r="W5490" s="337" t="s">
        <v>19695</v>
      </c>
      <c r="X5490" s="337" t="s">
        <v>19695</v>
      </c>
      <c r="Y5490" s="337" t="s">
        <v>19695</v>
      </c>
      <c r="Z5490" s="337" t="s">
        <v>1728</v>
      </c>
      <c r="AA5490" s="337" t="s">
        <v>735</v>
      </c>
      <c r="AB5490" s="337" t="s">
        <v>718</v>
      </c>
      <c r="AC5490" s="337" t="s">
        <v>13530</v>
      </c>
    </row>
    <row r="5491" spans="1:29" ht="15.8" x14ac:dyDescent="0.25">
      <c r="A5491" s="337" t="s">
        <v>1723</v>
      </c>
      <c r="B5491" s="337" t="s">
        <v>3362</v>
      </c>
      <c r="C5491" s="337" t="s">
        <v>1788</v>
      </c>
      <c r="D5491" s="337" t="s">
        <v>1873</v>
      </c>
      <c r="E5491" s="337" t="s">
        <v>2076</v>
      </c>
      <c r="F5491" s="338">
        <v>42411</v>
      </c>
      <c r="G5491" s="337" t="s">
        <v>341</v>
      </c>
      <c r="H5491" s="338">
        <v>42461</v>
      </c>
      <c r="I5491" s="337" t="s">
        <v>19695</v>
      </c>
      <c r="J5491" s="337" t="s">
        <v>36</v>
      </c>
      <c r="K5491" s="337" t="s">
        <v>19695</v>
      </c>
      <c r="L5491" s="337" t="s">
        <v>19695</v>
      </c>
      <c r="M5491" s="337" t="s">
        <v>19695</v>
      </c>
      <c r="N5491" s="337" t="s">
        <v>19695</v>
      </c>
      <c r="O5491" s="337" t="s">
        <v>19695</v>
      </c>
      <c r="P5491" s="337" t="s">
        <v>19695</v>
      </c>
      <c r="Q5491" s="337" t="s">
        <v>19695</v>
      </c>
      <c r="R5491" s="337" t="s">
        <v>130</v>
      </c>
      <c r="S5491" s="337" t="s">
        <v>415</v>
      </c>
      <c r="T5491" s="337" t="s">
        <v>138</v>
      </c>
      <c r="U5491" s="337" t="s">
        <v>2311</v>
      </c>
      <c r="V5491" s="337">
        <v>6</v>
      </c>
      <c r="W5491" s="337" t="s">
        <v>19695</v>
      </c>
      <c r="X5491" s="337" t="s">
        <v>19695</v>
      </c>
      <c r="Y5491" s="337" t="s">
        <v>19695</v>
      </c>
      <c r="Z5491" s="337" t="s">
        <v>1728</v>
      </c>
      <c r="AA5491" s="337" t="s">
        <v>735</v>
      </c>
      <c r="AB5491" s="337" t="s">
        <v>718</v>
      </c>
      <c r="AC5491" s="337" t="s">
        <v>13530</v>
      </c>
    </row>
    <row r="5492" spans="1:29" ht="15.8" x14ac:dyDescent="0.25">
      <c r="A5492" s="337" t="s">
        <v>1723</v>
      </c>
      <c r="B5492" s="337" t="s">
        <v>3363</v>
      </c>
      <c r="C5492" s="337" t="s">
        <v>1725</v>
      </c>
      <c r="D5492" s="337" t="s">
        <v>1726</v>
      </c>
      <c r="E5492" s="337" t="s">
        <v>2076</v>
      </c>
      <c r="F5492" s="338">
        <v>42411</v>
      </c>
      <c r="G5492" s="337" t="s">
        <v>341</v>
      </c>
      <c r="H5492" s="338">
        <v>42461</v>
      </c>
      <c r="I5492" s="337" t="s">
        <v>19695</v>
      </c>
      <c r="J5492" s="337" t="s">
        <v>36</v>
      </c>
      <c r="K5492" s="337" t="s">
        <v>19695</v>
      </c>
      <c r="L5492" s="337" t="s">
        <v>19695</v>
      </c>
      <c r="M5492" s="337" t="s">
        <v>19695</v>
      </c>
      <c r="N5492" s="337" t="s">
        <v>19695</v>
      </c>
      <c r="O5492" s="337" t="s">
        <v>19695</v>
      </c>
      <c r="P5492" s="337" t="s">
        <v>19695</v>
      </c>
      <c r="Q5492" s="337" t="s">
        <v>19695</v>
      </c>
      <c r="R5492" s="337" t="s">
        <v>130</v>
      </c>
      <c r="S5492" s="337" t="s">
        <v>415</v>
      </c>
      <c r="T5492" s="337" t="s">
        <v>138</v>
      </c>
      <c r="U5492" s="337" t="s">
        <v>2311</v>
      </c>
      <c r="V5492" s="337">
        <v>6</v>
      </c>
      <c r="W5492" s="337" t="s">
        <v>19695</v>
      </c>
      <c r="X5492" s="337" t="s">
        <v>19695</v>
      </c>
      <c r="Y5492" s="337" t="s">
        <v>19695</v>
      </c>
      <c r="Z5492" s="337" t="s">
        <v>1728</v>
      </c>
      <c r="AA5492" s="337" t="s">
        <v>735</v>
      </c>
      <c r="AB5492" s="337" t="s">
        <v>718</v>
      </c>
      <c r="AC5492" s="337" t="s">
        <v>13530</v>
      </c>
    </row>
    <row r="5493" spans="1:29" ht="15.8" x14ac:dyDescent="0.25">
      <c r="A5493" s="337" t="s">
        <v>1723</v>
      </c>
      <c r="B5493" s="337" t="s">
        <v>3364</v>
      </c>
      <c r="C5493" s="337" t="s">
        <v>1725</v>
      </c>
      <c r="D5493" s="337" t="s">
        <v>1726</v>
      </c>
      <c r="E5493" s="337" t="s">
        <v>2076</v>
      </c>
      <c r="F5493" s="338">
        <v>42411</v>
      </c>
      <c r="G5493" s="337" t="s">
        <v>341</v>
      </c>
      <c r="H5493" s="338">
        <v>42461</v>
      </c>
      <c r="I5493" s="337" t="s">
        <v>19695</v>
      </c>
      <c r="J5493" s="337" t="s">
        <v>36</v>
      </c>
      <c r="K5493" s="337" t="s">
        <v>19695</v>
      </c>
      <c r="L5493" s="337" t="s">
        <v>19695</v>
      </c>
      <c r="M5493" s="337" t="s">
        <v>19695</v>
      </c>
      <c r="N5493" s="337" t="s">
        <v>19695</v>
      </c>
      <c r="O5493" s="337" t="s">
        <v>19695</v>
      </c>
      <c r="P5493" s="337" t="s">
        <v>19695</v>
      </c>
      <c r="Q5493" s="337" t="s">
        <v>19695</v>
      </c>
      <c r="R5493" s="337" t="s">
        <v>130</v>
      </c>
      <c r="S5493" s="337" t="s">
        <v>415</v>
      </c>
      <c r="T5493" s="337" t="s">
        <v>138</v>
      </c>
      <c r="U5493" s="337" t="s">
        <v>2311</v>
      </c>
      <c r="V5493" s="337">
        <v>6</v>
      </c>
      <c r="W5493" s="337" t="s">
        <v>19695</v>
      </c>
      <c r="X5493" s="337" t="s">
        <v>19695</v>
      </c>
      <c r="Y5493" s="337" t="s">
        <v>19695</v>
      </c>
      <c r="Z5493" s="337" t="s">
        <v>1728</v>
      </c>
      <c r="AA5493" s="337" t="s">
        <v>735</v>
      </c>
      <c r="AB5493" s="337" t="s">
        <v>718</v>
      </c>
      <c r="AC5493" s="337" t="s">
        <v>13530</v>
      </c>
    </row>
    <row r="5494" spans="1:29" ht="15.8" x14ac:dyDescent="0.25">
      <c r="A5494" s="337" t="s">
        <v>1723</v>
      </c>
      <c r="B5494" s="337" t="s">
        <v>3366</v>
      </c>
      <c r="C5494" s="337" t="s">
        <v>1788</v>
      </c>
      <c r="D5494" s="337" t="s">
        <v>1873</v>
      </c>
      <c r="E5494" s="337" t="s">
        <v>2076</v>
      </c>
      <c r="F5494" s="338">
        <v>42411</v>
      </c>
      <c r="G5494" s="337" t="s">
        <v>341</v>
      </c>
      <c r="H5494" s="338">
        <v>42461</v>
      </c>
      <c r="I5494" s="337" t="s">
        <v>19695</v>
      </c>
      <c r="J5494" s="337" t="s">
        <v>36</v>
      </c>
      <c r="K5494" s="337" t="s">
        <v>19695</v>
      </c>
      <c r="L5494" s="337" t="s">
        <v>19695</v>
      </c>
      <c r="M5494" s="337" t="s">
        <v>19695</v>
      </c>
      <c r="N5494" s="337" t="s">
        <v>19695</v>
      </c>
      <c r="O5494" s="337" t="s">
        <v>19695</v>
      </c>
      <c r="P5494" s="337" t="s">
        <v>19695</v>
      </c>
      <c r="Q5494" s="337" t="s">
        <v>19695</v>
      </c>
      <c r="R5494" s="337" t="s">
        <v>130</v>
      </c>
      <c r="S5494" s="337" t="s">
        <v>415</v>
      </c>
      <c r="T5494" s="337" t="s">
        <v>138</v>
      </c>
      <c r="U5494" s="337" t="s">
        <v>2311</v>
      </c>
      <c r="V5494" s="337">
        <v>6</v>
      </c>
      <c r="W5494" s="337" t="s">
        <v>19695</v>
      </c>
      <c r="X5494" s="337" t="s">
        <v>19695</v>
      </c>
      <c r="Y5494" s="337" t="s">
        <v>19695</v>
      </c>
      <c r="Z5494" s="337" t="s">
        <v>1728</v>
      </c>
      <c r="AA5494" s="337" t="s">
        <v>735</v>
      </c>
      <c r="AB5494" s="337" t="s">
        <v>718</v>
      </c>
      <c r="AC5494" s="337" t="s">
        <v>13530</v>
      </c>
    </row>
    <row r="5495" spans="1:29" ht="15.8" x14ac:dyDescent="0.25">
      <c r="A5495" s="337" t="s">
        <v>1723</v>
      </c>
      <c r="B5495" s="337" t="s">
        <v>3381</v>
      </c>
      <c r="C5495" s="337" t="s">
        <v>1788</v>
      </c>
      <c r="D5495" s="337" t="s">
        <v>1873</v>
      </c>
      <c r="E5495" s="337" t="s">
        <v>2076</v>
      </c>
      <c r="F5495" s="338">
        <v>42411</v>
      </c>
      <c r="G5495" s="337" t="s">
        <v>341</v>
      </c>
      <c r="H5495" s="338">
        <v>42461</v>
      </c>
      <c r="I5495" s="337" t="s">
        <v>19695</v>
      </c>
      <c r="J5495" s="337" t="s">
        <v>36</v>
      </c>
      <c r="K5495" s="337" t="s">
        <v>19695</v>
      </c>
      <c r="L5495" s="337" t="s">
        <v>19695</v>
      </c>
      <c r="M5495" s="337" t="s">
        <v>19695</v>
      </c>
      <c r="N5495" s="337" t="s">
        <v>19695</v>
      </c>
      <c r="O5495" s="337" t="s">
        <v>19695</v>
      </c>
      <c r="P5495" s="337" t="s">
        <v>19695</v>
      </c>
      <c r="Q5495" s="337" t="s">
        <v>19695</v>
      </c>
      <c r="R5495" s="337" t="s">
        <v>130</v>
      </c>
      <c r="S5495" s="337" t="s">
        <v>415</v>
      </c>
      <c r="T5495" s="337" t="s">
        <v>138</v>
      </c>
      <c r="U5495" s="337" t="s">
        <v>2311</v>
      </c>
      <c r="V5495" s="337">
        <v>6</v>
      </c>
      <c r="W5495" s="337" t="s">
        <v>19695</v>
      </c>
      <c r="X5495" s="337" t="s">
        <v>19695</v>
      </c>
      <c r="Y5495" s="337" t="s">
        <v>19695</v>
      </c>
      <c r="Z5495" s="337" t="s">
        <v>1728</v>
      </c>
      <c r="AA5495" s="337" t="s">
        <v>735</v>
      </c>
      <c r="AB5495" s="337" t="s">
        <v>718</v>
      </c>
      <c r="AC5495" s="337" t="s">
        <v>13530</v>
      </c>
    </row>
    <row r="5496" spans="1:29" ht="15.8" x14ac:dyDescent="0.25">
      <c r="A5496" s="337" t="s">
        <v>1723</v>
      </c>
      <c r="B5496" s="337" t="s">
        <v>2278</v>
      </c>
      <c r="C5496" s="337" t="s">
        <v>1788</v>
      </c>
      <c r="D5496" s="337" t="s">
        <v>1873</v>
      </c>
      <c r="E5496" s="337" t="s">
        <v>2076</v>
      </c>
      <c r="F5496" s="338">
        <v>42411</v>
      </c>
      <c r="G5496" s="337" t="s">
        <v>341</v>
      </c>
      <c r="H5496" s="338">
        <v>42461</v>
      </c>
      <c r="I5496" s="337" t="s">
        <v>19695</v>
      </c>
      <c r="J5496" s="337" t="s">
        <v>36</v>
      </c>
      <c r="K5496" s="337" t="s">
        <v>19695</v>
      </c>
      <c r="L5496" s="337" t="s">
        <v>19695</v>
      </c>
      <c r="M5496" s="337" t="s">
        <v>19695</v>
      </c>
      <c r="N5496" s="337" t="s">
        <v>19695</v>
      </c>
      <c r="O5496" s="337" t="s">
        <v>19695</v>
      </c>
      <c r="P5496" s="337" t="s">
        <v>19695</v>
      </c>
      <c r="Q5496" s="337" t="s">
        <v>19695</v>
      </c>
      <c r="R5496" s="337" t="s">
        <v>130</v>
      </c>
      <c r="S5496" s="337" t="s">
        <v>415</v>
      </c>
      <c r="T5496" s="337" t="s">
        <v>137</v>
      </c>
      <c r="U5496" s="337" t="s">
        <v>2279</v>
      </c>
      <c r="V5496" s="337">
        <v>8</v>
      </c>
      <c r="W5496" s="337" t="s">
        <v>19695</v>
      </c>
      <c r="X5496" s="337" t="s">
        <v>19695</v>
      </c>
      <c r="Y5496" s="337" t="s">
        <v>19695</v>
      </c>
      <c r="Z5496" s="337" t="s">
        <v>1728</v>
      </c>
      <c r="AA5496" s="337" t="s">
        <v>735</v>
      </c>
      <c r="AB5496" s="337" t="s">
        <v>718</v>
      </c>
      <c r="AC5496" s="337" t="s">
        <v>13530</v>
      </c>
    </row>
    <row r="5497" spans="1:29" ht="15.8" x14ac:dyDescent="0.25">
      <c r="A5497" s="337" t="s">
        <v>1723</v>
      </c>
      <c r="B5497" s="337" t="s">
        <v>2293</v>
      </c>
      <c r="C5497" s="337" t="s">
        <v>1725</v>
      </c>
      <c r="D5497" s="337" t="s">
        <v>1726</v>
      </c>
      <c r="E5497" s="337" t="s">
        <v>2076</v>
      </c>
      <c r="F5497" s="338">
        <v>42411</v>
      </c>
      <c r="G5497" s="337" t="s">
        <v>341</v>
      </c>
      <c r="H5497" s="338">
        <v>42461</v>
      </c>
      <c r="I5497" s="337" t="s">
        <v>19695</v>
      </c>
      <c r="J5497" s="337" t="s">
        <v>16</v>
      </c>
      <c r="K5497" s="337" t="s">
        <v>19695</v>
      </c>
      <c r="L5497" s="337" t="s">
        <v>19695</v>
      </c>
      <c r="M5497" s="337" t="s">
        <v>19695</v>
      </c>
      <c r="N5497" s="337" t="s">
        <v>19695</v>
      </c>
      <c r="O5497" s="337" t="s">
        <v>19695</v>
      </c>
      <c r="P5497" s="337" t="s">
        <v>19695</v>
      </c>
      <c r="Q5497" s="337" t="s">
        <v>19695</v>
      </c>
      <c r="R5497" s="337" t="s">
        <v>130</v>
      </c>
      <c r="S5497" s="337" t="s">
        <v>415</v>
      </c>
      <c r="T5497" s="337" t="s">
        <v>137</v>
      </c>
      <c r="U5497" s="337" t="s">
        <v>2294</v>
      </c>
      <c r="V5497" s="337">
        <v>8</v>
      </c>
      <c r="W5497" s="337" t="s">
        <v>19695</v>
      </c>
      <c r="X5497" s="337" t="s">
        <v>19695</v>
      </c>
      <c r="Y5497" s="337" t="s">
        <v>19695</v>
      </c>
      <c r="Z5497" s="337" t="s">
        <v>1728</v>
      </c>
      <c r="AA5497" s="337" t="s">
        <v>735</v>
      </c>
      <c r="AB5497" s="337" t="s">
        <v>718</v>
      </c>
      <c r="AC5497" s="337" t="s">
        <v>13530</v>
      </c>
    </row>
    <row r="5498" spans="1:29" ht="15.8" x14ac:dyDescent="0.25">
      <c r="A5498" s="337" t="s">
        <v>1723</v>
      </c>
      <c r="B5498" s="337" t="s">
        <v>2384</v>
      </c>
      <c r="C5498" s="337" t="s">
        <v>1821</v>
      </c>
      <c r="D5498" s="337" t="s">
        <v>449</v>
      </c>
      <c r="E5498" s="337" t="s">
        <v>2076</v>
      </c>
      <c r="F5498" s="338">
        <v>42411</v>
      </c>
      <c r="G5498" s="337" t="s">
        <v>341</v>
      </c>
      <c r="H5498" s="338">
        <v>42461</v>
      </c>
      <c r="I5498" s="337" t="s">
        <v>19695</v>
      </c>
      <c r="J5498" s="337" t="s">
        <v>16</v>
      </c>
      <c r="K5498" s="337" t="s">
        <v>19695</v>
      </c>
      <c r="L5498" s="337" t="s">
        <v>19695</v>
      </c>
      <c r="M5498" s="337" t="s">
        <v>19695</v>
      </c>
      <c r="N5498" s="337" t="s">
        <v>19695</v>
      </c>
      <c r="O5498" s="337" t="s">
        <v>19695</v>
      </c>
      <c r="P5498" s="337" t="s">
        <v>19695</v>
      </c>
      <c r="Q5498" s="337" t="s">
        <v>19695</v>
      </c>
      <c r="R5498" s="337" t="s">
        <v>45</v>
      </c>
      <c r="S5498" s="337" t="s">
        <v>80</v>
      </c>
      <c r="T5498" s="337" t="s">
        <v>377</v>
      </c>
      <c r="U5498" s="337" t="s">
        <v>377</v>
      </c>
      <c r="V5498" s="337">
        <v>8</v>
      </c>
      <c r="W5498" s="337" t="s">
        <v>19695</v>
      </c>
      <c r="X5498" s="337" t="s">
        <v>19695</v>
      </c>
      <c r="Y5498" s="337" t="s">
        <v>19695</v>
      </c>
      <c r="Z5498" s="337" t="s">
        <v>1728</v>
      </c>
      <c r="AA5498" s="337" t="s">
        <v>735</v>
      </c>
      <c r="AB5498" s="337" t="s">
        <v>718</v>
      </c>
      <c r="AC5498" s="337" t="s">
        <v>13530</v>
      </c>
    </row>
    <row r="5499" spans="1:29" ht="15.8" x14ac:dyDescent="0.25">
      <c r="A5499" s="337" t="s">
        <v>1723</v>
      </c>
      <c r="B5499" s="337" t="s">
        <v>2415</v>
      </c>
      <c r="C5499" s="337" t="s">
        <v>1821</v>
      </c>
      <c r="D5499" s="337" t="s">
        <v>449</v>
      </c>
      <c r="E5499" s="337" t="s">
        <v>2076</v>
      </c>
      <c r="F5499" s="338">
        <v>42411</v>
      </c>
      <c r="G5499" s="337" t="s">
        <v>341</v>
      </c>
      <c r="H5499" s="338">
        <v>42461</v>
      </c>
      <c r="I5499" s="337" t="s">
        <v>19695</v>
      </c>
      <c r="J5499" s="337" t="s">
        <v>16</v>
      </c>
      <c r="K5499" s="337" t="s">
        <v>19695</v>
      </c>
      <c r="L5499" s="337" t="s">
        <v>19695</v>
      </c>
      <c r="M5499" s="337" t="s">
        <v>19695</v>
      </c>
      <c r="N5499" s="337" t="s">
        <v>19695</v>
      </c>
      <c r="O5499" s="337" t="s">
        <v>19695</v>
      </c>
      <c r="P5499" s="337" t="s">
        <v>19695</v>
      </c>
      <c r="Q5499" s="337" t="s">
        <v>19695</v>
      </c>
      <c r="R5499" s="337" t="s">
        <v>52</v>
      </c>
      <c r="S5499" s="337" t="s">
        <v>69</v>
      </c>
      <c r="T5499" s="337" t="s">
        <v>69</v>
      </c>
      <c r="U5499" s="337" t="s">
        <v>2416</v>
      </c>
      <c r="V5499" s="337">
        <v>8</v>
      </c>
      <c r="W5499" s="337" t="s">
        <v>19695</v>
      </c>
      <c r="X5499" s="337" t="s">
        <v>19695</v>
      </c>
      <c r="Y5499" s="337" t="s">
        <v>19695</v>
      </c>
      <c r="Z5499" s="337" t="s">
        <v>1728</v>
      </c>
      <c r="AA5499" s="337" t="s">
        <v>735</v>
      </c>
      <c r="AB5499" s="337" t="s">
        <v>718</v>
      </c>
      <c r="AC5499" s="337" t="s">
        <v>13530</v>
      </c>
    </row>
    <row r="5500" spans="1:29" ht="15.8" x14ac:dyDescent="0.25">
      <c r="A5500" s="337" t="s">
        <v>1723</v>
      </c>
      <c r="B5500" s="337" t="s">
        <v>2502</v>
      </c>
      <c r="C5500" s="337" t="s">
        <v>1821</v>
      </c>
      <c r="D5500" s="337" t="s">
        <v>449</v>
      </c>
      <c r="E5500" s="337" t="s">
        <v>2076</v>
      </c>
      <c r="F5500" s="338">
        <v>42411</v>
      </c>
      <c r="G5500" s="337" t="s">
        <v>341</v>
      </c>
      <c r="H5500" s="338">
        <v>42461</v>
      </c>
      <c r="I5500" s="337" t="s">
        <v>19695</v>
      </c>
      <c r="J5500" s="337" t="s">
        <v>36</v>
      </c>
      <c r="K5500" s="337" t="s">
        <v>19695</v>
      </c>
      <c r="L5500" s="337" t="s">
        <v>19695</v>
      </c>
      <c r="M5500" s="337" t="s">
        <v>19695</v>
      </c>
      <c r="N5500" s="337" t="s">
        <v>19695</v>
      </c>
      <c r="O5500" s="337" t="s">
        <v>19695</v>
      </c>
      <c r="P5500" s="337" t="s">
        <v>19695</v>
      </c>
      <c r="Q5500" s="337" t="s">
        <v>19695</v>
      </c>
      <c r="R5500" s="337" t="s">
        <v>15</v>
      </c>
      <c r="S5500" s="337" t="s">
        <v>1086</v>
      </c>
      <c r="T5500" s="337" t="s">
        <v>1086</v>
      </c>
      <c r="U5500" s="337" t="s">
        <v>1929</v>
      </c>
      <c r="V5500" s="337">
        <v>8</v>
      </c>
      <c r="W5500" s="337" t="s">
        <v>19695</v>
      </c>
      <c r="X5500" s="337" t="s">
        <v>19695</v>
      </c>
      <c r="Y5500" s="337" t="s">
        <v>19695</v>
      </c>
      <c r="Z5500" s="337" t="s">
        <v>1728</v>
      </c>
      <c r="AA5500" s="337" t="s">
        <v>735</v>
      </c>
      <c r="AB5500" s="337" t="s">
        <v>718</v>
      </c>
      <c r="AC5500" s="337" t="s">
        <v>13530</v>
      </c>
    </row>
    <row r="5501" spans="1:29" ht="15.8" x14ac:dyDescent="0.25">
      <c r="A5501" s="337" t="s">
        <v>1723</v>
      </c>
      <c r="B5501" s="337" t="s">
        <v>2641</v>
      </c>
      <c r="C5501" s="337" t="s">
        <v>1821</v>
      </c>
      <c r="D5501" s="337" t="s">
        <v>449</v>
      </c>
      <c r="E5501" s="337" t="s">
        <v>2076</v>
      </c>
      <c r="F5501" s="338">
        <v>42411</v>
      </c>
      <c r="G5501" s="337" t="s">
        <v>341</v>
      </c>
      <c r="H5501" s="338">
        <v>42461</v>
      </c>
      <c r="I5501" s="337" t="s">
        <v>19695</v>
      </c>
      <c r="J5501" s="337" t="s">
        <v>36</v>
      </c>
      <c r="K5501" s="337" t="s">
        <v>19695</v>
      </c>
      <c r="L5501" s="337" t="s">
        <v>19695</v>
      </c>
      <c r="M5501" s="337" t="s">
        <v>19695</v>
      </c>
      <c r="N5501" s="337" t="s">
        <v>19695</v>
      </c>
      <c r="O5501" s="337" t="s">
        <v>19695</v>
      </c>
      <c r="P5501" s="337" t="s">
        <v>19695</v>
      </c>
      <c r="Q5501" s="337" t="s">
        <v>19695</v>
      </c>
      <c r="R5501" s="337" t="s">
        <v>56</v>
      </c>
      <c r="S5501" s="337" t="s">
        <v>750</v>
      </c>
      <c r="T5501" s="337" t="s">
        <v>1471</v>
      </c>
      <c r="U5501" s="337" t="s">
        <v>2642</v>
      </c>
      <c r="V5501" s="337">
        <v>8</v>
      </c>
      <c r="W5501" s="337" t="s">
        <v>19695</v>
      </c>
      <c r="X5501" s="337" t="s">
        <v>19695</v>
      </c>
      <c r="Y5501" s="337" t="s">
        <v>19695</v>
      </c>
      <c r="Z5501" s="337" t="s">
        <v>1728</v>
      </c>
      <c r="AA5501" s="337" t="s">
        <v>717</v>
      </c>
      <c r="AB5501" s="337" t="s">
        <v>718</v>
      </c>
      <c r="AC5501" s="337" t="s">
        <v>13530</v>
      </c>
    </row>
    <row r="5502" spans="1:29" ht="15.8" x14ac:dyDescent="0.25">
      <c r="A5502" s="337" t="s">
        <v>1723</v>
      </c>
      <c r="B5502" s="337" t="s">
        <v>2704</v>
      </c>
      <c r="C5502" s="337" t="s">
        <v>1821</v>
      </c>
      <c r="D5502" s="337" t="s">
        <v>449</v>
      </c>
      <c r="E5502" s="337" t="s">
        <v>2076</v>
      </c>
      <c r="F5502" s="338">
        <v>42411</v>
      </c>
      <c r="G5502" s="337" t="s">
        <v>341</v>
      </c>
      <c r="H5502" s="338">
        <v>42461</v>
      </c>
      <c r="I5502" s="337" t="s">
        <v>19695</v>
      </c>
      <c r="J5502" s="337" t="s">
        <v>36</v>
      </c>
      <c r="K5502" s="337" t="s">
        <v>19695</v>
      </c>
      <c r="L5502" s="337" t="s">
        <v>19695</v>
      </c>
      <c r="M5502" s="337" t="s">
        <v>19695</v>
      </c>
      <c r="N5502" s="337" t="s">
        <v>19695</v>
      </c>
      <c r="O5502" s="337" t="s">
        <v>19695</v>
      </c>
      <c r="P5502" s="337" t="s">
        <v>19695</v>
      </c>
      <c r="Q5502" s="337" t="s">
        <v>19695</v>
      </c>
      <c r="R5502" s="337" t="s">
        <v>52</v>
      </c>
      <c r="S5502" s="337" t="s">
        <v>93</v>
      </c>
      <c r="T5502" s="337" t="s">
        <v>435</v>
      </c>
      <c r="U5502" s="337" t="s">
        <v>2705</v>
      </c>
      <c r="V5502" s="337">
        <v>8</v>
      </c>
      <c r="W5502" s="337" t="s">
        <v>19695</v>
      </c>
      <c r="X5502" s="337" t="s">
        <v>19695</v>
      </c>
      <c r="Y5502" s="337" t="s">
        <v>19695</v>
      </c>
      <c r="Z5502" s="337" t="s">
        <v>1728</v>
      </c>
      <c r="AA5502" s="337" t="s">
        <v>735</v>
      </c>
      <c r="AB5502" s="337" t="s">
        <v>718</v>
      </c>
      <c r="AC5502" s="337" t="s">
        <v>13530</v>
      </c>
    </row>
    <row r="5503" spans="1:29" ht="15.8" x14ac:dyDescent="0.25">
      <c r="A5503" s="337" t="s">
        <v>1723</v>
      </c>
      <c r="B5503" s="337" t="s">
        <v>2840</v>
      </c>
      <c r="C5503" s="337" t="s">
        <v>1821</v>
      </c>
      <c r="D5503" s="337" t="s">
        <v>449</v>
      </c>
      <c r="E5503" s="337" t="s">
        <v>2076</v>
      </c>
      <c r="F5503" s="338">
        <v>42411</v>
      </c>
      <c r="G5503" s="337" t="s">
        <v>341</v>
      </c>
      <c r="H5503" s="338">
        <v>42461</v>
      </c>
      <c r="I5503" s="337" t="s">
        <v>19695</v>
      </c>
      <c r="J5503" s="337" t="s">
        <v>36</v>
      </c>
      <c r="K5503" s="337" t="s">
        <v>19695</v>
      </c>
      <c r="L5503" s="337" t="s">
        <v>19695</v>
      </c>
      <c r="M5503" s="337" t="s">
        <v>19695</v>
      </c>
      <c r="N5503" s="337" t="s">
        <v>19695</v>
      </c>
      <c r="O5503" s="337" t="s">
        <v>19695</v>
      </c>
      <c r="P5503" s="337" t="s">
        <v>19695</v>
      </c>
      <c r="Q5503" s="337" t="s">
        <v>19695</v>
      </c>
      <c r="R5503" s="337" t="s">
        <v>75</v>
      </c>
      <c r="S5503" s="337" t="s">
        <v>417</v>
      </c>
      <c r="T5503" s="337" t="s">
        <v>1142</v>
      </c>
      <c r="U5503" s="337" t="s">
        <v>2841</v>
      </c>
      <c r="V5503" s="337">
        <v>8</v>
      </c>
      <c r="W5503" s="337" t="s">
        <v>19695</v>
      </c>
      <c r="X5503" s="337" t="s">
        <v>19695</v>
      </c>
      <c r="Y5503" s="337" t="s">
        <v>19695</v>
      </c>
      <c r="Z5503" s="337" t="s">
        <v>1728</v>
      </c>
      <c r="AA5503" s="337" t="s">
        <v>735</v>
      </c>
      <c r="AB5503" s="337" t="s">
        <v>718</v>
      </c>
      <c r="AC5503" s="337" t="s">
        <v>13530</v>
      </c>
    </row>
    <row r="5504" spans="1:29" ht="15.8" x14ac:dyDescent="0.25">
      <c r="A5504" s="337" t="s">
        <v>1723</v>
      </c>
      <c r="B5504" s="337" t="s">
        <v>2858</v>
      </c>
      <c r="C5504" s="337" t="s">
        <v>1821</v>
      </c>
      <c r="D5504" s="337" t="s">
        <v>449</v>
      </c>
      <c r="E5504" s="337" t="s">
        <v>2076</v>
      </c>
      <c r="F5504" s="338">
        <v>42411</v>
      </c>
      <c r="G5504" s="337" t="s">
        <v>341</v>
      </c>
      <c r="H5504" s="338">
        <v>42461</v>
      </c>
      <c r="I5504" s="337" t="s">
        <v>19695</v>
      </c>
      <c r="J5504" s="337" t="s">
        <v>36</v>
      </c>
      <c r="K5504" s="337" t="s">
        <v>19695</v>
      </c>
      <c r="L5504" s="337" t="s">
        <v>19695</v>
      </c>
      <c r="M5504" s="337" t="s">
        <v>19695</v>
      </c>
      <c r="N5504" s="337" t="s">
        <v>19695</v>
      </c>
      <c r="O5504" s="337" t="s">
        <v>19695</v>
      </c>
      <c r="P5504" s="337" t="s">
        <v>19695</v>
      </c>
      <c r="Q5504" s="337" t="s">
        <v>19695</v>
      </c>
      <c r="R5504" s="337" t="s">
        <v>52</v>
      </c>
      <c r="S5504" s="337" t="s">
        <v>93</v>
      </c>
      <c r="T5504" s="337" t="s">
        <v>1819</v>
      </c>
      <c r="U5504" s="337" t="s">
        <v>1546</v>
      </c>
      <c r="V5504" s="337">
        <v>8</v>
      </c>
      <c r="W5504" s="337" t="s">
        <v>19695</v>
      </c>
      <c r="X5504" s="337" t="s">
        <v>19695</v>
      </c>
      <c r="Y5504" s="337" t="s">
        <v>19695</v>
      </c>
      <c r="Z5504" s="337" t="s">
        <v>1728</v>
      </c>
      <c r="AA5504" s="337" t="s">
        <v>717</v>
      </c>
      <c r="AB5504" s="337" t="s">
        <v>718</v>
      </c>
      <c r="AC5504" s="337" t="s">
        <v>13530</v>
      </c>
    </row>
    <row r="5505" spans="1:29" ht="15.8" x14ac:dyDescent="0.25">
      <c r="A5505" s="337" t="s">
        <v>1723</v>
      </c>
      <c r="B5505" s="337" t="s">
        <v>3140</v>
      </c>
      <c r="C5505" s="337" t="s">
        <v>1821</v>
      </c>
      <c r="D5505" s="337" t="s">
        <v>449</v>
      </c>
      <c r="E5505" s="337" t="s">
        <v>2076</v>
      </c>
      <c r="F5505" s="338">
        <v>42411</v>
      </c>
      <c r="G5505" s="337" t="s">
        <v>341</v>
      </c>
      <c r="H5505" s="338">
        <v>42461</v>
      </c>
      <c r="I5505" s="337" t="s">
        <v>19695</v>
      </c>
      <c r="J5505" s="337" t="s">
        <v>36</v>
      </c>
      <c r="K5505" s="337" t="s">
        <v>19695</v>
      </c>
      <c r="L5505" s="337" t="s">
        <v>19695</v>
      </c>
      <c r="M5505" s="337" t="s">
        <v>19695</v>
      </c>
      <c r="N5505" s="337" t="s">
        <v>19695</v>
      </c>
      <c r="O5505" s="337" t="s">
        <v>19695</v>
      </c>
      <c r="P5505" s="337" t="s">
        <v>19695</v>
      </c>
      <c r="Q5505" s="337" t="s">
        <v>19695</v>
      </c>
      <c r="R5505" s="337" t="s">
        <v>130</v>
      </c>
      <c r="S5505" s="337" t="s">
        <v>147</v>
      </c>
      <c r="T5505" s="337" t="s">
        <v>3141</v>
      </c>
      <c r="U5505" s="337" t="s">
        <v>3141</v>
      </c>
      <c r="V5505" s="337">
        <v>8</v>
      </c>
      <c r="W5505" s="337" t="s">
        <v>19695</v>
      </c>
      <c r="X5505" s="337" t="s">
        <v>19695</v>
      </c>
      <c r="Y5505" s="337" t="s">
        <v>19695</v>
      </c>
      <c r="Z5505" s="337" t="s">
        <v>1728</v>
      </c>
      <c r="AA5505" s="337" t="s">
        <v>735</v>
      </c>
      <c r="AB5505" s="337" t="s">
        <v>718</v>
      </c>
      <c r="AC5505" s="337" t="s">
        <v>13530</v>
      </c>
    </row>
    <row r="5506" spans="1:29" ht="15.8" x14ac:dyDescent="0.25">
      <c r="A5506" s="337" t="s">
        <v>1723</v>
      </c>
      <c r="B5506" s="337" t="s">
        <v>3386</v>
      </c>
      <c r="C5506" s="337" t="s">
        <v>1821</v>
      </c>
      <c r="D5506" s="337" t="s">
        <v>449</v>
      </c>
      <c r="E5506" s="337" t="s">
        <v>2076</v>
      </c>
      <c r="F5506" s="338">
        <v>42411</v>
      </c>
      <c r="G5506" s="337" t="s">
        <v>341</v>
      </c>
      <c r="H5506" s="338">
        <v>42461</v>
      </c>
      <c r="I5506" s="337" t="s">
        <v>19695</v>
      </c>
      <c r="J5506" s="337" t="s">
        <v>36</v>
      </c>
      <c r="K5506" s="337" t="s">
        <v>19695</v>
      </c>
      <c r="L5506" s="337" t="s">
        <v>19695</v>
      </c>
      <c r="M5506" s="337" t="s">
        <v>19695</v>
      </c>
      <c r="N5506" s="337" t="s">
        <v>19695</v>
      </c>
      <c r="O5506" s="337" t="s">
        <v>19695</v>
      </c>
      <c r="P5506" s="337" t="s">
        <v>19695</v>
      </c>
      <c r="Q5506" s="337" t="s">
        <v>19695</v>
      </c>
      <c r="R5506" s="337" t="s">
        <v>15</v>
      </c>
      <c r="S5506" s="337" t="s">
        <v>1519</v>
      </c>
      <c r="T5506" s="337" t="s">
        <v>1129</v>
      </c>
      <c r="U5506" s="337" t="s">
        <v>1310</v>
      </c>
      <c r="V5506" s="337">
        <v>8</v>
      </c>
      <c r="W5506" s="337" t="s">
        <v>19695</v>
      </c>
      <c r="X5506" s="337" t="s">
        <v>19695</v>
      </c>
      <c r="Y5506" s="337" t="s">
        <v>19695</v>
      </c>
      <c r="Z5506" s="337" t="s">
        <v>1728</v>
      </c>
      <c r="AA5506" s="337" t="s">
        <v>735</v>
      </c>
      <c r="AB5506" s="337" t="s">
        <v>718</v>
      </c>
      <c r="AC5506" s="337" t="s">
        <v>13530</v>
      </c>
    </row>
    <row r="5507" spans="1:29" ht="15.8" x14ac:dyDescent="0.25">
      <c r="A5507" s="337" t="s">
        <v>1723</v>
      </c>
      <c r="B5507" s="337" t="s">
        <v>2163</v>
      </c>
      <c r="C5507" s="337" t="s">
        <v>1821</v>
      </c>
      <c r="D5507" s="337" t="s">
        <v>449</v>
      </c>
      <c r="E5507" s="337" t="s">
        <v>2076</v>
      </c>
      <c r="F5507" s="338">
        <v>42411</v>
      </c>
      <c r="G5507" s="337" t="s">
        <v>341</v>
      </c>
      <c r="H5507" s="338">
        <v>42461</v>
      </c>
      <c r="I5507" s="337" t="s">
        <v>19695</v>
      </c>
      <c r="J5507" s="337" t="s">
        <v>36</v>
      </c>
      <c r="K5507" s="337" t="s">
        <v>19695</v>
      </c>
      <c r="L5507" s="337" t="s">
        <v>19695</v>
      </c>
      <c r="M5507" s="337" t="s">
        <v>19695</v>
      </c>
      <c r="N5507" s="337" t="s">
        <v>19695</v>
      </c>
      <c r="O5507" s="337" t="s">
        <v>19695</v>
      </c>
      <c r="P5507" s="337" t="s">
        <v>19695</v>
      </c>
      <c r="Q5507" s="337" t="s">
        <v>19695</v>
      </c>
      <c r="R5507" s="337" t="s">
        <v>105</v>
      </c>
      <c r="S5507" s="337" t="s">
        <v>2164</v>
      </c>
      <c r="T5507" s="337" t="s">
        <v>2165</v>
      </c>
      <c r="U5507" s="337" t="s">
        <v>2166</v>
      </c>
      <c r="V5507" s="337">
        <v>10</v>
      </c>
      <c r="W5507" s="337" t="s">
        <v>19695</v>
      </c>
      <c r="X5507" s="337" t="s">
        <v>19695</v>
      </c>
      <c r="Y5507" s="337" t="s">
        <v>19695</v>
      </c>
      <c r="Z5507" s="337" t="s">
        <v>1728</v>
      </c>
      <c r="AA5507" s="337" t="s">
        <v>735</v>
      </c>
      <c r="AB5507" s="337" t="s">
        <v>718</v>
      </c>
      <c r="AC5507" s="337" t="s">
        <v>13530</v>
      </c>
    </row>
    <row r="5508" spans="1:29" ht="15.8" x14ac:dyDescent="0.25">
      <c r="A5508" s="337" t="s">
        <v>1723</v>
      </c>
      <c r="B5508" s="337" t="s">
        <v>2217</v>
      </c>
      <c r="C5508" s="337" t="s">
        <v>1725</v>
      </c>
      <c r="D5508" s="337" t="s">
        <v>1726</v>
      </c>
      <c r="E5508" s="337" t="s">
        <v>2076</v>
      </c>
      <c r="F5508" s="338">
        <v>42411</v>
      </c>
      <c r="G5508" s="337" t="s">
        <v>341</v>
      </c>
      <c r="H5508" s="338">
        <v>42461</v>
      </c>
      <c r="I5508" s="337" t="s">
        <v>19695</v>
      </c>
      <c r="J5508" s="337" t="s">
        <v>16</v>
      </c>
      <c r="K5508" s="337" t="s">
        <v>19695</v>
      </c>
      <c r="L5508" s="337" t="s">
        <v>19695</v>
      </c>
      <c r="M5508" s="337" t="s">
        <v>19695</v>
      </c>
      <c r="N5508" s="337" t="s">
        <v>19695</v>
      </c>
      <c r="O5508" s="337" t="s">
        <v>19695</v>
      </c>
      <c r="P5508" s="337" t="s">
        <v>19695</v>
      </c>
      <c r="Q5508" s="337" t="s">
        <v>19695</v>
      </c>
      <c r="R5508" s="337" t="s">
        <v>52</v>
      </c>
      <c r="S5508" s="337" t="s">
        <v>120</v>
      </c>
      <c r="T5508" s="337" t="s">
        <v>411</v>
      </c>
      <c r="U5508" s="337" t="s">
        <v>2218</v>
      </c>
      <c r="V5508" s="337">
        <v>10</v>
      </c>
      <c r="W5508" s="337" t="s">
        <v>19695</v>
      </c>
      <c r="X5508" s="337" t="s">
        <v>19695</v>
      </c>
      <c r="Y5508" s="337" t="s">
        <v>19695</v>
      </c>
      <c r="Z5508" s="337" t="s">
        <v>1728</v>
      </c>
      <c r="AA5508" s="337" t="s">
        <v>735</v>
      </c>
      <c r="AB5508" s="337" t="s">
        <v>718</v>
      </c>
      <c r="AC5508" s="337" t="s">
        <v>13530</v>
      </c>
    </row>
    <row r="5509" spans="1:29" ht="15.8" x14ac:dyDescent="0.25">
      <c r="A5509" s="337" t="s">
        <v>1723</v>
      </c>
      <c r="B5509" s="337" t="s">
        <v>1136</v>
      </c>
      <c r="C5509" s="337" t="s">
        <v>1821</v>
      </c>
      <c r="D5509" s="337" t="s">
        <v>449</v>
      </c>
      <c r="E5509" s="337" t="s">
        <v>2076</v>
      </c>
      <c r="F5509" s="338">
        <v>42411</v>
      </c>
      <c r="G5509" s="337" t="s">
        <v>341</v>
      </c>
      <c r="H5509" s="338">
        <v>42461</v>
      </c>
      <c r="I5509" s="337" t="s">
        <v>19695</v>
      </c>
      <c r="J5509" s="337" t="s">
        <v>36</v>
      </c>
      <c r="K5509" s="337" t="s">
        <v>19695</v>
      </c>
      <c r="L5509" s="337" t="s">
        <v>19695</v>
      </c>
      <c r="M5509" s="337" t="s">
        <v>19695</v>
      </c>
      <c r="N5509" s="337" t="s">
        <v>19695</v>
      </c>
      <c r="O5509" s="337" t="s">
        <v>19695</v>
      </c>
      <c r="P5509" s="337" t="s">
        <v>19695</v>
      </c>
      <c r="Q5509" s="337" t="s">
        <v>19695</v>
      </c>
      <c r="R5509" s="337" t="s">
        <v>45</v>
      </c>
      <c r="S5509" s="337" t="s">
        <v>80</v>
      </c>
      <c r="T5509" s="337" t="s">
        <v>1137</v>
      </c>
      <c r="U5509" s="337" t="s">
        <v>1138</v>
      </c>
      <c r="V5509" s="337">
        <v>10</v>
      </c>
      <c r="W5509" s="337" t="s">
        <v>19695</v>
      </c>
      <c r="X5509" s="337" t="s">
        <v>19695</v>
      </c>
      <c r="Y5509" s="337" t="s">
        <v>19695</v>
      </c>
      <c r="Z5509" s="337" t="s">
        <v>1728</v>
      </c>
      <c r="AA5509" s="337" t="s">
        <v>766</v>
      </c>
      <c r="AB5509" s="337" t="s">
        <v>718</v>
      </c>
      <c r="AC5509" s="337" t="s">
        <v>13530</v>
      </c>
    </row>
    <row r="5510" spans="1:29" ht="15.8" x14ac:dyDescent="0.25">
      <c r="A5510" s="337" t="s">
        <v>1723</v>
      </c>
      <c r="B5510" s="337" t="s">
        <v>2297</v>
      </c>
      <c r="C5510" s="337" t="s">
        <v>1788</v>
      </c>
      <c r="D5510" s="337" t="s">
        <v>1873</v>
      </c>
      <c r="E5510" s="337" t="s">
        <v>2076</v>
      </c>
      <c r="F5510" s="338">
        <v>42411</v>
      </c>
      <c r="G5510" s="337" t="s">
        <v>341</v>
      </c>
      <c r="H5510" s="338">
        <v>42461</v>
      </c>
      <c r="I5510" s="337" t="s">
        <v>19695</v>
      </c>
      <c r="J5510" s="337" t="s">
        <v>36</v>
      </c>
      <c r="K5510" s="337" t="s">
        <v>19695</v>
      </c>
      <c r="L5510" s="337" t="s">
        <v>19695</v>
      </c>
      <c r="M5510" s="337" t="s">
        <v>19695</v>
      </c>
      <c r="N5510" s="337" t="s">
        <v>19695</v>
      </c>
      <c r="O5510" s="337" t="s">
        <v>19695</v>
      </c>
      <c r="P5510" s="337" t="s">
        <v>19695</v>
      </c>
      <c r="Q5510" s="337" t="s">
        <v>19695</v>
      </c>
      <c r="R5510" s="337" t="s">
        <v>130</v>
      </c>
      <c r="S5510" s="337" t="s">
        <v>415</v>
      </c>
      <c r="T5510" s="337" t="s">
        <v>925</v>
      </c>
      <c r="U5510" s="337" t="s">
        <v>1651</v>
      </c>
      <c r="V5510" s="337">
        <v>10</v>
      </c>
      <c r="W5510" s="337" t="s">
        <v>19695</v>
      </c>
      <c r="X5510" s="337" t="s">
        <v>19695</v>
      </c>
      <c r="Y5510" s="337" t="s">
        <v>19695</v>
      </c>
      <c r="Z5510" s="337" t="s">
        <v>1728</v>
      </c>
      <c r="AA5510" s="337" t="s">
        <v>735</v>
      </c>
      <c r="AB5510" s="337" t="s">
        <v>718</v>
      </c>
      <c r="AC5510" s="337" t="s">
        <v>13530</v>
      </c>
    </row>
    <row r="5511" spans="1:29" ht="15.8" x14ac:dyDescent="0.25">
      <c r="A5511" s="337" t="s">
        <v>1723</v>
      </c>
      <c r="B5511" s="337" t="s">
        <v>2352</v>
      </c>
      <c r="C5511" s="337" t="s">
        <v>1725</v>
      </c>
      <c r="D5511" s="337" t="s">
        <v>1726</v>
      </c>
      <c r="E5511" s="337" t="s">
        <v>2076</v>
      </c>
      <c r="F5511" s="338">
        <v>42411</v>
      </c>
      <c r="G5511" s="337" t="s">
        <v>341</v>
      </c>
      <c r="H5511" s="338">
        <v>42461</v>
      </c>
      <c r="I5511" s="337" t="s">
        <v>19695</v>
      </c>
      <c r="J5511" s="337" t="s">
        <v>16</v>
      </c>
      <c r="K5511" s="337" t="s">
        <v>19695</v>
      </c>
      <c r="L5511" s="337" t="s">
        <v>19695</v>
      </c>
      <c r="M5511" s="337" t="s">
        <v>19695</v>
      </c>
      <c r="N5511" s="337" t="s">
        <v>19695</v>
      </c>
      <c r="O5511" s="337" t="s">
        <v>19695</v>
      </c>
      <c r="P5511" s="337" t="s">
        <v>19695</v>
      </c>
      <c r="Q5511" s="337" t="s">
        <v>19695</v>
      </c>
      <c r="R5511" s="337" t="s">
        <v>130</v>
      </c>
      <c r="S5511" s="337" t="s">
        <v>415</v>
      </c>
      <c r="T5511" s="337" t="s">
        <v>138</v>
      </c>
      <c r="U5511" s="337" t="s">
        <v>2311</v>
      </c>
      <c r="V5511" s="337">
        <v>10</v>
      </c>
      <c r="W5511" s="337" t="s">
        <v>19695</v>
      </c>
      <c r="X5511" s="337" t="s">
        <v>19695</v>
      </c>
      <c r="Y5511" s="337" t="s">
        <v>19695</v>
      </c>
      <c r="Z5511" s="337" t="s">
        <v>1728</v>
      </c>
      <c r="AA5511" s="337" t="s">
        <v>735</v>
      </c>
      <c r="AB5511" s="337" t="s">
        <v>718</v>
      </c>
      <c r="AC5511" s="337" t="s">
        <v>13530</v>
      </c>
    </row>
    <row r="5512" spans="1:29" ht="15.8" x14ac:dyDescent="0.25">
      <c r="A5512" s="337" t="s">
        <v>1723</v>
      </c>
      <c r="B5512" s="337" t="s">
        <v>2928</v>
      </c>
      <c r="C5512" s="337" t="s">
        <v>1725</v>
      </c>
      <c r="D5512" s="337" t="s">
        <v>1726</v>
      </c>
      <c r="E5512" s="337" t="s">
        <v>2076</v>
      </c>
      <c r="F5512" s="338">
        <v>42411</v>
      </c>
      <c r="G5512" s="337" t="s">
        <v>341</v>
      </c>
      <c r="H5512" s="338">
        <v>42461</v>
      </c>
      <c r="I5512" s="337" t="s">
        <v>19695</v>
      </c>
      <c r="J5512" s="337" t="s">
        <v>36</v>
      </c>
      <c r="K5512" s="337" t="s">
        <v>19695</v>
      </c>
      <c r="L5512" s="337" t="s">
        <v>19695</v>
      </c>
      <c r="M5512" s="337" t="s">
        <v>19695</v>
      </c>
      <c r="N5512" s="337" t="s">
        <v>19695</v>
      </c>
      <c r="O5512" s="337" t="s">
        <v>19695</v>
      </c>
      <c r="P5512" s="337" t="s">
        <v>19695</v>
      </c>
      <c r="Q5512" s="337" t="s">
        <v>19695</v>
      </c>
      <c r="R5512" s="337" t="s">
        <v>98</v>
      </c>
      <c r="S5512" s="337" t="s">
        <v>124</v>
      </c>
      <c r="T5512" s="337" t="s">
        <v>1636</v>
      </c>
      <c r="U5512" s="337" t="s">
        <v>2334</v>
      </c>
      <c r="V5512" s="337">
        <v>10</v>
      </c>
      <c r="W5512" s="337" t="s">
        <v>19695</v>
      </c>
      <c r="X5512" s="337" t="s">
        <v>19695</v>
      </c>
      <c r="Y5512" s="337" t="s">
        <v>19695</v>
      </c>
      <c r="Z5512" s="337" t="s">
        <v>1728</v>
      </c>
      <c r="AA5512" s="337" t="s">
        <v>735</v>
      </c>
      <c r="AB5512" s="337" t="s">
        <v>718</v>
      </c>
      <c r="AC5512" s="337" t="s">
        <v>13530</v>
      </c>
    </row>
    <row r="5513" spans="1:29" ht="15.8" x14ac:dyDescent="0.25">
      <c r="A5513" s="337" t="s">
        <v>1723</v>
      </c>
      <c r="B5513" s="337" t="s">
        <v>1559</v>
      </c>
      <c r="C5513" s="337" t="s">
        <v>1725</v>
      </c>
      <c r="D5513" s="337" t="s">
        <v>13527</v>
      </c>
      <c r="E5513" s="337" t="s">
        <v>2076</v>
      </c>
      <c r="F5513" s="338">
        <v>42411</v>
      </c>
      <c r="G5513" s="337" t="s">
        <v>341</v>
      </c>
      <c r="H5513" s="338">
        <v>42461</v>
      </c>
      <c r="I5513" s="337" t="s">
        <v>19695</v>
      </c>
      <c r="J5513" s="337" t="s">
        <v>36</v>
      </c>
      <c r="K5513" s="337" t="s">
        <v>19695</v>
      </c>
      <c r="L5513" s="337" t="s">
        <v>19695</v>
      </c>
      <c r="M5513" s="337" t="s">
        <v>19695</v>
      </c>
      <c r="N5513" s="337" t="s">
        <v>19695</v>
      </c>
      <c r="O5513" s="337" t="s">
        <v>19695</v>
      </c>
      <c r="P5513" s="337" t="s">
        <v>19695</v>
      </c>
      <c r="Q5513" s="337" t="s">
        <v>19695</v>
      </c>
      <c r="R5513" s="337" t="s">
        <v>1220</v>
      </c>
      <c r="S5513" s="337" t="s">
        <v>1359</v>
      </c>
      <c r="T5513" s="337" t="s">
        <v>1560</v>
      </c>
      <c r="U5513" s="337" t="s">
        <v>1561</v>
      </c>
      <c r="V5513" s="337">
        <v>12</v>
      </c>
      <c r="W5513" s="337" t="s">
        <v>19695</v>
      </c>
      <c r="X5513" s="337" t="s">
        <v>19695</v>
      </c>
      <c r="Y5513" s="337" t="s">
        <v>19695</v>
      </c>
      <c r="Z5513" s="337" t="s">
        <v>1728</v>
      </c>
      <c r="AA5513" s="337" t="s">
        <v>735</v>
      </c>
      <c r="AB5513" s="337" t="s">
        <v>718</v>
      </c>
      <c r="AC5513" s="337" t="s">
        <v>13530</v>
      </c>
    </row>
    <row r="5514" spans="1:29" ht="15.8" x14ac:dyDescent="0.25">
      <c r="A5514" s="337" t="s">
        <v>1723</v>
      </c>
      <c r="B5514" s="337" t="s">
        <v>3669</v>
      </c>
      <c r="C5514" s="337" t="s">
        <v>1821</v>
      </c>
      <c r="D5514" s="337" t="s">
        <v>449</v>
      </c>
      <c r="E5514" s="337" t="s">
        <v>2076</v>
      </c>
      <c r="F5514" s="338">
        <v>42411</v>
      </c>
      <c r="G5514" s="337" t="s">
        <v>341</v>
      </c>
      <c r="H5514" s="338">
        <v>42461</v>
      </c>
      <c r="I5514" s="337" t="s">
        <v>19695</v>
      </c>
      <c r="J5514" s="337" t="s">
        <v>36</v>
      </c>
      <c r="K5514" s="337" t="s">
        <v>19695</v>
      </c>
      <c r="L5514" s="337" t="s">
        <v>19695</v>
      </c>
      <c r="M5514" s="337" t="s">
        <v>19695</v>
      </c>
      <c r="N5514" s="337" t="s">
        <v>19695</v>
      </c>
      <c r="O5514" s="337" t="s">
        <v>19695</v>
      </c>
      <c r="P5514" s="337" t="s">
        <v>19695</v>
      </c>
      <c r="Q5514" s="337" t="s">
        <v>19695</v>
      </c>
      <c r="R5514" s="337" t="s">
        <v>112</v>
      </c>
      <c r="S5514" s="337" t="s">
        <v>452</v>
      </c>
      <c r="T5514" s="337" t="s">
        <v>3663</v>
      </c>
      <c r="U5514" s="337" t="s">
        <v>3670</v>
      </c>
      <c r="V5514" s="337">
        <v>12</v>
      </c>
      <c r="W5514" s="337" t="s">
        <v>19695</v>
      </c>
      <c r="X5514" s="337" t="s">
        <v>19695</v>
      </c>
      <c r="Y5514" s="337" t="s">
        <v>19695</v>
      </c>
      <c r="Z5514" s="337" t="s">
        <v>1728</v>
      </c>
      <c r="AA5514" s="337" t="s">
        <v>735</v>
      </c>
      <c r="AB5514" s="337" t="s">
        <v>718</v>
      </c>
      <c r="AC5514" s="337" t="s">
        <v>13530</v>
      </c>
    </row>
    <row r="5515" spans="1:29" ht="15.8" x14ac:dyDescent="0.25">
      <c r="A5515" s="337" t="s">
        <v>1723</v>
      </c>
      <c r="B5515" s="337" t="s">
        <v>845</v>
      </c>
      <c r="C5515" s="337" t="s">
        <v>1821</v>
      </c>
      <c r="D5515" s="337" t="s">
        <v>449</v>
      </c>
      <c r="E5515" s="337" t="s">
        <v>2076</v>
      </c>
      <c r="F5515" s="338">
        <v>42411</v>
      </c>
      <c r="G5515" s="337" t="s">
        <v>341</v>
      </c>
      <c r="H5515" s="338">
        <v>42461</v>
      </c>
      <c r="I5515" s="337" t="s">
        <v>19695</v>
      </c>
      <c r="J5515" s="337" t="s">
        <v>36</v>
      </c>
      <c r="K5515" s="337" t="s">
        <v>19695</v>
      </c>
      <c r="L5515" s="337" t="s">
        <v>19695</v>
      </c>
      <c r="M5515" s="337" t="s">
        <v>19695</v>
      </c>
      <c r="N5515" s="337" t="s">
        <v>19695</v>
      </c>
      <c r="O5515" s="337" t="s">
        <v>19695</v>
      </c>
      <c r="P5515" s="337" t="s">
        <v>19695</v>
      </c>
      <c r="Q5515" s="337" t="s">
        <v>19695</v>
      </c>
      <c r="R5515" s="337" t="s">
        <v>52</v>
      </c>
      <c r="S5515" s="337" t="s">
        <v>69</v>
      </c>
      <c r="T5515" s="337" t="s">
        <v>69</v>
      </c>
      <c r="U5515" s="337" t="s">
        <v>846</v>
      </c>
      <c r="V5515" s="337">
        <v>12</v>
      </c>
      <c r="W5515" s="337" t="s">
        <v>19695</v>
      </c>
      <c r="X5515" s="337" t="s">
        <v>19695</v>
      </c>
      <c r="Y5515" s="337" t="s">
        <v>19695</v>
      </c>
      <c r="Z5515" s="337" t="s">
        <v>1728</v>
      </c>
      <c r="AA5515" s="337" t="s">
        <v>766</v>
      </c>
      <c r="AB5515" s="337" t="s">
        <v>718</v>
      </c>
      <c r="AC5515" s="337" t="s">
        <v>13530</v>
      </c>
    </row>
    <row r="5516" spans="1:29" ht="15.8" x14ac:dyDescent="0.25">
      <c r="A5516" s="337" t="s">
        <v>1723</v>
      </c>
      <c r="B5516" s="337" t="s">
        <v>1133</v>
      </c>
      <c r="C5516" s="337" t="s">
        <v>1821</v>
      </c>
      <c r="D5516" s="337" t="s">
        <v>449</v>
      </c>
      <c r="E5516" s="337" t="s">
        <v>2076</v>
      </c>
      <c r="F5516" s="338">
        <v>42411</v>
      </c>
      <c r="G5516" s="337" t="s">
        <v>341</v>
      </c>
      <c r="H5516" s="338">
        <v>42461</v>
      </c>
      <c r="I5516" s="337" t="s">
        <v>19695</v>
      </c>
      <c r="J5516" s="337" t="s">
        <v>36</v>
      </c>
      <c r="K5516" s="337" t="s">
        <v>19695</v>
      </c>
      <c r="L5516" s="337" t="s">
        <v>19695</v>
      </c>
      <c r="M5516" s="337" t="s">
        <v>19695</v>
      </c>
      <c r="N5516" s="337" t="s">
        <v>19695</v>
      </c>
      <c r="O5516" s="337" t="s">
        <v>19695</v>
      </c>
      <c r="P5516" s="337" t="s">
        <v>19695</v>
      </c>
      <c r="Q5516" s="337" t="s">
        <v>19695</v>
      </c>
      <c r="R5516" s="337" t="s">
        <v>45</v>
      </c>
      <c r="S5516" s="337" t="s">
        <v>80</v>
      </c>
      <c r="T5516" s="337" t="s">
        <v>1134</v>
      </c>
      <c r="U5516" s="337" t="s">
        <v>1135</v>
      </c>
      <c r="V5516" s="337">
        <v>12</v>
      </c>
      <c r="W5516" s="337" t="s">
        <v>19695</v>
      </c>
      <c r="X5516" s="337" t="s">
        <v>19695</v>
      </c>
      <c r="Y5516" s="337" t="s">
        <v>19695</v>
      </c>
      <c r="Z5516" s="337" t="s">
        <v>1728</v>
      </c>
      <c r="AA5516" s="337" t="s">
        <v>735</v>
      </c>
      <c r="AB5516" s="337" t="s">
        <v>718</v>
      </c>
      <c r="AC5516" s="337" t="s">
        <v>13652</v>
      </c>
    </row>
    <row r="5517" spans="1:29" ht="15.8" x14ac:dyDescent="0.25">
      <c r="A5517" s="337" t="s">
        <v>1723</v>
      </c>
      <c r="B5517" s="337" t="s">
        <v>2234</v>
      </c>
      <c r="C5517" s="337" t="s">
        <v>1821</v>
      </c>
      <c r="D5517" s="337" t="s">
        <v>449</v>
      </c>
      <c r="E5517" s="337" t="s">
        <v>2076</v>
      </c>
      <c r="F5517" s="338">
        <v>42411</v>
      </c>
      <c r="G5517" s="337" t="s">
        <v>341</v>
      </c>
      <c r="H5517" s="338">
        <v>42461</v>
      </c>
      <c r="I5517" s="337" t="s">
        <v>19695</v>
      </c>
      <c r="J5517" s="337" t="s">
        <v>16</v>
      </c>
      <c r="K5517" s="337" t="s">
        <v>19695</v>
      </c>
      <c r="L5517" s="337" t="s">
        <v>19695</v>
      </c>
      <c r="M5517" s="337" t="s">
        <v>19695</v>
      </c>
      <c r="N5517" s="337" t="s">
        <v>19695</v>
      </c>
      <c r="O5517" s="337" t="s">
        <v>19695</v>
      </c>
      <c r="P5517" s="337" t="s">
        <v>19695</v>
      </c>
      <c r="Q5517" s="337" t="s">
        <v>19695</v>
      </c>
      <c r="R5517" s="337" t="s">
        <v>45</v>
      </c>
      <c r="S5517" s="337" t="s">
        <v>1824</v>
      </c>
      <c r="T5517" s="337" t="s">
        <v>2235</v>
      </c>
      <c r="U5517" s="337" t="s">
        <v>2236</v>
      </c>
      <c r="V5517" s="337">
        <v>12</v>
      </c>
      <c r="W5517" s="337" t="s">
        <v>19695</v>
      </c>
      <c r="X5517" s="337" t="s">
        <v>19695</v>
      </c>
      <c r="Y5517" s="337" t="s">
        <v>19695</v>
      </c>
      <c r="Z5517" s="337" t="s">
        <v>1728</v>
      </c>
      <c r="AA5517" s="337" t="s">
        <v>735</v>
      </c>
      <c r="AB5517" s="337" t="s">
        <v>718</v>
      </c>
      <c r="AC5517" s="337" t="s">
        <v>13658</v>
      </c>
    </row>
    <row r="5518" spans="1:29" ht="15.8" x14ac:dyDescent="0.25">
      <c r="A5518" s="337" t="s">
        <v>1723</v>
      </c>
      <c r="B5518" s="337" t="s">
        <v>3361</v>
      </c>
      <c r="C5518" s="337" t="s">
        <v>1788</v>
      </c>
      <c r="D5518" s="337" t="s">
        <v>1873</v>
      </c>
      <c r="E5518" s="337" t="s">
        <v>2076</v>
      </c>
      <c r="F5518" s="338">
        <v>42411</v>
      </c>
      <c r="G5518" s="337" t="s">
        <v>341</v>
      </c>
      <c r="H5518" s="338">
        <v>42461</v>
      </c>
      <c r="I5518" s="337" t="s">
        <v>19695</v>
      </c>
      <c r="J5518" s="337" t="s">
        <v>36</v>
      </c>
      <c r="K5518" s="337" t="s">
        <v>19695</v>
      </c>
      <c r="L5518" s="337" t="s">
        <v>19695</v>
      </c>
      <c r="M5518" s="337" t="s">
        <v>19695</v>
      </c>
      <c r="N5518" s="337" t="s">
        <v>19695</v>
      </c>
      <c r="O5518" s="337" t="s">
        <v>19695</v>
      </c>
      <c r="P5518" s="337" t="s">
        <v>19695</v>
      </c>
      <c r="Q5518" s="337" t="s">
        <v>19695</v>
      </c>
      <c r="R5518" s="337" t="s">
        <v>130</v>
      </c>
      <c r="S5518" s="337" t="s">
        <v>415</v>
      </c>
      <c r="T5518" s="337" t="s">
        <v>1689</v>
      </c>
      <c r="U5518" s="337" t="s">
        <v>2325</v>
      </c>
      <c r="V5518" s="337">
        <v>4</v>
      </c>
      <c r="W5518" s="337" t="s">
        <v>19695</v>
      </c>
      <c r="X5518" s="337" t="s">
        <v>19695</v>
      </c>
      <c r="Y5518" s="337" t="s">
        <v>19695</v>
      </c>
      <c r="Z5518" s="337" t="s">
        <v>1728</v>
      </c>
      <c r="AA5518" s="337" t="s">
        <v>735</v>
      </c>
      <c r="AB5518" s="337" t="s">
        <v>718</v>
      </c>
      <c r="AC5518" s="337" t="s">
        <v>13673</v>
      </c>
    </row>
    <row r="5519" spans="1:29" ht="15.8" x14ac:dyDescent="0.25">
      <c r="A5519" s="337" t="s">
        <v>1723</v>
      </c>
      <c r="B5519" s="337" t="s">
        <v>5637</v>
      </c>
      <c r="C5519" s="337" t="s">
        <v>1821</v>
      </c>
      <c r="D5519" s="337" t="s">
        <v>449</v>
      </c>
      <c r="E5519" s="337" t="s">
        <v>2076</v>
      </c>
      <c r="F5519" s="338">
        <v>42411</v>
      </c>
      <c r="G5519" s="337" t="s">
        <v>341</v>
      </c>
      <c r="H5519" s="338">
        <v>42461</v>
      </c>
      <c r="I5519" s="337" t="s">
        <v>19695</v>
      </c>
      <c r="J5519" s="337" t="s">
        <v>36</v>
      </c>
      <c r="K5519" s="337" t="s">
        <v>19695</v>
      </c>
      <c r="L5519" s="337" t="s">
        <v>19695</v>
      </c>
      <c r="M5519" s="337" t="s">
        <v>19695</v>
      </c>
      <c r="N5519" s="337" t="s">
        <v>19695</v>
      </c>
      <c r="O5519" s="337" t="s">
        <v>19695</v>
      </c>
      <c r="P5519" s="337" t="s">
        <v>19695</v>
      </c>
      <c r="Q5519" s="337" t="s">
        <v>19695</v>
      </c>
      <c r="R5519" s="337" t="s">
        <v>15</v>
      </c>
      <c r="S5519" s="337" t="s">
        <v>1529</v>
      </c>
      <c r="T5519" s="337" t="s">
        <v>95</v>
      </c>
      <c r="U5519" s="337" t="s">
        <v>449</v>
      </c>
      <c r="V5519" s="337">
        <v>6</v>
      </c>
      <c r="W5519" s="337" t="s">
        <v>19695</v>
      </c>
      <c r="X5519" s="337" t="s">
        <v>19695</v>
      </c>
      <c r="Y5519" s="337" t="s">
        <v>19695</v>
      </c>
      <c r="Z5519" s="337" t="s">
        <v>1728</v>
      </c>
      <c r="AA5519" s="337" t="s">
        <v>735</v>
      </c>
      <c r="AB5519" s="337" t="s">
        <v>718</v>
      </c>
      <c r="AC5519" s="337" t="s">
        <v>13835</v>
      </c>
    </row>
    <row r="5520" spans="1:29" ht="15.8" x14ac:dyDescent="0.25">
      <c r="A5520" s="337" t="s">
        <v>1723</v>
      </c>
      <c r="B5520" s="337" t="s">
        <v>441</v>
      </c>
      <c r="C5520" s="337" t="s">
        <v>1821</v>
      </c>
      <c r="D5520" s="337" t="s">
        <v>449</v>
      </c>
      <c r="E5520" s="337" t="s">
        <v>2076</v>
      </c>
      <c r="F5520" s="338">
        <v>42411</v>
      </c>
      <c r="G5520" s="337" t="s">
        <v>341</v>
      </c>
      <c r="H5520" s="338">
        <v>42461</v>
      </c>
      <c r="I5520" s="337" t="s">
        <v>19695</v>
      </c>
      <c r="J5520" s="337" t="s">
        <v>36</v>
      </c>
      <c r="K5520" s="337" t="s">
        <v>19695</v>
      </c>
      <c r="L5520" s="337" t="s">
        <v>19695</v>
      </c>
      <c r="M5520" s="337" t="s">
        <v>19695</v>
      </c>
      <c r="N5520" s="337" t="s">
        <v>19695</v>
      </c>
      <c r="O5520" s="337" t="s">
        <v>19695</v>
      </c>
      <c r="P5520" s="337" t="s">
        <v>19695</v>
      </c>
      <c r="Q5520" s="337" t="s">
        <v>19695</v>
      </c>
      <c r="R5520" s="337" t="s">
        <v>15</v>
      </c>
      <c r="S5520" s="337" t="s">
        <v>1519</v>
      </c>
      <c r="T5520" s="337" t="s">
        <v>1519</v>
      </c>
      <c r="U5520" s="337" t="s">
        <v>449</v>
      </c>
      <c r="V5520" s="337">
        <v>6</v>
      </c>
      <c r="W5520" s="337" t="s">
        <v>19695</v>
      </c>
      <c r="X5520" s="337" t="s">
        <v>19695</v>
      </c>
      <c r="Y5520" s="337" t="s">
        <v>19695</v>
      </c>
      <c r="Z5520" s="337" t="s">
        <v>1745</v>
      </c>
      <c r="AA5520" s="337" t="s">
        <v>761</v>
      </c>
      <c r="AB5520" s="337" t="s">
        <v>762</v>
      </c>
      <c r="AC5520" s="337" t="s">
        <v>13530</v>
      </c>
    </row>
    <row r="5521" spans="1:29" ht="15.8" x14ac:dyDescent="0.25">
      <c r="A5521" s="337" t="s">
        <v>1723</v>
      </c>
      <c r="B5521" s="337" t="s">
        <v>2764</v>
      </c>
      <c r="C5521" s="337" t="s">
        <v>1821</v>
      </c>
      <c r="D5521" s="337" t="s">
        <v>449</v>
      </c>
      <c r="E5521" s="337" t="s">
        <v>2076</v>
      </c>
      <c r="F5521" s="338">
        <v>42411</v>
      </c>
      <c r="G5521" s="337" t="s">
        <v>341</v>
      </c>
      <c r="H5521" s="338">
        <v>42461</v>
      </c>
      <c r="I5521" s="337" t="s">
        <v>19695</v>
      </c>
      <c r="J5521" s="337" t="s">
        <v>16</v>
      </c>
      <c r="K5521" s="337" t="s">
        <v>19695</v>
      </c>
      <c r="L5521" s="337" t="s">
        <v>19695</v>
      </c>
      <c r="M5521" s="337" t="s">
        <v>19695</v>
      </c>
      <c r="N5521" s="337" t="s">
        <v>19695</v>
      </c>
      <c r="O5521" s="337" t="s">
        <v>19695</v>
      </c>
      <c r="P5521" s="337" t="s">
        <v>19695</v>
      </c>
      <c r="Q5521" s="337" t="s">
        <v>19695</v>
      </c>
      <c r="R5521" s="337" t="s">
        <v>134</v>
      </c>
      <c r="S5521" s="337" t="s">
        <v>451</v>
      </c>
      <c r="T5521" s="337" t="s">
        <v>2765</v>
      </c>
      <c r="U5521" s="337" t="s">
        <v>2765</v>
      </c>
      <c r="V5521" s="337">
        <v>9</v>
      </c>
      <c r="W5521" s="337" t="s">
        <v>19695</v>
      </c>
      <c r="X5521" s="337" t="s">
        <v>19695</v>
      </c>
      <c r="Y5521" s="337" t="s">
        <v>19695</v>
      </c>
      <c r="Z5521" s="337" t="s">
        <v>1745</v>
      </c>
      <c r="AA5521" s="337" t="s">
        <v>761</v>
      </c>
      <c r="AB5521" s="337" t="s">
        <v>762</v>
      </c>
      <c r="AC5521" s="337" t="s">
        <v>13530</v>
      </c>
    </row>
    <row r="5522" spans="1:29" ht="15.8" x14ac:dyDescent="0.25">
      <c r="A5522" s="337" t="s">
        <v>1723</v>
      </c>
      <c r="B5522" s="337" t="s">
        <v>3030</v>
      </c>
      <c r="C5522" s="337" t="s">
        <v>1821</v>
      </c>
      <c r="D5522" s="337" t="s">
        <v>449</v>
      </c>
      <c r="E5522" s="337" t="s">
        <v>2076</v>
      </c>
      <c r="F5522" s="338">
        <v>42411</v>
      </c>
      <c r="G5522" s="337" t="s">
        <v>341</v>
      </c>
      <c r="H5522" s="338">
        <v>42461</v>
      </c>
      <c r="I5522" s="337" t="s">
        <v>19695</v>
      </c>
      <c r="J5522" s="337" t="s">
        <v>36</v>
      </c>
      <c r="K5522" s="337" t="s">
        <v>19695</v>
      </c>
      <c r="L5522" s="337" t="s">
        <v>19695</v>
      </c>
      <c r="M5522" s="337" t="s">
        <v>19695</v>
      </c>
      <c r="N5522" s="337" t="s">
        <v>19695</v>
      </c>
      <c r="O5522" s="337" t="s">
        <v>19695</v>
      </c>
      <c r="P5522" s="337" t="s">
        <v>19695</v>
      </c>
      <c r="Q5522" s="337" t="s">
        <v>19695</v>
      </c>
      <c r="R5522" s="337" t="s">
        <v>1741</v>
      </c>
      <c r="S5522" s="337" t="s">
        <v>2647</v>
      </c>
      <c r="T5522" s="337" t="s">
        <v>3031</v>
      </c>
      <c r="U5522" s="337" t="s">
        <v>3032</v>
      </c>
      <c r="V5522" s="337">
        <v>6</v>
      </c>
      <c r="W5522" s="337" t="s">
        <v>19695</v>
      </c>
      <c r="X5522" s="337" t="s">
        <v>19695</v>
      </c>
      <c r="Y5522" s="337" t="s">
        <v>19695</v>
      </c>
      <c r="Z5522" s="337" t="s">
        <v>1745</v>
      </c>
      <c r="AA5522" s="337" t="s">
        <v>761</v>
      </c>
      <c r="AB5522" s="337" t="s">
        <v>762</v>
      </c>
      <c r="AC5522" s="337" t="s">
        <v>13530</v>
      </c>
    </row>
    <row r="5523" spans="1:29" ht="15.8" x14ac:dyDescent="0.25">
      <c r="A5523" s="337" t="s">
        <v>1723</v>
      </c>
      <c r="B5523" s="337" t="s">
        <v>3757</v>
      </c>
      <c r="C5523" s="337" t="s">
        <v>1821</v>
      </c>
      <c r="D5523" s="337" t="s">
        <v>449</v>
      </c>
      <c r="E5523" s="337" t="s">
        <v>2076</v>
      </c>
      <c r="F5523" s="338">
        <v>42411</v>
      </c>
      <c r="G5523" s="337" t="s">
        <v>341</v>
      </c>
      <c r="H5523" s="338">
        <v>42461</v>
      </c>
      <c r="I5523" s="337" t="s">
        <v>19695</v>
      </c>
      <c r="J5523" s="337" t="s">
        <v>36</v>
      </c>
      <c r="K5523" s="337" t="s">
        <v>19695</v>
      </c>
      <c r="L5523" s="337" t="s">
        <v>19695</v>
      </c>
      <c r="M5523" s="337" t="s">
        <v>19695</v>
      </c>
      <c r="N5523" s="337" t="s">
        <v>19695</v>
      </c>
      <c r="O5523" s="337" t="s">
        <v>19695</v>
      </c>
      <c r="P5523" s="337" t="s">
        <v>19695</v>
      </c>
      <c r="Q5523" s="337" t="s">
        <v>19695</v>
      </c>
      <c r="R5523" s="337" t="s">
        <v>136</v>
      </c>
      <c r="S5523" s="337" t="s">
        <v>3758</v>
      </c>
      <c r="T5523" s="337" t="s">
        <v>3759</v>
      </c>
      <c r="U5523" s="337" t="s">
        <v>449</v>
      </c>
      <c r="V5523" s="337">
        <v>6.2</v>
      </c>
      <c r="W5523" s="337" t="s">
        <v>19695</v>
      </c>
      <c r="X5523" s="337" t="s">
        <v>19695</v>
      </c>
      <c r="Y5523" s="337" t="s">
        <v>19695</v>
      </c>
      <c r="Z5523" s="337" t="s">
        <v>1745</v>
      </c>
      <c r="AA5523" s="337" t="s">
        <v>1047</v>
      </c>
      <c r="AB5523" s="337" t="s">
        <v>854</v>
      </c>
      <c r="AC5523" s="337" t="s">
        <v>13530</v>
      </c>
    </row>
    <row r="5524" spans="1:29" ht="15.8" x14ac:dyDescent="0.25">
      <c r="A5524" s="337" t="s">
        <v>1723</v>
      </c>
      <c r="B5524" s="337" t="s">
        <v>11100</v>
      </c>
      <c r="C5524" s="337" t="s">
        <v>1821</v>
      </c>
      <c r="D5524" s="337" t="s">
        <v>449</v>
      </c>
      <c r="E5524" s="337" t="s">
        <v>2076</v>
      </c>
      <c r="F5524" s="338">
        <v>42411</v>
      </c>
      <c r="G5524" s="337" t="s">
        <v>341</v>
      </c>
      <c r="H5524" s="338">
        <v>42461</v>
      </c>
      <c r="I5524" s="337" t="s">
        <v>19695</v>
      </c>
      <c r="J5524" s="337" t="s">
        <v>16</v>
      </c>
      <c r="K5524" s="337" t="s">
        <v>19695</v>
      </c>
      <c r="L5524" s="337" t="s">
        <v>19695</v>
      </c>
      <c r="M5524" s="337" t="s">
        <v>19695</v>
      </c>
      <c r="N5524" s="337" t="s">
        <v>19695</v>
      </c>
      <c r="O5524" s="337" t="s">
        <v>19695</v>
      </c>
      <c r="P5524" s="337" t="s">
        <v>19695</v>
      </c>
      <c r="Q5524" s="337" t="s">
        <v>19695</v>
      </c>
      <c r="R5524" s="337" t="s">
        <v>52</v>
      </c>
      <c r="S5524" s="337" t="s">
        <v>69</v>
      </c>
      <c r="T5524" s="337" t="s">
        <v>119</v>
      </c>
      <c r="U5524" s="337" t="s">
        <v>6332</v>
      </c>
      <c r="V5524" s="337">
        <v>10</v>
      </c>
      <c r="W5524" s="337" t="s">
        <v>19695</v>
      </c>
      <c r="X5524" s="337" t="s">
        <v>19695</v>
      </c>
      <c r="Y5524" s="337" t="s">
        <v>19695</v>
      </c>
      <c r="Z5524" s="337" t="s">
        <v>1745</v>
      </c>
      <c r="AA5524" s="337" t="s">
        <v>853</v>
      </c>
      <c r="AB5524" s="337" t="s">
        <v>854</v>
      </c>
      <c r="AC5524" s="337" t="s">
        <v>13783</v>
      </c>
    </row>
    <row r="5525" spans="1:29" ht="15.8" x14ac:dyDescent="0.25">
      <c r="A5525" s="337" t="s">
        <v>1723</v>
      </c>
      <c r="B5525" s="337" t="s">
        <v>2154</v>
      </c>
      <c r="C5525" s="337" t="s">
        <v>1821</v>
      </c>
      <c r="D5525" s="337" t="s">
        <v>449</v>
      </c>
      <c r="E5525" s="337" t="s">
        <v>2076</v>
      </c>
      <c r="F5525" s="338">
        <v>42411</v>
      </c>
      <c r="G5525" s="337" t="s">
        <v>341</v>
      </c>
      <c r="H5525" s="338">
        <v>42461</v>
      </c>
      <c r="I5525" s="337" t="s">
        <v>19695</v>
      </c>
      <c r="J5525" s="337" t="s">
        <v>16</v>
      </c>
      <c r="K5525" s="337" t="s">
        <v>19695</v>
      </c>
      <c r="L5525" s="337" t="s">
        <v>19695</v>
      </c>
      <c r="M5525" s="337" t="s">
        <v>19695</v>
      </c>
      <c r="N5525" s="337" t="s">
        <v>19695</v>
      </c>
      <c r="O5525" s="337" t="s">
        <v>19695</v>
      </c>
      <c r="P5525" s="337" t="s">
        <v>19695</v>
      </c>
      <c r="Q5525" s="337" t="s">
        <v>19695</v>
      </c>
      <c r="R5525" s="337" t="s">
        <v>18</v>
      </c>
      <c r="S5525" s="337" t="s">
        <v>447</v>
      </c>
      <c r="T5525" s="337" t="s">
        <v>2155</v>
      </c>
      <c r="U5525" s="337" t="s">
        <v>2156</v>
      </c>
      <c r="V5525" s="337">
        <v>6</v>
      </c>
      <c r="W5525" s="337" t="s">
        <v>19695</v>
      </c>
      <c r="X5525" s="337" t="s">
        <v>19695</v>
      </c>
      <c r="Y5525" s="337" t="s">
        <v>19695</v>
      </c>
      <c r="Z5525" s="337" t="s">
        <v>1753</v>
      </c>
      <c r="AA5525" s="337" t="s">
        <v>735</v>
      </c>
      <c r="AB5525" s="337" t="s">
        <v>718</v>
      </c>
      <c r="AC5525" s="337" t="s">
        <v>13530</v>
      </c>
    </row>
    <row r="5526" spans="1:29" ht="15.8" x14ac:dyDescent="0.25">
      <c r="A5526" s="337" t="s">
        <v>1723</v>
      </c>
      <c r="B5526" s="337" t="s">
        <v>2157</v>
      </c>
      <c r="C5526" s="337" t="s">
        <v>1821</v>
      </c>
      <c r="D5526" s="337" t="s">
        <v>449</v>
      </c>
      <c r="E5526" s="337" t="s">
        <v>2076</v>
      </c>
      <c r="F5526" s="338">
        <v>42411</v>
      </c>
      <c r="G5526" s="337" t="s">
        <v>341</v>
      </c>
      <c r="H5526" s="338">
        <v>42461</v>
      </c>
      <c r="I5526" s="337" t="s">
        <v>19695</v>
      </c>
      <c r="J5526" s="337" t="s">
        <v>36</v>
      </c>
      <c r="K5526" s="337" t="s">
        <v>19695</v>
      </c>
      <c r="L5526" s="337" t="s">
        <v>19695</v>
      </c>
      <c r="M5526" s="337" t="s">
        <v>19695</v>
      </c>
      <c r="N5526" s="337" t="s">
        <v>19695</v>
      </c>
      <c r="O5526" s="337" t="s">
        <v>19695</v>
      </c>
      <c r="P5526" s="337" t="s">
        <v>19695</v>
      </c>
      <c r="Q5526" s="337" t="s">
        <v>19695</v>
      </c>
      <c r="R5526" s="337" t="s">
        <v>52</v>
      </c>
      <c r="S5526" s="337" t="s">
        <v>2158</v>
      </c>
      <c r="T5526" s="337" t="s">
        <v>85</v>
      </c>
      <c r="U5526" s="337" t="s">
        <v>2159</v>
      </c>
      <c r="V5526" s="337">
        <v>6</v>
      </c>
      <c r="W5526" s="337" t="s">
        <v>19695</v>
      </c>
      <c r="X5526" s="337" t="s">
        <v>19695</v>
      </c>
      <c r="Y5526" s="337" t="s">
        <v>19695</v>
      </c>
      <c r="Z5526" s="337" t="s">
        <v>1753</v>
      </c>
      <c r="AA5526" s="337" t="s">
        <v>735</v>
      </c>
      <c r="AB5526" s="337" t="s">
        <v>718</v>
      </c>
      <c r="AC5526" s="337" t="s">
        <v>13530</v>
      </c>
    </row>
    <row r="5527" spans="1:29" ht="15.8" x14ac:dyDescent="0.25">
      <c r="A5527" s="337" t="s">
        <v>1723</v>
      </c>
      <c r="B5527" s="337" t="s">
        <v>2548</v>
      </c>
      <c r="C5527" s="337" t="s">
        <v>1821</v>
      </c>
      <c r="D5527" s="337" t="s">
        <v>449</v>
      </c>
      <c r="E5527" s="337" t="s">
        <v>2076</v>
      </c>
      <c r="F5527" s="338">
        <v>42411</v>
      </c>
      <c r="G5527" s="337" t="s">
        <v>341</v>
      </c>
      <c r="H5527" s="338">
        <v>42461</v>
      </c>
      <c r="I5527" s="337" t="s">
        <v>19695</v>
      </c>
      <c r="J5527" s="337" t="s">
        <v>36</v>
      </c>
      <c r="K5527" s="337" t="s">
        <v>19695</v>
      </c>
      <c r="L5527" s="337" t="s">
        <v>19695</v>
      </c>
      <c r="M5527" s="337" t="s">
        <v>19695</v>
      </c>
      <c r="N5527" s="337" t="s">
        <v>19695</v>
      </c>
      <c r="O5527" s="337" t="s">
        <v>19695</v>
      </c>
      <c r="P5527" s="337" t="s">
        <v>19695</v>
      </c>
      <c r="Q5527" s="337" t="s">
        <v>19695</v>
      </c>
      <c r="R5527" s="337" t="s">
        <v>52</v>
      </c>
      <c r="S5527" s="337" t="s">
        <v>142</v>
      </c>
      <c r="T5527" s="337" t="s">
        <v>2546</v>
      </c>
      <c r="U5527" s="337" t="s">
        <v>1956</v>
      </c>
      <c r="V5527" s="337">
        <v>6</v>
      </c>
      <c r="W5527" s="337" t="s">
        <v>19695</v>
      </c>
      <c r="X5527" s="337" t="s">
        <v>19695</v>
      </c>
      <c r="Y5527" s="337" t="s">
        <v>19695</v>
      </c>
      <c r="Z5527" s="337" t="s">
        <v>1753</v>
      </c>
      <c r="AA5527" s="337" t="s">
        <v>735</v>
      </c>
      <c r="AB5527" s="337" t="s">
        <v>718</v>
      </c>
      <c r="AC5527" s="337" t="s">
        <v>13530</v>
      </c>
    </row>
    <row r="5528" spans="1:29" ht="15.8" x14ac:dyDescent="0.25">
      <c r="A5528" s="337" t="s">
        <v>1723</v>
      </c>
      <c r="B5528" s="337" t="s">
        <v>3219</v>
      </c>
      <c r="C5528" s="337" t="s">
        <v>1821</v>
      </c>
      <c r="D5528" s="337" t="s">
        <v>449</v>
      </c>
      <c r="E5528" s="337" t="s">
        <v>2076</v>
      </c>
      <c r="F5528" s="338">
        <v>42411</v>
      </c>
      <c r="G5528" s="337" t="s">
        <v>341</v>
      </c>
      <c r="H5528" s="338">
        <v>42461</v>
      </c>
      <c r="I5528" s="337" t="s">
        <v>19695</v>
      </c>
      <c r="J5528" s="337" t="s">
        <v>16</v>
      </c>
      <c r="K5528" s="337" t="s">
        <v>19695</v>
      </c>
      <c r="L5528" s="337" t="s">
        <v>19695</v>
      </c>
      <c r="M5528" s="337" t="s">
        <v>19695</v>
      </c>
      <c r="N5528" s="337" t="s">
        <v>19695</v>
      </c>
      <c r="O5528" s="337" t="s">
        <v>19695</v>
      </c>
      <c r="P5528" s="337" t="s">
        <v>19695</v>
      </c>
      <c r="Q5528" s="337" t="s">
        <v>19695</v>
      </c>
      <c r="R5528" s="337" t="s">
        <v>18</v>
      </c>
      <c r="S5528" s="337" t="s">
        <v>1050</v>
      </c>
      <c r="T5528" s="337" t="s">
        <v>1072</v>
      </c>
      <c r="U5528" s="337" t="s">
        <v>3220</v>
      </c>
      <c r="V5528" s="337">
        <v>6</v>
      </c>
      <c r="W5528" s="337" t="s">
        <v>19695</v>
      </c>
      <c r="X5528" s="337" t="s">
        <v>19695</v>
      </c>
      <c r="Y5528" s="337" t="s">
        <v>19695</v>
      </c>
      <c r="Z5528" s="337" t="s">
        <v>1753</v>
      </c>
      <c r="AA5528" s="337" t="s">
        <v>717</v>
      </c>
      <c r="AB5528" s="337" t="s">
        <v>718</v>
      </c>
      <c r="AC5528" s="337" t="s">
        <v>13530</v>
      </c>
    </row>
    <row r="5529" spans="1:29" ht="15.8" x14ac:dyDescent="0.25">
      <c r="A5529" s="337" t="s">
        <v>1723</v>
      </c>
      <c r="B5529" s="337" t="s">
        <v>2298</v>
      </c>
      <c r="C5529" s="337" t="s">
        <v>1821</v>
      </c>
      <c r="D5529" s="337" t="s">
        <v>449</v>
      </c>
      <c r="E5529" s="337" t="s">
        <v>2076</v>
      </c>
      <c r="F5529" s="338">
        <v>42411</v>
      </c>
      <c r="G5529" s="337" t="s">
        <v>341</v>
      </c>
      <c r="H5529" s="338">
        <v>42461</v>
      </c>
      <c r="I5529" s="337" t="s">
        <v>19695</v>
      </c>
      <c r="J5529" s="337" t="s">
        <v>36</v>
      </c>
      <c r="K5529" s="337" t="s">
        <v>19695</v>
      </c>
      <c r="L5529" s="337" t="s">
        <v>19695</v>
      </c>
      <c r="M5529" s="337" t="s">
        <v>19695</v>
      </c>
      <c r="N5529" s="337" t="s">
        <v>19695</v>
      </c>
      <c r="O5529" s="337" t="s">
        <v>19695</v>
      </c>
      <c r="P5529" s="337" t="s">
        <v>19695</v>
      </c>
      <c r="Q5529" s="337" t="s">
        <v>19695</v>
      </c>
      <c r="R5529" s="337" t="s">
        <v>35</v>
      </c>
      <c r="S5529" s="337" t="s">
        <v>77</v>
      </c>
      <c r="T5529" s="337" t="s">
        <v>2299</v>
      </c>
      <c r="U5529" s="337" t="s">
        <v>992</v>
      </c>
      <c r="V5529" s="337">
        <v>8</v>
      </c>
      <c r="W5529" s="337" t="s">
        <v>19695</v>
      </c>
      <c r="X5529" s="337" t="s">
        <v>19695</v>
      </c>
      <c r="Y5529" s="337" t="s">
        <v>19695</v>
      </c>
      <c r="Z5529" s="337" t="s">
        <v>1753</v>
      </c>
      <c r="AA5529" s="337" t="s">
        <v>735</v>
      </c>
      <c r="AB5529" s="337" t="s">
        <v>718</v>
      </c>
      <c r="AC5529" s="337" t="s">
        <v>13530</v>
      </c>
    </row>
    <row r="5530" spans="1:29" ht="15.8" x14ac:dyDescent="0.25">
      <c r="A5530" s="337" t="s">
        <v>1723</v>
      </c>
      <c r="B5530" s="337" t="s">
        <v>2405</v>
      </c>
      <c r="C5530" s="337" t="s">
        <v>1725</v>
      </c>
      <c r="D5530" s="337" t="s">
        <v>13527</v>
      </c>
      <c r="E5530" s="337" t="s">
        <v>2076</v>
      </c>
      <c r="F5530" s="338">
        <v>42411</v>
      </c>
      <c r="G5530" s="337" t="s">
        <v>341</v>
      </c>
      <c r="H5530" s="338">
        <v>42461</v>
      </c>
      <c r="I5530" s="337" t="s">
        <v>19695</v>
      </c>
      <c r="J5530" s="337" t="s">
        <v>36</v>
      </c>
      <c r="K5530" s="337" t="s">
        <v>19695</v>
      </c>
      <c r="L5530" s="337" t="s">
        <v>19695</v>
      </c>
      <c r="M5530" s="337" t="s">
        <v>19695</v>
      </c>
      <c r="N5530" s="337" t="s">
        <v>19695</v>
      </c>
      <c r="O5530" s="337" t="s">
        <v>19695</v>
      </c>
      <c r="P5530" s="337" t="s">
        <v>19695</v>
      </c>
      <c r="Q5530" s="337" t="s">
        <v>19695</v>
      </c>
      <c r="R5530" s="337" t="s">
        <v>56</v>
      </c>
      <c r="S5530" s="337" t="s">
        <v>79</v>
      </c>
      <c r="T5530" s="337" t="s">
        <v>1374</v>
      </c>
      <c r="U5530" s="337" t="s">
        <v>2406</v>
      </c>
      <c r="V5530" s="337">
        <v>8</v>
      </c>
      <c r="W5530" s="337" t="s">
        <v>19695</v>
      </c>
      <c r="X5530" s="337" t="s">
        <v>19695</v>
      </c>
      <c r="Y5530" s="337" t="s">
        <v>19695</v>
      </c>
      <c r="Z5530" s="337" t="s">
        <v>1753</v>
      </c>
      <c r="AA5530" s="337" t="s">
        <v>735</v>
      </c>
      <c r="AB5530" s="337" t="s">
        <v>718</v>
      </c>
      <c r="AC5530" s="337" t="s">
        <v>13530</v>
      </c>
    </row>
    <row r="5531" spans="1:29" ht="15.8" x14ac:dyDescent="0.25">
      <c r="A5531" s="337" t="s">
        <v>1723</v>
      </c>
      <c r="B5531" s="337" t="s">
        <v>2553</v>
      </c>
      <c r="C5531" s="337" t="s">
        <v>1725</v>
      </c>
      <c r="D5531" s="337" t="s">
        <v>13527</v>
      </c>
      <c r="E5531" s="337" t="s">
        <v>2076</v>
      </c>
      <c r="F5531" s="338">
        <v>42411</v>
      </c>
      <c r="G5531" s="337" t="s">
        <v>341</v>
      </c>
      <c r="H5531" s="338">
        <v>42461</v>
      </c>
      <c r="I5531" s="337" t="s">
        <v>19695</v>
      </c>
      <c r="J5531" s="337" t="s">
        <v>36</v>
      </c>
      <c r="K5531" s="337" t="s">
        <v>19695</v>
      </c>
      <c r="L5531" s="337" t="s">
        <v>19695</v>
      </c>
      <c r="M5531" s="337" t="s">
        <v>19695</v>
      </c>
      <c r="N5531" s="337" t="s">
        <v>19695</v>
      </c>
      <c r="O5531" s="337" t="s">
        <v>19695</v>
      </c>
      <c r="P5531" s="337" t="s">
        <v>19695</v>
      </c>
      <c r="Q5531" s="337" t="s">
        <v>19695</v>
      </c>
      <c r="R5531" s="337" t="s">
        <v>56</v>
      </c>
      <c r="S5531" s="337" t="s">
        <v>405</v>
      </c>
      <c r="T5531" s="337" t="s">
        <v>774</v>
      </c>
      <c r="U5531" s="337" t="s">
        <v>2554</v>
      </c>
      <c r="V5531" s="337">
        <v>8</v>
      </c>
      <c r="W5531" s="337" t="s">
        <v>19695</v>
      </c>
      <c r="X5531" s="337" t="s">
        <v>19695</v>
      </c>
      <c r="Y5531" s="337" t="s">
        <v>19695</v>
      </c>
      <c r="Z5531" s="337" t="s">
        <v>1753</v>
      </c>
      <c r="AA5531" s="337" t="s">
        <v>735</v>
      </c>
      <c r="AB5531" s="337" t="s">
        <v>718</v>
      </c>
      <c r="AC5531" s="337" t="s">
        <v>13530</v>
      </c>
    </row>
    <row r="5532" spans="1:29" ht="15.8" x14ac:dyDescent="0.25">
      <c r="A5532" s="337" t="s">
        <v>1723</v>
      </c>
      <c r="B5532" s="337" t="s">
        <v>2562</v>
      </c>
      <c r="C5532" s="337" t="s">
        <v>1821</v>
      </c>
      <c r="D5532" s="337" t="s">
        <v>449</v>
      </c>
      <c r="E5532" s="337" t="s">
        <v>2076</v>
      </c>
      <c r="F5532" s="338">
        <v>42411</v>
      </c>
      <c r="G5532" s="337" t="s">
        <v>341</v>
      </c>
      <c r="H5532" s="338">
        <v>42461</v>
      </c>
      <c r="I5532" s="337" t="s">
        <v>19695</v>
      </c>
      <c r="J5532" s="337" t="s">
        <v>36</v>
      </c>
      <c r="K5532" s="337" t="s">
        <v>19695</v>
      </c>
      <c r="L5532" s="337" t="s">
        <v>19695</v>
      </c>
      <c r="M5532" s="337" t="s">
        <v>19695</v>
      </c>
      <c r="N5532" s="337" t="s">
        <v>19695</v>
      </c>
      <c r="O5532" s="337" t="s">
        <v>19695</v>
      </c>
      <c r="P5532" s="337" t="s">
        <v>19695</v>
      </c>
      <c r="Q5532" s="337" t="s">
        <v>19695</v>
      </c>
      <c r="R5532" s="337" t="s">
        <v>56</v>
      </c>
      <c r="S5532" s="337" t="s">
        <v>2386</v>
      </c>
      <c r="T5532" s="337" t="s">
        <v>2563</v>
      </c>
      <c r="U5532" s="337" t="s">
        <v>2564</v>
      </c>
      <c r="V5532" s="337">
        <v>8</v>
      </c>
      <c r="W5532" s="337" t="s">
        <v>19695</v>
      </c>
      <c r="X5532" s="337" t="s">
        <v>19695</v>
      </c>
      <c r="Y5532" s="337" t="s">
        <v>19695</v>
      </c>
      <c r="Z5532" s="337" t="s">
        <v>1753</v>
      </c>
      <c r="AA5532" s="337" t="s">
        <v>735</v>
      </c>
      <c r="AB5532" s="337" t="s">
        <v>718</v>
      </c>
      <c r="AC5532" s="337" t="s">
        <v>13530</v>
      </c>
    </row>
    <row r="5533" spans="1:29" ht="15.8" x14ac:dyDescent="0.25">
      <c r="A5533" s="337" t="s">
        <v>1723</v>
      </c>
      <c r="B5533" s="337" t="s">
        <v>2600</v>
      </c>
      <c r="C5533" s="337" t="s">
        <v>1821</v>
      </c>
      <c r="D5533" s="337" t="s">
        <v>449</v>
      </c>
      <c r="E5533" s="337" t="s">
        <v>2076</v>
      </c>
      <c r="F5533" s="338">
        <v>42411</v>
      </c>
      <c r="G5533" s="337" t="s">
        <v>341</v>
      </c>
      <c r="H5533" s="338">
        <v>42461</v>
      </c>
      <c r="I5533" s="337" t="s">
        <v>19695</v>
      </c>
      <c r="J5533" s="337" t="s">
        <v>36</v>
      </c>
      <c r="K5533" s="337" t="s">
        <v>19695</v>
      </c>
      <c r="L5533" s="337" t="s">
        <v>19695</v>
      </c>
      <c r="M5533" s="337" t="s">
        <v>19695</v>
      </c>
      <c r="N5533" s="337" t="s">
        <v>19695</v>
      </c>
      <c r="O5533" s="337" t="s">
        <v>19695</v>
      </c>
      <c r="P5533" s="337" t="s">
        <v>19695</v>
      </c>
      <c r="Q5533" s="337" t="s">
        <v>19695</v>
      </c>
      <c r="R5533" s="337" t="s">
        <v>52</v>
      </c>
      <c r="S5533" s="337" t="s">
        <v>2081</v>
      </c>
      <c r="T5533" s="337" t="s">
        <v>2601</v>
      </c>
      <c r="U5533" s="337" t="s">
        <v>1496</v>
      </c>
      <c r="V5533" s="337">
        <v>8</v>
      </c>
      <c r="W5533" s="337" t="s">
        <v>19695</v>
      </c>
      <c r="X5533" s="337" t="s">
        <v>19695</v>
      </c>
      <c r="Y5533" s="337" t="s">
        <v>19695</v>
      </c>
      <c r="Z5533" s="337" t="s">
        <v>1753</v>
      </c>
      <c r="AA5533" s="337" t="s">
        <v>735</v>
      </c>
      <c r="AB5533" s="337" t="s">
        <v>718</v>
      </c>
      <c r="AC5533" s="337" t="s">
        <v>13530</v>
      </c>
    </row>
    <row r="5534" spans="1:29" ht="15.8" x14ac:dyDescent="0.25">
      <c r="A5534" s="337" t="s">
        <v>1723</v>
      </c>
      <c r="B5534" s="337" t="s">
        <v>3476</v>
      </c>
      <c r="C5534" s="337" t="s">
        <v>1821</v>
      </c>
      <c r="D5534" s="337" t="s">
        <v>449</v>
      </c>
      <c r="E5534" s="337" t="s">
        <v>2076</v>
      </c>
      <c r="F5534" s="338">
        <v>42411</v>
      </c>
      <c r="G5534" s="337" t="s">
        <v>341</v>
      </c>
      <c r="H5534" s="338">
        <v>42461</v>
      </c>
      <c r="I5534" s="337" t="s">
        <v>19695</v>
      </c>
      <c r="J5534" s="337" t="s">
        <v>16</v>
      </c>
      <c r="K5534" s="337" t="s">
        <v>19695</v>
      </c>
      <c r="L5534" s="337" t="s">
        <v>19695</v>
      </c>
      <c r="M5534" s="337" t="s">
        <v>19695</v>
      </c>
      <c r="N5534" s="337" t="s">
        <v>19695</v>
      </c>
      <c r="O5534" s="337" t="s">
        <v>19695</v>
      </c>
      <c r="P5534" s="337" t="s">
        <v>19695</v>
      </c>
      <c r="Q5534" s="337" t="s">
        <v>19695</v>
      </c>
      <c r="R5534" s="337" t="s">
        <v>45</v>
      </c>
      <c r="S5534" s="337" t="s">
        <v>80</v>
      </c>
      <c r="T5534" s="337" t="s">
        <v>80</v>
      </c>
      <c r="U5534" s="337" t="s">
        <v>449</v>
      </c>
      <c r="V5534" s="337">
        <v>8</v>
      </c>
      <c r="W5534" s="337" t="s">
        <v>19695</v>
      </c>
      <c r="X5534" s="337" t="s">
        <v>19695</v>
      </c>
      <c r="Y5534" s="337" t="s">
        <v>19695</v>
      </c>
      <c r="Z5534" s="337" t="s">
        <v>1753</v>
      </c>
      <c r="AA5534" s="337" t="s">
        <v>717</v>
      </c>
      <c r="AB5534" s="337" t="s">
        <v>718</v>
      </c>
      <c r="AC5534" s="337" t="s">
        <v>13530</v>
      </c>
    </row>
    <row r="5535" spans="1:29" ht="15.8" x14ac:dyDescent="0.25">
      <c r="A5535" s="337" t="s">
        <v>1723</v>
      </c>
      <c r="B5535" s="337" t="s">
        <v>2181</v>
      </c>
      <c r="C5535" s="337" t="s">
        <v>1821</v>
      </c>
      <c r="D5535" s="337" t="s">
        <v>449</v>
      </c>
      <c r="E5535" s="337" t="s">
        <v>2076</v>
      </c>
      <c r="F5535" s="338">
        <v>42411</v>
      </c>
      <c r="G5535" s="337" t="s">
        <v>341</v>
      </c>
      <c r="H5535" s="338">
        <v>42461</v>
      </c>
      <c r="I5535" s="337" t="s">
        <v>19695</v>
      </c>
      <c r="J5535" s="337" t="s">
        <v>36</v>
      </c>
      <c r="K5535" s="337" t="s">
        <v>19695</v>
      </c>
      <c r="L5535" s="337" t="s">
        <v>19695</v>
      </c>
      <c r="M5535" s="337" t="s">
        <v>19695</v>
      </c>
      <c r="N5535" s="337" t="s">
        <v>19695</v>
      </c>
      <c r="O5535" s="337" t="s">
        <v>19695</v>
      </c>
      <c r="P5535" s="337" t="s">
        <v>19695</v>
      </c>
      <c r="Q5535" s="337" t="s">
        <v>19695</v>
      </c>
      <c r="R5535" s="337" t="s">
        <v>139</v>
      </c>
      <c r="S5535" s="337" t="s">
        <v>1234</v>
      </c>
      <c r="T5535" s="337" t="s">
        <v>2182</v>
      </c>
      <c r="U5535" s="337" t="s">
        <v>2183</v>
      </c>
      <c r="V5535" s="337">
        <v>10</v>
      </c>
      <c r="W5535" s="337" t="s">
        <v>19695</v>
      </c>
      <c r="X5535" s="337" t="s">
        <v>19695</v>
      </c>
      <c r="Y5535" s="337" t="s">
        <v>19695</v>
      </c>
      <c r="Z5535" s="337" t="s">
        <v>1753</v>
      </c>
      <c r="AA5535" s="337" t="s">
        <v>735</v>
      </c>
      <c r="AB5535" s="337" t="s">
        <v>718</v>
      </c>
      <c r="AC5535" s="337" t="s">
        <v>13530</v>
      </c>
    </row>
    <row r="5536" spans="1:29" ht="15.8" x14ac:dyDescent="0.25">
      <c r="A5536" s="337" t="s">
        <v>1723</v>
      </c>
      <c r="B5536" s="337" t="s">
        <v>2190</v>
      </c>
      <c r="C5536" s="337" t="s">
        <v>1821</v>
      </c>
      <c r="D5536" s="337" t="s">
        <v>449</v>
      </c>
      <c r="E5536" s="337" t="s">
        <v>2076</v>
      </c>
      <c r="F5536" s="338">
        <v>42411</v>
      </c>
      <c r="G5536" s="337" t="s">
        <v>341</v>
      </c>
      <c r="H5536" s="338">
        <v>42461</v>
      </c>
      <c r="I5536" s="337" t="s">
        <v>19695</v>
      </c>
      <c r="J5536" s="337" t="s">
        <v>36</v>
      </c>
      <c r="K5536" s="337" t="s">
        <v>19695</v>
      </c>
      <c r="L5536" s="337" t="s">
        <v>19695</v>
      </c>
      <c r="M5536" s="337" t="s">
        <v>19695</v>
      </c>
      <c r="N5536" s="337" t="s">
        <v>19695</v>
      </c>
      <c r="O5536" s="337" t="s">
        <v>19695</v>
      </c>
      <c r="P5536" s="337" t="s">
        <v>19695</v>
      </c>
      <c r="Q5536" s="337" t="s">
        <v>19695</v>
      </c>
      <c r="R5536" s="337" t="s">
        <v>56</v>
      </c>
      <c r="S5536" s="337" t="s">
        <v>79</v>
      </c>
      <c r="T5536" s="337" t="s">
        <v>2191</v>
      </c>
      <c r="U5536" s="337" t="s">
        <v>2192</v>
      </c>
      <c r="V5536" s="337">
        <v>10</v>
      </c>
      <c r="W5536" s="337" t="s">
        <v>19695</v>
      </c>
      <c r="X5536" s="337" t="s">
        <v>19695</v>
      </c>
      <c r="Y5536" s="337" t="s">
        <v>19695</v>
      </c>
      <c r="Z5536" s="337" t="s">
        <v>1753</v>
      </c>
      <c r="AA5536" s="337" t="s">
        <v>735</v>
      </c>
      <c r="AB5536" s="337" t="s">
        <v>718</v>
      </c>
      <c r="AC5536" s="337" t="s">
        <v>13530</v>
      </c>
    </row>
    <row r="5537" spans="1:29" ht="15.8" x14ac:dyDescent="0.25">
      <c r="A5537" s="337" t="s">
        <v>1723</v>
      </c>
      <c r="B5537" s="337" t="s">
        <v>2204</v>
      </c>
      <c r="C5537" s="337" t="s">
        <v>1821</v>
      </c>
      <c r="D5537" s="337" t="s">
        <v>449</v>
      </c>
      <c r="E5537" s="337" t="s">
        <v>2076</v>
      </c>
      <c r="F5537" s="338">
        <v>42411</v>
      </c>
      <c r="G5537" s="337" t="s">
        <v>341</v>
      </c>
      <c r="H5537" s="338">
        <v>42461</v>
      </c>
      <c r="I5537" s="337" t="s">
        <v>19695</v>
      </c>
      <c r="J5537" s="337" t="s">
        <v>36</v>
      </c>
      <c r="K5537" s="337" t="s">
        <v>19695</v>
      </c>
      <c r="L5537" s="337" t="s">
        <v>19695</v>
      </c>
      <c r="M5537" s="337" t="s">
        <v>19695</v>
      </c>
      <c r="N5537" s="337" t="s">
        <v>19695</v>
      </c>
      <c r="O5537" s="337" t="s">
        <v>19695</v>
      </c>
      <c r="P5537" s="337" t="s">
        <v>19695</v>
      </c>
      <c r="Q5537" s="337" t="s">
        <v>19695</v>
      </c>
      <c r="R5537" s="337" t="s">
        <v>1225</v>
      </c>
      <c r="S5537" s="337" t="s">
        <v>1568</v>
      </c>
      <c r="T5537" s="337" t="s">
        <v>433</v>
      </c>
      <c r="U5537" s="337" t="s">
        <v>2205</v>
      </c>
      <c r="V5537" s="337">
        <v>10</v>
      </c>
      <c r="W5537" s="337" t="s">
        <v>19695</v>
      </c>
      <c r="X5537" s="337" t="s">
        <v>19695</v>
      </c>
      <c r="Y5537" s="337" t="s">
        <v>19695</v>
      </c>
      <c r="Z5537" s="337" t="s">
        <v>1753</v>
      </c>
      <c r="AA5537" s="337" t="s">
        <v>717</v>
      </c>
      <c r="AB5537" s="337" t="s">
        <v>718</v>
      </c>
      <c r="AC5537" s="337" t="s">
        <v>13530</v>
      </c>
    </row>
    <row r="5538" spans="1:29" ht="15.8" x14ac:dyDescent="0.25">
      <c r="A5538" s="337" t="s">
        <v>1723</v>
      </c>
      <c r="B5538" s="337" t="s">
        <v>2214</v>
      </c>
      <c r="C5538" s="337" t="s">
        <v>1821</v>
      </c>
      <c r="D5538" s="337" t="s">
        <v>449</v>
      </c>
      <c r="E5538" s="337" t="s">
        <v>2076</v>
      </c>
      <c r="F5538" s="338">
        <v>42411</v>
      </c>
      <c r="G5538" s="337" t="s">
        <v>341</v>
      </c>
      <c r="H5538" s="338">
        <v>42461</v>
      </c>
      <c r="I5538" s="337" t="s">
        <v>19695</v>
      </c>
      <c r="J5538" s="337" t="s">
        <v>36</v>
      </c>
      <c r="K5538" s="337" t="s">
        <v>19695</v>
      </c>
      <c r="L5538" s="337" t="s">
        <v>19695</v>
      </c>
      <c r="M5538" s="337" t="s">
        <v>19695</v>
      </c>
      <c r="N5538" s="337" t="s">
        <v>19695</v>
      </c>
      <c r="O5538" s="337" t="s">
        <v>19695</v>
      </c>
      <c r="P5538" s="337" t="s">
        <v>19695</v>
      </c>
      <c r="Q5538" s="337" t="s">
        <v>19695</v>
      </c>
      <c r="R5538" s="337" t="s">
        <v>1225</v>
      </c>
      <c r="S5538" s="337" t="s">
        <v>1568</v>
      </c>
      <c r="T5538" s="337" t="s">
        <v>2215</v>
      </c>
      <c r="U5538" s="337" t="s">
        <v>2216</v>
      </c>
      <c r="V5538" s="337">
        <v>10</v>
      </c>
      <c r="W5538" s="337" t="s">
        <v>19695</v>
      </c>
      <c r="X5538" s="337" t="s">
        <v>19695</v>
      </c>
      <c r="Y5538" s="337" t="s">
        <v>19695</v>
      </c>
      <c r="Z5538" s="337" t="s">
        <v>1753</v>
      </c>
      <c r="AA5538" s="337" t="s">
        <v>717</v>
      </c>
      <c r="AB5538" s="337" t="s">
        <v>718</v>
      </c>
      <c r="AC5538" s="337" t="s">
        <v>13530</v>
      </c>
    </row>
    <row r="5539" spans="1:29" ht="15.8" x14ac:dyDescent="0.25">
      <c r="A5539" s="337" t="s">
        <v>1723</v>
      </c>
      <c r="B5539" s="337" t="s">
        <v>1488</v>
      </c>
      <c r="C5539" s="337" t="s">
        <v>1821</v>
      </c>
      <c r="D5539" s="337" t="s">
        <v>449</v>
      </c>
      <c r="E5539" s="337" t="s">
        <v>2076</v>
      </c>
      <c r="F5539" s="338">
        <v>42411</v>
      </c>
      <c r="G5539" s="337" t="s">
        <v>341</v>
      </c>
      <c r="H5539" s="338">
        <v>42461</v>
      </c>
      <c r="I5539" s="337" t="s">
        <v>19695</v>
      </c>
      <c r="J5539" s="337" t="s">
        <v>36</v>
      </c>
      <c r="K5539" s="337" t="s">
        <v>19695</v>
      </c>
      <c r="L5539" s="337" t="s">
        <v>19695</v>
      </c>
      <c r="M5539" s="337" t="s">
        <v>19695</v>
      </c>
      <c r="N5539" s="337" t="s">
        <v>19695</v>
      </c>
      <c r="O5539" s="337" t="s">
        <v>19695</v>
      </c>
      <c r="P5539" s="337" t="s">
        <v>19695</v>
      </c>
      <c r="Q5539" s="337" t="s">
        <v>19695</v>
      </c>
      <c r="R5539" s="337" t="s">
        <v>52</v>
      </c>
      <c r="S5539" s="337" t="s">
        <v>120</v>
      </c>
      <c r="T5539" s="337" t="s">
        <v>411</v>
      </c>
      <c r="U5539" s="337" t="s">
        <v>1489</v>
      </c>
      <c r="V5539" s="337">
        <v>10</v>
      </c>
      <c r="W5539" s="337" t="s">
        <v>19695</v>
      </c>
      <c r="X5539" s="337" t="s">
        <v>19695</v>
      </c>
      <c r="Y5539" s="337" t="s">
        <v>19695</v>
      </c>
      <c r="Z5539" s="337" t="s">
        <v>1753</v>
      </c>
      <c r="AA5539" s="337" t="s">
        <v>735</v>
      </c>
      <c r="AB5539" s="337" t="s">
        <v>718</v>
      </c>
      <c r="AC5539" s="337" t="s">
        <v>13530</v>
      </c>
    </row>
    <row r="5540" spans="1:29" ht="15.8" x14ac:dyDescent="0.25">
      <c r="A5540" s="337" t="s">
        <v>1723</v>
      </c>
      <c r="B5540" s="337" t="s">
        <v>2975</v>
      </c>
      <c r="C5540" s="337" t="s">
        <v>1821</v>
      </c>
      <c r="D5540" s="337" t="s">
        <v>449</v>
      </c>
      <c r="E5540" s="337" t="s">
        <v>2076</v>
      </c>
      <c r="F5540" s="338">
        <v>42411</v>
      </c>
      <c r="G5540" s="337" t="s">
        <v>341</v>
      </c>
      <c r="H5540" s="338">
        <v>42461</v>
      </c>
      <c r="I5540" s="337" t="s">
        <v>19695</v>
      </c>
      <c r="J5540" s="337" t="s">
        <v>36</v>
      </c>
      <c r="K5540" s="337" t="s">
        <v>19695</v>
      </c>
      <c r="L5540" s="337" t="s">
        <v>19695</v>
      </c>
      <c r="M5540" s="337" t="s">
        <v>19695</v>
      </c>
      <c r="N5540" s="337" t="s">
        <v>19695</v>
      </c>
      <c r="O5540" s="337" t="s">
        <v>19695</v>
      </c>
      <c r="P5540" s="337" t="s">
        <v>19695</v>
      </c>
      <c r="Q5540" s="337" t="s">
        <v>19695</v>
      </c>
      <c r="R5540" s="337" t="s">
        <v>15</v>
      </c>
      <c r="S5540" s="337" t="s">
        <v>1116</v>
      </c>
      <c r="T5540" s="337" t="s">
        <v>2976</v>
      </c>
      <c r="U5540" s="337" t="s">
        <v>2976</v>
      </c>
      <c r="V5540" s="337">
        <v>10</v>
      </c>
      <c r="W5540" s="337" t="s">
        <v>19695</v>
      </c>
      <c r="X5540" s="337" t="s">
        <v>19695</v>
      </c>
      <c r="Y5540" s="337" t="s">
        <v>19695</v>
      </c>
      <c r="Z5540" s="337" t="s">
        <v>1753</v>
      </c>
      <c r="AA5540" s="337" t="s">
        <v>735</v>
      </c>
      <c r="AB5540" s="337" t="s">
        <v>718</v>
      </c>
      <c r="AC5540" s="337" t="s">
        <v>13530</v>
      </c>
    </row>
    <row r="5541" spans="1:29" ht="15.8" x14ac:dyDescent="0.25">
      <c r="A5541" s="337" t="s">
        <v>1723</v>
      </c>
      <c r="B5541" s="337" t="s">
        <v>2075</v>
      </c>
      <c r="C5541" s="337" t="s">
        <v>1725</v>
      </c>
      <c r="D5541" s="337" t="s">
        <v>1726</v>
      </c>
      <c r="E5541" s="337" t="s">
        <v>2076</v>
      </c>
      <c r="F5541" s="338">
        <v>42411</v>
      </c>
      <c r="G5541" s="337" t="s">
        <v>341</v>
      </c>
      <c r="H5541" s="338">
        <v>42461</v>
      </c>
      <c r="I5541" s="337" t="s">
        <v>19695</v>
      </c>
      <c r="J5541" s="337" t="s">
        <v>36</v>
      </c>
      <c r="K5541" s="337" t="s">
        <v>19695</v>
      </c>
      <c r="L5541" s="337" t="s">
        <v>19695</v>
      </c>
      <c r="M5541" s="337" t="s">
        <v>19695</v>
      </c>
      <c r="N5541" s="337" t="s">
        <v>19695</v>
      </c>
      <c r="O5541" s="337" t="s">
        <v>19695</v>
      </c>
      <c r="P5541" s="337" t="s">
        <v>19695</v>
      </c>
      <c r="Q5541" s="337" t="s">
        <v>19695</v>
      </c>
      <c r="R5541" s="337" t="s">
        <v>18</v>
      </c>
      <c r="S5541" s="337" t="s">
        <v>78</v>
      </c>
      <c r="T5541" s="337" t="s">
        <v>15385</v>
      </c>
      <c r="U5541" s="337" t="s">
        <v>15385</v>
      </c>
      <c r="V5541" s="337">
        <v>12</v>
      </c>
      <c r="W5541" s="337" t="s">
        <v>19695</v>
      </c>
      <c r="X5541" s="337" t="s">
        <v>19695</v>
      </c>
      <c r="Y5541" s="337" t="s">
        <v>19695</v>
      </c>
      <c r="Z5541" s="337" t="s">
        <v>1753</v>
      </c>
      <c r="AA5541" s="337" t="s">
        <v>735</v>
      </c>
      <c r="AB5541" s="337" t="s">
        <v>718</v>
      </c>
      <c r="AC5541" s="337" t="s">
        <v>13530</v>
      </c>
    </row>
    <row r="5542" spans="1:29" ht="15.8" x14ac:dyDescent="0.25">
      <c r="A5542" s="337" t="s">
        <v>1723</v>
      </c>
      <c r="B5542" s="337" t="s">
        <v>3698</v>
      </c>
      <c r="C5542" s="337" t="s">
        <v>1821</v>
      </c>
      <c r="D5542" s="337" t="s">
        <v>449</v>
      </c>
      <c r="E5542" s="337" t="s">
        <v>2076</v>
      </c>
      <c r="F5542" s="338">
        <v>42411</v>
      </c>
      <c r="G5542" s="337" t="s">
        <v>341</v>
      </c>
      <c r="H5542" s="338">
        <v>42461</v>
      </c>
      <c r="I5542" s="337" t="s">
        <v>19695</v>
      </c>
      <c r="J5542" s="337" t="s">
        <v>16</v>
      </c>
      <c r="K5542" s="337" t="s">
        <v>19695</v>
      </c>
      <c r="L5542" s="337" t="s">
        <v>19695</v>
      </c>
      <c r="M5542" s="337" t="s">
        <v>19695</v>
      </c>
      <c r="N5542" s="337" t="s">
        <v>19695</v>
      </c>
      <c r="O5542" s="337" t="s">
        <v>19695</v>
      </c>
      <c r="P5542" s="337" t="s">
        <v>19695</v>
      </c>
      <c r="Q5542" s="337" t="s">
        <v>19695</v>
      </c>
      <c r="R5542" s="337" t="s">
        <v>66</v>
      </c>
      <c r="S5542" s="337" t="s">
        <v>67</v>
      </c>
      <c r="T5542" s="337" t="s">
        <v>3699</v>
      </c>
      <c r="U5542" s="337" t="s">
        <v>1863</v>
      </c>
      <c r="V5542" s="337">
        <v>16</v>
      </c>
      <c r="W5542" s="337" t="s">
        <v>19695</v>
      </c>
      <c r="X5542" s="337" t="s">
        <v>19695</v>
      </c>
      <c r="Y5542" s="337" t="s">
        <v>19695</v>
      </c>
      <c r="Z5542" s="337" t="s">
        <v>1753</v>
      </c>
      <c r="AA5542" s="337" t="s">
        <v>766</v>
      </c>
      <c r="AB5542" s="337" t="s">
        <v>718</v>
      </c>
      <c r="AC5542" s="337" t="s">
        <v>13530</v>
      </c>
    </row>
    <row r="5543" spans="1:29" ht="15.8" x14ac:dyDescent="0.25">
      <c r="A5543" s="337" t="s">
        <v>1723</v>
      </c>
      <c r="B5543" s="337" t="s">
        <v>2052</v>
      </c>
      <c r="C5543" s="337" t="s">
        <v>1821</v>
      </c>
      <c r="D5543" s="337" t="s">
        <v>449</v>
      </c>
      <c r="E5543" s="337" t="s">
        <v>2053</v>
      </c>
      <c r="F5543" s="338">
        <v>42405</v>
      </c>
      <c r="G5543" s="337" t="s">
        <v>2054</v>
      </c>
      <c r="H5543" s="338">
        <v>42455</v>
      </c>
      <c r="I5543" s="337" t="s">
        <v>19695</v>
      </c>
      <c r="J5543" s="337" t="s">
        <v>36</v>
      </c>
      <c r="K5543" s="337" t="s">
        <v>19695</v>
      </c>
      <c r="L5543" s="337" t="s">
        <v>19695</v>
      </c>
      <c r="M5543" s="337" t="s">
        <v>19695</v>
      </c>
      <c r="N5543" s="337" t="s">
        <v>19695</v>
      </c>
      <c r="O5543" s="337" t="s">
        <v>19695</v>
      </c>
      <c r="P5543" s="337" t="s">
        <v>19695</v>
      </c>
      <c r="Q5543" s="337" t="s">
        <v>19695</v>
      </c>
      <c r="R5543" s="337" t="s">
        <v>70</v>
      </c>
      <c r="S5543" s="337" t="s">
        <v>2055</v>
      </c>
      <c r="T5543" s="337" t="s">
        <v>2056</v>
      </c>
      <c r="U5543" s="337" t="s">
        <v>2057</v>
      </c>
      <c r="V5543" s="337">
        <v>8</v>
      </c>
      <c r="W5543" s="337" t="s">
        <v>19695</v>
      </c>
      <c r="X5543" s="337" t="s">
        <v>19695</v>
      </c>
      <c r="Y5543" s="337" t="s">
        <v>19695</v>
      </c>
      <c r="Z5543" s="337" t="s">
        <v>1728</v>
      </c>
      <c r="AA5543" s="337" t="s">
        <v>735</v>
      </c>
      <c r="AB5543" s="337" t="s">
        <v>718</v>
      </c>
      <c r="AC5543" s="337" t="s">
        <v>13530</v>
      </c>
    </row>
    <row r="5544" spans="1:29" ht="15.8" x14ac:dyDescent="0.25">
      <c r="A5544" s="337" t="s">
        <v>1723</v>
      </c>
      <c r="B5544" s="337" t="s">
        <v>841</v>
      </c>
      <c r="C5544" s="337" t="s">
        <v>1821</v>
      </c>
      <c r="D5544" s="337" t="s">
        <v>449</v>
      </c>
      <c r="E5544" s="337" t="s">
        <v>2133</v>
      </c>
      <c r="F5544" s="338">
        <v>42402</v>
      </c>
      <c r="G5544" s="337" t="s">
        <v>842</v>
      </c>
      <c r="H5544" s="338">
        <v>42452</v>
      </c>
      <c r="I5544" s="337" t="s">
        <v>19695</v>
      </c>
      <c r="J5544" s="337" t="s">
        <v>16</v>
      </c>
      <c r="K5544" s="337" t="s">
        <v>19695</v>
      </c>
      <c r="L5544" s="337" t="s">
        <v>19695</v>
      </c>
      <c r="M5544" s="337" t="s">
        <v>19695</v>
      </c>
      <c r="N5544" s="337" t="s">
        <v>19695</v>
      </c>
      <c r="O5544" s="337" t="s">
        <v>19695</v>
      </c>
      <c r="P5544" s="337" t="s">
        <v>19695</v>
      </c>
      <c r="Q5544" s="337" t="s">
        <v>19695</v>
      </c>
      <c r="R5544" s="337" t="s">
        <v>52</v>
      </c>
      <c r="S5544" s="337" t="s">
        <v>120</v>
      </c>
      <c r="T5544" s="337" t="s">
        <v>843</v>
      </c>
      <c r="U5544" s="337" t="s">
        <v>843</v>
      </c>
      <c r="V5544" s="337">
        <v>10</v>
      </c>
      <c r="W5544" s="337" t="s">
        <v>19695</v>
      </c>
      <c r="X5544" s="337" t="s">
        <v>19695</v>
      </c>
      <c r="Y5544" s="337" t="s">
        <v>19695</v>
      </c>
      <c r="Z5544" s="337" t="s">
        <v>1728</v>
      </c>
      <c r="AA5544" s="337" t="s">
        <v>735</v>
      </c>
      <c r="AB5544" s="337" t="s">
        <v>718</v>
      </c>
      <c r="AC5544" s="337" t="s">
        <v>13530</v>
      </c>
    </row>
    <row r="5545" spans="1:29" ht="15.8" x14ac:dyDescent="0.25">
      <c r="A5545" s="337" t="s">
        <v>1723</v>
      </c>
      <c r="B5545" s="337" t="s">
        <v>1041</v>
      </c>
      <c r="C5545" s="337" t="s">
        <v>1821</v>
      </c>
      <c r="D5545" s="337" t="s">
        <v>449</v>
      </c>
      <c r="E5545" s="337" t="s">
        <v>2133</v>
      </c>
      <c r="F5545" s="338">
        <v>42402</v>
      </c>
      <c r="G5545" s="337" t="s">
        <v>842</v>
      </c>
      <c r="H5545" s="338">
        <v>42452</v>
      </c>
      <c r="I5545" s="337" t="s">
        <v>19695</v>
      </c>
      <c r="J5545" s="337" t="s">
        <v>36</v>
      </c>
      <c r="K5545" s="337" t="s">
        <v>19695</v>
      </c>
      <c r="L5545" s="337" t="s">
        <v>19695</v>
      </c>
      <c r="M5545" s="337" t="s">
        <v>19695</v>
      </c>
      <c r="N5545" s="337" t="s">
        <v>19695</v>
      </c>
      <c r="O5545" s="337" t="s">
        <v>19695</v>
      </c>
      <c r="P5545" s="337" t="s">
        <v>19695</v>
      </c>
      <c r="Q5545" s="337" t="s">
        <v>19695</v>
      </c>
      <c r="R5545" s="337" t="s">
        <v>18</v>
      </c>
      <c r="S5545" s="337" t="s">
        <v>1033</v>
      </c>
      <c r="T5545" s="337" t="s">
        <v>62</v>
      </c>
      <c r="U5545" s="337" t="s">
        <v>2614</v>
      </c>
      <c r="V5545" s="337">
        <v>8</v>
      </c>
      <c r="W5545" s="337" t="s">
        <v>19695</v>
      </c>
      <c r="X5545" s="337" t="s">
        <v>19695</v>
      </c>
      <c r="Y5545" s="337" t="s">
        <v>19695</v>
      </c>
      <c r="Z5545" s="337" t="s">
        <v>1753</v>
      </c>
      <c r="AA5545" s="337" t="s">
        <v>717</v>
      </c>
      <c r="AB5545" s="337" t="s">
        <v>718</v>
      </c>
      <c r="AC5545" s="337" t="s">
        <v>13530</v>
      </c>
    </row>
    <row r="5546" spans="1:29" ht="15.8" x14ac:dyDescent="0.25">
      <c r="A5546" s="337" t="s">
        <v>1723</v>
      </c>
      <c r="B5546" s="337" t="s">
        <v>2111</v>
      </c>
      <c r="C5546" s="337" t="s">
        <v>1821</v>
      </c>
      <c r="D5546" s="337" t="s">
        <v>449</v>
      </c>
      <c r="E5546" s="337" t="s">
        <v>2112</v>
      </c>
      <c r="F5546" s="338">
        <v>42399</v>
      </c>
      <c r="G5546" s="337" t="s">
        <v>2113</v>
      </c>
      <c r="H5546" s="338">
        <v>42449</v>
      </c>
      <c r="I5546" s="337" t="s">
        <v>19695</v>
      </c>
      <c r="J5546" s="337" t="s">
        <v>16</v>
      </c>
      <c r="K5546" s="337" t="s">
        <v>19695</v>
      </c>
      <c r="L5546" s="337" t="s">
        <v>19695</v>
      </c>
      <c r="M5546" s="337" t="s">
        <v>19695</v>
      </c>
      <c r="N5546" s="337" t="s">
        <v>19695</v>
      </c>
      <c r="O5546" s="337" t="s">
        <v>19695</v>
      </c>
      <c r="P5546" s="337" t="s">
        <v>19695</v>
      </c>
      <c r="Q5546" s="337" t="s">
        <v>19695</v>
      </c>
      <c r="R5546" s="337" t="s">
        <v>2107</v>
      </c>
      <c r="S5546" s="337" t="s">
        <v>2108</v>
      </c>
      <c r="T5546" s="337" t="s">
        <v>2109</v>
      </c>
      <c r="U5546" s="337" t="s">
        <v>2110</v>
      </c>
      <c r="V5546" s="337">
        <v>6</v>
      </c>
      <c r="W5546" s="337" t="s">
        <v>19695</v>
      </c>
      <c r="X5546" s="337" t="s">
        <v>19695</v>
      </c>
      <c r="Y5546" s="337" t="s">
        <v>19695</v>
      </c>
      <c r="Z5546" s="337" t="s">
        <v>1728</v>
      </c>
      <c r="AA5546" s="337" t="s">
        <v>735</v>
      </c>
      <c r="AB5546" s="337" t="s">
        <v>718</v>
      </c>
      <c r="AC5546" s="337" t="s">
        <v>13530</v>
      </c>
    </row>
    <row r="5547" spans="1:29" ht="15.8" x14ac:dyDescent="0.25">
      <c r="A5547" s="337" t="s">
        <v>1723</v>
      </c>
      <c r="B5547" s="337" t="s">
        <v>3074</v>
      </c>
      <c r="C5547" s="337" t="s">
        <v>1788</v>
      </c>
      <c r="D5547" s="337" t="s">
        <v>1789</v>
      </c>
      <c r="E5547" s="337" t="s">
        <v>2112</v>
      </c>
      <c r="F5547" s="338">
        <v>42399</v>
      </c>
      <c r="G5547" s="337" t="s">
        <v>2113</v>
      </c>
      <c r="H5547" s="338">
        <v>42449</v>
      </c>
      <c r="I5547" s="337" t="s">
        <v>19695</v>
      </c>
      <c r="J5547" s="337" t="s">
        <v>36</v>
      </c>
      <c r="K5547" s="337" t="s">
        <v>19695</v>
      </c>
      <c r="L5547" s="337" t="s">
        <v>19695</v>
      </c>
      <c r="M5547" s="337" t="s">
        <v>19695</v>
      </c>
      <c r="N5547" s="337" t="s">
        <v>19695</v>
      </c>
      <c r="O5547" s="337" t="s">
        <v>19695</v>
      </c>
      <c r="P5547" s="337" t="s">
        <v>19695</v>
      </c>
      <c r="Q5547" s="337" t="s">
        <v>19695</v>
      </c>
      <c r="R5547" s="337" t="s">
        <v>105</v>
      </c>
      <c r="S5547" s="337" t="s">
        <v>1518</v>
      </c>
      <c r="T5547" s="337" t="s">
        <v>449</v>
      </c>
      <c r="U5547" s="337" t="s">
        <v>449</v>
      </c>
      <c r="V5547" s="337">
        <v>9</v>
      </c>
      <c r="W5547" s="337" t="s">
        <v>19695</v>
      </c>
      <c r="X5547" s="337" t="s">
        <v>19695</v>
      </c>
      <c r="Y5547" s="337" t="s">
        <v>19695</v>
      </c>
      <c r="Z5547" s="337" t="s">
        <v>1745</v>
      </c>
      <c r="AA5547" s="337" t="s">
        <v>761</v>
      </c>
      <c r="AB5547" s="337" t="s">
        <v>762</v>
      </c>
      <c r="AC5547" s="337" t="s">
        <v>13530</v>
      </c>
    </row>
    <row r="5548" spans="1:29" ht="15.8" x14ac:dyDescent="0.25">
      <c r="A5548" s="337" t="s">
        <v>1723</v>
      </c>
      <c r="B5548" s="337" t="s">
        <v>3267</v>
      </c>
      <c r="C5548" s="337" t="s">
        <v>1821</v>
      </c>
      <c r="D5548" s="337" t="s">
        <v>449</v>
      </c>
      <c r="E5548" s="337" t="s">
        <v>2629</v>
      </c>
      <c r="F5548" s="338">
        <v>42439</v>
      </c>
      <c r="G5548" s="337" t="s">
        <v>2113</v>
      </c>
      <c r="H5548" s="338">
        <v>42449</v>
      </c>
      <c r="I5548" s="337" t="s">
        <v>19695</v>
      </c>
      <c r="J5548" s="337" t="s">
        <v>16</v>
      </c>
      <c r="K5548" s="337" t="s">
        <v>19695</v>
      </c>
      <c r="L5548" s="337" t="s">
        <v>19695</v>
      </c>
      <c r="M5548" s="337" t="s">
        <v>19695</v>
      </c>
      <c r="N5548" s="337" t="s">
        <v>19695</v>
      </c>
      <c r="O5548" s="337" t="s">
        <v>19695</v>
      </c>
      <c r="P5548" s="337" t="s">
        <v>19695</v>
      </c>
      <c r="Q5548" s="337" t="s">
        <v>19695</v>
      </c>
      <c r="R5548" s="337" t="s">
        <v>3268</v>
      </c>
      <c r="S5548" s="337" t="s">
        <v>3269</v>
      </c>
      <c r="T5548" s="337" t="s">
        <v>3270</v>
      </c>
      <c r="U5548" s="337" t="s">
        <v>3271</v>
      </c>
      <c r="V5548" s="337">
        <v>6</v>
      </c>
      <c r="W5548" s="337" t="s">
        <v>19695</v>
      </c>
      <c r="X5548" s="337" t="s">
        <v>19695</v>
      </c>
      <c r="Y5548" s="337" t="s">
        <v>19695</v>
      </c>
      <c r="Z5548" s="337" t="s">
        <v>1745</v>
      </c>
      <c r="AA5548" s="337" t="s">
        <v>761</v>
      </c>
      <c r="AB5548" s="337" t="s">
        <v>762</v>
      </c>
      <c r="AC5548" s="337" t="s">
        <v>13530</v>
      </c>
    </row>
    <row r="5549" spans="1:29" ht="15.8" x14ac:dyDescent="0.25">
      <c r="A5549" s="337" t="s">
        <v>1723</v>
      </c>
      <c r="B5549" s="337" t="s">
        <v>2034</v>
      </c>
      <c r="C5549" s="337" t="s">
        <v>1821</v>
      </c>
      <c r="D5549" s="337" t="s">
        <v>449</v>
      </c>
      <c r="E5549" s="337" t="s">
        <v>2035</v>
      </c>
      <c r="F5549" s="338">
        <v>42396</v>
      </c>
      <c r="G5549" s="337" t="s">
        <v>2036</v>
      </c>
      <c r="H5549" s="338">
        <v>42446</v>
      </c>
      <c r="I5549" s="337" t="s">
        <v>19695</v>
      </c>
      <c r="J5549" s="337" t="s">
        <v>36</v>
      </c>
      <c r="K5549" s="337" t="s">
        <v>19695</v>
      </c>
      <c r="L5549" s="337" t="s">
        <v>19695</v>
      </c>
      <c r="M5549" s="337" t="s">
        <v>19695</v>
      </c>
      <c r="N5549" s="337" t="s">
        <v>19695</v>
      </c>
      <c r="O5549" s="337" t="s">
        <v>19695</v>
      </c>
      <c r="P5549" s="337" t="s">
        <v>19695</v>
      </c>
      <c r="Q5549" s="337" t="s">
        <v>19695</v>
      </c>
      <c r="R5549" s="337" t="s">
        <v>1225</v>
      </c>
      <c r="S5549" s="337" t="s">
        <v>1568</v>
      </c>
      <c r="T5549" s="337" t="s">
        <v>2037</v>
      </c>
      <c r="U5549" s="337" t="s">
        <v>2038</v>
      </c>
      <c r="V5549" s="337">
        <v>10</v>
      </c>
      <c r="W5549" s="337" t="s">
        <v>19695</v>
      </c>
      <c r="X5549" s="337" t="s">
        <v>19695</v>
      </c>
      <c r="Y5549" s="337" t="s">
        <v>19695</v>
      </c>
      <c r="Z5549" s="337" t="s">
        <v>1753</v>
      </c>
      <c r="AA5549" s="337" t="s">
        <v>735</v>
      </c>
      <c r="AB5549" s="337" t="s">
        <v>718</v>
      </c>
      <c r="AC5549" s="337" t="s">
        <v>13530</v>
      </c>
    </row>
    <row r="5550" spans="1:29" ht="15.8" x14ac:dyDescent="0.25">
      <c r="A5550" s="337" t="s">
        <v>1723</v>
      </c>
      <c r="B5550" s="337" t="s">
        <v>4246</v>
      </c>
      <c r="C5550" s="337" t="s">
        <v>1821</v>
      </c>
      <c r="D5550" s="337" t="s">
        <v>449</v>
      </c>
      <c r="E5550" s="337" t="s">
        <v>4247</v>
      </c>
      <c r="F5550" s="338">
        <v>42424</v>
      </c>
      <c r="G5550" s="337" t="s">
        <v>4248</v>
      </c>
      <c r="H5550" s="338">
        <v>42444</v>
      </c>
      <c r="I5550" s="337" t="s">
        <v>19695</v>
      </c>
      <c r="J5550" s="337" t="s">
        <v>16</v>
      </c>
      <c r="K5550" s="337" t="s">
        <v>19695</v>
      </c>
      <c r="L5550" s="337" t="s">
        <v>19695</v>
      </c>
      <c r="M5550" s="337" t="s">
        <v>19695</v>
      </c>
      <c r="N5550" s="337" t="s">
        <v>19695</v>
      </c>
      <c r="O5550" s="337" t="s">
        <v>19695</v>
      </c>
      <c r="P5550" s="337" t="s">
        <v>19695</v>
      </c>
      <c r="Q5550" s="337" t="s">
        <v>19695</v>
      </c>
      <c r="R5550" s="337" t="s">
        <v>1220</v>
      </c>
      <c r="S5550" s="337" t="s">
        <v>108</v>
      </c>
      <c r="T5550" s="337" t="s">
        <v>4249</v>
      </c>
      <c r="U5550" s="337" t="s">
        <v>108</v>
      </c>
      <c r="V5550" s="337">
        <v>8</v>
      </c>
      <c r="W5550" s="337" t="s">
        <v>19695</v>
      </c>
      <c r="X5550" s="337" t="s">
        <v>19695</v>
      </c>
      <c r="Y5550" s="337" t="s">
        <v>19695</v>
      </c>
      <c r="Z5550" s="337" t="s">
        <v>1728</v>
      </c>
      <c r="AA5550" s="337" t="s">
        <v>735</v>
      </c>
      <c r="AB5550" s="337" t="s">
        <v>718</v>
      </c>
      <c r="AC5550" s="337" t="s">
        <v>13835</v>
      </c>
    </row>
    <row r="5551" spans="1:29" ht="15.8" x14ac:dyDescent="0.25">
      <c r="A5551" s="337" t="s">
        <v>1723</v>
      </c>
      <c r="B5551" s="337" t="s">
        <v>2198</v>
      </c>
      <c r="C5551" s="337" t="s">
        <v>1788</v>
      </c>
      <c r="D5551" s="337" t="s">
        <v>1873</v>
      </c>
      <c r="E5551" s="337" t="s">
        <v>2199</v>
      </c>
      <c r="F5551" s="338">
        <v>42393</v>
      </c>
      <c r="G5551" s="337" t="s">
        <v>2200</v>
      </c>
      <c r="H5551" s="338">
        <v>42443</v>
      </c>
      <c r="I5551" s="337" t="s">
        <v>19695</v>
      </c>
      <c r="J5551" s="337" t="s">
        <v>36</v>
      </c>
      <c r="K5551" s="337" t="s">
        <v>19695</v>
      </c>
      <c r="L5551" s="337" t="s">
        <v>19695</v>
      </c>
      <c r="M5551" s="337" t="s">
        <v>19695</v>
      </c>
      <c r="N5551" s="337" t="s">
        <v>19695</v>
      </c>
      <c r="O5551" s="337" t="s">
        <v>19695</v>
      </c>
      <c r="P5551" s="337" t="s">
        <v>19695</v>
      </c>
      <c r="Q5551" s="337" t="s">
        <v>19695</v>
      </c>
      <c r="R5551" s="337" t="s">
        <v>75</v>
      </c>
      <c r="S5551" s="337" t="s">
        <v>83</v>
      </c>
      <c r="T5551" s="337" t="s">
        <v>464</v>
      </c>
      <c r="U5551" s="337" t="s">
        <v>110</v>
      </c>
      <c r="V5551" s="337">
        <v>10</v>
      </c>
      <c r="W5551" s="337" t="s">
        <v>19695</v>
      </c>
      <c r="X5551" s="337" t="s">
        <v>19695</v>
      </c>
      <c r="Y5551" s="337" t="s">
        <v>19695</v>
      </c>
      <c r="Z5551" s="337" t="s">
        <v>1728</v>
      </c>
      <c r="AA5551" s="337" t="s">
        <v>735</v>
      </c>
      <c r="AB5551" s="337" t="s">
        <v>718</v>
      </c>
      <c r="AC5551" s="337" t="s">
        <v>13530</v>
      </c>
    </row>
    <row r="5552" spans="1:29" ht="15.8" x14ac:dyDescent="0.25">
      <c r="A5552" s="337" t="s">
        <v>1723</v>
      </c>
      <c r="B5552" s="337" t="s">
        <v>3311</v>
      </c>
      <c r="C5552" s="337" t="s">
        <v>1821</v>
      </c>
      <c r="D5552" s="337" t="s">
        <v>449</v>
      </c>
      <c r="E5552" s="337" t="s">
        <v>3312</v>
      </c>
      <c r="F5552" s="338">
        <v>42391</v>
      </c>
      <c r="G5552" s="337" t="s">
        <v>2047</v>
      </c>
      <c r="H5552" s="338">
        <v>42441</v>
      </c>
      <c r="I5552" s="337" t="s">
        <v>19695</v>
      </c>
      <c r="J5552" s="337" t="s">
        <v>36</v>
      </c>
      <c r="K5552" s="337" t="s">
        <v>19695</v>
      </c>
      <c r="L5552" s="337" t="s">
        <v>19695</v>
      </c>
      <c r="M5552" s="337" t="s">
        <v>19695</v>
      </c>
      <c r="N5552" s="337" t="s">
        <v>19695</v>
      </c>
      <c r="O5552" s="337" t="s">
        <v>19695</v>
      </c>
      <c r="P5552" s="337" t="s">
        <v>19695</v>
      </c>
      <c r="Q5552" s="337" t="s">
        <v>19695</v>
      </c>
      <c r="R5552" s="337" t="s">
        <v>52</v>
      </c>
      <c r="S5552" s="337" t="s">
        <v>85</v>
      </c>
      <c r="T5552" s="337" t="s">
        <v>3184</v>
      </c>
      <c r="U5552" s="337" t="s">
        <v>449</v>
      </c>
      <c r="V5552" s="337">
        <v>8</v>
      </c>
      <c r="W5552" s="337" t="s">
        <v>19695</v>
      </c>
      <c r="X5552" s="337" t="s">
        <v>19695</v>
      </c>
      <c r="Y5552" s="337" t="s">
        <v>19695</v>
      </c>
      <c r="Z5552" s="337" t="s">
        <v>1753</v>
      </c>
      <c r="AA5552" s="337" t="s">
        <v>735</v>
      </c>
      <c r="AB5552" s="337" t="s">
        <v>718</v>
      </c>
      <c r="AC5552" s="337" t="s">
        <v>13530</v>
      </c>
    </row>
    <row r="5553" spans="1:29" ht="15.8" x14ac:dyDescent="0.25">
      <c r="A5553" s="337" t="s">
        <v>1723</v>
      </c>
      <c r="B5553" s="337" t="s">
        <v>2391</v>
      </c>
      <c r="C5553" s="337" t="s">
        <v>1725</v>
      </c>
      <c r="D5553" s="337" t="s">
        <v>1726</v>
      </c>
      <c r="E5553" s="337" t="s">
        <v>2392</v>
      </c>
      <c r="F5553" s="338">
        <v>42390</v>
      </c>
      <c r="G5553" s="337" t="s">
        <v>2393</v>
      </c>
      <c r="H5553" s="338">
        <v>42440</v>
      </c>
      <c r="I5553" s="337" t="s">
        <v>19695</v>
      </c>
      <c r="J5553" s="337" t="s">
        <v>36</v>
      </c>
      <c r="K5553" s="337" t="s">
        <v>19695</v>
      </c>
      <c r="L5553" s="337" t="s">
        <v>19695</v>
      </c>
      <c r="M5553" s="337" t="s">
        <v>19695</v>
      </c>
      <c r="N5553" s="337" t="s">
        <v>19695</v>
      </c>
      <c r="O5553" s="337" t="s">
        <v>19695</v>
      </c>
      <c r="P5553" s="337" t="s">
        <v>19695</v>
      </c>
      <c r="Q5553" s="337" t="s">
        <v>19695</v>
      </c>
      <c r="R5553" s="337" t="s">
        <v>56</v>
      </c>
      <c r="S5553" s="337" t="s">
        <v>57</v>
      </c>
      <c r="T5553" s="337" t="s">
        <v>57</v>
      </c>
      <c r="U5553" s="337" t="s">
        <v>1625</v>
      </c>
      <c r="V5553" s="337">
        <v>8</v>
      </c>
      <c r="W5553" s="337" t="s">
        <v>19695</v>
      </c>
      <c r="X5553" s="337" t="s">
        <v>19695</v>
      </c>
      <c r="Y5553" s="337" t="s">
        <v>19695</v>
      </c>
      <c r="Z5553" s="337" t="s">
        <v>1753</v>
      </c>
      <c r="AA5553" s="337" t="s">
        <v>735</v>
      </c>
      <c r="AB5553" s="337" t="s">
        <v>718</v>
      </c>
      <c r="AC5553" s="337" t="s">
        <v>13530</v>
      </c>
    </row>
    <row r="5554" spans="1:29" ht="15.8" x14ac:dyDescent="0.25">
      <c r="A5554" s="337" t="s">
        <v>1723</v>
      </c>
      <c r="B5554" s="337" t="s">
        <v>3107</v>
      </c>
      <c r="C5554" s="337" t="s">
        <v>1821</v>
      </c>
      <c r="D5554" s="337" t="s">
        <v>449</v>
      </c>
      <c r="E5554" s="337" t="s">
        <v>3108</v>
      </c>
      <c r="F5554" s="338">
        <v>42383</v>
      </c>
      <c r="G5554" s="337" t="s">
        <v>3109</v>
      </c>
      <c r="H5554" s="338">
        <v>42433</v>
      </c>
      <c r="I5554" s="337" t="s">
        <v>19695</v>
      </c>
      <c r="J5554" s="337" t="s">
        <v>36</v>
      </c>
      <c r="K5554" s="337" t="s">
        <v>19695</v>
      </c>
      <c r="L5554" s="337" t="s">
        <v>19695</v>
      </c>
      <c r="M5554" s="337" t="s">
        <v>19695</v>
      </c>
      <c r="N5554" s="337" t="s">
        <v>19695</v>
      </c>
      <c r="O5554" s="337" t="s">
        <v>19695</v>
      </c>
      <c r="P5554" s="337" t="s">
        <v>19695</v>
      </c>
      <c r="Q5554" s="337" t="s">
        <v>19695</v>
      </c>
      <c r="R5554" s="337" t="s">
        <v>146</v>
      </c>
      <c r="S5554" s="337" t="s">
        <v>1705</v>
      </c>
      <c r="T5554" s="337" t="s">
        <v>3110</v>
      </c>
      <c r="U5554" s="337" t="s">
        <v>3111</v>
      </c>
      <c r="V5554" s="337">
        <v>10</v>
      </c>
      <c r="W5554" s="337" t="s">
        <v>19695</v>
      </c>
      <c r="X5554" s="337" t="s">
        <v>19695</v>
      </c>
      <c r="Y5554" s="337" t="s">
        <v>19695</v>
      </c>
      <c r="Z5554" s="337" t="s">
        <v>1728</v>
      </c>
      <c r="AA5554" s="337" t="s">
        <v>735</v>
      </c>
      <c r="AB5554" s="337" t="s">
        <v>718</v>
      </c>
      <c r="AC5554" s="337" t="s">
        <v>13530</v>
      </c>
    </row>
    <row r="5555" spans="1:29" ht="15.8" x14ac:dyDescent="0.25">
      <c r="A5555" s="337" t="s">
        <v>1723</v>
      </c>
      <c r="B5555" s="337" t="s">
        <v>3060</v>
      </c>
      <c r="C5555" s="337" t="s">
        <v>1821</v>
      </c>
      <c r="D5555" s="337" t="s">
        <v>449</v>
      </c>
      <c r="E5555" s="337" t="s">
        <v>3061</v>
      </c>
      <c r="F5555" s="338">
        <v>42382</v>
      </c>
      <c r="G5555" s="337" t="s">
        <v>3062</v>
      </c>
      <c r="H5555" s="338">
        <v>42432</v>
      </c>
      <c r="I5555" s="337" t="s">
        <v>19695</v>
      </c>
      <c r="J5555" s="337" t="s">
        <v>36</v>
      </c>
      <c r="K5555" s="337" t="s">
        <v>19695</v>
      </c>
      <c r="L5555" s="337" t="s">
        <v>19695</v>
      </c>
      <c r="M5555" s="337" t="s">
        <v>19695</v>
      </c>
      <c r="N5555" s="337" t="s">
        <v>19695</v>
      </c>
      <c r="O5555" s="337" t="s">
        <v>19695</v>
      </c>
      <c r="P5555" s="337" t="s">
        <v>19695</v>
      </c>
      <c r="Q5555" s="337" t="s">
        <v>19695</v>
      </c>
      <c r="R5555" s="337" t="s">
        <v>35</v>
      </c>
      <c r="S5555" s="337" t="s">
        <v>399</v>
      </c>
      <c r="T5555" s="337" t="s">
        <v>449</v>
      </c>
      <c r="U5555" s="337" t="s">
        <v>449</v>
      </c>
      <c r="V5555" s="337">
        <v>6</v>
      </c>
      <c r="W5555" s="337" t="s">
        <v>19695</v>
      </c>
      <c r="X5555" s="337" t="s">
        <v>19695</v>
      </c>
      <c r="Y5555" s="337" t="s">
        <v>19695</v>
      </c>
      <c r="Z5555" s="337" t="s">
        <v>1745</v>
      </c>
      <c r="AA5555" s="337" t="s">
        <v>761</v>
      </c>
      <c r="AB5555" s="337" t="s">
        <v>762</v>
      </c>
      <c r="AC5555" s="337" t="s">
        <v>13530</v>
      </c>
    </row>
    <row r="5556" spans="1:29" ht="15.8" x14ac:dyDescent="0.25">
      <c r="A5556" s="337" t="s">
        <v>1723</v>
      </c>
      <c r="B5556" s="337" t="s">
        <v>2114</v>
      </c>
      <c r="C5556" s="337" t="s">
        <v>1821</v>
      </c>
      <c r="D5556" s="337" t="s">
        <v>449</v>
      </c>
      <c r="E5556" s="337" t="s">
        <v>2016</v>
      </c>
      <c r="F5556" s="338">
        <v>42380</v>
      </c>
      <c r="G5556" s="337" t="s">
        <v>343</v>
      </c>
      <c r="H5556" s="338">
        <v>42430</v>
      </c>
      <c r="I5556" s="337" t="s">
        <v>19695</v>
      </c>
      <c r="J5556" s="337" t="s">
        <v>36</v>
      </c>
      <c r="K5556" s="337" t="s">
        <v>19695</v>
      </c>
      <c r="L5556" s="337" t="s">
        <v>19695</v>
      </c>
      <c r="M5556" s="337" t="s">
        <v>19695</v>
      </c>
      <c r="N5556" s="337" t="s">
        <v>19695</v>
      </c>
      <c r="O5556" s="337" t="s">
        <v>19695</v>
      </c>
      <c r="P5556" s="337" t="s">
        <v>19695</v>
      </c>
      <c r="Q5556" s="337" t="s">
        <v>19695</v>
      </c>
      <c r="R5556" s="337" t="s">
        <v>2107</v>
      </c>
      <c r="S5556" s="337" t="s">
        <v>2115</v>
      </c>
      <c r="T5556" s="337" t="s">
        <v>2116</v>
      </c>
      <c r="U5556" s="337" t="s">
        <v>2117</v>
      </c>
      <c r="V5556" s="337">
        <v>6</v>
      </c>
      <c r="W5556" s="337" t="s">
        <v>19695</v>
      </c>
      <c r="X5556" s="337" t="s">
        <v>19695</v>
      </c>
      <c r="Y5556" s="337" t="s">
        <v>19695</v>
      </c>
      <c r="Z5556" s="337" t="s">
        <v>1728</v>
      </c>
      <c r="AA5556" s="337" t="s">
        <v>735</v>
      </c>
      <c r="AB5556" s="337" t="s">
        <v>718</v>
      </c>
      <c r="AC5556" s="337" t="s">
        <v>13530</v>
      </c>
    </row>
    <row r="5557" spans="1:29" ht="15.8" x14ac:dyDescent="0.25">
      <c r="A5557" s="337" t="s">
        <v>1723</v>
      </c>
      <c r="B5557" s="337" t="s">
        <v>741</v>
      </c>
      <c r="C5557" s="337" t="s">
        <v>1821</v>
      </c>
      <c r="D5557" s="337" t="s">
        <v>449</v>
      </c>
      <c r="E5557" s="337" t="s">
        <v>2016</v>
      </c>
      <c r="F5557" s="338">
        <v>42380</v>
      </c>
      <c r="G5557" s="337" t="s">
        <v>343</v>
      </c>
      <c r="H5557" s="338">
        <v>42430</v>
      </c>
      <c r="I5557" s="337" t="s">
        <v>19695</v>
      </c>
      <c r="J5557" s="337" t="s">
        <v>16</v>
      </c>
      <c r="K5557" s="337" t="s">
        <v>19695</v>
      </c>
      <c r="L5557" s="337" t="s">
        <v>19695</v>
      </c>
      <c r="M5557" s="337" t="s">
        <v>19695</v>
      </c>
      <c r="N5557" s="337" t="s">
        <v>19695</v>
      </c>
      <c r="O5557" s="337" t="s">
        <v>19695</v>
      </c>
      <c r="P5557" s="337" t="s">
        <v>19695</v>
      </c>
      <c r="Q5557" s="337" t="s">
        <v>19695</v>
      </c>
      <c r="R5557" s="337" t="s">
        <v>56</v>
      </c>
      <c r="S5557" s="337" t="s">
        <v>57</v>
      </c>
      <c r="T5557" s="337" t="s">
        <v>410</v>
      </c>
      <c r="U5557" s="337" t="s">
        <v>2317</v>
      </c>
      <c r="V5557" s="337">
        <v>6</v>
      </c>
      <c r="W5557" s="337" t="s">
        <v>19695</v>
      </c>
      <c r="X5557" s="337" t="s">
        <v>19695</v>
      </c>
      <c r="Y5557" s="337" t="s">
        <v>19695</v>
      </c>
      <c r="Z5557" s="337" t="s">
        <v>1728</v>
      </c>
      <c r="AA5557" s="337" t="s">
        <v>735</v>
      </c>
      <c r="AB5557" s="337" t="s">
        <v>718</v>
      </c>
      <c r="AC5557" s="337" t="s">
        <v>13530</v>
      </c>
    </row>
    <row r="5558" spans="1:29" ht="15.8" x14ac:dyDescent="0.25">
      <c r="A5558" s="337" t="s">
        <v>1723</v>
      </c>
      <c r="B5558" s="337" t="s">
        <v>2361</v>
      </c>
      <c r="C5558" s="337" t="s">
        <v>1725</v>
      </c>
      <c r="D5558" s="337" t="s">
        <v>1726</v>
      </c>
      <c r="E5558" s="337" t="s">
        <v>2016</v>
      </c>
      <c r="F5558" s="338">
        <v>42380</v>
      </c>
      <c r="G5558" s="337" t="s">
        <v>343</v>
      </c>
      <c r="H5558" s="338">
        <v>42430</v>
      </c>
      <c r="I5558" s="337" t="s">
        <v>19695</v>
      </c>
      <c r="J5558" s="337" t="s">
        <v>16</v>
      </c>
      <c r="K5558" s="337" t="s">
        <v>19695</v>
      </c>
      <c r="L5558" s="337" t="s">
        <v>19695</v>
      </c>
      <c r="M5558" s="337" t="s">
        <v>19695</v>
      </c>
      <c r="N5558" s="337" t="s">
        <v>19695</v>
      </c>
      <c r="O5558" s="337" t="s">
        <v>19695</v>
      </c>
      <c r="P5558" s="337" t="s">
        <v>19695</v>
      </c>
      <c r="Q5558" s="337" t="s">
        <v>19695</v>
      </c>
      <c r="R5558" s="337" t="s">
        <v>130</v>
      </c>
      <c r="S5558" s="337" t="s">
        <v>415</v>
      </c>
      <c r="T5558" s="337" t="s">
        <v>2362</v>
      </c>
      <c r="U5558" s="337" t="s">
        <v>449</v>
      </c>
      <c r="V5558" s="337">
        <v>6</v>
      </c>
      <c r="W5558" s="337" t="s">
        <v>19695</v>
      </c>
      <c r="X5558" s="337" t="s">
        <v>19695</v>
      </c>
      <c r="Y5558" s="337" t="s">
        <v>19695</v>
      </c>
      <c r="Z5558" s="337" t="s">
        <v>1728</v>
      </c>
      <c r="AA5558" s="337" t="s">
        <v>735</v>
      </c>
      <c r="AB5558" s="337" t="s">
        <v>718</v>
      </c>
      <c r="AC5558" s="337" t="s">
        <v>13530</v>
      </c>
    </row>
    <row r="5559" spans="1:29" ht="15.8" x14ac:dyDescent="0.25">
      <c r="A5559" s="337" t="s">
        <v>1723</v>
      </c>
      <c r="B5559" s="337" t="s">
        <v>2367</v>
      </c>
      <c r="C5559" s="337" t="s">
        <v>1725</v>
      </c>
      <c r="D5559" s="337" t="s">
        <v>1726</v>
      </c>
      <c r="E5559" s="337" t="s">
        <v>2016</v>
      </c>
      <c r="F5559" s="338">
        <v>42380</v>
      </c>
      <c r="G5559" s="337" t="s">
        <v>343</v>
      </c>
      <c r="H5559" s="338">
        <v>42430</v>
      </c>
      <c r="I5559" s="337" t="s">
        <v>19695</v>
      </c>
      <c r="J5559" s="337" t="s">
        <v>16</v>
      </c>
      <c r="K5559" s="337" t="s">
        <v>19695</v>
      </c>
      <c r="L5559" s="337" t="s">
        <v>19695</v>
      </c>
      <c r="M5559" s="337" t="s">
        <v>19695</v>
      </c>
      <c r="N5559" s="337" t="s">
        <v>19695</v>
      </c>
      <c r="O5559" s="337" t="s">
        <v>19695</v>
      </c>
      <c r="P5559" s="337" t="s">
        <v>19695</v>
      </c>
      <c r="Q5559" s="337" t="s">
        <v>19695</v>
      </c>
      <c r="R5559" s="337" t="s">
        <v>130</v>
      </c>
      <c r="S5559" s="337" t="s">
        <v>415</v>
      </c>
      <c r="T5559" s="337" t="s">
        <v>925</v>
      </c>
      <c r="U5559" s="337" t="s">
        <v>2368</v>
      </c>
      <c r="V5559" s="337">
        <v>6</v>
      </c>
      <c r="W5559" s="337" t="s">
        <v>19695</v>
      </c>
      <c r="X5559" s="337" t="s">
        <v>19695</v>
      </c>
      <c r="Y5559" s="337" t="s">
        <v>19695</v>
      </c>
      <c r="Z5559" s="337" t="s">
        <v>1728</v>
      </c>
      <c r="AA5559" s="337" t="s">
        <v>735</v>
      </c>
      <c r="AB5559" s="337" t="s">
        <v>718</v>
      </c>
      <c r="AC5559" s="337" t="s">
        <v>13530</v>
      </c>
    </row>
    <row r="5560" spans="1:29" ht="15.8" x14ac:dyDescent="0.25">
      <c r="A5560" s="337" t="s">
        <v>1723</v>
      </c>
      <c r="B5560" s="337" t="s">
        <v>2371</v>
      </c>
      <c r="C5560" s="337" t="s">
        <v>1725</v>
      </c>
      <c r="D5560" s="337" t="s">
        <v>1726</v>
      </c>
      <c r="E5560" s="337" t="s">
        <v>2016</v>
      </c>
      <c r="F5560" s="338">
        <v>42380</v>
      </c>
      <c r="G5560" s="337" t="s">
        <v>343</v>
      </c>
      <c r="H5560" s="338">
        <v>42430</v>
      </c>
      <c r="I5560" s="337" t="s">
        <v>19695</v>
      </c>
      <c r="J5560" s="337" t="s">
        <v>36</v>
      </c>
      <c r="K5560" s="337" t="s">
        <v>19695</v>
      </c>
      <c r="L5560" s="337" t="s">
        <v>19695</v>
      </c>
      <c r="M5560" s="337" t="s">
        <v>19695</v>
      </c>
      <c r="N5560" s="337" t="s">
        <v>19695</v>
      </c>
      <c r="O5560" s="337" t="s">
        <v>19695</v>
      </c>
      <c r="P5560" s="337" t="s">
        <v>19695</v>
      </c>
      <c r="Q5560" s="337" t="s">
        <v>19695</v>
      </c>
      <c r="R5560" s="337" t="s">
        <v>130</v>
      </c>
      <c r="S5560" s="337" t="s">
        <v>415</v>
      </c>
      <c r="T5560" s="337" t="s">
        <v>138</v>
      </c>
      <c r="U5560" s="337" t="s">
        <v>2311</v>
      </c>
      <c r="V5560" s="337">
        <v>6</v>
      </c>
      <c r="W5560" s="337" t="s">
        <v>19695</v>
      </c>
      <c r="X5560" s="337" t="s">
        <v>19695</v>
      </c>
      <c r="Y5560" s="337" t="s">
        <v>19695</v>
      </c>
      <c r="Z5560" s="337" t="s">
        <v>1728</v>
      </c>
      <c r="AA5560" s="337" t="s">
        <v>735</v>
      </c>
      <c r="AB5560" s="337" t="s">
        <v>718</v>
      </c>
      <c r="AC5560" s="337" t="s">
        <v>13530</v>
      </c>
    </row>
    <row r="5561" spans="1:29" ht="15.8" x14ac:dyDescent="0.25">
      <c r="A5561" s="337" t="s">
        <v>1723</v>
      </c>
      <c r="B5561" s="337" t="s">
        <v>2372</v>
      </c>
      <c r="C5561" s="337" t="s">
        <v>1788</v>
      </c>
      <c r="D5561" s="337" t="s">
        <v>1873</v>
      </c>
      <c r="E5561" s="337" t="s">
        <v>2016</v>
      </c>
      <c r="F5561" s="338">
        <v>42380</v>
      </c>
      <c r="G5561" s="337" t="s">
        <v>343</v>
      </c>
      <c r="H5561" s="338">
        <v>42430</v>
      </c>
      <c r="I5561" s="337" t="s">
        <v>19695</v>
      </c>
      <c r="J5561" s="337" t="s">
        <v>36</v>
      </c>
      <c r="K5561" s="337" t="s">
        <v>19695</v>
      </c>
      <c r="L5561" s="337" t="s">
        <v>19695</v>
      </c>
      <c r="M5561" s="337" t="s">
        <v>19695</v>
      </c>
      <c r="N5561" s="337" t="s">
        <v>19695</v>
      </c>
      <c r="O5561" s="337" t="s">
        <v>19695</v>
      </c>
      <c r="P5561" s="337" t="s">
        <v>19695</v>
      </c>
      <c r="Q5561" s="337" t="s">
        <v>19695</v>
      </c>
      <c r="R5561" s="337" t="s">
        <v>130</v>
      </c>
      <c r="S5561" s="337" t="s">
        <v>415</v>
      </c>
      <c r="T5561" s="337" t="s">
        <v>138</v>
      </c>
      <c r="U5561" s="337" t="s">
        <v>1875</v>
      </c>
      <c r="V5561" s="337">
        <v>6</v>
      </c>
      <c r="W5561" s="337" t="s">
        <v>19695</v>
      </c>
      <c r="X5561" s="337" t="s">
        <v>19695</v>
      </c>
      <c r="Y5561" s="337" t="s">
        <v>19695</v>
      </c>
      <c r="Z5561" s="337" t="s">
        <v>1728</v>
      </c>
      <c r="AA5561" s="337" t="s">
        <v>735</v>
      </c>
      <c r="AB5561" s="337" t="s">
        <v>718</v>
      </c>
      <c r="AC5561" s="337" t="s">
        <v>13530</v>
      </c>
    </row>
    <row r="5562" spans="1:29" ht="15.8" x14ac:dyDescent="0.25">
      <c r="A5562" s="337" t="s">
        <v>1723</v>
      </c>
      <c r="B5562" s="337" t="s">
        <v>2576</v>
      </c>
      <c r="C5562" s="337" t="s">
        <v>1788</v>
      </c>
      <c r="D5562" s="337" t="s">
        <v>1873</v>
      </c>
      <c r="E5562" s="337" t="s">
        <v>2016</v>
      </c>
      <c r="F5562" s="338">
        <v>42380</v>
      </c>
      <c r="G5562" s="337" t="s">
        <v>343</v>
      </c>
      <c r="H5562" s="338">
        <v>42430</v>
      </c>
      <c r="I5562" s="337" t="s">
        <v>19695</v>
      </c>
      <c r="J5562" s="337" t="s">
        <v>36</v>
      </c>
      <c r="K5562" s="337" t="s">
        <v>19695</v>
      </c>
      <c r="L5562" s="337" t="s">
        <v>19695</v>
      </c>
      <c r="M5562" s="337" t="s">
        <v>19695</v>
      </c>
      <c r="N5562" s="337" t="s">
        <v>19695</v>
      </c>
      <c r="O5562" s="337" t="s">
        <v>19695</v>
      </c>
      <c r="P5562" s="337" t="s">
        <v>19695</v>
      </c>
      <c r="Q5562" s="337" t="s">
        <v>19695</v>
      </c>
      <c r="R5562" s="337" t="s">
        <v>130</v>
      </c>
      <c r="S5562" s="337" t="s">
        <v>415</v>
      </c>
      <c r="T5562" s="337" t="s">
        <v>137</v>
      </c>
      <c r="U5562" s="337" t="s">
        <v>2577</v>
      </c>
      <c r="V5562" s="337">
        <v>6</v>
      </c>
      <c r="W5562" s="337" t="s">
        <v>19695</v>
      </c>
      <c r="X5562" s="337" t="s">
        <v>19695</v>
      </c>
      <c r="Y5562" s="337" t="s">
        <v>19695</v>
      </c>
      <c r="Z5562" s="337" t="s">
        <v>1728</v>
      </c>
      <c r="AA5562" s="337" t="s">
        <v>735</v>
      </c>
      <c r="AB5562" s="337" t="s">
        <v>718</v>
      </c>
      <c r="AC5562" s="337" t="s">
        <v>13530</v>
      </c>
    </row>
    <row r="5563" spans="1:29" ht="15.8" x14ac:dyDescent="0.25">
      <c r="A5563" s="337" t="s">
        <v>1723</v>
      </c>
      <c r="B5563" s="337" t="s">
        <v>2943</v>
      </c>
      <c r="C5563" s="337" t="s">
        <v>1821</v>
      </c>
      <c r="D5563" s="337" t="s">
        <v>449</v>
      </c>
      <c r="E5563" s="337" t="s">
        <v>2016</v>
      </c>
      <c r="F5563" s="338">
        <v>42380</v>
      </c>
      <c r="G5563" s="337" t="s">
        <v>343</v>
      </c>
      <c r="H5563" s="338">
        <v>42430</v>
      </c>
      <c r="I5563" s="337" t="s">
        <v>19695</v>
      </c>
      <c r="J5563" s="337" t="s">
        <v>16</v>
      </c>
      <c r="K5563" s="337" t="s">
        <v>19695</v>
      </c>
      <c r="L5563" s="337" t="s">
        <v>19695</v>
      </c>
      <c r="M5563" s="337" t="s">
        <v>19695</v>
      </c>
      <c r="N5563" s="337" t="s">
        <v>19695</v>
      </c>
      <c r="O5563" s="337" t="s">
        <v>19695</v>
      </c>
      <c r="P5563" s="337" t="s">
        <v>19695</v>
      </c>
      <c r="Q5563" s="337" t="s">
        <v>19695</v>
      </c>
      <c r="R5563" s="337" t="s">
        <v>130</v>
      </c>
      <c r="S5563" s="337" t="s">
        <v>415</v>
      </c>
      <c r="T5563" s="337" t="s">
        <v>138</v>
      </c>
      <c r="U5563" s="337" t="s">
        <v>1875</v>
      </c>
      <c r="V5563" s="337">
        <v>6</v>
      </c>
      <c r="W5563" s="337" t="s">
        <v>19695</v>
      </c>
      <c r="X5563" s="337" t="s">
        <v>19695</v>
      </c>
      <c r="Y5563" s="337" t="s">
        <v>19695</v>
      </c>
      <c r="Z5563" s="337" t="s">
        <v>1728</v>
      </c>
      <c r="AA5563" s="337" t="s">
        <v>735</v>
      </c>
      <c r="AB5563" s="337" t="s">
        <v>718</v>
      </c>
      <c r="AC5563" s="337" t="s">
        <v>13530</v>
      </c>
    </row>
    <row r="5564" spans="1:29" ht="15.8" x14ac:dyDescent="0.25">
      <c r="A5564" s="337" t="s">
        <v>1723</v>
      </c>
      <c r="B5564" s="337" t="s">
        <v>2978</v>
      </c>
      <c r="C5564" s="337" t="s">
        <v>1725</v>
      </c>
      <c r="D5564" s="337" t="s">
        <v>1726</v>
      </c>
      <c r="E5564" s="337" t="s">
        <v>2016</v>
      </c>
      <c r="F5564" s="338">
        <v>42380</v>
      </c>
      <c r="G5564" s="337" t="s">
        <v>343</v>
      </c>
      <c r="H5564" s="338">
        <v>42430</v>
      </c>
      <c r="I5564" s="337" t="s">
        <v>19695</v>
      </c>
      <c r="J5564" s="337" t="s">
        <v>36</v>
      </c>
      <c r="K5564" s="337" t="s">
        <v>19695</v>
      </c>
      <c r="L5564" s="337" t="s">
        <v>19695</v>
      </c>
      <c r="M5564" s="337" t="s">
        <v>19695</v>
      </c>
      <c r="N5564" s="337" t="s">
        <v>19695</v>
      </c>
      <c r="O5564" s="337" t="s">
        <v>19695</v>
      </c>
      <c r="P5564" s="337" t="s">
        <v>19695</v>
      </c>
      <c r="Q5564" s="337" t="s">
        <v>19695</v>
      </c>
      <c r="R5564" s="337" t="s">
        <v>98</v>
      </c>
      <c r="S5564" s="337" t="s">
        <v>2979</v>
      </c>
      <c r="T5564" s="337" t="s">
        <v>2980</v>
      </c>
      <c r="U5564" s="337" t="s">
        <v>2981</v>
      </c>
      <c r="V5564" s="337">
        <v>6</v>
      </c>
      <c r="W5564" s="337" t="s">
        <v>19695</v>
      </c>
      <c r="X5564" s="337" t="s">
        <v>19695</v>
      </c>
      <c r="Y5564" s="337" t="s">
        <v>19695</v>
      </c>
      <c r="Z5564" s="337" t="s">
        <v>1728</v>
      </c>
      <c r="AA5564" s="337" t="s">
        <v>735</v>
      </c>
      <c r="AB5564" s="337" t="s">
        <v>718</v>
      </c>
      <c r="AC5564" s="337" t="s">
        <v>13530</v>
      </c>
    </row>
    <row r="5565" spans="1:29" ht="15.8" x14ac:dyDescent="0.25">
      <c r="A5565" s="337" t="s">
        <v>1723</v>
      </c>
      <c r="B5565" s="337" t="s">
        <v>3224</v>
      </c>
      <c r="C5565" s="337" t="s">
        <v>1788</v>
      </c>
      <c r="D5565" s="337" t="s">
        <v>1873</v>
      </c>
      <c r="E5565" s="337" t="s">
        <v>2016</v>
      </c>
      <c r="F5565" s="338">
        <v>42380</v>
      </c>
      <c r="G5565" s="337" t="s">
        <v>343</v>
      </c>
      <c r="H5565" s="338">
        <v>42430</v>
      </c>
      <c r="I5565" s="337" t="s">
        <v>19695</v>
      </c>
      <c r="J5565" s="337" t="s">
        <v>36</v>
      </c>
      <c r="K5565" s="337" t="s">
        <v>19695</v>
      </c>
      <c r="L5565" s="337" t="s">
        <v>19695</v>
      </c>
      <c r="M5565" s="337" t="s">
        <v>19695</v>
      </c>
      <c r="N5565" s="337" t="s">
        <v>19695</v>
      </c>
      <c r="O5565" s="337" t="s">
        <v>19695</v>
      </c>
      <c r="P5565" s="337" t="s">
        <v>19695</v>
      </c>
      <c r="Q5565" s="337" t="s">
        <v>19695</v>
      </c>
      <c r="R5565" s="337" t="s">
        <v>130</v>
      </c>
      <c r="S5565" s="337" t="s">
        <v>2020</v>
      </c>
      <c r="T5565" s="337" t="s">
        <v>948</v>
      </c>
      <c r="U5565" s="337" t="s">
        <v>3225</v>
      </c>
      <c r="V5565" s="337">
        <v>6</v>
      </c>
      <c r="W5565" s="337" t="s">
        <v>19695</v>
      </c>
      <c r="X5565" s="337" t="s">
        <v>19695</v>
      </c>
      <c r="Y5565" s="337" t="s">
        <v>19695</v>
      </c>
      <c r="Z5565" s="337" t="s">
        <v>1728</v>
      </c>
      <c r="AA5565" s="337" t="s">
        <v>735</v>
      </c>
      <c r="AB5565" s="337" t="s">
        <v>718</v>
      </c>
      <c r="AC5565" s="337" t="s">
        <v>13530</v>
      </c>
    </row>
    <row r="5566" spans="1:29" ht="15.8" x14ac:dyDescent="0.25">
      <c r="A5566" s="337" t="s">
        <v>1723</v>
      </c>
      <c r="B5566" s="337" t="s">
        <v>2022</v>
      </c>
      <c r="C5566" s="337" t="s">
        <v>1725</v>
      </c>
      <c r="D5566" s="337" t="s">
        <v>1726</v>
      </c>
      <c r="E5566" s="337" t="s">
        <v>2016</v>
      </c>
      <c r="F5566" s="338">
        <v>42380</v>
      </c>
      <c r="G5566" s="337" t="s">
        <v>343</v>
      </c>
      <c r="H5566" s="338">
        <v>42430</v>
      </c>
      <c r="I5566" s="337" t="s">
        <v>19695</v>
      </c>
      <c r="J5566" s="337" t="s">
        <v>16</v>
      </c>
      <c r="K5566" s="337" t="s">
        <v>19695</v>
      </c>
      <c r="L5566" s="337" t="s">
        <v>19695</v>
      </c>
      <c r="M5566" s="337" t="s">
        <v>19695</v>
      </c>
      <c r="N5566" s="337" t="s">
        <v>19695</v>
      </c>
      <c r="O5566" s="337" t="s">
        <v>19695</v>
      </c>
      <c r="P5566" s="337" t="s">
        <v>19695</v>
      </c>
      <c r="Q5566" s="337" t="s">
        <v>19695</v>
      </c>
      <c r="R5566" s="337" t="s">
        <v>130</v>
      </c>
      <c r="S5566" s="337" t="s">
        <v>415</v>
      </c>
      <c r="T5566" s="337" t="s">
        <v>137</v>
      </c>
      <c r="U5566" s="337" t="s">
        <v>2023</v>
      </c>
      <c r="V5566" s="337">
        <v>8</v>
      </c>
      <c r="W5566" s="337" t="s">
        <v>19695</v>
      </c>
      <c r="X5566" s="337" t="s">
        <v>19695</v>
      </c>
      <c r="Y5566" s="337" t="s">
        <v>19695</v>
      </c>
      <c r="Z5566" s="337" t="s">
        <v>1728</v>
      </c>
      <c r="AA5566" s="337" t="s">
        <v>735</v>
      </c>
      <c r="AB5566" s="337" t="s">
        <v>718</v>
      </c>
      <c r="AC5566" s="337" t="s">
        <v>13530</v>
      </c>
    </row>
    <row r="5567" spans="1:29" ht="15.8" x14ac:dyDescent="0.25">
      <c r="A5567" s="337" t="s">
        <v>1723</v>
      </c>
      <c r="B5567" s="337" t="s">
        <v>2026</v>
      </c>
      <c r="C5567" s="337" t="s">
        <v>1821</v>
      </c>
      <c r="D5567" s="337" t="s">
        <v>449</v>
      </c>
      <c r="E5567" s="337" t="s">
        <v>2016</v>
      </c>
      <c r="F5567" s="338">
        <v>42380</v>
      </c>
      <c r="G5567" s="337" t="s">
        <v>343</v>
      </c>
      <c r="H5567" s="338">
        <v>42430</v>
      </c>
      <c r="I5567" s="337" t="s">
        <v>19695</v>
      </c>
      <c r="J5567" s="337" t="s">
        <v>36</v>
      </c>
      <c r="K5567" s="337" t="s">
        <v>19695</v>
      </c>
      <c r="L5567" s="337" t="s">
        <v>19695</v>
      </c>
      <c r="M5567" s="337" t="s">
        <v>19695</v>
      </c>
      <c r="N5567" s="337" t="s">
        <v>19695</v>
      </c>
      <c r="O5567" s="337" t="s">
        <v>19695</v>
      </c>
      <c r="P5567" s="337" t="s">
        <v>19695</v>
      </c>
      <c r="Q5567" s="337" t="s">
        <v>19695</v>
      </c>
      <c r="R5567" s="337" t="s">
        <v>130</v>
      </c>
      <c r="S5567" s="337" t="s">
        <v>415</v>
      </c>
      <c r="T5567" s="337" t="s">
        <v>138</v>
      </c>
      <c r="U5567" s="337" t="s">
        <v>2027</v>
      </c>
      <c r="V5567" s="337">
        <v>8</v>
      </c>
      <c r="W5567" s="337" t="s">
        <v>19695</v>
      </c>
      <c r="X5567" s="337" t="s">
        <v>19695</v>
      </c>
      <c r="Y5567" s="337" t="s">
        <v>19695</v>
      </c>
      <c r="Z5567" s="337" t="s">
        <v>1728</v>
      </c>
      <c r="AA5567" s="337" t="s">
        <v>735</v>
      </c>
      <c r="AB5567" s="337" t="s">
        <v>718</v>
      </c>
      <c r="AC5567" s="337" t="s">
        <v>13530</v>
      </c>
    </row>
    <row r="5568" spans="1:29" ht="15.8" x14ac:dyDescent="0.25">
      <c r="A5568" s="337" t="s">
        <v>1723</v>
      </c>
      <c r="B5568" s="337" t="s">
        <v>2118</v>
      </c>
      <c r="C5568" s="337" t="s">
        <v>1821</v>
      </c>
      <c r="D5568" s="337" t="s">
        <v>449</v>
      </c>
      <c r="E5568" s="337" t="s">
        <v>2016</v>
      </c>
      <c r="F5568" s="338">
        <v>42380</v>
      </c>
      <c r="G5568" s="337" t="s">
        <v>343</v>
      </c>
      <c r="H5568" s="338">
        <v>42430</v>
      </c>
      <c r="I5568" s="337" t="s">
        <v>19695</v>
      </c>
      <c r="J5568" s="337" t="s">
        <v>36</v>
      </c>
      <c r="K5568" s="337" t="s">
        <v>19695</v>
      </c>
      <c r="L5568" s="337" t="s">
        <v>19695</v>
      </c>
      <c r="M5568" s="337" t="s">
        <v>19695</v>
      </c>
      <c r="N5568" s="337" t="s">
        <v>19695</v>
      </c>
      <c r="O5568" s="337" t="s">
        <v>19695</v>
      </c>
      <c r="P5568" s="337" t="s">
        <v>19695</v>
      </c>
      <c r="Q5568" s="337" t="s">
        <v>19695</v>
      </c>
      <c r="R5568" s="337" t="s">
        <v>112</v>
      </c>
      <c r="S5568" s="337" t="s">
        <v>123</v>
      </c>
      <c r="T5568" s="337" t="s">
        <v>2119</v>
      </c>
      <c r="U5568" s="337" t="s">
        <v>2120</v>
      </c>
      <c r="V5568" s="337">
        <v>8</v>
      </c>
      <c r="W5568" s="337" t="s">
        <v>19695</v>
      </c>
      <c r="X5568" s="337" t="s">
        <v>19695</v>
      </c>
      <c r="Y5568" s="337" t="s">
        <v>19695</v>
      </c>
      <c r="Z5568" s="337" t="s">
        <v>1728</v>
      </c>
      <c r="AA5568" s="337" t="s">
        <v>735</v>
      </c>
      <c r="AB5568" s="337" t="s">
        <v>718</v>
      </c>
      <c r="AC5568" s="337" t="s">
        <v>13530</v>
      </c>
    </row>
    <row r="5569" spans="1:29" ht="15.8" x14ac:dyDescent="0.25">
      <c r="A5569" s="337" t="s">
        <v>1723</v>
      </c>
      <c r="B5569" s="337" t="s">
        <v>2316</v>
      </c>
      <c r="C5569" s="337" t="s">
        <v>1821</v>
      </c>
      <c r="D5569" s="337" t="s">
        <v>449</v>
      </c>
      <c r="E5569" s="337" t="s">
        <v>2016</v>
      </c>
      <c r="F5569" s="338">
        <v>42380</v>
      </c>
      <c r="G5569" s="337" t="s">
        <v>343</v>
      </c>
      <c r="H5569" s="338">
        <v>42430</v>
      </c>
      <c r="I5569" s="337" t="s">
        <v>19695</v>
      </c>
      <c r="J5569" s="337" t="s">
        <v>36</v>
      </c>
      <c r="K5569" s="337" t="s">
        <v>19695</v>
      </c>
      <c r="L5569" s="337" t="s">
        <v>19695</v>
      </c>
      <c r="M5569" s="337" t="s">
        <v>19695</v>
      </c>
      <c r="N5569" s="337" t="s">
        <v>19695</v>
      </c>
      <c r="O5569" s="337" t="s">
        <v>19695</v>
      </c>
      <c r="P5569" s="337" t="s">
        <v>19695</v>
      </c>
      <c r="Q5569" s="337" t="s">
        <v>19695</v>
      </c>
      <c r="R5569" s="337" t="s">
        <v>56</v>
      </c>
      <c r="S5569" s="337" t="s">
        <v>57</v>
      </c>
      <c r="T5569" s="337" t="s">
        <v>410</v>
      </c>
      <c r="U5569" s="337" t="s">
        <v>1547</v>
      </c>
      <c r="V5569" s="337">
        <v>8</v>
      </c>
      <c r="W5569" s="337" t="s">
        <v>19695</v>
      </c>
      <c r="X5569" s="337" t="s">
        <v>19695</v>
      </c>
      <c r="Y5569" s="337" t="s">
        <v>19695</v>
      </c>
      <c r="Z5569" s="337" t="s">
        <v>1728</v>
      </c>
      <c r="AA5569" s="337" t="s">
        <v>717</v>
      </c>
      <c r="AB5569" s="337" t="s">
        <v>718</v>
      </c>
      <c r="AC5569" s="337" t="s">
        <v>13530</v>
      </c>
    </row>
    <row r="5570" spans="1:29" ht="15.8" x14ac:dyDescent="0.25">
      <c r="A5570" s="337" t="s">
        <v>1723</v>
      </c>
      <c r="B5570" s="337" t="s">
        <v>2491</v>
      </c>
      <c r="C5570" s="337" t="s">
        <v>1725</v>
      </c>
      <c r="D5570" s="337" t="s">
        <v>13527</v>
      </c>
      <c r="E5570" s="337" t="s">
        <v>2016</v>
      </c>
      <c r="F5570" s="338">
        <v>42380</v>
      </c>
      <c r="G5570" s="337" t="s">
        <v>343</v>
      </c>
      <c r="H5570" s="338">
        <v>42430</v>
      </c>
      <c r="I5570" s="337" t="s">
        <v>19695</v>
      </c>
      <c r="J5570" s="337" t="s">
        <v>36</v>
      </c>
      <c r="K5570" s="337" t="s">
        <v>19695</v>
      </c>
      <c r="L5570" s="337" t="s">
        <v>19695</v>
      </c>
      <c r="M5570" s="337" t="s">
        <v>19695</v>
      </c>
      <c r="N5570" s="337" t="s">
        <v>19695</v>
      </c>
      <c r="O5570" s="337" t="s">
        <v>19695</v>
      </c>
      <c r="P5570" s="337" t="s">
        <v>19695</v>
      </c>
      <c r="Q5570" s="337" t="s">
        <v>19695</v>
      </c>
      <c r="R5570" s="337" t="s">
        <v>52</v>
      </c>
      <c r="S5570" s="337" t="s">
        <v>52</v>
      </c>
      <c r="T5570" s="337" t="s">
        <v>865</v>
      </c>
      <c r="U5570" s="337" t="s">
        <v>52</v>
      </c>
      <c r="V5570" s="337">
        <v>8</v>
      </c>
      <c r="W5570" s="337" t="s">
        <v>19695</v>
      </c>
      <c r="X5570" s="337" t="s">
        <v>19695</v>
      </c>
      <c r="Y5570" s="337" t="s">
        <v>19695</v>
      </c>
      <c r="Z5570" s="337" t="s">
        <v>1728</v>
      </c>
      <c r="AA5570" s="337" t="s">
        <v>735</v>
      </c>
      <c r="AB5570" s="337" t="s">
        <v>718</v>
      </c>
      <c r="AC5570" s="337" t="s">
        <v>13530</v>
      </c>
    </row>
    <row r="5571" spans="1:29" ht="15.8" x14ac:dyDescent="0.25">
      <c r="A5571" s="337" t="s">
        <v>1723</v>
      </c>
      <c r="B5571" s="337" t="s">
        <v>749</v>
      </c>
      <c r="C5571" s="337" t="s">
        <v>1821</v>
      </c>
      <c r="D5571" s="337" t="s">
        <v>449</v>
      </c>
      <c r="E5571" s="337" t="s">
        <v>2016</v>
      </c>
      <c r="F5571" s="338">
        <v>42380</v>
      </c>
      <c r="G5571" s="337" t="s">
        <v>343</v>
      </c>
      <c r="H5571" s="338">
        <v>42430</v>
      </c>
      <c r="I5571" s="337" t="s">
        <v>19695</v>
      </c>
      <c r="J5571" s="337" t="s">
        <v>36</v>
      </c>
      <c r="K5571" s="337" t="s">
        <v>19695</v>
      </c>
      <c r="L5571" s="337" t="s">
        <v>19695</v>
      </c>
      <c r="M5571" s="337" t="s">
        <v>19695</v>
      </c>
      <c r="N5571" s="337" t="s">
        <v>19695</v>
      </c>
      <c r="O5571" s="337" t="s">
        <v>19695</v>
      </c>
      <c r="P5571" s="337" t="s">
        <v>19695</v>
      </c>
      <c r="Q5571" s="337" t="s">
        <v>19695</v>
      </c>
      <c r="R5571" s="337" t="s">
        <v>56</v>
      </c>
      <c r="S5571" s="337" t="s">
        <v>57</v>
      </c>
      <c r="T5571" s="337" t="s">
        <v>410</v>
      </c>
      <c r="U5571" s="337" t="s">
        <v>1547</v>
      </c>
      <c r="V5571" s="337">
        <v>8</v>
      </c>
      <c r="W5571" s="337" t="s">
        <v>19695</v>
      </c>
      <c r="X5571" s="337" t="s">
        <v>19695</v>
      </c>
      <c r="Y5571" s="337" t="s">
        <v>19695</v>
      </c>
      <c r="Z5571" s="337" t="s">
        <v>1728</v>
      </c>
      <c r="AA5571" s="337" t="s">
        <v>717</v>
      </c>
      <c r="AB5571" s="337" t="s">
        <v>718</v>
      </c>
      <c r="AC5571" s="337" t="s">
        <v>13530</v>
      </c>
    </row>
    <row r="5572" spans="1:29" ht="15.8" x14ac:dyDescent="0.25">
      <c r="A5572" s="337" t="s">
        <v>1723</v>
      </c>
      <c r="B5572" s="337" t="s">
        <v>2646</v>
      </c>
      <c r="C5572" s="337" t="s">
        <v>1788</v>
      </c>
      <c r="D5572" s="337" t="s">
        <v>769</v>
      </c>
      <c r="E5572" s="337" t="s">
        <v>2016</v>
      </c>
      <c r="F5572" s="338">
        <v>42380</v>
      </c>
      <c r="G5572" s="337" t="s">
        <v>343</v>
      </c>
      <c r="H5572" s="338">
        <v>42430</v>
      </c>
      <c r="I5572" s="337" t="s">
        <v>19695</v>
      </c>
      <c r="J5572" s="337" t="s">
        <v>16</v>
      </c>
      <c r="K5572" s="337" t="s">
        <v>19695</v>
      </c>
      <c r="L5572" s="337" t="s">
        <v>19695</v>
      </c>
      <c r="M5572" s="337" t="s">
        <v>19695</v>
      </c>
      <c r="N5572" s="337" t="s">
        <v>19695</v>
      </c>
      <c r="O5572" s="337" t="s">
        <v>19695</v>
      </c>
      <c r="P5572" s="337" t="s">
        <v>19695</v>
      </c>
      <c r="Q5572" s="337" t="s">
        <v>19695</v>
      </c>
      <c r="R5572" s="337" t="s">
        <v>1741</v>
      </c>
      <c r="S5572" s="337" t="s">
        <v>2647</v>
      </c>
      <c r="T5572" s="337" t="s">
        <v>2647</v>
      </c>
      <c r="U5572" s="337" t="s">
        <v>1744</v>
      </c>
      <c r="V5572" s="337">
        <v>8</v>
      </c>
      <c r="W5572" s="337" t="s">
        <v>19695</v>
      </c>
      <c r="X5572" s="337" t="s">
        <v>19695</v>
      </c>
      <c r="Y5572" s="337" t="s">
        <v>19695</v>
      </c>
      <c r="Z5572" s="337" t="s">
        <v>1728</v>
      </c>
      <c r="AA5572" s="337" t="s">
        <v>717</v>
      </c>
      <c r="AB5572" s="337" t="s">
        <v>718</v>
      </c>
      <c r="AC5572" s="337" t="s">
        <v>13530</v>
      </c>
    </row>
    <row r="5573" spans="1:29" ht="15.8" x14ac:dyDescent="0.25">
      <c r="A5573" s="337" t="s">
        <v>1723</v>
      </c>
      <c r="B5573" s="337" t="s">
        <v>2920</v>
      </c>
      <c r="C5573" s="337" t="s">
        <v>1725</v>
      </c>
      <c r="D5573" s="337" t="s">
        <v>1726</v>
      </c>
      <c r="E5573" s="337" t="s">
        <v>2016</v>
      </c>
      <c r="F5573" s="338">
        <v>42380</v>
      </c>
      <c r="G5573" s="337" t="s">
        <v>343</v>
      </c>
      <c r="H5573" s="338">
        <v>42430</v>
      </c>
      <c r="I5573" s="337" t="s">
        <v>19695</v>
      </c>
      <c r="J5573" s="337" t="s">
        <v>36</v>
      </c>
      <c r="K5573" s="337" t="s">
        <v>19695</v>
      </c>
      <c r="L5573" s="337" t="s">
        <v>19695</v>
      </c>
      <c r="M5573" s="337" t="s">
        <v>19695</v>
      </c>
      <c r="N5573" s="337" t="s">
        <v>19695</v>
      </c>
      <c r="O5573" s="337" t="s">
        <v>19695</v>
      </c>
      <c r="P5573" s="337" t="s">
        <v>19695</v>
      </c>
      <c r="Q5573" s="337" t="s">
        <v>19695</v>
      </c>
      <c r="R5573" s="337" t="s">
        <v>18</v>
      </c>
      <c r="S5573" s="337" t="s">
        <v>107</v>
      </c>
      <c r="T5573" s="337" t="s">
        <v>2084</v>
      </c>
      <c r="U5573" s="337" t="s">
        <v>2921</v>
      </c>
      <c r="V5573" s="337">
        <v>8</v>
      </c>
      <c r="W5573" s="337" t="s">
        <v>19695</v>
      </c>
      <c r="X5573" s="337" t="s">
        <v>19695</v>
      </c>
      <c r="Y5573" s="337" t="s">
        <v>19695</v>
      </c>
      <c r="Z5573" s="337" t="s">
        <v>1728</v>
      </c>
      <c r="AA5573" s="337" t="s">
        <v>735</v>
      </c>
      <c r="AB5573" s="337" t="s">
        <v>718</v>
      </c>
      <c r="AC5573" s="337" t="s">
        <v>13530</v>
      </c>
    </row>
    <row r="5574" spans="1:29" ht="15.8" x14ac:dyDescent="0.25">
      <c r="A5574" s="337" t="s">
        <v>1723</v>
      </c>
      <c r="B5574" s="337" t="s">
        <v>2935</v>
      </c>
      <c r="C5574" s="337" t="s">
        <v>1725</v>
      </c>
      <c r="D5574" s="337" t="s">
        <v>1726</v>
      </c>
      <c r="E5574" s="337" t="s">
        <v>2016</v>
      </c>
      <c r="F5574" s="338">
        <v>42380</v>
      </c>
      <c r="G5574" s="337" t="s">
        <v>343</v>
      </c>
      <c r="H5574" s="338">
        <v>42430</v>
      </c>
      <c r="I5574" s="337" t="s">
        <v>19695</v>
      </c>
      <c r="J5574" s="337" t="s">
        <v>16</v>
      </c>
      <c r="K5574" s="337" t="s">
        <v>19695</v>
      </c>
      <c r="L5574" s="337" t="s">
        <v>19695</v>
      </c>
      <c r="M5574" s="337" t="s">
        <v>19695</v>
      </c>
      <c r="N5574" s="337" t="s">
        <v>19695</v>
      </c>
      <c r="O5574" s="337" t="s">
        <v>19695</v>
      </c>
      <c r="P5574" s="337" t="s">
        <v>19695</v>
      </c>
      <c r="Q5574" s="337" t="s">
        <v>19695</v>
      </c>
      <c r="R5574" s="337" t="s">
        <v>130</v>
      </c>
      <c r="S5574" s="337" t="s">
        <v>2020</v>
      </c>
      <c r="T5574" s="337" t="s">
        <v>1907</v>
      </c>
      <c r="U5574" s="337" t="s">
        <v>2936</v>
      </c>
      <c r="V5574" s="337">
        <v>8</v>
      </c>
      <c r="W5574" s="337" t="s">
        <v>19695</v>
      </c>
      <c r="X5574" s="337" t="s">
        <v>19695</v>
      </c>
      <c r="Y5574" s="337" t="s">
        <v>19695</v>
      </c>
      <c r="Z5574" s="337" t="s">
        <v>1728</v>
      </c>
      <c r="AA5574" s="337" t="s">
        <v>735</v>
      </c>
      <c r="AB5574" s="337" t="s">
        <v>718</v>
      </c>
      <c r="AC5574" s="337" t="s">
        <v>13530</v>
      </c>
    </row>
    <row r="5575" spans="1:29" ht="15.8" x14ac:dyDescent="0.25">
      <c r="A5575" s="337" t="s">
        <v>1723</v>
      </c>
      <c r="B5575" s="337" t="s">
        <v>2940</v>
      </c>
      <c r="C5575" s="337" t="s">
        <v>1788</v>
      </c>
      <c r="D5575" s="337" t="s">
        <v>1873</v>
      </c>
      <c r="E5575" s="337" t="s">
        <v>2016</v>
      </c>
      <c r="F5575" s="338">
        <v>42380</v>
      </c>
      <c r="G5575" s="337" t="s">
        <v>343</v>
      </c>
      <c r="H5575" s="338">
        <v>42430</v>
      </c>
      <c r="I5575" s="337" t="s">
        <v>19695</v>
      </c>
      <c r="J5575" s="337" t="s">
        <v>16</v>
      </c>
      <c r="K5575" s="337" t="s">
        <v>19695</v>
      </c>
      <c r="L5575" s="337" t="s">
        <v>19695</v>
      </c>
      <c r="M5575" s="337" t="s">
        <v>19695</v>
      </c>
      <c r="N5575" s="337" t="s">
        <v>19695</v>
      </c>
      <c r="O5575" s="337" t="s">
        <v>19695</v>
      </c>
      <c r="P5575" s="337" t="s">
        <v>19695</v>
      </c>
      <c r="Q5575" s="337" t="s">
        <v>19695</v>
      </c>
      <c r="R5575" s="337" t="s">
        <v>56</v>
      </c>
      <c r="S5575" s="337" t="s">
        <v>57</v>
      </c>
      <c r="T5575" s="337" t="s">
        <v>2941</v>
      </c>
      <c r="U5575" s="337" t="s">
        <v>764</v>
      </c>
      <c r="V5575" s="337">
        <v>8</v>
      </c>
      <c r="W5575" s="337" t="s">
        <v>19695</v>
      </c>
      <c r="X5575" s="337" t="s">
        <v>19695</v>
      </c>
      <c r="Y5575" s="337" t="s">
        <v>19695</v>
      </c>
      <c r="Z5575" s="337" t="s">
        <v>1728</v>
      </c>
      <c r="AA5575" s="337" t="s">
        <v>735</v>
      </c>
      <c r="AB5575" s="337" t="s">
        <v>718</v>
      </c>
      <c r="AC5575" s="337" t="s">
        <v>13530</v>
      </c>
    </row>
    <row r="5576" spans="1:29" ht="15.8" x14ac:dyDescent="0.25">
      <c r="A5576" s="337" t="s">
        <v>1723</v>
      </c>
      <c r="B5576" s="337" t="s">
        <v>2962</v>
      </c>
      <c r="C5576" s="337" t="s">
        <v>1821</v>
      </c>
      <c r="D5576" s="337" t="s">
        <v>449</v>
      </c>
      <c r="E5576" s="337" t="s">
        <v>2016</v>
      </c>
      <c r="F5576" s="338">
        <v>42380</v>
      </c>
      <c r="G5576" s="337" t="s">
        <v>343</v>
      </c>
      <c r="H5576" s="338">
        <v>42430</v>
      </c>
      <c r="I5576" s="337" t="s">
        <v>19695</v>
      </c>
      <c r="J5576" s="337" t="s">
        <v>36</v>
      </c>
      <c r="K5576" s="337" t="s">
        <v>19695</v>
      </c>
      <c r="L5576" s="337" t="s">
        <v>19695</v>
      </c>
      <c r="M5576" s="337" t="s">
        <v>19695</v>
      </c>
      <c r="N5576" s="337" t="s">
        <v>19695</v>
      </c>
      <c r="O5576" s="337" t="s">
        <v>19695</v>
      </c>
      <c r="P5576" s="337" t="s">
        <v>19695</v>
      </c>
      <c r="Q5576" s="337" t="s">
        <v>19695</v>
      </c>
      <c r="R5576" s="337" t="s">
        <v>109</v>
      </c>
      <c r="S5576" s="337" t="s">
        <v>1129</v>
      </c>
      <c r="T5576" s="337" t="s">
        <v>2963</v>
      </c>
      <c r="U5576" s="337" t="s">
        <v>2964</v>
      </c>
      <c r="V5576" s="337">
        <v>8</v>
      </c>
      <c r="W5576" s="337" t="s">
        <v>19695</v>
      </c>
      <c r="X5576" s="337" t="s">
        <v>19695</v>
      </c>
      <c r="Y5576" s="337" t="s">
        <v>19695</v>
      </c>
      <c r="Z5576" s="337" t="s">
        <v>1728</v>
      </c>
      <c r="AA5576" s="337" t="s">
        <v>735</v>
      </c>
      <c r="AB5576" s="337" t="s">
        <v>718</v>
      </c>
      <c r="AC5576" s="337" t="s">
        <v>13530</v>
      </c>
    </row>
    <row r="5577" spans="1:29" ht="15.8" x14ac:dyDescent="0.25">
      <c r="A5577" s="337" t="s">
        <v>1723</v>
      </c>
      <c r="B5577" s="337" t="s">
        <v>2015</v>
      </c>
      <c r="C5577" s="337" t="s">
        <v>1788</v>
      </c>
      <c r="D5577" s="337" t="s">
        <v>1906</v>
      </c>
      <c r="E5577" s="337" t="s">
        <v>2016</v>
      </c>
      <c r="F5577" s="338">
        <v>42380</v>
      </c>
      <c r="G5577" s="337" t="s">
        <v>343</v>
      </c>
      <c r="H5577" s="338">
        <v>42430</v>
      </c>
      <c r="I5577" s="337" t="s">
        <v>19695</v>
      </c>
      <c r="J5577" s="337" t="s">
        <v>36</v>
      </c>
      <c r="K5577" s="337" t="s">
        <v>19695</v>
      </c>
      <c r="L5577" s="337" t="s">
        <v>19695</v>
      </c>
      <c r="M5577" s="337" t="s">
        <v>19695</v>
      </c>
      <c r="N5577" s="337" t="s">
        <v>19695</v>
      </c>
      <c r="O5577" s="337" t="s">
        <v>19695</v>
      </c>
      <c r="P5577" s="337" t="s">
        <v>19695</v>
      </c>
      <c r="Q5577" s="337" t="s">
        <v>19695</v>
      </c>
      <c r="R5577" s="337" t="s">
        <v>130</v>
      </c>
      <c r="S5577" s="337" t="s">
        <v>147</v>
      </c>
      <c r="T5577" s="337" t="s">
        <v>948</v>
      </c>
      <c r="U5577" s="337" t="s">
        <v>2017</v>
      </c>
      <c r="V5577" s="337">
        <v>10</v>
      </c>
      <c r="W5577" s="337" t="s">
        <v>19695</v>
      </c>
      <c r="X5577" s="337" t="s">
        <v>19695</v>
      </c>
      <c r="Y5577" s="337" t="s">
        <v>19695</v>
      </c>
      <c r="Z5577" s="337" t="s">
        <v>1728</v>
      </c>
      <c r="AA5577" s="337" t="s">
        <v>735</v>
      </c>
      <c r="AB5577" s="337" t="s">
        <v>718</v>
      </c>
      <c r="AC5577" s="337" t="s">
        <v>13530</v>
      </c>
    </row>
    <row r="5578" spans="1:29" ht="15.8" x14ac:dyDescent="0.25">
      <c r="A5578" s="337" t="s">
        <v>1723</v>
      </c>
      <c r="B5578" s="337" t="s">
        <v>2039</v>
      </c>
      <c r="C5578" s="337" t="s">
        <v>1725</v>
      </c>
      <c r="D5578" s="337" t="s">
        <v>13527</v>
      </c>
      <c r="E5578" s="337" t="s">
        <v>2016</v>
      </c>
      <c r="F5578" s="338">
        <v>42380</v>
      </c>
      <c r="G5578" s="337" t="s">
        <v>343</v>
      </c>
      <c r="H5578" s="338">
        <v>42430</v>
      </c>
      <c r="I5578" s="337" t="s">
        <v>19695</v>
      </c>
      <c r="J5578" s="337" t="s">
        <v>16</v>
      </c>
      <c r="K5578" s="337" t="s">
        <v>19695</v>
      </c>
      <c r="L5578" s="337" t="s">
        <v>19695</v>
      </c>
      <c r="M5578" s="337" t="s">
        <v>19695</v>
      </c>
      <c r="N5578" s="337" t="s">
        <v>19695</v>
      </c>
      <c r="O5578" s="337" t="s">
        <v>19695</v>
      </c>
      <c r="P5578" s="337" t="s">
        <v>19695</v>
      </c>
      <c r="Q5578" s="337" t="s">
        <v>19695</v>
      </c>
      <c r="R5578" s="337" t="s">
        <v>52</v>
      </c>
      <c r="S5578" s="337" t="s">
        <v>69</v>
      </c>
      <c r="T5578" s="337" t="s">
        <v>119</v>
      </c>
      <c r="U5578" s="337" t="s">
        <v>2040</v>
      </c>
      <c r="V5578" s="337">
        <v>10</v>
      </c>
      <c r="W5578" s="337" t="s">
        <v>19695</v>
      </c>
      <c r="X5578" s="337" t="s">
        <v>19695</v>
      </c>
      <c r="Y5578" s="337" t="s">
        <v>19695</v>
      </c>
      <c r="Z5578" s="337" t="s">
        <v>1728</v>
      </c>
      <c r="AA5578" s="337" t="s">
        <v>735</v>
      </c>
      <c r="AB5578" s="337" t="s">
        <v>718</v>
      </c>
      <c r="AC5578" s="337" t="s">
        <v>13530</v>
      </c>
    </row>
    <row r="5579" spans="1:29" ht="15.8" x14ac:dyDescent="0.25">
      <c r="A5579" s="337" t="s">
        <v>1723</v>
      </c>
      <c r="B5579" s="337" t="s">
        <v>2160</v>
      </c>
      <c r="C5579" s="337" t="s">
        <v>1725</v>
      </c>
      <c r="D5579" s="337" t="s">
        <v>1873</v>
      </c>
      <c r="E5579" s="337" t="s">
        <v>2016</v>
      </c>
      <c r="F5579" s="338">
        <v>42380</v>
      </c>
      <c r="G5579" s="337" t="s">
        <v>343</v>
      </c>
      <c r="H5579" s="338">
        <v>42430</v>
      </c>
      <c r="I5579" s="337" t="s">
        <v>19695</v>
      </c>
      <c r="J5579" s="337" t="s">
        <v>16</v>
      </c>
      <c r="K5579" s="337" t="s">
        <v>19695</v>
      </c>
      <c r="L5579" s="337" t="s">
        <v>19695</v>
      </c>
      <c r="M5579" s="337" t="s">
        <v>19695</v>
      </c>
      <c r="N5579" s="337" t="s">
        <v>19695</v>
      </c>
      <c r="O5579" s="337" t="s">
        <v>19695</v>
      </c>
      <c r="P5579" s="337" t="s">
        <v>19695</v>
      </c>
      <c r="Q5579" s="337" t="s">
        <v>19695</v>
      </c>
      <c r="R5579" s="337" t="s">
        <v>52</v>
      </c>
      <c r="S5579" s="337" t="s">
        <v>839</v>
      </c>
      <c r="T5579" s="337" t="s">
        <v>2161</v>
      </c>
      <c r="U5579" s="337" t="s">
        <v>2162</v>
      </c>
      <c r="V5579" s="337">
        <v>10</v>
      </c>
      <c r="W5579" s="337" t="s">
        <v>19695</v>
      </c>
      <c r="X5579" s="337" t="s">
        <v>19695</v>
      </c>
      <c r="Y5579" s="337" t="s">
        <v>19695</v>
      </c>
      <c r="Z5579" s="337" t="s">
        <v>1728</v>
      </c>
      <c r="AA5579" s="337" t="s">
        <v>735</v>
      </c>
      <c r="AB5579" s="337" t="s">
        <v>718</v>
      </c>
      <c r="AC5579" s="337" t="s">
        <v>13530</v>
      </c>
    </row>
    <row r="5580" spans="1:29" ht="15.8" x14ac:dyDescent="0.25">
      <c r="A5580" s="337" t="s">
        <v>1723</v>
      </c>
      <c r="B5580" s="337" t="s">
        <v>2942</v>
      </c>
      <c r="C5580" s="337" t="s">
        <v>1788</v>
      </c>
      <c r="D5580" s="337" t="s">
        <v>1873</v>
      </c>
      <c r="E5580" s="337" t="s">
        <v>2016</v>
      </c>
      <c r="F5580" s="338">
        <v>42380</v>
      </c>
      <c r="G5580" s="337" t="s">
        <v>343</v>
      </c>
      <c r="H5580" s="338">
        <v>42430</v>
      </c>
      <c r="I5580" s="337" t="s">
        <v>19695</v>
      </c>
      <c r="J5580" s="337" t="s">
        <v>36</v>
      </c>
      <c r="K5580" s="337" t="s">
        <v>19695</v>
      </c>
      <c r="L5580" s="337" t="s">
        <v>19695</v>
      </c>
      <c r="M5580" s="337" t="s">
        <v>19695</v>
      </c>
      <c r="N5580" s="337" t="s">
        <v>19695</v>
      </c>
      <c r="O5580" s="337" t="s">
        <v>19695</v>
      </c>
      <c r="P5580" s="337" t="s">
        <v>19695</v>
      </c>
      <c r="Q5580" s="337" t="s">
        <v>19695</v>
      </c>
      <c r="R5580" s="337" t="s">
        <v>130</v>
      </c>
      <c r="S5580" s="337" t="s">
        <v>415</v>
      </c>
      <c r="T5580" s="337" t="s">
        <v>138</v>
      </c>
      <c r="U5580" s="337" t="s">
        <v>2325</v>
      </c>
      <c r="V5580" s="337">
        <v>10</v>
      </c>
      <c r="W5580" s="337" t="s">
        <v>19695</v>
      </c>
      <c r="X5580" s="337" t="s">
        <v>19695</v>
      </c>
      <c r="Y5580" s="337" t="s">
        <v>19695</v>
      </c>
      <c r="Z5580" s="337" t="s">
        <v>1728</v>
      </c>
      <c r="AA5580" s="337" t="s">
        <v>735</v>
      </c>
      <c r="AB5580" s="337" t="s">
        <v>718</v>
      </c>
      <c r="AC5580" s="337" t="s">
        <v>13530</v>
      </c>
    </row>
    <row r="5581" spans="1:29" ht="15.8" x14ac:dyDescent="0.25">
      <c r="A5581" s="337" t="s">
        <v>1723</v>
      </c>
      <c r="B5581" s="337" t="s">
        <v>3383</v>
      </c>
      <c r="C5581" s="337" t="s">
        <v>1788</v>
      </c>
      <c r="D5581" s="337" t="s">
        <v>1873</v>
      </c>
      <c r="E5581" s="337" t="s">
        <v>2016</v>
      </c>
      <c r="F5581" s="338">
        <v>42380</v>
      </c>
      <c r="G5581" s="337" t="s">
        <v>343</v>
      </c>
      <c r="H5581" s="338">
        <v>42430</v>
      </c>
      <c r="I5581" s="337" t="s">
        <v>19695</v>
      </c>
      <c r="J5581" s="337" t="s">
        <v>16</v>
      </c>
      <c r="K5581" s="337" t="s">
        <v>19695</v>
      </c>
      <c r="L5581" s="337" t="s">
        <v>19695</v>
      </c>
      <c r="M5581" s="337" t="s">
        <v>19695</v>
      </c>
      <c r="N5581" s="337" t="s">
        <v>19695</v>
      </c>
      <c r="O5581" s="337" t="s">
        <v>19695</v>
      </c>
      <c r="P5581" s="337" t="s">
        <v>19695</v>
      </c>
      <c r="Q5581" s="337" t="s">
        <v>19695</v>
      </c>
      <c r="R5581" s="337" t="s">
        <v>130</v>
      </c>
      <c r="S5581" s="337" t="s">
        <v>415</v>
      </c>
      <c r="T5581" s="337" t="s">
        <v>449</v>
      </c>
      <c r="U5581" s="337" t="s">
        <v>449</v>
      </c>
      <c r="V5581" s="337">
        <v>10</v>
      </c>
      <c r="W5581" s="337" t="s">
        <v>19695</v>
      </c>
      <c r="X5581" s="337" t="s">
        <v>19695</v>
      </c>
      <c r="Y5581" s="337" t="s">
        <v>19695</v>
      </c>
      <c r="Z5581" s="337" t="s">
        <v>1728</v>
      </c>
      <c r="AA5581" s="337" t="s">
        <v>735</v>
      </c>
      <c r="AB5581" s="337" t="s">
        <v>718</v>
      </c>
      <c r="AC5581" s="337" t="s">
        <v>13530</v>
      </c>
    </row>
    <row r="5582" spans="1:29" ht="15.8" x14ac:dyDescent="0.25">
      <c r="A5582" s="337" t="s">
        <v>1723</v>
      </c>
      <c r="B5582" s="337" t="s">
        <v>1037</v>
      </c>
      <c r="C5582" s="337" t="s">
        <v>1821</v>
      </c>
      <c r="D5582" s="337" t="s">
        <v>449</v>
      </c>
      <c r="E5582" s="337" t="s">
        <v>2016</v>
      </c>
      <c r="F5582" s="338">
        <v>42380</v>
      </c>
      <c r="G5582" s="337" t="s">
        <v>343</v>
      </c>
      <c r="H5582" s="338">
        <v>42430</v>
      </c>
      <c r="I5582" s="337" t="s">
        <v>19695</v>
      </c>
      <c r="J5582" s="337" t="s">
        <v>16</v>
      </c>
      <c r="K5582" s="337" t="s">
        <v>19695</v>
      </c>
      <c r="L5582" s="337" t="s">
        <v>19695</v>
      </c>
      <c r="M5582" s="337" t="s">
        <v>19695</v>
      </c>
      <c r="N5582" s="337" t="s">
        <v>19695</v>
      </c>
      <c r="O5582" s="337" t="s">
        <v>19695</v>
      </c>
      <c r="P5582" s="337" t="s">
        <v>19695</v>
      </c>
      <c r="Q5582" s="337" t="s">
        <v>19695</v>
      </c>
      <c r="R5582" s="337" t="s">
        <v>18</v>
      </c>
      <c r="S5582" s="337" t="s">
        <v>1038</v>
      </c>
      <c r="T5582" s="337" t="s">
        <v>1039</v>
      </c>
      <c r="U5582" s="337" t="s">
        <v>2540</v>
      </c>
      <c r="V5582" s="337">
        <v>12</v>
      </c>
      <c r="W5582" s="337" t="s">
        <v>19695</v>
      </c>
      <c r="X5582" s="337" t="s">
        <v>19695</v>
      </c>
      <c r="Y5582" s="337" t="s">
        <v>19695</v>
      </c>
      <c r="Z5582" s="337" t="s">
        <v>1728</v>
      </c>
      <c r="AA5582" s="337" t="s">
        <v>735</v>
      </c>
      <c r="AB5582" s="337" t="s">
        <v>718</v>
      </c>
      <c r="AC5582" s="337" t="s">
        <v>13530</v>
      </c>
    </row>
    <row r="5583" spans="1:29" ht="15.8" x14ac:dyDescent="0.25">
      <c r="A5583" s="337" t="s">
        <v>1723</v>
      </c>
      <c r="B5583" s="337" t="s">
        <v>2771</v>
      </c>
      <c r="C5583" s="337" t="s">
        <v>1821</v>
      </c>
      <c r="D5583" s="337" t="s">
        <v>449</v>
      </c>
      <c r="E5583" s="337" t="s">
        <v>2016</v>
      </c>
      <c r="F5583" s="338">
        <v>42380</v>
      </c>
      <c r="G5583" s="337" t="s">
        <v>343</v>
      </c>
      <c r="H5583" s="338">
        <v>42430</v>
      </c>
      <c r="I5583" s="337" t="s">
        <v>19695</v>
      </c>
      <c r="J5583" s="337" t="s">
        <v>16</v>
      </c>
      <c r="K5583" s="337" t="s">
        <v>19695</v>
      </c>
      <c r="L5583" s="337" t="s">
        <v>19695</v>
      </c>
      <c r="M5583" s="337" t="s">
        <v>19695</v>
      </c>
      <c r="N5583" s="337" t="s">
        <v>19695</v>
      </c>
      <c r="O5583" s="337" t="s">
        <v>19695</v>
      </c>
      <c r="P5583" s="337" t="s">
        <v>19695</v>
      </c>
      <c r="Q5583" s="337" t="s">
        <v>19695</v>
      </c>
      <c r="R5583" s="337" t="s">
        <v>1999</v>
      </c>
      <c r="S5583" s="337" t="s">
        <v>2772</v>
      </c>
      <c r="T5583" s="337" t="s">
        <v>2773</v>
      </c>
      <c r="U5583" s="337" t="s">
        <v>2774</v>
      </c>
      <c r="V5583" s="337">
        <v>12</v>
      </c>
      <c r="W5583" s="337" t="s">
        <v>19695</v>
      </c>
      <c r="X5583" s="337" t="s">
        <v>19695</v>
      </c>
      <c r="Y5583" s="337" t="s">
        <v>19695</v>
      </c>
      <c r="Z5583" s="337" t="s">
        <v>1728</v>
      </c>
      <c r="AA5583" s="337" t="s">
        <v>735</v>
      </c>
      <c r="AB5583" s="337" t="s">
        <v>718</v>
      </c>
      <c r="AC5583" s="337" t="s">
        <v>13530</v>
      </c>
    </row>
    <row r="5584" spans="1:29" ht="15.8" x14ac:dyDescent="0.25">
      <c r="A5584" s="337" t="s">
        <v>1723</v>
      </c>
      <c r="B5584" s="337" t="s">
        <v>2971</v>
      </c>
      <c r="C5584" s="337" t="s">
        <v>1788</v>
      </c>
      <c r="D5584" s="337" t="s">
        <v>1873</v>
      </c>
      <c r="E5584" s="337" t="s">
        <v>2016</v>
      </c>
      <c r="F5584" s="338">
        <v>42380</v>
      </c>
      <c r="G5584" s="337" t="s">
        <v>343</v>
      </c>
      <c r="H5584" s="338">
        <v>42430</v>
      </c>
      <c r="I5584" s="337" t="s">
        <v>19695</v>
      </c>
      <c r="J5584" s="337" t="s">
        <v>36</v>
      </c>
      <c r="K5584" s="337" t="s">
        <v>19695</v>
      </c>
      <c r="L5584" s="337" t="s">
        <v>19695</v>
      </c>
      <c r="M5584" s="337" t="s">
        <v>19695</v>
      </c>
      <c r="N5584" s="337" t="s">
        <v>19695</v>
      </c>
      <c r="O5584" s="337" t="s">
        <v>19695</v>
      </c>
      <c r="P5584" s="337" t="s">
        <v>19695</v>
      </c>
      <c r="Q5584" s="337" t="s">
        <v>19695</v>
      </c>
      <c r="R5584" s="337" t="s">
        <v>130</v>
      </c>
      <c r="S5584" s="337" t="s">
        <v>415</v>
      </c>
      <c r="T5584" s="337" t="s">
        <v>925</v>
      </c>
      <c r="U5584" s="337" t="s">
        <v>2309</v>
      </c>
      <c r="V5584" s="337">
        <v>12</v>
      </c>
      <c r="W5584" s="337" t="s">
        <v>19695</v>
      </c>
      <c r="X5584" s="337" t="s">
        <v>19695</v>
      </c>
      <c r="Y5584" s="337" t="s">
        <v>19695</v>
      </c>
      <c r="Z5584" s="337" t="s">
        <v>1728</v>
      </c>
      <c r="AA5584" s="337" t="s">
        <v>735</v>
      </c>
      <c r="AB5584" s="337" t="s">
        <v>718</v>
      </c>
      <c r="AC5584" s="337" t="s">
        <v>13530</v>
      </c>
    </row>
    <row r="5585" spans="1:29" ht="15.8" x14ac:dyDescent="0.25">
      <c r="A5585" s="337" t="s">
        <v>1723</v>
      </c>
      <c r="B5585" s="337" t="s">
        <v>3165</v>
      </c>
      <c r="C5585" s="337" t="s">
        <v>1821</v>
      </c>
      <c r="D5585" s="337" t="s">
        <v>449</v>
      </c>
      <c r="E5585" s="337" t="s">
        <v>2016</v>
      </c>
      <c r="F5585" s="338">
        <v>42380</v>
      </c>
      <c r="G5585" s="337" t="s">
        <v>343</v>
      </c>
      <c r="H5585" s="338">
        <v>42430</v>
      </c>
      <c r="I5585" s="337" t="s">
        <v>19695</v>
      </c>
      <c r="J5585" s="337" t="s">
        <v>36</v>
      </c>
      <c r="K5585" s="337" t="s">
        <v>19695</v>
      </c>
      <c r="L5585" s="337" t="s">
        <v>19695</v>
      </c>
      <c r="M5585" s="337" t="s">
        <v>19695</v>
      </c>
      <c r="N5585" s="337" t="s">
        <v>19695</v>
      </c>
      <c r="O5585" s="337" t="s">
        <v>19695</v>
      </c>
      <c r="P5585" s="337" t="s">
        <v>19695</v>
      </c>
      <c r="Q5585" s="337" t="s">
        <v>19695</v>
      </c>
      <c r="R5585" s="337" t="s">
        <v>134</v>
      </c>
      <c r="S5585" s="337" t="s">
        <v>451</v>
      </c>
      <c r="T5585" s="337" t="s">
        <v>1600</v>
      </c>
      <c r="U5585" s="337" t="s">
        <v>1203</v>
      </c>
      <c r="V5585" s="337">
        <v>12</v>
      </c>
      <c r="W5585" s="337" t="s">
        <v>19695</v>
      </c>
      <c r="X5585" s="337" t="s">
        <v>19695</v>
      </c>
      <c r="Y5585" s="337" t="s">
        <v>19695</v>
      </c>
      <c r="Z5585" s="337" t="s">
        <v>1728</v>
      </c>
      <c r="AA5585" s="337" t="s">
        <v>735</v>
      </c>
      <c r="AB5585" s="337" t="s">
        <v>718</v>
      </c>
      <c r="AC5585" s="337" t="s">
        <v>13530</v>
      </c>
    </row>
    <row r="5586" spans="1:29" ht="15.8" x14ac:dyDescent="0.25">
      <c r="A5586" s="337" t="s">
        <v>1723</v>
      </c>
      <c r="B5586" s="337" t="s">
        <v>3357</v>
      </c>
      <c r="C5586" s="337" t="s">
        <v>1821</v>
      </c>
      <c r="D5586" s="337" t="s">
        <v>449</v>
      </c>
      <c r="E5586" s="337" t="s">
        <v>2016</v>
      </c>
      <c r="F5586" s="338">
        <v>42380</v>
      </c>
      <c r="G5586" s="337" t="s">
        <v>343</v>
      </c>
      <c r="H5586" s="338">
        <v>42430</v>
      </c>
      <c r="I5586" s="337" t="s">
        <v>19695</v>
      </c>
      <c r="J5586" s="337" t="s">
        <v>36</v>
      </c>
      <c r="K5586" s="337" t="s">
        <v>19695</v>
      </c>
      <c r="L5586" s="337" t="s">
        <v>19695</v>
      </c>
      <c r="M5586" s="337" t="s">
        <v>19695</v>
      </c>
      <c r="N5586" s="337" t="s">
        <v>19695</v>
      </c>
      <c r="O5586" s="337" t="s">
        <v>19695</v>
      </c>
      <c r="P5586" s="337" t="s">
        <v>19695</v>
      </c>
      <c r="Q5586" s="337" t="s">
        <v>19695</v>
      </c>
      <c r="R5586" s="337" t="s">
        <v>45</v>
      </c>
      <c r="S5586" s="337" t="s">
        <v>440</v>
      </c>
      <c r="T5586" s="337" t="s">
        <v>3358</v>
      </c>
      <c r="U5586" s="337" t="s">
        <v>3358</v>
      </c>
      <c r="V5586" s="337">
        <v>12</v>
      </c>
      <c r="W5586" s="337" t="s">
        <v>19695</v>
      </c>
      <c r="X5586" s="337" t="s">
        <v>19695</v>
      </c>
      <c r="Y5586" s="337" t="s">
        <v>19695</v>
      </c>
      <c r="Z5586" s="337" t="s">
        <v>1728</v>
      </c>
      <c r="AA5586" s="337" t="s">
        <v>735</v>
      </c>
      <c r="AB5586" s="337" t="s">
        <v>718</v>
      </c>
      <c r="AC5586" s="337" t="s">
        <v>13530</v>
      </c>
    </row>
    <row r="5587" spans="1:29" ht="15.8" x14ac:dyDescent="0.25">
      <c r="A5587" s="337" t="s">
        <v>1723</v>
      </c>
      <c r="B5587" s="337" t="s">
        <v>3532</v>
      </c>
      <c r="C5587" s="337" t="s">
        <v>1821</v>
      </c>
      <c r="D5587" s="337" t="s">
        <v>449</v>
      </c>
      <c r="E5587" s="337" t="s">
        <v>2016</v>
      </c>
      <c r="F5587" s="338">
        <v>42380</v>
      </c>
      <c r="G5587" s="337" t="s">
        <v>343</v>
      </c>
      <c r="H5587" s="338">
        <v>42430</v>
      </c>
      <c r="I5587" s="337" t="s">
        <v>19695</v>
      </c>
      <c r="J5587" s="337" t="s">
        <v>16</v>
      </c>
      <c r="K5587" s="337" t="s">
        <v>19695</v>
      </c>
      <c r="L5587" s="337" t="s">
        <v>19695</v>
      </c>
      <c r="M5587" s="337" t="s">
        <v>19695</v>
      </c>
      <c r="N5587" s="337" t="s">
        <v>19695</v>
      </c>
      <c r="O5587" s="337" t="s">
        <v>19695</v>
      </c>
      <c r="P5587" s="337" t="s">
        <v>19695</v>
      </c>
      <c r="Q5587" s="337" t="s">
        <v>19695</v>
      </c>
      <c r="R5587" s="337" t="s">
        <v>15</v>
      </c>
      <c r="S5587" s="337" t="s">
        <v>1519</v>
      </c>
      <c r="T5587" s="337" t="s">
        <v>1519</v>
      </c>
      <c r="U5587" s="337" t="s">
        <v>3533</v>
      </c>
      <c r="V5587" s="337">
        <v>12</v>
      </c>
      <c r="W5587" s="337" t="s">
        <v>19695</v>
      </c>
      <c r="X5587" s="337" t="s">
        <v>19695</v>
      </c>
      <c r="Y5587" s="337" t="s">
        <v>19695</v>
      </c>
      <c r="Z5587" s="337" t="s">
        <v>1728</v>
      </c>
      <c r="AA5587" s="337" t="s">
        <v>735</v>
      </c>
      <c r="AB5587" s="337" t="s">
        <v>718</v>
      </c>
      <c r="AC5587" s="337" t="s">
        <v>13530</v>
      </c>
    </row>
    <row r="5588" spans="1:29" ht="15.8" x14ac:dyDescent="0.25">
      <c r="A5588" s="337" t="s">
        <v>1723</v>
      </c>
      <c r="B5588" s="337" t="s">
        <v>5497</v>
      </c>
      <c r="C5588" s="337" t="s">
        <v>1788</v>
      </c>
      <c r="D5588" s="337" t="s">
        <v>1873</v>
      </c>
      <c r="E5588" s="337" t="s">
        <v>2016</v>
      </c>
      <c r="F5588" s="338">
        <v>42380</v>
      </c>
      <c r="G5588" s="337" t="s">
        <v>343</v>
      </c>
      <c r="H5588" s="338">
        <v>42430</v>
      </c>
      <c r="I5588" s="337" t="s">
        <v>19695</v>
      </c>
      <c r="J5588" s="337" t="s">
        <v>36</v>
      </c>
      <c r="K5588" s="337" t="s">
        <v>19695</v>
      </c>
      <c r="L5588" s="337" t="s">
        <v>19695</v>
      </c>
      <c r="M5588" s="337" t="s">
        <v>19695</v>
      </c>
      <c r="N5588" s="337" t="s">
        <v>19695</v>
      </c>
      <c r="O5588" s="337" t="s">
        <v>19695</v>
      </c>
      <c r="P5588" s="337" t="s">
        <v>19695</v>
      </c>
      <c r="Q5588" s="337" t="s">
        <v>19695</v>
      </c>
      <c r="R5588" s="337" t="s">
        <v>130</v>
      </c>
      <c r="S5588" s="337" t="s">
        <v>929</v>
      </c>
      <c r="T5588" s="337" t="s">
        <v>2311</v>
      </c>
      <c r="U5588" s="337" t="s">
        <v>449</v>
      </c>
      <c r="V5588" s="337">
        <v>6</v>
      </c>
      <c r="W5588" s="337" t="s">
        <v>19695</v>
      </c>
      <c r="X5588" s="337" t="s">
        <v>19695</v>
      </c>
      <c r="Y5588" s="337" t="s">
        <v>19695</v>
      </c>
      <c r="Z5588" s="337" t="s">
        <v>1728</v>
      </c>
      <c r="AA5588" s="337" t="s">
        <v>735</v>
      </c>
      <c r="AB5588" s="337" t="s">
        <v>718</v>
      </c>
      <c r="AC5588" s="337" t="s">
        <v>13835</v>
      </c>
    </row>
    <row r="5589" spans="1:29" ht="15.8" x14ac:dyDescent="0.25">
      <c r="A5589" s="337" t="s">
        <v>1723</v>
      </c>
      <c r="B5589" s="337" t="s">
        <v>5498</v>
      </c>
      <c r="C5589" s="337" t="s">
        <v>1788</v>
      </c>
      <c r="D5589" s="337" t="s">
        <v>1873</v>
      </c>
      <c r="E5589" s="337" t="s">
        <v>2016</v>
      </c>
      <c r="F5589" s="338">
        <v>42380</v>
      </c>
      <c r="G5589" s="337" t="s">
        <v>343</v>
      </c>
      <c r="H5589" s="338">
        <v>42430</v>
      </c>
      <c r="I5589" s="337" t="s">
        <v>19695</v>
      </c>
      <c r="J5589" s="337" t="s">
        <v>36</v>
      </c>
      <c r="K5589" s="337" t="s">
        <v>19695</v>
      </c>
      <c r="L5589" s="337" t="s">
        <v>19695</v>
      </c>
      <c r="M5589" s="337" t="s">
        <v>19695</v>
      </c>
      <c r="N5589" s="337" t="s">
        <v>19695</v>
      </c>
      <c r="O5589" s="337" t="s">
        <v>19695</v>
      </c>
      <c r="P5589" s="337" t="s">
        <v>19695</v>
      </c>
      <c r="Q5589" s="337" t="s">
        <v>19695</v>
      </c>
      <c r="R5589" s="337" t="s">
        <v>45</v>
      </c>
      <c r="S5589" s="337" t="s">
        <v>80</v>
      </c>
      <c r="T5589" s="337" t="s">
        <v>5499</v>
      </c>
      <c r="U5589" s="337" t="s">
        <v>449</v>
      </c>
      <c r="V5589" s="337">
        <v>8</v>
      </c>
      <c r="W5589" s="337" t="s">
        <v>19695</v>
      </c>
      <c r="X5589" s="337" t="s">
        <v>19695</v>
      </c>
      <c r="Y5589" s="337" t="s">
        <v>19695</v>
      </c>
      <c r="Z5589" s="337" t="s">
        <v>1728</v>
      </c>
      <c r="AA5589" s="337" t="s">
        <v>735</v>
      </c>
      <c r="AB5589" s="337" t="s">
        <v>718</v>
      </c>
      <c r="AC5589" s="337" t="s">
        <v>13835</v>
      </c>
    </row>
    <row r="5590" spans="1:29" ht="15.8" x14ac:dyDescent="0.25">
      <c r="A5590" s="337" t="s">
        <v>1723</v>
      </c>
      <c r="B5590" s="337" t="s">
        <v>2994</v>
      </c>
      <c r="C5590" s="337" t="s">
        <v>1725</v>
      </c>
      <c r="D5590" s="337" t="s">
        <v>1726</v>
      </c>
      <c r="E5590" s="337" t="s">
        <v>2016</v>
      </c>
      <c r="F5590" s="338">
        <v>42380</v>
      </c>
      <c r="G5590" s="337" t="s">
        <v>343</v>
      </c>
      <c r="H5590" s="338">
        <v>42430</v>
      </c>
      <c r="I5590" s="337" t="s">
        <v>19695</v>
      </c>
      <c r="J5590" s="337" t="s">
        <v>16</v>
      </c>
      <c r="K5590" s="337" t="s">
        <v>19695</v>
      </c>
      <c r="L5590" s="337" t="s">
        <v>19695</v>
      </c>
      <c r="M5590" s="337" t="s">
        <v>19695</v>
      </c>
      <c r="N5590" s="337" t="s">
        <v>19695</v>
      </c>
      <c r="O5590" s="337" t="s">
        <v>19695</v>
      </c>
      <c r="P5590" s="337" t="s">
        <v>19695</v>
      </c>
      <c r="Q5590" s="337" t="s">
        <v>19695</v>
      </c>
      <c r="R5590" s="337" t="s">
        <v>71</v>
      </c>
      <c r="S5590" s="337" t="s">
        <v>449</v>
      </c>
      <c r="T5590" s="337" t="s">
        <v>449</v>
      </c>
      <c r="U5590" s="337" t="s">
        <v>449</v>
      </c>
      <c r="V5590" s="337">
        <v>6</v>
      </c>
      <c r="W5590" s="337" t="s">
        <v>19695</v>
      </c>
      <c r="X5590" s="337" t="s">
        <v>19695</v>
      </c>
      <c r="Y5590" s="337" t="s">
        <v>19695</v>
      </c>
      <c r="Z5590" s="337" t="s">
        <v>1745</v>
      </c>
      <c r="AA5590" s="337" t="s">
        <v>761</v>
      </c>
      <c r="AB5590" s="337" t="s">
        <v>762</v>
      </c>
      <c r="AC5590" s="337" t="s">
        <v>13530</v>
      </c>
    </row>
    <row r="5591" spans="1:29" ht="15.8" x14ac:dyDescent="0.25">
      <c r="A5591" s="337" t="s">
        <v>1723</v>
      </c>
      <c r="B5591" s="337" t="s">
        <v>3011</v>
      </c>
      <c r="C5591" s="337" t="s">
        <v>1821</v>
      </c>
      <c r="D5591" s="337" t="s">
        <v>449</v>
      </c>
      <c r="E5591" s="337" t="s">
        <v>2016</v>
      </c>
      <c r="F5591" s="338">
        <v>42380</v>
      </c>
      <c r="G5591" s="337" t="s">
        <v>343</v>
      </c>
      <c r="H5591" s="338">
        <v>42430</v>
      </c>
      <c r="I5591" s="337" t="s">
        <v>19695</v>
      </c>
      <c r="J5591" s="337" t="s">
        <v>36</v>
      </c>
      <c r="K5591" s="337" t="s">
        <v>19695</v>
      </c>
      <c r="L5591" s="337" t="s">
        <v>19695</v>
      </c>
      <c r="M5591" s="337" t="s">
        <v>19695</v>
      </c>
      <c r="N5591" s="337" t="s">
        <v>19695</v>
      </c>
      <c r="O5591" s="337" t="s">
        <v>19695</v>
      </c>
      <c r="P5591" s="337" t="s">
        <v>19695</v>
      </c>
      <c r="Q5591" s="337" t="s">
        <v>19695</v>
      </c>
      <c r="R5591" s="337" t="s">
        <v>134</v>
      </c>
      <c r="S5591" s="337" t="s">
        <v>1597</v>
      </c>
      <c r="T5591" s="337" t="s">
        <v>3012</v>
      </c>
      <c r="U5591" s="337" t="s">
        <v>3013</v>
      </c>
      <c r="V5591" s="337">
        <v>9</v>
      </c>
      <c r="W5591" s="337" t="s">
        <v>19695</v>
      </c>
      <c r="X5591" s="337" t="s">
        <v>19695</v>
      </c>
      <c r="Y5591" s="337" t="s">
        <v>19695</v>
      </c>
      <c r="Z5591" s="337" t="s">
        <v>1745</v>
      </c>
      <c r="AA5591" s="337" t="s">
        <v>761</v>
      </c>
      <c r="AB5591" s="337" t="s">
        <v>762</v>
      </c>
      <c r="AC5591" s="337" t="s">
        <v>13530</v>
      </c>
    </row>
    <row r="5592" spans="1:29" ht="15.8" x14ac:dyDescent="0.25">
      <c r="A5592" s="337" t="s">
        <v>1723</v>
      </c>
      <c r="B5592" s="337" t="s">
        <v>3066</v>
      </c>
      <c r="C5592" s="337" t="s">
        <v>1725</v>
      </c>
      <c r="D5592" s="337" t="s">
        <v>1730</v>
      </c>
      <c r="E5592" s="337" t="s">
        <v>2016</v>
      </c>
      <c r="F5592" s="338">
        <v>42380</v>
      </c>
      <c r="G5592" s="337" t="s">
        <v>343</v>
      </c>
      <c r="H5592" s="338">
        <v>42430</v>
      </c>
      <c r="I5592" s="337" t="s">
        <v>19695</v>
      </c>
      <c r="J5592" s="337" t="s">
        <v>36</v>
      </c>
      <c r="K5592" s="337" t="s">
        <v>19695</v>
      </c>
      <c r="L5592" s="337" t="s">
        <v>19695</v>
      </c>
      <c r="M5592" s="337" t="s">
        <v>19695</v>
      </c>
      <c r="N5592" s="337" t="s">
        <v>19695</v>
      </c>
      <c r="O5592" s="337" t="s">
        <v>19695</v>
      </c>
      <c r="P5592" s="337" t="s">
        <v>19695</v>
      </c>
      <c r="Q5592" s="337" t="s">
        <v>19695</v>
      </c>
      <c r="R5592" s="337" t="s">
        <v>56</v>
      </c>
      <c r="S5592" s="337" t="s">
        <v>771</v>
      </c>
      <c r="T5592" s="337" t="s">
        <v>3067</v>
      </c>
      <c r="U5592" s="337" t="s">
        <v>3068</v>
      </c>
      <c r="V5592" s="337">
        <v>9</v>
      </c>
      <c r="W5592" s="337" t="s">
        <v>19695</v>
      </c>
      <c r="X5592" s="337" t="s">
        <v>19695</v>
      </c>
      <c r="Y5592" s="337" t="s">
        <v>19695</v>
      </c>
      <c r="Z5592" s="337" t="s">
        <v>1745</v>
      </c>
      <c r="AA5592" s="337" t="s">
        <v>761</v>
      </c>
      <c r="AB5592" s="337" t="s">
        <v>762</v>
      </c>
      <c r="AC5592" s="337" t="s">
        <v>13530</v>
      </c>
    </row>
    <row r="5593" spans="1:29" ht="15.8" x14ac:dyDescent="0.25">
      <c r="A5593" s="337" t="s">
        <v>1723</v>
      </c>
      <c r="B5593" s="337" t="s">
        <v>2303</v>
      </c>
      <c r="C5593" s="337" t="s">
        <v>1821</v>
      </c>
      <c r="D5593" s="337" t="s">
        <v>449</v>
      </c>
      <c r="E5593" s="337" t="s">
        <v>2016</v>
      </c>
      <c r="F5593" s="338">
        <v>42380</v>
      </c>
      <c r="G5593" s="337" t="s">
        <v>343</v>
      </c>
      <c r="H5593" s="338">
        <v>42430</v>
      </c>
      <c r="I5593" s="337" t="s">
        <v>19695</v>
      </c>
      <c r="J5593" s="337" t="s">
        <v>36</v>
      </c>
      <c r="K5593" s="337" t="s">
        <v>19695</v>
      </c>
      <c r="L5593" s="337" t="s">
        <v>19695</v>
      </c>
      <c r="M5593" s="337" t="s">
        <v>19695</v>
      </c>
      <c r="N5593" s="337" t="s">
        <v>19695</v>
      </c>
      <c r="O5593" s="337" t="s">
        <v>19695</v>
      </c>
      <c r="P5593" s="337" t="s">
        <v>19695</v>
      </c>
      <c r="Q5593" s="337" t="s">
        <v>19695</v>
      </c>
      <c r="R5593" s="337" t="s">
        <v>35</v>
      </c>
      <c r="S5593" s="337" t="s">
        <v>77</v>
      </c>
      <c r="T5593" s="337" t="s">
        <v>997</v>
      </c>
      <c r="U5593" s="337" t="s">
        <v>2304</v>
      </c>
      <c r="V5593" s="337">
        <v>6</v>
      </c>
      <c r="W5593" s="337" t="s">
        <v>19695</v>
      </c>
      <c r="X5593" s="337" t="s">
        <v>19695</v>
      </c>
      <c r="Y5593" s="337" t="s">
        <v>19695</v>
      </c>
      <c r="Z5593" s="337" t="s">
        <v>1753</v>
      </c>
      <c r="AA5593" s="337" t="s">
        <v>735</v>
      </c>
      <c r="AB5593" s="337" t="s">
        <v>718</v>
      </c>
      <c r="AC5593" s="337" t="s">
        <v>13530</v>
      </c>
    </row>
    <row r="5594" spans="1:29" ht="15.8" x14ac:dyDescent="0.25">
      <c r="A5594" s="337" t="s">
        <v>1723</v>
      </c>
      <c r="B5594" s="337" t="s">
        <v>3404</v>
      </c>
      <c r="C5594" s="337" t="s">
        <v>1821</v>
      </c>
      <c r="D5594" s="337" t="s">
        <v>449</v>
      </c>
      <c r="E5594" s="337" t="s">
        <v>2016</v>
      </c>
      <c r="F5594" s="338">
        <v>42380</v>
      </c>
      <c r="G5594" s="337" t="s">
        <v>343</v>
      </c>
      <c r="H5594" s="338">
        <v>42430</v>
      </c>
      <c r="I5594" s="337" t="s">
        <v>19695</v>
      </c>
      <c r="J5594" s="337" t="s">
        <v>36</v>
      </c>
      <c r="K5594" s="337" t="s">
        <v>19695</v>
      </c>
      <c r="L5594" s="337" t="s">
        <v>19695</v>
      </c>
      <c r="M5594" s="337" t="s">
        <v>19695</v>
      </c>
      <c r="N5594" s="337" t="s">
        <v>19695</v>
      </c>
      <c r="O5594" s="337" t="s">
        <v>19695</v>
      </c>
      <c r="P5594" s="337" t="s">
        <v>19695</v>
      </c>
      <c r="Q5594" s="337" t="s">
        <v>19695</v>
      </c>
      <c r="R5594" s="337" t="s">
        <v>66</v>
      </c>
      <c r="S5594" s="337" t="s">
        <v>1633</v>
      </c>
      <c r="T5594" s="337" t="s">
        <v>3405</v>
      </c>
      <c r="U5594" s="337" t="s">
        <v>449</v>
      </c>
      <c r="V5594" s="337">
        <v>6</v>
      </c>
      <c r="W5594" s="337" t="s">
        <v>19695</v>
      </c>
      <c r="X5594" s="337" t="s">
        <v>19695</v>
      </c>
      <c r="Y5594" s="337" t="s">
        <v>19695</v>
      </c>
      <c r="Z5594" s="337" t="s">
        <v>1753</v>
      </c>
      <c r="AA5594" s="337" t="s">
        <v>735</v>
      </c>
      <c r="AB5594" s="337" t="s">
        <v>718</v>
      </c>
      <c r="AC5594" s="337" t="s">
        <v>13530</v>
      </c>
    </row>
    <row r="5595" spans="1:29" ht="15.8" x14ac:dyDescent="0.25">
      <c r="A5595" s="337" t="s">
        <v>1723</v>
      </c>
      <c r="B5595" s="337" t="s">
        <v>2090</v>
      </c>
      <c r="C5595" s="337" t="s">
        <v>1821</v>
      </c>
      <c r="D5595" s="337" t="s">
        <v>449</v>
      </c>
      <c r="E5595" s="337" t="s">
        <v>2016</v>
      </c>
      <c r="F5595" s="338">
        <v>42380</v>
      </c>
      <c r="G5595" s="337" t="s">
        <v>343</v>
      </c>
      <c r="H5595" s="338">
        <v>42430</v>
      </c>
      <c r="I5595" s="337" t="s">
        <v>19695</v>
      </c>
      <c r="J5595" s="337" t="s">
        <v>36</v>
      </c>
      <c r="K5595" s="337" t="s">
        <v>19695</v>
      </c>
      <c r="L5595" s="337" t="s">
        <v>19695</v>
      </c>
      <c r="M5595" s="337" t="s">
        <v>19695</v>
      </c>
      <c r="N5595" s="337" t="s">
        <v>19695</v>
      </c>
      <c r="O5595" s="337" t="s">
        <v>19695</v>
      </c>
      <c r="P5595" s="337" t="s">
        <v>19695</v>
      </c>
      <c r="Q5595" s="337" t="s">
        <v>19695</v>
      </c>
      <c r="R5595" s="337" t="s">
        <v>35</v>
      </c>
      <c r="S5595" s="337" t="s">
        <v>450</v>
      </c>
      <c r="T5595" s="337" t="s">
        <v>1644</v>
      </c>
      <c r="U5595" s="337" t="s">
        <v>2091</v>
      </c>
      <c r="V5595" s="337">
        <v>8</v>
      </c>
      <c r="W5595" s="337" t="s">
        <v>19695</v>
      </c>
      <c r="X5595" s="337" t="s">
        <v>19695</v>
      </c>
      <c r="Y5595" s="337" t="s">
        <v>19695</v>
      </c>
      <c r="Z5595" s="337" t="s">
        <v>1753</v>
      </c>
      <c r="AA5595" s="337" t="s">
        <v>735</v>
      </c>
      <c r="AB5595" s="337" t="s">
        <v>718</v>
      </c>
      <c r="AC5595" s="337" t="s">
        <v>13530</v>
      </c>
    </row>
    <row r="5596" spans="1:29" ht="15.8" x14ac:dyDescent="0.25">
      <c r="A5596" s="337" t="s">
        <v>1723</v>
      </c>
      <c r="B5596" s="337" t="s">
        <v>2151</v>
      </c>
      <c r="C5596" s="337" t="s">
        <v>1821</v>
      </c>
      <c r="D5596" s="337" t="s">
        <v>449</v>
      </c>
      <c r="E5596" s="337" t="s">
        <v>2016</v>
      </c>
      <c r="F5596" s="338">
        <v>42380</v>
      </c>
      <c r="G5596" s="337" t="s">
        <v>343</v>
      </c>
      <c r="H5596" s="338">
        <v>42430</v>
      </c>
      <c r="I5596" s="337" t="s">
        <v>19695</v>
      </c>
      <c r="J5596" s="337" t="s">
        <v>36</v>
      </c>
      <c r="K5596" s="337" t="s">
        <v>19695</v>
      </c>
      <c r="L5596" s="337" t="s">
        <v>19695</v>
      </c>
      <c r="M5596" s="337" t="s">
        <v>19695</v>
      </c>
      <c r="N5596" s="337" t="s">
        <v>19695</v>
      </c>
      <c r="O5596" s="337" t="s">
        <v>19695</v>
      </c>
      <c r="P5596" s="337" t="s">
        <v>19695</v>
      </c>
      <c r="Q5596" s="337" t="s">
        <v>19695</v>
      </c>
      <c r="R5596" s="337" t="s">
        <v>98</v>
      </c>
      <c r="S5596" s="337" t="s">
        <v>1185</v>
      </c>
      <c r="T5596" s="337" t="s">
        <v>2152</v>
      </c>
      <c r="U5596" s="337" t="s">
        <v>2153</v>
      </c>
      <c r="V5596" s="337">
        <v>8</v>
      </c>
      <c r="W5596" s="337" t="s">
        <v>19695</v>
      </c>
      <c r="X5596" s="337" t="s">
        <v>19695</v>
      </c>
      <c r="Y5596" s="337" t="s">
        <v>19695</v>
      </c>
      <c r="Z5596" s="337" t="s">
        <v>1753</v>
      </c>
      <c r="AA5596" s="337" t="s">
        <v>735</v>
      </c>
      <c r="AB5596" s="337" t="s">
        <v>718</v>
      </c>
      <c r="AC5596" s="337" t="s">
        <v>13530</v>
      </c>
    </row>
    <row r="5597" spans="1:29" ht="15.8" x14ac:dyDescent="0.25">
      <c r="A5597" s="337" t="s">
        <v>1723</v>
      </c>
      <c r="B5597" s="337" t="s">
        <v>2407</v>
      </c>
      <c r="C5597" s="337" t="s">
        <v>1821</v>
      </c>
      <c r="D5597" s="337" t="s">
        <v>449</v>
      </c>
      <c r="E5597" s="337" t="s">
        <v>2016</v>
      </c>
      <c r="F5597" s="338">
        <v>42380</v>
      </c>
      <c r="G5597" s="337" t="s">
        <v>343</v>
      </c>
      <c r="H5597" s="338">
        <v>42430</v>
      </c>
      <c r="I5597" s="337" t="s">
        <v>19695</v>
      </c>
      <c r="J5597" s="337" t="s">
        <v>36</v>
      </c>
      <c r="K5597" s="337" t="s">
        <v>19695</v>
      </c>
      <c r="L5597" s="337" t="s">
        <v>19695</v>
      </c>
      <c r="M5597" s="337" t="s">
        <v>19695</v>
      </c>
      <c r="N5597" s="337" t="s">
        <v>19695</v>
      </c>
      <c r="O5597" s="337" t="s">
        <v>19695</v>
      </c>
      <c r="P5597" s="337" t="s">
        <v>19695</v>
      </c>
      <c r="Q5597" s="337" t="s">
        <v>19695</v>
      </c>
      <c r="R5597" s="337" t="s">
        <v>56</v>
      </c>
      <c r="S5597" s="337" t="s">
        <v>57</v>
      </c>
      <c r="T5597" s="337" t="s">
        <v>57</v>
      </c>
      <c r="U5597" s="337" t="s">
        <v>2408</v>
      </c>
      <c r="V5597" s="337">
        <v>8</v>
      </c>
      <c r="W5597" s="337" t="s">
        <v>19695</v>
      </c>
      <c r="X5597" s="337" t="s">
        <v>19695</v>
      </c>
      <c r="Y5597" s="337" t="s">
        <v>19695</v>
      </c>
      <c r="Z5597" s="337" t="s">
        <v>1753</v>
      </c>
      <c r="AA5597" s="337" t="s">
        <v>717</v>
      </c>
      <c r="AB5597" s="337" t="s">
        <v>718</v>
      </c>
      <c r="AC5597" s="337" t="s">
        <v>13530</v>
      </c>
    </row>
    <row r="5598" spans="1:29" ht="15.8" x14ac:dyDescent="0.25">
      <c r="A5598" s="337" t="s">
        <v>1723</v>
      </c>
      <c r="B5598" s="337" t="s">
        <v>2436</v>
      </c>
      <c r="C5598" s="337" t="s">
        <v>1821</v>
      </c>
      <c r="D5598" s="337" t="s">
        <v>449</v>
      </c>
      <c r="E5598" s="337" t="s">
        <v>2016</v>
      </c>
      <c r="F5598" s="338">
        <v>42380</v>
      </c>
      <c r="G5598" s="337" t="s">
        <v>343</v>
      </c>
      <c r="H5598" s="338">
        <v>42430</v>
      </c>
      <c r="I5598" s="337" t="s">
        <v>19695</v>
      </c>
      <c r="J5598" s="337" t="s">
        <v>36</v>
      </c>
      <c r="K5598" s="337" t="s">
        <v>19695</v>
      </c>
      <c r="L5598" s="337" t="s">
        <v>19695</v>
      </c>
      <c r="M5598" s="337" t="s">
        <v>19695</v>
      </c>
      <c r="N5598" s="337" t="s">
        <v>19695</v>
      </c>
      <c r="O5598" s="337" t="s">
        <v>19695</v>
      </c>
      <c r="P5598" s="337" t="s">
        <v>19695</v>
      </c>
      <c r="Q5598" s="337" t="s">
        <v>19695</v>
      </c>
      <c r="R5598" s="337" t="s">
        <v>15</v>
      </c>
      <c r="S5598" s="337" t="s">
        <v>1086</v>
      </c>
      <c r="T5598" s="337" t="s">
        <v>1099</v>
      </c>
      <c r="U5598" s="337" t="s">
        <v>1907</v>
      </c>
      <c r="V5598" s="337">
        <v>8</v>
      </c>
      <c r="W5598" s="337" t="s">
        <v>19695</v>
      </c>
      <c r="X5598" s="337" t="s">
        <v>19695</v>
      </c>
      <c r="Y5598" s="337" t="s">
        <v>19695</v>
      </c>
      <c r="Z5598" s="337" t="s">
        <v>1753</v>
      </c>
      <c r="AA5598" s="337" t="s">
        <v>735</v>
      </c>
      <c r="AB5598" s="337" t="s">
        <v>718</v>
      </c>
      <c r="AC5598" s="337" t="s">
        <v>13530</v>
      </c>
    </row>
    <row r="5599" spans="1:29" ht="15.8" x14ac:dyDescent="0.25">
      <c r="A5599" s="337" t="s">
        <v>1723</v>
      </c>
      <c r="B5599" s="337" t="s">
        <v>2494</v>
      </c>
      <c r="C5599" s="337" t="s">
        <v>1821</v>
      </c>
      <c r="D5599" s="337" t="s">
        <v>449</v>
      </c>
      <c r="E5599" s="337" t="s">
        <v>2016</v>
      </c>
      <c r="F5599" s="338">
        <v>42380</v>
      </c>
      <c r="G5599" s="337" t="s">
        <v>343</v>
      </c>
      <c r="H5599" s="338">
        <v>42430</v>
      </c>
      <c r="I5599" s="337" t="s">
        <v>19695</v>
      </c>
      <c r="J5599" s="337" t="s">
        <v>36</v>
      </c>
      <c r="K5599" s="337" t="s">
        <v>19695</v>
      </c>
      <c r="L5599" s="337" t="s">
        <v>19695</v>
      </c>
      <c r="M5599" s="337" t="s">
        <v>19695</v>
      </c>
      <c r="N5599" s="337" t="s">
        <v>19695</v>
      </c>
      <c r="O5599" s="337" t="s">
        <v>19695</v>
      </c>
      <c r="P5599" s="337" t="s">
        <v>19695</v>
      </c>
      <c r="Q5599" s="337" t="s">
        <v>19695</v>
      </c>
      <c r="R5599" s="337" t="s">
        <v>56</v>
      </c>
      <c r="S5599" s="337" t="s">
        <v>79</v>
      </c>
      <c r="T5599" s="337" t="s">
        <v>1943</v>
      </c>
      <c r="U5599" s="337" t="s">
        <v>1944</v>
      </c>
      <c r="V5599" s="337">
        <v>8</v>
      </c>
      <c r="W5599" s="337" t="s">
        <v>19695</v>
      </c>
      <c r="X5599" s="337" t="s">
        <v>19695</v>
      </c>
      <c r="Y5599" s="337" t="s">
        <v>19695</v>
      </c>
      <c r="Z5599" s="337" t="s">
        <v>1753</v>
      </c>
      <c r="AA5599" s="337" t="s">
        <v>735</v>
      </c>
      <c r="AB5599" s="337" t="s">
        <v>718</v>
      </c>
      <c r="AC5599" s="337" t="s">
        <v>13530</v>
      </c>
    </row>
    <row r="5600" spans="1:29" ht="15.8" x14ac:dyDescent="0.25">
      <c r="A5600" s="337" t="s">
        <v>1723</v>
      </c>
      <c r="B5600" s="337" t="s">
        <v>2495</v>
      </c>
      <c r="C5600" s="337" t="s">
        <v>1821</v>
      </c>
      <c r="D5600" s="337" t="s">
        <v>449</v>
      </c>
      <c r="E5600" s="337" t="s">
        <v>2016</v>
      </c>
      <c r="F5600" s="338">
        <v>42380</v>
      </c>
      <c r="G5600" s="337" t="s">
        <v>343</v>
      </c>
      <c r="H5600" s="338">
        <v>42430</v>
      </c>
      <c r="I5600" s="337" t="s">
        <v>19695</v>
      </c>
      <c r="J5600" s="337" t="s">
        <v>36</v>
      </c>
      <c r="K5600" s="337" t="s">
        <v>19695</v>
      </c>
      <c r="L5600" s="337" t="s">
        <v>19695</v>
      </c>
      <c r="M5600" s="337" t="s">
        <v>19695</v>
      </c>
      <c r="N5600" s="337" t="s">
        <v>19695</v>
      </c>
      <c r="O5600" s="337" t="s">
        <v>19695</v>
      </c>
      <c r="P5600" s="337" t="s">
        <v>19695</v>
      </c>
      <c r="Q5600" s="337" t="s">
        <v>19695</v>
      </c>
      <c r="R5600" s="337" t="s">
        <v>56</v>
      </c>
      <c r="S5600" s="337" t="s">
        <v>79</v>
      </c>
      <c r="T5600" s="337" t="s">
        <v>79</v>
      </c>
      <c r="U5600" s="337" t="s">
        <v>2496</v>
      </c>
      <c r="V5600" s="337">
        <v>8</v>
      </c>
      <c r="W5600" s="337" t="s">
        <v>19695</v>
      </c>
      <c r="X5600" s="337" t="s">
        <v>19695</v>
      </c>
      <c r="Y5600" s="337" t="s">
        <v>19695</v>
      </c>
      <c r="Z5600" s="337" t="s">
        <v>1753</v>
      </c>
      <c r="AA5600" s="337" t="s">
        <v>735</v>
      </c>
      <c r="AB5600" s="337" t="s">
        <v>718</v>
      </c>
      <c r="AC5600" s="337" t="s">
        <v>13530</v>
      </c>
    </row>
    <row r="5601" spans="1:29" ht="15.8" x14ac:dyDescent="0.25">
      <c r="A5601" s="337" t="s">
        <v>1723</v>
      </c>
      <c r="B5601" s="337" t="s">
        <v>2681</v>
      </c>
      <c r="C5601" s="337" t="s">
        <v>1821</v>
      </c>
      <c r="D5601" s="337" t="s">
        <v>449</v>
      </c>
      <c r="E5601" s="337" t="s">
        <v>2016</v>
      </c>
      <c r="F5601" s="338">
        <v>42380</v>
      </c>
      <c r="G5601" s="337" t="s">
        <v>343</v>
      </c>
      <c r="H5601" s="338">
        <v>42430</v>
      </c>
      <c r="I5601" s="337" t="s">
        <v>19695</v>
      </c>
      <c r="J5601" s="337" t="s">
        <v>16</v>
      </c>
      <c r="K5601" s="337" t="s">
        <v>19695</v>
      </c>
      <c r="L5601" s="337" t="s">
        <v>19695</v>
      </c>
      <c r="M5601" s="337" t="s">
        <v>19695</v>
      </c>
      <c r="N5601" s="337" t="s">
        <v>19695</v>
      </c>
      <c r="O5601" s="337" t="s">
        <v>19695</v>
      </c>
      <c r="P5601" s="337" t="s">
        <v>19695</v>
      </c>
      <c r="Q5601" s="337" t="s">
        <v>19695</v>
      </c>
      <c r="R5601" s="337" t="s">
        <v>52</v>
      </c>
      <c r="S5601" s="337" t="s">
        <v>2081</v>
      </c>
      <c r="T5601" s="337" t="s">
        <v>1496</v>
      </c>
      <c r="U5601" s="337" t="s">
        <v>1496</v>
      </c>
      <c r="V5601" s="337">
        <v>8</v>
      </c>
      <c r="W5601" s="337" t="s">
        <v>19695</v>
      </c>
      <c r="X5601" s="337" t="s">
        <v>19695</v>
      </c>
      <c r="Y5601" s="337" t="s">
        <v>19695</v>
      </c>
      <c r="Z5601" s="337" t="s">
        <v>1753</v>
      </c>
      <c r="AA5601" s="337" t="s">
        <v>735</v>
      </c>
      <c r="AB5601" s="337" t="s">
        <v>718</v>
      </c>
      <c r="AC5601" s="337" t="s">
        <v>13530</v>
      </c>
    </row>
    <row r="5602" spans="1:29" ht="15.8" x14ac:dyDescent="0.25">
      <c r="A5602" s="337" t="s">
        <v>1723</v>
      </c>
      <c r="B5602" s="337" t="s">
        <v>2051</v>
      </c>
      <c r="C5602" s="337" t="s">
        <v>1821</v>
      </c>
      <c r="D5602" s="337" t="s">
        <v>449</v>
      </c>
      <c r="E5602" s="337" t="s">
        <v>2016</v>
      </c>
      <c r="F5602" s="338">
        <v>42380</v>
      </c>
      <c r="G5602" s="337" t="s">
        <v>343</v>
      </c>
      <c r="H5602" s="338">
        <v>42430</v>
      </c>
      <c r="I5602" s="337" t="s">
        <v>19695</v>
      </c>
      <c r="J5602" s="337" t="s">
        <v>16</v>
      </c>
      <c r="K5602" s="337" t="s">
        <v>19695</v>
      </c>
      <c r="L5602" s="337" t="s">
        <v>19695</v>
      </c>
      <c r="M5602" s="337" t="s">
        <v>19695</v>
      </c>
      <c r="N5602" s="337" t="s">
        <v>19695</v>
      </c>
      <c r="O5602" s="337" t="s">
        <v>19695</v>
      </c>
      <c r="P5602" s="337" t="s">
        <v>19695</v>
      </c>
      <c r="Q5602" s="337" t="s">
        <v>19695</v>
      </c>
      <c r="R5602" s="337" t="s">
        <v>52</v>
      </c>
      <c r="S5602" s="337" t="s">
        <v>120</v>
      </c>
      <c r="T5602" s="337" t="s">
        <v>1893</v>
      </c>
      <c r="U5602" s="337" t="s">
        <v>1489</v>
      </c>
      <c r="V5602" s="337">
        <v>10</v>
      </c>
      <c r="W5602" s="337" t="s">
        <v>19695</v>
      </c>
      <c r="X5602" s="337" t="s">
        <v>19695</v>
      </c>
      <c r="Y5602" s="337" t="s">
        <v>19695</v>
      </c>
      <c r="Z5602" s="337" t="s">
        <v>1753</v>
      </c>
      <c r="AA5602" s="337" t="s">
        <v>735</v>
      </c>
      <c r="AB5602" s="337" t="s">
        <v>718</v>
      </c>
      <c r="AC5602" s="337" t="s">
        <v>13530</v>
      </c>
    </row>
    <row r="5603" spans="1:29" ht="15.8" x14ac:dyDescent="0.25">
      <c r="A5603" s="337" t="s">
        <v>1723</v>
      </c>
      <c r="B5603" s="337" t="s">
        <v>3217</v>
      </c>
      <c r="C5603" s="337" t="s">
        <v>1821</v>
      </c>
      <c r="D5603" s="337" t="s">
        <v>449</v>
      </c>
      <c r="E5603" s="337" t="s">
        <v>2016</v>
      </c>
      <c r="F5603" s="338">
        <v>42380</v>
      </c>
      <c r="G5603" s="337" t="s">
        <v>343</v>
      </c>
      <c r="H5603" s="338">
        <v>42430</v>
      </c>
      <c r="I5603" s="337" t="s">
        <v>19695</v>
      </c>
      <c r="J5603" s="337" t="s">
        <v>16</v>
      </c>
      <c r="K5603" s="337" t="s">
        <v>19695</v>
      </c>
      <c r="L5603" s="337" t="s">
        <v>19695</v>
      </c>
      <c r="M5603" s="337" t="s">
        <v>19695</v>
      </c>
      <c r="N5603" s="337" t="s">
        <v>19695</v>
      </c>
      <c r="O5603" s="337" t="s">
        <v>19695</v>
      </c>
      <c r="P5603" s="337" t="s">
        <v>19695</v>
      </c>
      <c r="Q5603" s="337" t="s">
        <v>19695</v>
      </c>
      <c r="R5603" s="337" t="s">
        <v>1225</v>
      </c>
      <c r="S5603" s="337" t="s">
        <v>1568</v>
      </c>
      <c r="T5603" s="337" t="s">
        <v>433</v>
      </c>
      <c r="U5603" s="337" t="s">
        <v>3218</v>
      </c>
      <c r="V5603" s="337">
        <v>10</v>
      </c>
      <c r="W5603" s="337" t="s">
        <v>19695</v>
      </c>
      <c r="X5603" s="337" t="s">
        <v>19695</v>
      </c>
      <c r="Y5603" s="337" t="s">
        <v>19695</v>
      </c>
      <c r="Z5603" s="337" t="s">
        <v>1753</v>
      </c>
      <c r="AA5603" s="337" t="s">
        <v>717</v>
      </c>
      <c r="AB5603" s="337" t="s">
        <v>718</v>
      </c>
      <c r="AC5603" s="337" t="s">
        <v>13530</v>
      </c>
    </row>
    <row r="5604" spans="1:29" ht="15.8" x14ac:dyDescent="0.25">
      <c r="A5604" s="337" t="s">
        <v>1723</v>
      </c>
      <c r="B5604" s="337" t="s">
        <v>2186</v>
      </c>
      <c r="C5604" s="337" t="s">
        <v>1725</v>
      </c>
      <c r="D5604" s="337" t="s">
        <v>1726</v>
      </c>
      <c r="E5604" s="337" t="s">
        <v>2016</v>
      </c>
      <c r="F5604" s="338">
        <v>42380</v>
      </c>
      <c r="G5604" s="337" t="s">
        <v>343</v>
      </c>
      <c r="H5604" s="338">
        <v>42430</v>
      </c>
      <c r="I5604" s="337" t="s">
        <v>19695</v>
      </c>
      <c r="J5604" s="337" t="s">
        <v>36</v>
      </c>
      <c r="K5604" s="337" t="s">
        <v>19695</v>
      </c>
      <c r="L5604" s="337" t="s">
        <v>19695</v>
      </c>
      <c r="M5604" s="337" t="s">
        <v>19695</v>
      </c>
      <c r="N5604" s="337" t="s">
        <v>19695</v>
      </c>
      <c r="O5604" s="337" t="s">
        <v>19695</v>
      </c>
      <c r="P5604" s="337" t="s">
        <v>19695</v>
      </c>
      <c r="Q5604" s="337" t="s">
        <v>19695</v>
      </c>
      <c r="R5604" s="337" t="s">
        <v>130</v>
      </c>
      <c r="S5604" s="337" t="s">
        <v>929</v>
      </c>
      <c r="T5604" s="337" t="s">
        <v>929</v>
      </c>
      <c r="U5604" s="337" t="s">
        <v>2187</v>
      </c>
      <c r="V5604" s="337">
        <v>12</v>
      </c>
      <c r="W5604" s="337" t="s">
        <v>19695</v>
      </c>
      <c r="X5604" s="337" t="s">
        <v>19695</v>
      </c>
      <c r="Y5604" s="337" t="s">
        <v>19695</v>
      </c>
      <c r="Z5604" s="337" t="s">
        <v>1753</v>
      </c>
      <c r="AA5604" s="337" t="s">
        <v>735</v>
      </c>
      <c r="AB5604" s="337" t="s">
        <v>718</v>
      </c>
      <c r="AC5604" s="337" t="s">
        <v>13530</v>
      </c>
    </row>
    <row r="5605" spans="1:29" ht="15.8" x14ac:dyDescent="0.25">
      <c r="A5605" s="337" t="s">
        <v>1723</v>
      </c>
      <c r="B5605" s="337" t="s">
        <v>1497</v>
      </c>
      <c r="C5605" s="337" t="s">
        <v>1821</v>
      </c>
      <c r="D5605" s="337" t="s">
        <v>449</v>
      </c>
      <c r="E5605" s="337" t="s">
        <v>2016</v>
      </c>
      <c r="F5605" s="338">
        <v>42380</v>
      </c>
      <c r="G5605" s="337" t="s">
        <v>343</v>
      </c>
      <c r="H5605" s="338">
        <v>42430</v>
      </c>
      <c r="I5605" s="337" t="s">
        <v>19695</v>
      </c>
      <c r="J5605" s="337" t="s">
        <v>16</v>
      </c>
      <c r="K5605" s="337" t="s">
        <v>19695</v>
      </c>
      <c r="L5605" s="337" t="s">
        <v>19695</v>
      </c>
      <c r="M5605" s="337" t="s">
        <v>19695</v>
      </c>
      <c r="N5605" s="337" t="s">
        <v>19695</v>
      </c>
      <c r="O5605" s="337" t="s">
        <v>19695</v>
      </c>
      <c r="P5605" s="337" t="s">
        <v>19695</v>
      </c>
      <c r="Q5605" s="337" t="s">
        <v>19695</v>
      </c>
      <c r="R5605" s="337" t="s">
        <v>130</v>
      </c>
      <c r="S5605" s="337" t="s">
        <v>147</v>
      </c>
      <c r="T5605" s="337" t="s">
        <v>1498</v>
      </c>
      <c r="U5605" s="337" t="s">
        <v>983</v>
      </c>
      <c r="V5605" s="337">
        <v>12</v>
      </c>
      <c r="W5605" s="337" t="s">
        <v>19695</v>
      </c>
      <c r="X5605" s="337" t="s">
        <v>19695</v>
      </c>
      <c r="Y5605" s="337" t="s">
        <v>19695</v>
      </c>
      <c r="Z5605" s="337" t="s">
        <v>1753</v>
      </c>
      <c r="AA5605" s="337" t="s">
        <v>1499</v>
      </c>
      <c r="AB5605" s="337" t="s">
        <v>718</v>
      </c>
      <c r="AC5605" s="337" t="s">
        <v>13530</v>
      </c>
    </row>
    <row r="5606" spans="1:29" ht="15.8" x14ac:dyDescent="0.25">
      <c r="A5606" s="337" t="s">
        <v>1723</v>
      </c>
      <c r="B5606" s="337" t="s">
        <v>2260</v>
      </c>
      <c r="C5606" s="337" t="s">
        <v>1725</v>
      </c>
      <c r="D5606" s="337" t="s">
        <v>1730</v>
      </c>
      <c r="E5606" s="337" t="s">
        <v>2016</v>
      </c>
      <c r="F5606" s="338">
        <v>42380</v>
      </c>
      <c r="G5606" s="337" t="s">
        <v>343</v>
      </c>
      <c r="H5606" s="338">
        <v>42430</v>
      </c>
      <c r="I5606" s="337" t="s">
        <v>19695</v>
      </c>
      <c r="J5606" s="337" t="s">
        <v>36</v>
      </c>
      <c r="K5606" s="337" t="s">
        <v>19695</v>
      </c>
      <c r="L5606" s="337" t="s">
        <v>19695</v>
      </c>
      <c r="M5606" s="337" t="s">
        <v>19695</v>
      </c>
      <c r="N5606" s="337" t="s">
        <v>19695</v>
      </c>
      <c r="O5606" s="337" t="s">
        <v>19695</v>
      </c>
      <c r="P5606" s="337" t="s">
        <v>19695</v>
      </c>
      <c r="Q5606" s="337" t="s">
        <v>19695</v>
      </c>
      <c r="R5606" s="337" t="s">
        <v>70</v>
      </c>
      <c r="S5606" s="337" t="s">
        <v>2055</v>
      </c>
      <c r="T5606" s="337" t="s">
        <v>2261</v>
      </c>
      <c r="U5606" s="337" t="s">
        <v>2262</v>
      </c>
      <c r="V5606" s="337">
        <v>16</v>
      </c>
      <c r="W5606" s="337" t="s">
        <v>19695</v>
      </c>
      <c r="X5606" s="337" t="s">
        <v>19695</v>
      </c>
      <c r="Y5606" s="337" t="s">
        <v>19695</v>
      </c>
      <c r="Z5606" s="337" t="s">
        <v>1753</v>
      </c>
      <c r="AA5606" s="337" t="s">
        <v>735</v>
      </c>
      <c r="AB5606" s="337" t="s">
        <v>718</v>
      </c>
      <c r="AC5606" s="337" t="s">
        <v>13530</v>
      </c>
    </row>
    <row r="5607" spans="1:29" ht="15.8" x14ac:dyDescent="0.25">
      <c r="A5607" s="337" t="s">
        <v>1723</v>
      </c>
      <c r="B5607" s="337" t="s">
        <v>2340</v>
      </c>
      <c r="C5607" s="337" t="s">
        <v>1725</v>
      </c>
      <c r="D5607" s="337" t="s">
        <v>1726</v>
      </c>
      <c r="E5607" s="337" t="s">
        <v>2341</v>
      </c>
      <c r="F5607" s="338">
        <v>42378</v>
      </c>
      <c r="G5607" s="337" t="s">
        <v>2342</v>
      </c>
      <c r="H5607" s="338">
        <v>42428</v>
      </c>
      <c r="I5607" s="337" t="s">
        <v>19695</v>
      </c>
      <c r="J5607" s="337" t="s">
        <v>36</v>
      </c>
      <c r="K5607" s="337" t="s">
        <v>19695</v>
      </c>
      <c r="L5607" s="337" t="s">
        <v>19695</v>
      </c>
      <c r="M5607" s="337" t="s">
        <v>19695</v>
      </c>
      <c r="N5607" s="337" t="s">
        <v>19695</v>
      </c>
      <c r="O5607" s="337" t="s">
        <v>19695</v>
      </c>
      <c r="P5607" s="337" t="s">
        <v>19695</v>
      </c>
      <c r="Q5607" s="337" t="s">
        <v>19695</v>
      </c>
      <c r="R5607" s="337" t="s">
        <v>35</v>
      </c>
      <c r="S5607" s="337" t="s">
        <v>404</v>
      </c>
      <c r="T5607" s="337" t="s">
        <v>1429</v>
      </c>
      <c r="U5607" s="337" t="s">
        <v>2343</v>
      </c>
      <c r="V5607" s="337">
        <v>10</v>
      </c>
      <c r="W5607" s="337" t="s">
        <v>19695</v>
      </c>
      <c r="X5607" s="337" t="s">
        <v>19695</v>
      </c>
      <c r="Y5607" s="337" t="s">
        <v>19695</v>
      </c>
      <c r="Z5607" s="337" t="s">
        <v>1728</v>
      </c>
      <c r="AA5607" s="337" t="s">
        <v>735</v>
      </c>
      <c r="AB5607" s="337" t="s">
        <v>718</v>
      </c>
      <c r="AC5607" s="337" t="s">
        <v>13530</v>
      </c>
    </row>
    <row r="5608" spans="1:29" ht="15.8" x14ac:dyDescent="0.25">
      <c r="A5608" s="337" t="s">
        <v>1723</v>
      </c>
      <c r="B5608" s="337" t="s">
        <v>3720</v>
      </c>
      <c r="C5608" s="337" t="s">
        <v>1821</v>
      </c>
      <c r="D5608" s="337" t="s">
        <v>449</v>
      </c>
      <c r="E5608" s="337" t="s">
        <v>3721</v>
      </c>
      <c r="F5608" s="338">
        <v>42376</v>
      </c>
      <c r="G5608" s="337" t="s">
        <v>3722</v>
      </c>
      <c r="H5608" s="338">
        <v>42426</v>
      </c>
      <c r="I5608" s="337" t="s">
        <v>19695</v>
      </c>
      <c r="J5608" s="337" t="s">
        <v>36</v>
      </c>
      <c r="K5608" s="337" t="s">
        <v>19695</v>
      </c>
      <c r="L5608" s="337" t="s">
        <v>19695</v>
      </c>
      <c r="M5608" s="337" t="s">
        <v>19695</v>
      </c>
      <c r="N5608" s="337" t="s">
        <v>19695</v>
      </c>
      <c r="O5608" s="337" t="s">
        <v>19695</v>
      </c>
      <c r="P5608" s="337" t="s">
        <v>19695</v>
      </c>
      <c r="Q5608" s="337" t="s">
        <v>19695</v>
      </c>
      <c r="R5608" s="337" t="s">
        <v>105</v>
      </c>
      <c r="S5608" s="337" t="s">
        <v>3685</v>
      </c>
      <c r="T5608" s="337" t="s">
        <v>3723</v>
      </c>
      <c r="U5608" s="337" t="s">
        <v>449</v>
      </c>
      <c r="V5608" s="337">
        <v>6.2</v>
      </c>
      <c r="W5608" s="337" t="s">
        <v>19695</v>
      </c>
      <c r="X5608" s="337" t="s">
        <v>19695</v>
      </c>
      <c r="Y5608" s="337" t="s">
        <v>19695</v>
      </c>
      <c r="Z5608" s="337" t="s">
        <v>1745</v>
      </c>
      <c r="AA5608" s="337" t="s">
        <v>1047</v>
      </c>
      <c r="AB5608" s="337" t="s">
        <v>854</v>
      </c>
      <c r="AC5608" s="337" t="s">
        <v>13530</v>
      </c>
    </row>
    <row r="5609" spans="1:29" ht="15.8" x14ac:dyDescent="0.25">
      <c r="A5609" s="337" t="s">
        <v>1723</v>
      </c>
      <c r="B5609" s="337" t="s">
        <v>2460</v>
      </c>
      <c r="C5609" s="337" t="s">
        <v>1821</v>
      </c>
      <c r="D5609" s="337" t="s">
        <v>449</v>
      </c>
      <c r="E5609" s="337" t="s">
        <v>2461</v>
      </c>
      <c r="F5609" s="338">
        <v>42323</v>
      </c>
      <c r="G5609" s="337" t="s">
        <v>2462</v>
      </c>
      <c r="H5609" s="338">
        <v>42419</v>
      </c>
      <c r="I5609" s="337" t="s">
        <v>19695</v>
      </c>
      <c r="J5609" s="337" t="s">
        <v>36</v>
      </c>
      <c r="K5609" s="337" t="s">
        <v>19695</v>
      </c>
      <c r="L5609" s="337" t="s">
        <v>19695</v>
      </c>
      <c r="M5609" s="337" t="s">
        <v>19695</v>
      </c>
      <c r="N5609" s="337" t="s">
        <v>19695</v>
      </c>
      <c r="O5609" s="337" t="s">
        <v>19695</v>
      </c>
      <c r="P5609" s="337" t="s">
        <v>19695</v>
      </c>
      <c r="Q5609" s="337" t="s">
        <v>19695</v>
      </c>
      <c r="R5609" s="337" t="s">
        <v>35</v>
      </c>
      <c r="S5609" s="337" t="s">
        <v>450</v>
      </c>
      <c r="T5609" s="337" t="s">
        <v>2454</v>
      </c>
      <c r="U5609" s="337" t="s">
        <v>2463</v>
      </c>
      <c r="V5609" s="337">
        <v>6</v>
      </c>
      <c r="W5609" s="337" t="s">
        <v>19695</v>
      </c>
      <c r="X5609" s="337" t="s">
        <v>19695</v>
      </c>
      <c r="Y5609" s="337" t="s">
        <v>19695</v>
      </c>
      <c r="Z5609" s="337" t="s">
        <v>1753</v>
      </c>
      <c r="AA5609" s="337" t="s">
        <v>717</v>
      </c>
      <c r="AB5609" s="337" t="s">
        <v>718</v>
      </c>
      <c r="AC5609" s="337" t="s">
        <v>13530</v>
      </c>
    </row>
    <row r="5610" spans="1:29" ht="15.8" x14ac:dyDescent="0.25">
      <c r="A5610" s="337" t="s">
        <v>1723</v>
      </c>
      <c r="B5610" s="337" t="s">
        <v>2126</v>
      </c>
      <c r="C5610" s="337" t="s">
        <v>1821</v>
      </c>
      <c r="D5610" s="337" t="s">
        <v>449</v>
      </c>
      <c r="E5610" s="337" t="s">
        <v>1987</v>
      </c>
      <c r="F5610" s="338">
        <v>42367</v>
      </c>
      <c r="G5610" s="337" t="s">
        <v>2127</v>
      </c>
      <c r="H5610" s="338">
        <v>42417</v>
      </c>
      <c r="I5610" s="337" t="s">
        <v>19695</v>
      </c>
      <c r="J5610" s="337" t="s">
        <v>16</v>
      </c>
      <c r="K5610" s="337" t="s">
        <v>19695</v>
      </c>
      <c r="L5610" s="337" t="s">
        <v>19695</v>
      </c>
      <c r="M5610" s="337" t="s">
        <v>19695</v>
      </c>
      <c r="N5610" s="337" t="s">
        <v>19695</v>
      </c>
      <c r="O5610" s="337" t="s">
        <v>19695</v>
      </c>
      <c r="P5610" s="337" t="s">
        <v>19695</v>
      </c>
      <c r="Q5610" s="337" t="s">
        <v>19695</v>
      </c>
      <c r="R5610" s="337" t="s">
        <v>1220</v>
      </c>
      <c r="S5610" s="337" t="s">
        <v>108</v>
      </c>
      <c r="T5610" s="337" t="s">
        <v>2128</v>
      </c>
      <c r="U5610" s="337" t="s">
        <v>2129</v>
      </c>
      <c r="V5610" s="337">
        <v>8</v>
      </c>
      <c r="W5610" s="337" t="s">
        <v>19695</v>
      </c>
      <c r="X5610" s="337" t="s">
        <v>19695</v>
      </c>
      <c r="Y5610" s="337" t="s">
        <v>19695</v>
      </c>
      <c r="Z5610" s="337" t="s">
        <v>1728</v>
      </c>
      <c r="AA5610" s="337" t="s">
        <v>735</v>
      </c>
      <c r="AB5610" s="337" t="s">
        <v>718</v>
      </c>
      <c r="AC5610" s="337" t="s">
        <v>13530</v>
      </c>
    </row>
    <row r="5611" spans="1:29" ht="15.8" x14ac:dyDescent="0.25">
      <c r="A5611" s="337" t="s">
        <v>1723</v>
      </c>
      <c r="B5611" s="337" t="s">
        <v>3988</v>
      </c>
      <c r="C5611" s="337" t="s">
        <v>1725</v>
      </c>
      <c r="D5611" s="337" t="s">
        <v>1726</v>
      </c>
      <c r="E5611" s="337" t="s">
        <v>2019</v>
      </c>
      <c r="F5611" s="338">
        <v>42351</v>
      </c>
      <c r="G5611" s="337" t="s">
        <v>342</v>
      </c>
      <c r="H5611" s="338">
        <v>42401</v>
      </c>
      <c r="I5611" s="337" t="s">
        <v>19695</v>
      </c>
      <c r="J5611" s="337" t="s">
        <v>36</v>
      </c>
      <c r="K5611" s="337" t="s">
        <v>19695</v>
      </c>
      <c r="L5611" s="337" t="s">
        <v>19695</v>
      </c>
      <c r="M5611" s="337" t="s">
        <v>19695</v>
      </c>
      <c r="N5611" s="337" t="s">
        <v>19695</v>
      </c>
      <c r="O5611" s="337" t="s">
        <v>19695</v>
      </c>
      <c r="P5611" s="337" t="s">
        <v>19695</v>
      </c>
      <c r="Q5611" s="337" t="s">
        <v>19695</v>
      </c>
      <c r="R5611" s="337" t="s">
        <v>56</v>
      </c>
      <c r="S5611" s="337" t="s">
        <v>771</v>
      </c>
      <c r="T5611" s="337" t="s">
        <v>3989</v>
      </c>
      <c r="U5611" s="337" t="s">
        <v>3873</v>
      </c>
      <c r="V5611" s="337">
        <v>8</v>
      </c>
      <c r="W5611" s="337" t="s">
        <v>19695</v>
      </c>
      <c r="X5611" s="337" t="s">
        <v>19695</v>
      </c>
      <c r="Y5611" s="337" t="s">
        <v>19695</v>
      </c>
      <c r="Z5611" s="337" t="s">
        <v>1728</v>
      </c>
      <c r="AA5611" s="337" t="s">
        <v>735</v>
      </c>
      <c r="AB5611" s="337" t="s">
        <v>718</v>
      </c>
      <c r="AC5611" s="337" t="s">
        <v>13530</v>
      </c>
    </row>
    <row r="5612" spans="1:29" ht="15.8" x14ac:dyDescent="0.25">
      <c r="A5612" s="337" t="s">
        <v>1723</v>
      </c>
      <c r="B5612" s="337" t="s">
        <v>2933</v>
      </c>
      <c r="C5612" s="337" t="s">
        <v>1725</v>
      </c>
      <c r="D5612" s="337" t="s">
        <v>1726</v>
      </c>
      <c r="E5612" s="337" t="s">
        <v>2019</v>
      </c>
      <c r="F5612" s="338">
        <v>42351</v>
      </c>
      <c r="G5612" s="337" t="s">
        <v>342</v>
      </c>
      <c r="H5612" s="338">
        <v>42401</v>
      </c>
      <c r="I5612" s="337" t="s">
        <v>19695</v>
      </c>
      <c r="J5612" s="337" t="s">
        <v>36</v>
      </c>
      <c r="K5612" s="337" t="s">
        <v>19695</v>
      </c>
      <c r="L5612" s="337" t="s">
        <v>19695</v>
      </c>
      <c r="M5612" s="337" t="s">
        <v>19695</v>
      </c>
      <c r="N5612" s="337" t="s">
        <v>19695</v>
      </c>
      <c r="O5612" s="337" t="s">
        <v>19695</v>
      </c>
      <c r="P5612" s="337" t="s">
        <v>19695</v>
      </c>
      <c r="Q5612" s="337" t="s">
        <v>19695</v>
      </c>
      <c r="R5612" s="337" t="s">
        <v>130</v>
      </c>
      <c r="S5612" s="337" t="s">
        <v>415</v>
      </c>
      <c r="T5612" s="337" t="s">
        <v>2934</v>
      </c>
      <c r="U5612" s="337" t="s">
        <v>95</v>
      </c>
      <c r="V5612" s="337">
        <v>4</v>
      </c>
      <c r="W5612" s="337" t="s">
        <v>19695</v>
      </c>
      <c r="X5612" s="337" t="s">
        <v>19695</v>
      </c>
      <c r="Y5612" s="337" t="s">
        <v>19695</v>
      </c>
      <c r="Z5612" s="337" t="s">
        <v>1728</v>
      </c>
      <c r="AA5612" s="337" t="s">
        <v>735</v>
      </c>
      <c r="AB5612" s="337" t="s">
        <v>718</v>
      </c>
      <c r="AC5612" s="337" t="s">
        <v>13530</v>
      </c>
    </row>
    <row r="5613" spans="1:29" ht="15.8" x14ac:dyDescent="0.25">
      <c r="A5613" s="337" t="s">
        <v>1723</v>
      </c>
      <c r="B5613" s="337" t="s">
        <v>2326</v>
      </c>
      <c r="C5613" s="337" t="s">
        <v>1725</v>
      </c>
      <c r="D5613" s="337" t="s">
        <v>1726</v>
      </c>
      <c r="E5613" s="337" t="s">
        <v>2019</v>
      </c>
      <c r="F5613" s="338">
        <v>42351</v>
      </c>
      <c r="G5613" s="337" t="s">
        <v>342</v>
      </c>
      <c r="H5613" s="338">
        <v>42401</v>
      </c>
      <c r="I5613" s="337" t="s">
        <v>19695</v>
      </c>
      <c r="J5613" s="337" t="s">
        <v>16</v>
      </c>
      <c r="K5613" s="337" t="s">
        <v>19695</v>
      </c>
      <c r="L5613" s="337" t="s">
        <v>19695</v>
      </c>
      <c r="M5613" s="337" t="s">
        <v>19695</v>
      </c>
      <c r="N5613" s="337" t="s">
        <v>19695</v>
      </c>
      <c r="O5613" s="337" t="s">
        <v>19695</v>
      </c>
      <c r="P5613" s="337" t="s">
        <v>19695</v>
      </c>
      <c r="Q5613" s="337" t="s">
        <v>19695</v>
      </c>
      <c r="R5613" s="337" t="s">
        <v>130</v>
      </c>
      <c r="S5613" s="337" t="s">
        <v>415</v>
      </c>
      <c r="T5613" s="337" t="s">
        <v>138</v>
      </c>
      <c r="U5613" s="337" t="s">
        <v>1875</v>
      </c>
      <c r="V5613" s="337">
        <v>6</v>
      </c>
      <c r="W5613" s="337" t="s">
        <v>19695</v>
      </c>
      <c r="X5613" s="337" t="s">
        <v>19695</v>
      </c>
      <c r="Y5613" s="337" t="s">
        <v>19695</v>
      </c>
      <c r="Z5613" s="337" t="s">
        <v>1728</v>
      </c>
      <c r="AA5613" s="337" t="s">
        <v>735</v>
      </c>
      <c r="AB5613" s="337" t="s">
        <v>718</v>
      </c>
      <c r="AC5613" s="337" t="s">
        <v>13530</v>
      </c>
    </row>
    <row r="5614" spans="1:29" ht="15.8" x14ac:dyDescent="0.25">
      <c r="A5614" s="337" t="s">
        <v>1723</v>
      </c>
      <c r="B5614" s="337" t="s">
        <v>2351</v>
      </c>
      <c r="C5614" s="337" t="s">
        <v>1788</v>
      </c>
      <c r="D5614" s="337" t="s">
        <v>1873</v>
      </c>
      <c r="E5614" s="337" t="s">
        <v>2019</v>
      </c>
      <c r="F5614" s="338">
        <v>42351</v>
      </c>
      <c r="G5614" s="337" t="s">
        <v>342</v>
      </c>
      <c r="H5614" s="338">
        <v>42401</v>
      </c>
      <c r="I5614" s="337" t="s">
        <v>19695</v>
      </c>
      <c r="J5614" s="337" t="s">
        <v>16</v>
      </c>
      <c r="K5614" s="337" t="s">
        <v>19695</v>
      </c>
      <c r="L5614" s="337" t="s">
        <v>19695</v>
      </c>
      <c r="M5614" s="337" t="s">
        <v>19695</v>
      </c>
      <c r="N5614" s="337" t="s">
        <v>19695</v>
      </c>
      <c r="O5614" s="337" t="s">
        <v>19695</v>
      </c>
      <c r="P5614" s="337" t="s">
        <v>19695</v>
      </c>
      <c r="Q5614" s="337" t="s">
        <v>19695</v>
      </c>
      <c r="R5614" s="337" t="s">
        <v>130</v>
      </c>
      <c r="S5614" s="337" t="s">
        <v>415</v>
      </c>
      <c r="T5614" s="337" t="s">
        <v>138</v>
      </c>
      <c r="U5614" s="337" t="s">
        <v>2311</v>
      </c>
      <c r="V5614" s="337">
        <v>6</v>
      </c>
      <c r="W5614" s="337" t="s">
        <v>19695</v>
      </c>
      <c r="X5614" s="337" t="s">
        <v>19695</v>
      </c>
      <c r="Y5614" s="337" t="s">
        <v>19695</v>
      </c>
      <c r="Z5614" s="337" t="s">
        <v>1728</v>
      </c>
      <c r="AA5614" s="337" t="s">
        <v>735</v>
      </c>
      <c r="AB5614" s="337" t="s">
        <v>718</v>
      </c>
      <c r="AC5614" s="337" t="s">
        <v>13530</v>
      </c>
    </row>
    <row r="5615" spans="1:29" ht="15.8" x14ac:dyDescent="0.25">
      <c r="A5615" s="337" t="s">
        <v>1723</v>
      </c>
      <c r="B5615" s="337" t="s">
        <v>2354</v>
      </c>
      <c r="C5615" s="337" t="s">
        <v>1788</v>
      </c>
      <c r="D5615" s="337" t="s">
        <v>1873</v>
      </c>
      <c r="E5615" s="337" t="s">
        <v>2019</v>
      </c>
      <c r="F5615" s="338">
        <v>42351</v>
      </c>
      <c r="G5615" s="337" t="s">
        <v>342</v>
      </c>
      <c r="H5615" s="338">
        <v>42401</v>
      </c>
      <c r="I5615" s="337" t="s">
        <v>19695</v>
      </c>
      <c r="J5615" s="337" t="s">
        <v>36</v>
      </c>
      <c r="K5615" s="337" t="s">
        <v>19695</v>
      </c>
      <c r="L5615" s="337" t="s">
        <v>19695</v>
      </c>
      <c r="M5615" s="337" t="s">
        <v>19695</v>
      </c>
      <c r="N5615" s="337" t="s">
        <v>19695</v>
      </c>
      <c r="O5615" s="337" t="s">
        <v>19695</v>
      </c>
      <c r="P5615" s="337" t="s">
        <v>19695</v>
      </c>
      <c r="Q5615" s="337" t="s">
        <v>19695</v>
      </c>
      <c r="R5615" s="337" t="s">
        <v>130</v>
      </c>
      <c r="S5615" s="337" t="s">
        <v>415</v>
      </c>
      <c r="T5615" s="337" t="s">
        <v>925</v>
      </c>
      <c r="U5615" s="337" t="s">
        <v>2309</v>
      </c>
      <c r="V5615" s="337">
        <v>6</v>
      </c>
      <c r="W5615" s="337" t="s">
        <v>19695</v>
      </c>
      <c r="X5615" s="337" t="s">
        <v>19695</v>
      </c>
      <c r="Y5615" s="337" t="s">
        <v>19695</v>
      </c>
      <c r="Z5615" s="337" t="s">
        <v>1728</v>
      </c>
      <c r="AA5615" s="337" t="s">
        <v>735</v>
      </c>
      <c r="AB5615" s="337" t="s">
        <v>718</v>
      </c>
      <c r="AC5615" s="337" t="s">
        <v>13530</v>
      </c>
    </row>
    <row r="5616" spans="1:29" ht="15.8" x14ac:dyDescent="0.25">
      <c r="A5616" s="337" t="s">
        <v>1723</v>
      </c>
      <c r="B5616" s="337" t="s">
        <v>2355</v>
      </c>
      <c r="C5616" s="337" t="s">
        <v>1788</v>
      </c>
      <c r="D5616" s="337" t="s">
        <v>1873</v>
      </c>
      <c r="E5616" s="337" t="s">
        <v>2019</v>
      </c>
      <c r="F5616" s="338">
        <v>42351</v>
      </c>
      <c r="G5616" s="337" t="s">
        <v>342</v>
      </c>
      <c r="H5616" s="338">
        <v>42401</v>
      </c>
      <c r="I5616" s="337" t="s">
        <v>19695</v>
      </c>
      <c r="J5616" s="337" t="s">
        <v>36</v>
      </c>
      <c r="K5616" s="337" t="s">
        <v>19695</v>
      </c>
      <c r="L5616" s="337" t="s">
        <v>19695</v>
      </c>
      <c r="M5616" s="337" t="s">
        <v>19695</v>
      </c>
      <c r="N5616" s="337" t="s">
        <v>19695</v>
      </c>
      <c r="O5616" s="337" t="s">
        <v>19695</v>
      </c>
      <c r="P5616" s="337" t="s">
        <v>19695</v>
      </c>
      <c r="Q5616" s="337" t="s">
        <v>19695</v>
      </c>
      <c r="R5616" s="337" t="s">
        <v>130</v>
      </c>
      <c r="S5616" s="337" t="s">
        <v>929</v>
      </c>
      <c r="T5616" s="337" t="s">
        <v>2356</v>
      </c>
      <c r="U5616" s="337" t="s">
        <v>2357</v>
      </c>
      <c r="V5616" s="337">
        <v>6</v>
      </c>
      <c r="W5616" s="337" t="s">
        <v>19695</v>
      </c>
      <c r="X5616" s="337" t="s">
        <v>19695</v>
      </c>
      <c r="Y5616" s="337" t="s">
        <v>19695</v>
      </c>
      <c r="Z5616" s="337" t="s">
        <v>1728</v>
      </c>
      <c r="AA5616" s="337" t="s">
        <v>735</v>
      </c>
      <c r="AB5616" s="337" t="s">
        <v>718</v>
      </c>
      <c r="AC5616" s="337" t="s">
        <v>13530</v>
      </c>
    </row>
    <row r="5617" spans="1:29" ht="15.8" x14ac:dyDescent="0.25">
      <c r="A5617" s="337" t="s">
        <v>1723</v>
      </c>
      <c r="B5617" s="337" t="s">
        <v>2358</v>
      </c>
      <c r="C5617" s="337" t="s">
        <v>1788</v>
      </c>
      <c r="D5617" s="337" t="s">
        <v>1873</v>
      </c>
      <c r="E5617" s="337" t="s">
        <v>2019</v>
      </c>
      <c r="F5617" s="338">
        <v>42351</v>
      </c>
      <c r="G5617" s="337" t="s">
        <v>342</v>
      </c>
      <c r="H5617" s="338">
        <v>42401</v>
      </c>
      <c r="I5617" s="337" t="s">
        <v>19695</v>
      </c>
      <c r="J5617" s="337" t="s">
        <v>16</v>
      </c>
      <c r="K5617" s="337" t="s">
        <v>19695</v>
      </c>
      <c r="L5617" s="337" t="s">
        <v>19695</v>
      </c>
      <c r="M5617" s="337" t="s">
        <v>19695</v>
      </c>
      <c r="N5617" s="337" t="s">
        <v>19695</v>
      </c>
      <c r="O5617" s="337" t="s">
        <v>19695</v>
      </c>
      <c r="P5617" s="337" t="s">
        <v>19695</v>
      </c>
      <c r="Q5617" s="337" t="s">
        <v>19695</v>
      </c>
      <c r="R5617" s="337" t="s">
        <v>130</v>
      </c>
      <c r="S5617" s="337" t="s">
        <v>929</v>
      </c>
      <c r="T5617" s="337" t="s">
        <v>1312</v>
      </c>
      <c r="U5617" s="337" t="s">
        <v>1312</v>
      </c>
      <c r="V5617" s="337">
        <v>6</v>
      </c>
      <c r="W5617" s="337" t="s">
        <v>19695</v>
      </c>
      <c r="X5617" s="337" t="s">
        <v>19695</v>
      </c>
      <c r="Y5617" s="337" t="s">
        <v>19695</v>
      </c>
      <c r="Z5617" s="337" t="s">
        <v>1728</v>
      </c>
      <c r="AA5617" s="337" t="s">
        <v>735</v>
      </c>
      <c r="AB5617" s="337" t="s">
        <v>718</v>
      </c>
      <c r="AC5617" s="337" t="s">
        <v>13530</v>
      </c>
    </row>
    <row r="5618" spans="1:29" ht="15.8" x14ac:dyDescent="0.25">
      <c r="A5618" s="337" t="s">
        <v>1723</v>
      </c>
      <c r="B5618" s="337" t="s">
        <v>2359</v>
      </c>
      <c r="C5618" s="337" t="s">
        <v>1788</v>
      </c>
      <c r="D5618" s="337" t="s">
        <v>1873</v>
      </c>
      <c r="E5618" s="337" t="s">
        <v>2019</v>
      </c>
      <c r="F5618" s="338">
        <v>42351</v>
      </c>
      <c r="G5618" s="337" t="s">
        <v>342</v>
      </c>
      <c r="H5618" s="338">
        <v>42401</v>
      </c>
      <c r="I5618" s="337" t="s">
        <v>19695</v>
      </c>
      <c r="J5618" s="337" t="s">
        <v>16</v>
      </c>
      <c r="K5618" s="337" t="s">
        <v>19695</v>
      </c>
      <c r="L5618" s="337" t="s">
        <v>19695</v>
      </c>
      <c r="M5618" s="337" t="s">
        <v>19695</v>
      </c>
      <c r="N5618" s="337" t="s">
        <v>19695</v>
      </c>
      <c r="O5618" s="337" t="s">
        <v>19695</v>
      </c>
      <c r="P5618" s="337" t="s">
        <v>19695</v>
      </c>
      <c r="Q5618" s="337" t="s">
        <v>19695</v>
      </c>
      <c r="R5618" s="337" t="s">
        <v>130</v>
      </c>
      <c r="S5618" s="337" t="s">
        <v>929</v>
      </c>
      <c r="T5618" s="337" t="s">
        <v>1312</v>
      </c>
      <c r="U5618" s="337" t="s">
        <v>1312</v>
      </c>
      <c r="V5618" s="337">
        <v>6</v>
      </c>
      <c r="W5618" s="337" t="s">
        <v>19695</v>
      </c>
      <c r="X5618" s="337" t="s">
        <v>19695</v>
      </c>
      <c r="Y5618" s="337" t="s">
        <v>19695</v>
      </c>
      <c r="Z5618" s="337" t="s">
        <v>1728</v>
      </c>
      <c r="AA5618" s="337" t="s">
        <v>735</v>
      </c>
      <c r="AB5618" s="337" t="s">
        <v>718</v>
      </c>
      <c r="AC5618" s="337" t="s">
        <v>13530</v>
      </c>
    </row>
    <row r="5619" spans="1:29" ht="15.8" x14ac:dyDescent="0.25">
      <c r="A5619" s="337" t="s">
        <v>1723</v>
      </c>
      <c r="B5619" s="337" t="s">
        <v>2363</v>
      </c>
      <c r="C5619" s="337" t="s">
        <v>1788</v>
      </c>
      <c r="D5619" s="337" t="s">
        <v>1873</v>
      </c>
      <c r="E5619" s="337" t="s">
        <v>2019</v>
      </c>
      <c r="F5619" s="338">
        <v>42351</v>
      </c>
      <c r="G5619" s="337" t="s">
        <v>342</v>
      </c>
      <c r="H5619" s="338">
        <v>42401</v>
      </c>
      <c r="I5619" s="337" t="s">
        <v>19695</v>
      </c>
      <c r="J5619" s="337" t="s">
        <v>36</v>
      </c>
      <c r="K5619" s="337" t="s">
        <v>19695</v>
      </c>
      <c r="L5619" s="337" t="s">
        <v>19695</v>
      </c>
      <c r="M5619" s="337" t="s">
        <v>19695</v>
      </c>
      <c r="N5619" s="337" t="s">
        <v>19695</v>
      </c>
      <c r="O5619" s="337" t="s">
        <v>19695</v>
      </c>
      <c r="P5619" s="337" t="s">
        <v>19695</v>
      </c>
      <c r="Q5619" s="337" t="s">
        <v>19695</v>
      </c>
      <c r="R5619" s="337" t="s">
        <v>98</v>
      </c>
      <c r="S5619" s="337" t="s">
        <v>1689</v>
      </c>
      <c r="T5619" s="337" t="s">
        <v>1169</v>
      </c>
      <c r="U5619" s="337" t="s">
        <v>2364</v>
      </c>
      <c r="V5619" s="337">
        <v>6</v>
      </c>
      <c r="W5619" s="337" t="s">
        <v>19695</v>
      </c>
      <c r="X5619" s="337" t="s">
        <v>19695</v>
      </c>
      <c r="Y5619" s="337" t="s">
        <v>19695</v>
      </c>
      <c r="Z5619" s="337" t="s">
        <v>1728</v>
      </c>
      <c r="AA5619" s="337" t="s">
        <v>735</v>
      </c>
      <c r="AB5619" s="337" t="s">
        <v>718</v>
      </c>
      <c r="AC5619" s="337" t="s">
        <v>13530</v>
      </c>
    </row>
    <row r="5620" spans="1:29" ht="15.8" x14ac:dyDescent="0.25">
      <c r="A5620" s="337" t="s">
        <v>1723</v>
      </c>
      <c r="B5620" s="337" t="s">
        <v>2366</v>
      </c>
      <c r="C5620" s="337" t="s">
        <v>1788</v>
      </c>
      <c r="D5620" s="337" t="s">
        <v>1873</v>
      </c>
      <c r="E5620" s="337" t="s">
        <v>2019</v>
      </c>
      <c r="F5620" s="338">
        <v>42351</v>
      </c>
      <c r="G5620" s="337" t="s">
        <v>342</v>
      </c>
      <c r="H5620" s="338">
        <v>42401</v>
      </c>
      <c r="I5620" s="337" t="s">
        <v>19695</v>
      </c>
      <c r="J5620" s="337" t="s">
        <v>36</v>
      </c>
      <c r="K5620" s="337" t="s">
        <v>19695</v>
      </c>
      <c r="L5620" s="337" t="s">
        <v>19695</v>
      </c>
      <c r="M5620" s="337" t="s">
        <v>19695</v>
      </c>
      <c r="N5620" s="337" t="s">
        <v>19695</v>
      </c>
      <c r="O5620" s="337" t="s">
        <v>19695</v>
      </c>
      <c r="P5620" s="337" t="s">
        <v>19695</v>
      </c>
      <c r="Q5620" s="337" t="s">
        <v>19695</v>
      </c>
      <c r="R5620" s="337" t="s">
        <v>130</v>
      </c>
      <c r="S5620" s="337" t="s">
        <v>929</v>
      </c>
      <c r="T5620" s="337" t="s">
        <v>934</v>
      </c>
      <c r="U5620" s="337" t="s">
        <v>1312</v>
      </c>
      <c r="V5620" s="337">
        <v>6</v>
      </c>
      <c r="W5620" s="337" t="s">
        <v>19695</v>
      </c>
      <c r="X5620" s="337" t="s">
        <v>19695</v>
      </c>
      <c r="Y5620" s="337" t="s">
        <v>19695</v>
      </c>
      <c r="Z5620" s="337" t="s">
        <v>1728</v>
      </c>
      <c r="AA5620" s="337" t="s">
        <v>735</v>
      </c>
      <c r="AB5620" s="337" t="s">
        <v>718</v>
      </c>
      <c r="AC5620" s="337" t="s">
        <v>13530</v>
      </c>
    </row>
    <row r="5621" spans="1:29" ht="15.8" x14ac:dyDescent="0.25">
      <c r="A5621" s="337" t="s">
        <v>1723</v>
      </c>
      <c r="B5621" s="337" t="s">
        <v>2370</v>
      </c>
      <c r="C5621" s="337" t="s">
        <v>1725</v>
      </c>
      <c r="D5621" s="337" t="s">
        <v>1726</v>
      </c>
      <c r="E5621" s="337" t="s">
        <v>2019</v>
      </c>
      <c r="F5621" s="338">
        <v>42351</v>
      </c>
      <c r="G5621" s="337" t="s">
        <v>342</v>
      </c>
      <c r="H5621" s="338">
        <v>42401</v>
      </c>
      <c r="I5621" s="337" t="s">
        <v>19695</v>
      </c>
      <c r="J5621" s="337" t="s">
        <v>16</v>
      </c>
      <c r="K5621" s="337" t="s">
        <v>19695</v>
      </c>
      <c r="L5621" s="337" t="s">
        <v>19695</v>
      </c>
      <c r="M5621" s="337" t="s">
        <v>19695</v>
      </c>
      <c r="N5621" s="337" t="s">
        <v>19695</v>
      </c>
      <c r="O5621" s="337" t="s">
        <v>19695</v>
      </c>
      <c r="P5621" s="337" t="s">
        <v>19695</v>
      </c>
      <c r="Q5621" s="337" t="s">
        <v>19695</v>
      </c>
      <c r="R5621" s="337" t="s">
        <v>130</v>
      </c>
      <c r="S5621" s="337" t="s">
        <v>415</v>
      </c>
      <c r="T5621" s="337" t="s">
        <v>137</v>
      </c>
      <c r="U5621" s="337" t="s">
        <v>2311</v>
      </c>
      <c r="V5621" s="337">
        <v>6</v>
      </c>
      <c r="W5621" s="337" t="s">
        <v>19695</v>
      </c>
      <c r="X5621" s="337" t="s">
        <v>19695</v>
      </c>
      <c r="Y5621" s="337" t="s">
        <v>19695</v>
      </c>
      <c r="Z5621" s="337" t="s">
        <v>1728</v>
      </c>
      <c r="AA5621" s="337" t="s">
        <v>735</v>
      </c>
      <c r="AB5621" s="337" t="s">
        <v>718</v>
      </c>
      <c r="AC5621" s="337" t="s">
        <v>13530</v>
      </c>
    </row>
    <row r="5622" spans="1:29" ht="15.8" x14ac:dyDescent="0.25">
      <c r="A5622" s="337" t="s">
        <v>1723</v>
      </c>
      <c r="B5622" s="337" t="s">
        <v>2374</v>
      </c>
      <c r="C5622" s="337" t="s">
        <v>1725</v>
      </c>
      <c r="D5622" s="337" t="s">
        <v>1726</v>
      </c>
      <c r="E5622" s="337" t="s">
        <v>2019</v>
      </c>
      <c r="F5622" s="338">
        <v>42351</v>
      </c>
      <c r="G5622" s="337" t="s">
        <v>342</v>
      </c>
      <c r="H5622" s="338">
        <v>42401</v>
      </c>
      <c r="I5622" s="337" t="s">
        <v>19695</v>
      </c>
      <c r="J5622" s="337" t="s">
        <v>36</v>
      </c>
      <c r="K5622" s="337" t="s">
        <v>19695</v>
      </c>
      <c r="L5622" s="337" t="s">
        <v>19695</v>
      </c>
      <c r="M5622" s="337" t="s">
        <v>19695</v>
      </c>
      <c r="N5622" s="337" t="s">
        <v>19695</v>
      </c>
      <c r="O5622" s="337" t="s">
        <v>19695</v>
      </c>
      <c r="P5622" s="337" t="s">
        <v>19695</v>
      </c>
      <c r="Q5622" s="337" t="s">
        <v>19695</v>
      </c>
      <c r="R5622" s="337" t="s">
        <v>130</v>
      </c>
      <c r="S5622" s="337" t="s">
        <v>415</v>
      </c>
      <c r="T5622" s="337" t="s">
        <v>2375</v>
      </c>
      <c r="U5622" s="337" t="s">
        <v>2311</v>
      </c>
      <c r="V5622" s="337">
        <v>6</v>
      </c>
      <c r="W5622" s="337" t="s">
        <v>19695</v>
      </c>
      <c r="X5622" s="337" t="s">
        <v>19695</v>
      </c>
      <c r="Y5622" s="337" t="s">
        <v>19695</v>
      </c>
      <c r="Z5622" s="337" t="s">
        <v>1728</v>
      </c>
      <c r="AA5622" s="337" t="s">
        <v>735</v>
      </c>
      <c r="AB5622" s="337" t="s">
        <v>718</v>
      </c>
      <c r="AC5622" s="337" t="s">
        <v>13530</v>
      </c>
    </row>
    <row r="5623" spans="1:29" ht="15.8" x14ac:dyDescent="0.25">
      <c r="A5623" s="337" t="s">
        <v>1723</v>
      </c>
      <c r="B5623" s="337" t="s">
        <v>2650</v>
      </c>
      <c r="C5623" s="337" t="s">
        <v>1821</v>
      </c>
      <c r="D5623" s="337" t="s">
        <v>449</v>
      </c>
      <c r="E5623" s="337" t="s">
        <v>2019</v>
      </c>
      <c r="F5623" s="338">
        <v>42351</v>
      </c>
      <c r="G5623" s="337" t="s">
        <v>342</v>
      </c>
      <c r="H5623" s="338">
        <v>42401</v>
      </c>
      <c r="I5623" s="337" t="s">
        <v>19695</v>
      </c>
      <c r="J5623" s="337" t="s">
        <v>36</v>
      </c>
      <c r="K5623" s="337" t="s">
        <v>19695</v>
      </c>
      <c r="L5623" s="337" t="s">
        <v>19695</v>
      </c>
      <c r="M5623" s="337" t="s">
        <v>19695</v>
      </c>
      <c r="N5623" s="337" t="s">
        <v>19695</v>
      </c>
      <c r="O5623" s="337" t="s">
        <v>19695</v>
      </c>
      <c r="P5623" s="337" t="s">
        <v>19695</v>
      </c>
      <c r="Q5623" s="337" t="s">
        <v>19695</v>
      </c>
      <c r="R5623" s="337" t="s">
        <v>71</v>
      </c>
      <c r="S5623" s="337" t="s">
        <v>2651</v>
      </c>
      <c r="T5623" s="337" t="s">
        <v>2652</v>
      </c>
      <c r="U5623" s="337" t="s">
        <v>2653</v>
      </c>
      <c r="V5623" s="337">
        <v>6</v>
      </c>
      <c r="W5623" s="337" t="s">
        <v>19695</v>
      </c>
      <c r="X5623" s="337" t="s">
        <v>19695</v>
      </c>
      <c r="Y5623" s="337" t="s">
        <v>19695</v>
      </c>
      <c r="Z5623" s="337" t="s">
        <v>1728</v>
      </c>
      <c r="AA5623" s="337" t="s">
        <v>735</v>
      </c>
      <c r="AB5623" s="337" t="s">
        <v>718</v>
      </c>
      <c r="AC5623" s="337" t="s">
        <v>13530</v>
      </c>
    </row>
    <row r="5624" spans="1:29" ht="15.8" x14ac:dyDescent="0.25">
      <c r="A5624" s="337" t="s">
        <v>1723</v>
      </c>
      <c r="B5624" s="337" t="s">
        <v>2797</v>
      </c>
      <c r="C5624" s="337" t="s">
        <v>1821</v>
      </c>
      <c r="D5624" s="337" t="s">
        <v>449</v>
      </c>
      <c r="E5624" s="337" t="s">
        <v>2019</v>
      </c>
      <c r="F5624" s="338">
        <v>42351</v>
      </c>
      <c r="G5624" s="337" t="s">
        <v>342</v>
      </c>
      <c r="H5624" s="338">
        <v>42401</v>
      </c>
      <c r="I5624" s="337" t="s">
        <v>19695</v>
      </c>
      <c r="J5624" s="337" t="s">
        <v>36</v>
      </c>
      <c r="K5624" s="337" t="s">
        <v>19695</v>
      </c>
      <c r="L5624" s="337" t="s">
        <v>19695</v>
      </c>
      <c r="M5624" s="337" t="s">
        <v>19695</v>
      </c>
      <c r="N5624" s="337" t="s">
        <v>19695</v>
      </c>
      <c r="O5624" s="337" t="s">
        <v>19695</v>
      </c>
      <c r="P5624" s="337" t="s">
        <v>19695</v>
      </c>
      <c r="Q5624" s="337" t="s">
        <v>19695</v>
      </c>
      <c r="R5624" s="337" t="s">
        <v>130</v>
      </c>
      <c r="S5624" s="337" t="s">
        <v>940</v>
      </c>
      <c r="T5624" s="337" t="s">
        <v>137</v>
      </c>
      <c r="U5624" s="337" t="s">
        <v>943</v>
      </c>
      <c r="V5624" s="337">
        <v>6</v>
      </c>
      <c r="W5624" s="337" t="s">
        <v>19695</v>
      </c>
      <c r="X5624" s="337" t="s">
        <v>19695</v>
      </c>
      <c r="Y5624" s="337" t="s">
        <v>19695</v>
      </c>
      <c r="Z5624" s="337" t="s">
        <v>1728</v>
      </c>
      <c r="AA5624" s="337" t="s">
        <v>735</v>
      </c>
      <c r="AB5624" s="337" t="s">
        <v>718</v>
      </c>
      <c r="AC5624" s="337" t="s">
        <v>13530</v>
      </c>
    </row>
    <row r="5625" spans="1:29" ht="15.8" x14ac:dyDescent="0.25">
      <c r="A5625" s="337" t="s">
        <v>1723</v>
      </c>
      <c r="B5625" s="337" t="s">
        <v>2032</v>
      </c>
      <c r="C5625" s="337" t="s">
        <v>1788</v>
      </c>
      <c r="D5625" s="337" t="s">
        <v>13527</v>
      </c>
      <c r="E5625" s="337" t="s">
        <v>2019</v>
      </c>
      <c r="F5625" s="338">
        <v>42351</v>
      </c>
      <c r="G5625" s="337" t="s">
        <v>342</v>
      </c>
      <c r="H5625" s="338">
        <v>42401</v>
      </c>
      <c r="I5625" s="337" t="s">
        <v>19695</v>
      </c>
      <c r="J5625" s="337" t="s">
        <v>36</v>
      </c>
      <c r="K5625" s="337" t="s">
        <v>19695</v>
      </c>
      <c r="L5625" s="337" t="s">
        <v>19695</v>
      </c>
      <c r="M5625" s="337" t="s">
        <v>19695</v>
      </c>
      <c r="N5625" s="337" t="s">
        <v>19695</v>
      </c>
      <c r="O5625" s="337" t="s">
        <v>19695</v>
      </c>
      <c r="P5625" s="337" t="s">
        <v>19695</v>
      </c>
      <c r="Q5625" s="337" t="s">
        <v>19695</v>
      </c>
      <c r="R5625" s="337" t="s">
        <v>130</v>
      </c>
      <c r="S5625" s="337" t="s">
        <v>415</v>
      </c>
      <c r="T5625" s="337" t="s">
        <v>138</v>
      </c>
      <c r="U5625" s="337" t="s">
        <v>2033</v>
      </c>
      <c r="V5625" s="337">
        <v>8</v>
      </c>
      <c r="W5625" s="337" t="s">
        <v>19695</v>
      </c>
      <c r="X5625" s="337" t="s">
        <v>19695</v>
      </c>
      <c r="Y5625" s="337" t="s">
        <v>19695</v>
      </c>
      <c r="Z5625" s="337" t="s">
        <v>1728</v>
      </c>
      <c r="AA5625" s="337" t="s">
        <v>735</v>
      </c>
      <c r="AB5625" s="337" t="s">
        <v>718</v>
      </c>
      <c r="AC5625" s="337" t="s">
        <v>13530</v>
      </c>
    </row>
    <row r="5626" spans="1:29" ht="15.8" x14ac:dyDescent="0.25">
      <c r="A5626" s="337" t="s">
        <v>1723</v>
      </c>
      <c r="B5626" s="337" t="s">
        <v>2058</v>
      </c>
      <c r="C5626" s="337" t="s">
        <v>1725</v>
      </c>
      <c r="D5626" s="337" t="s">
        <v>1726</v>
      </c>
      <c r="E5626" s="337" t="s">
        <v>2019</v>
      </c>
      <c r="F5626" s="338">
        <v>42351</v>
      </c>
      <c r="G5626" s="337" t="s">
        <v>342</v>
      </c>
      <c r="H5626" s="338">
        <v>42401</v>
      </c>
      <c r="I5626" s="337" t="s">
        <v>19695</v>
      </c>
      <c r="J5626" s="337" t="s">
        <v>16</v>
      </c>
      <c r="K5626" s="337" t="s">
        <v>19695</v>
      </c>
      <c r="L5626" s="337" t="s">
        <v>19695</v>
      </c>
      <c r="M5626" s="337" t="s">
        <v>19695</v>
      </c>
      <c r="N5626" s="337" t="s">
        <v>19695</v>
      </c>
      <c r="O5626" s="337" t="s">
        <v>19695</v>
      </c>
      <c r="P5626" s="337" t="s">
        <v>19695</v>
      </c>
      <c r="Q5626" s="337" t="s">
        <v>19695</v>
      </c>
      <c r="R5626" s="337" t="s">
        <v>130</v>
      </c>
      <c r="S5626" s="337" t="s">
        <v>415</v>
      </c>
      <c r="T5626" s="337" t="s">
        <v>137</v>
      </c>
      <c r="U5626" s="337" t="s">
        <v>2059</v>
      </c>
      <c r="V5626" s="337">
        <v>8</v>
      </c>
      <c r="W5626" s="337" t="s">
        <v>19695</v>
      </c>
      <c r="X5626" s="337" t="s">
        <v>19695</v>
      </c>
      <c r="Y5626" s="337" t="s">
        <v>19695</v>
      </c>
      <c r="Z5626" s="337" t="s">
        <v>1728</v>
      </c>
      <c r="AA5626" s="337" t="s">
        <v>735</v>
      </c>
      <c r="AB5626" s="337" t="s">
        <v>718</v>
      </c>
      <c r="AC5626" s="337" t="s">
        <v>13530</v>
      </c>
    </row>
    <row r="5627" spans="1:29" ht="15.8" x14ac:dyDescent="0.25">
      <c r="A5627" s="337" t="s">
        <v>1723</v>
      </c>
      <c r="B5627" s="337" t="s">
        <v>2063</v>
      </c>
      <c r="C5627" s="337" t="s">
        <v>1725</v>
      </c>
      <c r="D5627" s="337" t="s">
        <v>1726</v>
      </c>
      <c r="E5627" s="337" t="s">
        <v>2019</v>
      </c>
      <c r="F5627" s="338">
        <v>42351</v>
      </c>
      <c r="G5627" s="337" t="s">
        <v>342</v>
      </c>
      <c r="H5627" s="338">
        <v>42401</v>
      </c>
      <c r="I5627" s="337" t="s">
        <v>19695</v>
      </c>
      <c r="J5627" s="337" t="s">
        <v>16</v>
      </c>
      <c r="K5627" s="337" t="s">
        <v>19695</v>
      </c>
      <c r="L5627" s="337" t="s">
        <v>19695</v>
      </c>
      <c r="M5627" s="337" t="s">
        <v>19695</v>
      </c>
      <c r="N5627" s="337" t="s">
        <v>19695</v>
      </c>
      <c r="O5627" s="337" t="s">
        <v>19695</v>
      </c>
      <c r="P5627" s="337" t="s">
        <v>19695</v>
      </c>
      <c r="Q5627" s="337" t="s">
        <v>19695</v>
      </c>
      <c r="R5627" s="337" t="s">
        <v>130</v>
      </c>
      <c r="S5627" s="337" t="s">
        <v>415</v>
      </c>
      <c r="T5627" s="337" t="s">
        <v>925</v>
      </c>
      <c r="U5627" s="337" t="s">
        <v>2064</v>
      </c>
      <c r="V5627" s="337">
        <v>8</v>
      </c>
      <c r="W5627" s="337" t="s">
        <v>19695</v>
      </c>
      <c r="X5627" s="337" t="s">
        <v>19695</v>
      </c>
      <c r="Y5627" s="337" t="s">
        <v>19695</v>
      </c>
      <c r="Z5627" s="337" t="s">
        <v>1728</v>
      </c>
      <c r="AA5627" s="337" t="s">
        <v>735</v>
      </c>
      <c r="AB5627" s="337" t="s">
        <v>718</v>
      </c>
      <c r="AC5627" s="337" t="s">
        <v>13530</v>
      </c>
    </row>
    <row r="5628" spans="1:29" ht="15.8" x14ac:dyDescent="0.25">
      <c r="A5628" s="337" t="s">
        <v>1723</v>
      </c>
      <c r="B5628" s="337" t="s">
        <v>2068</v>
      </c>
      <c r="C5628" s="337" t="s">
        <v>1821</v>
      </c>
      <c r="D5628" s="337" t="s">
        <v>449</v>
      </c>
      <c r="E5628" s="337" t="s">
        <v>2019</v>
      </c>
      <c r="F5628" s="338">
        <v>42351</v>
      </c>
      <c r="G5628" s="337" t="s">
        <v>342</v>
      </c>
      <c r="H5628" s="338">
        <v>42401</v>
      </c>
      <c r="I5628" s="337" t="s">
        <v>19695</v>
      </c>
      <c r="J5628" s="337" t="s">
        <v>36</v>
      </c>
      <c r="K5628" s="337" t="s">
        <v>19695</v>
      </c>
      <c r="L5628" s="337" t="s">
        <v>19695</v>
      </c>
      <c r="M5628" s="337" t="s">
        <v>19695</v>
      </c>
      <c r="N5628" s="337" t="s">
        <v>19695</v>
      </c>
      <c r="O5628" s="337" t="s">
        <v>19695</v>
      </c>
      <c r="P5628" s="337" t="s">
        <v>19695</v>
      </c>
      <c r="Q5628" s="337" t="s">
        <v>19695</v>
      </c>
      <c r="R5628" s="337" t="s">
        <v>52</v>
      </c>
      <c r="S5628" s="337" t="s">
        <v>393</v>
      </c>
      <c r="T5628" s="337" t="s">
        <v>2069</v>
      </c>
      <c r="U5628" s="337" t="s">
        <v>2070</v>
      </c>
      <c r="V5628" s="337">
        <v>8</v>
      </c>
      <c r="W5628" s="337" t="s">
        <v>19695</v>
      </c>
      <c r="X5628" s="337" t="s">
        <v>19695</v>
      </c>
      <c r="Y5628" s="337" t="s">
        <v>19695</v>
      </c>
      <c r="Z5628" s="337" t="s">
        <v>1728</v>
      </c>
      <c r="AA5628" s="337" t="s">
        <v>735</v>
      </c>
      <c r="AB5628" s="337" t="s">
        <v>718</v>
      </c>
      <c r="AC5628" s="337" t="s">
        <v>13530</v>
      </c>
    </row>
    <row r="5629" spans="1:29" ht="15.8" x14ac:dyDescent="0.25">
      <c r="A5629" s="337" t="s">
        <v>1723</v>
      </c>
      <c r="B5629" s="337" t="s">
        <v>2134</v>
      </c>
      <c r="C5629" s="337" t="s">
        <v>1821</v>
      </c>
      <c r="D5629" s="337" t="s">
        <v>449</v>
      </c>
      <c r="E5629" s="337" t="s">
        <v>2019</v>
      </c>
      <c r="F5629" s="338">
        <v>42351</v>
      </c>
      <c r="G5629" s="337" t="s">
        <v>342</v>
      </c>
      <c r="H5629" s="338">
        <v>42401</v>
      </c>
      <c r="I5629" s="337" t="s">
        <v>19695</v>
      </c>
      <c r="J5629" s="337" t="s">
        <v>16</v>
      </c>
      <c r="K5629" s="337" t="s">
        <v>19695</v>
      </c>
      <c r="L5629" s="337" t="s">
        <v>19695</v>
      </c>
      <c r="M5629" s="337" t="s">
        <v>19695</v>
      </c>
      <c r="N5629" s="337" t="s">
        <v>19695</v>
      </c>
      <c r="O5629" s="337" t="s">
        <v>19695</v>
      </c>
      <c r="P5629" s="337" t="s">
        <v>19695</v>
      </c>
      <c r="Q5629" s="337" t="s">
        <v>19695</v>
      </c>
      <c r="R5629" s="337" t="s">
        <v>52</v>
      </c>
      <c r="S5629" s="337" t="s">
        <v>120</v>
      </c>
      <c r="T5629" s="337" t="s">
        <v>1611</v>
      </c>
      <c r="U5629" s="337" t="s">
        <v>2135</v>
      </c>
      <c r="V5629" s="337">
        <v>8</v>
      </c>
      <c r="W5629" s="337" t="s">
        <v>19695</v>
      </c>
      <c r="X5629" s="337" t="s">
        <v>19695</v>
      </c>
      <c r="Y5629" s="337" t="s">
        <v>19695</v>
      </c>
      <c r="Z5629" s="337" t="s">
        <v>1728</v>
      </c>
      <c r="AA5629" s="337" t="s">
        <v>735</v>
      </c>
      <c r="AB5629" s="337" t="s">
        <v>718</v>
      </c>
      <c r="AC5629" s="337" t="s">
        <v>13530</v>
      </c>
    </row>
    <row r="5630" spans="1:29" ht="15.8" x14ac:dyDescent="0.25">
      <c r="A5630" s="337" t="s">
        <v>1723</v>
      </c>
      <c r="B5630" s="337" t="s">
        <v>2219</v>
      </c>
      <c r="C5630" s="337" t="s">
        <v>1725</v>
      </c>
      <c r="D5630" s="337" t="s">
        <v>13527</v>
      </c>
      <c r="E5630" s="337" t="s">
        <v>2019</v>
      </c>
      <c r="F5630" s="338">
        <v>42351</v>
      </c>
      <c r="G5630" s="337" t="s">
        <v>342</v>
      </c>
      <c r="H5630" s="338">
        <v>42401</v>
      </c>
      <c r="I5630" s="337" t="s">
        <v>19695</v>
      </c>
      <c r="J5630" s="337" t="s">
        <v>16</v>
      </c>
      <c r="K5630" s="337" t="s">
        <v>19695</v>
      </c>
      <c r="L5630" s="337" t="s">
        <v>19695</v>
      </c>
      <c r="M5630" s="337" t="s">
        <v>19695</v>
      </c>
      <c r="N5630" s="337" t="s">
        <v>19695</v>
      </c>
      <c r="O5630" s="337" t="s">
        <v>19695</v>
      </c>
      <c r="P5630" s="337" t="s">
        <v>19695</v>
      </c>
      <c r="Q5630" s="337" t="s">
        <v>19695</v>
      </c>
      <c r="R5630" s="337" t="s">
        <v>52</v>
      </c>
      <c r="S5630" s="337" t="s">
        <v>69</v>
      </c>
      <c r="T5630" s="337" t="s">
        <v>2220</v>
      </c>
      <c r="U5630" s="337" t="s">
        <v>2220</v>
      </c>
      <c r="V5630" s="337">
        <v>8</v>
      </c>
      <c r="W5630" s="337" t="s">
        <v>19695</v>
      </c>
      <c r="X5630" s="337" t="s">
        <v>19695</v>
      </c>
      <c r="Y5630" s="337" t="s">
        <v>19695</v>
      </c>
      <c r="Z5630" s="337" t="s">
        <v>1728</v>
      </c>
      <c r="AA5630" s="337" t="s">
        <v>735</v>
      </c>
      <c r="AB5630" s="337" t="s">
        <v>718</v>
      </c>
      <c r="AC5630" s="337" t="s">
        <v>13530</v>
      </c>
    </row>
    <row r="5631" spans="1:29" ht="15.8" x14ac:dyDescent="0.25">
      <c r="A5631" s="337" t="s">
        <v>1723</v>
      </c>
      <c r="B5631" s="337" t="s">
        <v>2244</v>
      </c>
      <c r="C5631" s="337" t="s">
        <v>1725</v>
      </c>
      <c r="D5631" s="337" t="s">
        <v>1726</v>
      </c>
      <c r="E5631" s="337" t="s">
        <v>2019</v>
      </c>
      <c r="F5631" s="338">
        <v>42351</v>
      </c>
      <c r="G5631" s="337" t="s">
        <v>342</v>
      </c>
      <c r="H5631" s="338">
        <v>42401</v>
      </c>
      <c r="I5631" s="337" t="s">
        <v>19695</v>
      </c>
      <c r="J5631" s="337" t="s">
        <v>36</v>
      </c>
      <c r="K5631" s="337" t="s">
        <v>19695</v>
      </c>
      <c r="L5631" s="337" t="s">
        <v>19695</v>
      </c>
      <c r="M5631" s="337" t="s">
        <v>19695</v>
      </c>
      <c r="N5631" s="337" t="s">
        <v>19695</v>
      </c>
      <c r="O5631" s="337" t="s">
        <v>19695</v>
      </c>
      <c r="P5631" s="337" t="s">
        <v>19695</v>
      </c>
      <c r="Q5631" s="337" t="s">
        <v>19695</v>
      </c>
      <c r="R5631" s="337" t="s">
        <v>130</v>
      </c>
      <c r="S5631" s="337" t="s">
        <v>147</v>
      </c>
      <c r="T5631" s="337" t="s">
        <v>1036</v>
      </c>
      <c r="U5631" s="337" t="s">
        <v>2017</v>
      </c>
      <c r="V5631" s="337">
        <v>8</v>
      </c>
      <c r="W5631" s="337" t="s">
        <v>19695</v>
      </c>
      <c r="X5631" s="337" t="s">
        <v>19695</v>
      </c>
      <c r="Y5631" s="337" t="s">
        <v>19695</v>
      </c>
      <c r="Z5631" s="337" t="s">
        <v>1728</v>
      </c>
      <c r="AA5631" s="337" t="s">
        <v>735</v>
      </c>
      <c r="AB5631" s="337" t="s">
        <v>718</v>
      </c>
      <c r="AC5631" s="337" t="s">
        <v>13530</v>
      </c>
    </row>
    <row r="5632" spans="1:29" ht="15.8" x14ac:dyDescent="0.25">
      <c r="A5632" s="337" t="s">
        <v>1723</v>
      </c>
      <c r="B5632" s="337" t="s">
        <v>2252</v>
      </c>
      <c r="C5632" s="337" t="s">
        <v>1725</v>
      </c>
      <c r="D5632" s="337" t="s">
        <v>1726</v>
      </c>
      <c r="E5632" s="337" t="s">
        <v>2019</v>
      </c>
      <c r="F5632" s="338">
        <v>42351</v>
      </c>
      <c r="G5632" s="337" t="s">
        <v>342</v>
      </c>
      <c r="H5632" s="338">
        <v>42401</v>
      </c>
      <c r="I5632" s="337" t="s">
        <v>19695</v>
      </c>
      <c r="J5632" s="337" t="s">
        <v>36</v>
      </c>
      <c r="K5632" s="337" t="s">
        <v>19695</v>
      </c>
      <c r="L5632" s="337" t="s">
        <v>19695</v>
      </c>
      <c r="M5632" s="337" t="s">
        <v>19695</v>
      </c>
      <c r="N5632" s="337" t="s">
        <v>19695</v>
      </c>
      <c r="O5632" s="337" t="s">
        <v>19695</v>
      </c>
      <c r="P5632" s="337" t="s">
        <v>19695</v>
      </c>
      <c r="Q5632" s="337" t="s">
        <v>19695</v>
      </c>
      <c r="R5632" s="337" t="s">
        <v>130</v>
      </c>
      <c r="S5632" s="337" t="s">
        <v>415</v>
      </c>
      <c r="T5632" s="337" t="s">
        <v>138</v>
      </c>
      <c r="U5632" s="337" t="s">
        <v>449</v>
      </c>
      <c r="V5632" s="337">
        <v>8</v>
      </c>
      <c r="W5632" s="337" t="s">
        <v>19695</v>
      </c>
      <c r="X5632" s="337" t="s">
        <v>19695</v>
      </c>
      <c r="Y5632" s="337" t="s">
        <v>19695</v>
      </c>
      <c r="Z5632" s="337" t="s">
        <v>1728</v>
      </c>
      <c r="AA5632" s="337" t="s">
        <v>717</v>
      </c>
      <c r="AB5632" s="337" t="s">
        <v>718</v>
      </c>
      <c r="AC5632" s="337" t="s">
        <v>13530</v>
      </c>
    </row>
    <row r="5633" spans="1:29" ht="15.8" x14ac:dyDescent="0.25">
      <c r="A5633" s="337" t="s">
        <v>1723</v>
      </c>
      <c r="B5633" s="337" t="s">
        <v>2257</v>
      </c>
      <c r="C5633" s="337" t="s">
        <v>1788</v>
      </c>
      <c r="D5633" s="337" t="s">
        <v>1873</v>
      </c>
      <c r="E5633" s="337" t="s">
        <v>2019</v>
      </c>
      <c r="F5633" s="338">
        <v>42351</v>
      </c>
      <c r="G5633" s="337" t="s">
        <v>342</v>
      </c>
      <c r="H5633" s="338">
        <v>42401</v>
      </c>
      <c r="I5633" s="337" t="s">
        <v>19695</v>
      </c>
      <c r="J5633" s="337" t="s">
        <v>36</v>
      </c>
      <c r="K5633" s="337" t="s">
        <v>19695</v>
      </c>
      <c r="L5633" s="337" t="s">
        <v>19695</v>
      </c>
      <c r="M5633" s="337" t="s">
        <v>19695</v>
      </c>
      <c r="N5633" s="337" t="s">
        <v>19695</v>
      </c>
      <c r="O5633" s="337" t="s">
        <v>19695</v>
      </c>
      <c r="P5633" s="337" t="s">
        <v>19695</v>
      </c>
      <c r="Q5633" s="337" t="s">
        <v>19695</v>
      </c>
      <c r="R5633" s="337" t="s">
        <v>98</v>
      </c>
      <c r="S5633" s="337" t="s">
        <v>1689</v>
      </c>
      <c r="T5633" s="337" t="s">
        <v>2258</v>
      </c>
      <c r="U5633" s="337" t="s">
        <v>449</v>
      </c>
      <c r="V5633" s="337">
        <v>8</v>
      </c>
      <c r="W5633" s="337" t="s">
        <v>19695</v>
      </c>
      <c r="X5633" s="337" t="s">
        <v>19695</v>
      </c>
      <c r="Y5633" s="337" t="s">
        <v>19695</v>
      </c>
      <c r="Z5633" s="337" t="s">
        <v>1728</v>
      </c>
      <c r="AA5633" s="337" t="s">
        <v>717</v>
      </c>
      <c r="AB5633" s="337" t="s">
        <v>718</v>
      </c>
      <c r="AC5633" s="337" t="s">
        <v>13530</v>
      </c>
    </row>
    <row r="5634" spans="1:29" ht="15.8" x14ac:dyDescent="0.25">
      <c r="A5634" s="337" t="s">
        <v>1723</v>
      </c>
      <c r="B5634" s="337" t="s">
        <v>2259</v>
      </c>
      <c r="C5634" s="337" t="s">
        <v>1725</v>
      </c>
      <c r="D5634" s="337" t="s">
        <v>1726</v>
      </c>
      <c r="E5634" s="337" t="s">
        <v>2019</v>
      </c>
      <c r="F5634" s="338">
        <v>42351</v>
      </c>
      <c r="G5634" s="337" t="s">
        <v>342</v>
      </c>
      <c r="H5634" s="338">
        <v>42401</v>
      </c>
      <c r="I5634" s="337" t="s">
        <v>19695</v>
      </c>
      <c r="J5634" s="337" t="s">
        <v>36</v>
      </c>
      <c r="K5634" s="337" t="s">
        <v>19695</v>
      </c>
      <c r="L5634" s="337" t="s">
        <v>19695</v>
      </c>
      <c r="M5634" s="337" t="s">
        <v>19695</v>
      </c>
      <c r="N5634" s="337" t="s">
        <v>19695</v>
      </c>
      <c r="O5634" s="337" t="s">
        <v>19695</v>
      </c>
      <c r="P5634" s="337" t="s">
        <v>19695</v>
      </c>
      <c r="Q5634" s="337" t="s">
        <v>19695</v>
      </c>
      <c r="R5634" s="337" t="s">
        <v>130</v>
      </c>
      <c r="S5634" s="337" t="s">
        <v>415</v>
      </c>
      <c r="T5634" s="337" t="s">
        <v>138</v>
      </c>
      <c r="U5634" s="337" t="s">
        <v>449</v>
      </c>
      <c r="V5634" s="337">
        <v>8</v>
      </c>
      <c r="W5634" s="337" t="s">
        <v>19695</v>
      </c>
      <c r="X5634" s="337" t="s">
        <v>19695</v>
      </c>
      <c r="Y5634" s="337" t="s">
        <v>19695</v>
      </c>
      <c r="Z5634" s="337" t="s">
        <v>1728</v>
      </c>
      <c r="AA5634" s="337" t="s">
        <v>717</v>
      </c>
      <c r="AB5634" s="337" t="s">
        <v>718</v>
      </c>
      <c r="AC5634" s="337" t="s">
        <v>13530</v>
      </c>
    </row>
    <row r="5635" spans="1:29" ht="15.8" x14ac:dyDescent="0.25">
      <c r="A5635" s="337" t="s">
        <v>1723</v>
      </c>
      <c r="B5635" s="337" t="s">
        <v>2274</v>
      </c>
      <c r="C5635" s="337" t="s">
        <v>1725</v>
      </c>
      <c r="D5635" s="337" t="s">
        <v>1726</v>
      </c>
      <c r="E5635" s="337" t="s">
        <v>2019</v>
      </c>
      <c r="F5635" s="338">
        <v>42351</v>
      </c>
      <c r="G5635" s="337" t="s">
        <v>342</v>
      </c>
      <c r="H5635" s="338">
        <v>42401</v>
      </c>
      <c r="I5635" s="337" t="s">
        <v>19695</v>
      </c>
      <c r="J5635" s="337" t="s">
        <v>16</v>
      </c>
      <c r="K5635" s="337" t="s">
        <v>19695</v>
      </c>
      <c r="L5635" s="337" t="s">
        <v>19695</v>
      </c>
      <c r="M5635" s="337" t="s">
        <v>19695</v>
      </c>
      <c r="N5635" s="337" t="s">
        <v>19695</v>
      </c>
      <c r="O5635" s="337" t="s">
        <v>19695</v>
      </c>
      <c r="P5635" s="337" t="s">
        <v>19695</v>
      </c>
      <c r="Q5635" s="337" t="s">
        <v>19695</v>
      </c>
      <c r="R5635" s="337" t="s">
        <v>98</v>
      </c>
      <c r="S5635" s="337" t="s">
        <v>1689</v>
      </c>
      <c r="T5635" s="337" t="s">
        <v>2258</v>
      </c>
      <c r="U5635" s="337" t="s">
        <v>449</v>
      </c>
      <c r="V5635" s="337">
        <v>8</v>
      </c>
      <c r="W5635" s="337" t="s">
        <v>19695</v>
      </c>
      <c r="X5635" s="337" t="s">
        <v>19695</v>
      </c>
      <c r="Y5635" s="337" t="s">
        <v>19695</v>
      </c>
      <c r="Z5635" s="337" t="s">
        <v>1728</v>
      </c>
      <c r="AA5635" s="337" t="s">
        <v>717</v>
      </c>
      <c r="AB5635" s="337" t="s">
        <v>718</v>
      </c>
      <c r="AC5635" s="337" t="s">
        <v>13530</v>
      </c>
    </row>
    <row r="5636" spans="1:29" ht="15.8" x14ac:dyDescent="0.25">
      <c r="A5636" s="337" t="s">
        <v>1723</v>
      </c>
      <c r="B5636" s="337" t="s">
        <v>2373</v>
      </c>
      <c r="C5636" s="337" t="s">
        <v>1725</v>
      </c>
      <c r="D5636" s="337" t="s">
        <v>1726</v>
      </c>
      <c r="E5636" s="337" t="s">
        <v>2019</v>
      </c>
      <c r="F5636" s="338">
        <v>42351</v>
      </c>
      <c r="G5636" s="337" t="s">
        <v>342</v>
      </c>
      <c r="H5636" s="338">
        <v>42401</v>
      </c>
      <c r="I5636" s="337" t="s">
        <v>19695</v>
      </c>
      <c r="J5636" s="337" t="s">
        <v>16</v>
      </c>
      <c r="K5636" s="337" t="s">
        <v>19695</v>
      </c>
      <c r="L5636" s="337" t="s">
        <v>19695</v>
      </c>
      <c r="M5636" s="337" t="s">
        <v>19695</v>
      </c>
      <c r="N5636" s="337" t="s">
        <v>19695</v>
      </c>
      <c r="O5636" s="337" t="s">
        <v>19695</v>
      </c>
      <c r="P5636" s="337" t="s">
        <v>19695</v>
      </c>
      <c r="Q5636" s="337" t="s">
        <v>19695</v>
      </c>
      <c r="R5636" s="337" t="s">
        <v>130</v>
      </c>
      <c r="S5636" s="337" t="s">
        <v>415</v>
      </c>
      <c r="T5636" s="337" t="s">
        <v>138</v>
      </c>
      <c r="U5636" s="337" t="s">
        <v>2311</v>
      </c>
      <c r="V5636" s="337">
        <v>8</v>
      </c>
      <c r="W5636" s="337" t="s">
        <v>19695</v>
      </c>
      <c r="X5636" s="337" t="s">
        <v>19695</v>
      </c>
      <c r="Y5636" s="337" t="s">
        <v>19695</v>
      </c>
      <c r="Z5636" s="337" t="s">
        <v>1728</v>
      </c>
      <c r="AA5636" s="337" t="s">
        <v>735</v>
      </c>
      <c r="AB5636" s="337" t="s">
        <v>718</v>
      </c>
      <c r="AC5636" s="337" t="s">
        <v>13530</v>
      </c>
    </row>
    <row r="5637" spans="1:29" ht="15.8" x14ac:dyDescent="0.25">
      <c r="A5637" s="337" t="s">
        <v>1723</v>
      </c>
      <c r="B5637" s="337" t="s">
        <v>2426</v>
      </c>
      <c r="C5637" s="337" t="s">
        <v>1821</v>
      </c>
      <c r="D5637" s="337" t="s">
        <v>449</v>
      </c>
      <c r="E5637" s="337" t="s">
        <v>2019</v>
      </c>
      <c r="F5637" s="338">
        <v>42351</v>
      </c>
      <c r="G5637" s="337" t="s">
        <v>342</v>
      </c>
      <c r="H5637" s="338">
        <v>42401</v>
      </c>
      <c r="I5637" s="337" t="s">
        <v>19695</v>
      </c>
      <c r="J5637" s="337" t="s">
        <v>36</v>
      </c>
      <c r="K5637" s="337" t="s">
        <v>19695</v>
      </c>
      <c r="L5637" s="337" t="s">
        <v>19695</v>
      </c>
      <c r="M5637" s="337" t="s">
        <v>19695</v>
      </c>
      <c r="N5637" s="337" t="s">
        <v>19695</v>
      </c>
      <c r="O5637" s="337" t="s">
        <v>19695</v>
      </c>
      <c r="P5637" s="337" t="s">
        <v>19695</v>
      </c>
      <c r="Q5637" s="337" t="s">
        <v>19695</v>
      </c>
      <c r="R5637" s="337" t="s">
        <v>52</v>
      </c>
      <c r="S5637" s="337" t="s">
        <v>93</v>
      </c>
      <c r="T5637" s="337" t="s">
        <v>1809</v>
      </c>
      <c r="U5637" s="337" t="s">
        <v>2427</v>
      </c>
      <c r="V5637" s="337">
        <v>8</v>
      </c>
      <c r="W5637" s="337" t="s">
        <v>19695</v>
      </c>
      <c r="X5637" s="337" t="s">
        <v>19695</v>
      </c>
      <c r="Y5637" s="337" t="s">
        <v>19695</v>
      </c>
      <c r="Z5637" s="337" t="s">
        <v>1728</v>
      </c>
      <c r="AA5637" s="337" t="s">
        <v>735</v>
      </c>
      <c r="AB5637" s="337" t="s">
        <v>718</v>
      </c>
      <c r="AC5637" s="337" t="s">
        <v>13530</v>
      </c>
    </row>
    <row r="5638" spans="1:29" ht="15.8" x14ac:dyDescent="0.25">
      <c r="A5638" s="337" t="s">
        <v>1723</v>
      </c>
      <c r="B5638" s="337" t="s">
        <v>2567</v>
      </c>
      <c r="C5638" s="337" t="s">
        <v>1725</v>
      </c>
      <c r="D5638" s="337" t="s">
        <v>1726</v>
      </c>
      <c r="E5638" s="337" t="s">
        <v>2019</v>
      </c>
      <c r="F5638" s="338">
        <v>42351</v>
      </c>
      <c r="G5638" s="337" t="s">
        <v>342</v>
      </c>
      <c r="H5638" s="338">
        <v>42401</v>
      </c>
      <c r="I5638" s="337" t="s">
        <v>19695</v>
      </c>
      <c r="J5638" s="337" t="s">
        <v>36</v>
      </c>
      <c r="K5638" s="337" t="s">
        <v>19695</v>
      </c>
      <c r="L5638" s="337" t="s">
        <v>19695</v>
      </c>
      <c r="M5638" s="337" t="s">
        <v>19695</v>
      </c>
      <c r="N5638" s="337" t="s">
        <v>19695</v>
      </c>
      <c r="O5638" s="337" t="s">
        <v>19695</v>
      </c>
      <c r="P5638" s="337" t="s">
        <v>19695</v>
      </c>
      <c r="Q5638" s="337" t="s">
        <v>19695</v>
      </c>
      <c r="R5638" s="337" t="s">
        <v>130</v>
      </c>
      <c r="S5638" s="337" t="s">
        <v>415</v>
      </c>
      <c r="T5638" s="337" t="s">
        <v>925</v>
      </c>
      <c r="U5638" s="337" t="s">
        <v>2568</v>
      </c>
      <c r="V5638" s="337">
        <v>8</v>
      </c>
      <c r="W5638" s="337" t="s">
        <v>19695</v>
      </c>
      <c r="X5638" s="337" t="s">
        <v>19695</v>
      </c>
      <c r="Y5638" s="337" t="s">
        <v>19695</v>
      </c>
      <c r="Z5638" s="337" t="s">
        <v>1728</v>
      </c>
      <c r="AA5638" s="337" t="s">
        <v>735</v>
      </c>
      <c r="AB5638" s="337" t="s">
        <v>718</v>
      </c>
      <c r="AC5638" s="337" t="s">
        <v>13530</v>
      </c>
    </row>
    <row r="5639" spans="1:29" ht="15.8" x14ac:dyDescent="0.25">
      <c r="A5639" s="337" t="s">
        <v>1723</v>
      </c>
      <c r="B5639" s="337" t="s">
        <v>2569</v>
      </c>
      <c r="C5639" s="337" t="s">
        <v>1725</v>
      </c>
      <c r="D5639" s="337" t="s">
        <v>1726</v>
      </c>
      <c r="E5639" s="337" t="s">
        <v>2019</v>
      </c>
      <c r="F5639" s="338">
        <v>42351</v>
      </c>
      <c r="G5639" s="337" t="s">
        <v>342</v>
      </c>
      <c r="H5639" s="338">
        <v>42401</v>
      </c>
      <c r="I5639" s="337" t="s">
        <v>19695</v>
      </c>
      <c r="J5639" s="337" t="s">
        <v>16</v>
      </c>
      <c r="K5639" s="337" t="s">
        <v>19695</v>
      </c>
      <c r="L5639" s="337" t="s">
        <v>19695</v>
      </c>
      <c r="M5639" s="337" t="s">
        <v>19695</v>
      </c>
      <c r="N5639" s="337" t="s">
        <v>19695</v>
      </c>
      <c r="O5639" s="337" t="s">
        <v>19695</v>
      </c>
      <c r="P5639" s="337" t="s">
        <v>19695</v>
      </c>
      <c r="Q5639" s="337" t="s">
        <v>19695</v>
      </c>
      <c r="R5639" s="337" t="s">
        <v>130</v>
      </c>
      <c r="S5639" s="337" t="s">
        <v>2020</v>
      </c>
      <c r="T5639" s="337" t="s">
        <v>948</v>
      </c>
      <c r="U5639" s="337" t="s">
        <v>2570</v>
      </c>
      <c r="V5639" s="337">
        <v>8</v>
      </c>
      <c r="W5639" s="337" t="s">
        <v>19695</v>
      </c>
      <c r="X5639" s="337" t="s">
        <v>19695</v>
      </c>
      <c r="Y5639" s="337" t="s">
        <v>19695</v>
      </c>
      <c r="Z5639" s="337" t="s">
        <v>1728</v>
      </c>
      <c r="AA5639" s="337" t="s">
        <v>735</v>
      </c>
      <c r="AB5639" s="337" t="s">
        <v>718</v>
      </c>
      <c r="AC5639" s="337" t="s">
        <v>13530</v>
      </c>
    </row>
    <row r="5640" spans="1:29" ht="15.8" x14ac:dyDescent="0.25">
      <c r="A5640" s="337" t="s">
        <v>1723</v>
      </c>
      <c r="B5640" s="337" t="s">
        <v>2639</v>
      </c>
      <c r="C5640" s="337" t="s">
        <v>1821</v>
      </c>
      <c r="D5640" s="337" t="s">
        <v>449</v>
      </c>
      <c r="E5640" s="337" t="s">
        <v>2019</v>
      </c>
      <c r="F5640" s="338">
        <v>42351</v>
      </c>
      <c r="G5640" s="337" t="s">
        <v>342</v>
      </c>
      <c r="H5640" s="338">
        <v>42401</v>
      </c>
      <c r="I5640" s="337" t="s">
        <v>19695</v>
      </c>
      <c r="J5640" s="337" t="s">
        <v>36</v>
      </c>
      <c r="K5640" s="337" t="s">
        <v>19695</v>
      </c>
      <c r="L5640" s="337" t="s">
        <v>19695</v>
      </c>
      <c r="M5640" s="337" t="s">
        <v>19695</v>
      </c>
      <c r="N5640" s="337" t="s">
        <v>19695</v>
      </c>
      <c r="O5640" s="337" t="s">
        <v>19695</v>
      </c>
      <c r="P5640" s="337" t="s">
        <v>19695</v>
      </c>
      <c r="Q5640" s="337" t="s">
        <v>19695</v>
      </c>
      <c r="R5640" s="337" t="s">
        <v>56</v>
      </c>
      <c r="S5640" s="337" t="s">
        <v>57</v>
      </c>
      <c r="T5640" s="337" t="s">
        <v>2640</v>
      </c>
      <c r="U5640" s="337" t="s">
        <v>751</v>
      </c>
      <c r="V5640" s="337">
        <v>8</v>
      </c>
      <c r="W5640" s="337" t="s">
        <v>19695</v>
      </c>
      <c r="X5640" s="337" t="s">
        <v>19695</v>
      </c>
      <c r="Y5640" s="337" t="s">
        <v>19695</v>
      </c>
      <c r="Z5640" s="337" t="s">
        <v>1728</v>
      </c>
      <c r="AA5640" s="337" t="s">
        <v>717</v>
      </c>
      <c r="AB5640" s="337" t="s">
        <v>718</v>
      </c>
      <c r="AC5640" s="337" t="s">
        <v>13530</v>
      </c>
    </row>
    <row r="5641" spans="1:29" ht="15.8" x14ac:dyDescent="0.25">
      <c r="A5641" s="337" t="s">
        <v>1723</v>
      </c>
      <c r="B5641" s="337" t="s">
        <v>1567</v>
      </c>
      <c r="C5641" s="337" t="s">
        <v>1821</v>
      </c>
      <c r="D5641" s="337" t="s">
        <v>449</v>
      </c>
      <c r="E5641" s="337" t="s">
        <v>2019</v>
      </c>
      <c r="F5641" s="338">
        <v>42351</v>
      </c>
      <c r="G5641" s="337" t="s">
        <v>342</v>
      </c>
      <c r="H5641" s="338">
        <v>42401</v>
      </c>
      <c r="I5641" s="337" t="s">
        <v>19695</v>
      </c>
      <c r="J5641" s="337" t="s">
        <v>16</v>
      </c>
      <c r="K5641" s="337" t="s">
        <v>19695</v>
      </c>
      <c r="L5641" s="337" t="s">
        <v>19695</v>
      </c>
      <c r="M5641" s="337" t="s">
        <v>19695</v>
      </c>
      <c r="N5641" s="337" t="s">
        <v>19695</v>
      </c>
      <c r="O5641" s="337" t="s">
        <v>19695</v>
      </c>
      <c r="P5641" s="337" t="s">
        <v>19695</v>
      </c>
      <c r="Q5641" s="337" t="s">
        <v>19695</v>
      </c>
      <c r="R5641" s="337" t="s">
        <v>1225</v>
      </c>
      <c r="S5641" s="337" t="s">
        <v>1568</v>
      </c>
      <c r="T5641" s="337" t="s">
        <v>1569</v>
      </c>
      <c r="U5641" s="337" t="s">
        <v>425</v>
      </c>
      <c r="V5641" s="337">
        <v>8</v>
      </c>
      <c r="W5641" s="337" t="s">
        <v>19695</v>
      </c>
      <c r="X5641" s="337" t="s">
        <v>19695</v>
      </c>
      <c r="Y5641" s="337" t="s">
        <v>19695</v>
      </c>
      <c r="Z5641" s="337" t="s">
        <v>1728</v>
      </c>
      <c r="AA5641" s="337" t="s">
        <v>735</v>
      </c>
      <c r="AB5641" s="337" t="s">
        <v>718</v>
      </c>
      <c r="AC5641" s="337" t="s">
        <v>13530</v>
      </c>
    </row>
    <row r="5642" spans="1:29" ht="15.8" x14ac:dyDescent="0.25">
      <c r="A5642" s="337" t="s">
        <v>1723</v>
      </c>
      <c r="B5642" s="337" t="s">
        <v>2944</v>
      </c>
      <c r="C5642" s="337" t="s">
        <v>1788</v>
      </c>
      <c r="D5642" s="337" t="s">
        <v>1873</v>
      </c>
      <c r="E5642" s="337" t="s">
        <v>2019</v>
      </c>
      <c r="F5642" s="338">
        <v>42351</v>
      </c>
      <c r="G5642" s="337" t="s">
        <v>342</v>
      </c>
      <c r="H5642" s="338">
        <v>42401</v>
      </c>
      <c r="I5642" s="337" t="s">
        <v>19695</v>
      </c>
      <c r="J5642" s="337" t="s">
        <v>16</v>
      </c>
      <c r="K5642" s="337" t="s">
        <v>19695</v>
      </c>
      <c r="L5642" s="337" t="s">
        <v>19695</v>
      </c>
      <c r="M5642" s="337" t="s">
        <v>19695</v>
      </c>
      <c r="N5642" s="337" t="s">
        <v>19695</v>
      </c>
      <c r="O5642" s="337" t="s">
        <v>19695</v>
      </c>
      <c r="P5642" s="337" t="s">
        <v>19695</v>
      </c>
      <c r="Q5642" s="337" t="s">
        <v>19695</v>
      </c>
      <c r="R5642" s="337" t="s">
        <v>130</v>
      </c>
      <c r="S5642" s="337" t="s">
        <v>415</v>
      </c>
      <c r="T5642" s="337" t="s">
        <v>138</v>
      </c>
      <c r="U5642" s="337" t="s">
        <v>2311</v>
      </c>
      <c r="V5642" s="337">
        <v>8</v>
      </c>
      <c r="W5642" s="337" t="s">
        <v>19695</v>
      </c>
      <c r="X5642" s="337" t="s">
        <v>19695</v>
      </c>
      <c r="Y5642" s="337" t="s">
        <v>19695</v>
      </c>
      <c r="Z5642" s="337" t="s">
        <v>1728</v>
      </c>
      <c r="AA5642" s="337" t="s">
        <v>735</v>
      </c>
      <c r="AB5642" s="337" t="s">
        <v>718</v>
      </c>
      <c r="AC5642" s="337" t="s">
        <v>13530</v>
      </c>
    </row>
    <row r="5643" spans="1:29" ht="15.8" x14ac:dyDescent="0.25">
      <c r="A5643" s="337" t="s">
        <v>1723</v>
      </c>
      <c r="B5643" s="337" t="s">
        <v>2959</v>
      </c>
      <c r="C5643" s="337" t="s">
        <v>1821</v>
      </c>
      <c r="D5643" s="337" t="s">
        <v>449</v>
      </c>
      <c r="E5643" s="337" t="s">
        <v>2019</v>
      </c>
      <c r="F5643" s="338">
        <v>42351</v>
      </c>
      <c r="G5643" s="337" t="s">
        <v>342</v>
      </c>
      <c r="H5643" s="338">
        <v>42401</v>
      </c>
      <c r="I5643" s="337" t="s">
        <v>19695</v>
      </c>
      <c r="J5643" s="337" t="s">
        <v>36</v>
      </c>
      <c r="K5643" s="337" t="s">
        <v>19695</v>
      </c>
      <c r="L5643" s="337" t="s">
        <v>19695</v>
      </c>
      <c r="M5643" s="337" t="s">
        <v>19695</v>
      </c>
      <c r="N5643" s="337" t="s">
        <v>19695</v>
      </c>
      <c r="O5643" s="337" t="s">
        <v>19695</v>
      </c>
      <c r="P5643" s="337" t="s">
        <v>19695</v>
      </c>
      <c r="Q5643" s="337" t="s">
        <v>19695</v>
      </c>
      <c r="R5643" s="337" t="s">
        <v>2955</v>
      </c>
      <c r="S5643" s="337" t="s">
        <v>2956</v>
      </c>
      <c r="T5643" s="337" t="s">
        <v>2960</v>
      </c>
      <c r="U5643" s="337" t="s">
        <v>2961</v>
      </c>
      <c r="V5643" s="337">
        <v>8</v>
      </c>
      <c r="W5643" s="337" t="s">
        <v>19695</v>
      </c>
      <c r="X5643" s="337" t="s">
        <v>19695</v>
      </c>
      <c r="Y5643" s="337" t="s">
        <v>19695</v>
      </c>
      <c r="Z5643" s="337" t="s">
        <v>1728</v>
      </c>
      <c r="AA5643" s="337" t="s">
        <v>735</v>
      </c>
      <c r="AB5643" s="337" t="s">
        <v>718</v>
      </c>
      <c r="AC5643" s="337" t="s">
        <v>13530</v>
      </c>
    </row>
    <row r="5644" spans="1:29" ht="15.8" x14ac:dyDescent="0.25">
      <c r="A5644" s="337" t="s">
        <v>1723</v>
      </c>
      <c r="B5644" s="337" t="s">
        <v>2018</v>
      </c>
      <c r="C5644" s="337" t="s">
        <v>1725</v>
      </c>
      <c r="D5644" s="337" t="s">
        <v>1726</v>
      </c>
      <c r="E5644" s="337" t="s">
        <v>2019</v>
      </c>
      <c r="F5644" s="338">
        <v>42351</v>
      </c>
      <c r="G5644" s="337" t="s">
        <v>342</v>
      </c>
      <c r="H5644" s="338">
        <v>42401</v>
      </c>
      <c r="I5644" s="337" t="s">
        <v>19695</v>
      </c>
      <c r="J5644" s="337" t="s">
        <v>36</v>
      </c>
      <c r="K5644" s="337" t="s">
        <v>19695</v>
      </c>
      <c r="L5644" s="337" t="s">
        <v>19695</v>
      </c>
      <c r="M5644" s="337" t="s">
        <v>19695</v>
      </c>
      <c r="N5644" s="337" t="s">
        <v>19695</v>
      </c>
      <c r="O5644" s="337" t="s">
        <v>19695</v>
      </c>
      <c r="P5644" s="337" t="s">
        <v>19695</v>
      </c>
      <c r="Q5644" s="337" t="s">
        <v>19695</v>
      </c>
      <c r="R5644" s="337" t="s">
        <v>130</v>
      </c>
      <c r="S5644" s="337" t="s">
        <v>2020</v>
      </c>
      <c r="T5644" s="337" t="s">
        <v>948</v>
      </c>
      <c r="U5644" s="337" t="s">
        <v>2021</v>
      </c>
      <c r="V5644" s="337">
        <v>10</v>
      </c>
      <c r="W5644" s="337" t="s">
        <v>19695</v>
      </c>
      <c r="X5644" s="337" t="s">
        <v>19695</v>
      </c>
      <c r="Y5644" s="337" t="s">
        <v>19695</v>
      </c>
      <c r="Z5644" s="337" t="s">
        <v>1728</v>
      </c>
      <c r="AA5644" s="337" t="s">
        <v>735</v>
      </c>
      <c r="AB5644" s="337" t="s">
        <v>718</v>
      </c>
      <c r="AC5644" s="337" t="s">
        <v>13530</v>
      </c>
    </row>
    <row r="5645" spans="1:29" ht="15.8" x14ac:dyDescent="0.25">
      <c r="A5645" s="337" t="s">
        <v>1723</v>
      </c>
      <c r="B5645" s="337" t="s">
        <v>2041</v>
      </c>
      <c r="C5645" s="337" t="s">
        <v>1821</v>
      </c>
      <c r="D5645" s="337" t="s">
        <v>449</v>
      </c>
      <c r="E5645" s="337" t="s">
        <v>2019</v>
      </c>
      <c r="F5645" s="338">
        <v>42351</v>
      </c>
      <c r="G5645" s="337" t="s">
        <v>342</v>
      </c>
      <c r="H5645" s="338">
        <v>42401</v>
      </c>
      <c r="I5645" s="337" t="s">
        <v>19695</v>
      </c>
      <c r="J5645" s="337" t="s">
        <v>16</v>
      </c>
      <c r="K5645" s="337" t="s">
        <v>19695</v>
      </c>
      <c r="L5645" s="337" t="s">
        <v>19695</v>
      </c>
      <c r="M5645" s="337" t="s">
        <v>19695</v>
      </c>
      <c r="N5645" s="337" t="s">
        <v>19695</v>
      </c>
      <c r="O5645" s="337" t="s">
        <v>19695</v>
      </c>
      <c r="P5645" s="337" t="s">
        <v>19695</v>
      </c>
      <c r="Q5645" s="337" t="s">
        <v>19695</v>
      </c>
      <c r="R5645" s="337" t="s">
        <v>52</v>
      </c>
      <c r="S5645" s="337" t="s">
        <v>85</v>
      </c>
      <c r="T5645" s="337" t="s">
        <v>2042</v>
      </c>
      <c r="U5645" s="337" t="s">
        <v>2043</v>
      </c>
      <c r="V5645" s="337">
        <v>10</v>
      </c>
      <c r="W5645" s="337" t="s">
        <v>19695</v>
      </c>
      <c r="X5645" s="337" t="s">
        <v>19695</v>
      </c>
      <c r="Y5645" s="337" t="s">
        <v>19695</v>
      </c>
      <c r="Z5645" s="337" t="s">
        <v>1728</v>
      </c>
      <c r="AA5645" s="337" t="s">
        <v>735</v>
      </c>
      <c r="AB5645" s="337" t="s">
        <v>718</v>
      </c>
      <c r="AC5645" s="337" t="s">
        <v>13530</v>
      </c>
    </row>
    <row r="5646" spans="1:29" ht="15.8" x14ac:dyDescent="0.25">
      <c r="A5646" s="337" t="s">
        <v>1723</v>
      </c>
      <c r="B5646" s="337" t="s">
        <v>2103</v>
      </c>
      <c r="C5646" s="337" t="s">
        <v>1821</v>
      </c>
      <c r="D5646" s="337" t="s">
        <v>449</v>
      </c>
      <c r="E5646" s="337" t="s">
        <v>2019</v>
      </c>
      <c r="F5646" s="338">
        <v>42351</v>
      </c>
      <c r="G5646" s="337" t="s">
        <v>342</v>
      </c>
      <c r="H5646" s="338">
        <v>42401</v>
      </c>
      <c r="I5646" s="337" t="s">
        <v>19695</v>
      </c>
      <c r="J5646" s="337" t="s">
        <v>36</v>
      </c>
      <c r="K5646" s="337" t="s">
        <v>19695</v>
      </c>
      <c r="L5646" s="337" t="s">
        <v>19695</v>
      </c>
      <c r="M5646" s="337" t="s">
        <v>19695</v>
      </c>
      <c r="N5646" s="337" t="s">
        <v>19695</v>
      </c>
      <c r="O5646" s="337" t="s">
        <v>19695</v>
      </c>
      <c r="P5646" s="337" t="s">
        <v>19695</v>
      </c>
      <c r="Q5646" s="337" t="s">
        <v>19695</v>
      </c>
      <c r="R5646" s="337" t="s">
        <v>109</v>
      </c>
      <c r="S5646" s="337" t="s">
        <v>1126</v>
      </c>
      <c r="T5646" s="337" t="s">
        <v>2104</v>
      </c>
      <c r="U5646" s="337" t="s">
        <v>2105</v>
      </c>
      <c r="V5646" s="337">
        <v>10</v>
      </c>
      <c r="W5646" s="337" t="s">
        <v>19695</v>
      </c>
      <c r="X5646" s="337" t="s">
        <v>19695</v>
      </c>
      <c r="Y5646" s="337" t="s">
        <v>19695</v>
      </c>
      <c r="Z5646" s="337" t="s">
        <v>1728</v>
      </c>
      <c r="AA5646" s="337" t="s">
        <v>717</v>
      </c>
      <c r="AB5646" s="337" t="s">
        <v>718</v>
      </c>
      <c r="AC5646" s="337" t="s">
        <v>13530</v>
      </c>
    </row>
    <row r="5647" spans="1:29" ht="15.8" x14ac:dyDescent="0.25">
      <c r="A5647" s="337" t="s">
        <v>1723</v>
      </c>
      <c r="B5647" s="337" t="s">
        <v>2237</v>
      </c>
      <c r="C5647" s="337" t="s">
        <v>1821</v>
      </c>
      <c r="D5647" s="337" t="s">
        <v>449</v>
      </c>
      <c r="E5647" s="337" t="s">
        <v>2019</v>
      </c>
      <c r="F5647" s="338">
        <v>42351</v>
      </c>
      <c r="G5647" s="337" t="s">
        <v>342</v>
      </c>
      <c r="H5647" s="338">
        <v>42401</v>
      </c>
      <c r="I5647" s="337" t="s">
        <v>19695</v>
      </c>
      <c r="J5647" s="337" t="s">
        <v>36</v>
      </c>
      <c r="K5647" s="337" t="s">
        <v>19695</v>
      </c>
      <c r="L5647" s="337" t="s">
        <v>19695</v>
      </c>
      <c r="M5647" s="337" t="s">
        <v>19695</v>
      </c>
      <c r="N5647" s="337" t="s">
        <v>19695</v>
      </c>
      <c r="O5647" s="337" t="s">
        <v>19695</v>
      </c>
      <c r="P5647" s="337" t="s">
        <v>19695</v>
      </c>
      <c r="Q5647" s="337" t="s">
        <v>19695</v>
      </c>
      <c r="R5647" s="337" t="s">
        <v>66</v>
      </c>
      <c r="S5647" s="337" t="s">
        <v>962</v>
      </c>
      <c r="T5647" s="337" t="s">
        <v>1137</v>
      </c>
      <c r="U5647" s="337" t="s">
        <v>2238</v>
      </c>
      <c r="V5647" s="337">
        <v>10</v>
      </c>
      <c r="W5647" s="337" t="s">
        <v>19695</v>
      </c>
      <c r="X5647" s="337" t="s">
        <v>19695</v>
      </c>
      <c r="Y5647" s="337" t="s">
        <v>19695</v>
      </c>
      <c r="Z5647" s="337" t="s">
        <v>1728</v>
      </c>
      <c r="AA5647" s="337" t="s">
        <v>735</v>
      </c>
      <c r="AB5647" s="337" t="s">
        <v>718</v>
      </c>
      <c r="AC5647" s="337" t="s">
        <v>13530</v>
      </c>
    </row>
    <row r="5648" spans="1:29" ht="15.8" x14ac:dyDescent="0.25">
      <c r="A5648" s="337" t="s">
        <v>1723</v>
      </c>
      <c r="B5648" s="337" t="s">
        <v>2327</v>
      </c>
      <c r="C5648" s="337" t="s">
        <v>1788</v>
      </c>
      <c r="D5648" s="337" t="s">
        <v>1873</v>
      </c>
      <c r="E5648" s="337" t="s">
        <v>2019</v>
      </c>
      <c r="F5648" s="338">
        <v>42351</v>
      </c>
      <c r="G5648" s="337" t="s">
        <v>342</v>
      </c>
      <c r="H5648" s="338">
        <v>42401</v>
      </c>
      <c r="I5648" s="337" t="s">
        <v>19695</v>
      </c>
      <c r="J5648" s="337" t="s">
        <v>16</v>
      </c>
      <c r="K5648" s="337" t="s">
        <v>19695</v>
      </c>
      <c r="L5648" s="337" t="s">
        <v>19695</v>
      </c>
      <c r="M5648" s="337" t="s">
        <v>19695</v>
      </c>
      <c r="N5648" s="337" t="s">
        <v>19695</v>
      </c>
      <c r="O5648" s="337" t="s">
        <v>19695</v>
      </c>
      <c r="P5648" s="337" t="s">
        <v>19695</v>
      </c>
      <c r="Q5648" s="337" t="s">
        <v>19695</v>
      </c>
      <c r="R5648" s="337" t="s">
        <v>130</v>
      </c>
      <c r="S5648" s="337" t="s">
        <v>415</v>
      </c>
      <c r="T5648" s="337" t="s">
        <v>138</v>
      </c>
      <c r="U5648" s="337" t="s">
        <v>95</v>
      </c>
      <c r="V5648" s="337">
        <v>10</v>
      </c>
      <c r="W5648" s="337" t="s">
        <v>19695</v>
      </c>
      <c r="X5648" s="337" t="s">
        <v>19695</v>
      </c>
      <c r="Y5648" s="337" t="s">
        <v>19695</v>
      </c>
      <c r="Z5648" s="337" t="s">
        <v>1728</v>
      </c>
      <c r="AA5648" s="337" t="s">
        <v>735</v>
      </c>
      <c r="AB5648" s="337" t="s">
        <v>718</v>
      </c>
      <c r="AC5648" s="337" t="s">
        <v>13530</v>
      </c>
    </row>
    <row r="5649" spans="1:29" ht="15.8" x14ac:dyDescent="0.25">
      <c r="A5649" s="337" t="s">
        <v>1723</v>
      </c>
      <c r="B5649" s="337" t="s">
        <v>2337</v>
      </c>
      <c r="C5649" s="337" t="s">
        <v>1725</v>
      </c>
      <c r="D5649" s="337" t="s">
        <v>1726</v>
      </c>
      <c r="E5649" s="337" t="s">
        <v>2019</v>
      </c>
      <c r="F5649" s="338">
        <v>42351</v>
      </c>
      <c r="G5649" s="337" t="s">
        <v>342</v>
      </c>
      <c r="H5649" s="338">
        <v>42401</v>
      </c>
      <c r="I5649" s="337" t="s">
        <v>19695</v>
      </c>
      <c r="J5649" s="337" t="s">
        <v>36</v>
      </c>
      <c r="K5649" s="337" t="s">
        <v>19695</v>
      </c>
      <c r="L5649" s="337" t="s">
        <v>19695</v>
      </c>
      <c r="M5649" s="337" t="s">
        <v>19695</v>
      </c>
      <c r="N5649" s="337" t="s">
        <v>19695</v>
      </c>
      <c r="O5649" s="337" t="s">
        <v>19695</v>
      </c>
      <c r="P5649" s="337" t="s">
        <v>19695</v>
      </c>
      <c r="Q5649" s="337" t="s">
        <v>19695</v>
      </c>
      <c r="R5649" s="337" t="s">
        <v>66</v>
      </c>
      <c r="S5649" s="337" t="s">
        <v>67</v>
      </c>
      <c r="T5649" s="337" t="s">
        <v>2338</v>
      </c>
      <c r="U5649" s="337" t="s">
        <v>2339</v>
      </c>
      <c r="V5649" s="337">
        <v>10</v>
      </c>
      <c r="W5649" s="337" t="s">
        <v>19695</v>
      </c>
      <c r="X5649" s="337" t="s">
        <v>19695</v>
      </c>
      <c r="Y5649" s="337" t="s">
        <v>19695</v>
      </c>
      <c r="Z5649" s="337" t="s">
        <v>1728</v>
      </c>
      <c r="AA5649" s="337" t="s">
        <v>735</v>
      </c>
      <c r="AB5649" s="337" t="s">
        <v>718</v>
      </c>
      <c r="AC5649" s="337" t="s">
        <v>13530</v>
      </c>
    </row>
    <row r="5650" spans="1:29" ht="15.8" x14ac:dyDescent="0.25">
      <c r="A5650" s="337" t="s">
        <v>1723</v>
      </c>
      <c r="B5650" s="337" t="s">
        <v>2350</v>
      </c>
      <c r="C5650" s="337" t="s">
        <v>1725</v>
      </c>
      <c r="D5650" s="337" t="s">
        <v>1726</v>
      </c>
      <c r="E5650" s="337" t="s">
        <v>2019</v>
      </c>
      <c r="F5650" s="338">
        <v>42351</v>
      </c>
      <c r="G5650" s="337" t="s">
        <v>342</v>
      </c>
      <c r="H5650" s="338">
        <v>42401</v>
      </c>
      <c r="I5650" s="337" t="s">
        <v>19695</v>
      </c>
      <c r="J5650" s="337" t="s">
        <v>36</v>
      </c>
      <c r="K5650" s="337" t="s">
        <v>19695</v>
      </c>
      <c r="L5650" s="337" t="s">
        <v>19695</v>
      </c>
      <c r="M5650" s="337" t="s">
        <v>19695</v>
      </c>
      <c r="N5650" s="337" t="s">
        <v>19695</v>
      </c>
      <c r="O5650" s="337" t="s">
        <v>19695</v>
      </c>
      <c r="P5650" s="337" t="s">
        <v>19695</v>
      </c>
      <c r="Q5650" s="337" t="s">
        <v>19695</v>
      </c>
      <c r="R5650" s="337" t="s">
        <v>35</v>
      </c>
      <c r="S5650" s="337" t="s">
        <v>404</v>
      </c>
      <c r="T5650" s="337" t="s">
        <v>1429</v>
      </c>
      <c r="U5650" s="337" t="s">
        <v>2349</v>
      </c>
      <c r="V5650" s="337">
        <v>10</v>
      </c>
      <c r="W5650" s="337" t="s">
        <v>19695</v>
      </c>
      <c r="X5650" s="337" t="s">
        <v>19695</v>
      </c>
      <c r="Y5650" s="337" t="s">
        <v>19695</v>
      </c>
      <c r="Z5650" s="337" t="s">
        <v>1728</v>
      </c>
      <c r="AA5650" s="337" t="s">
        <v>735</v>
      </c>
      <c r="AB5650" s="337" t="s">
        <v>718</v>
      </c>
      <c r="AC5650" s="337" t="s">
        <v>13530</v>
      </c>
    </row>
    <row r="5651" spans="1:29" ht="15.8" x14ac:dyDescent="0.25">
      <c r="A5651" s="337" t="s">
        <v>1723</v>
      </c>
      <c r="B5651" s="337" t="s">
        <v>2922</v>
      </c>
      <c r="C5651" s="337" t="s">
        <v>1725</v>
      </c>
      <c r="D5651" s="337" t="s">
        <v>1726</v>
      </c>
      <c r="E5651" s="337" t="s">
        <v>2019</v>
      </c>
      <c r="F5651" s="338">
        <v>42351</v>
      </c>
      <c r="G5651" s="337" t="s">
        <v>342</v>
      </c>
      <c r="H5651" s="338">
        <v>42401</v>
      </c>
      <c r="I5651" s="337" t="s">
        <v>19695</v>
      </c>
      <c r="J5651" s="337" t="s">
        <v>16</v>
      </c>
      <c r="K5651" s="337" t="s">
        <v>19695</v>
      </c>
      <c r="L5651" s="337" t="s">
        <v>19695</v>
      </c>
      <c r="M5651" s="337" t="s">
        <v>19695</v>
      </c>
      <c r="N5651" s="337" t="s">
        <v>19695</v>
      </c>
      <c r="O5651" s="337" t="s">
        <v>19695</v>
      </c>
      <c r="P5651" s="337" t="s">
        <v>19695</v>
      </c>
      <c r="Q5651" s="337" t="s">
        <v>19695</v>
      </c>
      <c r="R5651" s="337" t="s">
        <v>130</v>
      </c>
      <c r="S5651" s="337" t="s">
        <v>2020</v>
      </c>
      <c r="T5651" s="337" t="s">
        <v>2256</v>
      </c>
      <c r="U5651" s="337" t="s">
        <v>2923</v>
      </c>
      <c r="V5651" s="337">
        <v>10</v>
      </c>
      <c r="W5651" s="337" t="s">
        <v>19695</v>
      </c>
      <c r="X5651" s="337" t="s">
        <v>19695</v>
      </c>
      <c r="Y5651" s="337" t="s">
        <v>19695</v>
      </c>
      <c r="Z5651" s="337" t="s">
        <v>1728</v>
      </c>
      <c r="AA5651" s="337" t="s">
        <v>735</v>
      </c>
      <c r="AB5651" s="337" t="s">
        <v>718</v>
      </c>
      <c r="AC5651" s="337" t="s">
        <v>13530</v>
      </c>
    </row>
    <row r="5652" spans="1:29" ht="15.8" x14ac:dyDescent="0.25">
      <c r="A5652" s="337" t="s">
        <v>1723</v>
      </c>
      <c r="B5652" s="337" t="s">
        <v>2086</v>
      </c>
      <c r="C5652" s="337" t="s">
        <v>1821</v>
      </c>
      <c r="D5652" s="337" t="s">
        <v>449</v>
      </c>
      <c r="E5652" s="337" t="s">
        <v>2019</v>
      </c>
      <c r="F5652" s="338">
        <v>42351</v>
      </c>
      <c r="G5652" s="337" t="s">
        <v>342</v>
      </c>
      <c r="H5652" s="338">
        <v>42401</v>
      </c>
      <c r="I5652" s="337" t="s">
        <v>19695</v>
      </c>
      <c r="J5652" s="337" t="s">
        <v>16</v>
      </c>
      <c r="K5652" s="337" t="s">
        <v>19695</v>
      </c>
      <c r="L5652" s="337" t="s">
        <v>19695</v>
      </c>
      <c r="M5652" s="337" t="s">
        <v>19695</v>
      </c>
      <c r="N5652" s="337" t="s">
        <v>19695</v>
      </c>
      <c r="O5652" s="337" t="s">
        <v>19695</v>
      </c>
      <c r="P5652" s="337" t="s">
        <v>19695</v>
      </c>
      <c r="Q5652" s="337" t="s">
        <v>19695</v>
      </c>
      <c r="R5652" s="337" t="s">
        <v>1225</v>
      </c>
      <c r="S5652" s="337" t="s">
        <v>100</v>
      </c>
      <c r="T5652" s="337" t="s">
        <v>116</v>
      </c>
      <c r="U5652" s="337" t="s">
        <v>1647</v>
      </c>
      <c r="V5652" s="337">
        <v>12</v>
      </c>
      <c r="W5652" s="337" t="s">
        <v>19695</v>
      </c>
      <c r="X5652" s="337" t="s">
        <v>19695</v>
      </c>
      <c r="Y5652" s="337" t="s">
        <v>19695</v>
      </c>
      <c r="Z5652" s="337" t="s">
        <v>1728</v>
      </c>
      <c r="AA5652" s="337" t="s">
        <v>735</v>
      </c>
      <c r="AB5652" s="337" t="s">
        <v>718</v>
      </c>
      <c r="AC5652" s="337" t="s">
        <v>13530</v>
      </c>
    </row>
    <row r="5653" spans="1:29" ht="15.8" x14ac:dyDescent="0.25">
      <c r="A5653" s="337" t="s">
        <v>1723</v>
      </c>
      <c r="B5653" s="337" t="s">
        <v>1231</v>
      </c>
      <c r="C5653" s="337" t="s">
        <v>1821</v>
      </c>
      <c r="D5653" s="337" t="s">
        <v>449</v>
      </c>
      <c r="E5653" s="337" t="s">
        <v>2019</v>
      </c>
      <c r="F5653" s="338">
        <v>42351</v>
      </c>
      <c r="G5653" s="337" t="s">
        <v>342</v>
      </c>
      <c r="H5653" s="338">
        <v>42401</v>
      </c>
      <c r="I5653" s="337" t="s">
        <v>19695</v>
      </c>
      <c r="J5653" s="337" t="s">
        <v>36</v>
      </c>
      <c r="K5653" s="337" t="s">
        <v>19695</v>
      </c>
      <c r="L5653" s="337" t="s">
        <v>19695</v>
      </c>
      <c r="M5653" s="337" t="s">
        <v>19695</v>
      </c>
      <c r="N5653" s="337" t="s">
        <v>19695</v>
      </c>
      <c r="O5653" s="337" t="s">
        <v>19695</v>
      </c>
      <c r="P5653" s="337" t="s">
        <v>19695</v>
      </c>
      <c r="Q5653" s="337" t="s">
        <v>19695</v>
      </c>
      <c r="R5653" s="337" t="s">
        <v>146</v>
      </c>
      <c r="S5653" s="337" t="s">
        <v>1232</v>
      </c>
      <c r="T5653" s="337" t="s">
        <v>1233</v>
      </c>
      <c r="U5653" s="337" t="s">
        <v>1233</v>
      </c>
      <c r="V5653" s="337">
        <v>12</v>
      </c>
      <c r="W5653" s="337" t="s">
        <v>19695</v>
      </c>
      <c r="X5653" s="337" t="s">
        <v>19695</v>
      </c>
      <c r="Y5653" s="337" t="s">
        <v>19695</v>
      </c>
      <c r="Z5653" s="337" t="s">
        <v>1728</v>
      </c>
      <c r="AA5653" s="337" t="s">
        <v>735</v>
      </c>
      <c r="AB5653" s="337" t="s">
        <v>718</v>
      </c>
      <c r="AC5653" s="337" t="s">
        <v>13530</v>
      </c>
    </row>
    <row r="5654" spans="1:29" ht="15.8" x14ac:dyDescent="0.25">
      <c r="A5654" s="337" t="s">
        <v>1723</v>
      </c>
      <c r="B5654" s="337" t="s">
        <v>2335</v>
      </c>
      <c r="C5654" s="337" t="s">
        <v>1725</v>
      </c>
      <c r="D5654" s="337" t="s">
        <v>1726</v>
      </c>
      <c r="E5654" s="337" t="s">
        <v>2019</v>
      </c>
      <c r="F5654" s="338">
        <v>42351</v>
      </c>
      <c r="G5654" s="337" t="s">
        <v>342</v>
      </c>
      <c r="H5654" s="338">
        <v>42401</v>
      </c>
      <c r="I5654" s="337" t="s">
        <v>19695</v>
      </c>
      <c r="J5654" s="337" t="s">
        <v>36</v>
      </c>
      <c r="K5654" s="337" t="s">
        <v>19695</v>
      </c>
      <c r="L5654" s="337" t="s">
        <v>19695</v>
      </c>
      <c r="M5654" s="337" t="s">
        <v>19695</v>
      </c>
      <c r="N5654" s="337" t="s">
        <v>19695</v>
      </c>
      <c r="O5654" s="337" t="s">
        <v>19695</v>
      </c>
      <c r="P5654" s="337" t="s">
        <v>19695</v>
      </c>
      <c r="Q5654" s="337" t="s">
        <v>19695</v>
      </c>
      <c r="R5654" s="337" t="s">
        <v>66</v>
      </c>
      <c r="S5654" s="337" t="s">
        <v>67</v>
      </c>
      <c r="T5654" s="337" t="s">
        <v>1863</v>
      </c>
      <c r="U5654" s="337" t="s">
        <v>2336</v>
      </c>
      <c r="V5654" s="337">
        <v>12</v>
      </c>
      <c r="W5654" s="337" t="s">
        <v>19695</v>
      </c>
      <c r="X5654" s="337" t="s">
        <v>19695</v>
      </c>
      <c r="Y5654" s="337" t="s">
        <v>19695</v>
      </c>
      <c r="Z5654" s="337" t="s">
        <v>1728</v>
      </c>
      <c r="AA5654" s="337" t="s">
        <v>735</v>
      </c>
      <c r="AB5654" s="337" t="s">
        <v>718</v>
      </c>
      <c r="AC5654" s="337" t="s">
        <v>13530</v>
      </c>
    </row>
    <row r="5655" spans="1:29" ht="15.8" x14ac:dyDescent="0.25">
      <c r="A5655" s="337" t="s">
        <v>1723</v>
      </c>
      <c r="B5655" s="337" t="s">
        <v>2740</v>
      </c>
      <c r="C5655" s="337" t="s">
        <v>1821</v>
      </c>
      <c r="D5655" s="337" t="s">
        <v>449</v>
      </c>
      <c r="E5655" s="337" t="s">
        <v>2019</v>
      </c>
      <c r="F5655" s="338">
        <v>42351</v>
      </c>
      <c r="G5655" s="337" t="s">
        <v>342</v>
      </c>
      <c r="H5655" s="338">
        <v>42401</v>
      </c>
      <c r="I5655" s="337" t="s">
        <v>19695</v>
      </c>
      <c r="J5655" s="337" t="s">
        <v>16</v>
      </c>
      <c r="K5655" s="337" t="s">
        <v>19695</v>
      </c>
      <c r="L5655" s="337" t="s">
        <v>19695</v>
      </c>
      <c r="M5655" s="337" t="s">
        <v>19695</v>
      </c>
      <c r="N5655" s="337" t="s">
        <v>19695</v>
      </c>
      <c r="O5655" s="337" t="s">
        <v>19695</v>
      </c>
      <c r="P5655" s="337" t="s">
        <v>19695</v>
      </c>
      <c r="Q5655" s="337" t="s">
        <v>19695</v>
      </c>
      <c r="R5655" s="337" t="s">
        <v>146</v>
      </c>
      <c r="S5655" s="337" t="s">
        <v>129</v>
      </c>
      <c r="T5655" s="337" t="s">
        <v>373</v>
      </c>
      <c r="U5655" s="337" t="s">
        <v>2741</v>
      </c>
      <c r="V5655" s="337">
        <v>12</v>
      </c>
      <c r="W5655" s="337" t="s">
        <v>19695</v>
      </c>
      <c r="X5655" s="337" t="s">
        <v>19695</v>
      </c>
      <c r="Y5655" s="337" t="s">
        <v>19695</v>
      </c>
      <c r="Z5655" s="337" t="s">
        <v>1728</v>
      </c>
      <c r="AA5655" s="337" t="s">
        <v>735</v>
      </c>
      <c r="AB5655" s="337" t="s">
        <v>718</v>
      </c>
      <c r="AC5655" s="337" t="s">
        <v>13530</v>
      </c>
    </row>
    <row r="5656" spans="1:29" ht="15.8" x14ac:dyDescent="0.25">
      <c r="A5656" s="337" t="s">
        <v>1723</v>
      </c>
      <c r="B5656" s="337" t="s">
        <v>2919</v>
      </c>
      <c r="C5656" s="337" t="s">
        <v>1725</v>
      </c>
      <c r="D5656" s="337" t="s">
        <v>1726</v>
      </c>
      <c r="E5656" s="337" t="s">
        <v>2019</v>
      </c>
      <c r="F5656" s="338">
        <v>42351</v>
      </c>
      <c r="G5656" s="337" t="s">
        <v>342</v>
      </c>
      <c r="H5656" s="338">
        <v>42401</v>
      </c>
      <c r="I5656" s="337" t="s">
        <v>19695</v>
      </c>
      <c r="J5656" s="337" t="s">
        <v>16</v>
      </c>
      <c r="K5656" s="337" t="s">
        <v>19695</v>
      </c>
      <c r="L5656" s="337" t="s">
        <v>19695</v>
      </c>
      <c r="M5656" s="337" t="s">
        <v>19695</v>
      </c>
      <c r="N5656" s="337" t="s">
        <v>19695</v>
      </c>
      <c r="O5656" s="337" t="s">
        <v>19695</v>
      </c>
      <c r="P5656" s="337" t="s">
        <v>19695</v>
      </c>
      <c r="Q5656" s="337" t="s">
        <v>19695</v>
      </c>
      <c r="R5656" s="337" t="s">
        <v>15</v>
      </c>
      <c r="S5656" s="337" t="s">
        <v>1203</v>
      </c>
      <c r="T5656" s="337" t="s">
        <v>1203</v>
      </c>
      <c r="U5656" s="337" t="s">
        <v>1203</v>
      </c>
      <c r="V5656" s="337">
        <v>12</v>
      </c>
      <c r="W5656" s="337" t="s">
        <v>19695</v>
      </c>
      <c r="X5656" s="337" t="s">
        <v>19695</v>
      </c>
      <c r="Y5656" s="337" t="s">
        <v>19695</v>
      </c>
      <c r="Z5656" s="337" t="s">
        <v>1728</v>
      </c>
      <c r="AA5656" s="337" t="s">
        <v>735</v>
      </c>
      <c r="AB5656" s="337" t="s">
        <v>718</v>
      </c>
      <c r="AC5656" s="337" t="s">
        <v>13530</v>
      </c>
    </row>
    <row r="5657" spans="1:29" ht="15.8" x14ac:dyDescent="0.25">
      <c r="A5657" s="337" t="s">
        <v>1723</v>
      </c>
      <c r="B5657" s="337" t="s">
        <v>3166</v>
      </c>
      <c r="C5657" s="337" t="s">
        <v>1821</v>
      </c>
      <c r="D5657" s="337" t="s">
        <v>449</v>
      </c>
      <c r="E5657" s="337" t="s">
        <v>2019</v>
      </c>
      <c r="F5657" s="338">
        <v>42351</v>
      </c>
      <c r="G5657" s="337" t="s">
        <v>342</v>
      </c>
      <c r="H5657" s="338">
        <v>42401</v>
      </c>
      <c r="I5657" s="337" t="s">
        <v>19695</v>
      </c>
      <c r="J5657" s="337" t="s">
        <v>16</v>
      </c>
      <c r="K5657" s="337" t="s">
        <v>19695</v>
      </c>
      <c r="L5657" s="337" t="s">
        <v>19695</v>
      </c>
      <c r="M5657" s="337" t="s">
        <v>19695</v>
      </c>
      <c r="N5657" s="337" t="s">
        <v>19695</v>
      </c>
      <c r="O5657" s="337" t="s">
        <v>19695</v>
      </c>
      <c r="P5657" s="337" t="s">
        <v>19695</v>
      </c>
      <c r="Q5657" s="337" t="s">
        <v>19695</v>
      </c>
      <c r="R5657" s="337" t="s">
        <v>52</v>
      </c>
      <c r="S5657" s="337" t="s">
        <v>857</v>
      </c>
      <c r="T5657" s="337" t="s">
        <v>3167</v>
      </c>
      <c r="U5657" s="337" t="s">
        <v>3167</v>
      </c>
      <c r="V5657" s="337">
        <v>12</v>
      </c>
      <c r="W5657" s="337" t="s">
        <v>19695</v>
      </c>
      <c r="X5657" s="337" t="s">
        <v>19695</v>
      </c>
      <c r="Y5657" s="337" t="s">
        <v>19695</v>
      </c>
      <c r="Z5657" s="337" t="s">
        <v>1728</v>
      </c>
      <c r="AA5657" s="337" t="s">
        <v>735</v>
      </c>
      <c r="AB5657" s="337" t="s">
        <v>718</v>
      </c>
      <c r="AC5657" s="337" t="s">
        <v>13530</v>
      </c>
    </row>
    <row r="5658" spans="1:29" ht="15.8" x14ac:dyDescent="0.25">
      <c r="A5658" s="337" t="s">
        <v>1723</v>
      </c>
      <c r="B5658" s="337" t="s">
        <v>2231</v>
      </c>
      <c r="C5658" s="337" t="s">
        <v>1821</v>
      </c>
      <c r="D5658" s="337" t="s">
        <v>449</v>
      </c>
      <c r="E5658" s="337" t="s">
        <v>2019</v>
      </c>
      <c r="F5658" s="338">
        <v>42351</v>
      </c>
      <c r="G5658" s="337" t="s">
        <v>342</v>
      </c>
      <c r="H5658" s="338">
        <v>42401</v>
      </c>
      <c r="I5658" s="337" t="s">
        <v>19695</v>
      </c>
      <c r="J5658" s="337" t="s">
        <v>16</v>
      </c>
      <c r="K5658" s="337" t="s">
        <v>19695</v>
      </c>
      <c r="L5658" s="337" t="s">
        <v>19695</v>
      </c>
      <c r="M5658" s="337" t="s">
        <v>19695</v>
      </c>
      <c r="N5658" s="337" t="s">
        <v>19695</v>
      </c>
      <c r="O5658" s="337" t="s">
        <v>19695</v>
      </c>
      <c r="P5658" s="337" t="s">
        <v>19695</v>
      </c>
      <c r="Q5658" s="337" t="s">
        <v>19695</v>
      </c>
      <c r="R5658" s="337" t="s">
        <v>45</v>
      </c>
      <c r="S5658" s="337" t="s">
        <v>80</v>
      </c>
      <c r="T5658" s="337" t="s">
        <v>2232</v>
      </c>
      <c r="U5658" s="337" t="s">
        <v>2233</v>
      </c>
      <c r="V5658" s="337">
        <v>8</v>
      </c>
      <c r="W5658" s="337" t="s">
        <v>19695</v>
      </c>
      <c r="X5658" s="337" t="s">
        <v>19695</v>
      </c>
      <c r="Y5658" s="337" t="s">
        <v>19695</v>
      </c>
      <c r="Z5658" s="337" t="s">
        <v>1728</v>
      </c>
      <c r="AA5658" s="337" t="s">
        <v>766</v>
      </c>
      <c r="AB5658" s="337" t="s">
        <v>718</v>
      </c>
      <c r="AC5658" s="337" t="s">
        <v>13649</v>
      </c>
    </row>
    <row r="5659" spans="1:29" ht="15.8" x14ac:dyDescent="0.25">
      <c r="A5659" s="337" t="s">
        <v>1723</v>
      </c>
      <c r="B5659" s="337" t="s">
        <v>2226</v>
      </c>
      <c r="C5659" s="337" t="s">
        <v>1821</v>
      </c>
      <c r="D5659" s="337" t="s">
        <v>449</v>
      </c>
      <c r="E5659" s="337" t="s">
        <v>2019</v>
      </c>
      <c r="F5659" s="338">
        <v>42351</v>
      </c>
      <c r="G5659" s="337" t="s">
        <v>342</v>
      </c>
      <c r="H5659" s="338">
        <v>42401</v>
      </c>
      <c r="I5659" s="337" t="s">
        <v>19695</v>
      </c>
      <c r="J5659" s="337" t="s">
        <v>36</v>
      </c>
      <c r="K5659" s="337" t="s">
        <v>19695</v>
      </c>
      <c r="L5659" s="337" t="s">
        <v>19695</v>
      </c>
      <c r="M5659" s="337" t="s">
        <v>19695</v>
      </c>
      <c r="N5659" s="337" t="s">
        <v>19695</v>
      </c>
      <c r="O5659" s="337" t="s">
        <v>19695</v>
      </c>
      <c r="P5659" s="337" t="s">
        <v>19695</v>
      </c>
      <c r="Q5659" s="337" t="s">
        <v>19695</v>
      </c>
      <c r="R5659" s="337" t="s">
        <v>45</v>
      </c>
      <c r="S5659" s="337" t="s">
        <v>1824</v>
      </c>
      <c r="T5659" s="337" t="s">
        <v>2227</v>
      </c>
      <c r="U5659" s="337" t="s">
        <v>2228</v>
      </c>
      <c r="V5659" s="337">
        <v>10</v>
      </c>
      <c r="W5659" s="337" t="s">
        <v>19695</v>
      </c>
      <c r="X5659" s="337" t="s">
        <v>19695</v>
      </c>
      <c r="Y5659" s="337" t="s">
        <v>19695</v>
      </c>
      <c r="Z5659" s="337" t="s">
        <v>1728</v>
      </c>
      <c r="AA5659" s="337" t="s">
        <v>735</v>
      </c>
      <c r="AB5659" s="337" t="s">
        <v>718</v>
      </c>
      <c r="AC5659" s="337" t="s">
        <v>13658</v>
      </c>
    </row>
    <row r="5660" spans="1:29" ht="15.8" x14ac:dyDescent="0.25">
      <c r="A5660" s="337" t="s">
        <v>1723</v>
      </c>
      <c r="B5660" s="337" t="s">
        <v>734</v>
      </c>
      <c r="C5660" s="337" t="s">
        <v>1821</v>
      </c>
      <c r="D5660" s="337" t="s">
        <v>449</v>
      </c>
      <c r="E5660" s="337" t="s">
        <v>2019</v>
      </c>
      <c r="F5660" s="338">
        <v>42351</v>
      </c>
      <c r="G5660" s="337" t="s">
        <v>342</v>
      </c>
      <c r="H5660" s="338">
        <v>42401</v>
      </c>
      <c r="I5660" s="337" t="s">
        <v>19695</v>
      </c>
      <c r="J5660" s="337" t="s">
        <v>36</v>
      </c>
      <c r="K5660" s="337" t="s">
        <v>19695</v>
      </c>
      <c r="L5660" s="337" t="s">
        <v>19695</v>
      </c>
      <c r="M5660" s="337" t="s">
        <v>19695</v>
      </c>
      <c r="N5660" s="337" t="s">
        <v>19695</v>
      </c>
      <c r="O5660" s="337" t="s">
        <v>19695</v>
      </c>
      <c r="P5660" s="337" t="s">
        <v>19695</v>
      </c>
      <c r="Q5660" s="337" t="s">
        <v>19695</v>
      </c>
      <c r="R5660" s="337" t="s">
        <v>56</v>
      </c>
      <c r="S5660" s="337" t="s">
        <v>79</v>
      </c>
      <c r="T5660" s="337" t="s">
        <v>79</v>
      </c>
      <c r="U5660" s="337" t="s">
        <v>90</v>
      </c>
      <c r="V5660" s="337">
        <v>6</v>
      </c>
      <c r="W5660" s="337" t="s">
        <v>19695</v>
      </c>
      <c r="X5660" s="337" t="s">
        <v>19695</v>
      </c>
      <c r="Y5660" s="337" t="s">
        <v>19695</v>
      </c>
      <c r="Z5660" s="337" t="s">
        <v>1728</v>
      </c>
      <c r="AA5660" s="337" t="s">
        <v>735</v>
      </c>
      <c r="AB5660" s="337" t="s">
        <v>718</v>
      </c>
      <c r="AC5660" s="337" t="s">
        <v>13540</v>
      </c>
    </row>
    <row r="5661" spans="1:29" ht="15.8" x14ac:dyDescent="0.25">
      <c r="A5661" s="337" t="s">
        <v>1723</v>
      </c>
      <c r="B5661" s="337" t="s">
        <v>4649</v>
      </c>
      <c r="C5661" s="337" t="s">
        <v>1821</v>
      </c>
      <c r="D5661" s="337" t="s">
        <v>449</v>
      </c>
      <c r="E5661" s="337" t="s">
        <v>2019</v>
      </c>
      <c r="F5661" s="338">
        <v>42351</v>
      </c>
      <c r="G5661" s="337" t="s">
        <v>342</v>
      </c>
      <c r="H5661" s="338">
        <v>42401</v>
      </c>
      <c r="I5661" s="337" t="s">
        <v>19695</v>
      </c>
      <c r="J5661" s="337" t="s">
        <v>16</v>
      </c>
      <c r="K5661" s="337" t="s">
        <v>19695</v>
      </c>
      <c r="L5661" s="337" t="s">
        <v>19695</v>
      </c>
      <c r="M5661" s="337" t="s">
        <v>19695</v>
      </c>
      <c r="N5661" s="337" t="s">
        <v>19695</v>
      </c>
      <c r="O5661" s="337" t="s">
        <v>19695</v>
      </c>
      <c r="P5661" s="337" t="s">
        <v>19695</v>
      </c>
      <c r="Q5661" s="337" t="s">
        <v>19695</v>
      </c>
      <c r="R5661" s="337" t="s">
        <v>1225</v>
      </c>
      <c r="S5661" s="337" t="s">
        <v>100</v>
      </c>
      <c r="T5661" s="337" t="s">
        <v>116</v>
      </c>
      <c r="U5661" s="337" t="s">
        <v>4648</v>
      </c>
      <c r="V5661" s="337">
        <v>10</v>
      </c>
      <c r="W5661" s="337" t="s">
        <v>19695</v>
      </c>
      <c r="X5661" s="337" t="s">
        <v>19695</v>
      </c>
      <c r="Y5661" s="337" t="s">
        <v>19695</v>
      </c>
      <c r="Z5661" s="337" t="s">
        <v>1728</v>
      </c>
      <c r="AA5661" s="337" t="s">
        <v>735</v>
      </c>
      <c r="AB5661" s="337" t="s">
        <v>718</v>
      </c>
      <c r="AC5661" s="337" t="s">
        <v>13738</v>
      </c>
    </row>
    <row r="5662" spans="1:29" ht="15.8" x14ac:dyDescent="0.25">
      <c r="A5662" s="337" t="s">
        <v>1723</v>
      </c>
      <c r="B5662" s="337" t="s">
        <v>3017</v>
      </c>
      <c r="C5662" s="337" t="s">
        <v>1788</v>
      </c>
      <c r="D5662" s="337" t="s">
        <v>1906</v>
      </c>
      <c r="E5662" s="337" t="s">
        <v>2019</v>
      </c>
      <c r="F5662" s="338">
        <v>42351</v>
      </c>
      <c r="G5662" s="337" t="s">
        <v>342</v>
      </c>
      <c r="H5662" s="338">
        <v>42401</v>
      </c>
      <c r="I5662" s="337" t="s">
        <v>19695</v>
      </c>
      <c r="J5662" s="337" t="s">
        <v>36</v>
      </c>
      <c r="K5662" s="337" t="s">
        <v>19695</v>
      </c>
      <c r="L5662" s="337" t="s">
        <v>19695</v>
      </c>
      <c r="M5662" s="337" t="s">
        <v>19695</v>
      </c>
      <c r="N5662" s="337" t="s">
        <v>19695</v>
      </c>
      <c r="O5662" s="337" t="s">
        <v>19695</v>
      </c>
      <c r="P5662" s="337" t="s">
        <v>19695</v>
      </c>
      <c r="Q5662" s="337" t="s">
        <v>19695</v>
      </c>
      <c r="R5662" s="337" t="s">
        <v>105</v>
      </c>
      <c r="S5662" s="337" t="s">
        <v>448</v>
      </c>
      <c r="T5662" s="337" t="s">
        <v>3018</v>
      </c>
      <c r="U5662" s="337" t="s">
        <v>449</v>
      </c>
      <c r="V5662" s="337">
        <v>6</v>
      </c>
      <c r="W5662" s="337" t="s">
        <v>19695</v>
      </c>
      <c r="X5662" s="337" t="s">
        <v>19695</v>
      </c>
      <c r="Y5662" s="337" t="s">
        <v>19695</v>
      </c>
      <c r="Z5662" s="337" t="s">
        <v>1745</v>
      </c>
      <c r="AA5662" s="337" t="s">
        <v>761</v>
      </c>
      <c r="AB5662" s="337" t="s">
        <v>762</v>
      </c>
      <c r="AC5662" s="337" t="s">
        <v>13530</v>
      </c>
    </row>
    <row r="5663" spans="1:29" ht="15.8" x14ac:dyDescent="0.25">
      <c r="A5663" s="337" t="s">
        <v>1723</v>
      </c>
      <c r="B5663" s="337" t="s">
        <v>2990</v>
      </c>
      <c r="C5663" s="337" t="s">
        <v>1725</v>
      </c>
      <c r="D5663" s="337" t="s">
        <v>1726</v>
      </c>
      <c r="E5663" s="337" t="s">
        <v>2019</v>
      </c>
      <c r="F5663" s="338">
        <v>42351</v>
      </c>
      <c r="G5663" s="337" t="s">
        <v>342</v>
      </c>
      <c r="H5663" s="338">
        <v>42401</v>
      </c>
      <c r="I5663" s="337" t="s">
        <v>19695</v>
      </c>
      <c r="J5663" s="337" t="s">
        <v>36</v>
      </c>
      <c r="K5663" s="337" t="s">
        <v>19695</v>
      </c>
      <c r="L5663" s="337" t="s">
        <v>19695</v>
      </c>
      <c r="M5663" s="337" t="s">
        <v>19695</v>
      </c>
      <c r="N5663" s="337" t="s">
        <v>19695</v>
      </c>
      <c r="O5663" s="337" t="s">
        <v>19695</v>
      </c>
      <c r="P5663" s="337" t="s">
        <v>19695</v>
      </c>
      <c r="Q5663" s="337" t="s">
        <v>19695</v>
      </c>
      <c r="R5663" s="337" t="s">
        <v>395</v>
      </c>
      <c r="S5663" s="337" t="s">
        <v>2991</v>
      </c>
      <c r="T5663" s="337" t="s">
        <v>2992</v>
      </c>
      <c r="U5663" s="337" t="s">
        <v>449</v>
      </c>
      <c r="V5663" s="337">
        <v>9</v>
      </c>
      <c r="W5663" s="337" t="s">
        <v>19695</v>
      </c>
      <c r="X5663" s="337" t="s">
        <v>19695</v>
      </c>
      <c r="Y5663" s="337" t="s">
        <v>19695</v>
      </c>
      <c r="Z5663" s="337" t="s">
        <v>1745</v>
      </c>
      <c r="AA5663" s="337" t="s">
        <v>761</v>
      </c>
      <c r="AB5663" s="337" t="s">
        <v>762</v>
      </c>
      <c r="AC5663" s="337" t="s">
        <v>13530</v>
      </c>
    </row>
    <row r="5664" spans="1:29" ht="15.8" x14ac:dyDescent="0.25">
      <c r="A5664" s="337" t="s">
        <v>1723</v>
      </c>
      <c r="B5664" s="337" t="s">
        <v>3741</v>
      </c>
      <c r="C5664" s="337" t="s">
        <v>1725</v>
      </c>
      <c r="D5664" s="337" t="s">
        <v>1730</v>
      </c>
      <c r="E5664" s="337" t="s">
        <v>2019</v>
      </c>
      <c r="F5664" s="338">
        <v>42351</v>
      </c>
      <c r="G5664" s="337" t="s">
        <v>342</v>
      </c>
      <c r="H5664" s="338">
        <v>42401</v>
      </c>
      <c r="I5664" s="337" t="s">
        <v>19695</v>
      </c>
      <c r="J5664" s="337" t="s">
        <v>16</v>
      </c>
      <c r="K5664" s="337" t="s">
        <v>19695</v>
      </c>
      <c r="L5664" s="337" t="s">
        <v>19695</v>
      </c>
      <c r="M5664" s="337" t="s">
        <v>19695</v>
      </c>
      <c r="N5664" s="337" t="s">
        <v>19695</v>
      </c>
      <c r="O5664" s="337" t="s">
        <v>19695</v>
      </c>
      <c r="P5664" s="337" t="s">
        <v>19695</v>
      </c>
      <c r="Q5664" s="337" t="s">
        <v>19695</v>
      </c>
      <c r="R5664" s="337" t="s">
        <v>71</v>
      </c>
      <c r="S5664" s="337" t="s">
        <v>71</v>
      </c>
      <c r="T5664" s="337" t="s">
        <v>3742</v>
      </c>
      <c r="U5664" s="337" t="s">
        <v>3743</v>
      </c>
      <c r="V5664" s="337">
        <v>3.3</v>
      </c>
      <c r="W5664" s="337" t="s">
        <v>19695</v>
      </c>
      <c r="X5664" s="337" t="s">
        <v>19695</v>
      </c>
      <c r="Y5664" s="337" t="s">
        <v>19695</v>
      </c>
      <c r="Z5664" s="337" t="s">
        <v>1745</v>
      </c>
      <c r="AA5664" s="337" t="s">
        <v>1047</v>
      </c>
      <c r="AB5664" s="337" t="s">
        <v>854</v>
      </c>
      <c r="AC5664" s="337" t="s">
        <v>13530</v>
      </c>
    </row>
    <row r="5665" spans="1:29" ht="15.8" x14ac:dyDescent="0.25">
      <c r="A5665" s="337" t="s">
        <v>1723</v>
      </c>
      <c r="B5665" s="337" t="s">
        <v>3734</v>
      </c>
      <c r="C5665" s="337" t="s">
        <v>1821</v>
      </c>
      <c r="D5665" s="337" t="s">
        <v>449</v>
      </c>
      <c r="E5665" s="337" t="s">
        <v>2019</v>
      </c>
      <c r="F5665" s="338">
        <v>42351</v>
      </c>
      <c r="G5665" s="337" t="s">
        <v>342</v>
      </c>
      <c r="H5665" s="338">
        <v>42401</v>
      </c>
      <c r="I5665" s="337" t="s">
        <v>19695</v>
      </c>
      <c r="J5665" s="337" t="s">
        <v>16</v>
      </c>
      <c r="K5665" s="337" t="s">
        <v>19695</v>
      </c>
      <c r="L5665" s="337" t="s">
        <v>19695</v>
      </c>
      <c r="M5665" s="337" t="s">
        <v>19695</v>
      </c>
      <c r="N5665" s="337" t="s">
        <v>19695</v>
      </c>
      <c r="O5665" s="337" t="s">
        <v>19695</v>
      </c>
      <c r="P5665" s="337" t="s">
        <v>19695</v>
      </c>
      <c r="Q5665" s="337" t="s">
        <v>19695</v>
      </c>
      <c r="R5665" s="337" t="s">
        <v>105</v>
      </c>
      <c r="S5665" s="337" t="s">
        <v>1216</v>
      </c>
      <c r="T5665" s="337" t="s">
        <v>2165</v>
      </c>
      <c r="U5665" s="337" t="s">
        <v>449</v>
      </c>
      <c r="V5665" s="337">
        <v>6.2</v>
      </c>
      <c r="W5665" s="337" t="s">
        <v>19695</v>
      </c>
      <c r="X5665" s="337" t="s">
        <v>19695</v>
      </c>
      <c r="Y5665" s="337" t="s">
        <v>19695</v>
      </c>
      <c r="Z5665" s="337" t="s">
        <v>1745</v>
      </c>
      <c r="AA5665" s="337" t="s">
        <v>1047</v>
      </c>
      <c r="AB5665" s="337" t="s">
        <v>854</v>
      </c>
      <c r="AC5665" s="337" t="s">
        <v>13530</v>
      </c>
    </row>
    <row r="5666" spans="1:29" ht="15.8" x14ac:dyDescent="0.25">
      <c r="A5666" s="337" t="s">
        <v>1723</v>
      </c>
      <c r="B5666" s="337" t="s">
        <v>3768</v>
      </c>
      <c r="C5666" s="337" t="s">
        <v>1821</v>
      </c>
      <c r="D5666" s="337" t="s">
        <v>449</v>
      </c>
      <c r="E5666" s="337" t="s">
        <v>2019</v>
      </c>
      <c r="F5666" s="338">
        <v>42351</v>
      </c>
      <c r="G5666" s="337" t="s">
        <v>342</v>
      </c>
      <c r="H5666" s="338">
        <v>42401</v>
      </c>
      <c r="I5666" s="337" t="s">
        <v>19695</v>
      </c>
      <c r="J5666" s="337" t="s">
        <v>16</v>
      </c>
      <c r="K5666" s="337" t="s">
        <v>19695</v>
      </c>
      <c r="L5666" s="337" t="s">
        <v>19695</v>
      </c>
      <c r="M5666" s="337" t="s">
        <v>19695</v>
      </c>
      <c r="N5666" s="337" t="s">
        <v>19695</v>
      </c>
      <c r="O5666" s="337" t="s">
        <v>19695</v>
      </c>
      <c r="P5666" s="337" t="s">
        <v>19695</v>
      </c>
      <c r="Q5666" s="337" t="s">
        <v>19695</v>
      </c>
      <c r="R5666" s="337" t="s">
        <v>56</v>
      </c>
      <c r="S5666" s="337" t="s">
        <v>405</v>
      </c>
      <c r="T5666" s="337" t="s">
        <v>99</v>
      </c>
      <c r="U5666" s="337" t="s">
        <v>3769</v>
      </c>
      <c r="V5666" s="337">
        <v>6.2</v>
      </c>
      <c r="W5666" s="337" t="s">
        <v>19695</v>
      </c>
      <c r="X5666" s="337" t="s">
        <v>19695</v>
      </c>
      <c r="Y5666" s="337" t="s">
        <v>19695</v>
      </c>
      <c r="Z5666" s="337" t="s">
        <v>1745</v>
      </c>
      <c r="AA5666" s="337" t="s">
        <v>1047</v>
      </c>
      <c r="AB5666" s="337" t="s">
        <v>854</v>
      </c>
      <c r="AC5666" s="337" t="s">
        <v>13530</v>
      </c>
    </row>
    <row r="5667" spans="1:29" ht="15.8" x14ac:dyDescent="0.25">
      <c r="A5667" s="337" t="s">
        <v>1723</v>
      </c>
      <c r="B5667" s="337" t="s">
        <v>2095</v>
      </c>
      <c r="C5667" s="337" t="s">
        <v>1821</v>
      </c>
      <c r="D5667" s="337" t="s">
        <v>449</v>
      </c>
      <c r="E5667" s="337" t="s">
        <v>2019</v>
      </c>
      <c r="F5667" s="338">
        <v>42351</v>
      </c>
      <c r="G5667" s="337" t="s">
        <v>342</v>
      </c>
      <c r="H5667" s="338">
        <v>42401</v>
      </c>
      <c r="I5667" s="337" t="s">
        <v>19695</v>
      </c>
      <c r="J5667" s="337" t="s">
        <v>36</v>
      </c>
      <c r="K5667" s="337" t="s">
        <v>19695</v>
      </c>
      <c r="L5667" s="337" t="s">
        <v>19695</v>
      </c>
      <c r="M5667" s="337" t="s">
        <v>19695</v>
      </c>
      <c r="N5667" s="337" t="s">
        <v>19695</v>
      </c>
      <c r="O5667" s="337" t="s">
        <v>19695</v>
      </c>
      <c r="P5667" s="337" t="s">
        <v>19695</v>
      </c>
      <c r="Q5667" s="337" t="s">
        <v>19695</v>
      </c>
      <c r="R5667" s="337" t="s">
        <v>1225</v>
      </c>
      <c r="S5667" s="337" t="s">
        <v>100</v>
      </c>
      <c r="T5667" s="337" t="s">
        <v>116</v>
      </c>
      <c r="U5667" s="337" t="s">
        <v>2096</v>
      </c>
      <c r="V5667" s="337">
        <v>8</v>
      </c>
      <c r="W5667" s="337" t="s">
        <v>19695</v>
      </c>
      <c r="X5667" s="337" t="s">
        <v>19695</v>
      </c>
      <c r="Y5667" s="337" t="s">
        <v>19695</v>
      </c>
      <c r="Z5667" s="337" t="s">
        <v>1753</v>
      </c>
      <c r="AA5667" s="337" t="s">
        <v>735</v>
      </c>
      <c r="AB5667" s="337" t="s">
        <v>718</v>
      </c>
      <c r="AC5667" s="337" t="s">
        <v>13530</v>
      </c>
    </row>
    <row r="5668" spans="1:29" ht="15.8" x14ac:dyDescent="0.25">
      <c r="A5668" s="337" t="s">
        <v>1723</v>
      </c>
      <c r="B5668" s="337" t="s">
        <v>2301</v>
      </c>
      <c r="C5668" s="337" t="s">
        <v>1821</v>
      </c>
      <c r="D5668" s="337" t="s">
        <v>449</v>
      </c>
      <c r="E5668" s="337" t="s">
        <v>2019</v>
      </c>
      <c r="F5668" s="338">
        <v>42351</v>
      </c>
      <c r="G5668" s="337" t="s">
        <v>342</v>
      </c>
      <c r="H5668" s="338">
        <v>42401</v>
      </c>
      <c r="I5668" s="337" t="s">
        <v>19695</v>
      </c>
      <c r="J5668" s="337" t="s">
        <v>36</v>
      </c>
      <c r="K5668" s="337" t="s">
        <v>19695</v>
      </c>
      <c r="L5668" s="337" t="s">
        <v>19695</v>
      </c>
      <c r="M5668" s="337" t="s">
        <v>19695</v>
      </c>
      <c r="N5668" s="337" t="s">
        <v>19695</v>
      </c>
      <c r="O5668" s="337" t="s">
        <v>19695</v>
      </c>
      <c r="P5668" s="337" t="s">
        <v>19695</v>
      </c>
      <c r="Q5668" s="337" t="s">
        <v>19695</v>
      </c>
      <c r="R5668" s="337" t="s">
        <v>35</v>
      </c>
      <c r="S5668" s="337" t="s">
        <v>399</v>
      </c>
      <c r="T5668" s="337" t="s">
        <v>2093</v>
      </c>
      <c r="U5668" s="337" t="s">
        <v>2302</v>
      </c>
      <c r="V5668" s="337">
        <v>8</v>
      </c>
      <c r="W5668" s="337" t="s">
        <v>19695</v>
      </c>
      <c r="X5668" s="337" t="s">
        <v>19695</v>
      </c>
      <c r="Y5668" s="337" t="s">
        <v>19695</v>
      </c>
      <c r="Z5668" s="337" t="s">
        <v>1753</v>
      </c>
      <c r="AA5668" s="337" t="s">
        <v>735</v>
      </c>
      <c r="AB5668" s="337" t="s">
        <v>718</v>
      </c>
      <c r="AC5668" s="337" t="s">
        <v>13530</v>
      </c>
    </row>
    <row r="5669" spans="1:29" ht="15.8" x14ac:dyDescent="0.25">
      <c r="A5669" s="337" t="s">
        <v>1723</v>
      </c>
      <c r="B5669" s="337" t="s">
        <v>2401</v>
      </c>
      <c r="C5669" s="337" t="s">
        <v>1821</v>
      </c>
      <c r="D5669" s="337" t="s">
        <v>449</v>
      </c>
      <c r="E5669" s="337" t="s">
        <v>2019</v>
      </c>
      <c r="F5669" s="338">
        <v>42351</v>
      </c>
      <c r="G5669" s="337" t="s">
        <v>342</v>
      </c>
      <c r="H5669" s="338">
        <v>42401</v>
      </c>
      <c r="I5669" s="337" t="s">
        <v>19695</v>
      </c>
      <c r="J5669" s="337" t="s">
        <v>36</v>
      </c>
      <c r="K5669" s="337" t="s">
        <v>19695</v>
      </c>
      <c r="L5669" s="337" t="s">
        <v>19695</v>
      </c>
      <c r="M5669" s="337" t="s">
        <v>19695</v>
      </c>
      <c r="N5669" s="337" t="s">
        <v>19695</v>
      </c>
      <c r="O5669" s="337" t="s">
        <v>19695</v>
      </c>
      <c r="P5669" s="337" t="s">
        <v>19695</v>
      </c>
      <c r="Q5669" s="337" t="s">
        <v>19695</v>
      </c>
      <c r="R5669" s="337" t="s">
        <v>56</v>
      </c>
      <c r="S5669" s="337" t="s">
        <v>57</v>
      </c>
      <c r="T5669" s="337" t="s">
        <v>57</v>
      </c>
      <c r="U5669" s="337" t="s">
        <v>2402</v>
      </c>
      <c r="V5669" s="337">
        <v>8</v>
      </c>
      <c r="W5669" s="337" t="s">
        <v>19695</v>
      </c>
      <c r="X5669" s="337" t="s">
        <v>19695</v>
      </c>
      <c r="Y5669" s="337" t="s">
        <v>19695</v>
      </c>
      <c r="Z5669" s="337" t="s">
        <v>1753</v>
      </c>
      <c r="AA5669" s="337" t="s">
        <v>735</v>
      </c>
      <c r="AB5669" s="337" t="s">
        <v>718</v>
      </c>
      <c r="AC5669" s="337" t="s">
        <v>13530</v>
      </c>
    </row>
    <row r="5670" spans="1:29" ht="15.8" x14ac:dyDescent="0.25">
      <c r="A5670" s="337" t="s">
        <v>1723</v>
      </c>
      <c r="B5670" s="337" t="s">
        <v>2522</v>
      </c>
      <c r="C5670" s="337" t="s">
        <v>1821</v>
      </c>
      <c r="D5670" s="337" t="s">
        <v>449</v>
      </c>
      <c r="E5670" s="337" t="s">
        <v>2019</v>
      </c>
      <c r="F5670" s="338">
        <v>42351</v>
      </c>
      <c r="G5670" s="337" t="s">
        <v>342</v>
      </c>
      <c r="H5670" s="338">
        <v>42401</v>
      </c>
      <c r="I5670" s="337" t="s">
        <v>19695</v>
      </c>
      <c r="J5670" s="337" t="s">
        <v>36</v>
      </c>
      <c r="K5670" s="337" t="s">
        <v>19695</v>
      </c>
      <c r="L5670" s="337" t="s">
        <v>19695</v>
      </c>
      <c r="M5670" s="337" t="s">
        <v>19695</v>
      </c>
      <c r="N5670" s="337" t="s">
        <v>19695</v>
      </c>
      <c r="O5670" s="337" t="s">
        <v>19695</v>
      </c>
      <c r="P5670" s="337" t="s">
        <v>19695</v>
      </c>
      <c r="Q5670" s="337" t="s">
        <v>19695</v>
      </c>
      <c r="R5670" s="337" t="s">
        <v>52</v>
      </c>
      <c r="S5670" s="337" t="s">
        <v>142</v>
      </c>
      <c r="T5670" s="337" t="s">
        <v>449</v>
      </c>
      <c r="U5670" s="337" t="s">
        <v>2523</v>
      </c>
      <c r="V5670" s="337">
        <v>8</v>
      </c>
      <c r="W5670" s="337" t="s">
        <v>19695</v>
      </c>
      <c r="X5670" s="337" t="s">
        <v>19695</v>
      </c>
      <c r="Y5670" s="337" t="s">
        <v>19695</v>
      </c>
      <c r="Z5670" s="337" t="s">
        <v>1753</v>
      </c>
      <c r="AA5670" s="337" t="s">
        <v>735</v>
      </c>
      <c r="AB5670" s="337" t="s">
        <v>718</v>
      </c>
      <c r="AC5670" s="337" t="s">
        <v>13530</v>
      </c>
    </row>
    <row r="5671" spans="1:29" ht="15.8" x14ac:dyDescent="0.25">
      <c r="A5671" s="337" t="s">
        <v>1723</v>
      </c>
      <c r="B5671" s="337" t="s">
        <v>2524</v>
      </c>
      <c r="C5671" s="337" t="s">
        <v>1821</v>
      </c>
      <c r="D5671" s="337" t="s">
        <v>449</v>
      </c>
      <c r="E5671" s="337" t="s">
        <v>2019</v>
      </c>
      <c r="F5671" s="338">
        <v>42351</v>
      </c>
      <c r="G5671" s="337" t="s">
        <v>342</v>
      </c>
      <c r="H5671" s="338">
        <v>42401</v>
      </c>
      <c r="I5671" s="337" t="s">
        <v>19695</v>
      </c>
      <c r="J5671" s="337" t="s">
        <v>36</v>
      </c>
      <c r="K5671" s="337" t="s">
        <v>19695</v>
      </c>
      <c r="L5671" s="337" t="s">
        <v>19695</v>
      </c>
      <c r="M5671" s="337" t="s">
        <v>19695</v>
      </c>
      <c r="N5671" s="337" t="s">
        <v>19695</v>
      </c>
      <c r="O5671" s="337" t="s">
        <v>19695</v>
      </c>
      <c r="P5671" s="337" t="s">
        <v>19695</v>
      </c>
      <c r="Q5671" s="337" t="s">
        <v>19695</v>
      </c>
      <c r="R5671" s="337" t="s">
        <v>52</v>
      </c>
      <c r="S5671" s="337" t="s">
        <v>142</v>
      </c>
      <c r="T5671" s="337" t="s">
        <v>449</v>
      </c>
      <c r="U5671" s="337" t="s">
        <v>2525</v>
      </c>
      <c r="V5671" s="337">
        <v>8</v>
      </c>
      <c r="W5671" s="337" t="s">
        <v>19695</v>
      </c>
      <c r="X5671" s="337" t="s">
        <v>19695</v>
      </c>
      <c r="Y5671" s="337" t="s">
        <v>19695</v>
      </c>
      <c r="Z5671" s="337" t="s">
        <v>1753</v>
      </c>
      <c r="AA5671" s="337" t="s">
        <v>735</v>
      </c>
      <c r="AB5671" s="337" t="s">
        <v>718</v>
      </c>
      <c r="AC5671" s="337" t="s">
        <v>13530</v>
      </c>
    </row>
    <row r="5672" spans="1:29" ht="15.8" x14ac:dyDescent="0.25">
      <c r="A5672" s="337" t="s">
        <v>1723</v>
      </c>
      <c r="B5672" s="337" t="s">
        <v>990</v>
      </c>
      <c r="C5672" s="337" t="s">
        <v>1821</v>
      </c>
      <c r="D5672" s="337" t="s">
        <v>449</v>
      </c>
      <c r="E5672" s="337" t="s">
        <v>2019</v>
      </c>
      <c r="F5672" s="338">
        <v>42351</v>
      </c>
      <c r="G5672" s="337" t="s">
        <v>342</v>
      </c>
      <c r="H5672" s="338">
        <v>42401</v>
      </c>
      <c r="I5672" s="337" t="s">
        <v>19695</v>
      </c>
      <c r="J5672" s="337" t="s">
        <v>36</v>
      </c>
      <c r="K5672" s="337" t="s">
        <v>19695</v>
      </c>
      <c r="L5672" s="337" t="s">
        <v>19695</v>
      </c>
      <c r="M5672" s="337" t="s">
        <v>19695</v>
      </c>
      <c r="N5672" s="337" t="s">
        <v>19695</v>
      </c>
      <c r="O5672" s="337" t="s">
        <v>19695</v>
      </c>
      <c r="P5672" s="337" t="s">
        <v>19695</v>
      </c>
      <c r="Q5672" s="337" t="s">
        <v>19695</v>
      </c>
      <c r="R5672" s="337" t="s">
        <v>35</v>
      </c>
      <c r="S5672" s="337" t="s">
        <v>404</v>
      </c>
      <c r="T5672" s="337" t="s">
        <v>127</v>
      </c>
      <c r="U5672" s="337" t="s">
        <v>127</v>
      </c>
      <c r="V5672" s="337">
        <v>8</v>
      </c>
      <c r="W5672" s="337" t="s">
        <v>19695</v>
      </c>
      <c r="X5672" s="337" t="s">
        <v>19695</v>
      </c>
      <c r="Y5672" s="337" t="s">
        <v>19695</v>
      </c>
      <c r="Z5672" s="337" t="s">
        <v>1753</v>
      </c>
      <c r="AA5672" s="337" t="s">
        <v>735</v>
      </c>
      <c r="AB5672" s="337" t="s">
        <v>718</v>
      </c>
      <c r="AC5672" s="337" t="s">
        <v>13530</v>
      </c>
    </row>
    <row r="5673" spans="1:29" ht="15.8" x14ac:dyDescent="0.25">
      <c r="A5673" s="337" t="s">
        <v>1723</v>
      </c>
      <c r="B5673" s="337" t="s">
        <v>2551</v>
      </c>
      <c r="C5673" s="337" t="s">
        <v>1821</v>
      </c>
      <c r="D5673" s="337" t="s">
        <v>449</v>
      </c>
      <c r="E5673" s="337" t="s">
        <v>2019</v>
      </c>
      <c r="F5673" s="338">
        <v>42351</v>
      </c>
      <c r="G5673" s="337" t="s">
        <v>342</v>
      </c>
      <c r="H5673" s="338">
        <v>42401</v>
      </c>
      <c r="I5673" s="337" t="s">
        <v>19695</v>
      </c>
      <c r="J5673" s="337" t="s">
        <v>36</v>
      </c>
      <c r="K5673" s="337" t="s">
        <v>19695</v>
      </c>
      <c r="L5673" s="337" t="s">
        <v>19695</v>
      </c>
      <c r="M5673" s="337" t="s">
        <v>19695</v>
      </c>
      <c r="N5673" s="337" t="s">
        <v>19695</v>
      </c>
      <c r="O5673" s="337" t="s">
        <v>19695</v>
      </c>
      <c r="P5673" s="337" t="s">
        <v>19695</v>
      </c>
      <c r="Q5673" s="337" t="s">
        <v>19695</v>
      </c>
      <c r="R5673" s="337" t="s">
        <v>35</v>
      </c>
      <c r="S5673" s="337" t="s">
        <v>77</v>
      </c>
      <c r="T5673" s="337" t="s">
        <v>449</v>
      </c>
      <c r="U5673" s="337" t="s">
        <v>2552</v>
      </c>
      <c r="V5673" s="337">
        <v>8</v>
      </c>
      <c r="W5673" s="337" t="s">
        <v>19695</v>
      </c>
      <c r="X5673" s="337" t="s">
        <v>19695</v>
      </c>
      <c r="Y5673" s="337" t="s">
        <v>19695</v>
      </c>
      <c r="Z5673" s="337" t="s">
        <v>1753</v>
      </c>
      <c r="AA5673" s="337" t="s">
        <v>735</v>
      </c>
      <c r="AB5673" s="337" t="s">
        <v>718</v>
      </c>
      <c r="AC5673" s="337" t="s">
        <v>13530</v>
      </c>
    </row>
    <row r="5674" spans="1:29" ht="15.8" x14ac:dyDescent="0.25">
      <c r="A5674" s="337" t="s">
        <v>1723</v>
      </c>
      <c r="B5674" s="337" t="s">
        <v>2560</v>
      </c>
      <c r="C5674" s="337" t="s">
        <v>1821</v>
      </c>
      <c r="D5674" s="337" t="s">
        <v>449</v>
      </c>
      <c r="E5674" s="337" t="s">
        <v>2019</v>
      </c>
      <c r="F5674" s="338">
        <v>42351</v>
      </c>
      <c r="G5674" s="337" t="s">
        <v>342</v>
      </c>
      <c r="H5674" s="338">
        <v>42401</v>
      </c>
      <c r="I5674" s="337" t="s">
        <v>19695</v>
      </c>
      <c r="J5674" s="337" t="s">
        <v>36</v>
      </c>
      <c r="K5674" s="337" t="s">
        <v>19695</v>
      </c>
      <c r="L5674" s="337" t="s">
        <v>19695</v>
      </c>
      <c r="M5674" s="337" t="s">
        <v>19695</v>
      </c>
      <c r="N5674" s="337" t="s">
        <v>19695</v>
      </c>
      <c r="O5674" s="337" t="s">
        <v>19695</v>
      </c>
      <c r="P5674" s="337" t="s">
        <v>19695</v>
      </c>
      <c r="Q5674" s="337" t="s">
        <v>19695</v>
      </c>
      <c r="R5674" s="337" t="s">
        <v>56</v>
      </c>
      <c r="S5674" s="337" t="s">
        <v>2386</v>
      </c>
      <c r="T5674" s="337" t="s">
        <v>774</v>
      </c>
      <c r="U5674" s="337" t="s">
        <v>2561</v>
      </c>
      <c r="V5674" s="337">
        <v>8</v>
      </c>
      <c r="W5674" s="337" t="s">
        <v>19695</v>
      </c>
      <c r="X5674" s="337" t="s">
        <v>19695</v>
      </c>
      <c r="Y5674" s="337" t="s">
        <v>19695</v>
      </c>
      <c r="Z5674" s="337" t="s">
        <v>1753</v>
      </c>
      <c r="AA5674" s="337" t="s">
        <v>735</v>
      </c>
      <c r="AB5674" s="337" t="s">
        <v>718</v>
      </c>
      <c r="AC5674" s="337" t="s">
        <v>13530</v>
      </c>
    </row>
    <row r="5675" spans="1:29" ht="15.8" x14ac:dyDescent="0.25">
      <c r="A5675" s="337" t="s">
        <v>1723</v>
      </c>
      <c r="B5675" s="337" t="s">
        <v>1500</v>
      </c>
      <c r="C5675" s="337" t="s">
        <v>1821</v>
      </c>
      <c r="D5675" s="337" t="s">
        <v>449</v>
      </c>
      <c r="E5675" s="337" t="s">
        <v>2019</v>
      </c>
      <c r="F5675" s="338">
        <v>42351</v>
      </c>
      <c r="G5675" s="337" t="s">
        <v>342</v>
      </c>
      <c r="H5675" s="338">
        <v>42401</v>
      </c>
      <c r="I5675" s="337" t="s">
        <v>19695</v>
      </c>
      <c r="J5675" s="337" t="s">
        <v>36</v>
      </c>
      <c r="K5675" s="337" t="s">
        <v>19695</v>
      </c>
      <c r="L5675" s="337" t="s">
        <v>19695</v>
      </c>
      <c r="M5675" s="337" t="s">
        <v>19695</v>
      </c>
      <c r="N5675" s="337" t="s">
        <v>19695</v>
      </c>
      <c r="O5675" s="337" t="s">
        <v>19695</v>
      </c>
      <c r="P5675" s="337" t="s">
        <v>19695</v>
      </c>
      <c r="Q5675" s="337" t="s">
        <v>19695</v>
      </c>
      <c r="R5675" s="337" t="s">
        <v>70</v>
      </c>
      <c r="S5675" s="337" t="s">
        <v>141</v>
      </c>
      <c r="T5675" s="337" t="s">
        <v>141</v>
      </c>
      <c r="U5675" s="337" t="s">
        <v>2666</v>
      </c>
      <c r="V5675" s="337">
        <v>8</v>
      </c>
      <c r="W5675" s="337" t="s">
        <v>19695</v>
      </c>
      <c r="X5675" s="337" t="s">
        <v>19695</v>
      </c>
      <c r="Y5675" s="337" t="s">
        <v>19695</v>
      </c>
      <c r="Z5675" s="337" t="s">
        <v>1753</v>
      </c>
      <c r="AA5675" s="337" t="s">
        <v>735</v>
      </c>
      <c r="AB5675" s="337" t="s">
        <v>718</v>
      </c>
      <c r="AC5675" s="337" t="s">
        <v>13530</v>
      </c>
    </row>
    <row r="5676" spans="1:29" ht="15.8" x14ac:dyDescent="0.25">
      <c r="A5676" s="337" t="s">
        <v>1723</v>
      </c>
      <c r="B5676" s="337" t="s">
        <v>3460</v>
      </c>
      <c r="C5676" s="337" t="s">
        <v>1725</v>
      </c>
      <c r="D5676" s="337" t="s">
        <v>13527</v>
      </c>
      <c r="E5676" s="337" t="s">
        <v>2019</v>
      </c>
      <c r="F5676" s="338">
        <v>42351</v>
      </c>
      <c r="G5676" s="337" t="s">
        <v>342</v>
      </c>
      <c r="H5676" s="338">
        <v>42401</v>
      </c>
      <c r="I5676" s="337" t="s">
        <v>19695</v>
      </c>
      <c r="J5676" s="337" t="s">
        <v>16</v>
      </c>
      <c r="K5676" s="337" t="s">
        <v>19695</v>
      </c>
      <c r="L5676" s="337" t="s">
        <v>19695</v>
      </c>
      <c r="M5676" s="337" t="s">
        <v>19695</v>
      </c>
      <c r="N5676" s="337" t="s">
        <v>19695</v>
      </c>
      <c r="O5676" s="337" t="s">
        <v>19695</v>
      </c>
      <c r="P5676" s="337" t="s">
        <v>19695</v>
      </c>
      <c r="Q5676" s="337" t="s">
        <v>19695</v>
      </c>
      <c r="R5676" s="337" t="s">
        <v>1225</v>
      </c>
      <c r="S5676" s="337" t="s">
        <v>100</v>
      </c>
      <c r="T5676" s="337" t="s">
        <v>100</v>
      </c>
      <c r="U5676" s="337" t="s">
        <v>1226</v>
      </c>
      <c r="V5676" s="337">
        <v>8</v>
      </c>
      <c r="W5676" s="337" t="s">
        <v>19695</v>
      </c>
      <c r="X5676" s="337" t="s">
        <v>19695</v>
      </c>
      <c r="Y5676" s="337" t="s">
        <v>19695</v>
      </c>
      <c r="Z5676" s="337" t="s">
        <v>1753</v>
      </c>
      <c r="AA5676" s="337" t="s">
        <v>735</v>
      </c>
      <c r="AB5676" s="337" t="s">
        <v>718</v>
      </c>
      <c r="AC5676" s="337" t="s">
        <v>13530</v>
      </c>
    </row>
    <row r="5677" spans="1:29" ht="15.8" x14ac:dyDescent="0.25">
      <c r="A5677" s="337" t="s">
        <v>1723</v>
      </c>
      <c r="B5677" s="337" t="s">
        <v>3702</v>
      </c>
      <c r="C5677" s="337" t="s">
        <v>1725</v>
      </c>
      <c r="D5677" s="337" t="s">
        <v>1726</v>
      </c>
      <c r="E5677" s="337" t="s">
        <v>2019</v>
      </c>
      <c r="F5677" s="338">
        <v>42351</v>
      </c>
      <c r="G5677" s="337" t="s">
        <v>342</v>
      </c>
      <c r="H5677" s="338">
        <v>42401</v>
      </c>
      <c r="I5677" s="337" t="s">
        <v>19695</v>
      </c>
      <c r="J5677" s="337" t="s">
        <v>36</v>
      </c>
      <c r="K5677" s="337" t="s">
        <v>19695</v>
      </c>
      <c r="L5677" s="337" t="s">
        <v>19695</v>
      </c>
      <c r="M5677" s="337" t="s">
        <v>19695</v>
      </c>
      <c r="N5677" s="337" t="s">
        <v>19695</v>
      </c>
      <c r="O5677" s="337" t="s">
        <v>19695</v>
      </c>
      <c r="P5677" s="337" t="s">
        <v>19695</v>
      </c>
      <c r="Q5677" s="337" t="s">
        <v>19695</v>
      </c>
      <c r="R5677" s="337" t="s">
        <v>130</v>
      </c>
      <c r="S5677" s="337" t="s">
        <v>2498</v>
      </c>
      <c r="T5677" s="337" t="s">
        <v>1626</v>
      </c>
      <c r="U5677" s="337" t="s">
        <v>3703</v>
      </c>
      <c r="V5677" s="337">
        <v>8</v>
      </c>
      <c r="W5677" s="337" t="s">
        <v>19695</v>
      </c>
      <c r="X5677" s="337" t="s">
        <v>19695</v>
      </c>
      <c r="Y5677" s="337" t="s">
        <v>19695</v>
      </c>
      <c r="Z5677" s="337" t="s">
        <v>1753</v>
      </c>
      <c r="AA5677" s="337" t="s">
        <v>717</v>
      </c>
      <c r="AB5677" s="337" t="s">
        <v>718</v>
      </c>
      <c r="AC5677" s="337" t="s">
        <v>13530</v>
      </c>
    </row>
    <row r="5678" spans="1:29" ht="15.8" x14ac:dyDescent="0.25">
      <c r="A5678" s="337" t="s">
        <v>1723</v>
      </c>
      <c r="B5678" s="337" t="s">
        <v>984</v>
      </c>
      <c r="C5678" s="337" t="s">
        <v>1821</v>
      </c>
      <c r="D5678" s="337" t="s">
        <v>449</v>
      </c>
      <c r="E5678" s="337" t="s">
        <v>2019</v>
      </c>
      <c r="F5678" s="338">
        <v>42351</v>
      </c>
      <c r="G5678" s="337" t="s">
        <v>342</v>
      </c>
      <c r="H5678" s="338">
        <v>42401</v>
      </c>
      <c r="I5678" s="337" t="s">
        <v>19695</v>
      </c>
      <c r="J5678" s="337" t="s">
        <v>36</v>
      </c>
      <c r="K5678" s="337" t="s">
        <v>19695</v>
      </c>
      <c r="L5678" s="337" t="s">
        <v>19695</v>
      </c>
      <c r="M5678" s="337" t="s">
        <v>19695</v>
      </c>
      <c r="N5678" s="337" t="s">
        <v>19695</v>
      </c>
      <c r="O5678" s="337" t="s">
        <v>19695</v>
      </c>
      <c r="P5678" s="337" t="s">
        <v>19695</v>
      </c>
      <c r="Q5678" s="337" t="s">
        <v>19695</v>
      </c>
      <c r="R5678" s="337" t="s">
        <v>35</v>
      </c>
      <c r="S5678" s="337" t="s">
        <v>985</v>
      </c>
      <c r="T5678" s="337" t="s">
        <v>986</v>
      </c>
      <c r="U5678" s="337" t="s">
        <v>988</v>
      </c>
      <c r="V5678" s="337">
        <v>10</v>
      </c>
      <c r="W5678" s="337" t="s">
        <v>19695</v>
      </c>
      <c r="X5678" s="337" t="s">
        <v>19695</v>
      </c>
      <c r="Y5678" s="337" t="s">
        <v>19695</v>
      </c>
      <c r="Z5678" s="337" t="s">
        <v>1753</v>
      </c>
      <c r="AA5678" s="337" t="s">
        <v>735</v>
      </c>
      <c r="AB5678" s="337" t="s">
        <v>718</v>
      </c>
      <c r="AC5678" s="337" t="s">
        <v>13530</v>
      </c>
    </row>
    <row r="5679" spans="1:29" ht="15.8" x14ac:dyDescent="0.25">
      <c r="A5679" s="337" t="s">
        <v>1723</v>
      </c>
      <c r="B5679" s="337" t="s">
        <v>2509</v>
      </c>
      <c r="C5679" s="337" t="s">
        <v>1725</v>
      </c>
      <c r="D5679" s="337" t="s">
        <v>13527</v>
      </c>
      <c r="E5679" s="337" t="s">
        <v>2019</v>
      </c>
      <c r="F5679" s="338">
        <v>42351</v>
      </c>
      <c r="G5679" s="337" t="s">
        <v>342</v>
      </c>
      <c r="H5679" s="338">
        <v>42401</v>
      </c>
      <c r="I5679" s="337" t="s">
        <v>19695</v>
      </c>
      <c r="J5679" s="337" t="s">
        <v>36</v>
      </c>
      <c r="K5679" s="337" t="s">
        <v>19695</v>
      </c>
      <c r="L5679" s="337" t="s">
        <v>19695</v>
      </c>
      <c r="M5679" s="337" t="s">
        <v>19695</v>
      </c>
      <c r="N5679" s="337" t="s">
        <v>19695</v>
      </c>
      <c r="O5679" s="337" t="s">
        <v>19695</v>
      </c>
      <c r="P5679" s="337" t="s">
        <v>19695</v>
      </c>
      <c r="Q5679" s="337" t="s">
        <v>19695</v>
      </c>
      <c r="R5679" s="337" t="s">
        <v>52</v>
      </c>
      <c r="S5679" s="337" t="s">
        <v>52</v>
      </c>
      <c r="T5679" s="337" t="s">
        <v>52</v>
      </c>
      <c r="U5679" s="337" t="s">
        <v>2510</v>
      </c>
      <c r="V5679" s="337">
        <v>10</v>
      </c>
      <c r="W5679" s="337" t="s">
        <v>19695</v>
      </c>
      <c r="X5679" s="337" t="s">
        <v>19695</v>
      </c>
      <c r="Y5679" s="337" t="s">
        <v>19695</v>
      </c>
      <c r="Z5679" s="337" t="s">
        <v>1753</v>
      </c>
      <c r="AA5679" s="337" t="s">
        <v>735</v>
      </c>
      <c r="AB5679" s="337" t="s">
        <v>718</v>
      </c>
      <c r="AC5679" s="337" t="s">
        <v>13530</v>
      </c>
    </row>
    <row r="5680" spans="1:29" ht="15.8" x14ac:dyDescent="0.25">
      <c r="A5680" s="337" t="s">
        <v>1723</v>
      </c>
      <c r="B5680" s="337" t="s">
        <v>3656</v>
      </c>
      <c r="C5680" s="337" t="s">
        <v>1821</v>
      </c>
      <c r="D5680" s="337" t="s">
        <v>449</v>
      </c>
      <c r="E5680" s="337" t="s">
        <v>2019</v>
      </c>
      <c r="F5680" s="338">
        <v>42351</v>
      </c>
      <c r="G5680" s="337" t="s">
        <v>342</v>
      </c>
      <c r="H5680" s="338">
        <v>42401</v>
      </c>
      <c r="I5680" s="337" t="s">
        <v>19695</v>
      </c>
      <c r="J5680" s="337" t="s">
        <v>16</v>
      </c>
      <c r="K5680" s="337" t="s">
        <v>19695</v>
      </c>
      <c r="L5680" s="337" t="s">
        <v>19695</v>
      </c>
      <c r="M5680" s="337" t="s">
        <v>19695</v>
      </c>
      <c r="N5680" s="337" t="s">
        <v>19695</v>
      </c>
      <c r="O5680" s="337" t="s">
        <v>19695</v>
      </c>
      <c r="P5680" s="337" t="s">
        <v>19695</v>
      </c>
      <c r="Q5680" s="337" t="s">
        <v>19695</v>
      </c>
      <c r="R5680" s="337" t="s">
        <v>52</v>
      </c>
      <c r="S5680" s="337" t="s">
        <v>53</v>
      </c>
      <c r="T5680" s="337" t="s">
        <v>3657</v>
      </c>
      <c r="U5680" s="337" t="s">
        <v>2336</v>
      </c>
      <c r="V5680" s="337">
        <v>10</v>
      </c>
      <c r="W5680" s="337" t="s">
        <v>19695</v>
      </c>
      <c r="X5680" s="337" t="s">
        <v>19695</v>
      </c>
      <c r="Y5680" s="337" t="s">
        <v>19695</v>
      </c>
      <c r="Z5680" s="337" t="s">
        <v>1753</v>
      </c>
      <c r="AA5680" s="337" t="s">
        <v>735</v>
      </c>
      <c r="AB5680" s="337" t="s">
        <v>718</v>
      </c>
      <c r="AC5680" s="337" t="s">
        <v>13530</v>
      </c>
    </row>
    <row r="5681" spans="1:29" ht="15.8" x14ac:dyDescent="0.25">
      <c r="A5681" s="337" t="s">
        <v>1723</v>
      </c>
      <c r="B5681" s="337" t="s">
        <v>2073</v>
      </c>
      <c r="C5681" s="337" t="s">
        <v>1821</v>
      </c>
      <c r="D5681" s="337" t="s">
        <v>449</v>
      </c>
      <c r="E5681" s="337" t="s">
        <v>2019</v>
      </c>
      <c r="F5681" s="338">
        <v>42351</v>
      </c>
      <c r="G5681" s="337" t="s">
        <v>342</v>
      </c>
      <c r="H5681" s="338">
        <v>42401</v>
      </c>
      <c r="I5681" s="337" t="s">
        <v>19695</v>
      </c>
      <c r="J5681" s="337" t="s">
        <v>16</v>
      </c>
      <c r="K5681" s="337" t="s">
        <v>19695</v>
      </c>
      <c r="L5681" s="337" t="s">
        <v>19695</v>
      </c>
      <c r="M5681" s="337" t="s">
        <v>19695</v>
      </c>
      <c r="N5681" s="337" t="s">
        <v>19695</v>
      </c>
      <c r="O5681" s="337" t="s">
        <v>19695</v>
      </c>
      <c r="P5681" s="337" t="s">
        <v>19695</v>
      </c>
      <c r="Q5681" s="337" t="s">
        <v>19695</v>
      </c>
      <c r="R5681" s="337" t="s">
        <v>66</v>
      </c>
      <c r="S5681" s="337" t="s">
        <v>67</v>
      </c>
      <c r="T5681" s="337" t="s">
        <v>2074</v>
      </c>
      <c r="U5681" s="337" t="s">
        <v>1630</v>
      </c>
      <c r="V5681" s="337">
        <v>12</v>
      </c>
      <c r="W5681" s="337" t="s">
        <v>19695</v>
      </c>
      <c r="X5681" s="337" t="s">
        <v>19695</v>
      </c>
      <c r="Y5681" s="337" t="s">
        <v>19695</v>
      </c>
      <c r="Z5681" s="337" t="s">
        <v>1753</v>
      </c>
      <c r="AA5681" s="337" t="s">
        <v>735</v>
      </c>
      <c r="AB5681" s="337" t="s">
        <v>718</v>
      </c>
      <c r="AC5681" s="337" t="s">
        <v>13530</v>
      </c>
    </row>
    <row r="5682" spans="1:29" ht="15.8" x14ac:dyDescent="0.25">
      <c r="A5682" s="337" t="s">
        <v>1723</v>
      </c>
      <c r="B5682" s="337" t="s">
        <v>2177</v>
      </c>
      <c r="C5682" s="337" t="s">
        <v>1821</v>
      </c>
      <c r="D5682" s="337" t="s">
        <v>449</v>
      </c>
      <c r="E5682" s="337" t="s">
        <v>2019</v>
      </c>
      <c r="F5682" s="338">
        <v>42351</v>
      </c>
      <c r="G5682" s="337" t="s">
        <v>342</v>
      </c>
      <c r="H5682" s="338">
        <v>42401</v>
      </c>
      <c r="I5682" s="337" t="s">
        <v>19695</v>
      </c>
      <c r="J5682" s="337" t="s">
        <v>16</v>
      </c>
      <c r="K5682" s="337" t="s">
        <v>19695</v>
      </c>
      <c r="L5682" s="337" t="s">
        <v>19695</v>
      </c>
      <c r="M5682" s="337" t="s">
        <v>19695</v>
      </c>
      <c r="N5682" s="337" t="s">
        <v>19695</v>
      </c>
      <c r="O5682" s="337" t="s">
        <v>19695</v>
      </c>
      <c r="P5682" s="337" t="s">
        <v>19695</v>
      </c>
      <c r="Q5682" s="337" t="s">
        <v>19695</v>
      </c>
      <c r="R5682" s="337" t="s">
        <v>146</v>
      </c>
      <c r="S5682" s="337" t="s">
        <v>2178</v>
      </c>
      <c r="T5682" s="337" t="s">
        <v>2179</v>
      </c>
      <c r="U5682" s="337" t="s">
        <v>2180</v>
      </c>
      <c r="V5682" s="337">
        <v>12</v>
      </c>
      <c r="W5682" s="337" t="s">
        <v>19695</v>
      </c>
      <c r="X5682" s="337" t="s">
        <v>19695</v>
      </c>
      <c r="Y5682" s="337" t="s">
        <v>19695</v>
      </c>
      <c r="Z5682" s="337" t="s">
        <v>1753</v>
      </c>
      <c r="AA5682" s="337" t="s">
        <v>735</v>
      </c>
      <c r="AB5682" s="337" t="s">
        <v>718</v>
      </c>
      <c r="AC5682" s="337" t="s">
        <v>13530</v>
      </c>
    </row>
    <row r="5683" spans="1:29" ht="15.8" x14ac:dyDescent="0.25">
      <c r="A5683" s="337" t="s">
        <v>1723</v>
      </c>
      <c r="B5683" s="337" t="s">
        <v>2188</v>
      </c>
      <c r="C5683" s="337" t="s">
        <v>1821</v>
      </c>
      <c r="D5683" s="337" t="s">
        <v>449</v>
      </c>
      <c r="E5683" s="337" t="s">
        <v>2019</v>
      </c>
      <c r="F5683" s="338">
        <v>42351</v>
      </c>
      <c r="G5683" s="337" t="s">
        <v>342</v>
      </c>
      <c r="H5683" s="338">
        <v>42401</v>
      </c>
      <c r="I5683" s="337" t="s">
        <v>19695</v>
      </c>
      <c r="J5683" s="337" t="s">
        <v>36</v>
      </c>
      <c r="K5683" s="337" t="s">
        <v>19695</v>
      </c>
      <c r="L5683" s="337" t="s">
        <v>19695</v>
      </c>
      <c r="M5683" s="337" t="s">
        <v>19695</v>
      </c>
      <c r="N5683" s="337" t="s">
        <v>19695</v>
      </c>
      <c r="O5683" s="337" t="s">
        <v>19695</v>
      </c>
      <c r="P5683" s="337" t="s">
        <v>19695</v>
      </c>
      <c r="Q5683" s="337" t="s">
        <v>19695</v>
      </c>
      <c r="R5683" s="337" t="s">
        <v>52</v>
      </c>
      <c r="S5683" s="337" t="s">
        <v>430</v>
      </c>
      <c r="T5683" s="337" t="s">
        <v>2189</v>
      </c>
      <c r="U5683" s="337" t="s">
        <v>1321</v>
      </c>
      <c r="V5683" s="337">
        <v>12</v>
      </c>
      <c r="W5683" s="337" t="s">
        <v>19695</v>
      </c>
      <c r="X5683" s="337" t="s">
        <v>19695</v>
      </c>
      <c r="Y5683" s="337" t="s">
        <v>19695</v>
      </c>
      <c r="Z5683" s="337" t="s">
        <v>1753</v>
      </c>
      <c r="AA5683" s="337" t="s">
        <v>735</v>
      </c>
      <c r="AB5683" s="337" t="s">
        <v>718</v>
      </c>
      <c r="AC5683" s="337" t="s">
        <v>13530</v>
      </c>
    </row>
    <row r="5684" spans="1:29" ht="15.8" x14ac:dyDescent="0.25">
      <c r="A5684" s="337" t="s">
        <v>1723</v>
      </c>
      <c r="B5684" s="337" t="s">
        <v>3410</v>
      </c>
      <c r="C5684" s="337" t="s">
        <v>1821</v>
      </c>
      <c r="D5684" s="337" t="s">
        <v>449</v>
      </c>
      <c r="E5684" s="337" t="s">
        <v>2019</v>
      </c>
      <c r="F5684" s="338">
        <v>42351</v>
      </c>
      <c r="G5684" s="337" t="s">
        <v>342</v>
      </c>
      <c r="H5684" s="338">
        <v>42401</v>
      </c>
      <c r="I5684" s="337" t="s">
        <v>19695</v>
      </c>
      <c r="J5684" s="337" t="s">
        <v>36</v>
      </c>
      <c r="K5684" s="337" t="s">
        <v>19695</v>
      </c>
      <c r="L5684" s="337" t="s">
        <v>19695</v>
      </c>
      <c r="M5684" s="337" t="s">
        <v>19695</v>
      </c>
      <c r="N5684" s="337" t="s">
        <v>19695</v>
      </c>
      <c r="O5684" s="337" t="s">
        <v>19695</v>
      </c>
      <c r="P5684" s="337" t="s">
        <v>19695</v>
      </c>
      <c r="Q5684" s="337" t="s">
        <v>19695</v>
      </c>
      <c r="R5684" s="337" t="s">
        <v>146</v>
      </c>
      <c r="S5684" s="337" t="s">
        <v>129</v>
      </c>
      <c r="T5684" s="337" t="s">
        <v>373</v>
      </c>
      <c r="U5684" s="337" t="s">
        <v>2166</v>
      </c>
      <c r="V5684" s="337">
        <v>12</v>
      </c>
      <c r="W5684" s="337" t="s">
        <v>19695</v>
      </c>
      <c r="X5684" s="337" t="s">
        <v>19695</v>
      </c>
      <c r="Y5684" s="337" t="s">
        <v>19695</v>
      </c>
      <c r="Z5684" s="337" t="s">
        <v>1753</v>
      </c>
      <c r="AA5684" s="337" t="s">
        <v>735</v>
      </c>
      <c r="AB5684" s="337" t="s">
        <v>718</v>
      </c>
      <c r="AC5684" s="337" t="s">
        <v>13530</v>
      </c>
    </row>
    <row r="5685" spans="1:29" ht="15.8" x14ac:dyDescent="0.25">
      <c r="A5685" s="337" t="s">
        <v>1723</v>
      </c>
      <c r="B5685" s="337" t="s">
        <v>3146</v>
      </c>
      <c r="C5685" s="337" t="s">
        <v>1821</v>
      </c>
      <c r="D5685" s="337" t="s">
        <v>449</v>
      </c>
      <c r="E5685" s="337" t="s">
        <v>2019</v>
      </c>
      <c r="F5685" s="338">
        <v>42351</v>
      </c>
      <c r="G5685" s="337" t="s">
        <v>342</v>
      </c>
      <c r="H5685" s="338">
        <v>42401</v>
      </c>
      <c r="I5685" s="337" t="s">
        <v>19695</v>
      </c>
      <c r="J5685" s="337" t="s">
        <v>36</v>
      </c>
      <c r="K5685" s="337" t="s">
        <v>19695</v>
      </c>
      <c r="L5685" s="337" t="s">
        <v>19695</v>
      </c>
      <c r="M5685" s="337" t="s">
        <v>19695</v>
      </c>
      <c r="N5685" s="337" t="s">
        <v>19695</v>
      </c>
      <c r="O5685" s="337" t="s">
        <v>19695</v>
      </c>
      <c r="P5685" s="337" t="s">
        <v>19695</v>
      </c>
      <c r="Q5685" s="337" t="s">
        <v>19695</v>
      </c>
      <c r="R5685" s="337" t="s">
        <v>52</v>
      </c>
      <c r="S5685" s="337" t="s">
        <v>857</v>
      </c>
      <c r="T5685" s="337" t="s">
        <v>869</v>
      </c>
      <c r="U5685" s="337" t="s">
        <v>3147</v>
      </c>
      <c r="V5685" s="337">
        <v>4</v>
      </c>
      <c r="W5685" s="337" t="s">
        <v>19695</v>
      </c>
      <c r="X5685" s="337" t="s">
        <v>19695</v>
      </c>
      <c r="Y5685" s="337" t="s">
        <v>19695</v>
      </c>
      <c r="Z5685" s="337" t="s">
        <v>1753</v>
      </c>
      <c r="AA5685" s="337" t="s">
        <v>735</v>
      </c>
      <c r="AB5685" s="337" t="s">
        <v>718</v>
      </c>
      <c r="AC5685" s="337" t="s">
        <v>15463</v>
      </c>
    </row>
    <row r="5686" spans="1:29" ht="15.8" x14ac:dyDescent="0.25">
      <c r="A5686" s="337" t="s">
        <v>1723</v>
      </c>
      <c r="B5686" s="337" t="s">
        <v>2140</v>
      </c>
      <c r="C5686" s="337" t="s">
        <v>1821</v>
      </c>
      <c r="D5686" s="337" t="s">
        <v>449</v>
      </c>
      <c r="E5686" s="337" t="s">
        <v>2141</v>
      </c>
      <c r="F5686" s="338">
        <v>42365</v>
      </c>
      <c r="G5686" s="337" t="s">
        <v>2035</v>
      </c>
      <c r="H5686" s="338">
        <v>42396</v>
      </c>
      <c r="I5686" s="337" t="s">
        <v>19695</v>
      </c>
      <c r="J5686" s="337" t="s">
        <v>36</v>
      </c>
      <c r="K5686" s="337" t="s">
        <v>19695</v>
      </c>
      <c r="L5686" s="337" t="s">
        <v>19695</v>
      </c>
      <c r="M5686" s="337" t="s">
        <v>19695</v>
      </c>
      <c r="N5686" s="337" t="s">
        <v>19695</v>
      </c>
      <c r="O5686" s="337" t="s">
        <v>19695</v>
      </c>
      <c r="P5686" s="337" t="s">
        <v>19695</v>
      </c>
      <c r="Q5686" s="337" t="s">
        <v>19695</v>
      </c>
      <c r="R5686" s="337" t="s">
        <v>45</v>
      </c>
      <c r="S5686" s="337" t="s">
        <v>1824</v>
      </c>
      <c r="T5686" s="337" t="s">
        <v>2142</v>
      </c>
      <c r="U5686" s="337" t="s">
        <v>2143</v>
      </c>
      <c r="V5686" s="337">
        <v>8</v>
      </c>
      <c r="W5686" s="337" t="s">
        <v>19695</v>
      </c>
      <c r="X5686" s="337" t="s">
        <v>19695</v>
      </c>
      <c r="Y5686" s="337" t="s">
        <v>19695</v>
      </c>
      <c r="Z5686" s="337" t="s">
        <v>1728</v>
      </c>
      <c r="AA5686" s="337" t="s">
        <v>717</v>
      </c>
      <c r="AB5686" s="337" t="s">
        <v>718</v>
      </c>
      <c r="AC5686" s="337" t="s">
        <v>13530</v>
      </c>
    </row>
    <row r="5687" spans="1:29" ht="15.8" x14ac:dyDescent="0.25">
      <c r="A5687" s="337" t="s">
        <v>1723</v>
      </c>
      <c r="B5687" s="337" t="s">
        <v>2742</v>
      </c>
      <c r="C5687" s="337" t="s">
        <v>1821</v>
      </c>
      <c r="D5687" s="337" t="s">
        <v>449</v>
      </c>
      <c r="E5687" s="337" t="s">
        <v>346</v>
      </c>
      <c r="F5687" s="338">
        <v>42379</v>
      </c>
      <c r="G5687" s="337" t="s">
        <v>2743</v>
      </c>
      <c r="H5687" s="338">
        <v>42395</v>
      </c>
      <c r="I5687" s="337" t="s">
        <v>19695</v>
      </c>
      <c r="J5687" s="337" t="s">
        <v>36</v>
      </c>
      <c r="K5687" s="337" t="s">
        <v>19695</v>
      </c>
      <c r="L5687" s="337" t="s">
        <v>19695</v>
      </c>
      <c r="M5687" s="337" t="s">
        <v>19695</v>
      </c>
      <c r="N5687" s="337" t="s">
        <v>19695</v>
      </c>
      <c r="O5687" s="337" t="s">
        <v>19695</v>
      </c>
      <c r="P5687" s="337" t="s">
        <v>19695</v>
      </c>
      <c r="Q5687" s="337" t="s">
        <v>19695</v>
      </c>
      <c r="R5687" s="337" t="s">
        <v>1999</v>
      </c>
      <c r="S5687" s="337" t="s">
        <v>2000</v>
      </c>
      <c r="T5687" s="337" t="s">
        <v>2744</v>
      </c>
      <c r="U5687" s="337" t="s">
        <v>2745</v>
      </c>
      <c r="V5687" s="337">
        <v>12</v>
      </c>
      <c r="W5687" s="337" t="s">
        <v>19695</v>
      </c>
      <c r="X5687" s="337" t="s">
        <v>19695</v>
      </c>
      <c r="Y5687" s="337" t="s">
        <v>19695</v>
      </c>
      <c r="Z5687" s="337" t="s">
        <v>1728</v>
      </c>
      <c r="AA5687" s="337" t="s">
        <v>735</v>
      </c>
      <c r="AB5687" s="337" t="s">
        <v>718</v>
      </c>
      <c r="AC5687" s="337" t="s">
        <v>13530</v>
      </c>
    </row>
    <row r="5688" spans="1:29" ht="15.8" x14ac:dyDescent="0.25">
      <c r="A5688" s="337" t="s">
        <v>1723</v>
      </c>
      <c r="B5688" s="337" t="s">
        <v>3480</v>
      </c>
      <c r="C5688" s="337" t="s">
        <v>1725</v>
      </c>
      <c r="D5688" s="337" t="s">
        <v>1726</v>
      </c>
      <c r="E5688" s="337" t="s">
        <v>3481</v>
      </c>
      <c r="F5688" s="338">
        <v>42342</v>
      </c>
      <c r="G5688" s="337" t="s">
        <v>3482</v>
      </c>
      <c r="H5688" s="338">
        <v>42392</v>
      </c>
      <c r="I5688" s="337" t="s">
        <v>19695</v>
      </c>
      <c r="J5688" s="337" t="s">
        <v>36</v>
      </c>
      <c r="K5688" s="337" t="s">
        <v>19695</v>
      </c>
      <c r="L5688" s="337" t="s">
        <v>19695</v>
      </c>
      <c r="M5688" s="337" t="s">
        <v>19695</v>
      </c>
      <c r="N5688" s="337" t="s">
        <v>19695</v>
      </c>
      <c r="O5688" s="337" t="s">
        <v>19695</v>
      </c>
      <c r="P5688" s="337" t="s">
        <v>19695</v>
      </c>
      <c r="Q5688" s="337" t="s">
        <v>19695</v>
      </c>
      <c r="R5688" s="337" t="s">
        <v>98</v>
      </c>
      <c r="S5688" s="337" t="s">
        <v>98</v>
      </c>
      <c r="T5688" s="337" t="s">
        <v>449</v>
      </c>
      <c r="U5688" s="337" t="s">
        <v>449</v>
      </c>
      <c r="V5688" s="337">
        <v>8</v>
      </c>
      <c r="W5688" s="337" t="s">
        <v>19695</v>
      </c>
      <c r="X5688" s="337" t="s">
        <v>19695</v>
      </c>
      <c r="Y5688" s="337" t="s">
        <v>19695</v>
      </c>
      <c r="Z5688" s="337" t="s">
        <v>1753</v>
      </c>
      <c r="AA5688" s="337" t="s">
        <v>717</v>
      </c>
      <c r="AB5688" s="337" t="s">
        <v>718</v>
      </c>
      <c r="AC5688" s="337" t="s">
        <v>13530</v>
      </c>
    </row>
    <row r="5689" spans="1:29" ht="15.8" x14ac:dyDescent="0.25">
      <c r="A5689" s="337" t="s">
        <v>1723</v>
      </c>
      <c r="B5689" s="337" t="s">
        <v>1031</v>
      </c>
      <c r="C5689" s="337" t="s">
        <v>1821</v>
      </c>
      <c r="D5689" s="337" t="s">
        <v>449</v>
      </c>
      <c r="E5689" s="337" t="s">
        <v>3855</v>
      </c>
      <c r="F5689" s="338">
        <v>42336</v>
      </c>
      <c r="G5689" s="337" t="s">
        <v>1032</v>
      </c>
      <c r="H5689" s="338">
        <v>42386</v>
      </c>
      <c r="I5689" s="337" t="s">
        <v>19695</v>
      </c>
      <c r="J5689" s="337" t="s">
        <v>36</v>
      </c>
      <c r="K5689" s="337" t="s">
        <v>19695</v>
      </c>
      <c r="L5689" s="337" t="s">
        <v>19695</v>
      </c>
      <c r="M5689" s="337" t="s">
        <v>19695</v>
      </c>
      <c r="N5689" s="337" t="s">
        <v>19695</v>
      </c>
      <c r="O5689" s="337" t="s">
        <v>19695</v>
      </c>
      <c r="P5689" s="337" t="s">
        <v>19695</v>
      </c>
      <c r="Q5689" s="337" t="s">
        <v>19695</v>
      </c>
      <c r="R5689" s="337" t="s">
        <v>18</v>
      </c>
      <c r="S5689" s="337" t="s">
        <v>1033</v>
      </c>
      <c r="T5689" s="337" t="s">
        <v>1034</v>
      </c>
      <c r="U5689" s="337" t="s">
        <v>1036</v>
      </c>
      <c r="V5689" s="337">
        <v>16</v>
      </c>
      <c r="W5689" s="337" t="s">
        <v>19695</v>
      </c>
      <c r="X5689" s="337" t="s">
        <v>19695</v>
      </c>
      <c r="Y5689" s="337" t="s">
        <v>19695</v>
      </c>
      <c r="Z5689" s="337" t="s">
        <v>1753</v>
      </c>
      <c r="AA5689" s="337" t="s">
        <v>735</v>
      </c>
      <c r="AB5689" s="337" t="s">
        <v>718</v>
      </c>
      <c r="AC5689" s="337" t="s">
        <v>13530</v>
      </c>
    </row>
    <row r="5690" spans="1:29" ht="15.8" x14ac:dyDescent="0.25">
      <c r="A5690" s="337" t="s">
        <v>1723</v>
      </c>
      <c r="B5690" s="337" t="s">
        <v>3616</v>
      </c>
      <c r="C5690" s="337" t="s">
        <v>1821</v>
      </c>
      <c r="D5690" s="337" t="s">
        <v>449</v>
      </c>
      <c r="E5690" s="337" t="s">
        <v>3617</v>
      </c>
      <c r="F5690" s="338">
        <v>42335</v>
      </c>
      <c r="G5690" s="337" t="s">
        <v>3618</v>
      </c>
      <c r="H5690" s="338">
        <v>42385</v>
      </c>
      <c r="I5690" s="337" t="s">
        <v>19695</v>
      </c>
      <c r="J5690" s="337" t="s">
        <v>36</v>
      </c>
      <c r="K5690" s="337" t="s">
        <v>19695</v>
      </c>
      <c r="L5690" s="337" t="s">
        <v>19695</v>
      </c>
      <c r="M5690" s="337" t="s">
        <v>19695</v>
      </c>
      <c r="N5690" s="337" t="s">
        <v>19695</v>
      </c>
      <c r="O5690" s="337" t="s">
        <v>19695</v>
      </c>
      <c r="P5690" s="337" t="s">
        <v>19695</v>
      </c>
      <c r="Q5690" s="337" t="s">
        <v>19695</v>
      </c>
      <c r="R5690" s="337" t="s">
        <v>2955</v>
      </c>
      <c r="S5690" s="337" t="s">
        <v>2956</v>
      </c>
      <c r="T5690" s="337" t="s">
        <v>3542</v>
      </c>
      <c r="U5690" s="337" t="s">
        <v>3619</v>
      </c>
      <c r="V5690" s="337">
        <v>12</v>
      </c>
      <c r="W5690" s="337" t="s">
        <v>19695</v>
      </c>
      <c r="X5690" s="337" t="s">
        <v>19695</v>
      </c>
      <c r="Y5690" s="337" t="s">
        <v>19695</v>
      </c>
      <c r="Z5690" s="337" t="s">
        <v>1728</v>
      </c>
      <c r="AA5690" s="337" t="s">
        <v>735</v>
      </c>
      <c r="AB5690" s="337" t="s">
        <v>718</v>
      </c>
      <c r="AC5690" s="337" t="s">
        <v>13530</v>
      </c>
    </row>
    <row r="5691" spans="1:29" ht="15.8" x14ac:dyDescent="0.25">
      <c r="A5691" s="337" t="s">
        <v>1723</v>
      </c>
      <c r="B5691" s="337" t="s">
        <v>5580</v>
      </c>
      <c r="C5691" s="337" t="s">
        <v>1821</v>
      </c>
      <c r="D5691" s="337" t="s">
        <v>449</v>
      </c>
      <c r="E5691" s="337" t="s">
        <v>3617</v>
      </c>
      <c r="F5691" s="338">
        <v>42335</v>
      </c>
      <c r="G5691" s="337" t="s">
        <v>3618</v>
      </c>
      <c r="H5691" s="338">
        <v>42385</v>
      </c>
      <c r="I5691" s="337" t="s">
        <v>19695</v>
      </c>
      <c r="J5691" s="337" t="s">
        <v>36</v>
      </c>
      <c r="K5691" s="337" t="s">
        <v>19695</v>
      </c>
      <c r="L5691" s="337" t="s">
        <v>19695</v>
      </c>
      <c r="M5691" s="337" t="s">
        <v>19695</v>
      </c>
      <c r="N5691" s="337" t="s">
        <v>19695</v>
      </c>
      <c r="O5691" s="337" t="s">
        <v>19695</v>
      </c>
      <c r="P5691" s="337" t="s">
        <v>19695</v>
      </c>
      <c r="Q5691" s="337" t="s">
        <v>19695</v>
      </c>
      <c r="R5691" s="337" t="s">
        <v>18</v>
      </c>
      <c r="S5691" s="337" t="s">
        <v>1072</v>
      </c>
      <c r="T5691" s="337" t="s">
        <v>1067</v>
      </c>
      <c r="U5691" s="337" t="s">
        <v>5581</v>
      </c>
      <c r="V5691" s="337">
        <v>6</v>
      </c>
      <c r="W5691" s="337" t="s">
        <v>19695</v>
      </c>
      <c r="X5691" s="337" t="s">
        <v>19695</v>
      </c>
      <c r="Y5691" s="337" t="s">
        <v>19695</v>
      </c>
      <c r="Z5691" s="337" t="s">
        <v>1753</v>
      </c>
      <c r="AA5691" s="337" t="s">
        <v>717</v>
      </c>
      <c r="AB5691" s="337" t="s">
        <v>718</v>
      </c>
      <c r="AC5691" s="337" t="s">
        <v>15408</v>
      </c>
    </row>
    <row r="5692" spans="1:29" ht="15.8" x14ac:dyDescent="0.25">
      <c r="A5692" s="337" t="s">
        <v>1723</v>
      </c>
      <c r="B5692" s="337" t="s">
        <v>6153</v>
      </c>
      <c r="C5692" s="337" t="s">
        <v>1821</v>
      </c>
      <c r="D5692" s="337" t="s">
        <v>449</v>
      </c>
      <c r="E5692" s="337" t="s">
        <v>6154</v>
      </c>
      <c r="F5692" s="338">
        <v>42334</v>
      </c>
      <c r="G5692" s="337" t="s">
        <v>6155</v>
      </c>
      <c r="H5692" s="338">
        <v>42384</v>
      </c>
      <c r="I5692" s="337" t="s">
        <v>19695</v>
      </c>
      <c r="J5692" s="337" t="s">
        <v>36</v>
      </c>
      <c r="K5692" s="337" t="s">
        <v>19695</v>
      </c>
      <c r="L5692" s="337" t="s">
        <v>19695</v>
      </c>
      <c r="M5692" s="337" t="s">
        <v>19695</v>
      </c>
      <c r="N5692" s="337" t="s">
        <v>19695</v>
      </c>
      <c r="O5692" s="337" t="s">
        <v>19695</v>
      </c>
      <c r="P5692" s="337" t="s">
        <v>19695</v>
      </c>
      <c r="Q5692" s="337" t="s">
        <v>19695</v>
      </c>
      <c r="R5692" s="337" t="s">
        <v>52</v>
      </c>
      <c r="S5692" s="337" t="s">
        <v>52</v>
      </c>
      <c r="T5692" s="337" t="s">
        <v>3751</v>
      </c>
      <c r="U5692" s="337" t="s">
        <v>1036</v>
      </c>
      <c r="V5692" s="337">
        <v>10</v>
      </c>
      <c r="W5692" s="337" t="s">
        <v>19695</v>
      </c>
      <c r="X5692" s="337" t="s">
        <v>19695</v>
      </c>
      <c r="Y5692" s="337" t="s">
        <v>19695</v>
      </c>
      <c r="Z5692" s="337" t="s">
        <v>1745</v>
      </c>
      <c r="AA5692" s="337" t="s">
        <v>761</v>
      </c>
      <c r="AB5692" s="337" t="s">
        <v>762</v>
      </c>
      <c r="AC5692" s="337" t="s">
        <v>13659</v>
      </c>
    </row>
    <row r="5693" spans="1:29" ht="15.8" x14ac:dyDescent="0.25">
      <c r="A5693" s="337" t="s">
        <v>1723</v>
      </c>
      <c r="B5693" s="337" t="s">
        <v>3785</v>
      </c>
      <c r="C5693" s="337" t="s">
        <v>1725</v>
      </c>
      <c r="D5693" s="337" t="s">
        <v>1726</v>
      </c>
      <c r="E5693" s="337" t="s">
        <v>3786</v>
      </c>
      <c r="F5693" s="338">
        <v>42331</v>
      </c>
      <c r="G5693" s="337" t="s">
        <v>3787</v>
      </c>
      <c r="H5693" s="338">
        <v>42381</v>
      </c>
      <c r="I5693" s="337" t="s">
        <v>19695</v>
      </c>
      <c r="J5693" s="337" t="s">
        <v>36</v>
      </c>
      <c r="K5693" s="337" t="s">
        <v>19695</v>
      </c>
      <c r="L5693" s="337" t="s">
        <v>19695</v>
      </c>
      <c r="M5693" s="337" t="s">
        <v>19695</v>
      </c>
      <c r="N5693" s="337" t="s">
        <v>19695</v>
      </c>
      <c r="O5693" s="337" t="s">
        <v>19695</v>
      </c>
      <c r="P5693" s="337" t="s">
        <v>19695</v>
      </c>
      <c r="Q5693" s="337" t="s">
        <v>19695</v>
      </c>
      <c r="R5693" s="337" t="s">
        <v>98</v>
      </c>
      <c r="S5693" s="337" t="s">
        <v>1185</v>
      </c>
      <c r="T5693" s="337" t="s">
        <v>1234</v>
      </c>
      <c r="U5693" s="337" t="s">
        <v>3788</v>
      </c>
      <c r="V5693" s="337">
        <v>6.2</v>
      </c>
      <c r="W5693" s="337" t="s">
        <v>19695</v>
      </c>
      <c r="X5693" s="337" t="s">
        <v>19695</v>
      </c>
      <c r="Y5693" s="337" t="s">
        <v>19695</v>
      </c>
      <c r="Z5693" s="337" t="s">
        <v>1745</v>
      </c>
      <c r="AA5693" s="337" t="s">
        <v>1047</v>
      </c>
      <c r="AB5693" s="337" t="s">
        <v>854</v>
      </c>
      <c r="AC5693" s="337" t="s">
        <v>13530</v>
      </c>
    </row>
    <row r="5694" spans="1:29" ht="15.8" x14ac:dyDescent="0.25">
      <c r="A5694" s="337" t="s">
        <v>1723</v>
      </c>
      <c r="B5694" s="337" t="s">
        <v>2106</v>
      </c>
      <c r="C5694" s="337" t="s">
        <v>1821</v>
      </c>
      <c r="D5694" s="337" t="s">
        <v>449</v>
      </c>
      <c r="E5694" s="337" t="s">
        <v>2088</v>
      </c>
      <c r="F5694" s="338">
        <v>42329</v>
      </c>
      <c r="G5694" s="337" t="s">
        <v>346</v>
      </c>
      <c r="H5694" s="338">
        <v>42379</v>
      </c>
      <c r="I5694" s="337" t="s">
        <v>19695</v>
      </c>
      <c r="J5694" s="337" t="s">
        <v>36</v>
      </c>
      <c r="K5694" s="337" t="s">
        <v>19695</v>
      </c>
      <c r="L5694" s="337" t="s">
        <v>19695</v>
      </c>
      <c r="M5694" s="337" t="s">
        <v>19695</v>
      </c>
      <c r="N5694" s="337" t="s">
        <v>19695</v>
      </c>
      <c r="O5694" s="337" t="s">
        <v>19695</v>
      </c>
      <c r="P5694" s="337" t="s">
        <v>19695</v>
      </c>
      <c r="Q5694" s="337" t="s">
        <v>19695</v>
      </c>
      <c r="R5694" s="337" t="s">
        <v>2107</v>
      </c>
      <c r="S5694" s="337" t="s">
        <v>2108</v>
      </c>
      <c r="T5694" s="337" t="s">
        <v>2109</v>
      </c>
      <c r="U5694" s="337" t="s">
        <v>2110</v>
      </c>
      <c r="V5694" s="337">
        <v>6</v>
      </c>
      <c r="W5694" s="337" t="s">
        <v>19695</v>
      </c>
      <c r="X5694" s="337" t="s">
        <v>19695</v>
      </c>
      <c r="Y5694" s="337" t="s">
        <v>19695</v>
      </c>
      <c r="Z5694" s="337" t="s">
        <v>1728</v>
      </c>
      <c r="AA5694" s="337" t="s">
        <v>735</v>
      </c>
      <c r="AB5694" s="337" t="s">
        <v>718</v>
      </c>
      <c r="AC5694" s="337" t="s">
        <v>13530</v>
      </c>
    </row>
    <row r="5695" spans="1:29" ht="15.8" x14ac:dyDescent="0.25">
      <c r="A5695" s="337" t="s">
        <v>1723</v>
      </c>
      <c r="B5695" s="337" t="s">
        <v>2428</v>
      </c>
      <c r="C5695" s="337" t="s">
        <v>1821</v>
      </c>
      <c r="D5695" s="337" t="s">
        <v>449</v>
      </c>
      <c r="E5695" s="337" t="s">
        <v>2088</v>
      </c>
      <c r="F5695" s="338">
        <v>42329</v>
      </c>
      <c r="G5695" s="337" t="s">
        <v>346</v>
      </c>
      <c r="H5695" s="338">
        <v>42379</v>
      </c>
      <c r="I5695" s="337" t="s">
        <v>19695</v>
      </c>
      <c r="J5695" s="337" t="s">
        <v>16</v>
      </c>
      <c r="K5695" s="337" t="s">
        <v>19695</v>
      </c>
      <c r="L5695" s="337" t="s">
        <v>19695</v>
      </c>
      <c r="M5695" s="337" t="s">
        <v>19695</v>
      </c>
      <c r="N5695" s="337" t="s">
        <v>19695</v>
      </c>
      <c r="O5695" s="337" t="s">
        <v>19695</v>
      </c>
      <c r="P5695" s="337" t="s">
        <v>19695</v>
      </c>
      <c r="Q5695" s="337" t="s">
        <v>19695</v>
      </c>
      <c r="R5695" s="337" t="s">
        <v>15</v>
      </c>
      <c r="S5695" s="337" t="s">
        <v>1203</v>
      </c>
      <c r="T5695" s="337" t="s">
        <v>716</v>
      </c>
      <c r="U5695" s="337" t="s">
        <v>2429</v>
      </c>
      <c r="V5695" s="337">
        <v>6</v>
      </c>
      <c r="W5695" s="337" t="s">
        <v>19695</v>
      </c>
      <c r="X5695" s="337" t="s">
        <v>19695</v>
      </c>
      <c r="Y5695" s="337" t="s">
        <v>19695</v>
      </c>
      <c r="Z5695" s="337" t="s">
        <v>1728</v>
      </c>
      <c r="AA5695" s="337" t="s">
        <v>735</v>
      </c>
      <c r="AB5695" s="337" t="s">
        <v>718</v>
      </c>
      <c r="AC5695" s="337" t="s">
        <v>13530</v>
      </c>
    </row>
    <row r="5696" spans="1:29" ht="15.8" x14ac:dyDescent="0.25">
      <c r="A5696" s="337" t="s">
        <v>1723</v>
      </c>
      <c r="B5696" s="337" t="s">
        <v>1077</v>
      </c>
      <c r="C5696" s="337" t="s">
        <v>1821</v>
      </c>
      <c r="D5696" s="337" t="s">
        <v>449</v>
      </c>
      <c r="E5696" s="337" t="s">
        <v>2088</v>
      </c>
      <c r="F5696" s="338">
        <v>42329</v>
      </c>
      <c r="G5696" s="337" t="s">
        <v>346</v>
      </c>
      <c r="H5696" s="338">
        <v>42379</v>
      </c>
      <c r="I5696" s="337" t="s">
        <v>19695</v>
      </c>
      <c r="J5696" s="337" t="s">
        <v>36</v>
      </c>
      <c r="K5696" s="337" t="s">
        <v>19695</v>
      </c>
      <c r="L5696" s="337" t="s">
        <v>19695</v>
      </c>
      <c r="M5696" s="337" t="s">
        <v>19695</v>
      </c>
      <c r="N5696" s="337" t="s">
        <v>19695</v>
      </c>
      <c r="O5696" s="337" t="s">
        <v>19695</v>
      </c>
      <c r="P5696" s="337" t="s">
        <v>19695</v>
      </c>
      <c r="Q5696" s="337" t="s">
        <v>19695</v>
      </c>
      <c r="R5696" s="337" t="s">
        <v>105</v>
      </c>
      <c r="S5696" s="337" t="s">
        <v>448</v>
      </c>
      <c r="T5696" s="337" t="s">
        <v>1078</v>
      </c>
      <c r="U5696" s="337" t="s">
        <v>1079</v>
      </c>
      <c r="V5696" s="337">
        <v>6</v>
      </c>
      <c r="W5696" s="337" t="s">
        <v>19695</v>
      </c>
      <c r="X5696" s="337" t="s">
        <v>19695</v>
      </c>
      <c r="Y5696" s="337" t="s">
        <v>19695</v>
      </c>
      <c r="Z5696" s="337" t="s">
        <v>1728</v>
      </c>
      <c r="AA5696" s="337" t="s">
        <v>735</v>
      </c>
      <c r="AB5696" s="337" t="s">
        <v>718</v>
      </c>
      <c r="AC5696" s="337" t="s">
        <v>13530</v>
      </c>
    </row>
    <row r="5697" spans="1:29" ht="15.8" x14ac:dyDescent="0.25">
      <c r="A5697" s="337" t="s">
        <v>1723</v>
      </c>
      <c r="B5697" s="337" t="s">
        <v>2087</v>
      </c>
      <c r="C5697" s="337" t="s">
        <v>1821</v>
      </c>
      <c r="D5697" s="337" t="s">
        <v>449</v>
      </c>
      <c r="E5697" s="337" t="s">
        <v>2088</v>
      </c>
      <c r="F5697" s="338">
        <v>42329</v>
      </c>
      <c r="G5697" s="337" t="s">
        <v>346</v>
      </c>
      <c r="H5697" s="338">
        <v>42379</v>
      </c>
      <c r="I5697" s="337" t="s">
        <v>19695</v>
      </c>
      <c r="J5697" s="337" t="s">
        <v>36</v>
      </c>
      <c r="K5697" s="337" t="s">
        <v>19695</v>
      </c>
      <c r="L5697" s="337" t="s">
        <v>19695</v>
      </c>
      <c r="M5697" s="337" t="s">
        <v>19695</v>
      </c>
      <c r="N5697" s="337" t="s">
        <v>19695</v>
      </c>
      <c r="O5697" s="337" t="s">
        <v>19695</v>
      </c>
      <c r="P5697" s="337" t="s">
        <v>19695</v>
      </c>
      <c r="Q5697" s="337" t="s">
        <v>19695</v>
      </c>
      <c r="R5697" s="337" t="s">
        <v>52</v>
      </c>
      <c r="S5697" s="337" t="s">
        <v>69</v>
      </c>
      <c r="T5697" s="337" t="s">
        <v>69</v>
      </c>
      <c r="U5697" s="337" t="s">
        <v>2089</v>
      </c>
      <c r="V5697" s="337">
        <v>8</v>
      </c>
      <c r="W5697" s="337" t="s">
        <v>19695</v>
      </c>
      <c r="X5697" s="337" t="s">
        <v>19695</v>
      </c>
      <c r="Y5697" s="337" t="s">
        <v>19695</v>
      </c>
      <c r="Z5697" s="337" t="s">
        <v>1728</v>
      </c>
      <c r="AA5697" s="337" t="s">
        <v>735</v>
      </c>
      <c r="AB5697" s="337" t="s">
        <v>718</v>
      </c>
      <c r="AC5697" s="337" t="s">
        <v>13530</v>
      </c>
    </row>
    <row r="5698" spans="1:29" ht="15.8" x14ac:dyDescent="0.25">
      <c r="A5698" s="337" t="s">
        <v>1723</v>
      </c>
      <c r="B5698" s="337" t="s">
        <v>3317</v>
      </c>
      <c r="C5698" s="337" t="s">
        <v>1821</v>
      </c>
      <c r="D5698" s="337" t="s">
        <v>449</v>
      </c>
      <c r="E5698" s="337" t="s">
        <v>2088</v>
      </c>
      <c r="F5698" s="338">
        <v>42329</v>
      </c>
      <c r="G5698" s="337" t="s">
        <v>346</v>
      </c>
      <c r="H5698" s="338">
        <v>42379</v>
      </c>
      <c r="I5698" s="337" t="s">
        <v>19695</v>
      </c>
      <c r="J5698" s="337" t="s">
        <v>36</v>
      </c>
      <c r="K5698" s="337" t="s">
        <v>19695</v>
      </c>
      <c r="L5698" s="337" t="s">
        <v>19695</v>
      </c>
      <c r="M5698" s="337" t="s">
        <v>19695</v>
      </c>
      <c r="N5698" s="337" t="s">
        <v>19695</v>
      </c>
      <c r="O5698" s="337" t="s">
        <v>19695</v>
      </c>
      <c r="P5698" s="337" t="s">
        <v>19695</v>
      </c>
      <c r="Q5698" s="337" t="s">
        <v>19695</v>
      </c>
      <c r="R5698" s="337" t="s">
        <v>112</v>
      </c>
      <c r="S5698" s="337" t="s">
        <v>113</v>
      </c>
      <c r="T5698" s="337" t="s">
        <v>3213</v>
      </c>
      <c r="U5698" s="337" t="s">
        <v>3318</v>
      </c>
      <c r="V5698" s="337">
        <v>8</v>
      </c>
      <c r="W5698" s="337" t="s">
        <v>19695</v>
      </c>
      <c r="X5698" s="337" t="s">
        <v>19695</v>
      </c>
      <c r="Y5698" s="337" t="s">
        <v>19695</v>
      </c>
      <c r="Z5698" s="337" t="s">
        <v>1728</v>
      </c>
      <c r="AA5698" s="337" t="s">
        <v>735</v>
      </c>
      <c r="AB5698" s="337" t="s">
        <v>718</v>
      </c>
      <c r="AC5698" s="337" t="s">
        <v>13530</v>
      </c>
    </row>
    <row r="5699" spans="1:29" ht="15.8" x14ac:dyDescent="0.25">
      <c r="A5699" s="337" t="s">
        <v>1723</v>
      </c>
      <c r="B5699" s="337" t="s">
        <v>2171</v>
      </c>
      <c r="C5699" s="337" t="s">
        <v>1821</v>
      </c>
      <c r="D5699" s="337" t="s">
        <v>449</v>
      </c>
      <c r="E5699" s="337" t="s">
        <v>2088</v>
      </c>
      <c r="F5699" s="338">
        <v>42329</v>
      </c>
      <c r="G5699" s="337" t="s">
        <v>346</v>
      </c>
      <c r="H5699" s="338">
        <v>42379</v>
      </c>
      <c r="I5699" s="337" t="s">
        <v>19695</v>
      </c>
      <c r="J5699" s="337" t="s">
        <v>36</v>
      </c>
      <c r="K5699" s="337" t="s">
        <v>19695</v>
      </c>
      <c r="L5699" s="337" t="s">
        <v>19695</v>
      </c>
      <c r="M5699" s="337" t="s">
        <v>19695</v>
      </c>
      <c r="N5699" s="337" t="s">
        <v>19695</v>
      </c>
      <c r="O5699" s="337" t="s">
        <v>19695</v>
      </c>
      <c r="P5699" s="337" t="s">
        <v>19695</v>
      </c>
      <c r="Q5699" s="337" t="s">
        <v>19695</v>
      </c>
      <c r="R5699" s="337" t="s">
        <v>45</v>
      </c>
      <c r="S5699" s="337" t="s">
        <v>1541</v>
      </c>
      <c r="T5699" s="337" t="s">
        <v>2172</v>
      </c>
      <c r="U5699" s="337" t="s">
        <v>2172</v>
      </c>
      <c r="V5699" s="337">
        <v>10</v>
      </c>
      <c r="W5699" s="337" t="s">
        <v>19695</v>
      </c>
      <c r="X5699" s="337" t="s">
        <v>19695</v>
      </c>
      <c r="Y5699" s="337" t="s">
        <v>19695</v>
      </c>
      <c r="Z5699" s="337" t="s">
        <v>1728</v>
      </c>
      <c r="AA5699" s="337" t="s">
        <v>735</v>
      </c>
      <c r="AB5699" s="337" t="s">
        <v>718</v>
      </c>
      <c r="AC5699" s="337" t="s">
        <v>13530</v>
      </c>
    </row>
    <row r="5700" spans="1:29" ht="15.8" x14ac:dyDescent="0.25">
      <c r="A5700" s="337" t="s">
        <v>1723</v>
      </c>
      <c r="B5700" s="337" t="s">
        <v>125</v>
      </c>
      <c r="C5700" s="337" t="s">
        <v>1821</v>
      </c>
      <c r="D5700" s="337" t="s">
        <v>449</v>
      </c>
      <c r="E5700" s="337" t="s">
        <v>2088</v>
      </c>
      <c r="F5700" s="338">
        <v>42329</v>
      </c>
      <c r="G5700" s="337" t="s">
        <v>346</v>
      </c>
      <c r="H5700" s="338">
        <v>42379</v>
      </c>
      <c r="I5700" s="337" t="s">
        <v>19695</v>
      </c>
      <c r="J5700" s="337" t="s">
        <v>36</v>
      </c>
      <c r="K5700" s="337" t="s">
        <v>19695</v>
      </c>
      <c r="L5700" s="337" t="s">
        <v>19695</v>
      </c>
      <c r="M5700" s="337" t="s">
        <v>19695</v>
      </c>
      <c r="N5700" s="337" t="s">
        <v>19695</v>
      </c>
      <c r="O5700" s="337" t="s">
        <v>19695</v>
      </c>
      <c r="P5700" s="337" t="s">
        <v>19695</v>
      </c>
      <c r="Q5700" s="337" t="s">
        <v>19695</v>
      </c>
      <c r="R5700" s="337" t="s">
        <v>52</v>
      </c>
      <c r="S5700" s="337" t="s">
        <v>53</v>
      </c>
      <c r="T5700" s="337" t="s">
        <v>126</v>
      </c>
      <c r="U5700" s="337" t="s">
        <v>126</v>
      </c>
      <c r="V5700" s="337">
        <v>12</v>
      </c>
      <c r="W5700" s="337" t="s">
        <v>19695</v>
      </c>
      <c r="X5700" s="337" t="s">
        <v>19695</v>
      </c>
      <c r="Y5700" s="337" t="s">
        <v>19695</v>
      </c>
      <c r="Z5700" s="337" t="s">
        <v>1728</v>
      </c>
      <c r="AA5700" s="337" t="s">
        <v>735</v>
      </c>
      <c r="AB5700" s="337" t="s">
        <v>718</v>
      </c>
      <c r="AC5700" s="337" t="s">
        <v>13530</v>
      </c>
    </row>
    <row r="5701" spans="1:29" ht="15.8" x14ac:dyDescent="0.25">
      <c r="A5701" s="337" t="s">
        <v>1723</v>
      </c>
      <c r="B5701" s="337" t="s">
        <v>3056</v>
      </c>
      <c r="C5701" s="337" t="s">
        <v>1821</v>
      </c>
      <c r="D5701" s="337" t="s">
        <v>449</v>
      </c>
      <c r="E5701" s="337" t="s">
        <v>2088</v>
      </c>
      <c r="F5701" s="338">
        <v>42329</v>
      </c>
      <c r="G5701" s="337" t="s">
        <v>346</v>
      </c>
      <c r="H5701" s="338">
        <v>42379</v>
      </c>
      <c r="I5701" s="337" t="s">
        <v>19695</v>
      </c>
      <c r="J5701" s="337" t="s">
        <v>16</v>
      </c>
      <c r="K5701" s="337" t="s">
        <v>19695</v>
      </c>
      <c r="L5701" s="337" t="s">
        <v>19695</v>
      </c>
      <c r="M5701" s="337" t="s">
        <v>19695</v>
      </c>
      <c r="N5701" s="337" t="s">
        <v>19695</v>
      </c>
      <c r="O5701" s="337" t="s">
        <v>19695</v>
      </c>
      <c r="P5701" s="337" t="s">
        <v>19695</v>
      </c>
      <c r="Q5701" s="337" t="s">
        <v>19695</v>
      </c>
      <c r="R5701" s="337" t="s">
        <v>105</v>
      </c>
      <c r="S5701" s="337" t="s">
        <v>1518</v>
      </c>
      <c r="T5701" s="337" t="s">
        <v>106</v>
      </c>
      <c r="U5701" s="337" t="s">
        <v>449</v>
      </c>
      <c r="V5701" s="337">
        <v>9</v>
      </c>
      <c r="W5701" s="337" t="s">
        <v>19695</v>
      </c>
      <c r="X5701" s="337" t="s">
        <v>19695</v>
      </c>
      <c r="Y5701" s="337" t="s">
        <v>19695</v>
      </c>
      <c r="Z5701" s="337" t="s">
        <v>1745</v>
      </c>
      <c r="AA5701" s="337" t="s">
        <v>761</v>
      </c>
      <c r="AB5701" s="337" t="s">
        <v>762</v>
      </c>
      <c r="AC5701" s="337" t="s">
        <v>13530</v>
      </c>
    </row>
    <row r="5702" spans="1:29" ht="15.8" x14ac:dyDescent="0.25">
      <c r="A5702" s="337" t="s">
        <v>1723</v>
      </c>
      <c r="B5702" s="337" t="s">
        <v>3737</v>
      </c>
      <c r="C5702" s="337" t="s">
        <v>1821</v>
      </c>
      <c r="D5702" s="337" t="s">
        <v>449</v>
      </c>
      <c r="E5702" s="337" t="s">
        <v>2088</v>
      </c>
      <c r="F5702" s="338">
        <v>42329</v>
      </c>
      <c r="G5702" s="337" t="s">
        <v>346</v>
      </c>
      <c r="H5702" s="338">
        <v>42379</v>
      </c>
      <c r="I5702" s="337" t="s">
        <v>19695</v>
      </c>
      <c r="J5702" s="337" t="s">
        <v>36</v>
      </c>
      <c r="K5702" s="337" t="s">
        <v>19695</v>
      </c>
      <c r="L5702" s="337" t="s">
        <v>19695</v>
      </c>
      <c r="M5702" s="337" t="s">
        <v>19695</v>
      </c>
      <c r="N5702" s="337" t="s">
        <v>19695</v>
      </c>
      <c r="O5702" s="337" t="s">
        <v>19695</v>
      </c>
      <c r="P5702" s="337" t="s">
        <v>19695</v>
      </c>
      <c r="Q5702" s="337" t="s">
        <v>19695</v>
      </c>
      <c r="R5702" s="337" t="s">
        <v>920</v>
      </c>
      <c r="S5702" s="337" t="s">
        <v>3738</v>
      </c>
      <c r="T5702" s="337" t="s">
        <v>3739</v>
      </c>
      <c r="U5702" s="337" t="s">
        <v>3740</v>
      </c>
      <c r="V5702" s="337">
        <v>6.2</v>
      </c>
      <c r="W5702" s="337" t="s">
        <v>19695</v>
      </c>
      <c r="X5702" s="337" t="s">
        <v>19695</v>
      </c>
      <c r="Y5702" s="337" t="s">
        <v>19695</v>
      </c>
      <c r="Z5702" s="337" t="s">
        <v>1745</v>
      </c>
      <c r="AA5702" s="337" t="s">
        <v>1047</v>
      </c>
      <c r="AB5702" s="337" t="s">
        <v>854</v>
      </c>
      <c r="AC5702" s="337" t="s">
        <v>13530</v>
      </c>
    </row>
    <row r="5703" spans="1:29" ht="15.8" x14ac:dyDescent="0.25">
      <c r="A5703" s="337" t="s">
        <v>1723</v>
      </c>
      <c r="B5703" s="337" t="s">
        <v>3746</v>
      </c>
      <c r="C5703" s="337" t="s">
        <v>1821</v>
      </c>
      <c r="D5703" s="337" t="s">
        <v>449</v>
      </c>
      <c r="E5703" s="337" t="s">
        <v>2088</v>
      </c>
      <c r="F5703" s="338">
        <v>42329</v>
      </c>
      <c r="G5703" s="337" t="s">
        <v>346</v>
      </c>
      <c r="H5703" s="338">
        <v>42379</v>
      </c>
      <c r="I5703" s="337" t="s">
        <v>19695</v>
      </c>
      <c r="J5703" s="337" t="s">
        <v>36</v>
      </c>
      <c r="K5703" s="337" t="s">
        <v>19695</v>
      </c>
      <c r="L5703" s="337" t="s">
        <v>19695</v>
      </c>
      <c r="M5703" s="337" t="s">
        <v>19695</v>
      </c>
      <c r="N5703" s="337" t="s">
        <v>19695</v>
      </c>
      <c r="O5703" s="337" t="s">
        <v>19695</v>
      </c>
      <c r="P5703" s="337" t="s">
        <v>19695</v>
      </c>
      <c r="Q5703" s="337" t="s">
        <v>19695</v>
      </c>
      <c r="R5703" s="337" t="s">
        <v>15</v>
      </c>
      <c r="S5703" s="337" t="s">
        <v>1659</v>
      </c>
      <c r="T5703" s="337" t="s">
        <v>3747</v>
      </c>
      <c r="U5703" s="337" t="s">
        <v>3748</v>
      </c>
      <c r="V5703" s="337">
        <v>6.2</v>
      </c>
      <c r="W5703" s="337" t="s">
        <v>19695</v>
      </c>
      <c r="X5703" s="337" t="s">
        <v>19695</v>
      </c>
      <c r="Y5703" s="337" t="s">
        <v>19695</v>
      </c>
      <c r="Z5703" s="337" t="s">
        <v>1745</v>
      </c>
      <c r="AA5703" s="337" t="s">
        <v>1047</v>
      </c>
      <c r="AB5703" s="337" t="s">
        <v>854</v>
      </c>
      <c r="AC5703" s="337" t="s">
        <v>13530</v>
      </c>
    </row>
    <row r="5704" spans="1:29" ht="15.8" x14ac:dyDescent="0.25">
      <c r="A5704" s="337" t="s">
        <v>1723</v>
      </c>
      <c r="B5704" s="337" t="s">
        <v>2464</v>
      </c>
      <c r="C5704" s="337" t="s">
        <v>1821</v>
      </c>
      <c r="D5704" s="337" t="s">
        <v>449</v>
      </c>
      <c r="E5704" s="337" t="s">
        <v>2088</v>
      </c>
      <c r="F5704" s="338">
        <v>42329</v>
      </c>
      <c r="G5704" s="337" t="s">
        <v>346</v>
      </c>
      <c r="H5704" s="338">
        <v>42379</v>
      </c>
      <c r="I5704" s="337" t="s">
        <v>19695</v>
      </c>
      <c r="J5704" s="337" t="s">
        <v>16</v>
      </c>
      <c r="K5704" s="337" t="s">
        <v>19695</v>
      </c>
      <c r="L5704" s="337" t="s">
        <v>19695</v>
      </c>
      <c r="M5704" s="337" t="s">
        <v>19695</v>
      </c>
      <c r="N5704" s="337" t="s">
        <v>19695</v>
      </c>
      <c r="O5704" s="337" t="s">
        <v>19695</v>
      </c>
      <c r="P5704" s="337" t="s">
        <v>19695</v>
      </c>
      <c r="Q5704" s="337" t="s">
        <v>19695</v>
      </c>
      <c r="R5704" s="337" t="s">
        <v>35</v>
      </c>
      <c r="S5704" s="337" t="s">
        <v>450</v>
      </c>
      <c r="T5704" s="337" t="s">
        <v>2465</v>
      </c>
      <c r="U5704" s="337" t="s">
        <v>2466</v>
      </c>
      <c r="V5704" s="337">
        <v>6</v>
      </c>
      <c r="W5704" s="337" t="s">
        <v>19695</v>
      </c>
      <c r="X5704" s="337" t="s">
        <v>19695</v>
      </c>
      <c r="Y5704" s="337" t="s">
        <v>19695</v>
      </c>
      <c r="Z5704" s="337" t="s">
        <v>1753</v>
      </c>
      <c r="AA5704" s="337" t="s">
        <v>735</v>
      </c>
      <c r="AB5704" s="337" t="s">
        <v>718</v>
      </c>
      <c r="AC5704" s="337" t="s">
        <v>13530</v>
      </c>
    </row>
    <row r="5705" spans="1:29" ht="15.8" x14ac:dyDescent="0.25">
      <c r="A5705" s="337" t="s">
        <v>1723</v>
      </c>
      <c r="B5705" s="337" t="s">
        <v>2549</v>
      </c>
      <c r="C5705" s="337" t="s">
        <v>1821</v>
      </c>
      <c r="D5705" s="337" t="s">
        <v>449</v>
      </c>
      <c r="E5705" s="337" t="s">
        <v>2088</v>
      </c>
      <c r="F5705" s="338">
        <v>42329</v>
      </c>
      <c r="G5705" s="337" t="s">
        <v>346</v>
      </c>
      <c r="H5705" s="338">
        <v>42379</v>
      </c>
      <c r="I5705" s="337" t="s">
        <v>19695</v>
      </c>
      <c r="J5705" s="337" t="s">
        <v>16</v>
      </c>
      <c r="K5705" s="337" t="s">
        <v>19695</v>
      </c>
      <c r="L5705" s="337" t="s">
        <v>19695</v>
      </c>
      <c r="M5705" s="337" t="s">
        <v>19695</v>
      </c>
      <c r="N5705" s="337" t="s">
        <v>19695</v>
      </c>
      <c r="O5705" s="337" t="s">
        <v>19695</v>
      </c>
      <c r="P5705" s="337" t="s">
        <v>19695</v>
      </c>
      <c r="Q5705" s="337" t="s">
        <v>19695</v>
      </c>
      <c r="R5705" s="337" t="s">
        <v>35</v>
      </c>
      <c r="S5705" s="337" t="s">
        <v>77</v>
      </c>
      <c r="T5705" s="337" t="s">
        <v>449</v>
      </c>
      <c r="U5705" s="337" t="s">
        <v>2550</v>
      </c>
      <c r="V5705" s="337">
        <v>8</v>
      </c>
      <c r="W5705" s="337" t="s">
        <v>19695</v>
      </c>
      <c r="X5705" s="337" t="s">
        <v>19695</v>
      </c>
      <c r="Y5705" s="337" t="s">
        <v>19695</v>
      </c>
      <c r="Z5705" s="337" t="s">
        <v>1753</v>
      </c>
      <c r="AA5705" s="337" t="s">
        <v>735</v>
      </c>
      <c r="AB5705" s="337" t="s">
        <v>718</v>
      </c>
      <c r="AC5705" s="337" t="s">
        <v>13530</v>
      </c>
    </row>
    <row r="5706" spans="1:29" ht="15.8" x14ac:dyDescent="0.25">
      <c r="A5706" s="337" t="s">
        <v>1723</v>
      </c>
      <c r="B5706" s="337" t="s">
        <v>3161</v>
      </c>
      <c r="C5706" s="337" t="s">
        <v>1821</v>
      </c>
      <c r="D5706" s="337" t="s">
        <v>449</v>
      </c>
      <c r="E5706" s="337" t="s">
        <v>2088</v>
      </c>
      <c r="F5706" s="338">
        <v>42329</v>
      </c>
      <c r="G5706" s="337" t="s">
        <v>346</v>
      </c>
      <c r="H5706" s="338">
        <v>42379</v>
      </c>
      <c r="I5706" s="337" t="s">
        <v>19695</v>
      </c>
      <c r="J5706" s="337" t="s">
        <v>36</v>
      </c>
      <c r="K5706" s="337" t="s">
        <v>19695</v>
      </c>
      <c r="L5706" s="337" t="s">
        <v>19695</v>
      </c>
      <c r="M5706" s="337" t="s">
        <v>19695</v>
      </c>
      <c r="N5706" s="337" t="s">
        <v>19695</v>
      </c>
      <c r="O5706" s="337" t="s">
        <v>19695</v>
      </c>
      <c r="P5706" s="337" t="s">
        <v>19695</v>
      </c>
      <c r="Q5706" s="337" t="s">
        <v>19695</v>
      </c>
      <c r="R5706" s="337" t="s">
        <v>52</v>
      </c>
      <c r="S5706" s="337" t="s">
        <v>93</v>
      </c>
      <c r="T5706" s="337" t="s">
        <v>3162</v>
      </c>
      <c r="U5706" s="337" t="s">
        <v>3163</v>
      </c>
      <c r="V5706" s="337">
        <v>8</v>
      </c>
      <c r="W5706" s="337" t="s">
        <v>19695</v>
      </c>
      <c r="X5706" s="337" t="s">
        <v>19695</v>
      </c>
      <c r="Y5706" s="337" t="s">
        <v>19695</v>
      </c>
      <c r="Z5706" s="337" t="s">
        <v>1753</v>
      </c>
      <c r="AA5706" s="337" t="s">
        <v>735</v>
      </c>
      <c r="AB5706" s="337" t="s">
        <v>718</v>
      </c>
      <c r="AC5706" s="337" t="s">
        <v>13530</v>
      </c>
    </row>
    <row r="5707" spans="1:29" ht="15.8" x14ac:dyDescent="0.25">
      <c r="A5707" s="337" t="s">
        <v>1723</v>
      </c>
      <c r="B5707" s="337" t="s">
        <v>2513</v>
      </c>
      <c r="C5707" s="337" t="s">
        <v>1821</v>
      </c>
      <c r="D5707" s="337" t="s">
        <v>449</v>
      </c>
      <c r="E5707" s="337" t="s">
        <v>2088</v>
      </c>
      <c r="F5707" s="338">
        <v>42329</v>
      </c>
      <c r="G5707" s="337" t="s">
        <v>346</v>
      </c>
      <c r="H5707" s="338">
        <v>42379</v>
      </c>
      <c r="I5707" s="337" t="s">
        <v>19695</v>
      </c>
      <c r="J5707" s="337" t="s">
        <v>36</v>
      </c>
      <c r="K5707" s="337" t="s">
        <v>19695</v>
      </c>
      <c r="L5707" s="337" t="s">
        <v>19695</v>
      </c>
      <c r="M5707" s="337" t="s">
        <v>19695</v>
      </c>
      <c r="N5707" s="337" t="s">
        <v>19695</v>
      </c>
      <c r="O5707" s="337" t="s">
        <v>19695</v>
      </c>
      <c r="P5707" s="337" t="s">
        <v>19695</v>
      </c>
      <c r="Q5707" s="337" t="s">
        <v>19695</v>
      </c>
      <c r="R5707" s="337" t="s">
        <v>52</v>
      </c>
      <c r="S5707" s="337" t="s">
        <v>839</v>
      </c>
      <c r="T5707" s="337" t="s">
        <v>1605</v>
      </c>
      <c r="U5707" s="337" t="s">
        <v>1610</v>
      </c>
      <c r="V5707" s="337">
        <v>12</v>
      </c>
      <c r="W5707" s="337" t="s">
        <v>19695</v>
      </c>
      <c r="X5707" s="337" t="s">
        <v>19695</v>
      </c>
      <c r="Y5707" s="337" t="s">
        <v>19695</v>
      </c>
      <c r="Z5707" s="337" t="s">
        <v>1753</v>
      </c>
      <c r="AA5707" s="337" t="s">
        <v>735</v>
      </c>
      <c r="AB5707" s="337" t="s">
        <v>718</v>
      </c>
      <c r="AC5707" s="337" t="s">
        <v>13530</v>
      </c>
    </row>
    <row r="5708" spans="1:29" ht="15.8" x14ac:dyDescent="0.25">
      <c r="A5708" s="337" t="s">
        <v>1723</v>
      </c>
      <c r="B5708" s="337" t="s">
        <v>2434</v>
      </c>
      <c r="C5708" s="337" t="s">
        <v>1788</v>
      </c>
      <c r="D5708" s="337" t="s">
        <v>769</v>
      </c>
      <c r="E5708" s="337" t="s">
        <v>2088</v>
      </c>
      <c r="F5708" s="338">
        <v>42329</v>
      </c>
      <c r="G5708" s="337" t="s">
        <v>346</v>
      </c>
      <c r="H5708" s="338">
        <v>42379</v>
      </c>
      <c r="I5708" s="337" t="s">
        <v>19695</v>
      </c>
      <c r="J5708" s="337" t="s">
        <v>36</v>
      </c>
      <c r="K5708" s="337" t="s">
        <v>19695</v>
      </c>
      <c r="L5708" s="337" t="s">
        <v>19695</v>
      </c>
      <c r="M5708" s="337" t="s">
        <v>19695</v>
      </c>
      <c r="N5708" s="337" t="s">
        <v>19695</v>
      </c>
      <c r="O5708" s="337" t="s">
        <v>19695</v>
      </c>
      <c r="P5708" s="337" t="s">
        <v>19695</v>
      </c>
      <c r="Q5708" s="337" t="s">
        <v>19695</v>
      </c>
      <c r="R5708" s="337" t="s">
        <v>15</v>
      </c>
      <c r="S5708" s="337" t="s">
        <v>1086</v>
      </c>
      <c r="T5708" s="337" t="s">
        <v>1110</v>
      </c>
      <c r="U5708" s="337" t="s">
        <v>2435</v>
      </c>
      <c r="V5708" s="337">
        <v>30</v>
      </c>
      <c r="W5708" s="337" t="s">
        <v>19695</v>
      </c>
      <c r="X5708" s="337" t="s">
        <v>19695</v>
      </c>
      <c r="Y5708" s="337" t="s">
        <v>19695</v>
      </c>
      <c r="Z5708" s="337" t="s">
        <v>1753</v>
      </c>
      <c r="AA5708" s="337" t="s">
        <v>1499</v>
      </c>
      <c r="AB5708" s="337" t="s">
        <v>718</v>
      </c>
      <c r="AC5708" s="337" t="s">
        <v>13530</v>
      </c>
    </row>
    <row r="5709" spans="1:29" ht="15.8" x14ac:dyDescent="0.25">
      <c r="A5709" s="337" t="s">
        <v>1723</v>
      </c>
      <c r="B5709" s="337" t="s">
        <v>2593</v>
      </c>
      <c r="C5709" s="337" t="s">
        <v>1821</v>
      </c>
      <c r="D5709" s="337" t="s">
        <v>449</v>
      </c>
      <c r="E5709" s="337" t="s">
        <v>2594</v>
      </c>
      <c r="F5709" s="338">
        <v>42328</v>
      </c>
      <c r="G5709" s="337" t="s">
        <v>2341</v>
      </c>
      <c r="H5709" s="338">
        <v>42378</v>
      </c>
      <c r="I5709" s="337" t="s">
        <v>19695</v>
      </c>
      <c r="J5709" s="337" t="s">
        <v>16</v>
      </c>
      <c r="K5709" s="337" t="s">
        <v>19695</v>
      </c>
      <c r="L5709" s="337" t="s">
        <v>19695</v>
      </c>
      <c r="M5709" s="337" t="s">
        <v>19695</v>
      </c>
      <c r="N5709" s="337" t="s">
        <v>19695</v>
      </c>
      <c r="O5709" s="337" t="s">
        <v>19695</v>
      </c>
      <c r="P5709" s="337" t="s">
        <v>19695</v>
      </c>
      <c r="Q5709" s="337" t="s">
        <v>19695</v>
      </c>
      <c r="R5709" s="337" t="s">
        <v>98</v>
      </c>
      <c r="S5709" s="337" t="s">
        <v>1185</v>
      </c>
      <c r="T5709" s="337" t="s">
        <v>2152</v>
      </c>
      <c r="U5709" s="337" t="s">
        <v>2595</v>
      </c>
      <c r="V5709" s="337">
        <v>10</v>
      </c>
      <c r="W5709" s="337" t="s">
        <v>19695</v>
      </c>
      <c r="X5709" s="337" t="s">
        <v>19695</v>
      </c>
      <c r="Y5709" s="337" t="s">
        <v>19695</v>
      </c>
      <c r="Z5709" s="337" t="s">
        <v>1728</v>
      </c>
      <c r="AA5709" s="337" t="s">
        <v>717</v>
      </c>
      <c r="AB5709" s="337" t="s">
        <v>718</v>
      </c>
      <c r="AC5709" s="337" t="s">
        <v>13530</v>
      </c>
    </row>
    <row r="5710" spans="1:29" ht="15.8" x14ac:dyDescent="0.25">
      <c r="A5710" s="337" t="s">
        <v>1723</v>
      </c>
      <c r="B5710" s="337" t="s">
        <v>1167</v>
      </c>
      <c r="C5710" s="337" t="s">
        <v>1821</v>
      </c>
      <c r="D5710" s="337" t="s">
        <v>449</v>
      </c>
      <c r="E5710" s="337" t="s">
        <v>1897</v>
      </c>
      <c r="F5710" s="338">
        <v>42322</v>
      </c>
      <c r="G5710" s="337" t="s">
        <v>1168</v>
      </c>
      <c r="H5710" s="338">
        <v>42372</v>
      </c>
      <c r="I5710" s="337" t="s">
        <v>19695</v>
      </c>
      <c r="J5710" s="337" t="s">
        <v>36</v>
      </c>
      <c r="K5710" s="337" t="s">
        <v>19695</v>
      </c>
      <c r="L5710" s="337" t="s">
        <v>19695</v>
      </c>
      <c r="M5710" s="337" t="s">
        <v>19695</v>
      </c>
      <c r="N5710" s="337" t="s">
        <v>19695</v>
      </c>
      <c r="O5710" s="337" t="s">
        <v>19695</v>
      </c>
      <c r="P5710" s="337" t="s">
        <v>19695</v>
      </c>
      <c r="Q5710" s="337" t="s">
        <v>19695</v>
      </c>
      <c r="R5710" s="337" t="s">
        <v>98</v>
      </c>
      <c r="S5710" s="337" t="s">
        <v>121</v>
      </c>
      <c r="T5710" s="337" t="s">
        <v>1169</v>
      </c>
      <c r="U5710" s="337" t="s">
        <v>1170</v>
      </c>
      <c r="V5710" s="337">
        <v>8</v>
      </c>
      <c r="W5710" s="337" t="s">
        <v>19695</v>
      </c>
      <c r="X5710" s="337" t="s">
        <v>19695</v>
      </c>
      <c r="Y5710" s="337" t="s">
        <v>19695</v>
      </c>
      <c r="Z5710" s="337" t="s">
        <v>1753</v>
      </c>
      <c r="AA5710" s="337" t="s">
        <v>735</v>
      </c>
      <c r="AB5710" s="337" t="s">
        <v>718</v>
      </c>
      <c r="AC5710" s="337" t="s">
        <v>15394</v>
      </c>
    </row>
    <row r="5711" spans="1:29" ht="15.8" x14ac:dyDescent="0.25">
      <c r="A5711" s="337" t="s">
        <v>1723</v>
      </c>
      <c r="B5711" s="337" t="s">
        <v>6606</v>
      </c>
      <c r="C5711" s="337" t="s">
        <v>1788</v>
      </c>
      <c r="D5711" s="337" t="s">
        <v>1906</v>
      </c>
      <c r="E5711" s="337" t="s">
        <v>6607</v>
      </c>
      <c r="F5711" s="338">
        <v>42321</v>
      </c>
      <c r="G5711" s="337" t="s">
        <v>6608</v>
      </c>
      <c r="H5711" s="338">
        <v>42371</v>
      </c>
      <c r="I5711" s="337" t="s">
        <v>19695</v>
      </c>
      <c r="J5711" s="337" t="s">
        <v>36</v>
      </c>
      <c r="K5711" s="337" t="s">
        <v>19695</v>
      </c>
      <c r="L5711" s="337" t="s">
        <v>19695</v>
      </c>
      <c r="M5711" s="337" t="s">
        <v>19695</v>
      </c>
      <c r="N5711" s="337" t="s">
        <v>19695</v>
      </c>
      <c r="O5711" s="337" t="s">
        <v>19695</v>
      </c>
      <c r="P5711" s="337" t="s">
        <v>19695</v>
      </c>
      <c r="Q5711" s="337" t="s">
        <v>19695</v>
      </c>
      <c r="R5711" s="337" t="s">
        <v>35</v>
      </c>
      <c r="S5711" s="337" t="s">
        <v>5268</v>
      </c>
      <c r="T5711" s="337" t="s">
        <v>5269</v>
      </c>
      <c r="U5711" s="337" t="s">
        <v>6609</v>
      </c>
      <c r="V5711" s="337">
        <v>10</v>
      </c>
      <c r="W5711" s="337" t="s">
        <v>19695</v>
      </c>
      <c r="X5711" s="337" t="s">
        <v>19695</v>
      </c>
      <c r="Y5711" s="337" t="s">
        <v>19695</v>
      </c>
      <c r="Z5711" s="337" t="s">
        <v>1745</v>
      </c>
      <c r="AA5711" s="337" t="s">
        <v>853</v>
      </c>
      <c r="AB5711" s="337" t="s">
        <v>854</v>
      </c>
      <c r="AC5711" s="337" t="s">
        <v>13643</v>
      </c>
    </row>
    <row r="5712" spans="1:29" ht="15.8" x14ac:dyDescent="0.25">
      <c r="A5712" s="337" t="s">
        <v>1723</v>
      </c>
      <c r="B5712" s="337" t="s">
        <v>2136</v>
      </c>
      <c r="C5712" s="337" t="s">
        <v>1821</v>
      </c>
      <c r="D5712" s="337" t="s">
        <v>449</v>
      </c>
      <c r="E5712" s="337" t="s">
        <v>2013</v>
      </c>
      <c r="F5712" s="338">
        <v>42320</v>
      </c>
      <c r="G5712" s="337" t="s">
        <v>345</v>
      </c>
      <c r="H5712" s="338">
        <v>42370</v>
      </c>
      <c r="I5712" s="337" t="s">
        <v>19695</v>
      </c>
      <c r="J5712" s="337" t="s">
        <v>36</v>
      </c>
      <c r="K5712" s="337" t="s">
        <v>19695</v>
      </c>
      <c r="L5712" s="337" t="s">
        <v>19695</v>
      </c>
      <c r="M5712" s="337" t="s">
        <v>19695</v>
      </c>
      <c r="N5712" s="337" t="s">
        <v>19695</v>
      </c>
      <c r="O5712" s="337" t="s">
        <v>19695</v>
      </c>
      <c r="P5712" s="337" t="s">
        <v>19695</v>
      </c>
      <c r="Q5712" s="337" t="s">
        <v>19695</v>
      </c>
      <c r="R5712" s="337" t="s">
        <v>15</v>
      </c>
      <c r="S5712" s="337" t="s">
        <v>1529</v>
      </c>
      <c r="T5712" s="337" t="s">
        <v>1530</v>
      </c>
      <c r="U5712" s="337" t="s">
        <v>2137</v>
      </c>
      <c r="V5712" s="337">
        <v>4</v>
      </c>
      <c r="W5712" s="337" t="s">
        <v>19695</v>
      </c>
      <c r="X5712" s="337" t="s">
        <v>19695</v>
      </c>
      <c r="Y5712" s="337" t="s">
        <v>19695</v>
      </c>
      <c r="Z5712" s="337" t="s">
        <v>1728</v>
      </c>
      <c r="AA5712" s="337" t="s">
        <v>735</v>
      </c>
      <c r="AB5712" s="337" t="s">
        <v>718</v>
      </c>
      <c r="AC5712" s="337" t="s">
        <v>13530</v>
      </c>
    </row>
    <row r="5713" spans="1:29" ht="15.8" x14ac:dyDescent="0.25">
      <c r="A5713" s="337" t="s">
        <v>1723</v>
      </c>
      <c r="B5713" s="337" t="s">
        <v>2307</v>
      </c>
      <c r="C5713" s="337" t="s">
        <v>1725</v>
      </c>
      <c r="D5713" s="337" t="s">
        <v>1726</v>
      </c>
      <c r="E5713" s="337" t="s">
        <v>2013</v>
      </c>
      <c r="F5713" s="338">
        <v>42320</v>
      </c>
      <c r="G5713" s="337" t="s">
        <v>345</v>
      </c>
      <c r="H5713" s="338">
        <v>42370</v>
      </c>
      <c r="I5713" s="337" t="s">
        <v>19695</v>
      </c>
      <c r="J5713" s="337" t="s">
        <v>36</v>
      </c>
      <c r="K5713" s="337" t="s">
        <v>19695</v>
      </c>
      <c r="L5713" s="337" t="s">
        <v>19695</v>
      </c>
      <c r="M5713" s="337" t="s">
        <v>19695</v>
      </c>
      <c r="N5713" s="337" t="s">
        <v>19695</v>
      </c>
      <c r="O5713" s="337" t="s">
        <v>19695</v>
      </c>
      <c r="P5713" s="337" t="s">
        <v>19695</v>
      </c>
      <c r="Q5713" s="337" t="s">
        <v>19695</v>
      </c>
      <c r="R5713" s="337" t="s">
        <v>130</v>
      </c>
      <c r="S5713" s="337" t="s">
        <v>929</v>
      </c>
      <c r="T5713" s="337" t="s">
        <v>1312</v>
      </c>
      <c r="U5713" s="337" t="s">
        <v>2306</v>
      </c>
      <c r="V5713" s="337">
        <v>6</v>
      </c>
      <c r="W5713" s="337" t="s">
        <v>19695</v>
      </c>
      <c r="X5713" s="337" t="s">
        <v>19695</v>
      </c>
      <c r="Y5713" s="337" t="s">
        <v>19695</v>
      </c>
      <c r="Z5713" s="337" t="s">
        <v>1728</v>
      </c>
      <c r="AA5713" s="337" t="s">
        <v>735</v>
      </c>
      <c r="AB5713" s="337" t="s">
        <v>718</v>
      </c>
      <c r="AC5713" s="337" t="s">
        <v>13530</v>
      </c>
    </row>
    <row r="5714" spans="1:29" ht="15.8" x14ac:dyDescent="0.25">
      <c r="A5714" s="337" t="s">
        <v>1723</v>
      </c>
      <c r="B5714" s="337" t="s">
        <v>2308</v>
      </c>
      <c r="C5714" s="337" t="s">
        <v>1788</v>
      </c>
      <c r="D5714" s="337" t="s">
        <v>1873</v>
      </c>
      <c r="E5714" s="337" t="s">
        <v>2013</v>
      </c>
      <c r="F5714" s="338">
        <v>42320</v>
      </c>
      <c r="G5714" s="337" t="s">
        <v>345</v>
      </c>
      <c r="H5714" s="338">
        <v>42370</v>
      </c>
      <c r="I5714" s="337" t="s">
        <v>19695</v>
      </c>
      <c r="J5714" s="337" t="s">
        <v>36</v>
      </c>
      <c r="K5714" s="337" t="s">
        <v>19695</v>
      </c>
      <c r="L5714" s="337" t="s">
        <v>19695</v>
      </c>
      <c r="M5714" s="337" t="s">
        <v>19695</v>
      </c>
      <c r="N5714" s="337" t="s">
        <v>19695</v>
      </c>
      <c r="O5714" s="337" t="s">
        <v>19695</v>
      </c>
      <c r="P5714" s="337" t="s">
        <v>19695</v>
      </c>
      <c r="Q5714" s="337" t="s">
        <v>19695</v>
      </c>
      <c r="R5714" s="337" t="s">
        <v>130</v>
      </c>
      <c r="S5714" s="337" t="s">
        <v>929</v>
      </c>
      <c r="T5714" s="337" t="s">
        <v>1312</v>
      </c>
      <c r="U5714" s="337" t="s">
        <v>2309</v>
      </c>
      <c r="V5714" s="337">
        <v>6</v>
      </c>
      <c r="W5714" s="337" t="s">
        <v>19695</v>
      </c>
      <c r="X5714" s="337" t="s">
        <v>19695</v>
      </c>
      <c r="Y5714" s="337" t="s">
        <v>19695</v>
      </c>
      <c r="Z5714" s="337" t="s">
        <v>1728</v>
      </c>
      <c r="AA5714" s="337" t="s">
        <v>735</v>
      </c>
      <c r="AB5714" s="337" t="s">
        <v>718</v>
      </c>
      <c r="AC5714" s="337" t="s">
        <v>13530</v>
      </c>
    </row>
    <row r="5715" spans="1:29" ht="15.8" x14ac:dyDescent="0.25">
      <c r="A5715" s="337" t="s">
        <v>1723</v>
      </c>
      <c r="B5715" s="337" t="s">
        <v>2310</v>
      </c>
      <c r="C5715" s="337" t="s">
        <v>1725</v>
      </c>
      <c r="D5715" s="337" t="s">
        <v>1726</v>
      </c>
      <c r="E5715" s="337" t="s">
        <v>2013</v>
      </c>
      <c r="F5715" s="338">
        <v>42320</v>
      </c>
      <c r="G5715" s="337" t="s">
        <v>345</v>
      </c>
      <c r="H5715" s="338">
        <v>42370</v>
      </c>
      <c r="I5715" s="337" t="s">
        <v>19695</v>
      </c>
      <c r="J5715" s="337" t="s">
        <v>36</v>
      </c>
      <c r="K5715" s="337" t="s">
        <v>19695</v>
      </c>
      <c r="L5715" s="337" t="s">
        <v>19695</v>
      </c>
      <c r="M5715" s="337" t="s">
        <v>19695</v>
      </c>
      <c r="N5715" s="337" t="s">
        <v>19695</v>
      </c>
      <c r="O5715" s="337" t="s">
        <v>19695</v>
      </c>
      <c r="P5715" s="337" t="s">
        <v>19695</v>
      </c>
      <c r="Q5715" s="337" t="s">
        <v>19695</v>
      </c>
      <c r="R5715" s="337" t="s">
        <v>130</v>
      </c>
      <c r="S5715" s="337" t="s">
        <v>415</v>
      </c>
      <c r="T5715" s="337" t="s">
        <v>138</v>
      </c>
      <c r="U5715" s="337" t="s">
        <v>2311</v>
      </c>
      <c r="V5715" s="337">
        <v>6</v>
      </c>
      <c r="W5715" s="337" t="s">
        <v>19695</v>
      </c>
      <c r="X5715" s="337" t="s">
        <v>19695</v>
      </c>
      <c r="Y5715" s="337" t="s">
        <v>19695</v>
      </c>
      <c r="Z5715" s="337" t="s">
        <v>1728</v>
      </c>
      <c r="AA5715" s="337" t="s">
        <v>735</v>
      </c>
      <c r="AB5715" s="337" t="s">
        <v>718</v>
      </c>
      <c r="AC5715" s="337" t="s">
        <v>13530</v>
      </c>
    </row>
    <row r="5716" spans="1:29" ht="15.8" x14ac:dyDescent="0.25">
      <c r="A5716" s="337" t="s">
        <v>1723</v>
      </c>
      <c r="B5716" s="337" t="s">
        <v>2315</v>
      </c>
      <c r="C5716" s="337" t="s">
        <v>1788</v>
      </c>
      <c r="D5716" s="337" t="s">
        <v>1873</v>
      </c>
      <c r="E5716" s="337" t="s">
        <v>2013</v>
      </c>
      <c r="F5716" s="338">
        <v>42320</v>
      </c>
      <c r="G5716" s="337" t="s">
        <v>345</v>
      </c>
      <c r="H5716" s="338">
        <v>42370</v>
      </c>
      <c r="I5716" s="337" t="s">
        <v>19695</v>
      </c>
      <c r="J5716" s="337" t="s">
        <v>36</v>
      </c>
      <c r="K5716" s="337" t="s">
        <v>19695</v>
      </c>
      <c r="L5716" s="337" t="s">
        <v>19695</v>
      </c>
      <c r="M5716" s="337" t="s">
        <v>19695</v>
      </c>
      <c r="N5716" s="337" t="s">
        <v>19695</v>
      </c>
      <c r="O5716" s="337" t="s">
        <v>19695</v>
      </c>
      <c r="P5716" s="337" t="s">
        <v>19695</v>
      </c>
      <c r="Q5716" s="337" t="s">
        <v>19695</v>
      </c>
      <c r="R5716" s="337" t="s">
        <v>130</v>
      </c>
      <c r="S5716" s="337" t="s">
        <v>415</v>
      </c>
      <c r="T5716" s="337" t="s">
        <v>925</v>
      </c>
      <c r="U5716" s="337" t="s">
        <v>2309</v>
      </c>
      <c r="V5716" s="337">
        <v>6</v>
      </c>
      <c r="W5716" s="337" t="s">
        <v>19695</v>
      </c>
      <c r="X5716" s="337" t="s">
        <v>19695</v>
      </c>
      <c r="Y5716" s="337" t="s">
        <v>19695</v>
      </c>
      <c r="Z5716" s="337" t="s">
        <v>1728</v>
      </c>
      <c r="AA5716" s="337" t="s">
        <v>735</v>
      </c>
      <c r="AB5716" s="337" t="s">
        <v>718</v>
      </c>
      <c r="AC5716" s="337" t="s">
        <v>13530</v>
      </c>
    </row>
    <row r="5717" spans="1:29" ht="15.8" x14ac:dyDescent="0.25">
      <c r="A5717" s="337" t="s">
        <v>1723</v>
      </c>
      <c r="B5717" s="337" t="s">
        <v>2319</v>
      </c>
      <c r="C5717" s="337" t="s">
        <v>1725</v>
      </c>
      <c r="D5717" s="337" t="s">
        <v>1726</v>
      </c>
      <c r="E5717" s="337" t="s">
        <v>2013</v>
      </c>
      <c r="F5717" s="338">
        <v>42320</v>
      </c>
      <c r="G5717" s="337" t="s">
        <v>345</v>
      </c>
      <c r="H5717" s="338">
        <v>42370</v>
      </c>
      <c r="I5717" s="337" t="s">
        <v>19695</v>
      </c>
      <c r="J5717" s="337" t="s">
        <v>16</v>
      </c>
      <c r="K5717" s="337" t="s">
        <v>19695</v>
      </c>
      <c r="L5717" s="337" t="s">
        <v>19695</v>
      </c>
      <c r="M5717" s="337" t="s">
        <v>19695</v>
      </c>
      <c r="N5717" s="337" t="s">
        <v>19695</v>
      </c>
      <c r="O5717" s="337" t="s">
        <v>19695</v>
      </c>
      <c r="P5717" s="337" t="s">
        <v>19695</v>
      </c>
      <c r="Q5717" s="337" t="s">
        <v>19695</v>
      </c>
      <c r="R5717" s="337" t="s">
        <v>130</v>
      </c>
      <c r="S5717" s="337" t="s">
        <v>415</v>
      </c>
      <c r="T5717" s="337" t="s">
        <v>925</v>
      </c>
      <c r="U5717" s="337" t="s">
        <v>2320</v>
      </c>
      <c r="V5717" s="337">
        <v>6</v>
      </c>
      <c r="W5717" s="337" t="s">
        <v>19695</v>
      </c>
      <c r="X5717" s="337" t="s">
        <v>19695</v>
      </c>
      <c r="Y5717" s="337" t="s">
        <v>19695</v>
      </c>
      <c r="Z5717" s="337" t="s">
        <v>1728</v>
      </c>
      <c r="AA5717" s="337" t="s">
        <v>735</v>
      </c>
      <c r="AB5717" s="337" t="s">
        <v>718</v>
      </c>
      <c r="AC5717" s="337" t="s">
        <v>13530</v>
      </c>
    </row>
    <row r="5718" spans="1:29" ht="15.8" x14ac:dyDescent="0.25">
      <c r="A5718" s="337" t="s">
        <v>1723</v>
      </c>
      <c r="B5718" s="337" t="s">
        <v>2321</v>
      </c>
      <c r="C5718" s="337" t="s">
        <v>1725</v>
      </c>
      <c r="D5718" s="337" t="s">
        <v>1726</v>
      </c>
      <c r="E5718" s="337" t="s">
        <v>2013</v>
      </c>
      <c r="F5718" s="338">
        <v>42320</v>
      </c>
      <c r="G5718" s="337" t="s">
        <v>345</v>
      </c>
      <c r="H5718" s="338">
        <v>42370</v>
      </c>
      <c r="I5718" s="337" t="s">
        <v>19695</v>
      </c>
      <c r="J5718" s="337" t="s">
        <v>16</v>
      </c>
      <c r="K5718" s="337" t="s">
        <v>19695</v>
      </c>
      <c r="L5718" s="337" t="s">
        <v>19695</v>
      </c>
      <c r="M5718" s="337" t="s">
        <v>19695</v>
      </c>
      <c r="N5718" s="337" t="s">
        <v>19695</v>
      </c>
      <c r="O5718" s="337" t="s">
        <v>19695</v>
      </c>
      <c r="P5718" s="337" t="s">
        <v>19695</v>
      </c>
      <c r="Q5718" s="337" t="s">
        <v>19695</v>
      </c>
      <c r="R5718" s="337" t="s">
        <v>98</v>
      </c>
      <c r="S5718" s="337" t="s">
        <v>1689</v>
      </c>
      <c r="T5718" s="337" t="s">
        <v>2258</v>
      </c>
      <c r="U5718" s="337" t="s">
        <v>2322</v>
      </c>
      <c r="V5718" s="337">
        <v>6</v>
      </c>
      <c r="W5718" s="337" t="s">
        <v>19695</v>
      </c>
      <c r="X5718" s="337" t="s">
        <v>19695</v>
      </c>
      <c r="Y5718" s="337" t="s">
        <v>19695</v>
      </c>
      <c r="Z5718" s="337" t="s">
        <v>1728</v>
      </c>
      <c r="AA5718" s="337" t="s">
        <v>735</v>
      </c>
      <c r="AB5718" s="337" t="s">
        <v>718</v>
      </c>
      <c r="AC5718" s="337" t="s">
        <v>13530</v>
      </c>
    </row>
    <row r="5719" spans="1:29" ht="15.8" x14ac:dyDescent="0.25">
      <c r="A5719" s="337" t="s">
        <v>1723</v>
      </c>
      <c r="B5719" s="337" t="s">
        <v>2324</v>
      </c>
      <c r="C5719" s="337" t="s">
        <v>1788</v>
      </c>
      <c r="D5719" s="337" t="s">
        <v>1873</v>
      </c>
      <c r="E5719" s="337" t="s">
        <v>2013</v>
      </c>
      <c r="F5719" s="338">
        <v>42320</v>
      </c>
      <c r="G5719" s="337" t="s">
        <v>345</v>
      </c>
      <c r="H5719" s="338">
        <v>42370</v>
      </c>
      <c r="I5719" s="337" t="s">
        <v>19695</v>
      </c>
      <c r="J5719" s="337" t="s">
        <v>36</v>
      </c>
      <c r="K5719" s="337" t="s">
        <v>19695</v>
      </c>
      <c r="L5719" s="337" t="s">
        <v>19695</v>
      </c>
      <c r="M5719" s="337" t="s">
        <v>19695</v>
      </c>
      <c r="N5719" s="337" t="s">
        <v>19695</v>
      </c>
      <c r="O5719" s="337" t="s">
        <v>19695</v>
      </c>
      <c r="P5719" s="337" t="s">
        <v>19695</v>
      </c>
      <c r="Q5719" s="337" t="s">
        <v>19695</v>
      </c>
      <c r="R5719" s="337" t="s">
        <v>130</v>
      </c>
      <c r="S5719" s="337" t="s">
        <v>415</v>
      </c>
      <c r="T5719" s="337" t="s">
        <v>138</v>
      </c>
      <c r="U5719" s="337" t="s">
        <v>2325</v>
      </c>
      <c r="V5719" s="337">
        <v>6</v>
      </c>
      <c r="W5719" s="337" t="s">
        <v>19695</v>
      </c>
      <c r="X5719" s="337" t="s">
        <v>19695</v>
      </c>
      <c r="Y5719" s="337" t="s">
        <v>19695</v>
      </c>
      <c r="Z5719" s="337" t="s">
        <v>1728</v>
      </c>
      <c r="AA5719" s="337" t="s">
        <v>735</v>
      </c>
      <c r="AB5719" s="337" t="s">
        <v>718</v>
      </c>
      <c r="AC5719" s="337" t="s">
        <v>13530</v>
      </c>
    </row>
    <row r="5720" spans="1:29" ht="15.8" x14ac:dyDescent="0.25">
      <c r="A5720" s="337" t="s">
        <v>1723</v>
      </c>
      <c r="B5720" s="337" t="s">
        <v>2328</v>
      </c>
      <c r="C5720" s="337" t="s">
        <v>1788</v>
      </c>
      <c r="D5720" s="337" t="s">
        <v>1873</v>
      </c>
      <c r="E5720" s="337" t="s">
        <v>2013</v>
      </c>
      <c r="F5720" s="338">
        <v>42320</v>
      </c>
      <c r="G5720" s="337" t="s">
        <v>345</v>
      </c>
      <c r="H5720" s="338">
        <v>42370</v>
      </c>
      <c r="I5720" s="337" t="s">
        <v>19695</v>
      </c>
      <c r="J5720" s="337" t="s">
        <v>16</v>
      </c>
      <c r="K5720" s="337" t="s">
        <v>19695</v>
      </c>
      <c r="L5720" s="337" t="s">
        <v>19695</v>
      </c>
      <c r="M5720" s="337" t="s">
        <v>19695</v>
      </c>
      <c r="N5720" s="337" t="s">
        <v>19695</v>
      </c>
      <c r="O5720" s="337" t="s">
        <v>19695</v>
      </c>
      <c r="P5720" s="337" t="s">
        <v>19695</v>
      </c>
      <c r="Q5720" s="337" t="s">
        <v>19695</v>
      </c>
      <c r="R5720" s="337" t="s">
        <v>130</v>
      </c>
      <c r="S5720" s="337" t="s">
        <v>929</v>
      </c>
      <c r="T5720" s="337" t="s">
        <v>1312</v>
      </c>
      <c r="U5720" s="337" t="s">
        <v>1312</v>
      </c>
      <c r="V5720" s="337">
        <v>6</v>
      </c>
      <c r="W5720" s="337" t="s">
        <v>19695</v>
      </c>
      <c r="X5720" s="337" t="s">
        <v>19695</v>
      </c>
      <c r="Y5720" s="337" t="s">
        <v>19695</v>
      </c>
      <c r="Z5720" s="337" t="s">
        <v>1728</v>
      </c>
      <c r="AA5720" s="337" t="s">
        <v>735</v>
      </c>
      <c r="AB5720" s="337" t="s">
        <v>718</v>
      </c>
      <c r="AC5720" s="337" t="s">
        <v>13530</v>
      </c>
    </row>
    <row r="5721" spans="1:29" ht="15.8" x14ac:dyDescent="0.25">
      <c r="A5721" s="337" t="s">
        <v>1723</v>
      </c>
      <c r="B5721" s="337" t="s">
        <v>2330</v>
      </c>
      <c r="C5721" s="337" t="s">
        <v>1725</v>
      </c>
      <c r="D5721" s="337" t="s">
        <v>1726</v>
      </c>
      <c r="E5721" s="337" t="s">
        <v>2013</v>
      </c>
      <c r="F5721" s="338">
        <v>42320</v>
      </c>
      <c r="G5721" s="337" t="s">
        <v>345</v>
      </c>
      <c r="H5721" s="338">
        <v>42370</v>
      </c>
      <c r="I5721" s="337" t="s">
        <v>19695</v>
      </c>
      <c r="J5721" s="337" t="s">
        <v>16</v>
      </c>
      <c r="K5721" s="337" t="s">
        <v>19695</v>
      </c>
      <c r="L5721" s="337" t="s">
        <v>19695</v>
      </c>
      <c r="M5721" s="337" t="s">
        <v>19695</v>
      </c>
      <c r="N5721" s="337" t="s">
        <v>19695</v>
      </c>
      <c r="O5721" s="337" t="s">
        <v>19695</v>
      </c>
      <c r="P5721" s="337" t="s">
        <v>19695</v>
      </c>
      <c r="Q5721" s="337" t="s">
        <v>19695</v>
      </c>
      <c r="R5721" s="337" t="s">
        <v>130</v>
      </c>
      <c r="S5721" s="337" t="s">
        <v>415</v>
      </c>
      <c r="T5721" s="337" t="s">
        <v>138</v>
      </c>
      <c r="U5721" s="337" t="s">
        <v>1875</v>
      </c>
      <c r="V5721" s="337">
        <v>6</v>
      </c>
      <c r="W5721" s="337" t="s">
        <v>19695</v>
      </c>
      <c r="X5721" s="337" t="s">
        <v>19695</v>
      </c>
      <c r="Y5721" s="337" t="s">
        <v>19695</v>
      </c>
      <c r="Z5721" s="337" t="s">
        <v>1728</v>
      </c>
      <c r="AA5721" s="337" t="s">
        <v>735</v>
      </c>
      <c r="AB5721" s="337" t="s">
        <v>718</v>
      </c>
      <c r="AC5721" s="337" t="s">
        <v>13530</v>
      </c>
    </row>
    <row r="5722" spans="1:29" ht="15.8" x14ac:dyDescent="0.25">
      <c r="A5722" s="337" t="s">
        <v>1723</v>
      </c>
      <c r="B5722" s="337" t="s">
        <v>2365</v>
      </c>
      <c r="C5722" s="337" t="s">
        <v>1725</v>
      </c>
      <c r="D5722" s="337" t="s">
        <v>1726</v>
      </c>
      <c r="E5722" s="337" t="s">
        <v>2013</v>
      </c>
      <c r="F5722" s="338">
        <v>42320</v>
      </c>
      <c r="G5722" s="337" t="s">
        <v>345</v>
      </c>
      <c r="H5722" s="338">
        <v>42370</v>
      </c>
      <c r="I5722" s="337" t="s">
        <v>19695</v>
      </c>
      <c r="J5722" s="337" t="s">
        <v>16</v>
      </c>
      <c r="K5722" s="337" t="s">
        <v>19695</v>
      </c>
      <c r="L5722" s="337" t="s">
        <v>19695</v>
      </c>
      <c r="M5722" s="337" t="s">
        <v>19695</v>
      </c>
      <c r="N5722" s="337" t="s">
        <v>19695</v>
      </c>
      <c r="O5722" s="337" t="s">
        <v>19695</v>
      </c>
      <c r="P5722" s="337" t="s">
        <v>19695</v>
      </c>
      <c r="Q5722" s="337" t="s">
        <v>19695</v>
      </c>
      <c r="R5722" s="337" t="s">
        <v>130</v>
      </c>
      <c r="S5722" s="337" t="s">
        <v>415</v>
      </c>
      <c r="T5722" s="337" t="s">
        <v>138</v>
      </c>
      <c r="U5722" s="337" t="s">
        <v>73</v>
      </c>
      <c r="V5722" s="337">
        <v>6</v>
      </c>
      <c r="W5722" s="337" t="s">
        <v>19695</v>
      </c>
      <c r="X5722" s="337" t="s">
        <v>19695</v>
      </c>
      <c r="Y5722" s="337" t="s">
        <v>19695</v>
      </c>
      <c r="Z5722" s="337" t="s">
        <v>1728</v>
      </c>
      <c r="AA5722" s="337" t="s">
        <v>735</v>
      </c>
      <c r="AB5722" s="337" t="s">
        <v>718</v>
      </c>
      <c r="AC5722" s="337" t="s">
        <v>13530</v>
      </c>
    </row>
    <row r="5723" spans="1:29" ht="15.8" x14ac:dyDescent="0.25">
      <c r="A5723" s="337" t="s">
        <v>1723</v>
      </c>
      <c r="B5723" s="337" t="s">
        <v>2782</v>
      </c>
      <c r="C5723" s="337" t="s">
        <v>1725</v>
      </c>
      <c r="D5723" s="337" t="s">
        <v>1873</v>
      </c>
      <c r="E5723" s="337" t="s">
        <v>2013</v>
      </c>
      <c r="F5723" s="338">
        <v>42320</v>
      </c>
      <c r="G5723" s="337" t="s">
        <v>345</v>
      </c>
      <c r="H5723" s="338">
        <v>42370</v>
      </c>
      <c r="I5723" s="337" t="s">
        <v>19695</v>
      </c>
      <c r="J5723" s="337" t="s">
        <v>36</v>
      </c>
      <c r="K5723" s="337" t="s">
        <v>19695</v>
      </c>
      <c r="L5723" s="337" t="s">
        <v>19695</v>
      </c>
      <c r="M5723" s="337" t="s">
        <v>19695</v>
      </c>
      <c r="N5723" s="337" t="s">
        <v>19695</v>
      </c>
      <c r="O5723" s="337" t="s">
        <v>19695</v>
      </c>
      <c r="P5723" s="337" t="s">
        <v>19695</v>
      </c>
      <c r="Q5723" s="337" t="s">
        <v>19695</v>
      </c>
      <c r="R5723" s="337" t="s">
        <v>130</v>
      </c>
      <c r="S5723" s="337" t="s">
        <v>415</v>
      </c>
      <c r="T5723" s="337" t="s">
        <v>138</v>
      </c>
      <c r="U5723" s="337" t="s">
        <v>1875</v>
      </c>
      <c r="V5723" s="337">
        <v>6</v>
      </c>
      <c r="W5723" s="337" t="s">
        <v>19695</v>
      </c>
      <c r="X5723" s="337" t="s">
        <v>19695</v>
      </c>
      <c r="Y5723" s="337" t="s">
        <v>19695</v>
      </c>
      <c r="Z5723" s="337" t="s">
        <v>1728</v>
      </c>
      <c r="AA5723" s="337" t="s">
        <v>735</v>
      </c>
      <c r="AB5723" s="337" t="s">
        <v>718</v>
      </c>
      <c r="AC5723" s="337" t="s">
        <v>13530</v>
      </c>
    </row>
    <row r="5724" spans="1:29" ht="15.8" x14ac:dyDescent="0.25">
      <c r="A5724" s="337" t="s">
        <v>1723</v>
      </c>
      <c r="B5724" s="337" t="s">
        <v>3231</v>
      </c>
      <c r="C5724" s="337" t="s">
        <v>1821</v>
      </c>
      <c r="D5724" s="337" t="s">
        <v>449</v>
      </c>
      <c r="E5724" s="337" t="s">
        <v>2013</v>
      </c>
      <c r="F5724" s="338">
        <v>42320</v>
      </c>
      <c r="G5724" s="337" t="s">
        <v>345</v>
      </c>
      <c r="H5724" s="338">
        <v>42370</v>
      </c>
      <c r="I5724" s="337" t="s">
        <v>19695</v>
      </c>
      <c r="J5724" s="337" t="s">
        <v>36</v>
      </c>
      <c r="K5724" s="337" t="s">
        <v>19695</v>
      </c>
      <c r="L5724" s="337" t="s">
        <v>19695</v>
      </c>
      <c r="M5724" s="337" t="s">
        <v>19695</v>
      </c>
      <c r="N5724" s="337" t="s">
        <v>19695</v>
      </c>
      <c r="O5724" s="337" t="s">
        <v>19695</v>
      </c>
      <c r="P5724" s="337" t="s">
        <v>19695</v>
      </c>
      <c r="Q5724" s="337" t="s">
        <v>19695</v>
      </c>
      <c r="R5724" s="337" t="s">
        <v>52</v>
      </c>
      <c r="S5724" s="337" t="s">
        <v>430</v>
      </c>
      <c r="T5724" s="337" t="s">
        <v>3232</v>
      </c>
      <c r="U5724" s="337" t="s">
        <v>911</v>
      </c>
      <c r="V5724" s="337">
        <v>6</v>
      </c>
      <c r="W5724" s="337" t="s">
        <v>19695</v>
      </c>
      <c r="X5724" s="337" t="s">
        <v>19695</v>
      </c>
      <c r="Y5724" s="337" t="s">
        <v>19695</v>
      </c>
      <c r="Z5724" s="337" t="s">
        <v>1728</v>
      </c>
      <c r="AA5724" s="337" t="s">
        <v>735</v>
      </c>
      <c r="AB5724" s="337" t="s">
        <v>718</v>
      </c>
      <c r="AC5724" s="337" t="s">
        <v>13530</v>
      </c>
    </row>
    <row r="5725" spans="1:29" ht="15.8" x14ac:dyDescent="0.25">
      <c r="A5725" s="337" t="s">
        <v>1723</v>
      </c>
      <c r="B5725" s="337" t="s">
        <v>3629</v>
      </c>
      <c r="C5725" s="337" t="s">
        <v>1725</v>
      </c>
      <c r="D5725" s="337" t="s">
        <v>1726</v>
      </c>
      <c r="E5725" s="337" t="s">
        <v>2013</v>
      </c>
      <c r="F5725" s="338">
        <v>42320</v>
      </c>
      <c r="G5725" s="337" t="s">
        <v>345</v>
      </c>
      <c r="H5725" s="338">
        <v>42370</v>
      </c>
      <c r="I5725" s="337" t="s">
        <v>19695</v>
      </c>
      <c r="J5725" s="337" t="s">
        <v>36</v>
      </c>
      <c r="K5725" s="337" t="s">
        <v>19695</v>
      </c>
      <c r="L5725" s="337" t="s">
        <v>19695</v>
      </c>
      <c r="M5725" s="337" t="s">
        <v>19695</v>
      </c>
      <c r="N5725" s="337" t="s">
        <v>19695</v>
      </c>
      <c r="O5725" s="337" t="s">
        <v>19695</v>
      </c>
      <c r="P5725" s="337" t="s">
        <v>19695</v>
      </c>
      <c r="Q5725" s="337" t="s">
        <v>19695</v>
      </c>
      <c r="R5725" s="337" t="s">
        <v>130</v>
      </c>
      <c r="S5725" s="337" t="s">
        <v>2020</v>
      </c>
      <c r="T5725" s="337" t="s">
        <v>449</v>
      </c>
      <c r="U5725" s="337" t="s">
        <v>449</v>
      </c>
      <c r="V5725" s="337">
        <v>6</v>
      </c>
      <c r="W5725" s="337" t="s">
        <v>19695</v>
      </c>
      <c r="X5725" s="337" t="s">
        <v>19695</v>
      </c>
      <c r="Y5725" s="337" t="s">
        <v>19695</v>
      </c>
      <c r="Z5725" s="337" t="s">
        <v>1728</v>
      </c>
      <c r="AA5725" s="337" t="s">
        <v>735</v>
      </c>
      <c r="AB5725" s="337" t="s">
        <v>718</v>
      </c>
      <c r="AC5725" s="337" t="s">
        <v>13530</v>
      </c>
    </row>
    <row r="5726" spans="1:29" ht="15.8" x14ac:dyDescent="0.25">
      <c r="A5726" s="337" t="s">
        <v>1723</v>
      </c>
      <c r="B5726" s="337" t="s">
        <v>2012</v>
      </c>
      <c r="C5726" s="337" t="s">
        <v>1725</v>
      </c>
      <c r="D5726" s="337" t="s">
        <v>1726</v>
      </c>
      <c r="E5726" s="337" t="s">
        <v>2013</v>
      </c>
      <c r="F5726" s="338">
        <v>42320</v>
      </c>
      <c r="G5726" s="337" t="s">
        <v>345</v>
      </c>
      <c r="H5726" s="338">
        <v>42370</v>
      </c>
      <c r="I5726" s="337" t="s">
        <v>19695</v>
      </c>
      <c r="J5726" s="337" t="s">
        <v>16</v>
      </c>
      <c r="K5726" s="337" t="s">
        <v>19695</v>
      </c>
      <c r="L5726" s="337" t="s">
        <v>19695</v>
      </c>
      <c r="M5726" s="337" t="s">
        <v>19695</v>
      </c>
      <c r="N5726" s="337" t="s">
        <v>19695</v>
      </c>
      <c r="O5726" s="337" t="s">
        <v>19695</v>
      </c>
      <c r="P5726" s="337" t="s">
        <v>19695</v>
      </c>
      <c r="Q5726" s="337" t="s">
        <v>19695</v>
      </c>
      <c r="R5726" s="337" t="s">
        <v>130</v>
      </c>
      <c r="S5726" s="337" t="s">
        <v>415</v>
      </c>
      <c r="T5726" s="337" t="s">
        <v>137</v>
      </c>
      <c r="U5726" s="337" t="s">
        <v>2014</v>
      </c>
      <c r="V5726" s="337">
        <v>8</v>
      </c>
      <c r="W5726" s="337" t="s">
        <v>19695</v>
      </c>
      <c r="X5726" s="337" t="s">
        <v>19695</v>
      </c>
      <c r="Y5726" s="337" t="s">
        <v>19695</v>
      </c>
      <c r="Z5726" s="337" t="s">
        <v>1728</v>
      </c>
      <c r="AA5726" s="337" t="s">
        <v>735</v>
      </c>
      <c r="AB5726" s="337" t="s">
        <v>718</v>
      </c>
      <c r="AC5726" s="337" t="s">
        <v>13530</v>
      </c>
    </row>
    <row r="5727" spans="1:29" ht="15.8" x14ac:dyDescent="0.25">
      <c r="A5727" s="337" t="s">
        <v>1723</v>
      </c>
      <c r="B5727" s="337" t="s">
        <v>2253</v>
      </c>
      <c r="C5727" s="337" t="s">
        <v>1725</v>
      </c>
      <c r="D5727" s="337" t="s">
        <v>1726</v>
      </c>
      <c r="E5727" s="337" t="s">
        <v>2013</v>
      </c>
      <c r="F5727" s="338">
        <v>42320</v>
      </c>
      <c r="G5727" s="337" t="s">
        <v>345</v>
      </c>
      <c r="H5727" s="338">
        <v>42370</v>
      </c>
      <c r="I5727" s="337" t="s">
        <v>19695</v>
      </c>
      <c r="J5727" s="337" t="s">
        <v>36</v>
      </c>
      <c r="K5727" s="337" t="s">
        <v>19695</v>
      </c>
      <c r="L5727" s="337" t="s">
        <v>19695</v>
      </c>
      <c r="M5727" s="337" t="s">
        <v>19695</v>
      </c>
      <c r="N5727" s="337" t="s">
        <v>19695</v>
      </c>
      <c r="O5727" s="337" t="s">
        <v>19695</v>
      </c>
      <c r="P5727" s="337" t="s">
        <v>19695</v>
      </c>
      <c r="Q5727" s="337" t="s">
        <v>19695</v>
      </c>
      <c r="R5727" s="337" t="s">
        <v>45</v>
      </c>
      <c r="S5727" s="337" t="s">
        <v>1541</v>
      </c>
      <c r="T5727" s="337" t="s">
        <v>2254</v>
      </c>
      <c r="U5727" s="337" t="s">
        <v>449</v>
      </c>
      <c r="V5727" s="337">
        <v>8</v>
      </c>
      <c r="W5727" s="337" t="s">
        <v>19695</v>
      </c>
      <c r="X5727" s="337" t="s">
        <v>19695</v>
      </c>
      <c r="Y5727" s="337" t="s">
        <v>19695</v>
      </c>
      <c r="Z5727" s="337" t="s">
        <v>1728</v>
      </c>
      <c r="AA5727" s="337" t="s">
        <v>717</v>
      </c>
      <c r="AB5727" s="337" t="s">
        <v>718</v>
      </c>
      <c r="AC5727" s="337" t="s">
        <v>13530</v>
      </c>
    </row>
    <row r="5728" spans="1:29" ht="15.8" x14ac:dyDescent="0.25">
      <c r="A5728" s="337" t="s">
        <v>1723</v>
      </c>
      <c r="B5728" s="337" t="s">
        <v>2255</v>
      </c>
      <c r="C5728" s="337" t="s">
        <v>1725</v>
      </c>
      <c r="D5728" s="337" t="s">
        <v>1726</v>
      </c>
      <c r="E5728" s="337" t="s">
        <v>2013</v>
      </c>
      <c r="F5728" s="338">
        <v>42320</v>
      </c>
      <c r="G5728" s="337" t="s">
        <v>345</v>
      </c>
      <c r="H5728" s="338">
        <v>42370</v>
      </c>
      <c r="I5728" s="337" t="s">
        <v>19695</v>
      </c>
      <c r="J5728" s="337" t="s">
        <v>16</v>
      </c>
      <c r="K5728" s="337" t="s">
        <v>19695</v>
      </c>
      <c r="L5728" s="337" t="s">
        <v>19695</v>
      </c>
      <c r="M5728" s="337" t="s">
        <v>19695</v>
      </c>
      <c r="N5728" s="337" t="s">
        <v>19695</v>
      </c>
      <c r="O5728" s="337" t="s">
        <v>19695</v>
      </c>
      <c r="P5728" s="337" t="s">
        <v>19695</v>
      </c>
      <c r="Q5728" s="337" t="s">
        <v>19695</v>
      </c>
      <c r="R5728" s="337" t="s">
        <v>130</v>
      </c>
      <c r="S5728" s="337" t="s">
        <v>2020</v>
      </c>
      <c r="T5728" s="337" t="s">
        <v>2256</v>
      </c>
      <c r="U5728" s="337" t="s">
        <v>449</v>
      </c>
      <c r="V5728" s="337">
        <v>8</v>
      </c>
      <c r="W5728" s="337" t="s">
        <v>19695</v>
      </c>
      <c r="X5728" s="337" t="s">
        <v>19695</v>
      </c>
      <c r="Y5728" s="337" t="s">
        <v>19695</v>
      </c>
      <c r="Z5728" s="337" t="s">
        <v>1728</v>
      </c>
      <c r="AA5728" s="337" t="s">
        <v>717</v>
      </c>
      <c r="AB5728" s="337" t="s">
        <v>718</v>
      </c>
      <c r="AC5728" s="337" t="s">
        <v>13530</v>
      </c>
    </row>
    <row r="5729" spans="1:29" ht="15.8" x14ac:dyDescent="0.25">
      <c r="A5729" s="337" t="s">
        <v>1723</v>
      </c>
      <c r="B5729" s="337" t="s">
        <v>2318</v>
      </c>
      <c r="C5729" s="337" t="s">
        <v>1725</v>
      </c>
      <c r="D5729" s="337" t="s">
        <v>1726</v>
      </c>
      <c r="E5729" s="337" t="s">
        <v>2013</v>
      </c>
      <c r="F5729" s="338">
        <v>42320</v>
      </c>
      <c r="G5729" s="337" t="s">
        <v>345</v>
      </c>
      <c r="H5729" s="338">
        <v>42370</v>
      </c>
      <c r="I5729" s="337" t="s">
        <v>19695</v>
      </c>
      <c r="J5729" s="337" t="s">
        <v>36</v>
      </c>
      <c r="K5729" s="337" t="s">
        <v>19695</v>
      </c>
      <c r="L5729" s="337" t="s">
        <v>19695</v>
      </c>
      <c r="M5729" s="337" t="s">
        <v>19695</v>
      </c>
      <c r="N5729" s="337" t="s">
        <v>19695</v>
      </c>
      <c r="O5729" s="337" t="s">
        <v>19695</v>
      </c>
      <c r="P5729" s="337" t="s">
        <v>19695</v>
      </c>
      <c r="Q5729" s="337" t="s">
        <v>19695</v>
      </c>
      <c r="R5729" s="337" t="s">
        <v>130</v>
      </c>
      <c r="S5729" s="337" t="s">
        <v>415</v>
      </c>
      <c r="T5729" s="337" t="s">
        <v>138</v>
      </c>
      <c r="U5729" s="337" t="s">
        <v>2311</v>
      </c>
      <c r="V5729" s="337">
        <v>8</v>
      </c>
      <c r="W5729" s="337" t="s">
        <v>19695</v>
      </c>
      <c r="X5729" s="337" t="s">
        <v>19695</v>
      </c>
      <c r="Y5729" s="337" t="s">
        <v>19695</v>
      </c>
      <c r="Z5729" s="337" t="s">
        <v>1728</v>
      </c>
      <c r="AA5729" s="337" t="s">
        <v>735</v>
      </c>
      <c r="AB5729" s="337" t="s">
        <v>718</v>
      </c>
      <c r="AC5729" s="337" t="s">
        <v>13530</v>
      </c>
    </row>
    <row r="5730" spans="1:29" ht="15.8" x14ac:dyDescent="0.25">
      <c r="A5730" s="337" t="s">
        <v>1723</v>
      </c>
      <c r="B5730" s="337" t="s">
        <v>2945</v>
      </c>
      <c r="C5730" s="337" t="s">
        <v>1725</v>
      </c>
      <c r="D5730" s="337" t="s">
        <v>1726</v>
      </c>
      <c r="E5730" s="337" t="s">
        <v>2013</v>
      </c>
      <c r="F5730" s="338">
        <v>42320</v>
      </c>
      <c r="G5730" s="337" t="s">
        <v>345</v>
      </c>
      <c r="H5730" s="338">
        <v>42370</v>
      </c>
      <c r="I5730" s="337" t="s">
        <v>19695</v>
      </c>
      <c r="J5730" s="337" t="s">
        <v>16</v>
      </c>
      <c r="K5730" s="337" t="s">
        <v>19695</v>
      </c>
      <c r="L5730" s="337" t="s">
        <v>19695</v>
      </c>
      <c r="M5730" s="337" t="s">
        <v>19695</v>
      </c>
      <c r="N5730" s="337" t="s">
        <v>19695</v>
      </c>
      <c r="O5730" s="337" t="s">
        <v>19695</v>
      </c>
      <c r="P5730" s="337" t="s">
        <v>19695</v>
      </c>
      <c r="Q5730" s="337" t="s">
        <v>19695</v>
      </c>
      <c r="R5730" s="337" t="s">
        <v>130</v>
      </c>
      <c r="S5730" s="337" t="s">
        <v>929</v>
      </c>
      <c r="T5730" s="337" t="s">
        <v>1312</v>
      </c>
      <c r="U5730" s="337" t="s">
        <v>1312</v>
      </c>
      <c r="V5730" s="337">
        <v>8</v>
      </c>
      <c r="W5730" s="337" t="s">
        <v>19695</v>
      </c>
      <c r="X5730" s="337" t="s">
        <v>19695</v>
      </c>
      <c r="Y5730" s="337" t="s">
        <v>19695</v>
      </c>
      <c r="Z5730" s="337" t="s">
        <v>1728</v>
      </c>
      <c r="AA5730" s="337" t="s">
        <v>735</v>
      </c>
      <c r="AB5730" s="337" t="s">
        <v>718</v>
      </c>
      <c r="AC5730" s="337" t="s">
        <v>13530</v>
      </c>
    </row>
    <row r="5731" spans="1:29" ht="15.8" x14ac:dyDescent="0.25">
      <c r="A5731" s="337" t="s">
        <v>1723</v>
      </c>
      <c r="B5731" s="337" t="s">
        <v>3555</v>
      </c>
      <c r="C5731" s="337" t="s">
        <v>1821</v>
      </c>
      <c r="D5731" s="337" t="s">
        <v>449</v>
      </c>
      <c r="E5731" s="337" t="s">
        <v>2013</v>
      </c>
      <c r="F5731" s="338">
        <v>42320</v>
      </c>
      <c r="G5731" s="337" t="s">
        <v>345</v>
      </c>
      <c r="H5731" s="338">
        <v>42370</v>
      </c>
      <c r="I5731" s="337" t="s">
        <v>19695</v>
      </c>
      <c r="J5731" s="337" t="s">
        <v>36</v>
      </c>
      <c r="K5731" s="337" t="s">
        <v>19695</v>
      </c>
      <c r="L5731" s="337" t="s">
        <v>19695</v>
      </c>
      <c r="M5731" s="337" t="s">
        <v>19695</v>
      </c>
      <c r="N5731" s="337" t="s">
        <v>19695</v>
      </c>
      <c r="O5731" s="337" t="s">
        <v>19695</v>
      </c>
      <c r="P5731" s="337" t="s">
        <v>19695</v>
      </c>
      <c r="Q5731" s="337" t="s">
        <v>19695</v>
      </c>
      <c r="R5731" s="337" t="s">
        <v>52</v>
      </c>
      <c r="S5731" s="337" t="s">
        <v>93</v>
      </c>
      <c r="T5731" s="337" t="s">
        <v>3553</v>
      </c>
      <c r="U5731" s="337" t="s">
        <v>3554</v>
      </c>
      <c r="V5731" s="337">
        <v>8</v>
      </c>
      <c r="W5731" s="337" t="s">
        <v>19695</v>
      </c>
      <c r="X5731" s="337" t="s">
        <v>19695</v>
      </c>
      <c r="Y5731" s="337" t="s">
        <v>19695</v>
      </c>
      <c r="Z5731" s="337" t="s">
        <v>1728</v>
      </c>
      <c r="AA5731" s="337" t="s">
        <v>735</v>
      </c>
      <c r="AB5731" s="337" t="s">
        <v>718</v>
      </c>
      <c r="AC5731" s="337" t="s">
        <v>13530</v>
      </c>
    </row>
    <row r="5732" spans="1:29" ht="15.8" x14ac:dyDescent="0.25">
      <c r="A5732" s="337" t="s">
        <v>1723</v>
      </c>
      <c r="B5732" s="337" t="s">
        <v>2312</v>
      </c>
      <c r="C5732" s="337" t="s">
        <v>1725</v>
      </c>
      <c r="D5732" s="337" t="s">
        <v>1726</v>
      </c>
      <c r="E5732" s="337" t="s">
        <v>2013</v>
      </c>
      <c r="F5732" s="338">
        <v>42320</v>
      </c>
      <c r="G5732" s="337" t="s">
        <v>345</v>
      </c>
      <c r="H5732" s="338">
        <v>42370</v>
      </c>
      <c r="I5732" s="337" t="s">
        <v>19695</v>
      </c>
      <c r="J5732" s="337" t="s">
        <v>16</v>
      </c>
      <c r="K5732" s="337" t="s">
        <v>19695</v>
      </c>
      <c r="L5732" s="337" t="s">
        <v>19695</v>
      </c>
      <c r="M5732" s="337" t="s">
        <v>19695</v>
      </c>
      <c r="N5732" s="337" t="s">
        <v>19695</v>
      </c>
      <c r="O5732" s="337" t="s">
        <v>19695</v>
      </c>
      <c r="P5732" s="337" t="s">
        <v>19695</v>
      </c>
      <c r="Q5732" s="337" t="s">
        <v>19695</v>
      </c>
      <c r="R5732" s="337" t="s">
        <v>130</v>
      </c>
      <c r="S5732" s="337" t="s">
        <v>415</v>
      </c>
      <c r="T5732" s="337" t="s">
        <v>925</v>
      </c>
      <c r="U5732" s="337" t="s">
        <v>2309</v>
      </c>
      <c r="V5732" s="337">
        <v>10</v>
      </c>
      <c r="W5732" s="337" t="s">
        <v>19695</v>
      </c>
      <c r="X5732" s="337" t="s">
        <v>19695</v>
      </c>
      <c r="Y5732" s="337" t="s">
        <v>19695</v>
      </c>
      <c r="Z5732" s="337" t="s">
        <v>1728</v>
      </c>
      <c r="AA5732" s="337" t="s">
        <v>735</v>
      </c>
      <c r="AB5732" s="337" t="s">
        <v>718</v>
      </c>
      <c r="AC5732" s="337" t="s">
        <v>13530</v>
      </c>
    </row>
    <row r="5733" spans="1:29" ht="15.8" x14ac:dyDescent="0.25">
      <c r="A5733" s="337" t="s">
        <v>1723</v>
      </c>
      <c r="B5733" s="337" t="s">
        <v>2313</v>
      </c>
      <c r="C5733" s="337" t="s">
        <v>1788</v>
      </c>
      <c r="D5733" s="337" t="s">
        <v>1873</v>
      </c>
      <c r="E5733" s="337" t="s">
        <v>2013</v>
      </c>
      <c r="F5733" s="338">
        <v>42320</v>
      </c>
      <c r="G5733" s="337" t="s">
        <v>345</v>
      </c>
      <c r="H5733" s="338">
        <v>42370</v>
      </c>
      <c r="I5733" s="337" t="s">
        <v>19695</v>
      </c>
      <c r="J5733" s="337" t="s">
        <v>36</v>
      </c>
      <c r="K5733" s="337" t="s">
        <v>19695</v>
      </c>
      <c r="L5733" s="337" t="s">
        <v>19695</v>
      </c>
      <c r="M5733" s="337" t="s">
        <v>19695</v>
      </c>
      <c r="N5733" s="337" t="s">
        <v>19695</v>
      </c>
      <c r="O5733" s="337" t="s">
        <v>19695</v>
      </c>
      <c r="P5733" s="337" t="s">
        <v>19695</v>
      </c>
      <c r="Q5733" s="337" t="s">
        <v>19695</v>
      </c>
      <c r="R5733" s="337" t="s">
        <v>130</v>
      </c>
      <c r="S5733" s="337" t="s">
        <v>415</v>
      </c>
      <c r="T5733" s="337" t="s">
        <v>925</v>
      </c>
      <c r="U5733" s="337" t="s">
        <v>2309</v>
      </c>
      <c r="V5733" s="337">
        <v>10</v>
      </c>
      <c r="W5733" s="337" t="s">
        <v>19695</v>
      </c>
      <c r="X5733" s="337" t="s">
        <v>19695</v>
      </c>
      <c r="Y5733" s="337" t="s">
        <v>19695</v>
      </c>
      <c r="Z5733" s="337" t="s">
        <v>1728</v>
      </c>
      <c r="AA5733" s="337" t="s">
        <v>735</v>
      </c>
      <c r="AB5733" s="337" t="s">
        <v>718</v>
      </c>
      <c r="AC5733" s="337" t="s">
        <v>13530</v>
      </c>
    </row>
    <row r="5734" spans="1:29" ht="15.8" x14ac:dyDescent="0.25">
      <c r="A5734" s="337" t="s">
        <v>1723</v>
      </c>
      <c r="B5734" s="337" t="s">
        <v>2314</v>
      </c>
      <c r="C5734" s="337" t="s">
        <v>1725</v>
      </c>
      <c r="D5734" s="337" t="s">
        <v>1726</v>
      </c>
      <c r="E5734" s="337" t="s">
        <v>2013</v>
      </c>
      <c r="F5734" s="338">
        <v>42320</v>
      </c>
      <c r="G5734" s="337" t="s">
        <v>345</v>
      </c>
      <c r="H5734" s="338">
        <v>42370</v>
      </c>
      <c r="I5734" s="337" t="s">
        <v>19695</v>
      </c>
      <c r="J5734" s="337" t="s">
        <v>36</v>
      </c>
      <c r="K5734" s="337" t="s">
        <v>19695</v>
      </c>
      <c r="L5734" s="337" t="s">
        <v>19695</v>
      </c>
      <c r="M5734" s="337" t="s">
        <v>19695</v>
      </c>
      <c r="N5734" s="337" t="s">
        <v>19695</v>
      </c>
      <c r="O5734" s="337" t="s">
        <v>19695</v>
      </c>
      <c r="P5734" s="337" t="s">
        <v>19695</v>
      </c>
      <c r="Q5734" s="337" t="s">
        <v>19695</v>
      </c>
      <c r="R5734" s="337" t="s">
        <v>130</v>
      </c>
      <c r="S5734" s="337" t="s">
        <v>415</v>
      </c>
      <c r="T5734" s="337" t="s">
        <v>138</v>
      </c>
      <c r="U5734" s="337" t="s">
        <v>1875</v>
      </c>
      <c r="V5734" s="337">
        <v>10</v>
      </c>
      <c r="W5734" s="337" t="s">
        <v>19695</v>
      </c>
      <c r="X5734" s="337" t="s">
        <v>19695</v>
      </c>
      <c r="Y5734" s="337" t="s">
        <v>19695</v>
      </c>
      <c r="Z5734" s="337" t="s">
        <v>1728</v>
      </c>
      <c r="AA5734" s="337" t="s">
        <v>735</v>
      </c>
      <c r="AB5734" s="337" t="s">
        <v>718</v>
      </c>
      <c r="AC5734" s="337" t="s">
        <v>13530</v>
      </c>
    </row>
    <row r="5735" spans="1:29" ht="15.8" x14ac:dyDescent="0.25">
      <c r="A5735" s="337" t="s">
        <v>1723</v>
      </c>
      <c r="B5735" s="337" t="s">
        <v>2323</v>
      </c>
      <c r="C5735" s="337" t="s">
        <v>1788</v>
      </c>
      <c r="D5735" s="337" t="s">
        <v>1873</v>
      </c>
      <c r="E5735" s="337" t="s">
        <v>2013</v>
      </c>
      <c r="F5735" s="338">
        <v>42320</v>
      </c>
      <c r="G5735" s="337" t="s">
        <v>345</v>
      </c>
      <c r="H5735" s="338">
        <v>42370</v>
      </c>
      <c r="I5735" s="337" t="s">
        <v>19695</v>
      </c>
      <c r="J5735" s="337" t="s">
        <v>16</v>
      </c>
      <c r="K5735" s="337" t="s">
        <v>19695</v>
      </c>
      <c r="L5735" s="337" t="s">
        <v>19695</v>
      </c>
      <c r="M5735" s="337" t="s">
        <v>19695</v>
      </c>
      <c r="N5735" s="337" t="s">
        <v>19695</v>
      </c>
      <c r="O5735" s="337" t="s">
        <v>19695</v>
      </c>
      <c r="P5735" s="337" t="s">
        <v>19695</v>
      </c>
      <c r="Q5735" s="337" t="s">
        <v>19695</v>
      </c>
      <c r="R5735" s="337" t="s">
        <v>130</v>
      </c>
      <c r="S5735" s="337" t="s">
        <v>415</v>
      </c>
      <c r="T5735" s="337" t="s">
        <v>925</v>
      </c>
      <c r="U5735" s="337" t="s">
        <v>2309</v>
      </c>
      <c r="V5735" s="337">
        <v>10</v>
      </c>
      <c r="W5735" s="337" t="s">
        <v>19695</v>
      </c>
      <c r="X5735" s="337" t="s">
        <v>19695</v>
      </c>
      <c r="Y5735" s="337" t="s">
        <v>19695</v>
      </c>
      <c r="Z5735" s="337" t="s">
        <v>1728</v>
      </c>
      <c r="AA5735" s="337" t="s">
        <v>735</v>
      </c>
      <c r="AB5735" s="337" t="s">
        <v>718</v>
      </c>
      <c r="AC5735" s="337" t="s">
        <v>13530</v>
      </c>
    </row>
    <row r="5736" spans="1:29" ht="15.8" x14ac:dyDescent="0.25">
      <c r="A5736" s="337" t="s">
        <v>1723</v>
      </c>
      <c r="B5736" s="337" t="s">
        <v>2168</v>
      </c>
      <c r="C5736" s="337" t="s">
        <v>1821</v>
      </c>
      <c r="D5736" s="337" t="s">
        <v>449</v>
      </c>
      <c r="E5736" s="337" t="s">
        <v>2013</v>
      </c>
      <c r="F5736" s="338">
        <v>42320</v>
      </c>
      <c r="G5736" s="337" t="s">
        <v>345</v>
      </c>
      <c r="H5736" s="338">
        <v>42370</v>
      </c>
      <c r="I5736" s="337" t="s">
        <v>19695</v>
      </c>
      <c r="J5736" s="337" t="s">
        <v>36</v>
      </c>
      <c r="K5736" s="337" t="s">
        <v>19695</v>
      </c>
      <c r="L5736" s="337" t="s">
        <v>19695</v>
      </c>
      <c r="M5736" s="337" t="s">
        <v>19695</v>
      </c>
      <c r="N5736" s="337" t="s">
        <v>19695</v>
      </c>
      <c r="O5736" s="337" t="s">
        <v>19695</v>
      </c>
      <c r="P5736" s="337" t="s">
        <v>19695</v>
      </c>
      <c r="Q5736" s="337" t="s">
        <v>19695</v>
      </c>
      <c r="R5736" s="337" t="s">
        <v>81</v>
      </c>
      <c r="S5736" s="337" t="s">
        <v>82</v>
      </c>
      <c r="T5736" s="337" t="s">
        <v>2169</v>
      </c>
      <c r="U5736" s="337" t="s">
        <v>2170</v>
      </c>
      <c r="V5736" s="337">
        <v>12</v>
      </c>
      <c r="W5736" s="337" t="s">
        <v>19695</v>
      </c>
      <c r="X5736" s="337" t="s">
        <v>19695</v>
      </c>
      <c r="Y5736" s="337" t="s">
        <v>19695</v>
      </c>
      <c r="Z5736" s="337" t="s">
        <v>1728</v>
      </c>
      <c r="AA5736" s="337" t="s">
        <v>735</v>
      </c>
      <c r="AB5736" s="337" t="s">
        <v>718</v>
      </c>
      <c r="AC5736" s="337" t="s">
        <v>13530</v>
      </c>
    </row>
    <row r="5737" spans="1:29" ht="15.8" x14ac:dyDescent="0.25">
      <c r="A5737" s="337" t="s">
        <v>1723</v>
      </c>
      <c r="B5737" s="337" t="s">
        <v>2275</v>
      </c>
      <c r="C5737" s="337" t="s">
        <v>1821</v>
      </c>
      <c r="D5737" s="337" t="s">
        <v>449</v>
      </c>
      <c r="E5737" s="337" t="s">
        <v>2013</v>
      </c>
      <c r="F5737" s="338">
        <v>42320</v>
      </c>
      <c r="G5737" s="337" t="s">
        <v>345</v>
      </c>
      <c r="H5737" s="338">
        <v>42370</v>
      </c>
      <c r="I5737" s="337" t="s">
        <v>19695</v>
      </c>
      <c r="J5737" s="337" t="s">
        <v>16</v>
      </c>
      <c r="K5737" s="337" t="s">
        <v>19695</v>
      </c>
      <c r="L5737" s="337" t="s">
        <v>19695</v>
      </c>
      <c r="M5737" s="337" t="s">
        <v>19695</v>
      </c>
      <c r="N5737" s="337" t="s">
        <v>19695</v>
      </c>
      <c r="O5737" s="337" t="s">
        <v>19695</v>
      </c>
      <c r="P5737" s="337" t="s">
        <v>19695</v>
      </c>
      <c r="Q5737" s="337" t="s">
        <v>19695</v>
      </c>
      <c r="R5737" s="337" t="s">
        <v>134</v>
      </c>
      <c r="S5737" s="337" t="s">
        <v>1597</v>
      </c>
      <c r="T5737" s="337" t="s">
        <v>2276</v>
      </c>
      <c r="U5737" s="337" t="s">
        <v>2277</v>
      </c>
      <c r="V5737" s="337">
        <v>12</v>
      </c>
      <c r="W5737" s="337" t="s">
        <v>19695</v>
      </c>
      <c r="X5737" s="337" t="s">
        <v>19695</v>
      </c>
      <c r="Y5737" s="337" t="s">
        <v>19695</v>
      </c>
      <c r="Z5737" s="337" t="s">
        <v>1728</v>
      </c>
      <c r="AA5737" s="337" t="s">
        <v>735</v>
      </c>
      <c r="AB5737" s="337" t="s">
        <v>718</v>
      </c>
      <c r="AC5737" s="337" t="s">
        <v>13530</v>
      </c>
    </row>
    <row r="5738" spans="1:29" ht="15.8" x14ac:dyDescent="0.25">
      <c r="A5738" s="337" t="s">
        <v>1723</v>
      </c>
      <c r="B5738" s="337" t="s">
        <v>2982</v>
      </c>
      <c r="C5738" s="337" t="s">
        <v>1725</v>
      </c>
      <c r="D5738" s="337" t="s">
        <v>1726</v>
      </c>
      <c r="E5738" s="337" t="s">
        <v>2013</v>
      </c>
      <c r="F5738" s="338">
        <v>42320</v>
      </c>
      <c r="G5738" s="337" t="s">
        <v>345</v>
      </c>
      <c r="H5738" s="338">
        <v>42370</v>
      </c>
      <c r="I5738" s="337" t="s">
        <v>19695</v>
      </c>
      <c r="J5738" s="337" t="s">
        <v>16</v>
      </c>
      <c r="K5738" s="337" t="s">
        <v>19695</v>
      </c>
      <c r="L5738" s="337" t="s">
        <v>19695</v>
      </c>
      <c r="M5738" s="337" t="s">
        <v>19695</v>
      </c>
      <c r="N5738" s="337" t="s">
        <v>19695</v>
      </c>
      <c r="O5738" s="337" t="s">
        <v>19695</v>
      </c>
      <c r="P5738" s="337" t="s">
        <v>19695</v>
      </c>
      <c r="Q5738" s="337" t="s">
        <v>19695</v>
      </c>
      <c r="R5738" s="337" t="s">
        <v>130</v>
      </c>
      <c r="S5738" s="337" t="s">
        <v>415</v>
      </c>
      <c r="T5738" s="337" t="s">
        <v>138</v>
      </c>
      <c r="U5738" s="337" t="s">
        <v>2325</v>
      </c>
      <c r="V5738" s="337">
        <v>12</v>
      </c>
      <c r="W5738" s="337" t="s">
        <v>19695</v>
      </c>
      <c r="X5738" s="337" t="s">
        <v>19695</v>
      </c>
      <c r="Y5738" s="337" t="s">
        <v>19695</v>
      </c>
      <c r="Z5738" s="337" t="s">
        <v>1728</v>
      </c>
      <c r="AA5738" s="337" t="s">
        <v>735</v>
      </c>
      <c r="AB5738" s="337" t="s">
        <v>718</v>
      </c>
      <c r="AC5738" s="337" t="s">
        <v>13530</v>
      </c>
    </row>
    <row r="5739" spans="1:29" ht="15.8" x14ac:dyDescent="0.25">
      <c r="A5739" s="337" t="s">
        <v>1723</v>
      </c>
      <c r="B5739" s="337" t="s">
        <v>1575</v>
      </c>
      <c r="C5739" s="337" t="s">
        <v>1821</v>
      </c>
      <c r="D5739" s="337" t="s">
        <v>449</v>
      </c>
      <c r="E5739" s="337" t="s">
        <v>2013</v>
      </c>
      <c r="F5739" s="338">
        <v>42320</v>
      </c>
      <c r="G5739" s="337" t="s">
        <v>345</v>
      </c>
      <c r="H5739" s="338">
        <v>42370</v>
      </c>
      <c r="I5739" s="337" t="s">
        <v>19695</v>
      </c>
      <c r="J5739" s="337" t="s">
        <v>16</v>
      </c>
      <c r="K5739" s="337" t="s">
        <v>19695</v>
      </c>
      <c r="L5739" s="337" t="s">
        <v>19695</v>
      </c>
      <c r="M5739" s="337" t="s">
        <v>19695</v>
      </c>
      <c r="N5739" s="337" t="s">
        <v>19695</v>
      </c>
      <c r="O5739" s="337" t="s">
        <v>19695</v>
      </c>
      <c r="P5739" s="337" t="s">
        <v>19695</v>
      </c>
      <c r="Q5739" s="337" t="s">
        <v>19695</v>
      </c>
      <c r="R5739" s="337" t="s">
        <v>112</v>
      </c>
      <c r="S5739" s="337" t="s">
        <v>115</v>
      </c>
      <c r="T5739" s="337" t="s">
        <v>1576</v>
      </c>
      <c r="U5739" s="337" t="s">
        <v>3658</v>
      </c>
      <c r="V5739" s="337">
        <v>12</v>
      </c>
      <c r="W5739" s="337" t="s">
        <v>19695</v>
      </c>
      <c r="X5739" s="337" t="s">
        <v>19695</v>
      </c>
      <c r="Y5739" s="337" t="s">
        <v>19695</v>
      </c>
      <c r="Z5739" s="337" t="s">
        <v>1728</v>
      </c>
      <c r="AA5739" s="337" t="s">
        <v>735</v>
      </c>
      <c r="AB5739" s="337" t="s">
        <v>718</v>
      </c>
      <c r="AC5739" s="337" t="s">
        <v>13530</v>
      </c>
    </row>
    <row r="5740" spans="1:29" ht="15.8" x14ac:dyDescent="0.25">
      <c r="A5740" s="337" t="s">
        <v>1723</v>
      </c>
      <c r="B5740" s="337" t="s">
        <v>1968</v>
      </c>
      <c r="C5740" s="337" t="s">
        <v>1821</v>
      </c>
      <c r="D5740" s="337" t="s">
        <v>449</v>
      </c>
      <c r="E5740" s="337" t="s">
        <v>1912</v>
      </c>
      <c r="F5740" s="338">
        <v>42338</v>
      </c>
      <c r="G5740" s="337" t="s">
        <v>345</v>
      </c>
      <c r="H5740" s="338">
        <v>42370</v>
      </c>
      <c r="I5740" s="337" t="s">
        <v>19695</v>
      </c>
      <c r="J5740" s="337" t="s">
        <v>16</v>
      </c>
      <c r="K5740" s="337" t="s">
        <v>19695</v>
      </c>
      <c r="L5740" s="337" t="s">
        <v>19695</v>
      </c>
      <c r="M5740" s="337" t="s">
        <v>19695</v>
      </c>
      <c r="N5740" s="337" t="s">
        <v>19695</v>
      </c>
      <c r="O5740" s="337" t="s">
        <v>19695</v>
      </c>
      <c r="P5740" s="337" t="s">
        <v>19695</v>
      </c>
      <c r="Q5740" s="337" t="s">
        <v>19695</v>
      </c>
      <c r="R5740" s="337" t="s">
        <v>139</v>
      </c>
      <c r="S5740" s="337" t="s">
        <v>1969</v>
      </c>
      <c r="T5740" s="337" t="s">
        <v>1970</v>
      </c>
      <c r="U5740" s="337" t="s">
        <v>1971</v>
      </c>
      <c r="V5740" s="337">
        <v>8</v>
      </c>
      <c r="W5740" s="337" t="s">
        <v>19695</v>
      </c>
      <c r="X5740" s="337" t="s">
        <v>19695</v>
      </c>
      <c r="Y5740" s="337" t="s">
        <v>19695</v>
      </c>
      <c r="Z5740" s="337" t="s">
        <v>1728</v>
      </c>
      <c r="AA5740" s="337" t="s">
        <v>717</v>
      </c>
      <c r="AB5740" s="337" t="s">
        <v>718</v>
      </c>
      <c r="AC5740" s="337" t="s">
        <v>13631</v>
      </c>
    </row>
    <row r="5741" spans="1:29" ht="15.8" x14ac:dyDescent="0.25">
      <c r="A5741" s="337" t="s">
        <v>1723</v>
      </c>
      <c r="B5741" s="337" t="s">
        <v>416</v>
      </c>
      <c r="C5741" s="337" t="s">
        <v>1821</v>
      </c>
      <c r="D5741" s="337" t="s">
        <v>449</v>
      </c>
      <c r="E5741" s="337" t="s">
        <v>2013</v>
      </c>
      <c r="F5741" s="338">
        <v>42320</v>
      </c>
      <c r="G5741" s="337" t="s">
        <v>345</v>
      </c>
      <c r="H5741" s="338">
        <v>42370</v>
      </c>
      <c r="I5741" s="337" t="s">
        <v>19695</v>
      </c>
      <c r="J5741" s="337" t="s">
        <v>36</v>
      </c>
      <c r="K5741" s="337" t="s">
        <v>19695</v>
      </c>
      <c r="L5741" s="337" t="s">
        <v>19695</v>
      </c>
      <c r="M5741" s="337" t="s">
        <v>19695</v>
      </c>
      <c r="N5741" s="337" t="s">
        <v>19695</v>
      </c>
      <c r="O5741" s="337" t="s">
        <v>19695</v>
      </c>
      <c r="P5741" s="337" t="s">
        <v>19695</v>
      </c>
      <c r="Q5741" s="337" t="s">
        <v>19695</v>
      </c>
      <c r="R5741" s="337" t="s">
        <v>75</v>
      </c>
      <c r="S5741" s="337" t="s">
        <v>75</v>
      </c>
      <c r="T5741" s="337" t="s">
        <v>418</v>
      </c>
      <c r="U5741" s="337" t="s">
        <v>1539</v>
      </c>
      <c r="V5741" s="337">
        <v>10</v>
      </c>
      <c r="W5741" s="337" t="s">
        <v>19695</v>
      </c>
      <c r="X5741" s="337" t="s">
        <v>19695</v>
      </c>
      <c r="Y5741" s="337" t="s">
        <v>19695</v>
      </c>
      <c r="Z5741" s="337" t="s">
        <v>1728</v>
      </c>
      <c r="AA5741" s="337" t="s">
        <v>735</v>
      </c>
      <c r="AB5741" s="337" t="s">
        <v>718</v>
      </c>
      <c r="AC5741" s="337" t="s">
        <v>13637</v>
      </c>
    </row>
    <row r="5742" spans="1:29" ht="15.8" x14ac:dyDescent="0.25">
      <c r="A5742" s="337" t="s">
        <v>1723</v>
      </c>
      <c r="B5742" s="337" t="s">
        <v>2670</v>
      </c>
      <c r="C5742" s="337" t="s">
        <v>1725</v>
      </c>
      <c r="D5742" s="337" t="s">
        <v>1873</v>
      </c>
      <c r="E5742" s="337" t="s">
        <v>2013</v>
      </c>
      <c r="F5742" s="338">
        <v>42320</v>
      </c>
      <c r="G5742" s="337" t="s">
        <v>345</v>
      </c>
      <c r="H5742" s="338">
        <v>42370</v>
      </c>
      <c r="I5742" s="337" t="s">
        <v>19695</v>
      </c>
      <c r="J5742" s="337" t="s">
        <v>16</v>
      </c>
      <c r="K5742" s="337" t="s">
        <v>19695</v>
      </c>
      <c r="L5742" s="337" t="s">
        <v>19695</v>
      </c>
      <c r="M5742" s="337" t="s">
        <v>19695</v>
      </c>
      <c r="N5742" s="337" t="s">
        <v>19695</v>
      </c>
      <c r="O5742" s="337" t="s">
        <v>19695</v>
      </c>
      <c r="P5742" s="337" t="s">
        <v>19695</v>
      </c>
      <c r="Q5742" s="337" t="s">
        <v>19695</v>
      </c>
      <c r="R5742" s="337" t="s">
        <v>144</v>
      </c>
      <c r="S5742" s="337" t="s">
        <v>2124</v>
      </c>
      <c r="T5742" s="337" t="s">
        <v>2671</v>
      </c>
      <c r="U5742" s="337" t="s">
        <v>2672</v>
      </c>
      <c r="V5742" s="337">
        <v>10</v>
      </c>
      <c r="W5742" s="337" t="s">
        <v>19695</v>
      </c>
      <c r="X5742" s="337" t="s">
        <v>19695</v>
      </c>
      <c r="Y5742" s="337" t="s">
        <v>19695</v>
      </c>
      <c r="Z5742" s="337" t="s">
        <v>1728</v>
      </c>
      <c r="AA5742" s="337" t="s">
        <v>735</v>
      </c>
      <c r="AB5742" s="337" t="s">
        <v>718</v>
      </c>
      <c r="AC5742" s="337" t="s">
        <v>13640</v>
      </c>
    </row>
    <row r="5743" spans="1:29" ht="15.8" x14ac:dyDescent="0.25">
      <c r="A5743" s="337" t="s">
        <v>1723</v>
      </c>
      <c r="B5743" s="337" t="s">
        <v>4132</v>
      </c>
      <c r="C5743" s="337" t="s">
        <v>1821</v>
      </c>
      <c r="D5743" s="337" t="s">
        <v>449</v>
      </c>
      <c r="E5743" s="337" t="s">
        <v>2013</v>
      </c>
      <c r="F5743" s="338">
        <v>42320</v>
      </c>
      <c r="G5743" s="337" t="s">
        <v>345</v>
      </c>
      <c r="H5743" s="338">
        <v>42370</v>
      </c>
      <c r="I5743" s="337" t="s">
        <v>19695</v>
      </c>
      <c r="J5743" s="337" t="s">
        <v>16</v>
      </c>
      <c r="K5743" s="337" t="s">
        <v>19695</v>
      </c>
      <c r="L5743" s="337" t="s">
        <v>19695</v>
      </c>
      <c r="M5743" s="337" t="s">
        <v>19695</v>
      </c>
      <c r="N5743" s="337" t="s">
        <v>19695</v>
      </c>
      <c r="O5743" s="337" t="s">
        <v>19695</v>
      </c>
      <c r="P5743" s="337" t="s">
        <v>19695</v>
      </c>
      <c r="Q5743" s="337" t="s">
        <v>19695</v>
      </c>
      <c r="R5743" s="337" t="s">
        <v>52</v>
      </c>
      <c r="S5743" s="337" t="s">
        <v>69</v>
      </c>
      <c r="T5743" s="337" t="s">
        <v>865</v>
      </c>
      <c r="U5743" s="337" t="s">
        <v>4133</v>
      </c>
      <c r="V5743" s="337">
        <v>12</v>
      </c>
      <c r="W5743" s="337" t="s">
        <v>19695</v>
      </c>
      <c r="X5743" s="337" t="s">
        <v>19695</v>
      </c>
      <c r="Y5743" s="337" t="s">
        <v>19695</v>
      </c>
      <c r="Z5743" s="337" t="s">
        <v>1728</v>
      </c>
      <c r="AA5743" s="337" t="s">
        <v>735</v>
      </c>
      <c r="AB5743" s="337" t="s">
        <v>718</v>
      </c>
      <c r="AC5743" s="337" t="s">
        <v>13675</v>
      </c>
    </row>
    <row r="5744" spans="1:29" ht="15.8" x14ac:dyDescent="0.25">
      <c r="A5744" s="337" t="s">
        <v>1723</v>
      </c>
      <c r="B5744" s="337" t="s">
        <v>2121</v>
      </c>
      <c r="C5744" s="337" t="s">
        <v>1821</v>
      </c>
      <c r="D5744" s="337" t="s">
        <v>449</v>
      </c>
      <c r="E5744" s="337" t="s">
        <v>2013</v>
      </c>
      <c r="F5744" s="338">
        <v>42320</v>
      </c>
      <c r="G5744" s="337" t="s">
        <v>345</v>
      </c>
      <c r="H5744" s="338">
        <v>42370</v>
      </c>
      <c r="I5744" s="337" t="s">
        <v>19695</v>
      </c>
      <c r="J5744" s="337" t="s">
        <v>36</v>
      </c>
      <c r="K5744" s="337" t="s">
        <v>19695</v>
      </c>
      <c r="L5744" s="337" t="s">
        <v>19695</v>
      </c>
      <c r="M5744" s="337" t="s">
        <v>19695</v>
      </c>
      <c r="N5744" s="337" t="s">
        <v>19695</v>
      </c>
      <c r="O5744" s="337" t="s">
        <v>19695</v>
      </c>
      <c r="P5744" s="337" t="s">
        <v>19695</v>
      </c>
      <c r="Q5744" s="337" t="s">
        <v>19695</v>
      </c>
      <c r="R5744" s="337" t="s">
        <v>112</v>
      </c>
      <c r="S5744" s="337" t="s">
        <v>452</v>
      </c>
      <c r="T5744" s="337" t="s">
        <v>1254</v>
      </c>
      <c r="U5744" s="337" t="s">
        <v>2122</v>
      </c>
      <c r="V5744" s="337">
        <v>8</v>
      </c>
      <c r="W5744" s="337" t="s">
        <v>19695</v>
      </c>
      <c r="X5744" s="337" t="s">
        <v>19695</v>
      </c>
      <c r="Y5744" s="337" t="s">
        <v>19695</v>
      </c>
      <c r="Z5744" s="337" t="s">
        <v>1728</v>
      </c>
      <c r="AA5744" s="337" t="s">
        <v>735</v>
      </c>
      <c r="AB5744" s="337" t="s">
        <v>718</v>
      </c>
      <c r="AC5744" s="337" t="s">
        <v>13705</v>
      </c>
    </row>
    <row r="5745" spans="1:29" ht="15.8" x14ac:dyDescent="0.25">
      <c r="A5745" s="337" t="s">
        <v>1723</v>
      </c>
      <c r="B5745" s="337" t="s">
        <v>6855</v>
      </c>
      <c r="C5745" s="337" t="s">
        <v>1821</v>
      </c>
      <c r="D5745" s="337" t="s">
        <v>449</v>
      </c>
      <c r="E5745" s="337" t="s">
        <v>2013</v>
      </c>
      <c r="F5745" s="338">
        <v>42320</v>
      </c>
      <c r="G5745" s="337" t="s">
        <v>345</v>
      </c>
      <c r="H5745" s="338">
        <v>42370</v>
      </c>
      <c r="I5745" s="337" t="s">
        <v>19695</v>
      </c>
      <c r="J5745" s="337" t="s">
        <v>36</v>
      </c>
      <c r="K5745" s="337" t="s">
        <v>19695</v>
      </c>
      <c r="L5745" s="337" t="s">
        <v>19695</v>
      </c>
      <c r="M5745" s="337" t="s">
        <v>19695</v>
      </c>
      <c r="N5745" s="337" t="s">
        <v>19695</v>
      </c>
      <c r="O5745" s="337" t="s">
        <v>19695</v>
      </c>
      <c r="P5745" s="337" t="s">
        <v>19695</v>
      </c>
      <c r="Q5745" s="337" t="s">
        <v>19695</v>
      </c>
      <c r="R5745" s="337" t="s">
        <v>98</v>
      </c>
      <c r="S5745" s="337" t="s">
        <v>1176</v>
      </c>
      <c r="T5745" s="337" t="s">
        <v>6596</v>
      </c>
      <c r="U5745" s="337" t="s">
        <v>6856</v>
      </c>
      <c r="V5745" s="337">
        <v>12</v>
      </c>
      <c r="W5745" s="337" t="s">
        <v>19695</v>
      </c>
      <c r="X5745" s="337" t="s">
        <v>19695</v>
      </c>
      <c r="Y5745" s="337" t="s">
        <v>19695</v>
      </c>
      <c r="Z5745" s="337" t="s">
        <v>1728</v>
      </c>
      <c r="AA5745" s="337" t="s">
        <v>735</v>
      </c>
      <c r="AB5745" s="337" t="s">
        <v>718</v>
      </c>
      <c r="AC5745" s="337" t="s">
        <v>13540</v>
      </c>
    </row>
    <row r="5746" spans="1:29" ht="15.8" x14ac:dyDescent="0.25">
      <c r="A5746" s="337" t="s">
        <v>1723</v>
      </c>
      <c r="B5746" s="337" t="s">
        <v>3822</v>
      </c>
      <c r="C5746" s="337" t="s">
        <v>1821</v>
      </c>
      <c r="D5746" s="337" t="s">
        <v>449</v>
      </c>
      <c r="E5746" s="337" t="s">
        <v>2013</v>
      </c>
      <c r="F5746" s="338">
        <v>42320</v>
      </c>
      <c r="G5746" s="337" t="s">
        <v>345</v>
      </c>
      <c r="H5746" s="338">
        <v>42370</v>
      </c>
      <c r="I5746" s="337" t="s">
        <v>19695</v>
      </c>
      <c r="J5746" s="337" t="s">
        <v>36</v>
      </c>
      <c r="K5746" s="337" t="s">
        <v>19695</v>
      </c>
      <c r="L5746" s="337" t="s">
        <v>19695</v>
      </c>
      <c r="M5746" s="337" t="s">
        <v>19695</v>
      </c>
      <c r="N5746" s="337" t="s">
        <v>19695</v>
      </c>
      <c r="O5746" s="337" t="s">
        <v>19695</v>
      </c>
      <c r="P5746" s="337" t="s">
        <v>19695</v>
      </c>
      <c r="Q5746" s="337" t="s">
        <v>19695</v>
      </c>
      <c r="R5746" s="337" t="s">
        <v>70</v>
      </c>
      <c r="S5746" s="337" t="s">
        <v>3823</v>
      </c>
      <c r="T5746" s="337" t="s">
        <v>3824</v>
      </c>
      <c r="U5746" s="337" t="s">
        <v>449</v>
      </c>
      <c r="V5746" s="337">
        <v>6</v>
      </c>
      <c r="W5746" s="337" t="s">
        <v>19695</v>
      </c>
      <c r="X5746" s="337" t="s">
        <v>19695</v>
      </c>
      <c r="Y5746" s="337" t="s">
        <v>19695</v>
      </c>
      <c r="Z5746" s="337" t="s">
        <v>1753</v>
      </c>
      <c r="AA5746" s="337" t="s">
        <v>735</v>
      </c>
      <c r="AB5746" s="337" t="s">
        <v>718</v>
      </c>
      <c r="AC5746" s="337" t="s">
        <v>13530</v>
      </c>
    </row>
    <row r="5747" spans="1:29" ht="15.8" x14ac:dyDescent="0.25">
      <c r="A5747" s="337" t="s">
        <v>1723</v>
      </c>
      <c r="B5747" s="337" t="s">
        <v>3944</v>
      </c>
      <c r="C5747" s="337" t="s">
        <v>1821</v>
      </c>
      <c r="D5747" s="337" t="s">
        <v>449</v>
      </c>
      <c r="E5747" s="337" t="s">
        <v>2013</v>
      </c>
      <c r="F5747" s="338">
        <v>42320</v>
      </c>
      <c r="G5747" s="337" t="s">
        <v>345</v>
      </c>
      <c r="H5747" s="338">
        <v>42370</v>
      </c>
      <c r="I5747" s="337" t="s">
        <v>19695</v>
      </c>
      <c r="J5747" s="337" t="s">
        <v>16</v>
      </c>
      <c r="K5747" s="337" t="s">
        <v>19695</v>
      </c>
      <c r="L5747" s="337" t="s">
        <v>19695</v>
      </c>
      <c r="M5747" s="337" t="s">
        <v>19695</v>
      </c>
      <c r="N5747" s="337" t="s">
        <v>19695</v>
      </c>
      <c r="O5747" s="337" t="s">
        <v>19695</v>
      </c>
      <c r="P5747" s="337" t="s">
        <v>19695</v>
      </c>
      <c r="Q5747" s="337" t="s">
        <v>19695</v>
      </c>
      <c r="R5747" s="337" t="s">
        <v>45</v>
      </c>
      <c r="S5747" s="337" t="s">
        <v>1824</v>
      </c>
      <c r="T5747" s="337" t="s">
        <v>3533</v>
      </c>
      <c r="U5747" s="337" t="s">
        <v>3533</v>
      </c>
      <c r="V5747" s="337">
        <v>10</v>
      </c>
      <c r="W5747" s="337" t="s">
        <v>19695</v>
      </c>
      <c r="X5747" s="337" t="s">
        <v>19695</v>
      </c>
      <c r="Y5747" s="337" t="s">
        <v>19695</v>
      </c>
      <c r="Z5747" s="337" t="s">
        <v>1753</v>
      </c>
      <c r="AA5747" s="337" t="s">
        <v>717</v>
      </c>
      <c r="AB5747" s="337" t="s">
        <v>718</v>
      </c>
      <c r="AC5747" s="337" t="s">
        <v>13530</v>
      </c>
    </row>
    <row r="5748" spans="1:29" ht="15.8" x14ac:dyDescent="0.25">
      <c r="A5748" s="337" t="s">
        <v>1723</v>
      </c>
      <c r="B5748" s="337" t="s">
        <v>2467</v>
      </c>
      <c r="C5748" s="337" t="s">
        <v>1821</v>
      </c>
      <c r="D5748" s="337" t="s">
        <v>449</v>
      </c>
      <c r="E5748" s="337" t="s">
        <v>2013</v>
      </c>
      <c r="F5748" s="338">
        <v>42320</v>
      </c>
      <c r="G5748" s="337" t="s">
        <v>345</v>
      </c>
      <c r="H5748" s="338">
        <v>42370</v>
      </c>
      <c r="I5748" s="337" t="s">
        <v>19695</v>
      </c>
      <c r="J5748" s="337" t="s">
        <v>36</v>
      </c>
      <c r="K5748" s="337" t="s">
        <v>19695</v>
      </c>
      <c r="L5748" s="337" t="s">
        <v>19695</v>
      </c>
      <c r="M5748" s="337" t="s">
        <v>19695</v>
      </c>
      <c r="N5748" s="337" t="s">
        <v>19695</v>
      </c>
      <c r="O5748" s="337" t="s">
        <v>19695</v>
      </c>
      <c r="P5748" s="337" t="s">
        <v>19695</v>
      </c>
      <c r="Q5748" s="337" t="s">
        <v>19695</v>
      </c>
      <c r="R5748" s="337" t="s">
        <v>35</v>
      </c>
      <c r="S5748" s="337" t="s">
        <v>450</v>
      </c>
      <c r="T5748" s="337" t="s">
        <v>2468</v>
      </c>
      <c r="U5748" s="337" t="s">
        <v>2469</v>
      </c>
      <c r="V5748" s="337">
        <v>6</v>
      </c>
      <c r="W5748" s="337" t="s">
        <v>19695</v>
      </c>
      <c r="X5748" s="337" t="s">
        <v>19695</v>
      </c>
      <c r="Y5748" s="337" t="s">
        <v>19695</v>
      </c>
      <c r="Z5748" s="337" t="s">
        <v>1753</v>
      </c>
      <c r="AA5748" s="337" t="s">
        <v>717</v>
      </c>
      <c r="AB5748" s="337" t="s">
        <v>718</v>
      </c>
      <c r="AC5748" s="337" t="s">
        <v>13530</v>
      </c>
    </row>
    <row r="5749" spans="1:29" ht="15.8" x14ac:dyDescent="0.25">
      <c r="A5749" s="337" t="s">
        <v>1723</v>
      </c>
      <c r="B5749" s="337" t="s">
        <v>400</v>
      </c>
      <c r="C5749" s="337" t="s">
        <v>1821</v>
      </c>
      <c r="D5749" s="337" t="s">
        <v>449</v>
      </c>
      <c r="E5749" s="337" t="s">
        <v>2013</v>
      </c>
      <c r="F5749" s="338">
        <v>42320</v>
      </c>
      <c r="G5749" s="337" t="s">
        <v>345</v>
      </c>
      <c r="H5749" s="338">
        <v>42370</v>
      </c>
      <c r="I5749" s="337" t="s">
        <v>19695</v>
      </c>
      <c r="J5749" s="337" t="s">
        <v>36</v>
      </c>
      <c r="K5749" s="337" t="s">
        <v>19695</v>
      </c>
      <c r="L5749" s="337" t="s">
        <v>19695</v>
      </c>
      <c r="M5749" s="337" t="s">
        <v>19695</v>
      </c>
      <c r="N5749" s="337" t="s">
        <v>19695</v>
      </c>
      <c r="O5749" s="337" t="s">
        <v>19695</v>
      </c>
      <c r="P5749" s="337" t="s">
        <v>19695</v>
      </c>
      <c r="Q5749" s="337" t="s">
        <v>19695</v>
      </c>
      <c r="R5749" s="337" t="s">
        <v>109</v>
      </c>
      <c r="S5749" s="337" t="s">
        <v>1122</v>
      </c>
      <c r="T5749" s="337" t="s">
        <v>1123</v>
      </c>
      <c r="U5749" s="337" t="s">
        <v>401</v>
      </c>
      <c r="V5749" s="337">
        <v>8</v>
      </c>
      <c r="W5749" s="337" t="s">
        <v>19695</v>
      </c>
      <c r="X5749" s="337" t="s">
        <v>19695</v>
      </c>
      <c r="Y5749" s="337" t="s">
        <v>19695</v>
      </c>
      <c r="Z5749" s="337" t="s">
        <v>1753</v>
      </c>
      <c r="AA5749" s="337" t="s">
        <v>766</v>
      </c>
      <c r="AB5749" s="337" t="s">
        <v>718</v>
      </c>
      <c r="AC5749" s="337" t="s">
        <v>13530</v>
      </c>
    </row>
    <row r="5750" spans="1:29" ht="15.8" x14ac:dyDescent="0.25">
      <c r="A5750" s="337" t="s">
        <v>1723</v>
      </c>
      <c r="B5750" s="337" t="s">
        <v>838</v>
      </c>
      <c r="C5750" s="337" t="s">
        <v>1821</v>
      </c>
      <c r="D5750" s="337" t="s">
        <v>449</v>
      </c>
      <c r="E5750" s="337" t="s">
        <v>2013</v>
      </c>
      <c r="F5750" s="338">
        <v>42320</v>
      </c>
      <c r="G5750" s="337" t="s">
        <v>345</v>
      </c>
      <c r="H5750" s="338">
        <v>42370</v>
      </c>
      <c r="I5750" s="337" t="s">
        <v>19695</v>
      </c>
      <c r="J5750" s="337" t="s">
        <v>16</v>
      </c>
      <c r="K5750" s="337" t="s">
        <v>19695</v>
      </c>
      <c r="L5750" s="337" t="s">
        <v>19695</v>
      </c>
      <c r="M5750" s="337" t="s">
        <v>19695</v>
      </c>
      <c r="N5750" s="337" t="s">
        <v>19695</v>
      </c>
      <c r="O5750" s="337" t="s">
        <v>19695</v>
      </c>
      <c r="P5750" s="337" t="s">
        <v>19695</v>
      </c>
      <c r="Q5750" s="337" t="s">
        <v>19695</v>
      </c>
      <c r="R5750" s="337" t="s">
        <v>52</v>
      </c>
      <c r="S5750" s="337" t="s">
        <v>839</v>
      </c>
      <c r="T5750" s="337" t="s">
        <v>370</v>
      </c>
      <c r="U5750" s="337" t="s">
        <v>3417</v>
      </c>
      <c r="V5750" s="337">
        <v>8</v>
      </c>
      <c r="W5750" s="337" t="s">
        <v>19695</v>
      </c>
      <c r="X5750" s="337" t="s">
        <v>19695</v>
      </c>
      <c r="Y5750" s="337" t="s">
        <v>19695</v>
      </c>
      <c r="Z5750" s="337" t="s">
        <v>1753</v>
      </c>
      <c r="AA5750" s="337" t="s">
        <v>735</v>
      </c>
      <c r="AB5750" s="337" t="s">
        <v>718</v>
      </c>
      <c r="AC5750" s="337" t="s">
        <v>13530</v>
      </c>
    </row>
    <row r="5751" spans="1:29" ht="15.8" x14ac:dyDescent="0.25">
      <c r="A5751" s="337" t="s">
        <v>1723</v>
      </c>
      <c r="B5751" s="337" t="s">
        <v>3445</v>
      </c>
      <c r="C5751" s="337" t="s">
        <v>1821</v>
      </c>
      <c r="D5751" s="337" t="s">
        <v>449</v>
      </c>
      <c r="E5751" s="337" t="s">
        <v>2013</v>
      </c>
      <c r="F5751" s="338">
        <v>42320</v>
      </c>
      <c r="G5751" s="337" t="s">
        <v>345</v>
      </c>
      <c r="H5751" s="338">
        <v>42370</v>
      </c>
      <c r="I5751" s="337" t="s">
        <v>19695</v>
      </c>
      <c r="J5751" s="337" t="s">
        <v>36</v>
      </c>
      <c r="K5751" s="337" t="s">
        <v>19695</v>
      </c>
      <c r="L5751" s="337" t="s">
        <v>19695</v>
      </c>
      <c r="M5751" s="337" t="s">
        <v>19695</v>
      </c>
      <c r="N5751" s="337" t="s">
        <v>19695</v>
      </c>
      <c r="O5751" s="337" t="s">
        <v>19695</v>
      </c>
      <c r="P5751" s="337" t="s">
        <v>19695</v>
      </c>
      <c r="Q5751" s="337" t="s">
        <v>19695</v>
      </c>
      <c r="R5751" s="337" t="s">
        <v>35</v>
      </c>
      <c r="S5751" s="337" t="s">
        <v>77</v>
      </c>
      <c r="T5751" s="337" t="s">
        <v>100</v>
      </c>
      <c r="U5751" s="337" t="s">
        <v>1226</v>
      </c>
      <c r="V5751" s="337">
        <v>8</v>
      </c>
      <c r="W5751" s="337" t="s">
        <v>19695</v>
      </c>
      <c r="X5751" s="337" t="s">
        <v>19695</v>
      </c>
      <c r="Y5751" s="337" t="s">
        <v>19695</v>
      </c>
      <c r="Z5751" s="337" t="s">
        <v>1753</v>
      </c>
      <c r="AA5751" s="337" t="s">
        <v>735</v>
      </c>
      <c r="AB5751" s="337" t="s">
        <v>718</v>
      </c>
      <c r="AC5751" s="337" t="s">
        <v>13530</v>
      </c>
    </row>
    <row r="5752" spans="1:29" ht="15.8" x14ac:dyDescent="0.25">
      <c r="A5752" s="337" t="s">
        <v>1723</v>
      </c>
      <c r="B5752" s="337" t="s">
        <v>2048</v>
      </c>
      <c r="C5752" s="337" t="s">
        <v>1821</v>
      </c>
      <c r="D5752" s="337" t="s">
        <v>449</v>
      </c>
      <c r="E5752" s="337" t="s">
        <v>2013</v>
      </c>
      <c r="F5752" s="338">
        <v>42320</v>
      </c>
      <c r="G5752" s="337" t="s">
        <v>345</v>
      </c>
      <c r="H5752" s="338">
        <v>42370</v>
      </c>
      <c r="I5752" s="337" t="s">
        <v>19695</v>
      </c>
      <c r="J5752" s="337" t="s">
        <v>36</v>
      </c>
      <c r="K5752" s="337" t="s">
        <v>19695</v>
      </c>
      <c r="L5752" s="337" t="s">
        <v>19695</v>
      </c>
      <c r="M5752" s="337" t="s">
        <v>19695</v>
      </c>
      <c r="N5752" s="337" t="s">
        <v>19695</v>
      </c>
      <c r="O5752" s="337" t="s">
        <v>19695</v>
      </c>
      <c r="P5752" s="337" t="s">
        <v>19695</v>
      </c>
      <c r="Q5752" s="337" t="s">
        <v>19695</v>
      </c>
      <c r="R5752" s="337" t="s">
        <v>52</v>
      </c>
      <c r="S5752" s="337" t="s">
        <v>120</v>
      </c>
      <c r="T5752" s="337" t="s">
        <v>2049</v>
      </c>
      <c r="U5752" s="337" t="s">
        <v>2050</v>
      </c>
      <c r="V5752" s="337">
        <v>10</v>
      </c>
      <c r="W5752" s="337" t="s">
        <v>19695</v>
      </c>
      <c r="X5752" s="337" t="s">
        <v>19695</v>
      </c>
      <c r="Y5752" s="337" t="s">
        <v>19695</v>
      </c>
      <c r="Z5752" s="337" t="s">
        <v>1753</v>
      </c>
      <c r="AA5752" s="337" t="s">
        <v>735</v>
      </c>
      <c r="AB5752" s="337" t="s">
        <v>718</v>
      </c>
      <c r="AC5752" s="337" t="s">
        <v>13530</v>
      </c>
    </row>
    <row r="5753" spans="1:29" ht="15.8" x14ac:dyDescent="0.25">
      <c r="A5753" s="337" t="s">
        <v>1723</v>
      </c>
      <c r="B5753" s="337" t="s">
        <v>2385</v>
      </c>
      <c r="C5753" s="337" t="s">
        <v>1725</v>
      </c>
      <c r="D5753" s="337" t="s">
        <v>1730</v>
      </c>
      <c r="E5753" s="337" t="s">
        <v>2013</v>
      </c>
      <c r="F5753" s="338">
        <v>42320</v>
      </c>
      <c r="G5753" s="337" t="s">
        <v>345</v>
      </c>
      <c r="H5753" s="338">
        <v>42370</v>
      </c>
      <c r="I5753" s="337" t="s">
        <v>19695</v>
      </c>
      <c r="J5753" s="337" t="s">
        <v>36</v>
      </c>
      <c r="K5753" s="337" t="s">
        <v>19695</v>
      </c>
      <c r="L5753" s="337" t="s">
        <v>19695</v>
      </c>
      <c r="M5753" s="337" t="s">
        <v>19695</v>
      </c>
      <c r="N5753" s="337" t="s">
        <v>19695</v>
      </c>
      <c r="O5753" s="337" t="s">
        <v>19695</v>
      </c>
      <c r="P5753" s="337" t="s">
        <v>19695</v>
      </c>
      <c r="Q5753" s="337" t="s">
        <v>19695</v>
      </c>
      <c r="R5753" s="337" t="s">
        <v>56</v>
      </c>
      <c r="S5753" s="337" t="s">
        <v>2386</v>
      </c>
      <c r="T5753" s="337" t="s">
        <v>2387</v>
      </c>
      <c r="U5753" s="337" t="s">
        <v>2387</v>
      </c>
      <c r="V5753" s="337">
        <v>10</v>
      </c>
      <c r="W5753" s="337" t="s">
        <v>19695</v>
      </c>
      <c r="X5753" s="337" t="s">
        <v>19695</v>
      </c>
      <c r="Y5753" s="337" t="s">
        <v>19695</v>
      </c>
      <c r="Z5753" s="337" t="s">
        <v>1753</v>
      </c>
      <c r="AA5753" s="337" t="s">
        <v>735</v>
      </c>
      <c r="AB5753" s="337" t="s">
        <v>718</v>
      </c>
      <c r="AC5753" s="337" t="s">
        <v>13530</v>
      </c>
    </row>
    <row r="5754" spans="1:29" ht="15.8" x14ac:dyDescent="0.25">
      <c r="A5754" s="337" t="s">
        <v>1723</v>
      </c>
      <c r="B5754" s="337" t="s">
        <v>2080</v>
      </c>
      <c r="C5754" s="337" t="s">
        <v>1725</v>
      </c>
      <c r="D5754" s="337" t="s">
        <v>1726</v>
      </c>
      <c r="E5754" s="337" t="s">
        <v>2013</v>
      </c>
      <c r="F5754" s="338">
        <v>42320</v>
      </c>
      <c r="G5754" s="337" t="s">
        <v>345</v>
      </c>
      <c r="H5754" s="338">
        <v>42370</v>
      </c>
      <c r="I5754" s="337" t="s">
        <v>19695</v>
      </c>
      <c r="J5754" s="337" t="s">
        <v>36</v>
      </c>
      <c r="K5754" s="337" t="s">
        <v>19695</v>
      </c>
      <c r="L5754" s="337" t="s">
        <v>19695</v>
      </c>
      <c r="M5754" s="337" t="s">
        <v>19695</v>
      </c>
      <c r="N5754" s="337" t="s">
        <v>19695</v>
      </c>
      <c r="O5754" s="337" t="s">
        <v>19695</v>
      </c>
      <c r="P5754" s="337" t="s">
        <v>19695</v>
      </c>
      <c r="Q5754" s="337" t="s">
        <v>19695</v>
      </c>
      <c r="R5754" s="337" t="s">
        <v>52</v>
      </c>
      <c r="S5754" s="337" t="s">
        <v>2081</v>
      </c>
      <c r="T5754" s="337" t="s">
        <v>435</v>
      </c>
      <c r="U5754" s="337" t="s">
        <v>2082</v>
      </c>
      <c r="V5754" s="337">
        <v>12</v>
      </c>
      <c r="W5754" s="337" t="s">
        <v>19695</v>
      </c>
      <c r="X5754" s="337" t="s">
        <v>19695</v>
      </c>
      <c r="Y5754" s="337" t="s">
        <v>19695</v>
      </c>
      <c r="Z5754" s="337" t="s">
        <v>1753</v>
      </c>
      <c r="AA5754" s="337" t="s">
        <v>735</v>
      </c>
      <c r="AB5754" s="337" t="s">
        <v>718</v>
      </c>
      <c r="AC5754" s="337" t="s">
        <v>13530</v>
      </c>
    </row>
    <row r="5755" spans="1:29" ht="15.8" x14ac:dyDescent="0.25">
      <c r="A5755" s="337" t="s">
        <v>1723</v>
      </c>
      <c r="B5755" s="337" t="s">
        <v>2138</v>
      </c>
      <c r="C5755" s="337" t="s">
        <v>1821</v>
      </c>
      <c r="D5755" s="337" t="s">
        <v>449</v>
      </c>
      <c r="E5755" s="337" t="s">
        <v>1880</v>
      </c>
      <c r="F5755" s="338">
        <v>42319</v>
      </c>
      <c r="G5755" s="337" t="s">
        <v>347</v>
      </c>
      <c r="H5755" s="338">
        <v>42369</v>
      </c>
      <c r="I5755" s="337" t="s">
        <v>19695</v>
      </c>
      <c r="J5755" s="337" t="s">
        <v>36</v>
      </c>
      <c r="K5755" s="337" t="s">
        <v>19695</v>
      </c>
      <c r="L5755" s="337" t="s">
        <v>19695</v>
      </c>
      <c r="M5755" s="337" t="s">
        <v>19695</v>
      </c>
      <c r="N5755" s="337" t="s">
        <v>19695</v>
      </c>
      <c r="O5755" s="337" t="s">
        <v>19695</v>
      </c>
      <c r="P5755" s="337" t="s">
        <v>19695</v>
      </c>
      <c r="Q5755" s="337" t="s">
        <v>19695</v>
      </c>
      <c r="R5755" s="337" t="s">
        <v>15</v>
      </c>
      <c r="S5755" s="337" t="s">
        <v>1529</v>
      </c>
      <c r="T5755" s="337" t="s">
        <v>1530</v>
      </c>
      <c r="U5755" s="337" t="s">
        <v>2139</v>
      </c>
      <c r="V5755" s="337">
        <v>6</v>
      </c>
      <c r="W5755" s="337" t="s">
        <v>19695</v>
      </c>
      <c r="X5755" s="337" t="s">
        <v>19695</v>
      </c>
      <c r="Y5755" s="337" t="s">
        <v>19695</v>
      </c>
      <c r="Z5755" s="337" t="s">
        <v>1728</v>
      </c>
      <c r="AA5755" s="337" t="s">
        <v>717</v>
      </c>
      <c r="AB5755" s="337" t="s">
        <v>718</v>
      </c>
      <c r="AC5755" s="337" t="s">
        <v>13530</v>
      </c>
    </row>
    <row r="5756" spans="1:29" ht="15.8" x14ac:dyDescent="0.25">
      <c r="A5756" s="337" t="s">
        <v>1723</v>
      </c>
      <c r="B5756" s="337" t="s">
        <v>2083</v>
      </c>
      <c r="C5756" s="337" t="s">
        <v>1821</v>
      </c>
      <c r="D5756" s="337" t="s">
        <v>449</v>
      </c>
      <c r="E5756" s="337" t="s">
        <v>1880</v>
      </c>
      <c r="F5756" s="338">
        <v>42319</v>
      </c>
      <c r="G5756" s="337" t="s">
        <v>347</v>
      </c>
      <c r="H5756" s="338">
        <v>42369</v>
      </c>
      <c r="I5756" s="337" t="s">
        <v>19695</v>
      </c>
      <c r="J5756" s="337" t="s">
        <v>36</v>
      </c>
      <c r="K5756" s="337" t="s">
        <v>19695</v>
      </c>
      <c r="L5756" s="337" t="s">
        <v>19695</v>
      </c>
      <c r="M5756" s="337" t="s">
        <v>19695</v>
      </c>
      <c r="N5756" s="337" t="s">
        <v>19695</v>
      </c>
      <c r="O5756" s="337" t="s">
        <v>19695</v>
      </c>
      <c r="P5756" s="337" t="s">
        <v>19695</v>
      </c>
      <c r="Q5756" s="337" t="s">
        <v>19695</v>
      </c>
      <c r="R5756" s="337" t="s">
        <v>18</v>
      </c>
      <c r="S5756" s="337" t="s">
        <v>447</v>
      </c>
      <c r="T5756" s="337" t="s">
        <v>2084</v>
      </c>
      <c r="U5756" s="337" t="s">
        <v>2085</v>
      </c>
      <c r="V5756" s="337">
        <v>8</v>
      </c>
      <c r="W5756" s="337" t="s">
        <v>19695</v>
      </c>
      <c r="X5756" s="337" t="s">
        <v>19695</v>
      </c>
      <c r="Y5756" s="337" t="s">
        <v>19695</v>
      </c>
      <c r="Z5756" s="337" t="s">
        <v>1728</v>
      </c>
      <c r="AA5756" s="337" t="s">
        <v>735</v>
      </c>
      <c r="AB5756" s="337" t="s">
        <v>718</v>
      </c>
      <c r="AC5756" s="337" t="s">
        <v>13530</v>
      </c>
    </row>
    <row r="5757" spans="1:29" ht="15.8" x14ac:dyDescent="0.25">
      <c r="A5757" s="337" t="s">
        <v>1723</v>
      </c>
      <c r="B5757" s="337" t="s">
        <v>1364</v>
      </c>
      <c r="C5757" s="337" t="s">
        <v>1821</v>
      </c>
      <c r="D5757" s="337" t="s">
        <v>449</v>
      </c>
      <c r="E5757" s="337" t="s">
        <v>1880</v>
      </c>
      <c r="F5757" s="338">
        <v>42319</v>
      </c>
      <c r="G5757" s="337" t="s">
        <v>347</v>
      </c>
      <c r="H5757" s="338">
        <v>42369</v>
      </c>
      <c r="I5757" s="337" t="s">
        <v>19695</v>
      </c>
      <c r="J5757" s="337" t="s">
        <v>16</v>
      </c>
      <c r="K5757" s="337" t="s">
        <v>19695</v>
      </c>
      <c r="L5757" s="337" t="s">
        <v>19695</v>
      </c>
      <c r="M5757" s="337" t="s">
        <v>19695</v>
      </c>
      <c r="N5757" s="337" t="s">
        <v>19695</v>
      </c>
      <c r="O5757" s="337" t="s">
        <v>19695</v>
      </c>
      <c r="P5757" s="337" t="s">
        <v>19695</v>
      </c>
      <c r="Q5757" s="337" t="s">
        <v>19695</v>
      </c>
      <c r="R5757" s="337" t="s">
        <v>52</v>
      </c>
      <c r="S5757" s="337" t="s">
        <v>69</v>
      </c>
      <c r="T5757" s="337" t="s">
        <v>119</v>
      </c>
      <c r="U5757" s="337" t="s">
        <v>409</v>
      </c>
      <c r="V5757" s="337">
        <v>8</v>
      </c>
      <c r="W5757" s="337" t="s">
        <v>19695</v>
      </c>
      <c r="X5757" s="337" t="s">
        <v>19695</v>
      </c>
      <c r="Y5757" s="337" t="s">
        <v>19695</v>
      </c>
      <c r="Z5757" s="337" t="s">
        <v>1728</v>
      </c>
      <c r="AA5757" s="337" t="s">
        <v>766</v>
      </c>
      <c r="AB5757" s="337" t="s">
        <v>718</v>
      </c>
      <c r="AC5757" s="337" t="s">
        <v>13530</v>
      </c>
    </row>
    <row r="5758" spans="1:29" ht="15.8" x14ac:dyDescent="0.25">
      <c r="A5758" s="337" t="s">
        <v>1723</v>
      </c>
      <c r="B5758" s="337" t="s">
        <v>2167</v>
      </c>
      <c r="C5758" s="337" t="s">
        <v>1821</v>
      </c>
      <c r="D5758" s="337" t="s">
        <v>449</v>
      </c>
      <c r="E5758" s="337" t="s">
        <v>1880</v>
      </c>
      <c r="F5758" s="338">
        <v>42319</v>
      </c>
      <c r="G5758" s="337" t="s">
        <v>347</v>
      </c>
      <c r="H5758" s="338">
        <v>42369</v>
      </c>
      <c r="I5758" s="337" t="s">
        <v>19695</v>
      </c>
      <c r="J5758" s="337" t="s">
        <v>36</v>
      </c>
      <c r="K5758" s="337" t="s">
        <v>19695</v>
      </c>
      <c r="L5758" s="337" t="s">
        <v>19695</v>
      </c>
      <c r="M5758" s="337" t="s">
        <v>19695</v>
      </c>
      <c r="N5758" s="337" t="s">
        <v>19695</v>
      </c>
      <c r="O5758" s="337" t="s">
        <v>19695</v>
      </c>
      <c r="P5758" s="337" t="s">
        <v>19695</v>
      </c>
      <c r="Q5758" s="337" t="s">
        <v>19695</v>
      </c>
      <c r="R5758" s="337" t="s">
        <v>66</v>
      </c>
      <c r="S5758" s="337" t="s">
        <v>962</v>
      </c>
      <c r="T5758" s="337" t="s">
        <v>963</v>
      </c>
      <c r="U5758" s="337" t="s">
        <v>964</v>
      </c>
      <c r="V5758" s="337">
        <v>8</v>
      </c>
      <c r="W5758" s="337" t="s">
        <v>19695</v>
      </c>
      <c r="X5758" s="337" t="s">
        <v>19695</v>
      </c>
      <c r="Y5758" s="337" t="s">
        <v>19695</v>
      </c>
      <c r="Z5758" s="337" t="s">
        <v>1728</v>
      </c>
      <c r="AA5758" s="337" t="s">
        <v>735</v>
      </c>
      <c r="AB5758" s="337" t="s">
        <v>718</v>
      </c>
      <c r="AC5758" s="337" t="s">
        <v>13530</v>
      </c>
    </row>
    <row r="5759" spans="1:29" ht="15.8" x14ac:dyDescent="0.25">
      <c r="A5759" s="337" t="s">
        <v>1723</v>
      </c>
      <c r="B5759" s="337" t="s">
        <v>961</v>
      </c>
      <c r="C5759" s="337" t="s">
        <v>1821</v>
      </c>
      <c r="D5759" s="337" t="s">
        <v>449</v>
      </c>
      <c r="E5759" s="337" t="s">
        <v>1880</v>
      </c>
      <c r="F5759" s="338">
        <v>42319</v>
      </c>
      <c r="G5759" s="337" t="s">
        <v>347</v>
      </c>
      <c r="H5759" s="338">
        <v>42369</v>
      </c>
      <c r="I5759" s="337" t="s">
        <v>19695</v>
      </c>
      <c r="J5759" s="337" t="s">
        <v>36</v>
      </c>
      <c r="K5759" s="337" t="s">
        <v>19695</v>
      </c>
      <c r="L5759" s="337" t="s">
        <v>19695</v>
      </c>
      <c r="M5759" s="337" t="s">
        <v>19695</v>
      </c>
      <c r="N5759" s="337" t="s">
        <v>19695</v>
      </c>
      <c r="O5759" s="337" t="s">
        <v>19695</v>
      </c>
      <c r="P5759" s="337" t="s">
        <v>19695</v>
      </c>
      <c r="Q5759" s="337" t="s">
        <v>19695</v>
      </c>
      <c r="R5759" s="337" t="s">
        <v>66</v>
      </c>
      <c r="S5759" s="337" t="s">
        <v>962</v>
      </c>
      <c r="T5759" s="337" t="s">
        <v>963</v>
      </c>
      <c r="U5759" s="337" t="s">
        <v>964</v>
      </c>
      <c r="V5759" s="337">
        <v>8</v>
      </c>
      <c r="W5759" s="337" t="s">
        <v>19695</v>
      </c>
      <c r="X5759" s="337" t="s">
        <v>19695</v>
      </c>
      <c r="Y5759" s="337" t="s">
        <v>19695</v>
      </c>
      <c r="Z5759" s="337" t="s">
        <v>1728</v>
      </c>
      <c r="AA5759" s="337" t="s">
        <v>735</v>
      </c>
      <c r="AB5759" s="337" t="s">
        <v>718</v>
      </c>
      <c r="AC5759" s="337" t="s">
        <v>13530</v>
      </c>
    </row>
    <row r="5760" spans="1:29" ht="15.8" x14ac:dyDescent="0.25">
      <c r="A5760" s="337" t="s">
        <v>1723</v>
      </c>
      <c r="B5760" s="337" t="s">
        <v>2679</v>
      </c>
      <c r="C5760" s="337" t="s">
        <v>1821</v>
      </c>
      <c r="D5760" s="337" t="s">
        <v>449</v>
      </c>
      <c r="E5760" s="337" t="s">
        <v>1880</v>
      </c>
      <c r="F5760" s="338">
        <v>42319</v>
      </c>
      <c r="G5760" s="337" t="s">
        <v>347</v>
      </c>
      <c r="H5760" s="338">
        <v>42369</v>
      </c>
      <c r="I5760" s="337" t="s">
        <v>19695</v>
      </c>
      <c r="J5760" s="337" t="s">
        <v>16</v>
      </c>
      <c r="K5760" s="337" t="s">
        <v>19695</v>
      </c>
      <c r="L5760" s="337" t="s">
        <v>19695</v>
      </c>
      <c r="M5760" s="337" t="s">
        <v>19695</v>
      </c>
      <c r="N5760" s="337" t="s">
        <v>19695</v>
      </c>
      <c r="O5760" s="337" t="s">
        <v>19695</v>
      </c>
      <c r="P5760" s="337" t="s">
        <v>19695</v>
      </c>
      <c r="Q5760" s="337" t="s">
        <v>19695</v>
      </c>
      <c r="R5760" s="337" t="s">
        <v>136</v>
      </c>
      <c r="S5760" s="337" t="s">
        <v>950</v>
      </c>
      <c r="T5760" s="337" t="s">
        <v>136</v>
      </c>
      <c r="U5760" s="337" t="s">
        <v>2680</v>
      </c>
      <c r="V5760" s="337">
        <v>8</v>
      </c>
      <c r="W5760" s="337" t="s">
        <v>19695</v>
      </c>
      <c r="X5760" s="337" t="s">
        <v>19695</v>
      </c>
      <c r="Y5760" s="337" t="s">
        <v>19695</v>
      </c>
      <c r="Z5760" s="337" t="s">
        <v>1728</v>
      </c>
      <c r="AA5760" s="337" t="s">
        <v>735</v>
      </c>
      <c r="AB5760" s="337" t="s">
        <v>718</v>
      </c>
      <c r="AC5760" s="337" t="s">
        <v>13530</v>
      </c>
    </row>
    <row r="5761" spans="1:29" ht="15.8" x14ac:dyDescent="0.25">
      <c r="A5761" s="337" t="s">
        <v>1723</v>
      </c>
      <c r="B5761" s="337" t="s">
        <v>1087</v>
      </c>
      <c r="C5761" s="337" t="s">
        <v>1821</v>
      </c>
      <c r="D5761" s="337" t="s">
        <v>449</v>
      </c>
      <c r="E5761" s="337" t="s">
        <v>1880</v>
      </c>
      <c r="F5761" s="338">
        <v>42319</v>
      </c>
      <c r="G5761" s="337" t="s">
        <v>347</v>
      </c>
      <c r="H5761" s="338">
        <v>42369</v>
      </c>
      <c r="I5761" s="337" t="s">
        <v>19695</v>
      </c>
      <c r="J5761" s="337" t="s">
        <v>36</v>
      </c>
      <c r="K5761" s="337" t="s">
        <v>19695</v>
      </c>
      <c r="L5761" s="337" t="s">
        <v>19695</v>
      </c>
      <c r="M5761" s="337" t="s">
        <v>19695</v>
      </c>
      <c r="N5761" s="337" t="s">
        <v>19695</v>
      </c>
      <c r="O5761" s="337" t="s">
        <v>19695</v>
      </c>
      <c r="P5761" s="337" t="s">
        <v>19695</v>
      </c>
      <c r="Q5761" s="337" t="s">
        <v>19695</v>
      </c>
      <c r="R5761" s="337" t="s">
        <v>15</v>
      </c>
      <c r="S5761" s="337" t="s">
        <v>1086</v>
      </c>
      <c r="T5761" s="337" t="s">
        <v>1088</v>
      </c>
      <c r="U5761" s="337" t="s">
        <v>1332</v>
      </c>
      <c r="V5761" s="337">
        <v>10</v>
      </c>
      <c r="W5761" s="337" t="s">
        <v>19695</v>
      </c>
      <c r="X5761" s="337" t="s">
        <v>19695</v>
      </c>
      <c r="Y5761" s="337" t="s">
        <v>19695</v>
      </c>
      <c r="Z5761" s="337" t="s">
        <v>1728</v>
      </c>
      <c r="AA5761" s="337" t="s">
        <v>735</v>
      </c>
      <c r="AB5761" s="337" t="s">
        <v>718</v>
      </c>
      <c r="AC5761" s="337" t="s">
        <v>13530</v>
      </c>
    </row>
    <row r="5762" spans="1:29" ht="15.8" x14ac:dyDescent="0.25">
      <c r="A5762" s="337" t="s">
        <v>1723</v>
      </c>
      <c r="B5762" s="337" t="s">
        <v>2123</v>
      </c>
      <c r="C5762" s="337" t="s">
        <v>1725</v>
      </c>
      <c r="D5762" s="337" t="s">
        <v>1730</v>
      </c>
      <c r="E5762" s="337" t="s">
        <v>1880</v>
      </c>
      <c r="F5762" s="338">
        <v>42319</v>
      </c>
      <c r="G5762" s="337" t="s">
        <v>347</v>
      </c>
      <c r="H5762" s="338">
        <v>42369</v>
      </c>
      <c r="I5762" s="337" t="s">
        <v>19695</v>
      </c>
      <c r="J5762" s="337" t="s">
        <v>36</v>
      </c>
      <c r="K5762" s="337" t="s">
        <v>19695</v>
      </c>
      <c r="L5762" s="337" t="s">
        <v>19695</v>
      </c>
      <c r="M5762" s="337" t="s">
        <v>19695</v>
      </c>
      <c r="N5762" s="337" t="s">
        <v>19695</v>
      </c>
      <c r="O5762" s="337" t="s">
        <v>19695</v>
      </c>
      <c r="P5762" s="337" t="s">
        <v>19695</v>
      </c>
      <c r="Q5762" s="337" t="s">
        <v>19695</v>
      </c>
      <c r="R5762" s="337" t="s">
        <v>144</v>
      </c>
      <c r="S5762" s="337" t="s">
        <v>2124</v>
      </c>
      <c r="T5762" s="337" t="s">
        <v>2125</v>
      </c>
      <c r="U5762" s="337" t="s">
        <v>2125</v>
      </c>
      <c r="V5762" s="337">
        <v>10</v>
      </c>
      <c r="W5762" s="337" t="s">
        <v>19695</v>
      </c>
      <c r="X5762" s="337" t="s">
        <v>19695</v>
      </c>
      <c r="Y5762" s="337" t="s">
        <v>19695</v>
      </c>
      <c r="Z5762" s="337" t="s">
        <v>1728</v>
      </c>
      <c r="AA5762" s="337" t="s">
        <v>761</v>
      </c>
      <c r="AB5762" s="337" t="s">
        <v>762</v>
      </c>
      <c r="AC5762" s="337" t="s">
        <v>13530</v>
      </c>
    </row>
    <row r="5763" spans="1:29" ht="15.8" x14ac:dyDescent="0.25">
      <c r="A5763" s="337" t="s">
        <v>1723</v>
      </c>
      <c r="B5763" s="337" t="s">
        <v>1994</v>
      </c>
      <c r="C5763" s="337" t="s">
        <v>1821</v>
      </c>
      <c r="D5763" s="337" t="s">
        <v>449</v>
      </c>
      <c r="E5763" s="337" t="s">
        <v>1880</v>
      </c>
      <c r="F5763" s="338">
        <v>42319</v>
      </c>
      <c r="G5763" s="337" t="s">
        <v>347</v>
      </c>
      <c r="H5763" s="338">
        <v>42369</v>
      </c>
      <c r="I5763" s="337" t="s">
        <v>19695</v>
      </c>
      <c r="J5763" s="337" t="s">
        <v>36</v>
      </c>
      <c r="K5763" s="337" t="s">
        <v>19695</v>
      </c>
      <c r="L5763" s="337" t="s">
        <v>19695</v>
      </c>
      <c r="M5763" s="337" t="s">
        <v>19695</v>
      </c>
      <c r="N5763" s="337" t="s">
        <v>19695</v>
      </c>
      <c r="O5763" s="337" t="s">
        <v>19695</v>
      </c>
      <c r="P5763" s="337" t="s">
        <v>19695</v>
      </c>
      <c r="Q5763" s="337" t="s">
        <v>19695</v>
      </c>
      <c r="R5763" s="337" t="s">
        <v>136</v>
      </c>
      <c r="S5763" s="337" t="s">
        <v>1995</v>
      </c>
      <c r="T5763" s="337" t="s">
        <v>1996</v>
      </c>
      <c r="U5763" s="337" t="s">
        <v>1997</v>
      </c>
      <c r="V5763" s="337">
        <v>12</v>
      </c>
      <c r="W5763" s="337" t="s">
        <v>19695</v>
      </c>
      <c r="X5763" s="337" t="s">
        <v>19695</v>
      </c>
      <c r="Y5763" s="337" t="s">
        <v>19695</v>
      </c>
      <c r="Z5763" s="337" t="s">
        <v>1728</v>
      </c>
      <c r="AA5763" s="337" t="s">
        <v>735</v>
      </c>
      <c r="AB5763" s="337" t="s">
        <v>718</v>
      </c>
      <c r="AC5763" s="337" t="s">
        <v>13635</v>
      </c>
    </row>
    <row r="5764" spans="1:29" ht="15.8" x14ac:dyDescent="0.25">
      <c r="A5764" s="337" t="s">
        <v>1723</v>
      </c>
      <c r="B5764" s="337" t="s">
        <v>1879</v>
      </c>
      <c r="C5764" s="337" t="s">
        <v>1821</v>
      </c>
      <c r="D5764" s="337" t="s">
        <v>449</v>
      </c>
      <c r="E5764" s="337" t="s">
        <v>1880</v>
      </c>
      <c r="F5764" s="338">
        <v>42319</v>
      </c>
      <c r="G5764" s="337" t="s">
        <v>347</v>
      </c>
      <c r="H5764" s="338">
        <v>42369</v>
      </c>
      <c r="I5764" s="337" t="s">
        <v>19695</v>
      </c>
      <c r="J5764" s="337" t="s">
        <v>36</v>
      </c>
      <c r="K5764" s="337" t="s">
        <v>19695</v>
      </c>
      <c r="L5764" s="337" t="s">
        <v>19695</v>
      </c>
      <c r="M5764" s="337" t="s">
        <v>19695</v>
      </c>
      <c r="N5764" s="337" t="s">
        <v>19695</v>
      </c>
      <c r="O5764" s="337" t="s">
        <v>19695</v>
      </c>
      <c r="P5764" s="337" t="s">
        <v>19695</v>
      </c>
      <c r="Q5764" s="337" t="s">
        <v>19695</v>
      </c>
      <c r="R5764" s="337" t="s">
        <v>134</v>
      </c>
      <c r="S5764" s="337" t="s">
        <v>150</v>
      </c>
      <c r="T5764" s="337" t="s">
        <v>1881</v>
      </c>
      <c r="U5764" s="337" t="s">
        <v>1882</v>
      </c>
      <c r="V5764" s="337">
        <v>48</v>
      </c>
      <c r="W5764" s="337" t="s">
        <v>19695</v>
      </c>
      <c r="X5764" s="337" t="s">
        <v>19695</v>
      </c>
      <c r="Y5764" s="337" t="s">
        <v>19695</v>
      </c>
      <c r="Z5764" s="337" t="s">
        <v>1728</v>
      </c>
      <c r="AA5764" s="337" t="s">
        <v>735</v>
      </c>
      <c r="AB5764" s="337" t="s">
        <v>718</v>
      </c>
      <c r="AC5764" s="337" t="s">
        <v>13636</v>
      </c>
    </row>
    <row r="5765" spans="1:29" ht="15.8" x14ac:dyDescent="0.25">
      <c r="A5765" s="337" t="s">
        <v>1723</v>
      </c>
      <c r="B5765" s="337" t="s">
        <v>1928</v>
      </c>
      <c r="C5765" s="337" t="s">
        <v>1821</v>
      </c>
      <c r="D5765" s="337" t="s">
        <v>449</v>
      </c>
      <c r="E5765" s="337" t="s">
        <v>1880</v>
      </c>
      <c r="F5765" s="338">
        <v>42319</v>
      </c>
      <c r="G5765" s="337" t="s">
        <v>347</v>
      </c>
      <c r="H5765" s="338">
        <v>42369</v>
      </c>
      <c r="I5765" s="337" t="s">
        <v>19695</v>
      </c>
      <c r="J5765" s="337" t="s">
        <v>36</v>
      </c>
      <c r="K5765" s="337" t="s">
        <v>19695</v>
      </c>
      <c r="L5765" s="337" t="s">
        <v>19695</v>
      </c>
      <c r="M5765" s="337" t="s">
        <v>19695</v>
      </c>
      <c r="N5765" s="337" t="s">
        <v>19695</v>
      </c>
      <c r="O5765" s="337" t="s">
        <v>19695</v>
      </c>
      <c r="P5765" s="337" t="s">
        <v>19695</v>
      </c>
      <c r="Q5765" s="337" t="s">
        <v>19695</v>
      </c>
      <c r="R5765" s="337" t="s">
        <v>15</v>
      </c>
      <c r="S5765" s="337" t="s">
        <v>1086</v>
      </c>
      <c r="T5765" s="337" t="s">
        <v>1086</v>
      </c>
      <c r="U5765" s="337" t="s">
        <v>1929</v>
      </c>
      <c r="V5765" s="337">
        <v>10</v>
      </c>
      <c r="W5765" s="337" t="s">
        <v>19695</v>
      </c>
      <c r="X5765" s="337" t="s">
        <v>19695</v>
      </c>
      <c r="Y5765" s="337" t="s">
        <v>19695</v>
      </c>
      <c r="Z5765" s="337" t="s">
        <v>1728</v>
      </c>
      <c r="AA5765" s="337" t="s">
        <v>735</v>
      </c>
      <c r="AB5765" s="337" t="s">
        <v>718</v>
      </c>
      <c r="AC5765" s="337" t="s">
        <v>13638</v>
      </c>
    </row>
    <row r="5766" spans="1:29" ht="15.8" x14ac:dyDescent="0.25">
      <c r="A5766" s="337" t="s">
        <v>1723</v>
      </c>
      <c r="B5766" s="337" t="s">
        <v>1908</v>
      </c>
      <c r="C5766" s="337" t="s">
        <v>1821</v>
      </c>
      <c r="D5766" s="337" t="s">
        <v>449</v>
      </c>
      <c r="E5766" s="337" t="s">
        <v>1880</v>
      </c>
      <c r="F5766" s="338">
        <v>42319</v>
      </c>
      <c r="G5766" s="337" t="s">
        <v>347</v>
      </c>
      <c r="H5766" s="338">
        <v>42369</v>
      </c>
      <c r="I5766" s="337" t="s">
        <v>19695</v>
      </c>
      <c r="J5766" s="337" t="s">
        <v>36</v>
      </c>
      <c r="K5766" s="337" t="s">
        <v>19695</v>
      </c>
      <c r="L5766" s="337" t="s">
        <v>19695</v>
      </c>
      <c r="M5766" s="337" t="s">
        <v>19695</v>
      </c>
      <c r="N5766" s="337" t="s">
        <v>19695</v>
      </c>
      <c r="O5766" s="337" t="s">
        <v>19695</v>
      </c>
      <c r="P5766" s="337" t="s">
        <v>19695</v>
      </c>
      <c r="Q5766" s="337" t="s">
        <v>19695</v>
      </c>
      <c r="R5766" s="337" t="s">
        <v>134</v>
      </c>
      <c r="S5766" s="337" t="s">
        <v>1597</v>
      </c>
      <c r="T5766" s="337" t="s">
        <v>1909</v>
      </c>
      <c r="U5766" s="337" t="s">
        <v>1910</v>
      </c>
      <c r="V5766" s="337">
        <v>12</v>
      </c>
      <c r="W5766" s="337" t="s">
        <v>19695</v>
      </c>
      <c r="X5766" s="337" t="s">
        <v>19695</v>
      </c>
      <c r="Y5766" s="337" t="s">
        <v>19695</v>
      </c>
      <c r="Z5766" s="337" t="s">
        <v>1728</v>
      </c>
      <c r="AA5766" s="337" t="s">
        <v>735</v>
      </c>
      <c r="AB5766" s="337" t="s">
        <v>718</v>
      </c>
      <c r="AC5766" s="337" t="s">
        <v>13638</v>
      </c>
    </row>
    <row r="5767" spans="1:29" ht="15.8" x14ac:dyDescent="0.25">
      <c r="A5767" s="337" t="s">
        <v>1723</v>
      </c>
      <c r="B5767" s="337" t="s">
        <v>1940</v>
      </c>
      <c r="C5767" s="337" t="s">
        <v>1821</v>
      </c>
      <c r="D5767" s="337" t="s">
        <v>449</v>
      </c>
      <c r="E5767" s="337" t="s">
        <v>1880</v>
      </c>
      <c r="F5767" s="338">
        <v>42319</v>
      </c>
      <c r="G5767" s="337" t="s">
        <v>347</v>
      </c>
      <c r="H5767" s="338">
        <v>42369</v>
      </c>
      <c r="I5767" s="337" t="s">
        <v>19695</v>
      </c>
      <c r="J5767" s="337" t="s">
        <v>16</v>
      </c>
      <c r="K5767" s="337" t="s">
        <v>19695</v>
      </c>
      <c r="L5767" s="337" t="s">
        <v>19695</v>
      </c>
      <c r="M5767" s="337" t="s">
        <v>19695</v>
      </c>
      <c r="N5767" s="337" t="s">
        <v>19695</v>
      </c>
      <c r="O5767" s="337" t="s">
        <v>19695</v>
      </c>
      <c r="P5767" s="337" t="s">
        <v>19695</v>
      </c>
      <c r="Q5767" s="337" t="s">
        <v>19695</v>
      </c>
      <c r="R5767" s="337" t="s">
        <v>52</v>
      </c>
      <c r="S5767" s="337" t="s">
        <v>69</v>
      </c>
      <c r="T5767" s="337" t="s">
        <v>119</v>
      </c>
      <c r="U5767" s="337" t="s">
        <v>1904</v>
      </c>
      <c r="V5767" s="337">
        <v>10</v>
      </c>
      <c r="W5767" s="337" t="s">
        <v>19695</v>
      </c>
      <c r="X5767" s="337" t="s">
        <v>19695</v>
      </c>
      <c r="Y5767" s="337" t="s">
        <v>19695</v>
      </c>
      <c r="Z5767" s="337" t="s">
        <v>1728</v>
      </c>
      <c r="AA5767" s="337" t="s">
        <v>735</v>
      </c>
      <c r="AB5767" s="337" t="s">
        <v>718</v>
      </c>
      <c r="AC5767" s="337" t="s">
        <v>13647</v>
      </c>
    </row>
    <row r="5768" spans="1:29" ht="15.8" x14ac:dyDescent="0.25">
      <c r="A5768" s="337" t="s">
        <v>1723</v>
      </c>
      <c r="B5768" s="337" t="s">
        <v>1993</v>
      </c>
      <c r="C5768" s="337" t="s">
        <v>1821</v>
      </c>
      <c r="D5768" s="337" t="s">
        <v>449</v>
      </c>
      <c r="E5768" s="337" t="s">
        <v>1880</v>
      </c>
      <c r="F5768" s="338">
        <v>42319</v>
      </c>
      <c r="G5768" s="337" t="s">
        <v>347</v>
      </c>
      <c r="H5768" s="338">
        <v>42369</v>
      </c>
      <c r="I5768" s="337" t="s">
        <v>19695</v>
      </c>
      <c r="J5768" s="337" t="s">
        <v>16</v>
      </c>
      <c r="K5768" s="337" t="s">
        <v>19695</v>
      </c>
      <c r="L5768" s="337" t="s">
        <v>19695</v>
      </c>
      <c r="M5768" s="337" t="s">
        <v>19695</v>
      </c>
      <c r="N5768" s="337" t="s">
        <v>19695</v>
      </c>
      <c r="O5768" s="337" t="s">
        <v>19695</v>
      </c>
      <c r="P5768" s="337" t="s">
        <v>19695</v>
      </c>
      <c r="Q5768" s="337" t="s">
        <v>19695</v>
      </c>
      <c r="R5768" s="337" t="s">
        <v>52</v>
      </c>
      <c r="S5768" s="337" t="s">
        <v>69</v>
      </c>
      <c r="T5768" s="337" t="s">
        <v>119</v>
      </c>
      <c r="U5768" s="337" t="s">
        <v>1904</v>
      </c>
      <c r="V5768" s="337">
        <v>12</v>
      </c>
      <c r="W5768" s="337" t="s">
        <v>19695</v>
      </c>
      <c r="X5768" s="337" t="s">
        <v>19695</v>
      </c>
      <c r="Y5768" s="337" t="s">
        <v>19695</v>
      </c>
      <c r="Z5768" s="337" t="s">
        <v>1728</v>
      </c>
      <c r="AA5768" s="337" t="s">
        <v>735</v>
      </c>
      <c r="AB5768" s="337" t="s">
        <v>718</v>
      </c>
      <c r="AC5768" s="337" t="s">
        <v>13647</v>
      </c>
    </row>
    <row r="5769" spans="1:29" ht="15.8" x14ac:dyDescent="0.25">
      <c r="A5769" s="337" t="s">
        <v>1723</v>
      </c>
      <c r="B5769" s="337" t="s">
        <v>1951</v>
      </c>
      <c r="C5769" s="337" t="s">
        <v>1821</v>
      </c>
      <c r="D5769" s="337" t="s">
        <v>449</v>
      </c>
      <c r="E5769" s="337" t="s">
        <v>1880</v>
      </c>
      <c r="F5769" s="338">
        <v>42319</v>
      </c>
      <c r="G5769" s="337" t="s">
        <v>347</v>
      </c>
      <c r="H5769" s="338">
        <v>42369</v>
      </c>
      <c r="I5769" s="337" t="s">
        <v>19695</v>
      </c>
      <c r="J5769" s="337" t="s">
        <v>16</v>
      </c>
      <c r="K5769" s="337" t="s">
        <v>19695</v>
      </c>
      <c r="L5769" s="337" t="s">
        <v>19695</v>
      </c>
      <c r="M5769" s="337" t="s">
        <v>19695</v>
      </c>
      <c r="N5769" s="337" t="s">
        <v>19695</v>
      </c>
      <c r="O5769" s="337" t="s">
        <v>19695</v>
      </c>
      <c r="P5769" s="337" t="s">
        <v>19695</v>
      </c>
      <c r="Q5769" s="337" t="s">
        <v>19695</v>
      </c>
      <c r="R5769" s="337" t="s">
        <v>52</v>
      </c>
      <c r="S5769" s="337" t="s">
        <v>69</v>
      </c>
      <c r="T5769" s="337" t="s">
        <v>69</v>
      </c>
      <c r="U5769" s="337" t="s">
        <v>1952</v>
      </c>
      <c r="V5769" s="337">
        <v>10</v>
      </c>
      <c r="W5769" s="337" t="s">
        <v>19695</v>
      </c>
      <c r="X5769" s="337" t="s">
        <v>19695</v>
      </c>
      <c r="Y5769" s="337" t="s">
        <v>19695</v>
      </c>
      <c r="Z5769" s="337" t="s">
        <v>1728</v>
      </c>
      <c r="AA5769" s="337" t="s">
        <v>735</v>
      </c>
      <c r="AB5769" s="337" t="s">
        <v>718</v>
      </c>
      <c r="AC5769" s="337" t="s">
        <v>13651</v>
      </c>
    </row>
    <row r="5770" spans="1:29" ht="15.8" x14ac:dyDescent="0.25">
      <c r="A5770" s="337" t="s">
        <v>1723</v>
      </c>
      <c r="B5770" s="337" t="s">
        <v>1950</v>
      </c>
      <c r="C5770" s="337" t="s">
        <v>1821</v>
      </c>
      <c r="D5770" s="337" t="s">
        <v>449</v>
      </c>
      <c r="E5770" s="337" t="s">
        <v>1880</v>
      </c>
      <c r="F5770" s="338">
        <v>42319</v>
      </c>
      <c r="G5770" s="337" t="s">
        <v>347</v>
      </c>
      <c r="H5770" s="338">
        <v>42369</v>
      </c>
      <c r="I5770" s="337" t="s">
        <v>19695</v>
      </c>
      <c r="J5770" s="337" t="s">
        <v>16</v>
      </c>
      <c r="K5770" s="337" t="s">
        <v>19695</v>
      </c>
      <c r="L5770" s="337" t="s">
        <v>19695</v>
      </c>
      <c r="M5770" s="337" t="s">
        <v>19695</v>
      </c>
      <c r="N5770" s="337" t="s">
        <v>19695</v>
      </c>
      <c r="O5770" s="337" t="s">
        <v>19695</v>
      </c>
      <c r="P5770" s="337" t="s">
        <v>19695</v>
      </c>
      <c r="Q5770" s="337" t="s">
        <v>19695</v>
      </c>
      <c r="R5770" s="337" t="s">
        <v>52</v>
      </c>
      <c r="S5770" s="337" t="s">
        <v>69</v>
      </c>
      <c r="T5770" s="337" t="s">
        <v>119</v>
      </c>
      <c r="U5770" s="337" t="s">
        <v>906</v>
      </c>
      <c r="V5770" s="337">
        <v>8</v>
      </c>
      <c r="W5770" s="337" t="s">
        <v>19695</v>
      </c>
      <c r="X5770" s="337" t="s">
        <v>19695</v>
      </c>
      <c r="Y5770" s="337" t="s">
        <v>19695</v>
      </c>
      <c r="Z5770" s="337" t="s">
        <v>1728</v>
      </c>
      <c r="AA5770" s="337" t="s">
        <v>717</v>
      </c>
      <c r="AB5770" s="337" t="s">
        <v>718</v>
      </c>
      <c r="AC5770" s="337" t="s">
        <v>13652</v>
      </c>
    </row>
    <row r="5771" spans="1:29" ht="15.8" x14ac:dyDescent="0.25">
      <c r="A5771" s="337" t="s">
        <v>1723</v>
      </c>
      <c r="B5771" s="337" t="s">
        <v>1903</v>
      </c>
      <c r="C5771" s="337" t="s">
        <v>1821</v>
      </c>
      <c r="D5771" s="337" t="s">
        <v>449</v>
      </c>
      <c r="E5771" s="337" t="s">
        <v>1880</v>
      </c>
      <c r="F5771" s="338">
        <v>42319</v>
      </c>
      <c r="G5771" s="337" t="s">
        <v>347</v>
      </c>
      <c r="H5771" s="338">
        <v>42369</v>
      </c>
      <c r="I5771" s="337" t="s">
        <v>19695</v>
      </c>
      <c r="J5771" s="337" t="s">
        <v>36</v>
      </c>
      <c r="K5771" s="337" t="s">
        <v>19695</v>
      </c>
      <c r="L5771" s="337" t="s">
        <v>19695</v>
      </c>
      <c r="M5771" s="337" t="s">
        <v>19695</v>
      </c>
      <c r="N5771" s="337" t="s">
        <v>19695</v>
      </c>
      <c r="O5771" s="337" t="s">
        <v>19695</v>
      </c>
      <c r="P5771" s="337" t="s">
        <v>19695</v>
      </c>
      <c r="Q5771" s="337" t="s">
        <v>19695</v>
      </c>
      <c r="R5771" s="337" t="s">
        <v>52</v>
      </c>
      <c r="S5771" s="337" t="s">
        <v>69</v>
      </c>
      <c r="T5771" s="337" t="s">
        <v>119</v>
      </c>
      <c r="U5771" s="337" t="s">
        <v>1904</v>
      </c>
      <c r="V5771" s="337">
        <v>12</v>
      </c>
      <c r="W5771" s="337" t="s">
        <v>19695</v>
      </c>
      <c r="X5771" s="337" t="s">
        <v>19695</v>
      </c>
      <c r="Y5771" s="337" t="s">
        <v>19695</v>
      </c>
      <c r="Z5771" s="337" t="s">
        <v>1728</v>
      </c>
      <c r="AA5771" s="337" t="s">
        <v>735</v>
      </c>
      <c r="AB5771" s="337" t="s">
        <v>718</v>
      </c>
      <c r="AC5771" s="337" t="s">
        <v>13654</v>
      </c>
    </row>
    <row r="5772" spans="1:29" ht="15.8" x14ac:dyDescent="0.25">
      <c r="A5772" s="337" t="s">
        <v>1723</v>
      </c>
      <c r="B5772" s="337" t="s">
        <v>4374</v>
      </c>
      <c r="C5772" s="337" t="s">
        <v>1821</v>
      </c>
      <c r="D5772" s="337" t="s">
        <v>449</v>
      </c>
      <c r="E5772" s="337" t="s">
        <v>1880</v>
      </c>
      <c r="F5772" s="338">
        <v>42319</v>
      </c>
      <c r="G5772" s="337" t="s">
        <v>347</v>
      </c>
      <c r="H5772" s="338">
        <v>42369</v>
      </c>
      <c r="I5772" s="337" t="s">
        <v>19695</v>
      </c>
      <c r="J5772" s="337" t="s">
        <v>36</v>
      </c>
      <c r="K5772" s="337" t="s">
        <v>19695</v>
      </c>
      <c r="L5772" s="337" t="s">
        <v>19695</v>
      </c>
      <c r="M5772" s="337" t="s">
        <v>19695</v>
      </c>
      <c r="N5772" s="337" t="s">
        <v>19695</v>
      </c>
      <c r="O5772" s="337" t="s">
        <v>19695</v>
      </c>
      <c r="P5772" s="337" t="s">
        <v>19695</v>
      </c>
      <c r="Q5772" s="337" t="s">
        <v>19695</v>
      </c>
      <c r="R5772" s="337" t="s">
        <v>98</v>
      </c>
      <c r="S5772" s="337" t="s">
        <v>1172</v>
      </c>
      <c r="T5772" s="337" t="s">
        <v>1692</v>
      </c>
      <c r="U5772" s="337" t="s">
        <v>1693</v>
      </c>
      <c r="V5772" s="337">
        <v>10</v>
      </c>
      <c r="W5772" s="337" t="s">
        <v>19695</v>
      </c>
      <c r="X5772" s="337" t="s">
        <v>19695</v>
      </c>
      <c r="Y5772" s="337" t="s">
        <v>19695</v>
      </c>
      <c r="Z5772" s="337" t="s">
        <v>1728</v>
      </c>
      <c r="AA5772" s="337" t="s">
        <v>735</v>
      </c>
      <c r="AB5772" s="337" t="s">
        <v>718</v>
      </c>
      <c r="AC5772" s="337" t="s">
        <v>13694</v>
      </c>
    </row>
    <row r="5773" spans="1:29" ht="15.8" x14ac:dyDescent="0.25">
      <c r="A5773" s="337" t="s">
        <v>1723</v>
      </c>
      <c r="B5773" s="337" t="s">
        <v>1947</v>
      </c>
      <c r="C5773" s="337" t="s">
        <v>1821</v>
      </c>
      <c r="D5773" s="337" t="s">
        <v>449</v>
      </c>
      <c r="E5773" s="337" t="s">
        <v>1880</v>
      </c>
      <c r="F5773" s="338">
        <v>42319</v>
      </c>
      <c r="G5773" s="337" t="s">
        <v>347</v>
      </c>
      <c r="H5773" s="338">
        <v>42369</v>
      </c>
      <c r="I5773" s="337" t="s">
        <v>19695</v>
      </c>
      <c r="J5773" s="337" t="s">
        <v>16</v>
      </c>
      <c r="K5773" s="337" t="s">
        <v>19695</v>
      </c>
      <c r="L5773" s="337" t="s">
        <v>19695</v>
      </c>
      <c r="M5773" s="337" t="s">
        <v>19695</v>
      </c>
      <c r="N5773" s="337" t="s">
        <v>19695</v>
      </c>
      <c r="O5773" s="337" t="s">
        <v>19695</v>
      </c>
      <c r="P5773" s="337" t="s">
        <v>19695</v>
      </c>
      <c r="Q5773" s="337" t="s">
        <v>19695</v>
      </c>
      <c r="R5773" s="337" t="s">
        <v>52</v>
      </c>
      <c r="S5773" s="337" t="s">
        <v>120</v>
      </c>
      <c r="T5773" s="337" t="s">
        <v>1948</v>
      </c>
      <c r="U5773" s="337" t="s">
        <v>1949</v>
      </c>
      <c r="V5773" s="337">
        <v>8</v>
      </c>
      <c r="W5773" s="337" t="s">
        <v>19695</v>
      </c>
      <c r="X5773" s="337" t="s">
        <v>19695</v>
      </c>
      <c r="Y5773" s="337" t="s">
        <v>19695</v>
      </c>
      <c r="Z5773" s="337" t="s">
        <v>1728</v>
      </c>
      <c r="AA5773" s="337" t="s">
        <v>1499</v>
      </c>
      <c r="AB5773" s="337" t="s">
        <v>718</v>
      </c>
      <c r="AC5773" s="337" t="s">
        <v>13699</v>
      </c>
    </row>
    <row r="5774" spans="1:29" ht="15.8" x14ac:dyDescent="0.25">
      <c r="A5774" s="337" t="s">
        <v>1723</v>
      </c>
      <c r="B5774" s="337" t="s">
        <v>1901</v>
      </c>
      <c r="C5774" s="337" t="s">
        <v>1821</v>
      </c>
      <c r="D5774" s="337" t="s">
        <v>449</v>
      </c>
      <c r="E5774" s="337" t="s">
        <v>1880</v>
      </c>
      <c r="F5774" s="338">
        <v>42319</v>
      </c>
      <c r="G5774" s="337" t="s">
        <v>347</v>
      </c>
      <c r="H5774" s="338">
        <v>42369</v>
      </c>
      <c r="I5774" s="337" t="s">
        <v>19695</v>
      </c>
      <c r="J5774" s="337" t="s">
        <v>36</v>
      </c>
      <c r="K5774" s="337" t="s">
        <v>19695</v>
      </c>
      <c r="L5774" s="337" t="s">
        <v>19695</v>
      </c>
      <c r="M5774" s="337" t="s">
        <v>19695</v>
      </c>
      <c r="N5774" s="337" t="s">
        <v>19695</v>
      </c>
      <c r="O5774" s="337" t="s">
        <v>19695</v>
      </c>
      <c r="P5774" s="337" t="s">
        <v>19695</v>
      </c>
      <c r="Q5774" s="337" t="s">
        <v>19695</v>
      </c>
      <c r="R5774" s="337" t="s">
        <v>112</v>
      </c>
      <c r="S5774" s="337" t="s">
        <v>1249</v>
      </c>
      <c r="T5774" s="337" t="s">
        <v>1249</v>
      </c>
      <c r="U5774" s="337" t="s">
        <v>1902</v>
      </c>
      <c r="V5774" s="337">
        <v>12</v>
      </c>
      <c r="W5774" s="337" t="s">
        <v>19695</v>
      </c>
      <c r="X5774" s="337" t="s">
        <v>19695</v>
      </c>
      <c r="Y5774" s="337" t="s">
        <v>19695</v>
      </c>
      <c r="Z5774" s="337" t="s">
        <v>1728</v>
      </c>
      <c r="AA5774" s="337" t="s">
        <v>735</v>
      </c>
      <c r="AB5774" s="337" t="s">
        <v>718</v>
      </c>
      <c r="AC5774" s="337" t="s">
        <v>13699</v>
      </c>
    </row>
    <row r="5775" spans="1:29" ht="15.8" x14ac:dyDescent="0.25">
      <c r="A5775" s="337" t="s">
        <v>1723</v>
      </c>
      <c r="B5775" s="337" t="s">
        <v>1946</v>
      </c>
      <c r="C5775" s="337" t="s">
        <v>1788</v>
      </c>
      <c r="D5775" s="337" t="s">
        <v>1873</v>
      </c>
      <c r="E5775" s="337" t="s">
        <v>1880</v>
      </c>
      <c r="F5775" s="338">
        <v>42319</v>
      </c>
      <c r="G5775" s="337" t="s">
        <v>347</v>
      </c>
      <c r="H5775" s="338">
        <v>42369</v>
      </c>
      <c r="I5775" s="337" t="s">
        <v>19695</v>
      </c>
      <c r="J5775" s="337" t="s">
        <v>16</v>
      </c>
      <c r="K5775" s="337" t="s">
        <v>19695</v>
      </c>
      <c r="L5775" s="337" t="s">
        <v>19695</v>
      </c>
      <c r="M5775" s="337" t="s">
        <v>19695</v>
      </c>
      <c r="N5775" s="337" t="s">
        <v>19695</v>
      </c>
      <c r="O5775" s="337" t="s">
        <v>19695</v>
      </c>
      <c r="P5775" s="337" t="s">
        <v>19695</v>
      </c>
      <c r="Q5775" s="337" t="s">
        <v>19695</v>
      </c>
      <c r="R5775" s="337" t="s">
        <v>98</v>
      </c>
      <c r="S5775" s="337" t="s">
        <v>1185</v>
      </c>
      <c r="T5775" s="337" t="s">
        <v>449</v>
      </c>
      <c r="U5775" s="337" t="s">
        <v>449</v>
      </c>
      <c r="V5775" s="337">
        <v>10</v>
      </c>
      <c r="W5775" s="337" t="s">
        <v>19695</v>
      </c>
      <c r="X5775" s="337" t="s">
        <v>19695</v>
      </c>
      <c r="Y5775" s="337" t="s">
        <v>19695</v>
      </c>
      <c r="Z5775" s="337" t="s">
        <v>1728</v>
      </c>
      <c r="AA5775" s="337" t="s">
        <v>735</v>
      </c>
      <c r="AB5775" s="337" t="s">
        <v>718</v>
      </c>
      <c r="AC5775" s="337" t="s">
        <v>13704</v>
      </c>
    </row>
    <row r="5776" spans="1:29" ht="15.8" x14ac:dyDescent="0.25">
      <c r="A5776" s="337" t="s">
        <v>1723</v>
      </c>
      <c r="B5776" s="337" t="s">
        <v>4681</v>
      </c>
      <c r="C5776" s="337" t="s">
        <v>1725</v>
      </c>
      <c r="D5776" s="337" t="s">
        <v>1730</v>
      </c>
      <c r="E5776" s="337" t="s">
        <v>1880</v>
      </c>
      <c r="F5776" s="338">
        <v>42319</v>
      </c>
      <c r="G5776" s="337" t="s">
        <v>347</v>
      </c>
      <c r="H5776" s="338">
        <v>42369</v>
      </c>
      <c r="I5776" s="337" t="s">
        <v>19695</v>
      </c>
      <c r="J5776" s="337" t="s">
        <v>36</v>
      </c>
      <c r="K5776" s="337" t="s">
        <v>19695</v>
      </c>
      <c r="L5776" s="337" t="s">
        <v>19695</v>
      </c>
      <c r="M5776" s="337" t="s">
        <v>19695</v>
      </c>
      <c r="N5776" s="337" t="s">
        <v>19695</v>
      </c>
      <c r="O5776" s="337" t="s">
        <v>19695</v>
      </c>
      <c r="P5776" s="337" t="s">
        <v>19695</v>
      </c>
      <c r="Q5776" s="337" t="s">
        <v>19695</v>
      </c>
      <c r="R5776" s="337" t="s">
        <v>112</v>
      </c>
      <c r="S5776" s="337" t="s">
        <v>1249</v>
      </c>
      <c r="T5776" s="337" t="s">
        <v>4682</v>
      </c>
      <c r="U5776" s="337" t="s">
        <v>4683</v>
      </c>
      <c r="V5776" s="337">
        <v>10</v>
      </c>
      <c r="W5776" s="337" t="s">
        <v>19695</v>
      </c>
      <c r="X5776" s="337" t="s">
        <v>19695</v>
      </c>
      <c r="Y5776" s="337" t="s">
        <v>19695</v>
      </c>
      <c r="Z5776" s="337" t="s">
        <v>1728</v>
      </c>
      <c r="AA5776" s="337" t="s">
        <v>735</v>
      </c>
      <c r="AB5776" s="337" t="s">
        <v>718</v>
      </c>
      <c r="AC5776" s="337" t="s">
        <v>13731</v>
      </c>
    </row>
    <row r="5777" spans="1:29" ht="15.8" x14ac:dyDescent="0.25">
      <c r="A5777" s="337" t="s">
        <v>1723</v>
      </c>
      <c r="B5777" s="337" t="s">
        <v>10899</v>
      </c>
      <c r="C5777" s="337" t="s">
        <v>1821</v>
      </c>
      <c r="D5777" s="337" t="s">
        <v>449</v>
      </c>
      <c r="E5777" s="337" t="s">
        <v>1880</v>
      </c>
      <c r="F5777" s="338">
        <v>42319</v>
      </c>
      <c r="G5777" s="337" t="s">
        <v>347</v>
      </c>
      <c r="H5777" s="338">
        <v>42369</v>
      </c>
      <c r="I5777" s="337" t="s">
        <v>19695</v>
      </c>
      <c r="J5777" s="337" t="s">
        <v>16</v>
      </c>
      <c r="K5777" s="337" t="s">
        <v>19695</v>
      </c>
      <c r="L5777" s="337" t="s">
        <v>19695</v>
      </c>
      <c r="M5777" s="337" t="s">
        <v>19695</v>
      </c>
      <c r="N5777" s="337" t="s">
        <v>19695</v>
      </c>
      <c r="O5777" s="337" t="s">
        <v>19695</v>
      </c>
      <c r="P5777" s="337" t="s">
        <v>19695</v>
      </c>
      <c r="Q5777" s="337" t="s">
        <v>19695</v>
      </c>
      <c r="R5777" s="337" t="s">
        <v>52</v>
      </c>
      <c r="S5777" s="337" t="s">
        <v>93</v>
      </c>
      <c r="T5777" s="337" t="s">
        <v>1809</v>
      </c>
      <c r="U5777" s="337" t="s">
        <v>420</v>
      </c>
      <c r="V5777" s="337">
        <v>10</v>
      </c>
      <c r="W5777" s="337" t="s">
        <v>19695</v>
      </c>
      <c r="X5777" s="337" t="s">
        <v>19695</v>
      </c>
      <c r="Y5777" s="337" t="s">
        <v>19695</v>
      </c>
      <c r="Z5777" s="337" t="s">
        <v>1728</v>
      </c>
      <c r="AA5777" s="337" t="s">
        <v>735</v>
      </c>
      <c r="AB5777" s="337" t="s">
        <v>718</v>
      </c>
      <c r="AC5777" s="337" t="s">
        <v>13733</v>
      </c>
    </row>
    <row r="5778" spans="1:29" ht="15.8" x14ac:dyDescent="0.25">
      <c r="A5778" s="337" t="s">
        <v>1723</v>
      </c>
      <c r="B5778" s="337" t="s">
        <v>1888</v>
      </c>
      <c r="C5778" s="337" t="s">
        <v>1821</v>
      </c>
      <c r="D5778" s="337" t="s">
        <v>449</v>
      </c>
      <c r="E5778" s="337" t="s">
        <v>1880</v>
      </c>
      <c r="F5778" s="338">
        <v>42319</v>
      </c>
      <c r="G5778" s="337" t="s">
        <v>347</v>
      </c>
      <c r="H5778" s="338">
        <v>42369</v>
      </c>
      <c r="I5778" s="337" t="s">
        <v>19695</v>
      </c>
      <c r="J5778" s="337" t="s">
        <v>36</v>
      </c>
      <c r="K5778" s="337" t="s">
        <v>19695</v>
      </c>
      <c r="L5778" s="337" t="s">
        <v>19695</v>
      </c>
      <c r="M5778" s="337" t="s">
        <v>19695</v>
      </c>
      <c r="N5778" s="337" t="s">
        <v>19695</v>
      </c>
      <c r="O5778" s="337" t="s">
        <v>19695</v>
      </c>
      <c r="P5778" s="337" t="s">
        <v>19695</v>
      </c>
      <c r="Q5778" s="337" t="s">
        <v>19695</v>
      </c>
      <c r="R5778" s="337" t="s">
        <v>18</v>
      </c>
      <c r="S5778" s="337" t="s">
        <v>1033</v>
      </c>
      <c r="T5778" s="337" t="s">
        <v>1889</v>
      </c>
      <c r="U5778" s="337" t="s">
        <v>449</v>
      </c>
      <c r="V5778" s="337">
        <v>70</v>
      </c>
      <c r="W5778" s="337" t="s">
        <v>19695</v>
      </c>
      <c r="X5778" s="337" t="s">
        <v>19695</v>
      </c>
      <c r="Y5778" s="337" t="s">
        <v>19695</v>
      </c>
      <c r="Z5778" s="337" t="s">
        <v>1728</v>
      </c>
      <c r="AA5778" s="337" t="s">
        <v>735</v>
      </c>
      <c r="AB5778" s="337" t="s">
        <v>718</v>
      </c>
      <c r="AC5778" s="337" t="s">
        <v>13835</v>
      </c>
    </row>
    <row r="5779" spans="1:29" ht="15.8" x14ac:dyDescent="0.25">
      <c r="A5779" s="337" t="s">
        <v>1723</v>
      </c>
      <c r="B5779" s="337" t="s">
        <v>1945</v>
      </c>
      <c r="C5779" s="337" t="s">
        <v>1821</v>
      </c>
      <c r="D5779" s="337" t="s">
        <v>449</v>
      </c>
      <c r="E5779" s="337" t="s">
        <v>1880</v>
      </c>
      <c r="F5779" s="338">
        <v>42319</v>
      </c>
      <c r="G5779" s="337" t="s">
        <v>347</v>
      </c>
      <c r="H5779" s="338">
        <v>42369</v>
      </c>
      <c r="I5779" s="337" t="s">
        <v>19695</v>
      </c>
      <c r="J5779" s="337" t="s">
        <v>16</v>
      </c>
      <c r="K5779" s="337" t="s">
        <v>19695</v>
      </c>
      <c r="L5779" s="337" t="s">
        <v>19695</v>
      </c>
      <c r="M5779" s="337" t="s">
        <v>19695</v>
      </c>
      <c r="N5779" s="337" t="s">
        <v>19695</v>
      </c>
      <c r="O5779" s="337" t="s">
        <v>19695</v>
      </c>
      <c r="P5779" s="337" t="s">
        <v>19695</v>
      </c>
      <c r="Q5779" s="337" t="s">
        <v>19695</v>
      </c>
      <c r="R5779" s="337" t="s">
        <v>45</v>
      </c>
      <c r="S5779" s="337" t="s">
        <v>1405</v>
      </c>
      <c r="T5779" s="337" t="s">
        <v>976</v>
      </c>
      <c r="U5779" s="337" t="s">
        <v>449</v>
      </c>
      <c r="V5779" s="337">
        <v>12</v>
      </c>
      <c r="W5779" s="337" t="s">
        <v>19695</v>
      </c>
      <c r="X5779" s="337" t="s">
        <v>19695</v>
      </c>
      <c r="Y5779" s="337" t="s">
        <v>19695</v>
      </c>
      <c r="Z5779" s="337" t="s">
        <v>1728</v>
      </c>
      <c r="AA5779" s="337" t="s">
        <v>735</v>
      </c>
      <c r="AB5779" s="337" t="s">
        <v>718</v>
      </c>
      <c r="AC5779" s="337" t="s">
        <v>13835</v>
      </c>
    </row>
    <row r="5780" spans="1:29" ht="15.8" x14ac:dyDescent="0.25">
      <c r="A5780" s="337" t="s">
        <v>1723</v>
      </c>
      <c r="B5780" s="337" t="s">
        <v>1963</v>
      </c>
      <c r="C5780" s="337" t="s">
        <v>1821</v>
      </c>
      <c r="D5780" s="337" t="s">
        <v>449</v>
      </c>
      <c r="E5780" s="337" t="s">
        <v>1880</v>
      </c>
      <c r="F5780" s="338">
        <v>42319</v>
      </c>
      <c r="G5780" s="337" t="s">
        <v>347</v>
      </c>
      <c r="H5780" s="338">
        <v>42369</v>
      </c>
      <c r="I5780" s="337" t="s">
        <v>19695</v>
      </c>
      <c r="J5780" s="337" t="s">
        <v>36</v>
      </c>
      <c r="K5780" s="337" t="s">
        <v>19695</v>
      </c>
      <c r="L5780" s="337" t="s">
        <v>19695</v>
      </c>
      <c r="M5780" s="337" t="s">
        <v>19695</v>
      </c>
      <c r="N5780" s="337" t="s">
        <v>19695</v>
      </c>
      <c r="O5780" s="337" t="s">
        <v>19695</v>
      </c>
      <c r="P5780" s="337" t="s">
        <v>19695</v>
      </c>
      <c r="Q5780" s="337" t="s">
        <v>19695</v>
      </c>
      <c r="R5780" s="337" t="s">
        <v>1206</v>
      </c>
      <c r="S5780" s="337" t="s">
        <v>1964</v>
      </c>
      <c r="T5780" s="337" t="s">
        <v>1083</v>
      </c>
      <c r="U5780" s="337" t="s">
        <v>449</v>
      </c>
      <c r="V5780" s="337">
        <v>12</v>
      </c>
      <c r="W5780" s="337" t="s">
        <v>19695</v>
      </c>
      <c r="X5780" s="337" t="s">
        <v>19695</v>
      </c>
      <c r="Y5780" s="337" t="s">
        <v>19695</v>
      </c>
      <c r="Z5780" s="337" t="s">
        <v>1728</v>
      </c>
      <c r="AA5780" s="337" t="s">
        <v>735</v>
      </c>
      <c r="AB5780" s="337" t="s">
        <v>718</v>
      </c>
      <c r="AC5780" s="337" t="s">
        <v>13835</v>
      </c>
    </row>
    <row r="5781" spans="1:29" ht="15.8" x14ac:dyDescent="0.25">
      <c r="A5781" s="337" t="s">
        <v>1723</v>
      </c>
      <c r="B5781" s="337" t="s">
        <v>1975</v>
      </c>
      <c r="C5781" s="337" t="s">
        <v>1725</v>
      </c>
      <c r="D5781" s="337" t="s">
        <v>1726</v>
      </c>
      <c r="E5781" s="337" t="s">
        <v>1880</v>
      </c>
      <c r="F5781" s="338">
        <v>42319</v>
      </c>
      <c r="G5781" s="337" t="s">
        <v>347</v>
      </c>
      <c r="H5781" s="338">
        <v>42369</v>
      </c>
      <c r="I5781" s="337" t="s">
        <v>19695</v>
      </c>
      <c r="J5781" s="337" t="s">
        <v>36</v>
      </c>
      <c r="K5781" s="337" t="s">
        <v>19695</v>
      </c>
      <c r="L5781" s="337" t="s">
        <v>19695</v>
      </c>
      <c r="M5781" s="337" t="s">
        <v>19695</v>
      </c>
      <c r="N5781" s="337" t="s">
        <v>19695</v>
      </c>
      <c r="O5781" s="337" t="s">
        <v>19695</v>
      </c>
      <c r="P5781" s="337" t="s">
        <v>19695</v>
      </c>
      <c r="Q5781" s="337" t="s">
        <v>19695</v>
      </c>
      <c r="R5781" s="337" t="s">
        <v>52</v>
      </c>
      <c r="S5781" s="337" t="s">
        <v>120</v>
      </c>
      <c r="T5781" s="337" t="s">
        <v>843</v>
      </c>
      <c r="U5781" s="337" t="s">
        <v>449</v>
      </c>
      <c r="V5781" s="337">
        <v>12</v>
      </c>
      <c r="W5781" s="337" t="s">
        <v>19695</v>
      </c>
      <c r="X5781" s="337" t="s">
        <v>19695</v>
      </c>
      <c r="Y5781" s="337" t="s">
        <v>19695</v>
      </c>
      <c r="Z5781" s="337" t="s">
        <v>1728</v>
      </c>
      <c r="AA5781" s="337" t="s">
        <v>735</v>
      </c>
      <c r="AB5781" s="337" t="s">
        <v>718</v>
      </c>
      <c r="AC5781" s="337" t="s">
        <v>13835</v>
      </c>
    </row>
    <row r="5782" spans="1:29" ht="15.8" x14ac:dyDescent="0.25">
      <c r="A5782" s="337" t="s">
        <v>1723</v>
      </c>
      <c r="B5782" s="337" t="s">
        <v>4212</v>
      </c>
      <c r="C5782" s="337" t="s">
        <v>1821</v>
      </c>
      <c r="D5782" s="337" t="s">
        <v>449</v>
      </c>
      <c r="E5782" s="337" t="s">
        <v>1880</v>
      </c>
      <c r="F5782" s="338">
        <v>42319</v>
      </c>
      <c r="G5782" s="337" t="s">
        <v>347</v>
      </c>
      <c r="H5782" s="338">
        <v>42369</v>
      </c>
      <c r="I5782" s="337" t="s">
        <v>19695</v>
      </c>
      <c r="J5782" s="337" t="s">
        <v>36</v>
      </c>
      <c r="K5782" s="337" t="s">
        <v>19695</v>
      </c>
      <c r="L5782" s="337" t="s">
        <v>19695</v>
      </c>
      <c r="M5782" s="337" t="s">
        <v>19695</v>
      </c>
      <c r="N5782" s="337" t="s">
        <v>19695</v>
      </c>
      <c r="O5782" s="337" t="s">
        <v>19695</v>
      </c>
      <c r="P5782" s="337" t="s">
        <v>19695</v>
      </c>
      <c r="Q5782" s="337" t="s">
        <v>19695</v>
      </c>
      <c r="R5782" s="337" t="s">
        <v>15</v>
      </c>
      <c r="S5782" s="337" t="s">
        <v>1529</v>
      </c>
      <c r="T5782" s="337" t="s">
        <v>1529</v>
      </c>
      <c r="U5782" s="337" t="s">
        <v>449</v>
      </c>
      <c r="V5782" s="337">
        <v>6</v>
      </c>
      <c r="W5782" s="337" t="s">
        <v>19695</v>
      </c>
      <c r="X5782" s="337" t="s">
        <v>19695</v>
      </c>
      <c r="Y5782" s="337" t="s">
        <v>19695</v>
      </c>
      <c r="Z5782" s="337" t="s">
        <v>1728</v>
      </c>
      <c r="AA5782" s="337" t="s">
        <v>735</v>
      </c>
      <c r="AB5782" s="337" t="s">
        <v>718</v>
      </c>
      <c r="AC5782" s="337" t="s">
        <v>13835</v>
      </c>
    </row>
    <row r="5783" spans="1:29" ht="15.8" x14ac:dyDescent="0.25">
      <c r="A5783" s="337" t="s">
        <v>1723</v>
      </c>
      <c r="B5783" s="337" t="s">
        <v>3003</v>
      </c>
      <c r="C5783" s="337" t="s">
        <v>1788</v>
      </c>
      <c r="D5783" s="337" t="s">
        <v>1906</v>
      </c>
      <c r="E5783" s="337" t="s">
        <v>1880</v>
      </c>
      <c r="F5783" s="338">
        <v>42319</v>
      </c>
      <c r="G5783" s="337" t="s">
        <v>347</v>
      </c>
      <c r="H5783" s="338">
        <v>42369</v>
      </c>
      <c r="I5783" s="337" t="s">
        <v>19695</v>
      </c>
      <c r="J5783" s="337" t="s">
        <v>36</v>
      </c>
      <c r="K5783" s="337" t="s">
        <v>19695</v>
      </c>
      <c r="L5783" s="337" t="s">
        <v>19695</v>
      </c>
      <c r="M5783" s="337" t="s">
        <v>19695</v>
      </c>
      <c r="N5783" s="337" t="s">
        <v>19695</v>
      </c>
      <c r="O5783" s="337" t="s">
        <v>19695</v>
      </c>
      <c r="P5783" s="337" t="s">
        <v>19695</v>
      </c>
      <c r="Q5783" s="337" t="s">
        <v>19695</v>
      </c>
      <c r="R5783" s="337" t="s">
        <v>112</v>
      </c>
      <c r="S5783" s="337" t="s">
        <v>1249</v>
      </c>
      <c r="T5783" s="337" t="s">
        <v>6814</v>
      </c>
      <c r="U5783" s="337" t="s">
        <v>6814</v>
      </c>
      <c r="V5783" s="337">
        <v>9</v>
      </c>
      <c r="W5783" s="337" t="s">
        <v>19695</v>
      </c>
      <c r="X5783" s="337" t="s">
        <v>19695</v>
      </c>
      <c r="Y5783" s="337" t="s">
        <v>19695</v>
      </c>
      <c r="Z5783" s="337" t="s">
        <v>1745</v>
      </c>
      <c r="AA5783" s="337" t="s">
        <v>761</v>
      </c>
      <c r="AB5783" s="337" t="s">
        <v>762</v>
      </c>
      <c r="AC5783" s="337" t="s">
        <v>13530</v>
      </c>
    </row>
    <row r="5784" spans="1:29" ht="15.8" x14ac:dyDescent="0.25">
      <c r="A5784" s="337" t="s">
        <v>1723</v>
      </c>
      <c r="B5784" s="337" t="s">
        <v>3262</v>
      </c>
      <c r="C5784" s="337" t="s">
        <v>1821</v>
      </c>
      <c r="D5784" s="337" t="s">
        <v>449</v>
      </c>
      <c r="E5784" s="337" t="s">
        <v>1880</v>
      </c>
      <c r="F5784" s="338">
        <v>42319</v>
      </c>
      <c r="G5784" s="337" t="s">
        <v>347</v>
      </c>
      <c r="H5784" s="338">
        <v>42369</v>
      </c>
      <c r="I5784" s="337" t="s">
        <v>19695</v>
      </c>
      <c r="J5784" s="337" t="s">
        <v>36</v>
      </c>
      <c r="K5784" s="337" t="s">
        <v>19695</v>
      </c>
      <c r="L5784" s="337" t="s">
        <v>19695</v>
      </c>
      <c r="M5784" s="337" t="s">
        <v>19695</v>
      </c>
      <c r="N5784" s="337" t="s">
        <v>19695</v>
      </c>
      <c r="O5784" s="337" t="s">
        <v>19695</v>
      </c>
      <c r="P5784" s="337" t="s">
        <v>19695</v>
      </c>
      <c r="Q5784" s="337" t="s">
        <v>19695</v>
      </c>
      <c r="R5784" s="337" t="s">
        <v>81</v>
      </c>
      <c r="S5784" s="337" t="s">
        <v>3006</v>
      </c>
      <c r="T5784" s="337" t="s">
        <v>3263</v>
      </c>
      <c r="U5784" s="337" t="s">
        <v>3263</v>
      </c>
      <c r="V5784" s="337">
        <v>6</v>
      </c>
      <c r="W5784" s="337" t="s">
        <v>19695</v>
      </c>
      <c r="X5784" s="337" t="s">
        <v>19695</v>
      </c>
      <c r="Y5784" s="337" t="s">
        <v>19695</v>
      </c>
      <c r="Z5784" s="337" t="s">
        <v>1745</v>
      </c>
      <c r="AA5784" s="337" t="s">
        <v>761</v>
      </c>
      <c r="AB5784" s="337" t="s">
        <v>762</v>
      </c>
      <c r="AC5784" s="337" t="s">
        <v>13530</v>
      </c>
    </row>
    <row r="5785" spans="1:29" ht="15.8" x14ac:dyDescent="0.25">
      <c r="A5785" s="337" t="s">
        <v>1723</v>
      </c>
      <c r="B5785" s="337" t="s">
        <v>3265</v>
      </c>
      <c r="C5785" s="337" t="s">
        <v>1821</v>
      </c>
      <c r="D5785" s="337" t="s">
        <v>449</v>
      </c>
      <c r="E5785" s="337" t="s">
        <v>1880</v>
      </c>
      <c r="F5785" s="338">
        <v>42319</v>
      </c>
      <c r="G5785" s="337" t="s">
        <v>347</v>
      </c>
      <c r="H5785" s="338">
        <v>42369</v>
      </c>
      <c r="I5785" s="337" t="s">
        <v>19695</v>
      </c>
      <c r="J5785" s="337" t="s">
        <v>36</v>
      </c>
      <c r="K5785" s="337" t="s">
        <v>19695</v>
      </c>
      <c r="L5785" s="337" t="s">
        <v>19695</v>
      </c>
      <c r="M5785" s="337" t="s">
        <v>19695</v>
      </c>
      <c r="N5785" s="337" t="s">
        <v>19695</v>
      </c>
      <c r="O5785" s="337" t="s">
        <v>19695</v>
      </c>
      <c r="P5785" s="337" t="s">
        <v>19695</v>
      </c>
      <c r="Q5785" s="337" t="s">
        <v>19695</v>
      </c>
      <c r="R5785" s="337" t="s">
        <v>395</v>
      </c>
      <c r="S5785" s="337" t="s">
        <v>3266</v>
      </c>
      <c r="T5785" s="337" t="s">
        <v>970</v>
      </c>
      <c r="U5785" s="337" t="s">
        <v>449</v>
      </c>
      <c r="V5785" s="337">
        <v>6</v>
      </c>
      <c r="W5785" s="337" t="s">
        <v>19695</v>
      </c>
      <c r="X5785" s="337" t="s">
        <v>19695</v>
      </c>
      <c r="Y5785" s="337" t="s">
        <v>19695</v>
      </c>
      <c r="Z5785" s="337" t="s">
        <v>1745</v>
      </c>
      <c r="AA5785" s="337" t="s">
        <v>761</v>
      </c>
      <c r="AB5785" s="337" t="s">
        <v>762</v>
      </c>
      <c r="AC5785" s="337" t="s">
        <v>13530</v>
      </c>
    </row>
    <row r="5786" spans="1:29" ht="15.8" x14ac:dyDescent="0.25">
      <c r="A5786" s="337" t="s">
        <v>1723</v>
      </c>
      <c r="B5786" s="337" t="s">
        <v>3580</v>
      </c>
      <c r="C5786" s="337" t="s">
        <v>1725</v>
      </c>
      <c r="D5786" s="337" t="s">
        <v>1873</v>
      </c>
      <c r="E5786" s="337" t="s">
        <v>1880</v>
      </c>
      <c r="F5786" s="338">
        <v>42319</v>
      </c>
      <c r="G5786" s="337" t="s">
        <v>347</v>
      </c>
      <c r="H5786" s="338">
        <v>42369</v>
      </c>
      <c r="I5786" s="337" t="s">
        <v>19695</v>
      </c>
      <c r="J5786" s="337" t="s">
        <v>36</v>
      </c>
      <c r="K5786" s="337" t="s">
        <v>19695</v>
      </c>
      <c r="L5786" s="337" t="s">
        <v>19695</v>
      </c>
      <c r="M5786" s="337" t="s">
        <v>19695</v>
      </c>
      <c r="N5786" s="337" t="s">
        <v>19695</v>
      </c>
      <c r="O5786" s="337" t="s">
        <v>19695</v>
      </c>
      <c r="P5786" s="337" t="s">
        <v>19695</v>
      </c>
      <c r="Q5786" s="337" t="s">
        <v>19695</v>
      </c>
      <c r="R5786" s="337" t="s">
        <v>35</v>
      </c>
      <c r="S5786" s="337" t="s">
        <v>77</v>
      </c>
      <c r="T5786" s="337" t="s">
        <v>3581</v>
      </c>
      <c r="U5786" s="337" t="s">
        <v>3582</v>
      </c>
      <c r="V5786" s="337">
        <v>6</v>
      </c>
      <c r="W5786" s="337" t="s">
        <v>19695</v>
      </c>
      <c r="X5786" s="337" t="s">
        <v>19695</v>
      </c>
      <c r="Y5786" s="337" t="s">
        <v>19695</v>
      </c>
      <c r="Z5786" s="337" t="s">
        <v>1745</v>
      </c>
      <c r="AA5786" s="337" t="s">
        <v>761</v>
      </c>
      <c r="AB5786" s="337" t="s">
        <v>762</v>
      </c>
      <c r="AC5786" s="337" t="s">
        <v>13530</v>
      </c>
    </row>
    <row r="5787" spans="1:29" ht="15.8" x14ac:dyDescent="0.25">
      <c r="A5787" s="337" t="s">
        <v>1723</v>
      </c>
      <c r="B5787" s="337" t="s">
        <v>3258</v>
      </c>
      <c r="C5787" s="337" t="s">
        <v>1821</v>
      </c>
      <c r="D5787" s="337" t="s">
        <v>449</v>
      </c>
      <c r="E5787" s="337" t="s">
        <v>1880</v>
      </c>
      <c r="F5787" s="338">
        <v>42319</v>
      </c>
      <c r="G5787" s="337" t="s">
        <v>347</v>
      </c>
      <c r="H5787" s="338">
        <v>42369</v>
      </c>
      <c r="I5787" s="337" t="s">
        <v>19695</v>
      </c>
      <c r="J5787" s="337" t="s">
        <v>36</v>
      </c>
      <c r="K5787" s="337" t="s">
        <v>19695</v>
      </c>
      <c r="L5787" s="337" t="s">
        <v>19695</v>
      </c>
      <c r="M5787" s="337" t="s">
        <v>19695</v>
      </c>
      <c r="N5787" s="337" t="s">
        <v>19695</v>
      </c>
      <c r="O5787" s="337" t="s">
        <v>19695</v>
      </c>
      <c r="P5787" s="337" t="s">
        <v>19695</v>
      </c>
      <c r="Q5787" s="337" t="s">
        <v>19695</v>
      </c>
      <c r="R5787" s="337" t="s">
        <v>2107</v>
      </c>
      <c r="S5787" s="337" t="s">
        <v>3259</v>
      </c>
      <c r="T5787" s="337" t="s">
        <v>3260</v>
      </c>
      <c r="U5787" s="337" t="s">
        <v>3261</v>
      </c>
      <c r="V5787" s="337">
        <v>9</v>
      </c>
      <c r="W5787" s="337" t="s">
        <v>19695</v>
      </c>
      <c r="X5787" s="337" t="s">
        <v>19695</v>
      </c>
      <c r="Y5787" s="337" t="s">
        <v>19695</v>
      </c>
      <c r="Z5787" s="337" t="s">
        <v>1745</v>
      </c>
      <c r="AA5787" s="337" t="s">
        <v>761</v>
      </c>
      <c r="AB5787" s="337" t="s">
        <v>762</v>
      </c>
      <c r="AC5787" s="337" t="s">
        <v>13530</v>
      </c>
    </row>
    <row r="5788" spans="1:29" ht="15.8" x14ac:dyDescent="0.25">
      <c r="A5788" s="337" t="s">
        <v>1723</v>
      </c>
      <c r="B5788" s="337" t="s">
        <v>3290</v>
      </c>
      <c r="C5788" s="337" t="s">
        <v>1821</v>
      </c>
      <c r="D5788" s="337" t="s">
        <v>449</v>
      </c>
      <c r="E5788" s="337" t="s">
        <v>2088</v>
      </c>
      <c r="F5788" s="338">
        <v>42329</v>
      </c>
      <c r="G5788" s="337" t="s">
        <v>347</v>
      </c>
      <c r="H5788" s="338">
        <v>42369</v>
      </c>
      <c r="I5788" s="337" t="s">
        <v>19695</v>
      </c>
      <c r="J5788" s="337" t="s">
        <v>36</v>
      </c>
      <c r="K5788" s="337" t="s">
        <v>19695</v>
      </c>
      <c r="L5788" s="337" t="s">
        <v>19695</v>
      </c>
      <c r="M5788" s="337" t="s">
        <v>19695</v>
      </c>
      <c r="N5788" s="337" t="s">
        <v>19695</v>
      </c>
      <c r="O5788" s="337" t="s">
        <v>19695</v>
      </c>
      <c r="P5788" s="337" t="s">
        <v>19695</v>
      </c>
      <c r="Q5788" s="337" t="s">
        <v>19695</v>
      </c>
      <c r="R5788" s="337" t="s">
        <v>56</v>
      </c>
      <c r="S5788" s="337" t="s">
        <v>79</v>
      </c>
      <c r="T5788" s="337" t="s">
        <v>1374</v>
      </c>
      <c r="U5788" s="337" t="s">
        <v>3291</v>
      </c>
      <c r="V5788" s="337">
        <v>9</v>
      </c>
      <c r="W5788" s="337" t="s">
        <v>19695</v>
      </c>
      <c r="X5788" s="337" t="s">
        <v>19695</v>
      </c>
      <c r="Y5788" s="337" t="s">
        <v>19695</v>
      </c>
      <c r="Z5788" s="337" t="s">
        <v>1745</v>
      </c>
      <c r="AA5788" s="337" t="s">
        <v>761</v>
      </c>
      <c r="AB5788" s="337" t="s">
        <v>762</v>
      </c>
      <c r="AC5788" s="337" t="s">
        <v>13530</v>
      </c>
    </row>
    <row r="5789" spans="1:29" ht="15.8" x14ac:dyDescent="0.25">
      <c r="A5789" s="337" t="s">
        <v>1723</v>
      </c>
      <c r="B5789" s="337" t="s">
        <v>3805</v>
      </c>
      <c r="C5789" s="337" t="s">
        <v>1788</v>
      </c>
      <c r="D5789" s="337" t="s">
        <v>1789</v>
      </c>
      <c r="E5789" s="337" t="s">
        <v>1880</v>
      </c>
      <c r="F5789" s="338">
        <v>42319</v>
      </c>
      <c r="G5789" s="337" t="s">
        <v>347</v>
      </c>
      <c r="H5789" s="338">
        <v>42369</v>
      </c>
      <c r="I5789" s="337" t="s">
        <v>19695</v>
      </c>
      <c r="J5789" s="337" t="s">
        <v>1838</v>
      </c>
      <c r="K5789" s="337" t="s">
        <v>19695</v>
      </c>
      <c r="L5789" s="337" t="s">
        <v>19695</v>
      </c>
      <c r="M5789" s="337" t="s">
        <v>19695</v>
      </c>
      <c r="N5789" s="337" t="s">
        <v>19695</v>
      </c>
      <c r="O5789" s="337" t="s">
        <v>19695</v>
      </c>
      <c r="P5789" s="337" t="s">
        <v>19695</v>
      </c>
      <c r="Q5789" s="337" t="s">
        <v>19695</v>
      </c>
      <c r="R5789" s="337" t="s">
        <v>1225</v>
      </c>
      <c r="S5789" s="337" t="s">
        <v>3806</v>
      </c>
      <c r="T5789" s="337" t="s">
        <v>3807</v>
      </c>
      <c r="U5789" s="337" t="s">
        <v>3808</v>
      </c>
      <c r="V5789" s="337">
        <v>3.3</v>
      </c>
      <c r="W5789" s="337" t="s">
        <v>19695</v>
      </c>
      <c r="X5789" s="337" t="s">
        <v>19695</v>
      </c>
      <c r="Y5789" s="337" t="s">
        <v>19695</v>
      </c>
      <c r="Z5789" s="337" t="s">
        <v>1745</v>
      </c>
      <c r="AA5789" s="337" t="s">
        <v>1047</v>
      </c>
      <c r="AB5789" s="337" t="s">
        <v>854</v>
      </c>
      <c r="AC5789" s="337" t="s">
        <v>13530</v>
      </c>
    </row>
    <row r="5790" spans="1:29" ht="15.8" x14ac:dyDescent="0.25">
      <c r="A5790" s="337" t="s">
        <v>1723</v>
      </c>
      <c r="B5790" s="337" t="s">
        <v>3795</v>
      </c>
      <c r="C5790" s="337" t="s">
        <v>1821</v>
      </c>
      <c r="D5790" s="337" t="s">
        <v>449</v>
      </c>
      <c r="E5790" s="337" t="s">
        <v>1880</v>
      </c>
      <c r="F5790" s="338">
        <v>42319</v>
      </c>
      <c r="G5790" s="337" t="s">
        <v>347</v>
      </c>
      <c r="H5790" s="338">
        <v>42369</v>
      </c>
      <c r="I5790" s="337" t="s">
        <v>19695</v>
      </c>
      <c r="J5790" s="337" t="s">
        <v>36</v>
      </c>
      <c r="K5790" s="337" t="s">
        <v>19695</v>
      </c>
      <c r="L5790" s="337" t="s">
        <v>19695</v>
      </c>
      <c r="M5790" s="337" t="s">
        <v>19695</v>
      </c>
      <c r="N5790" s="337" t="s">
        <v>19695</v>
      </c>
      <c r="O5790" s="337" t="s">
        <v>19695</v>
      </c>
      <c r="P5790" s="337" t="s">
        <v>19695</v>
      </c>
      <c r="Q5790" s="337" t="s">
        <v>19695</v>
      </c>
      <c r="R5790" s="337" t="s">
        <v>98</v>
      </c>
      <c r="S5790" s="337" t="s">
        <v>2979</v>
      </c>
      <c r="T5790" s="337" t="s">
        <v>1173</v>
      </c>
      <c r="U5790" s="337" t="s">
        <v>3796</v>
      </c>
      <c r="V5790" s="337">
        <v>6.2</v>
      </c>
      <c r="W5790" s="337" t="s">
        <v>19695</v>
      </c>
      <c r="X5790" s="337" t="s">
        <v>19695</v>
      </c>
      <c r="Y5790" s="337" t="s">
        <v>19695</v>
      </c>
      <c r="Z5790" s="337" t="s">
        <v>1745</v>
      </c>
      <c r="AA5790" s="337" t="s">
        <v>1047</v>
      </c>
      <c r="AB5790" s="337" t="s">
        <v>854</v>
      </c>
      <c r="AC5790" s="337" t="s">
        <v>13530</v>
      </c>
    </row>
    <row r="5791" spans="1:29" ht="15.8" x14ac:dyDescent="0.25">
      <c r="A5791" s="337" t="s">
        <v>1723</v>
      </c>
      <c r="B5791" s="337" t="s">
        <v>3803</v>
      </c>
      <c r="C5791" s="337" t="s">
        <v>1725</v>
      </c>
      <c r="D5791" s="337" t="s">
        <v>1730</v>
      </c>
      <c r="E5791" s="337" t="s">
        <v>1880</v>
      </c>
      <c r="F5791" s="338">
        <v>42319</v>
      </c>
      <c r="G5791" s="337" t="s">
        <v>347</v>
      </c>
      <c r="H5791" s="338">
        <v>42369</v>
      </c>
      <c r="I5791" s="337" t="s">
        <v>19695</v>
      </c>
      <c r="J5791" s="337" t="s">
        <v>36</v>
      </c>
      <c r="K5791" s="337" t="s">
        <v>19695</v>
      </c>
      <c r="L5791" s="337" t="s">
        <v>19695</v>
      </c>
      <c r="M5791" s="337" t="s">
        <v>19695</v>
      </c>
      <c r="N5791" s="337" t="s">
        <v>19695</v>
      </c>
      <c r="O5791" s="337" t="s">
        <v>19695</v>
      </c>
      <c r="P5791" s="337" t="s">
        <v>19695</v>
      </c>
      <c r="Q5791" s="337" t="s">
        <v>19695</v>
      </c>
      <c r="R5791" s="337" t="s">
        <v>52</v>
      </c>
      <c r="S5791" s="337" t="s">
        <v>393</v>
      </c>
      <c r="T5791" s="337" t="s">
        <v>3804</v>
      </c>
      <c r="U5791" s="337" t="s">
        <v>393</v>
      </c>
      <c r="V5791" s="337">
        <v>6.2</v>
      </c>
      <c r="W5791" s="337" t="s">
        <v>19695</v>
      </c>
      <c r="X5791" s="337" t="s">
        <v>19695</v>
      </c>
      <c r="Y5791" s="337" t="s">
        <v>19695</v>
      </c>
      <c r="Z5791" s="337" t="s">
        <v>1745</v>
      </c>
      <c r="AA5791" s="337" t="s">
        <v>1047</v>
      </c>
      <c r="AB5791" s="337" t="s">
        <v>854</v>
      </c>
      <c r="AC5791" s="337" t="s">
        <v>13530</v>
      </c>
    </row>
    <row r="5792" spans="1:29" ht="15.8" x14ac:dyDescent="0.25">
      <c r="A5792" s="337" t="s">
        <v>1723</v>
      </c>
      <c r="B5792" s="337" t="s">
        <v>3276</v>
      </c>
      <c r="C5792" s="337" t="s">
        <v>1725</v>
      </c>
      <c r="D5792" s="337" t="s">
        <v>1873</v>
      </c>
      <c r="E5792" s="337" t="s">
        <v>1880</v>
      </c>
      <c r="F5792" s="338">
        <v>42319</v>
      </c>
      <c r="G5792" s="337" t="s">
        <v>347</v>
      </c>
      <c r="H5792" s="338">
        <v>42369</v>
      </c>
      <c r="I5792" s="337" t="s">
        <v>19695</v>
      </c>
      <c r="J5792" s="337" t="s">
        <v>36</v>
      </c>
      <c r="K5792" s="337" t="s">
        <v>19695</v>
      </c>
      <c r="L5792" s="337" t="s">
        <v>19695</v>
      </c>
      <c r="M5792" s="337" t="s">
        <v>19695</v>
      </c>
      <c r="N5792" s="337" t="s">
        <v>19695</v>
      </c>
      <c r="O5792" s="337" t="s">
        <v>19695</v>
      </c>
      <c r="P5792" s="337" t="s">
        <v>19695</v>
      </c>
      <c r="Q5792" s="337" t="s">
        <v>19695</v>
      </c>
      <c r="R5792" s="337" t="s">
        <v>134</v>
      </c>
      <c r="S5792" s="337" t="s">
        <v>451</v>
      </c>
      <c r="T5792" s="337" t="s">
        <v>3277</v>
      </c>
      <c r="U5792" s="337" t="s">
        <v>1203</v>
      </c>
      <c r="V5792" s="337">
        <v>6</v>
      </c>
      <c r="W5792" s="337" t="s">
        <v>19695</v>
      </c>
      <c r="X5792" s="337" t="s">
        <v>19695</v>
      </c>
      <c r="Y5792" s="337" t="s">
        <v>19695</v>
      </c>
      <c r="Z5792" s="337" t="s">
        <v>1745</v>
      </c>
      <c r="AA5792" s="337" t="s">
        <v>761</v>
      </c>
      <c r="AB5792" s="337" t="s">
        <v>762</v>
      </c>
      <c r="AC5792" s="337" t="s">
        <v>13640</v>
      </c>
    </row>
    <row r="5793" spans="1:29" ht="15.8" x14ac:dyDescent="0.25">
      <c r="A5793" s="337" t="s">
        <v>1723</v>
      </c>
      <c r="B5793" s="337" t="s">
        <v>6160</v>
      </c>
      <c r="C5793" s="337" t="s">
        <v>1821</v>
      </c>
      <c r="D5793" s="337" t="s">
        <v>449</v>
      </c>
      <c r="E5793" s="337" t="s">
        <v>1880</v>
      </c>
      <c r="F5793" s="338">
        <v>42319</v>
      </c>
      <c r="G5793" s="337" t="s">
        <v>347</v>
      </c>
      <c r="H5793" s="338">
        <v>42369</v>
      </c>
      <c r="I5793" s="337" t="s">
        <v>19695</v>
      </c>
      <c r="J5793" s="337" t="s">
        <v>16</v>
      </c>
      <c r="K5793" s="337" t="s">
        <v>19695</v>
      </c>
      <c r="L5793" s="337" t="s">
        <v>19695</v>
      </c>
      <c r="M5793" s="337" t="s">
        <v>19695</v>
      </c>
      <c r="N5793" s="337" t="s">
        <v>19695</v>
      </c>
      <c r="O5793" s="337" t="s">
        <v>19695</v>
      </c>
      <c r="P5793" s="337" t="s">
        <v>19695</v>
      </c>
      <c r="Q5793" s="337" t="s">
        <v>19695</v>
      </c>
      <c r="R5793" s="337" t="s">
        <v>105</v>
      </c>
      <c r="S5793" s="337" t="s">
        <v>448</v>
      </c>
      <c r="T5793" s="337" t="s">
        <v>6161</v>
      </c>
      <c r="U5793" s="337" t="s">
        <v>6161</v>
      </c>
      <c r="V5793" s="337">
        <v>2</v>
      </c>
      <c r="W5793" s="337" t="s">
        <v>19695</v>
      </c>
      <c r="X5793" s="337" t="s">
        <v>19695</v>
      </c>
      <c r="Y5793" s="337" t="s">
        <v>19695</v>
      </c>
      <c r="Z5793" s="337" t="s">
        <v>1745</v>
      </c>
      <c r="AA5793" s="337" t="s">
        <v>761</v>
      </c>
      <c r="AB5793" s="337" t="s">
        <v>762</v>
      </c>
      <c r="AC5793" s="337" t="s">
        <v>15205</v>
      </c>
    </row>
    <row r="5794" spans="1:29" ht="15.8" x14ac:dyDescent="0.25">
      <c r="A5794" s="337" t="s">
        <v>1723</v>
      </c>
      <c r="B5794" s="337" t="s">
        <v>6466</v>
      </c>
      <c r="C5794" s="337" t="s">
        <v>1821</v>
      </c>
      <c r="D5794" s="337" t="s">
        <v>449</v>
      </c>
      <c r="E5794" s="337" t="s">
        <v>1880</v>
      </c>
      <c r="F5794" s="338">
        <v>42319</v>
      </c>
      <c r="G5794" s="337" t="s">
        <v>347</v>
      </c>
      <c r="H5794" s="338">
        <v>42369</v>
      </c>
      <c r="I5794" s="337" t="s">
        <v>19695</v>
      </c>
      <c r="J5794" s="337" t="s">
        <v>36</v>
      </c>
      <c r="K5794" s="337" t="s">
        <v>19695</v>
      </c>
      <c r="L5794" s="337" t="s">
        <v>19695</v>
      </c>
      <c r="M5794" s="337" t="s">
        <v>19695</v>
      </c>
      <c r="N5794" s="337" t="s">
        <v>19695</v>
      </c>
      <c r="O5794" s="337" t="s">
        <v>19695</v>
      </c>
      <c r="P5794" s="337" t="s">
        <v>19695</v>
      </c>
      <c r="Q5794" s="337" t="s">
        <v>19695</v>
      </c>
      <c r="R5794" s="337" t="s">
        <v>134</v>
      </c>
      <c r="S5794" s="337" t="s">
        <v>782</v>
      </c>
      <c r="T5794" s="337" t="s">
        <v>374</v>
      </c>
      <c r="U5794" s="337" t="s">
        <v>374</v>
      </c>
      <c r="V5794" s="337">
        <v>8</v>
      </c>
      <c r="W5794" s="337" t="s">
        <v>19695</v>
      </c>
      <c r="X5794" s="337" t="s">
        <v>19695</v>
      </c>
      <c r="Y5794" s="337" t="s">
        <v>19695</v>
      </c>
      <c r="Z5794" s="337" t="s">
        <v>1745</v>
      </c>
      <c r="AA5794" s="337" t="s">
        <v>735</v>
      </c>
      <c r="AB5794" s="337" t="s">
        <v>718</v>
      </c>
      <c r="AC5794" s="337" t="s">
        <v>15212</v>
      </c>
    </row>
    <row r="5795" spans="1:29" ht="15.8" x14ac:dyDescent="0.25">
      <c r="A5795" s="337" t="s">
        <v>1723</v>
      </c>
      <c r="B5795" s="337" t="s">
        <v>6456</v>
      </c>
      <c r="C5795" s="337" t="s">
        <v>1821</v>
      </c>
      <c r="D5795" s="337" t="s">
        <v>449</v>
      </c>
      <c r="E5795" s="337" t="s">
        <v>1880</v>
      </c>
      <c r="F5795" s="338">
        <v>42319</v>
      </c>
      <c r="G5795" s="337" t="s">
        <v>347</v>
      </c>
      <c r="H5795" s="338">
        <v>42369</v>
      </c>
      <c r="I5795" s="337" t="s">
        <v>19695</v>
      </c>
      <c r="J5795" s="337" t="s">
        <v>36</v>
      </c>
      <c r="K5795" s="337" t="s">
        <v>19695</v>
      </c>
      <c r="L5795" s="337" t="s">
        <v>19695</v>
      </c>
      <c r="M5795" s="337" t="s">
        <v>19695</v>
      </c>
      <c r="N5795" s="337" t="s">
        <v>19695</v>
      </c>
      <c r="O5795" s="337" t="s">
        <v>19695</v>
      </c>
      <c r="P5795" s="337" t="s">
        <v>19695</v>
      </c>
      <c r="Q5795" s="337" t="s">
        <v>19695</v>
      </c>
      <c r="R5795" s="337" t="s">
        <v>134</v>
      </c>
      <c r="S5795" s="337" t="s">
        <v>782</v>
      </c>
      <c r="T5795" s="337" t="s">
        <v>134</v>
      </c>
      <c r="U5795" s="337" t="s">
        <v>6457</v>
      </c>
      <c r="V5795" s="337">
        <v>10</v>
      </c>
      <c r="W5795" s="337" t="s">
        <v>19695</v>
      </c>
      <c r="X5795" s="337" t="s">
        <v>19695</v>
      </c>
      <c r="Y5795" s="337" t="s">
        <v>19695</v>
      </c>
      <c r="Z5795" s="337" t="s">
        <v>1745</v>
      </c>
      <c r="AA5795" s="337" t="s">
        <v>735</v>
      </c>
      <c r="AB5795" s="337" t="s">
        <v>718</v>
      </c>
      <c r="AC5795" s="337" t="s">
        <v>13731</v>
      </c>
    </row>
    <row r="5796" spans="1:29" ht="15.8" x14ac:dyDescent="0.25">
      <c r="A5796" s="337" t="s">
        <v>1723</v>
      </c>
      <c r="B5796" s="337" t="s">
        <v>2474</v>
      </c>
      <c r="C5796" s="337" t="s">
        <v>1821</v>
      </c>
      <c r="D5796" s="337" t="s">
        <v>449</v>
      </c>
      <c r="E5796" s="337" t="s">
        <v>1880</v>
      </c>
      <c r="F5796" s="338">
        <v>42319</v>
      </c>
      <c r="G5796" s="337" t="s">
        <v>347</v>
      </c>
      <c r="H5796" s="338">
        <v>42369</v>
      </c>
      <c r="I5796" s="337" t="s">
        <v>19695</v>
      </c>
      <c r="J5796" s="337" t="s">
        <v>36</v>
      </c>
      <c r="K5796" s="337" t="s">
        <v>19695</v>
      </c>
      <c r="L5796" s="337" t="s">
        <v>19695</v>
      </c>
      <c r="M5796" s="337" t="s">
        <v>19695</v>
      </c>
      <c r="N5796" s="337" t="s">
        <v>19695</v>
      </c>
      <c r="O5796" s="337" t="s">
        <v>19695</v>
      </c>
      <c r="P5796" s="337" t="s">
        <v>19695</v>
      </c>
      <c r="Q5796" s="337" t="s">
        <v>19695</v>
      </c>
      <c r="R5796" s="337" t="s">
        <v>52</v>
      </c>
      <c r="S5796" s="337" t="s">
        <v>120</v>
      </c>
      <c r="T5796" s="337" t="s">
        <v>1612</v>
      </c>
      <c r="U5796" s="337" t="s">
        <v>2475</v>
      </c>
      <c r="V5796" s="337">
        <v>4</v>
      </c>
      <c r="W5796" s="337" t="s">
        <v>19695</v>
      </c>
      <c r="X5796" s="337" t="s">
        <v>19695</v>
      </c>
      <c r="Y5796" s="337" t="s">
        <v>19695</v>
      </c>
      <c r="Z5796" s="337" t="s">
        <v>1753</v>
      </c>
      <c r="AA5796" s="337" t="s">
        <v>717</v>
      </c>
      <c r="AB5796" s="337" t="s">
        <v>718</v>
      </c>
      <c r="AC5796" s="337" t="s">
        <v>13530</v>
      </c>
    </row>
    <row r="5797" spans="1:29" ht="15.8" x14ac:dyDescent="0.25">
      <c r="A5797" s="337" t="s">
        <v>1723</v>
      </c>
      <c r="B5797" s="337" t="s">
        <v>2092</v>
      </c>
      <c r="C5797" s="337" t="s">
        <v>1821</v>
      </c>
      <c r="D5797" s="337" t="s">
        <v>449</v>
      </c>
      <c r="E5797" s="337" t="s">
        <v>1880</v>
      </c>
      <c r="F5797" s="338">
        <v>42319</v>
      </c>
      <c r="G5797" s="337" t="s">
        <v>347</v>
      </c>
      <c r="H5797" s="338">
        <v>42369</v>
      </c>
      <c r="I5797" s="337" t="s">
        <v>19695</v>
      </c>
      <c r="J5797" s="337" t="s">
        <v>36</v>
      </c>
      <c r="K5797" s="337" t="s">
        <v>19695</v>
      </c>
      <c r="L5797" s="337" t="s">
        <v>19695</v>
      </c>
      <c r="M5797" s="337" t="s">
        <v>19695</v>
      </c>
      <c r="N5797" s="337" t="s">
        <v>19695</v>
      </c>
      <c r="O5797" s="337" t="s">
        <v>19695</v>
      </c>
      <c r="P5797" s="337" t="s">
        <v>19695</v>
      </c>
      <c r="Q5797" s="337" t="s">
        <v>19695</v>
      </c>
      <c r="R5797" s="337" t="s">
        <v>35</v>
      </c>
      <c r="S5797" s="337" t="s">
        <v>985</v>
      </c>
      <c r="T5797" s="337" t="s">
        <v>2093</v>
      </c>
      <c r="U5797" s="337" t="s">
        <v>2094</v>
      </c>
      <c r="V5797" s="337">
        <v>6</v>
      </c>
      <c r="W5797" s="337" t="s">
        <v>19695</v>
      </c>
      <c r="X5797" s="337" t="s">
        <v>19695</v>
      </c>
      <c r="Y5797" s="337" t="s">
        <v>19695</v>
      </c>
      <c r="Z5797" s="337" t="s">
        <v>1753</v>
      </c>
      <c r="AA5797" s="337" t="s">
        <v>735</v>
      </c>
      <c r="AB5797" s="337" t="s">
        <v>718</v>
      </c>
      <c r="AC5797" s="337" t="s">
        <v>13530</v>
      </c>
    </row>
    <row r="5798" spans="1:29" ht="15.8" x14ac:dyDescent="0.25">
      <c r="A5798" s="337" t="s">
        <v>1723</v>
      </c>
      <c r="B5798" s="337" t="s">
        <v>133</v>
      </c>
      <c r="C5798" s="337" t="s">
        <v>1821</v>
      </c>
      <c r="D5798" s="337" t="s">
        <v>449</v>
      </c>
      <c r="E5798" s="337" t="s">
        <v>1880</v>
      </c>
      <c r="F5798" s="338">
        <v>42319</v>
      </c>
      <c r="G5798" s="337" t="s">
        <v>347</v>
      </c>
      <c r="H5798" s="338">
        <v>42369</v>
      </c>
      <c r="I5798" s="337" t="s">
        <v>19695</v>
      </c>
      <c r="J5798" s="337" t="s">
        <v>36</v>
      </c>
      <c r="K5798" s="337" t="s">
        <v>19695</v>
      </c>
      <c r="L5798" s="337" t="s">
        <v>19695</v>
      </c>
      <c r="M5798" s="337" t="s">
        <v>19695</v>
      </c>
      <c r="N5798" s="337" t="s">
        <v>19695</v>
      </c>
      <c r="O5798" s="337" t="s">
        <v>19695</v>
      </c>
      <c r="P5798" s="337" t="s">
        <v>19695</v>
      </c>
      <c r="Q5798" s="337" t="s">
        <v>19695</v>
      </c>
      <c r="R5798" s="337" t="s">
        <v>98</v>
      </c>
      <c r="S5798" s="337" t="s">
        <v>1166</v>
      </c>
      <c r="T5798" s="337" t="s">
        <v>104</v>
      </c>
      <c r="U5798" s="337" t="s">
        <v>104</v>
      </c>
      <c r="V5798" s="337">
        <v>16</v>
      </c>
      <c r="W5798" s="337" t="s">
        <v>19695</v>
      </c>
      <c r="X5798" s="337" t="s">
        <v>19695</v>
      </c>
      <c r="Y5798" s="337" t="s">
        <v>19695</v>
      </c>
      <c r="Z5798" s="337" t="s">
        <v>1753</v>
      </c>
      <c r="AA5798" s="337" t="s">
        <v>766</v>
      </c>
      <c r="AB5798" s="337" t="s">
        <v>718</v>
      </c>
      <c r="AC5798" s="337" t="s">
        <v>13530</v>
      </c>
    </row>
    <row r="5799" spans="1:29" ht="15.8" x14ac:dyDescent="0.25">
      <c r="A5799" s="337" t="s">
        <v>1723</v>
      </c>
      <c r="B5799" s="337" t="s">
        <v>2044</v>
      </c>
      <c r="C5799" s="337" t="s">
        <v>1725</v>
      </c>
      <c r="D5799" s="337" t="s">
        <v>1873</v>
      </c>
      <c r="E5799" s="337" t="s">
        <v>1880</v>
      </c>
      <c r="F5799" s="338">
        <v>42319</v>
      </c>
      <c r="G5799" s="337" t="s">
        <v>347</v>
      </c>
      <c r="H5799" s="338">
        <v>42369</v>
      </c>
      <c r="I5799" s="337" t="s">
        <v>19695</v>
      </c>
      <c r="J5799" s="337" t="s">
        <v>16</v>
      </c>
      <c r="K5799" s="337" t="s">
        <v>19695</v>
      </c>
      <c r="L5799" s="337" t="s">
        <v>19695</v>
      </c>
      <c r="M5799" s="337" t="s">
        <v>19695</v>
      </c>
      <c r="N5799" s="337" t="s">
        <v>19695</v>
      </c>
      <c r="O5799" s="337" t="s">
        <v>19695</v>
      </c>
      <c r="P5799" s="337" t="s">
        <v>19695</v>
      </c>
      <c r="Q5799" s="337" t="s">
        <v>19695</v>
      </c>
      <c r="R5799" s="337" t="s">
        <v>134</v>
      </c>
      <c r="S5799" s="337" t="s">
        <v>451</v>
      </c>
      <c r="T5799" s="337" t="s">
        <v>2045</v>
      </c>
      <c r="U5799" s="337" t="s">
        <v>2045</v>
      </c>
      <c r="V5799" s="337">
        <v>10</v>
      </c>
      <c r="W5799" s="337" t="s">
        <v>19695</v>
      </c>
      <c r="X5799" s="337" t="s">
        <v>19695</v>
      </c>
      <c r="Y5799" s="337" t="s">
        <v>19695</v>
      </c>
      <c r="Z5799" s="337" t="s">
        <v>1753</v>
      </c>
      <c r="AA5799" s="337" t="s">
        <v>735</v>
      </c>
      <c r="AB5799" s="337" t="s">
        <v>718</v>
      </c>
      <c r="AC5799" s="337" t="s">
        <v>13631</v>
      </c>
    </row>
    <row r="5800" spans="1:29" ht="15.8" x14ac:dyDescent="0.25">
      <c r="A5800" s="337" t="s">
        <v>1723</v>
      </c>
      <c r="B5800" s="337" t="s">
        <v>1511</v>
      </c>
      <c r="C5800" s="337" t="s">
        <v>1821</v>
      </c>
      <c r="D5800" s="337" t="s">
        <v>449</v>
      </c>
      <c r="E5800" s="337" t="s">
        <v>1880</v>
      </c>
      <c r="F5800" s="338">
        <v>42319</v>
      </c>
      <c r="G5800" s="337" t="s">
        <v>347</v>
      </c>
      <c r="H5800" s="338">
        <v>42369</v>
      </c>
      <c r="I5800" s="337" t="s">
        <v>19695</v>
      </c>
      <c r="J5800" s="337" t="s">
        <v>16</v>
      </c>
      <c r="K5800" s="337" t="s">
        <v>19695</v>
      </c>
      <c r="L5800" s="337" t="s">
        <v>19695</v>
      </c>
      <c r="M5800" s="337" t="s">
        <v>19695</v>
      </c>
      <c r="N5800" s="337" t="s">
        <v>19695</v>
      </c>
      <c r="O5800" s="337" t="s">
        <v>19695</v>
      </c>
      <c r="P5800" s="337" t="s">
        <v>19695</v>
      </c>
      <c r="Q5800" s="337" t="s">
        <v>19695</v>
      </c>
      <c r="R5800" s="337" t="s">
        <v>35</v>
      </c>
      <c r="S5800" s="337" t="s">
        <v>404</v>
      </c>
      <c r="T5800" s="337" t="s">
        <v>73</v>
      </c>
      <c r="U5800" s="337" t="s">
        <v>1512</v>
      </c>
      <c r="V5800" s="337">
        <v>10</v>
      </c>
      <c r="W5800" s="337" t="s">
        <v>19695</v>
      </c>
      <c r="X5800" s="337" t="s">
        <v>19695</v>
      </c>
      <c r="Y5800" s="337" t="s">
        <v>19695</v>
      </c>
      <c r="Z5800" s="337" t="s">
        <v>1753</v>
      </c>
      <c r="AA5800" s="337" t="s">
        <v>735</v>
      </c>
      <c r="AB5800" s="337" t="s">
        <v>718</v>
      </c>
      <c r="AC5800" s="337" t="s">
        <v>13638</v>
      </c>
    </row>
    <row r="5801" spans="1:29" ht="15.8" x14ac:dyDescent="0.25">
      <c r="A5801" s="337" t="s">
        <v>1723</v>
      </c>
      <c r="B5801" s="337" t="s">
        <v>1915</v>
      </c>
      <c r="C5801" s="337" t="s">
        <v>1821</v>
      </c>
      <c r="D5801" s="337" t="s">
        <v>449</v>
      </c>
      <c r="E5801" s="337" t="s">
        <v>1880</v>
      </c>
      <c r="F5801" s="338">
        <v>42319</v>
      </c>
      <c r="G5801" s="337" t="s">
        <v>347</v>
      </c>
      <c r="H5801" s="338">
        <v>42369</v>
      </c>
      <c r="I5801" s="337" t="s">
        <v>19695</v>
      </c>
      <c r="J5801" s="337" t="s">
        <v>36</v>
      </c>
      <c r="K5801" s="337" t="s">
        <v>19695</v>
      </c>
      <c r="L5801" s="337" t="s">
        <v>19695</v>
      </c>
      <c r="M5801" s="337" t="s">
        <v>19695</v>
      </c>
      <c r="N5801" s="337" t="s">
        <v>19695</v>
      </c>
      <c r="O5801" s="337" t="s">
        <v>19695</v>
      </c>
      <c r="P5801" s="337" t="s">
        <v>19695</v>
      </c>
      <c r="Q5801" s="337" t="s">
        <v>19695</v>
      </c>
      <c r="R5801" s="337" t="s">
        <v>35</v>
      </c>
      <c r="S5801" s="337" t="s">
        <v>77</v>
      </c>
      <c r="T5801" s="337" t="s">
        <v>1916</v>
      </c>
      <c r="U5801" s="337" t="s">
        <v>1916</v>
      </c>
      <c r="V5801" s="337">
        <v>6</v>
      </c>
      <c r="W5801" s="337" t="s">
        <v>19695</v>
      </c>
      <c r="X5801" s="337" t="s">
        <v>19695</v>
      </c>
      <c r="Y5801" s="337" t="s">
        <v>19695</v>
      </c>
      <c r="Z5801" s="337" t="s">
        <v>1753</v>
      </c>
      <c r="AA5801" s="337" t="s">
        <v>735</v>
      </c>
      <c r="AB5801" s="337" t="s">
        <v>718</v>
      </c>
      <c r="AC5801" s="337" t="s">
        <v>15388</v>
      </c>
    </row>
    <row r="5802" spans="1:29" ht="15.8" x14ac:dyDescent="0.25">
      <c r="A5802" s="337" t="s">
        <v>1723</v>
      </c>
      <c r="B5802" s="337" t="s">
        <v>2024</v>
      </c>
      <c r="C5802" s="337" t="s">
        <v>1821</v>
      </c>
      <c r="D5802" s="337" t="s">
        <v>449</v>
      </c>
      <c r="E5802" s="337" t="s">
        <v>1880</v>
      </c>
      <c r="F5802" s="338">
        <v>42319</v>
      </c>
      <c r="G5802" s="337" t="s">
        <v>347</v>
      </c>
      <c r="H5802" s="338">
        <v>42369</v>
      </c>
      <c r="I5802" s="337" t="s">
        <v>19695</v>
      </c>
      <c r="J5802" s="337" t="s">
        <v>36</v>
      </c>
      <c r="K5802" s="337" t="s">
        <v>19695</v>
      </c>
      <c r="L5802" s="337" t="s">
        <v>19695</v>
      </c>
      <c r="M5802" s="337" t="s">
        <v>19695</v>
      </c>
      <c r="N5802" s="337" t="s">
        <v>19695</v>
      </c>
      <c r="O5802" s="337" t="s">
        <v>19695</v>
      </c>
      <c r="P5802" s="337" t="s">
        <v>19695</v>
      </c>
      <c r="Q5802" s="337" t="s">
        <v>19695</v>
      </c>
      <c r="R5802" s="337" t="s">
        <v>18</v>
      </c>
      <c r="S5802" s="337" t="s">
        <v>1072</v>
      </c>
      <c r="T5802" s="337" t="s">
        <v>383</v>
      </c>
      <c r="U5802" s="337" t="s">
        <v>2025</v>
      </c>
      <c r="V5802" s="337">
        <v>8</v>
      </c>
      <c r="W5802" s="337" t="s">
        <v>19695</v>
      </c>
      <c r="X5802" s="337" t="s">
        <v>19695</v>
      </c>
      <c r="Y5802" s="337" t="s">
        <v>19695</v>
      </c>
      <c r="Z5802" s="337" t="s">
        <v>1753</v>
      </c>
      <c r="AA5802" s="337" t="s">
        <v>735</v>
      </c>
      <c r="AB5802" s="337" t="s">
        <v>718</v>
      </c>
      <c r="AC5802" s="337" t="s">
        <v>15397</v>
      </c>
    </row>
    <row r="5803" spans="1:29" ht="15.8" x14ac:dyDescent="0.25">
      <c r="A5803" s="337" t="s">
        <v>1723</v>
      </c>
      <c r="B5803" s="337" t="s">
        <v>1954</v>
      </c>
      <c r="C5803" s="337" t="s">
        <v>1821</v>
      </c>
      <c r="D5803" s="337" t="s">
        <v>449</v>
      </c>
      <c r="E5803" s="337" t="s">
        <v>1880</v>
      </c>
      <c r="F5803" s="338">
        <v>42319</v>
      </c>
      <c r="G5803" s="337" t="s">
        <v>347</v>
      </c>
      <c r="H5803" s="338">
        <v>42369</v>
      </c>
      <c r="I5803" s="337" t="s">
        <v>19695</v>
      </c>
      <c r="J5803" s="337" t="s">
        <v>36</v>
      </c>
      <c r="K5803" s="337" t="s">
        <v>19695</v>
      </c>
      <c r="L5803" s="337" t="s">
        <v>19695</v>
      </c>
      <c r="M5803" s="337" t="s">
        <v>19695</v>
      </c>
      <c r="N5803" s="337" t="s">
        <v>19695</v>
      </c>
      <c r="O5803" s="337" t="s">
        <v>19695</v>
      </c>
      <c r="P5803" s="337" t="s">
        <v>19695</v>
      </c>
      <c r="Q5803" s="337" t="s">
        <v>19695</v>
      </c>
      <c r="R5803" s="337" t="s">
        <v>52</v>
      </c>
      <c r="S5803" s="337" t="s">
        <v>142</v>
      </c>
      <c r="T5803" s="337" t="s">
        <v>1955</v>
      </c>
      <c r="U5803" s="337" t="s">
        <v>1956</v>
      </c>
      <c r="V5803" s="337">
        <v>10</v>
      </c>
      <c r="W5803" s="337" t="s">
        <v>19695</v>
      </c>
      <c r="X5803" s="337" t="s">
        <v>19695</v>
      </c>
      <c r="Y5803" s="337" t="s">
        <v>19695</v>
      </c>
      <c r="Z5803" s="337" t="s">
        <v>1753</v>
      </c>
      <c r="AA5803" s="337" t="s">
        <v>1499</v>
      </c>
      <c r="AB5803" s="337" t="s">
        <v>718</v>
      </c>
      <c r="AC5803" s="337" t="s">
        <v>13657</v>
      </c>
    </row>
    <row r="5804" spans="1:29" ht="15.8" x14ac:dyDescent="0.25">
      <c r="A5804" s="337" t="s">
        <v>1723</v>
      </c>
      <c r="B5804" s="337" t="s">
        <v>1924</v>
      </c>
      <c r="C5804" s="337" t="s">
        <v>1821</v>
      </c>
      <c r="D5804" s="337" t="s">
        <v>449</v>
      </c>
      <c r="E5804" s="337" t="s">
        <v>1880</v>
      </c>
      <c r="F5804" s="338">
        <v>42319</v>
      </c>
      <c r="G5804" s="337" t="s">
        <v>347</v>
      </c>
      <c r="H5804" s="338">
        <v>42369</v>
      </c>
      <c r="I5804" s="337" t="s">
        <v>19695</v>
      </c>
      <c r="J5804" s="337" t="s">
        <v>36</v>
      </c>
      <c r="K5804" s="337" t="s">
        <v>19695</v>
      </c>
      <c r="L5804" s="337" t="s">
        <v>19695</v>
      </c>
      <c r="M5804" s="337" t="s">
        <v>19695</v>
      </c>
      <c r="N5804" s="337" t="s">
        <v>19695</v>
      </c>
      <c r="O5804" s="337" t="s">
        <v>19695</v>
      </c>
      <c r="P5804" s="337" t="s">
        <v>19695</v>
      </c>
      <c r="Q5804" s="337" t="s">
        <v>19695</v>
      </c>
      <c r="R5804" s="337" t="s">
        <v>52</v>
      </c>
      <c r="S5804" s="337" t="s">
        <v>430</v>
      </c>
      <c r="T5804" s="337" t="s">
        <v>1321</v>
      </c>
      <c r="U5804" s="337" t="s">
        <v>1925</v>
      </c>
      <c r="V5804" s="337">
        <v>6</v>
      </c>
      <c r="W5804" s="337" t="s">
        <v>19695</v>
      </c>
      <c r="X5804" s="337" t="s">
        <v>19695</v>
      </c>
      <c r="Y5804" s="337" t="s">
        <v>19695</v>
      </c>
      <c r="Z5804" s="337" t="s">
        <v>1753</v>
      </c>
      <c r="AA5804" s="337" t="s">
        <v>735</v>
      </c>
      <c r="AB5804" s="337" t="s">
        <v>718</v>
      </c>
      <c r="AC5804" s="337" t="s">
        <v>13687</v>
      </c>
    </row>
    <row r="5805" spans="1:29" ht="15.8" x14ac:dyDescent="0.25">
      <c r="A5805" s="337" t="s">
        <v>1723</v>
      </c>
      <c r="B5805" s="337" t="s">
        <v>835</v>
      </c>
      <c r="C5805" s="337" t="s">
        <v>1821</v>
      </c>
      <c r="D5805" s="337" t="s">
        <v>449</v>
      </c>
      <c r="E5805" s="337" t="s">
        <v>1880</v>
      </c>
      <c r="F5805" s="338">
        <v>42319</v>
      </c>
      <c r="G5805" s="337" t="s">
        <v>347</v>
      </c>
      <c r="H5805" s="338">
        <v>42369</v>
      </c>
      <c r="I5805" s="337" t="s">
        <v>19695</v>
      </c>
      <c r="J5805" s="337" t="s">
        <v>36</v>
      </c>
      <c r="K5805" s="337" t="s">
        <v>19695</v>
      </c>
      <c r="L5805" s="337" t="s">
        <v>19695</v>
      </c>
      <c r="M5805" s="337" t="s">
        <v>19695</v>
      </c>
      <c r="N5805" s="337" t="s">
        <v>19695</v>
      </c>
      <c r="O5805" s="337" t="s">
        <v>19695</v>
      </c>
      <c r="P5805" s="337" t="s">
        <v>19695</v>
      </c>
      <c r="Q5805" s="337" t="s">
        <v>19695</v>
      </c>
      <c r="R5805" s="337" t="s">
        <v>52</v>
      </c>
      <c r="S5805" s="337" t="s">
        <v>120</v>
      </c>
      <c r="T5805" s="337" t="s">
        <v>52</v>
      </c>
      <c r="U5805" s="337" t="s">
        <v>414</v>
      </c>
      <c r="V5805" s="337">
        <v>6</v>
      </c>
      <c r="W5805" s="337" t="s">
        <v>19695</v>
      </c>
      <c r="X5805" s="337" t="s">
        <v>19695</v>
      </c>
      <c r="Y5805" s="337" t="s">
        <v>19695</v>
      </c>
      <c r="Z5805" s="337" t="s">
        <v>1753</v>
      </c>
      <c r="AA5805" s="337" t="s">
        <v>735</v>
      </c>
      <c r="AB5805" s="337" t="s">
        <v>718</v>
      </c>
      <c r="AC5805" s="337" t="s">
        <v>13689</v>
      </c>
    </row>
    <row r="5806" spans="1:29" ht="15.8" x14ac:dyDescent="0.25">
      <c r="A5806" s="337" t="s">
        <v>1723</v>
      </c>
      <c r="B5806" s="337" t="s">
        <v>10902</v>
      </c>
      <c r="C5806" s="337" t="s">
        <v>1821</v>
      </c>
      <c r="D5806" s="337" t="s">
        <v>449</v>
      </c>
      <c r="E5806" s="337" t="s">
        <v>1880</v>
      </c>
      <c r="F5806" s="338">
        <v>42319</v>
      </c>
      <c r="G5806" s="337" t="s">
        <v>347</v>
      </c>
      <c r="H5806" s="338">
        <v>42369</v>
      </c>
      <c r="I5806" s="337" t="s">
        <v>19695</v>
      </c>
      <c r="J5806" s="337" t="s">
        <v>36</v>
      </c>
      <c r="K5806" s="337" t="s">
        <v>19695</v>
      </c>
      <c r="L5806" s="337" t="s">
        <v>19695</v>
      </c>
      <c r="M5806" s="337" t="s">
        <v>19695</v>
      </c>
      <c r="N5806" s="337" t="s">
        <v>19695</v>
      </c>
      <c r="O5806" s="337" t="s">
        <v>19695</v>
      </c>
      <c r="P5806" s="337" t="s">
        <v>19695</v>
      </c>
      <c r="Q5806" s="337" t="s">
        <v>19695</v>
      </c>
      <c r="R5806" s="337" t="s">
        <v>1741</v>
      </c>
      <c r="S5806" s="337" t="s">
        <v>10903</v>
      </c>
      <c r="T5806" s="337" t="s">
        <v>10903</v>
      </c>
      <c r="U5806" s="337" t="s">
        <v>10904</v>
      </c>
      <c r="V5806" s="337">
        <v>12</v>
      </c>
      <c r="W5806" s="337" t="s">
        <v>19695</v>
      </c>
      <c r="X5806" s="337" t="s">
        <v>19695</v>
      </c>
      <c r="Y5806" s="337" t="s">
        <v>19695</v>
      </c>
      <c r="Z5806" s="337" t="s">
        <v>1753</v>
      </c>
      <c r="AA5806" s="337" t="s">
        <v>735</v>
      </c>
      <c r="AB5806" s="337" t="s">
        <v>718</v>
      </c>
      <c r="AC5806" s="337" t="s">
        <v>13702</v>
      </c>
    </row>
    <row r="5807" spans="1:29" ht="15.8" x14ac:dyDescent="0.25">
      <c r="A5807" s="337" t="s">
        <v>1723</v>
      </c>
      <c r="B5807" s="337" t="s">
        <v>1892</v>
      </c>
      <c r="C5807" s="337" t="s">
        <v>1821</v>
      </c>
      <c r="D5807" s="337" t="s">
        <v>449</v>
      </c>
      <c r="E5807" s="337" t="s">
        <v>1880</v>
      </c>
      <c r="F5807" s="338">
        <v>42319</v>
      </c>
      <c r="G5807" s="337" t="s">
        <v>347</v>
      </c>
      <c r="H5807" s="338">
        <v>42369</v>
      </c>
      <c r="I5807" s="337" t="s">
        <v>19695</v>
      </c>
      <c r="J5807" s="337" t="s">
        <v>36</v>
      </c>
      <c r="K5807" s="337" t="s">
        <v>19695</v>
      </c>
      <c r="L5807" s="337" t="s">
        <v>19695</v>
      </c>
      <c r="M5807" s="337" t="s">
        <v>19695</v>
      </c>
      <c r="N5807" s="337" t="s">
        <v>19695</v>
      </c>
      <c r="O5807" s="337" t="s">
        <v>19695</v>
      </c>
      <c r="P5807" s="337" t="s">
        <v>19695</v>
      </c>
      <c r="Q5807" s="337" t="s">
        <v>19695</v>
      </c>
      <c r="R5807" s="337" t="s">
        <v>52</v>
      </c>
      <c r="S5807" s="337" t="s">
        <v>120</v>
      </c>
      <c r="T5807" s="337" t="s">
        <v>1893</v>
      </c>
      <c r="U5807" s="337" t="s">
        <v>1894</v>
      </c>
      <c r="V5807" s="337">
        <v>8</v>
      </c>
      <c r="W5807" s="337" t="s">
        <v>19695</v>
      </c>
      <c r="X5807" s="337" t="s">
        <v>19695</v>
      </c>
      <c r="Y5807" s="337" t="s">
        <v>19695</v>
      </c>
      <c r="Z5807" s="337" t="s">
        <v>1753</v>
      </c>
      <c r="AA5807" s="337" t="s">
        <v>735</v>
      </c>
      <c r="AB5807" s="337" t="s">
        <v>718</v>
      </c>
      <c r="AC5807" s="337" t="s">
        <v>13835</v>
      </c>
    </row>
    <row r="5808" spans="1:29" ht="15.8" x14ac:dyDescent="0.25">
      <c r="A5808" s="337" t="s">
        <v>1723</v>
      </c>
      <c r="B5808" s="337" t="s">
        <v>1937</v>
      </c>
      <c r="C5808" s="337" t="s">
        <v>1821</v>
      </c>
      <c r="D5808" s="337" t="s">
        <v>449</v>
      </c>
      <c r="E5808" s="337" t="s">
        <v>1880</v>
      </c>
      <c r="F5808" s="338">
        <v>42319</v>
      </c>
      <c r="G5808" s="337" t="s">
        <v>347</v>
      </c>
      <c r="H5808" s="338">
        <v>42369</v>
      </c>
      <c r="I5808" s="337" t="s">
        <v>19695</v>
      </c>
      <c r="J5808" s="337" t="s">
        <v>16</v>
      </c>
      <c r="K5808" s="337" t="s">
        <v>19695</v>
      </c>
      <c r="L5808" s="337" t="s">
        <v>19695</v>
      </c>
      <c r="M5808" s="337" t="s">
        <v>19695</v>
      </c>
      <c r="N5808" s="337" t="s">
        <v>19695</v>
      </c>
      <c r="O5808" s="337" t="s">
        <v>19695</v>
      </c>
      <c r="P5808" s="337" t="s">
        <v>19695</v>
      </c>
      <c r="Q5808" s="337" t="s">
        <v>19695</v>
      </c>
      <c r="R5808" s="337" t="s">
        <v>56</v>
      </c>
      <c r="S5808" s="337" t="s">
        <v>79</v>
      </c>
      <c r="T5808" s="337" t="s">
        <v>1938</v>
      </c>
      <c r="U5808" s="337" t="s">
        <v>1939</v>
      </c>
      <c r="V5808" s="337">
        <v>10</v>
      </c>
      <c r="W5808" s="337" t="s">
        <v>19695</v>
      </c>
      <c r="X5808" s="337" t="s">
        <v>19695</v>
      </c>
      <c r="Y5808" s="337" t="s">
        <v>19695</v>
      </c>
      <c r="Z5808" s="337" t="s">
        <v>1753</v>
      </c>
      <c r="AA5808" s="337" t="s">
        <v>735</v>
      </c>
      <c r="AB5808" s="337" t="s">
        <v>718</v>
      </c>
      <c r="AC5808" s="337" t="s">
        <v>13835</v>
      </c>
    </row>
    <row r="5809" spans="1:29" ht="15.8" x14ac:dyDescent="0.25">
      <c r="A5809" s="337" t="s">
        <v>1723</v>
      </c>
      <c r="B5809" s="337" t="s">
        <v>1978</v>
      </c>
      <c r="C5809" s="337" t="s">
        <v>1821</v>
      </c>
      <c r="D5809" s="337" t="s">
        <v>449</v>
      </c>
      <c r="E5809" s="337" t="s">
        <v>1880</v>
      </c>
      <c r="F5809" s="338">
        <v>42319</v>
      </c>
      <c r="G5809" s="337" t="s">
        <v>347</v>
      </c>
      <c r="H5809" s="338">
        <v>42369</v>
      </c>
      <c r="I5809" s="337" t="s">
        <v>19695</v>
      </c>
      <c r="J5809" s="337" t="s">
        <v>36</v>
      </c>
      <c r="K5809" s="337" t="s">
        <v>19695</v>
      </c>
      <c r="L5809" s="337" t="s">
        <v>19695</v>
      </c>
      <c r="M5809" s="337" t="s">
        <v>19695</v>
      </c>
      <c r="N5809" s="337" t="s">
        <v>19695</v>
      </c>
      <c r="O5809" s="337" t="s">
        <v>19695</v>
      </c>
      <c r="P5809" s="337" t="s">
        <v>19695</v>
      </c>
      <c r="Q5809" s="337" t="s">
        <v>19695</v>
      </c>
      <c r="R5809" s="337" t="s">
        <v>52</v>
      </c>
      <c r="S5809" s="337" t="s">
        <v>857</v>
      </c>
      <c r="T5809" s="337" t="s">
        <v>1979</v>
      </c>
      <c r="U5809" s="337" t="s">
        <v>449</v>
      </c>
      <c r="V5809" s="337">
        <v>6</v>
      </c>
      <c r="W5809" s="337" t="s">
        <v>19695</v>
      </c>
      <c r="X5809" s="337" t="s">
        <v>19695</v>
      </c>
      <c r="Y5809" s="337" t="s">
        <v>19695</v>
      </c>
      <c r="Z5809" s="337" t="s">
        <v>1753</v>
      </c>
      <c r="AA5809" s="337" t="s">
        <v>735</v>
      </c>
      <c r="AB5809" s="337" t="s">
        <v>718</v>
      </c>
      <c r="AC5809" s="337" t="s">
        <v>13835</v>
      </c>
    </row>
    <row r="5810" spans="1:29" ht="15.8" x14ac:dyDescent="0.25">
      <c r="A5810" s="337" t="s">
        <v>1723</v>
      </c>
      <c r="B5810" s="337" t="s">
        <v>4158</v>
      </c>
      <c r="C5810" s="337" t="s">
        <v>1725</v>
      </c>
      <c r="D5810" s="337" t="s">
        <v>1873</v>
      </c>
      <c r="E5810" s="337" t="s">
        <v>1880</v>
      </c>
      <c r="F5810" s="338">
        <v>42319</v>
      </c>
      <c r="G5810" s="337" t="s">
        <v>347</v>
      </c>
      <c r="H5810" s="338">
        <v>42369</v>
      </c>
      <c r="I5810" s="337" t="s">
        <v>19695</v>
      </c>
      <c r="J5810" s="337" t="s">
        <v>36</v>
      </c>
      <c r="K5810" s="337" t="s">
        <v>19695</v>
      </c>
      <c r="L5810" s="337" t="s">
        <v>19695</v>
      </c>
      <c r="M5810" s="337" t="s">
        <v>19695</v>
      </c>
      <c r="N5810" s="337" t="s">
        <v>19695</v>
      </c>
      <c r="O5810" s="337" t="s">
        <v>19695</v>
      </c>
      <c r="P5810" s="337" t="s">
        <v>19695</v>
      </c>
      <c r="Q5810" s="337" t="s">
        <v>19695</v>
      </c>
      <c r="R5810" s="337" t="s">
        <v>98</v>
      </c>
      <c r="S5810" s="337" t="s">
        <v>2979</v>
      </c>
      <c r="T5810" s="337" t="s">
        <v>2981</v>
      </c>
      <c r="U5810" s="337" t="s">
        <v>449</v>
      </c>
      <c r="V5810" s="337">
        <v>10</v>
      </c>
      <c r="W5810" s="337" t="s">
        <v>19695</v>
      </c>
      <c r="X5810" s="337" t="s">
        <v>19695</v>
      </c>
      <c r="Y5810" s="337" t="s">
        <v>19695</v>
      </c>
      <c r="Z5810" s="337" t="s">
        <v>1753</v>
      </c>
      <c r="AA5810" s="337" t="s">
        <v>735</v>
      </c>
      <c r="AB5810" s="337" t="s">
        <v>718</v>
      </c>
      <c r="AC5810" s="337" t="s">
        <v>13835</v>
      </c>
    </row>
    <row r="5811" spans="1:29" ht="15.8" x14ac:dyDescent="0.25">
      <c r="A5811" s="337" t="s">
        <v>1723</v>
      </c>
      <c r="B5811" s="337" t="s">
        <v>5560</v>
      </c>
      <c r="C5811" s="337" t="s">
        <v>1821</v>
      </c>
      <c r="D5811" s="337" t="s">
        <v>449</v>
      </c>
      <c r="E5811" s="337" t="s">
        <v>1880</v>
      </c>
      <c r="F5811" s="338">
        <v>42319</v>
      </c>
      <c r="G5811" s="337" t="s">
        <v>347</v>
      </c>
      <c r="H5811" s="338">
        <v>42369</v>
      </c>
      <c r="I5811" s="337" t="s">
        <v>19695</v>
      </c>
      <c r="J5811" s="337" t="s">
        <v>36</v>
      </c>
      <c r="K5811" s="337" t="s">
        <v>19695</v>
      </c>
      <c r="L5811" s="337" t="s">
        <v>19695</v>
      </c>
      <c r="M5811" s="337" t="s">
        <v>19695</v>
      </c>
      <c r="N5811" s="337" t="s">
        <v>19695</v>
      </c>
      <c r="O5811" s="337" t="s">
        <v>19695</v>
      </c>
      <c r="P5811" s="337" t="s">
        <v>19695</v>
      </c>
      <c r="Q5811" s="337" t="s">
        <v>19695</v>
      </c>
      <c r="R5811" s="337" t="s">
        <v>98</v>
      </c>
      <c r="S5811" s="337" t="s">
        <v>1176</v>
      </c>
      <c r="T5811" s="337" t="s">
        <v>5561</v>
      </c>
      <c r="U5811" s="337" t="s">
        <v>5562</v>
      </c>
      <c r="V5811" s="337">
        <v>12</v>
      </c>
      <c r="W5811" s="337" t="s">
        <v>19695</v>
      </c>
      <c r="X5811" s="337" t="s">
        <v>19695</v>
      </c>
      <c r="Y5811" s="337" t="s">
        <v>19695</v>
      </c>
      <c r="Z5811" s="337" t="s">
        <v>1753</v>
      </c>
      <c r="AA5811" s="337" t="s">
        <v>735</v>
      </c>
      <c r="AB5811" s="337" t="s">
        <v>718</v>
      </c>
      <c r="AC5811" s="337" t="s">
        <v>13835</v>
      </c>
    </row>
    <row r="5812" spans="1:29" ht="15.8" x14ac:dyDescent="0.25">
      <c r="A5812" s="337" t="s">
        <v>1723</v>
      </c>
      <c r="B5812" s="337" t="s">
        <v>1985</v>
      </c>
      <c r="C5812" s="337" t="s">
        <v>1821</v>
      </c>
      <c r="D5812" s="337" t="s">
        <v>449</v>
      </c>
      <c r="E5812" s="337" t="s">
        <v>1986</v>
      </c>
      <c r="F5812" s="338">
        <v>42317</v>
      </c>
      <c r="G5812" s="337" t="s">
        <v>1987</v>
      </c>
      <c r="H5812" s="338">
        <v>42367</v>
      </c>
      <c r="I5812" s="337" t="s">
        <v>19695</v>
      </c>
      <c r="J5812" s="337" t="s">
        <v>36</v>
      </c>
      <c r="K5812" s="337" t="s">
        <v>19695</v>
      </c>
      <c r="L5812" s="337" t="s">
        <v>19695</v>
      </c>
      <c r="M5812" s="337" t="s">
        <v>19695</v>
      </c>
      <c r="N5812" s="337" t="s">
        <v>19695</v>
      </c>
      <c r="O5812" s="337" t="s">
        <v>19695</v>
      </c>
      <c r="P5812" s="337" t="s">
        <v>19695</v>
      </c>
      <c r="Q5812" s="337" t="s">
        <v>19695</v>
      </c>
      <c r="R5812" s="337" t="s">
        <v>98</v>
      </c>
      <c r="S5812" s="337" t="s">
        <v>406</v>
      </c>
      <c r="T5812" s="337" t="s">
        <v>1169</v>
      </c>
      <c r="U5812" s="337" t="s">
        <v>1988</v>
      </c>
      <c r="V5812" s="337">
        <v>10</v>
      </c>
      <c r="W5812" s="337" t="s">
        <v>19695</v>
      </c>
      <c r="X5812" s="337" t="s">
        <v>19695</v>
      </c>
      <c r="Y5812" s="337" t="s">
        <v>19695</v>
      </c>
      <c r="Z5812" s="337" t="s">
        <v>1753</v>
      </c>
      <c r="AA5812" s="337" t="s">
        <v>735</v>
      </c>
      <c r="AB5812" s="337" t="s">
        <v>718</v>
      </c>
      <c r="AC5812" s="337" t="s">
        <v>13659</v>
      </c>
    </row>
    <row r="5813" spans="1:29" ht="15.8" x14ac:dyDescent="0.25">
      <c r="A5813" s="337" t="s">
        <v>1723</v>
      </c>
      <c r="B5813" s="337" t="s">
        <v>1965</v>
      </c>
      <c r="C5813" s="337" t="s">
        <v>1821</v>
      </c>
      <c r="D5813" s="337" t="s">
        <v>449</v>
      </c>
      <c r="E5813" s="337" t="s">
        <v>1966</v>
      </c>
      <c r="F5813" s="338">
        <v>42358</v>
      </c>
      <c r="G5813" s="337" t="s">
        <v>1085</v>
      </c>
      <c r="H5813" s="338">
        <v>42366</v>
      </c>
      <c r="I5813" s="337" t="s">
        <v>19695</v>
      </c>
      <c r="J5813" s="337" t="s">
        <v>16</v>
      </c>
      <c r="K5813" s="337" t="s">
        <v>19695</v>
      </c>
      <c r="L5813" s="337" t="s">
        <v>19695</v>
      </c>
      <c r="M5813" s="337" t="s">
        <v>19695</v>
      </c>
      <c r="N5813" s="337" t="s">
        <v>19695</v>
      </c>
      <c r="O5813" s="337" t="s">
        <v>19695</v>
      </c>
      <c r="P5813" s="337" t="s">
        <v>19695</v>
      </c>
      <c r="Q5813" s="337" t="s">
        <v>19695</v>
      </c>
      <c r="R5813" s="337" t="s">
        <v>112</v>
      </c>
      <c r="S5813" s="337" t="s">
        <v>452</v>
      </c>
      <c r="T5813" s="337" t="s">
        <v>115</v>
      </c>
      <c r="U5813" s="337" t="s">
        <v>1967</v>
      </c>
      <c r="V5813" s="337">
        <v>12</v>
      </c>
      <c r="W5813" s="337" t="s">
        <v>19695</v>
      </c>
      <c r="X5813" s="337" t="s">
        <v>19695</v>
      </c>
      <c r="Y5813" s="337" t="s">
        <v>19695</v>
      </c>
      <c r="Z5813" s="337" t="s">
        <v>1728</v>
      </c>
      <c r="AA5813" s="337" t="s">
        <v>735</v>
      </c>
      <c r="AB5813" s="337" t="s">
        <v>718</v>
      </c>
      <c r="AC5813" s="337" t="s">
        <v>13630</v>
      </c>
    </row>
    <row r="5814" spans="1:29" ht="15.8" x14ac:dyDescent="0.25">
      <c r="A5814" s="337" t="s">
        <v>1723</v>
      </c>
      <c r="B5814" s="337" t="s">
        <v>1084</v>
      </c>
      <c r="C5814" s="337" t="s">
        <v>1821</v>
      </c>
      <c r="D5814" s="337" t="s">
        <v>449</v>
      </c>
      <c r="E5814" s="337" t="s">
        <v>1866</v>
      </c>
      <c r="F5814" s="338">
        <v>42339</v>
      </c>
      <c r="G5814" s="337" t="s">
        <v>1085</v>
      </c>
      <c r="H5814" s="338">
        <v>42366</v>
      </c>
      <c r="I5814" s="337" t="s">
        <v>19695</v>
      </c>
      <c r="J5814" s="337" t="s">
        <v>36</v>
      </c>
      <c r="K5814" s="337" t="s">
        <v>19695</v>
      </c>
      <c r="L5814" s="337" t="s">
        <v>19695</v>
      </c>
      <c r="M5814" s="337" t="s">
        <v>19695</v>
      </c>
      <c r="N5814" s="337" t="s">
        <v>19695</v>
      </c>
      <c r="O5814" s="337" t="s">
        <v>19695</v>
      </c>
      <c r="P5814" s="337" t="s">
        <v>19695</v>
      </c>
      <c r="Q5814" s="337" t="s">
        <v>19695</v>
      </c>
      <c r="R5814" s="337" t="s">
        <v>15</v>
      </c>
      <c r="S5814" s="337" t="s">
        <v>1086</v>
      </c>
      <c r="T5814" s="337" t="s">
        <v>1086</v>
      </c>
      <c r="U5814" s="337" t="s">
        <v>1953</v>
      </c>
      <c r="V5814" s="337">
        <v>10</v>
      </c>
      <c r="W5814" s="337" t="s">
        <v>19695</v>
      </c>
      <c r="X5814" s="337" t="s">
        <v>19695</v>
      </c>
      <c r="Y5814" s="337" t="s">
        <v>19695</v>
      </c>
      <c r="Z5814" s="337" t="s">
        <v>1728</v>
      </c>
      <c r="AA5814" s="337" t="s">
        <v>735</v>
      </c>
      <c r="AB5814" s="337" t="s">
        <v>718</v>
      </c>
      <c r="AC5814" s="337" t="s">
        <v>13636</v>
      </c>
    </row>
    <row r="5815" spans="1:29" ht="15.8" x14ac:dyDescent="0.25">
      <c r="A5815" s="337" t="s">
        <v>1723</v>
      </c>
      <c r="B5815" s="337" t="s">
        <v>460</v>
      </c>
      <c r="C5815" s="337" t="s">
        <v>1725</v>
      </c>
      <c r="D5815" s="337" t="s">
        <v>13527</v>
      </c>
      <c r="E5815" s="337" t="s">
        <v>2003</v>
      </c>
      <c r="F5815" s="338">
        <v>42308</v>
      </c>
      <c r="G5815" s="337" t="s">
        <v>1966</v>
      </c>
      <c r="H5815" s="338">
        <v>42358</v>
      </c>
      <c r="I5815" s="337" t="s">
        <v>19695</v>
      </c>
      <c r="J5815" s="337" t="s">
        <v>36</v>
      </c>
      <c r="K5815" s="337" t="s">
        <v>19695</v>
      </c>
      <c r="L5815" s="337" t="s">
        <v>19695</v>
      </c>
      <c r="M5815" s="337" t="s">
        <v>19695</v>
      </c>
      <c r="N5815" s="337" t="s">
        <v>19695</v>
      </c>
      <c r="O5815" s="337" t="s">
        <v>19695</v>
      </c>
      <c r="P5815" s="337" t="s">
        <v>19695</v>
      </c>
      <c r="Q5815" s="337" t="s">
        <v>19695</v>
      </c>
      <c r="R5815" s="337" t="s">
        <v>98</v>
      </c>
      <c r="S5815" s="337" t="s">
        <v>406</v>
      </c>
      <c r="T5815" s="337" t="s">
        <v>461</v>
      </c>
      <c r="U5815" s="337" t="s">
        <v>1546</v>
      </c>
      <c r="V5815" s="337">
        <v>6</v>
      </c>
      <c r="W5815" s="337" t="s">
        <v>19695</v>
      </c>
      <c r="X5815" s="337" t="s">
        <v>19695</v>
      </c>
      <c r="Y5815" s="337" t="s">
        <v>19695</v>
      </c>
      <c r="Z5815" s="337" t="s">
        <v>1728</v>
      </c>
      <c r="AA5815" s="337" t="s">
        <v>735</v>
      </c>
      <c r="AB5815" s="337" t="s">
        <v>718</v>
      </c>
      <c r="AC5815" s="337" t="s">
        <v>13653</v>
      </c>
    </row>
    <row r="5816" spans="1:29" ht="15.8" x14ac:dyDescent="0.25">
      <c r="A5816" s="337" t="s">
        <v>1723</v>
      </c>
      <c r="B5816" s="337" t="s">
        <v>1980</v>
      </c>
      <c r="C5816" s="337" t="s">
        <v>1821</v>
      </c>
      <c r="D5816" s="337" t="s">
        <v>449</v>
      </c>
      <c r="E5816" s="337" t="s">
        <v>1981</v>
      </c>
      <c r="F5816" s="338">
        <v>42325</v>
      </c>
      <c r="G5816" s="337" t="s">
        <v>1982</v>
      </c>
      <c r="H5816" s="338">
        <v>42355</v>
      </c>
      <c r="I5816" s="337" t="s">
        <v>19695</v>
      </c>
      <c r="J5816" s="337" t="s">
        <v>36</v>
      </c>
      <c r="K5816" s="337" t="s">
        <v>19695</v>
      </c>
      <c r="L5816" s="337" t="s">
        <v>19695</v>
      </c>
      <c r="M5816" s="337" t="s">
        <v>19695</v>
      </c>
      <c r="N5816" s="337" t="s">
        <v>19695</v>
      </c>
      <c r="O5816" s="337" t="s">
        <v>19695</v>
      </c>
      <c r="P5816" s="337" t="s">
        <v>19695</v>
      </c>
      <c r="Q5816" s="337" t="s">
        <v>19695</v>
      </c>
      <c r="R5816" s="337" t="s">
        <v>35</v>
      </c>
      <c r="S5816" s="337" t="s">
        <v>399</v>
      </c>
      <c r="T5816" s="337" t="s">
        <v>1983</v>
      </c>
      <c r="U5816" s="337" t="s">
        <v>1984</v>
      </c>
      <c r="V5816" s="337">
        <v>24</v>
      </c>
      <c r="W5816" s="337" t="s">
        <v>19695</v>
      </c>
      <c r="X5816" s="337" t="s">
        <v>19695</v>
      </c>
      <c r="Y5816" s="337" t="s">
        <v>19695</v>
      </c>
      <c r="Z5816" s="337" t="s">
        <v>1753</v>
      </c>
      <c r="AA5816" s="337" t="s">
        <v>735</v>
      </c>
      <c r="AB5816" s="337" t="s">
        <v>718</v>
      </c>
      <c r="AC5816" s="337" t="s">
        <v>15414</v>
      </c>
    </row>
    <row r="5817" spans="1:29" ht="15.8" x14ac:dyDescent="0.25">
      <c r="A5817" s="337" t="s">
        <v>1723</v>
      </c>
      <c r="B5817" s="337" t="s">
        <v>1911</v>
      </c>
      <c r="C5817" s="337" t="s">
        <v>1821</v>
      </c>
      <c r="D5817" s="337" t="s">
        <v>449</v>
      </c>
      <c r="E5817" s="337" t="s">
        <v>1912</v>
      </c>
      <c r="F5817" s="338">
        <v>42338</v>
      </c>
      <c r="G5817" s="337" t="s">
        <v>1913</v>
      </c>
      <c r="H5817" s="338">
        <v>42348</v>
      </c>
      <c r="I5817" s="337" t="s">
        <v>19695</v>
      </c>
      <c r="J5817" s="337" t="s">
        <v>36</v>
      </c>
      <c r="K5817" s="337" t="s">
        <v>19695</v>
      </c>
      <c r="L5817" s="337" t="s">
        <v>19695</v>
      </c>
      <c r="M5817" s="337" t="s">
        <v>19695</v>
      </c>
      <c r="N5817" s="337" t="s">
        <v>19695</v>
      </c>
      <c r="O5817" s="337" t="s">
        <v>19695</v>
      </c>
      <c r="P5817" s="337" t="s">
        <v>19695</v>
      </c>
      <c r="Q5817" s="337" t="s">
        <v>19695</v>
      </c>
      <c r="R5817" s="337" t="s">
        <v>52</v>
      </c>
      <c r="S5817" s="337" t="s">
        <v>69</v>
      </c>
      <c r="T5817" s="337" t="s">
        <v>865</v>
      </c>
      <c r="U5817" s="337" t="s">
        <v>1914</v>
      </c>
      <c r="V5817" s="337">
        <v>10</v>
      </c>
      <c r="W5817" s="337" t="s">
        <v>19695</v>
      </c>
      <c r="X5817" s="337" t="s">
        <v>19695</v>
      </c>
      <c r="Y5817" s="337" t="s">
        <v>19695</v>
      </c>
      <c r="Z5817" s="337" t="s">
        <v>1728</v>
      </c>
      <c r="AA5817" s="337" t="s">
        <v>717</v>
      </c>
      <c r="AB5817" s="337" t="s">
        <v>718</v>
      </c>
      <c r="AC5817" s="337" t="s">
        <v>13650</v>
      </c>
    </row>
    <row r="5818" spans="1:29" ht="15.8" x14ac:dyDescent="0.25">
      <c r="A5818" s="337" t="s">
        <v>1723</v>
      </c>
      <c r="B5818" s="337" t="s">
        <v>1864</v>
      </c>
      <c r="C5818" s="337" t="s">
        <v>1821</v>
      </c>
      <c r="D5818" s="337" t="s">
        <v>449</v>
      </c>
      <c r="E5818" s="337" t="s">
        <v>1865</v>
      </c>
      <c r="F5818" s="338">
        <v>42332</v>
      </c>
      <c r="G5818" s="337" t="s">
        <v>1866</v>
      </c>
      <c r="H5818" s="338">
        <v>42339</v>
      </c>
      <c r="I5818" s="337" t="s">
        <v>19695</v>
      </c>
      <c r="J5818" s="337" t="s">
        <v>36</v>
      </c>
      <c r="K5818" s="337" t="s">
        <v>19695</v>
      </c>
      <c r="L5818" s="337" t="s">
        <v>19695</v>
      </c>
      <c r="M5818" s="337" t="s">
        <v>19695</v>
      </c>
      <c r="N5818" s="337" t="s">
        <v>19695</v>
      </c>
      <c r="O5818" s="337" t="s">
        <v>19695</v>
      </c>
      <c r="P5818" s="337" t="s">
        <v>19695</v>
      </c>
      <c r="Q5818" s="337" t="s">
        <v>19695</v>
      </c>
      <c r="R5818" s="337" t="s">
        <v>117</v>
      </c>
      <c r="S5818" s="337" t="s">
        <v>1867</v>
      </c>
      <c r="T5818" s="337" t="s">
        <v>1868</v>
      </c>
      <c r="U5818" s="337" t="s">
        <v>1869</v>
      </c>
      <c r="V5818" s="337">
        <v>12</v>
      </c>
      <c r="W5818" s="337" t="s">
        <v>19695</v>
      </c>
      <c r="X5818" s="337" t="s">
        <v>19695</v>
      </c>
      <c r="Y5818" s="337" t="s">
        <v>19695</v>
      </c>
      <c r="Z5818" s="337" t="s">
        <v>1728</v>
      </c>
      <c r="AA5818" s="337" t="s">
        <v>1499</v>
      </c>
      <c r="AB5818" s="337" t="s">
        <v>718</v>
      </c>
      <c r="AC5818" s="337" t="s">
        <v>13641</v>
      </c>
    </row>
    <row r="5819" spans="1:29" ht="15.8" x14ac:dyDescent="0.25">
      <c r="A5819" s="511" t="s">
        <v>288</v>
      </c>
      <c r="B5819" s="512">
        <f>COUNTA(A1:A5818)</f>
        <v>5818</v>
      </c>
      <c r="C5819" s="512"/>
      <c r="D5819" s="512"/>
      <c r="E5819" s="512"/>
      <c r="F5819" s="512"/>
      <c r="G5819" s="512"/>
      <c r="H5819" s="512"/>
      <c r="I5819" s="512"/>
      <c r="J5819" s="512"/>
      <c r="K5819" s="512"/>
      <c r="L5819" s="512"/>
      <c r="M5819" s="512"/>
      <c r="N5819" s="512"/>
      <c r="O5819" s="512"/>
      <c r="P5819" s="512"/>
      <c r="Q5819" s="512"/>
      <c r="R5819" s="512"/>
      <c r="S5819" s="512"/>
      <c r="T5819" s="512"/>
      <c r="U5819" s="512"/>
      <c r="V5819" s="512"/>
      <c r="W5819" s="512"/>
      <c r="X5819" s="512"/>
      <c r="Y5819" s="512"/>
      <c r="Z5819" s="512"/>
      <c r="AA5819" s="512"/>
      <c r="AB5819" s="512"/>
      <c r="AC5819" s="512"/>
    </row>
  </sheetData>
  <autoFilter ref="A1:AC5819" xr:uid="{4BB76B91-579F-405D-A7C4-8E9216A8D76D}"/>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sheetPr>
  <dimension ref="A2:H71"/>
  <sheetViews>
    <sheetView topLeftCell="B15" workbookViewId="0">
      <selection activeCell="E37" sqref="E37:E43"/>
    </sheetView>
  </sheetViews>
  <sheetFormatPr defaultColWidth="9.125" defaultRowHeight="14.3" x14ac:dyDescent="0.25"/>
  <cols>
    <col min="1" max="1" width="11.625" customWidth="1"/>
    <col min="2" max="2" width="19" bestFit="1" customWidth="1"/>
    <col min="3" max="3" width="93.125" bestFit="1" customWidth="1"/>
    <col min="4" max="4" width="8.125" bestFit="1" customWidth="1"/>
    <col min="5" max="5" width="13.75" bestFit="1" customWidth="1"/>
    <col min="6" max="6" width="80.25" bestFit="1" customWidth="1"/>
  </cols>
  <sheetData>
    <row r="2" spans="1:8" ht="14.95" x14ac:dyDescent="0.25">
      <c r="A2" s="763" t="s">
        <v>259</v>
      </c>
      <c r="B2" s="764"/>
      <c r="C2" s="764"/>
      <c r="D2" s="764"/>
      <c r="E2" s="764"/>
      <c r="F2" s="764"/>
      <c r="G2" s="764"/>
      <c r="H2" s="71"/>
    </row>
    <row r="3" spans="1:8" ht="14.95" x14ac:dyDescent="0.25">
      <c r="A3" s="72" t="s">
        <v>203</v>
      </c>
      <c r="B3" s="73"/>
      <c r="C3" s="37"/>
      <c r="D3" s="38"/>
      <c r="E3" s="39"/>
      <c r="F3" s="40"/>
      <c r="G3" s="41"/>
      <c r="H3" s="42"/>
    </row>
    <row r="4" spans="1:8" ht="14.95" x14ac:dyDescent="0.25">
      <c r="A4" s="43"/>
      <c r="B4" s="73"/>
      <c r="C4" s="37"/>
      <c r="D4" s="44"/>
      <c r="E4" s="45"/>
      <c r="F4" s="74"/>
      <c r="G4" s="46"/>
      <c r="H4" s="47"/>
    </row>
    <row r="5" spans="1:8" ht="14.95" x14ac:dyDescent="0.25">
      <c r="A5" s="43"/>
      <c r="B5" s="73" t="s">
        <v>501</v>
      </c>
      <c r="C5" s="48" t="str">
        <f>BE!D9</f>
        <v>Global Warming Potential of methane (on and after 1/1/2021))</v>
      </c>
      <c r="D5" s="76">
        <v>28</v>
      </c>
      <c r="E5" s="50"/>
      <c r="F5" t="s">
        <v>505</v>
      </c>
      <c r="G5" s="77"/>
      <c r="H5" s="47"/>
    </row>
    <row r="6" spans="1:8" ht="14.95" x14ac:dyDescent="0.25">
      <c r="A6" s="43"/>
      <c r="G6" s="48"/>
      <c r="H6" s="47"/>
    </row>
    <row r="7" spans="1:8" ht="18" x14ac:dyDescent="0.25">
      <c r="A7" s="43"/>
      <c r="B7" s="73" t="s">
        <v>510</v>
      </c>
      <c r="C7" s="48" t="s">
        <v>206</v>
      </c>
      <c r="D7" s="51">
        <f>BE!E12</f>
        <v>4.0253807106598982</v>
      </c>
      <c r="E7" s="50" t="s">
        <v>207</v>
      </c>
      <c r="F7" t="s">
        <v>363</v>
      </c>
      <c r="G7" s="48"/>
      <c r="H7" s="47"/>
    </row>
    <row r="8" spans="1:8" ht="18" x14ac:dyDescent="0.25">
      <c r="A8" s="43"/>
      <c r="B8" s="73" t="s">
        <v>511</v>
      </c>
      <c r="C8" s="48" t="s">
        <v>158</v>
      </c>
      <c r="D8" s="51">
        <f>BE!E13</f>
        <v>0.37563451776649748</v>
      </c>
      <c r="E8" s="50" t="s">
        <v>207</v>
      </c>
      <c r="F8" s="78" t="str">
        <f>F7</f>
        <v>linked cell to survey data</v>
      </c>
      <c r="G8" s="48"/>
      <c r="H8" s="47"/>
    </row>
    <row r="9" spans="1:8" ht="18" x14ac:dyDescent="0.25">
      <c r="B9" s="73" t="s">
        <v>512</v>
      </c>
      <c r="C9" s="48" t="s">
        <v>208</v>
      </c>
      <c r="D9" s="51">
        <f>BE!E14</f>
        <v>0.8375634517766497</v>
      </c>
      <c r="E9" s="50" t="s">
        <v>207</v>
      </c>
      <c r="F9" s="78" t="str">
        <f t="shared" ref="F9:F13" si="0">F8</f>
        <v>linked cell to survey data</v>
      </c>
      <c r="G9" s="48"/>
      <c r="H9" s="47"/>
    </row>
    <row r="10" spans="1:8" ht="18" x14ac:dyDescent="0.25">
      <c r="A10" s="43"/>
      <c r="B10" s="73" t="s">
        <v>513</v>
      </c>
      <c r="C10" s="48" t="s">
        <v>209</v>
      </c>
      <c r="D10" s="51">
        <f>BE!E15</f>
        <v>0.16751269035532995</v>
      </c>
      <c r="E10" s="50" t="s">
        <v>207</v>
      </c>
      <c r="F10" s="78" t="str">
        <f t="shared" si="0"/>
        <v>linked cell to survey data</v>
      </c>
      <c r="G10" s="48"/>
      <c r="H10" s="47"/>
    </row>
    <row r="11" spans="1:8" ht="18" x14ac:dyDescent="0.25">
      <c r="A11" s="43"/>
      <c r="B11" s="73" t="s">
        <v>514</v>
      </c>
      <c r="C11" s="48" t="s">
        <v>162</v>
      </c>
      <c r="D11" s="51">
        <f>BE!E16</f>
        <v>21.086294416243653</v>
      </c>
      <c r="E11" s="50" t="s">
        <v>207</v>
      </c>
      <c r="F11" s="78" t="str">
        <f t="shared" si="0"/>
        <v>linked cell to survey data</v>
      </c>
      <c r="G11" s="48"/>
      <c r="H11" s="47"/>
    </row>
    <row r="12" spans="1:8" ht="18" x14ac:dyDescent="0.25">
      <c r="A12" s="43"/>
      <c r="B12" s="73" t="s">
        <v>515</v>
      </c>
      <c r="C12" s="48" t="s">
        <v>163</v>
      </c>
      <c r="D12" s="51">
        <f>BE!E17</f>
        <v>2.1015228426395938</v>
      </c>
      <c r="E12" s="50" t="s">
        <v>207</v>
      </c>
      <c r="F12" s="78" t="str">
        <f t="shared" si="0"/>
        <v>linked cell to survey data</v>
      </c>
      <c r="G12" s="48"/>
      <c r="H12" s="47"/>
    </row>
    <row r="13" spans="1:8" ht="18" x14ac:dyDescent="0.25">
      <c r="A13" s="43"/>
      <c r="B13" s="73" t="s">
        <v>516</v>
      </c>
      <c r="C13" s="48" t="s">
        <v>210</v>
      </c>
      <c r="D13" s="51">
        <f>BE!E18</f>
        <v>1.3350253807106598</v>
      </c>
      <c r="E13" s="50" t="s">
        <v>207</v>
      </c>
      <c r="F13" s="78" t="str">
        <f t="shared" si="0"/>
        <v>linked cell to survey data</v>
      </c>
      <c r="G13" s="48"/>
      <c r="H13" s="47"/>
    </row>
    <row r="14" spans="1:8" ht="18" x14ac:dyDescent="0.35">
      <c r="A14" s="43"/>
      <c r="B14" s="52" t="s">
        <v>517</v>
      </c>
      <c r="C14" s="48" t="s">
        <v>211</v>
      </c>
      <c r="D14" s="53">
        <v>0.67</v>
      </c>
      <c r="E14" s="48" t="s">
        <v>260</v>
      </c>
      <c r="F14" s="48" t="s">
        <v>205</v>
      </c>
      <c r="G14" s="48"/>
      <c r="H14" s="47"/>
    </row>
    <row r="15" spans="1:8" ht="18" x14ac:dyDescent="0.35">
      <c r="A15" s="43"/>
      <c r="B15" s="52" t="s">
        <v>518</v>
      </c>
      <c r="C15" s="48" t="s">
        <v>213</v>
      </c>
      <c r="D15" s="79">
        <v>3.39E-2</v>
      </c>
      <c r="E15" s="48" t="s">
        <v>214</v>
      </c>
      <c r="F15" s="48" t="s">
        <v>215</v>
      </c>
      <c r="G15" s="48"/>
      <c r="H15" s="47"/>
    </row>
    <row r="16" spans="1:8" ht="18" x14ac:dyDescent="0.35">
      <c r="A16" s="43"/>
      <c r="B16" s="52" t="s">
        <v>519</v>
      </c>
      <c r="C16" s="48" t="s">
        <v>216</v>
      </c>
      <c r="D16" s="53">
        <v>0.13</v>
      </c>
      <c r="E16" s="48" t="s">
        <v>217</v>
      </c>
      <c r="F16" s="48" t="s">
        <v>218</v>
      </c>
      <c r="G16" s="48"/>
      <c r="H16" s="47"/>
    </row>
    <row r="17" spans="1:8" ht="18" x14ac:dyDescent="0.35">
      <c r="A17" s="43"/>
      <c r="B17" s="52" t="s">
        <v>520</v>
      </c>
      <c r="C17" s="48" t="s">
        <v>219</v>
      </c>
      <c r="D17" s="53">
        <v>1.9</v>
      </c>
      <c r="E17" s="48" t="s">
        <v>220</v>
      </c>
      <c r="F17" s="48" t="s">
        <v>218</v>
      </c>
      <c r="G17" s="48"/>
      <c r="H17" s="47"/>
    </row>
    <row r="18" spans="1:8" ht="18" x14ac:dyDescent="0.35">
      <c r="A18" s="43"/>
      <c r="B18" s="52" t="s">
        <v>521</v>
      </c>
      <c r="C18" s="48" t="s">
        <v>221</v>
      </c>
      <c r="D18" s="53">
        <v>0.13</v>
      </c>
      <c r="E18" s="48" t="s">
        <v>217</v>
      </c>
      <c r="F18" s="48" t="s">
        <v>218</v>
      </c>
      <c r="G18" s="48"/>
      <c r="H18" s="47"/>
    </row>
    <row r="19" spans="1:8" ht="18" x14ac:dyDescent="0.35">
      <c r="A19" s="43"/>
      <c r="B19" s="52" t="s">
        <v>522</v>
      </c>
      <c r="C19" s="48" t="s">
        <v>222</v>
      </c>
      <c r="D19" s="53">
        <v>0.35</v>
      </c>
      <c r="E19" s="48" t="s">
        <v>220</v>
      </c>
      <c r="F19" s="48" t="s">
        <v>218</v>
      </c>
      <c r="G19" s="48"/>
      <c r="H19" s="47"/>
    </row>
    <row r="20" spans="1:8" ht="18" x14ac:dyDescent="0.35">
      <c r="A20" s="43"/>
      <c r="B20" s="52" t="s">
        <v>523</v>
      </c>
      <c r="C20" s="48" t="s">
        <v>223</v>
      </c>
      <c r="D20" s="53">
        <v>0.28999999999999998</v>
      </c>
      <c r="E20" s="48" t="s">
        <v>217</v>
      </c>
      <c r="F20" s="48" t="s">
        <v>218</v>
      </c>
      <c r="G20" s="48"/>
      <c r="H20" s="47"/>
    </row>
    <row r="21" spans="1:8" ht="18" x14ac:dyDescent="0.35">
      <c r="A21" s="43"/>
      <c r="B21" s="52" t="s">
        <v>524</v>
      </c>
      <c r="C21" s="48" t="s">
        <v>224</v>
      </c>
      <c r="D21" s="53">
        <v>0.3</v>
      </c>
      <c r="E21" s="48" t="s">
        <v>220</v>
      </c>
      <c r="F21" s="48" t="s">
        <v>218</v>
      </c>
      <c r="G21" s="48"/>
      <c r="H21" s="47"/>
    </row>
    <row r="22" spans="1:8" ht="18" x14ac:dyDescent="0.35">
      <c r="A22" s="43"/>
      <c r="B22" s="52" t="s">
        <v>525</v>
      </c>
      <c r="C22" s="48" t="s">
        <v>225</v>
      </c>
      <c r="D22" s="76">
        <v>0.28999999999999998</v>
      </c>
      <c r="E22" s="50" t="s">
        <v>217</v>
      </c>
      <c r="F22" s="40" t="s">
        <v>218</v>
      </c>
      <c r="G22" s="48"/>
      <c r="H22" s="47"/>
    </row>
    <row r="23" spans="1:8" ht="18" x14ac:dyDescent="0.35">
      <c r="A23" s="43"/>
      <c r="B23" s="52" t="s">
        <v>526</v>
      </c>
      <c r="C23" s="48" t="s">
        <v>226</v>
      </c>
      <c r="D23" s="76">
        <v>0.3</v>
      </c>
      <c r="E23" s="50" t="s">
        <v>220</v>
      </c>
      <c r="F23" s="40" t="s">
        <v>218</v>
      </c>
      <c r="G23" s="48"/>
      <c r="H23" s="47"/>
    </row>
    <row r="24" spans="1:8" ht="18" x14ac:dyDescent="0.35">
      <c r="A24" s="43"/>
      <c r="B24" s="52" t="s">
        <v>525</v>
      </c>
      <c r="C24" s="48" t="s">
        <v>227</v>
      </c>
      <c r="D24" s="53">
        <v>0.13</v>
      </c>
      <c r="E24" s="48" t="s">
        <v>217</v>
      </c>
      <c r="F24" s="48" t="s">
        <v>218</v>
      </c>
      <c r="G24" s="48"/>
      <c r="H24" s="47"/>
    </row>
    <row r="25" spans="1:8" ht="18" x14ac:dyDescent="0.35">
      <c r="A25" s="43"/>
      <c r="B25" s="52" t="s">
        <v>526</v>
      </c>
      <c r="C25" s="48" t="s">
        <v>228</v>
      </c>
      <c r="D25" s="53">
        <v>0.32</v>
      </c>
      <c r="E25" s="48" t="s">
        <v>220</v>
      </c>
      <c r="F25" s="48" t="s">
        <v>218</v>
      </c>
      <c r="G25" s="48"/>
      <c r="H25" s="47"/>
    </row>
    <row r="26" spans="1:8" ht="18" x14ac:dyDescent="0.35">
      <c r="A26" s="43"/>
      <c r="B26" s="52" t="s">
        <v>527</v>
      </c>
      <c r="C26" s="48" t="s">
        <v>229</v>
      </c>
      <c r="D26" s="53">
        <v>0.1</v>
      </c>
      <c r="E26" s="48" t="s">
        <v>217</v>
      </c>
      <c r="F26" s="48" t="s">
        <v>218</v>
      </c>
      <c r="G26" s="48"/>
      <c r="H26" s="47"/>
    </row>
    <row r="27" spans="1:8" ht="18" x14ac:dyDescent="0.35">
      <c r="A27" s="43"/>
      <c r="B27" s="52" t="s">
        <v>528</v>
      </c>
      <c r="C27" s="48" t="s">
        <v>230</v>
      </c>
      <c r="D27" s="53">
        <v>1.5</v>
      </c>
      <c r="E27" s="48" t="s">
        <v>220</v>
      </c>
      <c r="F27" s="48" t="s">
        <v>218</v>
      </c>
      <c r="G27" s="48"/>
      <c r="H27" s="47"/>
    </row>
    <row r="28" spans="1:8" ht="18" x14ac:dyDescent="0.35">
      <c r="A28" s="43"/>
      <c r="B28" s="52" t="s">
        <v>529</v>
      </c>
      <c r="C28" s="48" t="s">
        <v>231</v>
      </c>
      <c r="D28" s="53">
        <v>0.24</v>
      </c>
      <c r="E28" s="48" t="s">
        <v>217</v>
      </c>
      <c r="F28" s="48" t="s">
        <v>218</v>
      </c>
      <c r="G28" s="48"/>
      <c r="H28" s="47"/>
    </row>
    <row r="29" spans="1:8" ht="18" x14ac:dyDescent="0.35">
      <c r="A29" s="43"/>
      <c r="B29" s="52" t="s">
        <v>530</v>
      </c>
      <c r="C29" s="48" t="s">
        <v>232</v>
      </c>
      <c r="D29" s="53">
        <v>0.02</v>
      </c>
      <c r="E29" s="48" t="s">
        <v>220</v>
      </c>
      <c r="F29" s="48" t="s">
        <v>218</v>
      </c>
      <c r="G29" s="48"/>
      <c r="H29" s="47"/>
    </row>
    <row r="30" spans="1:8" ht="18" x14ac:dyDescent="0.35">
      <c r="A30" s="43"/>
      <c r="B30" s="52" t="s">
        <v>531</v>
      </c>
      <c r="C30" s="48" t="s">
        <v>261</v>
      </c>
      <c r="D30" s="54">
        <f>'Analysis A'!C25</f>
        <v>0.79611702127659567</v>
      </c>
      <c r="E30" s="50" t="s">
        <v>240</v>
      </c>
      <c r="F30" s="55" t="str">
        <f>F11</f>
        <v>linked cell to survey data</v>
      </c>
      <c r="G30" s="40"/>
      <c r="H30" s="47"/>
    </row>
    <row r="31" spans="1:8" ht="18" x14ac:dyDescent="0.35">
      <c r="A31" s="43"/>
      <c r="B31" s="52" t="s">
        <v>532</v>
      </c>
      <c r="C31" s="48" t="s">
        <v>262</v>
      </c>
      <c r="D31" s="54">
        <f>'Analysis A'!C26</f>
        <v>0.74560000000000004</v>
      </c>
      <c r="E31" s="50" t="s">
        <v>240</v>
      </c>
      <c r="F31" s="55" t="str">
        <f t="shared" ref="F31:F36" si="1">F30</f>
        <v>linked cell to survey data</v>
      </c>
      <c r="G31" s="40"/>
      <c r="H31" s="47"/>
    </row>
    <row r="32" spans="1:8" ht="18" x14ac:dyDescent="0.35">
      <c r="A32" s="43"/>
      <c r="B32" s="52" t="s">
        <v>533</v>
      </c>
      <c r="C32" s="48" t="s">
        <v>263</v>
      </c>
      <c r="D32" s="54">
        <f>'Analysis A'!C27</f>
        <v>0.45263157894736844</v>
      </c>
      <c r="E32" s="50" t="s">
        <v>240</v>
      </c>
      <c r="F32" s="55" t="str">
        <f t="shared" si="1"/>
        <v>linked cell to survey data</v>
      </c>
      <c r="G32" s="40"/>
      <c r="H32" s="47"/>
    </row>
    <row r="33" spans="1:8" ht="18" x14ac:dyDescent="0.35">
      <c r="A33" s="43"/>
      <c r="B33" s="52" t="s">
        <v>534</v>
      </c>
      <c r="C33" s="48" t="s">
        <v>264</v>
      </c>
      <c r="D33" s="54">
        <f>'Analysis A'!C28</f>
        <v>0.81666666666666676</v>
      </c>
      <c r="E33" s="50" t="s">
        <v>240</v>
      </c>
      <c r="F33" s="55" t="str">
        <f t="shared" si="1"/>
        <v>linked cell to survey data</v>
      </c>
      <c r="G33" s="40"/>
      <c r="H33" s="47"/>
    </row>
    <row r="34" spans="1:8" ht="18" x14ac:dyDescent="0.35">
      <c r="A34" s="43"/>
      <c r="B34" s="52" t="s">
        <v>535</v>
      </c>
      <c r="C34" s="48" t="s">
        <v>265</v>
      </c>
      <c r="D34" s="54">
        <f>'Analysis A'!C29</f>
        <v>7.6271186440677971E-2</v>
      </c>
      <c r="E34" s="50" t="s">
        <v>240</v>
      </c>
      <c r="F34" s="55" t="str">
        <f t="shared" si="1"/>
        <v>linked cell to survey data</v>
      </c>
      <c r="G34" s="40"/>
      <c r="H34" s="47"/>
    </row>
    <row r="35" spans="1:8" ht="18" x14ac:dyDescent="0.35">
      <c r="A35" s="43"/>
      <c r="B35" s="52" t="s">
        <v>536</v>
      </c>
      <c r="C35" s="48" t="s">
        <v>266</v>
      </c>
      <c r="D35" s="54">
        <f>'Analysis A'!C30</f>
        <v>2.0833333333333336E-2</v>
      </c>
      <c r="E35" s="50" t="s">
        <v>240</v>
      </c>
      <c r="F35" s="55" t="str">
        <f t="shared" si="1"/>
        <v>linked cell to survey data</v>
      </c>
      <c r="G35" s="40"/>
      <c r="H35" s="47"/>
    </row>
    <row r="36" spans="1:8" ht="18" x14ac:dyDescent="0.35">
      <c r="A36" s="43"/>
      <c r="B36" s="52" t="s">
        <v>537</v>
      </c>
      <c r="C36" s="48" t="s">
        <v>267</v>
      </c>
      <c r="D36" s="54">
        <f>'Analysis A'!C31</f>
        <v>2.1739130434782608E-2</v>
      </c>
      <c r="E36" s="50" t="s">
        <v>240</v>
      </c>
      <c r="F36" s="55" t="str">
        <f t="shared" si="1"/>
        <v>linked cell to survey data</v>
      </c>
      <c r="G36" s="40"/>
      <c r="H36" s="47"/>
    </row>
    <row r="37" spans="1:8" ht="14.95" x14ac:dyDescent="0.25">
      <c r="A37" s="43"/>
      <c r="B37" s="52" t="s">
        <v>538</v>
      </c>
      <c r="C37" s="48" t="s">
        <v>268</v>
      </c>
      <c r="D37" s="56">
        <f>((D17*365)*(D16*$D$14*$D$15*D30))/1000</f>
        <v>1.6302012732981384E-3</v>
      </c>
      <c r="E37" s="50" t="s">
        <v>19687</v>
      </c>
      <c r="F37" s="40" t="s">
        <v>236</v>
      </c>
      <c r="G37" s="40"/>
      <c r="H37" s="47"/>
    </row>
    <row r="38" spans="1:8" ht="14.95" x14ac:dyDescent="0.25">
      <c r="A38" s="43"/>
      <c r="B38" s="52" t="s">
        <v>539</v>
      </c>
      <c r="C38" s="48" t="s">
        <v>268</v>
      </c>
      <c r="D38" s="56">
        <f>((D18*365)*(D19*$D$14*$D$15*D36))/1000</f>
        <v>8.2001336413043483E-6</v>
      </c>
      <c r="E38" s="50" t="s">
        <v>19687</v>
      </c>
      <c r="F38" s="40" t="s">
        <v>236</v>
      </c>
      <c r="G38" s="40"/>
      <c r="H38" s="47"/>
    </row>
    <row r="39" spans="1:8" ht="14.95" x14ac:dyDescent="0.25">
      <c r="A39" s="43"/>
      <c r="B39" s="52" t="s">
        <v>540</v>
      </c>
      <c r="C39" s="48" t="s">
        <v>268</v>
      </c>
      <c r="D39" s="56">
        <f>((D27*365)*(D26*$D$14*$D$15*D31))/1000</f>
        <v>9.2718100080000005E-4</v>
      </c>
      <c r="E39" s="50" t="s">
        <v>19687</v>
      </c>
      <c r="F39" s="40" t="s">
        <v>236</v>
      </c>
      <c r="G39" s="40"/>
      <c r="H39" s="47"/>
    </row>
    <row r="40" spans="1:8" ht="14.95" x14ac:dyDescent="0.25">
      <c r="A40" s="43"/>
      <c r="B40" s="52" t="s">
        <v>541</v>
      </c>
      <c r="C40" s="48" t="s">
        <v>268</v>
      </c>
      <c r="D40" s="56">
        <f>((D24*365)*(D25*$D$14*$D$15*D33))/1000</f>
        <v>2.816472568000001E-4</v>
      </c>
      <c r="E40" s="50" t="s">
        <v>19687</v>
      </c>
      <c r="F40" s="40" t="s">
        <v>236</v>
      </c>
      <c r="G40" s="40"/>
      <c r="H40" s="47"/>
    </row>
    <row r="41" spans="1:8" ht="14.95" x14ac:dyDescent="0.25">
      <c r="A41" s="43"/>
      <c r="B41" s="52" t="s">
        <v>542</v>
      </c>
      <c r="C41" s="48" t="s">
        <v>268</v>
      </c>
      <c r="D41" s="56">
        <f>((D21*365)*(D20*$D$14*$D$15*D32))/1000</f>
        <v>3.2646112152631582E-4</v>
      </c>
      <c r="E41" s="50" t="s">
        <v>19687</v>
      </c>
      <c r="F41" s="40" t="s">
        <v>236</v>
      </c>
      <c r="G41" s="40"/>
      <c r="H41" s="47"/>
    </row>
    <row r="42" spans="1:8" ht="14.95" x14ac:dyDescent="0.25">
      <c r="A42" s="43"/>
      <c r="B42" s="52" t="s">
        <v>543</v>
      </c>
      <c r="C42" s="48" t="s">
        <v>268</v>
      </c>
      <c r="D42" s="56">
        <f>((D23*365)*(D22*$D$14*$D$15*D33))/1000</f>
        <v>5.8902190725000007E-4</v>
      </c>
      <c r="E42" s="50" t="s">
        <v>19687</v>
      </c>
      <c r="F42" s="40" t="s">
        <v>236</v>
      </c>
      <c r="G42" s="40"/>
      <c r="H42" s="47"/>
    </row>
    <row r="43" spans="1:8" ht="14.95" x14ac:dyDescent="0.25">
      <c r="A43" s="43"/>
      <c r="B43" s="52" t="s">
        <v>544</v>
      </c>
      <c r="C43" s="48" t="s">
        <v>268</v>
      </c>
      <c r="D43" s="56">
        <f>((D29*365)*(D28*$D$14*$D$15*D34))/1000</f>
        <v>3.0350727457627122E-6</v>
      </c>
      <c r="E43" s="50" t="s">
        <v>19687</v>
      </c>
      <c r="F43" s="40" t="s">
        <v>236</v>
      </c>
      <c r="G43" s="40"/>
      <c r="H43" s="47"/>
    </row>
    <row r="44" spans="1:8" ht="14.95" x14ac:dyDescent="0.25">
      <c r="A44" s="43"/>
      <c r="B44" s="48" t="s">
        <v>545</v>
      </c>
      <c r="C44" s="48" t="s">
        <v>269</v>
      </c>
      <c r="D44" s="57">
        <f>(D7*D37)+(D13*D38)+(D9*D41)+(D10*D42)+(D12*D40)+(D8*D39)+(D11*D43)</f>
        <v>7.9493964640836405E-3</v>
      </c>
      <c r="E44" s="50"/>
      <c r="F44" s="40" t="s">
        <v>236</v>
      </c>
      <c r="G44" s="40"/>
      <c r="H44" s="47"/>
    </row>
    <row r="45" spans="1:8" ht="14.95" x14ac:dyDescent="0.25">
      <c r="A45" s="43"/>
      <c r="B45" s="52" t="s">
        <v>233</v>
      </c>
      <c r="C45" s="48" t="s">
        <v>234</v>
      </c>
      <c r="D45" s="80">
        <v>365</v>
      </c>
      <c r="E45" s="50" t="s">
        <v>207</v>
      </c>
      <c r="F45" s="40"/>
      <c r="G45" s="40"/>
      <c r="H45" s="47"/>
    </row>
    <row r="46" spans="1:8" ht="18" x14ac:dyDescent="0.35">
      <c r="A46" s="43"/>
      <c r="B46" s="52" t="s">
        <v>546</v>
      </c>
      <c r="C46" s="48" t="s">
        <v>270</v>
      </c>
      <c r="D46" s="80">
        <v>0.1</v>
      </c>
      <c r="E46" s="49" t="s">
        <v>214</v>
      </c>
      <c r="F46" s="81" t="s">
        <v>271</v>
      </c>
      <c r="G46" s="40"/>
      <c r="H46" s="47"/>
    </row>
    <row r="47" spans="1:8" ht="18" x14ac:dyDescent="0.35">
      <c r="A47" s="43"/>
      <c r="B47" t="s">
        <v>547</v>
      </c>
      <c r="C47" s="48" t="s">
        <v>272</v>
      </c>
      <c r="D47" s="80">
        <v>0.99399999999999999</v>
      </c>
      <c r="E47" s="49" t="s">
        <v>214</v>
      </c>
      <c r="F47" s="58" t="s">
        <v>273</v>
      </c>
      <c r="G47" s="40"/>
      <c r="H47" s="47"/>
    </row>
    <row r="48" spans="1:8" ht="14.95" x14ac:dyDescent="0.25">
      <c r="A48" s="43"/>
      <c r="B48" s="82"/>
      <c r="C48" s="83"/>
      <c r="D48" s="40"/>
      <c r="E48" s="84"/>
      <c r="F48" s="60"/>
      <c r="G48" s="85"/>
      <c r="H48" s="47"/>
    </row>
    <row r="49" spans="1:8" ht="18" x14ac:dyDescent="0.25">
      <c r="A49" s="43"/>
      <c r="B49" s="82" t="s">
        <v>548</v>
      </c>
      <c r="C49" s="83" t="s">
        <v>274</v>
      </c>
      <c r="D49" s="59">
        <f>$D$44*($D$5*$D$46+(1-$D$47)*(1-$D$46))</f>
        <v>2.2301236840340247E-2</v>
      </c>
      <c r="E49" s="84" t="s">
        <v>549</v>
      </c>
      <c r="F49" s="40"/>
      <c r="G49" s="40"/>
      <c r="H49" s="47"/>
    </row>
    <row r="50" spans="1:8" ht="14.95" x14ac:dyDescent="0.25">
      <c r="A50" s="72" t="s">
        <v>237</v>
      </c>
      <c r="B50" s="73"/>
      <c r="C50" s="61"/>
      <c r="D50" s="62"/>
      <c r="E50" s="50"/>
      <c r="F50" s="40"/>
      <c r="G50" s="85"/>
      <c r="H50" s="47"/>
    </row>
    <row r="51" spans="1:8" ht="14.95" x14ac:dyDescent="0.25">
      <c r="A51" s="72"/>
      <c r="B51" s="73"/>
      <c r="C51" s="37"/>
      <c r="D51" s="62"/>
      <c r="E51" s="50"/>
      <c r="F51" s="40"/>
      <c r="G51" s="85"/>
      <c r="H51" s="47"/>
    </row>
    <row r="52" spans="1:8" ht="18" x14ac:dyDescent="0.25">
      <c r="A52" s="72" t="s">
        <v>238</v>
      </c>
      <c r="B52" s="86" t="s">
        <v>550</v>
      </c>
      <c r="C52" s="63" t="s">
        <v>239</v>
      </c>
      <c r="D52" s="64">
        <f>BE!E40</f>
        <v>0.89480000000000004</v>
      </c>
      <c r="E52" s="50" t="s">
        <v>240</v>
      </c>
      <c r="F52" s="81" t="s">
        <v>324</v>
      </c>
      <c r="G52" s="85"/>
      <c r="H52" s="47"/>
    </row>
    <row r="53" spans="1:8" ht="30.1" x14ac:dyDescent="0.25">
      <c r="A53" s="43"/>
      <c r="B53" s="40" t="s">
        <v>551</v>
      </c>
      <c r="C53" s="63" t="s">
        <v>275</v>
      </c>
      <c r="D53" s="65">
        <f>PFT!F84</f>
        <v>1.4527490298507464</v>
      </c>
      <c r="E53" s="45" t="s">
        <v>242</v>
      </c>
      <c r="F53" s="55" t="s">
        <v>13246</v>
      </c>
      <c r="G53" s="40"/>
      <c r="H53" s="47"/>
    </row>
    <row r="54" spans="1:8" ht="30.1" x14ac:dyDescent="0.25">
      <c r="A54" s="43"/>
      <c r="B54" s="40" t="s">
        <v>552</v>
      </c>
      <c r="C54" s="48" t="s">
        <v>276</v>
      </c>
      <c r="D54" s="51">
        <f>PFT!I81</f>
        <v>2.4160820895522413E-2</v>
      </c>
      <c r="E54" s="45" t="str">
        <f>E53</f>
        <v>tonnes/HH/year</v>
      </c>
      <c r="F54" s="40" t="str">
        <f>F53</f>
        <v>Verified in MPIV, valid for this MP</v>
      </c>
      <c r="G54" s="40"/>
      <c r="H54" s="47"/>
    </row>
    <row r="55" spans="1:8" ht="14.95" x14ac:dyDescent="0.25">
      <c r="A55" s="43"/>
      <c r="B55" s="40"/>
      <c r="C55" s="48"/>
      <c r="D55" s="44"/>
      <c r="E55" s="45"/>
      <c r="F55" s="40"/>
      <c r="G55" s="40"/>
      <c r="H55" s="47"/>
    </row>
    <row r="56" spans="1:8" ht="18" x14ac:dyDescent="0.25">
      <c r="A56" s="43"/>
      <c r="B56" s="73" t="s">
        <v>553</v>
      </c>
      <c r="C56" s="37" t="s">
        <v>246</v>
      </c>
      <c r="D56" s="62">
        <v>1.4999999999999999E-2</v>
      </c>
      <c r="E56" s="50" t="s">
        <v>247</v>
      </c>
      <c r="F56" s="40" t="s">
        <v>205</v>
      </c>
      <c r="G56" s="85"/>
      <c r="H56" s="47"/>
    </row>
    <row r="57" spans="1:8" ht="18" x14ac:dyDescent="0.25">
      <c r="A57" s="43"/>
      <c r="B57" s="73" t="s">
        <v>554</v>
      </c>
      <c r="C57" s="48" t="s">
        <v>555</v>
      </c>
      <c r="D57" s="62">
        <v>112</v>
      </c>
      <c r="E57" s="50" t="s">
        <v>556</v>
      </c>
      <c r="F57" s="40" t="s">
        <v>205</v>
      </c>
      <c r="G57" s="85"/>
      <c r="H57" s="47"/>
    </row>
    <row r="58" spans="1:8" ht="18" x14ac:dyDescent="0.25">
      <c r="A58" s="43"/>
      <c r="B58" s="73" t="s">
        <v>557</v>
      </c>
      <c r="C58" s="37" t="s">
        <v>248</v>
      </c>
      <c r="D58" s="62">
        <v>4.7300000000000002E-2</v>
      </c>
      <c r="E58" s="66" t="s">
        <v>247</v>
      </c>
      <c r="F58" s="40" t="str">
        <f>F57</f>
        <v>IPCC default</v>
      </c>
      <c r="G58" s="85"/>
      <c r="H58" s="47"/>
    </row>
    <row r="59" spans="1:8" ht="18" x14ac:dyDescent="0.25">
      <c r="A59" s="43"/>
      <c r="B59" s="73" t="s">
        <v>558</v>
      </c>
      <c r="C59" s="48" t="s">
        <v>559</v>
      </c>
      <c r="D59" s="62">
        <v>63.1</v>
      </c>
      <c r="E59" s="66" t="s">
        <v>355</v>
      </c>
      <c r="F59" s="40" t="str">
        <f>F58</f>
        <v>IPCC default</v>
      </c>
      <c r="G59" s="85"/>
      <c r="H59" s="47"/>
    </row>
    <row r="60" spans="1:8" ht="14.95" x14ac:dyDescent="0.25">
      <c r="A60" s="43"/>
      <c r="B60" s="73"/>
      <c r="C60" s="48"/>
      <c r="D60" s="66"/>
      <c r="E60" s="50"/>
      <c r="F60" s="40"/>
      <c r="G60" s="85"/>
      <c r="H60" s="47"/>
    </row>
    <row r="61" spans="1:8" x14ac:dyDescent="0.25">
      <c r="A61" s="43"/>
      <c r="B61" s="73"/>
      <c r="C61" s="63"/>
      <c r="D61" s="87"/>
      <c r="E61" s="67"/>
      <c r="F61" s="40"/>
      <c r="G61" s="85"/>
      <c r="H61" s="47"/>
    </row>
    <row r="62" spans="1:8" ht="17" x14ac:dyDescent="0.25">
      <c r="A62" s="43"/>
      <c r="B62" s="82" t="s">
        <v>560</v>
      </c>
      <c r="C62" s="83" t="s">
        <v>277</v>
      </c>
      <c r="D62" s="68">
        <f>D52*D53*D56*D57+D59*D58*D54</f>
        <v>2.2559764284789554</v>
      </c>
      <c r="E62" s="88" t="str">
        <f>BE!F61</f>
        <v>tCO2 / yr /hh</v>
      </c>
      <c r="F62" s="89" t="s">
        <v>236</v>
      </c>
      <c r="G62" s="85"/>
      <c r="H62" s="47"/>
    </row>
    <row r="63" spans="1:8" x14ac:dyDescent="0.25">
      <c r="A63" s="43"/>
      <c r="B63" s="82"/>
      <c r="C63" s="83"/>
      <c r="D63" s="90"/>
      <c r="E63" s="88"/>
      <c r="F63" s="89"/>
      <c r="G63" s="91"/>
      <c r="H63" s="47"/>
    </row>
    <row r="64" spans="1:8" ht="17" x14ac:dyDescent="0.25">
      <c r="A64" s="72" t="s">
        <v>278</v>
      </c>
      <c r="B64" s="82" t="s">
        <v>562</v>
      </c>
      <c r="C64" s="83" t="s">
        <v>279</v>
      </c>
      <c r="D64" s="68">
        <f>'bio-slurry'!C85</f>
        <v>0.10292405223531099</v>
      </c>
      <c r="E64" s="88" t="str">
        <f>E62</f>
        <v>tCO2 / yr /hh</v>
      </c>
      <c r="F64" s="92" t="str">
        <f>'bio-slurry'!H85</f>
        <v>More than 1%, include in project emissions</v>
      </c>
      <c r="G64" s="91"/>
      <c r="H64" s="47"/>
    </row>
    <row r="65" spans="1:8" x14ac:dyDescent="0.25">
      <c r="A65" s="43"/>
      <c r="B65" s="93"/>
      <c r="C65" s="94"/>
      <c r="D65" s="95"/>
      <c r="E65" s="67"/>
      <c r="F65" s="40"/>
      <c r="G65" s="91"/>
      <c r="H65" s="47"/>
    </row>
    <row r="66" spans="1:8" ht="17" x14ac:dyDescent="0.25">
      <c r="A66" s="69"/>
      <c r="B66" s="96" t="s">
        <v>563</v>
      </c>
      <c r="C66" s="97" t="s">
        <v>280</v>
      </c>
      <c r="D66" s="68">
        <f>D62+D49+D64</f>
        <v>2.3812017175546067</v>
      </c>
      <c r="E66" s="98" t="str">
        <f>E64</f>
        <v>tCO2 / yr /hh</v>
      </c>
      <c r="F66" s="99"/>
      <c r="G66" s="100"/>
      <c r="H66" s="70"/>
    </row>
    <row r="67" spans="1:8" x14ac:dyDescent="0.25">
      <c r="E67" s="283"/>
    </row>
    <row r="70" spans="1:8" x14ac:dyDescent="0.25">
      <c r="C70" s="296"/>
      <c r="D70" s="694"/>
    </row>
    <row r="71" spans="1:8" x14ac:dyDescent="0.25">
      <c r="C71" s="296"/>
    </row>
  </sheetData>
  <mergeCells count="1">
    <mergeCell ref="A2:G2"/>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sheetPr>
  <dimension ref="A1:J86"/>
  <sheetViews>
    <sheetView topLeftCell="B1" workbookViewId="0">
      <selection activeCell="D19" sqref="D19:D21"/>
    </sheetView>
  </sheetViews>
  <sheetFormatPr defaultColWidth="11.625" defaultRowHeight="14.3" x14ac:dyDescent="0.25"/>
  <cols>
    <col min="1" max="1" width="11.625" style="52"/>
    <col min="2" max="2" width="27.25" style="754" customWidth="1"/>
    <col min="3" max="3" width="25.125" style="52" customWidth="1"/>
    <col min="4" max="4" width="23.75" style="52" bestFit="1" customWidth="1"/>
    <col min="5" max="5" width="26.75" style="52" bestFit="1" customWidth="1"/>
    <col min="6" max="6" width="20.25" style="52" customWidth="1"/>
    <col min="7" max="7" width="32.125" style="52" customWidth="1"/>
    <col min="8" max="16384" width="11.625" style="52"/>
  </cols>
  <sheetData>
    <row r="1" spans="2:9" x14ac:dyDescent="0.25">
      <c r="B1" s="750" t="s">
        <v>175</v>
      </c>
      <c r="C1" s="167"/>
      <c r="D1" s="167"/>
      <c r="F1" s="8" t="s">
        <v>340</v>
      </c>
      <c r="H1" s="27" t="s">
        <v>339</v>
      </c>
    </row>
    <row r="2" spans="2:9" ht="28.55" x14ac:dyDescent="0.25">
      <c r="B2" s="751" t="str">
        <f>'Survey A'!CJ1</f>
        <v>% Use directly for various purposes</v>
      </c>
      <c r="C2" s="15">
        <f>AVERAGE('Survey A'!CJ:CJ)/100</f>
        <v>0.38341836734693879</v>
      </c>
      <c r="D2" s="15" t="s">
        <v>189</v>
      </c>
      <c r="F2" s="167" t="s">
        <v>176</v>
      </c>
      <c r="G2" s="191">
        <f>C2*D3</f>
        <v>0.37640262700825011</v>
      </c>
      <c r="H2" s="191">
        <v>5.0000000000000001E-3</v>
      </c>
    </row>
    <row r="3" spans="2:9" x14ac:dyDescent="0.25">
      <c r="B3" s="751"/>
      <c r="C3" s="167" t="s">
        <v>480</v>
      </c>
      <c r="D3" s="15">
        <f>AVERAGE('Survey A'!CP:CP)/100</f>
        <v>0.98170212765957443</v>
      </c>
      <c r="F3" s="167" t="s">
        <v>338</v>
      </c>
      <c r="G3" s="191">
        <f>$C$8*D14</f>
        <v>6.1096938775510201E-2</v>
      </c>
      <c r="H3" s="191">
        <v>1.4999999999999999E-2</v>
      </c>
    </row>
    <row r="4" spans="2:9" x14ac:dyDescent="0.25">
      <c r="B4" s="752"/>
      <c r="C4" s="748" t="s">
        <v>19686</v>
      </c>
      <c r="D4" s="15">
        <f>AVERAGE('Survey A'!CS:CS)/100</f>
        <v>6.5957446808510636E-3</v>
      </c>
      <c r="F4" s="167" t="s">
        <v>177</v>
      </c>
      <c r="G4" s="191">
        <f>$C$8*(D9+D10)</f>
        <v>1.8189164978968685E-2</v>
      </c>
      <c r="H4" s="191">
        <v>5.0000000000000001E-3</v>
      </c>
    </row>
    <row r="5" spans="2:9" x14ac:dyDescent="0.25">
      <c r="B5" s="752"/>
      <c r="C5" s="167" t="s">
        <v>19685</v>
      </c>
      <c r="D5" s="15">
        <f>AVERAGE('Survey A'!CQ:CQ)/100</f>
        <v>8.5106382978723406E-3</v>
      </c>
      <c r="F5" s="167" t="s">
        <v>178</v>
      </c>
      <c r="G5" s="191">
        <f>$C$8*D11</f>
        <v>0.38029346471412989</v>
      </c>
      <c r="H5" s="191">
        <v>0.5</v>
      </c>
    </row>
    <row r="6" spans="2:9" x14ac:dyDescent="0.25">
      <c r="B6" s="752"/>
      <c r="C6" s="167" t="s">
        <v>19692</v>
      </c>
      <c r="D6" s="15">
        <f>AVERAGE('Survey A'!CR:CR)/100</f>
        <v>3.1914893617021279E-3</v>
      </c>
      <c r="F6" s="167" t="str">
        <f>C13</f>
        <v>Uncovered lagoon (black watery mass.)</v>
      </c>
      <c r="G6" s="191">
        <f>$C$8*D13</f>
        <v>7.5088604143947649E-2</v>
      </c>
      <c r="H6" s="191">
        <v>0.78</v>
      </c>
    </row>
    <row r="7" spans="2:9" x14ac:dyDescent="0.25">
      <c r="B7" s="753" t="s">
        <v>13518</v>
      </c>
      <c r="C7" s="15">
        <f>AVERAGE('Survey A'!CM:CM)/100</f>
        <v>5.1020408163265311E-4</v>
      </c>
      <c r="D7" s="167"/>
      <c r="F7" s="167" t="s">
        <v>320</v>
      </c>
      <c r="G7" s="191">
        <f>$C$8*D12</f>
        <v>7.6301215142545564E-2</v>
      </c>
      <c r="H7" s="191">
        <v>0.04</v>
      </c>
    </row>
    <row r="8" spans="2:9" ht="14.95" thickBot="1" x14ac:dyDescent="0.3">
      <c r="B8" s="751" t="s">
        <v>9</v>
      </c>
      <c r="C8" s="15">
        <f>AVERAGE('Survey A'!CK:CK)/100</f>
        <v>0.61096938775510201</v>
      </c>
      <c r="D8" s="15" t="s">
        <v>189</v>
      </c>
      <c r="F8" s="192" t="s">
        <v>351</v>
      </c>
      <c r="G8" s="193">
        <f>C15+C7+C2*(D4+D5+D6)</f>
        <v>1.2627985236647852E-2</v>
      </c>
      <c r="H8" s="194">
        <v>0.01</v>
      </c>
    </row>
    <row r="9" spans="2:9" ht="14.95" thickTop="1" x14ac:dyDescent="0.25">
      <c r="B9" s="751"/>
      <c r="C9" s="749" t="s">
        <v>500</v>
      </c>
      <c r="D9" s="22">
        <f>'Survey A'!DB200</f>
        <v>2.6717557251908396E-2</v>
      </c>
      <c r="G9" s="28" t="s">
        <v>321</v>
      </c>
      <c r="H9" s="174">
        <f t="array" ref="H9">SUMPRODUCT(G2:G8,H2:H8/SUM(H2:H8))</f>
        <v>0.18803216611732926</v>
      </c>
    </row>
    <row r="10" spans="2:9" x14ac:dyDescent="0.25">
      <c r="B10" s="752"/>
      <c r="C10" s="749" t="s">
        <v>29</v>
      </c>
      <c r="D10" s="22">
        <f>'Survey A'!DA200</f>
        <v>3.0534351145038168E-3</v>
      </c>
    </row>
    <row r="11" spans="2:9" x14ac:dyDescent="0.25">
      <c r="B11" s="752"/>
      <c r="C11" s="749" t="s">
        <v>63</v>
      </c>
      <c r="D11" s="22">
        <f>'Survey A'!CX200</f>
        <v>0.62244274809160305</v>
      </c>
    </row>
    <row r="12" spans="2:9" x14ac:dyDescent="0.25">
      <c r="B12" s="752"/>
      <c r="C12" s="749" t="s">
        <v>132</v>
      </c>
      <c r="D12" s="22">
        <f>'Survey A'!CY200</f>
        <v>0.1248854961832061</v>
      </c>
    </row>
    <row r="13" spans="2:9" x14ac:dyDescent="0.25">
      <c r="B13" s="752"/>
      <c r="C13" s="749" t="s">
        <v>91</v>
      </c>
      <c r="D13" s="22">
        <f>'Survey A'!CW200</f>
        <v>0.12290076335877863</v>
      </c>
    </row>
    <row r="14" spans="2:9" x14ac:dyDescent="0.25">
      <c r="B14" s="752"/>
      <c r="C14" s="749" t="s">
        <v>1713</v>
      </c>
      <c r="D14" s="22">
        <f>'Survey A'!CZ200</f>
        <v>0.1</v>
      </c>
    </row>
    <row r="15" spans="2:9" x14ac:dyDescent="0.25">
      <c r="B15" s="751" t="s">
        <v>10</v>
      </c>
      <c r="C15" s="15">
        <f>AVERAGE('Survey A'!CL:CL)/100</f>
        <v>5.1020408163265311E-3</v>
      </c>
      <c r="D15" s="167"/>
    </row>
    <row r="16" spans="2:9" x14ac:dyDescent="0.25">
      <c r="B16" s="752" t="s">
        <v>305</v>
      </c>
      <c r="C16" s="15">
        <f>C2+C8+C15+C7</f>
        <v>0.99999999999999989</v>
      </c>
      <c r="D16" s="167"/>
      <c r="I16" s="17"/>
    </row>
    <row r="17" spans="1:10" x14ac:dyDescent="0.25">
      <c r="I17" s="17"/>
    </row>
    <row r="18" spans="1:10" ht="28.55" x14ac:dyDescent="0.25">
      <c r="B18" s="35" t="s">
        <v>502</v>
      </c>
      <c r="I18" s="17"/>
    </row>
    <row r="19" spans="1:10" ht="28.55" x14ac:dyDescent="0.25">
      <c r="B19" s="204" t="s">
        <v>479</v>
      </c>
      <c r="C19" s="167"/>
      <c r="D19" s="36">
        <f>C2</f>
        <v>0.38341836734693879</v>
      </c>
      <c r="I19" s="17"/>
    </row>
    <row r="20" spans="1:10" x14ac:dyDescent="0.25">
      <c r="B20" s="167" t="s">
        <v>484</v>
      </c>
      <c r="C20" s="167"/>
      <c r="D20" s="36">
        <f>C8</f>
        <v>0.61096938775510201</v>
      </c>
      <c r="I20" s="17"/>
    </row>
    <row r="21" spans="1:10" x14ac:dyDescent="0.25">
      <c r="B21" s="205" t="s">
        <v>19693</v>
      </c>
      <c r="C21" s="167"/>
      <c r="D21" s="36">
        <f>C15</f>
        <v>5.1020408163265311E-3</v>
      </c>
    </row>
    <row r="23" spans="1:10" s="196" customFormat="1" ht="14.95" x14ac:dyDescent="0.25">
      <c r="A23" s="195"/>
      <c r="B23" s="768" t="s">
        <v>291</v>
      </c>
      <c r="C23" s="768"/>
      <c r="D23" s="768"/>
      <c r="E23" s="768"/>
      <c r="F23" s="768"/>
      <c r="G23" s="768"/>
      <c r="H23" s="768"/>
      <c r="I23" s="206"/>
      <c r="J23" s="206"/>
    </row>
    <row r="26" spans="1:10" x14ac:dyDescent="0.25">
      <c r="B26" s="765" t="s">
        <v>583</v>
      </c>
      <c r="C26" s="765"/>
      <c r="D26" s="765"/>
      <c r="E26" s="765"/>
      <c r="F26" s="765"/>
      <c r="G26" s="765"/>
      <c r="H26" s="765"/>
    </row>
    <row r="27" spans="1:10" ht="14.95" thickBot="1" x14ac:dyDescent="0.3"/>
    <row r="28" spans="1:10" ht="16.149999999999999" customHeight="1" x14ac:dyDescent="0.25">
      <c r="B28" s="769" t="s">
        <v>292</v>
      </c>
      <c r="C28" s="207" t="s">
        <v>293</v>
      </c>
      <c r="D28" s="771" t="s">
        <v>294</v>
      </c>
      <c r="E28" s="207" t="s">
        <v>295</v>
      </c>
      <c r="F28" s="208" t="s">
        <v>584</v>
      </c>
      <c r="G28" s="207" t="s">
        <v>296</v>
      </c>
    </row>
    <row r="29" spans="1:10" ht="28.55" x14ac:dyDescent="0.25">
      <c r="B29" s="770"/>
      <c r="C29" s="209"/>
      <c r="D29" s="772"/>
      <c r="E29" s="209"/>
      <c r="F29" s="210" t="s">
        <v>297</v>
      </c>
      <c r="G29" s="209" t="s">
        <v>585</v>
      </c>
    </row>
    <row r="30" spans="1:10" ht="17" thickBot="1" x14ac:dyDescent="0.3">
      <c r="B30" s="770"/>
      <c r="C30" s="281" t="s">
        <v>298</v>
      </c>
      <c r="D30" s="772"/>
      <c r="E30" s="209" t="s">
        <v>585</v>
      </c>
      <c r="F30" s="197"/>
      <c r="G30" s="198"/>
    </row>
    <row r="31" spans="1:10" x14ac:dyDescent="0.25">
      <c r="B31" s="755"/>
      <c r="C31" s="211" t="s">
        <v>299</v>
      </c>
      <c r="D31" s="211" t="s">
        <v>300</v>
      </c>
      <c r="E31" s="212" t="s">
        <v>301</v>
      </c>
      <c r="F31" s="213" t="s">
        <v>302</v>
      </c>
      <c r="G31" s="211" t="s">
        <v>303</v>
      </c>
    </row>
    <row r="32" spans="1:10" x14ac:dyDescent="0.25">
      <c r="B32" s="756" t="s">
        <v>304</v>
      </c>
      <c r="C32" s="214">
        <v>1.9</v>
      </c>
      <c r="D32" s="215">
        <f>BE!E12</f>
        <v>4.0253807106598982</v>
      </c>
      <c r="E32" s="216">
        <f>C32*D32</f>
        <v>7.6482233502538062</v>
      </c>
      <c r="F32" s="217">
        <f>PE!D30</f>
        <v>0.79611702127659567</v>
      </c>
      <c r="G32" s="218">
        <f t="shared" ref="G32" si="0">E32*F32</f>
        <v>6.0888807916621657</v>
      </c>
    </row>
    <row r="33" spans="2:8" x14ac:dyDescent="0.25">
      <c r="B33" s="756" t="s">
        <v>168</v>
      </c>
      <c r="C33" s="214">
        <v>1.5</v>
      </c>
      <c r="D33" s="215">
        <f>BE!E13</f>
        <v>0.37563451776649748</v>
      </c>
      <c r="E33" s="216">
        <f>C33*D33</f>
        <v>0.56345177664974622</v>
      </c>
      <c r="F33" s="217">
        <f>PE!D31</f>
        <v>0.74560000000000004</v>
      </c>
      <c r="G33" s="218">
        <f t="shared" ref="G33:G38" si="1">E33*F33</f>
        <v>0.4201096446700508</v>
      </c>
    </row>
    <row r="34" spans="2:8" x14ac:dyDescent="0.25">
      <c r="B34" s="756" t="s">
        <v>169</v>
      </c>
      <c r="C34" s="214">
        <v>0.28999999999999998</v>
      </c>
      <c r="D34" s="215">
        <f>BE!E14</f>
        <v>0.8375634517766497</v>
      </c>
      <c r="E34" s="216">
        <f>C34*D34</f>
        <v>0.24289340101522841</v>
      </c>
      <c r="F34" s="217">
        <f>PE!D32</f>
        <v>0.45263157894736844</v>
      </c>
      <c r="G34" s="218">
        <f t="shared" si="1"/>
        <v>0.10994122361741918</v>
      </c>
    </row>
    <row r="35" spans="2:8" x14ac:dyDescent="0.25">
      <c r="B35" s="756" t="s">
        <v>170</v>
      </c>
      <c r="C35" s="214">
        <v>0.3</v>
      </c>
      <c r="D35" s="215">
        <f>BE!E15</f>
        <v>0.16751269035532995</v>
      </c>
      <c r="E35" s="216">
        <f t="shared" ref="E35" si="2">C35*D35</f>
        <v>5.0253807106598984E-2</v>
      </c>
      <c r="F35" s="217">
        <f>PE!D33</f>
        <v>0.81666666666666676</v>
      </c>
      <c r="G35" s="218">
        <f t="shared" si="1"/>
        <v>4.1040609137055845E-2</v>
      </c>
    </row>
    <row r="36" spans="2:8" x14ac:dyDescent="0.25">
      <c r="B36" s="756" t="s">
        <v>171</v>
      </c>
      <c r="C36" s="214">
        <v>0.02</v>
      </c>
      <c r="D36" s="215">
        <f>BE!E16</f>
        <v>21.086294416243653</v>
      </c>
      <c r="E36" s="216">
        <f>C36*D36</f>
        <v>0.42172588832487307</v>
      </c>
      <c r="F36" s="217">
        <f>PE!D34</f>
        <v>7.6271186440677971E-2</v>
      </c>
      <c r="G36" s="218">
        <f t="shared" si="1"/>
        <v>3.2165533855286928E-2</v>
      </c>
    </row>
    <row r="37" spans="2:8" x14ac:dyDescent="0.25">
      <c r="B37" s="756" t="s">
        <v>172</v>
      </c>
      <c r="C37" s="214">
        <v>0.32</v>
      </c>
      <c r="D37" s="215">
        <f>BE!E17</f>
        <v>2.1015228426395938</v>
      </c>
      <c r="E37" s="216">
        <f>C37*D37</f>
        <v>0.67248730964467007</v>
      </c>
      <c r="F37" s="217">
        <f>PE!D35</f>
        <v>2.0833333333333336E-2</v>
      </c>
      <c r="G37" s="218">
        <f t="shared" si="1"/>
        <v>1.4010152284263961E-2</v>
      </c>
    </row>
    <row r="38" spans="2:8" x14ac:dyDescent="0.25">
      <c r="B38" s="756" t="s">
        <v>173</v>
      </c>
      <c r="C38" s="214">
        <v>0.35</v>
      </c>
      <c r="D38" s="215">
        <f>BE!E18</f>
        <v>1.3350253807106598</v>
      </c>
      <c r="E38" s="216">
        <f>C38*D38</f>
        <v>0.46725888324873088</v>
      </c>
      <c r="F38" s="217">
        <f>PE!D36</f>
        <v>2.1739130434782608E-2</v>
      </c>
      <c r="G38" s="218">
        <f t="shared" si="1"/>
        <v>1.0157801809755019E-2</v>
      </c>
    </row>
    <row r="39" spans="2:8" ht="14.95" thickBot="1" x14ac:dyDescent="0.3">
      <c r="B39" s="757" t="s">
        <v>305</v>
      </c>
      <c r="C39" s="219"/>
      <c r="D39" s="219"/>
      <c r="E39" s="219"/>
      <c r="F39" s="220"/>
      <c r="G39" s="221">
        <f>SUM(G32:G38)</f>
        <v>6.7163057570359976</v>
      </c>
    </row>
    <row r="42" spans="2:8" x14ac:dyDescent="0.25">
      <c r="B42" s="765" t="s">
        <v>586</v>
      </c>
      <c r="C42" s="765"/>
      <c r="D42" s="765"/>
      <c r="E42" s="765"/>
      <c r="F42" s="765"/>
      <c r="G42" s="765"/>
      <c r="H42" s="765"/>
    </row>
    <row r="43" spans="2:8" ht="14.95" thickBot="1" x14ac:dyDescent="0.3"/>
    <row r="44" spans="2:8" ht="29.25" thickTop="1" x14ac:dyDescent="0.25">
      <c r="C44" s="222" t="s">
        <v>306</v>
      </c>
      <c r="D44" s="773" t="s">
        <v>307</v>
      </c>
      <c r="E44" s="223" t="s">
        <v>308</v>
      </c>
      <c r="F44" s="775" t="s">
        <v>309</v>
      </c>
      <c r="G44" s="776"/>
    </row>
    <row r="45" spans="2:8" ht="40.1" customHeight="1" thickBot="1" x14ac:dyDescent="0.3">
      <c r="C45" s="224" t="s">
        <v>585</v>
      </c>
      <c r="D45" s="774"/>
      <c r="E45" s="225" t="s">
        <v>585</v>
      </c>
      <c r="F45" s="777" t="s">
        <v>310</v>
      </c>
      <c r="G45" s="778"/>
      <c r="H45" s="199"/>
    </row>
    <row r="46" spans="2:8" ht="15.65" thickTop="1" thickBot="1" x14ac:dyDescent="0.3">
      <c r="C46" s="226">
        <f>G39</f>
        <v>6.7163057570359976</v>
      </c>
      <c r="D46" s="227">
        <v>0.55000000000000004</v>
      </c>
      <c r="E46" s="228">
        <v>0.45</v>
      </c>
      <c r="F46" s="779">
        <f>C46*E46</f>
        <v>3.0223375906661989</v>
      </c>
      <c r="G46" s="780"/>
      <c r="H46" s="199"/>
    </row>
    <row r="47" spans="2:8" ht="14.95" thickTop="1" x14ac:dyDescent="0.25"/>
    <row r="49" spans="2:8" x14ac:dyDescent="0.25">
      <c r="B49" s="765" t="s">
        <v>587</v>
      </c>
      <c r="C49" s="765"/>
      <c r="D49" s="765"/>
      <c r="E49" s="765"/>
      <c r="F49" s="765"/>
      <c r="G49" s="765"/>
      <c r="H49" s="765"/>
    </row>
    <row r="50" spans="2:8" ht="14.95" thickBot="1" x14ac:dyDescent="0.3"/>
    <row r="51" spans="2:8" ht="17.7" thickTop="1" x14ac:dyDescent="0.25">
      <c r="C51" s="229" t="s">
        <v>292</v>
      </c>
      <c r="D51" s="230" t="s">
        <v>588</v>
      </c>
      <c r="E51" s="231" t="s">
        <v>311</v>
      </c>
      <c r="F51" s="232" t="s">
        <v>589</v>
      </c>
    </row>
    <row r="52" spans="2:8" ht="17" thickBot="1" x14ac:dyDescent="0.3">
      <c r="C52" s="233"/>
      <c r="D52" s="234"/>
      <c r="E52" s="235" t="s">
        <v>590</v>
      </c>
      <c r="F52" s="236" t="s">
        <v>590</v>
      </c>
    </row>
    <row r="53" spans="2:8" ht="15.65" thickTop="1" thickBot="1" x14ac:dyDescent="0.3">
      <c r="C53" s="237" t="str">
        <f>B32</f>
        <v>Dairy Cow</v>
      </c>
      <c r="D53" s="238">
        <v>0.2</v>
      </c>
      <c r="E53" s="238">
        <v>0.13</v>
      </c>
      <c r="F53" s="239">
        <f>D53*E53</f>
        <v>2.6000000000000002E-2</v>
      </c>
    </row>
    <row r="54" spans="2:8" ht="14.95" thickBot="1" x14ac:dyDescent="0.3">
      <c r="C54" s="237" t="str">
        <f>B38</f>
        <v>Goat</v>
      </c>
      <c r="D54" s="238">
        <v>0.2</v>
      </c>
      <c r="E54" s="240">
        <v>0.13</v>
      </c>
      <c r="F54" s="239">
        <f t="shared" ref="F54:F59" si="3">D54*E54</f>
        <v>2.6000000000000002E-2</v>
      </c>
    </row>
    <row r="55" spans="2:8" ht="14.95" thickBot="1" x14ac:dyDescent="0.3">
      <c r="C55" s="237" t="s">
        <v>169</v>
      </c>
      <c r="D55" s="238">
        <v>0.2</v>
      </c>
      <c r="E55" s="240">
        <v>0.28999999999999998</v>
      </c>
      <c r="F55" s="239">
        <f>D55*E55</f>
        <v>5.7999999999999996E-2</v>
      </c>
    </row>
    <row r="56" spans="2:8" ht="14.95" thickBot="1" x14ac:dyDescent="0.3">
      <c r="C56" s="237" t="str">
        <f>B35</f>
        <v>Breeding swine</v>
      </c>
      <c r="D56" s="238">
        <v>0.2</v>
      </c>
      <c r="E56" s="241">
        <v>0.28999999999999998</v>
      </c>
      <c r="F56" s="239">
        <f t="shared" si="3"/>
        <v>5.7999999999999996E-2</v>
      </c>
    </row>
    <row r="57" spans="2:8" ht="14.95" thickBot="1" x14ac:dyDescent="0.3">
      <c r="C57" s="237" t="str">
        <f>B37</f>
        <v xml:space="preserve">Sheep </v>
      </c>
      <c r="D57" s="238">
        <v>0.2</v>
      </c>
      <c r="E57" s="241">
        <v>0.13</v>
      </c>
      <c r="F57" s="239">
        <f t="shared" si="3"/>
        <v>2.6000000000000002E-2</v>
      </c>
    </row>
    <row r="58" spans="2:8" ht="14.95" thickBot="1" x14ac:dyDescent="0.3">
      <c r="C58" s="237" t="str">
        <f>B33</f>
        <v>Other cattle</v>
      </c>
      <c r="D58" s="238">
        <v>0.2</v>
      </c>
      <c r="E58" s="240">
        <v>0.1</v>
      </c>
      <c r="F58" s="239">
        <f t="shared" si="3"/>
        <v>2.0000000000000004E-2</v>
      </c>
    </row>
    <row r="59" spans="2:8" ht="14.95" thickBot="1" x14ac:dyDescent="0.3">
      <c r="C59" s="242" t="str">
        <f>B36</f>
        <v>Poultry</v>
      </c>
      <c r="D59" s="243">
        <v>0.2</v>
      </c>
      <c r="E59" s="244">
        <v>0.24</v>
      </c>
      <c r="F59" s="245">
        <f t="shared" si="3"/>
        <v>4.8000000000000001E-2</v>
      </c>
    </row>
    <row r="60" spans="2:8" ht="14.95" thickTop="1" x14ac:dyDescent="0.25"/>
    <row r="61" spans="2:8" ht="14.95" thickBot="1" x14ac:dyDescent="0.3"/>
    <row r="62" spans="2:8" ht="17.7" thickTop="1" x14ac:dyDescent="0.25">
      <c r="C62" s="229" t="s">
        <v>292</v>
      </c>
      <c r="D62" s="246" t="s">
        <v>312</v>
      </c>
      <c r="E62" s="247" t="s">
        <v>313</v>
      </c>
      <c r="F62" s="232" t="s">
        <v>591</v>
      </c>
    </row>
    <row r="63" spans="2:8" ht="17" thickBot="1" x14ac:dyDescent="0.3">
      <c r="C63" s="233"/>
      <c r="D63" s="248"/>
      <c r="E63" s="249"/>
      <c r="F63" s="236" t="s">
        <v>590</v>
      </c>
    </row>
    <row r="64" spans="2:8" ht="15.65" thickTop="1" thickBot="1" x14ac:dyDescent="0.3">
      <c r="C64" s="237" t="str">
        <f>C53</f>
        <v>Dairy Cow</v>
      </c>
      <c r="D64" s="250">
        <f>G32</f>
        <v>6.0888807916621657</v>
      </c>
      <c r="E64" s="251">
        <f t="shared" ref="E64:E70" si="4">D64/SUM($D$64:$D$70)</f>
        <v>0.90658183411073234</v>
      </c>
      <c r="F64" s="252">
        <f>F53*E64</f>
        <v>2.3571127686879044E-2</v>
      </c>
    </row>
    <row r="65" spans="1:9" ht="14.95" thickBot="1" x14ac:dyDescent="0.3">
      <c r="C65" s="237" t="str">
        <f>C54</f>
        <v>Goat</v>
      </c>
      <c r="D65" s="250">
        <f>G38</f>
        <v>1.0157801809755019E-2</v>
      </c>
      <c r="E65" s="251">
        <f t="shared" si="4"/>
        <v>1.5124090798150028E-3</v>
      </c>
      <c r="F65" s="252">
        <f t="shared" ref="F65:F70" si="5">F54*E65</f>
        <v>3.9322636075190078E-5</v>
      </c>
    </row>
    <row r="66" spans="1:9" ht="14.95" thickBot="1" x14ac:dyDescent="0.3">
      <c r="C66" s="237" t="s">
        <v>169</v>
      </c>
      <c r="D66" s="250">
        <f>G34</f>
        <v>0.10994122361741918</v>
      </c>
      <c r="E66" s="251">
        <f t="shared" si="4"/>
        <v>1.6369299968549647E-2</v>
      </c>
      <c r="F66" s="252">
        <f t="shared" si="5"/>
        <v>9.4941939817587949E-4</v>
      </c>
    </row>
    <row r="67" spans="1:9" ht="14.95" thickBot="1" x14ac:dyDescent="0.3">
      <c r="C67" s="237" t="str">
        <f>C56</f>
        <v>Breeding swine</v>
      </c>
      <c r="D67" s="250">
        <f>G35</f>
        <v>4.1040609137055845E-2</v>
      </c>
      <c r="E67" s="251">
        <f t="shared" si="4"/>
        <v>6.1105927308419111E-3</v>
      </c>
      <c r="F67" s="252">
        <f t="shared" si="5"/>
        <v>3.5441437838883079E-4</v>
      </c>
    </row>
    <row r="68" spans="1:9" ht="14.95" thickBot="1" x14ac:dyDescent="0.3">
      <c r="C68" s="237" t="str">
        <f>C57</f>
        <v xml:space="preserve">Sheep </v>
      </c>
      <c r="D68" s="250">
        <f>G37</f>
        <v>1.4010152284263961E-2</v>
      </c>
      <c r="E68" s="251">
        <f t="shared" si="4"/>
        <v>2.0859908394710788E-3</v>
      </c>
      <c r="F68" s="252">
        <f t="shared" si="5"/>
        <v>5.4235761826248053E-5</v>
      </c>
    </row>
    <row r="69" spans="1:9" ht="14.95" thickBot="1" x14ac:dyDescent="0.3">
      <c r="C69" s="237" t="str">
        <f>C58</f>
        <v>Other cattle</v>
      </c>
      <c r="D69" s="250">
        <f>G33</f>
        <v>0.4201096446700508</v>
      </c>
      <c r="E69" s="251">
        <f t="shared" si="4"/>
        <v>6.2550702702887553E-2</v>
      </c>
      <c r="F69" s="252">
        <f t="shared" si="5"/>
        <v>1.2510140540577513E-3</v>
      </c>
    </row>
    <row r="70" spans="1:9" ht="14.95" thickBot="1" x14ac:dyDescent="0.3">
      <c r="C70" s="237" t="str">
        <f>C59</f>
        <v>Poultry</v>
      </c>
      <c r="D70" s="250">
        <f>G36</f>
        <v>3.2165533855286928E-2</v>
      </c>
      <c r="E70" s="251">
        <f t="shared" si="4"/>
        <v>4.7891705677023909E-3</v>
      </c>
      <c r="F70" s="252">
        <f t="shared" si="5"/>
        <v>2.2988018724971477E-4</v>
      </c>
    </row>
    <row r="71" spans="1:9" ht="14.95" thickBot="1" x14ac:dyDescent="0.3">
      <c r="C71" s="233" t="s">
        <v>13519</v>
      </c>
      <c r="D71" s="253"/>
      <c r="E71" s="253"/>
      <c r="F71" s="254">
        <f>SUM(F64:F70)</f>
        <v>2.6449414102652658E-2</v>
      </c>
    </row>
    <row r="72" spans="1:9" ht="14.95" thickTop="1" x14ac:dyDescent="0.25"/>
    <row r="74" spans="1:9" x14ac:dyDescent="0.25">
      <c r="B74" s="765" t="s">
        <v>592</v>
      </c>
      <c r="C74" s="765"/>
      <c r="D74" s="765"/>
      <c r="E74" s="765"/>
      <c r="F74" s="765"/>
      <c r="G74" s="765"/>
      <c r="H74" s="765"/>
    </row>
    <row r="75" spans="1:9" ht="14.95" thickBot="1" x14ac:dyDescent="0.3"/>
    <row r="76" spans="1:9" ht="17" x14ac:dyDescent="0.25">
      <c r="A76" s="783"/>
      <c r="B76" s="784"/>
      <c r="C76" s="255" t="s">
        <v>314</v>
      </c>
      <c r="D76" s="256" t="s">
        <v>593</v>
      </c>
      <c r="E76" s="766" t="s">
        <v>315</v>
      </c>
      <c r="F76" s="207" t="s">
        <v>594</v>
      </c>
      <c r="G76" s="207"/>
      <c r="H76" s="781" t="s">
        <v>504</v>
      </c>
      <c r="I76" s="782"/>
    </row>
    <row r="77" spans="1:9" ht="17" x14ac:dyDescent="0.25">
      <c r="A77" s="785"/>
      <c r="B77" s="786"/>
      <c r="C77" s="257" t="s">
        <v>585</v>
      </c>
      <c r="D77" s="209" t="s">
        <v>590</v>
      </c>
      <c r="E77" s="767"/>
      <c r="F77" s="209" t="s">
        <v>595</v>
      </c>
      <c r="G77" s="209" t="s">
        <v>501</v>
      </c>
      <c r="H77" s="258" t="s">
        <v>13523</v>
      </c>
      <c r="I77" s="200"/>
    </row>
    <row r="78" spans="1:9" x14ac:dyDescent="0.25">
      <c r="A78" s="259"/>
      <c r="B78" s="758"/>
      <c r="C78" s="215">
        <f>F46</f>
        <v>3.0223375906661989</v>
      </c>
      <c r="D78" s="216">
        <f>F71</f>
        <v>2.6449414102652658E-2</v>
      </c>
      <c r="E78" s="217">
        <f>H9</f>
        <v>0.18803216611732926</v>
      </c>
      <c r="F78" s="214">
        <v>0.67</v>
      </c>
      <c r="G78" s="202">
        <v>28</v>
      </c>
      <c r="H78" s="201">
        <f>$C$78*365*$D$78*$E$78*$F$78*$G$78/1000</f>
        <v>0.10292405223531099</v>
      </c>
      <c r="I78" s="201"/>
    </row>
    <row r="81" spans="3:8" x14ac:dyDescent="0.25">
      <c r="C81" s="52" t="s">
        <v>316</v>
      </c>
    </row>
    <row r="82" spans="3:8" x14ac:dyDescent="0.25">
      <c r="C82" s="52" t="s">
        <v>317</v>
      </c>
    </row>
    <row r="84" spans="3:8" ht="29.25" thickBot="1" x14ac:dyDescent="0.3">
      <c r="C84" s="8" t="s">
        <v>318</v>
      </c>
      <c r="D84" s="8"/>
      <c r="E84" s="35" t="s">
        <v>319</v>
      </c>
      <c r="F84" s="8"/>
      <c r="G84" s="8" t="s">
        <v>349</v>
      </c>
    </row>
    <row r="85" spans="3:8" ht="15.65" thickTop="1" thickBot="1" x14ac:dyDescent="0.3">
      <c r="C85" s="260">
        <f>H78</f>
        <v>0.10292405223531099</v>
      </c>
      <c r="E85" s="260">
        <f>BE!E63-PE!D66</f>
        <v>3.3662947281801401</v>
      </c>
      <c r="G85" s="261">
        <f>IF(C85/E85&lt;1%,0,C85)</f>
        <v>0.10292405223531099</v>
      </c>
      <c r="H85" s="262" t="str">
        <f>IF(G85&gt;1%, "More than 1%, include in project emissions", "Less than 1%, exclude from project emissions")</f>
        <v>More than 1%, include in project emissions</v>
      </c>
    </row>
    <row r="86" spans="3:8" ht="14.95" thickTop="1" x14ac:dyDescent="0.25"/>
  </sheetData>
  <mergeCells count="14">
    <mergeCell ref="B74:H74"/>
    <mergeCell ref="E76:E77"/>
    <mergeCell ref="B23:H23"/>
    <mergeCell ref="B26:H26"/>
    <mergeCell ref="B28:B30"/>
    <mergeCell ref="D28:D30"/>
    <mergeCell ref="B42:H42"/>
    <mergeCell ref="D44:D45"/>
    <mergeCell ref="F44:G44"/>
    <mergeCell ref="F45:G45"/>
    <mergeCell ref="F46:G46"/>
    <mergeCell ref="B49:H49"/>
    <mergeCell ref="H76:I76"/>
    <mergeCell ref="A76:B77"/>
  </mergeCells>
  <hyperlinks>
    <hyperlink ref="C30" location="_ftn1" display="_ftn1" xr:uid="{00000000-0004-0000-0500-000000000000}"/>
  </hyperlink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2" tint="-0.749992370372631"/>
  </sheetPr>
  <dimension ref="A1:AA47"/>
  <sheetViews>
    <sheetView topLeftCell="A6" workbookViewId="0">
      <selection activeCell="L38" sqref="L38"/>
    </sheetView>
  </sheetViews>
  <sheetFormatPr defaultColWidth="9.125" defaultRowHeight="14.3" x14ac:dyDescent="0.25"/>
  <cols>
    <col min="1" max="1" width="38" style="104" customWidth="1"/>
    <col min="2" max="2" width="17.625" style="104" customWidth="1"/>
    <col min="3" max="3" width="16.375" style="104" customWidth="1"/>
    <col min="4" max="8" width="14.75" style="104" customWidth="1"/>
    <col min="9" max="9" width="14" style="104" customWidth="1"/>
    <col min="10" max="11" width="10.75" style="104" customWidth="1"/>
    <col min="12" max="12" width="20.25" style="104" customWidth="1"/>
    <col min="13" max="13" width="20.875" style="104" customWidth="1"/>
    <col min="14" max="14" width="16.375" style="104" customWidth="1"/>
    <col min="15" max="17" width="10.875" style="104" customWidth="1"/>
    <col min="18" max="18" width="14" style="104" customWidth="1"/>
    <col min="19" max="19" width="13.625" style="104" customWidth="1"/>
    <col min="20" max="21" width="10.75" style="104" customWidth="1"/>
    <col min="22" max="22" width="12.75" style="104" customWidth="1"/>
    <col min="23" max="38" width="10.75" style="104" customWidth="1"/>
    <col min="39" max="16384" width="9.125" style="104"/>
  </cols>
  <sheetData>
    <row r="1" spans="1:21" ht="15.8" thickBot="1" x14ac:dyDescent="0.3">
      <c r="A1" s="105"/>
      <c r="I1" s="48"/>
      <c r="J1" s="48"/>
      <c r="K1" s="48"/>
      <c r="L1" s="48"/>
    </row>
    <row r="2" spans="1:21" ht="15.8" thickBot="1" x14ac:dyDescent="0.3">
      <c r="A2" s="105" t="s">
        <v>281</v>
      </c>
      <c r="B2" s="303">
        <f>' analysis B'!I13</f>
        <v>0.71610770091990184</v>
      </c>
      <c r="C2" s="541"/>
      <c r="D2" s="106"/>
      <c r="E2" s="106"/>
      <c r="F2" s="106"/>
      <c r="G2" s="106"/>
      <c r="H2" s="106"/>
    </row>
    <row r="3" spans="1:21" ht="11.9" customHeight="1" x14ac:dyDescent="0.25">
      <c r="A3" s="107"/>
    </row>
    <row r="4" spans="1:21" ht="11.9" customHeight="1" x14ac:dyDescent="0.25"/>
    <row r="5" spans="1:21" ht="15.8" thickBot="1" x14ac:dyDescent="0.3">
      <c r="A5" s="310" t="s">
        <v>353</v>
      </c>
      <c r="B5" s="311"/>
      <c r="C5" s="311"/>
      <c r="D5" s="311"/>
      <c r="E5" s="311"/>
      <c r="F5" s="311"/>
      <c r="G5" s="311"/>
      <c r="I5" s="108"/>
    </row>
    <row r="6" spans="1:21" ht="45.7" thickBot="1" x14ac:dyDescent="0.3">
      <c r="A6" s="312" t="s">
        <v>283</v>
      </c>
      <c r="B6" s="313" t="s">
        <v>284</v>
      </c>
      <c r="C6" s="313" t="s">
        <v>352</v>
      </c>
      <c r="D6" s="313" t="s">
        <v>13525</v>
      </c>
      <c r="E6" s="313" t="s">
        <v>13228</v>
      </c>
      <c r="F6" s="313" t="s">
        <v>13520</v>
      </c>
      <c r="G6" s="313" t="s">
        <v>13229</v>
      </c>
    </row>
    <row r="7" spans="1:21" ht="14.95" x14ac:dyDescent="0.25">
      <c r="A7" s="695">
        <v>45017</v>
      </c>
      <c r="B7" s="695">
        <f>A8-1</f>
        <v>45046</v>
      </c>
      <c r="C7" s="516">
        <f>COUNTIFS(DB_MPVI!H:H,"&gt;="&amp;$A7,DB_MPVI!H:H,"&lt;="&amp;B7,DB_MPVI!C:C,"Included")</f>
        <v>12</v>
      </c>
      <c r="D7" s="517">
        <f>COUNTIFS(DB_MPVI!H:H,"&lt;"&amp;A7,DB_MPVI!C:C,"Included")+C7</f>
        <v>4358</v>
      </c>
      <c r="E7" s="517">
        <f>B7-A7+1</f>
        <v>30</v>
      </c>
      <c r="F7" s="517">
        <f>(C7*E7-14)+(D7-C7)*E7</f>
        <v>130726</v>
      </c>
      <c r="G7" s="517">
        <f>F7*$B$2</f>
        <v>93613.895310455089</v>
      </c>
    </row>
    <row r="8" spans="1:21" ht="14.95" x14ac:dyDescent="0.25">
      <c r="A8" s="695">
        <f>EDATE(A7,1)</f>
        <v>45047</v>
      </c>
      <c r="B8" s="695">
        <f t="shared" ref="B8:B15" si="0">A9-1</f>
        <v>45077</v>
      </c>
      <c r="C8" s="516">
        <f>COUNTIFS(DB_MPVI!H:H,"&gt;="&amp;$A8,DB_MPVI!H:H,"&lt;="&amp;B8,DB_MPVI!C:C,"Included")</f>
        <v>10</v>
      </c>
      <c r="D8" s="517">
        <f>COUNTIFS(DB_MPVI!H:H,"&lt;"&amp;A8,DB_MPVI!C:C,"Included")+C8</f>
        <v>4368</v>
      </c>
      <c r="E8" s="517">
        <f t="shared" ref="E8:E18" si="1">B8-A8+1</f>
        <v>31</v>
      </c>
      <c r="F8" s="517">
        <f t="shared" ref="F8:F18" si="2">(C8*E8-14)+(D8-C8)*E8</f>
        <v>135394</v>
      </c>
      <c r="G8" s="517">
        <f t="shared" ref="G8:G18" si="3">F8*$B$2</f>
        <v>96956.686058349194</v>
      </c>
      <c r="U8" s="109"/>
    </row>
    <row r="9" spans="1:21" ht="14.95" x14ac:dyDescent="0.25">
      <c r="A9" s="695">
        <f t="shared" ref="A9:A16" si="4">EDATE(A8,1)</f>
        <v>45078</v>
      </c>
      <c r="B9" s="695">
        <f t="shared" si="0"/>
        <v>45107</v>
      </c>
      <c r="C9" s="516">
        <f>COUNTIFS(DB_MPVI!H:H,"&gt;="&amp;$A9,DB_MPVI!H:H,"&lt;="&amp;B9,DB_MPVI!C:C,"Included")</f>
        <v>6</v>
      </c>
      <c r="D9" s="517">
        <f>COUNTIFS(DB_MPVI!H:H,"&lt;"&amp;A9,DB_MPVI!C:C,"Included")+C9</f>
        <v>4374</v>
      </c>
      <c r="E9" s="517">
        <f t="shared" si="1"/>
        <v>30</v>
      </c>
      <c r="F9" s="517">
        <f t="shared" si="2"/>
        <v>131206</v>
      </c>
      <c r="G9" s="517">
        <f t="shared" si="3"/>
        <v>93957.627006896641</v>
      </c>
      <c r="S9" s="110"/>
      <c r="T9" s="110"/>
      <c r="U9" s="109"/>
    </row>
    <row r="10" spans="1:21" ht="14.95" x14ac:dyDescent="0.25">
      <c r="A10" s="695">
        <f t="shared" si="4"/>
        <v>45108</v>
      </c>
      <c r="B10" s="695">
        <f t="shared" si="0"/>
        <v>45138</v>
      </c>
      <c r="C10" s="516">
        <f>COUNTIFS(DB_MPVI!H:H,"&gt;="&amp;$A10,DB_MPVI!H:H,"&lt;="&amp;B10,DB_MPVI!C:C,"Included")</f>
        <v>16</v>
      </c>
      <c r="D10" s="517">
        <f>COUNTIFS(DB_MPVI!H:H,"&lt;"&amp;A10,DB_MPVI!C:C,"Included")+C10</f>
        <v>4390</v>
      </c>
      <c r="E10" s="517">
        <f t="shared" si="1"/>
        <v>31</v>
      </c>
      <c r="F10" s="517">
        <f t="shared" si="2"/>
        <v>136076</v>
      </c>
      <c r="G10" s="517">
        <f t="shared" si="3"/>
        <v>97445.071510376569</v>
      </c>
      <c r="S10" s="110"/>
      <c r="T10" s="110"/>
      <c r="U10" s="109"/>
    </row>
    <row r="11" spans="1:21" ht="14.95" x14ac:dyDescent="0.25">
      <c r="A11" s="695">
        <f t="shared" si="4"/>
        <v>45139</v>
      </c>
      <c r="B11" s="695">
        <f t="shared" si="0"/>
        <v>45169</v>
      </c>
      <c r="C11" s="516">
        <f>COUNTIFS(DB_MPVI!H:H,"&gt;="&amp;$A11,DB_MPVI!H:H,"&lt;="&amp;B11,DB_MPVI!C:C,"Included")</f>
        <v>10</v>
      </c>
      <c r="D11" s="517">
        <f>COUNTIFS(DB_MPVI!H:H,"&lt;"&amp;A11,DB_MPVI!C:C,"Included")+C11</f>
        <v>4400</v>
      </c>
      <c r="E11" s="517">
        <f t="shared" si="1"/>
        <v>31</v>
      </c>
      <c r="F11" s="517">
        <f t="shared" si="2"/>
        <v>136386</v>
      </c>
      <c r="G11" s="517">
        <f t="shared" si="3"/>
        <v>97667.064897661738</v>
      </c>
      <c r="S11" s="110"/>
      <c r="T11" s="110"/>
      <c r="U11" s="109"/>
    </row>
    <row r="12" spans="1:21" ht="14.95" x14ac:dyDescent="0.25">
      <c r="A12" s="695">
        <f t="shared" si="4"/>
        <v>45170</v>
      </c>
      <c r="B12" s="695">
        <f t="shared" si="0"/>
        <v>45199</v>
      </c>
      <c r="C12" s="516">
        <f>COUNTIFS(DB_MPVI!H:H,"&gt;="&amp;$A12,DB_MPVI!H:H,"&lt;="&amp;B12,DB_MPVI!C:C,"Included")</f>
        <v>10</v>
      </c>
      <c r="D12" s="517">
        <f>COUNTIFS(DB_MPVI!H:H,"&lt;"&amp;A12,DB_MPVI!C:C,"Included")+C12</f>
        <v>4410</v>
      </c>
      <c r="E12" s="517">
        <f>B12-A12+1</f>
        <v>30</v>
      </c>
      <c r="F12" s="517">
        <f t="shared" si="2"/>
        <v>132286</v>
      </c>
      <c r="G12" s="517">
        <f t="shared" si="3"/>
        <v>94731.023323890127</v>
      </c>
      <c r="S12" s="110"/>
      <c r="T12" s="110"/>
      <c r="U12" s="109"/>
    </row>
    <row r="13" spans="1:21" ht="14.95" x14ac:dyDescent="0.25">
      <c r="A13" s="695">
        <f t="shared" si="4"/>
        <v>45200</v>
      </c>
      <c r="B13" s="695">
        <f t="shared" si="0"/>
        <v>45230</v>
      </c>
      <c r="C13" s="516">
        <f>COUNTIFS(DB_MPVI!H:H,"&gt;="&amp;$A13,DB_MPVI!H:H,"&lt;="&amp;B13,DB_MPVI!C:C,"Included")</f>
        <v>14</v>
      </c>
      <c r="D13" s="517">
        <f>COUNTIFS(DB_MPVI!H:H,"&lt;"&amp;A13,DB_MPVI!C:C,"Included")+C13</f>
        <v>4424</v>
      </c>
      <c r="E13" s="517">
        <f t="shared" si="1"/>
        <v>31</v>
      </c>
      <c r="F13" s="517">
        <f t="shared" si="2"/>
        <v>137130</v>
      </c>
      <c r="G13" s="517">
        <f t="shared" si="3"/>
        <v>98199.849027146134</v>
      </c>
      <c r="S13" s="110"/>
      <c r="T13" s="110"/>
      <c r="U13" s="109"/>
    </row>
    <row r="14" spans="1:21" ht="14.95" x14ac:dyDescent="0.25">
      <c r="A14" s="695">
        <f t="shared" si="4"/>
        <v>45231</v>
      </c>
      <c r="B14" s="695">
        <f t="shared" si="0"/>
        <v>45260</v>
      </c>
      <c r="C14" s="516">
        <f>COUNTIFS(DB_MPVI!H:H,"&gt;="&amp;$A14,DB_MPVI!H:H,"&lt;="&amp;B14,DB_MPVI!C:C,"Included")</f>
        <v>3</v>
      </c>
      <c r="D14" s="517">
        <f>COUNTIFS(DB_MPVI!H:H,"&lt;"&amp;A14,DB_MPVI!C:C,"Included")+C14</f>
        <v>4427</v>
      </c>
      <c r="E14" s="517">
        <f t="shared" si="1"/>
        <v>30</v>
      </c>
      <c r="F14" s="517">
        <f t="shared" si="2"/>
        <v>132796</v>
      </c>
      <c r="G14" s="517">
        <f t="shared" si="3"/>
        <v>95096.238251359289</v>
      </c>
      <c r="S14" s="110"/>
      <c r="T14" s="110"/>
      <c r="U14" s="109"/>
    </row>
    <row r="15" spans="1:21" ht="14.95" x14ac:dyDescent="0.25">
      <c r="A15" s="695">
        <f t="shared" si="4"/>
        <v>45261</v>
      </c>
      <c r="B15" s="695">
        <f t="shared" si="0"/>
        <v>45291</v>
      </c>
      <c r="C15" s="516">
        <f>COUNTIFS(DB_MPVI!H:H,"&gt;="&amp;$A15,DB_MPVI!H:H,"&lt;="&amp;B15,DB_MPVI!C:C,"Included")</f>
        <v>6</v>
      </c>
      <c r="D15" s="517">
        <f>COUNTIFS(DB_MPVI!H:H,"&lt;"&amp;A15,DB_MPVI!C:C,"Included")+C15</f>
        <v>4433</v>
      </c>
      <c r="E15" s="517">
        <f t="shared" si="1"/>
        <v>31</v>
      </c>
      <c r="F15" s="517">
        <f t="shared" si="2"/>
        <v>137409</v>
      </c>
      <c r="G15" s="517">
        <f t="shared" si="3"/>
        <v>98399.643075702785</v>
      </c>
      <c r="S15" s="110"/>
      <c r="T15" s="110"/>
      <c r="U15" s="109"/>
    </row>
    <row r="16" spans="1:21" ht="14.95" x14ac:dyDescent="0.25">
      <c r="A16" s="696">
        <f t="shared" si="4"/>
        <v>45292</v>
      </c>
      <c r="B16" s="696">
        <f>A17-1</f>
        <v>45322</v>
      </c>
      <c r="C16" s="518">
        <f>COUNTIFS(DB_MPVI!H:H,"&gt;="&amp;$A16,DB_MPVI!H:H,"&lt;="&amp;B16,DB_MPVI!C:C,"Included")</f>
        <v>0</v>
      </c>
      <c r="D16" s="518">
        <f>COUNTIFS(DB_MPVI!H:H,"&lt;"&amp;A16,DB_MPVI!C:C,"Included")+C16</f>
        <v>4433</v>
      </c>
      <c r="E16" s="518">
        <f t="shared" si="1"/>
        <v>31</v>
      </c>
      <c r="F16" s="518">
        <f t="shared" si="2"/>
        <v>137409</v>
      </c>
      <c r="G16" s="518">
        <f t="shared" si="3"/>
        <v>98399.643075702785</v>
      </c>
      <c r="S16" s="110"/>
      <c r="T16" s="110"/>
      <c r="U16" s="109"/>
    </row>
    <row r="17" spans="1:21" ht="14.95" x14ac:dyDescent="0.25">
      <c r="A17" s="696">
        <f t="shared" ref="A17:A18" si="5">EDATE(A16,1)</f>
        <v>45323</v>
      </c>
      <c r="B17" s="696">
        <f>A18-1</f>
        <v>45351</v>
      </c>
      <c r="C17" s="518">
        <f>COUNTIFS(DB_MPVI!H:H,"&gt;="&amp;$A17,DB_MPVI!H:H,"&lt;="&amp;B17,DB_MPVI!C:C,"Included")</f>
        <v>0</v>
      </c>
      <c r="D17" s="518">
        <f>COUNTIFS(DB_MPVI!H:H,"&lt;"&amp;A17,DB_MPVI!C:C,"Included")+C17</f>
        <v>4433</v>
      </c>
      <c r="E17" s="518">
        <f t="shared" si="1"/>
        <v>29</v>
      </c>
      <c r="F17" s="518">
        <f t="shared" si="2"/>
        <v>128543</v>
      </c>
      <c r="G17" s="518">
        <f t="shared" si="3"/>
        <v>92050.632199346946</v>
      </c>
      <c r="S17" s="110"/>
      <c r="T17" s="110"/>
      <c r="U17" s="109"/>
    </row>
    <row r="18" spans="1:21" ht="14.95" x14ac:dyDescent="0.25">
      <c r="A18" s="696">
        <f t="shared" si="5"/>
        <v>45352</v>
      </c>
      <c r="B18" s="696">
        <v>45364</v>
      </c>
      <c r="C18" s="518">
        <f>COUNTIFS(DB_MPVI!H:H,"&gt;="&amp;$A18,DB_MPVI!H:H,"&lt;="&amp;B18,DB_MPVI!C:C,"Included")</f>
        <v>0</v>
      </c>
      <c r="D18" s="518">
        <f>COUNTIFS(DB_MPVI!H:H,"&lt;"&amp;A18,DB_MPVI!C:C,"Included")+C18</f>
        <v>4433</v>
      </c>
      <c r="E18" s="518">
        <f t="shared" si="1"/>
        <v>13</v>
      </c>
      <c r="F18" s="518">
        <f t="shared" si="2"/>
        <v>57615</v>
      </c>
      <c r="G18" s="518">
        <f t="shared" si="3"/>
        <v>41258.545188500146</v>
      </c>
      <c r="S18" s="110"/>
      <c r="T18" s="110"/>
      <c r="U18" s="109"/>
    </row>
    <row r="20" spans="1:21" ht="15.8" thickBot="1" x14ac:dyDescent="0.3">
      <c r="A20" s="103" t="s">
        <v>282</v>
      </c>
      <c r="C20" s="111"/>
      <c r="I20" s="112"/>
    </row>
    <row r="21" spans="1:21" ht="15.8" thickBot="1" x14ac:dyDescent="0.3">
      <c r="A21" s="113" t="str">
        <f>A6</f>
        <v>date from</v>
      </c>
      <c r="B21" s="123" t="str">
        <f>B6</f>
        <v>date to</v>
      </c>
      <c r="C21" s="114" t="s">
        <v>285</v>
      </c>
      <c r="D21" s="114" t="s">
        <v>286</v>
      </c>
      <c r="E21" s="114" t="s">
        <v>92</v>
      </c>
      <c r="F21" s="115" t="s">
        <v>287</v>
      </c>
      <c r="G21" s="307"/>
      <c r="H21" s="307"/>
      <c r="K21" s="116"/>
    </row>
    <row r="22" spans="1:21" ht="14.95" x14ac:dyDescent="0.25">
      <c r="A22" s="695">
        <f>A7</f>
        <v>45017</v>
      </c>
      <c r="B22" s="695">
        <f>B7</f>
        <v>45046</v>
      </c>
      <c r="C22" s="304">
        <f>BE!$E$63/365*'SDG13'!G7</f>
        <v>1474.097344022535</v>
      </c>
      <c r="D22" s="304">
        <f>PE!$D$66/365*G7</f>
        <v>610.7221049321447</v>
      </c>
      <c r="E22" s="305"/>
      <c r="F22" s="306">
        <f t="shared" ref="F22:F32" si="6">C22-D22</f>
        <v>863.37523909039032</v>
      </c>
      <c r="G22" s="307"/>
      <c r="H22" s="307"/>
      <c r="K22" s="116"/>
    </row>
    <row r="23" spans="1:21" ht="14.95" x14ac:dyDescent="0.25">
      <c r="A23" s="695">
        <f t="shared" ref="A23:B32" si="7">A7</f>
        <v>45017</v>
      </c>
      <c r="B23" s="695">
        <f t="shared" si="7"/>
        <v>45046</v>
      </c>
      <c r="C23" s="304">
        <f>BE!$E$63/365*'SDG13'!G8</f>
        <v>1526.7348178372101</v>
      </c>
      <c r="D23" s="304">
        <f>PE!$D$66/365*G8</f>
        <v>632.52993800149011</v>
      </c>
      <c r="E23" s="305">
        <v>0</v>
      </c>
      <c r="F23" s="306">
        <f t="shared" si="6"/>
        <v>894.20487983572002</v>
      </c>
      <c r="G23" s="307"/>
      <c r="H23" s="307"/>
      <c r="K23" s="116"/>
    </row>
    <row r="24" spans="1:21" ht="14.95" x14ac:dyDescent="0.25">
      <c r="A24" s="695">
        <f t="shared" si="7"/>
        <v>45047</v>
      </c>
      <c r="B24" s="695">
        <f t="shared" si="7"/>
        <v>45077</v>
      </c>
      <c r="C24" s="117">
        <f>BE!$E$63/365*'SDG13'!G9</f>
        <v>1479.509937730985</v>
      </c>
      <c r="D24" s="117">
        <f>PE!$D$66/365*G9</f>
        <v>612.96455563336269</v>
      </c>
      <c r="E24" s="118">
        <v>0</v>
      </c>
      <c r="F24" s="119">
        <f t="shared" si="6"/>
        <v>866.54538209762234</v>
      </c>
      <c r="G24" s="307"/>
      <c r="H24" s="307"/>
      <c r="K24" s="116"/>
    </row>
    <row r="25" spans="1:21" ht="14.95" x14ac:dyDescent="0.25">
      <c r="A25" s="695">
        <f t="shared" si="7"/>
        <v>45078</v>
      </c>
      <c r="B25" s="695">
        <f t="shared" si="7"/>
        <v>45107</v>
      </c>
      <c r="C25" s="117">
        <f>BE!$E$63/365*'SDG13'!G10</f>
        <v>1534.425211397966</v>
      </c>
      <c r="D25" s="117">
        <f>PE!$D$66/365*G10</f>
        <v>635.71608670613739</v>
      </c>
      <c r="E25" s="118">
        <v>0</v>
      </c>
      <c r="F25" s="119">
        <f t="shared" si="6"/>
        <v>898.70912469182861</v>
      </c>
      <c r="G25" s="307"/>
      <c r="H25" s="307"/>
      <c r="K25" s="116"/>
    </row>
    <row r="26" spans="1:21" ht="14.95" x14ac:dyDescent="0.25">
      <c r="A26" s="695">
        <f t="shared" si="7"/>
        <v>45108</v>
      </c>
      <c r="B26" s="695">
        <f t="shared" si="7"/>
        <v>45138</v>
      </c>
      <c r="C26" s="117">
        <f>BE!$E$63/365*'SDG13'!G11</f>
        <v>1537.9208448346731</v>
      </c>
      <c r="D26" s="117">
        <f>PE!$D$66/365*G11</f>
        <v>637.16433611734078</v>
      </c>
      <c r="E26" s="118">
        <v>0</v>
      </c>
      <c r="F26" s="119">
        <f t="shared" si="6"/>
        <v>900.75650871733228</v>
      </c>
      <c r="G26" s="307"/>
      <c r="H26" s="307"/>
      <c r="K26" s="116"/>
    </row>
    <row r="27" spans="1:21" ht="14.95" x14ac:dyDescent="0.25">
      <c r="A27" s="695">
        <f t="shared" si="7"/>
        <v>45139</v>
      </c>
      <c r="B27" s="695">
        <f t="shared" si="7"/>
        <v>45169</v>
      </c>
      <c r="C27" s="117">
        <f>BE!$E$63/365*'SDG13'!G12</f>
        <v>1491.6882735749971</v>
      </c>
      <c r="D27" s="117">
        <f>PE!$D$66/365*G12</f>
        <v>618.01006971110326</v>
      </c>
      <c r="E27" s="118">
        <v>0</v>
      </c>
      <c r="F27" s="119">
        <f t="shared" si="6"/>
        <v>873.67820386389383</v>
      </c>
      <c r="G27" s="307"/>
      <c r="H27" s="307"/>
      <c r="K27" s="116"/>
    </row>
    <row r="28" spans="1:21" ht="14.95" x14ac:dyDescent="0.25">
      <c r="A28" s="695">
        <f t="shared" si="7"/>
        <v>45170</v>
      </c>
      <c r="B28" s="695">
        <f t="shared" si="7"/>
        <v>45199</v>
      </c>
      <c r="C28" s="117">
        <f>BE!$E$63/365*'SDG13'!G13</f>
        <v>1546.3103650827702</v>
      </c>
      <c r="D28" s="117">
        <f>PE!$D$66/365*G13</f>
        <v>640.64013470422867</v>
      </c>
      <c r="E28" s="118">
        <v>0</v>
      </c>
      <c r="F28" s="119">
        <f t="shared" si="6"/>
        <v>905.67023037854153</v>
      </c>
      <c r="G28" s="307"/>
      <c r="H28" s="307"/>
      <c r="K28" s="116"/>
    </row>
    <row r="29" spans="1:21" ht="14.95" x14ac:dyDescent="0.25">
      <c r="A29" s="695">
        <f t="shared" si="7"/>
        <v>45200</v>
      </c>
      <c r="B29" s="695">
        <f t="shared" si="7"/>
        <v>45230</v>
      </c>
      <c r="C29" s="117">
        <f>BE!$E$63/365*'SDG13'!G14</f>
        <v>1497.4391543902252</v>
      </c>
      <c r="D29" s="117">
        <f>PE!$D$66/365*G14</f>
        <v>620.39267358114751</v>
      </c>
      <c r="E29" s="118">
        <v>0</v>
      </c>
      <c r="F29" s="119">
        <f t="shared" si="6"/>
        <v>877.04648080907771</v>
      </c>
      <c r="G29" s="307"/>
      <c r="H29" s="307"/>
      <c r="K29" s="116"/>
    </row>
    <row r="30" spans="1:21" ht="14.95" x14ac:dyDescent="0.25">
      <c r="A30" s="695">
        <f t="shared" si="7"/>
        <v>45231</v>
      </c>
      <c r="B30" s="695">
        <f t="shared" si="7"/>
        <v>45260</v>
      </c>
      <c r="C30" s="117">
        <f>BE!$E$63/365*'SDG13'!G15</f>
        <v>1549.4564351758067</v>
      </c>
      <c r="D30" s="117">
        <f>PE!$D$66/365*G15</f>
        <v>641.94355917431164</v>
      </c>
      <c r="E30" s="118">
        <v>0</v>
      </c>
      <c r="F30" s="119">
        <f t="shared" si="6"/>
        <v>907.5128760014951</v>
      </c>
      <c r="G30" s="307"/>
      <c r="H30" s="307"/>
      <c r="K30" s="116"/>
    </row>
    <row r="31" spans="1:21" ht="14.95" x14ac:dyDescent="0.25">
      <c r="A31" s="696">
        <f t="shared" si="7"/>
        <v>45261</v>
      </c>
      <c r="B31" s="696">
        <f t="shared" si="7"/>
        <v>45291</v>
      </c>
      <c r="C31" s="120">
        <f>BE!$E$63/365*'SDG13'!G16</f>
        <v>1549.4564351758067</v>
      </c>
      <c r="D31" s="120">
        <f>PE!$D$66/365*G16</f>
        <v>641.94355917431164</v>
      </c>
      <c r="E31" s="120"/>
      <c r="F31" s="121">
        <f t="shared" si="6"/>
        <v>907.5128760014951</v>
      </c>
      <c r="G31" s="307"/>
      <c r="H31" s="307"/>
      <c r="K31" s="116"/>
    </row>
    <row r="32" spans="1:21" ht="14.95" x14ac:dyDescent="0.25">
      <c r="A32" s="696">
        <f t="shared" si="7"/>
        <v>45292</v>
      </c>
      <c r="B32" s="696">
        <f t="shared" si="7"/>
        <v>45322</v>
      </c>
      <c r="C32" s="120">
        <f>BE!$E$63/365*'SDG13'!G17</f>
        <v>1449.481318885981</v>
      </c>
      <c r="D32" s="120">
        <f>PE!$D$66/365*G17</f>
        <v>600.52362601389677</v>
      </c>
      <c r="E32" s="120">
        <v>0</v>
      </c>
      <c r="F32" s="121">
        <f t="shared" si="6"/>
        <v>848.95769287208418</v>
      </c>
      <c r="G32" s="307"/>
      <c r="H32" s="307"/>
      <c r="K32" s="116"/>
    </row>
    <row r="33" spans="1:27" ht="15.8" thickBot="1" x14ac:dyDescent="0.3">
      <c r="A33" s="696">
        <f t="shared" ref="A33:B33" si="8">A18</f>
        <v>45352</v>
      </c>
      <c r="B33" s="696">
        <f t="shared" si="8"/>
        <v>45364</v>
      </c>
      <c r="C33" s="120">
        <f>BE!$E$63/365*'SDG13'!G18</f>
        <v>649.68038856737269</v>
      </c>
      <c r="D33" s="120">
        <f>PE!$D$66/365*G18</f>
        <v>269.16416073057781</v>
      </c>
      <c r="E33" s="120">
        <f>E32</f>
        <v>0</v>
      </c>
      <c r="F33" s="121">
        <f t="shared" ref="F33" si="9">C33-D33</f>
        <v>380.51622783679488</v>
      </c>
      <c r="G33" s="307"/>
      <c r="H33" s="307"/>
      <c r="K33" s="116"/>
    </row>
    <row r="34" spans="1:27" ht="15.8" thickBot="1" x14ac:dyDescent="0.3">
      <c r="A34" s="122"/>
      <c r="B34" s="123"/>
      <c r="C34" s="124">
        <f>ROUNDDOWN(SUM(C22:C33),0)</f>
        <v>17286</v>
      </c>
      <c r="D34" s="124">
        <f>ROUNDUP(SUM(D22:D33),0)</f>
        <v>7162</v>
      </c>
      <c r="E34" s="124">
        <f>SUM(E23:E32)</f>
        <v>0</v>
      </c>
      <c r="F34" s="125">
        <f>ROUNDDOWN(SUM(F22:F33),0)</f>
        <v>10124</v>
      </c>
      <c r="G34" s="307"/>
      <c r="H34" s="307"/>
      <c r="K34" s="116"/>
      <c r="L34" s="126"/>
    </row>
    <row r="35" spans="1:27" ht="14.95" x14ac:dyDescent="0.25">
      <c r="A35" s="109"/>
      <c r="B35" s="127"/>
      <c r="C35" s="127"/>
      <c r="G35" s="307"/>
      <c r="H35" s="307"/>
      <c r="I35" s="128"/>
      <c r="K35" s="116"/>
      <c r="L35" s="126"/>
    </row>
    <row r="36" spans="1:27" ht="16.5" customHeight="1" x14ac:dyDescent="0.25">
      <c r="A36" s="129"/>
      <c r="B36" s="130"/>
      <c r="C36" s="130"/>
      <c r="D36" s="131"/>
      <c r="E36" s="131"/>
      <c r="F36" s="131"/>
      <c r="G36" s="307"/>
      <c r="H36" s="307"/>
      <c r="I36" s="131"/>
      <c r="J36" s="130"/>
      <c r="K36" s="130"/>
      <c r="L36" s="308"/>
      <c r="M36" s="308"/>
      <c r="AA36" s="109"/>
    </row>
    <row r="37" spans="1:27" ht="15.8" thickBot="1" x14ac:dyDescent="0.3">
      <c r="A37" s="132" t="s">
        <v>564</v>
      </c>
      <c r="B37"/>
      <c r="C37"/>
      <c r="D37"/>
      <c r="E37"/>
      <c r="F37"/>
      <c r="G37" s="307"/>
      <c r="H37" s="307"/>
      <c r="I37"/>
      <c r="J37"/>
      <c r="K37"/>
      <c r="L37" s="307"/>
      <c r="M37" s="307"/>
      <c r="AA37" s="109"/>
    </row>
    <row r="38" spans="1:27" ht="42.8" x14ac:dyDescent="0.25">
      <c r="A38" s="787" t="s">
        <v>506</v>
      </c>
      <c r="B38" s="133" t="s">
        <v>289</v>
      </c>
      <c r="C38" s="133" t="s">
        <v>290</v>
      </c>
      <c r="G38" s="307"/>
      <c r="H38" s="307"/>
      <c r="J38" s="103"/>
      <c r="K38" s="103"/>
      <c r="L38" s="307"/>
      <c r="M38" s="307"/>
      <c r="O38" s="309"/>
      <c r="AA38" s="109"/>
    </row>
    <row r="39" spans="1:27" ht="17.7" thickBot="1" x14ac:dyDescent="0.3">
      <c r="A39" s="788"/>
      <c r="B39" s="134" t="s">
        <v>565</v>
      </c>
      <c r="C39" s="134" t="s">
        <v>565</v>
      </c>
      <c r="L39" s="103"/>
      <c r="N39" s="307"/>
      <c r="Z39" s="109"/>
    </row>
    <row r="40" spans="1:27" ht="14.95" x14ac:dyDescent="0.25">
      <c r="A40" s="101" t="s">
        <v>15851</v>
      </c>
      <c r="B40" s="504">
        <f>ROUNDDOWN(SUM(F22:F30),0)</f>
        <v>7987</v>
      </c>
      <c r="C40" s="504">
        <f>ROUNDDOWN((A31-A22)/365*28582,0)</f>
        <v>19106</v>
      </c>
      <c r="D40" s="135" t="s">
        <v>19620</v>
      </c>
      <c r="E40" s="135"/>
      <c r="F40" s="135"/>
      <c r="G40" s="135"/>
      <c r="H40" s="135"/>
      <c r="I40" s="103"/>
      <c r="L40" s="116"/>
      <c r="M40" s="116"/>
      <c r="Z40" s="109"/>
    </row>
    <row r="41" spans="1:27" ht="15.8" thickBot="1" x14ac:dyDescent="0.3">
      <c r="A41" s="102" t="s">
        <v>15852</v>
      </c>
      <c r="B41" s="504">
        <f>ROUNDDOWN(SUM(F31:F33),1)</f>
        <v>2136.9</v>
      </c>
      <c r="C41" s="504">
        <f>ROUNDDOWN((B33-B30)/365*28582,0)</f>
        <v>8143</v>
      </c>
      <c r="D41" s="135" t="s">
        <v>19621</v>
      </c>
      <c r="M41" s="116"/>
      <c r="Z41" s="109"/>
    </row>
    <row r="42" spans="1:27" ht="15.8" thickBot="1" x14ac:dyDescent="0.3">
      <c r="A42" s="136" t="s">
        <v>288</v>
      </c>
      <c r="B42" s="505">
        <f>ROUNDDOWN(SUM(B40:B41),1)</f>
        <v>10123.9</v>
      </c>
      <c r="C42" s="506">
        <f>SUM(C40:C41)</f>
        <v>27249</v>
      </c>
      <c r="J42" s="48"/>
      <c r="L42" s="116"/>
      <c r="M42" s="116"/>
      <c r="R42" s="137"/>
      <c r="S42" s="137"/>
      <c r="Z42" s="109"/>
    </row>
    <row r="43" spans="1:27" ht="14.95" x14ac:dyDescent="0.25">
      <c r="B43" s="127"/>
      <c r="C43" s="126"/>
      <c r="R43" s="137"/>
      <c r="S43" s="137"/>
    </row>
    <row r="44" spans="1:27" ht="15.8" thickBot="1" x14ac:dyDescent="0.3">
      <c r="A44" s="103" t="s">
        <v>360</v>
      </c>
      <c r="B44" s="104" t="s">
        <v>361</v>
      </c>
    </row>
    <row r="45" spans="1:27" ht="28.55" x14ac:dyDescent="0.25">
      <c r="A45" s="787" t="s">
        <v>356</v>
      </c>
      <c r="B45" s="133" t="s">
        <v>508</v>
      </c>
      <c r="C45" s="133" t="s">
        <v>290</v>
      </c>
    </row>
    <row r="46" spans="1:27" ht="14.95" thickBot="1" x14ac:dyDescent="0.3">
      <c r="A46" s="788"/>
      <c r="B46" s="134"/>
      <c r="C46" s="134"/>
    </row>
    <row r="47" spans="1:27" ht="15.8" thickBot="1" x14ac:dyDescent="0.3">
      <c r="A47" s="102" t="s">
        <v>15848</v>
      </c>
      <c r="B47" s="138">
        <f>D18</f>
        <v>4433</v>
      </c>
      <c r="C47" s="138">
        <v>1</v>
      </c>
      <c r="D47" s="135" t="s">
        <v>15849</v>
      </c>
      <c r="E47" s="135"/>
      <c r="F47" s="135"/>
      <c r="G47" s="135"/>
      <c r="H47" s="135"/>
    </row>
  </sheetData>
  <mergeCells count="2">
    <mergeCell ref="A38:A39"/>
    <mergeCell ref="A45:A46"/>
  </mergeCells>
  <pageMargins left="0.7" right="0.7" top="0.75" bottom="0.75" header="0.3" footer="0.3"/>
  <pageSetup orientation="portrait"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AE122-7B2B-4E92-BC40-511D7B6764E1}">
  <dimension ref="A1:N50"/>
  <sheetViews>
    <sheetView workbookViewId="0">
      <selection activeCell="H11" sqref="H11"/>
    </sheetView>
  </sheetViews>
  <sheetFormatPr defaultColWidth="8.75" defaultRowHeight="14.3" x14ac:dyDescent="0.25"/>
  <cols>
    <col min="1" max="1" width="13.125" bestFit="1" customWidth="1"/>
    <col min="2" max="2" width="8.125" bestFit="1" customWidth="1"/>
    <col min="6" max="6" width="15.875" bestFit="1" customWidth="1"/>
    <col min="7" max="7" width="10" bestFit="1" customWidth="1"/>
    <col min="8" max="8" width="12.25" customWidth="1"/>
    <col min="9" max="9" width="12" customWidth="1"/>
    <col min="10" max="10" width="10.75" customWidth="1"/>
    <col min="12" max="12" width="15.875" customWidth="1"/>
    <col min="13" max="13" width="19.375" customWidth="1"/>
    <col min="14" max="14" width="11.375" customWidth="1"/>
  </cols>
  <sheetData>
    <row r="1" spans="1:14" ht="14.95" x14ac:dyDescent="0.25">
      <c r="F1" s="328" t="s">
        <v>1718</v>
      </c>
      <c r="G1" t="s">
        <v>1821</v>
      </c>
    </row>
    <row r="2" spans="1:14" ht="15.8" thickBot="1" x14ac:dyDescent="0.3">
      <c r="A2" s="314" t="s">
        <v>367</v>
      </c>
      <c r="G2" s="789" t="s">
        <v>13230</v>
      </c>
      <c r="H2" s="790"/>
      <c r="I2" s="790"/>
      <c r="J2" s="791"/>
      <c r="L2" s="789" t="s">
        <v>13231</v>
      </c>
      <c r="M2" s="790"/>
      <c r="N2" s="791"/>
    </row>
    <row r="3" spans="1:14" ht="14.95" thickBot="1" x14ac:dyDescent="0.3">
      <c r="A3">
        <v>2</v>
      </c>
      <c r="B3">
        <v>4</v>
      </c>
      <c r="C3" s="315">
        <f>COUNTIFS(DB_MPVI!C:C,"Included",DB_MPVI!V:V,"&lt;"&amp;B3,DB_MPVI!V:V,"&gt;="&amp;A3)</f>
        <v>35</v>
      </c>
      <c r="F3" s="515" t="s">
        <v>13524</v>
      </c>
      <c r="G3" s="316" t="s">
        <v>19688</v>
      </c>
      <c r="H3" s="316" t="s">
        <v>19689</v>
      </c>
      <c r="I3" s="316" t="s">
        <v>19691</v>
      </c>
      <c r="J3" s="317" t="s">
        <v>288</v>
      </c>
      <c r="K3" s="316"/>
      <c r="L3" s="318" t="s">
        <v>19690</v>
      </c>
      <c r="M3" s="316" t="s">
        <v>13233</v>
      </c>
      <c r="N3" s="319" t="s">
        <v>13234</v>
      </c>
    </row>
    <row r="4" spans="1:14" ht="14.95" x14ac:dyDescent="0.25">
      <c r="A4">
        <v>4</v>
      </c>
      <c r="B4">
        <v>6</v>
      </c>
      <c r="C4" s="315">
        <f>COUNTIFS(DB_MPVI!C:C,"Included",DB_MPVI!V:V,"&lt;"&amp;B4,DB_MPVI!V:V,"&gt;="&amp;A4)</f>
        <v>350</v>
      </c>
      <c r="F4" s="519">
        <v>2</v>
      </c>
      <c r="G4">
        <f>COUNTIFS(DB_MPVI!C:C,"Included",DB_MPVI!AB:AB,"Masonry",DB_MPVI!V:V,F4)</f>
        <v>0</v>
      </c>
      <c r="J4" s="508">
        <f t="shared" ref="J4:J30" si="0">(I4+H4)*G4</f>
        <v>0</v>
      </c>
      <c r="L4" s="321">
        <f>COUNTIFS(DB_MPVI!C:C,"Included",DB_MPVI!AB:AB,"&lt;&gt;Masonry",DB_MPVI!V:V,F4)</f>
        <v>24</v>
      </c>
      <c r="M4">
        <v>0.25</v>
      </c>
      <c r="N4" s="178">
        <f t="shared" ref="N4:N30" si="1">L4*M4</f>
        <v>6</v>
      </c>
    </row>
    <row r="5" spans="1:14" ht="14.95" x14ac:dyDescent="0.25">
      <c r="A5">
        <v>6</v>
      </c>
      <c r="B5">
        <v>8</v>
      </c>
      <c r="C5" s="315">
        <f>COUNTIFS(DB_MPVI!C:C,"Included",DB_MPVI!V:V,"&lt;"&amp;B5,DB_MPVI!V:V,"&gt;="&amp;A5)</f>
        <v>720</v>
      </c>
      <c r="F5" s="520">
        <v>3</v>
      </c>
      <c r="G5">
        <f>COUNTIFS(DB_MPVI!C:C,"Included",DB_MPVI!AB:AB,"Masonry",DB_MPVI!V:V,F5)</f>
        <v>0</v>
      </c>
      <c r="J5" s="508">
        <f t="shared" si="0"/>
        <v>0</v>
      </c>
      <c r="L5" s="321">
        <f>COUNTIFS(DB_MPVI!C:C,"Included",DB_MPVI!AB:AB,"&lt;&gt;Masonry",DB_MPVI!V:V,F5)</f>
        <v>6</v>
      </c>
      <c r="M5">
        <f t="shared" ref="M5:M30" si="2">M4</f>
        <v>0.25</v>
      </c>
      <c r="N5" s="178">
        <f t="shared" si="1"/>
        <v>1.5</v>
      </c>
    </row>
    <row r="6" spans="1:14" ht="15.8" thickBot="1" x14ac:dyDescent="0.3">
      <c r="A6">
        <v>8</v>
      </c>
      <c r="B6">
        <v>10</v>
      </c>
      <c r="C6" s="315">
        <f>COUNTIFS(DB_MPVI!C:C,"Included",DB_MPVI!V:V,"&lt;"&amp;B6,DB_MPVI!V:V,"&gt;="&amp;A6)</f>
        <v>1631</v>
      </c>
      <c r="F6" s="520">
        <v>3.2</v>
      </c>
      <c r="G6">
        <f>COUNTIFS(DB_MPVI!C:C,"Included",DB_MPVI!AB:AB,"Masonry",DB_MPVI!V:V,F6)</f>
        <v>0</v>
      </c>
      <c r="J6" s="508">
        <f t="shared" si="0"/>
        <v>0</v>
      </c>
      <c r="L6" s="321">
        <f>COUNTIFS(DB_MPVI!C:C,"Included",DB_MPVI!AB:AB,"&lt;&gt;Masonry",DB_MPVI!V:V,F6)</f>
        <v>1</v>
      </c>
      <c r="M6">
        <f t="shared" si="2"/>
        <v>0.25</v>
      </c>
      <c r="N6" s="178">
        <f t="shared" si="1"/>
        <v>0.25</v>
      </c>
    </row>
    <row r="7" spans="1:14" ht="14.95" x14ac:dyDescent="0.25">
      <c r="A7">
        <v>10</v>
      </c>
      <c r="B7">
        <v>15</v>
      </c>
      <c r="C7" s="315">
        <f>COUNTIFS(DB_MPVI!C:C,"Included",DB_MPVI!V:V,"&lt;"&amp;B7,DB_MPVI!V:V,"&gt;="&amp;A7)</f>
        <v>1561</v>
      </c>
      <c r="F7" s="521">
        <v>3.3</v>
      </c>
      <c r="G7">
        <f>COUNTIFS(DB_MPVI!C:C,"Included",DB_MPVI!AB:AB,"Masonry",DB_MPVI!V:V,F7)</f>
        <v>0</v>
      </c>
      <c r="J7" s="508">
        <f t="shared" si="0"/>
        <v>0</v>
      </c>
      <c r="L7" s="321">
        <f>COUNTIFS(DB_MPVI!C:C,"Included",DB_MPVI!AB:AB,"&lt;&gt;Masonry",DB_MPVI!V:V,F7)</f>
        <v>4</v>
      </c>
      <c r="M7">
        <f t="shared" si="2"/>
        <v>0.25</v>
      </c>
      <c r="N7" s="178">
        <f t="shared" si="1"/>
        <v>1</v>
      </c>
    </row>
    <row r="8" spans="1:14" ht="14.95" x14ac:dyDescent="0.25">
      <c r="A8">
        <v>15</v>
      </c>
      <c r="B8">
        <v>100</v>
      </c>
      <c r="C8" s="315">
        <f>COUNTIFS(DB_MPVI!C:C,"Included",DB_MPVI!V:V,"&lt;"&amp;B8,DB_MPVI!V:V,"&gt;="&amp;A8)</f>
        <v>136</v>
      </c>
      <c r="F8" s="520">
        <v>4</v>
      </c>
      <c r="G8">
        <f>COUNTIFS(DB_MPVI!C:C,"Included",DB_MPVI!AB:AB,"Masonry",DB_MPVI!V:V,F8)</f>
        <v>262</v>
      </c>
      <c r="H8">
        <v>6</v>
      </c>
      <c r="I8">
        <v>7</v>
      </c>
      <c r="J8" s="508">
        <f t="shared" si="0"/>
        <v>3406</v>
      </c>
      <c r="L8" s="321">
        <f>COUNTIFS(DB_MPVI!C:C,"Included",DB_MPVI!AB:AB,"&lt;&gt;Masonry",DB_MPVI!V:V,F8)</f>
        <v>88</v>
      </c>
      <c r="M8">
        <f t="shared" si="2"/>
        <v>0.25</v>
      </c>
      <c r="N8" s="178">
        <f t="shared" si="1"/>
        <v>22</v>
      </c>
    </row>
    <row r="9" spans="1:14" ht="14.95" x14ac:dyDescent="0.25">
      <c r="A9" s="314" t="s">
        <v>187</v>
      </c>
      <c r="B9" s="314"/>
      <c r="C9" s="323">
        <f>SUM(C3:C8)</f>
        <v>4433</v>
      </c>
      <c r="F9" s="520">
        <v>6</v>
      </c>
      <c r="G9">
        <f>COUNTIFS(DB_MPVI!C:C,"Included",DB_MPVI!AB:AB,"Masonry",DB_MPVI!V:V,F9)</f>
        <v>504</v>
      </c>
      <c r="H9">
        <v>7</v>
      </c>
      <c r="I9">
        <f t="shared" ref="I9:I15" si="3">H9</f>
        <v>7</v>
      </c>
      <c r="J9" s="508">
        <f t="shared" si="0"/>
        <v>7056</v>
      </c>
      <c r="L9" s="321">
        <f>COUNTIFS(DB_MPVI!C:C,"Included",DB_MPVI!AB:AB,"&lt;&gt;Masonry",DB_MPVI!V:V,F9)</f>
        <v>188</v>
      </c>
      <c r="M9">
        <f t="shared" si="2"/>
        <v>0.25</v>
      </c>
      <c r="N9" s="178">
        <f t="shared" si="1"/>
        <v>47</v>
      </c>
    </row>
    <row r="10" spans="1:14" ht="14.95" x14ac:dyDescent="0.25">
      <c r="F10" s="520">
        <v>6.2</v>
      </c>
      <c r="G10">
        <f>COUNTIFS(DB_MPVI!C:C,"Included",DB_MPVI!AB:AB,"Masonry",DB_MPVI!V:V,F10)</f>
        <v>0</v>
      </c>
      <c r="H10">
        <f t="shared" ref="H10:H13" si="4">H9</f>
        <v>7</v>
      </c>
      <c r="I10">
        <f t="shared" si="3"/>
        <v>7</v>
      </c>
      <c r="J10" s="508">
        <f t="shared" si="0"/>
        <v>0</v>
      </c>
      <c r="L10" s="321">
        <f>COUNTIFS(DB_MPVI!C:C,"Included",DB_MPVI!AB:AB,"&lt;&gt;Masonry",DB_MPVI!V:V,F10)</f>
        <v>25</v>
      </c>
      <c r="M10">
        <f t="shared" si="2"/>
        <v>0.25</v>
      </c>
      <c r="N10" s="178">
        <f t="shared" si="1"/>
        <v>6.25</v>
      </c>
    </row>
    <row r="11" spans="1:14" ht="14.95" x14ac:dyDescent="0.25">
      <c r="A11" t="s">
        <v>13235</v>
      </c>
      <c r="C11" s="324">
        <f>AVERAGE(DB_MPVI!V:V)</f>
        <v>8.7363480055020499</v>
      </c>
      <c r="D11" t="s">
        <v>13236</v>
      </c>
      <c r="F11" s="520">
        <v>7</v>
      </c>
      <c r="G11">
        <f>COUNTIFS(DB_MPVI!C:C,"Included",DB_MPVI!AB:AB,"Masonry",DB_MPVI!V:V,F11)</f>
        <v>0</v>
      </c>
      <c r="H11">
        <f t="shared" si="4"/>
        <v>7</v>
      </c>
      <c r="I11">
        <v>8</v>
      </c>
      <c r="J11" s="508">
        <f t="shared" si="0"/>
        <v>0</v>
      </c>
      <c r="L11" s="321">
        <f>COUNTIFS(DB_MPVI!C:C,"Included",DB_MPVI!AB:AB,"&lt;&gt;Masonry",DB_MPVI!V:V,F11)</f>
        <v>3</v>
      </c>
      <c r="M11">
        <f t="shared" si="2"/>
        <v>0.25</v>
      </c>
      <c r="N11" s="178">
        <f t="shared" si="1"/>
        <v>0.75</v>
      </c>
    </row>
    <row r="12" spans="1:14" ht="14.95" x14ac:dyDescent="0.25">
      <c r="F12" s="520">
        <v>8</v>
      </c>
      <c r="G12">
        <f>COUNTIFS(DB_MPVI!C:C,"Included",DB_MPVI!AB:AB,"Masonry",DB_MPVI!V:V,F12)</f>
        <v>1513</v>
      </c>
      <c r="H12">
        <f t="shared" si="4"/>
        <v>7</v>
      </c>
      <c r="I12">
        <f t="shared" si="3"/>
        <v>7</v>
      </c>
      <c r="J12" s="508">
        <f t="shared" si="0"/>
        <v>21182</v>
      </c>
      <c r="L12" s="321">
        <f>COUNTIFS(DB_MPVI!C:C,"Included",DB_MPVI!AB:AB,"&lt;&gt;Masonry",DB_MPVI!V:V,F12)</f>
        <v>22</v>
      </c>
      <c r="M12">
        <f t="shared" si="2"/>
        <v>0.25</v>
      </c>
      <c r="N12" s="178">
        <f t="shared" si="1"/>
        <v>5.5</v>
      </c>
    </row>
    <row r="13" spans="1:14" ht="14.95" x14ac:dyDescent="0.25">
      <c r="F13" s="520">
        <v>9</v>
      </c>
      <c r="G13">
        <f>COUNTIFS(DB_MPVI!C:C,"Included",DB_MPVI!AB:AB,"Masonry",DB_MPVI!V:V,F13)</f>
        <v>0</v>
      </c>
      <c r="H13">
        <f t="shared" si="4"/>
        <v>7</v>
      </c>
      <c r="I13">
        <v>10</v>
      </c>
      <c r="J13" s="508">
        <f t="shared" si="0"/>
        <v>0</v>
      </c>
      <c r="L13" s="321">
        <f>COUNTIFS(DB_MPVI!C:C,"Included",DB_MPVI!AB:AB,"&lt;&gt;Masonry",DB_MPVI!V:V,F13)</f>
        <v>96</v>
      </c>
      <c r="M13">
        <f t="shared" si="2"/>
        <v>0.25</v>
      </c>
      <c r="N13" s="178">
        <f t="shared" si="1"/>
        <v>24</v>
      </c>
    </row>
    <row r="14" spans="1:14" ht="14.95" x14ac:dyDescent="0.25">
      <c r="F14" s="520">
        <v>10</v>
      </c>
      <c r="G14">
        <f>COUNTIFS(DB_MPVI!C:C,"Included",DB_MPVI!AB:AB,"Masonry",DB_MPVI!V:V,F14)</f>
        <v>760</v>
      </c>
      <c r="H14">
        <v>10</v>
      </c>
      <c r="I14">
        <v>12</v>
      </c>
      <c r="J14" s="508">
        <f t="shared" si="0"/>
        <v>16720</v>
      </c>
      <c r="L14" s="321">
        <f>COUNTIFS(DB_MPVI!C:C,"Included",DB_MPVI!AB:AB,"&lt;&gt;Masonry",DB_MPVI!V:V,F14)</f>
        <v>157</v>
      </c>
      <c r="M14">
        <f t="shared" si="2"/>
        <v>0.25</v>
      </c>
      <c r="N14" s="178">
        <f t="shared" si="1"/>
        <v>39.25</v>
      </c>
    </row>
    <row r="15" spans="1:14" ht="14.95" x14ac:dyDescent="0.25">
      <c r="F15" s="520">
        <v>12</v>
      </c>
      <c r="G15">
        <f>COUNTIFS(DB_MPVI!C:C,"Included",DB_MPVI!AB:AB,"Masonry",DB_MPVI!V:V,F15)</f>
        <v>632</v>
      </c>
      <c r="H15">
        <v>12</v>
      </c>
      <c r="I15">
        <f t="shared" si="3"/>
        <v>12</v>
      </c>
      <c r="J15" s="508">
        <f t="shared" si="0"/>
        <v>15168</v>
      </c>
      <c r="L15" s="321">
        <f>COUNTIFS(DB_MPVI!C:C,"Included",DB_MPVI!AB:AB,"&lt;&gt;Masonry",DB_MPVI!V:V,F15)</f>
        <v>6</v>
      </c>
      <c r="M15">
        <f t="shared" si="2"/>
        <v>0.25</v>
      </c>
      <c r="N15" s="178">
        <f t="shared" si="1"/>
        <v>1.5</v>
      </c>
    </row>
    <row r="16" spans="1:14" ht="14.95" x14ac:dyDescent="0.25">
      <c r="F16" s="520">
        <v>13</v>
      </c>
      <c r="G16">
        <f>COUNTIFS(DB_MPVI!C:C,"Included",DB_MPVI!AB:AB,"Masonry",DB_MPVI!V:V,F16)</f>
        <v>3</v>
      </c>
      <c r="H16">
        <v>12</v>
      </c>
      <c r="I16">
        <f t="shared" ref="I16:I30" si="5">H16</f>
        <v>12</v>
      </c>
      <c r="J16" s="508">
        <f t="shared" si="0"/>
        <v>72</v>
      </c>
      <c r="L16" s="321">
        <f>COUNTIFS(DB_MPVI!C:C,"Included",DB_MPVI!AB:AB,"&lt;&gt;Masonry",DB_MPVI!V:V,F16)</f>
        <v>0</v>
      </c>
      <c r="M16">
        <f t="shared" si="2"/>
        <v>0.25</v>
      </c>
      <c r="N16" s="178">
        <f t="shared" si="1"/>
        <v>0</v>
      </c>
    </row>
    <row r="17" spans="6:14" ht="14.95" x14ac:dyDescent="0.25">
      <c r="F17" s="520">
        <v>14</v>
      </c>
      <c r="G17">
        <f>COUNTIFS(DB_MPVI!C:C,"Included",DB_MPVI!AB:AB,"Masonry",DB_MPVI!V:V,F17)</f>
        <v>3</v>
      </c>
      <c r="H17">
        <v>12</v>
      </c>
      <c r="I17">
        <f t="shared" si="5"/>
        <v>12</v>
      </c>
      <c r="J17" s="508">
        <f t="shared" si="0"/>
        <v>72</v>
      </c>
      <c r="L17" s="321">
        <f>COUNTIFS(DB_MPVI!C:C,"Included",DB_MPVI!AB:AB,"&lt;&gt;Masonry",DB_MPVI!V:V,F17)</f>
        <v>0</v>
      </c>
      <c r="M17">
        <f t="shared" si="2"/>
        <v>0.25</v>
      </c>
      <c r="N17" s="178">
        <f t="shared" si="1"/>
        <v>0</v>
      </c>
    </row>
    <row r="18" spans="6:14" ht="14.95" x14ac:dyDescent="0.25">
      <c r="F18" s="520">
        <v>15</v>
      </c>
      <c r="G18">
        <f>COUNTIFS(DB_MPVI!C:C,"Included",DB_MPVI!AB:AB,"Masonry",DB_MPVI!V:V,F18)</f>
        <v>14</v>
      </c>
      <c r="H18">
        <v>12</v>
      </c>
      <c r="I18">
        <f t="shared" si="5"/>
        <v>12</v>
      </c>
      <c r="J18" s="508">
        <f t="shared" si="0"/>
        <v>336</v>
      </c>
      <c r="L18" s="321">
        <f>COUNTIFS(DB_MPVI!C:C,"Included",DB_MPVI!AB:AB,"&lt;&gt;Masonry",DB_MPVI!V:V,F18)</f>
        <v>0</v>
      </c>
      <c r="M18">
        <f t="shared" si="2"/>
        <v>0.25</v>
      </c>
      <c r="N18" s="178">
        <f t="shared" si="1"/>
        <v>0</v>
      </c>
    </row>
    <row r="19" spans="6:14" ht="14.95" x14ac:dyDescent="0.25">
      <c r="F19" s="520">
        <v>16</v>
      </c>
      <c r="G19">
        <f>COUNTIFS(DB_MPVI!C:C,"Included",DB_MPVI!AB:AB,"Masonry",DB_MPVI!V:V,F19)</f>
        <v>67</v>
      </c>
      <c r="H19">
        <v>12</v>
      </c>
      <c r="I19">
        <f t="shared" si="5"/>
        <v>12</v>
      </c>
      <c r="J19" s="508">
        <f t="shared" si="0"/>
        <v>1608</v>
      </c>
      <c r="L19" s="321">
        <f>COUNTIFS(DB_MPVI!C:C,"Included",DB_MPVI!AB:AB,"&lt;&gt;Masonry",DB_MPVI!V:V,F19)</f>
        <v>0</v>
      </c>
      <c r="M19">
        <f t="shared" si="2"/>
        <v>0.25</v>
      </c>
      <c r="N19" s="178">
        <f t="shared" si="1"/>
        <v>0</v>
      </c>
    </row>
    <row r="20" spans="6:14" ht="15.8" thickBot="1" x14ac:dyDescent="0.3">
      <c r="F20" s="522">
        <v>18</v>
      </c>
      <c r="G20">
        <f>COUNTIFS(DB_MPVI!C:C,"Included",DB_MPVI!AB:AB,"Masonry",DB_MPVI!V:V,F20)</f>
        <v>12</v>
      </c>
      <c r="H20">
        <v>12</v>
      </c>
      <c r="I20">
        <f t="shared" si="5"/>
        <v>12</v>
      </c>
      <c r="J20" s="508">
        <f t="shared" si="0"/>
        <v>288</v>
      </c>
      <c r="L20" s="321">
        <f>COUNTIFS(DB_MPVI!C:C,"Included",DB_MPVI!AB:AB,"&lt;&gt;Masonry",DB_MPVI!V:V,F20)</f>
        <v>1</v>
      </c>
      <c r="M20">
        <f t="shared" si="2"/>
        <v>0.25</v>
      </c>
      <c r="N20" s="178">
        <f t="shared" si="1"/>
        <v>0.25</v>
      </c>
    </row>
    <row r="21" spans="6:14" ht="15.8" thickBot="1" x14ac:dyDescent="0.3">
      <c r="F21" s="520">
        <v>21</v>
      </c>
      <c r="G21">
        <f>COUNTIFS(DB_MPVI!C:C,"Included",DB_MPVI!AB:AB,"Masonry",DB_MPVI!V:V,F21)</f>
        <v>1</v>
      </c>
      <c r="H21">
        <v>12</v>
      </c>
      <c r="I21">
        <f t="shared" si="5"/>
        <v>12</v>
      </c>
      <c r="J21" s="508">
        <f t="shared" si="0"/>
        <v>24</v>
      </c>
      <c r="L21" s="321">
        <f>COUNTIFS(DB_MPVI!C:C,"Included",DB_MPVI!AB:AB,"&lt;&gt;Masonry",DB_MPVI!V:V,F21)</f>
        <v>0</v>
      </c>
      <c r="M21">
        <f t="shared" si="2"/>
        <v>0.25</v>
      </c>
      <c r="N21" s="178">
        <f t="shared" si="1"/>
        <v>0</v>
      </c>
    </row>
    <row r="22" spans="6:14" ht="14.95" x14ac:dyDescent="0.25">
      <c r="F22" s="521">
        <v>24</v>
      </c>
      <c r="G22">
        <f>COUNTIFS(DB_MPVI!C:C,"Included",DB_MPVI!AB:AB,"Masonry",DB_MPVI!V:V,F22)</f>
        <v>28</v>
      </c>
      <c r="H22">
        <v>12</v>
      </c>
      <c r="I22">
        <f t="shared" si="5"/>
        <v>12</v>
      </c>
      <c r="J22" s="508">
        <f t="shared" si="0"/>
        <v>672</v>
      </c>
      <c r="L22" s="321">
        <f>COUNTIFS(DB_MPVI!C:C,"Included",DB_MPVI!AB:AB,"&lt;&gt;Masonry",DB_MPVI!V:V,F22)</f>
        <v>0</v>
      </c>
      <c r="M22">
        <f t="shared" si="2"/>
        <v>0.25</v>
      </c>
      <c r="N22" s="178">
        <f t="shared" si="1"/>
        <v>0</v>
      </c>
    </row>
    <row r="23" spans="6:14" ht="14.95" x14ac:dyDescent="0.25">
      <c r="F23" s="520">
        <v>32</v>
      </c>
      <c r="G23">
        <f>COUNTIFS(DB_MPVI!C:C,"Included",DB_MPVI!AB:AB,"Masonry",DB_MPVI!V:V,F23)</f>
        <v>4</v>
      </c>
      <c r="H23">
        <v>12</v>
      </c>
      <c r="I23">
        <f t="shared" si="5"/>
        <v>12</v>
      </c>
      <c r="J23" s="508">
        <f t="shared" si="0"/>
        <v>96</v>
      </c>
      <c r="L23" s="321">
        <f>COUNTIFS(DB_MPVI!C:C,"Included",DB_MPVI!AB:AB,"&lt;&gt;Masonry",DB_MPVI!V:V,F23)</f>
        <v>0</v>
      </c>
      <c r="M23">
        <f t="shared" si="2"/>
        <v>0.25</v>
      </c>
      <c r="N23" s="178">
        <f t="shared" si="1"/>
        <v>0</v>
      </c>
    </row>
    <row r="24" spans="6:14" ht="15.8" thickBot="1" x14ac:dyDescent="0.3">
      <c r="F24" s="522">
        <v>35</v>
      </c>
      <c r="G24">
        <f>COUNTIFS(DB_MPVI!C:C,"Included",DB_MPVI!AB:AB,"Masonry",DB_MPVI!V:V,F24)</f>
        <v>3</v>
      </c>
      <c r="H24">
        <v>12</v>
      </c>
      <c r="I24">
        <f t="shared" si="5"/>
        <v>12</v>
      </c>
      <c r="J24" s="508">
        <f t="shared" si="0"/>
        <v>72</v>
      </c>
      <c r="L24" s="321">
        <f>COUNTIFS(DB_MPVI!C:C,"Included",DB_MPVI!AB:AB,"&lt;&gt;Masonry",DB_MPVI!V:V,F24)</f>
        <v>0</v>
      </c>
      <c r="M24">
        <f t="shared" si="2"/>
        <v>0.25</v>
      </c>
      <c r="N24" s="178">
        <f t="shared" si="1"/>
        <v>0</v>
      </c>
    </row>
    <row r="25" spans="6:14" ht="15.8" thickBot="1" x14ac:dyDescent="0.3">
      <c r="F25" s="520">
        <v>36</v>
      </c>
      <c r="G25">
        <f>COUNTIFS(DB_MPVI!C:C,"Included",DB_MPVI!AB:AB,"Masonry",DB_MPVI!V:V,F25)</f>
        <v>1</v>
      </c>
      <c r="H25">
        <v>12</v>
      </c>
      <c r="I25">
        <f t="shared" si="5"/>
        <v>12</v>
      </c>
      <c r="J25" s="508">
        <f t="shared" si="0"/>
        <v>24</v>
      </c>
      <c r="L25" s="321">
        <f>COUNTIFS(DB_MPVI!C:C,"Included",DB_MPVI!AB:AB,"&lt;&gt;Masonry",DB_MPVI!V:V,F25)</f>
        <v>0</v>
      </c>
      <c r="M25">
        <f t="shared" si="2"/>
        <v>0.25</v>
      </c>
      <c r="N25" s="178">
        <f t="shared" si="1"/>
        <v>0</v>
      </c>
    </row>
    <row r="26" spans="6:14" ht="14.95" x14ac:dyDescent="0.25">
      <c r="F26" s="521">
        <v>48</v>
      </c>
      <c r="G26">
        <f>COUNTIFS(DB_MPVI!C:C,"Included",DB_MPVI!AB:AB,"Masonry",DB_MPVI!V:V,F26)</f>
        <v>2</v>
      </c>
      <c r="H26">
        <v>12</v>
      </c>
      <c r="I26">
        <f t="shared" si="5"/>
        <v>12</v>
      </c>
      <c r="J26" s="508">
        <f t="shared" si="0"/>
        <v>48</v>
      </c>
      <c r="L26" s="321">
        <f>COUNTIFS(DB_MPVI!C:C,"Included",DB_MPVI!AB:AB,"&lt;&gt;Masonry",DB_MPVI!V:V,F26)</f>
        <v>0</v>
      </c>
      <c r="M26">
        <f t="shared" si="2"/>
        <v>0.25</v>
      </c>
      <c r="N26" s="178">
        <f t="shared" si="1"/>
        <v>0</v>
      </c>
    </row>
    <row r="27" spans="6:14" ht="15.8" thickBot="1" x14ac:dyDescent="0.3">
      <c r="F27" s="522">
        <v>56</v>
      </c>
      <c r="G27">
        <f>COUNTIFS(DB_MPVI!C:C,"Included",DB_MPVI!AB:AB,"Masonry",DB_MPVI!V:V,F27)</f>
        <v>1</v>
      </c>
      <c r="H27">
        <v>12</v>
      </c>
      <c r="I27">
        <f t="shared" si="5"/>
        <v>12</v>
      </c>
      <c r="J27" s="508">
        <f t="shared" si="0"/>
        <v>24</v>
      </c>
      <c r="L27" s="321">
        <f>COUNTIFS(DB_MPVI!C:C,"Included",DB_MPVI!AB:AB,"&lt;&gt;Masonry",DB_MPVI!V:V,F27)</f>
        <v>0</v>
      </c>
      <c r="M27">
        <f t="shared" si="2"/>
        <v>0.25</v>
      </c>
      <c r="N27" s="178">
        <f t="shared" si="1"/>
        <v>0</v>
      </c>
    </row>
    <row r="28" spans="6:14" ht="14.95" x14ac:dyDescent="0.25">
      <c r="F28" s="520">
        <v>59</v>
      </c>
      <c r="G28">
        <f>COUNTIFS(DB_MPVI!C:C,"Included",DB_MPVI!AB:AB,"Masonry",DB_MPVI!V:V,F28)</f>
        <v>1</v>
      </c>
      <c r="H28">
        <v>12</v>
      </c>
      <c r="I28">
        <f t="shared" si="5"/>
        <v>12</v>
      </c>
      <c r="J28" s="508">
        <f t="shared" si="0"/>
        <v>24</v>
      </c>
      <c r="L28" s="321">
        <f>COUNTIFS(DB_MPVI!C:C,"Included",DB_MPVI!AB:AB,"&lt;&gt;Masonry",DB_MPVI!V:V,F28)</f>
        <v>0</v>
      </c>
      <c r="M28">
        <f t="shared" si="2"/>
        <v>0.25</v>
      </c>
      <c r="N28" s="178">
        <f t="shared" si="1"/>
        <v>0</v>
      </c>
    </row>
    <row r="29" spans="6:14" ht="14.95" x14ac:dyDescent="0.25">
      <c r="F29" s="523">
        <v>70</v>
      </c>
      <c r="G29">
        <f>COUNTIFS(DB_MPVI!C:C,"Included",DB_MPVI!AB:AB,"Masonry",DB_MPVI!V:V,F29)</f>
        <v>1</v>
      </c>
      <c r="H29">
        <v>12</v>
      </c>
      <c r="I29">
        <f t="shared" si="5"/>
        <v>12</v>
      </c>
      <c r="J29" s="508">
        <f t="shared" si="0"/>
        <v>24</v>
      </c>
      <c r="L29" s="321">
        <f>COUNTIFS(DB_MPVI!C:C,"Included",DB_MPVI!AB:AB,"&lt;&gt;Masonry",DB_MPVI!V:V,F29)</f>
        <v>0</v>
      </c>
      <c r="M29">
        <f t="shared" si="2"/>
        <v>0.25</v>
      </c>
      <c r="N29" s="178">
        <f t="shared" si="1"/>
        <v>0</v>
      </c>
    </row>
    <row r="30" spans="6:14" ht="15.8" thickBot="1" x14ac:dyDescent="0.3">
      <c r="F30" s="320" t="s">
        <v>13237</v>
      </c>
      <c r="G30" s="509">
        <f>COUNTIFS(DB_MPVI!AB:AB,"Masonry",DB_MPVI!V:V,F30)</f>
        <v>0</v>
      </c>
      <c r="H30" s="326">
        <v>12</v>
      </c>
      <c r="I30" s="326">
        <f t="shared" si="5"/>
        <v>12</v>
      </c>
      <c r="J30" s="325">
        <f t="shared" si="0"/>
        <v>0</v>
      </c>
      <c r="K30" s="326"/>
      <c r="L30" s="509">
        <f>COUNTIFS(DB_MPVI!C:C,"Included",DB_MPVI!AB:AB,"&lt;&gt;Masonry",DB_MPVI!V:V,F30)</f>
        <v>0</v>
      </c>
      <c r="M30" s="326">
        <f t="shared" si="2"/>
        <v>0.25</v>
      </c>
      <c r="N30" s="327">
        <f t="shared" si="1"/>
        <v>0</v>
      </c>
    </row>
    <row r="31" spans="6:14" ht="14.95" x14ac:dyDescent="0.25">
      <c r="G31" s="321">
        <f>SUM(G4:G29)</f>
        <v>3812</v>
      </c>
      <c r="J31" s="329">
        <f>SUM(J4:J30)</f>
        <v>66916</v>
      </c>
      <c r="L31" s="321">
        <f>SUM(L4:L29)</f>
        <v>621</v>
      </c>
      <c r="N31" s="329">
        <f>SUM(N4:N30)</f>
        <v>155.25</v>
      </c>
    </row>
    <row r="32" spans="6:14" ht="14.95" x14ac:dyDescent="0.25">
      <c r="G32" s="322"/>
      <c r="I32" t="s">
        <v>13238</v>
      </c>
      <c r="J32" s="500">
        <f>J31+N31</f>
        <v>67071.25</v>
      </c>
      <c r="K32" t="s">
        <v>331</v>
      </c>
      <c r="L32" s="321"/>
    </row>
    <row r="33" spans="7:12" ht="14.95" x14ac:dyDescent="0.25">
      <c r="G33" s="322"/>
      <c r="L33" s="322"/>
    </row>
    <row r="34" spans="7:12" ht="14.95" x14ac:dyDescent="0.25">
      <c r="G34" s="322"/>
      <c r="L34" s="322"/>
    </row>
    <row r="35" spans="7:12" ht="14.95" x14ac:dyDescent="0.25">
      <c r="G35" s="322"/>
      <c r="L35" s="322"/>
    </row>
    <row r="36" spans="7:12" ht="14.95" x14ac:dyDescent="0.25">
      <c r="G36" s="322"/>
      <c r="L36" s="322"/>
    </row>
    <row r="37" spans="7:12" ht="14.95" x14ac:dyDescent="0.25">
      <c r="G37" s="322"/>
      <c r="L37" s="322"/>
    </row>
    <row r="38" spans="7:12" ht="14.95" x14ac:dyDescent="0.25">
      <c r="G38" s="322"/>
      <c r="L38" s="322"/>
    </row>
    <row r="39" spans="7:12" ht="14.95" x14ac:dyDescent="0.25">
      <c r="G39" s="322"/>
      <c r="L39" s="322"/>
    </row>
    <row r="40" spans="7:12" ht="14.95" x14ac:dyDescent="0.25">
      <c r="G40" s="322"/>
      <c r="L40" s="322"/>
    </row>
    <row r="41" spans="7:12" ht="14.95" x14ac:dyDescent="0.25">
      <c r="G41" s="322"/>
      <c r="L41" s="322"/>
    </row>
    <row r="42" spans="7:12" ht="14.95" x14ac:dyDescent="0.25">
      <c r="G42" s="322"/>
      <c r="L42" s="322"/>
    </row>
    <row r="43" spans="7:12" ht="14.95" x14ac:dyDescent="0.25">
      <c r="G43" s="322"/>
      <c r="L43" s="322"/>
    </row>
    <row r="44" spans="7:12" ht="14.95" x14ac:dyDescent="0.25">
      <c r="G44" s="322"/>
      <c r="L44" s="322"/>
    </row>
    <row r="45" spans="7:12" ht="14.95" x14ac:dyDescent="0.25">
      <c r="G45" s="322"/>
      <c r="L45" s="322"/>
    </row>
    <row r="46" spans="7:12" ht="14.95" x14ac:dyDescent="0.25">
      <c r="G46" s="322"/>
      <c r="L46" s="322"/>
    </row>
    <row r="47" spans="7:12" ht="14.95" x14ac:dyDescent="0.25">
      <c r="G47" s="322"/>
      <c r="L47" s="322"/>
    </row>
    <row r="48" spans="7:12" ht="14.95" x14ac:dyDescent="0.25">
      <c r="G48" s="322"/>
      <c r="L48" s="322"/>
    </row>
    <row r="49" spans="7:12" ht="14.95" x14ac:dyDescent="0.25">
      <c r="G49" s="322"/>
      <c r="L49" s="322"/>
    </row>
    <row r="50" spans="7:12" ht="14.95" x14ac:dyDescent="0.25">
      <c r="L50" s="322"/>
    </row>
  </sheetData>
  <mergeCells count="2">
    <mergeCell ref="G2:J2"/>
    <mergeCell ref="L2:N2"/>
  </mergeCell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C6DDC-AA4E-459B-9FA2-AA315B19B6DA}">
  <dimension ref="A1:I30"/>
  <sheetViews>
    <sheetView workbookViewId="0">
      <selection activeCell="F26" sqref="F26"/>
    </sheetView>
  </sheetViews>
  <sheetFormatPr defaultColWidth="8.75" defaultRowHeight="14.3" x14ac:dyDescent="0.25"/>
  <cols>
    <col min="1" max="1" width="24.125" bestFit="1" customWidth="1"/>
    <col min="2" max="2" width="21.875" bestFit="1" customWidth="1"/>
    <col min="3" max="3" width="26.125" hidden="1" customWidth="1"/>
    <col min="4" max="4" width="27.25" hidden="1" customWidth="1"/>
    <col min="5" max="5" width="31.125" hidden="1" customWidth="1"/>
    <col min="6" max="6" width="26.125" bestFit="1" customWidth="1"/>
    <col min="7" max="7" width="8.75" bestFit="1" customWidth="1"/>
    <col min="8" max="8" width="15.875" bestFit="1" customWidth="1"/>
    <col min="9" max="9" width="21.875" bestFit="1" customWidth="1"/>
    <col min="10" max="10" width="27.25" bestFit="1" customWidth="1"/>
    <col min="11" max="11" width="31.125" bestFit="1" customWidth="1"/>
  </cols>
  <sheetData>
    <row r="1" spans="1:9" x14ac:dyDescent="0.25">
      <c r="H1" s="328" t="s">
        <v>1718</v>
      </c>
      <c r="I1" t="s">
        <v>1821</v>
      </c>
    </row>
    <row r="3" spans="1:9" x14ac:dyDescent="0.25">
      <c r="B3" s="328" t="s">
        <v>13243</v>
      </c>
      <c r="H3" s="328" t="s">
        <v>13232</v>
      </c>
      <c r="I3" t="s">
        <v>13241</v>
      </c>
    </row>
    <row r="4" spans="1:9" x14ac:dyDescent="0.25">
      <c r="B4" t="s">
        <v>13241</v>
      </c>
      <c r="C4" t="s">
        <v>13242</v>
      </c>
      <c r="D4" t="s">
        <v>13244</v>
      </c>
      <c r="E4" t="s">
        <v>13245</v>
      </c>
      <c r="H4" s="320">
        <v>2</v>
      </c>
      <c r="I4">
        <v>24</v>
      </c>
    </row>
    <row r="5" spans="1:9" x14ac:dyDescent="0.25">
      <c r="A5" s="328" t="s">
        <v>13232</v>
      </c>
      <c r="B5" t="s">
        <v>1821</v>
      </c>
      <c r="C5" t="s">
        <v>1821</v>
      </c>
      <c r="H5" s="320">
        <v>3</v>
      </c>
      <c r="I5">
        <v>6</v>
      </c>
    </row>
    <row r="6" spans="1:9" x14ac:dyDescent="0.25">
      <c r="A6" s="320" t="s">
        <v>766</v>
      </c>
      <c r="B6">
        <v>122</v>
      </c>
      <c r="C6">
        <v>122</v>
      </c>
      <c r="D6">
        <v>122</v>
      </c>
      <c r="E6">
        <v>122</v>
      </c>
      <c r="H6" s="320">
        <v>3.2</v>
      </c>
      <c r="I6">
        <v>1</v>
      </c>
    </row>
    <row r="7" spans="1:9" x14ac:dyDescent="0.25">
      <c r="A7" s="320" t="s">
        <v>1047</v>
      </c>
      <c r="B7">
        <v>57</v>
      </c>
      <c r="C7">
        <v>57</v>
      </c>
      <c r="D7">
        <v>57</v>
      </c>
      <c r="E7">
        <v>57</v>
      </c>
      <c r="H7" s="320">
        <v>3.3</v>
      </c>
      <c r="I7">
        <v>4</v>
      </c>
    </row>
    <row r="8" spans="1:9" x14ac:dyDescent="0.25">
      <c r="A8" s="320" t="s">
        <v>761</v>
      </c>
      <c r="B8">
        <v>328</v>
      </c>
      <c r="C8">
        <v>328</v>
      </c>
      <c r="D8">
        <v>328</v>
      </c>
      <c r="E8">
        <v>328</v>
      </c>
      <c r="H8" s="320">
        <v>4</v>
      </c>
      <c r="I8">
        <v>350</v>
      </c>
    </row>
    <row r="9" spans="1:9" x14ac:dyDescent="0.25">
      <c r="A9" s="320" t="s">
        <v>897</v>
      </c>
      <c r="B9">
        <v>69</v>
      </c>
      <c r="C9">
        <v>69</v>
      </c>
      <c r="D9">
        <v>69</v>
      </c>
      <c r="E9">
        <v>69</v>
      </c>
      <c r="H9" s="320">
        <v>6</v>
      </c>
      <c r="I9">
        <v>692</v>
      </c>
    </row>
    <row r="10" spans="1:9" x14ac:dyDescent="0.25">
      <c r="A10" s="320" t="s">
        <v>735</v>
      </c>
      <c r="B10">
        <v>1759</v>
      </c>
      <c r="C10">
        <v>1759</v>
      </c>
      <c r="D10">
        <v>1759</v>
      </c>
      <c r="E10">
        <v>1759</v>
      </c>
      <c r="H10" s="320">
        <v>6.2</v>
      </c>
      <c r="I10">
        <v>25</v>
      </c>
    </row>
    <row r="11" spans="1:9" x14ac:dyDescent="0.25">
      <c r="A11" s="320" t="s">
        <v>717</v>
      </c>
      <c r="B11">
        <v>1890</v>
      </c>
      <c r="C11">
        <v>1890</v>
      </c>
      <c r="D11">
        <v>1890</v>
      </c>
      <c r="E11">
        <v>1890</v>
      </c>
      <c r="H11" s="320">
        <v>7</v>
      </c>
      <c r="I11">
        <v>3</v>
      </c>
    </row>
    <row r="12" spans="1:9" x14ac:dyDescent="0.25">
      <c r="A12" s="320" t="s">
        <v>1499</v>
      </c>
      <c r="B12">
        <v>41</v>
      </c>
      <c r="C12">
        <v>41</v>
      </c>
      <c r="D12">
        <v>41</v>
      </c>
      <c r="E12">
        <v>41</v>
      </c>
      <c r="H12" s="320">
        <v>8</v>
      </c>
      <c r="I12">
        <v>1535</v>
      </c>
    </row>
    <row r="13" spans="1:9" x14ac:dyDescent="0.25">
      <c r="A13" s="320" t="s">
        <v>853</v>
      </c>
      <c r="B13">
        <v>167</v>
      </c>
      <c r="C13">
        <v>167</v>
      </c>
      <c r="D13">
        <v>167</v>
      </c>
      <c r="E13">
        <v>167</v>
      </c>
      <c r="H13" s="320">
        <v>9</v>
      </c>
      <c r="I13">
        <v>96</v>
      </c>
    </row>
    <row r="14" spans="1:9" x14ac:dyDescent="0.25">
      <c r="A14" s="320" t="s">
        <v>13237</v>
      </c>
      <c r="B14">
        <v>4433</v>
      </c>
      <c r="C14">
        <v>4433</v>
      </c>
      <c r="D14">
        <v>4433</v>
      </c>
      <c r="E14">
        <v>4433</v>
      </c>
      <c r="H14" s="320">
        <v>10</v>
      </c>
      <c r="I14">
        <v>917</v>
      </c>
    </row>
    <row r="15" spans="1:9" x14ac:dyDescent="0.25">
      <c r="H15" s="320">
        <v>12</v>
      </c>
      <c r="I15">
        <v>638</v>
      </c>
    </row>
    <row r="16" spans="1:9" x14ac:dyDescent="0.25">
      <c r="A16" s="320" t="s">
        <v>19681</v>
      </c>
      <c r="B16">
        <v>2.21</v>
      </c>
      <c r="F16" t="s">
        <v>19682</v>
      </c>
      <c r="H16" s="320">
        <v>13</v>
      </c>
      <c r="I16">
        <v>3</v>
      </c>
    </row>
    <row r="17" spans="2:9" x14ac:dyDescent="0.25">
      <c r="B17" s="283">
        <f>B16*GETPIVOTDATA("Count of Account Name",$A$3,"Included/Excluded","Included")/1000</f>
        <v>9.7969299999999997</v>
      </c>
      <c r="F17" t="s">
        <v>19683</v>
      </c>
      <c r="H17" s="320">
        <v>14</v>
      </c>
      <c r="I17">
        <v>3</v>
      </c>
    </row>
    <row r="18" spans="2:9" x14ac:dyDescent="0.25">
      <c r="H18" s="320">
        <v>15</v>
      </c>
      <c r="I18">
        <v>14</v>
      </c>
    </row>
    <row r="19" spans="2:9" x14ac:dyDescent="0.25">
      <c r="H19" s="320">
        <v>16</v>
      </c>
      <c r="I19">
        <v>67</v>
      </c>
    </row>
    <row r="20" spans="2:9" x14ac:dyDescent="0.25">
      <c r="H20" s="320">
        <v>18</v>
      </c>
      <c r="I20">
        <v>13</v>
      </c>
    </row>
    <row r="21" spans="2:9" x14ac:dyDescent="0.25">
      <c r="H21" s="320">
        <v>21</v>
      </c>
      <c r="I21">
        <v>1</v>
      </c>
    </row>
    <row r="22" spans="2:9" x14ac:dyDescent="0.25">
      <c r="H22" s="320">
        <v>24</v>
      </c>
      <c r="I22">
        <v>28</v>
      </c>
    </row>
    <row r="23" spans="2:9" x14ac:dyDescent="0.25">
      <c r="H23" s="320">
        <v>32</v>
      </c>
      <c r="I23">
        <v>4</v>
      </c>
    </row>
    <row r="24" spans="2:9" x14ac:dyDescent="0.25">
      <c r="H24" s="320">
        <v>35</v>
      </c>
      <c r="I24">
        <v>3</v>
      </c>
    </row>
    <row r="25" spans="2:9" x14ac:dyDescent="0.25">
      <c r="H25" s="320">
        <v>36</v>
      </c>
      <c r="I25">
        <v>1</v>
      </c>
    </row>
    <row r="26" spans="2:9" x14ac:dyDescent="0.25">
      <c r="H26" s="320">
        <v>48</v>
      </c>
      <c r="I26">
        <v>2</v>
      </c>
    </row>
    <row r="27" spans="2:9" x14ac:dyDescent="0.25">
      <c r="H27" s="320">
        <v>56</v>
      </c>
      <c r="I27">
        <v>1</v>
      </c>
    </row>
    <row r="28" spans="2:9" x14ac:dyDescent="0.25">
      <c r="H28" s="320">
        <v>59</v>
      </c>
      <c r="I28">
        <v>1</v>
      </c>
    </row>
    <row r="29" spans="2:9" x14ac:dyDescent="0.25">
      <c r="H29" s="320">
        <v>70</v>
      </c>
      <c r="I29">
        <v>1</v>
      </c>
    </row>
    <row r="30" spans="2:9" x14ac:dyDescent="0.25">
      <c r="H30" s="320" t="s">
        <v>13237</v>
      </c>
      <c r="I30">
        <v>4433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sheetPr>
  <dimension ref="A1:FO203"/>
  <sheetViews>
    <sheetView workbookViewId="0">
      <pane xSplit="5" ySplit="1" topLeftCell="EM2" activePane="bottomRight" state="frozen"/>
      <selection activeCell="E1" sqref="E1"/>
      <selection pane="topRight" activeCell="F1" sqref="F1"/>
      <selection pane="bottomLeft" activeCell="E2" sqref="E2"/>
      <selection pane="bottomRight" activeCell="BU18" sqref="BU18"/>
    </sheetView>
  </sheetViews>
  <sheetFormatPr defaultColWidth="9.125" defaultRowHeight="12.75" customHeight="1" x14ac:dyDescent="0.25"/>
  <cols>
    <col min="1" max="1" width="10.25" style="2" customWidth="1"/>
    <col min="2" max="3" width="9.875" style="2" customWidth="1"/>
    <col min="4" max="4" width="18.125" style="2" customWidth="1"/>
    <col min="5" max="5" width="16.875" style="2" customWidth="1"/>
    <col min="6" max="6" width="20.625" style="2" customWidth="1"/>
    <col min="7" max="7" width="53.25" style="2" customWidth="1"/>
    <col min="8" max="8" width="11.875" style="3" customWidth="1"/>
    <col min="9" max="9" width="9.75" style="2" customWidth="1"/>
    <col min="10" max="10" width="24.75" style="2" customWidth="1"/>
    <col min="11" max="11" width="11.75" style="2" customWidth="1"/>
    <col min="12" max="12" width="13.125" style="2" customWidth="1"/>
    <col min="13" max="13" width="18.125" style="2" customWidth="1"/>
    <col min="14" max="14" width="10.875" style="3" customWidth="1"/>
    <col min="15" max="15" width="9.75" style="3" customWidth="1"/>
    <col min="16" max="16" width="22.25" style="2" customWidth="1"/>
    <col min="17" max="17" width="13.125" style="4" customWidth="1"/>
    <col min="18" max="18" width="55.375" style="2" customWidth="1"/>
    <col min="19" max="19" width="9.125" style="3" customWidth="1"/>
    <col min="20" max="20" width="5.375" style="3" customWidth="1"/>
    <col min="21" max="21" width="10.75" style="3" customWidth="1"/>
    <col min="22" max="22" width="18.25" style="2" customWidth="1"/>
    <col min="23" max="23" width="11.25" style="6" customWidth="1"/>
    <col min="24" max="24" width="8.125" style="2" customWidth="1"/>
    <col min="25" max="25" width="35.75" style="2" customWidth="1"/>
    <col min="26" max="27" width="9.125" style="3" customWidth="1"/>
    <col min="28" max="28" width="10.75" style="3" customWidth="1"/>
    <col min="29" max="29" width="27" style="4" customWidth="1"/>
    <col min="30" max="30" width="11.125" style="3" customWidth="1"/>
    <col min="31" max="31" width="9.125" style="3" customWidth="1"/>
    <col min="32" max="32" width="14.25" style="3" customWidth="1"/>
    <col min="33" max="33" width="16" style="3" customWidth="1"/>
    <col min="34" max="34" width="12.25" style="3" customWidth="1"/>
    <col min="35" max="35" width="9.75" style="3" customWidth="1"/>
    <col min="36" max="36" width="24.125" style="3" customWidth="1"/>
    <col min="37" max="37" width="9.125" style="2" customWidth="1"/>
    <col min="38" max="38" width="21.25" style="3" customWidth="1"/>
    <col min="39" max="39" width="11.25" style="2" customWidth="1"/>
    <col min="40" max="40" width="39" style="2" customWidth="1"/>
    <col min="41" max="41" width="9.125" style="3" customWidth="1"/>
    <col min="42" max="42" width="9.125" style="2" customWidth="1"/>
    <col min="43" max="43" width="58.125" style="2" customWidth="1"/>
    <col min="44" max="44" width="9.25" style="3" customWidth="1"/>
    <col min="45" max="45" width="33.875" style="2" customWidth="1"/>
    <col min="46" max="46" width="52" style="2" customWidth="1"/>
    <col min="47" max="47" width="9.125" style="3" customWidth="1"/>
    <col min="48" max="48" width="20" style="2" customWidth="1"/>
    <col min="49" max="49" width="11.25" style="2" customWidth="1"/>
    <col min="50" max="50" width="9.125" style="2" customWidth="1"/>
    <col min="51" max="51" width="15.625" style="2" customWidth="1"/>
    <col min="52" max="52" width="31.75" style="2" customWidth="1"/>
    <col min="53" max="53" width="24.75" style="2" customWidth="1"/>
    <col min="54" max="55" width="9.25" style="2" customWidth="1"/>
    <col min="56" max="56" width="9.25" style="3" customWidth="1"/>
    <col min="57" max="57" width="9.125" style="3" customWidth="1"/>
    <col min="58" max="58" width="15.375" style="3" customWidth="1"/>
    <col min="59" max="59" width="9.125" style="3" customWidth="1"/>
    <col min="60" max="60" width="9.25" style="6" customWidth="1"/>
    <col min="61" max="61" width="39.75" style="4" customWidth="1"/>
    <col min="62" max="62" width="15" style="2" customWidth="1"/>
    <col min="63" max="63" width="10.125" style="2" customWidth="1"/>
    <col min="64" max="64" width="9.125" style="3" customWidth="1"/>
    <col min="65" max="65" width="31" style="7" customWidth="1"/>
    <col min="66" max="75" width="9.25" style="3" customWidth="1"/>
    <col min="76" max="76" width="13" style="3" customWidth="1"/>
    <col min="77" max="84" width="9.25" style="3" customWidth="1"/>
    <col min="85" max="85" width="9.25" style="2" customWidth="1"/>
    <col min="86" max="86" width="9.25" style="3" customWidth="1"/>
    <col min="87" max="87" width="16.375" style="3" customWidth="1"/>
    <col min="88" max="88" width="26" style="3" customWidth="1"/>
    <col min="89" max="89" width="9.25" style="3" customWidth="1"/>
    <col min="90" max="90" width="16.625" style="3" customWidth="1"/>
    <col min="91" max="91" width="23.75" style="3" customWidth="1"/>
    <col min="92" max="92" width="9.25" style="3" customWidth="1"/>
    <col min="93" max="93" width="14.5" style="3" customWidth="1"/>
    <col min="94" max="94" width="20.125" style="3" customWidth="1"/>
    <col min="95" max="95" width="7.125" style="2" customWidth="1"/>
    <col min="96" max="96" width="9.25" style="3" customWidth="1"/>
    <col min="97" max="97" width="17.125" style="2" customWidth="1"/>
    <col min="98" max="98" width="32.875" style="2" customWidth="1"/>
    <col min="99" max="99" width="13.75" style="3" customWidth="1"/>
    <col min="100" max="103" width="9.25" style="3" customWidth="1"/>
    <col min="104" max="104" width="8.25" style="2" customWidth="1"/>
    <col min="105" max="105" width="12.375" style="3" customWidth="1"/>
    <col min="106" max="106" width="11.125" style="3" customWidth="1"/>
    <col min="107" max="107" width="33.875" style="538" customWidth="1"/>
    <col min="108" max="108" width="28.75" style="3" customWidth="1"/>
    <col min="109" max="109" width="9.125" style="280"/>
    <col min="110" max="110" width="15.75" style="141" customWidth="1"/>
    <col min="111" max="112" width="9.125" style="141"/>
    <col min="113" max="113" width="28.25" style="141" customWidth="1"/>
    <col min="114" max="118" width="9.125" style="141"/>
    <col min="119" max="119" width="41.375" style="4" customWidth="1"/>
    <col min="120" max="120" width="12.75" style="3" customWidth="1"/>
    <col min="121" max="121" width="60.875" style="2" customWidth="1"/>
    <col min="122" max="122" width="13.75" style="2" customWidth="1"/>
    <col min="123" max="123" width="13.125" style="3" customWidth="1"/>
    <col min="124" max="124" width="17.25" style="3" customWidth="1"/>
    <col min="125" max="125" width="9.125" style="3" customWidth="1"/>
    <col min="126" max="126" width="19.875" style="4" customWidth="1"/>
    <col min="127" max="127" width="22" style="2" customWidth="1"/>
    <col min="128" max="129" width="9.125" style="2" customWidth="1"/>
    <col min="130" max="130" width="24.125" style="3" customWidth="1"/>
    <col min="131" max="131" width="19.125" style="2" customWidth="1"/>
    <col min="132" max="132" width="9.25" style="3" customWidth="1"/>
    <col min="133" max="133" width="9.125" style="3" customWidth="1"/>
    <col min="134" max="134" width="24.875" style="2" customWidth="1"/>
    <col min="135" max="135" width="44.875" style="4" customWidth="1"/>
    <col min="136" max="136" width="41.125" style="4" customWidth="1"/>
    <col min="137" max="137" width="31.125" style="4" customWidth="1"/>
    <col min="138" max="138" width="9.125" style="3"/>
    <col min="139" max="139" width="39.125" style="2" customWidth="1"/>
    <col min="140" max="140" width="35.25" style="3" customWidth="1"/>
    <col min="141" max="141" width="24.875" style="3" customWidth="1"/>
    <col min="142" max="142" width="18.375" style="3" customWidth="1"/>
    <col min="143" max="143" width="16.375" style="3" customWidth="1"/>
    <col min="144" max="144" width="54.625" style="3" customWidth="1"/>
    <col min="145" max="145" width="34" style="2" customWidth="1"/>
    <col min="146" max="166" width="9.125" style="2"/>
    <col min="167" max="171" width="9.125" style="280"/>
    <col min="172" max="16384" width="9.125" style="2"/>
  </cols>
  <sheetData>
    <row r="1" spans="1:171" s="5" customFormat="1" ht="86.3" customHeight="1" x14ac:dyDescent="0.3">
      <c r="A1" s="347" t="s">
        <v>322</v>
      </c>
      <c r="B1" s="348" t="s">
        <v>17323</v>
      </c>
      <c r="C1" s="349" t="s">
        <v>607</v>
      </c>
      <c r="D1" s="349" t="s">
        <v>1258</v>
      </c>
      <c r="E1" s="350" t="s">
        <v>17324</v>
      </c>
      <c r="F1" s="349" t="s">
        <v>17325</v>
      </c>
      <c r="G1" s="349" t="s">
        <v>17326</v>
      </c>
      <c r="H1" s="349" t="s">
        <v>612</v>
      </c>
      <c r="I1" s="349" t="s">
        <v>13427</v>
      </c>
      <c r="J1" s="349" t="s">
        <v>613</v>
      </c>
      <c r="K1" s="350" t="s">
        <v>13428</v>
      </c>
      <c r="L1" s="350" t="s">
        <v>614</v>
      </c>
      <c r="M1" s="349" t="s">
        <v>0</v>
      </c>
      <c r="N1" s="349" t="s">
        <v>17327</v>
      </c>
      <c r="O1" s="349" t="s">
        <v>17328</v>
      </c>
      <c r="P1" s="349" t="s">
        <v>615</v>
      </c>
      <c r="Q1" s="351" t="s">
        <v>616</v>
      </c>
      <c r="R1" s="350" t="s">
        <v>1</v>
      </c>
      <c r="S1" s="350" t="s">
        <v>617</v>
      </c>
      <c r="T1" s="350" t="s">
        <v>13429</v>
      </c>
      <c r="U1" s="350" t="s">
        <v>618</v>
      </c>
      <c r="V1" s="349" t="s">
        <v>619</v>
      </c>
      <c r="W1" s="349" t="s">
        <v>2</v>
      </c>
      <c r="X1" s="349" t="s">
        <v>622</v>
      </c>
      <c r="Y1" s="350" t="s">
        <v>623</v>
      </c>
      <c r="Z1" s="350" t="s">
        <v>620</v>
      </c>
      <c r="AA1" s="350" t="s">
        <v>621</v>
      </c>
      <c r="AB1" s="350" t="s">
        <v>624</v>
      </c>
      <c r="AC1" s="350" t="s">
        <v>625</v>
      </c>
      <c r="AD1" s="350" t="s">
        <v>626</v>
      </c>
      <c r="AE1" s="350" t="s">
        <v>627</v>
      </c>
      <c r="AF1" s="350" t="s">
        <v>13430</v>
      </c>
      <c r="AG1" s="350" t="s">
        <v>469</v>
      </c>
      <c r="AH1" s="350" t="s">
        <v>470</v>
      </c>
      <c r="AI1" s="349" t="s">
        <v>628</v>
      </c>
      <c r="AJ1" s="349" t="s">
        <v>629</v>
      </c>
      <c r="AK1" s="349" t="s">
        <v>13431</v>
      </c>
      <c r="AL1" s="349" t="s">
        <v>630</v>
      </c>
      <c r="AM1" s="349" t="s">
        <v>632</v>
      </c>
      <c r="AN1" s="350" t="s">
        <v>3</v>
      </c>
      <c r="AO1" s="349" t="s">
        <v>631</v>
      </c>
      <c r="AP1" s="350" t="s">
        <v>4</v>
      </c>
      <c r="AQ1" s="350" t="s">
        <v>633</v>
      </c>
      <c r="AR1" s="350" t="s">
        <v>634</v>
      </c>
      <c r="AS1" s="350" t="s">
        <v>635</v>
      </c>
      <c r="AT1" s="351" t="s">
        <v>17329</v>
      </c>
      <c r="AU1" s="349" t="s">
        <v>471</v>
      </c>
      <c r="AV1" s="349" t="s">
        <v>636</v>
      </c>
      <c r="AW1" s="350" t="s">
        <v>472</v>
      </c>
      <c r="AX1" s="350" t="s">
        <v>17330</v>
      </c>
      <c r="AY1" s="349" t="s">
        <v>17331</v>
      </c>
      <c r="AZ1" s="350" t="s">
        <v>637</v>
      </c>
      <c r="BA1" s="350" t="s">
        <v>638</v>
      </c>
      <c r="BB1" s="350" t="s">
        <v>639</v>
      </c>
      <c r="BC1" s="350" t="s">
        <v>13432</v>
      </c>
      <c r="BD1" s="350" t="s">
        <v>640</v>
      </c>
      <c r="BE1" s="351" t="s">
        <v>641</v>
      </c>
      <c r="BF1" s="351" t="s">
        <v>642</v>
      </c>
      <c r="BG1" s="351" t="s">
        <v>13433</v>
      </c>
      <c r="BH1" s="350" t="s">
        <v>643</v>
      </c>
      <c r="BI1" s="350" t="s">
        <v>644</v>
      </c>
      <c r="BJ1" s="350" t="s">
        <v>5</v>
      </c>
      <c r="BK1" s="350" t="s">
        <v>13434</v>
      </c>
      <c r="BL1" s="350" t="s">
        <v>645</v>
      </c>
      <c r="BM1" s="352" t="s">
        <v>646</v>
      </c>
      <c r="BN1" s="353" t="s">
        <v>6</v>
      </c>
      <c r="BO1" s="353" t="s">
        <v>13435</v>
      </c>
      <c r="BP1" s="352" t="s">
        <v>647</v>
      </c>
      <c r="BQ1" s="353" t="s">
        <v>648</v>
      </c>
      <c r="BR1" s="353" t="s">
        <v>649</v>
      </c>
      <c r="BS1" s="354" t="s">
        <v>13436</v>
      </c>
      <c r="BT1" s="353" t="s">
        <v>650</v>
      </c>
      <c r="BU1" s="353" t="s">
        <v>651</v>
      </c>
      <c r="BV1" s="353" t="s">
        <v>652</v>
      </c>
      <c r="BW1" s="353" t="s">
        <v>13437</v>
      </c>
      <c r="BX1" s="353" t="s">
        <v>653</v>
      </c>
      <c r="BY1" s="353" t="s">
        <v>654</v>
      </c>
      <c r="BZ1" s="355" t="s">
        <v>7</v>
      </c>
      <c r="CA1" s="353" t="s">
        <v>13438</v>
      </c>
      <c r="CB1" s="353" t="s">
        <v>655</v>
      </c>
      <c r="CC1" s="353" t="s">
        <v>656</v>
      </c>
      <c r="CD1" s="353" t="s">
        <v>8</v>
      </c>
      <c r="CE1" s="353" t="s">
        <v>13439</v>
      </c>
      <c r="CF1" s="353" t="s">
        <v>657</v>
      </c>
      <c r="CG1" s="353" t="s">
        <v>658</v>
      </c>
      <c r="CH1" s="353" t="s">
        <v>659</v>
      </c>
      <c r="CI1" s="355" t="s">
        <v>660</v>
      </c>
      <c r="CJ1" s="355" t="s">
        <v>661</v>
      </c>
      <c r="CK1" s="352" t="s">
        <v>473</v>
      </c>
      <c r="CL1" s="353" t="s">
        <v>662</v>
      </c>
      <c r="CM1" s="353" t="s">
        <v>663</v>
      </c>
      <c r="CN1" s="353" t="s">
        <v>13440</v>
      </c>
      <c r="CO1" s="353" t="s">
        <v>664</v>
      </c>
      <c r="CP1" s="356" t="s">
        <v>665</v>
      </c>
      <c r="CQ1" s="356" t="s">
        <v>666</v>
      </c>
      <c r="CR1" s="356" t="s">
        <v>667</v>
      </c>
      <c r="CS1" s="356" t="s">
        <v>668</v>
      </c>
      <c r="CT1" s="357" t="s">
        <v>11</v>
      </c>
      <c r="CU1" s="357" t="s">
        <v>13441</v>
      </c>
      <c r="CV1" s="357" t="s">
        <v>669</v>
      </c>
      <c r="CW1" s="357" t="s">
        <v>670</v>
      </c>
      <c r="CX1" s="358" t="s">
        <v>671</v>
      </c>
      <c r="CY1" s="358" t="s">
        <v>672</v>
      </c>
      <c r="CZ1" s="358" t="s">
        <v>673</v>
      </c>
      <c r="DA1" s="358" t="s">
        <v>474</v>
      </c>
      <c r="DB1" s="359" t="s">
        <v>674</v>
      </c>
      <c r="DC1" s="345" t="s">
        <v>19618</v>
      </c>
      <c r="DD1" s="359" t="s">
        <v>676</v>
      </c>
      <c r="DE1" s="359" t="s">
        <v>677</v>
      </c>
      <c r="DF1" s="360" t="s">
        <v>675</v>
      </c>
      <c r="DG1" s="361" t="s">
        <v>678</v>
      </c>
      <c r="DH1" s="361" t="s">
        <v>679</v>
      </c>
      <c r="DI1" s="361" t="s">
        <v>680</v>
      </c>
      <c r="DJ1" s="362" t="s">
        <v>681</v>
      </c>
      <c r="DK1" s="363" t="s">
        <v>475</v>
      </c>
      <c r="DL1" s="363" t="s">
        <v>682</v>
      </c>
      <c r="DM1" s="363" t="s">
        <v>12</v>
      </c>
      <c r="DN1" s="364" t="s">
        <v>683</v>
      </c>
      <c r="DO1" s="365" t="s">
        <v>684</v>
      </c>
      <c r="DP1" s="365" t="s">
        <v>687</v>
      </c>
      <c r="DQ1" s="365" t="s">
        <v>688</v>
      </c>
      <c r="DR1" s="365" t="s">
        <v>689</v>
      </c>
      <c r="DS1" s="366" t="s">
        <v>690</v>
      </c>
      <c r="DT1" s="367" t="s">
        <v>13</v>
      </c>
      <c r="DU1" s="367" t="s">
        <v>685</v>
      </c>
      <c r="DV1" s="367" t="s">
        <v>686</v>
      </c>
      <c r="DW1" s="367" t="s">
        <v>17332</v>
      </c>
      <c r="DX1" s="367" t="s">
        <v>691</v>
      </c>
      <c r="DY1" s="368" t="s">
        <v>692</v>
      </c>
      <c r="DZ1" s="369" t="s">
        <v>693</v>
      </c>
      <c r="EA1" s="369" t="s">
        <v>694</v>
      </c>
      <c r="EB1" s="369" t="s">
        <v>695</v>
      </c>
      <c r="EC1" s="369" t="s">
        <v>696</v>
      </c>
      <c r="ED1" s="369" t="s">
        <v>697</v>
      </c>
      <c r="EE1" s="360" t="s">
        <v>698</v>
      </c>
      <c r="EF1" s="359" t="s">
        <v>17333</v>
      </c>
      <c r="EG1" s="359" t="s">
        <v>699</v>
      </c>
      <c r="EH1" s="359" t="s">
        <v>694</v>
      </c>
      <c r="EI1" s="359" t="s">
        <v>700</v>
      </c>
      <c r="EJ1" s="359" t="s">
        <v>701</v>
      </c>
      <c r="EK1" s="359" t="s">
        <v>698</v>
      </c>
      <c r="EL1" s="359" t="s">
        <v>702</v>
      </c>
      <c r="EM1" s="351" t="s">
        <v>703</v>
      </c>
      <c r="EN1" s="350" t="s">
        <v>704</v>
      </c>
      <c r="EO1" s="350" t="s">
        <v>705</v>
      </c>
      <c r="EP1" s="350" t="s">
        <v>706</v>
      </c>
      <c r="EQ1" s="351" t="s">
        <v>707</v>
      </c>
      <c r="ER1" s="351" t="s">
        <v>17334</v>
      </c>
      <c r="ES1" s="351" t="s">
        <v>708</v>
      </c>
      <c r="ET1" s="350" t="s">
        <v>17335</v>
      </c>
      <c r="EU1" s="350" t="s">
        <v>17336</v>
      </c>
      <c r="EV1" s="351" t="s">
        <v>17337</v>
      </c>
      <c r="EW1" s="350" t="s">
        <v>17338</v>
      </c>
      <c r="EX1" s="349" t="s">
        <v>17339</v>
      </c>
      <c r="EY1" s="349" t="s">
        <v>17340</v>
      </c>
      <c r="EZ1" s="351" t="s">
        <v>17341</v>
      </c>
      <c r="FA1" s="351" t="s">
        <v>17342</v>
      </c>
      <c r="FB1" s="350" t="s">
        <v>17343</v>
      </c>
      <c r="FC1" s="350" t="s">
        <v>17344</v>
      </c>
      <c r="FD1" s="350" t="s">
        <v>17345</v>
      </c>
      <c r="FE1" s="349" t="s">
        <v>17346</v>
      </c>
      <c r="FF1" s="350" t="s">
        <v>17347</v>
      </c>
      <c r="FG1" s="350" t="s">
        <v>17348</v>
      </c>
      <c r="FH1" s="350" t="s">
        <v>17349</v>
      </c>
      <c r="FI1" s="349" t="s">
        <v>710</v>
      </c>
      <c r="FJ1" s="349" t="s">
        <v>711</v>
      </c>
      <c r="FK1" s="351" t="s">
        <v>712</v>
      </c>
      <c r="FL1" s="350" t="s">
        <v>713</v>
      </c>
      <c r="FM1" s="351" t="s">
        <v>477</v>
      </c>
      <c r="FN1" s="350" t="s">
        <v>709</v>
      </c>
      <c r="FO1" s="349" t="s">
        <v>476</v>
      </c>
    </row>
    <row r="2" spans="1:171" s="1" customFormat="1" ht="12.75" customHeight="1" thickBot="1" x14ac:dyDescent="0.35">
      <c r="A2" s="370">
        <v>2</v>
      </c>
      <c r="B2" s="397" t="s">
        <v>9309</v>
      </c>
      <c r="C2" s="337" t="s">
        <v>19695</v>
      </c>
      <c r="D2" s="337" t="s">
        <v>19695</v>
      </c>
      <c r="E2" s="399" t="s">
        <v>13442</v>
      </c>
      <c r="F2" s="398" t="s">
        <v>44</v>
      </c>
      <c r="G2" s="398" t="s">
        <v>378</v>
      </c>
      <c r="H2" s="398" t="s">
        <v>58</v>
      </c>
      <c r="I2" s="398" t="s">
        <v>44</v>
      </c>
      <c r="J2" s="398" t="s">
        <v>20</v>
      </c>
      <c r="K2" s="399" t="s">
        <v>44</v>
      </c>
      <c r="L2" s="399" t="s">
        <v>21</v>
      </c>
      <c r="M2" s="372" t="s">
        <v>17</v>
      </c>
      <c r="N2" s="398" t="s">
        <v>14</v>
      </c>
      <c r="O2" s="398" t="s">
        <v>44</v>
      </c>
      <c r="P2" s="398" t="s">
        <v>44</v>
      </c>
      <c r="Q2" s="400" t="s">
        <v>44</v>
      </c>
      <c r="R2" s="692" t="s">
        <v>22</v>
      </c>
      <c r="S2" s="399" t="s">
        <v>44</v>
      </c>
      <c r="T2" s="399" t="s">
        <v>44</v>
      </c>
      <c r="U2" s="399" t="s">
        <v>23</v>
      </c>
      <c r="V2" s="398" t="s">
        <v>37</v>
      </c>
      <c r="W2" s="398" t="s">
        <v>26</v>
      </c>
      <c r="X2" s="398">
        <v>1</v>
      </c>
      <c r="Y2" s="401">
        <v>180</v>
      </c>
      <c r="Z2" s="399" t="s">
        <v>24</v>
      </c>
      <c r="AA2" s="399" t="s">
        <v>17365</v>
      </c>
      <c r="AB2" s="399" t="s">
        <v>17</v>
      </c>
      <c r="AC2" s="399" t="s">
        <v>44</v>
      </c>
      <c r="AD2" s="399" t="s">
        <v>17</v>
      </c>
      <c r="AE2" s="399" t="s">
        <v>44</v>
      </c>
      <c r="AF2" s="399" t="s">
        <v>44</v>
      </c>
      <c r="AG2" s="399" t="s">
        <v>38</v>
      </c>
      <c r="AH2" s="399">
        <v>2</v>
      </c>
      <c r="AI2" s="399">
        <v>45</v>
      </c>
      <c r="AJ2" s="399" t="s">
        <v>478</v>
      </c>
      <c r="AK2" s="398" t="s">
        <v>44</v>
      </c>
      <c r="AL2" s="399">
        <v>1</v>
      </c>
      <c r="AM2" s="398" t="s">
        <v>37</v>
      </c>
      <c r="AN2" s="399" t="s">
        <v>14</v>
      </c>
      <c r="AO2" s="398">
        <v>100</v>
      </c>
      <c r="AP2" s="399" t="s">
        <v>44</v>
      </c>
      <c r="AQ2" s="399" t="s">
        <v>17</v>
      </c>
      <c r="AR2" s="399" t="s">
        <v>44</v>
      </c>
      <c r="AS2" s="399" t="s">
        <v>44</v>
      </c>
      <c r="AT2" s="399">
        <v>0</v>
      </c>
      <c r="AU2" s="398" t="s">
        <v>44</v>
      </c>
      <c r="AV2" s="398">
        <v>0</v>
      </c>
      <c r="AW2" s="399" t="s">
        <v>44</v>
      </c>
      <c r="AX2" s="399">
        <v>0</v>
      </c>
      <c r="AY2" s="398">
        <v>0</v>
      </c>
      <c r="AZ2" s="399" t="s">
        <v>14</v>
      </c>
      <c r="BA2" s="399" t="s">
        <v>17366</v>
      </c>
      <c r="BB2" s="399" t="s">
        <v>931</v>
      </c>
      <c r="BC2" s="399">
        <v>30</v>
      </c>
      <c r="BD2" s="399">
        <v>15</v>
      </c>
      <c r="BE2" s="400">
        <v>85</v>
      </c>
      <c r="BF2" s="400" t="s">
        <v>44</v>
      </c>
      <c r="BG2" s="400">
        <v>10</v>
      </c>
      <c r="BH2" s="399">
        <v>0</v>
      </c>
      <c r="BI2" s="399">
        <v>100</v>
      </c>
      <c r="BJ2" s="373" t="s">
        <v>17367</v>
      </c>
      <c r="BK2" s="373">
        <v>0</v>
      </c>
      <c r="BL2" s="399" t="s">
        <v>44</v>
      </c>
      <c r="BM2" s="402" t="s">
        <v>44</v>
      </c>
      <c r="BN2" s="403" t="s">
        <v>44</v>
      </c>
      <c r="BO2" s="403">
        <v>0</v>
      </c>
      <c r="BP2" s="402" t="s">
        <v>44</v>
      </c>
      <c r="BQ2" s="403" t="s">
        <v>44</v>
      </c>
      <c r="BR2" s="403" t="s">
        <v>44</v>
      </c>
      <c r="BS2" s="378">
        <v>15</v>
      </c>
      <c r="BT2" s="399">
        <v>0</v>
      </c>
      <c r="BU2" s="399">
        <v>100</v>
      </c>
      <c r="BV2" s="399" t="s">
        <v>17352</v>
      </c>
      <c r="BW2" s="399">
        <v>0</v>
      </c>
      <c r="BX2" s="399" t="s">
        <v>44</v>
      </c>
      <c r="BY2" s="399" t="s">
        <v>44</v>
      </c>
      <c r="BZ2" s="399" t="s">
        <v>44</v>
      </c>
      <c r="CA2" s="399">
        <v>0</v>
      </c>
      <c r="CB2" s="399" t="s">
        <v>44</v>
      </c>
      <c r="CC2" s="399" t="s">
        <v>44</v>
      </c>
      <c r="CD2" s="399" t="s">
        <v>44</v>
      </c>
      <c r="CE2" s="399">
        <v>0</v>
      </c>
      <c r="CF2" s="399" t="s">
        <v>44</v>
      </c>
      <c r="CG2" s="399" t="s">
        <v>44</v>
      </c>
      <c r="CH2" s="399" t="s">
        <v>44</v>
      </c>
      <c r="CI2" s="400" t="s">
        <v>484</v>
      </c>
      <c r="CJ2" s="399">
        <v>0</v>
      </c>
      <c r="CK2" s="398">
        <v>100</v>
      </c>
      <c r="CL2" s="404">
        <v>0</v>
      </c>
      <c r="CM2" s="404">
        <v>0</v>
      </c>
      <c r="CN2" s="404" t="s">
        <v>44</v>
      </c>
      <c r="CO2" s="404" t="s">
        <v>44</v>
      </c>
      <c r="CP2" s="380" t="s">
        <v>44</v>
      </c>
      <c r="CQ2" s="380" t="s">
        <v>44</v>
      </c>
      <c r="CR2" s="380" t="s">
        <v>44</v>
      </c>
      <c r="CS2" s="380" t="s">
        <v>44</v>
      </c>
      <c r="CT2" s="381" t="s">
        <v>44</v>
      </c>
      <c r="CU2" s="381" t="s">
        <v>44</v>
      </c>
      <c r="CV2" s="381" t="s">
        <v>63</v>
      </c>
      <c r="CW2" s="381">
        <v>0</v>
      </c>
      <c r="CX2" s="382">
        <v>100</v>
      </c>
      <c r="CY2" s="382">
        <v>0</v>
      </c>
      <c r="CZ2" s="382">
        <v>0</v>
      </c>
      <c r="DA2" s="382">
        <v>0</v>
      </c>
      <c r="DB2" s="383">
        <v>0</v>
      </c>
      <c r="DC2" s="538">
        <f t="shared" ref="DC2:DC33" si="0">SUM(CW2:DB2)</f>
        <v>100</v>
      </c>
      <c r="DD2" s="383" t="s">
        <v>17368</v>
      </c>
      <c r="DE2" s="383">
        <v>27</v>
      </c>
      <c r="DF2" s="384" t="s">
        <v>17369</v>
      </c>
      <c r="DG2" s="385" t="s">
        <v>17</v>
      </c>
      <c r="DH2" s="385" t="s">
        <v>44</v>
      </c>
      <c r="DI2" s="385" t="s">
        <v>44</v>
      </c>
      <c r="DJ2" s="385" t="s">
        <v>44</v>
      </c>
      <c r="DK2" s="386" t="s">
        <v>14</v>
      </c>
      <c r="DL2" s="386" t="s">
        <v>17370</v>
      </c>
      <c r="DM2" s="386" t="s">
        <v>14</v>
      </c>
      <c r="DN2" s="387" t="s">
        <v>740</v>
      </c>
      <c r="DO2" s="388" t="s">
        <v>31</v>
      </c>
      <c r="DP2" s="388" t="s">
        <v>14</v>
      </c>
      <c r="DQ2" s="388" t="s">
        <v>30</v>
      </c>
      <c r="DR2" s="388" t="s">
        <v>17355</v>
      </c>
      <c r="DS2" s="389" t="s">
        <v>32</v>
      </c>
      <c r="DT2" s="390" t="s">
        <v>44</v>
      </c>
      <c r="DU2" s="390" t="s">
        <v>32</v>
      </c>
      <c r="DV2" s="392" t="s">
        <v>44</v>
      </c>
      <c r="DW2" s="392">
        <v>3</v>
      </c>
      <c r="DX2" s="392" t="s">
        <v>14</v>
      </c>
      <c r="DY2" s="393" t="s">
        <v>33</v>
      </c>
      <c r="DZ2" s="394" t="s">
        <v>17371</v>
      </c>
      <c r="EA2" s="394" t="s">
        <v>17372</v>
      </c>
      <c r="EB2" s="394" t="s">
        <v>17356</v>
      </c>
      <c r="EC2" s="394" t="s">
        <v>44</v>
      </c>
      <c r="ED2" s="394" t="s">
        <v>44</v>
      </c>
      <c r="EE2" s="384" t="s">
        <v>44</v>
      </c>
      <c r="EF2" s="383" t="s">
        <v>44</v>
      </c>
      <c r="EG2" s="383" t="s">
        <v>44</v>
      </c>
      <c r="EH2" s="383" t="s">
        <v>44</v>
      </c>
      <c r="EI2" s="383" t="s">
        <v>44</v>
      </c>
      <c r="EJ2" s="383" t="s">
        <v>44</v>
      </c>
      <c r="EK2" s="383" t="s">
        <v>44</v>
      </c>
      <c r="EL2" s="383" t="s">
        <v>722</v>
      </c>
      <c r="EM2" s="405" t="s">
        <v>44</v>
      </c>
      <c r="EN2" s="401" t="s">
        <v>723</v>
      </c>
      <c r="EO2" s="401" t="s">
        <v>44</v>
      </c>
      <c r="EP2" s="405" t="s">
        <v>17</v>
      </c>
      <c r="EQ2" s="405" t="s">
        <v>44</v>
      </c>
      <c r="ER2" s="405">
        <v>1</v>
      </c>
      <c r="ES2" s="405" t="s">
        <v>14</v>
      </c>
      <c r="ET2" s="401" t="s">
        <v>39</v>
      </c>
      <c r="EU2" s="399">
        <v>1</v>
      </c>
      <c r="EV2" s="400" t="s">
        <v>17373</v>
      </c>
      <c r="EW2" s="399">
        <v>0</v>
      </c>
      <c r="EX2" s="398" t="s">
        <v>44</v>
      </c>
      <c r="EY2" s="398">
        <v>0</v>
      </c>
      <c r="EZ2" s="400" t="s">
        <v>44</v>
      </c>
      <c r="FA2" s="406">
        <v>0</v>
      </c>
      <c r="FB2" s="399" t="s">
        <v>44</v>
      </c>
      <c r="FC2" s="399" t="s">
        <v>44</v>
      </c>
      <c r="FD2" s="399">
        <v>0</v>
      </c>
      <c r="FE2" s="398">
        <v>0</v>
      </c>
      <c r="FF2" s="399">
        <v>0</v>
      </c>
      <c r="FG2" s="399">
        <v>0</v>
      </c>
      <c r="FH2" s="399" t="s">
        <v>44</v>
      </c>
      <c r="FI2" s="529" t="s">
        <v>17374</v>
      </c>
      <c r="FJ2" s="529" t="s">
        <v>17375</v>
      </c>
      <c r="FK2" s="530" t="s">
        <v>17376</v>
      </c>
      <c r="FL2" s="531" t="s">
        <v>17377</v>
      </c>
      <c r="FM2" s="400" t="s">
        <v>17378</v>
      </c>
      <c r="FN2" s="399" t="s">
        <v>17379</v>
      </c>
      <c r="FO2" s="398" t="s">
        <v>17380</v>
      </c>
    </row>
    <row r="3" spans="1:171" s="1" customFormat="1" ht="12.75" customHeight="1" thickBot="1" x14ac:dyDescent="0.35">
      <c r="A3" s="370">
        <v>5</v>
      </c>
      <c r="B3" s="397" t="s">
        <v>14950</v>
      </c>
      <c r="C3" s="337" t="s">
        <v>19695</v>
      </c>
      <c r="D3" s="337" t="s">
        <v>19695</v>
      </c>
      <c r="E3" s="399" t="s">
        <v>13442</v>
      </c>
      <c r="F3" s="398" t="s">
        <v>44</v>
      </c>
      <c r="G3" s="398" t="s">
        <v>381</v>
      </c>
      <c r="H3" s="398" t="s">
        <v>58</v>
      </c>
      <c r="I3" s="398" t="s">
        <v>44</v>
      </c>
      <c r="J3" s="398" t="s">
        <v>20</v>
      </c>
      <c r="K3" s="399" t="s">
        <v>44</v>
      </c>
      <c r="L3" s="399" t="s">
        <v>21</v>
      </c>
      <c r="M3" s="372" t="s">
        <v>17</v>
      </c>
      <c r="N3" s="398" t="s">
        <v>14</v>
      </c>
      <c r="O3" s="398" t="s">
        <v>44</v>
      </c>
      <c r="P3" s="398" t="s">
        <v>44</v>
      </c>
      <c r="Q3" s="400" t="s">
        <v>44</v>
      </c>
      <c r="R3" s="692" t="s">
        <v>43</v>
      </c>
      <c r="S3" s="399" t="s">
        <v>44</v>
      </c>
      <c r="T3" s="399" t="s">
        <v>44</v>
      </c>
      <c r="U3" s="399" t="s">
        <v>76</v>
      </c>
      <c r="V3" s="398" t="s">
        <v>44</v>
      </c>
      <c r="W3" s="398" t="s">
        <v>44</v>
      </c>
      <c r="X3" s="398" t="s">
        <v>44</v>
      </c>
      <c r="Y3" s="401" t="s">
        <v>44</v>
      </c>
      <c r="Z3" s="399" t="s">
        <v>44</v>
      </c>
      <c r="AA3" s="399" t="s">
        <v>44</v>
      </c>
      <c r="AB3" s="399" t="s">
        <v>14</v>
      </c>
      <c r="AC3" s="399" t="s">
        <v>48</v>
      </c>
      <c r="AD3" s="399" t="s">
        <v>17</v>
      </c>
      <c r="AE3" s="399" t="s">
        <v>44</v>
      </c>
      <c r="AF3" s="399" t="s">
        <v>44</v>
      </c>
      <c r="AG3" s="399" t="s">
        <v>38</v>
      </c>
      <c r="AH3" s="399">
        <v>1</v>
      </c>
      <c r="AI3" s="399">
        <v>15</v>
      </c>
      <c r="AJ3" s="399" t="s">
        <v>478</v>
      </c>
      <c r="AK3" s="398" t="s">
        <v>44</v>
      </c>
      <c r="AL3" s="399">
        <v>1</v>
      </c>
      <c r="AM3" s="398" t="s">
        <v>720</v>
      </c>
      <c r="AN3" s="399" t="s">
        <v>14</v>
      </c>
      <c r="AO3" s="398">
        <v>100</v>
      </c>
      <c r="AP3" s="399" t="s">
        <v>44</v>
      </c>
      <c r="AQ3" s="399" t="s">
        <v>17</v>
      </c>
      <c r="AR3" s="399" t="s">
        <v>44</v>
      </c>
      <c r="AS3" s="399" t="s">
        <v>44</v>
      </c>
      <c r="AT3" s="399">
        <v>0</v>
      </c>
      <c r="AU3" s="398" t="s">
        <v>44</v>
      </c>
      <c r="AV3" s="398">
        <v>0</v>
      </c>
      <c r="AW3" s="399" t="s">
        <v>44</v>
      </c>
      <c r="AX3" s="399">
        <v>0</v>
      </c>
      <c r="AY3" s="398">
        <v>0</v>
      </c>
      <c r="AZ3" s="399" t="s">
        <v>14</v>
      </c>
      <c r="BA3" s="399" t="s">
        <v>17404</v>
      </c>
      <c r="BB3" s="399" t="s">
        <v>1009</v>
      </c>
      <c r="BC3" s="399">
        <v>7</v>
      </c>
      <c r="BD3" s="399">
        <v>30</v>
      </c>
      <c r="BE3" s="400">
        <v>70</v>
      </c>
      <c r="BF3" s="400" t="s">
        <v>44</v>
      </c>
      <c r="BG3" s="400">
        <v>4</v>
      </c>
      <c r="BH3" s="373">
        <v>0</v>
      </c>
      <c r="BI3" s="373">
        <v>100</v>
      </c>
      <c r="BJ3" s="373" t="s">
        <v>17405</v>
      </c>
      <c r="BK3" s="373">
        <v>0</v>
      </c>
      <c r="BL3" s="399" t="s">
        <v>44</v>
      </c>
      <c r="BM3" s="402" t="s">
        <v>44</v>
      </c>
      <c r="BN3" s="403" t="s">
        <v>44</v>
      </c>
      <c r="BO3" s="403">
        <v>0</v>
      </c>
      <c r="BP3" s="402" t="s">
        <v>44</v>
      </c>
      <c r="BQ3" s="403" t="s">
        <v>44</v>
      </c>
      <c r="BR3" s="403" t="s">
        <v>44</v>
      </c>
      <c r="BS3" s="408">
        <v>0</v>
      </c>
      <c r="BT3" s="399" t="s">
        <v>44</v>
      </c>
      <c r="BU3" s="399" t="s">
        <v>44</v>
      </c>
      <c r="BV3" s="399" t="s">
        <v>44</v>
      </c>
      <c r="BW3" s="399">
        <v>0</v>
      </c>
      <c r="BX3" s="399" t="s">
        <v>44</v>
      </c>
      <c r="BY3" s="399" t="s">
        <v>44</v>
      </c>
      <c r="BZ3" s="399" t="s">
        <v>44</v>
      </c>
      <c r="CA3" s="399">
        <v>0</v>
      </c>
      <c r="CB3" s="399" t="s">
        <v>44</v>
      </c>
      <c r="CC3" s="399" t="s">
        <v>44</v>
      </c>
      <c r="CD3" s="399" t="s">
        <v>44</v>
      </c>
      <c r="CE3" s="399">
        <v>0</v>
      </c>
      <c r="CF3" s="399" t="s">
        <v>44</v>
      </c>
      <c r="CG3" s="399" t="s">
        <v>44</v>
      </c>
      <c r="CH3" s="399" t="s">
        <v>44</v>
      </c>
      <c r="CI3" s="400" t="s">
        <v>484</v>
      </c>
      <c r="CJ3" s="399">
        <v>0</v>
      </c>
      <c r="CK3" s="398">
        <v>100</v>
      </c>
      <c r="CL3" s="404">
        <v>0</v>
      </c>
      <c r="CM3" s="404">
        <v>0</v>
      </c>
      <c r="CN3" s="404" t="s">
        <v>44</v>
      </c>
      <c r="CO3" s="404" t="s">
        <v>44</v>
      </c>
      <c r="CP3" s="380" t="s">
        <v>44</v>
      </c>
      <c r="CQ3" s="380" t="s">
        <v>44</v>
      </c>
      <c r="CR3" s="380" t="s">
        <v>44</v>
      </c>
      <c r="CS3" s="380" t="s">
        <v>44</v>
      </c>
      <c r="CT3" s="381" t="s">
        <v>44</v>
      </c>
      <c r="CU3" s="381" t="s">
        <v>44</v>
      </c>
      <c r="CV3" s="381" t="s">
        <v>63</v>
      </c>
      <c r="CW3" s="381">
        <v>0</v>
      </c>
      <c r="CX3" s="382">
        <v>100</v>
      </c>
      <c r="CY3" s="382">
        <v>0</v>
      </c>
      <c r="CZ3" s="382">
        <v>0</v>
      </c>
      <c r="DA3" s="382">
        <v>0</v>
      </c>
      <c r="DB3" s="383">
        <v>0</v>
      </c>
      <c r="DC3" s="538">
        <f t="shared" si="0"/>
        <v>100</v>
      </c>
      <c r="DD3" s="383" t="s">
        <v>17406</v>
      </c>
      <c r="DE3" s="383">
        <v>25</v>
      </c>
      <c r="DF3" s="384" t="s">
        <v>17369</v>
      </c>
      <c r="DG3" s="385" t="s">
        <v>17</v>
      </c>
      <c r="DH3" s="385" t="s">
        <v>44</v>
      </c>
      <c r="DI3" s="385" t="s">
        <v>44</v>
      </c>
      <c r="DJ3" s="385" t="s">
        <v>44</v>
      </c>
      <c r="DK3" s="386" t="s">
        <v>17</v>
      </c>
      <c r="DL3" s="386" t="s">
        <v>44</v>
      </c>
      <c r="DM3" s="386" t="s">
        <v>14</v>
      </c>
      <c r="DN3" s="387" t="s">
        <v>740</v>
      </c>
      <c r="DO3" s="388" t="s">
        <v>31</v>
      </c>
      <c r="DP3" s="388" t="s">
        <v>14</v>
      </c>
      <c r="DQ3" s="388" t="s">
        <v>30</v>
      </c>
      <c r="DR3" s="388" t="s">
        <v>17355</v>
      </c>
      <c r="DS3" s="389" t="s">
        <v>32</v>
      </c>
      <c r="DT3" s="390" t="s">
        <v>44</v>
      </c>
      <c r="DU3" s="390" t="s">
        <v>32</v>
      </c>
      <c r="DV3" s="392" t="s">
        <v>44</v>
      </c>
      <c r="DW3" s="392">
        <v>5</v>
      </c>
      <c r="DX3" s="392" t="s">
        <v>17</v>
      </c>
      <c r="DY3" s="393" t="s">
        <v>44</v>
      </c>
      <c r="DZ3" s="394" t="s">
        <v>44</v>
      </c>
      <c r="EA3" s="394" t="s">
        <v>44</v>
      </c>
      <c r="EB3" s="394" t="s">
        <v>44</v>
      </c>
      <c r="EC3" s="394" t="s">
        <v>44</v>
      </c>
      <c r="ED3" s="394" t="s">
        <v>44</v>
      </c>
      <c r="EE3" s="384" t="s">
        <v>44</v>
      </c>
      <c r="EF3" s="383" t="s">
        <v>33</v>
      </c>
      <c r="EG3" s="383" t="s">
        <v>13468</v>
      </c>
      <c r="EH3" s="383" t="s">
        <v>485</v>
      </c>
      <c r="EI3" s="383" t="s">
        <v>44</v>
      </c>
      <c r="EJ3" s="383" t="s">
        <v>44</v>
      </c>
      <c r="EK3" s="383" t="s">
        <v>44</v>
      </c>
      <c r="EL3" s="383" t="s">
        <v>491</v>
      </c>
      <c r="EM3" s="405" t="s">
        <v>44</v>
      </c>
      <c r="EN3" s="401" t="s">
        <v>723</v>
      </c>
      <c r="EO3" s="401" t="s">
        <v>44</v>
      </c>
      <c r="EP3" s="405" t="s">
        <v>17</v>
      </c>
      <c r="EQ3" s="405" t="s">
        <v>44</v>
      </c>
      <c r="ER3" s="405">
        <v>40</v>
      </c>
      <c r="ES3" s="405" t="s">
        <v>14</v>
      </c>
      <c r="ET3" s="401" t="s">
        <v>17407</v>
      </c>
      <c r="EU3" s="399">
        <v>1</v>
      </c>
      <c r="EV3" s="400" t="s">
        <v>17373</v>
      </c>
      <c r="EW3" s="399">
        <v>0</v>
      </c>
      <c r="EX3" s="398" t="s">
        <v>44</v>
      </c>
      <c r="EY3" s="398">
        <v>1</v>
      </c>
      <c r="EZ3" s="399" t="s">
        <v>17358</v>
      </c>
      <c r="FA3" s="400">
        <v>0</v>
      </c>
      <c r="FB3" s="399" t="s">
        <v>44</v>
      </c>
      <c r="FC3" s="399" t="s">
        <v>44</v>
      </c>
      <c r="FD3" s="399">
        <v>0</v>
      </c>
      <c r="FE3" s="398">
        <v>0</v>
      </c>
      <c r="FF3" s="399">
        <v>0</v>
      </c>
      <c r="FG3" s="399">
        <v>0</v>
      </c>
      <c r="FH3" s="399" t="s">
        <v>44</v>
      </c>
      <c r="FI3" s="529" t="s">
        <v>17408</v>
      </c>
      <c r="FJ3" s="529" t="s">
        <v>17409</v>
      </c>
      <c r="FK3" s="530" t="s">
        <v>17410</v>
      </c>
      <c r="FL3" s="531" t="s">
        <v>17411</v>
      </c>
      <c r="FM3" s="400" t="s">
        <v>17412</v>
      </c>
      <c r="FN3" s="399" t="s">
        <v>17413</v>
      </c>
      <c r="FO3" s="398" t="s">
        <v>834</v>
      </c>
    </row>
    <row r="4" spans="1:171" s="1" customFormat="1" ht="12.75" customHeight="1" thickBot="1" x14ac:dyDescent="0.35">
      <c r="A4" s="370">
        <v>3</v>
      </c>
      <c r="B4" s="371" t="s">
        <v>9293</v>
      </c>
      <c r="C4" s="337" t="s">
        <v>19695</v>
      </c>
      <c r="D4" s="337" t="s">
        <v>19695</v>
      </c>
      <c r="E4" s="373" t="s">
        <v>13442</v>
      </c>
      <c r="F4" s="372" t="s">
        <v>44</v>
      </c>
      <c r="G4" s="372" t="s">
        <v>378</v>
      </c>
      <c r="H4" s="372" t="s">
        <v>58</v>
      </c>
      <c r="I4" s="372" t="s">
        <v>44</v>
      </c>
      <c r="J4" s="372" t="s">
        <v>20</v>
      </c>
      <c r="K4" s="373" t="s">
        <v>44</v>
      </c>
      <c r="L4" s="373" t="s">
        <v>13465</v>
      </c>
      <c r="M4" s="372" t="s">
        <v>17</v>
      </c>
      <c r="N4" s="372" t="s">
        <v>14</v>
      </c>
      <c r="O4" s="372" t="s">
        <v>44</v>
      </c>
      <c r="P4" s="372" t="s">
        <v>44</v>
      </c>
      <c r="Q4" s="374" t="s">
        <v>44</v>
      </c>
      <c r="R4" s="692" t="s">
        <v>22</v>
      </c>
      <c r="S4" s="373" t="s">
        <v>44</v>
      </c>
      <c r="T4" s="373" t="s">
        <v>44</v>
      </c>
      <c r="U4" s="373" t="s">
        <v>23</v>
      </c>
      <c r="V4" s="372" t="s">
        <v>720</v>
      </c>
      <c r="W4" s="372" t="s">
        <v>64</v>
      </c>
      <c r="X4" s="372">
        <v>2</v>
      </c>
      <c r="Y4" s="375">
        <v>720</v>
      </c>
      <c r="Z4" s="373" t="s">
        <v>24</v>
      </c>
      <c r="AA4" s="373" t="s">
        <v>17350</v>
      </c>
      <c r="AB4" s="373" t="s">
        <v>17</v>
      </c>
      <c r="AC4" s="373" t="s">
        <v>44</v>
      </c>
      <c r="AD4" s="373" t="s">
        <v>14</v>
      </c>
      <c r="AE4" s="373" t="s">
        <v>39</v>
      </c>
      <c r="AF4" s="373" t="s">
        <v>44</v>
      </c>
      <c r="AG4" s="373" t="s">
        <v>26</v>
      </c>
      <c r="AH4" s="373">
        <v>3</v>
      </c>
      <c r="AI4" s="373">
        <v>15</v>
      </c>
      <c r="AJ4" s="373" t="s">
        <v>483</v>
      </c>
      <c r="AK4" s="372" t="s">
        <v>44</v>
      </c>
      <c r="AL4" s="373">
        <v>5</v>
      </c>
      <c r="AM4" s="372" t="s">
        <v>788</v>
      </c>
      <c r="AN4" s="373" t="s">
        <v>14</v>
      </c>
      <c r="AO4" s="372">
        <v>60</v>
      </c>
      <c r="AP4" s="373" t="s">
        <v>44</v>
      </c>
      <c r="AQ4" s="373" t="s">
        <v>17</v>
      </c>
      <c r="AR4" s="378" t="s">
        <v>44</v>
      </c>
      <c r="AS4" s="378" t="s">
        <v>44</v>
      </c>
      <c r="AT4" s="378">
        <v>0</v>
      </c>
      <c r="AU4" s="407" t="s">
        <v>44</v>
      </c>
      <c r="AV4" s="372">
        <v>0</v>
      </c>
      <c r="AW4" s="373" t="s">
        <v>44</v>
      </c>
      <c r="AX4" s="373">
        <v>0</v>
      </c>
      <c r="AY4" s="372">
        <v>0</v>
      </c>
      <c r="AZ4" s="373" t="s">
        <v>14</v>
      </c>
      <c r="BA4" s="373" t="s">
        <v>17381</v>
      </c>
      <c r="BB4" s="373" t="s">
        <v>744</v>
      </c>
      <c r="BC4" s="373">
        <v>3</v>
      </c>
      <c r="BD4" s="373">
        <v>80</v>
      </c>
      <c r="BE4" s="374">
        <v>20</v>
      </c>
      <c r="BF4" s="374" t="s">
        <v>44</v>
      </c>
      <c r="BG4" s="374">
        <v>3</v>
      </c>
      <c r="BH4" s="373">
        <v>80</v>
      </c>
      <c r="BI4" s="373">
        <v>20</v>
      </c>
      <c r="BJ4" s="373" t="s">
        <v>44</v>
      </c>
      <c r="BK4" s="373">
        <v>0</v>
      </c>
      <c r="BL4" s="373" t="s">
        <v>44</v>
      </c>
      <c r="BM4" s="402" t="s">
        <v>44</v>
      </c>
      <c r="BN4" s="403" t="s">
        <v>44</v>
      </c>
      <c r="BO4" s="403">
        <v>0</v>
      </c>
      <c r="BP4" s="402" t="s">
        <v>44</v>
      </c>
      <c r="BQ4" s="403" t="s">
        <v>44</v>
      </c>
      <c r="BR4" s="403" t="s">
        <v>44</v>
      </c>
      <c r="BS4" s="408">
        <v>10</v>
      </c>
      <c r="BT4" s="373">
        <v>0</v>
      </c>
      <c r="BU4" s="373">
        <v>100</v>
      </c>
      <c r="BV4" s="374" t="s">
        <v>17382</v>
      </c>
      <c r="BW4" s="373">
        <v>0</v>
      </c>
      <c r="BX4" s="373" t="s">
        <v>44</v>
      </c>
      <c r="BY4" s="373" t="s">
        <v>44</v>
      </c>
      <c r="BZ4" s="373" t="s">
        <v>44</v>
      </c>
      <c r="CA4" s="373">
        <v>4</v>
      </c>
      <c r="CB4" s="373">
        <v>0</v>
      </c>
      <c r="CC4" s="373">
        <v>100</v>
      </c>
      <c r="CD4" s="373" t="s">
        <v>17383</v>
      </c>
      <c r="CE4" s="373">
        <v>0</v>
      </c>
      <c r="CF4" s="373" t="s">
        <v>44</v>
      </c>
      <c r="CG4" s="373" t="s">
        <v>44</v>
      </c>
      <c r="CH4" s="373" t="s">
        <v>44</v>
      </c>
      <c r="CI4" s="409" t="s">
        <v>479</v>
      </c>
      <c r="CJ4" s="373">
        <v>100</v>
      </c>
      <c r="CK4" s="372">
        <v>0</v>
      </c>
      <c r="CL4" s="404">
        <v>0</v>
      </c>
      <c r="CM4" s="404">
        <v>0</v>
      </c>
      <c r="CN4" s="404" t="s">
        <v>44</v>
      </c>
      <c r="CO4" s="404" t="s">
        <v>480</v>
      </c>
      <c r="CP4" s="380">
        <v>100</v>
      </c>
      <c r="CQ4" s="380">
        <v>0</v>
      </c>
      <c r="CR4" s="380">
        <v>0</v>
      </c>
      <c r="CS4" s="380">
        <v>0</v>
      </c>
      <c r="CT4" s="381">
        <v>0</v>
      </c>
      <c r="CU4" s="381" t="s">
        <v>44</v>
      </c>
      <c r="CV4" s="381" t="s">
        <v>44</v>
      </c>
      <c r="CW4" s="381" t="s">
        <v>44</v>
      </c>
      <c r="CX4" s="382" t="s">
        <v>44</v>
      </c>
      <c r="CY4" s="382" t="s">
        <v>44</v>
      </c>
      <c r="CZ4" s="382" t="s">
        <v>44</v>
      </c>
      <c r="DA4" s="382" t="s">
        <v>44</v>
      </c>
      <c r="DB4" s="383" t="s">
        <v>44</v>
      </c>
      <c r="DC4" s="538">
        <f t="shared" si="0"/>
        <v>0</v>
      </c>
      <c r="DD4" s="383" t="s">
        <v>17384</v>
      </c>
      <c r="DE4" s="383">
        <v>44</v>
      </c>
      <c r="DF4" s="384" t="s">
        <v>481</v>
      </c>
      <c r="DG4" s="385" t="s">
        <v>14</v>
      </c>
      <c r="DH4" s="385" t="s">
        <v>721</v>
      </c>
      <c r="DI4" s="385" t="s">
        <v>17385</v>
      </c>
      <c r="DJ4" s="385" t="s">
        <v>44</v>
      </c>
      <c r="DK4" s="386" t="s">
        <v>17</v>
      </c>
      <c r="DL4" s="386" t="s">
        <v>44</v>
      </c>
      <c r="DM4" s="386" t="s">
        <v>14</v>
      </c>
      <c r="DN4" s="387" t="s">
        <v>740</v>
      </c>
      <c r="DO4" s="388" t="s">
        <v>31</v>
      </c>
      <c r="DP4" s="388" t="s">
        <v>14</v>
      </c>
      <c r="DQ4" s="388" t="s">
        <v>30</v>
      </c>
      <c r="DR4" s="388" t="s">
        <v>17386</v>
      </c>
      <c r="DS4" s="389" t="s">
        <v>32</v>
      </c>
      <c r="DT4" s="390" t="s">
        <v>44</v>
      </c>
      <c r="DU4" s="390" t="s">
        <v>32</v>
      </c>
      <c r="DV4" s="392" t="s">
        <v>44</v>
      </c>
      <c r="DW4" s="392">
        <v>2</v>
      </c>
      <c r="DX4" s="392" t="s">
        <v>17</v>
      </c>
      <c r="DY4" s="393" t="s">
        <v>44</v>
      </c>
      <c r="DZ4" s="394" t="s">
        <v>44</v>
      </c>
      <c r="EA4" s="394" t="s">
        <v>44</v>
      </c>
      <c r="EB4" s="394" t="s">
        <v>44</v>
      </c>
      <c r="EC4" s="394" t="s">
        <v>44</v>
      </c>
      <c r="ED4" s="394" t="s">
        <v>44</v>
      </c>
      <c r="EE4" s="384" t="s">
        <v>44</v>
      </c>
      <c r="EF4" s="383" t="s">
        <v>33</v>
      </c>
      <c r="EG4" s="383" t="s">
        <v>13468</v>
      </c>
      <c r="EH4" s="383" t="s">
        <v>883</v>
      </c>
      <c r="EI4" s="383" t="s">
        <v>44</v>
      </c>
      <c r="EJ4" s="383" t="s">
        <v>44</v>
      </c>
      <c r="EK4" s="383" t="s">
        <v>44</v>
      </c>
      <c r="EL4" s="383" t="s">
        <v>722</v>
      </c>
      <c r="EM4" s="396" t="s">
        <v>44</v>
      </c>
      <c r="EN4" s="375" t="s">
        <v>723</v>
      </c>
      <c r="EO4" s="375" t="s">
        <v>44</v>
      </c>
      <c r="EP4" s="396" t="s">
        <v>17</v>
      </c>
      <c r="EQ4" s="396" t="s">
        <v>44</v>
      </c>
      <c r="ER4" s="396">
        <v>1</v>
      </c>
      <c r="ES4" s="396" t="s">
        <v>14</v>
      </c>
      <c r="ET4" s="375" t="s">
        <v>39</v>
      </c>
      <c r="EU4" s="373">
        <v>1</v>
      </c>
      <c r="EV4" s="374" t="s">
        <v>17387</v>
      </c>
      <c r="EW4" s="373">
        <v>0</v>
      </c>
      <c r="EX4" s="372" t="s">
        <v>44</v>
      </c>
      <c r="EY4" s="372">
        <v>0</v>
      </c>
      <c r="EZ4" s="373" t="s">
        <v>44</v>
      </c>
      <c r="FA4" s="410">
        <v>0</v>
      </c>
      <c r="FB4" s="373" t="s">
        <v>44</v>
      </c>
      <c r="FC4" s="373" t="s">
        <v>39</v>
      </c>
      <c r="FD4" s="373">
        <v>1</v>
      </c>
      <c r="FE4" s="372">
        <v>0</v>
      </c>
      <c r="FF4" s="373">
        <v>0</v>
      </c>
      <c r="FG4" s="373">
        <v>0</v>
      </c>
      <c r="FH4" s="373" t="s">
        <v>44</v>
      </c>
      <c r="FI4" s="526" t="s">
        <v>17388</v>
      </c>
      <c r="FJ4" s="526" t="s">
        <v>17389</v>
      </c>
      <c r="FK4" s="527" t="s">
        <v>17390</v>
      </c>
      <c r="FL4" s="528" t="s">
        <v>17391</v>
      </c>
      <c r="FM4" s="374" t="s">
        <v>17392</v>
      </c>
      <c r="FN4" s="374" t="s">
        <v>17393</v>
      </c>
      <c r="FO4" s="372" t="s">
        <v>834</v>
      </c>
    </row>
    <row r="5" spans="1:171" s="1" customFormat="1" ht="12.75" customHeight="1" thickBot="1" x14ac:dyDescent="0.35">
      <c r="A5" s="370">
        <v>9</v>
      </c>
      <c r="B5" s="397" t="s">
        <v>12990</v>
      </c>
      <c r="C5" s="337" t="s">
        <v>19695</v>
      </c>
      <c r="D5" s="337" t="s">
        <v>19695</v>
      </c>
      <c r="E5" s="399" t="s">
        <v>13442</v>
      </c>
      <c r="F5" s="398" t="s">
        <v>44</v>
      </c>
      <c r="G5" s="398" t="s">
        <v>378</v>
      </c>
      <c r="H5" s="398" t="s">
        <v>58</v>
      </c>
      <c r="I5" s="398" t="s">
        <v>44</v>
      </c>
      <c r="J5" s="398" t="s">
        <v>20</v>
      </c>
      <c r="K5" s="399" t="s">
        <v>44</v>
      </c>
      <c r="L5" s="399" t="s">
        <v>21</v>
      </c>
      <c r="M5" s="372" t="s">
        <v>14</v>
      </c>
      <c r="N5" s="398" t="s">
        <v>14</v>
      </c>
      <c r="O5" s="398" t="s">
        <v>44</v>
      </c>
      <c r="P5" s="398" t="s">
        <v>44</v>
      </c>
      <c r="Q5" s="400" t="s">
        <v>44</v>
      </c>
      <c r="R5" s="692" t="s">
        <v>43</v>
      </c>
      <c r="S5" s="399" t="s">
        <v>44</v>
      </c>
      <c r="T5" s="399" t="s">
        <v>44</v>
      </c>
      <c r="U5" s="399" t="s">
        <v>23</v>
      </c>
      <c r="V5" s="398" t="s">
        <v>37</v>
      </c>
      <c r="W5" s="398" t="s">
        <v>25</v>
      </c>
      <c r="X5" s="398">
        <v>2</v>
      </c>
      <c r="Y5" s="401">
        <v>1260</v>
      </c>
      <c r="Z5" s="399" t="s">
        <v>24</v>
      </c>
      <c r="AA5" s="399" t="s">
        <v>17442</v>
      </c>
      <c r="AB5" s="399" t="s">
        <v>14</v>
      </c>
      <c r="AC5" s="399" t="s">
        <v>48</v>
      </c>
      <c r="AD5" s="399" t="s">
        <v>14</v>
      </c>
      <c r="AE5" s="399" t="s">
        <v>48</v>
      </c>
      <c r="AF5" s="399" t="s">
        <v>44</v>
      </c>
      <c r="AG5" s="399" t="s">
        <v>38</v>
      </c>
      <c r="AH5" s="399">
        <v>1</v>
      </c>
      <c r="AI5" s="399">
        <v>30</v>
      </c>
      <c r="AJ5" s="399" t="s">
        <v>478</v>
      </c>
      <c r="AK5" s="398" t="s">
        <v>44</v>
      </c>
      <c r="AL5" s="399">
        <v>2</v>
      </c>
      <c r="AM5" s="398" t="s">
        <v>37</v>
      </c>
      <c r="AN5" s="399" t="s">
        <v>14</v>
      </c>
      <c r="AO5" s="398">
        <v>70</v>
      </c>
      <c r="AP5" s="399" t="s">
        <v>44</v>
      </c>
      <c r="AQ5" s="399" t="s">
        <v>17</v>
      </c>
      <c r="AR5" s="399" t="s">
        <v>44</v>
      </c>
      <c r="AS5" s="399" t="s">
        <v>44</v>
      </c>
      <c r="AT5" s="399">
        <v>0</v>
      </c>
      <c r="AU5" s="398" t="s">
        <v>44</v>
      </c>
      <c r="AV5" s="398">
        <v>0</v>
      </c>
      <c r="AW5" s="399" t="s">
        <v>44</v>
      </c>
      <c r="AX5" s="399">
        <v>0</v>
      </c>
      <c r="AY5" s="398">
        <v>0</v>
      </c>
      <c r="AZ5" s="399" t="s">
        <v>14</v>
      </c>
      <c r="BA5" s="399" t="s">
        <v>17443</v>
      </c>
      <c r="BB5" s="399" t="s">
        <v>931</v>
      </c>
      <c r="BC5" s="399">
        <v>3</v>
      </c>
      <c r="BD5" s="399">
        <v>100</v>
      </c>
      <c r="BE5" s="400">
        <v>0</v>
      </c>
      <c r="BF5" s="400" t="s">
        <v>44</v>
      </c>
      <c r="BG5" s="400">
        <v>1</v>
      </c>
      <c r="BH5" s="399">
        <v>100</v>
      </c>
      <c r="BI5" s="399">
        <v>0</v>
      </c>
      <c r="BJ5" s="373" t="s">
        <v>44</v>
      </c>
      <c r="BK5" s="373">
        <v>0</v>
      </c>
      <c r="BL5" s="399" t="s">
        <v>44</v>
      </c>
      <c r="BM5" s="376" t="s">
        <v>44</v>
      </c>
      <c r="BN5" s="377" t="s">
        <v>44</v>
      </c>
      <c r="BO5" s="377">
        <v>0</v>
      </c>
      <c r="BP5" s="376" t="s">
        <v>44</v>
      </c>
      <c r="BQ5" s="377" t="s">
        <v>44</v>
      </c>
      <c r="BR5" s="377" t="s">
        <v>44</v>
      </c>
      <c r="BS5" s="378">
        <v>45</v>
      </c>
      <c r="BT5" s="399">
        <v>0</v>
      </c>
      <c r="BU5" s="399">
        <v>100</v>
      </c>
      <c r="BV5" s="399" t="s">
        <v>17444</v>
      </c>
      <c r="BW5" s="399">
        <v>0</v>
      </c>
      <c r="BX5" s="399" t="s">
        <v>44</v>
      </c>
      <c r="BY5" s="399" t="s">
        <v>44</v>
      </c>
      <c r="BZ5" s="399" t="s">
        <v>44</v>
      </c>
      <c r="CA5" s="399">
        <v>0</v>
      </c>
      <c r="CB5" s="399" t="s">
        <v>44</v>
      </c>
      <c r="CC5" s="399" t="s">
        <v>44</v>
      </c>
      <c r="CD5" s="399" t="s">
        <v>44</v>
      </c>
      <c r="CE5" s="399">
        <v>0</v>
      </c>
      <c r="CF5" s="399" t="s">
        <v>44</v>
      </c>
      <c r="CG5" s="399" t="s">
        <v>44</v>
      </c>
      <c r="CH5" s="399" t="s">
        <v>44</v>
      </c>
      <c r="CI5" s="400" t="s">
        <v>484</v>
      </c>
      <c r="CJ5" s="399">
        <v>0</v>
      </c>
      <c r="CK5" s="398">
        <v>100</v>
      </c>
      <c r="CL5" s="379">
        <v>0</v>
      </c>
      <c r="CM5" s="379">
        <v>0</v>
      </c>
      <c r="CN5" s="379" t="s">
        <v>44</v>
      </c>
      <c r="CO5" s="379" t="s">
        <v>44</v>
      </c>
      <c r="CP5" s="380" t="s">
        <v>44</v>
      </c>
      <c r="CQ5" s="380" t="s">
        <v>44</v>
      </c>
      <c r="CR5" s="380" t="s">
        <v>44</v>
      </c>
      <c r="CS5" s="380" t="s">
        <v>44</v>
      </c>
      <c r="CT5" s="381" t="s">
        <v>44</v>
      </c>
      <c r="CU5" s="381" t="s">
        <v>44</v>
      </c>
      <c r="CV5" s="381" t="s">
        <v>737</v>
      </c>
      <c r="CW5" s="381">
        <v>0</v>
      </c>
      <c r="CX5" s="382">
        <v>50</v>
      </c>
      <c r="CY5" s="382">
        <v>0</v>
      </c>
      <c r="CZ5" s="382">
        <v>50</v>
      </c>
      <c r="DA5" s="382">
        <v>0</v>
      </c>
      <c r="DB5" s="383">
        <v>0</v>
      </c>
      <c r="DC5" s="538">
        <f t="shared" si="0"/>
        <v>100</v>
      </c>
      <c r="DD5" s="383" t="s">
        <v>17445</v>
      </c>
      <c r="DE5" s="383">
        <v>28</v>
      </c>
      <c r="DF5" s="384" t="s">
        <v>17369</v>
      </c>
      <c r="DG5" s="385" t="s">
        <v>14</v>
      </c>
      <c r="DH5" s="385" t="s">
        <v>721</v>
      </c>
      <c r="DI5" s="385" t="s">
        <v>739</v>
      </c>
      <c r="DJ5" s="385" t="s">
        <v>44</v>
      </c>
      <c r="DK5" s="386" t="s">
        <v>14</v>
      </c>
      <c r="DL5" s="386" t="s">
        <v>17446</v>
      </c>
      <c r="DM5" s="386" t="s">
        <v>14</v>
      </c>
      <c r="DN5" s="387" t="s">
        <v>740</v>
      </c>
      <c r="DO5" s="388" t="s">
        <v>31</v>
      </c>
      <c r="DP5" s="388" t="s">
        <v>14</v>
      </c>
      <c r="DQ5" s="388" t="s">
        <v>30</v>
      </c>
      <c r="DR5" s="388" t="s">
        <v>17355</v>
      </c>
      <c r="DS5" s="389" t="s">
        <v>32</v>
      </c>
      <c r="DT5" s="390" t="s">
        <v>44</v>
      </c>
      <c r="DU5" s="391" t="s">
        <v>32</v>
      </c>
      <c r="DV5" s="392" t="s">
        <v>44</v>
      </c>
      <c r="DW5" s="392">
        <v>3</v>
      </c>
      <c r="DX5" s="392" t="s">
        <v>17</v>
      </c>
      <c r="DY5" s="393" t="s">
        <v>33</v>
      </c>
      <c r="DZ5" s="394" t="s">
        <v>13468</v>
      </c>
      <c r="EA5" s="395" t="s">
        <v>17447</v>
      </c>
      <c r="EB5" s="395" t="s">
        <v>17448</v>
      </c>
      <c r="EC5" s="395" t="s">
        <v>44</v>
      </c>
      <c r="ED5" s="395" t="s">
        <v>44</v>
      </c>
      <c r="EE5" s="384" t="s">
        <v>44</v>
      </c>
      <c r="EF5" s="383" t="s">
        <v>44</v>
      </c>
      <c r="EG5" s="383" t="s">
        <v>44</v>
      </c>
      <c r="EH5" s="383" t="s">
        <v>44</v>
      </c>
      <c r="EI5" s="383" t="s">
        <v>44</v>
      </c>
      <c r="EJ5" s="383" t="s">
        <v>44</v>
      </c>
      <c r="EK5" s="383" t="s">
        <v>44</v>
      </c>
      <c r="EL5" s="383" t="s">
        <v>722</v>
      </c>
      <c r="EM5" s="405" t="s">
        <v>44</v>
      </c>
      <c r="EN5" s="401" t="s">
        <v>723</v>
      </c>
      <c r="EO5" s="401" t="s">
        <v>44</v>
      </c>
      <c r="EP5" s="405" t="s">
        <v>17</v>
      </c>
      <c r="EQ5" s="405" t="s">
        <v>44</v>
      </c>
      <c r="ER5" s="405">
        <v>1</v>
      </c>
      <c r="ES5" s="405" t="s">
        <v>14</v>
      </c>
      <c r="ET5" s="401" t="s">
        <v>17407</v>
      </c>
      <c r="EU5" s="399">
        <v>1</v>
      </c>
      <c r="EV5" s="400" t="s">
        <v>17373</v>
      </c>
      <c r="EW5" s="399">
        <v>0</v>
      </c>
      <c r="EX5" s="398" t="s">
        <v>44</v>
      </c>
      <c r="EY5" s="398">
        <v>1</v>
      </c>
      <c r="EZ5" s="399" t="s">
        <v>17398</v>
      </c>
      <c r="FA5" s="406">
        <v>0</v>
      </c>
      <c r="FB5" s="399" t="s">
        <v>44</v>
      </c>
      <c r="FC5" s="399" t="s">
        <v>48</v>
      </c>
      <c r="FD5" s="399">
        <v>0</v>
      </c>
      <c r="FE5" s="398">
        <v>0</v>
      </c>
      <c r="FF5" s="399">
        <v>1</v>
      </c>
      <c r="FG5" s="399">
        <v>0</v>
      </c>
      <c r="FH5" s="399" t="s">
        <v>44</v>
      </c>
      <c r="FI5" s="529" t="s">
        <v>17449</v>
      </c>
      <c r="FJ5" s="529" t="s">
        <v>17450</v>
      </c>
      <c r="FK5" s="530" t="s">
        <v>17451</v>
      </c>
      <c r="FL5" s="531" t="s">
        <v>17452</v>
      </c>
      <c r="FM5" s="400" t="s">
        <v>17453</v>
      </c>
      <c r="FN5" s="400" t="s">
        <v>834</v>
      </c>
      <c r="FO5" s="398" t="s">
        <v>834</v>
      </c>
    </row>
    <row r="6" spans="1:171" s="1" customFormat="1" ht="12.75" customHeight="1" thickBot="1" x14ac:dyDescent="0.35">
      <c r="A6" s="370">
        <v>10</v>
      </c>
      <c r="B6" s="397" t="s">
        <v>14766</v>
      </c>
      <c r="C6" s="337" t="s">
        <v>19695</v>
      </c>
      <c r="D6" s="337" t="s">
        <v>19695</v>
      </c>
      <c r="E6" s="399" t="s">
        <v>13442</v>
      </c>
      <c r="F6" s="398" t="s">
        <v>44</v>
      </c>
      <c r="G6" s="398" t="s">
        <v>381</v>
      </c>
      <c r="H6" s="398" t="s">
        <v>58</v>
      </c>
      <c r="I6" s="398" t="s">
        <v>44</v>
      </c>
      <c r="J6" s="398" t="s">
        <v>20</v>
      </c>
      <c r="K6" s="399" t="s">
        <v>44</v>
      </c>
      <c r="L6" s="399" t="s">
        <v>21</v>
      </c>
      <c r="M6" s="372" t="s">
        <v>14</v>
      </c>
      <c r="N6" s="398" t="s">
        <v>14</v>
      </c>
      <c r="O6" s="398" t="s">
        <v>44</v>
      </c>
      <c r="P6" s="398" t="s">
        <v>44</v>
      </c>
      <c r="Q6" s="400" t="s">
        <v>44</v>
      </c>
      <c r="R6" s="692" t="s">
        <v>43</v>
      </c>
      <c r="S6" s="399" t="s">
        <v>44</v>
      </c>
      <c r="T6" s="399" t="s">
        <v>44</v>
      </c>
      <c r="U6" s="399" t="s">
        <v>23</v>
      </c>
      <c r="V6" s="398" t="s">
        <v>37</v>
      </c>
      <c r="W6" s="398" t="s">
        <v>64</v>
      </c>
      <c r="X6" s="398">
        <v>2</v>
      </c>
      <c r="Y6" s="401">
        <v>120</v>
      </c>
      <c r="Z6" s="399" t="s">
        <v>24</v>
      </c>
      <c r="AA6" s="399" t="s">
        <v>17454</v>
      </c>
      <c r="AB6" s="399" t="s">
        <v>14</v>
      </c>
      <c r="AC6" s="399" t="s">
        <v>68</v>
      </c>
      <c r="AD6" s="399" t="s">
        <v>14</v>
      </c>
      <c r="AE6" s="399" t="s">
        <v>68</v>
      </c>
      <c r="AF6" s="399" t="s">
        <v>44</v>
      </c>
      <c r="AG6" s="399" t="s">
        <v>26</v>
      </c>
      <c r="AH6" s="399">
        <v>3</v>
      </c>
      <c r="AI6" s="399">
        <v>45</v>
      </c>
      <c r="AJ6" s="399" t="s">
        <v>483</v>
      </c>
      <c r="AK6" s="398" t="s">
        <v>44</v>
      </c>
      <c r="AL6" s="399">
        <v>3</v>
      </c>
      <c r="AM6" s="398" t="s">
        <v>37</v>
      </c>
      <c r="AN6" s="399" t="s">
        <v>14</v>
      </c>
      <c r="AO6" s="398">
        <v>60</v>
      </c>
      <c r="AP6" s="399" t="s">
        <v>44</v>
      </c>
      <c r="AQ6" s="399" t="s">
        <v>17</v>
      </c>
      <c r="AR6" s="399" t="s">
        <v>44</v>
      </c>
      <c r="AS6" s="399" t="s">
        <v>44</v>
      </c>
      <c r="AT6" s="399">
        <v>0</v>
      </c>
      <c r="AU6" s="398" t="s">
        <v>44</v>
      </c>
      <c r="AV6" s="398">
        <v>0</v>
      </c>
      <c r="AW6" s="399" t="s">
        <v>44</v>
      </c>
      <c r="AX6" s="399">
        <v>0</v>
      </c>
      <c r="AY6" s="398">
        <v>0</v>
      </c>
      <c r="AZ6" s="399" t="s">
        <v>14</v>
      </c>
      <c r="BA6" s="399" t="s">
        <v>17455</v>
      </c>
      <c r="BB6" s="399" t="s">
        <v>1009</v>
      </c>
      <c r="BC6" s="399">
        <v>1</v>
      </c>
      <c r="BD6" s="399">
        <v>100</v>
      </c>
      <c r="BE6" s="400">
        <v>0</v>
      </c>
      <c r="BF6" s="400" t="s">
        <v>44</v>
      </c>
      <c r="BG6" s="399">
        <v>1</v>
      </c>
      <c r="BH6" s="399">
        <v>100</v>
      </c>
      <c r="BI6" s="399">
        <v>0</v>
      </c>
      <c r="BJ6" s="373" t="s">
        <v>44</v>
      </c>
      <c r="BK6" s="373">
        <v>0</v>
      </c>
      <c r="BL6" s="399" t="s">
        <v>44</v>
      </c>
      <c r="BM6" s="402" t="s">
        <v>44</v>
      </c>
      <c r="BN6" s="377" t="s">
        <v>44</v>
      </c>
      <c r="BO6" s="377">
        <v>0</v>
      </c>
      <c r="BP6" s="376" t="s">
        <v>44</v>
      </c>
      <c r="BQ6" s="377" t="s">
        <v>44</v>
      </c>
      <c r="BR6" s="377" t="s">
        <v>44</v>
      </c>
      <c r="BS6" s="408">
        <v>0</v>
      </c>
      <c r="BT6" s="399" t="s">
        <v>44</v>
      </c>
      <c r="BU6" s="399" t="s">
        <v>44</v>
      </c>
      <c r="BV6" s="399" t="s">
        <v>44</v>
      </c>
      <c r="BW6" s="399">
        <v>0</v>
      </c>
      <c r="BX6" s="399" t="s">
        <v>44</v>
      </c>
      <c r="BY6" s="399" t="s">
        <v>44</v>
      </c>
      <c r="BZ6" s="399" t="s">
        <v>44</v>
      </c>
      <c r="CA6" s="399">
        <v>0</v>
      </c>
      <c r="CB6" s="399" t="s">
        <v>44</v>
      </c>
      <c r="CC6" s="399" t="s">
        <v>44</v>
      </c>
      <c r="CD6" s="399" t="s">
        <v>44</v>
      </c>
      <c r="CE6" s="399">
        <v>0</v>
      </c>
      <c r="CF6" s="399" t="s">
        <v>44</v>
      </c>
      <c r="CG6" s="399" t="s">
        <v>44</v>
      </c>
      <c r="CH6" s="399" t="s">
        <v>44</v>
      </c>
      <c r="CI6" s="400" t="s">
        <v>484</v>
      </c>
      <c r="CJ6" s="399">
        <v>0</v>
      </c>
      <c r="CK6" s="398">
        <v>100</v>
      </c>
      <c r="CL6" s="379">
        <v>0</v>
      </c>
      <c r="CM6" s="379">
        <v>0</v>
      </c>
      <c r="CN6" s="379" t="s">
        <v>44</v>
      </c>
      <c r="CO6" s="379" t="s">
        <v>44</v>
      </c>
      <c r="CP6" s="380" t="s">
        <v>44</v>
      </c>
      <c r="CQ6" s="380" t="s">
        <v>44</v>
      </c>
      <c r="CR6" s="380" t="s">
        <v>44</v>
      </c>
      <c r="CS6" s="380" t="s">
        <v>44</v>
      </c>
      <c r="CT6" s="381" t="s">
        <v>44</v>
      </c>
      <c r="CU6" s="381" t="s">
        <v>44</v>
      </c>
      <c r="CV6" s="381" t="s">
        <v>63</v>
      </c>
      <c r="CW6" s="381">
        <v>0</v>
      </c>
      <c r="CX6" s="382">
        <v>100</v>
      </c>
      <c r="CY6" s="382">
        <v>0</v>
      </c>
      <c r="CZ6" s="382">
        <v>0</v>
      </c>
      <c r="DA6" s="382">
        <v>0</v>
      </c>
      <c r="DB6" s="383">
        <v>0</v>
      </c>
      <c r="DC6" s="538">
        <f t="shared" si="0"/>
        <v>100</v>
      </c>
      <c r="DD6" s="383" t="s">
        <v>17445</v>
      </c>
      <c r="DE6" s="383">
        <v>17</v>
      </c>
      <c r="DF6" s="384" t="s">
        <v>17369</v>
      </c>
      <c r="DG6" s="385" t="s">
        <v>14</v>
      </c>
      <c r="DH6" s="385" t="s">
        <v>721</v>
      </c>
      <c r="DI6" s="385" t="s">
        <v>739</v>
      </c>
      <c r="DJ6" s="413" t="s">
        <v>44</v>
      </c>
      <c r="DK6" s="386" t="s">
        <v>14</v>
      </c>
      <c r="DL6" s="386" t="s">
        <v>17446</v>
      </c>
      <c r="DM6" s="386" t="s">
        <v>14</v>
      </c>
      <c r="DN6" s="387" t="s">
        <v>740</v>
      </c>
      <c r="DO6" s="388" t="s">
        <v>31</v>
      </c>
      <c r="DP6" s="388" t="s">
        <v>14</v>
      </c>
      <c r="DQ6" s="388" t="s">
        <v>30</v>
      </c>
      <c r="DR6" s="388" t="s">
        <v>17355</v>
      </c>
      <c r="DS6" s="389" t="s">
        <v>32</v>
      </c>
      <c r="DT6" s="390" t="s">
        <v>44</v>
      </c>
      <c r="DU6" s="390" t="s">
        <v>32</v>
      </c>
      <c r="DV6" s="392" t="s">
        <v>44</v>
      </c>
      <c r="DW6" s="392">
        <v>2</v>
      </c>
      <c r="DX6" s="392" t="s">
        <v>17</v>
      </c>
      <c r="DY6" s="393" t="s">
        <v>33</v>
      </c>
      <c r="DZ6" s="394" t="s">
        <v>13468</v>
      </c>
      <c r="EA6" s="394" t="s">
        <v>17372</v>
      </c>
      <c r="EB6" s="394" t="s">
        <v>17356</v>
      </c>
      <c r="EC6" s="394" t="s">
        <v>44</v>
      </c>
      <c r="ED6" s="394" t="s">
        <v>44</v>
      </c>
      <c r="EE6" s="384" t="s">
        <v>44</v>
      </c>
      <c r="EF6" s="383" t="s">
        <v>44</v>
      </c>
      <c r="EG6" s="383" t="s">
        <v>44</v>
      </c>
      <c r="EH6" s="383" t="s">
        <v>44</v>
      </c>
      <c r="EI6" s="383" t="s">
        <v>44</v>
      </c>
      <c r="EJ6" s="383" t="s">
        <v>44</v>
      </c>
      <c r="EK6" s="383" t="s">
        <v>44</v>
      </c>
      <c r="EL6" s="383" t="s">
        <v>722</v>
      </c>
      <c r="EM6" s="405" t="s">
        <v>44</v>
      </c>
      <c r="EN6" s="401" t="s">
        <v>723</v>
      </c>
      <c r="EO6" s="401" t="s">
        <v>44</v>
      </c>
      <c r="EP6" s="405" t="s">
        <v>17</v>
      </c>
      <c r="EQ6" s="405" t="s">
        <v>44</v>
      </c>
      <c r="ER6" s="405">
        <v>30</v>
      </c>
      <c r="ES6" s="405" t="s">
        <v>14</v>
      </c>
      <c r="ET6" s="401" t="s">
        <v>17456</v>
      </c>
      <c r="EU6" s="399">
        <v>1</v>
      </c>
      <c r="EV6" s="400" t="s">
        <v>17373</v>
      </c>
      <c r="EW6" s="399">
        <v>1</v>
      </c>
      <c r="EX6" s="398" t="s">
        <v>17398</v>
      </c>
      <c r="EY6" s="398">
        <v>0</v>
      </c>
      <c r="EZ6" s="399" t="s">
        <v>44</v>
      </c>
      <c r="FA6" s="406">
        <v>0</v>
      </c>
      <c r="FB6" s="399" t="s">
        <v>44</v>
      </c>
      <c r="FC6" s="399" t="s">
        <v>68</v>
      </c>
      <c r="FD6" s="399">
        <v>0</v>
      </c>
      <c r="FE6" s="398">
        <v>1</v>
      </c>
      <c r="FF6" s="399">
        <v>0</v>
      </c>
      <c r="FG6" s="399">
        <v>0</v>
      </c>
      <c r="FH6" s="399" t="s">
        <v>44</v>
      </c>
      <c r="FI6" s="529" t="s">
        <v>17457</v>
      </c>
      <c r="FJ6" s="529" t="s">
        <v>17458</v>
      </c>
      <c r="FK6" s="530" t="s">
        <v>17459</v>
      </c>
      <c r="FL6" s="531" t="s">
        <v>17460</v>
      </c>
      <c r="FM6" s="400" t="s">
        <v>17461</v>
      </c>
      <c r="FN6" s="400" t="s">
        <v>17462</v>
      </c>
      <c r="FO6" s="398" t="s">
        <v>834</v>
      </c>
    </row>
    <row r="7" spans="1:171" s="1" customFormat="1" ht="12.75" customHeight="1" thickBot="1" x14ac:dyDescent="0.35">
      <c r="A7" s="370">
        <v>6</v>
      </c>
      <c r="B7" s="397" t="s">
        <v>9114</v>
      </c>
      <c r="C7" s="337" t="s">
        <v>19695</v>
      </c>
      <c r="D7" s="337" t="s">
        <v>19695</v>
      </c>
      <c r="E7" s="399" t="s">
        <v>13442</v>
      </c>
      <c r="F7" s="398" t="s">
        <v>44</v>
      </c>
      <c r="G7" s="398" t="s">
        <v>376</v>
      </c>
      <c r="H7" s="398" t="s">
        <v>58</v>
      </c>
      <c r="I7" s="398" t="s">
        <v>44</v>
      </c>
      <c r="J7" s="398" t="s">
        <v>20</v>
      </c>
      <c r="K7" s="399" t="s">
        <v>44</v>
      </c>
      <c r="L7" s="399" t="s">
        <v>21</v>
      </c>
      <c r="M7" s="372" t="s">
        <v>17</v>
      </c>
      <c r="N7" s="398" t="s">
        <v>14</v>
      </c>
      <c r="O7" s="398" t="s">
        <v>44</v>
      </c>
      <c r="P7" s="398" t="s">
        <v>44</v>
      </c>
      <c r="Q7" s="400" t="s">
        <v>44</v>
      </c>
      <c r="R7" s="692" t="s">
        <v>22</v>
      </c>
      <c r="S7" s="399" t="s">
        <v>44</v>
      </c>
      <c r="T7" s="399" t="s">
        <v>44</v>
      </c>
      <c r="U7" s="399" t="s">
        <v>76</v>
      </c>
      <c r="V7" s="398" t="s">
        <v>44</v>
      </c>
      <c r="W7" s="398" t="s">
        <v>44</v>
      </c>
      <c r="X7" s="398" t="s">
        <v>44</v>
      </c>
      <c r="Y7" s="401" t="s">
        <v>44</v>
      </c>
      <c r="Z7" s="399" t="s">
        <v>44</v>
      </c>
      <c r="AA7" s="399" t="s">
        <v>44</v>
      </c>
      <c r="AB7" s="399" t="s">
        <v>17</v>
      </c>
      <c r="AC7" s="399" t="s">
        <v>44</v>
      </c>
      <c r="AD7" s="399" t="s">
        <v>17</v>
      </c>
      <c r="AE7" s="399" t="s">
        <v>44</v>
      </c>
      <c r="AF7" s="399" t="s">
        <v>44</v>
      </c>
      <c r="AG7" s="399" t="s">
        <v>26</v>
      </c>
      <c r="AH7" s="399">
        <v>3</v>
      </c>
      <c r="AI7" s="399">
        <v>45</v>
      </c>
      <c r="AJ7" s="399" t="s">
        <v>478</v>
      </c>
      <c r="AK7" s="398" t="s">
        <v>44</v>
      </c>
      <c r="AL7" s="399">
        <v>1</v>
      </c>
      <c r="AM7" s="398" t="s">
        <v>27</v>
      </c>
      <c r="AN7" s="399" t="s">
        <v>14</v>
      </c>
      <c r="AO7" s="398">
        <v>100</v>
      </c>
      <c r="AP7" s="399" t="s">
        <v>44</v>
      </c>
      <c r="AQ7" s="399" t="s">
        <v>14</v>
      </c>
      <c r="AR7" s="373" t="s">
        <v>17414</v>
      </c>
      <c r="AS7" s="373" t="s">
        <v>44</v>
      </c>
      <c r="AT7" s="374">
        <v>12</v>
      </c>
      <c r="AU7" s="372" t="s">
        <v>17415</v>
      </c>
      <c r="AV7" s="532">
        <v>33000</v>
      </c>
      <c r="AW7" s="399" t="s">
        <v>17</v>
      </c>
      <c r="AX7" s="399">
        <v>0</v>
      </c>
      <c r="AY7" s="398">
        <v>12</v>
      </c>
      <c r="AZ7" s="399" t="s">
        <v>14</v>
      </c>
      <c r="BA7" s="399" t="s">
        <v>17416</v>
      </c>
      <c r="BB7" s="399" t="s">
        <v>731</v>
      </c>
      <c r="BC7" s="399">
        <v>3</v>
      </c>
      <c r="BD7" s="399">
        <v>80</v>
      </c>
      <c r="BE7" s="400">
        <v>20</v>
      </c>
      <c r="BF7" s="400" t="s">
        <v>44</v>
      </c>
      <c r="BG7" s="399">
        <v>0</v>
      </c>
      <c r="BH7" s="399" t="s">
        <v>44</v>
      </c>
      <c r="BI7" s="399" t="s">
        <v>44</v>
      </c>
      <c r="BJ7" s="373" t="s">
        <v>44</v>
      </c>
      <c r="BK7" s="373">
        <v>0</v>
      </c>
      <c r="BL7" s="399" t="s">
        <v>44</v>
      </c>
      <c r="BM7" s="376" t="s">
        <v>44</v>
      </c>
      <c r="BN7" s="377" t="s">
        <v>44</v>
      </c>
      <c r="BO7" s="377">
        <v>0</v>
      </c>
      <c r="BP7" s="376" t="s">
        <v>44</v>
      </c>
      <c r="BQ7" s="377" t="s">
        <v>44</v>
      </c>
      <c r="BR7" s="377" t="s">
        <v>44</v>
      </c>
      <c r="BS7" s="408">
        <v>20</v>
      </c>
      <c r="BT7" s="399">
        <v>0</v>
      </c>
      <c r="BU7" s="399">
        <v>100</v>
      </c>
      <c r="BV7" s="399" t="s">
        <v>17417</v>
      </c>
      <c r="BW7" s="399">
        <v>0</v>
      </c>
      <c r="BX7" s="399" t="s">
        <v>44</v>
      </c>
      <c r="BY7" s="399" t="s">
        <v>44</v>
      </c>
      <c r="BZ7" s="399" t="s">
        <v>44</v>
      </c>
      <c r="CA7" s="399">
        <v>0</v>
      </c>
      <c r="CB7" s="399" t="s">
        <v>44</v>
      </c>
      <c r="CC7" s="399" t="s">
        <v>44</v>
      </c>
      <c r="CD7" s="399" t="s">
        <v>44</v>
      </c>
      <c r="CE7" s="399">
        <v>0</v>
      </c>
      <c r="CF7" s="399" t="s">
        <v>44</v>
      </c>
      <c r="CG7" s="399" t="s">
        <v>44</v>
      </c>
      <c r="CH7" s="399" t="s">
        <v>44</v>
      </c>
      <c r="CI7" s="400" t="s">
        <v>479</v>
      </c>
      <c r="CJ7" s="399">
        <v>100</v>
      </c>
      <c r="CK7" s="398">
        <v>0</v>
      </c>
      <c r="CL7" s="379">
        <v>0</v>
      </c>
      <c r="CM7" s="379">
        <v>0</v>
      </c>
      <c r="CN7" s="379" t="s">
        <v>44</v>
      </c>
      <c r="CO7" s="379" t="s">
        <v>480</v>
      </c>
      <c r="CP7" s="380">
        <v>100</v>
      </c>
      <c r="CQ7" s="380">
        <v>0</v>
      </c>
      <c r="CR7" s="380">
        <v>0</v>
      </c>
      <c r="CS7" s="380">
        <v>0</v>
      </c>
      <c r="CT7" s="381">
        <v>0</v>
      </c>
      <c r="CU7" s="381" t="s">
        <v>44</v>
      </c>
      <c r="CV7" s="381" t="s">
        <v>44</v>
      </c>
      <c r="CW7" s="381" t="s">
        <v>44</v>
      </c>
      <c r="CX7" s="382" t="s">
        <v>44</v>
      </c>
      <c r="CY7" s="382" t="s">
        <v>44</v>
      </c>
      <c r="CZ7" s="382" t="s">
        <v>44</v>
      </c>
      <c r="DA7" s="382" t="s">
        <v>44</v>
      </c>
      <c r="DB7" s="383" t="s">
        <v>44</v>
      </c>
      <c r="DC7" s="538">
        <f t="shared" si="0"/>
        <v>0</v>
      </c>
      <c r="DD7" s="383" t="s">
        <v>17418</v>
      </c>
      <c r="DE7" s="383">
        <v>40</v>
      </c>
      <c r="DF7" s="384" t="s">
        <v>72</v>
      </c>
      <c r="DG7" s="385" t="s">
        <v>17</v>
      </c>
      <c r="DH7" s="385" t="s">
        <v>44</v>
      </c>
      <c r="DI7" s="385" t="s">
        <v>44</v>
      </c>
      <c r="DJ7" s="413" t="s">
        <v>44</v>
      </c>
      <c r="DK7" s="386" t="s">
        <v>17</v>
      </c>
      <c r="DL7" s="386" t="s">
        <v>44</v>
      </c>
      <c r="DM7" s="386" t="s">
        <v>14</v>
      </c>
      <c r="DN7" s="387" t="s">
        <v>740</v>
      </c>
      <c r="DO7" s="388" t="s">
        <v>31</v>
      </c>
      <c r="DP7" s="388" t="s">
        <v>14</v>
      </c>
      <c r="DQ7" s="388" t="s">
        <v>30</v>
      </c>
      <c r="DR7" s="388" t="s">
        <v>17355</v>
      </c>
      <c r="DS7" s="389" t="s">
        <v>32</v>
      </c>
      <c r="DT7" s="390" t="s">
        <v>44</v>
      </c>
      <c r="DU7" s="391" t="s">
        <v>32</v>
      </c>
      <c r="DV7" s="392" t="s">
        <v>44</v>
      </c>
      <c r="DW7" s="392">
        <v>3</v>
      </c>
      <c r="DX7" s="392" t="s">
        <v>14</v>
      </c>
      <c r="DY7" s="393" t="s">
        <v>44</v>
      </c>
      <c r="DZ7" s="394" t="s">
        <v>44</v>
      </c>
      <c r="EA7" s="395" t="s">
        <v>44</v>
      </c>
      <c r="EB7" s="395" t="s">
        <v>44</v>
      </c>
      <c r="EC7" s="395" t="s">
        <v>44</v>
      </c>
      <c r="ED7" s="395" t="s">
        <v>44</v>
      </c>
      <c r="EE7" s="384" t="s">
        <v>44</v>
      </c>
      <c r="EF7" s="383" t="s">
        <v>33</v>
      </c>
      <c r="EG7" s="383" t="s">
        <v>13468</v>
      </c>
      <c r="EH7" s="383" t="s">
        <v>485</v>
      </c>
      <c r="EI7" s="383" t="s">
        <v>44</v>
      </c>
      <c r="EJ7" s="383" t="s">
        <v>44</v>
      </c>
      <c r="EK7" s="383" t="s">
        <v>44</v>
      </c>
      <c r="EL7" s="383" t="s">
        <v>722</v>
      </c>
      <c r="EM7" s="405" t="s">
        <v>44</v>
      </c>
      <c r="EN7" s="401" t="s">
        <v>723</v>
      </c>
      <c r="EO7" s="401" t="s">
        <v>44</v>
      </c>
      <c r="EP7" s="405" t="s">
        <v>17</v>
      </c>
      <c r="EQ7" s="405" t="s">
        <v>44</v>
      </c>
      <c r="ER7" s="405">
        <v>40</v>
      </c>
      <c r="ES7" s="405" t="s">
        <v>14</v>
      </c>
      <c r="ET7" s="401" t="s">
        <v>39</v>
      </c>
      <c r="EU7" s="399">
        <v>1</v>
      </c>
      <c r="EV7" s="400" t="s">
        <v>17373</v>
      </c>
      <c r="EW7" s="399">
        <v>0</v>
      </c>
      <c r="EX7" s="398" t="s">
        <v>44</v>
      </c>
      <c r="EY7" s="398">
        <v>0</v>
      </c>
      <c r="EZ7" s="399" t="s">
        <v>44</v>
      </c>
      <c r="FA7" s="406">
        <v>0</v>
      </c>
      <c r="FB7" s="399" t="s">
        <v>44</v>
      </c>
      <c r="FC7" s="399" t="s">
        <v>44</v>
      </c>
      <c r="FD7" s="399">
        <v>0</v>
      </c>
      <c r="FE7" s="398">
        <v>0</v>
      </c>
      <c r="FF7" s="399">
        <v>0</v>
      </c>
      <c r="FG7" s="399">
        <v>0</v>
      </c>
      <c r="FH7" s="399" t="s">
        <v>44</v>
      </c>
      <c r="FI7" s="529" t="s">
        <v>17419</v>
      </c>
      <c r="FJ7" s="529" t="s">
        <v>17420</v>
      </c>
      <c r="FK7" s="530" t="s">
        <v>17421</v>
      </c>
      <c r="FL7" s="531" t="s">
        <v>17422</v>
      </c>
      <c r="FM7" s="400" t="s">
        <v>17423</v>
      </c>
      <c r="FN7" s="400" t="s">
        <v>17424</v>
      </c>
      <c r="FO7" s="398" t="s">
        <v>834</v>
      </c>
    </row>
    <row r="8" spans="1:171" s="1" customFormat="1" ht="12.75" customHeight="1" thickBot="1" x14ac:dyDescent="0.35">
      <c r="A8" s="370">
        <v>12</v>
      </c>
      <c r="B8" s="397" t="s">
        <v>1945</v>
      </c>
      <c r="C8" s="337" t="s">
        <v>19695</v>
      </c>
      <c r="D8" s="337" t="s">
        <v>19695</v>
      </c>
      <c r="E8" s="399" t="s">
        <v>13442</v>
      </c>
      <c r="F8" s="398" t="s">
        <v>44</v>
      </c>
      <c r="G8" s="398" t="s">
        <v>15850</v>
      </c>
      <c r="H8" s="398" t="s">
        <v>58</v>
      </c>
      <c r="I8" s="398" t="s">
        <v>44</v>
      </c>
      <c r="J8" s="398" t="s">
        <v>20</v>
      </c>
      <c r="K8" s="399" t="s">
        <v>44</v>
      </c>
      <c r="L8" s="399" t="s">
        <v>13465</v>
      </c>
      <c r="M8" s="372" t="s">
        <v>14</v>
      </c>
      <c r="N8" s="398" t="s">
        <v>14</v>
      </c>
      <c r="O8" s="400" t="s">
        <v>44</v>
      </c>
      <c r="P8" s="398" t="s">
        <v>44</v>
      </c>
      <c r="Q8" s="400" t="s">
        <v>44</v>
      </c>
      <c r="R8" s="692" t="s">
        <v>22</v>
      </c>
      <c r="S8" s="399" t="s">
        <v>44</v>
      </c>
      <c r="T8" s="399" t="s">
        <v>44</v>
      </c>
      <c r="U8" s="399" t="s">
        <v>23</v>
      </c>
      <c r="V8" s="398" t="s">
        <v>37</v>
      </c>
      <c r="W8" s="398" t="s">
        <v>26</v>
      </c>
      <c r="X8" s="398">
        <v>2</v>
      </c>
      <c r="Y8" s="401">
        <v>80</v>
      </c>
      <c r="Z8" s="399" t="s">
        <v>24</v>
      </c>
      <c r="AA8" s="399" t="s">
        <v>13484</v>
      </c>
      <c r="AB8" s="399" t="s">
        <v>17</v>
      </c>
      <c r="AC8" s="399" t="s">
        <v>44</v>
      </c>
      <c r="AD8" s="399" t="s">
        <v>14</v>
      </c>
      <c r="AE8" s="399" t="s">
        <v>68</v>
      </c>
      <c r="AF8" s="399" t="s">
        <v>44</v>
      </c>
      <c r="AG8" s="399" t="s">
        <v>38</v>
      </c>
      <c r="AH8" s="399">
        <v>1</v>
      </c>
      <c r="AI8" s="399">
        <v>20</v>
      </c>
      <c r="AJ8" s="399" t="s">
        <v>478</v>
      </c>
      <c r="AK8" s="398" t="s">
        <v>44</v>
      </c>
      <c r="AL8" s="399">
        <v>2</v>
      </c>
      <c r="AM8" s="398" t="s">
        <v>37</v>
      </c>
      <c r="AN8" s="399" t="s">
        <v>14</v>
      </c>
      <c r="AO8" s="398">
        <v>70</v>
      </c>
      <c r="AP8" s="399" t="s">
        <v>44</v>
      </c>
      <c r="AQ8" s="399" t="s">
        <v>17</v>
      </c>
      <c r="AR8" s="399" t="s">
        <v>44</v>
      </c>
      <c r="AS8" s="399" t="s">
        <v>44</v>
      </c>
      <c r="AT8" s="399">
        <v>0</v>
      </c>
      <c r="AU8" s="398" t="s">
        <v>44</v>
      </c>
      <c r="AV8" s="398">
        <v>0</v>
      </c>
      <c r="AW8" s="399" t="s">
        <v>44</v>
      </c>
      <c r="AX8" s="399">
        <v>0</v>
      </c>
      <c r="AY8" s="398">
        <v>0</v>
      </c>
      <c r="AZ8" s="399" t="s">
        <v>14</v>
      </c>
      <c r="BA8" s="399" t="s">
        <v>13461</v>
      </c>
      <c r="BB8" s="399" t="s">
        <v>17471</v>
      </c>
      <c r="BC8" s="399">
        <v>3</v>
      </c>
      <c r="BD8" s="399">
        <v>100</v>
      </c>
      <c r="BE8" s="400">
        <v>0</v>
      </c>
      <c r="BF8" s="400" t="s">
        <v>44</v>
      </c>
      <c r="BG8" s="400">
        <v>1</v>
      </c>
      <c r="BH8" s="399">
        <v>100</v>
      </c>
      <c r="BI8" s="399">
        <v>0</v>
      </c>
      <c r="BJ8" s="373" t="s">
        <v>44</v>
      </c>
      <c r="BK8" s="373">
        <v>0</v>
      </c>
      <c r="BL8" s="399" t="s">
        <v>44</v>
      </c>
      <c r="BM8" s="376" t="s">
        <v>44</v>
      </c>
      <c r="BN8" s="377" t="s">
        <v>44</v>
      </c>
      <c r="BO8" s="377">
        <v>0</v>
      </c>
      <c r="BP8" s="376" t="s">
        <v>44</v>
      </c>
      <c r="BQ8" s="377" t="s">
        <v>44</v>
      </c>
      <c r="BR8" s="377" t="s">
        <v>44</v>
      </c>
      <c r="BS8" s="378">
        <v>0</v>
      </c>
      <c r="BT8" s="399" t="s">
        <v>44</v>
      </c>
      <c r="BU8" s="399" t="s">
        <v>44</v>
      </c>
      <c r="BV8" s="399" t="s">
        <v>44</v>
      </c>
      <c r="BW8" s="399">
        <v>60</v>
      </c>
      <c r="BX8" s="399">
        <v>0</v>
      </c>
      <c r="BY8" s="399">
        <v>100</v>
      </c>
      <c r="BZ8" s="399" t="s">
        <v>17472</v>
      </c>
      <c r="CA8" s="399">
        <v>5</v>
      </c>
      <c r="CB8" s="399">
        <v>0</v>
      </c>
      <c r="CC8" s="399">
        <v>100</v>
      </c>
      <c r="CD8" s="399" t="s">
        <v>17472</v>
      </c>
      <c r="CE8" s="399">
        <v>0</v>
      </c>
      <c r="CF8" s="399" t="s">
        <v>44</v>
      </c>
      <c r="CG8" s="399" t="s">
        <v>44</v>
      </c>
      <c r="CH8" s="399" t="s">
        <v>44</v>
      </c>
      <c r="CI8" s="400" t="s">
        <v>484</v>
      </c>
      <c r="CJ8" s="399">
        <v>0</v>
      </c>
      <c r="CK8" s="398">
        <v>100</v>
      </c>
      <c r="CL8" s="379">
        <v>0</v>
      </c>
      <c r="CM8" s="379">
        <v>0</v>
      </c>
      <c r="CN8" s="379" t="s">
        <v>44</v>
      </c>
      <c r="CO8" s="379" t="s">
        <v>44</v>
      </c>
      <c r="CP8" s="380" t="s">
        <v>44</v>
      </c>
      <c r="CQ8" s="380" t="s">
        <v>44</v>
      </c>
      <c r="CR8" s="380" t="s">
        <v>44</v>
      </c>
      <c r="CS8" s="380" t="s">
        <v>44</v>
      </c>
      <c r="CT8" s="381" t="s">
        <v>44</v>
      </c>
      <c r="CU8" s="381" t="s">
        <v>44</v>
      </c>
      <c r="CV8" s="381" t="s">
        <v>1026</v>
      </c>
      <c r="CW8" s="381">
        <v>0</v>
      </c>
      <c r="CX8" s="382">
        <v>50</v>
      </c>
      <c r="CY8" s="382">
        <v>50</v>
      </c>
      <c r="CZ8" s="382">
        <v>0</v>
      </c>
      <c r="DA8" s="382">
        <v>0</v>
      </c>
      <c r="DB8" s="383">
        <v>0</v>
      </c>
      <c r="DC8" s="538">
        <f t="shared" si="0"/>
        <v>100</v>
      </c>
      <c r="DD8" s="383" t="s">
        <v>17406</v>
      </c>
      <c r="DE8" s="383">
        <v>106</v>
      </c>
      <c r="DF8" s="384" t="s">
        <v>17369</v>
      </c>
      <c r="DG8" s="385" t="s">
        <v>14</v>
      </c>
      <c r="DH8" s="385" t="s">
        <v>721</v>
      </c>
      <c r="DI8" s="385" t="s">
        <v>739</v>
      </c>
      <c r="DJ8" s="413" t="s">
        <v>44</v>
      </c>
      <c r="DK8" s="386" t="s">
        <v>17</v>
      </c>
      <c r="DL8" s="386" t="s">
        <v>44</v>
      </c>
      <c r="DM8" s="386" t="s">
        <v>14</v>
      </c>
      <c r="DN8" s="387" t="s">
        <v>740</v>
      </c>
      <c r="DO8" s="388" t="s">
        <v>31</v>
      </c>
      <c r="DP8" s="388" t="s">
        <v>14</v>
      </c>
      <c r="DQ8" s="388" t="s">
        <v>30</v>
      </c>
      <c r="DR8" s="388" t="s">
        <v>17355</v>
      </c>
      <c r="DS8" s="389" t="s">
        <v>32</v>
      </c>
      <c r="DT8" s="390" t="s">
        <v>44</v>
      </c>
      <c r="DU8" s="391" t="s">
        <v>32</v>
      </c>
      <c r="DV8" s="392" t="s">
        <v>44</v>
      </c>
      <c r="DW8" s="392">
        <v>3</v>
      </c>
      <c r="DX8" s="392" t="s">
        <v>17</v>
      </c>
      <c r="DY8" s="393" t="s">
        <v>33</v>
      </c>
      <c r="DZ8" s="394" t="s">
        <v>114</v>
      </c>
      <c r="EA8" s="395" t="s">
        <v>44</v>
      </c>
      <c r="EB8" s="395" t="s">
        <v>44</v>
      </c>
      <c r="EC8" s="395" t="s">
        <v>44</v>
      </c>
      <c r="ED8" s="395" t="s">
        <v>44</v>
      </c>
      <c r="EE8" s="384" t="s">
        <v>17473</v>
      </c>
      <c r="EF8" s="383" t="s">
        <v>44</v>
      </c>
      <c r="EG8" s="383" t="s">
        <v>44</v>
      </c>
      <c r="EH8" s="383" t="s">
        <v>44</v>
      </c>
      <c r="EI8" s="383" t="s">
        <v>44</v>
      </c>
      <c r="EJ8" s="383" t="s">
        <v>44</v>
      </c>
      <c r="EK8" s="383" t="s">
        <v>44</v>
      </c>
      <c r="EL8" s="383" t="s">
        <v>722</v>
      </c>
      <c r="EM8" s="405" t="s">
        <v>44</v>
      </c>
      <c r="EN8" s="401" t="s">
        <v>723</v>
      </c>
      <c r="EO8" s="401" t="s">
        <v>44</v>
      </c>
      <c r="EP8" s="405" t="s">
        <v>17</v>
      </c>
      <c r="EQ8" s="405" t="s">
        <v>44</v>
      </c>
      <c r="ER8" s="405">
        <v>4</v>
      </c>
      <c r="ES8" s="405" t="s">
        <v>14</v>
      </c>
      <c r="ET8" s="401" t="s">
        <v>39</v>
      </c>
      <c r="EU8" s="399">
        <v>1</v>
      </c>
      <c r="EV8" s="400" t="s">
        <v>17373</v>
      </c>
      <c r="EW8" s="399">
        <v>0</v>
      </c>
      <c r="EX8" s="398" t="s">
        <v>44</v>
      </c>
      <c r="EY8" s="398">
        <v>0</v>
      </c>
      <c r="EZ8" s="399" t="s">
        <v>44</v>
      </c>
      <c r="FA8" s="400">
        <v>0</v>
      </c>
      <c r="FB8" s="399" t="s">
        <v>44</v>
      </c>
      <c r="FC8" s="399" t="s">
        <v>68</v>
      </c>
      <c r="FD8" s="399">
        <v>0</v>
      </c>
      <c r="FE8" s="398">
        <v>1</v>
      </c>
      <c r="FF8" s="399">
        <v>0</v>
      </c>
      <c r="FG8" s="399">
        <v>0</v>
      </c>
      <c r="FH8" s="399" t="s">
        <v>44</v>
      </c>
      <c r="FI8" s="529" t="s">
        <v>17474</v>
      </c>
      <c r="FJ8" s="529" t="s">
        <v>17475</v>
      </c>
      <c r="FK8" s="530" t="s">
        <v>17476</v>
      </c>
      <c r="FL8" s="531" t="s">
        <v>17477</v>
      </c>
      <c r="FM8" s="400" t="s">
        <v>17478</v>
      </c>
      <c r="FN8" s="400" t="s">
        <v>834</v>
      </c>
      <c r="FO8" s="398" t="s">
        <v>834</v>
      </c>
    </row>
    <row r="9" spans="1:171" s="1" customFormat="1" ht="12.75" customHeight="1" thickBot="1" x14ac:dyDescent="0.35">
      <c r="A9" s="370">
        <v>15</v>
      </c>
      <c r="B9" s="397" t="s">
        <v>10876</v>
      </c>
      <c r="C9" s="337" t="s">
        <v>19695</v>
      </c>
      <c r="D9" s="337" t="s">
        <v>19695</v>
      </c>
      <c r="E9" s="399" t="s">
        <v>13442</v>
      </c>
      <c r="F9" s="398" t="s">
        <v>44</v>
      </c>
      <c r="G9" s="398" t="s">
        <v>378</v>
      </c>
      <c r="H9" s="398" t="s">
        <v>19</v>
      </c>
      <c r="I9" s="398" t="s">
        <v>44</v>
      </c>
      <c r="J9" s="398" t="s">
        <v>20</v>
      </c>
      <c r="K9" s="399" t="s">
        <v>44</v>
      </c>
      <c r="L9" s="399" t="s">
        <v>21</v>
      </c>
      <c r="M9" s="372" t="s">
        <v>14</v>
      </c>
      <c r="N9" s="398" t="s">
        <v>14</v>
      </c>
      <c r="O9" s="398" t="s">
        <v>44</v>
      </c>
      <c r="P9" s="398" t="s">
        <v>44</v>
      </c>
      <c r="Q9" s="400" t="s">
        <v>44</v>
      </c>
      <c r="R9" s="692" t="s">
        <v>22</v>
      </c>
      <c r="S9" s="399" t="s">
        <v>44</v>
      </c>
      <c r="T9" s="399" t="s">
        <v>44</v>
      </c>
      <c r="U9" s="399" t="s">
        <v>76</v>
      </c>
      <c r="V9" s="398" t="s">
        <v>44</v>
      </c>
      <c r="W9" s="398" t="s">
        <v>44</v>
      </c>
      <c r="X9" s="398" t="s">
        <v>44</v>
      </c>
      <c r="Y9" s="401" t="s">
        <v>44</v>
      </c>
      <c r="Z9" s="399" t="s">
        <v>44</v>
      </c>
      <c r="AA9" s="399" t="s">
        <v>44</v>
      </c>
      <c r="AB9" s="399" t="s">
        <v>17</v>
      </c>
      <c r="AC9" s="399" t="s">
        <v>44</v>
      </c>
      <c r="AD9" s="399" t="s">
        <v>14</v>
      </c>
      <c r="AE9" s="399" t="s">
        <v>39</v>
      </c>
      <c r="AF9" s="399" t="s">
        <v>44</v>
      </c>
      <c r="AG9" s="399" t="s">
        <v>26</v>
      </c>
      <c r="AH9" s="399">
        <v>4</v>
      </c>
      <c r="AI9" s="399">
        <v>10</v>
      </c>
      <c r="AJ9" s="399" t="s">
        <v>478</v>
      </c>
      <c r="AK9" s="398" t="s">
        <v>44</v>
      </c>
      <c r="AL9" s="399">
        <v>2</v>
      </c>
      <c r="AM9" s="398" t="s">
        <v>855</v>
      </c>
      <c r="AN9" s="399" t="s">
        <v>14</v>
      </c>
      <c r="AO9" s="398">
        <v>80</v>
      </c>
      <c r="AP9" s="399" t="s">
        <v>44</v>
      </c>
      <c r="AQ9" s="399" t="s">
        <v>17</v>
      </c>
      <c r="AR9" s="399" t="s">
        <v>44</v>
      </c>
      <c r="AS9" s="399" t="s">
        <v>44</v>
      </c>
      <c r="AT9" s="399">
        <v>0</v>
      </c>
      <c r="AU9" s="398" t="s">
        <v>44</v>
      </c>
      <c r="AV9" s="398">
        <v>0</v>
      </c>
      <c r="AW9" s="399" t="s">
        <v>44</v>
      </c>
      <c r="AX9" s="399">
        <v>0</v>
      </c>
      <c r="AY9" s="398">
        <v>0</v>
      </c>
      <c r="AZ9" s="399" t="s">
        <v>14</v>
      </c>
      <c r="BA9" s="399" t="s">
        <v>13452</v>
      </c>
      <c r="BB9" s="399" t="s">
        <v>931</v>
      </c>
      <c r="BC9" s="399">
        <v>4</v>
      </c>
      <c r="BD9" s="399">
        <v>100</v>
      </c>
      <c r="BE9" s="400">
        <v>0</v>
      </c>
      <c r="BF9" s="400" t="s">
        <v>44</v>
      </c>
      <c r="BG9" s="400">
        <v>5</v>
      </c>
      <c r="BH9" s="399">
        <v>100</v>
      </c>
      <c r="BI9" s="399">
        <v>0</v>
      </c>
      <c r="BJ9" s="373" t="s">
        <v>44</v>
      </c>
      <c r="BK9" s="373">
        <v>0</v>
      </c>
      <c r="BL9" s="399" t="s">
        <v>44</v>
      </c>
      <c r="BM9" s="402" t="s">
        <v>44</v>
      </c>
      <c r="BN9" s="403" t="s">
        <v>44</v>
      </c>
      <c r="BO9" s="403">
        <v>0</v>
      </c>
      <c r="BP9" s="402" t="s">
        <v>44</v>
      </c>
      <c r="BQ9" s="403" t="s">
        <v>44</v>
      </c>
      <c r="BR9" s="403" t="s">
        <v>44</v>
      </c>
      <c r="BS9" s="378">
        <v>35</v>
      </c>
      <c r="BT9" s="399">
        <v>0</v>
      </c>
      <c r="BU9" s="399">
        <v>100</v>
      </c>
      <c r="BV9" s="399" t="s">
        <v>17500</v>
      </c>
      <c r="BW9" s="399">
        <v>0</v>
      </c>
      <c r="BX9" s="399" t="s">
        <v>44</v>
      </c>
      <c r="BY9" s="399" t="s">
        <v>44</v>
      </c>
      <c r="BZ9" s="399" t="s">
        <v>44</v>
      </c>
      <c r="CA9" s="399">
        <v>0</v>
      </c>
      <c r="CB9" s="399" t="s">
        <v>44</v>
      </c>
      <c r="CC9" s="399" t="s">
        <v>44</v>
      </c>
      <c r="CD9" s="399" t="s">
        <v>44</v>
      </c>
      <c r="CE9" s="399">
        <v>0</v>
      </c>
      <c r="CF9" s="399" t="s">
        <v>44</v>
      </c>
      <c r="CG9" s="399" t="s">
        <v>44</v>
      </c>
      <c r="CH9" s="399" t="s">
        <v>44</v>
      </c>
      <c r="CI9" s="400" t="s">
        <v>484</v>
      </c>
      <c r="CJ9" s="399">
        <v>0</v>
      </c>
      <c r="CK9" s="398">
        <v>100</v>
      </c>
      <c r="CL9" s="404">
        <v>0</v>
      </c>
      <c r="CM9" s="404">
        <v>0</v>
      </c>
      <c r="CN9" s="404" t="s">
        <v>44</v>
      </c>
      <c r="CO9" s="404" t="s">
        <v>44</v>
      </c>
      <c r="CP9" s="380" t="s">
        <v>44</v>
      </c>
      <c r="CQ9" s="380" t="s">
        <v>44</v>
      </c>
      <c r="CR9" s="380" t="s">
        <v>44</v>
      </c>
      <c r="CS9" s="380" t="s">
        <v>44</v>
      </c>
      <c r="CT9" s="381" t="s">
        <v>44</v>
      </c>
      <c r="CU9" s="381" t="s">
        <v>44</v>
      </c>
      <c r="CV9" s="381" t="s">
        <v>63</v>
      </c>
      <c r="CW9" s="381">
        <v>0</v>
      </c>
      <c r="CX9" s="382">
        <v>100</v>
      </c>
      <c r="CY9" s="382">
        <v>0</v>
      </c>
      <c r="CZ9" s="382">
        <v>0</v>
      </c>
      <c r="DA9" s="382">
        <v>0</v>
      </c>
      <c r="DB9" s="383">
        <v>0</v>
      </c>
      <c r="DC9" s="538">
        <f t="shared" si="0"/>
        <v>100</v>
      </c>
      <c r="DD9" s="383" t="s">
        <v>17501</v>
      </c>
      <c r="DE9" s="383">
        <v>31</v>
      </c>
      <c r="DF9" s="384" t="s">
        <v>17369</v>
      </c>
      <c r="DG9" s="385" t="s">
        <v>17</v>
      </c>
      <c r="DH9" s="385" t="s">
        <v>44</v>
      </c>
      <c r="DI9" s="385" t="s">
        <v>44</v>
      </c>
      <c r="DJ9" s="385" t="s">
        <v>44</v>
      </c>
      <c r="DK9" s="386" t="s">
        <v>14</v>
      </c>
      <c r="DL9" s="386" t="s">
        <v>17502</v>
      </c>
      <c r="DM9" s="386" t="s">
        <v>14</v>
      </c>
      <c r="DN9" s="387" t="s">
        <v>40</v>
      </c>
      <c r="DO9" s="388" t="s">
        <v>31</v>
      </c>
      <c r="DP9" s="388" t="s">
        <v>17</v>
      </c>
      <c r="DQ9" s="388" t="s">
        <v>44</v>
      </c>
      <c r="DR9" s="388" t="s">
        <v>44</v>
      </c>
      <c r="DS9" s="389" t="s">
        <v>32</v>
      </c>
      <c r="DT9" s="390" t="s">
        <v>44</v>
      </c>
      <c r="DU9" s="390" t="s">
        <v>32</v>
      </c>
      <c r="DV9" s="392" t="s">
        <v>44</v>
      </c>
      <c r="DW9" s="392">
        <v>8</v>
      </c>
      <c r="DX9" s="392" t="s">
        <v>14</v>
      </c>
      <c r="DY9" s="393" t="s">
        <v>33</v>
      </c>
      <c r="DZ9" s="394" t="s">
        <v>34</v>
      </c>
      <c r="EA9" s="394" t="s">
        <v>17372</v>
      </c>
      <c r="EB9" s="394" t="s">
        <v>17356</v>
      </c>
      <c r="EC9" s="394" t="s">
        <v>44</v>
      </c>
      <c r="ED9" s="394" t="s">
        <v>44</v>
      </c>
      <c r="EE9" s="384" t="s">
        <v>17503</v>
      </c>
      <c r="EF9" s="383" t="s">
        <v>44</v>
      </c>
      <c r="EG9" s="383" t="s">
        <v>44</v>
      </c>
      <c r="EH9" s="383" t="s">
        <v>44</v>
      </c>
      <c r="EI9" s="383" t="s">
        <v>44</v>
      </c>
      <c r="EJ9" s="383" t="s">
        <v>44</v>
      </c>
      <c r="EK9" s="383" t="s">
        <v>44</v>
      </c>
      <c r="EL9" s="383" t="s">
        <v>490</v>
      </c>
      <c r="EM9" s="405" t="s">
        <v>44</v>
      </c>
      <c r="EN9" s="401" t="s">
        <v>723</v>
      </c>
      <c r="EO9" s="401" t="s">
        <v>44</v>
      </c>
      <c r="EP9" s="401" t="s">
        <v>17</v>
      </c>
      <c r="EQ9" s="405" t="s">
        <v>44</v>
      </c>
      <c r="ER9" s="405">
        <v>20</v>
      </c>
      <c r="ES9" s="405" t="s">
        <v>14</v>
      </c>
      <c r="ET9" s="401" t="s">
        <v>39</v>
      </c>
      <c r="EU9" s="399">
        <v>1</v>
      </c>
      <c r="EV9" s="400" t="s">
        <v>17387</v>
      </c>
      <c r="EW9" s="399">
        <v>0</v>
      </c>
      <c r="EX9" s="398" t="s">
        <v>44</v>
      </c>
      <c r="EY9" s="398">
        <v>0</v>
      </c>
      <c r="EZ9" s="399" t="s">
        <v>44</v>
      </c>
      <c r="FA9" s="406">
        <v>0</v>
      </c>
      <c r="FB9" s="399" t="s">
        <v>44</v>
      </c>
      <c r="FC9" s="399" t="s">
        <v>39</v>
      </c>
      <c r="FD9" s="399">
        <v>1</v>
      </c>
      <c r="FE9" s="398">
        <v>0</v>
      </c>
      <c r="FF9" s="399">
        <v>0</v>
      </c>
      <c r="FG9" s="399">
        <v>0</v>
      </c>
      <c r="FH9" s="399" t="s">
        <v>44</v>
      </c>
      <c r="FI9" s="529" t="s">
        <v>17504</v>
      </c>
      <c r="FJ9" s="529" t="s">
        <v>17505</v>
      </c>
      <c r="FK9" s="530" t="s">
        <v>17506</v>
      </c>
      <c r="FL9" s="531" t="s">
        <v>17507</v>
      </c>
      <c r="FM9" s="400" t="s">
        <v>17508</v>
      </c>
      <c r="FN9" s="399" t="s">
        <v>17509</v>
      </c>
      <c r="FO9" s="398" t="s">
        <v>17510</v>
      </c>
    </row>
    <row r="10" spans="1:171" s="1" customFormat="1" ht="12.75" customHeight="1" thickBot="1" x14ac:dyDescent="0.35">
      <c r="A10" s="370">
        <v>16</v>
      </c>
      <c r="B10" s="397" t="s">
        <v>12371</v>
      </c>
      <c r="C10" s="337" t="s">
        <v>19695</v>
      </c>
      <c r="D10" s="337" t="s">
        <v>19695</v>
      </c>
      <c r="E10" s="399" t="s">
        <v>13442</v>
      </c>
      <c r="F10" s="398" t="s">
        <v>44</v>
      </c>
      <c r="G10" s="398" t="s">
        <v>378</v>
      </c>
      <c r="H10" s="398" t="s">
        <v>19</v>
      </c>
      <c r="I10" s="398" t="s">
        <v>44</v>
      </c>
      <c r="J10" s="398" t="s">
        <v>20</v>
      </c>
      <c r="K10" s="399" t="s">
        <v>44</v>
      </c>
      <c r="L10" s="399" t="s">
        <v>21</v>
      </c>
      <c r="M10" s="372" t="s">
        <v>14</v>
      </c>
      <c r="N10" s="398" t="s">
        <v>14</v>
      </c>
      <c r="O10" s="398" t="s">
        <v>44</v>
      </c>
      <c r="P10" s="398" t="s">
        <v>44</v>
      </c>
      <c r="Q10" s="400" t="s">
        <v>44</v>
      </c>
      <c r="R10" s="692" t="s">
        <v>22</v>
      </c>
      <c r="S10" s="399" t="s">
        <v>44</v>
      </c>
      <c r="T10" s="399" t="s">
        <v>44</v>
      </c>
      <c r="U10" s="399" t="s">
        <v>76</v>
      </c>
      <c r="V10" s="398" t="s">
        <v>44</v>
      </c>
      <c r="W10" s="398" t="s">
        <v>44</v>
      </c>
      <c r="X10" s="398" t="s">
        <v>44</v>
      </c>
      <c r="Y10" s="401" t="s">
        <v>44</v>
      </c>
      <c r="Z10" s="399" t="s">
        <v>44</v>
      </c>
      <c r="AA10" s="399" t="s">
        <v>44</v>
      </c>
      <c r="AB10" s="399" t="s">
        <v>17</v>
      </c>
      <c r="AC10" s="399" t="s">
        <v>44</v>
      </c>
      <c r="AD10" s="399" t="s">
        <v>14</v>
      </c>
      <c r="AE10" s="399" t="s">
        <v>39</v>
      </c>
      <c r="AF10" s="399" t="s">
        <v>44</v>
      </c>
      <c r="AG10" s="399" t="s">
        <v>38</v>
      </c>
      <c r="AH10" s="399">
        <v>1</v>
      </c>
      <c r="AI10" s="399">
        <v>25</v>
      </c>
      <c r="AJ10" s="399" t="s">
        <v>483</v>
      </c>
      <c r="AK10" s="398" t="s">
        <v>44</v>
      </c>
      <c r="AL10" s="399">
        <v>3</v>
      </c>
      <c r="AM10" s="398" t="s">
        <v>37</v>
      </c>
      <c r="AN10" s="399" t="s">
        <v>14</v>
      </c>
      <c r="AO10" s="398">
        <v>90</v>
      </c>
      <c r="AP10" s="399" t="s">
        <v>44</v>
      </c>
      <c r="AQ10" s="399" t="s">
        <v>17</v>
      </c>
      <c r="AR10" s="399" t="s">
        <v>44</v>
      </c>
      <c r="AS10" s="399" t="s">
        <v>44</v>
      </c>
      <c r="AT10" s="399">
        <v>0</v>
      </c>
      <c r="AU10" s="398" t="s">
        <v>44</v>
      </c>
      <c r="AV10" s="398">
        <v>0</v>
      </c>
      <c r="AW10" s="399" t="s">
        <v>44</v>
      </c>
      <c r="AX10" s="399">
        <v>0</v>
      </c>
      <c r="AY10" s="398">
        <v>0</v>
      </c>
      <c r="AZ10" s="399" t="s">
        <v>14</v>
      </c>
      <c r="BA10" s="399" t="s">
        <v>17511</v>
      </c>
      <c r="BB10" s="399" t="s">
        <v>931</v>
      </c>
      <c r="BC10" s="399">
        <v>2</v>
      </c>
      <c r="BD10" s="399">
        <v>100</v>
      </c>
      <c r="BE10" s="400">
        <v>0</v>
      </c>
      <c r="BF10" s="400" t="s">
        <v>44</v>
      </c>
      <c r="BG10" s="400">
        <v>3</v>
      </c>
      <c r="BH10" s="399">
        <v>100</v>
      </c>
      <c r="BI10" s="399">
        <v>0</v>
      </c>
      <c r="BJ10" s="373" t="s">
        <v>44</v>
      </c>
      <c r="BK10" s="373">
        <v>0</v>
      </c>
      <c r="BL10" s="399" t="s">
        <v>44</v>
      </c>
      <c r="BM10" s="402" t="s">
        <v>44</v>
      </c>
      <c r="BN10" s="403" t="s">
        <v>44</v>
      </c>
      <c r="BO10" s="403">
        <v>0</v>
      </c>
      <c r="BP10" s="402" t="s">
        <v>44</v>
      </c>
      <c r="BQ10" s="403" t="s">
        <v>44</v>
      </c>
      <c r="BR10" s="403" t="s">
        <v>44</v>
      </c>
      <c r="BS10" s="378">
        <v>60</v>
      </c>
      <c r="BT10" s="399">
        <v>0</v>
      </c>
      <c r="BU10" s="399">
        <v>100</v>
      </c>
      <c r="BV10" s="399" t="s">
        <v>17512</v>
      </c>
      <c r="BW10" s="399">
        <v>0</v>
      </c>
      <c r="BX10" s="399" t="s">
        <v>44</v>
      </c>
      <c r="BY10" s="399" t="s">
        <v>44</v>
      </c>
      <c r="BZ10" s="399" t="s">
        <v>44</v>
      </c>
      <c r="CA10" s="399">
        <v>0</v>
      </c>
      <c r="CB10" s="399" t="s">
        <v>44</v>
      </c>
      <c r="CC10" s="399" t="s">
        <v>44</v>
      </c>
      <c r="CD10" s="399" t="s">
        <v>44</v>
      </c>
      <c r="CE10" s="399">
        <v>0</v>
      </c>
      <c r="CF10" s="399" t="s">
        <v>44</v>
      </c>
      <c r="CG10" s="399" t="s">
        <v>44</v>
      </c>
      <c r="CH10" s="399" t="s">
        <v>44</v>
      </c>
      <c r="CI10" s="400" t="s">
        <v>484</v>
      </c>
      <c r="CJ10" s="399">
        <v>0</v>
      </c>
      <c r="CK10" s="398">
        <v>100</v>
      </c>
      <c r="CL10" s="404">
        <v>0</v>
      </c>
      <c r="CM10" s="404">
        <v>0</v>
      </c>
      <c r="CN10" s="404" t="s">
        <v>44</v>
      </c>
      <c r="CO10" s="404" t="s">
        <v>44</v>
      </c>
      <c r="CP10" s="380" t="s">
        <v>44</v>
      </c>
      <c r="CQ10" s="380" t="s">
        <v>44</v>
      </c>
      <c r="CR10" s="380" t="s">
        <v>44</v>
      </c>
      <c r="CS10" s="415" t="s">
        <v>44</v>
      </c>
      <c r="CT10" s="381" t="s">
        <v>44</v>
      </c>
      <c r="CU10" s="381" t="s">
        <v>44</v>
      </c>
      <c r="CV10" s="381" t="s">
        <v>63</v>
      </c>
      <c r="CW10" s="381">
        <v>0</v>
      </c>
      <c r="CX10" s="382">
        <v>100</v>
      </c>
      <c r="CY10" s="382">
        <v>0</v>
      </c>
      <c r="CZ10" s="382">
        <v>0</v>
      </c>
      <c r="DA10" s="382">
        <v>0</v>
      </c>
      <c r="DB10" s="383">
        <v>0</v>
      </c>
      <c r="DC10" s="538">
        <f t="shared" si="0"/>
        <v>100</v>
      </c>
      <c r="DD10" s="383" t="s">
        <v>17513</v>
      </c>
      <c r="DE10" s="383">
        <v>29</v>
      </c>
      <c r="DF10" s="384" t="s">
        <v>17369</v>
      </c>
      <c r="DG10" s="385" t="s">
        <v>14</v>
      </c>
      <c r="DH10" s="385" t="s">
        <v>721</v>
      </c>
      <c r="DI10" s="385" t="s">
        <v>17514</v>
      </c>
      <c r="DJ10" s="413" t="s">
        <v>44</v>
      </c>
      <c r="DK10" s="386" t="s">
        <v>14</v>
      </c>
      <c r="DL10" s="386" t="s">
        <v>493</v>
      </c>
      <c r="DM10" s="386" t="s">
        <v>14</v>
      </c>
      <c r="DN10" s="387" t="s">
        <v>40</v>
      </c>
      <c r="DO10" s="388" t="s">
        <v>31</v>
      </c>
      <c r="DP10" s="388" t="s">
        <v>17</v>
      </c>
      <c r="DQ10" s="388" t="s">
        <v>44</v>
      </c>
      <c r="DR10" s="416" t="s">
        <v>44</v>
      </c>
      <c r="DS10" s="389" t="s">
        <v>32</v>
      </c>
      <c r="DT10" s="390" t="s">
        <v>44</v>
      </c>
      <c r="DU10" s="390" t="s">
        <v>32</v>
      </c>
      <c r="DV10" s="392" t="s">
        <v>44</v>
      </c>
      <c r="DW10" s="392">
        <v>8</v>
      </c>
      <c r="DX10" s="392" t="s">
        <v>14</v>
      </c>
      <c r="DY10" s="393" t="s">
        <v>44</v>
      </c>
      <c r="DZ10" s="394" t="s">
        <v>44</v>
      </c>
      <c r="EA10" s="394" t="s">
        <v>44</v>
      </c>
      <c r="EB10" s="394" t="s">
        <v>44</v>
      </c>
      <c r="EC10" s="394" t="s">
        <v>44</v>
      </c>
      <c r="ED10" s="394" t="s">
        <v>44</v>
      </c>
      <c r="EE10" s="384" t="s">
        <v>44</v>
      </c>
      <c r="EF10" s="383" t="s">
        <v>33</v>
      </c>
      <c r="EG10" s="383"/>
      <c r="EH10" s="383" t="s">
        <v>989</v>
      </c>
      <c r="EI10" s="383" t="s">
        <v>44</v>
      </c>
      <c r="EJ10" s="383" t="s">
        <v>44</v>
      </c>
      <c r="EK10" s="383" t="s">
        <v>17515</v>
      </c>
      <c r="EL10" s="383" t="s">
        <v>490</v>
      </c>
      <c r="EM10" s="405" t="s">
        <v>44</v>
      </c>
      <c r="EN10" s="401" t="s">
        <v>723</v>
      </c>
      <c r="EO10" s="401" t="s">
        <v>44</v>
      </c>
      <c r="EP10" s="405" t="s">
        <v>17</v>
      </c>
      <c r="EQ10" s="405" t="s">
        <v>44</v>
      </c>
      <c r="ER10" s="405">
        <v>10</v>
      </c>
      <c r="ES10" s="405" t="s">
        <v>14</v>
      </c>
      <c r="ET10" s="401" t="s">
        <v>39</v>
      </c>
      <c r="EU10" s="399">
        <v>1</v>
      </c>
      <c r="EV10" s="400" t="s">
        <v>17387</v>
      </c>
      <c r="EW10" s="399">
        <v>0</v>
      </c>
      <c r="EX10" s="398" t="s">
        <v>44</v>
      </c>
      <c r="EY10" s="398">
        <v>0</v>
      </c>
      <c r="EZ10" s="399" t="s">
        <v>44</v>
      </c>
      <c r="FA10" s="406">
        <v>0</v>
      </c>
      <c r="FB10" s="399" t="s">
        <v>44</v>
      </c>
      <c r="FC10" s="399" t="s">
        <v>39</v>
      </c>
      <c r="FD10" s="399">
        <v>1</v>
      </c>
      <c r="FE10" s="398">
        <v>0</v>
      </c>
      <c r="FF10" s="399">
        <v>0</v>
      </c>
      <c r="FG10" s="399">
        <v>0</v>
      </c>
      <c r="FH10" s="399" t="s">
        <v>44</v>
      </c>
      <c r="FI10" s="529" t="s">
        <v>17516</v>
      </c>
      <c r="FJ10" s="529" t="s">
        <v>17517</v>
      </c>
      <c r="FK10" s="530" t="s">
        <v>17518</v>
      </c>
      <c r="FL10" s="531" t="s">
        <v>17519</v>
      </c>
      <c r="FM10" s="400" t="s">
        <v>17520</v>
      </c>
      <c r="FN10" s="400" t="s">
        <v>17521</v>
      </c>
      <c r="FO10" s="398" t="s">
        <v>17522</v>
      </c>
    </row>
    <row r="11" spans="1:171" s="1" customFormat="1" ht="12.75" customHeight="1" thickBot="1" x14ac:dyDescent="0.35">
      <c r="A11" s="370">
        <v>20</v>
      </c>
      <c r="B11" s="397" t="s">
        <v>3165</v>
      </c>
      <c r="C11" s="337" t="s">
        <v>19695</v>
      </c>
      <c r="D11" s="337" t="s">
        <v>19695</v>
      </c>
      <c r="E11" s="399" t="s">
        <v>13442</v>
      </c>
      <c r="F11" s="398" t="s">
        <v>44</v>
      </c>
      <c r="G11" s="398" t="s">
        <v>15850</v>
      </c>
      <c r="H11" s="398" t="s">
        <v>19</v>
      </c>
      <c r="I11" s="398" t="s">
        <v>44</v>
      </c>
      <c r="J11" s="398" t="s">
        <v>20</v>
      </c>
      <c r="K11" s="399" t="s">
        <v>44</v>
      </c>
      <c r="L11" s="399" t="s">
        <v>21</v>
      </c>
      <c r="M11" s="372" t="s">
        <v>14</v>
      </c>
      <c r="N11" s="398" t="s">
        <v>14</v>
      </c>
      <c r="O11" s="398" t="s">
        <v>44</v>
      </c>
      <c r="P11" s="398" t="s">
        <v>44</v>
      </c>
      <c r="Q11" s="417" t="s">
        <v>44</v>
      </c>
      <c r="R11" s="692" t="s">
        <v>43</v>
      </c>
      <c r="S11" s="399" t="s">
        <v>44</v>
      </c>
      <c r="T11" s="399" t="s">
        <v>44</v>
      </c>
      <c r="U11" s="399" t="s">
        <v>23</v>
      </c>
      <c r="V11" s="398" t="s">
        <v>27</v>
      </c>
      <c r="W11" s="398" t="s">
        <v>26</v>
      </c>
      <c r="X11" s="398">
        <v>3</v>
      </c>
      <c r="Y11" s="401">
        <v>360</v>
      </c>
      <c r="Z11" s="399" t="s">
        <v>24</v>
      </c>
      <c r="AA11" s="399" t="s">
        <v>17567</v>
      </c>
      <c r="AB11" s="399" t="s">
        <v>14</v>
      </c>
      <c r="AC11" s="399" t="s">
        <v>68</v>
      </c>
      <c r="AD11" s="399" t="s">
        <v>14</v>
      </c>
      <c r="AE11" s="399" t="s">
        <v>48</v>
      </c>
      <c r="AF11" s="399" t="s">
        <v>39</v>
      </c>
      <c r="AG11" s="399" t="s">
        <v>38</v>
      </c>
      <c r="AH11" s="399">
        <v>1</v>
      </c>
      <c r="AI11" s="399">
        <v>30</v>
      </c>
      <c r="AJ11" s="399" t="s">
        <v>478</v>
      </c>
      <c r="AK11" s="398" t="s">
        <v>44</v>
      </c>
      <c r="AL11" s="399">
        <v>1</v>
      </c>
      <c r="AM11" s="398" t="s">
        <v>37</v>
      </c>
      <c r="AN11" s="399" t="s">
        <v>14</v>
      </c>
      <c r="AO11" s="398">
        <v>70</v>
      </c>
      <c r="AP11" s="399" t="s">
        <v>44</v>
      </c>
      <c r="AQ11" s="399" t="s">
        <v>17</v>
      </c>
      <c r="AR11" s="399" t="s">
        <v>44</v>
      </c>
      <c r="AS11" s="399" t="s">
        <v>44</v>
      </c>
      <c r="AT11" s="399">
        <v>0</v>
      </c>
      <c r="AU11" s="398" t="s">
        <v>44</v>
      </c>
      <c r="AV11" s="398">
        <v>0</v>
      </c>
      <c r="AW11" s="399" t="s">
        <v>44</v>
      </c>
      <c r="AX11" s="399">
        <v>0</v>
      </c>
      <c r="AY11" s="398">
        <v>0</v>
      </c>
      <c r="AZ11" s="399" t="s">
        <v>14</v>
      </c>
      <c r="BA11" s="399" t="s">
        <v>17568</v>
      </c>
      <c r="BB11" s="399" t="s">
        <v>731</v>
      </c>
      <c r="BC11" s="399">
        <v>6</v>
      </c>
      <c r="BD11" s="399">
        <v>50</v>
      </c>
      <c r="BE11" s="400">
        <v>50</v>
      </c>
      <c r="BF11" s="400" t="s">
        <v>44</v>
      </c>
      <c r="BG11" s="400">
        <v>0</v>
      </c>
      <c r="BH11" s="373" t="s">
        <v>44</v>
      </c>
      <c r="BI11" s="373" t="s">
        <v>44</v>
      </c>
      <c r="BJ11" s="373" t="s">
        <v>44</v>
      </c>
      <c r="BK11" s="373">
        <v>0</v>
      </c>
      <c r="BL11" s="399" t="s">
        <v>44</v>
      </c>
      <c r="BM11" s="376" t="s">
        <v>44</v>
      </c>
      <c r="BN11" s="377" t="s">
        <v>44</v>
      </c>
      <c r="BO11" s="377">
        <v>0</v>
      </c>
      <c r="BP11" s="376" t="s">
        <v>44</v>
      </c>
      <c r="BQ11" s="377" t="s">
        <v>44</v>
      </c>
      <c r="BR11" s="377" t="s">
        <v>44</v>
      </c>
      <c r="BS11" s="378">
        <v>87</v>
      </c>
      <c r="BT11" s="399">
        <v>0</v>
      </c>
      <c r="BU11" s="399">
        <v>100</v>
      </c>
      <c r="BV11" s="399" t="s">
        <v>17569</v>
      </c>
      <c r="BW11" s="399">
        <v>0</v>
      </c>
      <c r="BX11" s="399" t="s">
        <v>44</v>
      </c>
      <c r="BY11" s="399" t="s">
        <v>44</v>
      </c>
      <c r="BZ11" s="399" t="s">
        <v>44</v>
      </c>
      <c r="CA11" s="399">
        <v>0</v>
      </c>
      <c r="CB11" s="399" t="s">
        <v>44</v>
      </c>
      <c r="CC11" s="399" t="s">
        <v>44</v>
      </c>
      <c r="CD11" s="399" t="s">
        <v>44</v>
      </c>
      <c r="CE11" s="399">
        <v>0</v>
      </c>
      <c r="CF11" s="399" t="s">
        <v>44</v>
      </c>
      <c r="CG11" s="399" t="s">
        <v>44</v>
      </c>
      <c r="CH11" s="399" t="s">
        <v>44</v>
      </c>
      <c r="CI11" s="400" t="s">
        <v>484</v>
      </c>
      <c r="CJ11" s="399">
        <v>0</v>
      </c>
      <c r="CK11" s="398">
        <v>100</v>
      </c>
      <c r="CL11" s="379">
        <v>0</v>
      </c>
      <c r="CM11" s="379">
        <v>0</v>
      </c>
      <c r="CN11" s="379" t="s">
        <v>44</v>
      </c>
      <c r="CO11" s="379" t="s">
        <v>44</v>
      </c>
      <c r="CP11" s="380" t="s">
        <v>44</v>
      </c>
      <c r="CQ11" s="380" t="s">
        <v>44</v>
      </c>
      <c r="CR11" s="380" t="s">
        <v>44</v>
      </c>
      <c r="CS11" s="380" t="s">
        <v>44</v>
      </c>
      <c r="CT11" s="381" t="s">
        <v>44</v>
      </c>
      <c r="CU11" s="381" t="s">
        <v>44</v>
      </c>
      <c r="CV11" s="381" t="s">
        <v>17570</v>
      </c>
      <c r="CW11" s="381">
        <v>0</v>
      </c>
      <c r="CX11" s="382">
        <v>40</v>
      </c>
      <c r="CY11" s="382">
        <v>20</v>
      </c>
      <c r="CZ11" s="382">
        <v>40</v>
      </c>
      <c r="DA11" s="382">
        <v>0</v>
      </c>
      <c r="DB11" s="383">
        <v>0</v>
      </c>
      <c r="DC11" s="538">
        <f t="shared" si="0"/>
        <v>100</v>
      </c>
      <c r="DD11" s="383" t="s">
        <v>17571</v>
      </c>
      <c r="DE11" s="383">
        <v>103</v>
      </c>
      <c r="DF11" s="384" t="s">
        <v>17369</v>
      </c>
      <c r="DG11" s="385" t="s">
        <v>17</v>
      </c>
      <c r="DH11" s="385" t="s">
        <v>44</v>
      </c>
      <c r="DI11" s="385" t="s">
        <v>44</v>
      </c>
      <c r="DJ11" s="385" t="s">
        <v>44</v>
      </c>
      <c r="DK11" s="386" t="s">
        <v>14</v>
      </c>
      <c r="DL11" s="386" t="s">
        <v>17572</v>
      </c>
      <c r="DM11" s="386" t="s">
        <v>14</v>
      </c>
      <c r="DN11" s="387" t="s">
        <v>40</v>
      </c>
      <c r="DO11" s="388" t="s">
        <v>31</v>
      </c>
      <c r="DP11" s="388" t="s">
        <v>14</v>
      </c>
      <c r="DQ11" s="388" t="s">
        <v>30</v>
      </c>
      <c r="DR11" s="388" t="s">
        <v>17573</v>
      </c>
      <c r="DS11" s="389" t="s">
        <v>32</v>
      </c>
      <c r="DT11" s="390" t="s">
        <v>44</v>
      </c>
      <c r="DU11" s="390" t="s">
        <v>32</v>
      </c>
      <c r="DV11" s="392" t="s">
        <v>44</v>
      </c>
      <c r="DW11" s="392">
        <v>7</v>
      </c>
      <c r="DX11" s="392" t="s">
        <v>17</v>
      </c>
      <c r="DY11" s="393" t="s">
        <v>33</v>
      </c>
      <c r="DZ11" s="394" t="s">
        <v>34</v>
      </c>
      <c r="EA11" s="394" t="s">
        <v>17574</v>
      </c>
      <c r="EB11" s="394" t="s">
        <v>17356</v>
      </c>
      <c r="EC11" s="394" t="s">
        <v>44</v>
      </c>
      <c r="ED11" s="394" t="s">
        <v>44</v>
      </c>
      <c r="EE11" s="384" t="s">
        <v>17575</v>
      </c>
      <c r="EF11" s="383" t="s">
        <v>44</v>
      </c>
      <c r="EG11" s="383" t="s">
        <v>44</v>
      </c>
      <c r="EH11" s="383" t="s">
        <v>44</v>
      </c>
      <c r="EI11" s="383" t="s">
        <v>44</v>
      </c>
      <c r="EJ11" s="383" t="s">
        <v>44</v>
      </c>
      <c r="EK11" s="383" t="s">
        <v>44</v>
      </c>
      <c r="EL11" s="383" t="s">
        <v>491</v>
      </c>
      <c r="EM11" s="405" t="s">
        <v>44</v>
      </c>
      <c r="EN11" s="401" t="s">
        <v>723</v>
      </c>
      <c r="EO11" s="401" t="s">
        <v>44</v>
      </c>
      <c r="EP11" s="401" t="s">
        <v>17</v>
      </c>
      <c r="EQ11" s="405" t="s">
        <v>44</v>
      </c>
      <c r="ER11" s="405">
        <v>7</v>
      </c>
      <c r="ES11" s="405" t="s">
        <v>14</v>
      </c>
      <c r="ET11" s="401" t="s">
        <v>17456</v>
      </c>
      <c r="EU11" s="399">
        <v>1</v>
      </c>
      <c r="EV11" s="400" t="s">
        <v>17398</v>
      </c>
      <c r="EW11" s="399">
        <v>1</v>
      </c>
      <c r="EX11" s="398" t="s">
        <v>44</v>
      </c>
      <c r="EY11" s="398">
        <v>0</v>
      </c>
      <c r="EZ11" s="399" t="s">
        <v>44</v>
      </c>
      <c r="FA11" s="406">
        <v>0</v>
      </c>
      <c r="FB11" s="399" t="s">
        <v>44</v>
      </c>
      <c r="FC11" s="399" t="s">
        <v>17576</v>
      </c>
      <c r="FD11" s="399">
        <v>1</v>
      </c>
      <c r="FE11" s="398">
        <v>1</v>
      </c>
      <c r="FF11" s="399">
        <v>1</v>
      </c>
      <c r="FG11" s="399">
        <v>0</v>
      </c>
      <c r="FH11" s="399" t="s">
        <v>44</v>
      </c>
      <c r="FI11" s="529" t="s">
        <v>17577</v>
      </c>
      <c r="FJ11" s="529" t="s">
        <v>17578</v>
      </c>
      <c r="FK11" s="530" t="s">
        <v>17579</v>
      </c>
      <c r="FL11" s="531" t="s">
        <v>17580</v>
      </c>
      <c r="FM11" s="400" t="s">
        <v>17581</v>
      </c>
      <c r="FN11" s="400" t="s">
        <v>17582</v>
      </c>
      <c r="FO11" s="398" t="s">
        <v>17583</v>
      </c>
    </row>
    <row r="12" spans="1:171" s="1" customFormat="1" ht="12.75" customHeight="1" thickBot="1" x14ac:dyDescent="0.35">
      <c r="A12" s="370">
        <v>11</v>
      </c>
      <c r="B12" s="397" t="s">
        <v>8079</v>
      </c>
      <c r="C12" s="337" t="s">
        <v>19695</v>
      </c>
      <c r="D12" s="337" t="s">
        <v>19695</v>
      </c>
      <c r="E12" s="399" t="s">
        <v>13442</v>
      </c>
      <c r="F12" s="398" t="s">
        <v>44</v>
      </c>
      <c r="G12" s="398" t="s">
        <v>378</v>
      </c>
      <c r="H12" s="398" t="s">
        <v>58</v>
      </c>
      <c r="I12" s="398" t="s">
        <v>44</v>
      </c>
      <c r="J12" s="398" t="s">
        <v>20</v>
      </c>
      <c r="K12" s="399" t="s">
        <v>44</v>
      </c>
      <c r="L12" s="399" t="s">
        <v>13465</v>
      </c>
      <c r="M12" s="372" t="s">
        <v>17</v>
      </c>
      <c r="N12" s="398" t="s">
        <v>14</v>
      </c>
      <c r="O12" s="398" t="s">
        <v>44</v>
      </c>
      <c r="P12" s="398" t="s">
        <v>44</v>
      </c>
      <c r="Q12" s="400" t="s">
        <v>44</v>
      </c>
      <c r="R12" s="692" t="s">
        <v>22</v>
      </c>
      <c r="S12" s="399" t="s">
        <v>44</v>
      </c>
      <c r="T12" s="399" t="s">
        <v>44</v>
      </c>
      <c r="U12" s="399" t="s">
        <v>23</v>
      </c>
      <c r="V12" s="398" t="s">
        <v>74</v>
      </c>
      <c r="W12" s="398" t="s">
        <v>64</v>
      </c>
      <c r="X12" s="398">
        <v>1</v>
      </c>
      <c r="Y12" s="401">
        <v>480</v>
      </c>
      <c r="Z12" s="399" t="s">
        <v>24</v>
      </c>
      <c r="AA12" s="399" t="s">
        <v>17463</v>
      </c>
      <c r="AB12" s="399" t="s">
        <v>17</v>
      </c>
      <c r="AC12" s="399" t="s">
        <v>44</v>
      </c>
      <c r="AD12" s="399" t="s">
        <v>14</v>
      </c>
      <c r="AE12" s="399" t="s">
        <v>48</v>
      </c>
      <c r="AF12" s="399" t="s">
        <v>44</v>
      </c>
      <c r="AG12" s="399" t="s">
        <v>38</v>
      </c>
      <c r="AH12" s="399">
        <v>1</v>
      </c>
      <c r="AI12" s="399">
        <v>30</v>
      </c>
      <c r="AJ12" s="399" t="s">
        <v>483</v>
      </c>
      <c r="AK12" s="398" t="s">
        <v>44</v>
      </c>
      <c r="AL12" s="399">
        <v>3</v>
      </c>
      <c r="AM12" s="398" t="s">
        <v>488</v>
      </c>
      <c r="AN12" s="399" t="s">
        <v>14</v>
      </c>
      <c r="AO12" s="398">
        <v>60</v>
      </c>
      <c r="AP12" s="399" t="s">
        <v>44</v>
      </c>
      <c r="AQ12" s="399" t="s">
        <v>17</v>
      </c>
      <c r="AR12" s="399" t="s">
        <v>44</v>
      </c>
      <c r="AS12" s="399" t="s">
        <v>44</v>
      </c>
      <c r="AT12" s="399">
        <v>0</v>
      </c>
      <c r="AU12" s="398" t="s">
        <v>44</v>
      </c>
      <c r="AV12" s="398">
        <v>0</v>
      </c>
      <c r="AW12" s="399" t="s">
        <v>44</v>
      </c>
      <c r="AX12" s="399">
        <v>0</v>
      </c>
      <c r="AY12" s="398">
        <v>0</v>
      </c>
      <c r="AZ12" s="399" t="s">
        <v>14</v>
      </c>
      <c r="BA12" s="399" t="s">
        <v>17464</v>
      </c>
      <c r="BB12" s="399" t="s">
        <v>1009</v>
      </c>
      <c r="BC12" s="399">
        <v>2</v>
      </c>
      <c r="BD12" s="399">
        <v>100</v>
      </c>
      <c r="BE12" s="400">
        <v>0</v>
      </c>
      <c r="BF12" s="400" t="s">
        <v>44</v>
      </c>
      <c r="BG12" s="400">
        <v>3</v>
      </c>
      <c r="BH12" s="399">
        <v>100</v>
      </c>
      <c r="BI12" s="399">
        <v>0</v>
      </c>
      <c r="BJ12" s="373" t="s">
        <v>44</v>
      </c>
      <c r="BK12" s="373">
        <v>0</v>
      </c>
      <c r="BL12" s="399" t="s">
        <v>44</v>
      </c>
      <c r="BM12" s="402" t="s">
        <v>44</v>
      </c>
      <c r="BN12" s="377" t="s">
        <v>44</v>
      </c>
      <c r="BO12" s="377">
        <v>0</v>
      </c>
      <c r="BP12" s="376" t="s">
        <v>44</v>
      </c>
      <c r="BQ12" s="377" t="s">
        <v>44</v>
      </c>
      <c r="BR12" s="377" t="s">
        <v>44</v>
      </c>
      <c r="BS12" s="408">
        <v>0</v>
      </c>
      <c r="BT12" s="399" t="s">
        <v>44</v>
      </c>
      <c r="BU12" s="399" t="s">
        <v>44</v>
      </c>
      <c r="BV12" s="399" t="s">
        <v>44</v>
      </c>
      <c r="BW12" s="399">
        <v>0</v>
      </c>
      <c r="BX12" s="399" t="s">
        <v>44</v>
      </c>
      <c r="BY12" s="399" t="s">
        <v>44</v>
      </c>
      <c r="BZ12" s="399" t="s">
        <v>44</v>
      </c>
      <c r="CA12" s="399">
        <v>0</v>
      </c>
      <c r="CB12" s="399" t="s">
        <v>44</v>
      </c>
      <c r="CC12" s="399" t="s">
        <v>44</v>
      </c>
      <c r="CD12" s="399" t="s">
        <v>44</v>
      </c>
      <c r="CE12" s="399">
        <v>0</v>
      </c>
      <c r="CF12" s="399" t="s">
        <v>44</v>
      </c>
      <c r="CG12" s="399" t="s">
        <v>44</v>
      </c>
      <c r="CH12" s="399" t="s">
        <v>44</v>
      </c>
      <c r="CI12" s="400" t="s">
        <v>479</v>
      </c>
      <c r="CJ12" s="399">
        <v>100</v>
      </c>
      <c r="CK12" s="398">
        <v>0</v>
      </c>
      <c r="CL12" s="379">
        <v>0</v>
      </c>
      <c r="CM12" s="379">
        <v>0</v>
      </c>
      <c r="CN12" s="379" t="s">
        <v>44</v>
      </c>
      <c r="CO12" s="379" t="s">
        <v>480</v>
      </c>
      <c r="CP12" s="380">
        <v>100</v>
      </c>
      <c r="CQ12" s="380">
        <v>0</v>
      </c>
      <c r="CR12" s="380">
        <v>0</v>
      </c>
      <c r="CS12" s="380">
        <v>0</v>
      </c>
      <c r="CT12" s="381">
        <v>0</v>
      </c>
      <c r="CU12" s="381" t="s">
        <v>44</v>
      </c>
      <c r="CV12" s="381" t="s">
        <v>44</v>
      </c>
      <c r="CW12" s="381" t="s">
        <v>44</v>
      </c>
      <c r="CX12" s="382" t="s">
        <v>44</v>
      </c>
      <c r="CY12" s="382" t="s">
        <v>44</v>
      </c>
      <c r="CZ12" s="382" t="s">
        <v>44</v>
      </c>
      <c r="DA12" s="382" t="s">
        <v>44</v>
      </c>
      <c r="DB12" s="383" t="s">
        <v>44</v>
      </c>
      <c r="DC12" s="538">
        <f t="shared" si="0"/>
        <v>0</v>
      </c>
      <c r="DD12" s="383" t="s">
        <v>17465</v>
      </c>
      <c r="DE12" s="383">
        <v>51</v>
      </c>
      <c r="DF12" s="384" t="s">
        <v>13446</v>
      </c>
      <c r="DG12" s="385" t="s">
        <v>14</v>
      </c>
      <c r="DH12" s="385" t="s">
        <v>721</v>
      </c>
      <c r="DI12" s="385" t="s">
        <v>739</v>
      </c>
      <c r="DJ12" s="385" t="s">
        <v>44</v>
      </c>
      <c r="DK12" s="386" t="s">
        <v>14</v>
      </c>
      <c r="DL12" s="386" t="s">
        <v>17370</v>
      </c>
      <c r="DM12" s="386" t="s">
        <v>14</v>
      </c>
      <c r="DN12" s="387" t="s">
        <v>740</v>
      </c>
      <c r="DO12" s="388" t="s">
        <v>31</v>
      </c>
      <c r="DP12" s="388" t="s">
        <v>14</v>
      </c>
      <c r="DQ12" s="388" t="s">
        <v>30</v>
      </c>
      <c r="DR12" s="388" t="s">
        <v>17355</v>
      </c>
      <c r="DS12" s="389" t="s">
        <v>32</v>
      </c>
      <c r="DT12" s="390" t="s">
        <v>44</v>
      </c>
      <c r="DU12" s="391" t="s">
        <v>32</v>
      </c>
      <c r="DV12" s="392" t="s">
        <v>44</v>
      </c>
      <c r="DW12" s="392">
        <v>3</v>
      </c>
      <c r="DX12" s="392" t="s">
        <v>17</v>
      </c>
      <c r="DY12" s="393" t="s">
        <v>33</v>
      </c>
      <c r="DZ12" s="394" t="s">
        <v>34</v>
      </c>
      <c r="EA12" s="395" t="s">
        <v>17372</v>
      </c>
      <c r="EB12" s="395" t="s">
        <v>17356</v>
      </c>
      <c r="EC12" s="395" t="s">
        <v>44</v>
      </c>
      <c r="ED12" s="395" t="s">
        <v>44</v>
      </c>
      <c r="EE12" s="384" t="s">
        <v>44</v>
      </c>
      <c r="EF12" s="383" t="s">
        <v>44</v>
      </c>
      <c r="EG12" s="383" t="s">
        <v>44</v>
      </c>
      <c r="EH12" s="383" t="s">
        <v>44</v>
      </c>
      <c r="EI12" s="383" t="s">
        <v>44</v>
      </c>
      <c r="EJ12" s="383" t="s">
        <v>44</v>
      </c>
      <c r="EK12" s="383" t="s">
        <v>44</v>
      </c>
      <c r="EL12" s="383" t="s">
        <v>722</v>
      </c>
      <c r="EM12" s="405" t="s">
        <v>44</v>
      </c>
      <c r="EN12" s="401" t="s">
        <v>723</v>
      </c>
      <c r="EO12" s="401" t="s">
        <v>44</v>
      </c>
      <c r="EP12" s="405" t="s">
        <v>17</v>
      </c>
      <c r="EQ12" s="405" t="s">
        <v>44</v>
      </c>
      <c r="ER12" s="405">
        <v>20</v>
      </c>
      <c r="ES12" s="405" t="s">
        <v>14</v>
      </c>
      <c r="ET12" s="401" t="s">
        <v>39</v>
      </c>
      <c r="EU12" s="399">
        <v>1</v>
      </c>
      <c r="EV12" s="400" t="s">
        <v>17398</v>
      </c>
      <c r="EW12" s="399">
        <v>0</v>
      </c>
      <c r="EX12" s="398" t="s">
        <v>44</v>
      </c>
      <c r="EY12" s="398">
        <v>0</v>
      </c>
      <c r="EZ12" s="399" t="s">
        <v>44</v>
      </c>
      <c r="FA12" s="406">
        <v>0</v>
      </c>
      <c r="FB12" s="399" t="s">
        <v>44</v>
      </c>
      <c r="FC12" s="399" t="s">
        <v>48</v>
      </c>
      <c r="FD12" s="399">
        <v>1</v>
      </c>
      <c r="FE12" s="398">
        <v>0</v>
      </c>
      <c r="FF12" s="399">
        <v>1</v>
      </c>
      <c r="FG12" s="399">
        <v>0</v>
      </c>
      <c r="FH12" s="399" t="s">
        <v>44</v>
      </c>
      <c r="FI12" s="529" t="s">
        <v>17466</v>
      </c>
      <c r="FJ12" s="529" t="s">
        <v>17467</v>
      </c>
      <c r="FK12" s="530" t="s">
        <v>17468</v>
      </c>
      <c r="FL12" s="531" t="s">
        <v>17469</v>
      </c>
      <c r="FM12" s="400" t="s">
        <v>17470</v>
      </c>
      <c r="FN12" s="399" t="s">
        <v>834</v>
      </c>
      <c r="FO12" s="398" t="s">
        <v>834</v>
      </c>
    </row>
    <row r="13" spans="1:171" s="1" customFormat="1" ht="12.75" customHeight="1" thickBot="1" x14ac:dyDescent="0.35">
      <c r="A13" s="370">
        <v>24</v>
      </c>
      <c r="B13" s="397" t="s">
        <v>12248</v>
      </c>
      <c r="C13" s="337" t="s">
        <v>19695</v>
      </c>
      <c r="D13" s="337" t="s">
        <v>19695</v>
      </c>
      <c r="E13" s="399" t="s">
        <v>13442</v>
      </c>
      <c r="F13" s="398" t="s">
        <v>44</v>
      </c>
      <c r="G13" s="398" t="s">
        <v>378</v>
      </c>
      <c r="H13" s="398" t="s">
        <v>19</v>
      </c>
      <c r="I13" s="398" t="s">
        <v>44</v>
      </c>
      <c r="J13" s="398" t="s">
        <v>20</v>
      </c>
      <c r="K13" s="399" t="s">
        <v>44</v>
      </c>
      <c r="L13" s="399" t="s">
        <v>21</v>
      </c>
      <c r="M13" s="372" t="s">
        <v>14</v>
      </c>
      <c r="N13" s="398" t="s">
        <v>14</v>
      </c>
      <c r="O13" s="398" t="s">
        <v>44</v>
      </c>
      <c r="P13" s="398" t="s">
        <v>44</v>
      </c>
      <c r="Q13" s="400" t="s">
        <v>44</v>
      </c>
      <c r="R13" s="692" t="s">
        <v>22</v>
      </c>
      <c r="S13" s="399" t="s">
        <v>44</v>
      </c>
      <c r="T13" s="399" t="s">
        <v>44</v>
      </c>
      <c r="U13" s="399" t="s">
        <v>76</v>
      </c>
      <c r="V13" s="398" t="s">
        <v>44</v>
      </c>
      <c r="W13" s="398" t="s">
        <v>44</v>
      </c>
      <c r="X13" s="398" t="s">
        <v>44</v>
      </c>
      <c r="Y13" s="401" t="s">
        <v>44</v>
      </c>
      <c r="Z13" s="399" t="s">
        <v>44</v>
      </c>
      <c r="AA13" s="399" t="s">
        <v>44</v>
      </c>
      <c r="AB13" s="399" t="s">
        <v>14</v>
      </c>
      <c r="AC13" s="399" t="s">
        <v>68</v>
      </c>
      <c r="AD13" s="399" t="s">
        <v>14</v>
      </c>
      <c r="AE13" s="399" t="s">
        <v>39</v>
      </c>
      <c r="AF13" s="399" t="s">
        <v>44</v>
      </c>
      <c r="AG13" s="399" t="s">
        <v>26</v>
      </c>
      <c r="AH13" s="399">
        <v>2</v>
      </c>
      <c r="AI13" s="399">
        <v>40</v>
      </c>
      <c r="AJ13" s="399" t="s">
        <v>478</v>
      </c>
      <c r="AK13" s="398" t="s">
        <v>44</v>
      </c>
      <c r="AL13" s="399">
        <v>3</v>
      </c>
      <c r="AM13" s="398" t="s">
        <v>27</v>
      </c>
      <c r="AN13" s="399" t="s">
        <v>14</v>
      </c>
      <c r="AO13" s="398">
        <v>90</v>
      </c>
      <c r="AP13" s="399" t="s">
        <v>44</v>
      </c>
      <c r="AQ13" s="399" t="s">
        <v>17</v>
      </c>
      <c r="AR13" s="399" t="s">
        <v>44</v>
      </c>
      <c r="AS13" s="399" t="s">
        <v>44</v>
      </c>
      <c r="AT13" s="399">
        <v>0</v>
      </c>
      <c r="AU13" s="398" t="s">
        <v>44</v>
      </c>
      <c r="AV13" s="398">
        <v>0</v>
      </c>
      <c r="AW13" s="399" t="s">
        <v>44</v>
      </c>
      <c r="AX13" s="399">
        <v>0</v>
      </c>
      <c r="AY13" s="398">
        <v>0</v>
      </c>
      <c r="AZ13" s="399" t="s">
        <v>14</v>
      </c>
      <c r="BA13" s="399" t="s">
        <v>17619</v>
      </c>
      <c r="BB13" s="399" t="s">
        <v>1117</v>
      </c>
      <c r="BC13" s="399">
        <v>3</v>
      </c>
      <c r="BD13" s="399">
        <v>40</v>
      </c>
      <c r="BE13" s="400">
        <v>60</v>
      </c>
      <c r="BF13" s="400" t="s">
        <v>44</v>
      </c>
      <c r="BG13" s="399">
        <v>0</v>
      </c>
      <c r="BH13" s="399" t="s">
        <v>44</v>
      </c>
      <c r="BI13" s="399" t="s">
        <v>44</v>
      </c>
      <c r="BJ13" s="373" t="s">
        <v>44</v>
      </c>
      <c r="BK13" s="373">
        <v>0</v>
      </c>
      <c r="BL13" s="399" t="s">
        <v>44</v>
      </c>
      <c r="BM13" s="402" t="s">
        <v>44</v>
      </c>
      <c r="BN13" s="403" t="s">
        <v>44</v>
      </c>
      <c r="BO13" s="403">
        <v>0</v>
      </c>
      <c r="BP13" s="402" t="s">
        <v>44</v>
      </c>
      <c r="BQ13" s="403" t="s">
        <v>44</v>
      </c>
      <c r="BR13" s="403" t="s">
        <v>44</v>
      </c>
      <c r="BS13" s="408">
        <v>0</v>
      </c>
      <c r="BT13" s="399" t="s">
        <v>44</v>
      </c>
      <c r="BU13" s="399" t="s">
        <v>44</v>
      </c>
      <c r="BV13" s="399" t="s">
        <v>44</v>
      </c>
      <c r="BW13" s="399">
        <v>6</v>
      </c>
      <c r="BX13" s="399">
        <v>0</v>
      </c>
      <c r="BY13" s="399">
        <v>100</v>
      </c>
      <c r="BZ13" s="399" t="s">
        <v>17620</v>
      </c>
      <c r="CA13" s="399">
        <v>0</v>
      </c>
      <c r="CB13" s="399" t="s">
        <v>44</v>
      </c>
      <c r="CC13" s="399" t="s">
        <v>44</v>
      </c>
      <c r="CD13" s="399" t="s">
        <v>44</v>
      </c>
      <c r="CE13" s="399">
        <v>0</v>
      </c>
      <c r="CF13" s="399" t="s">
        <v>44</v>
      </c>
      <c r="CG13" s="399" t="s">
        <v>44</v>
      </c>
      <c r="CH13" s="399" t="s">
        <v>44</v>
      </c>
      <c r="CI13" s="400" t="s">
        <v>484</v>
      </c>
      <c r="CJ13" s="399">
        <v>0</v>
      </c>
      <c r="CK13" s="398">
        <v>100</v>
      </c>
      <c r="CL13" s="404">
        <v>0</v>
      </c>
      <c r="CM13" s="404">
        <v>0</v>
      </c>
      <c r="CN13" s="404" t="s">
        <v>44</v>
      </c>
      <c r="CO13" s="404" t="s">
        <v>44</v>
      </c>
      <c r="CP13" s="380" t="s">
        <v>44</v>
      </c>
      <c r="CQ13" s="380" t="s">
        <v>44</v>
      </c>
      <c r="CR13" s="380" t="s">
        <v>44</v>
      </c>
      <c r="CS13" s="380" t="s">
        <v>44</v>
      </c>
      <c r="CT13" s="381" t="s">
        <v>44</v>
      </c>
      <c r="CU13" s="381" t="s">
        <v>44</v>
      </c>
      <c r="CV13" s="381" t="s">
        <v>28</v>
      </c>
      <c r="CW13" s="381">
        <v>0</v>
      </c>
      <c r="CX13" s="382">
        <v>0</v>
      </c>
      <c r="CY13" s="382">
        <v>0</v>
      </c>
      <c r="CZ13" s="382">
        <v>100</v>
      </c>
      <c r="DA13" s="382">
        <v>0</v>
      </c>
      <c r="DB13" s="383">
        <v>0</v>
      </c>
      <c r="DC13" s="538">
        <f t="shared" si="0"/>
        <v>100</v>
      </c>
      <c r="DD13" s="383" t="s">
        <v>17621</v>
      </c>
      <c r="DE13" s="383">
        <v>33</v>
      </c>
      <c r="DF13" s="384" t="s">
        <v>481</v>
      </c>
      <c r="DG13" s="385" t="s">
        <v>17</v>
      </c>
      <c r="DH13" s="385" t="s">
        <v>44</v>
      </c>
      <c r="DI13" s="385" t="s">
        <v>44</v>
      </c>
      <c r="DJ13" s="385" t="s">
        <v>44</v>
      </c>
      <c r="DK13" s="386" t="s">
        <v>14</v>
      </c>
      <c r="DL13" s="386" t="s">
        <v>17572</v>
      </c>
      <c r="DM13" s="386" t="s">
        <v>17</v>
      </c>
      <c r="DN13" s="387" t="s">
        <v>44</v>
      </c>
      <c r="DO13" s="388" t="s">
        <v>31</v>
      </c>
      <c r="DP13" s="388" t="s">
        <v>14</v>
      </c>
      <c r="DQ13" s="388" t="s">
        <v>30</v>
      </c>
      <c r="DR13" s="388" t="s">
        <v>17622</v>
      </c>
      <c r="DS13" s="389" t="s">
        <v>32</v>
      </c>
      <c r="DT13" s="390" t="s">
        <v>44</v>
      </c>
      <c r="DU13" s="390" t="s">
        <v>44</v>
      </c>
      <c r="DV13" s="392" t="s">
        <v>44</v>
      </c>
      <c r="DW13" s="392">
        <v>5</v>
      </c>
      <c r="DX13" s="392" t="s">
        <v>14</v>
      </c>
      <c r="DY13" s="393" t="s">
        <v>33</v>
      </c>
      <c r="DZ13" s="394" t="s">
        <v>1040</v>
      </c>
      <c r="EA13" s="394" t="s">
        <v>17623</v>
      </c>
      <c r="EB13" s="394" t="s">
        <v>17624</v>
      </c>
      <c r="EC13" s="394" t="s">
        <v>44</v>
      </c>
      <c r="ED13" s="394" t="s">
        <v>44</v>
      </c>
      <c r="EE13" s="384" t="s">
        <v>17625</v>
      </c>
      <c r="EF13" s="383" t="s">
        <v>44</v>
      </c>
      <c r="EG13" s="383" t="s">
        <v>44</v>
      </c>
      <c r="EH13" s="383" t="s">
        <v>44</v>
      </c>
      <c r="EI13" s="383" t="s">
        <v>44</v>
      </c>
      <c r="EJ13" s="383" t="s">
        <v>44</v>
      </c>
      <c r="EK13" s="383" t="s">
        <v>44</v>
      </c>
      <c r="EL13" s="383" t="s">
        <v>13507</v>
      </c>
      <c r="EM13" s="405" t="s">
        <v>44</v>
      </c>
      <c r="EN13" s="401" t="s">
        <v>482</v>
      </c>
      <c r="EO13" s="401" t="s">
        <v>44</v>
      </c>
      <c r="EP13" s="405" t="s">
        <v>17</v>
      </c>
      <c r="EQ13" s="405" t="s">
        <v>44</v>
      </c>
      <c r="ER13" s="405">
        <v>10</v>
      </c>
      <c r="ES13" s="405" t="s">
        <v>14</v>
      </c>
      <c r="ET13" s="401" t="s">
        <v>17456</v>
      </c>
      <c r="EU13" s="399">
        <v>2</v>
      </c>
      <c r="EV13" s="400" t="s">
        <v>17398</v>
      </c>
      <c r="EW13" s="399">
        <v>2</v>
      </c>
      <c r="EX13" s="398" t="s">
        <v>17358</v>
      </c>
      <c r="EY13" s="398">
        <v>0</v>
      </c>
      <c r="EZ13" s="399" t="s">
        <v>44</v>
      </c>
      <c r="FA13" s="406">
        <v>0</v>
      </c>
      <c r="FB13" s="399" t="s">
        <v>44</v>
      </c>
      <c r="FC13" s="399" t="s">
        <v>39</v>
      </c>
      <c r="FD13" s="399">
        <v>2</v>
      </c>
      <c r="FE13" s="398">
        <v>0</v>
      </c>
      <c r="FF13" s="399">
        <v>0</v>
      </c>
      <c r="FG13" s="399">
        <v>0</v>
      </c>
      <c r="FH13" s="399" t="s">
        <v>44</v>
      </c>
      <c r="FI13" s="529" t="s">
        <v>17626</v>
      </c>
      <c r="FJ13" s="529" t="s">
        <v>17627</v>
      </c>
      <c r="FK13" s="530" t="s">
        <v>17628</v>
      </c>
      <c r="FL13" s="531" t="s">
        <v>17629</v>
      </c>
      <c r="FM13" s="400" t="s">
        <v>17630</v>
      </c>
      <c r="FN13" s="399" t="s">
        <v>17631</v>
      </c>
      <c r="FO13" s="398" t="s">
        <v>17632</v>
      </c>
    </row>
    <row r="14" spans="1:171" s="1" customFormat="1" ht="12.75" customHeight="1" thickBot="1" x14ac:dyDescent="0.35">
      <c r="A14" s="370">
        <v>13</v>
      </c>
      <c r="B14" s="397" t="s">
        <v>7717</v>
      </c>
      <c r="C14" s="337" t="s">
        <v>19695</v>
      </c>
      <c r="D14" s="337" t="s">
        <v>19695</v>
      </c>
      <c r="E14" s="399" t="s">
        <v>13442</v>
      </c>
      <c r="F14" s="398" t="s">
        <v>44</v>
      </c>
      <c r="G14" s="398" t="s">
        <v>371</v>
      </c>
      <c r="H14" s="398" t="s">
        <v>58</v>
      </c>
      <c r="I14" s="398" t="s">
        <v>44</v>
      </c>
      <c r="J14" s="398" t="s">
        <v>20</v>
      </c>
      <c r="K14" s="399" t="s">
        <v>44</v>
      </c>
      <c r="L14" s="399" t="s">
        <v>21</v>
      </c>
      <c r="M14" s="372" t="s">
        <v>14</v>
      </c>
      <c r="N14" s="398" t="s">
        <v>14</v>
      </c>
      <c r="O14" s="398" t="s">
        <v>44</v>
      </c>
      <c r="P14" s="398" t="s">
        <v>44</v>
      </c>
      <c r="Q14" s="400" t="s">
        <v>44</v>
      </c>
      <c r="R14" s="692" t="s">
        <v>22</v>
      </c>
      <c r="S14" s="399" t="s">
        <v>44</v>
      </c>
      <c r="T14" s="399" t="s">
        <v>44</v>
      </c>
      <c r="U14" s="399" t="s">
        <v>76</v>
      </c>
      <c r="V14" s="398" t="s">
        <v>44</v>
      </c>
      <c r="W14" s="398" t="s">
        <v>44</v>
      </c>
      <c r="X14" s="398" t="s">
        <v>44</v>
      </c>
      <c r="Y14" s="401" t="s">
        <v>44</v>
      </c>
      <c r="Z14" s="399" t="s">
        <v>44</v>
      </c>
      <c r="AA14" s="399" t="s">
        <v>44</v>
      </c>
      <c r="AB14" s="399" t="s">
        <v>14</v>
      </c>
      <c r="AC14" s="399" t="s">
        <v>48</v>
      </c>
      <c r="AD14" s="399" t="s">
        <v>14</v>
      </c>
      <c r="AE14" s="399" t="s">
        <v>39</v>
      </c>
      <c r="AF14" s="399" t="s">
        <v>44</v>
      </c>
      <c r="AG14" s="399" t="s">
        <v>38</v>
      </c>
      <c r="AH14" s="399">
        <v>1</v>
      </c>
      <c r="AI14" s="399">
        <v>30</v>
      </c>
      <c r="AJ14" s="399" t="s">
        <v>483</v>
      </c>
      <c r="AK14" s="398" t="s">
        <v>44</v>
      </c>
      <c r="AL14" s="399">
        <v>3</v>
      </c>
      <c r="AM14" s="398" t="s">
        <v>65</v>
      </c>
      <c r="AN14" s="399" t="s">
        <v>14</v>
      </c>
      <c r="AO14" s="398">
        <v>20</v>
      </c>
      <c r="AP14" s="399" t="s">
        <v>44</v>
      </c>
      <c r="AQ14" s="399" t="s">
        <v>14</v>
      </c>
      <c r="AR14" s="399" t="s">
        <v>17414</v>
      </c>
      <c r="AS14" s="399" t="s">
        <v>44</v>
      </c>
      <c r="AT14" s="399">
        <v>36</v>
      </c>
      <c r="AU14" s="398" t="s">
        <v>17479</v>
      </c>
      <c r="AV14" s="532">
        <v>150000</v>
      </c>
      <c r="AW14" s="399" t="s">
        <v>14</v>
      </c>
      <c r="AX14" s="399">
        <v>36</v>
      </c>
      <c r="AY14" s="398">
        <v>0</v>
      </c>
      <c r="AZ14" s="399" t="s">
        <v>14</v>
      </c>
      <c r="BA14" s="399" t="s">
        <v>17480</v>
      </c>
      <c r="BB14" s="399" t="s">
        <v>13511</v>
      </c>
      <c r="BC14" s="399">
        <v>1</v>
      </c>
      <c r="BD14" s="399">
        <v>100</v>
      </c>
      <c r="BE14" s="400">
        <v>0</v>
      </c>
      <c r="BF14" s="400" t="s">
        <v>44</v>
      </c>
      <c r="BG14" s="399">
        <v>3</v>
      </c>
      <c r="BH14" s="399">
        <v>100</v>
      </c>
      <c r="BI14" s="399">
        <v>0</v>
      </c>
      <c r="BJ14" s="373" t="s">
        <v>44</v>
      </c>
      <c r="BK14" s="373">
        <v>0</v>
      </c>
      <c r="BL14" s="399" t="s">
        <v>44</v>
      </c>
      <c r="BM14" s="402" t="s">
        <v>44</v>
      </c>
      <c r="BN14" s="403" t="s">
        <v>44</v>
      </c>
      <c r="BO14" s="403">
        <v>0</v>
      </c>
      <c r="BP14" s="402" t="s">
        <v>44</v>
      </c>
      <c r="BQ14" s="403" t="s">
        <v>44</v>
      </c>
      <c r="BR14" s="403" t="s">
        <v>44</v>
      </c>
      <c r="BS14" s="378">
        <v>0</v>
      </c>
      <c r="BT14" s="399" t="s">
        <v>44</v>
      </c>
      <c r="BU14" s="399" t="s">
        <v>44</v>
      </c>
      <c r="BV14" s="399" t="s">
        <v>44</v>
      </c>
      <c r="BW14" s="399">
        <v>3</v>
      </c>
      <c r="BX14" s="399">
        <v>0</v>
      </c>
      <c r="BY14" s="399">
        <v>100</v>
      </c>
      <c r="BZ14" s="399" t="s">
        <v>17481</v>
      </c>
      <c r="CA14" s="399">
        <v>0</v>
      </c>
      <c r="CB14" s="399" t="s">
        <v>44</v>
      </c>
      <c r="CC14" s="399" t="s">
        <v>44</v>
      </c>
      <c r="CD14" s="399" t="s">
        <v>44</v>
      </c>
      <c r="CE14" s="399">
        <v>0</v>
      </c>
      <c r="CF14" s="399" t="s">
        <v>44</v>
      </c>
      <c r="CG14" s="399" t="s">
        <v>44</v>
      </c>
      <c r="CH14" s="399" t="s">
        <v>44</v>
      </c>
      <c r="CI14" s="400" t="s">
        <v>479</v>
      </c>
      <c r="CJ14" s="399">
        <v>100</v>
      </c>
      <c r="CK14" s="398">
        <v>0</v>
      </c>
      <c r="CL14" s="404">
        <v>0</v>
      </c>
      <c r="CM14" s="404">
        <v>0</v>
      </c>
      <c r="CN14" s="404" t="s">
        <v>44</v>
      </c>
      <c r="CO14" s="404" t="s">
        <v>480</v>
      </c>
      <c r="CP14" s="380">
        <v>100</v>
      </c>
      <c r="CQ14" s="380">
        <v>0</v>
      </c>
      <c r="CR14" s="380">
        <v>0</v>
      </c>
      <c r="CS14" s="380">
        <v>0</v>
      </c>
      <c r="CT14" s="381">
        <v>0</v>
      </c>
      <c r="CU14" s="381" t="s">
        <v>44</v>
      </c>
      <c r="CV14" s="381" t="s">
        <v>44</v>
      </c>
      <c r="CW14" s="381" t="s">
        <v>44</v>
      </c>
      <c r="CX14" s="382" t="s">
        <v>44</v>
      </c>
      <c r="CY14" s="382" t="s">
        <v>44</v>
      </c>
      <c r="CZ14" s="382" t="s">
        <v>44</v>
      </c>
      <c r="DA14" s="382" t="s">
        <v>44</v>
      </c>
      <c r="DB14" s="383" t="s">
        <v>44</v>
      </c>
      <c r="DC14" s="538">
        <f t="shared" si="0"/>
        <v>0</v>
      </c>
      <c r="DD14" s="383" t="s">
        <v>17482</v>
      </c>
      <c r="DE14" s="383">
        <v>67</v>
      </c>
      <c r="DF14" s="384" t="s">
        <v>481</v>
      </c>
      <c r="DG14" s="385" t="s">
        <v>14</v>
      </c>
      <c r="DH14" s="385" t="s">
        <v>721</v>
      </c>
      <c r="DI14" s="385" t="s">
        <v>739</v>
      </c>
      <c r="DJ14" s="385" t="s">
        <v>44</v>
      </c>
      <c r="DK14" s="386" t="s">
        <v>17</v>
      </c>
      <c r="DL14" s="386" t="s">
        <v>44</v>
      </c>
      <c r="DM14" s="386" t="s">
        <v>14</v>
      </c>
      <c r="DN14" s="387" t="s">
        <v>740</v>
      </c>
      <c r="DO14" s="388" t="s">
        <v>31</v>
      </c>
      <c r="DP14" s="388" t="s">
        <v>14</v>
      </c>
      <c r="DQ14" s="388" t="s">
        <v>30</v>
      </c>
      <c r="DR14" s="388" t="s">
        <v>17355</v>
      </c>
      <c r="DS14" s="389" t="s">
        <v>32</v>
      </c>
      <c r="DT14" s="390" t="s">
        <v>44</v>
      </c>
      <c r="DU14" s="390" t="s">
        <v>32</v>
      </c>
      <c r="DV14" s="392" t="s">
        <v>44</v>
      </c>
      <c r="DW14" s="392">
        <v>2</v>
      </c>
      <c r="DX14" s="392" t="s">
        <v>14</v>
      </c>
      <c r="DY14" s="393" t="s">
        <v>44</v>
      </c>
      <c r="DZ14" s="394" t="s">
        <v>44</v>
      </c>
      <c r="EA14" s="394" t="s">
        <v>44</v>
      </c>
      <c r="EB14" s="394" t="s">
        <v>44</v>
      </c>
      <c r="EC14" s="394" t="s">
        <v>44</v>
      </c>
      <c r="ED14" s="394" t="s">
        <v>44</v>
      </c>
      <c r="EE14" s="384" t="s">
        <v>44</v>
      </c>
      <c r="EF14" s="383" t="s">
        <v>33</v>
      </c>
      <c r="EG14" s="383" t="s">
        <v>1044</v>
      </c>
      <c r="EH14" s="383" t="s">
        <v>487</v>
      </c>
      <c r="EI14" s="383" t="s">
        <v>44</v>
      </c>
      <c r="EJ14" s="383" t="s">
        <v>44</v>
      </c>
      <c r="EK14" s="383" t="s">
        <v>44</v>
      </c>
      <c r="EL14" s="383" t="s">
        <v>722</v>
      </c>
      <c r="EM14" s="405" t="s">
        <v>44</v>
      </c>
      <c r="EN14" s="401" t="s">
        <v>723</v>
      </c>
      <c r="EO14" s="401" t="s">
        <v>44</v>
      </c>
      <c r="EP14" s="401" t="s">
        <v>17</v>
      </c>
      <c r="EQ14" s="405" t="s">
        <v>44</v>
      </c>
      <c r="ER14" s="405">
        <v>10</v>
      </c>
      <c r="ES14" s="405" t="s">
        <v>14</v>
      </c>
      <c r="ET14" s="401" t="s">
        <v>39</v>
      </c>
      <c r="EU14" s="399">
        <v>1</v>
      </c>
      <c r="EV14" s="400" t="s">
        <v>17387</v>
      </c>
      <c r="EW14" s="399">
        <v>0</v>
      </c>
      <c r="EX14" s="398" t="s">
        <v>44</v>
      </c>
      <c r="EY14" s="398">
        <v>1</v>
      </c>
      <c r="EZ14" s="399" t="s">
        <v>17358</v>
      </c>
      <c r="FA14" s="406">
        <v>0</v>
      </c>
      <c r="FB14" s="399" t="s">
        <v>44</v>
      </c>
      <c r="FC14" s="399" t="s">
        <v>39</v>
      </c>
      <c r="FD14" s="399">
        <v>1</v>
      </c>
      <c r="FE14" s="398">
        <v>0</v>
      </c>
      <c r="FF14" s="399">
        <v>0</v>
      </c>
      <c r="FG14" s="399">
        <v>0</v>
      </c>
      <c r="FH14" s="399" t="s">
        <v>44</v>
      </c>
      <c r="FI14" s="529" t="s">
        <v>17483</v>
      </c>
      <c r="FJ14" s="533" t="s">
        <v>17484</v>
      </c>
      <c r="FK14" s="530" t="s">
        <v>17485</v>
      </c>
      <c r="FL14" s="531" t="s">
        <v>17486</v>
      </c>
      <c r="FM14" s="400" t="s">
        <v>17487</v>
      </c>
      <c r="FN14" s="399" t="s">
        <v>17488</v>
      </c>
      <c r="FO14" s="398" t="s">
        <v>834</v>
      </c>
    </row>
    <row r="15" spans="1:171" s="1" customFormat="1" ht="12.75" customHeight="1" thickBot="1" x14ac:dyDescent="0.35">
      <c r="A15" s="370">
        <v>14</v>
      </c>
      <c r="B15" s="397" t="s">
        <v>3357</v>
      </c>
      <c r="C15" s="337" t="s">
        <v>19695</v>
      </c>
      <c r="D15" s="337" t="s">
        <v>19695</v>
      </c>
      <c r="E15" s="399" t="s">
        <v>13442</v>
      </c>
      <c r="F15" s="398" t="s">
        <v>44</v>
      </c>
      <c r="G15" s="398" t="s">
        <v>15850</v>
      </c>
      <c r="H15" s="398" t="s">
        <v>19</v>
      </c>
      <c r="I15" s="398" t="s">
        <v>44</v>
      </c>
      <c r="J15" s="398" t="s">
        <v>20</v>
      </c>
      <c r="K15" s="399" t="s">
        <v>44</v>
      </c>
      <c r="L15" s="399" t="s">
        <v>13465</v>
      </c>
      <c r="M15" s="372" t="s">
        <v>17</v>
      </c>
      <c r="N15" s="398" t="s">
        <v>14</v>
      </c>
      <c r="O15" s="398" t="s">
        <v>44</v>
      </c>
      <c r="P15" s="398" t="s">
        <v>44</v>
      </c>
      <c r="Q15" s="400" t="s">
        <v>44</v>
      </c>
      <c r="R15" s="693" t="s">
        <v>43</v>
      </c>
      <c r="S15" s="399" t="s">
        <v>44</v>
      </c>
      <c r="T15" s="399" t="s">
        <v>44</v>
      </c>
      <c r="U15" s="399" t="s">
        <v>23</v>
      </c>
      <c r="V15" s="398" t="s">
        <v>27</v>
      </c>
      <c r="W15" s="398" t="s">
        <v>26</v>
      </c>
      <c r="X15" s="398">
        <v>1</v>
      </c>
      <c r="Y15" s="401">
        <v>180</v>
      </c>
      <c r="Z15" s="399" t="s">
        <v>24</v>
      </c>
      <c r="AA15" s="399" t="s">
        <v>17489</v>
      </c>
      <c r="AB15" s="399" t="s">
        <v>14</v>
      </c>
      <c r="AC15" s="399" t="s">
        <v>68</v>
      </c>
      <c r="AD15" s="399" t="s">
        <v>14</v>
      </c>
      <c r="AE15" s="399" t="s">
        <v>48</v>
      </c>
      <c r="AF15" s="399" t="s">
        <v>44</v>
      </c>
      <c r="AG15" s="399" t="s">
        <v>26</v>
      </c>
      <c r="AH15" s="399">
        <v>5</v>
      </c>
      <c r="AI15" s="399">
        <v>45</v>
      </c>
      <c r="AJ15" s="399" t="s">
        <v>478</v>
      </c>
      <c r="AK15" s="398" t="s">
        <v>44</v>
      </c>
      <c r="AL15" s="399">
        <v>3</v>
      </c>
      <c r="AM15" s="398" t="s">
        <v>720</v>
      </c>
      <c r="AN15" s="399" t="s">
        <v>14</v>
      </c>
      <c r="AO15" s="398">
        <v>60</v>
      </c>
      <c r="AP15" s="399" t="s">
        <v>44</v>
      </c>
      <c r="AQ15" s="399" t="s">
        <v>17</v>
      </c>
      <c r="AR15" s="399" t="s">
        <v>44</v>
      </c>
      <c r="AS15" s="399" t="s">
        <v>44</v>
      </c>
      <c r="AT15" s="399">
        <v>0</v>
      </c>
      <c r="AU15" s="398" t="s">
        <v>44</v>
      </c>
      <c r="AV15" s="398">
        <v>0</v>
      </c>
      <c r="AW15" s="399" t="s">
        <v>44</v>
      </c>
      <c r="AX15" s="399">
        <v>0</v>
      </c>
      <c r="AY15" s="398">
        <v>0</v>
      </c>
      <c r="AZ15" s="399" t="s">
        <v>14</v>
      </c>
      <c r="BA15" s="399" t="s">
        <v>13464</v>
      </c>
      <c r="BB15" s="399" t="s">
        <v>936</v>
      </c>
      <c r="BC15" s="399">
        <v>2</v>
      </c>
      <c r="BD15" s="399">
        <v>100</v>
      </c>
      <c r="BE15" s="400">
        <v>0</v>
      </c>
      <c r="BF15" s="400" t="s">
        <v>44</v>
      </c>
      <c r="BG15" s="400">
        <v>2</v>
      </c>
      <c r="BH15" s="399">
        <v>100</v>
      </c>
      <c r="BI15" s="399">
        <v>0</v>
      </c>
      <c r="BJ15" s="373" t="s">
        <v>44</v>
      </c>
      <c r="BK15" s="373">
        <v>0</v>
      </c>
      <c r="BL15" s="399" t="s">
        <v>44</v>
      </c>
      <c r="BM15" s="402" t="s">
        <v>44</v>
      </c>
      <c r="BN15" s="403" t="s">
        <v>44</v>
      </c>
      <c r="BO15" s="403">
        <v>0</v>
      </c>
      <c r="BP15" s="402" t="s">
        <v>44</v>
      </c>
      <c r="BQ15" s="403" t="s">
        <v>44</v>
      </c>
      <c r="BR15" s="403" t="s">
        <v>44</v>
      </c>
      <c r="BS15" s="408">
        <v>10</v>
      </c>
      <c r="BT15" s="399">
        <v>0</v>
      </c>
      <c r="BU15" s="399">
        <v>100</v>
      </c>
      <c r="BV15" s="399" t="s">
        <v>17490</v>
      </c>
      <c r="BW15" s="399">
        <v>8</v>
      </c>
      <c r="BX15" s="399">
        <v>0</v>
      </c>
      <c r="BY15" s="399">
        <v>100</v>
      </c>
      <c r="BZ15" s="400" t="s">
        <v>17491</v>
      </c>
      <c r="CA15" s="399">
        <v>0</v>
      </c>
      <c r="CB15" s="399" t="s">
        <v>44</v>
      </c>
      <c r="CC15" s="399" t="s">
        <v>44</v>
      </c>
      <c r="CD15" s="414" t="s">
        <v>44</v>
      </c>
      <c r="CE15" s="399">
        <v>0</v>
      </c>
      <c r="CF15" s="399" t="s">
        <v>44</v>
      </c>
      <c r="CG15" s="399" t="s">
        <v>44</v>
      </c>
      <c r="CH15" s="399" t="s">
        <v>44</v>
      </c>
      <c r="CI15" s="400" t="s">
        <v>479</v>
      </c>
      <c r="CJ15" s="399">
        <v>100</v>
      </c>
      <c r="CK15" s="398">
        <v>0</v>
      </c>
      <c r="CL15" s="404">
        <v>0</v>
      </c>
      <c r="CM15" s="404">
        <v>0</v>
      </c>
      <c r="CN15" s="404" t="s">
        <v>44</v>
      </c>
      <c r="CO15" s="404" t="s">
        <v>480</v>
      </c>
      <c r="CP15" s="380">
        <v>100</v>
      </c>
      <c r="CQ15" s="380">
        <v>0</v>
      </c>
      <c r="CR15" s="380">
        <v>0</v>
      </c>
      <c r="CS15" s="380">
        <v>0</v>
      </c>
      <c r="CT15" s="381">
        <v>0</v>
      </c>
      <c r="CU15" s="381" t="s">
        <v>44</v>
      </c>
      <c r="CV15" s="381" t="s">
        <v>44</v>
      </c>
      <c r="CW15" s="381" t="s">
        <v>44</v>
      </c>
      <c r="CX15" s="382" t="s">
        <v>44</v>
      </c>
      <c r="CY15" s="382" t="s">
        <v>44</v>
      </c>
      <c r="CZ15" s="382" t="s">
        <v>44</v>
      </c>
      <c r="DA15" s="382" t="s">
        <v>44</v>
      </c>
      <c r="DB15" s="383" t="s">
        <v>44</v>
      </c>
      <c r="DC15" s="538">
        <f t="shared" si="0"/>
        <v>0</v>
      </c>
      <c r="DD15" s="383" t="s">
        <v>17492</v>
      </c>
      <c r="DE15" s="383">
        <v>127</v>
      </c>
      <c r="DF15" s="384" t="s">
        <v>481</v>
      </c>
      <c r="DG15" s="385" t="s">
        <v>14</v>
      </c>
      <c r="DH15" s="385" t="s">
        <v>721</v>
      </c>
      <c r="DI15" s="385" t="s">
        <v>739</v>
      </c>
      <c r="DJ15" s="385" t="s">
        <v>44</v>
      </c>
      <c r="DK15" s="386" t="s">
        <v>17</v>
      </c>
      <c r="DL15" s="386" t="s">
        <v>44</v>
      </c>
      <c r="DM15" s="386" t="s">
        <v>14</v>
      </c>
      <c r="DN15" s="387" t="s">
        <v>740</v>
      </c>
      <c r="DO15" s="388" t="s">
        <v>31</v>
      </c>
      <c r="DP15" s="388" t="s">
        <v>14</v>
      </c>
      <c r="DQ15" s="388" t="s">
        <v>30</v>
      </c>
      <c r="DR15" s="388" t="s">
        <v>17355</v>
      </c>
      <c r="DS15" s="389" t="s">
        <v>32</v>
      </c>
      <c r="DT15" s="390" t="s">
        <v>44</v>
      </c>
      <c r="DU15" s="390" t="s">
        <v>32</v>
      </c>
      <c r="DV15" s="392" t="s">
        <v>44</v>
      </c>
      <c r="DW15" s="392">
        <v>3</v>
      </c>
      <c r="DX15" s="392" t="s">
        <v>14</v>
      </c>
      <c r="DY15" s="393" t="s">
        <v>44</v>
      </c>
      <c r="DZ15" s="394" t="s">
        <v>44</v>
      </c>
      <c r="EA15" s="394" t="s">
        <v>44</v>
      </c>
      <c r="EB15" s="394" t="s">
        <v>44</v>
      </c>
      <c r="EC15" s="394" t="s">
        <v>44</v>
      </c>
      <c r="ED15" s="394" t="s">
        <v>44</v>
      </c>
      <c r="EE15" s="384" t="s">
        <v>44</v>
      </c>
      <c r="EF15" s="383" t="s">
        <v>33</v>
      </c>
      <c r="EG15" s="383" t="s">
        <v>1044</v>
      </c>
      <c r="EH15" s="383" t="s">
        <v>883</v>
      </c>
      <c r="EI15" s="383" t="s">
        <v>44</v>
      </c>
      <c r="EJ15" s="383" t="s">
        <v>44</v>
      </c>
      <c r="EK15" s="383" t="s">
        <v>44</v>
      </c>
      <c r="EL15" s="383" t="s">
        <v>491</v>
      </c>
      <c r="EM15" s="405" t="s">
        <v>44</v>
      </c>
      <c r="EN15" s="401" t="s">
        <v>723</v>
      </c>
      <c r="EO15" s="401" t="s">
        <v>44</v>
      </c>
      <c r="EP15" s="401" t="s">
        <v>17</v>
      </c>
      <c r="EQ15" s="405" t="s">
        <v>44</v>
      </c>
      <c r="ER15" s="405">
        <v>40</v>
      </c>
      <c r="ES15" s="405" t="s">
        <v>17</v>
      </c>
      <c r="ET15" s="401" t="s">
        <v>17456</v>
      </c>
      <c r="EU15" s="399">
        <v>1</v>
      </c>
      <c r="EV15" s="400" t="s">
        <v>17373</v>
      </c>
      <c r="EW15" s="399">
        <v>1</v>
      </c>
      <c r="EX15" s="398" t="s">
        <v>17373</v>
      </c>
      <c r="EY15" s="398">
        <v>0</v>
      </c>
      <c r="EZ15" s="399" t="s">
        <v>44</v>
      </c>
      <c r="FA15" s="406">
        <v>0</v>
      </c>
      <c r="FB15" s="399" t="s">
        <v>44</v>
      </c>
      <c r="FC15" s="399" t="s">
        <v>48</v>
      </c>
      <c r="FD15" s="399">
        <v>0</v>
      </c>
      <c r="FE15" s="398">
        <v>0</v>
      </c>
      <c r="FF15" s="399">
        <v>1</v>
      </c>
      <c r="FG15" s="399">
        <v>0</v>
      </c>
      <c r="FH15" s="399" t="s">
        <v>44</v>
      </c>
      <c r="FI15" s="529" t="s">
        <v>17493</v>
      </c>
      <c r="FJ15" s="529" t="s">
        <v>17494</v>
      </c>
      <c r="FK15" s="530" t="s">
        <v>17495</v>
      </c>
      <c r="FL15" s="531" t="s">
        <v>17496</v>
      </c>
      <c r="FM15" s="400" t="s">
        <v>17497</v>
      </c>
      <c r="FN15" s="399" t="s">
        <v>17498</v>
      </c>
      <c r="FO15" s="398" t="s">
        <v>17499</v>
      </c>
    </row>
    <row r="16" spans="1:171" s="1" customFormat="1" ht="12.75" customHeight="1" thickBot="1" x14ac:dyDescent="0.35">
      <c r="A16" s="370">
        <v>34</v>
      </c>
      <c r="B16" s="397" t="s">
        <v>10051</v>
      </c>
      <c r="C16" s="337" t="s">
        <v>19695</v>
      </c>
      <c r="D16" s="337" t="s">
        <v>19695</v>
      </c>
      <c r="E16" s="399" t="s">
        <v>13442</v>
      </c>
      <c r="F16" s="398" t="s">
        <v>44</v>
      </c>
      <c r="G16" s="398" t="s">
        <v>371</v>
      </c>
      <c r="H16" s="398" t="s">
        <v>42</v>
      </c>
      <c r="I16" s="398" t="s">
        <v>44</v>
      </c>
      <c r="J16" s="398" t="s">
        <v>20</v>
      </c>
      <c r="K16" s="399" t="s">
        <v>44</v>
      </c>
      <c r="L16" s="399" t="s">
        <v>21</v>
      </c>
      <c r="M16" s="372" t="s">
        <v>17</v>
      </c>
      <c r="N16" s="398" t="s">
        <v>14</v>
      </c>
      <c r="O16" s="398" t="s">
        <v>44</v>
      </c>
      <c r="P16" s="398" t="s">
        <v>44</v>
      </c>
      <c r="Q16" s="400" t="s">
        <v>44</v>
      </c>
      <c r="R16" s="692" t="s">
        <v>22</v>
      </c>
      <c r="S16" s="399" t="s">
        <v>44</v>
      </c>
      <c r="T16" s="399" t="s">
        <v>44</v>
      </c>
      <c r="U16" s="399" t="s">
        <v>23</v>
      </c>
      <c r="V16" s="398" t="s">
        <v>37</v>
      </c>
      <c r="W16" s="398" t="s">
        <v>25</v>
      </c>
      <c r="X16" s="398">
        <v>1</v>
      </c>
      <c r="Y16" s="401">
        <v>1920</v>
      </c>
      <c r="Z16" s="399" t="s">
        <v>24</v>
      </c>
      <c r="AA16" s="399" t="s">
        <v>17746</v>
      </c>
      <c r="AB16" s="399" t="s">
        <v>17</v>
      </c>
      <c r="AC16" s="399" t="s">
        <v>44</v>
      </c>
      <c r="AD16" s="399" t="s">
        <v>14</v>
      </c>
      <c r="AE16" s="399" t="s">
        <v>39</v>
      </c>
      <c r="AF16" s="399" t="s">
        <v>44</v>
      </c>
      <c r="AG16" s="399" t="s">
        <v>38</v>
      </c>
      <c r="AH16" s="399">
        <v>2</v>
      </c>
      <c r="AI16" s="399">
        <v>40</v>
      </c>
      <c r="AJ16" s="399" t="s">
        <v>483</v>
      </c>
      <c r="AK16" s="398" t="s">
        <v>44</v>
      </c>
      <c r="AL16" s="399">
        <v>8</v>
      </c>
      <c r="AM16" s="398" t="s">
        <v>37</v>
      </c>
      <c r="AN16" s="399" t="s">
        <v>14</v>
      </c>
      <c r="AO16" s="398">
        <v>70</v>
      </c>
      <c r="AP16" s="399" t="s">
        <v>44</v>
      </c>
      <c r="AQ16" s="399" t="s">
        <v>17</v>
      </c>
      <c r="AR16" s="399" t="s">
        <v>44</v>
      </c>
      <c r="AS16" s="399" t="s">
        <v>44</v>
      </c>
      <c r="AT16" s="399">
        <v>0</v>
      </c>
      <c r="AU16" s="398" t="s">
        <v>44</v>
      </c>
      <c r="AV16" s="398">
        <v>0</v>
      </c>
      <c r="AW16" s="399" t="s">
        <v>44</v>
      </c>
      <c r="AX16" s="399">
        <v>0</v>
      </c>
      <c r="AY16" s="398">
        <v>0</v>
      </c>
      <c r="AZ16" s="399" t="s">
        <v>14</v>
      </c>
      <c r="BA16" s="399" t="s">
        <v>17747</v>
      </c>
      <c r="BB16" s="399" t="s">
        <v>802</v>
      </c>
      <c r="BC16" s="399">
        <v>7</v>
      </c>
      <c r="BD16" s="399">
        <v>100</v>
      </c>
      <c r="BE16" s="400">
        <v>0</v>
      </c>
      <c r="BF16" s="400" t="s">
        <v>44</v>
      </c>
      <c r="BG16" s="400">
        <v>0</v>
      </c>
      <c r="BH16" s="373" t="s">
        <v>44</v>
      </c>
      <c r="BI16" s="373" t="s">
        <v>44</v>
      </c>
      <c r="BJ16" s="373" t="s">
        <v>44</v>
      </c>
      <c r="BK16" s="373">
        <v>0</v>
      </c>
      <c r="BL16" s="399" t="s">
        <v>44</v>
      </c>
      <c r="BM16" s="402" t="s">
        <v>44</v>
      </c>
      <c r="BN16" s="403" t="s">
        <v>44</v>
      </c>
      <c r="BO16" s="403">
        <v>0</v>
      </c>
      <c r="BP16" s="402" t="s">
        <v>44</v>
      </c>
      <c r="BQ16" s="403" t="s">
        <v>44</v>
      </c>
      <c r="BR16" s="403" t="s">
        <v>44</v>
      </c>
      <c r="BS16" s="378">
        <v>18</v>
      </c>
      <c r="BT16" s="399">
        <v>0</v>
      </c>
      <c r="BU16" s="399">
        <v>100</v>
      </c>
      <c r="BV16" s="399" t="s">
        <v>17748</v>
      </c>
      <c r="BW16" s="399">
        <v>0</v>
      </c>
      <c r="BX16" s="399" t="s">
        <v>44</v>
      </c>
      <c r="BY16" s="399" t="s">
        <v>44</v>
      </c>
      <c r="BZ16" s="399" t="s">
        <v>44</v>
      </c>
      <c r="CA16" s="399">
        <v>3</v>
      </c>
      <c r="CB16" s="399">
        <v>0</v>
      </c>
      <c r="CC16" s="399">
        <v>100</v>
      </c>
      <c r="CD16" s="399" t="s">
        <v>17749</v>
      </c>
      <c r="CE16" s="399">
        <v>0</v>
      </c>
      <c r="CF16" s="399" t="s">
        <v>44</v>
      </c>
      <c r="CG16" s="399" t="s">
        <v>44</v>
      </c>
      <c r="CH16" s="399" t="s">
        <v>44</v>
      </c>
      <c r="CI16" s="400" t="s">
        <v>484</v>
      </c>
      <c r="CJ16" s="399">
        <v>0</v>
      </c>
      <c r="CK16" s="398">
        <v>100</v>
      </c>
      <c r="CL16" s="404">
        <v>0</v>
      </c>
      <c r="CM16" s="404">
        <v>0</v>
      </c>
      <c r="CN16" s="404" t="s">
        <v>44</v>
      </c>
      <c r="CO16" s="404" t="s">
        <v>44</v>
      </c>
      <c r="CP16" s="380" t="s">
        <v>44</v>
      </c>
      <c r="CQ16" s="380" t="s">
        <v>44</v>
      </c>
      <c r="CR16" s="380" t="s">
        <v>44</v>
      </c>
      <c r="CS16" s="380" t="s">
        <v>44</v>
      </c>
      <c r="CT16" s="381" t="s">
        <v>44</v>
      </c>
      <c r="CU16" s="381" t="s">
        <v>44</v>
      </c>
      <c r="CV16" s="381" t="s">
        <v>63</v>
      </c>
      <c r="CW16" s="381">
        <v>0</v>
      </c>
      <c r="CX16" s="382">
        <v>100</v>
      </c>
      <c r="CY16" s="382">
        <v>0</v>
      </c>
      <c r="CZ16" s="382">
        <v>0</v>
      </c>
      <c r="DA16" s="382">
        <v>0</v>
      </c>
      <c r="DB16" s="383">
        <v>0</v>
      </c>
      <c r="DC16" s="538">
        <f t="shared" si="0"/>
        <v>100</v>
      </c>
      <c r="DD16" s="383" t="s">
        <v>17750</v>
      </c>
      <c r="DE16" s="383">
        <v>60</v>
      </c>
      <c r="DF16" s="384" t="s">
        <v>17369</v>
      </c>
      <c r="DG16" s="385" t="s">
        <v>14</v>
      </c>
      <c r="DH16" s="385" t="s">
        <v>721</v>
      </c>
      <c r="DI16" s="385" t="s">
        <v>752</v>
      </c>
      <c r="DJ16" s="385" t="s">
        <v>44</v>
      </c>
      <c r="DK16" s="386" t="s">
        <v>17</v>
      </c>
      <c r="DL16" s="386" t="s">
        <v>44</v>
      </c>
      <c r="DM16" s="386" t="s">
        <v>14</v>
      </c>
      <c r="DN16" s="387" t="s">
        <v>40</v>
      </c>
      <c r="DO16" s="388" t="s">
        <v>31</v>
      </c>
      <c r="DP16" s="388" t="s">
        <v>14</v>
      </c>
      <c r="DQ16" s="388" t="s">
        <v>30</v>
      </c>
      <c r="DR16" s="388" t="s">
        <v>17751</v>
      </c>
      <c r="DS16" s="389" t="s">
        <v>32</v>
      </c>
      <c r="DT16" s="390" t="s">
        <v>44</v>
      </c>
      <c r="DU16" s="390" t="s">
        <v>32</v>
      </c>
      <c r="DV16" s="392" t="s">
        <v>44</v>
      </c>
      <c r="DW16" s="392">
        <v>4</v>
      </c>
      <c r="DX16" s="392" t="s">
        <v>17</v>
      </c>
      <c r="DY16" s="393" t="s">
        <v>44</v>
      </c>
      <c r="DZ16" s="394" t="s">
        <v>44</v>
      </c>
      <c r="EA16" s="394" t="s">
        <v>44</v>
      </c>
      <c r="EB16" s="394" t="s">
        <v>44</v>
      </c>
      <c r="EC16" s="394" t="s">
        <v>44</v>
      </c>
      <c r="ED16" s="394" t="s">
        <v>44</v>
      </c>
      <c r="EE16" s="384" t="s">
        <v>44</v>
      </c>
      <c r="EF16" s="383" t="s">
        <v>33</v>
      </c>
      <c r="EG16" s="383" t="s">
        <v>114</v>
      </c>
      <c r="EH16" s="383" t="s">
        <v>44</v>
      </c>
      <c r="EI16" s="383" t="s">
        <v>44</v>
      </c>
      <c r="EJ16" s="383" t="s">
        <v>44</v>
      </c>
      <c r="EK16" s="383" t="s">
        <v>44</v>
      </c>
      <c r="EL16" s="383" t="s">
        <v>722</v>
      </c>
      <c r="EM16" s="405" t="s">
        <v>44</v>
      </c>
      <c r="EN16" s="401" t="s">
        <v>723</v>
      </c>
      <c r="EO16" s="401" t="s">
        <v>44</v>
      </c>
      <c r="EP16" s="405" t="s">
        <v>17</v>
      </c>
      <c r="EQ16" s="405" t="s">
        <v>44</v>
      </c>
      <c r="ER16" s="405">
        <v>5</v>
      </c>
      <c r="ES16" s="405" t="s">
        <v>14</v>
      </c>
      <c r="ET16" s="401" t="s">
        <v>39</v>
      </c>
      <c r="EU16" s="399">
        <v>1</v>
      </c>
      <c r="EV16" s="400" t="s">
        <v>17398</v>
      </c>
      <c r="EW16" s="399">
        <v>0</v>
      </c>
      <c r="EX16" s="398" t="s">
        <v>44</v>
      </c>
      <c r="EY16" s="398">
        <v>0</v>
      </c>
      <c r="EZ16" s="399" t="s">
        <v>44</v>
      </c>
      <c r="FA16" s="406">
        <v>0</v>
      </c>
      <c r="FB16" s="399" t="s">
        <v>44</v>
      </c>
      <c r="FC16" s="399" t="s">
        <v>39</v>
      </c>
      <c r="FD16" s="399">
        <v>1</v>
      </c>
      <c r="FE16" s="398">
        <v>0</v>
      </c>
      <c r="FF16" s="399">
        <v>0</v>
      </c>
      <c r="FG16" s="399">
        <v>0</v>
      </c>
      <c r="FH16" s="399" t="s">
        <v>44</v>
      </c>
      <c r="FI16" s="529" t="s">
        <v>17752</v>
      </c>
      <c r="FJ16" s="529" t="s">
        <v>17753</v>
      </c>
      <c r="FK16" s="530" t="s">
        <v>17754</v>
      </c>
      <c r="FL16" s="531" t="s">
        <v>17755</v>
      </c>
      <c r="FM16" s="400" t="s">
        <v>17756</v>
      </c>
      <c r="FN16" s="399" t="s">
        <v>834</v>
      </c>
      <c r="FO16" s="398" t="s">
        <v>834</v>
      </c>
    </row>
    <row r="17" spans="1:171" s="1" customFormat="1" ht="12.75" customHeight="1" thickBot="1" x14ac:dyDescent="0.35">
      <c r="A17" s="370">
        <v>35</v>
      </c>
      <c r="B17" s="371" t="s">
        <v>5669</v>
      </c>
      <c r="C17" s="337" t="s">
        <v>19695</v>
      </c>
      <c r="D17" s="337" t="s">
        <v>19695</v>
      </c>
      <c r="E17" s="373" t="s">
        <v>13442</v>
      </c>
      <c r="F17" s="372" t="s">
        <v>44</v>
      </c>
      <c r="G17" s="372" t="s">
        <v>13239</v>
      </c>
      <c r="H17" s="372" t="s">
        <v>58</v>
      </c>
      <c r="I17" s="372" t="s">
        <v>44</v>
      </c>
      <c r="J17" s="372" t="s">
        <v>20</v>
      </c>
      <c r="K17" s="373" t="s">
        <v>44</v>
      </c>
      <c r="L17" s="373" t="s">
        <v>21</v>
      </c>
      <c r="M17" s="372" t="s">
        <v>14</v>
      </c>
      <c r="N17" s="372" t="s">
        <v>14</v>
      </c>
      <c r="O17" s="372" t="s">
        <v>44</v>
      </c>
      <c r="P17" s="372" t="s">
        <v>44</v>
      </c>
      <c r="Q17" s="374" t="s">
        <v>44</v>
      </c>
      <c r="R17" s="692" t="s">
        <v>22</v>
      </c>
      <c r="S17" s="373" t="s">
        <v>44</v>
      </c>
      <c r="T17" s="373" t="s">
        <v>44</v>
      </c>
      <c r="U17" s="373" t="s">
        <v>23</v>
      </c>
      <c r="V17" s="372" t="s">
        <v>27</v>
      </c>
      <c r="W17" s="372" t="s">
        <v>25</v>
      </c>
      <c r="X17" s="372">
        <v>4</v>
      </c>
      <c r="Y17" s="375">
        <v>2880</v>
      </c>
      <c r="Z17" s="373" t="s">
        <v>24</v>
      </c>
      <c r="AA17" s="373" t="s">
        <v>17757</v>
      </c>
      <c r="AB17" s="373" t="s">
        <v>14</v>
      </c>
      <c r="AC17" s="373" t="s">
        <v>17758</v>
      </c>
      <c r="AD17" s="373" t="s">
        <v>14</v>
      </c>
      <c r="AE17" s="373" t="s">
        <v>39</v>
      </c>
      <c r="AF17" s="373" t="s">
        <v>44</v>
      </c>
      <c r="AG17" s="373" t="s">
        <v>26</v>
      </c>
      <c r="AH17" s="373">
        <v>3</v>
      </c>
      <c r="AI17" s="373">
        <v>30</v>
      </c>
      <c r="AJ17" s="373" t="s">
        <v>483</v>
      </c>
      <c r="AK17" s="372" t="s">
        <v>44</v>
      </c>
      <c r="AL17" s="373">
        <v>3</v>
      </c>
      <c r="AM17" s="372" t="s">
        <v>27</v>
      </c>
      <c r="AN17" s="373" t="s">
        <v>14</v>
      </c>
      <c r="AO17" s="372">
        <v>80</v>
      </c>
      <c r="AP17" s="373" t="s">
        <v>44</v>
      </c>
      <c r="AQ17" s="373" t="s">
        <v>17</v>
      </c>
      <c r="AR17" s="373" t="s">
        <v>44</v>
      </c>
      <c r="AS17" s="373" t="s">
        <v>44</v>
      </c>
      <c r="AT17" s="373">
        <v>0</v>
      </c>
      <c r="AU17" s="372" t="s">
        <v>44</v>
      </c>
      <c r="AV17" s="372">
        <v>0</v>
      </c>
      <c r="AW17" s="373" t="s">
        <v>44</v>
      </c>
      <c r="AX17" s="373">
        <v>0</v>
      </c>
      <c r="AY17" s="372">
        <v>0</v>
      </c>
      <c r="AZ17" s="373" t="s">
        <v>14</v>
      </c>
      <c r="BA17" s="373" t="s">
        <v>17759</v>
      </c>
      <c r="BB17" s="373" t="s">
        <v>731</v>
      </c>
      <c r="BC17" s="373">
        <v>1</v>
      </c>
      <c r="BD17" s="373">
        <v>100</v>
      </c>
      <c r="BE17" s="374">
        <v>0</v>
      </c>
      <c r="BF17" s="374" t="s">
        <v>44</v>
      </c>
      <c r="BG17" s="374">
        <v>0</v>
      </c>
      <c r="BH17" s="373" t="s">
        <v>44</v>
      </c>
      <c r="BI17" s="373" t="s">
        <v>44</v>
      </c>
      <c r="BJ17" s="373" t="s">
        <v>44</v>
      </c>
      <c r="BK17" s="373">
        <v>0</v>
      </c>
      <c r="BL17" s="373" t="s">
        <v>44</v>
      </c>
      <c r="BM17" s="402" t="s">
        <v>44</v>
      </c>
      <c r="BN17" s="403" t="s">
        <v>44</v>
      </c>
      <c r="BO17" s="403">
        <v>0</v>
      </c>
      <c r="BP17" s="402" t="s">
        <v>44</v>
      </c>
      <c r="BQ17" s="403" t="s">
        <v>44</v>
      </c>
      <c r="BR17" s="403" t="s">
        <v>44</v>
      </c>
      <c r="BS17" s="408">
        <v>10</v>
      </c>
      <c r="BT17" s="373">
        <v>0</v>
      </c>
      <c r="BU17" s="373">
        <v>100</v>
      </c>
      <c r="BV17" s="373" t="s">
        <v>17760</v>
      </c>
      <c r="BW17" s="373">
        <v>0</v>
      </c>
      <c r="BX17" s="373" t="s">
        <v>44</v>
      </c>
      <c r="BY17" s="373" t="s">
        <v>44</v>
      </c>
      <c r="BZ17" s="373" t="s">
        <v>44</v>
      </c>
      <c r="CA17" s="373">
        <v>0</v>
      </c>
      <c r="CB17" s="373" t="s">
        <v>44</v>
      </c>
      <c r="CC17" s="373" t="s">
        <v>44</v>
      </c>
      <c r="CD17" s="373" t="s">
        <v>44</v>
      </c>
      <c r="CE17" s="373">
        <v>0</v>
      </c>
      <c r="CF17" s="373" t="s">
        <v>44</v>
      </c>
      <c r="CG17" s="373" t="s">
        <v>44</v>
      </c>
      <c r="CH17" s="373" t="s">
        <v>44</v>
      </c>
      <c r="CI17" s="374" t="s">
        <v>484</v>
      </c>
      <c r="CJ17" s="373">
        <v>0</v>
      </c>
      <c r="CK17" s="372">
        <v>100</v>
      </c>
      <c r="CL17" s="404">
        <v>0</v>
      </c>
      <c r="CM17" s="404">
        <v>0</v>
      </c>
      <c r="CN17" s="404" t="s">
        <v>44</v>
      </c>
      <c r="CO17" s="404" t="s">
        <v>44</v>
      </c>
      <c r="CP17" s="380" t="s">
        <v>44</v>
      </c>
      <c r="CQ17" s="380" t="s">
        <v>44</v>
      </c>
      <c r="CR17" s="380" t="s">
        <v>44</v>
      </c>
      <c r="CS17" s="380" t="s">
        <v>44</v>
      </c>
      <c r="CT17" s="381" t="s">
        <v>44</v>
      </c>
      <c r="CU17" s="381" t="s">
        <v>44</v>
      </c>
      <c r="CV17" s="381" t="s">
        <v>63</v>
      </c>
      <c r="CW17" s="381">
        <v>0</v>
      </c>
      <c r="CX17" s="382">
        <v>100</v>
      </c>
      <c r="CY17" s="382">
        <v>0</v>
      </c>
      <c r="CZ17" s="382">
        <v>0</v>
      </c>
      <c r="DA17" s="382">
        <v>0</v>
      </c>
      <c r="DB17" s="383">
        <v>0</v>
      </c>
      <c r="DC17" s="538">
        <f t="shared" si="0"/>
        <v>100</v>
      </c>
      <c r="DD17" s="383" t="s">
        <v>17761</v>
      </c>
      <c r="DE17" s="383">
        <v>84</v>
      </c>
      <c r="DF17" s="384" t="s">
        <v>17369</v>
      </c>
      <c r="DG17" s="385" t="s">
        <v>14</v>
      </c>
      <c r="DH17" s="385" t="s">
        <v>721</v>
      </c>
      <c r="DI17" s="385" t="s">
        <v>752</v>
      </c>
      <c r="DJ17" s="385" t="s">
        <v>44</v>
      </c>
      <c r="DK17" s="386" t="s">
        <v>17</v>
      </c>
      <c r="DL17" s="386" t="s">
        <v>44</v>
      </c>
      <c r="DM17" s="386" t="s">
        <v>14</v>
      </c>
      <c r="DN17" s="387" t="s">
        <v>17727</v>
      </c>
      <c r="DO17" s="388" t="s">
        <v>31</v>
      </c>
      <c r="DP17" s="388" t="s">
        <v>17</v>
      </c>
      <c r="DQ17" s="388" t="s">
        <v>44</v>
      </c>
      <c r="DR17" s="388" t="s">
        <v>44</v>
      </c>
      <c r="DS17" s="389" t="s">
        <v>32</v>
      </c>
      <c r="DT17" s="390" t="s">
        <v>44</v>
      </c>
      <c r="DU17" s="391" t="s">
        <v>50</v>
      </c>
      <c r="DV17" s="392" t="s">
        <v>44</v>
      </c>
      <c r="DW17" s="392">
        <v>3</v>
      </c>
      <c r="DX17" s="392" t="s">
        <v>17</v>
      </c>
      <c r="DY17" s="393" t="s">
        <v>33</v>
      </c>
      <c r="DZ17" s="394" t="s">
        <v>17762</v>
      </c>
      <c r="EA17" s="395" t="s">
        <v>44</v>
      </c>
      <c r="EB17" s="395" t="s">
        <v>44</v>
      </c>
      <c r="EC17" s="395" t="s">
        <v>44</v>
      </c>
      <c r="ED17" s="395" t="s">
        <v>44</v>
      </c>
      <c r="EE17" s="384" t="s">
        <v>44</v>
      </c>
      <c r="EF17" s="383" t="s">
        <v>44</v>
      </c>
      <c r="EG17" s="383" t="s">
        <v>44</v>
      </c>
      <c r="EH17" s="383" t="s">
        <v>44</v>
      </c>
      <c r="EI17" s="383" t="s">
        <v>44</v>
      </c>
      <c r="EJ17" s="383" t="s">
        <v>44</v>
      </c>
      <c r="EK17" s="383" t="s">
        <v>44</v>
      </c>
      <c r="EL17" s="383" t="s">
        <v>722</v>
      </c>
      <c r="EM17" s="396" t="s">
        <v>44</v>
      </c>
      <c r="EN17" s="375" t="s">
        <v>723</v>
      </c>
      <c r="EO17" s="375" t="s">
        <v>44</v>
      </c>
      <c r="EP17" s="375" t="s">
        <v>17</v>
      </c>
      <c r="EQ17" s="396" t="s">
        <v>44</v>
      </c>
      <c r="ER17" s="396">
        <v>10</v>
      </c>
      <c r="ES17" s="396" t="s">
        <v>14</v>
      </c>
      <c r="ET17" s="375" t="s">
        <v>17576</v>
      </c>
      <c r="EU17" s="373">
        <v>2</v>
      </c>
      <c r="EV17" s="374" t="s">
        <v>17398</v>
      </c>
      <c r="EW17" s="373">
        <v>1</v>
      </c>
      <c r="EX17" s="372" t="s">
        <v>17358</v>
      </c>
      <c r="EY17" s="372">
        <v>1</v>
      </c>
      <c r="EZ17" s="374" t="s">
        <v>17373</v>
      </c>
      <c r="FA17" s="373">
        <v>0</v>
      </c>
      <c r="FB17" s="373" t="s">
        <v>44</v>
      </c>
      <c r="FC17" s="373" t="s">
        <v>39</v>
      </c>
      <c r="FD17" s="373">
        <v>2</v>
      </c>
      <c r="FE17" s="372">
        <v>0</v>
      </c>
      <c r="FF17" s="373">
        <v>0</v>
      </c>
      <c r="FG17" s="373">
        <v>0</v>
      </c>
      <c r="FH17" s="373" t="s">
        <v>44</v>
      </c>
      <c r="FI17" s="526" t="s">
        <v>17763</v>
      </c>
      <c r="FJ17" s="526" t="s">
        <v>17764</v>
      </c>
      <c r="FK17" s="527" t="s">
        <v>17765</v>
      </c>
      <c r="FL17" s="528" t="s">
        <v>17766</v>
      </c>
      <c r="FM17" s="374" t="s">
        <v>17767</v>
      </c>
      <c r="FN17" s="373" t="s">
        <v>834</v>
      </c>
      <c r="FO17" s="372" t="s">
        <v>834</v>
      </c>
    </row>
    <row r="18" spans="1:171" s="1" customFormat="1" ht="12.75" customHeight="1" thickBot="1" x14ac:dyDescent="0.35">
      <c r="A18" s="370">
        <v>17</v>
      </c>
      <c r="B18" s="397" t="s">
        <v>10852</v>
      </c>
      <c r="C18" s="337" t="s">
        <v>19695</v>
      </c>
      <c r="D18" s="337" t="s">
        <v>19695</v>
      </c>
      <c r="E18" s="399" t="s">
        <v>13442</v>
      </c>
      <c r="F18" s="398" t="s">
        <v>44</v>
      </c>
      <c r="G18" s="398" t="s">
        <v>376</v>
      </c>
      <c r="H18" s="398" t="s">
        <v>19</v>
      </c>
      <c r="I18" s="398" t="s">
        <v>44</v>
      </c>
      <c r="J18" s="398" t="s">
        <v>20</v>
      </c>
      <c r="K18" s="399" t="s">
        <v>44</v>
      </c>
      <c r="L18" s="399" t="s">
        <v>46</v>
      </c>
      <c r="M18" s="372" t="s">
        <v>14</v>
      </c>
      <c r="N18" s="398" t="s">
        <v>14</v>
      </c>
      <c r="O18" s="398" t="s">
        <v>44</v>
      </c>
      <c r="P18" s="398" t="s">
        <v>44</v>
      </c>
      <c r="Q18" s="400" t="s">
        <v>44</v>
      </c>
      <c r="R18" s="693" t="s">
        <v>22</v>
      </c>
      <c r="S18" s="399" t="s">
        <v>44</v>
      </c>
      <c r="T18" s="399" t="s">
        <v>44</v>
      </c>
      <c r="U18" s="399" t="s">
        <v>23</v>
      </c>
      <c r="V18" s="398" t="s">
        <v>788</v>
      </c>
      <c r="W18" s="398" t="s">
        <v>26</v>
      </c>
      <c r="X18" s="398">
        <v>3</v>
      </c>
      <c r="Y18" s="401">
        <v>180</v>
      </c>
      <c r="Z18" s="399" t="s">
        <v>24</v>
      </c>
      <c r="AA18" s="399" t="s">
        <v>17523</v>
      </c>
      <c r="AB18" s="399" t="s">
        <v>17</v>
      </c>
      <c r="AC18" s="399" t="s">
        <v>44</v>
      </c>
      <c r="AD18" s="399" t="s">
        <v>14</v>
      </c>
      <c r="AE18" s="399" t="s">
        <v>39</v>
      </c>
      <c r="AF18" s="399" t="s">
        <v>44</v>
      </c>
      <c r="AG18" s="399" t="s">
        <v>26</v>
      </c>
      <c r="AH18" s="399">
        <v>4</v>
      </c>
      <c r="AI18" s="399">
        <v>40</v>
      </c>
      <c r="AJ18" s="399" t="s">
        <v>483</v>
      </c>
      <c r="AK18" s="398" t="s">
        <v>44</v>
      </c>
      <c r="AL18" s="399">
        <v>3</v>
      </c>
      <c r="AM18" s="398" t="s">
        <v>17524</v>
      </c>
      <c r="AN18" s="399" t="s">
        <v>14</v>
      </c>
      <c r="AO18" s="398">
        <v>85</v>
      </c>
      <c r="AP18" s="399" t="s">
        <v>44</v>
      </c>
      <c r="AQ18" s="399" t="s">
        <v>17</v>
      </c>
      <c r="AR18" s="399" t="s">
        <v>44</v>
      </c>
      <c r="AS18" s="399" t="s">
        <v>44</v>
      </c>
      <c r="AT18" s="399">
        <v>0</v>
      </c>
      <c r="AU18" s="398" t="s">
        <v>44</v>
      </c>
      <c r="AV18" s="398">
        <v>0</v>
      </c>
      <c r="AW18" s="399" t="s">
        <v>44</v>
      </c>
      <c r="AX18" s="399">
        <v>0</v>
      </c>
      <c r="AY18" s="398">
        <v>0</v>
      </c>
      <c r="AZ18" s="399" t="s">
        <v>14</v>
      </c>
      <c r="BA18" s="399" t="s">
        <v>17525</v>
      </c>
      <c r="BB18" s="399" t="s">
        <v>13467</v>
      </c>
      <c r="BC18" s="399">
        <v>4</v>
      </c>
      <c r="BD18" s="399">
        <v>100</v>
      </c>
      <c r="BE18" s="400">
        <v>0</v>
      </c>
      <c r="BF18" s="400" t="s">
        <v>44</v>
      </c>
      <c r="BG18" s="400">
        <v>2</v>
      </c>
      <c r="BH18" s="399">
        <v>100</v>
      </c>
      <c r="BI18" s="399">
        <v>0</v>
      </c>
      <c r="BJ18" s="373" t="s">
        <v>44</v>
      </c>
      <c r="BK18" s="373">
        <v>0</v>
      </c>
      <c r="BL18" s="399" t="s">
        <v>44</v>
      </c>
      <c r="BM18" s="402" t="s">
        <v>44</v>
      </c>
      <c r="BN18" s="403" t="s">
        <v>44</v>
      </c>
      <c r="BO18" s="403">
        <v>0</v>
      </c>
      <c r="BP18" s="402" t="s">
        <v>44</v>
      </c>
      <c r="BQ18" s="403" t="s">
        <v>44</v>
      </c>
      <c r="BR18" s="403" t="s">
        <v>44</v>
      </c>
      <c r="BS18" s="378">
        <v>10</v>
      </c>
      <c r="BT18" s="399">
        <v>0</v>
      </c>
      <c r="BU18" s="399">
        <v>100</v>
      </c>
      <c r="BV18" s="399" t="s">
        <v>17526</v>
      </c>
      <c r="BW18" s="399">
        <v>4</v>
      </c>
      <c r="BX18" s="399">
        <v>0</v>
      </c>
      <c r="BY18" s="399">
        <v>100</v>
      </c>
      <c r="BZ18" s="399" t="s">
        <v>17527</v>
      </c>
      <c r="CA18" s="399">
        <v>2</v>
      </c>
      <c r="CB18" s="399">
        <v>0</v>
      </c>
      <c r="CC18" s="399">
        <v>100</v>
      </c>
      <c r="CD18" s="399" t="s">
        <v>17528</v>
      </c>
      <c r="CE18" s="399">
        <v>0</v>
      </c>
      <c r="CF18" s="399" t="s">
        <v>44</v>
      </c>
      <c r="CG18" s="399" t="s">
        <v>44</v>
      </c>
      <c r="CH18" s="399" t="s">
        <v>44</v>
      </c>
      <c r="CI18" s="400" t="s">
        <v>479</v>
      </c>
      <c r="CJ18" s="399">
        <v>100</v>
      </c>
      <c r="CK18" s="398">
        <v>0</v>
      </c>
      <c r="CL18" s="404">
        <v>0</v>
      </c>
      <c r="CM18" s="404">
        <v>0</v>
      </c>
      <c r="CN18" s="404" t="s">
        <v>44</v>
      </c>
      <c r="CO18" s="404" t="s">
        <v>480</v>
      </c>
      <c r="CP18" s="380">
        <v>100</v>
      </c>
      <c r="CQ18" s="380">
        <v>0</v>
      </c>
      <c r="CR18" s="380">
        <v>0</v>
      </c>
      <c r="CS18" s="415">
        <v>0</v>
      </c>
      <c r="CT18" s="381">
        <v>0</v>
      </c>
      <c r="CU18" s="381" t="s">
        <v>44</v>
      </c>
      <c r="CV18" s="381" t="s">
        <v>44</v>
      </c>
      <c r="CW18" s="381" t="s">
        <v>44</v>
      </c>
      <c r="CX18" s="382" t="s">
        <v>44</v>
      </c>
      <c r="CY18" s="382" t="s">
        <v>44</v>
      </c>
      <c r="CZ18" s="382" t="s">
        <v>44</v>
      </c>
      <c r="DA18" s="382" t="s">
        <v>44</v>
      </c>
      <c r="DB18" s="383" t="s">
        <v>44</v>
      </c>
      <c r="DC18" s="538">
        <f t="shared" si="0"/>
        <v>0</v>
      </c>
      <c r="DD18" s="383" t="s">
        <v>17529</v>
      </c>
      <c r="DE18" s="383">
        <v>36</v>
      </c>
      <c r="DF18" s="384" t="s">
        <v>481</v>
      </c>
      <c r="DG18" s="385" t="s">
        <v>17</v>
      </c>
      <c r="DH18" s="385" t="s">
        <v>44</v>
      </c>
      <c r="DI18" s="385" t="s">
        <v>44</v>
      </c>
      <c r="DJ18" s="385" t="s">
        <v>44</v>
      </c>
      <c r="DK18" s="386" t="s">
        <v>14</v>
      </c>
      <c r="DL18" s="386" t="s">
        <v>493</v>
      </c>
      <c r="DM18" s="386" t="s">
        <v>14</v>
      </c>
      <c r="DN18" s="387" t="s">
        <v>40</v>
      </c>
      <c r="DO18" s="388" t="s">
        <v>31</v>
      </c>
      <c r="DP18" s="388" t="s">
        <v>17</v>
      </c>
      <c r="DQ18" s="388" t="s">
        <v>44</v>
      </c>
      <c r="DR18" s="388" t="s">
        <v>44</v>
      </c>
      <c r="DS18" s="389" t="s">
        <v>32</v>
      </c>
      <c r="DT18" s="390" t="s">
        <v>44</v>
      </c>
      <c r="DU18" s="390" t="s">
        <v>32</v>
      </c>
      <c r="DV18" s="392" t="s">
        <v>44</v>
      </c>
      <c r="DW18" s="392">
        <v>4</v>
      </c>
      <c r="DX18" s="392" t="s">
        <v>14</v>
      </c>
      <c r="DY18" s="393" t="s">
        <v>33</v>
      </c>
      <c r="DZ18" s="394" t="s">
        <v>758</v>
      </c>
      <c r="EA18" s="394" t="s">
        <v>17530</v>
      </c>
      <c r="EB18" s="394" t="s">
        <v>17531</v>
      </c>
      <c r="EC18" s="394" t="s">
        <v>44</v>
      </c>
      <c r="ED18" s="394" t="s">
        <v>44</v>
      </c>
      <c r="EE18" s="384" t="s">
        <v>17532</v>
      </c>
      <c r="EF18" s="383" t="s">
        <v>44</v>
      </c>
      <c r="EG18" s="383" t="s">
        <v>44</v>
      </c>
      <c r="EH18" s="383" t="s">
        <v>44</v>
      </c>
      <c r="EI18" s="383" t="s">
        <v>44</v>
      </c>
      <c r="EJ18" s="383" t="s">
        <v>44</v>
      </c>
      <c r="EK18" s="383" t="s">
        <v>44</v>
      </c>
      <c r="EL18" s="383" t="s">
        <v>13513</v>
      </c>
      <c r="EM18" s="405" t="s">
        <v>44</v>
      </c>
      <c r="EN18" s="401" t="s">
        <v>723</v>
      </c>
      <c r="EO18" s="401" t="s">
        <v>44</v>
      </c>
      <c r="EP18" s="405" t="s">
        <v>17</v>
      </c>
      <c r="EQ18" s="405" t="s">
        <v>44</v>
      </c>
      <c r="ER18" s="405">
        <v>10</v>
      </c>
      <c r="ES18" s="405" t="s">
        <v>14</v>
      </c>
      <c r="ET18" s="401" t="s">
        <v>39</v>
      </c>
      <c r="EU18" s="399">
        <v>1</v>
      </c>
      <c r="EV18" s="400" t="s">
        <v>17398</v>
      </c>
      <c r="EW18" s="399">
        <v>0</v>
      </c>
      <c r="EX18" s="398" t="s">
        <v>44</v>
      </c>
      <c r="EY18" s="398">
        <v>0</v>
      </c>
      <c r="EZ18" s="399" t="s">
        <v>44</v>
      </c>
      <c r="FA18" s="400">
        <v>0</v>
      </c>
      <c r="FB18" s="399" t="s">
        <v>44</v>
      </c>
      <c r="FC18" s="399" t="s">
        <v>39</v>
      </c>
      <c r="FD18" s="399">
        <v>1</v>
      </c>
      <c r="FE18" s="398">
        <v>0</v>
      </c>
      <c r="FF18" s="399">
        <v>0</v>
      </c>
      <c r="FG18" s="399">
        <v>0</v>
      </c>
      <c r="FH18" s="399" t="s">
        <v>44</v>
      </c>
      <c r="FI18" s="529" t="s">
        <v>17533</v>
      </c>
      <c r="FJ18" s="529" t="s">
        <v>17534</v>
      </c>
      <c r="FK18" s="530" t="s">
        <v>17535</v>
      </c>
      <c r="FL18" s="531" t="s">
        <v>17536</v>
      </c>
      <c r="FM18" s="400" t="s">
        <v>17537</v>
      </c>
      <c r="FN18" s="400" t="s">
        <v>17538</v>
      </c>
      <c r="FO18" s="398" t="s">
        <v>17380</v>
      </c>
    </row>
    <row r="19" spans="1:171" s="1" customFormat="1" ht="12.75" customHeight="1" thickBot="1" x14ac:dyDescent="0.35">
      <c r="A19" s="370">
        <v>18</v>
      </c>
      <c r="B19" s="397" t="s">
        <v>714</v>
      </c>
      <c r="C19" s="337" t="s">
        <v>19695</v>
      </c>
      <c r="D19" s="337" t="s">
        <v>19695</v>
      </c>
      <c r="E19" s="399" t="s">
        <v>13442</v>
      </c>
      <c r="F19" s="398" t="s">
        <v>44</v>
      </c>
      <c r="G19" s="398" t="s">
        <v>376</v>
      </c>
      <c r="H19" s="398" t="s">
        <v>17539</v>
      </c>
      <c r="I19" s="398" t="s">
        <v>44</v>
      </c>
      <c r="J19" s="398" t="s">
        <v>94</v>
      </c>
      <c r="K19" s="399" t="s">
        <v>44</v>
      </c>
      <c r="L19" s="399" t="s">
        <v>21</v>
      </c>
      <c r="M19" s="372" t="s">
        <v>17</v>
      </c>
      <c r="N19" s="398" t="s">
        <v>14</v>
      </c>
      <c r="O19" s="398" t="s">
        <v>44</v>
      </c>
      <c r="P19" s="398" t="s">
        <v>44</v>
      </c>
      <c r="Q19" s="400" t="s">
        <v>44</v>
      </c>
      <c r="R19" s="693" t="s">
        <v>22</v>
      </c>
      <c r="S19" s="399" t="s">
        <v>44</v>
      </c>
      <c r="T19" s="399" t="s">
        <v>44</v>
      </c>
      <c r="U19" s="399" t="s">
        <v>23</v>
      </c>
      <c r="V19" s="398" t="s">
        <v>788</v>
      </c>
      <c r="W19" s="398" t="s">
        <v>64</v>
      </c>
      <c r="X19" s="398">
        <v>4</v>
      </c>
      <c r="Y19" s="401">
        <v>150</v>
      </c>
      <c r="Z19" s="399" t="s">
        <v>24</v>
      </c>
      <c r="AA19" s="399" t="s">
        <v>17540</v>
      </c>
      <c r="AB19" s="399" t="s">
        <v>14</v>
      </c>
      <c r="AC19" s="399" t="s">
        <v>48</v>
      </c>
      <c r="AD19" s="399" t="s">
        <v>14</v>
      </c>
      <c r="AE19" s="399" t="s">
        <v>39</v>
      </c>
      <c r="AF19" s="399" t="s">
        <v>44</v>
      </c>
      <c r="AG19" s="399" t="s">
        <v>38</v>
      </c>
      <c r="AH19" s="399">
        <v>1</v>
      </c>
      <c r="AI19" s="399">
        <v>30</v>
      </c>
      <c r="AJ19" s="399" t="s">
        <v>483</v>
      </c>
      <c r="AK19" s="398" t="s">
        <v>44</v>
      </c>
      <c r="AL19" s="399">
        <v>2</v>
      </c>
      <c r="AM19" s="398" t="s">
        <v>37</v>
      </c>
      <c r="AN19" s="399" t="s">
        <v>14</v>
      </c>
      <c r="AO19" s="398">
        <v>5</v>
      </c>
      <c r="AP19" s="399" t="s">
        <v>44</v>
      </c>
      <c r="AQ19" s="399" t="s">
        <v>17</v>
      </c>
      <c r="AR19" s="399" t="s">
        <v>44</v>
      </c>
      <c r="AS19" s="399" t="s">
        <v>44</v>
      </c>
      <c r="AT19" s="399">
        <v>0</v>
      </c>
      <c r="AU19" s="398" t="s">
        <v>44</v>
      </c>
      <c r="AV19" s="398">
        <v>0</v>
      </c>
      <c r="AW19" s="399" t="s">
        <v>44</v>
      </c>
      <c r="AX19" s="399">
        <v>0</v>
      </c>
      <c r="AY19" s="398">
        <v>0</v>
      </c>
      <c r="AZ19" s="399" t="s">
        <v>17</v>
      </c>
      <c r="BA19" s="399" t="s">
        <v>17541</v>
      </c>
      <c r="BB19" s="399" t="s">
        <v>936</v>
      </c>
      <c r="BC19" s="399">
        <v>10</v>
      </c>
      <c r="BD19" s="399">
        <v>100</v>
      </c>
      <c r="BE19" s="400">
        <v>0</v>
      </c>
      <c r="BF19" s="400" t="s">
        <v>44</v>
      </c>
      <c r="BG19" s="400">
        <v>4</v>
      </c>
      <c r="BH19" s="373">
        <v>100</v>
      </c>
      <c r="BI19" s="373">
        <v>0</v>
      </c>
      <c r="BJ19" s="373" t="s">
        <v>44</v>
      </c>
      <c r="BK19" s="373">
        <v>0</v>
      </c>
      <c r="BL19" s="399" t="s">
        <v>44</v>
      </c>
      <c r="BM19" s="376" t="s">
        <v>44</v>
      </c>
      <c r="BN19" s="377" t="s">
        <v>44</v>
      </c>
      <c r="BO19" s="377">
        <v>0</v>
      </c>
      <c r="BP19" s="376" t="s">
        <v>44</v>
      </c>
      <c r="BQ19" s="377" t="s">
        <v>44</v>
      </c>
      <c r="BR19" s="377" t="s">
        <v>44</v>
      </c>
      <c r="BS19" s="378">
        <v>15</v>
      </c>
      <c r="BT19" s="399">
        <v>0</v>
      </c>
      <c r="BU19" s="399">
        <v>100</v>
      </c>
      <c r="BV19" s="399" t="s">
        <v>13448</v>
      </c>
      <c r="BW19" s="399">
        <v>15</v>
      </c>
      <c r="BX19" s="399">
        <v>0</v>
      </c>
      <c r="BY19" s="399">
        <v>100</v>
      </c>
      <c r="BZ19" s="399" t="s">
        <v>17542</v>
      </c>
      <c r="CA19" s="399">
        <v>0</v>
      </c>
      <c r="CB19" s="399" t="s">
        <v>44</v>
      </c>
      <c r="CC19" s="399" t="s">
        <v>44</v>
      </c>
      <c r="CD19" s="399" t="s">
        <v>44</v>
      </c>
      <c r="CE19" s="399">
        <v>0</v>
      </c>
      <c r="CF19" s="399" t="s">
        <v>44</v>
      </c>
      <c r="CG19" s="399" t="s">
        <v>44</v>
      </c>
      <c r="CH19" s="399" t="s">
        <v>44</v>
      </c>
      <c r="CI19" s="400" t="s">
        <v>479</v>
      </c>
      <c r="CJ19" s="399">
        <v>100</v>
      </c>
      <c r="CK19" s="398">
        <v>0</v>
      </c>
      <c r="CL19" s="379">
        <v>0</v>
      </c>
      <c r="CM19" s="379">
        <v>0</v>
      </c>
      <c r="CN19" s="379" t="s">
        <v>44</v>
      </c>
      <c r="CO19" s="379" t="s">
        <v>480</v>
      </c>
      <c r="CP19" s="380">
        <v>100</v>
      </c>
      <c r="CQ19" s="380">
        <v>0</v>
      </c>
      <c r="CR19" s="380">
        <v>0</v>
      </c>
      <c r="CS19" s="380">
        <v>0</v>
      </c>
      <c r="CT19" s="381">
        <v>0</v>
      </c>
      <c r="CU19" s="381" t="s">
        <v>44</v>
      </c>
      <c r="CV19" s="381" t="s">
        <v>44</v>
      </c>
      <c r="CW19" s="381" t="s">
        <v>44</v>
      </c>
      <c r="CX19" s="382" t="s">
        <v>44</v>
      </c>
      <c r="CY19" s="382" t="s">
        <v>44</v>
      </c>
      <c r="CZ19" s="382" t="s">
        <v>44</v>
      </c>
      <c r="DA19" s="382" t="s">
        <v>44</v>
      </c>
      <c r="DB19" s="383" t="s">
        <v>44</v>
      </c>
      <c r="DC19" s="538">
        <f t="shared" si="0"/>
        <v>0</v>
      </c>
      <c r="DD19" s="383" t="s">
        <v>17543</v>
      </c>
      <c r="DE19" s="383">
        <v>41</v>
      </c>
      <c r="DF19" s="384" t="s">
        <v>481</v>
      </c>
      <c r="DG19" s="385" t="s">
        <v>14</v>
      </c>
      <c r="DH19" s="385" t="s">
        <v>721</v>
      </c>
      <c r="DI19" s="385" t="s">
        <v>747</v>
      </c>
      <c r="DJ19" s="385" t="s">
        <v>44</v>
      </c>
      <c r="DK19" s="386" t="s">
        <v>17</v>
      </c>
      <c r="DL19" s="386" t="s">
        <v>44</v>
      </c>
      <c r="DM19" s="386" t="s">
        <v>14</v>
      </c>
      <c r="DN19" s="387" t="s">
        <v>40</v>
      </c>
      <c r="DO19" s="388" t="s">
        <v>31</v>
      </c>
      <c r="DP19" s="388" t="s">
        <v>17</v>
      </c>
      <c r="DQ19" s="388" t="s">
        <v>44</v>
      </c>
      <c r="DR19" s="388" t="s">
        <v>44</v>
      </c>
      <c r="DS19" s="389" t="s">
        <v>50</v>
      </c>
      <c r="DT19" s="390" t="s">
        <v>44</v>
      </c>
      <c r="DU19" s="391" t="s">
        <v>50</v>
      </c>
      <c r="DV19" s="392" t="s">
        <v>44</v>
      </c>
      <c r="DW19" s="392">
        <v>1</v>
      </c>
      <c r="DX19" s="392" t="s">
        <v>17</v>
      </c>
      <c r="DY19" s="393" t="s">
        <v>51</v>
      </c>
      <c r="DZ19" s="394" t="s">
        <v>44</v>
      </c>
      <c r="EA19" s="395" t="s">
        <v>44</v>
      </c>
      <c r="EB19" s="395" t="s">
        <v>44</v>
      </c>
      <c r="EC19" s="395" t="s">
        <v>44</v>
      </c>
      <c r="ED19" s="395" t="s">
        <v>17544</v>
      </c>
      <c r="EE19" s="384" t="s">
        <v>17545</v>
      </c>
      <c r="EF19" s="383" t="s">
        <v>44</v>
      </c>
      <c r="EG19" s="383" t="s">
        <v>44</v>
      </c>
      <c r="EH19" s="383" t="s">
        <v>44</v>
      </c>
      <c r="EI19" s="383" t="s">
        <v>44</v>
      </c>
      <c r="EJ19" s="383" t="s">
        <v>44</v>
      </c>
      <c r="EK19" s="383" t="s">
        <v>44</v>
      </c>
      <c r="EL19" s="383" t="s">
        <v>13462</v>
      </c>
      <c r="EM19" s="405" t="s">
        <v>44</v>
      </c>
      <c r="EN19" s="401" t="s">
        <v>482</v>
      </c>
      <c r="EO19" s="401" t="s">
        <v>44</v>
      </c>
      <c r="EP19" s="401" t="s">
        <v>17</v>
      </c>
      <c r="EQ19" s="405" t="s">
        <v>44</v>
      </c>
      <c r="ER19" s="405">
        <v>20</v>
      </c>
      <c r="ES19" s="405" t="s">
        <v>14</v>
      </c>
      <c r="ET19" s="401" t="s">
        <v>17407</v>
      </c>
      <c r="EU19" s="399">
        <v>1</v>
      </c>
      <c r="EV19" s="400" t="s">
        <v>17387</v>
      </c>
      <c r="EW19" s="399">
        <v>0</v>
      </c>
      <c r="EX19" s="398" t="s">
        <v>44</v>
      </c>
      <c r="EY19" s="398">
        <v>1</v>
      </c>
      <c r="EZ19" s="399" t="s">
        <v>17387</v>
      </c>
      <c r="FA19" s="406">
        <v>0</v>
      </c>
      <c r="FB19" s="399" t="s">
        <v>44</v>
      </c>
      <c r="FC19" s="399" t="s">
        <v>17407</v>
      </c>
      <c r="FD19" s="399">
        <v>1</v>
      </c>
      <c r="FE19" s="398">
        <v>0</v>
      </c>
      <c r="FF19" s="399">
        <v>1</v>
      </c>
      <c r="FG19" s="399">
        <v>0</v>
      </c>
      <c r="FH19" s="399" t="s">
        <v>44</v>
      </c>
      <c r="FI19" s="529" t="s">
        <v>17546</v>
      </c>
      <c r="FJ19" s="529" t="s">
        <v>17547</v>
      </c>
      <c r="FK19" s="530" t="s">
        <v>17548</v>
      </c>
      <c r="FL19" s="531" t="s">
        <v>17549</v>
      </c>
      <c r="FM19" s="400" t="s">
        <v>17550</v>
      </c>
      <c r="FN19" s="399" t="s">
        <v>17551</v>
      </c>
      <c r="FO19" s="398" t="s">
        <v>16374</v>
      </c>
    </row>
    <row r="20" spans="1:171" s="1" customFormat="1" ht="12.75" customHeight="1" thickBot="1" x14ac:dyDescent="0.35">
      <c r="A20" s="370">
        <v>37</v>
      </c>
      <c r="B20" s="397" t="s">
        <v>11155</v>
      </c>
      <c r="C20" s="337" t="s">
        <v>19695</v>
      </c>
      <c r="D20" s="337" t="s">
        <v>19695</v>
      </c>
      <c r="E20" s="399" t="s">
        <v>13442</v>
      </c>
      <c r="F20" s="398" t="s">
        <v>44</v>
      </c>
      <c r="G20" s="398" t="s">
        <v>733</v>
      </c>
      <c r="H20" s="398" t="s">
        <v>58</v>
      </c>
      <c r="I20" s="398" t="s">
        <v>44</v>
      </c>
      <c r="J20" s="398" t="s">
        <v>20</v>
      </c>
      <c r="K20" s="399" t="s">
        <v>44</v>
      </c>
      <c r="L20" s="399" t="s">
        <v>21</v>
      </c>
      <c r="M20" s="372" t="s">
        <v>14</v>
      </c>
      <c r="N20" s="398" t="s">
        <v>14</v>
      </c>
      <c r="O20" s="398" t="s">
        <v>44</v>
      </c>
      <c r="P20" s="398" t="s">
        <v>44</v>
      </c>
      <c r="Q20" s="400" t="s">
        <v>44</v>
      </c>
      <c r="R20" s="692" t="s">
        <v>22</v>
      </c>
      <c r="S20" s="399" t="s">
        <v>44</v>
      </c>
      <c r="T20" s="399" t="s">
        <v>44</v>
      </c>
      <c r="U20" s="399" t="s">
        <v>23</v>
      </c>
      <c r="V20" s="398" t="s">
        <v>27</v>
      </c>
      <c r="W20" s="398" t="s">
        <v>64</v>
      </c>
      <c r="X20" s="398">
        <v>2</v>
      </c>
      <c r="Y20" s="401">
        <v>960</v>
      </c>
      <c r="Z20" s="399" t="s">
        <v>24</v>
      </c>
      <c r="AA20" s="399" t="s">
        <v>17779</v>
      </c>
      <c r="AB20" s="399" t="s">
        <v>14</v>
      </c>
      <c r="AC20" s="399" t="s">
        <v>17758</v>
      </c>
      <c r="AD20" s="399" t="s">
        <v>14</v>
      </c>
      <c r="AE20" s="399" t="s">
        <v>39</v>
      </c>
      <c r="AF20" s="399" t="s">
        <v>44</v>
      </c>
      <c r="AG20" s="399" t="s">
        <v>26</v>
      </c>
      <c r="AH20" s="399">
        <v>2</v>
      </c>
      <c r="AI20" s="399">
        <v>120</v>
      </c>
      <c r="AJ20" s="399" t="s">
        <v>483</v>
      </c>
      <c r="AK20" s="398" t="s">
        <v>44</v>
      </c>
      <c r="AL20" s="399">
        <v>7</v>
      </c>
      <c r="AM20" s="398" t="s">
        <v>17780</v>
      </c>
      <c r="AN20" s="399" t="s">
        <v>14</v>
      </c>
      <c r="AO20" s="398">
        <v>60</v>
      </c>
      <c r="AP20" s="399" t="s">
        <v>44</v>
      </c>
      <c r="AQ20" s="399" t="s">
        <v>17</v>
      </c>
      <c r="AR20" s="399" t="s">
        <v>44</v>
      </c>
      <c r="AS20" s="399" t="s">
        <v>44</v>
      </c>
      <c r="AT20" s="399">
        <v>0</v>
      </c>
      <c r="AU20" s="398" t="s">
        <v>44</v>
      </c>
      <c r="AV20" s="398">
        <v>0</v>
      </c>
      <c r="AW20" s="399" t="s">
        <v>44</v>
      </c>
      <c r="AX20" s="399">
        <v>0</v>
      </c>
      <c r="AY20" s="398">
        <v>0</v>
      </c>
      <c r="AZ20" s="399" t="s">
        <v>14</v>
      </c>
      <c r="BA20" s="399" t="s">
        <v>17781</v>
      </c>
      <c r="BB20" s="399" t="s">
        <v>802</v>
      </c>
      <c r="BC20" s="399">
        <v>1</v>
      </c>
      <c r="BD20" s="399">
        <v>100</v>
      </c>
      <c r="BE20" s="400">
        <v>0</v>
      </c>
      <c r="BF20" s="400" t="s">
        <v>44</v>
      </c>
      <c r="BG20" s="399">
        <v>0</v>
      </c>
      <c r="BH20" s="399" t="s">
        <v>44</v>
      </c>
      <c r="BI20" s="399" t="s">
        <v>44</v>
      </c>
      <c r="BJ20" s="373" t="s">
        <v>44</v>
      </c>
      <c r="BK20" s="373">
        <v>0</v>
      </c>
      <c r="BL20" s="399" t="s">
        <v>44</v>
      </c>
      <c r="BM20" s="376" t="s">
        <v>44</v>
      </c>
      <c r="BN20" s="377" t="s">
        <v>44</v>
      </c>
      <c r="BO20" s="377">
        <v>0</v>
      </c>
      <c r="BP20" s="376" t="s">
        <v>44</v>
      </c>
      <c r="BQ20" s="377" t="s">
        <v>44</v>
      </c>
      <c r="BR20" s="377" t="s">
        <v>44</v>
      </c>
      <c r="BS20" s="378">
        <v>10</v>
      </c>
      <c r="BT20" s="399">
        <v>0</v>
      </c>
      <c r="BU20" s="399">
        <v>100</v>
      </c>
      <c r="BV20" s="399" t="s">
        <v>17748</v>
      </c>
      <c r="BW20" s="399">
        <v>0</v>
      </c>
      <c r="BX20" s="399" t="s">
        <v>44</v>
      </c>
      <c r="BY20" s="399" t="s">
        <v>44</v>
      </c>
      <c r="BZ20" s="399" t="s">
        <v>44</v>
      </c>
      <c r="CA20" s="399">
        <v>2</v>
      </c>
      <c r="CB20" s="399">
        <v>0</v>
      </c>
      <c r="CC20" s="399">
        <v>100</v>
      </c>
      <c r="CD20" s="399" t="s">
        <v>17782</v>
      </c>
      <c r="CE20" s="399">
        <v>0</v>
      </c>
      <c r="CF20" s="399" t="s">
        <v>44</v>
      </c>
      <c r="CG20" s="399" t="s">
        <v>44</v>
      </c>
      <c r="CH20" s="399" t="s">
        <v>44</v>
      </c>
      <c r="CI20" s="400" t="s">
        <v>484</v>
      </c>
      <c r="CJ20" s="399">
        <v>0</v>
      </c>
      <c r="CK20" s="398">
        <v>100</v>
      </c>
      <c r="CL20" s="379">
        <v>0</v>
      </c>
      <c r="CM20" s="379">
        <v>0</v>
      </c>
      <c r="CN20" s="379" t="s">
        <v>44</v>
      </c>
      <c r="CO20" s="379" t="s">
        <v>44</v>
      </c>
      <c r="CP20" s="380" t="s">
        <v>44</v>
      </c>
      <c r="CQ20" s="380" t="s">
        <v>44</v>
      </c>
      <c r="CR20" s="380" t="s">
        <v>44</v>
      </c>
      <c r="CS20" s="380" t="s">
        <v>44</v>
      </c>
      <c r="CT20" s="381" t="s">
        <v>44</v>
      </c>
      <c r="CU20" s="381" t="s">
        <v>44</v>
      </c>
      <c r="CV20" s="381" t="s">
        <v>63</v>
      </c>
      <c r="CW20" s="381">
        <v>0</v>
      </c>
      <c r="CX20" s="382">
        <v>100</v>
      </c>
      <c r="CY20" s="382">
        <v>0</v>
      </c>
      <c r="CZ20" s="382">
        <v>0</v>
      </c>
      <c r="DA20" s="382">
        <v>0</v>
      </c>
      <c r="DB20" s="383">
        <v>0</v>
      </c>
      <c r="DC20" s="538">
        <f t="shared" si="0"/>
        <v>100</v>
      </c>
      <c r="DD20" s="383" t="s">
        <v>17783</v>
      </c>
      <c r="DE20" s="383">
        <v>72</v>
      </c>
      <c r="DF20" s="384" t="s">
        <v>17369</v>
      </c>
      <c r="DG20" s="385" t="s">
        <v>14</v>
      </c>
      <c r="DH20" s="385" t="s">
        <v>721</v>
      </c>
      <c r="DI20" s="385" t="s">
        <v>13489</v>
      </c>
      <c r="DJ20" s="385" t="s">
        <v>44</v>
      </c>
      <c r="DK20" s="386" t="s">
        <v>17</v>
      </c>
      <c r="DL20" s="386" t="s">
        <v>44</v>
      </c>
      <c r="DM20" s="386" t="s">
        <v>14</v>
      </c>
      <c r="DN20" s="387" t="s">
        <v>40</v>
      </c>
      <c r="DO20" s="388" t="s">
        <v>31</v>
      </c>
      <c r="DP20" s="388" t="s">
        <v>14</v>
      </c>
      <c r="DQ20" s="388" t="s">
        <v>30</v>
      </c>
      <c r="DR20" s="388" t="s">
        <v>17784</v>
      </c>
      <c r="DS20" s="389" t="s">
        <v>32</v>
      </c>
      <c r="DT20" s="390" t="s">
        <v>44</v>
      </c>
      <c r="DU20" s="390" t="s">
        <v>32</v>
      </c>
      <c r="DV20" s="392" t="s">
        <v>44</v>
      </c>
      <c r="DW20" s="392">
        <v>4</v>
      </c>
      <c r="DX20" s="392" t="s">
        <v>17</v>
      </c>
      <c r="DY20" s="393" t="s">
        <v>33</v>
      </c>
      <c r="DZ20" s="394" t="s">
        <v>17785</v>
      </c>
      <c r="EA20" s="394" t="s">
        <v>44</v>
      </c>
      <c r="EB20" s="394" t="s">
        <v>44</v>
      </c>
      <c r="EC20" s="394" t="s">
        <v>44</v>
      </c>
      <c r="ED20" s="394" t="s">
        <v>44</v>
      </c>
      <c r="EE20" s="384" t="s">
        <v>44</v>
      </c>
      <c r="EF20" s="383" t="s">
        <v>44</v>
      </c>
      <c r="EG20" s="383" t="s">
        <v>44</v>
      </c>
      <c r="EH20" s="383" t="s">
        <v>44</v>
      </c>
      <c r="EI20" s="383" t="s">
        <v>44</v>
      </c>
      <c r="EJ20" s="383" t="s">
        <v>44</v>
      </c>
      <c r="EK20" s="383" t="s">
        <v>44</v>
      </c>
      <c r="EL20" s="383" t="s">
        <v>17786</v>
      </c>
      <c r="EM20" s="405" t="s">
        <v>44</v>
      </c>
      <c r="EN20" s="401" t="s">
        <v>723</v>
      </c>
      <c r="EO20" s="401" t="s">
        <v>44</v>
      </c>
      <c r="EP20" s="405" t="s">
        <v>17</v>
      </c>
      <c r="EQ20" s="405" t="s">
        <v>44</v>
      </c>
      <c r="ER20" s="405">
        <v>5</v>
      </c>
      <c r="ES20" s="405" t="s">
        <v>14</v>
      </c>
      <c r="ET20" s="401" t="s">
        <v>17576</v>
      </c>
      <c r="EU20" s="399">
        <v>2</v>
      </c>
      <c r="EV20" s="400" t="s">
        <v>17398</v>
      </c>
      <c r="EW20" s="399">
        <v>1</v>
      </c>
      <c r="EX20" s="398" t="s">
        <v>17358</v>
      </c>
      <c r="EY20" s="398">
        <v>0</v>
      </c>
      <c r="EZ20" s="399" t="s">
        <v>17373</v>
      </c>
      <c r="FA20" s="406">
        <v>0</v>
      </c>
      <c r="FB20" s="399" t="s">
        <v>44</v>
      </c>
      <c r="FC20" s="399" t="s">
        <v>39</v>
      </c>
      <c r="FD20" s="399">
        <v>2</v>
      </c>
      <c r="FE20" s="398">
        <v>0</v>
      </c>
      <c r="FF20" s="399">
        <v>0</v>
      </c>
      <c r="FG20" s="399">
        <v>0</v>
      </c>
      <c r="FH20" s="399" t="s">
        <v>44</v>
      </c>
      <c r="FI20" s="529" t="s">
        <v>17787</v>
      </c>
      <c r="FJ20" s="529" t="s">
        <v>17788</v>
      </c>
      <c r="FK20" s="530" t="s">
        <v>17789</v>
      </c>
      <c r="FL20" s="531" t="s">
        <v>17790</v>
      </c>
      <c r="FM20" s="400" t="s">
        <v>17791</v>
      </c>
      <c r="FN20" s="399" t="s">
        <v>834</v>
      </c>
      <c r="FO20" s="398" t="s">
        <v>834</v>
      </c>
    </row>
    <row r="21" spans="1:171" s="1" customFormat="1" ht="12.75" customHeight="1" thickBot="1" x14ac:dyDescent="0.35">
      <c r="A21" s="370">
        <v>38</v>
      </c>
      <c r="B21" s="397" t="s">
        <v>2794</v>
      </c>
      <c r="C21" s="337" t="s">
        <v>19695</v>
      </c>
      <c r="D21" s="337" t="s">
        <v>19695</v>
      </c>
      <c r="E21" s="399" t="s">
        <v>13442</v>
      </c>
      <c r="F21" s="398" t="s">
        <v>44</v>
      </c>
      <c r="G21" s="398" t="s">
        <v>15850</v>
      </c>
      <c r="H21" s="398" t="s">
        <v>58</v>
      </c>
      <c r="I21" s="398" t="s">
        <v>44</v>
      </c>
      <c r="J21" s="398" t="s">
        <v>20</v>
      </c>
      <c r="K21" s="399" t="s">
        <v>44</v>
      </c>
      <c r="L21" s="399" t="s">
        <v>13465</v>
      </c>
      <c r="M21" s="372" t="s">
        <v>17</v>
      </c>
      <c r="N21" s="398" t="s">
        <v>14</v>
      </c>
      <c r="O21" s="398" t="s">
        <v>44</v>
      </c>
      <c r="P21" s="398" t="s">
        <v>44</v>
      </c>
      <c r="Q21" s="400" t="s">
        <v>44</v>
      </c>
      <c r="R21" s="692" t="s">
        <v>22</v>
      </c>
      <c r="S21" s="399" t="s">
        <v>44</v>
      </c>
      <c r="T21" s="399" t="s">
        <v>44</v>
      </c>
      <c r="U21" s="399" t="s">
        <v>23</v>
      </c>
      <c r="V21" s="398" t="s">
        <v>27</v>
      </c>
      <c r="W21" s="398" t="s">
        <v>25</v>
      </c>
      <c r="X21" s="398">
        <v>1</v>
      </c>
      <c r="Y21" s="401">
        <v>2880</v>
      </c>
      <c r="Z21" s="399" t="s">
        <v>24</v>
      </c>
      <c r="AA21" s="399" t="s">
        <v>17792</v>
      </c>
      <c r="AB21" s="399" t="s">
        <v>14</v>
      </c>
      <c r="AC21" s="399" t="s">
        <v>48</v>
      </c>
      <c r="AD21" s="399" t="s">
        <v>14</v>
      </c>
      <c r="AE21" s="399" t="s">
        <v>39</v>
      </c>
      <c r="AF21" s="399" t="s">
        <v>48</v>
      </c>
      <c r="AG21" s="399" t="s">
        <v>26</v>
      </c>
      <c r="AH21" s="399">
        <v>3</v>
      </c>
      <c r="AI21" s="399">
        <v>20</v>
      </c>
      <c r="AJ21" s="399" t="s">
        <v>483</v>
      </c>
      <c r="AK21" s="398" t="s">
        <v>44</v>
      </c>
      <c r="AL21" s="399">
        <v>4</v>
      </c>
      <c r="AM21" s="398" t="s">
        <v>65</v>
      </c>
      <c r="AN21" s="399" t="s">
        <v>14</v>
      </c>
      <c r="AO21" s="398">
        <v>80</v>
      </c>
      <c r="AP21" s="399" t="s">
        <v>44</v>
      </c>
      <c r="AQ21" s="399" t="s">
        <v>14</v>
      </c>
      <c r="AR21" s="399" t="s">
        <v>497</v>
      </c>
      <c r="AS21" s="399" t="s">
        <v>44</v>
      </c>
      <c r="AT21" s="399">
        <v>12</v>
      </c>
      <c r="AU21" s="398" t="s">
        <v>17793</v>
      </c>
      <c r="AV21" s="532">
        <v>80000</v>
      </c>
      <c r="AW21" s="399" t="s">
        <v>14</v>
      </c>
      <c r="AX21" s="399">
        <v>12</v>
      </c>
      <c r="AY21" s="398">
        <v>0</v>
      </c>
      <c r="AZ21" s="399" t="s">
        <v>14</v>
      </c>
      <c r="BA21" s="399" t="s">
        <v>17794</v>
      </c>
      <c r="BB21" s="399" t="s">
        <v>802</v>
      </c>
      <c r="BC21" s="399">
        <v>1</v>
      </c>
      <c r="BD21" s="399">
        <v>100</v>
      </c>
      <c r="BE21" s="400">
        <v>0</v>
      </c>
      <c r="BF21" s="400" t="s">
        <v>44</v>
      </c>
      <c r="BG21" s="400">
        <v>0</v>
      </c>
      <c r="BH21" s="373" t="s">
        <v>44</v>
      </c>
      <c r="BI21" s="373" t="s">
        <v>44</v>
      </c>
      <c r="BJ21" s="373" t="s">
        <v>44</v>
      </c>
      <c r="BK21" s="373">
        <v>0</v>
      </c>
      <c r="BL21" s="399" t="s">
        <v>44</v>
      </c>
      <c r="BM21" s="402" t="s">
        <v>44</v>
      </c>
      <c r="BN21" s="403" t="s">
        <v>44</v>
      </c>
      <c r="BO21" s="403">
        <v>0</v>
      </c>
      <c r="BP21" s="402" t="s">
        <v>44</v>
      </c>
      <c r="BQ21" s="403" t="s">
        <v>44</v>
      </c>
      <c r="BR21" s="403" t="s">
        <v>44</v>
      </c>
      <c r="BS21" s="408">
        <v>3</v>
      </c>
      <c r="BT21" s="399">
        <v>0</v>
      </c>
      <c r="BU21" s="399">
        <v>100</v>
      </c>
      <c r="BV21" s="399" t="s">
        <v>17748</v>
      </c>
      <c r="BW21" s="399">
        <v>0</v>
      </c>
      <c r="BX21" s="399" t="s">
        <v>44</v>
      </c>
      <c r="BY21" s="399" t="s">
        <v>44</v>
      </c>
      <c r="BZ21" s="399" t="s">
        <v>44</v>
      </c>
      <c r="CA21" s="399">
        <v>10</v>
      </c>
      <c r="CB21" s="399">
        <v>0</v>
      </c>
      <c r="CC21" s="399">
        <v>100</v>
      </c>
      <c r="CD21" s="399" t="s">
        <v>17795</v>
      </c>
      <c r="CE21" s="399">
        <v>0</v>
      </c>
      <c r="CF21" s="399" t="s">
        <v>44</v>
      </c>
      <c r="CG21" s="399" t="s">
        <v>44</v>
      </c>
      <c r="CH21" s="399" t="s">
        <v>44</v>
      </c>
      <c r="CI21" s="400" t="s">
        <v>484</v>
      </c>
      <c r="CJ21" s="399">
        <v>0</v>
      </c>
      <c r="CK21" s="398">
        <v>100</v>
      </c>
      <c r="CL21" s="404">
        <v>0</v>
      </c>
      <c r="CM21" s="404">
        <v>0</v>
      </c>
      <c r="CN21" s="404" t="s">
        <v>44</v>
      </c>
      <c r="CO21" s="404" t="s">
        <v>44</v>
      </c>
      <c r="CP21" s="380" t="s">
        <v>44</v>
      </c>
      <c r="CQ21" s="380" t="s">
        <v>44</v>
      </c>
      <c r="CR21" s="380" t="s">
        <v>44</v>
      </c>
      <c r="CS21" s="380" t="s">
        <v>44</v>
      </c>
      <c r="CT21" s="381" t="s">
        <v>44</v>
      </c>
      <c r="CU21" s="381" t="s">
        <v>44</v>
      </c>
      <c r="CV21" s="381" t="s">
        <v>63</v>
      </c>
      <c r="CW21" s="381">
        <v>0</v>
      </c>
      <c r="CX21" s="382">
        <v>100</v>
      </c>
      <c r="CY21" s="382">
        <v>0</v>
      </c>
      <c r="CZ21" s="382">
        <v>0</v>
      </c>
      <c r="DA21" s="382">
        <v>0</v>
      </c>
      <c r="DB21" s="383">
        <v>0</v>
      </c>
      <c r="DC21" s="538">
        <f t="shared" si="0"/>
        <v>100</v>
      </c>
      <c r="DD21" s="383" t="s">
        <v>17796</v>
      </c>
      <c r="DE21" s="383">
        <v>96</v>
      </c>
      <c r="DF21" s="384" t="s">
        <v>17369</v>
      </c>
      <c r="DG21" s="385" t="s">
        <v>14</v>
      </c>
      <c r="DH21" s="385" t="s">
        <v>721</v>
      </c>
      <c r="DI21" s="385" t="s">
        <v>739</v>
      </c>
      <c r="DJ21" s="385" t="s">
        <v>44</v>
      </c>
      <c r="DK21" s="386" t="s">
        <v>17</v>
      </c>
      <c r="DL21" s="386" t="s">
        <v>44</v>
      </c>
      <c r="DM21" s="386" t="s">
        <v>14</v>
      </c>
      <c r="DN21" s="387" t="s">
        <v>17727</v>
      </c>
      <c r="DO21" s="388" t="s">
        <v>31</v>
      </c>
      <c r="DP21" s="388" t="s">
        <v>14</v>
      </c>
      <c r="DQ21" s="388" t="s">
        <v>30</v>
      </c>
      <c r="DR21" s="388" t="s">
        <v>17797</v>
      </c>
      <c r="DS21" s="389" t="s">
        <v>32</v>
      </c>
      <c r="DT21" s="390" t="s">
        <v>44</v>
      </c>
      <c r="DU21" s="390" t="s">
        <v>32</v>
      </c>
      <c r="DV21" s="392" t="s">
        <v>44</v>
      </c>
      <c r="DW21" s="392">
        <v>3</v>
      </c>
      <c r="DX21" s="392" t="s">
        <v>17</v>
      </c>
      <c r="DY21" s="393" t="s">
        <v>44</v>
      </c>
      <c r="DZ21" s="394" t="s">
        <v>44</v>
      </c>
      <c r="EA21" s="394" t="s">
        <v>44</v>
      </c>
      <c r="EB21" s="394" t="s">
        <v>44</v>
      </c>
      <c r="EC21" s="394" t="s">
        <v>44</v>
      </c>
      <c r="ED21" s="394" t="s">
        <v>44</v>
      </c>
      <c r="EE21" s="384" t="s">
        <v>44</v>
      </c>
      <c r="EF21" s="383" t="s">
        <v>33</v>
      </c>
      <c r="EG21" s="383" t="s">
        <v>13457</v>
      </c>
      <c r="EH21" s="383"/>
      <c r="EI21" s="383" t="s">
        <v>44</v>
      </c>
      <c r="EJ21" s="383" t="s">
        <v>44</v>
      </c>
      <c r="EK21" s="383" t="s">
        <v>44</v>
      </c>
      <c r="EL21" s="383" t="s">
        <v>722</v>
      </c>
      <c r="EM21" s="418" t="s">
        <v>44</v>
      </c>
      <c r="EN21" s="401" t="s">
        <v>723</v>
      </c>
      <c r="EO21" s="401" t="s">
        <v>44</v>
      </c>
      <c r="EP21" s="405" t="s">
        <v>17</v>
      </c>
      <c r="EQ21" s="405" t="s">
        <v>44</v>
      </c>
      <c r="ER21" s="405">
        <v>5</v>
      </c>
      <c r="ES21" s="405" t="s">
        <v>14</v>
      </c>
      <c r="ET21" s="401" t="s">
        <v>17407</v>
      </c>
      <c r="EU21" s="399">
        <v>2</v>
      </c>
      <c r="EV21" s="400" t="s">
        <v>17688</v>
      </c>
      <c r="EW21" s="399">
        <v>0</v>
      </c>
      <c r="EX21" s="398" t="s">
        <v>44</v>
      </c>
      <c r="EY21" s="398">
        <v>1</v>
      </c>
      <c r="EZ21" s="399" t="s">
        <v>17398</v>
      </c>
      <c r="FA21" s="406">
        <v>0</v>
      </c>
      <c r="FB21" s="399" t="s">
        <v>44</v>
      </c>
      <c r="FC21" s="399" t="s">
        <v>17407</v>
      </c>
      <c r="FD21" s="399">
        <v>1</v>
      </c>
      <c r="FE21" s="398">
        <v>0</v>
      </c>
      <c r="FF21" s="399">
        <v>1</v>
      </c>
      <c r="FG21" s="399">
        <v>0</v>
      </c>
      <c r="FH21" s="399" t="s">
        <v>44</v>
      </c>
      <c r="FI21" s="529" t="s">
        <v>17798</v>
      </c>
      <c r="FJ21" s="529" t="s">
        <v>17799</v>
      </c>
      <c r="FK21" s="530" t="s">
        <v>17800</v>
      </c>
      <c r="FL21" s="531" t="s">
        <v>17801</v>
      </c>
      <c r="FM21" s="400" t="s">
        <v>17802</v>
      </c>
      <c r="FN21" s="399" t="s">
        <v>834</v>
      </c>
      <c r="FO21" s="398" t="s">
        <v>834</v>
      </c>
    </row>
    <row r="22" spans="1:171" s="1" customFormat="1" ht="12.75" customHeight="1" thickBot="1" x14ac:dyDescent="0.35">
      <c r="A22" s="370">
        <v>22</v>
      </c>
      <c r="B22" s="397" t="s">
        <v>3684</v>
      </c>
      <c r="C22" s="337" t="s">
        <v>19695</v>
      </c>
      <c r="D22" s="337" t="s">
        <v>19695</v>
      </c>
      <c r="E22" s="399" t="s">
        <v>13442</v>
      </c>
      <c r="F22" s="398" t="s">
        <v>44</v>
      </c>
      <c r="G22" s="398" t="s">
        <v>15850</v>
      </c>
      <c r="H22" s="398" t="s">
        <v>58</v>
      </c>
      <c r="I22" s="398" t="s">
        <v>44</v>
      </c>
      <c r="J22" s="398" t="s">
        <v>94</v>
      </c>
      <c r="K22" s="399" t="s">
        <v>44</v>
      </c>
      <c r="L22" s="399" t="s">
        <v>21</v>
      </c>
      <c r="M22" s="372" t="s">
        <v>14</v>
      </c>
      <c r="N22" s="398" t="s">
        <v>14</v>
      </c>
      <c r="O22" s="398" t="s">
        <v>44</v>
      </c>
      <c r="P22" s="398" t="s">
        <v>44</v>
      </c>
      <c r="Q22" s="400" t="s">
        <v>44</v>
      </c>
      <c r="R22" s="692" t="s">
        <v>47</v>
      </c>
      <c r="S22" s="399" t="s">
        <v>48</v>
      </c>
      <c r="T22" s="399" t="s">
        <v>44</v>
      </c>
      <c r="U22" s="399" t="s">
        <v>44</v>
      </c>
      <c r="V22" s="398" t="s">
        <v>44</v>
      </c>
      <c r="W22" s="398" t="s">
        <v>44</v>
      </c>
      <c r="X22" s="398" t="s">
        <v>44</v>
      </c>
      <c r="Y22" s="401" t="s">
        <v>44</v>
      </c>
      <c r="Z22" s="399" t="s">
        <v>44</v>
      </c>
      <c r="AA22" s="399" t="s">
        <v>44</v>
      </c>
      <c r="AB22" s="399" t="s">
        <v>17</v>
      </c>
      <c r="AC22" s="399" t="s">
        <v>44</v>
      </c>
      <c r="AD22" s="399" t="s">
        <v>17</v>
      </c>
      <c r="AE22" s="399" t="s">
        <v>44</v>
      </c>
      <c r="AF22" s="399" t="s">
        <v>44</v>
      </c>
      <c r="AG22" s="399" t="s">
        <v>44</v>
      </c>
      <c r="AH22" s="399" t="s">
        <v>44</v>
      </c>
      <c r="AI22" s="399" t="s">
        <v>44</v>
      </c>
      <c r="AJ22" s="399" t="s">
        <v>44</v>
      </c>
      <c r="AK22" s="398" t="s">
        <v>44</v>
      </c>
      <c r="AL22" s="399" t="s">
        <v>44</v>
      </c>
      <c r="AM22" s="398" t="s">
        <v>44</v>
      </c>
      <c r="AN22" s="399" t="s">
        <v>14</v>
      </c>
      <c r="AO22" s="398">
        <v>100</v>
      </c>
      <c r="AP22" s="399" t="s">
        <v>44</v>
      </c>
      <c r="AQ22" s="399" t="s">
        <v>17</v>
      </c>
      <c r="AR22" s="399" t="s">
        <v>44</v>
      </c>
      <c r="AS22" s="399" t="s">
        <v>44</v>
      </c>
      <c r="AT22" s="399">
        <v>0</v>
      </c>
      <c r="AU22" s="398" t="s">
        <v>44</v>
      </c>
      <c r="AV22" s="398">
        <v>0</v>
      </c>
      <c r="AW22" s="399" t="s">
        <v>44</v>
      </c>
      <c r="AX22" s="399">
        <v>0</v>
      </c>
      <c r="AY22" s="398">
        <v>0</v>
      </c>
      <c r="AZ22" s="399" t="s">
        <v>14</v>
      </c>
      <c r="BA22" s="399" t="s">
        <v>17597</v>
      </c>
      <c r="BB22" s="399" t="s">
        <v>44</v>
      </c>
      <c r="BC22" s="399">
        <v>0</v>
      </c>
      <c r="BD22" s="399" t="s">
        <v>44</v>
      </c>
      <c r="BE22" s="400" t="s">
        <v>44</v>
      </c>
      <c r="BF22" s="400" t="s">
        <v>44</v>
      </c>
      <c r="BG22" s="400">
        <v>0</v>
      </c>
      <c r="BH22" s="373" t="s">
        <v>44</v>
      </c>
      <c r="BI22" s="373" t="s">
        <v>44</v>
      </c>
      <c r="BJ22" s="373" t="s">
        <v>44</v>
      </c>
      <c r="BK22" s="373">
        <v>0</v>
      </c>
      <c r="BL22" s="399" t="s">
        <v>44</v>
      </c>
      <c r="BM22" s="376" t="s">
        <v>44</v>
      </c>
      <c r="BN22" s="377" t="s">
        <v>44</v>
      </c>
      <c r="BO22" s="377">
        <v>0</v>
      </c>
      <c r="BP22" s="376" t="s">
        <v>44</v>
      </c>
      <c r="BQ22" s="377" t="s">
        <v>44</v>
      </c>
      <c r="BR22" s="377" t="s">
        <v>44</v>
      </c>
      <c r="BS22" s="378">
        <v>0</v>
      </c>
      <c r="BT22" s="399" t="s">
        <v>44</v>
      </c>
      <c r="BU22" s="399" t="s">
        <v>44</v>
      </c>
      <c r="BV22" s="399" t="s">
        <v>44</v>
      </c>
      <c r="BW22" s="399">
        <v>0</v>
      </c>
      <c r="BX22" s="399" t="s">
        <v>44</v>
      </c>
      <c r="BY22" s="399" t="s">
        <v>44</v>
      </c>
      <c r="BZ22" s="399" t="s">
        <v>44</v>
      </c>
      <c r="CA22" s="399">
        <v>0</v>
      </c>
      <c r="CB22" s="399" t="s">
        <v>44</v>
      </c>
      <c r="CC22" s="399" t="s">
        <v>44</v>
      </c>
      <c r="CD22" s="399" t="s">
        <v>44</v>
      </c>
      <c r="CE22" s="399">
        <v>0</v>
      </c>
      <c r="CF22" s="399" t="s">
        <v>44</v>
      </c>
      <c r="CG22" s="399" t="s">
        <v>44</v>
      </c>
      <c r="CH22" s="399" t="s">
        <v>44</v>
      </c>
      <c r="CI22" s="400" t="s">
        <v>875</v>
      </c>
      <c r="CJ22" s="399">
        <v>0</v>
      </c>
      <c r="CK22" s="398">
        <v>0</v>
      </c>
      <c r="CL22" s="379">
        <v>100</v>
      </c>
      <c r="CM22" s="379">
        <v>0</v>
      </c>
      <c r="CN22" s="379" t="s">
        <v>44</v>
      </c>
      <c r="CO22" s="379" t="s">
        <v>44</v>
      </c>
      <c r="CP22" s="380" t="s">
        <v>44</v>
      </c>
      <c r="CQ22" s="380" t="s">
        <v>44</v>
      </c>
      <c r="CR22" s="380" t="s">
        <v>44</v>
      </c>
      <c r="CS22" s="380" t="s">
        <v>44</v>
      </c>
      <c r="CT22" s="381" t="s">
        <v>44</v>
      </c>
      <c r="CU22" s="381" t="s">
        <v>44</v>
      </c>
      <c r="CV22" s="381" t="s">
        <v>44</v>
      </c>
      <c r="CW22" s="381" t="s">
        <v>44</v>
      </c>
      <c r="CX22" s="382" t="s">
        <v>44</v>
      </c>
      <c r="CY22" s="382" t="s">
        <v>44</v>
      </c>
      <c r="CZ22" s="382" t="s">
        <v>44</v>
      </c>
      <c r="DA22" s="382" t="s">
        <v>44</v>
      </c>
      <c r="DB22" s="383" t="s">
        <v>44</v>
      </c>
      <c r="DC22" s="538">
        <f t="shared" si="0"/>
        <v>0</v>
      </c>
      <c r="DD22" s="383" t="s">
        <v>44</v>
      </c>
      <c r="DE22" s="383" t="s">
        <v>44</v>
      </c>
      <c r="DF22" s="384" t="s">
        <v>44</v>
      </c>
      <c r="DG22" s="385" t="s">
        <v>44</v>
      </c>
      <c r="DH22" s="385" t="s">
        <v>44</v>
      </c>
      <c r="DI22" s="385" t="s">
        <v>44</v>
      </c>
      <c r="DJ22" s="413" t="s">
        <v>44</v>
      </c>
      <c r="DK22" s="386" t="s">
        <v>17</v>
      </c>
      <c r="DL22" s="386" t="s">
        <v>44</v>
      </c>
      <c r="DM22" s="386" t="s">
        <v>44</v>
      </c>
      <c r="DN22" s="387" t="s">
        <v>44</v>
      </c>
      <c r="DO22" s="388" t="s">
        <v>13463</v>
      </c>
      <c r="DP22" s="388" t="s">
        <v>17</v>
      </c>
      <c r="DQ22" s="388" t="s">
        <v>44</v>
      </c>
      <c r="DR22" s="416" t="s">
        <v>44</v>
      </c>
      <c r="DS22" s="389" t="s">
        <v>32</v>
      </c>
      <c r="DT22" s="390" t="s">
        <v>44</v>
      </c>
      <c r="DU22" s="391" t="s">
        <v>44</v>
      </c>
      <c r="DV22" s="392" t="s">
        <v>44</v>
      </c>
      <c r="DW22" s="392">
        <v>8</v>
      </c>
      <c r="DX22" s="392" t="s">
        <v>17</v>
      </c>
      <c r="DY22" s="393" t="s">
        <v>44</v>
      </c>
      <c r="DZ22" s="394" t="s">
        <v>44</v>
      </c>
      <c r="EA22" s="395" t="s">
        <v>44</v>
      </c>
      <c r="EB22" s="395" t="s">
        <v>44</v>
      </c>
      <c r="EC22" s="395" t="s">
        <v>44</v>
      </c>
      <c r="ED22" s="395" t="s">
        <v>44</v>
      </c>
      <c r="EE22" s="384" t="s">
        <v>44</v>
      </c>
      <c r="EF22" s="383" t="s">
        <v>44</v>
      </c>
      <c r="EG22" s="383" t="s">
        <v>44</v>
      </c>
      <c r="EH22" s="383" t="s">
        <v>44</v>
      </c>
      <c r="EI22" s="383" t="s">
        <v>44</v>
      </c>
      <c r="EJ22" s="383" t="s">
        <v>44</v>
      </c>
      <c r="EK22" s="383" t="s">
        <v>17598</v>
      </c>
      <c r="EL22" s="383" t="s">
        <v>1027</v>
      </c>
      <c r="EM22" s="405" t="s">
        <v>44</v>
      </c>
      <c r="EN22" s="401" t="s">
        <v>482</v>
      </c>
      <c r="EO22" s="401" t="s">
        <v>44</v>
      </c>
      <c r="EP22" s="405" t="s">
        <v>17</v>
      </c>
      <c r="EQ22" s="405" t="s">
        <v>44</v>
      </c>
      <c r="ER22" s="405">
        <v>0</v>
      </c>
      <c r="ES22" s="405" t="s">
        <v>14</v>
      </c>
      <c r="ET22" s="401" t="s">
        <v>48</v>
      </c>
      <c r="EU22" s="399">
        <v>0</v>
      </c>
      <c r="EV22" s="400" t="s">
        <v>44</v>
      </c>
      <c r="EW22" s="399">
        <v>0</v>
      </c>
      <c r="EX22" s="398" t="s">
        <v>44</v>
      </c>
      <c r="EY22" s="398">
        <v>1</v>
      </c>
      <c r="EZ22" s="399" t="s">
        <v>17358</v>
      </c>
      <c r="FA22" s="406">
        <v>0</v>
      </c>
      <c r="FB22" s="399" t="s">
        <v>44</v>
      </c>
      <c r="FC22" s="399" t="s">
        <v>44</v>
      </c>
      <c r="FD22" s="399">
        <v>0</v>
      </c>
      <c r="FE22" s="398">
        <v>0</v>
      </c>
      <c r="FF22" s="399">
        <v>0</v>
      </c>
      <c r="FG22" s="399">
        <v>0</v>
      </c>
      <c r="FH22" s="399" t="s">
        <v>44</v>
      </c>
      <c r="FI22" s="529" t="s">
        <v>17599</v>
      </c>
      <c r="FJ22" s="529" t="s">
        <v>17600</v>
      </c>
      <c r="FK22" s="530" t="s">
        <v>17601</v>
      </c>
      <c r="FL22" s="531" t="s">
        <v>17602</v>
      </c>
      <c r="FM22" s="400" t="s">
        <v>17603</v>
      </c>
      <c r="FN22" s="400" t="s">
        <v>17604</v>
      </c>
      <c r="FO22" s="398" t="s">
        <v>17605</v>
      </c>
    </row>
    <row r="23" spans="1:171" s="1" customFormat="1" ht="12.75" customHeight="1" thickBot="1" x14ac:dyDescent="0.35">
      <c r="A23" s="370">
        <v>23</v>
      </c>
      <c r="B23" s="397" t="s">
        <v>6422</v>
      </c>
      <c r="C23" s="337" t="s">
        <v>19695</v>
      </c>
      <c r="D23" s="337" t="s">
        <v>19695</v>
      </c>
      <c r="E23" s="399" t="s">
        <v>13442</v>
      </c>
      <c r="F23" s="398" t="s">
        <v>44</v>
      </c>
      <c r="G23" s="398" t="s">
        <v>13239</v>
      </c>
      <c r="H23" s="398" t="s">
        <v>19</v>
      </c>
      <c r="I23" s="398" t="s">
        <v>44</v>
      </c>
      <c r="J23" s="398" t="s">
        <v>20</v>
      </c>
      <c r="K23" s="399" t="s">
        <v>44</v>
      </c>
      <c r="L23" s="399" t="s">
        <v>21</v>
      </c>
      <c r="M23" s="372" t="s">
        <v>14</v>
      </c>
      <c r="N23" s="398" t="s">
        <v>14</v>
      </c>
      <c r="O23" s="398" t="s">
        <v>44</v>
      </c>
      <c r="P23" s="398" t="s">
        <v>44</v>
      </c>
      <c r="Q23" s="400" t="s">
        <v>44</v>
      </c>
      <c r="R23" s="692" t="s">
        <v>47</v>
      </c>
      <c r="S23" s="399" t="s">
        <v>48</v>
      </c>
      <c r="T23" s="399" t="s">
        <v>44</v>
      </c>
      <c r="U23" s="399" t="s">
        <v>44</v>
      </c>
      <c r="V23" s="398" t="s">
        <v>44</v>
      </c>
      <c r="W23" s="398" t="s">
        <v>44</v>
      </c>
      <c r="X23" s="398" t="s">
        <v>44</v>
      </c>
      <c r="Y23" s="401" t="s">
        <v>44</v>
      </c>
      <c r="Z23" s="399" t="s">
        <v>44</v>
      </c>
      <c r="AA23" s="399" t="s">
        <v>44</v>
      </c>
      <c r="AB23" s="399" t="s">
        <v>17</v>
      </c>
      <c r="AC23" s="399" t="s">
        <v>44</v>
      </c>
      <c r="AD23" s="399" t="s">
        <v>14</v>
      </c>
      <c r="AE23" s="399" t="s">
        <v>48</v>
      </c>
      <c r="AF23" s="399" t="s">
        <v>44</v>
      </c>
      <c r="AG23" s="399" t="s">
        <v>26</v>
      </c>
      <c r="AH23" s="399">
        <v>3</v>
      </c>
      <c r="AI23" s="399">
        <v>45</v>
      </c>
      <c r="AJ23" s="399" t="s">
        <v>478</v>
      </c>
      <c r="AK23" s="398" t="s">
        <v>44</v>
      </c>
      <c r="AL23" s="399">
        <v>2</v>
      </c>
      <c r="AM23" s="398" t="s">
        <v>37</v>
      </c>
      <c r="AN23" s="399" t="s">
        <v>14</v>
      </c>
      <c r="AO23" s="398">
        <v>60</v>
      </c>
      <c r="AP23" s="399" t="s">
        <v>44</v>
      </c>
      <c r="AQ23" s="399" t="s">
        <v>17</v>
      </c>
      <c r="AR23" s="373" t="s">
        <v>44</v>
      </c>
      <c r="AS23" s="373" t="s">
        <v>44</v>
      </c>
      <c r="AT23" s="374">
        <v>0</v>
      </c>
      <c r="AU23" s="372" t="s">
        <v>44</v>
      </c>
      <c r="AV23" s="398">
        <v>0</v>
      </c>
      <c r="AW23" s="399" t="s">
        <v>44</v>
      </c>
      <c r="AX23" s="399">
        <v>0</v>
      </c>
      <c r="AY23" s="398">
        <v>0</v>
      </c>
      <c r="AZ23" s="399" t="s">
        <v>14</v>
      </c>
      <c r="BA23" s="399" t="s">
        <v>17606</v>
      </c>
      <c r="BB23" s="399" t="s">
        <v>860</v>
      </c>
      <c r="BC23" s="399">
        <v>3</v>
      </c>
      <c r="BD23" s="399">
        <v>50</v>
      </c>
      <c r="BE23" s="400">
        <v>50</v>
      </c>
      <c r="BF23" s="400" t="s">
        <v>44</v>
      </c>
      <c r="BG23" s="399">
        <v>0</v>
      </c>
      <c r="BH23" s="399" t="s">
        <v>44</v>
      </c>
      <c r="BI23" s="399" t="s">
        <v>44</v>
      </c>
      <c r="BJ23" s="373" t="s">
        <v>44</v>
      </c>
      <c r="BK23" s="373">
        <v>0</v>
      </c>
      <c r="BL23" s="399" t="s">
        <v>44</v>
      </c>
      <c r="BM23" s="376" t="s">
        <v>44</v>
      </c>
      <c r="BN23" s="377" t="s">
        <v>44</v>
      </c>
      <c r="BO23" s="377">
        <v>0</v>
      </c>
      <c r="BP23" s="376" t="s">
        <v>44</v>
      </c>
      <c r="BQ23" s="377" t="s">
        <v>44</v>
      </c>
      <c r="BR23" s="377" t="s">
        <v>44</v>
      </c>
      <c r="BS23" s="378">
        <v>20</v>
      </c>
      <c r="BT23" s="399">
        <v>0</v>
      </c>
      <c r="BU23" s="399">
        <v>100</v>
      </c>
      <c r="BV23" s="399" t="s">
        <v>17607</v>
      </c>
      <c r="BW23" s="399">
        <v>7</v>
      </c>
      <c r="BX23" s="399">
        <v>0</v>
      </c>
      <c r="BY23" s="399">
        <v>100</v>
      </c>
      <c r="BZ23" s="399" t="s">
        <v>17608</v>
      </c>
      <c r="CA23" s="399">
        <v>0</v>
      </c>
      <c r="CB23" s="399" t="s">
        <v>44</v>
      </c>
      <c r="CC23" s="399" t="s">
        <v>44</v>
      </c>
      <c r="CD23" s="399" t="s">
        <v>44</v>
      </c>
      <c r="CE23" s="399">
        <v>0</v>
      </c>
      <c r="CF23" s="399" t="s">
        <v>44</v>
      </c>
      <c r="CG23" s="399" t="s">
        <v>44</v>
      </c>
      <c r="CH23" s="399" t="s">
        <v>44</v>
      </c>
      <c r="CI23" s="400" t="s">
        <v>479</v>
      </c>
      <c r="CJ23" s="399">
        <v>100</v>
      </c>
      <c r="CK23" s="398">
        <v>0</v>
      </c>
      <c r="CL23" s="379">
        <v>0</v>
      </c>
      <c r="CM23" s="379">
        <v>0</v>
      </c>
      <c r="CN23" s="379" t="s">
        <v>44</v>
      </c>
      <c r="CO23" s="379" t="s">
        <v>480</v>
      </c>
      <c r="CP23" s="380">
        <v>100</v>
      </c>
      <c r="CQ23" s="380">
        <v>0</v>
      </c>
      <c r="CR23" s="380">
        <v>0</v>
      </c>
      <c r="CS23" s="380">
        <v>0</v>
      </c>
      <c r="CT23" s="381">
        <v>0</v>
      </c>
      <c r="CU23" s="381" t="s">
        <v>44</v>
      </c>
      <c r="CV23" s="381" t="s">
        <v>44</v>
      </c>
      <c r="CW23" s="381" t="s">
        <v>44</v>
      </c>
      <c r="CX23" s="382" t="s">
        <v>44</v>
      </c>
      <c r="CY23" s="382" t="s">
        <v>44</v>
      </c>
      <c r="CZ23" s="382" t="s">
        <v>44</v>
      </c>
      <c r="DA23" s="382" t="s">
        <v>44</v>
      </c>
      <c r="DB23" s="383" t="s">
        <v>44</v>
      </c>
      <c r="DC23" s="538">
        <f t="shared" si="0"/>
        <v>0</v>
      </c>
      <c r="DD23" s="383" t="s">
        <v>17609</v>
      </c>
      <c r="DE23" s="383">
        <v>89</v>
      </c>
      <c r="DF23" s="384" t="s">
        <v>17610</v>
      </c>
      <c r="DG23" s="385" t="s">
        <v>14</v>
      </c>
      <c r="DH23" s="385" t="s">
        <v>721</v>
      </c>
      <c r="DI23" s="385" t="s">
        <v>747</v>
      </c>
      <c r="DJ23" s="413" t="s">
        <v>44</v>
      </c>
      <c r="DK23" s="386" t="s">
        <v>14</v>
      </c>
      <c r="DL23" s="386" t="s">
        <v>17572</v>
      </c>
      <c r="DM23" s="386" t="s">
        <v>14</v>
      </c>
      <c r="DN23" s="387" t="s">
        <v>40</v>
      </c>
      <c r="DO23" s="388" t="s">
        <v>31</v>
      </c>
      <c r="DP23" s="388" t="s">
        <v>17</v>
      </c>
      <c r="DQ23" s="388" t="s">
        <v>44</v>
      </c>
      <c r="DR23" s="388" t="s">
        <v>44</v>
      </c>
      <c r="DS23" s="389" t="s">
        <v>32</v>
      </c>
      <c r="DT23" s="390" t="s">
        <v>44</v>
      </c>
      <c r="DU23" s="391" t="s">
        <v>32</v>
      </c>
      <c r="DV23" s="392" t="s">
        <v>44</v>
      </c>
      <c r="DW23" s="392">
        <v>5</v>
      </c>
      <c r="DX23" s="392" t="s">
        <v>17</v>
      </c>
      <c r="DY23" s="393" t="s">
        <v>33</v>
      </c>
      <c r="DZ23" s="394" t="s">
        <v>909</v>
      </c>
      <c r="EA23" s="395" t="s">
        <v>17574</v>
      </c>
      <c r="EB23" s="395" t="s">
        <v>17356</v>
      </c>
      <c r="EC23" s="395" t="s">
        <v>44</v>
      </c>
      <c r="ED23" s="395" t="s">
        <v>44</v>
      </c>
      <c r="EE23" s="384" t="s">
        <v>17611</v>
      </c>
      <c r="EF23" s="383" t="s">
        <v>44</v>
      </c>
      <c r="EG23" s="383" t="s">
        <v>44</v>
      </c>
      <c r="EH23" s="383" t="s">
        <v>44</v>
      </c>
      <c r="EI23" s="383" t="s">
        <v>44</v>
      </c>
      <c r="EJ23" s="383" t="s">
        <v>44</v>
      </c>
      <c r="EK23" s="383" t="s">
        <v>44</v>
      </c>
      <c r="EL23" s="383" t="s">
        <v>722</v>
      </c>
      <c r="EM23" s="405" t="s">
        <v>44</v>
      </c>
      <c r="EN23" s="401" t="s">
        <v>482</v>
      </c>
      <c r="EO23" s="401" t="s">
        <v>44</v>
      </c>
      <c r="EP23" s="405" t="s">
        <v>17</v>
      </c>
      <c r="EQ23" s="405" t="s">
        <v>44</v>
      </c>
      <c r="ER23" s="405">
        <v>9</v>
      </c>
      <c r="ES23" s="405" t="s">
        <v>14</v>
      </c>
      <c r="ET23" s="401" t="s">
        <v>48</v>
      </c>
      <c r="EU23" s="399">
        <v>0</v>
      </c>
      <c r="EV23" s="400" t="s">
        <v>44</v>
      </c>
      <c r="EW23" s="399">
        <v>0</v>
      </c>
      <c r="EX23" s="398" t="s">
        <v>44</v>
      </c>
      <c r="EY23" s="398">
        <v>2</v>
      </c>
      <c r="EZ23" s="399" t="s">
        <v>17387</v>
      </c>
      <c r="FA23" s="406">
        <v>0</v>
      </c>
      <c r="FB23" s="399" t="s">
        <v>44</v>
      </c>
      <c r="FC23" s="399" t="s">
        <v>48</v>
      </c>
      <c r="FD23" s="399">
        <v>0</v>
      </c>
      <c r="FE23" s="398">
        <v>0</v>
      </c>
      <c r="FF23" s="399">
        <v>2</v>
      </c>
      <c r="FG23" s="399">
        <v>0</v>
      </c>
      <c r="FH23" s="399" t="s">
        <v>44</v>
      </c>
      <c r="FI23" s="529" t="s">
        <v>17612</v>
      </c>
      <c r="FJ23" s="529" t="s">
        <v>17613</v>
      </c>
      <c r="FK23" s="530" t="s">
        <v>17614</v>
      </c>
      <c r="FL23" s="531" t="s">
        <v>17615</v>
      </c>
      <c r="FM23" s="400" t="s">
        <v>17616</v>
      </c>
      <c r="FN23" s="399" t="s">
        <v>17617</v>
      </c>
      <c r="FO23" s="398" t="s">
        <v>17618</v>
      </c>
    </row>
    <row r="24" spans="1:171" s="1" customFormat="1" ht="12.75" customHeight="1" thickBot="1" x14ac:dyDescent="0.35">
      <c r="A24" s="370">
        <v>41</v>
      </c>
      <c r="B24" s="397" t="s">
        <v>11571</v>
      </c>
      <c r="C24" s="337" t="s">
        <v>19695</v>
      </c>
      <c r="D24" s="337" t="s">
        <v>19695</v>
      </c>
      <c r="E24" s="399" t="s">
        <v>13442</v>
      </c>
      <c r="F24" s="398" t="s">
        <v>44</v>
      </c>
      <c r="G24" s="398" t="s">
        <v>369</v>
      </c>
      <c r="H24" s="398" t="s">
        <v>19</v>
      </c>
      <c r="I24" s="398" t="s">
        <v>44</v>
      </c>
      <c r="J24" s="398" t="s">
        <v>20</v>
      </c>
      <c r="K24" s="399" t="s">
        <v>44</v>
      </c>
      <c r="L24" s="399" t="s">
        <v>21</v>
      </c>
      <c r="M24" s="372" t="s">
        <v>17</v>
      </c>
      <c r="N24" s="398" t="s">
        <v>14</v>
      </c>
      <c r="O24" s="398" t="s">
        <v>44</v>
      </c>
      <c r="P24" s="398" t="s">
        <v>44</v>
      </c>
      <c r="Q24" s="400" t="s">
        <v>44</v>
      </c>
      <c r="R24" s="693" t="s">
        <v>22</v>
      </c>
      <c r="S24" s="399" t="s">
        <v>44</v>
      </c>
      <c r="T24" s="399" t="s">
        <v>44</v>
      </c>
      <c r="U24" s="399" t="s">
        <v>23</v>
      </c>
      <c r="V24" s="398" t="s">
        <v>37</v>
      </c>
      <c r="W24" s="398" t="s">
        <v>25</v>
      </c>
      <c r="X24" s="398">
        <v>1</v>
      </c>
      <c r="Y24" s="401">
        <v>6480</v>
      </c>
      <c r="Z24" s="399" t="s">
        <v>24</v>
      </c>
      <c r="AA24" s="399" t="s">
        <v>17823</v>
      </c>
      <c r="AB24" s="399" t="s">
        <v>17</v>
      </c>
      <c r="AC24" s="399" t="s">
        <v>44</v>
      </c>
      <c r="AD24" s="399" t="s">
        <v>14</v>
      </c>
      <c r="AE24" s="399" t="s">
        <v>39</v>
      </c>
      <c r="AF24" s="399" t="s">
        <v>44</v>
      </c>
      <c r="AG24" s="399" t="s">
        <v>38</v>
      </c>
      <c r="AH24" s="399">
        <v>1</v>
      </c>
      <c r="AI24" s="399">
        <v>30</v>
      </c>
      <c r="AJ24" s="399" t="s">
        <v>483</v>
      </c>
      <c r="AK24" s="398" t="s">
        <v>44</v>
      </c>
      <c r="AL24" s="399">
        <v>4</v>
      </c>
      <c r="AM24" s="398" t="s">
        <v>37</v>
      </c>
      <c r="AN24" s="399" t="s">
        <v>14</v>
      </c>
      <c r="AO24" s="398">
        <v>40</v>
      </c>
      <c r="AP24" s="399" t="s">
        <v>44</v>
      </c>
      <c r="AQ24" s="399" t="s">
        <v>17</v>
      </c>
      <c r="AR24" s="399" t="s">
        <v>44</v>
      </c>
      <c r="AS24" s="399" t="s">
        <v>44</v>
      </c>
      <c r="AT24" s="399">
        <v>0</v>
      </c>
      <c r="AU24" s="398" t="s">
        <v>44</v>
      </c>
      <c r="AV24" s="398">
        <v>0</v>
      </c>
      <c r="AW24" s="399" t="s">
        <v>44</v>
      </c>
      <c r="AX24" s="399">
        <v>0</v>
      </c>
      <c r="AY24" s="398">
        <v>0</v>
      </c>
      <c r="AZ24" s="399" t="s">
        <v>14</v>
      </c>
      <c r="BA24" s="399" t="s">
        <v>17824</v>
      </c>
      <c r="BB24" s="399" t="s">
        <v>798</v>
      </c>
      <c r="BC24" s="399">
        <v>3</v>
      </c>
      <c r="BD24" s="399">
        <v>100</v>
      </c>
      <c r="BE24" s="400">
        <v>0</v>
      </c>
      <c r="BF24" s="400" t="s">
        <v>44</v>
      </c>
      <c r="BG24" s="399">
        <v>0</v>
      </c>
      <c r="BH24" s="399" t="s">
        <v>44</v>
      </c>
      <c r="BI24" s="399" t="s">
        <v>44</v>
      </c>
      <c r="BJ24" s="373" t="s">
        <v>44</v>
      </c>
      <c r="BK24" s="373">
        <v>0</v>
      </c>
      <c r="BL24" s="399" t="s">
        <v>44</v>
      </c>
      <c r="BM24" s="376" t="s">
        <v>44</v>
      </c>
      <c r="BN24" s="377" t="s">
        <v>44</v>
      </c>
      <c r="BO24" s="377">
        <v>0</v>
      </c>
      <c r="BP24" s="376" t="s">
        <v>44</v>
      </c>
      <c r="BQ24" s="377" t="s">
        <v>44</v>
      </c>
      <c r="BR24" s="377" t="s">
        <v>44</v>
      </c>
      <c r="BS24" s="408">
        <v>20</v>
      </c>
      <c r="BT24" s="399">
        <v>0</v>
      </c>
      <c r="BU24" s="399">
        <v>100</v>
      </c>
      <c r="BV24" s="399" t="s">
        <v>17825</v>
      </c>
      <c r="BW24" s="399">
        <v>3</v>
      </c>
      <c r="BX24" s="399">
        <v>0</v>
      </c>
      <c r="BY24" s="399">
        <v>100</v>
      </c>
      <c r="BZ24" s="399" t="s">
        <v>824</v>
      </c>
      <c r="CA24" s="399">
        <v>14</v>
      </c>
      <c r="CB24" s="399">
        <v>0</v>
      </c>
      <c r="CC24" s="399">
        <v>100</v>
      </c>
      <c r="CD24" s="399" t="s">
        <v>824</v>
      </c>
      <c r="CE24" s="399">
        <v>0</v>
      </c>
      <c r="CF24" s="399" t="s">
        <v>44</v>
      </c>
      <c r="CG24" s="399" t="s">
        <v>44</v>
      </c>
      <c r="CH24" s="399" t="s">
        <v>44</v>
      </c>
      <c r="CI24" s="400" t="s">
        <v>484</v>
      </c>
      <c r="CJ24" s="399">
        <v>0</v>
      </c>
      <c r="CK24" s="398">
        <v>100</v>
      </c>
      <c r="CL24" s="379">
        <v>0</v>
      </c>
      <c r="CM24" s="379">
        <v>0</v>
      </c>
      <c r="CN24" s="379" t="s">
        <v>44</v>
      </c>
      <c r="CO24" s="379" t="s">
        <v>44</v>
      </c>
      <c r="CP24" s="380" t="s">
        <v>44</v>
      </c>
      <c r="CQ24" s="380" t="s">
        <v>44</v>
      </c>
      <c r="CR24" s="380" t="s">
        <v>44</v>
      </c>
      <c r="CS24" s="380" t="s">
        <v>44</v>
      </c>
      <c r="CT24" s="381" t="s">
        <v>44</v>
      </c>
      <c r="CU24" s="381" t="s">
        <v>44</v>
      </c>
      <c r="CV24" s="381" t="s">
        <v>1026</v>
      </c>
      <c r="CW24" s="381">
        <v>0</v>
      </c>
      <c r="CX24" s="382">
        <v>50</v>
      </c>
      <c r="CY24" s="382">
        <v>50</v>
      </c>
      <c r="CZ24" s="382">
        <v>0</v>
      </c>
      <c r="DA24" s="382">
        <v>0</v>
      </c>
      <c r="DB24" s="383">
        <v>0</v>
      </c>
      <c r="DC24" s="538">
        <f t="shared" si="0"/>
        <v>100</v>
      </c>
      <c r="DD24" s="383" t="s">
        <v>17826</v>
      </c>
      <c r="DE24" s="383">
        <v>48</v>
      </c>
      <c r="DF24" s="384" t="s">
        <v>17369</v>
      </c>
      <c r="DG24" s="385" t="s">
        <v>14</v>
      </c>
      <c r="DH24" s="385" t="s">
        <v>721</v>
      </c>
      <c r="DI24" s="385" t="s">
        <v>747</v>
      </c>
      <c r="DJ24" s="413" t="s">
        <v>44</v>
      </c>
      <c r="DK24" s="386" t="s">
        <v>17</v>
      </c>
      <c r="DL24" s="386" t="s">
        <v>44</v>
      </c>
      <c r="DM24" s="386" t="s">
        <v>14</v>
      </c>
      <c r="DN24" s="387" t="s">
        <v>40</v>
      </c>
      <c r="DO24" s="388" t="s">
        <v>31</v>
      </c>
      <c r="DP24" s="388" t="s">
        <v>14</v>
      </c>
      <c r="DQ24" s="388" t="s">
        <v>30</v>
      </c>
      <c r="DR24" s="388" t="s">
        <v>17827</v>
      </c>
      <c r="DS24" s="389" t="s">
        <v>32</v>
      </c>
      <c r="DT24" s="390" t="s">
        <v>44</v>
      </c>
      <c r="DU24" s="390" t="s">
        <v>50</v>
      </c>
      <c r="DV24" s="392" t="s">
        <v>44</v>
      </c>
      <c r="DW24" s="392">
        <v>2</v>
      </c>
      <c r="DX24" s="392" t="s">
        <v>17</v>
      </c>
      <c r="DY24" s="393" t="s">
        <v>33</v>
      </c>
      <c r="DZ24" s="394" t="s">
        <v>114</v>
      </c>
      <c r="EA24" s="394" t="s">
        <v>44</v>
      </c>
      <c r="EB24" s="394" t="s">
        <v>44</v>
      </c>
      <c r="EC24" s="394" t="s">
        <v>44</v>
      </c>
      <c r="ED24" s="394" t="s">
        <v>44</v>
      </c>
      <c r="EE24" s="384" t="s">
        <v>44</v>
      </c>
      <c r="EF24" s="383" t="s">
        <v>44</v>
      </c>
      <c r="EG24" s="383" t="s">
        <v>44</v>
      </c>
      <c r="EH24" s="383" t="s">
        <v>44</v>
      </c>
      <c r="EI24" s="383" t="s">
        <v>44</v>
      </c>
      <c r="EJ24" s="383" t="s">
        <v>44</v>
      </c>
      <c r="EK24" s="383" t="s">
        <v>44</v>
      </c>
      <c r="EL24" s="383" t="s">
        <v>722</v>
      </c>
      <c r="EM24" s="405" t="s">
        <v>44</v>
      </c>
      <c r="EN24" s="401" t="s">
        <v>723</v>
      </c>
      <c r="EO24" s="401" t="s">
        <v>44</v>
      </c>
      <c r="EP24" s="405" t="s">
        <v>17</v>
      </c>
      <c r="EQ24" s="405" t="s">
        <v>44</v>
      </c>
      <c r="ER24" s="405">
        <v>20</v>
      </c>
      <c r="ES24" s="405" t="s">
        <v>14</v>
      </c>
      <c r="ET24" s="401" t="s">
        <v>39</v>
      </c>
      <c r="EU24" s="399">
        <v>2</v>
      </c>
      <c r="EV24" s="400" t="s">
        <v>17828</v>
      </c>
      <c r="EW24" s="399">
        <v>0</v>
      </c>
      <c r="EX24" s="398" t="s">
        <v>44</v>
      </c>
      <c r="EY24" s="398">
        <v>0</v>
      </c>
      <c r="EZ24" s="399" t="s">
        <v>44</v>
      </c>
      <c r="FA24" s="406">
        <v>0</v>
      </c>
      <c r="FB24" s="399" t="s">
        <v>44</v>
      </c>
      <c r="FC24" s="399" t="s">
        <v>39</v>
      </c>
      <c r="FD24" s="399">
        <v>1</v>
      </c>
      <c r="FE24" s="398">
        <v>0</v>
      </c>
      <c r="FF24" s="399">
        <v>0</v>
      </c>
      <c r="FG24" s="399">
        <v>0</v>
      </c>
      <c r="FH24" s="399" t="s">
        <v>44</v>
      </c>
      <c r="FI24" s="529" t="s">
        <v>17829</v>
      </c>
      <c r="FJ24" s="529" t="s">
        <v>17830</v>
      </c>
      <c r="FK24" s="530" t="s">
        <v>17831</v>
      </c>
      <c r="FL24" s="531" t="s">
        <v>17832</v>
      </c>
      <c r="FM24" s="400" t="s">
        <v>17833</v>
      </c>
      <c r="FN24" s="399" t="s">
        <v>834</v>
      </c>
      <c r="FO24" s="398" t="s">
        <v>834</v>
      </c>
    </row>
    <row r="25" spans="1:171" s="1" customFormat="1" ht="12.75" customHeight="1" thickBot="1" x14ac:dyDescent="0.35">
      <c r="A25" s="370">
        <v>45</v>
      </c>
      <c r="B25" s="397" t="s">
        <v>12804</v>
      </c>
      <c r="C25" s="337" t="s">
        <v>19695</v>
      </c>
      <c r="D25" s="337" t="s">
        <v>19695</v>
      </c>
      <c r="E25" s="399" t="s">
        <v>13442</v>
      </c>
      <c r="F25" s="398" t="s">
        <v>44</v>
      </c>
      <c r="G25" s="398" t="s">
        <v>378</v>
      </c>
      <c r="H25" s="398" t="s">
        <v>19</v>
      </c>
      <c r="I25" s="398" t="s">
        <v>44</v>
      </c>
      <c r="J25" s="398" t="s">
        <v>20</v>
      </c>
      <c r="K25" s="399" t="s">
        <v>44</v>
      </c>
      <c r="L25" s="399" t="s">
        <v>21</v>
      </c>
      <c r="M25" s="372" t="s">
        <v>14</v>
      </c>
      <c r="N25" s="398" t="s">
        <v>14</v>
      </c>
      <c r="O25" s="398" t="s">
        <v>44</v>
      </c>
      <c r="P25" s="398" t="s">
        <v>44</v>
      </c>
      <c r="Q25" s="400" t="s">
        <v>44</v>
      </c>
      <c r="R25" s="692" t="s">
        <v>22</v>
      </c>
      <c r="S25" s="399" t="s">
        <v>44</v>
      </c>
      <c r="T25" s="399" t="s">
        <v>44</v>
      </c>
      <c r="U25" s="399" t="s">
        <v>76</v>
      </c>
      <c r="V25" s="398" t="s">
        <v>44</v>
      </c>
      <c r="W25" s="398" t="s">
        <v>44</v>
      </c>
      <c r="X25" s="398" t="s">
        <v>44</v>
      </c>
      <c r="Y25" s="401" t="s">
        <v>44</v>
      </c>
      <c r="Z25" s="399" t="s">
        <v>44</v>
      </c>
      <c r="AA25" s="399" t="s">
        <v>44</v>
      </c>
      <c r="AB25" s="399" t="s">
        <v>14</v>
      </c>
      <c r="AC25" s="399" t="s">
        <v>48</v>
      </c>
      <c r="AD25" s="399" t="s">
        <v>14</v>
      </c>
      <c r="AE25" s="399" t="s">
        <v>39</v>
      </c>
      <c r="AF25" s="399" t="s">
        <v>44</v>
      </c>
      <c r="AG25" s="399" t="s">
        <v>38</v>
      </c>
      <c r="AH25" s="399">
        <v>1</v>
      </c>
      <c r="AI25" s="399">
        <v>30</v>
      </c>
      <c r="AJ25" s="399" t="s">
        <v>483</v>
      </c>
      <c r="AK25" s="398" t="s">
        <v>44</v>
      </c>
      <c r="AL25" s="399">
        <v>3</v>
      </c>
      <c r="AM25" s="398" t="s">
        <v>65</v>
      </c>
      <c r="AN25" s="399" t="s">
        <v>14</v>
      </c>
      <c r="AO25" s="398">
        <v>96</v>
      </c>
      <c r="AP25" s="399" t="s">
        <v>44</v>
      </c>
      <c r="AQ25" s="399" t="s">
        <v>17</v>
      </c>
      <c r="AR25" s="399" t="s">
        <v>44</v>
      </c>
      <c r="AS25" s="399" t="s">
        <v>44</v>
      </c>
      <c r="AT25" s="399">
        <v>0</v>
      </c>
      <c r="AU25" s="398" t="s">
        <v>44</v>
      </c>
      <c r="AV25" s="398">
        <v>0</v>
      </c>
      <c r="AW25" s="399" t="s">
        <v>44</v>
      </c>
      <c r="AX25" s="399">
        <v>0</v>
      </c>
      <c r="AY25" s="398">
        <v>0</v>
      </c>
      <c r="AZ25" s="399" t="s">
        <v>14</v>
      </c>
      <c r="BA25" s="399" t="s">
        <v>17869</v>
      </c>
      <c r="BB25" s="399" t="s">
        <v>802</v>
      </c>
      <c r="BC25" s="399">
        <v>3</v>
      </c>
      <c r="BD25" s="399">
        <v>75</v>
      </c>
      <c r="BE25" s="400">
        <v>25</v>
      </c>
      <c r="BF25" s="400" t="s">
        <v>44</v>
      </c>
      <c r="BG25" s="400">
        <v>0</v>
      </c>
      <c r="BH25" s="399" t="s">
        <v>44</v>
      </c>
      <c r="BI25" s="399" t="s">
        <v>44</v>
      </c>
      <c r="BJ25" s="373" t="s">
        <v>44</v>
      </c>
      <c r="BK25" s="373">
        <v>0</v>
      </c>
      <c r="BL25" s="399" t="s">
        <v>44</v>
      </c>
      <c r="BM25" s="402" t="s">
        <v>44</v>
      </c>
      <c r="BN25" s="403" t="s">
        <v>44</v>
      </c>
      <c r="BO25" s="403">
        <v>0</v>
      </c>
      <c r="BP25" s="402" t="s">
        <v>44</v>
      </c>
      <c r="BQ25" s="403" t="s">
        <v>44</v>
      </c>
      <c r="BR25" s="403" t="s">
        <v>44</v>
      </c>
      <c r="BS25" s="408">
        <v>12</v>
      </c>
      <c r="BT25" s="399">
        <v>0</v>
      </c>
      <c r="BU25" s="399">
        <v>100</v>
      </c>
      <c r="BV25" s="399" t="s">
        <v>13448</v>
      </c>
      <c r="BW25" s="399">
        <v>0</v>
      </c>
      <c r="BX25" s="399" t="s">
        <v>44</v>
      </c>
      <c r="BY25" s="399" t="s">
        <v>44</v>
      </c>
      <c r="BZ25" s="399" t="s">
        <v>44</v>
      </c>
      <c r="CA25" s="399">
        <v>5</v>
      </c>
      <c r="CB25" s="399">
        <v>0</v>
      </c>
      <c r="CC25" s="399">
        <v>100</v>
      </c>
      <c r="CD25" s="399" t="s">
        <v>13448</v>
      </c>
      <c r="CE25" s="399">
        <v>0</v>
      </c>
      <c r="CF25" s="399" t="s">
        <v>44</v>
      </c>
      <c r="CG25" s="399" t="s">
        <v>44</v>
      </c>
      <c r="CH25" s="399" t="s">
        <v>44</v>
      </c>
      <c r="CI25" s="400" t="s">
        <v>484</v>
      </c>
      <c r="CJ25" s="399">
        <v>0</v>
      </c>
      <c r="CK25" s="398">
        <v>100</v>
      </c>
      <c r="CL25" s="404">
        <v>0</v>
      </c>
      <c r="CM25" s="404">
        <v>0</v>
      </c>
      <c r="CN25" s="404" t="s">
        <v>44</v>
      </c>
      <c r="CO25" s="404" t="s">
        <v>44</v>
      </c>
      <c r="CP25" s="380" t="s">
        <v>44</v>
      </c>
      <c r="CQ25" s="380" t="s">
        <v>44</v>
      </c>
      <c r="CR25" s="380" t="s">
        <v>44</v>
      </c>
      <c r="CS25" s="380" t="s">
        <v>44</v>
      </c>
      <c r="CT25" s="381" t="s">
        <v>44</v>
      </c>
      <c r="CU25" s="381" t="s">
        <v>44</v>
      </c>
      <c r="CV25" s="381" t="s">
        <v>63</v>
      </c>
      <c r="CW25" s="381">
        <v>0</v>
      </c>
      <c r="CX25" s="382">
        <v>100</v>
      </c>
      <c r="CY25" s="382">
        <v>0</v>
      </c>
      <c r="CZ25" s="382">
        <v>0</v>
      </c>
      <c r="DA25" s="382">
        <v>0</v>
      </c>
      <c r="DB25" s="383">
        <v>0</v>
      </c>
      <c r="DC25" s="538">
        <f t="shared" si="0"/>
        <v>100</v>
      </c>
      <c r="DD25" s="383" t="s">
        <v>17870</v>
      </c>
      <c r="DE25" s="383">
        <v>28</v>
      </c>
      <c r="DF25" s="384" t="s">
        <v>17871</v>
      </c>
      <c r="DG25" s="385" t="s">
        <v>17</v>
      </c>
      <c r="DH25" s="385" t="s">
        <v>44</v>
      </c>
      <c r="DI25" s="385" t="s">
        <v>44</v>
      </c>
      <c r="DJ25" s="385" t="s">
        <v>44</v>
      </c>
      <c r="DK25" s="386" t="s">
        <v>14</v>
      </c>
      <c r="DL25" s="386" t="s">
        <v>17370</v>
      </c>
      <c r="DM25" s="386" t="s">
        <v>14</v>
      </c>
      <c r="DN25" s="387" t="s">
        <v>40</v>
      </c>
      <c r="DO25" s="388" t="s">
        <v>31</v>
      </c>
      <c r="DP25" s="388" t="s">
        <v>14</v>
      </c>
      <c r="DQ25" s="388" t="s">
        <v>30</v>
      </c>
      <c r="DR25" s="388" t="s">
        <v>17872</v>
      </c>
      <c r="DS25" s="389" t="s">
        <v>32</v>
      </c>
      <c r="DT25" s="390" t="s">
        <v>44</v>
      </c>
      <c r="DU25" s="391" t="s">
        <v>32</v>
      </c>
      <c r="DV25" s="392" t="s">
        <v>44</v>
      </c>
      <c r="DW25" s="392">
        <v>4.5</v>
      </c>
      <c r="DX25" s="392" t="s">
        <v>14</v>
      </c>
      <c r="DY25" s="393" t="s">
        <v>44</v>
      </c>
      <c r="DZ25" s="394" t="s">
        <v>44</v>
      </c>
      <c r="EA25" s="395" t="s">
        <v>44</v>
      </c>
      <c r="EB25" s="395" t="s">
        <v>44</v>
      </c>
      <c r="EC25" s="395" t="s">
        <v>44</v>
      </c>
      <c r="ED25" s="395" t="s">
        <v>44</v>
      </c>
      <c r="EE25" s="384" t="s">
        <v>44</v>
      </c>
      <c r="EF25" s="383" t="s">
        <v>33</v>
      </c>
      <c r="EG25" s="383" t="s">
        <v>34</v>
      </c>
      <c r="EH25" s="383" t="s">
        <v>17873</v>
      </c>
      <c r="EI25" s="383" t="s">
        <v>44</v>
      </c>
      <c r="EJ25" s="383" t="s">
        <v>44</v>
      </c>
      <c r="EK25" s="383" t="s">
        <v>17874</v>
      </c>
      <c r="EL25" s="383" t="s">
        <v>722</v>
      </c>
      <c r="EM25" s="405" t="s">
        <v>44</v>
      </c>
      <c r="EN25" s="401" t="s">
        <v>723</v>
      </c>
      <c r="EO25" s="401" t="s">
        <v>44</v>
      </c>
      <c r="EP25" s="401" t="s">
        <v>17</v>
      </c>
      <c r="EQ25" s="405" t="s">
        <v>44</v>
      </c>
      <c r="ER25" s="405">
        <v>10</v>
      </c>
      <c r="ES25" s="405" t="s">
        <v>14</v>
      </c>
      <c r="ET25" s="401" t="s">
        <v>17407</v>
      </c>
      <c r="EU25" s="399">
        <v>1</v>
      </c>
      <c r="EV25" s="400" t="s">
        <v>17398</v>
      </c>
      <c r="EW25" s="399">
        <v>0</v>
      </c>
      <c r="EX25" s="398" t="s">
        <v>44</v>
      </c>
      <c r="EY25" s="398">
        <v>1</v>
      </c>
      <c r="EZ25" s="399" t="s">
        <v>17589</v>
      </c>
      <c r="FA25" s="406">
        <v>0</v>
      </c>
      <c r="FB25" s="399" t="s">
        <v>44</v>
      </c>
      <c r="FC25" s="399" t="s">
        <v>39</v>
      </c>
      <c r="FD25" s="399">
        <v>1</v>
      </c>
      <c r="FE25" s="398">
        <v>0</v>
      </c>
      <c r="FF25" s="399">
        <v>0</v>
      </c>
      <c r="FG25" s="399">
        <v>0</v>
      </c>
      <c r="FH25" s="399" t="s">
        <v>44</v>
      </c>
      <c r="FI25" s="529" t="s">
        <v>17875</v>
      </c>
      <c r="FJ25" s="529" t="s">
        <v>17876</v>
      </c>
      <c r="FK25" s="530" t="s">
        <v>17877</v>
      </c>
      <c r="FL25" s="531" t="s">
        <v>17878</v>
      </c>
      <c r="FM25" s="400" t="s">
        <v>17879</v>
      </c>
      <c r="FN25" s="399" t="s">
        <v>17880</v>
      </c>
      <c r="FO25" s="398" t="s">
        <v>834</v>
      </c>
    </row>
    <row r="26" spans="1:171" s="1" customFormat="1" ht="12.75" customHeight="1" thickBot="1" x14ac:dyDescent="0.35">
      <c r="A26" s="370">
        <v>46</v>
      </c>
      <c r="B26" s="397" t="s">
        <v>12805</v>
      </c>
      <c r="C26" s="337" t="s">
        <v>19695</v>
      </c>
      <c r="D26" s="337" t="s">
        <v>19695</v>
      </c>
      <c r="E26" s="399" t="s">
        <v>13442</v>
      </c>
      <c r="F26" s="398" t="s">
        <v>44</v>
      </c>
      <c r="G26" s="398" t="s">
        <v>378</v>
      </c>
      <c r="H26" s="398" t="s">
        <v>19</v>
      </c>
      <c r="I26" s="398" t="s">
        <v>44</v>
      </c>
      <c r="J26" s="398" t="s">
        <v>20</v>
      </c>
      <c r="K26" s="399" t="s">
        <v>44</v>
      </c>
      <c r="L26" s="399" t="s">
        <v>21</v>
      </c>
      <c r="M26" s="372" t="s">
        <v>14</v>
      </c>
      <c r="N26" s="398" t="s">
        <v>14</v>
      </c>
      <c r="O26" s="398" t="s">
        <v>44</v>
      </c>
      <c r="P26" s="398" t="s">
        <v>44</v>
      </c>
      <c r="Q26" s="400" t="s">
        <v>44</v>
      </c>
      <c r="R26" s="692" t="s">
        <v>22</v>
      </c>
      <c r="S26" s="399" t="s">
        <v>44</v>
      </c>
      <c r="T26" s="399" t="s">
        <v>44</v>
      </c>
      <c r="U26" s="399" t="s">
        <v>23</v>
      </c>
      <c r="V26" s="398" t="s">
        <v>27</v>
      </c>
      <c r="W26" s="398" t="s">
        <v>25</v>
      </c>
      <c r="X26" s="398">
        <v>2</v>
      </c>
      <c r="Y26" s="401">
        <v>3360</v>
      </c>
      <c r="Z26" s="399" t="s">
        <v>24</v>
      </c>
      <c r="AA26" s="399" t="s">
        <v>17881</v>
      </c>
      <c r="AB26" s="399" t="s">
        <v>17</v>
      </c>
      <c r="AC26" s="399" t="s">
        <v>44</v>
      </c>
      <c r="AD26" s="399" t="s">
        <v>14</v>
      </c>
      <c r="AE26" s="399" t="s">
        <v>39</v>
      </c>
      <c r="AF26" s="399" t="s">
        <v>44</v>
      </c>
      <c r="AG26" s="399" t="s">
        <v>38</v>
      </c>
      <c r="AH26" s="399">
        <v>1</v>
      </c>
      <c r="AI26" s="399">
        <v>30</v>
      </c>
      <c r="AJ26" s="399" t="s">
        <v>483</v>
      </c>
      <c r="AK26" s="398" t="s">
        <v>44</v>
      </c>
      <c r="AL26" s="399">
        <v>2</v>
      </c>
      <c r="AM26" s="398" t="s">
        <v>37</v>
      </c>
      <c r="AN26" s="399" t="s">
        <v>14</v>
      </c>
      <c r="AO26" s="398">
        <v>81</v>
      </c>
      <c r="AP26" s="399" t="s">
        <v>44</v>
      </c>
      <c r="AQ26" s="399" t="s">
        <v>17</v>
      </c>
      <c r="AR26" s="399" t="s">
        <v>44</v>
      </c>
      <c r="AS26" s="399" t="s">
        <v>44</v>
      </c>
      <c r="AT26" s="399">
        <v>0</v>
      </c>
      <c r="AU26" s="398" t="s">
        <v>44</v>
      </c>
      <c r="AV26" s="398">
        <v>0</v>
      </c>
      <c r="AW26" s="399" t="s">
        <v>44</v>
      </c>
      <c r="AX26" s="399">
        <v>0</v>
      </c>
      <c r="AY26" s="398">
        <v>0</v>
      </c>
      <c r="AZ26" s="399" t="s">
        <v>14</v>
      </c>
      <c r="BA26" s="399" t="s">
        <v>17882</v>
      </c>
      <c r="BB26" s="399" t="s">
        <v>486</v>
      </c>
      <c r="BC26" s="399">
        <v>2</v>
      </c>
      <c r="BD26" s="399">
        <v>50</v>
      </c>
      <c r="BE26" s="400">
        <v>50</v>
      </c>
      <c r="BF26" s="400" t="s">
        <v>44</v>
      </c>
      <c r="BG26" s="399">
        <v>0</v>
      </c>
      <c r="BH26" s="399" t="s">
        <v>44</v>
      </c>
      <c r="BI26" s="399" t="s">
        <v>44</v>
      </c>
      <c r="BJ26" s="373" t="s">
        <v>44</v>
      </c>
      <c r="BK26" s="373">
        <v>0</v>
      </c>
      <c r="BL26" s="399" t="s">
        <v>44</v>
      </c>
      <c r="BM26" s="402" t="s">
        <v>44</v>
      </c>
      <c r="BN26" s="377" t="s">
        <v>44</v>
      </c>
      <c r="BO26" s="377">
        <v>0</v>
      </c>
      <c r="BP26" s="376" t="s">
        <v>44</v>
      </c>
      <c r="BQ26" s="377" t="s">
        <v>44</v>
      </c>
      <c r="BR26" s="377" t="s">
        <v>44</v>
      </c>
      <c r="BS26" s="408">
        <v>0</v>
      </c>
      <c r="BT26" s="399" t="s">
        <v>44</v>
      </c>
      <c r="BU26" s="399" t="s">
        <v>44</v>
      </c>
      <c r="BV26" s="399" t="s">
        <v>44</v>
      </c>
      <c r="BW26" s="399">
        <v>0</v>
      </c>
      <c r="BX26" s="399" t="s">
        <v>44</v>
      </c>
      <c r="BY26" s="399" t="s">
        <v>44</v>
      </c>
      <c r="BZ26" s="399" t="s">
        <v>44</v>
      </c>
      <c r="CA26" s="399">
        <v>0</v>
      </c>
      <c r="CB26" s="399" t="s">
        <v>44</v>
      </c>
      <c r="CC26" s="399" t="s">
        <v>44</v>
      </c>
      <c r="CD26" s="399" t="s">
        <v>44</v>
      </c>
      <c r="CE26" s="399">
        <v>0</v>
      </c>
      <c r="CF26" s="399" t="s">
        <v>44</v>
      </c>
      <c r="CG26" s="399" t="s">
        <v>44</v>
      </c>
      <c r="CH26" s="399" t="s">
        <v>44</v>
      </c>
      <c r="CI26" s="400" t="s">
        <v>484</v>
      </c>
      <c r="CJ26" s="399">
        <v>0</v>
      </c>
      <c r="CK26" s="398">
        <v>100</v>
      </c>
      <c r="CL26" s="379">
        <v>0</v>
      </c>
      <c r="CM26" s="379">
        <v>0</v>
      </c>
      <c r="CN26" s="379" t="s">
        <v>44</v>
      </c>
      <c r="CO26" s="379" t="s">
        <v>44</v>
      </c>
      <c r="CP26" s="380" t="s">
        <v>44</v>
      </c>
      <c r="CQ26" s="380" t="s">
        <v>44</v>
      </c>
      <c r="CR26" s="380" t="s">
        <v>44</v>
      </c>
      <c r="CS26" s="380" t="s">
        <v>44</v>
      </c>
      <c r="CT26" s="381" t="s">
        <v>44</v>
      </c>
      <c r="CU26" s="381" t="s">
        <v>44</v>
      </c>
      <c r="CV26" s="381" t="s">
        <v>132</v>
      </c>
      <c r="CW26" s="381">
        <v>0</v>
      </c>
      <c r="CX26" s="382">
        <v>0</v>
      </c>
      <c r="CY26" s="382">
        <v>100</v>
      </c>
      <c r="CZ26" s="382">
        <v>0</v>
      </c>
      <c r="DA26" s="382">
        <v>0</v>
      </c>
      <c r="DB26" s="383">
        <v>0</v>
      </c>
      <c r="DC26" s="538">
        <f t="shared" si="0"/>
        <v>100</v>
      </c>
      <c r="DD26" s="383" t="s">
        <v>17883</v>
      </c>
      <c r="DE26" s="383">
        <v>30</v>
      </c>
      <c r="DF26" s="384" t="s">
        <v>17884</v>
      </c>
      <c r="DG26" s="385" t="s">
        <v>17</v>
      </c>
      <c r="DH26" s="385" t="s">
        <v>44</v>
      </c>
      <c r="DI26" s="385" t="s">
        <v>44</v>
      </c>
      <c r="DJ26" s="413" t="s">
        <v>44</v>
      </c>
      <c r="DK26" s="386" t="s">
        <v>17</v>
      </c>
      <c r="DL26" s="386" t="s">
        <v>44</v>
      </c>
      <c r="DM26" s="386" t="s">
        <v>14</v>
      </c>
      <c r="DN26" s="387" t="s">
        <v>40</v>
      </c>
      <c r="DO26" s="388" t="s">
        <v>31</v>
      </c>
      <c r="DP26" s="388" t="s">
        <v>17</v>
      </c>
      <c r="DQ26" s="388" t="s">
        <v>44</v>
      </c>
      <c r="DR26" s="416" t="s">
        <v>44</v>
      </c>
      <c r="DS26" s="389" t="s">
        <v>32</v>
      </c>
      <c r="DT26" s="390" t="s">
        <v>44</v>
      </c>
      <c r="DU26" s="391" t="s">
        <v>32</v>
      </c>
      <c r="DV26" s="392" t="s">
        <v>44</v>
      </c>
      <c r="DW26" s="392">
        <v>1.5</v>
      </c>
      <c r="DX26" s="392" t="s">
        <v>14</v>
      </c>
      <c r="DY26" s="393" t="s">
        <v>33</v>
      </c>
      <c r="DZ26" s="394" t="s">
        <v>944</v>
      </c>
      <c r="EA26" s="395" t="s">
        <v>44</v>
      </c>
      <c r="EB26" s="395" t="s">
        <v>44</v>
      </c>
      <c r="EC26" s="395" t="s">
        <v>17885</v>
      </c>
      <c r="ED26" s="395" t="s">
        <v>44</v>
      </c>
      <c r="EE26" s="384" t="s">
        <v>17886</v>
      </c>
      <c r="EF26" s="383" t="s">
        <v>44</v>
      </c>
      <c r="EG26" s="383" t="s">
        <v>44</v>
      </c>
      <c r="EH26" s="383" t="s">
        <v>44</v>
      </c>
      <c r="EI26" s="383" t="s">
        <v>44</v>
      </c>
      <c r="EJ26" s="383" t="s">
        <v>44</v>
      </c>
      <c r="EK26" s="383" t="s">
        <v>44</v>
      </c>
      <c r="EL26" s="383" t="s">
        <v>753</v>
      </c>
      <c r="EM26" s="405" t="s">
        <v>44</v>
      </c>
      <c r="EN26" s="401" t="s">
        <v>723</v>
      </c>
      <c r="EO26" s="401" t="s">
        <v>44</v>
      </c>
      <c r="EP26" s="401" t="s">
        <v>17</v>
      </c>
      <c r="EQ26" s="405" t="s">
        <v>44</v>
      </c>
      <c r="ER26" s="405">
        <v>10</v>
      </c>
      <c r="ES26" s="405" t="s">
        <v>14</v>
      </c>
      <c r="ET26" s="401" t="s">
        <v>39</v>
      </c>
      <c r="EU26" s="399">
        <v>2</v>
      </c>
      <c r="EV26" s="400" t="s">
        <v>17398</v>
      </c>
      <c r="EW26" s="399">
        <v>0</v>
      </c>
      <c r="EX26" s="398" t="s">
        <v>44</v>
      </c>
      <c r="EY26" s="398"/>
      <c r="EZ26" s="399" t="s">
        <v>44</v>
      </c>
      <c r="FA26" s="406">
        <v>0</v>
      </c>
      <c r="FB26" s="399" t="s">
        <v>44</v>
      </c>
      <c r="FC26" s="399" t="s">
        <v>39</v>
      </c>
      <c r="FD26" s="399">
        <v>2</v>
      </c>
      <c r="FE26" s="398">
        <v>0</v>
      </c>
      <c r="FF26" s="399">
        <v>0</v>
      </c>
      <c r="FG26" s="399">
        <v>0</v>
      </c>
      <c r="FH26" s="399" t="s">
        <v>44</v>
      </c>
      <c r="FI26" s="529" t="s">
        <v>17887</v>
      </c>
      <c r="FJ26" s="529" t="s">
        <v>17888</v>
      </c>
      <c r="FK26" s="530" t="s">
        <v>17889</v>
      </c>
      <c r="FL26" s="531" t="s">
        <v>17890</v>
      </c>
      <c r="FM26" s="400" t="s">
        <v>17891</v>
      </c>
      <c r="FN26" s="399" t="s">
        <v>834</v>
      </c>
      <c r="FO26" s="398" t="s">
        <v>17892</v>
      </c>
    </row>
    <row r="27" spans="1:171" s="1" customFormat="1" ht="12.75" customHeight="1" thickBot="1" x14ac:dyDescent="0.35">
      <c r="A27" s="370">
        <v>47</v>
      </c>
      <c r="B27" s="397" t="s">
        <v>12834</v>
      </c>
      <c r="C27" s="337" t="s">
        <v>19695</v>
      </c>
      <c r="D27" s="337" t="s">
        <v>19695</v>
      </c>
      <c r="E27" s="399" t="s">
        <v>13442</v>
      </c>
      <c r="F27" s="398" t="s">
        <v>44</v>
      </c>
      <c r="G27" s="398" t="s">
        <v>378</v>
      </c>
      <c r="H27" s="398" t="s">
        <v>19</v>
      </c>
      <c r="I27" s="398" t="s">
        <v>44</v>
      </c>
      <c r="J27" s="398" t="s">
        <v>20</v>
      </c>
      <c r="K27" s="399" t="s">
        <v>44</v>
      </c>
      <c r="L27" s="399" t="s">
        <v>21</v>
      </c>
      <c r="M27" s="372" t="s">
        <v>14</v>
      </c>
      <c r="N27" s="398" t="s">
        <v>14</v>
      </c>
      <c r="O27" s="398" t="s">
        <v>44</v>
      </c>
      <c r="P27" s="398" t="s">
        <v>44</v>
      </c>
      <c r="Q27" s="400" t="s">
        <v>44</v>
      </c>
      <c r="R27" s="692" t="s">
        <v>22</v>
      </c>
      <c r="S27" s="399" t="s">
        <v>44</v>
      </c>
      <c r="T27" s="399" t="s">
        <v>44</v>
      </c>
      <c r="U27" s="399" t="s">
        <v>23</v>
      </c>
      <c r="V27" s="398" t="s">
        <v>65</v>
      </c>
      <c r="W27" s="398" t="s">
        <v>38</v>
      </c>
      <c r="X27" s="398">
        <v>1</v>
      </c>
      <c r="Y27" s="401">
        <v>30</v>
      </c>
      <c r="Z27" s="399" t="s">
        <v>24</v>
      </c>
      <c r="AA27" s="399" t="s">
        <v>17893</v>
      </c>
      <c r="AB27" s="399" t="s">
        <v>14</v>
      </c>
      <c r="AC27" s="399" t="s">
        <v>48</v>
      </c>
      <c r="AD27" s="399" t="s">
        <v>14</v>
      </c>
      <c r="AE27" s="399" t="s">
        <v>39</v>
      </c>
      <c r="AF27" s="399" t="s">
        <v>44</v>
      </c>
      <c r="AG27" s="399" t="s">
        <v>38</v>
      </c>
      <c r="AH27" s="399">
        <v>1</v>
      </c>
      <c r="AI27" s="399">
        <v>10</v>
      </c>
      <c r="AJ27" s="399" t="s">
        <v>483</v>
      </c>
      <c r="AK27" s="398" t="s">
        <v>44</v>
      </c>
      <c r="AL27" s="399">
        <v>2</v>
      </c>
      <c r="AM27" s="398" t="s">
        <v>65</v>
      </c>
      <c r="AN27" s="399" t="s">
        <v>14</v>
      </c>
      <c r="AO27" s="398">
        <v>67</v>
      </c>
      <c r="AP27" s="399" t="s">
        <v>44</v>
      </c>
      <c r="AQ27" s="399" t="s">
        <v>17</v>
      </c>
      <c r="AR27" s="399" t="s">
        <v>44</v>
      </c>
      <c r="AS27" s="399" t="s">
        <v>44</v>
      </c>
      <c r="AT27" s="399">
        <v>0</v>
      </c>
      <c r="AU27" s="398" t="s">
        <v>44</v>
      </c>
      <c r="AV27" s="398">
        <v>0</v>
      </c>
      <c r="AW27" s="399" t="s">
        <v>44</v>
      </c>
      <c r="AX27" s="399">
        <v>0</v>
      </c>
      <c r="AY27" s="398">
        <v>0</v>
      </c>
      <c r="AZ27" s="399" t="s">
        <v>14</v>
      </c>
      <c r="BA27" s="399" t="s">
        <v>17894</v>
      </c>
      <c r="BB27" s="399" t="s">
        <v>486</v>
      </c>
      <c r="BC27" s="399">
        <v>2</v>
      </c>
      <c r="BD27" s="399">
        <v>100</v>
      </c>
      <c r="BE27" s="400">
        <v>0</v>
      </c>
      <c r="BF27" s="400" t="s">
        <v>44</v>
      </c>
      <c r="BG27" s="399">
        <v>0</v>
      </c>
      <c r="BH27" s="399" t="s">
        <v>44</v>
      </c>
      <c r="BI27" s="399" t="s">
        <v>44</v>
      </c>
      <c r="BJ27" s="373" t="s">
        <v>44</v>
      </c>
      <c r="BK27" s="373">
        <v>0</v>
      </c>
      <c r="BL27" s="399" t="s">
        <v>44</v>
      </c>
      <c r="BM27" s="402" t="s">
        <v>44</v>
      </c>
      <c r="BN27" s="403" t="s">
        <v>44</v>
      </c>
      <c r="BO27" s="403">
        <v>0</v>
      </c>
      <c r="BP27" s="402" t="s">
        <v>44</v>
      </c>
      <c r="BQ27" s="403" t="s">
        <v>44</v>
      </c>
      <c r="BR27" s="403" t="s">
        <v>44</v>
      </c>
      <c r="BS27" s="408">
        <v>0</v>
      </c>
      <c r="BT27" s="399" t="s">
        <v>44</v>
      </c>
      <c r="BU27" s="399" t="s">
        <v>44</v>
      </c>
      <c r="BV27" s="399" t="s">
        <v>44</v>
      </c>
      <c r="BW27" s="399">
        <v>0</v>
      </c>
      <c r="BX27" s="399" t="s">
        <v>44</v>
      </c>
      <c r="BY27" s="399" t="s">
        <v>44</v>
      </c>
      <c r="BZ27" s="399" t="s">
        <v>44</v>
      </c>
      <c r="CA27" s="399">
        <v>0</v>
      </c>
      <c r="CB27" s="399" t="s">
        <v>44</v>
      </c>
      <c r="CC27" s="399" t="s">
        <v>44</v>
      </c>
      <c r="CD27" s="399" t="s">
        <v>44</v>
      </c>
      <c r="CE27" s="399">
        <v>0</v>
      </c>
      <c r="CF27" s="399" t="s">
        <v>44</v>
      </c>
      <c r="CG27" s="399" t="s">
        <v>44</v>
      </c>
      <c r="CH27" s="399" t="s">
        <v>44</v>
      </c>
      <c r="CI27" s="400" t="s">
        <v>484</v>
      </c>
      <c r="CJ27" s="399">
        <v>0</v>
      </c>
      <c r="CK27" s="398">
        <v>100</v>
      </c>
      <c r="CL27" s="404">
        <v>0</v>
      </c>
      <c r="CM27" s="404">
        <v>0</v>
      </c>
      <c r="CN27" s="404" t="s">
        <v>44</v>
      </c>
      <c r="CO27" s="404" t="s">
        <v>44</v>
      </c>
      <c r="CP27" s="380" t="s">
        <v>44</v>
      </c>
      <c r="CQ27" s="380" t="s">
        <v>44</v>
      </c>
      <c r="CR27" s="380" t="s">
        <v>44</v>
      </c>
      <c r="CS27" s="415" t="s">
        <v>44</v>
      </c>
      <c r="CT27" s="381" t="s">
        <v>44</v>
      </c>
      <c r="CU27" s="381" t="s">
        <v>44</v>
      </c>
      <c r="CV27" s="381" t="s">
        <v>63</v>
      </c>
      <c r="CW27" s="381">
        <v>0</v>
      </c>
      <c r="CX27" s="382">
        <v>100</v>
      </c>
      <c r="CY27" s="382">
        <v>0</v>
      </c>
      <c r="CZ27" s="382">
        <v>0</v>
      </c>
      <c r="DA27" s="382">
        <v>0</v>
      </c>
      <c r="DB27" s="383">
        <v>0</v>
      </c>
      <c r="DC27" s="538">
        <f t="shared" si="0"/>
        <v>100</v>
      </c>
      <c r="DD27" s="383" t="s">
        <v>17895</v>
      </c>
      <c r="DE27" s="383">
        <v>30</v>
      </c>
      <c r="DF27" s="384" t="s">
        <v>17871</v>
      </c>
      <c r="DG27" s="385" t="s">
        <v>14</v>
      </c>
      <c r="DH27" s="385" t="s">
        <v>721</v>
      </c>
      <c r="DI27" s="385" t="s">
        <v>752</v>
      </c>
      <c r="DJ27" s="385" t="s">
        <v>44</v>
      </c>
      <c r="DK27" s="386" t="s">
        <v>17</v>
      </c>
      <c r="DL27" s="386" t="s">
        <v>44</v>
      </c>
      <c r="DM27" s="386" t="s">
        <v>14</v>
      </c>
      <c r="DN27" s="387" t="s">
        <v>40</v>
      </c>
      <c r="DO27" s="388" t="s">
        <v>31</v>
      </c>
      <c r="DP27" s="388" t="s">
        <v>17</v>
      </c>
      <c r="DQ27" s="388" t="s">
        <v>44</v>
      </c>
      <c r="DR27" s="388" t="s">
        <v>44</v>
      </c>
      <c r="DS27" s="389" t="s">
        <v>32</v>
      </c>
      <c r="DT27" s="390" t="s">
        <v>44</v>
      </c>
      <c r="DU27" s="391" t="s">
        <v>32</v>
      </c>
      <c r="DV27" s="392" t="s">
        <v>44</v>
      </c>
      <c r="DW27" s="392">
        <v>3</v>
      </c>
      <c r="DX27" s="392" t="s">
        <v>17</v>
      </c>
      <c r="DY27" s="393" t="s">
        <v>44</v>
      </c>
      <c r="DZ27" s="394" t="s">
        <v>44</v>
      </c>
      <c r="EA27" s="395" t="s">
        <v>44</v>
      </c>
      <c r="EB27" s="395" t="s">
        <v>44</v>
      </c>
      <c r="EC27" s="395" t="s">
        <v>44</v>
      </c>
      <c r="ED27" s="395" t="s">
        <v>44</v>
      </c>
      <c r="EE27" s="384" t="s">
        <v>44</v>
      </c>
      <c r="EF27" s="383" t="s">
        <v>33</v>
      </c>
      <c r="EG27" s="383" t="s">
        <v>34</v>
      </c>
      <c r="EH27" s="383" t="s">
        <v>883</v>
      </c>
      <c r="EI27" s="383" t="s">
        <v>44</v>
      </c>
      <c r="EJ27" s="383" t="s">
        <v>44</v>
      </c>
      <c r="EK27" s="383" t="s">
        <v>17896</v>
      </c>
      <c r="EL27" s="383" t="s">
        <v>722</v>
      </c>
      <c r="EM27" s="405" t="s">
        <v>44</v>
      </c>
      <c r="EN27" s="401" t="s">
        <v>482</v>
      </c>
      <c r="EO27" s="401" t="s">
        <v>44</v>
      </c>
      <c r="EP27" s="405" t="s">
        <v>17</v>
      </c>
      <c r="EQ27" s="405" t="s">
        <v>44</v>
      </c>
      <c r="ER27" s="405">
        <v>25</v>
      </c>
      <c r="ES27" s="405" t="s">
        <v>14</v>
      </c>
      <c r="ET27" s="401" t="s">
        <v>17407</v>
      </c>
      <c r="EU27" s="399">
        <v>1</v>
      </c>
      <c r="EV27" s="400" t="s">
        <v>17398</v>
      </c>
      <c r="EW27" s="399">
        <v>0</v>
      </c>
      <c r="EX27" s="398" t="s">
        <v>44</v>
      </c>
      <c r="EY27" s="398">
        <v>1</v>
      </c>
      <c r="EZ27" s="399" t="s">
        <v>17589</v>
      </c>
      <c r="FA27" s="400">
        <v>0</v>
      </c>
      <c r="FB27" s="399" t="s">
        <v>44</v>
      </c>
      <c r="FC27" s="399" t="s">
        <v>39</v>
      </c>
      <c r="FD27" s="399">
        <v>1</v>
      </c>
      <c r="FE27" s="398">
        <v>0</v>
      </c>
      <c r="FF27" s="399">
        <v>0</v>
      </c>
      <c r="FG27" s="399">
        <v>0</v>
      </c>
      <c r="FH27" s="399" t="s">
        <v>44</v>
      </c>
      <c r="FI27" s="529" t="s">
        <v>17897</v>
      </c>
      <c r="FJ27" s="529" t="s">
        <v>17898</v>
      </c>
      <c r="FK27" s="530" t="s">
        <v>17899</v>
      </c>
      <c r="FL27" s="531" t="s">
        <v>17900</v>
      </c>
      <c r="FM27" s="400" t="s">
        <v>17901</v>
      </c>
      <c r="FN27" s="399" t="s">
        <v>17902</v>
      </c>
      <c r="FO27" s="398" t="s">
        <v>834</v>
      </c>
    </row>
    <row r="28" spans="1:171" s="1" customFormat="1" ht="12.75" customHeight="1" thickBot="1" x14ac:dyDescent="0.35">
      <c r="A28" s="370">
        <v>30</v>
      </c>
      <c r="B28" s="371" t="s">
        <v>11574</v>
      </c>
      <c r="C28" s="337" t="s">
        <v>19695</v>
      </c>
      <c r="D28" s="337" t="s">
        <v>19695</v>
      </c>
      <c r="E28" s="373" t="s">
        <v>13442</v>
      </c>
      <c r="F28" s="372" t="s">
        <v>44</v>
      </c>
      <c r="G28" s="372" t="s">
        <v>369</v>
      </c>
      <c r="H28" s="372" t="s">
        <v>19</v>
      </c>
      <c r="I28" s="372" t="s">
        <v>44</v>
      </c>
      <c r="J28" s="372" t="s">
        <v>20</v>
      </c>
      <c r="K28" s="373" t="s">
        <v>44</v>
      </c>
      <c r="L28" s="373" t="s">
        <v>17696</v>
      </c>
      <c r="M28" s="372" t="s">
        <v>17</v>
      </c>
      <c r="N28" s="372" t="s">
        <v>14</v>
      </c>
      <c r="O28" s="372" t="s">
        <v>44</v>
      </c>
      <c r="P28" s="372" t="s">
        <v>44</v>
      </c>
      <c r="Q28" s="374" t="s">
        <v>44</v>
      </c>
      <c r="R28" s="692" t="s">
        <v>47</v>
      </c>
      <c r="S28" s="373" t="s">
        <v>48</v>
      </c>
      <c r="T28" s="373" t="s">
        <v>44</v>
      </c>
      <c r="U28" s="373" t="s">
        <v>44</v>
      </c>
      <c r="V28" s="372" t="s">
        <v>44</v>
      </c>
      <c r="W28" s="372" t="s">
        <v>44</v>
      </c>
      <c r="X28" s="372" t="s">
        <v>44</v>
      </c>
      <c r="Y28" s="375" t="s">
        <v>44</v>
      </c>
      <c r="Z28" s="373" t="s">
        <v>44</v>
      </c>
      <c r="AA28" s="373" t="s">
        <v>44</v>
      </c>
      <c r="AB28" s="373" t="s">
        <v>14</v>
      </c>
      <c r="AC28" s="373" t="s">
        <v>39</v>
      </c>
      <c r="AD28" s="373" t="s">
        <v>14</v>
      </c>
      <c r="AE28" s="373" t="s">
        <v>48</v>
      </c>
      <c r="AF28" s="373" t="s">
        <v>44</v>
      </c>
      <c r="AG28" s="373" t="s">
        <v>38</v>
      </c>
      <c r="AH28" s="373">
        <v>1</v>
      </c>
      <c r="AI28" s="373">
        <v>60</v>
      </c>
      <c r="AJ28" s="373" t="s">
        <v>478</v>
      </c>
      <c r="AK28" s="372" t="s">
        <v>44</v>
      </c>
      <c r="AL28" s="373">
        <v>2</v>
      </c>
      <c r="AM28" s="372" t="s">
        <v>37</v>
      </c>
      <c r="AN28" s="373" t="s">
        <v>14</v>
      </c>
      <c r="AO28" s="372">
        <v>70</v>
      </c>
      <c r="AP28" s="373" t="s">
        <v>44</v>
      </c>
      <c r="AQ28" s="373" t="s">
        <v>17</v>
      </c>
      <c r="AR28" s="378" t="s">
        <v>44</v>
      </c>
      <c r="AS28" s="378" t="s">
        <v>44</v>
      </c>
      <c r="AT28" s="378">
        <v>0</v>
      </c>
      <c r="AU28" s="407" t="s">
        <v>44</v>
      </c>
      <c r="AV28" s="372">
        <v>0</v>
      </c>
      <c r="AW28" s="373" t="s">
        <v>44</v>
      </c>
      <c r="AX28" s="373">
        <v>0</v>
      </c>
      <c r="AY28" s="372">
        <v>0</v>
      </c>
      <c r="AZ28" s="373" t="s">
        <v>14</v>
      </c>
      <c r="BA28" s="373" t="s">
        <v>17697</v>
      </c>
      <c r="BB28" s="373" t="s">
        <v>1068</v>
      </c>
      <c r="BC28" s="373">
        <v>4</v>
      </c>
      <c r="BD28" s="373">
        <v>100</v>
      </c>
      <c r="BE28" s="374">
        <v>0</v>
      </c>
      <c r="BF28" s="374" t="s">
        <v>44</v>
      </c>
      <c r="BG28" s="374">
        <v>0</v>
      </c>
      <c r="BH28" s="373" t="s">
        <v>44</v>
      </c>
      <c r="BI28" s="373" t="s">
        <v>44</v>
      </c>
      <c r="BJ28" s="373" t="s">
        <v>44</v>
      </c>
      <c r="BK28" s="373">
        <v>11</v>
      </c>
      <c r="BL28" s="373">
        <v>100</v>
      </c>
      <c r="BM28" s="402">
        <v>0</v>
      </c>
      <c r="BN28" s="403" t="s">
        <v>44</v>
      </c>
      <c r="BO28" s="403">
        <v>0</v>
      </c>
      <c r="BP28" s="402" t="s">
        <v>44</v>
      </c>
      <c r="BQ28" s="403" t="s">
        <v>44</v>
      </c>
      <c r="BR28" s="403" t="s">
        <v>44</v>
      </c>
      <c r="BS28" s="378">
        <v>11</v>
      </c>
      <c r="BT28" s="373">
        <v>0</v>
      </c>
      <c r="BU28" s="373">
        <v>100</v>
      </c>
      <c r="BV28" s="373" t="s">
        <v>17698</v>
      </c>
      <c r="BW28" s="373">
        <v>0</v>
      </c>
      <c r="BX28" s="373" t="s">
        <v>44</v>
      </c>
      <c r="BY28" s="373" t="s">
        <v>44</v>
      </c>
      <c r="BZ28" s="373" t="s">
        <v>44</v>
      </c>
      <c r="CA28" s="373">
        <v>0</v>
      </c>
      <c r="CB28" s="373" t="s">
        <v>44</v>
      </c>
      <c r="CC28" s="373" t="s">
        <v>44</v>
      </c>
      <c r="CD28" s="373" t="s">
        <v>44</v>
      </c>
      <c r="CE28" s="373">
        <v>0</v>
      </c>
      <c r="CF28" s="373" t="s">
        <v>44</v>
      </c>
      <c r="CG28" s="373" t="s">
        <v>44</v>
      </c>
      <c r="CH28" s="373" t="s">
        <v>44</v>
      </c>
      <c r="CI28" s="374" t="s">
        <v>479</v>
      </c>
      <c r="CJ28" s="373">
        <v>100</v>
      </c>
      <c r="CK28" s="372">
        <v>0</v>
      </c>
      <c r="CL28" s="404">
        <v>0</v>
      </c>
      <c r="CM28" s="404">
        <v>0</v>
      </c>
      <c r="CN28" s="404" t="s">
        <v>44</v>
      </c>
      <c r="CO28" s="404" t="s">
        <v>480</v>
      </c>
      <c r="CP28" s="380">
        <v>100</v>
      </c>
      <c r="CQ28" s="380">
        <v>0</v>
      </c>
      <c r="CR28" s="380">
        <v>0</v>
      </c>
      <c r="CS28" s="380">
        <v>0</v>
      </c>
      <c r="CT28" s="381">
        <v>0</v>
      </c>
      <c r="CU28" s="381" t="s">
        <v>44</v>
      </c>
      <c r="CV28" s="381" t="s">
        <v>44</v>
      </c>
      <c r="CW28" s="381" t="s">
        <v>44</v>
      </c>
      <c r="CX28" s="382" t="s">
        <v>44</v>
      </c>
      <c r="CY28" s="382" t="s">
        <v>44</v>
      </c>
      <c r="CZ28" s="382" t="s">
        <v>44</v>
      </c>
      <c r="DA28" s="382" t="s">
        <v>44</v>
      </c>
      <c r="DB28" s="383" t="s">
        <v>44</v>
      </c>
      <c r="DC28" s="538">
        <f t="shared" si="0"/>
        <v>0</v>
      </c>
      <c r="DD28" s="383" t="s">
        <v>17699</v>
      </c>
      <c r="DE28" s="383">
        <v>48</v>
      </c>
      <c r="DF28" s="384" t="s">
        <v>13446</v>
      </c>
      <c r="DG28" s="385" t="s">
        <v>14</v>
      </c>
      <c r="DH28" s="385" t="s">
        <v>721</v>
      </c>
      <c r="DI28" s="385" t="s">
        <v>752</v>
      </c>
      <c r="DJ28" s="385" t="s">
        <v>44</v>
      </c>
      <c r="DK28" s="386" t="s">
        <v>17</v>
      </c>
      <c r="DL28" s="386" t="s">
        <v>44</v>
      </c>
      <c r="DM28" s="386" t="s">
        <v>14</v>
      </c>
      <c r="DN28" s="387" t="s">
        <v>40</v>
      </c>
      <c r="DO28" s="388" t="s">
        <v>31</v>
      </c>
      <c r="DP28" s="388" t="s">
        <v>17</v>
      </c>
      <c r="DQ28" s="388" t="s">
        <v>44</v>
      </c>
      <c r="DR28" s="388" t="s">
        <v>44</v>
      </c>
      <c r="DS28" s="389" t="s">
        <v>32</v>
      </c>
      <c r="DT28" s="390" t="s">
        <v>44</v>
      </c>
      <c r="DU28" s="390" t="s">
        <v>32</v>
      </c>
      <c r="DV28" s="392" t="s">
        <v>44</v>
      </c>
      <c r="DW28" s="392">
        <v>4</v>
      </c>
      <c r="DX28" s="392" t="s">
        <v>17</v>
      </c>
      <c r="DY28" s="393" t="s">
        <v>51</v>
      </c>
      <c r="DZ28" s="394" t="s">
        <v>44</v>
      </c>
      <c r="EA28" s="394" t="s">
        <v>44</v>
      </c>
      <c r="EB28" s="394" t="s">
        <v>44</v>
      </c>
      <c r="EC28" s="394" t="s">
        <v>44</v>
      </c>
      <c r="ED28" s="394" t="s">
        <v>17700</v>
      </c>
      <c r="EE28" s="384" t="s">
        <v>44</v>
      </c>
      <c r="EF28" s="383" t="s">
        <v>44</v>
      </c>
      <c r="EG28" s="383" t="s">
        <v>44</v>
      </c>
      <c r="EH28" s="383" t="s">
        <v>44</v>
      </c>
      <c r="EI28" s="383" t="s">
        <v>44</v>
      </c>
      <c r="EJ28" s="383" t="s">
        <v>44</v>
      </c>
      <c r="EK28" s="383" t="s">
        <v>44</v>
      </c>
      <c r="EL28" s="383" t="s">
        <v>13462</v>
      </c>
      <c r="EM28" s="396" t="s">
        <v>44</v>
      </c>
      <c r="EN28" s="375" t="s">
        <v>723</v>
      </c>
      <c r="EO28" s="375" t="s">
        <v>44</v>
      </c>
      <c r="EP28" s="396" t="s">
        <v>17</v>
      </c>
      <c r="EQ28" s="396" t="s">
        <v>44</v>
      </c>
      <c r="ER28" s="396">
        <v>10</v>
      </c>
      <c r="ES28" s="396" t="s">
        <v>14</v>
      </c>
      <c r="ET28" s="375" t="s">
        <v>17407</v>
      </c>
      <c r="EU28" s="373">
        <v>1</v>
      </c>
      <c r="EV28" s="374" t="s">
        <v>17358</v>
      </c>
      <c r="EW28" s="373">
        <v>0</v>
      </c>
      <c r="EX28" s="372" t="s">
        <v>44</v>
      </c>
      <c r="EY28" s="372">
        <v>1</v>
      </c>
      <c r="EZ28" s="373" t="s">
        <v>17387</v>
      </c>
      <c r="FA28" s="410">
        <v>0</v>
      </c>
      <c r="FB28" s="373" t="s">
        <v>44</v>
      </c>
      <c r="FC28" s="373" t="s">
        <v>48</v>
      </c>
      <c r="FD28" s="373">
        <v>0</v>
      </c>
      <c r="FE28" s="372">
        <v>0</v>
      </c>
      <c r="FF28" s="373">
        <v>1</v>
      </c>
      <c r="FG28" s="373">
        <v>0</v>
      </c>
      <c r="FH28" s="373" t="s">
        <v>44</v>
      </c>
      <c r="FI28" s="526" t="s">
        <v>17701</v>
      </c>
      <c r="FJ28" s="526" t="s">
        <v>17702</v>
      </c>
      <c r="FK28" s="527" t="s">
        <v>17703</v>
      </c>
      <c r="FL28" s="528" t="s">
        <v>17704</v>
      </c>
      <c r="FM28" s="374" t="s">
        <v>17705</v>
      </c>
      <c r="FN28" s="373" t="s">
        <v>17706</v>
      </c>
      <c r="FO28" s="372" t="s">
        <v>834</v>
      </c>
    </row>
    <row r="29" spans="1:171" s="1" customFormat="1" ht="12.75" customHeight="1" thickBot="1" x14ac:dyDescent="0.35">
      <c r="A29" s="370">
        <v>48</v>
      </c>
      <c r="B29" s="397" t="s">
        <v>4159</v>
      </c>
      <c r="C29" s="337" t="s">
        <v>19695</v>
      </c>
      <c r="D29" s="337" t="s">
        <v>19695</v>
      </c>
      <c r="E29" s="399" t="s">
        <v>13442</v>
      </c>
      <c r="F29" s="398" t="s">
        <v>44</v>
      </c>
      <c r="G29" s="398" t="s">
        <v>13239</v>
      </c>
      <c r="H29" s="398" t="s">
        <v>19</v>
      </c>
      <c r="I29" s="398" t="s">
        <v>44</v>
      </c>
      <c r="J29" s="398" t="s">
        <v>20</v>
      </c>
      <c r="K29" s="399" t="s">
        <v>44</v>
      </c>
      <c r="L29" s="399" t="s">
        <v>21</v>
      </c>
      <c r="M29" s="372" t="s">
        <v>17</v>
      </c>
      <c r="N29" s="398" t="s">
        <v>14</v>
      </c>
      <c r="O29" s="400" t="s">
        <v>44</v>
      </c>
      <c r="P29" s="398" t="s">
        <v>44</v>
      </c>
      <c r="Q29" s="400" t="s">
        <v>44</v>
      </c>
      <c r="R29" s="692" t="s">
        <v>22</v>
      </c>
      <c r="S29" s="399" t="s">
        <v>44</v>
      </c>
      <c r="T29" s="399" t="s">
        <v>44</v>
      </c>
      <c r="U29" s="399" t="s">
        <v>23</v>
      </c>
      <c r="V29" s="398" t="s">
        <v>827</v>
      </c>
      <c r="W29" s="398" t="s">
        <v>25</v>
      </c>
      <c r="X29" s="398">
        <v>4</v>
      </c>
      <c r="Y29" s="401">
        <v>1800</v>
      </c>
      <c r="Z29" s="399" t="s">
        <v>24</v>
      </c>
      <c r="AA29" s="399" t="s">
        <v>17903</v>
      </c>
      <c r="AB29" s="399" t="s">
        <v>14</v>
      </c>
      <c r="AC29" s="399" t="s">
        <v>48</v>
      </c>
      <c r="AD29" s="399" t="s">
        <v>14</v>
      </c>
      <c r="AE29" s="399" t="s">
        <v>39</v>
      </c>
      <c r="AF29" s="399" t="s">
        <v>44</v>
      </c>
      <c r="AG29" s="399" t="s">
        <v>38</v>
      </c>
      <c r="AH29" s="399">
        <v>1</v>
      </c>
      <c r="AI29" s="399">
        <v>20</v>
      </c>
      <c r="AJ29" s="399" t="s">
        <v>483</v>
      </c>
      <c r="AK29" s="398" t="s">
        <v>44</v>
      </c>
      <c r="AL29" s="399">
        <v>3</v>
      </c>
      <c r="AM29" s="398" t="s">
        <v>65</v>
      </c>
      <c r="AN29" s="399" t="s">
        <v>14</v>
      </c>
      <c r="AO29" s="398">
        <v>93</v>
      </c>
      <c r="AP29" s="399" t="s">
        <v>44</v>
      </c>
      <c r="AQ29" s="399" t="s">
        <v>17</v>
      </c>
      <c r="AR29" s="399" t="s">
        <v>44</v>
      </c>
      <c r="AS29" s="399" t="s">
        <v>44</v>
      </c>
      <c r="AT29" s="399">
        <v>0</v>
      </c>
      <c r="AU29" s="398" t="s">
        <v>44</v>
      </c>
      <c r="AV29" s="398">
        <v>0</v>
      </c>
      <c r="AW29" s="399" t="s">
        <v>44</v>
      </c>
      <c r="AX29" s="399">
        <v>0</v>
      </c>
      <c r="AY29" s="398">
        <v>0</v>
      </c>
      <c r="AZ29" s="399" t="s">
        <v>14</v>
      </c>
      <c r="BA29" s="399" t="s">
        <v>17904</v>
      </c>
      <c r="BB29" s="399" t="s">
        <v>731</v>
      </c>
      <c r="BC29" s="399">
        <v>5</v>
      </c>
      <c r="BD29" s="399">
        <v>60</v>
      </c>
      <c r="BE29" s="400">
        <v>40</v>
      </c>
      <c r="BF29" s="400" t="s">
        <v>44</v>
      </c>
      <c r="BG29" s="400">
        <v>0</v>
      </c>
      <c r="BH29" s="399" t="s">
        <v>44</v>
      </c>
      <c r="BI29" s="399" t="s">
        <v>44</v>
      </c>
      <c r="BJ29" s="373" t="s">
        <v>44</v>
      </c>
      <c r="BK29" s="373">
        <v>0</v>
      </c>
      <c r="BL29" s="399" t="s">
        <v>44</v>
      </c>
      <c r="BM29" s="402" t="s">
        <v>44</v>
      </c>
      <c r="BN29" s="403" t="s">
        <v>44</v>
      </c>
      <c r="BO29" s="403">
        <v>0</v>
      </c>
      <c r="BP29" s="402" t="s">
        <v>44</v>
      </c>
      <c r="BQ29" s="403" t="s">
        <v>44</v>
      </c>
      <c r="BR29" s="403" t="s">
        <v>44</v>
      </c>
      <c r="BS29" s="378">
        <v>16</v>
      </c>
      <c r="BT29" s="399">
        <v>0</v>
      </c>
      <c r="BU29" s="399">
        <v>100</v>
      </c>
      <c r="BV29" s="399" t="s">
        <v>13448</v>
      </c>
      <c r="BW29" s="399">
        <v>0</v>
      </c>
      <c r="BX29" s="399" t="s">
        <v>44</v>
      </c>
      <c r="BY29" s="399" t="s">
        <v>44</v>
      </c>
      <c r="BZ29" s="399" t="s">
        <v>44</v>
      </c>
      <c r="CA29" s="399">
        <v>0</v>
      </c>
      <c r="CB29" s="399" t="s">
        <v>44</v>
      </c>
      <c r="CC29" s="399" t="s">
        <v>44</v>
      </c>
      <c r="CD29" s="399" t="s">
        <v>44</v>
      </c>
      <c r="CE29" s="399">
        <v>0</v>
      </c>
      <c r="CF29" s="399" t="s">
        <v>44</v>
      </c>
      <c r="CG29" s="399" t="s">
        <v>44</v>
      </c>
      <c r="CH29" s="399" t="s">
        <v>44</v>
      </c>
      <c r="CI29" s="400" t="s">
        <v>484</v>
      </c>
      <c r="CJ29" s="399">
        <v>0</v>
      </c>
      <c r="CK29" s="398">
        <v>100</v>
      </c>
      <c r="CL29" s="404">
        <v>0</v>
      </c>
      <c r="CM29" s="404">
        <v>0</v>
      </c>
      <c r="CN29" s="404" t="s">
        <v>44</v>
      </c>
      <c r="CO29" s="404" t="s">
        <v>44</v>
      </c>
      <c r="CP29" s="380" t="s">
        <v>44</v>
      </c>
      <c r="CQ29" s="380" t="s">
        <v>44</v>
      </c>
      <c r="CR29" s="380" t="s">
        <v>44</v>
      </c>
      <c r="CS29" s="415" t="s">
        <v>44</v>
      </c>
      <c r="CT29" s="381" t="s">
        <v>44</v>
      </c>
      <c r="CU29" s="381" t="s">
        <v>44</v>
      </c>
      <c r="CV29" s="381" t="s">
        <v>63</v>
      </c>
      <c r="CW29" s="381">
        <v>0</v>
      </c>
      <c r="CX29" s="382">
        <v>100</v>
      </c>
      <c r="CY29" s="382">
        <v>0</v>
      </c>
      <c r="CZ29" s="382">
        <v>0</v>
      </c>
      <c r="DA29" s="382">
        <v>0</v>
      </c>
      <c r="DB29" s="383">
        <v>0</v>
      </c>
      <c r="DC29" s="538">
        <f t="shared" si="0"/>
        <v>100</v>
      </c>
      <c r="DD29" s="383" t="s">
        <v>17905</v>
      </c>
      <c r="DE29" s="383">
        <v>88</v>
      </c>
      <c r="DF29" s="384" t="s">
        <v>17871</v>
      </c>
      <c r="DG29" s="385" t="s">
        <v>17</v>
      </c>
      <c r="DH29" s="385" t="s">
        <v>44</v>
      </c>
      <c r="DI29" s="385" t="s">
        <v>44</v>
      </c>
      <c r="DJ29" s="413" t="s">
        <v>44</v>
      </c>
      <c r="DK29" s="386" t="s">
        <v>17</v>
      </c>
      <c r="DL29" s="386" t="s">
        <v>44</v>
      </c>
      <c r="DM29" s="386" t="s">
        <v>14</v>
      </c>
      <c r="DN29" s="387" t="s">
        <v>40</v>
      </c>
      <c r="DO29" s="388" t="s">
        <v>31</v>
      </c>
      <c r="DP29" s="388" t="s">
        <v>17</v>
      </c>
      <c r="DQ29" s="388" t="s">
        <v>44</v>
      </c>
      <c r="DR29" s="388" t="s">
        <v>44</v>
      </c>
      <c r="DS29" s="389" t="s">
        <v>32</v>
      </c>
      <c r="DT29" s="390" t="s">
        <v>44</v>
      </c>
      <c r="DU29" s="391" t="s">
        <v>32</v>
      </c>
      <c r="DV29" s="392" t="s">
        <v>44</v>
      </c>
      <c r="DW29" s="392">
        <v>3</v>
      </c>
      <c r="DX29" s="392" t="s">
        <v>17</v>
      </c>
      <c r="DY29" s="393" t="s">
        <v>44</v>
      </c>
      <c r="DZ29" s="394" t="s">
        <v>44</v>
      </c>
      <c r="EA29" s="395" t="s">
        <v>44</v>
      </c>
      <c r="EB29" s="395" t="s">
        <v>44</v>
      </c>
      <c r="EC29" s="395" t="s">
        <v>44</v>
      </c>
      <c r="ED29" s="395" t="s">
        <v>44</v>
      </c>
      <c r="EE29" s="384" t="s">
        <v>44</v>
      </c>
      <c r="EF29" s="383" t="s">
        <v>33</v>
      </c>
      <c r="EG29" s="383" t="s">
        <v>34</v>
      </c>
      <c r="EH29" s="383" t="s">
        <v>487</v>
      </c>
      <c r="EI29" s="383" t="s">
        <v>44</v>
      </c>
      <c r="EJ29" s="383" t="s">
        <v>44</v>
      </c>
      <c r="EK29" s="383" t="s">
        <v>17906</v>
      </c>
      <c r="EL29" s="383" t="s">
        <v>722</v>
      </c>
      <c r="EM29" s="405" t="s">
        <v>44</v>
      </c>
      <c r="EN29" s="401" t="s">
        <v>723</v>
      </c>
      <c r="EO29" s="401" t="s">
        <v>44</v>
      </c>
      <c r="EP29" s="405" t="s">
        <v>17</v>
      </c>
      <c r="EQ29" s="405" t="s">
        <v>44</v>
      </c>
      <c r="ER29" s="405">
        <v>5</v>
      </c>
      <c r="ES29" s="405" t="s">
        <v>14</v>
      </c>
      <c r="ET29" s="401" t="s">
        <v>17407</v>
      </c>
      <c r="EU29" s="399">
        <v>1</v>
      </c>
      <c r="EV29" s="400" t="s">
        <v>17398</v>
      </c>
      <c r="EW29" s="399">
        <v>0</v>
      </c>
      <c r="EX29" s="398" t="s">
        <v>44</v>
      </c>
      <c r="EY29" s="398">
        <v>1</v>
      </c>
      <c r="EZ29" s="399" t="s">
        <v>17589</v>
      </c>
      <c r="FA29" s="406">
        <v>0</v>
      </c>
      <c r="FB29" s="399" t="s">
        <v>44</v>
      </c>
      <c r="FC29" s="399" t="s">
        <v>39</v>
      </c>
      <c r="FD29" s="399">
        <v>1</v>
      </c>
      <c r="FE29" s="398">
        <v>0</v>
      </c>
      <c r="FF29" s="399">
        <v>0</v>
      </c>
      <c r="FG29" s="399">
        <v>0</v>
      </c>
      <c r="FH29" s="399" t="s">
        <v>44</v>
      </c>
      <c r="FI29" s="529" t="s">
        <v>17907</v>
      </c>
      <c r="FJ29" s="529" t="s">
        <v>17908</v>
      </c>
      <c r="FK29" s="530" t="s">
        <v>17909</v>
      </c>
      <c r="FL29" s="531" t="s">
        <v>17910</v>
      </c>
      <c r="FM29" s="400" t="s">
        <v>17911</v>
      </c>
      <c r="FN29" s="400" t="s">
        <v>834</v>
      </c>
      <c r="FO29" s="398" t="s">
        <v>834</v>
      </c>
    </row>
    <row r="30" spans="1:171" s="1" customFormat="1" ht="12.75" customHeight="1" thickBot="1" x14ac:dyDescent="0.35">
      <c r="A30" s="370">
        <v>32</v>
      </c>
      <c r="B30" s="397" t="s">
        <v>5235</v>
      </c>
      <c r="C30" s="337" t="s">
        <v>19695</v>
      </c>
      <c r="D30" s="337" t="s">
        <v>19695</v>
      </c>
      <c r="E30" s="399" t="s">
        <v>13442</v>
      </c>
      <c r="F30" s="398" t="s">
        <v>44</v>
      </c>
      <c r="G30" s="398" t="s">
        <v>733</v>
      </c>
      <c r="H30" s="398" t="s">
        <v>19</v>
      </c>
      <c r="I30" s="398" t="s">
        <v>44</v>
      </c>
      <c r="J30" s="398" t="s">
        <v>20</v>
      </c>
      <c r="K30" s="399" t="s">
        <v>44</v>
      </c>
      <c r="L30" s="399" t="s">
        <v>21</v>
      </c>
      <c r="M30" s="372" t="s">
        <v>14</v>
      </c>
      <c r="N30" s="398" t="s">
        <v>14</v>
      </c>
      <c r="O30" s="398" t="s">
        <v>44</v>
      </c>
      <c r="P30" s="398" t="s">
        <v>44</v>
      </c>
      <c r="Q30" s="400" t="s">
        <v>44</v>
      </c>
      <c r="R30" s="692" t="s">
        <v>22</v>
      </c>
      <c r="S30" s="399" t="s">
        <v>44</v>
      </c>
      <c r="T30" s="399" t="s">
        <v>44</v>
      </c>
      <c r="U30" s="399" t="s">
        <v>23</v>
      </c>
      <c r="V30" s="398" t="s">
        <v>37</v>
      </c>
      <c r="W30" s="398" t="s">
        <v>25</v>
      </c>
      <c r="X30" s="398">
        <v>2</v>
      </c>
      <c r="Y30" s="401">
        <v>2400</v>
      </c>
      <c r="Z30" s="399" t="s">
        <v>24</v>
      </c>
      <c r="AA30" s="399" t="s">
        <v>17720</v>
      </c>
      <c r="AB30" s="399" t="s">
        <v>14</v>
      </c>
      <c r="AC30" s="399" t="s">
        <v>48</v>
      </c>
      <c r="AD30" s="399" t="s">
        <v>14</v>
      </c>
      <c r="AE30" s="399" t="s">
        <v>39</v>
      </c>
      <c r="AF30" s="399" t="s">
        <v>44</v>
      </c>
      <c r="AG30" s="399" t="s">
        <v>38</v>
      </c>
      <c r="AH30" s="399">
        <v>1</v>
      </c>
      <c r="AI30" s="399">
        <v>45</v>
      </c>
      <c r="AJ30" s="399" t="s">
        <v>483</v>
      </c>
      <c r="AK30" s="398" t="s">
        <v>44</v>
      </c>
      <c r="AL30" s="399">
        <v>10</v>
      </c>
      <c r="AM30" s="398" t="s">
        <v>37</v>
      </c>
      <c r="AN30" s="399" t="s">
        <v>14</v>
      </c>
      <c r="AO30" s="398">
        <v>60</v>
      </c>
      <c r="AP30" s="399" t="s">
        <v>44</v>
      </c>
      <c r="AQ30" s="399" t="s">
        <v>14</v>
      </c>
      <c r="AR30" s="399" t="s">
        <v>498</v>
      </c>
      <c r="AS30" s="399" t="s">
        <v>44</v>
      </c>
      <c r="AT30" s="399">
        <v>0</v>
      </c>
      <c r="AU30" s="398" t="s">
        <v>17721</v>
      </c>
      <c r="AV30" s="532">
        <v>150000</v>
      </c>
      <c r="AW30" s="399" t="s">
        <v>14</v>
      </c>
      <c r="AX30" s="399">
        <v>0</v>
      </c>
      <c r="AY30" s="398">
        <v>0</v>
      </c>
      <c r="AZ30" s="399" t="s">
        <v>14</v>
      </c>
      <c r="BA30" s="399" t="s">
        <v>17722</v>
      </c>
      <c r="BB30" s="399" t="s">
        <v>756</v>
      </c>
      <c r="BC30" s="399">
        <v>6</v>
      </c>
      <c r="BD30" s="399">
        <v>40</v>
      </c>
      <c r="BE30" s="400">
        <v>60</v>
      </c>
      <c r="BF30" s="400" t="s">
        <v>44</v>
      </c>
      <c r="BG30" s="400">
        <v>0</v>
      </c>
      <c r="BH30" s="399" t="s">
        <v>44</v>
      </c>
      <c r="BI30" s="399" t="s">
        <v>44</v>
      </c>
      <c r="BJ30" s="373" t="s">
        <v>44</v>
      </c>
      <c r="BK30" s="373">
        <v>2</v>
      </c>
      <c r="BL30" s="399">
        <v>0</v>
      </c>
      <c r="BM30" s="402">
        <v>100</v>
      </c>
      <c r="BN30" s="377" t="s">
        <v>17723</v>
      </c>
      <c r="BO30" s="377">
        <v>0</v>
      </c>
      <c r="BP30" s="376" t="s">
        <v>44</v>
      </c>
      <c r="BQ30" s="377" t="s">
        <v>44</v>
      </c>
      <c r="BR30" s="377" t="s">
        <v>44</v>
      </c>
      <c r="BS30" s="408">
        <v>10</v>
      </c>
      <c r="BT30" s="399">
        <v>0</v>
      </c>
      <c r="BU30" s="399">
        <v>100</v>
      </c>
      <c r="BV30" s="399" t="s">
        <v>17724</v>
      </c>
      <c r="BW30" s="399">
        <v>0</v>
      </c>
      <c r="BX30" s="399" t="s">
        <v>44</v>
      </c>
      <c r="BY30" s="399" t="s">
        <v>44</v>
      </c>
      <c r="BZ30" s="399" t="s">
        <v>44</v>
      </c>
      <c r="CA30" s="399">
        <v>3</v>
      </c>
      <c r="CB30" s="399">
        <v>0</v>
      </c>
      <c r="CC30" s="399">
        <v>100</v>
      </c>
      <c r="CD30" s="399" t="s">
        <v>17725</v>
      </c>
      <c r="CE30" s="399">
        <v>0</v>
      </c>
      <c r="CF30" s="399" t="s">
        <v>44</v>
      </c>
      <c r="CG30" s="399" t="s">
        <v>44</v>
      </c>
      <c r="CH30" s="399" t="s">
        <v>44</v>
      </c>
      <c r="CI30" s="400" t="s">
        <v>479</v>
      </c>
      <c r="CJ30" s="399">
        <v>100</v>
      </c>
      <c r="CK30" s="398">
        <v>0</v>
      </c>
      <c r="CL30" s="379">
        <v>0</v>
      </c>
      <c r="CM30" s="379">
        <v>0</v>
      </c>
      <c r="CN30" s="379" t="s">
        <v>44</v>
      </c>
      <c r="CO30" s="379" t="s">
        <v>480</v>
      </c>
      <c r="CP30" s="380">
        <v>100</v>
      </c>
      <c r="CQ30" s="380">
        <v>0</v>
      </c>
      <c r="CR30" s="380">
        <v>0</v>
      </c>
      <c r="CS30" s="380">
        <v>0</v>
      </c>
      <c r="CT30" s="381">
        <v>0</v>
      </c>
      <c r="CU30" s="381" t="s">
        <v>44</v>
      </c>
      <c r="CV30" s="381" t="s">
        <v>44</v>
      </c>
      <c r="CW30" s="381" t="s">
        <v>44</v>
      </c>
      <c r="CX30" s="382" t="s">
        <v>44</v>
      </c>
      <c r="CY30" s="382" t="s">
        <v>44</v>
      </c>
      <c r="CZ30" s="382" t="s">
        <v>44</v>
      </c>
      <c r="DA30" s="382" t="s">
        <v>44</v>
      </c>
      <c r="DB30" s="383" t="s">
        <v>44</v>
      </c>
      <c r="DC30" s="538">
        <f t="shared" si="0"/>
        <v>0</v>
      </c>
      <c r="DD30" s="383" t="s">
        <v>17726</v>
      </c>
      <c r="DE30" s="383">
        <v>72</v>
      </c>
      <c r="DF30" s="384" t="s">
        <v>481</v>
      </c>
      <c r="DG30" s="385" t="s">
        <v>14</v>
      </c>
      <c r="DH30" s="385" t="s">
        <v>721</v>
      </c>
      <c r="DI30" s="385" t="s">
        <v>17385</v>
      </c>
      <c r="DJ30" s="385" t="s">
        <v>44</v>
      </c>
      <c r="DK30" s="386" t="s">
        <v>17</v>
      </c>
      <c r="DL30" s="386" t="s">
        <v>44</v>
      </c>
      <c r="DM30" s="386" t="s">
        <v>14</v>
      </c>
      <c r="DN30" s="387" t="s">
        <v>17727</v>
      </c>
      <c r="DO30" s="388" t="s">
        <v>31</v>
      </c>
      <c r="DP30" s="388" t="s">
        <v>14</v>
      </c>
      <c r="DQ30" s="388" t="s">
        <v>30</v>
      </c>
      <c r="DR30" s="388" t="s">
        <v>17728</v>
      </c>
      <c r="DS30" s="389" t="s">
        <v>32</v>
      </c>
      <c r="DT30" s="390" t="s">
        <v>44</v>
      </c>
      <c r="DU30" s="391" t="s">
        <v>32</v>
      </c>
      <c r="DV30" s="392" t="s">
        <v>44</v>
      </c>
      <c r="DW30" s="392">
        <v>2</v>
      </c>
      <c r="DX30" s="392" t="s">
        <v>17</v>
      </c>
      <c r="DY30" s="393" t="s">
        <v>33</v>
      </c>
      <c r="DZ30" s="394" t="s">
        <v>13457</v>
      </c>
      <c r="EA30" s="395" t="s">
        <v>44</v>
      </c>
      <c r="EB30" s="395" t="s">
        <v>44</v>
      </c>
      <c r="EC30" s="395" t="s">
        <v>44</v>
      </c>
      <c r="ED30" s="395" t="s">
        <v>44</v>
      </c>
      <c r="EE30" s="384" t="s">
        <v>44</v>
      </c>
      <c r="EF30" s="383" t="s">
        <v>44</v>
      </c>
      <c r="EG30" s="383" t="s">
        <v>44</v>
      </c>
      <c r="EH30" s="383" t="s">
        <v>44</v>
      </c>
      <c r="EI30" s="383" t="s">
        <v>44</v>
      </c>
      <c r="EJ30" s="383" t="s">
        <v>44</v>
      </c>
      <c r="EK30" s="383" t="s">
        <v>44</v>
      </c>
      <c r="EL30" s="383" t="s">
        <v>1053</v>
      </c>
      <c r="EM30" s="405" t="s">
        <v>44</v>
      </c>
      <c r="EN30" s="401" t="s">
        <v>723</v>
      </c>
      <c r="EO30" s="401" t="s">
        <v>44</v>
      </c>
      <c r="EP30" s="401" t="s">
        <v>17</v>
      </c>
      <c r="EQ30" s="405" t="s">
        <v>44</v>
      </c>
      <c r="ER30" s="405">
        <v>20</v>
      </c>
      <c r="ES30" s="405" t="s">
        <v>14</v>
      </c>
      <c r="ET30" s="401" t="s">
        <v>17407</v>
      </c>
      <c r="EU30" s="399">
        <v>2</v>
      </c>
      <c r="EV30" s="400" t="s">
        <v>17398</v>
      </c>
      <c r="EW30" s="399">
        <v>1</v>
      </c>
      <c r="EX30" s="398" t="s">
        <v>17358</v>
      </c>
      <c r="EY30" s="398">
        <v>1</v>
      </c>
      <c r="EZ30" s="400" t="s">
        <v>17398</v>
      </c>
      <c r="FA30" s="399">
        <v>0</v>
      </c>
      <c r="FB30" s="399" t="s">
        <v>44</v>
      </c>
      <c r="FC30" s="399" t="s">
        <v>17407</v>
      </c>
      <c r="FD30" s="399">
        <v>2</v>
      </c>
      <c r="FE30" s="398">
        <v>0</v>
      </c>
      <c r="FF30" s="399">
        <v>1</v>
      </c>
      <c r="FG30" s="399">
        <v>0</v>
      </c>
      <c r="FH30" s="399" t="s">
        <v>44</v>
      </c>
      <c r="FI30" s="529" t="s">
        <v>17729</v>
      </c>
      <c r="FJ30" s="529" t="s">
        <v>17730</v>
      </c>
      <c r="FK30" s="530" t="s">
        <v>17731</v>
      </c>
      <c r="FL30" s="531" t="s">
        <v>17732</v>
      </c>
      <c r="FM30" s="400" t="s">
        <v>17733</v>
      </c>
      <c r="FN30" s="399" t="s">
        <v>834</v>
      </c>
      <c r="FO30" s="398" t="s">
        <v>834</v>
      </c>
    </row>
    <row r="31" spans="1:171" s="1" customFormat="1" ht="12.75" customHeight="1" thickBot="1" x14ac:dyDescent="0.35">
      <c r="A31" s="370">
        <v>49</v>
      </c>
      <c r="B31" s="397" t="s">
        <v>11007</v>
      </c>
      <c r="C31" s="337" t="s">
        <v>19695</v>
      </c>
      <c r="D31" s="337" t="s">
        <v>19695</v>
      </c>
      <c r="E31" s="399" t="s">
        <v>13442</v>
      </c>
      <c r="F31" s="398" t="s">
        <v>44</v>
      </c>
      <c r="G31" s="398" t="s">
        <v>369</v>
      </c>
      <c r="H31" s="398" t="s">
        <v>19</v>
      </c>
      <c r="I31" s="398" t="s">
        <v>44</v>
      </c>
      <c r="J31" s="398" t="s">
        <v>20</v>
      </c>
      <c r="K31" s="399" t="s">
        <v>44</v>
      </c>
      <c r="L31" s="399" t="s">
        <v>21</v>
      </c>
      <c r="M31" s="372" t="s">
        <v>14</v>
      </c>
      <c r="N31" s="398" t="s">
        <v>14</v>
      </c>
      <c r="O31" s="400" t="s">
        <v>44</v>
      </c>
      <c r="P31" s="398" t="s">
        <v>44</v>
      </c>
      <c r="Q31" s="400" t="s">
        <v>44</v>
      </c>
      <c r="R31" s="692" t="s">
        <v>22</v>
      </c>
      <c r="S31" s="399" t="s">
        <v>44</v>
      </c>
      <c r="T31" s="399" t="s">
        <v>44</v>
      </c>
      <c r="U31" s="399" t="s">
        <v>23</v>
      </c>
      <c r="V31" s="398" t="s">
        <v>37</v>
      </c>
      <c r="W31" s="398" t="s">
        <v>25</v>
      </c>
      <c r="X31" s="398">
        <v>4</v>
      </c>
      <c r="Y31" s="401">
        <v>480</v>
      </c>
      <c r="Z31" s="399" t="s">
        <v>24</v>
      </c>
      <c r="AA31" s="399" t="s">
        <v>17912</v>
      </c>
      <c r="AB31" s="399" t="s">
        <v>14</v>
      </c>
      <c r="AC31" s="399" t="s">
        <v>48</v>
      </c>
      <c r="AD31" s="399" t="s">
        <v>14</v>
      </c>
      <c r="AE31" s="399" t="s">
        <v>39</v>
      </c>
      <c r="AF31" s="399" t="s">
        <v>68</v>
      </c>
      <c r="AG31" s="399" t="s">
        <v>38</v>
      </c>
      <c r="AH31" s="399">
        <v>1</v>
      </c>
      <c r="AI31" s="399">
        <v>30</v>
      </c>
      <c r="AJ31" s="399" t="s">
        <v>483</v>
      </c>
      <c r="AK31" s="398" t="s">
        <v>44</v>
      </c>
      <c r="AL31" s="399">
        <v>3</v>
      </c>
      <c r="AM31" s="398" t="s">
        <v>37</v>
      </c>
      <c r="AN31" s="399" t="s">
        <v>14</v>
      </c>
      <c r="AO31" s="398">
        <v>50</v>
      </c>
      <c r="AP31" s="399" t="s">
        <v>44</v>
      </c>
      <c r="AQ31" s="399" t="s">
        <v>17</v>
      </c>
      <c r="AR31" s="399" t="s">
        <v>44</v>
      </c>
      <c r="AS31" s="399" t="s">
        <v>44</v>
      </c>
      <c r="AT31" s="399">
        <v>0</v>
      </c>
      <c r="AU31" s="398" t="s">
        <v>44</v>
      </c>
      <c r="AV31" s="398">
        <v>0</v>
      </c>
      <c r="AW31" s="399" t="s">
        <v>44</v>
      </c>
      <c r="AX31" s="399">
        <v>0</v>
      </c>
      <c r="AY31" s="398">
        <v>0</v>
      </c>
      <c r="AZ31" s="399" t="s">
        <v>14</v>
      </c>
      <c r="BA31" s="399" t="s">
        <v>13498</v>
      </c>
      <c r="BB31" s="399" t="s">
        <v>731</v>
      </c>
      <c r="BC31" s="399">
        <v>3</v>
      </c>
      <c r="BD31" s="399">
        <v>60</v>
      </c>
      <c r="BE31" s="400">
        <v>40</v>
      </c>
      <c r="BF31" s="400" t="s">
        <v>44</v>
      </c>
      <c r="BG31" s="400">
        <v>0</v>
      </c>
      <c r="BH31" s="399" t="s">
        <v>44</v>
      </c>
      <c r="BI31" s="399" t="s">
        <v>44</v>
      </c>
      <c r="BJ31" s="373" t="s">
        <v>44</v>
      </c>
      <c r="BK31" s="373">
        <v>0</v>
      </c>
      <c r="BL31" s="399" t="s">
        <v>44</v>
      </c>
      <c r="BM31" s="402" t="s">
        <v>44</v>
      </c>
      <c r="BN31" s="403" t="s">
        <v>44</v>
      </c>
      <c r="BO31" s="403">
        <v>0</v>
      </c>
      <c r="BP31" s="402" t="s">
        <v>44</v>
      </c>
      <c r="BQ31" s="403" t="s">
        <v>44</v>
      </c>
      <c r="BR31" s="403" t="s">
        <v>44</v>
      </c>
      <c r="BS31" s="378">
        <v>20</v>
      </c>
      <c r="BT31" s="399">
        <v>0</v>
      </c>
      <c r="BU31" s="399">
        <v>100</v>
      </c>
      <c r="BV31" s="399" t="s">
        <v>13448</v>
      </c>
      <c r="BW31" s="399">
        <v>0</v>
      </c>
      <c r="BX31" s="399" t="s">
        <v>44</v>
      </c>
      <c r="BY31" s="399" t="s">
        <v>44</v>
      </c>
      <c r="BZ31" s="399" t="s">
        <v>44</v>
      </c>
      <c r="CA31" s="399">
        <v>0</v>
      </c>
      <c r="CB31" s="399" t="s">
        <v>44</v>
      </c>
      <c r="CC31" s="399" t="s">
        <v>44</v>
      </c>
      <c r="CD31" s="399" t="s">
        <v>44</v>
      </c>
      <c r="CE31" s="399">
        <v>0</v>
      </c>
      <c r="CF31" s="399" t="s">
        <v>44</v>
      </c>
      <c r="CG31" s="399" t="s">
        <v>44</v>
      </c>
      <c r="CH31" s="399" t="s">
        <v>44</v>
      </c>
      <c r="CI31" s="400" t="s">
        <v>484</v>
      </c>
      <c r="CJ31" s="399">
        <v>0</v>
      </c>
      <c r="CK31" s="398">
        <v>100</v>
      </c>
      <c r="CL31" s="404">
        <v>0</v>
      </c>
      <c r="CM31" s="404">
        <v>0</v>
      </c>
      <c r="CN31" s="404" t="s">
        <v>44</v>
      </c>
      <c r="CO31" s="404" t="s">
        <v>44</v>
      </c>
      <c r="CP31" s="380" t="s">
        <v>44</v>
      </c>
      <c r="CQ31" s="380" t="s">
        <v>44</v>
      </c>
      <c r="CR31" s="380" t="s">
        <v>44</v>
      </c>
      <c r="CS31" s="415" t="s">
        <v>44</v>
      </c>
      <c r="CT31" s="381" t="s">
        <v>44</v>
      </c>
      <c r="CU31" s="381" t="s">
        <v>44</v>
      </c>
      <c r="CV31" s="381" t="s">
        <v>63</v>
      </c>
      <c r="CW31" s="381">
        <v>0</v>
      </c>
      <c r="CX31" s="382">
        <v>100</v>
      </c>
      <c r="CY31" s="382">
        <v>0</v>
      </c>
      <c r="CZ31" s="382">
        <v>0</v>
      </c>
      <c r="DA31" s="382">
        <v>0</v>
      </c>
      <c r="DB31" s="383">
        <v>0</v>
      </c>
      <c r="DC31" s="538">
        <f t="shared" si="0"/>
        <v>100</v>
      </c>
      <c r="DD31" s="383" t="s">
        <v>17913</v>
      </c>
      <c r="DE31" s="383">
        <v>54</v>
      </c>
      <c r="DF31" s="384" t="s">
        <v>17871</v>
      </c>
      <c r="DG31" s="385" t="s">
        <v>14</v>
      </c>
      <c r="DH31" s="385" t="s">
        <v>721</v>
      </c>
      <c r="DI31" s="385" t="s">
        <v>739</v>
      </c>
      <c r="DJ31" s="385" t="s">
        <v>44</v>
      </c>
      <c r="DK31" s="386" t="s">
        <v>17</v>
      </c>
      <c r="DL31" s="386" t="s">
        <v>44</v>
      </c>
      <c r="DM31" s="386" t="s">
        <v>14</v>
      </c>
      <c r="DN31" s="387" t="s">
        <v>808</v>
      </c>
      <c r="DO31" s="388" t="s">
        <v>31</v>
      </c>
      <c r="DP31" s="388" t="s">
        <v>17</v>
      </c>
      <c r="DQ31" s="388" t="s">
        <v>44</v>
      </c>
      <c r="DR31" s="388" t="s">
        <v>44</v>
      </c>
      <c r="DS31" s="389" t="s">
        <v>32</v>
      </c>
      <c r="DT31" s="390" t="s">
        <v>44</v>
      </c>
      <c r="DU31" s="391" t="s">
        <v>32</v>
      </c>
      <c r="DV31" s="392" t="s">
        <v>44</v>
      </c>
      <c r="DW31" s="392">
        <v>3</v>
      </c>
      <c r="DX31" s="392" t="s">
        <v>17</v>
      </c>
      <c r="DY31" s="393" t="s">
        <v>44</v>
      </c>
      <c r="DZ31" s="394" t="s">
        <v>44</v>
      </c>
      <c r="EA31" s="395" t="s">
        <v>44</v>
      </c>
      <c r="EB31" s="395" t="s">
        <v>44</v>
      </c>
      <c r="EC31" s="395" t="s">
        <v>44</v>
      </c>
      <c r="ED31" s="395" t="s">
        <v>44</v>
      </c>
      <c r="EE31" s="384" t="s">
        <v>44</v>
      </c>
      <c r="EF31" s="383" t="s">
        <v>33</v>
      </c>
      <c r="EG31" s="383" t="s">
        <v>34</v>
      </c>
      <c r="EH31" s="383" t="s">
        <v>487</v>
      </c>
      <c r="EI31" s="383" t="s">
        <v>44</v>
      </c>
      <c r="EJ31" s="383" t="s">
        <v>44</v>
      </c>
      <c r="EK31" s="383" t="s">
        <v>17914</v>
      </c>
      <c r="EL31" s="383" t="s">
        <v>1053</v>
      </c>
      <c r="EM31" s="405" t="s">
        <v>44</v>
      </c>
      <c r="EN31" s="401" t="s">
        <v>482</v>
      </c>
      <c r="EO31" s="401" t="s">
        <v>44</v>
      </c>
      <c r="EP31" s="405" t="s">
        <v>17</v>
      </c>
      <c r="EQ31" s="405" t="s">
        <v>44</v>
      </c>
      <c r="ER31" s="405">
        <v>10</v>
      </c>
      <c r="ES31" s="398" t="s">
        <v>14</v>
      </c>
      <c r="ET31" s="401" t="s">
        <v>17407</v>
      </c>
      <c r="EU31" s="399">
        <v>1</v>
      </c>
      <c r="EV31" s="400" t="s">
        <v>17398</v>
      </c>
      <c r="EW31" s="399">
        <v>0</v>
      </c>
      <c r="EX31" s="400" t="s">
        <v>44</v>
      </c>
      <c r="EY31" s="398">
        <v>1</v>
      </c>
      <c r="EZ31" s="400" t="s">
        <v>17589</v>
      </c>
      <c r="FA31" s="399">
        <v>0</v>
      </c>
      <c r="FB31" s="399" t="s">
        <v>44</v>
      </c>
      <c r="FC31" s="399" t="s">
        <v>17456</v>
      </c>
      <c r="FD31" s="399">
        <v>1</v>
      </c>
      <c r="FE31" s="398">
        <v>1</v>
      </c>
      <c r="FF31" s="399">
        <v>0</v>
      </c>
      <c r="FG31" s="399">
        <v>0</v>
      </c>
      <c r="FH31" s="399" t="s">
        <v>44</v>
      </c>
      <c r="FI31" s="529" t="s">
        <v>17915</v>
      </c>
      <c r="FJ31" s="529" t="s">
        <v>17916</v>
      </c>
      <c r="FK31" s="530" t="s">
        <v>17917</v>
      </c>
      <c r="FL31" s="531" t="s">
        <v>17918</v>
      </c>
      <c r="FM31" s="400" t="s">
        <v>17919</v>
      </c>
      <c r="FN31" s="399" t="s">
        <v>834</v>
      </c>
      <c r="FO31" s="398" t="s">
        <v>834</v>
      </c>
    </row>
    <row r="32" spans="1:171" s="1" customFormat="1" ht="12.75" customHeight="1" thickBot="1" x14ac:dyDescent="0.35">
      <c r="A32" s="370">
        <v>50</v>
      </c>
      <c r="B32" s="397" t="s">
        <v>3086</v>
      </c>
      <c r="C32" s="337" t="s">
        <v>19695</v>
      </c>
      <c r="D32" s="337" t="s">
        <v>19695</v>
      </c>
      <c r="E32" s="399" t="s">
        <v>13442</v>
      </c>
      <c r="F32" s="398" t="s">
        <v>44</v>
      </c>
      <c r="G32" s="398" t="s">
        <v>15850</v>
      </c>
      <c r="H32" s="398" t="s">
        <v>19</v>
      </c>
      <c r="I32" s="398" t="s">
        <v>44</v>
      </c>
      <c r="J32" s="398" t="s">
        <v>20</v>
      </c>
      <c r="K32" s="399" t="s">
        <v>44</v>
      </c>
      <c r="L32" s="399" t="s">
        <v>13465</v>
      </c>
      <c r="M32" s="372" t="s">
        <v>14</v>
      </c>
      <c r="N32" s="398" t="s">
        <v>14</v>
      </c>
      <c r="O32" s="400" t="s">
        <v>44</v>
      </c>
      <c r="P32" s="398" t="s">
        <v>44</v>
      </c>
      <c r="Q32" s="400" t="s">
        <v>44</v>
      </c>
      <c r="R32" s="692" t="s">
        <v>22</v>
      </c>
      <c r="S32" s="399" t="s">
        <v>44</v>
      </c>
      <c r="T32" s="399" t="s">
        <v>44</v>
      </c>
      <c r="U32" s="399" t="s">
        <v>23</v>
      </c>
      <c r="V32" s="398" t="s">
        <v>74</v>
      </c>
      <c r="W32" s="398" t="s">
        <v>25</v>
      </c>
      <c r="X32" s="398">
        <v>3</v>
      </c>
      <c r="Y32" s="401">
        <v>480</v>
      </c>
      <c r="Z32" s="399" t="s">
        <v>24</v>
      </c>
      <c r="AA32" s="399" t="s">
        <v>17920</v>
      </c>
      <c r="AB32" s="399" t="s">
        <v>14</v>
      </c>
      <c r="AC32" s="399" t="s">
        <v>68</v>
      </c>
      <c r="AD32" s="399" t="s">
        <v>14</v>
      </c>
      <c r="AE32" s="399" t="s">
        <v>39</v>
      </c>
      <c r="AF32" s="399" t="s">
        <v>68</v>
      </c>
      <c r="AG32" s="399" t="s">
        <v>26</v>
      </c>
      <c r="AH32" s="399">
        <v>3</v>
      </c>
      <c r="AI32" s="399">
        <v>60</v>
      </c>
      <c r="AJ32" s="399" t="s">
        <v>496</v>
      </c>
      <c r="AK32" s="398" t="s">
        <v>44</v>
      </c>
      <c r="AL32" s="399">
        <v>15</v>
      </c>
      <c r="AM32" s="398" t="s">
        <v>17921</v>
      </c>
      <c r="AN32" s="399" t="s">
        <v>14</v>
      </c>
      <c r="AO32" s="398">
        <v>75</v>
      </c>
      <c r="AP32" s="399" t="s">
        <v>44</v>
      </c>
      <c r="AQ32" s="399" t="s">
        <v>17</v>
      </c>
      <c r="AR32" s="399" t="s">
        <v>44</v>
      </c>
      <c r="AS32" s="399" t="s">
        <v>44</v>
      </c>
      <c r="AT32" s="399">
        <v>0</v>
      </c>
      <c r="AU32" s="398" t="s">
        <v>44</v>
      </c>
      <c r="AV32" s="398">
        <v>0</v>
      </c>
      <c r="AW32" s="399" t="s">
        <v>44</v>
      </c>
      <c r="AX32" s="399">
        <v>0</v>
      </c>
      <c r="AY32" s="398">
        <v>0</v>
      </c>
      <c r="AZ32" s="399" t="s">
        <v>14</v>
      </c>
      <c r="BA32" s="399" t="s">
        <v>17922</v>
      </c>
      <c r="BB32" s="399" t="s">
        <v>486</v>
      </c>
      <c r="BC32" s="399">
        <v>1</v>
      </c>
      <c r="BD32" s="399">
        <v>100</v>
      </c>
      <c r="BE32" s="400">
        <v>0</v>
      </c>
      <c r="BF32" s="400" t="s">
        <v>44</v>
      </c>
      <c r="BG32" s="399">
        <v>0</v>
      </c>
      <c r="BH32" s="399" t="s">
        <v>44</v>
      </c>
      <c r="BI32" s="399" t="s">
        <v>44</v>
      </c>
      <c r="BJ32" s="373" t="s">
        <v>44</v>
      </c>
      <c r="BK32" s="373">
        <v>0</v>
      </c>
      <c r="BL32" s="399" t="s">
        <v>44</v>
      </c>
      <c r="BM32" s="402" t="s">
        <v>44</v>
      </c>
      <c r="BN32" s="403" t="s">
        <v>44</v>
      </c>
      <c r="BO32" s="403">
        <v>0</v>
      </c>
      <c r="BP32" s="402" t="s">
        <v>44</v>
      </c>
      <c r="BQ32" s="403" t="s">
        <v>44</v>
      </c>
      <c r="BR32" s="403" t="s">
        <v>44</v>
      </c>
      <c r="BS32" s="408">
        <v>0</v>
      </c>
      <c r="BT32" s="399" t="s">
        <v>44</v>
      </c>
      <c r="BU32" s="399" t="s">
        <v>44</v>
      </c>
      <c r="BV32" s="399" t="s">
        <v>44</v>
      </c>
      <c r="BW32" s="399">
        <v>0</v>
      </c>
      <c r="BX32" s="399" t="s">
        <v>44</v>
      </c>
      <c r="BY32" s="399" t="s">
        <v>44</v>
      </c>
      <c r="BZ32" s="399" t="s">
        <v>44</v>
      </c>
      <c r="CA32" s="399">
        <v>0</v>
      </c>
      <c r="CB32" s="399" t="s">
        <v>44</v>
      </c>
      <c r="CC32" s="399" t="s">
        <v>44</v>
      </c>
      <c r="CD32" s="399" t="s">
        <v>44</v>
      </c>
      <c r="CE32" s="399">
        <v>0</v>
      </c>
      <c r="CF32" s="399" t="s">
        <v>44</v>
      </c>
      <c r="CG32" s="399" t="s">
        <v>44</v>
      </c>
      <c r="CH32" s="399" t="s">
        <v>44</v>
      </c>
      <c r="CI32" s="400" t="s">
        <v>484</v>
      </c>
      <c r="CJ32" s="399">
        <v>0</v>
      </c>
      <c r="CK32" s="398">
        <v>100</v>
      </c>
      <c r="CL32" s="404">
        <v>0</v>
      </c>
      <c r="CM32" s="404">
        <v>0</v>
      </c>
      <c r="CN32" s="404" t="s">
        <v>44</v>
      </c>
      <c r="CO32" s="404" t="s">
        <v>44</v>
      </c>
      <c r="CP32" s="380" t="s">
        <v>44</v>
      </c>
      <c r="CQ32" s="380" t="s">
        <v>44</v>
      </c>
      <c r="CR32" s="380" t="s">
        <v>44</v>
      </c>
      <c r="CS32" s="415" t="s">
        <v>44</v>
      </c>
      <c r="CT32" s="381" t="s">
        <v>44</v>
      </c>
      <c r="CU32" s="381" t="s">
        <v>44</v>
      </c>
      <c r="CV32" s="381" t="s">
        <v>63</v>
      </c>
      <c r="CW32" s="381">
        <v>0</v>
      </c>
      <c r="CX32" s="382">
        <v>100</v>
      </c>
      <c r="CY32" s="382">
        <v>0</v>
      </c>
      <c r="CZ32" s="382">
        <v>0</v>
      </c>
      <c r="DA32" s="382">
        <v>0</v>
      </c>
      <c r="DB32" s="383">
        <v>0</v>
      </c>
      <c r="DC32" s="538">
        <f t="shared" si="0"/>
        <v>100</v>
      </c>
      <c r="DD32" s="383" t="s">
        <v>17923</v>
      </c>
      <c r="DE32" s="383">
        <v>96</v>
      </c>
      <c r="DF32" s="384" t="s">
        <v>17871</v>
      </c>
      <c r="DG32" s="385" t="s">
        <v>14</v>
      </c>
      <c r="DH32" s="385" t="s">
        <v>721</v>
      </c>
      <c r="DI32" s="385" t="s">
        <v>752</v>
      </c>
      <c r="DJ32" s="385" t="s">
        <v>44</v>
      </c>
      <c r="DK32" s="386" t="s">
        <v>14</v>
      </c>
      <c r="DL32" s="386" t="s">
        <v>17370</v>
      </c>
      <c r="DM32" s="386" t="s">
        <v>14</v>
      </c>
      <c r="DN32" s="387" t="s">
        <v>40</v>
      </c>
      <c r="DO32" s="388" t="s">
        <v>31</v>
      </c>
      <c r="DP32" s="388" t="s">
        <v>17</v>
      </c>
      <c r="DQ32" s="388" t="s">
        <v>44</v>
      </c>
      <c r="DR32" s="388" t="s">
        <v>44</v>
      </c>
      <c r="DS32" s="389" t="s">
        <v>32</v>
      </c>
      <c r="DT32" s="390" t="s">
        <v>44</v>
      </c>
      <c r="DU32" s="390" t="s">
        <v>32</v>
      </c>
      <c r="DV32" s="392" t="s">
        <v>44</v>
      </c>
      <c r="DW32" s="392">
        <v>3</v>
      </c>
      <c r="DX32" s="392" t="s">
        <v>17</v>
      </c>
      <c r="DY32" s="393" t="s">
        <v>33</v>
      </c>
      <c r="DZ32" s="394" t="s">
        <v>34</v>
      </c>
      <c r="EA32" s="394" t="s">
        <v>17861</v>
      </c>
      <c r="EB32" s="394" t="s">
        <v>17924</v>
      </c>
      <c r="EC32" s="394" t="s">
        <v>44</v>
      </c>
      <c r="ED32" s="394" t="s">
        <v>44</v>
      </c>
      <c r="EE32" s="384" t="s">
        <v>17925</v>
      </c>
      <c r="EF32" s="383" t="s">
        <v>44</v>
      </c>
      <c r="EG32" s="383" t="s">
        <v>44</v>
      </c>
      <c r="EH32" s="383" t="s">
        <v>44</v>
      </c>
      <c r="EI32" s="383" t="s">
        <v>44</v>
      </c>
      <c r="EJ32" s="383" t="s">
        <v>44</v>
      </c>
      <c r="EK32" s="383" t="s">
        <v>44</v>
      </c>
      <c r="EL32" s="383" t="s">
        <v>13481</v>
      </c>
      <c r="EM32" s="405" t="s">
        <v>44</v>
      </c>
      <c r="EN32" s="401" t="s">
        <v>723</v>
      </c>
      <c r="EO32" s="401" t="s">
        <v>44</v>
      </c>
      <c r="EP32" s="401" t="s">
        <v>17</v>
      </c>
      <c r="EQ32" s="405" t="s">
        <v>44</v>
      </c>
      <c r="ER32" s="405">
        <v>5</v>
      </c>
      <c r="ES32" s="405" t="s">
        <v>14</v>
      </c>
      <c r="ET32" s="401" t="s">
        <v>17456</v>
      </c>
      <c r="EU32" s="399">
        <v>1</v>
      </c>
      <c r="EV32" s="400" t="s">
        <v>17398</v>
      </c>
      <c r="EW32" s="399">
        <v>1</v>
      </c>
      <c r="EX32" s="398" t="s">
        <v>17398</v>
      </c>
      <c r="EY32" s="398">
        <v>0</v>
      </c>
      <c r="EZ32" s="399" t="s">
        <v>44</v>
      </c>
      <c r="FA32" s="406">
        <v>0</v>
      </c>
      <c r="FB32" s="399" t="s">
        <v>44</v>
      </c>
      <c r="FC32" s="399" t="s">
        <v>17456</v>
      </c>
      <c r="FD32" s="399">
        <v>1</v>
      </c>
      <c r="FE32" s="398">
        <v>1</v>
      </c>
      <c r="FF32" s="399">
        <v>0</v>
      </c>
      <c r="FG32" s="399">
        <v>0</v>
      </c>
      <c r="FH32" s="399" t="s">
        <v>44</v>
      </c>
      <c r="FI32" s="529" t="s">
        <v>17926</v>
      </c>
      <c r="FJ32" s="529" t="s">
        <v>17927</v>
      </c>
      <c r="FK32" s="530" t="s">
        <v>17928</v>
      </c>
      <c r="FL32" s="531" t="s">
        <v>17929</v>
      </c>
      <c r="FM32" s="400" t="s">
        <v>17930</v>
      </c>
      <c r="FN32" s="399" t="s">
        <v>17931</v>
      </c>
      <c r="FO32" s="398" t="s">
        <v>834</v>
      </c>
    </row>
    <row r="33" spans="1:171" s="1" customFormat="1" ht="12.75" customHeight="1" thickBot="1" x14ac:dyDescent="0.35">
      <c r="A33" s="370">
        <v>52</v>
      </c>
      <c r="B33" s="397" t="s">
        <v>11263</v>
      </c>
      <c r="C33" s="337" t="s">
        <v>19695</v>
      </c>
      <c r="D33" s="337" t="s">
        <v>19695</v>
      </c>
      <c r="E33" s="399" t="s">
        <v>13442</v>
      </c>
      <c r="F33" s="398" t="s">
        <v>44</v>
      </c>
      <c r="G33" s="398" t="s">
        <v>376</v>
      </c>
      <c r="H33" s="398" t="s">
        <v>19</v>
      </c>
      <c r="I33" s="398" t="s">
        <v>44</v>
      </c>
      <c r="J33" s="398" t="s">
        <v>20</v>
      </c>
      <c r="K33" s="399" t="s">
        <v>44</v>
      </c>
      <c r="L33" s="399" t="s">
        <v>21</v>
      </c>
      <c r="M33" s="372" t="s">
        <v>17</v>
      </c>
      <c r="N33" s="398" t="s">
        <v>14</v>
      </c>
      <c r="O33" s="398" t="s">
        <v>44</v>
      </c>
      <c r="P33" s="398" t="s">
        <v>44</v>
      </c>
      <c r="Q33" s="400" t="s">
        <v>44</v>
      </c>
      <c r="R33" s="692" t="s">
        <v>22</v>
      </c>
      <c r="S33" s="399" t="s">
        <v>44</v>
      </c>
      <c r="T33" s="399" t="s">
        <v>44</v>
      </c>
      <c r="U33" s="399" t="s">
        <v>23</v>
      </c>
      <c r="V33" s="398" t="s">
        <v>65</v>
      </c>
      <c r="W33" s="398" t="s">
        <v>64</v>
      </c>
      <c r="X33" s="398">
        <v>2</v>
      </c>
      <c r="Y33" s="401">
        <v>1260</v>
      </c>
      <c r="Z33" s="399" t="s">
        <v>24</v>
      </c>
      <c r="AA33" s="399" t="s">
        <v>17944</v>
      </c>
      <c r="AB33" s="399" t="s">
        <v>14</v>
      </c>
      <c r="AC33" s="399" t="s">
        <v>68</v>
      </c>
      <c r="AD33" s="399" t="s">
        <v>14</v>
      </c>
      <c r="AE33" s="399" t="s">
        <v>39</v>
      </c>
      <c r="AF33" s="399" t="s">
        <v>44</v>
      </c>
      <c r="AG33" s="399" t="s">
        <v>26</v>
      </c>
      <c r="AH33" s="399">
        <v>2</v>
      </c>
      <c r="AI33" s="399">
        <v>60</v>
      </c>
      <c r="AJ33" s="399" t="s">
        <v>496</v>
      </c>
      <c r="AK33" s="398" t="s">
        <v>44</v>
      </c>
      <c r="AL33" s="399">
        <v>60</v>
      </c>
      <c r="AM33" s="398" t="s">
        <v>27</v>
      </c>
      <c r="AN33" s="399" t="s">
        <v>14</v>
      </c>
      <c r="AO33" s="398">
        <v>100</v>
      </c>
      <c r="AP33" s="399" t="s">
        <v>44</v>
      </c>
      <c r="AQ33" s="399" t="s">
        <v>17</v>
      </c>
      <c r="AR33" s="399" t="s">
        <v>44</v>
      </c>
      <c r="AS33" s="399" t="s">
        <v>44</v>
      </c>
      <c r="AT33" s="399">
        <v>0</v>
      </c>
      <c r="AU33" s="398" t="s">
        <v>44</v>
      </c>
      <c r="AV33" s="398">
        <v>0</v>
      </c>
      <c r="AW33" s="399" t="s">
        <v>44</v>
      </c>
      <c r="AX33" s="399">
        <v>0</v>
      </c>
      <c r="AY33" s="398">
        <v>0</v>
      </c>
      <c r="AZ33" s="399" t="s">
        <v>14</v>
      </c>
      <c r="BA33" s="399" t="s">
        <v>17416</v>
      </c>
      <c r="BB33" s="399" t="s">
        <v>802</v>
      </c>
      <c r="BC33" s="399">
        <v>5</v>
      </c>
      <c r="BD33" s="399">
        <v>86</v>
      </c>
      <c r="BE33" s="400">
        <v>14</v>
      </c>
      <c r="BF33" s="400" t="s">
        <v>44</v>
      </c>
      <c r="BG33" s="399">
        <v>0</v>
      </c>
      <c r="BH33" s="399" t="s">
        <v>44</v>
      </c>
      <c r="BI33" s="399" t="s">
        <v>44</v>
      </c>
      <c r="BJ33" s="373" t="s">
        <v>44</v>
      </c>
      <c r="BK33" s="373">
        <v>0</v>
      </c>
      <c r="BL33" s="399" t="s">
        <v>44</v>
      </c>
      <c r="BM33" s="376" t="s">
        <v>44</v>
      </c>
      <c r="BN33" s="377" t="s">
        <v>44</v>
      </c>
      <c r="BO33" s="377">
        <v>0</v>
      </c>
      <c r="BP33" s="376" t="s">
        <v>44</v>
      </c>
      <c r="BQ33" s="377" t="s">
        <v>44</v>
      </c>
      <c r="BR33" s="377" t="s">
        <v>44</v>
      </c>
      <c r="BS33" s="378">
        <v>10</v>
      </c>
      <c r="BT33" s="399">
        <v>0</v>
      </c>
      <c r="BU33" s="399">
        <v>100</v>
      </c>
      <c r="BV33" s="399" t="s">
        <v>13448</v>
      </c>
      <c r="BW33" s="399">
        <v>0</v>
      </c>
      <c r="BX33" s="399" t="s">
        <v>44</v>
      </c>
      <c r="BY33" s="399" t="s">
        <v>44</v>
      </c>
      <c r="BZ33" s="399" t="s">
        <v>44</v>
      </c>
      <c r="CA33" s="399">
        <v>8</v>
      </c>
      <c r="CB33" s="399">
        <v>0</v>
      </c>
      <c r="CC33" s="399">
        <v>100</v>
      </c>
      <c r="CD33" s="399" t="s">
        <v>13448</v>
      </c>
      <c r="CE33" s="399">
        <v>0</v>
      </c>
      <c r="CF33" s="399" t="s">
        <v>44</v>
      </c>
      <c r="CG33" s="399" t="s">
        <v>44</v>
      </c>
      <c r="CH33" s="399" t="s">
        <v>44</v>
      </c>
      <c r="CI33" s="400" t="s">
        <v>484</v>
      </c>
      <c r="CJ33" s="399">
        <v>0</v>
      </c>
      <c r="CK33" s="398">
        <v>100</v>
      </c>
      <c r="CL33" s="379">
        <v>0</v>
      </c>
      <c r="CM33" s="379">
        <v>0</v>
      </c>
      <c r="CN33" s="379" t="s">
        <v>44</v>
      </c>
      <c r="CO33" s="379" t="s">
        <v>44</v>
      </c>
      <c r="CP33" s="380" t="s">
        <v>44</v>
      </c>
      <c r="CQ33" s="380" t="s">
        <v>44</v>
      </c>
      <c r="CR33" s="380" t="s">
        <v>44</v>
      </c>
      <c r="CS33" s="415" t="s">
        <v>44</v>
      </c>
      <c r="CT33" s="381" t="s">
        <v>44</v>
      </c>
      <c r="CU33" s="381" t="s">
        <v>44</v>
      </c>
      <c r="CV33" s="381" t="s">
        <v>63</v>
      </c>
      <c r="CW33" s="381">
        <v>0</v>
      </c>
      <c r="CX33" s="382">
        <v>100</v>
      </c>
      <c r="CY33" s="382">
        <v>0</v>
      </c>
      <c r="CZ33" s="382">
        <v>0</v>
      </c>
      <c r="DA33" s="382">
        <v>0</v>
      </c>
      <c r="DB33" s="383">
        <v>0</v>
      </c>
      <c r="DC33" s="538">
        <f t="shared" si="0"/>
        <v>100</v>
      </c>
      <c r="DD33" s="383" t="s">
        <v>17945</v>
      </c>
      <c r="DE33" s="383">
        <v>45</v>
      </c>
      <c r="DF33" s="384" t="s">
        <v>17871</v>
      </c>
      <c r="DG33" s="385" t="s">
        <v>14</v>
      </c>
      <c r="DH33" s="385" t="s">
        <v>721</v>
      </c>
      <c r="DI33" s="385" t="s">
        <v>739</v>
      </c>
      <c r="DJ33" s="385" t="s">
        <v>44</v>
      </c>
      <c r="DK33" s="386" t="s">
        <v>17</v>
      </c>
      <c r="DL33" s="386" t="s">
        <v>44</v>
      </c>
      <c r="DM33" s="386" t="s">
        <v>14</v>
      </c>
      <c r="DN33" s="387" t="s">
        <v>740</v>
      </c>
      <c r="DO33" s="388" t="s">
        <v>31</v>
      </c>
      <c r="DP33" s="388" t="s">
        <v>14</v>
      </c>
      <c r="DQ33" s="388" t="s">
        <v>30</v>
      </c>
      <c r="DR33" s="388" t="s">
        <v>17872</v>
      </c>
      <c r="DS33" s="389" t="s">
        <v>32</v>
      </c>
      <c r="DT33" s="390" t="s">
        <v>44</v>
      </c>
      <c r="DU33" s="390" t="s">
        <v>32</v>
      </c>
      <c r="DV33" s="392" t="s">
        <v>44</v>
      </c>
      <c r="DW33" s="392">
        <v>5</v>
      </c>
      <c r="DX33" s="392" t="s">
        <v>17</v>
      </c>
      <c r="DY33" s="393" t="s">
        <v>33</v>
      </c>
      <c r="DZ33" s="394" t="s">
        <v>34</v>
      </c>
      <c r="EA33" s="394" t="s">
        <v>17861</v>
      </c>
      <c r="EB33" s="394" t="s">
        <v>17946</v>
      </c>
      <c r="EC33" s="394" t="s">
        <v>44</v>
      </c>
      <c r="ED33" s="394" t="s">
        <v>44</v>
      </c>
      <c r="EE33" s="384" t="s">
        <v>17947</v>
      </c>
      <c r="EF33" s="383" t="s">
        <v>44</v>
      </c>
      <c r="EG33" s="383" t="s">
        <v>44</v>
      </c>
      <c r="EH33" s="383" t="s">
        <v>44</v>
      </c>
      <c r="EI33" s="383" t="s">
        <v>44</v>
      </c>
      <c r="EJ33" s="383" t="s">
        <v>44</v>
      </c>
      <c r="EK33" s="383" t="s">
        <v>44</v>
      </c>
      <c r="EL33" s="383" t="s">
        <v>722</v>
      </c>
      <c r="EM33" s="405" t="s">
        <v>44</v>
      </c>
      <c r="EN33" s="401" t="s">
        <v>723</v>
      </c>
      <c r="EO33" s="401" t="s">
        <v>44</v>
      </c>
      <c r="EP33" s="405" t="s">
        <v>17</v>
      </c>
      <c r="EQ33" s="405" t="s">
        <v>44</v>
      </c>
      <c r="ER33" s="405">
        <v>20</v>
      </c>
      <c r="ES33" s="405" t="s">
        <v>14</v>
      </c>
      <c r="ET33" s="401" t="s">
        <v>17456</v>
      </c>
      <c r="EU33" s="399">
        <v>1</v>
      </c>
      <c r="EV33" s="400" t="s">
        <v>17398</v>
      </c>
      <c r="EW33" s="399">
        <v>1</v>
      </c>
      <c r="EX33" s="398" t="s">
        <v>17358</v>
      </c>
      <c r="EY33" s="398">
        <v>0</v>
      </c>
      <c r="EZ33" s="399" t="s">
        <v>44</v>
      </c>
      <c r="FA33" s="406">
        <v>0</v>
      </c>
      <c r="FB33" s="399" t="s">
        <v>44</v>
      </c>
      <c r="FC33" s="399" t="s">
        <v>39</v>
      </c>
      <c r="FD33" s="399">
        <v>1</v>
      </c>
      <c r="FE33" s="398">
        <v>0</v>
      </c>
      <c r="FF33" s="399">
        <v>0</v>
      </c>
      <c r="FG33" s="399">
        <v>0</v>
      </c>
      <c r="FH33" s="399" t="s">
        <v>44</v>
      </c>
      <c r="FI33" s="529" t="s">
        <v>17948</v>
      </c>
      <c r="FJ33" s="529" t="s">
        <v>17949</v>
      </c>
      <c r="FK33" s="530" t="s">
        <v>17950</v>
      </c>
      <c r="FL33" s="531" t="s">
        <v>17951</v>
      </c>
      <c r="FM33" s="400" t="s">
        <v>17952</v>
      </c>
      <c r="FN33" s="399" t="s">
        <v>17953</v>
      </c>
      <c r="FO33" s="534" t="s">
        <v>17954</v>
      </c>
    </row>
    <row r="34" spans="1:171" s="1" customFormat="1" ht="12.75" customHeight="1" thickBot="1" x14ac:dyDescent="0.35">
      <c r="A34" s="370">
        <v>36</v>
      </c>
      <c r="B34" s="397" t="s">
        <v>2574</v>
      </c>
      <c r="C34" s="337" t="s">
        <v>19695</v>
      </c>
      <c r="D34" s="337" t="s">
        <v>19695</v>
      </c>
      <c r="E34" s="399" t="s">
        <v>13442</v>
      </c>
      <c r="F34" s="398" t="s">
        <v>44</v>
      </c>
      <c r="G34" s="398" t="s">
        <v>15850</v>
      </c>
      <c r="H34" s="398" t="s">
        <v>19</v>
      </c>
      <c r="I34" s="398" t="s">
        <v>44</v>
      </c>
      <c r="J34" s="398" t="s">
        <v>20</v>
      </c>
      <c r="K34" s="399" t="s">
        <v>44</v>
      </c>
      <c r="L34" s="399" t="s">
        <v>13465</v>
      </c>
      <c r="M34" s="372" t="s">
        <v>17</v>
      </c>
      <c r="N34" s="398" t="s">
        <v>14</v>
      </c>
      <c r="O34" s="398" t="s">
        <v>44</v>
      </c>
      <c r="P34" s="398" t="s">
        <v>44</v>
      </c>
      <c r="Q34" s="400" t="s">
        <v>44</v>
      </c>
      <c r="R34" s="692" t="s">
        <v>22</v>
      </c>
      <c r="S34" s="399" t="s">
        <v>44</v>
      </c>
      <c r="T34" s="399" t="s">
        <v>44</v>
      </c>
      <c r="U34" s="399" t="s">
        <v>23</v>
      </c>
      <c r="V34" s="398" t="s">
        <v>37</v>
      </c>
      <c r="W34" s="398" t="s">
        <v>25</v>
      </c>
      <c r="X34" s="398">
        <v>1</v>
      </c>
      <c r="Y34" s="401">
        <v>2880</v>
      </c>
      <c r="Z34" s="399" t="s">
        <v>24</v>
      </c>
      <c r="AA34" s="399" t="s">
        <v>17768</v>
      </c>
      <c r="AB34" s="399" t="s">
        <v>14</v>
      </c>
      <c r="AC34" s="399" t="s">
        <v>17558</v>
      </c>
      <c r="AD34" s="399" t="s">
        <v>14</v>
      </c>
      <c r="AE34" s="399" t="s">
        <v>39</v>
      </c>
      <c r="AF34" s="399" t="s">
        <v>44</v>
      </c>
      <c r="AG34" s="399" t="s">
        <v>38</v>
      </c>
      <c r="AH34" s="399">
        <v>1</v>
      </c>
      <c r="AI34" s="399">
        <v>30</v>
      </c>
      <c r="AJ34" s="399" t="s">
        <v>478</v>
      </c>
      <c r="AK34" s="398" t="s">
        <v>44</v>
      </c>
      <c r="AL34" s="399">
        <v>1</v>
      </c>
      <c r="AM34" s="398" t="s">
        <v>488</v>
      </c>
      <c r="AN34" s="399" t="s">
        <v>14</v>
      </c>
      <c r="AO34" s="398">
        <v>60</v>
      </c>
      <c r="AP34" s="399" t="s">
        <v>44</v>
      </c>
      <c r="AQ34" s="399" t="s">
        <v>17</v>
      </c>
      <c r="AR34" s="399" t="s">
        <v>44</v>
      </c>
      <c r="AS34" s="399" t="s">
        <v>44</v>
      </c>
      <c r="AT34" s="399">
        <v>0</v>
      </c>
      <c r="AU34" s="398" t="s">
        <v>44</v>
      </c>
      <c r="AV34" s="398">
        <v>0</v>
      </c>
      <c r="AW34" s="399" t="s">
        <v>44</v>
      </c>
      <c r="AX34" s="399">
        <v>0</v>
      </c>
      <c r="AY34" s="398">
        <v>0</v>
      </c>
      <c r="AZ34" s="399" t="s">
        <v>14</v>
      </c>
      <c r="BA34" s="399" t="s">
        <v>17769</v>
      </c>
      <c r="BB34" s="399" t="s">
        <v>802</v>
      </c>
      <c r="BC34" s="399">
        <v>2</v>
      </c>
      <c r="BD34" s="399">
        <v>100</v>
      </c>
      <c r="BE34" s="400">
        <v>0</v>
      </c>
      <c r="BF34" s="400" t="s">
        <v>44</v>
      </c>
      <c r="BG34" s="400">
        <v>0</v>
      </c>
      <c r="BH34" s="399" t="s">
        <v>44</v>
      </c>
      <c r="BI34" s="399" t="s">
        <v>44</v>
      </c>
      <c r="BJ34" s="373" t="s">
        <v>44</v>
      </c>
      <c r="BK34" s="373">
        <v>0</v>
      </c>
      <c r="BL34" s="399" t="s">
        <v>44</v>
      </c>
      <c r="BM34" s="402" t="s">
        <v>44</v>
      </c>
      <c r="BN34" s="377" t="s">
        <v>44</v>
      </c>
      <c r="BO34" s="377">
        <v>0</v>
      </c>
      <c r="BP34" s="376" t="s">
        <v>44</v>
      </c>
      <c r="BQ34" s="377" t="s">
        <v>44</v>
      </c>
      <c r="BR34" s="377" t="s">
        <v>44</v>
      </c>
      <c r="BS34" s="408">
        <v>20</v>
      </c>
      <c r="BT34" s="399">
        <v>0</v>
      </c>
      <c r="BU34" s="399">
        <v>100</v>
      </c>
      <c r="BV34" s="399" t="s">
        <v>17770</v>
      </c>
      <c r="BW34" s="399">
        <v>0</v>
      </c>
      <c r="BX34" s="399" t="s">
        <v>44</v>
      </c>
      <c r="BY34" s="399" t="s">
        <v>44</v>
      </c>
      <c r="BZ34" s="399" t="s">
        <v>44</v>
      </c>
      <c r="CA34" s="399">
        <v>2</v>
      </c>
      <c r="CB34" s="399">
        <v>0</v>
      </c>
      <c r="CC34" s="399">
        <v>100</v>
      </c>
      <c r="CD34" s="399" t="s">
        <v>17771</v>
      </c>
      <c r="CE34" s="399">
        <v>0</v>
      </c>
      <c r="CF34" s="399" t="s">
        <v>44</v>
      </c>
      <c r="CG34" s="399" t="s">
        <v>44</v>
      </c>
      <c r="CH34" s="399" t="s">
        <v>44</v>
      </c>
      <c r="CI34" s="400" t="s">
        <v>479</v>
      </c>
      <c r="CJ34" s="399">
        <v>100</v>
      </c>
      <c r="CK34" s="398">
        <v>0</v>
      </c>
      <c r="CL34" s="379">
        <v>0</v>
      </c>
      <c r="CM34" s="379">
        <v>0</v>
      </c>
      <c r="CN34" s="379" t="s">
        <v>44</v>
      </c>
      <c r="CO34" s="379" t="s">
        <v>480</v>
      </c>
      <c r="CP34" s="380">
        <v>100</v>
      </c>
      <c r="CQ34" s="380">
        <v>0</v>
      </c>
      <c r="CR34" s="380">
        <v>0</v>
      </c>
      <c r="CS34" s="380">
        <v>0</v>
      </c>
      <c r="CT34" s="381">
        <v>0</v>
      </c>
      <c r="CU34" s="381" t="s">
        <v>44</v>
      </c>
      <c r="CV34" s="381" t="s">
        <v>44</v>
      </c>
      <c r="CW34" s="381" t="s">
        <v>44</v>
      </c>
      <c r="CX34" s="382" t="s">
        <v>44</v>
      </c>
      <c r="CY34" s="382" t="s">
        <v>44</v>
      </c>
      <c r="CZ34" s="382" t="s">
        <v>44</v>
      </c>
      <c r="DA34" s="382" t="s">
        <v>44</v>
      </c>
      <c r="DB34" s="383" t="s">
        <v>44</v>
      </c>
      <c r="DC34" s="538">
        <f t="shared" ref="DC34:DC65" si="1">SUM(CW34:DB34)</f>
        <v>0</v>
      </c>
      <c r="DD34" s="383" t="s">
        <v>17772</v>
      </c>
      <c r="DE34" s="383">
        <v>96</v>
      </c>
      <c r="DF34" s="384" t="s">
        <v>481</v>
      </c>
      <c r="DG34" s="385" t="s">
        <v>14</v>
      </c>
      <c r="DH34" s="385" t="s">
        <v>721</v>
      </c>
      <c r="DI34" s="385" t="s">
        <v>932</v>
      </c>
      <c r="DJ34" s="385" t="s">
        <v>44</v>
      </c>
      <c r="DK34" s="386" t="s">
        <v>17</v>
      </c>
      <c r="DL34" s="386" t="s">
        <v>44</v>
      </c>
      <c r="DM34" s="386" t="s">
        <v>14</v>
      </c>
      <c r="DN34" s="387" t="s">
        <v>40</v>
      </c>
      <c r="DO34" s="388" t="s">
        <v>31</v>
      </c>
      <c r="DP34" s="388" t="s">
        <v>17</v>
      </c>
      <c r="DQ34" s="388" t="s">
        <v>44</v>
      </c>
      <c r="DR34" s="388" t="s">
        <v>44</v>
      </c>
      <c r="DS34" s="389" t="s">
        <v>32</v>
      </c>
      <c r="DT34" s="390" t="s">
        <v>44</v>
      </c>
      <c r="DU34" s="391" t="s">
        <v>50</v>
      </c>
      <c r="DV34" s="392" t="s">
        <v>44</v>
      </c>
      <c r="DW34" s="392">
        <v>3</v>
      </c>
      <c r="DX34" s="392" t="s">
        <v>17</v>
      </c>
      <c r="DY34" s="393" t="s">
        <v>33</v>
      </c>
      <c r="DZ34" s="394" t="s">
        <v>17773</v>
      </c>
      <c r="EA34" s="395" t="s">
        <v>44</v>
      </c>
      <c r="EB34" s="395" t="s">
        <v>44</v>
      </c>
      <c r="EC34" s="395" t="s">
        <v>44</v>
      </c>
      <c r="ED34" s="395" t="s">
        <v>44</v>
      </c>
      <c r="EE34" s="384" t="s">
        <v>44</v>
      </c>
      <c r="EF34" s="383" t="s">
        <v>44</v>
      </c>
      <c r="EG34" s="383" t="s">
        <v>44</v>
      </c>
      <c r="EH34" s="383" t="s">
        <v>44</v>
      </c>
      <c r="EI34" s="383" t="s">
        <v>44</v>
      </c>
      <c r="EJ34" s="383" t="s">
        <v>44</v>
      </c>
      <c r="EK34" s="383" t="s">
        <v>44</v>
      </c>
      <c r="EL34" s="383" t="s">
        <v>722</v>
      </c>
      <c r="EM34" s="405" t="s">
        <v>44</v>
      </c>
      <c r="EN34" s="401" t="s">
        <v>723</v>
      </c>
      <c r="EO34" s="401" t="s">
        <v>44</v>
      </c>
      <c r="EP34" s="401" t="s">
        <v>17</v>
      </c>
      <c r="EQ34" s="405" t="s">
        <v>44</v>
      </c>
      <c r="ER34" s="405">
        <v>5</v>
      </c>
      <c r="ES34" s="405" t="s">
        <v>14</v>
      </c>
      <c r="ET34" s="401" t="s">
        <v>17576</v>
      </c>
      <c r="EU34" s="399">
        <v>4</v>
      </c>
      <c r="EV34" s="400" t="s">
        <v>17688</v>
      </c>
      <c r="EW34" s="399">
        <v>1</v>
      </c>
      <c r="EX34" s="398" t="s">
        <v>17358</v>
      </c>
      <c r="EY34" s="398">
        <v>2</v>
      </c>
      <c r="EZ34" s="400" t="s">
        <v>17358</v>
      </c>
      <c r="FA34" s="399">
        <v>0</v>
      </c>
      <c r="FB34" s="399" t="s">
        <v>44</v>
      </c>
      <c r="FC34" s="399" t="s">
        <v>39</v>
      </c>
      <c r="FD34" s="399">
        <v>1</v>
      </c>
      <c r="FE34" s="398">
        <v>0</v>
      </c>
      <c r="FF34" s="399">
        <v>0</v>
      </c>
      <c r="FG34" s="399">
        <v>0</v>
      </c>
      <c r="FH34" s="399" t="s">
        <v>44</v>
      </c>
      <c r="FI34" s="529" t="s">
        <v>17774</v>
      </c>
      <c r="FJ34" s="529" t="s">
        <v>17775</v>
      </c>
      <c r="FK34" s="530" t="s">
        <v>17776</v>
      </c>
      <c r="FL34" s="531" t="s">
        <v>17777</v>
      </c>
      <c r="FM34" s="400" t="s">
        <v>17778</v>
      </c>
      <c r="FN34" s="399" t="s">
        <v>834</v>
      </c>
      <c r="FO34" s="398" t="s">
        <v>834</v>
      </c>
    </row>
    <row r="35" spans="1:171" s="1" customFormat="1" ht="12.75" customHeight="1" thickBot="1" x14ac:dyDescent="0.35">
      <c r="A35" s="370">
        <v>53</v>
      </c>
      <c r="B35" s="397" t="s">
        <v>4192</v>
      </c>
      <c r="C35" s="337" t="s">
        <v>19695</v>
      </c>
      <c r="D35" s="337" t="s">
        <v>19695</v>
      </c>
      <c r="E35" s="399" t="s">
        <v>13442</v>
      </c>
      <c r="F35" s="398" t="s">
        <v>44</v>
      </c>
      <c r="G35" s="398" t="s">
        <v>13239</v>
      </c>
      <c r="H35" s="398" t="s">
        <v>19</v>
      </c>
      <c r="I35" s="398" t="s">
        <v>44</v>
      </c>
      <c r="J35" s="398" t="s">
        <v>20</v>
      </c>
      <c r="K35" s="399" t="s">
        <v>44</v>
      </c>
      <c r="L35" s="399" t="s">
        <v>21</v>
      </c>
      <c r="M35" s="372" t="s">
        <v>17</v>
      </c>
      <c r="N35" s="398" t="s">
        <v>14</v>
      </c>
      <c r="O35" s="398" t="s">
        <v>44</v>
      </c>
      <c r="P35" s="398" t="s">
        <v>44</v>
      </c>
      <c r="Q35" s="400" t="s">
        <v>44</v>
      </c>
      <c r="R35" s="692" t="s">
        <v>22</v>
      </c>
      <c r="S35" s="399" t="s">
        <v>44</v>
      </c>
      <c r="T35" s="399" t="s">
        <v>44</v>
      </c>
      <c r="U35" s="399" t="s">
        <v>23</v>
      </c>
      <c r="V35" s="398" t="s">
        <v>788</v>
      </c>
      <c r="W35" s="398" t="s">
        <v>25</v>
      </c>
      <c r="X35" s="398">
        <v>4</v>
      </c>
      <c r="Y35" s="401">
        <v>720</v>
      </c>
      <c r="Z35" s="399" t="s">
        <v>24</v>
      </c>
      <c r="AA35" s="399" t="s">
        <v>17955</v>
      </c>
      <c r="AB35" s="399" t="s">
        <v>14</v>
      </c>
      <c r="AC35" s="399" t="s">
        <v>68</v>
      </c>
      <c r="AD35" s="399" t="s">
        <v>14</v>
      </c>
      <c r="AE35" s="399" t="s">
        <v>39</v>
      </c>
      <c r="AF35" s="399" t="s">
        <v>68</v>
      </c>
      <c r="AG35" s="399" t="s">
        <v>38</v>
      </c>
      <c r="AH35" s="399">
        <v>2</v>
      </c>
      <c r="AI35" s="399">
        <v>30</v>
      </c>
      <c r="AJ35" s="399" t="s">
        <v>483</v>
      </c>
      <c r="AK35" s="398" t="s">
        <v>44</v>
      </c>
      <c r="AL35" s="399">
        <v>6</v>
      </c>
      <c r="AM35" s="398" t="s">
        <v>37</v>
      </c>
      <c r="AN35" s="399" t="s">
        <v>14</v>
      </c>
      <c r="AO35" s="398">
        <v>100</v>
      </c>
      <c r="AP35" s="399" t="s">
        <v>44</v>
      </c>
      <c r="AQ35" s="399" t="s">
        <v>17</v>
      </c>
      <c r="AR35" s="399" t="s">
        <v>44</v>
      </c>
      <c r="AS35" s="399" t="s">
        <v>44</v>
      </c>
      <c r="AT35" s="399">
        <v>0</v>
      </c>
      <c r="AU35" s="398" t="s">
        <v>44</v>
      </c>
      <c r="AV35" s="398">
        <v>0</v>
      </c>
      <c r="AW35" s="399" t="s">
        <v>44</v>
      </c>
      <c r="AX35" s="399">
        <v>0</v>
      </c>
      <c r="AY35" s="398">
        <v>0</v>
      </c>
      <c r="AZ35" s="399" t="s">
        <v>14</v>
      </c>
      <c r="BA35" s="399" t="s">
        <v>17956</v>
      </c>
      <c r="BB35" s="399" t="s">
        <v>802</v>
      </c>
      <c r="BC35" s="399">
        <v>2</v>
      </c>
      <c r="BD35" s="399">
        <v>100</v>
      </c>
      <c r="BE35" s="400">
        <v>0</v>
      </c>
      <c r="BF35" s="398" t="s">
        <v>44</v>
      </c>
      <c r="BG35" s="400">
        <v>0</v>
      </c>
      <c r="BH35" s="399" t="s">
        <v>44</v>
      </c>
      <c r="BI35" s="399" t="s">
        <v>44</v>
      </c>
      <c r="BJ35" s="373" t="s">
        <v>44</v>
      </c>
      <c r="BK35" s="373">
        <v>0</v>
      </c>
      <c r="BL35" s="399" t="s">
        <v>44</v>
      </c>
      <c r="BM35" s="402" t="s">
        <v>44</v>
      </c>
      <c r="BN35" s="377" t="s">
        <v>44</v>
      </c>
      <c r="BO35" s="377">
        <v>0</v>
      </c>
      <c r="BP35" s="376" t="s">
        <v>44</v>
      </c>
      <c r="BQ35" s="377" t="s">
        <v>44</v>
      </c>
      <c r="BR35" s="377" t="s">
        <v>44</v>
      </c>
      <c r="BS35" s="408">
        <v>4</v>
      </c>
      <c r="BT35" s="399">
        <v>0</v>
      </c>
      <c r="BU35" s="399">
        <v>100</v>
      </c>
      <c r="BV35" s="399" t="s">
        <v>13448</v>
      </c>
      <c r="BW35" s="399">
        <v>0</v>
      </c>
      <c r="BX35" s="399" t="s">
        <v>44</v>
      </c>
      <c r="BY35" s="399" t="s">
        <v>44</v>
      </c>
      <c r="BZ35" s="399" t="s">
        <v>44</v>
      </c>
      <c r="CA35" s="399">
        <v>2</v>
      </c>
      <c r="CB35" s="399">
        <v>0</v>
      </c>
      <c r="CC35" s="399">
        <v>100</v>
      </c>
      <c r="CD35" s="399" t="s">
        <v>13448</v>
      </c>
      <c r="CE35" s="399">
        <v>0</v>
      </c>
      <c r="CF35" s="399" t="s">
        <v>44</v>
      </c>
      <c r="CG35" s="399" t="s">
        <v>44</v>
      </c>
      <c r="CH35" s="399" t="s">
        <v>44</v>
      </c>
      <c r="CI35" s="400" t="s">
        <v>484</v>
      </c>
      <c r="CJ35" s="399">
        <v>0</v>
      </c>
      <c r="CK35" s="398">
        <v>100</v>
      </c>
      <c r="CL35" s="379">
        <v>0</v>
      </c>
      <c r="CM35" s="379">
        <v>0</v>
      </c>
      <c r="CN35" s="379" t="s">
        <v>44</v>
      </c>
      <c r="CO35" s="379" t="s">
        <v>44</v>
      </c>
      <c r="CP35" s="380" t="s">
        <v>44</v>
      </c>
      <c r="CQ35" s="380" t="s">
        <v>44</v>
      </c>
      <c r="CR35" s="380" t="s">
        <v>44</v>
      </c>
      <c r="CS35" s="380" t="s">
        <v>44</v>
      </c>
      <c r="CT35" s="381" t="s">
        <v>44</v>
      </c>
      <c r="CU35" s="381" t="s">
        <v>44</v>
      </c>
      <c r="CV35" s="381" t="s">
        <v>63</v>
      </c>
      <c r="CW35" s="381">
        <v>0</v>
      </c>
      <c r="CX35" s="382">
        <v>100</v>
      </c>
      <c r="CY35" s="382">
        <v>0</v>
      </c>
      <c r="CZ35" s="382">
        <v>0</v>
      </c>
      <c r="DA35" s="382">
        <v>0</v>
      </c>
      <c r="DB35" s="383">
        <v>0</v>
      </c>
      <c r="DC35" s="538">
        <f t="shared" si="1"/>
        <v>100</v>
      </c>
      <c r="DD35" s="383" t="s">
        <v>17957</v>
      </c>
      <c r="DE35" s="383">
        <v>90</v>
      </c>
      <c r="DF35" s="384" t="s">
        <v>17871</v>
      </c>
      <c r="DG35" s="385" t="s">
        <v>14</v>
      </c>
      <c r="DH35" s="385" t="s">
        <v>721</v>
      </c>
      <c r="DI35" s="385" t="s">
        <v>739</v>
      </c>
      <c r="DJ35" s="385" t="s">
        <v>44</v>
      </c>
      <c r="DK35" s="386" t="s">
        <v>17</v>
      </c>
      <c r="DL35" s="386" t="s">
        <v>44</v>
      </c>
      <c r="DM35" s="386" t="s">
        <v>14</v>
      </c>
      <c r="DN35" s="387" t="s">
        <v>40</v>
      </c>
      <c r="DO35" s="388" t="s">
        <v>31</v>
      </c>
      <c r="DP35" s="388" t="s">
        <v>14</v>
      </c>
      <c r="DQ35" s="388" t="s">
        <v>30</v>
      </c>
      <c r="DR35" s="388" t="s">
        <v>17958</v>
      </c>
      <c r="DS35" s="389" t="s">
        <v>32</v>
      </c>
      <c r="DT35" s="390" t="s">
        <v>44</v>
      </c>
      <c r="DU35" s="391" t="s">
        <v>32</v>
      </c>
      <c r="DV35" s="392" t="s">
        <v>44</v>
      </c>
      <c r="DW35" s="392">
        <v>4</v>
      </c>
      <c r="DX35" s="392" t="s">
        <v>17</v>
      </c>
      <c r="DY35" s="393" t="s">
        <v>44</v>
      </c>
      <c r="DZ35" s="394" t="s">
        <v>44</v>
      </c>
      <c r="EA35" s="395" t="s">
        <v>44</v>
      </c>
      <c r="EB35" s="395" t="s">
        <v>44</v>
      </c>
      <c r="EC35" s="395" t="s">
        <v>44</v>
      </c>
      <c r="ED35" s="395" t="s">
        <v>44</v>
      </c>
      <c r="EE35" s="384" t="s">
        <v>44</v>
      </c>
      <c r="EF35" s="383" t="s">
        <v>33</v>
      </c>
      <c r="EG35" s="383" t="s">
        <v>34</v>
      </c>
      <c r="EH35" s="383" t="s">
        <v>487</v>
      </c>
      <c r="EI35" s="383" t="s">
        <v>44</v>
      </c>
      <c r="EJ35" s="383" t="s">
        <v>44</v>
      </c>
      <c r="EK35" s="383" t="s">
        <v>17959</v>
      </c>
      <c r="EL35" s="383" t="s">
        <v>492</v>
      </c>
      <c r="EM35" s="405" t="s">
        <v>17960</v>
      </c>
      <c r="EN35" s="401" t="s">
        <v>723</v>
      </c>
      <c r="EO35" s="401" t="s">
        <v>44</v>
      </c>
      <c r="EP35" s="405" t="s">
        <v>17</v>
      </c>
      <c r="EQ35" s="405" t="s">
        <v>44</v>
      </c>
      <c r="ER35" s="405">
        <v>1</v>
      </c>
      <c r="ES35" s="405" t="s">
        <v>14</v>
      </c>
      <c r="ET35" s="401" t="s">
        <v>17456</v>
      </c>
      <c r="EU35" s="399">
        <v>1</v>
      </c>
      <c r="EV35" s="400" t="s">
        <v>17398</v>
      </c>
      <c r="EW35" s="399">
        <v>1</v>
      </c>
      <c r="EX35" s="398" t="s">
        <v>17398</v>
      </c>
      <c r="EY35" s="398">
        <v>0</v>
      </c>
      <c r="EZ35" s="399" t="s">
        <v>44</v>
      </c>
      <c r="FA35" s="406">
        <v>0</v>
      </c>
      <c r="FB35" s="399" t="s">
        <v>44</v>
      </c>
      <c r="FC35" s="399" t="s">
        <v>17456</v>
      </c>
      <c r="FD35" s="399">
        <v>1</v>
      </c>
      <c r="FE35" s="398">
        <v>1</v>
      </c>
      <c r="FF35" s="399">
        <v>0</v>
      </c>
      <c r="FG35" s="399">
        <v>0</v>
      </c>
      <c r="FH35" s="399" t="s">
        <v>44</v>
      </c>
      <c r="FI35" s="529" t="s">
        <v>17961</v>
      </c>
      <c r="FJ35" s="529" t="s">
        <v>17962</v>
      </c>
      <c r="FK35" s="530" t="s">
        <v>17963</v>
      </c>
      <c r="FL35" s="531" t="s">
        <v>17964</v>
      </c>
      <c r="FM35" s="400" t="s">
        <v>17965</v>
      </c>
      <c r="FN35" s="399" t="s">
        <v>17966</v>
      </c>
      <c r="FO35" s="398" t="s">
        <v>834</v>
      </c>
    </row>
    <row r="36" spans="1:171" s="1" customFormat="1" ht="12.75" customHeight="1" thickBot="1" x14ac:dyDescent="0.35">
      <c r="A36" s="370">
        <v>54</v>
      </c>
      <c r="B36" s="397" t="s">
        <v>10698</v>
      </c>
      <c r="C36" s="337" t="s">
        <v>19695</v>
      </c>
      <c r="D36" s="337" t="s">
        <v>19695</v>
      </c>
      <c r="E36" s="399" t="s">
        <v>13442</v>
      </c>
      <c r="F36" s="398" t="s">
        <v>44</v>
      </c>
      <c r="G36" s="398" t="s">
        <v>371</v>
      </c>
      <c r="H36" s="398" t="s">
        <v>42</v>
      </c>
      <c r="I36" s="398" t="s">
        <v>44</v>
      </c>
      <c r="J36" s="398" t="s">
        <v>20</v>
      </c>
      <c r="K36" s="399" t="s">
        <v>44</v>
      </c>
      <c r="L36" s="399" t="s">
        <v>21</v>
      </c>
      <c r="M36" s="372" t="s">
        <v>14</v>
      </c>
      <c r="N36" s="398" t="s">
        <v>14</v>
      </c>
      <c r="O36" s="398" t="s">
        <v>44</v>
      </c>
      <c r="P36" s="398" t="s">
        <v>44</v>
      </c>
      <c r="Q36" s="400" t="s">
        <v>44</v>
      </c>
      <c r="R36" s="692" t="s">
        <v>22</v>
      </c>
      <c r="S36" s="399" t="s">
        <v>44</v>
      </c>
      <c r="T36" s="399" t="s">
        <v>44</v>
      </c>
      <c r="U36" s="399" t="s">
        <v>23</v>
      </c>
      <c r="V36" s="398" t="s">
        <v>37</v>
      </c>
      <c r="W36" s="398" t="s">
        <v>25</v>
      </c>
      <c r="X36" s="398">
        <v>4</v>
      </c>
      <c r="Y36" s="401">
        <v>1440</v>
      </c>
      <c r="Z36" s="399" t="s">
        <v>24</v>
      </c>
      <c r="AA36" s="399" t="s">
        <v>17967</v>
      </c>
      <c r="AB36" s="399" t="s">
        <v>14</v>
      </c>
      <c r="AC36" s="399" t="s">
        <v>68</v>
      </c>
      <c r="AD36" s="399" t="s">
        <v>17</v>
      </c>
      <c r="AE36" s="399" t="s">
        <v>44</v>
      </c>
      <c r="AF36" s="399" t="s">
        <v>44</v>
      </c>
      <c r="AG36" s="399" t="s">
        <v>38</v>
      </c>
      <c r="AH36" s="399">
        <v>1</v>
      </c>
      <c r="AI36" s="399">
        <v>30</v>
      </c>
      <c r="AJ36" s="399" t="s">
        <v>483</v>
      </c>
      <c r="AK36" s="398" t="s">
        <v>44</v>
      </c>
      <c r="AL36" s="399">
        <v>5</v>
      </c>
      <c r="AM36" s="398" t="s">
        <v>37</v>
      </c>
      <c r="AN36" s="399" t="s">
        <v>14</v>
      </c>
      <c r="AO36" s="398">
        <v>100</v>
      </c>
      <c r="AP36" s="399" t="s">
        <v>44</v>
      </c>
      <c r="AQ36" s="399" t="s">
        <v>17</v>
      </c>
      <c r="AR36" s="399" t="s">
        <v>44</v>
      </c>
      <c r="AS36" s="399" t="s">
        <v>44</v>
      </c>
      <c r="AT36" s="399">
        <v>0</v>
      </c>
      <c r="AU36" s="398" t="s">
        <v>44</v>
      </c>
      <c r="AV36" s="398">
        <v>0</v>
      </c>
      <c r="AW36" s="399" t="s">
        <v>44</v>
      </c>
      <c r="AX36" s="399">
        <v>0</v>
      </c>
      <c r="AY36" s="398">
        <v>0</v>
      </c>
      <c r="AZ36" s="399" t="s">
        <v>14</v>
      </c>
      <c r="BA36" s="399" t="s">
        <v>17968</v>
      </c>
      <c r="BB36" s="399" t="s">
        <v>802</v>
      </c>
      <c r="BC36" s="399">
        <v>6</v>
      </c>
      <c r="BD36" s="399">
        <v>100</v>
      </c>
      <c r="BE36" s="400">
        <v>0</v>
      </c>
      <c r="BF36" s="400" t="s">
        <v>44</v>
      </c>
      <c r="BG36" s="399">
        <v>0</v>
      </c>
      <c r="BH36" s="399" t="s">
        <v>44</v>
      </c>
      <c r="BI36" s="399" t="s">
        <v>44</v>
      </c>
      <c r="BJ36" s="373" t="s">
        <v>44</v>
      </c>
      <c r="BK36" s="373">
        <v>0</v>
      </c>
      <c r="BL36" s="399" t="s">
        <v>44</v>
      </c>
      <c r="BM36" s="402" t="s">
        <v>44</v>
      </c>
      <c r="BN36" s="403" t="s">
        <v>44</v>
      </c>
      <c r="BO36" s="403">
        <v>0</v>
      </c>
      <c r="BP36" s="402" t="s">
        <v>44</v>
      </c>
      <c r="BQ36" s="403" t="s">
        <v>44</v>
      </c>
      <c r="BR36" s="403" t="s">
        <v>44</v>
      </c>
      <c r="BS36" s="378">
        <v>15</v>
      </c>
      <c r="BT36" s="399">
        <v>0</v>
      </c>
      <c r="BU36" s="399">
        <v>100</v>
      </c>
      <c r="BV36" s="399" t="s">
        <v>13448</v>
      </c>
      <c r="BW36" s="399">
        <v>0</v>
      </c>
      <c r="BX36" s="399" t="s">
        <v>44</v>
      </c>
      <c r="BY36" s="399" t="s">
        <v>44</v>
      </c>
      <c r="BZ36" s="400" t="s">
        <v>44</v>
      </c>
      <c r="CA36" s="399">
        <v>4</v>
      </c>
      <c r="CB36" s="399">
        <v>0</v>
      </c>
      <c r="CC36" s="399">
        <v>100</v>
      </c>
      <c r="CD36" s="399" t="s">
        <v>13448</v>
      </c>
      <c r="CE36" s="399">
        <v>0</v>
      </c>
      <c r="CF36" s="399" t="s">
        <v>44</v>
      </c>
      <c r="CG36" s="399" t="s">
        <v>44</v>
      </c>
      <c r="CH36" s="399" t="s">
        <v>44</v>
      </c>
      <c r="CI36" s="400" t="s">
        <v>484</v>
      </c>
      <c r="CJ36" s="399">
        <v>0</v>
      </c>
      <c r="CK36" s="398">
        <v>100</v>
      </c>
      <c r="CL36" s="404">
        <v>0</v>
      </c>
      <c r="CM36" s="404">
        <v>0</v>
      </c>
      <c r="CN36" s="404" t="s">
        <v>44</v>
      </c>
      <c r="CO36" s="404" t="s">
        <v>44</v>
      </c>
      <c r="CP36" s="380" t="s">
        <v>44</v>
      </c>
      <c r="CQ36" s="380" t="s">
        <v>44</v>
      </c>
      <c r="CR36" s="380" t="s">
        <v>44</v>
      </c>
      <c r="CS36" s="380" t="s">
        <v>44</v>
      </c>
      <c r="CT36" s="381" t="s">
        <v>44</v>
      </c>
      <c r="CU36" s="381" t="s">
        <v>44</v>
      </c>
      <c r="CV36" s="381" t="s">
        <v>63</v>
      </c>
      <c r="CW36" s="381">
        <v>0</v>
      </c>
      <c r="CX36" s="382">
        <v>100</v>
      </c>
      <c r="CY36" s="382">
        <v>0</v>
      </c>
      <c r="CZ36" s="382">
        <v>0</v>
      </c>
      <c r="DA36" s="382">
        <v>0</v>
      </c>
      <c r="DB36" s="383">
        <v>0</v>
      </c>
      <c r="DC36" s="538">
        <f t="shared" si="1"/>
        <v>100</v>
      </c>
      <c r="DD36" s="383" t="s">
        <v>17969</v>
      </c>
      <c r="DE36" s="383">
        <v>64</v>
      </c>
      <c r="DF36" s="384" t="s">
        <v>17871</v>
      </c>
      <c r="DG36" s="385" t="s">
        <v>17</v>
      </c>
      <c r="DH36" s="385" t="s">
        <v>44</v>
      </c>
      <c r="DI36" s="385" t="s">
        <v>44</v>
      </c>
      <c r="DJ36" s="413" t="s">
        <v>44</v>
      </c>
      <c r="DK36" s="386" t="s">
        <v>17</v>
      </c>
      <c r="DL36" s="386" t="s">
        <v>44</v>
      </c>
      <c r="DM36" s="386" t="s">
        <v>14</v>
      </c>
      <c r="DN36" s="387" t="s">
        <v>40</v>
      </c>
      <c r="DO36" s="388" t="s">
        <v>31</v>
      </c>
      <c r="DP36" s="388" t="s">
        <v>17</v>
      </c>
      <c r="DQ36" s="388" t="s">
        <v>44</v>
      </c>
      <c r="DR36" s="388" t="s">
        <v>44</v>
      </c>
      <c r="DS36" s="389" t="s">
        <v>32</v>
      </c>
      <c r="DT36" s="390" t="s">
        <v>44</v>
      </c>
      <c r="DU36" s="390" t="s">
        <v>32</v>
      </c>
      <c r="DV36" s="392" t="s">
        <v>44</v>
      </c>
      <c r="DW36" s="392">
        <v>3</v>
      </c>
      <c r="DX36" s="392" t="s">
        <v>17</v>
      </c>
      <c r="DY36" s="393" t="s">
        <v>44</v>
      </c>
      <c r="DZ36" s="394" t="s">
        <v>44</v>
      </c>
      <c r="EA36" s="394" t="s">
        <v>44</v>
      </c>
      <c r="EB36" s="394" t="s">
        <v>44</v>
      </c>
      <c r="EC36" s="394" t="s">
        <v>44</v>
      </c>
      <c r="ED36" s="394" t="s">
        <v>44</v>
      </c>
      <c r="EE36" s="384" t="s">
        <v>44</v>
      </c>
      <c r="EF36" s="383" t="s">
        <v>33</v>
      </c>
      <c r="EG36" s="383" t="s">
        <v>34</v>
      </c>
      <c r="EH36" s="383" t="s">
        <v>883</v>
      </c>
      <c r="EI36" s="383" t="s">
        <v>44</v>
      </c>
      <c r="EJ36" s="383" t="s">
        <v>44</v>
      </c>
      <c r="EK36" s="383" t="s">
        <v>17970</v>
      </c>
      <c r="EL36" s="383" t="s">
        <v>17971</v>
      </c>
      <c r="EM36" s="405" t="s">
        <v>44</v>
      </c>
      <c r="EN36" s="401" t="s">
        <v>482</v>
      </c>
      <c r="EO36" s="401" t="s">
        <v>44</v>
      </c>
      <c r="EP36" s="401" t="s">
        <v>17</v>
      </c>
      <c r="EQ36" s="405" t="s">
        <v>44</v>
      </c>
      <c r="ER36" s="405">
        <v>5</v>
      </c>
      <c r="ES36" s="405" t="s">
        <v>14</v>
      </c>
      <c r="ET36" s="401" t="s">
        <v>17456</v>
      </c>
      <c r="EU36" s="399">
        <v>1</v>
      </c>
      <c r="EV36" s="400" t="s">
        <v>17358</v>
      </c>
      <c r="EW36" s="399">
        <v>1</v>
      </c>
      <c r="EX36" s="398" t="s">
        <v>17358</v>
      </c>
      <c r="EY36" s="398">
        <v>0</v>
      </c>
      <c r="EZ36" s="400" t="s">
        <v>44</v>
      </c>
      <c r="FA36" s="399">
        <v>0</v>
      </c>
      <c r="FB36" s="399" t="s">
        <v>44</v>
      </c>
      <c r="FC36" s="399" t="s">
        <v>44</v>
      </c>
      <c r="FD36" s="399">
        <v>0</v>
      </c>
      <c r="FE36" s="398">
        <v>0</v>
      </c>
      <c r="FF36" s="399">
        <v>0</v>
      </c>
      <c r="FG36" s="399">
        <v>0</v>
      </c>
      <c r="FH36" s="399" t="s">
        <v>44</v>
      </c>
      <c r="FI36" s="529" t="s">
        <v>17972</v>
      </c>
      <c r="FJ36" s="529" t="s">
        <v>17973</v>
      </c>
      <c r="FK36" s="530" t="s">
        <v>17974</v>
      </c>
      <c r="FL36" s="399"/>
      <c r="FM36" s="400" t="s">
        <v>17975</v>
      </c>
      <c r="FN36" s="399" t="s">
        <v>834</v>
      </c>
      <c r="FO36" s="398" t="s">
        <v>834</v>
      </c>
    </row>
    <row r="37" spans="1:171" s="1" customFormat="1" ht="12.75" customHeight="1" thickBot="1" x14ac:dyDescent="0.35">
      <c r="A37" s="370">
        <v>55</v>
      </c>
      <c r="B37" s="397" t="s">
        <v>8748</v>
      </c>
      <c r="C37" s="337" t="s">
        <v>19695</v>
      </c>
      <c r="D37" s="337" t="s">
        <v>19695</v>
      </c>
      <c r="E37" s="399" t="s">
        <v>13442</v>
      </c>
      <c r="F37" s="398" t="s">
        <v>44</v>
      </c>
      <c r="G37" s="398" t="s">
        <v>371</v>
      </c>
      <c r="H37" s="398" t="s">
        <v>19</v>
      </c>
      <c r="I37" s="398" t="s">
        <v>44</v>
      </c>
      <c r="J37" s="398" t="s">
        <v>20</v>
      </c>
      <c r="K37" s="399" t="s">
        <v>44</v>
      </c>
      <c r="L37" s="399" t="s">
        <v>21</v>
      </c>
      <c r="M37" s="372" t="s">
        <v>17</v>
      </c>
      <c r="N37" s="398" t="s">
        <v>14</v>
      </c>
      <c r="O37" s="398" t="s">
        <v>44</v>
      </c>
      <c r="P37" s="398" t="s">
        <v>44</v>
      </c>
      <c r="Q37" s="400" t="s">
        <v>44</v>
      </c>
      <c r="R37" s="692" t="s">
        <v>22</v>
      </c>
      <c r="S37" s="399" t="s">
        <v>44</v>
      </c>
      <c r="T37" s="399" t="s">
        <v>44</v>
      </c>
      <c r="U37" s="399" t="s">
        <v>23</v>
      </c>
      <c r="V37" s="398" t="s">
        <v>27</v>
      </c>
      <c r="W37" s="398" t="s">
        <v>25</v>
      </c>
      <c r="X37" s="398">
        <v>4</v>
      </c>
      <c r="Y37" s="401">
        <v>3600</v>
      </c>
      <c r="Z37" s="399" t="s">
        <v>24</v>
      </c>
      <c r="AA37" s="399" t="s">
        <v>17976</v>
      </c>
      <c r="AB37" s="399" t="s">
        <v>14</v>
      </c>
      <c r="AC37" s="399" t="s">
        <v>17558</v>
      </c>
      <c r="AD37" s="399" t="s">
        <v>14</v>
      </c>
      <c r="AE37" s="399" t="s">
        <v>39</v>
      </c>
      <c r="AF37" s="399" t="s">
        <v>48</v>
      </c>
      <c r="AG37" s="399" t="s">
        <v>26</v>
      </c>
      <c r="AH37" s="399">
        <v>2</v>
      </c>
      <c r="AI37" s="399">
        <v>40</v>
      </c>
      <c r="AJ37" s="399" t="s">
        <v>483</v>
      </c>
      <c r="AK37" s="398" t="s">
        <v>44</v>
      </c>
      <c r="AL37" s="399">
        <v>3</v>
      </c>
      <c r="AM37" s="398" t="s">
        <v>37</v>
      </c>
      <c r="AN37" s="399" t="s">
        <v>14</v>
      </c>
      <c r="AO37" s="398">
        <v>67</v>
      </c>
      <c r="AP37" s="399" t="s">
        <v>44</v>
      </c>
      <c r="AQ37" s="399" t="s">
        <v>17</v>
      </c>
      <c r="AR37" s="373" t="s">
        <v>44</v>
      </c>
      <c r="AS37" s="373" t="s">
        <v>44</v>
      </c>
      <c r="AT37" s="374">
        <v>0</v>
      </c>
      <c r="AU37" s="372" t="s">
        <v>44</v>
      </c>
      <c r="AV37" s="398">
        <v>0</v>
      </c>
      <c r="AW37" s="399" t="s">
        <v>44</v>
      </c>
      <c r="AX37" s="399">
        <v>0</v>
      </c>
      <c r="AY37" s="398">
        <v>0</v>
      </c>
      <c r="AZ37" s="399" t="s">
        <v>14</v>
      </c>
      <c r="BA37" s="399" t="s">
        <v>17977</v>
      </c>
      <c r="BB37" s="399" t="s">
        <v>1070</v>
      </c>
      <c r="BC37" s="399">
        <v>5</v>
      </c>
      <c r="BD37" s="399">
        <v>75</v>
      </c>
      <c r="BE37" s="400">
        <v>25</v>
      </c>
      <c r="BF37" s="398" t="s">
        <v>44</v>
      </c>
      <c r="BG37" s="400">
        <v>0</v>
      </c>
      <c r="BH37" s="399" t="s">
        <v>44</v>
      </c>
      <c r="BI37" s="399" t="s">
        <v>44</v>
      </c>
      <c r="BJ37" s="373" t="s">
        <v>44</v>
      </c>
      <c r="BK37" s="373">
        <v>0</v>
      </c>
      <c r="BL37" s="399" t="s">
        <v>44</v>
      </c>
      <c r="BM37" s="402" t="s">
        <v>44</v>
      </c>
      <c r="BN37" s="403" t="s">
        <v>44</v>
      </c>
      <c r="BO37" s="403">
        <v>0</v>
      </c>
      <c r="BP37" s="402" t="s">
        <v>44</v>
      </c>
      <c r="BQ37" s="403" t="s">
        <v>44</v>
      </c>
      <c r="BR37" s="403" t="s">
        <v>44</v>
      </c>
      <c r="BS37" s="378">
        <v>0</v>
      </c>
      <c r="BT37" s="399" t="s">
        <v>44</v>
      </c>
      <c r="BU37" s="399" t="s">
        <v>44</v>
      </c>
      <c r="BV37" s="399" t="s">
        <v>44</v>
      </c>
      <c r="BW37" s="399">
        <v>0</v>
      </c>
      <c r="BX37" s="399" t="s">
        <v>44</v>
      </c>
      <c r="BY37" s="399" t="s">
        <v>44</v>
      </c>
      <c r="BZ37" s="399" t="s">
        <v>44</v>
      </c>
      <c r="CA37" s="399">
        <v>3</v>
      </c>
      <c r="CB37" s="399">
        <v>0</v>
      </c>
      <c r="CC37" s="399">
        <v>100</v>
      </c>
      <c r="CD37" s="399" t="s">
        <v>17978</v>
      </c>
      <c r="CE37" s="399">
        <v>0</v>
      </c>
      <c r="CF37" s="399" t="s">
        <v>44</v>
      </c>
      <c r="CG37" s="399" t="s">
        <v>44</v>
      </c>
      <c r="CH37" s="399" t="s">
        <v>44</v>
      </c>
      <c r="CI37" s="400" t="s">
        <v>484</v>
      </c>
      <c r="CJ37" s="399">
        <v>0</v>
      </c>
      <c r="CK37" s="398">
        <v>100</v>
      </c>
      <c r="CL37" s="404">
        <v>0</v>
      </c>
      <c r="CM37" s="404">
        <v>0</v>
      </c>
      <c r="CN37" s="404" t="s">
        <v>44</v>
      </c>
      <c r="CO37" s="404" t="s">
        <v>44</v>
      </c>
      <c r="CP37" s="380" t="s">
        <v>44</v>
      </c>
      <c r="CQ37" s="380" t="s">
        <v>44</v>
      </c>
      <c r="CR37" s="380" t="s">
        <v>44</v>
      </c>
      <c r="CS37" s="380" t="s">
        <v>44</v>
      </c>
      <c r="CT37" s="381" t="s">
        <v>44</v>
      </c>
      <c r="CU37" s="381" t="s">
        <v>44</v>
      </c>
      <c r="CV37" s="381" t="s">
        <v>63</v>
      </c>
      <c r="CW37" s="381">
        <v>0</v>
      </c>
      <c r="CX37" s="382">
        <v>100</v>
      </c>
      <c r="CY37" s="382">
        <v>0</v>
      </c>
      <c r="CZ37" s="382">
        <v>0</v>
      </c>
      <c r="DA37" s="382">
        <v>0</v>
      </c>
      <c r="DB37" s="383">
        <v>0</v>
      </c>
      <c r="DC37" s="538">
        <f t="shared" si="1"/>
        <v>100</v>
      </c>
      <c r="DD37" s="383" t="s">
        <v>17979</v>
      </c>
      <c r="DE37" s="383">
        <v>65</v>
      </c>
      <c r="DF37" s="384" t="s">
        <v>17871</v>
      </c>
      <c r="DG37" s="385" t="s">
        <v>14</v>
      </c>
      <c r="DH37" s="385" t="s">
        <v>721</v>
      </c>
      <c r="DI37" s="385" t="s">
        <v>739</v>
      </c>
      <c r="DJ37" s="385" t="s">
        <v>44</v>
      </c>
      <c r="DK37" s="386" t="s">
        <v>17</v>
      </c>
      <c r="DL37" s="386" t="s">
        <v>44</v>
      </c>
      <c r="DM37" s="386" t="s">
        <v>14</v>
      </c>
      <c r="DN37" s="387" t="s">
        <v>40</v>
      </c>
      <c r="DO37" s="388" t="s">
        <v>31</v>
      </c>
      <c r="DP37" s="388" t="s">
        <v>14</v>
      </c>
      <c r="DQ37" s="388" t="s">
        <v>30</v>
      </c>
      <c r="DR37" s="388" t="s">
        <v>17958</v>
      </c>
      <c r="DS37" s="389" t="s">
        <v>32</v>
      </c>
      <c r="DT37" s="390" t="s">
        <v>44</v>
      </c>
      <c r="DU37" s="390" t="s">
        <v>32</v>
      </c>
      <c r="DV37" s="392" t="s">
        <v>44</v>
      </c>
      <c r="DW37" s="392">
        <v>4</v>
      </c>
      <c r="DX37" s="392" t="s">
        <v>17</v>
      </c>
      <c r="DY37" s="393" t="s">
        <v>33</v>
      </c>
      <c r="DZ37" s="394" t="s">
        <v>34</v>
      </c>
      <c r="EA37" s="394" t="s">
        <v>17980</v>
      </c>
      <c r="EB37" s="394" t="s">
        <v>13515</v>
      </c>
      <c r="EC37" s="394" t="s">
        <v>44</v>
      </c>
      <c r="ED37" s="394" t="s">
        <v>44</v>
      </c>
      <c r="EE37" s="384" t="s">
        <v>17981</v>
      </c>
      <c r="EF37" s="383" t="s">
        <v>44</v>
      </c>
      <c r="EG37" s="383" t="s">
        <v>44</v>
      </c>
      <c r="EH37" s="383" t="s">
        <v>44</v>
      </c>
      <c r="EI37" s="383" t="s">
        <v>44</v>
      </c>
      <c r="EJ37" s="383" t="s">
        <v>44</v>
      </c>
      <c r="EK37" s="383" t="s">
        <v>44</v>
      </c>
      <c r="EL37" s="383" t="s">
        <v>492</v>
      </c>
      <c r="EM37" s="405" t="s">
        <v>17982</v>
      </c>
      <c r="EN37" s="401" t="s">
        <v>482</v>
      </c>
      <c r="EO37" s="401" t="s">
        <v>44</v>
      </c>
      <c r="EP37" s="401" t="s">
        <v>17</v>
      </c>
      <c r="EQ37" s="405" t="s">
        <v>44</v>
      </c>
      <c r="ER37" s="405">
        <v>5</v>
      </c>
      <c r="ES37" s="405" t="s">
        <v>14</v>
      </c>
      <c r="ET37" s="401" t="s">
        <v>17576</v>
      </c>
      <c r="EU37" s="399">
        <v>1</v>
      </c>
      <c r="EV37" s="400" t="s">
        <v>17387</v>
      </c>
      <c r="EW37" s="399">
        <v>1</v>
      </c>
      <c r="EX37" s="398" t="s">
        <v>17358</v>
      </c>
      <c r="EY37" s="398">
        <v>1</v>
      </c>
      <c r="EZ37" s="400" t="s">
        <v>17398</v>
      </c>
      <c r="FA37" s="399">
        <v>0</v>
      </c>
      <c r="FB37" s="399" t="s">
        <v>44</v>
      </c>
      <c r="FC37" s="399" t="s">
        <v>17407</v>
      </c>
      <c r="FD37" s="399">
        <v>1</v>
      </c>
      <c r="FE37" s="398">
        <v>0</v>
      </c>
      <c r="FF37" s="399">
        <v>1</v>
      </c>
      <c r="FG37" s="399">
        <v>0</v>
      </c>
      <c r="FH37" s="399" t="s">
        <v>44</v>
      </c>
      <c r="FI37" s="529" t="s">
        <v>17983</v>
      </c>
      <c r="FJ37" s="529" t="s">
        <v>17984</v>
      </c>
      <c r="FK37" s="530" t="s">
        <v>17985</v>
      </c>
      <c r="FL37" s="531" t="s">
        <v>17986</v>
      </c>
      <c r="FM37" s="400" t="s">
        <v>17987</v>
      </c>
      <c r="FN37" s="399" t="s">
        <v>17988</v>
      </c>
      <c r="FO37" s="398" t="s">
        <v>834</v>
      </c>
    </row>
    <row r="38" spans="1:171" s="1" customFormat="1" ht="12.75" customHeight="1" thickBot="1" x14ac:dyDescent="0.35">
      <c r="A38" s="370">
        <v>40</v>
      </c>
      <c r="B38" s="397" t="s">
        <v>4649</v>
      </c>
      <c r="C38" s="337" t="s">
        <v>19695</v>
      </c>
      <c r="D38" s="337" t="s">
        <v>19695</v>
      </c>
      <c r="E38" s="399" t="s">
        <v>13442</v>
      </c>
      <c r="F38" s="398" t="s">
        <v>44</v>
      </c>
      <c r="G38" s="398" t="s">
        <v>15850</v>
      </c>
      <c r="H38" s="398" t="s">
        <v>58</v>
      </c>
      <c r="I38" s="398" t="s">
        <v>44</v>
      </c>
      <c r="J38" s="398" t="s">
        <v>17552</v>
      </c>
      <c r="K38" s="399" t="s">
        <v>44</v>
      </c>
      <c r="L38" s="399" t="s">
        <v>13465</v>
      </c>
      <c r="M38" s="372" t="s">
        <v>17</v>
      </c>
      <c r="N38" s="398" t="s">
        <v>14</v>
      </c>
      <c r="O38" s="398" t="s">
        <v>44</v>
      </c>
      <c r="P38" s="398" t="s">
        <v>44</v>
      </c>
      <c r="Q38" s="417" t="s">
        <v>44</v>
      </c>
      <c r="R38" s="693" t="s">
        <v>22</v>
      </c>
      <c r="S38" s="399" t="s">
        <v>44</v>
      </c>
      <c r="T38" s="399" t="s">
        <v>44</v>
      </c>
      <c r="U38" s="399" t="s">
        <v>54</v>
      </c>
      <c r="V38" s="398" t="s">
        <v>27</v>
      </c>
      <c r="W38" s="398" t="s">
        <v>38</v>
      </c>
      <c r="X38" s="398">
        <v>1</v>
      </c>
      <c r="Y38" s="401">
        <v>180</v>
      </c>
      <c r="Z38" s="399" t="s">
        <v>24</v>
      </c>
      <c r="AA38" s="399" t="s">
        <v>17812</v>
      </c>
      <c r="AB38" s="399" t="s">
        <v>14</v>
      </c>
      <c r="AC38" s="399" t="s">
        <v>17758</v>
      </c>
      <c r="AD38" s="399" t="s">
        <v>14</v>
      </c>
      <c r="AE38" s="399" t="s">
        <v>39</v>
      </c>
      <c r="AF38" s="399" t="s">
        <v>17758</v>
      </c>
      <c r="AG38" s="399" t="s">
        <v>26</v>
      </c>
      <c r="AH38" s="399">
        <v>2</v>
      </c>
      <c r="AI38" s="399">
        <v>45</v>
      </c>
      <c r="AJ38" s="399" t="s">
        <v>483</v>
      </c>
      <c r="AK38" s="398" t="s">
        <v>44</v>
      </c>
      <c r="AL38" s="399">
        <v>5</v>
      </c>
      <c r="AM38" s="398" t="s">
        <v>37</v>
      </c>
      <c r="AN38" s="399" t="s">
        <v>14</v>
      </c>
      <c r="AO38" s="398">
        <v>70</v>
      </c>
      <c r="AP38" s="399" t="s">
        <v>44</v>
      </c>
      <c r="AQ38" s="399" t="s">
        <v>14</v>
      </c>
      <c r="AR38" s="399" t="s">
        <v>498</v>
      </c>
      <c r="AS38" s="399" t="s">
        <v>44</v>
      </c>
      <c r="AT38" s="399">
        <v>12</v>
      </c>
      <c r="AU38" s="398" t="s">
        <v>44</v>
      </c>
      <c r="AV38" s="532">
        <v>100000</v>
      </c>
      <c r="AW38" s="399" t="s">
        <v>14</v>
      </c>
      <c r="AX38" s="399">
        <v>12</v>
      </c>
      <c r="AY38" s="398">
        <v>0</v>
      </c>
      <c r="AZ38" s="399" t="s">
        <v>14</v>
      </c>
      <c r="BA38" s="399" t="s">
        <v>17813</v>
      </c>
      <c r="BB38" s="399" t="s">
        <v>756</v>
      </c>
      <c r="BC38" s="399">
        <v>4</v>
      </c>
      <c r="BD38" s="399">
        <v>100</v>
      </c>
      <c r="BE38" s="400">
        <v>0</v>
      </c>
      <c r="BF38" s="400" t="s">
        <v>44</v>
      </c>
      <c r="BG38" s="399">
        <v>0</v>
      </c>
      <c r="BH38" s="399" t="s">
        <v>44</v>
      </c>
      <c r="BI38" s="399" t="s">
        <v>44</v>
      </c>
      <c r="BJ38" s="373" t="s">
        <v>44</v>
      </c>
      <c r="BK38" s="373">
        <v>2</v>
      </c>
      <c r="BL38" s="399">
        <v>0</v>
      </c>
      <c r="BM38" s="402">
        <v>100</v>
      </c>
      <c r="BN38" s="377" t="s">
        <v>17814</v>
      </c>
      <c r="BO38" s="377">
        <v>0</v>
      </c>
      <c r="BP38" s="376" t="s">
        <v>44</v>
      </c>
      <c r="BQ38" s="377" t="s">
        <v>44</v>
      </c>
      <c r="BR38" s="377" t="s">
        <v>44</v>
      </c>
      <c r="BS38" s="408">
        <v>30</v>
      </c>
      <c r="BT38" s="399">
        <v>0</v>
      </c>
      <c r="BU38" s="399">
        <v>100</v>
      </c>
      <c r="BV38" s="399" t="s">
        <v>17815</v>
      </c>
      <c r="BW38" s="399">
        <v>0</v>
      </c>
      <c r="BX38" s="399" t="s">
        <v>44</v>
      </c>
      <c r="BY38" s="399" t="s">
        <v>44</v>
      </c>
      <c r="BZ38" s="400" t="s">
        <v>44</v>
      </c>
      <c r="CA38" s="399">
        <v>5</v>
      </c>
      <c r="CB38" s="399">
        <v>0</v>
      </c>
      <c r="CC38" s="399">
        <v>100</v>
      </c>
      <c r="CD38" s="399" t="s">
        <v>17816</v>
      </c>
      <c r="CE38" s="399">
        <v>0</v>
      </c>
      <c r="CF38" s="399" t="s">
        <v>44</v>
      </c>
      <c r="CG38" s="399" t="s">
        <v>44</v>
      </c>
      <c r="CH38" s="399" t="s">
        <v>44</v>
      </c>
      <c r="CI38" s="400" t="s">
        <v>479</v>
      </c>
      <c r="CJ38" s="399">
        <v>100</v>
      </c>
      <c r="CK38" s="398">
        <v>0</v>
      </c>
      <c r="CL38" s="379">
        <v>0</v>
      </c>
      <c r="CM38" s="379">
        <v>0</v>
      </c>
      <c r="CN38" s="379" t="s">
        <v>44</v>
      </c>
      <c r="CO38" s="379" t="s">
        <v>480</v>
      </c>
      <c r="CP38" s="380">
        <v>100</v>
      </c>
      <c r="CQ38" s="380">
        <v>0</v>
      </c>
      <c r="CR38" s="380">
        <v>0</v>
      </c>
      <c r="CS38" s="380">
        <v>0</v>
      </c>
      <c r="CT38" s="381">
        <v>0</v>
      </c>
      <c r="CU38" s="381" t="s">
        <v>44</v>
      </c>
      <c r="CV38" s="381" t="s">
        <v>44</v>
      </c>
      <c r="CW38" s="381" t="s">
        <v>44</v>
      </c>
      <c r="CX38" s="382" t="s">
        <v>44</v>
      </c>
      <c r="CY38" s="382" t="s">
        <v>44</v>
      </c>
      <c r="CZ38" s="382" t="s">
        <v>44</v>
      </c>
      <c r="DA38" s="382" t="s">
        <v>44</v>
      </c>
      <c r="DB38" s="383" t="s">
        <v>44</v>
      </c>
      <c r="DC38" s="538">
        <f t="shared" si="1"/>
        <v>0</v>
      </c>
      <c r="DD38" s="383" t="s">
        <v>17817</v>
      </c>
      <c r="DE38" s="383">
        <v>96</v>
      </c>
      <c r="DF38" s="384" t="s">
        <v>481</v>
      </c>
      <c r="DG38" s="385" t="s">
        <v>14</v>
      </c>
      <c r="DH38" s="385" t="s">
        <v>721</v>
      </c>
      <c r="DI38" s="385" t="s">
        <v>747</v>
      </c>
      <c r="DJ38" s="385" t="s">
        <v>44</v>
      </c>
      <c r="DK38" s="386" t="s">
        <v>17</v>
      </c>
      <c r="DL38" s="386" t="s">
        <v>44</v>
      </c>
      <c r="DM38" s="386" t="s">
        <v>14</v>
      </c>
      <c r="DN38" s="387" t="s">
        <v>40</v>
      </c>
      <c r="DO38" s="388" t="s">
        <v>31</v>
      </c>
      <c r="DP38" s="388" t="s">
        <v>17</v>
      </c>
      <c r="DQ38" s="388" t="s">
        <v>44</v>
      </c>
      <c r="DR38" s="388" t="s">
        <v>44</v>
      </c>
      <c r="DS38" s="389" t="s">
        <v>32</v>
      </c>
      <c r="DT38" s="390" t="s">
        <v>44</v>
      </c>
      <c r="DU38" s="391" t="s">
        <v>32</v>
      </c>
      <c r="DV38" s="392" t="s">
        <v>44</v>
      </c>
      <c r="DW38" s="392">
        <v>3</v>
      </c>
      <c r="DX38" s="392" t="s">
        <v>17</v>
      </c>
      <c r="DY38" s="393" t="s">
        <v>33</v>
      </c>
      <c r="DZ38" s="394" t="s">
        <v>960</v>
      </c>
      <c r="EA38" s="395" t="s">
        <v>44</v>
      </c>
      <c r="EB38" s="395" t="s">
        <v>44</v>
      </c>
      <c r="EC38" s="395" t="s">
        <v>44</v>
      </c>
      <c r="ED38" s="395" t="s">
        <v>44</v>
      </c>
      <c r="EE38" s="384" t="s">
        <v>44</v>
      </c>
      <c r="EF38" s="383" t="s">
        <v>44</v>
      </c>
      <c r="EG38" s="383" t="s">
        <v>44</v>
      </c>
      <c r="EH38" s="383" t="s">
        <v>44</v>
      </c>
      <c r="EI38" s="383" t="s">
        <v>44</v>
      </c>
      <c r="EJ38" s="383" t="s">
        <v>44</v>
      </c>
      <c r="EK38" s="383" t="s">
        <v>44</v>
      </c>
      <c r="EL38" s="383" t="s">
        <v>722</v>
      </c>
      <c r="EM38" s="405" t="s">
        <v>44</v>
      </c>
      <c r="EN38" s="401" t="s">
        <v>723</v>
      </c>
      <c r="EO38" s="401" t="s">
        <v>44</v>
      </c>
      <c r="EP38" s="405" t="s">
        <v>17</v>
      </c>
      <c r="EQ38" s="405" t="s">
        <v>44</v>
      </c>
      <c r="ER38" s="405">
        <v>20</v>
      </c>
      <c r="ES38" s="405" t="s">
        <v>14</v>
      </c>
      <c r="ET38" s="401" t="s">
        <v>17576</v>
      </c>
      <c r="EU38" s="399">
        <v>1</v>
      </c>
      <c r="EV38" s="400" t="s">
        <v>17387</v>
      </c>
      <c r="EW38" s="399">
        <v>1</v>
      </c>
      <c r="EX38" s="398" t="s">
        <v>17387</v>
      </c>
      <c r="EY38" s="398">
        <v>1</v>
      </c>
      <c r="EZ38" s="399" t="s">
        <v>17398</v>
      </c>
      <c r="FA38" s="406">
        <v>0</v>
      </c>
      <c r="FB38" s="399" t="s">
        <v>44</v>
      </c>
      <c r="FC38" s="399" t="s">
        <v>17407</v>
      </c>
      <c r="FD38" s="399">
        <v>1</v>
      </c>
      <c r="FE38" s="398">
        <v>1</v>
      </c>
      <c r="FF38" s="399">
        <v>1</v>
      </c>
      <c r="FG38" s="399">
        <v>0</v>
      </c>
      <c r="FH38" s="399" t="s">
        <v>44</v>
      </c>
      <c r="FI38" s="529" t="s">
        <v>17818</v>
      </c>
      <c r="FJ38" s="529" t="s">
        <v>17819</v>
      </c>
      <c r="FK38" s="530" t="s">
        <v>17820</v>
      </c>
      <c r="FL38" s="531" t="s">
        <v>17821</v>
      </c>
      <c r="FM38" s="400" t="s">
        <v>17822</v>
      </c>
      <c r="FN38" s="400" t="s">
        <v>834</v>
      </c>
      <c r="FO38" s="398" t="s">
        <v>834</v>
      </c>
    </row>
    <row r="39" spans="1:171" s="1" customFormat="1" ht="12.75" customHeight="1" thickBot="1" x14ac:dyDescent="0.35">
      <c r="A39" s="370">
        <v>57</v>
      </c>
      <c r="B39" s="397" t="s">
        <v>6386</v>
      </c>
      <c r="C39" s="337" t="s">
        <v>19695</v>
      </c>
      <c r="D39" s="337" t="s">
        <v>19695</v>
      </c>
      <c r="E39" s="399" t="s">
        <v>13442</v>
      </c>
      <c r="F39" s="398" t="s">
        <v>44</v>
      </c>
      <c r="G39" s="398" t="s">
        <v>733</v>
      </c>
      <c r="H39" s="398" t="s">
        <v>19</v>
      </c>
      <c r="I39" s="398" t="s">
        <v>44</v>
      </c>
      <c r="J39" s="398" t="s">
        <v>20</v>
      </c>
      <c r="K39" s="399" t="s">
        <v>44</v>
      </c>
      <c r="L39" s="399" t="s">
        <v>21</v>
      </c>
      <c r="M39" s="372" t="s">
        <v>14</v>
      </c>
      <c r="N39" s="398" t="s">
        <v>14</v>
      </c>
      <c r="O39" s="398" t="s">
        <v>44</v>
      </c>
      <c r="P39" s="398" t="s">
        <v>44</v>
      </c>
      <c r="Q39" s="400" t="s">
        <v>44</v>
      </c>
      <c r="R39" s="693" t="s">
        <v>22</v>
      </c>
      <c r="S39" s="399" t="s">
        <v>44</v>
      </c>
      <c r="T39" s="399" t="s">
        <v>44</v>
      </c>
      <c r="U39" s="399" t="s">
        <v>76</v>
      </c>
      <c r="V39" s="398" t="s">
        <v>44</v>
      </c>
      <c r="W39" s="398" t="s">
        <v>44</v>
      </c>
      <c r="X39" s="398" t="s">
        <v>44</v>
      </c>
      <c r="Y39" s="401" t="s">
        <v>44</v>
      </c>
      <c r="Z39" s="399" t="s">
        <v>44</v>
      </c>
      <c r="AA39" s="399" t="s">
        <v>44</v>
      </c>
      <c r="AB39" s="399" t="s">
        <v>14</v>
      </c>
      <c r="AC39" s="399" t="s">
        <v>48</v>
      </c>
      <c r="AD39" s="399" t="s">
        <v>14</v>
      </c>
      <c r="AE39" s="399" t="s">
        <v>39</v>
      </c>
      <c r="AF39" s="399" t="s">
        <v>44</v>
      </c>
      <c r="AG39" s="399" t="s">
        <v>26</v>
      </c>
      <c r="AH39" s="399">
        <v>3</v>
      </c>
      <c r="AI39" s="399">
        <v>30</v>
      </c>
      <c r="AJ39" s="399" t="s">
        <v>483</v>
      </c>
      <c r="AK39" s="398" t="s">
        <v>44</v>
      </c>
      <c r="AL39" s="399">
        <v>4</v>
      </c>
      <c r="AM39" s="398" t="s">
        <v>27</v>
      </c>
      <c r="AN39" s="399" t="s">
        <v>14</v>
      </c>
      <c r="AO39" s="398">
        <v>90</v>
      </c>
      <c r="AP39" s="399" t="s">
        <v>44</v>
      </c>
      <c r="AQ39" s="399" t="s">
        <v>17</v>
      </c>
      <c r="AR39" s="373" t="s">
        <v>44</v>
      </c>
      <c r="AS39" s="373" t="s">
        <v>44</v>
      </c>
      <c r="AT39" s="374">
        <v>0</v>
      </c>
      <c r="AU39" s="372" t="s">
        <v>44</v>
      </c>
      <c r="AV39" s="398">
        <v>0</v>
      </c>
      <c r="AW39" s="399" t="s">
        <v>44</v>
      </c>
      <c r="AX39" s="399">
        <v>0</v>
      </c>
      <c r="AY39" s="398">
        <v>0</v>
      </c>
      <c r="AZ39" s="399" t="s">
        <v>14</v>
      </c>
      <c r="BA39" s="399" t="s">
        <v>13464</v>
      </c>
      <c r="BB39" s="399" t="s">
        <v>486</v>
      </c>
      <c r="BC39" s="399">
        <v>1</v>
      </c>
      <c r="BD39" s="399">
        <v>100</v>
      </c>
      <c r="BE39" s="400">
        <v>0</v>
      </c>
      <c r="BF39" s="398" t="s">
        <v>44</v>
      </c>
      <c r="BG39" s="400">
        <v>0</v>
      </c>
      <c r="BH39" s="399" t="s">
        <v>44</v>
      </c>
      <c r="BI39" s="399" t="s">
        <v>44</v>
      </c>
      <c r="BJ39" s="373" t="s">
        <v>44</v>
      </c>
      <c r="BK39" s="373">
        <v>0</v>
      </c>
      <c r="BL39" s="399" t="s">
        <v>44</v>
      </c>
      <c r="BM39" s="376" t="s">
        <v>44</v>
      </c>
      <c r="BN39" s="377" t="s">
        <v>44</v>
      </c>
      <c r="BO39" s="377">
        <v>0</v>
      </c>
      <c r="BP39" s="376" t="s">
        <v>44</v>
      </c>
      <c r="BQ39" s="377" t="s">
        <v>44</v>
      </c>
      <c r="BR39" s="377" t="s">
        <v>44</v>
      </c>
      <c r="BS39" s="378">
        <v>0</v>
      </c>
      <c r="BT39" s="399" t="s">
        <v>44</v>
      </c>
      <c r="BU39" s="399" t="s">
        <v>44</v>
      </c>
      <c r="BV39" s="399" t="s">
        <v>44</v>
      </c>
      <c r="BW39" s="399">
        <v>0</v>
      </c>
      <c r="BX39" s="399" t="s">
        <v>44</v>
      </c>
      <c r="BY39" s="399" t="s">
        <v>44</v>
      </c>
      <c r="BZ39" s="399" t="s">
        <v>44</v>
      </c>
      <c r="CA39" s="399">
        <v>0</v>
      </c>
      <c r="CB39" s="399" t="s">
        <v>44</v>
      </c>
      <c r="CC39" s="399" t="s">
        <v>44</v>
      </c>
      <c r="CD39" s="399" t="s">
        <v>44</v>
      </c>
      <c r="CE39" s="399">
        <v>0</v>
      </c>
      <c r="CF39" s="399" t="s">
        <v>44</v>
      </c>
      <c r="CG39" s="399" t="s">
        <v>44</v>
      </c>
      <c r="CH39" s="399" t="s">
        <v>44</v>
      </c>
      <c r="CI39" s="400" t="s">
        <v>484</v>
      </c>
      <c r="CJ39" s="399">
        <v>0</v>
      </c>
      <c r="CK39" s="398">
        <v>100</v>
      </c>
      <c r="CL39" s="379">
        <v>0</v>
      </c>
      <c r="CM39" s="379">
        <v>0</v>
      </c>
      <c r="CN39" s="379" t="s">
        <v>44</v>
      </c>
      <c r="CO39" s="379" t="s">
        <v>44</v>
      </c>
      <c r="CP39" s="380" t="s">
        <v>44</v>
      </c>
      <c r="CQ39" s="380" t="s">
        <v>44</v>
      </c>
      <c r="CR39" s="380" t="s">
        <v>44</v>
      </c>
      <c r="CS39" s="380" t="s">
        <v>44</v>
      </c>
      <c r="CT39" s="381" t="s">
        <v>44</v>
      </c>
      <c r="CU39" s="381" t="s">
        <v>44</v>
      </c>
      <c r="CV39" s="381" t="s">
        <v>63</v>
      </c>
      <c r="CW39" s="381">
        <v>0</v>
      </c>
      <c r="CX39" s="382">
        <v>100</v>
      </c>
      <c r="CY39" s="382">
        <v>0</v>
      </c>
      <c r="CZ39" s="382">
        <v>0</v>
      </c>
      <c r="DA39" s="382">
        <v>0</v>
      </c>
      <c r="DB39" s="383">
        <v>0</v>
      </c>
      <c r="DC39" s="538">
        <f t="shared" si="1"/>
        <v>100</v>
      </c>
      <c r="DD39" s="383" t="s">
        <v>17998</v>
      </c>
      <c r="DE39" s="383">
        <v>81</v>
      </c>
      <c r="DF39" s="384" t="s">
        <v>17871</v>
      </c>
      <c r="DG39" s="385" t="s">
        <v>14</v>
      </c>
      <c r="DH39" s="385" t="s">
        <v>721</v>
      </c>
      <c r="DI39" s="385" t="s">
        <v>752</v>
      </c>
      <c r="DJ39" s="385" t="s">
        <v>44</v>
      </c>
      <c r="DK39" s="386" t="s">
        <v>14</v>
      </c>
      <c r="DL39" s="386" t="s">
        <v>493</v>
      </c>
      <c r="DM39" s="386" t="s">
        <v>14</v>
      </c>
      <c r="DN39" s="387" t="s">
        <v>40</v>
      </c>
      <c r="DO39" s="388" t="s">
        <v>31</v>
      </c>
      <c r="DP39" s="388" t="s">
        <v>14</v>
      </c>
      <c r="DQ39" s="388" t="s">
        <v>30</v>
      </c>
      <c r="DR39" s="388" t="s">
        <v>17958</v>
      </c>
      <c r="DS39" s="389" t="s">
        <v>32</v>
      </c>
      <c r="DT39" s="390" t="s">
        <v>44</v>
      </c>
      <c r="DU39" s="390" t="s">
        <v>32</v>
      </c>
      <c r="DV39" s="392" t="s">
        <v>44</v>
      </c>
      <c r="DW39" s="392">
        <v>4</v>
      </c>
      <c r="DX39" s="392" t="s">
        <v>17</v>
      </c>
      <c r="DY39" s="393" t="s">
        <v>33</v>
      </c>
      <c r="DZ39" s="394" t="s">
        <v>34</v>
      </c>
      <c r="EA39" s="394" t="s">
        <v>487</v>
      </c>
      <c r="EB39" s="394" t="s">
        <v>13497</v>
      </c>
      <c r="EC39" s="394" t="s">
        <v>44</v>
      </c>
      <c r="ED39" s="394" t="s">
        <v>44</v>
      </c>
      <c r="EE39" s="384" t="s">
        <v>17999</v>
      </c>
      <c r="EF39" s="383" t="s">
        <v>44</v>
      </c>
      <c r="EG39" s="383" t="s">
        <v>44</v>
      </c>
      <c r="EH39" s="383" t="s">
        <v>44</v>
      </c>
      <c r="EI39" s="383" t="s">
        <v>44</v>
      </c>
      <c r="EJ39" s="383" t="s">
        <v>44</v>
      </c>
      <c r="EK39" s="383" t="s">
        <v>44</v>
      </c>
      <c r="EL39" s="383" t="s">
        <v>13481</v>
      </c>
      <c r="EM39" s="405" t="s">
        <v>44</v>
      </c>
      <c r="EN39" s="401" t="s">
        <v>723</v>
      </c>
      <c r="EO39" s="401" t="s">
        <v>44</v>
      </c>
      <c r="EP39" s="401" t="s">
        <v>17</v>
      </c>
      <c r="EQ39" s="405" t="s">
        <v>44</v>
      </c>
      <c r="ER39" s="405">
        <v>5</v>
      </c>
      <c r="ES39" s="405" t="s">
        <v>14</v>
      </c>
      <c r="ET39" s="401" t="s">
        <v>17407</v>
      </c>
      <c r="EU39" s="399">
        <v>2</v>
      </c>
      <c r="EV39" s="400" t="s">
        <v>18000</v>
      </c>
      <c r="EW39" s="399">
        <v>0</v>
      </c>
      <c r="EX39" s="398" t="s">
        <v>44</v>
      </c>
      <c r="EY39" s="398">
        <v>1</v>
      </c>
      <c r="EZ39" s="400" t="s">
        <v>17358</v>
      </c>
      <c r="FA39" s="399">
        <v>0</v>
      </c>
      <c r="FB39" s="399" t="s">
        <v>44</v>
      </c>
      <c r="FC39" s="399" t="s">
        <v>39</v>
      </c>
      <c r="FD39" s="399">
        <v>1</v>
      </c>
      <c r="FE39" s="398">
        <v>0</v>
      </c>
      <c r="FF39" s="399">
        <v>0</v>
      </c>
      <c r="FG39" s="399">
        <v>0</v>
      </c>
      <c r="FH39" s="399" t="s">
        <v>44</v>
      </c>
      <c r="FI39" s="529" t="s">
        <v>18001</v>
      </c>
      <c r="FJ39" s="529" t="s">
        <v>18002</v>
      </c>
      <c r="FK39" s="530" t="s">
        <v>18003</v>
      </c>
      <c r="FL39" s="531" t="s">
        <v>18004</v>
      </c>
      <c r="FM39" s="400" t="s">
        <v>18005</v>
      </c>
      <c r="FN39" s="399" t="s">
        <v>18006</v>
      </c>
      <c r="FO39" s="398" t="s">
        <v>834</v>
      </c>
    </row>
    <row r="40" spans="1:171" s="1" customFormat="1" ht="12.75" customHeight="1" thickBot="1" x14ac:dyDescent="0.35">
      <c r="A40" s="411">
        <v>42</v>
      </c>
      <c r="B40" s="397" t="s">
        <v>10233</v>
      </c>
      <c r="C40" s="337" t="s">
        <v>19695</v>
      </c>
      <c r="D40" s="337" t="s">
        <v>19695</v>
      </c>
      <c r="E40" s="399" t="s">
        <v>13442</v>
      </c>
      <c r="F40" s="398" t="s">
        <v>44</v>
      </c>
      <c r="G40" s="398" t="s">
        <v>376</v>
      </c>
      <c r="H40" s="398" t="s">
        <v>19</v>
      </c>
      <c r="I40" s="398" t="s">
        <v>44</v>
      </c>
      <c r="J40" s="398" t="s">
        <v>94</v>
      </c>
      <c r="K40" s="399" t="s">
        <v>44</v>
      </c>
      <c r="L40" s="399" t="s">
        <v>21</v>
      </c>
      <c r="M40" s="398" t="s">
        <v>14</v>
      </c>
      <c r="N40" s="398" t="s">
        <v>14</v>
      </c>
      <c r="O40" s="398" t="s">
        <v>44</v>
      </c>
      <c r="P40" s="398" t="s">
        <v>44</v>
      </c>
      <c r="Q40" s="400" t="s">
        <v>44</v>
      </c>
      <c r="R40" s="693" t="s">
        <v>22</v>
      </c>
      <c r="S40" s="399" t="s">
        <v>44</v>
      </c>
      <c r="T40" s="399" t="s">
        <v>44</v>
      </c>
      <c r="U40" s="399" t="s">
        <v>23</v>
      </c>
      <c r="V40" s="398" t="s">
        <v>37</v>
      </c>
      <c r="W40" s="398" t="s">
        <v>25</v>
      </c>
      <c r="X40" s="398">
        <v>1</v>
      </c>
      <c r="Y40" s="401">
        <v>1440</v>
      </c>
      <c r="Z40" s="399" t="s">
        <v>24</v>
      </c>
      <c r="AA40" s="399" t="s">
        <v>17834</v>
      </c>
      <c r="AB40" s="399" t="s">
        <v>14</v>
      </c>
      <c r="AC40" s="399" t="s">
        <v>48</v>
      </c>
      <c r="AD40" s="399" t="s">
        <v>14</v>
      </c>
      <c r="AE40" s="399" t="s">
        <v>48</v>
      </c>
      <c r="AF40" s="399" t="s">
        <v>39</v>
      </c>
      <c r="AG40" s="399" t="s">
        <v>38</v>
      </c>
      <c r="AH40" s="399">
        <v>1</v>
      </c>
      <c r="AI40" s="399">
        <v>15</v>
      </c>
      <c r="AJ40" s="399" t="s">
        <v>483</v>
      </c>
      <c r="AK40" s="398" t="s">
        <v>44</v>
      </c>
      <c r="AL40" s="399">
        <v>1</v>
      </c>
      <c r="AM40" s="398" t="s">
        <v>37</v>
      </c>
      <c r="AN40" s="399" t="s">
        <v>14</v>
      </c>
      <c r="AO40" s="398">
        <v>70</v>
      </c>
      <c r="AP40" s="399" t="s">
        <v>44</v>
      </c>
      <c r="AQ40" s="399" t="s">
        <v>17</v>
      </c>
      <c r="AR40" s="399" t="s">
        <v>44</v>
      </c>
      <c r="AS40" s="399" t="s">
        <v>44</v>
      </c>
      <c r="AT40" s="399">
        <v>0</v>
      </c>
      <c r="AU40" s="398" t="s">
        <v>44</v>
      </c>
      <c r="AV40" s="398">
        <v>0</v>
      </c>
      <c r="AW40" s="399" t="s">
        <v>44</v>
      </c>
      <c r="AX40" s="399">
        <v>0</v>
      </c>
      <c r="AY40" s="398">
        <v>0</v>
      </c>
      <c r="AZ40" s="399" t="s">
        <v>14</v>
      </c>
      <c r="BA40" s="399" t="s">
        <v>17835</v>
      </c>
      <c r="BB40" s="399" t="s">
        <v>731</v>
      </c>
      <c r="BC40" s="399">
        <v>2</v>
      </c>
      <c r="BD40" s="399">
        <v>100</v>
      </c>
      <c r="BE40" s="400">
        <v>0</v>
      </c>
      <c r="BF40" s="400" t="s">
        <v>44</v>
      </c>
      <c r="BG40" s="400">
        <v>0</v>
      </c>
      <c r="BH40" s="399" t="s">
        <v>44</v>
      </c>
      <c r="BI40" s="399" t="s">
        <v>44</v>
      </c>
      <c r="BJ40" s="399" t="s">
        <v>44</v>
      </c>
      <c r="BK40" s="399">
        <v>0</v>
      </c>
      <c r="BL40" s="399" t="s">
        <v>44</v>
      </c>
      <c r="BM40" s="419" t="s">
        <v>44</v>
      </c>
      <c r="BN40" s="420" t="s">
        <v>44</v>
      </c>
      <c r="BO40" s="420">
        <v>0</v>
      </c>
      <c r="BP40" s="419" t="s">
        <v>44</v>
      </c>
      <c r="BQ40" s="420" t="s">
        <v>44</v>
      </c>
      <c r="BR40" s="420" t="s">
        <v>44</v>
      </c>
      <c r="BS40" s="399">
        <v>22</v>
      </c>
      <c r="BT40" s="399">
        <v>0</v>
      </c>
      <c r="BU40" s="399">
        <v>100</v>
      </c>
      <c r="BV40" s="399" t="s">
        <v>17836</v>
      </c>
      <c r="BW40" s="399">
        <v>0</v>
      </c>
      <c r="BX40" s="399" t="s">
        <v>44</v>
      </c>
      <c r="BY40" s="399" t="s">
        <v>44</v>
      </c>
      <c r="BZ40" s="399" t="s">
        <v>44</v>
      </c>
      <c r="CA40" s="399">
        <v>0</v>
      </c>
      <c r="CB40" s="399" t="s">
        <v>44</v>
      </c>
      <c r="CC40" s="399" t="s">
        <v>44</v>
      </c>
      <c r="CD40" s="399" t="s">
        <v>44</v>
      </c>
      <c r="CE40" s="399">
        <v>0</v>
      </c>
      <c r="CF40" s="399" t="s">
        <v>44</v>
      </c>
      <c r="CG40" s="399" t="s">
        <v>44</v>
      </c>
      <c r="CH40" s="399" t="s">
        <v>44</v>
      </c>
      <c r="CI40" s="400" t="s">
        <v>479</v>
      </c>
      <c r="CJ40" s="399">
        <v>100</v>
      </c>
      <c r="CK40" s="398">
        <v>0</v>
      </c>
      <c r="CL40" s="420">
        <v>0</v>
      </c>
      <c r="CM40" s="420">
        <v>0</v>
      </c>
      <c r="CN40" s="420" t="s">
        <v>44</v>
      </c>
      <c r="CO40" s="420" t="s">
        <v>480</v>
      </c>
      <c r="CP40" s="399">
        <v>100</v>
      </c>
      <c r="CQ40" s="399">
        <v>0</v>
      </c>
      <c r="CR40" s="399">
        <v>0</v>
      </c>
      <c r="CS40" s="399">
        <v>0</v>
      </c>
      <c r="CT40" s="399">
        <v>0</v>
      </c>
      <c r="CU40" s="399" t="s">
        <v>44</v>
      </c>
      <c r="CV40" s="399" t="s">
        <v>44</v>
      </c>
      <c r="CW40" s="399" t="s">
        <v>44</v>
      </c>
      <c r="CX40" s="399" t="s">
        <v>44</v>
      </c>
      <c r="CY40" s="399" t="s">
        <v>44</v>
      </c>
      <c r="CZ40" s="399" t="s">
        <v>44</v>
      </c>
      <c r="DA40" s="399" t="s">
        <v>44</v>
      </c>
      <c r="DB40" s="399" t="s">
        <v>44</v>
      </c>
      <c r="DC40" s="538">
        <f t="shared" si="1"/>
        <v>0</v>
      </c>
      <c r="DD40" s="399" t="s">
        <v>17837</v>
      </c>
      <c r="DE40" s="399">
        <v>36</v>
      </c>
      <c r="DF40" s="400" t="s">
        <v>481</v>
      </c>
      <c r="DG40" s="399" t="s">
        <v>14</v>
      </c>
      <c r="DH40" s="399" t="s">
        <v>746</v>
      </c>
      <c r="DI40" s="399" t="s">
        <v>752</v>
      </c>
      <c r="DJ40" s="399" t="s">
        <v>44</v>
      </c>
      <c r="DK40" s="399" t="s">
        <v>17</v>
      </c>
      <c r="DL40" s="399" t="s">
        <v>44</v>
      </c>
      <c r="DM40" s="399" t="s">
        <v>14</v>
      </c>
      <c r="DN40" s="398" t="s">
        <v>17838</v>
      </c>
      <c r="DO40" s="399" t="s">
        <v>31</v>
      </c>
      <c r="DP40" s="399" t="s">
        <v>14</v>
      </c>
      <c r="DQ40" s="399" t="s">
        <v>30</v>
      </c>
      <c r="DR40" s="399" t="s">
        <v>17839</v>
      </c>
      <c r="DS40" s="398" t="s">
        <v>32</v>
      </c>
      <c r="DT40" s="401" t="s">
        <v>44</v>
      </c>
      <c r="DU40" s="401" t="s">
        <v>44</v>
      </c>
      <c r="DV40" s="399" t="s">
        <v>44</v>
      </c>
      <c r="DW40" s="399">
        <v>7</v>
      </c>
      <c r="DX40" s="399" t="s">
        <v>17</v>
      </c>
      <c r="DY40" s="405" t="s">
        <v>33</v>
      </c>
      <c r="DZ40" s="401" t="s">
        <v>960</v>
      </c>
      <c r="EA40" s="401" t="s">
        <v>44</v>
      </c>
      <c r="EB40" s="401" t="s">
        <v>44</v>
      </c>
      <c r="EC40" s="401" t="s">
        <v>44</v>
      </c>
      <c r="ED40" s="401" t="s">
        <v>44</v>
      </c>
      <c r="EE40" s="400" t="s">
        <v>44</v>
      </c>
      <c r="EF40" s="399" t="s">
        <v>44</v>
      </c>
      <c r="EG40" s="399" t="s">
        <v>44</v>
      </c>
      <c r="EH40" s="399" t="s">
        <v>44</v>
      </c>
      <c r="EI40" s="399" t="s">
        <v>44</v>
      </c>
      <c r="EJ40" s="399" t="s">
        <v>44</v>
      </c>
      <c r="EK40" s="399" t="s">
        <v>44</v>
      </c>
      <c r="EL40" s="399" t="s">
        <v>492</v>
      </c>
      <c r="EM40" s="405" t="s">
        <v>17840</v>
      </c>
      <c r="EN40" s="401" t="s">
        <v>723</v>
      </c>
      <c r="EO40" s="401" t="s">
        <v>44</v>
      </c>
      <c r="EP40" s="401" t="s">
        <v>17</v>
      </c>
      <c r="EQ40" s="405" t="s">
        <v>44</v>
      </c>
      <c r="ER40" s="405">
        <v>5</v>
      </c>
      <c r="ES40" s="405" t="s">
        <v>14</v>
      </c>
      <c r="ET40" s="401" t="s">
        <v>17407</v>
      </c>
      <c r="EU40" s="399">
        <v>1</v>
      </c>
      <c r="EV40" s="400" t="s">
        <v>17398</v>
      </c>
      <c r="EW40" s="399">
        <v>0</v>
      </c>
      <c r="EX40" s="398" t="s">
        <v>44</v>
      </c>
      <c r="EY40" s="398">
        <v>1</v>
      </c>
      <c r="EZ40" s="400" t="s">
        <v>17398</v>
      </c>
      <c r="FA40" s="399">
        <v>0</v>
      </c>
      <c r="FB40" s="399" t="s">
        <v>44</v>
      </c>
      <c r="FC40" s="399" t="s">
        <v>17407</v>
      </c>
      <c r="FD40" s="399">
        <v>1</v>
      </c>
      <c r="FE40" s="398">
        <v>0</v>
      </c>
      <c r="FF40" s="399">
        <v>1</v>
      </c>
      <c r="FG40" s="399">
        <v>0</v>
      </c>
      <c r="FH40" s="399" t="s">
        <v>44</v>
      </c>
      <c r="FI40" s="529" t="s">
        <v>17841</v>
      </c>
      <c r="FJ40" s="529" t="s">
        <v>17842</v>
      </c>
      <c r="FK40" s="530" t="s">
        <v>17843</v>
      </c>
      <c r="FL40" s="531" t="s">
        <v>17844</v>
      </c>
      <c r="FM40" s="400" t="s">
        <v>17845</v>
      </c>
      <c r="FN40" s="399" t="s">
        <v>834</v>
      </c>
      <c r="FO40" s="398" t="s">
        <v>834</v>
      </c>
    </row>
    <row r="41" spans="1:171" s="1" customFormat="1" ht="12.75" customHeight="1" thickBot="1" x14ac:dyDescent="0.35">
      <c r="A41" s="370">
        <v>43</v>
      </c>
      <c r="B41" s="397" t="s">
        <v>12830</v>
      </c>
      <c r="C41" s="337" t="s">
        <v>19695</v>
      </c>
      <c r="D41" s="337" t="s">
        <v>19695</v>
      </c>
      <c r="E41" s="399" t="s">
        <v>13442</v>
      </c>
      <c r="F41" s="398" t="s">
        <v>44</v>
      </c>
      <c r="G41" s="398" t="s">
        <v>378</v>
      </c>
      <c r="H41" s="398" t="s">
        <v>19</v>
      </c>
      <c r="I41" s="398" t="s">
        <v>44</v>
      </c>
      <c r="J41" s="398" t="s">
        <v>20</v>
      </c>
      <c r="K41" s="399" t="s">
        <v>44</v>
      </c>
      <c r="L41" s="399" t="s">
        <v>21</v>
      </c>
      <c r="M41" s="372" t="s">
        <v>14</v>
      </c>
      <c r="N41" s="398" t="s">
        <v>14</v>
      </c>
      <c r="O41" s="398" t="s">
        <v>44</v>
      </c>
      <c r="P41" s="398" t="s">
        <v>44</v>
      </c>
      <c r="Q41" s="400" t="s">
        <v>44</v>
      </c>
      <c r="R41" s="692" t="s">
        <v>22</v>
      </c>
      <c r="S41" s="399" t="s">
        <v>44</v>
      </c>
      <c r="T41" s="399" t="s">
        <v>44</v>
      </c>
      <c r="U41" s="399" t="s">
        <v>23</v>
      </c>
      <c r="V41" s="398" t="s">
        <v>27</v>
      </c>
      <c r="W41" s="398" t="s">
        <v>64</v>
      </c>
      <c r="X41" s="398">
        <v>2</v>
      </c>
      <c r="Y41" s="401">
        <v>480</v>
      </c>
      <c r="Z41" s="399" t="s">
        <v>24</v>
      </c>
      <c r="AA41" s="399" t="s">
        <v>17846</v>
      </c>
      <c r="AB41" s="399" t="s">
        <v>14</v>
      </c>
      <c r="AC41" s="399" t="s">
        <v>48</v>
      </c>
      <c r="AD41" s="399" t="s">
        <v>14</v>
      </c>
      <c r="AE41" s="399" t="s">
        <v>39</v>
      </c>
      <c r="AF41" s="399" t="s">
        <v>44</v>
      </c>
      <c r="AG41" s="399" t="s">
        <v>26</v>
      </c>
      <c r="AH41" s="399">
        <v>2</v>
      </c>
      <c r="AI41" s="399">
        <v>30</v>
      </c>
      <c r="AJ41" s="399" t="s">
        <v>483</v>
      </c>
      <c r="AK41" s="398" t="s">
        <v>44</v>
      </c>
      <c r="AL41" s="399">
        <v>2</v>
      </c>
      <c r="AM41" s="398" t="s">
        <v>65</v>
      </c>
      <c r="AN41" s="399" t="s">
        <v>14</v>
      </c>
      <c r="AO41" s="398">
        <v>92</v>
      </c>
      <c r="AP41" s="399" t="s">
        <v>44</v>
      </c>
      <c r="AQ41" s="399" t="s">
        <v>17</v>
      </c>
      <c r="AR41" s="399" t="s">
        <v>44</v>
      </c>
      <c r="AS41" s="399" t="s">
        <v>44</v>
      </c>
      <c r="AT41" s="399">
        <v>0</v>
      </c>
      <c r="AU41" s="398" t="s">
        <v>44</v>
      </c>
      <c r="AV41" s="398">
        <v>0</v>
      </c>
      <c r="AW41" s="399" t="s">
        <v>44</v>
      </c>
      <c r="AX41" s="399">
        <v>0</v>
      </c>
      <c r="AY41" s="398">
        <v>0</v>
      </c>
      <c r="AZ41" s="399" t="s">
        <v>14</v>
      </c>
      <c r="BA41" s="399" t="s">
        <v>17847</v>
      </c>
      <c r="BB41" s="399" t="s">
        <v>860</v>
      </c>
      <c r="BC41" s="399">
        <v>2</v>
      </c>
      <c r="BD41" s="399">
        <v>50</v>
      </c>
      <c r="BE41" s="400">
        <v>50</v>
      </c>
      <c r="BF41" s="400" t="s">
        <v>44</v>
      </c>
      <c r="BG41" s="399">
        <v>0</v>
      </c>
      <c r="BH41" s="399" t="s">
        <v>44</v>
      </c>
      <c r="BI41" s="399" t="s">
        <v>44</v>
      </c>
      <c r="BJ41" s="373" t="s">
        <v>44</v>
      </c>
      <c r="BK41" s="373">
        <v>0</v>
      </c>
      <c r="BL41" s="399" t="s">
        <v>44</v>
      </c>
      <c r="BM41" s="376" t="s">
        <v>44</v>
      </c>
      <c r="BN41" s="377" t="s">
        <v>44</v>
      </c>
      <c r="BO41" s="377">
        <v>0</v>
      </c>
      <c r="BP41" s="376" t="s">
        <v>44</v>
      </c>
      <c r="BQ41" s="377" t="s">
        <v>44</v>
      </c>
      <c r="BR41" s="377" t="s">
        <v>44</v>
      </c>
      <c r="BS41" s="378">
        <v>15</v>
      </c>
      <c r="BT41" s="399">
        <v>0</v>
      </c>
      <c r="BU41" s="399">
        <v>100</v>
      </c>
      <c r="BV41" s="399" t="s">
        <v>13448</v>
      </c>
      <c r="BW41" s="399">
        <v>3</v>
      </c>
      <c r="BX41" s="399">
        <v>0</v>
      </c>
      <c r="BY41" s="399">
        <v>100</v>
      </c>
      <c r="BZ41" s="399" t="s">
        <v>13448</v>
      </c>
      <c r="CA41" s="399">
        <v>0</v>
      </c>
      <c r="CB41" s="399" t="s">
        <v>44</v>
      </c>
      <c r="CC41" s="399" t="s">
        <v>44</v>
      </c>
      <c r="CD41" s="399" t="s">
        <v>44</v>
      </c>
      <c r="CE41" s="399">
        <v>0</v>
      </c>
      <c r="CF41" s="399" t="s">
        <v>44</v>
      </c>
      <c r="CG41" s="399" t="s">
        <v>44</v>
      </c>
      <c r="CH41" s="399" t="s">
        <v>44</v>
      </c>
      <c r="CI41" s="400" t="s">
        <v>479</v>
      </c>
      <c r="CJ41" s="399">
        <v>100</v>
      </c>
      <c r="CK41" s="398">
        <v>0</v>
      </c>
      <c r="CL41" s="379">
        <v>0</v>
      </c>
      <c r="CM41" s="379">
        <v>0</v>
      </c>
      <c r="CN41" s="379" t="s">
        <v>44</v>
      </c>
      <c r="CO41" s="379" t="s">
        <v>480</v>
      </c>
      <c r="CP41" s="380">
        <v>100</v>
      </c>
      <c r="CQ41" s="380">
        <v>0</v>
      </c>
      <c r="CR41" s="380">
        <v>0</v>
      </c>
      <c r="CS41" s="380">
        <v>0</v>
      </c>
      <c r="CT41" s="381">
        <v>0</v>
      </c>
      <c r="CU41" s="381" t="s">
        <v>44</v>
      </c>
      <c r="CV41" s="381" t="s">
        <v>44</v>
      </c>
      <c r="CW41" s="381" t="s">
        <v>44</v>
      </c>
      <c r="CX41" s="382" t="s">
        <v>44</v>
      </c>
      <c r="CY41" s="382" t="s">
        <v>44</v>
      </c>
      <c r="CZ41" s="382" t="s">
        <v>44</v>
      </c>
      <c r="DA41" s="382" t="s">
        <v>44</v>
      </c>
      <c r="DB41" s="383" t="s">
        <v>44</v>
      </c>
      <c r="DC41" s="538">
        <f t="shared" si="1"/>
        <v>0</v>
      </c>
      <c r="DD41" s="383" t="s">
        <v>17848</v>
      </c>
      <c r="DE41" s="383">
        <v>45</v>
      </c>
      <c r="DF41" s="384" t="s">
        <v>481</v>
      </c>
      <c r="DG41" s="385" t="s">
        <v>17</v>
      </c>
      <c r="DH41" s="385" t="s">
        <v>44</v>
      </c>
      <c r="DI41" s="385" t="s">
        <v>44</v>
      </c>
      <c r="DJ41" s="385" t="s">
        <v>44</v>
      </c>
      <c r="DK41" s="386" t="s">
        <v>17</v>
      </c>
      <c r="DL41" s="386" t="s">
        <v>44</v>
      </c>
      <c r="DM41" s="386" t="s">
        <v>14</v>
      </c>
      <c r="DN41" s="387" t="s">
        <v>40</v>
      </c>
      <c r="DO41" s="388" t="s">
        <v>31</v>
      </c>
      <c r="DP41" s="388" t="s">
        <v>17</v>
      </c>
      <c r="DQ41" s="388" t="s">
        <v>44</v>
      </c>
      <c r="DR41" s="388" t="s">
        <v>44</v>
      </c>
      <c r="DS41" s="389" t="s">
        <v>32</v>
      </c>
      <c r="DT41" s="390" t="s">
        <v>44</v>
      </c>
      <c r="DU41" s="390" t="s">
        <v>32</v>
      </c>
      <c r="DV41" s="392" t="s">
        <v>44</v>
      </c>
      <c r="DW41" s="392">
        <v>1.5</v>
      </c>
      <c r="DX41" s="392" t="s">
        <v>17</v>
      </c>
      <c r="DY41" s="393" t="s">
        <v>44</v>
      </c>
      <c r="DZ41" s="394" t="s">
        <v>44</v>
      </c>
      <c r="EA41" s="394" t="s">
        <v>44</v>
      </c>
      <c r="EB41" s="394" t="s">
        <v>44</v>
      </c>
      <c r="EC41" s="394" t="s">
        <v>44</v>
      </c>
      <c r="ED41" s="394" t="s">
        <v>44</v>
      </c>
      <c r="EE41" s="384" t="s">
        <v>44</v>
      </c>
      <c r="EF41" s="383" t="s">
        <v>33</v>
      </c>
      <c r="EG41" s="383" t="s">
        <v>34</v>
      </c>
      <c r="EH41" s="383" t="s">
        <v>487</v>
      </c>
      <c r="EI41" s="383" t="s">
        <v>44</v>
      </c>
      <c r="EJ41" s="383" t="s">
        <v>44</v>
      </c>
      <c r="EK41" s="383" t="s">
        <v>17849</v>
      </c>
      <c r="EL41" s="383" t="s">
        <v>17850</v>
      </c>
      <c r="EM41" s="405" t="s">
        <v>17851</v>
      </c>
      <c r="EN41" s="401" t="s">
        <v>723</v>
      </c>
      <c r="EO41" s="401" t="s">
        <v>44</v>
      </c>
      <c r="EP41" s="401" t="s">
        <v>17</v>
      </c>
      <c r="EQ41" s="405" t="s">
        <v>44</v>
      </c>
      <c r="ER41" s="405">
        <v>300</v>
      </c>
      <c r="ES41" s="405" t="s">
        <v>14</v>
      </c>
      <c r="ET41" s="401" t="s">
        <v>17407</v>
      </c>
      <c r="EU41" s="399">
        <v>1</v>
      </c>
      <c r="EV41" s="400" t="s">
        <v>17398</v>
      </c>
      <c r="EW41" s="399">
        <v>0</v>
      </c>
      <c r="EX41" s="398" t="s">
        <v>44</v>
      </c>
      <c r="EY41" s="398">
        <v>1</v>
      </c>
      <c r="EZ41" s="400" t="s">
        <v>17358</v>
      </c>
      <c r="FA41" s="399">
        <v>0</v>
      </c>
      <c r="FB41" s="399" t="s">
        <v>44</v>
      </c>
      <c r="FC41" s="399" t="s">
        <v>39</v>
      </c>
      <c r="FD41" s="399">
        <v>1</v>
      </c>
      <c r="FE41" s="398">
        <v>0</v>
      </c>
      <c r="FF41" s="399">
        <v>0</v>
      </c>
      <c r="FG41" s="399">
        <v>0</v>
      </c>
      <c r="FH41" s="399" t="s">
        <v>44</v>
      </c>
      <c r="FI41" s="529" t="s">
        <v>17852</v>
      </c>
      <c r="FJ41" s="529" t="s">
        <v>17853</v>
      </c>
      <c r="FK41" s="530" t="s">
        <v>17854</v>
      </c>
      <c r="FL41" s="531" t="s">
        <v>17855</v>
      </c>
      <c r="FM41" s="400" t="s">
        <v>17594</v>
      </c>
      <c r="FN41" s="399" t="s">
        <v>17856</v>
      </c>
      <c r="FO41" s="398" t="s">
        <v>834</v>
      </c>
    </row>
    <row r="42" spans="1:171" s="1" customFormat="1" ht="12.75" customHeight="1" thickBot="1" x14ac:dyDescent="0.35">
      <c r="A42" s="370">
        <v>44</v>
      </c>
      <c r="B42" s="397" t="s">
        <v>15728</v>
      </c>
      <c r="C42" s="337" t="s">
        <v>19695</v>
      </c>
      <c r="D42" s="337" t="s">
        <v>19695</v>
      </c>
      <c r="E42" s="399" t="s">
        <v>13442</v>
      </c>
      <c r="F42" s="398" t="s">
        <v>44</v>
      </c>
      <c r="G42" s="398" t="s">
        <v>381</v>
      </c>
      <c r="H42" s="398" t="s">
        <v>19</v>
      </c>
      <c r="I42" s="398" t="s">
        <v>44</v>
      </c>
      <c r="J42" s="398" t="s">
        <v>20</v>
      </c>
      <c r="K42" s="399" t="s">
        <v>44</v>
      </c>
      <c r="L42" s="399" t="s">
        <v>13506</v>
      </c>
      <c r="M42" s="372" t="s">
        <v>14</v>
      </c>
      <c r="N42" s="398" t="s">
        <v>14</v>
      </c>
      <c r="O42" s="398" t="s">
        <v>44</v>
      </c>
      <c r="P42" s="398" t="s">
        <v>44</v>
      </c>
      <c r="Q42" s="400" t="s">
        <v>44</v>
      </c>
      <c r="R42" s="692" t="s">
        <v>43</v>
      </c>
      <c r="S42" s="399" t="s">
        <v>44</v>
      </c>
      <c r="T42" s="399" t="s">
        <v>44</v>
      </c>
      <c r="U42" s="399" t="s">
        <v>23</v>
      </c>
      <c r="V42" s="398" t="s">
        <v>65</v>
      </c>
      <c r="W42" s="398" t="s">
        <v>38</v>
      </c>
      <c r="X42" s="398">
        <v>1</v>
      </c>
      <c r="Y42" s="401">
        <v>120</v>
      </c>
      <c r="Z42" s="399" t="s">
        <v>24</v>
      </c>
      <c r="AA42" s="399" t="s">
        <v>17857</v>
      </c>
      <c r="AB42" s="399" t="s">
        <v>14</v>
      </c>
      <c r="AC42" s="399" t="s">
        <v>68</v>
      </c>
      <c r="AD42" s="399" t="s">
        <v>14</v>
      </c>
      <c r="AE42" s="399" t="s">
        <v>39</v>
      </c>
      <c r="AF42" s="399" t="s">
        <v>44</v>
      </c>
      <c r="AG42" s="399" t="s">
        <v>38</v>
      </c>
      <c r="AH42" s="399">
        <v>1</v>
      </c>
      <c r="AI42" s="399">
        <v>20</v>
      </c>
      <c r="AJ42" s="399" t="s">
        <v>483</v>
      </c>
      <c r="AK42" s="398" t="s">
        <v>44</v>
      </c>
      <c r="AL42" s="399">
        <v>2</v>
      </c>
      <c r="AM42" s="398" t="s">
        <v>65</v>
      </c>
      <c r="AN42" s="399" t="s">
        <v>14</v>
      </c>
      <c r="AO42" s="398">
        <v>75</v>
      </c>
      <c r="AP42" s="399" t="s">
        <v>44</v>
      </c>
      <c r="AQ42" s="399" t="s">
        <v>17</v>
      </c>
      <c r="AR42" s="399" t="s">
        <v>44</v>
      </c>
      <c r="AS42" s="399" t="s">
        <v>44</v>
      </c>
      <c r="AT42" s="399">
        <v>0</v>
      </c>
      <c r="AU42" s="398" t="s">
        <v>44</v>
      </c>
      <c r="AV42" s="398">
        <v>0</v>
      </c>
      <c r="AW42" s="399" t="s">
        <v>44</v>
      </c>
      <c r="AX42" s="399">
        <v>0</v>
      </c>
      <c r="AY42" s="398">
        <v>0</v>
      </c>
      <c r="AZ42" s="399" t="s">
        <v>14</v>
      </c>
      <c r="BA42" s="399" t="s">
        <v>17858</v>
      </c>
      <c r="BB42" s="399" t="s">
        <v>17859</v>
      </c>
      <c r="BC42" s="399">
        <v>2</v>
      </c>
      <c r="BD42" s="399">
        <v>75</v>
      </c>
      <c r="BE42" s="400">
        <v>25</v>
      </c>
      <c r="BF42" s="400" t="s">
        <v>44</v>
      </c>
      <c r="BG42" s="400">
        <v>0</v>
      </c>
      <c r="BH42" s="399" t="s">
        <v>44</v>
      </c>
      <c r="BI42" s="399" t="s">
        <v>44</v>
      </c>
      <c r="BJ42" s="373" t="s">
        <v>44</v>
      </c>
      <c r="BK42" s="373">
        <v>0</v>
      </c>
      <c r="BL42" s="399" t="s">
        <v>44</v>
      </c>
      <c r="BM42" s="376" t="s">
        <v>44</v>
      </c>
      <c r="BN42" s="377" t="s">
        <v>44</v>
      </c>
      <c r="BO42" s="377">
        <v>0</v>
      </c>
      <c r="BP42" s="376" t="s">
        <v>44</v>
      </c>
      <c r="BQ42" s="377" t="s">
        <v>44</v>
      </c>
      <c r="BR42" s="377" t="s">
        <v>44</v>
      </c>
      <c r="BS42" s="378">
        <v>25</v>
      </c>
      <c r="BT42" s="399">
        <v>0</v>
      </c>
      <c r="BU42" s="399">
        <v>100</v>
      </c>
      <c r="BV42" s="399" t="s">
        <v>13448</v>
      </c>
      <c r="BW42" s="399">
        <v>0</v>
      </c>
      <c r="BX42" s="399" t="s">
        <v>44</v>
      </c>
      <c r="BY42" s="399" t="s">
        <v>44</v>
      </c>
      <c r="BZ42" s="399" t="s">
        <v>44</v>
      </c>
      <c r="CA42" s="399">
        <v>10</v>
      </c>
      <c r="CB42" s="399">
        <v>0</v>
      </c>
      <c r="CC42" s="399">
        <v>100</v>
      </c>
      <c r="CD42" s="399" t="s">
        <v>13448</v>
      </c>
      <c r="CE42" s="399">
        <v>6</v>
      </c>
      <c r="CF42" s="399">
        <v>0</v>
      </c>
      <c r="CG42" s="399">
        <v>100</v>
      </c>
      <c r="CH42" s="399" t="s">
        <v>13448</v>
      </c>
      <c r="CI42" s="400" t="s">
        <v>479</v>
      </c>
      <c r="CJ42" s="399">
        <v>100</v>
      </c>
      <c r="CK42" s="398">
        <v>0</v>
      </c>
      <c r="CL42" s="379">
        <v>0</v>
      </c>
      <c r="CM42" s="379">
        <v>0</v>
      </c>
      <c r="CN42" s="379" t="s">
        <v>44</v>
      </c>
      <c r="CO42" s="379" t="s">
        <v>17353</v>
      </c>
      <c r="CP42" s="380">
        <v>88</v>
      </c>
      <c r="CQ42" s="380">
        <v>0</v>
      </c>
      <c r="CR42" s="380">
        <v>0</v>
      </c>
      <c r="CS42" s="380">
        <v>12</v>
      </c>
      <c r="CT42" s="381">
        <v>0</v>
      </c>
      <c r="CU42" s="381" t="s">
        <v>44</v>
      </c>
      <c r="CV42" s="381" t="s">
        <v>44</v>
      </c>
      <c r="CW42" s="381" t="s">
        <v>44</v>
      </c>
      <c r="CX42" s="382" t="s">
        <v>44</v>
      </c>
      <c r="CY42" s="382" t="s">
        <v>44</v>
      </c>
      <c r="CZ42" s="382" t="s">
        <v>44</v>
      </c>
      <c r="DA42" s="382" t="s">
        <v>44</v>
      </c>
      <c r="DB42" s="383" t="s">
        <v>44</v>
      </c>
      <c r="DC42" s="538">
        <f t="shared" si="1"/>
        <v>0</v>
      </c>
      <c r="DD42" s="383" t="s">
        <v>17860</v>
      </c>
      <c r="DE42" s="383">
        <v>12</v>
      </c>
      <c r="DF42" s="384" t="s">
        <v>481</v>
      </c>
      <c r="DG42" s="385" t="s">
        <v>14</v>
      </c>
      <c r="DH42" s="385" t="s">
        <v>721</v>
      </c>
      <c r="DI42" s="385" t="s">
        <v>739</v>
      </c>
      <c r="DJ42" s="385" t="s">
        <v>44</v>
      </c>
      <c r="DK42" s="386" t="s">
        <v>17</v>
      </c>
      <c r="DL42" s="386" t="s">
        <v>44</v>
      </c>
      <c r="DM42" s="386" t="s">
        <v>14</v>
      </c>
      <c r="DN42" s="387" t="s">
        <v>40</v>
      </c>
      <c r="DO42" s="388" t="s">
        <v>31</v>
      </c>
      <c r="DP42" s="388" t="s">
        <v>17</v>
      </c>
      <c r="DQ42" s="388" t="s">
        <v>44</v>
      </c>
      <c r="DR42" s="388" t="s">
        <v>44</v>
      </c>
      <c r="DS42" s="389" t="s">
        <v>32</v>
      </c>
      <c r="DT42" s="390" t="s">
        <v>44</v>
      </c>
      <c r="DU42" s="390" t="s">
        <v>32</v>
      </c>
      <c r="DV42" s="392" t="s">
        <v>44</v>
      </c>
      <c r="DW42" s="392">
        <v>2.2999999999999998</v>
      </c>
      <c r="DX42" s="392" t="s">
        <v>17</v>
      </c>
      <c r="DY42" s="393" t="s">
        <v>33</v>
      </c>
      <c r="DZ42" s="394" t="s">
        <v>34</v>
      </c>
      <c r="EA42" s="394" t="s">
        <v>17861</v>
      </c>
      <c r="EB42" s="394" t="s">
        <v>17862</v>
      </c>
      <c r="EC42" s="394" t="s">
        <v>44</v>
      </c>
      <c r="ED42" s="394" t="s">
        <v>44</v>
      </c>
      <c r="EE42" s="384" t="s">
        <v>44</v>
      </c>
      <c r="EF42" s="383" t="s">
        <v>44</v>
      </c>
      <c r="EG42" s="383" t="s">
        <v>44</v>
      </c>
      <c r="EH42" s="383" t="s">
        <v>44</v>
      </c>
      <c r="EI42" s="383" t="s">
        <v>44</v>
      </c>
      <c r="EJ42" s="383" t="s">
        <v>44</v>
      </c>
      <c r="EK42" s="383" t="s">
        <v>44</v>
      </c>
      <c r="EL42" s="383" t="s">
        <v>722</v>
      </c>
      <c r="EM42" s="405" t="s">
        <v>44</v>
      </c>
      <c r="EN42" s="401" t="s">
        <v>723</v>
      </c>
      <c r="EO42" s="401" t="s">
        <v>44</v>
      </c>
      <c r="EP42" s="401" t="s">
        <v>17</v>
      </c>
      <c r="EQ42" s="405" t="s">
        <v>44</v>
      </c>
      <c r="ER42" s="405">
        <v>10</v>
      </c>
      <c r="ES42" s="405" t="s">
        <v>14</v>
      </c>
      <c r="ET42" s="401" t="s">
        <v>17456</v>
      </c>
      <c r="EU42" s="399">
        <v>1</v>
      </c>
      <c r="EV42" s="400" t="s">
        <v>17398</v>
      </c>
      <c r="EW42" s="399">
        <v>1</v>
      </c>
      <c r="EX42" s="398" t="s">
        <v>17358</v>
      </c>
      <c r="EY42" s="398">
        <v>0</v>
      </c>
      <c r="EZ42" s="400" t="s">
        <v>44</v>
      </c>
      <c r="FA42" s="399">
        <v>0</v>
      </c>
      <c r="FB42" s="399" t="s">
        <v>44</v>
      </c>
      <c r="FC42" s="399" t="s">
        <v>17456</v>
      </c>
      <c r="FD42" s="399">
        <v>1</v>
      </c>
      <c r="FE42" s="398">
        <v>0</v>
      </c>
      <c r="FF42" s="399">
        <v>0</v>
      </c>
      <c r="FG42" s="399">
        <v>0</v>
      </c>
      <c r="FH42" s="399" t="s">
        <v>44</v>
      </c>
      <c r="FI42" s="529" t="s">
        <v>17863</v>
      </c>
      <c r="FJ42" s="529" t="s">
        <v>17864</v>
      </c>
      <c r="FK42" s="530" t="s">
        <v>17865</v>
      </c>
      <c r="FL42" s="531" t="s">
        <v>17866</v>
      </c>
      <c r="FM42" s="400" t="s">
        <v>17867</v>
      </c>
      <c r="FN42" s="400" t="s">
        <v>17868</v>
      </c>
      <c r="FO42" s="398" t="s">
        <v>834</v>
      </c>
    </row>
    <row r="43" spans="1:171" s="1" customFormat="1" ht="12.75" customHeight="1" thickBot="1" x14ac:dyDescent="0.35">
      <c r="A43" s="370">
        <v>58</v>
      </c>
      <c r="B43" s="397" t="s">
        <v>11116</v>
      </c>
      <c r="C43" s="337" t="s">
        <v>19695</v>
      </c>
      <c r="D43" s="337" t="s">
        <v>19695</v>
      </c>
      <c r="E43" s="399" t="s">
        <v>13442</v>
      </c>
      <c r="F43" s="398" t="s">
        <v>44</v>
      </c>
      <c r="G43" s="398" t="s">
        <v>371</v>
      </c>
      <c r="H43" s="398" t="s">
        <v>19</v>
      </c>
      <c r="I43" s="398" t="s">
        <v>44</v>
      </c>
      <c r="J43" s="398" t="s">
        <v>20</v>
      </c>
      <c r="K43" s="399" t="s">
        <v>44</v>
      </c>
      <c r="L43" s="399" t="s">
        <v>21</v>
      </c>
      <c r="M43" s="372" t="s">
        <v>14</v>
      </c>
      <c r="N43" s="398" t="s">
        <v>14</v>
      </c>
      <c r="O43" s="398" t="s">
        <v>44</v>
      </c>
      <c r="P43" s="398" t="s">
        <v>44</v>
      </c>
      <c r="Q43" s="400" t="s">
        <v>44</v>
      </c>
      <c r="R43" s="693" t="s">
        <v>22</v>
      </c>
      <c r="S43" s="399" t="s">
        <v>44</v>
      </c>
      <c r="T43" s="399" t="s">
        <v>44</v>
      </c>
      <c r="U43" s="399" t="s">
        <v>23</v>
      </c>
      <c r="V43" s="398" t="s">
        <v>65</v>
      </c>
      <c r="W43" s="398" t="s">
        <v>64</v>
      </c>
      <c r="X43" s="398">
        <v>2</v>
      </c>
      <c r="Y43" s="401">
        <v>1920</v>
      </c>
      <c r="Z43" s="399" t="s">
        <v>24</v>
      </c>
      <c r="AA43" s="399" t="s">
        <v>17920</v>
      </c>
      <c r="AB43" s="399" t="s">
        <v>14</v>
      </c>
      <c r="AC43" s="399" t="s">
        <v>48</v>
      </c>
      <c r="AD43" s="399" t="s">
        <v>17</v>
      </c>
      <c r="AE43" s="399" t="s">
        <v>44</v>
      </c>
      <c r="AF43" s="399" t="s">
        <v>44</v>
      </c>
      <c r="AG43" s="399" t="s">
        <v>26</v>
      </c>
      <c r="AH43" s="399">
        <v>1</v>
      </c>
      <c r="AI43" s="399">
        <v>30</v>
      </c>
      <c r="AJ43" s="399" t="s">
        <v>483</v>
      </c>
      <c r="AK43" s="398" t="s">
        <v>44</v>
      </c>
      <c r="AL43" s="399">
        <v>2</v>
      </c>
      <c r="AM43" s="398" t="s">
        <v>65</v>
      </c>
      <c r="AN43" s="399" t="s">
        <v>14</v>
      </c>
      <c r="AO43" s="398">
        <v>100</v>
      </c>
      <c r="AP43" s="399" t="s">
        <v>44</v>
      </c>
      <c r="AQ43" s="399" t="s">
        <v>17</v>
      </c>
      <c r="AR43" s="399" t="s">
        <v>44</v>
      </c>
      <c r="AS43" s="399" t="s">
        <v>44</v>
      </c>
      <c r="AT43" s="399">
        <v>0</v>
      </c>
      <c r="AU43" s="398" t="s">
        <v>44</v>
      </c>
      <c r="AV43" s="398">
        <v>0</v>
      </c>
      <c r="AW43" s="399" t="s">
        <v>44</v>
      </c>
      <c r="AX43" s="399">
        <v>0</v>
      </c>
      <c r="AY43" s="398">
        <v>0</v>
      </c>
      <c r="AZ43" s="399" t="s">
        <v>14</v>
      </c>
      <c r="BA43" s="399" t="s">
        <v>18007</v>
      </c>
      <c r="BB43" s="399" t="s">
        <v>18008</v>
      </c>
      <c r="BC43" s="399">
        <v>0</v>
      </c>
      <c r="BD43" s="399" t="s">
        <v>44</v>
      </c>
      <c r="BE43" s="400" t="s">
        <v>44</v>
      </c>
      <c r="BF43" s="398" t="s">
        <v>44</v>
      </c>
      <c r="BG43" s="400">
        <v>0</v>
      </c>
      <c r="BH43" s="399" t="s">
        <v>44</v>
      </c>
      <c r="BI43" s="399" t="s">
        <v>44</v>
      </c>
      <c r="BJ43" s="373" t="s">
        <v>44</v>
      </c>
      <c r="BK43" s="373">
        <v>0</v>
      </c>
      <c r="BL43" s="399" t="s">
        <v>44</v>
      </c>
      <c r="BM43" s="376" t="s">
        <v>44</v>
      </c>
      <c r="BN43" s="377" t="s">
        <v>44</v>
      </c>
      <c r="BO43" s="377">
        <v>1</v>
      </c>
      <c r="BP43" s="376">
        <v>100</v>
      </c>
      <c r="BQ43" s="377">
        <v>0</v>
      </c>
      <c r="BR43" s="377" t="s">
        <v>44</v>
      </c>
      <c r="BS43" s="378">
        <v>16</v>
      </c>
      <c r="BT43" s="399">
        <v>0</v>
      </c>
      <c r="BU43" s="399">
        <v>100</v>
      </c>
      <c r="BV43" s="399" t="s">
        <v>13448</v>
      </c>
      <c r="BW43" s="399">
        <v>100</v>
      </c>
      <c r="BX43" s="399">
        <v>0</v>
      </c>
      <c r="BY43" s="399">
        <v>100</v>
      </c>
      <c r="BZ43" s="399" t="s">
        <v>13448</v>
      </c>
      <c r="CA43" s="399">
        <v>3</v>
      </c>
      <c r="CB43" s="399">
        <v>0</v>
      </c>
      <c r="CC43" s="399">
        <v>100</v>
      </c>
      <c r="CD43" s="399" t="s">
        <v>13448</v>
      </c>
      <c r="CE43" s="399">
        <v>0</v>
      </c>
      <c r="CF43" s="399" t="s">
        <v>44</v>
      </c>
      <c r="CG43" s="399" t="s">
        <v>44</v>
      </c>
      <c r="CH43" s="399" t="s">
        <v>44</v>
      </c>
      <c r="CI43" s="400" t="s">
        <v>484</v>
      </c>
      <c r="CJ43" s="399">
        <v>0</v>
      </c>
      <c r="CK43" s="398">
        <v>100</v>
      </c>
      <c r="CL43" s="379">
        <v>0</v>
      </c>
      <c r="CM43" s="379">
        <v>0</v>
      </c>
      <c r="CN43" s="379" t="s">
        <v>44</v>
      </c>
      <c r="CO43" s="379" t="s">
        <v>44</v>
      </c>
      <c r="CP43" s="380" t="s">
        <v>44</v>
      </c>
      <c r="CQ43" s="380" t="s">
        <v>44</v>
      </c>
      <c r="CR43" s="380" t="s">
        <v>44</v>
      </c>
      <c r="CS43" s="380" t="s">
        <v>44</v>
      </c>
      <c r="CT43" s="381" t="s">
        <v>44</v>
      </c>
      <c r="CU43" s="381" t="s">
        <v>44</v>
      </c>
      <c r="CV43" s="381" t="s">
        <v>63</v>
      </c>
      <c r="CW43" s="381">
        <v>0</v>
      </c>
      <c r="CX43" s="382">
        <v>100</v>
      </c>
      <c r="CY43" s="382">
        <v>0</v>
      </c>
      <c r="CZ43" s="382">
        <v>0</v>
      </c>
      <c r="DA43" s="382">
        <v>0</v>
      </c>
      <c r="DB43" s="383">
        <v>0</v>
      </c>
      <c r="DC43" s="538">
        <f t="shared" si="1"/>
        <v>100</v>
      </c>
      <c r="DD43" s="383" t="s">
        <v>18009</v>
      </c>
      <c r="DE43" s="383">
        <v>80</v>
      </c>
      <c r="DF43" s="384" t="s">
        <v>17871</v>
      </c>
      <c r="DG43" s="385" t="s">
        <v>17</v>
      </c>
      <c r="DH43" s="385" t="s">
        <v>44</v>
      </c>
      <c r="DI43" s="385" t="s">
        <v>44</v>
      </c>
      <c r="DJ43" s="413" t="s">
        <v>44</v>
      </c>
      <c r="DK43" s="386" t="s">
        <v>14</v>
      </c>
      <c r="DL43" s="386" t="s">
        <v>493</v>
      </c>
      <c r="DM43" s="386" t="s">
        <v>17</v>
      </c>
      <c r="DN43" s="387" t="s">
        <v>44</v>
      </c>
      <c r="DO43" s="388" t="s">
        <v>31</v>
      </c>
      <c r="DP43" s="388" t="s">
        <v>17</v>
      </c>
      <c r="DQ43" s="388" t="s">
        <v>44</v>
      </c>
      <c r="DR43" s="388" t="s">
        <v>44</v>
      </c>
      <c r="DS43" s="389" t="s">
        <v>32</v>
      </c>
      <c r="DT43" s="390" t="s">
        <v>44</v>
      </c>
      <c r="DU43" s="391" t="s">
        <v>44</v>
      </c>
      <c r="DV43" s="392" t="s">
        <v>44</v>
      </c>
      <c r="DW43" s="392">
        <v>8</v>
      </c>
      <c r="DX43" s="392" t="s">
        <v>17</v>
      </c>
      <c r="DY43" s="393" t="s">
        <v>44</v>
      </c>
      <c r="DZ43" s="394" t="s">
        <v>44</v>
      </c>
      <c r="EA43" s="395" t="s">
        <v>44</v>
      </c>
      <c r="EB43" s="395" t="s">
        <v>44</v>
      </c>
      <c r="EC43" s="395" t="s">
        <v>44</v>
      </c>
      <c r="ED43" s="395" t="s">
        <v>44</v>
      </c>
      <c r="EE43" s="384" t="s">
        <v>44</v>
      </c>
      <c r="EF43" s="383" t="s">
        <v>33</v>
      </c>
      <c r="EG43" s="383" t="s">
        <v>34</v>
      </c>
      <c r="EH43" s="383" t="s">
        <v>883</v>
      </c>
      <c r="EI43" s="383" t="s">
        <v>44</v>
      </c>
      <c r="EJ43" s="383" t="s">
        <v>44</v>
      </c>
      <c r="EK43" s="383" t="s">
        <v>18010</v>
      </c>
      <c r="EL43" s="383" t="s">
        <v>18011</v>
      </c>
      <c r="EM43" s="405" t="s">
        <v>18012</v>
      </c>
      <c r="EN43" s="401" t="s">
        <v>723</v>
      </c>
      <c r="EO43" s="401" t="s">
        <v>44</v>
      </c>
      <c r="EP43" s="405" t="s">
        <v>17</v>
      </c>
      <c r="EQ43" s="405" t="s">
        <v>44</v>
      </c>
      <c r="ER43" s="405">
        <v>5</v>
      </c>
      <c r="ES43" s="405" t="s">
        <v>14</v>
      </c>
      <c r="ET43" s="401" t="s">
        <v>17407</v>
      </c>
      <c r="EU43" s="399">
        <v>1</v>
      </c>
      <c r="EV43" s="400" t="s">
        <v>17373</v>
      </c>
      <c r="EW43" s="399">
        <v>0</v>
      </c>
      <c r="EX43" s="398" t="s">
        <v>44</v>
      </c>
      <c r="EY43" s="398">
        <v>3</v>
      </c>
      <c r="EZ43" s="399" t="s">
        <v>17358</v>
      </c>
      <c r="FA43" s="406">
        <v>0</v>
      </c>
      <c r="FB43" s="399" t="s">
        <v>44</v>
      </c>
      <c r="FC43" s="399" t="s">
        <v>44</v>
      </c>
      <c r="FD43" s="399">
        <v>0</v>
      </c>
      <c r="FE43" s="398">
        <v>0</v>
      </c>
      <c r="FF43" s="399">
        <v>0</v>
      </c>
      <c r="FG43" s="399">
        <v>0</v>
      </c>
      <c r="FH43" s="399" t="s">
        <v>18013</v>
      </c>
      <c r="FI43" s="529" t="s">
        <v>18014</v>
      </c>
      <c r="FJ43" s="529" t="s">
        <v>18015</v>
      </c>
      <c r="FK43" s="530" t="s">
        <v>18016</v>
      </c>
      <c r="FL43" s="531" t="s">
        <v>18017</v>
      </c>
      <c r="FM43" s="400" t="s">
        <v>18018</v>
      </c>
      <c r="FN43" s="400" t="s">
        <v>18019</v>
      </c>
      <c r="FO43" s="534" t="s">
        <v>18020</v>
      </c>
    </row>
    <row r="44" spans="1:171" s="1" customFormat="1" ht="12.75" customHeight="1" thickBot="1" x14ac:dyDescent="0.35">
      <c r="A44" s="370">
        <v>59</v>
      </c>
      <c r="B44" s="397" t="s">
        <v>8327</v>
      </c>
      <c r="C44" s="337" t="s">
        <v>19695</v>
      </c>
      <c r="D44" s="337" t="s">
        <v>19695</v>
      </c>
      <c r="E44" s="399" t="s">
        <v>13442</v>
      </c>
      <c r="F44" s="398" t="s">
        <v>44</v>
      </c>
      <c r="G44" s="398" t="s">
        <v>371</v>
      </c>
      <c r="H44" s="398" t="s">
        <v>19</v>
      </c>
      <c r="I44" s="398" t="s">
        <v>44</v>
      </c>
      <c r="J44" s="398" t="s">
        <v>20</v>
      </c>
      <c r="K44" s="399" t="s">
        <v>44</v>
      </c>
      <c r="L44" s="399" t="s">
        <v>46</v>
      </c>
      <c r="M44" s="372" t="s">
        <v>14</v>
      </c>
      <c r="N44" s="398" t="s">
        <v>14</v>
      </c>
      <c r="O44" s="398" t="s">
        <v>44</v>
      </c>
      <c r="P44" s="398" t="s">
        <v>44</v>
      </c>
      <c r="Q44" s="400" t="s">
        <v>44</v>
      </c>
      <c r="R44" s="693" t="s">
        <v>22</v>
      </c>
      <c r="S44" s="399" t="s">
        <v>44</v>
      </c>
      <c r="T44" s="399" t="s">
        <v>44</v>
      </c>
      <c r="U44" s="399" t="s">
        <v>23</v>
      </c>
      <c r="V44" s="398" t="s">
        <v>27</v>
      </c>
      <c r="W44" s="398" t="s">
        <v>25</v>
      </c>
      <c r="X44" s="398">
        <v>2</v>
      </c>
      <c r="Y44" s="401">
        <v>5040</v>
      </c>
      <c r="Z44" s="399" t="s">
        <v>24</v>
      </c>
      <c r="AA44" s="399" t="s">
        <v>18021</v>
      </c>
      <c r="AB44" s="399" t="s">
        <v>14</v>
      </c>
      <c r="AC44" s="399" t="s">
        <v>48</v>
      </c>
      <c r="AD44" s="399" t="s">
        <v>14</v>
      </c>
      <c r="AE44" s="399" t="s">
        <v>39</v>
      </c>
      <c r="AF44" s="399" t="s">
        <v>44</v>
      </c>
      <c r="AG44" s="399" t="s">
        <v>26</v>
      </c>
      <c r="AH44" s="399">
        <v>3</v>
      </c>
      <c r="AI44" s="399">
        <v>60</v>
      </c>
      <c r="AJ44" s="399" t="s">
        <v>483</v>
      </c>
      <c r="AK44" s="398" t="s">
        <v>44</v>
      </c>
      <c r="AL44" s="399">
        <v>4</v>
      </c>
      <c r="AM44" s="398" t="s">
        <v>65</v>
      </c>
      <c r="AN44" s="399" t="s">
        <v>14</v>
      </c>
      <c r="AO44" s="398">
        <v>100</v>
      </c>
      <c r="AP44" s="399" t="s">
        <v>44</v>
      </c>
      <c r="AQ44" s="399" t="s">
        <v>17</v>
      </c>
      <c r="AR44" s="373" t="s">
        <v>44</v>
      </c>
      <c r="AS44" s="373" t="s">
        <v>44</v>
      </c>
      <c r="AT44" s="374">
        <v>0</v>
      </c>
      <c r="AU44" s="372" t="s">
        <v>44</v>
      </c>
      <c r="AV44" s="398">
        <v>0</v>
      </c>
      <c r="AW44" s="399" t="s">
        <v>44</v>
      </c>
      <c r="AX44" s="399">
        <v>0</v>
      </c>
      <c r="AY44" s="398">
        <v>0</v>
      </c>
      <c r="AZ44" s="399" t="s">
        <v>14</v>
      </c>
      <c r="BA44" s="399" t="s">
        <v>18022</v>
      </c>
      <c r="BB44" s="399" t="s">
        <v>731</v>
      </c>
      <c r="BC44" s="399">
        <v>2</v>
      </c>
      <c r="BD44" s="399">
        <v>50</v>
      </c>
      <c r="BE44" s="400">
        <v>50</v>
      </c>
      <c r="BF44" s="400" t="s">
        <v>44</v>
      </c>
      <c r="BG44" s="399">
        <v>0</v>
      </c>
      <c r="BH44" s="399" t="s">
        <v>44</v>
      </c>
      <c r="BI44" s="399" t="s">
        <v>44</v>
      </c>
      <c r="BJ44" s="373" t="s">
        <v>44</v>
      </c>
      <c r="BK44" s="373">
        <v>0</v>
      </c>
      <c r="BL44" s="399" t="s">
        <v>44</v>
      </c>
      <c r="BM44" s="402" t="s">
        <v>44</v>
      </c>
      <c r="BN44" s="403" t="s">
        <v>44</v>
      </c>
      <c r="BO44" s="403">
        <v>0</v>
      </c>
      <c r="BP44" s="402" t="s">
        <v>44</v>
      </c>
      <c r="BQ44" s="403" t="s">
        <v>44</v>
      </c>
      <c r="BR44" s="403" t="s">
        <v>44</v>
      </c>
      <c r="BS44" s="378">
        <v>9</v>
      </c>
      <c r="BT44" s="399">
        <v>0</v>
      </c>
      <c r="BU44" s="399">
        <v>100</v>
      </c>
      <c r="BV44" s="399" t="s">
        <v>13448</v>
      </c>
      <c r="BW44" s="399">
        <v>0</v>
      </c>
      <c r="BX44" s="399" t="s">
        <v>44</v>
      </c>
      <c r="BY44" s="399" t="s">
        <v>44</v>
      </c>
      <c r="BZ44" s="399" t="s">
        <v>44</v>
      </c>
      <c r="CA44" s="399">
        <v>0</v>
      </c>
      <c r="CB44" s="399" t="s">
        <v>44</v>
      </c>
      <c r="CC44" s="399" t="s">
        <v>44</v>
      </c>
      <c r="CD44" s="399" t="s">
        <v>44</v>
      </c>
      <c r="CE44" s="399">
        <v>0</v>
      </c>
      <c r="CF44" s="399" t="s">
        <v>44</v>
      </c>
      <c r="CG44" s="399" t="s">
        <v>44</v>
      </c>
      <c r="CH44" s="399" t="s">
        <v>44</v>
      </c>
      <c r="CI44" s="400" t="s">
        <v>484</v>
      </c>
      <c r="CJ44" s="399">
        <v>0</v>
      </c>
      <c r="CK44" s="398">
        <v>100</v>
      </c>
      <c r="CL44" s="404">
        <v>0</v>
      </c>
      <c r="CM44" s="404">
        <v>0</v>
      </c>
      <c r="CN44" s="404" t="s">
        <v>44</v>
      </c>
      <c r="CO44" s="404" t="s">
        <v>44</v>
      </c>
      <c r="CP44" s="380" t="s">
        <v>44</v>
      </c>
      <c r="CQ44" s="380" t="s">
        <v>44</v>
      </c>
      <c r="CR44" s="380" t="s">
        <v>44</v>
      </c>
      <c r="CS44" s="380" t="s">
        <v>44</v>
      </c>
      <c r="CT44" s="381" t="s">
        <v>44</v>
      </c>
      <c r="CU44" s="381" t="s">
        <v>44</v>
      </c>
      <c r="CV44" s="381" t="s">
        <v>28</v>
      </c>
      <c r="CW44" s="381">
        <v>0</v>
      </c>
      <c r="CX44" s="382">
        <v>0</v>
      </c>
      <c r="CY44" s="382">
        <v>0</v>
      </c>
      <c r="CZ44" s="382">
        <v>100</v>
      </c>
      <c r="DA44" s="382">
        <v>0</v>
      </c>
      <c r="DB44" s="383">
        <v>0</v>
      </c>
      <c r="DC44" s="538">
        <f t="shared" si="1"/>
        <v>100</v>
      </c>
      <c r="DD44" s="383" t="s">
        <v>18023</v>
      </c>
      <c r="DE44" s="383">
        <v>60</v>
      </c>
      <c r="DF44" s="384" t="s">
        <v>18024</v>
      </c>
      <c r="DG44" s="385" t="s">
        <v>14</v>
      </c>
      <c r="DH44" s="385" t="s">
        <v>721</v>
      </c>
      <c r="DI44" s="385" t="s">
        <v>739</v>
      </c>
      <c r="DJ44" s="385" t="s">
        <v>44</v>
      </c>
      <c r="DK44" s="386" t="s">
        <v>14</v>
      </c>
      <c r="DL44" s="386" t="s">
        <v>18025</v>
      </c>
      <c r="DM44" s="386" t="s">
        <v>14</v>
      </c>
      <c r="DN44" s="387" t="s">
        <v>40</v>
      </c>
      <c r="DO44" s="388" t="s">
        <v>31</v>
      </c>
      <c r="DP44" s="388" t="s">
        <v>14</v>
      </c>
      <c r="DQ44" s="388" t="s">
        <v>30</v>
      </c>
      <c r="DR44" s="388" t="s">
        <v>18026</v>
      </c>
      <c r="DS44" s="389" t="s">
        <v>32</v>
      </c>
      <c r="DT44" s="390" t="s">
        <v>44</v>
      </c>
      <c r="DU44" s="390" t="s">
        <v>32</v>
      </c>
      <c r="DV44" s="392" t="s">
        <v>44</v>
      </c>
      <c r="DW44" s="392">
        <v>4</v>
      </c>
      <c r="DX44" s="392" t="s">
        <v>17</v>
      </c>
      <c r="DY44" s="393" t="s">
        <v>44</v>
      </c>
      <c r="DZ44" s="394" t="s">
        <v>44</v>
      </c>
      <c r="EA44" s="394" t="s">
        <v>44</v>
      </c>
      <c r="EB44" s="394" t="s">
        <v>44</v>
      </c>
      <c r="EC44" s="394" t="s">
        <v>44</v>
      </c>
      <c r="ED44" s="394" t="s">
        <v>44</v>
      </c>
      <c r="EE44" s="384" t="s">
        <v>44</v>
      </c>
      <c r="EF44" s="383" t="s">
        <v>33</v>
      </c>
      <c r="EG44" s="383" t="s">
        <v>34</v>
      </c>
      <c r="EH44" s="383" t="s">
        <v>883</v>
      </c>
      <c r="EI44" s="383" t="s">
        <v>44</v>
      </c>
      <c r="EJ44" s="383" t="s">
        <v>44</v>
      </c>
      <c r="EK44" s="383" t="s">
        <v>18027</v>
      </c>
      <c r="EL44" s="383" t="s">
        <v>492</v>
      </c>
      <c r="EM44" s="417" t="s">
        <v>18028</v>
      </c>
      <c r="EN44" s="401" t="s">
        <v>723</v>
      </c>
      <c r="EO44" s="401" t="s">
        <v>44</v>
      </c>
      <c r="EP44" s="405" t="s">
        <v>17</v>
      </c>
      <c r="EQ44" s="405" t="s">
        <v>44</v>
      </c>
      <c r="ER44" s="405">
        <v>5</v>
      </c>
      <c r="ES44" s="405" t="s">
        <v>14</v>
      </c>
      <c r="ET44" s="401" t="s">
        <v>17407</v>
      </c>
      <c r="EU44" s="399">
        <v>1</v>
      </c>
      <c r="EV44" s="400" t="s">
        <v>17398</v>
      </c>
      <c r="EW44" s="399">
        <v>0</v>
      </c>
      <c r="EX44" s="398" t="s">
        <v>44</v>
      </c>
      <c r="EY44" s="398">
        <v>1</v>
      </c>
      <c r="EZ44" s="399" t="s">
        <v>17358</v>
      </c>
      <c r="FA44" s="406">
        <v>0</v>
      </c>
      <c r="FB44" s="399" t="s">
        <v>44</v>
      </c>
      <c r="FC44" s="399" t="s">
        <v>39</v>
      </c>
      <c r="FD44" s="399">
        <v>1</v>
      </c>
      <c r="FE44" s="398">
        <v>0</v>
      </c>
      <c r="FF44" s="399">
        <v>0</v>
      </c>
      <c r="FG44" s="399">
        <v>0</v>
      </c>
      <c r="FH44" s="399" t="s">
        <v>44</v>
      </c>
      <c r="FI44" s="529" t="s">
        <v>18029</v>
      </c>
      <c r="FJ44" s="529" t="s">
        <v>18030</v>
      </c>
      <c r="FK44" s="530" t="s">
        <v>18031</v>
      </c>
      <c r="FL44" s="531" t="s">
        <v>18032</v>
      </c>
      <c r="FM44" s="400" t="s">
        <v>18033</v>
      </c>
      <c r="FN44" s="399" t="s">
        <v>18034</v>
      </c>
      <c r="FO44" s="398" t="s">
        <v>834</v>
      </c>
    </row>
    <row r="45" spans="1:171" s="1" customFormat="1" ht="12.75" customHeight="1" thickBot="1" x14ac:dyDescent="0.35">
      <c r="A45" s="370">
        <v>74</v>
      </c>
      <c r="B45" s="371" t="s">
        <v>2663</v>
      </c>
      <c r="C45" s="337" t="s">
        <v>19695</v>
      </c>
      <c r="D45" s="337" t="s">
        <v>19695</v>
      </c>
      <c r="E45" s="373" t="s">
        <v>13442</v>
      </c>
      <c r="F45" s="372" t="s">
        <v>44</v>
      </c>
      <c r="G45" s="372" t="s">
        <v>15850</v>
      </c>
      <c r="H45" s="372" t="s">
        <v>58</v>
      </c>
      <c r="I45" s="372" t="s">
        <v>44</v>
      </c>
      <c r="J45" s="372" t="s">
        <v>17552</v>
      </c>
      <c r="K45" s="373" t="s">
        <v>44</v>
      </c>
      <c r="L45" s="373" t="s">
        <v>21</v>
      </c>
      <c r="M45" s="372" t="s">
        <v>14</v>
      </c>
      <c r="N45" s="372" t="s">
        <v>14</v>
      </c>
      <c r="O45" s="374" t="s">
        <v>44</v>
      </c>
      <c r="P45" s="372" t="s">
        <v>44</v>
      </c>
      <c r="Q45" s="374" t="s">
        <v>44</v>
      </c>
      <c r="R45" s="692" t="s">
        <v>43</v>
      </c>
      <c r="S45" s="373" t="s">
        <v>44</v>
      </c>
      <c r="T45" s="373" t="s">
        <v>44</v>
      </c>
      <c r="U45" s="373" t="s">
        <v>44</v>
      </c>
      <c r="V45" s="372" t="s">
        <v>44</v>
      </c>
      <c r="W45" s="372" t="s">
        <v>44</v>
      </c>
      <c r="X45" s="372" t="s">
        <v>44</v>
      </c>
      <c r="Y45" s="375" t="s">
        <v>44</v>
      </c>
      <c r="Z45" s="373" t="s">
        <v>44</v>
      </c>
      <c r="AA45" s="373" t="s">
        <v>44</v>
      </c>
      <c r="AB45" s="373" t="s">
        <v>17</v>
      </c>
      <c r="AC45" s="373" t="s">
        <v>44</v>
      </c>
      <c r="AD45" s="373" t="s">
        <v>14</v>
      </c>
      <c r="AE45" s="373" t="s">
        <v>68</v>
      </c>
      <c r="AF45" s="373" t="s">
        <v>44</v>
      </c>
      <c r="AG45" s="373" t="s">
        <v>38</v>
      </c>
      <c r="AH45" s="373">
        <v>1</v>
      </c>
      <c r="AI45" s="373">
        <v>20</v>
      </c>
      <c r="AJ45" s="373" t="s">
        <v>483</v>
      </c>
      <c r="AK45" s="372" t="s">
        <v>44</v>
      </c>
      <c r="AL45" s="373">
        <v>2</v>
      </c>
      <c r="AM45" s="372" t="s">
        <v>27</v>
      </c>
      <c r="AN45" s="373" t="s">
        <v>14</v>
      </c>
      <c r="AO45" s="372">
        <v>84</v>
      </c>
      <c r="AP45" s="373" t="s">
        <v>44</v>
      </c>
      <c r="AQ45" s="373" t="s">
        <v>17</v>
      </c>
      <c r="AR45" s="373" t="s">
        <v>44</v>
      </c>
      <c r="AS45" s="373" t="s">
        <v>44</v>
      </c>
      <c r="AT45" s="373">
        <v>0</v>
      </c>
      <c r="AU45" s="372" t="s">
        <v>44</v>
      </c>
      <c r="AV45" s="372">
        <v>0</v>
      </c>
      <c r="AW45" s="373" t="s">
        <v>44</v>
      </c>
      <c r="AX45" s="373">
        <v>0</v>
      </c>
      <c r="AY45" s="372">
        <v>0</v>
      </c>
      <c r="AZ45" s="373" t="s">
        <v>14</v>
      </c>
      <c r="BA45" s="373" t="s">
        <v>18177</v>
      </c>
      <c r="BB45" s="373" t="s">
        <v>731</v>
      </c>
      <c r="BC45" s="373">
        <v>2</v>
      </c>
      <c r="BD45" s="373">
        <v>100</v>
      </c>
      <c r="BE45" s="374">
        <v>0</v>
      </c>
      <c r="BF45" s="372" t="s">
        <v>44</v>
      </c>
      <c r="BG45" s="372">
        <v>0</v>
      </c>
      <c r="BH45" s="373" t="s">
        <v>44</v>
      </c>
      <c r="BI45" s="373" t="s">
        <v>44</v>
      </c>
      <c r="BJ45" s="373" t="s">
        <v>44</v>
      </c>
      <c r="BK45" s="373">
        <v>0</v>
      </c>
      <c r="BL45" s="373" t="s">
        <v>44</v>
      </c>
      <c r="BM45" s="402" t="s">
        <v>44</v>
      </c>
      <c r="BN45" s="377" t="s">
        <v>44</v>
      </c>
      <c r="BO45" s="377">
        <v>0</v>
      </c>
      <c r="BP45" s="376" t="s">
        <v>44</v>
      </c>
      <c r="BQ45" s="377" t="s">
        <v>44</v>
      </c>
      <c r="BR45" s="377" t="s">
        <v>44</v>
      </c>
      <c r="BS45" s="408">
        <v>23</v>
      </c>
      <c r="BT45" s="373">
        <v>0</v>
      </c>
      <c r="BU45" s="373">
        <v>100</v>
      </c>
      <c r="BV45" s="373" t="s">
        <v>18178</v>
      </c>
      <c r="BW45" s="373">
        <v>0</v>
      </c>
      <c r="BX45" s="373" t="s">
        <v>44</v>
      </c>
      <c r="BY45" s="373" t="s">
        <v>44</v>
      </c>
      <c r="BZ45" s="373" t="s">
        <v>44</v>
      </c>
      <c r="CA45" s="373">
        <v>0</v>
      </c>
      <c r="CB45" s="373" t="s">
        <v>44</v>
      </c>
      <c r="CC45" s="373" t="s">
        <v>44</v>
      </c>
      <c r="CD45" s="373" t="s">
        <v>44</v>
      </c>
      <c r="CE45" s="373">
        <v>0</v>
      </c>
      <c r="CF45" s="373" t="s">
        <v>44</v>
      </c>
      <c r="CG45" s="373" t="s">
        <v>44</v>
      </c>
      <c r="CH45" s="373" t="s">
        <v>44</v>
      </c>
      <c r="CI45" s="372" t="s">
        <v>484</v>
      </c>
      <c r="CJ45" s="372">
        <v>0</v>
      </c>
      <c r="CK45" s="372">
        <v>100</v>
      </c>
      <c r="CL45" s="379">
        <v>0</v>
      </c>
      <c r="CM45" s="379">
        <v>0</v>
      </c>
      <c r="CN45" s="379" t="s">
        <v>44</v>
      </c>
      <c r="CO45" s="379" t="s">
        <v>44</v>
      </c>
      <c r="CP45" s="380" t="s">
        <v>44</v>
      </c>
      <c r="CQ45" s="380" t="s">
        <v>44</v>
      </c>
      <c r="CR45" s="380" t="s">
        <v>44</v>
      </c>
      <c r="CS45" s="415" t="s">
        <v>44</v>
      </c>
      <c r="CT45" s="381" t="s">
        <v>44</v>
      </c>
      <c r="CU45" s="381" t="s">
        <v>44</v>
      </c>
      <c r="CV45" s="381" t="s">
        <v>63</v>
      </c>
      <c r="CW45" s="381">
        <v>0</v>
      </c>
      <c r="CX45" s="382">
        <v>100</v>
      </c>
      <c r="CY45" s="382">
        <v>0</v>
      </c>
      <c r="CZ45" s="382">
        <v>0</v>
      </c>
      <c r="DA45" s="382">
        <v>0</v>
      </c>
      <c r="DB45" s="383">
        <v>0</v>
      </c>
      <c r="DC45" s="538">
        <f t="shared" si="1"/>
        <v>100</v>
      </c>
      <c r="DD45" s="383" t="s">
        <v>18179</v>
      </c>
      <c r="DE45" s="383">
        <v>101</v>
      </c>
      <c r="DF45" s="384" t="s">
        <v>17369</v>
      </c>
      <c r="DG45" s="435" t="s">
        <v>14</v>
      </c>
      <c r="DH45" s="385" t="s">
        <v>721</v>
      </c>
      <c r="DI45" s="385" t="s">
        <v>739</v>
      </c>
      <c r="DJ45" s="385" t="s">
        <v>44</v>
      </c>
      <c r="DK45" s="436" t="s">
        <v>17</v>
      </c>
      <c r="DL45" s="386" t="s">
        <v>44</v>
      </c>
      <c r="DM45" s="386" t="s">
        <v>14</v>
      </c>
      <c r="DN45" s="387" t="s">
        <v>748</v>
      </c>
      <c r="DO45" s="388" t="s">
        <v>31</v>
      </c>
      <c r="DP45" s="388" t="s">
        <v>14</v>
      </c>
      <c r="DQ45" s="388" t="s">
        <v>30</v>
      </c>
      <c r="DR45" s="388" t="s">
        <v>18180</v>
      </c>
      <c r="DS45" s="389" t="s">
        <v>32</v>
      </c>
      <c r="DT45" s="392" t="s">
        <v>44</v>
      </c>
      <c r="DU45" s="392" t="s">
        <v>50</v>
      </c>
      <c r="DV45" s="392" t="s">
        <v>44</v>
      </c>
      <c r="DW45" s="392">
        <v>1.5</v>
      </c>
      <c r="DX45" s="392" t="s">
        <v>17</v>
      </c>
      <c r="DY45" s="444" t="s">
        <v>33</v>
      </c>
      <c r="DZ45" s="445" t="s">
        <v>34</v>
      </c>
      <c r="EA45" s="445" t="s">
        <v>18181</v>
      </c>
      <c r="EB45" s="445" t="s">
        <v>18182</v>
      </c>
      <c r="EC45" s="445" t="s">
        <v>44</v>
      </c>
      <c r="ED45" s="445" t="s">
        <v>44</v>
      </c>
      <c r="EE45" s="384" t="s">
        <v>18183</v>
      </c>
      <c r="EF45" s="383" t="s">
        <v>44</v>
      </c>
      <c r="EG45" s="383" t="s">
        <v>44</v>
      </c>
      <c r="EH45" s="383" t="s">
        <v>44</v>
      </c>
      <c r="EI45" s="383" t="s">
        <v>44</v>
      </c>
      <c r="EJ45" s="383" t="s">
        <v>44</v>
      </c>
      <c r="EK45" s="383" t="s">
        <v>44</v>
      </c>
      <c r="EL45" s="383" t="s">
        <v>18184</v>
      </c>
      <c r="EM45" s="374" t="s">
        <v>44</v>
      </c>
      <c r="EN45" s="373" t="s">
        <v>723</v>
      </c>
      <c r="EO45" s="373" t="s">
        <v>44</v>
      </c>
      <c r="EP45" s="375" t="s">
        <v>17</v>
      </c>
      <c r="EQ45" s="396" t="s">
        <v>44</v>
      </c>
      <c r="ER45" s="396">
        <v>30</v>
      </c>
      <c r="ES45" s="396" t="s">
        <v>14</v>
      </c>
      <c r="ET45" s="375" t="s">
        <v>68</v>
      </c>
      <c r="EU45" s="373" t="s">
        <v>44</v>
      </c>
      <c r="EV45" s="374" t="s">
        <v>44</v>
      </c>
      <c r="EW45" s="373">
        <v>1</v>
      </c>
      <c r="EX45" s="372" t="s">
        <v>17398</v>
      </c>
      <c r="EY45" s="372">
        <v>0</v>
      </c>
      <c r="EZ45" s="372" t="s">
        <v>44</v>
      </c>
      <c r="FA45" s="373">
        <v>0</v>
      </c>
      <c r="FB45" s="373" t="s">
        <v>44</v>
      </c>
      <c r="FC45" s="373" t="s">
        <v>68</v>
      </c>
      <c r="FD45" s="373">
        <v>0</v>
      </c>
      <c r="FE45" s="372">
        <v>1</v>
      </c>
      <c r="FF45" s="373">
        <v>0</v>
      </c>
      <c r="FG45" s="373">
        <v>0</v>
      </c>
      <c r="FH45" s="373" t="s">
        <v>44</v>
      </c>
      <c r="FI45" s="526" t="s">
        <v>18185</v>
      </c>
      <c r="FJ45" s="526" t="s">
        <v>18186</v>
      </c>
      <c r="FK45" s="527" t="s">
        <v>18187</v>
      </c>
      <c r="FL45" s="528" t="s">
        <v>18188</v>
      </c>
      <c r="FM45" s="374" t="s">
        <v>18189</v>
      </c>
      <c r="FN45" s="373" t="s">
        <v>834</v>
      </c>
      <c r="FO45" s="372" t="s">
        <v>834</v>
      </c>
    </row>
    <row r="46" spans="1:171" s="1" customFormat="1" ht="12.75" customHeight="1" thickBot="1" x14ac:dyDescent="0.35">
      <c r="A46" s="370">
        <v>77</v>
      </c>
      <c r="B46" s="397" t="s">
        <v>10490</v>
      </c>
      <c r="C46" s="337" t="s">
        <v>19695</v>
      </c>
      <c r="D46" s="337" t="s">
        <v>19695</v>
      </c>
      <c r="E46" s="399" t="s">
        <v>13442</v>
      </c>
      <c r="F46" s="398" t="s">
        <v>44</v>
      </c>
      <c r="G46" s="398" t="s">
        <v>733</v>
      </c>
      <c r="H46" s="398" t="s">
        <v>19</v>
      </c>
      <c r="I46" s="398" t="s">
        <v>44</v>
      </c>
      <c r="J46" s="398" t="s">
        <v>20</v>
      </c>
      <c r="K46" s="399" t="s">
        <v>44</v>
      </c>
      <c r="L46" s="399" t="s">
        <v>21</v>
      </c>
      <c r="M46" s="372" t="s">
        <v>14</v>
      </c>
      <c r="N46" s="398" t="s">
        <v>14</v>
      </c>
      <c r="O46" s="400" t="s">
        <v>44</v>
      </c>
      <c r="P46" s="398" t="s">
        <v>44</v>
      </c>
      <c r="Q46" s="400" t="s">
        <v>44</v>
      </c>
      <c r="R46" s="692" t="s">
        <v>22</v>
      </c>
      <c r="S46" s="399" t="s">
        <v>44</v>
      </c>
      <c r="T46" s="399" t="s">
        <v>44</v>
      </c>
      <c r="U46" s="399" t="s">
        <v>23</v>
      </c>
      <c r="V46" s="398" t="s">
        <v>65</v>
      </c>
      <c r="W46" s="398" t="s">
        <v>26</v>
      </c>
      <c r="X46" s="398">
        <v>2</v>
      </c>
      <c r="Y46" s="401">
        <v>360</v>
      </c>
      <c r="Z46" s="399" t="s">
        <v>24</v>
      </c>
      <c r="AA46" s="399" t="s">
        <v>18213</v>
      </c>
      <c r="AB46" s="399" t="s">
        <v>14</v>
      </c>
      <c r="AC46" s="399" t="s">
        <v>17558</v>
      </c>
      <c r="AD46" s="399" t="s">
        <v>14</v>
      </c>
      <c r="AE46" s="399" t="s">
        <v>39</v>
      </c>
      <c r="AF46" s="399" t="s">
        <v>68</v>
      </c>
      <c r="AG46" s="399" t="s">
        <v>64</v>
      </c>
      <c r="AH46" s="399">
        <v>3</v>
      </c>
      <c r="AI46" s="399">
        <v>120</v>
      </c>
      <c r="AJ46" s="399" t="s">
        <v>483</v>
      </c>
      <c r="AK46" s="398" t="s">
        <v>44</v>
      </c>
      <c r="AL46" s="399">
        <v>5</v>
      </c>
      <c r="AM46" s="398" t="s">
        <v>37</v>
      </c>
      <c r="AN46" s="399" t="s">
        <v>14</v>
      </c>
      <c r="AO46" s="398">
        <v>100</v>
      </c>
      <c r="AP46" s="399" t="s">
        <v>44</v>
      </c>
      <c r="AQ46" s="399" t="s">
        <v>17</v>
      </c>
      <c r="AR46" s="399" t="s">
        <v>44</v>
      </c>
      <c r="AS46" s="399" t="s">
        <v>44</v>
      </c>
      <c r="AT46" s="399">
        <v>0</v>
      </c>
      <c r="AU46" s="398" t="s">
        <v>44</v>
      </c>
      <c r="AV46" s="398">
        <v>0</v>
      </c>
      <c r="AW46" s="399" t="s">
        <v>44</v>
      </c>
      <c r="AX46" s="399">
        <v>0</v>
      </c>
      <c r="AY46" s="398">
        <v>0</v>
      </c>
      <c r="AZ46" s="399" t="s">
        <v>14</v>
      </c>
      <c r="BA46" s="399" t="s">
        <v>18214</v>
      </c>
      <c r="BB46" s="399" t="s">
        <v>17859</v>
      </c>
      <c r="BC46" s="399">
        <v>4</v>
      </c>
      <c r="BD46" s="399">
        <v>30</v>
      </c>
      <c r="BE46" s="400">
        <v>70</v>
      </c>
      <c r="BF46" s="398" t="s">
        <v>44</v>
      </c>
      <c r="BG46" s="398">
        <v>0</v>
      </c>
      <c r="BH46" s="399" t="s">
        <v>44</v>
      </c>
      <c r="BI46" s="399" t="s">
        <v>44</v>
      </c>
      <c r="BJ46" s="373" t="s">
        <v>44</v>
      </c>
      <c r="BK46" s="373">
        <v>0</v>
      </c>
      <c r="BL46" s="399" t="s">
        <v>44</v>
      </c>
      <c r="BM46" s="376" t="s">
        <v>44</v>
      </c>
      <c r="BN46" s="377" t="s">
        <v>44</v>
      </c>
      <c r="BO46" s="377">
        <v>0</v>
      </c>
      <c r="BP46" s="376" t="s">
        <v>44</v>
      </c>
      <c r="BQ46" s="377" t="s">
        <v>44</v>
      </c>
      <c r="BR46" s="377" t="s">
        <v>44</v>
      </c>
      <c r="BS46" s="378">
        <v>100</v>
      </c>
      <c r="BT46" s="399">
        <v>0</v>
      </c>
      <c r="BU46" s="399">
        <v>100</v>
      </c>
      <c r="BV46" s="399" t="s">
        <v>18215</v>
      </c>
      <c r="BW46" s="399">
        <v>0</v>
      </c>
      <c r="BX46" s="399" t="s">
        <v>44</v>
      </c>
      <c r="BY46" s="399" t="s">
        <v>44</v>
      </c>
      <c r="BZ46" s="400" t="s">
        <v>44</v>
      </c>
      <c r="CA46" s="399">
        <v>60</v>
      </c>
      <c r="CB46" s="399">
        <v>0</v>
      </c>
      <c r="CC46" s="399">
        <v>100</v>
      </c>
      <c r="CD46" s="399" t="s">
        <v>18216</v>
      </c>
      <c r="CE46" s="399">
        <v>15</v>
      </c>
      <c r="CF46" s="399">
        <v>0</v>
      </c>
      <c r="CG46" s="399">
        <v>100</v>
      </c>
      <c r="CH46" s="399" t="s">
        <v>18217</v>
      </c>
      <c r="CI46" s="398" t="s">
        <v>484</v>
      </c>
      <c r="CJ46" s="398">
        <v>0</v>
      </c>
      <c r="CK46" s="398">
        <v>100</v>
      </c>
      <c r="CL46" s="379">
        <v>0</v>
      </c>
      <c r="CM46" s="379">
        <v>0</v>
      </c>
      <c r="CN46" s="379" t="s">
        <v>44</v>
      </c>
      <c r="CO46" s="379" t="s">
        <v>44</v>
      </c>
      <c r="CP46" s="432" t="s">
        <v>44</v>
      </c>
      <c r="CQ46" s="380" t="s">
        <v>44</v>
      </c>
      <c r="CR46" s="380" t="s">
        <v>44</v>
      </c>
      <c r="CS46" s="380" t="s">
        <v>44</v>
      </c>
      <c r="CT46" s="381" t="s">
        <v>44</v>
      </c>
      <c r="CU46" s="381" t="s">
        <v>44</v>
      </c>
      <c r="CV46" s="381" t="s">
        <v>63</v>
      </c>
      <c r="CW46" s="381">
        <v>0</v>
      </c>
      <c r="CX46" s="382">
        <v>100</v>
      </c>
      <c r="CY46" s="382">
        <v>0</v>
      </c>
      <c r="CZ46" s="382">
        <v>0</v>
      </c>
      <c r="DA46" s="382">
        <v>0</v>
      </c>
      <c r="DB46" s="383">
        <v>0</v>
      </c>
      <c r="DC46" s="538">
        <f t="shared" si="1"/>
        <v>100</v>
      </c>
      <c r="DD46" s="383" t="s">
        <v>18179</v>
      </c>
      <c r="DE46" s="383">
        <v>77</v>
      </c>
      <c r="DF46" s="384" t="s">
        <v>17369</v>
      </c>
      <c r="DG46" s="435" t="s">
        <v>14</v>
      </c>
      <c r="DH46" s="385" t="s">
        <v>746</v>
      </c>
      <c r="DI46" s="385" t="s">
        <v>18218</v>
      </c>
      <c r="DJ46" s="385" t="s">
        <v>44</v>
      </c>
      <c r="DK46" s="386" t="s">
        <v>17</v>
      </c>
      <c r="DL46" s="386" t="s">
        <v>44</v>
      </c>
      <c r="DM46" s="386" t="s">
        <v>14</v>
      </c>
      <c r="DN46" s="387" t="s">
        <v>748</v>
      </c>
      <c r="DO46" s="388" t="s">
        <v>31</v>
      </c>
      <c r="DP46" s="388" t="s">
        <v>17</v>
      </c>
      <c r="DQ46" s="388" t="s">
        <v>44</v>
      </c>
      <c r="DR46" s="388" t="s">
        <v>44</v>
      </c>
      <c r="DS46" s="389" t="s">
        <v>32</v>
      </c>
      <c r="DT46" s="392" t="s">
        <v>44</v>
      </c>
      <c r="DU46" s="439" t="s">
        <v>32</v>
      </c>
      <c r="DV46" s="392" t="s">
        <v>44</v>
      </c>
      <c r="DW46" s="392">
        <v>2</v>
      </c>
      <c r="DX46" s="392" t="s">
        <v>14</v>
      </c>
      <c r="DY46" s="444" t="s">
        <v>33</v>
      </c>
      <c r="DZ46" s="445" t="s">
        <v>13468</v>
      </c>
      <c r="EA46" s="395" t="s">
        <v>18204</v>
      </c>
      <c r="EB46" s="395" t="s">
        <v>18219</v>
      </c>
      <c r="EC46" s="395" t="s">
        <v>44</v>
      </c>
      <c r="ED46" s="395" t="s">
        <v>44</v>
      </c>
      <c r="EE46" s="384" t="s">
        <v>834</v>
      </c>
      <c r="EF46" s="383" t="s">
        <v>44</v>
      </c>
      <c r="EG46" s="383" t="s">
        <v>44</v>
      </c>
      <c r="EH46" s="383" t="s">
        <v>44</v>
      </c>
      <c r="EI46" s="383" t="s">
        <v>44</v>
      </c>
      <c r="EJ46" s="383" t="s">
        <v>44</v>
      </c>
      <c r="EK46" s="383" t="s">
        <v>44</v>
      </c>
      <c r="EL46" s="383" t="s">
        <v>18220</v>
      </c>
      <c r="EM46" s="400" t="s">
        <v>44</v>
      </c>
      <c r="EN46" s="399" t="s">
        <v>723</v>
      </c>
      <c r="EO46" s="399" t="s">
        <v>44</v>
      </c>
      <c r="EP46" s="401" t="s">
        <v>17</v>
      </c>
      <c r="EQ46" s="405" t="s">
        <v>44</v>
      </c>
      <c r="ER46" s="405">
        <v>20</v>
      </c>
      <c r="ES46" s="405" t="s">
        <v>14</v>
      </c>
      <c r="ET46" s="401" t="s">
        <v>17576</v>
      </c>
      <c r="EU46" s="399">
        <v>1</v>
      </c>
      <c r="EV46" s="400" t="s">
        <v>17387</v>
      </c>
      <c r="EW46" s="399">
        <v>1</v>
      </c>
      <c r="EX46" s="398" t="s">
        <v>17387</v>
      </c>
      <c r="EY46" s="398">
        <v>1</v>
      </c>
      <c r="EZ46" s="398" t="s">
        <v>17373</v>
      </c>
      <c r="FA46" s="399">
        <v>0</v>
      </c>
      <c r="FB46" s="399" t="s">
        <v>44</v>
      </c>
      <c r="FC46" s="399" t="s">
        <v>17456</v>
      </c>
      <c r="FD46" s="399">
        <v>1</v>
      </c>
      <c r="FE46" s="398">
        <v>1</v>
      </c>
      <c r="FF46" s="399">
        <v>0</v>
      </c>
      <c r="FG46" s="399">
        <v>0</v>
      </c>
      <c r="FH46" s="399" t="s">
        <v>44</v>
      </c>
      <c r="FI46" s="529" t="s">
        <v>18221</v>
      </c>
      <c r="FJ46" s="529" t="s">
        <v>18222</v>
      </c>
      <c r="FK46" s="530" t="s">
        <v>18223</v>
      </c>
      <c r="FL46" s="529" t="s">
        <v>18224</v>
      </c>
      <c r="FM46" s="400" t="s">
        <v>18225</v>
      </c>
      <c r="FN46" s="399" t="s">
        <v>834</v>
      </c>
      <c r="FO46" s="398" t="s">
        <v>834</v>
      </c>
    </row>
    <row r="47" spans="1:171" s="1" customFormat="1" ht="12.75" customHeight="1" thickBot="1" x14ac:dyDescent="0.35">
      <c r="A47" s="370">
        <v>78</v>
      </c>
      <c r="B47" s="397" t="s">
        <v>5582</v>
      </c>
      <c r="C47" s="337" t="s">
        <v>19695</v>
      </c>
      <c r="D47" s="337" t="s">
        <v>19695</v>
      </c>
      <c r="E47" s="399" t="s">
        <v>13442</v>
      </c>
      <c r="F47" s="398" t="s">
        <v>44</v>
      </c>
      <c r="G47" s="398" t="s">
        <v>13239</v>
      </c>
      <c r="H47" s="398" t="s">
        <v>42</v>
      </c>
      <c r="I47" s="398" t="s">
        <v>44</v>
      </c>
      <c r="J47" s="398" t="s">
        <v>20</v>
      </c>
      <c r="K47" s="399" t="s">
        <v>44</v>
      </c>
      <c r="L47" s="399" t="s">
        <v>21</v>
      </c>
      <c r="M47" s="372" t="s">
        <v>17</v>
      </c>
      <c r="N47" s="398" t="s">
        <v>14</v>
      </c>
      <c r="O47" s="400" t="s">
        <v>44</v>
      </c>
      <c r="P47" s="398" t="s">
        <v>44</v>
      </c>
      <c r="Q47" s="400" t="s">
        <v>44</v>
      </c>
      <c r="R47" s="692" t="s">
        <v>22</v>
      </c>
      <c r="S47" s="399" t="s">
        <v>44</v>
      </c>
      <c r="T47" s="399" t="s">
        <v>44</v>
      </c>
      <c r="U47" s="399" t="s">
        <v>54</v>
      </c>
      <c r="V47" s="398" t="s">
        <v>37</v>
      </c>
      <c r="W47" s="398" t="s">
        <v>64</v>
      </c>
      <c r="X47" s="398">
        <v>1</v>
      </c>
      <c r="Y47" s="401">
        <v>600</v>
      </c>
      <c r="Z47" s="399" t="s">
        <v>24</v>
      </c>
      <c r="AA47" s="399" t="s">
        <v>18226</v>
      </c>
      <c r="AB47" s="399" t="s">
        <v>17</v>
      </c>
      <c r="AC47" s="399" t="s">
        <v>44</v>
      </c>
      <c r="AD47" s="399" t="s">
        <v>14</v>
      </c>
      <c r="AE47" s="399" t="s">
        <v>39</v>
      </c>
      <c r="AF47" s="399" t="s">
        <v>44</v>
      </c>
      <c r="AG47" s="399" t="s">
        <v>38</v>
      </c>
      <c r="AH47" s="399">
        <v>1</v>
      </c>
      <c r="AI47" s="399">
        <v>60</v>
      </c>
      <c r="AJ47" s="399" t="s">
        <v>483</v>
      </c>
      <c r="AK47" s="398" t="s">
        <v>44</v>
      </c>
      <c r="AL47" s="399">
        <v>3</v>
      </c>
      <c r="AM47" s="398" t="s">
        <v>488</v>
      </c>
      <c r="AN47" s="399" t="s">
        <v>14</v>
      </c>
      <c r="AO47" s="398">
        <v>70</v>
      </c>
      <c r="AP47" s="399" t="s">
        <v>44</v>
      </c>
      <c r="AQ47" s="399" t="s">
        <v>17</v>
      </c>
      <c r="AR47" s="399" t="s">
        <v>44</v>
      </c>
      <c r="AS47" s="399" t="s">
        <v>44</v>
      </c>
      <c r="AT47" s="399">
        <v>0</v>
      </c>
      <c r="AU47" s="398" t="s">
        <v>44</v>
      </c>
      <c r="AV47" s="398">
        <v>0</v>
      </c>
      <c r="AW47" s="399" t="s">
        <v>44</v>
      </c>
      <c r="AX47" s="399">
        <v>0</v>
      </c>
      <c r="AY47" s="398">
        <v>0</v>
      </c>
      <c r="AZ47" s="399" t="s">
        <v>14</v>
      </c>
      <c r="BA47" s="399" t="s">
        <v>18165</v>
      </c>
      <c r="BB47" s="399" t="s">
        <v>802</v>
      </c>
      <c r="BC47" s="399">
        <v>6</v>
      </c>
      <c r="BD47" s="399">
        <v>33</v>
      </c>
      <c r="BE47" s="400">
        <v>67</v>
      </c>
      <c r="BF47" s="398" t="s">
        <v>44</v>
      </c>
      <c r="BG47" s="398">
        <v>0</v>
      </c>
      <c r="BH47" s="399" t="s">
        <v>44</v>
      </c>
      <c r="BI47" s="399" t="s">
        <v>44</v>
      </c>
      <c r="BJ47" s="373" t="s">
        <v>44</v>
      </c>
      <c r="BK47" s="373">
        <v>0</v>
      </c>
      <c r="BL47" s="399" t="s">
        <v>44</v>
      </c>
      <c r="BM47" s="376" t="s">
        <v>44</v>
      </c>
      <c r="BN47" s="377" t="s">
        <v>44</v>
      </c>
      <c r="BO47" s="377">
        <v>0</v>
      </c>
      <c r="BP47" s="376" t="s">
        <v>44</v>
      </c>
      <c r="BQ47" s="377" t="s">
        <v>44</v>
      </c>
      <c r="BR47" s="377" t="s">
        <v>44</v>
      </c>
      <c r="BS47" s="378">
        <v>20</v>
      </c>
      <c r="BT47" s="399">
        <v>0</v>
      </c>
      <c r="BU47" s="399">
        <v>100</v>
      </c>
      <c r="BV47" s="398" t="s">
        <v>18227</v>
      </c>
      <c r="BW47" s="399">
        <v>0</v>
      </c>
      <c r="BX47" s="399" t="s">
        <v>44</v>
      </c>
      <c r="BY47" s="399" t="s">
        <v>44</v>
      </c>
      <c r="BZ47" s="399" t="s">
        <v>44</v>
      </c>
      <c r="CA47" s="399">
        <v>3</v>
      </c>
      <c r="CB47" s="399">
        <v>0</v>
      </c>
      <c r="CC47" s="399">
        <v>100</v>
      </c>
      <c r="CD47" s="399" t="s">
        <v>18227</v>
      </c>
      <c r="CE47" s="399">
        <v>0</v>
      </c>
      <c r="CF47" s="399">
        <v>0</v>
      </c>
      <c r="CG47" s="399">
        <v>0</v>
      </c>
      <c r="CH47" s="399" t="s">
        <v>44</v>
      </c>
      <c r="CI47" s="398" t="s">
        <v>484</v>
      </c>
      <c r="CJ47" s="398">
        <v>0</v>
      </c>
      <c r="CK47" s="398">
        <v>100</v>
      </c>
      <c r="CL47" s="379">
        <v>0</v>
      </c>
      <c r="CM47" s="379">
        <v>0</v>
      </c>
      <c r="CN47" s="379" t="s">
        <v>44</v>
      </c>
      <c r="CO47" s="379" t="s">
        <v>44</v>
      </c>
      <c r="CP47" s="432" t="s">
        <v>44</v>
      </c>
      <c r="CQ47" s="380" t="s">
        <v>44</v>
      </c>
      <c r="CR47" s="380" t="s">
        <v>44</v>
      </c>
      <c r="CS47" s="380" t="s">
        <v>44</v>
      </c>
      <c r="CT47" s="381" t="s">
        <v>44</v>
      </c>
      <c r="CU47" s="381" t="s">
        <v>44</v>
      </c>
      <c r="CV47" s="381" t="s">
        <v>28</v>
      </c>
      <c r="CW47" s="381">
        <v>0</v>
      </c>
      <c r="CX47" s="382">
        <v>0</v>
      </c>
      <c r="CY47" s="382">
        <v>0</v>
      </c>
      <c r="CZ47" s="382">
        <v>100</v>
      </c>
      <c r="DA47" s="382">
        <v>0</v>
      </c>
      <c r="DB47" s="383">
        <v>0</v>
      </c>
      <c r="DC47" s="538">
        <f t="shared" si="1"/>
        <v>100</v>
      </c>
      <c r="DD47" s="383" t="s">
        <v>18228</v>
      </c>
      <c r="DE47" s="383">
        <v>0</v>
      </c>
      <c r="DF47" s="384" t="s">
        <v>18024</v>
      </c>
      <c r="DG47" s="435" t="s">
        <v>17</v>
      </c>
      <c r="DH47" s="385" t="s">
        <v>44</v>
      </c>
      <c r="DI47" s="385" t="s">
        <v>44</v>
      </c>
      <c r="DJ47" s="385" t="s">
        <v>44</v>
      </c>
      <c r="DK47" s="436" t="s">
        <v>17</v>
      </c>
      <c r="DL47" s="386" t="s">
        <v>44</v>
      </c>
      <c r="DM47" s="386" t="s">
        <v>14</v>
      </c>
      <c r="DN47" s="387" t="s">
        <v>808</v>
      </c>
      <c r="DO47" s="388" t="s">
        <v>31</v>
      </c>
      <c r="DP47" s="388" t="s">
        <v>14</v>
      </c>
      <c r="DQ47" s="388" t="s">
        <v>30</v>
      </c>
      <c r="DR47" s="388" t="s">
        <v>18180</v>
      </c>
      <c r="DS47" s="389" t="s">
        <v>32</v>
      </c>
      <c r="DT47" s="392" t="s">
        <v>44</v>
      </c>
      <c r="DU47" s="392" t="s">
        <v>32</v>
      </c>
      <c r="DV47" s="392" t="s">
        <v>44</v>
      </c>
      <c r="DW47" s="392">
        <v>2.5</v>
      </c>
      <c r="DX47" s="392" t="s">
        <v>17</v>
      </c>
      <c r="DY47" s="444" t="s">
        <v>33</v>
      </c>
      <c r="DZ47" s="445" t="s">
        <v>758</v>
      </c>
      <c r="EA47" s="446" t="s">
        <v>18204</v>
      </c>
      <c r="EB47" s="446" t="s">
        <v>44</v>
      </c>
      <c r="EC47" s="446" t="s">
        <v>44</v>
      </c>
      <c r="ED47" s="446" t="s">
        <v>44</v>
      </c>
      <c r="EE47" s="384" t="s">
        <v>18229</v>
      </c>
      <c r="EF47" s="383" t="s">
        <v>44</v>
      </c>
      <c r="EG47" s="383" t="s">
        <v>44</v>
      </c>
      <c r="EH47" s="383" t="s">
        <v>44</v>
      </c>
      <c r="EI47" s="383" t="s">
        <v>44</v>
      </c>
      <c r="EJ47" s="383" t="s">
        <v>44</v>
      </c>
      <c r="EK47" s="383" t="s">
        <v>44</v>
      </c>
      <c r="EL47" s="383" t="s">
        <v>18220</v>
      </c>
      <c r="EM47" s="398" t="s">
        <v>44</v>
      </c>
      <c r="EN47" s="399" t="s">
        <v>723</v>
      </c>
      <c r="EO47" s="399" t="s">
        <v>44</v>
      </c>
      <c r="EP47" s="400" t="s">
        <v>17</v>
      </c>
      <c r="EQ47" s="400" t="s">
        <v>44</v>
      </c>
      <c r="ER47" s="405">
        <v>15</v>
      </c>
      <c r="ES47" s="405" t="s">
        <v>17</v>
      </c>
      <c r="ET47" s="401" t="s">
        <v>39</v>
      </c>
      <c r="EU47" s="399">
        <v>1</v>
      </c>
      <c r="EV47" s="400" t="s">
        <v>17387</v>
      </c>
      <c r="EW47" s="399">
        <v>0</v>
      </c>
      <c r="EX47" s="398" t="s">
        <v>44</v>
      </c>
      <c r="EY47" s="398">
        <v>0</v>
      </c>
      <c r="EZ47" s="398" t="s">
        <v>44</v>
      </c>
      <c r="FA47" s="399">
        <v>0</v>
      </c>
      <c r="FB47" s="399" t="s">
        <v>44</v>
      </c>
      <c r="FC47" s="399" t="s">
        <v>17407</v>
      </c>
      <c r="FD47" s="399">
        <v>1</v>
      </c>
      <c r="FE47" s="398">
        <v>0</v>
      </c>
      <c r="FF47" s="399">
        <v>1</v>
      </c>
      <c r="FG47" s="399">
        <v>0</v>
      </c>
      <c r="FH47" s="399" t="s">
        <v>44</v>
      </c>
      <c r="FI47" s="529" t="s">
        <v>18230</v>
      </c>
      <c r="FJ47" s="529" t="s">
        <v>18231</v>
      </c>
      <c r="FK47" s="529" t="s">
        <v>18232</v>
      </c>
      <c r="FL47" s="529" t="s">
        <v>18233</v>
      </c>
      <c r="FM47" s="417" t="s">
        <v>18234</v>
      </c>
      <c r="FN47" s="398" t="s">
        <v>834</v>
      </c>
      <c r="FO47" s="398" t="s">
        <v>834</v>
      </c>
    </row>
    <row r="48" spans="1:171" s="1" customFormat="1" ht="12.75" customHeight="1" thickBot="1" x14ac:dyDescent="0.35">
      <c r="A48" s="370">
        <v>81</v>
      </c>
      <c r="B48" s="397" t="s">
        <v>7778</v>
      </c>
      <c r="C48" s="337" t="s">
        <v>19695</v>
      </c>
      <c r="D48" s="337" t="s">
        <v>19695</v>
      </c>
      <c r="E48" s="399" t="s">
        <v>13442</v>
      </c>
      <c r="F48" s="398" t="s">
        <v>44</v>
      </c>
      <c r="G48" s="398" t="s">
        <v>376</v>
      </c>
      <c r="H48" s="398" t="s">
        <v>58</v>
      </c>
      <c r="I48" s="398" t="s">
        <v>44</v>
      </c>
      <c r="J48" s="398" t="s">
        <v>20</v>
      </c>
      <c r="K48" s="399" t="s">
        <v>44</v>
      </c>
      <c r="L48" s="399" t="s">
        <v>21</v>
      </c>
      <c r="M48" s="372" t="s">
        <v>14</v>
      </c>
      <c r="N48" s="398" t="s">
        <v>14</v>
      </c>
      <c r="O48" s="400" t="s">
        <v>44</v>
      </c>
      <c r="P48" s="398" t="s">
        <v>44</v>
      </c>
      <c r="Q48" s="400" t="s">
        <v>44</v>
      </c>
      <c r="R48" s="693" t="s">
        <v>22</v>
      </c>
      <c r="S48" s="399" t="s">
        <v>44</v>
      </c>
      <c r="T48" s="399" t="s">
        <v>44</v>
      </c>
      <c r="U48" s="399" t="s">
        <v>54</v>
      </c>
      <c r="V48" s="398" t="s">
        <v>37</v>
      </c>
      <c r="W48" s="398" t="s">
        <v>64</v>
      </c>
      <c r="X48" s="398">
        <v>1</v>
      </c>
      <c r="Y48" s="401">
        <v>600</v>
      </c>
      <c r="Z48" s="399" t="s">
        <v>24</v>
      </c>
      <c r="AA48" s="399" t="s">
        <v>18256</v>
      </c>
      <c r="AB48" s="399" t="s">
        <v>14</v>
      </c>
      <c r="AC48" s="399" t="s">
        <v>48</v>
      </c>
      <c r="AD48" s="399" t="s">
        <v>14</v>
      </c>
      <c r="AE48" s="399" t="s">
        <v>39</v>
      </c>
      <c r="AF48" s="399" t="s">
        <v>44</v>
      </c>
      <c r="AG48" s="399" t="s">
        <v>38</v>
      </c>
      <c r="AH48" s="399">
        <v>1</v>
      </c>
      <c r="AI48" s="399">
        <v>30</v>
      </c>
      <c r="AJ48" s="399" t="s">
        <v>483</v>
      </c>
      <c r="AK48" s="398" t="s">
        <v>44</v>
      </c>
      <c r="AL48" s="399">
        <v>2</v>
      </c>
      <c r="AM48" s="398" t="s">
        <v>37</v>
      </c>
      <c r="AN48" s="399" t="s">
        <v>14</v>
      </c>
      <c r="AO48" s="398">
        <v>76</v>
      </c>
      <c r="AP48" s="399" t="s">
        <v>44</v>
      </c>
      <c r="AQ48" s="399" t="s">
        <v>17</v>
      </c>
      <c r="AR48" s="399" t="s">
        <v>44</v>
      </c>
      <c r="AS48" s="399" t="s">
        <v>44</v>
      </c>
      <c r="AT48" s="399">
        <v>0</v>
      </c>
      <c r="AU48" s="398" t="s">
        <v>44</v>
      </c>
      <c r="AV48" s="398">
        <v>0</v>
      </c>
      <c r="AW48" s="399" t="s">
        <v>44</v>
      </c>
      <c r="AX48" s="399">
        <v>0</v>
      </c>
      <c r="AY48" s="398">
        <v>0</v>
      </c>
      <c r="AZ48" s="399" t="s">
        <v>14</v>
      </c>
      <c r="BA48" s="399" t="s">
        <v>18257</v>
      </c>
      <c r="BB48" s="399" t="s">
        <v>860</v>
      </c>
      <c r="BC48" s="399">
        <v>3</v>
      </c>
      <c r="BD48" s="399">
        <v>75</v>
      </c>
      <c r="BE48" s="400">
        <v>25</v>
      </c>
      <c r="BF48" s="398" t="s">
        <v>44</v>
      </c>
      <c r="BG48" s="400">
        <v>0</v>
      </c>
      <c r="BH48" s="399" t="s">
        <v>44</v>
      </c>
      <c r="BI48" s="399" t="s">
        <v>44</v>
      </c>
      <c r="BJ48" s="373" t="s">
        <v>44</v>
      </c>
      <c r="BK48" s="373">
        <v>0</v>
      </c>
      <c r="BL48" s="399" t="s">
        <v>44</v>
      </c>
      <c r="BM48" s="376" t="s">
        <v>44</v>
      </c>
      <c r="BN48" s="377" t="s">
        <v>44</v>
      </c>
      <c r="BO48" s="377">
        <v>0</v>
      </c>
      <c r="BP48" s="376" t="s">
        <v>44</v>
      </c>
      <c r="BQ48" s="377" t="s">
        <v>44</v>
      </c>
      <c r="BR48" s="377" t="s">
        <v>44</v>
      </c>
      <c r="BS48" s="378">
        <v>20</v>
      </c>
      <c r="BT48" s="399">
        <v>0</v>
      </c>
      <c r="BU48" s="399">
        <v>100</v>
      </c>
      <c r="BV48" s="399" t="s">
        <v>18246</v>
      </c>
      <c r="BW48" s="399">
        <v>7</v>
      </c>
      <c r="BX48" s="399">
        <v>0</v>
      </c>
      <c r="BY48" s="399">
        <v>100</v>
      </c>
      <c r="BZ48" s="399" t="s">
        <v>18258</v>
      </c>
      <c r="CA48" s="399">
        <v>0</v>
      </c>
      <c r="CB48" s="399">
        <v>0</v>
      </c>
      <c r="CC48" s="399">
        <v>0</v>
      </c>
      <c r="CD48" s="399" t="s">
        <v>44</v>
      </c>
      <c r="CE48" s="399">
        <v>0</v>
      </c>
      <c r="CF48" s="399">
        <v>0</v>
      </c>
      <c r="CG48" s="399">
        <v>0</v>
      </c>
      <c r="CH48" s="399" t="s">
        <v>44</v>
      </c>
      <c r="CI48" s="398" t="s">
        <v>484</v>
      </c>
      <c r="CJ48" s="398">
        <v>0</v>
      </c>
      <c r="CK48" s="398">
        <v>100</v>
      </c>
      <c r="CL48" s="379">
        <v>0</v>
      </c>
      <c r="CM48" s="379">
        <v>0</v>
      </c>
      <c r="CN48" s="379" t="s">
        <v>44</v>
      </c>
      <c r="CO48" s="379" t="s">
        <v>44</v>
      </c>
      <c r="CP48" s="432" t="s">
        <v>44</v>
      </c>
      <c r="CQ48" s="380" t="s">
        <v>44</v>
      </c>
      <c r="CR48" s="380" t="s">
        <v>44</v>
      </c>
      <c r="CS48" s="380" t="s">
        <v>44</v>
      </c>
      <c r="CT48" s="381" t="s">
        <v>44</v>
      </c>
      <c r="CU48" s="381" t="s">
        <v>44</v>
      </c>
      <c r="CV48" s="381" t="s">
        <v>63</v>
      </c>
      <c r="CW48" s="381">
        <v>0</v>
      </c>
      <c r="CX48" s="382">
        <v>100</v>
      </c>
      <c r="CY48" s="382">
        <v>0</v>
      </c>
      <c r="CZ48" s="382">
        <v>0</v>
      </c>
      <c r="DA48" s="382">
        <v>0</v>
      </c>
      <c r="DB48" s="383">
        <v>0</v>
      </c>
      <c r="DC48" s="538">
        <f t="shared" si="1"/>
        <v>100</v>
      </c>
      <c r="DD48" s="383" t="s">
        <v>18259</v>
      </c>
      <c r="DE48" s="383">
        <v>40</v>
      </c>
      <c r="DF48" s="384" t="s">
        <v>17369</v>
      </c>
      <c r="DG48" s="435" t="s">
        <v>14</v>
      </c>
      <c r="DH48" s="385" t="s">
        <v>721</v>
      </c>
      <c r="DI48" s="385" t="s">
        <v>739</v>
      </c>
      <c r="DJ48" s="385" t="s">
        <v>44</v>
      </c>
      <c r="DK48" s="436" t="s">
        <v>14</v>
      </c>
      <c r="DL48" s="386" t="s">
        <v>17370</v>
      </c>
      <c r="DM48" s="386" t="s">
        <v>14</v>
      </c>
      <c r="DN48" s="387" t="s">
        <v>40</v>
      </c>
      <c r="DO48" s="388" t="s">
        <v>13463</v>
      </c>
      <c r="DP48" s="388" t="s">
        <v>17</v>
      </c>
      <c r="DQ48" s="388" t="s">
        <v>44</v>
      </c>
      <c r="DR48" s="388" t="s">
        <v>44</v>
      </c>
      <c r="DS48" s="389" t="s">
        <v>32</v>
      </c>
      <c r="DT48" s="392" t="s">
        <v>44</v>
      </c>
      <c r="DU48" s="392" t="s">
        <v>50</v>
      </c>
      <c r="DV48" s="392" t="s">
        <v>44</v>
      </c>
      <c r="DW48" s="392">
        <v>2.5</v>
      </c>
      <c r="DX48" s="392" t="s">
        <v>17</v>
      </c>
      <c r="DY48" s="444" t="s">
        <v>33</v>
      </c>
      <c r="DZ48" s="445" t="s">
        <v>18260</v>
      </c>
      <c r="EA48" s="445" t="s">
        <v>17574</v>
      </c>
      <c r="EB48" s="445" t="s">
        <v>18261</v>
      </c>
      <c r="EC48" s="445" t="s">
        <v>44</v>
      </c>
      <c r="ED48" s="445" t="s">
        <v>44</v>
      </c>
      <c r="EE48" s="384" t="s">
        <v>18262</v>
      </c>
      <c r="EF48" s="383" t="s">
        <v>44</v>
      </c>
      <c r="EG48" s="383" t="s">
        <v>44</v>
      </c>
      <c r="EH48" s="383" t="s">
        <v>44</v>
      </c>
      <c r="EI48" s="383" t="s">
        <v>44</v>
      </c>
      <c r="EJ48" s="383" t="s">
        <v>44</v>
      </c>
      <c r="EK48" s="383" t="s">
        <v>44</v>
      </c>
      <c r="EL48" s="383" t="s">
        <v>722</v>
      </c>
      <c r="EM48" s="400" t="s">
        <v>44</v>
      </c>
      <c r="EN48" s="399" t="s">
        <v>723</v>
      </c>
      <c r="EO48" s="399" t="s">
        <v>44</v>
      </c>
      <c r="EP48" s="400" t="s">
        <v>17</v>
      </c>
      <c r="EQ48" s="400" t="s">
        <v>44</v>
      </c>
      <c r="ER48" s="405">
        <v>20</v>
      </c>
      <c r="ES48" s="405" t="s">
        <v>14</v>
      </c>
      <c r="ET48" s="401" t="s">
        <v>17407</v>
      </c>
      <c r="EU48" s="399">
        <v>1</v>
      </c>
      <c r="EV48" s="400" t="s">
        <v>17387</v>
      </c>
      <c r="EW48" s="399">
        <v>0</v>
      </c>
      <c r="EX48" s="398" t="s">
        <v>44</v>
      </c>
      <c r="EY48" s="398">
        <v>1</v>
      </c>
      <c r="EZ48" s="398" t="s">
        <v>17358</v>
      </c>
      <c r="FA48" s="399">
        <v>0</v>
      </c>
      <c r="FB48" s="399" t="s">
        <v>44</v>
      </c>
      <c r="FC48" s="399" t="s">
        <v>39</v>
      </c>
      <c r="FD48" s="399">
        <v>1</v>
      </c>
      <c r="FE48" s="398">
        <v>0</v>
      </c>
      <c r="FF48" s="399">
        <v>0</v>
      </c>
      <c r="FG48" s="399">
        <v>0</v>
      </c>
      <c r="FH48" s="399" t="s">
        <v>44</v>
      </c>
      <c r="FI48" s="529" t="s">
        <v>18263</v>
      </c>
      <c r="FJ48" s="529" t="s">
        <v>18264</v>
      </c>
      <c r="FK48" s="530" t="s">
        <v>18265</v>
      </c>
      <c r="FL48" s="529" t="s">
        <v>18266</v>
      </c>
      <c r="FM48" s="400" t="s">
        <v>18267</v>
      </c>
      <c r="FN48" s="399" t="s">
        <v>18268</v>
      </c>
      <c r="FO48" s="398" t="s">
        <v>834</v>
      </c>
    </row>
    <row r="49" spans="1:171" s="1" customFormat="1" ht="12.75" customHeight="1" thickBot="1" x14ac:dyDescent="0.35">
      <c r="A49" s="370">
        <v>51</v>
      </c>
      <c r="B49" s="397" t="s">
        <v>13266</v>
      </c>
      <c r="C49" s="337" t="s">
        <v>19695</v>
      </c>
      <c r="D49" s="337" t="s">
        <v>19695</v>
      </c>
      <c r="E49" s="399" t="s">
        <v>13442</v>
      </c>
      <c r="F49" s="398" t="s">
        <v>44</v>
      </c>
      <c r="G49" s="398" t="s">
        <v>381</v>
      </c>
      <c r="H49" s="398" t="s">
        <v>19</v>
      </c>
      <c r="I49" s="398" t="s">
        <v>44</v>
      </c>
      <c r="J49" s="398" t="s">
        <v>20</v>
      </c>
      <c r="K49" s="399" t="s">
        <v>44</v>
      </c>
      <c r="L49" s="399" t="s">
        <v>21</v>
      </c>
      <c r="M49" s="372" t="s">
        <v>14</v>
      </c>
      <c r="N49" s="398" t="s">
        <v>14</v>
      </c>
      <c r="O49" s="400" t="s">
        <v>44</v>
      </c>
      <c r="P49" s="398" t="s">
        <v>44</v>
      </c>
      <c r="Q49" s="400" t="s">
        <v>44</v>
      </c>
      <c r="R49" s="692" t="s">
        <v>22</v>
      </c>
      <c r="S49" s="399" t="s">
        <v>44</v>
      </c>
      <c r="T49" s="399" t="s">
        <v>44</v>
      </c>
      <c r="U49" s="399" t="s">
        <v>23</v>
      </c>
      <c r="V49" s="398" t="s">
        <v>37</v>
      </c>
      <c r="W49" s="398" t="s">
        <v>25</v>
      </c>
      <c r="X49" s="398">
        <v>4</v>
      </c>
      <c r="Y49" s="401">
        <v>2880</v>
      </c>
      <c r="Z49" s="399" t="s">
        <v>24</v>
      </c>
      <c r="AA49" s="399" t="s">
        <v>17932</v>
      </c>
      <c r="AB49" s="399" t="s">
        <v>17</v>
      </c>
      <c r="AC49" s="399" t="s">
        <v>44</v>
      </c>
      <c r="AD49" s="399" t="s">
        <v>14</v>
      </c>
      <c r="AE49" s="399" t="s">
        <v>39</v>
      </c>
      <c r="AF49" s="399" t="s">
        <v>44</v>
      </c>
      <c r="AG49" s="399" t="s">
        <v>38</v>
      </c>
      <c r="AH49" s="399">
        <v>1</v>
      </c>
      <c r="AI49" s="399">
        <v>30</v>
      </c>
      <c r="AJ49" s="399" t="s">
        <v>483</v>
      </c>
      <c r="AK49" s="398" t="s">
        <v>44</v>
      </c>
      <c r="AL49" s="399">
        <v>4</v>
      </c>
      <c r="AM49" s="398" t="s">
        <v>37</v>
      </c>
      <c r="AN49" s="399" t="s">
        <v>14</v>
      </c>
      <c r="AO49" s="398">
        <v>83</v>
      </c>
      <c r="AP49" s="399" t="s">
        <v>44</v>
      </c>
      <c r="AQ49" s="399" t="s">
        <v>17</v>
      </c>
      <c r="AR49" s="373" t="s">
        <v>44</v>
      </c>
      <c r="AS49" s="373" t="s">
        <v>44</v>
      </c>
      <c r="AT49" s="374">
        <v>0</v>
      </c>
      <c r="AU49" s="372" t="s">
        <v>44</v>
      </c>
      <c r="AV49" s="398">
        <v>0</v>
      </c>
      <c r="AW49" s="399" t="s">
        <v>44</v>
      </c>
      <c r="AX49" s="399">
        <v>0</v>
      </c>
      <c r="AY49" s="398">
        <v>0</v>
      </c>
      <c r="AZ49" s="399" t="s">
        <v>14</v>
      </c>
      <c r="BA49" s="399" t="s">
        <v>17933</v>
      </c>
      <c r="BB49" s="399" t="s">
        <v>17934</v>
      </c>
      <c r="BC49" s="399">
        <v>5</v>
      </c>
      <c r="BD49" s="399">
        <v>80</v>
      </c>
      <c r="BE49" s="400">
        <v>20</v>
      </c>
      <c r="BF49" s="400" t="s">
        <v>44</v>
      </c>
      <c r="BG49" s="399">
        <v>0</v>
      </c>
      <c r="BH49" s="399" t="s">
        <v>44</v>
      </c>
      <c r="BI49" s="399" t="s">
        <v>44</v>
      </c>
      <c r="BJ49" s="373" t="s">
        <v>44</v>
      </c>
      <c r="BK49" s="373">
        <v>0</v>
      </c>
      <c r="BL49" s="399" t="s">
        <v>44</v>
      </c>
      <c r="BM49" s="376" t="s">
        <v>44</v>
      </c>
      <c r="BN49" s="377" t="s">
        <v>44</v>
      </c>
      <c r="BO49" s="377">
        <v>1</v>
      </c>
      <c r="BP49" s="376">
        <v>0</v>
      </c>
      <c r="BQ49" s="377">
        <v>100</v>
      </c>
      <c r="BR49" s="377" t="s">
        <v>13448</v>
      </c>
      <c r="BS49" s="378">
        <v>15</v>
      </c>
      <c r="BT49" s="399">
        <v>0</v>
      </c>
      <c r="BU49" s="399">
        <v>100</v>
      </c>
      <c r="BV49" s="399" t="s">
        <v>13448</v>
      </c>
      <c r="BW49" s="399">
        <v>5</v>
      </c>
      <c r="BX49" s="399">
        <v>0</v>
      </c>
      <c r="BY49" s="399">
        <v>100</v>
      </c>
      <c r="BZ49" s="399" t="s">
        <v>13448</v>
      </c>
      <c r="CA49" s="399">
        <v>3</v>
      </c>
      <c r="CB49" s="399">
        <v>0</v>
      </c>
      <c r="CC49" s="399">
        <v>100</v>
      </c>
      <c r="CD49" s="399" t="s">
        <v>13448</v>
      </c>
      <c r="CE49" s="399">
        <v>0</v>
      </c>
      <c r="CF49" s="399" t="s">
        <v>44</v>
      </c>
      <c r="CG49" s="399" t="s">
        <v>44</v>
      </c>
      <c r="CH49" s="399" t="s">
        <v>44</v>
      </c>
      <c r="CI49" s="400" t="s">
        <v>479</v>
      </c>
      <c r="CJ49" s="399">
        <v>100</v>
      </c>
      <c r="CK49" s="398">
        <v>0</v>
      </c>
      <c r="CL49" s="379">
        <v>0</v>
      </c>
      <c r="CM49" s="379">
        <v>0</v>
      </c>
      <c r="CN49" s="379" t="s">
        <v>44</v>
      </c>
      <c r="CO49" s="379" t="s">
        <v>480</v>
      </c>
      <c r="CP49" s="380">
        <v>100</v>
      </c>
      <c r="CQ49" s="380">
        <v>0</v>
      </c>
      <c r="CR49" s="380">
        <v>0</v>
      </c>
      <c r="CS49" s="380">
        <v>0</v>
      </c>
      <c r="CT49" s="381">
        <v>0</v>
      </c>
      <c r="CU49" s="381" t="s">
        <v>44</v>
      </c>
      <c r="CV49" s="381" t="s">
        <v>44</v>
      </c>
      <c r="CW49" s="381" t="s">
        <v>44</v>
      </c>
      <c r="CX49" s="382" t="s">
        <v>44</v>
      </c>
      <c r="CY49" s="382" t="s">
        <v>44</v>
      </c>
      <c r="CZ49" s="382" t="s">
        <v>44</v>
      </c>
      <c r="DA49" s="382" t="s">
        <v>44</v>
      </c>
      <c r="DB49" s="383" t="s">
        <v>44</v>
      </c>
      <c r="DC49" s="538">
        <f t="shared" si="1"/>
        <v>0</v>
      </c>
      <c r="DD49" s="383" t="s">
        <v>17935</v>
      </c>
      <c r="DE49" s="383">
        <v>18</v>
      </c>
      <c r="DF49" s="384" t="s">
        <v>481</v>
      </c>
      <c r="DG49" s="385" t="s">
        <v>14</v>
      </c>
      <c r="DH49" s="385" t="s">
        <v>721</v>
      </c>
      <c r="DI49" s="385" t="s">
        <v>17936</v>
      </c>
      <c r="DJ49" s="385" t="s">
        <v>44</v>
      </c>
      <c r="DK49" s="386" t="s">
        <v>14</v>
      </c>
      <c r="DL49" s="386" t="s">
        <v>17572</v>
      </c>
      <c r="DM49" s="386" t="s">
        <v>14</v>
      </c>
      <c r="DN49" s="387" t="s">
        <v>40</v>
      </c>
      <c r="DO49" s="388" t="s">
        <v>31</v>
      </c>
      <c r="DP49" s="388" t="s">
        <v>17</v>
      </c>
      <c r="DQ49" s="388" t="s">
        <v>44</v>
      </c>
      <c r="DR49" s="388" t="s">
        <v>44</v>
      </c>
      <c r="DS49" s="389" t="s">
        <v>32</v>
      </c>
      <c r="DT49" s="390" t="s">
        <v>44</v>
      </c>
      <c r="DU49" s="391" t="s">
        <v>32</v>
      </c>
      <c r="DV49" s="392" t="s">
        <v>44</v>
      </c>
      <c r="DW49" s="392">
        <v>4</v>
      </c>
      <c r="DX49" s="392" t="s">
        <v>14</v>
      </c>
      <c r="DY49" s="393" t="s">
        <v>33</v>
      </c>
      <c r="DZ49" s="394" t="s">
        <v>34</v>
      </c>
      <c r="EA49" s="395" t="s">
        <v>17861</v>
      </c>
      <c r="EB49" s="395" t="s">
        <v>17924</v>
      </c>
      <c r="EC49" s="395" t="s">
        <v>44</v>
      </c>
      <c r="ED49" s="395" t="s">
        <v>44</v>
      </c>
      <c r="EE49" s="384" t="s">
        <v>17937</v>
      </c>
      <c r="EF49" s="383" t="s">
        <v>44</v>
      </c>
      <c r="EG49" s="383" t="s">
        <v>44</v>
      </c>
      <c r="EH49" s="383" t="s">
        <v>44</v>
      </c>
      <c r="EI49" s="383" t="s">
        <v>44</v>
      </c>
      <c r="EJ49" s="383" t="s">
        <v>44</v>
      </c>
      <c r="EK49" s="383" t="s">
        <v>44</v>
      </c>
      <c r="EL49" s="383" t="s">
        <v>722</v>
      </c>
      <c r="EM49" s="405" t="s">
        <v>44</v>
      </c>
      <c r="EN49" s="401" t="s">
        <v>723</v>
      </c>
      <c r="EO49" s="401" t="s">
        <v>44</v>
      </c>
      <c r="EP49" s="405" t="s">
        <v>17</v>
      </c>
      <c r="EQ49" s="405" t="s">
        <v>44</v>
      </c>
      <c r="ER49" s="405">
        <v>20</v>
      </c>
      <c r="ES49" s="405" t="s">
        <v>17</v>
      </c>
      <c r="ET49" s="401" t="s">
        <v>39</v>
      </c>
      <c r="EU49" s="399">
        <v>1</v>
      </c>
      <c r="EV49" s="400" t="s">
        <v>17398</v>
      </c>
      <c r="EW49" s="399">
        <v>0</v>
      </c>
      <c r="EX49" s="398" t="s">
        <v>44</v>
      </c>
      <c r="EY49" s="398">
        <v>0</v>
      </c>
      <c r="EZ49" s="399" t="s">
        <v>44</v>
      </c>
      <c r="FA49" s="406">
        <v>0</v>
      </c>
      <c r="FB49" s="399" t="s">
        <v>44</v>
      </c>
      <c r="FC49" s="399" t="s">
        <v>39</v>
      </c>
      <c r="FD49" s="399">
        <v>1</v>
      </c>
      <c r="FE49" s="398">
        <v>0</v>
      </c>
      <c r="FF49" s="399">
        <v>0</v>
      </c>
      <c r="FG49" s="399">
        <v>0</v>
      </c>
      <c r="FH49" s="399" t="s">
        <v>44</v>
      </c>
      <c r="FI49" s="529" t="s">
        <v>17938</v>
      </c>
      <c r="FJ49" s="529" t="s">
        <v>17939</v>
      </c>
      <c r="FK49" s="530" t="s">
        <v>17940</v>
      </c>
      <c r="FL49" s="531" t="s">
        <v>17941</v>
      </c>
      <c r="FM49" s="400" t="s">
        <v>17942</v>
      </c>
      <c r="FN49" s="399" t="s">
        <v>17943</v>
      </c>
      <c r="FO49" s="398" t="s">
        <v>834</v>
      </c>
    </row>
    <row r="50" spans="1:171" s="1" customFormat="1" ht="12.75" customHeight="1" thickBot="1" x14ac:dyDescent="0.35">
      <c r="A50" s="370">
        <v>82</v>
      </c>
      <c r="B50" s="397" t="s">
        <v>4777</v>
      </c>
      <c r="C50" s="337" t="s">
        <v>19695</v>
      </c>
      <c r="D50" s="337" t="s">
        <v>19695</v>
      </c>
      <c r="E50" s="399" t="s">
        <v>13442</v>
      </c>
      <c r="F50" s="398" t="s">
        <v>44</v>
      </c>
      <c r="G50" s="398" t="s">
        <v>13239</v>
      </c>
      <c r="H50" s="398" t="s">
        <v>42</v>
      </c>
      <c r="I50" s="398" t="s">
        <v>44</v>
      </c>
      <c r="J50" s="398" t="s">
        <v>20</v>
      </c>
      <c r="K50" s="399" t="s">
        <v>44</v>
      </c>
      <c r="L50" s="399" t="s">
        <v>21</v>
      </c>
      <c r="M50" s="372" t="s">
        <v>14</v>
      </c>
      <c r="N50" s="398" t="s">
        <v>14</v>
      </c>
      <c r="O50" s="400" t="s">
        <v>44</v>
      </c>
      <c r="P50" s="398" t="s">
        <v>44</v>
      </c>
      <c r="Q50" s="400" t="s">
        <v>44</v>
      </c>
      <c r="R50" s="692" t="s">
        <v>22</v>
      </c>
      <c r="S50" s="399" t="s">
        <v>44</v>
      </c>
      <c r="T50" s="399" t="s">
        <v>44</v>
      </c>
      <c r="U50" s="399" t="s">
        <v>23</v>
      </c>
      <c r="V50" s="398" t="s">
        <v>788</v>
      </c>
      <c r="W50" s="398" t="s">
        <v>25</v>
      </c>
      <c r="X50" s="398">
        <v>4</v>
      </c>
      <c r="Y50" s="401">
        <v>480</v>
      </c>
      <c r="Z50" s="399" t="s">
        <v>24</v>
      </c>
      <c r="AA50" s="399" t="s">
        <v>18269</v>
      </c>
      <c r="AB50" s="399" t="s">
        <v>14</v>
      </c>
      <c r="AC50" s="399" t="s">
        <v>68</v>
      </c>
      <c r="AD50" s="399" t="s">
        <v>14</v>
      </c>
      <c r="AE50" s="399" t="s">
        <v>39</v>
      </c>
      <c r="AF50" s="399" t="s">
        <v>68</v>
      </c>
      <c r="AG50" s="399" t="s">
        <v>38</v>
      </c>
      <c r="AH50" s="399">
        <v>1</v>
      </c>
      <c r="AI50" s="399">
        <v>20</v>
      </c>
      <c r="AJ50" s="399" t="s">
        <v>483</v>
      </c>
      <c r="AK50" s="398" t="s">
        <v>44</v>
      </c>
      <c r="AL50" s="399">
        <v>2</v>
      </c>
      <c r="AM50" s="398" t="s">
        <v>37</v>
      </c>
      <c r="AN50" s="399" t="s">
        <v>14</v>
      </c>
      <c r="AO50" s="398">
        <v>40</v>
      </c>
      <c r="AP50" s="399" t="s">
        <v>44</v>
      </c>
      <c r="AQ50" s="399" t="s">
        <v>17</v>
      </c>
      <c r="AR50" s="399" t="s">
        <v>44</v>
      </c>
      <c r="AS50" s="399" t="s">
        <v>44</v>
      </c>
      <c r="AT50" s="399">
        <v>0</v>
      </c>
      <c r="AU50" s="398" t="s">
        <v>44</v>
      </c>
      <c r="AV50" s="398">
        <v>0</v>
      </c>
      <c r="AW50" s="399" t="s">
        <v>44</v>
      </c>
      <c r="AX50" s="399">
        <v>0</v>
      </c>
      <c r="AY50" s="398">
        <v>0</v>
      </c>
      <c r="AZ50" s="399" t="s">
        <v>14</v>
      </c>
      <c r="BA50" s="399" t="s">
        <v>18270</v>
      </c>
      <c r="BB50" s="399" t="s">
        <v>798</v>
      </c>
      <c r="BC50" s="399">
        <v>3</v>
      </c>
      <c r="BD50" s="399">
        <v>100</v>
      </c>
      <c r="BE50" s="400">
        <v>0</v>
      </c>
      <c r="BF50" s="398" t="s">
        <v>44</v>
      </c>
      <c r="BG50" s="400">
        <v>0</v>
      </c>
      <c r="BH50" s="399" t="s">
        <v>44</v>
      </c>
      <c r="BI50" s="399" t="s">
        <v>44</v>
      </c>
      <c r="BJ50" s="373" t="s">
        <v>44</v>
      </c>
      <c r="BK50" s="373">
        <v>0</v>
      </c>
      <c r="BL50" s="399" t="s">
        <v>44</v>
      </c>
      <c r="BM50" s="402" t="s">
        <v>44</v>
      </c>
      <c r="BN50" s="377" t="s">
        <v>44</v>
      </c>
      <c r="BO50" s="377">
        <v>0</v>
      </c>
      <c r="BP50" s="376" t="s">
        <v>44</v>
      </c>
      <c r="BQ50" s="377" t="s">
        <v>44</v>
      </c>
      <c r="BR50" s="377" t="s">
        <v>44</v>
      </c>
      <c r="BS50" s="408">
        <v>100</v>
      </c>
      <c r="BT50" s="399">
        <v>0</v>
      </c>
      <c r="BU50" s="399">
        <v>100</v>
      </c>
      <c r="BV50" s="399" t="s">
        <v>18246</v>
      </c>
      <c r="BW50" s="399">
        <v>2</v>
      </c>
      <c r="BX50" s="399">
        <v>0</v>
      </c>
      <c r="BY50" s="399">
        <v>100</v>
      </c>
      <c r="BZ50" s="399" t="s">
        <v>18258</v>
      </c>
      <c r="CA50" s="399">
        <v>5</v>
      </c>
      <c r="CB50" s="399">
        <v>0</v>
      </c>
      <c r="CC50" s="399">
        <v>100</v>
      </c>
      <c r="CD50" s="399" t="s">
        <v>18271</v>
      </c>
      <c r="CE50" s="399">
        <v>0</v>
      </c>
      <c r="CF50" s="399" t="s">
        <v>44</v>
      </c>
      <c r="CG50" s="399" t="s">
        <v>44</v>
      </c>
      <c r="CH50" s="399" t="s">
        <v>44</v>
      </c>
      <c r="CI50" s="398" t="s">
        <v>484</v>
      </c>
      <c r="CJ50" s="398">
        <v>0</v>
      </c>
      <c r="CK50" s="398">
        <v>100</v>
      </c>
      <c r="CL50" s="379">
        <v>0</v>
      </c>
      <c r="CM50" s="379">
        <v>0</v>
      </c>
      <c r="CN50" s="379" t="s">
        <v>44</v>
      </c>
      <c r="CO50" s="379" t="s">
        <v>44</v>
      </c>
      <c r="CP50" s="432" t="s">
        <v>44</v>
      </c>
      <c r="CQ50" s="380" t="s">
        <v>44</v>
      </c>
      <c r="CR50" s="380" t="s">
        <v>44</v>
      </c>
      <c r="CS50" s="380" t="s">
        <v>44</v>
      </c>
      <c r="CT50" s="381" t="s">
        <v>44</v>
      </c>
      <c r="CU50" s="381" t="s">
        <v>44</v>
      </c>
      <c r="CV50" s="381" t="s">
        <v>63</v>
      </c>
      <c r="CW50" s="381">
        <v>0</v>
      </c>
      <c r="CX50" s="382">
        <v>100</v>
      </c>
      <c r="CY50" s="382">
        <v>0</v>
      </c>
      <c r="CZ50" s="382">
        <v>0</v>
      </c>
      <c r="DA50" s="382">
        <v>0</v>
      </c>
      <c r="DB50" s="433">
        <v>0</v>
      </c>
      <c r="DC50" s="538">
        <f t="shared" si="1"/>
        <v>100</v>
      </c>
      <c r="DD50" s="383" t="s">
        <v>18272</v>
      </c>
      <c r="DE50" s="383">
        <v>91</v>
      </c>
      <c r="DF50" s="384" t="s">
        <v>17369</v>
      </c>
      <c r="DG50" s="435" t="s">
        <v>14</v>
      </c>
      <c r="DH50" s="385" t="s">
        <v>738</v>
      </c>
      <c r="DI50" s="385" t="s">
        <v>13458</v>
      </c>
      <c r="DJ50" s="385" t="s">
        <v>44</v>
      </c>
      <c r="DK50" s="436" t="s">
        <v>14</v>
      </c>
      <c r="DL50" s="386" t="s">
        <v>17370</v>
      </c>
      <c r="DM50" s="386" t="s">
        <v>14</v>
      </c>
      <c r="DN50" s="387" t="s">
        <v>740</v>
      </c>
      <c r="DO50" s="388" t="s">
        <v>31</v>
      </c>
      <c r="DP50" s="388" t="s">
        <v>17</v>
      </c>
      <c r="DQ50" s="388" t="s">
        <v>44</v>
      </c>
      <c r="DR50" s="388" t="s">
        <v>44</v>
      </c>
      <c r="DS50" s="389" t="s">
        <v>32</v>
      </c>
      <c r="DT50" s="392" t="s">
        <v>44</v>
      </c>
      <c r="DU50" s="439" t="s">
        <v>32</v>
      </c>
      <c r="DV50" s="392" t="s">
        <v>44</v>
      </c>
      <c r="DW50" s="392">
        <v>2.5</v>
      </c>
      <c r="DX50" s="392" t="s">
        <v>17</v>
      </c>
      <c r="DY50" s="444" t="s">
        <v>33</v>
      </c>
      <c r="DZ50" s="445" t="s">
        <v>1040</v>
      </c>
      <c r="EA50" s="395" t="s">
        <v>487</v>
      </c>
      <c r="EB50" s="395" t="s">
        <v>18273</v>
      </c>
      <c r="EC50" s="395" t="s">
        <v>44</v>
      </c>
      <c r="ED50" s="395" t="s">
        <v>44</v>
      </c>
      <c r="EE50" s="384" t="s">
        <v>44</v>
      </c>
      <c r="EF50" s="383" t="s">
        <v>44</v>
      </c>
      <c r="EG50" s="383" t="s">
        <v>44</v>
      </c>
      <c r="EH50" s="383" t="s">
        <v>44</v>
      </c>
      <c r="EI50" s="383" t="s">
        <v>44</v>
      </c>
      <c r="EJ50" s="383" t="s">
        <v>44</v>
      </c>
      <c r="EK50" s="383" t="s">
        <v>44</v>
      </c>
      <c r="EL50" s="383" t="s">
        <v>13490</v>
      </c>
      <c r="EM50" s="400" t="s">
        <v>44</v>
      </c>
      <c r="EN50" s="399" t="s">
        <v>723</v>
      </c>
      <c r="EO50" s="399" t="s">
        <v>44</v>
      </c>
      <c r="EP50" s="401" t="s">
        <v>17</v>
      </c>
      <c r="EQ50" s="405" t="s">
        <v>44</v>
      </c>
      <c r="ER50" s="405">
        <v>12</v>
      </c>
      <c r="ES50" s="405" t="s">
        <v>14</v>
      </c>
      <c r="ET50" s="401" t="s">
        <v>17456</v>
      </c>
      <c r="EU50" s="399">
        <v>1</v>
      </c>
      <c r="EV50" s="400" t="s">
        <v>17387</v>
      </c>
      <c r="EW50" s="399">
        <v>2</v>
      </c>
      <c r="EX50" s="398" t="s">
        <v>17828</v>
      </c>
      <c r="EY50" s="398">
        <v>0</v>
      </c>
      <c r="EZ50" s="398" t="s">
        <v>44</v>
      </c>
      <c r="FA50" s="399">
        <v>0</v>
      </c>
      <c r="FB50" s="399" t="s">
        <v>44</v>
      </c>
      <c r="FC50" s="399" t="s">
        <v>17456</v>
      </c>
      <c r="FD50" s="399">
        <v>1</v>
      </c>
      <c r="FE50" s="398">
        <v>1</v>
      </c>
      <c r="FF50" s="399">
        <v>0</v>
      </c>
      <c r="FG50" s="399">
        <v>0</v>
      </c>
      <c r="FH50" s="399" t="s">
        <v>44</v>
      </c>
      <c r="FI50" s="529" t="s">
        <v>18274</v>
      </c>
      <c r="FJ50" s="529" t="s">
        <v>18275</v>
      </c>
      <c r="FK50" s="530" t="s">
        <v>18276</v>
      </c>
      <c r="FL50" s="530" t="s">
        <v>18277</v>
      </c>
      <c r="FM50" s="400" t="s">
        <v>18278</v>
      </c>
      <c r="FN50" s="399" t="s">
        <v>18279</v>
      </c>
      <c r="FO50" s="398" t="s">
        <v>18280</v>
      </c>
    </row>
    <row r="51" spans="1:171" s="1" customFormat="1" ht="12.75" customHeight="1" thickBot="1" x14ac:dyDescent="0.35">
      <c r="A51" s="370">
        <v>83</v>
      </c>
      <c r="B51" s="397" t="s">
        <v>15025</v>
      </c>
      <c r="C51" s="337" t="s">
        <v>19695</v>
      </c>
      <c r="D51" s="337" t="s">
        <v>19695</v>
      </c>
      <c r="E51" s="399" t="s">
        <v>13442</v>
      </c>
      <c r="F51" s="398" t="s">
        <v>44</v>
      </c>
      <c r="G51" s="398" t="s">
        <v>381</v>
      </c>
      <c r="H51" s="398" t="s">
        <v>19</v>
      </c>
      <c r="I51" s="398" t="s">
        <v>44</v>
      </c>
      <c r="J51" s="398" t="s">
        <v>20</v>
      </c>
      <c r="K51" s="399" t="s">
        <v>44</v>
      </c>
      <c r="L51" s="399" t="s">
        <v>21</v>
      </c>
      <c r="M51" s="372" t="s">
        <v>14</v>
      </c>
      <c r="N51" s="398" t="s">
        <v>14</v>
      </c>
      <c r="O51" s="400" t="s">
        <v>44</v>
      </c>
      <c r="P51" s="398" t="s">
        <v>44</v>
      </c>
      <c r="Q51" s="400" t="s">
        <v>44</v>
      </c>
      <c r="R51" s="692" t="s">
        <v>43</v>
      </c>
      <c r="S51" s="399" t="s">
        <v>44</v>
      </c>
      <c r="T51" s="399" t="s">
        <v>44</v>
      </c>
      <c r="U51" s="399" t="s">
        <v>44</v>
      </c>
      <c r="V51" s="398" t="s">
        <v>44</v>
      </c>
      <c r="W51" s="398" t="s">
        <v>44</v>
      </c>
      <c r="X51" s="398" t="s">
        <v>44</v>
      </c>
      <c r="Y51" s="401" t="s">
        <v>44</v>
      </c>
      <c r="Z51" s="399" t="s">
        <v>44</v>
      </c>
      <c r="AA51" s="399" t="s">
        <v>44</v>
      </c>
      <c r="AB51" s="399" t="s">
        <v>14</v>
      </c>
      <c r="AC51" s="399" t="s">
        <v>39</v>
      </c>
      <c r="AD51" s="399" t="s">
        <v>14</v>
      </c>
      <c r="AE51" s="399" t="s">
        <v>48</v>
      </c>
      <c r="AF51" s="399" t="s">
        <v>44</v>
      </c>
      <c r="AG51" s="399" t="s">
        <v>38</v>
      </c>
      <c r="AH51" s="399">
        <v>1</v>
      </c>
      <c r="AI51" s="399">
        <v>15</v>
      </c>
      <c r="AJ51" s="399" t="s">
        <v>483</v>
      </c>
      <c r="AK51" s="398" t="s">
        <v>44</v>
      </c>
      <c r="AL51" s="399">
        <v>4</v>
      </c>
      <c r="AM51" s="398" t="s">
        <v>37</v>
      </c>
      <c r="AN51" s="399" t="s">
        <v>14</v>
      </c>
      <c r="AO51" s="398">
        <v>80</v>
      </c>
      <c r="AP51" s="399" t="s">
        <v>44</v>
      </c>
      <c r="AQ51" s="399" t="s">
        <v>17</v>
      </c>
      <c r="AR51" s="399" t="s">
        <v>44</v>
      </c>
      <c r="AS51" s="399" t="s">
        <v>44</v>
      </c>
      <c r="AT51" s="399">
        <v>0</v>
      </c>
      <c r="AU51" s="398" t="s">
        <v>44</v>
      </c>
      <c r="AV51" s="398">
        <v>0</v>
      </c>
      <c r="AW51" s="399" t="s">
        <v>44</v>
      </c>
      <c r="AX51" s="399">
        <v>0</v>
      </c>
      <c r="AY51" s="398">
        <v>0</v>
      </c>
      <c r="AZ51" s="399" t="s">
        <v>14</v>
      </c>
      <c r="BA51" s="399" t="s">
        <v>18281</v>
      </c>
      <c r="BB51" s="399" t="s">
        <v>18282</v>
      </c>
      <c r="BC51" s="399">
        <v>2</v>
      </c>
      <c r="BD51" s="399">
        <v>100</v>
      </c>
      <c r="BE51" s="400">
        <v>0</v>
      </c>
      <c r="BF51" s="398" t="s">
        <v>44</v>
      </c>
      <c r="BG51" s="398">
        <v>0</v>
      </c>
      <c r="BH51" s="399" t="s">
        <v>44</v>
      </c>
      <c r="BI51" s="399" t="s">
        <v>44</v>
      </c>
      <c r="BJ51" s="373" t="s">
        <v>44</v>
      </c>
      <c r="BK51" s="373">
        <v>6</v>
      </c>
      <c r="BL51" s="399">
        <v>100</v>
      </c>
      <c r="BM51" s="402">
        <v>0</v>
      </c>
      <c r="BN51" s="377" t="s">
        <v>44</v>
      </c>
      <c r="BO51" s="377">
        <v>0</v>
      </c>
      <c r="BP51" s="376" t="s">
        <v>44</v>
      </c>
      <c r="BQ51" s="377" t="s">
        <v>44</v>
      </c>
      <c r="BR51" s="377" t="s">
        <v>44</v>
      </c>
      <c r="BS51" s="408">
        <v>15</v>
      </c>
      <c r="BT51" s="399">
        <v>0</v>
      </c>
      <c r="BU51" s="399">
        <v>100</v>
      </c>
      <c r="BV51" s="399" t="s">
        <v>18246</v>
      </c>
      <c r="BW51" s="399">
        <v>6</v>
      </c>
      <c r="BX51" s="399">
        <v>0</v>
      </c>
      <c r="BY51" s="399">
        <v>100</v>
      </c>
      <c r="BZ51" s="399" t="s">
        <v>18258</v>
      </c>
      <c r="CA51" s="399">
        <v>3</v>
      </c>
      <c r="CB51" s="399">
        <v>0</v>
      </c>
      <c r="CC51" s="399">
        <v>100</v>
      </c>
      <c r="CD51" s="399" t="s">
        <v>18283</v>
      </c>
      <c r="CE51" s="399">
        <v>0</v>
      </c>
      <c r="CF51" s="399" t="s">
        <v>44</v>
      </c>
      <c r="CG51" s="399" t="s">
        <v>44</v>
      </c>
      <c r="CH51" s="399" t="s">
        <v>44</v>
      </c>
      <c r="CI51" s="398" t="s">
        <v>484</v>
      </c>
      <c r="CJ51" s="398">
        <v>0</v>
      </c>
      <c r="CK51" s="398">
        <v>100</v>
      </c>
      <c r="CL51" s="379">
        <v>0</v>
      </c>
      <c r="CM51" s="379">
        <v>0</v>
      </c>
      <c r="CN51" s="379" t="s">
        <v>44</v>
      </c>
      <c r="CO51" s="379" t="s">
        <v>44</v>
      </c>
      <c r="CP51" s="432" t="s">
        <v>44</v>
      </c>
      <c r="CQ51" s="380" t="s">
        <v>44</v>
      </c>
      <c r="CR51" s="380" t="s">
        <v>44</v>
      </c>
      <c r="CS51" s="380" t="s">
        <v>44</v>
      </c>
      <c r="CT51" s="381" t="s">
        <v>44</v>
      </c>
      <c r="CU51" s="381" t="s">
        <v>44</v>
      </c>
      <c r="CV51" s="381" t="s">
        <v>91</v>
      </c>
      <c r="CW51" s="381">
        <v>100</v>
      </c>
      <c r="CX51" s="382">
        <v>0</v>
      </c>
      <c r="CY51" s="382">
        <v>0</v>
      </c>
      <c r="CZ51" s="382">
        <v>0</v>
      </c>
      <c r="DA51" s="382">
        <v>0</v>
      </c>
      <c r="DB51" s="383">
        <v>0</v>
      </c>
      <c r="DC51" s="538">
        <f t="shared" si="1"/>
        <v>100</v>
      </c>
      <c r="DD51" s="383" t="s">
        <v>18284</v>
      </c>
      <c r="DE51" s="383">
        <v>18</v>
      </c>
      <c r="DF51" s="384" t="s">
        <v>17369</v>
      </c>
      <c r="DG51" s="435" t="s">
        <v>17</v>
      </c>
      <c r="DH51" s="385" t="s">
        <v>44</v>
      </c>
      <c r="DI51" s="385" t="s">
        <v>44</v>
      </c>
      <c r="DJ51" s="385" t="s">
        <v>44</v>
      </c>
      <c r="DK51" s="436" t="s">
        <v>17</v>
      </c>
      <c r="DL51" s="386" t="s">
        <v>44</v>
      </c>
      <c r="DM51" s="386" t="s">
        <v>17</v>
      </c>
      <c r="DN51" s="387" t="s">
        <v>44</v>
      </c>
      <c r="DO51" s="388" t="s">
        <v>31</v>
      </c>
      <c r="DP51" s="388" t="s">
        <v>14</v>
      </c>
      <c r="DQ51" s="388" t="s">
        <v>30</v>
      </c>
      <c r="DR51" s="388" t="s">
        <v>18285</v>
      </c>
      <c r="DS51" s="389" t="s">
        <v>32</v>
      </c>
      <c r="DT51" s="392" t="s">
        <v>44</v>
      </c>
      <c r="DU51" s="392" t="s">
        <v>44</v>
      </c>
      <c r="DV51" s="392" t="s">
        <v>44</v>
      </c>
      <c r="DW51" s="392">
        <v>3</v>
      </c>
      <c r="DX51" s="392" t="s">
        <v>14</v>
      </c>
      <c r="DY51" s="444" t="s">
        <v>33</v>
      </c>
      <c r="DZ51" s="445" t="s">
        <v>34</v>
      </c>
      <c r="EA51" s="445" t="s">
        <v>18181</v>
      </c>
      <c r="EB51" s="445" t="s">
        <v>18286</v>
      </c>
      <c r="EC51" s="445" t="s">
        <v>44</v>
      </c>
      <c r="ED51" s="445" t="s">
        <v>44</v>
      </c>
      <c r="EE51" s="384" t="s">
        <v>44</v>
      </c>
      <c r="EF51" s="383" t="s">
        <v>44</v>
      </c>
      <c r="EG51" s="383" t="s">
        <v>44</v>
      </c>
      <c r="EH51" s="383" t="s">
        <v>44</v>
      </c>
      <c r="EI51" s="383" t="s">
        <v>44</v>
      </c>
      <c r="EJ51" s="383" t="s">
        <v>44</v>
      </c>
      <c r="EK51" s="383" t="s">
        <v>44</v>
      </c>
      <c r="EL51" s="383" t="s">
        <v>722</v>
      </c>
      <c r="EM51" s="400" t="s">
        <v>44</v>
      </c>
      <c r="EN51" s="399" t="s">
        <v>723</v>
      </c>
      <c r="EO51" s="399" t="s">
        <v>44</v>
      </c>
      <c r="EP51" s="401" t="s">
        <v>17</v>
      </c>
      <c r="EQ51" s="405" t="s">
        <v>44</v>
      </c>
      <c r="ER51" s="405">
        <v>15</v>
      </c>
      <c r="ES51" s="405" t="s">
        <v>14</v>
      </c>
      <c r="ET51" s="401" t="s">
        <v>17456</v>
      </c>
      <c r="EU51" s="399">
        <v>1</v>
      </c>
      <c r="EV51" s="400" t="s">
        <v>17358</v>
      </c>
      <c r="EW51" s="399">
        <v>1</v>
      </c>
      <c r="EX51" s="398" t="s">
        <v>17358</v>
      </c>
      <c r="EY51" s="398">
        <v>0</v>
      </c>
      <c r="EZ51" s="398" t="s">
        <v>44</v>
      </c>
      <c r="FA51" s="399">
        <v>0</v>
      </c>
      <c r="FB51" s="399" t="s">
        <v>44</v>
      </c>
      <c r="FC51" s="399" t="s">
        <v>48</v>
      </c>
      <c r="FD51" s="399">
        <v>0</v>
      </c>
      <c r="FE51" s="398">
        <v>0</v>
      </c>
      <c r="FF51" s="399">
        <v>1</v>
      </c>
      <c r="FG51" s="399">
        <v>0</v>
      </c>
      <c r="FH51" s="399" t="s">
        <v>44</v>
      </c>
      <c r="FI51" s="529" t="s">
        <v>18287</v>
      </c>
      <c r="FJ51" s="529" t="s">
        <v>18288</v>
      </c>
      <c r="FK51" s="529" t="s">
        <v>18289</v>
      </c>
      <c r="FL51" s="529" t="s">
        <v>18290</v>
      </c>
      <c r="FM51" s="400" t="s">
        <v>18291</v>
      </c>
      <c r="FN51" s="398" t="s">
        <v>18292</v>
      </c>
      <c r="FO51" s="398" t="s">
        <v>18280</v>
      </c>
    </row>
    <row r="52" spans="1:171" s="1" customFormat="1" ht="12.75" customHeight="1" thickBot="1" x14ac:dyDescent="0.35">
      <c r="A52" s="370">
        <v>85</v>
      </c>
      <c r="B52" s="397" t="s">
        <v>12601</v>
      </c>
      <c r="C52" s="337" t="s">
        <v>19695</v>
      </c>
      <c r="D52" s="337" t="s">
        <v>19695</v>
      </c>
      <c r="E52" s="399" t="s">
        <v>13442</v>
      </c>
      <c r="F52" s="398" t="s">
        <v>44</v>
      </c>
      <c r="G52" s="398" t="s">
        <v>376</v>
      </c>
      <c r="H52" s="398" t="s">
        <v>19</v>
      </c>
      <c r="I52" s="398" t="s">
        <v>44</v>
      </c>
      <c r="J52" s="398" t="s">
        <v>20</v>
      </c>
      <c r="K52" s="399" t="s">
        <v>44</v>
      </c>
      <c r="L52" s="399" t="s">
        <v>46</v>
      </c>
      <c r="M52" s="372" t="s">
        <v>14</v>
      </c>
      <c r="N52" s="398" t="s">
        <v>14</v>
      </c>
      <c r="O52" s="400" t="s">
        <v>44</v>
      </c>
      <c r="P52" s="398" t="s">
        <v>44</v>
      </c>
      <c r="Q52" s="400" t="s">
        <v>44</v>
      </c>
      <c r="R52" s="692" t="s">
        <v>22</v>
      </c>
      <c r="S52" s="399" t="s">
        <v>44</v>
      </c>
      <c r="T52" s="399" t="s">
        <v>44</v>
      </c>
      <c r="U52" s="399" t="s">
        <v>76</v>
      </c>
      <c r="V52" s="398" t="s">
        <v>44</v>
      </c>
      <c r="W52" s="398" t="s">
        <v>44</v>
      </c>
      <c r="X52" s="398" t="s">
        <v>44</v>
      </c>
      <c r="Y52" s="401" t="s">
        <v>44</v>
      </c>
      <c r="Z52" s="399" t="s">
        <v>44</v>
      </c>
      <c r="AA52" s="399" t="s">
        <v>44</v>
      </c>
      <c r="AB52" s="399" t="s">
        <v>14</v>
      </c>
      <c r="AC52" s="399" t="s">
        <v>17558</v>
      </c>
      <c r="AD52" s="399" t="s">
        <v>17</v>
      </c>
      <c r="AE52" s="399" t="s">
        <v>44</v>
      </c>
      <c r="AF52" s="399" t="s">
        <v>44</v>
      </c>
      <c r="AG52" s="399" t="s">
        <v>38</v>
      </c>
      <c r="AH52" s="399">
        <v>1</v>
      </c>
      <c r="AI52" s="399">
        <v>15</v>
      </c>
      <c r="AJ52" s="399" t="s">
        <v>483</v>
      </c>
      <c r="AK52" s="398" t="s">
        <v>44</v>
      </c>
      <c r="AL52" s="399">
        <v>6</v>
      </c>
      <c r="AM52" s="398" t="s">
        <v>65</v>
      </c>
      <c r="AN52" s="399" t="s">
        <v>14</v>
      </c>
      <c r="AO52" s="398">
        <v>90</v>
      </c>
      <c r="AP52" s="399" t="s">
        <v>44</v>
      </c>
      <c r="AQ52" s="399" t="s">
        <v>17</v>
      </c>
      <c r="AR52" s="399" t="s">
        <v>44</v>
      </c>
      <c r="AS52" s="399" t="s">
        <v>44</v>
      </c>
      <c r="AT52" s="399">
        <v>0</v>
      </c>
      <c r="AU52" s="398" t="s">
        <v>44</v>
      </c>
      <c r="AV52" s="398">
        <v>0</v>
      </c>
      <c r="AW52" s="399" t="s">
        <v>44</v>
      </c>
      <c r="AX52" s="399">
        <v>0</v>
      </c>
      <c r="AY52" s="398">
        <v>0</v>
      </c>
      <c r="AZ52" s="422" t="s">
        <v>14</v>
      </c>
      <c r="BA52" s="422" t="s">
        <v>18305</v>
      </c>
      <c r="BB52" s="399" t="s">
        <v>731</v>
      </c>
      <c r="BC52" s="399">
        <v>4</v>
      </c>
      <c r="BD52" s="399">
        <v>100</v>
      </c>
      <c r="BE52" s="400">
        <v>0</v>
      </c>
      <c r="BF52" s="398" t="s">
        <v>44</v>
      </c>
      <c r="BG52" s="398">
        <v>0</v>
      </c>
      <c r="BH52" s="399" t="s">
        <v>44</v>
      </c>
      <c r="BI52" s="399" t="s">
        <v>44</v>
      </c>
      <c r="BJ52" s="373" t="s">
        <v>44</v>
      </c>
      <c r="BK52" s="373">
        <v>0</v>
      </c>
      <c r="BL52" s="399" t="s">
        <v>44</v>
      </c>
      <c r="BM52" s="376" t="s">
        <v>44</v>
      </c>
      <c r="BN52" s="377" t="s">
        <v>44</v>
      </c>
      <c r="BO52" s="377">
        <v>0</v>
      </c>
      <c r="BP52" s="376" t="s">
        <v>44</v>
      </c>
      <c r="BQ52" s="377" t="s">
        <v>44</v>
      </c>
      <c r="BR52" s="377" t="s">
        <v>44</v>
      </c>
      <c r="BS52" s="378">
        <v>16</v>
      </c>
      <c r="BT52" s="399">
        <v>0</v>
      </c>
      <c r="BU52" s="399">
        <v>100</v>
      </c>
      <c r="BV52" s="398" t="s">
        <v>18246</v>
      </c>
      <c r="BW52" s="399">
        <v>0</v>
      </c>
      <c r="BX52" s="399" t="s">
        <v>44</v>
      </c>
      <c r="BY52" s="399" t="s">
        <v>44</v>
      </c>
      <c r="BZ52" s="399" t="s">
        <v>44</v>
      </c>
      <c r="CA52" s="399">
        <v>0</v>
      </c>
      <c r="CB52" s="399" t="s">
        <v>44</v>
      </c>
      <c r="CC52" s="399" t="s">
        <v>44</v>
      </c>
      <c r="CD52" s="399" t="s">
        <v>44</v>
      </c>
      <c r="CE52" s="399">
        <v>0</v>
      </c>
      <c r="CF52" s="399" t="s">
        <v>44</v>
      </c>
      <c r="CG52" s="399" t="s">
        <v>44</v>
      </c>
      <c r="CH52" s="399" t="s">
        <v>44</v>
      </c>
      <c r="CI52" s="398" t="s">
        <v>484</v>
      </c>
      <c r="CJ52" s="398">
        <v>0</v>
      </c>
      <c r="CK52" s="398">
        <v>100</v>
      </c>
      <c r="CL52" s="379">
        <v>0</v>
      </c>
      <c r="CM52" s="379">
        <v>0</v>
      </c>
      <c r="CN52" s="379" t="s">
        <v>44</v>
      </c>
      <c r="CO52" s="379" t="s">
        <v>44</v>
      </c>
      <c r="CP52" s="432" t="s">
        <v>44</v>
      </c>
      <c r="CQ52" s="380" t="s">
        <v>44</v>
      </c>
      <c r="CR52" s="380" t="s">
        <v>44</v>
      </c>
      <c r="CS52" s="380" t="s">
        <v>44</v>
      </c>
      <c r="CT52" s="381" t="s">
        <v>44</v>
      </c>
      <c r="CU52" s="381" t="s">
        <v>44</v>
      </c>
      <c r="CV52" s="381" t="s">
        <v>63</v>
      </c>
      <c r="CW52" s="381">
        <v>0</v>
      </c>
      <c r="CX52" s="382">
        <v>100</v>
      </c>
      <c r="CY52" s="382">
        <v>0</v>
      </c>
      <c r="CZ52" s="382">
        <v>0</v>
      </c>
      <c r="DA52" s="382">
        <v>0</v>
      </c>
      <c r="DB52" s="383">
        <v>0</v>
      </c>
      <c r="DC52" s="538">
        <f t="shared" si="1"/>
        <v>100</v>
      </c>
      <c r="DD52" s="383" t="s">
        <v>18306</v>
      </c>
      <c r="DE52" s="383">
        <v>40</v>
      </c>
      <c r="DF52" s="384" t="s">
        <v>17369</v>
      </c>
      <c r="DG52" s="385" t="s">
        <v>17</v>
      </c>
      <c r="DH52" s="385" t="s">
        <v>44</v>
      </c>
      <c r="DI52" s="385" t="s">
        <v>44</v>
      </c>
      <c r="DJ52" s="413" t="s">
        <v>44</v>
      </c>
      <c r="DK52" s="436" t="s">
        <v>14</v>
      </c>
      <c r="DL52" s="386" t="s">
        <v>18025</v>
      </c>
      <c r="DM52" s="386" t="s">
        <v>14</v>
      </c>
      <c r="DN52" s="387" t="s">
        <v>740</v>
      </c>
      <c r="DO52" s="388" t="s">
        <v>31</v>
      </c>
      <c r="DP52" s="388" t="s">
        <v>14</v>
      </c>
      <c r="DQ52" s="388" t="s">
        <v>30</v>
      </c>
      <c r="DR52" s="388" t="s">
        <v>18307</v>
      </c>
      <c r="DS52" s="389" t="s">
        <v>32</v>
      </c>
      <c r="DT52" s="392" t="s">
        <v>44</v>
      </c>
      <c r="DU52" s="392" t="s">
        <v>32</v>
      </c>
      <c r="DV52" s="392" t="s">
        <v>44</v>
      </c>
      <c r="DW52" s="392">
        <v>3.5</v>
      </c>
      <c r="DX52" s="392" t="s">
        <v>17</v>
      </c>
      <c r="DY52" s="444" t="s">
        <v>44</v>
      </c>
      <c r="DZ52" s="445" t="s">
        <v>44</v>
      </c>
      <c r="EA52" s="445" t="s">
        <v>44</v>
      </c>
      <c r="EB52" s="445" t="s">
        <v>44</v>
      </c>
      <c r="EC52" s="445" t="s">
        <v>44</v>
      </c>
      <c r="ED52" s="445" t="s">
        <v>44</v>
      </c>
      <c r="EE52" s="384" t="s">
        <v>44</v>
      </c>
      <c r="EF52" s="383" t="s">
        <v>33</v>
      </c>
      <c r="EG52" s="383" t="s">
        <v>18308</v>
      </c>
      <c r="EH52" s="383" t="s">
        <v>487</v>
      </c>
      <c r="EI52" s="383" t="s">
        <v>44</v>
      </c>
      <c r="EJ52" s="383" t="s">
        <v>44</v>
      </c>
      <c r="EK52" s="383" t="s">
        <v>18309</v>
      </c>
      <c r="EL52" s="383" t="s">
        <v>722</v>
      </c>
      <c r="EM52" s="398" t="s">
        <v>44</v>
      </c>
      <c r="EN52" s="399" t="s">
        <v>723</v>
      </c>
      <c r="EO52" s="399" t="s">
        <v>44</v>
      </c>
      <c r="EP52" s="401" t="s">
        <v>17</v>
      </c>
      <c r="EQ52" s="405" t="s">
        <v>44</v>
      </c>
      <c r="ER52" s="405">
        <v>200</v>
      </c>
      <c r="ES52" s="405" t="s">
        <v>14</v>
      </c>
      <c r="ET52" s="401" t="s">
        <v>17576</v>
      </c>
      <c r="EU52" s="399">
        <v>1</v>
      </c>
      <c r="EV52" s="400" t="s">
        <v>17373</v>
      </c>
      <c r="EW52" s="399">
        <v>1</v>
      </c>
      <c r="EX52" s="398" t="s">
        <v>17589</v>
      </c>
      <c r="EY52" s="398">
        <v>1</v>
      </c>
      <c r="EZ52" s="398" t="s">
        <v>17589</v>
      </c>
      <c r="FA52" s="399">
        <v>0</v>
      </c>
      <c r="FB52" s="399" t="s">
        <v>44</v>
      </c>
      <c r="FC52" s="399" t="s">
        <v>44</v>
      </c>
      <c r="FD52" s="399">
        <v>0</v>
      </c>
      <c r="FE52" s="398">
        <v>0</v>
      </c>
      <c r="FF52" s="399">
        <v>0</v>
      </c>
      <c r="FG52" s="399">
        <v>0</v>
      </c>
      <c r="FH52" s="399" t="s">
        <v>44</v>
      </c>
      <c r="FI52" s="529" t="s">
        <v>18310</v>
      </c>
      <c r="FJ52" s="529" t="s">
        <v>18311</v>
      </c>
      <c r="FK52" s="529" t="s">
        <v>18312</v>
      </c>
      <c r="FL52" s="418"/>
      <c r="FM52" s="417" t="s">
        <v>18313</v>
      </c>
      <c r="FN52" s="398" t="s">
        <v>18314</v>
      </c>
      <c r="FO52" s="398" t="s">
        <v>18280</v>
      </c>
    </row>
    <row r="53" spans="1:171" s="1" customFormat="1" ht="12.75" customHeight="1" thickBot="1" x14ac:dyDescent="0.35">
      <c r="A53" s="370">
        <v>86</v>
      </c>
      <c r="B53" s="397" t="s">
        <v>12883</v>
      </c>
      <c r="C53" s="337" t="s">
        <v>19695</v>
      </c>
      <c r="D53" s="337" t="s">
        <v>19695</v>
      </c>
      <c r="E53" s="399" t="s">
        <v>13442</v>
      </c>
      <c r="F53" s="398" t="s">
        <v>44</v>
      </c>
      <c r="G53" s="398" t="s">
        <v>369</v>
      </c>
      <c r="H53" s="398" t="s">
        <v>19</v>
      </c>
      <c r="I53" s="398" t="s">
        <v>44</v>
      </c>
      <c r="J53" s="398" t="s">
        <v>20</v>
      </c>
      <c r="K53" s="399" t="s">
        <v>44</v>
      </c>
      <c r="L53" s="399" t="s">
        <v>21</v>
      </c>
      <c r="M53" s="372" t="s">
        <v>14</v>
      </c>
      <c r="N53" s="398" t="s">
        <v>14</v>
      </c>
      <c r="O53" s="400" t="s">
        <v>44</v>
      </c>
      <c r="P53" s="398" t="s">
        <v>44</v>
      </c>
      <c r="Q53" s="400" t="s">
        <v>44</v>
      </c>
      <c r="R53" s="692" t="s">
        <v>47</v>
      </c>
      <c r="S53" s="399" t="s">
        <v>44</v>
      </c>
      <c r="T53" s="399" t="s">
        <v>44</v>
      </c>
      <c r="U53" s="399" t="s">
        <v>76</v>
      </c>
      <c r="V53" s="398" t="s">
        <v>44</v>
      </c>
      <c r="W53" s="398" t="s">
        <v>44</v>
      </c>
      <c r="X53" s="398" t="s">
        <v>44</v>
      </c>
      <c r="Y53" s="401" t="s">
        <v>44</v>
      </c>
      <c r="Z53" s="399" t="s">
        <v>44</v>
      </c>
      <c r="AA53" s="399" t="s">
        <v>44</v>
      </c>
      <c r="AB53" s="399" t="s">
        <v>14</v>
      </c>
      <c r="AC53" s="399" t="s">
        <v>48</v>
      </c>
      <c r="AD53" s="399" t="s">
        <v>14</v>
      </c>
      <c r="AE53" s="399" t="s">
        <v>39</v>
      </c>
      <c r="AF53" s="399" t="s">
        <v>44</v>
      </c>
      <c r="AG53" s="399" t="s">
        <v>38</v>
      </c>
      <c r="AH53" s="399">
        <v>1</v>
      </c>
      <c r="AI53" s="399">
        <v>10</v>
      </c>
      <c r="AJ53" s="399" t="s">
        <v>483</v>
      </c>
      <c r="AK53" s="398" t="s">
        <v>44</v>
      </c>
      <c r="AL53" s="399">
        <v>3</v>
      </c>
      <c r="AM53" s="398" t="s">
        <v>488</v>
      </c>
      <c r="AN53" s="399" t="s">
        <v>14</v>
      </c>
      <c r="AO53" s="398">
        <v>70</v>
      </c>
      <c r="AP53" s="399" t="s">
        <v>44</v>
      </c>
      <c r="AQ53" s="399" t="s">
        <v>17</v>
      </c>
      <c r="AR53" s="399" t="s">
        <v>44</v>
      </c>
      <c r="AS53" s="399" t="s">
        <v>44</v>
      </c>
      <c r="AT53" s="399">
        <v>0</v>
      </c>
      <c r="AU53" s="398" t="s">
        <v>44</v>
      </c>
      <c r="AV53" s="398">
        <v>0</v>
      </c>
      <c r="AW53" s="399" t="s">
        <v>44</v>
      </c>
      <c r="AX53" s="399">
        <v>0</v>
      </c>
      <c r="AY53" s="398">
        <v>0</v>
      </c>
      <c r="AZ53" s="399" t="s">
        <v>14</v>
      </c>
      <c r="BA53" s="399" t="s">
        <v>18315</v>
      </c>
      <c r="BB53" s="399" t="s">
        <v>171</v>
      </c>
      <c r="BC53" s="399">
        <v>0</v>
      </c>
      <c r="BD53" s="399" t="s">
        <v>44</v>
      </c>
      <c r="BE53" s="400" t="s">
        <v>44</v>
      </c>
      <c r="BF53" s="398" t="s">
        <v>44</v>
      </c>
      <c r="BG53" s="400">
        <v>0</v>
      </c>
      <c r="BH53" s="399" t="s">
        <v>44</v>
      </c>
      <c r="BI53" s="399" t="s">
        <v>44</v>
      </c>
      <c r="BJ53" s="373" t="s">
        <v>44</v>
      </c>
      <c r="BK53" s="428">
        <v>0</v>
      </c>
      <c r="BL53" s="399" t="s">
        <v>44</v>
      </c>
      <c r="BM53" s="402" t="s">
        <v>44</v>
      </c>
      <c r="BN53" s="403" t="s">
        <v>44</v>
      </c>
      <c r="BO53" s="403">
        <v>0</v>
      </c>
      <c r="BP53" s="402" t="s">
        <v>44</v>
      </c>
      <c r="BQ53" s="403" t="s">
        <v>44</v>
      </c>
      <c r="BR53" s="403" t="s">
        <v>44</v>
      </c>
      <c r="BS53" s="378">
        <v>5</v>
      </c>
      <c r="BT53" s="399">
        <v>0</v>
      </c>
      <c r="BU53" s="399">
        <v>100</v>
      </c>
      <c r="BV53" s="399" t="s">
        <v>824</v>
      </c>
      <c r="BW53" s="399">
        <v>0</v>
      </c>
      <c r="BX53" s="399" t="s">
        <v>44</v>
      </c>
      <c r="BY53" s="399" t="s">
        <v>44</v>
      </c>
      <c r="BZ53" s="399" t="s">
        <v>44</v>
      </c>
      <c r="CA53" s="399">
        <v>0</v>
      </c>
      <c r="CB53" s="399" t="s">
        <v>44</v>
      </c>
      <c r="CC53" s="399" t="s">
        <v>44</v>
      </c>
      <c r="CD53" s="399" t="s">
        <v>44</v>
      </c>
      <c r="CE53" s="399">
        <v>0</v>
      </c>
      <c r="CF53" s="399" t="s">
        <v>44</v>
      </c>
      <c r="CG53" s="399" t="s">
        <v>44</v>
      </c>
      <c r="CH53" s="399" t="s">
        <v>44</v>
      </c>
      <c r="CI53" s="398" t="s">
        <v>484</v>
      </c>
      <c r="CJ53" s="398">
        <v>0</v>
      </c>
      <c r="CK53" s="398">
        <v>100</v>
      </c>
      <c r="CL53" s="404">
        <v>0</v>
      </c>
      <c r="CM53" s="404">
        <v>0</v>
      </c>
      <c r="CN53" s="404" t="s">
        <v>44</v>
      </c>
      <c r="CO53" s="404" t="s">
        <v>44</v>
      </c>
      <c r="CP53" s="380" t="s">
        <v>44</v>
      </c>
      <c r="CQ53" s="380" t="s">
        <v>44</v>
      </c>
      <c r="CR53" s="380" t="s">
        <v>44</v>
      </c>
      <c r="CS53" s="415" t="s">
        <v>44</v>
      </c>
      <c r="CT53" s="381" t="s">
        <v>44</v>
      </c>
      <c r="CU53" s="381" t="s">
        <v>44</v>
      </c>
      <c r="CV53" s="381" t="s">
        <v>63</v>
      </c>
      <c r="CW53" s="381">
        <v>0</v>
      </c>
      <c r="CX53" s="382">
        <v>100</v>
      </c>
      <c r="CY53" s="382">
        <v>0</v>
      </c>
      <c r="CZ53" s="382">
        <v>0</v>
      </c>
      <c r="DA53" s="382">
        <v>0</v>
      </c>
      <c r="DB53" s="383">
        <v>0</v>
      </c>
      <c r="DC53" s="538">
        <f t="shared" si="1"/>
        <v>100</v>
      </c>
      <c r="DD53" s="383" t="s">
        <v>18316</v>
      </c>
      <c r="DE53" s="383">
        <v>56</v>
      </c>
      <c r="DF53" s="384" t="s">
        <v>17369</v>
      </c>
      <c r="DG53" s="435" t="s">
        <v>17</v>
      </c>
      <c r="DH53" s="385" t="s">
        <v>44</v>
      </c>
      <c r="DI53" s="385" t="s">
        <v>44</v>
      </c>
      <c r="DJ53" s="385" t="s">
        <v>44</v>
      </c>
      <c r="DK53" s="386" t="s">
        <v>17</v>
      </c>
      <c r="DL53" s="386" t="s">
        <v>44</v>
      </c>
      <c r="DM53" s="386" t="s">
        <v>14</v>
      </c>
      <c r="DN53" s="387" t="s">
        <v>60</v>
      </c>
      <c r="DO53" s="388" t="s">
        <v>31</v>
      </c>
      <c r="DP53" s="388" t="s">
        <v>17</v>
      </c>
      <c r="DQ53" s="388" t="s">
        <v>44</v>
      </c>
      <c r="DR53" s="388" t="s">
        <v>44</v>
      </c>
      <c r="DS53" s="389" t="s">
        <v>32</v>
      </c>
      <c r="DT53" s="392" t="s">
        <v>44</v>
      </c>
      <c r="DU53" s="392" t="s">
        <v>44</v>
      </c>
      <c r="DV53" s="392" t="s">
        <v>44</v>
      </c>
      <c r="DW53" s="392">
        <v>3.5</v>
      </c>
      <c r="DX53" s="392" t="s">
        <v>17</v>
      </c>
      <c r="DY53" s="444" t="s">
        <v>33</v>
      </c>
      <c r="DZ53" s="445" t="s">
        <v>84</v>
      </c>
      <c r="EA53" s="445" t="s">
        <v>44</v>
      </c>
      <c r="EB53" s="445" t="s">
        <v>44</v>
      </c>
      <c r="EC53" s="445" t="s">
        <v>44</v>
      </c>
      <c r="ED53" s="445" t="s">
        <v>44</v>
      </c>
      <c r="EE53" s="384" t="s">
        <v>18317</v>
      </c>
      <c r="EF53" s="383" t="s">
        <v>44</v>
      </c>
      <c r="EG53" s="383" t="s">
        <v>44</v>
      </c>
      <c r="EH53" s="383" t="s">
        <v>44</v>
      </c>
      <c r="EI53" s="383" t="s">
        <v>44</v>
      </c>
      <c r="EJ53" s="383" t="s">
        <v>44</v>
      </c>
      <c r="EK53" s="383" t="s">
        <v>44</v>
      </c>
      <c r="EL53" s="383" t="s">
        <v>722</v>
      </c>
      <c r="EM53" s="400" t="s">
        <v>44</v>
      </c>
      <c r="EN53" s="399" t="s">
        <v>723</v>
      </c>
      <c r="EO53" s="399" t="s">
        <v>44</v>
      </c>
      <c r="EP53" s="400" t="s">
        <v>17</v>
      </c>
      <c r="EQ53" s="400" t="s">
        <v>44</v>
      </c>
      <c r="ER53" s="405">
        <v>30</v>
      </c>
      <c r="ES53" s="405" t="s">
        <v>14</v>
      </c>
      <c r="ET53" s="401" t="s">
        <v>17407</v>
      </c>
      <c r="EU53" s="399">
        <v>1</v>
      </c>
      <c r="EV53" s="400" t="s">
        <v>17398</v>
      </c>
      <c r="EW53" s="399">
        <v>0</v>
      </c>
      <c r="EX53" s="398" t="s">
        <v>44</v>
      </c>
      <c r="EY53" s="398">
        <v>1</v>
      </c>
      <c r="EZ53" s="398" t="s">
        <v>17589</v>
      </c>
      <c r="FA53" s="399">
        <v>0</v>
      </c>
      <c r="FB53" s="399" t="s">
        <v>44</v>
      </c>
      <c r="FC53" s="399" t="s">
        <v>39</v>
      </c>
      <c r="FD53" s="399">
        <v>1</v>
      </c>
      <c r="FE53" s="398">
        <v>0</v>
      </c>
      <c r="FF53" s="399">
        <v>0</v>
      </c>
      <c r="FG53" s="399">
        <v>0</v>
      </c>
      <c r="FH53" s="399" t="s">
        <v>44</v>
      </c>
      <c r="FI53" s="529" t="s">
        <v>18318</v>
      </c>
      <c r="FJ53" s="529" t="s">
        <v>18319</v>
      </c>
      <c r="FK53" s="529" t="s">
        <v>18320</v>
      </c>
      <c r="FL53" s="529" t="s">
        <v>18321</v>
      </c>
      <c r="FM53" s="400" t="s">
        <v>18322</v>
      </c>
      <c r="FN53" s="398" t="s">
        <v>18323</v>
      </c>
      <c r="FO53" s="398" t="s">
        <v>18280</v>
      </c>
    </row>
    <row r="54" spans="1:171" s="1" customFormat="1" ht="12.75" customHeight="1" thickBot="1" x14ac:dyDescent="0.35">
      <c r="A54" s="370">
        <v>56</v>
      </c>
      <c r="B54" s="397" t="s">
        <v>7105</v>
      </c>
      <c r="C54" s="337" t="s">
        <v>19695</v>
      </c>
      <c r="D54" s="337" t="s">
        <v>19695</v>
      </c>
      <c r="E54" s="399" t="s">
        <v>13442</v>
      </c>
      <c r="F54" s="398" t="s">
        <v>44</v>
      </c>
      <c r="G54" s="398" t="s">
        <v>733</v>
      </c>
      <c r="H54" s="398" t="s">
        <v>19</v>
      </c>
      <c r="I54" s="398" t="s">
        <v>44</v>
      </c>
      <c r="J54" s="398" t="s">
        <v>20</v>
      </c>
      <c r="K54" s="399" t="s">
        <v>44</v>
      </c>
      <c r="L54" s="399" t="s">
        <v>21</v>
      </c>
      <c r="M54" s="372" t="s">
        <v>14</v>
      </c>
      <c r="N54" s="398" t="s">
        <v>14</v>
      </c>
      <c r="O54" s="398" t="s">
        <v>44</v>
      </c>
      <c r="P54" s="398" t="s">
        <v>44</v>
      </c>
      <c r="Q54" s="400" t="s">
        <v>44</v>
      </c>
      <c r="R54" s="693" t="s">
        <v>22</v>
      </c>
      <c r="S54" s="399" t="s">
        <v>44</v>
      </c>
      <c r="T54" s="399" t="s">
        <v>44</v>
      </c>
      <c r="U54" s="399" t="s">
        <v>23</v>
      </c>
      <c r="V54" s="398" t="s">
        <v>65</v>
      </c>
      <c r="W54" s="398" t="s">
        <v>25</v>
      </c>
      <c r="X54" s="398">
        <v>6</v>
      </c>
      <c r="Y54" s="401">
        <v>480</v>
      </c>
      <c r="Z54" s="399" t="s">
        <v>24</v>
      </c>
      <c r="AA54" s="399" t="s">
        <v>17989</v>
      </c>
      <c r="AB54" s="399" t="s">
        <v>14</v>
      </c>
      <c r="AC54" s="399" t="s">
        <v>48</v>
      </c>
      <c r="AD54" s="399" t="s">
        <v>14</v>
      </c>
      <c r="AE54" s="399" t="s">
        <v>39</v>
      </c>
      <c r="AF54" s="399" t="s">
        <v>48</v>
      </c>
      <c r="AG54" s="399" t="s">
        <v>38</v>
      </c>
      <c r="AH54" s="399">
        <v>1</v>
      </c>
      <c r="AI54" s="399">
        <v>30</v>
      </c>
      <c r="AJ54" s="399" t="s">
        <v>483</v>
      </c>
      <c r="AK54" s="398" t="s">
        <v>44</v>
      </c>
      <c r="AL54" s="399">
        <v>3</v>
      </c>
      <c r="AM54" s="398" t="s">
        <v>37</v>
      </c>
      <c r="AN54" s="399" t="s">
        <v>14</v>
      </c>
      <c r="AO54" s="398">
        <v>40</v>
      </c>
      <c r="AP54" s="399" t="s">
        <v>44</v>
      </c>
      <c r="AQ54" s="399" t="s">
        <v>17</v>
      </c>
      <c r="AR54" s="399" t="s">
        <v>44</v>
      </c>
      <c r="AS54" s="399" t="s">
        <v>44</v>
      </c>
      <c r="AT54" s="399">
        <v>0</v>
      </c>
      <c r="AU54" s="398" t="s">
        <v>44</v>
      </c>
      <c r="AV54" s="398">
        <v>0</v>
      </c>
      <c r="AW54" s="399" t="s">
        <v>44</v>
      </c>
      <c r="AX54" s="399">
        <v>0</v>
      </c>
      <c r="AY54" s="398">
        <v>0</v>
      </c>
      <c r="AZ54" s="399" t="s">
        <v>14</v>
      </c>
      <c r="BA54" s="399" t="s">
        <v>17990</v>
      </c>
      <c r="BB54" s="399" t="s">
        <v>486</v>
      </c>
      <c r="BC54" s="399">
        <v>2</v>
      </c>
      <c r="BD54" s="399">
        <v>75</v>
      </c>
      <c r="BE54" s="400">
        <v>25</v>
      </c>
      <c r="BF54" s="400" t="s">
        <v>44</v>
      </c>
      <c r="BG54" s="399">
        <v>0</v>
      </c>
      <c r="BH54" s="399" t="s">
        <v>44</v>
      </c>
      <c r="BI54" s="399" t="s">
        <v>44</v>
      </c>
      <c r="BJ54" s="373" t="s">
        <v>44</v>
      </c>
      <c r="BK54" s="373">
        <v>0</v>
      </c>
      <c r="BL54" s="399" t="s">
        <v>44</v>
      </c>
      <c r="BM54" s="402" t="s">
        <v>44</v>
      </c>
      <c r="BN54" s="403" t="s">
        <v>44</v>
      </c>
      <c r="BO54" s="403">
        <v>0</v>
      </c>
      <c r="BP54" s="402" t="s">
        <v>44</v>
      </c>
      <c r="BQ54" s="403" t="s">
        <v>44</v>
      </c>
      <c r="BR54" s="403" t="s">
        <v>44</v>
      </c>
      <c r="BS54" s="408">
        <v>0</v>
      </c>
      <c r="BT54" s="399" t="s">
        <v>44</v>
      </c>
      <c r="BU54" s="399" t="s">
        <v>44</v>
      </c>
      <c r="BV54" s="399" t="s">
        <v>44</v>
      </c>
      <c r="BW54" s="399">
        <v>0</v>
      </c>
      <c r="BX54" s="399" t="s">
        <v>44</v>
      </c>
      <c r="BY54" s="399" t="s">
        <v>44</v>
      </c>
      <c r="BZ54" s="399" t="s">
        <v>44</v>
      </c>
      <c r="CA54" s="399">
        <v>0</v>
      </c>
      <c r="CB54" s="399" t="s">
        <v>44</v>
      </c>
      <c r="CC54" s="399" t="s">
        <v>44</v>
      </c>
      <c r="CD54" s="399" t="s">
        <v>44</v>
      </c>
      <c r="CE54" s="399">
        <v>0</v>
      </c>
      <c r="CF54" s="399" t="s">
        <v>44</v>
      </c>
      <c r="CG54" s="399" t="s">
        <v>44</v>
      </c>
      <c r="CH54" s="399" t="s">
        <v>44</v>
      </c>
      <c r="CI54" s="400" t="s">
        <v>479</v>
      </c>
      <c r="CJ54" s="399">
        <v>100</v>
      </c>
      <c r="CK54" s="398">
        <v>0</v>
      </c>
      <c r="CL54" s="404">
        <v>0</v>
      </c>
      <c r="CM54" s="404">
        <v>0</v>
      </c>
      <c r="CN54" s="404" t="s">
        <v>44</v>
      </c>
      <c r="CO54" s="404" t="s">
        <v>480</v>
      </c>
      <c r="CP54" s="380">
        <v>100</v>
      </c>
      <c r="CQ54" s="380">
        <v>0</v>
      </c>
      <c r="CR54" s="380">
        <v>0</v>
      </c>
      <c r="CS54" s="380">
        <v>0</v>
      </c>
      <c r="CT54" s="381">
        <v>0</v>
      </c>
      <c r="CU54" s="381" t="s">
        <v>44</v>
      </c>
      <c r="CV54" s="381" t="s">
        <v>44</v>
      </c>
      <c r="CW54" s="381" t="s">
        <v>44</v>
      </c>
      <c r="CX54" s="382" t="s">
        <v>44</v>
      </c>
      <c r="CY54" s="382" t="s">
        <v>44</v>
      </c>
      <c r="CZ54" s="382" t="s">
        <v>44</v>
      </c>
      <c r="DA54" s="382" t="s">
        <v>44</v>
      </c>
      <c r="DB54" s="383" t="s">
        <v>44</v>
      </c>
      <c r="DC54" s="538">
        <f t="shared" si="1"/>
        <v>0</v>
      </c>
      <c r="DD54" s="383" t="s">
        <v>17991</v>
      </c>
      <c r="DE54" s="383">
        <v>72</v>
      </c>
      <c r="DF54" s="384" t="s">
        <v>481</v>
      </c>
      <c r="DG54" s="385" t="s">
        <v>14</v>
      </c>
      <c r="DH54" s="385" t="s">
        <v>721</v>
      </c>
      <c r="DI54" s="385" t="s">
        <v>850</v>
      </c>
      <c r="DJ54" s="385" t="s">
        <v>44</v>
      </c>
      <c r="DK54" s="386" t="s">
        <v>17</v>
      </c>
      <c r="DL54" s="386" t="s">
        <v>44</v>
      </c>
      <c r="DM54" s="386" t="s">
        <v>14</v>
      </c>
      <c r="DN54" s="387" t="s">
        <v>40</v>
      </c>
      <c r="DO54" s="388" t="s">
        <v>31</v>
      </c>
      <c r="DP54" s="388" t="s">
        <v>17</v>
      </c>
      <c r="DQ54" s="388" t="s">
        <v>44</v>
      </c>
      <c r="DR54" s="388" t="s">
        <v>44</v>
      </c>
      <c r="DS54" s="389" t="s">
        <v>32</v>
      </c>
      <c r="DT54" s="390" t="s">
        <v>44</v>
      </c>
      <c r="DU54" s="390" t="s">
        <v>32</v>
      </c>
      <c r="DV54" s="392" t="s">
        <v>44</v>
      </c>
      <c r="DW54" s="392">
        <v>4</v>
      </c>
      <c r="DX54" s="392" t="s">
        <v>17</v>
      </c>
      <c r="DY54" s="393" t="s">
        <v>44</v>
      </c>
      <c r="DZ54" s="394" t="s">
        <v>44</v>
      </c>
      <c r="EA54" s="394" t="s">
        <v>44</v>
      </c>
      <c r="EB54" s="394" t="s">
        <v>44</v>
      </c>
      <c r="EC54" s="394" t="s">
        <v>44</v>
      </c>
      <c r="ED54" s="394" t="s">
        <v>44</v>
      </c>
      <c r="EE54" s="384" t="s">
        <v>44</v>
      </c>
      <c r="EF54" s="383" t="s">
        <v>33</v>
      </c>
      <c r="EG54" s="383" t="s">
        <v>34</v>
      </c>
      <c r="EH54" s="383" t="s">
        <v>883</v>
      </c>
      <c r="EI54" s="383" t="s">
        <v>44</v>
      </c>
      <c r="EJ54" s="383" t="s">
        <v>44</v>
      </c>
      <c r="EK54" s="383" t="s">
        <v>17992</v>
      </c>
      <c r="EL54" s="383" t="s">
        <v>867</v>
      </c>
      <c r="EM54" s="405" t="s">
        <v>44</v>
      </c>
      <c r="EN54" s="401" t="s">
        <v>482</v>
      </c>
      <c r="EO54" s="401" t="s">
        <v>44</v>
      </c>
      <c r="EP54" s="405" t="s">
        <v>17</v>
      </c>
      <c r="EQ54" s="405" t="s">
        <v>44</v>
      </c>
      <c r="ER54" s="405">
        <v>10</v>
      </c>
      <c r="ES54" s="405" t="s">
        <v>14</v>
      </c>
      <c r="ET54" s="401" t="s">
        <v>17407</v>
      </c>
      <c r="EU54" s="399">
        <v>1</v>
      </c>
      <c r="EV54" s="400" t="s">
        <v>17398</v>
      </c>
      <c r="EW54" s="399">
        <v>0</v>
      </c>
      <c r="EX54" s="398" t="s">
        <v>44</v>
      </c>
      <c r="EY54" s="398">
        <v>1</v>
      </c>
      <c r="EZ54" s="399" t="s">
        <v>17398</v>
      </c>
      <c r="FA54" s="406">
        <v>0</v>
      </c>
      <c r="FB54" s="399" t="s">
        <v>44</v>
      </c>
      <c r="FC54" s="399" t="s">
        <v>17407</v>
      </c>
      <c r="FD54" s="399">
        <v>1</v>
      </c>
      <c r="FE54" s="398">
        <v>0</v>
      </c>
      <c r="FF54" s="399">
        <v>1</v>
      </c>
      <c r="FG54" s="399">
        <v>0</v>
      </c>
      <c r="FH54" s="399" t="s">
        <v>44</v>
      </c>
      <c r="FI54" s="529" t="s">
        <v>17993</v>
      </c>
      <c r="FJ54" s="529" t="s">
        <v>17994</v>
      </c>
      <c r="FK54" s="530" t="s">
        <v>17995</v>
      </c>
      <c r="FL54" s="531" t="s">
        <v>17996</v>
      </c>
      <c r="FM54" s="400" t="s">
        <v>17997</v>
      </c>
      <c r="FN54" s="399" t="s">
        <v>834</v>
      </c>
      <c r="FO54" s="398" t="s">
        <v>834</v>
      </c>
    </row>
    <row r="55" spans="1:171" s="1" customFormat="1" ht="12.75" customHeight="1" thickBot="1" x14ac:dyDescent="0.35">
      <c r="A55" s="370">
        <v>87</v>
      </c>
      <c r="B55" s="371" t="s">
        <v>12905</v>
      </c>
      <c r="C55" s="337" t="s">
        <v>19695</v>
      </c>
      <c r="D55" s="337" t="s">
        <v>19695</v>
      </c>
      <c r="E55" s="373" t="s">
        <v>13442</v>
      </c>
      <c r="F55" s="372" t="s">
        <v>44</v>
      </c>
      <c r="G55" s="372" t="s">
        <v>378</v>
      </c>
      <c r="H55" s="372" t="s">
        <v>19</v>
      </c>
      <c r="I55" s="372" t="s">
        <v>44</v>
      </c>
      <c r="J55" s="372" t="s">
        <v>20</v>
      </c>
      <c r="K55" s="373" t="s">
        <v>44</v>
      </c>
      <c r="L55" s="373" t="s">
        <v>21</v>
      </c>
      <c r="M55" s="372" t="s">
        <v>14</v>
      </c>
      <c r="N55" s="372" t="s">
        <v>14</v>
      </c>
      <c r="O55" s="374" t="s">
        <v>44</v>
      </c>
      <c r="P55" s="372" t="s">
        <v>44</v>
      </c>
      <c r="Q55" s="374" t="s">
        <v>44</v>
      </c>
      <c r="R55" s="692" t="s">
        <v>43</v>
      </c>
      <c r="S55" s="373" t="s">
        <v>44</v>
      </c>
      <c r="T55" s="373" t="s">
        <v>44</v>
      </c>
      <c r="U55" s="373" t="s">
        <v>54</v>
      </c>
      <c r="V55" s="372" t="s">
        <v>27</v>
      </c>
      <c r="W55" s="372" t="s">
        <v>26</v>
      </c>
      <c r="X55" s="372">
        <v>1</v>
      </c>
      <c r="Y55" s="375">
        <v>180</v>
      </c>
      <c r="Z55" s="373" t="s">
        <v>24</v>
      </c>
      <c r="AA55" s="373" t="s">
        <v>18324</v>
      </c>
      <c r="AB55" s="373" t="s">
        <v>14</v>
      </c>
      <c r="AC55" s="373" t="s">
        <v>48</v>
      </c>
      <c r="AD55" s="373" t="s">
        <v>14</v>
      </c>
      <c r="AE55" s="373" t="s">
        <v>39</v>
      </c>
      <c r="AF55" s="373" t="s">
        <v>44</v>
      </c>
      <c r="AG55" s="373" t="s">
        <v>26</v>
      </c>
      <c r="AH55" s="373">
        <v>4</v>
      </c>
      <c r="AI55" s="373">
        <v>12</v>
      </c>
      <c r="AJ55" s="373" t="s">
        <v>483</v>
      </c>
      <c r="AK55" s="372" t="s">
        <v>44</v>
      </c>
      <c r="AL55" s="373">
        <v>3</v>
      </c>
      <c r="AM55" s="372" t="s">
        <v>37</v>
      </c>
      <c r="AN55" s="373" t="s">
        <v>14</v>
      </c>
      <c r="AO55" s="372">
        <v>75</v>
      </c>
      <c r="AP55" s="373" t="s">
        <v>44</v>
      </c>
      <c r="AQ55" s="373" t="s">
        <v>14</v>
      </c>
      <c r="AR55" s="373" t="s">
        <v>13473</v>
      </c>
      <c r="AS55" s="373" t="s">
        <v>44</v>
      </c>
      <c r="AT55" s="373">
        <v>12</v>
      </c>
      <c r="AU55" s="372" t="s">
        <v>18325</v>
      </c>
      <c r="AV55" s="525">
        <v>100000</v>
      </c>
      <c r="AW55" s="373" t="s">
        <v>14</v>
      </c>
      <c r="AX55" s="373">
        <v>12</v>
      </c>
      <c r="AY55" s="372">
        <v>0</v>
      </c>
      <c r="AZ55" s="373" t="s">
        <v>14</v>
      </c>
      <c r="BA55" s="373" t="s">
        <v>18326</v>
      </c>
      <c r="BB55" s="373" t="s">
        <v>860</v>
      </c>
      <c r="BC55" s="373">
        <v>3</v>
      </c>
      <c r="BD55" s="373">
        <v>100</v>
      </c>
      <c r="BE55" s="374">
        <v>0</v>
      </c>
      <c r="BF55" s="372" t="s">
        <v>44</v>
      </c>
      <c r="BG55" s="374">
        <v>0</v>
      </c>
      <c r="BH55" s="373" t="s">
        <v>44</v>
      </c>
      <c r="BI55" s="373" t="s">
        <v>44</v>
      </c>
      <c r="BJ55" s="373" t="s">
        <v>44</v>
      </c>
      <c r="BK55" s="373">
        <v>0</v>
      </c>
      <c r="BL55" s="373" t="s">
        <v>44</v>
      </c>
      <c r="BM55" s="376" t="s">
        <v>44</v>
      </c>
      <c r="BN55" s="377" t="s">
        <v>44</v>
      </c>
      <c r="BO55" s="377">
        <v>0</v>
      </c>
      <c r="BP55" s="376" t="s">
        <v>44</v>
      </c>
      <c r="BQ55" s="377" t="s">
        <v>44</v>
      </c>
      <c r="BR55" s="377" t="s">
        <v>44</v>
      </c>
      <c r="BS55" s="378">
        <v>200</v>
      </c>
      <c r="BT55" s="373">
        <v>0</v>
      </c>
      <c r="BU55" s="373">
        <v>100</v>
      </c>
      <c r="BV55" s="373" t="s">
        <v>18327</v>
      </c>
      <c r="BW55" s="373">
        <v>3</v>
      </c>
      <c r="BX55" s="373">
        <v>0</v>
      </c>
      <c r="BY55" s="373">
        <v>100</v>
      </c>
      <c r="BZ55" s="373" t="s">
        <v>18258</v>
      </c>
      <c r="CA55" s="373">
        <v>0</v>
      </c>
      <c r="CB55" s="373" t="s">
        <v>44</v>
      </c>
      <c r="CC55" s="373" t="s">
        <v>44</v>
      </c>
      <c r="CD55" s="373" t="s">
        <v>44</v>
      </c>
      <c r="CE55" s="373">
        <v>0</v>
      </c>
      <c r="CF55" s="373" t="s">
        <v>44</v>
      </c>
      <c r="CG55" s="373" t="s">
        <v>44</v>
      </c>
      <c r="CH55" s="373" t="s">
        <v>44</v>
      </c>
      <c r="CI55" s="372" t="s">
        <v>484</v>
      </c>
      <c r="CJ55" s="372">
        <v>0</v>
      </c>
      <c r="CK55" s="372">
        <v>100</v>
      </c>
      <c r="CL55" s="379">
        <v>0</v>
      </c>
      <c r="CM55" s="379">
        <v>0</v>
      </c>
      <c r="CN55" s="379" t="s">
        <v>44</v>
      </c>
      <c r="CO55" s="379" t="s">
        <v>44</v>
      </c>
      <c r="CP55" s="432" t="s">
        <v>44</v>
      </c>
      <c r="CQ55" s="380" t="s">
        <v>44</v>
      </c>
      <c r="CR55" s="380" t="s">
        <v>44</v>
      </c>
      <c r="CS55" s="380" t="s">
        <v>44</v>
      </c>
      <c r="CT55" s="381" t="s">
        <v>44</v>
      </c>
      <c r="CU55" s="381" t="s">
        <v>44</v>
      </c>
      <c r="CV55" s="381" t="s">
        <v>91</v>
      </c>
      <c r="CW55" s="381">
        <v>100</v>
      </c>
      <c r="CX55" s="382">
        <v>0</v>
      </c>
      <c r="CY55" s="382">
        <v>0</v>
      </c>
      <c r="CZ55" s="382">
        <v>0</v>
      </c>
      <c r="DA55" s="382">
        <v>0</v>
      </c>
      <c r="DB55" s="433">
        <v>0</v>
      </c>
      <c r="DC55" s="538">
        <f t="shared" si="1"/>
        <v>100</v>
      </c>
      <c r="DD55" s="383" t="s">
        <v>18328</v>
      </c>
      <c r="DE55" s="383">
        <v>29</v>
      </c>
      <c r="DF55" s="384" t="s">
        <v>17369</v>
      </c>
      <c r="DG55" s="435" t="s">
        <v>14</v>
      </c>
      <c r="DH55" s="385" t="s">
        <v>721</v>
      </c>
      <c r="DI55" s="385" t="s">
        <v>13458</v>
      </c>
      <c r="DJ55" s="385" t="s">
        <v>44</v>
      </c>
      <c r="DK55" s="436" t="s">
        <v>17</v>
      </c>
      <c r="DL55" s="386" t="s">
        <v>44</v>
      </c>
      <c r="DM55" s="386" t="s">
        <v>14</v>
      </c>
      <c r="DN55" s="387" t="s">
        <v>740</v>
      </c>
      <c r="DO55" s="388" t="s">
        <v>31</v>
      </c>
      <c r="DP55" s="388" t="s">
        <v>14</v>
      </c>
      <c r="DQ55" s="388" t="s">
        <v>30</v>
      </c>
      <c r="DR55" s="388" t="s">
        <v>18329</v>
      </c>
      <c r="DS55" s="389" t="s">
        <v>32</v>
      </c>
      <c r="DT55" s="392" t="s">
        <v>44</v>
      </c>
      <c r="DU55" s="392" t="s">
        <v>32</v>
      </c>
      <c r="DV55" s="392" t="s">
        <v>44</v>
      </c>
      <c r="DW55" s="392">
        <v>4</v>
      </c>
      <c r="DX55" s="392" t="s">
        <v>17</v>
      </c>
      <c r="DY55" s="444" t="s">
        <v>33</v>
      </c>
      <c r="DZ55" s="445" t="s">
        <v>17762</v>
      </c>
      <c r="EA55" s="395" t="s">
        <v>44</v>
      </c>
      <c r="EB55" s="395" t="s">
        <v>44</v>
      </c>
      <c r="EC55" s="395" t="s">
        <v>44</v>
      </c>
      <c r="ED55" s="395" t="s">
        <v>44</v>
      </c>
      <c r="EE55" s="384" t="s">
        <v>18330</v>
      </c>
      <c r="EF55" s="383" t="s">
        <v>44</v>
      </c>
      <c r="EG55" s="383" t="s">
        <v>44</v>
      </c>
      <c r="EH55" s="383" t="s">
        <v>44</v>
      </c>
      <c r="EI55" s="383" t="s">
        <v>44</v>
      </c>
      <c r="EJ55" s="383" t="s">
        <v>44</v>
      </c>
      <c r="EK55" s="383" t="s">
        <v>44</v>
      </c>
      <c r="EL55" s="383" t="s">
        <v>722</v>
      </c>
      <c r="EM55" s="374" t="s">
        <v>44</v>
      </c>
      <c r="EN55" s="373" t="s">
        <v>723</v>
      </c>
      <c r="EO55" s="373" t="s">
        <v>44</v>
      </c>
      <c r="EP55" s="375" t="s">
        <v>17</v>
      </c>
      <c r="EQ55" s="396" t="s">
        <v>44</v>
      </c>
      <c r="ER55" s="396">
        <v>5</v>
      </c>
      <c r="ES55" s="396" t="s">
        <v>14</v>
      </c>
      <c r="ET55" s="375" t="s">
        <v>17407</v>
      </c>
      <c r="EU55" s="373">
        <v>1</v>
      </c>
      <c r="EV55" s="374" t="s">
        <v>17398</v>
      </c>
      <c r="EW55" s="373">
        <v>0</v>
      </c>
      <c r="EX55" s="372" t="s">
        <v>44</v>
      </c>
      <c r="EY55" s="372">
        <v>1</v>
      </c>
      <c r="EZ55" s="372" t="s">
        <v>17589</v>
      </c>
      <c r="FA55" s="373">
        <v>0</v>
      </c>
      <c r="FB55" s="373" t="s">
        <v>44</v>
      </c>
      <c r="FC55" s="373" t="s">
        <v>39</v>
      </c>
      <c r="FD55" s="373">
        <v>1</v>
      </c>
      <c r="FE55" s="372">
        <v>0</v>
      </c>
      <c r="FF55" s="373">
        <v>0</v>
      </c>
      <c r="FG55" s="373">
        <v>0</v>
      </c>
      <c r="FH55" s="373" t="s">
        <v>44</v>
      </c>
      <c r="FI55" s="526" t="s">
        <v>18331</v>
      </c>
      <c r="FJ55" s="526" t="s">
        <v>18332</v>
      </c>
      <c r="FK55" s="527" t="s">
        <v>18333</v>
      </c>
      <c r="FL55" s="528" t="s">
        <v>18334</v>
      </c>
      <c r="FM55" s="374" t="s">
        <v>18335</v>
      </c>
      <c r="FN55" s="373" t="s">
        <v>18336</v>
      </c>
      <c r="FO55" s="372" t="s">
        <v>18280</v>
      </c>
    </row>
    <row r="56" spans="1:171" s="1" customFormat="1" ht="12.75" customHeight="1" thickBot="1" x14ac:dyDescent="0.35">
      <c r="A56" s="370">
        <v>89</v>
      </c>
      <c r="B56" s="397" t="s">
        <v>9983</v>
      </c>
      <c r="C56" s="337" t="s">
        <v>19695</v>
      </c>
      <c r="D56" s="337" t="s">
        <v>19695</v>
      </c>
      <c r="E56" s="399" t="s">
        <v>13442</v>
      </c>
      <c r="F56" s="398" t="s">
        <v>44</v>
      </c>
      <c r="G56" s="398" t="s">
        <v>376</v>
      </c>
      <c r="H56" s="398" t="s">
        <v>58</v>
      </c>
      <c r="I56" s="398" t="s">
        <v>44</v>
      </c>
      <c r="J56" s="398" t="s">
        <v>17552</v>
      </c>
      <c r="K56" s="399" t="s">
        <v>44</v>
      </c>
      <c r="L56" s="399" t="s">
        <v>59</v>
      </c>
      <c r="M56" s="372" t="s">
        <v>14</v>
      </c>
      <c r="N56" s="398" t="s">
        <v>14</v>
      </c>
      <c r="O56" s="400" t="s">
        <v>44</v>
      </c>
      <c r="P56" s="398" t="s">
        <v>44</v>
      </c>
      <c r="Q56" s="400" t="s">
        <v>44</v>
      </c>
      <c r="R56" s="692" t="s">
        <v>43</v>
      </c>
      <c r="S56" s="399" t="s">
        <v>48</v>
      </c>
      <c r="T56" s="399" t="s">
        <v>44</v>
      </c>
      <c r="U56" s="399" t="s">
        <v>44</v>
      </c>
      <c r="V56" s="398" t="s">
        <v>44</v>
      </c>
      <c r="W56" s="398" t="s">
        <v>44</v>
      </c>
      <c r="X56" s="398" t="s">
        <v>44</v>
      </c>
      <c r="Y56" s="401" t="s">
        <v>44</v>
      </c>
      <c r="Z56" s="399" t="s">
        <v>44</v>
      </c>
      <c r="AA56" s="399" t="s">
        <v>44</v>
      </c>
      <c r="AB56" s="399" t="s">
        <v>14</v>
      </c>
      <c r="AC56" s="399" t="s">
        <v>39</v>
      </c>
      <c r="AD56" s="399" t="s">
        <v>14</v>
      </c>
      <c r="AE56" s="399" t="s">
        <v>39</v>
      </c>
      <c r="AF56" s="399" t="s">
        <v>44</v>
      </c>
      <c r="AG56" s="399" t="s">
        <v>26</v>
      </c>
      <c r="AH56" s="399">
        <v>3</v>
      </c>
      <c r="AI56" s="399">
        <v>5</v>
      </c>
      <c r="AJ56" s="399" t="s">
        <v>483</v>
      </c>
      <c r="AK56" s="398" t="s">
        <v>44</v>
      </c>
      <c r="AL56" s="399">
        <v>5</v>
      </c>
      <c r="AM56" s="398" t="s">
        <v>65</v>
      </c>
      <c r="AN56" s="399" t="s">
        <v>14</v>
      </c>
      <c r="AO56" s="398">
        <v>75</v>
      </c>
      <c r="AP56" s="399" t="s">
        <v>44</v>
      </c>
      <c r="AQ56" s="399" t="s">
        <v>17</v>
      </c>
      <c r="AR56" s="399" t="s">
        <v>44</v>
      </c>
      <c r="AS56" s="399" t="s">
        <v>44</v>
      </c>
      <c r="AT56" s="399">
        <v>0</v>
      </c>
      <c r="AU56" s="398" t="s">
        <v>44</v>
      </c>
      <c r="AV56" s="398">
        <v>0</v>
      </c>
      <c r="AW56" s="399" t="s">
        <v>44</v>
      </c>
      <c r="AX56" s="399">
        <v>0</v>
      </c>
      <c r="AY56" s="398">
        <v>0</v>
      </c>
      <c r="AZ56" s="399" t="s">
        <v>14</v>
      </c>
      <c r="BA56" s="399" t="s">
        <v>18337</v>
      </c>
      <c r="BB56" s="399" t="s">
        <v>18338</v>
      </c>
      <c r="BC56" s="399">
        <v>0</v>
      </c>
      <c r="BD56" s="399" t="s">
        <v>44</v>
      </c>
      <c r="BE56" s="400" t="s">
        <v>44</v>
      </c>
      <c r="BF56" s="398" t="s">
        <v>44</v>
      </c>
      <c r="BG56" s="398">
        <v>0</v>
      </c>
      <c r="BH56" s="399" t="s">
        <v>44</v>
      </c>
      <c r="BI56" s="399" t="s">
        <v>44</v>
      </c>
      <c r="BJ56" s="373" t="s">
        <v>44</v>
      </c>
      <c r="BK56" s="373">
        <v>13</v>
      </c>
      <c r="BL56" s="399">
        <v>100</v>
      </c>
      <c r="BM56" s="402">
        <v>0</v>
      </c>
      <c r="BN56" s="377" t="s">
        <v>44</v>
      </c>
      <c r="BO56" s="377">
        <v>0</v>
      </c>
      <c r="BP56" s="376" t="s">
        <v>44</v>
      </c>
      <c r="BQ56" s="377" t="s">
        <v>44</v>
      </c>
      <c r="BR56" s="377" t="s">
        <v>44</v>
      </c>
      <c r="BS56" s="408">
        <v>10</v>
      </c>
      <c r="BT56" s="399">
        <v>0</v>
      </c>
      <c r="BU56" s="399">
        <v>100</v>
      </c>
      <c r="BV56" s="399" t="s">
        <v>18339</v>
      </c>
      <c r="BW56" s="399">
        <v>0</v>
      </c>
      <c r="BX56" s="399" t="s">
        <v>44</v>
      </c>
      <c r="BY56" s="399" t="s">
        <v>44</v>
      </c>
      <c r="BZ56" s="400" t="s">
        <v>44</v>
      </c>
      <c r="CA56" s="399">
        <v>0</v>
      </c>
      <c r="CB56" s="399" t="s">
        <v>44</v>
      </c>
      <c r="CC56" s="399" t="s">
        <v>44</v>
      </c>
      <c r="CD56" s="399" t="s">
        <v>44</v>
      </c>
      <c r="CE56" s="399">
        <v>0</v>
      </c>
      <c r="CF56" s="399" t="s">
        <v>44</v>
      </c>
      <c r="CG56" s="399" t="s">
        <v>44</v>
      </c>
      <c r="CH56" s="399" t="s">
        <v>44</v>
      </c>
      <c r="CI56" s="398" t="s">
        <v>484</v>
      </c>
      <c r="CJ56" s="398">
        <v>0</v>
      </c>
      <c r="CK56" s="398">
        <v>100</v>
      </c>
      <c r="CL56" s="379">
        <v>0</v>
      </c>
      <c r="CM56" s="379">
        <v>0</v>
      </c>
      <c r="CN56" s="379" t="s">
        <v>44</v>
      </c>
      <c r="CO56" s="379" t="s">
        <v>44</v>
      </c>
      <c r="CP56" s="432" t="s">
        <v>44</v>
      </c>
      <c r="CQ56" s="380" t="s">
        <v>44</v>
      </c>
      <c r="CR56" s="380" t="s">
        <v>44</v>
      </c>
      <c r="CS56" s="380" t="s">
        <v>44</v>
      </c>
      <c r="CT56" s="381" t="s">
        <v>44</v>
      </c>
      <c r="CU56" s="381" t="s">
        <v>44</v>
      </c>
      <c r="CV56" s="381" t="s">
        <v>91</v>
      </c>
      <c r="CW56" s="381">
        <v>100</v>
      </c>
      <c r="CX56" s="382">
        <v>0</v>
      </c>
      <c r="CY56" s="382">
        <v>0</v>
      </c>
      <c r="CZ56" s="382">
        <v>0</v>
      </c>
      <c r="DA56" s="382">
        <v>0</v>
      </c>
      <c r="DB56" s="383">
        <v>0</v>
      </c>
      <c r="DC56" s="538">
        <f t="shared" si="1"/>
        <v>100</v>
      </c>
      <c r="DD56" s="383" t="s">
        <v>18340</v>
      </c>
      <c r="DE56" s="383">
        <v>40</v>
      </c>
      <c r="DF56" s="384" t="s">
        <v>17369</v>
      </c>
      <c r="DG56" s="435" t="s">
        <v>17</v>
      </c>
      <c r="DH56" s="385" t="s">
        <v>44</v>
      </c>
      <c r="DI56" s="385" t="s">
        <v>44</v>
      </c>
      <c r="DJ56" s="385" t="s">
        <v>44</v>
      </c>
      <c r="DK56" s="386" t="s">
        <v>17</v>
      </c>
      <c r="DL56" s="386" t="s">
        <v>44</v>
      </c>
      <c r="DM56" s="386" t="s">
        <v>17</v>
      </c>
      <c r="DN56" s="387" t="s">
        <v>44</v>
      </c>
      <c r="DO56" s="388" t="s">
        <v>31</v>
      </c>
      <c r="DP56" s="388" t="s">
        <v>17</v>
      </c>
      <c r="DQ56" s="388" t="s">
        <v>44</v>
      </c>
      <c r="DR56" s="388" t="s">
        <v>44</v>
      </c>
      <c r="DS56" s="389" t="s">
        <v>32</v>
      </c>
      <c r="DT56" s="392" t="s">
        <v>44</v>
      </c>
      <c r="DU56" s="392" t="s">
        <v>44</v>
      </c>
      <c r="DV56" s="392" t="s">
        <v>44</v>
      </c>
      <c r="DW56" s="392">
        <v>2</v>
      </c>
      <c r="DX56" s="392" t="s">
        <v>17</v>
      </c>
      <c r="DY56" s="444" t="s">
        <v>44</v>
      </c>
      <c r="DZ56" s="445" t="s">
        <v>44</v>
      </c>
      <c r="EA56" s="445" t="s">
        <v>44</v>
      </c>
      <c r="EB56" s="445" t="s">
        <v>44</v>
      </c>
      <c r="EC56" s="445" t="s">
        <v>44</v>
      </c>
      <c r="ED56" s="445" t="s">
        <v>44</v>
      </c>
      <c r="EE56" s="384" t="s">
        <v>44</v>
      </c>
      <c r="EF56" s="383" t="s">
        <v>33</v>
      </c>
      <c r="EG56" s="383" t="s">
        <v>34</v>
      </c>
      <c r="EH56" s="383" t="s">
        <v>18297</v>
      </c>
      <c r="EI56" s="383" t="s">
        <v>44</v>
      </c>
      <c r="EJ56" s="383" t="s">
        <v>44</v>
      </c>
      <c r="EK56" s="383" t="s">
        <v>18341</v>
      </c>
      <c r="EL56" s="383" t="s">
        <v>722</v>
      </c>
      <c r="EM56" s="400" t="s">
        <v>44</v>
      </c>
      <c r="EN56" s="399" t="s">
        <v>723</v>
      </c>
      <c r="EO56" s="399" t="s">
        <v>44</v>
      </c>
      <c r="EP56" s="400" t="s">
        <v>17</v>
      </c>
      <c r="EQ56" s="400" t="s">
        <v>44</v>
      </c>
      <c r="ER56" s="405">
        <v>20</v>
      </c>
      <c r="ES56" s="405" t="s">
        <v>14</v>
      </c>
      <c r="ET56" s="401" t="s">
        <v>17407</v>
      </c>
      <c r="EU56" s="399">
        <v>1</v>
      </c>
      <c r="EV56" s="400" t="s">
        <v>17398</v>
      </c>
      <c r="EW56" s="399">
        <v>0</v>
      </c>
      <c r="EX56" s="398" t="s">
        <v>44</v>
      </c>
      <c r="EY56" s="398">
        <v>1</v>
      </c>
      <c r="EZ56" s="398" t="s">
        <v>17589</v>
      </c>
      <c r="FA56" s="399">
        <v>0</v>
      </c>
      <c r="FB56" s="399" t="s">
        <v>44</v>
      </c>
      <c r="FC56" s="399" t="s">
        <v>39</v>
      </c>
      <c r="FD56" s="399">
        <v>1</v>
      </c>
      <c r="FE56" s="398">
        <v>0</v>
      </c>
      <c r="FF56" s="399">
        <v>0</v>
      </c>
      <c r="FG56" s="399">
        <v>0</v>
      </c>
      <c r="FH56" s="399" t="s">
        <v>44</v>
      </c>
      <c r="FI56" s="529" t="s">
        <v>18342</v>
      </c>
      <c r="FJ56" s="529" t="s">
        <v>18343</v>
      </c>
      <c r="FK56" s="530" t="s">
        <v>18344</v>
      </c>
      <c r="FL56" s="529" t="s">
        <v>18345</v>
      </c>
      <c r="FM56" s="400" t="s">
        <v>18346</v>
      </c>
      <c r="FN56" s="399" t="s">
        <v>18347</v>
      </c>
      <c r="FO56" s="398" t="s">
        <v>18280</v>
      </c>
    </row>
    <row r="57" spans="1:171" s="1" customFormat="1" ht="12.75" customHeight="1" thickBot="1" x14ac:dyDescent="0.35">
      <c r="A57" s="370">
        <v>90</v>
      </c>
      <c r="B57" s="397" t="s">
        <v>15071</v>
      </c>
      <c r="C57" s="337" t="s">
        <v>19695</v>
      </c>
      <c r="D57" s="337" t="s">
        <v>19695</v>
      </c>
      <c r="E57" s="399" t="s">
        <v>13442</v>
      </c>
      <c r="F57" s="398" t="s">
        <v>44</v>
      </c>
      <c r="G57" s="398" t="s">
        <v>381</v>
      </c>
      <c r="H57" s="398" t="s">
        <v>19</v>
      </c>
      <c r="I57" s="398" t="s">
        <v>44</v>
      </c>
      <c r="J57" s="398" t="s">
        <v>20</v>
      </c>
      <c r="K57" s="399" t="s">
        <v>44</v>
      </c>
      <c r="L57" s="399" t="s">
        <v>21</v>
      </c>
      <c r="M57" s="372" t="s">
        <v>14</v>
      </c>
      <c r="N57" s="398" t="s">
        <v>14</v>
      </c>
      <c r="O57" s="400" t="s">
        <v>44</v>
      </c>
      <c r="P57" s="398" t="s">
        <v>44</v>
      </c>
      <c r="Q57" s="400" t="s">
        <v>44</v>
      </c>
      <c r="R57" s="692" t="s">
        <v>22</v>
      </c>
      <c r="S57" s="399" t="s">
        <v>44</v>
      </c>
      <c r="T57" s="399" t="s">
        <v>44</v>
      </c>
      <c r="U57" s="399" t="s">
        <v>54</v>
      </c>
      <c r="V57" s="398" t="s">
        <v>37</v>
      </c>
      <c r="W57" s="398" t="s">
        <v>26</v>
      </c>
      <c r="X57" s="398">
        <v>2</v>
      </c>
      <c r="Y57" s="401">
        <v>90</v>
      </c>
      <c r="Z57" s="399" t="s">
        <v>24</v>
      </c>
      <c r="AA57" s="399" t="s">
        <v>18324</v>
      </c>
      <c r="AB57" s="399" t="s">
        <v>14</v>
      </c>
      <c r="AC57" s="399" t="s">
        <v>48</v>
      </c>
      <c r="AD57" s="399" t="s">
        <v>17</v>
      </c>
      <c r="AE57" s="399" t="s">
        <v>44</v>
      </c>
      <c r="AF57" s="399" t="s">
        <v>44</v>
      </c>
      <c r="AG57" s="399" t="s">
        <v>26</v>
      </c>
      <c r="AH57" s="399">
        <v>3</v>
      </c>
      <c r="AI57" s="399">
        <v>20</v>
      </c>
      <c r="AJ57" s="399" t="s">
        <v>483</v>
      </c>
      <c r="AK57" s="398" t="s">
        <v>44</v>
      </c>
      <c r="AL57" s="399">
        <v>3</v>
      </c>
      <c r="AM57" s="398" t="s">
        <v>37</v>
      </c>
      <c r="AN57" s="399" t="s">
        <v>14</v>
      </c>
      <c r="AO57" s="398">
        <v>95</v>
      </c>
      <c r="AP57" s="399" t="s">
        <v>44</v>
      </c>
      <c r="AQ57" s="399" t="s">
        <v>17</v>
      </c>
      <c r="AR57" s="399" t="s">
        <v>44</v>
      </c>
      <c r="AS57" s="399" t="s">
        <v>44</v>
      </c>
      <c r="AT57" s="399">
        <v>0</v>
      </c>
      <c r="AU57" s="398" t="s">
        <v>44</v>
      </c>
      <c r="AV57" s="398">
        <v>0</v>
      </c>
      <c r="AW57" s="399" t="s">
        <v>44</v>
      </c>
      <c r="AX57" s="399">
        <v>0</v>
      </c>
      <c r="AY57" s="398">
        <v>0</v>
      </c>
      <c r="AZ57" s="399" t="s">
        <v>14</v>
      </c>
      <c r="BA57" s="399" t="s">
        <v>13501</v>
      </c>
      <c r="BB57" s="399" t="s">
        <v>13450</v>
      </c>
      <c r="BC57" s="399">
        <v>4</v>
      </c>
      <c r="BD57" s="399">
        <v>40</v>
      </c>
      <c r="BE57" s="400">
        <v>60</v>
      </c>
      <c r="BF57" s="398" t="s">
        <v>44</v>
      </c>
      <c r="BG57" s="400">
        <v>0</v>
      </c>
      <c r="BH57" s="399" t="s">
        <v>44</v>
      </c>
      <c r="BI57" s="399" t="s">
        <v>44</v>
      </c>
      <c r="BJ57" s="373" t="s">
        <v>44</v>
      </c>
      <c r="BK57" s="373">
        <v>0</v>
      </c>
      <c r="BL57" s="399" t="s">
        <v>44</v>
      </c>
      <c r="BM57" s="402" t="s">
        <v>44</v>
      </c>
      <c r="BN57" s="403" t="s">
        <v>44</v>
      </c>
      <c r="BO57" s="403">
        <v>0</v>
      </c>
      <c r="BP57" s="402" t="s">
        <v>44</v>
      </c>
      <c r="BQ57" s="403" t="s">
        <v>44</v>
      </c>
      <c r="BR57" s="403" t="s">
        <v>44</v>
      </c>
      <c r="BS57" s="408">
        <v>0</v>
      </c>
      <c r="BT57" s="399" t="s">
        <v>44</v>
      </c>
      <c r="BU57" s="399" t="s">
        <v>44</v>
      </c>
      <c r="BV57" s="399" t="s">
        <v>44</v>
      </c>
      <c r="BW57" s="399">
        <v>3</v>
      </c>
      <c r="BX57" s="399">
        <v>0</v>
      </c>
      <c r="BY57" s="399">
        <v>100</v>
      </c>
      <c r="BZ57" s="399" t="s">
        <v>18258</v>
      </c>
      <c r="CA57" s="399">
        <v>5</v>
      </c>
      <c r="CB57" s="399">
        <v>0</v>
      </c>
      <c r="CC57" s="399">
        <v>100</v>
      </c>
      <c r="CD57" s="399" t="s">
        <v>18271</v>
      </c>
      <c r="CE57" s="399">
        <v>0</v>
      </c>
      <c r="CF57" s="399" t="s">
        <v>44</v>
      </c>
      <c r="CG57" s="399" t="s">
        <v>44</v>
      </c>
      <c r="CH57" s="399" t="s">
        <v>44</v>
      </c>
      <c r="CI57" s="398" t="s">
        <v>484</v>
      </c>
      <c r="CJ57" s="398">
        <v>0</v>
      </c>
      <c r="CK57" s="398">
        <v>100</v>
      </c>
      <c r="CL57" s="404">
        <v>0</v>
      </c>
      <c r="CM57" s="404">
        <v>0</v>
      </c>
      <c r="CN57" s="404" t="s">
        <v>44</v>
      </c>
      <c r="CO57" s="404" t="s">
        <v>44</v>
      </c>
      <c r="CP57" s="432" t="s">
        <v>44</v>
      </c>
      <c r="CQ57" s="380" t="s">
        <v>44</v>
      </c>
      <c r="CR57" s="380" t="s">
        <v>44</v>
      </c>
      <c r="CS57" s="380" t="s">
        <v>44</v>
      </c>
      <c r="CT57" s="381" t="s">
        <v>44</v>
      </c>
      <c r="CU57" s="381" t="s">
        <v>44</v>
      </c>
      <c r="CV57" s="381" t="s">
        <v>91</v>
      </c>
      <c r="CW57" s="381">
        <v>100</v>
      </c>
      <c r="CX57" s="382">
        <v>0</v>
      </c>
      <c r="CY57" s="382">
        <v>0</v>
      </c>
      <c r="CZ57" s="382">
        <v>0</v>
      </c>
      <c r="DA57" s="382">
        <v>0</v>
      </c>
      <c r="DB57" s="383">
        <v>0</v>
      </c>
      <c r="DC57" s="538">
        <f t="shared" si="1"/>
        <v>100</v>
      </c>
      <c r="DD57" s="383" t="s">
        <v>18348</v>
      </c>
      <c r="DE57" s="383">
        <v>20</v>
      </c>
      <c r="DF57" s="384" t="s">
        <v>17369</v>
      </c>
      <c r="DG57" s="435" t="s">
        <v>17</v>
      </c>
      <c r="DH57" s="385" t="s">
        <v>44</v>
      </c>
      <c r="DI57" s="385" t="s">
        <v>44</v>
      </c>
      <c r="DJ57" s="385" t="s">
        <v>44</v>
      </c>
      <c r="DK57" s="386" t="s">
        <v>17</v>
      </c>
      <c r="DL57" s="386" t="s">
        <v>44</v>
      </c>
      <c r="DM57" s="386" t="s">
        <v>14</v>
      </c>
      <c r="DN57" s="387" t="s">
        <v>942</v>
      </c>
      <c r="DO57" s="388" t="s">
        <v>31</v>
      </c>
      <c r="DP57" s="388" t="s">
        <v>14</v>
      </c>
      <c r="DQ57" s="388" t="s">
        <v>30</v>
      </c>
      <c r="DR57" s="388" t="s">
        <v>18349</v>
      </c>
      <c r="DS57" s="389" t="s">
        <v>32</v>
      </c>
      <c r="DT57" s="392" t="s">
        <v>44</v>
      </c>
      <c r="DU57" s="392" t="s">
        <v>44</v>
      </c>
      <c r="DV57" s="392" t="s">
        <v>44</v>
      </c>
      <c r="DW57" s="392">
        <v>1.8</v>
      </c>
      <c r="DX57" s="392" t="s">
        <v>17</v>
      </c>
      <c r="DY57" s="444" t="s">
        <v>44</v>
      </c>
      <c r="DZ57" s="445" t="s">
        <v>44</v>
      </c>
      <c r="EA57" s="445" t="s">
        <v>44</v>
      </c>
      <c r="EB57" s="445" t="s">
        <v>44</v>
      </c>
      <c r="EC57" s="445" t="s">
        <v>44</v>
      </c>
      <c r="ED57" s="445" t="s">
        <v>44</v>
      </c>
      <c r="EE57" s="384" t="s">
        <v>44</v>
      </c>
      <c r="EF57" s="383" t="s">
        <v>33</v>
      </c>
      <c r="EG57" s="383" t="s">
        <v>34</v>
      </c>
      <c r="EH57" s="383" t="s">
        <v>485</v>
      </c>
      <c r="EI57" s="383" t="s">
        <v>44</v>
      </c>
      <c r="EJ57" s="383" t="s">
        <v>44</v>
      </c>
      <c r="EK57" s="383" t="s">
        <v>18350</v>
      </c>
      <c r="EL57" s="383" t="s">
        <v>722</v>
      </c>
      <c r="EM57" s="400" t="s">
        <v>44</v>
      </c>
      <c r="EN57" s="399" t="s">
        <v>482</v>
      </c>
      <c r="EO57" s="399" t="s">
        <v>44</v>
      </c>
      <c r="EP57" s="400" t="s">
        <v>17</v>
      </c>
      <c r="EQ57" s="400" t="s">
        <v>44</v>
      </c>
      <c r="ER57" s="405">
        <v>8</v>
      </c>
      <c r="ES57" s="405" t="s">
        <v>14</v>
      </c>
      <c r="ET57" s="401" t="s">
        <v>17407</v>
      </c>
      <c r="EU57" s="399">
        <v>1</v>
      </c>
      <c r="EV57" s="400" t="s">
        <v>17358</v>
      </c>
      <c r="EW57" s="399">
        <v>0</v>
      </c>
      <c r="EX57" s="398" t="s">
        <v>44</v>
      </c>
      <c r="EY57" s="398">
        <v>1</v>
      </c>
      <c r="EZ57" s="398" t="s">
        <v>17589</v>
      </c>
      <c r="FA57" s="399">
        <v>0</v>
      </c>
      <c r="FB57" s="399" t="s">
        <v>44</v>
      </c>
      <c r="FC57" s="399" t="s">
        <v>44</v>
      </c>
      <c r="FD57" s="399">
        <v>0</v>
      </c>
      <c r="FE57" s="398">
        <v>0</v>
      </c>
      <c r="FF57" s="399">
        <v>0</v>
      </c>
      <c r="FG57" s="399">
        <v>0</v>
      </c>
      <c r="FH57" s="399" t="s">
        <v>44</v>
      </c>
      <c r="FI57" s="529" t="s">
        <v>18351</v>
      </c>
      <c r="FJ57" s="529" t="s">
        <v>18352</v>
      </c>
      <c r="FK57" s="530" t="s">
        <v>18353</v>
      </c>
      <c r="FL57" s="529" t="s">
        <v>18354</v>
      </c>
      <c r="FM57" s="400" t="s">
        <v>18355</v>
      </c>
      <c r="FN57" s="399" t="s">
        <v>18356</v>
      </c>
      <c r="FO57" s="398" t="s">
        <v>18280</v>
      </c>
    </row>
    <row r="58" spans="1:171" s="1" customFormat="1" ht="12.75" customHeight="1" thickBot="1" x14ac:dyDescent="0.35">
      <c r="A58" s="370">
        <v>60</v>
      </c>
      <c r="B58" s="371" t="s">
        <v>8474</v>
      </c>
      <c r="C58" s="337" t="s">
        <v>19695</v>
      </c>
      <c r="D58" s="337" t="s">
        <v>19695</v>
      </c>
      <c r="E58" s="373" t="s">
        <v>13442</v>
      </c>
      <c r="F58" s="372" t="s">
        <v>44</v>
      </c>
      <c r="G58" s="372" t="s">
        <v>371</v>
      </c>
      <c r="H58" s="372" t="s">
        <v>19</v>
      </c>
      <c r="I58" s="372" t="s">
        <v>44</v>
      </c>
      <c r="J58" s="372" t="s">
        <v>20</v>
      </c>
      <c r="K58" s="373" t="s">
        <v>44</v>
      </c>
      <c r="L58" s="373" t="s">
        <v>21</v>
      </c>
      <c r="M58" s="372" t="s">
        <v>14</v>
      </c>
      <c r="N58" s="372" t="s">
        <v>14</v>
      </c>
      <c r="O58" s="372" t="s">
        <v>44</v>
      </c>
      <c r="P58" s="372" t="s">
        <v>44</v>
      </c>
      <c r="Q58" s="374" t="s">
        <v>44</v>
      </c>
      <c r="R58" s="692" t="s">
        <v>22</v>
      </c>
      <c r="S58" s="373" t="s">
        <v>44</v>
      </c>
      <c r="T58" s="373" t="s">
        <v>44</v>
      </c>
      <c r="U58" s="373" t="s">
        <v>23</v>
      </c>
      <c r="V58" s="372" t="s">
        <v>719</v>
      </c>
      <c r="W58" s="372" t="s">
        <v>26</v>
      </c>
      <c r="X58" s="372">
        <v>3</v>
      </c>
      <c r="Y58" s="375">
        <v>30</v>
      </c>
      <c r="Z58" s="373" t="s">
        <v>24</v>
      </c>
      <c r="AA58" s="373" t="s">
        <v>18035</v>
      </c>
      <c r="AB58" s="373" t="s">
        <v>17</v>
      </c>
      <c r="AC58" s="373" t="s">
        <v>44</v>
      </c>
      <c r="AD58" s="373" t="s">
        <v>14</v>
      </c>
      <c r="AE58" s="373" t="s">
        <v>39</v>
      </c>
      <c r="AF58" s="373" t="s">
        <v>44</v>
      </c>
      <c r="AG58" s="373" t="s">
        <v>38</v>
      </c>
      <c r="AH58" s="373">
        <v>1</v>
      </c>
      <c r="AI58" s="373">
        <v>15</v>
      </c>
      <c r="AJ58" s="373" t="s">
        <v>483</v>
      </c>
      <c r="AK58" s="372" t="s">
        <v>44</v>
      </c>
      <c r="AL58" s="373">
        <v>2</v>
      </c>
      <c r="AM58" s="372" t="s">
        <v>488</v>
      </c>
      <c r="AN58" s="373" t="s">
        <v>14</v>
      </c>
      <c r="AO58" s="372">
        <v>70</v>
      </c>
      <c r="AP58" s="373" t="s">
        <v>44</v>
      </c>
      <c r="AQ58" s="373" t="s">
        <v>17</v>
      </c>
      <c r="AR58" s="378" t="s">
        <v>44</v>
      </c>
      <c r="AS58" s="378" t="s">
        <v>44</v>
      </c>
      <c r="AT58" s="378">
        <v>0</v>
      </c>
      <c r="AU58" s="407" t="s">
        <v>44</v>
      </c>
      <c r="AV58" s="372">
        <v>0</v>
      </c>
      <c r="AW58" s="373" t="s">
        <v>44</v>
      </c>
      <c r="AX58" s="373">
        <v>0</v>
      </c>
      <c r="AY58" s="372">
        <v>0</v>
      </c>
      <c r="AZ58" s="373" t="s">
        <v>14</v>
      </c>
      <c r="BA58" s="373" t="s">
        <v>13472</v>
      </c>
      <c r="BB58" s="373" t="s">
        <v>731</v>
      </c>
      <c r="BC58" s="373">
        <v>2</v>
      </c>
      <c r="BD58" s="373">
        <v>50</v>
      </c>
      <c r="BE58" s="374">
        <v>50</v>
      </c>
      <c r="BF58" s="372" t="s">
        <v>44</v>
      </c>
      <c r="BG58" s="374">
        <v>0</v>
      </c>
      <c r="BH58" s="373" t="s">
        <v>44</v>
      </c>
      <c r="BI58" s="373" t="s">
        <v>44</v>
      </c>
      <c r="BJ58" s="373" t="s">
        <v>44</v>
      </c>
      <c r="BK58" s="373">
        <v>0</v>
      </c>
      <c r="BL58" s="373" t="s">
        <v>44</v>
      </c>
      <c r="BM58" s="402" t="s">
        <v>44</v>
      </c>
      <c r="BN58" s="403" t="s">
        <v>44</v>
      </c>
      <c r="BO58" s="403">
        <v>0</v>
      </c>
      <c r="BP58" s="402" t="s">
        <v>44</v>
      </c>
      <c r="BQ58" s="403" t="s">
        <v>44</v>
      </c>
      <c r="BR58" s="403" t="s">
        <v>44</v>
      </c>
      <c r="BS58" s="408">
        <v>10</v>
      </c>
      <c r="BT58" s="373">
        <v>0</v>
      </c>
      <c r="BU58" s="373">
        <v>100</v>
      </c>
      <c r="BV58" s="373" t="s">
        <v>13488</v>
      </c>
      <c r="BW58" s="373">
        <v>0</v>
      </c>
      <c r="BX58" s="373" t="s">
        <v>44</v>
      </c>
      <c r="BY58" s="373" t="s">
        <v>44</v>
      </c>
      <c r="BZ58" s="373" t="s">
        <v>44</v>
      </c>
      <c r="CA58" s="373">
        <v>0</v>
      </c>
      <c r="CB58" s="373" t="s">
        <v>44</v>
      </c>
      <c r="CC58" s="373" t="s">
        <v>44</v>
      </c>
      <c r="CD58" s="373" t="s">
        <v>44</v>
      </c>
      <c r="CE58" s="373">
        <v>0</v>
      </c>
      <c r="CF58" s="373" t="s">
        <v>44</v>
      </c>
      <c r="CG58" s="373" t="s">
        <v>44</v>
      </c>
      <c r="CH58" s="373" t="s">
        <v>44</v>
      </c>
      <c r="CI58" s="374" t="s">
        <v>479</v>
      </c>
      <c r="CJ58" s="373">
        <v>100</v>
      </c>
      <c r="CK58" s="372">
        <v>0</v>
      </c>
      <c r="CL58" s="404">
        <v>0</v>
      </c>
      <c r="CM58" s="404">
        <v>0</v>
      </c>
      <c r="CN58" s="404" t="s">
        <v>44</v>
      </c>
      <c r="CO58" s="404" t="s">
        <v>480</v>
      </c>
      <c r="CP58" s="380">
        <v>100</v>
      </c>
      <c r="CQ58" s="380">
        <v>0</v>
      </c>
      <c r="CR58" s="380">
        <v>0</v>
      </c>
      <c r="CS58" s="380">
        <v>0</v>
      </c>
      <c r="CT58" s="381">
        <v>0</v>
      </c>
      <c r="CU58" s="381" t="s">
        <v>44</v>
      </c>
      <c r="CV58" s="381" t="s">
        <v>44</v>
      </c>
      <c r="CW58" s="381" t="s">
        <v>44</v>
      </c>
      <c r="CX58" s="382" t="s">
        <v>44</v>
      </c>
      <c r="CY58" s="382" t="s">
        <v>44</v>
      </c>
      <c r="CZ58" s="382" t="s">
        <v>44</v>
      </c>
      <c r="DA58" s="382" t="s">
        <v>44</v>
      </c>
      <c r="DB58" s="383" t="s">
        <v>44</v>
      </c>
      <c r="DC58" s="538">
        <f t="shared" si="1"/>
        <v>0</v>
      </c>
      <c r="DD58" s="383" t="s">
        <v>18036</v>
      </c>
      <c r="DE58" s="383">
        <v>24</v>
      </c>
      <c r="DF58" s="384" t="s">
        <v>481</v>
      </c>
      <c r="DG58" s="385" t="s">
        <v>14</v>
      </c>
      <c r="DH58" s="385" t="s">
        <v>738</v>
      </c>
      <c r="DI58" s="385" t="s">
        <v>775</v>
      </c>
      <c r="DJ58" s="385" t="s">
        <v>44</v>
      </c>
      <c r="DK58" s="386" t="s">
        <v>17</v>
      </c>
      <c r="DL58" s="386" t="s">
        <v>44</v>
      </c>
      <c r="DM58" s="386" t="s">
        <v>14</v>
      </c>
      <c r="DN58" s="387" t="s">
        <v>40</v>
      </c>
      <c r="DO58" s="388" t="s">
        <v>31</v>
      </c>
      <c r="DP58" s="388" t="s">
        <v>17</v>
      </c>
      <c r="DQ58" s="388" t="s">
        <v>44</v>
      </c>
      <c r="DR58" s="388" t="s">
        <v>44</v>
      </c>
      <c r="DS58" s="389" t="s">
        <v>32</v>
      </c>
      <c r="DT58" s="390" t="s">
        <v>44</v>
      </c>
      <c r="DU58" s="390" t="s">
        <v>50</v>
      </c>
      <c r="DV58" s="392" t="s">
        <v>44</v>
      </c>
      <c r="DW58" s="392">
        <v>3</v>
      </c>
      <c r="DX58" s="392" t="s">
        <v>14</v>
      </c>
      <c r="DY58" s="393" t="s">
        <v>33</v>
      </c>
      <c r="DZ58" s="394" t="s">
        <v>758</v>
      </c>
      <c r="EA58" s="394" t="s">
        <v>487</v>
      </c>
      <c r="EB58" s="394" t="s">
        <v>18037</v>
      </c>
      <c r="EC58" s="394" t="s">
        <v>44</v>
      </c>
      <c r="ED58" s="394" t="s">
        <v>44</v>
      </c>
      <c r="EE58" s="384" t="s">
        <v>18038</v>
      </c>
      <c r="EF58" s="383" t="s">
        <v>44</v>
      </c>
      <c r="EG58" s="383" t="s">
        <v>44</v>
      </c>
      <c r="EH58" s="383" t="s">
        <v>44</v>
      </c>
      <c r="EI58" s="383" t="s">
        <v>44</v>
      </c>
      <c r="EJ58" s="383" t="s">
        <v>44</v>
      </c>
      <c r="EK58" s="383" t="s">
        <v>44</v>
      </c>
      <c r="EL58" s="383" t="s">
        <v>722</v>
      </c>
      <c r="EM58" s="396" t="s">
        <v>44</v>
      </c>
      <c r="EN58" s="375" t="s">
        <v>482</v>
      </c>
      <c r="EO58" s="375" t="s">
        <v>44</v>
      </c>
      <c r="EP58" s="375" t="s">
        <v>17</v>
      </c>
      <c r="EQ58" s="396" t="s">
        <v>44</v>
      </c>
      <c r="ER58" s="396">
        <v>5</v>
      </c>
      <c r="ES58" s="396" t="s">
        <v>14</v>
      </c>
      <c r="ET58" s="375" t="s">
        <v>39</v>
      </c>
      <c r="EU58" s="373">
        <v>1</v>
      </c>
      <c r="EV58" s="374" t="s">
        <v>17387</v>
      </c>
      <c r="EW58" s="373">
        <v>0</v>
      </c>
      <c r="EX58" s="372" t="s">
        <v>44</v>
      </c>
      <c r="EY58" s="372">
        <v>0</v>
      </c>
      <c r="EZ58" s="374" t="s">
        <v>44</v>
      </c>
      <c r="FA58" s="373">
        <v>0</v>
      </c>
      <c r="FB58" s="373" t="s">
        <v>44</v>
      </c>
      <c r="FC58" s="373" t="s">
        <v>39</v>
      </c>
      <c r="FD58" s="373">
        <v>1</v>
      </c>
      <c r="FE58" s="372">
        <v>0</v>
      </c>
      <c r="FF58" s="373">
        <v>0</v>
      </c>
      <c r="FG58" s="373">
        <v>0</v>
      </c>
      <c r="FH58" s="373" t="s">
        <v>44</v>
      </c>
      <c r="FI58" s="526" t="s">
        <v>18039</v>
      </c>
      <c r="FJ58" s="526" t="s">
        <v>18040</v>
      </c>
      <c r="FK58" s="527" t="s">
        <v>18041</v>
      </c>
      <c r="FL58" s="528" t="s">
        <v>18042</v>
      </c>
      <c r="FM58" s="374" t="s">
        <v>18043</v>
      </c>
      <c r="FN58" s="373" t="s">
        <v>18044</v>
      </c>
      <c r="FO58" s="372" t="s">
        <v>834</v>
      </c>
    </row>
    <row r="59" spans="1:171" s="1" customFormat="1" ht="12.75" customHeight="1" thickBot="1" x14ac:dyDescent="0.35">
      <c r="A59" s="370">
        <v>62</v>
      </c>
      <c r="B59" s="397" t="s">
        <v>13345</v>
      </c>
      <c r="C59" s="337" t="s">
        <v>19695</v>
      </c>
      <c r="D59" s="337" t="s">
        <v>19695</v>
      </c>
      <c r="E59" s="399" t="s">
        <v>13442</v>
      </c>
      <c r="F59" s="398" t="s">
        <v>44</v>
      </c>
      <c r="G59" s="398" t="s">
        <v>381</v>
      </c>
      <c r="H59" s="398" t="s">
        <v>19</v>
      </c>
      <c r="I59" s="398" t="s">
        <v>44</v>
      </c>
      <c r="J59" s="398" t="s">
        <v>20</v>
      </c>
      <c r="K59" s="399" t="s">
        <v>44</v>
      </c>
      <c r="L59" s="399" t="s">
        <v>21</v>
      </c>
      <c r="M59" s="372" t="s">
        <v>14</v>
      </c>
      <c r="N59" s="398" t="s">
        <v>14</v>
      </c>
      <c r="O59" s="398" t="s">
        <v>44</v>
      </c>
      <c r="P59" s="398" t="s">
        <v>44</v>
      </c>
      <c r="Q59" s="400" t="s">
        <v>44</v>
      </c>
      <c r="R59" s="692" t="s">
        <v>22</v>
      </c>
      <c r="S59" s="399" t="s">
        <v>44</v>
      </c>
      <c r="T59" s="399" t="s">
        <v>44</v>
      </c>
      <c r="U59" s="399" t="s">
        <v>23</v>
      </c>
      <c r="V59" s="398" t="s">
        <v>37</v>
      </c>
      <c r="W59" s="398" t="s">
        <v>26</v>
      </c>
      <c r="X59" s="398">
        <v>2</v>
      </c>
      <c r="Y59" s="401">
        <v>30</v>
      </c>
      <c r="Z59" s="399" t="s">
        <v>1111</v>
      </c>
      <c r="AA59" s="399" t="s">
        <v>18059</v>
      </c>
      <c r="AB59" s="399" t="s">
        <v>14</v>
      </c>
      <c r="AC59" s="399" t="s">
        <v>68</v>
      </c>
      <c r="AD59" s="399" t="s">
        <v>14</v>
      </c>
      <c r="AE59" s="399" t="s">
        <v>39</v>
      </c>
      <c r="AF59" s="399" t="s">
        <v>44</v>
      </c>
      <c r="AG59" s="399" t="s">
        <v>38</v>
      </c>
      <c r="AH59" s="399">
        <v>1</v>
      </c>
      <c r="AI59" s="399">
        <v>25</v>
      </c>
      <c r="AJ59" s="399" t="s">
        <v>483</v>
      </c>
      <c r="AK59" s="398" t="s">
        <v>44</v>
      </c>
      <c r="AL59" s="399">
        <v>3</v>
      </c>
      <c r="AM59" s="398" t="s">
        <v>37</v>
      </c>
      <c r="AN59" s="399" t="s">
        <v>14</v>
      </c>
      <c r="AO59" s="398">
        <v>20</v>
      </c>
      <c r="AP59" s="399" t="s">
        <v>44</v>
      </c>
      <c r="AQ59" s="399" t="s">
        <v>17</v>
      </c>
      <c r="AR59" s="399" t="s">
        <v>44</v>
      </c>
      <c r="AS59" s="399" t="s">
        <v>44</v>
      </c>
      <c r="AT59" s="399">
        <v>0</v>
      </c>
      <c r="AU59" s="398" t="s">
        <v>44</v>
      </c>
      <c r="AV59" s="398">
        <v>0</v>
      </c>
      <c r="AW59" s="399" t="s">
        <v>44</v>
      </c>
      <c r="AX59" s="399">
        <v>0</v>
      </c>
      <c r="AY59" s="398">
        <v>0</v>
      </c>
      <c r="AZ59" s="399" t="s">
        <v>17</v>
      </c>
      <c r="BA59" s="399" t="s">
        <v>18060</v>
      </c>
      <c r="BB59" s="399" t="s">
        <v>486</v>
      </c>
      <c r="BC59" s="399">
        <v>10</v>
      </c>
      <c r="BD59" s="399">
        <v>100</v>
      </c>
      <c r="BE59" s="400">
        <v>0</v>
      </c>
      <c r="BF59" s="400" t="s">
        <v>44</v>
      </c>
      <c r="BG59" s="399">
        <v>0</v>
      </c>
      <c r="BH59" s="399" t="s">
        <v>44</v>
      </c>
      <c r="BI59" s="399" t="s">
        <v>44</v>
      </c>
      <c r="BJ59" s="373" t="s">
        <v>44</v>
      </c>
      <c r="BK59" s="373">
        <v>0</v>
      </c>
      <c r="BL59" s="399" t="s">
        <v>44</v>
      </c>
      <c r="BM59" s="376" t="s">
        <v>44</v>
      </c>
      <c r="BN59" s="377" t="s">
        <v>44</v>
      </c>
      <c r="BO59" s="377">
        <v>0</v>
      </c>
      <c r="BP59" s="376" t="s">
        <v>44</v>
      </c>
      <c r="BQ59" s="377" t="s">
        <v>44</v>
      </c>
      <c r="BR59" s="377" t="s">
        <v>44</v>
      </c>
      <c r="BS59" s="378">
        <v>0</v>
      </c>
      <c r="BT59" s="399" t="s">
        <v>44</v>
      </c>
      <c r="BU59" s="399" t="s">
        <v>44</v>
      </c>
      <c r="BV59" s="399" t="s">
        <v>44</v>
      </c>
      <c r="BW59" s="399">
        <v>0</v>
      </c>
      <c r="BX59" s="399" t="s">
        <v>44</v>
      </c>
      <c r="BY59" s="399" t="s">
        <v>44</v>
      </c>
      <c r="BZ59" s="399" t="s">
        <v>44</v>
      </c>
      <c r="CA59" s="399">
        <v>0</v>
      </c>
      <c r="CB59" s="399" t="s">
        <v>44</v>
      </c>
      <c r="CC59" s="399" t="s">
        <v>44</v>
      </c>
      <c r="CD59" s="399" t="s">
        <v>44</v>
      </c>
      <c r="CE59" s="399">
        <v>0</v>
      </c>
      <c r="CF59" s="399" t="s">
        <v>44</v>
      </c>
      <c r="CG59" s="399" t="s">
        <v>44</v>
      </c>
      <c r="CH59" s="399" t="s">
        <v>44</v>
      </c>
      <c r="CI59" s="400" t="s">
        <v>479</v>
      </c>
      <c r="CJ59" s="399">
        <v>100</v>
      </c>
      <c r="CK59" s="398">
        <v>0</v>
      </c>
      <c r="CL59" s="379">
        <v>0</v>
      </c>
      <c r="CM59" s="379">
        <v>0</v>
      </c>
      <c r="CN59" s="379" t="s">
        <v>44</v>
      </c>
      <c r="CO59" s="379" t="s">
        <v>480</v>
      </c>
      <c r="CP59" s="380">
        <v>100</v>
      </c>
      <c r="CQ59" s="380">
        <v>0</v>
      </c>
      <c r="CR59" s="380">
        <v>0</v>
      </c>
      <c r="CS59" s="380">
        <v>0</v>
      </c>
      <c r="CT59" s="381">
        <v>0</v>
      </c>
      <c r="CU59" s="381" t="s">
        <v>44</v>
      </c>
      <c r="CV59" s="381" t="s">
        <v>44</v>
      </c>
      <c r="CW59" s="381" t="s">
        <v>44</v>
      </c>
      <c r="CX59" s="382" t="s">
        <v>44</v>
      </c>
      <c r="CY59" s="382" t="s">
        <v>44</v>
      </c>
      <c r="CZ59" s="382" t="s">
        <v>44</v>
      </c>
      <c r="DA59" s="382" t="s">
        <v>44</v>
      </c>
      <c r="DB59" s="383" t="s">
        <v>44</v>
      </c>
      <c r="DC59" s="538">
        <f t="shared" si="1"/>
        <v>0</v>
      </c>
      <c r="DD59" s="383" t="s">
        <v>18061</v>
      </c>
      <c r="DE59" s="383">
        <v>24</v>
      </c>
      <c r="DF59" s="384" t="s">
        <v>481</v>
      </c>
      <c r="DG59" s="385" t="s">
        <v>14</v>
      </c>
      <c r="DH59" s="385" t="s">
        <v>721</v>
      </c>
      <c r="DI59" s="385" t="s">
        <v>850</v>
      </c>
      <c r="DJ59" s="413" t="s">
        <v>44</v>
      </c>
      <c r="DK59" s="386" t="s">
        <v>17</v>
      </c>
      <c r="DL59" s="386" t="s">
        <v>44</v>
      </c>
      <c r="DM59" s="386" t="s">
        <v>14</v>
      </c>
      <c r="DN59" s="387" t="s">
        <v>748</v>
      </c>
      <c r="DO59" s="388" t="s">
        <v>31</v>
      </c>
      <c r="DP59" s="388" t="s">
        <v>17</v>
      </c>
      <c r="DQ59" s="388" t="s">
        <v>44</v>
      </c>
      <c r="DR59" s="388" t="s">
        <v>44</v>
      </c>
      <c r="DS59" s="389" t="s">
        <v>50</v>
      </c>
      <c r="DT59" s="390" t="s">
        <v>44</v>
      </c>
      <c r="DU59" s="390" t="s">
        <v>50</v>
      </c>
      <c r="DV59" s="392" t="s">
        <v>44</v>
      </c>
      <c r="DW59" s="392">
        <v>2</v>
      </c>
      <c r="DX59" s="392" t="s">
        <v>14</v>
      </c>
      <c r="DY59" s="393" t="s">
        <v>44</v>
      </c>
      <c r="DZ59" s="394" t="s">
        <v>44</v>
      </c>
      <c r="EA59" s="394" t="s">
        <v>44</v>
      </c>
      <c r="EB59" s="394" t="s">
        <v>44</v>
      </c>
      <c r="EC59" s="394" t="s">
        <v>44</v>
      </c>
      <c r="ED59" s="394" t="s">
        <v>44</v>
      </c>
      <c r="EE59" s="384" t="s">
        <v>44</v>
      </c>
      <c r="EF59" s="383" t="s">
        <v>96</v>
      </c>
      <c r="EG59" s="383" t="s">
        <v>44</v>
      </c>
      <c r="EH59" s="383" t="s">
        <v>44</v>
      </c>
      <c r="EI59" s="383" t="s">
        <v>44</v>
      </c>
      <c r="EJ59" s="383" t="s">
        <v>18062</v>
      </c>
      <c r="EK59" s="383" t="s">
        <v>18063</v>
      </c>
      <c r="EL59" s="383" t="s">
        <v>722</v>
      </c>
      <c r="EM59" s="398" t="s">
        <v>44</v>
      </c>
      <c r="EN59" s="401" t="s">
        <v>723</v>
      </c>
      <c r="EO59" s="401" t="s">
        <v>44</v>
      </c>
      <c r="EP59" s="405" t="s">
        <v>17</v>
      </c>
      <c r="EQ59" s="405" t="s">
        <v>44</v>
      </c>
      <c r="ER59" s="405">
        <v>5</v>
      </c>
      <c r="ES59" s="405" t="s">
        <v>14</v>
      </c>
      <c r="ET59" s="401" t="s">
        <v>17456</v>
      </c>
      <c r="EU59" s="399">
        <v>1</v>
      </c>
      <c r="EV59" s="400" t="s">
        <v>17387</v>
      </c>
      <c r="EW59" s="399">
        <v>1</v>
      </c>
      <c r="EX59" s="398" t="s">
        <v>17387</v>
      </c>
      <c r="EY59" s="398">
        <v>0</v>
      </c>
      <c r="EZ59" s="399" t="s">
        <v>44</v>
      </c>
      <c r="FA59" s="406">
        <v>0</v>
      </c>
      <c r="FB59" s="399" t="s">
        <v>44</v>
      </c>
      <c r="FC59" s="399" t="s">
        <v>17456</v>
      </c>
      <c r="FD59" s="399">
        <v>1</v>
      </c>
      <c r="FE59" s="398">
        <v>1</v>
      </c>
      <c r="FF59" s="399">
        <v>0</v>
      </c>
      <c r="FG59" s="399">
        <v>0</v>
      </c>
      <c r="FH59" s="399" t="s">
        <v>44</v>
      </c>
      <c r="FI59" s="529" t="s">
        <v>18064</v>
      </c>
      <c r="FJ59" s="529" t="s">
        <v>18065</v>
      </c>
      <c r="FK59" s="530" t="s">
        <v>18066</v>
      </c>
      <c r="FL59" s="531" t="s">
        <v>18067</v>
      </c>
      <c r="FM59" s="400" t="s">
        <v>18068</v>
      </c>
      <c r="FN59" s="399" t="s">
        <v>834</v>
      </c>
      <c r="FO59" s="398" t="s">
        <v>18069</v>
      </c>
    </row>
    <row r="60" spans="1:171" s="1" customFormat="1" ht="12.75" customHeight="1" thickBot="1" x14ac:dyDescent="0.35">
      <c r="A60" s="370">
        <v>63</v>
      </c>
      <c r="B60" s="397" t="s">
        <v>14859</v>
      </c>
      <c r="C60" s="337" t="s">
        <v>19695</v>
      </c>
      <c r="D60" s="337" t="s">
        <v>19695</v>
      </c>
      <c r="E60" s="399" t="s">
        <v>13442</v>
      </c>
      <c r="F60" s="398" t="s">
        <v>44</v>
      </c>
      <c r="G60" s="398" t="s">
        <v>381</v>
      </c>
      <c r="H60" s="398" t="s">
        <v>19</v>
      </c>
      <c r="I60" s="398" t="s">
        <v>44</v>
      </c>
      <c r="J60" s="398" t="s">
        <v>20</v>
      </c>
      <c r="K60" s="399" t="s">
        <v>44</v>
      </c>
      <c r="L60" s="399" t="s">
        <v>21</v>
      </c>
      <c r="M60" s="372" t="s">
        <v>14</v>
      </c>
      <c r="N60" s="398" t="s">
        <v>14</v>
      </c>
      <c r="O60" s="400" t="s">
        <v>44</v>
      </c>
      <c r="P60" s="398" t="s">
        <v>44</v>
      </c>
      <c r="Q60" s="400" t="s">
        <v>44</v>
      </c>
      <c r="R60" s="692" t="s">
        <v>22</v>
      </c>
      <c r="S60" s="399" t="s">
        <v>44</v>
      </c>
      <c r="T60" s="399" t="s">
        <v>44</v>
      </c>
      <c r="U60" s="399" t="s">
        <v>23</v>
      </c>
      <c r="V60" s="398" t="s">
        <v>37</v>
      </c>
      <c r="W60" s="398" t="s">
        <v>26</v>
      </c>
      <c r="X60" s="398">
        <v>2</v>
      </c>
      <c r="Y60" s="401">
        <v>30</v>
      </c>
      <c r="Z60" s="399" t="s">
        <v>24</v>
      </c>
      <c r="AA60" s="399" t="s">
        <v>18070</v>
      </c>
      <c r="AB60" s="399" t="s">
        <v>17</v>
      </c>
      <c r="AC60" s="399" t="s">
        <v>44</v>
      </c>
      <c r="AD60" s="399" t="s">
        <v>14</v>
      </c>
      <c r="AE60" s="399" t="s">
        <v>39</v>
      </c>
      <c r="AF60" s="399" t="s">
        <v>44</v>
      </c>
      <c r="AG60" s="399" t="s">
        <v>38</v>
      </c>
      <c r="AH60" s="399">
        <v>1</v>
      </c>
      <c r="AI60" s="399">
        <v>30</v>
      </c>
      <c r="AJ60" s="399" t="s">
        <v>483</v>
      </c>
      <c r="AK60" s="398" t="s">
        <v>44</v>
      </c>
      <c r="AL60" s="399">
        <v>4</v>
      </c>
      <c r="AM60" s="398" t="s">
        <v>37</v>
      </c>
      <c r="AN60" s="399" t="s">
        <v>14</v>
      </c>
      <c r="AO60" s="398">
        <v>70</v>
      </c>
      <c r="AP60" s="399" t="s">
        <v>44</v>
      </c>
      <c r="AQ60" s="399" t="s">
        <v>17</v>
      </c>
      <c r="AR60" s="399" t="s">
        <v>44</v>
      </c>
      <c r="AS60" s="399" t="s">
        <v>44</v>
      </c>
      <c r="AT60" s="399">
        <v>0</v>
      </c>
      <c r="AU60" s="398" t="s">
        <v>44</v>
      </c>
      <c r="AV60" s="398">
        <v>0</v>
      </c>
      <c r="AW60" s="399" t="s">
        <v>44</v>
      </c>
      <c r="AX60" s="399">
        <v>0</v>
      </c>
      <c r="AY60" s="398">
        <v>0</v>
      </c>
      <c r="AZ60" s="399" t="s">
        <v>14</v>
      </c>
      <c r="BA60" s="399" t="s">
        <v>17568</v>
      </c>
      <c r="BB60" s="399" t="s">
        <v>802</v>
      </c>
      <c r="BC60" s="399">
        <v>5</v>
      </c>
      <c r="BD60" s="399">
        <v>100</v>
      </c>
      <c r="BE60" s="400">
        <v>0</v>
      </c>
      <c r="BF60" s="400" t="s">
        <v>44</v>
      </c>
      <c r="BG60" s="399">
        <v>0</v>
      </c>
      <c r="BH60" s="399" t="s">
        <v>44</v>
      </c>
      <c r="BI60" s="399" t="s">
        <v>44</v>
      </c>
      <c r="BJ60" s="373" t="s">
        <v>44</v>
      </c>
      <c r="BK60" s="373">
        <v>0</v>
      </c>
      <c r="BL60" s="399" t="s">
        <v>44</v>
      </c>
      <c r="BM60" s="402" t="s">
        <v>44</v>
      </c>
      <c r="BN60" s="403" t="s">
        <v>44</v>
      </c>
      <c r="BO60" s="403">
        <v>0</v>
      </c>
      <c r="BP60" s="402" t="s">
        <v>44</v>
      </c>
      <c r="BQ60" s="403" t="s">
        <v>44</v>
      </c>
      <c r="BR60" s="403" t="s">
        <v>44</v>
      </c>
      <c r="BS60" s="378">
        <v>10</v>
      </c>
      <c r="BT60" s="399">
        <v>0</v>
      </c>
      <c r="BU60" s="399">
        <v>100</v>
      </c>
      <c r="BV60" s="399" t="s">
        <v>18071</v>
      </c>
      <c r="BW60" s="399">
        <v>0</v>
      </c>
      <c r="BX60" s="399" t="s">
        <v>44</v>
      </c>
      <c r="BY60" s="399" t="s">
        <v>44</v>
      </c>
      <c r="BZ60" s="400" t="s">
        <v>44</v>
      </c>
      <c r="CA60" s="399">
        <v>2</v>
      </c>
      <c r="CB60" s="399">
        <v>0</v>
      </c>
      <c r="CC60" s="399">
        <v>100</v>
      </c>
      <c r="CD60" s="399" t="s">
        <v>18071</v>
      </c>
      <c r="CE60" s="399">
        <v>0</v>
      </c>
      <c r="CF60" s="399" t="s">
        <v>44</v>
      </c>
      <c r="CG60" s="399" t="s">
        <v>44</v>
      </c>
      <c r="CH60" s="399" t="s">
        <v>44</v>
      </c>
      <c r="CI60" s="400" t="s">
        <v>479</v>
      </c>
      <c r="CJ60" s="399">
        <v>100</v>
      </c>
      <c r="CK60" s="398">
        <v>0</v>
      </c>
      <c r="CL60" s="404">
        <v>0</v>
      </c>
      <c r="CM60" s="404">
        <v>0</v>
      </c>
      <c r="CN60" s="404" t="s">
        <v>44</v>
      </c>
      <c r="CO60" s="404" t="s">
        <v>480</v>
      </c>
      <c r="CP60" s="380">
        <v>100</v>
      </c>
      <c r="CQ60" s="380">
        <v>0</v>
      </c>
      <c r="CR60" s="380">
        <v>0</v>
      </c>
      <c r="CS60" s="380">
        <v>0</v>
      </c>
      <c r="CT60" s="381">
        <v>0</v>
      </c>
      <c r="CU60" s="381" t="s">
        <v>44</v>
      </c>
      <c r="CV60" s="381" t="s">
        <v>44</v>
      </c>
      <c r="CW60" s="381" t="s">
        <v>44</v>
      </c>
      <c r="CX60" s="382" t="s">
        <v>44</v>
      </c>
      <c r="CY60" s="382" t="s">
        <v>44</v>
      </c>
      <c r="CZ60" s="382" t="s">
        <v>44</v>
      </c>
      <c r="DA60" s="382" t="s">
        <v>44</v>
      </c>
      <c r="DB60" s="383" t="s">
        <v>44</v>
      </c>
      <c r="DC60" s="538">
        <f t="shared" si="1"/>
        <v>0</v>
      </c>
      <c r="DD60" s="383" t="s">
        <v>18072</v>
      </c>
      <c r="DE60" s="383">
        <v>24</v>
      </c>
      <c r="DF60" s="384" t="s">
        <v>481</v>
      </c>
      <c r="DG60" s="385" t="s">
        <v>14</v>
      </c>
      <c r="DH60" s="385" t="s">
        <v>721</v>
      </c>
      <c r="DI60" s="385" t="s">
        <v>850</v>
      </c>
      <c r="DJ60" s="413" t="s">
        <v>44</v>
      </c>
      <c r="DK60" s="386" t="s">
        <v>17</v>
      </c>
      <c r="DL60" s="386" t="s">
        <v>44</v>
      </c>
      <c r="DM60" s="386" t="s">
        <v>14</v>
      </c>
      <c r="DN60" s="387" t="s">
        <v>748</v>
      </c>
      <c r="DO60" s="388" t="s">
        <v>31</v>
      </c>
      <c r="DP60" s="388" t="s">
        <v>17</v>
      </c>
      <c r="DQ60" s="388" t="s">
        <v>44</v>
      </c>
      <c r="DR60" s="388" t="s">
        <v>44</v>
      </c>
      <c r="DS60" s="389" t="s">
        <v>32</v>
      </c>
      <c r="DT60" s="390" t="s">
        <v>44</v>
      </c>
      <c r="DU60" s="390" t="s">
        <v>32</v>
      </c>
      <c r="DV60" s="392" t="s">
        <v>44</v>
      </c>
      <c r="DW60" s="392">
        <v>6</v>
      </c>
      <c r="DX60" s="392" t="s">
        <v>14</v>
      </c>
      <c r="DY60" s="393" t="s">
        <v>44</v>
      </c>
      <c r="DZ60" s="394" t="s">
        <v>44</v>
      </c>
      <c r="EA60" s="394" t="s">
        <v>44</v>
      </c>
      <c r="EB60" s="394" t="s">
        <v>44</v>
      </c>
      <c r="EC60" s="394" t="s">
        <v>44</v>
      </c>
      <c r="ED60" s="394" t="s">
        <v>44</v>
      </c>
      <c r="EE60" s="384" t="s">
        <v>44</v>
      </c>
      <c r="EF60" s="383" t="s">
        <v>33</v>
      </c>
      <c r="EG60" s="383" t="s">
        <v>18073</v>
      </c>
      <c r="EH60" s="383" t="s">
        <v>44</v>
      </c>
      <c r="EI60" s="383" t="s">
        <v>44</v>
      </c>
      <c r="EJ60" s="383" t="s">
        <v>44</v>
      </c>
      <c r="EK60" s="383" t="s">
        <v>18074</v>
      </c>
      <c r="EL60" s="383" t="s">
        <v>18075</v>
      </c>
      <c r="EM60" s="405" t="s">
        <v>44</v>
      </c>
      <c r="EN60" s="401" t="s">
        <v>482</v>
      </c>
      <c r="EO60" s="401" t="s">
        <v>44</v>
      </c>
      <c r="EP60" s="401" t="s">
        <v>17</v>
      </c>
      <c r="EQ60" s="405" t="s">
        <v>44</v>
      </c>
      <c r="ER60" s="405">
        <v>5</v>
      </c>
      <c r="ES60" s="405" t="s">
        <v>14</v>
      </c>
      <c r="ET60" s="401" t="s">
        <v>39</v>
      </c>
      <c r="EU60" s="399">
        <v>1</v>
      </c>
      <c r="EV60" s="400" t="s">
        <v>17387</v>
      </c>
      <c r="EW60" s="399">
        <v>0</v>
      </c>
      <c r="EX60" s="398" t="s">
        <v>44</v>
      </c>
      <c r="EY60" s="398">
        <v>0</v>
      </c>
      <c r="EZ60" s="400" t="s">
        <v>44</v>
      </c>
      <c r="FA60" s="399">
        <v>0</v>
      </c>
      <c r="FB60" s="399" t="s">
        <v>44</v>
      </c>
      <c r="FC60" s="399" t="s">
        <v>39</v>
      </c>
      <c r="FD60" s="399">
        <v>1</v>
      </c>
      <c r="FE60" s="398">
        <v>0</v>
      </c>
      <c r="FF60" s="399">
        <v>0</v>
      </c>
      <c r="FG60" s="399">
        <v>0</v>
      </c>
      <c r="FH60" s="399" t="s">
        <v>44</v>
      </c>
      <c r="FI60" s="529" t="s">
        <v>18076</v>
      </c>
      <c r="FJ60" s="529" t="s">
        <v>18077</v>
      </c>
      <c r="FK60" s="530" t="s">
        <v>18078</v>
      </c>
      <c r="FL60" s="531" t="s">
        <v>18079</v>
      </c>
      <c r="FM60" s="400" t="s">
        <v>18080</v>
      </c>
      <c r="FN60" s="400" t="s">
        <v>834</v>
      </c>
      <c r="FO60" s="398" t="s">
        <v>834</v>
      </c>
    </row>
    <row r="61" spans="1:171" s="1" customFormat="1" ht="12.75" customHeight="1" thickBot="1" x14ac:dyDescent="0.35">
      <c r="A61" s="370">
        <v>64</v>
      </c>
      <c r="B61" s="371" t="s">
        <v>14861</v>
      </c>
      <c r="C61" s="337" t="s">
        <v>19695</v>
      </c>
      <c r="D61" s="337" t="s">
        <v>19695</v>
      </c>
      <c r="E61" s="373" t="s">
        <v>13442</v>
      </c>
      <c r="F61" s="372" t="s">
        <v>44</v>
      </c>
      <c r="G61" s="372" t="s">
        <v>381</v>
      </c>
      <c r="H61" s="372" t="s">
        <v>19</v>
      </c>
      <c r="I61" s="372" t="s">
        <v>44</v>
      </c>
      <c r="J61" s="372" t="s">
        <v>20</v>
      </c>
      <c r="K61" s="373" t="s">
        <v>44</v>
      </c>
      <c r="L61" s="373" t="s">
        <v>21</v>
      </c>
      <c r="M61" s="372" t="s">
        <v>14</v>
      </c>
      <c r="N61" s="372" t="s">
        <v>14</v>
      </c>
      <c r="O61" s="374" t="s">
        <v>44</v>
      </c>
      <c r="P61" s="372" t="s">
        <v>44</v>
      </c>
      <c r="Q61" s="374" t="s">
        <v>44</v>
      </c>
      <c r="R61" s="692" t="s">
        <v>22</v>
      </c>
      <c r="S61" s="373" t="s">
        <v>44</v>
      </c>
      <c r="T61" s="373" t="s">
        <v>44</v>
      </c>
      <c r="U61" s="373" t="s">
        <v>23</v>
      </c>
      <c r="V61" s="372" t="s">
        <v>18047</v>
      </c>
      <c r="W61" s="372" t="s">
        <v>26</v>
      </c>
      <c r="X61" s="372">
        <v>2</v>
      </c>
      <c r="Y61" s="375">
        <v>60</v>
      </c>
      <c r="Z61" s="373" t="s">
        <v>24</v>
      </c>
      <c r="AA61" s="373" t="s">
        <v>18070</v>
      </c>
      <c r="AB61" s="373" t="s">
        <v>17</v>
      </c>
      <c r="AC61" s="373" t="s">
        <v>44</v>
      </c>
      <c r="AD61" s="373" t="s">
        <v>14</v>
      </c>
      <c r="AE61" s="373" t="s">
        <v>39</v>
      </c>
      <c r="AF61" s="373" t="s">
        <v>44</v>
      </c>
      <c r="AG61" s="373" t="s">
        <v>38</v>
      </c>
      <c r="AH61" s="373">
        <v>1</v>
      </c>
      <c r="AI61" s="373">
        <v>40</v>
      </c>
      <c r="AJ61" s="373" t="s">
        <v>478</v>
      </c>
      <c r="AK61" s="372" t="s">
        <v>44</v>
      </c>
      <c r="AL61" s="373">
        <v>1</v>
      </c>
      <c r="AM61" s="372" t="s">
        <v>13477</v>
      </c>
      <c r="AN61" s="373" t="s">
        <v>14</v>
      </c>
      <c r="AO61" s="372">
        <v>80</v>
      </c>
      <c r="AP61" s="373" t="s">
        <v>44</v>
      </c>
      <c r="AQ61" s="373" t="s">
        <v>17</v>
      </c>
      <c r="AR61" s="378" t="s">
        <v>44</v>
      </c>
      <c r="AS61" s="378" t="s">
        <v>44</v>
      </c>
      <c r="AT61" s="378">
        <v>0</v>
      </c>
      <c r="AU61" s="407" t="s">
        <v>44</v>
      </c>
      <c r="AV61" s="372">
        <v>0</v>
      </c>
      <c r="AW61" s="373" t="s">
        <v>44</v>
      </c>
      <c r="AX61" s="373">
        <v>0</v>
      </c>
      <c r="AY61" s="372">
        <v>0</v>
      </c>
      <c r="AZ61" s="373" t="s">
        <v>14</v>
      </c>
      <c r="BA61" s="373" t="s">
        <v>13451</v>
      </c>
      <c r="BB61" s="373" t="s">
        <v>731</v>
      </c>
      <c r="BC61" s="373">
        <v>6</v>
      </c>
      <c r="BD61" s="373">
        <v>100</v>
      </c>
      <c r="BE61" s="374">
        <v>0</v>
      </c>
      <c r="BF61" s="372" t="s">
        <v>44</v>
      </c>
      <c r="BG61" s="374">
        <v>0</v>
      </c>
      <c r="BH61" s="373" t="s">
        <v>44</v>
      </c>
      <c r="BI61" s="373" t="s">
        <v>44</v>
      </c>
      <c r="BJ61" s="373" t="s">
        <v>44</v>
      </c>
      <c r="BK61" s="373">
        <v>0</v>
      </c>
      <c r="BL61" s="373" t="s">
        <v>44</v>
      </c>
      <c r="BM61" s="402" t="s">
        <v>44</v>
      </c>
      <c r="BN61" s="403" t="s">
        <v>44</v>
      </c>
      <c r="BO61" s="403">
        <v>0</v>
      </c>
      <c r="BP61" s="402" t="s">
        <v>44</v>
      </c>
      <c r="BQ61" s="403" t="s">
        <v>44</v>
      </c>
      <c r="BR61" s="403" t="s">
        <v>44</v>
      </c>
      <c r="BS61" s="378">
        <v>12</v>
      </c>
      <c r="BT61" s="373">
        <v>0</v>
      </c>
      <c r="BU61" s="373">
        <v>100</v>
      </c>
      <c r="BV61" s="373" t="s">
        <v>18081</v>
      </c>
      <c r="BW61" s="373">
        <v>0</v>
      </c>
      <c r="BX61" s="373" t="s">
        <v>44</v>
      </c>
      <c r="BY61" s="373" t="s">
        <v>44</v>
      </c>
      <c r="BZ61" s="373" t="s">
        <v>44</v>
      </c>
      <c r="CA61" s="373">
        <v>0</v>
      </c>
      <c r="CB61" s="373" t="s">
        <v>44</v>
      </c>
      <c r="CC61" s="373" t="s">
        <v>44</v>
      </c>
      <c r="CD61" s="373" t="s">
        <v>44</v>
      </c>
      <c r="CE61" s="373">
        <v>0</v>
      </c>
      <c r="CF61" s="373" t="s">
        <v>44</v>
      </c>
      <c r="CG61" s="373" t="s">
        <v>44</v>
      </c>
      <c r="CH61" s="373" t="s">
        <v>44</v>
      </c>
      <c r="CI61" s="374" t="s">
        <v>479</v>
      </c>
      <c r="CJ61" s="373">
        <v>100</v>
      </c>
      <c r="CK61" s="372">
        <v>0</v>
      </c>
      <c r="CL61" s="404">
        <v>0</v>
      </c>
      <c r="CM61" s="404">
        <v>0</v>
      </c>
      <c r="CN61" s="404" t="s">
        <v>44</v>
      </c>
      <c r="CO61" s="404" t="s">
        <v>480</v>
      </c>
      <c r="CP61" s="380">
        <v>100</v>
      </c>
      <c r="CQ61" s="380">
        <v>0</v>
      </c>
      <c r="CR61" s="380">
        <v>0</v>
      </c>
      <c r="CS61" s="380">
        <v>0</v>
      </c>
      <c r="CT61" s="381">
        <v>0</v>
      </c>
      <c r="CU61" s="381" t="s">
        <v>44</v>
      </c>
      <c r="CV61" s="381" t="s">
        <v>44</v>
      </c>
      <c r="CW61" s="381" t="s">
        <v>44</v>
      </c>
      <c r="CX61" s="382" t="s">
        <v>44</v>
      </c>
      <c r="CY61" s="382" t="s">
        <v>44</v>
      </c>
      <c r="CZ61" s="382" t="s">
        <v>44</v>
      </c>
      <c r="DA61" s="382" t="s">
        <v>44</v>
      </c>
      <c r="DB61" s="383" t="s">
        <v>44</v>
      </c>
      <c r="DC61" s="538">
        <f t="shared" si="1"/>
        <v>0</v>
      </c>
      <c r="DD61" s="383" t="s">
        <v>18082</v>
      </c>
      <c r="DE61" s="383">
        <v>24</v>
      </c>
      <c r="DF61" s="384" t="s">
        <v>481</v>
      </c>
      <c r="DG61" s="385" t="s">
        <v>14</v>
      </c>
      <c r="DH61" s="385" t="s">
        <v>721</v>
      </c>
      <c r="DI61" s="385" t="s">
        <v>850</v>
      </c>
      <c r="DJ61" s="385" t="s">
        <v>44</v>
      </c>
      <c r="DK61" s="386" t="s">
        <v>17</v>
      </c>
      <c r="DL61" s="386" t="s">
        <v>44</v>
      </c>
      <c r="DM61" s="386" t="s">
        <v>14</v>
      </c>
      <c r="DN61" s="387" t="s">
        <v>40</v>
      </c>
      <c r="DO61" s="388" t="s">
        <v>31</v>
      </c>
      <c r="DP61" s="388" t="s">
        <v>14</v>
      </c>
      <c r="DQ61" s="388" t="s">
        <v>30</v>
      </c>
      <c r="DR61" s="388" t="s">
        <v>18083</v>
      </c>
      <c r="DS61" s="389" t="s">
        <v>32</v>
      </c>
      <c r="DT61" s="390" t="s">
        <v>44</v>
      </c>
      <c r="DU61" s="391" t="s">
        <v>50</v>
      </c>
      <c r="DV61" s="392" t="s">
        <v>44</v>
      </c>
      <c r="DW61" s="392">
        <v>6</v>
      </c>
      <c r="DX61" s="392" t="s">
        <v>14</v>
      </c>
      <c r="DY61" s="393" t="s">
        <v>33</v>
      </c>
      <c r="DZ61" s="394" t="s">
        <v>41</v>
      </c>
      <c r="EA61" s="395" t="s">
        <v>44</v>
      </c>
      <c r="EB61" s="395" t="s">
        <v>44</v>
      </c>
      <c r="EC61" s="395" t="s">
        <v>44</v>
      </c>
      <c r="ED61" s="395" t="s">
        <v>44</v>
      </c>
      <c r="EE61" s="384" t="s">
        <v>18084</v>
      </c>
      <c r="EF61" s="383" t="s">
        <v>44</v>
      </c>
      <c r="EG61" s="383" t="s">
        <v>44</v>
      </c>
      <c r="EH61" s="383" t="s">
        <v>44</v>
      </c>
      <c r="EI61" s="383" t="s">
        <v>44</v>
      </c>
      <c r="EJ61" s="383" t="s">
        <v>44</v>
      </c>
      <c r="EK61" s="383" t="s">
        <v>44</v>
      </c>
      <c r="EL61" s="383" t="s">
        <v>722</v>
      </c>
      <c r="EM61" s="396" t="s">
        <v>44</v>
      </c>
      <c r="EN61" s="375" t="s">
        <v>482</v>
      </c>
      <c r="EO61" s="375" t="s">
        <v>44</v>
      </c>
      <c r="EP61" s="396" t="s">
        <v>17</v>
      </c>
      <c r="EQ61" s="396" t="s">
        <v>44</v>
      </c>
      <c r="ER61" s="396">
        <v>5</v>
      </c>
      <c r="ES61" s="396" t="s">
        <v>14</v>
      </c>
      <c r="ET61" s="375" t="s">
        <v>39</v>
      </c>
      <c r="EU61" s="373">
        <v>1</v>
      </c>
      <c r="EV61" s="374" t="s">
        <v>17398</v>
      </c>
      <c r="EW61" s="373">
        <v>0</v>
      </c>
      <c r="EX61" s="372" t="s">
        <v>44</v>
      </c>
      <c r="EY61" s="372">
        <v>0</v>
      </c>
      <c r="EZ61" s="373" t="s">
        <v>44</v>
      </c>
      <c r="FA61" s="410">
        <v>0</v>
      </c>
      <c r="FB61" s="373" t="s">
        <v>44</v>
      </c>
      <c r="FC61" s="373" t="s">
        <v>39</v>
      </c>
      <c r="FD61" s="373">
        <v>1</v>
      </c>
      <c r="FE61" s="372">
        <v>0</v>
      </c>
      <c r="FF61" s="373">
        <v>0</v>
      </c>
      <c r="FG61" s="373">
        <v>0</v>
      </c>
      <c r="FH61" s="373" t="s">
        <v>44</v>
      </c>
      <c r="FI61" s="526" t="s">
        <v>18085</v>
      </c>
      <c r="FJ61" s="526" t="s">
        <v>18086</v>
      </c>
      <c r="FK61" s="527" t="s">
        <v>18087</v>
      </c>
      <c r="FL61" s="528" t="s">
        <v>18088</v>
      </c>
      <c r="FM61" s="374" t="s">
        <v>18089</v>
      </c>
      <c r="FN61" s="374" t="s">
        <v>834</v>
      </c>
      <c r="FO61" s="372" t="s">
        <v>834</v>
      </c>
    </row>
    <row r="62" spans="1:171" s="1" customFormat="1" ht="12.75" customHeight="1" thickBot="1" x14ac:dyDescent="0.35">
      <c r="A62" s="370">
        <v>65</v>
      </c>
      <c r="B62" s="397" t="s">
        <v>1980</v>
      </c>
      <c r="C62" s="337" t="s">
        <v>19695</v>
      </c>
      <c r="D62" s="337" t="s">
        <v>19695</v>
      </c>
      <c r="E62" s="399" t="s">
        <v>13442</v>
      </c>
      <c r="F62" s="398" t="s">
        <v>44</v>
      </c>
      <c r="G62" s="398" t="s">
        <v>15850</v>
      </c>
      <c r="H62" s="398" t="s">
        <v>19</v>
      </c>
      <c r="I62" s="398" t="s">
        <v>44</v>
      </c>
      <c r="J62" s="398" t="s">
        <v>20</v>
      </c>
      <c r="K62" s="399" t="s">
        <v>44</v>
      </c>
      <c r="L62" s="399" t="s">
        <v>21</v>
      </c>
      <c r="M62" s="372" t="s">
        <v>14</v>
      </c>
      <c r="N62" s="398" t="s">
        <v>14</v>
      </c>
      <c r="O62" s="400" t="s">
        <v>44</v>
      </c>
      <c r="P62" s="398" t="s">
        <v>44</v>
      </c>
      <c r="Q62" s="400" t="s">
        <v>44</v>
      </c>
      <c r="R62" s="692" t="s">
        <v>47</v>
      </c>
      <c r="S62" s="399" t="s">
        <v>48</v>
      </c>
      <c r="T62" s="399" t="s">
        <v>44</v>
      </c>
      <c r="U62" s="399" t="s">
        <v>44</v>
      </c>
      <c r="V62" s="398" t="s">
        <v>44</v>
      </c>
      <c r="W62" s="398" t="s">
        <v>44</v>
      </c>
      <c r="X62" s="398" t="s">
        <v>44</v>
      </c>
      <c r="Y62" s="401" t="s">
        <v>44</v>
      </c>
      <c r="Z62" s="399" t="s">
        <v>44</v>
      </c>
      <c r="AA62" s="399" t="s">
        <v>44</v>
      </c>
      <c r="AB62" s="399" t="s">
        <v>17</v>
      </c>
      <c r="AC62" s="399" t="s">
        <v>44</v>
      </c>
      <c r="AD62" s="399" t="s">
        <v>17</v>
      </c>
      <c r="AE62" s="399" t="s">
        <v>44</v>
      </c>
      <c r="AF62" s="399" t="s">
        <v>44</v>
      </c>
      <c r="AG62" s="399" t="s">
        <v>38</v>
      </c>
      <c r="AH62" s="399">
        <v>1</v>
      </c>
      <c r="AI62" s="399">
        <v>35</v>
      </c>
      <c r="AJ62" s="399" t="s">
        <v>478</v>
      </c>
      <c r="AK62" s="398" t="s">
        <v>44</v>
      </c>
      <c r="AL62" s="399">
        <v>1</v>
      </c>
      <c r="AM62" s="398" t="s">
        <v>1211</v>
      </c>
      <c r="AN62" s="399" t="s">
        <v>14</v>
      </c>
      <c r="AO62" s="398">
        <v>100</v>
      </c>
      <c r="AP62" s="399" t="s">
        <v>44</v>
      </c>
      <c r="AQ62" s="399" t="s">
        <v>17</v>
      </c>
      <c r="AR62" s="399" t="s">
        <v>44</v>
      </c>
      <c r="AS62" s="399" t="s">
        <v>44</v>
      </c>
      <c r="AT62" s="399">
        <v>0</v>
      </c>
      <c r="AU62" s="398" t="s">
        <v>44</v>
      </c>
      <c r="AV62" s="398">
        <v>0</v>
      </c>
      <c r="AW62" s="399" t="s">
        <v>44</v>
      </c>
      <c r="AX62" s="399">
        <v>0</v>
      </c>
      <c r="AY62" s="398">
        <v>0</v>
      </c>
      <c r="AZ62" s="399" t="s">
        <v>14</v>
      </c>
      <c r="BA62" s="399" t="s">
        <v>13466</v>
      </c>
      <c r="BB62" s="399" t="s">
        <v>731</v>
      </c>
      <c r="BC62" s="399">
        <v>15</v>
      </c>
      <c r="BD62" s="399">
        <v>100</v>
      </c>
      <c r="BE62" s="400">
        <v>0</v>
      </c>
      <c r="BF62" s="398" t="s">
        <v>44</v>
      </c>
      <c r="BG62" s="400">
        <v>0</v>
      </c>
      <c r="BH62" s="399" t="s">
        <v>44</v>
      </c>
      <c r="BI62" s="399" t="s">
        <v>44</v>
      </c>
      <c r="BJ62" s="373" t="s">
        <v>44</v>
      </c>
      <c r="BK62" s="373">
        <v>0</v>
      </c>
      <c r="BL62" s="399" t="s">
        <v>44</v>
      </c>
      <c r="BM62" s="376" t="s">
        <v>44</v>
      </c>
      <c r="BN62" s="377" t="s">
        <v>44</v>
      </c>
      <c r="BO62" s="377">
        <v>0</v>
      </c>
      <c r="BP62" s="376" t="s">
        <v>44</v>
      </c>
      <c r="BQ62" s="377" t="s">
        <v>44</v>
      </c>
      <c r="BR62" s="377" t="s">
        <v>44</v>
      </c>
      <c r="BS62" s="378">
        <v>300</v>
      </c>
      <c r="BT62" s="399">
        <v>0</v>
      </c>
      <c r="BU62" s="399">
        <v>100</v>
      </c>
      <c r="BV62" s="399" t="s">
        <v>18071</v>
      </c>
      <c r="BW62" s="399">
        <v>0</v>
      </c>
      <c r="BX62" s="399" t="s">
        <v>44</v>
      </c>
      <c r="BY62" s="399" t="s">
        <v>44</v>
      </c>
      <c r="BZ62" s="399" t="s">
        <v>44</v>
      </c>
      <c r="CA62" s="399">
        <v>0</v>
      </c>
      <c r="CB62" s="399" t="s">
        <v>44</v>
      </c>
      <c r="CC62" s="399" t="s">
        <v>44</v>
      </c>
      <c r="CD62" s="399" t="s">
        <v>44</v>
      </c>
      <c r="CE62" s="399">
        <v>0</v>
      </c>
      <c r="CF62" s="399" t="s">
        <v>44</v>
      </c>
      <c r="CG62" s="399" t="s">
        <v>44</v>
      </c>
      <c r="CH62" s="399" t="s">
        <v>44</v>
      </c>
      <c r="CI62" s="400" t="s">
        <v>479</v>
      </c>
      <c r="CJ62" s="399">
        <v>100</v>
      </c>
      <c r="CK62" s="398">
        <v>0</v>
      </c>
      <c r="CL62" s="379">
        <v>0</v>
      </c>
      <c r="CM62" s="379">
        <v>0</v>
      </c>
      <c r="CN62" s="379" t="s">
        <v>44</v>
      </c>
      <c r="CO62" s="379" t="s">
        <v>480</v>
      </c>
      <c r="CP62" s="380">
        <v>100</v>
      </c>
      <c r="CQ62" s="380">
        <v>0</v>
      </c>
      <c r="CR62" s="380">
        <v>0</v>
      </c>
      <c r="CS62" s="380">
        <v>0</v>
      </c>
      <c r="CT62" s="381">
        <v>0</v>
      </c>
      <c r="CU62" s="381" t="s">
        <v>44</v>
      </c>
      <c r="CV62" s="381" t="s">
        <v>44</v>
      </c>
      <c r="CW62" s="381" t="s">
        <v>44</v>
      </c>
      <c r="CX62" s="382" t="s">
        <v>44</v>
      </c>
      <c r="CY62" s="382" t="s">
        <v>44</v>
      </c>
      <c r="CZ62" s="382" t="s">
        <v>44</v>
      </c>
      <c r="DA62" s="382" t="s">
        <v>44</v>
      </c>
      <c r="DB62" s="383" t="s">
        <v>44</v>
      </c>
      <c r="DC62" s="538">
        <f t="shared" si="1"/>
        <v>0</v>
      </c>
      <c r="DD62" s="383" t="s">
        <v>18090</v>
      </c>
      <c r="DE62" s="383">
        <v>72</v>
      </c>
      <c r="DF62" s="384" t="s">
        <v>481</v>
      </c>
      <c r="DG62" s="385" t="s">
        <v>17</v>
      </c>
      <c r="DH62" s="385" t="s">
        <v>44</v>
      </c>
      <c r="DI62" s="385" t="s">
        <v>44</v>
      </c>
      <c r="DJ62" s="385" t="s">
        <v>44</v>
      </c>
      <c r="DK62" s="386" t="s">
        <v>17</v>
      </c>
      <c r="DL62" s="386" t="s">
        <v>44</v>
      </c>
      <c r="DM62" s="386" t="s">
        <v>17</v>
      </c>
      <c r="DN62" s="387" t="s">
        <v>44</v>
      </c>
      <c r="DO62" s="388" t="s">
        <v>31</v>
      </c>
      <c r="DP62" s="388" t="s">
        <v>17</v>
      </c>
      <c r="DQ62" s="388" t="s">
        <v>44</v>
      </c>
      <c r="DR62" s="388" t="s">
        <v>44</v>
      </c>
      <c r="DS62" s="389" t="s">
        <v>32</v>
      </c>
      <c r="DT62" s="390" t="s">
        <v>44</v>
      </c>
      <c r="DU62" s="391" t="s">
        <v>44</v>
      </c>
      <c r="DV62" s="392" t="s">
        <v>44</v>
      </c>
      <c r="DW62" s="392">
        <v>8</v>
      </c>
      <c r="DX62" s="392" t="s">
        <v>14</v>
      </c>
      <c r="DY62" s="393" t="s">
        <v>44</v>
      </c>
      <c r="DZ62" s="394" t="s">
        <v>44</v>
      </c>
      <c r="EA62" s="395" t="s">
        <v>44</v>
      </c>
      <c r="EB62" s="395" t="s">
        <v>44</v>
      </c>
      <c r="EC62" s="395" t="s">
        <v>44</v>
      </c>
      <c r="ED62" s="395" t="s">
        <v>44</v>
      </c>
      <c r="EE62" s="384" t="s">
        <v>44</v>
      </c>
      <c r="EF62" s="383" t="s">
        <v>33</v>
      </c>
      <c r="EG62" s="383" t="s">
        <v>18091</v>
      </c>
      <c r="EH62" s="383" t="s">
        <v>44</v>
      </c>
      <c r="EI62" s="383" t="s">
        <v>44</v>
      </c>
      <c r="EJ62" s="383" t="s">
        <v>44</v>
      </c>
      <c r="EK62" s="383" t="s">
        <v>18092</v>
      </c>
      <c r="EL62" s="383" t="s">
        <v>18093</v>
      </c>
      <c r="EM62" s="405" t="s">
        <v>44</v>
      </c>
      <c r="EN62" s="401" t="s">
        <v>482</v>
      </c>
      <c r="EO62" s="401" t="s">
        <v>44</v>
      </c>
      <c r="EP62" s="405" t="s">
        <v>17</v>
      </c>
      <c r="EQ62" s="405" t="s">
        <v>44</v>
      </c>
      <c r="ER62" s="405">
        <v>5</v>
      </c>
      <c r="ES62" s="405" t="s">
        <v>14</v>
      </c>
      <c r="ET62" s="401" t="s">
        <v>48</v>
      </c>
      <c r="EU62" s="399">
        <v>0</v>
      </c>
      <c r="EV62" s="400" t="s">
        <v>44</v>
      </c>
      <c r="EW62" s="399">
        <v>0</v>
      </c>
      <c r="EX62" s="398" t="s">
        <v>44</v>
      </c>
      <c r="EY62" s="398">
        <v>1</v>
      </c>
      <c r="EZ62" s="399" t="s">
        <v>17358</v>
      </c>
      <c r="FA62" s="406">
        <v>0</v>
      </c>
      <c r="FB62" s="399" t="s">
        <v>44</v>
      </c>
      <c r="FC62" s="399" t="s">
        <v>44</v>
      </c>
      <c r="FD62" s="399">
        <v>0</v>
      </c>
      <c r="FE62" s="398">
        <v>0</v>
      </c>
      <c r="FF62" s="399">
        <v>0</v>
      </c>
      <c r="FG62" s="399">
        <v>0</v>
      </c>
      <c r="FH62" s="399" t="s">
        <v>44</v>
      </c>
      <c r="FI62" s="529" t="s">
        <v>18094</v>
      </c>
      <c r="FJ62" s="529" t="s">
        <v>18095</v>
      </c>
      <c r="FK62" s="530" t="s">
        <v>18096</v>
      </c>
      <c r="FL62" s="531" t="s">
        <v>18097</v>
      </c>
      <c r="FM62" s="400" t="s">
        <v>18098</v>
      </c>
      <c r="FN62" s="399" t="s">
        <v>18099</v>
      </c>
      <c r="FO62" s="398" t="s">
        <v>834</v>
      </c>
    </row>
    <row r="63" spans="1:171" s="1" customFormat="1" ht="12.75" customHeight="1" thickBot="1" x14ac:dyDescent="0.35">
      <c r="A63" s="370">
        <v>66</v>
      </c>
      <c r="B63" s="397" t="s">
        <v>10264</v>
      </c>
      <c r="C63" s="337" t="s">
        <v>19695</v>
      </c>
      <c r="D63" s="337" t="s">
        <v>19695</v>
      </c>
      <c r="E63" s="399" t="s">
        <v>13442</v>
      </c>
      <c r="F63" s="398" t="s">
        <v>44</v>
      </c>
      <c r="G63" s="398" t="s">
        <v>376</v>
      </c>
      <c r="H63" s="398" t="s">
        <v>19</v>
      </c>
      <c r="I63" s="398" t="s">
        <v>44</v>
      </c>
      <c r="J63" s="398" t="s">
        <v>20</v>
      </c>
      <c r="K63" s="399" t="s">
        <v>44</v>
      </c>
      <c r="L63" s="399" t="s">
        <v>21</v>
      </c>
      <c r="M63" s="372" t="s">
        <v>14</v>
      </c>
      <c r="N63" s="398" t="s">
        <v>14</v>
      </c>
      <c r="O63" s="400" t="s">
        <v>44</v>
      </c>
      <c r="P63" s="398" t="s">
        <v>44</v>
      </c>
      <c r="Q63" s="400" t="s">
        <v>44</v>
      </c>
      <c r="R63" s="692" t="s">
        <v>22</v>
      </c>
      <c r="S63" s="399" t="s">
        <v>44</v>
      </c>
      <c r="T63" s="399" t="s">
        <v>44</v>
      </c>
      <c r="U63" s="399" t="s">
        <v>23</v>
      </c>
      <c r="V63" s="398" t="s">
        <v>720</v>
      </c>
      <c r="W63" s="398" t="s">
        <v>26</v>
      </c>
      <c r="X63" s="398">
        <v>2</v>
      </c>
      <c r="Y63" s="401">
        <v>40</v>
      </c>
      <c r="Z63" s="399" t="s">
        <v>24</v>
      </c>
      <c r="AA63" s="399" t="s">
        <v>18100</v>
      </c>
      <c r="AB63" s="399" t="s">
        <v>17</v>
      </c>
      <c r="AC63" s="399" t="s">
        <v>44</v>
      </c>
      <c r="AD63" s="399" t="s">
        <v>14</v>
      </c>
      <c r="AE63" s="399" t="s">
        <v>39</v>
      </c>
      <c r="AF63" s="399" t="s">
        <v>44</v>
      </c>
      <c r="AG63" s="399" t="s">
        <v>38</v>
      </c>
      <c r="AH63" s="399">
        <v>1</v>
      </c>
      <c r="AI63" s="399">
        <v>40</v>
      </c>
      <c r="AJ63" s="399" t="s">
        <v>483</v>
      </c>
      <c r="AK63" s="398" t="s">
        <v>44</v>
      </c>
      <c r="AL63" s="399">
        <v>5</v>
      </c>
      <c r="AM63" s="398" t="s">
        <v>18101</v>
      </c>
      <c r="AN63" s="399" t="s">
        <v>14</v>
      </c>
      <c r="AO63" s="398">
        <v>80</v>
      </c>
      <c r="AP63" s="399" t="s">
        <v>44</v>
      </c>
      <c r="AQ63" s="399" t="s">
        <v>17</v>
      </c>
      <c r="AR63" s="399" t="s">
        <v>44</v>
      </c>
      <c r="AS63" s="399" t="s">
        <v>44</v>
      </c>
      <c r="AT63" s="399">
        <v>0</v>
      </c>
      <c r="AU63" s="398" t="s">
        <v>44</v>
      </c>
      <c r="AV63" s="398">
        <v>0</v>
      </c>
      <c r="AW63" s="399" t="s">
        <v>44</v>
      </c>
      <c r="AX63" s="399">
        <v>0</v>
      </c>
      <c r="AY63" s="398">
        <v>0</v>
      </c>
      <c r="AZ63" s="399" t="s">
        <v>14</v>
      </c>
      <c r="BA63" s="399" t="s">
        <v>13486</v>
      </c>
      <c r="BB63" s="399" t="s">
        <v>486</v>
      </c>
      <c r="BC63" s="399">
        <v>2</v>
      </c>
      <c r="BD63" s="399">
        <v>100</v>
      </c>
      <c r="BE63" s="400">
        <v>0</v>
      </c>
      <c r="BF63" s="400" t="s">
        <v>44</v>
      </c>
      <c r="BG63" s="399">
        <v>0</v>
      </c>
      <c r="BH63" s="399" t="s">
        <v>44</v>
      </c>
      <c r="BI63" s="399" t="s">
        <v>44</v>
      </c>
      <c r="BJ63" s="373" t="s">
        <v>44</v>
      </c>
      <c r="BK63" s="373">
        <v>0</v>
      </c>
      <c r="BL63" s="399" t="s">
        <v>44</v>
      </c>
      <c r="BM63" s="376" t="s">
        <v>44</v>
      </c>
      <c r="BN63" s="377" t="s">
        <v>44</v>
      </c>
      <c r="BO63" s="377">
        <v>0</v>
      </c>
      <c r="BP63" s="376" t="s">
        <v>44</v>
      </c>
      <c r="BQ63" s="377" t="s">
        <v>44</v>
      </c>
      <c r="BR63" s="377" t="s">
        <v>44</v>
      </c>
      <c r="BS63" s="378">
        <v>0</v>
      </c>
      <c r="BT63" s="399" t="s">
        <v>44</v>
      </c>
      <c r="BU63" s="399">
        <v>0</v>
      </c>
      <c r="BV63" s="399" t="s">
        <v>44</v>
      </c>
      <c r="BW63" s="399">
        <v>0</v>
      </c>
      <c r="BX63" s="399" t="s">
        <v>44</v>
      </c>
      <c r="BY63" s="399" t="s">
        <v>44</v>
      </c>
      <c r="BZ63" s="399" t="s">
        <v>44</v>
      </c>
      <c r="CA63" s="399">
        <v>0</v>
      </c>
      <c r="CB63" s="399" t="s">
        <v>44</v>
      </c>
      <c r="CC63" s="399" t="s">
        <v>44</v>
      </c>
      <c r="CD63" s="399" t="s">
        <v>44</v>
      </c>
      <c r="CE63" s="399">
        <v>0</v>
      </c>
      <c r="CF63" s="399" t="s">
        <v>44</v>
      </c>
      <c r="CG63" s="399" t="s">
        <v>44</v>
      </c>
      <c r="CH63" s="399" t="s">
        <v>44</v>
      </c>
      <c r="CI63" s="400" t="s">
        <v>479</v>
      </c>
      <c r="CJ63" s="399">
        <v>100</v>
      </c>
      <c r="CK63" s="398">
        <v>0</v>
      </c>
      <c r="CL63" s="379">
        <v>0</v>
      </c>
      <c r="CM63" s="379">
        <v>0</v>
      </c>
      <c r="CN63" s="379" t="s">
        <v>44</v>
      </c>
      <c r="CO63" s="379" t="s">
        <v>480</v>
      </c>
      <c r="CP63" s="380">
        <v>100</v>
      </c>
      <c r="CQ63" s="380">
        <v>0</v>
      </c>
      <c r="CR63" s="380">
        <v>0</v>
      </c>
      <c r="CS63" s="380">
        <v>0</v>
      </c>
      <c r="CT63" s="381">
        <v>0</v>
      </c>
      <c r="CU63" s="381" t="s">
        <v>44</v>
      </c>
      <c r="CV63" s="381" t="s">
        <v>44</v>
      </c>
      <c r="CW63" s="381" t="s">
        <v>44</v>
      </c>
      <c r="CX63" s="382" t="s">
        <v>44</v>
      </c>
      <c r="CY63" s="382" t="s">
        <v>44</v>
      </c>
      <c r="CZ63" s="382" t="s">
        <v>44</v>
      </c>
      <c r="DA63" s="382" t="s">
        <v>44</v>
      </c>
      <c r="DB63" s="383" t="s">
        <v>44</v>
      </c>
      <c r="DC63" s="538">
        <f t="shared" si="1"/>
        <v>0</v>
      </c>
      <c r="DD63" s="383" t="s">
        <v>18102</v>
      </c>
      <c r="DE63" s="383">
        <v>120</v>
      </c>
      <c r="DF63" s="384" t="s">
        <v>481</v>
      </c>
      <c r="DG63" s="385" t="s">
        <v>14</v>
      </c>
      <c r="DH63" s="385" t="s">
        <v>721</v>
      </c>
      <c r="DI63" s="385" t="s">
        <v>932</v>
      </c>
      <c r="DJ63" s="413" t="s">
        <v>44</v>
      </c>
      <c r="DK63" s="386" t="s">
        <v>17</v>
      </c>
      <c r="DL63" s="386" t="s">
        <v>44</v>
      </c>
      <c r="DM63" s="386" t="s">
        <v>14</v>
      </c>
      <c r="DN63" s="387" t="s">
        <v>748</v>
      </c>
      <c r="DO63" s="388" t="s">
        <v>31</v>
      </c>
      <c r="DP63" s="388" t="s">
        <v>14</v>
      </c>
      <c r="DQ63" s="388" t="s">
        <v>30</v>
      </c>
      <c r="DR63" s="388" t="s">
        <v>18103</v>
      </c>
      <c r="DS63" s="389" t="s">
        <v>32</v>
      </c>
      <c r="DT63" s="390" t="s">
        <v>44</v>
      </c>
      <c r="DU63" s="390" t="s">
        <v>32</v>
      </c>
      <c r="DV63" s="392" t="s">
        <v>44</v>
      </c>
      <c r="DW63" s="392">
        <v>7</v>
      </c>
      <c r="DX63" s="392" t="s">
        <v>14</v>
      </c>
      <c r="DY63" s="393" t="s">
        <v>33</v>
      </c>
      <c r="DZ63" s="394" t="s">
        <v>18073</v>
      </c>
      <c r="EA63" s="394" t="s">
        <v>44</v>
      </c>
      <c r="EB63" s="394" t="s">
        <v>44</v>
      </c>
      <c r="EC63" s="394" t="s">
        <v>44</v>
      </c>
      <c r="ED63" s="394" t="s">
        <v>44</v>
      </c>
      <c r="EE63" s="384" t="s">
        <v>18092</v>
      </c>
      <c r="EF63" s="383" t="s">
        <v>44</v>
      </c>
      <c r="EG63" s="383" t="s">
        <v>44</v>
      </c>
      <c r="EH63" s="383" t="s">
        <v>44</v>
      </c>
      <c r="EI63" s="383" t="s">
        <v>44</v>
      </c>
      <c r="EJ63" s="383" t="s">
        <v>44</v>
      </c>
      <c r="EK63" s="383" t="s">
        <v>44</v>
      </c>
      <c r="EL63" s="383" t="s">
        <v>18104</v>
      </c>
      <c r="EM63" s="405" t="s">
        <v>18105</v>
      </c>
      <c r="EN63" s="401" t="s">
        <v>482</v>
      </c>
      <c r="EO63" s="401" t="s">
        <v>44</v>
      </c>
      <c r="EP63" s="401" t="s">
        <v>17</v>
      </c>
      <c r="EQ63" s="405" t="s">
        <v>44</v>
      </c>
      <c r="ER63" s="405">
        <v>10</v>
      </c>
      <c r="ES63" s="405" t="s">
        <v>14</v>
      </c>
      <c r="ET63" s="401" t="s">
        <v>39</v>
      </c>
      <c r="EU63" s="399">
        <v>1</v>
      </c>
      <c r="EV63" s="400" t="s">
        <v>17398</v>
      </c>
      <c r="EW63" s="399">
        <v>0</v>
      </c>
      <c r="EX63" s="398" t="s">
        <v>44</v>
      </c>
      <c r="EY63" s="398">
        <v>0</v>
      </c>
      <c r="EZ63" s="400" t="s">
        <v>44</v>
      </c>
      <c r="FA63" s="399">
        <v>0</v>
      </c>
      <c r="FB63" s="399" t="s">
        <v>44</v>
      </c>
      <c r="FC63" s="399" t="s">
        <v>39</v>
      </c>
      <c r="FD63" s="399">
        <v>1</v>
      </c>
      <c r="FE63" s="398">
        <v>0</v>
      </c>
      <c r="FF63" s="399">
        <v>0</v>
      </c>
      <c r="FG63" s="399">
        <v>0</v>
      </c>
      <c r="FH63" s="399" t="s">
        <v>44</v>
      </c>
      <c r="FI63" s="529" t="s">
        <v>18106</v>
      </c>
      <c r="FJ63" s="529" t="s">
        <v>18107</v>
      </c>
      <c r="FK63" s="530" t="s">
        <v>18108</v>
      </c>
      <c r="FL63" s="531" t="s">
        <v>18109</v>
      </c>
      <c r="FM63" s="400" t="s">
        <v>18110</v>
      </c>
      <c r="FN63" s="399" t="s">
        <v>834</v>
      </c>
      <c r="FO63" s="398" t="s">
        <v>834</v>
      </c>
    </row>
    <row r="64" spans="1:171" s="1" customFormat="1" ht="12.75" customHeight="1" thickBot="1" x14ac:dyDescent="0.35">
      <c r="A64" s="370">
        <v>67</v>
      </c>
      <c r="B64" s="397" t="s">
        <v>11536</v>
      </c>
      <c r="C64" s="337" t="s">
        <v>19695</v>
      </c>
      <c r="D64" s="337" t="s">
        <v>19695</v>
      </c>
      <c r="E64" s="399" t="s">
        <v>13442</v>
      </c>
      <c r="F64" s="398" t="s">
        <v>44</v>
      </c>
      <c r="G64" s="398" t="s">
        <v>376</v>
      </c>
      <c r="H64" s="398" t="s">
        <v>19</v>
      </c>
      <c r="I64" s="398" t="s">
        <v>44</v>
      </c>
      <c r="J64" s="398" t="s">
        <v>20</v>
      </c>
      <c r="K64" s="399" t="s">
        <v>44</v>
      </c>
      <c r="L64" s="399" t="s">
        <v>21</v>
      </c>
      <c r="M64" s="372" t="s">
        <v>14</v>
      </c>
      <c r="N64" s="398" t="s">
        <v>14</v>
      </c>
      <c r="O64" s="400" t="s">
        <v>44</v>
      </c>
      <c r="P64" s="398" t="s">
        <v>44</v>
      </c>
      <c r="Q64" s="400" t="s">
        <v>44</v>
      </c>
      <c r="R64" s="692" t="s">
        <v>22</v>
      </c>
      <c r="S64" s="399" t="s">
        <v>44</v>
      </c>
      <c r="T64" s="399" t="s">
        <v>44</v>
      </c>
      <c r="U64" s="399" t="s">
        <v>23</v>
      </c>
      <c r="V64" s="398" t="s">
        <v>18111</v>
      </c>
      <c r="W64" s="398" t="s">
        <v>26</v>
      </c>
      <c r="X64" s="398">
        <v>3</v>
      </c>
      <c r="Y64" s="401">
        <v>60</v>
      </c>
      <c r="Z64" s="399" t="s">
        <v>24</v>
      </c>
      <c r="AA64" s="399" t="s">
        <v>18112</v>
      </c>
      <c r="AB64" s="399" t="s">
        <v>17</v>
      </c>
      <c r="AC64" s="399" t="s">
        <v>44</v>
      </c>
      <c r="AD64" s="399" t="s">
        <v>14</v>
      </c>
      <c r="AE64" s="399" t="s">
        <v>39</v>
      </c>
      <c r="AF64" s="399" t="s">
        <v>44</v>
      </c>
      <c r="AG64" s="399" t="s">
        <v>38</v>
      </c>
      <c r="AH64" s="399">
        <v>1</v>
      </c>
      <c r="AI64" s="399">
        <v>45</v>
      </c>
      <c r="AJ64" s="399" t="s">
        <v>483</v>
      </c>
      <c r="AK64" s="398" t="s">
        <v>44</v>
      </c>
      <c r="AL64" s="399">
        <v>3</v>
      </c>
      <c r="AM64" s="398" t="s">
        <v>27</v>
      </c>
      <c r="AN64" s="399" t="s">
        <v>14</v>
      </c>
      <c r="AO64" s="398">
        <v>60</v>
      </c>
      <c r="AP64" s="399" t="s">
        <v>44</v>
      </c>
      <c r="AQ64" s="399" t="s">
        <v>17</v>
      </c>
      <c r="AR64" s="399" t="s">
        <v>44</v>
      </c>
      <c r="AS64" s="399" t="s">
        <v>44</v>
      </c>
      <c r="AT64" s="399">
        <v>0</v>
      </c>
      <c r="AU64" s="398" t="s">
        <v>44</v>
      </c>
      <c r="AV64" s="398">
        <v>0</v>
      </c>
      <c r="AW64" s="399" t="s">
        <v>44</v>
      </c>
      <c r="AX64" s="399">
        <v>0</v>
      </c>
      <c r="AY64" s="398">
        <v>0</v>
      </c>
      <c r="AZ64" s="399" t="s">
        <v>14</v>
      </c>
      <c r="BA64" s="399" t="s">
        <v>13485</v>
      </c>
      <c r="BB64" s="399" t="s">
        <v>486</v>
      </c>
      <c r="BC64" s="399">
        <v>4</v>
      </c>
      <c r="BD64" s="399">
        <v>100</v>
      </c>
      <c r="BE64" s="400">
        <v>0</v>
      </c>
      <c r="BF64" s="400" t="s">
        <v>44</v>
      </c>
      <c r="BG64" s="399">
        <v>0</v>
      </c>
      <c r="BH64" s="399" t="s">
        <v>44</v>
      </c>
      <c r="BI64" s="399" t="s">
        <v>44</v>
      </c>
      <c r="BJ64" s="373" t="s">
        <v>44</v>
      </c>
      <c r="BK64" s="373">
        <v>0</v>
      </c>
      <c r="BL64" s="399" t="s">
        <v>44</v>
      </c>
      <c r="BM64" s="376" t="s">
        <v>44</v>
      </c>
      <c r="BN64" s="377" t="s">
        <v>44</v>
      </c>
      <c r="BO64" s="377">
        <v>0</v>
      </c>
      <c r="BP64" s="376" t="s">
        <v>44</v>
      </c>
      <c r="BQ64" s="377" t="s">
        <v>44</v>
      </c>
      <c r="BR64" s="377" t="s">
        <v>44</v>
      </c>
      <c r="BS64" s="378">
        <v>0</v>
      </c>
      <c r="BT64" s="399" t="s">
        <v>44</v>
      </c>
      <c r="BU64" s="399" t="s">
        <v>44</v>
      </c>
      <c r="BV64" s="399" t="s">
        <v>44</v>
      </c>
      <c r="BW64" s="399">
        <v>0</v>
      </c>
      <c r="BX64" s="399" t="s">
        <v>44</v>
      </c>
      <c r="BY64" s="399" t="s">
        <v>44</v>
      </c>
      <c r="BZ64" s="399" t="s">
        <v>44</v>
      </c>
      <c r="CA64" s="399">
        <v>0</v>
      </c>
      <c r="CB64" s="399" t="s">
        <v>44</v>
      </c>
      <c r="CC64" s="399" t="s">
        <v>44</v>
      </c>
      <c r="CD64" s="399" t="s">
        <v>44</v>
      </c>
      <c r="CE64" s="399">
        <v>0</v>
      </c>
      <c r="CF64" s="399" t="s">
        <v>44</v>
      </c>
      <c r="CG64" s="399" t="s">
        <v>44</v>
      </c>
      <c r="CH64" s="399" t="s">
        <v>44</v>
      </c>
      <c r="CI64" s="400" t="s">
        <v>479</v>
      </c>
      <c r="CJ64" s="399">
        <v>100</v>
      </c>
      <c r="CK64" s="398">
        <v>0</v>
      </c>
      <c r="CL64" s="379">
        <v>0</v>
      </c>
      <c r="CM64" s="379">
        <v>0</v>
      </c>
      <c r="CN64" s="379" t="s">
        <v>44</v>
      </c>
      <c r="CO64" s="379" t="s">
        <v>480</v>
      </c>
      <c r="CP64" s="380">
        <v>100</v>
      </c>
      <c r="CQ64" s="380">
        <v>0</v>
      </c>
      <c r="CR64" s="380">
        <v>0</v>
      </c>
      <c r="CS64" s="415">
        <v>0</v>
      </c>
      <c r="CT64" s="381">
        <v>0</v>
      </c>
      <c r="CU64" s="381" t="s">
        <v>44</v>
      </c>
      <c r="CV64" s="381" t="s">
        <v>44</v>
      </c>
      <c r="CW64" s="381" t="s">
        <v>44</v>
      </c>
      <c r="CX64" s="382" t="s">
        <v>44</v>
      </c>
      <c r="CY64" s="382" t="s">
        <v>44</v>
      </c>
      <c r="CZ64" s="382" t="s">
        <v>44</v>
      </c>
      <c r="DA64" s="382" t="s">
        <v>44</v>
      </c>
      <c r="DB64" s="383" t="s">
        <v>44</v>
      </c>
      <c r="DC64" s="538">
        <f t="shared" si="1"/>
        <v>0</v>
      </c>
      <c r="DD64" s="383" t="s">
        <v>18113</v>
      </c>
      <c r="DE64" s="383">
        <v>24</v>
      </c>
      <c r="DF64" s="384" t="s">
        <v>481</v>
      </c>
      <c r="DG64" s="385" t="s">
        <v>14</v>
      </c>
      <c r="DH64" s="385" t="s">
        <v>721</v>
      </c>
      <c r="DI64" s="385" t="s">
        <v>932</v>
      </c>
      <c r="DJ64" s="385" t="s">
        <v>44</v>
      </c>
      <c r="DK64" s="386" t="s">
        <v>17</v>
      </c>
      <c r="DL64" s="386" t="s">
        <v>44</v>
      </c>
      <c r="DM64" s="386" t="s">
        <v>14</v>
      </c>
      <c r="DN64" s="387" t="s">
        <v>808</v>
      </c>
      <c r="DO64" s="388" t="s">
        <v>31</v>
      </c>
      <c r="DP64" s="388" t="s">
        <v>17</v>
      </c>
      <c r="DQ64" s="388" t="s">
        <v>44</v>
      </c>
      <c r="DR64" s="388" t="s">
        <v>44</v>
      </c>
      <c r="DS64" s="389" t="s">
        <v>32</v>
      </c>
      <c r="DT64" s="390" t="s">
        <v>44</v>
      </c>
      <c r="DU64" s="390" t="s">
        <v>50</v>
      </c>
      <c r="DV64" s="392" t="s">
        <v>44</v>
      </c>
      <c r="DW64" s="392">
        <v>2</v>
      </c>
      <c r="DX64" s="392" t="s">
        <v>14</v>
      </c>
      <c r="DY64" s="393" t="s">
        <v>33</v>
      </c>
      <c r="DZ64" s="394" t="s">
        <v>18114</v>
      </c>
      <c r="EA64" s="394" t="s">
        <v>44</v>
      </c>
      <c r="EB64" s="394" t="s">
        <v>44</v>
      </c>
      <c r="EC64" s="394" t="s">
        <v>44</v>
      </c>
      <c r="ED64" s="394" t="s">
        <v>44</v>
      </c>
      <c r="EE64" s="384" t="s">
        <v>18115</v>
      </c>
      <c r="EF64" s="383" t="s">
        <v>44</v>
      </c>
      <c r="EG64" s="383" t="s">
        <v>44</v>
      </c>
      <c r="EH64" s="383" t="s">
        <v>44</v>
      </c>
      <c r="EI64" s="383" t="s">
        <v>44</v>
      </c>
      <c r="EJ64" s="383" t="s">
        <v>44</v>
      </c>
      <c r="EK64" s="383" t="s">
        <v>44</v>
      </c>
      <c r="EL64" s="383" t="s">
        <v>18116</v>
      </c>
      <c r="EM64" s="405" t="s">
        <v>44</v>
      </c>
      <c r="EN64" s="401" t="s">
        <v>482</v>
      </c>
      <c r="EO64" s="401" t="s">
        <v>44</v>
      </c>
      <c r="EP64" s="401" t="s">
        <v>17</v>
      </c>
      <c r="EQ64" s="405" t="s">
        <v>44</v>
      </c>
      <c r="ER64" s="405">
        <v>5</v>
      </c>
      <c r="ES64" s="405" t="s">
        <v>14</v>
      </c>
      <c r="ET64" s="401" t="s">
        <v>39</v>
      </c>
      <c r="EU64" s="399">
        <v>1</v>
      </c>
      <c r="EV64" s="400" t="s">
        <v>17387</v>
      </c>
      <c r="EW64" s="399">
        <v>0</v>
      </c>
      <c r="EX64" s="398" t="s">
        <v>44</v>
      </c>
      <c r="EY64" s="398">
        <v>0</v>
      </c>
      <c r="EZ64" s="399" t="s">
        <v>44</v>
      </c>
      <c r="FA64" s="406">
        <v>0</v>
      </c>
      <c r="FB64" s="399" t="s">
        <v>44</v>
      </c>
      <c r="FC64" s="399" t="s">
        <v>39</v>
      </c>
      <c r="FD64" s="399">
        <v>1</v>
      </c>
      <c r="FE64" s="398">
        <v>0</v>
      </c>
      <c r="FF64" s="399">
        <v>0</v>
      </c>
      <c r="FG64" s="399">
        <v>0</v>
      </c>
      <c r="FH64" s="399" t="s">
        <v>44</v>
      </c>
      <c r="FI64" s="529" t="s">
        <v>18117</v>
      </c>
      <c r="FJ64" s="529" t="s">
        <v>18118</v>
      </c>
      <c r="FK64" s="530" t="s">
        <v>18119</v>
      </c>
      <c r="FL64" s="531" t="s">
        <v>18120</v>
      </c>
      <c r="FM64" s="400" t="s">
        <v>18121</v>
      </c>
      <c r="FN64" s="399" t="s">
        <v>834</v>
      </c>
      <c r="FO64" s="398" t="s">
        <v>834</v>
      </c>
    </row>
    <row r="65" spans="1:171" s="1" customFormat="1" ht="12.75" customHeight="1" thickBot="1" x14ac:dyDescent="0.35">
      <c r="A65" s="370">
        <v>68</v>
      </c>
      <c r="B65" s="397" t="s">
        <v>6045</v>
      </c>
      <c r="C65" s="337" t="s">
        <v>19695</v>
      </c>
      <c r="D65" s="337" t="s">
        <v>19695</v>
      </c>
      <c r="E65" s="399" t="s">
        <v>13442</v>
      </c>
      <c r="F65" s="398" t="s">
        <v>44</v>
      </c>
      <c r="G65" s="398" t="s">
        <v>733</v>
      </c>
      <c r="H65" s="398" t="s">
        <v>19</v>
      </c>
      <c r="I65" s="398" t="s">
        <v>44</v>
      </c>
      <c r="J65" s="398" t="s">
        <v>20</v>
      </c>
      <c r="K65" s="399" t="s">
        <v>44</v>
      </c>
      <c r="L65" s="399" t="s">
        <v>18122</v>
      </c>
      <c r="M65" s="372" t="s">
        <v>14</v>
      </c>
      <c r="N65" s="398" t="s">
        <v>14</v>
      </c>
      <c r="O65" s="400" t="s">
        <v>44</v>
      </c>
      <c r="P65" s="398" t="s">
        <v>44</v>
      </c>
      <c r="Q65" s="400" t="s">
        <v>44</v>
      </c>
      <c r="R65" s="692" t="s">
        <v>22</v>
      </c>
      <c r="S65" s="399" t="s">
        <v>44</v>
      </c>
      <c r="T65" s="399" t="s">
        <v>44</v>
      </c>
      <c r="U65" s="399" t="s">
        <v>54</v>
      </c>
      <c r="V65" s="398" t="s">
        <v>13503</v>
      </c>
      <c r="W65" s="398" t="s">
        <v>26</v>
      </c>
      <c r="X65" s="398">
        <v>2</v>
      </c>
      <c r="Y65" s="401">
        <v>45</v>
      </c>
      <c r="Z65" s="399" t="s">
        <v>24</v>
      </c>
      <c r="AA65" s="399" t="s">
        <v>18123</v>
      </c>
      <c r="AB65" s="399" t="s">
        <v>14</v>
      </c>
      <c r="AC65" s="399" t="s">
        <v>48</v>
      </c>
      <c r="AD65" s="399" t="s">
        <v>14</v>
      </c>
      <c r="AE65" s="399" t="s">
        <v>48</v>
      </c>
      <c r="AF65" s="399" t="s">
        <v>39</v>
      </c>
      <c r="AG65" s="399" t="s">
        <v>38</v>
      </c>
      <c r="AH65" s="399">
        <v>1</v>
      </c>
      <c r="AI65" s="399">
        <v>30</v>
      </c>
      <c r="AJ65" s="399" t="s">
        <v>483</v>
      </c>
      <c r="AK65" s="398" t="s">
        <v>44</v>
      </c>
      <c r="AL65" s="399">
        <v>5</v>
      </c>
      <c r="AM65" s="398" t="s">
        <v>37</v>
      </c>
      <c r="AN65" s="399" t="s">
        <v>14</v>
      </c>
      <c r="AO65" s="398">
        <v>25</v>
      </c>
      <c r="AP65" s="399" t="s">
        <v>44</v>
      </c>
      <c r="AQ65" s="399" t="s">
        <v>17</v>
      </c>
      <c r="AR65" s="373" t="s">
        <v>44</v>
      </c>
      <c r="AS65" s="373" t="s">
        <v>44</v>
      </c>
      <c r="AT65" s="374">
        <v>0</v>
      </c>
      <c r="AU65" s="372" t="s">
        <v>44</v>
      </c>
      <c r="AV65" s="398">
        <v>0</v>
      </c>
      <c r="AW65" s="399" t="s">
        <v>44</v>
      </c>
      <c r="AX65" s="399">
        <v>0</v>
      </c>
      <c r="AY65" s="398">
        <v>0</v>
      </c>
      <c r="AZ65" s="399" t="s">
        <v>14</v>
      </c>
      <c r="BA65" s="399" t="s">
        <v>13451</v>
      </c>
      <c r="BB65" s="399" t="s">
        <v>486</v>
      </c>
      <c r="BC65" s="399">
        <v>6</v>
      </c>
      <c r="BD65" s="399">
        <v>100</v>
      </c>
      <c r="BE65" s="400">
        <v>0</v>
      </c>
      <c r="BF65" s="400" t="s">
        <v>44</v>
      </c>
      <c r="BG65" s="399">
        <v>0</v>
      </c>
      <c r="BH65" s="399" t="s">
        <v>44</v>
      </c>
      <c r="BI65" s="399" t="s">
        <v>44</v>
      </c>
      <c r="BJ65" s="373" t="s">
        <v>44</v>
      </c>
      <c r="BK65" s="373">
        <v>0</v>
      </c>
      <c r="BL65" s="399" t="s">
        <v>44</v>
      </c>
      <c r="BM65" s="402" t="s">
        <v>44</v>
      </c>
      <c r="BN65" s="403" t="s">
        <v>44</v>
      </c>
      <c r="BO65" s="403">
        <v>0</v>
      </c>
      <c r="BP65" s="402" t="s">
        <v>44</v>
      </c>
      <c r="BQ65" s="403" t="s">
        <v>44</v>
      </c>
      <c r="BR65" s="403" t="s">
        <v>44</v>
      </c>
      <c r="BS65" s="408">
        <v>0</v>
      </c>
      <c r="BT65" s="399" t="s">
        <v>44</v>
      </c>
      <c r="BU65" s="399" t="s">
        <v>44</v>
      </c>
      <c r="BV65" s="399" t="s">
        <v>44</v>
      </c>
      <c r="BW65" s="399">
        <v>0</v>
      </c>
      <c r="BX65" s="399" t="s">
        <v>44</v>
      </c>
      <c r="BY65" s="399" t="s">
        <v>44</v>
      </c>
      <c r="BZ65" s="399" t="s">
        <v>44</v>
      </c>
      <c r="CA65" s="399">
        <v>0</v>
      </c>
      <c r="CB65" s="399" t="s">
        <v>44</v>
      </c>
      <c r="CC65" s="399" t="s">
        <v>44</v>
      </c>
      <c r="CD65" s="399" t="s">
        <v>44</v>
      </c>
      <c r="CE65" s="399">
        <v>0</v>
      </c>
      <c r="CF65" s="399" t="s">
        <v>44</v>
      </c>
      <c r="CG65" s="399" t="s">
        <v>44</v>
      </c>
      <c r="CH65" s="399" t="s">
        <v>44</v>
      </c>
      <c r="CI65" s="400" t="s">
        <v>479</v>
      </c>
      <c r="CJ65" s="399">
        <v>100</v>
      </c>
      <c r="CK65" s="398">
        <v>0</v>
      </c>
      <c r="CL65" s="404">
        <v>0</v>
      </c>
      <c r="CM65" s="404">
        <v>0</v>
      </c>
      <c r="CN65" s="404" t="s">
        <v>44</v>
      </c>
      <c r="CO65" s="404" t="s">
        <v>480</v>
      </c>
      <c r="CP65" s="380">
        <v>100</v>
      </c>
      <c r="CQ65" s="380">
        <v>0</v>
      </c>
      <c r="CR65" s="380">
        <v>0</v>
      </c>
      <c r="CS65" s="380">
        <v>0</v>
      </c>
      <c r="CT65" s="381">
        <v>0</v>
      </c>
      <c r="CU65" s="381" t="s">
        <v>44</v>
      </c>
      <c r="CV65" s="381" t="s">
        <v>44</v>
      </c>
      <c r="CW65" s="381" t="s">
        <v>44</v>
      </c>
      <c r="CX65" s="382" t="s">
        <v>44</v>
      </c>
      <c r="CY65" s="382" t="s">
        <v>44</v>
      </c>
      <c r="CZ65" s="382" t="s">
        <v>44</v>
      </c>
      <c r="DA65" s="382" t="s">
        <v>44</v>
      </c>
      <c r="DB65" s="383" t="s">
        <v>44</v>
      </c>
      <c r="DC65" s="538">
        <f t="shared" si="1"/>
        <v>0</v>
      </c>
      <c r="DD65" s="383" t="s">
        <v>18124</v>
      </c>
      <c r="DE65" s="383">
        <v>12</v>
      </c>
      <c r="DF65" s="384" t="s">
        <v>481</v>
      </c>
      <c r="DG65" s="385" t="s">
        <v>14</v>
      </c>
      <c r="DH65" s="385" t="s">
        <v>721</v>
      </c>
      <c r="DI65" s="385" t="s">
        <v>932</v>
      </c>
      <c r="DJ65" s="385" t="s">
        <v>44</v>
      </c>
      <c r="DK65" s="386" t="s">
        <v>17</v>
      </c>
      <c r="DL65" s="386" t="s">
        <v>44</v>
      </c>
      <c r="DM65" s="386" t="s">
        <v>14</v>
      </c>
      <c r="DN65" s="387" t="s">
        <v>748</v>
      </c>
      <c r="DO65" s="388" t="s">
        <v>31</v>
      </c>
      <c r="DP65" s="388" t="s">
        <v>17</v>
      </c>
      <c r="DQ65" s="388" t="s">
        <v>44</v>
      </c>
      <c r="DR65" s="388" t="s">
        <v>44</v>
      </c>
      <c r="DS65" s="389" t="s">
        <v>32</v>
      </c>
      <c r="DT65" s="390" t="s">
        <v>44</v>
      </c>
      <c r="DU65" s="390" t="s">
        <v>32</v>
      </c>
      <c r="DV65" s="392" t="s">
        <v>44</v>
      </c>
      <c r="DW65" s="392">
        <v>2</v>
      </c>
      <c r="DX65" s="392" t="s">
        <v>14</v>
      </c>
      <c r="DY65" s="393" t="s">
        <v>33</v>
      </c>
      <c r="DZ65" s="394" t="s">
        <v>41</v>
      </c>
      <c r="EA65" s="394" t="s">
        <v>44</v>
      </c>
      <c r="EB65" s="394" t="s">
        <v>44</v>
      </c>
      <c r="EC65" s="394" t="s">
        <v>44</v>
      </c>
      <c r="ED65" s="394" t="s">
        <v>44</v>
      </c>
      <c r="EE65" s="384" t="s">
        <v>18125</v>
      </c>
      <c r="EF65" s="383" t="s">
        <v>44</v>
      </c>
      <c r="EG65" s="383" t="s">
        <v>44</v>
      </c>
      <c r="EH65" s="383" t="s">
        <v>44</v>
      </c>
      <c r="EI65" s="383" t="s">
        <v>44</v>
      </c>
      <c r="EJ65" s="383" t="s">
        <v>44</v>
      </c>
      <c r="EK65" s="383" t="s">
        <v>44</v>
      </c>
      <c r="EL65" s="383" t="s">
        <v>722</v>
      </c>
      <c r="EM65" s="405" t="s">
        <v>44</v>
      </c>
      <c r="EN65" s="401" t="s">
        <v>482</v>
      </c>
      <c r="EO65" s="401" t="s">
        <v>44</v>
      </c>
      <c r="EP65" s="405" t="s">
        <v>17</v>
      </c>
      <c r="EQ65" s="405" t="s">
        <v>44</v>
      </c>
      <c r="ER65" s="405">
        <v>6</v>
      </c>
      <c r="ES65" s="405" t="s">
        <v>14</v>
      </c>
      <c r="ET65" s="401" t="s">
        <v>17407</v>
      </c>
      <c r="EU65" s="399">
        <v>1</v>
      </c>
      <c r="EV65" s="400" t="s">
        <v>17387</v>
      </c>
      <c r="EW65" s="399">
        <v>0</v>
      </c>
      <c r="EX65" s="398" t="s">
        <v>44</v>
      </c>
      <c r="EY65" s="398">
        <v>1</v>
      </c>
      <c r="EZ65" s="399" t="s">
        <v>17387</v>
      </c>
      <c r="FA65" s="406">
        <v>0</v>
      </c>
      <c r="FB65" s="399" t="s">
        <v>44</v>
      </c>
      <c r="FC65" s="399" t="s">
        <v>48</v>
      </c>
      <c r="FD65" s="399">
        <v>1</v>
      </c>
      <c r="FE65" s="398">
        <v>0</v>
      </c>
      <c r="FF65" s="399">
        <v>1</v>
      </c>
      <c r="FG65" s="399">
        <v>0</v>
      </c>
      <c r="FH65" s="399" t="s">
        <v>44</v>
      </c>
      <c r="FI65" s="529" t="s">
        <v>18126</v>
      </c>
      <c r="FJ65" s="529" t="s">
        <v>18127</v>
      </c>
      <c r="FK65" s="530" t="s">
        <v>18128</v>
      </c>
      <c r="FL65" s="531" t="s">
        <v>18129</v>
      </c>
      <c r="FM65" s="400" t="s">
        <v>17403</v>
      </c>
      <c r="FN65" s="399" t="s">
        <v>834</v>
      </c>
      <c r="FO65" s="398" t="s">
        <v>18130</v>
      </c>
    </row>
    <row r="66" spans="1:171" s="1" customFormat="1" ht="12.75" customHeight="1" thickBot="1" x14ac:dyDescent="0.35">
      <c r="A66" s="370">
        <v>69</v>
      </c>
      <c r="B66" s="371" t="s">
        <v>12553</v>
      </c>
      <c r="C66" s="337" t="s">
        <v>19695</v>
      </c>
      <c r="D66" s="337" t="s">
        <v>19695</v>
      </c>
      <c r="E66" s="373" t="s">
        <v>13442</v>
      </c>
      <c r="F66" s="372" t="s">
        <v>44</v>
      </c>
      <c r="G66" s="372" t="s">
        <v>378</v>
      </c>
      <c r="H66" s="372" t="s">
        <v>19</v>
      </c>
      <c r="I66" s="372" t="s">
        <v>44</v>
      </c>
      <c r="J66" s="372" t="s">
        <v>20</v>
      </c>
      <c r="K66" s="373" t="s">
        <v>44</v>
      </c>
      <c r="L66" s="373" t="s">
        <v>21</v>
      </c>
      <c r="M66" s="372" t="s">
        <v>14</v>
      </c>
      <c r="N66" s="372" t="s">
        <v>14</v>
      </c>
      <c r="O66" s="374" t="s">
        <v>44</v>
      </c>
      <c r="P66" s="372" t="s">
        <v>44</v>
      </c>
      <c r="Q66" s="374" t="s">
        <v>44</v>
      </c>
      <c r="R66" s="692" t="s">
        <v>22</v>
      </c>
      <c r="S66" s="373" t="s">
        <v>44</v>
      </c>
      <c r="T66" s="373" t="s">
        <v>44</v>
      </c>
      <c r="U66" s="373" t="s">
        <v>76</v>
      </c>
      <c r="V66" s="372" t="s">
        <v>44</v>
      </c>
      <c r="W66" s="372" t="s">
        <v>44</v>
      </c>
      <c r="X66" s="372" t="s">
        <v>44</v>
      </c>
      <c r="Y66" s="375" t="s">
        <v>44</v>
      </c>
      <c r="Z66" s="373" t="s">
        <v>44</v>
      </c>
      <c r="AA66" s="373" t="s">
        <v>44</v>
      </c>
      <c r="AB66" s="373" t="s">
        <v>14</v>
      </c>
      <c r="AC66" s="373" t="s">
        <v>48</v>
      </c>
      <c r="AD66" s="373" t="s">
        <v>17</v>
      </c>
      <c r="AE66" s="373" t="s">
        <v>44</v>
      </c>
      <c r="AF66" s="373" t="s">
        <v>44</v>
      </c>
      <c r="AG66" s="373" t="s">
        <v>38</v>
      </c>
      <c r="AH66" s="373">
        <v>1</v>
      </c>
      <c r="AI66" s="373">
        <v>20</v>
      </c>
      <c r="AJ66" s="373" t="s">
        <v>483</v>
      </c>
      <c r="AK66" s="372" t="s">
        <v>44</v>
      </c>
      <c r="AL66" s="373">
        <v>3</v>
      </c>
      <c r="AM66" s="372" t="s">
        <v>827</v>
      </c>
      <c r="AN66" s="373" t="s">
        <v>14</v>
      </c>
      <c r="AO66" s="372">
        <v>100</v>
      </c>
      <c r="AP66" s="373" t="s">
        <v>44</v>
      </c>
      <c r="AQ66" s="373" t="s">
        <v>17</v>
      </c>
      <c r="AR66" s="373" t="s">
        <v>44</v>
      </c>
      <c r="AS66" s="373" t="s">
        <v>44</v>
      </c>
      <c r="AT66" s="373">
        <v>0</v>
      </c>
      <c r="AU66" s="372" t="s">
        <v>44</v>
      </c>
      <c r="AV66" s="372">
        <v>0</v>
      </c>
      <c r="AW66" s="373" t="s">
        <v>44</v>
      </c>
      <c r="AX66" s="373">
        <v>0</v>
      </c>
      <c r="AY66" s="372">
        <v>0</v>
      </c>
      <c r="AZ66" s="373" t="s">
        <v>14</v>
      </c>
      <c r="BA66" s="373" t="s">
        <v>13466</v>
      </c>
      <c r="BB66" s="373" t="s">
        <v>486</v>
      </c>
      <c r="BC66" s="373">
        <v>5</v>
      </c>
      <c r="BD66" s="373">
        <v>100</v>
      </c>
      <c r="BE66" s="374">
        <v>0</v>
      </c>
      <c r="BF66" s="374" t="s">
        <v>44</v>
      </c>
      <c r="BG66" s="373">
        <v>0</v>
      </c>
      <c r="BH66" s="373" t="s">
        <v>44</v>
      </c>
      <c r="BI66" s="373" t="s">
        <v>44</v>
      </c>
      <c r="BJ66" s="373" t="s">
        <v>44</v>
      </c>
      <c r="BK66" s="373">
        <v>0</v>
      </c>
      <c r="BL66" s="373" t="s">
        <v>44</v>
      </c>
      <c r="BM66" s="376" t="s">
        <v>44</v>
      </c>
      <c r="BN66" s="377" t="s">
        <v>44</v>
      </c>
      <c r="BO66" s="377">
        <v>0</v>
      </c>
      <c r="BP66" s="376" t="s">
        <v>44</v>
      </c>
      <c r="BQ66" s="377" t="s">
        <v>44</v>
      </c>
      <c r="BR66" s="377" t="s">
        <v>44</v>
      </c>
      <c r="BS66" s="378">
        <v>0</v>
      </c>
      <c r="BT66" s="373" t="s">
        <v>44</v>
      </c>
      <c r="BU66" s="373" t="s">
        <v>44</v>
      </c>
      <c r="BV66" s="373" t="s">
        <v>44</v>
      </c>
      <c r="BW66" s="373">
        <v>0</v>
      </c>
      <c r="BX66" s="373" t="s">
        <v>44</v>
      </c>
      <c r="BY66" s="373" t="s">
        <v>44</v>
      </c>
      <c r="BZ66" s="373" t="s">
        <v>44</v>
      </c>
      <c r="CA66" s="373">
        <v>0</v>
      </c>
      <c r="CB66" s="373" t="s">
        <v>44</v>
      </c>
      <c r="CC66" s="373" t="s">
        <v>44</v>
      </c>
      <c r="CD66" s="373" t="s">
        <v>44</v>
      </c>
      <c r="CE66" s="373">
        <v>0</v>
      </c>
      <c r="CF66" s="373" t="s">
        <v>44</v>
      </c>
      <c r="CG66" s="373" t="s">
        <v>44</v>
      </c>
      <c r="CH66" s="373" t="s">
        <v>44</v>
      </c>
      <c r="CI66" s="374" t="s">
        <v>479</v>
      </c>
      <c r="CJ66" s="373">
        <v>100</v>
      </c>
      <c r="CK66" s="372">
        <v>0</v>
      </c>
      <c r="CL66" s="379">
        <v>0</v>
      </c>
      <c r="CM66" s="379">
        <v>0</v>
      </c>
      <c r="CN66" s="379" t="s">
        <v>44</v>
      </c>
      <c r="CO66" s="379" t="s">
        <v>480</v>
      </c>
      <c r="CP66" s="380">
        <v>100</v>
      </c>
      <c r="CQ66" s="380">
        <v>0</v>
      </c>
      <c r="CR66" s="380">
        <v>0</v>
      </c>
      <c r="CS66" s="380">
        <v>0</v>
      </c>
      <c r="CT66" s="381">
        <v>0</v>
      </c>
      <c r="CU66" s="381" t="s">
        <v>44</v>
      </c>
      <c r="CV66" s="381" t="s">
        <v>44</v>
      </c>
      <c r="CW66" s="381" t="s">
        <v>44</v>
      </c>
      <c r="CX66" s="382" t="s">
        <v>44</v>
      </c>
      <c r="CY66" s="382" t="s">
        <v>44</v>
      </c>
      <c r="CZ66" s="382" t="s">
        <v>44</v>
      </c>
      <c r="DA66" s="382" t="s">
        <v>44</v>
      </c>
      <c r="DB66" s="383" t="s">
        <v>44</v>
      </c>
      <c r="DC66" s="538">
        <f t="shared" ref="DC66:DC97" si="2">SUM(CW66:DB66)</f>
        <v>0</v>
      </c>
      <c r="DD66" s="383" t="s">
        <v>18131</v>
      </c>
      <c r="DE66" s="383">
        <v>12</v>
      </c>
      <c r="DF66" s="384" t="s">
        <v>481</v>
      </c>
      <c r="DG66" s="385" t="s">
        <v>17</v>
      </c>
      <c r="DH66" s="385" t="s">
        <v>44</v>
      </c>
      <c r="DI66" s="385" t="s">
        <v>44</v>
      </c>
      <c r="DJ66" s="413" t="s">
        <v>44</v>
      </c>
      <c r="DK66" s="386" t="s">
        <v>17</v>
      </c>
      <c r="DL66" s="386" t="s">
        <v>44</v>
      </c>
      <c r="DM66" s="386" t="s">
        <v>17</v>
      </c>
      <c r="DN66" s="387" t="s">
        <v>44</v>
      </c>
      <c r="DO66" s="388" t="s">
        <v>31</v>
      </c>
      <c r="DP66" s="388" t="s">
        <v>17</v>
      </c>
      <c r="DQ66" s="388" t="s">
        <v>44</v>
      </c>
      <c r="DR66" s="388" t="s">
        <v>44</v>
      </c>
      <c r="DS66" s="389" t="s">
        <v>32</v>
      </c>
      <c r="DT66" s="390" t="s">
        <v>44</v>
      </c>
      <c r="DU66" s="390" t="s">
        <v>44</v>
      </c>
      <c r="DV66" s="392" t="s">
        <v>44</v>
      </c>
      <c r="DW66" s="392">
        <v>6</v>
      </c>
      <c r="DX66" s="392" t="s">
        <v>14</v>
      </c>
      <c r="DY66" s="393" t="s">
        <v>33</v>
      </c>
      <c r="DZ66" s="394" t="s">
        <v>18114</v>
      </c>
      <c r="EA66" s="394" t="s">
        <v>44</v>
      </c>
      <c r="EB66" s="394" t="s">
        <v>44</v>
      </c>
      <c r="EC66" s="394" t="s">
        <v>44</v>
      </c>
      <c r="ED66" s="394" t="s">
        <v>44</v>
      </c>
      <c r="EE66" s="384" t="s">
        <v>18092</v>
      </c>
      <c r="EF66" s="383" t="s">
        <v>44</v>
      </c>
      <c r="EG66" s="383" t="s">
        <v>44</v>
      </c>
      <c r="EH66" s="383" t="s">
        <v>44</v>
      </c>
      <c r="EI66" s="383" t="s">
        <v>44</v>
      </c>
      <c r="EJ66" s="383" t="s">
        <v>44</v>
      </c>
      <c r="EK66" s="383" t="s">
        <v>44</v>
      </c>
      <c r="EL66" s="383" t="s">
        <v>18132</v>
      </c>
      <c r="EM66" s="396" t="s">
        <v>44</v>
      </c>
      <c r="EN66" s="375" t="s">
        <v>482</v>
      </c>
      <c r="EO66" s="375" t="s">
        <v>44</v>
      </c>
      <c r="EP66" s="375" t="s">
        <v>17</v>
      </c>
      <c r="EQ66" s="396" t="s">
        <v>44</v>
      </c>
      <c r="ER66" s="396">
        <v>10</v>
      </c>
      <c r="ES66" s="396" t="s">
        <v>14</v>
      </c>
      <c r="ET66" s="375" t="s">
        <v>17407</v>
      </c>
      <c r="EU66" s="373">
        <v>1</v>
      </c>
      <c r="EV66" s="374" t="s">
        <v>17358</v>
      </c>
      <c r="EW66" s="373">
        <v>0</v>
      </c>
      <c r="EX66" s="372" t="s">
        <v>44</v>
      </c>
      <c r="EY66" s="372">
        <v>1</v>
      </c>
      <c r="EZ66" s="373" t="s">
        <v>17358</v>
      </c>
      <c r="FA66" s="410">
        <v>0</v>
      </c>
      <c r="FB66" s="373" t="s">
        <v>44</v>
      </c>
      <c r="FC66" s="373" t="s">
        <v>44</v>
      </c>
      <c r="FD66" s="373">
        <v>0</v>
      </c>
      <c r="FE66" s="372">
        <v>0</v>
      </c>
      <c r="FF66" s="373">
        <v>0</v>
      </c>
      <c r="FG66" s="373">
        <v>0</v>
      </c>
      <c r="FH66" s="373" t="s">
        <v>44</v>
      </c>
      <c r="FI66" s="526" t="s">
        <v>18133</v>
      </c>
      <c r="FJ66" s="526" t="s">
        <v>18134</v>
      </c>
      <c r="FK66" s="527" t="s">
        <v>18135</v>
      </c>
      <c r="FL66" s="373"/>
      <c r="FM66" s="374" t="s">
        <v>18136</v>
      </c>
      <c r="FN66" s="373" t="s">
        <v>834</v>
      </c>
      <c r="FO66" s="372" t="s">
        <v>834</v>
      </c>
    </row>
    <row r="67" spans="1:171" s="1" customFormat="1" ht="12.75" customHeight="1" thickBot="1" x14ac:dyDescent="0.35">
      <c r="A67" s="411">
        <v>70</v>
      </c>
      <c r="B67" s="421" t="s">
        <v>13275</v>
      </c>
      <c r="C67" s="337" t="s">
        <v>19695</v>
      </c>
      <c r="D67" s="337" t="s">
        <v>19695</v>
      </c>
      <c r="E67" s="422" t="s">
        <v>13442</v>
      </c>
      <c r="F67" s="418" t="s">
        <v>44</v>
      </c>
      <c r="G67" s="418" t="s">
        <v>381</v>
      </c>
      <c r="H67" s="418" t="s">
        <v>19</v>
      </c>
      <c r="I67" s="418" t="s">
        <v>44</v>
      </c>
      <c r="J67" s="418" t="s">
        <v>20</v>
      </c>
      <c r="K67" s="422" t="s">
        <v>44</v>
      </c>
      <c r="L67" s="422" t="s">
        <v>21</v>
      </c>
      <c r="M67" s="398" t="s">
        <v>14</v>
      </c>
      <c r="N67" s="398" t="s">
        <v>14</v>
      </c>
      <c r="O67" s="400" t="s">
        <v>44</v>
      </c>
      <c r="P67" s="398" t="s">
        <v>44</v>
      </c>
      <c r="Q67" s="417" t="s">
        <v>44</v>
      </c>
      <c r="R67" s="692" t="s">
        <v>22</v>
      </c>
      <c r="S67" s="399" t="s">
        <v>44</v>
      </c>
      <c r="T67" s="422" t="s">
        <v>44</v>
      </c>
      <c r="U67" s="422" t="s">
        <v>76</v>
      </c>
      <c r="V67" s="418" t="s">
        <v>44</v>
      </c>
      <c r="W67" s="398" t="s">
        <v>44</v>
      </c>
      <c r="X67" s="418" t="s">
        <v>44</v>
      </c>
      <c r="Y67" s="423" t="s">
        <v>44</v>
      </c>
      <c r="Z67" s="422" t="s">
        <v>44</v>
      </c>
      <c r="AA67" s="422" t="s">
        <v>44</v>
      </c>
      <c r="AB67" s="399" t="s">
        <v>17</v>
      </c>
      <c r="AC67" s="399" t="s">
        <v>44</v>
      </c>
      <c r="AD67" s="399" t="s">
        <v>17</v>
      </c>
      <c r="AE67" s="399" t="s">
        <v>44</v>
      </c>
      <c r="AF67" s="399" t="s">
        <v>44</v>
      </c>
      <c r="AG67" s="399" t="s">
        <v>38</v>
      </c>
      <c r="AH67" s="399">
        <v>1</v>
      </c>
      <c r="AI67" s="399">
        <v>30</v>
      </c>
      <c r="AJ67" s="399" t="s">
        <v>483</v>
      </c>
      <c r="AK67" s="418" t="s">
        <v>44</v>
      </c>
      <c r="AL67" s="399">
        <v>3</v>
      </c>
      <c r="AM67" s="418" t="s">
        <v>65</v>
      </c>
      <c r="AN67" s="399" t="s">
        <v>14</v>
      </c>
      <c r="AO67" s="418">
        <v>80</v>
      </c>
      <c r="AP67" s="399" t="s">
        <v>44</v>
      </c>
      <c r="AQ67" s="422" t="s">
        <v>17</v>
      </c>
      <c r="AR67" s="422" t="s">
        <v>44</v>
      </c>
      <c r="AS67" s="399" t="s">
        <v>44</v>
      </c>
      <c r="AT67" s="399">
        <v>0</v>
      </c>
      <c r="AU67" s="398" t="s">
        <v>44</v>
      </c>
      <c r="AV67" s="418">
        <v>0</v>
      </c>
      <c r="AW67" s="399" t="s">
        <v>44</v>
      </c>
      <c r="AX67" s="399">
        <v>0</v>
      </c>
      <c r="AY67" s="418">
        <v>0</v>
      </c>
      <c r="AZ67" s="422" t="s">
        <v>14</v>
      </c>
      <c r="BA67" s="399" t="s">
        <v>13456</v>
      </c>
      <c r="BB67" s="422" t="s">
        <v>486</v>
      </c>
      <c r="BC67" s="422">
        <v>5</v>
      </c>
      <c r="BD67" s="399">
        <v>100</v>
      </c>
      <c r="BE67" s="417">
        <v>0</v>
      </c>
      <c r="BF67" s="418" t="s">
        <v>44</v>
      </c>
      <c r="BG67" s="417">
        <v>0</v>
      </c>
      <c r="BH67" s="399" t="s">
        <v>44</v>
      </c>
      <c r="BI67" s="399" t="s">
        <v>44</v>
      </c>
      <c r="BJ67" s="422" t="s">
        <v>44</v>
      </c>
      <c r="BK67" s="422">
        <v>0</v>
      </c>
      <c r="BL67" s="399" t="s">
        <v>44</v>
      </c>
      <c r="BM67" s="398" t="s">
        <v>44</v>
      </c>
      <c r="BN67" s="424" t="s">
        <v>44</v>
      </c>
      <c r="BO67" s="424">
        <v>0</v>
      </c>
      <c r="BP67" s="425" t="s">
        <v>44</v>
      </c>
      <c r="BQ67" s="424" t="s">
        <v>44</v>
      </c>
      <c r="BR67" s="424" t="s">
        <v>44</v>
      </c>
      <c r="BS67" s="412">
        <v>0</v>
      </c>
      <c r="BT67" s="422" t="s">
        <v>44</v>
      </c>
      <c r="BU67" s="422" t="s">
        <v>44</v>
      </c>
      <c r="BV67" s="399" t="s">
        <v>44</v>
      </c>
      <c r="BW67" s="422">
        <v>0</v>
      </c>
      <c r="BX67" s="399" t="s">
        <v>44</v>
      </c>
      <c r="BY67" s="422" t="s">
        <v>44</v>
      </c>
      <c r="BZ67" s="399" t="s">
        <v>44</v>
      </c>
      <c r="CA67" s="399">
        <v>0</v>
      </c>
      <c r="CB67" s="399" t="s">
        <v>44</v>
      </c>
      <c r="CC67" s="399" t="s">
        <v>44</v>
      </c>
      <c r="CD67" s="399" t="s">
        <v>44</v>
      </c>
      <c r="CE67" s="399">
        <v>0</v>
      </c>
      <c r="CF67" s="399" t="s">
        <v>44</v>
      </c>
      <c r="CG67" s="399" t="s">
        <v>44</v>
      </c>
      <c r="CH67" s="422" t="s">
        <v>44</v>
      </c>
      <c r="CI67" s="417" t="s">
        <v>479</v>
      </c>
      <c r="CJ67" s="399">
        <v>100</v>
      </c>
      <c r="CK67" s="418">
        <v>0</v>
      </c>
      <c r="CL67" s="420">
        <v>0</v>
      </c>
      <c r="CM67" s="424">
        <v>0</v>
      </c>
      <c r="CN67" s="424" t="s">
        <v>44</v>
      </c>
      <c r="CO67" s="420" t="s">
        <v>480</v>
      </c>
      <c r="CP67" s="422">
        <v>100</v>
      </c>
      <c r="CQ67" s="399">
        <v>0</v>
      </c>
      <c r="CR67" s="399">
        <v>0</v>
      </c>
      <c r="CS67" s="399">
        <v>0</v>
      </c>
      <c r="CT67" s="399">
        <v>0</v>
      </c>
      <c r="CU67" s="399" t="s">
        <v>44</v>
      </c>
      <c r="CV67" s="399" t="s">
        <v>44</v>
      </c>
      <c r="CW67" s="399" t="s">
        <v>44</v>
      </c>
      <c r="CX67" s="399" t="s">
        <v>44</v>
      </c>
      <c r="CY67" s="399" t="s">
        <v>44</v>
      </c>
      <c r="CZ67" s="399" t="s">
        <v>44</v>
      </c>
      <c r="DA67" s="399" t="s">
        <v>44</v>
      </c>
      <c r="DB67" s="422" t="s">
        <v>44</v>
      </c>
      <c r="DC67" s="538">
        <f t="shared" si="2"/>
        <v>0</v>
      </c>
      <c r="DD67" s="422" t="s">
        <v>18137</v>
      </c>
      <c r="DE67" s="422">
        <v>6</v>
      </c>
      <c r="DF67" s="417" t="s">
        <v>481</v>
      </c>
      <c r="DG67" s="422" t="s">
        <v>17</v>
      </c>
      <c r="DH67" s="399" t="s">
        <v>44</v>
      </c>
      <c r="DI67" s="399" t="s">
        <v>44</v>
      </c>
      <c r="DJ67" s="399" t="s">
        <v>44</v>
      </c>
      <c r="DK67" s="422" t="s">
        <v>17</v>
      </c>
      <c r="DL67" s="399" t="s">
        <v>44</v>
      </c>
      <c r="DM67" s="399" t="s">
        <v>14</v>
      </c>
      <c r="DN67" s="398" t="s">
        <v>748</v>
      </c>
      <c r="DO67" s="399" t="s">
        <v>31</v>
      </c>
      <c r="DP67" s="399" t="s">
        <v>17</v>
      </c>
      <c r="DQ67" s="399" t="s">
        <v>44</v>
      </c>
      <c r="DR67" s="399" t="s">
        <v>44</v>
      </c>
      <c r="DS67" s="418" t="s">
        <v>32</v>
      </c>
      <c r="DT67" s="423" t="s">
        <v>44</v>
      </c>
      <c r="DU67" s="426" t="s">
        <v>32</v>
      </c>
      <c r="DV67" s="399" t="s">
        <v>44</v>
      </c>
      <c r="DW67" s="399">
        <v>8</v>
      </c>
      <c r="DX67" s="399" t="s">
        <v>14</v>
      </c>
      <c r="DY67" s="427" t="s">
        <v>33</v>
      </c>
      <c r="DZ67" s="423" t="s">
        <v>18114</v>
      </c>
      <c r="EA67" s="406" t="s">
        <v>44</v>
      </c>
      <c r="EB67" s="406" t="s">
        <v>44</v>
      </c>
      <c r="EC67" s="406" t="s">
        <v>44</v>
      </c>
      <c r="ED67" s="406" t="s">
        <v>44</v>
      </c>
      <c r="EE67" s="417" t="s">
        <v>18138</v>
      </c>
      <c r="EF67" s="399" t="s">
        <v>44</v>
      </c>
      <c r="EG67" s="399" t="s">
        <v>44</v>
      </c>
      <c r="EH67" s="399" t="s">
        <v>44</v>
      </c>
      <c r="EI67" s="399" t="s">
        <v>44</v>
      </c>
      <c r="EJ67" s="399" t="s">
        <v>44</v>
      </c>
      <c r="EK67" s="399" t="s">
        <v>44</v>
      </c>
      <c r="EL67" s="399" t="s">
        <v>18139</v>
      </c>
      <c r="EM67" s="427" t="s">
        <v>44</v>
      </c>
      <c r="EN67" s="423" t="s">
        <v>482</v>
      </c>
      <c r="EO67" s="423" t="s">
        <v>44</v>
      </c>
      <c r="EP67" s="401" t="s">
        <v>17</v>
      </c>
      <c r="EQ67" s="405" t="s">
        <v>44</v>
      </c>
      <c r="ER67" s="405">
        <v>5</v>
      </c>
      <c r="ES67" s="405" t="s">
        <v>14</v>
      </c>
      <c r="ET67" s="401" t="s">
        <v>39</v>
      </c>
      <c r="EU67" s="422">
        <v>1</v>
      </c>
      <c r="EV67" s="400" t="s">
        <v>17358</v>
      </c>
      <c r="EW67" s="422">
        <v>0</v>
      </c>
      <c r="EX67" s="418" t="s">
        <v>44</v>
      </c>
      <c r="EY67" s="418">
        <v>0</v>
      </c>
      <c r="EZ67" s="422" t="s">
        <v>44</v>
      </c>
      <c r="FA67" s="406">
        <v>0</v>
      </c>
      <c r="FB67" s="422" t="s">
        <v>44</v>
      </c>
      <c r="FC67" s="399" t="s">
        <v>44</v>
      </c>
      <c r="FD67" s="399">
        <v>0</v>
      </c>
      <c r="FE67" s="418">
        <v>0</v>
      </c>
      <c r="FF67" s="399">
        <v>0</v>
      </c>
      <c r="FG67" s="422">
        <v>0</v>
      </c>
      <c r="FH67" s="422" t="s">
        <v>44</v>
      </c>
      <c r="FI67" s="529" t="s">
        <v>18140</v>
      </c>
      <c r="FJ67" s="529" t="s">
        <v>18141</v>
      </c>
      <c r="FK67" s="530" t="s">
        <v>18142</v>
      </c>
      <c r="FL67" s="399"/>
      <c r="FM67" s="417" t="s">
        <v>17603</v>
      </c>
      <c r="FN67" s="422" t="s">
        <v>834</v>
      </c>
      <c r="FO67" s="418" t="s">
        <v>18143</v>
      </c>
    </row>
    <row r="68" spans="1:171" s="1" customFormat="1" ht="12.75" customHeight="1" thickBot="1" x14ac:dyDescent="0.35">
      <c r="A68" s="370">
        <v>71</v>
      </c>
      <c r="B68" s="421" t="s">
        <v>1020</v>
      </c>
      <c r="C68" s="337" t="s">
        <v>19695</v>
      </c>
      <c r="D68" s="337" t="s">
        <v>19695</v>
      </c>
      <c r="E68" s="422" t="s">
        <v>13442</v>
      </c>
      <c r="F68" s="418" t="s">
        <v>44</v>
      </c>
      <c r="G68" s="418" t="s">
        <v>376</v>
      </c>
      <c r="H68" s="418" t="s">
        <v>19</v>
      </c>
      <c r="I68" s="418" t="s">
        <v>44</v>
      </c>
      <c r="J68" s="418" t="s">
        <v>20</v>
      </c>
      <c r="K68" s="422" t="s">
        <v>44</v>
      </c>
      <c r="L68" s="422" t="s">
        <v>21</v>
      </c>
      <c r="M68" s="372" t="s">
        <v>17</v>
      </c>
      <c r="N68" s="398" t="s">
        <v>14</v>
      </c>
      <c r="O68" s="400" t="s">
        <v>44</v>
      </c>
      <c r="P68" s="398" t="s">
        <v>44</v>
      </c>
      <c r="Q68" s="417" t="s">
        <v>44</v>
      </c>
      <c r="R68" s="692" t="s">
        <v>22</v>
      </c>
      <c r="S68" s="399" t="s">
        <v>44</v>
      </c>
      <c r="T68" s="422" t="s">
        <v>44</v>
      </c>
      <c r="U68" s="422" t="s">
        <v>54</v>
      </c>
      <c r="V68" s="418" t="s">
        <v>13503</v>
      </c>
      <c r="W68" s="398" t="s">
        <v>26</v>
      </c>
      <c r="X68" s="418">
        <v>3</v>
      </c>
      <c r="Y68" s="423">
        <v>60</v>
      </c>
      <c r="Z68" s="422" t="s">
        <v>24</v>
      </c>
      <c r="AA68" s="422" t="s">
        <v>18112</v>
      </c>
      <c r="AB68" s="399" t="s">
        <v>14</v>
      </c>
      <c r="AC68" s="399" t="s">
        <v>48</v>
      </c>
      <c r="AD68" s="399" t="s">
        <v>14</v>
      </c>
      <c r="AE68" s="399" t="s">
        <v>39</v>
      </c>
      <c r="AF68" s="399" t="s">
        <v>48</v>
      </c>
      <c r="AG68" s="399" t="s">
        <v>38</v>
      </c>
      <c r="AH68" s="399">
        <v>1</v>
      </c>
      <c r="AI68" s="399">
        <v>30</v>
      </c>
      <c r="AJ68" s="399" t="s">
        <v>483</v>
      </c>
      <c r="AK68" s="418" t="s">
        <v>44</v>
      </c>
      <c r="AL68" s="399">
        <v>3</v>
      </c>
      <c r="AM68" s="418" t="s">
        <v>37</v>
      </c>
      <c r="AN68" s="399" t="s">
        <v>14</v>
      </c>
      <c r="AO68" s="418">
        <v>80</v>
      </c>
      <c r="AP68" s="399" t="s">
        <v>44</v>
      </c>
      <c r="AQ68" s="422" t="s">
        <v>17</v>
      </c>
      <c r="AR68" s="422" t="s">
        <v>44</v>
      </c>
      <c r="AS68" s="399" t="s">
        <v>44</v>
      </c>
      <c r="AT68" s="399">
        <v>0</v>
      </c>
      <c r="AU68" s="398" t="s">
        <v>44</v>
      </c>
      <c r="AV68" s="418">
        <v>0</v>
      </c>
      <c r="AW68" s="399" t="s">
        <v>44</v>
      </c>
      <c r="AX68" s="399">
        <v>0</v>
      </c>
      <c r="AY68" s="418">
        <v>0</v>
      </c>
      <c r="AZ68" s="422" t="s">
        <v>14</v>
      </c>
      <c r="BA68" s="399" t="s">
        <v>18144</v>
      </c>
      <c r="BB68" s="422" t="s">
        <v>486</v>
      </c>
      <c r="BC68" s="422">
        <v>3</v>
      </c>
      <c r="BD68" s="399">
        <v>100</v>
      </c>
      <c r="BE68" s="417">
        <v>0</v>
      </c>
      <c r="BF68" s="400" t="s">
        <v>44</v>
      </c>
      <c r="BG68" s="399">
        <v>0</v>
      </c>
      <c r="BH68" s="399" t="s">
        <v>44</v>
      </c>
      <c r="BI68" s="399" t="s">
        <v>44</v>
      </c>
      <c r="BJ68" s="428" t="s">
        <v>44</v>
      </c>
      <c r="BK68" s="428">
        <v>0</v>
      </c>
      <c r="BL68" s="399" t="s">
        <v>44</v>
      </c>
      <c r="BM68" s="402" t="s">
        <v>44</v>
      </c>
      <c r="BN68" s="429" t="s">
        <v>44</v>
      </c>
      <c r="BO68" s="429">
        <v>0</v>
      </c>
      <c r="BP68" s="430" t="s">
        <v>44</v>
      </c>
      <c r="BQ68" s="429" t="s">
        <v>44</v>
      </c>
      <c r="BR68" s="429" t="s">
        <v>44</v>
      </c>
      <c r="BS68" s="408">
        <v>0</v>
      </c>
      <c r="BT68" s="422" t="s">
        <v>44</v>
      </c>
      <c r="BU68" s="422" t="s">
        <v>44</v>
      </c>
      <c r="BV68" s="418" t="s">
        <v>44</v>
      </c>
      <c r="BW68" s="422">
        <v>0</v>
      </c>
      <c r="BX68" s="399" t="s">
        <v>44</v>
      </c>
      <c r="BY68" s="422" t="s">
        <v>44</v>
      </c>
      <c r="BZ68" s="399" t="s">
        <v>44</v>
      </c>
      <c r="CA68" s="399">
        <v>0</v>
      </c>
      <c r="CB68" s="399" t="s">
        <v>44</v>
      </c>
      <c r="CC68" s="399" t="s">
        <v>44</v>
      </c>
      <c r="CD68" s="399" t="s">
        <v>44</v>
      </c>
      <c r="CE68" s="399">
        <v>0</v>
      </c>
      <c r="CF68" s="399" t="s">
        <v>44</v>
      </c>
      <c r="CG68" s="399" t="s">
        <v>44</v>
      </c>
      <c r="CH68" s="422" t="s">
        <v>44</v>
      </c>
      <c r="CI68" s="417" t="s">
        <v>479</v>
      </c>
      <c r="CJ68" s="399">
        <v>100</v>
      </c>
      <c r="CK68" s="418">
        <v>0</v>
      </c>
      <c r="CL68" s="379">
        <v>0</v>
      </c>
      <c r="CM68" s="431">
        <v>0</v>
      </c>
      <c r="CN68" s="431" t="s">
        <v>44</v>
      </c>
      <c r="CO68" s="379" t="s">
        <v>480</v>
      </c>
      <c r="CP68" s="432">
        <v>100</v>
      </c>
      <c r="CQ68" s="380">
        <v>0</v>
      </c>
      <c r="CR68" s="380">
        <v>0</v>
      </c>
      <c r="CS68" s="380">
        <v>0</v>
      </c>
      <c r="CT68" s="381">
        <v>0</v>
      </c>
      <c r="CU68" s="381" t="s">
        <v>44</v>
      </c>
      <c r="CV68" s="381" t="s">
        <v>44</v>
      </c>
      <c r="CW68" s="381" t="s">
        <v>44</v>
      </c>
      <c r="CX68" s="382" t="s">
        <v>44</v>
      </c>
      <c r="CY68" s="382" t="s">
        <v>44</v>
      </c>
      <c r="CZ68" s="382" t="s">
        <v>44</v>
      </c>
      <c r="DA68" s="382" t="s">
        <v>44</v>
      </c>
      <c r="DB68" s="433" t="s">
        <v>44</v>
      </c>
      <c r="DC68" s="538">
        <f t="shared" si="2"/>
        <v>0</v>
      </c>
      <c r="DD68" s="433" t="s">
        <v>18145</v>
      </c>
      <c r="DE68" s="433">
        <v>12</v>
      </c>
      <c r="DF68" s="434" t="s">
        <v>481</v>
      </c>
      <c r="DG68" s="435" t="s">
        <v>17</v>
      </c>
      <c r="DH68" s="385" t="s">
        <v>44</v>
      </c>
      <c r="DI68" s="385" t="s">
        <v>44</v>
      </c>
      <c r="DJ68" s="385" t="s">
        <v>44</v>
      </c>
      <c r="DK68" s="436" t="s">
        <v>17</v>
      </c>
      <c r="DL68" s="386" t="s">
        <v>44</v>
      </c>
      <c r="DM68" s="386" t="s">
        <v>17</v>
      </c>
      <c r="DN68" s="387" t="s">
        <v>44</v>
      </c>
      <c r="DO68" s="388" t="s">
        <v>31</v>
      </c>
      <c r="DP68" s="388" t="s">
        <v>17</v>
      </c>
      <c r="DQ68" s="388" t="s">
        <v>44</v>
      </c>
      <c r="DR68" s="388" t="s">
        <v>44</v>
      </c>
      <c r="DS68" s="437" t="s">
        <v>32</v>
      </c>
      <c r="DT68" s="438" t="s">
        <v>44</v>
      </c>
      <c r="DU68" s="438" t="s">
        <v>44</v>
      </c>
      <c r="DV68" s="392" t="s">
        <v>44</v>
      </c>
      <c r="DW68" s="392">
        <v>6</v>
      </c>
      <c r="DX68" s="392" t="s">
        <v>14</v>
      </c>
      <c r="DY68" s="393" t="s">
        <v>33</v>
      </c>
      <c r="DZ68" s="394" t="s">
        <v>960</v>
      </c>
      <c r="EA68" s="394" t="s">
        <v>44</v>
      </c>
      <c r="EB68" s="394" t="s">
        <v>44</v>
      </c>
      <c r="EC68" s="394" t="s">
        <v>44</v>
      </c>
      <c r="ED68" s="394" t="s">
        <v>44</v>
      </c>
      <c r="EE68" s="434" t="s">
        <v>18146</v>
      </c>
      <c r="EF68" s="433" t="s">
        <v>44</v>
      </c>
      <c r="EG68" s="383" t="s">
        <v>44</v>
      </c>
      <c r="EH68" s="383" t="s">
        <v>44</v>
      </c>
      <c r="EI68" s="433" t="s">
        <v>44</v>
      </c>
      <c r="EJ68" s="383" t="s">
        <v>44</v>
      </c>
      <c r="EK68" s="383" t="s">
        <v>44</v>
      </c>
      <c r="EL68" s="383" t="s">
        <v>1053</v>
      </c>
      <c r="EM68" s="427" t="s">
        <v>44</v>
      </c>
      <c r="EN68" s="423" t="s">
        <v>482</v>
      </c>
      <c r="EO68" s="423" t="s">
        <v>44</v>
      </c>
      <c r="EP68" s="427" t="s">
        <v>17</v>
      </c>
      <c r="EQ68" s="427" t="s">
        <v>44</v>
      </c>
      <c r="ER68" s="405">
        <v>5</v>
      </c>
      <c r="ES68" s="405" t="s">
        <v>14</v>
      </c>
      <c r="ET68" s="401" t="s">
        <v>17407</v>
      </c>
      <c r="EU68" s="422">
        <v>1</v>
      </c>
      <c r="EV68" s="400" t="s">
        <v>17387</v>
      </c>
      <c r="EW68" s="422">
        <v>0</v>
      </c>
      <c r="EX68" s="418" t="s">
        <v>44</v>
      </c>
      <c r="EY68" s="418">
        <v>1</v>
      </c>
      <c r="EZ68" s="422" t="s">
        <v>17387</v>
      </c>
      <c r="FA68" s="406">
        <v>0</v>
      </c>
      <c r="FB68" s="422" t="s">
        <v>44</v>
      </c>
      <c r="FC68" s="399" t="s">
        <v>17407</v>
      </c>
      <c r="FD68" s="399">
        <v>1</v>
      </c>
      <c r="FE68" s="418">
        <v>0</v>
      </c>
      <c r="FF68" s="399">
        <v>1</v>
      </c>
      <c r="FG68" s="422">
        <v>0</v>
      </c>
      <c r="FH68" s="422" t="s">
        <v>44</v>
      </c>
      <c r="FI68" s="529" t="s">
        <v>18147</v>
      </c>
      <c r="FJ68" s="529" t="s">
        <v>18148</v>
      </c>
      <c r="FK68" s="530" t="s">
        <v>18149</v>
      </c>
      <c r="FL68" s="531" t="s">
        <v>18150</v>
      </c>
      <c r="FM68" s="417" t="s">
        <v>18151</v>
      </c>
      <c r="FN68" s="417" t="s">
        <v>18152</v>
      </c>
      <c r="FO68" s="418" t="s">
        <v>834</v>
      </c>
    </row>
    <row r="69" spans="1:171" s="1" customFormat="1" ht="12.75" customHeight="1" thickBot="1" x14ac:dyDescent="0.35">
      <c r="A69" s="370">
        <v>72</v>
      </c>
      <c r="B69" s="421" t="s">
        <v>8461</v>
      </c>
      <c r="C69" s="337" t="s">
        <v>19695</v>
      </c>
      <c r="D69" s="337" t="s">
        <v>19695</v>
      </c>
      <c r="E69" s="422" t="s">
        <v>13442</v>
      </c>
      <c r="F69" s="418" t="s">
        <v>44</v>
      </c>
      <c r="G69" s="418" t="s">
        <v>371</v>
      </c>
      <c r="H69" s="418" t="s">
        <v>19</v>
      </c>
      <c r="I69" s="418" t="s">
        <v>44</v>
      </c>
      <c r="J69" s="418" t="s">
        <v>20</v>
      </c>
      <c r="K69" s="422" t="s">
        <v>44</v>
      </c>
      <c r="L69" s="422" t="s">
        <v>13465</v>
      </c>
      <c r="M69" s="372" t="s">
        <v>14</v>
      </c>
      <c r="N69" s="398" t="s">
        <v>14</v>
      </c>
      <c r="O69" s="400" t="s">
        <v>44</v>
      </c>
      <c r="P69" s="398" t="s">
        <v>44</v>
      </c>
      <c r="Q69" s="417" t="s">
        <v>44</v>
      </c>
      <c r="R69" s="692" t="s">
        <v>22</v>
      </c>
      <c r="S69" s="399" t="s">
        <v>44</v>
      </c>
      <c r="T69" s="422" t="s">
        <v>44</v>
      </c>
      <c r="U69" s="422" t="s">
        <v>54</v>
      </c>
      <c r="V69" s="418" t="s">
        <v>13503</v>
      </c>
      <c r="W69" s="418" t="s">
        <v>26</v>
      </c>
      <c r="X69" s="418">
        <v>4</v>
      </c>
      <c r="Y69" s="423">
        <v>50</v>
      </c>
      <c r="Z69" s="422" t="s">
        <v>24</v>
      </c>
      <c r="AA69" s="422" t="s">
        <v>18153</v>
      </c>
      <c r="AB69" s="399" t="s">
        <v>17</v>
      </c>
      <c r="AC69" s="399" t="s">
        <v>44</v>
      </c>
      <c r="AD69" s="399" t="s">
        <v>14</v>
      </c>
      <c r="AE69" s="399" t="s">
        <v>39</v>
      </c>
      <c r="AF69" s="399" t="s">
        <v>44</v>
      </c>
      <c r="AG69" s="399" t="s">
        <v>26</v>
      </c>
      <c r="AH69" s="399">
        <v>4</v>
      </c>
      <c r="AI69" s="399">
        <v>30</v>
      </c>
      <c r="AJ69" s="399" t="s">
        <v>483</v>
      </c>
      <c r="AK69" s="418" t="s">
        <v>44</v>
      </c>
      <c r="AL69" s="399">
        <v>3</v>
      </c>
      <c r="AM69" s="418" t="s">
        <v>827</v>
      </c>
      <c r="AN69" s="399" t="s">
        <v>14</v>
      </c>
      <c r="AO69" s="418">
        <v>70</v>
      </c>
      <c r="AP69" s="399" t="s">
        <v>44</v>
      </c>
      <c r="AQ69" s="422" t="s">
        <v>17</v>
      </c>
      <c r="AR69" s="422" t="s">
        <v>44</v>
      </c>
      <c r="AS69" s="399" t="s">
        <v>44</v>
      </c>
      <c r="AT69" s="399">
        <v>0</v>
      </c>
      <c r="AU69" s="398" t="s">
        <v>44</v>
      </c>
      <c r="AV69" s="418">
        <v>0</v>
      </c>
      <c r="AW69" s="399" t="s">
        <v>44</v>
      </c>
      <c r="AX69" s="399">
        <v>0</v>
      </c>
      <c r="AY69" s="418">
        <v>0</v>
      </c>
      <c r="AZ69" s="422" t="s">
        <v>14</v>
      </c>
      <c r="BA69" s="399" t="s">
        <v>18154</v>
      </c>
      <c r="BB69" s="422" t="s">
        <v>486</v>
      </c>
      <c r="BC69" s="422">
        <v>3</v>
      </c>
      <c r="BD69" s="399">
        <v>100</v>
      </c>
      <c r="BE69" s="417">
        <v>0</v>
      </c>
      <c r="BF69" s="418" t="s">
        <v>44</v>
      </c>
      <c r="BG69" s="417">
        <v>0</v>
      </c>
      <c r="BH69" s="399" t="s">
        <v>44</v>
      </c>
      <c r="BI69" s="399" t="s">
        <v>44</v>
      </c>
      <c r="BJ69" s="373" t="s">
        <v>44</v>
      </c>
      <c r="BK69" s="428">
        <v>0</v>
      </c>
      <c r="BL69" s="399" t="s">
        <v>44</v>
      </c>
      <c r="BM69" s="430" t="s">
        <v>44</v>
      </c>
      <c r="BN69" s="429" t="s">
        <v>44</v>
      </c>
      <c r="BO69" s="429">
        <v>0</v>
      </c>
      <c r="BP69" s="430" t="s">
        <v>44</v>
      </c>
      <c r="BQ69" s="429" t="s">
        <v>44</v>
      </c>
      <c r="BR69" s="429" t="s">
        <v>44</v>
      </c>
      <c r="BS69" s="378">
        <v>0</v>
      </c>
      <c r="BT69" s="422" t="s">
        <v>44</v>
      </c>
      <c r="BU69" s="422" t="s">
        <v>44</v>
      </c>
      <c r="BV69" s="399" t="s">
        <v>44</v>
      </c>
      <c r="BW69" s="422">
        <v>0</v>
      </c>
      <c r="BX69" s="399" t="s">
        <v>44</v>
      </c>
      <c r="BY69" s="422" t="s">
        <v>44</v>
      </c>
      <c r="BZ69" s="399" t="s">
        <v>44</v>
      </c>
      <c r="CA69" s="399">
        <v>0</v>
      </c>
      <c r="CB69" s="399" t="s">
        <v>44</v>
      </c>
      <c r="CC69" s="399" t="s">
        <v>44</v>
      </c>
      <c r="CD69" s="399" t="s">
        <v>44</v>
      </c>
      <c r="CE69" s="399">
        <v>0</v>
      </c>
      <c r="CF69" s="399" t="s">
        <v>44</v>
      </c>
      <c r="CG69" s="399" t="s">
        <v>44</v>
      </c>
      <c r="CH69" s="422" t="s">
        <v>44</v>
      </c>
      <c r="CI69" s="417" t="s">
        <v>479</v>
      </c>
      <c r="CJ69" s="399">
        <v>100</v>
      </c>
      <c r="CK69" s="418">
        <v>0</v>
      </c>
      <c r="CL69" s="379">
        <v>0</v>
      </c>
      <c r="CM69" s="431">
        <v>0</v>
      </c>
      <c r="CN69" s="431" t="s">
        <v>44</v>
      </c>
      <c r="CO69" s="379" t="s">
        <v>480</v>
      </c>
      <c r="CP69" s="432">
        <v>100</v>
      </c>
      <c r="CQ69" s="380">
        <v>0</v>
      </c>
      <c r="CR69" s="380">
        <v>0</v>
      </c>
      <c r="CS69" s="380">
        <v>0</v>
      </c>
      <c r="CT69" s="381">
        <v>0</v>
      </c>
      <c r="CU69" s="381" t="s">
        <v>44</v>
      </c>
      <c r="CV69" s="381" t="s">
        <v>44</v>
      </c>
      <c r="CW69" s="381" t="s">
        <v>44</v>
      </c>
      <c r="CX69" s="382" t="s">
        <v>44</v>
      </c>
      <c r="CY69" s="382" t="s">
        <v>44</v>
      </c>
      <c r="CZ69" s="382" t="s">
        <v>44</v>
      </c>
      <c r="DA69" s="382" t="s">
        <v>44</v>
      </c>
      <c r="DB69" s="433" t="s">
        <v>44</v>
      </c>
      <c r="DC69" s="538">
        <f t="shared" si="2"/>
        <v>0</v>
      </c>
      <c r="DD69" s="383" t="s">
        <v>18155</v>
      </c>
      <c r="DE69" s="383">
        <v>24</v>
      </c>
      <c r="DF69" s="384" t="s">
        <v>481</v>
      </c>
      <c r="DG69" s="435" t="s">
        <v>14</v>
      </c>
      <c r="DH69" s="385" t="s">
        <v>738</v>
      </c>
      <c r="DI69" s="385" t="s">
        <v>932</v>
      </c>
      <c r="DJ69" s="385" t="s">
        <v>44</v>
      </c>
      <c r="DK69" s="436" t="s">
        <v>17</v>
      </c>
      <c r="DL69" s="386" t="s">
        <v>44</v>
      </c>
      <c r="DM69" s="386" t="s">
        <v>14</v>
      </c>
      <c r="DN69" s="387" t="s">
        <v>748</v>
      </c>
      <c r="DO69" s="388" t="s">
        <v>31</v>
      </c>
      <c r="DP69" s="388" t="s">
        <v>14</v>
      </c>
      <c r="DQ69" s="388" t="s">
        <v>30</v>
      </c>
      <c r="DR69" s="388" t="s">
        <v>18156</v>
      </c>
      <c r="DS69" s="437" t="s">
        <v>32</v>
      </c>
      <c r="DT69" s="438" t="s">
        <v>44</v>
      </c>
      <c r="DU69" s="439" t="s">
        <v>32</v>
      </c>
      <c r="DV69" s="392" t="s">
        <v>44</v>
      </c>
      <c r="DW69" s="392">
        <v>6</v>
      </c>
      <c r="DX69" s="392" t="s">
        <v>14</v>
      </c>
      <c r="DY69" s="440" t="s">
        <v>33</v>
      </c>
      <c r="DZ69" s="441" t="s">
        <v>18073</v>
      </c>
      <c r="EA69" s="395" t="s">
        <v>44</v>
      </c>
      <c r="EB69" s="395" t="s">
        <v>44</v>
      </c>
      <c r="EC69" s="395" t="s">
        <v>44</v>
      </c>
      <c r="ED69" s="395" t="s">
        <v>44</v>
      </c>
      <c r="EE69" s="434" t="s">
        <v>18157</v>
      </c>
      <c r="EF69" s="383" t="s">
        <v>44</v>
      </c>
      <c r="EG69" s="383" t="s">
        <v>44</v>
      </c>
      <c r="EH69" s="383" t="s">
        <v>44</v>
      </c>
      <c r="EI69" s="383" t="s">
        <v>44</v>
      </c>
      <c r="EJ69" s="383" t="s">
        <v>44</v>
      </c>
      <c r="EK69" s="383" t="s">
        <v>44</v>
      </c>
      <c r="EL69" s="383" t="s">
        <v>18139</v>
      </c>
      <c r="EM69" s="427" t="s">
        <v>44</v>
      </c>
      <c r="EN69" s="423" t="s">
        <v>482</v>
      </c>
      <c r="EO69" s="423" t="s">
        <v>44</v>
      </c>
      <c r="EP69" s="427" t="s">
        <v>17</v>
      </c>
      <c r="EQ69" s="427" t="s">
        <v>44</v>
      </c>
      <c r="ER69" s="405">
        <v>5</v>
      </c>
      <c r="ES69" s="405" t="s">
        <v>14</v>
      </c>
      <c r="ET69" s="401" t="s">
        <v>39</v>
      </c>
      <c r="EU69" s="422">
        <v>1</v>
      </c>
      <c r="EV69" s="417" t="s">
        <v>17387</v>
      </c>
      <c r="EW69" s="422">
        <v>0</v>
      </c>
      <c r="EX69" s="418" t="s">
        <v>44</v>
      </c>
      <c r="EY69" s="418">
        <v>0</v>
      </c>
      <c r="EZ69" s="422" t="s">
        <v>44</v>
      </c>
      <c r="FA69" s="406">
        <v>0</v>
      </c>
      <c r="FB69" s="422" t="s">
        <v>44</v>
      </c>
      <c r="FC69" s="399" t="s">
        <v>39</v>
      </c>
      <c r="FD69" s="399">
        <v>1</v>
      </c>
      <c r="FE69" s="418">
        <v>0</v>
      </c>
      <c r="FF69" s="399">
        <v>0</v>
      </c>
      <c r="FG69" s="422">
        <v>0</v>
      </c>
      <c r="FH69" s="422" t="s">
        <v>44</v>
      </c>
      <c r="FI69" s="529" t="s">
        <v>18158</v>
      </c>
      <c r="FJ69" s="529" t="s">
        <v>18159</v>
      </c>
      <c r="FK69" s="530" t="s">
        <v>18160</v>
      </c>
      <c r="FL69" s="531" t="s">
        <v>18161</v>
      </c>
      <c r="FM69" s="417" t="s">
        <v>18162</v>
      </c>
      <c r="FN69" s="422" t="s">
        <v>834</v>
      </c>
      <c r="FO69" s="418" t="s">
        <v>834</v>
      </c>
    </row>
    <row r="70" spans="1:171" s="1" customFormat="1" ht="12.75" customHeight="1" thickBot="1" x14ac:dyDescent="0.35">
      <c r="A70" s="370">
        <v>91</v>
      </c>
      <c r="B70" s="397" t="s">
        <v>1335</v>
      </c>
      <c r="C70" s="337" t="s">
        <v>19695</v>
      </c>
      <c r="D70" s="337" t="s">
        <v>19695</v>
      </c>
      <c r="E70" s="399" t="s">
        <v>13442</v>
      </c>
      <c r="F70" s="398" t="s">
        <v>44</v>
      </c>
      <c r="G70" s="398" t="s">
        <v>371</v>
      </c>
      <c r="H70" s="398" t="s">
        <v>19</v>
      </c>
      <c r="I70" s="398" t="s">
        <v>44</v>
      </c>
      <c r="J70" s="398" t="s">
        <v>20</v>
      </c>
      <c r="K70" s="399" t="s">
        <v>44</v>
      </c>
      <c r="L70" s="399" t="s">
        <v>21</v>
      </c>
      <c r="M70" s="372" t="s">
        <v>14</v>
      </c>
      <c r="N70" s="398" t="s">
        <v>14</v>
      </c>
      <c r="O70" s="400" t="s">
        <v>44</v>
      </c>
      <c r="P70" s="398" t="s">
        <v>44</v>
      </c>
      <c r="Q70" s="400" t="s">
        <v>44</v>
      </c>
      <c r="R70" s="692" t="s">
        <v>47</v>
      </c>
      <c r="S70" s="399" t="s">
        <v>48</v>
      </c>
      <c r="T70" s="399" t="s">
        <v>44</v>
      </c>
      <c r="U70" s="399" t="s">
        <v>44</v>
      </c>
      <c r="V70" s="398" t="s">
        <v>44</v>
      </c>
      <c r="W70" s="398" t="s">
        <v>44</v>
      </c>
      <c r="X70" s="398" t="s">
        <v>44</v>
      </c>
      <c r="Y70" s="401" t="s">
        <v>44</v>
      </c>
      <c r="Z70" s="399" t="s">
        <v>44</v>
      </c>
      <c r="AA70" s="399" t="s">
        <v>44</v>
      </c>
      <c r="AB70" s="399" t="s">
        <v>14</v>
      </c>
      <c r="AC70" s="399" t="s">
        <v>39</v>
      </c>
      <c r="AD70" s="399" t="s">
        <v>14</v>
      </c>
      <c r="AE70" s="399" t="s">
        <v>48</v>
      </c>
      <c r="AF70" s="399" t="s">
        <v>39</v>
      </c>
      <c r="AG70" s="399" t="s">
        <v>38</v>
      </c>
      <c r="AH70" s="399">
        <v>1</v>
      </c>
      <c r="AI70" s="399">
        <v>15</v>
      </c>
      <c r="AJ70" s="399" t="s">
        <v>483</v>
      </c>
      <c r="AK70" s="398" t="s">
        <v>44</v>
      </c>
      <c r="AL70" s="399">
        <v>3</v>
      </c>
      <c r="AM70" s="398" t="s">
        <v>37</v>
      </c>
      <c r="AN70" s="399" t="s">
        <v>14</v>
      </c>
      <c r="AO70" s="398">
        <v>70</v>
      </c>
      <c r="AP70" s="399" t="s">
        <v>44</v>
      </c>
      <c r="AQ70" s="399" t="s">
        <v>17</v>
      </c>
      <c r="AR70" s="399" t="s">
        <v>44</v>
      </c>
      <c r="AS70" s="399" t="s">
        <v>44</v>
      </c>
      <c r="AT70" s="399">
        <v>0</v>
      </c>
      <c r="AU70" s="398" t="s">
        <v>44</v>
      </c>
      <c r="AV70" s="398">
        <v>0</v>
      </c>
      <c r="AW70" s="399" t="s">
        <v>44</v>
      </c>
      <c r="AX70" s="399">
        <v>0</v>
      </c>
      <c r="AY70" s="398">
        <v>0</v>
      </c>
      <c r="AZ70" s="399" t="s">
        <v>14</v>
      </c>
      <c r="BA70" s="399" t="s">
        <v>13504</v>
      </c>
      <c r="BB70" s="399" t="s">
        <v>731</v>
      </c>
      <c r="BC70" s="399">
        <v>6</v>
      </c>
      <c r="BD70" s="399">
        <v>60</v>
      </c>
      <c r="BE70" s="400">
        <v>40</v>
      </c>
      <c r="BF70" s="398" t="s">
        <v>44</v>
      </c>
      <c r="BG70" s="400">
        <v>0</v>
      </c>
      <c r="BH70" s="399" t="s">
        <v>44</v>
      </c>
      <c r="BI70" s="399" t="s">
        <v>44</v>
      </c>
      <c r="BJ70" s="373" t="s">
        <v>44</v>
      </c>
      <c r="BK70" s="373">
        <v>0</v>
      </c>
      <c r="BL70" s="399" t="s">
        <v>44</v>
      </c>
      <c r="BM70" s="376" t="s">
        <v>44</v>
      </c>
      <c r="BN70" s="377" t="s">
        <v>44</v>
      </c>
      <c r="BO70" s="377">
        <v>0</v>
      </c>
      <c r="BP70" s="376" t="s">
        <v>44</v>
      </c>
      <c r="BQ70" s="377" t="s">
        <v>44</v>
      </c>
      <c r="BR70" s="377" t="s">
        <v>44</v>
      </c>
      <c r="BS70" s="378">
        <v>10</v>
      </c>
      <c r="BT70" s="399">
        <v>0</v>
      </c>
      <c r="BU70" s="399">
        <v>100</v>
      </c>
      <c r="BV70" s="399" t="s">
        <v>18246</v>
      </c>
      <c r="BW70" s="399">
        <v>0</v>
      </c>
      <c r="BX70" s="399" t="s">
        <v>44</v>
      </c>
      <c r="BY70" s="399" t="s">
        <v>44</v>
      </c>
      <c r="BZ70" s="400" t="s">
        <v>44</v>
      </c>
      <c r="CA70" s="399">
        <v>0</v>
      </c>
      <c r="CB70" s="399" t="s">
        <v>44</v>
      </c>
      <c r="CC70" s="399" t="s">
        <v>44</v>
      </c>
      <c r="CD70" s="399" t="s">
        <v>44</v>
      </c>
      <c r="CE70" s="399">
        <v>0</v>
      </c>
      <c r="CF70" s="399" t="s">
        <v>44</v>
      </c>
      <c r="CG70" s="399" t="s">
        <v>44</v>
      </c>
      <c r="CH70" s="399" t="s">
        <v>44</v>
      </c>
      <c r="CI70" s="398" t="s">
        <v>484</v>
      </c>
      <c r="CJ70" s="398">
        <v>0</v>
      </c>
      <c r="CK70" s="398">
        <v>100</v>
      </c>
      <c r="CL70" s="379">
        <v>0</v>
      </c>
      <c r="CM70" s="379">
        <v>0</v>
      </c>
      <c r="CN70" s="379" t="s">
        <v>44</v>
      </c>
      <c r="CO70" s="448" t="s">
        <v>44</v>
      </c>
      <c r="CP70" s="432" t="s">
        <v>44</v>
      </c>
      <c r="CQ70" s="380" t="s">
        <v>44</v>
      </c>
      <c r="CR70" s="380" t="s">
        <v>44</v>
      </c>
      <c r="CS70" s="380" t="s">
        <v>44</v>
      </c>
      <c r="CT70" s="381" t="s">
        <v>44</v>
      </c>
      <c r="CU70" s="381" t="s">
        <v>44</v>
      </c>
      <c r="CV70" s="381" t="s">
        <v>91</v>
      </c>
      <c r="CW70" s="381">
        <v>100</v>
      </c>
      <c r="CX70" s="382">
        <v>0</v>
      </c>
      <c r="CY70" s="382">
        <v>0</v>
      </c>
      <c r="CZ70" s="382">
        <v>0</v>
      </c>
      <c r="DA70" s="382">
        <v>0</v>
      </c>
      <c r="DB70" s="383">
        <v>0</v>
      </c>
      <c r="DC70" s="538">
        <f t="shared" si="2"/>
        <v>100</v>
      </c>
      <c r="DD70" s="383" t="s">
        <v>18357</v>
      </c>
      <c r="DE70" s="383">
        <v>70</v>
      </c>
      <c r="DF70" s="384" t="s">
        <v>17369</v>
      </c>
      <c r="DG70" s="435" t="s">
        <v>17</v>
      </c>
      <c r="DH70" s="385" t="s">
        <v>44</v>
      </c>
      <c r="DI70" s="385" t="s">
        <v>44</v>
      </c>
      <c r="DJ70" s="385" t="s">
        <v>44</v>
      </c>
      <c r="DK70" s="436" t="s">
        <v>17</v>
      </c>
      <c r="DL70" s="386" t="s">
        <v>44</v>
      </c>
      <c r="DM70" s="386" t="s">
        <v>14</v>
      </c>
      <c r="DN70" s="387" t="s">
        <v>60</v>
      </c>
      <c r="DO70" s="388" t="s">
        <v>31</v>
      </c>
      <c r="DP70" s="388" t="s">
        <v>17</v>
      </c>
      <c r="DQ70" s="388" t="s">
        <v>44</v>
      </c>
      <c r="DR70" s="388" t="s">
        <v>44</v>
      </c>
      <c r="DS70" s="389" t="s">
        <v>32</v>
      </c>
      <c r="DT70" s="392" t="s">
        <v>44</v>
      </c>
      <c r="DU70" s="392" t="s">
        <v>44</v>
      </c>
      <c r="DV70" s="392" t="s">
        <v>44</v>
      </c>
      <c r="DW70" s="392">
        <v>2.5</v>
      </c>
      <c r="DX70" s="392" t="s">
        <v>17</v>
      </c>
      <c r="DY70" s="444" t="s">
        <v>33</v>
      </c>
      <c r="DZ70" s="445" t="s">
        <v>18091</v>
      </c>
      <c r="EA70" s="445" t="s">
        <v>44</v>
      </c>
      <c r="EB70" s="445" t="s">
        <v>44</v>
      </c>
      <c r="EC70" s="445" t="s">
        <v>44</v>
      </c>
      <c r="ED70" s="445" t="s">
        <v>44</v>
      </c>
      <c r="EE70" s="384" t="s">
        <v>18358</v>
      </c>
      <c r="EF70" s="383" t="s">
        <v>44</v>
      </c>
      <c r="EG70" s="383" t="s">
        <v>44</v>
      </c>
      <c r="EH70" s="383" t="s">
        <v>44</v>
      </c>
      <c r="EI70" s="383" t="s">
        <v>44</v>
      </c>
      <c r="EJ70" s="383" t="s">
        <v>44</v>
      </c>
      <c r="EK70" s="383" t="s">
        <v>44</v>
      </c>
      <c r="EL70" s="383" t="s">
        <v>891</v>
      </c>
      <c r="EM70" s="400" t="s">
        <v>44</v>
      </c>
      <c r="EN70" s="399" t="s">
        <v>723</v>
      </c>
      <c r="EO70" s="399" t="s">
        <v>44</v>
      </c>
      <c r="EP70" s="400" t="s">
        <v>17</v>
      </c>
      <c r="EQ70" s="400" t="s">
        <v>44</v>
      </c>
      <c r="ER70" s="400">
        <v>3</v>
      </c>
      <c r="ES70" s="405" t="s">
        <v>14</v>
      </c>
      <c r="ET70" s="401" t="s">
        <v>17407</v>
      </c>
      <c r="EU70" s="399">
        <v>1</v>
      </c>
      <c r="EV70" s="400" t="s">
        <v>17398</v>
      </c>
      <c r="EW70" s="399">
        <v>0</v>
      </c>
      <c r="EX70" s="398" t="s">
        <v>44</v>
      </c>
      <c r="EY70" s="398">
        <v>1</v>
      </c>
      <c r="EZ70" s="398" t="s">
        <v>17398</v>
      </c>
      <c r="FA70" s="399">
        <v>0</v>
      </c>
      <c r="FB70" s="399" t="s">
        <v>44</v>
      </c>
      <c r="FC70" s="399" t="s">
        <v>17407</v>
      </c>
      <c r="FD70" s="399">
        <v>1</v>
      </c>
      <c r="FE70" s="398">
        <v>0</v>
      </c>
      <c r="FF70" s="399">
        <v>1</v>
      </c>
      <c r="FG70" s="399">
        <v>0</v>
      </c>
      <c r="FH70" s="399" t="s">
        <v>44</v>
      </c>
      <c r="FI70" s="529" t="s">
        <v>18359</v>
      </c>
      <c r="FJ70" s="529" t="s">
        <v>18360</v>
      </c>
      <c r="FK70" s="530" t="s">
        <v>18361</v>
      </c>
      <c r="FL70" s="399"/>
      <c r="FM70" s="400" t="s">
        <v>18362</v>
      </c>
      <c r="FN70" s="399" t="s">
        <v>18363</v>
      </c>
      <c r="FO70" s="398" t="s">
        <v>18280</v>
      </c>
    </row>
    <row r="71" spans="1:171" s="1" customFormat="1" ht="12.75" customHeight="1" thickBot="1" x14ac:dyDescent="0.35">
      <c r="A71" s="370">
        <v>75</v>
      </c>
      <c r="B71" s="371" t="s">
        <v>14759</v>
      </c>
      <c r="C71" s="337" t="s">
        <v>19695</v>
      </c>
      <c r="D71" s="337" t="s">
        <v>19695</v>
      </c>
      <c r="E71" s="373" t="s">
        <v>13442</v>
      </c>
      <c r="F71" s="372" t="s">
        <v>44</v>
      </c>
      <c r="G71" s="372" t="s">
        <v>381</v>
      </c>
      <c r="H71" s="372" t="s">
        <v>58</v>
      </c>
      <c r="I71" s="372" t="s">
        <v>44</v>
      </c>
      <c r="J71" s="372" t="s">
        <v>20</v>
      </c>
      <c r="K71" s="373" t="s">
        <v>44</v>
      </c>
      <c r="L71" s="373" t="s">
        <v>46</v>
      </c>
      <c r="M71" s="372" t="s">
        <v>14</v>
      </c>
      <c r="N71" s="372" t="s">
        <v>14</v>
      </c>
      <c r="O71" s="374" t="s">
        <v>44</v>
      </c>
      <c r="P71" s="372" t="s">
        <v>44</v>
      </c>
      <c r="Q71" s="374" t="s">
        <v>44</v>
      </c>
      <c r="R71" s="692" t="s">
        <v>22</v>
      </c>
      <c r="S71" s="373" t="s">
        <v>44</v>
      </c>
      <c r="T71" s="373" t="s">
        <v>44</v>
      </c>
      <c r="U71" s="373" t="s">
        <v>23</v>
      </c>
      <c r="V71" s="372" t="s">
        <v>37</v>
      </c>
      <c r="W71" s="372" t="s">
        <v>25</v>
      </c>
      <c r="X71" s="372">
        <v>1</v>
      </c>
      <c r="Y71" s="375">
        <v>480</v>
      </c>
      <c r="Z71" s="373" t="s">
        <v>24</v>
      </c>
      <c r="AA71" s="373" t="s">
        <v>18190</v>
      </c>
      <c r="AB71" s="373" t="s">
        <v>17</v>
      </c>
      <c r="AC71" s="373" t="s">
        <v>44</v>
      </c>
      <c r="AD71" s="373" t="s">
        <v>14</v>
      </c>
      <c r="AE71" s="373" t="s">
        <v>39</v>
      </c>
      <c r="AF71" s="373" t="s">
        <v>44</v>
      </c>
      <c r="AG71" s="373" t="s">
        <v>26</v>
      </c>
      <c r="AH71" s="373">
        <v>2</v>
      </c>
      <c r="AI71" s="373">
        <v>60</v>
      </c>
      <c r="AJ71" s="373" t="s">
        <v>478</v>
      </c>
      <c r="AK71" s="372" t="s">
        <v>44</v>
      </c>
      <c r="AL71" s="373">
        <v>3</v>
      </c>
      <c r="AM71" s="372" t="s">
        <v>37</v>
      </c>
      <c r="AN71" s="373" t="s">
        <v>14</v>
      </c>
      <c r="AO71" s="372">
        <v>100</v>
      </c>
      <c r="AP71" s="373" t="s">
        <v>44</v>
      </c>
      <c r="AQ71" s="373" t="s">
        <v>17</v>
      </c>
      <c r="AR71" s="378" t="s">
        <v>44</v>
      </c>
      <c r="AS71" s="378" t="s">
        <v>44</v>
      </c>
      <c r="AT71" s="378">
        <v>0</v>
      </c>
      <c r="AU71" s="407" t="s">
        <v>44</v>
      </c>
      <c r="AV71" s="372">
        <v>0</v>
      </c>
      <c r="AW71" s="373" t="s">
        <v>44</v>
      </c>
      <c r="AX71" s="373">
        <v>0</v>
      </c>
      <c r="AY71" s="372">
        <v>0</v>
      </c>
      <c r="AZ71" s="373" t="s">
        <v>14</v>
      </c>
      <c r="BA71" s="373" t="s">
        <v>18191</v>
      </c>
      <c r="BB71" s="373" t="s">
        <v>731</v>
      </c>
      <c r="BC71" s="373">
        <v>1</v>
      </c>
      <c r="BD71" s="373">
        <v>50</v>
      </c>
      <c r="BE71" s="374">
        <v>50</v>
      </c>
      <c r="BF71" s="372" t="s">
        <v>44</v>
      </c>
      <c r="BG71" s="374">
        <v>0</v>
      </c>
      <c r="BH71" s="373" t="s">
        <v>44</v>
      </c>
      <c r="BI71" s="373" t="s">
        <v>44</v>
      </c>
      <c r="BJ71" s="373" t="s">
        <v>44</v>
      </c>
      <c r="BK71" s="373">
        <v>0</v>
      </c>
      <c r="BL71" s="373" t="s">
        <v>44</v>
      </c>
      <c r="BM71" s="402" t="s">
        <v>44</v>
      </c>
      <c r="BN71" s="403" t="s">
        <v>44</v>
      </c>
      <c r="BO71" s="403">
        <v>0</v>
      </c>
      <c r="BP71" s="402" t="s">
        <v>44</v>
      </c>
      <c r="BQ71" s="403" t="s">
        <v>44</v>
      </c>
      <c r="BR71" s="403" t="s">
        <v>44</v>
      </c>
      <c r="BS71" s="378">
        <v>20</v>
      </c>
      <c r="BT71" s="373">
        <v>0</v>
      </c>
      <c r="BU71" s="373">
        <v>100</v>
      </c>
      <c r="BV71" s="373" t="s">
        <v>18192</v>
      </c>
      <c r="BW71" s="373">
        <v>0</v>
      </c>
      <c r="BX71" s="373" t="s">
        <v>44</v>
      </c>
      <c r="BY71" s="373" t="s">
        <v>44</v>
      </c>
      <c r="BZ71" s="373" t="s">
        <v>44</v>
      </c>
      <c r="CA71" s="373">
        <v>0</v>
      </c>
      <c r="CB71" s="373" t="s">
        <v>44</v>
      </c>
      <c r="CC71" s="373" t="s">
        <v>44</v>
      </c>
      <c r="CD71" s="373" t="s">
        <v>44</v>
      </c>
      <c r="CE71" s="373">
        <v>0</v>
      </c>
      <c r="CF71" s="373" t="s">
        <v>44</v>
      </c>
      <c r="CG71" s="373" t="s">
        <v>44</v>
      </c>
      <c r="CH71" s="373" t="s">
        <v>44</v>
      </c>
      <c r="CI71" s="372" t="s">
        <v>479</v>
      </c>
      <c r="CJ71" s="372">
        <v>100</v>
      </c>
      <c r="CK71" s="372">
        <v>0</v>
      </c>
      <c r="CL71" s="404">
        <v>0</v>
      </c>
      <c r="CM71" s="404">
        <v>0</v>
      </c>
      <c r="CN71" s="404" t="s">
        <v>44</v>
      </c>
      <c r="CO71" s="404" t="s">
        <v>480</v>
      </c>
      <c r="CP71" s="432">
        <v>100</v>
      </c>
      <c r="CQ71" s="380">
        <v>0</v>
      </c>
      <c r="CR71" s="380">
        <v>0</v>
      </c>
      <c r="CS71" s="380">
        <v>0</v>
      </c>
      <c r="CT71" s="381">
        <v>0</v>
      </c>
      <c r="CU71" s="381" t="s">
        <v>44</v>
      </c>
      <c r="CV71" s="381" t="s">
        <v>44</v>
      </c>
      <c r="CW71" s="381" t="s">
        <v>44</v>
      </c>
      <c r="CX71" s="382" t="s">
        <v>44</v>
      </c>
      <c r="CY71" s="382" t="s">
        <v>44</v>
      </c>
      <c r="CZ71" s="382" t="s">
        <v>44</v>
      </c>
      <c r="DA71" s="382" t="s">
        <v>44</v>
      </c>
      <c r="DB71" s="433" t="s">
        <v>44</v>
      </c>
      <c r="DC71" s="538">
        <f t="shared" si="2"/>
        <v>0</v>
      </c>
      <c r="DD71" s="383" t="s">
        <v>18193</v>
      </c>
      <c r="DE71" s="383">
        <v>16</v>
      </c>
      <c r="DF71" s="384" t="s">
        <v>17369</v>
      </c>
      <c r="DG71" s="435" t="s">
        <v>17</v>
      </c>
      <c r="DH71" s="385" t="s">
        <v>44</v>
      </c>
      <c r="DI71" s="385" t="s">
        <v>44</v>
      </c>
      <c r="DJ71" s="385" t="s">
        <v>44</v>
      </c>
      <c r="DK71" s="386" t="s">
        <v>14</v>
      </c>
      <c r="DL71" s="386" t="s">
        <v>17370</v>
      </c>
      <c r="DM71" s="386" t="s">
        <v>14</v>
      </c>
      <c r="DN71" s="387" t="s">
        <v>40</v>
      </c>
      <c r="DO71" s="388" t="s">
        <v>31</v>
      </c>
      <c r="DP71" s="388" t="s">
        <v>17</v>
      </c>
      <c r="DQ71" s="388" t="s">
        <v>44</v>
      </c>
      <c r="DR71" s="388" t="s">
        <v>44</v>
      </c>
      <c r="DS71" s="389" t="s">
        <v>32</v>
      </c>
      <c r="DT71" s="392" t="s">
        <v>44</v>
      </c>
      <c r="DU71" s="439" t="s">
        <v>32</v>
      </c>
      <c r="DV71" s="392" t="s">
        <v>44</v>
      </c>
      <c r="DW71" s="392">
        <v>1.7</v>
      </c>
      <c r="DX71" s="392" t="s">
        <v>14</v>
      </c>
      <c r="DY71" s="444" t="s">
        <v>44</v>
      </c>
      <c r="DZ71" s="445" t="s">
        <v>44</v>
      </c>
      <c r="EA71" s="395" t="s">
        <v>44</v>
      </c>
      <c r="EB71" s="395" t="s">
        <v>44</v>
      </c>
      <c r="EC71" s="395" t="s">
        <v>44</v>
      </c>
      <c r="ED71" s="395" t="s">
        <v>44</v>
      </c>
      <c r="EE71" s="384" t="s">
        <v>44</v>
      </c>
      <c r="EF71" s="383" t="s">
        <v>33</v>
      </c>
      <c r="EG71" s="383" t="s">
        <v>114</v>
      </c>
      <c r="EH71" s="383" t="s">
        <v>44</v>
      </c>
      <c r="EI71" s="383" t="s">
        <v>44</v>
      </c>
      <c r="EJ71" s="383" t="s">
        <v>44</v>
      </c>
      <c r="EK71" s="383" t="s">
        <v>44</v>
      </c>
      <c r="EL71" s="383" t="s">
        <v>13481</v>
      </c>
      <c r="EM71" s="374" t="s">
        <v>44</v>
      </c>
      <c r="EN71" s="373" t="s">
        <v>723</v>
      </c>
      <c r="EO71" s="373" t="s">
        <v>44</v>
      </c>
      <c r="EP71" s="374" t="s">
        <v>17</v>
      </c>
      <c r="EQ71" s="374" t="s">
        <v>44</v>
      </c>
      <c r="ER71" s="396">
        <v>20</v>
      </c>
      <c r="ES71" s="396" t="s">
        <v>14</v>
      </c>
      <c r="ET71" s="375" t="s">
        <v>39</v>
      </c>
      <c r="EU71" s="373">
        <v>1</v>
      </c>
      <c r="EV71" s="374" t="s">
        <v>17387</v>
      </c>
      <c r="EW71" s="373">
        <v>0</v>
      </c>
      <c r="EX71" s="372" t="s">
        <v>44</v>
      </c>
      <c r="EY71" s="372">
        <v>0</v>
      </c>
      <c r="EZ71" s="372" t="s">
        <v>44</v>
      </c>
      <c r="FA71" s="373">
        <v>0</v>
      </c>
      <c r="FB71" s="373" t="s">
        <v>44</v>
      </c>
      <c r="FC71" s="373" t="s">
        <v>39</v>
      </c>
      <c r="FD71" s="373">
        <v>1</v>
      </c>
      <c r="FE71" s="372">
        <v>0</v>
      </c>
      <c r="FF71" s="373">
        <v>0</v>
      </c>
      <c r="FG71" s="373">
        <v>0</v>
      </c>
      <c r="FH71" s="373" t="s">
        <v>44</v>
      </c>
      <c r="FI71" s="526" t="s">
        <v>18194</v>
      </c>
      <c r="FJ71" s="526" t="s">
        <v>18195</v>
      </c>
      <c r="FK71" s="527" t="s">
        <v>18196</v>
      </c>
      <c r="FL71" s="527" t="s">
        <v>18197</v>
      </c>
      <c r="FM71" s="374" t="s">
        <v>18198</v>
      </c>
      <c r="FN71" s="373" t="s">
        <v>834</v>
      </c>
      <c r="FO71" s="372" t="s">
        <v>834</v>
      </c>
    </row>
    <row r="72" spans="1:171" s="1" customFormat="1" ht="12.75" customHeight="1" thickBot="1" x14ac:dyDescent="0.35">
      <c r="A72" s="370">
        <v>76</v>
      </c>
      <c r="B72" s="397" t="s">
        <v>8117</v>
      </c>
      <c r="C72" s="337" t="s">
        <v>19695</v>
      </c>
      <c r="D72" s="337" t="s">
        <v>19695</v>
      </c>
      <c r="E72" s="399" t="s">
        <v>13442</v>
      </c>
      <c r="F72" s="398" t="s">
        <v>44</v>
      </c>
      <c r="G72" s="398" t="s">
        <v>733</v>
      </c>
      <c r="H72" s="398" t="s">
        <v>58</v>
      </c>
      <c r="I72" s="398" t="s">
        <v>44</v>
      </c>
      <c r="J72" s="398" t="s">
        <v>20</v>
      </c>
      <c r="K72" s="399" t="s">
        <v>44</v>
      </c>
      <c r="L72" s="399" t="s">
        <v>21</v>
      </c>
      <c r="M72" s="372" t="s">
        <v>17</v>
      </c>
      <c r="N72" s="398" t="s">
        <v>14</v>
      </c>
      <c r="O72" s="400" t="s">
        <v>44</v>
      </c>
      <c r="P72" s="398" t="s">
        <v>44</v>
      </c>
      <c r="Q72" s="400" t="s">
        <v>44</v>
      </c>
      <c r="R72" s="692" t="s">
        <v>22</v>
      </c>
      <c r="S72" s="399" t="s">
        <v>44</v>
      </c>
      <c r="T72" s="399" t="s">
        <v>44</v>
      </c>
      <c r="U72" s="399" t="s">
        <v>23</v>
      </c>
      <c r="V72" s="398" t="s">
        <v>65</v>
      </c>
      <c r="W72" s="398" t="s">
        <v>64</v>
      </c>
      <c r="X72" s="398">
        <v>1</v>
      </c>
      <c r="Y72" s="401">
        <v>600</v>
      </c>
      <c r="Z72" s="399" t="s">
        <v>24</v>
      </c>
      <c r="AA72" s="399" t="s">
        <v>18199</v>
      </c>
      <c r="AB72" s="399" t="s">
        <v>14</v>
      </c>
      <c r="AC72" s="399" t="s">
        <v>17558</v>
      </c>
      <c r="AD72" s="399" t="s">
        <v>14</v>
      </c>
      <c r="AE72" s="399" t="s">
        <v>39</v>
      </c>
      <c r="AF72" s="399" t="s">
        <v>68</v>
      </c>
      <c r="AG72" s="399" t="s">
        <v>38</v>
      </c>
      <c r="AH72" s="399">
        <v>1</v>
      </c>
      <c r="AI72" s="399">
        <v>30</v>
      </c>
      <c r="AJ72" s="399" t="s">
        <v>483</v>
      </c>
      <c r="AK72" s="398" t="s">
        <v>44</v>
      </c>
      <c r="AL72" s="399">
        <v>2</v>
      </c>
      <c r="AM72" s="398" t="s">
        <v>65</v>
      </c>
      <c r="AN72" s="399" t="s">
        <v>14</v>
      </c>
      <c r="AO72" s="398">
        <v>70</v>
      </c>
      <c r="AP72" s="399" t="s">
        <v>44</v>
      </c>
      <c r="AQ72" s="399" t="s">
        <v>17</v>
      </c>
      <c r="AR72" s="373" t="s">
        <v>44</v>
      </c>
      <c r="AS72" s="373" t="s">
        <v>44</v>
      </c>
      <c r="AT72" s="374">
        <v>0</v>
      </c>
      <c r="AU72" s="372" t="s">
        <v>44</v>
      </c>
      <c r="AV72" s="398">
        <v>0</v>
      </c>
      <c r="AW72" s="399" t="s">
        <v>44</v>
      </c>
      <c r="AX72" s="399">
        <v>0</v>
      </c>
      <c r="AY72" s="398">
        <v>0</v>
      </c>
      <c r="AZ72" s="399" t="s">
        <v>14</v>
      </c>
      <c r="BA72" s="399" t="s">
        <v>18200</v>
      </c>
      <c r="BB72" s="399" t="s">
        <v>13492</v>
      </c>
      <c r="BC72" s="399">
        <v>1</v>
      </c>
      <c r="BD72" s="399">
        <v>100</v>
      </c>
      <c r="BE72" s="400">
        <v>0</v>
      </c>
      <c r="BF72" s="398" t="s">
        <v>44</v>
      </c>
      <c r="BG72" s="400">
        <v>0</v>
      </c>
      <c r="BH72" s="399" t="s">
        <v>44</v>
      </c>
      <c r="BI72" s="399" t="s">
        <v>44</v>
      </c>
      <c r="BJ72" s="373" t="s">
        <v>44</v>
      </c>
      <c r="BK72" s="373">
        <v>0</v>
      </c>
      <c r="BL72" s="399" t="s">
        <v>44</v>
      </c>
      <c r="BM72" s="376" t="s">
        <v>44</v>
      </c>
      <c r="BN72" s="377" t="s">
        <v>44</v>
      </c>
      <c r="BO72" s="377">
        <v>10</v>
      </c>
      <c r="BP72" s="376">
        <v>100</v>
      </c>
      <c r="BQ72" s="377">
        <v>0</v>
      </c>
      <c r="BR72" s="377" t="s">
        <v>44</v>
      </c>
      <c r="BS72" s="378">
        <v>400</v>
      </c>
      <c r="BT72" s="399">
        <v>100</v>
      </c>
      <c r="BU72" s="399">
        <v>0</v>
      </c>
      <c r="BV72" s="399" t="s">
        <v>44</v>
      </c>
      <c r="BW72" s="399">
        <v>1</v>
      </c>
      <c r="BX72" s="399">
        <v>0</v>
      </c>
      <c r="BY72" s="399">
        <v>100</v>
      </c>
      <c r="BZ72" s="399" t="s">
        <v>18201</v>
      </c>
      <c r="CA72" s="399">
        <v>0</v>
      </c>
      <c r="CB72" s="399" t="s">
        <v>44</v>
      </c>
      <c r="CC72" s="399" t="s">
        <v>44</v>
      </c>
      <c r="CD72" s="399" t="s">
        <v>44</v>
      </c>
      <c r="CE72" s="399">
        <v>0</v>
      </c>
      <c r="CF72" s="399" t="s">
        <v>44</v>
      </c>
      <c r="CG72" s="399" t="s">
        <v>44</v>
      </c>
      <c r="CH72" s="399" t="s">
        <v>44</v>
      </c>
      <c r="CI72" s="398" t="s">
        <v>479</v>
      </c>
      <c r="CJ72" s="398">
        <v>100</v>
      </c>
      <c r="CK72" s="398">
        <v>0</v>
      </c>
      <c r="CL72" s="379">
        <v>0</v>
      </c>
      <c r="CM72" s="379">
        <v>0</v>
      </c>
      <c r="CN72" s="379" t="s">
        <v>44</v>
      </c>
      <c r="CO72" s="379" t="s">
        <v>480</v>
      </c>
      <c r="CP72" s="432">
        <v>100</v>
      </c>
      <c r="CQ72" s="380">
        <v>0</v>
      </c>
      <c r="CR72" s="380">
        <v>0</v>
      </c>
      <c r="CS72" s="380">
        <v>0</v>
      </c>
      <c r="CT72" s="381">
        <v>0</v>
      </c>
      <c r="CU72" s="381" t="s">
        <v>44</v>
      </c>
      <c r="CV72" s="381" t="s">
        <v>44</v>
      </c>
      <c r="CW72" s="381" t="s">
        <v>44</v>
      </c>
      <c r="CX72" s="382" t="s">
        <v>44</v>
      </c>
      <c r="CY72" s="382" t="s">
        <v>44</v>
      </c>
      <c r="CZ72" s="382" t="s">
        <v>44</v>
      </c>
      <c r="DA72" s="382" t="s">
        <v>44</v>
      </c>
      <c r="DB72" s="383" t="s">
        <v>44</v>
      </c>
      <c r="DC72" s="538">
        <f t="shared" si="2"/>
        <v>0</v>
      </c>
      <c r="DD72" s="383" t="s">
        <v>18202</v>
      </c>
      <c r="DE72" s="383">
        <v>40</v>
      </c>
      <c r="DF72" s="384" t="s">
        <v>481</v>
      </c>
      <c r="DG72" s="385" t="s">
        <v>17</v>
      </c>
      <c r="DH72" s="385" t="s">
        <v>44</v>
      </c>
      <c r="DI72" s="385" t="s">
        <v>44</v>
      </c>
      <c r="DJ72" s="413" t="s">
        <v>44</v>
      </c>
      <c r="DK72" s="436" t="s">
        <v>14</v>
      </c>
      <c r="DL72" s="386" t="s">
        <v>18203</v>
      </c>
      <c r="DM72" s="386" t="s">
        <v>14</v>
      </c>
      <c r="DN72" s="387" t="s">
        <v>40</v>
      </c>
      <c r="DO72" s="388" t="s">
        <v>31</v>
      </c>
      <c r="DP72" s="388" t="s">
        <v>17</v>
      </c>
      <c r="DQ72" s="388" t="s">
        <v>44</v>
      </c>
      <c r="DR72" s="388" t="s">
        <v>44</v>
      </c>
      <c r="DS72" s="389" t="s">
        <v>32</v>
      </c>
      <c r="DT72" s="392" t="s">
        <v>44</v>
      </c>
      <c r="DU72" s="439" t="s">
        <v>32</v>
      </c>
      <c r="DV72" s="392" t="s">
        <v>44</v>
      </c>
      <c r="DW72" s="392">
        <v>2</v>
      </c>
      <c r="DX72" s="392" t="s">
        <v>17</v>
      </c>
      <c r="DY72" s="444" t="s">
        <v>33</v>
      </c>
      <c r="DZ72" s="445" t="s">
        <v>34</v>
      </c>
      <c r="EA72" s="395" t="s">
        <v>18204</v>
      </c>
      <c r="EB72" s="395" t="s">
        <v>18205</v>
      </c>
      <c r="EC72" s="395" t="s">
        <v>44</v>
      </c>
      <c r="ED72" s="395" t="s">
        <v>44</v>
      </c>
      <c r="EE72" s="384" t="s">
        <v>18206</v>
      </c>
      <c r="EF72" s="383" t="s">
        <v>44</v>
      </c>
      <c r="EG72" s="383" t="s">
        <v>44</v>
      </c>
      <c r="EH72" s="383" t="s">
        <v>44</v>
      </c>
      <c r="EI72" s="383" t="s">
        <v>44</v>
      </c>
      <c r="EJ72" s="383" t="s">
        <v>44</v>
      </c>
      <c r="EK72" s="383" t="s">
        <v>44</v>
      </c>
      <c r="EL72" s="383" t="s">
        <v>1027</v>
      </c>
      <c r="EM72" s="400" t="s">
        <v>44</v>
      </c>
      <c r="EN72" s="399" t="s">
        <v>723</v>
      </c>
      <c r="EO72" s="399" t="s">
        <v>44</v>
      </c>
      <c r="EP72" s="401" t="s">
        <v>17</v>
      </c>
      <c r="EQ72" s="405" t="s">
        <v>44</v>
      </c>
      <c r="ER72" s="405">
        <v>20</v>
      </c>
      <c r="ES72" s="405" t="s">
        <v>14</v>
      </c>
      <c r="ET72" s="401" t="s">
        <v>17576</v>
      </c>
      <c r="EU72" s="399">
        <v>1</v>
      </c>
      <c r="EV72" s="400" t="s">
        <v>17398</v>
      </c>
      <c r="EW72" s="399">
        <v>1</v>
      </c>
      <c r="EX72" s="398" t="s">
        <v>17398</v>
      </c>
      <c r="EY72" s="398">
        <v>1</v>
      </c>
      <c r="EZ72" s="398" t="s">
        <v>17358</v>
      </c>
      <c r="FA72" s="399">
        <v>0</v>
      </c>
      <c r="FB72" s="399" t="s">
        <v>44</v>
      </c>
      <c r="FC72" s="399" t="s">
        <v>17456</v>
      </c>
      <c r="FD72" s="399">
        <v>1</v>
      </c>
      <c r="FE72" s="398">
        <v>1</v>
      </c>
      <c r="FF72" s="399">
        <v>0</v>
      </c>
      <c r="FG72" s="399">
        <v>0</v>
      </c>
      <c r="FH72" s="399" t="s">
        <v>44</v>
      </c>
      <c r="FI72" s="529" t="s">
        <v>18207</v>
      </c>
      <c r="FJ72" s="529" t="s">
        <v>18208</v>
      </c>
      <c r="FK72" s="529" t="s">
        <v>18209</v>
      </c>
      <c r="FL72" s="529" t="s">
        <v>18210</v>
      </c>
      <c r="FM72" s="400" t="s">
        <v>18211</v>
      </c>
      <c r="FN72" s="398" t="s">
        <v>18212</v>
      </c>
      <c r="FO72" s="398" t="s">
        <v>834</v>
      </c>
    </row>
    <row r="73" spans="1:171" s="1" customFormat="1" ht="12.75" customHeight="1" thickBot="1" x14ac:dyDescent="0.35">
      <c r="A73" s="370">
        <v>92</v>
      </c>
      <c r="B73" s="397" t="s">
        <v>11769</v>
      </c>
      <c r="C73" s="337" t="s">
        <v>19695</v>
      </c>
      <c r="D73" s="337" t="s">
        <v>19695</v>
      </c>
      <c r="E73" s="399" t="s">
        <v>13442</v>
      </c>
      <c r="F73" s="398" t="s">
        <v>44</v>
      </c>
      <c r="G73" s="398" t="s">
        <v>369</v>
      </c>
      <c r="H73" s="398" t="s">
        <v>42</v>
      </c>
      <c r="I73" s="398" t="s">
        <v>44</v>
      </c>
      <c r="J73" s="398" t="s">
        <v>20</v>
      </c>
      <c r="K73" s="399" t="s">
        <v>44</v>
      </c>
      <c r="L73" s="399" t="s">
        <v>21</v>
      </c>
      <c r="M73" s="372" t="s">
        <v>14</v>
      </c>
      <c r="N73" s="398" t="s">
        <v>14</v>
      </c>
      <c r="O73" s="400" t="s">
        <v>44</v>
      </c>
      <c r="P73" s="398" t="s">
        <v>44</v>
      </c>
      <c r="Q73" s="400" t="s">
        <v>44</v>
      </c>
      <c r="R73" s="693" t="s">
        <v>22</v>
      </c>
      <c r="S73" s="399" t="s">
        <v>44</v>
      </c>
      <c r="T73" s="399" t="s">
        <v>44</v>
      </c>
      <c r="U73" s="399" t="s">
        <v>76</v>
      </c>
      <c r="V73" s="398" t="s">
        <v>44</v>
      </c>
      <c r="W73" s="398" t="s">
        <v>44</v>
      </c>
      <c r="X73" s="398" t="s">
        <v>44</v>
      </c>
      <c r="Y73" s="401" t="s">
        <v>44</v>
      </c>
      <c r="Z73" s="399" t="s">
        <v>44</v>
      </c>
      <c r="AA73" s="399" t="s">
        <v>44</v>
      </c>
      <c r="AB73" s="399" t="s">
        <v>17</v>
      </c>
      <c r="AC73" s="399" t="s">
        <v>44</v>
      </c>
      <c r="AD73" s="399" t="s">
        <v>14</v>
      </c>
      <c r="AE73" s="399" t="s">
        <v>48</v>
      </c>
      <c r="AF73" s="399" t="s">
        <v>44</v>
      </c>
      <c r="AG73" s="399" t="s">
        <v>26</v>
      </c>
      <c r="AH73" s="399">
        <v>3</v>
      </c>
      <c r="AI73" s="399">
        <v>10</v>
      </c>
      <c r="AJ73" s="399" t="s">
        <v>483</v>
      </c>
      <c r="AK73" s="398" t="s">
        <v>44</v>
      </c>
      <c r="AL73" s="399">
        <v>2</v>
      </c>
      <c r="AM73" s="398" t="s">
        <v>37</v>
      </c>
      <c r="AN73" s="399" t="s">
        <v>14</v>
      </c>
      <c r="AO73" s="398">
        <v>45</v>
      </c>
      <c r="AP73" s="399" t="s">
        <v>44</v>
      </c>
      <c r="AQ73" s="399" t="s">
        <v>17</v>
      </c>
      <c r="AR73" s="399" t="s">
        <v>44</v>
      </c>
      <c r="AS73" s="399" t="s">
        <v>44</v>
      </c>
      <c r="AT73" s="399">
        <v>0</v>
      </c>
      <c r="AU73" s="398" t="s">
        <v>44</v>
      </c>
      <c r="AV73" s="398">
        <v>0</v>
      </c>
      <c r="AW73" s="399" t="s">
        <v>44</v>
      </c>
      <c r="AX73" s="399">
        <v>0</v>
      </c>
      <c r="AY73" s="398">
        <v>0</v>
      </c>
      <c r="AZ73" s="399" t="s">
        <v>14</v>
      </c>
      <c r="BA73" s="399" t="s">
        <v>18364</v>
      </c>
      <c r="BB73" s="399" t="s">
        <v>18365</v>
      </c>
      <c r="BC73" s="399">
        <v>0</v>
      </c>
      <c r="BD73" s="399" t="s">
        <v>44</v>
      </c>
      <c r="BE73" s="400" t="s">
        <v>44</v>
      </c>
      <c r="BF73" s="398" t="s">
        <v>44</v>
      </c>
      <c r="BG73" s="400">
        <v>0</v>
      </c>
      <c r="BH73" s="399" t="s">
        <v>44</v>
      </c>
      <c r="BI73" s="399" t="s">
        <v>44</v>
      </c>
      <c r="BJ73" s="373" t="s">
        <v>44</v>
      </c>
      <c r="BK73" s="373">
        <v>4</v>
      </c>
      <c r="BL73" s="399">
        <v>100</v>
      </c>
      <c r="BM73" s="376">
        <v>0</v>
      </c>
      <c r="BN73" s="377" t="s">
        <v>44</v>
      </c>
      <c r="BO73" s="377">
        <v>0</v>
      </c>
      <c r="BP73" s="376" t="s">
        <v>44</v>
      </c>
      <c r="BQ73" s="377" t="s">
        <v>44</v>
      </c>
      <c r="BR73" s="377" t="s">
        <v>44</v>
      </c>
      <c r="BS73" s="378">
        <v>15</v>
      </c>
      <c r="BT73" s="399">
        <v>0</v>
      </c>
      <c r="BU73" s="399">
        <v>100</v>
      </c>
      <c r="BV73" s="399" t="s">
        <v>18366</v>
      </c>
      <c r="BW73" s="399">
        <v>0</v>
      </c>
      <c r="BX73" s="399" t="s">
        <v>44</v>
      </c>
      <c r="BY73" s="399" t="s">
        <v>44</v>
      </c>
      <c r="BZ73" s="399" t="s">
        <v>44</v>
      </c>
      <c r="CA73" s="399">
        <v>0</v>
      </c>
      <c r="CB73" s="399" t="s">
        <v>44</v>
      </c>
      <c r="CC73" s="399" t="s">
        <v>44</v>
      </c>
      <c r="CD73" s="399" t="s">
        <v>44</v>
      </c>
      <c r="CE73" s="399">
        <v>8</v>
      </c>
      <c r="CF73" s="399">
        <v>0</v>
      </c>
      <c r="CG73" s="399">
        <v>100</v>
      </c>
      <c r="CH73" s="399" t="s">
        <v>18367</v>
      </c>
      <c r="CI73" s="398" t="s">
        <v>484</v>
      </c>
      <c r="CJ73" s="398">
        <v>0</v>
      </c>
      <c r="CK73" s="398">
        <v>100</v>
      </c>
      <c r="CL73" s="379">
        <v>0</v>
      </c>
      <c r="CM73" s="379">
        <v>0</v>
      </c>
      <c r="CN73" s="379" t="s">
        <v>44</v>
      </c>
      <c r="CO73" s="379" t="s">
        <v>44</v>
      </c>
      <c r="CP73" s="432" t="s">
        <v>44</v>
      </c>
      <c r="CQ73" s="380" t="s">
        <v>44</v>
      </c>
      <c r="CR73" s="380" t="s">
        <v>44</v>
      </c>
      <c r="CS73" s="380" t="s">
        <v>44</v>
      </c>
      <c r="CT73" s="381" t="s">
        <v>44</v>
      </c>
      <c r="CU73" s="381" t="s">
        <v>44</v>
      </c>
      <c r="CV73" s="381" t="s">
        <v>91</v>
      </c>
      <c r="CW73" s="381">
        <v>100</v>
      </c>
      <c r="CX73" s="382">
        <v>0</v>
      </c>
      <c r="CY73" s="382">
        <v>0</v>
      </c>
      <c r="CZ73" s="382">
        <v>0</v>
      </c>
      <c r="DA73" s="382">
        <v>0</v>
      </c>
      <c r="DB73" s="383">
        <v>0</v>
      </c>
      <c r="DC73" s="538">
        <f t="shared" si="2"/>
        <v>100</v>
      </c>
      <c r="DD73" s="383" t="s">
        <v>18368</v>
      </c>
      <c r="DE73" s="383">
        <v>58</v>
      </c>
      <c r="DF73" s="384" t="s">
        <v>17369</v>
      </c>
      <c r="DG73" s="385" t="s">
        <v>17</v>
      </c>
      <c r="DH73" s="385" t="s">
        <v>44</v>
      </c>
      <c r="DI73" s="385" t="s">
        <v>44</v>
      </c>
      <c r="DJ73" s="413" t="s">
        <v>44</v>
      </c>
      <c r="DK73" s="386" t="s">
        <v>17</v>
      </c>
      <c r="DL73" s="386" t="s">
        <v>44</v>
      </c>
      <c r="DM73" s="386" t="s">
        <v>14</v>
      </c>
      <c r="DN73" s="387" t="s">
        <v>60</v>
      </c>
      <c r="DO73" s="388" t="s">
        <v>31</v>
      </c>
      <c r="DP73" s="388" t="s">
        <v>14</v>
      </c>
      <c r="DQ73" s="388" t="s">
        <v>30</v>
      </c>
      <c r="DR73" s="388" t="s">
        <v>18369</v>
      </c>
      <c r="DS73" s="389" t="s">
        <v>32</v>
      </c>
      <c r="DT73" s="392" t="s">
        <v>44</v>
      </c>
      <c r="DU73" s="392" t="s">
        <v>44</v>
      </c>
      <c r="DV73" s="392" t="s">
        <v>44</v>
      </c>
      <c r="DW73" s="392">
        <v>2</v>
      </c>
      <c r="DX73" s="392" t="s">
        <v>17</v>
      </c>
      <c r="DY73" s="444" t="s">
        <v>33</v>
      </c>
      <c r="DZ73" s="445" t="s">
        <v>34</v>
      </c>
      <c r="EA73" s="445" t="s">
        <v>18181</v>
      </c>
      <c r="EB73" s="445" t="s">
        <v>18286</v>
      </c>
      <c r="EC73" s="445" t="s">
        <v>44</v>
      </c>
      <c r="ED73" s="445" t="s">
        <v>44</v>
      </c>
      <c r="EE73" s="384" t="s">
        <v>18370</v>
      </c>
      <c r="EF73" s="383" t="s">
        <v>44</v>
      </c>
      <c r="EG73" s="383" t="s">
        <v>44</v>
      </c>
      <c r="EH73" s="383" t="s">
        <v>44</v>
      </c>
      <c r="EI73" s="383" t="s">
        <v>44</v>
      </c>
      <c r="EJ73" s="383" t="s">
        <v>44</v>
      </c>
      <c r="EK73" s="383" t="s">
        <v>44</v>
      </c>
      <c r="EL73" s="383" t="s">
        <v>495</v>
      </c>
      <c r="EM73" s="400" t="s">
        <v>44</v>
      </c>
      <c r="EN73" s="399" t="s">
        <v>482</v>
      </c>
      <c r="EO73" s="399" t="s">
        <v>44</v>
      </c>
      <c r="EP73" s="400" t="s">
        <v>17</v>
      </c>
      <c r="EQ73" s="400" t="s">
        <v>44</v>
      </c>
      <c r="ER73" s="400">
        <v>10</v>
      </c>
      <c r="ES73" s="405" t="s">
        <v>14</v>
      </c>
      <c r="ET73" s="401" t="s">
        <v>39</v>
      </c>
      <c r="EU73" s="399">
        <v>1</v>
      </c>
      <c r="EV73" s="400" t="s">
        <v>17373</v>
      </c>
      <c r="EW73" s="399">
        <v>0</v>
      </c>
      <c r="EX73" s="398" t="s">
        <v>44</v>
      </c>
      <c r="EY73" s="398">
        <v>0</v>
      </c>
      <c r="EZ73" s="398" t="s">
        <v>44</v>
      </c>
      <c r="FA73" s="399">
        <v>0</v>
      </c>
      <c r="FB73" s="399" t="s">
        <v>44</v>
      </c>
      <c r="FC73" s="399" t="s">
        <v>48</v>
      </c>
      <c r="FD73" s="399">
        <v>0</v>
      </c>
      <c r="FE73" s="398">
        <v>0</v>
      </c>
      <c r="FF73" s="399">
        <v>1</v>
      </c>
      <c r="FG73" s="399">
        <v>0</v>
      </c>
      <c r="FH73" s="399" t="s">
        <v>44</v>
      </c>
      <c r="FI73" s="529" t="s">
        <v>18371</v>
      </c>
      <c r="FJ73" s="529" t="s">
        <v>18372</v>
      </c>
      <c r="FK73" s="529" t="s">
        <v>18373</v>
      </c>
      <c r="FL73" s="398"/>
      <c r="FM73" s="400" t="s">
        <v>18374</v>
      </c>
      <c r="FN73" s="398" t="s">
        <v>18375</v>
      </c>
      <c r="FO73" s="398" t="s">
        <v>18280</v>
      </c>
    </row>
    <row r="74" spans="1:171" s="1" customFormat="1" ht="12.75" customHeight="1" thickBot="1" x14ac:dyDescent="0.35">
      <c r="A74" s="370">
        <v>93</v>
      </c>
      <c r="B74" s="397" t="s">
        <v>13091</v>
      </c>
      <c r="C74" s="337" t="s">
        <v>19695</v>
      </c>
      <c r="D74" s="337" t="s">
        <v>19695</v>
      </c>
      <c r="E74" s="399" t="s">
        <v>13442</v>
      </c>
      <c r="F74" s="398" t="s">
        <v>44</v>
      </c>
      <c r="G74" s="398" t="s">
        <v>381</v>
      </c>
      <c r="H74" s="398" t="s">
        <v>19</v>
      </c>
      <c r="I74" s="398" t="s">
        <v>44</v>
      </c>
      <c r="J74" s="398" t="s">
        <v>20</v>
      </c>
      <c r="K74" s="399" t="s">
        <v>44</v>
      </c>
      <c r="L74" s="399" t="s">
        <v>21</v>
      </c>
      <c r="M74" s="372" t="s">
        <v>14</v>
      </c>
      <c r="N74" s="398" t="s">
        <v>14</v>
      </c>
      <c r="O74" s="400" t="s">
        <v>44</v>
      </c>
      <c r="P74" s="398" t="s">
        <v>44</v>
      </c>
      <c r="Q74" s="400" t="s">
        <v>44</v>
      </c>
      <c r="R74" s="692" t="s">
        <v>22</v>
      </c>
      <c r="S74" s="399" t="s">
        <v>44</v>
      </c>
      <c r="T74" s="399" t="s">
        <v>44</v>
      </c>
      <c r="U74" s="399" t="s">
        <v>23</v>
      </c>
      <c r="V74" s="398" t="s">
        <v>27</v>
      </c>
      <c r="W74" s="398" t="s">
        <v>38</v>
      </c>
      <c r="X74" s="398">
        <v>2</v>
      </c>
      <c r="Y74" s="401">
        <v>60</v>
      </c>
      <c r="Z74" s="399" t="s">
        <v>24</v>
      </c>
      <c r="AA74" s="399" t="s">
        <v>13460</v>
      </c>
      <c r="AB74" s="399" t="s">
        <v>14</v>
      </c>
      <c r="AC74" s="399" t="s">
        <v>48</v>
      </c>
      <c r="AD74" s="399" t="s">
        <v>17</v>
      </c>
      <c r="AE74" s="399" t="s">
        <v>44</v>
      </c>
      <c r="AF74" s="399" t="s">
        <v>44</v>
      </c>
      <c r="AG74" s="399" t="s">
        <v>38</v>
      </c>
      <c r="AH74" s="399">
        <v>1</v>
      </c>
      <c r="AI74" s="399">
        <v>15</v>
      </c>
      <c r="AJ74" s="399" t="s">
        <v>483</v>
      </c>
      <c r="AK74" s="398" t="s">
        <v>44</v>
      </c>
      <c r="AL74" s="399">
        <v>6</v>
      </c>
      <c r="AM74" s="398" t="s">
        <v>27</v>
      </c>
      <c r="AN74" s="399" t="s">
        <v>14</v>
      </c>
      <c r="AO74" s="398">
        <v>100</v>
      </c>
      <c r="AP74" s="399" t="s">
        <v>44</v>
      </c>
      <c r="AQ74" s="399" t="s">
        <v>17</v>
      </c>
      <c r="AR74" s="399" t="s">
        <v>44</v>
      </c>
      <c r="AS74" s="399" t="s">
        <v>44</v>
      </c>
      <c r="AT74" s="399">
        <v>0</v>
      </c>
      <c r="AU74" s="398" t="s">
        <v>44</v>
      </c>
      <c r="AV74" s="398">
        <v>0</v>
      </c>
      <c r="AW74" s="399" t="s">
        <v>44</v>
      </c>
      <c r="AX74" s="399">
        <v>0</v>
      </c>
      <c r="AY74" s="398">
        <v>0</v>
      </c>
      <c r="AZ74" s="399" t="s">
        <v>14</v>
      </c>
      <c r="BA74" s="399" t="s">
        <v>13464</v>
      </c>
      <c r="BB74" s="399" t="s">
        <v>731</v>
      </c>
      <c r="BC74" s="399">
        <v>3</v>
      </c>
      <c r="BD74" s="399">
        <v>100</v>
      </c>
      <c r="BE74" s="400">
        <v>0</v>
      </c>
      <c r="BF74" s="398" t="s">
        <v>44</v>
      </c>
      <c r="BG74" s="400">
        <v>0</v>
      </c>
      <c r="BH74" s="399" t="s">
        <v>44</v>
      </c>
      <c r="BI74" s="399" t="s">
        <v>44</v>
      </c>
      <c r="BJ74" s="373" t="s">
        <v>44</v>
      </c>
      <c r="BK74" s="373">
        <v>0</v>
      </c>
      <c r="BL74" s="399" t="s">
        <v>44</v>
      </c>
      <c r="BM74" s="402" t="s">
        <v>44</v>
      </c>
      <c r="BN74" s="403" t="s">
        <v>44</v>
      </c>
      <c r="BO74" s="403">
        <v>0</v>
      </c>
      <c r="BP74" s="402" t="s">
        <v>44</v>
      </c>
      <c r="BQ74" s="403" t="s">
        <v>44</v>
      </c>
      <c r="BR74" s="403" t="s">
        <v>44</v>
      </c>
      <c r="BS74" s="378">
        <v>10</v>
      </c>
      <c r="BT74" s="399">
        <v>0</v>
      </c>
      <c r="BU74" s="399">
        <v>100</v>
      </c>
      <c r="BV74" s="399" t="s">
        <v>18376</v>
      </c>
      <c r="BW74" s="399">
        <v>0</v>
      </c>
      <c r="BX74" s="399" t="s">
        <v>44</v>
      </c>
      <c r="BY74" s="399" t="s">
        <v>44</v>
      </c>
      <c r="BZ74" s="399" t="s">
        <v>44</v>
      </c>
      <c r="CA74" s="399">
        <v>0</v>
      </c>
      <c r="CB74" s="399" t="s">
        <v>44</v>
      </c>
      <c r="CC74" s="399" t="s">
        <v>44</v>
      </c>
      <c r="CD74" s="399" t="s">
        <v>44</v>
      </c>
      <c r="CE74" s="399">
        <v>0</v>
      </c>
      <c r="CF74" s="399" t="s">
        <v>44</v>
      </c>
      <c r="CG74" s="399" t="s">
        <v>44</v>
      </c>
      <c r="CH74" s="399" t="s">
        <v>44</v>
      </c>
      <c r="CI74" s="398" t="s">
        <v>484</v>
      </c>
      <c r="CJ74" s="398">
        <v>0</v>
      </c>
      <c r="CK74" s="398">
        <v>100</v>
      </c>
      <c r="CL74" s="404">
        <v>0</v>
      </c>
      <c r="CM74" s="404">
        <v>0</v>
      </c>
      <c r="CN74" s="404" t="s">
        <v>44</v>
      </c>
      <c r="CO74" s="404" t="s">
        <v>44</v>
      </c>
      <c r="CP74" s="432" t="s">
        <v>44</v>
      </c>
      <c r="CQ74" s="380" t="s">
        <v>44</v>
      </c>
      <c r="CR74" s="380" t="s">
        <v>44</v>
      </c>
      <c r="CS74" s="380" t="s">
        <v>44</v>
      </c>
      <c r="CT74" s="381" t="s">
        <v>44</v>
      </c>
      <c r="CU74" s="381" t="s">
        <v>44</v>
      </c>
      <c r="CV74" s="381" t="s">
        <v>91</v>
      </c>
      <c r="CW74" s="381">
        <v>100</v>
      </c>
      <c r="CX74" s="382">
        <v>0</v>
      </c>
      <c r="CY74" s="382">
        <v>0</v>
      </c>
      <c r="CZ74" s="382">
        <v>0</v>
      </c>
      <c r="DA74" s="382">
        <v>0</v>
      </c>
      <c r="DB74" s="383">
        <v>0</v>
      </c>
      <c r="DC74" s="538">
        <f t="shared" si="2"/>
        <v>100</v>
      </c>
      <c r="DD74" s="383" t="s">
        <v>18377</v>
      </c>
      <c r="DE74" s="383">
        <v>21</v>
      </c>
      <c r="DF74" s="384" t="s">
        <v>17369</v>
      </c>
      <c r="DG74" s="385" t="s">
        <v>17</v>
      </c>
      <c r="DH74" s="385" t="s">
        <v>44</v>
      </c>
      <c r="DI74" s="385" t="s">
        <v>44</v>
      </c>
      <c r="DJ74" s="413" t="s">
        <v>44</v>
      </c>
      <c r="DK74" s="436" t="s">
        <v>14</v>
      </c>
      <c r="DL74" s="386" t="s">
        <v>17370</v>
      </c>
      <c r="DM74" s="386" t="s">
        <v>14</v>
      </c>
      <c r="DN74" s="387" t="s">
        <v>40</v>
      </c>
      <c r="DO74" s="388" t="s">
        <v>31</v>
      </c>
      <c r="DP74" s="388" t="s">
        <v>14</v>
      </c>
      <c r="DQ74" s="388" t="s">
        <v>30</v>
      </c>
      <c r="DR74" s="388" t="s">
        <v>18378</v>
      </c>
      <c r="DS74" s="389" t="s">
        <v>32</v>
      </c>
      <c r="DT74" s="392" t="s">
        <v>44</v>
      </c>
      <c r="DU74" s="392" t="s">
        <v>50</v>
      </c>
      <c r="DV74" s="392" t="s">
        <v>44</v>
      </c>
      <c r="DW74" s="392">
        <v>4</v>
      </c>
      <c r="DX74" s="392" t="s">
        <v>17</v>
      </c>
      <c r="DY74" s="444" t="s">
        <v>33</v>
      </c>
      <c r="DZ74" s="445" t="s">
        <v>18379</v>
      </c>
      <c r="EA74" s="445" t="s">
        <v>44</v>
      </c>
      <c r="EB74" s="445" t="s">
        <v>44</v>
      </c>
      <c r="EC74" s="445" t="s">
        <v>44</v>
      </c>
      <c r="ED74" s="445" t="s">
        <v>44</v>
      </c>
      <c r="EE74" s="384" t="s">
        <v>18380</v>
      </c>
      <c r="EF74" s="383" t="s">
        <v>44</v>
      </c>
      <c r="EG74" s="383" t="s">
        <v>44</v>
      </c>
      <c r="EH74" s="383" t="s">
        <v>44</v>
      </c>
      <c r="EI74" s="383" t="s">
        <v>44</v>
      </c>
      <c r="EJ74" s="383" t="s">
        <v>44</v>
      </c>
      <c r="EK74" s="383" t="s">
        <v>44</v>
      </c>
      <c r="EL74" s="383" t="s">
        <v>722</v>
      </c>
      <c r="EM74" s="400" t="s">
        <v>44</v>
      </c>
      <c r="EN74" s="399" t="s">
        <v>482</v>
      </c>
      <c r="EO74" s="399" t="s">
        <v>44</v>
      </c>
      <c r="EP74" s="399" t="s">
        <v>17</v>
      </c>
      <c r="EQ74" s="400" t="s">
        <v>44</v>
      </c>
      <c r="ER74" s="405">
        <v>3</v>
      </c>
      <c r="ES74" s="405" t="s">
        <v>14</v>
      </c>
      <c r="ET74" s="401" t="s">
        <v>17407</v>
      </c>
      <c r="EU74" s="399">
        <v>1</v>
      </c>
      <c r="EV74" s="400" t="s">
        <v>17358</v>
      </c>
      <c r="EW74" s="399">
        <v>0</v>
      </c>
      <c r="EX74" s="398" t="s">
        <v>44</v>
      </c>
      <c r="EY74" s="398">
        <v>1</v>
      </c>
      <c r="EZ74" s="398" t="s">
        <v>17358</v>
      </c>
      <c r="FA74" s="399">
        <v>0</v>
      </c>
      <c r="FB74" s="399" t="s">
        <v>44</v>
      </c>
      <c r="FC74" s="399" t="s">
        <v>44</v>
      </c>
      <c r="FD74" s="399">
        <v>0</v>
      </c>
      <c r="FE74" s="398">
        <v>0</v>
      </c>
      <c r="FF74" s="399">
        <v>0</v>
      </c>
      <c r="FG74" s="399">
        <v>0</v>
      </c>
      <c r="FH74" s="399" t="s">
        <v>44</v>
      </c>
      <c r="FI74" s="529" t="s">
        <v>18381</v>
      </c>
      <c r="FJ74" s="529" t="s">
        <v>18382</v>
      </c>
      <c r="FK74" s="529" t="s">
        <v>18383</v>
      </c>
      <c r="FL74" s="529" t="s">
        <v>18384</v>
      </c>
      <c r="FM74" s="400" t="s">
        <v>18385</v>
      </c>
      <c r="FN74" s="398" t="s">
        <v>18386</v>
      </c>
      <c r="FO74" s="398" t="s">
        <v>18280</v>
      </c>
    </row>
    <row r="75" spans="1:171" s="1" customFormat="1" ht="12.75" customHeight="1" thickBot="1" x14ac:dyDescent="0.35">
      <c r="A75" s="370">
        <v>79</v>
      </c>
      <c r="B75" s="371" t="s">
        <v>10739</v>
      </c>
      <c r="C75" s="337" t="s">
        <v>19695</v>
      </c>
      <c r="D75" s="337" t="s">
        <v>19695</v>
      </c>
      <c r="E75" s="373" t="s">
        <v>13442</v>
      </c>
      <c r="F75" s="372" t="s">
        <v>44</v>
      </c>
      <c r="G75" s="372" t="s">
        <v>371</v>
      </c>
      <c r="H75" s="372" t="s">
        <v>19</v>
      </c>
      <c r="I75" s="372" t="s">
        <v>44</v>
      </c>
      <c r="J75" s="372" t="s">
        <v>20</v>
      </c>
      <c r="K75" s="373" t="s">
        <v>44</v>
      </c>
      <c r="L75" s="373" t="s">
        <v>59</v>
      </c>
      <c r="M75" s="372" t="s">
        <v>14</v>
      </c>
      <c r="N75" s="372" t="s">
        <v>14</v>
      </c>
      <c r="O75" s="374" t="s">
        <v>44</v>
      </c>
      <c r="P75" s="372" t="s">
        <v>44</v>
      </c>
      <c r="Q75" s="374" t="s">
        <v>44</v>
      </c>
      <c r="R75" s="692" t="s">
        <v>22</v>
      </c>
      <c r="S75" s="373" t="s">
        <v>44</v>
      </c>
      <c r="T75" s="373" t="s">
        <v>44</v>
      </c>
      <c r="U75" s="373" t="s">
        <v>76</v>
      </c>
      <c r="V75" s="372" t="s">
        <v>44</v>
      </c>
      <c r="W75" s="372" t="s">
        <v>44</v>
      </c>
      <c r="X75" s="372" t="s">
        <v>44</v>
      </c>
      <c r="Y75" s="375" t="s">
        <v>44</v>
      </c>
      <c r="Z75" s="373" t="s">
        <v>44</v>
      </c>
      <c r="AA75" s="373" t="s">
        <v>44</v>
      </c>
      <c r="AB75" s="373" t="s">
        <v>17</v>
      </c>
      <c r="AC75" s="373" t="s">
        <v>44</v>
      </c>
      <c r="AD75" s="373" t="s">
        <v>14</v>
      </c>
      <c r="AE75" s="373" t="s">
        <v>39</v>
      </c>
      <c r="AF75" s="373" t="s">
        <v>44</v>
      </c>
      <c r="AG75" s="373" t="s">
        <v>26</v>
      </c>
      <c r="AH75" s="373">
        <v>4</v>
      </c>
      <c r="AI75" s="373">
        <v>30</v>
      </c>
      <c r="AJ75" s="373" t="s">
        <v>483</v>
      </c>
      <c r="AK75" s="372" t="s">
        <v>44</v>
      </c>
      <c r="AL75" s="373">
        <v>2</v>
      </c>
      <c r="AM75" s="372" t="s">
        <v>27</v>
      </c>
      <c r="AN75" s="373" t="s">
        <v>14</v>
      </c>
      <c r="AO75" s="372">
        <v>100</v>
      </c>
      <c r="AP75" s="373" t="s">
        <v>44</v>
      </c>
      <c r="AQ75" s="373" t="s">
        <v>17</v>
      </c>
      <c r="AR75" s="378" t="s">
        <v>44</v>
      </c>
      <c r="AS75" s="378" t="s">
        <v>44</v>
      </c>
      <c r="AT75" s="378">
        <v>0</v>
      </c>
      <c r="AU75" s="407" t="s">
        <v>44</v>
      </c>
      <c r="AV75" s="372">
        <v>0</v>
      </c>
      <c r="AW75" s="373" t="s">
        <v>44</v>
      </c>
      <c r="AX75" s="373">
        <v>0</v>
      </c>
      <c r="AY75" s="372">
        <v>0</v>
      </c>
      <c r="AZ75" s="373" t="s">
        <v>14</v>
      </c>
      <c r="BA75" s="373" t="s">
        <v>18235</v>
      </c>
      <c r="BB75" s="373" t="s">
        <v>486</v>
      </c>
      <c r="BC75" s="373">
        <v>3</v>
      </c>
      <c r="BD75" s="373">
        <v>70</v>
      </c>
      <c r="BE75" s="374">
        <v>30</v>
      </c>
      <c r="BF75" s="372" t="s">
        <v>44</v>
      </c>
      <c r="BG75" s="374">
        <v>0</v>
      </c>
      <c r="BH75" s="373" t="s">
        <v>44</v>
      </c>
      <c r="BI75" s="373" t="s">
        <v>44</v>
      </c>
      <c r="BJ75" s="373" t="s">
        <v>44</v>
      </c>
      <c r="BK75" s="373">
        <v>0</v>
      </c>
      <c r="BL75" s="373" t="s">
        <v>44</v>
      </c>
      <c r="BM75" s="402" t="s">
        <v>44</v>
      </c>
      <c r="BN75" s="403" t="s">
        <v>44</v>
      </c>
      <c r="BO75" s="403">
        <v>0</v>
      </c>
      <c r="BP75" s="402" t="s">
        <v>44</v>
      </c>
      <c r="BQ75" s="403" t="s">
        <v>44</v>
      </c>
      <c r="BR75" s="447" t="s">
        <v>44</v>
      </c>
      <c r="BS75" s="408">
        <v>0</v>
      </c>
      <c r="BT75" s="373" t="s">
        <v>44</v>
      </c>
      <c r="BU75" s="373" t="s">
        <v>44</v>
      </c>
      <c r="BV75" s="373" t="s">
        <v>44</v>
      </c>
      <c r="BW75" s="373">
        <v>0</v>
      </c>
      <c r="BX75" s="373" t="s">
        <v>44</v>
      </c>
      <c r="BY75" s="373" t="s">
        <v>44</v>
      </c>
      <c r="BZ75" s="373" t="s">
        <v>44</v>
      </c>
      <c r="CA75" s="373">
        <v>0</v>
      </c>
      <c r="CB75" s="373">
        <v>0</v>
      </c>
      <c r="CC75" s="373">
        <v>0</v>
      </c>
      <c r="CD75" s="373" t="s">
        <v>44</v>
      </c>
      <c r="CE75" s="373">
        <v>0</v>
      </c>
      <c r="CF75" s="373">
        <v>0</v>
      </c>
      <c r="CG75" s="373">
        <v>0</v>
      </c>
      <c r="CH75" s="373" t="s">
        <v>44</v>
      </c>
      <c r="CI75" s="372" t="s">
        <v>479</v>
      </c>
      <c r="CJ75" s="372">
        <v>100</v>
      </c>
      <c r="CK75" s="372">
        <v>0</v>
      </c>
      <c r="CL75" s="404">
        <v>0</v>
      </c>
      <c r="CM75" s="404">
        <v>0</v>
      </c>
      <c r="CN75" s="404" t="s">
        <v>44</v>
      </c>
      <c r="CO75" s="404" t="s">
        <v>480</v>
      </c>
      <c r="CP75" s="432">
        <v>100</v>
      </c>
      <c r="CQ75" s="380">
        <v>0</v>
      </c>
      <c r="CR75" s="380">
        <v>0</v>
      </c>
      <c r="CS75" s="380">
        <v>0</v>
      </c>
      <c r="CT75" s="381">
        <v>0</v>
      </c>
      <c r="CU75" s="381" t="s">
        <v>44</v>
      </c>
      <c r="CV75" s="381" t="s">
        <v>44</v>
      </c>
      <c r="CW75" s="381" t="s">
        <v>44</v>
      </c>
      <c r="CX75" s="382" t="s">
        <v>44</v>
      </c>
      <c r="CY75" s="382" t="s">
        <v>44</v>
      </c>
      <c r="CZ75" s="382" t="s">
        <v>44</v>
      </c>
      <c r="DA75" s="382" t="s">
        <v>44</v>
      </c>
      <c r="DB75" s="433" t="s">
        <v>44</v>
      </c>
      <c r="DC75" s="538">
        <f t="shared" si="2"/>
        <v>0</v>
      </c>
      <c r="DD75" s="383" t="s">
        <v>18236</v>
      </c>
      <c r="DE75" s="383">
        <v>55</v>
      </c>
      <c r="DF75" s="384" t="s">
        <v>481</v>
      </c>
      <c r="DG75" s="435" t="s">
        <v>14</v>
      </c>
      <c r="DH75" s="385" t="s">
        <v>721</v>
      </c>
      <c r="DI75" s="385" t="s">
        <v>850</v>
      </c>
      <c r="DJ75" s="385" t="s">
        <v>44</v>
      </c>
      <c r="DK75" s="436" t="s">
        <v>14</v>
      </c>
      <c r="DL75" s="386" t="s">
        <v>17370</v>
      </c>
      <c r="DM75" s="386" t="s">
        <v>14</v>
      </c>
      <c r="DN75" s="387" t="s">
        <v>40</v>
      </c>
      <c r="DO75" s="388" t="s">
        <v>31</v>
      </c>
      <c r="DP75" s="388" t="s">
        <v>14</v>
      </c>
      <c r="DQ75" s="388" t="s">
        <v>30</v>
      </c>
      <c r="DR75" s="388" t="s">
        <v>18180</v>
      </c>
      <c r="DS75" s="389" t="s">
        <v>32</v>
      </c>
      <c r="DT75" s="392" t="s">
        <v>44</v>
      </c>
      <c r="DU75" s="439" t="s">
        <v>32</v>
      </c>
      <c r="DV75" s="392" t="s">
        <v>44</v>
      </c>
      <c r="DW75" s="392">
        <v>2</v>
      </c>
      <c r="DX75" s="392" t="s">
        <v>14</v>
      </c>
      <c r="DY75" s="444" t="s">
        <v>33</v>
      </c>
      <c r="DZ75" s="445" t="s">
        <v>937</v>
      </c>
      <c r="EA75" s="395" t="s">
        <v>44</v>
      </c>
      <c r="EB75" s="395" t="s">
        <v>44</v>
      </c>
      <c r="EC75" s="395" t="s">
        <v>44</v>
      </c>
      <c r="ED75" s="395" t="s">
        <v>44</v>
      </c>
      <c r="EE75" s="384" t="s">
        <v>18237</v>
      </c>
      <c r="EF75" s="383" t="s">
        <v>44</v>
      </c>
      <c r="EG75" s="383" t="s">
        <v>44</v>
      </c>
      <c r="EH75" s="383" t="s">
        <v>44</v>
      </c>
      <c r="EI75" s="383" t="s">
        <v>44</v>
      </c>
      <c r="EJ75" s="383" t="s">
        <v>44</v>
      </c>
      <c r="EK75" s="383" t="s">
        <v>44</v>
      </c>
      <c r="EL75" s="383" t="s">
        <v>722</v>
      </c>
      <c r="EM75" s="374" t="s">
        <v>44</v>
      </c>
      <c r="EN75" s="373" t="s">
        <v>723</v>
      </c>
      <c r="EO75" s="373" t="s">
        <v>44</v>
      </c>
      <c r="EP75" s="375" t="s">
        <v>17</v>
      </c>
      <c r="EQ75" s="396" t="s">
        <v>44</v>
      </c>
      <c r="ER75" s="396">
        <v>20</v>
      </c>
      <c r="ES75" s="396" t="s">
        <v>14</v>
      </c>
      <c r="ET75" s="375" t="s">
        <v>39</v>
      </c>
      <c r="EU75" s="373">
        <v>1</v>
      </c>
      <c r="EV75" s="374" t="s">
        <v>17387</v>
      </c>
      <c r="EW75" s="373">
        <v>0</v>
      </c>
      <c r="EX75" s="372" t="s">
        <v>44</v>
      </c>
      <c r="EY75" s="372">
        <v>0</v>
      </c>
      <c r="EZ75" s="372" t="s">
        <v>44</v>
      </c>
      <c r="FA75" s="373">
        <v>0</v>
      </c>
      <c r="FB75" s="373" t="s">
        <v>44</v>
      </c>
      <c r="FC75" s="373" t="s">
        <v>39</v>
      </c>
      <c r="FD75" s="373">
        <v>1</v>
      </c>
      <c r="FE75" s="372">
        <v>0</v>
      </c>
      <c r="FF75" s="373">
        <v>0</v>
      </c>
      <c r="FG75" s="373">
        <v>0</v>
      </c>
      <c r="FH75" s="373" t="s">
        <v>44</v>
      </c>
      <c r="FI75" s="526" t="s">
        <v>18238</v>
      </c>
      <c r="FJ75" s="526" t="s">
        <v>18239</v>
      </c>
      <c r="FK75" s="526" t="s">
        <v>18240</v>
      </c>
      <c r="FL75" s="526" t="s">
        <v>18241</v>
      </c>
      <c r="FM75" s="374" t="s">
        <v>18242</v>
      </c>
      <c r="FN75" s="372" t="s">
        <v>834</v>
      </c>
      <c r="FO75" s="372" t="s">
        <v>834</v>
      </c>
    </row>
    <row r="76" spans="1:171" s="1" customFormat="1" ht="12.75" customHeight="1" thickBot="1" x14ac:dyDescent="0.35">
      <c r="A76" s="370">
        <v>80</v>
      </c>
      <c r="B76" s="397" t="s">
        <v>8852</v>
      </c>
      <c r="C76" s="337" t="s">
        <v>19695</v>
      </c>
      <c r="D76" s="337" t="s">
        <v>19695</v>
      </c>
      <c r="E76" s="399" t="s">
        <v>13442</v>
      </c>
      <c r="F76" s="398" t="s">
        <v>44</v>
      </c>
      <c r="G76" s="398" t="s">
        <v>371</v>
      </c>
      <c r="H76" s="398" t="s">
        <v>42</v>
      </c>
      <c r="I76" s="398" t="s">
        <v>44</v>
      </c>
      <c r="J76" s="398" t="s">
        <v>20</v>
      </c>
      <c r="K76" s="399" t="s">
        <v>44</v>
      </c>
      <c r="L76" s="399" t="s">
        <v>21</v>
      </c>
      <c r="M76" s="372" t="s">
        <v>14</v>
      </c>
      <c r="N76" s="398" t="s">
        <v>14</v>
      </c>
      <c r="O76" s="400" t="s">
        <v>44</v>
      </c>
      <c r="P76" s="398" t="s">
        <v>44</v>
      </c>
      <c r="Q76" s="400" t="s">
        <v>44</v>
      </c>
      <c r="R76" s="693" t="s">
        <v>22</v>
      </c>
      <c r="S76" s="399" t="s">
        <v>44</v>
      </c>
      <c r="T76" s="399" t="s">
        <v>44</v>
      </c>
      <c r="U76" s="399" t="s">
        <v>23</v>
      </c>
      <c r="V76" s="398" t="s">
        <v>37</v>
      </c>
      <c r="W76" s="398" t="s">
        <v>64</v>
      </c>
      <c r="X76" s="398">
        <v>1</v>
      </c>
      <c r="Y76" s="401">
        <v>540</v>
      </c>
      <c r="Z76" s="399" t="s">
        <v>24</v>
      </c>
      <c r="AA76" s="399" t="s">
        <v>18243</v>
      </c>
      <c r="AB76" s="399" t="s">
        <v>17</v>
      </c>
      <c r="AC76" s="399" t="s">
        <v>44</v>
      </c>
      <c r="AD76" s="399" t="s">
        <v>14</v>
      </c>
      <c r="AE76" s="399" t="s">
        <v>39</v>
      </c>
      <c r="AF76" s="399" t="s">
        <v>44</v>
      </c>
      <c r="AG76" s="399" t="s">
        <v>38</v>
      </c>
      <c r="AH76" s="399">
        <v>1</v>
      </c>
      <c r="AI76" s="399">
        <v>30</v>
      </c>
      <c r="AJ76" s="399" t="s">
        <v>483</v>
      </c>
      <c r="AK76" s="398" t="s">
        <v>44</v>
      </c>
      <c r="AL76" s="399">
        <v>3</v>
      </c>
      <c r="AM76" s="398" t="s">
        <v>37</v>
      </c>
      <c r="AN76" s="399" t="s">
        <v>14</v>
      </c>
      <c r="AO76" s="398">
        <v>100</v>
      </c>
      <c r="AP76" s="399" t="s">
        <v>44</v>
      </c>
      <c r="AQ76" s="399" t="s">
        <v>17</v>
      </c>
      <c r="AR76" s="373" t="s">
        <v>44</v>
      </c>
      <c r="AS76" s="373" t="s">
        <v>44</v>
      </c>
      <c r="AT76" s="374">
        <v>0</v>
      </c>
      <c r="AU76" s="372" t="s">
        <v>44</v>
      </c>
      <c r="AV76" s="398">
        <v>0</v>
      </c>
      <c r="AW76" s="399" t="s">
        <v>44</v>
      </c>
      <c r="AX76" s="399">
        <v>0</v>
      </c>
      <c r="AY76" s="398">
        <v>0</v>
      </c>
      <c r="AZ76" s="399" t="s">
        <v>14</v>
      </c>
      <c r="BA76" s="399" t="s">
        <v>18244</v>
      </c>
      <c r="BB76" s="399" t="s">
        <v>1068</v>
      </c>
      <c r="BC76" s="399">
        <v>8</v>
      </c>
      <c r="BD76" s="399">
        <v>38</v>
      </c>
      <c r="BE76" s="400">
        <v>62</v>
      </c>
      <c r="BF76" s="398" t="s">
        <v>44</v>
      </c>
      <c r="BG76" s="400">
        <v>0</v>
      </c>
      <c r="BH76" s="399" t="s">
        <v>44</v>
      </c>
      <c r="BI76" s="399" t="s">
        <v>44</v>
      </c>
      <c r="BJ76" s="373" t="s">
        <v>44</v>
      </c>
      <c r="BK76" s="373">
        <v>1</v>
      </c>
      <c r="BL76" s="399">
        <v>0</v>
      </c>
      <c r="BM76" s="376">
        <v>100</v>
      </c>
      <c r="BN76" s="377" t="s">
        <v>18245</v>
      </c>
      <c r="BO76" s="377">
        <v>0</v>
      </c>
      <c r="BP76" s="376" t="s">
        <v>44</v>
      </c>
      <c r="BQ76" s="377" t="s">
        <v>44</v>
      </c>
      <c r="BR76" s="377" t="s">
        <v>44</v>
      </c>
      <c r="BS76" s="378">
        <v>20</v>
      </c>
      <c r="BT76" s="399">
        <v>0</v>
      </c>
      <c r="BU76" s="399">
        <v>100</v>
      </c>
      <c r="BV76" s="399" t="s">
        <v>18246</v>
      </c>
      <c r="BW76" s="399">
        <v>0</v>
      </c>
      <c r="BX76" s="399" t="s">
        <v>44</v>
      </c>
      <c r="BY76" s="399" t="s">
        <v>44</v>
      </c>
      <c r="BZ76" s="399" t="s">
        <v>44</v>
      </c>
      <c r="CA76" s="399">
        <v>0</v>
      </c>
      <c r="CB76" s="399">
        <v>0</v>
      </c>
      <c r="CC76" s="399">
        <v>0</v>
      </c>
      <c r="CD76" s="399" t="s">
        <v>44</v>
      </c>
      <c r="CE76" s="399">
        <v>0</v>
      </c>
      <c r="CF76" s="399">
        <v>0</v>
      </c>
      <c r="CG76" s="399">
        <v>0</v>
      </c>
      <c r="CH76" s="399" t="s">
        <v>44</v>
      </c>
      <c r="CI76" s="398" t="s">
        <v>479</v>
      </c>
      <c r="CJ76" s="398">
        <v>100</v>
      </c>
      <c r="CK76" s="398">
        <v>0</v>
      </c>
      <c r="CL76" s="379">
        <v>0</v>
      </c>
      <c r="CM76" s="379">
        <v>0</v>
      </c>
      <c r="CN76" s="379" t="s">
        <v>44</v>
      </c>
      <c r="CO76" s="448" t="s">
        <v>480</v>
      </c>
      <c r="CP76" s="432">
        <v>100</v>
      </c>
      <c r="CQ76" s="380">
        <v>0</v>
      </c>
      <c r="CR76" s="380">
        <v>0</v>
      </c>
      <c r="CS76" s="380">
        <v>0</v>
      </c>
      <c r="CT76" s="381">
        <v>0</v>
      </c>
      <c r="CU76" s="381" t="s">
        <v>44</v>
      </c>
      <c r="CV76" s="381" t="s">
        <v>44</v>
      </c>
      <c r="CW76" s="381" t="s">
        <v>44</v>
      </c>
      <c r="CX76" s="382" t="s">
        <v>44</v>
      </c>
      <c r="CY76" s="382" t="s">
        <v>44</v>
      </c>
      <c r="CZ76" s="382" t="s">
        <v>44</v>
      </c>
      <c r="DA76" s="382" t="s">
        <v>44</v>
      </c>
      <c r="DB76" s="383" t="s">
        <v>44</v>
      </c>
      <c r="DC76" s="538">
        <f t="shared" si="2"/>
        <v>0</v>
      </c>
      <c r="DD76" s="383" t="s">
        <v>18247</v>
      </c>
      <c r="DE76" s="383">
        <v>60</v>
      </c>
      <c r="DF76" s="384" t="s">
        <v>13446</v>
      </c>
      <c r="DG76" s="385" t="s">
        <v>14</v>
      </c>
      <c r="DH76" s="385" t="s">
        <v>721</v>
      </c>
      <c r="DI76" s="385" t="s">
        <v>850</v>
      </c>
      <c r="DJ76" s="413" t="s">
        <v>44</v>
      </c>
      <c r="DK76" s="436" t="s">
        <v>14</v>
      </c>
      <c r="DL76" s="386" t="s">
        <v>17370</v>
      </c>
      <c r="DM76" s="386" t="s">
        <v>14</v>
      </c>
      <c r="DN76" s="387" t="s">
        <v>740</v>
      </c>
      <c r="DO76" s="388" t="s">
        <v>31</v>
      </c>
      <c r="DP76" s="388" t="s">
        <v>17</v>
      </c>
      <c r="DQ76" s="388" t="s">
        <v>44</v>
      </c>
      <c r="DR76" s="388" t="s">
        <v>44</v>
      </c>
      <c r="DS76" s="389" t="s">
        <v>32</v>
      </c>
      <c r="DT76" s="392" t="s">
        <v>44</v>
      </c>
      <c r="DU76" s="392" t="s">
        <v>32</v>
      </c>
      <c r="DV76" s="392" t="s">
        <v>44</v>
      </c>
      <c r="DW76" s="392">
        <v>2.5</v>
      </c>
      <c r="DX76" s="392" t="s">
        <v>17</v>
      </c>
      <c r="DY76" s="444" t="s">
        <v>33</v>
      </c>
      <c r="DZ76" s="445" t="s">
        <v>34</v>
      </c>
      <c r="EA76" s="445" t="s">
        <v>13517</v>
      </c>
      <c r="EB76" s="445" t="s">
        <v>18248</v>
      </c>
      <c r="EC76" s="445" t="s">
        <v>44</v>
      </c>
      <c r="ED76" s="445" t="s">
        <v>44</v>
      </c>
      <c r="EE76" s="384" t="s">
        <v>18249</v>
      </c>
      <c r="EF76" s="383" t="s">
        <v>44</v>
      </c>
      <c r="EG76" s="383" t="s">
        <v>44</v>
      </c>
      <c r="EH76" s="383" t="s">
        <v>44</v>
      </c>
      <c r="EI76" s="383" t="s">
        <v>44</v>
      </c>
      <c r="EJ76" s="383" t="s">
        <v>44</v>
      </c>
      <c r="EK76" s="383" t="s">
        <v>44</v>
      </c>
      <c r="EL76" s="383" t="s">
        <v>18250</v>
      </c>
      <c r="EM76" s="400" t="s">
        <v>44</v>
      </c>
      <c r="EN76" s="399" t="s">
        <v>723</v>
      </c>
      <c r="EO76" s="399" t="s">
        <v>44</v>
      </c>
      <c r="EP76" s="400" t="s">
        <v>17</v>
      </c>
      <c r="EQ76" s="400" t="s">
        <v>44</v>
      </c>
      <c r="ER76" s="405">
        <v>20</v>
      </c>
      <c r="ES76" s="405" t="s">
        <v>14</v>
      </c>
      <c r="ET76" s="401" t="s">
        <v>39</v>
      </c>
      <c r="EU76" s="399">
        <v>2</v>
      </c>
      <c r="EV76" s="400" t="s">
        <v>17387</v>
      </c>
      <c r="EW76" s="399">
        <v>0</v>
      </c>
      <c r="EX76" s="398" t="s">
        <v>44</v>
      </c>
      <c r="EY76" s="398">
        <v>0</v>
      </c>
      <c r="EZ76" s="398" t="s">
        <v>44</v>
      </c>
      <c r="FA76" s="399">
        <v>0</v>
      </c>
      <c r="FB76" s="399" t="s">
        <v>44</v>
      </c>
      <c r="FC76" s="399" t="s">
        <v>39</v>
      </c>
      <c r="FD76" s="399">
        <v>2</v>
      </c>
      <c r="FE76" s="398">
        <v>0</v>
      </c>
      <c r="FF76" s="399">
        <v>0</v>
      </c>
      <c r="FG76" s="399">
        <v>0</v>
      </c>
      <c r="FH76" s="399" t="s">
        <v>44</v>
      </c>
      <c r="FI76" s="529" t="s">
        <v>18251</v>
      </c>
      <c r="FJ76" s="529" t="s">
        <v>18252</v>
      </c>
      <c r="FK76" s="529" t="s">
        <v>18253</v>
      </c>
      <c r="FL76" s="529" t="s">
        <v>18254</v>
      </c>
      <c r="FM76" s="400" t="s">
        <v>18255</v>
      </c>
      <c r="FN76" s="398" t="s">
        <v>834</v>
      </c>
      <c r="FO76" s="398" t="s">
        <v>834</v>
      </c>
    </row>
    <row r="77" spans="1:171" s="1" customFormat="1" ht="12.75" customHeight="1" thickBot="1" x14ac:dyDescent="0.35">
      <c r="A77" s="370">
        <v>94</v>
      </c>
      <c r="B77" s="397" t="s">
        <v>14602</v>
      </c>
      <c r="C77" s="337" t="s">
        <v>19695</v>
      </c>
      <c r="D77" s="337" t="s">
        <v>19695</v>
      </c>
      <c r="E77" s="399" t="s">
        <v>13442</v>
      </c>
      <c r="F77" s="398" t="s">
        <v>44</v>
      </c>
      <c r="G77" s="398" t="s">
        <v>381</v>
      </c>
      <c r="H77" s="398" t="s">
        <v>19</v>
      </c>
      <c r="I77" s="398" t="s">
        <v>44</v>
      </c>
      <c r="J77" s="398" t="s">
        <v>20</v>
      </c>
      <c r="K77" s="399" t="s">
        <v>44</v>
      </c>
      <c r="L77" s="399" t="s">
        <v>21</v>
      </c>
      <c r="M77" s="372" t="s">
        <v>14</v>
      </c>
      <c r="N77" s="398" t="s">
        <v>14</v>
      </c>
      <c r="O77" s="400" t="s">
        <v>44</v>
      </c>
      <c r="P77" s="398" t="s">
        <v>44</v>
      </c>
      <c r="Q77" s="400" t="s">
        <v>44</v>
      </c>
      <c r="R77" s="692" t="s">
        <v>22</v>
      </c>
      <c r="S77" s="399" t="s">
        <v>44</v>
      </c>
      <c r="T77" s="399" t="s">
        <v>44</v>
      </c>
      <c r="U77" s="399" t="s">
        <v>54</v>
      </c>
      <c r="V77" s="398" t="s">
        <v>27</v>
      </c>
      <c r="W77" s="398" t="s">
        <v>26</v>
      </c>
      <c r="X77" s="398">
        <v>1</v>
      </c>
      <c r="Y77" s="401">
        <v>480</v>
      </c>
      <c r="Z77" s="399" t="s">
        <v>24</v>
      </c>
      <c r="AA77" s="399" t="s">
        <v>18324</v>
      </c>
      <c r="AB77" s="399" t="s">
        <v>14</v>
      </c>
      <c r="AC77" s="399" t="s">
        <v>48</v>
      </c>
      <c r="AD77" s="399" t="s">
        <v>17</v>
      </c>
      <c r="AE77" s="399" t="s">
        <v>44</v>
      </c>
      <c r="AF77" s="399" t="s">
        <v>44</v>
      </c>
      <c r="AG77" s="399" t="s">
        <v>26</v>
      </c>
      <c r="AH77" s="399">
        <v>3</v>
      </c>
      <c r="AI77" s="399">
        <v>15</v>
      </c>
      <c r="AJ77" s="399" t="s">
        <v>478</v>
      </c>
      <c r="AK77" s="398" t="s">
        <v>44</v>
      </c>
      <c r="AL77" s="399">
        <v>3</v>
      </c>
      <c r="AM77" s="398" t="s">
        <v>37</v>
      </c>
      <c r="AN77" s="399" t="s">
        <v>14</v>
      </c>
      <c r="AO77" s="398">
        <v>80</v>
      </c>
      <c r="AP77" s="399" t="s">
        <v>44</v>
      </c>
      <c r="AQ77" s="399" t="s">
        <v>17</v>
      </c>
      <c r="AR77" s="399" t="s">
        <v>44</v>
      </c>
      <c r="AS77" s="399" t="s">
        <v>44</v>
      </c>
      <c r="AT77" s="399">
        <v>0</v>
      </c>
      <c r="AU77" s="398" t="s">
        <v>44</v>
      </c>
      <c r="AV77" s="398">
        <v>0</v>
      </c>
      <c r="AW77" s="399" t="s">
        <v>44</v>
      </c>
      <c r="AX77" s="399">
        <v>0</v>
      </c>
      <c r="AY77" s="398">
        <v>0</v>
      </c>
      <c r="AZ77" s="399" t="s">
        <v>14</v>
      </c>
      <c r="BA77" s="399" t="s">
        <v>13455</v>
      </c>
      <c r="BB77" s="399" t="s">
        <v>802</v>
      </c>
      <c r="BC77" s="399">
        <v>8</v>
      </c>
      <c r="BD77" s="399">
        <v>50</v>
      </c>
      <c r="BE77" s="400">
        <v>50</v>
      </c>
      <c r="BF77" s="398" t="s">
        <v>44</v>
      </c>
      <c r="BG77" s="400">
        <v>0</v>
      </c>
      <c r="BH77" s="399" t="s">
        <v>44</v>
      </c>
      <c r="BI77" s="399" t="s">
        <v>44</v>
      </c>
      <c r="BJ77" s="373" t="s">
        <v>44</v>
      </c>
      <c r="BK77" s="428">
        <v>0</v>
      </c>
      <c r="BL77" s="399" t="s">
        <v>44</v>
      </c>
      <c r="BM77" s="402" t="s">
        <v>44</v>
      </c>
      <c r="BN77" s="403" t="s">
        <v>44</v>
      </c>
      <c r="BO77" s="403">
        <v>0</v>
      </c>
      <c r="BP77" s="402" t="s">
        <v>44</v>
      </c>
      <c r="BQ77" s="403" t="s">
        <v>44</v>
      </c>
      <c r="BR77" s="403" t="s">
        <v>44</v>
      </c>
      <c r="BS77" s="378">
        <v>20</v>
      </c>
      <c r="BT77" s="399">
        <v>0</v>
      </c>
      <c r="BU77" s="399">
        <v>100</v>
      </c>
      <c r="BV77" s="399" t="s">
        <v>18246</v>
      </c>
      <c r="BW77" s="399">
        <v>0</v>
      </c>
      <c r="BX77" s="399" t="s">
        <v>44</v>
      </c>
      <c r="BY77" s="399" t="s">
        <v>44</v>
      </c>
      <c r="BZ77" s="399" t="s">
        <v>44</v>
      </c>
      <c r="CA77" s="399">
        <v>5</v>
      </c>
      <c r="CB77" s="399">
        <v>0</v>
      </c>
      <c r="CC77" s="399">
        <v>100</v>
      </c>
      <c r="CD77" s="399" t="s">
        <v>18387</v>
      </c>
      <c r="CE77" s="399">
        <v>0</v>
      </c>
      <c r="CF77" s="399" t="s">
        <v>44</v>
      </c>
      <c r="CG77" s="399" t="s">
        <v>44</v>
      </c>
      <c r="CH77" s="399" t="s">
        <v>44</v>
      </c>
      <c r="CI77" s="398" t="s">
        <v>484</v>
      </c>
      <c r="CJ77" s="398">
        <v>0</v>
      </c>
      <c r="CK77" s="398">
        <v>100</v>
      </c>
      <c r="CL77" s="404">
        <v>0</v>
      </c>
      <c r="CM77" s="404">
        <v>0</v>
      </c>
      <c r="CN77" s="404" t="s">
        <v>44</v>
      </c>
      <c r="CO77" s="404" t="s">
        <v>44</v>
      </c>
      <c r="CP77" s="432" t="s">
        <v>44</v>
      </c>
      <c r="CQ77" s="380" t="s">
        <v>44</v>
      </c>
      <c r="CR77" s="380" t="s">
        <v>44</v>
      </c>
      <c r="CS77" s="380" t="s">
        <v>44</v>
      </c>
      <c r="CT77" s="381" t="s">
        <v>44</v>
      </c>
      <c r="CU77" s="381" t="s">
        <v>44</v>
      </c>
      <c r="CV77" s="381" t="s">
        <v>91</v>
      </c>
      <c r="CW77" s="381">
        <v>100</v>
      </c>
      <c r="CX77" s="382">
        <v>0</v>
      </c>
      <c r="CY77" s="382">
        <v>0</v>
      </c>
      <c r="CZ77" s="382">
        <v>0</v>
      </c>
      <c r="DA77" s="382">
        <v>0</v>
      </c>
      <c r="DB77" s="433">
        <v>0</v>
      </c>
      <c r="DC77" s="538">
        <f t="shared" si="2"/>
        <v>100</v>
      </c>
      <c r="DD77" s="383" t="s">
        <v>18377</v>
      </c>
      <c r="DE77" s="383">
        <v>22</v>
      </c>
      <c r="DF77" s="384" t="s">
        <v>17369</v>
      </c>
      <c r="DG77" s="385" t="s">
        <v>17</v>
      </c>
      <c r="DH77" s="385" t="s">
        <v>44</v>
      </c>
      <c r="DI77" s="385" t="s">
        <v>44</v>
      </c>
      <c r="DJ77" s="413" t="s">
        <v>44</v>
      </c>
      <c r="DK77" s="436" t="s">
        <v>14</v>
      </c>
      <c r="DL77" s="386" t="s">
        <v>17370</v>
      </c>
      <c r="DM77" s="386" t="s">
        <v>14</v>
      </c>
      <c r="DN77" s="387" t="s">
        <v>740</v>
      </c>
      <c r="DO77" s="388" t="s">
        <v>31</v>
      </c>
      <c r="DP77" s="388" t="s">
        <v>14</v>
      </c>
      <c r="DQ77" s="388" t="s">
        <v>30</v>
      </c>
      <c r="DR77" s="388" t="s">
        <v>18388</v>
      </c>
      <c r="DS77" s="389" t="s">
        <v>32</v>
      </c>
      <c r="DT77" s="392" t="s">
        <v>44</v>
      </c>
      <c r="DU77" s="392" t="s">
        <v>50</v>
      </c>
      <c r="DV77" s="392" t="s">
        <v>44</v>
      </c>
      <c r="DW77" s="392">
        <v>4</v>
      </c>
      <c r="DX77" s="392" t="s">
        <v>17</v>
      </c>
      <c r="DY77" s="444" t="s">
        <v>33</v>
      </c>
      <c r="DZ77" s="445" t="s">
        <v>114</v>
      </c>
      <c r="EA77" s="445" t="s">
        <v>44</v>
      </c>
      <c r="EB77" s="445" t="s">
        <v>44</v>
      </c>
      <c r="EC77" s="445" t="s">
        <v>44</v>
      </c>
      <c r="ED77" s="445" t="s">
        <v>44</v>
      </c>
      <c r="EE77" s="384" t="s">
        <v>44</v>
      </c>
      <c r="EF77" s="383" t="s">
        <v>44</v>
      </c>
      <c r="EG77" s="383" t="s">
        <v>44</v>
      </c>
      <c r="EH77" s="383" t="s">
        <v>44</v>
      </c>
      <c r="EI77" s="383" t="s">
        <v>44</v>
      </c>
      <c r="EJ77" s="383" t="s">
        <v>44</v>
      </c>
      <c r="EK77" s="383" t="s">
        <v>44</v>
      </c>
      <c r="EL77" s="383" t="s">
        <v>18116</v>
      </c>
      <c r="EM77" s="400" t="s">
        <v>44</v>
      </c>
      <c r="EN77" s="399" t="s">
        <v>723</v>
      </c>
      <c r="EO77" s="399" t="s">
        <v>44</v>
      </c>
      <c r="EP77" s="400" t="s">
        <v>17</v>
      </c>
      <c r="EQ77" s="400" t="s">
        <v>44</v>
      </c>
      <c r="ER77" s="405">
        <v>2</v>
      </c>
      <c r="ES77" s="405" t="s">
        <v>14</v>
      </c>
      <c r="ET77" s="401" t="s">
        <v>17407</v>
      </c>
      <c r="EU77" s="399">
        <v>1</v>
      </c>
      <c r="EV77" s="400" t="s">
        <v>17358</v>
      </c>
      <c r="EW77" s="399">
        <v>0</v>
      </c>
      <c r="EX77" s="398" t="s">
        <v>44</v>
      </c>
      <c r="EY77" s="398">
        <v>1</v>
      </c>
      <c r="EZ77" s="398" t="s">
        <v>17358</v>
      </c>
      <c r="FA77" s="399">
        <v>0</v>
      </c>
      <c r="FB77" s="399" t="s">
        <v>44</v>
      </c>
      <c r="FC77" s="399" t="s">
        <v>44</v>
      </c>
      <c r="FD77" s="399">
        <v>0</v>
      </c>
      <c r="FE77" s="398">
        <v>0</v>
      </c>
      <c r="FF77" s="399">
        <v>0</v>
      </c>
      <c r="FG77" s="399">
        <v>0</v>
      </c>
      <c r="FH77" s="399" t="s">
        <v>44</v>
      </c>
      <c r="FI77" s="529" t="s">
        <v>18389</v>
      </c>
      <c r="FJ77" s="529" t="s">
        <v>18390</v>
      </c>
      <c r="FK77" s="530" t="s">
        <v>18391</v>
      </c>
      <c r="FL77" s="529" t="s">
        <v>18392</v>
      </c>
      <c r="FM77" s="400" t="s">
        <v>18393</v>
      </c>
      <c r="FN77" s="399" t="s">
        <v>18394</v>
      </c>
      <c r="FO77" s="398" t="s">
        <v>18280</v>
      </c>
    </row>
    <row r="78" spans="1:171" s="1" customFormat="1" ht="12.75" customHeight="1" thickBot="1" x14ac:dyDescent="0.35">
      <c r="A78" s="370">
        <v>97</v>
      </c>
      <c r="B78" s="397" t="s">
        <v>11176</v>
      </c>
      <c r="C78" s="337" t="s">
        <v>19695</v>
      </c>
      <c r="D78" s="337" t="s">
        <v>19695</v>
      </c>
      <c r="E78" s="399" t="s">
        <v>13442</v>
      </c>
      <c r="F78" s="398" t="s">
        <v>44</v>
      </c>
      <c r="G78" s="398" t="s">
        <v>733</v>
      </c>
      <c r="H78" s="398" t="s">
        <v>19</v>
      </c>
      <c r="I78" s="398" t="s">
        <v>44</v>
      </c>
      <c r="J78" s="398" t="s">
        <v>20</v>
      </c>
      <c r="K78" s="399" t="s">
        <v>44</v>
      </c>
      <c r="L78" s="399" t="s">
        <v>13465</v>
      </c>
      <c r="M78" s="372" t="s">
        <v>17</v>
      </c>
      <c r="N78" s="398" t="s">
        <v>14</v>
      </c>
      <c r="O78" s="400" t="s">
        <v>44</v>
      </c>
      <c r="P78" s="398" t="s">
        <v>44</v>
      </c>
      <c r="Q78" s="400" t="s">
        <v>44</v>
      </c>
      <c r="R78" s="692" t="s">
        <v>22</v>
      </c>
      <c r="S78" s="399" t="s">
        <v>44</v>
      </c>
      <c r="T78" s="399" t="s">
        <v>44</v>
      </c>
      <c r="U78" s="399" t="s">
        <v>54</v>
      </c>
      <c r="V78" s="398" t="s">
        <v>27</v>
      </c>
      <c r="W78" s="398" t="s">
        <v>25</v>
      </c>
      <c r="X78" s="398">
        <v>3</v>
      </c>
      <c r="Y78" s="401">
        <v>2160</v>
      </c>
      <c r="Z78" s="399" t="s">
        <v>24</v>
      </c>
      <c r="AA78" s="399" t="s">
        <v>18415</v>
      </c>
      <c r="AB78" s="399" t="s">
        <v>14</v>
      </c>
      <c r="AC78" s="399" t="s">
        <v>48</v>
      </c>
      <c r="AD78" s="399" t="s">
        <v>14</v>
      </c>
      <c r="AE78" s="399" t="s">
        <v>39</v>
      </c>
      <c r="AF78" s="399" t="s">
        <v>44</v>
      </c>
      <c r="AG78" s="399" t="s">
        <v>38</v>
      </c>
      <c r="AH78" s="399">
        <v>1</v>
      </c>
      <c r="AI78" s="399">
        <v>10</v>
      </c>
      <c r="AJ78" s="399" t="s">
        <v>483</v>
      </c>
      <c r="AK78" s="398" t="s">
        <v>44</v>
      </c>
      <c r="AL78" s="399">
        <v>8</v>
      </c>
      <c r="AM78" s="398" t="s">
        <v>37</v>
      </c>
      <c r="AN78" s="399" t="s">
        <v>14</v>
      </c>
      <c r="AO78" s="398">
        <v>70</v>
      </c>
      <c r="AP78" s="399" t="s">
        <v>44</v>
      </c>
      <c r="AQ78" s="399" t="s">
        <v>17</v>
      </c>
      <c r="AR78" s="399" t="s">
        <v>44</v>
      </c>
      <c r="AS78" s="399" t="s">
        <v>44</v>
      </c>
      <c r="AT78" s="399">
        <v>0</v>
      </c>
      <c r="AU78" s="398" t="s">
        <v>44</v>
      </c>
      <c r="AV78" s="398">
        <v>0</v>
      </c>
      <c r="AW78" s="399" t="s">
        <v>44</v>
      </c>
      <c r="AX78" s="399">
        <v>0</v>
      </c>
      <c r="AY78" s="398">
        <v>0</v>
      </c>
      <c r="AZ78" s="399" t="s">
        <v>14</v>
      </c>
      <c r="BA78" s="399" t="s">
        <v>13464</v>
      </c>
      <c r="BB78" s="399" t="s">
        <v>486</v>
      </c>
      <c r="BC78" s="399">
        <v>6</v>
      </c>
      <c r="BD78" s="399">
        <v>30</v>
      </c>
      <c r="BE78" s="400">
        <v>70</v>
      </c>
      <c r="BF78" s="398" t="s">
        <v>44</v>
      </c>
      <c r="BG78" s="400">
        <v>0</v>
      </c>
      <c r="BH78" s="399" t="s">
        <v>44</v>
      </c>
      <c r="BI78" s="399" t="s">
        <v>44</v>
      </c>
      <c r="BJ78" s="373" t="s">
        <v>44</v>
      </c>
      <c r="BK78" s="373">
        <v>0</v>
      </c>
      <c r="BL78" s="399" t="s">
        <v>44</v>
      </c>
      <c r="BM78" s="376" t="s">
        <v>44</v>
      </c>
      <c r="BN78" s="377" t="s">
        <v>44</v>
      </c>
      <c r="BO78" s="377">
        <v>0</v>
      </c>
      <c r="BP78" s="376" t="s">
        <v>44</v>
      </c>
      <c r="BQ78" s="377" t="s">
        <v>44</v>
      </c>
      <c r="BR78" s="377" t="s">
        <v>44</v>
      </c>
      <c r="BS78" s="378">
        <v>0</v>
      </c>
      <c r="BT78" s="399" t="s">
        <v>44</v>
      </c>
      <c r="BU78" s="399" t="s">
        <v>44</v>
      </c>
      <c r="BV78" s="399" t="s">
        <v>44</v>
      </c>
      <c r="BW78" s="399">
        <v>0</v>
      </c>
      <c r="BX78" s="399" t="s">
        <v>44</v>
      </c>
      <c r="BY78" s="399" t="s">
        <v>44</v>
      </c>
      <c r="BZ78" s="399" t="s">
        <v>44</v>
      </c>
      <c r="CA78" s="399">
        <v>0</v>
      </c>
      <c r="CB78" s="399" t="s">
        <v>44</v>
      </c>
      <c r="CC78" s="399" t="s">
        <v>44</v>
      </c>
      <c r="CD78" s="399" t="s">
        <v>44</v>
      </c>
      <c r="CE78" s="399">
        <v>0</v>
      </c>
      <c r="CF78" s="399" t="s">
        <v>44</v>
      </c>
      <c r="CG78" s="399" t="s">
        <v>44</v>
      </c>
      <c r="CH78" s="399" t="s">
        <v>44</v>
      </c>
      <c r="CI78" s="398" t="s">
        <v>484</v>
      </c>
      <c r="CJ78" s="398">
        <v>0</v>
      </c>
      <c r="CK78" s="398">
        <v>100</v>
      </c>
      <c r="CL78" s="379">
        <v>0</v>
      </c>
      <c r="CM78" s="379">
        <v>0</v>
      </c>
      <c r="CN78" s="379" t="s">
        <v>44</v>
      </c>
      <c r="CO78" s="379" t="s">
        <v>44</v>
      </c>
      <c r="CP78" s="432" t="s">
        <v>44</v>
      </c>
      <c r="CQ78" s="380" t="s">
        <v>44</v>
      </c>
      <c r="CR78" s="380" t="s">
        <v>44</v>
      </c>
      <c r="CS78" s="380" t="s">
        <v>44</v>
      </c>
      <c r="CT78" s="381" t="s">
        <v>44</v>
      </c>
      <c r="CU78" s="381" t="s">
        <v>44</v>
      </c>
      <c r="CV78" s="381" t="s">
        <v>63</v>
      </c>
      <c r="CW78" s="381">
        <v>0</v>
      </c>
      <c r="CX78" s="382">
        <v>100</v>
      </c>
      <c r="CY78" s="382">
        <v>0</v>
      </c>
      <c r="CZ78" s="382">
        <v>0</v>
      </c>
      <c r="DA78" s="382">
        <v>0</v>
      </c>
      <c r="DB78" s="383">
        <v>0</v>
      </c>
      <c r="DC78" s="538">
        <f t="shared" si="2"/>
        <v>100</v>
      </c>
      <c r="DD78" s="383" t="s">
        <v>18416</v>
      </c>
      <c r="DE78" s="383">
        <v>81</v>
      </c>
      <c r="DF78" s="384" t="s">
        <v>17369</v>
      </c>
      <c r="DG78" s="385" t="s">
        <v>14</v>
      </c>
      <c r="DH78" s="385" t="s">
        <v>721</v>
      </c>
      <c r="DI78" s="385" t="s">
        <v>850</v>
      </c>
      <c r="DJ78" s="413" t="s">
        <v>44</v>
      </c>
      <c r="DK78" s="436" t="s">
        <v>14</v>
      </c>
      <c r="DL78" s="386" t="s">
        <v>17370</v>
      </c>
      <c r="DM78" s="386" t="s">
        <v>14</v>
      </c>
      <c r="DN78" s="387" t="s">
        <v>748</v>
      </c>
      <c r="DO78" s="388" t="s">
        <v>31</v>
      </c>
      <c r="DP78" s="388" t="s">
        <v>17</v>
      </c>
      <c r="DQ78" s="388" t="s">
        <v>44</v>
      </c>
      <c r="DR78" s="416" t="s">
        <v>44</v>
      </c>
      <c r="DS78" s="389" t="s">
        <v>32</v>
      </c>
      <c r="DT78" s="392" t="s">
        <v>44</v>
      </c>
      <c r="DU78" s="439" t="s">
        <v>32</v>
      </c>
      <c r="DV78" s="392" t="s">
        <v>44</v>
      </c>
      <c r="DW78" s="392">
        <v>3</v>
      </c>
      <c r="DX78" s="392" t="s">
        <v>14</v>
      </c>
      <c r="DY78" s="444" t="s">
        <v>33</v>
      </c>
      <c r="DZ78" s="445" t="s">
        <v>41</v>
      </c>
      <c r="EA78" s="395" t="s">
        <v>44</v>
      </c>
      <c r="EB78" s="395" t="s">
        <v>44</v>
      </c>
      <c r="EC78" s="395" t="s">
        <v>44</v>
      </c>
      <c r="ED78" s="395" t="s">
        <v>44</v>
      </c>
      <c r="EE78" s="384" t="s">
        <v>44</v>
      </c>
      <c r="EF78" s="383" t="s">
        <v>44</v>
      </c>
      <c r="EG78" s="383" t="s">
        <v>44</v>
      </c>
      <c r="EH78" s="383" t="s">
        <v>44</v>
      </c>
      <c r="EI78" s="383" t="s">
        <v>44</v>
      </c>
      <c r="EJ78" s="383" t="s">
        <v>44</v>
      </c>
      <c r="EK78" s="383" t="s">
        <v>44</v>
      </c>
      <c r="EL78" s="383" t="s">
        <v>753</v>
      </c>
      <c r="EM78" s="400" t="s">
        <v>44</v>
      </c>
      <c r="EN78" s="399" t="s">
        <v>723</v>
      </c>
      <c r="EO78" s="399" t="s">
        <v>44</v>
      </c>
      <c r="EP78" s="401" t="s">
        <v>17</v>
      </c>
      <c r="EQ78" s="405" t="s">
        <v>44</v>
      </c>
      <c r="ER78" s="405">
        <v>2</v>
      </c>
      <c r="ES78" s="405" t="s">
        <v>14</v>
      </c>
      <c r="ET78" s="401" t="s">
        <v>17407</v>
      </c>
      <c r="EU78" s="399">
        <v>2</v>
      </c>
      <c r="EV78" s="400" t="s">
        <v>17387</v>
      </c>
      <c r="EW78" s="399">
        <v>0</v>
      </c>
      <c r="EX78" s="398" t="s">
        <v>44</v>
      </c>
      <c r="EY78" s="398">
        <v>1</v>
      </c>
      <c r="EZ78" s="398" t="s">
        <v>17398</v>
      </c>
      <c r="FA78" s="399">
        <v>0</v>
      </c>
      <c r="FB78" s="399" t="s">
        <v>44</v>
      </c>
      <c r="FC78" s="399" t="s">
        <v>17407</v>
      </c>
      <c r="FD78" s="399">
        <v>2</v>
      </c>
      <c r="FE78" s="398">
        <v>0</v>
      </c>
      <c r="FF78" s="399">
        <v>1</v>
      </c>
      <c r="FG78" s="399">
        <v>0</v>
      </c>
      <c r="FH78" s="399" t="s">
        <v>44</v>
      </c>
      <c r="FI78" s="529" t="s">
        <v>18417</v>
      </c>
      <c r="FJ78" s="529" t="s">
        <v>18418</v>
      </c>
      <c r="FK78" s="530" t="s">
        <v>18419</v>
      </c>
      <c r="FL78" s="531" t="s">
        <v>18420</v>
      </c>
      <c r="FM78" s="400" t="s">
        <v>18421</v>
      </c>
      <c r="FN78" s="399" t="s">
        <v>18422</v>
      </c>
      <c r="FO78" s="398" t="s">
        <v>18280</v>
      </c>
    </row>
    <row r="79" spans="1:171" s="1" customFormat="1" ht="12.75" customHeight="1" thickBot="1" x14ac:dyDescent="0.35">
      <c r="A79" s="370">
        <v>98</v>
      </c>
      <c r="B79" s="397" t="s">
        <v>12930</v>
      </c>
      <c r="C79" s="337" t="s">
        <v>19695</v>
      </c>
      <c r="D79" s="337" t="s">
        <v>19695</v>
      </c>
      <c r="E79" s="399" t="s">
        <v>13442</v>
      </c>
      <c r="F79" s="398" t="s">
        <v>44</v>
      </c>
      <c r="G79" s="398" t="s">
        <v>378</v>
      </c>
      <c r="H79" s="398" t="s">
        <v>19</v>
      </c>
      <c r="I79" s="398" t="s">
        <v>44</v>
      </c>
      <c r="J79" s="398" t="s">
        <v>20</v>
      </c>
      <c r="K79" s="399" t="s">
        <v>44</v>
      </c>
      <c r="L79" s="399" t="s">
        <v>21</v>
      </c>
      <c r="M79" s="372" t="s">
        <v>14</v>
      </c>
      <c r="N79" s="398" t="s">
        <v>14</v>
      </c>
      <c r="O79" s="400" t="s">
        <v>44</v>
      </c>
      <c r="P79" s="398" t="s">
        <v>44</v>
      </c>
      <c r="Q79" s="400" t="s">
        <v>44</v>
      </c>
      <c r="R79" s="692" t="s">
        <v>22</v>
      </c>
      <c r="S79" s="399" t="s">
        <v>44</v>
      </c>
      <c r="T79" s="399" t="s">
        <v>44</v>
      </c>
      <c r="U79" s="399" t="s">
        <v>23</v>
      </c>
      <c r="V79" s="398" t="s">
        <v>37</v>
      </c>
      <c r="W79" s="398" t="s">
        <v>25</v>
      </c>
      <c r="X79" s="398">
        <v>2</v>
      </c>
      <c r="Y79" s="401">
        <v>720</v>
      </c>
      <c r="Z79" s="399" t="s">
        <v>24</v>
      </c>
      <c r="AA79" s="399" t="s">
        <v>18423</v>
      </c>
      <c r="AB79" s="399" t="s">
        <v>14</v>
      </c>
      <c r="AC79" s="399" t="s">
        <v>48</v>
      </c>
      <c r="AD79" s="399" t="s">
        <v>14</v>
      </c>
      <c r="AE79" s="399" t="s">
        <v>39</v>
      </c>
      <c r="AF79" s="399" t="s">
        <v>44</v>
      </c>
      <c r="AG79" s="399" t="s">
        <v>38</v>
      </c>
      <c r="AH79" s="399">
        <v>1</v>
      </c>
      <c r="AI79" s="399">
        <v>45</v>
      </c>
      <c r="AJ79" s="399" t="s">
        <v>483</v>
      </c>
      <c r="AK79" s="398" t="s">
        <v>44</v>
      </c>
      <c r="AL79" s="399">
        <v>2</v>
      </c>
      <c r="AM79" s="398" t="s">
        <v>37</v>
      </c>
      <c r="AN79" s="399" t="s">
        <v>14</v>
      </c>
      <c r="AO79" s="398">
        <v>80</v>
      </c>
      <c r="AP79" s="399" t="s">
        <v>44</v>
      </c>
      <c r="AQ79" s="399" t="s">
        <v>17</v>
      </c>
      <c r="AR79" s="399" t="s">
        <v>44</v>
      </c>
      <c r="AS79" s="399" t="s">
        <v>44</v>
      </c>
      <c r="AT79" s="399">
        <v>0</v>
      </c>
      <c r="AU79" s="398" t="s">
        <v>44</v>
      </c>
      <c r="AV79" s="398">
        <v>0</v>
      </c>
      <c r="AW79" s="399" t="s">
        <v>44</v>
      </c>
      <c r="AX79" s="399">
        <v>0</v>
      </c>
      <c r="AY79" s="398">
        <v>0</v>
      </c>
      <c r="AZ79" s="422" t="s">
        <v>14</v>
      </c>
      <c r="BA79" s="422" t="s">
        <v>13455</v>
      </c>
      <c r="BB79" s="399" t="s">
        <v>169</v>
      </c>
      <c r="BC79" s="399">
        <v>0</v>
      </c>
      <c r="BD79" s="399" t="s">
        <v>44</v>
      </c>
      <c r="BE79" s="400" t="s">
        <v>44</v>
      </c>
      <c r="BF79" s="398" t="s">
        <v>44</v>
      </c>
      <c r="BG79" s="398">
        <v>0</v>
      </c>
      <c r="BH79" s="399" t="s">
        <v>44</v>
      </c>
      <c r="BI79" s="399" t="s">
        <v>44</v>
      </c>
      <c r="BJ79" s="373" t="s">
        <v>44</v>
      </c>
      <c r="BK79" s="428">
        <v>20</v>
      </c>
      <c r="BL79" s="399">
        <v>20</v>
      </c>
      <c r="BM79" s="376">
        <v>80</v>
      </c>
      <c r="BN79" s="377" t="s">
        <v>44</v>
      </c>
      <c r="BO79" s="377">
        <v>0</v>
      </c>
      <c r="BP79" s="376" t="s">
        <v>44</v>
      </c>
      <c r="BQ79" s="377" t="s">
        <v>44</v>
      </c>
      <c r="BR79" s="377" t="s">
        <v>44</v>
      </c>
      <c r="BS79" s="378">
        <v>0</v>
      </c>
      <c r="BT79" s="399" t="s">
        <v>44</v>
      </c>
      <c r="BU79" s="399" t="s">
        <v>44</v>
      </c>
      <c r="BV79" s="399" t="s">
        <v>44</v>
      </c>
      <c r="BW79" s="399">
        <v>0</v>
      </c>
      <c r="BX79" s="399" t="s">
        <v>44</v>
      </c>
      <c r="BY79" s="399" t="s">
        <v>44</v>
      </c>
      <c r="BZ79" s="399" t="s">
        <v>44</v>
      </c>
      <c r="CA79" s="399">
        <v>0</v>
      </c>
      <c r="CB79" s="399" t="s">
        <v>44</v>
      </c>
      <c r="CC79" s="399" t="s">
        <v>44</v>
      </c>
      <c r="CD79" s="399" t="s">
        <v>44</v>
      </c>
      <c r="CE79" s="399">
        <v>0</v>
      </c>
      <c r="CF79" s="399" t="s">
        <v>44</v>
      </c>
      <c r="CG79" s="399" t="s">
        <v>44</v>
      </c>
      <c r="CH79" s="399" t="s">
        <v>44</v>
      </c>
      <c r="CI79" s="398" t="s">
        <v>484</v>
      </c>
      <c r="CJ79" s="398">
        <v>0</v>
      </c>
      <c r="CK79" s="398">
        <v>100</v>
      </c>
      <c r="CL79" s="379">
        <v>0</v>
      </c>
      <c r="CM79" s="379">
        <v>0</v>
      </c>
      <c r="CN79" s="379" t="s">
        <v>44</v>
      </c>
      <c r="CO79" s="379" t="s">
        <v>44</v>
      </c>
      <c r="CP79" s="432" t="s">
        <v>44</v>
      </c>
      <c r="CQ79" s="380" t="s">
        <v>44</v>
      </c>
      <c r="CR79" s="380" t="s">
        <v>44</v>
      </c>
      <c r="CS79" s="380" t="s">
        <v>44</v>
      </c>
      <c r="CT79" s="381" t="s">
        <v>44</v>
      </c>
      <c r="CU79" s="381" t="s">
        <v>44</v>
      </c>
      <c r="CV79" s="381" t="s">
        <v>91</v>
      </c>
      <c r="CW79" s="381">
        <v>100</v>
      </c>
      <c r="CX79" s="382">
        <v>0</v>
      </c>
      <c r="CY79" s="382">
        <v>0</v>
      </c>
      <c r="CZ79" s="382">
        <v>0</v>
      </c>
      <c r="DA79" s="382">
        <v>0</v>
      </c>
      <c r="DB79" s="383">
        <v>0</v>
      </c>
      <c r="DC79" s="538">
        <f t="shared" si="2"/>
        <v>100</v>
      </c>
      <c r="DD79" s="383" t="s">
        <v>18377</v>
      </c>
      <c r="DE79" s="383">
        <v>32</v>
      </c>
      <c r="DF79" s="384" t="s">
        <v>17369</v>
      </c>
      <c r="DG79" s="435" t="s">
        <v>17</v>
      </c>
      <c r="DH79" s="385" t="s">
        <v>44</v>
      </c>
      <c r="DI79" s="385" t="s">
        <v>44</v>
      </c>
      <c r="DJ79" s="385" t="s">
        <v>44</v>
      </c>
      <c r="DK79" s="436" t="s">
        <v>14</v>
      </c>
      <c r="DL79" s="386" t="s">
        <v>17370</v>
      </c>
      <c r="DM79" s="386" t="s">
        <v>14</v>
      </c>
      <c r="DN79" s="387" t="s">
        <v>740</v>
      </c>
      <c r="DO79" s="388" t="s">
        <v>31</v>
      </c>
      <c r="DP79" s="388" t="s">
        <v>17</v>
      </c>
      <c r="DQ79" s="388" t="s">
        <v>44</v>
      </c>
      <c r="DR79" s="388" t="s">
        <v>44</v>
      </c>
      <c r="DS79" s="389" t="s">
        <v>32</v>
      </c>
      <c r="DT79" s="392" t="s">
        <v>44</v>
      </c>
      <c r="DU79" s="439" t="s">
        <v>50</v>
      </c>
      <c r="DV79" s="392" t="s">
        <v>44</v>
      </c>
      <c r="DW79" s="392">
        <v>4</v>
      </c>
      <c r="DX79" s="392" t="s">
        <v>14</v>
      </c>
      <c r="DY79" s="444" t="s">
        <v>33</v>
      </c>
      <c r="DZ79" s="445" t="s">
        <v>34</v>
      </c>
      <c r="EA79" s="445" t="s">
        <v>18181</v>
      </c>
      <c r="EB79" s="445" t="s">
        <v>18424</v>
      </c>
      <c r="EC79" s="445" t="s">
        <v>44</v>
      </c>
      <c r="ED79" s="445" t="s">
        <v>44</v>
      </c>
      <c r="EE79" s="384" t="s">
        <v>44</v>
      </c>
      <c r="EF79" s="383" t="s">
        <v>44</v>
      </c>
      <c r="EG79" s="383" t="s">
        <v>44</v>
      </c>
      <c r="EH79" s="383" t="s">
        <v>44</v>
      </c>
      <c r="EI79" s="383" t="s">
        <v>44</v>
      </c>
      <c r="EJ79" s="383" t="s">
        <v>44</v>
      </c>
      <c r="EK79" s="383" t="s">
        <v>44</v>
      </c>
      <c r="EL79" s="383" t="s">
        <v>722</v>
      </c>
      <c r="EM79" s="400" t="s">
        <v>44</v>
      </c>
      <c r="EN79" s="399" t="s">
        <v>482</v>
      </c>
      <c r="EO79" s="399" t="s">
        <v>44</v>
      </c>
      <c r="EP79" s="399" t="s">
        <v>17</v>
      </c>
      <c r="EQ79" s="400" t="s">
        <v>44</v>
      </c>
      <c r="ER79" s="405">
        <v>5</v>
      </c>
      <c r="ES79" s="400" t="s">
        <v>14</v>
      </c>
      <c r="ET79" s="401" t="s">
        <v>17407</v>
      </c>
      <c r="EU79" s="399">
        <v>2</v>
      </c>
      <c r="EV79" s="400" t="s">
        <v>17398</v>
      </c>
      <c r="EW79" s="399">
        <v>0</v>
      </c>
      <c r="EX79" s="400" t="s">
        <v>44</v>
      </c>
      <c r="EY79" s="398">
        <v>1</v>
      </c>
      <c r="EZ79" s="398" t="s">
        <v>17373</v>
      </c>
      <c r="FA79" s="399">
        <v>0</v>
      </c>
      <c r="FB79" s="399" t="s">
        <v>44</v>
      </c>
      <c r="FC79" s="399" t="s">
        <v>39</v>
      </c>
      <c r="FD79" s="399">
        <v>2</v>
      </c>
      <c r="FE79" s="398">
        <v>0</v>
      </c>
      <c r="FF79" s="399">
        <v>0</v>
      </c>
      <c r="FG79" s="399">
        <v>0</v>
      </c>
      <c r="FH79" s="399" t="s">
        <v>44</v>
      </c>
      <c r="FI79" s="529" t="s">
        <v>18425</v>
      </c>
      <c r="FJ79" s="529" t="s">
        <v>18426</v>
      </c>
      <c r="FK79" s="529" t="s">
        <v>18427</v>
      </c>
      <c r="FL79" s="529" t="s">
        <v>18428</v>
      </c>
      <c r="FM79" s="400" t="s">
        <v>18429</v>
      </c>
      <c r="FN79" s="399" t="s">
        <v>18430</v>
      </c>
      <c r="FO79" s="398" t="s">
        <v>18280</v>
      </c>
    </row>
    <row r="80" spans="1:171" s="1" customFormat="1" ht="12.75" customHeight="1" thickBot="1" x14ac:dyDescent="0.35">
      <c r="A80" s="370">
        <v>84</v>
      </c>
      <c r="B80" s="397" t="s">
        <v>4173</v>
      </c>
      <c r="C80" s="337" t="s">
        <v>19695</v>
      </c>
      <c r="D80" s="337" t="s">
        <v>19695</v>
      </c>
      <c r="E80" s="399" t="s">
        <v>13442</v>
      </c>
      <c r="F80" s="398" t="s">
        <v>44</v>
      </c>
      <c r="G80" s="398" t="s">
        <v>13239</v>
      </c>
      <c r="H80" s="398" t="s">
        <v>42</v>
      </c>
      <c r="I80" s="398" t="s">
        <v>44</v>
      </c>
      <c r="J80" s="398" t="s">
        <v>20</v>
      </c>
      <c r="K80" s="399" t="s">
        <v>44</v>
      </c>
      <c r="L80" s="399" t="s">
        <v>18293</v>
      </c>
      <c r="M80" s="372" t="s">
        <v>14</v>
      </c>
      <c r="N80" s="398" t="s">
        <v>14</v>
      </c>
      <c r="O80" s="400" t="s">
        <v>44</v>
      </c>
      <c r="P80" s="398" t="s">
        <v>44</v>
      </c>
      <c r="Q80" s="400" t="s">
        <v>44</v>
      </c>
      <c r="R80" s="692" t="s">
        <v>22</v>
      </c>
      <c r="S80" s="399" t="s">
        <v>44</v>
      </c>
      <c r="T80" s="399" t="s">
        <v>44</v>
      </c>
      <c r="U80" s="399" t="s">
        <v>76</v>
      </c>
      <c r="V80" s="398" t="s">
        <v>44</v>
      </c>
      <c r="W80" s="398" t="s">
        <v>44</v>
      </c>
      <c r="X80" s="398" t="s">
        <v>44</v>
      </c>
      <c r="Y80" s="401" t="s">
        <v>44</v>
      </c>
      <c r="Z80" s="399" t="s">
        <v>44</v>
      </c>
      <c r="AA80" s="399" t="s">
        <v>44</v>
      </c>
      <c r="AB80" s="399" t="s">
        <v>14</v>
      </c>
      <c r="AC80" s="399" t="s">
        <v>68</v>
      </c>
      <c r="AD80" s="399" t="s">
        <v>14</v>
      </c>
      <c r="AE80" s="399" t="s">
        <v>39</v>
      </c>
      <c r="AF80" s="399" t="s">
        <v>44</v>
      </c>
      <c r="AG80" s="399" t="s">
        <v>26</v>
      </c>
      <c r="AH80" s="399">
        <v>3</v>
      </c>
      <c r="AI80" s="399">
        <v>10</v>
      </c>
      <c r="AJ80" s="399" t="s">
        <v>483</v>
      </c>
      <c r="AK80" s="398" t="s">
        <v>44</v>
      </c>
      <c r="AL80" s="399">
        <v>4</v>
      </c>
      <c r="AM80" s="398" t="s">
        <v>1211</v>
      </c>
      <c r="AN80" s="399" t="s">
        <v>14</v>
      </c>
      <c r="AO80" s="398">
        <v>50</v>
      </c>
      <c r="AP80" s="399" t="s">
        <v>44</v>
      </c>
      <c r="AQ80" s="399" t="s">
        <v>17</v>
      </c>
      <c r="AR80" s="399" t="s">
        <v>44</v>
      </c>
      <c r="AS80" s="399" t="s">
        <v>44</v>
      </c>
      <c r="AT80" s="399">
        <v>0</v>
      </c>
      <c r="AU80" s="398" t="s">
        <v>44</v>
      </c>
      <c r="AV80" s="398">
        <v>0</v>
      </c>
      <c r="AW80" s="399" t="s">
        <v>44</v>
      </c>
      <c r="AX80" s="399">
        <v>0</v>
      </c>
      <c r="AY80" s="398">
        <v>0</v>
      </c>
      <c r="AZ80" s="399" t="s">
        <v>14</v>
      </c>
      <c r="BA80" s="399" t="s">
        <v>18294</v>
      </c>
      <c r="BB80" s="399" t="s">
        <v>731</v>
      </c>
      <c r="BC80" s="399">
        <v>4</v>
      </c>
      <c r="BD80" s="399">
        <v>75</v>
      </c>
      <c r="BE80" s="400">
        <v>25</v>
      </c>
      <c r="BF80" s="398" t="s">
        <v>44</v>
      </c>
      <c r="BG80" s="400">
        <v>0</v>
      </c>
      <c r="BH80" s="399" t="s">
        <v>44</v>
      </c>
      <c r="BI80" s="399" t="s">
        <v>44</v>
      </c>
      <c r="BJ80" s="373" t="s">
        <v>44</v>
      </c>
      <c r="BK80" s="373">
        <v>0</v>
      </c>
      <c r="BL80" s="399" t="s">
        <v>44</v>
      </c>
      <c r="BM80" s="402" t="s">
        <v>44</v>
      </c>
      <c r="BN80" s="403" t="s">
        <v>44</v>
      </c>
      <c r="BO80" s="403">
        <v>0</v>
      </c>
      <c r="BP80" s="402" t="s">
        <v>44</v>
      </c>
      <c r="BQ80" s="403" t="s">
        <v>44</v>
      </c>
      <c r="BR80" s="403" t="s">
        <v>44</v>
      </c>
      <c r="BS80" s="408">
        <v>12</v>
      </c>
      <c r="BT80" s="399">
        <v>100</v>
      </c>
      <c r="BU80" s="399">
        <v>0</v>
      </c>
      <c r="BV80" s="399" t="s">
        <v>44</v>
      </c>
      <c r="BW80" s="399">
        <v>0</v>
      </c>
      <c r="BX80" s="399" t="s">
        <v>44</v>
      </c>
      <c r="BY80" s="399" t="s">
        <v>44</v>
      </c>
      <c r="BZ80" s="399" t="s">
        <v>44</v>
      </c>
      <c r="CA80" s="399">
        <v>0</v>
      </c>
      <c r="CB80" s="399" t="s">
        <v>44</v>
      </c>
      <c r="CC80" s="399" t="s">
        <v>44</v>
      </c>
      <c r="CD80" s="399" t="s">
        <v>44</v>
      </c>
      <c r="CE80" s="399">
        <v>0</v>
      </c>
      <c r="CF80" s="399" t="s">
        <v>44</v>
      </c>
      <c r="CG80" s="399" t="s">
        <v>44</v>
      </c>
      <c r="CH80" s="399" t="s">
        <v>44</v>
      </c>
      <c r="CI80" s="398" t="s">
        <v>479</v>
      </c>
      <c r="CJ80" s="398">
        <v>100</v>
      </c>
      <c r="CK80" s="398">
        <v>0</v>
      </c>
      <c r="CL80" s="404">
        <v>0</v>
      </c>
      <c r="CM80" s="404">
        <v>0</v>
      </c>
      <c r="CN80" s="404" t="s">
        <v>44</v>
      </c>
      <c r="CO80" s="404" t="s">
        <v>480</v>
      </c>
      <c r="CP80" s="380">
        <v>100</v>
      </c>
      <c r="CQ80" s="380">
        <v>0</v>
      </c>
      <c r="CR80" s="380">
        <v>0</v>
      </c>
      <c r="CS80" s="415">
        <v>0</v>
      </c>
      <c r="CT80" s="381">
        <v>0</v>
      </c>
      <c r="CU80" s="381" t="s">
        <v>44</v>
      </c>
      <c r="CV80" s="381" t="s">
        <v>44</v>
      </c>
      <c r="CW80" s="449" t="s">
        <v>44</v>
      </c>
      <c r="CX80" s="382" t="s">
        <v>44</v>
      </c>
      <c r="CY80" s="450" t="s">
        <v>44</v>
      </c>
      <c r="CZ80" s="450" t="s">
        <v>44</v>
      </c>
      <c r="DA80" s="450" t="s">
        <v>44</v>
      </c>
      <c r="DB80" s="383" t="s">
        <v>44</v>
      </c>
      <c r="DC80" s="538">
        <f t="shared" si="2"/>
        <v>0</v>
      </c>
      <c r="DD80" s="383" t="s">
        <v>18295</v>
      </c>
      <c r="DE80" s="383">
        <v>84</v>
      </c>
      <c r="DF80" s="384" t="s">
        <v>481</v>
      </c>
      <c r="DG80" s="385" t="s">
        <v>17</v>
      </c>
      <c r="DH80" s="385" t="s">
        <v>44</v>
      </c>
      <c r="DI80" s="385" t="s">
        <v>44</v>
      </c>
      <c r="DJ80" s="413" t="s">
        <v>44</v>
      </c>
      <c r="DK80" s="386" t="s">
        <v>17</v>
      </c>
      <c r="DL80" s="386" t="s">
        <v>44</v>
      </c>
      <c r="DM80" s="386" t="s">
        <v>14</v>
      </c>
      <c r="DN80" s="387" t="s">
        <v>740</v>
      </c>
      <c r="DO80" s="388" t="s">
        <v>31</v>
      </c>
      <c r="DP80" s="388" t="s">
        <v>17</v>
      </c>
      <c r="DQ80" s="388" t="s">
        <v>44</v>
      </c>
      <c r="DR80" s="388" t="s">
        <v>44</v>
      </c>
      <c r="DS80" s="389" t="s">
        <v>32</v>
      </c>
      <c r="DT80" s="392" t="s">
        <v>44</v>
      </c>
      <c r="DU80" s="392" t="s">
        <v>32</v>
      </c>
      <c r="DV80" s="392" t="s">
        <v>44</v>
      </c>
      <c r="DW80" s="392">
        <v>1.8</v>
      </c>
      <c r="DX80" s="389" t="s">
        <v>17</v>
      </c>
      <c r="DY80" s="444" t="s">
        <v>44</v>
      </c>
      <c r="DZ80" s="445" t="s">
        <v>44</v>
      </c>
      <c r="EA80" s="446" t="s">
        <v>44</v>
      </c>
      <c r="EB80" s="446" t="s">
        <v>44</v>
      </c>
      <c r="EC80" s="446" t="s">
        <v>44</v>
      </c>
      <c r="ED80" s="446" t="s">
        <v>44</v>
      </c>
      <c r="EE80" s="384" t="s">
        <v>44</v>
      </c>
      <c r="EF80" s="383" t="s">
        <v>33</v>
      </c>
      <c r="EG80" s="383" t="s">
        <v>18296</v>
      </c>
      <c r="EH80" s="383" t="s">
        <v>18297</v>
      </c>
      <c r="EI80" s="383" t="s">
        <v>44</v>
      </c>
      <c r="EJ80" s="383" t="s">
        <v>44</v>
      </c>
      <c r="EK80" s="383" t="s">
        <v>18298</v>
      </c>
      <c r="EL80" s="383" t="s">
        <v>722</v>
      </c>
      <c r="EM80" s="400" t="s">
        <v>44</v>
      </c>
      <c r="EN80" s="399" t="s">
        <v>723</v>
      </c>
      <c r="EO80" s="399" t="s">
        <v>44</v>
      </c>
      <c r="EP80" s="400" t="s">
        <v>17</v>
      </c>
      <c r="EQ80" s="400" t="s">
        <v>44</v>
      </c>
      <c r="ER80" s="405">
        <v>5</v>
      </c>
      <c r="ES80" s="398" t="s">
        <v>14</v>
      </c>
      <c r="ET80" s="401" t="s">
        <v>17456</v>
      </c>
      <c r="EU80" s="399">
        <v>1</v>
      </c>
      <c r="EV80" s="400" t="s">
        <v>17387</v>
      </c>
      <c r="EW80" s="399">
        <v>2</v>
      </c>
      <c r="EX80" s="398" t="s">
        <v>17358</v>
      </c>
      <c r="EY80" s="398">
        <v>0</v>
      </c>
      <c r="EZ80" s="398" t="s">
        <v>44</v>
      </c>
      <c r="FA80" s="399">
        <v>0</v>
      </c>
      <c r="FB80" s="399" t="s">
        <v>44</v>
      </c>
      <c r="FC80" s="399" t="s">
        <v>39</v>
      </c>
      <c r="FD80" s="399">
        <v>1</v>
      </c>
      <c r="FE80" s="398">
        <v>0</v>
      </c>
      <c r="FF80" s="399">
        <v>0</v>
      </c>
      <c r="FG80" s="399">
        <v>0</v>
      </c>
      <c r="FH80" s="399" t="s">
        <v>44</v>
      </c>
      <c r="FI80" s="529" t="s">
        <v>18299</v>
      </c>
      <c r="FJ80" s="529" t="s">
        <v>18300</v>
      </c>
      <c r="FK80" s="529" t="s">
        <v>18301</v>
      </c>
      <c r="FL80" s="529" t="s">
        <v>18302</v>
      </c>
      <c r="FM80" s="400" t="s">
        <v>18303</v>
      </c>
      <c r="FN80" s="398" t="s">
        <v>18304</v>
      </c>
      <c r="FO80" s="398" t="s">
        <v>18280</v>
      </c>
    </row>
    <row r="81" spans="1:171" s="1" customFormat="1" ht="12.75" customHeight="1" thickBot="1" x14ac:dyDescent="0.35">
      <c r="A81" s="370">
        <v>102</v>
      </c>
      <c r="B81" s="397" t="s">
        <v>12971</v>
      </c>
      <c r="C81" s="337" t="s">
        <v>19695</v>
      </c>
      <c r="D81" s="337" t="s">
        <v>19695</v>
      </c>
      <c r="E81" s="399" t="s">
        <v>13442</v>
      </c>
      <c r="F81" s="398" t="s">
        <v>44</v>
      </c>
      <c r="G81" s="398" t="s">
        <v>378</v>
      </c>
      <c r="H81" s="398" t="s">
        <v>19</v>
      </c>
      <c r="I81" s="398" t="s">
        <v>44</v>
      </c>
      <c r="J81" s="398" t="s">
        <v>20</v>
      </c>
      <c r="K81" s="399" t="s">
        <v>44</v>
      </c>
      <c r="L81" s="399" t="s">
        <v>59</v>
      </c>
      <c r="M81" s="372" t="s">
        <v>14</v>
      </c>
      <c r="N81" s="398" t="s">
        <v>14</v>
      </c>
      <c r="O81" s="400" t="s">
        <v>44</v>
      </c>
      <c r="P81" s="398" t="s">
        <v>44</v>
      </c>
      <c r="Q81" s="400" t="s">
        <v>44</v>
      </c>
      <c r="R81" s="692" t="s">
        <v>22</v>
      </c>
      <c r="S81" s="399" t="s">
        <v>44</v>
      </c>
      <c r="T81" s="399" t="s">
        <v>44</v>
      </c>
      <c r="U81" s="399" t="s">
        <v>54</v>
      </c>
      <c r="V81" s="398" t="s">
        <v>74</v>
      </c>
      <c r="W81" s="398" t="s">
        <v>38</v>
      </c>
      <c r="X81" s="398">
        <v>1</v>
      </c>
      <c r="Y81" s="401">
        <v>30</v>
      </c>
      <c r="Z81" s="399" t="s">
        <v>24</v>
      </c>
      <c r="AA81" s="399" t="s">
        <v>18415</v>
      </c>
      <c r="AB81" s="399" t="s">
        <v>14</v>
      </c>
      <c r="AC81" s="399" t="s">
        <v>48</v>
      </c>
      <c r="AD81" s="399" t="s">
        <v>14</v>
      </c>
      <c r="AE81" s="399" t="s">
        <v>68</v>
      </c>
      <c r="AF81" s="399" t="s">
        <v>39</v>
      </c>
      <c r="AG81" s="399" t="s">
        <v>38</v>
      </c>
      <c r="AH81" s="399">
        <v>1</v>
      </c>
      <c r="AI81" s="399">
        <v>30</v>
      </c>
      <c r="AJ81" s="399" t="s">
        <v>483</v>
      </c>
      <c r="AK81" s="398" t="s">
        <v>44</v>
      </c>
      <c r="AL81" s="399">
        <v>3</v>
      </c>
      <c r="AM81" s="398" t="s">
        <v>1218</v>
      </c>
      <c r="AN81" s="399" t="s">
        <v>14</v>
      </c>
      <c r="AO81" s="398">
        <v>90</v>
      </c>
      <c r="AP81" s="399" t="s">
        <v>44</v>
      </c>
      <c r="AQ81" s="399" t="s">
        <v>17</v>
      </c>
      <c r="AR81" s="399" t="s">
        <v>44</v>
      </c>
      <c r="AS81" s="399" t="s">
        <v>44</v>
      </c>
      <c r="AT81" s="399">
        <v>0</v>
      </c>
      <c r="AU81" s="398" t="s">
        <v>44</v>
      </c>
      <c r="AV81" s="398">
        <v>0</v>
      </c>
      <c r="AW81" s="399" t="s">
        <v>44</v>
      </c>
      <c r="AX81" s="399">
        <v>0</v>
      </c>
      <c r="AY81" s="398">
        <v>0</v>
      </c>
      <c r="AZ81" s="399" t="s">
        <v>14</v>
      </c>
      <c r="BA81" s="399" t="s">
        <v>13464</v>
      </c>
      <c r="BB81" s="399" t="s">
        <v>486</v>
      </c>
      <c r="BC81" s="399">
        <v>3</v>
      </c>
      <c r="BD81" s="399">
        <v>100</v>
      </c>
      <c r="BE81" s="400">
        <v>0</v>
      </c>
      <c r="BF81" s="398" t="s">
        <v>44</v>
      </c>
      <c r="BG81" s="400">
        <v>0</v>
      </c>
      <c r="BH81" s="399" t="s">
        <v>44</v>
      </c>
      <c r="BI81" s="399" t="s">
        <v>44</v>
      </c>
      <c r="BJ81" s="373" t="s">
        <v>44</v>
      </c>
      <c r="BK81" s="428">
        <v>0</v>
      </c>
      <c r="BL81" s="399" t="s">
        <v>44</v>
      </c>
      <c r="BM81" s="402" t="s">
        <v>44</v>
      </c>
      <c r="BN81" s="403" t="s">
        <v>44</v>
      </c>
      <c r="BO81" s="403">
        <v>0</v>
      </c>
      <c r="BP81" s="402" t="s">
        <v>44</v>
      </c>
      <c r="BQ81" s="403" t="s">
        <v>44</v>
      </c>
      <c r="BR81" s="403" t="s">
        <v>44</v>
      </c>
      <c r="BS81" s="408">
        <v>0</v>
      </c>
      <c r="BT81" s="399" t="s">
        <v>44</v>
      </c>
      <c r="BU81" s="399" t="s">
        <v>44</v>
      </c>
      <c r="BV81" s="399" t="s">
        <v>44</v>
      </c>
      <c r="BW81" s="399">
        <v>0</v>
      </c>
      <c r="BX81" s="399" t="s">
        <v>44</v>
      </c>
      <c r="BY81" s="399" t="s">
        <v>44</v>
      </c>
      <c r="BZ81" s="399" t="s">
        <v>44</v>
      </c>
      <c r="CA81" s="399">
        <v>0</v>
      </c>
      <c r="CB81" s="399" t="s">
        <v>44</v>
      </c>
      <c r="CC81" s="399" t="s">
        <v>44</v>
      </c>
      <c r="CD81" s="399" t="s">
        <v>44</v>
      </c>
      <c r="CE81" s="399">
        <v>0</v>
      </c>
      <c r="CF81" s="399" t="s">
        <v>44</v>
      </c>
      <c r="CG81" s="399" t="s">
        <v>44</v>
      </c>
      <c r="CH81" s="399" t="s">
        <v>44</v>
      </c>
      <c r="CI81" s="398" t="s">
        <v>484</v>
      </c>
      <c r="CJ81" s="398">
        <v>0</v>
      </c>
      <c r="CK81" s="398">
        <v>100</v>
      </c>
      <c r="CL81" s="404">
        <v>0</v>
      </c>
      <c r="CM81" s="404">
        <v>0</v>
      </c>
      <c r="CN81" s="404" t="s">
        <v>44</v>
      </c>
      <c r="CO81" s="404" t="s">
        <v>44</v>
      </c>
      <c r="CP81" s="380" t="s">
        <v>44</v>
      </c>
      <c r="CQ81" s="380" t="s">
        <v>44</v>
      </c>
      <c r="CR81" s="380" t="s">
        <v>44</v>
      </c>
      <c r="CS81" s="415" t="s">
        <v>44</v>
      </c>
      <c r="CT81" s="381" t="s">
        <v>44</v>
      </c>
      <c r="CU81" s="381" t="s">
        <v>44</v>
      </c>
      <c r="CV81" s="381" t="s">
        <v>63</v>
      </c>
      <c r="CW81" s="381">
        <v>0</v>
      </c>
      <c r="CX81" s="382">
        <v>100</v>
      </c>
      <c r="CY81" s="382">
        <v>0</v>
      </c>
      <c r="CZ81" s="382">
        <v>0</v>
      </c>
      <c r="DA81" s="382">
        <v>0</v>
      </c>
      <c r="DB81" s="383">
        <v>0</v>
      </c>
      <c r="DC81" s="538">
        <f t="shared" si="2"/>
        <v>100</v>
      </c>
      <c r="DD81" s="383" t="s">
        <v>18456</v>
      </c>
      <c r="DE81" s="383">
        <v>31</v>
      </c>
      <c r="DF81" s="384" t="s">
        <v>17369</v>
      </c>
      <c r="DG81" s="435" t="s">
        <v>14</v>
      </c>
      <c r="DH81" s="385" t="s">
        <v>721</v>
      </c>
      <c r="DI81" s="385" t="s">
        <v>850</v>
      </c>
      <c r="DJ81" s="385" t="s">
        <v>44</v>
      </c>
      <c r="DK81" s="436" t="s">
        <v>14</v>
      </c>
      <c r="DL81" s="386" t="s">
        <v>17370</v>
      </c>
      <c r="DM81" s="386" t="s">
        <v>14</v>
      </c>
      <c r="DN81" s="387" t="s">
        <v>748</v>
      </c>
      <c r="DO81" s="388" t="s">
        <v>31</v>
      </c>
      <c r="DP81" s="388" t="s">
        <v>14</v>
      </c>
      <c r="DQ81" s="388" t="s">
        <v>30</v>
      </c>
      <c r="DR81" s="388" t="s">
        <v>18457</v>
      </c>
      <c r="DS81" s="389" t="s">
        <v>32</v>
      </c>
      <c r="DT81" s="392" t="s">
        <v>44</v>
      </c>
      <c r="DU81" s="439" t="s">
        <v>32</v>
      </c>
      <c r="DV81" s="392" t="s">
        <v>44</v>
      </c>
      <c r="DW81" s="392">
        <v>3</v>
      </c>
      <c r="DX81" s="392" t="s">
        <v>17</v>
      </c>
      <c r="DY81" s="444" t="s">
        <v>33</v>
      </c>
      <c r="DZ81" s="445" t="s">
        <v>18091</v>
      </c>
      <c r="EA81" s="395" t="s">
        <v>44</v>
      </c>
      <c r="EB81" s="395" t="s">
        <v>44</v>
      </c>
      <c r="EC81" s="395" t="s">
        <v>44</v>
      </c>
      <c r="ED81" s="395" t="s">
        <v>44</v>
      </c>
      <c r="EE81" s="384" t="s">
        <v>18458</v>
      </c>
      <c r="EF81" s="383" t="s">
        <v>44</v>
      </c>
      <c r="EG81" s="383" t="s">
        <v>44</v>
      </c>
      <c r="EH81" s="383" t="s">
        <v>44</v>
      </c>
      <c r="EI81" s="383" t="s">
        <v>44</v>
      </c>
      <c r="EJ81" s="383" t="s">
        <v>44</v>
      </c>
      <c r="EK81" s="383" t="s">
        <v>44</v>
      </c>
      <c r="EL81" s="383" t="s">
        <v>18459</v>
      </c>
      <c r="EM81" s="400" t="s">
        <v>44</v>
      </c>
      <c r="EN81" s="399" t="s">
        <v>482</v>
      </c>
      <c r="EO81" s="399" t="s">
        <v>44</v>
      </c>
      <c r="EP81" s="400" t="s">
        <v>17</v>
      </c>
      <c r="EQ81" s="400" t="s">
        <v>44</v>
      </c>
      <c r="ER81" s="405">
        <v>5</v>
      </c>
      <c r="ES81" s="405" t="s">
        <v>14</v>
      </c>
      <c r="ET81" s="401" t="s">
        <v>17407</v>
      </c>
      <c r="EU81" s="399">
        <v>1</v>
      </c>
      <c r="EV81" s="400" t="s">
        <v>17398</v>
      </c>
      <c r="EW81" s="399">
        <v>0</v>
      </c>
      <c r="EX81" s="398" t="s">
        <v>44</v>
      </c>
      <c r="EY81" s="398">
        <v>1</v>
      </c>
      <c r="EZ81" s="398" t="s">
        <v>17358</v>
      </c>
      <c r="FA81" s="399">
        <v>0</v>
      </c>
      <c r="FB81" s="399" t="s">
        <v>44</v>
      </c>
      <c r="FC81" s="399" t="s">
        <v>18460</v>
      </c>
      <c r="FD81" s="399">
        <v>1</v>
      </c>
      <c r="FE81" s="398">
        <v>1</v>
      </c>
      <c r="FF81" s="399">
        <v>0</v>
      </c>
      <c r="FG81" s="399">
        <v>0</v>
      </c>
      <c r="FH81" s="399" t="s">
        <v>44</v>
      </c>
      <c r="FI81" s="529" t="s">
        <v>18461</v>
      </c>
      <c r="FJ81" s="529" t="s">
        <v>18462</v>
      </c>
      <c r="FK81" s="529" t="s">
        <v>18463</v>
      </c>
      <c r="FL81" s="529" t="s">
        <v>18464</v>
      </c>
      <c r="FM81" s="400" t="s">
        <v>18465</v>
      </c>
      <c r="FN81" s="398" t="s">
        <v>18466</v>
      </c>
      <c r="FO81" s="398" t="s">
        <v>834</v>
      </c>
    </row>
    <row r="82" spans="1:171" s="1" customFormat="1" ht="12.75" customHeight="1" thickBot="1" x14ac:dyDescent="0.35">
      <c r="A82" s="370">
        <v>105</v>
      </c>
      <c r="B82" s="397" t="s">
        <v>14607</v>
      </c>
      <c r="C82" s="337" t="s">
        <v>19695</v>
      </c>
      <c r="D82" s="337" t="s">
        <v>19695</v>
      </c>
      <c r="E82" s="399" t="s">
        <v>13442</v>
      </c>
      <c r="F82" s="398" t="s">
        <v>44</v>
      </c>
      <c r="G82" s="398" t="s">
        <v>381</v>
      </c>
      <c r="H82" s="398" t="s">
        <v>19</v>
      </c>
      <c r="I82" s="398" t="s">
        <v>44</v>
      </c>
      <c r="J82" s="398" t="s">
        <v>20</v>
      </c>
      <c r="K82" s="399" t="s">
        <v>44</v>
      </c>
      <c r="L82" s="399" t="s">
        <v>21</v>
      </c>
      <c r="M82" s="372" t="s">
        <v>14</v>
      </c>
      <c r="N82" s="398" t="s">
        <v>14</v>
      </c>
      <c r="O82" s="400" t="s">
        <v>44</v>
      </c>
      <c r="P82" s="398" t="s">
        <v>44</v>
      </c>
      <c r="Q82" s="400" t="s">
        <v>44</v>
      </c>
      <c r="R82" s="692" t="s">
        <v>22</v>
      </c>
      <c r="S82" s="399" t="s">
        <v>44</v>
      </c>
      <c r="T82" s="399" t="s">
        <v>44</v>
      </c>
      <c r="U82" s="399" t="s">
        <v>23</v>
      </c>
      <c r="V82" s="398" t="s">
        <v>37</v>
      </c>
      <c r="W82" s="398" t="s">
        <v>64</v>
      </c>
      <c r="X82" s="398">
        <v>1</v>
      </c>
      <c r="Y82" s="401">
        <v>1800</v>
      </c>
      <c r="Z82" s="399" t="s">
        <v>24</v>
      </c>
      <c r="AA82" s="399" t="s">
        <v>18415</v>
      </c>
      <c r="AB82" s="399" t="s">
        <v>14</v>
      </c>
      <c r="AC82" s="399" t="s">
        <v>48</v>
      </c>
      <c r="AD82" s="399" t="s">
        <v>14</v>
      </c>
      <c r="AE82" s="399" t="s">
        <v>39</v>
      </c>
      <c r="AF82" s="399" t="s">
        <v>44</v>
      </c>
      <c r="AG82" s="399" t="s">
        <v>38</v>
      </c>
      <c r="AH82" s="399">
        <v>1</v>
      </c>
      <c r="AI82" s="399">
        <v>30</v>
      </c>
      <c r="AJ82" s="399" t="s">
        <v>483</v>
      </c>
      <c r="AK82" s="398" t="s">
        <v>44</v>
      </c>
      <c r="AL82" s="399">
        <v>3</v>
      </c>
      <c r="AM82" s="398" t="s">
        <v>37</v>
      </c>
      <c r="AN82" s="399" t="s">
        <v>14</v>
      </c>
      <c r="AO82" s="398">
        <v>90</v>
      </c>
      <c r="AP82" s="399" t="s">
        <v>44</v>
      </c>
      <c r="AQ82" s="399" t="s">
        <v>17</v>
      </c>
      <c r="AR82" s="399" t="s">
        <v>44</v>
      </c>
      <c r="AS82" s="399" t="s">
        <v>44</v>
      </c>
      <c r="AT82" s="399">
        <v>0</v>
      </c>
      <c r="AU82" s="398" t="s">
        <v>44</v>
      </c>
      <c r="AV82" s="398">
        <v>0</v>
      </c>
      <c r="AW82" s="399" t="s">
        <v>44</v>
      </c>
      <c r="AX82" s="399">
        <v>0</v>
      </c>
      <c r="AY82" s="398">
        <v>0</v>
      </c>
      <c r="AZ82" s="399" t="s">
        <v>14</v>
      </c>
      <c r="BA82" s="399" t="s">
        <v>13466</v>
      </c>
      <c r="BB82" s="399" t="s">
        <v>486</v>
      </c>
      <c r="BC82" s="399">
        <v>8</v>
      </c>
      <c r="BD82" s="399">
        <v>30</v>
      </c>
      <c r="BE82" s="400">
        <v>70</v>
      </c>
      <c r="BF82" s="398" t="s">
        <v>44</v>
      </c>
      <c r="BG82" s="400">
        <v>0</v>
      </c>
      <c r="BH82" s="399" t="s">
        <v>44</v>
      </c>
      <c r="BI82" s="399" t="s">
        <v>44</v>
      </c>
      <c r="BJ82" s="373" t="s">
        <v>44</v>
      </c>
      <c r="BK82" s="428">
        <v>0</v>
      </c>
      <c r="BL82" s="399" t="s">
        <v>44</v>
      </c>
      <c r="BM82" s="402" t="s">
        <v>44</v>
      </c>
      <c r="BN82" s="403" t="s">
        <v>44</v>
      </c>
      <c r="BO82" s="403">
        <v>0</v>
      </c>
      <c r="BP82" s="402" t="s">
        <v>44</v>
      </c>
      <c r="BQ82" s="403" t="s">
        <v>44</v>
      </c>
      <c r="BR82" s="403" t="s">
        <v>44</v>
      </c>
      <c r="BS82" s="378">
        <v>0</v>
      </c>
      <c r="BT82" s="399" t="s">
        <v>44</v>
      </c>
      <c r="BU82" s="399" t="s">
        <v>44</v>
      </c>
      <c r="BV82" s="399" t="s">
        <v>44</v>
      </c>
      <c r="BW82" s="399">
        <v>0</v>
      </c>
      <c r="BX82" s="399" t="s">
        <v>44</v>
      </c>
      <c r="BY82" s="399" t="s">
        <v>44</v>
      </c>
      <c r="BZ82" s="399" t="s">
        <v>44</v>
      </c>
      <c r="CA82" s="399">
        <v>0</v>
      </c>
      <c r="CB82" s="399" t="s">
        <v>44</v>
      </c>
      <c r="CC82" s="399" t="s">
        <v>44</v>
      </c>
      <c r="CD82" s="399" t="s">
        <v>44</v>
      </c>
      <c r="CE82" s="399">
        <v>0</v>
      </c>
      <c r="CF82" s="399" t="s">
        <v>44</v>
      </c>
      <c r="CG82" s="399" t="s">
        <v>44</v>
      </c>
      <c r="CH82" s="399" t="s">
        <v>44</v>
      </c>
      <c r="CI82" s="398" t="s">
        <v>484</v>
      </c>
      <c r="CJ82" s="398">
        <v>0</v>
      </c>
      <c r="CK82" s="398">
        <v>100</v>
      </c>
      <c r="CL82" s="404">
        <v>0</v>
      </c>
      <c r="CM82" s="404">
        <v>0</v>
      </c>
      <c r="CN82" s="404" t="s">
        <v>44</v>
      </c>
      <c r="CO82" s="451" t="s">
        <v>44</v>
      </c>
      <c r="CP82" s="432" t="s">
        <v>44</v>
      </c>
      <c r="CQ82" s="380" t="s">
        <v>44</v>
      </c>
      <c r="CR82" s="380" t="s">
        <v>44</v>
      </c>
      <c r="CS82" s="380" t="s">
        <v>44</v>
      </c>
      <c r="CT82" s="381" t="s">
        <v>44</v>
      </c>
      <c r="CU82" s="381" t="s">
        <v>44</v>
      </c>
      <c r="CV82" s="381" t="s">
        <v>63</v>
      </c>
      <c r="CW82" s="381">
        <v>0</v>
      </c>
      <c r="CX82" s="382">
        <v>100</v>
      </c>
      <c r="CY82" s="382">
        <v>0</v>
      </c>
      <c r="CZ82" s="382">
        <v>0</v>
      </c>
      <c r="DA82" s="382">
        <v>0</v>
      </c>
      <c r="DB82" s="383">
        <v>0</v>
      </c>
      <c r="DC82" s="538">
        <f t="shared" si="2"/>
        <v>100</v>
      </c>
      <c r="DD82" s="383" t="s">
        <v>18484</v>
      </c>
      <c r="DE82" s="383">
        <v>11</v>
      </c>
      <c r="DF82" s="384" t="s">
        <v>17369</v>
      </c>
      <c r="DG82" s="435" t="s">
        <v>14</v>
      </c>
      <c r="DH82" s="385" t="s">
        <v>721</v>
      </c>
      <c r="DI82" s="385" t="s">
        <v>752</v>
      </c>
      <c r="DJ82" s="385" t="s">
        <v>44</v>
      </c>
      <c r="DK82" s="436" t="s">
        <v>14</v>
      </c>
      <c r="DL82" s="386" t="s">
        <v>17370</v>
      </c>
      <c r="DM82" s="386" t="s">
        <v>14</v>
      </c>
      <c r="DN82" s="387" t="s">
        <v>748</v>
      </c>
      <c r="DO82" s="388" t="s">
        <v>31</v>
      </c>
      <c r="DP82" s="388" t="s">
        <v>17</v>
      </c>
      <c r="DQ82" s="388" t="s">
        <v>44</v>
      </c>
      <c r="DR82" s="388" t="s">
        <v>44</v>
      </c>
      <c r="DS82" s="389" t="s">
        <v>32</v>
      </c>
      <c r="DT82" s="392" t="s">
        <v>44</v>
      </c>
      <c r="DU82" s="392" t="s">
        <v>32</v>
      </c>
      <c r="DV82" s="392" t="s">
        <v>44</v>
      </c>
      <c r="DW82" s="392">
        <v>4</v>
      </c>
      <c r="DX82" s="392" t="s">
        <v>17</v>
      </c>
      <c r="DY82" s="444" t="s">
        <v>33</v>
      </c>
      <c r="DZ82" s="445" t="s">
        <v>41</v>
      </c>
      <c r="EA82" s="445" t="s">
        <v>44</v>
      </c>
      <c r="EB82" s="445" t="s">
        <v>44</v>
      </c>
      <c r="EC82" s="445" t="s">
        <v>44</v>
      </c>
      <c r="ED82" s="445" t="s">
        <v>44</v>
      </c>
      <c r="EE82" s="384" t="s">
        <v>44</v>
      </c>
      <c r="EF82" s="383" t="s">
        <v>44</v>
      </c>
      <c r="EG82" s="383" t="s">
        <v>44</v>
      </c>
      <c r="EH82" s="383" t="s">
        <v>44</v>
      </c>
      <c r="EI82" s="383" t="s">
        <v>44</v>
      </c>
      <c r="EJ82" s="383" t="s">
        <v>44</v>
      </c>
      <c r="EK82" s="383" t="s">
        <v>44</v>
      </c>
      <c r="EL82" s="383" t="s">
        <v>722</v>
      </c>
      <c r="EM82" s="400" t="s">
        <v>44</v>
      </c>
      <c r="EN82" s="399" t="s">
        <v>723</v>
      </c>
      <c r="EO82" s="399" t="s">
        <v>44</v>
      </c>
      <c r="EP82" s="400" t="s">
        <v>17</v>
      </c>
      <c r="EQ82" s="400" t="s">
        <v>44</v>
      </c>
      <c r="ER82" s="405">
        <v>2</v>
      </c>
      <c r="ES82" s="405" t="s">
        <v>14</v>
      </c>
      <c r="ET82" s="401" t="s">
        <v>17407</v>
      </c>
      <c r="EU82" s="399">
        <v>1</v>
      </c>
      <c r="EV82" s="400" t="s">
        <v>17398</v>
      </c>
      <c r="EW82" s="399">
        <v>0</v>
      </c>
      <c r="EX82" s="398" t="s">
        <v>44</v>
      </c>
      <c r="EY82" s="398">
        <v>1</v>
      </c>
      <c r="EZ82" s="398" t="s">
        <v>17358</v>
      </c>
      <c r="FA82" s="399">
        <v>0</v>
      </c>
      <c r="FB82" s="399" t="s">
        <v>44</v>
      </c>
      <c r="FC82" s="399" t="s">
        <v>39</v>
      </c>
      <c r="FD82" s="399">
        <v>1</v>
      </c>
      <c r="FE82" s="398">
        <v>0</v>
      </c>
      <c r="FF82" s="399">
        <v>0</v>
      </c>
      <c r="FG82" s="399">
        <v>0</v>
      </c>
      <c r="FH82" s="399" t="s">
        <v>44</v>
      </c>
      <c r="FI82" s="529" t="s">
        <v>18485</v>
      </c>
      <c r="FJ82" s="529" t="s">
        <v>18486</v>
      </c>
      <c r="FK82" s="530" t="s">
        <v>18487</v>
      </c>
      <c r="FL82" s="531" t="s">
        <v>18488</v>
      </c>
      <c r="FM82" s="400" t="s">
        <v>18489</v>
      </c>
      <c r="FN82" s="399" t="s">
        <v>18466</v>
      </c>
      <c r="FO82" s="398" t="s">
        <v>834</v>
      </c>
    </row>
    <row r="83" spans="1:171" s="1" customFormat="1" ht="12.75" customHeight="1" thickBot="1" x14ac:dyDescent="0.35">
      <c r="A83" s="370">
        <v>107</v>
      </c>
      <c r="B83" s="397" t="s">
        <v>5596</v>
      </c>
      <c r="C83" s="337" t="s">
        <v>19695</v>
      </c>
      <c r="D83" s="337" t="s">
        <v>19695</v>
      </c>
      <c r="E83" s="399" t="s">
        <v>13442</v>
      </c>
      <c r="F83" s="398" t="s">
        <v>44</v>
      </c>
      <c r="G83" s="398" t="s">
        <v>13239</v>
      </c>
      <c r="H83" s="398" t="s">
        <v>42</v>
      </c>
      <c r="I83" s="398" t="s">
        <v>44</v>
      </c>
      <c r="J83" s="398" t="s">
        <v>20</v>
      </c>
      <c r="K83" s="399" t="s">
        <v>44</v>
      </c>
      <c r="L83" s="399" t="s">
        <v>21</v>
      </c>
      <c r="M83" s="372" t="s">
        <v>17</v>
      </c>
      <c r="N83" s="398" t="s">
        <v>14</v>
      </c>
      <c r="O83" s="400" t="s">
        <v>44</v>
      </c>
      <c r="P83" s="398" t="s">
        <v>44</v>
      </c>
      <c r="Q83" s="400" t="s">
        <v>44</v>
      </c>
      <c r="R83" s="693" t="s">
        <v>22</v>
      </c>
      <c r="S83" s="399" t="s">
        <v>44</v>
      </c>
      <c r="T83" s="399" t="s">
        <v>44</v>
      </c>
      <c r="U83" s="399" t="s">
        <v>23</v>
      </c>
      <c r="V83" s="398" t="s">
        <v>719</v>
      </c>
      <c r="W83" s="398" t="s">
        <v>38</v>
      </c>
      <c r="X83" s="398">
        <v>1</v>
      </c>
      <c r="Y83" s="401">
        <v>120</v>
      </c>
      <c r="Z83" s="399" t="s">
        <v>24</v>
      </c>
      <c r="AA83" s="399" t="s">
        <v>18415</v>
      </c>
      <c r="AB83" s="399" t="s">
        <v>14</v>
      </c>
      <c r="AC83" s="399" t="s">
        <v>17558</v>
      </c>
      <c r="AD83" s="399" t="s">
        <v>14</v>
      </c>
      <c r="AE83" s="399" t="s">
        <v>39</v>
      </c>
      <c r="AF83" s="399" t="s">
        <v>44</v>
      </c>
      <c r="AG83" s="399" t="s">
        <v>38</v>
      </c>
      <c r="AH83" s="399">
        <v>1</v>
      </c>
      <c r="AI83" s="399">
        <v>15</v>
      </c>
      <c r="AJ83" s="399" t="s">
        <v>483</v>
      </c>
      <c r="AK83" s="398" t="s">
        <v>44</v>
      </c>
      <c r="AL83" s="399">
        <v>6</v>
      </c>
      <c r="AM83" s="398" t="s">
        <v>18497</v>
      </c>
      <c r="AN83" s="399" t="s">
        <v>14</v>
      </c>
      <c r="AO83" s="398">
        <v>90</v>
      </c>
      <c r="AP83" s="399" t="s">
        <v>44</v>
      </c>
      <c r="AQ83" s="399" t="s">
        <v>17</v>
      </c>
      <c r="AR83" s="399" t="s">
        <v>44</v>
      </c>
      <c r="AS83" s="399" t="s">
        <v>44</v>
      </c>
      <c r="AT83" s="399">
        <v>0</v>
      </c>
      <c r="AU83" s="398" t="s">
        <v>44</v>
      </c>
      <c r="AV83" s="398">
        <v>0</v>
      </c>
      <c r="AW83" s="399" t="s">
        <v>44</v>
      </c>
      <c r="AX83" s="399">
        <v>0</v>
      </c>
      <c r="AY83" s="398">
        <v>0</v>
      </c>
      <c r="AZ83" s="399" t="s">
        <v>14</v>
      </c>
      <c r="BA83" s="399" t="s">
        <v>13464</v>
      </c>
      <c r="BB83" s="399" t="s">
        <v>486</v>
      </c>
      <c r="BC83" s="399">
        <v>1</v>
      </c>
      <c r="BD83" s="399">
        <v>100</v>
      </c>
      <c r="BE83" s="400">
        <v>0</v>
      </c>
      <c r="BF83" s="398" t="s">
        <v>44</v>
      </c>
      <c r="BG83" s="400">
        <v>0</v>
      </c>
      <c r="BH83" s="399" t="s">
        <v>44</v>
      </c>
      <c r="BI83" s="399" t="s">
        <v>44</v>
      </c>
      <c r="BJ83" s="373" t="s">
        <v>44</v>
      </c>
      <c r="BK83" s="373">
        <v>0</v>
      </c>
      <c r="BL83" s="399" t="s">
        <v>44</v>
      </c>
      <c r="BM83" s="402" t="s">
        <v>44</v>
      </c>
      <c r="BN83" s="377" t="s">
        <v>44</v>
      </c>
      <c r="BO83" s="377">
        <v>0</v>
      </c>
      <c r="BP83" s="376" t="s">
        <v>44</v>
      </c>
      <c r="BQ83" s="377" t="s">
        <v>44</v>
      </c>
      <c r="BR83" s="377" t="s">
        <v>44</v>
      </c>
      <c r="BS83" s="408">
        <v>0</v>
      </c>
      <c r="BT83" s="399" t="s">
        <v>44</v>
      </c>
      <c r="BU83" s="399" t="s">
        <v>44</v>
      </c>
      <c r="BV83" s="399" t="s">
        <v>44</v>
      </c>
      <c r="BW83" s="399">
        <v>0</v>
      </c>
      <c r="BX83" s="399" t="s">
        <v>44</v>
      </c>
      <c r="BY83" s="399" t="s">
        <v>44</v>
      </c>
      <c r="BZ83" s="399" t="s">
        <v>44</v>
      </c>
      <c r="CA83" s="399">
        <v>0</v>
      </c>
      <c r="CB83" s="399" t="s">
        <v>44</v>
      </c>
      <c r="CC83" s="399" t="s">
        <v>44</v>
      </c>
      <c r="CD83" s="399" t="s">
        <v>44</v>
      </c>
      <c r="CE83" s="399">
        <v>0</v>
      </c>
      <c r="CF83" s="399" t="s">
        <v>44</v>
      </c>
      <c r="CG83" s="399" t="s">
        <v>44</v>
      </c>
      <c r="CH83" s="399" t="s">
        <v>44</v>
      </c>
      <c r="CI83" s="398" t="s">
        <v>484</v>
      </c>
      <c r="CJ83" s="398">
        <v>0</v>
      </c>
      <c r="CK83" s="398">
        <v>100</v>
      </c>
      <c r="CL83" s="379">
        <v>0</v>
      </c>
      <c r="CM83" s="379">
        <v>0</v>
      </c>
      <c r="CN83" s="379" t="s">
        <v>44</v>
      </c>
      <c r="CO83" s="448" t="s">
        <v>44</v>
      </c>
      <c r="CP83" s="432" t="s">
        <v>44</v>
      </c>
      <c r="CQ83" s="380" t="s">
        <v>44</v>
      </c>
      <c r="CR83" s="380" t="s">
        <v>44</v>
      </c>
      <c r="CS83" s="380" t="s">
        <v>44</v>
      </c>
      <c r="CT83" s="381" t="s">
        <v>44</v>
      </c>
      <c r="CU83" s="381" t="s">
        <v>44</v>
      </c>
      <c r="CV83" s="381" t="s">
        <v>63</v>
      </c>
      <c r="CW83" s="381">
        <v>0</v>
      </c>
      <c r="CX83" s="382">
        <v>100</v>
      </c>
      <c r="CY83" s="382">
        <v>0</v>
      </c>
      <c r="CZ83" s="382">
        <v>0</v>
      </c>
      <c r="DA83" s="382">
        <v>0</v>
      </c>
      <c r="DB83" s="383">
        <v>0</v>
      </c>
      <c r="DC83" s="538">
        <f t="shared" si="2"/>
        <v>100</v>
      </c>
      <c r="DD83" s="383" t="s">
        <v>18416</v>
      </c>
      <c r="DE83" s="383">
        <v>87</v>
      </c>
      <c r="DF83" s="384" t="s">
        <v>17369</v>
      </c>
      <c r="DG83" s="385" t="s">
        <v>17</v>
      </c>
      <c r="DH83" s="385" t="s">
        <v>44</v>
      </c>
      <c r="DI83" s="385" t="s">
        <v>44</v>
      </c>
      <c r="DJ83" s="413" t="s">
        <v>44</v>
      </c>
      <c r="DK83" s="436" t="s">
        <v>17</v>
      </c>
      <c r="DL83" s="386" t="s">
        <v>44</v>
      </c>
      <c r="DM83" s="386" t="s">
        <v>14</v>
      </c>
      <c r="DN83" s="387" t="s">
        <v>748</v>
      </c>
      <c r="DO83" s="388" t="s">
        <v>31</v>
      </c>
      <c r="DP83" s="388" t="s">
        <v>14</v>
      </c>
      <c r="DQ83" s="388" t="s">
        <v>30</v>
      </c>
      <c r="DR83" s="388" t="s">
        <v>18498</v>
      </c>
      <c r="DS83" s="389" t="s">
        <v>32</v>
      </c>
      <c r="DT83" s="392" t="s">
        <v>44</v>
      </c>
      <c r="DU83" s="392" t="s">
        <v>32</v>
      </c>
      <c r="DV83" s="392" t="s">
        <v>44</v>
      </c>
      <c r="DW83" s="392">
        <v>4</v>
      </c>
      <c r="DX83" s="392" t="s">
        <v>17</v>
      </c>
      <c r="DY83" s="444" t="s">
        <v>33</v>
      </c>
      <c r="DZ83" s="445" t="s">
        <v>18499</v>
      </c>
      <c r="EA83" s="445" t="s">
        <v>18181</v>
      </c>
      <c r="EB83" s="445" t="s">
        <v>18399</v>
      </c>
      <c r="EC83" s="445" t="s">
        <v>44</v>
      </c>
      <c r="ED83" s="445" t="s">
        <v>44</v>
      </c>
      <c r="EE83" s="384" t="s">
        <v>18500</v>
      </c>
      <c r="EF83" s="383" t="s">
        <v>44</v>
      </c>
      <c r="EG83" s="383" t="s">
        <v>44</v>
      </c>
      <c r="EH83" s="383" t="s">
        <v>44</v>
      </c>
      <c r="EI83" s="383" t="s">
        <v>44</v>
      </c>
      <c r="EJ83" s="383" t="s">
        <v>44</v>
      </c>
      <c r="EK83" s="383" t="s">
        <v>44</v>
      </c>
      <c r="EL83" s="383" t="s">
        <v>722</v>
      </c>
      <c r="EM83" s="398" t="s">
        <v>44</v>
      </c>
      <c r="EN83" s="399" t="s">
        <v>482</v>
      </c>
      <c r="EO83" s="399" t="s">
        <v>44</v>
      </c>
      <c r="EP83" s="400" t="s">
        <v>17</v>
      </c>
      <c r="EQ83" s="400" t="s">
        <v>44</v>
      </c>
      <c r="ER83" s="405">
        <v>2</v>
      </c>
      <c r="ES83" s="405" t="s">
        <v>14</v>
      </c>
      <c r="ET83" s="401" t="s">
        <v>17576</v>
      </c>
      <c r="EU83" s="399">
        <v>2</v>
      </c>
      <c r="EV83" s="400" t="s">
        <v>17398</v>
      </c>
      <c r="EW83" s="399">
        <v>1</v>
      </c>
      <c r="EX83" s="398" t="s">
        <v>17358</v>
      </c>
      <c r="EY83" s="398">
        <v>1</v>
      </c>
      <c r="EZ83" s="398" t="s">
        <v>17358</v>
      </c>
      <c r="FA83" s="399">
        <v>0</v>
      </c>
      <c r="FB83" s="399" t="s">
        <v>44</v>
      </c>
      <c r="FC83" s="399" t="s">
        <v>39</v>
      </c>
      <c r="FD83" s="399">
        <v>2</v>
      </c>
      <c r="FE83" s="398">
        <v>0</v>
      </c>
      <c r="FF83" s="399">
        <v>0</v>
      </c>
      <c r="FG83" s="399">
        <v>0</v>
      </c>
      <c r="FH83" s="399" t="s">
        <v>44</v>
      </c>
      <c r="FI83" s="529" t="s">
        <v>18501</v>
      </c>
      <c r="FJ83" s="529" t="s">
        <v>18502</v>
      </c>
      <c r="FK83" s="530" t="s">
        <v>18503</v>
      </c>
      <c r="FL83" s="531" t="s">
        <v>18504</v>
      </c>
      <c r="FM83" s="400" t="s">
        <v>18505</v>
      </c>
      <c r="FN83" s="399" t="s">
        <v>18466</v>
      </c>
      <c r="FO83" s="398" t="s">
        <v>834</v>
      </c>
    </row>
    <row r="84" spans="1:171" s="1" customFormat="1" ht="12.75" customHeight="1" thickBot="1" x14ac:dyDescent="0.35">
      <c r="A84" s="370">
        <v>108</v>
      </c>
      <c r="B84" s="371" t="s">
        <v>8190</v>
      </c>
      <c r="C84" s="337" t="s">
        <v>19695</v>
      </c>
      <c r="D84" s="337" t="s">
        <v>19695</v>
      </c>
      <c r="E84" s="373" t="s">
        <v>13442</v>
      </c>
      <c r="F84" s="372" t="s">
        <v>44</v>
      </c>
      <c r="G84" s="372" t="s">
        <v>376</v>
      </c>
      <c r="H84" s="372" t="s">
        <v>42</v>
      </c>
      <c r="I84" s="372" t="s">
        <v>44</v>
      </c>
      <c r="J84" s="372" t="s">
        <v>20</v>
      </c>
      <c r="K84" s="373" t="s">
        <v>44</v>
      </c>
      <c r="L84" s="373" t="s">
        <v>21</v>
      </c>
      <c r="M84" s="372" t="s">
        <v>14</v>
      </c>
      <c r="N84" s="372" t="s">
        <v>14</v>
      </c>
      <c r="O84" s="374" t="s">
        <v>44</v>
      </c>
      <c r="P84" s="372" t="s">
        <v>44</v>
      </c>
      <c r="Q84" s="374" t="s">
        <v>44</v>
      </c>
      <c r="R84" s="692" t="s">
        <v>22</v>
      </c>
      <c r="S84" s="373" t="s">
        <v>44</v>
      </c>
      <c r="T84" s="373" t="s">
        <v>44</v>
      </c>
      <c r="U84" s="373" t="s">
        <v>23</v>
      </c>
      <c r="V84" s="372" t="s">
        <v>788</v>
      </c>
      <c r="W84" s="372" t="s">
        <v>64</v>
      </c>
      <c r="X84" s="372">
        <v>1</v>
      </c>
      <c r="Y84" s="375">
        <v>480</v>
      </c>
      <c r="Z84" s="373" t="s">
        <v>24</v>
      </c>
      <c r="AA84" s="373" t="s">
        <v>18506</v>
      </c>
      <c r="AB84" s="373" t="s">
        <v>14</v>
      </c>
      <c r="AC84" s="373" t="s">
        <v>68</v>
      </c>
      <c r="AD84" s="373" t="s">
        <v>14</v>
      </c>
      <c r="AE84" s="373" t="s">
        <v>39</v>
      </c>
      <c r="AF84" s="373" t="s">
        <v>44</v>
      </c>
      <c r="AG84" s="373" t="s">
        <v>26</v>
      </c>
      <c r="AH84" s="373">
        <v>3</v>
      </c>
      <c r="AI84" s="373">
        <v>40</v>
      </c>
      <c r="AJ84" s="373" t="s">
        <v>483</v>
      </c>
      <c r="AK84" s="372" t="s">
        <v>44</v>
      </c>
      <c r="AL84" s="373">
        <v>3</v>
      </c>
      <c r="AM84" s="372" t="s">
        <v>65</v>
      </c>
      <c r="AN84" s="373" t="s">
        <v>14</v>
      </c>
      <c r="AO84" s="372">
        <v>90</v>
      </c>
      <c r="AP84" s="373" t="s">
        <v>44</v>
      </c>
      <c r="AQ84" s="373" t="s">
        <v>17</v>
      </c>
      <c r="AR84" s="373" t="s">
        <v>44</v>
      </c>
      <c r="AS84" s="373" t="s">
        <v>44</v>
      </c>
      <c r="AT84" s="373">
        <v>0</v>
      </c>
      <c r="AU84" s="372" t="s">
        <v>44</v>
      </c>
      <c r="AV84" s="372">
        <v>0</v>
      </c>
      <c r="AW84" s="373" t="s">
        <v>44</v>
      </c>
      <c r="AX84" s="373">
        <v>0</v>
      </c>
      <c r="AY84" s="372">
        <v>0</v>
      </c>
      <c r="AZ84" s="373" t="s">
        <v>14</v>
      </c>
      <c r="BA84" s="373" t="s">
        <v>18507</v>
      </c>
      <c r="BB84" s="373" t="s">
        <v>731</v>
      </c>
      <c r="BC84" s="373">
        <v>5</v>
      </c>
      <c r="BD84" s="373">
        <v>100</v>
      </c>
      <c r="BE84" s="374">
        <v>0</v>
      </c>
      <c r="BF84" s="372" t="s">
        <v>44</v>
      </c>
      <c r="BG84" s="374">
        <v>0</v>
      </c>
      <c r="BH84" s="373" t="s">
        <v>44</v>
      </c>
      <c r="BI84" s="373" t="s">
        <v>44</v>
      </c>
      <c r="BJ84" s="373" t="s">
        <v>44</v>
      </c>
      <c r="BK84" s="373">
        <v>0</v>
      </c>
      <c r="BL84" s="373" t="s">
        <v>44</v>
      </c>
      <c r="BM84" s="376" t="s">
        <v>44</v>
      </c>
      <c r="BN84" s="377" t="s">
        <v>44</v>
      </c>
      <c r="BO84" s="377">
        <v>0</v>
      </c>
      <c r="BP84" s="376" t="s">
        <v>44</v>
      </c>
      <c r="BQ84" s="377" t="s">
        <v>44</v>
      </c>
      <c r="BR84" s="377" t="s">
        <v>44</v>
      </c>
      <c r="BS84" s="378">
        <v>6</v>
      </c>
      <c r="BT84" s="373">
        <v>0</v>
      </c>
      <c r="BU84" s="373">
        <v>100</v>
      </c>
      <c r="BV84" s="373" t="s">
        <v>18508</v>
      </c>
      <c r="BW84" s="373">
        <v>0</v>
      </c>
      <c r="BX84" s="373" t="s">
        <v>44</v>
      </c>
      <c r="BY84" s="373" t="s">
        <v>44</v>
      </c>
      <c r="BZ84" s="373" t="s">
        <v>44</v>
      </c>
      <c r="CA84" s="373">
        <v>0</v>
      </c>
      <c r="CB84" s="373" t="s">
        <v>44</v>
      </c>
      <c r="CC84" s="373" t="s">
        <v>44</v>
      </c>
      <c r="CD84" s="373" t="s">
        <v>44</v>
      </c>
      <c r="CE84" s="373">
        <v>0</v>
      </c>
      <c r="CF84" s="373" t="s">
        <v>44</v>
      </c>
      <c r="CG84" s="373" t="s">
        <v>44</v>
      </c>
      <c r="CH84" s="373" t="s">
        <v>44</v>
      </c>
      <c r="CI84" s="372" t="s">
        <v>484</v>
      </c>
      <c r="CJ84" s="372">
        <v>0</v>
      </c>
      <c r="CK84" s="372">
        <v>100</v>
      </c>
      <c r="CL84" s="379">
        <v>0</v>
      </c>
      <c r="CM84" s="379">
        <v>0</v>
      </c>
      <c r="CN84" s="379" t="s">
        <v>44</v>
      </c>
      <c r="CO84" s="379" t="s">
        <v>44</v>
      </c>
      <c r="CP84" s="432" t="s">
        <v>44</v>
      </c>
      <c r="CQ84" s="380" t="s">
        <v>44</v>
      </c>
      <c r="CR84" s="380" t="s">
        <v>44</v>
      </c>
      <c r="CS84" s="380" t="s">
        <v>44</v>
      </c>
      <c r="CT84" s="381" t="s">
        <v>44</v>
      </c>
      <c r="CU84" s="381" t="s">
        <v>44</v>
      </c>
      <c r="CV84" s="381" t="s">
        <v>63</v>
      </c>
      <c r="CW84" s="381">
        <v>0</v>
      </c>
      <c r="CX84" s="382">
        <v>100</v>
      </c>
      <c r="CY84" s="382">
        <v>0</v>
      </c>
      <c r="CZ84" s="382">
        <v>0</v>
      </c>
      <c r="DA84" s="382">
        <v>0</v>
      </c>
      <c r="DB84" s="433">
        <v>0</v>
      </c>
      <c r="DC84" s="538">
        <f t="shared" si="2"/>
        <v>100</v>
      </c>
      <c r="DD84" s="383" t="s">
        <v>18509</v>
      </c>
      <c r="DE84" s="383">
        <v>36</v>
      </c>
      <c r="DF84" s="384" t="s">
        <v>17369</v>
      </c>
      <c r="DG84" s="435" t="s">
        <v>14</v>
      </c>
      <c r="DH84" s="385" t="s">
        <v>721</v>
      </c>
      <c r="DI84" s="385" t="s">
        <v>932</v>
      </c>
      <c r="DJ84" s="385" t="s">
        <v>44</v>
      </c>
      <c r="DK84" s="436" t="s">
        <v>17</v>
      </c>
      <c r="DL84" s="386" t="s">
        <v>44</v>
      </c>
      <c r="DM84" s="386" t="s">
        <v>14</v>
      </c>
      <c r="DN84" s="387" t="s">
        <v>748</v>
      </c>
      <c r="DO84" s="388" t="s">
        <v>31</v>
      </c>
      <c r="DP84" s="388" t="s">
        <v>14</v>
      </c>
      <c r="DQ84" s="388" t="s">
        <v>30</v>
      </c>
      <c r="DR84" s="388" t="s">
        <v>18510</v>
      </c>
      <c r="DS84" s="389" t="s">
        <v>32</v>
      </c>
      <c r="DT84" s="392" t="s">
        <v>44</v>
      </c>
      <c r="DU84" s="392" t="s">
        <v>32</v>
      </c>
      <c r="DV84" s="392" t="s">
        <v>44</v>
      </c>
      <c r="DW84" s="392">
        <v>5</v>
      </c>
      <c r="DX84" s="392" t="s">
        <v>14</v>
      </c>
      <c r="DY84" s="444" t="s">
        <v>33</v>
      </c>
      <c r="DZ84" s="445" t="s">
        <v>34</v>
      </c>
      <c r="EA84" s="445" t="s">
        <v>18511</v>
      </c>
      <c r="EB84" s="445" t="s">
        <v>18512</v>
      </c>
      <c r="EC84" s="445" t="s">
        <v>44</v>
      </c>
      <c r="ED84" s="445" t="s">
        <v>44</v>
      </c>
      <c r="EE84" s="384" t="s">
        <v>44</v>
      </c>
      <c r="EF84" s="383" t="s">
        <v>44</v>
      </c>
      <c r="EG84" s="383" t="s">
        <v>44</v>
      </c>
      <c r="EH84" s="383" t="s">
        <v>44</v>
      </c>
      <c r="EI84" s="383" t="s">
        <v>44</v>
      </c>
      <c r="EJ84" s="383" t="s">
        <v>44</v>
      </c>
      <c r="EK84" s="383" t="s">
        <v>44</v>
      </c>
      <c r="EL84" s="383" t="s">
        <v>867</v>
      </c>
      <c r="EM84" s="374" t="s">
        <v>44</v>
      </c>
      <c r="EN84" s="373" t="s">
        <v>482</v>
      </c>
      <c r="EO84" s="373" t="s">
        <v>44</v>
      </c>
      <c r="EP84" s="374" t="s">
        <v>17</v>
      </c>
      <c r="EQ84" s="374" t="s">
        <v>44</v>
      </c>
      <c r="ER84" s="396">
        <v>10</v>
      </c>
      <c r="ES84" s="396" t="s">
        <v>14</v>
      </c>
      <c r="ET84" s="375" t="s">
        <v>17456</v>
      </c>
      <c r="EU84" s="373">
        <v>1</v>
      </c>
      <c r="EV84" s="374" t="s">
        <v>17398</v>
      </c>
      <c r="EW84" s="373">
        <v>1</v>
      </c>
      <c r="EX84" s="372" t="s">
        <v>17373</v>
      </c>
      <c r="EY84" s="372">
        <v>0</v>
      </c>
      <c r="EZ84" s="372" t="s">
        <v>44</v>
      </c>
      <c r="FA84" s="373">
        <v>0</v>
      </c>
      <c r="FB84" s="373" t="s">
        <v>44</v>
      </c>
      <c r="FC84" s="373" t="s">
        <v>39</v>
      </c>
      <c r="FD84" s="373">
        <v>1</v>
      </c>
      <c r="FE84" s="372">
        <v>0</v>
      </c>
      <c r="FF84" s="373">
        <v>0</v>
      </c>
      <c r="FG84" s="373">
        <v>0</v>
      </c>
      <c r="FH84" s="373" t="s">
        <v>44</v>
      </c>
      <c r="FI84" s="526" t="s">
        <v>18513</v>
      </c>
      <c r="FJ84" s="526" t="s">
        <v>18514</v>
      </c>
      <c r="FK84" s="527" t="s">
        <v>18515</v>
      </c>
      <c r="FL84" s="528" t="s">
        <v>18516</v>
      </c>
      <c r="FM84" s="374" t="s">
        <v>18517</v>
      </c>
      <c r="FN84" s="373" t="s">
        <v>18518</v>
      </c>
      <c r="FO84" s="372" t="s">
        <v>834</v>
      </c>
    </row>
    <row r="85" spans="1:171" s="1" customFormat="1" ht="12.75" customHeight="1" thickBot="1" x14ac:dyDescent="0.35">
      <c r="A85" s="370">
        <v>109</v>
      </c>
      <c r="B85" s="397" t="s">
        <v>10048</v>
      </c>
      <c r="C85" s="337" t="s">
        <v>19695</v>
      </c>
      <c r="D85" s="337" t="s">
        <v>19695</v>
      </c>
      <c r="E85" s="399" t="s">
        <v>13442</v>
      </c>
      <c r="F85" s="398" t="s">
        <v>44</v>
      </c>
      <c r="G85" s="398" t="s">
        <v>371</v>
      </c>
      <c r="H85" s="398" t="s">
        <v>19</v>
      </c>
      <c r="I85" s="398" t="s">
        <v>44</v>
      </c>
      <c r="J85" s="398" t="s">
        <v>20</v>
      </c>
      <c r="K85" s="399" t="s">
        <v>44</v>
      </c>
      <c r="L85" s="399" t="s">
        <v>21</v>
      </c>
      <c r="M85" s="372" t="s">
        <v>14</v>
      </c>
      <c r="N85" s="398" t="s">
        <v>14</v>
      </c>
      <c r="O85" s="400" t="s">
        <v>44</v>
      </c>
      <c r="P85" s="398" t="s">
        <v>44</v>
      </c>
      <c r="Q85" s="400" t="s">
        <v>44</v>
      </c>
      <c r="R85" s="692" t="s">
        <v>22</v>
      </c>
      <c r="S85" s="399" t="s">
        <v>44</v>
      </c>
      <c r="T85" s="399" t="s">
        <v>44</v>
      </c>
      <c r="U85" s="399" t="s">
        <v>23</v>
      </c>
      <c r="V85" s="398" t="s">
        <v>958</v>
      </c>
      <c r="W85" s="398" t="s">
        <v>38</v>
      </c>
      <c r="X85" s="398">
        <v>1</v>
      </c>
      <c r="Y85" s="401">
        <v>40</v>
      </c>
      <c r="Z85" s="399" t="s">
        <v>24</v>
      </c>
      <c r="AA85" s="399" t="s">
        <v>18519</v>
      </c>
      <c r="AB85" s="399" t="s">
        <v>14</v>
      </c>
      <c r="AC85" s="399" t="s">
        <v>48</v>
      </c>
      <c r="AD85" s="399" t="s">
        <v>14</v>
      </c>
      <c r="AE85" s="399" t="s">
        <v>39</v>
      </c>
      <c r="AF85" s="399" t="s">
        <v>44</v>
      </c>
      <c r="AG85" s="399" t="s">
        <v>38</v>
      </c>
      <c r="AH85" s="399">
        <v>1</v>
      </c>
      <c r="AI85" s="399">
        <v>30</v>
      </c>
      <c r="AJ85" s="399" t="s">
        <v>483</v>
      </c>
      <c r="AK85" s="398" t="s">
        <v>44</v>
      </c>
      <c r="AL85" s="399">
        <v>3</v>
      </c>
      <c r="AM85" s="398" t="s">
        <v>720</v>
      </c>
      <c r="AN85" s="399" t="s">
        <v>14</v>
      </c>
      <c r="AO85" s="398">
        <v>80</v>
      </c>
      <c r="AP85" s="399" t="s">
        <v>44</v>
      </c>
      <c r="AQ85" s="399" t="s">
        <v>17</v>
      </c>
      <c r="AR85" s="399" t="s">
        <v>44</v>
      </c>
      <c r="AS85" s="399" t="s">
        <v>44</v>
      </c>
      <c r="AT85" s="399">
        <v>0</v>
      </c>
      <c r="AU85" s="398" t="s">
        <v>44</v>
      </c>
      <c r="AV85" s="398">
        <v>0</v>
      </c>
      <c r="AW85" s="399" t="s">
        <v>44</v>
      </c>
      <c r="AX85" s="399">
        <v>0</v>
      </c>
      <c r="AY85" s="398">
        <v>0</v>
      </c>
      <c r="AZ85" s="399" t="s">
        <v>14</v>
      </c>
      <c r="BA85" s="399" t="s">
        <v>13445</v>
      </c>
      <c r="BB85" s="399" t="s">
        <v>18520</v>
      </c>
      <c r="BC85" s="399">
        <v>2</v>
      </c>
      <c r="BD85" s="399">
        <v>100</v>
      </c>
      <c r="BE85" s="400">
        <v>0</v>
      </c>
      <c r="BF85" s="398" t="s">
        <v>44</v>
      </c>
      <c r="BG85" s="398">
        <v>0</v>
      </c>
      <c r="BH85" s="399" t="s">
        <v>44</v>
      </c>
      <c r="BI85" s="399" t="s">
        <v>44</v>
      </c>
      <c r="BJ85" s="373" t="s">
        <v>44</v>
      </c>
      <c r="BK85" s="428">
        <v>1</v>
      </c>
      <c r="BL85" s="399">
        <v>0</v>
      </c>
      <c r="BM85" s="402">
        <v>100</v>
      </c>
      <c r="BN85" s="403" t="s">
        <v>18521</v>
      </c>
      <c r="BO85" s="403">
        <v>0</v>
      </c>
      <c r="BP85" s="402" t="s">
        <v>44</v>
      </c>
      <c r="BQ85" s="403" t="s">
        <v>44</v>
      </c>
      <c r="BR85" s="403" t="s">
        <v>44</v>
      </c>
      <c r="BS85" s="378">
        <v>5</v>
      </c>
      <c r="BT85" s="399">
        <v>0</v>
      </c>
      <c r="BU85" s="399">
        <v>100</v>
      </c>
      <c r="BV85" s="399" t="s">
        <v>18508</v>
      </c>
      <c r="BW85" s="399">
        <v>1</v>
      </c>
      <c r="BX85" s="399">
        <v>0</v>
      </c>
      <c r="BY85" s="399">
        <v>100</v>
      </c>
      <c r="BZ85" s="399" t="s">
        <v>18522</v>
      </c>
      <c r="CA85" s="399">
        <v>0</v>
      </c>
      <c r="CB85" s="399" t="s">
        <v>44</v>
      </c>
      <c r="CC85" s="399" t="s">
        <v>44</v>
      </c>
      <c r="CD85" s="399" t="s">
        <v>44</v>
      </c>
      <c r="CE85" s="399">
        <v>0</v>
      </c>
      <c r="CF85" s="399" t="s">
        <v>44</v>
      </c>
      <c r="CG85" s="399" t="s">
        <v>44</v>
      </c>
      <c r="CH85" s="399" t="s">
        <v>44</v>
      </c>
      <c r="CI85" s="398" t="s">
        <v>484</v>
      </c>
      <c r="CJ85" s="398">
        <v>0</v>
      </c>
      <c r="CK85" s="398">
        <v>100</v>
      </c>
      <c r="CL85" s="404">
        <v>0</v>
      </c>
      <c r="CM85" s="404">
        <v>0</v>
      </c>
      <c r="CN85" s="404" t="s">
        <v>44</v>
      </c>
      <c r="CO85" s="404" t="s">
        <v>44</v>
      </c>
      <c r="CP85" s="432" t="s">
        <v>44</v>
      </c>
      <c r="CQ85" s="380" t="s">
        <v>44</v>
      </c>
      <c r="CR85" s="380" t="s">
        <v>44</v>
      </c>
      <c r="CS85" s="380" t="s">
        <v>44</v>
      </c>
      <c r="CT85" s="381" t="s">
        <v>44</v>
      </c>
      <c r="CU85" s="381" t="s">
        <v>44</v>
      </c>
      <c r="CV85" s="381" t="s">
        <v>132</v>
      </c>
      <c r="CW85" s="381">
        <v>0</v>
      </c>
      <c r="CX85" s="382">
        <v>0</v>
      </c>
      <c r="CY85" s="382">
        <v>100</v>
      </c>
      <c r="CZ85" s="382">
        <v>0</v>
      </c>
      <c r="DA85" s="382">
        <v>0</v>
      </c>
      <c r="DB85" s="383">
        <v>0</v>
      </c>
      <c r="DC85" s="538">
        <f t="shared" si="2"/>
        <v>100</v>
      </c>
      <c r="DD85" s="383" t="s">
        <v>18523</v>
      </c>
      <c r="DE85" s="383">
        <v>26</v>
      </c>
      <c r="DF85" s="384" t="s">
        <v>72</v>
      </c>
      <c r="DG85" s="435" t="s">
        <v>14</v>
      </c>
      <c r="DH85" s="385" t="s">
        <v>738</v>
      </c>
      <c r="DI85" s="385" t="s">
        <v>747</v>
      </c>
      <c r="DJ85" s="385" t="s">
        <v>44</v>
      </c>
      <c r="DK85" s="436" t="s">
        <v>17</v>
      </c>
      <c r="DL85" s="386" t="s">
        <v>44</v>
      </c>
      <c r="DM85" s="386" t="s">
        <v>14</v>
      </c>
      <c r="DN85" s="387" t="s">
        <v>748</v>
      </c>
      <c r="DO85" s="388" t="s">
        <v>31</v>
      </c>
      <c r="DP85" s="388" t="s">
        <v>14</v>
      </c>
      <c r="DQ85" s="388" t="s">
        <v>30</v>
      </c>
      <c r="DR85" s="388" t="s">
        <v>18524</v>
      </c>
      <c r="DS85" s="389" t="s">
        <v>32</v>
      </c>
      <c r="DT85" s="392" t="s">
        <v>44</v>
      </c>
      <c r="DU85" s="392" t="s">
        <v>32</v>
      </c>
      <c r="DV85" s="392" t="s">
        <v>44</v>
      </c>
      <c r="DW85" s="392">
        <v>3</v>
      </c>
      <c r="DX85" s="392" t="s">
        <v>14</v>
      </c>
      <c r="DY85" s="444" t="s">
        <v>33</v>
      </c>
      <c r="DZ85" s="445" t="s">
        <v>34</v>
      </c>
      <c r="EA85" s="445" t="s">
        <v>18525</v>
      </c>
      <c r="EB85" s="445" t="s">
        <v>18526</v>
      </c>
      <c r="EC85" s="445" t="s">
        <v>44</v>
      </c>
      <c r="ED85" s="445" t="s">
        <v>44</v>
      </c>
      <c r="EE85" s="384" t="s">
        <v>44</v>
      </c>
      <c r="EF85" s="383" t="s">
        <v>44</v>
      </c>
      <c r="EG85" s="383" t="s">
        <v>44</v>
      </c>
      <c r="EH85" s="383" t="s">
        <v>44</v>
      </c>
      <c r="EI85" s="383" t="s">
        <v>44</v>
      </c>
      <c r="EJ85" s="383" t="s">
        <v>44</v>
      </c>
      <c r="EK85" s="383" t="s">
        <v>44</v>
      </c>
      <c r="EL85" s="383" t="s">
        <v>491</v>
      </c>
      <c r="EM85" s="400" t="s">
        <v>44</v>
      </c>
      <c r="EN85" s="399" t="s">
        <v>482</v>
      </c>
      <c r="EO85" s="399" t="s">
        <v>44</v>
      </c>
      <c r="EP85" s="401" t="s">
        <v>17</v>
      </c>
      <c r="EQ85" s="405" t="s">
        <v>44</v>
      </c>
      <c r="ER85" s="405">
        <v>5</v>
      </c>
      <c r="ES85" s="405" t="s">
        <v>14</v>
      </c>
      <c r="ET85" s="401" t="s">
        <v>17407</v>
      </c>
      <c r="EU85" s="399">
        <v>1</v>
      </c>
      <c r="EV85" s="400" t="s">
        <v>17387</v>
      </c>
      <c r="EW85" s="399">
        <v>0</v>
      </c>
      <c r="EX85" s="398" t="s">
        <v>44</v>
      </c>
      <c r="EY85" s="398">
        <v>1</v>
      </c>
      <c r="EZ85" s="398" t="s">
        <v>17373</v>
      </c>
      <c r="FA85" s="399">
        <v>0</v>
      </c>
      <c r="FB85" s="399" t="s">
        <v>44</v>
      </c>
      <c r="FC85" s="399" t="s">
        <v>39</v>
      </c>
      <c r="FD85" s="399">
        <v>1</v>
      </c>
      <c r="FE85" s="398">
        <v>0</v>
      </c>
      <c r="FF85" s="399">
        <v>0</v>
      </c>
      <c r="FG85" s="399">
        <v>0</v>
      </c>
      <c r="FH85" s="399" t="s">
        <v>44</v>
      </c>
      <c r="FI85" s="529" t="s">
        <v>18527</v>
      </c>
      <c r="FJ85" s="529" t="s">
        <v>18528</v>
      </c>
      <c r="FK85" s="530" t="s">
        <v>18529</v>
      </c>
      <c r="FL85" s="531" t="s">
        <v>18530</v>
      </c>
      <c r="FM85" s="400" t="s">
        <v>18531</v>
      </c>
      <c r="FN85" s="399" t="s">
        <v>834</v>
      </c>
      <c r="FO85" s="398" t="s">
        <v>834</v>
      </c>
    </row>
    <row r="86" spans="1:171" s="1" customFormat="1" ht="12.75" customHeight="1" thickBot="1" x14ac:dyDescent="0.35">
      <c r="A86" s="370">
        <v>112</v>
      </c>
      <c r="B86" s="397" t="s">
        <v>10062</v>
      </c>
      <c r="C86" s="337" t="s">
        <v>19695</v>
      </c>
      <c r="D86" s="337" t="s">
        <v>19695</v>
      </c>
      <c r="E86" s="399" t="s">
        <v>13442</v>
      </c>
      <c r="F86" s="398" t="s">
        <v>44</v>
      </c>
      <c r="G86" s="398" t="s">
        <v>371</v>
      </c>
      <c r="H86" s="398" t="s">
        <v>19</v>
      </c>
      <c r="I86" s="398" t="s">
        <v>44</v>
      </c>
      <c r="J86" s="398" t="s">
        <v>20</v>
      </c>
      <c r="K86" s="399" t="s">
        <v>44</v>
      </c>
      <c r="L86" s="399" t="s">
        <v>21</v>
      </c>
      <c r="M86" s="372" t="s">
        <v>14</v>
      </c>
      <c r="N86" s="398" t="s">
        <v>14</v>
      </c>
      <c r="O86" s="400" t="s">
        <v>44</v>
      </c>
      <c r="P86" s="398" t="s">
        <v>44</v>
      </c>
      <c r="Q86" s="400" t="s">
        <v>44</v>
      </c>
      <c r="R86" s="692" t="s">
        <v>22</v>
      </c>
      <c r="S86" s="399" t="s">
        <v>44</v>
      </c>
      <c r="T86" s="399" t="s">
        <v>44</v>
      </c>
      <c r="U86" s="399" t="s">
        <v>23</v>
      </c>
      <c r="V86" s="398" t="s">
        <v>788</v>
      </c>
      <c r="W86" s="398" t="s">
        <v>25</v>
      </c>
      <c r="X86" s="398">
        <v>4</v>
      </c>
      <c r="Y86" s="401">
        <v>2880</v>
      </c>
      <c r="Z86" s="399" t="s">
        <v>24</v>
      </c>
      <c r="AA86" s="399" t="s">
        <v>18552</v>
      </c>
      <c r="AB86" s="399" t="s">
        <v>14</v>
      </c>
      <c r="AC86" s="399" t="s">
        <v>48</v>
      </c>
      <c r="AD86" s="399" t="s">
        <v>14</v>
      </c>
      <c r="AE86" s="399" t="s">
        <v>48</v>
      </c>
      <c r="AF86" s="399" t="s">
        <v>44</v>
      </c>
      <c r="AG86" s="399" t="s">
        <v>26</v>
      </c>
      <c r="AH86" s="399">
        <v>3</v>
      </c>
      <c r="AI86" s="399">
        <v>60</v>
      </c>
      <c r="AJ86" s="399" t="s">
        <v>483</v>
      </c>
      <c r="AK86" s="398" t="s">
        <v>44</v>
      </c>
      <c r="AL86" s="399">
        <v>10</v>
      </c>
      <c r="AM86" s="398" t="s">
        <v>65</v>
      </c>
      <c r="AN86" s="399" t="s">
        <v>14</v>
      </c>
      <c r="AO86" s="398">
        <v>100</v>
      </c>
      <c r="AP86" s="399" t="s">
        <v>44</v>
      </c>
      <c r="AQ86" s="399" t="s">
        <v>17</v>
      </c>
      <c r="AR86" s="399" t="s">
        <v>44</v>
      </c>
      <c r="AS86" s="399" t="s">
        <v>44</v>
      </c>
      <c r="AT86" s="399">
        <v>0</v>
      </c>
      <c r="AU86" s="398" t="s">
        <v>44</v>
      </c>
      <c r="AV86" s="398">
        <v>0</v>
      </c>
      <c r="AW86" s="399" t="s">
        <v>44</v>
      </c>
      <c r="AX86" s="399">
        <v>0</v>
      </c>
      <c r="AY86" s="398">
        <v>0</v>
      </c>
      <c r="AZ86" s="399" t="s">
        <v>14</v>
      </c>
      <c r="BA86" s="399" t="s">
        <v>18553</v>
      </c>
      <c r="BB86" s="399" t="s">
        <v>1068</v>
      </c>
      <c r="BC86" s="399">
        <v>2</v>
      </c>
      <c r="BD86" s="399">
        <v>100</v>
      </c>
      <c r="BE86" s="400">
        <v>0</v>
      </c>
      <c r="BF86" s="398" t="s">
        <v>44</v>
      </c>
      <c r="BG86" s="400">
        <v>0</v>
      </c>
      <c r="BH86" s="373" t="s">
        <v>44</v>
      </c>
      <c r="BI86" s="373" t="s">
        <v>44</v>
      </c>
      <c r="BJ86" s="373" t="s">
        <v>44</v>
      </c>
      <c r="BK86" s="428">
        <v>2</v>
      </c>
      <c r="BL86" s="399">
        <v>0</v>
      </c>
      <c r="BM86" s="402">
        <v>100</v>
      </c>
      <c r="BN86" s="403" t="s">
        <v>18508</v>
      </c>
      <c r="BO86" s="403">
        <v>0</v>
      </c>
      <c r="BP86" s="402" t="s">
        <v>44</v>
      </c>
      <c r="BQ86" s="403" t="s">
        <v>44</v>
      </c>
      <c r="BR86" s="403" t="s">
        <v>44</v>
      </c>
      <c r="BS86" s="378">
        <v>10</v>
      </c>
      <c r="BT86" s="399">
        <v>0</v>
      </c>
      <c r="BU86" s="399">
        <v>100</v>
      </c>
      <c r="BV86" s="399" t="s">
        <v>18508</v>
      </c>
      <c r="BW86" s="399">
        <v>0</v>
      </c>
      <c r="BX86" s="399" t="s">
        <v>44</v>
      </c>
      <c r="BY86" s="399" t="s">
        <v>44</v>
      </c>
      <c r="BZ86" s="400" t="s">
        <v>44</v>
      </c>
      <c r="CA86" s="399">
        <v>0</v>
      </c>
      <c r="CB86" s="399" t="s">
        <v>44</v>
      </c>
      <c r="CC86" s="399" t="s">
        <v>44</v>
      </c>
      <c r="CD86" s="399" t="s">
        <v>44</v>
      </c>
      <c r="CE86" s="399">
        <v>0</v>
      </c>
      <c r="CF86" s="399" t="s">
        <v>44</v>
      </c>
      <c r="CG86" s="399" t="s">
        <v>44</v>
      </c>
      <c r="CH86" s="399" t="s">
        <v>44</v>
      </c>
      <c r="CI86" s="398" t="s">
        <v>484</v>
      </c>
      <c r="CJ86" s="398">
        <v>0</v>
      </c>
      <c r="CK86" s="398">
        <v>100</v>
      </c>
      <c r="CL86" s="404">
        <v>0</v>
      </c>
      <c r="CM86" s="404">
        <v>0</v>
      </c>
      <c r="CN86" s="404" t="s">
        <v>44</v>
      </c>
      <c r="CO86" s="404" t="s">
        <v>44</v>
      </c>
      <c r="CP86" s="432" t="s">
        <v>44</v>
      </c>
      <c r="CQ86" s="380" t="s">
        <v>44</v>
      </c>
      <c r="CR86" s="380" t="s">
        <v>44</v>
      </c>
      <c r="CS86" s="380" t="s">
        <v>44</v>
      </c>
      <c r="CT86" s="381" t="s">
        <v>44</v>
      </c>
      <c r="CU86" s="381" t="s">
        <v>44</v>
      </c>
      <c r="CV86" s="381" t="s">
        <v>132</v>
      </c>
      <c r="CW86" s="381">
        <v>0</v>
      </c>
      <c r="CX86" s="382">
        <v>0</v>
      </c>
      <c r="CY86" s="382">
        <v>100</v>
      </c>
      <c r="CZ86" s="382">
        <v>0</v>
      </c>
      <c r="DA86" s="382">
        <v>0</v>
      </c>
      <c r="DB86" s="433">
        <v>0</v>
      </c>
      <c r="DC86" s="538">
        <f t="shared" si="2"/>
        <v>100</v>
      </c>
      <c r="DD86" s="383" t="s">
        <v>18554</v>
      </c>
      <c r="DE86" s="383">
        <v>25</v>
      </c>
      <c r="DF86" s="384" t="s">
        <v>72</v>
      </c>
      <c r="DG86" s="435" t="s">
        <v>14</v>
      </c>
      <c r="DH86" s="385" t="s">
        <v>738</v>
      </c>
      <c r="DI86" s="385" t="s">
        <v>775</v>
      </c>
      <c r="DJ86" s="385" t="s">
        <v>44</v>
      </c>
      <c r="DK86" s="436" t="s">
        <v>17</v>
      </c>
      <c r="DL86" s="386" t="s">
        <v>44</v>
      </c>
      <c r="DM86" s="386" t="s">
        <v>14</v>
      </c>
      <c r="DN86" s="387" t="s">
        <v>748</v>
      </c>
      <c r="DO86" s="388" t="s">
        <v>31</v>
      </c>
      <c r="DP86" s="388" t="s">
        <v>14</v>
      </c>
      <c r="DQ86" s="388" t="s">
        <v>30</v>
      </c>
      <c r="DR86" s="388" t="s">
        <v>18555</v>
      </c>
      <c r="DS86" s="389" t="s">
        <v>32</v>
      </c>
      <c r="DT86" s="392" t="s">
        <v>44</v>
      </c>
      <c r="DU86" s="392" t="s">
        <v>32</v>
      </c>
      <c r="DV86" s="392" t="s">
        <v>44</v>
      </c>
      <c r="DW86" s="392">
        <v>6</v>
      </c>
      <c r="DX86" s="392" t="s">
        <v>14</v>
      </c>
      <c r="DY86" s="444" t="s">
        <v>33</v>
      </c>
      <c r="DZ86" s="445" t="s">
        <v>13493</v>
      </c>
      <c r="EA86" s="445" t="s">
        <v>18556</v>
      </c>
      <c r="EB86" s="445" t="s">
        <v>18557</v>
      </c>
      <c r="EC86" s="445" t="s">
        <v>44</v>
      </c>
      <c r="ED86" s="445" t="s">
        <v>44</v>
      </c>
      <c r="EE86" s="384" t="s">
        <v>44</v>
      </c>
      <c r="EF86" s="383" t="s">
        <v>44</v>
      </c>
      <c r="EG86" s="383" t="s">
        <v>44</v>
      </c>
      <c r="EH86" s="383" t="s">
        <v>44</v>
      </c>
      <c r="EI86" s="383" t="s">
        <v>44</v>
      </c>
      <c r="EJ86" s="383" t="s">
        <v>44</v>
      </c>
      <c r="EK86" s="383" t="s">
        <v>44</v>
      </c>
      <c r="EL86" s="383" t="s">
        <v>1053</v>
      </c>
      <c r="EM86" s="400" t="s">
        <v>44</v>
      </c>
      <c r="EN86" s="399" t="s">
        <v>482</v>
      </c>
      <c r="EO86" s="399" t="s">
        <v>44</v>
      </c>
      <c r="EP86" s="400" t="s">
        <v>17</v>
      </c>
      <c r="EQ86" s="400" t="s">
        <v>44</v>
      </c>
      <c r="ER86" s="405">
        <v>10</v>
      </c>
      <c r="ES86" s="405" t="s">
        <v>14</v>
      </c>
      <c r="ET86" s="401" t="s">
        <v>17407</v>
      </c>
      <c r="EU86" s="399">
        <v>2</v>
      </c>
      <c r="EV86" s="400" t="s">
        <v>17358</v>
      </c>
      <c r="EW86" s="399">
        <v>0</v>
      </c>
      <c r="EX86" s="398" t="s">
        <v>44</v>
      </c>
      <c r="EY86" s="398">
        <v>2</v>
      </c>
      <c r="EZ86" s="398" t="s">
        <v>17398</v>
      </c>
      <c r="FA86" s="399">
        <v>0</v>
      </c>
      <c r="FB86" s="399" t="s">
        <v>44</v>
      </c>
      <c r="FC86" s="399" t="s">
        <v>48</v>
      </c>
      <c r="FD86" s="399">
        <v>0</v>
      </c>
      <c r="FE86" s="398">
        <v>0</v>
      </c>
      <c r="FF86" s="399">
        <v>1</v>
      </c>
      <c r="FG86" s="399">
        <v>0</v>
      </c>
      <c r="FH86" s="399" t="s">
        <v>44</v>
      </c>
      <c r="FI86" s="529" t="s">
        <v>18558</v>
      </c>
      <c r="FJ86" s="529" t="s">
        <v>18559</v>
      </c>
      <c r="FK86" s="530" t="s">
        <v>18560</v>
      </c>
      <c r="FL86" s="531" t="s">
        <v>18561</v>
      </c>
      <c r="FM86" s="400" t="s">
        <v>18562</v>
      </c>
      <c r="FN86" s="399" t="s">
        <v>834</v>
      </c>
      <c r="FO86" s="398" t="s">
        <v>834</v>
      </c>
    </row>
    <row r="87" spans="1:171" s="1" customFormat="1" ht="12.75" customHeight="1" thickBot="1" x14ac:dyDescent="0.35">
      <c r="A87" s="370">
        <v>113</v>
      </c>
      <c r="B87" s="397" t="s">
        <v>11107</v>
      </c>
      <c r="C87" s="337" t="s">
        <v>19695</v>
      </c>
      <c r="D87" s="337" t="s">
        <v>19695</v>
      </c>
      <c r="E87" s="399" t="s">
        <v>13442</v>
      </c>
      <c r="F87" s="398" t="s">
        <v>44</v>
      </c>
      <c r="G87" s="398" t="s">
        <v>733</v>
      </c>
      <c r="H87" s="398" t="s">
        <v>19</v>
      </c>
      <c r="I87" s="398" t="s">
        <v>44</v>
      </c>
      <c r="J87" s="398" t="s">
        <v>20</v>
      </c>
      <c r="K87" s="399" t="s">
        <v>44</v>
      </c>
      <c r="L87" s="399" t="s">
        <v>59</v>
      </c>
      <c r="M87" s="372" t="s">
        <v>17</v>
      </c>
      <c r="N87" s="398" t="s">
        <v>14</v>
      </c>
      <c r="O87" s="400" t="s">
        <v>44</v>
      </c>
      <c r="P87" s="398" t="s">
        <v>44</v>
      </c>
      <c r="Q87" s="400" t="s">
        <v>44</v>
      </c>
      <c r="R87" s="692" t="s">
        <v>22</v>
      </c>
      <c r="S87" s="399" t="s">
        <v>44</v>
      </c>
      <c r="T87" s="399" t="s">
        <v>44</v>
      </c>
      <c r="U87" s="399" t="s">
        <v>23</v>
      </c>
      <c r="V87" s="398" t="s">
        <v>1065</v>
      </c>
      <c r="W87" s="398" t="s">
        <v>25</v>
      </c>
      <c r="X87" s="398">
        <v>2</v>
      </c>
      <c r="Y87" s="401">
        <v>1260</v>
      </c>
      <c r="Z87" s="399" t="s">
        <v>24</v>
      </c>
      <c r="AA87" s="399" t="s">
        <v>18563</v>
      </c>
      <c r="AB87" s="399" t="s">
        <v>14</v>
      </c>
      <c r="AC87" s="399" t="s">
        <v>48</v>
      </c>
      <c r="AD87" s="399" t="s">
        <v>14</v>
      </c>
      <c r="AE87" s="399" t="s">
        <v>39</v>
      </c>
      <c r="AF87" s="399" t="s">
        <v>48</v>
      </c>
      <c r="AG87" s="399" t="s">
        <v>26</v>
      </c>
      <c r="AH87" s="399">
        <v>3</v>
      </c>
      <c r="AI87" s="399">
        <v>45</v>
      </c>
      <c r="AJ87" s="399" t="s">
        <v>483</v>
      </c>
      <c r="AK87" s="398" t="s">
        <v>44</v>
      </c>
      <c r="AL87" s="399">
        <v>2</v>
      </c>
      <c r="AM87" s="398" t="s">
        <v>65</v>
      </c>
      <c r="AN87" s="399" t="s">
        <v>14</v>
      </c>
      <c r="AO87" s="398">
        <v>90</v>
      </c>
      <c r="AP87" s="399" t="s">
        <v>44</v>
      </c>
      <c r="AQ87" s="399" t="s">
        <v>17</v>
      </c>
      <c r="AR87" s="399" t="s">
        <v>44</v>
      </c>
      <c r="AS87" s="399" t="s">
        <v>44</v>
      </c>
      <c r="AT87" s="399">
        <v>0</v>
      </c>
      <c r="AU87" s="398" t="s">
        <v>44</v>
      </c>
      <c r="AV87" s="398">
        <v>0</v>
      </c>
      <c r="AW87" s="399" t="s">
        <v>44</v>
      </c>
      <c r="AX87" s="399">
        <v>0</v>
      </c>
      <c r="AY87" s="398">
        <v>0</v>
      </c>
      <c r="AZ87" s="399" t="s">
        <v>14</v>
      </c>
      <c r="BA87" s="399" t="s">
        <v>18564</v>
      </c>
      <c r="BB87" s="399" t="s">
        <v>1068</v>
      </c>
      <c r="BC87" s="399">
        <v>7</v>
      </c>
      <c r="BD87" s="399">
        <v>100</v>
      </c>
      <c r="BE87" s="400">
        <v>0</v>
      </c>
      <c r="BF87" s="398" t="s">
        <v>44</v>
      </c>
      <c r="BG87" s="398">
        <v>0</v>
      </c>
      <c r="BH87" s="399" t="s">
        <v>44</v>
      </c>
      <c r="BI87" s="399" t="s">
        <v>44</v>
      </c>
      <c r="BJ87" s="373" t="s">
        <v>44</v>
      </c>
      <c r="BK87" s="373">
        <v>2</v>
      </c>
      <c r="BL87" s="399">
        <v>0</v>
      </c>
      <c r="BM87" s="376">
        <v>100</v>
      </c>
      <c r="BN87" s="377" t="s">
        <v>18565</v>
      </c>
      <c r="BO87" s="377">
        <v>0</v>
      </c>
      <c r="BP87" s="376" t="s">
        <v>44</v>
      </c>
      <c r="BQ87" s="377" t="s">
        <v>44</v>
      </c>
      <c r="BR87" s="377" t="s">
        <v>44</v>
      </c>
      <c r="BS87" s="378">
        <v>100</v>
      </c>
      <c r="BT87" s="399">
        <v>0</v>
      </c>
      <c r="BU87" s="399">
        <v>100</v>
      </c>
      <c r="BV87" s="399" t="s">
        <v>18566</v>
      </c>
      <c r="BW87" s="399">
        <v>0</v>
      </c>
      <c r="BX87" s="399" t="s">
        <v>44</v>
      </c>
      <c r="BY87" s="399" t="s">
        <v>44</v>
      </c>
      <c r="BZ87" s="399" t="s">
        <v>44</v>
      </c>
      <c r="CA87" s="399">
        <v>0</v>
      </c>
      <c r="CB87" s="399" t="s">
        <v>44</v>
      </c>
      <c r="CC87" s="399" t="s">
        <v>44</v>
      </c>
      <c r="CD87" s="399" t="s">
        <v>44</v>
      </c>
      <c r="CE87" s="399">
        <v>0</v>
      </c>
      <c r="CF87" s="399" t="s">
        <v>44</v>
      </c>
      <c r="CG87" s="399" t="s">
        <v>44</v>
      </c>
      <c r="CH87" s="399" t="s">
        <v>44</v>
      </c>
      <c r="CI87" s="398" t="s">
        <v>484</v>
      </c>
      <c r="CJ87" s="398">
        <v>0</v>
      </c>
      <c r="CK87" s="398">
        <v>100</v>
      </c>
      <c r="CL87" s="379">
        <v>0</v>
      </c>
      <c r="CM87" s="379">
        <v>0</v>
      </c>
      <c r="CN87" s="379" t="s">
        <v>44</v>
      </c>
      <c r="CO87" s="379" t="s">
        <v>44</v>
      </c>
      <c r="CP87" s="432" t="s">
        <v>44</v>
      </c>
      <c r="CQ87" s="380" t="s">
        <v>44</v>
      </c>
      <c r="CR87" s="380" t="s">
        <v>44</v>
      </c>
      <c r="CS87" s="380" t="s">
        <v>44</v>
      </c>
      <c r="CT87" s="381" t="s">
        <v>44</v>
      </c>
      <c r="CU87" s="381" t="s">
        <v>44</v>
      </c>
      <c r="CV87" s="381" t="s">
        <v>489</v>
      </c>
      <c r="CW87" s="381">
        <v>0</v>
      </c>
      <c r="CX87" s="382">
        <v>0</v>
      </c>
      <c r="CY87" s="382">
        <v>0</v>
      </c>
      <c r="CZ87" s="382">
        <v>0</v>
      </c>
      <c r="DA87" s="382">
        <v>0</v>
      </c>
      <c r="DB87" s="383">
        <v>100</v>
      </c>
      <c r="DC87" s="538">
        <f t="shared" si="2"/>
        <v>100</v>
      </c>
      <c r="DD87" s="383" t="s">
        <v>18567</v>
      </c>
      <c r="DE87" s="383">
        <v>32</v>
      </c>
      <c r="DF87" s="384" t="s">
        <v>17610</v>
      </c>
      <c r="DG87" s="435" t="s">
        <v>17</v>
      </c>
      <c r="DH87" s="385" t="s">
        <v>44</v>
      </c>
      <c r="DI87" s="385" t="s">
        <v>44</v>
      </c>
      <c r="DJ87" s="385" t="s">
        <v>44</v>
      </c>
      <c r="DK87" s="386" t="s">
        <v>17</v>
      </c>
      <c r="DL87" s="386" t="s">
        <v>44</v>
      </c>
      <c r="DM87" s="386" t="s">
        <v>14</v>
      </c>
      <c r="DN87" s="387" t="s">
        <v>748</v>
      </c>
      <c r="DO87" s="388" t="s">
        <v>31</v>
      </c>
      <c r="DP87" s="388" t="s">
        <v>14</v>
      </c>
      <c r="DQ87" s="388" t="s">
        <v>30</v>
      </c>
      <c r="DR87" s="388" t="s">
        <v>18568</v>
      </c>
      <c r="DS87" s="389" t="s">
        <v>32</v>
      </c>
      <c r="DT87" s="392" t="s">
        <v>44</v>
      </c>
      <c r="DU87" s="439" t="s">
        <v>32</v>
      </c>
      <c r="DV87" s="392" t="s">
        <v>44</v>
      </c>
      <c r="DW87" s="392">
        <v>6</v>
      </c>
      <c r="DX87" s="392" t="s">
        <v>14</v>
      </c>
      <c r="DY87" s="444" t="s">
        <v>44</v>
      </c>
      <c r="DZ87" s="445" t="s">
        <v>44</v>
      </c>
      <c r="EA87" s="395" t="s">
        <v>18569</v>
      </c>
      <c r="EB87" s="395" t="s">
        <v>17356</v>
      </c>
      <c r="EC87" s="395" t="s">
        <v>44</v>
      </c>
      <c r="ED87" s="395" t="s">
        <v>44</v>
      </c>
      <c r="EE87" s="384" t="s">
        <v>44</v>
      </c>
      <c r="EF87" s="383" t="s">
        <v>33</v>
      </c>
      <c r="EG87" s="383" t="s">
        <v>34</v>
      </c>
      <c r="EH87" s="383" t="s">
        <v>13499</v>
      </c>
      <c r="EI87" s="383" t="s">
        <v>44</v>
      </c>
      <c r="EJ87" s="383" t="s">
        <v>44</v>
      </c>
      <c r="EK87" s="383" t="s">
        <v>44</v>
      </c>
      <c r="EL87" s="383" t="s">
        <v>1027</v>
      </c>
      <c r="EM87" s="400" t="s">
        <v>44</v>
      </c>
      <c r="EN87" s="399" t="s">
        <v>482</v>
      </c>
      <c r="EO87" s="399" t="s">
        <v>44</v>
      </c>
      <c r="EP87" s="401" t="s">
        <v>17</v>
      </c>
      <c r="EQ87" s="405" t="s">
        <v>44</v>
      </c>
      <c r="ER87" s="405">
        <v>5</v>
      </c>
      <c r="ES87" s="405" t="s">
        <v>14</v>
      </c>
      <c r="ET87" s="401" t="s">
        <v>17407</v>
      </c>
      <c r="EU87" s="399">
        <v>1</v>
      </c>
      <c r="EV87" s="400" t="s">
        <v>17398</v>
      </c>
      <c r="EW87" s="399">
        <v>0</v>
      </c>
      <c r="EX87" s="398" t="s">
        <v>44</v>
      </c>
      <c r="EY87" s="398">
        <v>1</v>
      </c>
      <c r="EZ87" s="398" t="s">
        <v>17398</v>
      </c>
      <c r="FA87" s="399">
        <v>0</v>
      </c>
      <c r="FB87" s="399" t="s">
        <v>44</v>
      </c>
      <c r="FC87" s="399" t="s">
        <v>39</v>
      </c>
      <c r="FD87" s="399">
        <v>1</v>
      </c>
      <c r="FE87" s="398">
        <v>0</v>
      </c>
      <c r="FF87" s="399">
        <v>1</v>
      </c>
      <c r="FG87" s="399">
        <v>0</v>
      </c>
      <c r="FH87" s="399" t="s">
        <v>44</v>
      </c>
      <c r="FI87" s="529" t="s">
        <v>18570</v>
      </c>
      <c r="FJ87" s="529" t="s">
        <v>18571</v>
      </c>
      <c r="FK87" s="530" t="s">
        <v>18572</v>
      </c>
      <c r="FL87" s="529" t="s">
        <v>18573</v>
      </c>
      <c r="FM87" s="400" t="s">
        <v>18574</v>
      </c>
      <c r="FN87" s="399" t="s">
        <v>834</v>
      </c>
      <c r="FO87" s="398" t="s">
        <v>834</v>
      </c>
    </row>
    <row r="88" spans="1:171" s="1" customFormat="1" ht="12.75" customHeight="1" thickBot="1" x14ac:dyDescent="0.35">
      <c r="A88" s="370">
        <v>114</v>
      </c>
      <c r="B88" s="397" t="s">
        <v>4171</v>
      </c>
      <c r="C88" s="337" t="s">
        <v>19695</v>
      </c>
      <c r="D88" s="337" t="s">
        <v>19695</v>
      </c>
      <c r="E88" s="399" t="s">
        <v>13442</v>
      </c>
      <c r="F88" s="398" t="s">
        <v>44</v>
      </c>
      <c r="G88" s="398" t="s">
        <v>13239</v>
      </c>
      <c r="H88" s="398" t="s">
        <v>19</v>
      </c>
      <c r="I88" s="398" t="s">
        <v>44</v>
      </c>
      <c r="J88" s="398" t="s">
        <v>20</v>
      </c>
      <c r="K88" s="399" t="s">
        <v>44</v>
      </c>
      <c r="L88" s="399" t="s">
        <v>21</v>
      </c>
      <c r="M88" s="372" t="s">
        <v>14</v>
      </c>
      <c r="N88" s="398" t="s">
        <v>14</v>
      </c>
      <c r="O88" s="400" t="s">
        <v>44</v>
      </c>
      <c r="P88" s="398" t="s">
        <v>44</v>
      </c>
      <c r="Q88" s="400" t="s">
        <v>44</v>
      </c>
      <c r="R88" s="692" t="s">
        <v>22</v>
      </c>
      <c r="S88" s="399" t="s">
        <v>44</v>
      </c>
      <c r="T88" s="399" t="s">
        <v>44</v>
      </c>
      <c r="U88" s="399" t="s">
        <v>76</v>
      </c>
      <c r="V88" s="398" t="s">
        <v>44</v>
      </c>
      <c r="W88" s="398" t="s">
        <v>44</v>
      </c>
      <c r="X88" s="398" t="s">
        <v>44</v>
      </c>
      <c r="Y88" s="401" t="s">
        <v>44</v>
      </c>
      <c r="Z88" s="399" t="s">
        <v>44</v>
      </c>
      <c r="AA88" s="399" t="s">
        <v>44</v>
      </c>
      <c r="AB88" s="399" t="s">
        <v>14</v>
      </c>
      <c r="AC88" s="399" t="s">
        <v>17558</v>
      </c>
      <c r="AD88" s="399" t="s">
        <v>14</v>
      </c>
      <c r="AE88" s="399" t="s">
        <v>39</v>
      </c>
      <c r="AF88" s="399" t="s">
        <v>48</v>
      </c>
      <c r="AG88" s="399" t="s">
        <v>26</v>
      </c>
      <c r="AH88" s="399">
        <v>3</v>
      </c>
      <c r="AI88" s="399">
        <v>4</v>
      </c>
      <c r="AJ88" s="399" t="s">
        <v>483</v>
      </c>
      <c r="AK88" s="398" t="s">
        <v>44</v>
      </c>
      <c r="AL88" s="399">
        <v>5</v>
      </c>
      <c r="AM88" s="398" t="s">
        <v>27</v>
      </c>
      <c r="AN88" s="399" t="s">
        <v>14</v>
      </c>
      <c r="AO88" s="398">
        <v>85</v>
      </c>
      <c r="AP88" s="399" t="s">
        <v>44</v>
      </c>
      <c r="AQ88" s="399" t="s">
        <v>17</v>
      </c>
      <c r="AR88" s="399" t="s">
        <v>44</v>
      </c>
      <c r="AS88" s="399" t="s">
        <v>44</v>
      </c>
      <c r="AT88" s="399">
        <v>0</v>
      </c>
      <c r="AU88" s="398" t="s">
        <v>44</v>
      </c>
      <c r="AV88" s="398">
        <v>0</v>
      </c>
      <c r="AW88" s="399" t="s">
        <v>44</v>
      </c>
      <c r="AX88" s="399">
        <v>0</v>
      </c>
      <c r="AY88" s="398">
        <v>0</v>
      </c>
      <c r="AZ88" s="399" t="s">
        <v>14</v>
      </c>
      <c r="BA88" s="399" t="s">
        <v>18575</v>
      </c>
      <c r="BB88" s="399" t="s">
        <v>1025</v>
      </c>
      <c r="BC88" s="399">
        <v>1</v>
      </c>
      <c r="BD88" s="399">
        <v>100</v>
      </c>
      <c r="BE88" s="400">
        <v>0</v>
      </c>
      <c r="BF88" s="398" t="s">
        <v>44</v>
      </c>
      <c r="BG88" s="400">
        <v>0</v>
      </c>
      <c r="BH88" s="399" t="s">
        <v>44</v>
      </c>
      <c r="BI88" s="399" t="s">
        <v>44</v>
      </c>
      <c r="BJ88" s="373" t="s">
        <v>44</v>
      </c>
      <c r="BK88" s="373">
        <v>0</v>
      </c>
      <c r="BL88" s="399" t="s">
        <v>44</v>
      </c>
      <c r="BM88" s="376" t="s">
        <v>44</v>
      </c>
      <c r="BN88" s="377" t="s">
        <v>44</v>
      </c>
      <c r="BO88" s="377">
        <v>13</v>
      </c>
      <c r="BP88" s="376">
        <v>100</v>
      </c>
      <c r="BQ88" s="377">
        <v>0</v>
      </c>
      <c r="BR88" s="377" t="s">
        <v>44</v>
      </c>
      <c r="BS88" s="378">
        <v>15</v>
      </c>
      <c r="BT88" s="399">
        <v>0</v>
      </c>
      <c r="BU88" s="399">
        <v>100</v>
      </c>
      <c r="BV88" s="399" t="s">
        <v>18576</v>
      </c>
      <c r="BW88" s="399">
        <v>0</v>
      </c>
      <c r="BX88" s="399" t="s">
        <v>44</v>
      </c>
      <c r="BY88" s="399" t="s">
        <v>44</v>
      </c>
      <c r="BZ88" s="399" t="s">
        <v>44</v>
      </c>
      <c r="CA88" s="399">
        <v>0</v>
      </c>
      <c r="CB88" s="399" t="s">
        <v>44</v>
      </c>
      <c r="CC88" s="399" t="s">
        <v>44</v>
      </c>
      <c r="CD88" s="399" t="s">
        <v>44</v>
      </c>
      <c r="CE88" s="399">
        <v>0</v>
      </c>
      <c r="CF88" s="399" t="s">
        <v>44</v>
      </c>
      <c r="CG88" s="399" t="s">
        <v>44</v>
      </c>
      <c r="CH88" s="399" t="s">
        <v>44</v>
      </c>
      <c r="CI88" s="398" t="s">
        <v>484</v>
      </c>
      <c r="CJ88" s="398">
        <v>0</v>
      </c>
      <c r="CK88" s="398">
        <v>100</v>
      </c>
      <c r="CL88" s="379">
        <v>0</v>
      </c>
      <c r="CM88" s="379">
        <v>0</v>
      </c>
      <c r="CN88" s="379" t="s">
        <v>44</v>
      </c>
      <c r="CO88" s="379" t="s">
        <v>44</v>
      </c>
      <c r="CP88" s="380" t="s">
        <v>44</v>
      </c>
      <c r="CQ88" s="380" t="s">
        <v>44</v>
      </c>
      <c r="CR88" s="380" t="s">
        <v>44</v>
      </c>
      <c r="CS88" s="415" t="s">
        <v>44</v>
      </c>
      <c r="CT88" s="381" t="s">
        <v>44</v>
      </c>
      <c r="CU88" s="381" t="s">
        <v>44</v>
      </c>
      <c r="CV88" s="381" t="s">
        <v>63</v>
      </c>
      <c r="CW88" s="381">
        <v>0</v>
      </c>
      <c r="CX88" s="382">
        <v>100</v>
      </c>
      <c r="CY88" s="382">
        <v>0</v>
      </c>
      <c r="CZ88" s="382">
        <v>0</v>
      </c>
      <c r="DA88" s="382">
        <v>0</v>
      </c>
      <c r="DB88" s="383">
        <v>0</v>
      </c>
      <c r="DC88" s="538">
        <f t="shared" si="2"/>
        <v>100</v>
      </c>
      <c r="DD88" s="383" t="s">
        <v>18577</v>
      </c>
      <c r="DE88" s="383">
        <v>36</v>
      </c>
      <c r="DF88" s="384" t="s">
        <v>17369</v>
      </c>
      <c r="DG88" s="435" t="s">
        <v>14</v>
      </c>
      <c r="DH88" s="385" t="s">
        <v>738</v>
      </c>
      <c r="DI88" s="385" t="s">
        <v>13458</v>
      </c>
      <c r="DJ88" s="385" t="s">
        <v>44</v>
      </c>
      <c r="DK88" s="436" t="s">
        <v>17</v>
      </c>
      <c r="DL88" s="386" t="s">
        <v>44</v>
      </c>
      <c r="DM88" s="386" t="s">
        <v>14</v>
      </c>
      <c r="DN88" s="387" t="s">
        <v>748</v>
      </c>
      <c r="DO88" s="388" t="s">
        <v>31</v>
      </c>
      <c r="DP88" s="388" t="s">
        <v>14</v>
      </c>
      <c r="DQ88" s="388" t="s">
        <v>30</v>
      </c>
      <c r="DR88" s="388" t="s">
        <v>18578</v>
      </c>
      <c r="DS88" s="389" t="s">
        <v>32</v>
      </c>
      <c r="DT88" s="392" t="s">
        <v>44</v>
      </c>
      <c r="DU88" s="439" t="s">
        <v>32</v>
      </c>
      <c r="DV88" s="392" t="s">
        <v>44</v>
      </c>
      <c r="DW88" s="392">
        <v>6</v>
      </c>
      <c r="DX88" s="392" t="s">
        <v>14</v>
      </c>
      <c r="DY88" s="444" t="s">
        <v>33</v>
      </c>
      <c r="DZ88" s="445" t="s">
        <v>34</v>
      </c>
      <c r="EA88" s="395" t="s">
        <v>18556</v>
      </c>
      <c r="EB88" s="395" t="s">
        <v>18579</v>
      </c>
      <c r="EC88" s="395" t="s">
        <v>44</v>
      </c>
      <c r="ED88" s="395" t="s">
        <v>44</v>
      </c>
      <c r="EE88" s="384" t="s">
        <v>44</v>
      </c>
      <c r="EF88" s="383" t="s">
        <v>44</v>
      </c>
      <c r="EG88" s="383" t="s">
        <v>44</v>
      </c>
      <c r="EH88" s="383" t="s">
        <v>44</v>
      </c>
      <c r="EI88" s="383" t="s">
        <v>44</v>
      </c>
      <c r="EJ88" s="383" t="s">
        <v>44</v>
      </c>
      <c r="EK88" s="383" t="s">
        <v>44</v>
      </c>
      <c r="EL88" s="383" t="s">
        <v>1053</v>
      </c>
      <c r="EM88" s="400" t="s">
        <v>44</v>
      </c>
      <c r="EN88" s="399" t="s">
        <v>482</v>
      </c>
      <c r="EO88" s="399" t="s">
        <v>44</v>
      </c>
      <c r="EP88" s="400" t="s">
        <v>17</v>
      </c>
      <c r="EQ88" s="400" t="s">
        <v>44</v>
      </c>
      <c r="ER88" s="405">
        <v>5</v>
      </c>
      <c r="ES88" s="405" t="s">
        <v>17</v>
      </c>
      <c r="ET88" s="401" t="s">
        <v>17576</v>
      </c>
      <c r="EU88" s="399">
        <v>1</v>
      </c>
      <c r="EV88" s="400" t="s">
        <v>17398</v>
      </c>
      <c r="EW88" s="399">
        <v>1</v>
      </c>
      <c r="EX88" s="398" t="s">
        <v>17373</v>
      </c>
      <c r="EY88" s="398">
        <v>1</v>
      </c>
      <c r="EZ88" s="398" t="s">
        <v>17398</v>
      </c>
      <c r="FA88" s="399">
        <v>0</v>
      </c>
      <c r="FB88" s="399" t="s">
        <v>44</v>
      </c>
      <c r="FC88" s="399" t="s">
        <v>17407</v>
      </c>
      <c r="FD88" s="399">
        <v>1</v>
      </c>
      <c r="FE88" s="398">
        <v>0</v>
      </c>
      <c r="FF88" s="399">
        <v>1</v>
      </c>
      <c r="FG88" s="399">
        <v>0</v>
      </c>
      <c r="FH88" s="399" t="s">
        <v>44</v>
      </c>
      <c r="FI88" s="529" t="s">
        <v>18580</v>
      </c>
      <c r="FJ88" s="529" t="s">
        <v>18581</v>
      </c>
      <c r="FK88" s="529" t="s">
        <v>18582</v>
      </c>
      <c r="FL88" s="529" t="s">
        <v>18583</v>
      </c>
      <c r="FM88" s="400" t="s">
        <v>18584</v>
      </c>
      <c r="FN88" s="398" t="s">
        <v>834</v>
      </c>
      <c r="FO88" s="398" t="s">
        <v>834</v>
      </c>
    </row>
    <row r="89" spans="1:171" s="1" customFormat="1" ht="12.75" customHeight="1" thickBot="1" x14ac:dyDescent="0.35">
      <c r="A89" s="370">
        <v>115</v>
      </c>
      <c r="B89" s="397" t="s">
        <v>12871</v>
      </c>
      <c r="C89" s="337" t="s">
        <v>19695</v>
      </c>
      <c r="D89" s="337" t="s">
        <v>19695</v>
      </c>
      <c r="E89" s="399" t="s">
        <v>13442</v>
      </c>
      <c r="F89" s="398" t="s">
        <v>44</v>
      </c>
      <c r="G89" s="398" t="s">
        <v>378</v>
      </c>
      <c r="H89" s="398" t="s">
        <v>19</v>
      </c>
      <c r="I89" s="398" t="s">
        <v>44</v>
      </c>
      <c r="J89" s="398" t="s">
        <v>20</v>
      </c>
      <c r="K89" s="399" t="s">
        <v>44</v>
      </c>
      <c r="L89" s="399" t="s">
        <v>21</v>
      </c>
      <c r="M89" s="372" t="s">
        <v>14</v>
      </c>
      <c r="N89" s="398" t="s">
        <v>14</v>
      </c>
      <c r="O89" s="400" t="s">
        <v>44</v>
      </c>
      <c r="P89" s="398" t="s">
        <v>44</v>
      </c>
      <c r="Q89" s="400" t="s">
        <v>44</v>
      </c>
      <c r="R89" s="692" t="s">
        <v>22</v>
      </c>
      <c r="S89" s="399" t="s">
        <v>44</v>
      </c>
      <c r="T89" s="399" t="s">
        <v>44</v>
      </c>
      <c r="U89" s="399" t="s">
        <v>23</v>
      </c>
      <c r="V89" s="398" t="s">
        <v>37</v>
      </c>
      <c r="W89" s="398" t="s">
        <v>25</v>
      </c>
      <c r="X89" s="398">
        <v>4</v>
      </c>
      <c r="Y89" s="401">
        <v>2880</v>
      </c>
      <c r="Z89" s="399" t="s">
        <v>24</v>
      </c>
      <c r="AA89" s="399" t="s">
        <v>18585</v>
      </c>
      <c r="AB89" s="399" t="s">
        <v>17</v>
      </c>
      <c r="AC89" s="399" t="s">
        <v>44</v>
      </c>
      <c r="AD89" s="399" t="s">
        <v>14</v>
      </c>
      <c r="AE89" s="399" t="s">
        <v>39</v>
      </c>
      <c r="AF89" s="399" t="s">
        <v>44</v>
      </c>
      <c r="AG89" s="399" t="s">
        <v>38</v>
      </c>
      <c r="AH89" s="399">
        <v>1</v>
      </c>
      <c r="AI89" s="399">
        <v>30</v>
      </c>
      <c r="AJ89" s="399" t="s">
        <v>483</v>
      </c>
      <c r="AK89" s="398" t="s">
        <v>44</v>
      </c>
      <c r="AL89" s="399">
        <v>1</v>
      </c>
      <c r="AM89" s="398" t="s">
        <v>27</v>
      </c>
      <c r="AN89" s="399" t="s">
        <v>14</v>
      </c>
      <c r="AO89" s="398">
        <v>95</v>
      </c>
      <c r="AP89" s="399" t="s">
        <v>44</v>
      </c>
      <c r="AQ89" s="399" t="s">
        <v>17</v>
      </c>
      <c r="AR89" s="399" t="s">
        <v>44</v>
      </c>
      <c r="AS89" s="399" t="s">
        <v>44</v>
      </c>
      <c r="AT89" s="399">
        <v>0</v>
      </c>
      <c r="AU89" s="398" t="s">
        <v>44</v>
      </c>
      <c r="AV89" s="398">
        <v>0</v>
      </c>
      <c r="AW89" s="399" t="s">
        <v>44</v>
      </c>
      <c r="AX89" s="399">
        <v>0</v>
      </c>
      <c r="AY89" s="398">
        <v>0</v>
      </c>
      <c r="AZ89" s="399" t="s">
        <v>14</v>
      </c>
      <c r="BA89" s="399" t="s">
        <v>18586</v>
      </c>
      <c r="BB89" s="399" t="s">
        <v>860</v>
      </c>
      <c r="BC89" s="399">
        <v>3</v>
      </c>
      <c r="BD89" s="399">
        <v>100</v>
      </c>
      <c r="BE89" s="400">
        <v>0</v>
      </c>
      <c r="BF89" s="398" t="s">
        <v>44</v>
      </c>
      <c r="BG89" s="400">
        <v>0</v>
      </c>
      <c r="BH89" s="399" t="s">
        <v>44</v>
      </c>
      <c r="BI89" s="399" t="s">
        <v>44</v>
      </c>
      <c r="BJ89" s="373" t="s">
        <v>44</v>
      </c>
      <c r="BK89" s="373">
        <v>0</v>
      </c>
      <c r="BL89" s="399" t="s">
        <v>44</v>
      </c>
      <c r="BM89" s="376" t="s">
        <v>44</v>
      </c>
      <c r="BN89" s="377" t="s">
        <v>44</v>
      </c>
      <c r="BO89" s="377">
        <v>0</v>
      </c>
      <c r="BP89" s="376" t="s">
        <v>44</v>
      </c>
      <c r="BQ89" s="377" t="s">
        <v>44</v>
      </c>
      <c r="BR89" s="377" t="s">
        <v>44</v>
      </c>
      <c r="BS89" s="378">
        <v>10</v>
      </c>
      <c r="BT89" s="399">
        <v>0</v>
      </c>
      <c r="BU89" s="399">
        <v>100</v>
      </c>
      <c r="BV89" s="399" t="s">
        <v>18565</v>
      </c>
      <c r="BW89" s="399">
        <v>2</v>
      </c>
      <c r="BX89" s="399">
        <v>0</v>
      </c>
      <c r="BY89" s="399">
        <v>100</v>
      </c>
      <c r="BZ89" s="400" t="s">
        <v>18565</v>
      </c>
      <c r="CA89" s="399">
        <v>0</v>
      </c>
      <c r="CB89" s="399" t="s">
        <v>44</v>
      </c>
      <c r="CC89" s="399" t="s">
        <v>44</v>
      </c>
      <c r="CD89" s="399" t="s">
        <v>44</v>
      </c>
      <c r="CE89" s="399">
        <v>0</v>
      </c>
      <c r="CF89" s="399" t="s">
        <v>44</v>
      </c>
      <c r="CG89" s="399" t="s">
        <v>44</v>
      </c>
      <c r="CH89" s="399" t="s">
        <v>44</v>
      </c>
      <c r="CI89" s="398" t="s">
        <v>484</v>
      </c>
      <c r="CJ89" s="398">
        <v>0</v>
      </c>
      <c r="CK89" s="398">
        <v>100</v>
      </c>
      <c r="CL89" s="379">
        <v>0</v>
      </c>
      <c r="CM89" s="379">
        <v>0</v>
      </c>
      <c r="CN89" s="379" t="s">
        <v>44</v>
      </c>
      <c r="CO89" s="379" t="s">
        <v>44</v>
      </c>
      <c r="CP89" s="432" t="s">
        <v>44</v>
      </c>
      <c r="CQ89" s="380" t="s">
        <v>44</v>
      </c>
      <c r="CR89" s="380" t="s">
        <v>44</v>
      </c>
      <c r="CS89" s="380" t="s">
        <v>44</v>
      </c>
      <c r="CT89" s="381" t="s">
        <v>44</v>
      </c>
      <c r="CU89" s="381" t="s">
        <v>44</v>
      </c>
      <c r="CV89" s="381" t="s">
        <v>132</v>
      </c>
      <c r="CW89" s="381">
        <v>0</v>
      </c>
      <c r="CX89" s="382">
        <v>0</v>
      </c>
      <c r="CY89" s="382">
        <v>100</v>
      </c>
      <c r="CZ89" s="382">
        <v>0</v>
      </c>
      <c r="DA89" s="382">
        <v>0</v>
      </c>
      <c r="DB89" s="383">
        <v>0</v>
      </c>
      <c r="DC89" s="538">
        <f t="shared" si="2"/>
        <v>100</v>
      </c>
      <c r="DD89" s="383" t="s">
        <v>18587</v>
      </c>
      <c r="DE89" s="383">
        <v>36</v>
      </c>
      <c r="DF89" s="384" t="s">
        <v>72</v>
      </c>
      <c r="DG89" s="435" t="s">
        <v>14</v>
      </c>
      <c r="DH89" s="385" t="s">
        <v>738</v>
      </c>
      <c r="DI89" s="385" t="s">
        <v>775</v>
      </c>
      <c r="DJ89" s="385" t="s">
        <v>44</v>
      </c>
      <c r="DK89" s="436" t="s">
        <v>14</v>
      </c>
      <c r="DL89" s="386" t="s">
        <v>493</v>
      </c>
      <c r="DM89" s="386" t="s">
        <v>14</v>
      </c>
      <c r="DN89" s="387" t="s">
        <v>18588</v>
      </c>
      <c r="DO89" s="388" t="s">
        <v>31</v>
      </c>
      <c r="DP89" s="388" t="s">
        <v>14</v>
      </c>
      <c r="DQ89" s="388" t="s">
        <v>30</v>
      </c>
      <c r="DR89" s="388" t="s">
        <v>18589</v>
      </c>
      <c r="DS89" s="389" t="s">
        <v>32</v>
      </c>
      <c r="DT89" s="392" t="s">
        <v>44</v>
      </c>
      <c r="DU89" s="392" t="s">
        <v>32</v>
      </c>
      <c r="DV89" s="392" t="s">
        <v>44</v>
      </c>
      <c r="DW89" s="392">
        <v>4</v>
      </c>
      <c r="DX89" s="392" t="s">
        <v>14</v>
      </c>
      <c r="DY89" s="444" t="s">
        <v>33</v>
      </c>
      <c r="DZ89" s="445" t="s">
        <v>34</v>
      </c>
      <c r="EA89" s="445" t="s">
        <v>18590</v>
      </c>
      <c r="EB89" s="445" t="s">
        <v>18591</v>
      </c>
      <c r="EC89" s="445" t="s">
        <v>44</v>
      </c>
      <c r="ED89" s="445" t="s">
        <v>44</v>
      </c>
      <c r="EE89" s="384" t="s">
        <v>18592</v>
      </c>
      <c r="EF89" s="383" t="s">
        <v>44</v>
      </c>
      <c r="EG89" s="383" t="s">
        <v>44</v>
      </c>
      <c r="EH89" s="383" t="s">
        <v>44</v>
      </c>
      <c r="EI89" s="383" t="s">
        <v>44</v>
      </c>
      <c r="EJ89" s="383" t="s">
        <v>44</v>
      </c>
      <c r="EK89" s="383" t="s">
        <v>44</v>
      </c>
      <c r="EL89" s="383" t="s">
        <v>1053</v>
      </c>
      <c r="EM89" s="400" t="s">
        <v>44</v>
      </c>
      <c r="EN89" s="399" t="s">
        <v>482</v>
      </c>
      <c r="EO89" s="399" t="s">
        <v>44</v>
      </c>
      <c r="EP89" s="400" t="s">
        <v>17</v>
      </c>
      <c r="EQ89" s="400" t="s">
        <v>44</v>
      </c>
      <c r="ER89" s="405">
        <v>10</v>
      </c>
      <c r="ES89" s="405" t="s">
        <v>14</v>
      </c>
      <c r="ET89" s="401" t="s">
        <v>39</v>
      </c>
      <c r="EU89" s="399">
        <v>1</v>
      </c>
      <c r="EV89" s="400" t="s">
        <v>17398</v>
      </c>
      <c r="EW89" s="399">
        <v>0</v>
      </c>
      <c r="EX89" s="398" t="s">
        <v>44</v>
      </c>
      <c r="EY89" s="398">
        <v>0</v>
      </c>
      <c r="EZ89" s="398" t="s">
        <v>44</v>
      </c>
      <c r="FA89" s="399">
        <v>0</v>
      </c>
      <c r="FB89" s="399" t="s">
        <v>44</v>
      </c>
      <c r="FC89" s="399" t="s">
        <v>39</v>
      </c>
      <c r="FD89" s="399">
        <v>1</v>
      </c>
      <c r="FE89" s="398">
        <v>0</v>
      </c>
      <c r="FF89" s="399">
        <v>0</v>
      </c>
      <c r="FG89" s="399">
        <v>0</v>
      </c>
      <c r="FH89" s="399" t="s">
        <v>44</v>
      </c>
      <c r="FI89" s="529" t="s">
        <v>18593</v>
      </c>
      <c r="FJ89" s="529" t="s">
        <v>18594</v>
      </c>
      <c r="FK89" s="530" t="s">
        <v>18595</v>
      </c>
      <c r="FL89" s="529" t="s">
        <v>18596</v>
      </c>
      <c r="FM89" s="400" t="s">
        <v>18597</v>
      </c>
      <c r="FN89" s="399" t="s">
        <v>834</v>
      </c>
      <c r="FO89" s="398" t="s">
        <v>834</v>
      </c>
    </row>
    <row r="90" spans="1:171" s="1" customFormat="1" ht="12.75" customHeight="1" thickBot="1" x14ac:dyDescent="0.35">
      <c r="A90" s="370">
        <v>96</v>
      </c>
      <c r="B90" s="397" t="s">
        <v>15610</v>
      </c>
      <c r="C90" s="337" t="s">
        <v>19695</v>
      </c>
      <c r="D90" s="337" t="s">
        <v>19695</v>
      </c>
      <c r="E90" s="399" t="s">
        <v>13442</v>
      </c>
      <c r="F90" s="398" t="s">
        <v>44</v>
      </c>
      <c r="G90" s="398" t="s">
        <v>381</v>
      </c>
      <c r="H90" s="398" t="s">
        <v>19</v>
      </c>
      <c r="I90" s="398" t="s">
        <v>44</v>
      </c>
      <c r="J90" s="398" t="s">
        <v>20</v>
      </c>
      <c r="K90" s="399" t="s">
        <v>44</v>
      </c>
      <c r="L90" s="399" t="s">
        <v>21</v>
      </c>
      <c r="M90" s="372" t="s">
        <v>14</v>
      </c>
      <c r="N90" s="398" t="s">
        <v>14</v>
      </c>
      <c r="O90" s="400" t="s">
        <v>44</v>
      </c>
      <c r="P90" s="398" t="s">
        <v>44</v>
      </c>
      <c r="Q90" s="400" t="s">
        <v>44</v>
      </c>
      <c r="R90" s="692" t="s">
        <v>47</v>
      </c>
      <c r="S90" s="399" t="s">
        <v>48</v>
      </c>
      <c r="T90" s="399" t="s">
        <v>44</v>
      </c>
      <c r="U90" s="399" t="s">
        <v>44</v>
      </c>
      <c r="V90" s="398" t="s">
        <v>44</v>
      </c>
      <c r="W90" s="398" t="s">
        <v>44</v>
      </c>
      <c r="X90" s="398" t="s">
        <v>44</v>
      </c>
      <c r="Y90" s="401" t="s">
        <v>44</v>
      </c>
      <c r="Z90" s="399" t="s">
        <v>44</v>
      </c>
      <c r="AA90" s="399" t="s">
        <v>44</v>
      </c>
      <c r="AB90" s="399" t="s">
        <v>14</v>
      </c>
      <c r="AC90" s="399" t="s">
        <v>39</v>
      </c>
      <c r="AD90" s="399" t="s">
        <v>14</v>
      </c>
      <c r="AE90" s="399" t="s">
        <v>39</v>
      </c>
      <c r="AF90" s="399" t="s">
        <v>44</v>
      </c>
      <c r="AG90" s="399" t="s">
        <v>26</v>
      </c>
      <c r="AH90" s="399">
        <v>3</v>
      </c>
      <c r="AI90" s="399">
        <v>45</v>
      </c>
      <c r="AJ90" s="399" t="s">
        <v>483</v>
      </c>
      <c r="AK90" s="398" t="s">
        <v>44</v>
      </c>
      <c r="AL90" s="399">
        <v>15</v>
      </c>
      <c r="AM90" s="398" t="s">
        <v>65</v>
      </c>
      <c r="AN90" s="399" t="s">
        <v>14</v>
      </c>
      <c r="AO90" s="398">
        <v>100</v>
      </c>
      <c r="AP90" s="399" t="s">
        <v>44</v>
      </c>
      <c r="AQ90" s="399" t="s">
        <v>17</v>
      </c>
      <c r="AR90" s="399" t="s">
        <v>44</v>
      </c>
      <c r="AS90" s="399" t="s">
        <v>44</v>
      </c>
      <c r="AT90" s="399">
        <v>0</v>
      </c>
      <c r="AU90" s="398" t="s">
        <v>44</v>
      </c>
      <c r="AV90" s="398">
        <v>0</v>
      </c>
      <c r="AW90" s="399" t="s">
        <v>44</v>
      </c>
      <c r="AX90" s="399">
        <v>0</v>
      </c>
      <c r="AY90" s="398">
        <v>0</v>
      </c>
      <c r="AZ90" s="422" t="s">
        <v>14</v>
      </c>
      <c r="BA90" s="422" t="s">
        <v>17956</v>
      </c>
      <c r="BB90" s="399" t="s">
        <v>731</v>
      </c>
      <c r="BC90" s="399">
        <v>3</v>
      </c>
      <c r="BD90" s="399">
        <v>80</v>
      </c>
      <c r="BE90" s="400">
        <v>20</v>
      </c>
      <c r="BF90" s="398" t="s">
        <v>44</v>
      </c>
      <c r="BG90" s="398">
        <v>0</v>
      </c>
      <c r="BH90" s="399" t="s">
        <v>44</v>
      </c>
      <c r="BI90" s="399" t="s">
        <v>44</v>
      </c>
      <c r="BJ90" s="373" t="s">
        <v>44</v>
      </c>
      <c r="BK90" s="428">
        <v>0</v>
      </c>
      <c r="BL90" s="399" t="s">
        <v>44</v>
      </c>
      <c r="BM90" s="376" t="s">
        <v>44</v>
      </c>
      <c r="BN90" s="377" t="s">
        <v>44</v>
      </c>
      <c r="BO90" s="377">
        <v>0</v>
      </c>
      <c r="BP90" s="376" t="s">
        <v>44</v>
      </c>
      <c r="BQ90" s="377" t="s">
        <v>44</v>
      </c>
      <c r="BR90" s="377" t="s">
        <v>44</v>
      </c>
      <c r="BS90" s="378">
        <v>10</v>
      </c>
      <c r="BT90" s="399">
        <v>0</v>
      </c>
      <c r="BU90" s="399">
        <v>100</v>
      </c>
      <c r="BV90" s="399" t="s">
        <v>18246</v>
      </c>
      <c r="BW90" s="399">
        <v>0</v>
      </c>
      <c r="BX90" s="399" t="s">
        <v>44</v>
      </c>
      <c r="BY90" s="399" t="s">
        <v>44</v>
      </c>
      <c r="BZ90" s="399" t="s">
        <v>44</v>
      </c>
      <c r="CA90" s="399">
        <v>0</v>
      </c>
      <c r="CB90" s="399" t="s">
        <v>44</v>
      </c>
      <c r="CC90" s="399" t="s">
        <v>44</v>
      </c>
      <c r="CD90" s="399" t="s">
        <v>44</v>
      </c>
      <c r="CE90" s="399">
        <v>0</v>
      </c>
      <c r="CF90" s="399" t="s">
        <v>44</v>
      </c>
      <c r="CG90" s="399" t="s">
        <v>44</v>
      </c>
      <c r="CH90" s="399" t="s">
        <v>44</v>
      </c>
      <c r="CI90" s="398" t="s">
        <v>479</v>
      </c>
      <c r="CJ90" s="398">
        <v>100</v>
      </c>
      <c r="CK90" s="398">
        <v>0</v>
      </c>
      <c r="CL90" s="379">
        <v>0</v>
      </c>
      <c r="CM90" s="379">
        <v>0</v>
      </c>
      <c r="CN90" s="379" t="s">
        <v>44</v>
      </c>
      <c r="CO90" s="379" t="s">
        <v>480</v>
      </c>
      <c r="CP90" s="432">
        <v>100</v>
      </c>
      <c r="CQ90" s="380">
        <v>0</v>
      </c>
      <c r="CR90" s="380">
        <v>0</v>
      </c>
      <c r="CS90" s="380">
        <v>0</v>
      </c>
      <c r="CT90" s="381">
        <v>0</v>
      </c>
      <c r="CU90" s="381" t="s">
        <v>44</v>
      </c>
      <c r="CV90" s="381" t="s">
        <v>44</v>
      </c>
      <c r="CW90" s="381" t="s">
        <v>44</v>
      </c>
      <c r="CX90" s="382" t="s">
        <v>44</v>
      </c>
      <c r="CY90" s="382" t="s">
        <v>44</v>
      </c>
      <c r="CZ90" s="382" t="s">
        <v>44</v>
      </c>
      <c r="DA90" s="382" t="s">
        <v>44</v>
      </c>
      <c r="DB90" s="433" t="s">
        <v>44</v>
      </c>
      <c r="DC90" s="538">
        <f t="shared" si="2"/>
        <v>0</v>
      </c>
      <c r="DD90" s="383" t="s">
        <v>18407</v>
      </c>
      <c r="DE90" s="383">
        <v>21</v>
      </c>
      <c r="DF90" s="384" t="s">
        <v>481</v>
      </c>
      <c r="DG90" s="435" t="s">
        <v>14</v>
      </c>
      <c r="DH90" s="385" t="s">
        <v>721</v>
      </c>
      <c r="DI90" s="385" t="s">
        <v>752</v>
      </c>
      <c r="DJ90" s="385" t="s">
        <v>44</v>
      </c>
      <c r="DK90" s="436" t="s">
        <v>17</v>
      </c>
      <c r="DL90" s="386" t="s">
        <v>44</v>
      </c>
      <c r="DM90" s="386" t="s">
        <v>14</v>
      </c>
      <c r="DN90" s="387" t="s">
        <v>740</v>
      </c>
      <c r="DO90" s="388" t="s">
        <v>31</v>
      </c>
      <c r="DP90" s="388" t="s">
        <v>17</v>
      </c>
      <c r="DQ90" s="388" t="s">
        <v>44</v>
      </c>
      <c r="DR90" s="388" t="s">
        <v>44</v>
      </c>
      <c r="DS90" s="389" t="s">
        <v>32</v>
      </c>
      <c r="DT90" s="392" t="s">
        <v>44</v>
      </c>
      <c r="DU90" s="392" t="s">
        <v>50</v>
      </c>
      <c r="DV90" s="392" t="s">
        <v>44</v>
      </c>
      <c r="DW90" s="392">
        <v>3</v>
      </c>
      <c r="DX90" s="392" t="s">
        <v>17</v>
      </c>
      <c r="DY90" s="444" t="s">
        <v>44</v>
      </c>
      <c r="DZ90" s="445" t="s">
        <v>44</v>
      </c>
      <c r="EA90" s="445" t="s">
        <v>44</v>
      </c>
      <c r="EB90" s="445" t="s">
        <v>44</v>
      </c>
      <c r="EC90" s="445" t="s">
        <v>44</v>
      </c>
      <c r="ED90" s="445" t="s">
        <v>44</v>
      </c>
      <c r="EE90" s="384" t="s">
        <v>44</v>
      </c>
      <c r="EF90" s="383" t="s">
        <v>33</v>
      </c>
      <c r="EG90" s="383" t="s">
        <v>34</v>
      </c>
      <c r="EH90" s="383" t="s">
        <v>487</v>
      </c>
      <c r="EI90" s="383" t="s">
        <v>44</v>
      </c>
      <c r="EJ90" s="383" t="s">
        <v>44</v>
      </c>
      <c r="EK90" s="383" t="s">
        <v>18408</v>
      </c>
      <c r="EL90" s="383" t="s">
        <v>753</v>
      </c>
      <c r="EM90" s="400" t="s">
        <v>44</v>
      </c>
      <c r="EN90" s="399" t="s">
        <v>482</v>
      </c>
      <c r="EO90" s="399" t="s">
        <v>44</v>
      </c>
      <c r="EP90" s="401" t="s">
        <v>17</v>
      </c>
      <c r="EQ90" s="405" t="s">
        <v>44</v>
      </c>
      <c r="ER90" s="405">
        <v>5</v>
      </c>
      <c r="ES90" s="405" t="s">
        <v>14</v>
      </c>
      <c r="ET90" s="401" t="s">
        <v>17407</v>
      </c>
      <c r="EU90" s="399">
        <v>1</v>
      </c>
      <c r="EV90" s="400" t="s">
        <v>17398</v>
      </c>
      <c r="EW90" s="399">
        <v>0</v>
      </c>
      <c r="EX90" s="398" t="s">
        <v>44</v>
      </c>
      <c r="EY90" s="398">
        <v>1</v>
      </c>
      <c r="EZ90" s="398" t="s">
        <v>17358</v>
      </c>
      <c r="FA90" s="399">
        <v>0</v>
      </c>
      <c r="FB90" s="399" t="s">
        <v>44</v>
      </c>
      <c r="FC90" s="399" t="s">
        <v>39</v>
      </c>
      <c r="FD90" s="399">
        <v>1</v>
      </c>
      <c r="FE90" s="398">
        <v>0</v>
      </c>
      <c r="FF90" s="399">
        <v>0</v>
      </c>
      <c r="FG90" s="399">
        <v>0</v>
      </c>
      <c r="FH90" s="399" t="s">
        <v>44</v>
      </c>
      <c r="FI90" s="529" t="s">
        <v>18409</v>
      </c>
      <c r="FJ90" s="529" t="s">
        <v>18410</v>
      </c>
      <c r="FK90" s="530" t="s">
        <v>18411</v>
      </c>
      <c r="FL90" s="529" t="s">
        <v>18412</v>
      </c>
      <c r="FM90" s="400" t="s">
        <v>18413</v>
      </c>
      <c r="FN90" s="399" t="s">
        <v>18414</v>
      </c>
      <c r="FO90" s="398" t="s">
        <v>18280</v>
      </c>
    </row>
    <row r="91" spans="1:171" s="1" customFormat="1" ht="12.75" customHeight="1" thickBot="1" x14ac:dyDescent="0.35">
      <c r="A91" s="370">
        <v>116</v>
      </c>
      <c r="B91" s="397" t="s">
        <v>13064</v>
      </c>
      <c r="C91" s="337" t="s">
        <v>19695</v>
      </c>
      <c r="D91" s="337" t="s">
        <v>19695</v>
      </c>
      <c r="E91" s="399" t="s">
        <v>13442</v>
      </c>
      <c r="F91" s="398" t="s">
        <v>44</v>
      </c>
      <c r="G91" s="398" t="s">
        <v>378</v>
      </c>
      <c r="H91" s="398" t="s">
        <v>19</v>
      </c>
      <c r="I91" s="398" t="s">
        <v>44</v>
      </c>
      <c r="J91" s="398" t="s">
        <v>20</v>
      </c>
      <c r="K91" s="399" t="s">
        <v>44</v>
      </c>
      <c r="L91" s="399" t="s">
        <v>21</v>
      </c>
      <c r="M91" s="372" t="s">
        <v>14</v>
      </c>
      <c r="N91" s="398" t="s">
        <v>14</v>
      </c>
      <c r="O91" s="400" t="s">
        <v>44</v>
      </c>
      <c r="P91" s="398" t="s">
        <v>44</v>
      </c>
      <c r="Q91" s="400" t="s">
        <v>44</v>
      </c>
      <c r="R91" s="692" t="s">
        <v>22</v>
      </c>
      <c r="S91" s="399" t="s">
        <v>44</v>
      </c>
      <c r="T91" s="399" t="s">
        <v>44</v>
      </c>
      <c r="U91" s="399" t="s">
        <v>23</v>
      </c>
      <c r="V91" s="398" t="s">
        <v>37</v>
      </c>
      <c r="W91" s="398" t="s">
        <v>64</v>
      </c>
      <c r="X91" s="398">
        <v>1</v>
      </c>
      <c r="Y91" s="401">
        <v>1440</v>
      </c>
      <c r="Z91" s="399" t="s">
        <v>24</v>
      </c>
      <c r="AA91" s="399" t="s">
        <v>18598</v>
      </c>
      <c r="AB91" s="399" t="s">
        <v>14</v>
      </c>
      <c r="AC91" s="399" t="s">
        <v>17558</v>
      </c>
      <c r="AD91" s="399" t="s">
        <v>14</v>
      </c>
      <c r="AE91" s="399" t="s">
        <v>39</v>
      </c>
      <c r="AF91" s="399" t="s">
        <v>68</v>
      </c>
      <c r="AG91" s="399" t="s">
        <v>38</v>
      </c>
      <c r="AH91" s="399">
        <v>1</v>
      </c>
      <c r="AI91" s="399">
        <v>45</v>
      </c>
      <c r="AJ91" s="399" t="s">
        <v>483</v>
      </c>
      <c r="AK91" s="398" t="s">
        <v>44</v>
      </c>
      <c r="AL91" s="399">
        <v>2</v>
      </c>
      <c r="AM91" s="398" t="s">
        <v>27</v>
      </c>
      <c r="AN91" s="399" t="s">
        <v>14</v>
      </c>
      <c r="AO91" s="398">
        <v>70</v>
      </c>
      <c r="AP91" s="399" t="s">
        <v>44</v>
      </c>
      <c r="AQ91" s="399" t="s">
        <v>17</v>
      </c>
      <c r="AR91" s="399" t="s">
        <v>44</v>
      </c>
      <c r="AS91" s="399" t="s">
        <v>44</v>
      </c>
      <c r="AT91" s="399">
        <v>0</v>
      </c>
      <c r="AU91" s="398" t="s">
        <v>44</v>
      </c>
      <c r="AV91" s="398">
        <v>0</v>
      </c>
      <c r="AW91" s="399" t="s">
        <v>44</v>
      </c>
      <c r="AX91" s="399">
        <v>0</v>
      </c>
      <c r="AY91" s="398">
        <v>0</v>
      </c>
      <c r="AZ91" s="399" t="s">
        <v>14</v>
      </c>
      <c r="BA91" s="399" t="s">
        <v>18599</v>
      </c>
      <c r="BB91" s="399" t="s">
        <v>860</v>
      </c>
      <c r="BC91" s="399">
        <v>3</v>
      </c>
      <c r="BD91" s="399">
        <v>100</v>
      </c>
      <c r="BE91" s="400">
        <v>0</v>
      </c>
      <c r="BF91" s="398" t="s">
        <v>44</v>
      </c>
      <c r="BG91" s="398">
        <v>0</v>
      </c>
      <c r="BH91" s="399" t="s">
        <v>44</v>
      </c>
      <c r="BI91" s="399" t="s">
        <v>44</v>
      </c>
      <c r="BJ91" s="373" t="s">
        <v>44</v>
      </c>
      <c r="BK91" s="373">
        <v>0</v>
      </c>
      <c r="BL91" s="399" t="s">
        <v>44</v>
      </c>
      <c r="BM91" s="376" t="s">
        <v>44</v>
      </c>
      <c r="BN91" s="377" t="s">
        <v>44</v>
      </c>
      <c r="BO91" s="377">
        <v>0</v>
      </c>
      <c r="BP91" s="376" t="s">
        <v>44</v>
      </c>
      <c r="BQ91" s="377" t="s">
        <v>44</v>
      </c>
      <c r="BR91" s="377" t="s">
        <v>44</v>
      </c>
      <c r="BS91" s="378">
        <v>8</v>
      </c>
      <c r="BT91" s="399">
        <v>0</v>
      </c>
      <c r="BU91" s="399">
        <v>100</v>
      </c>
      <c r="BV91" s="399" t="s">
        <v>18600</v>
      </c>
      <c r="BW91" s="399">
        <v>3</v>
      </c>
      <c r="BX91" s="399">
        <v>0</v>
      </c>
      <c r="BY91" s="399">
        <v>100</v>
      </c>
      <c r="BZ91" s="399" t="s">
        <v>18565</v>
      </c>
      <c r="CA91" s="399">
        <v>0</v>
      </c>
      <c r="CB91" s="399" t="s">
        <v>44</v>
      </c>
      <c r="CC91" s="399" t="s">
        <v>44</v>
      </c>
      <c r="CD91" s="399" t="s">
        <v>44</v>
      </c>
      <c r="CE91" s="399">
        <v>0</v>
      </c>
      <c r="CF91" s="399" t="s">
        <v>44</v>
      </c>
      <c r="CG91" s="399" t="s">
        <v>44</v>
      </c>
      <c r="CH91" s="399" t="s">
        <v>44</v>
      </c>
      <c r="CI91" s="398" t="s">
        <v>484</v>
      </c>
      <c r="CJ91" s="398">
        <v>0</v>
      </c>
      <c r="CK91" s="398">
        <v>100</v>
      </c>
      <c r="CL91" s="379">
        <v>0</v>
      </c>
      <c r="CM91" s="379">
        <v>0</v>
      </c>
      <c r="CN91" s="379" t="s">
        <v>44</v>
      </c>
      <c r="CO91" s="379" t="s">
        <v>44</v>
      </c>
      <c r="CP91" s="432" t="s">
        <v>44</v>
      </c>
      <c r="CQ91" s="380" t="s">
        <v>44</v>
      </c>
      <c r="CR91" s="380" t="s">
        <v>44</v>
      </c>
      <c r="CS91" s="380" t="s">
        <v>44</v>
      </c>
      <c r="CT91" s="381" t="s">
        <v>44</v>
      </c>
      <c r="CU91" s="381" t="s">
        <v>44</v>
      </c>
      <c r="CV91" s="381" t="s">
        <v>132</v>
      </c>
      <c r="CW91" s="381">
        <v>0</v>
      </c>
      <c r="CX91" s="382">
        <v>0</v>
      </c>
      <c r="CY91" s="382">
        <v>100</v>
      </c>
      <c r="CZ91" s="382">
        <v>0</v>
      </c>
      <c r="DA91" s="382">
        <v>0</v>
      </c>
      <c r="DB91" s="433">
        <v>0</v>
      </c>
      <c r="DC91" s="538">
        <f t="shared" si="2"/>
        <v>100</v>
      </c>
      <c r="DD91" s="383" t="s">
        <v>18601</v>
      </c>
      <c r="DE91" s="383">
        <v>40</v>
      </c>
      <c r="DF91" s="384" t="s">
        <v>72</v>
      </c>
      <c r="DG91" s="435" t="s">
        <v>14</v>
      </c>
      <c r="DH91" s="385" t="s">
        <v>738</v>
      </c>
      <c r="DI91" s="385" t="s">
        <v>747</v>
      </c>
      <c r="DJ91" s="385" t="s">
        <v>44</v>
      </c>
      <c r="DK91" s="436" t="s">
        <v>14</v>
      </c>
      <c r="DL91" s="386" t="s">
        <v>493</v>
      </c>
      <c r="DM91" s="386" t="s">
        <v>14</v>
      </c>
      <c r="DN91" s="387" t="s">
        <v>748</v>
      </c>
      <c r="DO91" s="388" t="s">
        <v>31</v>
      </c>
      <c r="DP91" s="388" t="s">
        <v>14</v>
      </c>
      <c r="DQ91" s="388" t="s">
        <v>30</v>
      </c>
      <c r="DR91" s="388" t="s">
        <v>18602</v>
      </c>
      <c r="DS91" s="389" t="s">
        <v>32</v>
      </c>
      <c r="DT91" s="392" t="s">
        <v>44</v>
      </c>
      <c r="DU91" s="392" t="s">
        <v>32</v>
      </c>
      <c r="DV91" s="392" t="s">
        <v>44</v>
      </c>
      <c r="DW91" s="392">
        <v>3</v>
      </c>
      <c r="DX91" s="392" t="s">
        <v>14</v>
      </c>
      <c r="DY91" s="444" t="s">
        <v>33</v>
      </c>
      <c r="DZ91" s="445" t="s">
        <v>34</v>
      </c>
      <c r="EA91" s="445" t="s">
        <v>18603</v>
      </c>
      <c r="EB91" s="445" t="s">
        <v>18604</v>
      </c>
      <c r="EC91" s="445" t="s">
        <v>44</v>
      </c>
      <c r="ED91" s="445" t="s">
        <v>44</v>
      </c>
      <c r="EE91" s="384" t="s">
        <v>44</v>
      </c>
      <c r="EF91" s="383" t="s">
        <v>44</v>
      </c>
      <c r="EG91" s="383" t="s">
        <v>44</v>
      </c>
      <c r="EH91" s="383" t="s">
        <v>44</v>
      </c>
      <c r="EI91" s="383" t="s">
        <v>44</v>
      </c>
      <c r="EJ91" s="383" t="s">
        <v>44</v>
      </c>
      <c r="EK91" s="383" t="s">
        <v>44</v>
      </c>
      <c r="EL91" s="383" t="s">
        <v>13481</v>
      </c>
      <c r="EM91" s="400" t="s">
        <v>44</v>
      </c>
      <c r="EN91" s="399" t="s">
        <v>482</v>
      </c>
      <c r="EO91" s="399" t="s">
        <v>44</v>
      </c>
      <c r="EP91" s="400" t="s">
        <v>17</v>
      </c>
      <c r="EQ91" s="400" t="s">
        <v>44</v>
      </c>
      <c r="ER91" s="405">
        <v>5</v>
      </c>
      <c r="ES91" s="405" t="s">
        <v>14</v>
      </c>
      <c r="ET91" s="401" t="s">
        <v>17576</v>
      </c>
      <c r="EU91" s="399">
        <v>1</v>
      </c>
      <c r="EV91" s="400" t="s">
        <v>17387</v>
      </c>
      <c r="EW91" s="399">
        <v>1</v>
      </c>
      <c r="EX91" s="398" t="s">
        <v>17358</v>
      </c>
      <c r="EY91" s="398">
        <v>1</v>
      </c>
      <c r="EZ91" s="398" t="s">
        <v>17828</v>
      </c>
      <c r="FA91" s="399">
        <v>0</v>
      </c>
      <c r="FB91" s="399" t="s">
        <v>44</v>
      </c>
      <c r="FC91" s="399" t="s">
        <v>17407</v>
      </c>
      <c r="FD91" s="399">
        <v>1</v>
      </c>
      <c r="FE91" s="398">
        <v>0</v>
      </c>
      <c r="FF91" s="399">
        <v>1</v>
      </c>
      <c r="FG91" s="399">
        <v>0</v>
      </c>
      <c r="FH91" s="399" t="s">
        <v>44</v>
      </c>
      <c r="FI91" s="529" t="s">
        <v>18605</v>
      </c>
      <c r="FJ91" s="529" t="s">
        <v>18606</v>
      </c>
      <c r="FK91" s="530" t="s">
        <v>18607</v>
      </c>
      <c r="FL91" s="531" t="s">
        <v>18608</v>
      </c>
      <c r="FM91" s="400" t="s">
        <v>18609</v>
      </c>
      <c r="FN91" s="399" t="s">
        <v>834</v>
      </c>
      <c r="FO91" s="398" t="s">
        <v>834</v>
      </c>
    </row>
    <row r="92" spans="1:171" s="1" customFormat="1" ht="12.75" customHeight="1" thickBot="1" x14ac:dyDescent="0.35">
      <c r="A92" s="370">
        <v>117</v>
      </c>
      <c r="B92" s="371" t="s">
        <v>12819</v>
      </c>
      <c r="C92" s="337" t="s">
        <v>19695</v>
      </c>
      <c r="D92" s="337" t="s">
        <v>19695</v>
      </c>
      <c r="E92" s="373" t="s">
        <v>13442</v>
      </c>
      <c r="F92" s="372" t="s">
        <v>44</v>
      </c>
      <c r="G92" s="372" t="s">
        <v>378</v>
      </c>
      <c r="H92" s="372" t="s">
        <v>19</v>
      </c>
      <c r="I92" s="372" t="s">
        <v>44</v>
      </c>
      <c r="J92" s="372" t="s">
        <v>20</v>
      </c>
      <c r="K92" s="373" t="s">
        <v>44</v>
      </c>
      <c r="L92" s="373" t="s">
        <v>21</v>
      </c>
      <c r="M92" s="372" t="s">
        <v>14</v>
      </c>
      <c r="N92" s="372" t="s">
        <v>14</v>
      </c>
      <c r="O92" s="374" t="s">
        <v>44</v>
      </c>
      <c r="P92" s="372" t="s">
        <v>44</v>
      </c>
      <c r="Q92" s="374" t="s">
        <v>44</v>
      </c>
      <c r="R92" s="692" t="s">
        <v>22</v>
      </c>
      <c r="S92" s="373" t="s">
        <v>44</v>
      </c>
      <c r="T92" s="373" t="s">
        <v>44</v>
      </c>
      <c r="U92" s="373" t="s">
        <v>23</v>
      </c>
      <c r="V92" s="372" t="s">
        <v>788</v>
      </c>
      <c r="W92" s="372" t="s">
        <v>25</v>
      </c>
      <c r="X92" s="372">
        <v>6</v>
      </c>
      <c r="Y92" s="375">
        <v>1680</v>
      </c>
      <c r="Z92" s="373" t="s">
        <v>24</v>
      </c>
      <c r="AA92" s="373" t="s">
        <v>18598</v>
      </c>
      <c r="AB92" s="373" t="s">
        <v>17</v>
      </c>
      <c r="AC92" s="373" t="s">
        <v>44</v>
      </c>
      <c r="AD92" s="373" t="s">
        <v>14</v>
      </c>
      <c r="AE92" s="373" t="s">
        <v>39</v>
      </c>
      <c r="AF92" s="373" t="s">
        <v>44</v>
      </c>
      <c r="AG92" s="373" t="s">
        <v>38</v>
      </c>
      <c r="AH92" s="373">
        <v>1</v>
      </c>
      <c r="AI92" s="373">
        <v>30</v>
      </c>
      <c r="AJ92" s="373" t="s">
        <v>483</v>
      </c>
      <c r="AK92" s="372" t="s">
        <v>44</v>
      </c>
      <c r="AL92" s="373">
        <v>2</v>
      </c>
      <c r="AM92" s="372" t="s">
        <v>13477</v>
      </c>
      <c r="AN92" s="373" t="s">
        <v>14</v>
      </c>
      <c r="AO92" s="372">
        <v>90</v>
      </c>
      <c r="AP92" s="373" t="s">
        <v>44</v>
      </c>
      <c r="AQ92" s="373" t="s">
        <v>17</v>
      </c>
      <c r="AR92" s="373" t="s">
        <v>44</v>
      </c>
      <c r="AS92" s="373" t="s">
        <v>44</v>
      </c>
      <c r="AT92" s="373">
        <v>0</v>
      </c>
      <c r="AU92" s="372" t="s">
        <v>44</v>
      </c>
      <c r="AV92" s="372">
        <v>0</v>
      </c>
      <c r="AW92" s="373" t="s">
        <v>44</v>
      </c>
      <c r="AX92" s="373">
        <v>0</v>
      </c>
      <c r="AY92" s="372">
        <v>0</v>
      </c>
      <c r="AZ92" s="373" t="s">
        <v>14</v>
      </c>
      <c r="BA92" s="373" t="s">
        <v>18610</v>
      </c>
      <c r="BB92" s="373" t="s">
        <v>860</v>
      </c>
      <c r="BC92" s="373">
        <v>2</v>
      </c>
      <c r="BD92" s="373">
        <v>100</v>
      </c>
      <c r="BE92" s="374">
        <v>0</v>
      </c>
      <c r="BF92" s="372" t="s">
        <v>44</v>
      </c>
      <c r="BG92" s="374">
        <v>0</v>
      </c>
      <c r="BH92" s="373" t="s">
        <v>44</v>
      </c>
      <c r="BI92" s="373" t="s">
        <v>44</v>
      </c>
      <c r="BJ92" s="373" t="s">
        <v>44</v>
      </c>
      <c r="BK92" s="428">
        <v>0</v>
      </c>
      <c r="BL92" s="373" t="s">
        <v>44</v>
      </c>
      <c r="BM92" s="402" t="s">
        <v>44</v>
      </c>
      <c r="BN92" s="403" t="s">
        <v>44</v>
      </c>
      <c r="BO92" s="403">
        <v>0</v>
      </c>
      <c r="BP92" s="402" t="s">
        <v>44</v>
      </c>
      <c r="BQ92" s="403" t="s">
        <v>44</v>
      </c>
      <c r="BR92" s="403" t="s">
        <v>44</v>
      </c>
      <c r="BS92" s="378">
        <v>12</v>
      </c>
      <c r="BT92" s="373">
        <v>0</v>
      </c>
      <c r="BU92" s="373">
        <v>100</v>
      </c>
      <c r="BV92" s="373" t="s">
        <v>18521</v>
      </c>
      <c r="BW92" s="373">
        <v>4</v>
      </c>
      <c r="BX92" s="373">
        <v>0</v>
      </c>
      <c r="BY92" s="373">
        <v>100</v>
      </c>
      <c r="BZ92" s="373" t="s">
        <v>18611</v>
      </c>
      <c r="CA92" s="373">
        <v>0</v>
      </c>
      <c r="CB92" s="373" t="s">
        <v>44</v>
      </c>
      <c r="CC92" s="373" t="s">
        <v>44</v>
      </c>
      <c r="CD92" s="373" t="s">
        <v>44</v>
      </c>
      <c r="CE92" s="373">
        <v>0</v>
      </c>
      <c r="CF92" s="373" t="s">
        <v>44</v>
      </c>
      <c r="CG92" s="373" t="s">
        <v>44</v>
      </c>
      <c r="CH92" s="373" t="s">
        <v>44</v>
      </c>
      <c r="CI92" s="372" t="s">
        <v>484</v>
      </c>
      <c r="CJ92" s="372">
        <v>0</v>
      </c>
      <c r="CK92" s="372">
        <v>100</v>
      </c>
      <c r="CL92" s="404">
        <v>0</v>
      </c>
      <c r="CM92" s="404">
        <v>0</v>
      </c>
      <c r="CN92" s="404" t="s">
        <v>44</v>
      </c>
      <c r="CO92" s="404" t="s">
        <v>44</v>
      </c>
      <c r="CP92" s="432" t="s">
        <v>44</v>
      </c>
      <c r="CQ92" s="380" t="s">
        <v>44</v>
      </c>
      <c r="CR92" s="380" t="s">
        <v>44</v>
      </c>
      <c r="CS92" s="380" t="s">
        <v>44</v>
      </c>
      <c r="CT92" s="381" t="s">
        <v>44</v>
      </c>
      <c r="CU92" s="381" t="s">
        <v>44</v>
      </c>
      <c r="CV92" s="381" t="s">
        <v>132</v>
      </c>
      <c r="CW92" s="381">
        <v>0</v>
      </c>
      <c r="CX92" s="382">
        <v>0</v>
      </c>
      <c r="CY92" s="382">
        <v>100</v>
      </c>
      <c r="CZ92" s="382">
        <v>0</v>
      </c>
      <c r="DA92" s="382">
        <v>0</v>
      </c>
      <c r="DB92" s="383">
        <v>0</v>
      </c>
      <c r="DC92" s="538">
        <f t="shared" si="2"/>
        <v>100</v>
      </c>
      <c r="DD92" s="383" t="s">
        <v>18612</v>
      </c>
      <c r="DE92" s="383">
        <v>36</v>
      </c>
      <c r="DF92" s="384" t="s">
        <v>72</v>
      </c>
      <c r="DG92" s="435" t="s">
        <v>14</v>
      </c>
      <c r="DH92" s="385" t="s">
        <v>721</v>
      </c>
      <c r="DI92" s="385" t="s">
        <v>13458</v>
      </c>
      <c r="DJ92" s="385" t="s">
        <v>44</v>
      </c>
      <c r="DK92" s="436" t="s">
        <v>14</v>
      </c>
      <c r="DL92" s="386" t="s">
        <v>17572</v>
      </c>
      <c r="DM92" s="386" t="s">
        <v>14</v>
      </c>
      <c r="DN92" s="387" t="s">
        <v>748</v>
      </c>
      <c r="DO92" s="388" t="s">
        <v>31</v>
      </c>
      <c r="DP92" s="388" t="s">
        <v>14</v>
      </c>
      <c r="DQ92" s="388" t="s">
        <v>30</v>
      </c>
      <c r="DR92" s="388" t="s">
        <v>18613</v>
      </c>
      <c r="DS92" s="389" t="s">
        <v>32</v>
      </c>
      <c r="DT92" s="392" t="s">
        <v>44</v>
      </c>
      <c r="DU92" s="392" t="s">
        <v>32</v>
      </c>
      <c r="DV92" s="392" t="s">
        <v>44</v>
      </c>
      <c r="DW92" s="392">
        <v>4</v>
      </c>
      <c r="DX92" s="392" t="s">
        <v>14</v>
      </c>
      <c r="DY92" s="444" t="s">
        <v>33</v>
      </c>
      <c r="DZ92" s="445" t="s">
        <v>34</v>
      </c>
      <c r="EA92" s="445" t="s">
        <v>18556</v>
      </c>
      <c r="EB92" s="445" t="s">
        <v>18546</v>
      </c>
      <c r="EC92" s="445" t="s">
        <v>44</v>
      </c>
      <c r="ED92" s="445" t="s">
        <v>44</v>
      </c>
      <c r="EE92" s="384" t="s">
        <v>44</v>
      </c>
      <c r="EF92" s="383" t="s">
        <v>44</v>
      </c>
      <c r="EG92" s="383" t="s">
        <v>44</v>
      </c>
      <c r="EH92" s="383" t="s">
        <v>44</v>
      </c>
      <c r="EI92" s="383" t="s">
        <v>44</v>
      </c>
      <c r="EJ92" s="383" t="s">
        <v>44</v>
      </c>
      <c r="EK92" s="383" t="s">
        <v>44</v>
      </c>
      <c r="EL92" s="383" t="s">
        <v>1053</v>
      </c>
      <c r="EM92" s="374" t="s">
        <v>44</v>
      </c>
      <c r="EN92" s="373" t="s">
        <v>482</v>
      </c>
      <c r="EO92" s="373" t="s">
        <v>44</v>
      </c>
      <c r="EP92" s="375" t="s">
        <v>17</v>
      </c>
      <c r="EQ92" s="396" t="s">
        <v>44</v>
      </c>
      <c r="ER92" s="396">
        <v>10</v>
      </c>
      <c r="ES92" s="396" t="s">
        <v>14</v>
      </c>
      <c r="ET92" s="375" t="s">
        <v>39</v>
      </c>
      <c r="EU92" s="373">
        <v>1</v>
      </c>
      <c r="EV92" s="374" t="s">
        <v>17387</v>
      </c>
      <c r="EW92" s="373">
        <v>0</v>
      </c>
      <c r="EX92" s="372" t="s">
        <v>44</v>
      </c>
      <c r="EY92" s="372">
        <v>0</v>
      </c>
      <c r="EZ92" s="372" t="s">
        <v>44</v>
      </c>
      <c r="FA92" s="373">
        <v>0</v>
      </c>
      <c r="FB92" s="373" t="s">
        <v>44</v>
      </c>
      <c r="FC92" s="373" t="s">
        <v>39</v>
      </c>
      <c r="FD92" s="373">
        <v>1</v>
      </c>
      <c r="FE92" s="372">
        <v>0</v>
      </c>
      <c r="FF92" s="373">
        <v>0</v>
      </c>
      <c r="FG92" s="373">
        <v>0</v>
      </c>
      <c r="FH92" s="373" t="s">
        <v>44</v>
      </c>
      <c r="FI92" s="526" t="s">
        <v>18614</v>
      </c>
      <c r="FJ92" s="526" t="s">
        <v>18615</v>
      </c>
      <c r="FK92" s="527" t="s">
        <v>18616</v>
      </c>
      <c r="FL92" s="528" t="s">
        <v>18617</v>
      </c>
      <c r="FM92" s="374" t="s">
        <v>18618</v>
      </c>
      <c r="FN92" s="373" t="s">
        <v>834</v>
      </c>
      <c r="FO92" s="372" t="s">
        <v>834</v>
      </c>
    </row>
    <row r="93" spans="1:171" s="1" customFormat="1" ht="12.75" customHeight="1" thickBot="1" x14ac:dyDescent="0.35">
      <c r="A93" s="370">
        <v>99</v>
      </c>
      <c r="B93" s="397" t="s">
        <v>12932</v>
      </c>
      <c r="C93" s="337" t="s">
        <v>19695</v>
      </c>
      <c r="D93" s="337" t="s">
        <v>19695</v>
      </c>
      <c r="E93" s="399" t="s">
        <v>13442</v>
      </c>
      <c r="F93" s="398" t="s">
        <v>44</v>
      </c>
      <c r="G93" s="398" t="s">
        <v>378</v>
      </c>
      <c r="H93" s="398" t="s">
        <v>19</v>
      </c>
      <c r="I93" s="398" t="s">
        <v>44</v>
      </c>
      <c r="J93" s="398" t="s">
        <v>20</v>
      </c>
      <c r="K93" s="399" t="s">
        <v>44</v>
      </c>
      <c r="L93" s="399" t="s">
        <v>13454</v>
      </c>
      <c r="M93" s="372" t="s">
        <v>14</v>
      </c>
      <c r="N93" s="398" t="s">
        <v>14</v>
      </c>
      <c r="O93" s="400" t="s">
        <v>44</v>
      </c>
      <c r="P93" s="398" t="s">
        <v>44</v>
      </c>
      <c r="Q93" s="400" t="s">
        <v>44</v>
      </c>
      <c r="R93" s="692" t="s">
        <v>47</v>
      </c>
      <c r="S93" s="399" t="s">
        <v>48</v>
      </c>
      <c r="T93" s="399" t="s">
        <v>44</v>
      </c>
      <c r="U93" s="399" t="s">
        <v>44</v>
      </c>
      <c r="V93" s="398" t="s">
        <v>44</v>
      </c>
      <c r="W93" s="398" t="s">
        <v>44</v>
      </c>
      <c r="X93" s="398" t="s">
        <v>44</v>
      </c>
      <c r="Y93" s="401" t="s">
        <v>44</v>
      </c>
      <c r="Z93" s="399" t="s">
        <v>44</v>
      </c>
      <c r="AA93" s="399" t="s">
        <v>44</v>
      </c>
      <c r="AB93" s="399" t="s">
        <v>14</v>
      </c>
      <c r="AC93" s="399" t="s">
        <v>39</v>
      </c>
      <c r="AD93" s="399" t="s">
        <v>14</v>
      </c>
      <c r="AE93" s="399" t="s">
        <v>48</v>
      </c>
      <c r="AF93" s="399" t="s">
        <v>44</v>
      </c>
      <c r="AG93" s="399" t="s">
        <v>38</v>
      </c>
      <c r="AH93" s="399">
        <v>2</v>
      </c>
      <c r="AI93" s="399">
        <v>10</v>
      </c>
      <c r="AJ93" s="399" t="s">
        <v>483</v>
      </c>
      <c r="AK93" s="398" t="s">
        <v>44</v>
      </c>
      <c r="AL93" s="399">
        <v>7</v>
      </c>
      <c r="AM93" s="398" t="s">
        <v>37</v>
      </c>
      <c r="AN93" s="399" t="s">
        <v>14</v>
      </c>
      <c r="AO93" s="398">
        <v>80</v>
      </c>
      <c r="AP93" s="399" t="s">
        <v>44</v>
      </c>
      <c r="AQ93" s="399" t="s">
        <v>17</v>
      </c>
      <c r="AR93" s="399" t="s">
        <v>44</v>
      </c>
      <c r="AS93" s="399" t="s">
        <v>44</v>
      </c>
      <c r="AT93" s="399">
        <v>0</v>
      </c>
      <c r="AU93" s="398" t="s">
        <v>44</v>
      </c>
      <c r="AV93" s="398">
        <v>0</v>
      </c>
      <c r="AW93" s="399" t="s">
        <v>44</v>
      </c>
      <c r="AX93" s="399">
        <v>0</v>
      </c>
      <c r="AY93" s="398">
        <v>0</v>
      </c>
      <c r="AZ93" s="422" t="s">
        <v>14</v>
      </c>
      <c r="BA93" s="422" t="s">
        <v>13464</v>
      </c>
      <c r="BB93" s="399" t="s">
        <v>486</v>
      </c>
      <c r="BC93" s="399">
        <v>8</v>
      </c>
      <c r="BD93" s="399">
        <v>100</v>
      </c>
      <c r="BE93" s="400">
        <v>0</v>
      </c>
      <c r="BF93" s="398" t="s">
        <v>44</v>
      </c>
      <c r="BG93" s="400">
        <v>0</v>
      </c>
      <c r="BH93" s="400" t="s">
        <v>44</v>
      </c>
      <c r="BI93" s="399" t="s">
        <v>44</v>
      </c>
      <c r="BJ93" s="373" t="s">
        <v>44</v>
      </c>
      <c r="BK93" s="373">
        <v>0</v>
      </c>
      <c r="BL93" s="399" t="s">
        <v>44</v>
      </c>
      <c r="BM93" s="376" t="s">
        <v>44</v>
      </c>
      <c r="BN93" s="377" t="s">
        <v>44</v>
      </c>
      <c r="BO93" s="377">
        <v>0</v>
      </c>
      <c r="BP93" s="376" t="s">
        <v>44</v>
      </c>
      <c r="BQ93" s="377" t="s">
        <v>44</v>
      </c>
      <c r="BR93" s="377" t="s">
        <v>44</v>
      </c>
      <c r="BS93" s="378">
        <v>0</v>
      </c>
      <c r="BT93" s="399" t="s">
        <v>44</v>
      </c>
      <c r="BU93" s="399" t="s">
        <v>44</v>
      </c>
      <c r="BV93" s="399" t="s">
        <v>44</v>
      </c>
      <c r="BW93" s="399">
        <v>0</v>
      </c>
      <c r="BX93" s="399" t="s">
        <v>44</v>
      </c>
      <c r="BY93" s="399" t="s">
        <v>44</v>
      </c>
      <c r="BZ93" s="399" t="s">
        <v>44</v>
      </c>
      <c r="CA93" s="399">
        <v>0</v>
      </c>
      <c r="CB93" s="399" t="s">
        <v>44</v>
      </c>
      <c r="CC93" s="399" t="s">
        <v>44</v>
      </c>
      <c r="CD93" s="399" t="s">
        <v>44</v>
      </c>
      <c r="CE93" s="399">
        <v>0</v>
      </c>
      <c r="CF93" s="399" t="s">
        <v>44</v>
      </c>
      <c r="CG93" s="399" t="s">
        <v>44</v>
      </c>
      <c r="CH93" s="399" t="s">
        <v>44</v>
      </c>
      <c r="CI93" s="398" t="s">
        <v>479</v>
      </c>
      <c r="CJ93" s="399">
        <v>100</v>
      </c>
      <c r="CK93" s="398">
        <v>0</v>
      </c>
      <c r="CL93" s="379">
        <v>0</v>
      </c>
      <c r="CM93" s="379">
        <v>0</v>
      </c>
      <c r="CN93" s="379" t="s">
        <v>44</v>
      </c>
      <c r="CO93" s="379" t="s">
        <v>480</v>
      </c>
      <c r="CP93" s="432">
        <v>100</v>
      </c>
      <c r="CQ93" s="380">
        <v>0</v>
      </c>
      <c r="CR93" s="380">
        <v>0</v>
      </c>
      <c r="CS93" s="380">
        <v>0</v>
      </c>
      <c r="CT93" s="381">
        <v>0</v>
      </c>
      <c r="CU93" s="381" t="s">
        <v>44</v>
      </c>
      <c r="CV93" s="381" t="s">
        <v>44</v>
      </c>
      <c r="CW93" s="381" t="s">
        <v>44</v>
      </c>
      <c r="CX93" s="382" t="s">
        <v>44</v>
      </c>
      <c r="CY93" s="382" t="s">
        <v>44</v>
      </c>
      <c r="CZ93" s="382" t="s">
        <v>44</v>
      </c>
      <c r="DA93" s="382" t="s">
        <v>44</v>
      </c>
      <c r="DB93" s="433" t="s">
        <v>44</v>
      </c>
      <c r="DC93" s="538">
        <f t="shared" si="2"/>
        <v>0</v>
      </c>
      <c r="DD93" s="383" t="s">
        <v>18431</v>
      </c>
      <c r="DE93" s="383">
        <v>30</v>
      </c>
      <c r="DF93" s="384" t="s">
        <v>481</v>
      </c>
      <c r="DG93" s="435" t="s">
        <v>14</v>
      </c>
      <c r="DH93" s="385" t="s">
        <v>721</v>
      </c>
      <c r="DI93" s="385" t="s">
        <v>850</v>
      </c>
      <c r="DJ93" s="385" t="s">
        <v>44</v>
      </c>
      <c r="DK93" s="436" t="s">
        <v>17</v>
      </c>
      <c r="DL93" s="386" t="s">
        <v>44</v>
      </c>
      <c r="DM93" s="386" t="s">
        <v>14</v>
      </c>
      <c r="DN93" s="387" t="s">
        <v>748</v>
      </c>
      <c r="DO93" s="388" t="s">
        <v>31</v>
      </c>
      <c r="DP93" s="388" t="s">
        <v>14</v>
      </c>
      <c r="DQ93" s="388" t="s">
        <v>30</v>
      </c>
      <c r="DR93" s="388" t="s">
        <v>18432</v>
      </c>
      <c r="DS93" s="389" t="s">
        <v>32</v>
      </c>
      <c r="DT93" s="392" t="s">
        <v>44</v>
      </c>
      <c r="DU93" s="392" t="s">
        <v>32</v>
      </c>
      <c r="DV93" s="392" t="s">
        <v>44</v>
      </c>
      <c r="DW93" s="392">
        <v>4</v>
      </c>
      <c r="DX93" s="392" t="s">
        <v>14</v>
      </c>
      <c r="DY93" s="444" t="s">
        <v>44</v>
      </c>
      <c r="DZ93" s="445" t="s">
        <v>44</v>
      </c>
      <c r="EA93" s="445" t="s">
        <v>44</v>
      </c>
      <c r="EB93" s="445" t="s">
        <v>44</v>
      </c>
      <c r="EC93" s="445" t="s">
        <v>44</v>
      </c>
      <c r="ED93" s="445" t="s">
        <v>44</v>
      </c>
      <c r="EE93" s="384" t="s">
        <v>44</v>
      </c>
      <c r="EF93" s="383" t="s">
        <v>96</v>
      </c>
      <c r="EG93" s="383" t="s">
        <v>44</v>
      </c>
      <c r="EH93" s="383" t="s">
        <v>44</v>
      </c>
      <c r="EI93" s="383" t="s">
        <v>44</v>
      </c>
      <c r="EJ93" s="383" t="s">
        <v>18433</v>
      </c>
      <c r="EK93" s="383" t="s">
        <v>44</v>
      </c>
      <c r="EL93" s="383" t="s">
        <v>753</v>
      </c>
      <c r="EM93" s="400" t="s">
        <v>44</v>
      </c>
      <c r="EN93" s="399" t="s">
        <v>723</v>
      </c>
      <c r="EO93" s="399" t="s">
        <v>44</v>
      </c>
      <c r="EP93" s="401" t="s">
        <v>17</v>
      </c>
      <c r="EQ93" s="405" t="s">
        <v>44</v>
      </c>
      <c r="ER93" s="405">
        <v>5</v>
      </c>
      <c r="ES93" s="405" t="s">
        <v>14</v>
      </c>
      <c r="ET93" s="401" t="s">
        <v>18434</v>
      </c>
      <c r="EU93" s="399">
        <v>0</v>
      </c>
      <c r="EV93" s="400" t="s">
        <v>17358</v>
      </c>
      <c r="EW93" s="399">
        <v>0</v>
      </c>
      <c r="EX93" s="398" t="s">
        <v>44</v>
      </c>
      <c r="EY93" s="398">
        <v>1</v>
      </c>
      <c r="EZ93" s="398" t="s">
        <v>17688</v>
      </c>
      <c r="FA93" s="399">
        <v>0</v>
      </c>
      <c r="FB93" s="399" t="s">
        <v>44</v>
      </c>
      <c r="FC93" s="399" t="s">
        <v>48</v>
      </c>
      <c r="FD93" s="399">
        <v>0</v>
      </c>
      <c r="FE93" s="398">
        <v>0</v>
      </c>
      <c r="FF93" s="399">
        <v>1</v>
      </c>
      <c r="FG93" s="399">
        <v>0</v>
      </c>
      <c r="FH93" s="399" t="s">
        <v>44</v>
      </c>
      <c r="FI93" s="529" t="s">
        <v>18435</v>
      </c>
      <c r="FJ93" s="529" t="s">
        <v>18436</v>
      </c>
      <c r="FK93" s="530" t="s">
        <v>18437</v>
      </c>
      <c r="FL93" s="530" t="s">
        <v>18438</v>
      </c>
      <c r="FM93" s="400" t="s">
        <v>18439</v>
      </c>
      <c r="FN93" s="399" t="s">
        <v>18440</v>
      </c>
      <c r="FO93" s="398" t="s">
        <v>18280</v>
      </c>
    </row>
    <row r="94" spans="1:171" s="1" customFormat="1" ht="12.75" customHeight="1" thickBot="1" x14ac:dyDescent="0.35">
      <c r="A94" s="370">
        <v>100</v>
      </c>
      <c r="B94" s="397" t="s">
        <v>4163</v>
      </c>
      <c r="C94" s="337" t="s">
        <v>19695</v>
      </c>
      <c r="D94" s="337" t="s">
        <v>19695</v>
      </c>
      <c r="E94" s="399" t="s">
        <v>13442</v>
      </c>
      <c r="F94" s="398" t="s">
        <v>44</v>
      </c>
      <c r="G94" s="398" t="s">
        <v>13239</v>
      </c>
      <c r="H94" s="398" t="s">
        <v>19</v>
      </c>
      <c r="I94" s="398" t="s">
        <v>44</v>
      </c>
      <c r="J94" s="398" t="s">
        <v>20</v>
      </c>
      <c r="K94" s="399" t="s">
        <v>44</v>
      </c>
      <c r="L94" s="399" t="s">
        <v>21</v>
      </c>
      <c r="M94" s="372" t="s">
        <v>17</v>
      </c>
      <c r="N94" s="398" t="s">
        <v>14</v>
      </c>
      <c r="O94" s="400" t="s">
        <v>44</v>
      </c>
      <c r="P94" s="398" t="s">
        <v>44</v>
      </c>
      <c r="Q94" s="400" t="s">
        <v>44</v>
      </c>
      <c r="R94" s="692" t="s">
        <v>22</v>
      </c>
      <c r="S94" s="399" t="s">
        <v>44</v>
      </c>
      <c r="T94" s="399" t="s">
        <v>44</v>
      </c>
      <c r="U94" s="399" t="s">
        <v>23</v>
      </c>
      <c r="V94" s="398" t="s">
        <v>37</v>
      </c>
      <c r="W94" s="398" t="s">
        <v>25</v>
      </c>
      <c r="X94" s="398">
        <v>2</v>
      </c>
      <c r="Y94" s="401">
        <v>2160</v>
      </c>
      <c r="Z94" s="399" t="s">
        <v>24</v>
      </c>
      <c r="AA94" s="399" t="s">
        <v>18415</v>
      </c>
      <c r="AB94" s="399" t="s">
        <v>14</v>
      </c>
      <c r="AC94" s="399" t="s">
        <v>48</v>
      </c>
      <c r="AD94" s="399" t="s">
        <v>17</v>
      </c>
      <c r="AE94" s="399" t="s">
        <v>44</v>
      </c>
      <c r="AF94" s="399" t="s">
        <v>44</v>
      </c>
      <c r="AG94" s="399" t="s">
        <v>26</v>
      </c>
      <c r="AH94" s="399">
        <v>4</v>
      </c>
      <c r="AI94" s="399">
        <v>30</v>
      </c>
      <c r="AJ94" s="399" t="s">
        <v>483</v>
      </c>
      <c r="AK94" s="398" t="s">
        <v>44</v>
      </c>
      <c r="AL94" s="399">
        <v>5</v>
      </c>
      <c r="AM94" s="398" t="s">
        <v>37</v>
      </c>
      <c r="AN94" s="399" t="s">
        <v>14</v>
      </c>
      <c r="AO94" s="398">
        <v>100</v>
      </c>
      <c r="AP94" s="399" t="s">
        <v>44</v>
      </c>
      <c r="AQ94" s="399" t="s">
        <v>17</v>
      </c>
      <c r="AR94" s="399" t="s">
        <v>44</v>
      </c>
      <c r="AS94" s="399" t="s">
        <v>44</v>
      </c>
      <c r="AT94" s="399">
        <v>0</v>
      </c>
      <c r="AU94" s="398" t="s">
        <v>44</v>
      </c>
      <c r="AV94" s="398">
        <v>0</v>
      </c>
      <c r="AW94" s="399" t="s">
        <v>44</v>
      </c>
      <c r="AX94" s="399">
        <v>0</v>
      </c>
      <c r="AY94" s="398">
        <v>0</v>
      </c>
      <c r="AZ94" s="399" t="s">
        <v>14</v>
      </c>
      <c r="BA94" s="399" t="s">
        <v>13456</v>
      </c>
      <c r="BB94" s="399" t="s">
        <v>486</v>
      </c>
      <c r="BC94" s="399">
        <v>3</v>
      </c>
      <c r="BD94" s="399">
        <v>50</v>
      </c>
      <c r="BE94" s="400">
        <v>50</v>
      </c>
      <c r="BF94" s="398" t="s">
        <v>44</v>
      </c>
      <c r="BG94" s="398">
        <v>0</v>
      </c>
      <c r="BH94" s="399" t="s">
        <v>44</v>
      </c>
      <c r="BI94" s="399" t="s">
        <v>44</v>
      </c>
      <c r="BJ94" s="373" t="s">
        <v>44</v>
      </c>
      <c r="BK94" s="428">
        <v>0</v>
      </c>
      <c r="BL94" s="399" t="s">
        <v>44</v>
      </c>
      <c r="BM94" s="402" t="s">
        <v>44</v>
      </c>
      <c r="BN94" s="403" t="s">
        <v>44</v>
      </c>
      <c r="BO94" s="403">
        <v>0</v>
      </c>
      <c r="BP94" s="403" t="s">
        <v>44</v>
      </c>
      <c r="BQ94" s="403" t="s">
        <v>44</v>
      </c>
      <c r="BR94" s="403" t="s">
        <v>44</v>
      </c>
      <c r="BS94" s="378">
        <v>0</v>
      </c>
      <c r="BT94" s="399" t="s">
        <v>44</v>
      </c>
      <c r="BU94" s="399" t="s">
        <v>44</v>
      </c>
      <c r="BV94" s="399" t="s">
        <v>44</v>
      </c>
      <c r="BW94" s="399">
        <v>0</v>
      </c>
      <c r="BX94" s="399" t="s">
        <v>44</v>
      </c>
      <c r="BY94" s="399" t="s">
        <v>44</v>
      </c>
      <c r="BZ94" s="399" t="s">
        <v>44</v>
      </c>
      <c r="CA94" s="399">
        <v>0</v>
      </c>
      <c r="CB94" s="399" t="s">
        <v>44</v>
      </c>
      <c r="CC94" s="399" t="s">
        <v>44</v>
      </c>
      <c r="CD94" s="399" t="s">
        <v>44</v>
      </c>
      <c r="CE94" s="399">
        <v>0</v>
      </c>
      <c r="CF94" s="399" t="s">
        <v>44</v>
      </c>
      <c r="CG94" s="399" t="s">
        <v>44</v>
      </c>
      <c r="CH94" s="399" t="s">
        <v>44</v>
      </c>
      <c r="CI94" s="398" t="s">
        <v>479</v>
      </c>
      <c r="CJ94" s="398">
        <v>100</v>
      </c>
      <c r="CK94" s="398">
        <v>0</v>
      </c>
      <c r="CL94" s="404">
        <v>0</v>
      </c>
      <c r="CM94" s="404">
        <v>0</v>
      </c>
      <c r="CN94" s="404" t="s">
        <v>44</v>
      </c>
      <c r="CO94" s="404" t="s">
        <v>480</v>
      </c>
      <c r="CP94" s="432">
        <v>100</v>
      </c>
      <c r="CQ94" s="380">
        <v>0</v>
      </c>
      <c r="CR94" s="380">
        <v>0</v>
      </c>
      <c r="CS94" s="380">
        <v>0</v>
      </c>
      <c r="CT94" s="381">
        <v>0</v>
      </c>
      <c r="CU94" s="381" t="s">
        <v>44</v>
      </c>
      <c r="CV94" s="381" t="s">
        <v>44</v>
      </c>
      <c r="CW94" s="381" t="s">
        <v>44</v>
      </c>
      <c r="CX94" s="382" t="s">
        <v>44</v>
      </c>
      <c r="CY94" s="382" t="s">
        <v>44</v>
      </c>
      <c r="CZ94" s="382" t="s">
        <v>44</v>
      </c>
      <c r="DA94" s="382" t="s">
        <v>44</v>
      </c>
      <c r="DB94" s="433" t="s">
        <v>44</v>
      </c>
      <c r="DC94" s="538">
        <f t="shared" si="2"/>
        <v>0</v>
      </c>
      <c r="DD94" s="383" t="s">
        <v>18441</v>
      </c>
      <c r="DE94" s="383">
        <v>93</v>
      </c>
      <c r="DF94" s="384" t="s">
        <v>481</v>
      </c>
      <c r="DG94" s="435" t="s">
        <v>17</v>
      </c>
      <c r="DH94" s="385" t="s">
        <v>44</v>
      </c>
      <c r="DI94" s="385" t="s">
        <v>44</v>
      </c>
      <c r="DJ94" s="385" t="s">
        <v>44</v>
      </c>
      <c r="DK94" s="436" t="s">
        <v>17</v>
      </c>
      <c r="DL94" s="386" t="s">
        <v>44</v>
      </c>
      <c r="DM94" s="386" t="s">
        <v>17</v>
      </c>
      <c r="DN94" s="387" t="s">
        <v>44</v>
      </c>
      <c r="DO94" s="388" t="s">
        <v>31</v>
      </c>
      <c r="DP94" s="388" t="s">
        <v>14</v>
      </c>
      <c r="DQ94" s="388" t="s">
        <v>30</v>
      </c>
      <c r="DR94" s="388" t="s">
        <v>18442</v>
      </c>
      <c r="DS94" s="389" t="s">
        <v>32</v>
      </c>
      <c r="DT94" s="392" t="s">
        <v>44</v>
      </c>
      <c r="DU94" s="392" t="s">
        <v>44</v>
      </c>
      <c r="DV94" s="392" t="s">
        <v>44</v>
      </c>
      <c r="DW94" s="392">
        <v>4</v>
      </c>
      <c r="DX94" s="392" t="s">
        <v>17</v>
      </c>
      <c r="DY94" s="444" t="s">
        <v>44</v>
      </c>
      <c r="DZ94" s="445" t="s">
        <v>44</v>
      </c>
      <c r="EA94" s="445" t="s">
        <v>44</v>
      </c>
      <c r="EB94" s="445" t="s">
        <v>44</v>
      </c>
      <c r="EC94" s="445" t="s">
        <v>44</v>
      </c>
      <c r="ED94" s="445" t="s">
        <v>44</v>
      </c>
      <c r="EE94" s="384" t="s">
        <v>44</v>
      </c>
      <c r="EF94" s="383" t="s">
        <v>33</v>
      </c>
      <c r="EG94" s="383" t="s">
        <v>34</v>
      </c>
      <c r="EH94" s="383" t="s">
        <v>18297</v>
      </c>
      <c r="EI94" s="383" t="s">
        <v>44</v>
      </c>
      <c r="EJ94" s="383" t="s">
        <v>44</v>
      </c>
      <c r="EK94" s="383" t="s">
        <v>44</v>
      </c>
      <c r="EL94" s="383" t="s">
        <v>492</v>
      </c>
      <c r="EM94" s="418" t="s">
        <v>18443</v>
      </c>
      <c r="EN94" s="399" t="s">
        <v>723</v>
      </c>
      <c r="EO94" s="399" t="s">
        <v>44</v>
      </c>
      <c r="EP94" s="401" t="s">
        <v>17</v>
      </c>
      <c r="EQ94" s="405" t="s">
        <v>44</v>
      </c>
      <c r="ER94" s="405">
        <v>100</v>
      </c>
      <c r="ES94" s="405" t="s">
        <v>14</v>
      </c>
      <c r="ET94" s="401" t="s">
        <v>17407</v>
      </c>
      <c r="EU94" s="399">
        <v>1</v>
      </c>
      <c r="EV94" s="400" t="s">
        <v>17358</v>
      </c>
      <c r="EW94" s="399">
        <v>0</v>
      </c>
      <c r="EX94" s="398" t="s">
        <v>44</v>
      </c>
      <c r="EY94" s="398">
        <v>1</v>
      </c>
      <c r="EZ94" s="398" t="s">
        <v>17358</v>
      </c>
      <c r="FA94" s="399">
        <v>0</v>
      </c>
      <c r="FB94" s="399" t="s">
        <v>44</v>
      </c>
      <c r="FC94" s="399" t="s">
        <v>44</v>
      </c>
      <c r="FD94" s="399">
        <v>0</v>
      </c>
      <c r="FE94" s="398">
        <v>0</v>
      </c>
      <c r="FF94" s="399">
        <v>0</v>
      </c>
      <c r="FG94" s="399">
        <v>0</v>
      </c>
      <c r="FH94" s="399" t="s">
        <v>44</v>
      </c>
      <c r="FI94" s="529" t="s">
        <v>18444</v>
      </c>
      <c r="FJ94" s="529" t="s">
        <v>18445</v>
      </c>
      <c r="FK94" s="529" t="s">
        <v>18446</v>
      </c>
      <c r="FL94" s="398"/>
      <c r="FM94" s="400" t="s">
        <v>18225</v>
      </c>
      <c r="FN94" s="398" t="s">
        <v>18447</v>
      </c>
      <c r="FO94" s="398" t="s">
        <v>18280</v>
      </c>
    </row>
    <row r="95" spans="1:171" s="1" customFormat="1" ht="12.75" customHeight="1" thickBot="1" x14ac:dyDescent="0.35">
      <c r="A95" s="370">
        <v>101</v>
      </c>
      <c r="B95" s="397" t="s">
        <v>9968</v>
      </c>
      <c r="C95" s="337" t="s">
        <v>19695</v>
      </c>
      <c r="D95" s="337" t="s">
        <v>19695</v>
      </c>
      <c r="E95" s="399" t="s">
        <v>13442</v>
      </c>
      <c r="F95" s="398" t="s">
        <v>44</v>
      </c>
      <c r="G95" s="398" t="s">
        <v>376</v>
      </c>
      <c r="H95" s="398" t="s">
        <v>58</v>
      </c>
      <c r="I95" s="398" t="s">
        <v>44</v>
      </c>
      <c r="J95" s="398" t="s">
        <v>20</v>
      </c>
      <c r="K95" s="399" t="s">
        <v>44</v>
      </c>
      <c r="L95" s="399" t="s">
        <v>21</v>
      </c>
      <c r="M95" s="372" t="s">
        <v>14</v>
      </c>
      <c r="N95" s="398" t="s">
        <v>14</v>
      </c>
      <c r="O95" s="400" t="s">
        <v>44</v>
      </c>
      <c r="P95" s="398" t="s">
        <v>44</v>
      </c>
      <c r="Q95" s="400" t="s">
        <v>44</v>
      </c>
      <c r="R95" s="692" t="s">
        <v>22</v>
      </c>
      <c r="S95" s="399" t="s">
        <v>44</v>
      </c>
      <c r="T95" s="399" t="s">
        <v>44</v>
      </c>
      <c r="U95" s="399" t="s">
        <v>76</v>
      </c>
      <c r="V95" s="398" t="s">
        <v>44</v>
      </c>
      <c r="W95" s="398" t="s">
        <v>44</v>
      </c>
      <c r="X95" s="398" t="s">
        <v>44</v>
      </c>
      <c r="Y95" s="401" t="s">
        <v>44</v>
      </c>
      <c r="Z95" s="399" t="s">
        <v>44</v>
      </c>
      <c r="AA95" s="399" t="s">
        <v>44</v>
      </c>
      <c r="AB95" s="399" t="s">
        <v>14</v>
      </c>
      <c r="AC95" s="399" t="s">
        <v>48</v>
      </c>
      <c r="AD95" s="399" t="s">
        <v>14</v>
      </c>
      <c r="AE95" s="399" t="s">
        <v>39</v>
      </c>
      <c r="AF95" s="399" t="s">
        <v>44</v>
      </c>
      <c r="AG95" s="399" t="s">
        <v>38</v>
      </c>
      <c r="AH95" s="399">
        <v>1</v>
      </c>
      <c r="AI95" s="399">
        <v>30</v>
      </c>
      <c r="AJ95" s="399" t="s">
        <v>483</v>
      </c>
      <c r="AK95" s="398" t="s">
        <v>44</v>
      </c>
      <c r="AL95" s="399">
        <v>3</v>
      </c>
      <c r="AM95" s="398" t="s">
        <v>37</v>
      </c>
      <c r="AN95" s="399" t="s">
        <v>14</v>
      </c>
      <c r="AO95" s="398">
        <v>100</v>
      </c>
      <c r="AP95" s="399" t="s">
        <v>44</v>
      </c>
      <c r="AQ95" s="399" t="s">
        <v>17</v>
      </c>
      <c r="AR95" s="399" t="s">
        <v>44</v>
      </c>
      <c r="AS95" s="399" t="s">
        <v>44</v>
      </c>
      <c r="AT95" s="399">
        <v>0</v>
      </c>
      <c r="AU95" s="398" t="s">
        <v>44</v>
      </c>
      <c r="AV95" s="398">
        <v>0</v>
      </c>
      <c r="AW95" s="399" t="s">
        <v>44</v>
      </c>
      <c r="AX95" s="399">
        <v>0</v>
      </c>
      <c r="AY95" s="398">
        <v>0</v>
      </c>
      <c r="AZ95" s="399" t="s">
        <v>14</v>
      </c>
      <c r="BA95" s="399" t="s">
        <v>13455</v>
      </c>
      <c r="BB95" s="399" t="s">
        <v>486</v>
      </c>
      <c r="BC95" s="399">
        <v>8</v>
      </c>
      <c r="BD95" s="399">
        <v>50</v>
      </c>
      <c r="BE95" s="400">
        <v>50</v>
      </c>
      <c r="BF95" s="398" t="s">
        <v>44</v>
      </c>
      <c r="BG95" s="398">
        <v>0</v>
      </c>
      <c r="BH95" s="399" t="s">
        <v>44</v>
      </c>
      <c r="BI95" s="399" t="s">
        <v>44</v>
      </c>
      <c r="BJ95" s="373" t="s">
        <v>44</v>
      </c>
      <c r="BK95" s="373">
        <v>0</v>
      </c>
      <c r="BL95" s="399" t="s">
        <v>44</v>
      </c>
      <c r="BM95" s="402" t="s">
        <v>44</v>
      </c>
      <c r="BN95" s="377" t="s">
        <v>44</v>
      </c>
      <c r="BO95" s="377">
        <v>0</v>
      </c>
      <c r="BP95" s="376" t="s">
        <v>44</v>
      </c>
      <c r="BQ95" s="377" t="s">
        <v>44</v>
      </c>
      <c r="BR95" s="377" t="s">
        <v>44</v>
      </c>
      <c r="BS95" s="408">
        <v>0</v>
      </c>
      <c r="BT95" s="399" t="s">
        <v>44</v>
      </c>
      <c r="BU95" s="399" t="s">
        <v>44</v>
      </c>
      <c r="BV95" s="399" t="s">
        <v>44</v>
      </c>
      <c r="BW95" s="399">
        <v>0</v>
      </c>
      <c r="BX95" s="399" t="s">
        <v>44</v>
      </c>
      <c r="BY95" s="399" t="s">
        <v>44</v>
      </c>
      <c r="BZ95" s="399" t="s">
        <v>44</v>
      </c>
      <c r="CA95" s="399">
        <v>0</v>
      </c>
      <c r="CB95" s="399" t="s">
        <v>44</v>
      </c>
      <c r="CC95" s="399" t="s">
        <v>44</v>
      </c>
      <c r="CD95" s="399" t="s">
        <v>44</v>
      </c>
      <c r="CE95" s="399">
        <v>0</v>
      </c>
      <c r="CF95" s="399" t="s">
        <v>44</v>
      </c>
      <c r="CG95" s="399" t="s">
        <v>44</v>
      </c>
      <c r="CH95" s="399" t="s">
        <v>44</v>
      </c>
      <c r="CI95" s="398" t="s">
        <v>479</v>
      </c>
      <c r="CJ95" s="398">
        <v>100</v>
      </c>
      <c r="CK95" s="398">
        <v>0</v>
      </c>
      <c r="CL95" s="379">
        <v>0</v>
      </c>
      <c r="CM95" s="379">
        <v>0</v>
      </c>
      <c r="CN95" s="379" t="s">
        <v>44</v>
      </c>
      <c r="CO95" s="379" t="s">
        <v>480</v>
      </c>
      <c r="CP95" s="432">
        <v>100</v>
      </c>
      <c r="CQ95" s="380">
        <v>0</v>
      </c>
      <c r="CR95" s="380">
        <v>0</v>
      </c>
      <c r="CS95" s="380">
        <v>0</v>
      </c>
      <c r="CT95" s="381">
        <v>0</v>
      </c>
      <c r="CU95" s="381" t="s">
        <v>44</v>
      </c>
      <c r="CV95" s="381" t="s">
        <v>44</v>
      </c>
      <c r="CW95" s="381" t="s">
        <v>44</v>
      </c>
      <c r="CX95" s="382" t="s">
        <v>44</v>
      </c>
      <c r="CY95" s="382" t="s">
        <v>44</v>
      </c>
      <c r="CZ95" s="382" t="s">
        <v>44</v>
      </c>
      <c r="DA95" s="382" t="s">
        <v>44</v>
      </c>
      <c r="DB95" s="383" t="s">
        <v>44</v>
      </c>
      <c r="DC95" s="538">
        <f t="shared" si="2"/>
        <v>0</v>
      </c>
      <c r="DD95" s="383" t="s">
        <v>18448</v>
      </c>
      <c r="DE95" s="383">
        <v>45</v>
      </c>
      <c r="DF95" s="384" t="s">
        <v>481</v>
      </c>
      <c r="DG95" s="385" t="s">
        <v>14</v>
      </c>
      <c r="DH95" s="385" t="s">
        <v>721</v>
      </c>
      <c r="DI95" s="385" t="s">
        <v>752</v>
      </c>
      <c r="DJ95" s="413" t="s">
        <v>44</v>
      </c>
      <c r="DK95" s="436" t="s">
        <v>14</v>
      </c>
      <c r="DL95" s="386" t="s">
        <v>17370</v>
      </c>
      <c r="DM95" s="386" t="s">
        <v>14</v>
      </c>
      <c r="DN95" s="387" t="s">
        <v>748</v>
      </c>
      <c r="DO95" s="388" t="s">
        <v>31</v>
      </c>
      <c r="DP95" s="388" t="s">
        <v>14</v>
      </c>
      <c r="DQ95" s="388" t="s">
        <v>30</v>
      </c>
      <c r="DR95" s="388" t="s">
        <v>18449</v>
      </c>
      <c r="DS95" s="389" t="s">
        <v>32</v>
      </c>
      <c r="DT95" s="392" t="s">
        <v>44</v>
      </c>
      <c r="DU95" s="439" t="s">
        <v>32</v>
      </c>
      <c r="DV95" s="392" t="s">
        <v>44</v>
      </c>
      <c r="DW95" s="392">
        <v>4</v>
      </c>
      <c r="DX95" s="392" t="s">
        <v>14</v>
      </c>
      <c r="DY95" s="444" t="s">
        <v>44</v>
      </c>
      <c r="DZ95" s="445" t="s">
        <v>44</v>
      </c>
      <c r="EA95" s="395" t="s">
        <v>44</v>
      </c>
      <c r="EB95" s="395" t="s">
        <v>44</v>
      </c>
      <c r="EC95" s="395" t="s">
        <v>44</v>
      </c>
      <c r="ED95" s="395" t="s">
        <v>44</v>
      </c>
      <c r="EE95" s="384" t="s">
        <v>44</v>
      </c>
      <c r="EF95" s="383" t="s">
        <v>33</v>
      </c>
      <c r="EG95" s="383" t="s">
        <v>960</v>
      </c>
      <c r="EH95" s="383" t="s">
        <v>44</v>
      </c>
      <c r="EI95" s="383" t="s">
        <v>44</v>
      </c>
      <c r="EJ95" s="383" t="s">
        <v>44</v>
      </c>
      <c r="EK95" s="383" t="s">
        <v>18450</v>
      </c>
      <c r="EL95" s="383" t="s">
        <v>1027</v>
      </c>
      <c r="EM95" s="400" t="s">
        <v>44</v>
      </c>
      <c r="EN95" s="399" t="s">
        <v>482</v>
      </c>
      <c r="EO95" s="399" t="s">
        <v>44</v>
      </c>
      <c r="EP95" s="400" t="s">
        <v>17</v>
      </c>
      <c r="EQ95" s="400" t="s">
        <v>44</v>
      </c>
      <c r="ER95" s="405">
        <v>2</v>
      </c>
      <c r="ES95" s="405" t="s">
        <v>14</v>
      </c>
      <c r="ET95" s="401" t="s">
        <v>17407</v>
      </c>
      <c r="EU95" s="399">
        <v>2</v>
      </c>
      <c r="EV95" s="400" t="s">
        <v>17398</v>
      </c>
      <c r="EW95" s="399">
        <v>0</v>
      </c>
      <c r="EX95" s="398" t="s">
        <v>44</v>
      </c>
      <c r="EY95" s="398">
        <v>1</v>
      </c>
      <c r="EZ95" s="398" t="s">
        <v>17358</v>
      </c>
      <c r="FA95" s="399">
        <v>0</v>
      </c>
      <c r="FB95" s="399" t="s">
        <v>44</v>
      </c>
      <c r="FC95" s="399" t="s">
        <v>39</v>
      </c>
      <c r="FD95" s="399">
        <v>2</v>
      </c>
      <c r="FE95" s="398">
        <v>0</v>
      </c>
      <c r="FF95" s="399">
        <v>0</v>
      </c>
      <c r="FG95" s="399">
        <v>0</v>
      </c>
      <c r="FH95" s="399" t="s">
        <v>44</v>
      </c>
      <c r="FI95" s="529" t="s">
        <v>18451</v>
      </c>
      <c r="FJ95" s="529" t="s">
        <v>18452</v>
      </c>
      <c r="FK95" s="529" t="s">
        <v>18453</v>
      </c>
      <c r="FL95" s="529" t="s">
        <v>18454</v>
      </c>
      <c r="FM95" s="400" t="s">
        <v>18455</v>
      </c>
      <c r="FN95" s="398" t="s">
        <v>18440</v>
      </c>
      <c r="FO95" s="398" t="s">
        <v>834</v>
      </c>
    </row>
    <row r="96" spans="1:171" s="1" customFormat="1" ht="12.75" customHeight="1" thickBot="1" x14ac:dyDescent="0.35">
      <c r="A96" s="370">
        <v>119</v>
      </c>
      <c r="B96" s="397" t="s">
        <v>12820</v>
      </c>
      <c r="C96" s="337" t="s">
        <v>19695</v>
      </c>
      <c r="D96" s="337" t="s">
        <v>19695</v>
      </c>
      <c r="E96" s="399" t="s">
        <v>13442</v>
      </c>
      <c r="F96" s="398" t="s">
        <v>44</v>
      </c>
      <c r="G96" s="398" t="s">
        <v>378</v>
      </c>
      <c r="H96" s="398" t="s">
        <v>19</v>
      </c>
      <c r="I96" s="398" t="s">
        <v>44</v>
      </c>
      <c r="J96" s="398" t="s">
        <v>20</v>
      </c>
      <c r="K96" s="399" t="s">
        <v>44</v>
      </c>
      <c r="L96" s="399" t="s">
        <v>21</v>
      </c>
      <c r="M96" s="372" t="s">
        <v>14</v>
      </c>
      <c r="N96" s="398" t="s">
        <v>14</v>
      </c>
      <c r="O96" s="400" t="s">
        <v>44</v>
      </c>
      <c r="P96" s="398" t="s">
        <v>44</v>
      </c>
      <c r="Q96" s="400" t="s">
        <v>44</v>
      </c>
      <c r="R96" s="692" t="s">
        <v>43</v>
      </c>
      <c r="S96" s="399" t="s">
        <v>44</v>
      </c>
      <c r="T96" s="399" t="s">
        <v>44</v>
      </c>
      <c r="U96" s="399" t="s">
        <v>54</v>
      </c>
      <c r="V96" s="398" t="s">
        <v>788</v>
      </c>
      <c r="W96" s="398" t="s">
        <v>26</v>
      </c>
      <c r="X96" s="398">
        <v>1</v>
      </c>
      <c r="Y96" s="401">
        <v>50</v>
      </c>
      <c r="Z96" s="399" t="s">
        <v>24</v>
      </c>
      <c r="AA96" s="399" t="s">
        <v>18598</v>
      </c>
      <c r="AB96" s="399" t="s">
        <v>14</v>
      </c>
      <c r="AC96" s="399" t="s">
        <v>17558</v>
      </c>
      <c r="AD96" s="399" t="s">
        <v>14</v>
      </c>
      <c r="AE96" s="399" t="s">
        <v>39</v>
      </c>
      <c r="AF96" s="399" t="s">
        <v>44</v>
      </c>
      <c r="AG96" s="399" t="s">
        <v>26</v>
      </c>
      <c r="AH96" s="399">
        <v>2</v>
      </c>
      <c r="AI96" s="399">
        <v>30</v>
      </c>
      <c r="AJ96" s="399" t="s">
        <v>483</v>
      </c>
      <c r="AK96" s="398" t="s">
        <v>44</v>
      </c>
      <c r="AL96" s="399">
        <v>2</v>
      </c>
      <c r="AM96" s="398" t="s">
        <v>27</v>
      </c>
      <c r="AN96" s="399" t="s">
        <v>14</v>
      </c>
      <c r="AO96" s="398">
        <v>90</v>
      </c>
      <c r="AP96" s="399" t="s">
        <v>44</v>
      </c>
      <c r="AQ96" s="399" t="s">
        <v>17</v>
      </c>
      <c r="AR96" s="399" t="s">
        <v>44</v>
      </c>
      <c r="AS96" s="399" t="s">
        <v>44</v>
      </c>
      <c r="AT96" s="399">
        <v>0</v>
      </c>
      <c r="AU96" s="398" t="s">
        <v>44</v>
      </c>
      <c r="AV96" s="398">
        <v>0</v>
      </c>
      <c r="AW96" s="399" t="s">
        <v>44</v>
      </c>
      <c r="AX96" s="399">
        <v>0</v>
      </c>
      <c r="AY96" s="398">
        <v>0</v>
      </c>
      <c r="AZ96" s="399" t="s">
        <v>14</v>
      </c>
      <c r="BA96" s="399" t="s">
        <v>18630</v>
      </c>
      <c r="BB96" s="399" t="s">
        <v>486</v>
      </c>
      <c r="BC96" s="399">
        <v>2</v>
      </c>
      <c r="BD96" s="399">
        <v>100</v>
      </c>
      <c r="BE96" s="400">
        <v>0</v>
      </c>
      <c r="BF96" s="398" t="s">
        <v>44</v>
      </c>
      <c r="BG96" s="400">
        <v>0</v>
      </c>
      <c r="BH96" s="399" t="s">
        <v>44</v>
      </c>
      <c r="BI96" s="399" t="s">
        <v>44</v>
      </c>
      <c r="BJ96" s="373" t="s">
        <v>44</v>
      </c>
      <c r="BK96" s="428">
        <v>0</v>
      </c>
      <c r="BL96" s="399" t="s">
        <v>44</v>
      </c>
      <c r="BM96" s="376" t="s">
        <v>44</v>
      </c>
      <c r="BN96" s="377" t="s">
        <v>44</v>
      </c>
      <c r="BO96" s="377">
        <v>0</v>
      </c>
      <c r="BP96" s="376" t="s">
        <v>44</v>
      </c>
      <c r="BQ96" s="377" t="s">
        <v>44</v>
      </c>
      <c r="BR96" s="377" t="s">
        <v>44</v>
      </c>
      <c r="BS96" s="378">
        <v>0</v>
      </c>
      <c r="BT96" s="399" t="s">
        <v>44</v>
      </c>
      <c r="BU96" s="399" t="s">
        <v>44</v>
      </c>
      <c r="BV96" s="399" t="s">
        <v>44</v>
      </c>
      <c r="BW96" s="399">
        <v>0</v>
      </c>
      <c r="BX96" s="399" t="s">
        <v>44</v>
      </c>
      <c r="BY96" s="399" t="s">
        <v>44</v>
      </c>
      <c r="BZ96" s="399" t="s">
        <v>44</v>
      </c>
      <c r="CA96" s="399">
        <v>0</v>
      </c>
      <c r="CB96" s="399" t="s">
        <v>44</v>
      </c>
      <c r="CC96" s="399" t="s">
        <v>44</v>
      </c>
      <c r="CD96" s="399" t="s">
        <v>44</v>
      </c>
      <c r="CE96" s="399">
        <v>0</v>
      </c>
      <c r="CF96" s="399" t="s">
        <v>44</v>
      </c>
      <c r="CG96" s="399" t="s">
        <v>44</v>
      </c>
      <c r="CH96" s="399" t="s">
        <v>44</v>
      </c>
      <c r="CI96" s="398" t="s">
        <v>484</v>
      </c>
      <c r="CJ96" s="398">
        <v>0</v>
      </c>
      <c r="CK96" s="398">
        <v>100</v>
      </c>
      <c r="CL96" s="379">
        <v>0</v>
      </c>
      <c r="CM96" s="379">
        <v>0</v>
      </c>
      <c r="CN96" s="379" t="s">
        <v>44</v>
      </c>
      <c r="CO96" s="379" t="s">
        <v>44</v>
      </c>
      <c r="CP96" s="432" t="s">
        <v>44</v>
      </c>
      <c r="CQ96" s="380" t="s">
        <v>44</v>
      </c>
      <c r="CR96" s="380" t="s">
        <v>44</v>
      </c>
      <c r="CS96" s="380" t="s">
        <v>44</v>
      </c>
      <c r="CT96" s="381" t="s">
        <v>44</v>
      </c>
      <c r="CU96" s="381" t="s">
        <v>44</v>
      </c>
      <c r="CV96" s="381" t="s">
        <v>132</v>
      </c>
      <c r="CW96" s="381">
        <v>0</v>
      </c>
      <c r="CX96" s="382">
        <v>0</v>
      </c>
      <c r="CY96" s="382">
        <v>100</v>
      </c>
      <c r="CZ96" s="382">
        <v>0</v>
      </c>
      <c r="DA96" s="382">
        <v>0</v>
      </c>
      <c r="DB96" s="433">
        <v>0</v>
      </c>
      <c r="DC96" s="538">
        <f t="shared" si="2"/>
        <v>100</v>
      </c>
      <c r="DD96" s="383" t="s">
        <v>18631</v>
      </c>
      <c r="DE96" s="383">
        <v>36</v>
      </c>
      <c r="DF96" s="384" t="s">
        <v>72</v>
      </c>
      <c r="DG96" s="435" t="s">
        <v>14</v>
      </c>
      <c r="DH96" s="385" t="s">
        <v>738</v>
      </c>
      <c r="DI96" s="385" t="s">
        <v>775</v>
      </c>
      <c r="DJ96" s="385" t="s">
        <v>44</v>
      </c>
      <c r="DK96" s="436" t="s">
        <v>14</v>
      </c>
      <c r="DL96" s="386" t="s">
        <v>493</v>
      </c>
      <c r="DM96" s="386" t="s">
        <v>14</v>
      </c>
      <c r="DN96" s="387" t="s">
        <v>748</v>
      </c>
      <c r="DO96" s="388" t="s">
        <v>31</v>
      </c>
      <c r="DP96" s="388" t="s">
        <v>14</v>
      </c>
      <c r="DQ96" s="388" t="s">
        <v>30</v>
      </c>
      <c r="DR96" s="388" t="s">
        <v>18632</v>
      </c>
      <c r="DS96" s="389" t="s">
        <v>32</v>
      </c>
      <c r="DT96" s="392" t="s">
        <v>44</v>
      </c>
      <c r="DU96" s="392" t="s">
        <v>32</v>
      </c>
      <c r="DV96" s="392" t="s">
        <v>44</v>
      </c>
      <c r="DW96" s="392">
        <v>5</v>
      </c>
      <c r="DX96" s="392" t="s">
        <v>14</v>
      </c>
      <c r="DY96" s="444" t="s">
        <v>33</v>
      </c>
      <c r="DZ96" s="445" t="s">
        <v>909</v>
      </c>
      <c r="EA96" s="445" t="s">
        <v>18603</v>
      </c>
      <c r="EB96" s="445" t="s">
        <v>18633</v>
      </c>
      <c r="EC96" s="445" t="s">
        <v>44</v>
      </c>
      <c r="ED96" s="445" t="s">
        <v>44</v>
      </c>
      <c r="EE96" s="384" t="s">
        <v>18634</v>
      </c>
      <c r="EF96" s="383" t="s">
        <v>44</v>
      </c>
      <c r="EG96" s="383" t="s">
        <v>44</v>
      </c>
      <c r="EH96" s="383" t="s">
        <v>44</v>
      </c>
      <c r="EI96" s="383" t="s">
        <v>44</v>
      </c>
      <c r="EJ96" s="383" t="s">
        <v>44</v>
      </c>
      <c r="EK96" s="383" t="s">
        <v>44</v>
      </c>
      <c r="EL96" s="383" t="s">
        <v>1053</v>
      </c>
      <c r="EM96" s="400" t="s">
        <v>44</v>
      </c>
      <c r="EN96" s="399" t="s">
        <v>482</v>
      </c>
      <c r="EO96" s="399" t="s">
        <v>44</v>
      </c>
      <c r="EP96" s="401" t="s">
        <v>17</v>
      </c>
      <c r="EQ96" s="405" t="s">
        <v>44</v>
      </c>
      <c r="ER96" s="405">
        <v>10</v>
      </c>
      <c r="ES96" s="405" t="s">
        <v>14</v>
      </c>
      <c r="ET96" s="401" t="s">
        <v>17576</v>
      </c>
      <c r="EU96" s="399">
        <v>1</v>
      </c>
      <c r="EV96" s="400" t="s">
        <v>17387</v>
      </c>
      <c r="EW96" s="399">
        <v>1</v>
      </c>
      <c r="EX96" s="398" t="s">
        <v>17589</v>
      </c>
      <c r="EY96" s="398">
        <v>1</v>
      </c>
      <c r="EZ96" s="398" t="s">
        <v>17373</v>
      </c>
      <c r="FA96" s="399">
        <v>0</v>
      </c>
      <c r="FB96" s="399" t="s">
        <v>44</v>
      </c>
      <c r="FC96" s="399" t="s">
        <v>39</v>
      </c>
      <c r="FD96" s="399">
        <v>1</v>
      </c>
      <c r="FE96" s="398">
        <v>0</v>
      </c>
      <c r="FF96" s="399">
        <v>0</v>
      </c>
      <c r="FG96" s="399">
        <v>0</v>
      </c>
      <c r="FH96" s="399" t="s">
        <v>44</v>
      </c>
      <c r="FI96" s="529" t="s">
        <v>18635</v>
      </c>
      <c r="FJ96" s="529" t="s">
        <v>18636</v>
      </c>
      <c r="FK96" s="529" t="s">
        <v>18637</v>
      </c>
      <c r="FL96" s="529" t="s">
        <v>18638</v>
      </c>
      <c r="FM96" s="400" t="s">
        <v>18639</v>
      </c>
      <c r="FN96" s="398" t="s">
        <v>834</v>
      </c>
      <c r="FO96" s="398" t="s">
        <v>834</v>
      </c>
    </row>
    <row r="97" spans="1:171" s="1" customFormat="1" ht="12.75" customHeight="1" thickBot="1" x14ac:dyDescent="0.35">
      <c r="A97" s="370">
        <v>103</v>
      </c>
      <c r="B97" s="397" t="s">
        <v>3063</v>
      </c>
      <c r="C97" s="337" t="s">
        <v>19695</v>
      </c>
      <c r="D97" s="337" t="s">
        <v>19695</v>
      </c>
      <c r="E97" s="399" t="s">
        <v>13442</v>
      </c>
      <c r="F97" s="398" t="s">
        <v>44</v>
      </c>
      <c r="G97" s="398" t="s">
        <v>15850</v>
      </c>
      <c r="H97" s="398" t="s">
        <v>19</v>
      </c>
      <c r="I97" s="398" t="s">
        <v>44</v>
      </c>
      <c r="J97" s="398" t="s">
        <v>20</v>
      </c>
      <c r="K97" s="399" t="s">
        <v>44</v>
      </c>
      <c r="L97" s="399" t="s">
        <v>21</v>
      </c>
      <c r="M97" s="372" t="s">
        <v>14</v>
      </c>
      <c r="N97" s="398" t="s">
        <v>14</v>
      </c>
      <c r="O97" s="400" t="s">
        <v>44</v>
      </c>
      <c r="P97" s="398" t="s">
        <v>44</v>
      </c>
      <c r="Q97" s="400" t="s">
        <v>44</v>
      </c>
      <c r="R97" s="692" t="s">
        <v>22</v>
      </c>
      <c r="S97" s="399" t="s">
        <v>44</v>
      </c>
      <c r="T97" s="399" t="s">
        <v>44</v>
      </c>
      <c r="U97" s="399" t="s">
        <v>23</v>
      </c>
      <c r="V97" s="398" t="s">
        <v>27</v>
      </c>
      <c r="W97" s="398" t="s">
        <v>26</v>
      </c>
      <c r="X97" s="398">
        <v>1</v>
      </c>
      <c r="Y97" s="401">
        <v>360</v>
      </c>
      <c r="Z97" s="399" t="s">
        <v>24</v>
      </c>
      <c r="AA97" s="399" t="s">
        <v>18415</v>
      </c>
      <c r="AB97" s="399" t="s">
        <v>17</v>
      </c>
      <c r="AC97" s="399" t="s">
        <v>44</v>
      </c>
      <c r="AD97" s="399" t="s">
        <v>14</v>
      </c>
      <c r="AE97" s="399" t="s">
        <v>39</v>
      </c>
      <c r="AF97" s="399" t="s">
        <v>44</v>
      </c>
      <c r="AG97" s="399" t="s">
        <v>38</v>
      </c>
      <c r="AH97" s="399">
        <v>1</v>
      </c>
      <c r="AI97" s="399">
        <v>30</v>
      </c>
      <c r="AJ97" s="399" t="s">
        <v>483</v>
      </c>
      <c r="AK97" s="398" t="s">
        <v>44</v>
      </c>
      <c r="AL97" s="399">
        <v>5</v>
      </c>
      <c r="AM97" s="398" t="s">
        <v>27</v>
      </c>
      <c r="AN97" s="399" t="s">
        <v>14</v>
      </c>
      <c r="AO97" s="398">
        <v>90</v>
      </c>
      <c r="AP97" s="399" t="s">
        <v>44</v>
      </c>
      <c r="AQ97" s="399" t="s">
        <v>17</v>
      </c>
      <c r="AR97" s="399" t="s">
        <v>44</v>
      </c>
      <c r="AS97" s="399" t="s">
        <v>44</v>
      </c>
      <c r="AT97" s="399">
        <v>0</v>
      </c>
      <c r="AU97" s="398" t="s">
        <v>44</v>
      </c>
      <c r="AV97" s="398">
        <v>0</v>
      </c>
      <c r="AW97" s="399" t="s">
        <v>44</v>
      </c>
      <c r="AX97" s="399">
        <v>0</v>
      </c>
      <c r="AY97" s="398">
        <v>0</v>
      </c>
      <c r="AZ97" s="399" t="s">
        <v>14</v>
      </c>
      <c r="BA97" s="399" t="s">
        <v>18467</v>
      </c>
      <c r="BB97" s="399" t="s">
        <v>486</v>
      </c>
      <c r="BC97" s="399">
        <v>2</v>
      </c>
      <c r="BD97" s="399">
        <v>50</v>
      </c>
      <c r="BE97" s="400">
        <v>50</v>
      </c>
      <c r="BF97" s="398" t="s">
        <v>44</v>
      </c>
      <c r="BG97" s="400">
        <v>0</v>
      </c>
      <c r="BH97" s="399" t="s">
        <v>44</v>
      </c>
      <c r="BI97" s="399" t="s">
        <v>44</v>
      </c>
      <c r="BJ97" s="373" t="s">
        <v>44</v>
      </c>
      <c r="BK97" s="428">
        <v>0</v>
      </c>
      <c r="BL97" s="399" t="s">
        <v>44</v>
      </c>
      <c r="BM97" s="402" t="s">
        <v>44</v>
      </c>
      <c r="BN97" s="403" t="s">
        <v>44</v>
      </c>
      <c r="BO97" s="403">
        <v>0</v>
      </c>
      <c r="BP97" s="402" t="s">
        <v>44</v>
      </c>
      <c r="BQ97" s="403" t="s">
        <v>44</v>
      </c>
      <c r="BR97" s="403" t="s">
        <v>44</v>
      </c>
      <c r="BS97" s="408">
        <v>0</v>
      </c>
      <c r="BT97" s="399" t="s">
        <v>44</v>
      </c>
      <c r="BU97" s="399" t="s">
        <v>44</v>
      </c>
      <c r="BV97" s="399" t="s">
        <v>44</v>
      </c>
      <c r="BW97" s="399">
        <v>0</v>
      </c>
      <c r="BX97" s="399" t="s">
        <v>44</v>
      </c>
      <c r="BY97" s="399" t="s">
        <v>44</v>
      </c>
      <c r="BZ97" s="399" t="s">
        <v>44</v>
      </c>
      <c r="CA97" s="399">
        <v>0</v>
      </c>
      <c r="CB97" s="399" t="s">
        <v>44</v>
      </c>
      <c r="CC97" s="399" t="s">
        <v>44</v>
      </c>
      <c r="CD97" s="399" t="s">
        <v>44</v>
      </c>
      <c r="CE97" s="399">
        <v>0</v>
      </c>
      <c r="CF97" s="399" t="s">
        <v>44</v>
      </c>
      <c r="CG97" s="399" t="s">
        <v>44</v>
      </c>
      <c r="CH97" s="399" t="s">
        <v>44</v>
      </c>
      <c r="CI97" s="398" t="s">
        <v>479</v>
      </c>
      <c r="CJ97" s="398">
        <v>100</v>
      </c>
      <c r="CK97" s="398">
        <v>0</v>
      </c>
      <c r="CL97" s="404">
        <v>0</v>
      </c>
      <c r="CM97" s="404">
        <v>0</v>
      </c>
      <c r="CN97" s="404" t="s">
        <v>44</v>
      </c>
      <c r="CO97" s="404" t="s">
        <v>480</v>
      </c>
      <c r="CP97" s="380">
        <v>100</v>
      </c>
      <c r="CQ97" s="380">
        <v>0</v>
      </c>
      <c r="CR97" s="380">
        <v>0</v>
      </c>
      <c r="CS97" s="415">
        <v>0</v>
      </c>
      <c r="CT97" s="381">
        <v>0</v>
      </c>
      <c r="CU97" s="381" t="s">
        <v>44</v>
      </c>
      <c r="CV97" s="381" t="s">
        <v>44</v>
      </c>
      <c r="CW97" s="381" t="s">
        <v>44</v>
      </c>
      <c r="CX97" s="382" t="s">
        <v>44</v>
      </c>
      <c r="CY97" s="382" t="s">
        <v>44</v>
      </c>
      <c r="CZ97" s="382" t="s">
        <v>44</v>
      </c>
      <c r="DA97" s="382" t="s">
        <v>44</v>
      </c>
      <c r="DB97" s="383" t="s">
        <v>44</v>
      </c>
      <c r="DC97" s="538">
        <f t="shared" si="2"/>
        <v>0</v>
      </c>
      <c r="DD97" s="383" t="s">
        <v>18468</v>
      </c>
      <c r="DE97" s="383">
        <v>100</v>
      </c>
      <c r="DF97" s="384" t="s">
        <v>481</v>
      </c>
      <c r="DG97" s="435" t="s">
        <v>17</v>
      </c>
      <c r="DH97" s="385" t="s">
        <v>44</v>
      </c>
      <c r="DI97" s="385" t="s">
        <v>44</v>
      </c>
      <c r="DJ97" s="385" t="s">
        <v>44</v>
      </c>
      <c r="DK97" s="386" t="s">
        <v>14</v>
      </c>
      <c r="DL97" s="386" t="s">
        <v>17370</v>
      </c>
      <c r="DM97" s="386" t="s">
        <v>14</v>
      </c>
      <c r="DN97" s="387" t="s">
        <v>748</v>
      </c>
      <c r="DO97" s="388" t="s">
        <v>31</v>
      </c>
      <c r="DP97" s="388" t="s">
        <v>14</v>
      </c>
      <c r="DQ97" s="388" t="s">
        <v>30</v>
      </c>
      <c r="DR97" s="388" t="s">
        <v>18469</v>
      </c>
      <c r="DS97" s="389" t="s">
        <v>32</v>
      </c>
      <c r="DT97" s="392" t="s">
        <v>44</v>
      </c>
      <c r="DU97" s="392" t="s">
        <v>32</v>
      </c>
      <c r="DV97" s="392" t="s">
        <v>44</v>
      </c>
      <c r="DW97" s="392">
        <v>3</v>
      </c>
      <c r="DX97" s="392" t="s">
        <v>17</v>
      </c>
      <c r="DY97" s="444" t="s">
        <v>33</v>
      </c>
      <c r="DZ97" s="445" t="s">
        <v>34</v>
      </c>
      <c r="EA97" s="395" t="s">
        <v>18181</v>
      </c>
      <c r="EB97" s="395" t="s">
        <v>18399</v>
      </c>
      <c r="EC97" s="395" t="s">
        <v>44</v>
      </c>
      <c r="ED97" s="395" t="s">
        <v>44</v>
      </c>
      <c r="EE97" s="384" t="s">
        <v>44</v>
      </c>
      <c r="EF97" s="383" t="s">
        <v>44</v>
      </c>
      <c r="EG97" s="383" t="s">
        <v>44</v>
      </c>
      <c r="EH97" s="383" t="s">
        <v>44</v>
      </c>
      <c r="EI97" s="383" t="s">
        <v>44</v>
      </c>
      <c r="EJ97" s="383" t="s">
        <v>44</v>
      </c>
      <c r="EK97" s="383" t="s">
        <v>44</v>
      </c>
      <c r="EL97" s="383" t="s">
        <v>495</v>
      </c>
      <c r="EM97" s="400" t="s">
        <v>44</v>
      </c>
      <c r="EN97" s="399" t="s">
        <v>482</v>
      </c>
      <c r="EO97" s="399" t="s">
        <v>44</v>
      </c>
      <c r="EP97" s="401" t="s">
        <v>17</v>
      </c>
      <c r="EQ97" s="405" t="s">
        <v>44</v>
      </c>
      <c r="ER97" s="405">
        <v>5</v>
      </c>
      <c r="ES97" s="398" t="s">
        <v>14</v>
      </c>
      <c r="ET97" s="401" t="s">
        <v>39</v>
      </c>
      <c r="EU97" s="399">
        <v>1</v>
      </c>
      <c r="EV97" s="400" t="s">
        <v>17398</v>
      </c>
      <c r="EW97" s="399">
        <v>0</v>
      </c>
      <c r="EX97" s="398" t="s">
        <v>44</v>
      </c>
      <c r="EY97" s="398">
        <v>0</v>
      </c>
      <c r="EZ97" s="398" t="s">
        <v>44</v>
      </c>
      <c r="FA97" s="399">
        <v>0</v>
      </c>
      <c r="FB97" s="399" t="s">
        <v>44</v>
      </c>
      <c r="FC97" s="399" t="s">
        <v>39</v>
      </c>
      <c r="FD97" s="399">
        <v>1</v>
      </c>
      <c r="FE97" s="398">
        <v>0</v>
      </c>
      <c r="FF97" s="399">
        <v>0</v>
      </c>
      <c r="FG97" s="399">
        <v>0</v>
      </c>
      <c r="FH97" s="399" t="s">
        <v>44</v>
      </c>
      <c r="FI97" s="529" t="s">
        <v>18470</v>
      </c>
      <c r="FJ97" s="529" t="s">
        <v>18471</v>
      </c>
      <c r="FK97" s="530" t="s">
        <v>18472</v>
      </c>
      <c r="FL97" s="531" t="s">
        <v>18473</v>
      </c>
      <c r="FM97" s="400" t="s">
        <v>18474</v>
      </c>
      <c r="FN97" s="399" t="s">
        <v>18466</v>
      </c>
      <c r="FO97" s="398" t="s">
        <v>834</v>
      </c>
    </row>
    <row r="98" spans="1:171" s="1" customFormat="1" ht="12.75" customHeight="1" thickBot="1" x14ac:dyDescent="0.35">
      <c r="A98" s="370">
        <v>104</v>
      </c>
      <c r="B98" s="397" t="s">
        <v>9956</v>
      </c>
      <c r="C98" s="337" t="s">
        <v>19695</v>
      </c>
      <c r="D98" s="337" t="s">
        <v>19695</v>
      </c>
      <c r="E98" s="399" t="s">
        <v>13442</v>
      </c>
      <c r="F98" s="398" t="s">
        <v>44</v>
      </c>
      <c r="G98" s="398" t="s">
        <v>369</v>
      </c>
      <c r="H98" s="398" t="s">
        <v>19</v>
      </c>
      <c r="I98" s="398" t="s">
        <v>44</v>
      </c>
      <c r="J98" s="398" t="s">
        <v>20</v>
      </c>
      <c r="K98" s="399" t="s">
        <v>44</v>
      </c>
      <c r="L98" s="399" t="s">
        <v>21</v>
      </c>
      <c r="M98" s="372" t="s">
        <v>14</v>
      </c>
      <c r="N98" s="398" t="s">
        <v>14</v>
      </c>
      <c r="O98" s="400" t="s">
        <v>44</v>
      </c>
      <c r="P98" s="398" t="s">
        <v>44</v>
      </c>
      <c r="Q98" s="400" t="s">
        <v>44</v>
      </c>
      <c r="R98" s="692" t="s">
        <v>22</v>
      </c>
      <c r="S98" s="399" t="s">
        <v>44</v>
      </c>
      <c r="T98" s="399" t="s">
        <v>44</v>
      </c>
      <c r="U98" s="399" t="s">
        <v>23</v>
      </c>
      <c r="V98" s="398" t="s">
        <v>37</v>
      </c>
      <c r="W98" s="398" t="s">
        <v>38</v>
      </c>
      <c r="X98" s="398">
        <v>1</v>
      </c>
      <c r="Y98" s="401">
        <v>60</v>
      </c>
      <c r="Z98" s="399" t="s">
        <v>24</v>
      </c>
      <c r="AA98" s="399" t="s">
        <v>18423</v>
      </c>
      <c r="AB98" s="399" t="s">
        <v>14</v>
      </c>
      <c r="AC98" s="399" t="s">
        <v>48</v>
      </c>
      <c r="AD98" s="399" t="s">
        <v>14</v>
      </c>
      <c r="AE98" s="399" t="s">
        <v>39</v>
      </c>
      <c r="AF98" s="399" t="s">
        <v>44</v>
      </c>
      <c r="AG98" s="399" t="s">
        <v>26</v>
      </c>
      <c r="AH98" s="399">
        <v>2</v>
      </c>
      <c r="AI98" s="399">
        <v>40</v>
      </c>
      <c r="AJ98" s="399" t="s">
        <v>483</v>
      </c>
      <c r="AK98" s="398" t="s">
        <v>44</v>
      </c>
      <c r="AL98" s="399">
        <v>18</v>
      </c>
      <c r="AM98" s="398" t="s">
        <v>37</v>
      </c>
      <c r="AN98" s="399" t="s">
        <v>14</v>
      </c>
      <c r="AO98" s="398">
        <v>80</v>
      </c>
      <c r="AP98" s="399" t="s">
        <v>44</v>
      </c>
      <c r="AQ98" s="399" t="s">
        <v>17</v>
      </c>
      <c r="AR98" s="399" t="s">
        <v>44</v>
      </c>
      <c r="AS98" s="399" t="s">
        <v>44</v>
      </c>
      <c r="AT98" s="399">
        <v>0</v>
      </c>
      <c r="AU98" s="398" t="s">
        <v>44</v>
      </c>
      <c r="AV98" s="398">
        <v>0</v>
      </c>
      <c r="AW98" s="399" t="s">
        <v>44</v>
      </c>
      <c r="AX98" s="399">
        <v>0</v>
      </c>
      <c r="AY98" s="398">
        <v>0</v>
      </c>
      <c r="AZ98" s="399" t="s">
        <v>14</v>
      </c>
      <c r="BA98" s="399" t="s">
        <v>18475</v>
      </c>
      <c r="BB98" s="399" t="s">
        <v>731</v>
      </c>
      <c r="BC98" s="399">
        <v>10</v>
      </c>
      <c r="BD98" s="399">
        <v>30</v>
      </c>
      <c r="BE98" s="400">
        <v>70</v>
      </c>
      <c r="BF98" s="398" t="s">
        <v>44</v>
      </c>
      <c r="BG98" s="398">
        <v>0</v>
      </c>
      <c r="BH98" s="399" t="s">
        <v>44</v>
      </c>
      <c r="BI98" s="399" t="s">
        <v>44</v>
      </c>
      <c r="BJ98" s="373" t="s">
        <v>44</v>
      </c>
      <c r="BK98" s="428">
        <v>0</v>
      </c>
      <c r="BL98" s="399" t="s">
        <v>44</v>
      </c>
      <c r="BM98" s="402" t="s">
        <v>44</v>
      </c>
      <c r="BN98" s="403" t="s">
        <v>44</v>
      </c>
      <c r="BO98" s="403">
        <v>0</v>
      </c>
      <c r="BP98" s="402" t="s">
        <v>44</v>
      </c>
      <c r="BQ98" s="403" t="s">
        <v>44</v>
      </c>
      <c r="BR98" s="403" t="s">
        <v>44</v>
      </c>
      <c r="BS98" s="408">
        <v>50</v>
      </c>
      <c r="BT98" s="399">
        <v>0</v>
      </c>
      <c r="BU98" s="399">
        <v>100</v>
      </c>
      <c r="BV98" s="399" t="s">
        <v>18476</v>
      </c>
      <c r="BW98" s="399">
        <v>0</v>
      </c>
      <c r="BX98" s="399" t="s">
        <v>44</v>
      </c>
      <c r="BY98" s="399" t="s">
        <v>44</v>
      </c>
      <c r="BZ98" s="399" t="s">
        <v>44</v>
      </c>
      <c r="CA98" s="399">
        <v>0</v>
      </c>
      <c r="CB98" s="399" t="s">
        <v>44</v>
      </c>
      <c r="CC98" s="399" t="s">
        <v>44</v>
      </c>
      <c r="CD98" s="399" t="s">
        <v>44</v>
      </c>
      <c r="CE98" s="399">
        <v>0</v>
      </c>
      <c r="CF98" s="399" t="s">
        <v>44</v>
      </c>
      <c r="CG98" s="399" t="s">
        <v>44</v>
      </c>
      <c r="CH98" s="399" t="s">
        <v>44</v>
      </c>
      <c r="CI98" s="398" t="s">
        <v>479</v>
      </c>
      <c r="CJ98" s="398">
        <v>100</v>
      </c>
      <c r="CK98" s="398">
        <v>0</v>
      </c>
      <c r="CL98" s="404">
        <v>0</v>
      </c>
      <c r="CM98" s="404">
        <v>0</v>
      </c>
      <c r="CN98" s="404" t="s">
        <v>44</v>
      </c>
      <c r="CO98" s="404" t="s">
        <v>480</v>
      </c>
      <c r="CP98" s="432">
        <v>100</v>
      </c>
      <c r="CQ98" s="380">
        <v>0</v>
      </c>
      <c r="CR98" s="380">
        <v>0</v>
      </c>
      <c r="CS98" s="380">
        <v>0</v>
      </c>
      <c r="CT98" s="381">
        <v>0</v>
      </c>
      <c r="CU98" s="381" t="s">
        <v>44</v>
      </c>
      <c r="CV98" s="381" t="s">
        <v>44</v>
      </c>
      <c r="CW98" s="381" t="s">
        <v>44</v>
      </c>
      <c r="CX98" s="382" t="s">
        <v>44</v>
      </c>
      <c r="CY98" s="382" t="s">
        <v>44</v>
      </c>
      <c r="CZ98" s="382" t="s">
        <v>44</v>
      </c>
      <c r="DA98" s="382" t="s">
        <v>44</v>
      </c>
      <c r="DB98" s="383" t="s">
        <v>44</v>
      </c>
      <c r="DC98" s="538">
        <f t="shared" ref="DC98:DC129" si="3">SUM(CW98:DB98)</f>
        <v>0</v>
      </c>
      <c r="DD98" s="383" t="s">
        <v>18477</v>
      </c>
      <c r="DE98" s="383">
        <v>52</v>
      </c>
      <c r="DF98" s="384" t="s">
        <v>481</v>
      </c>
      <c r="DG98" s="435" t="s">
        <v>14</v>
      </c>
      <c r="DH98" s="385" t="s">
        <v>721</v>
      </c>
      <c r="DI98" s="385" t="s">
        <v>752</v>
      </c>
      <c r="DJ98" s="385" t="s">
        <v>44</v>
      </c>
      <c r="DK98" s="436" t="s">
        <v>14</v>
      </c>
      <c r="DL98" s="386" t="s">
        <v>17370</v>
      </c>
      <c r="DM98" s="386" t="s">
        <v>14</v>
      </c>
      <c r="DN98" s="387" t="s">
        <v>748</v>
      </c>
      <c r="DO98" s="388" t="s">
        <v>31</v>
      </c>
      <c r="DP98" s="388" t="s">
        <v>14</v>
      </c>
      <c r="DQ98" s="388" t="s">
        <v>30</v>
      </c>
      <c r="DR98" s="388" t="s">
        <v>18478</v>
      </c>
      <c r="DS98" s="389" t="s">
        <v>32</v>
      </c>
      <c r="DT98" s="392" t="s">
        <v>44</v>
      </c>
      <c r="DU98" s="392" t="s">
        <v>32</v>
      </c>
      <c r="DV98" s="392" t="s">
        <v>44</v>
      </c>
      <c r="DW98" s="392">
        <v>4</v>
      </c>
      <c r="DX98" s="392" t="s">
        <v>17</v>
      </c>
      <c r="DY98" s="444" t="s">
        <v>44</v>
      </c>
      <c r="DZ98" s="445" t="s">
        <v>44</v>
      </c>
      <c r="EA98" s="395" t="s">
        <v>44</v>
      </c>
      <c r="EB98" s="395" t="s">
        <v>44</v>
      </c>
      <c r="EC98" s="395" t="s">
        <v>44</v>
      </c>
      <c r="ED98" s="395" t="s">
        <v>44</v>
      </c>
      <c r="EE98" s="384" t="s">
        <v>44</v>
      </c>
      <c r="EF98" s="383" t="s">
        <v>33</v>
      </c>
      <c r="EG98" s="383" t="s">
        <v>18073</v>
      </c>
      <c r="EH98" s="383"/>
      <c r="EI98" s="383" t="s">
        <v>44</v>
      </c>
      <c r="EJ98" s="383" t="s">
        <v>44</v>
      </c>
      <c r="EK98" s="383" t="s">
        <v>18479</v>
      </c>
      <c r="EL98" s="383" t="s">
        <v>722</v>
      </c>
      <c r="EM98" s="400" t="s">
        <v>44</v>
      </c>
      <c r="EN98" s="399" t="s">
        <v>723</v>
      </c>
      <c r="EO98" s="399" t="s">
        <v>44</v>
      </c>
      <c r="EP98" s="401" t="s">
        <v>17</v>
      </c>
      <c r="EQ98" s="405" t="s">
        <v>44</v>
      </c>
      <c r="ER98" s="405">
        <v>10</v>
      </c>
      <c r="ES98" s="398" t="s">
        <v>14</v>
      </c>
      <c r="ET98" s="401" t="s">
        <v>17407</v>
      </c>
      <c r="EU98" s="399">
        <v>1</v>
      </c>
      <c r="EV98" s="400" t="s">
        <v>17398</v>
      </c>
      <c r="EW98" s="399">
        <v>0</v>
      </c>
      <c r="EX98" s="398" t="s">
        <v>44</v>
      </c>
      <c r="EY98" s="398">
        <v>1</v>
      </c>
      <c r="EZ98" s="398" t="s">
        <v>17358</v>
      </c>
      <c r="FA98" s="399">
        <v>0</v>
      </c>
      <c r="FB98" s="399" t="s">
        <v>44</v>
      </c>
      <c r="FC98" s="399" t="s">
        <v>39</v>
      </c>
      <c r="FD98" s="399">
        <v>1</v>
      </c>
      <c r="FE98" s="398">
        <v>0</v>
      </c>
      <c r="FF98" s="399">
        <v>0</v>
      </c>
      <c r="FG98" s="399">
        <v>0</v>
      </c>
      <c r="FH98" s="399" t="s">
        <v>44</v>
      </c>
      <c r="FI98" s="529" t="s">
        <v>18480</v>
      </c>
      <c r="FJ98" s="529" t="s">
        <v>18481</v>
      </c>
      <c r="FK98" s="529" t="s">
        <v>18482</v>
      </c>
      <c r="FL98" s="529" t="s">
        <v>18483</v>
      </c>
      <c r="FM98" s="400" t="s">
        <v>17693</v>
      </c>
      <c r="FN98" s="398" t="s">
        <v>18466</v>
      </c>
      <c r="FO98" s="398" t="s">
        <v>834</v>
      </c>
    </row>
    <row r="99" spans="1:171" s="1" customFormat="1" ht="12.75" customHeight="1" thickBot="1" x14ac:dyDescent="0.35">
      <c r="A99" s="370">
        <v>120</v>
      </c>
      <c r="B99" s="397" t="s">
        <v>5655</v>
      </c>
      <c r="C99" s="337" t="s">
        <v>19695</v>
      </c>
      <c r="D99" s="337" t="s">
        <v>19695</v>
      </c>
      <c r="E99" s="399" t="s">
        <v>13442</v>
      </c>
      <c r="F99" s="398" t="s">
        <v>44</v>
      </c>
      <c r="G99" s="398" t="s">
        <v>13239</v>
      </c>
      <c r="H99" s="398" t="s">
        <v>19</v>
      </c>
      <c r="I99" s="398" t="s">
        <v>44</v>
      </c>
      <c r="J99" s="398" t="s">
        <v>20</v>
      </c>
      <c r="K99" s="399" t="s">
        <v>44</v>
      </c>
      <c r="L99" s="399" t="s">
        <v>21</v>
      </c>
      <c r="M99" s="372" t="s">
        <v>14</v>
      </c>
      <c r="N99" s="398" t="s">
        <v>14</v>
      </c>
      <c r="O99" s="400" t="s">
        <v>44</v>
      </c>
      <c r="P99" s="398" t="s">
        <v>44</v>
      </c>
      <c r="Q99" s="400" t="s">
        <v>44</v>
      </c>
      <c r="R99" s="693" t="s">
        <v>22</v>
      </c>
      <c r="S99" s="399" t="s">
        <v>44</v>
      </c>
      <c r="T99" s="399" t="s">
        <v>44</v>
      </c>
      <c r="U99" s="399" t="s">
        <v>54</v>
      </c>
      <c r="V99" s="398" t="s">
        <v>27</v>
      </c>
      <c r="W99" s="398" t="s">
        <v>25</v>
      </c>
      <c r="X99" s="398">
        <v>1</v>
      </c>
      <c r="Y99" s="401">
        <v>2400</v>
      </c>
      <c r="Z99" s="399" t="s">
        <v>24</v>
      </c>
      <c r="AA99" s="399" t="s">
        <v>18640</v>
      </c>
      <c r="AB99" s="399" t="s">
        <v>14</v>
      </c>
      <c r="AC99" s="399" t="s">
        <v>48</v>
      </c>
      <c r="AD99" s="399" t="s">
        <v>14</v>
      </c>
      <c r="AE99" s="399" t="s">
        <v>39</v>
      </c>
      <c r="AF99" s="399" t="s">
        <v>44</v>
      </c>
      <c r="AG99" s="399" t="s">
        <v>26</v>
      </c>
      <c r="AH99" s="399">
        <v>6</v>
      </c>
      <c r="AI99" s="399">
        <v>30</v>
      </c>
      <c r="AJ99" s="399" t="s">
        <v>483</v>
      </c>
      <c r="AK99" s="398" t="s">
        <v>44</v>
      </c>
      <c r="AL99" s="399">
        <v>3</v>
      </c>
      <c r="AM99" s="398" t="s">
        <v>27</v>
      </c>
      <c r="AN99" s="399" t="s">
        <v>14</v>
      </c>
      <c r="AO99" s="398">
        <v>85</v>
      </c>
      <c r="AP99" s="399" t="s">
        <v>44</v>
      </c>
      <c r="AQ99" s="399" t="s">
        <v>14</v>
      </c>
      <c r="AR99" s="399" t="s">
        <v>13473</v>
      </c>
      <c r="AS99" s="399" t="s">
        <v>44</v>
      </c>
      <c r="AT99" s="399">
        <v>24</v>
      </c>
      <c r="AU99" s="398" t="s">
        <v>18641</v>
      </c>
      <c r="AV99" s="532">
        <v>60000</v>
      </c>
      <c r="AW99" s="399" t="s">
        <v>14</v>
      </c>
      <c r="AX99" s="399">
        <v>24</v>
      </c>
      <c r="AY99" s="398">
        <v>0</v>
      </c>
      <c r="AZ99" s="399" t="s">
        <v>14</v>
      </c>
      <c r="BA99" s="399" t="s">
        <v>18642</v>
      </c>
      <c r="BB99" s="399" t="s">
        <v>486</v>
      </c>
      <c r="BC99" s="399">
        <v>3</v>
      </c>
      <c r="BD99" s="399">
        <v>100</v>
      </c>
      <c r="BE99" s="400">
        <v>0</v>
      </c>
      <c r="BF99" s="398" t="s">
        <v>44</v>
      </c>
      <c r="BG99" s="400">
        <v>0</v>
      </c>
      <c r="BH99" s="399" t="s">
        <v>44</v>
      </c>
      <c r="BI99" s="399" t="s">
        <v>44</v>
      </c>
      <c r="BJ99" s="373" t="s">
        <v>44</v>
      </c>
      <c r="BK99" s="373">
        <v>0</v>
      </c>
      <c r="BL99" s="399" t="s">
        <v>44</v>
      </c>
      <c r="BM99" s="376" t="s">
        <v>44</v>
      </c>
      <c r="BN99" s="377" t="s">
        <v>44</v>
      </c>
      <c r="BO99" s="377">
        <v>0</v>
      </c>
      <c r="BP99" s="376" t="s">
        <v>44</v>
      </c>
      <c r="BQ99" s="377" t="s">
        <v>44</v>
      </c>
      <c r="BR99" s="377" t="s">
        <v>44</v>
      </c>
      <c r="BS99" s="378">
        <v>0</v>
      </c>
      <c r="BT99" s="399" t="s">
        <v>44</v>
      </c>
      <c r="BU99" s="399" t="s">
        <v>44</v>
      </c>
      <c r="BV99" s="399" t="s">
        <v>44</v>
      </c>
      <c r="BW99" s="399">
        <v>0</v>
      </c>
      <c r="BX99" s="399" t="s">
        <v>44</v>
      </c>
      <c r="BY99" s="399" t="s">
        <v>44</v>
      </c>
      <c r="BZ99" s="399" t="s">
        <v>44</v>
      </c>
      <c r="CA99" s="399">
        <v>0</v>
      </c>
      <c r="CB99" s="399" t="s">
        <v>44</v>
      </c>
      <c r="CC99" s="399" t="s">
        <v>44</v>
      </c>
      <c r="CD99" s="399" t="s">
        <v>44</v>
      </c>
      <c r="CE99" s="399">
        <v>0</v>
      </c>
      <c r="CF99" s="399" t="s">
        <v>44</v>
      </c>
      <c r="CG99" s="399" t="s">
        <v>44</v>
      </c>
      <c r="CH99" s="399" t="s">
        <v>44</v>
      </c>
      <c r="CI99" s="398" t="s">
        <v>484</v>
      </c>
      <c r="CJ99" s="398">
        <v>0</v>
      </c>
      <c r="CK99" s="398">
        <v>100</v>
      </c>
      <c r="CL99" s="379">
        <v>0</v>
      </c>
      <c r="CM99" s="379">
        <v>0</v>
      </c>
      <c r="CN99" s="379" t="s">
        <v>44</v>
      </c>
      <c r="CO99" s="379" t="s">
        <v>44</v>
      </c>
      <c r="CP99" s="432" t="s">
        <v>44</v>
      </c>
      <c r="CQ99" s="380" t="s">
        <v>44</v>
      </c>
      <c r="CR99" s="380" t="s">
        <v>44</v>
      </c>
      <c r="CS99" s="380" t="s">
        <v>44</v>
      </c>
      <c r="CT99" s="381" t="s">
        <v>44</v>
      </c>
      <c r="CU99" s="381" t="s">
        <v>44</v>
      </c>
      <c r="CV99" s="381" t="s">
        <v>132</v>
      </c>
      <c r="CW99" s="381">
        <v>0</v>
      </c>
      <c r="CX99" s="382">
        <v>0</v>
      </c>
      <c r="CY99" s="382">
        <v>100</v>
      </c>
      <c r="CZ99" s="382">
        <v>0</v>
      </c>
      <c r="DA99" s="382">
        <v>0</v>
      </c>
      <c r="DB99" s="433">
        <v>0</v>
      </c>
      <c r="DC99" s="538">
        <f t="shared" si="3"/>
        <v>100</v>
      </c>
      <c r="DD99" s="383" t="s">
        <v>18643</v>
      </c>
      <c r="DE99" s="383">
        <v>36</v>
      </c>
      <c r="DF99" s="384" t="s">
        <v>72</v>
      </c>
      <c r="DG99" s="385" t="s">
        <v>14</v>
      </c>
      <c r="DH99" s="385" t="s">
        <v>721</v>
      </c>
      <c r="DI99" s="385" t="s">
        <v>775</v>
      </c>
      <c r="DJ99" s="413" t="s">
        <v>44</v>
      </c>
      <c r="DK99" s="436" t="s">
        <v>14</v>
      </c>
      <c r="DL99" s="386" t="s">
        <v>17572</v>
      </c>
      <c r="DM99" s="386" t="s">
        <v>14</v>
      </c>
      <c r="DN99" s="387" t="s">
        <v>748</v>
      </c>
      <c r="DO99" s="388" t="s">
        <v>31</v>
      </c>
      <c r="DP99" s="388" t="s">
        <v>14</v>
      </c>
      <c r="DQ99" s="388" t="s">
        <v>30</v>
      </c>
      <c r="DR99" s="388" t="s">
        <v>18644</v>
      </c>
      <c r="DS99" s="389" t="s">
        <v>32</v>
      </c>
      <c r="DT99" s="392" t="s">
        <v>44</v>
      </c>
      <c r="DU99" s="392" t="s">
        <v>32</v>
      </c>
      <c r="DV99" s="392" t="s">
        <v>44</v>
      </c>
      <c r="DW99" s="392">
        <v>3</v>
      </c>
      <c r="DX99" s="392" t="s">
        <v>14</v>
      </c>
      <c r="DY99" s="444" t="s">
        <v>33</v>
      </c>
      <c r="DZ99" s="445" t="s">
        <v>909</v>
      </c>
      <c r="EA99" s="395" t="s">
        <v>18603</v>
      </c>
      <c r="EB99" s="395" t="s">
        <v>18645</v>
      </c>
      <c r="EC99" s="395" t="s">
        <v>44</v>
      </c>
      <c r="ED99" s="395" t="s">
        <v>44</v>
      </c>
      <c r="EE99" s="384" t="s">
        <v>44</v>
      </c>
      <c r="EF99" s="383" t="s">
        <v>44</v>
      </c>
      <c r="EG99" s="383" t="s">
        <v>44</v>
      </c>
      <c r="EH99" s="383" t="s">
        <v>44</v>
      </c>
      <c r="EI99" s="383" t="s">
        <v>44</v>
      </c>
      <c r="EJ99" s="383" t="s">
        <v>44</v>
      </c>
      <c r="EK99" s="383" t="s">
        <v>44</v>
      </c>
      <c r="EL99" s="383" t="s">
        <v>490</v>
      </c>
      <c r="EM99" s="400" t="s">
        <v>44</v>
      </c>
      <c r="EN99" s="399" t="s">
        <v>482</v>
      </c>
      <c r="EO99" s="399" t="s">
        <v>44</v>
      </c>
      <c r="EP99" s="400" t="s">
        <v>17</v>
      </c>
      <c r="EQ99" s="400" t="s">
        <v>44</v>
      </c>
      <c r="ER99" s="405">
        <v>5</v>
      </c>
      <c r="ES99" s="405" t="s">
        <v>14</v>
      </c>
      <c r="ET99" s="401" t="s">
        <v>17407</v>
      </c>
      <c r="EU99" s="399">
        <v>1</v>
      </c>
      <c r="EV99" s="400" t="s">
        <v>17387</v>
      </c>
      <c r="EW99" s="399">
        <v>0</v>
      </c>
      <c r="EX99" s="398" t="s">
        <v>44</v>
      </c>
      <c r="EY99" s="398">
        <v>1</v>
      </c>
      <c r="EZ99" s="398" t="s">
        <v>17373</v>
      </c>
      <c r="FA99" s="399">
        <v>0</v>
      </c>
      <c r="FB99" s="399" t="s">
        <v>44</v>
      </c>
      <c r="FC99" s="399" t="s">
        <v>39</v>
      </c>
      <c r="FD99" s="399">
        <v>1</v>
      </c>
      <c r="FE99" s="398">
        <v>0</v>
      </c>
      <c r="FF99" s="399">
        <v>0</v>
      </c>
      <c r="FG99" s="399">
        <v>0</v>
      </c>
      <c r="FH99" s="399" t="s">
        <v>44</v>
      </c>
      <c r="FI99" s="529" t="s">
        <v>18646</v>
      </c>
      <c r="FJ99" s="529" t="s">
        <v>18647</v>
      </c>
      <c r="FK99" s="530" t="s">
        <v>18648</v>
      </c>
      <c r="FL99" s="529" t="s">
        <v>18649</v>
      </c>
      <c r="FM99" s="400" t="s">
        <v>18650</v>
      </c>
      <c r="FN99" s="399" t="s">
        <v>834</v>
      </c>
      <c r="FO99" s="398" t="s">
        <v>834</v>
      </c>
    </row>
    <row r="100" spans="1:171" s="1" customFormat="1" ht="12.75" customHeight="1" thickBot="1" x14ac:dyDescent="0.35">
      <c r="A100" s="370">
        <v>106</v>
      </c>
      <c r="B100" s="397" t="s">
        <v>4822</v>
      </c>
      <c r="C100" s="337" t="s">
        <v>19695</v>
      </c>
      <c r="D100" s="337" t="s">
        <v>19695</v>
      </c>
      <c r="E100" s="399" t="s">
        <v>13442</v>
      </c>
      <c r="F100" s="398" t="s">
        <v>44</v>
      </c>
      <c r="G100" s="398" t="s">
        <v>733</v>
      </c>
      <c r="H100" s="398" t="s">
        <v>58</v>
      </c>
      <c r="I100" s="398" t="s">
        <v>44</v>
      </c>
      <c r="J100" s="398" t="s">
        <v>20</v>
      </c>
      <c r="K100" s="399" t="s">
        <v>44</v>
      </c>
      <c r="L100" s="399" t="s">
        <v>21</v>
      </c>
      <c r="M100" s="372" t="s">
        <v>14</v>
      </c>
      <c r="N100" s="398" t="s">
        <v>14</v>
      </c>
      <c r="O100" s="400" t="s">
        <v>44</v>
      </c>
      <c r="P100" s="398" t="s">
        <v>44</v>
      </c>
      <c r="Q100" s="400" t="s">
        <v>44</v>
      </c>
      <c r="R100" s="692" t="s">
        <v>22</v>
      </c>
      <c r="S100" s="399" t="s">
        <v>44</v>
      </c>
      <c r="T100" s="399" t="s">
        <v>44</v>
      </c>
      <c r="U100" s="399" t="s">
        <v>23</v>
      </c>
      <c r="V100" s="398" t="s">
        <v>37</v>
      </c>
      <c r="W100" s="398" t="s">
        <v>64</v>
      </c>
      <c r="X100" s="398">
        <v>6</v>
      </c>
      <c r="Y100" s="401">
        <v>90</v>
      </c>
      <c r="Z100" s="399" t="s">
        <v>24</v>
      </c>
      <c r="AA100" s="399" t="s">
        <v>18415</v>
      </c>
      <c r="AB100" s="399" t="s">
        <v>14</v>
      </c>
      <c r="AC100" s="399" t="s">
        <v>17558</v>
      </c>
      <c r="AD100" s="399" t="s">
        <v>14</v>
      </c>
      <c r="AE100" s="399" t="s">
        <v>39</v>
      </c>
      <c r="AF100" s="399" t="s">
        <v>68</v>
      </c>
      <c r="AG100" s="399" t="s">
        <v>38</v>
      </c>
      <c r="AH100" s="399">
        <v>1</v>
      </c>
      <c r="AI100" s="399">
        <v>60</v>
      </c>
      <c r="AJ100" s="399" t="s">
        <v>483</v>
      </c>
      <c r="AK100" s="398" t="s">
        <v>44</v>
      </c>
      <c r="AL100" s="399">
        <v>4</v>
      </c>
      <c r="AM100" s="398" t="s">
        <v>37</v>
      </c>
      <c r="AN100" s="399" t="s">
        <v>14</v>
      </c>
      <c r="AO100" s="398">
        <v>90</v>
      </c>
      <c r="AP100" s="399" t="s">
        <v>44</v>
      </c>
      <c r="AQ100" s="399" t="s">
        <v>17</v>
      </c>
      <c r="AR100" s="399" t="s">
        <v>44</v>
      </c>
      <c r="AS100" s="399" t="s">
        <v>44</v>
      </c>
      <c r="AT100" s="399">
        <v>0</v>
      </c>
      <c r="AU100" s="398" t="s">
        <v>44</v>
      </c>
      <c r="AV100" s="398">
        <v>0</v>
      </c>
      <c r="AW100" s="399" t="s">
        <v>44</v>
      </c>
      <c r="AX100" s="399">
        <v>0</v>
      </c>
      <c r="AY100" s="398">
        <v>0</v>
      </c>
      <c r="AZ100" s="422" t="s">
        <v>14</v>
      </c>
      <c r="BA100" s="422" t="s">
        <v>13453</v>
      </c>
      <c r="BB100" s="399" t="s">
        <v>486</v>
      </c>
      <c r="BC100" s="399">
        <v>2</v>
      </c>
      <c r="BD100" s="399">
        <v>100</v>
      </c>
      <c r="BE100" s="400">
        <v>0</v>
      </c>
      <c r="BF100" s="398" t="s">
        <v>44</v>
      </c>
      <c r="BG100" s="398">
        <v>0</v>
      </c>
      <c r="BH100" s="399" t="s">
        <v>44</v>
      </c>
      <c r="BI100" s="399" t="s">
        <v>44</v>
      </c>
      <c r="BJ100" s="373" t="s">
        <v>44</v>
      </c>
      <c r="BK100" s="428">
        <v>0</v>
      </c>
      <c r="BL100" s="399" t="s">
        <v>44</v>
      </c>
      <c r="BM100" s="402" t="s">
        <v>44</v>
      </c>
      <c r="BN100" s="403" t="s">
        <v>44</v>
      </c>
      <c r="BO100" s="403">
        <v>0</v>
      </c>
      <c r="BP100" s="402" t="s">
        <v>44</v>
      </c>
      <c r="BQ100" s="403" t="s">
        <v>44</v>
      </c>
      <c r="BR100" s="403" t="s">
        <v>44</v>
      </c>
      <c r="BS100" s="378">
        <v>0</v>
      </c>
      <c r="BT100" s="399" t="s">
        <v>44</v>
      </c>
      <c r="BU100" s="399" t="s">
        <v>44</v>
      </c>
      <c r="BV100" s="399" t="s">
        <v>44</v>
      </c>
      <c r="BW100" s="399">
        <v>0</v>
      </c>
      <c r="BX100" s="399" t="s">
        <v>44</v>
      </c>
      <c r="BY100" s="399" t="s">
        <v>44</v>
      </c>
      <c r="BZ100" s="399" t="s">
        <v>44</v>
      </c>
      <c r="CA100" s="399">
        <v>0</v>
      </c>
      <c r="CB100" s="399" t="s">
        <v>44</v>
      </c>
      <c r="CC100" s="399" t="s">
        <v>44</v>
      </c>
      <c r="CD100" s="399" t="s">
        <v>44</v>
      </c>
      <c r="CE100" s="399">
        <v>0</v>
      </c>
      <c r="CF100" s="399" t="s">
        <v>44</v>
      </c>
      <c r="CG100" s="399" t="s">
        <v>44</v>
      </c>
      <c r="CH100" s="399" t="s">
        <v>44</v>
      </c>
      <c r="CI100" s="398" t="s">
        <v>479</v>
      </c>
      <c r="CJ100" s="398">
        <v>100</v>
      </c>
      <c r="CK100" s="398">
        <v>0</v>
      </c>
      <c r="CL100" s="404">
        <v>0</v>
      </c>
      <c r="CM100" s="404">
        <v>0</v>
      </c>
      <c r="CN100" s="404" t="s">
        <v>44</v>
      </c>
      <c r="CO100" s="451" t="s">
        <v>480</v>
      </c>
      <c r="CP100" s="432">
        <v>100</v>
      </c>
      <c r="CQ100" s="380">
        <v>0</v>
      </c>
      <c r="CR100" s="380">
        <v>0</v>
      </c>
      <c r="CS100" s="380">
        <v>0</v>
      </c>
      <c r="CT100" s="381">
        <v>0</v>
      </c>
      <c r="CU100" s="381" t="s">
        <v>44</v>
      </c>
      <c r="CV100" s="381" t="s">
        <v>44</v>
      </c>
      <c r="CW100" s="381" t="s">
        <v>44</v>
      </c>
      <c r="CX100" s="382" t="s">
        <v>44</v>
      </c>
      <c r="CY100" s="382" t="s">
        <v>44</v>
      </c>
      <c r="CZ100" s="382" t="s">
        <v>44</v>
      </c>
      <c r="DA100" s="382" t="s">
        <v>44</v>
      </c>
      <c r="DB100" s="433" t="s">
        <v>44</v>
      </c>
      <c r="DC100" s="538">
        <f t="shared" si="3"/>
        <v>0</v>
      </c>
      <c r="DD100" s="383" t="s">
        <v>18490</v>
      </c>
      <c r="DE100" s="383">
        <v>76</v>
      </c>
      <c r="DF100" s="384" t="s">
        <v>481</v>
      </c>
      <c r="DG100" s="435" t="s">
        <v>17</v>
      </c>
      <c r="DH100" s="385" t="s">
        <v>44</v>
      </c>
      <c r="DI100" s="385" t="s">
        <v>44</v>
      </c>
      <c r="DJ100" s="385" t="s">
        <v>44</v>
      </c>
      <c r="DK100" s="436" t="s">
        <v>17</v>
      </c>
      <c r="DL100" s="386" t="s">
        <v>44</v>
      </c>
      <c r="DM100" s="386" t="s">
        <v>14</v>
      </c>
      <c r="DN100" s="387" t="s">
        <v>748</v>
      </c>
      <c r="DO100" s="388" t="s">
        <v>31</v>
      </c>
      <c r="DP100" s="388" t="s">
        <v>14</v>
      </c>
      <c r="DQ100" s="388" t="s">
        <v>30</v>
      </c>
      <c r="DR100" s="388" t="s">
        <v>18491</v>
      </c>
      <c r="DS100" s="389" t="s">
        <v>32</v>
      </c>
      <c r="DT100" s="392" t="s">
        <v>44</v>
      </c>
      <c r="DU100" s="439" t="s">
        <v>50</v>
      </c>
      <c r="DV100" s="392" t="s">
        <v>44</v>
      </c>
      <c r="DW100" s="392">
        <v>4</v>
      </c>
      <c r="DX100" s="392" t="s">
        <v>17</v>
      </c>
      <c r="DY100" s="444" t="s">
        <v>44</v>
      </c>
      <c r="DZ100" s="445" t="s">
        <v>44</v>
      </c>
      <c r="EA100" s="395" t="s">
        <v>44</v>
      </c>
      <c r="EB100" s="395" t="s">
        <v>44</v>
      </c>
      <c r="EC100" s="395" t="s">
        <v>44</v>
      </c>
      <c r="ED100" s="395" t="s">
        <v>44</v>
      </c>
      <c r="EE100" s="384" t="s">
        <v>44</v>
      </c>
      <c r="EF100" s="383" t="s">
        <v>33</v>
      </c>
      <c r="EG100" s="383" t="s">
        <v>18308</v>
      </c>
      <c r="EH100" s="383" t="s">
        <v>485</v>
      </c>
      <c r="EI100" s="383" t="s">
        <v>44</v>
      </c>
      <c r="EJ100" s="383" t="s">
        <v>44</v>
      </c>
      <c r="EK100" s="383" t="s">
        <v>44</v>
      </c>
      <c r="EL100" s="383" t="s">
        <v>722</v>
      </c>
      <c r="EM100" s="400" t="s">
        <v>44</v>
      </c>
      <c r="EN100" s="399" t="s">
        <v>482</v>
      </c>
      <c r="EO100" s="399" t="s">
        <v>44</v>
      </c>
      <c r="EP100" s="401" t="s">
        <v>17</v>
      </c>
      <c r="EQ100" s="405" t="s">
        <v>44</v>
      </c>
      <c r="ER100" s="405">
        <v>2</v>
      </c>
      <c r="ES100" s="405" t="s">
        <v>14</v>
      </c>
      <c r="ET100" s="401" t="s">
        <v>17576</v>
      </c>
      <c r="EU100" s="399">
        <v>1</v>
      </c>
      <c r="EV100" s="400" t="s">
        <v>17398</v>
      </c>
      <c r="EW100" s="399">
        <v>1</v>
      </c>
      <c r="EX100" s="398" t="s">
        <v>17398</v>
      </c>
      <c r="EY100" s="398">
        <v>1</v>
      </c>
      <c r="EZ100" s="398" t="s">
        <v>17358</v>
      </c>
      <c r="FA100" s="399">
        <v>0</v>
      </c>
      <c r="FB100" s="399" t="s">
        <v>44</v>
      </c>
      <c r="FC100" s="399" t="s">
        <v>17456</v>
      </c>
      <c r="FD100" s="399">
        <v>1</v>
      </c>
      <c r="FE100" s="398">
        <v>1</v>
      </c>
      <c r="FF100" s="399">
        <v>0</v>
      </c>
      <c r="FG100" s="399">
        <v>0</v>
      </c>
      <c r="FH100" s="399" t="s">
        <v>44</v>
      </c>
      <c r="FI100" s="529" t="s">
        <v>18492</v>
      </c>
      <c r="FJ100" s="529" t="s">
        <v>18493</v>
      </c>
      <c r="FK100" s="530" t="s">
        <v>18494</v>
      </c>
      <c r="FL100" s="531" t="s">
        <v>18495</v>
      </c>
      <c r="FM100" s="400" t="s">
        <v>18496</v>
      </c>
      <c r="FN100" s="399" t="s">
        <v>18466</v>
      </c>
      <c r="FO100" s="398" t="s">
        <v>834</v>
      </c>
    </row>
    <row r="101" spans="1:171" s="1" customFormat="1" ht="12.75" customHeight="1" thickBot="1" x14ac:dyDescent="0.35">
      <c r="A101" s="370">
        <v>121</v>
      </c>
      <c r="B101" s="397" t="s">
        <v>10968</v>
      </c>
      <c r="C101" s="337" t="s">
        <v>19695</v>
      </c>
      <c r="D101" s="337" t="s">
        <v>19695</v>
      </c>
      <c r="E101" s="399" t="s">
        <v>13442</v>
      </c>
      <c r="F101" s="398" t="s">
        <v>44</v>
      </c>
      <c r="G101" s="398" t="s">
        <v>369</v>
      </c>
      <c r="H101" s="398" t="s">
        <v>42</v>
      </c>
      <c r="I101" s="398" t="s">
        <v>44</v>
      </c>
      <c r="J101" s="398" t="s">
        <v>20</v>
      </c>
      <c r="K101" s="399" t="s">
        <v>44</v>
      </c>
      <c r="L101" s="399" t="s">
        <v>21</v>
      </c>
      <c r="M101" s="372" t="s">
        <v>14</v>
      </c>
      <c r="N101" s="398" t="s">
        <v>14</v>
      </c>
      <c r="O101" s="400" t="s">
        <v>44</v>
      </c>
      <c r="P101" s="398" t="s">
        <v>44</v>
      </c>
      <c r="Q101" s="400" t="s">
        <v>44</v>
      </c>
      <c r="R101" s="693" t="s">
        <v>22</v>
      </c>
      <c r="S101" s="399" t="s">
        <v>44</v>
      </c>
      <c r="T101" s="399" t="s">
        <v>44</v>
      </c>
      <c r="U101" s="399" t="s">
        <v>76</v>
      </c>
      <c r="V101" s="398" t="s">
        <v>44</v>
      </c>
      <c r="W101" s="398" t="s">
        <v>44</v>
      </c>
      <c r="X101" s="398" t="s">
        <v>44</v>
      </c>
      <c r="Y101" s="401" t="s">
        <v>44</v>
      </c>
      <c r="Z101" s="399" t="s">
        <v>44</v>
      </c>
      <c r="AA101" s="399" t="s">
        <v>44</v>
      </c>
      <c r="AB101" s="399" t="s">
        <v>14</v>
      </c>
      <c r="AC101" s="399" t="s">
        <v>48</v>
      </c>
      <c r="AD101" s="399" t="s">
        <v>14</v>
      </c>
      <c r="AE101" s="399" t="s">
        <v>39</v>
      </c>
      <c r="AF101" s="399" t="s">
        <v>44</v>
      </c>
      <c r="AG101" s="399" t="s">
        <v>38</v>
      </c>
      <c r="AH101" s="399">
        <v>1</v>
      </c>
      <c r="AI101" s="399">
        <v>30</v>
      </c>
      <c r="AJ101" s="399" t="s">
        <v>483</v>
      </c>
      <c r="AK101" s="398" t="s">
        <v>44</v>
      </c>
      <c r="AL101" s="399">
        <v>3</v>
      </c>
      <c r="AM101" s="398" t="s">
        <v>27</v>
      </c>
      <c r="AN101" s="399" t="s">
        <v>14</v>
      </c>
      <c r="AO101" s="398">
        <v>90</v>
      </c>
      <c r="AP101" s="399" t="s">
        <v>44</v>
      </c>
      <c r="AQ101" s="399" t="s">
        <v>14</v>
      </c>
      <c r="AR101" s="399" t="s">
        <v>13473</v>
      </c>
      <c r="AS101" s="399" t="s">
        <v>44</v>
      </c>
      <c r="AT101" s="399">
        <v>12</v>
      </c>
      <c r="AU101" s="398" t="s">
        <v>18651</v>
      </c>
      <c r="AV101" s="532">
        <v>70000</v>
      </c>
      <c r="AW101" s="399" t="s">
        <v>14</v>
      </c>
      <c r="AX101" s="399">
        <v>12</v>
      </c>
      <c r="AY101" s="398">
        <v>0</v>
      </c>
      <c r="AZ101" s="399" t="s">
        <v>14</v>
      </c>
      <c r="BA101" s="399" t="s">
        <v>18652</v>
      </c>
      <c r="BB101" s="399" t="s">
        <v>1117</v>
      </c>
      <c r="BC101" s="399">
        <v>3</v>
      </c>
      <c r="BD101" s="399">
        <v>100</v>
      </c>
      <c r="BE101" s="400">
        <v>0</v>
      </c>
      <c r="BF101" s="398" t="s">
        <v>44</v>
      </c>
      <c r="BG101" s="400">
        <v>0</v>
      </c>
      <c r="BH101" s="399" t="s">
        <v>44</v>
      </c>
      <c r="BI101" s="399" t="s">
        <v>44</v>
      </c>
      <c r="BJ101" s="373" t="s">
        <v>44</v>
      </c>
      <c r="BK101" s="373">
        <v>0</v>
      </c>
      <c r="BL101" s="399" t="s">
        <v>44</v>
      </c>
      <c r="BM101" s="376" t="s">
        <v>44</v>
      </c>
      <c r="BN101" s="377" t="s">
        <v>44</v>
      </c>
      <c r="BO101" s="377">
        <v>0</v>
      </c>
      <c r="BP101" s="376" t="s">
        <v>44</v>
      </c>
      <c r="BQ101" s="377" t="s">
        <v>44</v>
      </c>
      <c r="BR101" s="377" t="s">
        <v>44</v>
      </c>
      <c r="BS101" s="408">
        <v>0</v>
      </c>
      <c r="BT101" s="399" t="s">
        <v>44</v>
      </c>
      <c r="BU101" s="399" t="s">
        <v>44</v>
      </c>
      <c r="BV101" s="399" t="s">
        <v>44</v>
      </c>
      <c r="BW101" s="399">
        <v>1</v>
      </c>
      <c r="BX101" s="399">
        <v>0</v>
      </c>
      <c r="BY101" s="399">
        <v>100</v>
      </c>
      <c r="BZ101" s="399" t="s">
        <v>18653</v>
      </c>
      <c r="CA101" s="399">
        <v>0</v>
      </c>
      <c r="CB101" s="399" t="s">
        <v>44</v>
      </c>
      <c r="CC101" s="399" t="s">
        <v>44</v>
      </c>
      <c r="CD101" s="399" t="s">
        <v>44</v>
      </c>
      <c r="CE101" s="399">
        <v>0</v>
      </c>
      <c r="CF101" s="399" t="s">
        <v>44</v>
      </c>
      <c r="CG101" s="399" t="s">
        <v>44</v>
      </c>
      <c r="CH101" s="399" t="s">
        <v>44</v>
      </c>
      <c r="CI101" s="398" t="s">
        <v>484</v>
      </c>
      <c r="CJ101" s="398">
        <v>0</v>
      </c>
      <c r="CK101" s="398">
        <v>100</v>
      </c>
      <c r="CL101" s="379">
        <v>0</v>
      </c>
      <c r="CM101" s="379">
        <v>0</v>
      </c>
      <c r="CN101" s="379" t="s">
        <v>44</v>
      </c>
      <c r="CO101" s="379" t="s">
        <v>44</v>
      </c>
      <c r="CP101" s="432" t="s">
        <v>44</v>
      </c>
      <c r="CQ101" s="380" t="s">
        <v>44</v>
      </c>
      <c r="CR101" s="380" t="s">
        <v>44</v>
      </c>
      <c r="CS101" s="380" t="s">
        <v>44</v>
      </c>
      <c r="CT101" s="381" t="s">
        <v>44</v>
      </c>
      <c r="CU101" s="381" t="s">
        <v>44</v>
      </c>
      <c r="CV101" s="381" t="s">
        <v>63</v>
      </c>
      <c r="CW101" s="381">
        <v>0</v>
      </c>
      <c r="CX101" s="382">
        <v>100</v>
      </c>
      <c r="CY101" s="382"/>
      <c r="CZ101" s="382">
        <v>0</v>
      </c>
      <c r="DA101" s="382">
        <v>0</v>
      </c>
      <c r="DB101" s="383">
        <v>0</v>
      </c>
      <c r="DC101" s="538">
        <f t="shared" si="3"/>
        <v>100</v>
      </c>
      <c r="DD101" s="383" t="s">
        <v>18654</v>
      </c>
      <c r="DE101" s="383">
        <v>28</v>
      </c>
      <c r="DF101" s="384" t="s">
        <v>17369</v>
      </c>
      <c r="DG101" s="385" t="s">
        <v>14</v>
      </c>
      <c r="DH101" s="385" t="s">
        <v>738</v>
      </c>
      <c r="DI101" s="385" t="s">
        <v>775</v>
      </c>
      <c r="DJ101" s="413" t="s">
        <v>44</v>
      </c>
      <c r="DK101" s="436" t="s">
        <v>14</v>
      </c>
      <c r="DL101" s="386" t="s">
        <v>17572</v>
      </c>
      <c r="DM101" s="386" t="s">
        <v>14</v>
      </c>
      <c r="DN101" s="387" t="s">
        <v>748</v>
      </c>
      <c r="DO101" s="388" t="s">
        <v>31</v>
      </c>
      <c r="DP101" s="388" t="s">
        <v>17</v>
      </c>
      <c r="DQ101" s="388" t="s">
        <v>44</v>
      </c>
      <c r="DR101" s="388" t="s">
        <v>44</v>
      </c>
      <c r="DS101" s="389" t="s">
        <v>32</v>
      </c>
      <c r="DT101" s="392" t="s">
        <v>44</v>
      </c>
      <c r="DU101" s="439" t="s">
        <v>32</v>
      </c>
      <c r="DV101" s="392" t="s">
        <v>44</v>
      </c>
      <c r="DW101" s="392">
        <v>4</v>
      </c>
      <c r="DX101" s="392" t="s">
        <v>14</v>
      </c>
      <c r="DY101" s="444" t="s">
        <v>33</v>
      </c>
      <c r="DZ101" s="445" t="s">
        <v>34</v>
      </c>
      <c r="EA101" s="395" t="s">
        <v>18655</v>
      </c>
      <c r="EB101" s="395" t="s">
        <v>18656</v>
      </c>
      <c r="EC101" s="395" t="s">
        <v>44</v>
      </c>
      <c r="ED101" s="395" t="s">
        <v>44</v>
      </c>
      <c r="EE101" s="384" t="s">
        <v>44</v>
      </c>
      <c r="EF101" s="383" t="s">
        <v>44</v>
      </c>
      <c r="EG101" s="383" t="s">
        <v>44</v>
      </c>
      <c r="EH101" s="383" t="s">
        <v>44</v>
      </c>
      <c r="EI101" s="383" t="s">
        <v>44</v>
      </c>
      <c r="EJ101" s="383" t="s">
        <v>44</v>
      </c>
      <c r="EK101" s="383" t="s">
        <v>44</v>
      </c>
      <c r="EL101" s="383" t="s">
        <v>753</v>
      </c>
      <c r="EM101" s="400" t="s">
        <v>44</v>
      </c>
      <c r="EN101" s="399" t="s">
        <v>482</v>
      </c>
      <c r="EO101" s="399" t="s">
        <v>44</v>
      </c>
      <c r="EP101" s="400" t="s">
        <v>17</v>
      </c>
      <c r="EQ101" s="400" t="s">
        <v>44</v>
      </c>
      <c r="ER101" s="400">
        <v>5</v>
      </c>
      <c r="ES101" s="405" t="s">
        <v>14</v>
      </c>
      <c r="ET101" s="401" t="s">
        <v>17407</v>
      </c>
      <c r="EU101" s="399">
        <v>1</v>
      </c>
      <c r="EV101" s="400" t="s">
        <v>17387</v>
      </c>
      <c r="EW101" s="399">
        <v>0</v>
      </c>
      <c r="EX101" s="398" t="s">
        <v>44</v>
      </c>
      <c r="EY101" s="398">
        <v>1</v>
      </c>
      <c r="EZ101" s="398" t="s">
        <v>17589</v>
      </c>
      <c r="FA101" s="399">
        <v>0</v>
      </c>
      <c r="FB101" s="399" t="s">
        <v>44</v>
      </c>
      <c r="FC101" s="399" t="s">
        <v>39</v>
      </c>
      <c r="FD101" s="399">
        <v>1</v>
      </c>
      <c r="FE101" s="398">
        <v>0</v>
      </c>
      <c r="FF101" s="399">
        <v>0</v>
      </c>
      <c r="FG101" s="399">
        <v>0</v>
      </c>
      <c r="FH101" s="399" t="s">
        <v>44</v>
      </c>
      <c r="FI101" s="529" t="s">
        <v>18657</v>
      </c>
      <c r="FJ101" s="529" t="s">
        <v>18658</v>
      </c>
      <c r="FK101" s="530" t="s">
        <v>18659</v>
      </c>
      <c r="FL101" s="529" t="s">
        <v>18660</v>
      </c>
      <c r="FM101" s="400" t="s">
        <v>18661</v>
      </c>
      <c r="FN101" s="399" t="s">
        <v>834</v>
      </c>
      <c r="FO101" s="398" t="s">
        <v>834</v>
      </c>
    </row>
    <row r="102" spans="1:171" s="1" customFormat="1" ht="12.75" customHeight="1" thickBot="1" x14ac:dyDescent="0.35">
      <c r="A102" s="370">
        <v>122</v>
      </c>
      <c r="B102" s="397" t="s">
        <v>14701</v>
      </c>
      <c r="C102" s="337" t="s">
        <v>19695</v>
      </c>
      <c r="D102" s="337" t="s">
        <v>19695</v>
      </c>
      <c r="E102" s="399" t="s">
        <v>13442</v>
      </c>
      <c r="F102" s="398" t="s">
        <v>44</v>
      </c>
      <c r="G102" s="398" t="s">
        <v>381</v>
      </c>
      <c r="H102" s="398" t="s">
        <v>19</v>
      </c>
      <c r="I102" s="398" t="s">
        <v>44</v>
      </c>
      <c r="J102" s="398" t="s">
        <v>20</v>
      </c>
      <c r="K102" s="399" t="s">
        <v>44</v>
      </c>
      <c r="L102" s="399" t="s">
        <v>21</v>
      </c>
      <c r="M102" s="372" t="s">
        <v>14</v>
      </c>
      <c r="N102" s="398" t="s">
        <v>14</v>
      </c>
      <c r="O102" s="400" t="s">
        <v>44</v>
      </c>
      <c r="P102" s="398" t="s">
        <v>44</v>
      </c>
      <c r="Q102" s="400" t="s">
        <v>44</v>
      </c>
      <c r="R102" s="693" t="s">
        <v>22</v>
      </c>
      <c r="S102" s="399" t="s">
        <v>44</v>
      </c>
      <c r="T102" s="399" t="s">
        <v>44</v>
      </c>
      <c r="U102" s="399" t="s">
        <v>23</v>
      </c>
      <c r="V102" s="398" t="s">
        <v>37</v>
      </c>
      <c r="W102" s="398" t="s">
        <v>64</v>
      </c>
      <c r="X102" s="398">
        <v>1</v>
      </c>
      <c r="Y102" s="401">
        <v>1440</v>
      </c>
      <c r="Z102" s="399" t="s">
        <v>24</v>
      </c>
      <c r="AA102" s="399" t="s">
        <v>18598</v>
      </c>
      <c r="AB102" s="399" t="s">
        <v>14</v>
      </c>
      <c r="AC102" s="399" t="s">
        <v>48</v>
      </c>
      <c r="AD102" s="399" t="s">
        <v>14</v>
      </c>
      <c r="AE102" s="399" t="s">
        <v>39</v>
      </c>
      <c r="AF102" s="399" t="s">
        <v>44</v>
      </c>
      <c r="AG102" s="399" t="s">
        <v>38</v>
      </c>
      <c r="AH102" s="399">
        <v>1</v>
      </c>
      <c r="AI102" s="399">
        <v>30</v>
      </c>
      <c r="AJ102" s="399" t="s">
        <v>478</v>
      </c>
      <c r="AK102" s="398" t="s">
        <v>44</v>
      </c>
      <c r="AL102" s="399">
        <v>1</v>
      </c>
      <c r="AM102" s="398" t="s">
        <v>788</v>
      </c>
      <c r="AN102" s="399" t="s">
        <v>14</v>
      </c>
      <c r="AO102" s="398">
        <v>90</v>
      </c>
      <c r="AP102" s="399" t="s">
        <v>44</v>
      </c>
      <c r="AQ102" s="399" t="s">
        <v>17</v>
      </c>
      <c r="AR102" s="399" t="s">
        <v>44</v>
      </c>
      <c r="AS102" s="399" t="s">
        <v>44</v>
      </c>
      <c r="AT102" s="399">
        <v>0</v>
      </c>
      <c r="AU102" s="398" t="s">
        <v>44</v>
      </c>
      <c r="AV102" s="398">
        <v>0</v>
      </c>
      <c r="AW102" s="399" t="s">
        <v>44</v>
      </c>
      <c r="AX102" s="399">
        <v>0</v>
      </c>
      <c r="AY102" s="398">
        <v>0</v>
      </c>
      <c r="AZ102" s="399" t="s">
        <v>14</v>
      </c>
      <c r="BA102" s="399" t="s">
        <v>18662</v>
      </c>
      <c r="BB102" s="399" t="s">
        <v>731</v>
      </c>
      <c r="BC102" s="399">
        <v>3</v>
      </c>
      <c r="BD102" s="399">
        <v>100</v>
      </c>
      <c r="BE102" s="400">
        <v>0</v>
      </c>
      <c r="BF102" s="398" t="s">
        <v>44</v>
      </c>
      <c r="BG102" s="398">
        <v>0</v>
      </c>
      <c r="BH102" s="399" t="s">
        <v>44</v>
      </c>
      <c r="BI102" s="399" t="s">
        <v>44</v>
      </c>
      <c r="BJ102" s="373" t="s">
        <v>44</v>
      </c>
      <c r="BK102" s="373">
        <v>0</v>
      </c>
      <c r="BL102" s="399" t="s">
        <v>44</v>
      </c>
      <c r="BM102" s="376" t="s">
        <v>44</v>
      </c>
      <c r="BN102" s="377" t="s">
        <v>44</v>
      </c>
      <c r="BO102" s="377">
        <v>0</v>
      </c>
      <c r="BP102" s="376" t="s">
        <v>44</v>
      </c>
      <c r="BQ102" s="377" t="s">
        <v>44</v>
      </c>
      <c r="BR102" s="377" t="s">
        <v>44</v>
      </c>
      <c r="BS102" s="408">
        <v>30</v>
      </c>
      <c r="BT102" s="399">
        <v>0</v>
      </c>
      <c r="BU102" s="399">
        <v>100</v>
      </c>
      <c r="BV102" s="399" t="s">
        <v>18653</v>
      </c>
      <c r="BW102" s="399">
        <v>0</v>
      </c>
      <c r="BX102" s="399" t="s">
        <v>44</v>
      </c>
      <c r="BY102" s="399" t="s">
        <v>44</v>
      </c>
      <c r="BZ102" s="400" t="s">
        <v>44</v>
      </c>
      <c r="CA102" s="399">
        <v>0</v>
      </c>
      <c r="CB102" s="399" t="s">
        <v>44</v>
      </c>
      <c r="CC102" s="399" t="s">
        <v>44</v>
      </c>
      <c r="CD102" s="399" t="s">
        <v>44</v>
      </c>
      <c r="CE102" s="399">
        <v>0</v>
      </c>
      <c r="CF102" s="399" t="s">
        <v>44</v>
      </c>
      <c r="CG102" s="399" t="s">
        <v>44</v>
      </c>
      <c r="CH102" s="399" t="s">
        <v>44</v>
      </c>
      <c r="CI102" s="398" t="s">
        <v>484</v>
      </c>
      <c r="CJ102" s="398">
        <v>0</v>
      </c>
      <c r="CK102" s="398">
        <v>100</v>
      </c>
      <c r="CL102" s="379">
        <v>0</v>
      </c>
      <c r="CM102" s="379">
        <v>0</v>
      </c>
      <c r="CN102" s="379" t="s">
        <v>44</v>
      </c>
      <c r="CO102" s="379" t="s">
        <v>44</v>
      </c>
      <c r="CP102" s="432" t="s">
        <v>44</v>
      </c>
      <c r="CQ102" s="380" t="s">
        <v>44</v>
      </c>
      <c r="CR102" s="380" t="s">
        <v>44</v>
      </c>
      <c r="CS102" s="380" t="s">
        <v>44</v>
      </c>
      <c r="CT102" s="381" t="s">
        <v>44</v>
      </c>
      <c r="CU102" s="381" t="s">
        <v>44</v>
      </c>
      <c r="CV102" s="381" t="s">
        <v>132</v>
      </c>
      <c r="CW102" s="381">
        <v>0</v>
      </c>
      <c r="CX102" s="382"/>
      <c r="CY102" s="382">
        <v>100</v>
      </c>
      <c r="CZ102" s="382">
        <v>0</v>
      </c>
      <c r="DA102" s="382">
        <v>0</v>
      </c>
      <c r="DB102" s="383">
        <v>0</v>
      </c>
      <c r="DC102" s="538">
        <f t="shared" si="3"/>
        <v>100</v>
      </c>
      <c r="DD102" s="383" t="s">
        <v>18663</v>
      </c>
      <c r="DE102" s="383">
        <v>40</v>
      </c>
      <c r="DF102" s="384" t="s">
        <v>72</v>
      </c>
      <c r="DG102" s="385" t="s">
        <v>14</v>
      </c>
      <c r="DH102" s="385" t="s">
        <v>738</v>
      </c>
      <c r="DI102" s="385" t="s">
        <v>775</v>
      </c>
      <c r="DJ102" s="413" t="s">
        <v>44</v>
      </c>
      <c r="DK102" s="436" t="s">
        <v>14</v>
      </c>
      <c r="DL102" s="386" t="s">
        <v>17370</v>
      </c>
      <c r="DM102" s="386" t="s">
        <v>14</v>
      </c>
      <c r="DN102" s="387" t="s">
        <v>748</v>
      </c>
      <c r="DO102" s="388" t="s">
        <v>31</v>
      </c>
      <c r="DP102" s="388" t="s">
        <v>17</v>
      </c>
      <c r="DQ102" s="388" t="s">
        <v>44</v>
      </c>
      <c r="DR102" s="388" t="s">
        <v>44</v>
      </c>
      <c r="DS102" s="389" t="s">
        <v>32</v>
      </c>
      <c r="DT102" s="392" t="s">
        <v>44</v>
      </c>
      <c r="DU102" s="439" t="s">
        <v>32</v>
      </c>
      <c r="DV102" s="392" t="s">
        <v>44</v>
      </c>
      <c r="DW102" s="392">
        <v>5</v>
      </c>
      <c r="DX102" s="392" t="s">
        <v>14</v>
      </c>
      <c r="DY102" s="444" t="s">
        <v>33</v>
      </c>
      <c r="DZ102" s="445" t="s">
        <v>34</v>
      </c>
      <c r="EA102" s="395" t="s">
        <v>18655</v>
      </c>
      <c r="EB102" s="395" t="s">
        <v>18664</v>
      </c>
      <c r="EC102" s="395" t="s">
        <v>44</v>
      </c>
      <c r="ED102" s="395" t="s">
        <v>44</v>
      </c>
      <c r="EE102" s="384" t="s">
        <v>44</v>
      </c>
      <c r="EF102" s="383" t="s">
        <v>44</v>
      </c>
      <c r="EG102" s="383" t="s">
        <v>44</v>
      </c>
      <c r="EH102" s="383" t="s">
        <v>44</v>
      </c>
      <c r="EI102" s="383" t="s">
        <v>44</v>
      </c>
      <c r="EJ102" s="383" t="s">
        <v>44</v>
      </c>
      <c r="EK102" s="383" t="s">
        <v>44</v>
      </c>
      <c r="EL102" s="383" t="s">
        <v>491</v>
      </c>
      <c r="EM102" s="400" t="s">
        <v>44</v>
      </c>
      <c r="EN102" s="399" t="s">
        <v>482</v>
      </c>
      <c r="EO102" s="399" t="s">
        <v>44</v>
      </c>
      <c r="EP102" s="400" t="s">
        <v>17</v>
      </c>
      <c r="EQ102" s="400" t="s">
        <v>44</v>
      </c>
      <c r="ER102" s="405">
        <v>5</v>
      </c>
      <c r="ES102" s="405" t="s">
        <v>14</v>
      </c>
      <c r="ET102" s="401" t="s">
        <v>17407</v>
      </c>
      <c r="EU102" s="399">
        <v>1</v>
      </c>
      <c r="EV102" s="400" t="s">
        <v>17387</v>
      </c>
      <c r="EW102" s="399">
        <v>0</v>
      </c>
      <c r="EX102" s="398" t="s">
        <v>44</v>
      </c>
      <c r="EY102" s="398">
        <v>1</v>
      </c>
      <c r="EZ102" s="398" t="s">
        <v>17373</v>
      </c>
      <c r="FA102" s="399">
        <v>0</v>
      </c>
      <c r="FB102" s="399" t="s">
        <v>44</v>
      </c>
      <c r="FC102" s="399" t="s">
        <v>39</v>
      </c>
      <c r="FD102" s="399">
        <v>1</v>
      </c>
      <c r="FE102" s="398">
        <v>0</v>
      </c>
      <c r="FF102" s="399">
        <v>0</v>
      </c>
      <c r="FG102" s="399">
        <v>0</v>
      </c>
      <c r="FH102" s="399" t="s">
        <v>44</v>
      </c>
      <c r="FI102" s="529" t="s">
        <v>18665</v>
      </c>
      <c r="FJ102" s="529" t="s">
        <v>18666</v>
      </c>
      <c r="FK102" s="530" t="s">
        <v>18667</v>
      </c>
      <c r="FL102" s="530" t="s">
        <v>18668</v>
      </c>
      <c r="FM102" s="400" t="s">
        <v>18669</v>
      </c>
      <c r="FN102" s="399" t="s">
        <v>834</v>
      </c>
      <c r="FO102" s="398" t="s">
        <v>834</v>
      </c>
    </row>
    <row r="103" spans="1:171" s="1" customFormat="1" ht="12.75" customHeight="1" thickBot="1" x14ac:dyDescent="0.35">
      <c r="A103" s="370">
        <v>123</v>
      </c>
      <c r="B103" s="397" t="s">
        <v>13263</v>
      </c>
      <c r="C103" s="337" t="s">
        <v>19695</v>
      </c>
      <c r="D103" s="337" t="s">
        <v>19695</v>
      </c>
      <c r="E103" s="399" t="s">
        <v>13442</v>
      </c>
      <c r="F103" s="398" t="s">
        <v>44</v>
      </c>
      <c r="G103" s="398" t="s">
        <v>381</v>
      </c>
      <c r="H103" s="398" t="s">
        <v>19</v>
      </c>
      <c r="I103" s="398" t="s">
        <v>44</v>
      </c>
      <c r="J103" s="398" t="s">
        <v>20</v>
      </c>
      <c r="K103" s="399" t="s">
        <v>44</v>
      </c>
      <c r="L103" s="399" t="s">
        <v>21</v>
      </c>
      <c r="M103" s="372" t="s">
        <v>14</v>
      </c>
      <c r="N103" s="398" t="s">
        <v>14</v>
      </c>
      <c r="O103" s="400" t="s">
        <v>44</v>
      </c>
      <c r="P103" s="398" t="s">
        <v>44</v>
      </c>
      <c r="Q103" s="400" t="s">
        <v>44</v>
      </c>
      <c r="R103" s="692" t="s">
        <v>47</v>
      </c>
      <c r="S103" s="399" t="s">
        <v>48</v>
      </c>
      <c r="T103" s="399" t="s">
        <v>44</v>
      </c>
      <c r="U103" s="399" t="s">
        <v>44</v>
      </c>
      <c r="V103" s="398" t="s">
        <v>44</v>
      </c>
      <c r="W103" s="398" t="s">
        <v>44</v>
      </c>
      <c r="X103" s="398" t="s">
        <v>44</v>
      </c>
      <c r="Y103" s="401" t="s">
        <v>44</v>
      </c>
      <c r="Z103" s="399" t="s">
        <v>44</v>
      </c>
      <c r="AA103" s="399" t="s">
        <v>44</v>
      </c>
      <c r="AB103" s="399" t="s">
        <v>17</v>
      </c>
      <c r="AC103" s="399" t="s">
        <v>44</v>
      </c>
      <c r="AD103" s="399" t="s">
        <v>14</v>
      </c>
      <c r="AE103" s="399" t="s">
        <v>48</v>
      </c>
      <c r="AF103" s="399" t="s">
        <v>44</v>
      </c>
      <c r="AG103" s="399" t="s">
        <v>38</v>
      </c>
      <c r="AH103" s="399">
        <v>1</v>
      </c>
      <c r="AI103" s="399">
        <v>30</v>
      </c>
      <c r="AJ103" s="399" t="s">
        <v>483</v>
      </c>
      <c r="AK103" s="398" t="s">
        <v>44</v>
      </c>
      <c r="AL103" s="399">
        <v>3</v>
      </c>
      <c r="AM103" s="398" t="s">
        <v>37</v>
      </c>
      <c r="AN103" s="399" t="s">
        <v>14</v>
      </c>
      <c r="AO103" s="398">
        <v>80</v>
      </c>
      <c r="AP103" s="399" t="s">
        <v>44</v>
      </c>
      <c r="AQ103" s="399" t="s">
        <v>17</v>
      </c>
      <c r="AR103" s="399" t="s">
        <v>44</v>
      </c>
      <c r="AS103" s="399" t="s">
        <v>44</v>
      </c>
      <c r="AT103" s="399">
        <v>0</v>
      </c>
      <c r="AU103" s="398" t="s">
        <v>44</v>
      </c>
      <c r="AV103" s="398">
        <v>0</v>
      </c>
      <c r="AW103" s="399" t="s">
        <v>44</v>
      </c>
      <c r="AX103" s="399">
        <v>0</v>
      </c>
      <c r="AY103" s="398">
        <v>0</v>
      </c>
      <c r="AZ103" s="422" t="s">
        <v>14</v>
      </c>
      <c r="BA103" s="422" t="s">
        <v>18670</v>
      </c>
      <c r="BB103" s="399" t="s">
        <v>860</v>
      </c>
      <c r="BC103" s="399">
        <v>3</v>
      </c>
      <c r="BD103" s="399">
        <v>85</v>
      </c>
      <c r="BE103" s="400">
        <v>15</v>
      </c>
      <c r="BF103" s="398" t="s">
        <v>44</v>
      </c>
      <c r="BG103" s="398">
        <v>0</v>
      </c>
      <c r="BH103" s="399" t="s">
        <v>44</v>
      </c>
      <c r="BI103" s="399" t="s">
        <v>44</v>
      </c>
      <c r="BJ103" s="373" t="s">
        <v>44</v>
      </c>
      <c r="BK103" s="373">
        <v>0</v>
      </c>
      <c r="BL103" s="399" t="s">
        <v>44</v>
      </c>
      <c r="BM103" s="402" t="s">
        <v>44</v>
      </c>
      <c r="BN103" s="403" t="s">
        <v>44</v>
      </c>
      <c r="BO103" s="403">
        <v>0</v>
      </c>
      <c r="BP103" s="402" t="s">
        <v>44</v>
      </c>
      <c r="BQ103" s="403" t="s">
        <v>44</v>
      </c>
      <c r="BR103" s="403" t="s">
        <v>44</v>
      </c>
      <c r="BS103" s="408">
        <v>15</v>
      </c>
      <c r="BT103" s="399">
        <v>0</v>
      </c>
      <c r="BU103" s="399">
        <v>100</v>
      </c>
      <c r="BV103" s="399" t="s">
        <v>18671</v>
      </c>
      <c r="BW103" s="399">
        <v>2</v>
      </c>
      <c r="BX103" s="399">
        <v>0</v>
      </c>
      <c r="BY103" s="399">
        <v>100</v>
      </c>
      <c r="BZ103" s="399" t="s">
        <v>18672</v>
      </c>
      <c r="CA103" s="399">
        <v>0</v>
      </c>
      <c r="CB103" s="399" t="s">
        <v>44</v>
      </c>
      <c r="CC103" s="399" t="s">
        <v>44</v>
      </c>
      <c r="CD103" s="399" t="s">
        <v>44</v>
      </c>
      <c r="CE103" s="399">
        <v>0</v>
      </c>
      <c r="CF103" s="399" t="s">
        <v>44</v>
      </c>
      <c r="CG103" s="399" t="s">
        <v>44</v>
      </c>
      <c r="CH103" s="399" t="s">
        <v>44</v>
      </c>
      <c r="CI103" s="398" t="s">
        <v>484</v>
      </c>
      <c r="CJ103" s="398">
        <v>0</v>
      </c>
      <c r="CK103" s="398">
        <v>100</v>
      </c>
      <c r="CL103" s="404">
        <v>0</v>
      </c>
      <c r="CM103" s="404">
        <v>0</v>
      </c>
      <c r="CN103" s="404" t="s">
        <v>44</v>
      </c>
      <c r="CO103" s="404" t="s">
        <v>44</v>
      </c>
      <c r="CP103" s="432" t="s">
        <v>44</v>
      </c>
      <c r="CQ103" s="380" t="s">
        <v>44</v>
      </c>
      <c r="CR103" s="380" t="s">
        <v>44</v>
      </c>
      <c r="CS103" s="380" t="s">
        <v>44</v>
      </c>
      <c r="CT103" s="381" t="s">
        <v>44</v>
      </c>
      <c r="CU103" s="381" t="s">
        <v>44</v>
      </c>
      <c r="CV103" s="381" t="s">
        <v>91</v>
      </c>
      <c r="CW103" s="381">
        <v>100</v>
      </c>
      <c r="CX103" s="382">
        <v>0</v>
      </c>
      <c r="CY103" s="382">
        <v>0</v>
      </c>
      <c r="CZ103" s="382">
        <v>0</v>
      </c>
      <c r="DA103" s="382">
        <v>0</v>
      </c>
      <c r="DB103" s="433">
        <v>0</v>
      </c>
      <c r="DC103" s="538">
        <f t="shared" si="3"/>
        <v>100</v>
      </c>
      <c r="DD103" s="383" t="s">
        <v>18673</v>
      </c>
      <c r="DE103" s="383">
        <v>12</v>
      </c>
      <c r="DF103" s="384" t="s">
        <v>17369</v>
      </c>
      <c r="DG103" s="435" t="s">
        <v>14</v>
      </c>
      <c r="DH103" s="385" t="s">
        <v>721</v>
      </c>
      <c r="DI103" s="385" t="s">
        <v>13458</v>
      </c>
      <c r="DJ103" s="385" t="s">
        <v>44</v>
      </c>
      <c r="DK103" s="436" t="s">
        <v>17</v>
      </c>
      <c r="DL103" s="386" t="s">
        <v>44</v>
      </c>
      <c r="DM103" s="386" t="s">
        <v>14</v>
      </c>
      <c r="DN103" s="387" t="s">
        <v>740</v>
      </c>
      <c r="DO103" s="388" t="s">
        <v>31</v>
      </c>
      <c r="DP103" s="388" t="s">
        <v>17</v>
      </c>
      <c r="DQ103" s="388" t="s">
        <v>44</v>
      </c>
      <c r="DR103" s="388" t="s">
        <v>44</v>
      </c>
      <c r="DS103" s="389" t="s">
        <v>32</v>
      </c>
      <c r="DT103" s="392" t="s">
        <v>44</v>
      </c>
      <c r="DU103" s="439" t="s">
        <v>32</v>
      </c>
      <c r="DV103" s="392" t="s">
        <v>44</v>
      </c>
      <c r="DW103" s="392">
        <v>3</v>
      </c>
      <c r="DX103" s="392" t="s">
        <v>17</v>
      </c>
      <c r="DY103" s="444" t="s">
        <v>33</v>
      </c>
      <c r="DZ103" s="445" t="s">
        <v>13478</v>
      </c>
      <c r="EA103" s="395" t="s">
        <v>18674</v>
      </c>
      <c r="EB103" s="395" t="s">
        <v>18675</v>
      </c>
      <c r="EC103" s="395" t="s">
        <v>44</v>
      </c>
      <c r="ED103" s="395" t="s">
        <v>44</v>
      </c>
      <c r="EE103" s="384" t="s">
        <v>18676</v>
      </c>
      <c r="EF103" s="383" t="s">
        <v>44</v>
      </c>
      <c r="EG103" s="383" t="s">
        <v>44</v>
      </c>
      <c r="EH103" s="383" t="s">
        <v>44</v>
      </c>
      <c r="EI103" s="383" t="s">
        <v>44</v>
      </c>
      <c r="EJ103" s="383" t="s">
        <v>44</v>
      </c>
      <c r="EK103" s="383" t="s">
        <v>44</v>
      </c>
      <c r="EL103" s="383" t="s">
        <v>13494</v>
      </c>
      <c r="EM103" s="400" t="s">
        <v>44</v>
      </c>
      <c r="EN103" s="399" t="s">
        <v>482</v>
      </c>
      <c r="EO103" s="399" t="s">
        <v>44</v>
      </c>
      <c r="EP103" s="400" t="s">
        <v>17</v>
      </c>
      <c r="EQ103" s="400" t="s">
        <v>44</v>
      </c>
      <c r="ER103" s="405">
        <v>5</v>
      </c>
      <c r="ES103" s="405" t="s">
        <v>14</v>
      </c>
      <c r="ET103" s="401" t="s">
        <v>48</v>
      </c>
      <c r="EU103" s="399">
        <v>0</v>
      </c>
      <c r="EV103" s="400" t="s">
        <v>44</v>
      </c>
      <c r="EW103" s="399">
        <v>0</v>
      </c>
      <c r="EX103" s="398" t="s">
        <v>44</v>
      </c>
      <c r="EY103" s="398">
        <v>1</v>
      </c>
      <c r="EZ103" s="398" t="s">
        <v>17398</v>
      </c>
      <c r="FA103" s="399">
        <v>0</v>
      </c>
      <c r="FB103" s="399" t="s">
        <v>44</v>
      </c>
      <c r="FC103" s="399" t="s">
        <v>48</v>
      </c>
      <c r="FD103" s="399">
        <v>0</v>
      </c>
      <c r="FE103" s="398">
        <v>0</v>
      </c>
      <c r="FF103" s="399">
        <v>1</v>
      </c>
      <c r="FG103" s="399">
        <v>0</v>
      </c>
      <c r="FH103" s="399" t="s">
        <v>44</v>
      </c>
      <c r="FI103" s="529" t="s">
        <v>18677</v>
      </c>
      <c r="FJ103" s="529" t="s">
        <v>18678</v>
      </c>
      <c r="FK103" s="530" t="s">
        <v>18679</v>
      </c>
      <c r="FL103" s="529" t="s">
        <v>18680</v>
      </c>
      <c r="FM103" s="400" t="s">
        <v>18681</v>
      </c>
      <c r="FN103" s="399" t="s">
        <v>18682</v>
      </c>
      <c r="FO103" s="398" t="s">
        <v>18683</v>
      </c>
    </row>
    <row r="104" spans="1:171" s="1" customFormat="1" ht="12.75" customHeight="1" thickBot="1" x14ac:dyDescent="0.35">
      <c r="A104" s="370">
        <v>126</v>
      </c>
      <c r="B104" s="397" t="s">
        <v>10292</v>
      </c>
      <c r="C104" s="337" t="s">
        <v>19695</v>
      </c>
      <c r="D104" s="337" t="s">
        <v>19695</v>
      </c>
      <c r="E104" s="399" t="s">
        <v>13442</v>
      </c>
      <c r="F104" s="398" t="s">
        <v>44</v>
      </c>
      <c r="G104" s="398" t="s">
        <v>376</v>
      </c>
      <c r="H104" s="398" t="s">
        <v>19</v>
      </c>
      <c r="I104" s="398" t="s">
        <v>44</v>
      </c>
      <c r="J104" s="398" t="s">
        <v>20</v>
      </c>
      <c r="K104" s="399" t="s">
        <v>44</v>
      </c>
      <c r="L104" s="399" t="s">
        <v>21</v>
      </c>
      <c r="M104" s="372" t="s">
        <v>14</v>
      </c>
      <c r="N104" s="398" t="s">
        <v>14</v>
      </c>
      <c r="O104" s="400" t="s">
        <v>44</v>
      </c>
      <c r="P104" s="398" t="s">
        <v>44</v>
      </c>
      <c r="Q104" s="400" t="s">
        <v>44</v>
      </c>
      <c r="R104" s="692" t="s">
        <v>22</v>
      </c>
      <c r="S104" s="399" t="s">
        <v>44</v>
      </c>
      <c r="T104" s="399" t="s">
        <v>44</v>
      </c>
      <c r="U104" s="399" t="s">
        <v>76</v>
      </c>
      <c r="V104" s="398" t="s">
        <v>44</v>
      </c>
      <c r="W104" s="398" t="s">
        <v>44</v>
      </c>
      <c r="X104" s="398" t="s">
        <v>44</v>
      </c>
      <c r="Y104" s="401" t="s">
        <v>44</v>
      </c>
      <c r="Z104" s="399" t="s">
        <v>44</v>
      </c>
      <c r="AA104" s="399" t="s">
        <v>44</v>
      </c>
      <c r="AB104" s="399" t="s">
        <v>14</v>
      </c>
      <c r="AC104" s="399" t="s">
        <v>48</v>
      </c>
      <c r="AD104" s="399" t="s">
        <v>14</v>
      </c>
      <c r="AE104" s="399" t="s">
        <v>48</v>
      </c>
      <c r="AF104" s="399" t="s">
        <v>39</v>
      </c>
      <c r="AG104" s="399" t="s">
        <v>26</v>
      </c>
      <c r="AH104" s="399">
        <v>2</v>
      </c>
      <c r="AI104" s="399">
        <v>60</v>
      </c>
      <c r="AJ104" s="399" t="s">
        <v>483</v>
      </c>
      <c r="AK104" s="398" t="s">
        <v>44</v>
      </c>
      <c r="AL104" s="399">
        <v>2</v>
      </c>
      <c r="AM104" s="398" t="s">
        <v>65</v>
      </c>
      <c r="AN104" s="399" t="s">
        <v>14</v>
      </c>
      <c r="AO104" s="398">
        <v>73</v>
      </c>
      <c r="AP104" s="399" t="s">
        <v>44</v>
      </c>
      <c r="AQ104" s="399" t="s">
        <v>17</v>
      </c>
      <c r="AR104" s="399" t="s">
        <v>44</v>
      </c>
      <c r="AS104" s="399" t="s">
        <v>44</v>
      </c>
      <c r="AT104" s="399">
        <v>0</v>
      </c>
      <c r="AU104" s="398" t="s">
        <v>44</v>
      </c>
      <c r="AV104" s="398">
        <v>0</v>
      </c>
      <c r="AW104" s="399" t="s">
        <v>44</v>
      </c>
      <c r="AX104" s="399">
        <v>0</v>
      </c>
      <c r="AY104" s="398">
        <v>0</v>
      </c>
      <c r="AZ104" s="399" t="s">
        <v>14</v>
      </c>
      <c r="BA104" s="399" t="s">
        <v>18715</v>
      </c>
      <c r="BB104" s="399" t="s">
        <v>936</v>
      </c>
      <c r="BC104" s="399">
        <v>3</v>
      </c>
      <c r="BD104" s="399">
        <v>40</v>
      </c>
      <c r="BE104" s="400">
        <v>60</v>
      </c>
      <c r="BF104" s="398" t="s">
        <v>44</v>
      </c>
      <c r="BG104" s="400">
        <v>3</v>
      </c>
      <c r="BH104" s="373">
        <v>40</v>
      </c>
      <c r="BI104" s="373">
        <v>60</v>
      </c>
      <c r="BJ104" s="373" t="s">
        <v>44</v>
      </c>
      <c r="BK104" s="373">
        <v>0</v>
      </c>
      <c r="BL104" s="399" t="s">
        <v>44</v>
      </c>
      <c r="BM104" s="402" t="s">
        <v>44</v>
      </c>
      <c r="BN104" s="403" t="s">
        <v>44</v>
      </c>
      <c r="BO104" s="403">
        <v>0</v>
      </c>
      <c r="BP104" s="402" t="s">
        <v>44</v>
      </c>
      <c r="BQ104" s="403" t="s">
        <v>44</v>
      </c>
      <c r="BR104" s="403" t="s">
        <v>44</v>
      </c>
      <c r="BS104" s="408">
        <v>20</v>
      </c>
      <c r="BT104" s="399">
        <v>0</v>
      </c>
      <c r="BU104" s="399">
        <v>100</v>
      </c>
      <c r="BV104" s="399" t="s">
        <v>18701</v>
      </c>
      <c r="BW104" s="399">
        <v>20</v>
      </c>
      <c r="BX104" s="399">
        <v>0</v>
      </c>
      <c r="BY104" s="399">
        <v>100</v>
      </c>
      <c r="BZ104" s="399" t="s">
        <v>18702</v>
      </c>
      <c r="CA104" s="399">
        <v>0</v>
      </c>
      <c r="CB104" s="399" t="s">
        <v>44</v>
      </c>
      <c r="CC104" s="399" t="s">
        <v>44</v>
      </c>
      <c r="CD104" s="399" t="s">
        <v>44</v>
      </c>
      <c r="CE104" s="399">
        <v>0</v>
      </c>
      <c r="CF104" s="399" t="s">
        <v>44</v>
      </c>
      <c r="CG104" s="399" t="s">
        <v>44</v>
      </c>
      <c r="CH104" s="399" t="s">
        <v>44</v>
      </c>
      <c r="CI104" s="398" t="s">
        <v>484</v>
      </c>
      <c r="CJ104" s="398">
        <v>0</v>
      </c>
      <c r="CK104" s="398">
        <v>100</v>
      </c>
      <c r="CL104" s="404">
        <v>0</v>
      </c>
      <c r="CM104" s="404">
        <v>0</v>
      </c>
      <c r="CN104" s="404" t="s">
        <v>44</v>
      </c>
      <c r="CO104" s="404" t="s">
        <v>44</v>
      </c>
      <c r="CP104" s="432" t="s">
        <v>44</v>
      </c>
      <c r="CQ104" s="380" t="s">
        <v>44</v>
      </c>
      <c r="CR104" s="380" t="s">
        <v>44</v>
      </c>
      <c r="CS104" s="380" t="s">
        <v>44</v>
      </c>
      <c r="CT104" s="381" t="s">
        <v>44</v>
      </c>
      <c r="CU104" s="381" t="s">
        <v>44</v>
      </c>
      <c r="CV104" s="381" t="s">
        <v>63</v>
      </c>
      <c r="CW104" s="381">
        <v>0</v>
      </c>
      <c r="CX104" s="382">
        <v>100</v>
      </c>
      <c r="CY104" s="382">
        <v>0</v>
      </c>
      <c r="CZ104" s="382">
        <v>0</v>
      </c>
      <c r="DA104" s="382">
        <v>0</v>
      </c>
      <c r="DB104" s="433">
        <v>0</v>
      </c>
      <c r="DC104" s="538">
        <f t="shared" si="3"/>
        <v>100</v>
      </c>
      <c r="DD104" s="383" t="s">
        <v>18716</v>
      </c>
      <c r="DE104" s="383">
        <v>34</v>
      </c>
      <c r="DF104" s="384" t="s">
        <v>17369</v>
      </c>
      <c r="DG104" s="435" t="s">
        <v>14</v>
      </c>
      <c r="DH104" s="385" t="s">
        <v>738</v>
      </c>
      <c r="DI104" s="385" t="s">
        <v>13458</v>
      </c>
      <c r="DJ104" s="385" t="s">
        <v>44</v>
      </c>
      <c r="DK104" s="386" t="s">
        <v>14</v>
      </c>
      <c r="DL104" s="386" t="s">
        <v>17370</v>
      </c>
      <c r="DM104" s="386" t="s">
        <v>14</v>
      </c>
      <c r="DN104" s="387" t="s">
        <v>740</v>
      </c>
      <c r="DO104" s="388" t="s">
        <v>31</v>
      </c>
      <c r="DP104" s="388" t="s">
        <v>14</v>
      </c>
      <c r="DQ104" s="388" t="s">
        <v>30</v>
      </c>
      <c r="DR104" s="388" t="s">
        <v>18717</v>
      </c>
      <c r="DS104" s="389" t="s">
        <v>32</v>
      </c>
      <c r="DT104" s="392" t="s">
        <v>44</v>
      </c>
      <c r="DU104" s="392" t="s">
        <v>32</v>
      </c>
      <c r="DV104" s="392" t="s">
        <v>44</v>
      </c>
      <c r="DW104" s="392">
        <v>5</v>
      </c>
      <c r="DX104" s="392" t="s">
        <v>17</v>
      </c>
      <c r="DY104" s="444" t="s">
        <v>44</v>
      </c>
      <c r="DZ104" s="445" t="s">
        <v>44</v>
      </c>
      <c r="EA104" s="445" t="s">
        <v>44</v>
      </c>
      <c r="EB104" s="445" t="s">
        <v>44</v>
      </c>
      <c r="EC104" s="445" t="s">
        <v>44</v>
      </c>
      <c r="ED104" s="445" t="s">
        <v>44</v>
      </c>
      <c r="EE104" s="384" t="s">
        <v>44</v>
      </c>
      <c r="EF104" s="383" t="s">
        <v>33</v>
      </c>
      <c r="EG104" s="383" t="s">
        <v>34</v>
      </c>
      <c r="EH104" s="383" t="s">
        <v>883</v>
      </c>
      <c r="EI104" s="383" t="s">
        <v>44</v>
      </c>
      <c r="EJ104" s="383" t="s">
        <v>44</v>
      </c>
      <c r="EK104" s="383" t="s">
        <v>18718</v>
      </c>
      <c r="EL104" s="383" t="s">
        <v>18719</v>
      </c>
      <c r="EM104" s="418" t="s">
        <v>44</v>
      </c>
      <c r="EN104" s="399" t="s">
        <v>482</v>
      </c>
      <c r="EO104" s="399" t="s">
        <v>44</v>
      </c>
      <c r="EP104" s="400" t="s">
        <v>17</v>
      </c>
      <c r="EQ104" s="400" t="s">
        <v>44</v>
      </c>
      <c r="ER104" s="405">
        <v>1</v>
      </c>
      <c r="ES104" s="405" t="s">
        <v>14</v>
      </c>
      <c r="ET104" s="401" t="s">
        <v>17407</v>
      </c>
      <c r="EU104" s="399">
        <v>1</v>
      </c>
      <c r="EV104" s="400" t="s">
        <v>17398</v>
      </c>
      <c r="EW104" s="399">
        <v>0</v>
      </c>
      <c r="EX104" s="398" t="s">
        <v>44</v>
      </c>
      <c r="EY104" s="398">
        <v>1</v>
      </c>
      <c r="EZ104" s="398" t="s">
        <v>17398</v>
      </c>
      <c r="FA104" s="399">
        <v>0</v>
      </c>
      <c r="FB104" s="399" t="s">
        <v>44</v>
      </c>
      <c r="FC104" s="399" t="s">
        <v>17407</v>
      </c>
      <c r="FD104" s="399">
        <v>1</v>
      </c>
      <c r="FE104" s="398">
        <v>0</v>
      </c>
      <c r="FF104" s="399">
        <v>1</v>
      </c>
      <c r="FG104" s="399">
        <v>0</v>
      </c>
      <c r="FH104" s="399" t="s">
        <v>44</v>
      </c>
      <c r="FI104" s="529" t="s">
        <v>18720</v>
      </c>
      <c r="FJ104" s="529" t="s">
        <v>18721</v>
      </c>
      <c r="FK104" s="529" t="s">
        <v>18722</v>
      </c>
      <c r="FL104" s="529" t="s">
        <v>18723</v>
      </c>
      <c r="FM104" s="400" t="s">
        <v>18724</v>
      </c>
      <c r="FN104" s="398" t="s">
        <v>18725</v>
      </c>
      <c r="FO104" s="398" t="s">
        <v>18726</v>
      </c>
    </row>
    <row r="105" spans="1:171" s="1" customFormat="1" ht="12.75" customHeight="1" thickBot="1" x14ac:dyDescent="0.35">
      <c r="A105" s="370">
        <v>128</v>
      </c>
      <c r="B105" s="397" t="s">
        <v>1136</v>
      </c>
      <c r="C105" s="337" t="s">
        <v>19695</v>
      </c>
      <c r="D105" s="337" t="s">
        <v>19695</v>
      </c>
      <c r="E105" s="399" t="s">
        <v>13442</v>
      </c>
      <c r="F105" s="398" t="s">
        <v>44</v>
      </c>
      <c r="G105" s="398" t="s">
        <v>15850</v>
      </c>
      <c r="H105" s="398" t="s">
        <v>19</v>
      </c>
      <c r="I105" s="398" t="s">
        <v>44</v>
      </c>
      <c r="J105" s="398" t="s">
        <v>20</v>
      </c>
      <c r="K105" s="399" t="s">
        <v>44</v>
      </c>
      <c r="L105" s="399" t="s">
        <v>21</v>
      </c>
      <c r="M105" s="372" t="s">
        <v>14</v>
      </c>
      <c r="N105" s="398" t="s">
        <v>14</v>
      </c>
      <c r="O105" s="400" t="s">
        <v>44</v>
      </c>
      <c r="P105" s="398" t="s">
        <v>44</v>
      </c>
      <c r="Q105" s="400" t="s">
        <v>44</v>
      </c>
      <c r="R105" s="692" t="s">
        <v>22</v>
      </c>
      <c r="S105" s="399" t="s">
        <v>44</v>
      </c>
      <c r="T105" s="399" t="s">
        <v>44</v>
      </c>
      <c r="U105" s="399" t="s">
        <v>54</v>
      </c>
      <c r="V105" s="398" t="s">
        <v>37</v>
      </c>
      <c r="W105" s="398" t="s">
        <v>26</v>
      </c>
      <c r="X105" s="398">
        <v>1</v>
      </c>
      <c r="Y105" s="401">
        <v>180</v>
      </c>
      <c r="Z105" s="399" t="s">
        <v>24</v>
      </c>
      <c r="AA105" s="399" t="s">
        <v>18740</v>
      </c>
      <c r="AB105" s="399" t="s">
        <v>14</v>
      </c>
      <c r="AC105" s="399" t="s">
        <v>48</v>
      </c>
      <c r="AD105" s="399" t="s">
        <v>17</v>
      </c>
      <c r="AE105" s="399" t="s">
        <v>44</v>
      </c>
      <c r="AF105" s="399" t="s">
        <v>44</v>
      </c>
      <c r="AG105" s="399" t="s">
        <v>26</v>
      </c>
      <c r="AH105" s="399">
        <v>2</v>
      </c>
      <c r="AI105" s="399">
        <v>20</v>
      </c>
      <c r="AJ105" s="399" t="s">
        <v>478</v>
      </c>
      <c r="AK105" s="398" t="s">
        <v>44</v>
      </c>
      <c r="AL105" s="399">
        <v>1</v>
      </c>
      <c r="AM105" s="398" t="s">
        <v>65</v>
      </c>
      <c r="AN105" s="399" t="s">
        <v>14</v>
      </c>
      <c r="AO105" s="398">
        <v>80</v>
      </c>
      <c r="AP105" s="399" t="s">
        <v>44</v>
      </c>
      <c r="AQ105" s="399" t="s">
        <v>17</v>
      </c>
      <c r="AR105" s="399" t="s">
        <v>44</v>
      </c>
      <c r="AS105" s="399" t="s">
        <v>44</v>
      </c>
      <c r="AT105" s="399">
        <v>0</v>
      </c>
      <c r="AU105" s="398" t="s">
        <v>44</v>
      </c>
      <c r="AV105" s="398">
        <v>0</v>
      </c>
      <c r="AW105" s="399" t="s">
        <v>44</v>
      </c>
      <c r="AX105" s="399">
        <v>0</v>
      </c>
      <c r="AY105" s="398">
        <v>0</v>
      </c>
      <c r="AZ105" s="399" t="s">
        <v>14</v>
      </c>
      <c r="BA105" s="399" t="s">
        <v>18741</v>
      </c>
      <c r="BB105" s="399" t="s">
        <v>936</v>
      </c>
      <c r="BC105" s="399">
        <v>4</v>
      </c>
      <c r="BD105" s="399">
        <v>17</v>
      </c>
      <c r="BE105" s="400">
        <v>83</v>
      </c>
      <c r="BF105" s="398" t="s">
        <v>44</v>
      </c>
      <c r="BG105" s="400">
        <v>5</v>
      </c>
      <c r="BH105" s="399">
        <v>17</v>
      </c>
      <c r="BI105" s="399">
        <v>83</v>
      </c>
      <c r="BJ105" s="373" t="s">
        <v>44</v>
      </c>
      <c r="BK105" s="373">
        <v>0</v>
      </c>
      <c r="BL105" s="399" t="s">
        <v>44</v>
      </c>
      <c r="BM105" s="376" t="s">
        <v>44</v>
      </c>
      <c r="BN105" s="377" t="s">
        <v>44</v>
      </c>
      <c r="BO105" s="377">
        <v>0</v>
      </c>
      <c r="BP105" s="376" t="s">
        <v>44</v>
      </c>
      <c r="BQ105" s="377" t="s">
        <v>44</v>
      </c>
      <c r="BR105" s="377" t="s">
        <v>44</v>
      </c>
      <c r="BS105" s="378">
        <v>10</v>
      </c>
      <c r="BT105" s="399">
        <v>0</v>
      </c>
      <c r="BU105" s="399">
        <v>100</v>
      </c>
      <c r="BV105" s="399" t="s">
        <v>18742</v>
      </c>
      <c r="BW105" s="399">
        <v>15</v>
      </c>
      <c r="BX105" s="399">
        <v>0</v>
      </c>
      <c r="BY105" s="399">
        <v>100</v>
      </c>
      <c r="BZ105" s="399" t="s">
        <v>18702</v>
      </c>
      <c r="CA105" s="399">
        <v>0</v>
      </c>
      <c r="CB105" s="399" t="s">
        <v>44</v>
      </c>
      <c r="CC105" s="399" t="s">
        <v>44</v>
      </c>
      <c r="CD105" s="399" t="s">
        <v>44</v>
      </c>
      <c r="CE105" s="399">
        <v>0</v>
      </c>
      <c r="CF105" s="399" t="s">
        <v>44</v>
      </c>
      <c r="CG105" s="399" t="s">
        <v>44</v>
      </c>
      <c r="CH105" s="399" t="s">
        <v>44</v>
      </c>
      <c r="CI105" s="398" t="s">
        <v>484</v>
      </c>
      <c r="CJ105" s="398">
        <v>0</v>
      </c>
      <c r="CK105" s="398">
        <v>100</v>
      </c>
      <c r="CL105" s="379">
        <v>0</v>
      </c>
      <c r="CM105" s="379">
        <v>0</v>
      </c>
      <c r="CN105" s="379" t="s">
        <v>44</v>
      </c>
      <c r="CO105" s="379" t="s">
        <v>44</v>
      </c>
      <c r="CP105" s="432" t="s">
        <v>44</v>
      </c>
      <c r="CQ105" s="380" t="s">
        <v>44</v>
      </c>
      <c r="CR105" s="380" t="s">
        <v>44</v>
      </c>
      <c r="CS105" s="380" t="s">
        <v>44</v>
      </c>
      <c r="CT105" s="381" t="s">
        <v>44</v>
      </c>
      <c r="CU105" s="381" t="s">
        <v>44</v>
      </c>
      <c r="CV105" s="381" t="s">
        <v>63</v>
      </c>
      <c r="CW105" s="381">
        <v>0</v>
      </c>
      <c r="CX105" s="382">
        <v>100</v>
      </c>
      <c r="CY105" s="382">
        <v>0</v>
      </c>
      <c r="CZ105" s="382">
        <v>0</v>
      </c>
      <c r="DA105" s="382">
        <v>0</v>
      </c>
      <c r="DB105" s="383">
        <v>0</v>
      </c>
      <c r="DC105" s="538">
        <f t="shared" si="3"/>
        <v>100</v>
      </c>
      <c r="DD105" s="383" t="s">
        <v>18407</v>
      </c>
      <c r="DE105" s="383">
        <v>94</v>
      </c>
      <c r="DF105" s="384" t="s">
        <v>17369</v>
      </c>
      <c r="DG105" s="385" t="s">
        <v>14</v>
      </c>
      <c r="DH105" s="385" t="s">
        <v>738</v>
      </c>
      <c r="DI105" s="385" t="s">
        <v>13458</v>
      </c>
      <c r="DJ105" s="413" t="s">
        <v>44</v>
      </c>
      <c r="DK105" s="386" t="s">
        <v>17</v>
      </c>
      <c r="DL105" s="386" t="s">
        <v>44</v>
      </c>
      <c r="DM105" s="386" t="s">
        <v>14</v>
      </c>
      <c r="DN105" s="387" t="s">
        <v>740</v>
      </c>
      <c r="DO105" s="388" t="s">
        <v>31</v>
      </c>
      <c r="DP105" s="388" t="s">
        <v>14</v>
      </c>
      <c r="DQ105" s="388" t="s">
        <v>30</v>
      </c>
      <c r="DR105" s="388" t="s">
        <v>18689</v>
      </c>
      <c r="DS105" s="389" t="s">
        <v>32</v>
      </c>
      <c r="DT105" s="392" t="s">
        <v>44</v>
      </c>
      <c r="DU105" s="392" t="s">
        <v>32</v>
      </c>
      <c r="DV105" s="392" t="s">
        <v>44</v>
      </c>
      <c r="DW105" s="392">
        <v>5</v>
      </c>
      <c r="DX105" s="392" t="s">
        <v>17</v>
      </c>
      <c r="DY105" s="444" t="s">
        <v>44</v>
      </c>
      <c r="DZ105" s="445" t="s">
        <v>44</v>
      </c>
      <c r="EA105" s="445" t="s">
        <v>44</v>
      </c>
      <c r="EB105" s="445" t="s">
        <v>44</v>
      </c>
      <c r="EC105" s="445" t="s">
        <v>44</v>
      </c>
      <c r="ED105" s="445" t="s">
        <v>44</v>
      </c>
      <c r="EE105" s="384" t="s">
        <v>44</v>
      </c>
      <c r="EF105" s="383" t="s">
        <v>33</v>
      </c>
      <c r="EG105" s="383" t="s">
        <v>34</v>
      </c>
      <c r="EH105" s="383" t="s">
        <v>485</v>
      </c>
      <c r="EI105" s="383" t="s">
        <v>44</v>
      </c>
      <c r="EJ105" s="383" t="s">
        <v>44</v>
      </c>
      <c r="EK105" s="383" t="s">
        <v>18743</v>
      </c>
      <c r="EL105" s="383" t="s">
        <v>18744</v>
      </c>
      <c r="EM105" s="400" t="s">
        <v>18745</v>
      </c>
      <c r="EN105" s="399" t="s">
        <v>482</v>
      </c>
      <c r="EO105" s="399" t="s">
        <v>44</v>
      </c>
      <c r="EP105" s="400" t="s">
        <v>17</v>
      </c>
      <c r="EQ105" s="400" t="s">
        <v>44</v>
      </c>
      <c r="ER105" s="405">
        <v>1</v>
      </c>
      <c r="ES105" s="405" t="s">
        <v>14</v>
      </c>
      <c r="ET105" s="401" t="s">
        <v>17407</v>
      </c>
      <c r="EU105" s="399">
        <v>1</v>
      </c>
      <c r="EV105" s="400" t="s">
        <v>17373</v>
      </c>
      <c r="EW105" s="399">
        <v>0</v>
      </c>
      <c r="EX105" s="398" t="s">
        <v>44</v>
      </c>
      <c r="EY105" s="398">
        <v>1</v>
      </c>
      <c r="EZ105" s="398" t="s">
        <v>17358</v>
      </c>
      <c r="FA105" s="399">
        <v>0</v>
      </c>
      <c r="FB105" s="399" t="s">
        <v>44</v>
      </c>
      <c r="FC105" s="399" t="s">
        <v>44</v>
      </c>
      <c r="FD105" s="399">
        <v>0</v>
      </c>
      <c r="FE105" s="398">
        <v>0</v>
      </c>
      <c r="FF105" s="399">
        <v>0</v>
      </c>
      <c r="FG105" s="399">
        <v>0</v>
      </c>
      <c r="FH105" s="399" t="s">
        <v>18746</v>
      </c>
      <c r="FI105" s="529" t="s">
        <v>18747</v>
      </c>
      <c r="FJ105" s="529" t="s">
        <v>18748</v>
      </c>
      <c r="FK105" s="530" t="s">
        <v>18749</v>
      </c>
      <c r="FL105" s="529" t="s">
        <v>18750</v>
      </c>
      <c r="FM105" s="400" t="s">
        <v>18751</v>
      </c>
      <c r="FN105" s="399" t="s">
        <v>18752</v>
      </c>
      <c r="FO105" s="398" t="s">
        <v>18753</v>
      </c>
    </row>
    <row r="106" spans="1:171" s="1" customFormat="1" ht="12.75" customHeight="1" thickBot="1" x14ac:dyDescent="0.35">
      <c r="A106" s="370">
        <v>129</v>
      </c>
      <c r="B106" s="397" t="s">
        <v>1159</v>
      </c>
      <c r="C106" s="337" t="s">
        <v>19695</v>
      </c>
      <c r="D106" s="337" t="s">
        <v>19695</v>
      </c>
      <c r="E106" s="399" t="s">
        <v>13442</v>
      </c>
      <c r="F106" s="398" t="s">
        <v>44</v>
      </c>
      <c r="G106" s="398" t="s">
        <v>376</v>
      </c>
      <c r="H106" s="398" t="s">
        <v>19</v>
      </c>
      <c r="I106" s="398" t="s">
        <v>44</v>
      </c>
      <c r="J106" s="398" t="s">
        <v>20</v>
      </c>
      <c r="K106" s="399" t="s">
        <v>44</v>
      </c>
      <c r="L106" s="399" t="s">
        <v>21</v>
      </c>
      <c r="M106" s="372" t="s">
        <v>14</v>
      </c>
      <c r="N106" s="398" t="s">
        <v>14</v>
      </c>
      <c r="O106" s="400" t="s">
        <v>44</v>
      </c>
      <c r="P106" s="398" t="s">
        <v>44</v>
      </c>
      <c r="Q106" s="400" t="s">
        <v>44</v>
      </c>
      <c r="R106" s="692" t="s">
        <v>22</v>
      </c>
      <c r="S106" s="399" t="s">
        <v>44</v>
      </c>
      <c r="T106" s="399" t="s">
        <v>44</v>
      </c>
      <c r="U106" s="399" t="s">
        <v>23</v>
      </c>
      <c r="V106" s="398" t="s">
        <v>1065</v>
      </c>
      <c r="W106" s="398" t="s">
        <v>25</v>
      </c>
      <c r="X106" s="398">
        <v>2</v>
      </c>
      <c r="Y106" s="401">
        <v>840</v>
      </c>
      <c r="Z106" s="399" t="s">
        <v>24</v>
      </c>
      <c r="AA106" s="399" t="s">
        <v>18754</v>
      </c>
      <c r="AB106" s="399" t="s">
        <v>14</v>
      </c>
      <c r="AC106" s="399" t="s">
        <v>68</v>
      </c>
      <c r="AD106" s="399" t="s">
        <v>14</v>
      </c>
      <c r="AE106" s="399" t="s">
        <v>39</v>
      </c>
      <c r="AF106" s="399" t="s">
        <v>44</v>
      </c>
      <c r="AG106" s="399" t="s">
        <v>26</v>
      </c>
      <c r="AH106" s="399">
        <v>2</v>
      </c>
      <c r="AI106" s="399">
        <v>30</v>
      </c>
      <c r="AJ106" s="399" t="s">
        <v>483</v>
      </c>
      <c r="AK106" s="398" t="s">
        <v>44</v>
      </c>
      <c r="AL106" s="399">
        <v>4</v>
      </c>
      <c r="AM106" s="398" t="s">
        <v>37</v>
      </c>
      <c r="AN106" s="399" t="s">
        <v>14</v>
      </c>
      <c r="AO106" s="398">
        <v>75</v>
      </c>
      <c r="AP106" s="399" t="s">
        <v>44</v>
      </c>
      <c r="AQ106" s="399" t="s">
        <v>14</v>
      </c>
      <c r="AR106" s="399" t="s">
        <v>498</v>
      </c>
      <c r="AS106" s="399" t="s">
        <v>44</v>
      </c>
      <c r="AT106" s="399">
        <v>18</v>
      </c>
      <c r="AU106" s="398" t="s">
        <v>18755</v>
      </c>
      <c r="AV106" s="532">
        <v>45000</v>
      </c>
      <c r="AW106" s="399" t="s">
        <v>14</v>
      </c>
      <c r="AX106" s="399">
        <v>18</v>
      </c>
      <c r="AY106" s="398">
        <v>0</v>
      </c>
      <c r="AZ106" s="399" t="s">
        <v>14</v>
      </c>
      <c r="BA106" s="399" t="s">
        <v>18756</v>
      </c>
      <c r="BB106" s="399" t="s">
        <v>936</v>
      </c>
      <c r="BC106" s="399">
        <v>2</v>
      </c>
      <c r="BD106" s="399">
        <v>67</v>
      </c>
      <c r="BE106" s="400">
        <v>33</v>
      </c>
      <c r="BF106" s="398" t="s">
        <v>44</v>
      </c>
      <c r="BG106" s="400">
        <v>1</v>
      </c>
      <c r="BH106" s="399">
        <v>67</v>
      </c>
      <c r="BI106" s="399">
        <v>33</v>
      </c>
      <c r="BJ106" s="373" t="s">
        <v>44</v>
      </c>
      <c r="BK106" s="373">
        <v>0</v>
      </c>
      <c r="BL106" s="399" t="s">
        <v>44</v>
      </c>
      <c r="BM106" s="402" t="s">
        <v>44</v>
      </c>
      <c r="BN106" s="377" t="s">
        <v>44</v>
      </c>
      <c r="BO106" s="377">
        <v>0</v>
      </c>
      <c r="BP106" s="376" t="s">
        <v>44</v>
      </c>
      <c r="BQ106" s="377" t="s">
        <v>44</v>
      </c>
      <c r="BR106" s="377" t="s">
        <v>44</v>
      </c>
      <c r="BS106" s="408">
        <v>2</v>
      </c>
      <c r="BT106" s="399">
        <v>0</v>
      </c>
      <c r="BU106" s="399">
        <v>100</v>
      </c>
      <c r="BV106" s="399" t="s">
        <v>18742</v>
      </c>
      <c r="BW106" s="399">
        <v>2</v>
      </c>
      <c r="BX106" s="399">
        <v>0</v>
      </c>
      <c r="BY106" s="399">
        <v>100</v>
      </c>
      <c r="BZ106" s="399" t="s">
        <v>18742</v>
      </c>
      <c r="CA106" s="399">
        <v>0</v>
      </c>
      <c r="CB106" s="399" t="s">
        <v>44</v>
      </c>
      <c r="CC106" s="399" t="s">
        <v>44</v>
      </c>
      <c r="CD106" s="399" t="s">
        <v>44</v>
      </c>
      <c r="CE106" s="399">
        <v>0</v>
      </c>
      <c r="CF106" s="399" t="s">
        <v>44</v>
      </c>
      <c r="CG106" s="399" t="s">
        <v>44</v>
      </c>
      <c r="CH106" s="399" t="s">
        <v>44</v>
      </c>
      <c r="CI106" s="398" t="s">
        <v>484</v>
      </c>
      <c r="CJ106" s="398">
        <v>0</v>
      </c>
      <c r="CK106" s="398">
        <v>100</v>
      </c>
      <c r="CL106" s="379">
        <v>0</v>
      </c>
      <c r="CM106" s="379">
        <v>0</v>
      </c>
      <c r="CN106" s="379" t="s">
        <v>44</v>
      </c>
      <c r="CO106" s="379" t="s">
        <v>44</v>
      </c>
      <c r="CP106" s="432" t="s">
        <v>44</v>
      </c>
      <c r="CQ106" s="380" t="s">
        <v>44</v>
      </c>
      <c r="CR106" s="380" t="s">
        <v>44</v>
      </c>
      <c r="CS106" s="380" t="s">
        <v>44</v>
      </c>
      <c r="CT106" s="381" t="s">
        <v>44</v>
      </c>
      <c r="CU106" s="381" t="s">
        <v>44</v>
      </c>
      <c r="CV106" s="381" t="s">
        <v>806</v>
      </c>
      <c r="CW106" s="381">
        <v>0</v>
      </c>
      <c r="CX106" s="382">
        <v>60</v>
      </c>
      <c r="CY106" s="382">
        <v>0</v>
      </c>
      <c r="CZ106" s="382">
        <v>0</v>
      </c>
      <c r="DA106" s="382">
        <v>40</v>
      </c>
      <c r="DB106" s="383">
        <v>0</v>
      </c>
      <c r="DC106" s="538">
        <f t="shared" si="3"/>
        <v>100</v>
      </c>
      <c r="DD106" s="383" t="s">
        <v>18757</v>
      </c>
      <c r="DE106" s="383">
        <v>33</v>
      </c>
      <c r="DF106" s="384" t="s">
        <v>17369</v>
      </c>
      <c r="DG106" s="385" t="s">
        <v>14</v>
      </c>
      <c r="DH106" s="385" t="s">
        <v>746</v>
      </c>
      <c r="DI106" s="385" t="s">
        <v>850</v>
      </c>
      <c r="DJ106" s="413" t="s">
        <v>44</v>
      </c>
      <c r="DK106" s="436" t="s">
        <v>14</v>
      </c>
      <c r="DL106" s="386" t="s">
        <v>17370</v>
      </c>
      <c r="DM106" s="386" t="s">
        <v>14</v>
      </c>
      <c r="DN106" s="387" t="s">
        <v>740</v>
      </c>
      <c r="DO106" s="388" t="s">
        <v>31</v>
      </c>
      <c r="DP106" s="388" t="s">
        <v>14</v>
      </c>
      <c r="DQ106" s="388" t="s">
        <v>30</v>
      </c>
      <c r="DR106" s="388" t="s">
        <v>18717</v>
      </c>
      <c r="DS106" s="389" t="s">
        <v>32</v>
      </c>
      <c r="DT106" s="392" t="s">
        <v>44</v>
      </c>
      <c r="DU106" s="439" t="s">
        <v>32</v>
      </c>
      <c r="DV106" s="392" t="s">
        <v>44</v>
      </c>
      <c r="DW106" s="392">
        <v>6</v>
      </c>
      <c r="DX106" s="392" t="s">
        <v>17</v>
      </c>
      <c r="DY106" s="444" t="s">
        <v>33</v>
      </c>
      <c r="DZ106" s="445" t="s">
        <v>894</v>
      </c>
      <c r="EA106" s="395" t="s">
        <v>44</v>
      </c>
      <c r="EB106" s="395" t="s">
        <v>44</v>
      </c>
      <c r="EC106" s="395" t="s">
        <v>44</v>
      </c>
      <c r="ED106" s="395" t="s">
        <v>44</v>
      </c>
      <c r="EE106" s="384" t="s">
        <v>18758</v>
      </c>
      <c r="EF106" s="383" t="s">
        <v>44</v>
      </c>
      <c r="EG106" s="383" t="s">
        <v>44</v>
      </c>
      <c r="EH106" s="383" t="s">
        <v>44</v>
      </c>
      <c r="EI106" s="383" t="s">
        <v>44</v>
      </c>
      <c r="EJ106" s="383" t="s">
        <v>44</v>
      </c>
      <c r="EK106" s="383" t="s">
        <v>44</v>
      </c>
      <c r="EL106" s="383" t="s">
        <v>722</v>
      </c>
      <c r="EM106" s="400" t="s">
        <v>44</v>
      </c>
      <c r="EN106" s="399" t="s">
        <v>482</v>
      </c>
      <c r="EO106" s="399" t="s">
        <v>44</v>
      </c>
      <c r="EP106" s="400" t="s">
        <v>17</v>
      </c>
      <c r="EQ106" s="400" t="s">
        <v>44</v>
      </c>
      <c r="ER106" s="405">
        <v>1</v>
      </c>
      <c r="ES106" s="405" t="s">
        <v>14</v>
      </c>
      <c r="ET106" s="401" t="s">
        <v>17456</v>
      </c>
      <c r="EU106" s="399">
        <v>1</v>
      </c>
      <c r="EV106" s="400" t="s">
        <v>17398</v>
      </c>
      <c r="EW106" s="399">
        <v>1</v>
      </c>
      <c r="EX106" s="398" t="s">
        <v>17358</v>
      </c>
      <c r="EY106" s="398">
        <v>0</v>
      </c>
      <c r="EZ106" s="398" t="s">
        <v>44</v>
      </c>
      <c r="FA106" s="399">
        <v>0</v>
      </c>
      <c r="FB106" s="399" t="s">
        <v>44</v>
      </c>
      <c r="FC106" s="399" t="s">
        <v>39</v>
      </c>
      <c r="FD106" s="399">
        <v>1</v>
      </c>
      <c r="FE106" s="398">
        <v>0</v>
      </c>
      <c r="FF106" s="399">
        <v>0</v>
      </c>
      <c r="FG106" s="399">
        <v>0</v>
      </c>
      <c r="FH106" s="399" t="s">
        <v>18759</v>
      </c>
      <c r="FI106" s="529" t="s">
        <v>18760</v>
      </c>
      <c r="FJ106" s="529" t="s">
        <v>18761</v>
      </c>
      <c r="FK106" s="529" t="s">
        <v>18762</v>
      </c>
      <c r="FL106" s="529" t="s">
        <v>18763</v>
      </c>
      <c r="FM106" s="400" t="s">
        <v>18764</v>
      </c>
      <c r="FN106" s="398" t="s">
        <v>18765</v>
      </c>
      <c r="FO106" s="398" t="s">
        <v>18766</v>
      </c>
    </row>
    <row r="107" spans="1:171" s="1" customFormat="1" ht="12.75" customHeight="1" thickBot="1" x14ac:dyDescent="0.35">
      <c r="A107" s="370">
        <v>132</v>
      </c>
      <c r="B107" s="397" t="s">
        <v>10537</v>
      </c>
      <c r="C107" s="337" t="s">
        <v>19695</v>
      </c>
      <c r="D107" s="337" t="s">
        <v>19695</v>
      </c>
      <c r="E107" s="399" t="s">
        <v>13442</v>
      </c>
      <c r="F107" s="398" t="s">
        <v>44</v>
      </c>
      <c r="G107" s="398" t="s">
        <v>369</v>
      </c>
      <c r="H107" s="398" t="s">
        <v>19</v>
      </c>
      <c r="I107" s="398" t="s">
        <v>44</v>
      </c>
      <c r="J107" s="398" t="s">
        <v>20</v>
      </c>
      <c r="K107" s="399" t="s">
        <v>44</v>
      </c>
      <c r="L107" s="399" t="s">
        <v>13479</v>
      </c>
      <c r="M107" s="372" t="s">
        <v>14</v>
      </c>
      <c r="N107" s="398" t="s">
        <v>14</v>
      </c>
      <c r="O107" s="400" t="s">
        <v>44</v>
      </c>
      <c r="P107" s="398" t="s">
        <v>44</v>
      </c>
      <c r="Q107" s="400" t="s">
        <v>44</v>
      </c>
      <c r="R107" s="692" t="s">
        <v>22</v>
      </c>
      <c r="S107" s="399" t="s">
        <v>44</v>
      </c>
      <c r="T107" s="399" t="s">
        <v>44</v>
      </c>
      <c r="U107" s="399" t="s">
        <v>76</v>
      </c>
      <c r="V107" s="398" t="s">
        <v>44</v>
      </c>
      <c r="W107" s="398" t="s">
        <v>44</v>
      </c>
      <c r="X107" s="398" t="s">
        <v>44</v>
      </c>
      <c r="Y107" s="401" t="s">
        <v>44</v>
      </c>
      <c r="Z107" s="399" t="s">
        <v>44</v>
      </c>
      <c r="AA107" s="399" t="s">
        <v>44</v>
      </c>
      <c r="AB107" s="399" t="s">
        <v>14</v>
      </c>
      <c r="AC107" s="399" t="s">
        <v>68</v>
      </c>
      <c r="AD107" s="399" t="s">
        <v>14</v>
      </c>
      <c r="AE107" s="399" t="s">
        <v>39</v>
      </c>
      <c r="AF107" s="399" t="s">
        <v>44</v>
      </c>
      <c r="AG107" s="399" t="s">
        <v>26</v>
      </c>
      <c r="AH107" s="399">
        <v>2</v>
      </c>
      <c r="AI107" s="399">
        <v>30</v>
      </c>
      <c r="AJ107" s="399" t="s">
        <v>478</v>
      </c>
      <c r="AK107" s="398" t="s">
        <v>44</v>
      </c>
      <c r="AL107" s="399">
        <v>2</v>
      </c>
      <c r="AM107" s="398" t="s">
        <v>37</v>
      </c>
      <c r="AN107" s="399" t="s">
        <v>14</v>
      </c>
      <c r="AO107" s="398">
        <v>70</v>
      </c>
      <c r="AP107" s="399" t="s">
        <v>44</v>
      </c>
      <c r="AQ107" s="399" t="s">
        <v>17</v>
      </c>
      <c r="AR107" s="399" t="s">
        <v>44</v>
      </c>
      <c r="AS107" s="399" t="s">
        <v>44</v>
      </c>
      <c r="AT107" s="399">
        <v>0</v>
      </c>
      <c r="AU107" s="398" t="s">
        <v>44</v>
      </c>
      <c r="AV107" s="398">
        <v>0</v>
      </c>
      <c r="AW107" s="399" t="s">
        <v>44</v>
      </c>
      <c r="AX107" s="399">
        <v>0</v>
      </c>
      <c r="AY107" s="398">
        <v>0</v>
      </c>
      <c r="AZ107" s="399" t="s">
        <v>14</v>
      </c>
      <c r="BA107" s="399" t="s">
        <v>18789</v>
      </c>
      <c r="BB107" s="399" t="s">
        <v>13467</v>
      </c>
      <c r="BC107" s="399">
        <v>5</v>
      </c>
      <c r="BD107" s="399">
        <v>30</v>
      </c>
      <c r="BE107" s="400">
        <v>70</v>
      </c>
      <c r="BF107" s="398" t="s">
        <v>44</v>
      </c>
      <c r="BG107" s="400">
        <v>3</v>
      </c>
      <c r="BH107" s="399">
        <v>0</v>
      </c>
      <c r="BI107" s="399">
        <v>100</v>
      </c>
      <c r="BJ107" s="373" t="s">
        <v>18790</v>
      </c>
      <c r="BK107" s="373">
        <v>0</v>
      </c>
      <c r="BL107" s="399" t="s">
        <v>44</v>
      </c>
      <c r="BM107" s="402" t="s">
        <v>44</v>
      </c>
      <c r="BN107" s="403" t="s">
        <v>44</v>
      </c>
      <c r="BO107" s="403">
        <v>0</v>
      </c>
      <c r="BP107" s="402" t="s">
        <v>44</v>
      </c>
      <c r="BQ107" s="403" t="s">
        <v>44</v>
      </c>
      <c r="BR107" s="403" t="s">
        <v>44</v>
      </c>
      <c r="BS107" s="408">
        <v>12</v>
      </c>
      <c r="BT107" s="399">
        <v>0</v>
      </c>
      <c r="BU107" s="399">
        <v>100</v>
      </c>
      <c r="BV107" s="399" t="s">
        <v>18742</v>
      </c>
      <c r="BW107" s="399">
        <v>10</v>
      </c>
      <c r="BX107" s="399">
        <v>0</v>
      </c>
      <c r="BY107" s="399">
        <v>100</v>
      </c>
      <c r="BZ107" s="399" t="s">
        <v>18742</v>
      </c>
      <c r="CA107" s="399">
        <v>5</v>
      </c>
      <c r="CB107" s="399">
        <v>0</v>
      </c>
      <c r="CC107" s="399">
        <v>100</v>
      </c>
      <c r="CD107" s="399" t="s">
        <v>18742</v>
      </c>
      <c r="CE107" s="399">
        <v>0</v>
      </c>
      <c r="CF107" s="399" t="s">
        <v>44</v>
      </c>
      <c r="CG107" s="399" t="s">
        <v>44</v>
      </c>
      <c r="CH107" s="399" t="s">
        <v>44</v>
      </c>
      <c r="CI107" s="398" t="s">
        <v>484</v>
      </c>
      <c r="CJ107" s="398">
        <v>0</v>
      </c>
      <c r="CK107" s="398">
        <v>100</v>
      </c>
      <c r="CL107" s="404">
        <v>0</v>
      </c>
      <c r="CM107" s="404">
        <v>0</v>
      </c>
      <c r="CN107" s="404" t="s">
        <v>44</v>
      </c>
      <c r="CO107" s="404" t="s">
        <v>44</v>
      </c>
      <c r="CP107" s="380" t="s">
        <v>44</v>
      </c>
      <c r="CQ107" s="380" t="s">
        <v>44</v>
      </c>
      <c r="CR107" s="380" t="s">
        <v>44</v>
      </c>
      <c r="CS107" s="415" t="s">
        <v>44</v>
      </c>
      <c r="CT107" s="381" t="s">
        <v>44</v>
      </c>
      <c r="CU107" s="381" t="s">
        <v>44</v>
      </c>
      <c r="CV107" s="381" t="s">
        <v>132</v>
      </c>
      <c r="CW107" s="381">
        <v>0</v>
      </c>
      <c r="CX107" s="382">
        <v>0</v>
      </c>
      <c r="CY107" s="382">
        <v>100</v>
      </c>
      <c r="CZ107" s="382">
        <v>0</v>
      </c>
      <c r="DA107" s="382">
        <v>0</v>
      </c>
      <c r="DB107" s="383">
        <v>0</v>
      </c>
      <c r="DC107" s="538">
        <f t="shared" si="3"/>
        <v>100</v>
      </c>
      <c r="DD107" s="383" t="s">
        <v>18791</v>
      </c>
      <c r="DE107" s="383">
        <v>52</v>
      </c>
      <c r="DF107" s="384" t="s">
        <v>72</v>
      </c>
      <c r="DG107" s="385" t="s">
        <v>14</v>
      </c>
      <c r="DH107" s="385" t="s">
        <v>738</v>
      </c>
      <c r="DI107" s="385" t="s">
        <v>13458</v>
      </c>
      <c r="DJ107" s="413" t="s">
        <v>44</v>
      </c>
      <c r="DK107" s="386" t="s">
        <v>14</v>
      </c>
      <c r="DL107" s="386" t="s">
        <v>17370</v>
      </c>
      <c r="DM107" s="386" t="s">
        <v>14</v>
      </c>
      <c r="DN107" s="387" t="s">
        <v>740</v>
      </c>
      <c r="DO107" s="388" t="s">
        <v>31</v>
      </c>
      <c r="DP107" s="388" t="s">
        <v>14</v>
      </c>
      <c r="DQ107" s="388" t="s">
        <v>30</v>
      </c>
      <c r="DR107" s="416" t="s">
        <v>18689</v>
      </c>
      <c r="DS107" s="389" t="s">
        <v>32</v>
      </c>
      <c r="DT107" s="392" t="s">
        <v>44</v>
      </c>
      <c r="DU107" s="392" t="s">
        <v>32</v>
      </c>
      <c r="DV107" s="392" t="s">
        <v>44</v>
      </c>
      <c r="DW107" s="392">
        <v>4</v>
      </c>
      <c r="DX107" s="392" t="s">
        <v>17</v>
      </c>
      <c r="DY107" s="444" t="s">
        <v>33</v>
      </c>
      <c r="DZ107" s="445" t="s">
        <v>18792</v>
      </c>
      <c r="EA107" s="445" t="s">
        <v>18569</v>
      </c>
      <c r="EB107" s="445" t="s">
        <v>17356</v>
      </c>
      <c r="EC107" s="445" t="s">
        <v>44</v>
      </c>
      <c r="ED107" s="445" t="s">
        <v>44</v>
      </c>
      <c r="EE107" s="384" t="s">
        <v>18793</v>
      </c>
      <c r="EF107" s="383" t="s">
        <v>44</v>
      </c>
      <c r="EG107" s="383" t="s">
        <v>44</v>
      </c>
      <c r="EH107" s="383" t="s">
        <v>44</v>
      </c>
      <c r="EI107" s="383" t="s">
        <v>44</v>
      </c>
      <c r="EJ107" s="383" t="s">
        <v>44</v>
      </c>
      <c r="EK107" s="383" t="s">
        <v>44</v>
      </c>
      <c r="EL107" s="383" t="s">
        <v>1053</v>
      </c>
      <c r="EM107" s="400" t="s">
        <v>44</v>
      </c>
      <c r="EN107" s="399" t="s">
        <v>482</v>
      </c>
      <c r="EO107" s="399" t="s">
        <v>44</v>
      </c>
      <c r="EP107" s="399" t="s">
        <v>17</v>
      </c>
      <c r="EQ107" s="400" t="s">
        <v>44</v>
      </c>
      <c r="ER107" s="405">
        <v>1</v>
      </c>
      <c r="ES107" s="405" t="s">
        <v>14</v>
      </c>
      <c r="ET107" s="401" t="s">
        <v>17456</v>
      </c>
      <c r="EU107" s="399">
        <v>2</v>
      </c>
      <c r="EV107" s="400" t="s">
        <v>17387</v>
      </c>
      <c r="EW107" s="399">
        <v>1</v>
      </c>
      <c r="EX107" s="398" t="s">
        <v>17688</v>
      </c>
      <c r="EY107" s="398">
        <v>0</v>
      </c>
      <c r="EZ107" s="398" t="s">
        <v>44</v>
      </c>
      <c r="FA107" s="399">
        <v>0</v>
      </c>
      <c r="FB107" s="399" t="s">
        <v>44</v>
      </c>
      <c r="FC107" s="399" t="s">
        <v>17456</v>
      </c>
      <c r="FD107" s="399">
        <v>2</v>
      </c>
      <c r="FE107" s="398">
        <v>1</v>
      </c>
      <c r="FF107" s="399">
        <v>0</v>
      </c>
      <c r="FG107" s="399">
        <v>0</v>
      </c>
      <c r="FH107" s="399" t="s">
        <v>44</v>
      </c>
      <c r="FI107" s="529" t="s">
        <v>18794</v>
      </c>
      <c r="FJ107" s="529" t="s">
        <v>18795</v>
      </c>
      <c r="FK107" s="529" t="s">
        <v>18796</v>
      </c>
      <c r="FL107" s="529" t="s">
        <v>18797</v>
      </c>
      <c r="FM107" s="400" t="s">
        <v>18798</v>
      </c>
      <c r="FN107" s="398" t="s">
        <v>18799</v>
      </c>
      <c r="FO107" s="398" t="s">
        <v>18800</v>
      </c>
    </row>
    <row r="108" spans="1:171" s="1" customFormat="1" ht="12.75" customHeight="1" thickBot="1" x14ac:dyDescent="0.35">
      <c r="A108" s="370">
        <v>135</v>
      </c>
      <c r="B108" s="397" t="s">
        <v>11711</v>
      </c>
      <c r="C108" s="337" t="s">
        <v>19695</v>
      </c>
      <c r="D108" s="337" t="s">
        <v>19695</v>
      </c>
      <c r="E108" s="399" t="s">
        <v>13442</v>
      </c>
      <c r="F108" s="398" t="s">
        <v>44</v>
      </c>
      <c r="G108" s="398" t="s">
        <v>369</v>
      </c>
      <c r="H108" s="398" t="s">
        <v>19</v>
      </c>
      <c r="I108" s="398" t="s">
        <v>44</v>
      </c>
      <c r="J108" s="398" t="s">
        <v>20</v>
      </c>
      <c r="K108" s="399" t="s">
        <v>44</v>
      </c>
      <c r="L108" s="399" t="s">
        <v>46</v>
      </c>
      <c r="M108" s="372" t="s">
        <v>14</v>
      </c>
      <c r="N108" s="398" t="s">
        <v>14</v>
      </c>
      <c r="O108" s="400" t="s">
        <v>44</v>
      </c>
      <c r="P108" s="398" t="s">
        <v>44</v>
      </c>
      <c r="Q108" s="400" t="s">
        <v>44</v>
      </c>
      <c r="R108" s="692" t="s">
        <v>22</v>
      </c>
      <c r="S108" s="399" t="s">
        <v>44</v>
      </c>
      <c r="T108" s="399" t="s">
        <v>44</v>
      </c>
      <c r="U108" s="399" t="s">
        <v>76</v>
      </c>
      <c r="V108" s="398" t="s">
        <v>44</v>
      </c>
      <c r="W108" s="398" t="s">
        <v>44</v>
      </c>
      <c r="X108" s="398" t="s">
        <v>44</v>
      </c>
      <c r="Y108" s="401" t="s">
        <v>44</v>
      </c>
      <c r="Z108" s="399" t="s">
        <v>44</v>
      </c>
      <c r="AA108" s="399" t="s">
        <v>44</v>
      </c>
      <c r="AB108" s="399" t="s">
        <v>14</v>
      </c>
      <c r="AC108" s="399" t="s">
        <v>48</v>
      </c>
      <c r="AD108" s="399" t="s">
        <v>17</v>
      </c>
      <c r="AE108" s="399" t="s">
        <v>44</v>
      </c>
      <c r="AF108" s="399" t="s">
        <v>44</v>
      </c>
      <c r="AG108" s="399" t="s">
        <v>38</v>
      </c>
      <c r="AH108" s="399">
        <v>1</v>
      </c>
      <c r="AI108" s="399">
        <v>15</v>
      </c>
      <c r="AJ108" s="399" t="s">
        <v>483</v>
      </c>
      <c r="AK108" s="398" t="s">
        <v>44</v>
      </c>
      <c r="AL108" s="399">
        <v>3</v>
      </c>
      <c r="AM108" s="398" t="s">
        <v>37</v>
      </c>
      <c r="AN108" s="399" t="s">
        <v>14</v>
      </c>
      <c r="AO108" s="398">
        <v>100</v>
      </c>
      <c r="AP108" s="399" t="s">
        <v>44</v>
      </c>
      <c r="AQ108" s="399" t="s">
        <v>17</v>
      </c>
      <c r="AR108" s="399" t="s">
        <v>44</v>
      </c>
      <c r="AS108" s="399" t="s">
        <v>44</v>
      </c>
      <c r="AT108" s="399">
        <v>0</v>
      </c>
      <c r="AU108" s="398" t="s">
        <v>44</v>
      </c>
      <c r="AV108" s="398">
        <v>0</v>
      </c>
      <c r="AW108" s="399" t="s">
        <v>44</v>
      </c>
      <c r="AX108" s="399">
        <v>0</v>
      </c>
      <c r="AY108" s="398">
        <v>0</v>
      </c>
      <c r="AZ108" s="399" t="s">
        <v>14</v>
      </c>
      <c r="BA108" s="399" t="s">
        <v>18822</v>
      </c>
      <c r="BB108" s="399" t="s">
        <v>486</v>
      </c>
      <c r="BC108" s="399">
        <v>8</v>
      </c>
      <c r="BD108" s="399">
        <v>11</v>
      </c>
      <c r="BE108" s="398">
        <v>89</v>
      </c>
      <c r="BF108" s="398" t="s">
        <v>44</v>
      </c>
      <c r="BG108" s="400">
        <v>0</v>
      </c>
      <c r="BH108" s="399" t="s">
        <v>44</v>
      </c>
      <c r="BI108" s="399" t="s">
        <v>44</v>
      </c>
      <c r="BJ108" s="373" t="s">
        <v>44</v>
      </c>
      <c r="BK108" s="373">
        <v>0</v>
      </c>
      <c r="BL108" s="399" t="s">
        <v>44</v>
      </c>
      <c r="BM108" s="402" t="s">
        <v>44</v>
      </c>
      <c r="BN108" s="403" t="s">
        <v>44</v>
      </c>
      <c r="BO108" s="403">
        <v>0</v>
      </c>
      <c r="BP108" s="402" t="s">
        <v>44</v>
      </c>
      <c r="BQ108" s="403" t="s">
        <v>44</v>
      </c>
      <c r="BR108" s="403" t="s">
        <v>44</v>
      </c>
      <c r="BS108" s="408">
        <v>0</v>
      </c>
      <c r="BT108" s="399" t="s">
        <v>44</v>
      </c>
      <c r="BU108" s="399" t="s">
        <v>44</v>
      </c>
      <c r="BV108" s="399" t="s">
        <v>44</v>
      </c>
      <c r="BW108" s="398">
        <v>0</v>
      </c>
      <c r="BX108" s="399" t="s">
        <v>44</v>
      </c>
      <c r="BY108" s="399" t="s">
        <v>44</v>
      </c>
      <c r="BZ108" s="399" t="s">
        <v>44</v>
      </c>
      <c r="CA108" s="399">
        <v>0</v>
      </c>
      <c r="CB108" s="399" t="s">
        <v>44</v>
      </c>
      <c r="CC108" s="399" t="s">
        <v>44</v>
      </c>
      <c r="CD108" s="399" t="s">
        <v>44</v>
      </c>
      <c r="CE108" s="399">
        <v>0</v>
      </c>
      <c r="CF108" s="399" t="s">
        <v>44</v>
      </c>
      <c r="CG108" s="399" t="s">
        <v>44</v>
      </c>
      <c r="CH108" s="399" t="s">
        <v>44</v>
      </c>
      <c r="CI108" s="398" t="s">
        <v>484</v>
      </c>
      <c r="CJ108" s="398">
        <v>0</v>
      </c>
      <c r="CK108" s="398">
        <v>100</v>
      </c>
      <c r="CL108" s="404">
        <v>0</v>
      </c>
      <c r="CM108" s="404">
        <v>0</v>
      </c>
      <c r="CN108" s="404" t="s">
        <v>44</v>
      </c>
      <c r="CO108" s="451" t="s">
        <v>44</v>
      </c>
      <c r="CP108" s="432" t="s">
        <v>44</v>
      </c>
      <c r="CQ108" s="380" t="s">
        <v>44</v>
      </c>
      <c r="CR108" s="380" t="s">
        <v>44</v>
      </c>
      <c r="CS108" s="380" t="s">
        <v>44</v>
      </c>
      <c r="CT108" s="381" t="s">
        <v>44</v>
      </c>
      <c r="CU108" s="381" t="s">
        <v>44</v>
      </c>
      <c r="CV108" s="381" t="s">
        <v>1026</v>
      </c>
      <c r="CW108" s="381">
        <v>0</v>
      </c>
      <c r="CX108" s="382">
        <v>50</v>
      </c>
      <c r="CY108" s="382">
        <v>50</v>
      </c>
      <c r="CZ108" s="382">
        <v>0</v>
      </c>
      <c r="DA108" s="382">
        <v>0</v>
      </c>
      <c r="DB108" s="433">
        <v>0</v>
      </c>
      <c r="DC108" s="538">
        <f t="shared" si="3"/>
        <v>100</v>
      </c>
      <c r="DD108" s="383" t="s">
        <v>18823</v>
      </c>
      <c r="DE108" s="383">
        <v>51</v>
      </c>
      <c r="DF108" s="384" t="s">
        <v>13483</v>
      </c>
      <c r="DG108" s="435" t="s">
        <v>17</v>
      </c>
      <c r="DH108" s="385" t="s">
        <v>44</v>
      </c>
      <c r="DI108" s="385" t="s">
        <v>44</v>
      </c>
      <c r="DJ108" s="385" t="s">
        <v>44</v>
      </c>
      <c r="DK108" s="436" t="s">
        <v>14</v>
      </c>
      <c r="DL108" s="386" t="s">
        <v>17370</v>
      </c>
      <c r="DM108" s="386" t="s">
        <v>14</v>
      </c>
      <c r="DN108" s="387" t="s">
        <v>942</v>
      </c>
      <c r="DO108" s="388" t="s">
        <v>31</v>
      </c>
      <c r="DP108" s="388" t="s">
        <v>14</v>
      </c>
      <c r="DQ108" s="388" t="s">
        <v>30</v>
      </c>
      <c r="DR108" s="388" t="s">
        <v>18824</v>
      </c>
      <c r="DS108" s="389" t="s">
        <v>32</v>
      </c>
      <c r="DT108" s="392" t="s">
        <v>44</v>
      </c>
      <c r="DU108" s="392" t="s">
        <v>44</v>
      </c>
      <c r="DV108" s="392" t="s">
        <v>44</v>
      </c>
      <c r="DW108" s="392">
        <v>7</v>
      </c>
      <c r="DX108" s="392" t="s">
        <v>17</v>
      </c>
      <c r="DY108" s="444" t="s">
        <v>33</v>
      </c>
      <c r="DZ108" s="445" t="s">
        <v>61</v>
      </c>
      <c r="EA108" s="445" t="s">
        <v>44</v>
      </c>
      <c r="EB108" s="445" t="s">
        <v>44</v>
      </c>
      <c r="EC108" s="445" t="s">
        <v>18825</v>
      </c>
      <c r="ED108" s="445" t="s">
        <v>44</v>
      </c>
      <c r="EE108" s="384" t="s">
        <v>18826</v>
      </c>
      <c r="EF108" s="383" t="s">
        <v>44</v>
      </c>
      <c r="EG108" s="383" t="s">
        <v>44</v>
      </c>
      <c r="EH108" s="383" t="s">
        <v>44</v>
      </c>
      <c r="EI108" s="383" t="s">
        <v>44</v>
      </c>
      <c r="EJ108" s="383" t="s">
        <v>44</v>
      </c>
      <c r="EK108" s="383" t="s">
        <v>44</v>
      </c>
      <c r="EL108" s="383" t="s">
        <v>722</v>
      </c>
      <c r="EM108" s="400" t="s">
        <v>44</v>
      </c>
      <c r="EN108" s="399" t="s">
        <v>482</v>
      </c>
      <c r="EO108" s="399" t="s">
        <v>44</v>
      </c>
      <c r="EP108" s="400" t="s">
        <v>17</v>
      </c>
      <c r="EQ108" s="400" t="s">
        <v>44</v>
      </c>
      <c r="ER108" s="405">
        <v>10</v>
      </c>
      <c r="ES108" s="405" t="s">
        <v>14</v>
      </c>
      <c r="ET108" s="401" t="s">
        <v>17407</v>
      </c>
      <c r="EU108" s="399">
        <v>1</v>
      </c>
      <c r="EV108" s="400" t="s">
        <v>17373</v>
      </c>
      <c r="EW108" s="399">
        <v>0</v>
      </c>
      <c r="EX108" s="398" t="s">
        <v>44</v>
      </c>
      <c r="EY108" s="398">
        <v>0</v>
      </c>
      <c r="EZ108" s="398" t="s">
        <v>44</v>
      </c>
      <c r="FA108" s="399">
        <v>0</v>
      </c>
      <c r="FB108" s="398" t="s">
        <v>44</v>
      </c>
      <c r="FC108" s="399" t="s">
        <v>44</v>
      </c>
      <c r="FD108" s="399">
        <v>0</v>
      </c>
      <c r="FE108" s="398">
        <v>0</v>
      </c>
      <c r="FF108" s="399">
        <v>0</v>
      </c>
      <c r="FG108" s="399">
        <v>0</v>
      </c>
      <c r="FH108" s="399" t="s">
        <v>44</v>
      </c>
      <c r="FI108" s="529" t="s">
        <v>18827</v>
      </c>
      <c r="FJ108" s="529" t="s">
        <v>18828</v>
      </c>
      <c r="FK108" s="530" t="s">
        <v>18829</v>
      </c>
      <c r="FL108" s="399"/>
      <c r="FM108" s="400" t="s">
        <v>18830</v>
      </c>
      <c r="FN108" s="399" t="s">
        <v>18831</v>
      </c>
      <c r="FO108" s="398" t="s">
        <v>18832</v>
      </c>
    </row>
    <row r="109" spans="1:171" s="1" customFormat="1" ht="12.75" customHeight="1" thickBot="1" x14ac:dyDescent="0.35">
      <c r="A109" s="370">
        <v>136</v>
      </c>
      <c r="B109" s="397" t="s">
        <v>9618</v>
      </c>
      <c r="C109" s="337" t="s">
        <v>19695</v>
      </c>
      <c r="D109" s="337" t="s">
        <v>19695</v>
      </c>
      <c r="E109" s="399" t="s">
        <v>13442</v>
      </c>
      <c r="F109" s="398" t="s">
        <v>44</v>
      </c>
      <c r="G109" s="398" t="s">
        <v>376</v>
      </c>
      <c r="H109" s="398" t="s">
        <v>19</v>
      </c>
      <c r="I109" s="398" t="s">
        <v>44</v>
      </c>
      <c r="J109" s="398" t="s">
        <v>20</v>
      </c>
      <c r="K109" s="399" t="s">
        <v>44</v>
      </c>
      <c r="L109" s="399" t="s">
        <v>21</v>
      </c>
      <c r="M109" s="372" t="s">
        <v>14</v>
      </c>
      <c r="N109" s="398" t="s">
        <v>14</v>
      </c>
      <c r="O109" s="400" t="s">
        <v>44</v>
      </c>
      <c r="P109" s="398" t="s">
        <v>44</v>
      </c>
      <c r="Q109" s="400" t="s">
        <v>44</v>
      </c>
      <c r="R109" s="692" t="s">
        <v>22</v>
      </c>
      <c r="S109" s="399" t="s">
        <v>44</v>
      </c>
      <c r="T109" s="399" t="s">
        <v>44</v>
      </c>
      <c r="U109" s="399" t="s">
        <v>23</v>
      </c>
      <c r="V109" s="398" t="s">
        <v>37</v>
      </c>
      <c r="W109" s="398" t="s">
        <v>25</v>
      </c>
      <c r="X109" s="398">
        <v>3</v>
      </c>
      <c r="Y109" s="401">
        <v>1080</v>
      </c>
      <c r="Z109" s="399" t="s">
        <v>24</v>
      </c>
      <c r="AA109" s="399" t="s">
        <v>18833</v>
      </c>
      <c r="AB109" s="399" t="s">
        <v>14</v>
      </c>
      <c r="AC109" s="399" t="s">
        <v>48</v>
      </c>
      <c r="AD109" s="399" t="s">
        <v>14</v>
      </c>
      <c r="AE109" s="399" t="s">
        <v>48</v>
      </c>
      <c r="AF109" s="399" t="s">
        <v>44</v>
      </c>
      <c r="AG109" s="399" t="s">
        <v>38</v>
      </c>
      <c r="AH109" s="399">
        <v>2</v>
      </c>
      <c r="AI109" s="399">
        <v>10</v>
      </c>
      <c r="AJ109" s="399" t="s">
        <v>483</v>
      </c>
      <c r="AK109" s="398" t="s">
        <v>44</v>
      </c>
      <c r="AL109" s="399">
        <v>2</v>
      </c>
      <c r="AM109" s="398" t="s">
        <v>27</v>
      </c>
      <c r="AN109" s="399" t="s">
        <v>14</v>
      </c>
      <c r="AO109" s="398">
        <v>100</v>
      </c>
      <c r="AP109" s="399" t="s">
        <v>44</v>
      </c>
      <c r="AQ109" s="399" t="s">
        <v>17</v>
      </c>
      <c r="AR109" s="399" t="s">
        <v>44</v>
      </c>
      <c r="AS109" s="399" t="s">
        <v>44</v>
      </c>
      <c r="AT109" s="399">
        <v>0</v>
      </c>
      <c r="AU109" s="398" t="s">
        <v>44</v>
      </c>
      <c r="AV109" s="398">
        <v>0</v>
      </c>
      <c r="AW109" s="399" t="s">
        <v>44</v>
      </c>
      <c r="AX109" s="399">
        <v>0</v>
      </c>
      <c r="AY109" s="398">
        <v>0</v>
      </c>
      <c r="AZ109" s="399" t="s">
        <v>14</v>
      </c>
      <c r="BA109" s="399" t="s">
        <v>18834</v>
      </c>
      <c r="BB109" s="399" t="s">
        <v>486</v>
      </c>
      <c r="BC109" s="399">
        <v>3</v>
      </c>
      <c r="BD109" s="399">
        <v>100</v>
      </c>
      <c r="BE109" s="398">
        <v>0</v>
      </c>
      <c r="BF109" s="398" t="s">
        <v>44</v>
      </c>
      <c r="BG109" s="400">
        <v>0</v>
      </c>
      <c r="BH109" s="399" t="s">
        <v>44</v>
      </c>
      <c r="BI109" s="399" t="s">
        <v>44</v>
      </c>
      <c r="BJ109" s="373" t="s">
        <v>44</v>
      </c>
      <c r="BK109" s="373">
        <v>0</v>
      </c>
      <c r="BL109" s="399" t="s">
        <v>44</v>
      </c>
      <c r="BM109" s="402" t="s">
        <v>44</v>
      </c>
      <c r="BN109" s="403" t="s">
        <v>44</v>
      </c>
      <c r="BO109" s="403">
        <v>0</v>
      </c>
      <c r="BP109" s="402" t="s">
        <v>44</v>
      </c>
      <c r="BQ109" s="403" t="s">
        <v>44</v>
      </c>
      <c r="BR109" s="403" t="s">
        <v>44</v>
      </c>
      <c r="BS109" s="408">
        <v>0</v>
      </c>
      <c r="BT109" s="399" t="s">
        <v>44</v>
      </c>
      <c r="BU109" s="399" t="s">
        <v>44</v>
      </c>
      <c r="BV109" s="399" t="s">
        <v>44</v>
      </c>
      <c r="BW109" s="398">
        <v>0</v>
      </c>
      <c r="BX109" s="399" t="s">
        <v>44</v>
      </c>
      <c r="BY109" s="399" t="s">
        <v>44</v>
      </c>
      <c r="BZ109" s="399" t="s">
        <v>44</v>
      </c>
      <c r="CA109" s="399">
        <v>0</v>
      </c>
      <c r="CB109" s="399" t="s">
        <v>44</v>
      </c>
      <c r="CC109" s="399" t="s">
        <v>44</v>
      </c>
      <c r="CD109" s="399" t="s">
        <v>44</v>
      </c>
      <c r="CE109" s="399">
        <v>0</v>
      </c>
      <c r="CF109" s="399" t="s">
        <v>44</v>
      </c>
      <c r="CG109" s="399" t="s">
        <v>44</v>
      </c>
      <c r="CH109" s="399" t="s">
        <v>44</v>
      </c>
      <c r="CI109" s="398" t="s">
        <v>484</v>
      </c>
      <c r="CJ109" s="398">
        <v>0</v>
      </c>
      <c r="CK109" s="398">
        <v>100</v>
      </c>
      <c r="CL109" s="404">
        <v>0</v>
      </c>
      <c r="CM109" s="404">
        <v>0</v>
      </c>
      <c r="CN109" s="404" t="s">
        <v>44</v>
      </c>
      <c r="CO109" s="451" t="s">
        <v>44</v>
      </c>
      <c r="CP109" s="432" t="s">
        <v>44</v>
      </c>
      <c r="CQ109" s="380" t="s">
        <v>44</v>
      </c>
      <c r="CR109" s="380" t="s">
        <v>44</v>
      </c>
      <c r="CS109" s="380" t="s">
        <v>44</v>
      </c>
      <c r="CT109" s="381" t="s">
        <v>44</v>
      </c>
      <c r="CU109" s="381" t="s">
        <v>44</v>
      </c>
      <c r="CV109" s="381" t="s">
        <v>63</v>
      </c>
      <c r="CW109" s="381">
        <v>0</v>
      </c>
      <c r="CX109" s="382">
        <v>100</v>
      </c>
      <c r="CY109" s="382">
        <v>0</v>
      </c>
      <c r="CZ109" s="382">
        <v>0</v>
      </c>
      <c r="DA109" s="382">
        <v>0</v>
      </c>
      <c r="DB109" s="383">
        <v>0</v>
      </c>
      <c r="DC109" s="538">
        <f t="shared" si="3"/>
        <v>100</v>
      </c>
      <c r="DD109" s="383" t="s">
        <v>18835</v>
      </c>
      <c r="DE109" s="383">
        <v>43</v>
      </c>
      <c r="DF109" s="452" t="s">
        <v>17369</v>
      </c>
      <c r="DG109" s="435" t="s">
        <v>14</v>
      </c>
      <c r="DH109" s="385" t="s">
        <v>746</v>
      </c>
      <c r="DI109" s="385" t="s">
        <v>752</v>
      </c>
      <c r="DJ109" s="385" t="s">
        <v>44</v>
      </c>
      <c r="DK109" s="436" t="s">
        <v>14</v>
      </c>
      <c r="DL109" s="386" t="s">
        <v>17370</v>
      </c>
      <c r="DM109" s="386" t="s">
        <v>14</v>
      </c>
      <c r="DN109" s="387" t="s">
        <v>60</v>
      </c>
      <c r="DO109" s="388" t="s">
        <v>31</v>
      </c>
      <c r="DP109" s="388" t="s">
        <v>17</v>
      </c>
      <c r="DQ109" s="388" t="s">
        <v>44</v>
      </c>
      <c r="DR109" s="388" t="s">
        <v>44</v>
      </c>
      <c r="DS109" s="389" t="s">
        <v>32</v>
      </c>
      <c r="DT109" s="392" t="s">
        <v>44</v>
      </c>
      <c r="DU109" s="439" t="s">
        <v>44</v>
      </c>
      <c r="DV109" s="392" t="s">
        <v>44</v>
      </c>
      <c r="DW109" s="392">
        <v>3</v>
      </c>
      <c r="DX109" s="392" t="s">
        <v>17</v>
      </c>
      <c r="DY109" s="444" t="s">
        <v>33</v>
      </c>
      <c r="DZ109" s="445" t="s">
        <v>34</v>
      </c>
      <c r="EA109" s="395" t="s">
        <v>18836</v>
      </c>
      <c r="EB109" s="395" t="s">
        <v>17684</v>
      </c>
      <c r="EC109" s="395" t="s">
        <v>44</v>
      </c>
      <c r="ED109" s="395" t="s">
        <v>44</v>
      </c>
      <c r="EE109" s="384" t="s">
        <v>44</v>
      </c>
      <c r="EF109" s="383" t="s">
        <v>44</v>
      </c>
      <c r="EG109" s="383" t="s">
        <v>44</v>
      </c>
      <c r="EH109" s="383" t="s">
        <v>44</v>
      </c>
      <c r="EI109" s="383" t="s">
        <v>44</v>
      </c>
      <c r="EJ109" s="383" t="s">
        <v>44</v>
      </c>
      <c r="EK109" s="383" t="s">
        <v>44</v>
      </c>
      <c r="EL109" s="383" t="s">
        <v>722</v>
      </c>
      <c r="EM109" s="400" t="s">
        <v>44</v>
      </c>
      <c r="EN109" s="399" t="s">
        <v>723</v>
      </c>
      <c r="EO109" s="399" t="s">
        <v>44</v>
      </c>
      <c r="EP109" s="400" t="s">
        <v>17</v>
      </c>
      <c r="EQ109" s="400" t="s">
        <v>44</v>
      </c>
      <c r="ER109" s="405">
        <v>5</v>
      </c>
      <c r="ES109" s="405" t="s">
        <v>14</v>
      </c>
      <c r="ET109" s="401" t="s">
        <v>17407</v>
      </c>
      <c r="EU109" s="399">
        <v>1</v>
      </c>
      <c r="EV109" s="400" t="s">
        <v>17373</v>
      </c>
      <c r="EW109" s="399">
        <v>0</v>
      </c>
      <c r="EX109" s="398" t="s">
        <v>44</v>
      </c>
      <c r="EY109" s="398">
        <v>0</v>
      </c>
      <c r="EZ109" s="398" t="s">
        <v>44</v>
      </c>
      <c r="FA109" s="399">
        <v>0</v>
      </c>
      <c r="FB109" s="398" t="s">
        <v>44</v>
      </c>
      <c r="FC109" s="399" t="s">
        <v>48</v>
      </c>
      <c r="FD109" s="399">
        <v>0</v>
      </c>
      <c r="FE109" s="398">
        <v>0</v>
      </c>
      <c r="FF109" s="399">
        <v>1</v>
      </c>
      <c r="FG109" s="399">
        <v>0</v>
      </c>
      <c r="FH109" s="399" t="s">
        <v>44</v>
      </c>
      <c r="FI109" s="529" t="s">
        <v>18837</v>
      </c>
      <c r="FJ109" s="529" t="s">
        <v>18838</v>
      </c>
      <c r="FK109" s="529" t="s">
        <v>18839</v>
      </c>
      <c r="FL109" s="529" t="s">
        <v>18840</v>
      </c>
      <c r="FM109" s="400" t="s">
        <v>18841</v>
      </c>
      <c r="FN109" s="398" t="s">
        <v>18842</v>
      </c>
      <c r="FO109" s="398" t="s">
        <v>834</v>
      </c>
    </row>
    <row r="110" spans="1:171" s="1" customFormat="1" ht="12.75" customHeight="1" thickBot="1" x14ac:dyDescent="0.35">
      <c r="A110" s="370">
        <v>138</v>
      </c>
      <c r="B110" s="397" t="s">
        <v>14584</v>
      </c>
      <c r="C110" s="337" t="s">
        <v>19695</v>
      </c>
      <c r="D110" s="337" t="s">
        <v>19695</v>
      </c>
      <c r="E110" s="399" t="s">
        <v>13442</v>
      </c>
      <c r="F110" s="398" t="s">
        <v>44</v>
      </c>
      <c r="G110" s="398" t="s">
        <v>381</v>
      </c>
      <c r="H110" s="398" t="s">
        <v>19</v>
      </c>
      <c r="I110" s="398" t="s">
        <v>44</v>
      </c>
      <c r="J110" s="398" t="s">
        <v>20</v>
      </c>
      <c r="K110" s="399" t="s">
        <v>44</v>
      </c>
      <c r="L110" s="399" t="s">
        <v>21</v>
      </c>
      <c r="M110" s="372" t="s">
        <v>14</v>
      </c>
      <c r="N110" s="398" t="s">
        <v>14</v>
      </c>
      <c r="O110" s="400" t="s">
        <v>44</v>
      </c>
      <c r="P110" s="398" t="s">
        <v>44</v>
      </c>
      <c r="Q110" s="400" t="s">
        <v>44</v>
      </c>
      <c r="R110" s="692" t="s">
        <v>22</v>
      </c>
      <c r="S110" s="399" t="s">
        <v>44</v>
      </c>
      <c r="T110" s="399" t="s">
        <v>44</v>
      </c>
      <c r="U110" s="399" t="s">
        <v>23</v>
      </c>
      <c r="V110" s="398" t="s">
        <v>65</v>
      </c>
      <c r="W110" s="398" t="s">
        <v>25</v>
      </c>
      <c r="X110" s="398">
        <v>8</v>
      </c>
      <c r="Y110" s="401">
        <v>840</v>
      </c>
      <c r="Z110" s="399" t="s">
        <v>24</v>
      </c>
      <c r="AA110" s="399" t="s">
        <v>18856</v>
      </c>
      <c r="AB110" s="399" t="s">
        <v>14</v>
      </c>
      <c r="AC110" s="399" t="s">
        <v>48</v>
      </c>
      <c r="AD110" s="399" t="s">
        <v>14</v>
      </c>
      <c r="AE110" s="399" t="s">
        <v>48</v>
      </c>
      <c r="AF110" s="399" t="s">
        <v>39</v>
      </c>
      <c r="AG110" s="399" t="s">
        <v>26</v>
      </c>
      <c r="AH110" s="399">
        <v>3</v>
      </c>
      <c r="AI110" s="399">
        <v>5</v>
      </c>
      <c r="AJ110" s="399" t="s">
        <v>483</v>
      </c>
      <c r="AK110" s="398" t="s">
        <v>44</v>
      </c>
      <c r="AL110" s="399">
        <v>6</v>
      </c>
      <c r="AM110" s="398" t="s">
        <v>37</v>
      </c>
      <c r="AN110" s="399" t="s">
        <v>14</v>
      </c>
      <c r="AO110" s="398">
        <v>99</v>
      </c>
      <c r="AP110" s="399" t="s">
        <v>44</v>
      </c>
      <c r="AQ110" s="399" t="s">
        <v>17</v>
      </c>
      <c r="AR110" s="399" t="s">
        <v>44</v>
      </c>
      <c r="AS110" s="399" t="s">
        <v>44</v>
      </c>
      <c r="AT110" s="399">
        <v>0</v>
      </c>
      <c r="AU110" s="398" t="s">
        <v>44</v>
      </c>
      <c r="AV110" s="398">
        <v>0</v>
      </c>
      <c r="AW110" s="399" t="s">
        <v>44</v>
      </c>
      <c r="AX110" s="399">
        <v>0</v>
      </c>
      <c r="AY110" s="398">
        <v>0</v>
      </c>
      <c r="AZ110" s="399" t="s">
        <v>14</v>
      </c>
      <c r="BA110" s="399" t="s">
        <v>18857</v>
      </c>
      <c r="BB110" s="399" t="s">
        <v>486</v>
      </c>
      <c r="BC110" s="399">
        <v>6</v>
      </c>
      <c r="BD110" s="399">
        <v>21</v>
      </c>
      <c r="BE110" s="398">
        <v>79</v>
      </c>
      <c r="BF110" s="398" t="s">
        <v>44</v>
      </c>
      <c r="BG110" s="400">
        <v>0</v>
      </c>
      <c r="BH110" s="399" t="s">
        <v>44</v>
      </c>
      <c r="BI110" s="399" t="s">
        <v>44</v>
      </c>
      <c r="BJ110" s="373" t="s">
        <v>44</v>
      </c>
      <c r="BK110" s="373">
        <v>0</v>
      </c>
      <c r="BL110" s="399" t="s">
        <v>44</v>
      </c>
      <c r="BM110" s="402" t="s">
        <v>44</v>
      </c>
      <c r="BN110" s="403" t="s">
        <v>44</v>
      </c>
      <c r="BO110" s="403">
        <v>0</v>
      </c>
      <c r="BP110" s="402" t="s">
        <v>44</v>
      </c>
      <c r="BQ110" s="403" t="s">
        <v>44</v>
      </c>
      <c r="BR110" s="403" t="s">
        <v>44</v>
      </c>
      <c r="BS110" s="378">
        <v>0</v>
      </c>
      <c r="BT110" s="399" t="s">
        <v>44</v>
      </c>
      <c r="BU110" s="399" t="s">
        <v>44</v>
      </c>
      <c r="BV110" s="399" t="s">
        <v>44</v>
      </c>
      <c r="BW110" s="398">
        <v>0</v>
      </c>
      <c r="BX110" s="399" t="s">
        <v>44</v>
      </c>
      <c r="BY110" s="399" t="s">
        <v>44</v>
      </c>
      <c r="BZ110" s="399" t="s">
        <v>44</v>
      </c>
      <c r="CA110" s="399">
        <v>0</v>
      </c>
      <c r="CB110" s="399" t="s">
        <v>44</v>
      </c>
      <c r="CC110" s="399" t="s">
        <v>44</v>
      </c>
      <c r="CD110" s="399" t="s">
        <v>44</v>
      </c>
      <c r="CE110" s="399">
        <v>0</v>
      </c>
      <c r="CF110" s="399" t="s">
        <v>44</v>
      </c>
      <c r="CG110" s="399" t="s">
        <v>44</v>
      </c>
      <c r="CH110" s="399" t="s">
        <v>44</v>
      </c>
      <c r="CI110" s="398" t="s">
        <v>484</v>
      </c>
      <c r="CJ110" s="398">
        <v>0</v>
      </c>
      <c r="CK110" s="398">
        <v>100</v>
      </c>
      <c r="CL110" s="404">
        <v>0</v>
      </c>
      <c r="CM110" s="404">
        <v>0</v>
      </c>
      <c r="CN110" s="404" t="s">
        <v>44</v>
      </c>
      <c r="CO110" s="404" t="s">
        <v>44</v>
      </c>
      <c r="CP110" s="432" t="s">
        <v>44</v>
      </c>
      <c r="CQ110" s="380" t="s">
        <v>44</v>
      </c>
      <c r="CR110" s="380" t="s">
        <v>44</v>
      </c>
      <c r="CS110" s="380" t="s">
        <v>44</v>
      </c>
      <c r="CT110" s="381" t="s">
        <v>44</v>
      </c>
      <c r="CU110" s="381" t="s">
        <v>44</v>
      </c>
      <c r="CV110" s="381" t="s">
        <v>1026</v>
      </c>
      <c r="CW110" s="381">
        <v>0</v>
      </c>
      <c r="CX110" s="382">
        <v>99</v>
      </c>
      <c r="CY110" s="382">
        <v>1</v>
      </c>
      <c r="CZ110" s="382">
        <v>0</v>
      </c>
      <c r="DA110" s="382">
        <v>0</v>
      </c>
      <c r="DB110" s="383">
        <v>0</v>
      </c>
      <c r="DC110" s="538">
        <f t="shared" si="3"/>
        <v>100</v>
      </c>
      <c r="DD110" s="383" t="s">
        <v>18823</v>
      </c>
      <c r="DE110" s="383">
        <v>17</v>
      </c>
      <c r="DF110" s="452" t="s">
        <v>18858</v>
      </c>
      <c r="DG110" s="435" t="s">
        <v>17</v>
      </c>
      <c r="DH110" s="385" t="s">
        <v>44</v>
      </c>
      <c r="DI110" s="385" t="s">
        <v>44</v>
      </c>
      <c r="DJ110" s="385" t="s">
        <v>44</v>
      </c>
      <c r="DK110" s="386" t="s">
        <v>14</v>
      </c>
      <c r="DL110" s="387" t="s">
        <v>17370</v>
      </c>
      <c r="DM110" s="387" t="s">
        <v>14</v>
      </c>
      <c r="DN110" s="387" t="s">
        <v>40</v>
      </c>
      <c r="DO110" s="388" t="s">
        <v>31</v>
      </c>
      <c r="DP110" s="388" t="s">
        <v>14</v>
      </c>
      <c r="DQ110" s="388" t="s">
        <v>30</v>
      </c>
      <c r="DR110" s="388" t="s">
        <v>18859</v>
      </c>
      <c r="DS110" s="389" t="s">
        <v>32</v>
      </c>
      <c r="DT110" s="392" t="s">
        <v>44</v>
      </c>
      <c r="DU110" s="392" t="s">
        <v>32</v>
      </c>
      <c r="DV110" s="392" t="s">
        <v>44</v>
      </c>
      <c r="DW110" s="392">
        <v>2</v>
      </c>
      <c r="DX110" s="392" t="s">
        <v>14</v>
      </c>
      <c r="DY110" s="444" t="s">
        <v>33</v>
      </c>
      <c r="DZ110" s="445" t="s">
        <v>758</v>
      </c>
      <c r="EA110" s="395" t="s">
        <v>13470</v>
      </c>
      <c r="EB110" s="395" t="s">
        <v>18168</v>
      </c>
      <c r="EC110" s="395" t="s">
        <v>44</v>
      </c>
      <c r="ED110" s="395" t="s">
        <v>44</v>
      </c>
      <c r="EE110" s="384" t="s">
        <v>18860</v>
      </c>
      <c r="EF110" s="383" t="s">
        <v>44</v>
      </c>
      <c r="EG110" s="383" t="s">
        <v>44</v>
      </c>
      <c r="EH110" s="383" t="s">
        <v>44</v>
      </c>
      <c r="EI110" s="383" t="s">
        <v>44</v>
      </c>
      <c r="EJ110" s="383" t="s">
        <v>44</v>
      </c>
      <c r="EK110" s="383" t="s">
        <v>44</v>
      </c>
      <c r="EL110" s="383" t="s">
        <v>722</v>
      </c>
      <c r="EM110" s="400" t="s">
        <v>44</v>
      </c>
      <c r="EN110" s="399" t="s">
        <v>723</v>
      </c>
      <c r="EO110" s="399" t="s">
        <v>44</v>
      </c>
      <c r="EP110" s="400" t="s">
        <v>17</v>
      </c>
      <c r="EQ110" s="400" t="s">
        <v>44</v>
      </c>
      <c r="ER110" s="405">
        <v>15</v>
      </c>
      <c r="ES110" s="405" t="s">
        <v>14</v>
      </c>
      <c r="ET110" s="401" t="s">
        <v>17407</v>
      </c>
      <c r="EU110" s="399">
        <v>1</v>
      </c>
      <c r="EV110" s="400" t="s">
        <v>17398</v>
      </c>
      <c r="EW110" s="399">
        <v>0</v>
      </c>
      <c r="EX110" s="398" t="s">
        <v>44</v>
      </c>
      <c r="EY110" s="398">
        <v>1</v>
      </c>
      <c r="EZ110" s="398" t="s">
        <v>17398</v>
      </c>
      <c r="FA110" s="399">
        <v>0</v>
      </c>
      <c r="FB110" s="399" t="s">
        <v>44</v>
      </c>
      <c r="FC110" s="399" t="s">
        <v>18434</v>
      </c>
      <c r="FD110" s="399">
        <v>1</v>
      </c>
      <c r="FE110" s="398">
        <v>0</v>
      </c>
      <c r="FF110" s="399">
        <v>1</v>
      </c>
      <c r="FG110" s="399">
        <v>0</v>
      </c>
      <c r="FH110" s="399" t="s">
        <v>44</v>
      </c>
      <c r="FI110" s="529" t="s">
        <v>18861</v>
      </c>
      <c r="FJ110" s="529" t="s">
        <v>18862</v>
      </c>
      <c r="FK110" s="530" t="s">
        <v>18863</v>
      </c>
      <c r="FL110" s="530" t="s">
        <v>18864</v>
      </c>
      <c r="FM110" s="400" t="s">
        <v>18865</v>
      </c>
      <c r="FN110" s="399" t="s">
        <v>834</v>
      </c>
      <c r="FO110" s="398" t="s">
        <v>834</v>
      </c>
    </row>
    <row r="111" spans="1:171" s="1" customFormat="1" ht="12.75" customHeight="1" thickBot="1" x14ac:dyDescent="0.35">
      <c r="A111" s="370">
        <v>118</v>
      </c>
      <c r="B111" s="397" t="s">
        <v>3682</v>
      </c>
      <c r="C111" s="337" t="s">
        <v>19695</v>
      </c>
      <c r="D111" s="337" t="s">
        <v>19695</v>
      </c>
      <c r="E111" s="399" t="s">
        <v>13442</v>
      </c>
      <c r="F111" s="398" t="s">
        <v>44</v>
      </c>
      <c r="G111" s="398" t="s">
        <v>15850</v>
      </c>
      <c r="H111" s="398" t="s">
        <v>19</v>
      </c>
      <c r="I111" s="398" t="s">
        <v>44</v>
      </c>
      <c r="J111" s="398" t="s">
        <v>20</v>
      </c>
      <c r="K111" s="399" t="s">
        <v>44</v>
      </c>
      <c r="L111" s="399" t="s">
        <v>18619</v>
      </c>
      <c r="M111" s="372" t="s">
        <v>17</v>
      </c>
      <c r="N111" s="398" t="s">
        <v>14</v>
      </c>
      <c r="O111" s="400" t="s">
        <v>44</v>
      </c>
      <c r="P111" s="398" t="s">
        <v>44</v>
      </c>
      <c r="Q111" s="400" t="s">
        <v>44</v>
      </c>
      <c r="R111" s="692" t="s">
        <v>22</v>
      </c>
      <c r="S111" s="399" t="s">
        <v>44</v>
      </c>
      <c r="T111" s="399" t="s">
        <v>44</v>
      </c>
      <c r="U111" s="399" t="s">
        <v>23</v>
      </c>
      <c r="V111" s="398" t="s">
        <v>27</v>
      </c>
      <c r="W111" s="398" t="s">
        <v>26</v>
      </c>
      <c r="X111" s="398">
        <v>1</v>
      </c>
      <c r="Y111" s="401">
        <v>60</v>
      </c>
      <c r="Z111" s="399" t="s">
        <v>24</v>
      </c>
      <c r="AA111" s="399" t="s">
        <v>18620</v>
      </c>
      <c r="AB111" s="399" t="s">
        <v>17</v>
      </c>
      <c r="AC111" s="399" t="s">
        <v>44</v>
      </c>
      <c r="AD111" s="399" t="s">
        <v>14</v>
      </c>
      <c r="AE111" s="399" t="s">
        <v>39</v>
      </c>
      <c r="AF111" s="399" t="s">
        <v>44</v>
      </c>
      <c r="AG111" s="399" t="s">
        <v>26</v>
      </c>
      <c r="AH111" s="399">
        <v>4</v>
      </c>
      <c r="AI111" s="399">
        <v>40</v>
      </c>
      <c r="AJ111" s="399" t="s">
        <v>483</v>
      </c>
      <c r="AK111" s="398" t="s">
        <v>44</v>
      </c>
      <c r="AL111" s="399">
        <v>2</v>
      </c>
      <c r="AM111" s="398" t="s">
        <v>65</v>
      </c>
      <c r="AN111" s="399" t="s">
        <v>14</v>
      </c>
      <c r="AO111" s="398">
        <v>50</v>
      </c>
      <c r="AP111" s="399" t="s">
        <v>44</v>
      </c>
      <c r="AQ111" s="399" t="s">
        <v>17</v>
      </c>
      <c r="AR111" s="399" t="s">
        <v>44</v>
      </c>
      <c r="AS111" s="399" t="s">
        <v>44</v>
      </c>
      <c r="AT111" s="399">
        <v>0</v>
      </c>
      <c r="AU111" s="398" t="s">
        <v>44</v>
      </c>
      <c r="AV111" s="398">
        <v>0</v>
      </c>
      <c r="AW111" s="399" t="s">
        <v>44</v>
      </c>
      <c r="AX111" s="399">
        <v>0</v>
      </c>
      <c r="AY111" s="398">
        <v>0</v>
      </c>
      <c r="AZ111" s="399" t="s">
        <v>14</v>
      </c>
      <c r="BA111" s="399" t="s">
        <v>18621</v>
      </c>
      <c r="BB111" s="399" t="s">
        <v>731</v>
      </c>
      <c r="BC111" s="399">
        <v>2</v>
      </c>
      <c r="BD111" s="399">
        <v>100</v>
      </c>
      <c r="BE111" s="400">
        <v>0</v>
      </c>
      <c r="BF111" s="398" t="s">
        <v>44</v>
      </c>
      <c r="BG111" s="398">
        <v>0</v>
      </c>
      <c r="BH111" s="399" t="s">
        <v>44</v>
      </c>
      <c r="BI111" s="399" t="s">
        <v>44</v>
      </c>
      <c r="BJ111" s="373" t="s">
        <v>44</v>
      </c>
      <c r="BK111" s="373">
        <v>0</v>
      </c>
      <c r="BL111" s="399" t="s">
        <v>44</v>
      </c>
      <c r="BM111" s="376" t="s">
        <v>44</v>
      </c>
      <c r="BN111" s="377" t="s">
        <v>44</v>
      </c>
      <c r="BO111" s="377">
        <v>0</v>
      </c>
      <c r="BP111" s="376" t="s">
        <v>44</v>
      </c>
      <c r="BQ111" s="377" t="s">
        <v>44</v>
      </c>
      <c r="BR111" s="377" t="s">
        <v>44</v>
      </c>
      <c r="BS111" s="378">
        <v>5</v>
      </c>
      <c r="BT111" s="399">
        <v>0</v>
      </c>
      <c r="BU111" s="399">
        <v>100</v>
      </c>
      <c r="BV111" s="399" t="s">
        <v>18611</v>
      </c>
      <c r="BW111" s="399">
        <v>0</v>
      </c>
      <c r="BX111" s="399" t="s">
        <v>44</v>
      </c>
      <c r="BY111" s="399" t="s">
        <v>44</v>
      </c>
      <c r="BZ111" s="399" t="s">
        <v>44</v>
      </c>
      <c r="CA111" s="399">
        <v>0</v>
      </c>
      <c r="CB111" s="399" t="s">
        <v>44</v>
      </c>
      <c r="CC111" s="399" t="s">
        <v>44</v>
      </c>
      <c r="CD111" s="399" t="s">
        <v>44</v>
      </c>
      <c r="CE111" s="399">
        <v>0</v>
      </c>
      <c r="CF111" s="399" t="s">
        <v>44</v>
      </c>
      <c r="CG111" s="399" t="s">
        <v>44</v>
      </c>
      <c r="CH111" s="399" t="s">
        <v>44</v>
      </c>
      <c r="CI111" s="398" t="s">
        <v>479</v>
      </c>
      <c r="CJ111" s="398">
        <v>100</v>
      </c>
      <c r="CK111" s="398">
        <v>0</v>
      </c>
      <c r="CL111" s="379">
        <v>0</v>
      </c>
      <c r="CM111" s="379">
        <v>0</v>
      </c>
      <c r="CN111" s="379" t="s">
        <v>44</v>
      </c>
      <c r="CO111" s="379" t="s">
        <v>480</v>
      </c>
      <c r="CP111" s="432">
        <v>100</v>
      </c>
      <c r="CQ111" s="380">
        <v>0</v>
      </c>
      <c r="CR111" s="380">
        <v>0</v>
      </c>
      <c r="CS111" s="380">
        <v>0</v>
      </c>
      <c r="CT111" s="381">
        <v>0</v>
      </c>
      <c r="CU111" s="381" t="s">
        <v>44</v>
      </c>
      <c r="CV111" s="381" t="s">
        <v>44</v>
      </c>
      <c r="CW111" s="381" t="s">
        <v>44</v>
      </c>
      <c r="CX111" s="382" t="s">
        <v>44</v>
      </c>
      <c r="CY111" s="382" t="s">
        <v>44</v>
      </c>
      <c r="CZ111" s="382" t="s">
        <v>44</v>
      </c>
      <c r="DA111" s="382" t="s">
        <v>44</v>
      </c>
      <c r="DB111" s="433" t="s">
        <v>44</v>
      </c>
      <c r="DC111" s="538">
        <f t="shared" si="3"/>
        <v>0</v>
      </c>
      <c r="DD111" s="383" t="s">
        <v>18622</v>
      </c>
      <c r="DE111" s="383">
        <v>96</v>
      </c>
      <c r="DF111" s="384" t="s">
        <v>481</v>
      </c>
      <c r="DG111" s="435" t="s">
        <v>14</v>
      </c>
      <c r="DH111" s="385" t="s">
        <v>721</v>
      </c>
      <c r="DI111" s="385" t="s">
        <v>775</v>
      </c>
      <c r="DJ111" s="385" t="s">
        <v>44</v>
      </c>
      <c r="DK111" s="436" t="s">
        <v>14</v>
      </c>
      <c r="DL111" s="386" t="s">
        <v>17572</v>
      </c>
      <c r="DM111" s="386" t="s">
        <v>14</v>
      </c>
      <c r="DN111" s="387" t="s">
        <v>748</v>
      </c>
      <c r="DO111" s="388" t="s">
        <v>31</v>
      </c>
      <c r="DP111" s="388" t="s">
        <v>14</v>
      </c>
      <c r="DQ111" s="388" t="s">
        <v>30</v>
      </c>
      <c r="DR111" s="388" t="s">
        <v>18623</v>
      </c>
      <c r="DS111" s="389" t="s">
        <v>32</v>
      </c>
      <c r="DT111" s="392" t="s">
        <v>44</v>
      </c>
      <c r="DU111" s="392" t="s">
        <v>32</v>
      </c>
      <c r="DV111" s="392" t="s">
        <v>44</v>
      </c>
      <c r="DW111" s="392">
        <v>2</v>
      </c>
      <c r="DX111" s="392" t="s">
        <v>14</v>
      </c>
      <c r="DY111" s="444" t="s">
        <v>33</v>
      </c>
      <c r="DZ111" s="445" t="s">
        <v>34</v>
      </c>
      <c r="EA111" s="445" t="s">
        <v>18398</v>
      </c>
      <c r="EB111" s="445" t="s">
        <v>18546</v>
      </c>
      <c r="EC111" s="445" t="s">
        <v>44</v>
      </c>
      <c r="ED111" s="445" t="s">
        <v>44</v>
      </c>
      <c r="EE111" s="384" t="s">
        <v>18624</v>
      </c>
      <c r="EF111" s="383" t="s">
        <v>44</v>
      </c>
      <c r="EG111" s="383" t="s">
        <v>44</v>
      </c>
      <c r="EH111" s="383" t="s">
        <v>44</v>
      </c>
      <c r="EI111" s="383" t="s">
        <v>44</v>
      </c>
      <c r="EJ111" s="383" t="s">
        <v>44</v>
      </c>
      <c r="EK111" s="383" t="s">
        <v>44</v>
      </c>
      <c r="EL111" s="383" t="s">
        <v>13462</v>
      </c>
      <c r="EM111" s="400" t="s">
        <v>44</v>
      </c>
      <c r="EN111" s="399" t="s">
        <v>482</v>
      </c>
      <c r="EO111" s="399" t="s">
        <v>44</v>
      </c>
      <c r="EP111" s="401" t="s">
        <v>17</v>
      </c>
      <c r="EQ111" s="405" t="s">
        <v>44</v>
      </c>
      <c r="ER111" s="405">
        <v>5</v>
      </c>
      <c r="ES111" s="405" t="s">
        <v>14</v>
      </c>
      <c r="ET111" s="401" t="s">
        <v>39</v>
      </c>
      <c r="EU111" s="399">
        <v>1</v>
      </c>
      <c r="EV111" s="400" t="s">
        <v>17387</v>
      </c>
      <c r="EW111" s="399">
        <v>0</v>
      </c>
      <c r="EX111" s="398" t="s">
        <v>44</v>
      </c>
      <c r="EY111" s="398">
        <v>0</v>
      </c>
      <c r="EZ111" s="398" t="s">
        <v>44</v>
      </c>
      <c r="FA111" s="399">
        <v>0</v>
      </c>
      <c r="FB111" s="399" t="s">
        <v>44</v>
      </c>
      <c r="FC111" s="399" t="s">
        <v>39</v>
      </c>
      <c r="FD111" s="399">
        <v>1</v>
      </c>
      <c r="FE111" s="398">
        <v>0</v>
      </c>
      <c r="FF111" s="399">
        <v>0</v>
      </c>
      <c r="FG111" s="399">
        <v>0</v>
      </c>
      <c r="FH111" s="399" t="s">
        <v>44</v>
      </c>
      <c r="FI111" s="529" t="s">
        <v>18625</v>
      </c>
      <c r="FJ111" s="529" t="s">
        <v>18626</v>
      </c>
      <c r="FK111" s="530" t="s">
        <v>18627</v>
      </c>
      <c r="FL111" s="531" t="s">
        <v>18628</v>
      </c>
      <c r="FM111" s="400" t="s">
        <v>18629</v>
      </c>
      <c r="FN111" s="399" t="s">
        <v>834</v>
      </c>
      <c r="FO111" s="398" t="s">
        <v>834</v>
      </c>
    </row>
    <row r="112" spans="1:171" s="1" customFormat="1" ht="12.75" customHeight="1" thickBot="1" x14ac:dyDescent="0.35">
      <c r="A112" s="370">
        <v>139</v>
      </c>
      <c r="B112" s="397" t="s">
        <v>9636</v>
      </c>
      <c r="C112" s="337" t="s">
        <v>19695</v>
      </c>
      <c r="D112" s="337" t="s">
        <v>19695</v>
      </c>
      <c r="E112" s="399" t="s">
        <v>13442</v>
      </c>
      <c r="F112" s="398" t="s">
        <v>44</v>
      </c>
      <c r="G112" s="398" t="s">
        <v>376</v>
      </c>
      <c r="H112" s="398" t="s">
        <v>19</v>
      </c>
      <c r="I112" s="398" t="s">
        <v>44</v>
      </c>
      <c r="J112" s="398" t="s">
        <v>20</v>
      </c>
      <c r="K112" s="399" t="s">
        <v>44</v>
      </c>
      <c r="L112" s="399" t="s">
        <v>21</v>
      </c>
      <c r="M112" s="372" t="s">
        <v>14</v>
      </c>
      <c r="N112" s="398" t="s">
        <v>14</v>
      </c>
      <c r="O112" s="400" t="s">
        <v>44</v>
      </c>
      <c r="P112" s="398" t="s">
        <v>44</v>
      </c>
      <c r="Q112" s="400" t="s">
        <v>44</v>
      </c>
      <c r="R112" s="692" t="s">
        <v>22</v>
      </c>
      <c r="S112" s="399" t="s">
        <v>44</v>
      </c>
      <c r="T112" s="399" t="s">
        <v>44</v>
      </c>
      <c r="U112" s="399" t="s">
        <v>54</v>
      </c>
      <c r="V112" s="398" t="s">
        <v>27</v>
      </c>
      <c r="W112" s="398" t="s">
        <v>26</v>
      </c>
      <c r="X112" s="398">
        <v>2</v>
      </c>
      <c r="Y112" s="401">
        <v>120</v>
      </c>
      <c r="Z112" s="399" t="s">
        <v>24</v>
      </c>
      <c r="AA112" s="399" t="s">
        <v>18866</v>
      </c>
      <c r="AB112" s="399" t="s">
        <v>14</v>
      </c>
      <c r="AC112" s="399" t="s">
        <v>48</v>
      </c>
      <c r="AD112" s="399" t="s">
        <v>14</v>
      </c>
      <c r="AE112" s="399" t="s">
        <v>39</v>
      </c>
      <c r="AF112" s="399" t="s">
        <v>44</v>
      </c>
      <c r="AG112" s="399" t="s">
        <v>26</v>
      </c>
      <c r="AH112" s="399">
        <v>3</v>
      </c>
      <c r="AI112" s="399">
        <v>30</v>
      </c>
      <c r="AJ112" s="399" t="s">
        <v>483</v>
      </c>
      <c r="AK112" s="398" t="s">
        <v>44</v>
      </c>
      <c r="AL112" s="399">
        <v>4</v>
      </c>
      <c r="AM112" s="398" t="s">
        <v>37</v>
      </c>
      <c r="AN112" s="399" t="s">
        <v>14</v>
      </c>
      <c r="AO112" s="398">
        <v>100</v>
      </c>
      <c r="AP112" s="399" t="s">
        <v>44</v>
      </c>
      <c r="AQ112" s="399" t="s">
        <v>17</v>
      </c>
      <c r="AR112" s="399" t="s">
        <v>44</v>
      </c>
      <c r="AS112" s="399" t="s">
        <v>44</v>
      </c>
      <c r="AT112" s="399">
        <v>0</v>
      </c>
      <c r="AU112" s="398" t="s">
        <v>44</v>
      </c>
      <c r="AV112" s="398">
        <v>0</v>
      </c>
      <c r="AW112" s="399" t="s">
        <v>44</v>
      </c>
      <c r="AX112" s="399">
        <v>0</v>
      </c>
      <c r="AY112" s="398">
        <v>0</v>
      </c>
      <c r="AZ112" s="399" t="s">
        <v>14</v>
      </c>
      <c r="BA112" s="399" t="s">
        <v>18867</v>
      </c>
      <c r="BB112" s="399" t="s">
        <v>486</v>
      </c>
      <c r="BC112" s="399">
        <v>2</v>
      </c>
      <c r="BD112" s="399">
        <v>43</v>
      </c>
      <c r="BE112" s="398">
        <v>57</v>
      </c>
      <c r="BF112" s="398" t="s">
        <v>44</v>
      </c>
      <c r="BG112" s="400">
        <v>0</v>
      </c>
      <c r="BH112" s="399" t="s">
        <v>44</v>
      </c>
      <c r="BI112" s="399" t="s">
        <v>44</v>
      </c>
      <c r="BJ112" s="373" t="s">
        <v>44</v>
      </c>
      <c r="BK112" s="428">
        <v>0</v>
      </c>
      <c r="BL112" s="399" t="s">
        <v>44</v>
      </c>
      <c r="BM112" s="402" t="s">
        <v>44</v>
      </c>
      <c r="BN112" s="403" t="s">
        <v>44</v>
      </c>
      <c r="BO112" s="403">
        <v>0</v>
      </c>
      <c r="BP112" s="402" t="s">
        <v>44</v>
      </c>
      <c r="BQ112" s="403" t="s">
        <v>44</v>
      </c>
      <c r="BR112" s="403" t="s">
        <v>44</v>
      </c>
      <c r="BS112" s="408">
        <v>0</v>
      </c>
      <c r="BT112" s="399" t="s">
        <v>44</v>
      </c>
      <c r="BU112" s="399" t="s">
        <v>44</v>
      </c>
      <c r="BV112" s="399" t="s">
        <v>44</v>
      </c>
      <c r="BW112" s="398">
        <v>0</v>
      </c>
      <c r="BX112" s="399" t="s">
        <v>44</v>
      </c>
      <c r="BY112" s="399" t="s">
        <v>44</v>
      </c>
      <c r="BZ112" s="399" t="s">
        <v>44</v>
      </c>
      <c r="CA112" s="399">
        <v>0</v>
      </c>
      <c r="CB112" s="399" t="s">
        <v>44</v>
      </c>
      <c r="CC112" s="399" t="s">
        <v>44</v>
      </c>
      <c r="CD112" s="399" t="s">
        <v>44</v>
      </c>
      <c r="CE112" s="399">
        <v>0</v>
      </c>
      <c r="CF112" s="399" t="s">
        <v>44</v>
      </c>
      <c r="CG112" s="399" t="s">
        <v>44</v>
      </c>
      <c r="CH112" s="399" t="s">
        <v>44</v>
      </c>
      <c r="CI112" s="398" t="s">
        <v>484</v>
      </c>
      <c r="CJ112" s="398">
        <v>0</v>
      </c>
      <c r="CK112" s="398">
        <v>100</v>
      </c>
      <c r="CL112" s="404">
        <v>0</v>
      </c>
      <c r="CM112" s="404">
        <v>0</v>
      </c>
      <c r="CN112" s="404" t="s">
        <v>44</v>
      </c>
      <c r="CO112" s="404" t="s">
        <v>44</v>
      </c>
      <c r="CP112" s="432" t="s">
        <v>44</v>
      </c>
      <c r="CQ112" s="380" t="s">
        <v>44</v>
      </c>
      <c r="CR112" s="380" t="s">
        <v>44</v>
      </c>
      <c r="CS112" s="380" t="s">
        <v>44</v>
      </c>
      <c r="CT112" s="381" t="s">
        <v>44</v>
      </c>
      <c r="CU112" s="381" t="s">
        <v>44</v>
      </c>
      <c r="CV112" s="381" t="s">
        <v>28</v>
      </c>
      <c r="CW112" s="381">
        <v>0</v>
      </c>
      <c r="CX112" s="382">
        <v>0</v>
      </c>
      <c r="CY112" s="382">
        <v>0</v>
      </c>
      <c r="CZ112" s="382">
        <v>100</v>
      </c>
      <c r="DA112" s="382">
        <v>0</v>
      </c>
      <c r="DB112" s="383">
        <v>0</v>
      </c>
      <c r="DC112" s="538">
        <f t="shared" si="3"/>
        <v>100</v>
      </c>
      <c r="DD112" s="383" t="s">
        <v>18868</v>
      </c>
      <c r="DE112" s="383">
        <v>19</v>
      </c>
      <c r="DF112" s="452" t="s">
        <v>72</v>
      </c>
      <c r="DG112" s="435" t="s">
        <v>17</v>
      </c>
      <c r="DH112" s="385" t="s">
        <v>44</v>
      </c>
      <c r="DI112" s="385" t="s">
        <v>44</v>
      </c>
      <c r="DJ112" s="385" t="s">
        <v>44</v>
      </c>
      <c r="DK112" s="436" t="s">
        <v>14</v>
      </c>
      <c r="DL112" s="386" t="s">
        <v>17370</v>
      </c>
      <c r="DM112" s="386" t="s">
        <v>14</v>
      </c>
      <c r="DN112" s="387" t="s">
        <v>740</v>
      </c>
      <c r="DO112" s="388" t="s">
        <v>31</v>
      </c>
      <c r="DP112" s="388" t="s">
        <v>17</v>
      </c>
      <c r="DQ112" s="388" t="s">
        <v>44</v>
      </c>
      <c r="DR112" s="388" t="s">
        <v>44</v>
      </c>
      <c r="DS112" s="389" t="s">
        <v>32</v>
      </c>
      <c r="DT112" s="392" t="s">
        <v>44</v>
      </c>
      <c r="DU112" s="392" t="s">
        <v>32</v>
      </c>
      <c r="DV112" s="392" t="s">
        <v>44</v>
      </c>
      <c r="DW112" s="392">
        <v>6</v>
      </c>
      <c r="DX112" s="392" t="s">
        <v>14</v>
      </c>
      <c r="DY112" s="444" t="s">
        <v>33</v>
      </c>
      <c r="DZ112" s="445" t="s">
        <v>34</v>
      </c>
      <c r="EA112" s="445" t="s">
        <v>18836</v>
      </c>
      <c r="EB112" s="445" t="s">
        <v>17684</v>
      </c>
      <c r="EC112" s="445" t="s">
        <v>44</v>
      </c>
      <c r="ED112" s="445" t="s">
        <v>44</v>
      </c>
      <c r="EE112" s="384" t="s">
        <v>18869</v>
      </c>
      <c r="EF112" s="383" t="s">
        <v>44</v>
      </c>
      <c r="EG112" s="383" t="s">
        <v>44</v>
      </c>
      <c r="EH112" s="383" t="s">
        <v>44</v>
      </c>
      <c r="EI112" s="383" t="s">
        <v>44</v>
      </c>
      <c r="EJ112" s="383" t="s">
        <v>44</v>
      </c>
      <c r="EK112" s="383" t="s">
        <v>44</v>
      </c>
      <c r="EL112" s="383" t="s">
        <v>722</v>
      </c>
      <c r="EM112" s="400" t="s">
        <v>44</v>
      </c>
      <c r="EN112" s="399" t="s">
        <v>482</v>
      </c>
      <c r="EO112" s="399" t="s">
        <v>44</v>
      </c>
      <c r="EP112" s="401" t="s">
        <v>17</v>
      </c>
      <c r="EQ112" s="405" t="s">
        <v>44</v>
      </c>
      <c r="ER112" s="405">
        <v>10</v>
      </c>
      <c r="ES112" s="405" t="s">
        <v>14</v>
      </c>
      <c r="ET112" s="401" t="s">
        <v>17407</v>
      </c>
      <c r="EU112" s="399">
        <v>1</v>
      </c>
      <c r="EV112" s="400" t="s">
        <v>17398</v>
      </c>
      <c r="EW112" s="399">
        <v>0</v>
      </c>
      <c r="EX112" s="398" t="s">
        <v>44</v>
      </c>
      <c r="EY112" s="398">
        <v>1</v>
      </c>
      <c r="EZ112" s="398" t="s">
        <v>17358</v>
      </c>
      <c r="FA112" s="399">
        <v>0</v>
      </c>
      <c r="FB112" s="398" t="s">
        <v>44</v>
      </c>
      <c r="FC112" s="399" t="s">
        <v>39</v>
      </c>
      <c r="FD112" s="399">
        <v>1</v>
      </c>
      <c r="FE112" s="398">
        <v>0</v>
      </c>
      <c r="FF112" s="399">
        <v>0</v>
      </c>
      <c r="FG112" s="399">
        <v>0</v>
      </c>
      <c r="FH112" s="399" t="s">
        <v>44</v>
      </c>
      <c r="FI112" s="529" t="s">
        <v>18870</v>
      </c>
      <c r="FJ112" s="529" t="s">
        <v>18871</v>
      </c>
      <c r="FK112" s="530" t="s">
        <v>18872</v>
      </c>
      <c r="FL112" s="531" t="s">
        <v>18873</v>
      </c>
      <c r="FM112" s="400" t="s">
        <v>18874</v>
      </c>
      <c r="FN112" s="399" t="s">
        <v>834</v>
      </c>
      <c r="FO112" s="398" t="s">
        <v>834</v>
      </c>
    </row>
    <row r="113" spans="1:171" s="1" customFormat="1" ht="12.75" customHeight="1" thickBot="1" x14ac:dyDescent="0.35">
      <c r="A113" s="370">
        <v>140</v>
      </c>
      <c r="B113" s="397" t="s">
        <v>6119</v>
      </c>
      <c r="C113" s="337" t="s">
        <v>19695</v>
      </c>
      <c r="D113" s="337" t="s">
        <v>19695</v>
      </c>
      <c r="E113" s="399" t="s">
        <v>13442</v>
      </c>
      <c r="F113" s="398" t="s">
        <v>44</v>
      </c>
      <c r="G113" s="398" t="s">
        <v>13239</v>
      </c>
      <c r="H113" s="398" t="s">
        <v>19</v>
      </c>
      <c r="I113" s="398" t="s">
        <v>44</v>
      </c>
      <c r="J113" s="398" t="s">
        <v>20</v>
      </c>
      <c r="K113" s="399" t="s">
        <v>44</v>
      </c>
      <c r="L113" s="399" t="s">
        <v>21</v>
      </c>
      <c r="M113" s="372" t="s">
        <v>17</v>
      </c>
      <c r="N113" s="398" t="s">
        <v>14</v>
      </c>
      <c r="O113" s="400" t="s">
        <v>44</v>
      </c>
      <c r="P113" s="398" t="s">
        <v>44</v>
      </c>
      <c r="Q113" s="400" t="s">
        <v>44</v>
      </c>
      <c r="R113" s="692" t="s">
        <v>22</v>
      </c>
      <c r="S113" s="399" t="s">
        <v>44</v>
      </c>
      <c r="T113" s="399" t="s">
        <v>44</v>
      </c>
      <c r="U113" s="399" t="s">
        <v>23</v>
      </c>
      <c r="V113" s="398" t="s">
        <v>37</v>
      </c>
      <c r="W113" s="398" t="s">
        <v>25</v>
      </c>
      <c r="X113" s="398">
        <v>7</v>
      </c>
      <c r="Y113" s="401">
        <v>480</v>
      </c>
      <c r="Z113" s="399" t="s">
        <v>24</v>
      </c>
      <c r="AA113" s="399" t="s">
        <v>18875</v>
      </c>
      <c r="AB113" s="399" t="s">
        <v>17</v>
      </c>
      <c r="AC113" s="399" t="s">
        <v>44</v>
      </c>
      <c r="AD113" s="399" t="s">
        <v>14</v>
      </c>
      <c r="AE113" s="399" t="s">
        <v>39</v>
      </c>
      <c r="AF113" s="399" t="s">
        <v>44</v>
      </c>
      <c r="AG113" s="399" t="s">
        <v>26</v>
      </c>
      <c r="AH113" s="399">
        <v>3</v>
      </c>
      <c r="AI113" s="399">
        <v>45</v>
      </c>
      <c r="AJ113" s="399" t="s">
        <v>483</v>
      </c>
      <c r="AK113" s="398" t="s">
        <v>44</v>
      </c>
      <c r="AL113" s="399">
        <v>2</v>
      </c>
      <c r="AM113" s="398" t="s">
        <v>27</v>
      </c>
      <c r="AN113" s="399" t="s">
        <v>14</v>
      </c>
      <c r="AO113" s="398">
        <v>100</v>
      </c>
      <c r="AP113" s="399" t="s">
        <v>44</v>
      </c>
      <c r="AQ113" s="399" t="s">
        <v>14</v>
      </c>
      <c r="AR113" s="373" t="s">
        <v>498</v>
      </c>
      <c r="AS113" s="373" t="s">
        <v>44</v>
      </c>
      <c r="AT113" s="374">
        <v>12</v>
      </c>
      <c r="AU113" s="372" t="s">
        <v>18876</v>
      </c>
      <c r="AV113" s="532">
        <v>50000</v>
      </c>
      <c r="AW113" s="399" t="s">
        <v>14</v>
      </c>
      <c r="AX113" s="399">
        <v>24</v>
      </c>
      <c r="AY113" s="398">
        <v>0</v>
      </c>
      <c r="AZ113" s="399" t="s">
        <v>14</v>
      </c>
      <c r="BA113" s="399" t="s">
        <v>18877</v>
      </c>
      <c r="BB113" s="399" t="s">
        <v>486</v>
      </c>
      <c r="BC113" s="399">
        <v>2</v>
      </c>
      <c r="BD113" s="399">
        <v>27</v>
      </c>
      <c r="BE113" s="398">
        <v>73</v>
      </c>
      <c r="BF113" s="398" t="s">
        <v>44</v>
      </c>
      <c r="BG113" s="400">
        <v>0</v>
      </c>
      <c r="BH113" s="399" t="s">
        <v>44</v>
      </c>
      <c r="BI113" s="399" t="s">
        <v>44</v>
      </c>
      <c r="BJ113" s="373" t="s">
        <v>44</v>
      </c>
      <c r="BK113" s="373">
        <v>0</v>
      </c>
      <c r="BL113" s="399" t="s">
        <v>44</v>
      </c>
      <c r="BM113" s="376" t="s">
        <v>44</v>
      </c>
      <c r="BN113" s="377" t="s">
        <v>44</v>
      </c>
      <c r="BO113" s="377">
        <v>0</v>
      </c>
      <c r="BP113" s="376" t="s">
        <v>44</v>
      </c>
      <c r="BQ113" s="377" t="s">
        <v>44</v>
      </c>
      <c r="BR113" s="377" t="s">
        <v>44</v>
      </c>
      <c r="BS113" s="378">
        <v>0</v>
      </c>
      <c r="BT113" s="399" t="s">
        <v>44</v>
      </c>
      <c r="BU113" s="399" t="s">
        <v>44</v>
      </c>
      <c r="BV113" s="399" t="s">
        <v>44</v>
      </c>
      <c r="BW113" s="398">
        <v>0</v>
      </c>
      <c r="BX113" s="399" t="s">
        <v>44</v>
      </c>
      <c r="BY113" s="399" t="s">
        <v>44</v>
      </c>
      <c r="BZ113" s="399" t="s">
        <v>44</v>
      </c>
      <c r="CA113" s="399">
        <v>0</v>
      </c>
      <c r="CB113" s="399" t="s">
        <v>44</v>
      </c>
      <c r="CC113" s="399" t="s">
        <v>44</v>
      </c>
      <c r="CD113" s="399" t="s">
        <v>44</v>
      </c>
      <c r="CE113" s="399">
        <v>0</v>
      </c>
      <c r="CF113" s="399" t="s">
        <v>44</v>
      </c>
      <c r="CG113" s="399" t="s">
        <v>44</v>
      </c>
      <c r="CH113" s="399" t="s">
        <v>44</v>
      </c>
      <c r="CI113" s="398" t="s">
        <v>484</v>
      </c>
      <c r="CJ113" s="398">
        <v>0</v>
      </c>
      <c r="CK113" s="398">
        <v>100</v>
      </c>
      <c r="CL113" s="379">
        <v>0</v>
      </c>
      <c r="CM113" s="379">
        <v>0</v>
      </c>
      <c r="CN113" s="379" t="s">
        <v>44</v>
      </c>
      <c r="CO113" s="448" t="s">
        <v>44</v>
      </c>
      <c r="CP113" s="432" t="s">
        <v>44</v>
      </c>
      <c r="CQ113" s="380" t="s">
        <v>44</v>
      </c>
      <c r="CR113" s="380" t="s">
        <v>44</v>
      </c>
      <c r="CS113" s="380" t="s">
        <v>44</v>
      </c>
      <c r="CT113" s="381" t="s">
        <v>44</v>
      </c>
      <c r="CU113" s="381" t="s">
        <v>44</v>
      </c>
      <c r="CV113" s="381" t="s">
        <v>737</v>
      </c>
      <c r="CW113" s="381">
        <v>0</v>
      </c>
      <c r="CX113" s="382">
        <v>50</v>
      </c>
      <c r="CY113" s="382">
        <v>0</v>
      </c>
      <c r="CZ113" s="382">
        <v>50</v>
      </c>
      <c r="DA113" s="382">
        <v>0</v>
      </c>
      <c r="DB113" s="383">
        <v>0</v>
      </c>
      <c r="DC113" s="538">
        <f t="shared" si="3"/>
        <v>100</v>
      </c>
      <c r="DD113" s="383" t="s">
        <v>18823</v>
      </c>
      <c r="DE113" s="383">
        <v>87</v>
      </c>
      <c r="DF113" s="452" t="s">
        <v>13483</v>
      </c>
      <c r="DG113" s="385" t="s">
        <v>17</v>
      </c>
      <c r="DH113" s="385" t="s">
        <v>44</v>
      </c>
      <c r="DI113" s="385" t="s">
        <v>44</v>
      </c>
      <c r="DJ113" s="413" t="s">
        <v>44</v>
      </c>
      <c r="DK113" s="436" t="s">
        <v>14</v>
      </c>
      <c r="DL113" s="386" t="s">
        <v>17370</v>
      </c>
      <c r="DM113" s="386" t="s">
        <v>14</v>
      </c>
      <c r="DN113" s="387" t="s">
        <v>60</v>
      </c>
      <c r="DO113" s="388" t="s">
        <v>31</v>
      </c>
      <c r="DP113" s="388" t="s">
        <v>14</v>
      </c>
      <c r="DQ113" s="388" t="s">
        <v>30</v>
      </c>
      <c r="DR113" s="388" t="s">
        <v>18878</v>
      </c>
      <c r="DS113" s="389" t="s">
        <v>32</v>
      </c>
      <c r="DT113" s="392" t="s">
        <v>44</v>
      </c>
      <c r="DU113" s="392" t="s">
        <v>44</v>
      </c>
      <c r="DV113" s="392" t="s">
        <v>44</v>
      </c>
      <c r="DW113" s="392">
        <v>2.5</v>
      </c>
      <c r="DX113" s="392" t="s">
        <v>14</v>
      </c>
      <c r="DY113" s="444" t="s">
        <v>33</v>
      </c>
      <c r="DZ113" s="445" t="s">
        <v>758</v>
      </c>
      <c r="EA113" s="445" t="s">
        <v>18569</v>
      </c>
      <c r="EB113" s="445" t="s">
        <v>18879</v>
      </c>
      <c r="EC113" s="445" t="s">
        <v>44</v>
      </c>
      <c r="ED113" s="445" t="s">
        <v>44</v>
      </c>
      <c r="EE113" s="384" t="s">
        <v>18880</v>
      </c>
      <c r="EF113" s="383" t="s">
        <v>44</v>
      </c>
      <c r="EG113" s="383" t="s">
        <v>44</v>
      </c>
      <c r="EH113" s="383" t="s">
        <v>44</v>
      </c>
      <c r="EI113" s="383" t="s">
        <v>44</v>
      </c>
      <c r="EJ113" s="383" t="s">
        <v>44</v>
      </c>
      <c r="EK113" s="383" t="s">
        <v>44</v>
      </c>
      <c r="EL113" s="383" t="s">
        <v>13481</v>
      </c>
      <c r="EM113" s="398" t="s">
        <v>44</v>
      </c>
      <c r="EN113" s="399" t="s">
        <v>723</v>
      </c>
      <c r="EO113" s="399" t="s">
        <v>44</v>
      </c>
      <c r="EP113" s="400" t="s">
        <v>17</v>
      </c>
      <c r="EQ113" s="400" t="s">
        <v>44</v>
      </c>
      <c r="ER113" s="405">
        <v>20</v>
      </c>
      <c r="ES113" s="405" t="s">
        <v>14</v>
      </c>
      <c r="ET113" s="401" t="s">
        <v>39</v>
      </c>
      <c r="EU113" s="399">
        <v>1</v>
      </c>
      <c r="EV113" s="400" t="s">
        <v>17398</v>
      </c>
      <c r="EW113" s="399">
        <v>0</v>
      </c>
      <c r="EX113" s="398" t="s">
        <v>44</v>
      </c>
      <c r="EY113" s="398">
        <v>0</v>
      </c>
      <c r="EZ113" s="398" t="s">
        <v>44</v>
      </c>
      <c r="FA113" s="399">
        <v>0</v>
      </c>
      <c r="FB113" s="398" t="s">
        <v>44</v>
      </c>
      <c r="FC113" s="399" t="s">
        <v>39</v>
      </c>
      <c r="FD113" s="399">
        <v>1</v>
      </c>
      <c r="FE113" s="398">
        <v>0</v>
      </c>
      <c r="FF113" s="399">
        <v>0</v>
      </c>
      <c r="FG113" s="399">
        <v>0</v>
      </c>
      <c r="FH113" s="399" t="s">
        <v>44</v>
      </c>
      <c r="FI113" s="529" t="s">
        <v>18881</v>
      </c>
      <c r="FJ113" s="529" t="s">
        <v>18882</v>
      </c>
      <c r="FK113" s="530" t="s">
        <v>18883</v>
      </c>
      <c r="FL113" s="529" t="s">
        <v>18884</v>
      </c>
      <c r="FM113" s="400" t="s">
        <v>18885</v>
      </c>
      <c r="FN113" s="399" t="s">
        <v>18886</v>
      </c>
      <c r="FO113" s="398" t="s">
        <v>834</v>
      </c>
    </row>
    <row r="114" spans="1:171" s="1" customFormat="1" ht="12.75" customHeight="1" thickBot="1" x14ac:dyDescent="0.35">
      <c r="A114" s="370">
        <v>141</v>
      </c>
      <c r="B114" s="397" t="s">
        <v>9628</v>
      </c>
      <c r="C114" s="337" t="s">
        <v>19695</v>
      </c>
      <c r="D114" s="337" t="s">
        <v>19695</v>
      </c>
      <c r="E114" s="399" t="s">
        <v>13442</v>
      </c>
      <c r="F114" s="398" t="s">
        <v>44</v>
      </c>
      <c r="G114" s="398" t="s">
        <v>376</v>
      </c>
      <c r="H114" s="398" t="s">
        <v>19</v>
      </c>
      <c r="I114" s="398" t="s">
        <v>44</v>
      </c>
      <c r="J114" s="398" t="s">
        <v>20</v>
      </c>
      <c r="K114" s="399" t="s">
        <v>44</v>
      </c>
      <c r="L114" s="399" t="s">
        <v>21</v>
      </c>
      <c r="M114" s="372" t="s">
        <v>17</v>
      </c>
      <c r="N114" s="398" t="s">
        <v>14</v>
      </c>
      <c r="O114" s="400" t="s">
        <v>44</v>
      </c>
      <c r="P114" s="398" t="s">
        <v>44</v>
      </c>
      <c r="Q114" s="400" t="s">
        <v>44</v>
      </c>
      <c r="R114" s="692" t="s">
        <v>22</v>
      </c>
      <c r="S114" s="399" t="s">
        <v>44</v>
      </c>
      <c r="T114" s="399" t="s">
        <v>44</v>
      </c>
      <c r="U114" s="399" t="s">
        <v>23</v>
      </c>
      <c r="V114" s="398" t="s">
        <v>27</v>
      </c>
      <c r="W114" s="398" t="s">
        <v>25</v>
      </c>
      <c r="X114" s="398">
        <v>4</v>
      </c>
      <c r="Y114" s="401">
        <v>1800</v>
      </c>
      <c r="Z114" s="399" t="s">
        <v>24</v>
      </c>
      <c r="AA114" s="399" t="s">
        <v>18887</v>
      </c>
      <c r="AB114" s="399" t="s">
        <v>14</v>
      </c>
      <c r="AC114" s="399" t="s">
        <v>68</v>
      </c>
      <c r="AD114" s="399" t="s">
        <v>14</v>
      </c>
      <c r="AE114" s="399" t="s">
        <v>48</v>
      </c>
      <c r="AF114" s="399" t="s">
        <v>44</v>
      </c>
      <c r="AG114" s="399" t="s">
        <v>38</v>
      </c>
      <c r="AH114" s="399">
        <v>1</v>
      </c>
      <c r="AI114" s="399">
        <v>30</v>
      </c>
      <c r="AJ114" s="399" t="s">
        <v>483</v>
      </c>
      <c r="AK114" s="398" t="s">
        <v>44</v>
      </c>
      <c r="AL114" s="399">
        <v>3</v>
      </c>
      <c r="AM114" s="398" t="s">
        <v>37</v>
      </c>
      <c r="AN114" s="399" t="s">
        <v>14</v>
      </c>
      <c r="AO114" s="398">
        <v>65</v>
      </c>
      <c r="AP114" s="399" t="s">
        <v>44</v>
      </c>
      <c r="AQ114" s="399" t="s">
        <v>17</v>
      </c>
      <c r="AR114" s="373" t="s">
        <v>44</v>
      </c>
      <c r="AS114" s="373" t="s">
        <v>44</v>
      </c>
      <c r="AT114" s="374">
        <v>0</v>
      </c>
      <c r="AU114" s="372" t="s">
        <v>44</v>
      </c>
      <c r="AV114" s="398">
        <v>0</v>
      </c>
      <c r="AW114" s="399" t="s">
        <v>44</v>
      </c>
      <c r="AX114" s="399">
        <v>0</v>
      </c>
      <c r="AY114" s="398">
        <v>0</v>
      </c>
      <c r="AZ114" s="399" t="s">
        <v>14</v>
      </c>
      <c r="BA114" s="399" t="s">
        <v>18888</v>
      </c>
      <c r="BB114" s="399" t="s">
        <v>486</v>
      </c>
      <c r="BC114" s="399">
        <v>4</v>
      </c>
      <c r="BD114" s="399">
        <v>100</v>
      </c>
      <c r="BE114" s="400">
        <v>0</v>
      </c>
      <c r="BF114" s="398" t="s">
        <v>44</v>
      </c>
      <c r="BG114" s="398">
        <v>0</v>
      </c>
      <c r="BH114" s="399" t="s">
        <v>44</v>
      </c>
      <c r="BI114" s="399" t="s">
        <v>44</v>
      </c>
      <c r="BJ114" s="373" t="s">
        <v>44</v>
      </c>
      <c r="BK114" s="373">
        <v>0</v>
      </c>
      <c r="BL114" s="399" t="s">
        <v>44</v>
      </c>
      <c r="BM114" s="376" t="s">
        <v>44</v>
      </c>
      <c r="BN114" s="377" t="s">
        <v>44</v>
      </c>
      <c r="BO114" s="377">
        <v>0</v>
      </c>
      <c r="BP114" s="376" t="s">
        <v>44</v>
      </c>
      <c r="BQ114" s="377" t="s">
        <v>44</v>
      </c>
      <c r="BR114" s="377" t="s">
        <v>44</v>
      </c>
      <c r="BS114" s="378">
        <v>0</v>
      </c>
      <c r="BT114" s="399" t="s">
        <v>44</v>
      </c>
      <c r="BU114" s="399" t="s">
        <v>44</v>
      </c>
      <c r="BV114" s="399" t="s">
        <v>44</v>
      </c>
      <c r="BW114" s="398">
        <v>0</v>
      </c>
      <c r="BX114" s="399" t="s">
        <v>44</v>
      </c>
      <c r="BY114" s="399" t="s">
        <v>44</v>
      </c>
      <c r="BZ114" s="400" t="s">
        <v>44</v>
      </c>
      <c r="CA114" s="399">
        <v>0</v>
      </c>
      <c r="CB114" s="399" t="s">
        <v>44</v>
      </c>
      <c r="CC114" s="399" t="s">
        <v>44</v>
      </c>
      <c r="CD114" s="399" t="s">
        <v>44</v>
      </c>
      <c r="CE114" s="399">
        <v>0</v>
      </c>
      <c r="CF114" s="399" t="s">
        <v>44</v>
      </c>
      <c r="CG114" s="399" t="s">
        <v>44</v>
      </c>
      <c r="CH114" s="399" t="s">
        <v>44</v>
      </c>
      <c r="CI114" s="398" t="s">
        <v>484</v>
      </c>
      <c r="CJ114" s="398">
        <v>0</v>
      </c>
      <c r="CK114" s="398">
        <v>100</v>
      </c>
      <c r="CL114" s="379">
        <v>0</v>
      </c>
      <c r="CM114" s="379">
        <v>0</v>
      </c>
      <c r="CN114" s="379" t="s">
        <v>44</v>
      </c>
      <c r="CO114" s="379" t="s">
        <v>44</v>
      </c>
      <c r="CP114" s="380" t="s">
        <v>44</v>
      </c>
      <c r="CQ114" s="380" t="s">
        <v>44</v>
      </c>
      <c r="CR114" s="380" t="s">
        <v>44</v>
      </c>
      <c r="CS114" s="415" t="s">
        <v>44</v>
      </c>
      <c r="CT114" s="381" t="s">
        <v>44</v>
      </c>
      <c r="CU114" s="381" t="s">
        <v>44</v>
      </c>
      <c r="CV114" s="381" t="s">
        <v>63</v>
      </c>
      <c r="CW114" s="381">
        <v>0</v>
      </c>
      <c r="CX114" s="382">
        <v>100</v>
      </c>
      <c r="CY114" s="382">
        <v>0</v>
      </c>
      <c r="CZ114" s="382">
        <v>0</v>
      </c>
      <c r="DA114" s="382">
        <v>0</v>
      </c>
      <c r="DB114" s="383">
        <v>0</v>
      </c>
      <c r="DC114" s="538">
        <f t="shared" si="3"/>
        <v>100</v>
      </c>
      <c r="DD114" s="383" t="s">
        <v>18823</v>
      </c>
      <c r="DE114" s="383">
        <v>44</v>
      </c>
      <c r="DF114" s="452" t="s">
        <v>17369</v>
      </c>
      <c r="DG114" s="435" t="s">
        <v>14</v>
      </c>
      <c r="DH114" s="385" t="s">
        <v>721</v>
      </c>
      <c r="DI114" s="385" t="s">
        <v>850</v>
      </c>
      <c r="DJ114" s="385" t="s">
        <v>44</v>
      </c>
      <c r="DK114" s="436" t="s">
        <v>14</v>
      </c>
      <c r="DL114" s="386" t="s">
        <v>17370</v>
      </c>
      <c r="DM114" s="386" t="s">
        <v>14</v>
      </c>
      <c r="DN114" s="387" t="s">
        <v>740</v>
      </c>
      <c r="DO114" s="388" t="s">
        <v>31</v>
      </c>
      <c r="DP114" s="388" t="s">
        <v>14</v>
      </c>
      <c r="DQ114" s="388" t="s">
        <v>30</v>
      </c>
      <c r="DR114" s="388" t="s">
        <v>18889</v>
      </c>
      <c r="DS114" s="389" t="s">
        <v>32</v>
      </c>
      <c r="DT114" s="392" t="s">
        <v>44</v>
      </c>
      <c r="DU114" s="439" t="s">
        <v>32</v>
      </c>
      <c r="DV114" s="392" t="s">
        <v>44</v>
      </c>
      <c r="DW114" s="392">
        <v>2</v>
      </c>
      <c r="DX114" s="392" t="s">
        <v>17</v>
      </c>
      <c r="DY114" s="444" t="s">
        <v>33</v>
      </c>
      <c r="DZ114" s="445" t="s">
        <v>34</v>
      </c>
      <c r="EA114" s="395" t="s">
        <v>13470</v>
      </c>
      <c r="EB114" s="395" t="s">
        <v>18168</v>
      </c>
      <c r="EC114" s="395" t="s">
        <v>44</v>
      </c>
      <c r="ED114" s="395" t="s">
        <v>44</v>
      </c>
      <c r="EE114" s="384" t="s">
        <v>44</v>
      </c>
      <c r="EF114" s="383" t="s">
        <v>44</v>
      </c>
      <c r="EG114" s="383" t="s">
        <v>44</v>
      </c>
      <c r="EH114" s="383" t="s">
        <v>44</v>
      </c>
      <c r="EI114" s="383" t="s">
        <v>44</v>
      </c>
      <c r="EJ114" s="383" t="s">
        <v>44</v>
      </c>
      <c r="EK114" s="383" t="s">
        <v>44</v>
      </c>
      <c r="EL114" s="383" t="s">
        <v>722</v>
      </c>
      <c r="EM114" s="400" t="s">
        <v>44</v>
      </c>
      <c r="EN114" s="399" t="s">
        <v>723</v>
      </c>
      <c r="EO114" s="399" t="s">
        <v>44</v>
      </c>
      <c r="EP114" s="400" t="s">
        <v>17</v>
      </c>
      <c r="EQ114" s="400" t="s">
        <v>44</v>
      </c>
      <c r="ER114" s="400">
        <v>2</v>
      </c>
      <c r="ES114" s="405" t="s">
        <v>14</v>
      </c>
      <c r="ET114" s="401" t="s">
        <v>17456</v>
      </c>
      <c r="EU114" s="399">
        <v>1</v>
      </c>
      <c r="EV114" s="400" t="s">
        <v>17398</v>
      </c>
      <c r="EW114" s="399">
        <v>1</v>
      </c>
      <c r="EX114" s="398" t="s">
        <v>17358</v>
      </c>
      <c r="EY114" s="398">
        <v>0</v>
      </c>
      <c r="EZ114" s="398" t="s">
        <v>44</v>
      </c>
      <c r="FA114" s="399">
        <v>0</v>
      </c>
      <c r="FB114" s="398" t="s">
        <v>44</v>
      </c>
      <c r="FC114" s="399" t="s">
        <v>48</v>
      </c>
      <c r="FD114" s="399">
        <v>1</v>
      </c>
      <c r="FE114" s="398">
        <v>0</v>
      </c>
      <c r="FF114" s="399">
        <v>1</v>
      </c>
      <c r="FG114" s="399">
        <v>0</v>
      </c>
      <c r="FH114" s="399" t="s">
        <v>44</v>
      </c>
      <c r="FI114" s="529" t="s">
        <v>18890</v>
      </c>
      <c r="FJ114" s="529" t="s">
        <v>18891</v>
      </c>
      <c r="FK114" s="530" t="s">
        <v>18892</v>
      </c>
      <c r="FL114" s="529" t="s">
        <v>18893</v>
      </c>
      <c r="FM114" s="400" t="s">
        <v>18894</v>
      </c>
      <c r="FN114" s="398" t="s">
        <v>18895</v>
      </c>
      <c r="FO114" s="398" t="s">
        <v>834</v>
      </c>
    </row>
    <row r="115" spans="1:171" s="1" customFormat="1" ht="12.75" customHeight="1" thickBot="1" x14ac:dyDescent="0.35">
      <c r="A115" s="370">
        <v>142</v>
      </c>
      <c r="B115" s="397" t="s">
        <v>6733</v>
      </c>
      <c r="C115" s="337" t="s">
        <v>19695</v>
      </c>
      <c r="D115" s="337" t="s">
        <v>19695</v>
      </c>
      <c r="E115" s="399" t="s">
        <v>13442</v>
      </c>
      <c r="F115" s="398" t="s">
        <v>44</v>
      </c>
      <c r="G115" s="398" t="s">
        <v>733</v>
      </c>
      <c r="H115" s="398" t="s">
        <v>19</v>
      </c>
      <c r="I115" s="398" t="s">
        <v>44</v>
      </c>
      <c r="J115" s="398" t="s">
        <v>20</v>
      </c>
      <c r="K115" s="399" t="s">
        <v>44</v>
      </c>
      <c r="L115" s="399" t="s">
        <v>18896</v>
      </c>
      <c r="M115" s="372" t="s">
        <v>17</v>
      </c>
      <c r="N115" s="398" t="s">
        <v>14</v>
      </c>
      <c r="O115" s="400" t="s">
        <v>44</v>
      </c>
      <c r="P115" s="398" t="s">
        <v>44</v>
      </c>
      <c r="Q115" s="400" t="s">
        <v>44</v>
      </c>
      <c r="R115" s="692" t="s">
        <v>22</v>
      </c>
      <c r="S115" s="399" t="s">
        <v>44</v>
      </c>
      <c r="T115" s="399" t="s">
        <v>44</v>
      </c>
      <c r="U115" s="399" t="s">
        <v>76</v>
      </c>
      <c r="V115" s="398" t="s">
        <v>44</v>
      </c>
      <c r="W115" s="398" t="s">
        <v>44</v>
      </c>
      <c r="X115" s="398" t="s">
        <v>44</v>
      </c>
      <c r="Y115" s="401" t="s">
        <v>44</v>
      </c>
      <c r="Z115" s="399" t="s">
        <v>44</v>
      </c>
      <c r="AA115" s="399" t="s">
        <v>44</v>
      </c>
      <c r="AB115" s="399" t="s">
        <v>14</v>
      </c>
      <c r="AC115" s="399" t="s">
        <v>48</v>
      </c>
      <c r="AD115" s="399" t="s">
        <v>14</v>
      </c>
      <c r="AE115" s="399" t="s">
        <v>39</v>
      </c>
      <c r="AF115" s="399" t="s">
        <v>44</v>
      </c>
      <c r="AG115" s="399" t="s">
        <v>26</v>
      </c>
      <c r="AH115" s="399">
        <v>1</v>
      </c>
      <c r="AI115" s="399">
        <v>120</v>
      </c>
      <c r="AJ115" s="399" t="s">
        <v>478</v>
      </c>
      <c r="AK115" s="398" t="s">
        <v>44</v>
      </c>
      <c r="AL115" s="399">
        <v>3</v>
      </c>
      <c r="AM115" s="398" t="s">
        <v>27</v>
      </c>
      <c r="AN115" s="399" t="s">
        <v>14</v>
      </c>
      <c r="AO115" s="398">
        <v>100</v>
      </c>
      <c r="AP115" s="399" t="s">
        <v>44</v>
      </c>
      <c r="AQ115" s="399" t="s">
        <v>17</v>
      </c>
      <c r="AR115" s="399" t="s">
        <v>44</v>
      </c>
      <c r="AS115" s="399" t="s">
        <v>44</v>
      </c>
      <c r="AT115" s="399">
        <v>0</v>
      </c>
      <c r="AU115" s="398" t="s">
        <v>44</v>
      </c>
      <c r="AV115" s="398">
        <v>0</v>
      </c>
      <c r="AW115" s="399" t="s">
        <v>44</v>
      </c>
      <c r="AX115" s="399">
        <v>0</v>
      </c>
      <c r="AY115" s="398">
        <v>0</v>
      </c>
      <c r="AZ115" s="399" t="s">
        <v>14</v>
      </c>
      <c r="BA115" s="399" t="s">
        <v>18897</v>
      </c>
      <c r="BB115" s="399" t="s">
        <v>486</v>
      </c>
      <c r="BC115" s="399">
        <v>3</v>
      </c>
      <c r="BD115" s="399">
        <v>43</v>
      </c>
      <c r="BE115" s="398">
        <v>57</v>
      </c>
      <c r="BF115" s="398" t="s">
        <v>44</v>
      </c>
      <c r="BG115" s="400">
        <v>0</v>
      </c>
      <c r="BH115" s="399" t="s">
        <v>44</v>
      </c>
      <c r="BI115" s="399" t="s">
        <v>44</v>
      </c>
      <c r="BJ115" s="373" t="s">
        <v>44</v>
      </c>
      <c r="BK115" s="373">
        <v>0</v>
      </c>
      <c r="BL115" s="399" t="s">
        <v>44</v>
      </c>
      <c r="BM115" s="376" t="s">
        <v>44</v>
      </c>
      <c r="BN115" s="377" t="s">
        <v>44</v>
      </c>
      <c r="BO115" s="377">
        <v>0</v>
      </c>
      <c r="BP115" s="376" t="s">
        <v>44</v>
      </c>
      <c r="BQ115" s="377" t="s">
        <v>44</v>
      </c>
      <c r="BR115" s="377" t="s">
        <v>44</v>
      </c>
      <c r="BS115" s="378">
        <v>0</v>
      </c>
      <c r="BT115" s="399" t="s">
        <v>44</v>
      </c>
      <c r="BU115" s="399" t="s">
        <v>44</v>
      </c>
      <c r="BV115" s="398" t="s">
        <v>44</v>
      </c>
      <c r="BW115" s="398">
        <v>0</v>
      </c>
      <c r="BX115" s="399" t="s">
        <v>44</v>
      </c>
      <c r="BY115" s="399" t="s">
        <v>44</v>
      </c>
      <c r="BZ115" s="399" t="s">
        <v>44</v>
      </c>
      <c r="CA115" s="399">
        <v>0</v>
      </c>
      <c r="CB115" s="399" t="s">
        <v>44</v>
      </c>
      <c r="CC115" s="399" t="s">
        <v>44</v>
      </c>
      <c r="CD115" s="399" t="s">
        <v>44</v>
      </c>
      <c r="CE115" s="399">
        <v>0</v>
      </c>
      <c r="CF115" s="399" t="s">
        <v>44</v>
      </c>
      <c r="CG115" s="399" t="s">
        <v>44</v>
      </c>
      <c r="CH115" s="399" t="s">
        <v>44</v>
      </c>
      <c r="CI115" s="398" t="s">
        <v>484</v>
      </c>
      <c r="CJ115" s="398">
        <v>0</v>
      </c>
      <c r="CK115" s="398">
        <v>100</v>
      </c>
      <c r="CL115" s="379">
        <v>0</v>
      </c>
      <c r="CM115" s="379">
        <v>0</v>
      </c>
      <c r="CN115" s="379" t="s">
        <v>44</v>
      </c>
      <c r="CO115" s="379" t="s">
        <v>44</v>
      </c>
      <c r="CP115" s="432" t="s">
        <v>44</v>
      </c>
      <c r="CQ115" s="380" t="s">
        <v>44</v>
      </c>
      <c r="CR115" s="380" t="s">
        <v>44</v>
      </c>
      <c r="CS115" s="380" t="s">
        <v>44</v>
      </c>
      <c r="CT115" s="381" t="s">
        <v>44</v>
      </c>
      <c r="CU115" s="381" t="s">
        <v>44</v>
      </c>
      <c r="CV115" s="381" t="s">
        <v>63</v>
      </c>
      <c r="CW115" s="381">
        <v>0</v>
      </c>
      <c r="CX115" s="382">
        <v>100</v>
      </c>
      <c r="CY115" s="382">
        <v>0</v>
      </c>
      <c r="CZ115" s="382">
        <v>0</v>
      </c>
      <c r="DA115" s="382">
        <v>0</v>
      </c>
      <c r="DB115" s="383">
        <v>0</v>
      </c>
      <c r="DC115" s="538">
        <f t="shared" si="3"/>
        <v>100</v>
      </c>
      <c r="DD115" s="383" t="s">
        <v>18448</v>
      </c>
      <c r="DE115" s="383">
        <v>75</v>
      </c>
      <c r="DF115" s="452" t="s">
        <v>17369</v>
      </c>
      <c r="DG115" s="435" t="s">
        <v>14</v>
      </c>
      <c r="DH115" s="385" t="s">
        <v>721</v>
      </c>
      <c r="DI115" s="385" t="s">
        <v>17385</v>
      </c>
      <c r="DJ115" s="385" t="s">
        <v>44</v>
      </c>
      <c r="DK115" s="436" t="s">
        <v>14</v>
      </c>
      <c r="DL115" s="386" t="s">
        <v>17370</v>
      </c>
      <c r="DM115" s="386" t="s">
        <v>14</v>
      </c>
      <c r="DN115" s="387" t="s">
        <v>740</v>
      </c>
      <c r="DO115" s="388" t="s">
        <v>31</v>
      </c>
      <c r="DP115" s="388" t="s">
        <v>17</v>
      </c>
      <c r="DQ115" s="388" t="s">
        <v>44</v>
      </c>
      <c r="DR115" s="388" t="s">
        <v>44</v>
      </c>
      <c r="DS115" s="389" t="s">
        <v>32</v>
      </c>
      <c r="DT115" s="392" t="s">
        <v>44</v>
      </c>
      <c r="DU115" s="392" t="s">
        <v>32</v>
      </c>
      <c r="DV115" s="392" t="s">
        <v>44</v>
      </c>
      <c r="DW115" s="392">
        <v>2</v>
      </c>
      <c r="DX115" s="392" t="s">
        <v>17</v>
      </c>
      <c r="DY115" s="444" t="s">
        <v>33</v>
      </c>
      <c r="DZ115" s="445" t="s">
        <v>937</v>
      </c>
      <c r="EA115" s="395" t="s">
        <v>13470</v>
      </c>
      <c r="EB115" s="395" t="s">
        <v>18898</v>
      </c>
      <c r="EC115" s="395" t="s">
        <v>44</v>
      </c>
      <c r="ED115" s="395" t="s">
        <v>44</v>
      </c>
      <c r="EE115" s="384" t="s">
        <v>44</v>
      </c>
      <c r="EF115" s="383" t="s">
        <v>44</v>
      </c>
      <c r="EG115" s="383" t="s">
        <v>44</v>
      </c>
      <c r="EH115" s="383" t="s">
        <v>44</v>
      </c>
      <c r="EI115" s="383" t="s">
        <v>44</v>
      </c>
      <c r="EJ115" s="383" t="s">
        <v>44</v>
      </c>
      <c r="EK115" s="383" t="s">
        <v>44</v>
      </c>
      <c r="EL115" s="383" t="s">
        <v>753</v>
      </c>
      <c r="EM115" s="400" t="s">
        <v>44</v>
      </c>
      <c r="EN115" s="399" t="s">
        <v>723</v>
      </c>
      <c r="EO115" s="399" t="s">
        <v>44</v>
      </c>
      <c r="EP115" s="400" t="s">
        <v>17</v>
      </c>
      <c r="EQ115" s="400" t="s">
        <v>44</v>
      </c>
      <c r="ER115" s="405">
        <v>20</v>
      </c>
      <c r="ES115" s="405" t="s">
        <v>14</v>
      </c>
      <c r="ET115" s="401" t="s">
        <v>17407</v>
      </c>
      <c r="EU115" s="399">
        <v>1</v>
      </c>
      <c r="EV115" s="400" t="s">
        <v>17398</v>
      </c>
      <c r="EW115" s="399">
        <v>0</v>
      </c>
      <c r="EX115" s="398" t="s">
        <v>44</v>
      </c>
      <c r="EY115" s="398">
        <v>0</v>
      </c>
      <c r="EZ115" s="398" t="s">
        <v>44</v>
      </c>
      <c r="FA115" s="399">
        <v>0</v>
      </c>
      <c r="FB115" s="399" t="s">
        <v>44</v>
      </c>
      <c r="FC115" s="399" t="s">
        <v>39</v>
      </c>
      <c r="FD115" s="399">
        <v>1</v>
      </c>
      <c r="FE115" s="398">
        <v>0</v>
      </c>
      <c r="FF115" s="399">
        <v>0</v>
      </c>
      <c r="FG115" s="399">
        <v>0</v>
      </c>
      <c r="FH115" s="399" t="s">
        <v>44</v>
      </c>
      <c r="FI115" s="529" t="s">
        <v>18899</v>
      </c>
      <c r="FJ115" s="529" t="s">
        <v>18900</v>
      </c>
      <c r="FK115" s="529" t="s">
        <v>18901</v>
      </c>
      <c r="FL115" s="529" t="s">
        <v>18902</v>
      </c>
      <c r="FM115" s="417" t="s">
        <v>18903</v>
      </c>
      <c r="FN115" s="398" t="s">
        <v>834</v>
      </c>
      <c r="FO115" s="398" t="s">
        <v>834</v>
      </c>
    </row>
    <row r="116" spans="1:171" s="1" customFormat="1" ht="12.75" customHeight="1" thickBot="1" x14ac:dyDescent="0.35">
      <c r="A116" s="370">
        <v>143</v>
      </c>
      <c r="B116" s="397" t="s">
        <v>905</v>
      </c>
      <c r="C116" s="337" t="s">
        <v>19695</v>
      </c>
      <c r="D116" s="337" t="s">
        <v>19695</v>
      </c>
      <c r="E116" s="399" t="s">
        <v>13442</v>
      </c>
      <c r="F116" s="398" t="s">
        <v>44</v>
      </c>
      <c r="G116" s="398" t="s">
        <v>369</v>
      </c>
      <c r="H116" s="398" t="s">
        <v>19</v>
      </c>
      <c r="I116" s="398" t="s">
        <v>44</v>
      </c>
      <c r="J116" s="398" t="s">
        <v>20</v>
      </c>
      <c r="K116" s="399" t="s">
        <v>44</v>
      </c>
      <c r="L116" s="399" t="s">
        <v>21</v>
      </c>
      <c r="M116" s="372" t="s">
        <v>17</v>
      </c>
      <c r="N116" s="398" t="s">
        <v>14</v>
      </c>
      <c r="O116" s="400" t="s">
        <v>44</v>
      </c>
      <c r="P116" s="398" t="s">
        <v>44</v>
      </c>
      <c r="Q116" s="400" t="s">
        <v>44</v>
      </c>
      <c r="R116" s="692" t="s">
        <v>22</v>
      </c>
      <c r="S116" s="399" t="s">
        <v>44</v>
      </c>
      <c r="T116" s="399" t="s">
        <v>44</v>
      </c>
      <c r="U116" s="399" t="s">
        <v>23</v>
      </c>
      <c r="V116" s="398" t="s">
        <v>37</v>
      </c>
      <c r="W116" s="398" t="s">
        <v>25</v>
      </c>
      <c r="X116" s="398">
        <v>2</v>
      </c>
      <c r="Y116" s="401">
        <v>14400</v>
      </c>
      <c r="Z116" s="399" t="s">
        <v>24</v>
      </c>
      <c r="AA116" s="399" t="s">
        <v>18904</v>
      </c>
      <c r="AB116" s="399" t="s">
        <v>14</v>
      </c>
      <c r="AC116" s="399" t="s">
        <v>48</v>
      </c>
      <c r="AD116" s="399" t="s">
        <v>14</v>
      </c>
      <c r="AE116" s="399" t="s">
        <v>39</v>
      </c>
      <c r="AF116" s="399" t="s">
        <v>44</v>
      </c>
      <c r="AG116" s="399" t="s">
        <v>26</v>
      </c>
      <c r="AH116" s="399">
        <v>2</v>
      </c>
      <c r="AI116" s="399">
        <v>30</v>
      </c>
      <c r="AJ116" s="399" t="s">
        <v>478</v>
      </c>
      <c r="AK116" s="398" t="s">
        <v>44</v>
      </c>
      <c r="AL116" s="399">
        <v>6</v>
      </c>
      <c r="AM116" s="398" t="s">
        <v>65</v>
      </c>
      <c r="AN116" s="399" t="s">
        <v>14</v>
      </c>
      <c r="AO116" s="398">
        <v>100</v>
      </c>
      <c r="AP116" s="399" t="s">
        <v>44</v>
      </c>
      <c r="AQ116" s="399" t="s">
        <v>17</v>
      </c>
      <c r="AR116" s="399" t="s">
        <v>44</v>
      </c>
      <c r="AS116" s="399" t="s">
        <v>44</v>
      </c>
      <c r="AT116" s="399">
        <v>0</v>
      </c>
      <c r="AU116" s="398" t="s">
        <v>44</v>
      </c>
      <c r="AV116" s="398">
        <v>0</v>
      </c>
      <c r="AW116" s="399" t="s">
        <v>44</v>
      </c>
      <c r="AX116" s="399">
        <v>0</v>
      </c>
      <c r="AY116" s="398">
        <v>0</v>
      </c>
      <c r="AZ116" s="399" t="s">
        <v>14</v>
      </c>
      <c r="BA116" s="399" t="s">
        <v>18905</v>
      </c>
      <c r="BB116" s="399" t="s">
        <v>486</v>
      </c>
      <c r="BC116" s="399">
        <v>5</v>
      </c>
      <c r="BD116" s="399">
        <v>100</v>
      </c>
      <c r="BE116" s="398">
        <v>0</v>
      </c>
      <c r="BF116" s="398" t="s">
        <v>44</v>
      </c>
      <c r="BG116" s="400">
        <v>0</v>
      </c>
      <c r="BH116" s="399" t="s">
        <v>44</v>
      </c>
      <c r="BI116" s="399" t="s">
        <v>44</v>
      </c>
      <c r="BJ116" s="373" t="s">
        <v>44</v>
      </c>
      <c r="BK116" s="373">
        <v>0</v>
      </c>
      <c r="BL116" s="399" t="s">
        <v>44</v>
      </c>
      <c r="BM116" s="402" t="s">
        <v>44</v>
      </c>
      <c r="BN116" s="377" t="s">
        <v>44</v>
      </c>
      <c r="BO116" s="377">
        <v>0</v>
      </c>
      <c r="BP116" s="376" t="s">
        <v>44</v>
      </c>
      <c r="BQ116" s="377" t="s">
        <v>44</v>
      </c>
      <c r="BR116" s="377" t="s">
        <v>44</v>
      </c>
      <c r="BS116" s="408">
        <v>0</v>
      </c>
      <c r="BT116" s="399" t="s">
        <v>44</v>
      </c>
      <c r="BU116" s="399" t="s">
        <v>44</v>
      </c>
      <c r="BV116" s="399" t="s">
        <v>44</v>
      </c>
      <c r="BW116" s="398">
        <v>0</v>
      </c>
      <c r="BX116" s="399" t="s">
        <v>44</v>
      </c>
      <c r="BY116" s="399" t="s">
        <v>44</v>
      </c>
      <c r="BZ116" s="399" t="s">
        <v>44</v>
      </c>
      <c r="CA116" s="399">
        <v>0</v>
      </c>
      <c r="CB116" s="399" t="s">
        <v>44</v>
      </c>
      <c r="CC116" s="399" t="s">
        <v>44</v>
      </c>
      <c r="CD116" s="399" t="s">
        <v>44</v>
      </c>
      <c r="CE116" s="399">
        <v>0</v>
      </c>
      <c r="CF116" s="399" t="s">
        <v>44</v>
      </c>
      <c r="CG116" s="399" t="s">
        <v>44</v>
      </c>
      <c r="CH116" s="399" t="s">
        <v>44</v>
      </c>
      <c r="CI116" s="398" t="s">
        <v>484</v>
      </c>
      <c r="CJ116" s="398">
        <v>0</v>
      </c>
      <c r="CK116" s="398">
        <v>100</v>
      </c>
      <c r="CL116" s="379">
        <v>0</v>
      </c>
      <c r="CM116" s="379">
        <v>0</v>
      </c>
      <c r="CN116" s="379" t="s">
        <v>44</v>
      </c>
      <c r="CO116" s="379" t="s">
        <v>44</v>
      </c>
      <c r="CP116" s="432" t="s">
        <v>44</v>
      </c>
      <c r="CQ116" s="380" t="s">
        <v>44</v>
      </c>
      <c r="CR116" s="380" t="s">
        <v>44</v>
      </c>
      <c r="CS116" s="380" t="s">
        <v>44</v>
      </c>
      <c r="CT116" s="381" t="s">
        <v>44</v>
      </c>
      <c r="CU116" s="381" t="s">
        <v>44</v>
      </c>
      <c r="CV116" s="381" t="s">
        <v>1026</v>
      </c>
      <c r="CW116" s="381">
        <v>0</v>
      </c>
      <c r="CX116" s="382">
        <v>50</v>
      </c>
      <c r="CY116" s="382">
        <v>50</v>
      </c>
      <c r="CZ116" s="382">
        <v>0</v>
      </c>
      <c r="DA116" s="382">
        <v>0</v>
      </c>
      <c r="DB116" s="383">
        <v>0</v>
      </c>
      <c r="DC116" s="538">
        <f t="shared" si="3"/>
        <v>100</v>
      </c>
      <c r="DD116" s="383" t="s">
        <v>18823</v>
      </c>
      <c r="DE116" s="383">
        <v>51</v>
      </c>
      <c r="DF116" s="452" t="s">
        <v>13483</v>
      </c>
      <c r="DG116" s="435" t="s">
        <v>17</v>
      </c>
      <c r="DH116" s="385" t="s">
        <v>44</v>
      </c>
      <c r="DI116" s="385" t="s">
        <v>44</v>
      </c>
      <c r="DJ116" s="385" t="s">
        <v>44</v>
      </c>
      <c r="DK116" s="386" t="s">
        <v>14</v>
      </c>
      <c r="DL116" s="387" t="s">
        <v>17370</v>
      </c>
      <c r="DM116" s="387" t="s">
        <v>17</v>
      </c>
      <c r="DN116" s="387" t="s">
        <v>44</v>
      </c>
      <c r="DO116" s="388" t="s">
        <v>31</v>
      </c>
      <c r="DP116" s="388" t="s">
        <v>14</v>
      </c>
      <c r="DQ116" s="388" t="s">
        <v>30</v>
      </c>
      <c r="DR116" s="388" t="s">
        <v>18906</v>
      </c>
      <c r="DS116" s="389" t="s">
        <v>32</v>
      </c>
      <c r="DT116" s="392" t="s">
        <v>44</v>
      </c>
      <c r="DU116" s="439" t="s">
        <v>44</v>
      </c>
      <c r="DV116" s="392" t="s">
        <v>44</v>
      </c>
      <c r="DW116" s="392">
        <v>3</v>
      </c>
      <c r="DX116" s="392" t="s">
        <v>17</v>
      </c>
      <c r="DY116" s="444" t="s">
        <v>33</v>
      </c>
      <c r="DZ116" s="445" t="s">
        <v>34</v>
      </c>
      <c r="EA116" s="446" t="s">
        <v>13470</v>
      </c>
      <c r="EB116" s="446" t="s">
        <v>18168</v>
      </c>
      <c r="EC116" s="446" t="s">
        <v>44</v>
      </c>
      <c r="ED116" s="446" t="s">
        <v>44</v>
      </c>
      <c r="EE116" s="384" t="s">
        <v>44</v>
      </c>
      <c r="EF116" s="383" t="s">
        <v>44</v>
      </c>
      <c r="EG116" s="383" t="s">
        <v>44</v>
      </c>
      <c r="EH116" s="383" t="s">
        <v>44</v>
      </c>
      <c r="EI116" s="383" t="s">
        <v>44</v>
      </c>
      <c r="EJ116" s="383" t="s">
        <v>44</v>
      </c>
      <c r="EK116" s="383" t="s">
        <v>44</v>
      </c>
      <c r="EL116" s="383" t="s">
        <v>753</v>
      </c>
      <c r="EM116" s="400" t="s">
        <v>44</v>
      </c>
      <c r="EN116" s="399" t="s">
        <v>723</v>
      </c>
      <c r="EO116" s="399" t="s">
        <v>44</v>
      </c>
      <c r="EP116" s="400" t="s">
        <v>17</v>
      </c>
      <c r="EQ116" s="400" t="s">
        <v>44</v>
      </c>
      <c r="ER116" s="405">
        <v>3</v>
      </c>
      <c r="ES116" s="405" t="s">
        <v>14</v>
      </c>
      <c r="ET116" s="401" t="s">
        <v>17407</v>
      </c>
      <c r="EU116" s="399">
        <v>1</v>
      </c>
      <c r="EV116" s="400" t="s">
        <v>17398</v>
      </c>
      <c r="EW116" s="399">
        <v>0</v>
      </c>
      <c r="EX116" s="398" t="s">
        <v>44</v>
      </c>
      <c r="EY116" s="398">
        <v>1</v>
      </c>
      <c r="EZ116" s="398" t="s">
        <v>17358</v>
      </c>
      <c r="FA116" s="406">
        <v>0</v>
      </c>
      <c r="FB116" s="398" t="s">
        <v>44</v>
      </c>
      <c r="FC116" s="399" t="s">
        <v>39</v>
      </c>
      <c r="FD116" s="399">
        <v>1</v>
      </c>
      <c r="FE116" s="398">
        <v>0</v>
      </c>
      <c r="FF116" s="399">
        <v>0</v>
      </c>
      <c r="FG116" s="399">
        <v>0</v>
      </c>
      <c r="FH116" s="399" t="s">
        <v>44</v>
      </c>
      <c r="FI116" s="529" t="s">
        <v>18907</v>
      </c>
      <c r="FJ116" s="529" t="s">
        <v>18908</v>
      </c>
      <c r="FK116" s="530" t="s">
        <v>18909</v>
      </c>
      <c r="FL116" s="529" t="s">
        <v>18910</v>
      </c>
      <c r="FM116" s="400" t="s">
        <v>18911</v>
      </c>
      <c r="FN116" s="399" t="s">
        <v>834</v>
      </c>
      <c r="FO116" s="398" t="s">
        <v>834</v>
      </c>
    </row>
    <row r="117" spans="1:171" ht="12.75" customHeight="1" thickBot="1" x14ac:dyDescent="0.35">
      <c r="A117" s="370">
        <v>146</v>
      </c>
      <c r="B117" s="397" t="s">
        <v>2704</v>
      </c>
      <c r="C117" s="337" t="s">
        <v>19695</v>
      </c>
      <c r="D117" s="337" t="s">
        <v>19695</v>
      </c>
      <c r="E117" s="399" t="s">
        <v>13442</v>
      </c>
      <c r="F117" s="398" t="s">
        <v>44</v>
      </c>
      <c r="G117" s="398" t="s">
        <v>15850</v>
      </c>
      <c r="H117" s="398" t="s">
        <v>19</v>
      </c>
      <c r="I117" s="398" t="s">
        <v>44</v>
      </c>
      <c r="J117" s="398" t="s">
        <v>20</v>
      </c>
      <c r="K117" s="399" t="s">
        <v>44</v>
      </c>
      <c r="L117" s="399" t="s">
        <v>59</v>
      </c>
      <c r="M117" s="372" t="s">
        <v>14</v>
      </c>
      <c r="N117" s="398" t="s">
        <v>14</v>
      </c>
      <c r="O117" s="400" t="s">
        <v>44</v>
      </c>
      <c r="P117" s="398" t="s">
        <v>44</v>
      </c>
      <c r="Q117" s="400" t="s">
        <v>44</v>
      </c>
      <c r="R117" s="692" t="s">
        <v>43</v>
      </c>
      <c r="S117" s="399" t="s">
        <v>44</v>
      </c>
      <c r="T117" s="399" t="s">
        <v>44</v>
      </c>
      <c r="U117" s="399" t="s">
        <v>76</v>
      </c>
      <c r="V117" s="398" t="s">
        <v>44</v>
      </c>
      <c r="W117" s="398" t="s">
        <v>44</v>
      </c>
      <c r="X117" s="398" t="s">
        <v>44</v>
      </c>
      <c r="Y117" s="401" t="s">
        <v>44</v>
      </c>
      <c r="Z117" s="399" t="s">
        <v>44</v>
      </c>
      <c r="AA117" s="399" t="s">
        <v>44</v>
      </c>
      <c r="AB117" s="399" t="s">
        <v>14</v>
      </c>
      <c r="AC117" s="399" t="s">
        <v>68</v>
      </c>
      <c r="AD117" s="399" t="s">
        <v>14</v>
      </c>
      <c r="AE117" s="399" t="s">
        <v>68</v>
      </c>
      <c r="AF117" s="399" t="s">
        <v>44</v>
      </c>
      <c r="AG117" s="399" t="s">
        <v>26</v>
      </c>
      <c r="AH117" s="399">
        <v>1</v>
      </c>
      <c r="AI117" s="399">
        <v>510</v>
      </c>
      <c r="AJ117" s="399" t="s">
        <v>478</v>
      </c>
      <c r="AK117" s="398" t="s">
        <v>44</v>
      </c>
      <c r="AL117" s="399">
        <v>7</v>
      </c>
      <c r="AM117" s="398" t="s">
        <v>37</v>
      </c>
      <c r="AN117" s="399" t="s">
        <v>14</v>
      </c>
      <c r="AO117" s="398">
        <v>99</v>
      </c>
      <c r="AP117" s="399" t="s">
        <v>44</v>
      </c>
      <c r="AQ117" s="399" t="s">
        <v>17</v>
      </c>
      <c r="AR117" s="399" t="s">
        <v>44</v>
      </c>
      <c r="AS117" s="399" t="s">
        <v>44</v>
      </c>
      <c r="AT117" s="399">
        <v>0</v>
      </c>
      <c r="AU117" s="398" t="s">
        <v>44</v>
      </c>
      <c r="AV117" s="398">
        <v>0</v>
      </c>
      <c r="AW117" s="399" t="s">
        <v>44</v>
      </c>
      <c r="AX117" s="399">
        <v>0</v>
      </c>
      <c r="AY117" s="418">
        <v>0</v>
      </c>
      <c r="AZ117" s="422" t="s">
        <v>14</v>
      </c>
      <c r="BA117" s="422" t="s">
        <v>17554</v>
      </c>
      <c r="BB117" s="399" t="s">
        <v>486</v>
      </c>
      <c r="BC117" s="399">
        <v>4</v>
      </c>
      <c r="BD117" s="399">
        <v>100</v>
      </c>
      <c r="BE117" s="400">
        <v>0</v>
      </c>
      <c r="BF117" s="398" t="s">
        <v>44</v>
      </c>
      <c r="BG117" s="398">
        <v>0</v>
      </c>
      <c r="BH117" s="399" t="s">
        <v>44</v>
      </c>
      <c r="BI117" s="399" t="s">
        <v>44</v>
      </c>
      <c r="BJ117" s="373" t="s">
        <v>44</v>
      </c>
      <c r="BK117" s="373">
        <v>0</v>
      </c>
      <c r="BL117" s="399" t="s">
        <v>44</v>
      </c>
      <c r="BM117" s="402" t="s">
        <v>44</v>
      </c>
      <c r="BN117" s="403" t="s">
        <v>44</v>
      </c>
      <c r="BO117" s="403">
        <v>0</v>
      </c>
      <c r="BP117" s="402" t="s">
        <v>44</v>
      </c>
      <c r="BQ117" s="403" t="s">
        <v>44</v>
      </c>
      <c r="BR117" s="403" t="s">
        <v>44</v>
      </c>
      <c r="BS117" s="378">
        <v>0</v>
      </c>
      <c r="BT117" s="399" t="s">
        <v>44</v>
      </c>
      <c r="BU117" s="399" t="s">
        <v>44</v>
      </c>
      <c r="BV117" s="399" t="s">
        <v>44</v>
      </c>
      <c r="BW117" s="398">
        <v>0</v>
      </c>
      <c r="BX117" s="399" t="s">
        <v>44</v>
      </c>
      <c r="BY117" s="399" t="s">
        <v>44</v>
      </c>
      <c r="BZ117" s="399" t="s">
        <v>44</v>
      </c>
      <c r="CA117" s="399">
        <v>0</v>
      </c>
      <c r="CB117" s="399" t="s">
        <v>44</v>
      </c>
      <c r="CC117" s="399" t="s">
        <v>44</v>
      </c>
      <c r="CD117" s="399" t="s">
        <v>44</v>
      </c>
      <c r="CE117" s="399">
        <v>0</v>
      </c>
      <c r="CF117" s="399" t="s">
        <v>44</v>
      </c>
      <c r="CG117" s="399" t="s">
        <v>44</v>
      </c>
      <c r="CH117" s="399" t="s">
        <v>44</v>
      </c>
      <c r="CI117" s="398" t="s">
        <v>484</v>
      </c>
      <c r="CJ117" s="398">
        <v>0</v>
      </c>
      <c r="CK117" s="398">
        <v>100</v>
      </c>
      <c r="CL117" s="404">
        <v>0</v>
      </c>
      <c r="CM117" s="404">
        <v>0</v>
      </c>
      <c r="CN117" s="404" t="s">
        <v>44</v>
      </c>
      <c r="CO117" s="404" t="s">
        <v>44</v>
      </c>
      <c r="CP117" s="432" t="s">
        <v>44</v>
      </c>
      <c r="CQ117" s="380" t="s">
        <v>44</v>
      </c>
      <c r="CR117" s="380" t="s">
        <v>44</v>
      </c>
      <c r="CS117" s="380" t="s">
        <v>44</v>
      </c>
      <c r="CT117" s="381" t="s">
        <v>44</v>
      </c>
      <c r="CU117" s="381" t="s">
        <v>44</v>
      </c>
      <c r="CV117" s="381" t="s">
        <v>63</v>
      </c>
      <c r="CW117" s="381">
        <v>0</v>
      </c>
      <c r="CX117" s="382">
        <v>100</v>
      </c>
      <c r="CY117" s="382">
        <v>0</v>
      </c>
      <c r="CZ117" s="382">
        <v>0</v>
      </c>
      <c r="DA117" s="382">
        <v>0</v>
      </c>
      <c r="DB117" s="433">
        <v>0</v>
      </c>
      <c r="DC117" s="538">
        <f t="shared" si="3"/>
        <v>100</v>
      </c>
      <c r="DD117" s="383" t="s">
        <v>18823</v>
      </c>
      <c r="DE117" s="383">
        <v>99</v>
      </c>
      <c r="DF117" s="384" t="s">
        <v>17369</v>
      </c>
      <c r="DG117" s="385" t="s">
        <v>14</v>
      </c>
      <c r="DH117" s="385" t="s">
        <v>721</v>
      </c>
      <c r="DI117" s="385" t="s">
        <v>850</v>
      </c>
      <c r="DJ117" s="413" t="s">
        <v>44</v>
      </c>
      <c r="DK117" s="436" t="s">
        <v>14</v>
      </c>
      <c r="DL117" s="386" t="s">
        <v>17370</v>
      </c>
      <c r="DM117" s="386" t="s">
        <v>14</v>
      </c>
      <c r="DN117" s="387" t="s">
        <v>740</v>
      </c>
      <c r="DO117" s="388" t="s">
        <v>31</v>
      </c>
      <c r="DP117" s="388" t="s">
        <v>14</v>
      </c>
      <c r="DQ117" s="388" t="s">
        <v>30</v>
      </c>
      <c r="DR117" s="388" t="s">
        <v>18928</v>
      </c>
      <c r="DS117" s="389" t="s">
        <v>32</v>
      </c>
      <c r="DT117" s="392" t="s">
        <v>44</v>
      </c>
      <c r="DU117" s="392" t="s">
        <v>32</v>
      </c>
      <c r="DV117" s="392" t="s">
        <v>44</v>
      </c>
      <c r="DW117" s="392">
        <v>7</v>
      </c>
      <c r="DX117" s="392" t="s">
        <v>17</v>
      </c>
      <c r="DY117" s="444" t="s">
        <v>33</v>
      </c>
      <c r="DZ117" s="445" t="s">
        <v>34</v>
      </c>
      <c r="EA117" s="445" t="s">
        <v>13470</v>
      </c>
      <c r="EB117" s="445" t="s">
        <v>18922</v>
      </c>
      <c r="EC117" s="445" t="s">
        <v>44</v>
      </c>
      <c r="ED117" s="445" t="s">
        <v>44</v>
      </c>
      <c r="EE117" s="384" t="s">
        <v>44</v>
      </c>
      <c r="EF117" s="383" t="s">
        <v>44</v>
      </c>
      <c r="EG117" s="383" t="s">
        <v>44</v>
      </c>
      <c r="EH117" s="383" t="s">
        <v>44</v>
      </c>
      <c r="EI117" s="383" t="s">
        <v>44</v>
      </c>
      <c r="EJ117" s="383" t="s">
        <v>44</v>
      </c>
      <c r="EK117" s="383" t="s">
        <v>44</v>
      </c>
      <c r="EL117" s="383" t="s">
        <v>753</v>
      </c>
      <c r="EM117" s="400" t="s">
        <v>44</v>
      </c>
      <c r="EN117" s="399" t="s">
        <v>723</v>
      </c>
      <c r="EO117" s="399" t="s">
        <v>44</v>
      </c>
      <c r="EP117" s="401" t="s">
        <v>17</v>
      </c>
      <c r="EQ117" s="405" t="s">
        <v>44</v>
      </c>
      <c r="ER117" s="405">
        <v>0</v>
      </c>
      <c r="ES117" s="405" t="s">
        <v>14</v>
      </c>
      <c r="ET117" s="401" t="s">
        <v>17456</v>
      </c>
      <c r="EU117" s="399">
        <v>1</v>
      </c>
      <c r="EV117" s="400" t="s">
        <v>17358</v>
      </c>
      <c r="EW117" s="399">
        <v>1</v>
      </c>
      <c r="EX117" s="398" t="s">
        <v>17398</v>
      </c>
      <c r="EY117" s="398">
        <v>0</v>
      </c>
      <c r="EZ117" s="398" t="s">
        <v>44</v>
      </c>
      <c r="FA117" s="399">
        <v>0</v>
      </c>
      <c r="FB117" s="398" t="s">
        <v>44</v>
      </c>
      <c r="FC117" s="399" t="s">
        <v>68</v>
      </c>
      <c r="FD117" s="399">
        <v>0</v>
      </c>
      <c r="FE117" s="398">
        <v>1</v>
      </c>
      <c r="FF117" s="399">
        <v>0</v>
      </c>
      <c r="FG117" s="399">
        <v>0</v>
      </c>
      <c r="FH117" s="399" t="s">
        <v>44</v>
      </c>
      <c r="FI117" s="529" t="s">
        <v>18929</v>
      </c>
      <c r="FJ117" s="529" t="s">
        <v>18930</v>
      </c>
      <c r="FK117" s="530" t="s">
        <v>18931</v>
      </c>
      <c r="FL117" s="531" t="s">
        <v>18932</v>
      </c>
      <c r="FM117" s="400" t="s">
        <v>18933</v>
      </c>
      <c r="FN117" s="399" t="s">
        <v>18934</v>
      </c>
      <c r="FO117" s="398" t="s">
        <v>18935</v>
      </c>
    </row>
    <row r="118" spans="1:171" ht="12.75" customHeight="1" thickBot="1" x14ac:dyDescent="0.35">
      <c r="A118" s="370">
        <v>148</v>
      </c>
      <c r="B118" s="397" t="s">
        <v>4348</v>
      </c>
      <c r="C118" s="337" t="s">
        <v>19695</v>
      </c>
      <c r="D118" s="337" t="s">
        <v>19695</v>
      </c>
      <c r="E118" s="399" t="s">
        <v>13442</v>
      </c>
      <c r="F118" s="398" t="s">
        <v>44</v>
      </c>
      <c r="G118" s="398" t="s">
        <v>733</v>
      </c>
      <c r="H118" s="398" t="s">
        <v>42</v>
      </c>
      <c r="I118" s="398" t="s">
        <v>44</v>
      </c>
      <c r="J118" s="398" t="s">
        <v>20</v>
      </c>
      <c r="K118" s="399" t="s">
        <v>44</v>
      </c>
      <c r="L118" s="399" t="s">
        <v>21</v>
      </c>
      <c r="M118" s="372" t="s">
        <v>17</v>
      </c>
      <c r="N118" s="398" t="s">
        <v>14</v>
      </c>
      <c r="O118" s="400" t="s">
        <v>44</v>
      </c>
      <c r="P118" s="398" t="s">
        <v>44</v>
      </c>
      <c r="Q118" s="400" t="s">
        <v>44</v>
      </c>
      <c r="R118" s="692" t="s">
        <v>43</v>
      </c>
      <c r="S118" s="399" t="s">
        <v>48</v>
      </c>
      <c r="T118" s="399" t="s">
        <v>44</v>
      </c>
      <c r="U118" s="399" t="s">
        <v>44</v>
      </c>
      <c r="V118" s="398" t="s">
        <v>44</v>
      </c>
      <c r="W118" s="398" t="s">
        <v>44</v>
      </c>
      <c r="X118" s="398" t="s">
        <v>44</v>
      </c>
      <c r="Y118" s="401" t="s">
        <v>44</v>
      </c>
      <c r="Z118" s="399" t="s">
        <v>44</v>
      </c>
      <c r="AA118" s="399" t="s">
        <v>44</v>
      </c>
      <c r="AB118" s="399" t="s">
        <v>14</v>
      </c>
      <c r="AC118" s="399" t="s">
        <v>68</v>
      </c>
      <c r="AD118" s="399" t="s">
        <v>14</v>
      </c>
      <c r="AE118" s="399" t="s">
        <v>68</v>
      </c>
      <c r="AF118" s="399" t="s">
        <v>44</v>
      </c>
      <c r="AG118" s="399" t="s">
        <v>38</v>
      </c>
      <c r="AH118" s="399">
        <v>1</v>
      </c>
      <c r="AI118" s="399">
        <v>30</v>
      </c>
      <c r="AJ118" s="399" t="s">
        <v>478</v>
      </c>
      <c r="AK118" s="398" t="s">
        <v>44</v>
      </c>
      <c r="AL118" s="399">
        <v>2</v>
      </c>
      <c r="AM118" s="398" t="s">
        <v>37</v>
      </c>
      <c r="AN118" s="399" t="s">
        <v>14</v>
      </c>
      <c r="AO118" s="398">
        <v>80</v>
      </c>
      <c r="AP118" s="399" t="s">
        <v>44</v>
      </c>
      <c r="AQ118" s="399" t="s">
        <v>17</v>
      </c>
      <c r="AR118" s="373" t="s">
        <v>44</v>
      </c>
      <c r="AS118" s="373" t="s">
        <v>44</v>
      </c>
      <c r="AT118" s="374">
        <v>0</v>
      </c>
      <c r="AU118" s="372" t="s">
        <v>44</v>
      </c>
      <c r="AV118" s="398">
        <v>0</v>
      </c>
      <c r="AW118" s="399" t="s">
        <v>44</v>
      </c>
      <c r="AX118" s="399">
        <v>0</v>
      </c>
      <c r="AY118" s="398">
        <v>0</v>
      </c>
      <c r="AZ118" s="399" t="s">
        <v>14</v>
      </c>
      <c r="BA118" s="399" t="s">
        <v>18944</v>
      </c>
      <c r="BB118" s="399" t="s">
        <v>18945</v>
      </c>
      <c r="BC118" s="399">
        <v>5</v>
      </c>
      <c r="BD118" s="399">
        <v>100</v>
      </c>
      <c r="BE118" s="398">
        <v>0</v>
      </c>
      <c r="BF118" s="398" t="s">
        <v>44</v>
      </c>
      <c r="BG118" s="400">
        <v>0</v>
      </c>
      <c r="BH118" s="399" t="s">
        <v>44</v>
      </c>
      <c r="BI118" s="399" t="s">
        <v>44</v>
      </c>
      <c r="BJ118" s="373" t="s">
        <v>44</v>
      </c>
      <c r="BK118" s="373">
        <v>50</v>
      </c>
      <c r="BL118" s="399">
        <v>100</v>
      </c>
      <c r="BM118" s="376">
        <v>0</v>
      </c>
      <c r="BN118" s="377" t="s">
        <v>44</v>
      </c>
      <c r="BO118" s="377">
        <v>0</v>
      </c>
      <c r="BP118" s="376" t="s">
        <v>44</v>
      </c>
      <c r="BQ118" s="377" t="s">
        <v>44</v>
      </c>
      <c r="BR118" s="377" t="s">
        <v>44</v>
      </c>
      <c r="BS118" s="378">
        <v>0</v>
      </c>
      <c r="BT118" s="399" t="s">
        <v>44</v>
      </c>
      <c r="BU118" s="399" t="s">
        <v>44</v>
      </c>
      <c r="BV118" s="399" t="s">
        <v>44</v>
      </c>
      <c r="BW118" s="398">
        <v>10</v>
      </c>
      <c r="BX118" s="399">
        <v>0</v>
      </c>
      <c r="BY118" s="399">
        <v>100</v>
      </c>
      <c r="BZ118" s="399" t="s">
        <v>18946</v>
      </c>
      <c r="CA118" s="399">
        <v>8</v>
      </c>
      <c r="CB118" s="399">
        <v>0</v>
      </c>
      <c r="CC118" s="399">
        <v>100</v>
      </c>
      <c r="CD118" s="399" t="s">
        <v>18946</v>
      </c>
      <c r="CE118" s="399">
        <v>0</v>
      </c>
      <c r="CF118" s="399" t="s">
        <v>44</v>
      </c>
      <c r="CG118" s="399" t="s">
        <v>44</v>
      </c>
      <c r="CH118" s="399" t="s">
        <v>44</v>
      </c>
      <c r="CI118" s="398" t="s">
        <v>484</v>
      </c>
      <c r="CJ118" s="398">
        <v>0</v>
      </c>
      <c r="CK118" s="398">
        <v>100</v>
      </c>
      <c r="CL118" s="379">
        <v>0</v>
      </c>
      <c r="CM118" s="379">
        <v>0</v>
      </c>
      <c r="CN118" s="379" t="s">
        <v>44</v>
      </c>
      <c r="CO118" s="379" t="s">
        <v>44</v>
      </c>
      <c r="CP118" s="432" t="s">
        <v>44</v>
      </c>
      <c r="CQ118" s="380" t="s">
        <v>44</v>
      </c>
      <c r="CR118" s="380" t="s">
        <v>44</v>
      </c>
      <c r="CS118" s="380" t="s">
        <v>44</v>
      </c>
      <c r="CT118" s="381" t="s">
        <v>44</v>
      </c>
      <c r="CU118" s="381" t="s">
        <v>44</v>
      </c>
      <c r="CV118" s="381" t="s">
        <v>63</v>
      </c>
      <c r="CW118" s="381">
        <v>0</v>
      </c>
      <c r="CX118" s="382">
        <v>100</v>
      </c>
      <c r="CY118" s="382">
        <v>0</v>
      </c>
      <c r="CZ118" s="382">
        <v>0</v>
      </c>
      <c r="DA118" s="382">
        <v>0</v>
      </c>
      <c r="DB118" s="433">
        <v>0</v>
      </c>
      <c r="DC118" s="538">
        <f t="shared" si="3"/>
        <v>100</v>
      </c>
      <c r="DD118" s="383" t="s">
        <v>17772</v>
      </c>
      <c r="DE118" s="383">
        <v>60</v>
      </c>
      <c r="DF118" s="384" t="s">
        <v>17369</v>
      </c>
      <c r="DG118" s="435" t="s">
        <v>17</v>
      </c>
      <c r="DH118" s="385" t="s">
        <v>44</v>
      </c>
      <c r="DI118" s="385" t="s">
        <v>44</v>
      </c>
      <c r="DJ118" s="385" t="s">
        <v>44</v>
      </c>
      <c r="DK118" s="436" t="s">
        <v>14</v>
      </c>
      <c r="DL118" s="386" t="s">
        <v>17370</v>
      </c>
      <c r="DM118" s="386" t="s">
        <v>14</v>
      </c>
      <c r="DN118" s="387" t="s">
        <v>40</v>
      </c>
      <c r="DO118" s="388" t="s">
        <v>31</v>
      </c>
      <c r="DP118" s="388" t="s">
        <v>17</v>
      </c>
      <c r="DQ118" s="388" t="s">
        <v>44</v>
      </c>
      <c r="DR118" s="388" t="s">
        <v>44</v>
      </c>
      <c r="DS118" s="389" t="s">
        <v>32</v>
      </c>
      <c r="DT118" s="392" t="s">
        <v>44</v>
      </c>
      <c r="DU118" s="392" t="s">
        <v>32</v>
      </c>
      <c r="DV118" s="392" t="s">
        <v>44</v>
      </c>
      <c r="DW118" s="392">
        <v>8</v>
      </c>
      <c r="DX118" s="392" t="s">
        <v>17</v>
      </c>
      <c r="DY118" s="444" t="s">
        <v>33</v>
      </c>
      <c r="DZ118" s="445" t="s">
        <v>61</v>
      </c>
      <c r="EA118" s="445" t="s">
        <v>44</v>
      </c>
      <c r="EB118" s="445" t="s">
        <v>44</v>
      </c>
      <c r="EC118" s="445" t="s">
        <v>18947</v>
      </c>
      <c r="ED118" s="445" t="s">
        <v>44</v>
      </c>
      <c r="EE118" s="384" t="s">
        <v>18948</v>
      </c>
      <c r="EF118" s="383" t="s">
        <v>44</v>
      </c>
      <c r="EG118" s="383" t="s">
        <v>44</v>
      </c>
      <c r="EH118" s="383" t="s">
        <v>44</v>
      </c>
      <c r="EI118" s="383" t="s">
        <v>44</v>
      </c>
      <c r="EJ118" s="383" t="s">
        <v>44</v>
      </c>
      <c r="EK118" s="383" t="s">
        <v>44</v>
      </c>
      <c r="EL118" s="383" t="s">
        <v>490</v>
      </c>
      <c r="EM118" s="400" t="s">
        <v>44</v>
      </c>
      <c r="EN118" s="399" t="s">
        <v>723</v>
      </c>
      <c r="EO118" s="399" t="s">
        <v>44</v>
      </c>
      <c r="EP118" s="401" t="s">
        <v>17</v>
      </c>
      <c r="EQ118" s="405" t="s">
        <v>44</v>
      </c>
      <c r="ER118" s="405">
        <v>2</v>
      </c>
      <c r="ES118" s="405" t="s">
        <v>17</v>
      </c>
      <c r="ET118" s="401" t="s">
        <v>17758</v>
      </c>
      <c r="EU118" s="399">
        <v>0</v>
      </c>
      <c r="EV118" s="400" t="s">
        <v>44</v>
      </c>
      <c r="EW118" s="399">
        <v>1</v>
      </c>
      <c r="EX118" s="398" t="s">
        <v>17398</v>
      </c>
      <c r="EY118" s="398">
        <v>1</v>
      </c>
      <c r="EZ118" s="398" t="s">
        <v>17589</v>
      </c>
      <c r="FA118" s="399">
        <v>0</v>
      </c>
      <c r="FB118" s="398" t="s">
        <v>44</v>
      </c>
      <c r="FC118" s="399" t="s">
        <v>68</v>
      </c>
      <c r="FD118" s="399">
        <v>0</v>
      </c>
      <c r="FE118" s="398">
        <v>1</v>
      </c>
      <c r="FF118" s="399">
        <v>0</v>
      </c>
      <c r="FG118" s="399">
        <v>0</v>
      </c>
      <c r="FH118" s="399" t="s">
        <v>44</v>
      </c>
      <c r="FI118" s="529" t="s">
        <v>18949</v>
      </c>
      <c r="FJ118" s="529" t="s">
        <v>18950</v>
      </c>
      <c r="FK118" s="530" t="s">
        <v>18951</v>
      </c>
      <c r="FL118" s="529" t="s">
        <v>18952</v>
      </c>
      <c r="FM118" s="400" t="s">
        <v>18953</v>
      </c>
      <c r="FN118" s="399" t="s">
        <v>18954</v>
      </c>
      <c r="FO118" s="398" t="s">
        <v>18955</v>
      </c>
    </row>
    <row r="119" spans="1:171" ht="12.75" customHeight="1" thickBot="1" x14ac:dyDescent="0.35">
      <c r="A119" s="370">
        <v>150</v>
      </c>
      <c r="B119" s="371" t="s">
        <v>1084</v>
      </c>
      <c r="C119" s="337" t="s">
        <v>19695</v>
      </c>
      <c r="D119" s="337" t="s">
        <v>19695</v>
      </c>
      <c r="E119" s="373" t="s">
        <v>13442</v>
      </c>
      <c r="F119" s="372" t="s">
        <v>44</v>
      </c>
      <c r="G119" s="372" t="s">
        <v>15850</v>
      </c>
      <c r="H119" s="372" t="s">
        <v>58</v>
      </c>
      <c r="I119" s="372" t="s">
        <v>44</v>
      </c>
      <c r="J119" s="372" t="s">
        <v>18968</v>
      </c>
      <c r="K119" s="373" t="s">
        <v>44</v>
      </c>
      <c r="L119" s="373" t="s">
        <v>18619</v>
      </c>
      <c r="M119" s="372" t="s">
        <v>17</v>
      </c>
      <c r="N119" s="372" t="s">
        <v>14</v>
      </c>
      <c r="O119" s="374" t="s">
        <v>44</v>
      </c>
      <c r="P119" s="372" t="s">
        <v>44</v>
      </c>
      <c r="Q119" s="374" t="s">
        <v>44</v>
      </c>
      <c r="R119" s="692" t="s">
        <v>43</v>
      </c>
      <c r="S119" s="373" t="s">
        <v>44</v>
      </c>
      <c r="T119" s="373" t="s">
        <v>44</v>
      </c>
      <c r="U119" s="373" t="s">
        <v>23</v>
      </c>
      <c r="V119" s="372" t="s">
        <v>27</v>
      </c>
      <c r="W119" s="372" t="s">
        <v>26</v>
      </c>
      <c r="X119" s="372">
        <v>1</v>
      </c>
      <c r="Y119" s="375">
        <v>60</v>
      </c>
      <c r="Z119" s="373" t="s">
        <v>24</v>
      </c>
      <c r="AA119" s="373" t="s">
        <v>18969</v>
      </c>
      <c r="AB119" s="373" t="s">
        <v>14</v>
      </c>
      <c r="AC119" s="373" t="s">
        <v>17758</v>
      </c>
      <c r="AD119" s="373" t="s">
        <v>14</v>
      </c>
      <c r="AE119" s="373" t="s">
        <v>17558</v>
      </c>
      <c r="AF119" s="373" t="s">
        <v>44</v>
      </c>
      <c r="AG119" s="373" t="s">
        <v>26</v>
      </c>
      <c r="AH119" s="373">
        <v>3</v>
      </c>
      <c r="AI119" s="373">
        <v>30</v>
      </c>
      <c r="AJ119" s="373" t="s">
        <v>483</v>
      </c>
      <c r="AK119" s="372" t="s">
        <v>44</v>
      </c>
      <c r="AL119" s="373">
        <v>4</v>
      </c>
      <c r="AM119" s="372" t="s">
        <v>788</v>
      </c>
      <c r="AN119" s="373" t="s">
        <v>14</v>
      </c>
      <c r="AO119" s="372">
        <v>90</v>
      </c>
      <c r="AP119" s="373" t="s">
        <v>44</v>
      </c>
      <c r="AQ119" s="373" t="s">
        <v>17</v>
      </c>
      <c r="AR119" s="373" t="s">
        <v>44</v>
      </c>
      <c r="AS119" s="373" t="s">
        <v>44</v>
      </c>
      <c r="AT119" s="373">
        <v>0</v>
      </c>
      <c r="AU119" s="372" t="s">
        <v>44</v>
      </c>
      <c r="AV119" s="372">
        <v>0</v>
      </c>
      <c r="AW119" s="373" t="s">
        <v>44</v>
      </c>
      <c r="AX119" s="373">
        <v>0</v>
      </c>
      <c r="AY119" s="372">
        <v>0</v>
      </c>
      <c r="AZ119" s="373" t="s">
        <v>14</v>
      </c>
      <c r="BA119" s="373" t="s">
        <v>17956</v>
      </c>
      <c r="BB119" s="373" t="s">
        <v>936</v>
      </c>
      <c r="BC119" s="373">
        <v>3</v>
      </c>
      <c r="BD119" s="373">
        <v>100</v>
      </c>
      <c r="BE119" s="374">
        <v>0</v>
      </c>
      <c r="BF119" s="372" t="s">
        <v>44</v>
      </c>
      <c r="BG119" s="372">
        <v>3</v>
      </c>
      <c r="BH119" s="373">
        <v>100</v>
      </c>
      <c r="BI119" s="373">
        <v>0</v>
      </c>
      <c r="BJ119" s="373" t="s">
        <v>44</v>
      </c>
      <c r="BK119" s="373">
        <v>0</v>
      </c>
      <c r="BL119" s="399" t="s">
        <v>44</v>
      </c>
      <c r="BM119" s="402" t="s">
        <v>44</v>
      </c>
      <c r="BN119" s="403" t="s">
        <v>44</v>
      </c>
      <c r="BO119" s="403">
        <v>0</v>
      </c>
      <c r="BP119" s="402" t="s">
        <v>44</v>
      </c>
      <c r="BQ119" s="403" t="s">
        <v>44</v>
      </c>
      <c r="BR119" s="403" t="s">
        <v>44</v>
      </c>
      <c r="BS119" s="408">
        <v>120</v>
      </c>
      <c r="BT119" s="373">
        <v>0</v>
      </c>
      <c r="BU119" s="373">
        <v>100</v>
      </c>
      <c r="BV119" s="373" t="s">
        <v>18970</v>
      </c>
      <c r="BW119" s="372">
        <v>6</v>
      </c>
      <c r="BX119" s="373">
        <v>0</v>
      </c>
      <c r="BY119" s="373">
        <v>100</v>
      </c>
      <c r="BZ119" s="374" t="s">
        <v>18971</v>
      </c>
      <c r="CA119" s="373">
        <v>0</v>
      </c>
      <c r="CB119" s="373" t="s">
        <v>44</v>
      </c>
      <c r="CC119" s="373" t="s">
        <v>44</v>
      </c>
      <c r="CD119" s="373" t="s">
        <v>44</v>
      </c>
      <c r="CE119" s="373">
        <v>0</v>
      </c>
      <c r="CF119" s="373" t="s">
        <v>44</v>
      </c>
      <c r="CG119" s="373" t="s">
        <v>44</v>
      </c>
      <c r="CH119" s="373" t="s">
        <v>44</v>
      </c>
      <c r="CI119" s="372" t="s">
        <v>484</v>
      </c>
      <c r="CJ119" s="372">
        <v>0</v>
      </c>
      <c r="CK119" s="372">
        <v>100</v>
      </c>
      <c r="CL119" s="404">
        <v>0</v>
      </c>
      <c r="CM119" s="404">
        <v>0</v>
      </c>
      <c r="CN119" s="404" t="s">
        <v>44</v>
      </c>
      <c r="CO119" s="404" t="s">
        <v>44</v>
      </c>
      <c r="CP119" s="432" t="s">
        <v>44</v>
      </c>
      <c r="CQ119" s="380" t="s">
        <v>44</v>
      </c>
      <c r="CR119" s="380" t="s">
        <v>44</v>
      </c>
      <c r="CS119" s="380" t="s">
        <v>44</v>
      </c>
      <c r="CT119" s="381" t="s">
        <v>44</v>
      </c>
      <c r="CU119" s="381" t="s">
        <v>44</v>
      </c>
      <c r="CV119" s="381" t="s">
        <v>489</v>
      </c>
      <c r="CW119" s="381">
        <v>0</v>
      </c>
      <c r="CX119" s="382">
        <v>0</v>
      </c>
      <c r="CY119" s="382">
        <v>0</v>
      </c>
      <c r="CZ119" s="382">
        <v>0</v>
      </c>
      <c r="DA119" s="382">
        <v>0</v>
      </c>
      <c r="DB119" s="433">
        <v>100</v>
      </c>
      <c r="DC119" s="538">
        <f t="shared" si="3"/>
        <v>100</v>
      </c>
      <c r="DD119" s="383" t="s">
        <v>17870</v>
      </c>
      <c r="DE119" s="383">
        <v>96</v>
      </c>
      <c r="DF119" s="384" t="s">
        <v>17610</v>
      </c>
      <c r="DG119" s="435" t="s">
        <v>14</v>
      </c>
      <c r="DH119" s="385" t="s">
        <v>746</v>
      </c>
      <c r="DI119" s="385" t="s">
        <v>752</v>
      </c>
      <c r="DJ119" s="385" t="s">
        <v>44</v>
      </c>
      <c r="DK119" s="436" t="s">
        <v>17</v>
      </c>
      <c r="DL119" s="386" t="s">
        <v>44</v>
      </c>
      <c r="DM119" s="386" t="s">
        <v>14</v>
      </c>
      <c r="DN119" s="387" t="s">
        <v>740</v>
      </c>
      <c r="DO119" s="388" t="s">
        <v>31</v>
      </c>
      <c r="DP119" s="388" t="s">
        <v>14</v>
      </c>
      <c r="DQ119" s="388" t="s">
        <v>30</v>
      </c>
      <c r="DR119" s="388" t="s">
        <v>18972</v>
      </c>
      <c r="DS119" s="389" t="s">
        <v>32</v>
      </c>
      <c r="DT119" s="392" t="s">
        <v>44</v>
      </c>
      <c r="DU119" s="392" t="s">
        <v>32</v>
      </c>
      <c r="DV119" s="392" t="s">
        <v>44</v>
      </c>
      <c r="DW119" s="392">
        <v>4</v>
      </c>
      <c r="DX119" s="392" t="s">
        <v>17</v>
      </c>
      <c r="DY119" s="444" t="s">
        <v>33</v>
      </c>
      <c r="DZ119" s="445" t="s">
        <v>34</v>
      </c>
      <c r="EA119" s="445" t="s">
        <v>13470</v>
      </c>
      <c r="EB119" s="445" t="s">
        <v>18973</v>
      </c>
      <c r="EC119" s="445" t="s">
        <v>44</v>
      </c>
      <c r="ED119" s="445" t="s">
        <v>44</v>
      </c>
      <c r="EE119" s="384" t="s">
        <v>44</v>
      </c>
      <c r="EF119" s="383" t="s">
        <v>44</v>
      </c>
      <c r="EG119" s="383" t="s">
        <v>44</v>
      </c>
      <c r="EH119" s="383" t="s">
        <v>44</v>
      </c>
      <c r="EI119" s="383" t="s">
        <v>44</v>
      </c>
      <c r="EJ119" s="383" t="s">
        <v>44</v>
      </c>
      <c r="EK119" s="383" t="s">
        <v>44</v>
      </c>
      <c r="EL119" s="383" t="s">
        <v>722</v>
      </c>
      <c r="EM119" s="374" t="s">
        <v>44</v>
      </c>
      <c r="EN119" s="373" t="s">
        <v>723</v>
      </c>
      <c r="EO119" s="373" t="s">
        <v>44</v>
      </c>
      <c r="EP119" s="375" t="s">
        <v>17</v>
      </c>
      <c r="EQ119" s="396" t="s">
        <v>44</v>
      </c>
      <c r="ER119" s="396">
        <v>30</v>
      </c>
      <c r="ES119" s="396" t="s">
        <v>14</v>
      </c>
      <c r="ET119" s="375" t="s">
        <v>17576</v>
      </c>
      <c r="EU119" s="373">
        <v>1</v>
      </c>
      <c r="EV119" s="374" t="s">
        <v>17358</v>
      </c>
      <c r="EW119" s="373">
        <v>2</v>
      </c>
      <c r="EX119" s="372" t="s">
        <v>17398</v>
      </c>
      <c r="EY119" s="372">
        <v>1</v>
      </c>
      <c r="EZ119" s="372" t="s">
        <v>17398</v>
      </c>
      <c r="FA119" s="373">
        <v>0</v>
      </c>
      <c r="FB119" s="372" t="s">
        <v>44</v>
      </c>
      <c r="FC119" s="373" t="s">
        <v>17758</v>
      </c>
      <c r="FD119" s="373">
        <v>0</v>
      </c>
      <c r="FE119" s="372">
        <v>1</v>
      </c>
      <c r="FF119" s="373">
        <v>1</v>
      </c>
      <c r="FG119" s="373">
        <v>0</v>
      </c>
      <c r="FH119" s="373" t="s">
        <v>44</v>
      </c>
      <c r="FI119" s="526" t="s">
        <v>18974</v>
      </c>
      <c r="FJ119" s="526" t="s">
        <v>18975</v>
      </c>
      <c r="FK119" s="527" t="s">
        <v>18976</v>
      </c>
      <c r="FL119" s="526" t="s">
        <v>18977</v>
      </c>
      <c r="FM119" s="374" t="s">
        <v>18978</v>
      </c>
      <c r="FN119" s="373" t="s">
        <v>18979</v>
      </c>
      <c r="FO119" s="372" t="s">
        <v>18980</v>
      </c>
    </row>
    <row r="120" spans="1:171" ht="12.75" customHeight="1" thickBot="1" x14ac:dyDescent="0.35">
      <c r="A120" s="370">
        <v>151</v>
      </c>
      <c r="B120" s="397" t="s">
        <v>10606</v>
      </c>
      <c r="C120" s="337" t="s">
        <v>19695</v>
      </c>
      <c r="D120" s="337" t="s">
        <v>19695</v>
      </c>
      <c r="E120" s="399" t="s">
        <v>13442</v>
      </c>
      <c r="F120" s="398" t="s">
        <v>44</v>
      </c>
      <c r="G120" s="398" t="s">
        <v>378</v>
      </c>
      <c r="H120" s="398" t="s">
        <v>19</v>
      </c>
      <c r="I120" s="398" t="s">
        <v>44</v>
      </c>
      <c r="J120" s="398" t="s">
        <v>20</v>
      </c>
      <c r="K120" s="399" t="s">
        <v>44</v>
      </c>
      <c r="L120" s="399" t="s">
        <v>59</v>
      </c>
      <c r="M120" s="372" t="s">
        <v>14</v>
      </c>
      <c r="N120" s="398" t="s">
        <v>14</v>
      </c>
      <c r="O120" s="400" t="s">
        <v>44</v>
      </c>
      <c r="P120" s="398" t="s">
        <v>44</v>
      </c>
      <c r="Q120" s="400" t="s">
        <v>44</v>
      </c>
      <c r="R120" s="692" t="s">
        <v>43</v>
      </c>
      <c r="S120" s="399" t="s">
        <v>44</v>
      </c>
      <c r="T120" s="399" t="s">
        <v>44</v>
      </c>
      <c r="U120" s="399" t="s">
        <v>76</v>
      </c>
      <c r="V120" s="398" t="s">
        <v>44</v>
      </c>
      <c r="W120" s="398" t="s">
        <v>44</v>
      </c>
      <c r="X120" s="398" t="s">
        <v>44</v>
      </c>
      <c r="Y120" s="401" t="s">
        <v>44</v>
      </c>
      <c r="Z120" s="399" t="s">
        <v>44</v>
      </c>
      <c r="AA120" s="399" t="s">
        <v>44</v>
      </c>
      <c r="AB120" s="399" t="s">
        <v>14</v>
      </c>
      <c r="AC120" s="399" t="s">
        <v>17758</v>
      </c>
      <c r="AD120" s="399" t="s">
        <v>14</v>
      </c>
      <c r="AE120" s="399" t="s">
        <v>68</v>
      </c>
      <c r="AF120" s="399" t="s">
        <v>44</v>
      </c>
      <c r="AG120" s="399" t="s">
        <v>38</v>
      </c>
      <c r="AH120" s="399">
        <v>1</v>
      </c>
      <c r="AI120" s="399">
        <v>45</v>
      </c>
      <c r="AJ120" s="399" t="s">
        <v>483</v>
      </c>
      <c r="AK120" s="398" t="s">
        <v>44</v>
      </c>
      <c r="AL120" s="399">
        <v>3</v>
      </c>
      <c r="AM120" s="398" t="s">
        <v>788</v>
      </c>
      <c r="AN120" s="399" t="s">
        <v>14</v>
      </c>
      <c r="AO120" s="398">
        <v>90</v>
      </c>
      <c r="AP120" s="399" t="s">
        <v>44</v>
      </c>
      <c r="AQ120" s="399" t="s">
        <v>17</v>
      </c>
      <c r="AR120" s="399" t="s">
        <v>44</v>
      </c>
      <c r="AS120" s="399" t="s">
        <v>44</v>
      </c>
      <c r="AT120" s="399">
        <v>0</v>
      </c>
      <c r="AU120" s="398" t="s">
        <v>44</v>
      </c>
      <c r="AV120" s="398">
        <v>0</v>
      </c>
      <c r="AW120" s="399" t="s">
        <v>44</v>
      </c>
      <c r="AX120" s="399">
        <v>0</v>
      </c>
      <c r="AY120" s="418">
        <v>0</v>
      </c>
      <c r="AZ120" s="422" t="s">
        <v>14</v>
      </c>
      <c r="BA120" s="422" t="s">
        <v>13459</v>
      </c>
      <c r="BB120" s="399" t="s">
        <v>731</v>
      </c>
      <c r="BC120" s="399">
        <v>6</v>
      </c>
      <c r="BD120" s="399">
        <v>100</v>
      </c>
      <c r="BE120" s="400">
        <v>0</v>
      </c>
      <c r="BF120" s="398" t="s">
        <v>44</v>
      </c>
      <c r="BG120" s="398">
        <v>0</v>
      </c>
      <c r="BH120" s="399" t="s">
        <v>44</v>
      </c>
      <c r="BI120" s="399" t="s">
        <v>44</v>
      </c>
      <c r="BJ120" s="373" t="s">
        <v>44</v>
      </c>
      <c r="BK120" s="373">
        <v>0</v>
      </c>
      <c r="BL120" s="399" t="s">
        <v>44</v>
      </c>
      <c r="BM120" s="402" t="s">
        <v>44</v>
      </c>
      <c r="BN120" s="403" t="s">
        <v>44</v>
      </c>
      <c r="BO120" s="403">
        <v>0</v>
      </c>
      <c r="BP120" s="402" t="s">
        <v>44</v>
      </c>
      <c r="BQ120" s="403" t="s">
        <v>44</v>
      </c>
      <c r="BR120" s="403" t="s">
        <v>44</v>
      </c>
      <c r="BS120" s="378">
        <v>50</v>
      </c>
      <c r="BT120" s="399">
        <v>0</v>
      </c>
      <c r="BU120" s="399">
        <v>100</v>
      </c>
      <c r="BV120" s="399" t="s">
        <v>18970</v>
      </c>
      <c r="BW120" s="398">
        <v>0</v>
      </c>
      <c r="BX120" s="399" t="s">
        <v>44</v>
      </c>
      <c r="BY120" s="399" t="s">
        <v>44</v>
      </c>
      <c r="BZ120" s="399" t="s">
        <v>44</v>
      </c>
      <c r="CA120" s="399">
        <v>0</v>
      </c>
      <c r="CB120" s="399" t="s">
        <v>44</v>
      </c>
      <c r="CC120" s="399" t="s">
        <v>44</v>
      </c>
      <c r="CD120" s="399" t="s">
        <v>44</v>
      </c>
      <c r="CE120" s="399">
        <v>0</v>
      </c>
      <c r="CF120" s="399" t="s">
        <v>44</v>
      </c>
      <c r="CG120" s="399" t="s">
        <v>44</v>
      </c>
      <c r="CH120" s="399" t="s">
        <v>44</v>
      </c>
      <c r="CI120" s="398" t="s">
        <v>484</v>
      </c>
      <c r="CJ120" s="398">
        <v>0</v>
      </c>
      <c r="CK120" s="398">
        <v>100</v>
      </c>
      <c r="CL120" s="404">
        <v>0</v>
      </c>
      <c r="CM120" s="404">
        <v>0</v>
      </c>
      <c r="CN120" s="404" t="s">
        <v>44</v>
      </c>
      <c r="CO120" s="404" t="s">
        <v>44</v>
      </c>
      <c r="CP120" s="432" t="s">
        <v>44</v>
      </c>
      <c r="CQ120" s="380" t="s">
        <v>44</v>
      </c>
      <c r="CR120" s="380" t="s">
        <v>44</v>
      </c>
      <c r="CS120" s="380" t="s">
        <v>44</v>
      </c>
      <c r="CT120" s="381" t="s">
        <v>44</v>
      </c>
      <c r="CU120" s="381" t="s">
        <v>44</v>
      </c>
      <c r="CV120" s="381" t="s">
        <v>28</v>
      </c>
      <c r="CW120" s="381">
        <v>0</v>
      </c>
      <c r="CX120" s="382">
        <v>0</v>
      </c>
      <c r="CY120" s="382">
        <v>0</v>
      </c>
      <c r="CZ120" s="382">
        <v>100</v>
      </c>
      <c r="DA120" s="382">
        <v>0</v>
      </c>
      <c r="DB120" s="383">
        <v>0</v>
      </c>
      <c r="DC120" s="538">
        <f t="shared" si="3"/>
        <v>100</v>
      </c>
      <c r="DD120" s="383" t="s">
        <v>18981</v>
      </c>
      <c r="DE120" s="383">
        <v>23</v>
      </c>
      <c r="DF120" s="452" t="s">
        <v>72</v>
      </c>
      <c r="DG120" s="435" t="s">
        <v>17</v>
      </c>
      <c r="DH120" s="385" t="s">
        <v>44</v>
      </c>
      <c r="DI120" s="385" t="s">
        <v>44</v>
      </c>
      <c r="DJ120" s="385" t="s">
        <v>44</v>
      </c>
      <c r="DK120" s="386" t="s">
        <v>17</v>
      </c>
      <c r="DL120" s="387" t="s">
        <v>44</v>
      </c>
      <c r="DM120" s="387" t="s">
        <v>14</v>
      </c>
      <c r="DN120" s="387" t="s">
        <v>740</v>
      </c>
      <c r="DO120" s="388" t="s">
        <v>31</v>
      </c>
      <c r="DP120" s="388" t="s">
        <v>14</v>
      </c>
      <c r="DQ120" s="388" t="s">
        <v>30</v>
      </c>
      <c r="DR120" s="388" t="s">
        <v>18982</v>
      </c>
      <c r="DS120" s="389" t="s">
        <v>32</v>
      </c>
      <c r="DT120" s="392" t="s">
        <v>44</v>
      </c>
      <c r="DU120" s="392" t="s">
        <v>32</v>
      </c>
      <c r="DV120" s="392" t="s">
        <v>44</v>
      </c>
      <c r="DW120" s="392">
        <v>6</v>
      </c>
      <c r="DX120" s="392" t="s">
        <v>17</v>
      </c>
      <c r="DY120" s="444" t="s">
        <v>33</v>
      </c>
      <c r="DZ120" s="445" t="s">
        <v>114</v>
      </c>
      <c r="EA120" s="395" t="s">
        <v>44</v>
      </c>
      <c r="EB120" s="395" t="s">
        <v>44</v>
      </c>
      <c r="EC120" s="395" t="s">
        <v>44</v>
      </c>
      <c r="ED120" s="395" t="s">
        <v>44</v>
      </c>
      <c r="EE120" s="384" t="s">
        <v>18983</v>
      </c>
      <c r="EF120" s="383" t="s">
        <v>44</v>
      </c>
      <c r="EG120" s="383" t="s">
        <v>44</v>
      </c>
      <c r="EH120" s="383" t="s">
        <v>44</v>
      </c>
      <c r="EI120" s="383" t="s">
        <v>44</v>
      </c>
      <c r="EJ120" s="383" t="s">
        <v>44</v>
      </c>
      <c r="EK120" s="383" t="s">
        <v>44</v>
      </c>
      <c r="EL120" s="383" t="s">
        <v>491</v>
      </c>
      <c r="EM120" s="400" t="s">
        <v>44</v>
      </c>
      <c r="EN120" s="399" t="s">
        <v>723</v>
      </c>
      <c r="EO120" s="399" t="s">
        <v>44</v>
      </c>
      <c r="EP120" s="399" t="s">
        <v>17</v>
      </c>
      <c r="EQ120" s="400" t="s">
        <v>44</v>
      </c>
      <c r="ER120" s="405">
        <v>10</v>
      </c>
      <c r="ES120" s="405" t="s">
        <v>14</v>
      </c>
      <c r="ET120" s="401" t="s">
        <v>17576</v>
      </c>
      <c r="EU120" s="399">
        <v>1</v>
      </c>
      <c r="EV120" s="400" t="s">
        <v>17358</v>
      </c>
      <c r="EW120" s="399">
        <v>1</v>
      </c>
      <c r="EX120" s="398" t="s">
        <v>17398</v>
      </c>
      <c r="EY120" s="398">
        <v>2</v>
      </c>
      <c r="EZ120" s="398" t="s">
        <v>17358</v>
      </c>
      <c r="FA120" s="399">
        <v>0</v>
      </c>
      <c r="FB120" s="398" t="s">
        <v>44</v>
      </c>
      <c r="FC120" s="399" t="s">
        <v>68</v>
      </c>
      <c r="FD120" s="399">
        <v>0</v>
      </c>
      <c r="FE120" s="398">
        <v>1</v>
      </c>
      <c r="FF120" s="399">
        <v>0</v>
      </c>
      <c r="FG120" s="399">
        <v>0</v>
      </c>
      <c r="FH120" s="399" t="s">
        <v>44</v>
      </c>
      <c r="FI120" s="529" t="s">
        <v>18984</v>
      </c>
      <c r="FJ120" s="529" t="s">
        <v>18985</v>
      </c>
      <c r="FK120" s="529" t="s">
        <v>18986</v>
      </c>
      <c r="FL120" s="529" t="s">
        <v>18987</v>
      </c>
      <c r="FM120" s="400" t="s">
        <v>18988</v>
      </c>
      <c r="FN120" s="398" t="s">
        <v>834</v>
      </c>
      <c r="FO120" s="398" t="s">
        <v>18989</v>
      </c>
    </row>
    <row r="121" spans="1:171" ht="12.75" customHeight="1" thickBot="1" x14ac:dyDescent="0.35">
      <c r="A121" s="370">
        <v>130</v>
      </c>
      <c r="B121" s="397" t="s">
        <v>4877</v>
      </c>
      <c r="C121" s="337" t="s">
        <v>19695</v>
      </c>
      <c r="D121" s="337" t="s">
        <v>19695</v>
      </c>
      <c r="E121" s="399" t="s">
        <v>13442</v>
      </c>
      <c r="F121" s="398" t="s">
        <v>44</v>
      </c>
      <c r="G121" s="398" t="s">
        <v>733</v>
      </c>
      <c r="H121" s="398" t="s">
        <v>19</v>
      </c>
      <c r="I121" s="398" t="s">
        <v>44</v>
      </c>
      <c r="J121" s="398" t="s">
        <v>20</v>
      </c>
      <c r="K121" s="399" t="s">
        <v>44</v>
      </c>
      <c r="L121" s="399" t="s">
        <v>21</v>
      </c>
      <c r="M121" s="372" t="s">
        <v>14</v>
      </c>
      <c r="N121" s="398" t="s">
        <v>14</v>
      </c>
      <c r="O121" s="400" t="s">
        <v>44</v>
      </c>
      <c r="P121" s="398" t="s">
        <v>44</v>
      </c>
      <c r="Q121" s="400" t="s">
        <v>44</v>
      </c>
      <c r="R121" s="692" t="s">
        <v>47</v>
      </c>
      <c r="S121" s="399" t="s">
        <v>48</v>
      </c>
      <c r="T121" s="399" t="s">
        <v>44</v>
      </c>
      <c r="U121" s="399" t="s">
        <v>44</v>
      </c>
      <c r="V121" s="398" t="s">
        <v>44</v>
      </c>
      <c r="W121" s="398" t="s">
        <v>44</v>
      </c>
      <c r="X121" s="398" t="s">
        <v>44</v>
      </c>
      <c r="Y121" s="401" t="s">
        <v>44</v>
      </c>
      <c r="Z121" s="399" t="s">
        <v>44</v>
      </c>
      <c r="AA121" s="399" t="s">
        <v>44</v>
      </c>
      <c r="AB121" s="399" t="s">
        <v>14</v>
      </c>
      <c r="AC121" s="399" t="s">
        <v>39</v>
      </c>
      <c r="AD121" s="399" t="s">
        <v>14</v>
      </c>
      <c r="AE121" s="399" t="s">
        <v>39</v>
      </c>
      <c r="AF121" s="399" t="s">
        <v>44</v>
      </c>
      <c r="AG121" s="399" t="s">
        <v>26</v>
      </c>
      <c r="AH121" s="399">
        <v>4</v>
      </c>
      <c r="AI121" s="399">
        <v>2</v>
      </c>
      <c r="AJ121" s="399" t="s">
        <v>483</v>
      </c>
      <c r="AK121" s="398" t="s">
        <v>44</v>
      </c>
      <c r="AL121" s="399">
        <v>3</v>
      </c>
      <c r="AM121" s="398" t="s">
        <v>37</v>
      </c>
      <c r="AN121" s="399" t="s">
        <v>14</v>
      </c>
      <c r="AO121" s="398">
        <v>90</v>
      </c>
      <c r="AP121" s="399" t="s">
        <v>44</v>
      </c>
      <c r="AQ121" s="399" t="s">
        <v>17</v>
      </c>
      <c r="AR121" s="373" t="s">
        <v>44</v>
      </c>
      <c r="AS121" s="373" t="s">
        <v>44</v>
      </c>
      <c r="AT121" s="374">
        <v>0</v>
      </c>
      <c r="AU121" s="372" t="s">
        <v>44</v>
      </c>
      <c r="AV121" s="398">
        <v>0</v>
      </c>
      <c r="AW121" s="399" t="s">
        <v>44</v>
      </c>
      <c r="AX121" s="399">
        <v>0</v>
      </c>
      <c r="AY121" s="398">
        <v>0</v>
      </c>
      <c r="AZ121" s="399" t="s">
        <v>14</v>
      </c>
      <c r="BA121" s="399" t="s">
        <v>18767</v>
      </c>
      <c r="BB121" s="399" t="s">
        <v>13510</v>
      </c>
      <c r="BC121" s="399">
        <v>1</v>
      </c>
      <c r="BD121" s="399">
        <v>90</v>
      </c>
      <c r="BE121" s="400">
        <v>10</v>
      </c>
      <c r="BF121" s="398" t="s">
        <v>44</v>
      </c>
      <c r="BG121" s="400">
        <v>1</v>
      </c>
      <c r="BH121" s="399">
        <v>90</v>
      </c>
      <c r="BI121" s="399">
        <v>10</v>
      </c>
      <c r="BJ121" s="373" t="s">
        <v>44</v>
      </c>
      <c r="BK121" s="373">
        <v>3</v>
      </c>
      <c r="BL121" s="399">
        <v>100</v>
      </c>
      <c r="BM121" s="376">
        <v>0</v>
      </c>
      <c r="BN121" s="377" t="s">
        <v>44</v>
      </c>
      <c r="BO121" s="377">
        <v>0</v>
      </c>
      <c r="BP121" s="376" t="s">
        <v>44</v>
      </c>
      <c r="BQ121" s="377" t="s">
        <v>44</v>
      </c>
      <c r="BR121" s="377" t="s">
        <v>44</v>
      </c>
      <c r="BS121" s="378">
        <v>100</v>
      </c>
      <c r="BT121" s="399">
        <v>0</v>
      </c>
      <c r="BU121" s="399">
        <v>100</v>
      </c>
      <c r="BV121" s="399" t="s">
        <v>18768</v>
      </c>
      <c r="BW121" s="399">
        <v>4</v>
      </c>
      <c r="BX121" s="399">
        <v>0</v>
      </c>
      <c r="BY121" s="399">
        <v>100</v>
      </c>
      <c r="BZ121" s="399" t="s">
        <v>18742</v>
      </c>
      <c r="CA121" s="399">
        <v>0</v>
      </c>
      <c r="CB121" s="399" t="s">
        <v>44</v>
      </c>
      <c r="CC121" s="399" t="s">
        <v>44</v>
      </c>
      <c r="CD121" s="399" t="s">
        <v>44</v>
      </c>
      <c r="CE121" s="399">
        <v>0</v>
      </c>
      <c r="CF121" s="399" t="s">
        <v>44</v>
      </c>
      <c r="CG121" s="399" t="s">
        <v>44</v>
      </c>
      <c r="CH121" s="399" t="s">
        <v>44</v>
      </c>
      <c r="CI121" s="398" t="s">
        <v>479</v>
      </c>
      <c r="CJ121" s="398">
        <v>100</v>
      </c>
      <c r="CK121" s="398">
        <v>0</v>
      </c>
      <c r="CL121" s="379">
        <v>0</v>
      </c>
      <c r="CM121" s="379">
        <v>0</v>
      </c>
      <c r="CN121" s="379" t="s">
        <v>44</v>
      </c>
      <c r="CO121" s="379" t="s">
        <v>480</v>
      </c>
      <c r="CP121" s="380">
        <v>100</v>
      </c>
      <c r="CQ121" s="380">
        <v>0</v>
      </c>
      <c r="CR121" s="380">
        <v>0</v>
      </c>
      <c r="CS121" s="415">
        <v>0</v>
      </c>
      <c r="CT121" s="381">
        <v>0</v>
      </c>
      <c r="CU121" s="381" t="s">
        <v>44</v>
      </c>
      <c r="CV121" s="381" t="s">
        <v>44</v>
      </c>
      <c r="CW121" s="381" t="s">
        <v>44</v>
      </c>
      <c r="CX121" s="382" t="s">
        <v>44</v>
      </c>
      <c r="CY121" s="382" t="s">
        <v>44</v>
      </c>
      <c r="CZ121" s="382" t="s">
        <v>44</v>
      </c>
      <c r="DA121" s="382" t="s">
        <v>44</v>
      </c>
      <c r="DB121" s="383" t="s">
        <v>44</v>
      </c>
      <c r="DC121" s="538">
        <f t="shared" si="3"/>
        <v>0</v>
      </c>
      <c r="DD121" s="383" t="s">
        <v>18769</v>
      </c>
      <c r="DE121" s="383">
        <v>71</v>
      </c>
      <c r="DF121" s="384" t="s">
        <v>481</v>
      </c>
      <c r="DG121" s="385" t="s">
        <v>14</v>
      </c>
      <c r="DH121" s="385" t="s">
        <v>738</v>
      </c>
      <c r="DI121" s="385" t="s">
        <v>13458</v>
      </c>
      <c r="DJ121" s="413" t="s">
        <v>44</v>
      </c>
      <c r="DK121" s="436" t="s">
        <v>17</v>
      </c>
      <c r="DL121" s="386" t="s">
        <v>44</v>
      </c>
      <c r="DM121" s="386" t="s">
        <v>14</v>
      </c>
      <c r="DN121" s="387" t="s">
        <v>740</v>
      </c>
      <c r="DO121" s="388" t="s">
        <v>31</v>
      </c>
      <c r="DP121" s="388" t="s">
        <v>17</v>
      </c>
      <c r="DQ121" s="388" t="s">
        <v>44</v>
      </c>
      <c r="DR121" s="388" t="s">
        <v>44</v>
      </c>
      <c r="DS121" s="389" t="s">
        <v>32</v>
      </c>
      <c r="DT121" s="392" t="s">
        <v>44</v>
      </c>
      <c r="DU121" s="392" t="s">
        <v>32</v>
      </c>
      <c r="DV121" s="392" t="s">
        <v>44</v>
      </c>
      <c r="DW121" s="392">
        <v>4</v>
      </c>
      <c r="DX121" s="392" t="s">
        <v>17</v>
      </c>
      <c r="DY121" s="444" t="s">
        <v>33</v>
      </c>
      <c r="DZ121" s="445" t="s">
        <v>34</v>
      </c>
      <c r="EA121" s="445" t="s">
        <v>18674</v>
      </c>
      <c r="EB121" s="445" t="s">
        <v>18770</v>
      </c>
      <c r="EC121" s="445" t="s">
        <v>44</v>
      </c>
      <c r="ED121" s="445" t="s">
        <v>44</v>
      </c>
      <c r="EE121" s="384" t="s">
        <v>18771</v>
      </c>
      <c r="EF121" s="383" t="s">
        <v>44</v>
      </c>
      <c r="EG121" s="383" t="s">
        <v>44</v>
      </c>
      <c r="EH121" s="383" t="s">
        <v>44</v>
      </c>
      <c r="EI121" s="383" t="s">
        <v>44</v>
      </c>
      <c r="EJ121" s="383" t="s">
        <v>44</v>
      </c>
      <c r="EK121" s="383" t="s">
        <v>44</v>
      </c>
      <c r="EL121" s="383" t="s">
        <v>1053</v>
      </c>
      <c r="EM121" s="400" t="s">
        <v>44</v>
      </c>
      <c r="EN121" s="399" t="s">
        <v>482</v>
      </c>
      <c r="EO121" s="399" t="s">
        <v>44</v>
      </c>
      <c r="EP121" s="400" t="s">
        <v>17</v>
      </c>
      <c r="EQ121" s="400" t="s">
        <v>44</v>
      </c>
      <c r="ER121" s="400">
        <v>1</v>
      </c>
      <c r="ES121" s="405" t="s">
        <v>17</v>
      </c>
      <c r="ET121" s="401" t="s">
        <v>17407</v>
      </c>
      <c r="EU121" s="399">
        <v>1</v>
      </c>
      <c r="EV121" s="400" t="s">
        <v>17398</v>
      </c>
      <c r="EW121" s="399">
        <v>0</v>
      </c>
      <c r="EX121" s="398" t="s">
        <v>44</v>
      </c>
      <c r="EY121" s="398">
        <v>1</v>
      </c>
      <c r="EZ121" s="398" t="s">
        <v>18772</v>
      </c>
      <c r="FA121" s="399">
        <v>0</v>
      </c>
      <c r="FB121" s="399" t="s">
        <v>44</v>
      </c>
      <c r="FC121" s="399" t="s">
        <v>17456</v>
      </c>
      <c r="FD121" s="399">
        <v>1</v>
      </c>
      <c r="FE121" s="398">
        <v>1</v>
      </c>
      <c r="FF121" s="399">
        <v>0</v>
      </c>
      <c r="FG121" s="399">
        <v>0</v>
      </c>
      <c r="FH121" s="399" t="s">
        <v>44</v>
      </c>
      <c r="FI121" s="529" t="s">
        <v>18773</v>
      </c>
      <c r="FJ121" s="398"/>
      <c r="FK121" s="530" t="s">
        <v>18774</v>
      </c>
      <c r="FL121" s="529" t="s">
        <v>18775</v>
      </c>
      <c r="FM121" s="400" t="s">
        <v>18776</v>
      </c>
      <c r="FN121" s="399" t="s">
        <v>17</v>
      </c>
      <c r="FO121" s="398" t="s">
        <v>18777</v>
      </c>
    </row>
    <row r="122" spans="1:171" ht="12.75" customHeight="1" thickBot="1" x14ac:dyDescent="0.35">
      <c r="A122" s="370">
        <v>154</v>
      </c>
      <c r="B122" s="371" t="s">
        <v>10637</v>
      </c>
      <c r="C122" s="337" t="s">
        <v>19695</v>
      </c>
      <c r="D122" s="337" t="s">
        <v>19695</v>
      </c>
      <c r="E122" s="373" t="s">
        <v>13442</v>
      </c>
      <c r="F122" s="372" t="s">
        <v>44</v>
      </c>
      <c r="G122" s="372" t="s">
        <v>369</v>
      </c>
      <c r="H122" s="372" t="s">
        <v>42</v>
      </c>
      <c r="I122" s="372" t="s">
        <v>44</v>
      </c>
      <c r="J122" s="372" t="s">
        <v>20</v>
      </c>
      <c r="K122" s="373" t="s">
        <v>44</v>
      </c>
      <c r="L122" s="373" t="s">
        <v>59</v>
      </c>
      <c r="M122" s="372" t="s">
        <v>17</v>
      </c>
      <c r="N122" s="372" t="s">
        <v>14</v>
      </c>
      <c r="O122" s="374" t="s">
        <v>44</v>
      </c>
      <c r="P122" s="372" t="s">
        <v>44</v>
      </c>
      <c r="Q122" s="374" t="s">
        <v>44</v>
      </c>
      <c r="R122" s="692" t="s">
        <v>47</v>
      </c>
      <c r="S122" s="373" t="s">
        <v>48</v>
      </c>
      <c r="T122" s="373" t="s">
        <v>44</v>
      </c>
      <c r="U122" s="373" t="s">
        <v>44</v>
      </c>
      <c r="V122" s="372" t="s">
        <v>44</v>
      </c>
      <c r="W122" s="372" t="s">
        <v>44</v>
      </c>
      <c r="X122" s="372" t="s">
        <v>44</v>
      </c>
      <c r="Y122" s="375" t="s">
        <v>44</v>
      </c>
      <c r="Z122" s="373" t="s">
        <v>44</v>
      </c>
      <c r="AA122" s="373" t="s">
        <v>44</v>
      </c>
      <c r="AB122" s="373" t="s">
        <v>14</v>
      </c>
      <c r="AC122" s="373" t="s">
        <v>68</v>
      </c>
      <c r="AD122" s="373" t="s">
        <v>14</v>
      </c>
      <c r="AE122" s="373" t="s">
        <v>48</v>
      </c>
      <c r="AF122" s="373" t="s">
        <v>68</v>
      </c>
      <c r="AG122" s="373" t="s">
        <v>38</v>
      </c>
      <c r="AH122" s="373">
        <v>1</v>
      </c>
      <c r="AI122" s="373">
        <v>30</v>
      </c>
      <c r="AJ122" s="373" t="s">
        <v>483</v>
      </c>
      <c r="AK122" s="372" t="s">
        <v>44</v>
      </c>
      <c r="AL122" s="373">
        <v>2</v>
      </c>
      <c r="AM122" s="372" t="s">
        <v>37</v>
      </c>
      <c r="AN122" s="373" t="s">
        <v>14</v>
      </c>
      <c r="AO122" s="372">
        <v>70</v>
      </c>
      <c r="AP122" s="373" t="s">
        <v>44</v>
      </c>
      <c r="AQ122" s="373" t="s">
        <v>17</v>
      </c>
      <c r="AR122" s="373" t="s">
        <v>44</v>
      </c>
      <c r="AS122" s="373" t="s">
        <v>44</v>
      </c>
      <c r="AT122" s="373">
        <v>0</v>
      </c>
      <c r="AU122" s="372" t="s">
        <v>44</v>
      </c>
      <c r="AV122" s="372">
        <v>0</v>
      </c>
      <c r="AW122" s="373" t="s">
        <v>44</v>
      </c>
      <c r="AX122" s="373">
        <v>0</v>
      </c>
      <c r="AY122" s="372">
        <v>0</v>
      </c>
      <c r="AZ122" s="373" t="s">
        <v>14</v>
      </c>
      <c r="BA122" s="373" t="s">
        <v>13453</v>
      </c>
      <c r="BB122" s="373" t="s">
        <v>731</v>
      </c>
      <c r="BC122" s="373">
        <v>4</v>
      </c>
      <c r="BD122" s="373">
        <v>40</v>
      </c>
      <c r="BE122" s="372">
        <v>60</v>
      </c>
      <c r="BF122" s="372" t="s">
        <v>44</v>
      </c>
      <c r="BG122" s="374">
        <v>0</v>
      </c>
      <c r="BH122" s="373" t="s">
        <v>44</v>
      </c>
      <c r="BI122" s="373" t="s">
        <v>44</v>
      </c>
      <c r="BJ122" s="373" t="s">
        <v>44</v>
      </c>
      <c r="BK122" s="373">
        <v>0</v>
      </c>
      <c r="BL122" s="399" t="s">
        <v>44</v>
      </c>
      <c r="BM122" s="402" t="s">
        <v>44</v>
      </c>
      <c r="BN122" s="403" t="s">
        <v>44</v>
      </c>
      <c r="BO122" s="403">
        <v>0</v>
      </c>
      <c r="BP122" s="402" t="s">
        <v>44</v>
      </c>
      <c r="BQ122" s="403" t="s">
        <v>44</v>
      </c>
      <c r="BR122" s="403" t="s">
        <v>44</v>
      </c>
      <c r="BS122" s="408">
        <v>9</v>
      </c>
      <c r="BT122" s="373">
        <v>0</v>
      </c>
      <c r="BU122" s="373">
        <v>100</v>
      </c>
      <c r="BV122" s="373" t="s">
        <v>18993</v>
      </c>
      <c r="BW122" s="372">
        <v>0</v>
      </c>
      <c r="BX122" s="373" t="s">
        <v>44</v>
      </c>
      <c r="BY122" s="373" t="s">
        <v>44</v>
      </c>
      <c r="BZ122" s="373" t="s">
        <v>44</v>
      </c>
      <c r="CA122" s="373">
        <v>0</v>
      </c>
      <c r="CB122" s="373" t="s">
        <v>44</v>
      </c>
      <c r="CC122" s="373" t="s">
        <v>44</v>
      </c>
      <c r="CD122" s="373" t="s">
        <v>44</v>
      </c>
      <c r="CE122" s="373">
        <v>0</v>
      </c>
      <c r="CF122" s="373" t="s">
        <v>44</v>
      </c>
      <c r="CG122" s="373" t="s">
        <v>44</v>
      </c>
      <c r="CH122" s="373" t="s">
        <v>44</v>
      </c>
      <c r="CI122" s="372" t="s">
        <v>484</v>
      </c>
      <c r="CJ122" s="372">
        <v>0</v>
      </c>
      <c r="CK122" s="372">
        <v>100</v>
      </c>
      <c r="CL122" s="404">
        <v>0</v>
      </c>
      <c r="CM122" s="404">
        <v>0</v>
      </c>
      <c r="CN122" s="404" t="s">
        <v>44</v>
      </c>
      <c r="CO122" s="451" t="s">
        <v>44</v>
      </c>
      <c r="CP122" s="432" t="s">
        <v>44</v>
      </c>
      <c r="CQ122" s="380" t="s">
        <v>44</v>
      </c>
      <c r="CR122" s="380" t="s">
        <v>44</v>
      </c>
      <c r="CS122" s="380" t="s">
        <v>44</v>
      </c>
      <c r="CT122" s="381" t="s">
        <v>44</v>
      </c>
      <c r="CU122" s="381" t="s">
        <v>44</v>
      </c>
      <c r="CV122" s="381" t="s">
        <v>737</v>
      </c>
      <c r="CW122" s="381">
        <v>0</v>
      </c>
      <c r="CX122" s="382">
        <v>80</v>
      </c>
      <c r="CY122" s="382">
        <v>0</v>
      </c>
      <c r="CZ122" s="382">
        <v>20</v>
      </c>
      <c r="DA122" s="382">
        <v>0</v>
      </c>
      <c r="DB122" s="383">
        <v>0</v>
      </c>
      <c r="DC122" s="538">
        <f t="shared" si="3"/>
        <v>100</v>
      </c>
      <c r="DD122" s="383" t="s">
        <v>19018</v>
      </c>
      <c r="DE122" s="383">
        <v>45</v>
      </c>
      <c r="DF122" s="452" t="s">
        <v>13483</v>
      </c>
      <c r="DG122" s="435" t="s">
        <v>17</v>
      </c>
      <c r="DH122" s="385" t="s">
        <v>44</v>
      </c>
      <c r="DI122" s="385" t="s">
        <v>44</v>
      </c>
      <c r="DJ122" s="385" t="s">
        <v>44</v>
      </c>
      <c r="DK122" s="436" t="s">
        <v>14</v>
      </c>
      <c r="DL122" s="386" t="s">
        <v>493</v>
      </c>
      <c r="DM122" s="386" t="s">
        <v>14</v>
      </c>
      <c r="DN122" s="387" t="s">
        <v>740</v>
      </c>
      <c r="DO122" s="388" t="s">
        <v>31</v>
      </c>
      <c r="DP122" s="388" t="s">
        <v>17</v>
      </c>
      <c r="DQ122" s="388" t="s">
        <v>44</v>
      </c>
      <c r="DR122" s="388" t="s">
        <v>44</v>
      </c>
      <c r="DS122" s="389" t="s">
        <v>32</v>
      </c>
      <c r="DT122" s="392" t="s">
        <v>44</v>
      </c>
      <c r="DU122" s="392" t="s">
        <v>32</v>
      </c>
      <c r="DV122" s="392" t="s">
        <v>44</v>
      </c>
      <c r="DW122" s="392">
        <v>3</v>
      </c>
      <c r="DX122" s="392" t="s">
        <v>17</v>
      </c>
      <c r="DY122" s="444" t="s">
        <v>33</v>
      </c>
      <c r="DZ122" s="445" t="s">
        <v>960</v>
      </c>
      <c r="EA122" s="445" t="s">
        <v>44</v>
      </c>
      <c r="EB122" s="445" t="s">
        <v>44</v>
      </c>
      <c r="EC122" s="445" t="s">
        <v>44</v>
      </c>
      <c r="ED122" s="445" t="s">
        <v>44</v>
      </c>
      <c r="EE122" s="384" t="s">
        <v>19019</v>
      </c>
      <c r="EF122" s="383" t="s">
        <v>44</v>
      </c>
      <c r="EG122" s="383" t="s">
        <v>44</v>
      </c>
      <c r="EH122" s="383" t="s">
        <v>44</v>
      </c>
      <c r="EI122" s="383" t="s">
        <v>44</v>
      </c>
      <c r="EJ122" s="383" t="s">
        <v>44</v>
      </c>
      <c r="EK122" s="383" t="s">
        <v>44</v>
      </c>
      <c r="EL122" s="383" t="s">
        <v>722</v>
      </c>
      <c r="EM122" s="374" t="s">
        <v>44</v>
      </c>
      <c r="EN122" s="373" t="s">
        <v>723</v>
      </c>
      <c r="EO122" s="373" t="s">
        <v>44</v>
      </c>
      <c r="EP122" s="374" t="s">
        <v>17</v>
      </c>
      <c r="EQ122" s="374" t="s">
        <v>44</v>
      </c>
      <c r="ER122" s="396">
        <v>10</v>
      </c>
      <c r="ES122" s="396" t="s">
        <v>14</v>
      </c>
      <c r="ET122" s="375" t="s">
        <v>17758</v>
      </c>
      <c r="EU122" s="373">
        <v>0</v>
      </c>
      <c r="EV122" s="374" t="s">
        <v>44</v>
      </c>
      <c r="EW122" s="373">
        <v>1</v>
      </c>
      <c r="EX122" s="372" t="s">
        <v>17398</v>
      </c>
      <c r="EY122" s="372">
        <v>1</v>
      </c>
      <c r="EZ122" s="372" t="s">
        <v>17398</v>
      </c>
      <c r="FA122" s="373">
        <v>0</v>
      </c>
      <c r="FB122" s="372" t="s">
        <v>44</v>
      </c>
      <c r="FC122" s="373" t="s">
        <v>17758</v>
      </c>
      <c r="FD122" s="373">
        <v>0</v>
      </c>
      <c r="FE122" s="372">
        <v>1</v>
      </c>
      <c r="FF122" s="373">
        <v>1</v>
      </c>
      <c r="FG122" s="373">
        <v>0</v>
      </c>
      <c r="FH122" s="373" t="s">
        <v>44</v>
      </c>
      <c r="FI122" s="526" t="s">
        <v>19020</v>
      </c>
      <c r="FJ122" s="526" t="s">
        <v>19021</v>
      </c>
      <c r="FK122" s="527" t="s">
        <v>19022</v>
      </c>
      <c r="FL122" s="526" t="s">
        <v>19023</v>
      </c>
      <c r="FM122" s="374" t="s">
        <v>19024</v>
      </c>
      <c r="FN122" s="373" t="s">
        <v>19025</v>
      </c>
      <c r="FO122" s="372" t="s">
        <v>834</v>
      </c>
    </row>
    <row r="123" spans="1:171" ht="12.75" customHeight="1" thickBot="1" x14ac:dyDescent="0.35">
      <c r="A123" s="370">
        <v>134</v>
      </c>
      <c r="B123" s="397" t="s">
        <v>5399</v>
      </c>
      <c r="C123" s="337" t="s">
        <v>19695</v>
      </c>
      <c r="D123" s="337" t="s">
        <v>19695</v>
      </c>
      <c r="E123" s="399" t="s">
        <v>13442</v>
      </c>
      <c r="F123" s="398" t="s">
        <v>44</v>
      </c>
      <c r="G123" s="398" t="s">
        <v>13239</v>
      </c>
      <c r="H123" s="398" t="s">
        <v>19</v>
      </c>
      <c r="I123" s="398" t="s">
        <v>44</v>
      </c>
      <c r="J123" s="398" t="s">
        <v>20</v>
      </c>
      <c r="K123" s="399" t="s">
        <v>44</v>
      </c>
      <c r="L123" s="399" t="s">
        <v>59</v>
      </c>
      <c r="M123" s="372" t="s">
        <v>14</v>
      </c>
      <c r="N123" s="398" t="s">
        <v>14</v>
      </c>
      <c r="O123" s="400" t="s">
        <v>44</v>
      </c>
      <c r="P123" s="398" t="s">
        <v>44</v>
      </c>
      <c r="Q123" s="400" t="s">
        <v>44</v>
      </c>
      <c r="R123" s="692" t="s">
        <v>47</v>
      </c>
      <c r="S123" s="399" t="s">
        <v>48</v>
      </c>
      <c r="T123" s="399" t="s">
        <v>44</v>
      </c>
      <c r="U123" s="399" t="s">
        <v>44</v>
      </c>
      <c r="V123" s="398" t="s">
        <v>44</v>
      </c>
      <c r="W123" s="398" t="s">
        <v>44</v>
      </c>
      <c r="X123" s="398" t="s">
        <v>44</v>
      </c>
      <c r="Y123" s="401" t="s">
        <v>44</v>
      </c>
      <c r="Z123" s="399" t="s">
        <v>44</v>
      </c>
      <c r="AA123" s="399" t="s">
        <v>44</v>
      </c>
      <c r="AB123" s="399" t="s">
        <v>14</v>
      </c>
      <c r="AC123" s="399" t="s">
        <v>39</v>
      </c>
      <c r="AD123" s="399" t="s">
        <v>14</v>
      </c>
      <c r="AE123" s="399" t="s">
        <v>48</v>
      </c>
      <c r="AF123" s="399" t="s">
        <v>44</v>
      </c>
      <c r="AG123" s="399" t="s">
        <v>26</v>
      </c>
      <c r="AH123" s="399">
        <v>3</v>
      </c>
      <c r="AI123" s="399">
        <v>30</v>
      </c>
      <c r="AJ123" s="399" t="s">
        <v>483</v>
      </c>
      <c r="AK123" s="398" t="s">
        <v>44</v>
      </c>
      <c r="AL123" s="399">
        <v>4</v>
      </c>
      <c r="AM123" s="398" t="s">
        <v>37</v>
      </c>
      <c r="AN123" s="399" t="s">
        <v>14</v>
      </c>
      <c r="AO123" s="398">
        <v>75</v>
      </c>
      <c r="AP123" s="399" t="s">
        <v>44</v>
      </c>
      <c r="AQ123" s="399" t="s">
        <v>14</v>
      </c>
      <c r="AR123" s="399" t="s">
        <v>498</v>
      </c>
      <c r="AS123" s="399" t="s">
        <v>44</v>
      </c>
      <c r="AT123" s="399">
        <v>12</v>
      </c>
      <c r="AU123" s="398" t="s">
        <v>18813</v>
      </c>
      <c r="AV123" s="532">
        <v>88000</v>
      </c>
      <c r="AW123" s="399" t="s">
        <v>14</v>
      </c>
      <c r="AX123" s="399">
        <v>24</v>
      </c>
      <c r="AY123" s="398">
        <v>0</v>
      </c>
      <c r="AZ123" s="399" t="s">
        <v>14</v>
      </c>
      <c r="BA123" s="399" t="s">
        <v>18814</v>
      </c>
      <c r="BB123" s="399" t="s">
        <v>486</v>
      </c>
      <c r="BC123" s="399">
        <v>3</v>
      </c>
      <c r="BD123" s="399">
        <v>50</v>
      </c>
      <c r="BE123" s="400">
        <v>50</v>
      </c>
      <c r="BF123" s="398" t="s">
        <v>44</v>
      </c>
      <c r="BG123" s="400">
        <v>0</v>
      </c>
      <c r="BH123" s="399" t="s">
        <v>44</v>
      </c>
      <c r="BI123" s="399" t="s">
        <v>44</v>
      </c>
      <c r="BJ123" s="373" t="s">
        <v>44</v>
      </c>
      <c r="BK123" s="373">
        <v>0</v>
      </c>
      <c r="BL123" s="399" t="s">
        <v>44</v>
      </c>
      <c r="BM123" s="376" t="s">
        <v>44</v>
      </c>
      <c r="BN123" s="377" t="s">
        <v>44</v>
      </c>
      <c r="BO123" s="377">
        <v>0</v>
      </c>
      <c r="BP123" s="376" t="s">
        <v>44</v>
      </c>
      <c r="BQ123" s="377" t="s">
        <v>44</v>
      </c>
      <c r="BR123" s="377" t="s">
        <v>44</v>
      </c>
      <c r="BS123" s="408">
        <v>0</v>
      </c>
      <c r="BT123" s="399" t="s">
        <v>44</v>
      </c>
      <c r="BU123" s="399" t="s">
        <v>44</v>
      </c>
      <c r="BV123" s="399" t="s">
        <v>44</v>
      </c>
      <c r="BW123" s="399">
        <v>0</v>
      </c>
      <c r="BX123" s="399" t="s">
        <v>44</v>
      </c>
      <c r="BY123" s="399" t="s">
        <v>44</v>
      </c>
      <c r="BZ123" s="399" t="s">
        <v>44</v>
      </c>
      <c r="CA123" s="399">
        <v>0</v>
      </c>
      <c r="CB123" s="399" t="s">
        <v>44</v>
      </c>
      <c r="CC123" s="399" t="s">
        <v>44</v>
      </c>
      <c r="CD123" s="399" t="s">
        <v>44</v>
      </c>
      <c r="CE123" s="399">
        <v>0</v>
      </c>
      <c r="CF123" s="399" t="s">
        <v>44</v>
      </c>
      <c r="CG123" s="399" t="s">
        <v>44</v>
      </c>
      <c r="CH123" s="399" t="s">
        <v>44</v>
      </c>
      <c r="CI123" s="398" t="s">
        <v>479</v>
      </c>
      <c r="CJ123" s="398">
        <v>100</v>
      </c>
      <c r="CK123" s="398">
        <v>0</v>
      </c>
      <c r="CL123" s="379">
        <v>0</v>
      </c>
      <c r="CM123" s="379">
        <v>0</v>
      </c>
      <c r="CN123" s="379" t="s">
        <v>44</v>
      </c>
      <c r="CO123" s="379" t="s">
        <v>480</v>
      </c>
      <c r="CP123" s="432">
        <v>100</v>
      </c>
      <c r="CQ123" s="380">
        <v>0</v>
      </c>
      <c r="CR123" s="380">
        <v>0</v>
      </c>
      <c r="CS123" s="380">
        <v>0</v>
      </c>
      <c r="CT123" s="381">
        <v>0</v>
      </c>
      <c r="CU123" s="381" t="s">
        <v>44</v>
      </c>
      <c r="CV123" s="381" t="s">
        <v>44</v>
      </c>
      <c r="CW123" s="381" t="s">
        <v>44</v>
      </c>
      <c r="CX123" s="382" t="s">
        <v>44</v>
      </c>
      <c r="CY123" s="382" t="s">
        <v>44</v>
      </c>
      <c r="CZ123" s="382" t="s">
        <v>44</v>
      </c>
      <c r="DA123" s="382" t="s">
        <v>44</v>
      </c>
      <c r="DB123" s="383" t="s">
        <v>44</v>
      </c>
      <c r="DC123" s="538">
        <f t="shared" si="3"/>
        <v>0</v>
      </c>
      <c r="DD123" s="383" t="s">
        <v>18815</v>
      </c>
      <c r="DE123" s="383">
        <v>84</v>
      </c>
      <c r="DF123" s="384" t="s">
        <v>481</v>
      </c>
      <c r="DG123" s="435" t="s">
        <v>14</v>
      </c>
      <c r="DH123" s="385" t="s">
        <v>721</v>
      </c>
      <c r="DI123" s="385" t="s">
        <v>850</v>
      </c>
      <c r="DJ123" s="385" t="s">
        <v>44</v>
      </c>
      <c r="DK123" s="436" t="s">
        <v>14</v>
      </c>
      <c r="DL123" s="386" t="s">
        <v>17370</v>
      </c>
      <c r="DM123" s="386" t="s">
        <v>14</v>
      </c>
      <c r="DN123" s="387" t="s">
        <v>748</v>
      </c>
      <c r="DO123" s="388" t="s">
        <v>31</v>
      </c>
      <c r="DP123" s="388" t="s">
        <v>17</v>
      </c>
      <c r="DQ123" s="388" t="s">
        <v>44</v>
      </c>
      <c r="DR123" s="388" t="s">
        <v>44</v>
      </c>
      <c r="DS123" s="389" t="s">
        <v>32</v>
      </c>
      <c r="DT123" s="392" t="s">
        <v>44</v>
      </c>
      <c r="DU123" s="392" t="s">
        <v>32</v>
      </c>
      <c r="DV123" s="392" t="s">
        <v>44</v>
      </c>
      <c r="DW123" s="392">
        <v>2</v>
      </c>
      <c r="DX123" s="392" t="s">
        <v>14</v>
      </c>
      <c r="DY123" s="444" t="s">
        <v>33</v>
      </c>
      <c r="DZ123" s="445" t="s">
        <v>34</v>
      </c>
      <c r="EA123" s="445" t="s">
        <v>18569</v>
      </c>
      <c r="EB123" s="445" t="s">
        <v>17356</v>
      </c>
      <c r="EC123" s="445" t="s">
        <v>44</v>
      </c>
      <c r="ED123" s="445" t="s">
        <v>44</v>
      </c>
      <c r="EE123" s="384" t="s">
        <v>18816</v>
      </c>
      <c r="EF123" s="383" t="s">
        <v>44</v>
      </c>
      <c r="EG123" s="383" t="s">
        <v>44</v>
      </c>
      <c r="EH123" s="383" t="s">
        <v>44</v>
      </c>
      <c r="EI123" s="383" t="s">
        <v>44</v>
      </c>
      <c r="EJ123" s="383" t="s">
        <v>44</v>
      </c>
      <c r="EK123" s="383" t="s">
        <v>44</v>
      </c>
      <c r="EL123" s="383" t="s">
        <v>753</v>
      </c>
      <c r="EM123" s="398" t="s">
        <v>44</v>
      </c>
      <c r="EN123" s="399" t="s">
        <v>482</v>
      </c>
      <c r="EO123" s="399" t="s">
        <v>44</v>
      </c>
      <c r="EP123" s="400" t="s">
        <v>17</v>
      </c>
      <c r="EQ123" s="400" t="s">
        <v>44</v>
      </c>
      <c r="ER123" s="405">
        <v>20</v>
      </c>
      <c r="ES123" s="405" t="s">
        <v>14</v>
      </c>
      <c r="ET123" s="401" t="s">
        <v>17407</v>
      </c>
      <c r="EU123" s="399">
        <v>1</v>
      </c>
      <c r="EV123" s="400" t="s">
        <v>17358</v>
      </c>
      <c r="EW123" s="399">
        <v>0</v>
      </c>
      <c r="EX123" s="398" t="s">
        <v>44</v>
      </c>
      <c r="EY123" s="398">
        <v>2</v>
      </c>
      <c r="EZ123" s="398" t="s">
        <v>17828</v>
      </c>
      <c r="FA123" s="399">
        <v>0</v>
      </c>
      <c r="FB123" s="399" t="s">
        <v>44</v>
      </c>
      <c r="FC123" s="399" t="s">
        <v>48</v>
      </c>
      <c r="FD123" s="399">
        <v>0</v>
      </c>
      <c r="FE123" s="398">
        <v>0</v>
      </c>
      <c r="FF123" s="399">
        <v>2</v>
      </c>
      <c r="FG123" s="399">
        <v>0</v>
      </c>
      <c r="FH123" s="399" t="s">
        <v>44</v>
      </c>
      <c r="FI123" s="529" t="s">
        <v>18817</v>
      </c>
      <c r="FJ123" s="529" t="s">
        <v>18818</v>
      </c>
      <c r="FK123" s="529" t="s">
        <v>18819</v>
      </c>
      <c r="FL123" s="398"/>
      <c r="FM123" s="400" t="s">
        <v>18820</v>
      </c>
      <c r="FN123" s="398" t="s">
        <v>834</v>
      </c>
      <c r="FO123" s="398" t="s">
        <v>18821</v>
      </c>
    </row>
    <row r="124" spans="1:171" ht="12.75" customHeight="1" thickBot="1" x14ac:dyDescent="0.35">
      <c r="A124" s="370">
        <v>155</v>
      </c>
      <c r="B124" s="397" t="s">
        <v>6865</v>
      </c>
      <c r="C124" s="337" t="s">
        <v>19695</v>
      </c>
      <c r="D124" s="337" t="s">
        <v>19695</v>
      </c>
      <c r="E124" s="399" t="s">
        <v>13442</v>
      </c>
      <c r="F124" s="398" t="s">
        <v>44</v>
      </c>
      <c r="G124" s="398" t="s">
        <v>733</v>
      </c>
      <c r="H124" s="398" t="s">
        <v>19</v>
      </c>
      <c r="I124" s="398" t="s">
        <v>44</v>
      </c>
      <c r="J124" s="398" t="s">
        <v>20</v>
      </c>
      <c r="K124" s="399" t="s">
        <v>44</v>
      </c>
      <c r="L124" s="399" t="s">
        <v>21</v>
      </c>
      <c r="M124" s="372" t="s">
        <v>14</v>
      </c>
      <c r="N124" s="398" t="s">
        <v>14</v>
      </c>
      <c r="O124" s="453" t="s">
        <v>44</v>
      </c>
      <c r="P124" s="398" t="s">
        <v>44</v>
      </c>
      <c r="Q124" s="400" t="s">
        <v>44</v>
      </c>
      <c r="R124" s="692" t="s">
        <v>47</v>
      </c>
      <c r="S124" s="399" t="s">
        <v>48</v>
      </c>
      <c r="T124" s="399" t="s">
        <v>44</v>
      </c>
      <c r="U124" s="399" t="s">
        <v>44</v>
      </c>
      <c r="V124" s="398" t="s">
        <v>44</v>
      </c>
      <c r="W124" s="398" t="s">
        <v>44</v>
      </c>
      <c r="X124" s="398" t="s">
        <v>44</v>
      </c>
      <c r="Y124" s="401" t="s">
        <v>44</v>
      </c>
      <c r="Z124" s="399" t="s">
        <v>44</v>
      </c>
      <c r="AA124" s="399" t="s">
        <v>44</v>
      </c>
      <c r="AB124" s="399" t="s">
        <v>14</v>
      </c>
      <c r="AC124" s="399" t="s">
        <v>68</v>
      </c>
      <c r="AD124" s="399" t="s">
        <v>14</v>
      </c>
      <c r="AE124" s="399" t="s">
        <v>48</v>
      </c>
      <c r="AF124" s="399" t="s">
        <v>44</v>
      </c>
      <c r="AG124" s="399" t="s">
        <v>26</v>
      </c>
      <c r="AH124" s="399">
        <v>2</v>
      </c>
      <c r="AI124" s="399">
        <v>30</v>
      </c>
      <c r="AJ124" s="399" t="s">
        <v>483</v>
      </c>
      <c r="AK124" s="398" t="s">
        <v>44</v>
      </c>
      <c r="AL124" s="399">
        <v>2</v>
      </c>
      <c r="AM124" s="398" t="s">
        <v>37</v>
      </c>
      <c r="AN124" s="399" t="s">
        <v>14</v>
      </c>
      <c r="AO124" s="398">
        <v>70</v>
      </c>
      <c r="AP124" s="399" t="s">
        <v>44</v>
      </c>
      <c r="AQ124" s="399" t="s">
        <v>17</v>
      </c>
      <c r="AR124" s="399" t="s">
        <v>44</v>
      </c>
      <c r="AS124" s="399" t="s">
        <v>44</v>
      </c>
      <c r="AT124" s="399">
        <v>0</v>
      </c>
      <c r="AU124" s="398" t="s">
        <v>44</v>
      </c>
      <c r="AV124" s="398">
        <v>0</v>
      </c>
      <c r="AW124" s="399" t="s">
        <v>44</v>
      </c>
      <c r="AX124" s="399">
        <v>0</v>
      </c>
      <c r="AY124" s="398">
        <v>0</v>
      </c>
      <c r="AZ124" s="399" t="s">
        <v>14</v>
      </c>
      <c r="BA124" s="399" t="s">
        <v>13453</v>
      </c>
      <c r="BB124" s="399" t="s">
        <v>731</v>
      </c>
      <c r="BC124" s="399">
        <v>4</v>
      </c>
      <c r="BD124" s="399">
        <v>80</v>
      </c>
      <c r="BE124" s="398">
        <v>20</v>
      </c>
      <c r="BF124" s="398" t="s">
        <v>44</v>
      </c>
      <c r="BG124" s="400">
        <v>0</v>
      </c>
      <c r="BH124" s="399" t="s">
        <v>44</v>
      </c>
      <c r="BI124" s="399" t="s">
        <v>44</v>
      </c>
      <c r="BJ124" s="373" t="s">
        <v>44</v>
      </c>
      <c r="BK124" s="428">
        <v>0</v>
      </c>
      <c r="BL124" s="399" t="s">
        <v>44</v>
      </c>
      <c r="BM124" s="402" t="s">
        <v>44</v>
      </c>
      <c r="BN124" s="403" t="s">
        <v>44</v>
      </c>
      <c r="BO124" s="403">
        <v>0</v>
      </c>
      <c r="BP124" s="402" t="s">
        <v>44</v>
      </c>
      <c r="BQ124" s="403" t="s">
        <v>44</v>
      </c>
      <c r="BR124" s="403" t="s">
        <v>44</v>
      </c>
      <c r="BS124" s="408">
        <v>15</v>
      </c>
      <c r="BT124" s="399">
        <v>0</v>
      </c>
      <c r="BU124" s="399">
        <v>100</v>
      </c>
      <c r="BV124" s="399" t="s">
        <v>18993</v>
      </c>
      <c r="BW124" s="398">
        <v>0</v>
      </c>
      <c r="BX124" s="399" t="s">
        <v>44</v>
      </c>
      <c r="BY124" s="399" t="s">
        <v>44</v>
      </c>
      <c r="BZ124" s="399" t="s">
        <v>44</v>
      </c>
      <c r="CA124" s="399">
        <v>0</v>
      </c>
      <c r="CB124" s="399" t="s">
        <v>44</v>
      </c>
      <c r="CC124" s="399" t="s">
        <v>44</v>
      </c>
      <c r="CD124" s="399" t="s">
        <v>44</v>
      </c>
      <c r="CE124" s="399">
        <v>0</v>
      </c>
      <c r="CF124" s="399" t="s">
        <v>44</v>
      </c>
      <c r="CG124" s="399" t="s">
        <v>44</v>
      </c>
      <c r="CH124" s="399" t="s">
        <v>44</v>
      </c>
      <c r="CI124" s="398" t="s">
        <v>484</v>
      </c>
      <c r="CJ124" s="398">
        <v>0</v>
      </c>
      <c r="CK124" s="398">
        <v>100</v>
      </c>
      <c r="CL124" s="404">
        <v>0</v>
      </c>
      <c r="CM124" s="404">
        <v>0</v>
      </c>
      <c r="CN124" s="404" t="s">
        <v>44</v>
      </c>
      <c r="CO124" s="404" t="s">
        <v>44</v>
      </c>
      <c r="CP124" s="432" t="s">
        <v>44</v>
      </c>
      <c r="CQ124" s="380" t="s">
        <v>44</v>
      </c>
      <c r="CR124" s="380" t="s">
        <v>44</v>
      </c>
      <c r="CS124" s="380" t="s">
        <v>44</v>
      </c>
      <c r="CT124" s="381" t="s">
        <v>44</v>
      </c>
      <c r="CU124" s="381" t="s">
        <v>44</v>
      </c>
      <c r="CV124" s="381" t="s">
        <v>63</v>
      </c>
      <c r="CW124" s="381">
        <v>0</v>
      </c>
      <c r="CX124" s="382">
        <v>100</v>
      </c>
      <c r="CY124" s="382">
        <v>0</v>
      </c>
      <c r="CZ124" s="382">
        <v>0</v>
      </c>
      <c r="DA124" s="382">
        <v>0</v>
      </c>
      <c r="DB124" s="383">
        <v>0</v>
      </c>
      <c r="DC124" s="538">
        <f t="shared" si="3"/>
        <v>100</v>
      </c>
      <c r="DD124" s="383" t="s">
        <v>19026</v>
      </c>
      <c r="DE124" s="383">
        <v>66</v>
      </c>
      <c r="DF124" s="452" t="s">
        <v>17369</v>
      </c>
      <c r="DG124" s="435" t="s">
        <v>17</v>
      </c>
      <c r="DH124" s="385" t="s">
        <v>44</v>
      </c>
      <c r="DI124" s="385" t="s">
        <v>44</v>
      </c>
      <c r="DJ124" s="385" t="s">
        <v>44</v>
      </c>
      <c r="DK124" s="436" t="s">
        <v>17</v>
      </c>
      <c r="DL124" s="386" t="s">
        <v>44</v>
      </c>
      <c r="DM124" s="386" t="s">
        <v>14</v>
      </c>
      <c r="DN124" s="387" t="s">
        <v>942</v>
      </c>
      <c r="DO124" s="388" t="s">
        <v>31</v>
      </c>
      <c r="DP124" s="388" t="s">
        <v>17</v>
      </c>
      <c r="DQ124" s="388" t="s">
        <v>44</v>
      </c>
      <c r="DR124" s="388" t="s">
        <v>44</v>
      </c>
      <c r="DS124" s="389" t="s">
        <v>32</v>
      </c>
      <c r="DT124" s="392" t="s">
        <v>44</v>
      </c>
      <c r="DU124" s="392" t="s">
        <v>44</v>
      </c>
      <c r="DV124" s="392" t="s">
        <v>44</v>
      </c>
      <c r="DW124" s="392">
        <v>4</v>
      </c>
      <c r="DX124" s="392" t="s">
        <v>17</v>
      </c>
      <c r="DY124" s="444" t="s">
        <v>33</v>
      </c>
      <c r="DZ124" s="445" t="s">
        <v>34</v>
      </c>
      <c r="EA124" s="445" t="s">
        <v>19007</v>
      </c>
      <c r="EB124" s="445" t="s">
        <v>19027</v>
      </c>
      <c r="EC124" s="445" t="s">
        <v>44</v>
      </c>
      <c r="ED124" s="445" t="s">
        <v>44</v>
      </c>
      <c r="EE124" s="384" t="s">
        <v>44</v>
      </c>
      <c r="EF124" s="383" t="s">
        <v>44</v>
      </c>
      <c r="EG124" s="383" t="s">
        <v>44</v>
      </c>
      <c r="EH124" s="383" t="s">
        <v>44</v>
      </c>
      <c r="EI124" s="383" t="s">
        <v>44</v>
      </c>
      <c r="EJ124" s="383" t="s">
        <v>44</v>
      </c>
      <c r="EK124" s="383" t="s">
        <v>44</v>
      </c>
      <c r="EL124" s="383" t="s">
        <v>491</v>
      </c>
      <c r="EM124" s="400" t="s">
        <v>44</v>
      </c>
      <c r="EN124" s="399" t="s">
        <v>723</v>
      </c>
      <c r="EO124" s="399" t="s">
        <v>44</v>
      </c>
      <c r="EP124" s="401" t="s">
        <v>17</v>
      </c>
      <c r="EQ124" s="405" t="s">
        <v>44</v>
      </c>
      <c r="ER124" s="405">
        <v>10</v>
      </c>
      <c r="ES124" s="405" t="s">
        <v>14</v>
      </c>
      <c r="ET124" s="401" t="s">
        <v>17758</v>
      </c>
      <c r="EU124" s="399">
        <v>0</v>
      </c>
      <c r="EV124" s="400" t="s">
        <v>44</v>
      </c>
      <c r="EW124" s="399">
        <v>1</v>
      </c>
      <c r="EX124" s="398" t="s">
        <v>17358</v>
      </c>
      <c r="EY124" s="398">
        <v>1</v>
      </c>
      <c r="EZ124" s="398" t="s">
        <v>17398</v>
      </c>
      <c r="FA124" s="399">
        <v>0</v>
      </c>
      <c r="FB124" s="398" t="s">
        <v>44</v>
      </c>
      <c r="FC124" s="399" t="s">
        <v>48</v>
      </c>
      <c r="FD124" s="399">
        <v>0</v>
      </c>
      <c r="FE124" s="398">
        <v>0</v>
      </c>
      <c r="FF124" s="399">
        <v>1</v>
      </c>
      <c r="FG124" s="399">
        <v>0</v>
      </c>
      <c r="FH124" s="399" t="s">
        <v>44</v>
      </c>
      <c r="FI124" s="529" t="s">
        <v>19028</v>
      </c>
      <c r="FJ124" s="529" t="s">
        <v>19029</v>
      </c>
      <c r="FK124" s="530" t="s">
        <v>19030</v>
      </c>
      <c r="FL124" s="531" t="s">
        <v>19031</v>
      </c>
      <c r="FM124" s="400" t="s">
        <v>19032</v>
      </c>
      <c r="FN124" s="399" t="s">
        <v>19033</v>
      </c>
      <c r="FO124" s="398" t="s">
        <v>19034</v>
      </c>
    </row>
    <row r="125" spans="1:171" ht="12.75" customHeight="1" thickBot="1" x14ac:dyDescent="0.35">
      <c r="A125" s="370">
        <v>156</v>
      </c>
      <c r="B125" s="397" t="s">
        <v>8262</v>
      </c>
      <c r="C125" s="337" t="s">
        <v>19695</v>
      </c>
      <c r="D125" s="337" t="s">
        <v>19695</v>
      </c>
      <c r="E125" s="399" t="s">
        <v>13442</v>
      </c>
      <c r="F125" s="398" t="s">
        <v>44</v>
      </c>
      <c r="G125" s="398" t="s">
        <v>371</v>
      </c>
      <c r="H125" s="398" t="s">
        <v>19</v>
      </c>
      <c r="I125" s="398" t="s">
        <v>44</v>
      </c>
      <c r="J125" s="398" t="s">
        <v>20</v>
      </c>
      <c r="K125" s="399" t="s">
        <v>44</v>
      </c>
      <c r="L125" s="399" t="s">
        <v>21</v>
      </c>
      <c r="M125" s="372" t="s">
        <v>14</v>
      </c>
      <c r="N125" s="398" t="s">
        <v>14</v>
      </c>
      <c r="O125" s="400" t="s">
        <v>44</v>
      </c>
      <c r="P125" s="398" t="s">
        <v>44</v>
      </c>
      <c r="Q125" s="400" t="s">
        <v>44</v>
      </c>
      <c r="R125" s="692" t="s">
        <v>22</v>
      </c>
      <c r="S125" s="399" t="s">
        <v>44</v>
      </c>
      <c r="T125" s="399" t="s">
        <v>44</v>
      </c>
      <c r="U125" s="399" t="s">
        <v>23</v>
      </c>
      <c r="V125" s="398" t="s">
        <v>37</v>
      </c>
      <c r="W125" s="398" t="s">
        <v>64</v>
      </c>
      <c r="X125" s="398">
        <v>4</v>
      </c>
      <c r="Y125" s="401">
        <v>300</v>
      </c>
      <c r="Z125" s="399" t="s">
        <v>24</v>
      </c>
      <c r="AA125" s="399" t="s">
        <v>19035</v>
      </c>
      <c r="AB125" s="399" t="s">
        <v>14</v>
      </c>
      <c r="AC125" s="399" t="s">
        <v>17758</v>
      </c>
      <c r="AD125" s="399" t="s">
        <v>14</v>
      </c>
      <c r="AE125" s="399" t="s">
        <v>48</v>
      </c>
      <c r="AF125" s="399" t="s">
        <v>68</v>
      </c>
      <c r="AG125" s="399" t="s">
        <v>26</v>
      </c>
      <c r="AH125" s="399">
        <v>2</v>
      </c>
      <c r="AI125" s="399">
        <v>30</v>
      </c>
      <c r="AJ125" s="399" t="s">
        <v>483</v>
      </c>
      <c r="AK125" s="398" t="s">
        <v>44</v>
      </c>
      <c r="AL125" s="399">
        <v>3</v>
      </c>
      <c r="AM125" s="398" t="s">
        <v>720</v>
      </c>
      <c r="AN125" s="399" t="s">
        <v>14</v>
      </c>
      <c r="AO125" s="398">
        <v>80</v>
      </c>
      <c r="AP125" s="399" t="s">
        <v>44</v>
      </c>
      <c r="AQ125" s="399" t="s">
        <v>17</v>
      </c>
      <c r="AR125" s="399" t="s">
        <v>44</v>
      </c>
      <c r="AS125" s="399" t="s">
        <v>44</v>
      </c>
      <c r="AT125" s="399">
        <v>0</v>
      </c>
      <c r="AU125" s="398" t="s">
        <v>44</v>
      </c>
      <c r="AV125" s="398">
        <v>0</v>
      </c>
      <c r="AW125" s="399" t="s">
        <v>44</v>
      </c>
      <c r="AX125" s="399">
        <v>0</v>
      </c>
      <c r="AY125" s="398">
        <v>0</v>
      </c>
      <c r="AZ125" s="399" t="s">
        <v>14</v>
      </c>
      <c r="BA125" s="399" t="s">
        <v>19036</v>
      </c>
      <c r="BB125" s="399" t="s">
        <v>731</v>
      </c>
      <c r="BC125" s="399">
        <v>2</v>
      </c>
      <c r="BD125" s="399">
        <v>50</v>
      </c>
      <c r="BE125" s="400">
        <v>50</v>
      </c>
      <c r="BF125" s="398" t="s">
        <v>44</v>
      </c>
      <c r="BG125" s="398">
        <v>0</v>
      </c>
      <c r="BH125" s="399" t="s">
        <v>44</v>
      </c>
      <c r="BI125" s="399" t="s">
        <v>44</v>
      </c>
      <c r="BJ125" s="373" t="s">
        <v>44</v>
      </c>
      <c r="BK125" s="373">
        <v>0</v>
      </c>
      <c r="BL125" s="399" t="s">
        <v>44</v>
      </c>
      <c r="BM125" s="376" t="s">
        <v>44</v>
      </c>
      <c r="BN125" s="377" t="s">
        <v>44</v>
      </c>
      <c r="BO125" s="377">
        <v>0</v>
      </c>
      <c r="BP125" s="376" t="s">
        <v>44</v>
      </c>
      <c r="BQ125" s="377" t="s">
        <v>44</v>
      </c>
      <c r="BR125" s="377" t="s">
        <v>44</v>
      </c>
      <c r="BS125" s="378">
        <v>20</v>
      </c>
      <c r="BT125" s="399">
        <v>0</v>
      </c>
      <c r="BU125" s="399">
        <v>100</v>
      </c>
      <c r="BV125" s="399" t="s">
        <v>18993</v>
      </c>
      <c r="BW125" s="398">
        <v>0</v>
      </c>
      <c r="BX125" s="399" t="s">
        <v>44</v>
      </c>
      <c r="BY125" s="399" t="s">
        <v>44</v>
      </c>
      <c r="BZ125" s="399" t="s">
        <v>44</v>
      </c>
      <c r="CA125" s="399">
        <v>0</v>
      </c>
      <c r="CB125" s="399" t="s">
        <v>44</v>
      </c>
      <c r="CC125" s="399" t="s">
        <v>44</v>
      </c>
      <c r="CD125" s="399" t="s">
        <v>44</v>
      </c>
      <c r="CE125" s="399">
        <v>0</v>
      </c>
      <c r="CF125" s="399" t="s">
        <v>44</v>
      </c>
      <c r="CG125" s="399" t="s">
        <v>44</v>
      </c>
      <c r="CH125" s="399" t="s">
        <v>44</v>
      </c>
      <c r="CI125" s="398" t="s">
        <v>484</v>
      </c>
      <c r="CJ125" s="398">
        <v>0</v>
      </c>
      <c r="CK125" s="398">
        <v>100</v>
      </c>
      <c r="CL125" s="379">
        <v>0</v>
      </c>
      <c r="CM125" s="379">
        <v>0</v>
      </c>
      <c r="CN125" s="379" t="s">
        <v>44</v>
      </c>
      <c r="CO125" s="379" t="s">
        <v>44</v>
      </c>
      <c r="CP125" s="432" t="s">
        <v>44</v>
      </c>
      <c r="CQ125" s="380" t="s">
        <v>44</v>
      </c>
      <c r="CR125" s="380" t="s">
        <v>44</v>
      </c>
      <c r="CS125" s="380" t="s">
        <v>44</v>
      </c>
      <c r="CT125" s="381" t="s">
        <v>44</v>
      </c>
      <c r="CU125" s="381" t="s">
        <v>44</v>
      </c>
      <c r="CV125" s="381" t="s">
        <v>63</v>
      </c>
      <c r="CW125" s="381">
        <v>0</v>
      </c>
      <c r="CX125" s="382">
        <v>100</v>
      </c>
      <c r="CY125" s="382">
        <v>0</v>
      </c>
      <c r="CZ125" s="382">
        <v>0</v>
      </c>
      <c r="DA125" s="382">
        <v>0</v>
      </c>
      <c r="DB125" s="383">
        <v>0</v>
      </c>
      <c r="DC125" s="538">
        <f t="shared" si="3"/>
        <v>100</v>
      </c>
      <c r="DD125" s="383" t="s">
        <v>19037</v>
      </c>
      <c r="DE125" s="383">
        <v>58</v>
      </c>
      <c r="DF125" s="452" t="s">
        <v>17369</v>
      </c>
      <c r="DG125" s="435" t="s">
        <v>14</v>
      </c>
      <c r="DH125" s="385" t="s">
        <v>738</v>
      </c>
      <c r="DI125" s="385" t="s">
        <v>932</v>
      </c>
      <c r="DJ125" s="385" t="s">
        <v>44</v>
      </c>
      <c r="DK125" s="436" t="s">
        <v>17</v>
      </c>
      <c r="DL125" s="386" t="s">
        <v>44</v>
      </c>
      <c r="DM125" s="386" t="s">
        <v>14</v>
      </c>
      <c r="DN125" s="387" t="s">
        <v>740</v>
      </c>
      <c r="DO125" s="388" t="s">
        <v>31</v>
      </c>
      <c r="DP125" s="388" t="s">
        <v>14</v>
      </c>
      <c r="DQ125" s="388" t="s">
        <v>30</v>
      </c>
      <c r="DR125" s="388" t="s">
        <v>19038</v>
      </c>
      <c r="DS125" s="389" t="s">
        <v>32</v>
      </c>
      <c r="DT125" s="392" t="s">
        <v>44</v>
      </c>
      <c r="DU125" s="392" t="s">
        <v>32</v>
      </c>
      <c r="DV125" s="392" t="s">
        <v>44</v>
      </c>
      <c r="DW125" s="392">
        <v>6</v>
      </c>
      <c r="DX125" s="392" t="s">
        <v>17</v>
      </c>
      <c r="DY125" s="444" t="s">
        <v>44</v>
      </c>
      <c r="DZ125" s="445" t="s">
        <v>44</v>
      </c>
      <c r="EA125" s="445" t="s">
        <v>44</v>
      </c>
      <c r="EB125" s="445" t="s">
        <v>44</v>
      </c>
      <c r="EC125" s="445" t="s">
        <v>44</v>
      </c>
      <c r="ED125" s="445" t="s">
        <v>44</v>
      </c>
      <c r="EE125" s="384" t="s">
        <v>44</v>
      </c>
      <c r="EF125" s="383" t="s">
        <v>33</v>
      </c>
      <c r="EG125" s="383" t="s">
        <v>34</v>
      </c>
      <c r="EH125" s="383" t="s">
        <v>883</v>
      </c>
      <c r="EI125" s="383" t="s">
        <v>44</v>
      </c>
      <c r="EJ125" s="383" t="s">
        <v>44</v>
      </c>
      <c r="EK125" s="383" t="s">
        <v>19039</v>
      </c>
      <c r="EL125" s="383" t="s">
        <v>722</v>
      </c>
      <c r="EM125" s="398" t="s">
        <v>44</v>
      </c>
      <c r="EN125" s="399" t="s">
        <v>723</v>
      </c>
      <c r="EO125" s="399" t="s">
        <v>44</v>
      </c>
      <c r="EP125" s="400" t="s">
        <v>17</v>
      </c>
      <c r="EQ125" s="400" t="s">
        <v>44</v>
      </c>
      <c r="ER125" s="400">
        <v>20</v>
      </c>
      <c r="ES125" s="405" t="s">
        <v>14</v>
      </c>
      <c r="ET125" s="401" t="s">
        <v>17576</v>
      </c>
      <c r="EU125" s="399">
        <v>1</v>
      </c>
      <c r="EV125" s="400" t="s">
        <v>17358</v>
      </c>
      <c r="EW125" s="399">
        <v>1</v>
      </c>
      <c r="EX125" s="398" t="s">
        <v>17398</v>
      </c>
      <c r="EY125" s="398">
        <v>1</v>
      </c>
      <c r="EZ125" s="398" t="s">
        <v>17398</v>
      </c>
      <c r="FA125" s="399">
        <v>0</v>
      </c>
      <c r="FB125" s="398" t="s">
        <v>44</v>
      </c>
      <c r="FC125" s="399" t="s">
        <v>17758</v>
      </c>
      <c r="FD125" s="399">
        <v>0</v>
      </c>
      <c r="FE125" s="398">
        <v>1</v>
      </c>
      <c r="FF125" s="399">
        <v>1</v>
      </c>
      <c r="FG125" s="399">
        <v>0</v>
      </c>
      <c r="FH125" s="399" t="s">
        <v>44</v>
      </c>
      <c r="FI125" s="529" t="s">
        <v>19040</v>
      </c>
      <c r="FJ125" s="529" t="s">
        <v>19041</v>
      </c>
      <c r="FK125" s="530" t="s">
        <v>19042</v>
      </c>
      <c r="FL125" s="529" t="s">
        <v>19043</v>
      </c>
      <c r="FM125" s="400" t="s">
        <v>19044</v>
      </c>
      <c r="FN125" s="399" t="s">
        <v>19045</v>
      </c>
      <c r="FO125" s="398" t="s">
        <v>834</v>
      </c>
    </row>
    <row r="126" spans="1:171" ht="12.75" customHeight="1" thickBot="1" x14ac:dyDescent="0.35">
      <c r="A126" s="370">
        <v>160</v>
      </c>
      <c r="B126" s="397" t="s">
        <v>7949</v>
      </c>
      <c r="C126" s="337" t="s">
        <v>19695</v>
      </c>
      <c r="D126" s="337" t="s">
        <v>19695</v>
      </c>
      <c r="E126" s="399" t="s">
        <v>13442</v>
      </c>
      <c r="F126" s="398" t="s">
        <v>44</v>
      </c>
      <c r="G126" s="398" t="s">
        <v>369</v>
      </c>
      <c r="H126" s="398" t="s">
        <v>19</v>
      </c>
      <c r="I126" s="398" t="s">
        <v>44</v>
      </c>
      <c r="J126" s="398" t="s">
        <v>20</v>
      </c>
      <c r="K126" s="399" t="s">
        <v>44</v>
      </c>
      <c r="L126" s="399" t="s">
        <v>21</v>
      </c>
      <c r="M126" s="372" t="s">
        <v>14</v>
      </c>
      <c r="N126" s="398" t="s">
        <v>14</v>
      </c>
      <c r="O126" s="400" t="s">
        <v>44</v>
      </c>
      <c r="P126" s="398" t="s">
        <v>44</v>
      </c>
      <c r="Q126" s="400" t="s">
        <v>44</v>
      </c>
      <c r="R126" s="692" t="s">
        <v>22</v>
      </c>
      <c r="S126" s="399" t="s">
        <v>44</v>
      </c>
      <c r="T126" s="399" t="s">
        <v>44</v>
      </c>
      <c r="U126" s="399" t="s">
        <v>23</v>
      </c>
      <c r="V126" s="398" t="s">
        <v>37</v>
      </c>
      <c r="W126" s="398" t="s">
        <v>26</v>
      </c>
      <c r="X126" s="398">
        <v>1</v>
      </c>
      <c r="Y126" s="401">
        <v>480</v>
      </c>
      <c r="Z126" s="399" t="s">
        <v>24</v>
      </c>
      <c r="AA126" s="399" t="s">
        <v>18324</v>
      </c>
      <c r="AB126" s="399" t="s">
        <v>17</v>
      </c>
      <c r="AC126" s="399" t="s">
        <v>44</v>
      </c>
      <c r="AD126" s="399" t="s">
        <v>17</v>
      </c>
      <c r="AE126" s="399" t="s">
        <v>44</v>
      </c>
      <c r="AF126" s="399" t="s">
        <v>44</v>
      </c>
      <c r="AG126" s="399" t="s">
        <v>38</v>
      </c>
      <c r="AH126" s="399">
        <v>1</v>
      </c>
      <c r="AI126" s="399">
        <v>20</v>
      </c>
      <c r="AJ126" s="399" t="s">
        <v>478</v>
      </c>
      <c r="AK126" s="398" t="s">
        <v>44</v>
      </c>
      <c r="AL126" s="399">
        <v>1</v>
      </c>
      <c r="AM126" s="398" t="s">
        <v>37</v>
      </c>
      <c r="AN126" s="399" t="s">
        <v>14</v>
      </c>
      <c r="AO126" s="398">
        <v>100</v>
      </c>
      <c r="AP126" s="399" t="s">
        <v>44</v>
      </c>
      <c r="AQ126" s="399" t="s">
        <v>17</v>
      </c>
      <c r="AR126" s="373" t="s">
        <v>44</v>
      </c>
      <c r="AS126" s="373" t="s">
        <v>44</v>
      </c>
      <c r="AT126" s="374">
        <v>0</v>
      </c>
      <c r="AU126" s="372" t="s">
        <v>44</v>
      </c>
      <c r="AV126" s="398">
        <v>0</v>
      </c>
      <c r="AW126" s="399" t="s">
        <v>44</v>
      </c>
      <c r="AX126" s="399">
        <v>0</v>
      </c>
      <c r="AY126" s="398">
        <v>0</v>
      </c>
      <c r="AZ126" s="399" t="s">
        <v>14</v>
      </c>
      <c r="BA126" s="399" t="s">
        <v>19076</v>
      </c>
      <c r="BB126" s="399" t="s">
        <v>486</v>
      </c>
      <c r="BC126" s="399">
        <v>6</v>
      </c>
      <c r="BD126" s="399">
        <v>50</v>
      </c>
      <c r="BE126" s="398">
        <v>50</v>
      </c>
      <c r="BF126" s="398" t="s">
        <v>44</v>
      </c>
      <c r="BG126" s="400">
        <v>0</v>
      </c>
      <c r="BH126" s="399" t="s">
        <v>44</v>
      </c>
      <c r="BI126" s="399" t="s">
        <v>44</v>
      </c>
      <c r="BJ126" s="373" t="s">
        <v>44</v>
      </c>
      <c r="BK126" s="373">
        <v>0</v>
      </c>
      <c r="BL126" s="399" t="s">
        <v>44</v>
      </c>
      <c r="BM126" s="402" t="s">
        <v>44</v>
      </c>
      <c r="BN126" s="403" t="s">
        <v>44</v>
      </c>
      <c r="BO126" s="403">
        <v>0</v>
      </c>
      <c r="BP126" s="402" t="s">
        <v>44</v>
      </c>
      <c r="BQ126" s="403" t="s">
        <v>44</v>
      </c>
      <c r="BR126" s="403" t="s">
        <v>44</v>
      </c>
      <c r="BS126" s="408">
        <v>0</v>
      </c>
      <c r="BT126" s="399" t="s">
        <v>44</v>
      </c>
      <c r="BU126" s="399" t="s">
        <v>44</v>
      </c>
      <c r="BV126" s="398" t="s">
        <v>44</v>
      </c>
      <c r="BW126" s="398">
        <v>0</v>
      </c>
      <c r="BX126" s="399" t="s">
        <v>44</v>
      </c>
      <c r="BY126" s="399" t="s">
        <v>44</v>
      </c>
      <c r="BZ126" s="399" t="s">
        <v>44</v>
      </c>
      <c r="CA126" s="399">
        <v>0</v>
      </c>
      <c r="CB126" s="399" t="s">
        <v>44</v>
      </c>
      <c r="CC126" s="399" t="s">
        <v>44</v>
      </c>
      <c r="CD126" s="399" t="s">
        <v>44</v>
      </c>
      <c r="CE126" s="399">
        <v>0</v>
      </c>
      <c r="CF126" s="399" t="s">
        <v>44</v>
      </c>
      <c r="CG126" s="399" t="s">
        <v>44</v>
      </c>
      <c r="CH126" s="399" t="s">
        <v>44</v>
      </c>
      <c r="CI126" s="398" t="s">
        <v>484</v>
      </c>
      <c r="CJ126" s="398">
        <v>0</v>
      </c>
      <c r="CK126" s="398">
        <v>100</v>
      </c>
      <c r="CL126" s="404">
        <v>0</v>
      </c>
      <c r="CM126" s="404">
        <v>0</v>
      </c>
      <c r="CN126" s="404" t="s">
        <v>44</v>
      </c>
      <c r="CO126" s="404" t="s">
        <v>44</v>
      </c>
      <c r="CP126" s="432" t="s">
        <v>44</v>
      </c>
      <c r="CQ126" s="380" t="s">
        <v>44</v>
      </c>
      <c r="CR126" s="380" t="s">
        <v>44</v>
      </c>
      <c r="CS126" s="380" t="s">
        <v>44</v>
      </c>
      <c r="CT126" s="381" t="s">
        <v>44</v>
      </c>
      <c r="CU126" s="381" t="s">
        <v>44</v>
      </c>
      <c r="CV126" s="381" t="s">
        <v>63</v>
      </c>
      <c r="CW126" s="381">
        <v>0</v>
      </c>
      <c r="CX126" s="382">
        <v>100</v>
      </c>
      <c r="CY126" s="382">
        <v>0</v>
      </c>
      <c r="CZ126" s="382">
        <v>0</v>
      </c>
      <c r="DA126" s="382">
        <v>0</v>
      </c>
      <c r="DB126" s="383">
        <v>0</v>
      </c>
      <c r="DC126" s="538">
        <f t="shared" si="3"/>
        <v>100</v>
      </c>
      <c r="DD126" s="383" t="s">
        <v>19077</v>
      </c>
      <c r="DE126" s="383">
        <v>48</v>
      </c>
      <c r="DF126" s="452" t="s">
        <v>17369</v>
      </c>
      <c r="DG126" s="385" t="s">
        <v>17</v>
      </c>
      <c r="DH126" s="385" t="s">
        <v>44</v>
      </c>
      <c r="DI126" s="385" t="s">
        <v>44</v>
      </c>
      <c r="DJ126" s="413" t="s">
        <v>44</v>
      </c>
      <c r="DK126" s="386" t="s">
        <v>14</v>
      </c>
      <c r="DL126" s="387" t="s">
        <v>17370</v>
      </c>
      <c r="DM126" s="387" t="s">
        <v>14</v>
      </c>
      <c r="DN126" s="387" t="s">
        <v>808</v>
      </c>
      <c r="DO126" s="388" t="s">
        <v>31</v>
      </c>
      <c r="DP126" s="388" t="s">
        <v>14</v>
      </c>
      <c r="DQ126" s="388" t="s">
        <v>30</v>
      </c>
      <c r="DR126" s="388" t="s">
        <v>18510</v>
      </c>
      <c r="DS126" s="389" t="s">
        <v>32</v>
      </c>
      <c r="DT126" s="392" t="s">
        <v>44</v>
      </c>
      <c r="DU126" s="392" t="s">
        <v>32</v>
      </c>
      <c r="DV126" s="392" t="s">
        <v>44</v>
      </c>
      <c r="DW126" s="392">
        <v>4</v>
      </c>
      <c r="DX126" s="392" t="s">
        <v>14</v>
      </c>
      <c r="DY126" s="444" t="s">
        <v>44</v>
      </c>
      <c r="DZ126" s="445" t="s">
        <v>44</v>
      </c>
      <c r="EA126" s="446" t="s">
        <v>44</v>
      </c>
      <c r="EB126" s="446" t="s">
        <v>44</v>
      </c>
      <c r="EC126" s="446" t="s">
        <v>44</v>
      </c>
      <c r="ED126" s="446" t="s">
        <v>44</v>
      </c>
      <c r="EE126" s="384" t="s">
        <v>44</v>
      </c>
      <c r="EF126" s="383" t="s">
        <v>33</v>
      </c>
      <c r="EG126" s="383" t="s">
        <v>34</v>
      </c>
      <c r="EH126" s="383" t="s">
        <v>883</v>
      </c>
      <c r="EI126" s="383" t="s">
        <v>44</v>
      </c>
      <c r="EJ126" s="383" t="s">
        <v>44</v>
      </c>
      <c r="EK126" s="383" t="s">
        <v>19078</v>
      </c>
      <c r="EL126" s="383" t="s">
        <v>492</v>
      </c>
      <c r="EM126" s="400" t="s">
        <v>19079</v>
      </c>
      <c r="EN126" s="399" t="s">
        <v>723</v>
      </c>
      <c r="EO126" s="399" t="s">
        <v>44</v>
      </c>
      <c r="EP126" s="400" t="s">
        <v>17</v>
      </c>
      <c r="EQ126" s="400" t="s">
        <v>44</v>
      </c>
      <c r="ER126" s="405">
        <v>2</v>
      </c>
      <c r="ES126" s="398" t="s">
        <v>14</v>
      </c>
      <c r="ET126" s="401" t="s">
        <v>39</v>
      </c>
      <c r="EU126" s="399">
        <v>1</v>
      </c>
      <c r="EV126" s="400" t="s">
        <v>17398</v>
      </c>
      <c r="EW126" s="399">
        <v>0</v>
      </c>
      <c r="EX126" s="398" t="s">
        <v>44</v>
      </c>
      <c r="EY126" s="398">
        <v>0</v>
      </c>
      <c r="EZ126" s="398" t="s">
        <v>44</v>
      </c>
      <c r="FA126" s="399">
        <v>0</v>
      </c>
      <c r="FB126" s="398" t="s">
        <v>44</v>
      </c>
      <c r="FC126" s="399" t="s">
        <v>39</v>
      </c>
      <c r="FD126" s="399">
        <v>1</v>
      </c>
      <c r="FE126" s="398">
        <v>0</v>
      </c>
      <c r="FF126" s="399">
        <v>0</v>
      </c>
      <c r="FG126" s="399">
        <v>0</v>
      </c>
      <c r="FH126" s="399" t="s">
        <v>44</v>
      </c>
      <c r="FI126" s="529" t="s">
        <v>19080</v>
      </c>
      <c r="FJ126" s="529" t="s">
        <v>19081</v>
      </c>
      <c r="FK126" s="530" t="s">
        <v>19082</v>
      </c>
      <c r="FL126" s="531" t="s">
        <v>19083</v>
      </c>
      <c r="FM126" s="400" t="s">
        <v>19084</v>
      </c>
      <c r="FN126" s="399" t="s">
        <v>19085</v>
      </c>
      <c r="FO126" s="398" t="s">
        <v>19086</v>
      </c>
    </row>
    <row r="127" spans="1:171" ht="12.75" customHeight="1" thickBot="1" x14ac:dyDescent="0.35">
      <c r="A127" s="370">
        <v>164</v>
      </c>
      <c r="B127" s="397" t="s">
        <v>11842</v>
      </c>
      <c r="C127" s="337" t="s">
        <v>19695</v>
      </c>
      <c r="D127" s="337" t="s">
        <v>19695</v>
      </c>
      <c r="E127" s="399" t="s">
        <v>13442</v>
      </c>
      <c r="F127" s="398" t="s">
        <v>44</v>
      </c>
      <c r="G127" s="398" t="s">
        <v>376</v>
      </c>
      <c r="H127" s="398" t="s">
        <v>19</v>
      </c>
      <c r="I127" s="398" t="s">
        <v>44</v>
      </c>
      <c r="J127" s="398" t="s">
        <v>20</v>
      </c>
      <c r="K127" s="399" t="s">
        <v>44</v>
      </c>
      <c r="L127" s="399" t="s">
        <v>21</v>
      </c>
      <c r="M127" s="372" t="s">
        <v>14</v>
      </c>
      <c r="N127" s="398" t="s">
        <v>14</v>
      </c>
      <c r="O127" s="400" t="s">
        <v>44</v>
      </c>
      <c r="P127" s="398" t="s">
        <v>44</v>
      </c>
      <c r="Q127" s="400" t="s">
        <v>44</v>
      </c>
      <c r="R127" s="692" t="s">
        <v>22</v>
      </c>
      <c r="S127" s="399" t="s">
        <v>44</v>
      </c>
      <c r="T127" s="399" t="s">
        <v>44</v>
      </c>
      <c r="U127" s="399" t="s">
        <v>23</v>
      </c>
      <c r="V127" s="398" t="s">
        <v>37</v>
      </c>
      <c r="W127" s="398" t="s">
        <v>26</v>
      </c>
      <c r="X127" s="398">
        <v>2</v>
      </c>
      <c r="Y127" s="401">
        <v>600</v>
      </c>
      <c r="Z127" s="399" t="s">
        <v>24</v>
      </c>
      <c r="AA127" s="399" t="s">
        <v>18324</v>
      </c>
      <c r="AB127" s="399" t="s">
        <v>14</v>
      </c>
      <c r="AC127" s="399" t="s">
        <v>48</v>
      </c>
      <c r="AD127" s="399" t="s">
        <v>14</v>
      </c>
      <c r="AE127" s="399" t="s">
        <v>39</v>
      </c>
      <c r="AF127" s="399" t="s">
        <v>44</v>
      </c>
      <c r="AG127" s="399" t="s">
        <v>38</v>
      </c>
      <c r="AH127" s="399">
        <v>1</v>
      </c>
      <c r="AI127" s="399">
        <v>30</v>
      </c>
      <c r="AJ127" s="399" t="s">
        <v>478</v>
      </c>
      <c r="AK127" s="398" t="s">
        <v>44</v>
      </c>
      <c r="AL127" s="399">
        <v>4</v>
      </c>
      <c r="AM127" s="398" t="s">
        <v>37</v>
      </c>
      <c r="AN127" s="399" t="s">
        <v>14</v>
      </c>
      <c r="AO127" s="398">
        <v>100</v>
      </c>
      <c r="AP127" s="399" t="s">
        <v>44</v>
      </c>
      <c r="AQ127" s="399" t="s">
        <v>17</v>
      </c>
      <c r="AR127" s="399" t="s">
        <v>44</v>
      </c>
      <c r="AS127" s="399" t="s">
        <v>44</v>
      </c>
      <c r="AT127" s="399">
        <v>0</v>
      </c>
      <c r="AU127" s="398" t="s">
        <v>44</v>
      </c>
      <c r="AV127" s="398">
        <v>0</v>
      </c>
      <c r="AW127" s="399" t="s">
        <v>44</v>
      </c>
      <c r="AX127" s="399">
        <v>0</v>
      </c>
      <c r="AY127" s="398">
        <v>0</v>
      </c>
      <c r="AZ127" s="399" t="s">
        <v>14</v>
      </c>
      <c r="BA127" s="399" t="s">
        <v>19114</v>
      </c>
      <c r="BB127" s="399" t="s">
        <v>860</v>
      </c>
      <c r="BC127" s="399">
        <v>10</v>
      </c>
      <c r="BD127" s="399">
        <v>80</v>
      </c>
      <c r="BE127" s="400">
        <v>20</v>
      </c>
      <c r="BF127" s="398" t="s">
        <v>44</v>
      </c>
      <c r="BG127" s="398">
        <v>0</v>
      </c>
      <c r="BH127" s="399" t="s">
        <v>44</v>
      </c>
      <c r="BI127" s="399" t="s">
        <v>44</v>
      </c>
      <c r="BJ127" s="373" t="s">
        <v>44</v>
      </c>
      <c r="BK127" s="428">
        <v>0</v>
      </c>
      <c r="BL127" s="399" t="s">
        <v>44</v>
      </c>
      <c r="BM127" s="402" t="s">
        <v>44</v>
      </c>
      <c r="BN127" s="403" t="s">
        <v>44</v>
      </c>
      <c r="BO127" s="403">
        <v>0</v>
      </c>
      <c r="BP127" s="402" t="s">
        <v>44</v>
      </c>
      <c r="BQ127" s="403" t="s">
        <v>44</v>
      </c>
      <c r="BR127" s="403" t="s">
        <v>44</v>
      </c>
      <c r="BS127" s="378">
        <v>3</v>
      </c>
      <c r="BT127" s="399">
        <v>0</v>
      </c>
      <c r="BU127" s="399">
        <v>100</v>
      </c>
      <c r="BV127" s="399" t="s">
        <v>824</v>
      </c>
      <c r="BW127" s="398">
        <v>4</v>
      </c>
      <c r="BX127" s="399">
        <v>0</v>
      </c>
      <c r="BY127" s="399">
        <v>100</v>
      </c>
      <c r="BZ127" s="399" t="s">
        <v>19115</v>
      </c>
      <c r="CA127" s="399">
        <v>0</v>
      </c>
      <c r="CB127" s="399" t="s">
        <v>44</v>
      </c>
      <c r="CC127" s="399" t="s">
        <v>44</v>
      </c>
      <c r="CD127" s="399" t="s">
        <v>44</v>
      </c>
      <c r="CE127" s="399">
        <v>0</v>
      </c>
      <c r="CF127" s="399" t="s">
        <v>44</v>
      </c>
      <c r="CG127" s="399" t="s">
        <v>44</v>
      </c>
      <c r="CH127" s="399" t="s">
        <v>44</v>
      </c>
      <c r="CI127" s="398" t="s">
        <v>484</v>
      </c>
      <c r="CJ127" s="398">
        <v>0</v>
      </c>
      <c r="CK127" s="398">
        <v>100</v>
      </c>
      <c r="CL127" s="404">
        <v>0</v>
      </c>
      <c r="CM127" s="404">
        <v>0</v>
      </c>
      <c r="CN127" s="404" t="s">
        <v>44</v>
      </c>
      <c r="CO127" s="404" t="s">
        <v>44</v>
      </c>
      <c r="CP127" s="380" t="s">
        <v>44</v>
      </c>
      <c r="CQ127" s="380" t="s">
        <v>44</v>
      </c>
      <c r="CR127" s="380" t="s">
        <v>44</v>
      </c>
      <c r="CS127" s="415" t="s">
        <v>44</v>
      </c>
      <c r="CT127" s="381" t="s">
        <v>44</v>
      </c>
      <c r="CU127" s="381" t="s">
        <v>44</v>
      </c>
      <c r="CV127" s="381" t="s">
        <v>17658</v>
      </c>
      <c r="CW127" s="381">
        <v>0</v>
      </c>
      <c r="CX127" s="382">
        <v>30</v>
      </c>
      <c r="CY127" s="382">
        <v>0</v>
      </c>
      <c r="CZ127" s="382">
        <v>0</v>
      </c>
      <c r="DA127" s="382">
        <v>0</v>
      </c>
      <c r="DB127" s="383">
        <v>70</v>
      </c>
      <c r="DC127" s="538">
        <f t="shared" si="3"/>
        <v>100</v>
      </c>
      <c r="DD127" s="383" t="s">
        <v>19116</v>
      </c>
      <c r="DE127" s="383">
        <v>36</v>
      </c>
      <c r="DF127" s="452" t="s">
        <v>19117</v>
      </c>
      <c r="DG127" s="435" t="s">
        <v>17</v>
      </c>
      <c r="DH127" s="385" t="s">
        <v>44</v>
      </c>
      <c r="DI127" s="385" t="s">
        <v>44</v>
      </c>
      <c r="DJ127" s="385" t="s">
        <v>44</v>
      </c>
      <c r="DK127" s="386" t="s">
        <v>14</v>
      </c>
      <c r="DL127" s="387" t="s">
        <v>17370</v>
      </c>
      <c r="DM127" s="387" t="s">
        <v>14</v>
      </c>
      <c r="DN127" s="387" t="s">
        <v>808</v>
      </c>
      <c r="DO127" s="388" t="s">
        <v>31</v>
      </c>
      <c r="DP127" s="388" t="s">
        <v>17</v>
      </c>
      <c r="DQ127" s="388" t="s">
        <v>44</v>
      </c>
      <c r="DR127" s="388" t="s">
        <v>44</v>
      </c>
      <c r="DS127" s="389" t="s">
        <v>32</v>
      </c>
      <c r="DT127" s="392" t="s">
        <v>44</v>
      </c>
      <c r="DU127" s="392" t="s">
        <v>32</v>
      </c>
      <c r="DV127" s="392" t="s">
        <v>44</v>
      </c>
      <c r="DW127" s="392">
        <v>5</v>
      </c>
      <c r="DX127" s="392" t="s">
        <v>14</v>
      </c>
      <c r="DY127" s="444" t="s">
        <v>33</v>
      </c>
      <c r="DZ127" s="445" t="s">
        <v>34</v>
      </c>
      <c r="EA127" s="395" t="s">
        <v>19087</v>
      </c>
      <c r="EB127" s="395" t="s">
        <v>19118</v>
      </c>
      <c r="EC127" s="395" t="s">
        <v>44</v>
      </c>
      <c r="ED127" s="395" t="s">
        <v>44</v>
      </c>
      <c r="EE127" s="384" t="s">
        <v>19119</v>
      </c>
      <c r="EF127" s="383" t="s">
        <v>44</v>
      </c>
      <c r="EG127" s="383" t="s">
        <v>44</v>
      </c>
      <c r="EH127" s="383" t="s">
        <v>44</v>
      </c>
      <c r="EI127" s="383" t="s">
        <v>44</v>
      </c>
      <c r="EJ127" s="383" t="s">
        <v>44</v>
      </c>
      <c r="EK127" s="383" t="s">
        <v>44</v>
      </c>
      <c r="EL127" s="383" t="s">
        <v>490</v>
      </c>
      <c r="EM127" s="400" t="s">
        <v>44</v>
      </c>
      <c r="EN127" s="399" t="s">
        <v>723</v>
      </c>
      <c r="EO127" s="399" t="s">
        <v>44</v>
      </c>
      <c r="EP127" s="401" t="s">
        <v>17</v>
      </c>
      <c r="EQ127" s="405" t="s">
        <v>44</v>
      </c>
      <c r="ER127" s="405">
        <v>3</v>
      </c>
      <c r="ES127" s="405" t="s">
        <v>14</v>
      </c>
      <c r="ET127" s="401" t="s">
        <v>17407</v>
      </c>
      <c r="EU127" s="399">
        <v>1</v>
      </c>
      <c r="EV127" s="400" t="s">
        <v>17398</v>
      </c>
      <c r="EW127" s="399">
        <v>0</v>
      </c>
      <c r="EX127" s="398" t="s">
        <v>44</v>
      </c>
      <c r="EY127" s="398">
        <v>0</v>
      </c>
      <c r="EZ127" s="398" t="s">
        <v>17358</v>
      </c>
      <c r="FA127" s="399">
        <v>0</v>
      </c>
      <c r="FB127" s="398" t="s">
        <v>44</v>
      </c>
      <c r="FC127" s="399" t="s">
        <v>39</v>
      </c>
      <c r="FD127" s="399">
        <v>1</v>
      </c>
      <c r="FE127" s="398">
        <v>0</v>
      </c>
      <c r="FF127" s="399">
        <v>0</v>
      </c>
      <c r="FG127" s="399">
        <v>0</v>
      </c>
      <c r="FH127" s="399" t="s">
        <v>44</v>
      </c>
      <c r="FI127" s="529" t="s">
        <v>19120</v>
      </c>
      <c r="FJ127" s="529" t="s">
        <v>19121</v>
      </c>
      <c r="FK127" s="530" t="s">
        <v>19122</v>
      </c>
      <c r="FL127" s="531" t="s">
        <v>19123</v>
      </c>
      <c r="FM127" s="400" t="s">
        <v>19124</v>
      </c>
      <c r="FN127" s="399" t="s">
        <v>19125</v>
      </c>
      <c r="FO127" s="398" t="s">
        <v>19126</v>
      </c>
    </row>
    <row r="128" spans="1:171" ht="12.75" customHeight="1" thickBot="1" x14ac:dyDescent="0.35">
      <c r="A128" s="370">
        <v>166</v>
      </c>
      <c r="B128" s="397" t="s">
        <v>12914</v>
      </c>
      <c r="C128" s="337" t="s">
        <v>19695</v>
      </c>
      <c r="D128" s="337" t="s">
        <v>19695</v>
      </c>
      <c r="E128" s="399" t="s">
        <v>13442</v>
      </c>
      <c r="F128" s="398" t="s">
        <v>44</v>
      </c>
      <c r="G128" s="398" t="s">
        <v>378</v>
      </c>
      <c r="H128" s="398" t="s">
        <v>19</v>
      </c>
      <c r="I128" s="398" t="s">
        <v>44</v>
      </c>
      <c r="J128" s="398" t="s">
        <v>17552</v>
      </c>
      <c r="K128" s="399" t="s">
        <v>44</v>
      </c>
      <c r="L128" s="399" t="s">
        <v>21</v>
      </c>
      <c r="M128" s="372" t="s">
        <v>14</v>
      </c>
      <c r="N128" s="398" t="s">
        <v>14</v>
      </c>
      <c r="O128" s="400" t="s">
        <v>44</v>
      </c>
      <c r="P128" s="398" t="s">
        <v>44</v>
      </c>
      <c r="Q128" s="400" t="s">
        <v>44</v>
      </c>
      <c r="R128" s="692" t="s">
        <v>22</v>
      </c>
      <c r="S128" s="399" t="s">
        <v>44</v>
      </c>
      <c r="T128" s="399" t="s">
        <v>44</v>
      </c>
      <c r="U128" s="399" t="s">
        <v>76</v>
      </c>
      <c r="V128" s="398" t="s">
        <v>44</v>
      </c>
      <c r="W128" s="398" t="s">
        <v>44</v>
      </c>
      <c r="X128" s="398" t="s">
        <v>44</v>
      </c>
      <c r="Y128" s="401" t="s">
        <v>44</v>
      </c>
      <c r="Z128" s="399" t="s">
        <v>44</v>
      </c>
      <c r="AA128" s="399" t="s">
        <v>44</v>
      </c>
      <c r="AB128" s="399" t="s">
        <v>17</v>
      </c>
      <c r="AC128" s="399" t="s">
        <v>44</v>
      </c>
      <c r="AD128" s="399" t="s">
        <v>17</v>
      </c>
      <c r="AE128" s="399" t="s">
        <v>44</v>
      </c>
      <c r="AF128" s="399" t="s">
        <v>44</v>
      </c>
      <c r="AG128" s="399" t="s">
        <v>38</v>
      </c>
      <c r="AH128" s="399">
        <v>2</v>
      </c>
      <c r="AI128" s="399">
        <v>60</v>
      </c>
      <c r="AJ128" s="399" t="s">
        <v>478</v>
      </c>
      <c r="AK128" s="398" t="s">
        <v>44</v>
      </c>
      <c r="AL128" s="399">
        <v>4</v>
      </c>
      <c r="AM128" s="398" t="s">
        <v>37</v>
      </c>
      <c r="AN128" s="399" t="s">
        <v>14</v>
      </c>
      <c r="AO128" s="398">
        <v>100</v>
      </c>
      <c r="AP128" s="399" t="s">
        <v>44</v>
      </c>
      <c r="AQ128" s="399" t="s">
        <v>17</v>
      </c>
      <c r="AR128" s="399" t="s">
        <v>44</v>
      </c>
      <c r="AS128" s="399" t="s">
        <v>44</v>
      </c>
      <c r="AT128" s="399">
        <v>0</v>
      </c>
      <c r="AU128" s="398" t="s">
        <v>44</v>
      </c>
      <c r="AV128" s="398">
        <v>0</v>
      </c>
      <c r="AW128" s="399" t="s">
        <v>44</v>
      </c>
      <c r="AX128" s="399">
        <v>0</v>
      </c>
      <c r="AY128" s="398">
        <v>0</v>
      </c>
      <c r="AZ128" s="399" t="s">
        <v>14</v>
      </c>
      <c r="BA128" s="399" t="s">
        <v>13501</v>
      </c>
      <c r="BB128" s="399" t="s">
        <v>860</v>
      </c>
      <c r="BC128" s="399">
        <v>5</v>
      </c>
      <c r="BD128" s="399">
        <v>70</v>
      </c>
      <c r="BE128" s="400">
        <v>30</v>
      </c>
      <c r="BF128" s="398" t="s">
        <v>44</v>
      </c>
      <c r="BG128" s="398">
        <v>0</v>
      </c>
      <c r="BH128" s="399" t="s">
        <v>44</v>
      </c>
      <c r="BI128" s="399" t="s">
        <v>44</v>
      </c>
      <c r="BJ128" s="373" t="s">
        <v>44</v>
      </c>
      <c r="BK128" s="428">
        <v>0</v>
      </c>
      <c r="BL128" s="399" t="s">
        <v>44</v>
      </c>
      <c r="BM128" s="402" t="s">
        <v>44</v>
      </c>
      <c r="BN128" s="403" t="s">
        <v>44</v>
      </c>
      <c r="BO128" s="403">
        <v>0</v>
      </c>
      <c r="BP128" s="402" t="s">
        <v>44</v>
      </c>
      <c r="BQ128" s="403" t="s">
        <v>44</v>
      </c>
      <c r="BR128" s="403" t="s">
        <v>44</v>
      </c>
      <c r="BS128" s="408">
        <v>50</v>
      </c>
      <c r="BT128" s="399">
        <v>0</v>
      </c>
      <c r="BU128" s="399">
        <v>100</v>
      </c>
      <c r="BV128" s="399" t="s">
        <v>824</v>
      </c>
      <c r="BW128" s="398">
        <v>5</v>
      </c>
      <c r="BX128" s="399">
        <v>0</v>
      </c>
      <c r="BY128" s="399">
        <v>100</v>
      </c>
      <c r="BZ128" s="399" t="s">
        <v>824</v>
      </c>
      <c r="CA128" s="399">
        <v>0</v>
      </c>
      <c r="CB128" s="399" t="s">
        <v>44</v>
      </c>
      <c r="CC128" s="399" t="s">
        <v>44</v>
      </c>
      <c r="CD128" s="399" t="s">
        <v>44</v>
      </c>
      <c r="CE128" s="399">
        <v>0</v>
      </c>
      <c r="CF128" s="399" t="s">
        <v>44</v>
      </c>
      <c r="CG128" s="399" t="s">
        <v>44</v>
      </c>
      <c r="CH128" s="398" t="s">
        <v>44</v>
      </c>
      <c r="CI128" s="398" t="s">
        <v>484</v>
      </c>
      <c r="CJ128" s="398">
        <v>0</v>
      </c>
      <c r="CK128" s="398">
        <v>100</v>
      </c>
      <c r="CL128" s="404">
        <v>0</v>
      </c>
      <c r="CM128" s="404">
        <v>0</v>
      </c>
      <c r="CN128" s="404" t="s">
        <v>44</v>
      </c>
      <c r="CO128" s="404" t="s">
        <v>44</v>
      </c>
      <c r="CP128" s="432" t="s">
        <v>44</v>
      </c>
      <c r="CQ128" s="380" t="s">
        <v>44</v>
      </c>
      <c r="CR128" s="380" t="s">
        <v>44</v>
      </c>
      <c r="CS128" s="380" t="s">
        <v>44</v>
      </c>
      <c r="CT128" s="381" t="s">
        <v>44</v>
      </c>
      <c r="CU128" s="381" t="s">
        <v>44</v>
      </c>
      <c r="CV128" s="381" t="s">
        <v>19137</v>
      </c>
      <c r="CW128" s="381">
        <v>80</v>
      </c>
      <c r="CX128" s="382">
        <v>0</v>
      </c>
      <c r="CY128" s="382">
        <v>20</v>
      </c>
      <c r="CZ128" s="382">
        <v>0</v>
      </c>
      <c r="DA128" s="382">
        <v>0</v>
      </c>
      <c r="DB128" s="433">
        <v>0</v>
      </c>
      <c r="DC128" s="538">
        <f t="shared" si="3"/>
        <v>100</v>
      </c>
      <c r="DD128" s="383" t="s">
        <v>19006</v>
      </c>
      <c r="DE128" s="383">
        <v>24</v>
      </c>
      <c r="DF128" s="384" t="s">
        <v>17369</v>
      </c>
      <c r="DG128" s="435" t="s">
        <v>17</v>
      </c>
      <c r="DH128" s="385" t="s">
        <v>44</v>
      </c>
      <c r="DI128" s="385" t="s">
        <v>44</v>
      </c>
      <c r="DJ128" s="385" t="s">
        <v>44</v>
      </c>
      <c r="DK128" s="436" t="s">
        <v>14</v>
      </c>
      <c r="DL128" s="386" t="s">
        <v>18025</v>
      </c>
      <c r="DM128" s="386" t="s">
        <v>14</v>
      </c>
      <c r="DN128" s="387" t="s">
        <v>740</v>
      </c>
      <c r="DO128" s="388" t="s">
        <v>31</v>
      </c>
      <c r="DP128" s="388" t="s">
        <v>14</v>
      </c>
      <c r="DQ128" s="388" t="s">
        <v>30</v>
      </c>
      <c r="DR128" s="388" t="s">
        <v>18578</v>
      </c>
      <c r="DS128" s="389" t="s">
        <v>32</v>
      </c>
      <c r="DT128" s="392" t="s">
        <v>44</v>
      </c>
      <c r="DU128" s="392" t="s">
        <v>32</v>
      </c>
      <c r="DV128" s="392" t="s">
        <v>44</v>
      </c>
      <c r="DW128" s="392">
        <v>4</v>
      </c>
      <c r="DX128" s="392" t="s">
        <v>14</v>
      </c>
      <c r="DY128" s="444" t="s">
        <v>44</v>
      </c>
      <c r="DZ128" s="445" t="s">
        <v>44</v>
      </c>
      <c r="EA128" s="445" t="s">
        <v>44</v>
      </c>
      <c r="EB128" s="445" t="s">
        <v>44</v>
      </c>
      <c r="EC128" s="445" t="s">
        <v>44</v>
      </c>
      <c r="ED128" s="445" t="s">
        <v>44</v>
      </c>
      <c r="EE128" s="384" t="s">
        <v>44</v>
      </c>
      <c r="EF128" s="383" t="s">
        <v>33</v>
      </c>
      <c r="EG128" s="383" t="s">
        <v>34</v>
      </c>
      <c r="EH128" s="383" t="s">
        <v>883</v>
      </c>
      <c r="EI128" s="383" t="s">
        <v>44</v>
      </c>
      <c r="EJ128" s="383" t="s">
        <v>44</v>
      </c>
      <c r="EK128" s="383" t="s">
        <v>19138</v>
      </c>
      <c r="EL128" s="383" t="s">
        <v>1027</v>
      </c>
      <c r="EM128" s="417" t="s">
        <v>44</v>
      </c>
      <c r="EN128" s="399" t="s">
        <v>723</v>
      </c>
      <c r="EO128" s="398" t="s">
        <v>44</v>
      </c>
      <c r="EP128" s="401" t="s">
        <v>17</v>
      </c>
      <c r="EQ128" s="405" t="s">
        <v>44</v>
      </c>
      <c r="ER128" s="405">
        <v>0.5</v>
      </c>
      <c r="ES128" s="405" t="s">
        <v>14</v>
      </c>
      <c r="ET128" s="401" t="s">
        <v>39</v>
      </c>
      <c r="EU128" s="399">
        <v>1</v>
      </c>
      <c r="EV128" s="400" t="s">
        <v>17358</v>
      </c>
      <c r="EW128" s="399">
        <v>0</v>
      </c>
      <c r="EX128" s="398" t="s">
        <v>44</v>
      </c>
      <c r="EY128" s="398">
        <v>0</v>
      </c>
      <c r="EZ128" s="398" t="s">
        <v>44</v>
      </c>
      <c r="FA128" s="399">
        <v>0</v>
      </c>
      <c r="FB128" s="398" t="s">
        <v>44</v>
      </c>
      <c r="FC128" s="399" t="s">
        <v>44</v>
      </c>
      <c r="FD128" s="399">
        <v>0</v>
      </c>
      <c r="FE128" s="398">
        <v>0</v>
      </c>
      <c r="FF128" s="399">
        <v>0</v>
      </c>
      <c r="FG128" s="399">
        <v>0</v>
      </c>
      <c r="FH128" s="398" t="s">
        <v>44</v>
      </c>
      <c r="FI128" s="529" t="s">
        <v>19139</v>
      </c>
      <c r="FJ128" s="529" t="s">
        <v>19140</v>
      </c>
      <c r="FK128" s="530" t="s">
        <v>19141</v>
      </c>
      <c r="FL128" s="529" t="s">
        <v>19142</v>
      </c>
      <c r="FM128" s="400" t="s">
        <v>19143</v>
      </c>
      <c r="FN128" s="399" t="s">
        <v>19066</v>
      </c>
      <c r="FO128" s="398" t="s">
        <v>19144</v>
      </c>
    </row>
    <row r="129" spans="1:171" ht="12.75" customHeight="1" thickBot="1" x14ac:dyDescent="0.35">
      <c r="A129" s="370">
        <v>168</v>
      </c>
      <c r="B129" s="397" t="s">
        <v>12588</v>
      </c>
      <c r="C129" s="337" t="s">
        <v>19695</v>
      </c>
      <c r="D129" s="337" t="s">
        <v>19695</v>
      </c>
      <c r="E129" s="399" t="s">
        <v>13442</v>
      </c>
      <c r="F129" s="398" t="s">
        <v>44</v>
      </c>
      <c r="G129" s="398" t="s">
        <v>378</v>
      </c>
      <c r="H129" s="398" t="s">
        <v>19</v>
      </c>
      <c r="I129" s="398" t="s">
        <v>44</v>
      </c>
      <c r="J129" s="398" t="s">
        <v>20</v>
      </c>
      <c r="K129" s="399" t="s">
        <v>44</v>
      </c>
      <c r="L129" s="399" t="s">
        <v>46</v>
      </c>
      <c r="M129" s="372" t="s">
        <v>14</v>
      </c>
      <c r="N129" s="398" t="s">
        <v>14</v>
      </c>
      <c r="O129" s="400" t="s">
        <v>44</v>
      </c>
      <c r="P129" s="398" t="s">
        <v>44</v>
      </c>
      <c r="Q129" s="400" t="s">
        <v>44</v>
      </c>
      <c r="R129" s="692" t="s">
        <v>22</v>
      </c>
      <c r="S129" s="399" t="s">
        <v>44</v>
      </c>
      <c r="T129" s="399" t="s">
        <v>44</v>
      </c>
      <c r="U129" s="399" t="s">
        <v>54</v>
      </c>
      <c r="V129" s="398" t="s">
        <v>788</v>
      </c>
      <c r="W129" s="398" t="s">
        <v>26</v>
      </c>
      <c r="X129" s="398">
        <v>2</v>
      </c>
      <c r="Y129" s="401">
        <v>360</v>
      </c>
      <c r="Z129" s="399" t="s">
        <v>24</v>
      </c>
      <c r="AA129" s="399" t="s">
        <v>19154</v>
      </c>
      <c r="AB129" s="399" t="s">
        <v>17</v>
      </c>
      <c r="AC129" s="399" t="s">
        <v>44</v>
      </c>
      <c r="AD129" s="399" t="s">
        <v>14</v>
      </c>
      <c r="AE129" s="399" t="s">
        <v>39</v>
      </c>
      <c r="AF129" s="399" t="s">
        <v>44</v>
      </c>
      <c r="AG129" s="399" t="s">
        <v>38</v>
      </c>
      <c r="AH129" s="399">
        <v>1</v>
      </c>
      <c r="AI129" s="399">
        <v>30</v>
      </c>
      <c r="AJ129" s="399" t="s">
        <v>483</v>
      </c>
      <c r="AK129" s="398" t="s">
        <v>44</v>
      </c>
      <c r="AL129" s="399">
        <v>4</v>
      </c>
      <c r="AM129" s="398" t="s">
        <v>37</v>
      </c>
      <c r="AN129" s="399" t="s">
        <v>14</v>
      </c>
      <c r="AO129" s="398">
        <v>100</v>
      </c>
      <c r="AP129" s="399" t="s">
        <v>44</v>
      </c>
      <c r="AQ129" s="399" t="s">
        <v>17</v>
      </c>
      <c r="AR129" s="399" t="s">
        <v>44</v>
      </c>
      <c r="AS129" s="399" t="s">
        <v>44</v>
      </c>
      <c r="AT129" s="399">
        <v>0</v>
      </c>
      <c r="AU129" s="398" t="s">
        <v>44</v>
      </c>
      <c r="AV129" s="398">
        <v>0</v>
      </c>
      <c r="AW129" s="399" t="s">
        <v>44</v>
      </c>
      <c r="AX129" s="399">
        <v>0</v>
      </c>
      <c r="AY129" s="398">
        <v>0</v>
      </c>
      <c r="AZ129" s="399" t="s">
        <v>14</v>
      </c>
      <c r="BA129" s="399" t="s">
        <v>19155</v>
      </c>
      <c r="BB129" s="399" t="s">
        <v>860</v>
      </c>
      <c r="BC129" s="399">
        <v>4</v>
      </c>
      <c r="BD129" s="399">
        <v>80</v>
      </c>
      <c r="BE129" s="400">
        <v>20</v>
      </c>
      <c r="BF129" s="398" t="s">
        <v>44</v>
      </c>
      <c r="BG129" s="398">
        <v>0</v>
      </c>
      <c r="BH129" s="399" t="s">
        <v>44</v>
      </c>
      <c r="BI129" s="399" t="s">
        <v>44</v>
      </c>
      <c r="BJ129" s="373" t="s">
        <v>44</v>
      </c>
      <c r="BK129" s="373">
        <v>0</v>
      </c>
      <c r="BL129" s="399" t="s">
        <v>44</v>
      </c>
      <c r="BM129" s="376" t="s">
        <v>44</v>
      </c>
      <c r="BN129" s="377" t="s">
        <v>44</v>
      </c>
      <c r="BO129" s="377">
        <v>0</v>
      </c>
      <c r="BP129" s="376" t="s">
        <v>44</v>
      </c>
      <c r="BQ129" s="377" t="s">
        <v>44</v>
      </c>
      <c r="BR129" s="377" t="s">
        <v>44</v>
      </c>
      <c r="BS129" s="378">
        <v>30</v>
      </c>
      <c r="BT129" s="399">
        <v>0</v>
      </c>
      <c r="BU129" s="399">
        <v>100</v>
      </c>
      <c r="BV129" s="399" t="s">
        <v>824</v>
      </c>
      <c r="BW129" s="398">
        <v>5</v>
      </c>
      <c r="BX129" s="399">
        <v>0</v>
      </c>
      <c r="BY129" s="399">
        <v>100</v>
      </c>
      <c r="BZ129" s="399" t="s">
        <v>824</v>
      </c>
      <c r="CA129" s="399">
        <v>0</v>
      </c>
      <c r="CB129" s="399" t="s">
        <v>44</v>
      </c>
      <c r="CC129" s="399" t="s">
        <v>44</v>
      </c>
      <c r="CD129" s="399" t="s">
        <v>44</v>
      </c>
      <c r="CE129" s="399">
        <v>0</v>
      </c>
      <c r="CF129" s="399" t="s">
        <v>44</v>
      </c>
      <c r="CG129" s="399" t="s">
        <v>44</v>
      </c>
      <c r="CH129" s="398" t="s">
        <v>44</v>
      </c>
      <c r="CI129" s="398" t="s">
        <v>484</v>
      </c>
      <c r="CJ129" s="398">
        <v>0</v>
      </c>
      <c r="CK129" s="398">
        <v>100</v>
      </c>
      <c r="CL129" s="379">
        <v>0</v>
      </c>
      <c r="CM129" s="379">
        <v>0</v>
      </c>
      <c r="CN129" s="379" t="s">
        <v>44</v>
      </c>
      <c r="CO129" s="379" t="s">
        <v>44</v>
      </c>
      <c r="CP129" s="432" t="s">
        <v>44</v>
      </c>
      <c r="CQ129" s="380" t="s">
        <v>44</v>
      </c>
      <c r="CR129" s="380" t="s">
        <v>44</v>
      </c>
      <c r="CS129" s="380" t="s">
        <v>44</v>
      </c>
      <c r="CT129" s="381" t="s">
        <v>44</v>
      </c>
      <c r="CU129" s="381" t="s">
        <v>44</v>
      </c>
      <c r="CV129" s="381" t="s">
        <v>13500</v>
      </c>
      <c r="CW129" s="381">
        <v>0</v>
      </c>
      <c r="CX129" s="382">
        <v>0</v>
      </c>
      <c r="CY129" s="382">
        <v>0</v>
      </c>
      <c r="CZ129" s="382">
        <v>50</v>
      </c>
      <c r="DA129" s="382">
        <v>0</v>
      </c>
      <c r="DB129" s="433">
        <v>50</v>
      </c>
      <c r="DC129" s="538">
        <f t="shared" si="3"/>
        <v>100</v>
      </c>
      <c r="DD129" s="383" t="s">
        <v>18166</v>
      </c>
      <c r="DE129" s="383">
        <v>36</v>
      </c>
      <c r="DF129" s="384" t="s">
        <v>19156</v>
      </c>
      <c r="DG129" s="435" t="s">
        <v>17</v>
      </c>
      <c r="DH129" s="385" t="s">
        <v>44</v>
      </c>
      <c r="DI129" s="385" t="s">
        <v>44</v>
      </c>
      <c r="DJ129" s="385" t="s">
        <v>44</v>
      </c>
      <c r="DK129" s="436" t="s">
        <v>14</v>
      </c>
      <c r="DL129" s="386" t="s">
        <v>17370</v>
      </c>
      <c r="DM129" s="386" t="s">
        <v>14</v>
      </c>
      <c r="DN129" s="387" t="s">
        <v>808</v>
      </c>
      <c r="DO129" s="388" t="s">
        <v>31</v>
      </c>
      <c r="DP129" s="388" t="s">
        <v>14</v>
      </c>
      <c r="DQ129" s="388" t="s">
        <v>30</v>
      </c>
      <c r="DR129" s="388" t="s">
        <v>19157</v>
      </c>
      <c r="DS129" s="389" t="s">
        <v>32</v>
      </c>
      <c r="DT129" s="392" t="s">
        <v>44</v>
      </c>
      <c r="DU129" s="392" t="s">
        <v>32</v>
      </c>
      <c r="DV129" s="392" t="s">
        <v>44</v>
      </c>
      <c r="DW129" s="392">
        <v>3</v>
      </c>
      <c r="DX129" s="392" t="s">
        <v>14</v>
      </c>
      <c r="DY129" s="444" t="s">
        <v>33</v>
      </c>
      <c r="DZ129" s="446" t="s">
        <v>1040</v>
      </c>
      <c r="EA129" s="395" t="s">
        <v>19087</v>
      </c>
      <c r="EB129" s="395" t="s">
        <v>17684</v>
      </c>
      <c r="EC129" s="395" t="s">
        <v>44</v>
      </c>
      <c r="ED129" s="395" t="s">
        <v>44</v>
      </c>
      <c r="EE129" s="384" t="s">
        <v>19158</v>
      </c>
      <c r="EF129" s="383" t="s">
        <v>44</v>
      </c>
      <c r="EG129" s="383" t="s">
        <v>44</v>
      </c>
      <c r="EH129" s="383" t="s">
        <v>44</v>
      </c>
      <c r="EI129" s="383" t="s">
        <v>44</v>
      </c>
      <c r="EJ129" s="383" t="s">
        <v>44</v>
      </c>
      <c r="EK129" s="383" t="s">
        <v>44</v>
      </c>
      <c r="EL129" s="383" t="s">
        <v>13507</v>
      </c>
      <c r="EM129" s="400" t="s">
        <v>44</v>
      </c>
      <c r="EN129" s="399" t="s">
        <v>723</v>
      </c>
      <c r="EO129" s="399" t="s">
        <v>44</v>
      </c>
      <c r="EP129" s="401" t="s">
        <v>17</v>
      </c>
      <c r="EQ129" s="405" t="s">
        <v>44</v>
      </c>
      <c r="ER129" s="405">
        <v>0.5</v>
      </c>
      <c r="ES129" s="405" t="s">
        <v>14</v>
      </c>
      <c r="ET129" s="401" t="s">
        <v>39</v>
      </c>
      <c r="EU129" s="398">
        <v>1</v>
      </c>
      <c r="EV129" s="400" t="s">
        <v>17387</v>
      </c>
      <c r="EW129" s="399">
        <v>0</v>
      </c>
      <c r="EX129" s="398" t="s">
        <v>44</v>
      </c>
      <c r="EY129" s="398">
        <v>0</v>
      </c>
      <c r="EZ129" s="398" t="s">
        <v>44</v>
      </c>
      <c r="FA129" s="399">
        <v>0</v>
      </c>
      <c r="FB129" s="399" t="s">
        <v>44</v>
      </c>
      <c r="FC129" s="399" t="s">
        <v>39</v>
      </c>
      <c r="FD129" s="399">
        <v>1</v>
      </c>
      <c r="FE129" s="398">
        <v>0</v>
      </c>
      <c r="FF129" s="399">
        <v>0</v>
      </c>
      <c r="FG129" s="399">
        <v>0</v>
      </c>
      <c r="FH129" s="398" t="s">
        <v>44</v>
      </c>
      <c r="FI129" s="529" t="s">
        <v>19159</v>
      </c>
      <c r="FJ129" s="529" t="s">
        <v>19160</v>
      </c>
      <c r="FK129" s="530" t="s">
        <v>19161</v>
      </c>
      <c r="FL129" s="399"/>
      <c r="FM129" s="400" t="s">
        <v>19162</v>
      </c>
      <c r="FN129" s="399" t="s">
        <v>19163</v>
      </c>
      <c r="FO129" s="398" t="s">
        <v>19164</v>
      </c>
    </row>
    <row r="130" spans="1:171" ht="12.75" customHeight="1" thickBot="1" x14ac:dyDescent="0.35">
      <c r="A130" s="370">
        <v>169</v>
      </c>
      <c r="B130" s="371" t="s">
        <v>6409</v>
      </c>
      <c r="C130" s="337" t="s">
        <v>19695</v>
      </c>
      <c r="D130" s="337" t="s">
        <v>19695</v>
      </c>
      <c r="E130" s="373" t="s">
        <v>13442</v>
      </c>
      <c r="F130" s="372" t="s">
        <v>44</v>
      </c>
      <c r="G130" s="372" t="s">
        <v>13239</v>
      </c>
      <c r="H130" s="372" t="s">
        <v>19</v>
      </c>
      <c r="I130" s="372" t="s">
        <v>44</v>
      </c>
      <c r="J130" s="372" t="s">
        <v>20</v>
      </c>
      <c r="K130" s="373" t="s">
        <v>44</v>
      </c>
      <c r="L130" s="373" t="s">
        <v>46</v>
      </c>
      <c r="M130" s="372" t="s">
        <v>14</v>
      </c>
      <c r="N130" s="372" t="s">
        <v>14</v>
      </c>
      <c r="O130" s="372" t="s">
        <v>44</v>
      </c>
      <c r="P130" s="372" t="s">
        <v>44</v>
      </c>
      <c r="Q130" s="372" t="s">
        <v>44</v>
      </c>
      <c r="R130" s="692" t="s">
        <v>22</v>
      </c>
      <c r="S130" s="373" t="s">
        <v>44</v>
      </c>
      <c r="T130" s="373" t="s">
        <v>44</v>
      </c>
      <c r="U130" s="373" t="s">
        <v>54</v>
      </c>
      <c r="V130" s="372" t="s">
        <v>37</v>
      </c>
      <c r="W130" s="372" t="s">
        <v>38</v>
      </c>
      <c r="X130" s="372">
        <v>1</v>
      </c>
      <c r="Y130" s="373">
        <v>30</v>
      </c>
      <c r="Z130" s="373" t="s">
        <v>24</v>
      </c>
      <c r="AA130" s="373" t="s">
        <v>18324</v>
      </c>
      <c r="AB130" s="373" t="s">
        <v>17</v>
      </c>
      <c r="AC130" s="373" t="s">
        <v>44</v>
      </c>
      <c r="AD130" s="373" t="s">
        <v>14</v>
      </c>
      <c r="AE130" s="373" t="s">
        <v>39</v>
      </c>
      <c r="AF130" s="373" t="s">
        <v>44</v>
      </c>
      <c r="AG130" s="373" t="s">
        <v>38</v>
      </c>
      <c r="AH130" s="373">
        <v>1</v>
      </c>
      <c r="AI130" s="373">
        <v>20</v>
      </c>
      <c r="AJ130" s="373" t="s">
        <v>483</v>
      </c>
      <c r="AK130" s="372" t="s">
        <v>44</v>
      </c>
      <c r="AL130" s="373">
        <v>2</v>
      </c>
      <c r="AM130" s="372" t="s">
        <v>37</v>
      </c>
      <c r="AN130" s="373" t="s">
        <v>14</v>
      </c>
      <c r="AO130" s="372">
        <v>70</v>
      </c>
      <c r="AP130" s="373" t="s">
        <v>44</v>
      </c>
      <c r="AQ130" s="373" t="s">
        <v>17</v>
      </c>
      <c r="AR130" s="373" t="s">
        <v>44</v>
      </c>
      <c r="AS130" s="373" t="s">
        <v>44</v>
      </c>
      <c r="AT130" s="373">
        <v>0</v>
      </c>
      <c r="AU130" s="372" t="s">
        <v>44</v>
      </c>
      <c r="AV130" s="372">
        <v>0</v>
      </c>
      <c r="AW130" s="373" t="s">
        <v>44</v>
      </c>
      <c r="AX130" s="373">
        <v>0</v>
      </c>
      <c r="AY130" s="372">
        <v>0</v>
      </c>
      <c r="AZ130" s="373" t="s">
        <v>14</v>
      </c>
      <c r="BA130" s="373" t="s">
        <v>13474</v>
      </c>
      <c r="BB130" s="373" t="s">
        <v>486</v>
      </c>
      <c r="BC130" s="373">
        <v>2</v>
      </c>
      <c r="BD130" s="373">
        <v>80</v>
      </c>
      <c r="BE130" s="372">
        <v>20</v>
      </c>
      <c r="BF130" s="372" t="s">
        <v>44</v>
      </c>
      <c r="BG130" s="372">
        <v>0</v>
      </c>
      <c r="BH130" s="373" t="s">
        <v>44</v>
      </c>
      <c r="BI130" s="373" t="s">
        <v>44</v>
      </c>
      <c r="BJ130" s="373" t="s">
        <v>44</v>
      </c>
      <c r="BK130" s="373">
        <v>0</v>
      </c>
      <c r="BL130" s="399" t="s">
        <v>44</v>
      </c>
      <c r="BM130" s="376" t="s">
        <v>44</v>
      </c>
      <c r="BN130" s="377" t="s">
        <v>44</v>
      </c>
      <c r="BO130" s="377">
        <v>0</v>
      </c>
      <c r="BP130" s="376" t="s">
        <v>44</v>
      </c>
      <c r="BQ130" s="377" t="s">
        <v>44</v>
      </c>
      <c r="BR130" s="377" t="s">
        <v>44</v>
      </c>
      <c r="BS130" s="378">
        <v>0</v>
      </c>
      <c r="BT130" s="373" t="s">
        <v>44</v>
      </c>
      <c r="BU130" s="373" t="s">
        <v>44</v>
      </c>
      <c r="BV130" s="373" t="s">
        <v>44</v>
      </c>
      <c r="BW130" s="372">
        <v>0</v>
      </c>
      <c r="BX130" s="373" t="s">
        <v>44</v>
      </c>
      <c r="BY130" s="373" t="s">
        <v>44</v>
      </c>
      <c r="BZ130" s="372" t="s">
        <v>44</v>
      </c>
      <c r="CA130" s="373">
        <v>0</v>
      </c>
      <c r="CB130" s="373" t="s">
        <v>44</v>
      </c>
      <c r="CC130" s="373" t="s">
        <v>44</v>
      </c>
      <c r="CD130" s="373" t="s">
        <v>44</v>
      </c>
      <c r="CE130" s="373">
        <v>0</v>
      </c>
      <c r="CF130" s="373" t="s">
        <v>44</v>
      </c>
      <c r="CG130" s="373" t="s">
        <v>44</v>
      </c>
      <c r="CH130" s="373" t="s">
        <v>44</v>
      </c>
      <c r="CI130" s="372" t="s">
        <v>484</v>
      </c>
      <c r="CJ130" s="372">
        <v>0</v>
      </c>
      <c r="CK130" s="372">
        <v>100</v>
      </c>
      <c r="CL130" s="379">
        <v>0</v>
      </c>
      <c r="CM130" s="379">
        <v>0</v>
      </c>
      <c r="CN130" s="379" t="s">
        <v>44</v>
      </c>
      <c r="CO130" s="379" t="s">
        <v>44</v>
      </c>
      <c r="CP130" s="380" t="s">
        <v>44</v>
      </c>
      <c r="CQ130" s="380" t="s">
        <v>44</v>
      </c>
      <c r="CR130" s="380" t="s">
        <v>44</v>
      </c>
      <c r="CS130" s="380" t="s">
        <v>44</v>
      </c>
      <c r="CT130" s="381" t="s">
        <v>44</v>
      </c>
      <c r="CU130" s="381" t="s">
        <v>44</v>
      </c>
      <c r="CV130" s="381" t="s">
        <v>737</v>
      </c>
      <c r="CW130" s="381">
        <v>0</v>
      </c>
      <c r="CX130" s="382">
        <v>70</v>
      </c>
      <c r="CY130" s="382">
        <v>0</v>
      </c>
      <c r="CZ130" s="382">
        <v>30</v>
      </c>
      <c r="DA130" s="382">
        <v>0</v>
      </c>
      <c r="DB130" s="383">
        <v>0</v>
      </c>
      <c r="DC130" s="538">
        <f t="shared" ref="DC130:DC161" si="4">SUM(CW130:DB130)</f>
        <v>100</v>
      </c>
      <c r="DD130" s="383" t="s">
        <v>18166</v>
      </c>
      <c r="DE130" s="383">
        <v>72</v>
      </c>
      <c r="DF130" s="452" t="s">
        <v>72</v>
      </c>
      <c r="DG130" s="385" t="s">
        <v>17</v>
      </c>
      <c r="DH130" s="385" t="s">
        <v>44</v>
      </c>
      <c r="DI130" s="385" t="s">
        <v>44</v>
      </c>
      <c r="DJ130" s="385" t="s">
        <v>44</v>
      </c>
      <c r="DK130" s="386" t="s">
        <v>14</v>
      </c>
      <c r="DL130" s="386" t="s">
        <v>17370</v>
      </c>
      <c r="DM130" s="386" t="s">
        <v>14</v>
      </c>
      <c r="DN130" s="387" t="s">
        <v>40</v>
      </c>
      <c r="DO130" s="388" t="s">
        <v>31</v>
      </c>
      <c r="DP130" s="388" t="s">
        <v>17</v>
      </c>
      <c r="DQ130" s="388" t="s">
        <v>44</v>
      </c>
      <c r="DR130" s="388" t="s">
        <v>44</v>
      </c>
      <c r="DS130" s="389" t="s">
        <v>32</v>
      </c>
      <c r="DT130" s="392" t="s">
        <v>44</v>
      </c>
      <c r="DU130" s="392" t="s">
        <v>32</v>
      </c>
      <c r="DV130" s="392" t="s">
        <v>44</v>
      </c>
      <c r="DW130" s="392">
        <v>3</v>
      </c>
      <c r="DX130" s="392" t="s">
        <v>14</v>
      </c>
      <c r="DY130" s="446" t="s">
        <v>44</v>
      </c>
      <c r="DZ130" s="737" t="s">
        <v>44</v>
      </c>
      <c r="EA130" s="395" t="s">
        <v>44</v>
      </c>
      <c r="EB130" s="395" t="s">
        <v>44</v>
      </c>
      <c r="EC130" s="395" t="s">
        <v>44</v>
      </c>
      <c r="ED130" s="395" t="s">
        <v>44</v>
      </c>
      <c r="EE130" s="452" t="s">
        <v>44</v>
      </c>
      <c r="EF130" s="383" t="s">
        <v>33</v>
      </c>
      <c r="EG130" s="383" t="s">
        <v>84</v>
      </c>
      <c r="EH130" s="383" t="s">
        <v>44</v>
      </c>
      <c r="EI130" s="383" t="s">
        <v>44</v>
      </c>
      <c r="EJ130" s="383" t="s">
        <v>44</v>
      </c>
      <c r="EK130" s="383" t="s">
        <v>19165</v>
      </c>
      <c r="EL130" s="383" t="s">
        <v>491</v>
      </c>
      <c r="EM130" s="372" t="s">
        <v>44</v>
      </c>
      <c r="EN130" s="373" t="s">
        <v>482</v>
      </c>
      <c r="EO130" s="372" t="s">
        <v>44</v>
      </c>
      <c r="EP130" s="373" t="s">
        <v>17</v>
      </c>
      <c r="EQ130" s="372" t="s">
        <v>44</v>
      </c>
      <c r="ER130" s="372">
        <v>1</v>
      </c>
      <c r="ES130" s="372" t="s">
        <v>14</v>
      </c>
      <c r="ET130" s="373" t="s">
        <v>39</v>
      </c>
      <c r="EU130" s="373">
        <v>1</v>
      </c>
      <c r="EV130" s="372" t="s">
        <v>17387</v>
      </c>
      <c r="EW130" s="373">
        <v>0</v>
      </c>
      <c r="EX130" s="372" t="s">
        <v>44</v>
      </c>
      <c r="EY130" s="372">
        <v>0</v>
      </c>
      <c r="EZ130" s="372" t="s">
        <v>44</v>
      </c>
      <c r="FA130" s="373">
        <v>0</v>
      </c>
      <c r="FB130" s="372" t="s">
        <v>44</v>
      </c>
      <c r="FC130" s="372" t="s">
        <v>39</v>
      </c>
      <c r="FD130" s="373">
        <v>1</v>
      </c>
      <c r="FE130" s="372">
        <v>0</v>
      </c>
      <c r="FF130" s="373">
        <v>0</v>
      </c>
      <c r="FG130" s="373">
        <v>0</v>
      </c>
      <c r="FH130" s="372" t="s">
        <v>44</v>
      </c>
      <c r="FI130" s="526" t="s">
        <v>19166</v>
      </c>
      <c r="FJ130" s="526" t="s">
        <v>19167</v>
      </c>
      <c r="FK130" s="526" t="s">
        <v>19168</v>
      </c>
      <c r="FL130" s="528" t="s">
        <v>19169</v>
      </c>
      <c r="FM130" s="372" t="s">
        <v>19170</v>
      </c>
      <c r="FN130" s="373" t="s">
        <v>19066</v>
      </c>
      <c r="FO130" s="372" t="s">
        <v>19171</v>
      </c>
    </row>
    <row r="131" spans="1:171" ht="12.75" customHeight="1" thickBot="1" x14ac:dyDescent="0.35">
      <c r="A131" s="370">
        <v>172</v>
      </c>
      <c r="B131" s="397" t="s">
        <v>1246</v>
      </c>
      <c r="C131" s="337" t="s">
        <v>19695</v>
      </c>
      <c r="D131" s="337" t="s">
        <v>19695</v>
      </c>
      <c r="E131" s="399" t="s">
        <v>13442</v>
      </c>
      <c r="F131" s="398" t="s">
        <v>44</v>
      </c>
      <c r="G131" s="398" t="s">
        <v>371</v>
      </c>
      <c r="H131" s="398" t="s">
        <v>19</v>
      </c>
      <c r="I131" s="398" t="s">
        <v>44</v>
      </c>
      <c r="J131" s="398" t="s">
        <v>20</v>
      </c>
      <c r="K131" s="399" t="s">
        <v>44</v>
      </c>
      <c r="L131" s="399" t="s">
        <v>21</v>
      </c>
      <c r="M131" s="372" t="s">
        <v>14</v>
      </c>
      <c r="N131" s="398" t="s">
        <v>14</v>
      </c>
      <c r="O131" s="400" t="s">
        <v>44</v>
      </c>
      <c r="P131" s="398" t="s">
        <v>44</v>
      </c>
      <c r="Q131" s="400" t="s">
        <v>44</v>
      </c>
      <c r="R131" s="692" t="s">
        <v>22</v>
      </c>
      <c r="S131" s="399" t="s">
        <v>44</v>
      </c>
      <c r="T131" s="399" t="s">
        <v>44</v>
      </c>
      <c r="U131" s="399" t="s">
        <v>23</v>
      </c>
      <c r="V131" s="398" t="s">
        <v>37</v>
      </c>
      <c r="W131" s="398" t="s">
        <v>26</v>
      </c>
      <c r="X131" s="398">
        <v>1</v>
      </c>
      <c r="Y131" s="401">
        <v>180</v>
      </c>
      <c r="Z131" s="399" t="s">
        <v>24</v>
      </c>
      <c r="AA131" s="399" t="s">
        <v>18324</v>
      </c>
      <c r="AB131" s="399" t="s">
        <v>17</v>
      </c>
      <c r="AC131" s="399" t="s">
        <v>44</v>
      </c>
      <c r="AD131" s="399" t="s">
        <v>14</v>
      </c>
      <c r="AE131" s="399" t="s">
        <v>39</v>
      </c>
      <c r="AF131" s="399" t="s">
        <v>44</v>
      </c>
      <c r="AG131" s="399" t="s">
        <v>38</v>
      </c>
      <c r="AH131" s="399">
        <v>1</v>
      </c>
      <c r="AI131" s="399">
        <v>30</v>
      </c>
      <c r="AJ131" s="399" t="s">
        <v>483</v>
      </c>
      <c r="AK131" s="398" t="s">
        <v>44</v>
      </c>
      <c r="AL131" s="399">
        <v>2</v>
      </c>
      <c r="AM131" s="398" t="s">
        <v>37</v>
      </c>
      <c r="AN131" s="399" t="s">
        <v>14</v>
      </c>
      <c r="AO131" s="398">
        <v>50</v>
      </c>
      <c r="AP131" s="399" t="s">
        <v>44</v>
      </c>
      <c r="AQ131" s="399" t="s">
        <v>17</v>
      </c>
      <c r="AR131" s="399" t="s">
        <v>44</v>
      </c>
      <c r="AS131" s="399" t="s">
        <v>44</v>
      </c>
      <c r="AT131" s="399">
        <v>0</v>
      </c>
      <c r="AU131" s="398" t="s">
        <v>44</v>
      </c>
      <c r="AV131" s="398">
        <v>0</v>
      </c>
      <c r="AW131" s="399" t="s">
        <v>44</v>
      </c>
      <c r="AX131" s="399">
        <v>0</v>
      </c>
      <c r="AY131" s="398">
        <v>0</v>
      </c>
      <c r="AZ131" s="399" t="s">
        <v>14</v>
      </c>
      <c r="BA131" s="399" t="s">
        <v>13474</v>
      </c>
      <c r="BB131" s="399" t="s">
        <v>1117</v>
      </c>
      <c r="BC131" s="399">
        <v>2</v>
      </c>
      <c r="BD131" s="399">
        <v>100</v>
      </c>
      <c r="BE131" s="400">
        <v>0</v>
      </c>
      <c r="BF131" s="398" t="s">
        <v>44</v>
      </c>
      <c r="BG131" s="398">
        <v>0</v>
      </c>
      <c r="BH131" s="399" t="s">
        <v>44</v>
      </c>
      <c r="BI131" s="399" t="s">
        <v>44</v>
      </c>
      <c r="BJ131" s="373" t="s">
        <v>44</v>
      </c>
      <c r="BK131" s="373">
        <v>0</v>
      </c>
      <c r="BL131" s="399" t="s">
        <v>44</v>
      </c>
      <c r="BM131" s="402" t="s">
        <v>44</v>
      </c>
      <c r="BN131" s="403" t="s">
        <v>44</v>
      </c>
      <c r="BO131" s="403">
        <v>0</v>
      </c>
      <c r="BP131" s="402" t="s">
        <v>44</v>
      </c>
      <c r="BQ131" s="403" t="s">
        <v>44</v>
      </c>
      <c r="BR131" s="403" t="s">
        <v>44</v>
      </c>
      <c r="BS131" s="378">
        <v>0</v>
      </c>
      <c r="BT131" s="399" t="s">
        <v>44</v>
      </c>
      <c r="BU131" s="399" t="s">
        <v>44</v>
      </c>
      <c r="BV131" s="399" t="s">
        <v>44</v>
      </c>
      <c r="BW131" s="398">
        <v>1</v>
      </c>
      <c r="BX131" s="399">
        <v>0</v>
      </c>
      <c r="BY131" s="399">
        <v>100</v>
      </c>
      <c r="BZ131" s="399" t="s">
        <v>824</v>
      </c>
      <c r="CA131" s="399">
        <v>0</v>
      </c>
      <c r="CB131" s="399" t="s">
        <v>44</v>
      </c>
      <c r="CC131" s="399" t="s">
        <v>44</v>
      </c>
      <c r="CD131" s="399" t="s">
        <v>44</v>
      </c>
      <c r="CE131" s="399">
        <v>0</v>
      </c>
      <c r="CF131" s="399" t="s">
        <v>44</v>
      </c>
      <c r="CG131" s="399" t="s">
        <v>44</v>
      </c>
      <c r="CH131" s="398" t="s">
        <v>44</v>
      </c>
      <c r="CI131" s="398" t="s">
        <v>484</v>
      </c>
      <c r="CJ131" s="398">
        <v>0</v>
      </c>
      <c r="CK131" s="398">
        <v>100</v>
      </c>
      <c r="CL131" s="404">
        <v>0</v>
      </c>
      <c r="CM131" s="404">
        <v>0</v>
      </c>
      <c r="CN131" s="404" t="s">
        <v>44</v>
      </c>
      <c r="CO131" s="404" t="s">
        <v>44</v>
      </c>
      <c r="CP131" s="432" t="s">
        <v>44</v>
      </c>
      <c r="CQ131" s="380" t="s">
        <v>44</v>
      </c>
      <c r="CR131" s="380" t="s">
        <v>44</v>
      </c>
      <c r="CS131" s="380" t="s">
        <v>44</v>
      </c>
      <c r="CT131" s="381" t="s">
        <v>44</v>
      </c>
      <c r="CU131" s="381" t="s">
        <v>44</v>
      </c>
      <c r="CV131" s="381" t="s">
        <v>737</v>
      </c>
      <c r="CW131" s="381">
        <v>0</v>
      </c>
      <c r="CX131" s="382">
        <v>50</v>
      </c>
      <c r="CY131" s="382">
        <v>0</v>
      </c>
      <c r="CZ131" s="382">
        <v>50</v>
      </c>
      <c r="DA131" s="382">
        <v>0</v>
      </c>
      <c r="DB131" s="433">
        <v>0</v>
      </c>
      <c r="DC131" s="538">
        <f t="shared" si="4"/>
        <v>100</v>
      </c>
      <c r="DD131" s="383" t="s">
        <v>19199</v>
      </c>
      <c r="DE131" s="383">
        <v>48</v>
      </c>
      <c r="DF131" s="384" t="s">
        <v>19200</v>
      </c>
      <c r="DG131" s="435" t="s">
        <v>17</v>
      </c>
      <c r="DH131" s="385" t="s">
        <v>44</v>
      </c>
      <c r="DI131" s="385" t="s">
        <v>44</v>
      </c>
      <c r="DJ131" s="385" t="s">
        <v>44</v>
      </c>
      <c r="DK131" s="436" t="s">
        <v>14</v>
      </c>
      <c r="DL131" s="386" t="s">
        <v>17370</v>
      </c>
      <c r="DM131" s="386" t="s">
        <v>14</v>
      </c>
      <c r="DN131" s="387" t="s">
        <v>808</v>
      </c>
      <c r="DO131" s="388" t="s">
        <v>31</v>
      </c>
      <c r="DP131" s="388" t="s">
        <v>17</v>
      </c>
      <c r="DQ131" s="388" t="s">
        <v>44</v>
      </c>
      <c r="DR131" s="388" t="s">
        <v>44</v>
      </c>
      <c r="DS131" s="389" t="s">
        <v>32</v>
      </c>
      <c r="DT131" s="392" t="s">
        <v>44</v>
      </c>
      <c r="DU131" s="392" t="s">
        <v>32</v>
      </c>
      <c r="DV131" s="392" t="s">
        <v>44</v>
      </c>
      <c r="DW131" s="392">
        <v>2</v>
      </c>
      <c r="DX131" s="392" t="s">
        <v>14</v>
      </c>
      <c r="DY131" s="444" t="s">
        <v>33</v>
      </c>
      <c r="DZ131" s="446" t="s">
        <v>34</v>
      </c>
      <c r="EA131" s="395" t="s">
        <v>19201</v>
      </c>
      <c r="EB131" s="395" t="s">
        <v>18168</v>
      </c>
      <c r="EC131" s="395" t="s">
        <v>44</v>
      </c>
      <c r="ED131" s="395" t="s">
        <v>44</v>
      </c>
      <c r="EE131" s="384" t="s">
        <v>19202</v>
      </c>
      <c r="EF131" s="383" t="s">
        <v>44</v>
      </c>
      <c r="EG131" s="383" t="s">
        <v>44</v>
      </c>
      <c r="EH131" s="383" t="s">
        <v>44</v>
      </c>
      <c r="EI131" s="383" t="s">
        <v>44</v>
      </c>
      <c r="EJ131" s="383" t="s">
        <v>44</v>
      </c>
      <c r="EK131" s="383" t="s">
        <v>44</v>
      </c>
      <c r="EL131" s="383" t="s">
        <v>1053</v>
      </c>
      <c r="EM131" s="400" t="s">
        <v>44</v>
      </c>
      <c r="EN131" s="399" t="s">
        <v>482</v>
      </c>
      <c r="EO131" s="398" t="s">
        <v>44</v>
      </c>
      <c r="EP131" s="401" t="s">
        <v>17</v>
      </c>
      <c r="EQ131" s="405" t="s">
        <v>44</v>
      </c>
      <c r="ER131" s="405">
        <v>4</v>
      </c>
      <c r="ES131" s="405" t="s">
        <v>14</v>
      </c>
      <c r="ET131" s="401" t="s">
        <v>39</v>
      </c>
      <c r="EU131" s="399">
        <v>1</v>
      </c>
      <c r="EV131" s="400" t="s">
        <v>17387</v>
      </c>
      <c r="EW131" s="399">
        <v>0</v>
      </c>
      <c r="EX131" s="398" t="s">
        <v>44</v>
      </c>
      <c r="EY131" s="398">
        <v>0</v>
      </c>
      <c r="EZ131" s="398" t="s">
        <v>44</v>
      </c>
      <c r="FA131" s="399">
        <v>0</v>
      </c>
      <c r="FB131" s="399" t="s">
        <v>44</v>
      </c>
      <c r="FC131" s="398" t="s">
        <v>39</v>
      </c>
      <c r="FD131" s="399">
        <v>1</v>
      </c>
      <c r="FE131" s="398">
        <v>0</v>
      </c>
      <c r="FF131" s="399">
        <v>0</v>
      </c>
      <c r="FG131" s="399">
        <v>0</v>
      </c>
      <c r="FH131" s="398" t="s">
        <v>44</v>
      </c>
      <c r="FI131" s="529" t="s">
        <v>19203</v>
      </c>
      <c r="FJ131" s="529" t="s">
        <v>19204</v>
      </c>
      <c r="FK131" s="530" t="s">
        <v>19205</v>
      </c>
      <c r="FL131" s="531" t="s">
        <v>19206</v>
      </c>
      <c r="FM131" s="400" t="s">
        <v>19207</v>
      </c>
      <c r="FN131" s="399" t="s">
        <v>19208</v>
      </c>
      <c r="FO131" s="398" t="s">
        <v>19209</v>
      </c>
    </row>
    <row r="132" spans="1:171" ht="12.75" customHeight="1" thickBot="1" x14ac:dyDescent="0.35">
      <c r="A132" s="370">
        <v>174</v>
      </c>
      <c r="B132" s="397" t="s">
        <v>8781</v>
      </c>
      <c r="C132" s="337" t="s">
        <v>19695</v>
      </c>
      <c r="D132" s="337" t="s">
        <v>19695</v>
      </c>
      <c r="E132" s="399" t="s">
        <v>13442</v>
      </c>
      <c r="F132" s="398" t="s">
        <v>44</v>
      </c>
      <c r="G132" s="398" t="s">
        <v>371</v>
      </c>
      <c r="H132" s="398" t="s">
        <v>19</v>
      </c>
      <c r="I132" s="398" t="s">
        <v>44</v>
      </c>
      <c r="J132" s="398" t="s">
        <v>94</v>
      </c>
      <c r="K132" s="399" t="s">
        <v>44</v>
      </c>
      <c r="L132" s="399" t="s">
        <v>21</v>
      </c>
      <c r="M132" s="372" t="s">
        <v>14</v>
      </c>
      <c r="N132" s="398" t="s">
        <v>14</v>
      </c>
      <c r="O132" s="400" t="s">
        <v>44</v>
      </c>
      <c r="P132" s="398" t="s">
        <v>44</v>
      </c>
      <c r="Q132" s="400" t="s">
        <v>44</v>
      </c>
      <c r="R132" s="693" t="s">
        <v>47</v>
      </c>
      <c r="S132" s="399" t="s">
        <v>48</v>
      </c>
      <c r="T132" s="399" t="s">
        <v>44</v>
      </c>
      <c r="U132" s="399" t="s">
        <v>44</v>
      </c>
      <c r="V132" s="398" t="s">
        <v>44</v>
      </c>
      <c r="W132" s="398" t="s">
        <v>44</v>
      </c>
      <c r="X132" s="398" t="s">
        <v>44</v>
      </c>
      <c r="Y132" s="401" t="s">
        <v>44</v>
      </c>
      <c r="Z132" s="399" t="s">
        <v>44</v>
      </c>
      <c r="AA132" s="399" t="s">
        <v>44</v>
      </c>
      <c r="AB132" s="399" t="s">
        <v>14</v>
      </c>
      <c r="AC132" s="399" t="s">
        <v>39</v>
      </c>
      <c r="AD132" s="399" t="s">
        <v>14</v>
      </c>
      <c r="AE132" s="399" t="s">
        <v>48</v>
      </c>
      <c r="AF132" s="399" t="s">
        <v>44</v>
      </c>
      <c r="AG132" s="399" t="s">
        <v>38</v>
      </c>
      <c r="AH132" s="399">
        <v>1</v>
      </c>
      <c r="AI132" s="399">
        <v>30</v>
      </c>
      <c r="AJ132" s="399" t="s">
        <v>478</v>
      </c>
      <c r="AK132" s="398" t="s">
        <v>44</v>
      </c>
      <c r="AL132" s="399">
        <v>2</v>
      </c>
      <c r="AM132" s="398" t="s">
        <v>37</v>
      </c>
      <c r="AN132" s="399" t="s">
        <v>14</v>
      </c>
      <c r="AO132" s="398">
        <v>50</v>
      </c>
      <c r="AP132" s="399" t="s">
        <v>44</v>
      </c>
      <c r="AQ132" s="399" t="s">
        <v>17</v>
      </c>
      <c r="AR132" s="399" t="s">
        <v>44</v>
      </c>
      <c r="AS132" s="399" t="s">
        <v>44</v>
      </c>
      <c r="AT132" s="399">
        <v>0</v>
      </c>
      <c r="AU132" s="398" t="s">
        <v>44</v>
      </c>
      <c r="AV132" s="398">
        <v>0</v>
      </c>
      <c r="AW132" s="399" t="s">
        <v>44</v>
      </c>
      <c r="AX132" s="399">
        <v>0</v>
      </c>
      <c r="AY132" s="398">
        <v>0</v>
      </c>
      <c r="AZ132" s="399" t="s">
        <v>14</v>
      </c>
      <c r="BA132" s="399" t="s">
        <v>19219</v>
      </c>
      <c r="BB132" s="399" t="s">
        <v>731</v>
      </c>
      <c r="BC132" s="399">
        <v>5</v>
      </c>
      <c r="BD132" s="399">
        <v>100</v>
      </c>
      <c r="BE132" s="400">
        <v>0</v>
      </c>
      <c r="BF132" s="398" t="s">
        <v>44</v>
      </c>
      <c r="BG132" s="398">
        <v>0</v>
      </c>
      <c r="BH132" s="399" t="s">
        <v>44</v>
      </c>
      <c r="BI132" s="399" t="s">
        <v>44</v>
      </c>
      <c r="BJ132" s="373" t="s">
        <v>44</v>
      </c>
      <c r="BK132" s="428">
        <v>0</v>
      </c>
      <c r="BL132" s="399" t="s">
        <v>44</v>
      </c>
      <c r="BM132" s="402" t="s">
        <v>44</v>
      </c>
      <c r="BN132" s="403" t="s">
        <v>44</v>
      </c>
      <c r="BO132" s="403">
        <v>0</v>
      </c>
      <c r="BP132" s="402" t="s">
        <v>44</v>
      </c>
      <c r="BQ132" s="403" t="s">
        <v>44</v>
      </c>
      <c r="BR132" s="403" t="s">
        <v>44</v>
      </c>
      <c r="BS132" s="378">
        <v>15</v>
      </c>
      <c r="BT132" s="399">
        <v>0</v>
      </c>
      <c r="BU132" s="399">
        <v>100</v>
      </c>
      <c r="BV132" s="399" t="s">
        <v>824</v>
      </c>
      <c r="BW132" s="398">
        <v>0</v>
      </c>
      <c r="BX132" s="399" t="s">
        <v>44</v>
      </c>
      <c r="BY132" s="399" t="s">
        <v>44</v>
      </c>
      <c r="BZ132" s="399" t="s">
        <v>44</v>
      </c>
      <c r="CA132" s="399">
        <v>0</v>
      </c>
      <c r="CB132" s="399" t="s">
        <v>44</v>
      </c>
      <c r="CC132" s="399" t="s">
        <v>44</v>
      </c>
      <c r="CD132" s="399" t="s">
        <v>44</v>
      </c>
      <c r="CE132" s="399">
        <v>0</v>
      </c>
      <c r="CF132" s="399" t="s">
        <v>44</v>
      </c>
      <c r="CG132" s="399" t="s">
        <v>44</v>
      </c>
      <c r="CH132" s="398" t="s">
        <v>44</v>
      </c>
      <c r="CI132" s="398" t="s">
        <v>484</v>
      </c>
      <c r="CJ132" s="398">
        <v>0</v>
      </c>
      <c r="CK132" s="398">
        <v>100</v>
      </c>
      <c r="CL132" s="404">
        <v>0</v>
      </c>
      <c r="CM132" s="404">
        <v>0</v>
      </c>
      <c r="CN132" s="404" t="s">
        <v>44</v>
      </c>
      <c r="CO132" s="404" t="s">
        <v>44</v>
      </c>
      <c r="CP132" s="432" t="s">
        <v>44</v>
      </c>
      <c r="CQ132" s="380" t="s">
        <v>44</v>
      </c>
      <c r="CR132" s="380" t="s">
        <v>44</v>
      </c>
      <c r="CS132" s="380" t="s">
        <v>44</v>
      </c>
      <c r="CT132" s="381" t="s">
        <v>44</v>
      </c>
      <c r="CU132" s="381" t="s">
        <v>44</v>
      </c>
      <c r="CV132" s="381" t="s">
        <v>63</v>
      </c>
      <c r="CW132" s="381">
        <v>0</v>
      </c>
      <c r="CX132" s="382">
        <v>100</v>
      </c>
      <c r="CY132" s="382">
        <v>0</v>
      </c>
      <c r="CZ132" s="382">
        <v>0</v>
      </c>
      <c r="DA132" s="382">
        <v>0</v>
      </c>
      <c r="DB132" s="433">
        <v>0</v>
      </c>
      <c r="DC132" s="538">
        <f t="shared" si="4"/>
        <v>100</v>
      </c>
      <c r="DD132" s="383" t="s">
        <v>19220</v>
      </c>
      <c r="DE132" s="383">
        <v>60</v>
      </c>
      <c r="DF132" s="384" t="s">
        <v>17369</v>
      </c>
      <c r="DG132" s="435" t="s">
        <v>17</v>
      </c>
      <c r="DH132" s="385" t="s">
        <v>44</v>
      </c>
      <c r="DI132" s="385" t="s">
        <v>44</v>
      </c>
      <c r="DJ132" s="385" t="s">
        <v>44</v>
      </c>
      <c r="DK132" s="436" t="s">
        <v>14</v>
      </c>
      <c r="DL132" s="386" t="s">
        <v>17370</v>
      </c>
      <c r="DM132" s="386" t="s">
        <v>14</v>
      </c>
      <c r="DN132" s="387" t="s">
        <v>808</v>
      </c>
      <c r="DO132" s="388" t="s">
        <v>31</v>
      </c>
      <c r="DP132" s="388" t="s">
        <v>14</v>
      </c>
      <c r="DQ132" s="388" t="s">
        <v>30</v>
      </c>
      <c r="DR132" s="388" t="s">
        <v>19221</v>
      </c>
      <c r="DS132" s="389" t="s">
        <v>32</v>
      </c>
      <c r="DT132" s="392" t="s">
        <v>44</v>
      </c>
      <c r="DU132" s="392" t="s">
        <v>32</v>
      </c>
      <c r="DV132" s="392" t="s">
        <v>44</v>
      </c>
      <c r="DW132" s="392">
        <v>2</v>
      </c>
      <c r="DX132" s="392" t="s">
        <v>14</v>
      </c>
      <c r="DY132" s="444" t="s">
        <v>33</v>
      </c>
      <c r="DZ132" s="445" t="s">
        <v>41</v>
      </c>
      <c r="EA132" s="445" t="s">
        <v>44</v>
      </c>
      <c r="EB132" s="445" t="s">
        <v>44</v>
      </c>
      <c r="EC132" s="445" t="s">
        <v>44</v>
      </c>
      <c r="ED132" s="445" t="s">
        <v>44</v>
      </c>
      <c r="EE132" s="384" t="s">
        <v>44</v>
      </c>
      <c r="EF132" s="383" t="s">
        <v>44</v>
      </c>
      <c r="EG132" s="383" t="s">
        <v>44</v>
      </c>
      <c r="EH132" s="383" t="s">
        <v>44</v>
      </c>
      <c r="EI132" s="383" t="s">
        <v>44</v>
      </c>
      <c r="EJ132" s="383" t="s">
        <v>44</v>
      </c>
      <c r="EK132" s="383" t="s">
        <v>44</v>
      </c>
      <c r="EL132" s="383" t="s">
        <v>1027</v>
      </c>
      <c r="EM132" s="418" t="s">
        <v>44</v>
      </c>
      <c r="EN132" s="399" t="s">
        <v>482</v>
      </c>
      <c r="EO132" s="398" t="s">
        <v>44</v>
      </c>
      <c r="EP132" s="400" t="s">
        <v>17</v>
      </c>
      <c r="EQ132" s="400" t="s">
        <v>44</v>
      </c>
      <c r="ER132" s="405">
        <v>2</v>
      </c>
      <c r="ES132" s="405" t="s">
        <v>14</v>
      </c>
      <c r="ET132" s="401" t="s">
        <v>17407</v>
      </c>
      <c r="EU132" s="398">
        <v>1</v>
      </c>
      <c r="EV132" s="400" t="s">
        <v>17358</v>
      </c>
      <c r="EW132" s="399">
        <v>0</v>
      </c>
      <c r="EX132" s="398" t="s">
        <v>44</v>
      </c>
      <c r="EY132" s="398">
        <v>1</v>
      </c>
      <c r="EZ132" s="398" t="s">
        <v>17387</v>
      </c>
      <c r="FA132" s="399">
        <v>0</v>
      </c>
      <c r="FB132" s="399" t="s">
        <v>44</v>
      </c>
      <c r="FC132" s="399" t="s">
        <v>48</v>
      </c>
      <c r="FD132" s="399">
        <v>0</v>
      </c>
      <c r="FE132" s="398">
        <v>0</v>
      </c>
      <c r="FF132" s="399">
        <v>1</v>
      </c>
      <c r="FG132" s="399">
        <v>0</v>
      </c>
      <c r="FH132" s="398" t="s">
        <v>44</v>
      </c>
      <c r="FI132" s="529" t="s">
        <v>19222</v>
      </c>
      <c r="FJ132" s="529" t="s">
        <v>19223</v>
      </c>
      <c r="FK132" s="530" t="s">
        <v>19224</v>
      </c>
      <c r="FL132" s="529" t="s">
        <v>19225</v>
      </c>
      <c r="FM132" s="400" t="s">
        <v>19226</v>
      </c>
      <c r="FN132" s="399" t="s">
        <v>19227</v>
      </c>
      <c r="FO132" s="398" t="s">
        <v>19228</v>
      </c>
    </row>
    <row r="133" spans="1:171" ht="12.75" customHeight="1" thickBot="1" x14ac:dyDescent="0.35">
      <c r="A133" s="370">
        <v>144</v>
      </c>
      <c r="B133" s="397" t="s">
        <v>14554</v>
      </c>
      <c r="C133" s="337" t="s">
        <v>19695</v>
      </c>
      <c r="D133" s="337" t="s">
        <v>19695</v>
      </c>
      <c r="E133" s="399" t="s">
        <v>13442</v>
      </c>
      <c r="F133" s="398" t="s">
        <v>44</v>
      </c>
      <c r="G133" s="398" t="s">
        <v>381</v>
      </c>
      <c r="H133" s="398" t="s">
        <v>19</v>
      </c>
      <c r="I133" s="398" t="s">
        <v>44</v>
      </c>
      <c r="J133" s="398" t="s">
        <v>20</v>
      </c>
      <c r="K133" s="399" t="s">
        <v>44</v>
      </c>
      <c r="L133" s="399" t="s">
        <v>21</v>
      </c>
      <c r="M133" s="372" t="s">
        <v>14</v>
      </c>
      <c r="N133" s="398" t="s">
        <v>14</v>
      </c>
      <c r="O133" s="400" t="s">
        <v>44</v>
      </c>
      <c r="P133" s="398" t="s">
        <v>44</v>
      </c>
      <c r="Q133" s="400" t="s">
        <v>44</v>
      </c>
      <c r="R133" s="692" t="s">
        <v>22</v>
      </c>
      <c r="S133" s="399" t="s">
        <v>44</v>
      </c>
      <c r="T133" s="399" t="s">
        <v>44</v>
      </c>
      <c r="U133" s="399" t="s">
        <v>23</v>
      </c>
      <c r="V133" s="398" t="s">
        <v>27</v>
      </c>
      <c r="W133" s="398" t="s">
        <v>25</v>
      </c>
      <c r="X133" s="398">
        <v>4</v>
      </c>
      <c r="Y133" s="401">
        <v>3360</v>
      </c>
      <c r="Z133" s="399" t="s">
        <v>24</v>
      </c>
      <c r="AA133" s="399" t="s">
        <v>18912</v>
      </c>
      <c r="AB133" s="399" t="s">
        <v>14</v>
      </c>
      <c r="AC133" s="399" t="s">
        <v>48</v>
      </c>
      <c r="AD133" s="399" t="s">
        <v>14</v>
      </c>
      <c r="AE133" s="399" t="s">
        <v>39</v>
      </c>
      <c r="AF133" s="399" t="s">
        <v>44</v>
      </c>
      <c r="AG133" s="399" t="s">
        <v>26</v>
      </c>
      <c r="AH133" s="399">
        <v>2</v>
      </c>
      <c r="AI133" s="399">
        <v>30</v>
      </c>
      <c r="AJ133" s="399" t="s">
        <v>478</v>
      </c>
      <c r="AK133" s="398" t="s">
        <v>44</v>
      </c>
      <c r="AL133" s="399">
        <v>2</v>
      </c>
      <c r="AM133" s="398" t="s">
        <v>37</v>
      </c>
      <c r="AN133" s="399" t="s">
        <v>14</v>
      </c>
      <c r="AO133" s="398">
        <v>100</v>
      </c>
      <c r="AP133" s="399" t="s">
        <v>44</v>
      </c>
      <c r="AQ133" s="399" t="s">
        <v>17</v>
      </c>
      <c r="AR133" s="399" t="s">
        <v>44</v>
      </c>
      <c r="AS133" s="399" t="s">
        <v>44</v>
      </c>
      <c r="AT133" s="399">
        <v>0</v>
      </c>
      <c r="AU133" s="398" t="s">
        <v>44</v>
      </c>
      <c r="AV133" s="398">
        <v>0</v>
      </c>
      <c r="AW133" s="399" t="s">
        <v>44</v>
      </c>
      <c r="AX133" s="399">
        <v>0</v>
      </c>
      <c r="AY133" s="398">
        <v>0</v>
      </c>
      <c r="AZ133" s="399" t="s">
        <v>14</v>
      </c>
      <c r="BA133" s="399" t="s">
        <v>18913</v>
      </c>
      <c r="BB133" s="399" t="s">
        <v>486</v>
      </c>
      <c r="BC133" s="399">
        <v>2</v>
      </c>
      <c r="BD133" s="399">
        <v>36</v>
      </c>
      <c r="BE133" s="398">
        <v>64</v>
      </c>
      <c r="BF133" s="398" t="s">
        <v>44</v>
      </c>
      <c r="BG133" s="400">
        <v>0</v>
      </c>
      <c r="BH133" s="399" t="s">
        <v>44</v>
      </c>
      <c r="BI133" s="399" t="s">
        <v>44</v>
      </c>
      <c r="BJ133" s="373" t="s">
        <v>44</v>
      </c>
      <c r="BK133" s="373">
        <v>0</v>
      </c>
      <c r="BL133" s="399" t="s">
        <v>44</v>
      </c>
      <c r="BM133" s="376" t="s">
        <v>44</v>
      </c>
      <c r="BN133" s="377" t="s">
        <v>44</v>
      </c>
      <c r="BO133" s="377">
        <v>0</v>
      </c>
      <c r="BP133" s="376" t="s">
        <v>44</v>
      </c>
      <c r="BQ133" s="377" t="s">
        <v>44</v>
      </c>
      <c r="BR133" s="377" t="s">
        <v>44</v>
      </c>
      <c r="BS133" s="378">
        <v>0</v>
      </c>
      <c r="BT133" s="399" t="s">
        <v>44</v>
      </c>
      <c r="BU133" s="399" t="s">
        <v>44</v>
      </c>
      <c r="BV133" s="399" t="s">
        <v>44</v>
      </c>
      <c r="BW133" s="398">
        <v>0</v>
      </c>
      <c r="BX133" s="399" t="s">
        <v>44</v>
      </c>
      <c r="BY133" s="399" t="s">
        <v>44</v>
      </c>
      <c r="BZ133" s="399" t="s">
        <v>44</v>
      </c>
      <c r="CA133" s="399">
        <v>0</v>
      </c>
      <c r="CB133" s="399" t="s">
        <v>44</v>
      </c>
      <c r="CC133" s="399" t="s">
        <v>44</v>
      </c>
      <c r="CD133" s="399" t="s">
        <v>44</v>
      </c>
      <c r="CE133" s="399">
        <v>0</v>
      </c>
      <c r="CF133" s="399" t="s">
        <v>44</v>
      </c>
      <c r="CG133" s="399" t="s">
        <v>44</v>
      </c>
      <c r="CH133" s="399" t="s">
        <v>44</v>
      </c>
      <c r="CI133" s="398" t="s">
        <v>479</v>
      </c>
      <c r="CJ133" s="398">
        <v>100</v>
      </c>
      <c r="CK133" s="398">
        <v>0</v>
      </c>
      <c r="CL133" s="379">
        <v>0</v>
      </c>
      <c r="CM133" s="379">
        <v>0</v>
      </c>
      <c r="CN133" s="379" t="s">
        <v>44</v>
      </c>
      <c r="CO133" s="379" t="s">
        <v>480</v>
      </c>
      <c r="CP133" s="432">
        <v>100</v>
      </c>
      <c r="CQ133" s="380">
        <v>0</v>
      </c>
      <c r="CR133" s="380">
        <v>0</v>
      </c>
      <c r="CS133" s="380">
        <v>0</v>
      </c>
      <c r="CT133" s="381">
        <v>0</v>
      </c>
      <c r="CU133" s="381" t="s">
        <v>44</v>
      </c>
      <c r="CV133" s="381" t="s">
        <v>44</v>
      </c>
      <c r="CW133" s="381" t="s">
        <v>44</v>
      </c>
      <c r="CX133" s="382" t="s">
        <v>44</v>
      </c>
      <c r="CY133" s="382" t="s">
        <v>44</v>
      </c>
      <c r="CZ133" s="382" t="s">
        <v>44</v>
      </c>
      <c r="DA133" s="382" t="s">
        <v>44</v>
      </c>
      <c r="DB133" s="383" t="s">
        <v>44</v>
      </c>
      <c r="DC133" s="538">
        <f t="shared" si="4"/>
        <v>0</v>
      </c>
      <c r="DD133" s="383" t="s">
        <v>18914</v>
      </c>
      <c r="DE133" s="383">
        <v>19</v>
      </c>
      <c r="DF133" s="452" t="s">
        <v>481</v>
      </c>
      <c r="DG133" s="435" t="s">
        <v>14</v>
      </c>
      <c r="DH133" s="385" t="s">
        <v>746</v>
      </c>
      <c r="DI133" s="385" t="s">
        <v>850</v>
      </c>
      <c r="DJ133" s="385" t="s">
        <v>44</v>
      </c>
      <c r="DK133" s="386" t="s">
        <v>14</v>
      </c>
      <c r="DL133" s="387" t="s">
        <v>17370</v>
      </c>
      <c r="DM133" s="387" t="s">
        <v>14</v>
      </c>
      <c r="DN133" s="387" t="s">
        <v>60</v>
      </c>
      <c r="DO133" s="388" t="s">
        <v>13463</v>
      </c>
      <c r="DP133" s="388" t="s">
        <v>17</v>
      </c>
      <c r="DQ133" s="388" t="s">
        <v>44</v>
      </c>
      <c r="DR133" s="388" t="s">
        <v>44</v>
      </c>
      <c r="DS133" s="389" t="s">
        <v>32</v>
      </c>
      <c r="DT133" s="392" t="s">
        <v>44</v>
      </c>
      <c r="DU133" s="392" t="s">
        <v>44</v>
      </c>
      <c r="DV133" s="392" t="s">
        <v>44</v>
      </c>
      <c r="DW133" s="392">
        <v>4</v>
      </c>
      <c r="DX133" s="392" t="s">
        <v>17</v>
      </c>
      <c r="DY133" s="444" t="s">
        <v>33</v>
      </c>
      <c r="DZ133" s="445" t="s">
        <v>34</v>
      </c>
      <c r="EA133" s="445" t="s">
        <v>13470</v>
      </c>
      <c r="EB133" s="445" t="s">
        <v>18168</v>
      </c>
      <c r="EC133" s="445" t="s">
        <v>44</v>
      </c>
      <c r="ED133" s="445" t="s">
        <v>44</v>
      </c>
      <c r="EE133" s="384" t="s">
        <v>18915</v>
      </c>
      <c r="EF133" s="383" t="s">
        <v>44</v>
      </c>
      <c r="EG133" s="383" t="s">
        <v>44</v>
      </c>
      <c r="EH133" s="383" t="s">
        <v>44</v>
      </c>
      <c r="EI133" s="383" t="s">
        <v>44</v>
      </c>
      <c r="EJ133" s="383" t="s">
        <v>44</v>
      </c>
      <c r="EK133" s="383" t="s">
        <v>44</v>
      </c>
      <c r="EL133" s="383" t="s">
        <v>491</v>
      </c>
      <c r="EM133" s="400" t="s">
        <v>44</v>
      </c>
      <c r="EN133" s="399" t="s">
        <v>482</v>
      </c>
      <c r="EO133" s="399" t="s">
        <v>44</v>
      </c>
      <c r="EP133" s="401" t="s">
        <v>17</v>
      </c>
      <c r="EQ133" s="405" t="s">
        <v>44</v>
      </c>
      <c r="ER133" s="405">
        <v>10</v>
      </c>
      <c r="ES133" s="405" t="s">
        <v>14</v>
      </c>
      <c r="ET133" s="401" t="s">
        <v>17407</v>
      </c>
      <c r="EU133" s="399">
        <v>1</v>
      </c>
      <c r="EV133" s="400" t="s">
        <v>17398</v>
      </c>
      <c r="EW133" s="399">
        <v>0</v>
      </c>
      <c r="EX133" s="398" t="s">
        <v>44</v>
      </c>
      <c r="EY133" s="398">
        <v>0</v>
      </c>
      <c r="EZ133" s="398" t="s">
        <v>44</v>
      </c>
      <c r="FA133" s="399">
        <v>0</v>
      </c>
      <c r="FB133" s="398" t="s">
        <v>44</v>
      </c>
      <c r="FC133" s="399" t="s">
        <v>39</v>
      </c>
      <c r="FD133" s="399">
        <v>1</v>
      </c>
      <c r="FE133" s="398">
        <v>0</v>
      </c>
      <c r="FF133" s="399">
        <v>0</v>
      </c>
      <c r="FG133" s="399">
        <v>0</v>
      </c>
      <c r="FH133" s="399" t="s">
        <v>44</v>
      </c>
      <c r="FI133" s="529" t="s">
        <v>18916</v>
      </c>
      <c r="FJ133" s="529" t="s">
        <v>18917</v>
      </c>
      <c r="FK133" s="530" t="s">
        <v>18918</v>
      </c>
      <c r="FL133" s="529" t="s">
        <v>18919</v>
      </c>
      <c r="FM133" s="400" t="s">
        <v>18920</v>
      </c>
      <c r="FN133" s="399" t="s">
        <v>834</v>
      </c>
      <c r="FO133" s="398" t="s">
        <v>834</v>
      </c>
    </row>
    <row r="134" spans="1:171" ht="12.75" customHeight="1" thickBot="1" x14ac:dyDescent="0.35">
      <c r="A134" s="370">
        <v>145</v>
      </c>
      <c r="B134" s="397" t="s">
        <v>7909</v>
      </c>
      <c r="C134" s="337" t="s">
        <v>19695</v>
      </c>
      <c r="D134" s="337" t="s">
        <v>19695</v>
      </c>
      <c r="E134" s="399" t="s">
        <v>13442</v>
      </c>
      <c r="F134" s="398" t="s">
        <v>44</v>
      </c>
      <c r="G134" s="398" t="s">
        <v>371</v>
      </c>
      <c r="H134" s="398" t="s">
        <v>58</v>
      </c>
      <c r="I134" s="398" t="s">
        <v>44</v>
      </c>
      <c r="J134" s="398" t="s">
        <v>17552</v>
      </c>
      <c r="K134" s="399" t="s">
        <v>44</v>
      </c>
      <c r="L134" s="399" t="s">
        <v>46</v>
      </c>
      <c r="M134" s="372" t="s">
        <v>14</v>
      </c>
      <c r="N134" s="398" t="s">
        <v>14</v>
      </c>
      <c r="O134" s="400" t="s">
        <v>44</v>
      </c>
      <c r="P134" s="398" t="s">
        <v>44</v>
      </c>
      <c r="Q134" s="400" t="s">
        <v>44</v>
      </c>
      <c r="R134" s="692" t="s">
        <v>47</v>
      </c>
      <c r="S134" s="399" t="s">
        <v>48</v>
      </c>
      <c r="T134" s="399" t="s">
        <v>44</v>
      </c>
      <c r="U134" s="399" t="s">
        <v>44</v>
      </c>
      <c r="V134" s="398" t="s">
        <v>44</v>
      </c>
      <c r="W134" s="398" t="s">
        <v>44</v>
      </c>
      <c r="X134" s="398" t="s">
        <v>44</v>
      </c>
      <c r="Y134" s="401" t="s">
        <v>44</v>
      </c>
      <c r="Z134" s="399" t="s">
        <v>44</v>
      </c>
      <c r="AA134" s="399" t="s">
        <v>44</v>
      </c>
      <c r="AB134" s="399" t="s">
        <v>17</v>
      </c>
      <c r="AC134" s="399" t="s">
        <v>44</v>
      </c>
      <c r="AD134" s="399" t="s">
        <v>14</v>
      </c>
      <c r="AE134" s="399" t="s">
        <v>68</v>
      </c>
      <c r="AF134" s="399" t="s">
        <v>44</v>
      </c>
      <c r="AG134" s="399" t="s">
        <v>38</v>
      </c>
      <c r="AH134" s="399">
        <v>2</v>
      </c>
      <c r="AI134" s="399">
        <v>20</v>
      </c>
      <c r="AJ134" s="399" t="s">
        <v>478</v>
      </c>
      <c r="AK134" s="398" t="s">
        <v>44</v>
      </c>
      <c r="AL134" s="399">
        <v>4</v>
      </c>
      <c r="AM134" s="398" t="s">
        <v>37</v>
      </c>
      <c r="AN134" s="399" t="s">
        <v>14</v>
      </c>
      <c r="AO134" s="398">
        <v>99</v>
      </c>
      <c r="AP134" s="399" t="s">
        <v>44</v>
      </c>
      <c r="AQ134" s="399" t="s">
        <v>17</v>
      </c>
      <c r="AR134" s="399" t="s">
        <v>44</v>
      </c>
      <c r="AS134" s="399" t="s">
        <v>44</v>
      </c>
      <c r="AT134" s="399">
        <v>0</v>
      </c>
      <c r="AU134" s="398" t="s">
        <v>44</v>
      </c>
      <c r="AV134" s="398">
        <v>0</v>
      </c>
      <c r="AW134" s="399" t="s">
        <v>44</v>
      </c>
      <c r="AX134" s="399">
        <v>0</v>
      </c>
      <c r="AY134" s="398">
        <v>0</v>
      </c>
      <c r="AZ134" s="399" t="s">
        <v>14</v>
      </c>
      <c r="BA134" s="399" t="s">
        <v>18888</v>
      </c>
      <c r="BB134" s="399" t="s">
        <v>486</v>
      </c>
      <c r="BC134" s="399">
        <v>3</v>
      </c>
      <c r="BD134" s="399">
        <v>100</v>
      </c>
      <c r="BE134" s="400">
        <v>0</v>
      </c>
      <c r="BF134" s="398" t="s">
        <v>44</v>
      </c>
      <c r="BG134" s="398">
        <v>0</v>
      </c>
      <c r="BH134" s="399" t="s">
        <v>44</v>
      </c>
      <c r="BI134" s="399" t="s">
        <v>44</v>
      </c>
      <c r="BJ134" s="373" t="s">
        <v>44</v>
      </c>
      <c r="BK134" s="373">
        <v>0</v>
      </c>
      <c r="BL134" s="399" t="s">
        <v>44</v>
      </c>
      <c r="BM134" s="402" t="s">
        <v>44</v>
      </c>
      <c r="BN134" s="403" t="s">
        <v>44</v>
      </c>
      <c r="BO134" s="403">
        <v>0</v>
      </c>
      <c r="BP134" s="402" t="s">
        <v>44</v>
      </c>
      <c r="BQ134" s="403" t="s">
        <v>44</v>
      </c>
      <c r="BR134" s="403" t="s">
        <v>44</v>
      </c>
      <c r="BS134" s="378">
        <v>0</v>
      </c>
      <c r="BT134" s="399" t="s">
        <v>44</v>
      </c>
      <c r="BU134" s="399" t="s">
        <v>44</v>
      </c>
      <c r="BV134" s="399" t="s">
        <v>44</v>
      </c>
      <c r="BW134" s="398">
        <v>0</v>
      </c>
      <c r="BX134" s="399" t="s">
        <v>44</v>
      </c>
      <c r="BY134" s="399" t="s">
        <v>44</v>
      </c>
      <c r="BZ134" s="399" t="s">
        <v>44</v>
      </c>
      <c r="CA134" s="399">
        <v>0</v>
      </c>
      <c r="CB134" s="399" t="s">
        <v>44</v>
      </c>
      <c r="CC134" s="399" t="s">
        <v>44</v>
      </c>
      <c r="CD134" s="399" t="s">
        <v>44</v>
      </c>
      <c r="CE134" s="399">
        <v>0</v>
      </c>
      <c r="CF134" s="399" t="s">
        <v>44</v>
      </c>
      <c r="CG134" s="399" t="s">
        <v>44</v>
      </c>
      <c r="CH134" s="399" t="s">
        <v>44</v>
      </c>
      <c r="CI134" s="398" t="s">
        <v>479</v>
      </c>
      <c r="CJ134" s="398">
        <v>100</v>
      </c>
      <c r="CK134" s="398">
        <v>0</v>
      </c>
      <c r="CL134" s="404">
        <v>0</v>
      </c>
      <c r="CM134" s="404">
        <v>0</v>
      </c>
      <c r="CN134" s="404" t="s">
        <v>44</v>
      </c>
      <c r="CO134" s="451" t="s">
        <v>480</v>
      </c>
      <c r="CP134" s="432">
        <v>100</v>
      </c>
      <c r="CQ134" s="380">
        <v>0</v>
      </c>
      <c r="CR134" s="380">
        <v>0</v>
      </c>
      <c r="CS134" s="380">
        <v>0</v>
      </c>
      <c r="CT134" s="381">
        <v>0</v>
      </c>
      <c r="CU134" s="381" t="s">
        <v>44</v>
      </c>
      <c r="CV134" s="381" t="s">
        <v>44</v>
      </c>
      <c r="CW134" s="381" t="s">
        <v>44</v>
      </c>
      <c r="CX134" s="382" t="s">
        <v>44</v>
      </c>
      <c r="CY134" s="382" t="s">
        <v>44</v>
      </c>
      <c r="CZ134" s="382" t="s">
        <v>44</v>
      </c>
      <c r="DA134" s="382" t="s">
        <v>44</v>
      </c>
      <c r="DB134" s="433" t="s">
        <v>44</v>
      </c>
      <c r="DC134" s="538">
        <f t="shared" si="4"/>
        <v>0</v>
      </c>
      <c r="DD134" s="383" t="s">
        <v>18921</v>
      </c>
      <c r="DE134" s="383">
        <v>60</v>
      </c>
      <c r="DF134" s="384" t="s">
        <v>481</v>
      </c>
      <c r="DG134" s="435" t="s">
        <v>17</v>
      </c>
      <c r="DH134" s="385" t="s">
        <v>44</v>
      </c>
      <c r="DI134" s="385" t="s">
        <v>44</v>
      </c>
      <c r="DJ134" s="385" t="s">
        <v>44</v>
      </c>
      <c r="DK134" s="436" t="s">
        <v>14</v>
      </c>
      <c r="DL134" s="386" t="s">
        <v>17370</v>
      </c>
      <c r="DM134" s="386" t="s">
        <v>14</v>
      </c>
      <c r="DN134" s="387" t="s">
        <v>60</v>
      </c>
      <c r="DO134" s="388" t="s">
        <v>31</v>
      </c>
      <c r="DP134" s="388" t="s">
        <v>17</v>
      </c>
      <c r="DQ134" s="388" t="s">
        <v>44</v>
      </c>
      <c r="DR134" s="388" t="s">
        <v>44</v>
      </c>
      <c r="DS134" s="389" t="s">
        <v>32</v>
      </c>
      <c r="DT134" s="392" t="s">
        <v>44</v>
      </c>
      <c r="DU134" s="439" t="s">
        <v>44</v>
      </c>
      <c r="DV134" s="392" t="s">
        <v>44</v>
      </c>
      <c r="DW134" s="392">
        <v>5</v>
      </c>
      <c r="DX134" s="392" t="s">
        <v>17</v>
      </c>
      <c r="DY134" s="444" t="s">
        <v>33</v>
      </c>
      <c r="DZ134" s="445" t="s">
        <v>34</v>
      </c>
      <c r="EA134" s="445" t="s">
        <v>13470</v>
      </c>
      <c r="EB134" s="445" t="s">
        <v>18922</v>
      </c>
      <c r="EC134" s="445" t="s">
        <v>44</v>
      </c>
      <c r="ED134" s="445" t="s">
        <v>44</v>
      </c>
      <c r="EE134" s="384" t="s">
        <v>44</v>
      </c>
      <c r="EF134" s="383" t="s">
        <v>44</v>
      </c>
      <c r="EG134" s="383" t="s">
        <v>44</v>
      </c>
      <c r="EH134" s="383" t="s">
        <v>44</v>
      </c>
      <c r="EI134" s="383" t="s">
        <v>44</v>
      </c>
      <c r="EJ134" s="383" t="s">
        <v>44</v>
      </c>
      <c r="EK134" s="383" t="s">
        <v>44</v>
      </c>
      <c r="EL134" s="383" t="s">
        <v>753</v>
      </c>
      <c r="EM134" s="400" t="s">
        <v>44</v>
      </c>
      <c r="EN134" s="399" t="s">
        <v>482</v>
      </c>
      <c r="EO134" s="399" t="s">
        <v>44</v>
      </c>
      <c r="EP134" s="399" t="s">
        <v>17</v>
      </c>
      <c r="EQ134" s="400" t="s">
        <v>44</v>
      </c>
      <c r="ER134" s="405">
        <v>30</v>
      </c>
      <c r="ES134" s="400" t="s">
        <v>14</v>
      </c>
      <c r="ET134" s="401" t="s">
        <v>48</v>
      </c>
      <c r="EU134" s="399">
        <v>0</v>
      </c>
      <c r="EV134" s="400" t="s">
        <v>44</v>
      </c>
      <c r="EW134" s="399">
        <v>0</v>
      </c>
      <c r="EX134" s="400" t="s">
        <v>44</v>
      </c>
      <c r="EY134" s="398">
        <v>1</v>
      </c>
      <c r="EZ134" s="398" t="s">
        <v>17358</v>
      </c>
      <c r="FA134" s="399">
        <v>0</v>
      </c>
      <c r="FB134" s="398" t="s">
        <v>44</v>
      </c>
      <c r="FC134" s="399" t="s">
        <v>68</v>
      </c>
      <c r="FD134" s="399">
        <v>0</v>
      </c>
      <c r="FE134" s="398">
        <v>1</v>
      </c>
      <c r="FF134" s="399">
        <v>0</v>
      </c>
      <c r="FG134" s="399">
        <v>0</v>
      </c>
      <c r="FH134" s="399" t="s">
        <v>44</v>
      </c>
      <c r="FI134" s="529" t="s">
        <v>18923</v>
      </c>
      <c r="FJ134" s="529" t="s">
        <v>18924</v>
      </c>
      <c r="FK134" s="530" t="s">
        <v>18925</v>
      </c>
      <c r="FL134" s="531" t="s">
        <v>18926</v>
      </c>
      <c r="FM134" s="400" t="s">
        <v>18927</v>
      </c>
      <c r="FN134" s="399" t="s">
        <v>834</v>
      </c>
      <c r="FO134" s="398" t="s">
        <v>834</v>
      </c>
    </row>
    <row r="135" spans="1:171" ht="12.75" customHeight="1" thickBot="1" x14ac:dyDescent="0.35">
      <c r="A135" s="370">
        <v>178</v>
      </c>
      <c r="B135" s="397" t="s">
        <v>14840</v>
      </c>
      <c r="C135" s="337" t="s">
        <v>19695</v>
      </c>
      <c r="D135" s="337" t="s">
        <v>19695</v>
      </c>
      <c r="E135" s="399" t="s">
        <v>13442</v>
      </c>
      <c r="F135" s="398" t="s">
        <v>44</v>
      </c>
      <c r="G135" s="398" t="s">
        <v>381</v>
      </c>
      <c r="H135" s="398" t="s">
        <v>19</v>
      </c>
      <c r="I135" s="398" t="s">
        <v>44</v>
      </c>
      <c r="J135" s="398" t="s">
        <v>20</v>
      </c>
      <c r="K135" s="399" t="s">
        <v>44</v>
      </c>
      <c r="L135" s="399" t="s">
        <v>21</v>
      </c>
      <c r="M135" s="372" t="s">
        <v>14</v>
      </c>
      <c r="N135" s="398" t="s">
        <v>14</v>
      </c>
      <c r="O135" s="400" t="s">
        <v>44</v>
      </c>
      <c r="P135" s="398" t="s">
        <v>44</v>
      </c>
      <c r="Q135" s="400" t="s">
        <v>44</v>
      </c>
      <c r="R135" s="692" t="s">
        <v>22</v>
      </c>
      <c r="S135" s="399" t="s">
        <v>44</v>
      </c>
      <c r="T135" s="399" t="s">
        <v>44</v>
      </c>
      <c r="U135" s="399" t="s">
        <v>76</v>
      </c>
      <c r="V135" s="398" t="s">
        <v>44</v>
      </c>
      <c r="W135" s="398" t="s">
        <v>44</v>
      </c>
      <c r="X135" s="398" t="s">
        <v>44</v>
      </c>
      <c r="Y135" s="401" t="s">
        <v>44</v>
      </c>
      <c r="Z135" s="399" t="s">
        <v>44</v>
      </c>
      <c r="AA135" s="399" t="s">
        <v>44</v>
      </c>
      <c r="AB135" s="399" t="s">
        <v>17</v>
      </c>
      <c r="AC135" s="399" t="s">
        <v>44</v>
      </c>
      <c r="AD135" s="399" t="s">
        <v>14</v>
      </c>
      <c r="AE135" s="399" t="s">
        <v>39</v>
      </c>
      <c r="AF135" s="399" t="s">
        <v>44</v>
      </c>
      <c r="AG135" s="399" t="s">
        <v>38</v>
      </c>
      <c r="AH135" s="399">
        <v>1</v>
      </c>
      <c r="AI135" s="399">
        <v>30</v>
      </c>
      <c r="AJ135" s="399" t="s">
        <v>483</v>
      </c>
      <c r="AK135" s="398" t="s">
        <v>44</v>
      </c>
      <c r="AL135" s="399">
        <v>3</v>
      </c>
      <c r="AM135" s="398" t="s">
        <v>37</v>
      </c>
      <c r="AN135" s="399" t="s">
        <v>14</v>
      </c>
      <c r="AO135" s="398">
        <v>100</v>
      </c>
      <c r="AP135" s="399" t="s">
        <v>44</v>
      </c>
      <c r="AQ135" s="399" t="s">
        <v>14</v>
      </c>
      <c r="AR135" s="399" t="s">
        <v>498</v>
      </c>
      <c r="AS135" s="399" t="s">
        <v>44</v>
      </c>
      <c r="AT135" s="399">
        <v>10</v>
      </c>
      <c r="AU135" s="398" t="s">
        <v>19262</v>
      </c>
      <c r="AV135" s="532">
        <v>150000</v>
      </c>
      <c r="AW135" s="399" t="s">
        <v>14</v>
      </c>
      <c r="AX135" s="399">
        <v>10</v>
      </c>
      <c r="AY135" s="418">
        <v>0</v>
      </c>
      <c r="AZ135" s="422" t="s">
        <v>14</v>
      </c>
      <c r="BA135" s="422" t="s">
        <v>19252</v>
      </c>
      <c r="BB135" s="399" t="s">
        <v>731</v>
      </c>
      <c r="BC135" s="399">
        <v>3</v>
      </c>
      <c r="BD135" s="399">
        <v>100</v>
      </c>
      <c r="BE135" s="400">
        <v>0</v>
      </c>
      <c r="BF135" s="398" t="s">
        <v>44</v>
      </c>
      <c r="BG135" s="398">
        <v>0</v>
      </c>
      <c r="BH135" s="399" t="s">
        <v>44</v>
      </c>
      <c r="BI135" s="399" t="s">
        <v>44</v>
      </c>
      <c r="BJ135" s="373" t="s">
        <v>44</v>
      </c>
      <c r="BK135" s="373">
        <v>0</v>
      </c>
      <c r="BL135" s="399" t="s">
        <v>44</v>
      </c>
      <c r="BM135" s="376" t="s">
        <v>44</v>
      </c>
      <c r="BN135" s="377" t="s">
        <v>44</v>
      </c>
      <c r="BO135" s="377">
        <v>0</v>
      </c>
      <c r="BP135" s="376" t="s">
        <v>44</v>
      </c>
      <c r="BQ135" s="377" t="s">
        <v>44</v>
      </c>
      <c r="BR135" s="377" t="s">
        <v>44</v>
      </c>
      <c r="BS135" s="378">
        <v>25</v>
      </c>
      <c r="BT135" s="399">
        <v>100</v>
      </c>
      <c r="BU135" s="399">
        <v>0</v>
      </c>
      <c r="BV135" s="399" t="s">
        <v>44</v>
      </c>
      <c r="BW135" s="398">
        <v>0</v>
      </c>
      <c r="BX135" s="399" t="s">
        <v>44</v>
      </c>
      <c r="BY135" s="399" t="s">
        <v>44</v>
      </c>
      <c r="BZ135" s="399" t="s">
        <v>44</v>
      </c>
      <c r="CA135" s="399">
        <v>0</v>
      </c>
      <c r="CB135" s="399" t="s">
        <v>44</v>
      </c>
      <c r="CC135" s="399" t="s">
        <v>44</v>
      </c>
      <c r="CD135" s="399" t="s">
        <v>44</v>
      </c>
      <c r="CE135" s="399">
        <v>0</v>
      </c>
      <c r="CF135" s="399" t="s">
        <v>44</v>
      </c>
      <c r="CG135" s="399" t="s">
        <v>44</v>
      </c>
      <c r="CH135" s="398" t="s">
        <v>44</v>
      </c>
      <c r="CI135" s="398" t="s">
        <v>484</v>
      </c>
      <c r="CJ135" s="398">
        <v>0</v>
      </c>
      <c r="CK135" s="398">
        <v>100</v>
      </c>
      <c r="CL135" s="379">
        <v>0</v>
      </c>
      <c r="CM135" s="379">
        <v>0</v>
      </c>
      <c r="CN135" s="379" t="s">
        <v>44</v>
      </c>
      <c r="CO135" s="379" t="s">
        <v>44</v>
      </c>
      <c r="CP135" s="432" t="s">
        <v>44</v>
      </c>
      <c r="CQ135" s="380" t="s">
        <v>44</v>
      </c>
      <c r="CR135" s="380" t="s">
        <v>44</v>
      </c>
      <c r="CS135" s="380" t="s">
        <v>44</v>
      </c>
      <c r="CT135" s="381" t="s">
        <v>44</v>
      </c>
      <c r="CU135" s="381" t="s">
        <v>44</v>
      </c>
      <c r="CV135" s="381" t="s">
        <v>63</v>
      </c>
      <c r="CW135" s="381">
        <v>0</v>
      </c>
      <c r="CX135" s="382">
        <v>100</v>
      </c>
      <c r="CY135" s="382">
        <v>0</v>
      </c>
      <c r="CZ135" s="382">
        <v>0</v>
      </c>
      <c r="DA135" s="382">
        <v>0</v>
      </c>
      <c r="DB135" s="383">
        <v>0</v>
      </c>
      <c r="DC135" s="538">
        <f t="shared" si="4"/>
        <v>100</v>
      </c>
      <c r="DD135" s="383" t="s">
        <v>19263</v>
      </c>
      <c r="DE135" s="383">
        <v>13</v>
      </c>
      <c r="DF135" s="452" t="s">
        <v>17369</v>
      </c>
      <c r="DG135" s="435" t="s">
        <v>14</v>
      </c>
      <c r="DH135" s="385" t="s">
        <v>721</v>
      </c>
      <c r="DI135" s="385" t="s">
        <v>752</v>
      </c>
      <c r="DJ135" s="385" t="s">
        <v>44</v>
      </c>
      <c r="DK135" s="436" t="s">
        <v>14</v>
      </c>
      <c r="DL135" s="386" t="s">
        <v>17370</v>
      </c>
      <c r="DM135" s="386" t="s">
        <v>14</v>
      </c>
      <c r="DN135" s="387" t="s">
        <v>740</v>
      </c>
      <c r="DO135" s="388" t="s">
        <v>31</v>
      </c>
      <c r="DP135" s="388" t="s">
        <v>14</v>
      </c>
      <c r="DQ135" s="388" t="s">
        <v>30</v>
      </c>
      <c r="DR135" s="388" t="s">
        <v>19264</v>
      </c>
      <c r="DS135" s="389" t="s">
        <v>32</v>
      </c>
      <c r="DT135" s="392" t="s">
        <v>44</v>
      </c>
      <c r="DU135" s="439" t="s">
        <v>32</v>
      </c>
      <c r="DV135" s="392" t="s">
        <v>44</v>
      </c>
      <c r="DW135" s="392">
        <v>4</v>
      </c>
      <c r="DX135" s="392" t="s">
        <v>17</v>
      </c>
      <c r="DY135" s="444" t="s">
        <v>33</v>
      </c>
      <c r="DZ135" s="446" t="s">
        <v>34</v>
      </c>
      <c r="EA135" s="395" t="s">
        <v>19243</v>
      </c>
      <c r="EB135" s="395" t="s">
        <v>18168</v>
      </c>
      <c r="EC135" s="395" t="s">
        <v>44</v>
      </c>
      <c r="ED135" s="395" t="s">
        <v>44</v>
      </c>
      <c r="EE135" s="384" t="s">
        <v>1010</v>
      </c>
      <c r="EF135" s="383" t="s">
        <v>44</v>
      </c>
      <c r="EG135" s="383" t="s">
        <v>44</v>
      </c>
      <c r="EH135" s="383" t="s">
        <v>44</v>
      </c>
      <c r="EI135" s="383" t="s">
        <v>44</v>
      </c>
      <c r="EJ135" s="383" t="s">
        <v>44</v>
      </c>
      <c r="EK135" s="383" t="s">
        <v>44</v>
      </c>
      <c r="EL135" s="383" t="s">
        <v>490</v>
      </c>
      <c r="EM135" s="400" t="s">
        <v>44</v>
      </c>
      <c r="EN135" s="399" t="s">
        <v>723</v>
      </c>
      <c r="EO135" s="398" t="s">
        <v>44</v>
      </c>
      <c r="EP135" s="400" t="s">
        <v>17</v>
      </c>
      <c r="EQ135" s="400" t="s">
        <v>44</v>
      </c>
      <c r="ER135" s="405">
        <v>10</v>
      </c>
      <c r="ES135" s="405" t="s">
        <v>14</v>
      </c>
      <c r="ET135" s="401" t="s">
        <v>39</v>
      </c>
      <c r="EU135" s="399">
        <v>1</v>
      </c>
      <c r="EV135" s="400" t="s">
        <v>17387</v>
      </c>
      <c r="EW135" s="399">
        <v>0</v>
      </c>
      <c r="EX135" s="398" t="s">
        <v>44</v>
      </c>
      <c r="EY135" s="398">
        <v>0</v>
      </c>
      <c r="EZ135" s="398" t="s">
        <v>44</v>
      </c>
      <c r="FA135" s="399">
        <v>0</v>
      </c>
      <c r="FB135" s="398" t="s">
        <v>44</v>
      </c>
      <c r="FC135" s="398" t="s">
        <v>39</v>
      </c>
      <c r="FD135" s="399">
        <v>1</v>
      </c>
      <c r="FE135" s="398">
        <v>0</v>
      </c>
      <c r="FF135" s="399">
        <v>0</v>
      </c>
      <c r="FG135" s="399">
        <v>0</v>
      </c>
      <c r="FH135" s="398" t="s">
        <v>44</v>
      </c>
      <c r="FI135" s="529" t="s">
        <v>19265</v>
      </c>
      <c r="FJ135" s="529" t="s">
        <v>19266</v>
      </c>
      <c r="FK135" s="529" t="s">
        <v>19267</v>
      </c>
      <c r="FL135" s="529" t="s">
        <v>19268</v>
      </c>
      <c r="FM135" s="400" t="s">
        <v>19269</v>
      </c>
      <c r="FN135" s="398" t="s">
        <v>19270</v>
      </c>
      <c r="FO135" s="398" t="s">
        <v>19251</v>
      </c>
    </row>
    <row r="136" spans="1:171" ht="12.75" customHeight="1" thickBot="1" x14ac:dyDescent="0.35">
      <c r="A136" s="370">
        <v>147</v>
      </c>
      <c r="B136" s="397" t="s">
        <v>6373</v>
      </c>
      <c r="C136" s="337" t="s">
        <v>19695</v>
      </c>
      <c r="D136" s="337" t="s">
        <v>19695</v>
      </c>
      <c r="E136" s="399" t="s">
        <v>13442</v>
      </c>
      <c r="F136" s="398" t="s">
        <v>44</v>
      </c>
      <c r="G136" s="398" t="s">
        <v>733</v>
      </c>
      <c r="H136" s="398" t="s">
        <v>19</v>
      </c>
      <c r="I136" s="398" t="s">
        <v>44</v>
      </c>
      <c r="J136" s="398" t="s">
        <v>20</v>
      </c>
      <c r="K136" s="399" t="s">
        <v>44</v>
      </c>
      <c r="L136" s="399" t="s">
        <v>21</v>
      </c>
      <c r="M136" s="372" t="s">
        <v>17</v>
      </c>
      <c r="N136" s="398" t="s">
        <v>14</v>
      </c>
      <c r="O136" s="400" t="s">
        <v>44</v>
      </c>
      <c r="P136" s="398" t="s">
        <v>44</v>
      </c>
      <c r="Q136" s="400" t="s">
        <v>44</v>
      </c>
      <c r="R136" s="693" t="s">
        <v>22</v>
      </c>
      <c r="S136" s="399" t="s">
        <v>44</v>
      </c>
      <c r="T136" s="399" t="s">
        <v>44</v>
      </c>
      <c r="U136" s="399" t="s">
        <v>76</v>
      </c>
      <c r="V136" s="398" t="s">
        <v>44</v>
      </c>
      <c r="W136" s="398" t="s">
        <v>44</v>
      </c>
      <c r="X136" s="398" t="s">
        <v>44</v>
      </c>
      <c r="Y136" s="401" t="s">
        <v>44</v>
      </c>
      <c r="Z136" s="399" t="s">
        <v>44</v>
      </c>
      <c r="AA136" s="399" t="s">
        <v>44</v>
      </c>
      <c r="AB136" s="399" t="s">
        <v>14</v>
      </c>
      <c r="AC136" s="399" t="s">
        <v>48</v>
      </c>
      <c r="AD136" s="399" t="s">
        <v>14</v>
      </c>
      <c r="AE136" s="399" t="s">
        <v>48</v>
      </c>
      <c r="AF136" s="399" t="s">
        <v>39</v>
      </c>
      <c r="AG136" s="399" t="s">
        <v>38</v>
      </c>
      <c r="AH136" s="399">
        <v>1</v>
      </c>
      <c r="AI136" s="399">
        <v>30</v>
      </c>
      <c r="AJ136" s="399" t="s">
        <v>483</v>
      </c>
      <c r="AK136" s="398" t="s">
        <v>44</v>
      </c>
      <c r="AL136" s="399">
        <v>2</v>
      </c>
      <c r="AM136" s="398" t="s">
        <v>65</v>
      </c>
      <c r="AN136" s="399" t="s">
        <v>14</v>
      </c>
      <c r="AO136" s="398">
        <v>55</v>
      </c>
      <c r="AP136" s="399" t="s">
        <v>44</v>
      </c>
      <c r="AQ136" s="399" t="s">
        <v>14</v>
      </c>
      <c r="AR136" s="399" t="s">
        <v>498</v>
      </c>
      <c r="AS136" s="399" t="s">
        <v>44</v>
      </c>
      <c r="AT136" s="399">
        <v>12</v>
      </c>
      <c r="AU136" s="398" t="s">
        <v>18936</v>
      </c>
      <c r="AV136" s="532">
        <v>8000</v>
      </c>
      <c r="AW136" s="399" t="s">
        <v>14</v>
      </c>
      <c r="AX136" s="399">
        <v>12</v>
      </c>
      <c r="AY136" s="398">
        <v>0</v>
      </c>
      <c r="AZ136" s="399" t="s">
        <v>14</v>
      </c>
      <c r="BA136" s="399" t="s">
        <v>13501</v>
      </c>
      <c r="BB136" s="399" t="s">
        <v>486</v>
      </c>
      <c r="BC136" s="399">
        <v>2</v>
      </c>
      <c r="BD136" s="399">
        <v>50</v>
      </c>
      <c r="BE136" s="398">
        <v>50</v>
      </c>
      <c r="BF136" s="398" t="s">
        <v>44</v>
      </c>
      <c r="BG136" s="400">
        <v>0</v>
      </c>
      <c r="BH136" s="399" t="s">
        <v>44</v>
      </c>
      <c r="BI136" s="399" t="s">
        <v>44</v>
      </c>
      <c r="BJ136" s="373" t="s">
        <v>44</v>
      </c>
      <c r="BK136" s="373">
        <v>0</v>
      </c>
      <c r="BL136" s="399" t="s">
        <v>44</v>
      </c>
      <c r="BM136" s="376" t="s">
        <v>44</v>
      </c>
      <c r="BN136" s="377" t="s">
        <v>44</v>
      </c>
      <c r="BO136" s="377">
        <v>0</v>
      </c>
      <c r="BP136" s="376" t="s">
        <v>44</v>
      </c>
      <c r="BQ136" s="377" t="s">
        <v>44</v>
      </c>
      <c r="BR136" s="377" t="s">
        <v>44</v>
      </c>
      <c r="BS136" s="378">
        <v>0</v>
      </c>
      <c r="BT136" s="399" t="s">
        <v>44</v>
      </c>
      <c r="BU136" s="399" t="s">
        <v>44</v>
      </c>
      <c r="BV136" s="399" t="s">
        <v>44</v>
      </c>
      <c r="BW136" s="398">
        <v>0</v>
      </c>
      <c r="BX136" s="399" t="s">
        <v>44</v>
      </c>
      <c r="BY136" s="399" t="s">
        <v>44</v>
      </c>
      <c r="BZ136" s="399" t="s">
        <v>44</v>
      </c>
      <c r="CA136" s="399">
        <v>0</v>
      </c>
      <c r="CB136" s="399" t="s">
        <v>44</v>
      </c>
      <c r="CC136" s="399" t="s">
        <v>44</v>
      </c>
      <c r="CD136" s="399" t="s">
        <v>44</v>
      </c>
      <c r="CE136" s="399">
        <v>0</v>
      </c>
      <c r="CF136" s="399" t="s">
        <v>44</v>
      </c>
      <c r="CG136" s="399" t="s">
        <v>44</v>
      </c>
      <c r="CH136" s="399" t="s">
        <v>44</v>
      </c>
      <c r="CI136" s="398" t="s">
        <v>479</v>
      </c>
      <c r="CJ136" s="398">
        <v>100</v>
      </c>
      <c r="CK136" s="398">
        <v>0</v>
      </c>
      <c r="CL136" s="379">
        <v>0</v>
      </c>
      <c r="CM136" s="379">
        <v>0</v>
      </c>
      <c r="CN136" s="379" t="s">
        <v>44</v>
      </c>
      <c r="CO136" s="379" t="s">
        <v>480</v>
      </c>
      <c r="CP136" s="432">
        <v>100</v>
      </c>
      <c r="CQ136" s="380">
        <v>0</v>
      </c>
      <c r="CR136" s="380">
        <v>0</v>
      </c>
      <c r="CS136" s="380">
        <v>0</v>
      </c>
      <c r="CT136" s="381">
        <v>0</v>
      </c>
      <c r="CU136" s="381" t="s">
        <v>44</v>
      </c>
      <c r="CV136" s="381" t="s">
        <v>44</v>
      </c>
      <c r="CW136" s="381" t="s">
        <v>44</v>
      </c>
      <c r="CX136" s="382" t="s">
        <v>44</v>
      </c>
      <c r="CY136" s="382" t="s">
        <v>44</v>
      </c>
      <c r="CZ136" s="382" t="s">
        <v>44</v>
      </c>
      <c r="DA136" s="382" t="s">
        <v>44</v>
      </c>
      <c r="DB136" s="383" t="s">
        <v>44</v>
      </c>
      <c r="DC136" s="538">
        <f t="shared" si="4"/>
        <v>0</v>
      </c>
      <c r="DD136" s="383" t="s">
        <v>18937</v>
      </c>
      <c r="DE136" s="383">
        <v>72</v>
      </c>
      <c r="DF136" s="452" t="s">
        <v>481</v>
      </c>
      <c r="DG136" s="435" t="s">
        <v>14</v>
      </c>
      <c r="DH136" s="385" t="s">
        <v>738</v>
      </c>
      <c r="DI136" s="385" t="s">
        <v>850</v>
      </c>
      <c r="DJ136" s="385" t="s">
        <v>44</v>
      </c>
      <c r="DK136" s="386" t="s">
        <v>14</v>
      </c>
      <c r="DL136" s="387" t="s">
        <v>17370</v>
      </c>
      <c r="DM136" s="387" t="s">
        <v>14</v>
      </c>
      <c r="DN136" s="387" t="s">
        <v>740</v>
      </c>
      <c r="DO136" s="388" t="s">
        <v>31</v>
      </c>
      <c r="DP136" s="388" t="s">
        <v>17</v>
      </c>
      <c r="DQ136" s="388" t="s">
        <v>44</v>
      </c>
      <c r="DR136" s="388" t="s">
        <v>44</v>
      </c>
      <c r="DS136" s="389" t="s">
        <v>32</v>
      </c>
      <c r="DT136" s="392" t="s">
        <v>44</v>
      </c>
      <c r="DU136" s="392" t="s">
        <v>32</v>
      </c>
      <c r="DV136" s="392" t="s">
        <v>44</v>
      </c>
      <c r="DW136" s="392">
        <v>1</v>
      </c>
      <c r="DX136" s="392" t="s">
        <v>14</v>
      </c>
      <c r="DY136" s="444" t="s">
        <v>33</v>
      </c>
      <c r="DZ136" s="445" t="s">
        <v>13496</v>
      </c>
      <c r="EA136" s="445" t="s">
        <v>18569</v>
      </c>
      <c r="EB136" s="445" t="s">
        <v>17356</v>
      </c>
      <c r="EC136" s="445" t="s">
        <v>44</v>
      </c>
      <c r="ED136" s="445" t="s">
        <v>44</v>
      </c>
      <c r="EE136" s="384" t="s">
        <v>44</v>
      </c>
      <c r="EF136" s="383" t="s">
        <v>44</v>
      </c>
      <c r="EG136" s="383" t="s">
        <v>44</v>
      </c>
      <c r="EH136" s="383" t="s">
        <v>44</v>
      </c>
      <c r="EI136" s="383" t="s">
        <v>44</v>
      </c>
      <c r="EJ136" s="383" t="s">
        <v>44</v>
      </c>
      <c r="EK136" s="383" t="s">
        <v>44</v>
      </c>
      <c r="EL136" s="383" t="s">
        <v>722</v>
      </c>
      <c r="EM136" s="400" t="s">
        <v>44</v>
      </c>
      <c r="EN136" s="399" t="s">
        <v>723</v>
      </c>
      <c r="EO136" s="399" t="s">
        <v>44</v>
      </c>
      <c r="EP136" s="401" t="s">
        <v>17</v>
      </c>
      <c r="EQ136" s="405" t="s">
        <v>44</v>
      </c>
      <c r="ER136" s="405">
        <v>5</v>
      </c>
      <c r="ES136" s="405" t="s">
        <v>14</v>
      </c>
      <c r="ET136" s="401" t="s">
        <v>17407</v>
      </c>
      <c r="EU136" s="399">
        <v>1</v>
      </c>
      <c r="EV136" s="400" t="s">
        <v>17398</v>
      </c>
      <c r="EW136" s="399">
        <v>0</v>
      </c>
      <c r="EX136" s="398" t="s">
        <v>44</v>
      </c>
      <c r="EY136" s="398">
        <v>1</v>
      </c>
      <c r="EZ136" s="398" t="s">
        <v>17387</v>
      </c>
      <c r="FA136" s="399">
        <v>0</v>
      </c>
      <c r="FB136" s="398" t="s">
        <v>44</v>
      </c>
      <c r="FC136" s="399" t="s">
        <v>48</v>
      </c>
      <c r="FD136" s="399">
        <v>1</v>
      </c>
      <c r="FE136" s="398">
        <v>0</v>
      </c>
      <c r="FF136" s="399">
        <v>1</v>
      </c>
      <c r="FG136" s="399">
        <v>0</v>
      </c>
      <c r="FH136" s="399" t="s">
        <v>44</v>
      </c>
      <c r="FI136" s="529" t="s">
        <v>18938</v>
      </c>
      <c r="FJ136" s="529" t="s">
        <v>18939</v>
      </c>
      <c r="FK136" s="530" t="s">
        <v>18940</v>
      </c>
      <c r="FL136" s="529" t="s">
        <v>18941</v>
      </c>
      <c r="FM136" s="400" t="s">
        <v>18942</v>
      </c>
      <c r="FN136" s="399" t="s">
        <v>18943</v>
      </c>
      <c r="FO136" s="398" t="s">
        <v>834</v>
      </c>
    </row>
    <row r="137" spans="1:171" ht="12.75" customHeight="1" thickBot="1" x14ac:dyDescent="0.35">
      <c r="A137" s="370">
        <v>181</v>
      </c>
      <c r="B137" s="397" t="s">
        <v>8146</v>
      </c>
      <c r="C137" s="337" t="s">
        <v>19695</v>
      </c>
      <c r="D137" s="337" t="s">
        <v>19695</v>
      </c>
      <c r="E137" s="399" t="s">
        <v>13442</v>
      </c>
      <c r="F137" s="398" t="s">
        <v>44</v>
      </c>
      <c r="G137" s="398" t="s">
        <v>371</v>
      </c>
      <c r="H137" s="398" t="s">
        <v>19</v>
      </c>
      <c r="I137" s="398" t="s">
        <v>44</v>
      </c>
      <c r="J137" s="398" t="s">
        <v>20</v>
      </c>
      <c r="K137" s="399" t="s">
        <v>44</v>
      </c>
      <c r="L137" s="399" t="s">
        <v>21</v>
      </c>
      <c r="M137" s="372" t="s">
        <v>17</v>
      </c>
      <c r="N137" s="398" t="s">
        <v>14</v>
      </c>
      <c r="O137" s="400" t="s">
        <v>44</v>
      </c>
      <c r="P137" s="398" t="s">
        <v>44</v>
      </c>
      <c r="Q137" s="400" t="s">
        <v>44</v>
      </c>
      <c r="R137" s="692" t="s">
        <v>22</v>
      </c>
      <c r="S137" s="399" t="s">
        <v>44</v>
      </c>
      <c r="T137" s="399" t="s">
        <v>44</v>
      </c>
      <c r="U137" s="399" t="s">
        <v>76</v>
      </c>
      <c r="V137" s="398" t="s">
        <v>44</v>
      </c>
      <c r="W137" s="398" t="s">
        <v>44</v>
      </c>
      <c r="X137" s="398" t="s">
        <v>44</v>
      </c>
      <c r="Y137" s="401" t="s">
        <v>44</v>
      </c>
      <c r="Z137" s="399" t="s">
        <v>44</v>
      </c>
      <c r="AA137" s="399" t="s">
        <v>44</v>
      </c>
      <c r="AB137" s="399" t="s">
        <v>17</v>
      </c>
      <c r="AC137" s="399" t="s">
        <v>44</v>
      </c>
      <c r="AD137" s="399" t="s">
        <v>14</v>
      </c>
      <c r="AE137" s="399" t="s">
        <v>39</v>
      </c>
      <c r="AF137" s="399" t="s">
        <v>44</v>
      </c>
      <c r="AG137" s="399" t="s">
        <v>38</v>
      </c>
      <c r="AH137" s="399">
        <v>1</v>
      </c>
      <c r="AI137" s="399">
        <v>30</v>
      </c>
      <c r="AJ137" s="399" t="s">
        <v>483</v>
      </c>
      <c r="AK137" s="398" t="s">
        <v>44</v>
      </c>
      <c r="AL137" s="399">
        <v>2</v>
      </c>
      <c r="AM137" s="398" t="s">
        <v>37</v>
      </c>
      <c r="AN137" s="399" t="s">
        <v>14</v>
      </c>
      <c r="AO137" s="398">
        <v>90</v>
      </c>
      <c r="AP137" s="399" t="s">
        <v>44</v>
      </c>
      <c r="AQ137" s="399" t="s">
        <v>17</v>
      </c>
      <c r="AR137" s="399" t="s">
        <v>44</v>
      </c>
      <c r="AS137" s="399" t="s">
        <v>44</v>
      </c>
      <c r="AT137" s="399">
        <v>0</v>
      </c>
      <c r="AU137" s="398" t="s">
        <v>44</v>
      </c>
      <c r="AV137" s="398">
        <v>0</v>
      </c>
      <c r="AW137" s="399" t="s">
        <v>44</v>
      </c>
      <c r="AX137" s="399">
        <v>0</v>
      </c>
      <c r="AY137" s="398">
        <v>0</v>
      </c>
      <c r="AZ137" s="399" t="s">
        <v>14</v>
      </c>
      <c r="BA137" s="399" t="s">
        <v>19252</v>
      </c>
      <c r="BB137" s="399" t="s">
        <v>486</v>
      </c>
      <c r="BC137" s="399">
        <v>3</v>
      </c>
      <c r="BD137" s="399">
        <v>100</v>
      </c>
      <c r="BE137" s="400">
        <v>0</v>
      </c>
      <c r="BF137" s="398" t="s">
        <v>44</v>
      </c>
      <c r="BG137" s="398">
        <v>0</v>
      </c>
      <c r="BH137" s="399" t="s">
        <v>44</v>
      </c>
      <c r="BI137" s="399" t="s">
        <v>44</v>
      </c>
      <c r="BJ137" s="373" t="s">
        <v>44</v>
      </c>
      <c r="BK137" s="428">
        <v>0</v>
      </c>
      <c r="BL137" s="399" t="s">
        <v>44</v>
      </c>
      <c r="BM137" s="402" t="s">
        <v>44</v>
      </c>
      <c r="BN137" s="403" t="s">
        <v>44</v>
      </c>
      <c r="BO137" s="403">
        <v>0</v>
      </c>
      <c r="BP137" s="402" t="s">
        <v>44</v>
      </c>
      <c r="BQ137" s="403" t="s">
        <v>44</v>
      </c>
      <c r="BR137" s="403" t="s">
        <v>44</v>
      </c>
      <c r="BS137" s="408">
        <v>0</v>
      </c>
      <c r="BT137" s="399" t="s">
        <v>44</v>
      </c>
      <c r="BU137" s="399" t="s">
        <v>44</v>
      </c>
      <c r="BV137" s="399" t="s">
        <v>44</v>
      </c>
      <c r="BW137" s="398">
        <v>0</v>
      </c>
      <c r="BX137" s="399" t="s">
        <v>44</v>
      </c>
      <c r="BY137" s="399" t="s">
        <v>44</v>
      </c>
      <c r="BZ137" s="399" t="s">
        <v>44</v>
      </c>
      <c r="CA137" s="399">
        <v>0</v>
      </c>
      <c r="CB137" s="399" t="s">
        <v>44</v>
      </c>
      <c r="CC137" s="399" t="s">
        <v>44</v>
      </c>
      <c r="CD137" s="399" t="s">
        <v>44</v>
      </c>
      <c r="CE137" s="399">
        <v>0</v>
      </c>
      <c r="CF137" s="399" t="s">
        <v>44</v>
      </c>
      <c r="CG137" s="399" t="s">
        <v>44</v>
      </c>
      <c r="CH137" s="398" t="s">
        <v>44</v>
      </c>
      <c r="CI137" s="398" t="s">
        <v>484</v>
      </c>
      <c r="CJ137" s="398">
        <v>0</v>
      </c>
      <c r="CK137" s="398">
        <v>100</v>
      </c>
      <c r="CL137" s="404">
        <v>0</v>
      </c>
      <c r="CM137" s="404">
        <v>0</v>
      </c>
      <c r="CN137" s="404" t="s">
        <v>44</v>
      </c>
      <c r="CO137" s="404" t="s">
        <v>44</v>
      </c>
      <c r="CP137" s="432" t="s">
        <v>44</v>
      </c>
      <c r="CQ137" s="380" t="s">
        <v>44</v>
      </c>
      <c r="CR137" s="380" t="s">
        <v>44</v>
      </c>
      <c r="CS137" s="380" t="s">
        <v>44</v>
      </c>
      <c r="CT137" s="381" t="s">
        <v>44</v>
      </c>
      <c r="CU137" s="381" t="s">
        <v>44</v>
      </c>
      <c r="CV137" s="381" t="s">
        <v>63</v>
      </c>
      <c r="CW137" s="381">
        <v>0</v>
      </c>
      <c r="CX137" s="382">
        <v>100</v>
      </c>
      <c r="CY137" s="382">
        <v>0</v>
      </c>
      <c r="CZ137" s="382">
        <v>0</v>
      </c>
      <c r="DA137" s="382">
        <v>0</v>
      </c>
      <c r="DB137" s="433">
        <v>0</v>
      </c>
      <c r="DC137" s="538">
        <f t="shared" si="4"/>
        <v>100</v>
      </c>
      <c r="DD137" s="383" t="s">
        <v>19290</v>
      </c>
      <c r="DE137" s="383">
        <v>68</v>
      </c>
      <c r="DF137" s="384" t="s">
        <v>17369</v>
      </c>
      <c r="DG137" s="435" t="s">
        <v>14</v>
      </c>
      <c r="DH137" s="385" t="s">
        <v>721</v>
      </c>
      <c r="DI137" s="385" t="s">
        <v>850</v>
      </c>
      <c r="DJ137" s="385" t="s">
        <v>44</v>
      </c>
      <c r="DK137" s="436" t="s">
        <v>17</v>
      </c>
      <c r="DL137" s="386" t="s">
        <v>44</v>
      </c>
      <c r="DM137" s="386" t="s">
        <v>14</v>
      </c>
      <c r="DN137" s="387" t="s">
        <v>808</v>
      </c>
      <c r="DO137" s="388" t="s">
        <v>31</v>
      </c>
      <c r="DP137" s="388" t="s">
        <v>14</v>
      </c>
      <c r="DQ137" s="388" t="s">
        <v>30</v>
      </c>
      <c r="DR137" s="388" t="s">
        <v>19291</v>
      </c>
      <c r="DS137" s="389" t="s">
        <v>32</v>
      </c>
      <c r="DT137" s="392" t="s">
        <v>44</v>
      </c>
      <c r="DU137" s="392" t="s">
        <v>32</v>
      </c>
      <c r="DV137" s="392" t="s">
        <v>44</v>
      </c>
      <c r="DW137" s="392">
        <v>3</v>
      </c>
      <c r="DX137" s="392" t="s">
        <v>17</v>
      </c>
      <c r="DY137" s="444" t="s">
        <v>44</v>
      </c>
      <c r="DZ137" s="445" t="s">
        <v>44</v>
      </c>
      <c r="EA137" s="445" t="s">
        <v>44</v>
      </c>
      <c r="EB137" s="445" t="s">
        <v>44</v>
      </c>
      <c r="EC137" s="445" t="s">
        <v>44</v>
      </c>
      <c r="ED137" s="445" t="s">
        <v>44</v>
      </c>
      <c r="EE137" s="384" t="s">
        <v>44</v>
      </c>
      <c r="EF137" s="383" t="s">
        <v>33</v>
      </c>
      <c r="EG137" s="383" t="s">
        <v>34</v>
      </c>
      <c r="EH137" s="383" t="s">
        <v>487</v>
      </c>
      <c r="EI137" s="383" t="s">
        <v>44</v>
      </c>
      <c r="EJ137" s="383" t="s">
        <v>44</v>
      </c>
      <c r="EK137" s="383" t="s">
        <v>1010</v>
      </c>
      <c r="EL137" s="383" t="s">
        <v>722</v>
      </c>
      <c r="EM137" s="400" t="s">
        <v>44</v>
      </c>
      <c r="EN137" s="399" t="s">
        <v>723</v>
      </c>
      <c r="EO137" s="398" t="s">
        <v>44</v>
      </c>
      <c r="EP137" s="400" t="s">
        <v>17</v>
      </c>
      <c r="EQ137" s="400" t="s">
        <v>44</v>
      </c>
      <c r="ER137" s="405">
        <v>15</v>
      </c>
      <c r="ES137" s="405" t="s">
        <v>14</v>
      </c>
      <c r="ET137" s="401" t="s">
        <v>39</v>
      </c>
      <c r="EU137" s="399">
        <v>1</v>
      </c>
      <c r="EV137" s="400" t="s">
        <v>17387</v>
      </c>
      <c r="EW137" s="399">
        <v>0</v>
      </c>
      <c r="EX137" s="398" t="s">
        <v>44</v>
      </c>
      <c r="EY137" s="398">
        <v>0</v>
      </c>
      <c r="EZ137" s="398" t="s">
        <v>44</v>
      </c>
      <c r="FA137" s="399">
        <v>0</v>
      </c>
      <c r="FB137" s="398" t="s">
        <v>44</v>
      </c>
      <c r="FC137" s="398" t="s">
        <v>39</v>
      </c>
      <c r="FD137" s="399">
        <v>1</v>
      </c>
      <c r="FE137" s="398">
        <v>0</v>
      </c>
      <c r="FF137" s="399">
        <v>0</v>
      </c>
      <c r="FG137" s="399">
        <v>0</v>
      </c>
      <c r="FH137" s="398" t="s">
        <v>44</v>
      </c>
      <c r="FI137" s="529" t="s">
        <v>19292</v>
      </c>
      <c r="FJ137" s="529" t="s">
        <v>19293</v>
      </c>
      <c r="FK137" s="530" t="s">
        <v>19294</v>
      </c>
      <c r="FL137" s="531" t="s">
        <v>19295</v>
      </c>
      <c r="FM137" s="400" t="s">
        <v>19296</v>
      </c>
      <c r="FN137" s="399" t="s">
        <v>19297</v>
      </c>
      <c r="FO137" s="398" t="s">
        <v>19251</v>
      </c>
    </row>
    <row r="138" spans="1:171" ht="12.75" customHeight="1" thickBot="1" x14ac:dyDescent="0.35">
      <c r="A138" s="370">
        <v>186</v>
      </c>
      <c r="B138" s="397" t="s">
        <v>15617</v>
      </c>
      <c r="C138" s="337" t="s">
        <v>19695</v>
      </c>
      <c r="D138" s="337" t="s">
        <v>19695</v>
      </c>
      <c r="E138" s="399" t="s">
        <v>13442</v>
      </c>
      <c r="F138" s="398" t="s">
        <v>44</v>
      </c>
      <c r="G138" s="398" t="s">
        <v>381</v>
      </c>
      <c r="H138" s="398" t="s">
        <v>19</v>
      </c>
      <c r="I138" s="398" t="s">
        <v>44</v>
      </c>
      <c r="J138" s="398" t="s">
        <v>94</v>
      </c>
      <c r="K138" s="399" t="s">
        <v>44</v>
      </c>
      <c r="L138" s="399" t="s">
        <v>21</v>
      </c>
      <c r="M138" s="372" t="s">
        <v>17</v>
      </c>
      <c r="N138" s="398" t="s">
        <v>14</v>
      </c>
      <c r="O138" s="400" t="s">
        <v>44</v>
      </c>
      <c r="P138" s="398" t="s">
        <v>44</v>
      </c>
      <c r="Q138" s="400" t="s">
        <v>44</v>
      </c>
      <c r="R138" s="692" t="s">
        <v>22</v>
      </c>
      <c r="S138" s="399" t="s">
        <v>44</v>
      </c>
      <c r="T138" s="399" t="s">
        <v>44</v>
      </c>
      <c r="U138" s="399" t="s">
        <v>23</v>
      </c>
      <c r="V138" s="398" t="s">
        <v>37</v>
      </c>
      <c r="W138" s="398" t="s">
        <v>26</v>
      </c>
      <c r="X138" s="398">
        <v>1</v>
      </c>
      <c r="Y138" s="401">
        <v>90</v>
      </c>
      <c r="Z138" s="399" t="s">
        <v>24</v>
      </c>
      <c r="AA138" s="399" t="s">
        <v>18324</v>
      </c>
      <c r="AB138" s="399" t="s">
        <v>14</v>
      </c>
      <c r="AC138" s="399" t="s">
        <v>48</v>
      </c>
      <c r="AD138" s="399" t="s">
        <v>14</v>
      </c>
      <c r="AE138" s="399" t="s">
        <v>39</v>
      </c>
      <c r="AF138" s="399" t="s">
        <v>44</v>
      </c>
      <c r="AG138" s="399" t="s">
        <v>26</v>
      </c>
      <c r="AH138" s="399">
        <v>1</v>
      </c>
      <c r="AI138" s="399">
        <v>30</v>
      </c>
      <c r="AJ138" s="399" t="s">
        <v>483</v>
      </c>
      <c r="AK138" s="398" t="s">
        <v>44</v>
      </c>
      <c r="AL138" s="399">
        <v>4</v>
      </c>
      <c r="AM138" s="398" t="s">
        <v>65</v>
      </c>
      <c r="AN138" s="399" t="s">
        <v>14</v>
      </c>
      <c r="AO138" s="398">
        <v>85</v>
      </c>
      <c r="AP138" s="399" t="s">
        <v>44</v>
      </c>
      <c r="AQ138" s="399" t="s">
        <v>17</v>
      </c>
      <c r="AR138" s="399" t="s">
        <v>44</v>
      </c>
      <c r="AS138" s="398" t="s">
        <v>44</v>
      </c>
      <c r="AT138" s="399">
        <v>0</v>
      </c>
      <c r="AU138" s="398" t="s">
        <v>44</v>
      </c>
      <c r="AV138" s="398">
        <v>0</v>
      </c>
      <c r="AW138" s="399" t="s">
        <v>44</v>
      </c>
      <c r="AX138" s="399">
        <v>0</v>
      </c>
      <c r="AY138" s="418">
        <v>0</v>
      </c>
      <c r="AZ138" s="422" t="s">
        <v>14</v>
      </c>
      <c r="BA138" s="422" t="s">
        <v>13514</v>
      </c>
      <c r="BB138" s="399" t="s">
        <v>731</v>
      </c>
      <c r="BC138" s="399">
        <v>2</v>
      </c>
      <c r="BD138" s="399">
        <v>100</v>
      </c>
      <c r="BE138" s="400">
        <v>0</v>
      </c>
      <c r="BF138" s="400" t="s">
        <v>44</v>
      </c>
      <c r="BG138" s="400">
        <v>0</v>
      </c>
      <c r="BH138" s="400" t="s">
        <v>44</v>
      </c>
      <c r="BI138" s="400" t="s">
        <v>44</v>
      </c>
      <c r="BJ138" s="373" t="s">
        <v>44</v>
      </c>
      <c r="BK138" s="428">
        <v>0</v>
      </c>
      <c r="BL138" s="399" t="s">
        <v>44</v>
      </c>
      <c r="BM138" s="376" t="s">
        <v>44</v>
      </c>
      <c r="BN138" s="377" t="s">
        <v>44</v>
      </c>
      <c r="BO138" s="377">
        <v>0</v>
      </c>
      <c r="BP138" s="376" t="s">
        <v>44</v>
      </c>
      <c r="BQ138" s="377" t="s">
        <v>44</v>
      </c>
      <c r="BR138" s="377" t="s">
        <v>44</v>
      </c>
      <c r="BS138" s="378">
        <v>20</v>
      </c>
      <c r="BT138" s="399">
        <v>0</v>
      </c>
      <c r="BU138" s="399">
        <v>100</v>
      </c>
      <c r="BV138" s="399" t="s">
        <v>19253</v>
      </c>
      <c r="BW138" s="398">
        <v>0</v>
      </c>
      <c r="BX138" s="399" t="s">
        <v>44</v>
      </c>
      <c r="BY138" s="399" t="s">
        <v>44</v>
      </c>
      <c r="BZ138" s="399" t="s">
        <v>44</v>
      </c>
      <c r="CA138" s="399">
        <v>0</v>
      </c>
      <c r="CB138" s="399" t="s">
        <v>44</v>
      </c>
      <c r="CC138" s="399" t="s">
        <v>44</v>
      </c>
      <c r="CD138" s="399" t="s">
        <v>44</v>
      </c>
      <c r="CE138" s="399">
        <v>0</v>
      </c>
      <c r="CF138" s="399" t="s">
        <v>44</v>
      </c>
      <c r="CG138" s="399" t="s">
        <v>44</v>
      </c>
      <c r="CH138" s="398" t="s">
        <v>44</v>
      </c>
      <c r="CI138" s="398" t="s">
        <v>484</v>
      </c>
      <c r="CJ138" s="398">
        <v>0</v>
      </c>
      <c r="CK138" s="398">
        <v>100</v>
      </c>
      <c r="CL138" s="379">
        <v>0</v>
      </c>
      <c r="CM138" s="379">
        <v>0</v>
      </c>
      <c r="CN138" s="379" t="s">
        <v>44</v>
      </c>
      <c r="CO138" s="448" t="s">
        <v>44</v>
      </c>
      <c r="CP138" s="432" t="s">
        <v>44</v>
      </c>
      <c r="CQ138" s="380" t="s">
        <v>44</v>
      </c>
      <c r="CR138" s="380" t="s">
        <v>44</v>
      </c>
      <c r="CS138" s="380" t="s">
        <v>44</v>
      </c>
      <c r="CT138" s="381" t="s">
        <v>44</v>
      </c>
      <c r="CU138" s="381" t="s">
        <v>44</v>
      </c>
      <c r="CV138" s="381" t="s">
        <v>63</v>
      </c>
      <c r="CW138" s="449">
        <v>0</v>
      </c>
      <c r="CX138" s="382">
        <v>100</v>
      </c>
      <c r="CY138" s="382">
        <v>0</v>
      </c>
      <c r="CZ138" s="382">
        <v>0</v>
      </c>
      <c r="DA138" s="382">
        <v>0</v>
      </c>
      <c r="DB138" s="383">
        <v>0</v>
      </c>
      <c r="DC138" s="538">
        <f t="shared" si="4"/>
        <v>100</v>
      </c>
      <c r="DD138" s="383" t="s">
        <v>19334</v>
      </c>
      <c r="DE138" s="383">
        <v>18</v>
      </c>
      <c r="DF138" s="452" t="s">
        <v>17369</v>
      </c>
      <c r="DG138" s="435" t="s">
        <v>14</v>
      </c>
      <c r="DH138" s="385" t="s">
        <v>721</v>
      </c>
      <c r="DI138" s="385" t="s">
        <v>850</v>
      </c>
      <c r="DJ138" s="385" t="s">
        <v>44</v>
      </c>
      <c r="DK138" s="386" t="s">
        <v>17</v>
      </c>
      <c r="DL138" s="387" t="s">
        <v>44</v>
      </c>
      <c r="DM138" s="387" t="s">
        <v>14</v>
      </c>
      <c r="DN138" s="387" t="s">
        <v>740</v>
      </c>
      <c r="DO138" s="388" t="s">
        <v>31</v>
      </c>
      <c r="DP138" s="388" t="s">
        <v>14</v>
      </c>
      <c r="DQ138" s="388" t="s">
        <v>30</v>
      </c>
      <c r="DR138" s="388" t="s">
        <v>19335</v>
      </c>
      <c r="DS138" s="389" t="s">
        <v>32</v>
      </c>
      <c r="DT138" s="392" t="s">
        <v>44</v>
      </c>
      <c r="DU138" s="439" t="s">
        <v>32</v>
      </c>
      <c r="DV138" s="392" t="s">
        <v>44</v>
      </c>
      <c r="DW138" s="392">
        <v>4</v>
      </c>
      <c r="DX138" s="392" t="s">
        <v>17</v>
      </c>
      <c r="DY138" s="444" t="s">
        <v>33</v>
      </c>
      <c r="DZ138" s="446" t="s">
        <v>34</v>
      </c>
      <c r="EA138" s="395" t="s">
        <v>19243</v>
      </c>
      <c r="EB138" s="395" t="s">
        <v>19336</v>
      </c>
      <c r="EC138" s="395" t="s">
        <v>44</v>
      </c>
      <c r="ED138" s="395" t="s">
        <v>44</v>
      </c>
      <c r="EE138" s="384" t="s">
        <v>19337</v>
      </c>
      <c r="EF138" s="383" t="s">
        <v>44</v>
      </c>
      <c r="EG138" s="383" t="s">
        <v>44</v>
      </c>
      <c r="EH138" s="383" t="s">
        <v>44</v>
      </c>
      <c r="EI138" s="383" t="s">
        <v>44</v>
      </c>
      <c r="EJ138" s="383" t="s">
        <v>44</v>
      </c>
      <c r="EK138" s="383" t="s">
        <v>44</v>
      </c>
      <c r="EL138" s="383" t="s">
        <v>722</v>
      </c>
      <c r="EM138" s="400" t="s">
        <v>44</v>
      </c>
      <c r="EN138" s="399" t="s">
        <v>723</v>
      </c>
      <c r="EO138" s="398" t="s">
        <v>44</v>
      </c>
      <c r="EP138" s="400" t="s">
        <v>17</v>
      </c>
      <c r="EQ138" s="400" t="s">
        <v>44</v>
      </c>
      <c r="ER138" s="405">
        <v>5</v>
      </c>
      <c r="ES138" s="405" t="s">
        <v>14</v>
      </c>
      <c r="ET138" s="401" t="s">
        <v>17407</v>
      </c>
      <c r="EU138" s="398">
        <v>1</v>
      </c>
      <c r="EV138" s="400" t="s">
        <v>17387</v>
      </c>
      <c r="EW138" s="399">
        <v>0</v>
      </c>
      <c r="EX138" s="398" t="s">
        <v>44</v>
      </c>
      <c r="EY138" s="398">
        <v>1</v>
      </c>
      <c r="EZ138" s="398" t="s">
        <v>17358</v>
      </c>
      <c r="FA138" s="399">
        <v>0</v>
      </c>
      <c r="FB138" s="398" t="s">
        <v>44</v>
      </c>
      <c r="FC138" s="399" t="s">
        <v>39</v>
      </c>
      <c r="FD138" s="399">
        <v>1</v>
      </c>
      <c r="FE138" s="398">
        <v>0</v>
      </c>
      <c r="FF138" s="399">
        <v>0</v>
      </c>
      <c r="FG138" s="399">
        <v>0</v>
      </c>
      <c r="FH138" s="398" t="s">
        <v>44</v>
      </c>
      <c r="FI138" s="529" t="s">
        <v>19338</v>
      </c>
      <c r="FJ138" s="529" t="s">
        <v>19339</v>
      </c>
      <c r="FK138" s="529" t="s">
        <v>19340</v>
      </c>
      <c r="FL138" s="529" t="s">
        <v>19341</v>
      </c>
      <c r="FM138" s="400" t="s">
        <v>19342</v>
      </c>
      <c r="FN138" s="398" t="s">
        <v>19343</v>
      </c>
      <c r="FO138" s="398" t="s">
        <v>19251</v>
      </c>
    </row>
    <row r="139" spans="1:171" ht="12.75" customHeight="1" thickBot="1" x14ac:dyDescent="0.35">
      <c r="A139" s="370">
        <v>190</v>
      </c>
      <c r="B139" s="371" t="s">
        <v>3822</v>
      </c>
      <c r="C139" s="337" t="s">
        <v>19695</v>
      </c>
      <c r="D139" s="337" t="s">
        <v>19695</v>
      </c>
      <c r="E139" s="373" t="s">
        <v>13442</v>
      </c>
      <c r="F139" s="372" t="s">
        <v>44</v>
      </c>
      <c r="G139" s="372" t="s">
        <v>15850</v>
      </c>
      <c r="H139" s="372" t="s">
        <v>19</v>
      </c>
      <c r="I139" s="372" t="s">
        <v>44</v>
      </c>
      <c r="J139" s="372" t="s">
        <v>20</v>
      </c>
      <c r="K139" s="373" t="s">
        <v>44</v>
      </c>
      <c r="L139" s="373" t="s">
        <v>21</v>
      </c>
      <c r="M139" s="372" t="s">
        <v>17</v>
      </c>
      <c r="N139" s="372" t="s">
        <v>14</v>
      </c>
      <c r="O139" s="374" t="s">
        <v>44</v>
      </c>
      <c r="P139" s="372" t="s">
        <v>44</v>
      </c>
      <c r="Q139" s="374" t="s">
        <v>44</v>
      </c>
      <c r="R139" s="692" t="s">
        <v>22</v>
      </c>
      <c r="S139" s="373" t="s">
        <v>44</v>
      </c>
      <c r="T139" s="373" t="s">
        <v>44</v>
      </c>
      <c r="U139" s="373" t="s">
        <v>76</v>
      </c>
      <c r="V139" s="372" t="s">
        <v>44</v>
      </c>
      <c r="W139" s="372" t="s">
        <v>44</v>
      </c>
      <c r="X139" s="372" t="s">
        <v>44</v>
      </c>
      <c r="Y139" s="375" t="s">
        <v>44</v>
      </c>
      <c r="Z139" s="373" t="s">
        <v>44</v>
      </c>
      <c r="AA139" s="373" t="s">
        <v>44</v>
      </c>
      <c r="AB139" s="373" t="s">
        <v>17</v>
      </c>
      <c r="AC139" s="373" t="s">
        <v>44</v>
      </c>
      <c r="AD139" s="373" t="s">
        <v>14</v>
      </c>
      <c r="AE139" s="373" t="s">
        <v>39</v>
      </c>
      <c r="AF139" s="373" t="s">
        <v>44</v>
      </c>
      <c r="AG139" s="373" t="s">
        <v>38</v>
      </c>
      <c r="AH139" s="373">
        <v>1</v>
      </c>
      <c r="AI139" s="373">
        <v>25</v>
      </c>
      <c r="AJ139" s="373" t="s">
        <v>483</v>
      </c>
      <c r="AK139" s="372" t="s">
        <v>44</v>
      </c>
      <c r="AL139" s="373">
        <v>2</v>
      </c>
      <c r="AM139" s="372" t="s">
        <v>27</v>
      </c>
      <c r="AN139" s="373" t="s">
        <v>14</v>
      </c>
      <c r="AO139" s="372">
        <v>80</v>
      </c>
      <c r="AP139" s="373" t="s">
        <v>44</v>
      </c>
      <c r="AQ139" s="373" t="s">
        <v>17</v>
      </c>
      <c r="AR139" s="373" t="s">
        <v>44</v>
      </c>
      <c r="AS139" s="372" t="s">
        <v>44</v>
      </c>
      <c r="AT139" s="373">
        <v>0</v>
      </c>
      <c r="AU139" s="372" t="s">
        <v>44</v>
      </c>
      <c r="AV139" s="372">
        <v>0</v>
      </c>
      <c r="AW139" s="373" t="s">
        <v>44</v>
      </c>
      <c r="AX139" s="373">
        <v>0</v>
      </c>
      <c r="AY139" s="372">
        <v>0</v>
      </c>
      <c r="AZ139" s="373" t="s">
        <v>14</v>
      </c>
      <c r="BA139" s="373" t="s">
        <v>19252</v>
      </c>
      <c r="BB139" s="373" t="s">
        <v>802</v>
      </c>
      <c r="BC139" s="373">
        <v>2</v>
      </c>
      <c r="BD139" s="373">
        <v>100</v>
      </c>
      <c r="BE139" s="374">
        <v>0</v>
      </c>
      <c r="BF139" s="372" t="s">
        <v>44</v>
      </c>
      <c r="BG139" s="372">
        <v>0</v>
      </c>
      <c r="BH139" s="373" t="s">
        <v>44</v>
      </c>
      <c r="BI139" s="373" t="s">
        <v>44</v>
      </c>
      <c r="BJ139" s="373" t="s">
        <v>44</v>
      </c>
      <c r="BK139" s="428">
        <v>0</v>
      </c>
      <c r="BL139" s="428" t="s">
        <v>44</v>
      </c>
      <c r="BM139" s="402" t="s">
        <v>44</v>
      </c>
      <c r="BN139" s="403" t="s">
        <v>44</v>
      </c>
      <c r="BO139" s="403">
        <v>0</v>
      </c>
      <c r="BP139" s="402" t="s">
        <v>44</v>
      </c>
      <c r="BQ139" s="403" t="s">
        <v>44</v>
      </c>
      <c r="BR139" s="403" t="s">
        <v>44</v>
      </c>
      <c r="BS139" s="378">
        <v>10</v>
      </c>
      <c r="BT139" s="373">
        <v>0</v>
      </c>
      <c r="BU139" s="373">
        <v>100</v>
      </c>
      <c r="BV139" s="373" t="s">
        <v>19253</v>
      </c>
      <c r="BW139" s="372">
        <v>0</v>
      </c>
      <c r="BX139" s="373" t="s">
        <v>44</v>
      </c>
      <c r="BY139" s="373" t="s">
        <v>44</v>
      </c>
      <c r="BZ139" s="373" t="s">
        <v>44</v>
      </c>
      <c r="CA139" s="373">
        <v>2</v>
      </c>
      <c r="CB139" s="373">
        <v>0</v>
      </c>
      <c r="CC139" s="373">
        <v>100</v>
      </c>
      <c r="CD139" s="373" t="s">
        <v>19253</v>
      </c>
      <c r="CE139" s="373">
        <v>0</v>
      </c>
      <c r="CF139" s="373" t="s">
        <v>44</v>
      </c>
      <c r="CG139" s="373" t="s">
        <v>44</v>
      </c>
      <c r="CH139" s="372" t="s">
        <v>44</v>
      </c>
      <c r="CI139" s="372" t="s">
        <v>484</v>
      </c>
      <c r="CJ139" s="372">
        <v>0</v>
      </c>
      <c r="CK139" s="372">
        <v>100</v>
      </c>
      <c r="CL139" s="404">
        <v>0</v>
      </c>
      <c r="CM139" s="404">
        <v>0</v>
      </c>
      <c r="CN139" s="404" t="s">
        <v>44</v>
      </c>
      <c r="CO139" s="404" t="s">
        <v>44</v>
      </c>
      <c r="CP139" s="432" t="s">
        <v>44</v>
      </c>
      <c r="CQ139" s="380" t="s">
        <v>44</v>
      </c>
      <c r="CR139" s="380" t="s">
        <v>44</v>
      </c>
      <c r="CS139" s="380" t="s">
        <v>44</v>
      </c>
      <c r="CT139" s="381" t="s">
        <v>44</v>
      </c>
      <c r="CU139" s="381" t="s">
        <v>44</v>
      </c>
      <c r="CV139" s="381" t="s">
        <v>63</v>
      </c>
      <c r="CW139" s="381">
        <v>0</v>
      </c>
      <c r="CX139" s="382">
        <v>100</v>
      </c>
      <c r="CY139" s="382">
        <v>0</v>
      </c>
      <c r="CZ139" s="382">
        <v>0</v>
      </c>
      <c r="DA139" s="382">
        <v>0</v>
      </c>
      <c r="DB139" s="433">
        <v>0</v>
      </c>
      <c r="DC139" s="538">
        <f t="shared" si="4"/>
        <v>100</v>
      </c>
      <c r="DD139" s="383" t="s">
        <v>19368</v>
      </c>
      <c r="DE139" s="383">
        <v>106</v>
      </c>
      <c r="DF139" s="384" t="s">
        <v>17369</v>
      </c>
      <c r="DG139" s="435" t="s">
        <v>14</v>
      </c>
      <c r="DH139" s="385" t="s">
        <v>738</v>
      </c>
      <c r="DI139" s="385" t="s">
        <v>850</v>
      </c>
      <c r="DJ139" s="385" t="s">
        <v>44</v>
      </c>
      <c r="DK139" s="436" t="s">
        <v>17</v>
      </c>
      <c r="DL139" s="386" t="s">
        <v>44</v>
      </c>
      <c r="DM139" s="386" t="s">
        <v>14</v>
      </c>
      <c r="DN139" s="387" t="s">
        <v>740</v>
      </c>
      <c r="DO139" s="388" t="s">
        <v>31</v>
      </c>
      <c r="DP139" s="388" t="s">
        <v>17</v>
      </c>
      <c r="DQ139" s="388" t="s">
        <v>44</v>
      </c>
      <c r="DR139" s="388" t="s">
        <v>44</v>
      </c>
      <c r="DS139" s="389" t="s">
        <v>32</v>
      </c>
      <c r="DT139" s="392" t="s">
        <v>44</v>
      </c>
      <c r="DU139" s="439" t="s">
        <v>32</v>
      </c>
      <c r="DV139" s="392" t="s">
        <v>44</v>
      </c>
      <c r="DW139" s="392">
        <v>3</v>
      </c>
      <c r="DX139" s="392" t="s">
        <v>17</v>
      </c>
      <c r="DY139" s="444" t="s">
        <v>33</v>
      </c>
      <c r="DZ139" s="446" t="s">
        <v>34</v>
      </c>
      <c r="EA139" s="395" t="s">
        <v>19369</v>
      </c>
      <c r="EB139" s="395" t="s">
        <v>19370</v>
      </c>
      <c r="EC139" s="395" t="s">
        <v>44</v>
      </c>
      <c r="ED139" s="395" t="s">
        <v>44</v>
      </c>
      <c r="EE139" s="384" t="s">
        <v>1010</v>
      </c>
      <c r="EF139" s="383" t="s">
        <v>44</v>
      </c>
      <c r="EG139" s="383" t="s">
        <v>44</v>
      </c>
      <c r="EH139" s="383" t="s">
        <v>44</v>
      </c>
      <c r="EI139" s="383" t="s">
        <v>44</v>
      </c>
      <c r="EJ139" s="383" t="s">
        <v>44</v>
      </c>
      <c r="EK139" s="383" t="s">
        <v>44</v>
      </c>
      <c r="EL139" s="383" t="s">
        <v>722</v>
      </c>
      <c r="EM139" s="374" t="s">
        <v>44</v>
      </c>
      <c r="EN139" s="373" t="s">
        <v>723</v>
      </c>
      <c r="EO139" s="372" t="s">
        <v>44</v>
      </c>
      <c r="EP139" s="375" t="s">
        <v>17</v>
      </c>
      <c r="EQ139" s="396" t="s">
        <v>44</v>
      </c>
      <c r="ER139" s="396">
        <v>5</v>
      </c>
      <c r="ES139" s="396" t="s">
        <v>14</v>
      </c>
      <c r="ET139" s="375" t="s">
        <v>39</v>
      </c>
      <c r="EU139" s="372">
        <v>1</v>
      </c>
      <c r="EV139" s="374" t="s">
        <v>17387</v>
      </c>
      <c r="EW139" s="373">
        <v>0</v>
      </c>
      <c r="EX139" s="372" t="s">
        <v>44</v>
      </c>
      <c r="EY139" s="372">
        <v>0</v>
      </c>
      <c r="EZ139" s="372" t="s">
        <v>44</v>
      </c>
      <c r="FA139" s="373">
        <v>0</v>
      </c>
      <c r="FB139" s="372" t="s">
        <v>44</v>
      </c>
      <c r="FC139" s="372" t="s">
        <v>39</v>
      </c>
      <c r="FD139" s="373">
        <v>1</v>
      </c>
      <c r="FE139" s="372">
        <v>0</v>
      </c>
      <c r="FF139" s="373">
        <v>0</v>
      </c>
      <c r="FG139" s="373">
        <v>0</v>
      </c>
      <c r="FH139" s="372" t="s">
        <v>44</v>
      </c>
      <c r="FI139" s="526" t="s">
        <v>19371</v>
      </c>
      <c r="FJ139" s="526" t="s">
        <v>19372</v>
      </c>
      <c r="FK139" s="527" t="s">
        <v>19373</v>
      </c>
      <c r="FL139" s="528" t="s">
        <v>19374</v>
      </c>
      <c r="FM139" s="374" t="s">
        <v>19375</v>
      </c>
      <c r="FN139" s="373" t="s">
        <v>19376</v>
      </c>
      <c r="FO139" s="372" t="s">
        <v>19251</v>
      </c>
    </row>
    <row r="140" spans="1:171" ht="12.75" customHeight="1" thickBot="1" x14ac:dyDescent="0.35">
      <c r="A140" s="370">
        <v>191</v>
      </c>
      <c r="B140" s="371" t="s">
        <v>15623</v>
      </c>
      <c r="C140" s="337" t="s">
        <v>19695</v>
      </c>
      <c r="D140" s="337" t="s">
        <v>19695</v>
      </c>
      <c r="E140" s="373" t="s">
        <v>13442</v>
      </c>
      <c r="F140" s="372" t="s">
        <v>44</v>
      </c>
      <c r="G140" s="372" t="s">
        <v>381</v>
      </c>
      <c r="H140" s="372" t="s">
        <v>19</v>
      </c>
      <c r="I140" s="372" t="s">
        <v>44</v>
      </c>
      <c r="J140" s="372" t="s">
        <v>20</v>
      </c>
      <c r="K140" s="373" t="s">
        <v>44</v>
      </c>
      <c r="L140" s="373" t="s">
        <v>21</v>
      </c>
      <c r="M140" s="372" t="s">
        <v>14</v>
      </c>
      <c r="N140" s="372" t="s">
        <v>14</v>
      </c>
      <c r="O140" s="372" t="s">
        <v>44</v>
      </c>
      <c r="P140" s="372" t="s">
        <v>44</v>
      </c>
      <c r="Q140" s="374" t="s">
        <v>44</v>
      </c>
      <c r="R140" s="692" t="s">
        <v>22</v>
      </c>
      <c r="S140" s="373" t="s">
        <v>44</v>
      </c>
      <c r="T140" s="373" t="s">
        <v>44</v>
      </c>
      <c r="U140" s="373" t="s">
        <v>76</v>
      </c>
      <c r="V140" s="372" t="s">
        <v>44</v>
      </c>
      <c r="W140" s="372" t="s">
        <v>44</v>
      </c>
      <c r="X140" s="372" t="s">
        <v>44</v>
      </c>
      <c r="Y140" s="375" t="s">
        <v>44</v>
      </c>
      <c r="Z140" s="373" t="s">
        <v>44</v>
      </c>
      <c r="AA140" s="373" t="s">
        <v>44</v>
      </c>
      <c r="AB140" s="373" t="s">
        <v>17</v>
      </c>
      <c r="AC140" s="373" t="s">
        <v>44</v>
      </c>
      <c r="AD140" s="373" t="s">
        <v>14</v>
      </c>
      <c r="AE140" s="373" t="s">
        <v>39</v>
      </c>
      <c r="AF140" s="373" t="s">
        <v>44</v>
      </c>
      <c r="AG140" s="373" t="s">
        <v>38</v>
      </c>
      <c r="AH140" s="373">
        <v>1</v>
      </c>
      <c r="AI140" s="373">
        <v>25</v>
      </c>
      <c r="AJ140" s="373" t="s">
        <v>483</v>
      </c>
      <c r="AK140" s="372" t="s">
        <v>44</v>
      </c>
      <c r="AL140" s="373">
        <v>4</v>
      </c>
      <c r="AM140" s="374" t="s">
        <v>37</v>
      </c>
      <c r="AN140" s="373" t="s">
        <v>14</v>
      </c>
      <c r="AO140" s="372">
        <v>70</v>
      </c>
      <c r="AP140" s="373" t="s">
        <v>44</v>
      </c>
      <c r="AQ140" s="373" t="s">
        <v>17</v>
      </c>
      <c r="AR140" s="373" t="s">
        <v>44</v>
      </c>
      <c r="AS140" s="373" t="s">
        <v>44</v>
      </c>
      <c r="AT140" s="374">
        <v>0</v>
      </c>
      <c r="AU140" s="372" t="s">
        <v>44</v>
      </c>
      <c r="AV140" s="372">
        <v>0</v>
      </c>
      <c r="AW140" s="373" t="s">
        <v>44</v>
      </c>
      <c r="AX140" s="373">
        <v>0</v>
      </c>
      <c r="AY140" s="372">
        <v>0</v>
      </c>
      <c r="AZ140" s="373" t="s">
        <v>14</v>
      </c>
      <c r="BA140" s="373" t="s">
        <v>19377</v>
      </c>
      <c r="BB140" s="373" t="s">
        <v>731</v>
      </c>
      <c r="BC140" s="373">
        <v>3</v>
      </c>
      <c r="BD140" s="373">
        <v>100</v>
      </c>
      <c r="BE140" s="374">
        <v>0</v>
      </c>
      <c r="BF140" s="372" t="s">
        <v>44</v>
      </c>
      <c r="BG140" s="374">
        <v>0</v>
      </c>
      <c r="BH140" s="373" t="s">
        <v>44</v>
      </c>
      <c r="BI140" s="373" t="s">
        <v>44</v>
      </c>
      <c r="BJ140" s="373" t="s">
        <v>44</v>
      </c>
      <c r="BK140" s="373">
        <v>0</v>
      </c>
      <c r="BL140" s="373" t="s">
        <v>44</v>
      </c>
      <c r="BM140" s="402" t="s">
        <v>44</v>
      </c>
      <c r="BN140" s="403" t="s">
        <v>44</v>
      </c>
      <c r="BO140" s="403">
        <v>0</v>
      </c>
      <c r="BP140" s="402" t="s">
        <v>44</v>
      </c>
      <c r="BQ140" s="403" t="s">
        <v>44</v>
      </c>
      <c r="BR140" s="403" t="s">
        <v>44</v>
      </c>
      <c r="BS140" s="378">
        <v>25</v>
      </c>
      <c r="BT140" s="373">
        <v>0</v>
      </c>
      <c r="BU140" s="373">
        <v>100</v>
      </c>
      <c r="BV140" s="373" t="s">
        <v>19253</v>
      </c>
      <c r="BW140" s="373">
        <v>0</v>
      </c>
      <c r="BX140" s="373" t="s">
        <v>44</v>
      </c>
      <c r="BY140" s="373" t="s">
        <v>44</v>
      </c>
      <c r="BZ140" s="373" t="s">
        <v>44</v>
      </c>
      <c r="CA140" s="373">
        <v>0</v>
      </c>
      <c r="CB140" s="373" t="s">
        <v>44</v>
      </c>
      <c r="CC140" s="373" t="s">
        <v>44</v>
      </c>
      <c r="CD140" s="373" t="s">
        <v>44</v>
      </c>
      <c r="CE140" s="373">
        <v>0</v>
      </c>
      <c r="CF140" s="373" t="s">
        <v>44</v>
      </c>
      <c r="CG140" s="373" t="s">
        <v>44</v>
      </c>
      <c r="CH140" s="373" t="s">
        <v>44</v>
      </c>
      <c r="CI140" s="372" t="s">
        <v>484</v>
      </c>
      <c r="CJ140" s="372">
        <v>0</v>
      </c>
      <c r="CK140" s="372">
        <v>100</v>
      </c>
      <c r="CL140" s="404">
        <v>0</v>
      </c>
      <c r="CM140" s="404">
        <v>0</v>
      </c>
      <c r="CN140" s="404" t="s">
        <v>44</v>
      </c>
      <c r="CO140" s="404" t="s">
        <v>44</v>
      </c>
      <c r="CP140" s="432" t="s">
        <v>44</v>
      </c>
      <c r="CQ140" s="380" t="s">
        <v>44</v>
      </c>
      <c r="CR140" s="380" t="s">
        <v>44</v>
      </c>
      <c r="CS140" s="380" t="s">
        <v>44</v>
      </c>
      <c r="CT140" s="381" t="s">
        <v>44</v>
      </c>
      <c r="CU140" s="381" t="s">
        <v>44</v>
      </c>
      <c r="CV140" s="381" t="s">
        <v>63</v>
      </c>
      <c r="CW140" s="381">
        <v>0</v>
      </c>
      <c r="CX140" s="382">
        <v>100</v>
      </c>
      <c r="CY140" s="382">
        <v>0</v>
      </c>
      <c r="CZ140" s="382">
        <v>0</v>
      </c>
      <c r="DA140" s="382">
        <v>0</v>
      </c>
      <c r="DB140" s="433">
        <v>0</v>
      </c>
      <c r="DC140" s="538">
        <f t="shared" si="4"/>
        <v>100</v>
      </c>
      <c r="DD140" s="383" t="s">
        <v>19378</v>
      </c>
      <c r="DE140" s="383">
        <v>18</v>
      </c>
      <c r="DF140" s="384" t="s">
        <v>17369</v>
      </c>
      <c r="DG140" s="435" t="s">
        <v>14</v>
      </c>
      <c r="DH140" s="385" t="s">
        <v>738</v>
      </c>
      <c r="DI140" s="385" t="s">
        <v>752</v>
      </c>
      <c r="DJ140" s="385" t="s">
        <v>44</v>
      </c>
      <c r="DK140" s="436" t="s">
        <v>17</v>
      </c>
      <c r="DL140" s="386" t="s">
        <v>44</v>
      </c>
      <c r="DM140" s="386" t="s">
        <v>14</v>
      </c>
      <c r="DN140" s="387" t="s">
        <v>740</v>
      </c>
      <c r="DO140" s="388" t="s">
        <v>31</v>
      </c>
      <c r="DP140" s="388" t="s">
        <v>17</v>
      </c>
      <c r="DQ140" s="388" t="s">
        <v>44</v>
      </c>
      <c r="DR140" s="388" t="s">
        <v>44</v>
      </c>
      <c r="DS140" s="389" t="s">
        <v>32</v>
      </c>
      <c r="DT140" s="392" t="s">
        <v>44</v>
      </c>
      <c r="DU140" s="439" t="s">
        <v>32</v>
      </c>
      <c r="DV140" s="392" t="s">
        <v>44</v>
      </c>
      <c r="DW140" s="392">
        <v>4</v>
      </c>
      <c r="DX140" s="392" t="s">
        <v>17</v>
      </c>
      <c r="DY140" s="444" t="s">
        <v>33</v>
      </c>
      <c r="DZ140" s="445" t="s">
        <v>34</v>
      </c>
      <c r="EA140" s="395" t="s">
        <v>19243</v>
      </c>
      <c r="EB140" s="395" t="s">
        <v>19379</v>
      </c>
      <c r="EC140" s="395" t="s">
        <v>44</v>
      </c>
      <c r="ED140" s="395" t="s">
        <v>44</v>
      </c>
      <c r="EE140" s="384" t="s">
        <v>1010</v>
      </c>
      <c r="EF140" s="383" t="s">
        <v>44</v>
      </c>
      <c r="EG140" s="383" t="s">
        <v>44</v>
      </c>
      <c r="EH140" s="383" t="s">
        <v>44</v>
      </c>
      <c r="EI140" s="383" t="s">
        <v>44</v>
      </c>
      <c r="EJ140" s="383" t="s">
        <v>44</v>
      </c>
      <c r="EK140" s="383" t="s">
        <v>44</v>
      </c>
      <c r="EL140" s="383" t="s">
        <v>722</v>
      </c>
      <c r="EM140" s="374" t="s">
        <v>44</v>
      </c>
      <c r="EN140" s="373" t="s">
        <v>723</v>
      </c>
      <c r="EO140" s="373" t="s">
        <v>44</v>
      </c>
      <c r="EP140" s="374" t="s">
        <v>17</v>
      </c>
      <c r="EQ140" s="374" t="s">
        <v>44</v>
      </c>
      <c r="ER140" s="375">
        <v>5</v>
      </c>
      <c r="ES140" s="396" t="s">
        <v>14</v>
      </c>
      <c r="ET140" s="375" t="s">
        <v>39</v>
      </c>
      <c r="EU140" s="373">
        <v>1</v>
      </c>
      <c r="EV140" s="374" t="s">
        <v>17387</v>
      </c>
      <c r="EW140" s="373">
        <v>0</v>
      </c>
      <c r="EX140" s="372" t="s">
        <v>44</v>
      </c>
      <c r="EY140" s="372">
        <v>0</v>
      </c>
      <c r="EZ140" s="374" t="s">
        <v>44</v>
      </c>
      <c r="FA140" s="373">
        <v>0</v>
      </c>
      <c r="FB140" s="373" t="s">
        <v>44</v>
      </c>
      <c r="FC140" s="373" t="s">
        <v>39</v>
      </c>
      <c r="FD140" s="373">
        <v>1</v>
      </c>
      <c r="FE140" s="372">
        <v>0</v>
      </c>
      <c r="FF140" s="373">
        <v>0</v>
      </c>
      <c r="FG140" s="373">
        <v>0</v>
      </c>
      <c r="FH140" s="373" t="s">
        <v>44</v>
      </c>
      <c r="FI140" s="526" t="s">
        <v>19380</v>
      </c>
      <c r="FJ140" s="526" t="s">
        <v>19381</v>
      </c>
      <c r="FK140" s="526" t="s">
        <v>19382</v>
      </c>
      <c r="FL140" s="527" t="s">
        <v>19383</v>
      </c>
      <c r="FM140" s="374" t="s">
        <v>19384</v>
      </c>
      <c r="FN140" s="372" t="s">
        <v>19385</v>
      </c>
      <c r="FO140" s="372" t="s">
        <v>19251</v>
      </c>
    </row>
    <row r="141" spans="1:171" ht="12.75" customHeight="1" thickBot="1" x14ac:dyDescent="0.35">
      <c r="A141" s="370">
        <v>193</v>
      </c>
      <c r="B141" s="371" t="s">
        <v>11688</v>
      </c>
      <c r="C141" s="337" t="s">
        <v>19695</v>
      </c>
      <c r="D141" s="337" t="s">
        <v>19695</v>
      </c>
      <c r="E141" s="373" t="s">
        <v>13442</v>
      </c>
      <c r="F141" s="372" t="s">
        <v>44</v>
      </c>
      <c r="G141" s="372" t="s">
        <v>369</v>
      </c>
      <c r="H141" s="372" t="s">
        <v>19</v>
      </c>
      <c r="I141" s="372" t="s">
        <v>44</v>
      </c>
      <c r="J141" s="372" t="s">
        <v>20</v>
      </c>
      <c r="K141" s="373" t="s">
        <v>44</v>
      </c>
      <c r="L141" s="373" t="s">
        <v>13465</v>
      </c>
      <c r="M141" s="372" t="s">
        <v>14</v>
      </c>
      <c r="N141" s="372" t="s">
        <v>14</v>
      </c>
      <c r="O141" s="372" t="s">
        <v>44</v>
      </c>
      <c r="P141" s="372" t="s">
        <v>44</v>
      </c>
      <c r="Q141" s="374" t="s">
        <v>44</v>
      </c>
      <c r="R141" s="692" t="s">
        <v>22</v>
      </c>
      <c r="S141" s="373" t="s">
        <v>44</v>
      </c>
      <c r="T141" s="373" t="s">
        <v>44</v>
      </c>
      <c r="U141" s="373" t="s">
        <v>76</v>
      </c>
      <c r="V141" s="372" t="s">
        <v>44</v>
      </c>
      <c r="W141" s="372" t="s">
        <v>44</v>
      </c>
      <c r="X141" s="372" t="s">
        <v>44</v>
      </c>
      <c r="Y141" s="375" t="s">
        <v>44</v>
      </c>
      <c r="Z141" s="373" t="s">
        <v>44</v>
      </c>
      <c r="AA141" s="373" t="s">
        <v>44</v>
      </c>
      <c r="AB141" s="373" t="s">
        <v>14</v>
      </c>
      <c r="AC141" s="373" t="s">
        <v>48</v>
      </c>
      <c r="AD141" s="373" t="s">
        <v>14</v>
      </c>
      <c r="AE141" s="373" t="s">
        <v>39</v>
      </c>
      <c r="AF141" s="373" t="s">
        <v>48</v>
      </c>
      <c r="AG141" s="373" t="s">
        <v>38</v>
      </c>
      <c r="AH141" s="373">
        <v>1</v>
      </c>
      <c r="AI141" s="373">
        <v>30</v>
      </c>
      <c r="AJ141" s="373" t="s">
        <v>483</v>
      </c>
      <c r="AK141" s="372" t="s">
        <v>44</v>
      </c>
      <c r="AL141" s="373">
        <v>2</v>
      </c>
      <c r="AM141" s="374" t="s">
        <v>65</v>
      </c>
      <c r="AN141" s="373" t="s">
        <v>14</v>
      </c>
      <c r="AO141" s="372">
        <v>30</v>
      </c>
      <c r="AP141" s="373" t="s">
        <v>44</v>
      </c>
      <c r="AQ141" s="373" t="s">
        <v>14</v>
      </c>
      <c r="AR141" s="373" t="s">
        <v>13473</v>
      </c>
      <c r="AS141" s="373" t="s">
        <v>44</v>
      </c>
      <c r="AT141" s="374">
        <v>18</v>
      </c>
      <c r="AU141" s="372" t="s">
        <v>19395</v>
      </c>
      <c r="AV141" s="372">
        <v>100000</v>
      </c>
      <c r="AW141" s="373" t="s">
        <v>14</v>
      </c>
      <c r="AX141" s="373">
        <v>36</v>
      </c>
      <c r="AY141" s="372">
        <v>0</v>
      </c>
      <c r="AZ141" s="373" t="s">
        <v>17</v>
      </c>
      <c r="BA141" s="373" t="s">
        <v>19396</v>
      </c>
      <c r="BB141" s="373" t="s">
        <v>486</v>
      </c>
      <c r="BC141" s="373">
        <v>3</v>
      </c>
      <c r="BD141" s="373">
        <v>33</v>
      </c>
      <c r="BE141" s="374">
        <v>67</v>
      </c>
      <c r="BF141" s="372" t="s">
        <v>44</v>
      </c>
      <c r="BG141" s="374">
        <v>0</v>
      </c>
      <c r="BH141" s="373" t="s">
        <v>44</v>
      </c>
      <c r="BI141" s="373" t="s">
        <v>44</v>
      </c>
      <c r="BJ141" s="373" t="s">
        <v>44</v>
      </c>
      <c r="BK141" s="373">
        <v>0</v>
      </c>
      <c r="BL141" s="373" t="s">
        <v>44</v>
      </c>
      <c r="BM141" s="402" t="s">
        <v>44</v>
      </c>
      <c r="BN141" s="403" t="s">
        <v>44</v>
      </c>
      <c r="BO141" s="403">
        <v>0</v>
      </c>
      <c r="BP141" s="402" t="s">
        <v>44</v>
      </c>
      <c r="BQ141" s="403" t="s">
        <v>44</v>
      </c>
      <c r="BR141" s="403" t="s">
        <v>44</v>
      </c>
      <c r="BS141" s="378">
        <v>0</v>
      </c>
      <c r="BT141" s="373" t="s">
        <v>44</v>
      </c>
      <c r="BU141" s="373" t="s">
        <v>44</v>
      </c>
      <c r="BV141" s="373" t="s">
        <v>44</v>
      </c>
      <c r="BW141" s="373">
        <v>0</v>
      </c>
      <c r="BX141" s="373" t="s">
        <v>44</v>
      </c>
      <c r="BY141" s="373" t="s">
        <v>44</v>
      </c>
      <c r="BZ141" s="373" t="s">
        <v>44</v>
      </c>
      <c r="CA141" s="373">
        <v>0</v>
      </c>
      <c r="CB141" s="373" t="s">
        <v>44</v>
      </c>
      <c r="CC141" s="373" t="s">
        <v>44</v>
      </c>
      <c r="CD141" s="373" t="s">
        <v>44</v>
      </c>
      <c r="CE141" s="373">
        <v>0</v>
      </c>
      <c r="CF141" s="373" t="s">
        <v>44</v>
      </c>
      <c r="CG141" s="373" t="s">
        <v>44</v>
      </c>
      <c r="CH141" s="373" t="s">
        <v>44</v>
      </c>
      <c r="CI141" s="372" t="s">
        <v>484</v>
      </c>
      <c r="CJ141" s="372">
        <v>0</v>
      </c>
      <c r="CK141" s="372">
        <v>100</v>
      </c>
      <c r="CL141" s="404">
        <v>0</v>
      </c>
      <c r="CM141" s="404">
        <v>0</v>
      </c>
      <c r="CN141" s="404" t="s">
        <v>44</v>
      </c>
      <c r="CO141" s="404" t="s">
        <v>44</v>
      </c>
      <c r="CP141" s="432" t="s">
        <v>44</v>
      </c>
      <c r="CQ141" s="380" t="s">
        <v>44</v>
      </c>
      <c r="CR141" s="380" t="s">
        <v>44</v>
      </c>
      <c r="CS141" s="380" t="s">
        <v>44</v>
      </c>
      <c r="CT141" s="381" t="s">
        <v>44</v>
      </c>
      <c r="CU141" s="381" t="s">
        <v>44</v>
      </c>
      <c r="CV141" s="381" t="s">
        <v>63</v>
      </c>
      <c r="CW141" s="381">
        <v>0</v>
      </c>
      <c r="CX141" s="382">
        <v>100</v>
      </c>
      <c r="CY141" s="382">
        <v>0</v>
      </c>
      <c r="CZ141" s="382">
        <v>0</v>
      </c>
      <c r="DA141" s="382">
        <v>0</v>
      </c>
      <c r="DB141" s="433">
        <v>0</v>
      </c>
      <c r="DC141" s="538">
        <f t="shared" si="4"/>
        <v>100</v>
      </c>
      <c r="DD141" s="383" t="s">
        <v>19397</v>
      </c>
      <c r="DE141" s="383">
        <v>47</v>
      </c>
      <c r="DF141" s="384" t="s">
        <v>17369</v>
      </c>
      <c r="DG141" s="435" t="s">
        <v>17</v>
      </c>
      <c r="DH141" s="385" t="s">
        <v>44</v>
      </c>
      <c r="DI141" s="385" t="s">
        <v>44</v>
      </c>
      <c r="DJ141" s="385" t="s">
        <v>44</v>
      </c>
      <c r="DK141" s="436" t="s">
        <v>17</v>
      </c>
      <c r="DL141" s="386" t="s">
        <v>44</v>
      </c>
      <c r="DM141" s="386" t="s">
        <v>14</v>
      </c>
      <c r="DN141" s="387" t="s">
        <v>808</v>
      </c>
      <c r="DO141" s="388" t="s">
        <v>31</v>
      </c>
      <c r="DP141" s="388" t="s">
        <v>14</v>
      </c>
      <c r="DQ141" s="388" t="s">
        <v>49</v>
      </c>
      <c r="DR141" s="388" t="s">
        <v>19398</v>
      </c>
      <c r="DS141" s="389" t="s">
        <v>32</v>
      </c>
      <c r="DT141" s="392" t="s">
        <v>44</v>
      </c>
      <c r="DU141" s="439" t="s">
        <v>32</v>
      </c>
      <c r="DV141" s="392" t="s">
        <v>44</v>
      </c>
      <c r="DW141" s="392">
        <v>2</v>
      </c>
      <c r="DX141" s="392" t="s">
        <v>14</v>
      </c>
      <c r="DY141" s="444" t="s">
        <v>51</v>
      </c>
      <c r="DZ141" s="445" t="s">
        <v>44</v>
      </c>
      <c r="EA141" s="395" t="s">
        <v>44</v>
      </c>
      <c r="EB141" s="395" t="s">
        <v>44</v>
      </c>
      <c r="EC141" s="395" t="s">
        <v>44</v>
      </c>
      <c r="ED141" s="395" t="s">
        <v>19399</v>
      </c>
      <c r="EE141" s="384" t="s">
        <v>19400</v>
      </c>
      <c r="EF141" s="383" t="s">
        <v>44</v>
      </c>
      <c r="EG141" s="383" t="s">
        <v>44</v>
      </c>
      <c r="EH141" s="383" t="s">
        <v>44</v>
      </c>
      <c r="EI141" s="383" t="s">
        <v>44</v>
      </c>
      <c r="EJ141" s="383" t="s">
        <v>44</v>
      </c>
      <c r="EK141" s="383" t="s">
        <v>44</v>
      </c>
      <c r="EL141" s="383" t="s">
        <v>722</v>
      </c>
      <c r="EM141" s="374" t="s">
        <v>44</v>
      </c>
      <c r="EN141" s="373" t="s">
        <v>482</v>
      </c>
      <c r="EO141" s="373" t="s">
        <v>44</v>
      </c>
      <c r="EP141" s="374" t="s">
        <v>17</v>
      </c>
      <c r="EQ141" s="374" t="s">
        <v>44</v>
      </c>
      <c r="ER141" s="375">
        <v>15</v>
      </c>
      <c r="ES141" s="396" t="s">
        <v>14</v>
      </c>
      <c r="ET141" s="375" t="s">
        <v>39</v>
      </c>
      <c r="EU141" s="373">
        <v>1</v>
      </c>
      <c r="EV141" s="374" t="s">
        <v>17387</v>
      </c>
      <c r="EW141" s="373">
        <v>0</v>
      </c>
      <c r="EX141" s="372" t="s">
        <v>44</v>
      </c>
      <c r="EY141" s="372">
        <v>0</v>
      </c>
      <c r="EZ141" s="374" t="s">
        <v>17387</v>
      </c>
      <c r="FA141" s="373">
        <v>0</v>
      </c>
      <c r="FB141" s="373" t="s">
        <v>44</v>
      </c>
      <c r="FC141" s="373" t="s">
        <v>17407</v>
      </c>
      <c r="FD141" s="373">
        <v>1</v>
      </c>
      <c r="FE141" s="372">
        <v>0</v>
      </c>
      <c r="FF141" s="373">
        <v>1</v>
      </c>
      <c r="FG141" s="373">
        <v>0</v>
      </c>
      <c r="FH141" s="373" t="s">
        <v>44</v>
      </c>
      <c r="FI141" s="526" t="s">
        <v>19401</v>
      </c>
      <c r="FJ141" s="526" t="s">
        <v>19402</v>
      </c>
      <c r="FK141" s="526" t="s">
        <v>19403</v>
      </c>
      <c r="FL141" s="527" t="s">
        <v>19404</v>
      </c>
      <c r="FM141" s="374" t="s">
        <v>19405</v>
      </c>
      <c r="FN141" s="372" t="s">
        <v>19406</v>
      </c>
      <c r="FO141" s="372" t="s">
        <v>834</v>
      </c>
    </row>
    <row r="142" spans="1:171" ht="12.75" customHeight="1" thickBot="1" x14ac:dyDescent="0.35">
      <c r="A142" s="370">
        <v>195</v>
      </c>
      <c r="B142" s="371" t="s">
        <v>835</v>
      </c>
      <c r="C142" s="337" t="s">
        <v>19695</v>
      </c>
      <c r="D142" s="337" t="s">
        <v>19695</v>
      </c>
      <c r="E142" s="373" t="s">
        <v>13442</v>
      </c>
      <c r="F142" s="372" t="s">
        <v>44</v>
      </c>
      <c r="G142" s="372" t="s">
        <v>15850</v>
      </c>
      <c r="H142" s="372" t="s">
        <v>19</v>
      </c>
      <c r="I142" s="372" t="s">
        <v>44</v>
      </c>
      <c r="J142" s="372" t="s">
        <v>20</v>
      </c>
      <c r="K142" s="373" t="s">
        <v>44</v>
      </c>
      <c r="L142" s="373" t="s">
        <v>21</v>
      </c>
      <c r="M142" s="372" t="s">
        <v>14</v>
      </c>
      <c r="N142" s="372" t="s">
        <v>14</v>
      </c>
      <c r="O142" s="372" t="s">
        <v>44</v>
      </c>
      <c r="P142" s="372" t="s">
        <v>44</v>
      </c>
      <c r="Q142" s="374" t="s">
        <v>44</v>
      </c>
      <c r="R142" s="692" t="s">
        <v>47</v>
      </c>
      <c r="S142" s="373" t="s">
        <v>48</v>
      </c>
      <c r="T142" s="373" t="s">
        <v>44</v>
      </c>
      <c r="U142" s="373" t="s">
        <v>44</v>
      </c>
      <c r="V142" s="372" t="s">
        <v>44</v>
      </c>
      <c r="W142" s="372" t="s">
        <v>44</v>
      </c>
      <c r="X142" s="372" t="s">
        <v>44</v>
      </c>
      <c r="Y142" s="375" t="s">
        <v>44</v>
      </c>
      <c r="Z142" s="373" t="s">
        <v>44</v>
      </c>
      <c r="AA142" s="373" t="s">
        <v>44</v>
      </c>
      <c r="AB142" s="373" t="s">
        <v>14</v>
      </c>
      <c r="AC142" s="373" t="s">
        <v>39</v>
      </c>
      <c r="AD142" s="373" t="s">
        <v>14</v>
      </c>
      <c r="AE142" s="373" t="s">
        <v>48</v>
      </c>
      <c r="AF142" s="373" t="s">
        <v>44</v>
      </c>
      <c r="AG142" s="373" t="s">
        <v>38</v>
      </c>
      <c r="AH142" s="373">
        <v>1</v>
      </c>
      <c r="AI142" s="373">
        <v>30</v>
      </c>
      <c r="AJ142" s="373" t="s">
        <v>483</v>
      </c>
      <c r="AK142" s="372" t="s">
        <v>44</v>
      </c>
      <c r="AL142" s="373">
        <v>5</v>
      </c>
      <c r="AM142" s="374" t="s">
        <v>37</v>
      </c>
      <c r="AN142" s="373" t="s">
        <v>14</v>
      </c>
      <c r="AO142" s="372">
        <v>60</v>
      </c>
      <c r="AP142" s="373" t="s">
        <v>44</v>
      </c>
      <c r="AQ142" s="373" t="s">
        <v>17</v>
      </c>
      <c r="AR142" s="373" t="s">
        <v>44</v>
      </c>
      <c r="AS142" s="373" t="s">
        <v>44</v>
      </c>
      <c r="AT142" s="374">
        <v>0</v>
      </c>
      <c r="AU142" s="372" t="s">
        <v>44</v>
      </c>
      <c r="AV142" s="372">
        <v>0</v>
      </c>
      <c r="AW142" s="373" t="s">
        <v>44</v>
      </c>
      <c r="AX142" s="373">
        <v>0</v>
      </c>
      <c r="AY142" s="372">
        <v>0</v>
      </c>
      <c r="AZ142" s="373" t="s">
        <v>14</v>
      </c>
      <c r="BA142" s="373" t="s">
        <v>19418</v>
      </c>
      <c r="BB142" s="373" t="s">
        <v>1117</v>
      </c>
      <c r="BC142" s="373">
        <v>4</v>
      </c>
      <c r="BD142" s="373">
        <v>100</v>
      </c>
      <c r="BE142" s="374">
        <v>0</v>
      </c>
      <c r="BF142" s="372" t="s">
        <v>44</v>
      </c>
      <c r="BG142" s="374">
        <v>0</v>
      </c>
      <c r="BH142" s="373" t="s">
        <v>44</v>
      </c>
      <c r="BI142" s="373" t="s">
        <v>44</v>
      </c>
      <c r="BJ142" s="373" t="s">
        <v>44</v>
      </c>
      <c r="BK142" s="373">
        <v>0</v>
      </c>
      <c r="BL142" s="373" t="s">
        <v>44</v>
      </c>
      <c r="BM142" s="402" t="s">
        <v>44</v>
      </c>
      <c r="BN142" s="403" t="s">
        <v>44</v>
      </c>
      <c r="BO142" s="403">
        <v>0</v>
      </c>
      <c r="BP142" s="402" t="s">
        <v>44</v>
      </c>
      <c r="BQ142" s="403" t="s">
        <v>44</v>
      </c>
      <c r="BR142" s="403" t="s">
        <v>44</v>
      </c>
      <c r="BS142" s="378">
        <v>0</v>
      </c>
      <c r="BT142" s="373" t="s">
        <v>44</v>
      </c>
      <c r="BU142" s="373" t="s">
        <v>44</v>
      </c>
      <c r="BV142" s="373" t="s">
        <v>44</v>
      </c>
      <c r="BW142" s="373">
        <v>3</v>
      </c>
      <c r="BX142" s="373">
        <v>100</v>
      </c>
      <c r="BY142" s="373">
        <v>0</v>
      </c>
      <c r="BZ142" s="373" t="s">
        <v>44</v>
      </c>
      <c r="CA142" s="373">
        <v>0</v>
      </c>
      <c r="CB142" s="373" t="s">
        <v>44</v>
      </c>
      <c r="CC142" s="373" t="s">
        <v>44</v>
      </c>
      <c r="CD142" s="373" t="s">
        <v>44</v>
      </c>
      <c r="CE142" s="373">
        <v>0</v>
      </c>
      <c r="CF142" s="373" t="s">
        <v>44</v>
      </c>
      <c r="CG142" s="373" t="s">
        <v>44</v>
      </c>
      <c r="CH142" s="373" t="s">
        <v>44</v>
      </c>
      <c r="CI142" s="372" t="s">
        <v>484</v>
      </c>
      <c r="CJ142" s="372">
        <v>0</v>
      </c>
      <c r="CK142" s="372">
        <v>100</v>
      </c>
      <c r="CL142" s="404">
        <v>0</v>
      </c>
      <c r="CM142" s="404">
        <v>0</v>
      </c>
      <c r="CN142" s="404" t="s">
        <v>44</v>
      </c>
      <c r="CO142" s="404" t="s">
        <v>44</v>
      </c>
      <c r="CP142" s="432" t="s">
        <v>44</v>
      </c>
      <c r="CQ142" s="380" t="s">
        <v>44</v>
      </c>
      <c r="CR142" s="380" t="s">
        <v>44</v>
      </c>
      <c r="CS142" s="380" t="s">
        <v>44</v>
      </c>
      <c r="CT142" s="381" t="s">
        <v>44</v>
      </c>
      <c r="CU142" s="381" t="s">
        <v>44</v>
      </c>
      <c r="CV142" s="381" t="s">
        <v>91</v>
      </c>
      <c r="CW142" s="381">
        <v>100</v>
      </c>
      <c r="CX142" s="382">
        <v>0</v>
      </c>
      <c r="CY142" s="382">
        <v>0</v>
      </c>
      <c r="CZ142" s="382">
        <v>0</v>
      </c>
      <c r="DA142" s="382">
        <v>0</v>
      </c>
      <c r="DB142" s="433">
        <v>0</v>
      </c>
      <c r="DC142" s="538">
        <f t="shared" si="4"/>
        <v>100</v>
      </c>
      <c r="DD142" s="383" t="s">
        <v>19419</v>
      </c>
      <c r="DE142" s="383">
        <v>97</v>
      </c>
      <c r="DF142" s="384" t="s">
        <v>17369</v>
      </c>
      <c r="DG142" s="435" t="s">
        <v>17</v>
      </c>
      <c r="DH142" s="385" t="s">
        <v>44</v>
      </c>
      <c r="DI142" s="385" t="s">
        <v>44</v>
      </c>
      <c r="DJ142" s="385" t="s">
        <v>44</v>
      </c>
      <c r="DK142" s="436" t="s">
        <v>17</v>
      </c>
      <c r="DL142" s="386" t="s">
        <v>44</v>
      </c>
      <c r="DM142" s="386" t="s">
        <v>14</v>
      </c>
      <c r="DN142" s="387" t="s">
        <v>40</v>
      </c>
      <c r="DO142" s="388" t="s">
        <v>31</v>
      </c>
      <c r="DP142" s="388" t="s">
        <v>17</v>
      </c>
      <c r="DQ142" s="388" t="s">
        <v>44</v>
      </c>
      <c r="DR142" s="388" t="s">
        <v>44</v>
      </c>
      <c r="DS142" s="389" t="s">
        <v>840</v>
      </c>
      <c r="DT142" s="392" t="s">
        <v>19420</v>
      </c>
      <c r="DU142" s="439" t="s">
        <v>32</v>
      </c>
      <c r="DV142" s="392" t="s">
        <v>44</v>
      </c>
      <c r="DW142" s="392">
        <v>1</v>
      </c>
      <c r="DX142" s="392" t="s">
        <v>17</v>
      </c>
      <c r="DY142" s="444" t="s">
        <v>44</v>
      </c>
      <c r="DZ142" s="445" t="s">
        <v>44</v>
      </c>
      <c r="EA142" s="395" t="s">
        <v>44</v>
      </c>
      <c r="EB142" s="395" t="s">
        <v>44</v>
      </c>
      <c r="EC142" s="395" t="s">
        <v>44</v>
      </c>
      <c r="ED142" s="395" t="s">
        <v>44</v>
      </c>
      <c r="EE142" s="384" t="s">
        <v>44</v>
      </c>
      <c r="EF142" s="383" t="s">
        <v>96</v>
      </c>
      <c r="EG142" s="383" t="s">
        <v>44</v>
      </c>
      <c r="EH142" s="383" t="s">
        <v>44</v>
      </c>
      <c r="EI142" s="383" t="s">
        <v>44</v>
      </c>
      <c r="EJ142" s="383" t="s">
        <v>19421</v>
      </c>
      <c r="EK142" s="383" t="s">
        <v>19422</v>
      </c>
      <c r="EL142" s="383" t="s">
        <v>722</v>
      </c>
      <c r="EM142" s="374" t="s">
        <v>44</v>
      </c>
      <c r="EN142" s="373" t="s">
        <v>482</v>
      </c>
      <c r="EO142" s="373" t="s">
        <v>44</v>
      </c>
      <c r="EP142" s="374" t="s">
        <v>17</v>
      </c>
      <c r="EQ142" s="374" t="s">
        <v>44</v>
      </c>
      <c r="ER142" s="375">
        <v>10</v>
      </c>
      <c r="ES142" s="396" t="s">
        <v>14</v>
      </c>
      <c r="ET142" s="375" t="s">
        <v>17407</v>
      </c>
      <c r="EU142" s="373">
        <v>1</v>
      </c>
      <c r="EV142" s="374" t="s">
        <v>17358</v>
      </c>
      <c r="EW142" s="373">
        <v>0</v>
      </c>
      <c r="EX142" s="372" t="s">
        <v>44</v>
      </c>
      <c r="EY142" s="372">
        <v>1</v>
      </c>
      <c r="EZ142" s="374" t="s">
        <v>17387</v>
      </c>
      <c r="FA142" s="373">
        <v>0</v>
      </c>
      <c r="FB142" s="373" t="s">
        <v>44</v>
      </c>
      <c r="FC142" s="373" t="s">
        <v>48</v>
      </c>
      <c r="FD142" s="373">
        <v>0</v>
      </c>
      <c r="FE142" s="372">
        <v>0</v>
      </c>
      <c r="FF142" s="373">
        <v>1</v>
      </c>
      <c r="FG142" s="373">
        <v>0</v>
      </c>
      <c r="FH142" s="373" t="s">
        <v>44</v>
      </c>
      <c r="FI142" s="526" t="s">
        <v>19423</v>
      </c>
      <c r="FJ142" s="526" t="s">
        <v>19424</v>
      </c>
      <c r="FK142" s="526" t="s">
        <v>19425</v>
      </c>
      <c r="FL142" s="527" t="s">
        <v>19426</v>
      </c>
      <c r="FM142" s="374" t="s">
        <v>19427</v>
      </c>
      <c r="FN142" s="372" t="s">
        <v>19428</v>
      </c>
      <c r="FO142" s="372" t="s">
        <v>19429</v>
      </c>
    </row>
    <row r="143" spans="1:171" ht="12.75" customHeight="1" thickBot="1" x14ac:dyDescent="0.35">
      <c r="A143" s="370">
        <v>198</v>
      </c>
      <c r="B143" s="371" t="s">
        <v>914</v>
      </c>
      <c r="C143" s="337" t="s">
        <v>19695</v>
      </c>
      <c r="D143" s="337" t="s">
        <v>19695</v>
      </c>
      <c r="E143" s="373" t="s">
        <v>13442</v>
      </c>
      <c r="F143" s="372" t="s">
        <v>44</v>
      </c>
      <c r="G143" s="372" t="s">
        <v>376</v>
      </c>
      <c r="H143" s="372" t="s">
        <v>19</v>
      </c>
      <c r="I143" s="372" t="s">
        <v>44</v>
      </c>
      <c r="J143" s="372" t="s">
        <v>20</v>
      </c>
      <c r="K143" s="373" t="s">
        <v>44</v>
      </c>
      <c r="L143" s="373" t="s">
        <v>21</v>
      </c>
      <c r="M143" s="372" t="s">
        <v>17</v>
      </c>
      <c r="N143" s="372" t="s">
        <v>14</v>
      </c>
      <c r="O143" s="372" t="s">
        <v>44</v>
      </c>
      <c r="P143" s="372" t="s">
        <v>44</v>
      </c>
      <c r="Q143" s="374" t="s">
        <v>44</v>
      </c>
      <c r="R143" s="692" t="s">
        <v>22</v>
      </c>
      <c r="S143" s="373" t="s">
        <v>44</v>
      </c>
      <c r="T143" s="373" t="s">
        <v>44</v>
      </c>
      <c r="U143" s="373" t="s">
        <v>76</v>
      </c>
      <c r="V143" s="372" t="s">
        <v>44</v>
      </c>
      <c r="W143" s="372" t="s">
        <v>44</v>
      </c>
      <c r="X143" s="372" t="s">
        <v>44</v>
      </c>
      <c r="Y143" s="375" t="s">
        <v>44</v>
      </c>
      <c r="Z143" s="373" t="s">
        <v>44</v>
      </c>
      <c r="AA143" s="373" t="s">
        <v>44</v>
      </c>
      <c r="AB143" s="373" t="s">
        <v>14</v>
      </c>
      <c r="AC143" s="373" t="s">
        <v>48</v>
      </c>
      <c r="AD143" s="373" t="s">
        <v>14</v>
      </c>
      <c r="AE143" s="373" t="s">
        <v>48</v>
      </c>
      <c r="AF143" s="373" t="s">
        <v>44</v>
      </c>
      <c r="AG143" s="373" t="s">
        <v>26</v>
      </c>
      <c r="AH143" s="373">
        <v>2</v>
      </c>
      <c r="AI143" s="373">
        <v>30</v>
      </c>
      <c r="AJ143" s="373" t="s">
        <v>483</v>
      </c>
      <c r="AK143" s="372" t="s">
        <v>44</v>
      </c>
      <c r="AL143" s="373">
        <v>4</v>
      </c>
      <c r="AM143" s="374" t="s">
        <v>27</v>
      </c>
      <c r="AN143" s="373" t="s">
        <v>14</v>
      </c>
      <c r="AO143" s="372">
        <v>10</v>
      </c>
      <c r="AP143" s="373" t="s">
        <v>44</v>
      </c>
      <c r="AQ143" s="373" t="s">
        <v>14</v>
      </c>
      <c r="AR143" s="373" t="s">
        <v>498</v>
      </c>
      <c r="AS143" s="373" t="s">
        <v>44</v>
      </c>
      <c r="AT143" s="374">
        <v>12</v>
      </c>
      <c r="AU143" s="372" t="s">
        <v>19454</v>
      </c>
      <c r="AV143" s="372">
        <v>130000</v>
      </c>
      <c r="AW143" s="373" t="s">
        <v>17</v>
      </c>
      <c r="AX143" s="373">
        <v>0</v>
      </c>
      <c r="AY143" s="372">
        <v>12</v>
      </c>
      <c r="AZ143" s="373" t="s">
        <v>14</v>
      </c>
      <c r="BA143" s="373" t="s">
        <v>19455</v>
      </c>
      <c r="BB143" s="373" t="s">
        <v>486</v>
      </c>
      <c r="BC143" s="373">
        <v>1</v>
      </c>
      <c r="BD143" s="373">
        <v>100</v>
      </c>
      <c r="BE143" s="374">
        <v>0</v>
      </c>
      <c r="BF143" s="372" t="s">
        <v>44</v>
      </c>
      <c r="BG143" s="374">
        <v>0</v>
      </c>
      <c r="BH143" s="373" t="s">
        <v>44</v>
      </c>
      <c r="BI143" s="373" t="s">
        <v>44</v>
      </c>
      <c r="BJ143" s="373" t="s">
        <v>44</v>
      </c>
      <c r="BK143" s="373">
        <v>0</v>
      </c>
      <c r="BL143" s="373" t="s">
        <v>44</v>
      </c>
      <c r="BM143" s="402" t="s">
        <v>44</v>
      </c>
      <c r="BN143" s="403" t="s">
        <v>44</v>
      </c>
      <c r="BO143" s="403">
        <v>0</v>
      </c>
      <c r="BP143" s="402" t="s">
        <v>44</v>
      </c>
      <c r="BQ143" s="403" t="s">
        <v>44</v>
      </c>
      <c r="BR143" s="403" t="s">
        <v>44</v>
      </c>
      <c r="BS143" s="378">
        <v>0</v>
      </c>
      <c r="BT143" s="373" t="s">
        <v>44</v>
      </c>
      <c r="BU143" s="373" t="s">
        <v>44</v>
      </c>
      <c r="BV143" s="373" t="s">
        <v>44</v>
      </c>
      <c r="BW143" s="373">
        <v>0</v>
      </c>
      <c r="BX143" s="373" t="s">
        <v>44</v>
      </c>
      <c r="BY143" s="373" t="s">
        <v>44</v>
      </c>
      <c r="BZ143" s="373" t="s">
        <v>44</v>
      </c>
      <c r="CA143" s="373">
        <v>0</v>
      </c>
      <c r="CB143" s="373" t="s">
        <v>44</v>
      </c>
      <c r="CC143" s="373" t="s">
        <v>44</v>
      </c>
      <c r="CD143" s="373" t="s">
        <v>44</v>
      </c>
      <c r="CE143" s="373">
        <v>0</v>
      </c>
      <c r="CF143" s="373" t="s">
        <v>44</v>
      </c>
      <c r="CG143" s="373" t="s">
        <v>44</v>
      </c>
      <c r="CH143" s="373" t="s">
        <v>44</v>
      </c>
      <c r="CI143" s="372" t="s">
        <v>484</v>
      </c>
      <c r="CJ143" s="372">
        <v>0</v>
      </c>
      <c r="CK143" s="372">
        <v>100</v>
      </c>
      <c r="CL143" s="404">
        <v>0</v>
      </c>
      <c r="CM143" s="404">
        <v>0</v>
      </c>
      <c r="CN143" s="404" t="s">
        <v>44</v>
      </c>
      <c r="CO143" s="404" t="s">
        <v>44</v>
      </c>
      <c r="CP143" s="432" t="s">
        <v>44</v>
      </c>
      <c r="CQ143" s="380" t="s">
        <v>44</v>
      </c>
      <c r="CR143" s="380" t="s">
        <v>44</v>
      </c>
      <c r="CS143" s="380" t="s">
        <v>44</v>
      </c>
      <c r="CT143" s="381" t="s">
        <v>44</v>
      </c>
      <c r="CU143" s="381" t="s">
        <v>44</v>
      </c>
      <c r="CV143" s="381" t="s">
        <v>91</v>
      </c>
      <c r="CW143" s="381">
        <v>100</v>
      </c>
      <c r="CX143" s="382">
        <v>0</v>
      </c>
      <c r="CY143" s="382">
        <v>0</v>
      </c>
      <c r="CZ143" s="382">
        <v>0</v>
      </c>
      <c r="DA143" s="382">
        <v>0</v>
      </c>
      <c r="DB143" s="433">
        <v>0</v>
      </c>
      <c r="DC143" s="538">
        <f t="shared" si="4"/>
        <v>100</v>
      </c>
      <c r="DD143" s="383" t="s">
        <v>19456</v>
      </c>
      <c r="DE143" s="383">
        <v>31</v>
      </c>
      <c r="DF143" s="384" t="s">
        <v>17369</v>
      </c>
      <c r="DG143" s="435" t="s">
        <v>17</v>
      </c>
      <c r="DH143" s="385" t="s">
        <v>44</v>
      </c>
      <c r="DI143" s="385" t="s">
        <v>44</v>
      </c>
      <c r="DJ143" s="385" t="s">
        <v>44</v>
      </c>
      <c r="DK143" s="436" t="s">
        <v>14</v>
      </c>
      <c r="DL143" s="386" t="s">
        <v>19457</v>
      </c>
      <c r="DM143" s="386" t="s">
        <v>14</v>
      </c>
      <c r="DN143" s="387" t="s">
        <v>740</v>
      </c>
      <c r="DO143" s="388" t="s">
        <v>31</v>
      </c>
      <c r="DP143" s="388" t="s">
        <v>14</v>
      </c>
      <c r="DQ143" s="388" t="s">
        <v>30</v>
      </c>
      <c r="DR143" s="388" t="s">
        <v>19458</v>
      </c>
      <c r="DS143" s="389" t="s">
        <v>50</v>
      </c>
      <c r="DT143" s="392" t="s">
        <v>44</v>
      </c>
      <c r="DU143" s="439" t="s">
        <v>32</v>
      </c>
      <c r="DV143" s="392" t="s">
        <v>44</v>
      </c>
      <c r="DW143" s="392">
        <v>1</v>
      </c>
      <c r="DX143" s="392" t="s">
        <v>14</v>
      </c>
      <c r="DY143" s="444" t="s">
        <v>51</v>
      </c>
      <c r="DZ143" s="445" t="s">
        <v>44</v>
      </c>
      <c r="EA143" s="395" t="s">
        <v>44</v>
      </c>
      <c r="EB143" s="395" t="s">
        <v>44</v>
      </c>
      <c r="EC143" s="395" t="s">
        <v>44</v>
      </c>
      <c r="ED143" s="395" t="s">
        <v>19459</v>
      </c>
      <c r="EE143" s="384" t="s">
        <v>19460</v>
      </c>
      <c r="EF143" s="383" t="s">
        <v>44</v>
      </c>
      <c r="EG143" s="383" t="s">
        <v>44</v>
      </c>
      <c r="EH143" s="383" t="s">
        <v>44</v>
      </c>
      <c r="EI143" s="383" t="s">
        <v>44</v>
      </c>
      <c r="EJ143" s="383" t="s">
        <v>44</v>
      </c>
      <c r="EK143" s="383" t="s">
        <v>44</v>
      </c>
      <c r="EL143" s="383" t="s">
        <v>722</v>
      </c>
      <c r="EM143" s="374" t="s">
        <v>44</v>
      </c>
      <c r="EN143" s="373" t="s">
        <v>482</v>
      </c>
      <c r="EO143" s="373" t="s">
        <v>44</v>
      </c>
      <c r="EP143" s="374" t="s">
        <v>17</v>
      </c>
      <c r="EQ143" s="374" t="s">
        <v>44</v>
      </c>
      <c r="ER143" s="375">
        <v>1</v>
      </c>
      <c r="ES143" s="396" t="s">
        <v>17</v>
      </c>
      <c r="ET143" s="375" t="s">
        <v>17407</v>
      </c>
      <c r="EU143" s="373">
        <v>1</v>
      </c>
      <c r="EV143" s="374" t="s">
        <v>17387</v>
      </c>
      <c r="EW143" s="373">
        <v>0</v>
      </c>
      <c r="EX143" s="372" t="s">
        <v>44</v>
      </c>
      <c r="EY143" s="372">
        <v>1</v>
      </c>
      <c r="EZ143" s="374" t="s">
        <v>17387</v>
      </c>
      <c r="FA143" s="373">
        <v>0</v>
      </c>
      <c r="FB143" s="373" t="s">
        <v>44</v>
      </c>
      <c r="FC143" s="373" t="s">
        <v>17407</v>
      </c>
      <c r="FD143" s="373">
        <v>1</v>
      </c>
      <c r="FE143" s="372">
        <v>0</v>
      </c>
      <c r="FF143" s="373">
        <v>1</v>
      </c>
      <c r="FG143" s="373">
        <v>0</v>
      </c>
      <c r="FH143" s="373" t="s">
        <v>44</v>
      </c>
      <c r="FI143" s="526" t="s">
        <v>19461</v>
      </c>
      <c r="FJ143" s="526" t="s">
        <v>19462</v>
      </c>
      <c r="FK143" s="526" t="s">
        <v>19463</v>
      </c>
      <c r="FL143" s="527" t="s">
        <v>19464</v>
      </c>
      <c r="FM143" s="374" t="s">
        <v>19465</v>
      </c>
      <c r="FN143" s="372" t="s">
        <v>19466</v>
      </c>
      <c r="FO143" s="372" t="s">
        <v>19467</v>
      </c>
    </row>
    <row r="144" spans="1:171" ht="12.75" customHeight="1" thickBot="1" x14ac:dyDescent="0.35">
      <c r="A144" s="370">
        <v>199</v>
      </c>
      <c r="B144" s="371" t="s">
        <v>11377</v>
      </c>
      <c r="C144" s="337" t="s">
        <v>19695</v>
      </c>
      <c r="D144" s="337" t="s">
        <v>19695</v>
      </c>
      <c r="E144" s="373" t="s">
        <v>13442</v>
      </c>
      <c r="F144" s="372" t="s">
        <v>44</v>
      </c>
      <c r="G144" s="372" t="s">
        <v>369</v>
      </c>
      <c r="H144" s="372" t="s">
        <v>58</v>
      </c>
      <c r="I144" s="372" t="s">
        <v>44</v>
      </c>
      <c r="J144" s="372" t="s">
        <v>17552</v>
      </c>
      <c r="K144" s="373" t="s">
        <v>44</v>
      </c>
      <c r="L144" s="373" t="s">
        <v>21</v>
      </c>
      <c r="M144" s="372" t="s">
        <v>14</v>
      </c>
      <c r="N144" s="372" t="s">
        <v>14</v>
      </c>
      <c r="O144" s="372" t="s">
        <v>44</v>
      </c>
      <c r="P144" s="372" t="s">
        <v>44</v>
      </c>
      <c r="Q144" s="374" t="s">
        <v>44</v>
      </c>
      <c r="R144" s="692" t="s">
        <v>47</v>
      </c>
      <c r="S144" s="373" t="s">
        <v>48</v>
      </c>
      <c r="T144" s="373" t="s">
        <v>44</v>
      </c>
      <c r="U144" s="373" t="s">
        <v>44</v>
      </c>
      <c r="V144" s="372" t="s">
        <v>44</v>
      </c>
      <c r="W144" s="372" t="s">
        <v>44</v>
      </c>
      <c r="X144" s="372" t="s">
        <v>44</v>
      </c>
      <c r="Y144" s="375" t="s">
        <v>44</v>
      </c>
      <c r="Z144" s="373" t="s">
        <v>44</v>
      </c>
      <c r="AA144" s="373" t="s">
        <v>44</v>
      </c>
      <c r="AB144" s="373" t="s">
        <v>14</v>
      </c>
      <c r="AC144" s="373" t="s">
        <v>68</v>
      </c>
      <c r="AD144" s="373" t="s">
        <v>17</v>
      </c>
      <c r="AE144" s="373" t="s">
        <v>44</v>
      </c>
      <c r="AF144" s="373" t="s">
        <v>44</v>
      </c>
      <c r="AG144" s="373" t="s">
        <v>26</v>
      </c>
      <c r="AH144" s="373">
        <v>3</v>
      </c>
      <c r="AI144" s="373">
        <v>15</v>
      </c>
      <c r="AJ144" s="373" t="s">
        <v>483</v>
      </c>
      <c r="AK144" s="372" t="s">
        <v>44</v>
      </c>
      <c r="AL144" s="373">
        <v>3</v>
      </c>
      <c r="AM144" s="374" t="s">
        <v>65</v>
      </c>
      <c r="AN144" s="373" t="s">
        <v>14</v>
      </c>
      <c r="AO144" s="372">
        <v>100</v>
      </c>
      <c r="AP144" s="373" t="s">
        <v>44</v>
      </c>
      <c r="AQ144" s="373" t="s">
        <v>17</v>
      </c>
      <c r="AR144" s="373" t="s">
        <v>44</v>
      </c>
      <c r="AS144" s="373" t="s">
        <v>44</v>
      </c>
      <c r="AT144" s="374">
        <v>0</v>
      </c>
      <c r="AU144" s="372" t="s">
        <v>44</v>
      </c>
      <c r="AV144" s="372">
        <v>0</v>
      </c>
      <c r="AW144" s="373" t="s">
        <v>44</v>
      </c>
      <c r="AX144" s="373">
        <v>0</v>
      </c>
      <c r="AY144" s="372">
        <v>0</v>
      </c>
      <c r="AZ144" s="373" t="s">
        <v>14</v>
      </c>
      <c r="BA144" s="373" t="s">
        <v>13451</v>
      </c>
      <c r="BB144" s="373" t="s">
        <v>19468</v>
      </c>
      <c r="BC144" s="373">
        <v>0</v>
      </c>
      <c r="BD144" s="373" t="s">
        <v>44</v>
      </c>
      <c r="BE144" s="374" t="s">
        <v>44</v>
      </c>
      <c r="BF144" s="372" t="s">
        <v>44</v>
      </c>
      <c r="BG144" s="374">
        <v>0</v>
      </c>
      <c r="BH144" s="373" t="s">
        <v>44</v>
      </c>
      <c r="BI144" s="373" t="s">
        <v>44</v>
      </c>
      <c r="BJ144" s="373" t="s">
        <v>44</v>
      </c>
      <c r="BK144" s="373">
        <v>5</v>
      </c>
      <c r="BL144" s="373">
        <v>90</v>
      </c>
      <c r="BM144" s="402">
        <v>10</v>
      </c>
      <c r="BN144" s="403" t="s">
        <v>44</v>
      </c>
      <c r="BO144" s="403">
        <v>3</v>
      </c>
      <c r="BP144" s="402">
        <v>90</v>
      </c>
      <c r="BQ144" s="403">
        <v>10</v>
      </c>
      <c r="BR144" s="403" t="s">
        <v>44</v>
      </c>
      <c r="BS144" s="378">
        <v>20</v>
      </c>
      <c r="BT144" s="373">
        <v>0</v>
      </c>
      <c r="BU144" s="373">
        <v>100</v>
      </c>
      <c r="BV144" s="373" t="s">
        <v>19469</v>
      </c>
      <c r="BW144" s="373">
        <v>0</v>
      </c>
      <c r="BX144" s="373" t="s">
        <v>44</v>
      </c>
      <c r="BY144" s="373" t="s">
        <v>44</v>
      </c>
      <c r="BZ144" s="373" t="s">
        <v>44</v>
      </c>
      <c r="CA144" s="373">
        <v>1</v>
      </c>
      <c r="CB144" s="373">
        <v>0</v>
      </c>
      <c r="CC144" s="373">
        <v>100</v>
      </c>
      <c r="CD144" s="373" t="s">
        <v>19470</v>
      </c>
      <c r="CE144" s="373">
        <v>0</v>
      </c>
      <c r="CF144" s="373" t="s">
        <v>44</v>
      </c>
      <c r="CG144" s="373" t="s">
        <v>44</v>
      </c>
      <c r="CH144" s="373" t="s">
        <v>44</v>
      </c>
      <c r="CI144" s="372" t="s">
        <v>484</v>
      </c>
      <c r="CJ144" s="372">
        <v>0</v>
      </c>
      <c r="CK144" s="372">
        <v>100</v>
      </c>
      <c r="CL144" s="404">
        <v>0</v>
      </c>
      <c r="CM144" s="404">
        <v>0</v>
      </c>
      <c r="CN144" s="404" t="s">
        <v>44</v>
      </c>
      <c r="CO144" s="404" t="s">
        <v>44</v>
      </c>
      <c r="CP144" s="432" t="s">
        <v>44</v>
      </c>
      <c r="CQ144" s="380" t="s">
        <v>44</v>
      </c>
      <c r="CR144" s="380" t="s">
        <v>44</v>
      </c>
      <c r="CS144" s="380" t="s">
        <v>44</v>
      </c>
      <c r="CT144" s="381" t="s">
        <v>44</v>
      </c>
      <c r="CU144" s="381" t="s">
        <v>44</v>
      </c>
      <c r="CV144" s="381" t="s">
        <v>63</v>
      </c>
      <c r="CW144" s="381">
        <v>0</v>
      </c>
      <c r="CX144" s="382">
        <v>100</v>
      </c>
      <c r="CY144" s="382">
        <v>0</v>
      </c>
      <c r="CZ144" s="382">
        <v>0</v>
      </c>
      <c r="DA144" s="382">
        <v>0</v>
      </c>
      <c r="DB144" s="433">
        <v>0</v>
      </c>
      <c r="DC144" s="538">
        <f t="shared" si="4"/>
        <v>100</v>
      </c>
      <c r="DD144" s="383" t="s">
        <v>19471</v>
      </c>
      <c r="DE144" s="383">
        <v>47</v>
      </c>
      <c r="DF144" s="384" t="s">
        <v>17369</v>
      </c>
      <c r="DG144" s="435" t="s">
        <v>17</v>
      </c>
      <c r="DH144" s="385" t="s">
        <v>44</v>
      </c>
      <c r="DI144" s="385" t="s">
        <v>44</v>
      </c>
      <c r="DJ144" s="385" t="s">
        <v>44</v>
      </c>
      <c r="DK144" s="436" t="s">
        <v>14</v>
      </c>
      <c r="DL144" s="386" t="s">
        <v>493</v>
      </c>
      <c r="DM144" s="386" t="s">
        <v>14</v>
      </c>
      <c r="DN144" s="387" t="s">
        <v>60</v>
      </c>
      <c r="DO144" s="388" t="s">
        <v>31</v>
      </c>
      <c r="DP144" s="388" t="s">
        <v>17</v>
      </c>
      <c r="DQ144" s="388" t="s">
        <v>44</v>
      </c>
      <c r="DR144" s="388" t="s">
        <v>44</v>
      </c>
      <c r="DS144" s="389" t="s">
        <v>32</v>
      </c>
      <c r="DT144" s="392" t="s">
        <v>44</v>
      </c>
      <c r="DU144" s="439" t="s">
        <v>44</v>
      </c>
      <c r="DV144" s="392" t="s">
        <v>44</v>
      </c>
      <c r="DW144" s="392">
        <v>5</v>
      </c>
      <c r="DX144" s="392" t="s">
        <v>14</v>
      </c>
      <c r="DY144" s="444" t="s">
        <v>44</v>
      </c>
      <c r="DZ144" s="445" t="s">
        <v>44</v>
      </c>
      <c r="EA144" s="395" t="s">
        <v>44</v>
      </c>
      <c r="EB144" s="395" t="s">
        <v>44</v>
      </c>
      <c r="EC144" s="395" t="s">
        <v>44</v>
      </c>
      <c r="ED144" s="395" t="s">
        <v>44</v>
      </c>
      <c r="EE144" s="384" t="s">
        <v>44</v>
      </c>
      <c r="EF144" s="383" t="s">
        <v>33</v>
      </c>
      <c r="EG144" s="383" t="s">
        <v>13496</v>
      </c>
      <c r="EH144" s="383" t="s">
        <v>13499</v>
      </c>
      <c r="EI144" s="383" t="s">
        <v>44</v>
      </c>
      <c r="EJ144" s="383" t="s">
        <v>44</v>
      </c>
      <c r="EK144" s="383" t="s">
        <v>19472</v>
      </c>
      <c r="EL144" s="383" t="s">
        <v>722</v>
      </c>
      <c r="EM144" s="374" t="s">
        <v>44</v>
      </c>
      <c r="EN144" s="373" t="s">
        <v>19473</v>
      </c>
      <c r="EO144" s="373" t="s">
        <v>44</v>
      </c>
      <c r="EP144" s="374" t="s">
        <v>17</v>
      </c>
      <c r="EQ144" s="374" t="s">
        <v>44</v>
      </c>
      <c r="ER144" s="375">
        <v>1</v>
      </c>
      <c r="ES144" s="396" t="s">
        <v>14</v>
      </c>
      <c r="ET144" s="375" t="s">
        <v>17758</v>
      </c>
      <c r="EU144" s="373">
        <v>0</v>
      </c>
      <c r="EV144" s="374" t="s">
        <v>44</v>
      </c>
      <c r="EW144" s="373">
        <v>1</v>
      </c>
      <c r="EX144" s="372" t="s">
        <v>17373</v>
      </c>
      <c r="EY144" s="372">
        <v>1</v>
      </c>
      <c r="EZ144" s="374" t="s">
        <v>17358</v>
      </c>
      <c r="FA144" s="373">
        <v>0</v>
      </c>
      <c r="FB144" s="373" t="s">
        <v>44</v>
      </c>
      <c r="FC144" s="373" t="s">
        <v>44</v>
      </c>
      <c r="FD144" s="373">
        <v>0</v>
      </c>
      <c r="FE144" s="372">
        <v>0</v>
      </c>
      <c r="FF144" s="373">
        <v>0</v>
      </c>
      <c r="FG144" s="373">
        <v>0</v>
      </c>
      <c r="FH144" s="373" t="s">
        <v>44</v>
      </c>
      <c r="FI144" s="526" t="s">
        <v>19474</v>
      </c>
      <c r="FJ144" s="526" t="s">
        <v>19475</v>
      </c>
      <c r="FK144" s="526" t="s">
        <v>19476</v>
      </c>
      <c r="FL144" s="527" t="s">
        <v>19477</v>
      </c>
      <c r="FM144" s="374" t="s">
        <v>19478</v>
      </c>
      <c r="FN144" s="372" t="s">
        <v>834</v>
      </c>
      <c r="FO144" s="372" t="s">
        <v>834</v>
      </c>
    </row>
    <row r="145" spans="1:171" ht="12.75" customHeight="1" thickBot="1" x14ac:dyDescent="0.35">
      <c r="A145" s="370">
        <v>200</v>
      </c>
      <c r="B145" s="371" t="s">
        <v>7331</v>
      </c>
      <c r="C145" s="337" t="s">
        <v>19695</v>
      </c>
      <c r="D145" s="337" t="s">
        <v>19695</v>
      </c>
      <c r="E145" s="373" t="s">
        <v>13442</v>
      </c>
      <c r="F145" s="372" t="s">
        <v>44</v>
      </c>
      <c r="G145" s="372" t="s">
        <v>371</v>
      </c>
      <c r="H145" s="372" t="s">
        <v>19</v>
      </c>
      <c r="I145" s="372" t="s">
        <v>44</v>
      </c>
      <c r="J145" s="372" t="s">
        <v>20</v>
      </c>
      <c r="K145" s="373" t="s">
        <v>44</v>
      </c>
      <c r="L145" s="373" t="s">
        <v>21</v>
      </c>
      <c r="M145" s="372" t="s">
        <v>14</v>
      </c>
      <c r="N145" s="372" t="s">
        <v>14</v>
      </c>
      <c r="O145" s="372" t="s">
        <v>44</v>
      </c>
      <c r="P145" s="372" t="s">
        <v>44</v>
      </c>
      <c r="Q145" s="374" t="s">
        <v>44</v>
      </c>
      <c r="R145" s="692" t="s">
        <v>22</v>
      </c>
      <c r="S145" s="373" t="s">
        <v>44</v>
      </c>
      <c r="T145" s="373" t="s">
        <v>44</v>
      </c>
      <c r="U145" s="373" t="s">
        <v>76</v>
      </c>
      <c r="V145" s="372" t="s">
        <v>44</v>
      </c>
      <c r="W145" s="372" t="s">
        <v>44</v>
      </c>
      <c r="X145" s="372" t="s">
        <v>44</v>
      </c>
      <c r="Y145" s="375" t="s">
        <v>44</v>
      </c>
      <c r="Z145" s="373" t="s">
        <v>44</v>
      </c>
      <c r="AA145" s="373" t="s">
        <v>44</v>
      </c>
      <c r="AB145" s="373" t="s">
        <v>14</v>
      </c>
      <c r="AC145" s="373" t="s">
        <v>68</v>
      </c>
      <c r="AD145" s="373" t="s">
        <v>17</v>
      </c>
      <c r="AE145" s="373" t="s">
        <v>44</v>
      </c>
      <c r="AF145" s="373" t="s">
        <v>44</v>
      </c>
      <c r="AG145" s="373" t="s">
        <v>26</v>
      </c>
      <c r="AH145" s="373">
        <v>2</v>
      </c>
      <c r="AI145" s="373">
        <v>10</v>
      </c>
      <c r="AJ145" s="373" t="s">
        <v>483</v>
      </c>
      <c r="AK145" s="372" t="s">
        <v>44</v>
      </c>
      <c r="AL145" s="373">
        <v>4</v>
      </c>
      <c r="AM145" s="374" t="s">
        <v>488</v>
      </c>
      <c r="AN145" s="373" t="s">
        <v>14</v>
      </c>
      <c r="AO145" s="372">
        <v>100</v>
      </c>
      <c r="AP145" s="373" t="s">
        <v>44</v>
      </c>
      <c r="AQ145" s="373" t="s">
        <v>17</v>
      </c>
      <c r="AR145" s="373" t="s">
        <v>44</v>
      </c>
      <c r="AS145" s="373" t="s">
        <v>44</v>
      </c>
      <c r="AT145" s="374">
        <v>0</v>
      </c>
      <c r="AU145" s="372" t="s">
        <v>44</v>
      </c>
      <c r="AV145" s="372">
        <v>0</v>
      </c>
      <c r="AW145" s="373" t="s">
        <v>44</v>
      </c>
      <c r="AX145" s="373">
        <v>0</v>
      </c>
      <c r="AY145" s="372">
        <v>0</v>
      </c>
      <c r="AZ145" s="373" t="s">
        <v>14</v>
      </c>
      <c r="BA145" s="373" t="s">
        <v>13451</v>
      </c>
      <c r="BB145" s="373" t="s">
        <v>860</v>
      </c>
      <c r="BC145" s="373">
        <v>2</v>
      </c>
      <c r="BD145" s="373">
        <v>56</v>
      </c>
      <c r="BE145" s="374">
        <v>44</v>
      </c>
      <c r="BF145" s="372" t="s">
        <v>44</v>
      </c>
      <c r="BG145" s="374">
        <v>0</v>
      </c>
      <c r="BH145" s="373" t="s">
        <v>44</v>
      </c>
      <c r="BI145" s="373" t="s">
        <v>44</v>
      </c>
      <c r="BJ145" s="373" t="s">
        <v>44</v>
      </c>
      <c r="BK145" s="373">
        <v>0</v>
      </c>
      <c r="BL145" s="373" t="s">
        <v>44</v>
      </c>
      <c r="BM145" s="402" t="s">
        <v>44</v>
      </c>
      <c r="BN145" s="403" t="s">
        <v>44</v>
      </c>
      <c r="BO145" s="403">
        <v>0</v>
      </c>
      <c r="BP145" s="402" t="s">
        <v>44</v>
      </c>
      <c r="BQ145" s="403" t="s">
        <v>44</v>
      </c>
      <c r="BR145" s="403" t="s">
        <v>44</v>
      </c>
      <c r="BS145" s="378">
        <v>8</v>
      </c>
      <c r="BT145" s="373">
        <v>0</v>
      </c>
      <c r="BU145" s="373">
        <v>100</v>
      </c>
      <c r="BV145" s="373" t="s">
        <v>19479</v>
      </c>
      <c r="BW145" s="373">
        <v>2</v>
      </c>
      <c r="BX145" s="373">
        <v>0</v>
      </c>
      <c r="BY145" s="373">
        <v>100</v>
      </c>
      <c r="BZ145" s="373" t="s">
        <v>19480</v>
      </c>
      <c r="CA145" s="373">
        <v>0</v>
      </c>
      <c r="CB145" s="373" t="s">
        <v>44</v>
      </c>
      <c r="CC145" s="373" t="s">
        <v>44</v>
      </c>
      <c r="CD145" s="373" t="s">
        <v>44</v>
      </c>
      <c r="CE145" s="373">
        <v>0</v>
      </c>
      <c r="CF145" s="373" t="s">
        <v>44</v>
      </c>
      <c r="CG145" s="373" t="s">
        <v>44</v>
      </c>
      <c r="CH145" s="373" t="s">
        <v>44</v>
      </c>
      <c r="CI145" s="372" t="s">
        <v>484</v>
      </c>
      <c r="CJ145" s="372">
        <v>0</v>
      </c>
      <c r="CK145" s="372">
        <v>100</v>
      </c>
      <c r="CL145" s="404">
        <v>0</v>
      </c>
      <c r="CM145" s="404">
        <v>0</v>
      </c>
      <c r="CN145" s="404" t="s">
        <v>44</v>
      </c>
      <c r="CO145" s="404" t="s">
        <v>44</v>
      </c>
      <c r="CP145" s="432" t="s">
        <v>44</v>
      </c>
      <c r="CQ145" s="380" t="s">
        <v>44</v>
      </c>
      <c r="CR145" s="380" t="s">
        <v>44</v>
      </c>
      <c r="CS145" s="380" t="s">
        <v>44</v>
      </c>
      <c r="CT145" s="381" t="s">
        <v>44</v>
      </c>
      <c r="CU145" s="381" t="s">
        <v>44</v>
      </c>
      <c r="CV145" s="381" t="s">
        <v>63</v>
      </c>
      <c r="CW145" s="381">
        <v>0</v>
      </c>
      <c r="CX145" s="382">
        <v>100</v>
      </c>
      <c r="CY145" s="382">
        <v>0</v>
      </c>
      <c r="CZ145" s="382">
        <v>0</v>
      </c>
      <c r="DA145" s="382">
        <v>0</v>
      </c>
      <c r="DB145" s="433">
        <v>0</v>
      </c>
      <c r="DC145" s="538">
        <f t="shared" si="4"/>
        <v>100</v>
      </c>
      <c r="DD145" s="383" t="s">
        <v>19481</v>
      </c>
      <c r="DE145" s="383">
        <v>55</v>
      </c>
      <c r="DF145" s="384" t="s">
        <v>17369</v>
      </c>
      <c r="DG145" s="435" t="s">
        <v>17</v>
      </c>
      <c r="DH145" s="385" t="s">
        <v>44</v>
      </c>
      <c r="DI145" s="385" t="s">
        <v>44</v>
      </c>
      <c r="DJ145" s="385" t="s">
        <v>44</v>
      </c>
      <c r="DK145" s="436" t="s">
        <v>14</v>
      </c>
      <c r="DL145" s="386" t="s">
        <v>19482</v>
      </c>
      <c r="DM145" s="386" t="s">
        <v>14</v>
      </c>
      <c r="DN145" s="387" t="s">
        <v>740</v>
      </c>
      <c r="DO145" s="388" t="s">
        <v>31</v>
      </c>
      <c r="DP145" s="388" t="s">
        <v>14</v>
      </c>
      <c r="DQ145" s="388" t="s">
        <v>30</v>
      </c>
      <c r="DR145" s="388" t="s">
        <v>19483</v>
      </c>
      <c r="DS145" s="389" t="s">
        <v>32</v>
      </c>
      <c r="DT145" s="392" t="s">
        <v>44</v>
      </c>
      <c r="DU145" s="439" t="s">
        <v>32</v>
      </c>
      <c r="DV145" s="392" t="s">
        <v>44</v>
      </c>
      <c r="DW145" s="392">
        <v>4</v>
      </c>
      <c r="DX145" s="392" t="s">
        <v>17</v>
      </c>
      <c r="DY145" s="444" t="s">
        <v>33</v>
      </c>
      <c r="DZ145" s="445" t="s">
        <v>18792</v>
      </c>
      <c r="EA145" s="395" t="s">
        <v>19484</v>
      </c>
      <c r="EB145" s="395" t="s">
        <v>19485</v>
      </c>
      <c r="EC145" s="395" t="s">
        <v>44</v>
      </c>
      <c r="ED145" s="395" t="s">
        <v>44</v>
      </c>
      <c r="EE145" s="384" t="s">
        <v>44</v>
      </c>
      <c r="EF145" s="383" t="s">
        <v>44</v>
      </c>
      <c r="EG145" s="383" t="s">
        <v>44</v>
      </c>
      <c r="EH145" s="383" t="s">
        <v>44</v>
      </c>
      <c r="EI145" s="383" t="s">
        <v>44</v>
      </c>
      <c r="EJ145" s="383" t="s">
        <v>44</v>
      </c>
      <c r="EK145" s="383" t="s">
        <v>44</v>
      </c>
      <c r="EL145" s="383" t="s">
        <v>492</v>
      </c>
      <c r="EM145" s="374" t="s">
        <v>19486</v>
      </c>
      <c r="EN145" s="373" t="s">
        <v>723</v>
      </c>
      <c r="EO145" s="373" t="s">
        <v>44</v>
      </c>
      <c r="EP145" s="374" t="s">
        <v>17</v>
      </c>
      <c r="EQ145" s="374" t="s">
        <v>44</v>
      </c>
      <c r="ER145" s="375">
        <v>10</v>
      </c>
      <c r="ES145" s="396" t="s">
        <v>14</v>
      </c>
      <c r="ET145" s="375" t="s">
        <v>17456</v>
      </c>
      <c r="EU145" s="373">
        <v>1</v>
      </c>
      <c r="EV145" s="374" t="s">
        <v>17373</v>
      </c>
      <c r="EW145" s="373">
        <v>1</v>
      </c>
      <c r="EX145" s="372" t="s">
        <v>17373</v>
      </c>
      <c r="EY145" s="372">
        <v>0</v>
      </c>
      <c r="EZ145" s="374" t="s">
        <v>44</v>
      </c>
      <c r="FA145" s="373">
        <v>0</v>
      </c>
      <c r="FB145" s="373" t="s">
        <v>44</v>
      </c>
      <c r="FC145" s="373" t="s">
        <v>44</v>
      </c>
      <c r="FD145" s="373">
        <v>0</v>
      </c>
      <c r="FE145" s="372">
        <v>0</v>
      </c>
      <c r="FF145" s="373">
        <v>0</v>
      </c>
      <c r="FG145" s="373">
        <v>0</v>
      </c>
      <c r="FH145" s="373" t="s">
        <v>44</v>
      </c>
      <c r="FI145" s="526" t="s">
        <v>19487</v>
      </c>
      <c r="FJ145" s="526" t="s">
        <v>19488</v>
      </c>
      <c r="FK145" s="526" t="s">
        <v>19489</v>
      </c>
      <c r="FL145" s="527" t="s">
        <v>19490</v>
      </c>
      <c r="FM145" s="374" t="s">
        <v>19491</v>
      </c>
      <c r="FN145" s="372" t="s">
        <v>834</v>
      </c>
      <c r="FO145" s="372" t="s">
        <v>834</v>
      </c>
    </row>
    <row r="146" spans="1:171" ht="12.75" customHeight="1" thickBot="1" x14ac:dyDescent="0.35">
      <c r="A146" s="370">
        <v>203</v>
      </c>
      <c r="B146" s="371" t="s">
        <v>6354</v>
      </c>
      <c r="C146" s="337" t="s">
        <v>19695</v>
      </c>
      <c r="D146" s="337" t="s">
        <v>19695</v>
      </c>
      <c r="E146" s="373" t="s">
        <v>13442</v>
      </c>
      <c r="F146" s="372" t="s">
        <v>44</v>
      </c>
      <c r="G146" s="372" t="s">
        <v>733</v>
      </c>
      <c r="H146" s="372" t="s">
        <v>19</v>
      </c>
      <c r="I146" s="372" t="s">
        <v>44</v>
      </c>
      <c r="J146" s="372" t="s">
        <v>20</v>
      </c>
      <c r="K146" s="373" t="s">
        <v>44</v>
      </c>
      <c r="L146" s="373" t="s">
        <v>46</v>
      </c>
      <c r="M146" s="372" t="s">
        <v>17</v>
      </c>
      <c r="N146" s="372" t="s">
        <v>14</v>
      </c>
      <c r="O146" s="372" t="s">
        <v>44</v>
      </c>
      <c r="P146" s="372" t="s">
        <v>44</v>
      </c>
      <c r="Q146" s="374" t="s">
        <v>44</v>
      </c>
      <c r="R146" s="692" t="s">
        <v>43</v>
      </c>
      <c r="S146" s="373" t="s">
        <v>44</v>
      </c>
      <c r="T146" s="373" t="s">
        <v>44</v>
      </c>
      <c r="U146" s="373" t="s">
        <v>54</v>
      </c>
      <c r="V146" s="372" t="s">
        <v>958</v>
      </c>
      <c r="W146" s="372" t="s">
        <v>26</v>
      </c>
      <c r="X146" s="372">
        <v>3</v>
      </c>
      <c r="Y146" s="375">
        <v>120</v>
      </c>
      <c r="Z146" s="373" t="s">
        <v>24</v>
      </c>
      <c r="AA146" s="373" t="s">
        <v>19515</v>
      </c>
      <c r="AB146" s="373" t="s">
        <v>14</v>
      </c>
      <c r="AC146" s="373" t="s">
        <v>68</v>
      </c>
      <c r="AD146" s="373" t="s">
        <v>14</v>
      </c>
      <c r="AE146" s="373" t="s">
        <v>48</v>
      </c>
      <c r="AF146" s="373" t="s">
        <v>44</v>
      </c>
      <c r="AG146" s="373" t="s">
        <v>26</v>
      </c>
      <c r="AH146" s="373">
        <v>3</v>
      </c>
      <c r="AI146" s="373">
        <v>60</v>
      </c>
      <c r="AJ146" s="373" t="s">
        <v>483</v>
      </c>
      <c r="AK146" s="372" t="s">
        <v>44</v>
      </c>
      <c r="AL146" s="373">
        <v>8</v>
      </c>
      <c r="AM146" s="374" t="s">
        <v>37</v>
      </c>
      <c r="AN146" s="373" t="s">
        <v>14</v>
      </c>
      <c r="AO146" s="372">
        <v>80</v>
      </c>
      <c r="AP146" s="373" t="s">
        <v>44</v>
      </c>
      <c r="AQ146" s="373" t="s">
        <v>14</v>
      </c>
      <c r="AR146" s="373" t="s">
        <v>498</v>
      </c>
      <c r="AS146" s="373" t="s">
        <v>44</v>
      </c>
      <c r="AT146" s="374">
        <v>24</v>
      </c>
      <c r="AU146" s="372" t="s">
        <v>19454</v>
      </c>
      <c r="AV146" s="372">
        <v>80000</v>
      </c>
      <c r="AW146" s="373" t="s">
        <v>14</v>
      </c>
      <c r="AX146" s="373">
        <v>24</v>
      </c>
      <c r="AY146" s="372">
        <v>0</v>
      </c>
      <c r="AZ146" s="373" t="s">
        <v>14</v>
      </c>
      <c r="BA146" s="373" t="s">
        <v>13451</v>
      </c>
      <c r="BB146" s="373" t="s">
        <v>486</v>
      </c>
      <c r="BC146" s="373">
        <v>4</v>
      </c>
      <c r="BD146" s="373">
        <v>80</v>
      </c>
      <c r="BE146" s="374">
        <v>20</v>
      </c>
      <c r="BF146" s="372" t="s">
        <v>44</v>
      </c>
      <c r="BG146" s="374">
        <v>0</v>
      </c>
      <c r="BH146" s="373" t="s">
        <v>44</v>
      </c>
      <c r="BI146" s="373" t="s">
        <v>44</v>
      </c>
      <c r="BJ146" s="373" t="s">
        <v>44</v>
      </c>
      <c r="BK146" s="373">
        <v>0</v>
      </c>
      <c r="BL146" s="373" t="s">
        <v>44</v>
      </c>
      <c r="BM146" s="402" t="s">
        <v>44</v>
      </c>
      <c r="BN146" s="403" t="s">
        <v>44</v>
      </c>
      <c r="BO146" s="403">
        <v>0</v>
      </c>
      <c r="BP146" s="402" t="s">
        <v>44</v>
      </c>
      <c r="BQ146" s="403" t="s">
        <v>44</v>
      </c>
      <c r="BR146" s="403" t="s">
        <v>44</v>
      </c>
      <c r="BS146" s="378">
        <v>0</v>
      </c>
      <c r="BT146" s="373" t="s">
        <v>44</v>
      </c>
      <c r="BU146" s="373" t="s">
        <v>44</v>
      </c>
      <c r="BV146" s="373" t="s">
        <v>44</v>
      </c>
      <c r="BW146" s="373">
        <v>0</v>
      </c>
      <c r="BX146" s="373" t="s">
        <v>44</v>
      </c>
      <c r="BY146" s="373" t="s">
        <v>44</v>
      </c>
      <c r="BZ146" s="373" t="s">
        <v>44</v>
      </c>
      <c r="CA146" s="373">
        <v>0</v>
      </c>
      <c r="CB146" s="373" t="s">
        <v>44</v>
      </c>
      <c r="CC146" s="373" t="s">
        <v>44</v>
      </c>
      <c r="CD146" s="373" t="s">
        <v>44</v>
      </c>
      <c r="CE146" s="373">
        <v>0</v>
      </c>
      <c r="CF146" s="373" t="s">
        <v>44</v>
      </c>
      <c r="CG146" s="373" t="s">
        <v>44</v>
      </c>
      <c r="CH146" s="373" t="s">
        <v>44</v>
      </c>
      <c r="CI146" s="372" t="s">
        <v>484</v>
      </c>
      <c r="CJ146" s="372">
        <v>0</v>
      </c>
      <c r="CK146" s="372">
        <v>100</v>
      </c>
      <c r="CL146" s="404">
        <v>0</v>
      </c>
      <c r="CM146" s="404">
        <v>0</v>
      </c>
      <c r="CN146" s="404" t="s">
        <v>44</v>
      </c>
      <c r="CO146" s="404" t="s">
        <v>44</v>
      </c>
      <c r="CP146" s="432" t="s">
        <v>44</v>
      </c>
      <c r="CQ146" s="380" t="s">
        <v>44</v>
      </c>
      <c r="CR146" s="380" t="s">
        <v>44</v>
      </c>
      <c r="CS146" s="380" t="s">
        <v>44</v>
      </c>
      <c r="CT146" s="381" t="s">
        <v>44</v>
      </c>
      <c r="CU146" s="381" t="s">
        <v>44</v>
      </c>
      <c r="CV146" s="381" t="s">
        <v>63</v>
      </c>
      <c r="CW146" s="381">
        <v>0</v>
      </c>
      <c r="CX146" s="382">
        <v>100</v>
      </c>
      <c r="CY146" s="382">
        <v>0</v>
      </c>
      <c r="CZ146" s="382">
        <v>0</v>
      </c>
      <c r="DA146" s="382">
        <v>0</v>
      </c>
      <c r="DB146" s="433">
        <v>0</v>
      </c>
      <c r="DC146" s="538">
        <f t="shared" si="4"/>
        <v>100</v>
      </c>
      <c r="DD146" s="383" t="s">
        <v>19516</v>
      </c>
      <c r="DE146" s="383">
        <v>71</v>
      </c>
      <c r="DF146" s="384" t="s">
        <v>17369</v>
      </c>
      <c r="DG146" s="435" t="s">
        <v>17</v>
      </c>
      <c r="DH146" s="385" t="s">
        <v>44</v>
      </c>
      <c r="DI146" s="385" t="s">
        <v>44</v>
      </c>
      <c r="DJ146" s="385" t="s">
        <v>44</v>
      </c>
      <c r="DK146" s="436" t="s">
        <v>17</v>
      </c>
      <c r="DL146" s="386" t="s">
        <v>44</v>
      </c>
      <c r="DM146" s="386" t="s">
        <v>14</v>
      </c>
      <c r="DN146" s="387" t="s">
        <v>60</v>
      </c>
      <c r="DO146" s="388" t="s">
        <v>31</v>
      </c>
      <c r="DP146" s="388" t="s">
        <v>14</v>
      </c>
      <c r="DQ146" s="388" t="s">
        <v>30</v>
      </c>
      <c r="DR146" s="388" t="s">
        <v>19517</v>
      </c>
      <c r="DS146" s="389" t="s">
        <v>32</v>
      </c>
      <c r="DT146" s="392" t="s">
        <v>44</v>
      </c>
      <c r="DU146" s="439" t="s">
        <v>44</v>
      </c>
      <c r="DV146" s="392" t="s">
        <v>44</v>
      </c>
      <c r="DW146" s="392">
        <v>3</v>
      </c>
      <c r="DX146" s="392" t="s">
        <v>17</v>
      </c>
      <c r="DY146" s="444" t="s">
        <v>33</v>
      </c>
      <c r="DZ146" s="445" t="s">
        <v>758</v>
      </c>
      <c r="EA146" s="395" t="s">
        <v>13497</v>
      </c>
      <c r="EB146" s="395" t="s">
        <v>19518</v>
      </c>
      <c r="EC146" s="395" t="s">
        <v>44</v>
      </c>
      <c r="ED146" s="395" t="s">
        <v>44</v>
      </c>
      <c r="EE146" s="384" t="s">
        <v>19519</v>
      </c>
      <c r="EF146" s="383" t="s">
        <v>44</v>
      </c>
      <c r="EG146" s="383" t="s">
        <v>44</v>
      </c>
      <c r="EH146" s="383" t="s">
        <v>44</v>
      </c>
      <c r="EI146" s="383" t="s">
        <v>44</v>
      </c>
      <c r="EJ146" s="383" t="s">
        <v>44</v>
      </c>
      <c r="EK146" s="383" t="s">
        <v>44</v>
      </c>
      <c r="EL146" s="383" t="s">
        <v>732</v>
      </c>
      <c r="EM146" s="374" t="s">
        <v>44</v>
      </c>
      <c r="EN146" s="373" t="s">
        <v>482</v>
      </c>
      <c r="EO146" s="373" t="s">
        <v>44</v>
      </c>
      <c r="EP146" s="374" t="s">
        <v>17</v>
      </c>
      <c r="EQ146" s="374" t="s">
        <v>44</v>
      </c>
      <c r="ER146" s="375">
        <v>20</v>
      </c>
      <c r="ES146" s="396" t="s">
        <v>14</v>
      </c>
      <c r="ET146" s="375" t="s">
        <v>17456</v>
      </c>
      <c r="EU146" s="373">
        <v>1</v>
      </c>
      <c r="EV146" s="374" t="s">
        <v>17387</v>
      </c>
      <c r="EW146" s="373">
        <v>1</v>
      </c>
      <c r="EX146" s="372" t="s">
        <v>17387</v>
      </c>
      <c r="EY146" s="372">
        <v>0</v>
      </c>
      <c r="EZ146" s="374" t="s">
        <v>44</v>
      </c>
      <c r="FA146" s="373">
        <v>0</v>
      </c>
      <c r="FB146" s="373" t="s">
        <v>44</v>
      </c>
      <c r="FC146" s="373" t="s">
        <v>17576</v>
      </c>
      <c r="FD146" s="373">
        <v>1</v>
      </c>
      <c r="FE146" s="372">
        <v>1</v>
      </c>
      <c r="FF146" s="373">
        <v>1</v>
      </c>
      <c r="FG146" s="373">
        <v>0</v>
      </c>
      <c r="FH146" s="373" t="s">
        <v>44</v>
      </c>
      <c r="FI146" s="526" t="s">
        <v>19520</v>
      </c>
      <c r="FJ146" s="526" t="s">
        <v>19521</v>
      </c>
      <c r="FK146" s="526" t="s">
        <v>19522</v>
      </c>
      <c r="FL146" s="527" t="s">
        <v>19523</v>
      </c>
      <c r="FM146" s="374" t="s">
        <v>19524</v>
      </c>
      <c r="FN146" s="372" t="s">
        <v>19525</v>
      </c>
      <c r="FO146" s="372" t="s">
        <v>834</v>
      </c>
    </row>
    <row r="147" spans="1:171" ht="12.75" customHeight="1" thickBot="1" x14ac:dyDescent="0.35">
      <c r="A147" s="370">
        <v>161</v>
      </c>
      <c r="B147" s="397" t="s">
        <v>11844</v>
      </c>
      <c r="C147" s="337" t="s">
        <v>19695</v>
      </c>
      <c r="D147" s="337" t="s">
        <v>19695</v>
      </c>
      <c r="E147" s="399" t="s">
        <v>13442</v>
      </c>
      <c r="F147" s="398" t="s">
        <v>44</v>
      </c>
      <c r="G147" s="398" t="s">
        <v>376</v>
      </c>
      <c r="H147" s="398" t="s">
        <v>19</v>
      </c>
      <c r="I147" s="398" t="s">
        <v>44</v>
      </c>
      <c r="J147" s="398" t="s">
        <v>20</v>
      </c>
      <c r="K147" s="399" t="s">
        <v>44</v>
      </c>
      <c r="L147" s="399" t="s">
        <v>21</v>
      </c>
      <c r="M147" s="372" t="s">
        <v>14</v>
      </c>
      <c r="N147" s="398" t="s">
        <v>14</v>
      </c>
      <c r="O147" s="400" t="s">
        <v>44</v>
      </c>
      <c r="P147" s="398" t="s">
        <v>44</v>
      </c>
      <c r="Q147" s="400" t="s">
        <v>44</v>
      </c>
      <c r="R147" s="692" t="s">
        <v>47</v>
      </c>
      <c r="S147" s="399" t="s">
        <v>48</v>
      </c>
      <c r="T147" s="399" t="s">
        <v>44</v>
      </c>
      <c r="U147" s="399" t="s">
        <v>44</v>
      </c>
      <c r="V147" s="398" t="s">
        <v>44</v>
      </c>
      <c r="W147" s="398" t="s">
        <v>44</v>
      </c>
      <c r="X147" s="398" t="s">
        <v>44</v>
      </c>
      <c r="Y147" s="401" t="s">
        <v>44</v>
      </c>
      <c r="Z147" s="399" t="s">
        <v>44</v>
      </c>
      <c r="AA147" s="399" t="s">
        <v>44</v>
      </c>
      <c r="AB147" s="399" t="s">
        <v>14</v>
      </c>
      <c r="AC147" s="399" t="s">
        <v>68</v>
      </c>
      <c r="AD147" s="399" t="s">
        <v>17</v>
      </c>
      <c r="AE147" s="399" t="s">
        <v>44</v>
      </c>
      <c r="AF147" s="399" t="s">
        <v>44</v>
      </c>
      <c r="AG147" s="399" t="s">
        <v>38</v>
      </c>
      <c r="AH147" s="399">
        <v>2</v>
      </c>
      <c r="AI147" s="399">
        <v>30</v>
      </c>
      <c r="AJ147" s="399" t="s">
        <v>478</v>
      </c>
      <c r="AK147" s="398" t="s">
        <v>44</v>
      </c>
      <c r="AL147" s="399">
        <v>2</v>
      </c>
      <c r="AM147" s="398" t="s">
        <v>37</v>
      </c>
      <c r="AN147" s="399" t="s">
        <v>14</v>
      </c>
      <c r="AO147" s="398">
        <v>100</v>
      </c>
      <c r="AP147" s="399" t="s">
        <v>44</v>
      </c>
      <c r="AQ147" s="399" t="s">
        <v>17</v>
      </c>
      <c r="AR147" s="399" t="s">
        <v>44</v>
      </c>
      <c r="AS147" s="399" t="s">
        <v>44</v>
      </c>
      <c r="AT147" s="399">
        <v>0</v>
      </c>
      <c r="AU147" s="398" t="s">
        <v>44</v>
      </c>
      <c r="AV147" s="398">
        <v>0</v>
      </c>
      <c r="AW147" s="399" t="s">
        <v>44</v>
      </c>
      <c r="AX147" s="399">
        <v>0</v>
      </c>
      <c r="AY147" s="398">
        <v>0</v>
      </c>
      <c r="AZ147" s="399" t="s">
        <v>14</v>
      </c>
      <c r="BA147" s="399" t="s">
        <v>18913</v>
      </c>
      <c r="BB147" s="399" t="s">
        <v>486</v>
      </c>
      <c r="BC147" s="399">
        <v>6</v>
      </c>
      <c r="BD147" s="399">
        <v>50</v>
      </c>
      <c r="BE147" s="398">
        <v>50</v>
      </c>
      <c r="BF147" s="398" t="s">
        <v>44</v>
      </c>
      <c r="BG147" s="400">
        <v>0</v>
      </c>
      <c r="BH147" s="399" t="s">
        <v>44</v>
      </c>
      <c r="BI147" s="399" t="s">
        <v>44</v>
      </c>
      <c r="BJ147" s="373" t="s">
        <v>44</v>
      </c>
      <c r="BK147" s="428">
        <v>0</v>
      </c>
      <c r="BL147" s="399" t="s">
        <v>44</v>
      </c>
      <c r="BM147" s="402" t="s">
        <v>44</v>
      </c>
      <c r="BN147" s="403" t="s">
        <v>44</v>
      </c>
      <c r="BO147" s="403">
        <v>0</v>
      </c>
      <c r="BP147" s="402" t="s">
        <v>44</v>
      </c>
      <c r="BQ147" s="403" t="s">
        <v>44</v>
      </c>
      <c r="BR147" s="403" t="s">
        <v>44</v>
      </c>
      <c r="BS147" s="408">
        <v>0</v>
      </c>
      <c r="BT147" s="399" t="s">
        <v>44</v>
      </c>
      <c r="BU147" s="399" t="s">
        <v>44</v>
      </c>
      <c r="BV147" s="399" t="s">
        <v>44</v>
      </c>
      <c r="BW147" s="398">
        <v>0</v>
      </c>
      <c r="BX147" s="399" t="s">
        <v>44</v>
      </c>
      <c r="BY147" s="399" t="s">
        <v>44</v>
      </c>
      <c r="BZ147" s="399" t="s">
        <v>44</v>
      </c>
      <c r="CA147" s="399">
        <v>0</v>
      </c>
      <c r="CB147" s="399" t="s">
        <v>44</v>
      </c>
      <c r="CC147" s="399" t="s">
        <v>44</v>
      </c>
      <c r="CD147" s="399" t="s">
        <v>44</v>
      </c>
      <c r="CE147" s="399">
        <v>0</v>
      </c>
      <c r="CF147" s="399" t="s">
        <v>44</v>
      </c>
      <c r="CG147" s="399" t="s">
        <v>44</v>
      </c>
      <c r="CH147" s="399" t="s">
        <v>44</v>
      </c>
      <c r="CI147" s="398" t="s">
        <v>479</v>
      </c>
      <c r="CJ147" s="398">
        <v>100</v>
      </c>
      <c r="CK147" s="398">
        <v>0</v>
      </c>
      <c r="CL147" s="404">
        <v>0</v>
      </c>
      <c r="CM147" s="404">
        <v>0</v>
      </c>
      <c r="CN147" s="404" t="s">
        <v>44</v>
      </c>
      <c r="CO147" s="404" t="s">
        <v>480</v>
      </c>
      <c r="CP147" s="380">
        <v>100</v>
      </c>
      <c r="CQ147" s="380">
        <v>0</v>
      </c>
      <c r="CR147" s="380">
        <v>0</v>
      </c>
      <c r="CS147" s="415">
        <v>0</v>
      </c>
      <c r="CT147" s="381">
        <v>0</v>
      </c>
      <c r="CU147" s="381" t="s">
        <v>44</v>
      </c>
      <c r="CV147" s="381" t="s">
        <v>44</v>
      </c>
      <c r="CW147" s="381" t="s">
        <v>44</v>
      </c>
      <c r="CX147" s="382" t="s">
        <v>44</v>
      </c>
      <c r="CY147" s="382" t="s">
        <v>44</v>
      </c>
      <c r="CZ147" s="382" t="s">
        <v>44</v>
      </c>
      <c r="DA147" s="382" t="s">
        <v>44</v>
      </c>
      <c r="DB147" s="383" t="s">
        <v>44</v>
      </c>
      <c r="DC147" s="538">
        <f t="shared" si="4"/>
        <v>0</v>
      </c>
      <c r="DD147" s="383" t="s">
        <v>17805</v>
      </c>
      <c r="DE147" s="383">
        <v>70</v>
      </c>
      <c r="DF147" s="452" t="s">
        <v>481</v>
      </c>
      <c r="DG147" s="435" t="s">
        <v>17</v>
      </c>
      <c r="DH147" s="385" t="s">
        <v>44</v>
      </c>
      <c r="DI147" s="385" t="s">
        <v>44</v>
      </c>
      <c r="DJ147" s="385" t="s">
        <v>44</v>
      </c>
      <c r="DK147" s="386" t="s">
        <v>14</v>
      </c>
      <c r="DL147" s="387" t="s">
        <v>17370</v>
      </c>
      <c r="DM147" s="387" t="s">
        <v>17</v>
      </c>
      <c r="DN147" s="387" t="s">
        <v>44</v>
      </c>
      <c r="DO147" s="388" t="s">
        <v>31</v>
      </c>
      <c r="DP147" s="388" t="s">
        <v>17</v>
      </c>
      <c r="DQ147" s="388" t="s">
        <v>44</v>
      </c>
      <c r="DR147" s="388" t="s">
        <v>44</v>
      </c>
      <c r="DS147" s="389" t="s">
        <v>32</v>
      </c>
      <c r="DT147" s="392" t="s">
        <v>44</v>
      </c>
      <c r="DU147" s="439" t="s">
        <v>44</v>
      </c>
      <c r="DV147" s="392" t="s">
        <v>44</v>
      </c>
      <c r="DW147" s="392">
        <v>4</v>
      </c>
      <c r="DX147" s="392" t="s">
        <v>14</v>
      </c>
      <c r="DY147" s="444" t="s">
        <v>33</v>
      </c>
      <c r="DZ147" s="445" t="s">
        <v>34</v>
      </c>
      <c r="EA147" s="395" t="s">
        <v>19087</v>
      </c>
      <c r="EB147" s="395" t="s">
        <v>17684</v>
      </c>
      <c r="EC147" s="395" t="s">
        <v>44</v>
      </c>
      <c r="ED147" s="395" t="s">
        <v>44</v>
      </c>
      <c r="EE147" s="384" t="s">
        <v>19088</v>
      </c>
      <c r="EF147" s="383" t="s">
        <v>44</v>
      </c>
      <c r="EG147" s="383" t="s">
        <v>44</v>
      </c>
      <c r="EH147" s="383" t="s">
        <v>44</v>
      </c>
      <c r="EI147" s="383" t="s">
        <v>44</v>
      </c>
      <c r="EJ147" s="383" t="s">
        <v>44</v>
      </c>
      <c r="EK147" s="383" t="s">
        <v>44</v>
      </c>
      <c r="EL147" s="383" t="s">
        <v>722</v>
      </c>
      <c r="EM147" s="400" t="s">
        <v>44</v>
      </c>
      <c r="EN147" s="399" t="s">
        <v>723</v>
      </c>
      <c r="EO147" s="399" t="s">
        <v>44</v>
      </c>
      <c r="EP147" s="401" t="s">
        <v>17</v>
      </c>
      <c r="EQ147" s="405" t="s">
        <v>44</v>
      </c>
      <c r="ER147" s="405">
        <v>1</v>
      </c>
      <c r="ES147" s="405" t="s">
        <v>14</v>
      </c>
      <c r="ET147" s="401" t="s">
        <v>17758</v>
      </c>
      <c r="EU147" s="399">
        <v>0</v>
      </c>
      <c r="EV147" s="400" t="s">
        <v>44</v>
      </c>
      <c r="EW147" s="399">
        <v>0</v>
      </c>
      <c r="EX147" s="398" t="s">
        <v>44</v>
      </c>
      <c r="EY147" s="398">
        <v>1</v>
      </c>
      <c r="EZ147" s="398" t="s">
        <v>17358</v>
      </c>
      <c r="FA147" s="399">
        <v>0</v>
      </c>
      <c r="FB147" s="398" t="s">
        <v>44</v>
      </c>
      <c r="FC147" s="399" t="s">
        <v>44</v>
      </c>
      <c r="FD147" s="399">
        <v>0</v>
      </c>
      <c r="FE147" s="398">
        <v>0</v>
      </c>
      <c r="FF147" s="399">
        <v>0</v>
      </c>
      <c r="FG147" s="399">
        <v>0</v>
      </c>
      <c r="FH147" s="399" t="s">
        <v>44</v>
      </c>
      <c r="FI147" s="529" t="s">
        <v>19089</v>
      </c>
      <c r="FJ147" s="529" t="s">
        <v>19090</v>
      </c>
      <c r="FK147" s="530" t="s">
        <v>19091</v>
      </c>
      <c r="FL147" s="531" t="s">
        <v>19092</v>
      </c>
      <c r="FM147" s="400" t="s">
        <v>19093</v>
      </c>
      <c r="FN147" s="399" t="s">
        <v>19094</v>
      </c>
      <c r="FO147" s="398" t="s">
        <v>19095</v>
      </c>
    </row>
    <row r="148" spans="1:171" ht="12.75" customHeight="1" thickBot="1" x14ac:dyDescent="0.35">
      <c r="A148" s="370">
        <v>162</v>
      </c>
      <c r="B148" s="397" t="s">
        <v>14944</v>
      </c>
      <c r="C148" s="337" t="s">
        <v>19695</v>
      </c>
      <c r="D148" s="337" t="s">
        <v>19695</v>
      </c>
      <c r="E148" s="399" t="s">
        <v>13442</v>
      </c>
      <c r="F148" s="398" t="s">
        <v>44</v>
      </c>
      <c r="G148" s="398" t="s">
        <v>381</v>
      </c>
      <c r="H148" s="398" t="s">
        <v>19</v>
      </c>
      <c r="I148" s="398" t="s">
        <v>44</v>
      </c>
      <c r="J148" s="398" t="s">
        <v>20</v>
      </c>
      <c r="K148" s="399" t="s">
        <v>44</v>
      </c>
      <c r="L148" s="399" t="s">
        <v>21</v>
      </c>
      <c r="M148" s="372" t="s">
        <v>14</v>
      </c>
      <c r="N148" s="398" t="s">
        <v>14</v>
      </c>
      <c r="O148" s="400" t="s">
        <v>44</v>
      </c>
      <c r="P148" s="398" t="s">
        <v>44</v>
      </c>
      <c r="Q148" s="400" t="s">
        <v>44</v>
      </c>
      <c r="R148" s="692" t="s">
        <v>22</v>
      </c>
      <c r="S148" s="399" t="s">
        <v>44</v>
      </c>
      <c r="T148" s="399" t="s">
        <v>44</v>
      </c>
      <c r="U148" s="399" t="s">
        <v>23</v>
      </c>
      <c r="V148" s="398" t="s">
        <v>37</v>
      </c>
      <c r="W148" s="398" t="s">
        <v>64</v>
      </c>
      <c r="X148" s="398">
        <v>1</v>
      </c>
      <c r="Y148" s="401">
        <v>1440</v>
      </c>
      <c r="Z148" s="399" t="s">
        <v>24</v>
      </c>
      <c r="AA148" s="399" t="s">
        <v>18324</v>
      </c>
      <c r="AB148" s="399" t="s">
        <v>17</v>
      </c>
      <c r="AC148" s="399" t="s">
        <v>44</v>
      </c>
      <c r="AD148" s="399" t="s">
        <v>14</v>
      </c>
      <c r="AE148" s="399" t="s">
        <v>39</v>
      </c>
      <c r="AF148" s="399" t="s">
        <v>44</v>
      </c>
      <c r="AG148" s="399" t="s">
        <v>38</v>
      </c>
      <c r="AH148" s="399">
        <v>1</v>
      </c>
      <c r="AI148" s="399">
        <v>20</v>
      </c>
      <c r="AJ148" s="399" t="s">
        <v>483</v>
      </c>
      <c r="AK148" s="398" t="s">
        <v>44</v>
      </c>
      <c r="AL148" s="399">
        <v>4</v>
      </c>
      <c r="AM148" s="398" t="s">
        <v>37</v>
      </c>
      <c r="AN148" s="399" t="s">
        <v>14</v>
      </c>
      <c r="AO148" s="398">
        <v>70</v>
      </c>
      <c r="AP148" s="399" t="s">
        <v>44</v>
      </c>
      <c r="AQ148" s="399" t="s">
        <v>17</v>
      </c>
      <c r="AR148" s="399" t="s">
        <v>44</v>
      </c>
      <c r="AS148" s="399" t="s">
        <v>44</v>
      </c>
      <c r="AT148" s="399">
        <v>0</v>
      </c>
      <c r="AU148" s="398" t="s">
        <v>44</v>
      </c>
      <c r="AV148" s="398">
        <v>0</v>
      </c>
      <c r="AW148" s="399" t="s">
        <v>44</v>
      </c>
      <c r="AX148" s="399">
        <v>0</v>
      </c>
      <c r="AY148" s="398">
        <v>0</v>
      </c>
      <c r="AZ148" s="399" t="s">
        <v>14</v>
      </c>
      <c r="BA148" s="399" t="s">
        <v>13509</v>
      </c>
      <c r="BB148" s="399" t="s">
        <v>1117</v>
      </c>
      <c r="BC148" s="399">
        <v>2</v>
      </c>
      <c r="BD148" s="399">
        <v>100</v>
      </c>
      <c r="BE148" s="398">
        <v>0</v>
      </c>
      <c r="BF148" s="398" t="s">
        <v>44</v>
      </c>
      <c r="BG148" s="400">
        <v>0</v>
      </c>
      <c r="BH148" s="399" t="s">
        <v>44</v>
      </c>
      <c r="BI148" s="399" t="s">
        <v>44</v>
      </c>
      <c r="BJ148" s="373" t="s">
        <v>44</v>
      </c>
      <c r="BK148" s="373">
        <v>0</v>
      </c>
      <c r="BL148" s="399" t="s">
        <v>44</v>
      </c>
      <c r="BM148" s="402" t="s">
        <v>44</v>
      </c>
      <c r="BN148" s="403" t="s">
        <v>44</v>
      </c>
      <c r="BO148" s="403">
        <v>0</v>
      </c>
      <c r="BP148" s="402" t="s">
        <v>44</v>
      </c>
      <c r="BQ148" s="403" t="s">
        <v>44</v>
      </c>
      <c r="BR148" s="403" t="s">
        <v>44</v>
      </c>
      <c r="BS148" s="408">
        <v>0</v>
      </c>
      <c r="BT148" s="399" t="s">
        <v>44</v>
      </c>
      <c r="BU148" s="399" t="s">
        <v>44</v>
      </c>
      <c r="BV148" s="399" t="s">
        <v>44</v>
      </c>
      <c r="BW148" s="398">
        <v>10</v>
      </c>
      <c r="BX148" s="399">
        <v>0</v>
      </c>
      <c r="BY148" s="399">
        <v>100</v>
      </c>
      <c r="BZ148" s="399" t="s">
        <v>824</v>
      </c>
      <c r="CA148" s="399">
        <v>0</v>
      </c>
      <c r="CB148" s="399" t="s">
        <v>44</v>
      </c>
      <c r="CC148" s="399" t="s">
        <v>44</v>
      </c>
      <c r="CD148" s="399" t="s">
        <v>44</v>
      </c>
      <c r="CE148" s="399">
        <v>0</v>
      </c>
      <c r="CF148" s="399" t="s">
        <v>44</v>
      </c>
      <c r="CG148" s="399" t="s">
        <v>44</v>
      </c>
      <c r="CH148" s="399" t="s">
        <v>44</v>
      </c>
      <c r="CI148" s="398" t="s">
        <v>479</v>
      </c>
      <c r="CJ148" s="398">
        <v>100</v>
      </c>
      <c r="CK148" s="398">
        <v>0</v>
      </c>
      <c r="CL148" s="404">
        <v>0</v>
      </c>
      <c r="CM148" s="404">
        <v>0</v>
      </c>
      <c r="CN148" s="404" t="s">
        <v>44</v>
      </c>
      <c r="CO148" s="404" t="s">
        <v>480</v>
      </c>
      <c r="CP148" s="432">
        <v>100</v>
      </c>
      <c r="CQ148" s="380">
        <v>0</v>
      </c>
      <c r="CR148" s="380">
        <v>0</v>
      </c>
      <c r="CS148" s="380">
        <v>0</v>
      </c>
      <c r="CT148" s="381">
        <v>0</v>
      </c>
      <c r="CU148" s="381" t="s">
        <v>44</v>
      </c>
      <c r="CV148" s="381" t="s">
        <v>44</v>
      </c>
      <c r="CW148" s="381" t="s">
        <v>44</v>
      </c>
      <c r="CX148" s="382" t="s">
        <v>44</v>
      </c>
      <c r="CY148" s="382" t="s">
        <v>44</v>
      </c>
      <c r="CZ148" s="382" t="s">
        <v>44</v>
      </c>
      <c r="DA148" s="382" t="s">
        <v>44</v>
      </c>
      <c r="DB148" s="383" t="s">
        <v>44</v>
      </c>
      <c r="DC148" s="538">
        <f t="shared" si="4"/>
        <v>0</v>
      </c>
      <c r="DD148" s="383" t="s">
        <v>19096</v>
      </c>
      <c r="DE148" s="383">
        <v>48</v>
      </c>
      <c r="DF148" s="452" t="s">
        <v>481</v>
      </c>
      <c r="DG148" s="435" t="s">
        <v>17</v>
      </c>
      <c r="DH148" s="385" t="s">
        <v>44</v>
      </c>
      <c r="DI148" s="385" t="s">
        <v>44</v>
      </c>
      <c r="DJ148" s="385" t="s">
        <v>44</v>
      </c>
      <c r="DK148" s="386" t="s">
        <v>14</v>
      </c>
      <c r="DL148" s="387" t="s">
        <v>17370</v>
      </c>
      <c r="DM148" s="387" t="s">
        <v>14</v>
      </c>
      <c r="DN148" s="387" t="s">
        <v>808</v>
      </c>
      <c r="DO148" s="388" t="s">
        <v>31</v>
      </c>
      <c r="DP148" s="388" t="s">
        <v>14</v>
      </c>
      <c r="DQ148" s="388" t="s">
        <v>30</v>
      </c>
      <c r="DR148" s="388" t="s">
        <v>19097</v>
      </c>
      <c r="DS148" s="389" t="s">
        <v>32</v>
      </c>
      <c r="DT148" s="392" t="s">
        <v>44</v>
      </c>
      <c r="DU148" s="392" t="s">
        <v>32</v>
      </c>
      <c r="DV148" s="392" t="s">
        <v>44</v>
      </c>
      <c r="DW148" s="392">
        <v>3</v>
      </c>
      <c r="DX148" s="392" t="s">
        <v>14</v>
      </c>
      <c r="DY148" s="444" t="s">
        <v>44</v>
      </c>
      <c r="DZ148" s="445" t="s">
        <v>44</v>
      </c>
      <c r="EA148" s="395" t="s">
        <v>44</v>
      </c>
      <c r="EB148" s="395" t="s">
        <v>44</v>
      </c>
      <c r="EC148" s="395" t="s">
        <v>44</v>
      </c>
      <c r="ED148" s="395" t="s">
        <v>44</v>
      </c>
      <c r="EE148" s="384" t="s">
        <v>44</v>
      </c>
      <c r="EF148" s="383" t="s">
        <v>33</v>
      </c>
      <c r="EG148" s="383" t="s">
        <v>34</v>
      </c>
      <c r="EH148" s="383" t="s">
        <v>883</v>
      </c>
      <c r="EI148" s="383" t="s">
        <v>44</v>
      </c>
      <c r="EJ148" s="383" t="s">
        <v>44</v>
      </c>
      <c r="EK148" s="383" t="s">
        <v>19098</v>
      </c>
      <c r="EL148" s="383" t="s">
        <v>13481</v>
      </c>
      <c r="EM148" s="400" t="s">
        <v>44</v>
      </c>
      <c r="EN148" s="399" t="s">
        <v>482</v>
      </c>
      <c r="EO148" s="399" t="s">
        <v>44</v>
      </c>
      <c r="EP148" s="401" t="s">
        <v>17</v>
      </c>
      <c r="EQ148" s="405" t="s">
        <v>44</v>
      </c>
      <c r="ER148" s="405">
        <v>2</v>
      </c>
      <c r="ES148" s="405" t="s">
        <v>14</v>
      </c>
      <c r="ET148" s="401" t="s">
        <v>39</v>
      </c>
      <c r="EU148" s="399">
        <v>1</v>
      </c>
      <c r="EV148" s="400" t="s">
        <v>17387</v>
      </c>
      <c r="EW148" s="399">
        <v>0</v>
      </c>
      <c r="EX148" s="398" t="s">
        <v>44</v>
      </c>
      <c r="EY148" s="398">
        <v>0</v>
      </c>
      <c r="EZ148" s="398" t="s">
        <v>44</v>
      </c>
      <c r="FA148" s="399">
        <v>0</v>
      </c>
      <c r="FB148" s="398" t="s">
        <v>44</v>
      </c>
      <c r="FC148" s="399" t="s">
        <v>39</v>
      </c>
      <c r="FD148" s="399">
        <v>1</v>
      </c>
      <c r="FE148" s="398">
        <v>0</v>
      </c>
      <c r="FF148" s="399">
        <v>0</v>
      </c>
      <c r="FG148" s="399">
        <v>0</v>
      </c>
      <c r="FH148" s="399" t="s">
        <v>44</v>
      </c>
      <c r="FI148" s="529" t="s">
        <v>19099</v>
      </c>
      <c r="FJ148" s="529" t="s">
        <v>19100</v>
      </c>
      <c r="FK148" s="530" t="s">
        <v>19101</v>
      </c>
      <c r="FL148" s="531" t="s">
        <v>19102</v>
      </c>
      <c r="FM148" s="400" t="s">
        <v>19103</v>
      </c>
      <c r="FN148" s="399" t="s">
        <v>19104</v>
      </c>
      <c r="FO148" s="398" t="s">
        <v>19066</v>
      </c>
    </row>
    <row r="149" spans="1:171" ht="12.75" customHeight="1" thickBot="1" x14ac:dyDescent="0.35">
      <c r="A149" s="370">
        <v>163</v>
      </c>
      <c r="B149" s="397" t="s">
        <v>14931</v>
      </c>
      <c r="C149" s="337" t="s">
        <v>19695</v>
      </c>
      <c r="D149" s="337" t="s">
        <v>19695</v>
      </c>
      <c r="E149" s="399" t="s">
        <v>13442</v>
      </c>
      <c r="F149" s="398" t="s">
        <v>44</v>
      </c>
      <c r="G149" s="398" t="s">
        <v>381</v>
      </c>
      <c r="H149" s="398" t="s">
        <v>19</v>
      </c>
      <c r="I149" s="398" t="s">
        <v>44</v>
      </c>
      <c r="J149" s="398" t="s">
        <v>20</v>
      </c>
      <c r="K149" s="399" t="s">
        <v>44</v>
      </c>
      <c r="L149" s="399" t="s">
        <v>21</v>
      </c>
      <c r="M149" s="372" t="s">
        <v>14</v>
      </c>
      <c r="N149" s="398" t="s">
        <v>14</v>
      </c>
      <c r="O149" s="400" t="s">
        <v>44</v>
      </c>
      <c r="P149" s="398" t="s">
        <v>44</v>
      </c>
      <c r="Q149" s="400" t="s">
        <v>44</v>
      </c>
      <c r="R149" s="692" t="s">
        <v>22</v>
      </c>
      <c r="S149" s="399" t="s">
        <v>44</v>
      </c>
      <c r="T149" s="399" t="s">
        <v>44</v>
      </c>
      <c r="U149" s="399" t="s">
        <v>76</v>
      </c>
      <c r="V149" s="398" t="s">
        <v>44</v>
      </c>
      <c r="W149" s="398" t="s">
        <v>44</v>
      </c>
      <c r="X149" s="398" t="s">
        <v>44</v>
      </c>
      <c r="Y149" s="401" t="s">
        <v>44</v>
      </c>
      <c r="Z149" s="399" t="s">
        <v>44</v>
      </c>
      <c r="AA149" s="399" t="s">
        <v>44</v>
      </c>
      <c r="AB149" s="399" t="s">
        <v>14</v>
      </c>
      <c r="AC149" s="399" t="s">
        <v>48</v>
      </c>
      <c r="AD149" s="399" t="s">
        <v>14</v>
      </c>
      <c r="AE149" s="399" t="s">
        <v>39</v>
      </c>
      <c r="AF149" s="399" t="s">
        <v>48</v>
      </c>
      <c r="AG149" s="399" t="s">
        <v>38</v>
      </c>
      <c r="AH149" s="399">
        <v>1</v>
      </c>
      <c r="AI149" s="399">
        <v>20</v>
      </c>
      <c r="AJ149" s="399" t="s">
        <v>483</v>
      </c>
      <c r="AK149" s="398" t="s">
        <v>44</v>
      </c>
      <c r="AL149" s="399">
        <v>1</v>
      </c>
      <c r="AM149" s="398" t="s">
        <v>37</v>
      </c>
      <c r="AN149" s="399" t="s">
        <v>14</v>
      </c>
      <c r="AO149" s="398">
        <v>50</v>
      </c>
      <c r="AP149" s="399" t="s">
        <v>44</v>
      </c>
      <c r="AQ149" s="399" t="s">
        <v>17</v>
      </c>
      <c r="AR149" s="399" t="s">
        <v>44</v>
      </c>
      <c r="AS149" s="399" t="s">
        <v>44</v>
      </c>
      <c r="AT149" s="399">
        <v>0</v>
      </c>
      <c r="AU149" s="398" t="s">
        <v>44</v>
      </c>
      <c r="AV149" s="398">
        <v>0</v>
      </c>
      <c r="AW149" s="399" t="s">
        <v>44</v>
      </c>
      <c r="AX149" s="399">
        <v>0</v>
      </c>
      <c r="AY149" s="398">
        <v>0</v>
      </c>
      <c r="AZ149" s="399" t="s">
        <v>14</v>
      </c>
      <c r="BA149" s="399" t="s">
        <v>19076</v>
      </c>
      <c r="BB149" s="399" t="s">
        <v>486</v>
      </c>
      <c r="BC149" s="399">
        <v>2</v>
      </c>
      <c r="BD149" s="399">
        <v>50</v>
      </c>
      <c r="BE149" s="398">
        <v>50</v>
      </c>
      <c r="BF149" s="398" t="s">
        <v>44</v>
      </c>
      <c r="BG149" s="400">
        <v>0</v>
      </c>
      <c r="BH149" s="399" t="s">
        <v>44</v>
      </c>
      <c r="BI149" s="399" t="s">
        <v>44</v>
      </c>
      <c r="BJ149" s="373" t="s">
        <v>44</v>
      </c>
      <c r="BK149" s="428">
        <v>0</v>
      </c>
      <c r="BL149" s="399" t="s">
        <v>44</v>
      </c>
      <c r="BM149" s="402" t="s">
        <v>44</v>
      </c>
      <c r="BN149" s="403" t="s">
        <v>44</v>
      </c>
      <c r="BO149" s="403">
        <v>0</v>
      </c>
      <c r="BP149" s="402" t="s">
        <v>44</v>
      </c>
      <c r="BQ149" s="403" t="s">
        <v>44</v>
      </c>
      <c r="BR149" s="403" t="s">
        <v>44</v>
      </c>
      <c r="BS149" s="408">
        <v>0</v>
      </c>
      <c r="BT149" s="399" t="s">
        <v>44</v>
      </c>
      <c r="BU149" s="399" t="s">
        <v>44</v>
      </c>
      <c r="BV149" s="399" t="s">
        <v>44</v>
      </c>
      <c r="BW149" s="398">
        <v>0</v>
      </c>
      <c r="BX149" s="399" t="s">
        <v>44</v>
      </c>
      <c r="BY149" s="399" t="s">
        <v>44</v>
      </c>
      <c r="BZ149" s="399" t="s">
        <v>44</v>
      </c>
      <c r="CA149" s="399">
        <v>0</v>
      </c>
      <c r="CB149" s="399" t="s">
        <v>44</v>
      </c>
      <c r="CC149" s="399" t="s">
        <v>44</v>
      </c>
      <c r="CD149" s="399" t="s">
        <v>44</v>
      </c>
      <c r="CE149" s="399">
        <v>0</v>
      </c>
      <c r="CF149" s="399" t="s">
        <v>44</v>
      </c>
      <c r="CG149" s="399" t="s">
        <v>44</v>
      </c>
      <c r="CH149" s="399" t="s">
        <v>44</v>
      </c>
      <c r="CI149" s="398" t="s">
        <v>479</v>
      </c>
      <c r="CJ149" s="398">
        <v>100</v>
      </c>
      <c r="CK149" s="398">
        <v>0</v>
      </c>
      <c r="CL149" s="404">
        <v>0</v>
      </c>
      <c r="CM149" s="404">
        <v>0</v>
      </c>
      <c r="CN149" s="404" t="s">
        <v>44</v>
      </c>
      <c r="CO149" s="404" t="s">
        <v>480</v>
      </c>
      <c r="CP149" s="380">
        <v>100</v>
      </c>
      <c r="CQ149" s="380">
        <v>0</v>
      </c>
      <c r="CR149" s="380">
        <v>0</v>
      </c>
      <c r="CS149" s="415">
        <v>0</v>
      </c>
      <c r="CT149" s="381">
        <v>0</v>
      </c>
      <c r="CU149" s="381" t="s">
        <v>44</v>
      </c>
      <c r="CV149" s="381" t="s">
        <v>44</v>
      </c>
      <c r="CW149" s="449" t="s">
        <v>44</v>
      </c>
      <c r="CX149" s="382" t="s">
        <v>44</v>
      </c>
      <c r="CY149" s="382" t="s">
        <v>44</v>
      </c>
      <c r="CZ149" s="382" t="s">
        <v>44</v>
      </c>
      <c r="DA149" s="382" t="s">
        <v>44</v>
      </c>
      <c r="DB149" s="383" t="s">
        <v>44</v>
      </c>
      <c r="DC149" s="538">
        <f t="shared" si="4"/>
        <v>0</v>
      </c>
      <c r="DD149" s="383" t="s">
        <v>19105</v>
      </c>
      <c r="DE149" s="383">
        <v>96</v>
      </c>
      <c r="DF149" s="452" t="s">
        <v>481</v>
      </c>
      <c r="DG149" s="385" t="s">
        <v>17</v>
      </c>
      <c r="DH149" s="385" t="s">
        <v>44</v>
      </c>
      <c r="DI149" s="385" t="s">
        <v>44</v>
      </c>
      <c r="DJ149" s="413" t="s">
        <v>44</v>
      </c>
      <c r="DK149" s="436" t="s">
        <v>14</v>
      </c>
      <c r="DL149" s="386" t="s">
        <v>17370</v>
      </c>
      <c r="DM149" s="386" t="s">
        <v>14</v>
      </c>
      <c r="DN149" s="387" t="s">
        <v>808</v>
      </c>
      <c r="DO149" s="388" t="s">
        <v>31</v>
      </c>
      <c r="DP149" s="388" t="s">
        <v>14</v>
      </c>
      <c r="DQ149" s="388" t="s">
        <v>30</v>
      </c>
      <c r="DR149" s="388" t="s">
        <v>19106</v>
      </c>
      <c r="DS149" s="389" t="s">
        <v>32</v>
      </c>
      <c r="DT149" s="392" t="s">
        <v>44</v>
      </c>
      <c r="DU149" s="392" t="s">
        <v>32</v>
      </c>
      <c r="DV149" s="392" t="s">
        <v>44</v>
      </c>
      <c r="DW149" s="392">
        <v>2</v>
      </c>
      <c r="DX149" s="392" t="s">
        <v>14</v>
      </c>
      <c r="DY149" s="444" t="s">
        <v>33</v>
      </c>
      <c r="DZ149" s="445" t="s">
        <v>34</v>
      </c>
      <c r="EA149" s="395" t="s">
        <v>487</v>
      </c>
      <c r="EB149" s="395" t="s">
        <v>18168</v>
      </c>
      <c r="EC149" s="395" t="s">
        <v>44</v>
      </c>
      <c r="ED149" s="395" t="s">
        <v>44</v>
      </c>
      <c r="EE149" s="384" t="s">
        <v>19107</v>
      </c>
      <c r="EF149" s="383" t="s">
        <v>44</v>
      </c>
      <c r="EG149" s="383" t="s">
        <v>44</v>
      </c>
      <c r="EH149" s="383" t="s">
        <v>44</v>
      </c>
      <c r="EI149" s="383" t="s">
        <v>44</v>
      </c>
      <c r="EJ149" s="383" t="s">
        <v>44</v>
      </c>
      <c r="EK149" s="383" t="s">
        <v>44</v>
      </c>
      <c r="EL149" s="383" t="s">
        <v>753</v>
      </c>
      <c r="EM149" s="400" t="s">
        <v>44</v>
      </c>
      <c r="EN149" s="399" t="s">
        <v>482</v>
      </c>
      <c r="EO149" s="399" t="s">
        <v>44</v>
      </c>
      <c r="EP149" s="400" t="s">
        <v>17</v>
      </c>
      <c r="EQ149" s="400" t="s">
        <v>44</v>
      </c>
      <c r="ER149" s="405">
        <v>3</v>
      </c>
      <c r="ES149" s="405" t="s">
        <v>14</v>
      </c>
      <c r="ET149" s="401" t="s">
        <v>17407</v>
      </c>
      <c r="EU149" s="399">
        <v>1</v>
      </c>
      <c r="EV149" s="400" t="s">
        <v>17387</v>
      </c>
      <c r="EW149" s="399">
        <v>0</v>
      </c>
      <c r="EX149" s="398" t="s">
        <v>44</v>
      </c>
      <c r="EY149" s="398">
        <v>1</v>
      </c>
      <c r="EZ149" s="398" t="s">
        <v>17387</v>
      </c>
      <c r="FA149" s="399">
        <v>0</v>
      </c>
      <c r="FB149" s="398" t="s">
        <v>44</v>
      </c>
      <c r="FC149" s="399" t="s">
        <v>17407</v>
      </c>
      <c r="FD149" s="399">
        <v>1</v>
      </c>
      <c r="FE149" s="398">
        <v>0</v>
      </c>
      <c r="FF149" s="399">
        <v>1</v>
      </c>
      <c r="FG149" s="399">
        <v>0</v>
      </c>
      <c r="FH149" s="399" t="s">
        <v>44</v>
      </c>
      <c r="FI149" s="529" t="s">
        <v>19108</v>
      </c>
      <c r="FJ149" s="529" t="s">
        <v>19109</v>
      </c>
      <c r="FK149" s="529" t="s">
        <v>19110</v>
      </c>
      <c r="FL149" s="529" t="s">
        <v>19111</v>
      </c>
      <c r="FM149" s="400" t="s">
        <v>19112</v>
      </c>
      <c r="FN149" s="398" t="s">
        <v>19113</v>
      </c>
      <c r="FO149" s="398" t="s">
        <v>19066</v>
      </c>
    </row>
    <row r="150" spans="1:171" ht="12.75" customHeight="1" thickBot="1" x14ac:dyDescent="0.35">
      <c r="A150" s="370">
        <v>205</v>
      </c>
      <c r="B150" s="371" t="s">
        <v>2470</v>
      </c>
      <c r="C150" s="337" t="s">
        <v>19695</v>
      </c>
      <c r="D150" s="337" t="s">
        <v>19695</v>
      </c>
      <c r="E150" s="373" t="s">
        <v>13442</v>
      </c>
      <c r="F150" s="372" t="s">
        <v>44</v>
      </c>
      <c r="G150" s="372" t="s">
        <v>15850</v>
      </c>
      <c r="H150" s="372" t="s">
        <v>19</v>
      </c>
      <c r="I150" s="372" t="s">
        <v>44</v>
      </c>
      <c r="J150" s="372" t="s">
        <v>20</v>
      </c>
      <c r="K150" s="373" t="s">
        <v>44</v>
      </c>
      <c r="L150" s="373" t="s">
        <v>21</v>
      </c>
      <c r="M150" s="372" t="s">
        <v>14</v>
      </c>
      <c r="N150" s="372" t="s">
        <v>14</v>
      </c>
      <c r="O150" s="372" t="s">
        <v>44</v>
      </c>
      <c r="P150" s="372" t="s">
        <v>44</v>
      </c>
      <c r="Q150" s="374" t="s">
        <v>44</v>
      </c>
      <c r="R150" s="692" t="s">
        <v>47</v>
      </c>
      <c r="S150" s="373" t="s">
        <v>48</v>
      </c>
      <c r="T150" s="373" t="s">
        <v>44</v>
      </c>
      <c r="U150" s="373" t="s">
        <v>44</v>
      </c>
      <c r="V150" s="372" t="s">
        <v>44</v>
      </c>
      <c r="W150" s="372" t="s">
        <v>44</v>
      </c>
      <c r="X150" s="372" t="s">
        <v>44</v>
      </c>
      <c r="Y150" s="375" t="s">
        <v>44</v>
      </c>
      <c r="Z150" s="373" t="s">
        <v>44</v>
      </c>
      <c r="AA150" s="373" t="s">
        <v>44</v>
      </c>
      <c r="AB150" s="373" t="s">
        <v>14</v>
      </c>
      <c r="AC150" s="373" t="s">
        <v>68</v>
      </c>
      <c r="AD150" s="373" t="s">
        <v>17</v>
      </c>
      <c r="AE150" s="373" t="s">
        <v>44</v>
      </c>
      <c r="AF150" s="373" t="s">
        <v>44</v>
      </c>
      <c r="AG150" s="373" t="s">
        <v>26</v>
      </c>
      <c r="AH150" s="373">
        <v>2</v>
      </c>
      <c r="AI150" s="373">
        <v>30</v>
      </c>
      <c r="AJ150" s="373" t="s">
        <v>483</v>
      </c>
      <c r="AK150" s="372" t="s">
        <v>44</v>
      </c>
      <c r="AL150" s="373">
        <v>5</v>
      </c>
      <c r="AM150" s="374" t="s">
        <v>1080</v>
      </c>
      <c r="AN150" s="373" t="s">
        <v>14</v>
      </c>
      <c r="AO150" s="372">
        <v>100</v>
      </c>
      <c r="AP150" s="373" t="s">
        <v>44</v>
      </c>
      <c r="AQ150" s="373" t="s">
        <v>14</v>
      </c>
      <c r="AR150" s="373" t="s">
        <v>498</v>
      </c>
      <c r="AS150" s="373" t="s">
        <v>44</v>
      </c>
      <c r="AT150" s="374">
        <v>36</v>
      </c>
      <c r="AU150" s="372" t="s">
        <v>19536</v>
      </c>
      <c r="AV150" s="372">
        <v>100000</v>
      </c>
      <c r="AW150" s="373" t="s">
        <v>14</v>
      </c>
      <c r="AX150" s="373">
        <v>36</v>
      </c>
      <c r="AY150" s="372">
        <v>0</v>
      </c>
      <c r="AZ150" s="373" t="s">
        <v>14</v>
      </c>
      <c r="BA150" s="373" t="s">
        <v>18543</v>
      </c>
      <c r="BB150" s="373" t="s">
        <v>798</v>
      </c>
      <c r="BC150" s="373">
        <v>2</v>
      </c>
      <c r="BD150" s="373">
        <v>100</v>
      </c>
      <c r="BE150" s="374">
        <v>0</v>
      </c>
      <c r="BF150" s="372" t="s">
        <v>44</v>
      </c>
      <c r="BG150" s="374">
        <v>0</v>
      </c>
      <c r="BH150" s="373" t="s">
        <v>44</v>
      </c>
      <c r="BI150" s="373" t="s">
        <v>44</v>
      </c>
      <c r="BJ150" s="373" t="s">
        <v>44</v>
      </c>
      <c r="BK150" s="373">
        <v>0</v>
      </c>
      <c r="BL150" s="373" t="s">
        <v>44</v>
      </c>
      <c r="BM150" s="402" t="s">
        <v>44</v>
      </c>
      <c r="BN150" s="403" t="s">
        <v>44</v>
      </c>
      <c r="BO150" s="403">
        <v>0</v>
      </c>
      <c r="BP150" s="402" t="s">
        <v>44</v>
      </c>
      <c r="BQ150" s="403" t="s">
        <v>44</v>
      </c>
      <c r="BR150" s="403" t="s">
        <v>44</v>
      </c>
      <c r="BS150" s="378">
        <v>70</v>
      </c>
      <c r="BT150" s="373">
        <v>0</v>
      </c>
      <c r="BU150" s="373">
        <v>100</v>
      </c>
      <c r="BV150" s="373" t="s">
        <v>19537</v>
      </c>
      <c r="BW150" s="373">
        <v>1</v>
      </c>
      <c r="BX150" s="373">
        <v>0</v>
      </c>
      <c r="BY150" s="373">
        <v>100</v>
      </c>
      <c r="BZ150" s="373" t="s">
        <v>17620</v>
      </c>
      <c r="CA150" s="373">
        <v>1</v>
      </c>
      <c r="CB150" s="373">
        <v>0</v>
      </c>
      <c r="CC150" s="373">
        <v>100</v>
      </c>
      <c r="CD150" s="373" t="s">
        <v>19538</v>
      </c>
      <c r="CE150" s="373">
        <v>0</v>
      </c>
      <c r="CF150" s="373" t="s">
        <v>44</v>
      </c>
      <c r="CG150" s="373" t="s">
        <v>44</v>
      </c>
      <c r="CH150" s="373" t="s">
        <v>44</v>
      </c>
      <c r="CI150" s="372" t="s">
        <v>484</v>
      </c>
      <c r="CJ150" s="372">
        <v>0</v>
      </c>
      <c r="CK150" s="372">
        <v>100</v>
      </c>
      <c r="CL150" s="404">
        <v>0</v>
      </c>
      <c r="CM150" s="404">
        <v>0</v>
      </c>
      <c r="CN150" s="404" t="s">
        <v>44</v>
      </c>
      <c r="CO150" s="404" t="s">
        <v>44</v>
      </c>
      <c r="CP150" s="432" t="s">
        <v>44</v>
      </c>
      <c r="CQ150" s="380" t="s">
        <v>44</v>
      </c>
      <c r="CR150" s="380" t="s">
        <v>44</v>
      </c>
      <c r="CS150" s="380" t="s">
        <v>44</v>
      </c>
      <c r="CT150" s="381" t="s">
        <v>44</v>
      </c>
      <c r="CU150" s="381" t="s">
        <v>44</v>
      </c>
      <c r="CV150" s="381" t="s">
        <v>63</v>
      </c>
      <c r="CW150" s="381">
        <v>0</v>
      </c>
      <c r="CX150" s="382">
        <v>100</v>
      </c>
      <c r="CY150" s="382">
        <v>0</v>
      </c>
      <c r="CZ150" s="382">
        <v>0</v>
      </c>
      <c r="DA150" s="382">
        <v>0</v>
      </c>
      <c r="DB150" s="433">
        <v>0</v>
      </c>
      <c r="DC150" s="538">
        <f t="shared" si="4"/>
        <v>100</v>
      </c>
      <c r="DD150" s="383" t="s">
        <v>19539</v>
      </c>
      <c r="DE150" s="383">
        <v>90</v>
      </c>
      <c r="DF150" s="384" t="s">
        <v>17369</v>
      </c>
      <c r="DG150" s="435" t="s">
        <v>17</v>
      </c>
      <c r="DH150" s="385" t="s">
        <v>44</v>
      </c>
      <c r="DI150" s="385" t="s">
        <v>44</v>
      </c>
      <c r="DJ150" s="385" t="s">
        <v>44</v>
      </c>
      <c r="DK150" s="436" t="s">
        <v>17</v>
      </c>
      <c r="DL150" s="386" t="s">
        <v>44</v>
      </c>
      <c r="DM150" s="386" t="s">
        <v>14</v>
      </c>
      <c r="DN150" s="387" t="s">
        <v>740</v>
      </c>
      <c r="DO150" s="388" t="s">
        <v>31</v>
      </c>
      <c r="DP150" s="388" t="s">
        <v>14</v>
      </c>
      <c r="DQ150" s="388" t="s">
        <v>30</v>
      </c>
      <c r="DR150" s="388" t="s">
        <v>19540</v>
      </c>
      <c r="DS150" s="389" t="s">
        <v>32</v>
      </c>
      <c r="DT150" s="392" t="s">
        <v>44</v>
      </c>
      <c r="DU150" s="439" t="s">
        <v>32</v>
      </c>
      <c r="DV150" s="392" t="s">
        <v>44</v>
      </c>
      <c r="DW150" s="392">
        <v>5</v>
      </c>
      <c r="DX150" s="392" t="s">
        <v>17</v>
      </c>
      <c r="DY150" s="444" t="s">
        <v>44</v>
      </c>
      <c r="DZ150" s="445" t="s">
        <v>44</v>
      </c>
      <c r="EA150" s="395" t="s">
        <v>44</v>
      </c>
      <c r="EB150" s="395" t="s">
        <v>44</v>
      </c>
      <c r="EC150" s="395" t="s">
        <v>44</v>
      </c>
      <c r="ED150" s="395" t="s">
        <v>44</v>
      </c>
      <c r="EE150" s="384" t="s">
        <v>44</v>
      </c>
      <c r="EF150" s="383" t="s">
        <v>96</v>
      </c>
      <c r="EG150" s="383" t="s">
        <v>44</v>
      </c>
      <c r="EH150" s="383" t="s">
        <v>44</v>
      </c>
      <c r="EI150" s="383" t="s">
        <v>44</v>
      </c>
      <c r="EJ150" s="383" t="s">
        <v>19541</v>
      </c>
      <c r="EK150" s="383" t="s">
        <v>19542</v>
      </c>
      <c r="EL150" s="383" t="s">
        <v>722</v>
      </c>
      <c r="EM150" s="374" t="s">
        <v>44</v>
      </c>
      <c r="EN150" s="373" t="s">
        <v>482</v>
      </c>
      <c r="EO150" s="373" t="s">
        <v>44</v>
      </c>
      <c r="EP150" s="374" t="s">
        <v>17</v>
      </c>
      <c r="EQ150" s="374" t="s">
        <v>44</v>
      </c>
      <c r="ER150" s="375">
        <v>1</v>
      </c>
      <c r="ES150" s="396" t="s">
        <v>14</v>
      </c>
      <c r="ET150" s="375" t="s">
        <v>17558</v>
      </c>
      <c r="EU150" s="373">
        <v>0</v>
      </c>
      <c r="EV150" s="374" t="s">
        <v>44</v>
      </c>
      <c r="EW150" s="373">
        <v>0</v>
      </c>
      <c r="EX150" s="372" t="s">
        <v>44</v>
      </c>
      <c r="EY150" s="372">
        <v>1</v>
      </c>
      <c r="EZ150" s="374" t="s">
        <v>17387</v>
      </c>
      <c r="FA150" s="373">
        <v>0</v>
      </c>
      <c r="FB150" s="373" t="s">
        <v>44</v>
      </c>
      <c r="FC150" s="373" t="s">
        <v>17456</v>
      </c>
      <c r="FD150" s="373">
        <v>1</v>
      </c>
      <c r="FE150" s="372">
        <v>1</v>
      </c>
      <c r="FF150" s="373">
        <v>0</v>
      </c>
      <c r="FG150" s="373">
        <v>0</v>
      </c>
      <c r="FH150" s="373" t="s">
        <v>44</v>
      </c>
      <c r="FI150" s="526" t="s">
        <v>19543</v>
      </c>
      <c r="FJ150" s="526" t="s">
        <v>19544</v>
      </c>
      <c r="FK150" s="526" t="s">
        <v>19545</v>
      </c>
      <c r="FL150" s="527" t="s">
        <v>19546</v>
      </c>
      <c r="FM150" s="374" t="s">
        <v>19547</v>
      </c>
      <c r="FN150" s="372" t="s">
        <v>19548</v>
      </c>
      <c r="FO150" s="372" t="s">
        <v>19549</v>
      </c>
    </row>
    <row r="151" spans="1:171" ht="12.75" customHeight="1" thickBot="1" x14ac:dyDescent="0.35">
      <c r="A151" s="370">
        <v>165</v>
      </c>
      <c r="B151" s="397" t="s">
        <v>4419</v>
      </c>
      <c r="C151" s="337" t="s">
        <v>19695</v>
      </c>
      <c r="D151" s="337" t="s">
        <v>19695</v>
      </c>
      <c r="E151" s="399" t="s">
        <v>13442</v>
      </c>
      <c r="F151" s="398" t="s">
        <v>44</v>
      </c>
      <c r="G151" s="398" t="s">
        <v>733</v>
      </c>
      <c r="H151" s="398" t="s">
        <v>19</v>
      </c>
      <c r="I151" s="398" t="s">
        <v>44</v>
      </c>
      <c r="J151" s="398" t="s">
        <v>20</v>
      </c>
      <c r="K151" s="399" t="s">
        <v>44</v>
      </c>
      <c r="L151" s="399" t="s">
        <v>21</v>
      </c>
      <c r="M151" s="372" t="s">
        <v>14</v>
      </c>
      <c r="N151" s="398" t="s">
        <v>14</v>
      </c>
      <c r="O151" s="400" t="s">
        <v>44</v>
      </c>
      <c r="P151" s="398" t="s">
        <v>44</v>
      </c>
      <c r="Q151" s="400" t="s">
        <v>44</v>
      </c>
      <c r="R151" s="692" t="s">
        <v>47</v>
      </c>
      <c r="S151" s="399" t="s">
        <v>48</v>
      </c>
      <c r="T151" s="399" t="s">
        <v>44</v>
      </c>
      <c r="U151" s="399" t="s">
        <v>44</v>
      </c>
      <c r="V151" s="398" t="s">
        <v>44</v>
      </c>
      <c r="W151" s="398" t="s">
        <v>44</v>
      </c>
      <c r="X151" s="398" t="s">
        <v>44</v>
      </c>
      <c r="Y151" s="401" t="s">
        <v>44</v>
      </c>
      <c r="Z151" s="399" t="s">
        <v>44</v>
      </c>
      <c r="AA151" s="399" t="s">
        <v>44</v>
      </c>
      <c r="AB151" s="399" t="s">
        <v>17</v>
      </c>
      <c r="AC151" s="399" t="s">
        <v>44</v>
      </c>
      <c r="AD151" s="399" t="s">
        <v>17</v>
      </c>
      <c r="AE151" s="399" t="s">
        <v>44</v>
      </c>
      <c r="AF151" s="399" t="s">
        <v>44</v>
      </c>
      <c r="AG151" s="399" t="s">
        <v>38</v>
      </c>
      <c r="AH151" s="399">
        <v>1</v>
      </c>
      <c r="AI151" s="399">
        <v>30</v>
      </c>
      <c r="AJ151" s="399" t="s">
        <v>478</v>
      </c>
      <c r="AK151" s="398" t="s">
        <v>44</v>
      </c>
      <c r="AL151" s="399">
        <v>2</v>
      </c>
      <c r="AM151" s="398" t="s">
        <v>37</v>
      </c>
      <c r="AN151" s="399" t="s">
        <v>14</v>
      </c>
      <c r="AO151" s="398">
        <v>100</v>
      </c>
      <c r="AP151" s="399" t="s">
        <v>44</v>
      </c>
      <c r="AQ151" s="399" t="s">
        <v>17</v>
      </c>
      <c r="AR151" s="399" t="s">
        <v>44</v>
      </c>
      <c r="AS151" s="399" t="s">
        <v>44</v>
      </c>
      <c r="AT151" s="399">
        <v>0</v>
      </c>
      <c r="AU151" s="398" t="s">
        <v>44</v>
      </c>
      <c r="AV151" s="398">
        <v>0</v>
      </c>
      <c r="AW151" s="399" t="s">
        <v>44</v>
      </c>
      <c r="AX151" s="399">
        <v>0</v>
      </c>
      <c r="AY151" s="398">
        <v>0</v>
      </c>
      <c r="AZ151" s="399" t="s">
        <v>14</v>
      </c>
      <c r="BA151" s="399" t="s">
        <v>18867</v>
      </c>
      <c r="BB151" s="399" t="s">
        <v>798</v>
      </c>
      <c r="BC151" s="399">
        <v>30</v>
      </c>
      <c r="BD151" s="399">
        <v>25</v>
      </c>
      <c r="BE151" s="400">
        <v>75</v>
      </c>
      <c r="BF151" s="398" t="s">
        <v>44</v>
      </c>
      <c r="BG151" s="398">
        <v>0</v>
      </c>
      <c r="BH151" s="399" t="s">
        <v>44</v>
      </c>
      <c r="BI151" s="399" t="s">
        <v>44</v>
      </c>
      <c r="BJ151" s="373" t="s">
        <v>44</v>
      </c>
      <c r="BK151" s="428">
        <v>0</v>
      </c>
      <c r="BL151" s="399" t="s">
        <v>44</v>
      </c>
      <c r="BM151" s="402" t="s">
        <v>44</v>
      </c>
      <c r="BN151" s="403" t="s">
        <v>44</v>
      </c>
      <c r="BO151" s="403">
        <v>0</v>
      </c>
      <c r="BP151" s="402" t="s">
        <v>44</v>
      </c>
      <c r="BQ151" s="403" t="s">
        <v>44</v>
      </c>
      <c r="BR151" s="403" t="s">
        <v>44</v>
      </c>
      <c r="BS151" s="408">
        <v>12</v>
      </c>
      <c r="BT151" s="399">
        <v>0</v>
      </c>
      <c r="BU151" s="399">
        <v>100</v>
      </c>
      <c r="BV151" s="399" t="s">
        <v>19127</v>
      </c>
      <c r="BW151" s="398">
        <v>15</v>
      </c>
      <c r="BX151" s="399">
        <v>0</v>
      </c>
      <c r="BY151" s="399">
        <v>100</v>
      </c>
      <c r="BZ151" s="399" t="s">
        <v>824</v>
      </c>
      <c r="CA151" s="399">
        <v>6</v>
      </c>
      <c r="CB151" s="399">
        <v>0</v>
      </c>
      <c r="CC151" s="399">
        <v>100</v>
      </c>
      <c r="CD151" s="399" t="s">
        <v>19128</v>
      </c>
      <c r="CE151" s="399">
        <v>0</v>
      </c>
      <c r="CF151" s="399" t="s">
        <v>44</v>
      </c>
      <c r="CG151" s="399" t="s">
        <v>44</v>
      </c>
      <c r="CH151" s="399" t="s">
        <v>44</v>
      </c>
      <c r="CI151" s="398" t="s">
        <v>479</v>
      </c>
      <c r="CJ151" s="398">
        <v>100</v>
      </c>
      <c r="CK151" s="398">
        <v>0</v>
      </c>
      <c r="CL151" s="404">
        <v>0</v>
      </c>
      <c r="CM151" s="404">
        <v>0</v>
      </c>
      <c r="CN151" s="404" t="s">
        <v>44</v>
      </c>
      <c r="CO151" s="404" t="s">
        <v>480</v>
      </c>
      <c r="CP151" s="380">
        <v>100</v>
      </c>
      <c r="CQ151" s="380">
        <v>0</v>
      </c>
      <c r="CR151" s="380">
        <v>0</v>
      </c>
      <c r="CS151" s="415">
        <v>0</v>
      </c>
      <c r="CT151" s="381">
        <v>0</v>
      </c>
      <c r="CU151" s="381" t="s">
        <v>44</v>
      </c>
      <c r="CV151" s="381" t="s">
        <v>44</v>
      </c>
      <c r="CW151" s="381" t="s">
        <v>44</v>
      </c>
      <c r="CX151" s="382" t="s">
        <v>44</v>
      </c>
      <c r="CY151" s="382" t="s">
        <v>44</v>
      </c>
      <c r="CZ151" s="382" t="s">
        <v>44</v>
      </c>
      <c r="DA151" s="382" t="s">
        <v>44</v>
      </c>
      <c r="DB151" s="433" t="s">
        <v>44</v>
      </c>
      <c r="DC151" s="538">
        <f t="shared" si="4"/>
        <v>0</v>
      </c>
      <c r="DD151" s="383" t="s">
        <v>19129</v>
      </c>
      <c r="DE151" s="383">
        <v>84</v>
      </c>
      <c r="DF151" s="384" t="s">
        <v>481</v>
      </c>
      <c r="DG151" s="385" t="s">
        <v>14</v>
      </c>
      <c r="DH151" s="385" t="s">
        <v>721</v>
      </c>
      <c r="DI151" s="385" t="s">
        <v>850</v>
      </c>
      <c r="DJ151" s="413" t="s">
        <v>44</v>
      </c>
      <c r="DK151" s="436" t="s">
        <v>14</v>
      </c>
      <c r="DL151" s="386" t="s">
        <v>18025</v>
      </c>
      <c r="DM151" s="386" t="s">
        <v>14</v>
      </c>
      <c r="DN151" s="387" t="s">
        <v>808</v>
      </c>
      <c r="DO151" s="388" t="s">
        <v>31</v>
      </c>
      <c r="DP151" s="388" t="s">
        <v>17</v>
      </c>
      <c r="DQ151" s="388" t="s">
        <v>44</v>
      </c>
      <c r="DR151" s="388" t="s">
        <v>44</v>
      </c>
      <c r="DS151" s="389" t="s">
        <v>32</v>
      </c>
      <c r="DT151" s="392" t="s">
        <v>44</v>
      </c>
      <c r="DU151" s="392" t="s">
        <v>32</v>
      </c>
      <c r="DV151" s="392" t="s">
        <v>44</v>
      </c>
      <c r="DW151" s="392">
        <v>4</v>
      </c>
      <c r="DX151" s="392" t="s">
        <v>14</v>
      </c>
      <c r="DY151" s="444" t="s">
        <v>44</v>
      </c>
      <c r="DZ151" s="445" t="s">
        <v>44</v>
      </c>
      <c r="EA151" s="445" t="s">
        <v>44</v>
      </c>
      <c r="EB151" s="445" t="s">
        <v>44</v>
      </c>
      <c r="EC151" s="445" t="s">
        <v>44</v>
      </c>
      <c r="ED151" s="445" t="s">
        <v>44</v>
      </c>
      <c r="EE151" s="384" t="s">
        <v>44</v>
      </c>
      <c r="EF151" s="383" t="s">
        <v>33</v>
      </c>
      <c r="EG151" s="383" t="s">
        <v>34</v>
      </c>
      <c r="EH151" s="383" t="s">
        <v>883</v>
      </c>
      <c r="EI151" s="383" t="s">
        <v>44</v>
      </c>
      <c r="EJ151" s="383" t="s">
        <v>44</v>
      </c>
      <c r="EK151" s="383" t="s">
        <v>19130</v>
      </c>
      <c r="EL151" s="383" t="s">
        <v>753</v>
      </c>
      <c r="EM151" s="400" t="s">
        <v>44</v>
      </c>
      <c r="EN151" s="399" t="s">
        <v>723</v>
      </c>
      <c r="EO151" s="399" t="s">
        <v>44</v>
      </c>
      <c r="EP151" s="401" t="s">
        <v>17</v>
      </c>
      <c r="EQ151" s="405" t="s">
        <v>44</v>
      </c>
      <c r="ER151" s="405">
        <v>0.5</v>
      </c>
      <c r="ES151" s="405" t="s">
        <v>14</v>
      </c>
      <c r="ET151" s="401" t="s">
        <v>48</v>
      </c>
      <c r="EU151" s="399">
        <v>0</v>
      </c>
      <c r="EV151" s="400" t="s">
        <v>44</v>
      </c>
      <c r="EW151" s="399">
        <v>0</v>
      </c>
      <c r="EX151" s="398" t="s">
        <v>44</v>
      </c>
      <c r="EY151" s="398">
        <v>1</v>
      </c>
      <c r="EZ151" s="398" t="s">
        <v>17358</v>
      </c>
      <c r="FA151" s="399">
        <v>0</v>
      </c>
      <c r="FB151" s="398" t="s">
        <v>44</v>
      </c>
      <c r="FC151" s="399" t="s">
        <v>44</v>
      </c>
      <c r="FD151" s="399">
        <v>0</v>
      </c>
      <c r="FE151" s="398">
        <v>0</v>
      </c>
      <c r="FF151" s="399">
        <v>0</v>
      </c>
      <c r="FG151" s="399">
        <v>0</v>
      </c>
      <c r="FH151" s="399" t="s">
        <v>44</v>
      </c>
      <c r="FI151" s="529" t="s">
        <v>19131</v>
      </c>
      <c r="FJ151" s="529" t="s">
        <v>19132</v>
      </c>
      <c r="FK151" s="530" t="s">
        <v>19133</v>
      </c>
      <c r="FL151" s="529" t="s">
        <v>19134</v>
      </c>
      <c r="FM151" s="400" t="s">
        <v>19135</v>
      </c>
      <c r="FN151" s="399" t="s">
        <v>19066</v>
      </c>
      <c r="FO151" s="398" t="s">
        <v>19136</v>
      </c>
    </row>
    <row r="152" spans="1:171" ht="12.75" customHeight="1" thickBot="1" x14ac:dyDescent="0.35">
      <c r="A152" s="370">
        <v>209</v>
      </c>
      <c r="B152" s="371" t="s">
        <v>11326</v>
      </c>
      <c r="C152" s="337" t="s">
        <v>19695</v>
      </c>
      <c r="D152" s="337" t="s">
        <v>19695</v>
      </c>
      <c r="E152" s="373" t="s">
        <v>13442</v>
      </c>
      <c r="F152" s="372" t="s">
        <v>44</v>
      </c>
      <c r="G152" s="372" t="s">
        <v>371</v>
      </c>
      <c r="H152" s="372" t="s">
        <v>19</v>
      </c>
      <c r="I152" s="372" t="s">
        <v>44</v>
      </c>
      <c r="J152" s="372" t="s">
        <v>20</v>
      </c>
      <c r="K152" s="373" t="s">
        <v>44</v>
      </c>
      <c r="L152" s="373" t="s">
        <v>59</v>
      </c>
      <c r="M152" s="372" t="s">
        <v>14</v>
      </c>
      <c r="N152" s="372" t="s">
        <v>14</v>
      </c>
      <c r="O152" s="372" t="s">
        <v>44</v>
      </c>
      <c r="P152" s="372" t="s">
        <v>44</v>
      </c>
      <c r="Q152" s="374" t="s">
        <v>44</v>
      </c>
      <c r="R152" s="692" t="s">
        <v>22</v>
      </c>
      <c r="S152" s="373" t="s">
        <v>44</v>
      </c>
      <c r="T152" s="373" t="s">
        <v>44</v>
      </c>
      <c r="U152" s="373" t="s">
        <v>23</v>
      </c>
      <c r="V152" s="372" t="s">
        <v>720</v>
      </c>
      <c r="W152" s="372" t="s">
        <v>64</v>
      </c>
      <c r="X152" s="372">
        <v>2</v>
      </c>
      <c r="Y152" s="375">
        <v>360</v>
      </c>
      <c r="Z152" s="373" t="s">
        <v>24</v>
      </c>
      <c r="AA152" s="373" t="s">
        <v>19579</v>
      </c>
      <c r="AB152" s="373" t="s">
        <v>14</v>
      </c>
      <c r="AC152" s="373" t="s">
        <v>48</v>
      </c>
      <c r="AD152" s="373" t="s">
        <v>14</v>
      </c>
      <c r="AE152" s="373" t="s">
        <v>39</v>
      </c>
      <c r="AF152" s="373" t="s">
        <v>48</v>
      </c>
      <c r="AG152" s="373" t="s">
        <v>38</v>
      </c>
      <c r="AH152" s="373">
        <v>1</v>
      </c>
      <c r="AI152" s="373">
        <v>30</v>
      </c>
      <c r="AJ152" s="373" t="s">
        <v>483</v>
      </c>
      <c r="AK152" s="372" t="s">
        <v>44</v>
      </c>
      <c r="AL152" s="373">
        <v>4</v>
      </c>
      <c r="AM152" s="374" t="s">
        <v>37</v>
      </c>
      <c r="AN152" s="373" t="s">
        <v>14</v>
      </c>
      <c r="AO152" s="372">
        <v>95</v>
      </c>
      <c r="AP152" s="373" t="s">
        <v>44</v>
      </c>
      <c r="AQ152" s="373" t="s">
        <v>17</v>
      </c>
      <c r="AR152" s="373" t="s">
        <v>44</v>
      </c>
      <c r="AS152" s="373" t="s">
        <v>44</v>
      </c>
      <c r="AT152" s="374">
        <v>0</v>
      </c>
      <c r="AU152" s="372" t="s">
        <v>44</v>
      </c>
      <c r="AV152" s="372">
        <v>0</v>
      </c>
      <c r="AW152" s="373" t="s">
        <v>44</v>
      </c>
      <c r="AX152" s="373">
        <v>0</v>
      </c>
      <c r="AY152" s="372">
        <v>0</v>
      </c>
      <c r="AZ152" s="373" t="s">
        <v>14</v>
      </c>
      <c r="BA152" s="373" t="s">
        <v>13451</v>
      </c>
      <c r="BB152" s="373" t="s">
        <v>486</v>
      </c>
      <c r="BC152" s="373">
        <v>3</v>
      </c>
      <c r="BD152" s="373">
        <v>100</v>
      </c>
      <c r="BE152" s="374">
        <v>0</v>
      </c>
      <c r="BF152" s="372" t="s">
        <v>44</v>
      </c>
      <c r="BG152" s="374">
        <v>0</v>
      </c>
      <c r="BH152" s="373" t="s">
        <v>44</v>
      </c>
      <c r="BI152" s="373" t="s">
        <v>44</v>
      </c>
      <c r="BJ152" s="373" t="s">
        <v>44</v>
      </c>
      <c r="BK152" s="373">
        <v>0</v>
      </c>
      <c r="BL152" s="373" t="s">
        <v>44</v>
      </c>
      <c r="BM152" s="402" t="s">
        <v>44</v>
      </c>
      <c r="BN152" s="403" t="s">
        <v>44</v>
      </c>
      <c r="BO152" s="403">
        <v>0</v>
      </c>
      <c r="BP152" s="402" t="s">
        <v>44</v>
      </c>
      <c r="BQ152" s="403" t="s">
        <v>44</v>
      </c>
      <c r="BR152" s="403" t="s">
        <v>44</v>
      </c>
      <c r="BS152" s="378">
        <v>0</v>
      </c>
      <c r="BT152" s="373" t="s">
        <v>44</v>
      </c>
      <c r="BU152" s="373" t="s">
        <v>44</v>
      </c>
      <c r="BV152" s="373" t="s">
        <v>44</v>
      </c>
      <c r="BW152" s="373">
        <v>0</v>
      </c>
      <c r="BX152" s="373" t="s">
        <v>44</v>
      </c>
      <c r="BY152" s="373" t="s">
        <v>44</v>
      </c>
      <c r="BZ152" s="373" t="s">
        <v>44</v>
      </c>
      <c r="CA152" s="373">
        <v>0</v>
      </c>
      <c r="CB152" s="373" t="s">
        <v>44</v>
      </c>
      <c r="CC152" s="373" t="s">
        <v>44</v>
      </c>
      <c r="CD152" s="373" t="s">
        <v>44</v>
      </c>
      <c r="CE152" s="373">
        <v>0</v>
      </c>
      <c r="CF152" s="373" t="s">
        <v>44</v>
      </c>
      <c r="CG152" s="373" t="s">
        <v>44</v>
      </c>
      <c r="CH152" s="373" t="s">
        <v>44</v>
      </c>
      <c r="CI152" s="372" t="s">
        <v>484</v>
      </c>
      <c r="CJ152" s="372">
        <v>0</v>
      </c>
      <c r="CK152" s="372">
        <v>100</v>
      </c>
      <c r="CL152" s="404">
        <v>0</v>
      </c>
      <c r="CM152" s="404">
        <v>0</v>
      </c>
      <c r="CN152" s="404" t="s">
        <v>44</v>
      </c>
      <c r="CO152" s="404" t="s">
        <v>44</v>
      </c>
      <c r="CP152" s="432" t="s">
        <v>44</v>
      </c>
      <c r="CQ152" s="380" t="s">
        <v>44</v>
      </c>
      <c r="CR152" s="380" t="s">
        <v>44</v>
      </c>
      <c r="CS152" s="380" t="s">
        <v>44</v>
      </c>
      <c r="CT152" s="381" t="s">
        <v>44</v>
      </c>
      <c r="CU152" s="381" t="s">
        <v>44</v>
      </c>
      <c r="CV152" s="381" t="s">
        <v>28</v>
      </c>
      <c r="CW152" s="381">
        <v>0</v>
      </c>
      <c r="CX152" s="382">
        <v>0</v>
      </c>
      <c r="CY152" s="382">
        <v>0</v>
      </c>
      <c r="CZ152" s="382">
        <v>100</v>
      </c>
      <c r="DA152" s="382">
        <v>0</v>
      </c>
      <c r="DB152" s="433">
        <v>0</v>
      </c>
      <c r="DC152" s="538">
        <f t="shared" si="4"/>
        <v>100</v>
      </c>
      <c r="DD152" s="383" t="s">
        <v>19580</v>
      </c>
      <c r="DE152" s="383">
        <v>69</v>
      </c>
      <c r="DF152" s="384" t="s">
        <v>19581</v>
      </c>
      <c r="DG152" s="435" t="s">
        <v>14</v>
      </c>
      <c r="DH152" s="385" t="s">
        <v>721</v>
      </c>
      <c r="DI152" s="385" t="s">
        <v>19582</v>
      </c>
      <c r="DJ152" s="385" t="s">
        <v>44</v>
      </c>
      <c r="DK152" s="436" t="s">
        <v>17</v>
      </c>
      <c r="DL152" s="386" t="s">
        <v>44</v>
      </c>
      <c r="DM152" s="386" t="s">
        <v>14</v>
      </c>
      <c r="DN152" s="387" t="s">
        <v>740</v>
      </c>
      <c r="DO152" s="388" t="s">
        <v>31</v>
      </c>
      <c r="DP152" s="388" t="s">
        <v>14</v>
      </c>
      <c r="DQ152" s="388" t="s">
        <v>30</v>
      </c>
      <c r="DR152" s="388" t="s">
        <v>19583</v>
      </c>
      <c r="DS152" s="389" t="s">
        <v>32</v>
      </c>
      <c r="DT152" s="392" t="s">
        <v>44</v>
      </c>
      <c r="DU152" s="439" t="s">
        <v>32</v>
      </c>
      <c r="DV152" s="392" t="s">
        <v>44</v>
      </c>
      <c r="DW152" s="392">
        <v>6</v>
      </c>
      <c r="DX152" s="392" t="s">
        <v>14</v>
      </c>
      <c r="DY152" s="444" t="s">
        <v>44</v>
      </c>
      <c r="DZ152" s="445" t="s">
        <v>44</v>
      </c>
      <c r="EA152" s="395" t="s">
        <v>44</v>
      </c>
      <c r="EB152" s="395" t="s">
        <v>44</v>
      </c>
      <c r="EC152" s="395" t="s">
        <v>44</v>
      </c>
      <c r="ED152" s="395" t="s">
        <v>44</v>
      </c>
      <c r="EE152" s="384" t="s">
        <v>44</v>
      </c>
      <c r="EF152" s="383" t="s">
        <v>33</v>
      </c>
      <c r="EG152" s="383" t="s">
        <v>18499</v>
      </c>
      <c r="EH152" s="383" t="s">
        <v>837</v>
      </c>
      <c r="EI152" s="383" t="s">
        <v>19584</v>
      </c>
      <c r="EJ152" s="383" t="s">
        <v>44</v>
      </c>
      <c r="EK152" s="383" t="s">
        <v>19585</v>
      </c>
      <c r="EL152" s="383" t="s">
        <v>722</v>
      </c>
      <c r="EM152" s="374" t="s">
        <v>44</v>
      </c>
      <c r="EN152" s="373" t="s">
        <v>482</v>
      </c>
      <c r="EO152" s="373" t="s">
        <v>44</v>
      </c>
      <c r="EP152" s="374" t="s">
        <v>17</v>
      </c>
      <c r="EQ152" s="374" t="s">
        <v>44</v>
      </c>
      <c r="ER152" s="375">
        <v>10</v>
      </c>
      <c r="ES152" s="396" t="s">
        <v>14</v>
      </c>
      <c r="ET152" s="375" t="s">
        <v>17407</v>
      </c>
      <c r="EU152" s="373">
        <v>1</v>
      </c>
      <c r="EV152" s="374" t="s">
        <v>17387</v>
      </c>
      <c r="EW152" s="373">
        <v>0</v>
      </c>
      <c r="EX152" s="372" t="s">
        <v>44</v>
      </c>
      <c r="EY152" s="372">
        <v>2</v>
      </c>
      <c r="EZ152" s="374" t="s">
        <v>17828</v>
      </c>
      <c r="FA152" s="373">
        <v>0</v>
      </c>
      <c r="FB152" s="373" t="s">
        <v>44</v>
      </c>
      <c r="FC152" s="373" t="s">
        <v>17407</v>
      </c>
      <c r="FD152" s="373">
        <v>1</v>
      </c>
      <c r="FE152" s="372">
        <v>0</v>
      </c>
      <c r="FF152" s="373">
        <v>0</v>
      </c>
      <c r="FG152" s="373">
        <v>1</v>
      </c>
      <c r="FH152" s="373" t="s">
        <v>44</v>
      </c>
      <c r="FI152" s="526" t="s">
        <v>19586</v>
      </c>
      <c r="FJ152" s="526" t="s">
        <v>19587</v>
      </c>
      <c r="FK152" s="526" t="s">
        <v>19588</v>
      </c>
      <c r="FL152" s="527" t="s">
        <v>19589</v>
      </c>
      <c r="FM152" s="374" t="s">
        <v>19590</v>
      </c>
      <c r="FN152" s="372" t="s">
        <v>19591</v>
      </c>
      <c r="FO152" s="372" t="s">
        <v>19592</v>
      </c>
    </row>
    <row r="153" spans="1:171" ht="12.75" customHeight="1" thickBot="1" x14ac:dyDescent="0.35">
      <c r="A153" s="370">
        <v>167</v>
      </c>
      <c r="B153" s="397" t="s">
        <v>11839</v>
      </c>
      <c r="C153" s="337" t="s">
        <v>19695</v>
      </c>
      <c r="D153" s="337" t="s">
        <v>19695</v>
      </c>
      <c r="E153" s="399" t="s">
        <v>13442</v>
      </c>
      <c r="F153" s="398" t="s">
        <v>44</v>
      </c>
      <c r="G153" s="398" t="s">
        <v>369</v>
      </c>
      <c r="H153" s="398" t="s">
        <v>19</v>
      </c>
      <c r="I153" s="398" t="s">
        <v>44</v>
      </c>
      <c r="J153" s="398" t="s">
        <v>20</v>
      </c>
      <c r="K153" s="399" t="s">
        <v>44</v>
      </c>
      <c r="L153" s="399" t="s">
        <v>21</v>
      </c>
      <c r="M153" s="372" t="s">
        <v>14</v>
      </c>
      <c r="N153" s="398" t="s">
        <v>14</v>
      </c>
      <c r="O153" s="400" t="s">
        <v>44</v>
      </c>
      <c r="P153" s="398" t="s">
        <v>44</v>
      </c>
      <c r="Q153" s="400" t="s">
        <v>44</v>
      </c>
      <c r="R153" s="692" t="s">
        <v>22</v>
      </c>
      <c r="S153" s="399" t="s">
        <v>44</v>
      </c>
      <c r="T153" s="399" t="s">
        <v>44</v>
      </c>
      <c r="U153" s="399" t="s">
        <v>23</v>
      </c>
      <c r="V153" s="398" t="s">
        <v>37</v>
      </c>
      <c r="W153" s="398" t="s">
        <v>25</v>
      </c>
      <c r="X153" s="398">
        <v>1</v>
      </c>
      <c r="Y153" s="401">
        <v>3600</v>
      </c>
      <c r="Z153" s="399" t="s">
        <v>24</v>
      </c>
      <c r="AA153" s="399" t="s">
        <v>18324</v>
      </c>
      <c r="AB153" s="399" t="s">
        <v>14</v>
      </c>
      <c r="AC153" s="399" t="s">
        <v>48</v>
      </c>
      <c r="AD153" s="399" t="s">
        <v>14</v>
      </c>
      <c r="AE153" s="399" t="s">
        <v>39</v>
      </c>
      <c r="AF153" s="399" t="s">
        <v>48</v>
      </c>
      <c r="AG153" s="399" t="s">
        <v>38</v>
      </c>
      <c r="AH153" s="399">
        <v>1</v>
      </c>
      <c r="AI153" s="399">
        <v>25</v>
      </c>
      <c r="AJ153" s="399" t="s">
        <v>478</v>
      </c>
      <c r="AK153" s="398" t="s">
        <v>44</v>
      </c>
      <c r="AL153" s="399">
        <v>1</v>
      </c>
      <c r="AM153" s="398" t="s">
        <v>37</v>
      </c>
      <c r="AN153" s="399" t="s">
        <v>14</v>
      </c>
      <c r="AO153" s="398">
        <v>43</v>
      </c>
      <c r="AP153" s="399" t="s">
        <v>44</v>
      </c>
      <c r="AQ153" s="399" t="s">
        <v>17</v>
      </c>
      <c r="AR153" s="399" t="s">
        <v>44</v>
      </c>
      <c r="AS153" s="399" t="s">
        <v>44</v>
      </c>
      <c r="AT153" s="399">
        <v>0</v>
      </c>
      <c r="AU153" s="398" t="s">
        <v>44</v>
      </c>
      <c r="AV153" s="398">
        <v>0</v>
      </c>
      <c r="AW153" s="399" t="s">
        <v>44</v>
      </c>
      <c r="AX153" s="399">
        <v>0</v>
      </c>
      <c r="AY153" s="398">
        <v>0</v>
      </c>
      <c r="AZ153" s="399" t="s">
        <v>14</v>
      </c>
      <c r="BA153" s="399" t="s">
        <v>17525</v>
      </c>
      <c r="BB153" s="399" t="s">
        <v>731</v>
      </c>
      <c r="BC153" s="399">
        <v>3</v>
      </c>
      <c r="BD153" s="399">
        <v>100</v>
      </c>
      <c r="BE153" s="400">
        <v>0</v>
      </c>
      <c r="BF153" s="398" t="s">
        <v>44</v>
      </c>
      <c r="BG153" s="398">
        <v>0</v>
      </c>
      <c r="BH153" s="399" t="s">
        <v>44</v>
      </c>
      <c r="BI153" s="399" t="s">
        <v>44</v>
      </c>
      <c r="BJ153" s="373" t="s">
        <v>44</v>
      </c>
      <c r="BK153" s="373">
        <v>0</v>
      </c>
      <c r="BL153" s="399" t="s">
        <v>44</v>
      </c>
      <c r="BM153" s="402" t="s">
        <v>44</v>
      </c>
      <c r="BN153" s="403" t="s">
        <v>44</v>
      </c>
      <c r="BO153" s="403">
        <v>0</v>
      </c>
      <c r="BP153" s="402" t="s">
        <v>44</v>
      </c>
      <c r="BQ153" s="403" t="s">
        <v>44</v>
      </c>
      <c r="BR153" s="403" t="s">
        <v>44</v>
      </c>
      <c r="BS153" s="378">
        <v>5</v>
      </c>
      <c r="BT153" s="399">
        <v>0</v>
      </c>
      <c r="BU153" s="399">
        <v>100</v>
      </c>
      <c r="BV153" s="399" t="s">
        <v>19145</v>
      </c>
      <c r="BW153" s="398">
        <v>0</v>
      </c>
      <c r="BX153" s="399" t="s">
        <v>44</v>
      </c>
      <c r="BY153" s="399" t="s">
        <v>44</v>
      </c>
      <c r="BZ153" s="399" t="s">
        <v>44</v>
      </c>
      <c r="CA153" s="399">
        <v>0</v>
      </c>
      <c r="CB153" s="399" t="s">
        <v>44</v>
      </c>
      <c r="CC153" s="399" t="s">
        <v>44</v>
      </c>
      <c r="CD153" s="399" t="s">
        <v>44</v>
      </c>
      <c r="CE153" s="399">
        <v>0</v>
      </c>
      <c r="CF153" s="399" t="s">
        <v>44</v>
      </c>
      <c r="CG153" s="399" t="s">
        <v>44</v>
      </c>
      <c r="CH153" s="398" t="s">
        <v>44</v>
      </c>
      <c r="CI153" s="398" t="s">
        <v>479</v>
      </c>
      <c r="CJ153" s="398">
        <v>100</v>
      </c>
      <c r="CK153" s="398">
        <v>0</v>
      </c>
      <c r="CL153" s="404">
        <v>0</v>
      </c>
      <c r="CM153" s="404">
        <v>0</v>
      </c>
      <c r="CN153" s="404" t="s">
        <v>44</v>
      </c>
      <c r="CO153" s="404" t="s">
        <v>480</v>
      </c>
      <c r="CP153" s="380">
        <v>100</v>
      </c>
      <c r="CQ153" s="380">
        <v>0</v>
      </c>
      <c r="CR153" s="380">
        <v>0</v>
      </c>
      <c r="CS153" s="415">
        <v>0</v>
      </c>
      <c r="CT153" s="381">
        <v>0</v>
      </c>
      <c r="CU153" s="381" t="s">
        <v>44</v>
      </c>
      <c r="CV153" s="381" t="s">
        <v>44</v>
      </c>
      <c r="CW153" s="381" t="s">
        <v>44</v>
      </c>
      <c r="CX153" s="382" t="s">
        <v>44</v>
      </c>
      <c r="CY153" s="382" t="s">
        <v>44</v>
      </c>
      <c r="CZ153" s="382" t="s">
        <v>44</v>
      </c>
      <c r="DA153" s="382" t="s">
        <v>44</v>
      </c>
      <c r="DB153" s="383" t="s">
        <v>44</v>
      </c>
      <c r="DC153" s="538">
        <f t="shared" si="4"/>
        <v>0</v>
      </c>
      <c r="DD153" s="383" t="s">
        <v>17772</v>
      </c>
      <c r="DE153" s="383">
        <v>42</v>
      </c>
      <c r="DF153" s="452" t="s">
        <v>481</v>
      </c>
      <c r="DG153" s="435" t="s">
        <v>14</v>
      </c>
      <c r="DH153" s="385" t="s">
        <v>721</v>
      </c>
      <c r="DI153" s="385" t="s">
        <v>739</v>
      </c>
      <c r="DJ153" s="385" t="s">
        <v>44</v>
      </c>
      <c r="DK153" s="386" t="s">
        <v>14</v>
      </c>
      <c r="DL153" s="387" t="s">
        <v>17370</v>
      </c>
      <c r="DM153" s="387" t="s">
        <v>14</v>
      </c>
      <c r="DN153" s="387" t="s">
        <v>808</v>
      </c>
      <c r="DO153" s="388" t="s">
        <v>31</v>
      </c>
      <c r="DP153" s="388" t="s">
        <v>14</v>
      </c>
      <c r="DQ153" s="388" t="s">
        <v>30</v>
      </c>
      <c r="DR153" s="388" t="s">
        <v>19146</v>
      </c>
      <c r="DS153" s="389" t="s">
        <v>32</v>
      </c>
      <c r="DT153" s="392" t="s">
        <v>44</v>
      </c>
      <c r="DU153" s="392" t="s">
        <v>32</v>
      </c>
      <c r="DV153" s="392" t="s">
        <v>44</v>
      </c>
      <c r="DW153" s="392">
        <v>3</v>
      </c>
      <c r="DX153" s="392" t="s">
        <v>14</v>
      </c>
      <c r="DY153" s="444" t="s">
        <v>33</v>
      </c>
      <c r="DZ153" s="445" t="s">
        <v>34</v>
      </c>
      <c r="EA153" s="445" t="s">
        <v>18525</v>
      </c>
      <c r="EB153" s="445" t="s">
        <v>44</v>
      </c>
      <c r="EC153" s="445" t="s">
        <v>44</v>
      </c>
      <c r="ED153" s="445" t="s">
        <v>44</v>
      </c>
      <c r="EE153" s="384" t="s">
        <v>19147</v>
      </c>
      <c r="EF153" s="383" t="s">
        <v>44</v>
      </c>
      <c r="EG153" s="383" t="s">
        <v>44</v>
      </c>
      <c r="EH153" s="383" t="s">
        <v>44</v>
      </c>
      <c r="EI153" s="383" t="s">
        <v>44</v>
      </c>
      <c r="EJ153" s="383" t="s">
        <v>44</v>
      </c>
      <c r="EK153" s="383" t="s">
        <v>44</v>
      </c>
      <c r="EL153" s="383" t="s">
        <v>490</v>
      </c>
      <c r="EM153" s="400" t="s">
        <v>44</v>
      </c>
      <c r="EN153" s="399" t="s">
        <v>723</v>
      </c>
      <c r="EO153" s="398" t="s">
        <v>44</v>
      </c>
      <c r="EP153" s="400" t="s">
        <v>17</v>
      </c>
      <c r="EQ153" s="400" t="s">
        <v>44</v>
      </c>
      <c r="ER153" s="405">
        <v>200</v>
      </c>
      <c r="ES153" s="405" t="s">
        <v>14</v>
      </c>
      <c r="ET153" s="401" t="s">
        <v>17407</v>
      </c>
      <c r="EU153" s="399">
        <v>2</v>
      </c>
      <c r="EV153" s="400" t="s">
        <v>17828</v>
      </c>
      <c r="EW153" s="399">
        <v>0</v>
      </c>
      <c r="EX153" s="398" t="s">
        <v>44</v>
      </c>
      <c r="EY153" s="398">
        <v>1</v>
      </c>
      <c r="EZ153" s="398" t="s">
        <v>17398</v>
      </c>
      <c r="FA153" s="399">
        <v>0</v>
      </c>
      <c r="FB153" s="398" t="s">
        <v>44</v>
      </c>
      <c r="FC153" s="398" t="s">
        <v>39</v>
      </c>
      <c r="FD153" s="399">
        <v>1</v>
      </c>
      <c r="FE153" s="398">
        <v>0</v>
      </c>
      <c r="FF153" s="399">
        <v>1</v>
      </c>
      <c r="FG153" s="399">
        <v>0</v>
      </c>
      <c r="FH153" s="398" t="s">
        <v>44</v>
      </c>
      <c r="FI153" s="529" t="s">
        <v>19148</v>
      </c>
      <c r="FJ153" s="529" t="s">
        <v>19149</v>
      </c>
      <c r="FK153" s="530" t="s">
        <v>19150</v>
      </c>
      <c r="FL153" s="531" t="s">
        <v>19151</v>
      </c>
      <c r="FM153" s="400" t="s">
        <v>19152</v>
      </c>
      <c r="FN153" s="399" t="s">
        <v>19066</v>
      </c>
      <c r="FO153" s="398" t="s">
        <v>19153</v>
      </c>
    </row>
    <row r="154" spans="1:171" ht="12.75" customHeight="1" thickBot="1" x14ac:dyDescent="0.35">
      <c r="A154" s="370">
        <v>210</v>
      </c>
      <c r="B154" s="371" t="s">
        <v>12832</v>
      </c>
      <c r="C154" s="337" t="s">
        <v>19695</v>
      </c>
      <c r="D154" s="337" t="s">
        <v>19695</v>
      </c>
      <c r="E154" s="373" t="s">
        <v>13442</v>
      </c>
      <c r="F154" s="372" t="s">
        <v>44</v>
      </c>
      <c r="G154" s="372" t="s">
        <v>378</v>
      </c>
      <c r="H154" s="372" t="s">
        <v>19</v>
      </c>
      <c r="I154" s="372" t="s">
        <v>44</v>
      </c>
      <c r="J154" s="372" t="s">
        <v>20</v>
      </c>
      <c r="K154" s="373" t="s">
        <v>44</v>
      </c>
      <c r="L154" s="373" t="s">
        <v>21</v>
      </c>
      <c r="M154" s="372" t="s">
        <v>14</v>
      </c>
      <c r="N154" s="372" t="s">
        <v>14</v>
      </c>
      <c r="O154" s="372" t="s">
        <v>44</v>
      </c>
      <c r="P154" s="372" t="s">
        <v>44</v>
      </c>
      <c r="Q154" s="374" t="s">
        <v>44</v>
      </c>
      <c r="R154" s="692" t="s">
        <v>43</v>
      </c>
      <c r="S154" s="373" t="s">
        <v>44</v>
      </c>
      <c r="T154" s="373" t="s">
        <v>44</v>
      </c>
      <c r="U154" s="373" t="s">
        <v>76</v>
      </c>
      <c r="V154" s="372" t="s">
        <v>44</v>
      </c>
      <c r="W154" s="372" t="s">
        <v>44</v>
      </c>
      <c r="X154" s="372" t="s">
        <v>44</v>
      </c>
      <c r="Y154" s="375" t="s">
        <v>44</v>
      </c>
      <c r="Z154" s="373" t="s">
        <v>44</v>
      </c>
      <c r="AA154" s="373" t="s">
        <v>44</v>
      </c>
      <c r="AB154" s="373" t="s">
        <v>14</v>
      </c>
      <c r="AC154" s="373" t="s">
        <v>17558</v>
      </c>
      <c r="AD154" s="373" t="s">
        <v>14</v>
      </c>
      <c r="AE154" s="373" t="s">
        <v>39</v>
      </c>
      <c r="AF154" s="373" t="s">
        <v>48</v>
      </c>
      <c r="AG154" s="373" t="s">
        <v>38</v>
      </c>
      <c r="AH154" s="373">
        <v>1</v>
      </c>
      <c r="AI154" s="373">
        <v>30</v>
      </c>
      <c r="AJ154" s="373" t="s">
        <v>483</v>
      </c>
      <c r="AK154" s="372" t="s">
        <v>44</v>
      </c>
      <c r="AL154" s="373">
        <v>2</v>
      </c>
      <c r="AM154" s="374" t="s">
        <v>37</v>
      </c>
      <c r="AN154" s="373" t="s">
        <v>14</v>
      </c>
      <c r="AO154" s="372">
        <v>80</v>
      </c>
      <c r="AP154" s="373" t="s">
        <v>44</v>
      </c>
      <c r="AQ154" s="373" t="s">
        <v>17</v>
      </c>
      <c r="AR154" s="373" t="s">
        <v>44</v>
      </c>
      <c r="AS154" s="373" t="s">
        <v>44</v>
      </c>
      <c r="AT154" s="374">
        <v>0</v>
      </c>
      <c r="AU154" s="372" t="s">
        <v>44</v>
      </c>
      <c r="AV154" s="372">
        <v>0</v>
      </c>
      <c r="AW154" s="373" t="s">
        <v>44</v>
      </c>
      <c r="AX154" s="373">
        <v>0</v>
      </c>
      <c r="AY154" s="372">
        <v>0</v>
      </c>
      <c r="AZ154" s="373" t="s">
        <v>14</v>
      </c>
      <c r="BA154" s="373" t="s">
        <v>17455</v>
      </c>
      <c r="BB154" s="373" t="s">
        <v>486</v>
      </c>
      <c r="BC154" s="373">
        <v>2</v>
      </c>
      <c r="BD154" s="373">
        <v>100</v>
      </c>
      <c r="BE154" s="374">
        <v>0</v>
      </c>
      <c r="BF154" s="372" t="s">
        <v>44</v>
      </c>
      <c r="BG154" s="374">
        <v>0</v>
      </c>
      <c r="BH154" s="373" t="s">
        <v>44</v>
      </c>
      <c r="BI154" s="373" t="s">
        <v>44</v>
      </c>
      <c r="BJ154" s="373" t="s">
        <v>44</v>
      </c>
      <c r="BK154" s="373">
        <v>0</v>
      </c>
      <c r="BL154" s="373" t="s">
        <v>44</v>
      </c>
      <c r="BM154" s="402" t="s">
        <v>44</v>
      </c>
      <c r="BN154" s="403" t="s">
        <v>44</v>
      </c>
      <c r="BO154" s="403">
        <v>0</v>
      </c>
      <c r="BP154" s="402" t="s">
        <v>44</v>
      </c>
      <c r="BQ154" s="403" t="s">
        <v>44</v>
      </c>
      <c r="BR154" s="403" t="s">
        <v>44</v>
      </c>
      <c r="BS154" s="378">
        <v>0</v>
      </c>
      <c r="BT154" s="373" t="s">
        <v>44</v>
      </c>
      <c r="BU154" s="373" t="s">
        <v>44</v>
      </c>
      <c r="BV154" s="373" t="s">
        <v>44</v>
      </c>
      <c r="BW154" s="373">
        <v>0</v>
      </c>
      <c r="BX154" s="373" t="s">
        <v>44</v>
      </c>
      <c r="BY154" s="373" t="s">
        <v>44</v>
      </c>
      <c r="BZ154" s="373" t="s">
        <v>44</v>
      </c>
      <c r="CA154" s="373">
        <v>0</v>
      </c>
      <c r="CB154" s="373" t="s">
        <v>44</v>
      </c>
      <c r="CC154" s="373" t="s">
        <v>44</v>
      </c>
      <c r="CD154" s="373" t="s">
        <v>44</v>
      </c>
      <c r="CE154" s="373">
        <v>0</v>
      </c>
      <c r="CF154" s="373" t="s">
        <v>44</v>
      </c>
      <c r="CG154" s="373" t="s">
        <v>44</v>
      </c>
      <c r="CH154" s="373" t="s">
        <v>44</v>
      </c>
      <c r="CI154" s="372" t="s">
        <v>484</v>
      </c>
      <c r="CJ154" s="372">
        <v>0</v>
      </c>
      <c r="CK154" s="372">
        <v>100</v>
      </c>
      <c r="CL154" s="404">
        <v>0</v>
      </c>
      <c r="CM154" s="404">
        <v>0</v>
      </c>
      <c r="CN154" s="404" t="s">
        <v>44</v>
      </c>
      <c r="CO154" s="404" t="s">
        <v>44</v>
      </c>
      <c r="CP154" s="432" t="s">
        <v>44</v>
      </c>
      <c r="CQ154" s="380" t="s">
        <v>44</v>
      </c>
      <c r="CR154" s="380" t="s">
        <v>44</v>
      </c>
      <c r="CS154" s="380" t="s">
        <v>44</v>
      </c>
      <c r="CT154" s="381" t="s">
        <v>44</v>
      </c>
      <c r="CU154" s="381" t="s">
        <v>44</v>
      </c>
      <c r="CV154" s="381" t="s">
        <v>63</v>
      </c>
      <c r="CW154" s="381">
        <v>0</v>
      </c>
      <c r="CX154" s="382">
        <v>100</v>
      </c>
      <c r="CY154" s="382">
        <v>0</v>
      </c>
      <c r="CZ154" s="382">
        <v>0</v>
      </c>
      <c r="DA154" s="382">
        <v>0</v>
      </c>
      <c r="DB154" s="433">
        <v>0</v>
      </c>
      <c r="DC154" s="538">
        <f t="shared" si="4"/>
        <v>100</v>
      </c>
      <c r="DD154" s="383" t="s">
        <v>17772</v>
      </c>
      <c r="DE154" s="383">
        <v>40</v>
      </c>
      <c r="DF154" s="384" t="s">
        <v>17369</v>
      </c>
      <c r="DG154" s="435" t="s">
        <v>14</v>
      </c>
      <c r="DH154" s="385" t="s">
        <v>738</v>
      </c>
      <c r="DI154" s="385" t="s">
        <v>775</v>
      </c>
      <c r="DJ154" s="385" t="s">
        <v>44</v>
      </c>
      <c r="DK154" s="436" t="s">
        <v>14</v>
      </c>
      <c r="DL154" s="386" t="s">
        <v>17370</v>
      </c>
      <c r="DM154" s="386" t="s">
        <v>14</v>
      </c>
      <c r="DN154" s="387" t="s">
        <v>748</v>
      </c>
      <c r="DO154" s="388" t="s">
        <v>31</v>
      </c>
      <c r="DP154" s="388" t="s">
        <v>17</v>
      </c>
      <c r="DQ154" s="388" t="s">
        <v>44</v>
      </c>
      <c r="DR154" s="388" t="s">
        <v>44</v>
      </c>
      <c r="DS154" s="389" t="s">
        <v>32</v>
      </c>
      <c r="DT154" s="392" t="s">
        <v>44</v>
      </c>
      <c r="DU154" s="439" t="s">
        <v>32</v>
      </c>
      <c r="DV154" s="392" t="s">
        <v>44</v>
      </c>
      <c r="DW154" s="392">
        <v>3</v>
      </c>
      <c r="DX154" s="392" t="s">
        <v>17</v>
      </c>
      <c r="DY154" s="444" t="s">
        <v>44</v>
      </c>
      <c r="DZ154" s="445" t="s">
        <v>44</v>
      </c>
      <c r="EA154" s="395" t="s">
        <v>44</v>
      </c>
      <c r="EB154" s="395" t="s">
        <v>44</v>
      </c>
      <c r="EC154" s="395" t="s">
        <v>44</v>
      </c>
      <c r="ED154" s="395" t="s">
        <v>44</v>
      </c>
      <c r="EE154" s="384" t="s">
        <v>44</v>
      </c>
      <c r="EF154" s="383" t="s">
        <v>33</v>
      </c>
      <c r="EG154" s="383" t="s">
        <v>34</v>
      </c>
      <c r="EH154" s="383" t="s">
        <v>487</v>
      </c>
      <c r="EI154" s="383" t="s">
        <v>17427</v>
      </c>
      <c r="EJ154" s="383" t="s">
        <v>44</v>
      </c>
      <c r="EK154" s="383" t="s">
        <v>44</v>
      </c>
      <c r="EL154" s="383" t="s">
        <v>867</v>
      </c>
      <c r="EM154" s="374" t="s">
        <v>44</v>
      </c>
      <c r="EN154" s="373" t="s">
        <v>482</v>
      </c>
      <c r="EO154" s="373" t="s">
        <v>44</v>
      </c>
      <c r="EP154" s="374" t="s">
        <v>17</v>
      </c>
      <c r="EQ154" s="374" t="s">
        <v>44</v>
      </c>
      <c r="ER154" s="375">
        <v>5</v>
      </c>
      <c r="ES154" s="396" t="s">
        <v>14</v>
      </c>
      <c r="ET154" s="375" t="s">
        <v>17576</v>
      </c>
      <c r="EU154" s="373">
        <v>1</v>
      </c>
      <c r="EV154" s="374" t="s">
        <v>17398</v>
      </c>
      <c r="EW154" s="373">
        <v>2</v>
      </c>
      <c r="EX154" s="372" t="s">
        <v>17373</v>
      </c>
      <c r="EY154" s="372">
        <v>1</v>
      </c>
      <c r="EZ154" s="374" t="s">
        <v>17398</v>
      </c>
      <c r="FA154" s="373">
        <v>0</v>
      </c>
      <c r="FB154" s="373" t="s">
        <v>44</v>
      </c>
      <c r="FC154" s="373" t="s">
        <v>17407</v>
      </c>
      <c r="FD154" s="373">
        <v>1</v>
      </c>
      <c r="FE154" s="372">
        <v>0</v>
      </c>
      <c r="FF154" s="373">
        <v>1</v>
      </c>
      <c r="FG154" s="373">
        <v>0</v>
      </c>
      <c r="FH154" s="373" t="s">
        <v>44</v>
      </c>
      <c r="FI154" s="526" t="s">
        <v>19593</v>
      </c>
      <c r="FJ154" s="526" t="s">
        <v>19594</v>
      </c>
      <c r="FK154" s="526" t="s">
        <v>19595</v>
      </c>
      <c r="FL154" s="527" t="s">
        <v>19596</v>
      </c>
      <c r="FM154" s="374" t="s">
        <v>19597</v>
      </c>
      <c r="FN154" s="372" t="s">
        <v>19598</v>
      </c>
      <c r="FO154" s="372" t="s">
        <v>834</v>
      </c>
    </row>
    <row r="155" spans="1:171" ht="12.75" customHeight="1" thickBot="1" x14ac:dyDescent="0.35">
      <c r="A155" s="370">
        <v>212</v>
      </c>
      <c r="B155" s="371" t="s">
        <v>11823</v>
      </c>
      <c r="C155" s="337" t="s">
        <v>19695</v>
      </c>
      <c r="D155" s="337" t="s">
        <v>19695</v>
      </c>
      <c r="E155" s="454" t="s">
        <v>13442</v>
      </c>
      <c r="F155" s="371" t="s">
        <v>44</v>
      </c>
      <c r="G155" s="371" t="s">
        <v>369</v>
      </c>
      <c r="H155" s="371" t="s">
        <v>19</v>
      </c>
      <c r="I155" s="371" t="s">
        <v>44</v>
      </c>
      <c r="J155" s="371" t="s">
        <v>20</v>
      </c>
      <c r="K155" s="454" t="s">
        <v>44</v>
      </c>
      <c r="L155" s="454" t="s">
        <v>21</v>
      </c>
      <c r="M155" s="371" t="s">
        <v>14</v>
      </c>
      <c r="N155" s="371" t="s">
        <v>14</v>
      </c>
      <c r="O155" s="371" t="s">
        <v>44</v>
      </c>
      <c r="P155" s="371" t="s">
        <v>44</v>
      </c>
      <c r="Q155" s="706" t="s">
        <v>44</v>
      </c>
      <c r="R155" s="692" t="s">
        <v>22</v>
      </c>
      <c r="S155" s="454" t="s">
        <v>44</v>
      </c>
      <c r="T155" s="454" t="s">
        <v>44</v>
      </c>
      <c r="U155" s="454" t="s">
        <v>76</v>
      </c>
      <c r="V155" s="371" t="s">
        <v>44</v>
      </c>
      <c r="W155" s="371" t="s">
        <v>44</v>
      </c>
      <c r="X155" s="371" t="s">
        <v>44</v>
      </c>
      <c r="Y155" s="707" t="s">
        <v>44</v>
      </c>
      <c r="Z155" s="454" t="s">
        <v>44</v>
      </c>
      <c r="AA155" s="454" t="s">
        <v>44</v>
      </c>
      <c r="AB155" s="454" t="s">
        <v>17</v>
      </c>
      <c r="AC155" s="454" t="s">
        <v>44</v>
      </c>
      <c r="AD155" s="454" t="s">
        <v>14</v>
      </c>
      <c r="AE155" s="454" t="s">
        <v>39</v>
      </c>
      <c r="AF155" s="454" t="s">
        <v>44</v>
      </c>
      <c r="AG155" s="454" t="s">
        <v>38</v>
      </c>
      <c r="AH155" s="454">
        <v>1</v>
      </c>
      <c r="AI155" s="454">
        <v>20</v>
      </c>
      <c r="AJ155" s="454" t="s">
        <v>483</v>
      </c>
      <c r="AK155" s="371" t="s">
        <v>44</v>
      </c>
      <c r="AL155" s="454">
        <v>2</v>
      </c>
      <c r="AM155" s="706" t="s">
        <v>27</v>
      </c>
      <c r="AN155" s="454" t="s">
        <v>14</v>
      </c>
      <c r="AO155" s="371">
        <v>80</v>
      </c>
      <c r="AP155" s="454" t="s">
        <v>44</v>
      </c>
      <c r="AQ155" s="454" t="s">
        <v>17</v>
      </c>
      <c r="AR155" s="454" t="s">
        <v>44</v>
      </c>
      <c r="AS155" s="454" t="s">
        <v>44</v>
      </c>
      <c r="AT155" s="706">
        <v>0</v>
      </c>
      <c r="AU155" s="371" t="s">
        <v>44</v>
      </c>
      <c r="AV155" s="371">
        <v>0</v>
      </c>
      <c r="AW155" s="454" t="s">
        <v>44</v>
      </c>
      <c r="AX155" s="454">
        <v>0</v>
      </c>
      <c r="AY155" s="371">
        <v>0</v>
      </c>
      <c r="AZ155" s="454" t="s">
        <v>14</v>
      </c>
      <c r="BA155" s="454" t="s">
        <v>19610</v>
      </c>
      <c r="BB155" s="454" t="s">
        <v>486</v>
      </c>
      <c r="BC155" s="454">
        <v>3</v>
      </c>
      <c r="BD155" s="454">
        <v>67</v>
      </c>
      <c r="BE155" s="706">
        <v>33</v>
      </c>
      <c r="BF155" s="371" t="s">
        <v>44</v>
      </c>
      <c r="BG155" s="706">
        <v>0</v>
      </c>
      <c r="BH155" s="454" t="s">
        <v>44</v>
      </c>
      <c r="BI155" s="454" t="s">
        <v>44</v>
      </c>
      <c r="BJ155" s="454" t="s">
        <v>44</v>
      </c>
      <c r="BK155" s="454">
        <v>0</v>
      </c>
      <c r="BL155" s="373" t="s">
        <v>44</v>
      </c>
      <c r="BM155" s="402" t="s">
        <v>44</v>
      </c>
      <c r="BN155" s="403" t="s">
        <v>44</v>
      </c>
      <c r="BO155" s="403">
        <v>0</v>
      </c>
      <c r="BP155" s="402" t="s">
        <v>44</v>
      </c>
      <c r="BQ155" s="403" t="s">
        <v>44</v>
      </c>
      <c r="BR155" s="403" t="s">
        <v>44</v>
      </c>
      <c r="BS155" s="455">
        <v>0</v>
      </c>
      <c r="BT155" s="454" t="s">
        <v>44</v>
      </c>
      <c r="BU155" s="454" t="s">
        <v>44</v>
      </c>
      <c r="BV155" s="454" t="s">
        <v>44</v>
      </c>
      <c r="BW155" s="454">
        <v>0</v>
      </c>
      <c r="BX155" s="454" t="s">
        <v>44</v>
      </c>
      <c r="BY155" s="454" t="s">
        <v>44</v>
      </c>
      <c r="BZ155" s="454" t="s">
        <v>44</v>
      </c>
      <c r="CA155" s="454">
        <v>0</v>
      </c>
      <c r="CB155" s="454" t="s">
        <v>44</v>
      </c>
      <c r="CC155" s="454" t="s">
        <v>44</v>
      </c>
      <c r="CD155" s="454" t="s">
        <v>44</v>
      </c>
      <c r="CE155" s="454">
        <v>0</v>
      </c>
      <c r="CF155" s="454" t="s">
        <v>44</v>
      </c>
      <c r="CG155" s="454" t="s">
        <v>44</v>
      </c>
      <c r="CH155" s="454" t="s">
        <v>44</v>
      </c>
      <c r="CI155" s="371" t="s">
        <v>484</v>
      </c>
      <c r="CJ155" s="371">
        <v>0</v>
      </c>
      <c r="CK155" s="371">
        <v>100</v>
      </c>
      <c r="CL155" s="404">
        <v>0</v>
      </c>
      <c r="CM155" s="404">
        <v>0</v>
      </c>
      <c r="CN155" s="404" t="s">
        <v>44</v>
      </c>
      <c r="CO155" s="404" t="s">
        <v>44</v>
      </c>
      <c r="CP155" s="719" t="s">
        <v>44</v>
      </c>
      <c r="CQ155" s="456" t="s">
        <v>44</v>
      </c>
      <c r="CR155" s="456" t="s">
        <v>44</v>
      </c>
      <c r="CS155" s="456" t="s">
        <v>44</v>
      </c>
      <c r="CT155" s="457" t="s">
        <v>44</v>
      </c>
      <c r="CU155" s="457" t="s">
        <v>44</v>
      </c>
      <c r="CV155" s="457" t="s">
        <v>132</v>
      </c>
      <c r="CW155" s="457">
        <v>0</v>
      </c>
      <c r="CX155" s="458">
        <v>0</v>
      </c>
      <c r="CY155" s="458">
        <v>100</v>
      </c>
      <c r="CZ155" s="458">
        <v>0</v>
      </c>
      <c r="DA155" s="458">
        <v>0</v>
      </c>
      <c r="DB155" s="721">
        <v>0</v>
      </c>
      <c r="DC155" s="538">
        <f t="shared" si="4"/>
        <v>100</v>
      </c>
      <c r="DD155" s="459" t="s">
        <v>19552</v>
      </c>
      <c r="DE155" s="459">
        <v>51</v>
      </c>
      <c r="DF155" s="723" t="s">
        <v>72</v>
      </c>
      <c r="DG155" s="724" t="s">
        <v>14</v>
      </c>
      <c r="DH155" s="460" t="s">
        <v>721</v>
      </c>
      <c r="DI155" s="460" t="s">
        <v>752</v>
      </c>
      <c r="DJ155" s="460" t="s">
        <v>44</v>
      </c>
      <c r="DK155" s="726" t="s">
        <v>14</v>
      </c>
      <c r="DL155" s="461" t="s">
        <v>17370</v>
      </c>
      <c r="DM155" s="461" t="s">
        <v>14</v>
      </c>
      <c r="DN155" s="462" t="s">
        <v>40</v>
      </c>
      <c r="DO155" s="463" t="s">
        <v>31</v>
      </c>
      <c r="DP155" s="463" t="s">
        <v>14</v>
      </c>
      <c r="DQ155" s="463" t="s">
        <v>30</v>
      </c>
      <c r="DR155" s="463" t="s">
        <v>19611</v>
      </c>
      <c r="DS155" s="464" t="s">
        <v>32</v>
      </c>
      <c r="DT155" s="465" t="s">
        <v>44</v>
      </c>
      <c r="DU155" s="731" t="s">
        <v>32</v>
      </c>
      <c r="DV155" s="465" t="s">
        <v>44</v>
      </c>
      <c r="DW155" s="465">
        <v>3</v>
      </c>
      <c r="DX155" s="465" t="s">
        <v>17</v>
      </c>
      <c r="DY155" s="734" t="s">
        <v>33</v>
      </c>
      <c r="DZ155" s="738" t="s">
        <v>34</v>
      </c>
      <c r="EA155" s="466" t="s">
        <v>17574</v>
      </c>
      <c r="EB155" s="466" t="s">
        <v>17356</v>
      </c>
      <c r="EC155" s="466" t="s">
        <v>44</v>
      </c>
      <c r="ED155" s="466" t="s">
        <v>44</v>
      </c>
      <c r="EE155" s="723" t="s">
        <v>19612</v>
      </c>
      <c r="EF155" s="459" t="s">
        <v>44</v>
      </c>
      <c r="EG155" s="459" t="s">
        <v>44</v>
      </c>
      <c r="EH155" s="459" t="s">
        <v>44</v>
      </c>
      <c r="EI155" s="459" t="s">
        <v>44</v>
      </c>
      <c r="EJ155" s="459" t="s">
        <v>44</v>
      </c>
      <c r="EK155" s="459" t="s">
        <v>44</v>
      </c>
      <c r="EL155" s="459" t="s">
        <v>753</v>
      </c>
      <c r="EM155" s="706" t="s">
        <v>44</v>
      </c>
      <c r="EN155" s="454" t="s">
        <v>482</v>
      </c>
      <c r="EO155" s="454" t="s">
        <v>44</v>
      </c>
      <c r="EP155" s="706" t="s">
        <v>17</v>
      </c>
      <c r="EQ155" s="706" t="s">
        <v>44</v>
      </c>
      <c r="ER155" s="707">
        <v>2</v>
      </c>
      <c r="ES155" s="740" t="s">
        <v>14</v>
      </c>
      <c r="ET155" s="707" t="s">
        <v>17456</v>
      </c>
      <c r="EU155" s="454">
        <v>1</v>
      </c>
      <c r="EV155" s="706" t="s">
        <v>17398</v>
      </c>
      <c r="EW155" s="454">
        <v>0</v>
      </c>
      <c r="EX155" s="371" t="s">
        <v>44</v>
      </c>
      <c r="EY155" s="371">
        <v>0</v>
      </c>
      <c r="EZ155" s="706" t="s">
        <v>44</v>
      </c>
      <c r="FA155" s="454">
        <v>0</v>
      </c>
      <c r="FB155" s="454" t="s">
        <v>44</v>
      </c>
      <c r="FC155" s="454" t="s">
        <v>39</v>
      </c>
      <c r="FD155" s="454">
        <v>1</v>
      </c>
      <c r="FE155" s="371">
        <v>0</v>
      </c>
      <c r="FF155" s="454">
        <v>0</v>
      </c>
      <c r="FG155" s="454">
        <v>0</v>
      </c>
      <c r="FH155" s="454" t="s">
        <v>44</v>
      </c>
      <c r="FI155" s="535" t="s">
        <v>19613</v>
      </c>
      <c r="FJ155" s="535" t="s">
        <v>19614</v>
      </c>
      <c r="FK155" s="535" t="s">
        <v>19615</v>
      </c>
      <c r="FL155" s="745" t="s">
        <v>19616</v>
      </c>
      <c r="FM155" s="706" t="s">
        <v>19617</v>
      </c>
      <c r="FN155" s="371" t="s">
        <v>834</v>
      </c>
      <c r="FO155" s="371" t="s">
        <v>834</v>
      </c>
    </row>
    <row r="156" spans="1:171" ht="12.75" customHeight="1" thickBot="1" x14ac:dyDescent="0.35">
      <c r="A156" s="370">
        <v>170</v>
      </c>
      <c r="B156" s="397" t="s">
        <v>1250</v>
      </c>
      <c r="C156" s="337" t="s">
        <v>19695</v>
      </c>
      <c r="D156" s="337" t="s">
        <v>19695</v>
      </c>
      <c r="E156" s="399" t="s">
        <v>13442</v>
      </c>
      <c r="F156" s="398" t="s">
        <v>44</v>
      </c>
      <c r="G156" s="398" t="s">
        <v>369</v>
      </c>
      <c r="H156" s="398" t="s">
        <v>19</v>
      </c>
      <c r="I156" s="398" t="s">
        <v>44</v>
      </c>
      <c r="J156" s="398" t="s">
        <v>20</v>
      </c>
      <c r="K156" s="399" t="s">
        <v>44</v>
      </c>
      <c r="L156" s="399" t="s">
        <v>21</v>
      </c>
      <c r="M156" s="372" t="s">
        <v>14</v>
      </c>
      <c r="N156" s="398" t="s">
        <v>14</v>
      </c>
      <c r="O156" s="400" t="s">
        <v>44</v>
      </c>
      <c r="P156" s="398" t="s">
        <v>44</v>
      </c>
      <c r="Q156" s="400" t="s">
        <v>44</v>
      </c>
      <c r="R156" s="692" t="s">
        <v>22</v>
      </c>
      <c r="S156" s="399" t="s">
        <v>44</v>
      </c>
      <c r="T156" s="399" t="s">
        <v>44</v>
      </c>
      <c r="U156" s="399" t="s">
        <v>54</v>
      </c>
      <c r="V156" s="398" t="s">
        <v>788</v>
      </c>
      <c r="W156" s="398" t="s">
        <v>38</v>
      </c>
      <c r="X156" s="398">
        <v>1</v>
      </c>
      <c r="Y156" s="401">
        <v>60</v>
      </c>
      <c r="Z156" s="399" t="s">
        <v>24</v>
      </c>
      <c r="AA156" s="399" t="s">
        <v>19172</v>
      </c>
      <c r="AB156" s="399" t="s">
        <v>17</v>
      </c>
      <c r="AC156" s="399" t="s">
        <v>44</v>
      </c>
      <c r="AD156" s="399" t="s">
        <v>14</v>
      </c>
      <c r="AE156" s="399" t="s">
        <v>39</v>
      </c>
      <c r="AF156" s="399" t="s">
        <v>44</v>
      </c>
      <c r="AG156" s="399" t="s">
        <v>38</v>
      </c>
      <c r="AH156" s="399">
        <v>1</v>
      </c>
      <c r="AI156" s="399">
        <v>20</v>
      </c>
      <c r="AJ156" s="399" t="s">
        <v>483</v>
      </c>
      <c r="AK156" s="398" t="s">
        <v>44</v>
      </c>
      <c r="AL156" s="399">
        <v>4</v>
      </c>
      <c r="AM156" s="398" t="s">
        <v>27</v>
      </c>
      <c r="AN156" s="399" t="s">
        <v>14</v>
      </c>
      <c r="AO156" s="398">
        <v>70</v>
      </c>
      <c r="AP156" s="399" t="s">
        <v>44</v>
      </c>
      <c r="AQ156" s="399" t="s">
        <v>17</v>
      </c>
      <c r="AR156" s="399" t="s">
        <v>44</v>
      </c>
      <c r="AS156" s="399" t="s">
        <v>44</v>
      </c>
      <c r="AT156" s="399">
        <v>0</v>
      </c>
      <c r="AU156" s="398" t="s">
        <v>44</v>
      </c>
      <c r="AV156" s="398">
        <v>0</v>
      </c>
      <c r="AW156" s="399" t="s">
        <v>44</v>
      </c>
      <c r="AX156" s="399">
        <v>0</v>
      </c>
      <c r="AY156" s="398">
        <v>0</v>
      </c>
      <c r="AZ156" s="399" t="s">
        <v>14</v>
      </c>
      <c r="BA156" s="399" t="s">
        <v>19173</v>
      </c>
      <c r="BB156" s="399" t="s">
        <v>1117</v>
      </c>
      <c r="BC156" s="399">
        <v>4</v>
      </c>
      <c r="BD156" s="399">
        <v>50</v>
      </c>
      <c r="BE156" s="400">
        <v>50</v>
      </c>
      <c r="BF156" s="398" t="s">
        <v>44</v>
      </c>
      <c r="BG156" s="398">
        <v>0</v>
      </c>
      <c r="BH156" s="399" t="s">
        <v>44</v>
      </c>
      <c r="BI156" s="399" t="s">
        <v>44</v>
      </c>
      <c r="BJ156" s="373" t="s">
        <v>44</v>
      </c>
      <c r="BK156" s="373">
        <v>0</v>
      </c>
      <c r="BL156" s="399" t="s">
        <v>44</v>
      </c>
      <c r="BM156" s="402" t="s">
        <v>44</v>
      </c>
      <c r="BN156" s="403" t="s">
        <v>44</v>
      </c>
      <c r="BO156" s="403">
        <v>0</v>
      </c>
      <c r="BP156" s="402" t="s">
        <v>44</v>
      </c>
      <c r="BQ156" s="403" t="s">
        <v>44</v>
      </c>
      <c r="BR156" s="403" t="s">
        <v>44</v>
      </c>
      <c r="BS156" s="378">
        <v>0</v>
      </c>
      <c r="BT156" s="399" t="s">
        <v>44</v>
      </c>
      <c r="BU156" s="399" t="s">
        <v>44</v>
      </c>
      <c r="BV156" s="399" t="s">
        <v>44</v>
      </c>
      <c r="BW156" s="398">
        <v>4</v>
      </c>
      <c r="BX156" s="399">
        <v>0</v>
      </c>
      <c r="BY156" s="399">
        <v>100</v>
      </c>
      <c r="BZ156" s="399" t="s">
        <v>19174</v>
      </c>
      <c r="CA156" s="399">
        <v>0</v>
      </c>
      <c r="CB156" s="399" t="s">
        <v>44</v>
      </c>
      <c r="CC156" s="399" t="s">
        <v>44</v>
      </c>
      <c r="CD156" s="399" t="s">
        <v>44</v>
      </c>
      <c r="CE156" s="399">
        <v>0</v>
      </c>
      <c r="CF156" s="399" t="s">
        <v>44</v>
      </c>
      <c r="CG156" s="399" t="s">
        <v>44</v>
      </c>
      <c r="CH156" s="398" t="s">
        <v>44</v>
      </c>
      <c r="CI156" s="398" t="s">
        <v>479</v>
      </c>
      <c r="CJ156" s="398">
        <v>100</v>
      </c>
      <c r="CK156" s="398">
        <v>0</v>
      </c>
      <c r="CL156" s="404">
        <v>0</v>
      </c>
      <c r="CM156" s="404">
        <v>0</v>
      </c>
      <c r="CN156" s="404" t="s">
        <v>44</v>
      </c>
      <c r="CO156" s="451" t="s">
        <v>480</v>
      </c>
      <c r="CP156" s="380">
        <v>100</v>
      </c>
      <c r="CQ156" s="380">
        <v>0</v>
      </c>
      <c r="CR156" s="380">
        <v>0</v>
      </c>
      <c r="CS156" s="415">
        <v>0</v>
      </c>
      <c r="CT156" s="381">
        <v>0</v>
      </c>
      <c r="CU156" s="381" t="s">
        <v>44</v>
      </c>
      <c r="CV156" s="381" t="s">
        <v>44</v>
      </c>
      <c r="CW156" s="381" t="s">
        <v>44</v>
      </c>
      <c r="CX156" s="382" t="s">
        <v>44</v>
      </c>
      <c r="CY156" s="382" t="s">
        <v>44</v>
      </c>
      <c r="CZ156" s="382" t="s">
        <v>44</v>
      </c>
      <c r="DA156" s="382" t="s">
        <v>44</v>
      </c>
      <c r="DB156" s="383" t="s">
        <v>44</v>
      </c>
      <c r="DC156" s="538">
        <f t="shared" si="4"/>
        <v>0</v>
      </c>
      <c r="DD156" s="383" t="s">
        <v>19175</v>
      </c>
      <c r="DE156" s="383">
        <v>48</v>
      </c>
      <c r="DF156" s="452" t="s">
        <v>481</v>
      </c>
      <c r="DG156" s="435" t="s">
        <v>17</v>
      </c>
      <c r="DH156" s="385" t="s">
        <v>44</v>
      </c>
      <c r="DI156" s="385" t="s">
        <v>44</v>
      </c>
      <c r="DJ156" s="385" t="s">
        <v>44</v>
      </c>
      <c r="DK156" s="436" t="s">
        <v>14</v>
      </c>
      <c r="DL156" s="386" t="s">
        <v>17370</v>
      </c>
      <c r="DM156" s="386" t="s">
        <v>14</v>
      </c>
      <c r="DN156" s="387" t="s">
        <v>40</v>
      </c>
      <c r="DO156" s="388" t="s">
        <v>31</v>
      </c>
      <c r="DP156" s="388" t="s">
        <v>14</v>
      </c>
      <c r="DQ156" s="388" t="s">
        <v>30</v>
      </c>
      <c r="DR156" s="388" t="s">
        <v>19176</v>
      </c>
      <c r="DS156" s="389" t="s">
        <v>32</v>
      </c>
      <c r="DT156" s="392" t="s">
        <v>44</v>
      </c>
      <c r="DU156" s="392" t="s">
        <v>32</v>
      </c>
      <c r="DV156" s="392" t="s">
        <v>44</v>
      </c>
      <c r="DW156" s="392">
        <v>2</v>
      </c>
      <c r="DX156" s="392" t="s">
        <v>14</v>
      </c>
      <c r="DY156" s="444" t="s">
        <v>33</v>
      </c>
      <c r="DZ156" s="445" t="s">
        <v>34</v>
      </c>
      <c r="EA156" s="445" t="s">
        <v>19087</v>
      </c>
      <c r="EB156" s="445" t="s">
        <v>19177</v>
      </c>
      <c r="EC156" s="445" t="s">
        <v>44</v>
      </c>
      <c r="ED156" s="445" t="s">
        <v>44</v>
      </c>
      <c r="EE156" s="384" t="s">
        <v>19178</v>
      </c>
      <c r="EF156" s="383" t="s">
        <v>44</v>
      </c>
      <c r="EG156" s="383" t="s">
        <v>44</v>
      </c>
      <c r="EH156" s="383" t="s">
        <v>44</v>
      </c>
      <c r="EI156" s="383" t="s">
        <v>44</v>
      </c>
      <c r="EJ156" s="383" t="s">
        <v>44</v>
      </c>
      <c r="EK156" s="383" t="s">
        <v>44</v>
      </c>
      <c r="EL156" s="383" t="s">
        <v>490</v>
      </c>
      <c r="EM156" s="400" t="s">
        <v>44</v>
      </c>
      <c r="EN156" s="399" t="s">
        <v>723</v>
      </c>
      <c r="EO156" s="398" t="s">
        <v>44</v>
      </c>
      <c r="EP156" s="400" t="s">
        <v>17</v>
      </c>
      <c r="EQ156" s="400" t="s">
        <v>44</v>
      </c>
      <c r="ER156" s="405">
        <v>1</v>
      </c>
      <c r="ES156" s="405" t="s">
        <v>14</v>
      </c>
      <c r="ET156" s="401" t="s">
        <v>39</v>
      </c>
      <c r="EU156" s="399">
        <v>1</v>
      </c>
      <c r="EV156" s="400" t="s">
        <v>17387</v>
      </c>
      <c r="EW156" s="399">
        <v>0</v>
      </c>
      <c r="EX156" s="398" t="s">
        <v>44</v>
      </c>
      <c r="EY156" s="398">
        <v>0</v>
      </c>
      <c r="EZ156" s="398" t="s">
        <v>44</v>
      </c>
      <c r="FA156" s="399">
        <v>0</v>
      </c>
      <c r="FB156" s="398" t="s">
        <v>44</v>
      </c>
      <c r="FC156" s="399" t="s">
        <v>39</v>
      </c>
      <c r="FD156" s="399">
        <v>1</v>
      </c>
      <c r="FE156" s="398">
        <v>0</v>
      </c>
      <c r="FF156" s="399">
        <v>0</v>
      </c>
      <c r="FG156" s="399">
        <v>0</v>
      </c>
      <c r="FH156" s="398" t="s">
        <v>44</v>
      </c>
      <c r="FI156" s="529" t="s">
        <v>19179</v>
      </c>
      <c r="FJ156" s="529" t="s">
        <v>19180</v>
      </c>
      <c r="FK156" s="529" t="s">
        <v>19181</v>
      </c>
      <c r="FL156" s="529" t="s">
        <v>19182</v>
      </c>
      <c r="FM156" s="400" t="s">
        <v>19183</v>
      </c>
      <c r="FN156" s="398" t="s">
        <v>19184</v>
      </c>
      <c r="FO156" s="398" t="s">
        <v>19185</v>
      </c>
    </row>
    <row r="157" spans="1:171" ht="12.75" customHeight="1" thickBot="1" x14ac:dyDescent="0.35">
      <c r="A157" s="370">
        <v>171</v>
      </c>
      <c r="B157" s="397" t="s">
        <v>3645</v>
      </c>
      <c r="C157" s="337" t="s">
        <v>19695</v>
      </c>
      <c r="D157" s="337" t="s">
        <v>19695</v>
      </c>
      <c r="E157" s="399" t="s">
        <v>13442</v>
      </c>
      <c r="F157" s="398" t="s">
        <v>44</v>
      </c>
      <c r="G157" s="398" t="s">
        <v>15850</v>
      </c>
      <c r="H157" s="398" t="s">
        <v>19</v>
      </c>
      <c r="I157" s="398" t="s">
        <v>44</v>
      </c>
      <c r="J157" s="398" t="s">
        <v>20</v>
      </c>
      <c r="K157" s="399" t="s">
        <v>44</v>
      </c>
      <c r="L157" s="399" t="s">
        <v>21</v>
      </c>
      <c r="M157" s="372" t="s">
        <v>14</v>
      </c>
      <c r="N157" s="398" t="s">
        <v>14</v>
      </c>
      <c r="O157" s="400" t="s">
        <v>44</v>
      </c>
      <c r="P157" s="398" t="s">
        <v>44</v>
      </c>
      <c r="Q157" s="400" t="s">
        <v>44</v>
      </c>
      <c r="R157" s="692" t="s">
        <v>22</v>
      </c>
      <c r="S157" s="399" t="s">
        <v>44</v>
      </c>
      <c r="T157" s="399" t="s">
        <v>44</v>
      </c>
      <c r="U157" s="399" t="s">
        <v>23</v>
      </c>
      <c r="V157" s="398" t="s">
        <v>37</v>
      </c>
      <c r="W157" s="398" t="s">
        <v>25</v>
      </c>
      <c r="X157" s="398">
        <v>3</v>
      </c>
      <c r="Y157" s="401">
        <v>4200</v>
      </c>
      <c r="Z157" s="399" t="s">
        <v>24</v>
      </c>
      <c r="AA157" s="399" t="s">
        <v>18324</v>
      </c>
      <c r="AB157" s="399" t="s">
        <v>17</v>
      </c>
      <c r="AC157" s="399" t="s">
        <v>44</v>
      </c>
      <c r="AD157" s="399" t="s">
        <v>14</v>
      </c>
      <c r="AE157" s="399" t="s">
        <v>39</v>
      </c>
      <c r="AF157" s="399" t="s">
        <v>44</v>
      </c>
      <c r="AG157" s="399" t="s">
        <v>38</v>
      </c>
      <c r="AH157" s="399">
        <v>1</v>
      </c>
      <c r="AI157" s="399">
        <v>20</v>
      </c>
      <c r="AJ157" s="399" t="s">
        <v>483</v>
      </c>
      <c r="AK157" s="398" t="s">
        <v>44</v>
      </c>
      <c r="AL157" s="399">
        <v>2</v>
      </c>
      <c r="AM157" s="398" t="s">
        <v>37</v>
      </c>
      <c r="AN157" s="399" t="s">
        <v>14</v>
      </c>
      <c r="AO157" s="398">
        <v>50</v>
      </c>
      <c r="AP157" s="399" t="s">
        <v>44</v>
      </c>
      <c r="AQ157" s="399" t="s">
        <v>17</v>
      </c>
      <c r="AR157" s="399" t="s">
        <v>44</v>
      </c>
      <c r="AS157" s="399" t="s">
        <v>44</v>
      </c>
      <c r="AT157" s="399">
        <v>0</v>
      </c>
      <c r="AU157" s="398" t="s">
        <v>44</v>
      </c>
      <c r="AV157" s="398">
        <v>0</v>
      </c>
      <c r="AW157" s="399" t="s">
        <v>44</v>
      </c>
      <c r="AX157" s="399">
        <v>0</v>
      </c>
      <c r="AY157" s="398">
        <v>0</v>
      </c>
      <c r="AZ157" s="399" t="s">
        <v>14</v>
      </c>
      <c r="BA157" s="399" t="s">
        <v>19186</v>
      </c>
      <c r="BB157" s="399" t="s">
        <v>798</v>
      </c>
      <c r="BC157" s="399">
        <v>25</v>
      </c>
      <c r="BD157" s="399">
        <v>33</v>
      </c>
      <c r="BE157" s="400">
        <v>67</v>
      </c>
      <c r="BF157" s="398" t="s">
        <v>44</v>
      </c>
      <c r="BG157" s="398">
        <v>0</v>
      </c>
      <c r="BH157" s="399" t="s">
        <v>44</v>
      </c>
      <c r="BI157" s="399" t="s">
        <v>44</v>
      </c>
      <c r="BJ157" s="373" t="s">
        <v>44</v>
      </c>
      <c r="BK157" s="373">
        <v>0</v>
      </c>
      <c r="BL157" s="399" t="s">
        <v>44</v>
      </c>
      <c r="BM157" s="402" t="s">
        <v>44</v>
      </c>
      <c r="BN157" s="403" t="s">
        <v>44</v>
      </c>
      <c r="BO157" s="403">
        <v>0</v>
      </c>
      <c r="BP157" s="402" t="s">
        <v>44</v>
      </c>
      <c r="BQ157" s="403" t="s">
        <v>44</v>
      </c>
      <c r="BR157" s="403" t="s">
        <v>44</v>
      </c>
      <c r="BS157" s="378">
        <v>12</v>
      </c>
      <c r="BT157" s="399">
        <v>0</v>
      </c>
      <c r="BU157" s="399">
        <v>100</v>
      </c>
      <c r="BV157" s="399" t="s">
        <v>19187</v>
      </c>
      <c r="BW157" s="398">
        <v>10</v>
      </c>
      <c r="BX157" s="399">
        <v>0</v>
      </c>
      <c r="BY157" s="399">
        <v>100</v>
      </c>
      <c r="BZ157" s="399" t="s">
        <v>19188</v>
      </c>
      <c r="CA157" s="399">
        <v>24</v>
      </c>
      <c r="CB157" s="399">
        <v>0</v>
      </c>
      <c r="CC157" s="399">
        <v>100</v>
      </c>
      <c r="CD157" s="399" t="s">
        <v>19189</v>
      </c>
      <c r="CE157" s="399">
        <v>0</v>
      </c>
      <c r="CF157" s="399" t="s">
        <v>44</v>
      </c>
      <c r="CG157" s="399" t="s">
        <v>44</v>
      </c>
      <c r="CH157" s="398" t="s">
        <v>44</v>
      </c>
      <c r="CI157" s="398" t="s">
        <v>479</v>
      </c>
      <c r="CJ157" s="398">
        <v>100</v>
      </c>
      <c r="CK157" s="398">
        <v>0</v>
      </c>
      <c r="CL157" s="404">
        <v>0</v>
      </c>
      <c r="CM157" s="404">
        <v>0</v>
      </c>
      <c r="CN157" s="404" t="s">
        <v>44</v>
      </c>
      <c r="CO157" s="404" t="s">
        <v>480</v>
      </c>
      <c r="CP157" s="432">
        <v>100</v>
      </c>
      <c r="CQ157" s="380">
        <v>0</v>
      </c>
      <c r="CR157" s="380">
        <v>0</v>
      </c>
      <c r="CS157" s="380">
        <v>0</v>
      </c>
      <c r="CT157" s="381">
        <v>0</v>
      </c>
      <c r="CU157" s="381" t="s">
        <v>44</v>
      </c>
      <c r="CV157" s="381" t="s">
        <v>44</v>
      </c>
      <c r="CW157" s="381" t="s">
        <v>44</v>
      </c>
      <c r="CX157" s="382" t="s">
        <v>44</v>
      </c>
      <c r="CY157" s="382" t="s">
        <v>44</v>
      </c>
      <c r="CZ157" s="382" t="s">
        <v>44</v>
      </c>
      <c r="DA157" s="382" t="s">
        <v>44</v>
      </c>
      <c r="DB157" s="383" t="s">
        <v>44</v>
      </c>
      <c r="DC157" s="538">
        <f t="shared" si="4"/>
        <v>0</v>
      </c>
      <c r="DD157" s="383" t="s">
        <v>19190</v>
      </c>
      <c r="DE157" s="383">
        <v>84</v>
      </c>
      <c r="DF157" s="452" t="s">
        <v>481</v>
      </c>
      <c r="DG157" s="435" t="s">
        <v>14</v>
      </c>
      <c r="DH157" s="385" t="s">
        <v>738</v>
      </c>
      <c r="DI157" s="385" t="s">
        <v>739</v>
      </c>
      <c r="DJ157" s="385" t="s">
        <v>44</v>
      </c>
      <c r="DK157" s="436" t="s">
        <v>17</v>
      </c>
      <c r="DL157" s="386" t="s">
        <v>44</v>
      </c>
      <c r="DM157" s="386" t="s">
        <v>14</v>
      </c>
      <c r="DN157" s="387" t="s">
        <v>808</v>
      </c>
      <c r="DO157" s="388" t="s">
        <v>31</v>
      </c>
      <c r="DP157" s="388" t="s">
        <v>14</v>
      </c>
      <c r="DQ157" s="388" t="s">
        <v>30</v>
      </c>
      <c r="DR157" s="388" t="s">
        <v>19191</v>
      </c>
      <c r="DS157" s="389" t="s">
        <v>32</v>
      </c>
      <c r="DT157" s="392" t="s">
        <v>44</v>
      </c>
      <c r="DU157" s="392" t="s">
        <v>32</v>
      </c>
      <c r="DV157" s="392" t="s">
        <v>44</v>
      </c>
      <c r="DW157" s="392">
        <v>4</v>
      </c>
      <c r="DX157" s="392" t="s">
        <v>14</v>
      </c>
      <c r="DY157" s="444" t="s">
        <v>44</v>
      </c>
      <c r="DZ157" s="445" t="s">
        <v>44</v>
      </c>
      <c r="EA157" s="445" t="s">
        <v>44</v>
      </c>
      <c r="EB157" s="445" t="s">
        <v>44</v>
      </c>
      <c r="EC157" s="445" t="s">
        <v>44</v>
      </c>
      <c r="ED157" s="445" t="s">
        <v>44</v>
      </c>
      <c r="EE157" s="384" t="s">
        <v>44</v>
      </c>
      <c r="EF157" s="383" t="s">
        <v>33</v>
      </c>
      <c r="EG157" s="383" t="s">
        <v>34</v>
      </c>
      <c r="EH157" s="383" t="s">
        <v>487</v>
      </c>
      <c r="EI157" s="383" t="s">
        <v>44</v>
      </c>
      <c r="EJ157" s="383" t="s">
        <v>44</v>
      </c>
      <c r="EK157" s="383" t="s">
        <v>44</v>
      </c>
      <c r="EL157" s="383" t="s">
        <v>753</v>
      </c>
      <c r="EM157" s="400" t="s">
        <v>44</v>
      </c>
      <c r="EN157" s="399" t="s">
        <v>723</v>
      </c>
      <c r="EO157" s="398" t="s">
        <v>44</v>
      </c>
      <c r="EP157" s="400" t="s">
        <v>17</v>
      </c>
      <c r="EQ157" s="400" t="s">
        <v>44</v>
      </c>
      <c r="ER157" s="405">
        <v>120</v>
      </c>
      <c r="ES157" s="405" t="s">
        <v>14</v>
      </c>
      <c r="ET157" s="401" t="s">
        <v>39</v>
      </c>
      <c r="EU157" s="399">
        <v>1</v>
      </c>
      <c r="EV157" s="400" t="s">
        <v>17387</v>
      </c>
      <c r="EW157" s="399">
        <v>0</v>
      </c>
      <c r="EX157" s="398" t="s">
        <v>44</v>
      </c>
      <c r="EY157" s="398">
        <v>0</v>
      </c>
      <c r="EZ157" s="398" t="s">
        <v>44</v>
      </c>
      <c r="FA157" s="399">
        <v>0</v>
      </c>
      <c r="FB157" s="398" t="s">
        <v>44</v>
      </c>
      <c r="FC157" s="398" t="s">
        <v>39</v>
      </c>
      <c r="FD157" s="399">
        <v>1</v>
      </c>
      <c r="FE157" s="398">
        <v>0</v>
      </c>
      <c r="FF157" s="399">
        <v>0</v>
      </c>
      <c r="FG157" s="399">
        <v>0</v>
      </c>
      <c r="FH157" s="398" t="s">
        <v>44</v>
      </c>
      <c r="FI157" s="529" t="s">
        <v>19192</v>
      </c>
      <c r="FJ157" s="529" t="s">
        <v>19193</v>
      </c>
      <c r="FK157" s="529" t="s">
        <v>19194</v>
      </c>
      <c r="FL157" s="529" t="s">
        <v>19195</v>
      </c>
      <c r="FM157" s="400" t="s">
        <v>19196</v>
      </c>
      <c r="FN157" s="398" t="s">
        <v>19197</v>
      </c>
      <c r="FO157" s="398" t="s">
        <v>19198</v>
      </c>
    </row>
    <row r="158" spans="1:171" ht="12.75" customHeight="1" thickBot="1" x14ac:dyDescent="0.35">
      <c r="A158" s="370">
        <v>29</v>
      </c>
      <c r="B158" s="397" t="s">
        <v>10712</v>
      </c>
      <c r="C158" s="337" t="s">
        <v>19695</v>
      </c>
      <c r="D158" s="337" t="s">
        <v>19695</v>
      </c>
      <c r="E158" s="399" t="s">
        <v>13442</v>
      </c>
      <c r="F158" s="398" t="s">
        <v>44</v>
      </c>
      <c r="G158" s="398" t="s">
        <v>371</v>
      </c>
      <c r="H158" s="398" t="s">
        <v>58</v>
      </c>
      <c r="I158" s="398" t="s">
        <v>44</v>
      </c>
      <c r="J158" s="398" t="s">
        <v>17552</v>
      </c>
      <c r="K158" s="399" t="s">
        <v>44</v>
      </c>
      <c r="L158" s="399" t="s">
        <v>21</v>
      </c>
      <c r="M158" s="372" t="s">
        <v>14</v>
      </c>
      <c r="N158" s="398" t="s">
        <v>14</v>
      </c>
      <c r="O158" s="398" t="s">
        <v>44</v>
      </c>
      <c r="P158" s="398" t="s">
        <v>44</v>
      </c>
      <c r="Q158" s="400" t="s">
        <v>44</v>
      </c>
      <c r="R158" s="693" t="s">
        <v>47</v>
      </c>
      <c r="S158" s="399" t="s">
        <v>48</v>
      </c>
      <c r="T158" s="399" t="s">
        <v>44</v>
      </c>
      <c r="U158" s="399" t="s">
        <v>44</v>
      </c>
      <c r="V158" s="398" t="s">
        <v>44</v>
      </c>
      <c r="W158" s="398" t="s">
        <v>44</v>
      </c>
      <c r="X158" s="398" t="s">
        <v>44</v>
      </c>
      <c r="Y158" s="401" t="s">
        <v>44</v>
      </c>
      <c r="Z158" s="399" t="s">
        <v>44</v>
      </c>
      <c r="AA158" s="399" t="s">
        <v>44</v>
      </c>
      <c r="AB158" s="399" t="s">
        <v>17</v>
      </c>
      <c r="AC158" s="399" t="s">
        <v>44</v>
      </c>
      <c r="AD158" s="399" t="s">
        <v>17</v>
      </c>
      <c r="AE158" s="399" t="s">
        <v>44</v>
      </c>
      <c r="AF158" s="399" t="s">
        <v>44</v>
      </c>
      <c r="AG158" s="399" t="s">
        <v>38</v>
      </c>
      <c r="AH158" s="399">
        <v>1</v>
      </c>
      <c r="AI158" s="399">
        <v>20</v>
      </c>
      <c r="AJ158" s="399" t="s">
        <v>478</v>
      </c>
      <c r="AK158" s="398" t="s">
        <v>44</v>
      </c>
      <c r="AL158" s="399">
        <v>2</v>
      </c>
      <c r="AM158" s="398" t="s">
        <v>37</v>
      </c>
      <c r="AN158" s="399" t="s">
        <v>14</v>
      </c>
      <c r="AO158" s="398">
        <v>95</v>
      </c>
      <c r="AP158" s="399" t="s">
        <v>44</v>
      </c>
      <c r="AQ158" s="399" t="s">
        <v>17</v>
      </c>
      <c r="AR158" s="399" t="s">
        <v>44</v>
      </c>
      <c r="AS158" s="399" t="s">
        <v>44</v>
      </c>
      <c r="AT158" s="399">
        <v>0</v>
      </c>
      <c r="AU158" s="398" t="s">
        <v>44</v>
      </c>
      <c r="AV158" s="398">
        <v>0</v>
      </c>
      <c r="AW158" s="399" t="s">
        <v>44</v>
      </c>
      <c r="AX158" s="399">
        <v>0</v>
      </c>
      <c r="AY158" s="398">
        <v>0</v>
      </c>
      <c r="AZ158" s="399" t="s">
        <v>14</v>
      </c>
      <c r="BA158" s="399" t="s">
        <v>17679</v>
      </c>
      <c r="BB158" s="399" t="s">
        <v>731</v>
      </c>
      <c r="BC158" s="399">
        <v>13</v>
      </c>
      <c r="BD158" s="399">
        <v>40</v>
      </c>
      <c r="BE158" s="400">
        <v>60</v>
      </c>
      <c r="BF158" s="400" t="s">
        <v>44</v>
      </c>
      <c r="BG158" s="399">
        <v>0</v>
      </c>
      <c r="BH158" s="399" t="s">
        <v>44</v>
      </c>
      <c r="BI158" s="399" t="s">
        <v>44</v>
      </c>
      <c r="BJ158" s="373" t="s">
        <v>44</v>
      </c>
      <c r="BK158" s="373">
        <v>0</v>
      </c>
      <c r="BL158" s="399" t="s">
        <v>44</v>
      </c>
      <c r="BM158" s="402" t="s">
        <v>44</v>
      </c>
      <c r="BN158" s="403" t="s">
        <v>44</v>
      </c>
      <c r="BO158" s="403">
        <v>0</v>
      </c>
      <c r="BP158" s="402" t="s">
        <v>44</v>
      </c>
      <c r="BQ158" s="403" t="s">
        <v>44</v>
      </c>
      <c r="BR158" s="403" t="s">
        <v>44</v>
      </c>
      <c r="BS158" s="408">
        <v>30</v>
      </c>
      <c r="BT158" s="399">
        <v>0</v>
      </c>
      <c r="BU158" s="399">
        <v>100</v>
      </c>
      <c r="BV158" s="399" t="s">
        <v>17680</v>
      </c>
      <c r="BW158" s="399">
        <v>0</v>
      </c>
      <c r="BX158" s="399" t="s">
        <v>44</v>
      </c>
      <c r="BY158" s="399" t="s">
        <v>44</v>
      </c>
      <c r="BZ158" s="399" t="s">
        <v>44</v>
      </c>
      <c r="CA158" s="399">
        <v>0</v>
      </c>
      <c r="CB158" s="399" t="s">
        <v>44</v>
      </c>
      <c r="CC158" s="399" t="s">
        <v>44</v>
      </c>
      <c r="CD158" s="399" t="s">
        <v>44</v>
      </c>
      <c r="CE158" s="399">
        <v>0</v>
      </c>
      <c r="CF158" s="399" t="s">
        <v>44</v>
      </c>
      <c r="CG158" s="399" t="s">
        <v>44</v>
      </c>
      <c r="CH158" s="399" t="s">
        <v>44</v>
      </c>
      <c r="CI158" s="400" t="s">
        <v>736</v>
      </c>
      <c r="CJ158" s="399">
        <v>10</v>
      </c>
      <c r="CK158" s="398">
        <v>90</v>
      </c>
      <c r="CL158" s="404">
        <v>0</v>
      </c>
      <c r="CM158" s="404">
        <v>0</v>
      </c>
      <c r="CN158" s="404" t="s">
        <v>44</v>
      </c>
      <c r="CO158" s="404" t="s">
        <v>480</v>
      </c>
      <c r="CP158" s="380">
        <v>100</v>
      </c>
      <c r="CQ158" s="380">
        <v>0</v>
      </c>
      <c r="CR158" s="380">
        <v>0</v>
      </c>
      <c r="CS158" s="380">
        <v>0</v>
      </c>
      <c r="CT158" s="381">
        <v>0</v>
      </c>
      <c r="CU158" s="381" t="s">
        <v>44</v>
      </c>
      <c r="CV158" s="381" t="s">
        <v>17681</v>
      </c>
      <c r="CW158" s="381">
        <v>80</v>
      </c>
      <c r="CX158" s="382">
        <v>20</v>
      </c>
      <c r="CY158" s="382">
        <v>0</v>
      </c>
      <c r="CZ158" s="382">
        <v>0</v>
      </c>
      <c r="DA158" s="382">
        <v>0</v>
      </c>
      <c r="DB158" s="383">
        <v>0</v>
      </c>
      <c r="DC158" s="538">
        <f t="shared" si="4"/>
        <v>100</v>
      </c>
      <c r="DD158" s="383" t="s">
        <v>17682</v>
      </c>
      <c r="DE158" s="383">
        <v>48</v>
      </c>
      <c r="DF158" s="384" t="s">
        <v>17369</v>
      </c>
      <c r="DG158" s="385" t="s">
        <v>17</v>
      </c>
      <c r="DH158" s="385" t="s">
        <v>44</v>
      </c>
      <c r="DI158" s="385" t="s">
        <v>44</v>
      </c>
      <c r="DJ158" s="385" t="s">
        <v>44</v>
      </c>
      <c r="DK158" s="386" t="s">
        <v>17</v>
      </c>
      <c r="DL158" s="386" t="s">
        <v>44</v>
      </c>
      <c r="DM158" s="386" t="s">
        <v>14</v>
      </c>
      <c r="DN158" s="387" t="s">
        <v>40</v>
      </c>
      <c r="DO158" s="388" t="s">
        <v>31</v>
      </c>
      <c r="DP158" s="388" t="s">
        <v>17</v>
      </c>
      <c r="DQ158" s="388" t="s">
        <v>44</v>
      </c>
      <c r="DR158" s="388" t="s">
        <v>44</v>
      </c>
      <c r="DS158" s="389" t="s">
        <v>32</v>
      </c>
      <c r="DT158" s="390" t="s">
        <v>44</v>
      </c>
      <c r="DU158" s="390" t="s">
        <v>32</v>
      </c>
      <c r="DV158" s="392" t="s">
        <v>44</v>
      </c>
      <c r="DW158" s="392">
        <v>8</v>
      </c>
      <c r="DX158" s="392" t="s">
        <v>17</v>
      </c>
      <c r="DY158" s="393" t="s">
        <v>33</v>
      </c>
      <c r="DZ158" s="394" t="s">
        <v>34</v>
      </c>
      <c r="EA158" s="394" t="s">
        <v>17683</v>
      </c>
      <c r="EB158" s="394" t="s">
        <v>17684</v>
      </c>
      <c r="EC158" s="394" t="s">
        <v>44</v>
      </c>
      <c r="ED158" s="394" t="s">
        <v>44</v>
      </c>
      <c r="EE158" s="384" t="s">
        <v>17685</v>
      </c>
      <c r="EF158" s="383" t="s">
        <v>44</v>
      </c>
      <c r="EG158" s="383" t="s">
        <v>44</v>
      </c>
      <c r="EH158" s="383" t="s">
        <v>44</v>
      </c>
      <c r="EI158" s="383" t="s">
        <v>44</v>
      </c>
      <c r="EJ158" s="383" t="s">
        <v>44</v>
      </c>
      <c r="EK158" s="383" t="s">
        <v>44</v>
      </c>
      <c r="EL158" s="383" t="s">
        <v>753</v>
      </c>
      <c r="EM158" s="418" t="s">
        <v>44</v>
      </c>
      <c r="EN158" s="401" t="s">
        <v>17686</v>
      </c>
      <c r="EO158" s="401" t="s">
        <v>17687</v>
      </c>
      <c r="EP158" s="401" t="s">
        <v>17</v>
      </c>
      <c r="EQ158" s="405" t="s">
        <v>44</v>
      </c>
      <c r="ER158" s="405">
        <v>1</v>
      </c>
      <c r="ES158" s="405" t="s">
        <v>14</v>
      </c>
      <c r="ET158" s="401" t="s">
        <v>48</v>
      </c>
      <c r="EU158" s="399">
        <v>0</v>
      </c>
      <c r="EV158" s="400" t="s">
        <v>44</v>
      </c>
      <c r="EW158" s="399">
        <v>0</v>
      </c>
      <c r="EX158" s="398" t="s">
        <v>44</v>
      </c>
      <c r="EY158" s="398">
        <v>1</v>
      </c>
      <c r="EZ158" s="399" t="s">
        <v>17688</v>
      </c>
      <c r="FA158" s="406">
        <v>0</v>
      </c>
      <c r="FB158" s="399" t="s">
        <v>44</v>
      </c>
      <c r="FC158" s="399" t="s">
        <v>44</v>
      </c>
      <c r="FD158" s="399">
        <v>0</v>
      </c>
      <c r="FE158" s="398">
        <v>0</v>
      </c>
      <c r="FF158" s="399">
        <v>0</v>
      </c>
      <c r="FG158" s="399">
        <v>0</v>
      </c>
      <c r="FH158" s="399" t="s">
        <v>44</v>
      </c>
      <c r="FI158" s="529" t="s">
        <v>17689</v>
      </c>
      <c r="FJ158" s="529" t="s">
        <v>17690</v>
      </c>
      <c r="FK158" s="530" t="s">
        <v>17691</v>
      </c>
      <c r="FL158" s="531" t="s">
        <v>17692</v>
      </c>
      <c r="FM158" s="400" t="s">
        <v>17693</v>
      </c>
      <c r="FN158" s="399" t="s">
        <v>17694</v>
      </c>
      <c r="FO158" s="398" t="s">
        <v>17695</v>
      </c>
    </row>
    <row r="159" spans="1:171" ht="12.75" customHeight="1" thickBot="1" x14ac:dyDescent="0.35">
      <c r="A159" s="370">
        <v>173</v>
      </c>
      <c r="B159" s="397" t="s">
        <v>11486</v>
      </c>
      <c r="C159" s="337" t="s">
        <v>19695</v>
      </c>
      <c r="D159" s="337" t="s">
        <v>19695</v>
      </c>
      <c r="E159" s="399" t="s">
        <v>13442</v>
      </c>
      <c r="F159" s="398" t="s">
        <v>44</v>
      </c>
      <c r="G159" s="398" t="s">
        <v>376</v>
      </c>
      <c r="H159" s="398" t="s">
        <v>19</v>
      </c>
      <c r="I159" s="398" t="s">
        <v>44</v>
      </c>
      <c r="J159" s="398" t="s">
        <v>20</v>
      </c>
      <c r="K159" s="399" t="s">
        <v>44</v>
      </c>
      <c r="L159" s="399" t="s">
        <v>21</v>
      </c>
      <c r="M159" s="372" t="s">
        <v>14</v>
      </c>
      <c r="N159" s="398" t="s">
        <v>14</v>
      </c>
      <c r="O159" s="400" t="s">
        <v>44</v>
      </c>
      <c r="P159" s="398" t="s">
        <v>44</v>
      </c>
      <c r="Q159" s="400" t="s">
        <v>44</v>
      </c>
      <c r="R159" s="693" t="s">
        <v>22</v>
      </c>
      <c r="S159" s="399" t="s">
        <v>44</v>
      </c>
      <c r="T159" s="399" t="s">
        <v>44</v>
      </c>
      <c r="U159" s="399" t="s">
        <v>23</v>
      </c>
      <c r="V159" s="398" t="s">
        <v>37</v>
      </c>
      <c r="W159" s="398" t="s">
        <v>25</v>
      </c>
      <c r="X159" s="398">
        <v>1</v>
      </c>
      <c r="Y159" s="401">
        <v>2880</v>
      </c>
      <c r="Z159" s="399" t="s">
        <v>24</v>
      </c>
      <c r="AA159" s="399" t="s">
        <v>18324</v>
      </c>
      <c r="AB159" s="399" t="s">
        <v>14</v>
      </c>
      <c r="AC159" s="399" t="s">
        <v>48</v>
      </c>
      <c r="AD159" s="399" t="s">
        <v>14</v>
      </c>
      <c r="AE159" s="399" t="s">
        <v>39</v>
      </c>
      <c r="AF159" s="399" t="s">
        <v>44</v>
      </c>
      <c r="AG159" s="399" t="s">
        <v>38</v>
      </c>
      <c r="AH159" s="399">
        <v>3</v>
      </c>
      <c r="AI159" s="399">
        <v>30</v>
      </c>
      <c r="AJ159" s="399" t="s">
        <v>483</v>
      </c>
      <c r="AK159" s="398" t="s">
        <v>44</v>
      </c>
      <c r="AL159" s="399">
        <v>4</v>
      </c>
      <c r="AM159" s="398" t="s">
        <v>37</v>
      </c>
      <c r="AN159" s="399" t="s">
        <v>14</v>
      </c>
      <c r="AO159" s="398">
        <v>72</v>
      </c>
      <c r="AP159" s="399" t="s">
        <v>44</v>
      </c>
      <c r="AQ159" s="399" t="s">
        <v>17</v>
      </c>
      <c r="AR159" s="399" t="s">
        <v>44</v>
      </c>
      <c r="AS159" s="399" t="s">
        <v>44</v>
      </c>
      <c r="AT159" s="399">
        <v>0</v>
      </c>
      <c r="AU159" s="398" t="s">
        <v>44</v>
      </c>
      <c r="AV159" s="398">
        <v>0</v>
      </c>
      <c r="AW159" s="399" t="s">
        <v>44</v>
      </c>
      <c r="AX159" s="399">
        <v>0</v>
      </c>
      <c r="AY159" s="398">
        <v>0</v>
      </c>
      <c r="AZ159" s="399" t="s">
        <v>14</v>
      </c>
      <c r="BA159" s="399" t="s">
        <v>13502</v>
      </c>
      <c r="BB159" s="399" t="s">
        <v>860</v>
      </c>
      <c r="BC159" s="399">
        <v>5</v>
      </c>
      <c r="BD159" s="399">
        <v>100</v>
      </c>
      <c r="BE159" s="400">
        <v>0</v>
      </c>
      <c r="BF159" s="398" t="s">
        <v>44</v>
      </c>
      <c r="BG159" s="398">
        <v>0</v>
      </c>
      <c r="BH159" s="399" t="s">
        <v>44</v>
      </c>
      <c r="BI159" s="399" t="s">
        <v>44</v>
      </c>
      <c r="BJ159" s="373" t="s">
        <v>44</v>
      </c>
      <c r="BK159" s="373">
        <v>0</v>
      </c>
      <c r="BL159" s="399" t="s">
        <v>44</v>
      </c>
      <c r="BM159" s="402" t="s">
        <v>44</v>
      </c>
      <c r="BN159" s="403" t="s">
        <v>44</v>
      </c>
      <c r="BO159" s="403">
        <v>0</v>
      </c>
      <c r="BP159" s="402" t="s">
        <v>44</v>
      </c>
      <c r="BQ159" s="403" t="s">
        <v>44</v>
      </c>
      <c r="BR159" s="403" t="s">
        <v>44</v>
      </c>
      <c r="BS159" s="408">
        <v>5</v>
      </c>
      <c r="BT159" s="399">
        <v>0</v>
      </c>
      <c r="BU159" s="399">
        <v>100</v>
      </c>
      <c r="BV159" s="399" t="s">
        <v>19145</v>
      </c>
      <c r="BW159" s="398">
        <v>7</v>
      </c>
      <c r="BX159" s="399">
        <v>0</v>
      </c>
      <c r="BY159" s="399">
        <v>100</v>
      </c>
      <c r="BZ159" s="399" t="s">
        <v>19210</v>
      </c>
      <c r="CA159" s="399">
        <v>0</v>
      </c>
      <c r="CB159" s="399" t="s">
        <v>44</v>
      </c>
      <c r="CC159" s="399" t="s">
        <v>44</v>
      </c>
      <c r="CD159" s="399" t="s">
        <v>44</v>
      </c>
      <c r="CE159" s="399">
        <v>0</v>
      </c>
      <c r="CF159" s="399" t="s">
        <v>44</v>
      </c>
      <c r="CG159" s="399" t="s">
        <v>44</v>
      </c>
      <c r="CH159" s="398" t="s">
        <v>44</v>
      </c>
      <c r="CI159" s="398" t="s">
        <v>479</v>
      </c>
      <c r="CJ159" s="398">
        <v>100</v>
      </c>
      <c r="CK159" s="398">
        <v>0</v>
      </c>
      <c r="CL159" s="404">
        <v>0</v>
      </c>
      <c r="CM159" s="404">
        <v>0</v>
      </c>
      <c r="CN159" s="404" t="s">
        <v>44</v>
      </c>
      <c r="CO159" s="404" t="s">
        <v>480</v>
      </c>
      <c r="CP159" s="432">
        <v>100</v>
      </c>
      <c r="CQ159" s="380">
        <v>0</v>
      </c>
      <c r="CR159" s="380">
        <v>0</v>
      </c>
      <c r="CS159" s="380">
        <v>0</v>
      </c>
      <c r="CT159" s="381">
        <v>0</v>
      </c>
      <c r="CU159" s="381" t="s">
        <v>44</v>
      </c>
      <c r="CV159" s="381" t="s">
        <v>44</v>
      </c>
      <c r="CW159" s="381" t="s">
        <v>44</v>
      </c>
      <c r="CX159" s="382" t="s">
        <v>44</v>
      </c>
      <c r="CY159" s="382" t="s">
        <v>44</v>
      </c>
      <c r="CZ159" s="382" t="s">
        <v>44</v>
      </c>
      <c r="DA159" s="382" t="s">
        <v>44</v>
      </c>
      <c r="DB159" s="383" t="s">
        <v>44</v>
      </c>
      <c r="DC159" s="538">
        <f t="shared" si="4"/>
        <v>0</v>
      </c>
      <c r="DD159" s="383" t="s">
        <v>19211</v>
      </c>
      <c r="DE159" s="383">
        <v>36</v>
      </c>
      <c r="DF159" s="452" t="s">
        <v>481</v>
      </c>
      <c r="DG159" s="435" t="s">
        <v>14</v>
      </c>
      <c r="DH159" s="385" t="s">
        <v>746</v>
      </c>
      <c r="DI159" s="385" t="s">
        <v>752</v>
      </c>
      <c r="DJ159" s="385" t="s">
        <v>44</v>
      </c>
      <c r="DK159" s="436" t="s">
        <v>17</v>
      </c>
      <c r="DL159" s="386" t="s">
        <v>44</v>
      </c>
      <c r="DM159" s="386" t="s">
        <v>14</v>
      </c>
      <c r="DN159" s="387" t="s">
        <v>808</v>
      </c>
      <c r="DO159" s="388" t="s">
        <v>31</v>
      </c>
      <c r="DP159" s="388" t="s">
        <v>17</v>
      </c>
      <c r="DQ159" s="388" t="s">
        <v>44</v>
      </c>
      <c r="DR159" s="388" t="s">
        <v>44</v>
      </c>
      <c r="DS159" s="389" t="s">
        <v>32</v>
      </c>
      <c r="DT159" s="392" t="s">
        <v>44</v>
      </c>
      <c r="DU159" s="392" t="s">
        <v>32</v>
      </c>
      <c r="DV159" s="392" t="s">
        <v>44</v>
      </c>
      <c r="DW159" s="392">
        <v>6</v>
      </c>
      <c r="DX159" s="392" t="s">
        <v>14</v>
      </c>
      <c r="DY159" s="444" t="s">
        <v>33</v>
      </c>
      <c r="DZ159" s="445" t="s">
        <v>34</v>
      </c>
      <c r="EA159" s="445" t="s">
        <v>18525</v>
      </c>
      <c r="EB159" s="445" t="s">
        <v>44</v>
      </c>
      <c r="EC159" s="445" t="s">
        <v>44</v>
      </c>
      <c r="ED159" s="445" t="s">
        <v>44</v>
      </c>
      <c r="EE159" s="384" t="s">
        <v>18848</v>
      </c>
      <c r="EF159" s="383" t="s">
        <v>44</v>
      </c>
      <c r="EG159" s="383" t="s">
        <v>44</v>
      </c>
      <c r="EH159" s="383" t="s">
        <v>44</v>
      </c>
      <c r="EI159" s="383" t="s">
        <v>44</v>
      </c>
      <c r="EJ159" s="383" t="s">
        <v>44</v>
      </c>
      <c r="EK159" s="383" t="s">
        <v>44</v>
      </c>
      <c r="EL159" s="383" t="s">
        <v>495</v>
      </c>
      <c r="EM159" s="400" t="s">
        <v>44</v>
      </c>
      <c r="EN159" s="399" t="s">
        <v>723</v>
      </c>
      <c r="EO159" s="399" t="s">
        <v>44</v>
      </c>
      <c r="EP159" s="401" t="s">
        <v>17</v>
      </c>
      <c r="EQ159" s="405" t="s">
        <v>44</v>
      </c>
      <c r="ER159" s="405">
        <v>2</v>
      </c>
      <c r="ES159" s="405" t="s">
        <v>14</v>
      </c>
      <c r="ET159" s="401" t="s">
        <v>17407</v>
      </c>
      <c r="EU159" s="398">
        <v>1</v>
      </c>
      <c r="EV159" s="400" t="s">
        <v>17398</v>
      </c>
      <c r="EW159" s="399">
        <v>0</v>
      </c>
      <c r="EX159" s="398" t="s">
        <v>44</v>
      </c>
      <c r="EY159" s="398">
        <v>1</v>
      </c>
      <c r="EZ159" s="398" t="s">
        <v>17688</v>
      </c>
      <c r="FA159" s="399">
        <v>0</v>
      </c>
      <c r="FB159" s="398" t="s">
        <v>44</v>
      </c>
      <c r="FC159" s="399" t="s">
        <v>39</v>
      </c>
      <c r="FD159" s="399">
        <v>1</v>
      </c>
      <c r="FE159" s="398">
        <v>0</v>
      </c>
      <c r="FF159" s="399">
        <v>0</v>
      </c>
      <c r="FG159" s="399">
        <v>0</v>
      </c>
      <c r="FH159" s="398" t="s">
        <v>44</v>
      </c>
      <c r="FI159" s="529" t="s">
        <v>19212</v>
      </c>
      <c r="FJ159" s="529" t="s">
        <v>19213</v>
      </c>
      <c r="FK159" s="529" t="s">
        <v>19214</v>
      </c>
      <c r="FL159" s="529" t="s">
        <v>19215</v>
      </c>
      <c r="FM159" s="400" t="s">
        <v>19216</v>
      </c>
      <c r="FN159" s="398" t="s">
        <v>19217</v>
      </c>
      <c r="FO159" s="398" t="s">
        <v>19218</v>
      </c>
    </row>
    <row r="160" spans="1:171" ht="12.75" customHeight="1" thickBot="1" x14ac:dyDescent="0.35">
      <c r="A160" s="370">
        <v>137</v>
      </c>
      <c r="B160" s="371" t="s">
        <v>12506</v>
      </c>
      <c r="C160" s="337" t="s">
        <v>19695</v>
      </c>
      <c r="D160" s="337" t="s">
        <v>19695</v>
      </c>
      <c r="E160" s="373" t="s">
        <v>13442</v>
      </c>
      <c r="F160" s="372" t="s">
        <v>44</v>
      </c>
      <c r="G160" s="372" t="s">
        <v>378</v>
      </c>
      <c r="H160" s="372" t="s">
        <v>19</v>
      </c>
      <c r="I160" s="372" t="s">
        <v>44</v>
      </c>
      <c r="J160" s="372" t="s">
        <v>20</v>
      </c>
      <c r="K160" s="373" t="s">
        <v>44</v>
      </c>
      <c r="L160" s="373" t="s">
        <v>21</v>
      </c>
      <c r="M160" s="372" t="s">
        <v>17</v>
      </c>
      <c r="N160" s="372" t="s">
        <v>14</v>
      </c>
      <c r="O160" s="374" t="s">
        <v>44</v>
      </c>
      <c r="P160" s="372" t="s">
        <v>44</v>
      </c>
      <c r="Q160" s="374" t="s">
        <v>44</v>
      </c>
      <c r="R160" s="692" t="s">
        <v>22</v>
      </c>
      <c r="S160" s="373" t="s">
        <v>44</v>
      </c>
      <c r="T160" s="373" t="s">
        <v>44</v>
      </c>
      <c r="U160" s="373" t="s">
        <v>23</v>
      </c>
      <c r="V160" s="372" t="s">
        <v>27</v>
      </c>
      <c r="W160" s="372" t="s">
        <v>25</v>
      </c>
      <c r="X160" s="372">
        <v>2</v>
      </c>
      <c r="Y160" s="375">
        <v>1440</v>
      </c>
      <c r="Z160" s="373" t="s">
        <v>24</v>
      </c>
      <c r="AA160" s="373" t="s">
        <v>18843</v>
      </c>
      <c r="AB160" s="373" t="s">
        <v>14</v>
      </c>
      <c r="AC160" s="373" t="s">
        <v>48</v>
      </c>
      <c r="AD160" s="373" t="s">
        <v>14</v>
      </c>
      <c r="AE160" s="373" t="s">
        <v>39</v>
      </c>
      <c r="AF160" s="373" t="s">
        <v>44</v>
      </c>
      <c r="AG160" s="373" t="s">
        <v>38</v>
      </c>
      <c r="AH160" s="373">
        <v>1</v>
      </c>
      <c r="AI160" s="373">
        <v>35</v>
      </c>
      <c r="AJ160" s="373" t="s">
        <v>478</v>
      </c>
      <c r="AK160" s="372" t="s">
        <v>44</v>
      </c>
      <c r="AL160" s="373">
        <v>3</v>
      </c>
      <c r="AM160" s="372" t="s">
        <v>37</v>
      </c>
      <c r="AN160" s="373" t="s">
        <v>14</v>
      </c>
      <c r="AO160" s="372">
        <v>100</v>
      </c>
      <c r="AP160" s="373" t="s">
        <v>44</v>
      </c>
      <c r="AQ160" s="373" t="s">
        <v>14</v>
      </c>
      <c r="AR160" s="373" t="s">
        <v>498</v>
      </c>
      <c r="AS160" s="373" t="s">
        <v>44</v>
      </c>
      <c r="AT160" s="373">
        <v>12</v>
      </c>
      <c r="AU160" s="372" t="s">
        <v>18844</v>
      </c>
      <c r="AV160" s="525">
        <v>100000</v>
      </c>
      <c r="AW160" s="373" t="s">
        <v>14</v>
      </c>
      <c r="AX160" s="373">
        <v>12</v>
      </c>
      <c r="AY160" s="372">
        <v>0</v>
      </c>
      <c r="AZ160" s="428" t="s">
        <v>14</v>
      </c>
      <c r="BA160" s="428" t="s">
        <v>18845</v>
      </c>
      <c r="BB160" s="373" t="s">
        <v>486</v>
      </c>
      <c r="BC160" s="373">
        <v>3</v>
      </c>
      <c r="BD160" s="373">
        <v>100</v>
      </c>
      <c r="BE160" s="374">
        <v>0</v>
      </c>
      <c r="BF160" s="372" t="s">
        <v>44</v>
      </c>
      <c r="BG160" s="372">
        <v>0</v>
      </c>
      <c r="BH160" s="373" t="s">
        <v>44</v>
      </c>
      <c r="BI160" s="373" t="s">
        <v>44</v>
      </c>
      <c r="BJ160" s="373" t="s">
        <v>44</v>
      </c>
      <c r="BK160" s="373">
        <v>0</v>
      </c>
      <c r="BL160" s="399" t="s">
        <v>44</v>
      </c>
      <c r="BM160" s="402" t="s">
        <v>44</v>
      </c>
      <c r="BN160" s="403" t="s">
        <v>44</v>
      </c>
      <c r="BO160" s="403">
        <v>0</v>
      </c>
      <c r="BP160" s="402" t="s">
        <v>44</v>
      </c>
      <c r="BQ160" s="403" t="s">
        <v>44</v>
      </c>
      <c r="BR160" s="403" t="s">
        <v>44</v>
      </c>
      <c r="BS160" s="408">
        <v>0</v>
      </c>
      <c r="BT160" s="373" t="s">
        <v>44</v>
      </c>
      <c r="BU160" s="373" t="s">
        <v>44</v>
      </c>
      <c r="BV160" s="373" t="s">
        <v>44</v>
      </c>
      <c r="BW160" s="372">
        <v>0</v>
      </c>
      <c r="BX160" s="373" t="s">
        <v>44</v>
      </c>
      <c r="BY160" s="373" t="s">
        <v>44</v>
      </c>
      <c r="BZ160" s="373" t="s">
        <v>44</v>
      </c>
      <c r="CA160" s="373">
        <v>0</v>
      </c>
      <c r="CB160" s="373" t="s">
        <v>44</v>
      </c>
      <c r="CC160" s="373" t="s">
        <v>44</v>
      </c>
      <c r="CD160" s="373" t="s">
        <v>44</v>
      </c>
      <c r="CE160" s="373">
        <v>0</v>
      </c>
      <c r="CF160" s="373" t="s">
        <v>44</v>
      </c>
      <c r="CG160" s="373" t="s">
        <v>44</v>
      </c>
      <c r="CH160" s="373" t="s">
        <v>44</v>
      </c>
      <c r="CI160" s="372" t="s">
        <v>736</v>
      </c>
      <c r="CJ160" s="372">
        <v>10</v>
      </c>
      <c r="CK160" s="372">
        <v>90</v>
      </c>
      <c r="CL160" s="404">
        <v>0</v>
      </c>
      <c r="CM160" s="404">
        <v>0</v>
      </c>
      <c r="CN160" s="404" t="s">
        <v>44</v>
      </c>
      <c r="CO160" s="404" t="s">
        <v>480</v>
      </c>
      <c r="CP160" s="432">
        <v>100</v>
      </c>
      <c r="CQ160" s="380">
        <v>0</v>
      </c>
      <c r="CR160" s="380">
        <v>0</v>
      </c>
      <c r="CS160" s="380">
        <v>0</v>
      </c>
      <c r="CT160" s="381">
        <v>0</v>
      </c>
      <c r="CU160" s="381" t="s">
        <v>44</v>
      </c>
      <c r="CV160" s="381" t="s">
        <v>737</v>
      </c>
      <c r="CW160" s="381">
        <v>0</v>
      </c>
      <c r="CX160" s="382">
        <v>40</v>
      </c>
      <c r="CY160" s="382">
        <v>0</v>
      </c>
      <c r="CZ160" s="382">
        <v>60</v>
      </c>
      <c r="DA160" s="382">
        <v>0</v>
      </c>
      <c r="DB160" s="433">
        <v>0</v>
      </c>
      <c r="DC160" s="538">
        <f t="shared" si="4"/>
        <v>100</v>
      </c>
      <c r="DD160" s="383" t="s">
        <v>18846</v>
      </c>
      <c r="DE160" s="383">
        <v>24</v>
      </c>
      <c r="DF160" s="384" t="s">
        <v>18534</v>
      </c>
      <c r="DG160" s="435" t="s">
        <v>14</v>
      </c>
      <c r="DH160" s="385" t="s">
        <v>721</v>
      </c>
      <c r="DI160" s="385" t="s">
        <v>850</v>
      </c>
      <c r="DJ160" s="385" t="s">
        <v>44</v>
      </c>
      <c r="DK160" s="436" t="s">
        <v>14</v>
      </c>
      <c r="DL160" s="386" t="s">
        <v>17370</v>
      </c>
      <c r="DM160" s="386" t="s">
        <v>14</v>
      </c>
      <c r="DN160" s="387" t="s">
        <v>40</v>
      </c>
      <c r="DO160" s="388" t="s">
        <v>31</v>
      </c>
      <c r="DP160" s="388" t="s">
        <v>14</v>
      </c>
      <c r="DQ160" s="388" t="s">
        <v>30</v>
      </c>
      <c r="DR160" s="388" t="s">
        <v>18847</v>
      </c>
      <c r="DS160" s="389" t="s">
        <v>32</v>
      </c>
      <c r="DT160" s="392" t="s">
        <v>44</v>
      </c>
      <c r="DU160" s="439" t="s">
        <v>32</v>
      </c>
      <c r="DV160" s="392" t="s">
        <v>44</v>
      </c>
      <c r="DW160" s="392">
        <v>3</v>
      </c>
      <c r="DX160" s="392" t="s">
        <v>17</v>
      </c>
      <c r="DY160" s="444" t="s">
        <v>33</v>
      </c>
      <c r="DZ160" s="445" t="s">
        <v>34</v>
      </c>
      <c r="EA160" s="395" t="s">
        <v>18836</v>
      </c>
      <c r="EB160" s="395" t="s">
        <v>17684</v>
      </c>
      <c r="EC160" s="395" t="s">
        <v>44</v>
      </c>
      <c r="ED160" s="395" t="s">
        <v>44</v>
      </c>
      <c r="EE160" s="384" t="s">
        <v>18848</v>
      </c>
      <c r="EF160" s="383" t="s">
        <v>44</v>
      </c>
      <c r="EG160" s="383" t="s">
        <v>44</v>
      </c>
      <c r="EH160" s="383" t="s">
        <v>44</v>
      </c>
      <c r="EI160" s="383" t="s">
        <v>44</v>
      </c>
      <c r="EJ160" s="383" t="s">
        <v>44</v>
      </c>
      <c r="EK160" s="383" t="s">
        <v>44</v>
      </c>
      <c r="EL160" s="383" t="s">
        <v>722</v>
      </c>
      <c r="EM160" s="374" t="s">
        <v>44</v>
      </c>
      <c r="EN160" s="373" t="s">
        <v>482</v>
      </c>
      <c r="EO160" s="373" t="s">
        <v>44</v>
      </c>
      <c r="EP160" s="374" t="s">
        <v>17</v>
      </c>
      <c r="EQ160" s="374" t="s">
        <v>44</v>
      </c>
      <c r="ER160" s="396">
        <v>5</v>
      </c>
      <c r="ES160" s="396" t="s">
        <v>14</v>
      </c>
      <c r="ET160" s="375" t="s">
        <v>17407</v>
      </c>
      <c r="EU160" s="373">
        <v>1</v>
      </c>
      <c r="EV160" s="374" t="s">
        <v>17398</v>
      </c>
      <c r="EW160" s="373">
        <v>0</v>
      </c>
      <c r="EX160" s="372" t="s">
        <v>44</v>
      </c>
      <c r="EY160" s="372">
        <v>1</v>
      </c>
      <c r="EZ160" s="372" t="s">
        <v>17358</v>
      </c>
      <c r="FA160" s="373">
        <v>0</v>
      </c>
      <c r="FB160" s="372" t="s">
        <v>44</v>
      </c>
      <c r="FC160" s="373" t="s">
        <v>39</v>
      </c>
      <c r="FD160" s="373">
        <v>1</v>
      </c>
      <c r="FE160" s="372">
        <v>0</v>
      </c>
      <c r="FF160" s="373">
        <v>0</v>
      </c>
      <c r="FG160" s="373">
        <v>0</v>
      </c>
      <c r="FH160" s="373" t="s">
        <v>44</v>
      </c>
      <c r="FI160" s="526" t="s">
        <v>18849</v>
      </c>
      <c r="FJ160" s="526" t="s">
        <v>18850</v>
      </c>
      <c r="FK160" s="527" t="s">
        <v>18851</v>
      </c>
      <c r="FL160" s="526" t="s">
        <v>18852</v>
      </c>
      <c r="FM160" s="374" t="s">
        <v>18853</v>
      </c>
      <c r="FN160" s="373" t="s">
        <v>18854</v>
      </c>
      <c r="FO160" s="372" t="s">
        <v>18855</v>
      </c>
    </row>
    <row r="161" spans="1:171" ht="12.75" customHeight="1" thickBot="1" x14ac:dyDescent="0.35">
      <c r="A161" s="370">
        <v>175</v>
      </c>
      <c r="B161" s="397" t="s">
        <v>11840</v>
      </c>
      <c r="C161" s="337" t="s">
        <v>19695</v>
      </c>
      <c r="D161" s="337" t="s">
        <v>19695</v>
      </c>
      <c r="E161" s="399" t="s">
        <v>13442</v>
      </c>
      <c r="F161" s="398" t="s">
        <v>44</v>
      </c>
      <c r="G161" s="398" t="s">
        <v>376</v>
      </c>
      <c r="H161" s="398" t="s">
        <v>19</v>
      </c>
      <c r="I161" s="398" t="s">
        <v>44</v>
      </c>
      <c r="J161" s="398" t="s">
        <v>20</v>
      </c>
      <c r="K161" s="399" t="s">
        <v>44</v>
      </c>
      <c r="L161" s="399" t="s">
        <v>21</v>
      </c>
      <c r="M161" s="372" t="s">
        <v>14</v>
      </c>
      <c r="N161" s="398" t="s">
        <v>14</v>
      </c>
      <c r="O161" s="400" t="s">
        <v>44</v>
      </c>
      <c r="P161" s="398" t="s">
        <v>44</v>
      </c>
      <c r="Q161" s="400" t="s">
        <v>44</v>
      </c>
      <c r="R161" s="693" t="s">
        <v>22</v>
      </c>
      <c r="S161" s="399" t="s">
        <v>44</v>
      </c>
      <c r="T161" s="399" t="s">
        <v>44</v>
      </c>
      <c r="U161" s="399" t="s">
        <v>76</v>
      </c>
      <c r="V161" s="398" t="s">
        <v>44</v>
      </c>
      <c r="W161" s="398" t="s">
        <v>44</v>
      </c>
      <c r="X161" s="398" t="s">
        <v>44</v>
      </c>
      <c r="Y161" s="401" t="s">
        <v>44</v>
      </c>
      <c r="Z161" s="399" t="s">
        <v>44</v>
      </c>
      <c r="AA161" s="399" t="s">
        <v>44</v>
      </c>
      <c r="AB161" s="399" t="s">
        <v>17</v>
      </c>
      <c r="AC161" s="399" t="s">
        <v>44</v>
      </c>
      <c r="AD161" s="399" t="s">
        <v>14</v>
      </c>
      <c r="AE161" s="399" t="s">
        <v>39</v>
      </c>
      <c r="AF161" s="399" t="s">
        <v>44</v>
      </c>
      <c r="AG161" s="399" t="s">
        <v>38</v>
      </c>
      <c r="AH161" s="399">
        <v>1</v>
      </c>
      <c r="AI161" s="399">
        <v>20</v>
      </c>
      <c r="AJ161" s="399" t="s">
        <v>483</v>
      </c>
      <c r="AK161" s="398" t="s">
        <v>44</v>
      </c>
      <c r="AL161" s="399">
        <v>3</v>
      </c>
      <c r="AM161" s="398" t="s">
        <v>27</v>
      </c>
      <c r="AN161" s="399" t="s">
        <v>14</v>
      </c>
      <c r="AO161" s="398">
        <v>90</v>
      </c>
      <c r="AP161" s="399" t="s">
        <v>44</v>
      </c>
      <c r="AQ161" s="399" t="s">
        <v>17</v>
      </c>
      <c r="AR161" s="399" t="s">
        <v>44</v>
      </c>
      <c r="AS161" s="399" t="s">
        <v>44</v>
      </c>
      <c r="AT161" s="399">
        <v>0</v>
      </c>
      <c r="AU161" s="398" t="s">
        <v>44</v>
      </c>
      <c r="AV161" s="398">
        <v>0</v>
      </c>
      <c r="AW161" s="399" t="s">
        <v>44</v>
      </c>
      <c r="AX161" s="399">
        <v>0</v>
      </c>
      <c r="AY161" s="398">
        <v>0</v>
      </c>
      <c r="AZ161" s="399" t="s">
        <v>14</v>
      </c>
      <c r="BA161" s="399" t="s">
        <v>13491</v>
      </c>
      <c r="BB161" s="399" t="s">
        <v>731</v>
      </c>
      <c r="BC161" s="399">
        <v>4</v>
      </c>
      <c r="BD161" s="399">
        <v>100</v>
      </c>
      <c r="BE161" s="400">
        <v>0</v>
      </c>
      <c r="BF161" s="398" t="s">
        <v>44</v>
      </c>
      <c r="BG161" s="398">
        <v>0</v>
      </c>
      <c r="BH161" s="399" t="s">
        <v>44</v>
      </c>
      <c r="BI161" s="399" t="s">
        <v>44</v>
      </c>
      <c r="BJ161" s="373" t="s">
        <v>44</v>
      </c>
      <c r="BK161" s="428">
        <v>0</v>
      </c>
      <c r="BL161" s="399" t="s">
        <v>44</v>
      </c>
      <c r="BM161" s="402" t="s">
        <v>44</v>
      </c>
      <c r="BN161" s="403" t="s">
        <v>44</v>
      </c>
      <c r="BO161" s="403">
        <v>0</v>
      </c>
      <c r="BP161" s="402" t="s">
        <v>44</v>
      </c>
      <c r="BQ161" s="403" t="s">
        <v>44</v>
      </c>
      <c r="BR161" s="403" t="s">
        <v>44</v>
      </c>
      <c r="BS161" s="408">
        <v>20</v>
      </c>
      <c r="BT161" s="399">
        <v>100</v>
      </c>
      <c r="BU161" s="399">
        <v>0</v>
      </c>
      <c r="BV161" s="399" t="s">
        <v>44</v>
      </c>
      <c r="BW161" s="398">
        <v>0</v>
      </c>
      <c r="BX161" s="399" t="s">
        <v>44</v>
      </c>
      <c r="BY161" s="399" t="s">
        <v>44</v>
      </c>
      <c r="BZ161" s="399" t="s">
        <v>44</v>
      </c>
      <c r="CA161" s="399">
        <v>0</v>
      </c>
      <c r="CB161" s="399" t="s">
        <v>44</v>
      </c>
      <c r="CC161" s="399" t="s">
        <v>44</v>
      </c>
      <c r="CD161" s="399" t="s">
        <v>44</v>
      </c>
      <c r="CE161" s="399">
        <v>0</v>
      </c>
      <c r="CF161" s="399" t="s">
        <v>44</v>
      </c>
      <c r="CG161" s="399" t="s">
        <v>44</v>
      </c>
      <c r="CH161" s="398" t="s">
        <v>44</v>
      </c>
      <c r="CI161" s="398" t="s">
        <v>479</v>
      </c>
      <c r="CJ161" s="398">
        <v>100</v>
      </c>
      <c r="CK161" s="398">
        <v>0</v>
      </c>
      <c r="CL161" s="404">
        <v>0</v>
      </c>
      <c r="CM161" s="404">
        <v>0</v>
      </c>
      <c r="CN161" s="404" t="s">
        <v>44</v>
      </c>
      <c r="CO161" s="404" t="s">
        <v>480</v>
      </c>
      <c r="CP161" s="432">
        <v>100</v>
      </c>
      <c r="CQ161" s="380">
        <v>0</v>
      </c>
      <c r="CR161" s="380">
        <v>0</v>
      </c>
      <c r="CS161" s="380">
        <v>0</v>
      </c>
      <c r="CT161" s="381">
        <v>0</v>
      </c>
      <c r="CU161" s="381" t="s">
        <v>44</v>
      </c>
      <c r="CV161" s="381" t="s">
        <v>44</v>
      </c>
      <c r="CW161" s="381" t="s">
        <v>44</v>
      </c>
      <c r="CX161" s="382" t="s">
        <v>44</v>
      </c>
      <c r="CY161" s="382" t="s">
        <v>44</v>
      </c>
      <c r="CZ161" s="382" t="s">
        <v>44</v>
      </c>
      <c r="DA161" s="382" t="s">
        <v>44</v>
      </c>
      <c r="DB161" s="433" t="s">
        <v>44</v>
      </c>
      <c r="DC161" s="538">
        <f t="shared" si="4"/>
        <v>0</v>
      </c>
      <c r="DD161" s="383" t="s">
        <v>19229</v>
      </c>
      <c r="DE161" s="383">
        <v>72</v>
      </c>
      <c r="DF161" s="384" t="s">
        <v>481</v>
      </c>
      <c r="DG161" s="435" t="s">
        <v>17</v>
      </c>
      <c r="DH161" s="385" t="s">
        <v>44</v>
      </c>
      <c r="DI161" s="385" t="s">
        <v>44</v>
      </c>
      <c r="DJ161" s="385" t="s">
        <v>44</v>
      </c>
      <c r="DK161" s="436" t="s">
        <v>14</v>
      </c>
      <c r="DL161" s="386" t="s">
        <v>17370</v>
      </c>
      <c r="DM161" s="386" t="s">
        <v>14</v>
      </c>
      <c r="DN161" s="387" t="s">
        <v>808</v>
      </c>
      <c r="DO161" s="388" t="s">
        <v>31</v>
      </c>
      <c r="DP161" s="388" t="s">
        <v>14</v>
      </c>
      <c r="DQ161" s="388" t="s">
        <v>30</v>
      </c>
      <c r="DR161" s="388" t="s">
        <v>19230</v>
      </c>
      <c r="DS161" s="389" t="s">
        <v>32</v>
      </c>
      <c r="DT161" s="392" t="s">
        <v>44</v>
      </c>
      <c r="DU161" s="392" t="s">
        <v>32</v>
      </c>
      <c r="DV161" s="392" t="s">
        <v>44</v>
      </c>
      <c r="DW161" s="392">
        <v>4</v>
      </c>
      <c r="DX161" s="392" t="s">
        <v>14</v>
      </c>
      <c r="DY161" s="444" t="s">
        <v>33</v>
      </c>
      <c r="DZ161" s="445" t="s">
        <v>34</v>
      </c>
      <c r="EA161" s="445" t="s">
        <v>19231</v>
      </c>
      <c r="EB161" s="445" t="s">
        <v>19118</v>
      </c>
      <c r="EC161" s="445" t="s">
        <v>44</v>
      </c>
      <c r="ED161" s="445" t="s">
        <v>44</v>
      </c>
      <c r="EE161" s="384" t="s">
        <v>19232</v>
      </c>
      <c r="EF161" s="383" t="s">
        <v>44</v>
      </c>
      <c r="EG161" s="383" t="s">
        <v>44</v>
      </c>
      <c r="EH161" s="383" t="s">
        <v>44</v>
      </c>
      <c r="EI161" s="383" t="s">
        <v>44</v>
      </c>
      <c r="EJ161" s="383" t="s">
        <v>44</v>
      </c>
      <c r="EK161" s="383" t="s">
        <v>44</v>
      </c>
      <c r="EL161" s="383" t="s">
        <v>13507</v>
      </c>
      <c r="EM161" s="417" t="s">
        <v>44</v>
      </c>
      <c r="EN161" s="399" t="s">
        <v>723</v>
      </c>
      <c r="EO161" s="398" t="s">
        <v>44</v>
      </c>
      <c r="EP161" s="401" t="s">
        <v>17</v>
      </c>
      <c r="EQ161" s="405" t="s">
        <v>44</v>
      </c>
      <c r="ER161" s="405">
        <v>1</v>
      </c>
      <c r="ES161" s="405" t="s">
        <v>14</v>
      </c>
      <c r="ET161" s="401" t="s">
        <v>39</v>
      </c>
      <c r="EU161" s="398">
        <v>1</v>
      </c>
      <c r="EV161" s="400" t="s">
        <v>17387</v>
      </c>
      <c r="EW161" s="399">
        <v>0</v>
      </c>
      <c r="EX161" s="398" t="s">
        <v>44</v>
      </c>
      <c r="EY161" s="398">
        <v>0</v>
      </c>
      <c r="EZ161" s="398" t="s">
        <v>44</v>
      </c>
      <c r="FA161" s="399">
        <v>0</v>
      </c>
      <c r="FB161" s="398" t="s">
        <v>44</v>
      </c>
      <c r="FC161" s="399" t="s">
        <v>39</v>
      </c>
      <c r="FD161" s="399">
        <v>1</v>
      </c>
      <c r="FE161" s="398">
        <v>0</v>
      </c>
      <c r="FF161" s="399">
        <v>0</v>
      </c>
      <c r="FG161" s="399">
        <v>0</v>
      </c>
      <c r="FH161" s="398" t="s">
        <v>44</v>
      </c>
      <c r="FI161" s="529" t="s">
        <v>19233</v>
      </c>
      <c r="FJ161" s="529" t="s">
        <v>19234</v>
      </c>
      <c r="FK161" s="530" t="s">
        <v>19235</v>
      </c>
      <c r="FL161" s="531" t="s">
        <v>19236</v>
      </c>
      <c r="FM161" s="400" t="s">
        <v>19237</v>
      </c>
      <c r="FN161" s="399" t="s">
        <v>19238</v>
      </c>
      <c r="FO161" s="398" t="s">
        <v>19239</v>
      </c>
    </row>
    <row r="162" spans="1:171" ht="12.75" customHeight="1" thickBot="1" x14ac:dyDescent="0.35">
      <c r="A162" s="370">
        <v>176</v>
      </c>
      <c r="B162" s="397" t="s">
        <v>13298</v>
      </c>
      <c r="C162" s="337" t="s">
        <v>19695</v>
      </c>
      <c r="D162" s="337" t="s">
        <v>19695</v>
      </c>
      <c r="E162" s="399" t="s">
        <v>13442</v>
      </c>
      <c r="F162" s="398" t="s">
        <v>44</v>
      </c>
      <c r="G162" s="398" t="s">
        <v>381</v>
      </c>
      <c r="H162" s="398" t="s">
        <v>19</v>
      </c>
      <c r="I162" s="398" t="s">
        <v>44</v>
      </c>
      <c r="J162" s="398" t="s">
        <v>20</v>
      </c>
      <c r="K162" s="399" t="s">
        <v>44</v>
      </c>
      <c r="L162" s="399" t="s">
        <v>21</v>
      </c>
      <c r="M162" s="372" t="s">
        <v>14</v>
      </c>
      <c r="N162" s="398" t="s">
        <v>14</v>
      </c>
      <c r="O162" s="400" t="s">
        <v>44</v>
      </c>
      <c r="P162" s="398" t="s">
        <v>44</v>
      </c>
      <c r="Q162" s="400" t="s">
        <v>44</v>
      </c>
      <c r="R162" s="692" t="s">
        <v>22</v>
      </c>
      <c r="S162" s="399" t="s">
        <v>44</v>
      </c>
      <c r="T162" s="399" t="s">
        <v>44</v>
      </c>
      <c r="U162" s="399" t="s">
        <v>23</v>
      </c>
      <c r="V162" s="398" t="s">
        <v>788</v>
      </c>
      <c r="W162" s="398" t="s">
        <v>26</v>
      </c>
      <c r="X162" s="398">
        <v>1</v>
      </c>
      <c r="Y162" s="401">
        <v>120</v>
      </c>
      <c r="Z162" s="399" t="s">
        <v>24</v>
      </c>
      <c r="AA162" s="399" t="s">
        <v>18324</v>
      </c>
      <c r="AB162" s="399" t="s">
        <v>17</v>
      </c>
      <c r="AC162" s="399" t="s">
        <v>44</v>
      </c>
      <c r="AD162" s="399" t="s">
        <v>14</v>
      </c>
      <c r="AE162" s="399" t="s">
        <v>39</v>
      </c>
      <c r="AF162" s="399" t="s">
        <v>44</v>
      </c>
      <c r="AG162" s="399" t="s">
        <v>38</v>
      </c>
      <c r="AH162" s="399">
        <v>1</v>
      </c>
      <c r="AI162" s="399">
        <v>45</v>
      </c>
      <c r="AJ162" s="399" t="s">
        <v>483</v>
      </c>
      <c r="AK162" s="398" t="s">
        <v>44</v>
      </c>
      <c r="AL162" s="399">
        <v>2</v>
      </c>
      <c r="AM162" s="398" t="s">
        <v>37</v>
      </c>
      <c r="AN162" s="399" t="s">
        <v>14</v>
      </c>
      <c r="AO162" s="398">
        <v>80</v>
      </c>
      <c r="AP162" s="399" t="s">
        <v>44</v>
      </c>
      <c r="AQ162" s="399" t="s">
        <v>17</v>
      </c>
      <c r="AR162" s="399" t="s">
        <v>44</v>
      </c>
      <c r="AS162" s="399" t="s">
        <v>44</v>
      </c>
      <c r="AT162" s="399">
        <v>0</v>
      </c>
      <c r="AU162" s="398" t="s">
        <v>44</v>
      </c>
      <c r="AV162" s="398">
        <v>0</v>
      </c>
      <c r="AW162" s="399" t="s">
        <v>44</v>
      </c>
      <c r="AX162" s="399">
        <v>0</v>
      </c>
      <c r="AY162" s="398" t="s">
        <v>44</v>
      </c>
      <c r="AZ162" s="399" t="s">
        <v>14</v>
      </c>
      <c r="BA162" s="399" t="s">
        <v>19240</v>
      </c>
      <c r="BB162" s="399" t="s">
        <v>486</v>
      </c>
      <c r="BC162" s="399">
        <v>2</v>
      </c>
      <c r="BD162" s="399">
        <v>100</v>
      </c>
      <c r="BE162" s="400">
        <v>0</v>
      </c>
      <c r="BF162" s="398" t="s">
        <v>44</v>
      </c>
      <c r="BG162" s="398">
        <v>0</v>
      </c>
      <c r="BH162" s="399" t="s">
        <v>44</v>
      </c>
      <c r="BI162" s="399" t="s">
        <v>44</v>
      </c>
      <c r="BJ162" s="373" t="s">
        <v>44</v>
      </c>
      <c r="BK162" s="373">
        <v>0</v>
      </c>
      <c r="BL162" s="399" t="s">
        <v>44</v>
      </c>
      <c r="BM162" s="402" t="s">
        <v>44</v>
      </c>
      <c r="BN162" s="403" t="s">
        <v>44</v>
      </c>
      <c r="BO162" s="403">
        <v>0</v>
      </c>
      <c r="BP162" s="402" t="s">
        <v>44</v>
      </c>
      <c r="BQ162" s="403" t="s">
        <v>44</v>
      </c>
      <c r="BR162" s="403" t="s">
        <v>44</v>
      </c>
      <c r="BS162" s="408">
        <v>0</v>
      </c>
      <c r="BT162" s="399" t="s">
        <v>44</v>
      </c>
      <c r="BU162" s="399" t="s">
        <v>44</v>
      </c>
      <c r="BV162" s="399" t="s">
        <v>44</v>
      </c>
      <c r="BW162" s="398">
        <v>0</v>
      </c>
      <c r="BX162" s="399" t="s">
        <v>44</v>
      </c>
      <c r="BY162" s="399" t="s">
        <v>44</v>
      </c>
      <c r="BZ162" s="399" t="s">
        <v>44</v>
      </c>
      <c r="CA162" s="399">
        <v>0</v>
      </c>
      <c r="CB162" s="399" t="s">
        <v>44</v>
      </c>
      <c r="CC162" s="399" t="s">
        <v>44</v>
      </c>
      <c r="CD162" s="399" t="s">
        <v>44</v>
      </c>
      <c r="CE162" s="399">
        <v>0</v>
      </c>
      <c r="CF162" s="399" t="s">
        <v>44</v>
      </c>
      <c r="CG162" s="399" t="s">
        <v>44</v>
      </c>
      <c r="CH162" s="398" t="s">
        <v>44</v>
      </c>
      <c r="CI162" s="398" t="s">
        <v>479</v>
      </c>
      <c r="CJ162" s="398">
        <v>100</v>
      </c>
      <c r="CK162" s="398">
        <v>0</v>
      </c>
      <c r="CL162" s="404">
        <v>0</v>
      </c>
      <c r="CM162" s="404">
        <v>0</v>
      </c>
      <c r="CN162" s="404" t="s">
        <v>44</v>
      </c>
      <c r="CO162" s="451" t="s">
        <v>480</v>
      </c>
      <c r="CP162" s="432">
        <v>100</v>
      </c>
      <c r="CQ162" s="380">
        <v>0</v>
      </c>
      <c r="CR162" s="380">
        <v>0</v>
      </c>
      <c r="CS162" s="380">
        <v>0</v>
      </c>
      <c r="CT162" s="381">
        <v>0</v>
      </c>
      <c r="CU162" s="381" t="s">
        <v>44</v>
      </c>
      <c r="CV162" s="381" t="s">
        <v>44</v>
      </c>
      <c r="CW162" s="381" t="s">
        <v>44</v>
      </c>
      <c r="CX162" s="382" t="s">
        <v>44</v>
      </c>
      <c r="CY162" s="382" t="s">
        <v>44</v>
      </c>
      <c r="CZ162" s="382" t="s">
        <v>44</v>
      </c>
      <c r="DA162" s="382" t="s">
        <v>44</v>
      </c>
      <c r="DB162" s="433" t="s">
        <v>44</v>
      </c>
      <c r="DC162" s="538">
        <f t="shared" ref="DC162:DC193" si="5">SUM(CW162:DB162)</f>
        <v>0</v>
      </c>
      <c r="DD162" s="383" t="s">
        <v>19241</v>
      </c>
      <c r="DE162" s="383">
        <v>20</v>
      </c>
      <c r="DF162" s="384" t="s">
        <v>481</v>
      </c>
      <c r="DG162" s="435" t="s">
        <v>17</v>
      </c>
      <c r="DH162" s="385" t="s">
        <v>44</v>
      </c>
      <c r="DI162" s="385" t="s">
        <v>44</v>
      </c>
      <c r="DJ162" s="385" t="s">
        <v>44</v>
      </c>
      <c r="DK162" s="436" t="s">
        <v>17</v>
      </c>
      <c r="DL162" s="386" t="s">
        <v>44</v>
      </c>
      <c r="DM162" s="386" t="s">
        <v>14</v>
      </c>
      <c r="DN162" s="387" t="s">
        <v>40</v>
      </c>
      <c r="DO162" s="388" t="s">
        <v>31</v>
      </c>
      <c r="DP162" s="388" t="s">
        <v>14</v>
      </c>
      <c r="DQ162" s="388" t="s">
        <v>30</v>
      </c>
      <c r="DR162" s="388" t="s">
        <v>19242</v>
      </c>
      <c r="DS162" s="389" t="s">
        <v>32</v>
      </c>
      <c r="DT162" s="392" t="s">
        <v>44</v>
      </c>
      <c r="DU162" s="392" t="s">
        <v>32</v>
      </c>
      <c r="DV162" s="392" t="s">
        <v>44</v>
      </c>
      <c r="DW162" s="392">
        <v>3</v>
      </c>
      <c r="DX162" s="392" t="s">
        <v>17</v>
      </c>
      <c r="DY162" s="444" t="s">
        <v>33</v>
      </c>
      <c r="DZ162" s="445" t="s">
        <v>34</v>
      </c>
      <c r="EA162" s="445" t="s">
        <v>19243</v>
      </c>
      <c r="EB162" s="445" t="s">
        <v>18168</v>
      </c>
      <c r="EC162" s="445" t="s">
        <v>44</v>
      </c>
      <c r="ED162" s="445" t="s">
        <v>44</v>
      </c>
      <c r="EE162" s="384" t="s">
        <v>19244</v>
      </c>
      <c r="EF162" s="383" t="s">
        <v>44</v>
      </c>
      <c r="EG162" s="383" t="s">
        <v>44</v>
      </c>
      <c r="EH162" s="383" t="s">
        <v>44</v>
      </c>
      <c r="EI162" s="383" t="s">
        <v>44</v>
      </c>
      <c r="EJ162" s="383" t="s">
        <v>44</v>
      </c>
      <c r="EK162" s="383" t="s">
        <v>44</v>
      </c>
      <c r="EL162" s="383" t="s">
        <v>753</v>
      </c>
      <c r="EM162" s="400" t="s">
        <v>44</v>
      </c>
      <c r="EN162" s="399" t="s">
        <v>723</v>
      </c>
      <c r="EO162" s="398" t="s">
        <v>44</v>
      </c>
      <c r="EP162" s="400" t="s">
        <v>17</v>
      </c>
      <c r="EQ162" s="400" t="s">
        <v>44</v>
      </c>
      <c r="ER162" s="405">
        <v>15</v>
      </c>
      <c r="ES162" s="405" t="s">
        <v>14</v>
      </c>
      <c r="ET162" s="401" t="s">
        <v>39</v>
      </c>
      <c r="EU162" s="399">
        <v>1</v>
      </c>
      <c r="EV162" s="400" t="s">
        <v>17387</v>
      </c>
      <c r="EW162" s="399">
        <v>0</v>
      </c>
      <c r="EX162" s="398" t="s">
        <v>44</v>
      </c>
      <c r="EY162" s="398">
        <v>0</v>
      </c>
      <c r="EZ162" s="398" t="s">
        <v>44</v>
      </c>
      <c r="FA162" s="399">
        <v>0</v>
      </c>
      <c r="FB162" s="398" t="s">
        <v>44</v>
      </c>
      <c r="FC162" s="399" t="s">
        <v>39</v>
      </c>
      <c r="FD162" s="399">
        <v>1</v>
      </c>
      <c r="FE162" s="398">
        <v>0</v>
      </c>
      <c r="FF162" s="399">
        <v>0</v>
      </c>
      <c r="FG162" s="399">
        <v>0</v>
      </c>
      <c r="FH162" s="398" t="s">
        <v>44</v>
      </c>
      <c r="FI162" s="529" t="s">
        <v>19245</v>
      </c>
      <c r="FJ162" s="529" t="s">
        <v>19246</v>
      </c>
      <c r="FK162" s="530" t="s">
        <v>19247</v>
      </c>
      <c r="FL162" s="531" t="s">
        <v>19248</v>
      </c>
      <c r="FM162" s="400" t="s">
        <v>19249</v>
      </c>
      <c r="FN162" s="399" t="s">
        <v>19250</v>
      </c>
      <c r="FO162" s="398" t="s">
        <v>19251</v>
      </c>
    </row>
    <row r="163" spans="1:171" ht="12.75" customHeight="1" thickBot="1" x14ac:dyDescent="0.35">
      <c r="A163" s="370">
        <v>177</v>
      </c>
      <c r="B163" s="397" t="s">
        <v>9668</v>
      </c>
      <c r="C163" s="337" t="s">
        <v>19695</v>
      </c>
      <c r="D163" s="337" t="s">
        <v>19695</v>
      </c>
      <c r="E163" s="399" t="s">
        <v>13442</v>
      </c>
      <c r="F163" s="398" t="s">
        <v>44</v>
      </c>
      <c r="G163" s="398" t="s">
        <v>369</v>
      </c>
      <c r="H163" s="398" t="s">
        <v>19</v>
      </c>
      <c r="I163" s="398" t="s">
        <v>44</v>
      </c>
      <c r="J163" s="398" t="s">
        <v>20</v>
      </c>
      <c r="K163" s="399" t="s">
        <v>44</v>
      </c>
      <c r="L163" s="399" t="s">
        <v>21</v>
      </c>
      <c r="M163" s="372" t="s">
        <v>14</v>
      </c>
      <c r="N163" s="398" t="s">
        <v>14</v>
      </c>
      <c r="O163" s="400" t="s">
        <v>44</v>
      </c>
      <c r="P163" s="398" t="s">
        <v>44</v>
      </c>
      <c r="Q163" s="400" t="s">
        <v>44</v>
      </c>
      <c r="R163" s="692" t="s">
        <v>22</v>
      </c>
      <c r="S163" s="399" t="s">
        <v>44</v>
      </c>
      <c r="T163" s="399" t="s">
        <v>44</v>
      </c>
      <c r="U163" s="399" t="s">
        <v>23</v>
      </c>
      <c r="V163" s="398" t="s">
        <v>788</v>
      </c>
      <c r="W163" s="398" t="s">
        <v>26</v>
      </c>
      <c r="X163" s="398">
        <v>3</v>
      </c>
      <c r="Y163" s="401">
        <v>45</v>
      </c>
      <c r="Z163" s="399" t="s">
        <v>24</v>
      </c>
      <c r="AA163" s="399" t="s">
        <v>18324</v>
      </c>
      <c r="AB163" s="399" t="s">
        <v>17</v>
      </c>
      <c r="AC163" s="399" t="s">
        <v>44</v>
      </c>
      <c r="AD163" s="399" t="s">
        <v>14</v>
      </c>
      <c r="AE163" s="399" t="s">
        <v>39</v>
      </c>
      <c r="AF163" s="399" t="s">
        <v>44</v>
      </c>
      <c r="AG163" s="399" t="s">
        <v>38</v>
      </c>
      <c r="AH163" s="399">
        <v>1</v>
      </c>
      <c r="AI163" s="399">
        <v>30</v>
      </c>
      <c r="AJ163" s="399" t="s">
        <v>483</v>
      </c>
      <c r="AK163" s="398" t="s">
        <v>44</v>
      </c>
      <c r="AL163" s="399">
        <v>2</v>
      </c>
      <c r="AM163" s="398" t="s">
        <v>37</v>
      </c>
      <c r="AN163" s="399" t="s">
        <v>14</v>
      </c>
      <c r="AO163" s="398">
        <v>80</v>
      </c>
      <c r="AP163" s="399" t="s">
        <v>44</v>
      </c>
      <c r="AQ163" s="399" t="s">
        <v>17</v>
      </c>
      <c r="AR163" s="399" t="s">
        <v>44</v>
      </c>
      <c r="AS163" s="399" t="s">
        <v>44</v>
      </c>
      <c r="AT163" s="399">
        <v>0</v>
      </c>
      <c r="AU163" s="398" t="s">
        <v>44</v>
      </c>
      <c r="AV163" s="398">
        <v>0</v>
      </c>
      <c r="AW163" s="399" t="s">
        <v>44</v>
      </c>
      <c r="AX163" s="399">
        <v>0</v>
      </c>
      <c r="AY163" s="398">
        <v>0</v>
      </c>
      <c r="AZ163" s="399" t="s">
        <v>14</v>
      </c>
      <c r="BA163" s="399" t="s">
        <v>19252</v>
      </c>
      <c r="BB163" s="399" t="s">
        <v>860</v>
      </c>
      <c r="BC163" s="399">
        <v>2</v>
      </c>
      <c r="BD163" s="399">
        <v>100</v>
      </c>
      <c r="BE163" s="400">
        <v>0</v>
      </c>
      <c r="BF163" s="398" t="s">
        <v>44</v>
      </c>
      <c r="BG163" s="398">
        <v>0</v>
      </c>
      <c r="BH163" s="399" t="s">
        <v>44</v>
      </c>
      <c r="BI163" s="399" t="s">
        <v>44</v>
      </c>
      <c r="BJ163" s="373" t="s">
        <v>44</v>
      </c>
      <c r="BK163" s="428">
        <v>0</v>
      </c>
      <c r="BL163" s="399" t="s">
        <v>44</v>
      </c>
      <c r="BM163" s="376" t="s">
        <v>44</v>
      </c>
      <c r="BN163" s="377" t="s">
        <v>44</v>
      </c>
      <c r="BO163" s="377">
        <v>0</v>
      </c>
      <c r="BP163" s="376" t="s">
        <v>44</v>
      </c>
      <c r="BQ163" s="377" t="s">
        <v>44</v>
      </c>
      <c r="BR163" s="377" t="s">
        <v>44</v>
      </c>
      <c r="BS163" s="408">
        <v>8</v>
      </c>
      <c r="BT163" s="399">
        <v>0</v>
      </c>
      <c r="BU163" s="399">
        <v>100</v>
      </c>
      <c r="BV163" s="399" t="s">
        <v>19253</v>
      </c>
      <c r="BW163" s="398">
        <v>4</v>
      </c>
      <c r="BX163" s="399">
        <v>0</v>
      </c>
      <c r="BY163" s="399">
        <v>100</v>
      </c>
      <c r="BZ163" s="399" t="s">
        <v>19253</v>
      </c>
      <c r="CA163" s="399">
        <v>0</v>
      </c>
      <c r="CB163" s="399" t="s">
        <v>44</v>
      </c>
      <c r="CC163" s="399" t="s">
        <v>44</v>
      </c>
      <c r="CD163" s="399" t="s">
        <v>44</v>
      </c>
      <c r="CE163" s="399">
        <v>0</v>
      </c>
      <c r="CF163" s="399" t="s">
        <v>44</v>
      </c>
      <c r="CG163" s="399" t="s">
        <v>44</v>
      </c>
      <c r="CH163" s="398" t="s">
        <v>44</v>
      </c>
      <c r="CI163" s="398" t="s">
        <v>479</v>
      </c>
      <c r="CJ163" s="398">
        <v>100</v>
      </c>
      <c r="CK163" s="398">
        <v>0</v>
      </c>
      <c r="CL163" s="379">
        <v>0</v>
      </c>
      <c r="CM163" s="379">
        <v>0</v>
      </c>
      <c r="CN163" s="379" t="s">
        <v>44</v>
      </c>
      <c r="CO163" s="379" t="s">
        <v>480</v>
      </c>
      <c r="CP163" s="432">
        <v>100</v>
      </c>
      <c r="CQ163" s="380">
        <v>0</v>
      </c>
      <c r="CR163" s="380">
        <v>0</v>
      </c>
      <c r="CS163" s="380">
        <v>0</v>
      </c>
      <c r="CT163" s="381">
        <v>0</v>
      </c>
      <c r="CU163" s="381" t="s">
        <v>44</v>
      </c>
      <c r="CV163" s="381" t="s">
        <v>44</v>
      </c>
      <c r="CW163" s="381" t="s">
        <v>44</v>
      </c>
      <c r="CX163" s="382" t="s">
        <v>44</v>
      </c>
      <c r="CY163" s="382" t="s">
        <v>44</v>
      </c>
      <c r="CZ163" s="382" t="s">
        <v>44</v>
      </c>
      <c r="DA163" s="382" t="s">
        <v>44</v>
      </c>
      <c r="DB163" s="383" t="s">
        <v>44</v>
      </c>
      <c r="DC163" s="538">
        <f t="shared" si="5"/>
        <v>0</v>
      </c>
      <c r="DD163" s="383" t="s">
        <v>18654</v>
      </c>
      <c r="DE163" s="383">
        <v>276</v>
      </c>
      <c r="DF163" s="452" t="s">
        <v>481</v>
      </c>
      <c r="DG163" s="435" t="s">
        <v>14</v>
      </c>
      <c r="DH163" s="385" t="s">
        <v>721</v>
      </c>
      <c r="DI163" s="385" t="s">
        <v>739</v>
      </c>
      <c r="DJ163" s="385" t="s">
        <v>44</v>
      </c>
      <c r="DK163" s="436" t="s">
        <v>17</v>
      </c>
      <c r="DL163" s="386" t="s">
        <v>44</v>
      </c>
      <c r="DM163" s="386" t="s">
        <v>14</v>
      </c>
      <c r="DN163" s="387" t="s">
        <v>40</v>
      </c>
      <c r="DO163" s="388" t="s">
        <v>31</v>
      </c>
      <c r="DP163" s="388" t="s">
        <v>17</v>
      </c>
      <c r="DQ163" s="388" t="s">
        <v>44</v>
      </c>
      <c r="DR163" s="388" t="s">
        <v>44</v>
      </c>
      <c r="DS163" s="389" t="s">
        <v>32</v>
      </c>
      <c r="DT163" s="392" t="s">
        <v>44</v>
      </c>
      <c r="DU163" s="392" t="s">
        <v>32</v>
      </c>
      <c r="DV163" s="392" t="s">
        <v>44</v>
      </c>
      <c r="DW163" s="392">
        <v>3</v>
      </c>
      <c r="DX163" s="392" t="s">
        <v>17</v>
      </c>
      <c r="DY163" s="444" t="s">
        <v>33</v>
      </c>
      <c r="DZ163" s="445" t="s">
        <v>34</v>
      </c>
      <c r="EA163" s="445" t="s">
        <v>19254</v>
      </c>
      <c r="EB163" s="445" t="s">
        <v>19255</v>
      </c>
      <c r="EC163" s="445" t="s">
        <v>44</v>
      </c>
      <c r="ED163" s="445" t="s">
        <v>44</v>
      </c>
      <c r="EE163" s="384" t="s">
        <v>1010</v>
      </c>
      <c r="EF163" s="383" t="s">
        <v>44</v>
      </c>
      <c r="EG163" s="383" t="s">
        <v>44</v>
      </c>
      <c r="EH163" s="383" t="s">
        <v>44</v>
      </c>
      <c r="EI163" s="383" t="s">
        <v>44</v>
      </c>
      <c r="EJ163" s="383" t="s">
        <v>44</v>
      </c>
      <c r="EK163" s="383" t="s">
        <v>44</v>
      </c>
      <c r="EL163" s="383" t="s">
        <v>722</v>
      </c>
      <c r="EM163" s="400" t="s">
        <v>44</v>
      </c>
      <c r="EN163" s="399" t="s">
        <v>723</v>
      </c>
      <c r="EO163" s="399" t="s">
        <v>44</v>
      </c>
      <c r="EP163" s="401" t="s">
        <v>17</v>
      </c>
      <c r="EQ163" s="405" t="s">
        <v>44</v>
      </c>
      <c r="ER163" s="405">
        <v>10</v>
      </c>
      <c r="ES163" s="405" t="s">
        <v>14</v>
      </c>
      <c r="ET163" s="401" t="s">
        <v>39</v>
      </c>
      <c r="EU163" s="399">
        <v>1</v>
      </c>
      <c r="EV163" s="400" t="s">
        <v>17387</v>
      </c>
      <c r="EW163" s="399">
        <v>0</v>
      </c>
      <c r="EX163" s="398" t="s">
        <v>44</v>
      </c>
      <c r="EY163" s="398">
        <v>0</v>
      </c>
      <c r="EZ163" s="398" t="s">
        <v>44</v>
      </c>
      <c r="FA163" s="399">
        <v>0</v>
      </c>
      <c r="FB163" s="398" t="s">
        <v>44</v>
      </c>
      <c r="FC163" s="398" t="s">
        <v>39</v>
      </c>
      <c r="FD163" s="399">
        <v>1</v>
      </c>
      <c r="FE163" s="398">
        <v>0</v>
      </c>
      <c r="FF163" s="399">
        <v>0</v>
      </c>
      <c r="FG163" s="399">
        <v>0</v>
      </c>
      <c r="FH163" s="398" t="s">
        <v>44</v>
      </c>
      <c r="FI163" s="529" t="s">
        <v>19256</v>
      </c>
      <c r="FJ163" s="529" t="s">
        <v>19257</v>
      </c>
      <c r="FK163" s="530" t="s">
        <v>19258</v>
      </c>
      <c r="FL163" s="529" t="s">
        <v>19259</v>
      </c>
      <c r="FM163" s="400" t="s">
        <v>19260</v>
      </c>
      <c r="FN163" s="399" t="s">
        <v>19251</v>
      </c>
      <c r="FO163" s="398" t="s">
        <v>19261</v>
      </c>
    </row>
    <row r="164" spans="1:171" ht="12.75" customHeight="1" thickBot="1" x14ac:dyDescent="0.35">
      <c r="A164" s="370">
        <v>159</v>
      </c>
      <c r="B164" s="397" t="s">
        <v>10854</v>
      </c>
      <c r="C164" s="337" t="s">
        <v>19695</v>
      </c>
      <c r="D164" s="337" t="s">
        <v>19695</v>
      </c>
      <c r="E164" s="399" t="s">
        <v>13442</v>
      </c>
      <c r="F164" s="398" t="s">
        <v>44</v>
      </c>
      <c r="G164" s="398" t="s">
        <v>378</v>
      </c>
      <c r="H164" s="398" t="s">
        <v>19</v>
      </c>
      <c r="I164" s="398" t="s">
        <v>44</v>
      </c>
      <c r="J164" s="398" t="s">
        <v>20</v>
      </c>
      <c r="K164" s="399" t="s">
        <v>44</v>
      </c>
      <c r="L164" s="399" t="s">
        <v>21</v>
      </c>
      <c r="M164" s="372" t="s">
        <v>14</v>
      </c>
      <c r="N164" s="398" t="s">
        <v>14</v>
      </c>
      <c r="O164" s="400" t="s">
        <v>44</v>
      </c>
      <c r="P164" s="398" t="s">
        <v>44</v>
      </c>
      <c r="Q164" s="400" t="s">
        <v>44</v>
      </c>
      <c r="R164" s="693" t="s">
        <v>22</v>
      </c>
      <c r="S164" s="399" t="s">
        <v>44</v>
      </c>
      <c r="T164" s="399" t="s">
        <v>44</v>
      </c>
      <c r="U164" s="399" t="s">
        <v>23</v>
      </c>
      <c r="V164" s="398" t="s">
        <v>720</v>
      </c>
      <c r="W164" s="398" t="s">
        <v>64</v>
      </c>
      <c r="X164" s="398">
        <v>2</v>
      </c>
      <c r="Y164" s="401">
        <v>120</v>
      </c>
      <c r="Z164" s="399" t="s">
        <v>24</v>
      </c>
      <c r="AA164" s="399" t="s">
        <v>19047</v>
      </c>
      <c r="AB164" s="399" t="s">
        <v>14</v>
      </c>
      <c r="AC164" s="399" t="s">
        <v>17758</v>
      </c>
      <c r="AD164" s="399" t="s">
        <v>14</v>
      </c>
      <c r="AE164" s="399" t="s">
        <v>39</v>
      </c>
      <c r="AF164" s="399" t="s">
        <v>68</v>
      </c>
      <c r="AG164" s="399" t="s">
        <v>38</v>
      </c>
      <c r="AH164" s="399">
        <v>2</v>
      </c>
      <c r="AI164" s="399">
        <v>30</v>
      </c>
      <c r="AJ164" s="399" t="s">
        <v>483</v>
      </c>
      <c r="AK164" s="398" t="s">
        <v>44</v>
      </c>
      <c r="AL164" s="399">
        <v>3</v>
      </c>
      <c r="AM164" s="398" t="s">
        <v>37</v>
      </c>
      <c r="AN164" s="399" t="s">
        <v>14</v>
      </c>
      <c r="AO164" s="398">
        <v>80</v>
      </c>
      <c r="AP164" s="399" t="s">
        <v>44</v>
      </c>
      <c r="AQ164" s="399" t="s">
        <v>17</v>
      </c>
      <c r="AR164" s="399" t="s">
        <v>44</v>
      </c>
      <c r="AS164" s="399" t="s">
        <v>44</v>
      </c>
      <c r="AT164" s="399">
        <v>0</v>
      </c>
      <c r="AU164" s="398" t="s">
        <v>44</v>
      </c>
      <c r="AV164" s="398">
        <v>0</v>
      </c>
      <c r="AW164" s="399" t="s">
        <v>44</v>
      </c>
      <c r="AX164" s="399">
        <v>0</v>
      </c>
      <c r="AY164" s="418">
        <v>0</v>
      </c>
      <c r="AZ164" s="422" t="s">
        <v>14</v>
      </c>
      <c r="BA164" s="422" t="s">
        <v>19067</v>
      </c>
      <c r="BB164" s="399" t="s">
        <v>731</v>
      </c>
      <c r="BC164" s="399">
        <v>4</v>
      </c>
      <c r="BD164" s="399">
        <v>100</v>
      </c>
      <c r="BE164" s="400">
        <v>0</v>
      </c>
      <c r="BF164" s="398" t="s">
        <v>44</v>
      </c>
      <c r="BG164" s="398">
        <v>0</v>
      </c>
      <c r="BH164" s="399" t="s">
        <v>44</v>
      </c>
      <c r="BI164" s="399" t="s">
        <v>44</v>
      </c>
      <c r="BJ164" s="373" t="s">
        <v>44</v>
      </c>
      <c r="BK164" s="373">
        <v>0</v>
      </c>
      <c r="BL164" s="399" t="s">
        <v>44</v>
      </c>
      <c r="BM164" s="376" t="s">
        <v>44</v>
      </c>
      <c r="BN164" s="377" t="s">
        <v>44</v>
      </c>
      <c r="BO164" s="377">
        <v>0</v>
      </c>
      <c r="BP164" s="376" t="s">
        <v>44</v>
      </c>
      <c r="BQ164" s="377" t="s">
        <v>44</v>
      </c>
      <c r="BR164" s="377" t="s">
        <v>44</v>
      </c>
      <c r="BS164" s="378">
        <v>15</v>
      </c>
      <c r="BT164" s="399">
        <v>0</v>
      </c>
      <c r="BU164" s="399">
        <v>100</v>
      </c>
      <c r="BV164" s="399" t="s">
        <v>18993</v>
      </c>
      <c r="BW164" s="398">
        <v>0</v>
      </c>
      <c r="BX164" s="399" t="s">
        <v>44</v>
      </c>
      <c r="BY164" s="399" t="s">
        <v>44</v>
      </c>
      <c r="BZ164" s="399" t="s">
        <v>44</v>
      </c>
      <c r="CA164" s="399">
        <v>0</v>
      </c>
      <c r="CB164" s="399" t="s">
        <v>44</v>
      </c>
      <c r="CC164" s="399" t="s">
        <v>44</v>
      </c>
      <c r="CD164" s="399" t="s">
        <v>44</v>
      </c>
      <c r="CE164" s="399">
        <v>0</v>
      </c>
      <c r="CF164" s="399" t="s">
        <v>44</v>
      </c>
      <c r="CG164" s="399" t="s">
        <v>44</v>
      </c>
      <c r="CH164" s="399" t="s">
        <v>44</v>
      </c>
      <c r="CI164" s="398" t="s">
        <v>736</v>
      </c>
      <c r="CJ164" s="398">
        <v>15</v>
      </c>
      <c r="CK164" s="398">
        <v>85</v>
      </c>
      <c r="CL164" s="379">
        <v>0</v>
      </c>
      <c r="CM164" s="379">
        <v>0</v>
      </c>
      <c r="CN164" s="379" t="s">
        <v>44</v>
      </c>
      <c r="CO164" s="448" t="s">
        <v>480</v>
      </c>
      <c r="CP164" s="432">
        <v>100</v>
      </c>
      <c r="CQ164" s="380">
        <v>0</v>
      </c>
      <c r="CR164" s="380">
        <v>0</v>
      </c>
      <c r="CS164" s="380">
        <v>0</v>
      </c>
      <c r="CT164" s="381">
        <v>0</v>
      </c>
      <c r="CU164" s="381" t="s">
        <v>44</v>
      </c>
      <c r="CV164" s="381" t="s">
        <v>737</v>
      </c>
      <c r="CW164" s="381">
        <v>0</v>
      </c>
      <c r="CX164" s="382">
        <v>15</v>
      </c>
      <c r="CY164" s="382">
        <v>0</v>
      </c>
      <c r="CZ164" s="382">
        <v>85</v>
      </c>
      <c r="DA164" s="382">
        <v>0</v>
      </c>
      <c r="DB164" s="433">
        <v>0</v>
      </c>
      <c r="DC164" s="538">
        <f t="shared" si="5"/>
        <v>100</v>
      </c>
      <c r="DD164" s="383" t="s">
        <v>19068</v>
      </c>
      <c r="DE164" s="383">
        <v>34</v>
      </c>
      <c r="DF164" s="384" t="s">
        <v>19049</v>
      </c>
      <c r="DG164" s="435" t="s">
        <v>17</v>
      </c>
      <c r="DH164" s="385" t="s">
        <v>44</v>
      </c>
      <c r="DI164" s="385" t="s">
        <v>44</v>
      </c>
      <c r="DJ164" s="385" t="s">
        <v>44</v>
      </c>
      <c r="DK164" s="436" t="s">
        <v>17</v>
      </c>
      <c r="DL164" s="386" t="s">
        <v>44</v>
      </c>
      <c r="DM164" s="386" t="s">
        <v>14</v>
      </c>
      <c r="DN164" s="387" t="s">
        <v>60</v>
      </c>
      <c r="DO164" s="388" t="s">
        <v>31</v>
      </c>
      <c r="DP164" s="388" t="s">
        <v>14</v>
      </c>
      <c r="DQ164" s="388" t="s">
        <v>30</v>
      </c>
      <c r="DR164" s="388" t="s">
        <v>19069</v>
      </c>
      <c r="DS164" s="389" t="s">
        <v>32</v>
      </c>
      <c r="DT164" s="392" t="s">
        <v>44</v>
      </c>
      <c r="DU164" s="439" t="s">
        <v>44</v>
      </c>
      <c r="DV164" s="392" t="s">
        <v>44</v>
      </c>
      <c r="DW164" s="392">
        <v>3</v>
      </c>
      <c r="DX164" s="392" t="s">
        <v>17</v>
      </c>
      <c r="DY164" s="444" t="s">
        <v>44</v>
      </c>
      <c r="DZ164" s="445" t="s">
        <v>44</v>
      </c>
      <c r="EA164" s="395" t="s">
        <v>44</v>
      </c>
      <c r="EB164" s="395" t="s">
        <v>44</v>
      </c>
      <c r="EC164" s="395" t="s">
        <v>44</v>
      </c>
      <c r="ED164" s="395" t="s">
        <v>44</v>
      </c>
      <c r="EE164" s="384" t="s">
        <v>44</v>
      </c>
      <c r="EF164" s="383" t="s">
        <v>33</v>
      </c>
      <c r="EG164" s="383" t="s">
        <v>34</v>
      </c>
      <c r="EH164" s="383" t="s">
        <v>883</v>
      </c>
      <c r="EI164" s="383" t="s">
        <v>44</v>
      </c>
      <c r="EJ164" s="383" t="s">
        <v>44</v>
      </c>
      <c r="EK164" s="383" t="s">
        <v>44</v>
      </c>
      <c r="EL164" s="383" t="s">
        <v>491</v>
      </c>
      <c r="EM164" s="400" t="s">
        <v>44</v>
      </c>
      <c r="EN164" s="399" t="s">
        <v>723</v>
      </c>
      <c r="EO164" s="399" t="s">
        <v>44</v>
      </c>
      <c r="EP164" s="401" t="s">
        <v>14</v>
      </c>
      <c r="EQ164" s="405" t="s">
        <v>19070</v>
      </c>
      <c r="ER164" s="405">
        <v>100</v>
      </c>
      <c r="ES164" s="405" t="s">
        <v>14</v>
      </c>
      <c r="ET164" s="401" t="s">
        <v>17576</v>
      </c>
      <c r="EU164" s="399">
        <v>2</v>
      </c>
      <c r="EV164" s="400" t="s">
        <v>17688</v>
      </c>
      <c r="EW164" s="399">
        <v>2</v>
      </c>
      <c r="EX164" s="398" t="s">
        <v>17688</v>
      </c>
      <c r="EY164" s="398">
        <v>1</v>
      </c>
      <c r="EZ164" s="398" t="s">
        <v>17358</v>
      </c>
      <c r="FA164" s="399">
        <v>0</v>
      </c>
      <c r="FB164" s="398" t="s">
        <v>44</v>
      </c>
      <c r="FC164" s="399" t="s">
        <v>17456</v>
      </c>
      <c r="FD164" s="399">
        <v>1</v>
      </c>
      <c r="FE164" s="398">
        <v>1</v>
      </c>
      <c r="FF164" s="399">
        <v>0</v>
      </c>
      <c r="FG164" s="399">
        <v>0</v>
      </c>
      <c r="FH164" s="399" t="s">
        <v>44</v>
      </c>
      <c r="FI164" s="529" t="s">
        <v>19071</v>
      </c>
      <c r="FJ164" s="529" t="s">
        <v>19072</v>
      </c>
      <c r="FK164" s="530" t="s">
        <v>19073</v>
      </c>
      <c r="FL164" s="529" t="s">
        <v>19074</v>
      </c>
      <c r="FM164" s="400" t="s">
        <v>19075</v>
      </c>
      <c r="FN164" s="399" t="s">
        <v>19066</v>
      </c>
      <c r="FO164" s="398" t="s">
        <v>834</v>
      </c>
    </row>
    <row r="165" spans="1:171" ht="12.75" customHeight="1" thickBot="1" x14ac:dyDescent="0.35">
      <c r="A165" s="370">
        <v>8</v>
      </c>
      <c r="B165" s="397" t="s">
        <v>820</v>
      </c>
      <c r="C165" s="337" t="s">
        <v>19695</v>
      </c>
      <c r="D165" s="337" t="s">
        <v>19695</v>
      </c>
      <c r="E165" s="399" t="s">
        <v>13442</v>
      </c>
      <c r="F165" s="398" t="s">
        <v>44</v>
      </c>
      <c r="G165" s="398" t="s">
        <v>369</v>
      </c>
      <c r="H165" s="398" t="s">
        <v>19</v>
      </c>
      <c r="I165" s="398" t="s">
        <v>44</v>
      </c>
      <c r="J165" s="398" t="s">
        <v>20</v>
      </c>
      <c r="K165" s="399" t="s">
        <v>44</v>
      </c>
      <c r="L165" s="399" t="s">
        <v>13465</v>
      </c>
      <c r="M165" s="372" t="s">
        <v>17</v>
      </c>
      <c r="N165" s="398" t="s">
        <v>14</v>
      </c>
      <c r="O165" s="398" t="s">
        <v>44</v>
      </c>
      <c r="P165" s="398" t="s">
        <v>44</v>
      </c>
      <c r="Q165" s="400" t="s">
        <v>44</v>
      </c>
      <c r="R165" s="692" t="s">
        <v>22</v>
      </c>
      <c r="S165" s="399" t="s">
        <v>44</v>
      </c>
      <c r="T165" s="399" t="s">
        <v>44</v>
      </c>
      <c r="U165" s="399" t="s">
        <v>23</v>
      </c>
      <c r="V165" s="398" t="s">
        <v>27</v>
      </c>
      <c r="W165" s="398" t="s">
        <v>26</v>
      </c>
      <c r="X165" s="398">
        <v>3</v>
      </c>
      <c r="Y165" s="401">
        <v>120</v>
      </c>
      <c r="Z165" s="399" t="s">
        <v>24</v>
      </c>
      <c r="AA165" s="399" t="s">
        <v>17433</v>
      </c>
      <c r="AB165" s="399" t="s">
        <v>17</v>
      </c>
      <c r="AC165" s="399" t="s">
        <v>44</v>
      </c>
      <c r="AD165" s="399" t="s">
        <v>17</v>
      </c>
      <c r="AE165" s="399" t="s">
        <v>44</v>
      </c>
      <c r="AF165" s="399" t="s">
        <v>44</v>
      </c>
      <c r="AG165" s="399" t="s">
        <v>26</v>
      </c>
      <c r="AH165" s="399">
        <v>4</v>
      </c>
      <c r="AI165" s="399">
        <v>30</v>
      </c>
      <c r="AJ165" s="399" t="s">
        <v>483</v>
      </c>
      <c r="AK165" s="398" t="s">
        <v>44</v>
      </c>
      <c r="AL165" s="399">
        <v>2</v>
      </c>
      <c r="AM165" s="398" t="s">
        <v>27</v>
      </c>
      <c r="AN165" s="399" t="s">
        <v>14</v>
      </c>
      <c r="AO165" s="398">
        <v>100</v>
      </c>
      <c r="AP165" s="399" t="s">
        <v>44</v>
      </c>
      <c r="AQ165" s="399" t="s">
        <v>17</v>
      </c>
      <c r="AR165" s="399" t="s">
        <v>44</v>
      </c>
      <c r="AS165" s="399" t="s">
        <v>44</v>
      </c>
      <c r="AT165" s="399">
        <v>0</v>
      </c>
      <c r="AU165" s="398" t="s">
        <v>44</v>
      </c>
      <c r="AV165" s="398">
        <v>0</v>
      </c>
      <c r="AW165" s="399" t="s">
        <v>44</v>
      </c>
      <c r="AX165" s="399">
        <v>0</v>
      </c>
      <c r="AY165" s="398">
        <v>0</v>
      </c>
      <c r="AZ165" s="399" t="s">
        <v>14</v>
      </c>
      <c r="BA165" s="399" t="s">
        <v>13455</v>
      </c>
      <c r="BB165" s="399" t="s">
        <v>931</v>
      </c>
      <c r="BC165" s="399">
        <v>2</v>
      </c>
      <c r="BD165" s="399">
        <v>100</v>
      </c>
      <c r="BE165" s="400">
        <v>0</v>
      </c>
      <c r="BF165" s="400" t="s">
        <v>44</v>
      </c>
      <c r="BG165" s="400">
        <v>2</v>
      </c>
      <c r="BH165" s="399">
        <v>100</v>
      </c>
      <c r="BI165" s="399">
        <v>0</v>
      </c>
      <c r="BJ165" s="373" t="s">
        <v>44</v>
      </c>
      <c r="BK165" s="373">
        <v>0</v>
      </c>
      <c r="BL165" s="399" t="s">
        <v>44</v>
      </c>
      <c r="BM165" s="402" t="s">
        <v>44</v>
      </c>
      <c r="BN165" s="403" t="s">
        <v>44</v>
      </c>
      <c r="BO165" s="403">
        <v>0</v>
      </c>
      <c r="BP165" s="402" t="s">
        <v>44</v>
      </c>
      <c r="BQ165" s="403" t="s">
        <v>44</v>
      </c>
      <c r="BR165" s="403" t="s">
        <v>44</v>
      </c>
      <c r="BS165" s="378">
        <v>20</v>
      </c>
      <c r="BT165" s="399">
        <v>0</v>
      </c>
      <c r="BU165" s="399">
        <v>100</v>
      </c>
      <c r="BV165" s="399" t="s">
        <v>17434</v>
      </c>
      <c r="BW165" s="399">
        <v>0</v>
      </c>
      <c r="BX165" s="399" t="s">
        <v>44</v>
      </c>
      <c r="BY165" s="399" t="s">
        <v>44</v>
      </c>
      <c r="BZ165" s="399" t="s">
        <v>44</v>
      </c>
      <c r="CA165" s="399">
        <v>0</v>
      </c>
      <c r="CB165" s="399" t="s">
        <v>44</v>
      </c>
      <c r="CC165" s="399" t="s">
        <v>44</v>
      </c>
      <c r="CD165" s="399" t="s">
        <v>44</v>
      </c>
      <c r="CE165" s="399">
        <v>0</v>
      </c>
      <c r="CF165" s="399" t="s">
        <v>44</v>
      </c>
      <c r="CG165" s="399" t="s">
        <v>44</v>
      </c>
      <c r="CH165" s="399" t="s">
        <v>44</v>
      </c>
      <c r="CI165" s="400" t="s">
        <v>736</v>
      </c>
      <c r="CJ165" s="399">
        <v>20</v>
      </c>
      <c r="CK165" s="398">
        <v>80</v>
      </c>
      <c r="CL165" s="404">
        <v>0</v>
      </c>
      <c r="CM165" s="404">
        <v>0</v>
      </c>
      <c r="CN165" s="404" t="s">
        <v>44</v>
      </c>
      <c r="CO165" s="404" t="s">
        <v>480</v>
      </c>
      <c r="CP165" s="380">
        <v>100</v>
      </c>
      <c r="CQ165" s="380">
        <v>0</v>
      </c>
      <c r="CR165" s="380">
        <v>0</v>
      </c>
      <c r="CS165" s="380">
        <v>0</v>
      </c>
      <c r="CT165" s="381">
        <v>0</v>
      </c>
      <c r="CU165" s="381" t="s">
        <v>44</v>
      </c>
      <c r="CV165" s="381" t="s">
        <v>63</v>
      </c>
      <c r="CW165" s="381">
        <v>0</v>
      </c>
      <c r="CX165" s="382">
        <v>100</v>
      </c>
      <c r="CY165" s="382">
        <v>0</v>
      </c>
      <c r="CZ165" s="382">
        <v>0</v>
      </c>
      <c r="DA165" s="382">
        <v>0</v>
      </c>
      <c r="DB165" s="383">
        <v>0</v>
      </c>
      <c r="DC165" s="538">
        <f t="shared" si="5"/>
        <v>100</v>
      </c>
      <c r="DD165" s="383" t="s">
        <v>17435</v>
      </c>
      <c r="DE165" s="383">
        <v>55</v>
      </c>
      <c r="DF165" s="384" t="s">
        <v>745</v>
      </c>
      <c r="DG165" s="385" t="s">
        <v>17</v>
      </c>
      <c r="DH165" s="385" t="s">
        <v>44</v>
      </c>
      <c r="DI165" s="385" t="s">
        <v>44</v>
      </c>
      <c r="DJ165" s="385" t="s">
        <v>44</v>
      </c>
      <c r="DK165" s="386" t="s">
        <v>17</v>
      </c>
      <c r="DL165" s="386" t="s">
        <v>44</v>
      </c>
      <c r="DM165" s="386" t="s">
        <v>14</v>
      </c>
      <c r="DN165" s="387" t="s">
        <v>740</v>
      </c>
      <c r="DO165" s="388" t="s">
        <v>31</v>
      </c>
      <c r="DP165" s="388" t="s">
        <v>14</v>
      </c>
      <c r="DQ165" s="388" t="s">
        <v>30</v>
      </c>
      <c r="DR165" s="388" t="s">
        <v>17436</v>
      </c>
      <c r="DS165" s="389" t="s">
        <v>32</v>
      </c>
      <c r="DT165" s="390" t="s">
        <v>44</v>
      </c>
      <c r="DU165" s="390" t="s">
        <v>32</v>
      </c>
      <c r="DV165" s="392" t="s">
        <v>44</v>
      </c>
      <c r="DW165" s="392">
        <v>4</v>
      </c>
      <c r="DX165" s="392" t="s">
        <v>17</v>
      </c>
      <c r="DY165" s="393" t="s">
        <v>33</v>
      </c>
      <c r="DZ165" s="394" t="s">
        <v>13468</v>
      </c>
      <c r="EA165" s="394" t="s">
        <v>17372</v>
      </c>
      <c r="EB165" s="394" t="s">
        <v>17356</v>
      </c>
      <c r="EC165" s="394" t="s">
        <v>44</v>
      </c>
      <c r="ED165" s="394" t="s">
        <v>44</v>
      </c>
      <c r="EE165" s="384" t="s">
        <v>44</v>
      </c>
      <c r="EF165" s="383" t="s">
        <v>44</v>
      </c>
      <c r="EG165" s="383" t="s">
        <v>44</v>
      </c>
      <c r="EH165" s="383" t="s">
        <v>44</v>
      </c>
      <c r="EI165" s="383" t="s">
        <v>44</v>
      </c>
      <c r="EJ165" s="383" t="s">
        <v>44</v>
      </c>
      <c r="EK165" s="383" t="s">
        <v>44</v>
      </c>
      <c r="EL165" s="383" t="s">
        <v>753</v>
      </c>
      <c r="EM165" s="405" t="s">
        <v>44</v>
      </c>
      <c r="EN165" s="401" t="s">
        <v>723</v>
      </c>
      <c r="EO165" s="401" t="s">
        <v>44</v>
      </c>
      <c r="EP165" s="405" t="s">
        <v>17</v>
      </c>
      <c r="EQ165" s="405" t="s">
        <v>44</v>
      </c>
      <c r="ER165" s="405">
        <v>50</v>
      </c>
      <c r="ES165" s="405" t="s">
        <v>14</v>
      </c>
      <c r="ET165" s="401" t="s">
        <v>39</v>
      </c>
      <c r="EU165" s="399">
        <v>1</v>
      </c>
      <c r="EV165" s="400" t="s">
        <v>17373</v>
      </c>
      <c r="EW165" s="399">
        <v>0</v>
      </c>
      <c r="EX165" s="398" t="s">
        <v>44</v>
      </c>
      <c r="EY165" s="398">
        <v>0</v>
      </c>
      <c r="EZ165" s="399" t="s">
        <v>44</v>
      </c>
      <c r="FA165" s="406">
        <v>0</v>
      </c>
      <c r="FB165" s="399" t="s">
        <v>44</v>
      </c>
      <c r="FC165" s="399" t="s">
        <v>44</v>
      </c>
      <c r="FD165" s="399">
        <v>0</v>
      </c>
      <c r="FE165" s="398">
        <v>0</v>
      </c>
      <c r="FF165" s="399">
        <v>0</v>
      </c>
      <c r="FG165" s="399">
        <v>0</v>
      </c>
      <c r="FH165" s="399" t="s">
        <v>44</v>
      </c>
      <c r="FI165" s="529" t="s">
        <v>17437</v>
      </c>
      <c r="FJ165" s="529" t="s">
        <v>17438</v>
      </c>
      <c r="FK165" s="530" t="s">
        <v>17439</v>
      </c>
      <c r="FL165" s="531" t="s">
        <v>17440</v>
      </c>
      <c r="FM165" s="400" t="s">
        <v>17441</v>
      </c>
      <c r="FN165" s="399" t="s">
        <v>834</v>
      </c>
      <c r="FO165" s="398" t="s">
        <v>834</v>
      </c>
    </row>
    <row r="166" spans="1:171" ht="12.75" customHeight="1" thickBot="1" x14ac:dyDescent="0.35">
      <c r="A166" s="370">
        <v>21</v>
      </c>
      <c r="B166" s="397" t="s">
        <v>11736</v>
      </c>
      <c r="C166" s="337" t="s">
        <v>19695</v>
      </c>
      <c r="D166" s="337" t="s">
        <v>19695</v>
      </c>
      <c r="E166" s="399" t="s">
        <v>13442</v>
      </c>
      <c r="F166" s="398" t="s">
        <v>44</v>
      </c>
      <c r="G166" s="398" t="s">
        <v>376</v>
      </c>
      <c r="H166" s="398" t="s">
        <v>58</v>
      </c>
      <c r="I166" s="398" t="s">
        <v>44</v>
      </c>
      <c r="J166" s="398" t="s">
        <v>17552</v>
      </c>
      <c r="K166" s="399" t="s">
        <v>44</v>
      </c>
      <c r="L166" s="399" t="s">
        <v>21</v>
      </c>
      <c r="M166" s="372" t="s">
        <v>14</v>
      </c>
      <c r="N166" s="398" t="s">
        <v>14</v>
      </c>
      <c r="O166" s="398" t="s">
        <v>44</v>
      </c>
      <c r="P166" s="398" t="s">
        <v>44</v>
      </c>
      <c r="Q166" s="400" t="s">
        <v>44</v>
      </c>
      <c r="R166" s="692" t="s">
        <v>47</v>
      </c>
      <c r="S166" s="399" t="s">
        <v>48</v>
      </c>
      <c r="T166" s="399" t="s">
        <v>44</v>
      </c>
      <c r="U166" s="399" t="s">
        <v>44</v>
      </c>
      <c r="V166" s="398" t="s">
        <v>44</v>
      </c>
      <c r="W166" s="398" t="s">
        <v>44</v>
      </c>
      <c r="X166" s="398" t="s">
        <v>44</v>
      </c>
      <c r="Y166" s="401" t="s">
        <v>44</v>
      </c>
      <c r="Z166" s="399" t="s">
        <v>44</v>
      </c>
      <c r="AA166" s="399" t="s">
        <v>44</v>
      </c>
      <c r="AB166" s="399" t="s">
        <v>17</v>
      </c>
      <c r="AC166" s="399" t="s">
        <v>44</v>
      </c>
      <c r="AD166" s="399" t="s">
        <v>17</v>
      </c>
      <c r="AE166" s="399" t="s">
        <v>44</v>
      </c>
      <c r="AF166" s="399" t="s">
        <v>44</v>
      </c>
      <c r="AG166" s="399" t="s">
        <v>38</v>
      </c>
      <c r="AH166" s="399">
        <v>1</v>
      </c>
      <c r="AI166" s="399">
        <v>15</v>
      </c>
      <c r="AJ166" s="399" t="s">
        <v>478</v>
      </c>
      <c r="AK166" s="398" t="s">
        <v>44</v>
      </c>
      <c r="AL166" s="399">
        <v>2</v>
      </c>
      <c r="AM166" s="398" t="s">
        <v>37</v>
      </c>
      <c r="AN166" s="399" t="s">
        <v>14</v>
      </c>
      <c r="AO166" s="398">
        <v>100</v>
      </c>
      <c r="AP166" s="399" t="s">
        <v>44</v>
      </c>
      <c r="AQ166" s="399" t="s">
        <v>17</v>
      </c>
      <c r="AR166" s="399" t="s">
        <v>44</v>
      </c>
      <c r="AS166" s="399" t="s">
        <v>44</v>
      </c>
      <c r="AT166" s="399">
        <v>0</v>
      </c>
      <c r="AU166" s="398" t="s">
        <v>44</v>
      </c>
      <c r="AV166" s="398">
        <v>0</v>
      </c>
      <c r="AW166" s="399" t="s">
        <v>44</v>
      </c>
      <c r="AX166" s="399">
        <v>0</v>
      </c>
      <c r="AY166" s="398">
        <v>0</v>
      </c>
      <c r="AZ166" s="399" t="s">
        <v>14</v>
      </c>
      <c r="BA166" s="399" t="s">
        <v>13476</v>
      </c>
      <c r="BB166" s="399" t="s">
        <v>731</v>
      </c>
      <c r="BC166" s="399">
        <v>9</v>
      </c>
      <c r="BD166" s="399">
        <v>33</v>
      </c>
      <c r="BE166" s="400">
        <v>67</v>
      </c>
      <c r="BF166" s="400" t="s">
        <v>44</v>
      </c>
      <c r="BG166" s="399">
        <v>0</v>
      </c>
      <c r="BH166" s="399" t="s">
        <v>44</v>
      </c>
      <c r="BI166" s="399" t="s">
        <v>44</v>
      </c>
      <c r="BJ166" s="373" t="s">
        <v>44</v>
      </c>
      <c r="BK166" s="373">
        <v>0</v>
      </c>
      <c r="BL166" s="399" t="s">
        <v>44</v>
      </c>
      <c r="BM166" s="376" t="s">
        <v>44</v>
      </c>
      <c r="BN166" s="377" t="s">
        <v>44</v>
      </c>
      <c r="BO166" s="377">
        <v>0</v>
      </c>
      <c r="BP166" s="376" t="s">
        <v>44</v>
      </c>
      <c r="BQ166" s="377" t="s">
        <v>44</v>
      </c>
      <c r="BR166" s="377" t="s">
        <v>44</v>
      </c>
      <c r="BS166" s="378">
        <v>58</v>
      </c>
      <c r="BT166" s="399">
        <v>0</v>
      </c>
      <c r="BU166" s="399">
        <v>100</v>
      </c>
      <c r="BV166" s="399" t="s">
        <v>17584</v>
      </c>
      <c r="BW166" s="399">
        <v>0</v>
      </c>
      <c r="BX166" s="399" t="s">
        <v>44</v>
      </c>
      <c r="BY166" s="399" t="s">
        <v>44</v>
      </c>
      <c r="BZ166" s="399" t="s">
        <v>44</v>
      </c>
      <c r="CA166" s="399">
        <v>0</v>
      </c>
      <c r="CB166" s="399" t="s">
        <v>44</v>
      </c>
      <c r="CC166" s="399" t="s">
        <v>44</v>
      </c>
      <c r="CD166" s="399" t="s">
        <v>44</v>
      </c>
      <c r="CE166" s="399">
        <v>0</v>
      </c>
      <c r="CF166" s="399" t="s">
        <v>44</v>
      </c>
      <c r="CG166" s="399" t="s">
        <v>44</v>
      </c>
      <c r="CH166" s="399" t="s">
        <v>44</v>
      </c>
      <c r="CI166" s="400" t="s">
        <v>736</v>
      </c>
      <c r="CJ166" s="399">
        <v>20</v>
      </c>
      <c r="CK166" s="398">
        <v>70</v>
      </c>
      <c r="CL166" s="379">
        <v>0</v>
      </c>
      <c r="CM166" s="379">
        <v>10</v>
      </c>
      <c r="CN166" s="379" t="s">
        <v>17585</v>
      </c>
      <c r="CO166" s="379" t="s">
        <v>17353</v>
      </c>
      <c r="CP166" s="380">
        <v>75</v>
      </c>
      <c r="CQ166" s="380">
        <v>0</v>
      </c>
      <c r="CR166" s="380">
        <v>0</v>
      </c>
      <c r="CS166" s="380">
        <v>25</v>
      </c>
      <c r="CT166" s="381">
        <v>0</v>
      </c>
      <c r="CU166" s="381" t="s">
        <v>44</v>
      </c>
      <c r="CV166" s="381" t="s">
        <v>1026</v>
      </c>
      <c r="CW166" s="381">
        <v>0</v>
      </c>
      <c r="CX166" s="382">
        <v>80</v>
      </c>
      <c r="CY166" s="382">
        <v>20</v>
      </c>
      <c r="CZ166" s="382">
        <v>0</v>
      </c>
      <c r="DA166" s="382">
        <v>0</v>
      </c>
      <c r="DB166" s="383">
        <v>0</v>
      </c>
      <c r="DC166" s="538">
        <f t="shared" si="5"/>
        <v>100</v>
      </c>
      <c r="DD166" s="383" t="s">
        <v>17586</v>
      </c>
      <c r="DE166" s="383">
        <v>40</v>
      </c>
      <c r="DF166" s="384" t="s">
        <v>17587</v>
      </c>
      <c r="DG166" s="385" t="s">
        <v>17</v>
      </c>
      <c r="DH166" s="385" t="s">
        <v>44</v>
      </c>
      <c r="DI166" s="385" t="s">
        <v>44</v>
      </c>
      <c r="DJ166" s="385" t="s">
        <v>44</v>
      </c>
      <c r="DK166" s="386" t="s">
        <v>17</v>
      </c>
      <c r="DL166" s="386" t="s">
        <v>44</v>
      </c>
      <c r="DM166" s="386" t="s">
        <v>14</v>
      </c>
      <c r="DN166" s="387" t="s">
        <v>40</v>
      </c>
      <c r="DO166" s="388" t="s">
        <v>31</v>
      </c>
      <c r="DP166" s="388" t="s">
        <v>17</v>
      </c>
      <c r="DQ166" s="388" t="s">
        <v>44</v>
      </c>
      <c r="DR166" s="388" t="s">
        <v>44</v>
      </c>
      <c r="DS166" s="389" t="s">
        <v>32</v>
      </c>
      <c r="DT166" s="390" t="s">
        <v>44</v>
      </c>
      <c r="DU166" s="390" t="s">
        <v>32</v>
      </c>
      <c r="DV166" s="392" t="s">
        <v>44</v>
      </c>
      <c r="DW166" s="392">
        <v>7</v>
      </c>
      <c r="DX166" s="392" t="s">
        <v>17</v>
      </c>
      <c r="DY166" s="393" t="s">
        <v>44</v>
      </c>
      <c r="DZ166" s="394" t="s">
        <v>44</v>
      </c>
      <c r="EA166" s="394" t="s">
        <v>44</v>
      </c>
      <c r="EB166" s="394" t="s">
        <v>44</v>
      </c>
      <c r="EC166" s="394" t="s">
        <v>44</v>
      </c>
      <c r="ED166" s="394" t="s">
        <v>44</v>
      </c>
      <c r="EE166" s="384" t="s">
        <v>44</v>
      </c>
      <c r="EF166" s="383" t="s">
        <v>44</v>
      </c>
      <c r="EG166" s="383" t="s">
        <v>44</v>
      </c>
      <c r="EH166" s="383" t="s">
        <v>44</v>
      </c>
      <c r="EI166" s="383" t="s">
        <v>44</v>
      </c>
      <c r="EJ166" s="383" t="s">
        <v>44</v>
      </c>
      <c r="EK166" s="383" t="s">
        <v>17588</v>
      </c>
      <c r="EL166" s="383" t="s">
        <v>722</v>
      </c>
      <c r="EM166" s="398" t="s">
        <v>44</v>
      </c>
      <c r="EN166" s="401" t="s">
        <v>723</v>
      </c>
      <c r="EO166" s="401" t="s">
        <v>44</v>
      </c>
      <c r="EP166" s="405" t="s">
        <v>17</v>
      </c>
      <c r="EQ166" s="405" t="s">
        <v>44</v>
      </c>
      <c r="ER166" s="405">
        <v>2</v>
      </c>
      <c r="ES166" s="405" t="s">
        <v>14</v>
      </c>
      <c r="ET166" s="401" t="s">
        <v>48</v>
      </c>
      <c r="EU166" s="399">
        <v>0</v>
      </c>
      <c r="EV166" s="400" t="s">
        <v>44</v>
      </c>
      <c r="EW166" s="399">
        <v>0</v>
      </c>
      <c r="EX166" s="398" t="s">
        <v>44</v>
      </c>
      <c r="EY166" s="398">
        <v>1</v>
      </c>
      <c r="EZ166" s="399" t="s">
        <v>17589</v>
      </c>
      <c r="FA166" s="406">
        <v>0</v>
      </c>
      <c r="FB166" s="399" t="s">
        <v>44</v>
      </c>
      <c r="FC166" s="399" t="s">
        <v>44</v>
      </c>
      <c r="FD166" s="399">
        <v>0</v>
      </c>
      <c r="FE166" s="398">
        <v>0</v>
      </c>
      <c r="FF166" s="399">
        <v>0</v>
      </c>
      <c r="FG166" s="399">
        <v>1</v>
      </c>
      <c r="FH166" s="399" t="s">
        <v>44</v>
      </c>
      <c r="FI166" s="529" t="s">
        <v>17590</v>
      </c>
      <c r="FJ166" s="529" t="s">
        <v>17591</v>
      </c>
      <c r="FK166" s="530" t="s">
        <v>17592</v>
      </c>
      <c r="FL166" s="531" t="s">
        <v>17593</v>
      </c>
      <c r="FM166" s="400" t="s">
        <v>17594</v>
      </c>
      <c r="FN166" s="399" t="s">
        <v>17595</v>
      </c>
      <c r="FO166" s="398" t="s">
        <v>17596</v>
      </c>
    </row>
    <row r="167" spans="1:171" ht="12.75" customHeight="1" thickBot="1" x14ac:dyDescent="0.35">
      <c r="A167" s="370">
        <v>157</v>
      </c>
      <c r="B167" s="371" t="s">
        <v>14807</v>
      </c>
      <c r="C167" s="337" t="s">
        <v>19695</v>
      </c>
      <c r="D167" s="337" t="s">
        <v>19695</v>
      </c>
      <c r="E167" s="373" t="s">
        <v>13442</v>
      </c>
      <c r="F167" s="372" t="s">
        <v>44</v>
      </c>
      <c r="G167" s="372" t="s">
        <v>381</v>
      </c>
      <c r="H167" s="372" t="s">
        <v>19</v>
      </c>
      <c r="I167" s="372" t="s">
        <v>44</v>
      </c>
      <c r="J167" s="372" t="s">
        <v>20</v>
      </c>
      <c r="K167" s="373" t="s">
        <v>44</v>
      </c>
      <c r="L167" s="373" t="s">
        <v>19046</v>
      </c>
      <c r="M167" s="372" t="s">
        <v>14</v>
      </c>
      <c r="N167" s="372" t="s">
        <v>14</v>
      </c>
      <c r="O167" s="374" t="s">
        <v>44</v>
      </c>
      <c r="P167" s="372" t="s">
        <v>44</v>
      </c>
      <c r="Q167" s="374" t="s">
        <v>44</v>
      </c>
      <c r="R167" s="692" t="s">
        <v>43</v>
      </c>
      <c r="S167" s="373" t="s">
        <v>44</v>
      </c>
      <c r="T167" s="373" t="s">
        <v>44</v>
      </c>
      <c r="U167" s="373" t="s">
        <v>23</v>
      </c>
      <c r="V167" s="372" t="s">
        <v>27</v>
      </c>
      <c r="W167" s="372" t="s">
        <v>38</v>
      </c>
      <c r="X167" s="372">
        <v>1</v>
      </c>
      <c r="Y167" s="375">
        <v>120</v>
      </c>
      <c r="Z167" s="373" t="s">
        <v>24</v>
      </c>
      <c r="AA167" s="373" t="s">
        <v>19047</v>
      </c>
      <c r="AB167" s="373" t="s">
        <v>14</v>
      </c>
      <c r="AC167" s="373" t="s">
        <v>17758</v>
      </c>
      <c r="AD167" s="373" t="s">
        <v>14</v>
      </c>
      <c r="AE167" s="373" t="s">
        <v>68</v>
      </c>
      <c r="AF167" s="373" t="s">
        <v>48</v>
      </c>
      <c r="AG167" s="373" t="s">
        <v>38</v>
      </c>
      <c r="AH167" s="373">
        <v>1</v>
      </c>
      <c r="AI167" s="373">
        <v>30</v>
      </c>
      <c r="AJ167" s="373" t="s">
        <v>483</v>
      </c>
      <c r="AK167" s="372" t="s">
        <v>44</v>
      </c>
      <c r="AL167" s="373">
        <v>3</v>
      </c>
      <c r="AM167" s="372" t="s">
        <v>788</v>
      </c>
      <c r="AN167" s="373" t="s">
        <v>14</v>
      </c>
      <c r="AO167" s="372">
        <v>80</v>
      </c>
      <c r="AP167" s="373" t="s">
        <v>44</v>
      </c>
      <c r="AQ167" s="373" t="s">
        <v>17</v>
      </c>
      <c r="AR167" s="373" t="s">
        <v>44</v>
      </c>
      <c r="AS167" s="373" t="s">
        <v>44</v>
      </c>
      <c r="AT167" s="373">
        <v>0</v>
      </c>
      <c r="AU167" s="372" t="s">
        <v>44</v>
      </c>
      <c r="AV167" s="372">
        <v>0</v>
      </c>
      <c r="AW167" s="373" t="s">
        <v>44</v>
      </c>
      <c r="AX167" s="373">
        <v>0</v>
      </c>
      <c r="AY167" s="372">
        <v>0</v>
      </c>
      <c r="AZ167" s="373" t="s">
        <v>14</v>
      </c>
      <c r="BA167" s="373" t="s">
        <v>13452</v>
      </c>
      <c r="BB167" s="373" t="s">
        <v>731</v>
      </c>
      <c r="BC167" s="373">
        <v>3</v>
      </c>
      <c r="BD167" s="373">
        <v>60</v>
      </c>
      <c r="BE167" s="374">
        <v>40</v>
      </c>
      <c r="BF167" s="372" t="s">
        <v>44</v>
      </c>
      <c r="BG167" s="372">
        <v>0</v>
      </c>
      <c r="BH167" s="373" t="s">
        <v>44</v>
      </c>
      <c r="BI167" s="373" t="s">
        <v>44</v>
      </c>
      <c r="BJ167" s="373" t="s">
        <v>44</v>
      </c>
      <c r="BK167" s="373">
        <v>0</v>
      </c>
      <c r="BL167" s="399" t="s">
        <v>44</v>
      </c>
      <c r="BM167" s="376" t="s">
        <v>44</v>
      </c>
      <c r="BN167" s="377" t="s">
        <v>44</v>
      </c>
      <c r="BO167" s="377">
        <v>0</v>
      </c>
      <c r="BP167" s="376" t="s">
        <v>44</v>
      </c>
      <c r="BQ167" s="377" t="s">
        <v>44</v>
      </c>
      <c r="BR167" s="377" t="s">
        <v>44</v>
      </c>
      <c r="BS167" s="378">
        <v>15</v>
      </c>
      <c r="BT167" s="373">
        <v>0</v>
      </c>
      <c r="BU167" s="373">
        <v>100</v>
      </c>
      <c r="BV167" s="373" t="s">
        <v>18993</v>
      </c>
      <c r="BW167" s="372">
        <v>0</v>
      </c>
      <c r="BX167" s="373" t="s">
        <v>44</v>
      </c>
      <c r="BY167" s="373" t="s">
        <v>44</v>
      </c>
      <c r="BZ167" s="373" t="s">
        <v>44</v>
      </c>
      <c r="CA167" s="373">
        <v>0</v>
      </c>
      <c r="CB167" s="373" t="s">
        <v>44</v>
      </c>
      <c r="CC167" s="373" t="s">
        <v>44</v>
      </c>
      <c r="CD167" s="373" t="s">
        <v>44</v>
      </c>
      <c r="CE167" s="373">
        <v>0</v>
      </c>
      <c r="CF167" s="373" t="s">
        <v>44</v>
      </c>
      <c r="CG167" s="373" t="s">
        <v>44</v>
      </c>
      <c r="CH167" s="373" t="s">
        <v>44</v>
      </c>
      <c r="CI167" s="372" t="s">
        <v>736</v>
      </c>
      <c r="CJ167" s="372">
        <v>20</v>
      </c>
      <c r="CK167" s="372">
        <v>80</v>
      </c>
      <c r="CL167" s="379">
        <v>0</v>
      </c>
      <c r="CM167" s="379">
        <v>0</v>
      </c>
      <c r="CN167" s="379" t="s">
        <v>44</v>
      </c>
      <c r="CO167" s="379" t="s">
        <v>480</v>
      </c>
      <c r="CP167" s="432">
        <v>100</v>
      </c>
      <c r="CQ167" s="380">
        <v>0</v>
      </c>
      <c r="CR167" s="380">
        <v>0</v>
      </c>
      <c r="CS167" s="380">
        <v>0</v>
      </c>
      <c r="CT167" s="381">
        <v>0</v>
      </c>
      <c r="CU167" s="381" t="s">
        <v>44</v>
      </c>
      <c r="CV167" s="381" t="s">
        <v>63</v>
      </c>
      <c r="CW167" s="449">
        <v>0</v>
      </c>
      <c r="CX167" s="382">
        <v>100</v>
      </c>
      <c r="CY167" s="382">
        <v>0</v>
      </c>
      <c r="CZ167" s="382">
        <v>0</v>
      </c>
      <c r="DA167" s="382">
        <v>0</v>
      </c>
      <c r="DB167" s="383">
        <v>0</v>
      </c>
      <c r="DC167" s="538">
        <f t="shared" si="5"/>
        <v>100</v>
      </c>
      <c r="DD167" s="383" t="s">
        <v>19048</v>
      </c>
      <c r="DE167" s="383">
        <v>16</v>
      </c>
      <c r="DF167" s="452" t="s">
        <v>19049</v>
      </c>
      <c r="DG167" s="435" t="s">
        <v>17</v>
      </c>
      <c r="DH167" s="385" t="s">
        <v>44</v>
      </c>
      <c r="DI167" s="385" t="s">
        <v>44</v>
      </c>
      <c r="DJ167" s="385" t="s">
        <v>44</v>
      </c>
      <c r="DK167" s="386" t="s">
        <v>14</v>
      </c>
      <c r="DL167" s="387" t="s">
        <v>17370</v>
      </c>
      <c r="DM167" s="387" t="s">
        <v>17</v>
      </c>
      <c r="DN167" s="387" t="s">
        <v>44</v>
      </c>
      <c r="DO167" s="388" t="s">
        <v>31</v>
      </c>
      <c r="DP167" s="388" t="s">
        <v>14</v>
      </c>
      <c r="DQ167" s="388" t="s">
        <v>30</v>
      </c>
      <c r="DR167" s="388" t="s">
        <v>19050</v>
      </c>
      <c r="DS167" s="389" t="s">
        <v>32</v>
      </c>
      <c r="DT167" s="392" t="s">
        <v>44</v>
      </c>
      <c r="DU167" s="392" t="s">
        <v>44</v>
      </c>
      <c r="DV167" s="392" t="s">
        <v>44</v>
      </c>
      <c r="DW167" s="392">
        <v>5</v>
      </c>
      <c r="DX167" s="392" t="s">
        <v>17</v>
      </c>
      <c r="DY167" s="444" t="s">
        <v>33</v>
      </c>
      <c r="DZ167" s="445" t="s">
        <v>758</v>
      </c>
      <c r="EA167" s="445" t="s">
        <v>13470</v>
      </c>
      <c r="EB167" s="445" t="s">
        <v>18168</v>
      </c>
      <c r="EC167" s="445" t="s">
        <v>44</v>
      </c>
      <c r="ED167" s="445" t="s">
        <v>44</v>
      </c>
      <c r="EE167" s="384" t="s">
        <v>44</v>
      </c>
      <c r="EF167" s="383" t="s">
        <v>44</v>
      </c>
      <c r="EG167" s="383" t="s">
        <v>44</v>
      </c>
      <c r="EH167" s="383" t="s">
        <v>44</v>
      </c>
      <c r="EI167" s="383" t="s">
        <v>44</v>
      </c>
      <c r="EJ167" s="383" t="s">
        <v>44</v>
      </c>
      <c r="EK167" s="383" t="s">
        <v>44</v>
      </c>
      <c r="EL167" s="383" t="s">
        <v>495</v>
      </c>
      <c r="EM167" s="374" t="s">
        <v>44</v>
      </c>
      <c r="EN167" s="373" t="s">
        <v>723</v>
      </c>
      <c r="EO167" s="373" t="s">
        <v>44</v>
      </c>
      <c r="EP167" s="374" t="s">
        <v>17</v>
      </c>
      <c r="EQ167" s="374" t="s">
        <v>44</v>
      </c>
      <c r="ER167" s="396">
        <v>10</v>
      </c>
      <c r="ES167" s="396" t="s">
        <v>14</v>
      </c>
      <c r="ET167" s="375" t="s">
        <v>17576</v>
      </c>
      <c r="EU167" s="373">
        <v>1</v>
      </c>
      <c r="EV167" s="374" t="s">
        <v>17358</v>
      </c>
      <c r="EW167" s="373">
        <v>2</v>
      </c>
      <c r="EX167" s="372" t="s">
        <v>17398</v>
      </c>
      <c r="EY167" s="372">
        <v>1</v>
      </c>
      <c r="EZ167" s="372" t="s">
        <v>17398</v>
      </c>
      <c r="FA167" s="373">
        <v>0</v>
      </c>
      <c r="FB167" s="372" t="s">
        <v>44</v>
      </c>
      <c r="FC167" s="373" t="s">
        <v>17758</v>
      </c>
      <c r="FD167" s="373">
        <v>0</v>
      </c>
      <c r="FE167" s="372">
        <v>2</v>
      </c>
      <c r="FF167" s="373">
        <v>1</v>
      </c>
      <c r="FG167" s="373">
        <v>0</v>
      </c>
      <c r="FH167" s="373" t="s">
        <v>44</v>
      </c>
      <c r="FI167" s="526" t="s">
        <v>19051</v>
      </c>
      <c r="FJ167" s="526" t="s">
        <v>19052</v>
      </c>
      <c r="FK167" s="527" t="s">
        <v>19053</v>
      </c>
      <c r="FL167" s="526" t="s">
        <v>19054</v>
      </c>
      <c r="FM167" s="374" t="s">
        <v>19055</v>
      </c>
      <c r="FN167" s="373" t="s">
        <v>19056</v>
      </c>
      <c r="FO167" s="372" t="s">
        <v>834</v>
      </c>
    </row>
    <row r="168" spans="1:171" ht="12.75" customHeight="1" thickBot="1" x14ac:dyDescent="0.35">
      <c r="A168" s="370">
        <v>1</v>
      </c>
      <c r="B168" s="371" t="s">
        <v>6798</v>
      </c>
      <c r="C168" s="337" t="s">
        <v>19695</v>
      </c>
      <c r="D168" s="337" t="s">
        <v>19695</v>
      </c>
      <c r="E168" s="373" t="s">
        <v>13442</v>
      </c>
      <c r="F168" s="372" t="s">
        <v>44</v>
      </c>
      <c r="G168" s="372" t="s">
        <v>13239</v>
      </c>
      <c r="H168" s="372" t="s">
        <v>58</v>
      </c>
      <c r="I168" s="372" t="s">
        <v>44</v>
      </c>
      <c r="J168" s="372" t="s">
        <v>20</v>
      </c>
      <c r="K168" s="373" t="s">
        <v>44</v>
      </c>
      <c r="L168" s="373" t="s">
        <v>13465</v>
      </c>
      <c r="M168" s="372" t="s">
        <v>17</v>
      </c>
      <c r="N168" s="372" t="s">
        <v>14</v>
      </c>
      <c r="O168" s="372" t="s">
        <v>44</v>
      </c>
      <c r="P168" s="372" t="s">
        <v>44</v>
      </c>
      <c r="Q168" s="374" t="s">
        <v>44</v>
      </c>
      <c r="R168" s="692" t="s">
        <v>22</v>
      </c>
      <c r="S168" s="373" t="s">
        <v>44</v>
      </c>
      <c r="T168" s="373" t="s">
        <v>44</v>
      </c>
      <c r="U168" s="373" t="s">
        <v>76</v>
      </c>
      <c r="V168" s="372" t="s">
        <v>44</v>
      </c>
      <c r="W168" s="372" t="s">
        <v>44</v>
      </c>
      <c r="X168" s="372" t="s">
        <v>44</v>
      </c>
      <c r="Y168" s="375" t="s">
        <v>44</v>
      </c>
      <c r="Z168" s="373" t="s">
        <v>24</v>
      </c>
      <c r="AA168" s="373" t="s">
        <v>17350</v>
      </c>
      <c r="AB168" s="373" t="s">
        <v>17</v>
      </c>
      <c r="AC168" s="373" t="s">
        <v>44</v>
      </c>
      <c r="AD168" s="373" t="s">
        <v>17</v>
      </c>
      <c r="AE168" s="373" t="s">
        <v>44</v>
      </c>
      <c r="AF168" s="373" t="s">
        <v>44</v>
      </c>
      <c r="AG168" s="373" t="s">
        <v>26</v>
      </c>
      <c r="AH168" s="373">
        <v>3</v>
      </c>
      <c r="AI168" s="373">
        <v>20</v>
      </c>
      <c r="AJ168" s="373" t="s">
        <v>483</v>
      </c>
      <c r="AK168" s="372" t="s">
        <v>44</v>
      </c>
      <c r="AL168" s="373">
        <v>3</v>
      </c>
      <c r="AM168" s="372" t="s">
        <v>65</v>
      </c>
      <c r="AN168" s="373" t="s">
        <v>14</v>
      </c>
      <c r="AO168" s="372">
        <v>100</v>
      </c>
      <c r="AP168" s="373" t="s">
        <v>44</v>
      </c>
      <c r="AQ168" s="373" t="s">
        <v>14</v>
      </c>
      <c r="AR168" s="373" t="s">
        <v>497</v>
      </c>
      <c r="AS168" s="373" t="s">
        <v>44</v>
      </c>
      <c r="AT168" s="373">
        <v>12</v>
      </c>
      <c r="AU168" s="372" t="s">
        <v>13480</v>
      </c>
      <c r="AV168" s="525">
        <v>50000</v>
      </c>
      <c r="AW168" s="373" t="s">
        <v>14</v>
      </c>
      <c r="AX168" s="373">
        <v>12</v>
      </c>
      <c r="AY168" s="372">
        <v>0</v>
      </c>
      <c r="AZ168" s="373" t="s">
        <v>14</v>
      </c>
      <c r="BA168" s="373" t="s">
        <v>17351</v>
      </c>
      <c r="BB168" s="373" t="s">
        <v>1009</v>
      </c>
      <c r="BC168" s="373">
        <v>3</v>
      </c>
      <c r="BD168" s="373">
        <v>100</v>
      </c>
      <c r="BE168" s="374">
        <v>0</v>
      </c>
      <c r="BF168" s="374" t="s">
        <v>44</v>
      </c>
      <c r="BG168" s="374">
        <v>2</v>
      </c>
      <c r="BH168" s="373">
        <v>0</v>
      </c>
      <c r="BI168" s="373">
        <v>100</v>
      </c>
      <c r="BJ168" s="373" t="s">
        <v>17352</v>
      </c>
      <c r="BK168" s="373">
        <v>0</v>
      </c>
      <c r="BL168" s="373" t="s">
        <v>44</v>
      </c>
      <c r="BM168" s="376" t="s">
        <v>44</v>
      </c>
      <c r="BN168" s="377" t="s">
        <v>44</v>
      </c>
      <c r="BO168" s="377">
        <v>0</v>
      </c>
      <c r="BP168" s="376" t="s">
        <v>44</v>
      </c>
      <c r="BQ168" s="377" t="s">
        <v>44</v>
      </c>
      <c r="BR168" s="377" t="s">
        <v>44</v>
      </c>
      <c r="BS168" s="378">
        <v>0</v>
      </c>
      <c r="BT168" s="373" t="s">
        <v>44</v>
      </c>
      <c r="BU168" s="373" t="s">
        <v>44</v>
      </c>
      <c r="BV168" s="373" t="s">
        <v>44</v>
      </c>
      <c r="BW168" s="373">
        <v>0</v>
      </c>
      <c r="BX168" s="373" t="s">
        <v>44</v>
      </c>
      <c r="BY168" s="373" t="s">
        <v>44</v>
      </c>
      <c r="BZ168" s="373" t="s">
        <v>44</v>
      </c>
      <c r="CA168" s="373">
        <v>0</v>
      </c>
      <c r="CB168" s="373" t="s">
        <v>44</v>
      </c>
      <c r="CC168" s="373" t="s">
        <v>44</v>
      </c>
      <c r="CD168" s="373" t="s">
        <v>44</v>
      </c>
      <c r="CE168" s="373">
        <v>0</v>
      </c>
      <c r="CF168" s="373" t="s">
        <v>44</v>
      </c>
      <c r="CG168" s="373" t="s">
        <v>44</v>
      </c>
      <c r="CH168" s="373" t="s">
        <v>44</v>
      </c>
      <c r="CI168" s="374" t="s">
        <v>736</v>
      </c>
      <c r="CJ168" s="373">
        <v>25</v>
      </c>
      <c r="CK168" s="372">
        <v>75</v>
      </c>
      <c r="CL168" s="379">
        <v>0</v>
      </c>
      <c r="CM168" s="379">
        <v>0</v>
      </c>
      <c r="CN168" s="379" t="s">
        <v>44</v>
      </c>
      <c r="CO168" s="379" t="s">
        <v>17353</v>
      </c>
      <c r="CP168" s="380">
        <v>75</v>
      </c>
      <c r="CQ168" s="380">
        <v>0</v>
      </c>
      <c r="CR168" s="380">
        <v>0</v>
      </c>
      <c r="CS168" s="380">
        <v>25</v>
      </c>
      <c r="CT168" s="381">
        <v>0</v>
      </c>
      <c r="CU168" s="381" t="s">
        <v>44</v>
      </c>
      <c r="CV168" s="381" t="s">
        <v>1026</v>
      </c>
      <c r="CW168" s="381">
        <v>0</v>
      </c>
      <c r="CX168" s="382">
        <v>25</v>
      </c>
      <c r="CY168" s="382">
        <v>75</v>
      </c>
      <c r="CZ168" s="382">
        <v>0</v>
      </c>
      <c r="DA168" s="382">
        <v>0</v>
      </c>
      <c r="DB168" s="383">
        <v>0</v>
      </c>
      <c r="DC168" s="538">
        <f t="shared" si="5"/>
        <v>100</v>
      </c>
      <c r="DD168" s="383" t="s">
        <v>17354</v>
      </c>
      <c r="DE168" s="383">
        <v>86</v>
      </c>
      <c r="DF168" s="384" t="s">
        <v>13446</v>
      </c>
      <c r="DG168" s="385" t="s">
        <v>17</v>
      </c>
      <c r="DH168" s="385" t="s">
        <v>44</v>
      </c>
      <c r="DI168" s="385" t="s">
        <v>44</v>
      </c>
      <c r="DJ168" s="385" t="s">
        <v>44</v>
      </c>
      <c r="DK168" s="386" t="s">
        <v>17</v>
      </c>
      <c r="DL168" s="386" t="s">
        <v>44</v>
      </c>
      <c r="DM168" s="386" t="s">
        <v>14</v>
      </c>
      <c r="DN168" s="387" t="s">
        <v>740</v>
      </c>
      <c r="DO168" s="388" t="s">
        <v>31</v>
      </c>
      <c r="DP168" s="388" t="s">
        <v>14</v>
      </c>
      <c r="DQ168" s="388" t="s">
        <v>30</v>
      </c>
      <c r="DR168" s="388" t="s">
        <v>17355</v>
      </c>
      <c r="DS168" s="389" t="s">
        <v>32</v>
      </c>
      <c r="DT168" s="390" t="s">
        <v>44</v>
      </c>
      <c r="DU168" s="391" t="s">
        <v>32</v>
      </c>
      <c r="DV168" s="392" t="s">
        <v>44</v>
      </c>
      <c r="DW168" s="392">
        <v>5</v>
      </c>
      <c r="DX168" s="392" t="s">
        <v>14</v>
      </c>
      <c r="DY168" s="393" t="s">
        <v>44</v>
      </c>
      <c r="DZ168" s="394" t="s">
        <v>44</v>
      </c>
      <c r="EA168" s="395" t="s">
        <v>44</v>
      </c>
      <c r="EB168" s="395" t="s">
        <v>44</v>
      </c>
      <c r="EC168" s="395" t="s">
        <v>44</v>
      </c>
      <c r="ED168" s="395" t="s">
        <v>44</v>
      </c>
      <c r="EE168" s="384" t="s">
        <v>44</v>
      </c>
      <c r="EF168" s="383" t="s">
        <v>33</v>
      </c>
      <c r="EG168" s="383" t="s">
        <v>1044</v>
      </c>
      <c r="EH168" s="383" t="s">
        <v>485</v>
      </c>
      <c r="EI168" s="383" t="s">
        <v>17356</v>
      </c>
      <c r="EJ168" s="383" t="s">
        <v>44</v>
      </c>
      <c r="EK168" s="383" t="s">
        <v>17357</v>
      </c>
      <c r="EL168" s="383" t="s">
        <v>722</v>
      </c>
      <c r="EM168" s="396" t="s">
        <v>44</v>
      </c>
      <c r="EN168" s="375" t="s">
        <v>723</v>
      </c>
      <c r="EO168" s="375" t="s">
        <v>44</v>
      </c>
      <c r="EP168" s="396" t="s">
        <v>17</v>
      </c>
      <c r="EQ168" s="396" t="s">
        <v>44</v>
      </c>
      <c r="ER168" s="396">
        <v>2</v>
      </c>
      <c r="ES168" s="396" t="s">
        <v>14</v>
      </c>
      <c r="ET168" s="375" t="s">
        <v>39</v>
      </c>
      <c r="EU168" s="373">
        <v>1</v>
      </c>
      <c r="EV168" s="374" t="s">
        <v>17358</v>
      </c>
      <c r="EW168" s="373">
        <v>0</v>
      </c>
      <c r="EX168" s="372" t="s">
        <v>44</v>
      </c>
      <c r="EY168" s="372">
        <v>0</v>
      </c>
      <c r="EZ168" s="373" t="s">
        <v>44</v>
      </c>
      <c r="FA168" s="373">
        <v>0</v>
      </c>
      <c r="FB168" s="373" t="s">
        <v>44</v>
      </c>
      <c r="FC168" s="373" t="s">
        <v>44</v>
      </c>
      <c r="FD168" s="373">
        <v>0</v>
      </c>
      <c r="FE168" s="372">
        <v>0</v>
      </c>
      <c r="FF168" s="373">
        <v>0</v>
      </c>
      <c r="FG168" s="373">
        <v>0</v>
      </c>
      <c r="FH168" s="373" t="s">
        <v>44</v>
      </c>
      <c r="FI168" s="526" t="s">
        <v>17359</v>
      </c>
      <c r="FJ168" s="526" t="s">
        <v>17360</v>
      </c>
      <c r="FK168" s="527" t="s">
        <v>17361</v>
      </c>
      <c r="FL168" s="528" t="s">
        <v>17362</v>
      </c>
      <c r="FM168" s="374" t="s">
        <v>17363</v>
      </c>
      <c r="FN168" s="373" t="s">
        <v>17364</v>
      </c>
      <c r="FO168" s="372" t="s">
        <v>834</v>
      </c>
    </row>
    <row r="169" spans="1:171" ht="12.75" customHeight="1" thickBot="1" x14ac:dyDescent="0.35">
      <c r="A169" s="370">
        <v>39</v>
      </c>
      <c r="B169" s="397" t="s">
        <v>10222</v>
      </c>
      <c r="C169" s="337" t="s">
        <v>19695</v>
      </c>
      <c r="D169" s="337" t="s">
        <v>19695</v>
      </c>
      <c r="E169" s="399" t="s">
        <v>13442</v>
      </c>
      <c r="F169" s="398" t="s">
        <v>44</v>
      </c>
      <c r="G169" s="398" t="s">
        <v>376</v>
      </c>
      <c r="H169" s="398" t="s">
        <v>42</v>
      </c>
      <c r="I169" s="398" t="s">
        <v>44</v>
      </c>
      <c r="J169" s="398" t="s">
        <v>20</v>
      </c>
      <c r="K169" s="399" t="s">
        <v>44</v>
      </c>
      <c r="L169" s="399" t="s">
        <v>21</v>
      </c>
      <c r="M169" s="372" t="s">
        <v>17</v>
      </c>
      <c r="N169" s="398" t="s">
        <v>14</v>
      </c>
      <c r="O169" s="398" t="s">
        <v>44</v>
      </c>
      <c r="P169" s="398" t="s">
        <v>44</v>
      </c>
      <c r="Q169" s="400" t="s">
        <v>44</v>
      </c>
      <c r="R169" s="693" t="s">
        <v>22</v>
      </c>
      <c r="S169" s="399" t="s">
        <v>44</v>
      </c>
      <c r="T169" s="399" t="s">
        <v>44</v>
      </c>
      <c r="U169" s="399" t="s">
        <v>76</v>
      </c>
      <c r="V169" s="398" t="s">
        <v>44</v>
      </c>
      <c r="W169" s="398" t="s">
        <v>44</v>
      </c>
      <c r="X169" s="398" t="s">
        <v>44</v>
      </c>
      <c r="Y169" s="401" t="s">
        <v>44</v>
      </c>
      <c r="Z169" s="399" t="s">
        <v>44</v>
      </c>
      <c r="AA169" s="399" t="s">
        <v>44</v>
      </c>
      <c r="AB169" s="399" t="s">
        <v>14</v>
      </c>
      <c r="AC169" s="399" t="s">
        <v>48</v>
      </c>
      <c r="AD169" s="399" t="s">
        <v>14</v>
      </c>
      <c r="AE169" s="399" t="s">
        <v>39</v>
      </c>
      <c r="AF169" s="399" t="s">
        <v>48</v>
      </c>
      <c r="AG169" s="399" t="s">
        <v>38</v>
      </c>
      <c r="AH169" s="399">
        <v>1</v>
      </c>
      <c r="AI169" s="399">
        <v>40</v>
      </c>
      <c r="AJ169" s="399" t="s">
        <v>483</v>
      </c>
      <c r="AK169" s="398" t="s">
        <v>44</v>
      </c>
      <c r="AL169" s="399">
        <v>3</v>
      </c>
      <c r="AM169" s="398" t="s">
        <v>37</v>
      </c>
      <c r="AN169" s="399" t="s">
        <v>14</v>
      </c>
      <c r="AO169" s="398">
        <v>50</v>
      </c>
      <c r="AP169" s="399" t="s">
        <v>44</v>
      </c>
      <c r="AQ169" s="399" t="s">
        <v>14</v>
      </c>
      <c r="AR169" s="399" t="s">
        <v>498</v>
      </c>
      <c r="AS169" s="399" t="s">
        <v>44</v>
      </c>
      <c r="AT169" s="399">
        <v>24</v>
      </c>
      <c r="AU169" s="398" t="s">
        <v>44</v>
      </c>
      <c r="AV169" s="532">
        <v>150000</v>
      </c>
      <c r="AW169" s="399" t="s">
        <v>14</v>
      </c>
      <c r="AX169" s="399">
        <v>24</v>
      </c>
      <c r="AY169" s="398">
        <v>0</v>
      </c>
      <c r="AZ169" s="399" t="s">
        <v>14</v>
      </c>
      <c r="BA169" s="399" t="s">
        <v>17803</v>
      </c>
      <c r="BB169" s="399" t="s">
        <v>1068</v>
      </c>
      <c r="BC169" s="399">
        <v>2</v>
      </c>
      <c r="BD169" s="399">
        <v>100</v>
      </c>
      <c r="BE169" s="400">
        <v>0</v>
      </c>
      <c r="BF169" s="400" t="s">
        <v>44</v>
      </c>
      <c r="BG169" s="400">
        <v>0</v>
      </c>
      <c r="BH169" s="399" t="s">
        <v>44</v>
      </c>
      <c r="BI169" s="399" t="s">
        <v>44</v>
      </c>
      <c r="BJ169" s="373" t="s">
        <v>44</v>
      </c>
      <c r="BK169" s="373">
        <v>6</v>
      </c>
      <c r="BL169" s="399">
        <v>0</v>
      </c>
      <c r="BM169" s="402">
        <v>100</v>
      </c>
      <c r="BN169" s="403" t="s">
        <v>17804</v>
      </c>
      <c r="BO169" s="403">
        <v>0</v>
      </c>
      <c r="BP169" s="402" t="s">
        <v>44</v>
      </c>
      <c r="BQ169" s="403" t="s">
        <v>44</v>
      </c>
      <c r="BR169" s="403" t="s">
        <v>44</v>
      </c>
      <c r="BS169" s="378">
        <v>32</v>
      </c>
      <c r="BT169" s="399">
        <v>0</v>
      </c>
      <c r="BU169" s="399">
        <v>100</v>
      </c>
      <c r="BV169" s="399" t="s">
        <v>17804</v>
      </c>
      <c r="BW169" s="399">
        <v>0</v>
      </c>
      <c r="BX169" s="399" t="s">
        <v>44</v>
      </c>
      <c r="BY169" s="399" t="s">
        <v>44</v>
      </c>
      <c r="BZ169" s="399" t="s">
        <v>44</v>
      </c>
      <c r="CA169" s="399">
        <v>0</v>
      </c>
      <c r="CB169" s="399" t="s">
        <v>44</v>
      </c>
      <c r="CC169" s="399" t="s">
        <v>44</v>
      </c>
      <c r="CD169" s="399" t="s">
        <v>44</v>
      </c>
      <c r="CE169" s="399">
        <v>0</v>
      </c>
      <c r="CF169" s="399" t="s">
        <v>44</v>
      </c>
      <c r="CG169" s="399" t="s">
        <v>44</v>
      </c>
      <c r="CH169" s="399" t="s">
        <v>44</v>
      </c>
      <c r="CI169" s="400" t="s">
        <v>736</v>
      </c>
      <c r="CJ169" s="399">
        <v>25</v>
      </c>
      <c r="CK169" s="398">
        <v>75</v>
      </c>
      <c r="CL169" s="404">
        <v>0</v>
      </c>
      <c r="CM169" s="404">
        <v>0</v>
      </c>
      <c r="CN169" s="404" t="s">
        <v>44</v>
      </c>
      <c r="CO169" s="404" t="s">
        <v>480</v>
      </c>
      <c r="CP169" s="380">
        <v>100</v>
      </c>
      <c r="CQ169" s="380">
        <v>0</v>
      </c>
      <c r="CR169" s="380">
        <v>0</v>
      </c>
      <c r="CS169" s="380">
        <v>0</v>
      </c>
      <c r="CT169" s="381">
        <v>0</v>
      </c>
      <c r="CU169" s="381" t="s">
        <v>44</v>
      </c>
      <c r="CV169" s="381" t="s">
        <v>28</v>
      </c>
      <c r="CW169" s="381">
        <v>0</v>
      </c>
      <c r="CX169" s="382">
        <v>0</v>
      </c>
      <c r="CY169" s="382">
        <v>0</v>
      </c>
      <c r="CZ169" s="382">
        <v>100</v>
      </c>
      <c r="DA169" s="382">
        <v>0</v>
      </c>
      <c r="DB169" s="383">
        <v>0</v>
      </c>
      <c r="DC169" s="538">
        <f t="shared" si="5"/>
        <v>100</v>
      </c>
      <c r="DD169" s="383" t="s">
        <v>17805</v>
      </c>
      <c r="DE169" s="383">
        <v>36</v>
      </c>
      <c r="DF169" s="384" t="s">
        <v>745</v>
      </c>
      <c r="DG169" s="385" t="s">
        <v>14</v>
      </c>
      <c r="DH169" s="385" t="s">
        <v>738</v>
      </c>
      <c r="DI169" s="385" t="s">
        <v>752</v>
      </c>
      <c r="DJ169" s="385" t="s">
        <v>44</v>
      </c>
      <c r="DK169" s="386" t="s">
        <v>17</v>
      </c>
      <c r="DL169" s="386" t="s">
        <v>44</v>
      </c>
      <c r="DM169" s="386" t="s">
        <v>14</v>
      </c>
      <c r="DN169" s="387" t="s">
        <v>740</v>
      </c>
      <c r="DO169" s="388" t="s">
        <v>31</v>
      </c>
      <c r="DP169" s="388" t="s">
        <v>14</v>
      </c>
      <c r="DQ169" s="388" t="s">
        <v>30</v>
      </c>
      <c r="DR169" s="388" t="s">
        <v>17806</v>
      </c>
      <c r="DS169" s="389" t="s">
        <v>32</v>
      </c>
      <c r="DT169" s="390" t="s">
        <v>44</v>
      </c>
      <c r="DU169" s="390" t="s">
        <v>32</v>
      </c>
      <c r="DV169" s="392" t="s">
        <v>44</v>
      </c>
      <c r="DW169" s="392">
        <v>4</v>
      </c>
      <c r="DX169" s="392" t="s">
        <v>17</v>
      </c>
      <c r="DY169" s="393" t="s">
        <v>33</v>
      </c>
      <c r="DZ169" s="394" t="s">
        <v>960</v>
      </c>
      <c r="EA169" s="394" t="s">
        <v>44</v>
      </c>
      <c r="EB169" s="394" t="s">
        <v>44</v>
      </c>
      <c r="EC169" s="394" t="s">
        <v>44</v>
      </c>
      <c r="ED169" s="394" t="s">
        <v>44</v>
      </c>
      <c r="EE169" s="384" t="s">
        <v>44</v>
      </c>
      <c r="EF169" s="383" t="s">
        <v>44</v>
      </c>
      <c r="EG169" s="383" t="s">
        <v>44</v>
      </c>
      <c r="EH169" s="383" t="s">
        <v>44</v>
      </c>
      <c r="EI169" s="383" t="s">
        <v>44</v>
      </c>
      <c r="EJ169" s="383" t="s">
        <v>44</v>
      </c>
      <c r="EK169" s="383" t="s">
        <v>44</v>
      </c>
      <c r="EL169" s="383" t="s">
        <v>722</v>
      </c>
      <c r="EM169" s="405" t="s">
        <v>44</v>
      </c>
      <c r="EN169" s="401" t="s">
        <v>723</v>
      </c>
      <c r="EO169" s="401" t="s">
        <v>44</v>
      </c>
      <c r="EP169" s="405" t="s">
        <v>17</v>
      </c>
      <c r="EQ169" s="405" t="s">
        <v>44</v>
      </c>
      <c r="ER169" s="405">
        <v>10</v>
      </c>
      <c r="ES169" s="405" t="s">
        <v>14</v>
      </c>
      <c r="ET169" s="401" t="s">
        <v>17407</v>
      </c>
      <c r="EU169" s="399">
        <v>2</v>
      </c>
      <c r="EV169" s="400" t="s">
        <v>17398</v>
      </c>
      <c r="EW169" s="399">
        <v>0</v>
      </c>
      <c r="EX169" s="398" t="s">
        <v>44</v>
      </c>
      <c r="EY169" s="398">
        <v>1</v>
      </c>
      <c r="EZ169" s="399" t="s">
        <v>17398</v>
      </c>
      <c r="FA169" s="406">
        <v>0</v>
      </c>
      <c r="FB169" s="399" t="s">
        <v>44</v>
      </c>
      <c r="FC169" s="399" t="s">
        <v>17407</v>
      </c>
      <c r="FD169" s="399">
        <v>2</v>
      </c>
      <c r="FE169" s="398">
        <v>0</v>
      </c>
      <c r="FF169" s="399">
        <v>1</v>
      </c>
      <c r="FG169" s="399">
        <v>0</v>
      </c>
      <c r="FH169" s="399" t="s">
        <v>44</v>
      </c>
      <c r="FI169" s="529" t="s">
        <v>17807</v>
      </c>
      <c r="FJ169" s="529" t="s">
        <v>17808</v>
      </c>
      <c r="FK169" s="530" t="s">
        <v>17809</v>
      </c>
      <c r="FL169" s="531" t="s">
        <v>17810</v>
      </c>
      <c r="FM169" s="400" t="s">
        <v>17811</v>
      </c>
      <c r="FN169" s="400" t="s">
        <v>834</v>
      </c>
      <c r="FO169" s="398" t="s">
        <v>834</v>
      </c>
    </row>
    <row r="170" spans="1:171" ht="12.75" customHeight="1" thickBot="1" x14ac:dyDescent="0.35">
      <c r="A170" s="370">
        <v>184</v>
      </c>
      <c r="B170" s="371" t="s">
        <v>12156</v>
      </c>
      <c r="C170" s="337" t="s">
        <v>19695</v>
      </c>
      <c r="D170" s="337" t="s">
        <v>19695</v>
      </c>
      <c r="E170" s="373" t="s">
        <v>13442</v>
      </c>
      <c r="F170" s="372" t="s">
        <v>44</v>
      </c>
      <c r="G170" s="372" t="s">
        <v>378</v>
      </c>
      <c r="H170" s="372" t="s">
        <v>19</v>
      </c>
      <c r="I170" s="372" t="s">
        <v>44</v>
      </c>
      <c r="J170" s="372" t="s">
        <v>20</v>
      </c>
      <c r="K170" s="373" t="s">
        <v>44</v>
      </c>
      <c r="L170" s="373" t="s">
        <v>21</v>
      </c>
      <c r="M170" s="372" t="s">
        <v>17</v>
      </c>
      <c r="N170" s="372" t="s">
        <v>14</v>
      </c>
      <c r="O170" s="374" t="s">
        <v>44</v>
      </c>
      <c r="P170" s="372" t="s">
        <v>44</v>
      </c>
      <c r="Q170" s="374" t="s">
        <v>44</v>
      </c>
      <c r="R170" s="692" t="s">
        <v>22</v>
      </c>
      <c r="S170" s="373" t="s">
        <v>44</v>
      </c>
      <c r="T170" s="373" t="s">
        <v>44</v>
      </c>
      <c r="U170" s="373" t="s">
        <v>23</v>
      </c>
      <c r="V170" s="372" t="s">
        <v>37</v>
      </c>
      <c r="W170" s="372" t="s">
        <v>64</v>
      </c>
      <c r="X170" s="372">
        <v>1</v>
      </c>
      <c r="Y170" s="375">
        <v>300</v>
      </c>
      <c r="Z170" s="373" t="s">
        <v>24</v>
      </c>
      <c r="AA170" s="373" t="s">
        <v>18324</v>
      </c>
      <c r="AB170" s="373" t="s">
        <v>17</v>
      </c>
      <c r="AC170" s="373" t="s">
        <v>44</v>
      </c>
      <c r="AD170" s="373" t="s">
        <v>14</v>
      </c>
      <c r="AE170" s="373" t="s">
        <v>39</v>
      </c>
      <c r="AF170" s="373" t="s">
        <v>44</v>
      </c>
      <c r="AG170" s="373" t="s">
        <v>38</v>
      </c>
      <c r="AH170" s="373">
        <v>1</v>
      </c>
      <c r="AI170" s="373">
        <v>30</v>
      </c>
      <c r="AJ170" s="373" t="s">
        <v>483</v>
      </c>
      <c r="AK170" s="372" t="s">
        <v>44</v>
      </c>
      <c r="AL170" s="373">
        <v>2</v>
      </c>
      <c r="AM170" s="372" t="s">
        <v>37</v>
      </c>
      <c r="AN170" s="373" t="s">
        <v>14</v>
      </c>
      <c r="AO170" s="372">
        <v>75</v>
      </c>
      <c r="AP170" s="373" t="s">
        <v>44</v>
      </c>
      <c r="AQ170" s="373" t="s">
        <v>17</v>
      </c>
      <c r="AR170" s="373" t="s">
        <v>44</v>
      </c>
      <c r="AS170" s="373" t="s">
        <v>44</v>
      </c>
      <c r="AT170" s="373">
        <v>0</v>
      </c>
      <c r="AU170" s="372" t="s">
        <v>44</v>
      </c>
      <c r="AV170" s="372">
        <v>0</v>
      </c>
      <c r="AW170" s="373" t="s">
        <v>44</v>
      </c>
      <c r="AX170" s="373">
        <v>0</v>
      </c>
      <c r="AY170" s="372">
        <v>0</v>
      </c>
      <c r="AZ170" s="373" t="s">
        <v>14</v>
      </c>
      <c r="BA170" s="373" t="s">
        <v>19252</v>
      </c>
      <c r="BB170" s="373" t="s">
        <v>731</v>
      </c>
      <c r="BC170" s="373">
        <v>3</v>
      </c>
      <c r="BD170" s="373">
        <v>80</v>
      </c>
      <c r="BE170" s="374">
        <v>20</v>
      </c>
      <c r="BF170" s="372" t="s">
        <v>44</v>
      </c>
      <c r="BG170" s="372">
        <v>0</v>
      </c>
      <c r="BH170" s="373" t="s">
        <v>44</v>
      </c>
      <c r="BI170" s="373" t="s">
        <v>44</v>
      </c>
      <c r="BJ170" s="373" t="s">
        <v>44</v>
      </c>
      <c r="BK170" s="428">
        <v>0</v>
      </c>
      <c r="BL170" s="399" t="s">
        <v>44</v>
      </c>
      <c r="BM170" s="402" t="s">
        <v>44</v>
      </c>
      <c r="BN170" s="403" t="s">
        <v>44</v>
      </c>
      <c r="BO170" s="403">
        <v>0</v>
      </c>
      <c r="BP170" s="402" t="s">
        <v>44</v>
      </c>
      <c r="BQ170" s="403" t="s">
        <v>44</v>
      </c>
      <c r="BR170" s="403" t="s">
        <v>44</v>
      </c>
      <c r="BS170" s="378">
        <v>30</v>
      </c>
      <c r="BT170" s="373">
        <v>0</v>
      </c>
      <c r="BU170" s="373">
        <v>100</v>
      </c>
      <c r="BV170" s="373" t="s">
        <v>19316</v>
      </c>
      <c r="BW170" s="372">
        <v>0</v>
      </c>
      <c r="BX170" s="373" t="s">
        <v>44</v>
      </c>
      <c r="BY170" s="373" t="s">
        <v>44</v>
      </c>
      <c r="BZ170" s="373" t="s">
        <v>44</v>
      </c>
      <c r="CA170" s="373">
        <v>0</v>
      </c>
      <c r="CB170" s="373" t="s">
        <v>44</v>
      </c>
      <c r="CC170" s="373" t="s">
        <v>44</v>
      </c>
      <c r="CD170" s="373" t="s">
        <v>44</v>
      </c>
      <c r="CE170" s="373">
        <v>0</v>
      </c>
      <c r="CF170" s="373" t="s">
        <v>44</v>
      </c>
      <c r="CG170" s="373" t="s">
        <v>44</v>
      </c>
      <c r="CH170" s="372" t="s">
        <v>44</v>
      </c>
      <c r="CI170" s="372" t="s">
        <v>479</v>
      </c>
      <c r="CJ170" s="372">
        <v>100</v>
      </c>
      <c r="CK170" s="372">
        <v>0</v>
      </c>
      <c r="CL170" s="404">
        <v>0</v>
      </c>
      <c r="CM170" s="404">
        <v>0</v>
      </c>
      <c r="CN170" s="404" t="s">
        <v>44</v>
      </c>
      <c r="CO170" s="404" t="s">
        <v>480</v>
      </c>
      <c r="CP170" s="432">
        <v>100</v>
      </c>
      <c r="CQ170" s="380">
        <v>0</v>
      </c>
      <c r="CR170" s="380">
        <v>0</v>
      </c>
      <c r="CS170" s="380">
        <v>0</v>
      </c>
      <c r="CT170" s="381">
        <v>0</v>
      </c>
      <c r="CU170" s="381" t="s">
        <v>44</v>
      </c>
      <c r="CV170" s="381" t="s">
        <v>44</v>
      </c>
      <c r="CW170" s="381" t="s">
        <v>44</v>
      </c>
      <c r="CX170" s="382" t="s">
        <v>44</v>
      </c>
      <c r="CY170" s="382" t="s">
        <v>44</v>
      </c>
      <c r="CZ170" s="382" t="s">
        <v>44</v>
      </c>
      <c r="DA170" s="382" t="s">
        <v>44</v>
      </c>
      <c r="DB170" s="433" t="s">
        <v>44</v>
      </c>
      <c r="DC170" s="538">
        <f t="shared" si="5"/>
        <v>0</v>
      </c>
      <c r="DD170" s="383" t="s">
        <v>19317</v>
      </c>
      <c r="DE170" s="383">
        <v>16</v>
      </c>
      <c r="DF170" s="384" t="s">
        <v>481</v>
      </c>
      <c r="DG170" s="435" t="s">
        <v>17</v>
      </c>
      <c r="DH170" s="385" t="s">
        <v>44</v>
      </c>
      <c r="DI170" s="385" t="s">
        <v>44</v>
      </c>
      <c r="DJ170" s="385" t="s">
        <v>44</v>
      </c>
      <c r="DK170" s="436" t="s">
        <v>17</v>
      </c>
      <c r="DL170" s="386" t="s">
        <v>44</v>
      </c>
      <c r="DM170" s="386" t="s">
        <v>17</v>
      </c>
      <c r="DN170" s="387" t="s">
        <v>44</v>
      </c>
      <c r="DO170" s="388" t="s">
        <v>31</v>
      </c>
      <c r="DP170" s="388" t="s">
        <v>17</v>
      </c>
      <c r="DQ170" s="388" t="s">
        <v>44</v>
      </c>
      <c r="DR170" s="388" t="s">
        <v>44</v>
      </c>
      <c r="DS170" s="389" t="s">
        <v>32</v>
      </c>
      <c r="DT170" s="392" t="s">
        <v>44</v>
      </c>
      <c r="DU170" s="439" t="s">
        <v>44</v>
      </c>
      <c r="DV170" s="392" t="s">
        <v>44</v>
      </c>
      <c r="DW170" s="392">
        <v>4</v>
      </c>
      <c r="DX170" s="392" t="s">
        <v>17</v>
      </c>
      <c r="DY170" s="444" t="s">
        <v>33</v>
      </c>
      <c r="DZ170" s="446" t="s">
        <v>34</v>
      </c>
      <c r="EA170" s="395" t="s">
        <v>19243</v>
      </c>
      <c r="EB170" s="395" t="s">
        <v>19318</v>
      </c>
      <c r="EC170" s="395" t="s">
        <v>44</v>
      </c>
      <c r="ED170" s="395" t="s">
        <v>44</v>
      </c>
      <c r="EE170" s="384" t="s">
        <v>1010</v>
      </c>
      <c r="EF170" s="383" t="s">
        <v>44</v>
      </c>
      <c r="EG170" s="383" t="s">
        <v>44</v>
      </c>
      <c r="EH170" s="383" t="s">
        <v>44</v>
      </c>
      <c r="EI170" s="383" t="s">
        <v>44</v>
      </c>
      <c r="EJ170" s="383" t="s">
        <v>44</v>
      </c>
      <c r="EK170" s="383" t="s">
        <v>44</v>
      </c>
      <c r="EL170" s="383" t="s">
        <v>722</v>
      </c>
      <c r="EM170" s="374" t="s">
        <v>44</v>
      </c>
      <c r="EN170" s="373" t="s">
        <v>723</v>
      </c>
      <c r="EO170" s="372" t="s">
        <v>44</v>
      </c>
      <c r="EP170" s="374" t="s">
        <v>17</v>
      </c>
      <c r="EQ170" s="374" t="s">
        <v>44</v>
      </c>
      <c r="ER170" s="396">
        <v>5</v>
      </c>
      <c r="ES170" s="396" t="s">
        <v>14</v>
      </c>
      <c r="ET170" s="375" t="s">
        <v>39</v>
      </c>
      <c r="EU170" s="372">
        <v>1</v>
      </c>
      <c r="EV170" s="374" t="s">
        <v>17387</v>
      </c>
      <c r="EW170" s="373">
        <v>0</v>
      </c>
      <c r="EX170" s="372" t="s">
        <v>44</v>
      </c>
      <c r="EY170" s="372">
        <v>0</v>
      </c>
      <c r="EZ170" s="372" t="s">
        <v>44</v>
      </c>
      <c r="FA170" s="373">
        <v>0</v>
      </c>
      <c r="FB170" s="372" t="s">
        <v>44</v>
      </c>
      <c r="FC170" s="372" t="s">
        <v>39</v>
      </c>
      <c r="FD170" s="373">
        <v>1</v>
      </c>
      <c r="FE170" s="372">
        <v>0</v>
      </c>
      <c r="FF170" s="373">
        <v>0</v>
      </c>
      <c r="FG170" s="373">
        <v>0</v>
      </c>
      <c r="FH170" s="372" t="s">
        <v>44</v>
      </c>
      <c r="FI170" s="526" t="s">
        <v>19319</v>
      </c>
      <c r="FJ170" s="526" t="s">
        <v>19320</v>
      </c>
      <c r="FK170" s="527" t="s">
        <v>19321</v>
      </c>
      <c r="FL170" s="528" t="s">
        <v>19322</v>
      </c>
      <c r="FM170" s="374" t="s">
        <v>19323</v>
      </c>
      <c r="FN170" s="373" t="s">
        <v>19324</v>
      </c>
      <c r="FO170" s="372" t="s">
        <v>19251</v>
      </c>
    </row>
    <row r="171" spans="1:171" ht="12.75" customHeight="1" thickBot="1" x14ac:dyDescent="0.35">
      <c r="A171" s="370">
        <v>125</v>
      </c>
      <c r="B171" s="397" t="s">
        <v>13029</v>
      </c>
      <c r="C171" s="337" t="s">
        <v>19695</v>
      </c>
      <c r="D171" s="337" t="s">
        <v>19695</v>
      </c>
      <c r="E171" s="399" t="s">
        <v>13442</v>
      </c>
      <c r="F171" s="398" t="s">
        <v>44</v>
      </c>
      <c r="G171" s="398" t="s">
        <v>378</v>
      </c>
      <c r="H171" s="398" t="s">
        <v>19</v>
      </c>
      <c r="I171" s="398" t="s">
        <v>44</v>
      </c>
      <c r="J171" s="398" t="s">
        <v>20</v>
      </c>
      <c r="K171" s="399" t="s">
        <v>44</v>
      </c>
      <c r="L171" s="399" t="s">
        <v>21</v>
      </c>
      <c r="M171" s="372" t="s">
        <v>14</v>
      </c>
      <c r="N171" s="398" t="s">
        <v>14</v>
      </c>
      <c r="O171" s="400" t="s">
        <v>44</v>
      </c>
      <c r="P171" s="398" t="s">
        <v>44</v>
      </c>
      <c r="Q171" s="400" t="s">
        <v>44</v>
      </c>
      <c r="R171" s="692" t="s">
        <v>22</v>
      </c>
      <c r="S171" s="399" t="s">
        <v>44</v>
      </c>
      <c r="T171" s="399" t="s">
        <v>44</v>
      </c>
      <c r="U171" s="399" t="s">
        <v>23</v>
      </c>
      <c r="V171" s="398" t="s">
        <v>27</v>
      </c>
      <c r="W171" s="398" t="s">
        <v>26</v>
      </c>
      <c r="X171" s="398">
        <v>3</v>
      </c>
      <c r="Y171" s="401">
        <v>240</v>
      </c>
      <c r="Z171" s="399" t="s">
        <v>24</v>
      </c>
      <c r="AA171" s="399" t="s">
        <v>18699</v>
      </c>
      <c r="AB171" s="399" t="s">
        <v>14</v>
      </c>
      <c r="AC171" s="399" t="s">
        <v>48</v>
      </c>
      <c r="AD171" s="399" t="s">
        <v>14</v>
      </c>
      <c r="AE171" s="399" t="s">
        <v>48</v>
      </c>
      <c r="AF171" s="399" t="s">
        <v>39</v>
      </c>
      <c r="AG171" s="399" t="s">
        <v>26</v>
      </c>
      <c r="AH171" s="399">
        <v>1</v>
      </c>
      <c r="AI171" s="399">
        <v>45</v>
      </c>
      <c r="AJ171" s="399" t="s">
        <v>483</v>
      </c>
      <c r="AK171" s="398" t="s">
        <v>44</v>
      </c>
      <c r="AL171" s="399">
        <v>4</v>
      </c>
      <c r="AM171" s="398" t="s">
        <v>27</v>
      </c>
      <c r="AN171" s="399" t="s">
        <v>14</v>
      </c>
      <c r="AO171" s="398">
        <v>65</v>
      </c>
      <c r="AP171" s="399" t="s">
        <v>44</v>
      </c>
      <c r="AQ171" s="399" t="s">
        <v>17</v>
      </c>
      <c r="AR171" s="399" t="s">
        <v>44</v>
      </c>
      <c r="AS171" s="399" t="s">
        <v>44</v>
      </c>
      <c r="AT171" s="399">
        <v>0</v>
      </c>
      <c r="AU171" s="398" t="s">
        <v>44</v>
      </c>
      <c r="AV171" s="398">
        <v>0</v>
      </c>
      <c r="AW171" s="399" t="s">
        <v>44</v>
      </c>
      <c r="AX171" s="399">
        <v>0</v>
      </c>
      <c r="AY171" s="398">
        <v>0</v>
      </c>
      <c r="AZ171" s="399" t="s">
        <v>14</v>
      </c>
      <c r="BA171" s="399" t="s">
        <v>18700</v>
      </c>
      <c r="BB171" s="399" t="s">
        <v>936</v>
      </c>
      <c r="BC171" s="399">
        <v>2</v>
      </c>
      <c r="BD171" s="399">
        <v>70</v>
      </c>
      <c r="BE171" s="400">
        <v>30</v>
      </c>
      <c r="BF171" s="398" t="s">
        <v>44</v>
      </c>
      <c r="BG171" s="400">
        <v>2</v>
      </c>
      <c r="BH171" s="399">
        <v>70</v>
      </c>
      <c r="BI171" s="399">
        <v>30</v>
      </c>
      <c r="BJ171" s="373" t="s">
        <v>44</v>
      </c>
      <c r="BK171" s="373">
        <v>0</v>
      </c>
      <c r="BL171" s="399" t="s">
        <v>44</v>
      </c>
      <c r="BM171" s="402" t="s">
        <v>44</v>
      </c>
      <c r="BN171" s="403" t="s">
        <v>44</v>
      </c>
      <c r="BO171" s="403">
        <v>0</v>
      </c>
      <c r="BP171" s="402" t="s">
        <v>44</v>
      </c>
      <c r="BQ171" s="403" t="s">
        <v>44</v>
      </c>
      <c r="BR171" s="403" t="s">
        <v>44</v>
      </c>
      <c r="BS171" s="378">
        <v>20</v>
      </c>
      <c r="BT171" s="399">
        <v>0</v>
      </c>
      <c r="BU171" s="399">
        <v>100</v>
      </c>
      <c r="BV171" s="399" t="s">
        <v>18701</v>
      </c>
      <c r="BW171" s="399">
        <v>7</v>
      </c>
      <c r="BX171" s="399">
        <v>0</v>
      </c>
      <c r="BY171" s="399">
        <v>100</v>
      </c>
      <c r="BZ171" s="399" t="s">
        <v>18702</v>
      </c>
      <c r="CA171" s="399">
        <v>0</v>
      </c>
      <c r="CB171" s="399" t="s">
        <v>44</v>
      </c>
      <c r="CC171" s="399" t="s">
        <v>44</v>
      </c>
      <c r="CD171" s="399" t="s">
        <v>44</v>
      </c>
      <c r="CE171" s="399">
        <v>0</v>
      </c>
      <c r="CF171" s="399" t="s">
        <v>44</v>
      </c>
      <c r="CG171" s="399" t="s">
        <v>44</v>
      </c>
      <c r="CH171" s="399" t="s">
        <v>44</v>
      </c>
      <c r="CI171" s="398" t="s">
        <v>736</v>
      </c>
      <c r="CJ171" s="398">
        <v>25</v>
      </c>
      <c r="CK171" s="398">
        <v>75</v>
      </c>
      <c r="CL171" s="404">
        <v>0</v>
      </c>
      <c r="CM171" s="404">
        <v>0</v>
      </c>
      <c r="CN171" s="404" t="s">
        <v>44</v>
      </c>
      <c r="CO171" s="404" t="s">
        <v>18703</v>
      </c>
      <c r="CP171" s="432">
        <v>0</v>
      </c>
      <c r="CQ171" s="380">
        <v>80</v>
      </c>
      <c r="CR171" s="380">
        <v>20</v>
      </c>
      <c r="CS171" s="380">
        <v>0</v>
      </c>
      <c r="CT171" s="381">
        <v>0</v>
      </c>
      <c r="CU171" s="381" t="s">
        <v>44</v>
      </c>
      <c r="CV171" s="381" t="s">
        <v>63</v>
      </c>
      <c r="CW171" s="381">
        <v>0</v>
      </c>
      <c r="CX171" s="382">
        <v>100</v>
      </c>
      <c r="CY171" s="382">
        <v>0</v>
      </c>
      <c r="CZ171" s="382">
        <v>0</v>
      </c>
      <c r="DA171" s="382">
        <v>0</v>
      </c>
      <c r="DB171" s="383">
        <v>0</v>
      </c>
      <c r="DC171" s="538">
        <f t="shared" si="5"/>
        <v>100</v>
      </c>
      <c r="DD171" s="383" t="s">
        <v>18704</v>
      </c>
      <c r="DE171" s="383">
        <v>29</v>
      </c>
      <c r="DF171" s="384" t="s">
        <v>17369</v>
      </c>
      <c r="DG171" s="435" t="s">
        <v>14</v>
      </c>
      <c r="DH171" s="385" t="s">
        <v>721</v>
      </c>
      <c r="DI171" s="385" t="s">
        <v>18705</v>
      </c>
      <c r="DJ171" s="385" t="s">
        <v>44</v>
      </c>
      <c r="DK171" s="436" t="s">
        <v>14</v>
      </c>
      <c r="DL171" s="386" t="s">
        <v>17370</v>
      </c>
      <c r="DM171" s="386" t="s">
        <v>14</v>
      </c>
      <c r="DN171" s="387" t="s">
        <v>740</v>
      </c>
      <c r="DO171" s="388" t="s">
        <v>31</v>
      </c>
      <c r="DP171" s="388" t="s">
        <v>14</v>
      </c>
      <c r="DQ171" s="388" t="s">
        <v>30</v>
      </c>
      <c r="DR171" s="388" t="s">
        <v>18689</v>
      </c>
      <c r="DS171" s="389" t="s">
        <v>32</v>
      </c>
      <c r="DT171" s="392" t="s">
        <v>44</v>
      </c>
      <c r="DU171" s="392" t="s">
        <v>32</v>
      </c>
      <c r="DV171" s="392" t="s">
        <v>44</v>
      </c>
      <c r="DW171" s="392">
        <v>3</v>
      </c>
      <c r="DX171" s="392" t="s">
        <v>17</v>
      </c>
      <c r="DY171" s="444" t="s">
        <v>33</v>
      </c>
      <c r="DZ171" s="445" t="s">
        <v>758</v>
      </c>
      <c r="EA171" s="445" t="s">
        <v>18569</v>
      </c>
      <c r="EB171" s="445" t="s">
        <v>17356</v>
      </c>
      <c r="EC171" s="445" t="s">
        <v>44</v>
      </c>
      <c r="ED171" s="445" t="s">
        <v>44</v>
      </c>
      <c r="EE171" s="384" t="s">
        <v>18706</v>
      </c>
      <c r="EF171" s="383" t="s">
        <v>44</v>
      </c>
      <c r="EG171" s="383" t="s">
        <v>44</v>
      </c>
      <c r="EH171" s="383" t="s">
        <v>44</v>
      </c>
      <c r="EI171" s="383" t="s">
        <v>44</v>
      </c>
      <c r="EJ171" s="383" t="s">
        <v>44</v>
      </c>
      <c r="EK171" s="383" t="s">
        <v>44</v>
      </c>
      <c r="EL171" s="383" t="s">
        <v>18707</v>
      </c>
      <c r="EM171" s="400" t="s">
        <v>44</v>
      </c>
      <c r="EN171" s="399" t="s">
        <v>482</v>
      </c>
      <c r="EO171" s="399" t="s">
        <v>44</v>
      </c>
      <c r="EP171" s="400" t="s">
        <v>17</v>
      </c>
      <c r="EQ171" s="400" t="s">
        <v>44</v>
      </c>
      <c r="ER171" s="405">
        <v>1</v>
      </c>
      <c r="ES171" s="405" t="s">
        <v>14</v>
      </c>
      <c r="ET171" s="401" t="s">
        <v>17407</v>
      </c>
      <c r="EU171" s="399">
        <v>1</v>
      </c>
      <c r="EV171" s="400" t="s">
        <v>17398</v>
      </c>
      <c r="EW171" s="399">
        <v>0</v>
      </c>
      <c r="EX171" s="398" t="s">
        <v>44</v>
      </c>
      <c r="EY171" s="398">
        <v>1</v>
      </c>
      <c r="EZ171" s="398" t="s">
        <v>17398</v>
      </c>
      <c r="FA171" s="399">
        <v>0</v>
      </c>
      <c r="FB171" s="399" t="s">
        <v>44</v>
      </c>
      <c r="FC171" s="399" t="s">
        <v>17407</v>
      </c>
      <c r="FD171" s="399">
        <v>1</v>
      </c>
      <c r="FE171" s="398">
        <v>0</v>
      </c>
      <c r="FF171" s="399">
        <v>1</v>
      </c>
      <c r="FG171" s="399">
        <v>0</v>
      </c>
      <c r="FH171" s="399" t="s">
        <v>44</v>
      </c>
      <c r="FI171" s="529" t="s">
        <v>18708</v>
      </c>
      <c r="FJ171" s="529" t="s">
        <v>18709</v>
      </c>
      <c r="FK171" s="529" t="s">
        <v>18710</v>
      </c>
      <c r="FL171" s="529" t="s">
        <v>18711</v>
      </c>
      <c r="FM171" s="400" t="s">
        <v>18712</v>
      </c>
      <c r="FN171" s="398" t="s">
        <v>18713</v>
      </c>
      <c r="FO171" s="398" t="s">
        <v>18714</v>
      </c>
    </row>
    <row r="172" spans="1:171" ht="12.75" customHeight="1" thickBot="1" x14ac:dyDescent="0.35">
      <c r="A172" s="370">
        <v>158</v>
      </c>
      <c r="B172" s="397" t="s">
        <v>14713</v>
      </c>
      <c r="C172" s="337" t="s">
        <v>19695</v>
      </c>
      <c r="D172" s="337" t="s">
        <v>19695</v>
      </c>
      <c r="E172" s="399" t="s">
        <v>13442</v>
      </c>
      <c r="F172" s="398" t="s">
        <v>44</v>
      </c>
      <c r="G172" s="398" t="s">
        <v>381</v>
      </c>
      <c r="H172" s="398" t="s">
        <v>19</v>
      </c>
      <c r="I172" s="398" t="s">
        <v>44</v>
      </c>
      <c r="J172" s="398" t="s">
        <v>20</v>
      </c>
      <c r="K172" s="399" t="s">
        <v>44</v>
      </c>
      <c r="L172" s="399" t="s">
        <v>59</v>
      </c>
      <c r="M172" s="372" t="s">
        <v>17</v>
      </c>
      <c r="N172" s="398" t="s">
        <v>14</v>
      </c>
      <c r="O172" s="400" t="s">
        <v>44</v>
      </c>
      <c r="P172" s="398" t="s">
        <v>44</v>
      </c>
      <c r="Q172" s="400" t="s">
        <v>44</v>
      </c>
      <c r="R172" s="692" t="s">
        <v>22</v>
      </c>
      <c r="S172" s="399" t="s">
        <v>44</v>
      </c>
      <c r="T172" s="399" t="s">
        <v>44</v>
      </c>
      <c r="U172" s="399" t="s">
        <v>23</v>
      </c>
      <c r="V172" s="398" t="s">
        <v>788</v>
      </c>
      <c r="W172" s="398" t="s">
        <v>26</v>
      </c>
      <c r="X172" s="398">
        <v>1</v>
      </c>
      <c r="Y172" s="401">
        <v>120</v>
      </c>
      <c r="Z172" s="399" t="s">
        <v>24</v>
      </c>
      <c r="AA172" s="399" t="s">
        <v>19057</v>
      </c>
      <c r="AB172" s="399" t="s">
        <v>17</v>
      </c>
      <c r="AC172" s="399" t="s">
        <v>44</v>
      </c>
      <c r="AD172" s="399" t="s">
        <v>14</v>
      </c>
      <c r="AE172" s="399" t="s">
        <v>39</v>
      </c>
      <c r="AF172" s="399" t="s">
        <v>44</v>
      </c>
      <c r="AG172" s="399" t="s">
        <v>26</v>
      </c>
      <c r="AH172" s="399">
        <v>2</v>
      </c>
      <c r="AI172" s="399">
        <v>30</v>
      </c>
      <c r="AJ172" s="399" t="s">
        <v>483</v>
      </c>
      <c r="AK172" s="398" t="s">
        <v>44</v>
      </c>
      <c r="AL172" s="399">
        <v>2</v>
      </c>
      <c r="AM172" s="398" t="s">
        <v>37</v>
      </c>
      <c r="AN172" s="399" t="s">
        <v>14</v>
      </c>
      <c r="AO172" s="398">
        <v>70</v>
      </c>
      <c r="AP172" s="399" t="s">
        <v>44</v>
      </c>
      <c r="AQ172" s="399" t="s">
        <v>17</v>
      </c>
      <c r="AR172" s="399" t="s">
        <v>44</v>
      </c>
      <c r="AS172" s="399" t="s">
        <v>44</v>
      </c>
      <c r="AT172" s="399">
        <v>0</v>
      </c>
      <c r="AU172" s="398" t="s">
        <v>44</v>
      </c>
      <c r="AV172" s="398">
        <v>0</v>
      </c>
      <c r="AW172" s="399" t="s">
        <v>44</v>
      </c>
      <c r="AX172" s="399">
        <v>0</v>
      </c>
      <c r="AY172" s="398">
        <v>0</v>
      </c>
      <c r="AZ172" s="399" t="s">
        <v>14</v>
      </c>
      <c r="BA172" s="399" t="s">
        <v>13491</v>
      </c>
      <c r="BB172" s="399" t="s">
        <v>802</v>
      </c>
      <c r="BC172" s="399">
        <v>3</v>
      </c>
      <c r="BD172" s="399">
        <v>100</v>
      </c>
      <c r="BE172" s="398">
        <v>0</v>
      </c>
      <c r="BF172" s="398" t="s">
        <v>44</v>
      </c>
      <c r="BG172" s="400">
        <v>0</v>
      </c>
      <c r="BH172" s="399" t="s">
        <v>44</v>
      </c>
      <c r="BI172" s="399" t="s">
        <v>44</v>
      </c>
      <c r="BJ172" s="373" t="s">
        <v>44</v>
      </c>
      <c r="BK172" s="373">
        <v>0</v>
      </c>
      <c r="BL172" s="399" t="s">
        <v>44</v>
      </c>
      <c r="BM172" s="402" t="s">
        <v>44</v>
      </c>
      <c r="BN172" s="403" t="s">
        <v>44</v>
      </c>
      <c r="BO172" s="403">
        <v>0</v>
      </c>
      <c r="BP172" s="402" t="s">
        <v>44</v>
      </c>
      <c r="BQ172" s="403" t="s">
        <v>44</v>
      </c>
      <c r="BR172" s="403" t="s">
        <v>44</v>
      </c>
      <c r="BS172" s="378">
        <v>4</v>
      </c>
      <c r="BT172" s="399">
        <v>0</v>
      </c>
      <c r="BU172" s="399">
        <v>100</v>
      </c>
      <c r="BV172" s="399" t="s">
        <v>18993</v>
      </c>
      <c r="BW172" s="398">
        <v>0</v>
      </c>
      <c r="BX172" s="399" t="s">
        <v>44</v>
      </c>
      <c r="BY172" s="399" t="s">
        <v>44</v>
      </c>
      <c r="BZ172" s="399" t="s">
        <v>44</v>
      </c>
      <c r="CA172" s="399">
        <v>4</v>
      </c>
      <c r="CB172" s="399">
        <v>0</v>
      </c>
      <c r="CC172" s="399">
        <v>100</v>
      </c>
      <c r="CD172" s="399" t="s">
        <v>18993</v>
      </c>
      <c r="CE172" s="399">
        <v>0</v>
      </c>
      <c r="CF172" s="399" t="s">
        <v>44</v>
      </c>
      <c r="CG172" s="399" t="s">
        <v>44</v>
      </c>
      <c r="CH172" s="399" t="s">
        <v>44</v>
      </c>
      <c r="CI172" s="398" t="s">
        <v>736</v>
      </c>
      <c r="CJ172" s="398">
        <v>25</v>
      </c>
      <c r="CK172" s="398">
        <v>75</v>
      </c>
      <c r="CL172" s="404">
        <v>0</v>
      </c>
      <c r="CM172" s="404">
        <v>0</v>
      </c>
      <c r="CN172" s="404" t="s">
        <v>44</v>
      </c>
      <c r="CO172" s="451" t="s">
        <v>480</v>
      </c>
      <c r="CP172" s="432">
        <v>100</v>
      </c>
      <c r="CQ172" s="380">
        <v>0</v>
      </c>
      <c r="CR172" s="380">
        <v>0</v>
      </c>
      <c r="CS172" s="380">
        <v>0</v>
      </c>
      <c r="CT172" s="381">
        <v>0</v>
      </c>
      <c r="CU172" s="381" t="s">
        <v>44</v>
      </c>
      <c r="CV172" s="381" t="s">
        <v>737</v>
      </c>
      <c r="CW172" s="381">
        <v>0</v>
      </c>
      <c r="CX172" s="382">
        <v>25</v>
      </c>
      <c r="CY172" s="382">
        <v>0</v>
      </c>
      <c r="CZ172" s="382">
        <v>75</v>
      </c>
      <c r="DA172" s="382">
        <v>0</v>
      </c>
      <c r="DB172" s="433">
        <v>0</v>
      </c>
      <c r="DC172" s="538">
        <f t="shared" si="5"/>
        <v>100</v>
      </c>
      <c r="DD172" s="383" t="s">
        <v>19058</v>
      </c>
      <c r="DE172" s="383">
        <v>17</v>
      </c>
      <c r="DF172" s="384" t="s">
        <v>19049</v>
      </c>
      <c r="DG172" s="435" t="s">
        <v>17</v>
      </c>
      <c r="DH172" s="385" t="s">
        <v>44</v>
      </c>
      <c r="DI172" s="385" t="s">
        <v>44</v>
      </c>
      <c r="DJ172" s="385" t="s">
        <v>44</v>
      </c>
      <c r="DK172" s="436" t="s">
        <v>17</v>
      </c>
      <c r="DL172" s="386" t="s">
        <v>44</v>
      </c>
      <c r="DM172" s="386" t="s">
        <v>14</v>
      </c>
      <c r="DN172" s="387" t="s">
        <v>740</v>
      </c>
      <c r="DO172" s="388" t="s">
        <v>31</v>
      </c>
      <c r="DP172" s="388" t="s">
        <v>14</v>
      </c>
      <c r="DQ172" s="388" t="s">
        <v>30</v>
      </c>
      <c r="DR172" s="388" t="s">
        <v>19059</v>
      </c>
      <c r="DS172" s="389" t="s">
        <v>32</v>
      </c>
      <c r="DT172" s="392" t="s">
        <v>44</v>
      </c>
      <c r="DU172" s="439" t="s">
        <v>32</v>
      </c>
      <c r="DV172" s="392" t="s">
        <v>44</v>
      </c>
      <c r="DW172" s="392">
        <v>2</v>
      </c>
      <c r="DX172" s="392" t="s">
        <v>17</v>
      </c>
      <c r="DY172" s="444" t="s">
        <v>33</v>
      </c>
      <c r="DZ172" s="445" t="s">
        <v>758</v>
      </c>
      <c r="EA172" s="395" t="s">
        <v>13470</v>
      </c>
      <c r="EB172" s="395" t="s">
        <v>18898</v>
      </c>
      <c r="EC172" s="395" t="s">
        <v>44</v>
      </c>
      <c r="ED172" s="395" t="s">
        <v>44</v>
      </c>
      <c r="EE172" s="384" t="s">
        <v>44</v>
      </c>
      <c r="EF172" s="383" t="s">
        <v>44</v>
      </c>
      <c r="EG172" s="383" t="s">
        <v>44</v>
      </c>
      <c r="EH172" s="383" t="s">
        <v>44</v>
      </c>
      <c r="EI172" s="383" t="s">
        <v>44</v>
      </c>
      <c r="EJ172" s="383" t="s">
        <v>44</v>
      </c>
      <c r="EK172" s="383" t="s">
        <v>44</v>
      </c>
      <c r="EL172" s="383" t="s">
        <v>753</v>
      </c>
      <c r="EM172" s="400" t="s">
        <v>44</v>
      </c>
      <c r="EN172" s="399" t="s">
        <v>723</v>
      </c>
      <c r="EO172" s="399" t="s">
        <v>44</v>
      </c>
      <c r="EP172" s="400" t="s">
        <v>14</v>
      </c>
      <c r="EQ172" s="400" t="s">
        <v>19060</v>
      </c>
      <c r="ER172" s="405">
        <v>50</v>
      </c>
      <c r="ES172" s="405" t="s">
        <v>14</v>
      </c>
      <c r="ET172" s="401" t="s">
        <v>39</v>
      </c>
      <c r="EU172" s="399">
        <v>2</v>
      </c>
      <c r="EV172" s="400" t="s">
        <v>17688</v>
      </c>
      <c r="EW172" s="399">
        <v>0</v>
      </c>
      <c r="EX172" s="398" t="s">
        <v>44</v>
      </c>
      <c r="EY172" s="398">
        <v>0</v>
      </c>
      <c r="EZ172" s="398" t="s">
        <v>44</v>
      </c>
      <c r="FA172" s="399">
        <v>0</v>
      </c>
      <c r="FB172" s="398" t="s">
        <v>44</v>
      </c>
      <c r="FC172" s="399" t="s">
        <v>39</v>
      </c>
      <c r="FD172" s="399">
        <v>1</v>
      </c>
      <c r="FE172" s="398">
        <v>0</v>
      </c>
      <c r="FF172" s="399">
        <v>0</v>
      </c>
      <c r="FG172" s="399">
        <v>0</v>
      </c>
      <c r="FH172" s="399" t="s">
        <v>44</v>
      </c>
      <c r="FI172" s="529" t="s">
        <v>19061</v>
      </c>
      <c r="FJ172" s="529" t="s">
        <v>19062</v>
      </c>
      <c r="FK172" s="529" t="s">
        <v>19063</v>
      </c>
      <c r="FL172" s="529" t="s">
        <v>19064</v>
      </c>
      <c r="FM172" s="400" t="s">
        <v>19065</v>
      </c>
      <c r="FN172" s="398" t="s">
        <v>19066</v>
      </c>
      <c r="FO172" s="398" t="s">
        <v>834</v>
      </c>
    </row>
    <row r="173" spans="1:171" ht="12.75" customHeight="1" thickBot="1" x14ac:dyDescent="0.35">
      <c r="A173" s="370">
        <v>192</v>
      </c>
      <c r="B173" s="371" t="s">
        <v>12109</v>
      </c>
      <c r="C173" s="337" t="s">
        <v>19695</v>
      </c>
      <c r="D173" s="337" t="s">
        <v>19695</v>
      </c>
      <c r="E173" s="373" t="s">
        <v>13442</v>
      </c>
      <c r="F173" s="372" t="s">
        <v>44</v>
      </c>
      <c r="G173" s="372" t="s">
        <v>378</v>
      </c>
      <c r="H173" s="372" t="s">
        <v>19</v>
      </c>
      <c r="I173" s="372" t="s">
        <v>44</v>
      </c>
      <c r="J173" s="372" t="s">
        <v>20</v>
      </c>
      <c r="K173" s="373" t="s">
        <v>44</v>
      </c>
      <c r="L173" s="373" t="s">
        <v>21</v>
      </c>
      <c r="M173" s="372" t="s">
        <v>14</v>
      </c>
      <c r="N173" s="372" t="s">
        <v>14</v>
      </c>
      <c r="O173" s="372" t="s">
        <v>44</v>
      </c>
      <c r="P173" s="372" t="s">
        <v>44</v>
      </c>
      <c r="Q173" s="374" t="s">
        <v>44</v>
      </c>
      <c r="R173" s="692" t="s">
        <v>22</v>
      </c>
      <c r="S173" s="373" t="s">
        <v>44</v>
      </c>
      <c r="T173" s="373" t="s">
        <v>44</v>
      </c>
      <c r="U173" s="373" t="s">
        <v>76</v>
      </c>
      <c r="V173" s="372" t="s">
        <v>44</v>
      </c>
      <c r="W173" s="372" t="s">
        <v>44</v>
      </c>
      <c r="X173" s="372" t="s">
        <v>44</v>
      </c>
      <c r="Y173" s="375" t="s">
        <v>44</v>
      </c>
      <c r="Z173" s="373" t="s">
        <v>44</v>
      </c>
      <c r="AA173" s="373" t="s">
        <v>44</v>
      </c>
      <c r="AB173" s="373" t="s">
        <v>14</v>
      </c>
      <c r="AC173" s="373" t="s">
        <v>48</v>
      </c>
      <c r="AD173" s="373" t="s">
        <v>14</v>
      </c>
      <c r="AE173" s="373" t="s">
        <v>39</v>
      </c>
      <c r="AF173" s="373" t="s">
        <v>48</v>
      </c>
      <c r="AG173" s="373" t="s">
        <v>38</v>
      </c>
      <c r="AH173" s="373">
        <v>1</v>
      </c>
      <c r="AI173" s="373">
        <v>15</v>
      </c>
      <c r="AJ173" s="373" t="s">
        <v>483</v>
      </c>
      <c r="AK173" s="372" t="s">
        <v>44</v>
      </c>
      <c r="AL173" s="373">
        <v>2</v>
      </c>
      <c r="AM173" s="374" t="s">
        <v>37</v>
      </c>
      <c r="AN173" s="373" t="s">
        <v>14</v>
      </c>
      <c r="AO173" s="372">
        <v>50</v>
      </c>
      <c r="AP173" s="373" t="s">
        <v>44</v>
      </c>
      <c r="AQ173" s="373" t="s">
        <v>17</v>
      </c>
      <c r="AR173" s="373" t="s">
        <v>44</v>
      </c>
      <c r="AS173" s="373" t="s">
        <v>44</v>
      </c>
      <c r="AT173" s="374">
        <v>0</v>
      </c>
      <c r="AU173" s="372" t="s">
        <v>44</v>
      </c>
      <c r="AV173" s="372">
        <v>0</v>
      </c>
      <c r="AW173" s="373" t="s">
        <v>44</v>
      </c>
      <c r="AX173" s="373">
        <v>0</v>
      </c>
      <c r="AY173" s="372">
        <v>0</v>
      </c>
      <c r="AZ173" s="373" t="s">
        <v>14</v>
      </c>
      <c r="BA173" s="373" t="s">
        <v>19386</v>
      </c>
      <c r="BB173" s="373" t="s">
        <v>731</v>
      </c>
      <c r="BC173" s="373">
        <v>1</v>
      </c>
      <c r="BD173" s="373">
        <v>100</v>
      </c>
      <c r="BE173" s="374">
        <v>0</v>
      </c>
      <c r="BF173" s="372" t="s">
        <v>44</v>
      </c>
      <c r="BG173" s="374">
        <v>0</v>
      </c>
      <c r="BH173" s="373" t="s">
        <v>44</v>
      </c>
      <c r="BI173" s="373" t="s">
        <v>44</v>
      </c>
      <c r="BJ173" s="373" t="s">
        <v>44</v>
      </c>
      <c r="BK173" s="373">
        <v>0</v>
      </c>
      <c r="BL173" s="373" t="s">
        <v>44</v>
      </c>
      <c r="BM173" s="402" t="s">
        <v>44</v>
      </c>
      <c r="BN173" s="403" t="s">
        <v>44</v>
      </c>
      <c r="BO173" s="403">
        <v>0</v>
      </c>
      <c r="BP173" s="402" t="s">
        <v>44</v>
      </c>
      <c r="BQ173" s="403" t="s">
        <v>44</v>
      </c>
      <c r="BR173" s="403" t="s">
        <v>44</v>
      </c>
      <c r="BS173" s="378">
        <v>10</v>
      </c>
      <c r="BT173" s="373">
        <v>100</v>
      </c>
      <c r="BU173" s="373">
        <v>0</v>
      </c>
      <c r="BV173" s="373" t="s">
        <v>44</v>
      </c>
      <c r="BW173" s="373">
        <v>0</v>
      </c>
      <c r="BX173" s="373" t="s">
        <v>44</v>
      </c>
      <c r="BY173" s="373" t="s">
        <v>44</v>
      </c>
      <c r="BZ173" s="373" t="s">
        <v>44</v>
      </c>
      <c r="CA173" s="373">
        <v>0</v>
      </c>
      <c r="CB173" s="373" t="s">
        <v>44</v>
      </c>
      <c r="CC173" s="373" t="s">
        <v>44</v>
      </c>
      <c r="CD173" s="373" t="s">
        <v>44</v>
      </c>
      <c r="CE173" s="373">
        <v>0</v>
      </c>
      <c r="CF173" s="373" t="s">
        <v>44</v>
      </c>
      <c r="CG173" s="373" t="s">
        <v>44</v>
      </c>
      <c r="CH173" s="373" t="s">
        <v>44</v>
      </c>
      <c r="CI173" s="372" t="s">
        <v>736</v>
      </c>
      <c r="CJ173" s="372">
        <v>25</v>
      </c>
      <c r="CK173" s="372">
        <v>75</v>
      </c>
      <c r="CL173" s="404">
        <v>0</v>
      </c>
      <c r="CM173" s="404">
        <v>0</v>
      </c>
      <c r="CN173" s="404" t="s">
        <v>44</v>
      </c>
      <c r="CO173" s="404" t="s">
        <v>480</v>
      </c>
      <c r="CP173" s="432">
        <v>100</v>
      </c>
      <c r="CQ173" s="380">
        <v>0</v>
      </c>
      <c r="CR173" s="380">
        <v>0</v>
      </c>
      <c r="CS173" s="380">
        <v>0</v>
      </c>
      <c r="CT173" s="381">
        <v>0</v>
      </c>
      <c r="CU173" s="381" t="s">
        <v>44</v>
      </c>
      <c r="CV173" s="381" t="s">
        <v>63</v>
      </c>
      <c r="CW173" s="381">
        <v>0</v>
      </c>
      <c r="CX173" s="382">
        <v>100</v>
      </c>
      <c r="CY173" s="382">
        <v>0</v>
      </c>
      <c r="CZ173" s="382">
        <v>0</v>
      </c>
      <c r="DA173" s="382">
        <v>0</v>
      </c>
      <c r="DB173" s="433">
        <v>0</v>
      </c>
      <c r="DC173" s="538">
        <f t="shared" si="5"/>
        <v>100</v>
      </c>
      <c r="DD173" s="383" t="s">
        <v>19387</v>
      </c>
      <c r="DE173" s="383">
        <v>33</v>
      </c>
      <c r="DF173" s="384" t="s">
        <v>13446</v>
      </c>
      <c r="DG173" s="435" t="s">
        <v>14</v>
      </c>
      <c r="DH173" s="385" t="s">
        <v>721</v>
      </c>
      <c r="DI173" s="385" t="s">
        <v>13458</v>
      </c>
      <c r="DJ173" s="385" t="s">
        <v>44</v>
      </c>
      <c r="DK173" s="436" t="s">
        <v>17</v>
      </c>
      <c r="DL173" s="386" t="s">
        <v>44</v>
      </c>
      <c r="DM173" s="386" t="s">
        <v>14</v>
      </c>
      <c r="DN173" s="387" t="s">
        <v>40</v>
      </c>
      <c r="DO173" s="388" t="s">
        <v>31</v>
      </c>
      <c r="DP173" s="388" t="s">
        <v>17</v>
      </c>
      <c r="DQ173" s="388" t="s">
        <v>44</v>
      </c>
      <c r="DR173" s="388" t="s">
        <v>44</v>
      </c>
      <c r="DS173" s="389" t="s">
        <v>32</v>
      </c>
      <c r="DT173" s="392" t="s">
        <v>44</v>
      </c>
      <c r="DU173" s="439" t="s">
        <v>32</v>
      </c>
      <c r="DV173" s="392" t="s">
        <v>44</v>
      </c>
      <c r="DW173" s="392">
        <v>1</v>
      </c>
      <c r="DX173" s="392" t="s">
        <v>17</v>
      </c>
      <c r="DY173" s="444" t="s">
        <v>33</v>
      </c>
      <c r="DZ173" s="445" t="s">
        <v>34</v>
      </c>
      <c r="EA173" s="395" t="s">
        <v>19254</v>
      </c>
      <c r="EB173" s="395" t="s">
        <v>19388</v>
      </c>
      <c r="EC173" s="395" t="s">
        <v>44</v>
      </c>
      <c r="ED173" s="395" t="s">
        <v>44</v>
      </c>
      <c r="EE173" s="384" t="s">
        <v>1010</v>
      </c>
      <c r="EF173" s="383" t="s">
        <v>44</v>
      </c>
      <c r="EG173" s="383" t="s">
        <v>44</v>
      </c>
      <c r="EH173" s="383" t="s">
        <v>44</v>
      </c>
      <c r="EI173" s="383" t="s">
        <v>44</v>
      </c>
      <c r="EJ173" s="383" t="s">
        <v>44</v>
      </c>
      <c r="EK173" s="383" t="s">
        <v>44</v>
      </c>
      <c r="EL173" s="383" t="s">
        <v>722</v>
      </c>
      <c r="EM173" s="374" t="s">
        <v>44</v>
      </c>
      <c r="EN173" s="373" t="s">
        <v>723</v>
      </c>
      <c r="EO173" s="373" t="s">
        <v>44</v>
      </c>
      <c r="EP173" s="374" t="s">
        <v>17</v>
      </c>
      <c r="EQ173" s="374" t="s">
        <v>44</v>
      </c>
      <c r="ER173" s="375">
        <v>5</v>
      </c>
      <c r="ES173" s="396" t="s">
        <v>14</v>
      </c>
      <c r="ET173" s="375" t="s">
        <v>17407</v>
      </c>
      <c r="EU173" s="373">
        <v>2</v>
      </c>
      <c r="EV173" s="374" t="s">
        <v>17387</v>
      </c>
      <c r="EW173" s="373">
        <v>0</v>
      </c>
      <c r="EX173" s="372" t="s">
        <v>44</v>
      </c>
      <c r="EY173" s="372">
        <v>1</v>
      </c>
      <c r="EZ173" s="374" t="s">
        <v>17387</v>
      </c>
      <c r="FA173" s="373">
        <v>0</v>
      </c>
      <c r="FB173" s="373" t="s">
        <v>44</v>
      </c>
      <c r="FC173" s="373" t="s">
        <v>17407</v>
      </c>
      <c r="FD173" s="373">
        <v>2</v>
      </c>
      <c r="FE173" s="372">
        <v>0</v>
      </c>
      <c r="FF173" s="373">
        <v>1</v>
      </c>
      <c r="FG173" s="373">
        <v>0</v>
      </c>
      <c r="FH173" s="373" t="s">
        <v>44</v>
      </c>
      <c r="FI173" s="526" t="s">
        <v>19389</v>
      </c>
      <c r="FJ173" s="526" t="s">
        <v>19390</v>
      </c>
      <c r="FK173" s="526" t="s">
        <v>19391</v>
      </c>
      <c r="FL173" s="527" t="s">
        <v>19392</v>
      </c>
      <c r="FM173" s="374" t="s">
        <v>19393</v>
      </c>
      <c r="FN173" s="372" t="s">
        <v>19394</v>
      </c>
      <c r="FO173" s="372" t="s">
        <v>19251</v>
      </c>
    </row>
    <row r="174" spans="1:171" ht="12.75" customHeight="1" thickBot="1" x14ac:dyDescent="0.35">
      <c r="A174" s="370">
        <v>196</v>
      </c>
      <c r="B174" s="371" t="s">
        <v>11657</v>
      </c>
      <c r="C174" s="337" t="s">
        <v>19695</v>
      </c>
      <c r="D174" s="337" t="s">
        <v>19695</v>
      </c>
      <c r="E174" s="373" t="s">
        <v>13442</v>
      </c>
      <c r="F174" s="372" t="s">
        <v>44</v>
      </c>
      <c r="G174" s="372" t="s">
        <v>369</v>
      </c>
      <c r="H174" s="372" t="s">
        <v>19</v>
      </c>
      <c r="I174" s="372" t="s">
        <v>44</v>
      </c>
      <c r="J174" s="372" t="s">
        <v>20</v>
      </c>
      <c r="K174" s="373" t="s">
        <v>44</v>
      </c>
      <c r="L174" s="373" t="s">
        <v>21</v>
      </c>
      <c r="M174" s="372" t="s">
        <v>14</v>
      </c>
      <c r="N174" s="372" t="s">
        <v>14</v>
      </c>
      <c r="O174" s="372" t="s">
        <v>44</v>
      </c>
      <c r="P174" s="372" t="s">
        <v>44</v>
      </c>
      <c r="Q174" s="374" t="s">
        <v>44</v>
      </c>
      <c r="R174" s="692" t="s">
        <v>47</v>
      </c>
      <c r="S174" s="373" t="s">
        <v>48</v>
      </c>
      <c r="T174" s="373" t="s">
        <v>44</v>
      </c>
      <c r="U174" s="373" t="s">
        <v>44</v>
      </c>
      <c r="V174" s="372" t="s">
        <v>44</v>
      </c>
      <c r="W174" s="372" t="s">
        <v>44</v>
      </c>
      <c r="X174" s="372" t="s">
        <v>44</v>
      </c>
      <c r="Y174" s="375" t="s">
        <v>44</v>
      </c>
      <c r="Z174" s="373" t="s">
        <v>44</v>
      </c>
      <c r="AA174" s="373" t="s">
        <v>44</v>
      </c>
      <c r="AB174" s="373" t="s">
        <v>14</v>
      </c>
      <c r="AC174" s="373" t="s">
        <v>39</v>
      </c>
      <c r="AD174" s="373" t="s">
        <v>14</v>
      </c>
      <c r="AE174" s="373" t="s">
        <v>48</v>
      </c>
      <c r="AF174" s="373" t="s">
        <v>19430</v>
      </c>
      <c r="AG174" s="373" t="s">
        <v>26</v>
      </c>
      <c r="AH174" s="373">
        <v>1</v>
      </c>
      <c r="AI174" s="373">
        <v>60</v>
      </c>
      <c r="AJ174" s="373" t="s">
        <v>478</v>
      </c>
      <c r="AK174" s="372" t="s">
        <v>44</v>
      </c>
      <c r="AL174" s="373">
        <v>8</v>
      </c>
      <c r="AM174" s="374" t="s">
        <v>37</v>
      </c>
      <c r="AN174" s="373" t="s">
        <v>14</v>
      </c>
      <c r="AO174" s="372">
        <v>80</v>
      </c>
      <c r="AP174" s="373" t="s">
        <v>44</v>
      </c>
      <c r="AQ174" s="373" t="s">
        <v>17</v>
      </c>
      <c r="AR174" s="373" t="s">
        <v>44</v>
      </c>
      <c r="AS174" s="373" t="s">
        <v>44</v>
      </c>
      <c r="AT174" s="374">
        <v>0</v>
      </c>
      <c r="AU174" s="372" t="s">
        <v>44</v>
      </c>
      <c r="AV174" s="372">
        <v>0</v>
      </c>
      <c r="AW174" s="373" t="s">
        <v>44</v>
      </c>
      <c r="AX174" s="373">
        <v>0</v>
      </c>
      <c r="AY174" s="372">
        <v>0</v>
      </c>
      <c r="AZ174" s="373" t="s">
        <v>14</v>
      </c>
      <c r="BA174" s="373" t="s">
        <v>17425</v>
      </c>
      <c r="BB174" s="373" t="s">
        <v>486</v>
      </c>
      <c r="BC174" s="373">
        <v>2</v>
      </c>
      <c r="BD174" s="373">
        <v>80</v>
      </c>
      <c r="BE174" s="374">
        <v>20</v>
      </c>
      <c r="BF174" s="372" t="s">
        <v>44</v>
      </c>
      <c r="BG174" s="374">
        <v>0</v>
      </c>
      <c r="BH174" s="373" t="s">
        <v>44</v>
      </c>
      <c r="BI174" s="373" t="s">
        <v>44</v>
      </c>
      <c r="BJ174" s="373" t="s">
        <v>44</v>
      </c>
      <c r="BK174" s="373">
        <v>0</v>
      </c>
      <c r="BL174" s="373" t="s">
        <v>44</v>
      </c>
      <c r="BM174" s="402" t="s">
        <v>44</v>
      </c>
      <c r="BN174" s="403" t="s">
        <v>44</v>
      </c>
      <c r="BO174" s="403">
        <v>0</v>
      </c>
      <c r="BP174" s="402" t="s">
        <v>44</v>
      </c>
      <c r="BQ174" s="403" t="s">
        <v>44</v>
      </c>
      <c r="BR174" s="403" t="s">
        <v>44</v>
      </c>
      <c r="BS174" s="378">
        <v>0</v>
      </c>
      <c r="BT174" s="373" t="s">
        <v>44</v>
      </c>
      <c r="BU174" s="373" t="s">
        <v>44</v>
      </c>
      <c r="BV174" s="373" t="s">
        <v>44</v>
      </c>
      <c r="BW174" s="373">
        <v>0</v>
      </c>
      <c r="BX174" s="373" t="s">
        <v>44</v>
      </c>
      <c r="BY174" s="373" t="s">
        <v>44</v>
      </c>
      <c r="BZ174" s="373" t="s">
        <v>44</v>
      </c>
      <c r="CA174" s="373">
        <v>0</v>
      </c>
      <c r="CB174" s="373" t="s">
        <v>44</v>
      </c>
      <c r="CC174" s="373" t="s">
        <v>44</v>
      </c>
      <c r="CD174" s="373" t="s">
        <v>44</v>
      </c>
      <c r="CE174" s="373">
        <v>0</v>
      </c>
      <c r="CF174" s="373" t="s">
        <v>44</v>
      </c>
      <c r="CG174" s="373" t="s">
        <v>44</v>
      </c>
      <c r="CH174" s="373" t="s">
        <v>44</v>
      </c>
      <c r="CI174" s="372" t="s">
        <v>736</v>
      </c>
      <c r="CJ174" s="372">
        <v>25</v>
      </c>
      <c r="CK174" s="372">
        <v>75</v>
      </c>
      <c r="CL174" s="404">
        <v>0</v>
      </c>
      <c r="CM174" s="404">
        <v>0</v>
      </c>
      <c r="CN174" s="404" t="s">
        <v>44</v>
      </c>
      <c r="CO174" s="404" t="s">
        <v>480</v>
      </c>
      <c r="CP174" s="432">
        <v>100</v>
      </c>
      <c r="CQ174" s="380">
        <v>0</v>
      </c>
      <c r="CR174" s="380">
        <v>0</v>
      </c>
      <c r="CS174" s="380">
        <v>0</v>
      </c>
      <c r="CT174" s="381">
        <v>0</v>
      </c>
      <c r="CU174" s="381" t="s">
        <v>44</v>
      </c>
      <c r="CV174" s="381" t="s">
        <v>19137</v>
      </c>
      <c r="CW174" s="381">
        <v>50</v>
      </c>
      <c r="CX174" s="382">
        <v>0</v>
      </c>
      <c r="CY174" s="382">
        <v>50</v>
      </c>
      <c r="CZ174" s="382">
        <v>0</v>
      </c>
      <c r="DA174" s="382">
        <v>0</v>
      </c>
      <c r="DB174" s="433">
        <v>0</v>
      </c>
      <c r="DC174" s="538">
        <f t="shared" si="5"/>
        <v>100</v>
      </c>
      <c r="DD174" s="383" t="s">
        <v>19431</v>
      </c>
      <c r="DE174" s="383">
        <v>72</v>
      </c>
      <c r="DF174" s="384" t="s">
        <v>19432</v>
      </c>
      <c r="DG174" s="435" t="s">
        <v>14</v>
      </c>
      <c r="DH174" s="385" t="s">
        <v>721</v>
      </c>
      <c r="DI174" s="385" t="s">
        <v>739</v>
      </c>
      <c r="DJ174" s="385" t="s">
        <v>44</v>
      </c>
      <c r="DK174" s="436" t="s">
        <v>17</v>
      </c>
      <c r="DL174" s="386" t="s">
        <v>44</v>
      </c>
      <c r="DM174" s="386" t="s">
        <v>14</v>
      </c>
      <c r="DN174" s="387" t="s">
        <v>40</v>
      </c>
      <c r="DO174" s="388" t="s">
        <v>31</v>
      </c>
      <c r="DP174" s="388" t="s">
        <v>17</v>
      </c>
      <c r="DQ174" s="388" t="s">
        <v>44</v>
      </c>
      <c r="DR174" s="388" t="s">
        <v>44</v>
      </c>
      <c r="DS174" s="389" t="s">
        <v>32</v>
      </c>
      <c r="DT174" s="392" t="s">
        <v>44</v>
      </c>
      <c r="DU174" s="439" t="s">
        <v>32</v>
      </c>
      <c r="DV174" s="392" t="s">
        <v>44</v>
      </c>
      <c r="DW174" s="392">
        <v>3</v>
      </c>
      <c r="DX174" s="392" t="s">
        <v>14</v>
      </c>
      <c r="DY174" s="444" t="s">
        <v>51</v>
      </c>
      <c r="DZ174" s="445" t="s">
        <v>44</v>
      </c>
      <c r="EA174" s="395" t="s">
        <v>44</v>
      </c>
      <c r="EB174" s="395" t="s">
        <v>44</v>
      </c>
      <c r="EC174" s="395" t="s">
        <v>44</v>
      </c>
      <c r="ED174" s="395" t="s">
        <v>19433</v>
      </c>
      <c r="EE174" s="384" t="s">
        <v>44</v>
      </c>
      <c r="EF174" s="383" t="s">
        <v>44</v>
      </c>
      <c r="EG174" s="383" t="s">
        <v>44</v>
      </c>
      <c r="EH174" s="383" t="s">
        <v>44</v>
      </c>
      <c r="EI174" s="383" t="s">
        <v>44</v>
      </c>
      <c r="EJ174" s="383" t="s">
        <v>44</v>
      </c>
      <c r="EK174" s="383" t="s">
        <v>44</v>
      </c>
      <c r="EL174" s="383" t="s">
        <v>722</v>
      </c>
      <c r="EM174" s="374" t="s">
        <v>44</v>
      </c>
      <c r="EN174" s="373" t="s">
        <v>723</v>
      </c>
      <c r="EO174" s="373" t="s">
        <v>44</v>
      </c>
      <c r="EP174" s="374" t="s">
        <v>17</v>
      </c>
      <c r="EQ174" s="374" t="s">
        <v>44</v>
      </c>
      <c r="ER174" s="375">
        <v>1</v>
      </c>
      <c r="ES174" s="396" t="s">
        <v>14</v>
      </c>
      <c r="ET174" s="375" t="s">
        <v>17407</v>
      </c>
      <c r="EU174" s="373">
        <v>1</v>
      </c>
      <c r="EV174" s="374" t="s">
        <v>17398</v>
      </c>
      <c r="EW174" s="373">
        <v>0</v>
      </c>
      <c r="EX174" s="372" t="s">
        <v>44</v>
      </c>
      <c r="EY174" s="372">
        <v>1</v>
      </c>
      <c r="EZ174" s="374" t="s">
        <v>17398</v>
      </c>
      <c r="FA174" s="373">
        <v>0</v>
      </c>
      <c r="FB174" s="373" t="s">
        <v>44</v>
      </c>
      <c r="FC174" s="373" t="s">
        <v>18434</v>
      </c>
      <c r="FD174" s="373">
        <v>1</v>
      </c>
      <c r="FE174" s="372">
        <v>0</v>
      </c>
      <c r="FF174" s="373">
        <v>1</v>
      </c>
      <c r="FG174" s="373">
        <v>0</v>
      </c>
      <c r="FH174" s="373" t="s">
        <v>44</v>
      </c>
      <c r="FI174" s="526" t="s">
        <v>19434</v>
      </c>
      <c r="FJ174" s="526" t="s">
        <v>19435</v>
      </c>
      <c r="FK174" s="526" t="s">
        <v>19436</v>
      </c>
      <c r="FL174" s="527" t="s">
        <v>19437</v>
      </c>
      <c r="FM174" s="374" t="s">
        <v>19438</v>
      </c>
      <c r="FN174" s="372" t="s">
        <v>834</v>
      </c>
      <c r="FO174" s="372" t="s">
        <v>834</v>
      </c>
    </row>
    <row r="175" spans="1:171" ht="12.75" customHeight="1" thickBot="1" x14ac:dyDescent="0.35">
      <c r="A175" s="370">
        <v>189</v>
      </c>
      <c r="B175" s="371" t="s">
        <v>9598</v>
      </c>
      <c r="C175" s="337" t="s">
        <v>19695</v>
      </c>
      <c r="D175" s="337" t="s">
        <v>19695</v>
      </c>
      <c r="E175" s="373" t="s">
        <v>13442</v>
      </c>
      <c r="F175" s="372" t="s">
        <v>44</v>
      </c>
      <c r="G175" s="372" t="s">
        <v>376</v>
      </c>
      <c r="H175" s="372" t="s">
        <v>19</v>
      </c>
      <c r="I175" s="372" t="s">
        <v>44</v>
      </c>
      <c r="J175" s="372" t="s">
        <v>20</v>
      </c>
      <c r="K175" s="373" t="s">
        <v>44</v>
      </c>
      <c r="L175" s="373" t="s">
        <v>21</v>
      </c>
      <c r="M175" s="372" t="s">
        <v>14</v>
      </c>
      <c r="N175" s="372" t="s">
        <v>14</v>
      </c>
      <c r="O175" s="374" t="s">
        <v>44</v>
      </c>
      <c r="P175" s="372" t="s">
        <v>44</v>
      </c>
      <c r="Q175" s="374" t="s">
        <v>44</v>
      </c>
      <c r="R175" s="692" t="s">
        <v>22</v>
      </c>
      <c r="S175" s="373" t="s">
        <v>44</v>
      </c>
      <c r="T175" s="373" t="s">
        <v>44</v>
      </c>
      <c r="U175" s="373" t="s">
        <v>76</v>
      </c>
      <c r="V175" s="372" t="s">
        <v>44</v>
      </c>
      <c r="W175" s="372" t="s">
        <v>44</v>
      </c>
      <c r="X175" s="372" t="s">
        <v>44</v>
      </c>
      <c r="Y175" s="375" t="s">
        <v>44</v>
      </c>
      <c r="Z175" s="373" t="s">
        <v>44</v>
      </c>
      <c r="AA175" s="373" t="s">
        <v>44</v>
      </c>
      <c r="AB175" s="373" t="s">
        <v>14</v>
      </c>
      <c r="AC175" s="373" t="s">
        <v>68</v>
      </c>
      <c r="AD175" s="373" t="s">
        <v>14</v>
      </c>
      <c r="AE175" s="373" t="s">
        <v>39</v>
      </c>
      <c r="AF175" s="373" t="s">
        <v>44</v>
      </c>
      <c r="AG175" s="373" t="s">
        <v>38</v>
      </c>
      <c r="AH175" s="373">
        <v>1</v>
      </c>
      <c r="AI175" s="373">
        <v>15</v>
      </c>
      <c r="AJ175" s="373" t="s">
        <v>478</v>
      </c>
      <c r="AK175" s="372" t="s">
        <v>44</v>
      </c>
      <c r="AL175" s="373">
        <v>1</v>
      </c>
      <c r="AM175" s="372" t="s">
        <v>37</v>
      </c>
      <c r="AN175" s="373" t="s">
        <v>14</v>
      </c>
      <c r="AO175" s="372">
        <v>75</v>
      </c>
      <c r="AP175" s="373" t="s">
        <v>44</v>
      </c>
      <c r="AQ175" s="373" t="s">
        <v>17</v>
      </c>
      <c r="AR175" s="373" t="s">
        <v>44</v>
      </c>
      <c r="AS175" s="372" t="s">
        <v>44</v>
      </c>
      <c r="AT175" s="373">
        <v>0</v>
      </c>
      <c r="AU175" s="372" t="s">
        <v>44</v>
      </c>
      <c r="AV175" s="372">
        <v>0</v>
      </c>
      <c r="AW175" s="373" t="s">
        <v>44</v>
      </c>
      <c r="AX175" s="373">
        <v>0</v>
      </c>
      <c r="AY175" s="372">
        <v>0</v>
      </c>
      <c r="AZ175" s="373" t="s">
        <v>14</v>
      </c>
      <c r="BA175" s="373" t="s">
        <v>19360</v>
      </c>
      <c r="BB175" s="373" t="s">
        <v>731</v>
      </c>
      <c r="BC175" s="373">
        <v>5</v>
      </c>
      <c r="BD175" s="373">
        <v>100</v>
      </c>
      <c r="BE175" s="374">
        <v>0</v>
      </c>
      <c r="BF175" s="372" t="s">
        <v>44</v>
      </c>
      <c r="BG175" s="372">
        <v>0</v>
      </c>
      <c r="BH175" s="373" t="s">
        <v>44</v>
      </c>
      <c r="BI175" s="373" t="s">
        <v>44</v>
      </c>
      <c r="BJ175" s="373" t="s">
        <v>44</v>
      </c>
      <c r="BK175" s="428">
        <v>0</v>
      </c>
      <c r="BL175" s="399" t="s">
        <v>44</v>
      </c>
      <c r="BM175" s="402" t="s">
        <v>44</v>
      </c>
      <c r="BN175" s="403" t="s">
        <v>44</v>
      </c>
      <c r="BO175" s="403">
        <v>0</v>
      </c>
      <c r="BP175" s="468" t="s">
        <v>44</v>
      </c>
      <c r="BQ175" s="403" t="s">
        <v>44</v>
      </c>
      <c r="BR175" s="403" t="s">
        <v>44</v>
      </c>
      <c r="BS175" s="378">
        <v>5</v>
      </c>
      <c r="BT175" s="373">
        <v>100</v>
      </c>
      <c r="BU175" s="373">
        <v>0</v>
      </c>
      <c r="BV175" s="373" t="s">
        <v>44</v>
      </c>
      <c r="BW175" s="373">
        <v>0</v>
      </c>
      <c r="BX175" s="373" t="s">
        <v>44</v>
      </c>
      <c r="BY175" s="373" t="s">
        <v>44</v>
      </c>
      <c r="BZ175" s="373" t="s">
        <v>44</v>
      </c>
      <c r="CA175" s="373">
        <v>0</v>
      </c>
      <c r="CB175" s="373" t="s">
        <v>44</v>
      </c>
      <c r="CC175" s="373" t="s">
        <v>44</v>
      </c>
      <c r="CD175" s="373" t="s">
        <v>44</v>
      </c>
      <c r="CE175" s="373">
        <v>0</v>
      </c>
      <c r="CF175" s="373" t="s">
        <v>44</v>
      </c>
      <c r="CG175" s="373" t="s">
        <v>44</v>
      </c>
      <c r="CH175" s="372" t="s">
        <v>44</v>
      </c>
      <c r="CI175" s="372" t="s">
        <v>479</v>
      </c>
      <c r="CJ175" s="372">
        <v>100</v>
      </c>
      <c r="CK175" s="372">
        <v>0</v>
      </c>
      <c r="CL175" s="404">
        <v>0</v>
      </c>
      <c r="CM175" s="404">
        <v>0</v>
      </c>
      <c r="CN175" s="404" t="s">
        <v>44</v>
      </c>
      <c r="CO175" s="404" t="s">
        <v>480</v>
      </c>
      <c r="CP175" s="432">
        <v>100</v>
      </c>
      <c r="CQ175" s="380">
        <v>0</v>
      </c>
      <c r="CR175" s="380">
        <v>0</v>
      </c>
      <c r="CS175" s="380">
        <v>0</v>
      </c>
      <c r="CT175" s="381">
        <v>0</v>
      </c>
      <c r="CU175" s="381" t="s">
        <v>44</v>
      </c>
      <c r="CV175" s="381" t="s">
        <v>44</v>
      </c>
      <c r="CW175" s="381" t="s">
        <v>44</v>
      </c>
      <c r="CX175" s="382" t="s">
        <v>44</v>
      </c>
      <c r="CY175" s="382" t="s">
        <v>44</v>
      </c>
      <c r="CZ175" s="382" t="s">
        <v>44</v>
      </c>
      <c r="DA175" s="382" t="s">
        <v>44</v>
      </c>
      <c r="DB175" s="433" t="s">
        <v>44</v>
      </c>
      <c r="DC175" s="538">
        <f t="shared" si="5"/>
        <v>0</v>
      </c>
      <c r="DD175" s="383" t="s">
        <v>19306</v>
      </c>
      <c r="DE175" s="383">
        <v>52</v>
      </c>
      <c r="DF175" s="384" t="s">
        <v>481</v>
      </c>
      <c r="DG175" s="435" t="s">
        <v>14</v>
      </c>
      <c r="DH175" s="385" t="s">
        <v>721</v>
      </c>
      <c r="DI175" s="385" t="s">
        <v>13458</v>
      </c>
      <c r="DJ175" s="385" t="s">
        <v>44</v>
      </c>
      <c r="DK175" s="436" t="s">
        <v>17</v>
      </c>
      <c r="DL175" s="386" t="s">
        <v>44</v>
      </c>
      <c r="DM175" s="386" t="s">
        <v>14</v>
      </c>
      <c r="DN175" s="387" t="s">
        <v>808</v>
      </c>
      <c r="DO175" s="388" t="s">
        <v>31</v>
      </c>
      <c r="DP175" s="388" t="s">
        <v>17</v>
      </c>
      <c r="DQ175" s="388" t="s">
        <v>44</v>
      </c>
      <c r="DR175" s="388" t="s">
        <v>44</v>
      </c>
      <c r="DS175" s="389" t="s">
        <v>32</v>
      </c>
      <c r="DT175" s="392" t="s">
        <v>44</v>
      </c>
      <c r="DU175" s="392" t="s">
        <v>32</v>
      </c>
      <c r="DV175" s="392" t="s">
        <v>44</v>
      </c>
      <c r="DW175" s="392">
        <v>2</v>
      </c>
      <c r="DX175" s="392" t="s">
        <v>17</v>
      </c>
      <c r="DY175" s="444" t="s">
        <v>44</v>
      </c>
      <c r="DZ175" s="445" t="s">
        <v>44</v>
      </c>
      <c r="EA175" s="445" t="s">
        <v>44</v>
      </c>
      <c r="EB175" s="445" t="s">
        <v>44</v>
      </c>
      <c r="EC175" s="445" t="s">
        <v>44</v>
      </c>
      <c r="ED175" s="445" t="s">
        <v>44</v>
      </c>
      <c r="EE175" s="384" t="s">
        <v>44</v>
      </c>
      <c r="EF175" s="383" t="s">
        <v>33</v>
      </c>
      <c r="EG175" s="383" t="s">
        <v>34</v>
      </c>
      <c r="EH175" s="383" t="s">
        <v>487</v>
      </c>
      <c r="EI175" s="383" t="s">
        <v>44</v>
      </c>
      <c r="EJ175" s="383" t="s">
        <v>44</v>
      </c>
      <c r="EK175" s="383" t="s">
        <v>1010</v>
      </c>
      <c r="EL175" s="383" t="s">
        <v>722</v>
      </c>
      <c r="EM175" s="374" t="s">
        <v>44</v>
      </c>
      <c r="EN175" s="373" t="s">
        <v>723</v>
      </c>
      <c r="EO175" s="372" t="s">
        <v>44</v>
      </c>
      <c r="EP175" s="375" t="s">
        <v>17</v>
      </c>
      <c r="EQ175" s="396" t="s">
        <v>44</v>
      </c>
      <c r="ER175" s="396">
        <v>10</v>
      </c>
      <c r="ES175" s="396" t="s">
        <v>14</v>
      </c>
      <c r="ET175" s="375" t="s">
        <v>17456</v>
      </c>
      <c r="EU175" s="372">
        <v>1</v>
      </c>
      <c r="EV175" s="374" t="s">
        <v>17387</v>
      </c>
      <c r="EW175" s="373">
        <v>1</v>
      </c>
      <c r="EX175" s="372" t="s">
        <v>17387</v>
      </c>
      <c r="EY175" s="372">
        <v>0</v>
      </c>
      <c r="EZ175" s="372" t="s">
        <v>44</v>
      </c>
      <c r="FA175" s="373">
        <v>0</v>
      </c>
      <c r="FB175" s="372" t="s">
        <v>44</v>
      </c>
      <c r="FC175" s="373" t="s">
        <v>17456</v>
      </c>
      <c r="FD175" s="373">
        <v>1</v>
      </c>
      <c r="FE175" s="372">
        <v>1</v>
      </c>
      <c r="FF175" s="373">
        <v>0</v>
      </c>
      <c r="FG175" s="373">
        <v>0</v>
      </c>
      <c r="FH175" s="372" t="s">
        <v>44</v>
      </c>
      <c r="FI175" s="526" t="s">
        <v>19361</v>
      </c>
      <c r="FJ175" s="526" t="s">
        <v>19362</v>
      </c>
      <c r="FK175" s="527" t="s">
        <v>19363</v>
      </c>
      <c r="FL175" s="528" t="s">
        <v>19364</v>
      </c>
      <c r="FM175" s="374" t="s">
        <v>19365</v>
      </c>
      <c r="FN175" s="373" t="s">
        <v>19366</v>
      </c>
      <c r="FO175" s="372" t="s">
        <v>19367</v>
      </c>
    </row>
    <row r="176" spans="1:171" ht="12.75" customHeight="1" thickBot="1" x14ac:dyDescent="0.35">
      <c r="A176" s="370">
        <v>179</v>
      </c>
      <c r="B176" s="371" t="s">
        <v>12732</v>
      </c>
      <c r="C176" s="337" t="s">
        <v>19695</v>
      </c>
      <c r="D176" s="337" t="s">
        <v>19695</v>
      </c>
      <c r="E176" s="373" t="s">
        <v>13442</v>
      </c>
      <c r="F176" s="372" t="s">
        <v>44</v>
      </c>
      <c r="G176" s="372" t="s">
        <v>378</v>
      </c>
      <c r="H176" s="372" t="s">
        <v>19</v>
      </c>
      <c r="I176" s="372" t="s">
        <v>44</v>
      </c>
      <c r="J176" s="372" t="s">
        <v>20</v>
      </c>
      <c r="K176" s="373" t="s">
        <v>44</v>
      </c>
      <c r="L176" s="373" t="s">
        <v>21</v>
      </c>
      <c r="M176" s="372" t="s">
        <v>17</v>
      </c>
      <c r="N176" s="372" t="s">
        <v>14</v>
      </c>
      <c r="O176" s="374" t="s">
        <v>44</v>
      </c>
      <c r="P176" s="372" t="s">
        <v>44</v>
      </c>
      <c r="Q176" s="374" t="s">
        <v>44</v>
      </c>
      <c r="R176" s="692" t="s">
        <v>22</v>
      </c>
      <c r="S176" s="373" t="s">
        <v>44</v>
      </c>
      <c r="T176" s="373" t="s">
        <v>44</v>
      </c>
      <c r="U176" s="373" t="s">
        <v>76</v>
      </c>
      <c r="V176" s="372" t="s">
        <v>44</v>
      </c>
      <c r="W176" s="372" t="s">
        <v>44</v>
      </c>
      <c r="X176" s="372" t="s">
        <v>44</v>
      </c>
      <c r="Y176" s="375" t="s">
        <v>44</v>
      </c>
      <c r="Z176" s="373" t="s">
        <v>44</v>
      </c>
      <c r="AA176" s="373" t="s">
        <v>44</v>
      </c>
      <c r="AB176" s="373" t="s">
        <v>17</v>
      </c>
      <c r="AC176" s="373" t="s">
        <v>44</v>
      </c>
      <c r="AD176" s="373" t="s">
        <v>14</v>
      </c>
      <c r="AE176" s="373" t="s">
        <v>39</v>
      </c>
      <c r="AF176" s="373" t="s">
        <v>44</v>
      </c>
      <c r="AG176" s="373" t="s">
        <v>38</v>
      </c>
      <c r="AH176" s="373">
        <v>1</v>
      </c>
      <c r="AI176" s="373">
        <v>20</v>
      </c>
      <c r="AJ176" s="373" t="s">
        <v>483</v>
      </c>
      <c r="AK176" s="372" t="s">
        <v>44</v>
      </c>
      <c r="AL176" s="373">
        <v>3</v>
      </c>
      <c r="AM176" s="372" t="s">
        <v>37</v>
      </c>
      <c r="AN176" s="373" t="s">
        <v>14</v>
      </c>
      <c r="AO176" s="372">
        <v>70</v>
      </c>
      <c r="AP176" s="373" t="s">
        <v>44</v>
      </c>
      <c r="AQ176" s="373" t="s">
        <v>17</v>
      </c>
      <c r="AR176" s="373" t="s">
        <v>44</v>
      </c>
      <c r="AS176" s="373" t="s">
        <v>44</v>
      </c>
      <c r="AT176" s="373">
        <v>0</v>
      </c>
      <c r="AU176" s="372" t="s">
        <v>44</v>
      </c>
      <c r="AV176" s="372">
        <v>0</v>
      </c>
      <c r="AW176" s="373" t="s">
        <v>44</v>
      </c>
      <c r="AX176" s="373">
        <v>0</v>
      </c>
      <c r="AY176" s="372">
        <v>0</v>
      </c>
      <c r="AZ176" s="373" t="s">
        <v>14</v>
      </c>
      <c r="BA176" s="373" t="s">
        <v>19252</v>
      </c>
      <c r="BB176" s="373" t="s">
        <v>486</v>
      </c>
      <c r="BC176" s="373">
        <v>2</v>
      </c>
      <c r="BD176" s="373">
        <v>100</v>
      </c>
      <c r="BE176" s="374">
        <v>0</v>
      </c>
      <c r="BF176" s="372" t="s">
        <v>44</v>
      </c>
      <c r="BG176" s="372">
        <v>0</v>
      </c>
      <c r="BH176" s="373" t="s">
        <v>44</v>
      </c>
      <c r="BI176" s="373" t="s">
        <v>44</v>
      </c>
      <c r="BJ176" s="373" t="s">
        <v>44</v>
      </c>
      <c r="BK176" s="373">
        <v>0</v>
      </c>
      <c r="BL176" s="399" t="s">
        <v>44</v>
      </c>
      <c r="BM176" s="402" t="s">
        <v>44</v>
      </c>
      <c r="BN176" s="403" t="s">
        <v>44</v>
      </c>
      <c r="BO176" s="403">
        <v>0</v>
      </c>
      <c r="BP176" s="402" t="s">
        <v>44</v>
      </c>
      <c r="BQ176" s="403" t="s">
        <v>44</v>
      </c>
      <c r="BR176" s="403" t="s">
        <v>44</v>
      </c>
      <c r="BS176" s="408">
        <v>0</v>
      </c>
      <c r="BT176" s="373" t="s">
        <v>44</v>
      </c>
      <c r="BU176" s="373" t="s">
        <v>44</v>
      </c>
      <c r="BV176" s="373" t="s">
        <v>44</v>
      </c>
      <c r="BW176" s="372">
        <v>0</v>
      </c>
      <c r="BX176" s="373" t="s">
        <v>44</v>
      </c>
      <c r="BY176" s="373" t="s">
        <v>44</v>
      </c>
      <c r="BZ176" s="374" t="s">
        <v>44</v>
      </c>
      <c r="CA176" s="373">
        <v>0</v>
      </c>
      <c r="CB176" s="373" t="s">
        <v>44</v>
      </c>
      <c r="CC176" s="373" t="s">
        <v>44</v>
      </c>
      <c r="CD176" s="373" t="s">
        <v>44</v>
      </c>
      <c r="CE176" s="373">
        <v>0</v>
      </c>
      <c r="CF176" s="373" t="s">
        <v>44</v>
      </c>
      <c r="CG176" s="373" t="s">
        <v>44</v>
      </c>
      <c r="CH176" s="372" t="s">
        <v>44</v>
      </c>
      <c r="CI176" s="372" t="s">
        <v>736</v>
      </c>
      <c r="CJ176" s="372">
        <v>30</v>
      </c>
      <c r="CK176" s="372">
        <v>70</v>
      </c>
      <c r="CL176" s="404">
        <v>0</v>
      </c>
      <c r="CM176" s="404">
        <v>0</v>
      </c>
      <c r="CN176" s="404" t="s">
        <v>44</v>
      </c>
      <c r="CO176" s="404" t="s">
        <v>480</v>
      </c>
      <c r="CP176" s="432">
        <v>100</v>
      </c>
      <c r="CQ176" s="380">
        <v>0</v>
      </c>
      <c r="CR176" s="380">
        <v>0</v>
      </c>
      <c r="CS176" s="380">
        <v>0</v>
      </c>
      <c r="CT176" s="381">
        <v>0</v>
      </c>
      <c r="CU176" s="381" t="s">
        <v>44</v>
      </c>
      <c r="CV176" s="381" t="s">
        <v>63</v>
      </c>
      <c r="CW176" s="381">
        <v>0</v>
      </c>
      <c r="CX176" s="382">
        <v>100</v>
      </c>
      <c r="CY176" s="382">
        <v>0</v>
      </c>
      <c r="CZ176" s="382">
        <v>0</v>
      </c>
      <c r="DA176" s="382">
        <v>0</v>
      </c>
      <c r="DB176" s="383">
        <v>0</v>
      </c>
      <c r="DC176" s="538">
        <f t="shared" si="5"/>
        <v>100</v>
      </c>
      <c r="DD176" s="383" t="s">
        <v>19271</v>
      </c>
      <c r="DE176" s="383">
        <v>28</v>
      </c>
      <c r="DF176" s="452" t="s">
        <v>17369</v>
      </c>
      <c r="DG176" s="435" t="s">
        <v>14</v>
      </c>
      <c r="DH176" s="385" t="s">
        <v>721</v>
      </c>
      <c r="DI176" s="385" t="s">
        <v>752</v>
      </c>
      <c r="DJ176" s="385" t="s">
        <v>44</v>
      </c>
      <c r="DK176" s="436" t="s">
        <v>17</v>
      </c>
      <c r="DL176" s="386" t="s">
        <v>44</v>
      </c>
      <c r="DM176" s="386" t="s">
        <v>14</v>
      </c>
      <c r="DN176" s="387" t="s">
        <v>40</v>
      </c>
      <c r="DO176" s="388" t="s">
        <v>31</v>
      </c>
      <c r="DP176" s="388" t="s">
        <v>14</v>
      </c>
      <c r="DQ176" s="388" t="s">
        <v>30</v>
      </c>
      <c r="DR176" s="388" t="s">
        <v>19272</v>
      </c>
      <c r="DS176" s="389" t="s">
        <v>32</v>
      </c>
      <c r="DT176" s="392" t="s">
        <v>44</v>
      </c>
      <c r="DU176" s="392" t="s">
        <v>32</v>
      </c>
      <c r="DV176" s="392" t="s">
        <v>44</v>
      </c>
      <c r="DW176" s="392">
        <v>4</v>
      </c>
      <c r="DX176" s="392" t="s">
        <v>17</v>
      </c>
      <c r="DY176" s="444" t="s">
        <v>33</v>
      </c>
      <c r="DZ176" s="445" t="s">
        <v>34</v>
      </c>
      <c r="EA176" s="445" t="s">
        <v>19243</v>
      </c>
      <c r="EB176" s="445" t="s">
        <v>19273</v>
      </c>
      <c r="EC176" s="445" t="s">
        <v>44</v>
      </c>
      <c r="ED176" s="445" t="s">
        <v>44</v>
      </c>
      <c r="EE176" s="384" t="s">
        <v>1010</v>
      </c>
      <c r="EF176" s="383" t="s">
        <v>44</v>
      </c>
      <c r="EG176" s="383" t="s">
        <v>44</v>
      </c>
      <c r="EH176" s="383" t="s">
        <v>44</v>
      </c>
      <c r="EI176" s="383" t="s">
        <v>44</v>
      </c>
      <c r="EJ176" s="383" t="s">
        <v>44</v>
      </c>
      <c r="EK176" s="383" t="s">
        <v>44</v>
      </c>
      <c r="EL176" s="383" t="s">
        <v>891</v>
      </c>
      <c r="EM176" s="374" t="s">
        <v>44</v>
      </c>
      <c r="EN176" s="373" t="s">
        <v>723</v>
      </c>
      <c r="EO176" s="373" t="s">
        <v>44</v>
      </c>
      <c r="EP176" s="375" t="s">
        <v>17</v>
      </c>
      <c r="EQ176" s="396" t="s">
        <v>44</v>
      </c>
      <c r="ER176" s="396">
        <v>5</v>
      </c>
      <c r="ES176" s="396" t="s">
        <v>14</v>
      </c>
      <c r="ET176" s="375" t="s">
        <v>39</v>
      </c>
      <c r="EU176" s="372">
        <v>1</v>
      </c>
      <c r="EV176" s="374" t="s">
        <v>17387</v>
      </c>
      <c r="EW176" s="373">
        <v>0</v>
      </c>
      <c r="EX176" s="372" t="s">
        <v>44</v>
      </c>
      <c r="EY176" s="372">
        <v>0</v>
      </c>
      <c r="EZ176" s="372" t="s">
        <v>44</v>
      </c>
      <c r="FA176" s="373">
        <v>0</v>
      </c>
      <c r="FB176" s="372" t="s">
        <v>44</v>
      </c>
      <c r="FC176" s="373" t="s">
        <v>39</v>
      </c>
      <c r="FD176" s="373">
        <v>1</v>
      </c>
      <c r="FE176" s="372">
        <v>0</v>
      </c>
      <c r="FF176" s="373">
        <v>0</v>
      </c>
      <c r="FG176" s="373">
        <v>0</v>
      </c>
      <c r="FH176" s="372" t="s">
        <v>44</v>
      </c>
      <c r="FI176" s="526" t="s">
        <v>19274</v>
      </c>
      <c r="FJ176" s="526" t="s">
        <v>19275</v>
      </c>
      <c r="FK176" s="526" t="s">
        <v>19276</v>
      </c>
      <c r="FL176" s="526" t="s">
        <v>19277</v>
      </c>
      <c r="FM176" s="467" t="s">
        <v>19278</v>
      </c>
      <c r="FN176" s="372" t="s">
        <v>19279</v>
      </c>
      <c r="FO176" s="372" t="s">
        <v>19251</v>
      </c>
    </row>
    <row r="177" spans="1:171" ht="12.75" customHeight="1" thickBot="1" x14ac:dyDescent="0.35">
      <c r="A177" s="370">
        <v>180</v>
      </c>
      <c r="B177" s="700" t="s">
        <v>728</v>
      </c>
      <c r="C177" s="337" t="s">
        <v>19695</v>
      </c>
      <c r="D177" s="337" t="s">
        <v>19695</v>
      </c>
      <c r="E177" s="399" t="s">
        <v>13442</v>
      </c>
      <c r="F177" s="398" t="s">
        <v>44</v>
      </c>
      <c r="G177" s="398" t="s">
        <v>376</v>
      </c>
      <c r="H177" s="398" t="s">
        <v>19</v>
      </c>
      <c r="I177" s="398" t="s">
        <v>44</v>
      </c>
      <c r="J177" s="398" t="s">
        <v>20</v>
      </c>
      <c r="K177" s="399" t="s">
        <v>44</v>
      </c>
      <c r="L177" s="702" t="s">
        <v>21</v>
      </c>
      <c r="M177" s="372" t="s">
        <v>17</v>
      </c>
      <c r="N177" s="703" t="s">
        <v>14</v>
      </c>
      <c r="O177" s="704" t="s">
        <v>44</v>
      </c>
      <c r="P177" s="701" t="s">
        <v>44</v>
      </c>
      <c r="Q177" s="400" t="s">
        <v>44</v>
      </c>
      <c r="R177" s="692" t="s">
        <v>22</v>
      </c>
      <c r="S177" s="399" t="s">
        <v>44</v>
      </c>
      <c r="T177" s="399" t="s">
        <v>44</v>
      </c>
      <c r="U177" s="399" t="s">
        <v>23</v>
      </c>
      <c r="V177" s="398" t="s">
        <v>37</v>
      </c>
      <c r="W177" s="398" t="s">
        <v>19280</v>
      </c>
      <c r="X177" s="398">
        <v>1</v>
      </c>
      <c r="Y177" s="401">
        <v>1260</v>
      </c>
      <c r="Z177" s="399" t="s">
        <v>24</v>
      </c>
      <c r="AA177" s="399" t="s">
        <v>19281</v>
      </c>
      <c r="AB177" s="399" t="s">
        <v>17</v>
      </c>
      <c r="AC177" s="399" t="s">
        <v>44</v>
      </c>
      <c r="AD177" s="399" t="s">
        <v>14</v>
      </c>
      <c r="AE177" s="399" t="s">
        <v>39</v>
      </c>
      <c r="AF177" s="399" t="s">
        <v>44</v>
      </c>
      <c r="AG177" s="399" t="s">
        <v>38</v>
      </c>
      <c r="AH177" s="399">
        <v>3</v>
      </c>
      <c r="AI177" s="399">
        <v>20</v>
      </c>
      <c r="AJ177" s="399" t="s">
        <v>483</v>
      </c>
      <c r="AK177" s="398" t="s">
        <v>44</v>
      </c>
      <c r="AL177" s="399">
        <v>3</v>
      </c>
      <c r="AM177" s="398" t="s">
        <v>37</v>
      </c>
      <c r="AN177" s="399" t="s">
        <v>14</v>
      </c>
      <c r="AO177" s="398">
        <v>75</v>
      </c>
      <c r="AP177" s="399" t="s">
        <v>44</v>
      </c>
      <c r="AQ177" s="399" t="s">
        <v>17</v>
      </c>
      <c r="AR177" s="373" t="s">
        <v>44</v>
      </c>
      <c r="AS177" s="373" t="s">
        <v>44</v>
      </c>
      <c r="AT177" s="374">
        <v>0</v>
      </c>
      <c r="AU177" s="372" t="s">
        <v>44</v>
      </c>
      <c r="AV177" s="701">
        <v>0</v>
      </c>
      <c r="AW177" s="708" t="s">
        <v>44</v>
      </c>
      <c r="AX177" s="708">
        <v>0</v>
      </c>
      <c r="AY177" s="701">
        <v>0</v>
      </c>
      <c r="AZ177" s="708" t="s">
        <v>14</v>
      </c>
      <c r="BA177" s="708" t="s">
        <v>19252</v>
      </c>
      <c r="BB177" s="708" t="s">
        <v>731</v>
      </c>
      <c r="BC177" s="708">
        <v>5</v>
      </c>
      <c r="BD177" s="708">
        <v>100</v>
      </c>
      <c r="BE177" s="713">
        <v>0</v>
      </c>
      <c r="BF177" s="701" t="s">
        <v>44</v>
      </c>
      <c r="BG177" s="701">
        <v>0</v>
      </c>
      <c r="BH177" s="708" t="s">
        <v>44</v>
      </c>
      <c r="BI177" s="708" t="s">
        <v>44</v>
      </c>
      <c r="BJ177" s="473" t="s">
        <v>44</v>
      </c>
      <c r="BK177" s="473">
        <v>0</v>
      </c>
      <c r="BL177" s="708" t="s">
        <v>44</v>
      </c>
      <c r="BM177" s="714" t="s">
        <v>44</v>
      </c>
      <c r="BN177" s="715" t="s">
        <v>44</v>
      </c>
      <c r="BO177" s="715">
        <v>0</v>
      </c>
      <c r="BP177" s="714" t="s">
        <v>44</v>
      </c>
      <c r="BQ177" s="715" t="s">
        <v>44</v>
      </c>
      <c r="BR177" s="715" t="s">
        <v>44</v>
      </c>
      <c r="BS177" s="408">
        <v>30</v>
      </c>
      <c r="BT177" s="708">
        <v>0</v>
      </c>
      <c r="BU177" s="708">
        <v>100</v>
      </c>
      <c r="BV177" s="708" t="s">
        <v>19253</v>
      </c>
      <c r="BW177" s="701">
        <v>0</v>
      </c>
      <c r="BX177" s="708" t="s">
        <v>44</v>
      </c>
      <c r="BY177" s="708" t="s">
        <v>44</v>
      </c>
      <c r="BZ177" s="708" t="s">
        <v>44</v>
      </c>
      <c r="CA177" s="708">
        <v>0</v>
      </c>
      <c r="CB177" s="708" t="s">
        <v>44</v>
      </c>
      <c r="CC177" s="708" t="s">
        <v>44</v>
      </c>
      <c r="CD177" s="708" t="s">
        <v>44</v>
      </c>
      <c r="CE177" s="708">
        <v>0</v>
      </c>
      <c r="CF177" s="708" t="s">
        <v>44</v>
      </c>
      <c r="CG177" s="708" t="s">
        <v>44</v>
      </c>
      <c r="CH177" s="701" t="s">
        <v>44</v>
      </c>
      <c r="CI177" s="398" t="s">
        <v>736</v>
      </c>
      <c r="CJ177" s="701">
        <v>30</v>
      </c>
      <c r="CK177" s="398">
        <v>70</v>
      </c>
      <c r="CL177" s="716">
        <v>0</v>
      </c>
      <c r="CM177" s="716">
        <v>0</v>
      </c>
      <c r="CN177" s="716" t="s">
        <v>44</v>
      </c>
      <c r="CO177" s="716" t="s">
        <v>480</v>
      </c>
      <c r="CP177" s="478">
        <v>100</v>
      </c>
      <c r="CQ177" s="479">
        <v>0</v>
      </c>
      <c r="CR177" s="479">
        <v>0</v>
      </c>
      <c r="CS177" s="479">
        <v>0</v>
      </c>
      <c r="CT177" s="480">
        <v>0</v>
      </c>
      <c r="CU177" s="480" t="s">
        <v>44</v>
      </c>
      <c r="CV177" s="480" t="s">
        <v>63</v>
      </c>
      <c r="CW177" s="480">
        <v>0</v>
      </c>
      <c r="CX177" s="481">
        <v>100</v>
      </c>
      <c r="CY177" s="481">
        <v>0</v>
      </c>
      <c r="CZ177" s="481">
        <v>0</v>
      </c>
      <c r="DA177" s="481">
        <v>0</v>
      </c>
      <c r="DB177" s="483">
        <v>0</v>
      </c>
      <c r="DC177" s="538">
        <f t="shared" si="5"/>
        <v>100</v>
      </c>
      <c r="DD177" s="483" t="s">
        <v>19282</v>
      </c>
      <c r="DE177" s="483">
        <v>43</v>
      </c>
      <c r="DF177" s="722" t="s">
        <v>17369</v>
      </c>
      <c r="DG177" s="485" t="s">
        <v>14</v>
      </c>
      <c r="DH177" s="486" t="s">
        <v>721</v>
      </c>
      <c r="DI177" s="486" t="s">
        <v>850</v>
      </c>
      <c r="DJ177" s="486" t="s">
        <v>44</v>
      </c>
      <c r="DK177" s="487" t="s">
        <v>17</v>
      </c>
      <c r="DL177" s="488" t="s">
        <v>44</v>
      </c>
      <c r="DM177" s="488" t="s">
        <v>14</v>
      </c>
      <c r="DN177" s="489" t="s">
        <v>808</v>
      </c>
      <c r="DO177" s="490" t="s">
        <v>31</v>
      </c>
      <c r="DP177" s="490" t="s">
        <v>17</v>
      </c>
      <c r="DQ177" s="490" t="s">
        <v>44</v>
      </c>
      <c r="DR177" s="490" t="s">
        <v>44</v>
      </c>
      <c r="DS177" s="491" t="s">
        <v>32</v>
      </c>
      <c r="DT177" s="492" t="s">
        <v>44</v>
      </c>
      <c r="DU177" s="492" t="s">
        <v>32</v>
      </c>
      <c r="DV177" s="492" t="s">
        <v>44</v>
      </c>
      <c r="DW177" s="492">
        <v>5</v>
      </c>
      <c r="DX177" s="492" t="s">
        <v>17</v>
      </c>
      <c r="DY177" s="494" t="s">
        <v>33</v>
      </c>
      <c r="DZ177" s="736" t="s">
        <v>34</v>
      </c>
      <c r="EA177" s="496" t="s">
        <v>19254</v>
      </c>
      <c r="EB177" s="496" t="s">
        <v>19283</v>
      </c>
      <c r="EC177" s="496" t="s">
        <v>44</v>
      </c>
      <c r="ED177" s="496" t="s">
        <v>44</v>
      </c>
      <c r="EE177" s="484" t="s">
        <v>1010</v>
      </c>
      <c r="EF177" s="483" t="s">
        <v>44</v>
      </c>
      <c r="EG177" s="483" t="s">
        <v>44</v>
      </c>
      <c r="EH177" s="483" t="s">
        <v>44</v>
      </c>
      <c r="EI177" s="483" t="s">
        <v>44</v>
      </c>
      <c r="EJ177" s="483" t="s">
        <v>44</v>
      </c>
      <c r="EK177" s="483" t="s">
        <v>44</v>
      </c>
      <c r="EL177" s="483" t="s">
        <v>722</v>
      </c>
      <c r="EM177" s="713" t="s">
        <v>44</v>
      </c>
      <c r="EN177" s="708" t="s">
        <v>723</v>
      </c>
      <c r="EO177" s="708" t="s">
        <v>44</v>
      </c>
      <c r="EP177" s="728" t="s">
        <v>17</v>
      </c>
      <c r="EQ177" s="733" t="s">
        <v>44</v>
      </c>
      <c r="ER177" s="733">
        <v>10</v>
      </c>
      <c r="ES177" s="733" t="s">
        <v>14</v>
      </c>
      <c r="ET177" s="728" t="s">
        <v>39</v>
      </c>
      <c r="EU177" s="701">
        <v>2</v>
      </c>
      <c r="EV177" s="713" t="s">
        <v>17387</v>
      </c>
      <c r="EW177" s="708">
        <v>0</v>
      </c>
      <c r="EX177" s="701" t="s">
        <v>44</v>
      </c>
      <c r="EY177" s="701">
        <v>0</v>
      </c>
      <c r="EZ177" s="701" t="s">
        <v>44</v>
      </c>
      <c r="FA177" s="708">
        <v>0</v>
      </c>
      <c r="FB177" s="701" t="s">
        <v>44</v>
      </c>
      <c r="FC177" s="708" t="s">
        <v>39</v>
      </c>
      <c r="FD177" s="708">
        <v>2</v>
      </c>
      <c r="FE177" s="701">
        <v>0</v>
      </c>
      <c r="FF177" s="708">
        <v>0</v>
      </c>
      <c r="FG177" s="708">
        <v>0</v>
      </c>
      <c r="FH177" s="701" t="s">
        <v>44</v>
      </c>
      <c r="FI177" s="741" t="s">
        <v>19284</v>
      </c>
      <c r="FJ177" s="741" t="s">
        <v>19285</v>
      </c>
      <c r="FK177" s="742" t="s">
        <v>19286</v>
      </c>
      <c r="FL177" s="741" t="s">
        <v>19287</v>
      </c>
      <c r="FM177" s="713" t="s">
        <v>19288</v>
      </c>
      <c r="FN177" s="708" t="s">
        <v>19289</v>
      </c>
      <c r="FO177" s="701" t="s">
        <v>19251</v>
      </c>
    </row>
    <row r="178" spans="1:171" ht="12.75" customHeight="1" thickBot="1" x14ac:dyDescent="0.35">
      <c r="A178" s="370">
        <v>185</v>
      </c>
      <c r="B178" s="700" t="s">
        <v>8285</v>
      </c>
      <c r="C178" s="337" t="s">
        <v>19695</v>
      </c>
      <c r="D178" s="337" t="s">
        <v>19695</v>
      </c>
      <c r="E178" s="399" t="s">
        <v>13442</v>
      </c>
      <c r="F178" s="398" t="s">
        <v>44</v>
      </c>
      <c r="G178" s="398" t="s">
        <v>371</v>
      </c>
      <c r="H178" s="398" t="s">
        <v>19</v>
      </c>
      <c r="I178" s="398" t="s">
        <v>44</v>
      </c>
      <c r="J178" s="398" t="s">
        <v>20</v>
      </c>
      <c r="K178" s="399" t="s">
        <v>44</v>
      </c>
      <c r="L178" s="702" t="s">
        <v>21</v>
      </c>
      <c r="M178" s="372" t="s">
        <v>17</v>
      </c>
      <c r="N178" s="703" t="s">
        <v>14</v>
      </c>
      <c r="O178" s="704" t="s">
        <v>44</v>
      </c>
      <c r="P178" s="701" t="s">
        <v>44</v>
      </c>
      <c r="Q178" s="400" t="s">
        <v>44</v>
      </c>
      <c r="R178" s="692" t="s">
        <v>22</v>
      </c>
      <c r="S178" s="399" t="s">
        <v>44</v>
      </c>
      <c r="T178" s="399" t="s">
        <v>44</v>
      </c>
      <c r="U178" s="399" t="s">
        <v>76</v>
      </c>
      <c r="V178" s="398" t="s">
        <v>44</v>
      </c>
      <c r="W178" s="398" t="s">
        <v>44</v>
      </c>
      <c r="X178" s="398" t="s">
        <v>44</v>
      </c>
      <c r="Y178" s="401" t="s">
        <v>44</v>
      </c>
      <c r="Z178" s="399" t="s">
        <v>44</v>
      </c>
      <c r="AA178" s="399" t="s">
        <v>44</v>
      </c>
      <c r="AB178" s="399" t="s">
        <v>14</v>
      </c>
      <c r="AC178" s="399" t="s">
        <v>48</v>
      </c>
      <c r="AD178" s="399" t="s">
        <v>14</v>
      </c>
      <c r="AE178" s="399" t="s">
        <v>39</v>
      </c>
      <c r="AF178" s="399" t="s">
        <v>48</v>
      </c>
      <c r="AG178" s="399" t="s">
        <v>38</v>
      </c>
      <c r="AH178" s="399">
        <v>2</v>
      </c>
      <c r="AI178" s="399">
        <v>25</v>
      </c>
      <c r="AJ178" s="399" t="s">
        <v>483</v>
      </c>
      <c r="AK178" s="398" t="s">
        <v>44</v>
      </c>
      <c r="AL178" s="399">
        <v>2</v>
      </c>
      <c r="AM178" s="398" t="s">
        <v>37</v>
      </c>
      <c r="AN178" s="399" t="s">
        <v>14</v>
      </c>
      <c r="AO178" s="398">
        <v>70</v>
      </c>
      <c r="AP178" s="399" t="s">
        <v>44</v>
      </c>
      <c r="AQ178" s="399" t="s">
        <v>17</v>
      </c>
      <c r="AR178" s="399" t="s">
        <v>44</v>
      </c>
      <c r="AS178" s="399" t="s">
        <v>44</v>
      </c>
      <c r="AT178" s="399">
        <v>0</v>
      </c>
      <c r="AU178" s="398" t="s">
        <v>44</v>
      </c>
      <c r="AV178" s="701">
        <v>0</v>
      </c>
      <c r="AW178" s="708" t="s">
        <v>44</v>
      </c>
      <c r="AX178" s="708">
        <v>0</v>
      </c>
      <c r="AY178" s="709">
        <v>0</v>
      </c>
      <c r="AZ178" s="711" t="s">
        <v>14</v>
      </c>
      <c r="BA178" s="711" t="s">
        <v>19219</v>
      </c>
      <c r="BB178" s="708" t="s">
        <v>802</v>
      </c>
      <c r="BC178" s="708">
        <v>2</v>
      </c>
      <c r="BD178" s="708">
        <v>100</v>
      </c>
      <c r="BE178" s="713">
        <v>0</v>
      </c>
      <c r="BF178" s="701" t="s">
        <v>44</v>
      </c>
      <c r="BG178" s="701">
        <v>0</v>
      </c>
      <c r="BH178" s="708" t="s">
        <v>44</v>
      </c>
      <c r="BI178" s="708" t="s">
        <v>44</v>
      </c>
      <c r="BJ178" s="473" t="s">
        <v>44</v>
      </c>
      <c r="BK178" s="712">
        <v>0</v>
      </c>
      <c r="BL178" s="708" t="s">
        <v>44</v>
      </c>
      <c r="BM178" s="475" t="s">
        <v>44</v>
      </c>
      <c r="BN178" s="476" t="s">
        <v>44</v>
      </c>
      <c r="BO178" s="476">
        <v>0</v>
      </c>
      <c r="BP178" s="475" t="s">
        <v>44</v>
      </c>
      <c r="BQ178" s="476" t="s">
        <v>44</v>
      </c>
      <c r="BR178" s="476" t="s">
        <v>44</v>
      </c>
      <c r="BS178" s="378">
        <v>7</v>
      </c>
      <c r="BT178" s="708">
        <v>0</v>
      </c>
      <c r="BU178" s="708">
        <v>100</v>
      </c>
      <c r="BV178" s="708" t="s">
        <v>19253</v>
      </c>
      <c r="BW178" s="701">
        <v>0</v>
      </c>
      <c r="BX178" s="708" t="s">
        <v>44</v>
      </c>
      <c r="BY178" s="708" t="s">
        <v>44</v>
      </c>
      <c r="BZ178" s="708" t="s">
        <v>44</v>
      </c>
      <c r="CA178" s="708">
        <v>2</v>
      </c>
      <c r="CB178" s="708">
        <v>0</v>
      </c>
      <c r="CC178" s="708">
        <v>100</v>
      </c>
      <c r="CD178" s="708" t="s">
        <v>19253</v>
      </c>
      <c r="CE178" s="708">
        <v>0</v>
      </c>
      <c r="CF178" s="708" t="s">
        <v>44</v>
      </c>
      <c r="CG178" s="708" t="s">
        <v>44</v>
      </c>
      <c r="CH178" s="701" t="s">
        <v>44</v>
      </c>
      <c r="CI178" s="398" t="s">
        <v>736</v>
      </c>
      <c r="CJ178" s="701">
        <v>30</v>
      </c>
      <c r="CK178" s="398">
        <v>70</v>
      </c>
      <c r="CL178" s="477">
        <v>0</v>
      </c>
      <c r="CM178" s="477">
        <v>0</v>
      </c>
      <c r="CN178" s="477" t="s">
        <v>44</v>
      </c>
      <c r="CO178" s="477" t="s">
        <v>480</v>
      </c>
      <c r="CP178" s="478">
        <v>100</v>
      </c>
      <c r="CQ178" s="479">
        <v>0</v>
      </c>
      <c r="CR178" s="479">
        <v>0</v>
      </c>
      <c r="CS178" s="479">
        <v>0</v>
      </c>
      <c r="CT178" s="480">
        <v>0</v>
      </c>
      <c r="CU178" s="480" t="s">
        <v>44</v>
      </c>
      <c r="CV178" s="480" t="s">
        <v>63</v>
      </c>
      <c r="CW178" s="720">
        <v>0</v>
      </c>
      <c r="CX178" s="481">
        <v>100</v>
      </c>
      <c r="CY178" s="481">
        <v>0</v>
      </c>
      <c r="CZ178" s="481">
        <v>0</v>
      </c>
      <c r="DA178" s="481">
        <v>0</v>
      </c>
      <c r="DB178" s="483">
        <v>0</v>
      </c>
      <c r="DC178" s="538">
        <f t="shared" si="5"/>
        <v>100</v>
      </c>
      <c r="DD178" s="483" t="s">
        <v>19325</v>
      </c>
      <c r="DE178" s="483">
        <v>68</v>
      </c>
      <c r="DF178" s="722" t="s">
        <v>13446</v>
      </c>
      <c r="DG178" s="485" t="s">
        <v>14</v>
      </c>
      <c r="DH178" s="486" t="s">
        <v>746</v>
      </c>
      <c r="DI178" s="486" t="s">
        <v>13458</v>
      </c>
      <c r="DJ178" s="486" t="s">
        <v>44</v>
      </c>
      <c r="DK178" s="488" t="s">
        <v>17</v>
      </c>
      <c r="DL178" s="489" t="s">
        <v>44</v>
      </c>
      <c r="DM178" s="489" t="s">
        <v>14</v>
      </c>
      <c r="DN178" s="489" t="s">
        <v>103</v>
      </c>
      <c r="DO178" s="490" t="s">
        <v>31</v>
      </c>
      <c r="DP178" s="490" t="s">
        <v>14</v>
      </c>
      <c r="DQ178" s="490" t="s">
        <v>30</v>
      </c>
      <c r="DR178" s="490" t="s">
        <v>19326</v>
      </c>
      <c r="DS178" s="491" t="s">
        <v>32</v>
      </c>
      <c r="DT178" s="492" t="s">
        <v>44</v>
      </c>
      <c r="DU178" s="492" t="s">
        <v>44</v>
      </c>
      <c r="DV178" s="492" t="s">
        <v>44</v>
      </c>
      <c r="DW178" s="492">
        <v>3</v>
      </c>
      <c r="DX178" s="492" t="s">
        <v>17</v>
      </c>
      <c r="DY178" s="494" t="s">
        <v>33</v>
      </c>
      <c r="DZ178" s="495" t="s">
        <v>34</v>
      </c>
      <c r="EA178" s="495" t="s">
        <v>19254</v>
      </c>
      <c r="EB178" s="495" t="s">
        <v>19327</v>
      </c>
      <c r="EC178" s="495" t="s">
        <v>44</v>
      </c>
      <c r="ED178" s="495" t="s">
        <v>44</v>
      </c>
      <c r="EE178" s="484" t="s">
        <v>1010</v>
      </c>
      <c r="EF178" s="483" t="s">
        <v>44</v>
      </c>
      <c r="EG178" s="483" t="s">
        <v>44</v>
      </c>
      <c r="EH178" s="483" t="s">
        <v>44</v>
      </c>
      <c r="EI178" s="483" t="s">
        <v>44</v>
      </c>
      <c r="EJ178" s="483" t="s">
        <v>44</v>
      </c>
      <c r="EK178" s="483" t="s">
        <v>44</v>
      </c>
      <c r="EL178" s="483" t="s">
        <v>722</v>
      </c>
      <c r="EM178" s="739" t="s">
        <v>44</v>
      </c>
      <c r="EN178" s="708" t="s">
        <v>723</v>
      </c>
      <c r="EO178" s="701" t="s">
        <v>44</v>
      </c>
      <c r="EP178" s="728" t="s">
        <v>17</v>
      </c>
      <c r="EQ178" s="733" t="s">
        <v>44</v>
      </c>
      <c r="ER178" s="733">
        <v>10</v>
      </c>
      <c r="ES178" s="733" t="s">
        <v>14</v>
      </c>
      <c r="ET178" s="728" t="s">
        <v>17407</v>
      </c>
      <c r="EU178" s="708">
        <v>1</v>
      </c>
      <c r="EV178" s="713" t="s">
        <v>17387</v>
      </c>
      <c r="EW178" s="708">
        <v>0</v>
      </c>
      <c r="EX178" s="701" t="s">
        <v>44</v>
      </c>
      <c r="EY178" s="701">
        <v>2</v>
      </c>
      <c r="EZ178" s="701" t="s">
        <v>17387</v>
      </c>
      <c r="FA178" s="708">
        <v>0</v>
      </c>
      <c r="FB178" s="701" t="s">
        <v>44</v>
      </c>
      <c r="FC178" s="708" t="s">
        <v>17407</v>
      </c>
      <c r="FD178" s="708">
        <v>1</v>
      </c>
      <c r="FE178" s="701">
        <v>0</v>
      </c>
      <c r="FF178" s="708">
        <v>2</v>
      </c>
      <c r="FG178" s="708">
        <v>0</v>
      </c>
      <c r="FH178" s="701" t="s">
        <v>44</v>
      </c>
      <c r="FI178" s="741" t="s">
        <v>19328</v>
      </c>
      <c r="FJ178" s="741" t="s">
        <v>19329</v>
      </c>
      <c r="FK178" s="742" t="s">
        <v>19330</v>
      </c>
      <c r="FL178" s="743" t="s">
        <v>19331</v>
      </c>
      <c r="FM178" s="713" t="s">
        <v>19332</v>
      </c>
      <c r="FN178" s="708" t="s">
        <v>19333</v>
      </c>
      <c r="FO178" s="701" t="s">
        <v>19251</v>
      </c>
    </row>
    <row r="179" spans="1:171" ht="12.75" customHeight="1" thickBot="1" x14ac:dyDescent="0.35">
      <c r="A179" s="370">
        <v>202</v>
      </c>
      <c r="B179" s="469" t="s">
        <v>10432</v>
      </c>
      <c r="C179" s="337" t="s">
        <v>19695</v>
      </c>
      <c r="D179" s="337" t="s">
        <v>19695</v>
      </c>
      <c r="E179" s="373" t="s">
        <v>13442</v>
      </c>
      <c r="F179" s="372" t="s">
        <v>44</v>
      </c>
      <c r="G179" s="372" t="s">
        <v>371</v>
      </c>
      <c r="H179" s="372" t="s">
        <v>19</v>
      </c>
      <c r="I179" s="372" t="s">
        <v>44</v>
      </c>
      <c r="J179" s="372" t="s">
        <v>20</v>
      </c>
      <c r="K179" s="373" t="s">
        <v>44</v>
      </c>
      <c r="L179" s="471" t="s">
        <v>21</v>
      </c>
      <c r="M179" s="372" t="s">
        <v>14</v>
      </c>
      <c r="N179" s="472" t="s">
        <v>14</v>
      </c>
      <c r="O179" s="472" t="s">
        <v>44</v>
      </c>
      <c r="P179" s="470" t="s">
        <v>44</v>
      </c>
      <c r="Q179" s="374" t="s">
        <v>44</v>
      </c>
      <c r="R179" s="692" t="s">
        <v>43</v>
      </c>
      <c r="S179" s="373" t="s">
        <v>44</v>
      </c>
      <c r="T179" s="373" t="s">
        <v>44</v>
      </c>
      <c r="U179" s="373" t="s">
        <v>76</v>
      </c>
      <c r="V179" s="372" t="s">
        <v>44</v>
      </c>
      <c r="W179" s="372" t="s">
        <v>44</v>
      </c>
      <c r="X179" s="372" t="s">
        <v>44</v>
      </c>
      <c r="Y179" s="375" t="s">
        <v>44</v>
      </c>
      <c r="Z179" s="373" t="s">
        <v>44</v>
      </c>
      <c r="AA179" s="373" t="s">
        <v>44</v>
      </c>
      <c r="AB179" s="373" t="s">
        <v>14</v>
      </c>
      <c r="AC179" s="373" t="s">
        <v>68</v>
      </c>
      <c r="AD179" s="373" t="s">
        <v>14</v>
      </c>
      <c r="AE179" s="373" t="s">
        <v>48</v>
      </c>
      <c r="AF179" s="373" t="s">
        <v>44</v>
      </c>
      <c r="AG179" s="373" t="s">
        <v>38</v>
      </c>
      <c r="AH179" s="373">
        <v>1</v>
      </c>
      <c r="AI179" s="373">
        <v>80</v>
      </c>
      <c r="AJ179" s="373" t="s">
        <v>483</v>
      </c>
      <c r="AK179" s="372" t="s">
        <v>44</v>
      </c>
      <c r="AL179" s="373">
        <v>7</v>
      </c>
      <c r="AM179" s="374" t="s">
        <v>37</v>
      </c>
      <c r="AN179" s="373" t="s">
        <v>14</v>
      </c>
      <c r="AO179" s="372">
        <v>60</v>
      </c>
      <c r="AP179" s="373" t="s">
        <v>44</v>
      </c>
      <c r="AQ179" s="373" t="s">
        <v>14</v>
      </c>
      <c r="AR179" s="373" t="s">
        <v>13473</v>
      </c>
      <c r="AS179" s="373" t="s">
        <v>44</v>
      </c>
      <c r="AT179" s="374">
        <v>12</v>
      </c>
      <c r="AU179" s="372" t="s">
        <v>19502</v>
      </c>
      <c r="AV179" s="470">
        <v>150000</v>
      </c>
      <c r="AW179" s="473" t="s">
        <v>14</v>
      </c>
      <c r="AX179" s="473">
        <v>12</v>
      </c>
      <c r="AY179" s="470">
        <v>0</v>
      </c>
      <c r="AZ179" s="473" t="s">
        <v>14</v>
      </c>
      <c r="BA179" s="473" t="s">
        <v>13451</v>
      </c>
      <c r="BB179" s="473" t="s">
        <v>486</v>
      </c>
      <c r="BC179" s="473">
        <v>2</v>
      </c>
      <c r="BD179" s="473">
        <v>100</v>
      </c>
      <c r="BE179" s="474">
        <v>0</v>
      </c>
      <c r="BF179" s="470" t="s">
        <v>44</v>
      </c>
      <c r="BG179" s="474">
        <v>0</v>
      </c>
      <c r="BH179" s="473" t="s">
        <v>44</v>
      </c>
      <c r="BI179" s="473" t="s">
        <v>44</v>
      </c>
      <c r="BJ179" s="473" t="s">
        <v>44</v>
      </c>
      <c r="BK179" s="473">
        <v>0</v>
      </c>
      <c r="BL179" s="473" t="s">
        <v>44</v>
      </c>
      <c r="BM179" s="475" t="s">
        <v>44</v>
      </c>
      <c r="BN179" s="476" t="s">
        <v>44</v>
      </c>
      <c r="BO179" s="476">
        <v>0</v>
      </c>
      <c r="BP179" s="475" t="s">
        <v>44</v>
      </c>
      <c r="BQ179" s="476" t="s">
        <v>44</v>
      </c>
      <c r="BR179" s="476" t="s">
        <v>44</v>
      </c>
      <c r="BS179" s="378">
        <v>0</v>
      </c>
      <c r="BT179" s="473" t="s">
        <v>44</v>
      </c>
      <c r="BU179" s="473" t="s">
        <v>44</v>
      </c>
      <c r="BV179" s="473" t="s">
        <v>44</v>
      </c>
      <c r="BW179" s="473">
        <v>0</v>
      </c>
      <c r="BX179" s="473" t="s">
        <v>44</v>
      </c>
      <c r="BY179" s="473" t="s">
        <v>44</v>
      </c>
      <c r="BZ179" s="473" t="s">
        <v>44</v>
      </c>
      <c r="CA179" s="473">
        <v>0</v>
      </c>
      <c r="CB179" s="473" t="s">
        <v>44</v>
      </c>
      <c r="CC179" s="473" t="s">
        <v>44</v>
      </c>
      <c r="CD179" s="473" t="s">
        <v>44</v>
      </c>
      <c r="CE179" s="473">
        <v>0</v>
      </c>
      <c r="CF179" s="473" t="s">
        <v>44</v>
      </c>
      <c r="CG179" s="473" t="s">
        <v>44</v>
      </c>
      <c r="CH179" s="473" t="s">
        <v>44</v>
      </c>
      <c r="CI179" s="372" t="s">
        <v>736</v>
      </c>
      <c r="CJ179" s="470">
        <v>30</v>
      </c>
      <c r="CK179" s="372">
        <v>70</v>
      </c>
      <c r="CL179" s="477">
        <v>0</v>
      </c>
      <c r="CM179" s="477">
        <v>0</v>
      </c>
      <c r="CN179" s="477" t="s">
        <v>44</v>
      </c>
      <c r="CO179" s="477" t="s">
        <v>480</v>
      </c>
      <c r="CP179" s="478">
        <v>100</v>
      </c>
      <c r="CQ179" s="479">
        <v>0</v>
      </c>
      <c r="CR179" s="479">
        <v>0</v>
      </c>
      <c r="CS179" s="479">
        <v>0</v>
      </c>
      <c r="CT179" s="480">
        <v>0</v>
      </c>
      <c r="CU179" s="480" t="s">
        <v>44</v>
      </c>
      <c r="CV179" s="480" t="s">
        <v>63</v>
      </c>
      <c r="CW179" s="480">
        <v>0</v>
      </c>
      <c r="CX179" s="481">
        <v>100</v>
      </c>
      <c r="CY179" s="481">
        <v>0</v>
      </c>
      <c r="CZ179" s="481">
        <v>0</v>
      </c>
      <c r="DA179" s="481">
        <v>0</v>
      </c>
      <c r="DB179" s="482">
        <v>0</v>
      </c>
      <c r="DC179" s="538">
        <f t="shared" si="5"/>
        <v>100</v>
      </c>
      <c r="DD179" s="483" t="s">
        <v>19503</v>
      </c>
      <c r="DE179" s="483">
        <v>64</v>
      </c>
      <c r="DF179" s="484" t="s">
        <v>19049</v>
      </c>
      <c r="DG179" s="485" t="s">
        <v>17</v>
      </c>
      <c r="DH179" s="486" t="s">
        <v>44</v>
      </c>
      <c r="DI179" s="486" t="s">
        <v>44</v>
      </c>
      <c r="DJ179" s="486" t="s">
        <v>44</v>
      </c>
      <c r="DK179" s="487" t="s">
        <v>14</v>
      </c>
      <c r="DL179" s="488" t="s">
        <v>18025</v>
      </c>
      <c r="DM179" s="488" t="s">
        <v>14</v>
      </c>
      <c r="DN179" s="489" t="s">
        <v>60</v>
      </c>
      <c r="DO179" s="490" t="s">
        <v>31</v>
      </c>
      <c r="DP179" s="490" t="s">
        <v>14</v>
      </c>
      <c r="DQ179" s="490" t="s">
        <v>30</v>
      </c>
      <c r="DR179" s="490" t="s">
        <v>19504</v>
      </c>
      <c r="DS179" s="491" t="s">
        <v>32</v>
      </c>
      <c r="DT179" s="492" t="s">
        <v>44</v>
      </c>
      <c r="DU179" s="493" t="s">
        <v>44</v>
      </c>
      <c r="DV179" s="492" t="s">
        <v>44</v>
      </c>
      <c r="DW179" s="492">
        <v>3</v>
      </c>
      <c r="DX179" s="492" t="s">
        <v>14</v>
      </c>
      <c r="DY179" s="494" t="s">
        <v>33</v>
      </c>
      <c r="DZ179" s="495" t="s">
        <v>18260</v>
      </c>
      <c r="EA179" s="496" t="s">
        <v>19505</v>
      </c>
      <c r="EB179" s="496" t="s">
        <v>19506</v>
      </c>
      <c r="EC179" s="496" t="s">
        <v>44</v>
      </c>
      <c r="ED179" s="496" t="s">
        <v>44</v>
      </c>
      <c r="EE179" s="484" t="s">
        <v>44</v>
      </c>
      <c r="EF179" s="483" t="s">
        <v>44</v>
      </c>
      <c r="EG179" s="483" t="s">
        <v>44</v>
      </c>
      <c r="EH179" s="483" t="s">
        <v>44</v>
      </c>
      <c r="EI179" s="483" t="s">
        <v>44</v>
      </c>
      <c r="EJ179" s="483" t="s">
        <v>44</v>
      </c>
      <c r="EK179" s="483" t="s">
        <v>44</v>
      </c>
      <c r="EL179" s="483" t="s">
        <v>492</v>
      </c>
      <c r="EM179" s="474" t="s">
        <v>19507</v>
      </c>
      <c r="EN179" s="473" t="s">
        <v>482</v>
      </c>
      <c r="EO179" s="473" t="s">
        <v>44</v>
      </c>
      <c r="EP179" s="474" t="s">
        <v>17</v>
      </c>
      <c r="EQ179" s="474" t="s">
        <v>44</v>
      </c>
      <c r="ER179" s="497">
        <v>1</v>
      </c>
      <c r="ES179" s="498" t="s">
        <v>14</v>
      </c>
      <c r="ET179" s="497" t="s">
        <v>17456</v>
      </c>
      <c r="EU179" s="473">
        <v>1</v>
      </c>
      <c r="EV179" s="474" t="s">
        <v>17387</v>
      </c>
      <c r="EW179" s="473">
        <v>1</v>
      </c>
      <c r="EX179" s="470" t="s">
        <v>17387</v>
      </c>
      <c r="EY179" s="470">
        <v>0</v>
      </c>
      <c r="EZ179" s="474" t="s">
        <v>44</v>
      </c>
      <c r="FA179" s="473">
        <v>0</v>
      </c>
      <c r="FB179" s="473" t="s">
        <v>44</v>
      </c>
      <c r="FC179" s="473" t="s">
        <v>17758</v>
      </c>
      <c r="FD179" s="473">
        <v>1</v>
      </c>
      <c r="FE179" s="470">
        <v>1</v>
      </c>
      <c r="FF179" s="473">
        <v>1</v>
      </c>
      <c r="FG179" s="473">
        <v>0</v>
      </c>
      <c r="FH179" s="473" t="s">
        <v>44</v>
      </c>
      <c r="FI179" s="536" t="s">
        <v>19508</v>
      </c>
      <c r="FJ179" s="536" t="s">
        <v>19509</v>
      </c>
      <c r="FK179" s="536" t="s">
        <v>19510</v>
      </c>
      <c r="FL179" s="537" t="s">
        <v>19511</v>
      </c>
      <c r="FM179" s="474" t="s">
        <v>19512</v>
      </c>
      <c r="FN179" s="470" t="s">
        <v>19513</v>
      </c>
      <c r="FO179" s="470" t="s">
        <v>19514</v>
      </c>
    </row>
    <row r="180" spans="1:171" ht="12.75" customHeight="1" thickBot="1" x14ac:dyDescent="0.35">
      <c r="A180" s="370">
        <v>194</v>
      </c>
      <c r="B180" s="469" t="s">
        <v>9645</v>
      </c>
      <c r="C180" s="337" t="s">
        <v>19695</v>
      </c>
      <c r="D180" s="337" t="s">
        <v>19695</v>
      </c>
      <c r="E180" s="373" t="s">
        <v>13442</v>
      </c>
      <c r="F180" s="372" t="s">
        <v>44</v>
      </c>
      <c r="G180" s="372" t="s">
        <v>376</v>
      </c>
      <c r="H180" s="372" t="s">
        <v>58</v>
      </c>
      <c r="I180" s="372" t="s">
        <v>44</v>
      </c>
      <c r="J180" s="372" t="s">
        <v>17552</v>
      </c>
      <c r="K180" s="373" t="s">
        <v>44</v>
      </c>
      <c r="L180" s="471" t="s">
        <v>21</v>
      </c>
      <c r="M180" s="372" t="s">
        <v>14</v>
      </c>
      <c r="N180" s="472" t="s">
        <v>14</v>
      </c>
      <c r="O180" s="472" t="s">
        <v>44</v>
      </c>
      <c r="P180" s="470" t="s">
        <v>44</v>
      </c>
      <c r="Q180" s="374" t="s">
        <v>44</v>
      </c>
      <c r="R180" s="692" t="s">
        <v>47</v>
      </c>
      <c r="S180" s="373" t="s">
        <v>48</v>
      </c>
      <c r="T180" s="373" t="s">
        <v>44</v>
      </c>
      <c r="U180" s="373" t="s">
        <v>44</v>
      </c>
      <c r="V180" s="372" t="s">
        <v>44</v>
      </c>
      <c r="W180" s="372" t="s">
        <v>44</v>
      </c>
      <c r="X180" s="372" t="s">
        <v>44</v>
      </c>
      <c r="Y180" s="375" t="s">
        <v>44</v>
      </c>
      <c r="Z180" s="373" t="s">
        <v>44</v>
      </c>
      <c r="AA180" s="373" t="s">
        <v>44</v>
      </c>
      <c r="AB180" s="373" t="s">
        <v>17</v>
      </c>
      <c r="AC180" s="373" t="s">
        <v>44</v>
      </c>
      <c r="AD180" s="373" t="s">
        <v>17</v>
      </c>
      <c r="AE180" s="373" t="s">
        <v>44</v>
      </c>
      <c r="AF180" s="373" t="s">
        <v>44</v>
      </c>
      <c r="AG180" s="373" t="s">
        <v>26</v>
      </c>
      <c r="AH180" s="373">
        <v>3</v>
      </c>
      <c r="AI180" s="373">
        <v>30</v>
      </c>
      <c r="AJ180" s="373" t="s">
        <v>483</v>
      </c>
      <c r="AK180" s="372" t="s">
        <v>44</v>
      </c>
      <c r="AL180" s="373">
        <v>5</v>
      </c>
      <c r="AM180" s="374" t="s">
        <v>37</v>
      </c>
      <c r="AN180" s="373" t="s">
        <v>14</v>
      </c>
      <c r="AO180" s="372">
        <v>100</v>
      </c>
      <c r="AP180" s="373" t="s">
        <v>44</v>
      </c>
      <c r="AQ180" s="373" t="s">
        <v>14</v>
      </c>
      <c r="AR180" s="373" t="s">
        <v>497</v>
      </c>
      <c r="AS180" s="373" t="s">
        <v>44</v>
      </c>
      <c r="AT180" s="374">
        <v>24</v>
      </c>
      <c r="AU180" s="372" t="s">
        <v>19407</v>
      </c>
      <c r="AV180" s="470">
        <v>150000</v>
      </c>
      <c r="AW180" s="473" t="s">
        <v>14</v>
      </c>
      <c r="AX180" s="473">
        <v>24</v>
      </c>
      <c r="AY180" s="470">
        <v>0</v>
      </c>
      <c r="AZ180" s="473" t="s">
        <v>14</v>
      </c>
      <c r="BA180" s="473" t="s">
        <v>19408</v>
      </c>
      <c r="BB180" s="473" t="s">
        <v>13447</v>
      </c>
      <c r="BC180" s="473">
        <v>3</v>
      </c>
      <c r="BD180" s="473">
        <v>50</v>
      </c>
      <c r="BE180" s="474">
        <v>50</v>
      </c>
      <c r="BF180" s="470" t="s">
        <v>44</v>
      </c>
      <c r="BG180" s="474">
        <v>0</v>
      </c>
      <c r="BH180" s="473" t="s">
        <v>44</v>
      </c>
      <c r="BI180" s="473" t="s">
        <v>44</v>
      </c>
      <c r="BJ180" s="473" t="s">
        <v>44</v>
      </c>
      <c r="BK180" s="473">
        <v>2</v>
      </c>
      <c r="BL180" s="473">
        <v>50</v>
      </c>
      <c r="BM180" s="475">
        <v>50</v>
      </c>
      <c r="BN180" s="476" t="s">
        <v>44</v>
      </c>
      <c r="BO180" s="476">
        <v>0</v>
      </c>
      <c r="BP180" s="475" t="s">
        <v>44</v>
      </c>
      <c r="BQ180" s="476" t="s">
        <v>44</v>
      </c>
      <c r="BR180" s="476" t="s">
        <v>44</v>
      </c>
      <c r="BS180" s="378">
        <v>0</v>
      </c>
      <c r="BT180" s="473" t="s">
        <v>44</v>
      </c>
      <c r="BU180" s="473" t="s">
        <v>44</v>
      </c>
      <c r="BV180" s="473" t="s">
        <v>44</v>
      </c>
      <c r="BW180" s="473">
        <v>0</v>
      </c>
      <c r="BX180" s="473" t="s">
        <v>44</v>
      </c>
      <c r="BY180" s="473" t="s">
        <v>44</v>
      </c>
      <c r="BZ180" s="473" t="s">
        <v>44</v>
      </c>
      <c r="CA180" s="473">
        <v>0</v>
      </c>
      <c r="CB180" s="473" t="s">
        <v>44</v>
      </c>
      <c r="CC180" s="473" t="s">
        <v>44</v>
      </c>
      <c r="CD180" s="473" t="s">
        <v>44</v>
      </c>
      <c r="CE180" s="473">
        <v>0</v>
      </c>
      <c r="CF180" s="473" t="s">
        <v>44</v>
      </c>
      <c r="CG180" s="473" t="s">
        <v>44</v>
      </c>
      <c r="CH180" s="473" t="s">
        <v>44</v>
      </c>
      <c r="CI180" s="372" t="s">
        <v>479</v>
      </c>
      <c r="CJ180" s="470">
        <v>100</v>
      </c>
      <c r="CK180" s="372">
        <v>0</v>
      </c>
      <c r="CL180" s="477">
        <v>0</v>
      </c>
      <c r="CM180" s="477">
        <v>0</v>
      </c>
      <c r="CN180" s="477" t="s">
        <v>44</v>
      </c>
      <c r="CO180" s="477" t="s">
        <v>480</v>
      </c>
      <c r="CP180" s="478">
        <v>100</v>
      </c>
      <c r="CQ180" s="479">
        <v>0</v>
      </c>
      <c r="CR180" s="479">
        <v>0</v>
      </c>
      <c r="CS180" s="479">
        <v>0</v>
      </c>
      <c r="CT180" s="480">
        <v>0</v>
      </c>
      <c r="CU180" s="480" t="s">
        <v>44</v>
      </c>
      <c r="CV180" s="480" t="s">
        <v>44</v>
      </c>
      <c r="CW180" s="480" t="s">
        <v>44</v>
      </c>
      <c r="CX180" s="481" t="s">
        <v>44</v>
      </c>
      <c r="CY180" s="481" t="s">
        <v>44</v>
      </c>
      <c r="CZ180" s="481" t="s">
        <v>44</v>
      </c>
      <c r="DA180" s="481" t="s">
        <v>44</v>
      </c>
      <c r="DB180" s="482" t="s">
        <v>44</v>
      </c>
      <c r="DC180" s="538">
        <f t="shared" si="5"/>
        <v>0</v>
      </c>
      <c r="DD180" s="483" t="s">
        <v>19409</v>
      </c>
      <c r="DE180" s="483">
        <v>44</v>
      </c>
      <c r="DF180" s="484" t="s">
        <v>481</v>
      </c>
      <c r="DG180" s="485" t="s">
        <v>17</v>
      </c>
      <c r="DH180" s="486" t="s">
        <v>44</v>
      </c>
      <c r="DI180" s="486" t="s">
        <v>44</v>
      </c>
      <c r="DJ180" s="486" t="s">
        <v>44</v>
      </c>
      <c r="DK180" s="487" t="s">
        <v>17</v>
      </c>
      <c r="DL180" s="488" t="s">
        <v>44</v>
      </c>
      <c r="DM180" s="488" t="s">
        <v>14</v>
      </c>
      <c r="DN180" s="489" t="s">
        <v>942</v>
      </c>
      <c r="DO180" s="490" t="s">
        <v>31</v>
      </c>
      <c r="DP180" s="490" t="s">
        <v>17</v>
      </c>
      <c r="DQ180" s="490" t="s">
        <v>44</v>
      </c>
      <c r="DR180" s="490" t="s">
        <v>44</v>
      </c>
      <c r="DS180" s="491" t="s">
        <v>32</v>
      </c>
      <c r="DT180" s="492" t="s">
        <v>44</v>
      </c>
      <c r="DU180" s="493" t="s">
        <v>44</v>
      </c>
      <c r="DV180" s="492" t="s">
        <v>44</v>
      </c>
      <c r="DW180" s="492">
        <v>5</v>
      </c>
      <c r="DX180" s="492" t="s">
        <v>17</v>
      </c>
      <c r="DY180" s="494" t="s">
        <v>51</v>
      </c>
      <c r="DZ180" s="495" t="s">
        <v>44</v>
      </c>
      <c r="EA180" s="496" t="s">
        <v>44</v>
      </c>
      <c r="EB180" s="496" t="s">
        <v>44</v>
      </c>
      <c r="EC180" s="496" t="s">
        <v>44</v>
      </c>
      <c r="ED180" s="496" t="s">
        <v>19410</v>
      </c>
      <c r="EE180" s="484" t="s">
        <v>19411</v>
      </c>
      <c r="EF180" s="483" t="s">
        <v>44</v>
      </c>
      <c r="EG180" s="483" t="s">
        <v>44</v>
      </c>
      <c r="EH180" s="483" t="s">
        <v>44</v>
      </c>
      <c r="EI180" s="483" t="s">
        <v>44</v>
      </c>
      <c r="EJ180" s="483" t="s">
        <v>44</v>
      </c>
      <c r="EK180" s="483" t="s">
        <v>44</v>
      </c>
      <c r="EL180" s="483" t="s">
        <v>722</v>
      </c>
      <c r="EM180" s="474" t="s">
        <v>44</v>
      </c>
      <c r="EN180" s="473" t="s">
        <v>723</v>
      </c>
      <c r="EO180" s="473" t="s">
        <v>44</v>
      </c>
      <c r="EP180" s="474" t="s">
        <v>17</v>
      </c>
      <c r="EQ180" s="474" t="s">
        <v>44</v>
      </c>
      <c r="ER180" s="497">
        <v>1</v>
      </c>
      <c r="ES180" s="498" t="s">
        <v>14</v>
      </c>
      <c r="ET180" s="497" t="s">
        <v>48</v>
      </c>
      <c r="EU180" s="473">
        <v>0</v>
      </c>
      <c r="EV180" s="474" t="s">
        <v>44</v>
      </c>
      <c r="EW180" s="473">
        <v>0</v>
      </c>
      <c r="EX180" s="470" t="s">
        <v>44</v>
      </c>
      <c r="EY180" s="470">
        <v>1</v>
      </c>
      <c r="EZ180" s="474" t="s">
        <v>17589</v>
      </c>
      <c r="FA180" s="473">
        <v>0</v>
      </c>
      <c r="FB180" s="473" t="s">
        <v>44</v>
      </c>
      <c r="FC180" s="473" t="s">
        <v>44</v>
      </c>
      <c r="FD180" s="473">
        <v>0</v>
      </c>
      <c r="FE180" s="470">
        <v>0</v>
      </c>
      <c r="FF180" s="473">
        <v>0</v>
      </c>
      <c r="FG180" s="473">
        <v>0</v>
      </c>
      <c r="FH180" s="473" t="s">
        <v>44</v>
      </c>
      <c r="FI180" s="536" t="s">
        <v>19412</v>
      </c>
      <c r="FJ180" s="536" t="s">
        <v>19413</v>
      </c>
      <c r="FK180" s="536" t="s">
        <v>19414</v>
      </c>
      <c r="FL180" s="537" t="s">
        <v>19415</v>
      </c>
      <c r="FM180" s="474" t="s">
        <v>19416</v>
      </c>
      <c r="FN180" s="470" t="s">
        <v>834</v>
      </c>
      <c r="FO180" s="470" t="s">
        <v>19417</v>
      </c>
    </row>
    <row r="181" spans="1:171" ht="12.75" customHeight="1" thickBot="1" x14ac:dyDescent="0.35">
      <c r="A181" s="370">
        <v>208</v>
      </c>
      <c r="B181" s="469" t="s">
        <v>2210</v>
      </c>
      <c r="C181" s="337" t="s">
        <v>19695</v>
      </c>
      <c r="D181" s="337" t="s">
        <v>19695</v>
      </c>
      <c r="E181" s="373" t="s">
        <v>13442</v>
      </c>
      <c r="F181" s="372" t="s">
        <v>44</v>
      </c>
      <c r="G181" s="372" t="s">
        <v>15850</v>
      </c>
      <c r="H181" s="372" t="s">
        <v>19</v>
      </c>
      <c r="I181" s="372" t="s">
        <v>44</v>
      </c>
      <c r="J181" s="372" t="s">
        <v>20</v>
      </c>
      <c r="K181" s="373" t="s">
        <v>44</v>
      </c>
      <c r="L181" s="471" t="s">
        <v>21</v>
      </c>
      <c r="M181" s="372" t="s">
        <v>14</v>
      </c>
      <c r="N181" s="472" t="s">
        <v>14</v>
      </c>
      <c r="O181" s="472" t="s">
        <v>44</v>
      </c>
      <c r="P181" s="470" t="s">
        <v>44</v>
      </c>
      <c r="Q181" s="374" t="s">
        <v>44</v>
      </c>
      <c r="R181" s="692" t="s">
        <v>47</v>
      </c>
      <c r="S181" s="373" t="s">
        <v>48</v>
      </c>
      <c r="T181" s="373" t="s">
        <v>44</v>
      </c>
      <c r="U181" s="373" t="s">
        <v>44</v>
      </c>
      <c r="V181" s="372" t="s">
        <v>44</v>
      </c>
      <c r="W181" s="372" t="s">
        <v>44</v>
      </c>
      <c r="X181" s="372" t="s">
        <v>44</v>
      </c>
      <c r="Y181" s="375" t="s">
        <v>44</v>
      </c>
      <c r="Z181" s="373" t="s">
        <v>44</v>
      </c>
      <c r="AA181" s="373" t="s">
        <v>44</v>
      </c>
      <c r="AB181" s="373" t="s">
        <v>14</v>
      </c>
      <c r="AC181" s="373" t="s">
        <v>39</v>
      </c>
      <c r="AD181" s="373" t="s">
        <v>14</v>
      </c>
      <c r="AE181" s="373" t="s">
        <v>48</v>
      </c>
      <c r="AF181" s="373" t="s">
        <v>39</v>
      </c>
      <c r="AG181" s="373" t="s">
        <v>26</v>
      </c>
      <c r="AH181" s="373">
        <v>2</v>
      </c>
      <c r="AI181" s="373">
        <v>30</v>
      </c>
      <c r="AJ181" s="373" t="s">
        <v>483</v>
      </c>
      <c r="AK181" s="372" t="s">
        <v>44</v>
      </c>
      <c r="AL181" s="373">
        <v>4</v>
      </c>
      <c r="AM181" s="374" t="s">
        <v>37</v>
      </c>
      <c r="AN181" s="373" t="s">
        <v>14</v>
      </c>
      <c r="AO181" s="372">
        <v>70</v>
      </c>
      <c r="AP181" s="373" t="s">
        <v>44</v>
      </c>
      <c r="AQ181" s="373" t="s">
        <v>17</v>
      </c>
      <c r="AR181" s="373" t="s">
        <v>44</v>
      </c>
      <c r="AS181" s="373" t="s">
        <v>44</v>
      </c>
      <c r="AT181" s="374">
        <v>0</v>
      </c>
      <c r="AU181" s="372" t="s">
        <v>44</v>
      </c>
      <c r="AV181" s="470">
        <v>0</v>
      </c>
      <c r="AW181" s="473" t="s">
        <v>44</v>
      </c>
      <c r="AX181" s="473">
        <v>0</v>
      </c>
      <c r="AY181" s="470">
        <v>0</v>
      </c>
      <c r="AZ181" s="473" t="s">
        <v>14</v>
      </c>
      <c r="BA181" s="473" t="s">
        <v>13471</v>
      </c>
      <c r="BB181" s="473" t="s">
        <v>802</v>
      </c>
      <c r="BC181" s="473">
        <v>3</v>
      </c>
      <c r="BD181" s="473">
        <v>100</v>
      </c>
      <c r="BE181" s="474">
        <v>0</v>
      </c>
      <c r="BF181" s="470" t="s">
        <v>44</v>
      </c>
      <c r="BG181" s="474">
        <v>0</v>
      </c>
      <c r="BH181" s="473" t="s">
        <v>44</v>
      </c>
      <c r="BI181" s="473" t="s">
        <v>44</v>
      </c>
      <c r="BJ181" s="473" t="s">
        <v>44</v>
      </c>
      <c r="BK181" s="473">
        <v>0</v>
      </c>
      <c r="BL181" s="473" t="s">
        <v>44</v>
      </c>
      <c r="BM181" s="475" t="s">
        <v>44</v>
      </c>
      <c r="BN181" s="476" t="s">
        <v>44</v>
      </c>
      <c r="BO181" s="476">
        <v>0</v>
      </c>
      <c r="BP181" s="475" t="s">
        <v>44</v>
      </c>
      <c r="BQ181" s="476" t="s">
        <v>44</v>
      </c>
      <c r="BR181" s="476" t="s">
        <v>44</v>
      </c>
      <c r="BS181" s="378">
        <v>500</v>
      </c>
      <c r="BT181" s="473">
        <v>0</v>
      </c>
      <c r="BU181" s="473">
        <v>100</v>
      </c>
      <c r="BV181" s="473" t="s">
        <v>1043</v>
      </c>
      <c r="BW181" s="473">
        <v>0</v>
      </c>
      <c r="BX181" s="473" t="s">
        <v>44</v>
      </c>
      <c r="BY181" s="473" t="s">
        <v>44</v>
      </c>
      <c r="BZ181" s="473" t="s">
        <v>44</v>
      </c>
      <c r="CA181" s="473">
        <v>5</v>
      </c>
      <c r="CB181" s="473">
        <v>0</v>
      </c>
      <c r="CC181" s="473">
        <v>100</v>
      </c>
      <c r="CD181" s="473" t="s">
        <v>1043</v>
      </c>
      <c r="CE181" s="473">
        <v>0</v>
      </c>
      <c r="CF181" s="473" t="s">
        <v>44</v>
      </c>
      <c r="CG181" s="473" t="s">
        <v>44</v>
      </c>
      <c r="CH181" s="473" t="s">
        <v>44</v>
      </c>
      <c r="CI181" s="372" t="s">
        <v>736</v>
      </c>
      <c r="CJ181" s="470">
        <v>30</v>
      </c>
      <c r="CK181" s="372">
        <v>70</v>
      </c>
      <c r="CL181" s="477">
        <v>0</v>
      </c>
      <c r="CM181" s="477">
        <v>0</v>
      </c>
      <c r="CN181" s="477" t="s">
        <v>44</v>
      </c>
      <c r="CO181" s="477" t="s">
        <v>480</v>
      </c>
      <c r="CP181" s="478">
        <v>100</v>
      </c>
      <c r="CQ181" s="479">
        <v>0</v>
      </c>
      <c r="CR181" s="479">
        <v>0</v>
      </c>
      <c r="CS181" s="479">
        <v>0</v>
      </c>
      <c r="CT181" s="480">
        <v>0</v>
      </c>
      <c r="CU181" s="480" t="s">
        <v>44</v>
      </c>
      <c r="CV181" s="480" t="s">
        <v>63</v>
      </c>
      <c r="CW181" s="480">
        <v>0</v>
      </c>
      <c r="CX181" s="481">
        <v>100</v>
      </c>
      <c r="CY181" s="481">
        <v>0</v>
      </c>
      <c r="CZ181" s="481">
        <v>0</v>
      </c>
      <c r="DA181" s="481">
        <v>0</v>
      </c>
      <c r="DB181" s="482">
        <v>0</v>
      </c>
      <c r="DC181" s="538">
        <f t="shared" si="5"/>
        <v>100</v>
      </c>
      <c r="DD181" s="483" t="s">
        <v>19571</v>
      </c>
      <c r="DE181" s="483">
        <v>72</v>
      </c>
      <c r="DF181" s="484" t="s">
        <v>13446</v>
      </c>
      <c r="DG181" s="485" t="s">
        <v>17</v>
      </c>
      <c r="DH181" s="486" t="s">
        <v>44</v>
      </c>
      <c r="DI181" s="486" t="s">
        <v>44</v>
      </c>
      <c r="DJ181" s="486" t="s">
        <v>44</v>
      </c>
      <c r="DK181" s="487" t="s">
        <v>17</v>
      </c>
      <c r="DL181" s="488" t="s">
        <v>44</v>
      </c>
      <c r="DM181" s="488" t="s">
        <v>17</v>
      </c>
      <c r="DN181" s="489" t="s">
        <v>44</v>
      </c>
      <c r="DO181" s="490" t="s">
        <v>31</v>
      </c>
      <c r="DP181" s="490" t="s">
        <v>14</v>
      </c>
      <c r="DQ181" s="490" t="s">
        <v>30</v>
      </c>
      <c r="DR181" s="490" t="s">
        <v>19572</v>
      </c>
      <c r="DS181" s="491" t="s">
        <v>32</v>
      </c>
      <c r="DT181" s="492" t="s">
        <v>44</v>
      </c>
      <c r="DU181" s="493" t="s">
        <v>44</v>
      </c>
      <c r="DV181" s="492" t="s">
        <v>44</v>
      </c>
      <c r="DW181" s="492">
        <v>3</v>
      </c>
      <c r="DX181" s="492" t="s">
        <v>14</v>
      </c>
      <c r="DY181" s="494" t="s">
        <v>44</v>
      </c>
      <c r="DZ181" s="495" t="s">
        <v>44</v>
      </c>
      <c r="EA181" s="496" t="s">
        <v>44</v>
      </c>
      <c r="EB181" s="496" t="s">
        <v>44</v>
      </c>
      <c r="EC181" s="496" t="s">
        <v>44</v>
      </c>
      <c r="ED181" s="496" t="s">
        <v>44</v>
      </c>
      <c r="EE181" s="484" t="s">
        <v>44</v>
      </c>
      <c r="EF181" s="483" t="s">
        <v>96</v>
      </c>
      <c r="EG181" s="483" t="s">
        <v>44</v>
      </c>
      <c r="EH181" s="483" t="s">
        <v>44</v>
      </c>
      <c r="EI181" s="483" t="s">
        <v>44</v>
      </c>
      <c r="EJ181" s="483" t="s">
        <v>19573</v>
      </c>
      <c r="EK181" s="483" t="s">
        <v>834</v>
      </c>
      <c r="EL181" s="483" t="s">
        <v>722</v>
      </c>
      <c r="EM181" s="474" t="s">
        <v>44</v>
      </c>
      <c r="EN181" s="473" t="s">
        <v>482</v>
      </c>
      <c r="EO181" s="473" t="s">
        <v>44</v>
      </c>
      <c r="EP181" s="474" t="s">
        <v>17</v>
      </c>
      <c r="EQ181" s="474" t="s">
        <v>44</v>
      </c>
      <c r="ER181" s="497">
        <v>1</v>
      </c>
      <c r="ES181" s="498" t="s">
        <v>14</v>
      </c>
      <c r="ET181" s="497" t="s">
        <v>17407</v>
      </c>
      <c r="EU181" s="473">
        <v>1</v>
      </c>
      <c r="EV181" s="474" t="s">
        <v>17387</v>
      </c>
      <c r="EW181" s="473">
        <v>0</v>
      </c>
      <c r="EX181" s="470" t="s">
        <v>44</v>
      </c>
      <c r="EY181" s="470">
        <v>1</v>
      </c>
      <c r="EZ181" s="474" t="s">
        <v>17387</v>
      </c>
      <c r="FA181" s="473">
        <v>0</v>
      </c>
      <c r="FB181" s="473" t="s">
        <v>44</v>
      </c>
      <c r="FC181" s="473" t="s">
        <v>17407</v>
      </c>
      <c r="FD181" s="473">
        <v>1</v>
      </c>
      <c r="FE181" s="470">
        <v>0</v>
      </c>
      <c r="FF181" s="473">
        <v>1</v>
      </c>
      <c r="FG181" s="473">
        <v>0</v>
      </c>
      <c r="FH181" s="473" t="s">
        <v>44</v>
      </c>
      <c r="FI181" s="536" t="s">
        <v>19574</v>
      </c>
      <c r="FJ181" s="536" t="s">
        <v>19575</v>
      </c>
      <c r="FK181" s="536" t="s">
        <v>19576</v>
      </c>
      <c r="FL181" s="537" t="s">
        <v>19577</v>
      </c>
      <c r="FM181" s="474" t="s">
        <v>19578</v>
      </c>
      <c r="FN181" s="470" t="s">
        <v>834</v>
      </c>
      <c r="FO181" s="470" t="s">
        <v>834</v>
      </c>
    </row>
    <row r="182" spans="1:171" ht="12.75" customHeight="1" thickBot="1" x14ac:dyDescent="0.35">
      <c r="A182" s="370">
        <v>27</v>
      </c>
      <c r="B182" s="700" t="s">
        <v>12245</v>
      </c>
      <c r="C182" s="337" t="s">
        <v>19695</v>
      </c>
      <c r="D182" s="337" t="s">
        <v>19695</v>
      </c>
      <c r="E182" s="399" t="s">
        <v>13442</v>
      </c>
      <c r="F182" s="398" t="s">
        <v>44</v>
      </c>
      <c r="G182" s="398" t="s">
        <v>378</v>
      </c>
      <c r="H182" s="398" t="s">
        <v>19</v>
      </c>
      <c r="I182" s="398" t="s">
        <v>44</v>
      </c>
      <c r="J182" s="398" t="s">
        <v>20</v>
      </c>
      <c r="K182" s="399" t="s">
        <v>44</v>
      </c>
      <c r="L182" s="702" t="s">
        <v>13479</v>
      </c>
      <c r="M182" s="372" t="s">
        <v>14</v>
      </c>
      <c r="N182" s="703" t="s">
        <v>14</v>
      </c>
      <c r="O182" s="703" t="s">
        <v>44</v>
      </c>
      <c r="P182" s="701" t="s">
        <v>44</v>
      </c>
      <c r="Q182" s="400" t="s">
        <v>44</v>
      </c>
      <c r="R182" s="692" t="s">
        <v>47</v>
      </c>
      <c r="S182" s="399" t="s">
        <v>48</v>
      </c>
      <c r="T182" s="399" t="s">
        <v>44</v>
      </c>
      <c r="U182" s="399" t="s">
        <v>44</v>
      </c>
      <c r="V182" s="398" t="s">
        <v>44</v>
      </c>
      <c r="W182" s="398" t="s">
        <v>44</v>
      </c>
      <c r="X182" s="398" t="s">
        <v>44</v>
      </c>
      <c r="Y182" s="401" t="s">
        <v>44</v>
      </c>
      <c r="Z182" s="399" t="s">
        <v>44</v>
      </c>
      <c r="AA182" s="399" t="s">
        <v>44</v>
      </c>
      <c r="AB182" s="399" t="s">
        <v>14</v>
      </c>
      <c r="AC182" s="399" t="s">
        <v>39</v>
      </c>
      <c r="AD182" s="399" t="s">
        <v>14</v>
      </c>
      <c r="AE182" s="399" t="s">
        <v>39</v>
      </c>
      <c r="AF182" s="399" t="s">
        <v>44</v>
      </c>
      <c r="AG182" s="399" t="s">
        <v>38</v>
      </c>
      <c r="AH182" s="399">
        <v>2</v>
      </c>
      <c r="AI182" s="399">
        <v>30</v>
      </c>
      <c r="AJ182" s="399" t="s">
        <v>478</v>
      </c>
      <c r="AK182" s="398" t="s">
        <v>44</v>
      </c>
      <c r="AL182" s="399">
        <v>4</v>
      </c>
      <c r="AM182" s="398" t="s">
        <v>37</v>
      </c>
      <c r="AN182" s="399" t="s">
        <v>14</v>
      </c>
      <c r="AO182" s="398">
        <v>100</v>
      </c>
      <c r="AP182" s="399" t="s">
        <v>44</v>
      </c>
      <c r="AQ182" s="399" t="s">
        <v>17</v>
      </c>
      <c r="AR182" s="399" t="s">
        <v>44</v>
      </c>
      <c r="AS182" s="399" t="s">
        <v>44</v>
      </c>
      <c r="AT182" s="399">
        <v>0</v>
      </c>
      <c r="AU182" s="398" t="s">
        <v>44</v>
      </c>
      <c r="AV182" s="701">
        <v>0</v>
      </c>
      <c r="AW182" s="708" t="s">
        <v>44</v>
      </c>
      <c r="AX182" s="708">
        <v>0</v>
      </c>
      <c r="AY182" s="701">
        <v>0</v>
      </c>
      <c r="AZ182" s="708" t="s">
        <v>14</v>
      </c>
      <c r="BA182" s="708" t="s">
        <v>17656</v>
      </c>
      <c r="BB182" s="708" t="s">
        <v>731</v>
      </c>
      <c r="BC182" s="708">
        <v>38</v>
      </c>
      <c r="BD182" s="708">
        <v>60</v>
      </c>
      <c r="BE182" s="713">
        <v>40</v>
      </c>
      <c r="BF182" s="713" t="s">
        <v>44</v>
      </c>
      <c r="BG182" s="708">
        <v>0</v>
      </c>
      <c r="BH182" s="708" t="s">
        <v>44</v>
      </c>
      <c r="BI182" s="708" t="s">
        <v>44</v>
      </c>
      <c r="BJ182" s="473" t="s">
        <v>44</v>
      </c>
      <c r="BK182" s="473">
        <v>0</v>
      </c>
      <c r="BL182" s="708" t="s">
        <v>44</v>
      </c>
      <c r="BM182" s="714" t="s">
        <v>44</v>
      </c>
      <c r="BN182" s="715" t="s">
        <v>44</v>
      </c>
      <c r="BO182" s="715">
        <v>0</v>
      </c>
      <c r="BP182" s="714" t="s">
        <v>44</v>
      </c>
      <c r="BQ182" s="715" t="s">
        <v>44</v>
      </c>
      <c r="BR182" s="715" t="s">
        <v>44</v>
      </c>
      <c r="BS182" s="378">
        <v>130</v>
      </c>
      <c r="BT182" s="708">
        <v>0</v>
      </c>
      <c r="BU182" s="708">
        <v>100</v>
      </c>
      <c r="BV182" s="708" t="s">
        <v>17657</v>
      </c>
      <c r="BW182" s="708">
        <v>0</v>
      </c>
      <c r="BX182" s="708" t="s">
        <v>44</v>
      </c>
      <c r="BY182" s="708" t="s">
        <v>44</v>
      </c>
      <c r="BZ182" s="708" t="s">
        <v>44</v>
      </c>
      <c r="CA182" s="708">
        <v>0</v>
      </c>
      <c r="CB182" s="708" t="s">
        <v>44</v>
      </c>
      <c r="CC182" s="708" t="s">
        <v>44</v>
      </c>
      <c r="CD182" s="708" t="s">
        <v>44</v>
      </c>
      <c r="CE182" s="708">
        <v>0</v>
      </c>
      <c r="CF182" s="708" t="s">
        <v>44</v>
      </c>
      <c r="CG182" s="708" t="s">
        <v>44</v>
      </c>
      <c r="CH182" s="708" t="s">
        <v>44</v>
      </c>
      <c r="CI182" s="400" t="s">
        <v>736</v>
      </c>
      <c r="CJ182" s="708">
        <v>40</v>
      </c>
      <c r="CK182" s="398">
        <v>60</v>
      </c>
      <c r="CL182" s="716">
        <v>0</v>
      </c>
      <c r="CM182" s="716">
        <v>0</v>
      </c>
      <c r="CN182" s="716" t="s">
        <v>44</v>
      </c>
      <c r="CO182" s="716" t="s">
        <v>480</v>
      </c>
      <c r="CP182" s="479">
        <v>100</v>
      </c>
      <c r="CQ182" s="479">
        <v>0</v>
      </c>
      <c r="CR182" s="479">
        <v>0</v>
      </c>
      <c r="CS182" s="479">
        <v>0</v>
      </c>
      <c r="CT182" s="480">
        <v>0</v>
      </c>
      <c r="CU182" s="480" t="s">
        <v>44</v>
      </c>
      <c r="CV182" s="480" t="s">
        <v>17658</v>
      </c>
      <c r="CW182" s="480">
        <v>0</v>
      </c>
      <c r="CX182" s="481">
        <v>70</v>
      </c>
      <c r="CY182" s="481">
        <v>0</v>
      </c>
      <c r="CZ182" s="481">
        <v>0</v>
      </c>
      <c r="DA182" s="481">
        <v>0</v>
      </c>
      <c r="DB182" s="483">
        <v>30</v>
      </c>
      <c r="DC182" s="538">
        <f t="shared" si="5"/>
        <v>100</v>
      </c>
      <c r="DD182" s="483" t="s">
        <v>17659</v>
      </c>
      <c r="DE182" s="483">
        <v>34</v>
      </c>
      <c r="DF182" s="484" t="s">
        <v>807</v>
      </c>
      <c r="DG182" s="486" t="s">
        <v>17</v>
      </c>
      <c r="DH182" s="486" t="s">
        <v>44</v>
      </c>
      <c r="DI182" s="486" t="s">
        <v>44</v>
      </c>
      <c r="DJ182" s="486" t="s">
        <v>44</v>
      </c>
      <c r="DK182" s="488" t="s">
        <v>17</v>
      </c>
      <c r="DL182" s="488" t="s">
        <v>44</v>
      </c>
      <c r="DM182" s="488" t="s">
        <v>14</v>
      </c>
      <c r="DN182" s="489" t="s">
        <v>40</v>
      </c>
      <c r="DO182" s="490" t="s">
        <v>31</v>
      </c>
      <c r="DP182" s="490" t="s">
        <v>17</v>
      </c>
      <c r="DQ182" s="490" t="s">
        <v>44</v>
      </c>
      <c r="DR182" s="490" t="s">
        <v>44</v>
      </c>
      <c r="DS182" s="491" t="s">
        <v>32</v>
      </c>
      <c r="DT182" s="727" t="s">
        <v>44</v>
      </c>
      <c r="DU182" s="727" t="s">
        <v>32</v>
      </c>
      <c r="DV182" s="492" t="s">
        <v>44</v>
      </c>
      <c r="DW182" s="492">
        <v>12</v>
      </c>
      <c r="DX182" s="492" t="s">
        <v>17</v>
      </c>
      <c r="DY182" s="732" t="s">
        <v>44</v>
      </c>
      <c r="DZ182" s="735" t="s">
        <v>44</v>
      </c>
      <c r="EA182" s="735" t="s">
        <v>44</v>
      </c>
      <c r="EB182" s="735" t="s">
        <v>44</v>
      </c>
      <c r="EC182" s="735" t="s">
        <v>44</v>
      </c>
      <c r="ED182" s="735" t="s">
        <v>44</v>
      </c>
      <c r="EE182" s="484" t="s">
        <v>44</v>
      </c>
      <c r="EF182" s="483" t="s">
        <v>33</v>
      </c>
      <c r="EG182" s="483" t="s">
        <v>34</v>
      </c>
      <c r="EH182" s="483" t="s">
        <v>13499</v>
      </c>
      <c r="EI182" s="483" t="s">
        <v>44</v>
      </c>
      <c r="EJ182" s="483" t="s">
        <v>44</v>
      </c>
      <c r="EK182" s="483" t="s">
        <v>17660</v>
      </c>
      <c r="EL182" s="483" t="s">
        <v>13507</v>
      </c>
      <c r="EM182" s="733" t="s">
        <v>44</v>
      </c>
      <c r="EN182" s="728" t="s">
        <v>723</v>
      </c>
      <c r="EO182" s="728" t="s">
        <v>44</v>
      </c>
      <c r="EP182" s="728" t="s">
        <v>17</v>
      </c>
      <c r="EQ182" s="733" t="s">
        <v>44</v>
      </c>
      <c r="ER182" s="733">
        <v>5</v>
      </c>
      <c r="ES182" s="733" t="s">
        <v>14</v>
      </c>
      <c r="ET182" s="728" t="s">
        <v>17407</v>
      </c>
      <c r="EU182" s="708">
        <v>1</v>
      </c>
      <c r="EV182" s="713" t="s">
        <v>17398</v>
      </c>
      <c r="EW182" s="708">
        <v>0</v>
      </c>
      <c r="EX182" s="701" t="s">
        <v>44</v>
      </c>
      <c r="EY182" s="701">
        <v>1</v>
      </c>
      <c r="EZ182" s="708" t="s">
        <v>17358</v>
      </c>
      <c r="FA182" s="730">
        <v>0</v>
      </c>
      <c r="FB182" s="708" t="s">
        <v>44</v>
      </c>
      <c r="FC182" s="708" t="s">
        <v>39</v>
      </c>
      <c r="FD182" s="708">
        <v>1</v>
      </c>
      <c r="FE182" s="701">
        <v>0</v>
      </c>
      <c r="FF182" s="708">
        <v>0</v>
      </c>
      <c r="FG182" s="708">
        <v>0</v>
      </c>
      <c r="FH182" s="708" t="s">
        <v>44</v>
      </c>
      <c r="FI182" s="741" t="s">
        <v>17661</v>
      </c>
      <c r="FJ182" s="741" t="s">
        <v>17662</v>
      </c>
      <c r="FK182" s="742" t="s">
        <v>17663</v>
      </c>
      <c r="FL182" s="743" t="s">
        <v>17664</v>
      </c>
      <c r="FM182" s="713" t="s">
        <v>17665</v>
      </c>
      <c r="FN182" s="713" t="s">
        <v>17666</v>
      </c>
      <c r="FO182" s="701" t="s">
        <v>17667</v>
      </c>
    </row>
    <row r="183" spans="1:171" ht="12.75" customHeight="1" thickBot="1" x14ac:dyDescent="0.35">
      <c r="A183" s="370">
        <v>187</v>
      </c>
      <c r="B183" s="700" t="s">
        <v>416</v>
      </c>
      <c r="C183" s="337" t="s">
        <v>19695</v>
      </c>
      <c r="D183" s="337" t="s">
        <v>19695</v>
      </c>
      <c r="E183" s="399" t="s">
        <v>13442</v>
      </c>
      <c r="F183" s="398" t="s">
        <v>44</v>
      </c>
      <c r="G183" s="398" t="s">
        <v>15850</v>
      </c>
      <c r="H183" s="398" t="s">
        <v>19</v>
      </c>
      <c r="I183" s="398" t="s">
        <v>44</v>
      </c>
      <c r="J183" s="398" t="s">
        <v>20</v>
      </c>
      <c r="K183" s="399" t="s">
        <v>44</v>
      </c>
      <c r="L183" s="702" t="s">
        <v>21</v>
      </c>
      <c r="M183" s="372" t="s">
        <v>17</v>
      </c>
      <c r="N183" s="703" t="s">
        <v>14</v>
      </c>
      <c r="O183" s="704" t="s">
        <v>44</v>
      </c>
      <c r="P183" s="701" t="s">
        <v>44</v>
      </c>
      <c r="Q183" s="400" t="s">
        <v>44</v>
      </c>
      <c r="R183" s="692" t="s">
        <v>22</v>
      </c>
      <c r="S183" s="399" t="s">
        <v>44</v>
      </c>
      <c r="T183" s="399" t="s">
        <v>44</v>
      </c>
      <c r="U183" s="399" t="s">
        <v>76</v>
      </c>
      <c r="V183" s="398" t="s">
        <v>44</v>
      </c>
      <c r="W183" s="398" t="s">
        <v>44</v>
      </c>
      <c r="X183" s="398" t="s">
        <v>44</v>
      </c>
      <c r="Y183" s="401" t="s">
        <v>44</v>
      </c>
      <c r="Z183" s="399" t="s">
        <v>44</v>
      </c>
      <c r="AA183" s="399" t="s">
        <v>44</v>
      </c>
      <c r="AB183" s="399" t="s">
        <v>17</v>
      </c>
      <c r="AC183" s="399" t="s">
        <v>44</v>
      </c>
      <c r="AD183" s="399" t="s">
        <v>14</v>
      </c>
      <c r="AE183" s="399" t="s">
        <v>39</v>
      </c>
      <c r="AF183" s="399" t="s">
        <v>44</v>
      </c>
      <c r="AG183" s="399" t="s">
        <v>38</v>
      </c>
      <c r="AH183" s="399">
        <v>1</v>
      </c>
      <c r="AI183" s="399">
        <v>30</v>
      </c>
      <c r="AJ183" s="399" t="s">
        <v>483</v>
      </c>
      <c r="AK183" s="398" t="s">
        <v>44</v>
      </c>
      <c r="AL183" s="399">
        <v>2</v>
      </c>
      <c r="AM183" s="398" t="s">
        <v>37</v>
      </c>
      <c r="AN183" s="399" t="s">
        <v>14</v>
      </c>
      <c r="AO183" s="398">
        <v>75</v>
      </c>
      <c r="AP183" s="399" t="s">
        <v>44</v>
      </c>
      <c r="AQ183" s="399" t="s">
        <v>17</v>
      </c>
      <c r="AR183" s="399" t="s">
        <v>44</v>
      </c>
      <c r="AS183" s="398" t="s">
        <v>44</v>
      </c>
      <c r="AT183" s="399">
        <v>0</v>
      </c>
      <c r="AU183" s="398" t="s">
        <v>44</v>
      </c>
      <c r="AV183" s="701">
        <v>0</v>
      </c>
      <c r="AW183" s="708" t="s">
        <v>44</v>
      </c>
      <c r="AX183" s="708">
        <v>0</v>
      </c>
      <c r="AY183" s="709">
        <v>0</v>
      </c>
      <c r="AZ183" s="711" t="s">
        <v>14</v>
      </c>
      <c r="BA183" s="711" t="s">
        <v>19252</v>
      </c>
      <c r="BB183" s="708" t="s">
        <v>959</v>
      </c>
      <c r="BC183" s="708">
        <v>0</v>
      </c>
      <c r="BD183" s="708" t="s">
        <v>44</v>
      </c>
      <c r="BE183" s="713" t="s">
        <v>44</v>
      </c>
      <c r="BF183" s="701" t="s">
        <v>44</v>
      </c>
      <c r="BG183" s="701">
        <v>7</v>
      </c>
      <c r="BH183" s="708">
        <v>100</v>
      </c>
      <c r="BI183" s="708">
        <v>0</v>
      </c>
      <c r="BJ183" s="473" t="s">
        <v>44</v>
      </c>
      <c r="BK183" s="473">
        <v>0</v>
      </c>
      <c r="BL183" s="708" t="s">
        <v>44</v>
      </c>
      <c r="BM183" s="714" t="s">
        <v>44</v>
      </c>
      <c r="BN183" s="715" t="s">
        <v>44</v>
      </c>
      <c r="BO183" s="715">
        <v>0</v>
      </c>
      <c r="BP183" s="714" t="s">
        <v>44</v>
      </c>
      <c r="BQ183" s="715" t="s">
        <v>44</v>
      </c>
      <c r="BR183" s="715" t="s">
        <v>44</v>
      </c>
      <c r="BS183" s="408">
        <v>100</v>
      </c>
      <c r="BT183" s="708">
        <v>0</v>
      </c>
      <c r="BU183" s="708">
        <v>100</v>
      </c>
      <c r="BV183" s="708" t="s">
        <v>19253</v>
      </c>
      <c r="BW183" s="701">
        <v>0</v>
      </c>
      <c r="BX183" s="708" t="s">
        <v>44</v>
      </c>
      <c r="BY183" s="708" t="s">
        <v>44</v>
      </c>
      <c r="BZ183" s="708" t="s">
        <v>44</v>
      </c>
      <c r="CA183" s="708">
        <v>5</v>
      </c>
      <c r="CB183" s="708">
        <v>0</v>
      </c>
      <c r="CC183" s="708">
        <v>100</v>
      </c>
      <c r="CD183" s="708" t="s">
        <v>19253</v>
      </c>
      <c r="CE183" s="708">
        <v>0</v>
      </c>
      <c r="CF183" s="708" t="s">
        <v>44</v>
      </c>
      <c r="CG183" s="708" t="s">
        <v>44</v>
      </c>
      <c r="CH183" s="701" t="s">
        <v>44</v>
      </c>
      <c r="CI183" s="398" t="s">
        <v>736</v>
      </c>
      <c r="CJ183" s="701">
        <v>40</v>
      </c>
      <c r="CK183" s="398">
        <v>60</v>
      </c>
      <c r="CL183" s="716">
        <v>0</v>
      </c>
      <c r="CM183" s="716">
        <v>0</v>
      </c>
      <c r="CN183" s="716" t="s">
        <v>44</v>
      </c>
      <c r="CO183" s="717" t="s">
        <v>480</v>
      </c>
      <c r="CP183" s="478">
        <v>100</v>
      </c>
      <c r="CQ183" s="479">
        <v>0</v>
      </c>
      <c r="CR183" s="479">
        <v>0</v>
      </c>
      <c r="CS183" s="479">
        <v>0</v>
      </c>
      <c r="CT183" s="480">
        <v>0</v>
      </c>
      <c r="CU183" s="480" t="s">
        <v>44</v>
      </c>
      <c r="CV183" s="480" t="s">
        <v>63</v>
      </c>
      <c r="CW183" s="480">
        <v>0</v>
      </c>
      <c r="CX183" s="481">
        <v>100</v>
      </c>
      <c r="CY183" s="481">
        <v>0</v>
      </c>
      <c r="CZ183" s="481">
        <v>0</v>
      </c>
      <c r="DA183" s="481">
        <v>0</v>
      </c>
      <c r="DB183" s="483">
        <v>0</v>
      </c>
      <c r="DC183" s="538">
        <f t="shared" si="5"/>
        <v>100</v>
      </c>
      <c r="DD183" s="483" t="s">
        <v>19344</v>
      </c>
      <c r="DE183" s="483">
        <v>102</v>
      </c>
      <c r="DF183" s="722" t="s">
        <v>13446</v>
      </c>
      <c r="DG183" s="486" t="s">
        <v>14</v>
      </c>
      <c r="DH183" s="486" t="s">
        <v>721</v>
      </c>
      <c r="DI183" s="486" t="s">
        <v>13458</v>
      </c>
      <c r="DJ183" s="725" t="s">
        <v>44</v>
      </c>
      <c r="DK183" s="488" t="s">
        <v>17</v>
      </c>
      <c r="DL183" s="489" t="s">
        <v>44</v>
      </c>
      <c r="DM183" s="489" t="s">
        <v>14</v>
      </c>
      <c r="DN183" s="489" t="s">
        <v>740</v>
      </c>
      <c r="DO183" s="490" t="s">
        <v>31</v>
      </c>
      <c r="DP183" s="490" t="s">
        <v>17</v>
      </c>
      <c r="DQ183" s="490" t="s">
        <v>44</v>
      </c>
      <c r="DR183" s="490" t="s">
        <v>44</v>
      </c>
      <c r="DS183" s="491" t="s">
        <v>32</v>
      </c>
      <c r="DT183" s="492" t="s">
        <v>44</v>
      </c>
      <c r="DU183" s="492" t="s">
        <v>32</v>
      </c>
      <c r="DV183" s="492" t="s">
        <v>44</v>
      </c>
      <c r="DW183" s="492">
        <v>1.5</v>
      </c>
      <c r="DX183" s="492" t="s">
        <v>17</v>
      </c>
      <c r="DY183" s="494" t="s">
        <v>44</v>
      </c>
      <c r="DZ183" s="495" t="s">
        <v>44</v>
      </c>
      <c r="EA183" s="495" t="s">
        <v>44</v>
      </c>
      <c r="EB183" s="495" t="s">
        <v>44</v>
      </c>
      <c r="EC183" s="495" t="s">
        <v>44</v>
      </c>
      <c r="ED183" s="495" t="s">
        <v>44</v>
      </c>
      <c r="EE183" s="484" t="s">
        <v>44</v>
      </c>
      <c r="EF183" s="483" t="s">
        <v>33</v>
      </c>
      <c r="EG183" s="483" t="s">
        <v>34</v>
      </c>
      <c r="EH183" s="483" t="s">
        <v>487</v>
      </c>
      <c r="EI183" s="483" t="s">
        <v>44</v>
      </c>
      <c r="EJ183" s="483" t="s">
        <v>44</v>
      </c>
      <c r="EK183" s="483" t="s">
        <v>1010</v>
      </c>
      <c r="EL183" s="483" t="s">
        <v>722</v>
      </c>
      <c r="EM183" s="713" t="s">
        <v>44</v>
      </c>
      <c r="EN183" s="708" t="s">
        <v>723</v>
      </c>
      <c r="EO183" s="701" t="s">
        <v>44</v>
      </c>
      <c r="EP183" s="713" t="s">
        <v>17</v>
      </c>
      <c r="EQ183" s="713" t="s">
        <v>44</v>
      </c>
      <c r="ER183" s="733">
        <v>10</v>
      </c>
      <c r="ES183" s="733" t="s">
        <v>14</v>
      </c>
      <c r="ET183" s="728" t="s">
        <v>39</v>
      </c>
      <c r="EU183" s="701">
        <v>1</v>
      </c>
      <c r="EV183" s="713" t="s">
        <v>17387</v>
      </c>
      <c r="EW183" s="708">
        <v>0</v>
      </c>
      <c r="EX183" s="701" t="s">
        <v>44</v>
      </c>
      <c r="EY183" s="701">
        <v>0</v>
      </c>
      <c r="EZ183" s="701" t="s">
        <v>44</v>
      </c>
      <c r="FA183" s="708">
        <v>0</v>
      </c>
      <c r="FB183" s="701" t="s">
        <v>44</v>
      </c>
      <c r="FC183" s="708" t="s">
        <v>39</v>
      </c>
      <c r="FD183" s="708">
        <v>1</v>
      </c>
      <c r="FE183" s="701">
        <v>0</v>
      </c>
      <c r="FF183" s="708">
        <v>0</v>
      </c>
      <c r="FG183" s="708">
        <v>0</v>
      </c>
      <c r="FH183" s="701" t="s">
        <v>44</v>
      </c>
      <c r="FI183" s="741" t="s">
        <v>19345</v>
      </c>
      <c r="FJ183" s="741" t="s">
        <v>19346</v>
      </c>
      <c r="FK183" s="742" t="s">
        <v>19347</v>
      </c>
      <c r="FL183" s="741" t="s">
        <v>19348</v>
      </c>
      <c r="FM183" s="713" t="s">
        <v>19349</v>
      </c>
      <c r="FN183" s="708" t="s">
        <v>19350</v>
      </c>
      <c r="FO183" s="701" t="s">
        <v>19351</v>
      </c>
    </row>
    <row r="184" spans="1:171" ht="12.75" customHeight="1" thickBot="1" x14ac:dyDescent="0.35">
      <c r="A184" s="370">
        <v>207</v>
      </c>
      <c r="B184" s="469" t="s">
        <v>6518</v>
      </c>
      <c r="C184" s="337" t="s">
        <v>19695</v>
      </c>
      <c r="D184" s="337" t="s">
        <v>19695</v>
      </c>
      <c r="E184" s="373" t="s">
        <v>13442</v>
      </c>
      <c r="F184" s="372" t="s">
        <v>44</v>
      </c>
      <c r="G184" s="372" t="s">
        <v>733</v>
      </c>
      <c r="H184" s="372" t="s">
        <v>19</v>
      </c>
      <c r="I184" s="372" t="s">
        <v>44</v>
      </c>
      <c r="J184" s="372" t="s">
        <v>20</v>
      </c>
      <c r="K184" s="373" t="s">
        <v>44</v>
      </c>
      <c r="L184" s="471" t="s">
        <v>21</v>
      </c>
      <c r="M184" s="372" t="s">
        <v>14</v>
      </c>
      <c r="N184" s="472" t="s">
        <v>14</v>
      </c>
      <c r="O184" s="472" t="s">
        <v>44</v>
      </c>
      <c r="P184" s="470" t="s">
        <v>44</v>
      </c>
      <c r="Q184" s="374" t="s">
        <v>44</v>
      </c>
      <c r="R184" s="692" t="s">
        <v>22</v>
      </c>
      <c r="S184" s="373" t="s">
        <v>44</v>
      </c>
      <c r="T184" s="373" t="s">
        <v>44</v>
      </c>
      <c r="U184" s="373" t="s">
        <v>54</v>
      </c>
      <c r="V184" s="372" t="s">
        <v>958</v>
      </c>
      <c r="W184" s="372" t="s">
        <v>26</v>
      </c>
      <c r="X184" s="372">
        <v>1</v>
      </c>
      <c r="Y184" s="375">
        <v>180</v>
      </c>
      <c r="Z184" s="373" t="s">
        <v>24</v>
      </c>
      <c r="AA184" s="373" t="s">
        <v>19562</v>
      </c>
      <c r="AB184" s="373" t="s">
        <v>14</v>
      </c>
      <c r="AC184" s="373" t="s">
        <v>48</v>
      </c>
      <c r="AD184" s="373" t="s">
        <v>14</v>
      </c>
      <c r="AE184" s="373" t="s">
        <v>39</v>
      </c>
      <c r="AF184" s="373" t="s">
        <v>48</v>
      </c>
      <c r="AG184" s="373" t="s">
        <v>26</v>
      </c>
      <c r="AH184" s="373">
        <v>1</v>
      </c>
      <c r="AI184" s="373">
        <v>30</v>
      </c>
      <c r="AJ184" s="373" t="s">
        <v>478</v>
      </c>
      <c r="AK184" s="372" t="s">
        <v>44</v>
      </c>
      <c r="AL184" s="373">
        <v>2</v>
      </c>
      <c r="AM184" s="374" t="s">
        <v>27</v>
      </c>
      <c r="AN184" s="373" t="s">
        <v>14</v>
      </c>
      <c r="AO184" s="372">
        <v>100</v>
      </c>
      <c r="AP184" s="373" t="s">
        <v>44</v>
      </c>
      <c r="AQ184" s="373" t="s">
        <v>14</v>
      </c>
      <c r="AR184" s="373" t="s">
        <v>498</v>
      </c>
      <c r="AS184" s="373" t="s">
        <v>44</v>
      </c>
      <c r="AT184" s="374">
        <v>18</v>
      </c>
      <c r="AU184" s="372" t="s">
        <v>19454</v>
      </c>
      <c r="AV184" s="470">
        <v>0</v>
      </c>
      <c r="AW184" s="473" t="s">
        <v>14</v>
      </c>
      <c r="AX184" s="473">
        <v>18</v>
      </c>
      <c r="AY184" s="470">
        <v>0</v>
      </c>
      <c r="AZ184" s="473" t="s">
        <v>14</v>
      </c>
      <c r="BA184" s="473" t="s">
        <v>13451</v>
      </c>
      <c r="BB184" s="473" t="s">
        <v>486</v>
      </c>
      <c r="BC184" s="473">
        <v>3</v>
      </c>
      <c r="BD184" s="473">
        <v>70</v>
      </c>
      <c r="BE184" s="474">
        <v>30</v>
      </c>
      <c r="BF184" s="470" t="s">
        <v>44</v>
      </c>
      <c r="BG184" s="474">
        <v>0</v>
      </c>
      <c r="BH184" s="473" t="s">
        <v>44</v>
      </c>
      <c r="BI184" s="473" t="s">
        <v>44</v>
      </c>
      <c r="BJ184" s="473" t="s">
        <v>44</v>
      </c>
      <c r="BK184" s="473">
        <v>0</v>
      </c>
      <c r="BL184" s="473" t="s">
        <v>44</v>
      </c>
      <c r="BM184" s="475" t="s">
        <v>44</v>
      </c>
      <c r="BN184" s="476" t="s">
        <v>44</v>
      </c>
      <c r="BO184" s="476">
        <v>0</v>
      </c>
      <c r="BP184" s="475" t="s">
        <v>44</v>
      </c>
      <c r="BQ184" s="476" t="s">
        <v>44</v>
      </c>
      <c r="BR184" s="476" t="s">
        <v>44</v>
      </c>
      <c r="BS184" s="378">
        <v>0</v>
      </c>
      <c r="BT184" s="473" t="s">
        <v>44</v>
      </c>
      <c r="BU184" s="473" t="s">
        <v>44</v>
      </c>
      <c r="BV184" s="473" t="s">
        <v>44</v>
      </c>
      <c r="BW184" s="473">
        <v>0</v>
      </c>
      <c r="BX184" s="473" t="s">
        <v>44</v>
      </c>
      <c r="BY184" s="473" t="s">
        <v>44</v>
      </c>
      <c r="BZ184" s="473" t="s">
        <v>44</v>
      </c>
      <c r="CA184" s="473">
        <v>0</v>
      </c>
      <c r="CB184" s="473" t="s">
        <v>44</v>
      </c>
      <c r="CC184" s="473" t="s">
        <v>44</v>
      </c>
      <c r="CD184" s="473" t="s">
        <v>44</v>
      </c>
      <c r="CE184" s="473">
        <v>0</v>
      </c>
      <c r="CF184" s="473" t="s">
        <v>44</v>
      </c>
      <c r="CG184" s="473" t="s">
        <v>44</v>
      </c>
      <c r="CH184" s="473" t="s">
        <v>44</v>
      </c>
      <c r="CI184" s="372" t="s">
        <v>736</v>
      </c>
      <c r="CJ184" s="470">
        <v>40</v>
      </c>
      <c r="CK184" s="372">
        <v>60</v>
      </c>
      <c r="CL184" s="477">
        <v>0</v>
      </c>
      <c r="CM184" s="477">
        <v>0</v>
      </c>
      <c r="CN184" s="477" t="s">
        <v>44</v>
      </c>
      <c r="CO184" s="477" t="s">
        <v>480</v>
      </c>
      <c r="CP184" s="478">
        <v>100</v>
      </c>
      <c r="CQ184" s="479">
        <v>0</v>
      </c>
      <c r="CR184" s="479">
        <v>0</v>
      </c>
      <c r="CS184" s="479">
        <v>0</v>
      </c>
      <c r="CT184" s="480">
        <v>0</v>
      </c>
      <c r="CU184" s="480" t="s">
        <v>44</v>
      </c>
      <c r="CV184" s="480" t="s">
        <v>91</v>
      </c>
      <c r="CW184" s="480">
        <v>100</v>
      </c>
      <c r="CX184" s="481">
        <v>0</v>
      </c>
      <c r="CY184" s="481">
        <v>0</v>
      </c>
      <c r="CZ184" s="481">
        <v>0</v>
      </c>
      <c r="DA184" s="481">
        <v>0</v>
      </c>
      <c r="DB184" s="482">
        <v>0</v>
      </c>
      <c r="DC184" s="538">
        <f t="shared" si="5"/>
        <v>100</v>
      </c>
      <c r="DD184" s="483" t="s">
        <v>19409</v>
      </c>
      <c r="DE184" s="483">
        <v>67</v>
      </c>
      <c r="DF184" s="484" t="s">
        <v>13446</v>
      </c>
      <c r="DG184" s="485" t="s">
        <v>17</v>
      </c>
      <c r="DH184" s="486" t="s">
        <v>44</v>
      </c>
      <c r="DI184" s="486" t="s">
        <v>44</v>
      </c>
      <c r="DJ184" s="486" t="s">
        <v>44</v>
      </c>
      <c r="DK184" s="487" t="s">
        <v>17</v>
      </c>
      <c r="DL184" s="488" t="s">
        <v>44</v>
      </c>
      <c r="DM184" s="488" t="s">
        <v>14</v>
      </c>
      <c r="DN184" s="489" t="s">
        <v>40</v>
      </c>
      <c r="DO184" s="490" t="s">
        <v>31</v>
      </c>
      <c r="DP184" s="490" t="s">
        <v>14</v>
      </c>
      <c r="DQ184" s="490" t="s">
        <v>30</v>
      </c>
      <c r="DR184" s="490" t="s">
        <v>19444</v>
      </c>
      <c r="DS184" s="491" t="s">
        <v>32</v>
      </c>
      <c r="DT184" s="492" t="s">
        <v>44</v>
      </c>
      <c r="DU184" s="493" t="s">
        <v>32</v>
      </c>
      <c r="DV184" s="492" t="s">
        <v>44</v>
      </c>
      <c r="DW184" s="492">
        <v>5</v>
      </c>
      <c r="DX184" s="492" t="s">
        <v>17</v>
      </c>
      <c r="DY184" s="494" t="s">
        <v>33</v>
      </c>
      <c r="DZ184" s="495" t="s">
        <v>960</v>
      </c>
      <c r="EA184" s="496" t="s">
        <v>44</v>
      </c>
      <c r="EB184" s="496" t="s">
        <v>44</v>
      </c>
      <c r="EC184" s="496" t="s">
        <v>44</v>
      </c>
      <c r="ED184" s="496" t="s">
        <v>44</v>
      </c>
      <c r="EE184" s="484" t="s">
        <v>19563</v>
      </c>
      <c r="EF184" s="483" t="s">
        <v>44</v>
      </c>
      <c r="EG184" s="483" t="s">
        <v>44</v>
      </c>
      <c r="EH184" s="483" t="s">
        <v>44</v>
      </c>
      <c r="EI184" s="483" t="s">
        <v>44</v>
      </c>
      <c r="EJ184" s="483" t="s">
        <v>44</v>
      </c>
      <c r="EK184" s="483" t="s">
        <v>44</v>
      </c>
      <c r="EL184" s="483" t="s">
        <v>13475</v>
      </c>
      <c r="EM184" s="474" t="s">
        <v>19564</v>
      </c>
      <c r="EN184" s="473" t="s">
        <v>482</v>
      </c>
      <c r="EO184" s="473" t="s">
        <v>44</v>
      </c>
      <c r="EP184" s="474" t="s">
        <v>17</v>
      </c>
      <c r="EQ184" s="474" t="s">
        <v>44</v>
      </c>
      <c r="ER184" s="497">
        <v>1</v>
      </c>
      <c r="ES184" s="498" t="s">
        <v>14</v>
      </c>
      <c r="ET184" s="497" t="s">
        <v>17407</v>
      </c>
      <c r="EU184" s="473">
        <v>1</v>
      </c>
      <c r="EV184" s="474" t="s">
        <v>17387</v>
      </c>
      <c r="EW184" s="473">
        <v>0</v>
      </c>
      <c r="EX184" s="470" t="s">
        <v>44</v>
      </c>
      <c r="EY184" s="470">
        <v>1</v>
      </c>
      <c r="EZ184" s="474" t="s">
        <v>17387</v>
      </c>
      <c r="FA184" s="473">
        <v>0</v>
      </c>
      <c r="FB184" s="473" t="s">
        <v>44</v>
      </c>
      <c r="FC184" s="473" t="s">
        <v>17407</v>
      </c>
      <c r="FD184" s="473">
        <v>1</v>
      </c>
      <c r="FE184" s="470">
        <v>0</v>
      </c>
      <c r="FF184" s="473">
        <v>1</v>
      </c>
      <c r="FG184" s="473">
        <v>0</v>
      </c>
      <c r="FH184" s="473" t="s">
        <v>44</v>
      </c>
      <c r="FI184" s="536" t="s">
        <v>19565</v>
      </c>
      <c r="FJ184" s="536" t="s">
        <v>19566</v>
      </c>
      <c r="FK184" s="536" t="s">
        <v>19567</v>
      </c>
      <c r="FL184" s="537" t="s">
        <v>19568</v>
      </c>
      <c r="FM184" s="474" t="s">
        <v>19569</v>
      </c>
      <c r="FN184" s="470" t="s">
        <v>19570</v>
      </c>
      <c r="FO184" s="470" t="s">
        <v>834</v>
      </c>
    </row>
    <row r="185" spans="1:171" ht="12.75" customHeight="1" thickBot="1" x14ac:dyDescent="0.35">
      <c r="A185" s="370">
        <v>188</v>
      </c>
      <c r="B185" s="469" t="s">
        <v>10525</v>
      </c>
      <c r="C185" s="337" t="s">
        <v>19695</v>
      </c>
      <c r="D185" s="337" t="s">
        <v>19695</v>
      </c>
      <c r="E185" s="373" t="s">
        <v>13442</v>
      </c>
      <c r="F185" s="372" t="s">
        <v>44</v>
      </c>
      <c r="G185" s="372" t="s">
        <v>369</v>
      </c>
      <c r="H185" s="372" t="s">
        <v>19</v>
      </c>
      <c r="I185" s="372" t="s">
        <v>44</v>
      </c>
      <c r="J185" s="372" t="s">
        <v>20</v>
      </c>
      <c r="K185" s="373" t="s">
        <v>44</v>
      </c>
      <c r="L185" s="471" t="s">
        <v>21</v>
      </c>
      <c r="M185" s="372" t="s">
        <v>14</v>
      </c>
      <c r="N185" s="472" t="s">
        <v>14</v>
      </c>
      <c r="O185" s="705" t="s">
        <v>44</v>
      </c>
      <c r="P185" s="470" t="s">
        <v>44</v>
      </c>
      <c r="Q185" s="374" t="s">
        <v>44</v>
      </c>
      <c r="R185" s="692" t="s">
        <v>22</v>
      </c>
      <c r="S185" s="373" t="s">
        <v>44</v>
      </c>
      <c r="T185" s="373" t="s">
        <v>44</v>
      </c>
      <c r="U185" s="373" t="s">
        <v>23</v>
      </c>
      <c r="V185" s="372" t="s">
        <v>788</v>
      </c>
      <c r="W185" s="372" t="s">
        <v>64</v>
      </c>
      <c r="X185" s="372">
        <v>1</v>
      </c>
      <c r="Y185" s="375">
        <v>480</v>
      </c>
      <c r="Z185" s="373" t="s">
        <v>24</v>
      </c>
      <c r="AA185" s="373" t="s">
        <v>19352</v>
      </c>
      <c r="AB185" s="373" t="s">
        <v>14</v>
      </c>
      <c r="AC185" s="373" t="s">
        <v>68</v>
      </c>
      <c r="AD185" s="373" t="s">
        <v>14</v>
      </c>
      <c r="AE185" s="373" t="s">
        <v>39</v>
      </c>
      <c r="AF185" s="373" t="s">
        <v>44</v>
      </c>
      <c r="AG185" s="373" t="s">
        <v>38</v>
      </c>
      <c r="AH185" s="373">
        <v>1</v>
      </c>
      <c r="AI185" s="373">
        <v>15</v>
      </c>
      <c r="AJ185" s="373" t="s">
        <v>483</v>
      </c>
      <c r="AK185" s="372" t="s">
        <v>44</v>
      </c>
      <c r="AL185" s="373">
        <v>2</v>
      </c>
      <c r="AM185" s="372" t="s">
        <v>27</v>
      </c>
      <c r="AN185" s="373" t="s">
        <v>14</v>
      </c>
      <c r="AO185" s="372">
        <v>85</v>
      </c>
      <c r="AP185" s="373" t="s">
        <v>44</v>
      </c>
      <c r="AQ185" s="373" t="s">
        <v>17</v>
      </c>
      <c r="AR185" s="373" t="s">
        <v>44</v>
      </c>
      <c r="AS185" s="372" t="s">
        <v>44</v>
      </c>
      <c r="AT185" s="373">
        <v>0</v>
      </c>
      <c r="AU185" s="372" t="s">
        <v>44</v>
      </c>
      <c r="AV185" s="470">
        <v>0</v>
      </c>
      <c r="AW185" s="473" t="s">
        <v>44</v>
      </c>
      <c r="AX185" s="473">
        <v>0</v>
      </c>
      <c r="AY185" s="710">
        <v>0</v>
      </c>
      <c r="AZ185" s="712" t="s">
        <v>14</v>
      </c>
      <c r="BA185" s="712" t="s">
        <v>19252</v>
      </c>
      <c r="BB185" s="473" t="s">
        <v>802</v>
      </c>
      <c r="BC185" s="473">
        <v>4</v>
      </c>
      <c r="BD185" s="473">
        <v>100</v>
      </c>
      <c r="BE185" s="474">
        <v>0</v>
      </c>
      <c r="BF185" s="470" t="s">
        <v>44</v>
      </c>
      <c r="BG185" s="470">
        <v>0</v>
      </c>
      <c r="BH185" s="473" t="s">
        <v>44</v>
      </c>
      <c r="BI185" s="473" t="s">
        <v>44</v>
      </c>
      <c r="BJ185" s="473" t="s">
        <v>44</v>
      </c>
      <c r="BK185" s="473">
        <v>0</v>
      </c>
      <c r="BL185" s="708" t="s">
        <v>44</v>
      </c>
      <c r="BM185" s="475" t="s">
        <v>44</v>
      </c>
      <c r="BN185" s="476" t="s">
        <v>44</v>
      </c>
      <c r="BO185" s="476">
        <v>0</v>
      </c>
      <c r="BP185" s="475" t="s">
        <v>44</v>
      </c>
      <c r="BQ185" s="476" t="s">
        <v>44</v>
      </c>
      <c r="BR185" s="476" t="s">
        <v>44</v>
      </c>
      <c r="BS185" s="408">
        <v>20</v>
      </c>
      <c r="BT185" s="473">
        <v>100</v>
      </c>
      <c r="BU185" s="473">
        <v>0</v>
      </c>
      <c r="BV185" s="473" t="s">
        <v>44</v>
      </c>
      <c r="BW185" s="470">
        <v>0</v>
      </c>
      <c r="BX185" s="473" t="s">
        <v>44</v>
      </c>
      <c r="BY185" s="473" t="s">
        <v>44</v>
      </c>
      <c r="BZ185" s="473" t="s">
        <v>44</v>
      </c>
      <c r="CA185" s="473">
        <v>4</v>
      </c>
      <c r="CB185" s="473">
        <v>100</v>
      </c>
      <c r="CC185" s="473">
        <v>0</v>
      </c>
      <c r="CD185" s="473" t="s">
        <v>44</v>
      </c>
      <c r="CE185" s="473">
        <v>0</v>
      </c>
      <c r="CF185" s="473" t="s">
        <v>44</v>
      </c>
      <c r="CG185" s="473" t="s">
        <v>44</v>
      </c>
      <c r="CH185" s="470" t="s">
        <v>44</v>
      </c>
      <c r="CI185" s="372" t="s">
        <v>736</v>
      </c>
      <c r="CJ185" s="470">
        <v>45</v>
      </c>
      <c r="CK185" s="372">
        <v>55</v>
      </c>
      <c r="CL185" s="477">
        <v>0</v>
      </c>
      <c r="CM185" s="477">
        <v>0</v>
      </c>
      <c r="CN185" s="477" t="s">
        <v>44</v>
      </c>
      <c r="CO185" s="477" t="s">
        <v>480</v>
      </c>
      <c r="CP185" s="478">
        <v>100</v>
      </c>
      <c r="CQ185" s="479">
        <v>0</v>
      </c>
      <c r="CR185" s="479">
        <v>0</v>
      </c>
      <c r="CS185" s="479">
        <v>0</v>
      </c>
      <c r="CT185" s="480">
        <v>0</v>
      </c>
      <c r="CU185" s="480" t="s">
        <v>44</v>
      </c>
      <c r="CV185" s="480" t="s">
        <v>63</v>
      </c>
      <c r="CW185" s="480">
        <v>0</v>
      </c>
      <c r="CX185" s="481">
        <v>100</v>
      </c>
      <c r="CY185" s="481">
        <v>0</v>
      </c>
      <c r="CZ185" s="481">
        <v>0</v>
      </c>
      <c r="DA185" s="481">
        <v>0</v>
      </c>
      <c r="DB185" s="483">
        <v>0</v>
      </c>
      <c r="DC185" s="538">
        <f t="shared" si="5"/>
        <v>100</v>
      </c>
      <c r="DD185" s="483" t="s">
        <v>19325</v>
      </c>
      <c r="DE185" s="483">
        <v>53</v>
      </c>
      <c r="DF185" s="484" t="s">
        <v>13446</v>
      </c>
      <c r="DG185" s="485" t="s">
        <v>14</v>
      </c>
      <c r="DH185" s="486" t="s">
        <v>721</v>
      </c>
      <c r="DI185" s="486" t="s">
        <v>850</v>
      </c>
      <c r="DJ185" s="486" t="s">
        <v>44</v>
      </c>
      <c r="DK185" s="487" t="s">
        <v>17</v>
      </c>
      <c r="DL185" s="488" t="s">
        <v>44</v>
      </c>
      <c r="DM185" s="488" t="s">
        <v>14</v>
      </c>
      <c r="DN185" s="489" t="s">
        <v>808</v>
      </c>
      <c r="DO185" s="490" t="s">
        <v>31</v>
      </c>
      <c r="DP185" s="490" t="s">
        <v>17</v>
      </c>
      <c r="DQ185" s="490" t="s">
        <v>44</v>
      </c>
      <c r="DR185" s="490" t="s">
        <v>44</v>
      </c>
      <c r="DS185" s="491" t="s">
        <v>32</v>
      </c>
      <c r="DT185" s="492" t="s">
        <v>44</v>
      </c>
      <c r="DU185" s="493" t="s">
        <v>32</v>
      </c>
      <c r="DV185" s="492" t="s">
        <v>44</v>
      </c>
      <c r="DW185" s="492">
        <v>3</v>
      </c>
      <c r="DX185" s="492" t="s">
        <v>17</v>
      </c>
      <c r="DY185" s="494" t="s">
        <v>44</v>
      </c>
      <c r="DZ185" s="736" t="s">
        <v>44</v>
      </c>
      <c r="EA185" s="496" t="s">
        <v>44</v>
      </c>
      <c r="EB185" s="496" t="s">
        <v>44</v>
      </c>
      <c r="EC185" s="496" t="s">
        <v>44</v>
      </c>
      <c r="ED185" s="496" t="s">
        <v>44</v>
      </c>
      <c r="EE185" s="484" t="s">
        <v>44</v>
      </c>
      <c r="EF185" s="483" t="s">
        <v>33</v>
      </c>
      <c r="EG185" s="483" t="s">
        <v>34</v>
      </c>
      <c r="EH185" s="483" t="s">
        <v>487</v>
      </c>
      <c r="EI185" s="483" t="s">
        <v>44</v>
      </c>
      <c r="EJ185" s="483" t="s">
        <v>44</v>
      </c>
      <c r="EK185" s="483" t="s">
        <v>19353</v>
      </c>
      <c r="EL185" s="483" t="s">
        <v>722</v>
      </c>
      <c r="EM185" s="474" t="s">
        <v>44</v>
      </c>
      <c r="EN185" s="473" t="s">
        <v>482</v>
      </c>
      <c r="EO185" s="473" t="s">
        <v>44</v>
      </c>
      <c r="EP185" s="497" t="s">
        <v>17</v>
      </c>
      <c r="EQ185" s="498" t="s">
        <v>44</v>
      </c>
      <c r="ER185" s="498">
        <v>3</v>
      </c>
      <c r="ES185" s="498" t="s">
        <v>14</v>
      </c>
      <c r="ET185" s="497" t="s">
        <v>17456</v>
      </c>
      <c r="EU185" s="470">
        <v>1</v>
      </c>
      <c r="EV185" s="474" t="s">
        <v>17387</v>
      </c>
      <c r="EW185" s="473">
        <v>1</v>
      </c>
      <c r="EX185" s="470" t="s">
        <v>17387</v>
      </c>
      <c r="EY185" s="470">
        <v>0</v>
      </c>
      <c r="EZ185" s="470" t="s">
        <v>44</v>
      </c>
      <c r="FA185" s="473">
        <v>0</v>
      </c>
      <c r="FB185" s="470" t="s">
        <v>44</v>
      </c>
      <c r="FC185" s="473" t="s">
        <v>17456</v>
      </c>
      <c r="FD185" s="473">
        <v>1</v>
      </c>
      <c r="FE185" s="470">
        <v>1</v>
      </c>
      <c r="FF185" s="473">
        <v>0</v>
      </c>
      <c r="FG185" s="473">
        <v>0</v>
      </c>
      <c r="FH185" s="470" t="s">
        <v>44</v>
      </c>
      <c r="FI185" s="536" t="s">
        <v>19354</v>
      </c>
      <c r="FJ185" s="536" t="s">
        <v>19355</v>
      </c>
      <c r="FK185" s="536" t="s">
        <v>19356</v>
      </c>
      <c r="FL185" s="536" t="s">
        <v>19357</v>
      </c>
      <c r="FM185" s="746" t="s">
        <v>19358</v>
      </c>
      <c r="FN185" s="470" t="s">
        <v>19359</v>
      </c>
      <c r="FO185" s="470" t="s">
        <v>19251</v>
      </c>
    </row>
    <row r="186" spans="1:171" ht="12.75" customHeight="1" thickBot="1" x14ac:dyDescent="0.35">
      <c r="A186" s="370">
        <v>31</v>
      </c>
      <c r="B186" s="700" t="s">
        <v>5970</v>
      </c>
      <c r="C186" s="337" t="s">
        <v>19695</v>
      </c>
      <c r="D186" s="337" t="s">
        <v>19695</v>
      </c>
      <c r="E186" s="399" t="s">
        <v>13442</v>
      </c>
      <c r="F186" s="398" t="s">
        <v>44</v>
      </c>
      <c r="G186" s="398" t="s">
        <v>13239</v>
      </c>
      <c r="H186" s="398" t="s">
        <v>19</v>
      </c>
      <c r="I186" s="398" t="s">
        <v>44</v>
      </c>
      <c r="J186" s="398" t="s">
        <v>20</v>
      </c>
      <c r="K186" s="399" t="s">
        <v>44</v>
      </c>
      <c r="L186" s="702" t="s">
        <v>13465</v>
      </c>
      <c r="M186" s="372" t="s">
        <v>17</v>
      </c>
      <c r="N186" s="703" t="s">
        <v>14</v>
      </c>
      <c r="O186" s="703" t="s">
        <v>44</v>
      </c>
      <c r="P186" s="701" t="s">
        <v>44</v>
      </c>
      <c r="Q186" s="400" t="s">
        <v>44</v>
      </c>
      <c r="R186" s="692" t="s">
        <v>22</v>
      </c>
      <c r="S186" s="399" t="s">
        <v>44</v>
      </c>
      <c r="T186" s="399" t="s">
        <v>44</v>
      </c>
      <c r="U186" s="399" t="s">
        <v>23</v>
      </c>
      <c r="V186" s="398" t="s">
        <v>37</v>
      </c>
      <c r="W186" s="398" t="s">
        <v>25</v>
      </c>
      <c r="X186" s="398">
        <v>1</v>
      </c>
      <c r="Y186" s="401">
        <v>6720</v>
      </c>
      <c r="Z186" s="399" t="s">
        <v>24</v>
      </c>
      <c r="AA186" s="399" t="s">
        <v>17707</v>
      </c>
      <c r="AB186" s="399" t="s">
        <v>17</v>
      </c>
      <c r="AC186" s="399" t="s">
        <v>44</v>
      </c>
      <c r="AD186" s="399" t="s">
        <v>14</v>
      </c>
      <c r="AE186" s="399" t="s">
        <v>39</v>
      </c>
      <c r="AF186" s="399" t="s">
        <v>44</v>
      </c>
      <c r="AG186" s="399" t="s">
        <v>38</v>
      </c>
      <c r="AH186" s="399">
        <v>1</v>
      </c>
      <c r="AI186" s="399">
        <v>60</v>
      </c>
      <c r="AJ186" s="399" t="s">
        <v>483</v>
      </c>
      <c r="AK186" s="398" t="s">
        <v>44</v>
      </c>
      <c r="AL186" s="399">
        <v>6</v>
      </c>
      <c r="AM186" s="398" t="s">
        <v>37</v>
      </c>
      <c r="AN186" s="399" t="s">
        <v>14</v>
      </c>
      <c r="AO186" s="398">
        <v>80</v>
      </c>
      <c r="AP186" s="399" t="s">
        <v>44</v>
      </c>
      <c r="AQ186" s="399" t="s">
        <v>17</v>
      </c>
      <c r="AR186" s="373" t="s">
        <v>44</v>
      </c>
      <c r="AS186" s="373" t="s">
        <v>44</v>
      </c>
      <c r="AT186" s="374">
        <v>0</v>
      </c>
      <c r="AU186" s="372" t="s">
        <v>44</v>
      </c>
      <c r="AV186" s="701">
        <v>0</v>
      </c>
      <c r="AW186" s="708" t="s">
        <v>44</v>
      </c>
      <c r="AX186" s="708">
        <v>0</v>
      </c>
      <c r="AY186" s="701">
        <v>0</v>
      </c>
      <c r="AZ186" s="708" t="s">
        <v>14</v>
      </c>
      <c r="BA186" s="708" t="s">
        <v>17708</v>
      </c>
      <c r="BB186" s="708" t="s">
        <v>756</v>
      </c>
      <c r="BC186" s="708">
        <v>5</v>
      </c>
      <c r="BD186" s="708">
        <v>50</v>
      </c>
      <c r="BE186" s="713">
        <v>50</v>
      </c>
      <c r="BF186" s="713" t="s">
        <v>44</v>
      </c>
      <c r="BG186" s="713">
        <v>0</v>
      </c>
      <c r="BH186" s="708" t="s">
        <v>44</v>
      </c>
      <c r="BI186" s="708" t="s">
        <v>44</v>
      </c>
      <c r="BJ186" s="473" t="s">
        <v>44</v>
      </c>
      <c r="BK186" s="473">
        <v>4</v>
      </c>
      <c r="BL186" s="708">
        <v>0</v>
      </c>
      <c r="BM186" s="714">
        <v>100</v>
      </c>
      <c r="BN186" s="715" t="s">
        <v>17709</v>
      </c>
      <c r="BO186" s="715">
        <v>0</v>
      </c>
      <c r="BP186" s="714" t="s">
        <v>44</v>
      </c>
      <c r="BQ186" s="715" t="s">
        <v>44</v>
      </c>
      <c r="BR186" s="715" t="s">
        <v>44</v>
      </c>
      <c r="BS186" s="408">
        <v>10</v>
      </c>
      <c r="BT186" s="708">
        <v>0</v>
      </c>
      <c r="BU186" s="708">
        <v>100</v>
      </c>
      <c r="BV186" s="708" t="s">
        <v>17710</v>
      </c>
      <c r="BW186" s="708">
        <v>0</v>
      </c>
      <c r="BX186" s="708" t="s">
        <v>44</v>
      </c>
      <c r="BY186" s="708" t="s">
        <v>44</v>
      </c>
      <c r="BZ186" s="708" t="s">
        <v>44</v>
      </c>
      <c r="CA186" s="708">
        <v>1</v>
      </c>
      <c r="CB186" s="708">
        <v>0</v>
      </c>
      <c r="CC186" s="708">
        <v>100</v>
      </c>
      <c r="CD186" s="708" t="s">
        <v>17711</v>
      </c>
      <c r="CE186" s="708">
        <v>0</v>
      </c>
      <c r="CF186" s="708" t="s">
        <v>44</v>
      </c>
      <c r="CG186" s="708" t="s">
        <v>44</v>
      </c>
      <c r="CH186" s="708" t="s">
        <v>44</v>
      </c>
      <c r="CI186" s="400" t="s">
        <v>736</v>
      </c>
      <c r="CJ186" s="708">
        <v>50</v>
      </c>
      <c r="CK186" s="398">
        <v>50</v>
      </c>
      <c r="CL186" s="716">
        <v>0</v>
      </c>
      <c r="CM186" s="716">
        <v>0</v>
      </c>
      <c r="CN186" s="716" t="s">
        <v>44</v>
      </c>
      <c r="CO186" s="716" t="s">
        <v>13469</v>
      </c>
      <c r="CP186" s="479">
        <v>90</v>
      </c>
      <c r="CQ186" s="479">
        <v>0</v>
      </c>
      <c r="CR186" s="479">
        <v>10</v>
      </c>
      <c r="CS186" s="479">
        <v>0</v>
      </c>
      <c r="CT186" s="480">
        <v>0</v>
      </c>
      <c r="CU186" s="480" t="s">
        <v>44</v>
      </c>
      <c r="CV186" s="480" t="s">
        <v>63</v>
      </c>
      <c r="CW186" s="480">
        <v>0</v>
      </c>
      <c r="CX186" s="481">
        <v>100</v>
      </c>
      <c r="CY186" s="481">
        <v>0</v>
      </c>
      <c r="CZ186" s="481">
        <v>0</v>
      </c>
      <c r="DA186" s="481">
        <v>0</v>
      </c>
      <c r="DB186" s="483">
        <v>0</v>
      </c>
      <c r="DC186" s="538">
        <f t="shared" si="5"/>
        <v>100</v>
      </c>
      <c r="DD186" s="483" t="s">
        <v>17712</v>
      </c>
      <c r="DE186" s="483">
        <v>164</v>
      </c>
      <c r="DF186" s="484" t="s">
        <v>17369</v>
      </c>
      <c r="DG186" s="486" t="s">
        <v>14</v>
      </c>
      <c r="DH186" s="486" t="s">
        <v>721</v>
      </c>
      <c r="DI186" s="486" t="s">
        <v>752</v>
      </c>
      <c r="DJ186" s="486" t="s">
        <v>44</v>
      </c>
      <c r="DK186" s="488" t="s">
        <v>14</v>
      </c>
      <c r="DL186" s="488" t="s">
        <v>17370</v>
      </c>
      <c r="DM186" s="488" t="s">
        <v>14</v>
      </c>
      <c r="DN186" s="489" t="s">
        <v>40</v>
      </c>
      <c r="DO186" s="490" t="s">
        <v>31</v>
      </c>
      <c r="DP186" s="490" t="s">
        <v>14</v>
      </c>
      <c r="DQ186" s="490" t="s">
        <v>30</v>
      </c>
      <c r="DR186" s="490" t="s">
        <v>17713</v>
      </c>
      <c r="DS186" s="491" t="s">
        <v>32</v>
      </c>
      <c r="DT186" s="727" t="s">
        <v>44</v>
      </c>
      <c r="DU186" s="727" t="s">
        <v>32</v>
      </c>
      <c r="DV186" s="492" t="s">
        <v>44</v>
      </c>
      <c r="DW186" s="492">
        <v>4</v>
      </c>
      <c r="DX186" s="492" t="s">
        <v>17</v>
      </c>
      <c r="DY186" s="732" t="s">
        <v>33</v>
      </c>
      <c r="DZ186" s="735" t="s">
        <v>944</v>
      </c>
      <c r="EA186" s="735" t="s">
        <v>44</v>
      </c>
      <c r="EB186" s="735" t="s">
        <v>44</v>
      </c>
      <c r="EC186" s="735" t="s">
        <v>17714</v>
      </c>
      <c r="ED186" s="735" t="s">
        <v>44</v>
      </c>
      <c r="EE186" s="484" t="s">
        <v>44</v>
      </c>
      <c r="EF186" s="483" t="s">
        <v>44</v>
      </c>
      <c r="EG186" s="483" t="s">
        <v>44</v>
      </c>
      <c r="EH186" s="483" t="s">
        <v>44</v>
      </c>
      <c r="EI186" s="483" t="s">
        <v>44</v>
      </c>
      <c r="EJ186" s="483" t="s">
        <v>44</v>
      </c>
      <c r="EK186" s="483" t="s">
        <v>44</v>
      </c>
      <c r="EL186" s="483" t="s">
        <v>490</v>
      </c>
      <c r="EM186" s="733" t="s">
        <v>44</v>
      </c>
      <c r="EN186" s="728" t="s">
        <v>723</v>
      </c>
      <c r="EO186" s="728" t="s">
        <v>44</v>
      </c>
      <c r="EP186" s="728" t="s">
        <v>17</v>
      </c>
      <c r="EQ186" s="733" t="s">
        <v>44</v>
      </c>
      <c r="ER186" s="733">
        <v>10</v>
      </c>
      <c r="ES186" s="733" t="s">
        <v>14</v>
      </c>
      <c r="ET186" s="728" t="s">
        <v>39</v>
      </c>
      <c r="EU186" s="708">
        <v>2</v>
      </c>
      <c r="EV186" s="713" t="s">
        <v>17688</v>
      </c>
      <c r="EW186" s="708">
        <v>0</v>
      </c>
      <c r="EX186" s="701" t="s">
        <v>44</v>
      </c>
      <c r="EY186" s="701">
        <v>0</v>
      </c>
      <c r="EZ186" s="713" t="s">
        <v>44</v>
      </c>
      <c r="FA186" s="708">
        <v>0</v>
      </c>
      <c r="FB186" s="708" t="s">
        <v>44</v>
      </c>
      <c r="FC186" s="708" t="s">
        <v>39</v>
      </c>
      <c r="FD186" s="708">
        <v>1</v>
      </c>
      <c r="FE186" s="701">
        <v>0</v>
      </c>
      <c r="FF186" s="708">
        <v>0</v>
      </c>
      <c r="FG186" s="708">
        <v>0</v>
      </c>
      <c r="FH186" s="708" t="s">
        <v>44</v>
      </c>
      <c r="FI186" s="741" t="s">
        <v>17715</v>
      </c>
      <c r="FJ186" s="741" t="s">
        <v>17716</v>
      </c>
      <c r="FK186" s="742" t="s">
        <v>17717</v>
      </c>
      <c r="FL186" s="743" t="s">
        <v>17718</v>
      </c>
      <c r="FM186" s="713" t="s">
        <v>17719</v>
      </c>
      <c r="FN186" s="708" t="s">
        <v>834</v>
      </c>
      <c r="FO186" s="701" t="s">
        <v>834</v>
      </c>
    </row>
    <row r="187" spans="1:171" ht="12.75" customHeight="1" thickBot="1" x14ac:dyDescent="0.35">
      <c r="A187" s="370">
        <v>201</v>
      </c>
      <c r="B187" s="469" t="s">
        <v>12202</v>
      </c>
      <c r="C187" s="337" t="s">
        <v>19695</v>
      </c>
      <c r="D187" s="337" t="s">
        <v>19695</v>
      </c>
      <c r="E187" s="373" t="s">
        <v>13442</v>
      </c>
      <c r="F187" s="372" t="s">
        <v>44</v>
      </c>
      <c r="G187" s="372" t="s">
        <v>378</v>
      </c>
      <c r="H187" s="372" t="s">
        <v>19</v>
      </c>
      <c r="I187" s="372" t="s">
        <v>44</v>
      </c>
      <c r="J187" s="372" t="s">
        <v>20</v>
      </c>
      <c r="K187" s="373" t="s">
        <v>44</v>
      </c>
      <c r="L187" s="471" t="s">
        <v>21</v>
      </c>
      <c r="M187" s="372" t="s">
        <v>14</v>
      </c>
      <c r="N187" s="472" t="s">
        <v>14</v>
      </c>
      <c r="O187" s="472" t="s">
        <v>44</v>
      </c>
      <c r="P187" s="470" t="s">
        <v>44</v>
      </c>
      <c r="Q187" s="374" t="s">
        <v>44</v>
      </c>
      <c r="R187" s="692" t="s">
        <v>47</v>
      </c>
      <c r="S187" s="373" t="s">
        <v>48</v>
      </c>
      <c r="T187" s="373" t="s">
        <v>44</v>
      </c>
      <c r="U187" s="373" t="s">
        <v>44</v>
      </c>
      <c r="V187" s="372" t="s">
        <v>44</v>
      </c>
      <c r="W187" s="372" t="s">
        <v>44</v>
      </c>
      <c r="X187" s="372" t="s">
        <v>44</v>
      </c>
      <c r="Y187" s="375" t="s">
        <v>44</v>
      </c>
      <c r="Z187" s="373" t="s">
        <v>44</v>
      </c>
      <c r="AA187" s="373" t="s">
        <v>44</v>
      </c>
      <c r="AB187" s="373" t="s">
        <v>14</v>
      </c>
      <c r="AC187" s="373" t="s">
        <v>68</v>
      </c>
      <c r="AD187" s="373" t="s">
        <v>17</v>
      </c>
      <c r="AE187" s="373" t="s">
        <v>44</v>
      </c>
      <c r="AF187" s="373" t="s">
        <v>44</v>
      </c>
      <c r="AG187" s="373" t="s">
        <v>38</v>
      </c>
      <c r="AH187" s="373">
        <v>1</v>
      </c>
      <c r="AI187" s="373">
        <v>10</v>
      </c>
      <c r="AJ187" s="373" t="s">
        <v>478</v>
      </c>
      <c r="AK187" s="372" t="s">
        <v>44</v>
      </c>
      <c r="AL187" s="373">
        <v>2</v>
      </c>
      <c r="AM187" s="374" t="s">
        <v>37</v>
      </c>
      <c r="AN187" s="373" t="s">
        <v>14</v>
      </c>
      <c r="AO187" s="372">
        <v>100</v>
      </c>
      <c r="AP187" s="373" t="s">
        <v>44</v>
      </c>
      <c r="AQ187" s="373" t="s">
        <v>17</v>
      </c>
      <c r="AR187" s="373" t="s">
        <v>44</v>
      </c>
      <c r="AS187" s="373" t="s">
        <v>44</v>
      </c>
      <c r="AT187" s="374">
        <v>0</v>
      </c>
      <c r="AU187" s="372" t="s">
        <v>44</v>
      </c>
      <c r="AV187" s="470">
        <v>0</v>
      </c>
      <c r="AW187" s="473" t="s">
        <v>44</v>
      </c>
      <c r="AX187" s="473">
        <v>0</v>
      </c>
      <c r="AY187" s="470">
        <v>0</v>
      </c>
      <c r="AZ187" s="473" t="s">
        <v>14</v>
      </c>
      <c r="BA187" s="473" t="s">
        <v>13449</v>
      </c>
      <c r="BB187" s="473" t="s">
        <v>13447</v>
      </c>
      <c r="BC187" s="473">
        <v>4</v>
      </c>
      <c r="BD187" s="473">
        <v>40</v>
      </c>
      <c r="BE187" s="474">
        <v>60</v>
      </c>
      <c r="BF187" s="470" t="s">
        <v>44</v>
      </c>
      <c r="BG187" s="474">
        <v>0</v>
      </c>
      <c r="BH187" s="473" t="s">
        <v>44</v>
      </c>
      <c r="BI187" s="473" t="s">
        <v>44</v>
      </c>
      <c r="BJ187" s="473" t="s">
        <v>44</v>
      </c>
      <c r="BK187" s="473">
        <v>30</v>
      </c>
      <c r="BL187" s="473">
        <v>100</v>
      </c>
      <c r="BM187" s="475">
        <v>0</v>
      </c>
      <c r="BN187" s="476" t="s">
        <v>44</v>
      </c>
      <c r="BO187" s="476">
        <v>0</v>
      </c>
      <c r="BP187" s="475" t="s">
        <v>44</v>
      </c>
      <c r="BQ187" s="476" t="s">
        <v>44</v>
      </c>
      <c r="BR187" s="476" t="s">
        <v>44</v>
      </c>
      <c r="BS187" s="378">
        <v>0</v>
      </c>
      <c r="BT187" s="473" t="s">
        <v>44</v>
      </c>
      <c r="BU187" s="473" t="s">
        <v>44</v>
      </c>
      <c r="BV187" s="473" t="s">
        <v>44</v>
      </c>
      <c r="BW187" s="473">
        <v>0</v>
      </c>
      <c r="BX187" s="473" t="s">
        <v>44</v>
      </c>
      <c r="BY187" s="473" t="s">
        <v>44</v>
      </c>
      <c r="BZ187" s="473" t="s">
        <v>44</v>
      </c>
      <c r="CA187" s="473">
        <v>0</v>
      </c>
      <c r="CB187" s="473" t="s">
        <v>44</v>
      </c>
      <c r="CC187" s="473" t="s">
        <v>44</v>
      </c>
      <c r="CD187" s="473" t="s">
        <v>44</v>
      </c>
      <c r="CE187" s="473">
        <v>0</v>
      </c>
      <c r="CF187" s="473" t="s">
        <v>44</v>
      </c>
      <c r="CG187" s="473" t="s">
        <v>44</v>
      </c>
      <c r="CH187" s="473" t="s">
        <v>44</v>
      </c>
      <c r="CI187" s="372" t="s">
        <v>479</v>
      </c>
      <c r="CJ187" s="470">
        <v>100</v>
      </c>
      <c r="CK187" s="372">
        <v>0</v>
      </c>
      <c r="CL187" s="477">
        <v>0</v>
      </c>
      <c r="CM187" s="477">
        <v>0</v>
      </c>
      <c r="CN187" s="477" t="s">
        <v>44</v>
      </c>
      <c r="CO187" s="477" t="s">
        <v>480</v>
      </c>
      <c r="CP187" s="478">
        <v>100</v>
      </c>
      <c r="CQ187" s="479">
        <v>0</v>
      </c>
      <c r="CR187" s="479">
        <v>0</v>
      </c>
      <c r="CS187" s="479">
        <v>0</v>
      </c>
      <c r="CT187" s="480">
        <v>0</v>
      </c>
      <c r="CU187" s="480" t="s">
        <v>44</v>
      </c>
      <c r="CV187" s="480" t="s">
        <v>44</v>
      </c>
      <c r="CW187" s="480" t="s">
        <v>44</v>
      </c>
      <c r="CX187" s="481" t="s">
        <v>44</v>
      </c>
      <c r="CY187" s="481" t="s">
        <v>44</v>
      </c>
      <c r="CZ187" s="481" t="s">
        <v>44</v>
      </c>
      <c r="DA187" s="481" t="s">
        <v>44</v>
      </c>
      <c r="DB187" s="482" t="s">
        <v>44</v>
      </c>
      <c r="DC187" s="538">
        <f t="shared" si="5"/>
        <v>0</v>
      </c>
      <c r="DD187" s="483" t="s">
        <v>17805</v>
      </c>
      <c r="DE187" s="483">
        <v>17</v>
      </c>
      <c r="DF187" s="484" t="s">
        <v>481</v>
      </c>
      <c r="DG187" s="485" t="s">
        <v>17</v>
      </c>
      <c r="DH187" s="486" t="s">
        <v>44</v>
      </c>
      <c r="DI187" s="486" t="s">
        <v>44</v>
      </c>
      <c r="DJ187" s="486" t="s">
        <v>44</v>
      </c>
      <c r="DK187" s="487" t="s">
        <v>17</v>
      </c>
      <c r="DL187" s="488" t="s">
        <v>44</v>
      </c>
      <c r="DM187" s="488" t="s">
        <v>14</v>
      </c>
      <c r="DN187" s="489" t="s">
        <v>60</v>
      </c>
      <c r="DO187" s="490" t="s">
        <v>31</v>
      </c>
      <c r="DP187" s="490" t="s">
        <v>17</v>
      </c>
      <c r="DQ187" s="490" t="s">
        <v>44</v>
      </c>
      <c r="DR187" s="490" t="s">
        <v>44</v>
      </c>
      <c r="DS187" s="491" t="s">
        <v>32</v>
      </c>
      <c r="DT187" s="492" t="s">
        <v>44</v>
      </c>
      <c r="DU187" s="493" t="s">
        <v>44</v>
      </c>
      <c r="DV187" s="492" t="s">
        <v>44</v>
      </c>
      <c r="DW187" s="492">
        <v>5</v>
      </c>
      <c r="DX187" s="492" t="s">
        <v>17</v>
      </c>
      <c r="DY187" s="494" t="s">
        <v>44</v>
      </c>
      <c r="DZ187" s="495" t="s">
        <v>44</v>
      </c>
      <c r="EA187" s="496" t="s">
        <v>44</v>
      </c>
      <c r="EB187" s="496" t="s">
        <v>44</v>
      </c>
      <c r="EC187" s="496" t="s">
        <v>44</v>
      </c>
      <c r="ED187" s="496" t="s">
        <v>44</v>
      </c>
      <c r="EE187" s="484" t="s">
        <v>44</v>
      </c>
      <c r="EF187" s="483" t="s">
        <v>33</v>
      </c>
      <c r="EG187" s="483" t="s">
        <v>34</v>
      </c>
      <c r="EH187" s="483" t="s">
        <v>19492</v>
      </c>
      <c r="EI187" s="483" t="s">
        <v>44</v>
      </c>
      <c r="EJ187" s="483" t="s">
        <v>44</v>
      </c>
      <c r="EK187" s="483" t="s">
        <v>19493</v>
      </c>
      <c r="EL187" s="483" t="s">
        <v>13475</v>
      </c>
      <c r="EM187" s="474" t="s">
        <v>19494</v>
      </c>
      <c r="EN187" s="473" t="s">
        <v>482</v>
      </c>
      <c r="EO187" s="473" t="s">
        <v>44</v>
      </c>
      <c r="EP187" s="474" t="s">
        <v>17</v>
      </c>
      <c r="EQ187" s="474" t="s">
        <v>44</v>
      </c>
      <c r="ER187" s="497">
        <v>1</v>
      </c>
      <c r="ES187" s="498" t="s">
        <v>14</v>
      </c>
      <c r="ET187" s="497" t="s">
        <v>17758</v>
      </c>
      <c r="EU187" s="473">
        <v>0</v>
      </c>
      <c r="EV187" s="474" t="s">
        <v>44</v>
      </c>
      <c r="EW187" s="473">
        <v>1</v>
      </c>
      <c r="EX187" s="470" t="s">
        <v>17373</v>
      </c>
      <c r="EY187" s="470">
        <v>1</v>
      </c>
      <c r="EZ187" s="474" t="s">
        <v>17358</v>
      </c>
      <c r="FA187" s="473">
        <v>0</v>
      </c>
      <c r="FB187" s="473" t="s">
        <v>44</v>
      </c>
      <c r="FC187" s="473" t="s">
        <v>44</v>
      </c>
      <c r="FD187" s="473">
        <v>0</v>
      </c>
      <c r="FE187" s="470">
        <v>0</v>
      </c>
      <c r="FF187" s="473">
        <v>0</v>
      </c>
      <c r="FG187" s="473">
        <v>0</v>
      </c>
      <c r="FH187" s="473" t="s">
        <v>44</v>
      </c>
      <c r="FI187" s="536" t="s">
        <v>19495</v>
      </c>
      <c r="FJ187" s="536" t="s">
        <v>19496</v>
      </c>
      <c r="FK187" s="536" t="s">
        <v>19497</v>
      </c>
      <c r="FL187" s="537" t="s">
        <v>19498</v>
      </c>
      <c r="FM187" s="474" t="s">
        <v>19499</v>
      </c>
      <c r="FN187" s="470" t="s">
        <v>19500</v>
      </c>
      <c r="FO187" s="470" t="s">
        <v>19501</v>
      </c>
    </row>
    <row r="188" spans="1:171" ht="12.75" customHeight="1" thickBot="1" x14ac:dyDescent="0.35">
      <c r="A188" s="370">
        <v>33</v>
      </c>
      <c r="B188" s="700" t="s">
        <v>6246</v>
      </c>
      <c r="C188" s="337" t="s">
        <v>19695</v>
      </c>
      <c r="D188" s="337" t="s">
        <v>19695</v>
      </c>
      <c r="E188" s="399" t="s">
        <v>13442</v>
      </c>
      <c r="F188" s="398" t="s">
        <v>44</v>
      </c>
      <c r="G188" s="398" t="s">
        <v>13239</v>
      </c>
      <c r="H188" s="398" t="s">
        <v>58</v>
      </c>
      <c r="I188" s="398" t="s">
        <v>44</v>
      </c>
      <c r="J188" s="398" t="s">
        <v>20</v>
      </c>
      <c r="K188" s="399" t="s">
        <v>44</v>
      </c>
      <c r="L188" s="702" t="s">
        <v>21</v>
      </c>
      <c r="M188" s="372" t="s">
        <v>17</v>
      </c>
      <c r="N188" s="703" t="s">
        <v>14</v>
      </c>
      <c r="O188" s="703" t="s">
        <v>44</v>
      </c>
      <c r="P188" s="701" t="s">
        <v>44</v>
      </c>
      <c r="Q188" s="400" t="s">
        <v>44</v>
      </c>
      <c r="R188" s="692" t="s">
        <v>22</v>
      </c>
      <c r="S188" s="399" t="s">
        <v>44</v>
      </c>
      <c r="T188" s="399" t="s">
        <v>44</v>
      </c>
      <c r="U188" s="399" t="s">
        <v>76</v>
      </c>
      <c r="V188" s="398" t="s">
        <v>44</v>
      </c>
      <c r="W188" s="398" t="s">
        <v>44</v>
      </c>
      <c r="X188" s="398" t="s">
        <v>44</v>
      </c>
      <c r="Y188" s="401" t="s">
        <v>44</v>
      </c>
      <c r="Z188" s="399" t="s">
        <v>44</v>
      </c>
      <c r="AA188" s="399" t="s">
        <v>44</v>
      </c>
      <c r="AB188" s="399" t="s">
        <v>17</v>
      </c>
      <c r="AC188" s="399" t="s">
        <v>44</v>
      </c>
      <c r="AD188" s="399" t="s">
        <v>14</v>
      </c>
      <c r="AE188" s="399" t="s">
        <v>39</v>
      </c>
      <c r="AF188" s="399" t="s">
        <v>44</v>
      </c>
      <c r="AG188" s="399" t="s">
        <v>38</v>
      </c>
      <c r="AH188" s="399">
        <v>1</v>
      </c>
      <c r="AI188" s="399">
        <v>40</v>
      </c>
      <c r="AJ188" s="399" t="s">
        <v>494</v>
      </c>
      <c r="AK188" s="398" t="s">
        <v>44</v>
      </c>
      <c r="AL188" s="399">
        <v>3</v>
      </c>
      <c r="AM188" s="398" t="s">
        <v>27</v>
      </c>
      <c r="AN188" s="399" t="s">
        <v>14</v>
      </c>
      <c r="AO188" s="398">
        <v>40</v>
      </c>
      <c r="AP188" s="399" t="s">
        <v>44</v>
      </c>
      <c r="AQ188" s="399" t="s">
        <v>17</v>
      </c>
      <c r="AR188" s="399" t="s">
        <v>44</v>
      </c>
      <c r="AS188" s="399" t="s">
        <v>44</v>
      </c>
      <c r="AT188" s="399">
        <v>0</v>
      </c>
      <c r="AU188" s="398" t="s">
        <v>44</v>
      </c>
      <c r="AV188" s="701">
        <v>0</v>
      </c>
      <c r="AW188" s="708" t="s">
        <v>44</v>
      </c>
      <c r="AX188" s="708">
        <v>0</v>
      </c>
      <c r="AY188" s="701">
        <v>0</v>
      </c>
      <c r="AZ188" s="708" t="s">
        <v>14</v>
      </c>
      <c r="BA188" s="708" t="s">
        <v>17734</v>
      </c>
      <c r="BB188" s="708" t="s">
        <v>798</v>
      </c>
      <c r="BC188" s="708">
        <v>2</v>
      </c>
      <c r="BD188" s="708">
        <v>100</v>
      </c>
      <c r="BE188" s="713">
        <v>0</v>
      </c>
      <c r="BF188" s="713" t="s">
        <v>44</v>
      </c>
      <c r="BG188" s="708">
        <v>0</v>
      </c>
      <c r="BH188" s="708" t="s">
        <v>44</v>
      </c>
      <c r="BI188" s="708" t="s">
        <v>44</v>
      </c>
      <c r="BJ188" s="473" t="s">
        <v>44</v>
      </c>
      <c r="BK188" s="473">
        <v>0</v>
      </c>
      <c r="BL188" s="708" t="s">
        <v>44</v>
      </c>
      <c r="BM188" s="475" t="s">
        <v>44</v>
      </c>
      <c r="BN188" s="476" t="s">
        <v>44</v>
      </c>
      <c r="BO188" s="476">
        <v>0</v>
      </c>
      <c r="BP188" s="475" t="s">
        <v>44</v>
      </c>
      <c r="BQ188" s="476" t="s">
        <v>44</v>
      </c>
      <c r="BR188" s="476" t="s">
        <v>44</v>
      </c>
      <c r="BS188" s="408">
        <v>10</v>
      </c>
      <c r="BT188" s="708">
        <v>0</v>
      </c>
      <c r="BU188" s="708">
        <v>100</v>
      </c>
      <c r="BV188" s="708" t="s">
        <v>17735</v>
      </c>
      <c r="BW188" s="708">
        <v>2</v>
      </c>
      <c r="BX188" s="708">
        <v>0</v>
      </c>
      <c r="BY188" s="708">
        <v>100</v>
      </c>
      <c r="BZ188" s="708" t="s">
        <v>17735</v>
      </c>
      <c r="CA188" s="708">
        <v>2</v>
      </c>
      <c r="CB188" s="708">
        <v>0</v>
      </c>
      <c r="CC188" s="708">
        <v>100</v>
      </c>
      <c r="CD188" s="708" t="s">
        <v>17735</v>
      </c>
      <c r="CE188" s="708">
        <v>0</v>
      </c>
      <c r="CF188" s="708" t="s">
        <v>44</v>
      </c>
      <c r="CG188" s="708" t="s">
        <v>44</v>
      </c>
      <c r="CH188" s="708" t="s">
        <v>44</v>
      </c>
      <c r="CI188" s="400" t="s">
        <v>736</v>
      </c>
      <c r="CJ188" s="708">
        <v>50</v>
      </c>
      <c r="CK188" s="398">
        <v>50</v>
      </c>
      <c r="CL188" s="477">
        <v>0</v>
      </c>
      <c r="CM188" s="477">
        <v>0</v>
      </c>
      <c r="CN188" s="477" t="s">
        <v>44</v>
      </c>
      <c r="CO188" s="477" t="s">
        <v>480</v>
      </c>
      <c r="CP188" s="479">
        <v>100</v>
      </c>
      <c r="CQ188" s="479">
        <v>0</v>
      </c>
      <c r="CR188" s="479">
        <v>0</v>
      </c>
      <c r="CS188" s="479">
        <v>0</v>
      </c>
      <c r="CT188" s="480">
        <v>0</v>
      </c>
      <c r="CU188" s="480" t="s">
        <v>44</v>
      </c>
      <c r="CV188" s="480" t="s">
        <v>28</v>
      </c>
      <c r="CW188" s="480">
        <v>0</v>
      </c>
      <c r="CX188" s="481">
        <v>0</v>
      </c>
      <c r="CY188" s="481">
        <v>0</v>
      </c>
      <c r="CZ188" s="481">
        <v>100</v>
      </c>
      <c r="DA188" s="481">
        <v>0</v>
      </c>
      <c r="DB188" s="483">
        <v>0</v>
      </c>
      <c r="DC188" s="538">
        <f t="shared" si="5"/>
        <v>100</v>
      </c>
      <c r="DD188" s="483" t="s">
        <v>17736</v>
      </c>
      <c r="DE188" s="483">
        <v>84</v>
      </c>
      <c r="DF188" s="484" t="s">
        <v>745</v>
      </c>
      <c r="DG188" s="486" t="s">
        <v>14</v>
      </c>
      <c r="DH188" s="486" t="s">
        <v>721</v>
      </c>
      <c r="DI188" s="486" t="s">
        <v>17737</v>
      </c>
      <c r="DJ188" s="725" t="s">
        <v>44</v>
      </c>
      <c r="DK188" s="488" t="s">
        <v>17</v>
      </c>
      <c r="DL188" s="488" t="s">
        <v>44</v>
      </c>
      <c r="DM188" s="488" t="s">
        <v>14</v>
      </c>
      <c r="DN188" s="489" t="s">
        <v>17727</v>
      </c>
      <c r="DO188" s="490" t="s">
        <v>31</v>
      </c>
      <c r="DP188" s="490" t="s">
        <v>14</v>
      </c>
      <c r="DQ188" s="490" t="s">
        <v>30</v>
      </c>
      <c r="DR188" s="490" t="s">
        <v>17738</v>
      </c>
      <c r="DS188" s="491" t="s">
        <v>32</v>
      </c>
      <c r="DT188" s="727" t="s">
        <v>44</v>
      </c>
      <c r="DU188" s="727" t="s">
        <v>32</v>
      </c>
      <c r="DV188" s="492" t="s">
        <v>44</v>
      </c>
      <c r="DW188" s="492">
        <v>3</v>
      </c>
      <c r="DX188" s="492" t="s">
        <v>17</v>
      </c>
      <c r="DY188" s="732" t="s">
        <v>33</v>
      </c>
      <c r="DZ188" s="735" t="s">
        <v>944</v>
      </c>
      <c r="EA188" s="735" t="s">
        <v>44</v>
      </c>
      <c r="EB188" s="735" t="s">
        <v>44</v>
      </c>
      <c r="EC188" s="735" t="s">
        <v>17739</v>
      </c>
      <c r="ED188" s="735" t="s">
        <v>44</v>
      </c>
      <c r="EE188" s="484" t="s">
        <v>44</v>
      </c>
      <c r="EF188" s="483" t="s">
        <v>44</v>
      </c>
      <c r="EG188" s="483" t="s">
        <v>44</v>
      </c>
      <c r="EH188" s="483" t="s">
        <v>44</v>
      </c>
      <c r="EI188" s="483" t="s">
        <v>44</v>
      </c>
      <c r="EJ188" s="483" t="s">
        <v>44</v>
      </c>
      <c r="EK188" s="483" t="s">
        <v>44</v>
      </c>
      <c r="EL188" s="483" t="s">
        <v>492</v>
      </c>
      <c r="EM188" s="733" t="s">
        <v>17740</v>
      </c>
      <c r="EN188" s="728" t="s">
        <v>723</v>
      </c>
      <c r="EO188" s="728" t="s">
        <v>44</v>
      </c>
      <c r="EP188" s="733" t="s">
        <v>17</v>
      </c>
      <c r="EQ188" s="733" t="s">
        <v>44</v>
      </c>
      <c r="ER188" s="733">
        <v>40</v>
      </c>
      <c r="ES188" s="733" t="s">
        <v>14</v>
      </c>
      <c r="ET188" s="728" t="s">
        <v>39</v>
      </c>
      <c r="EU188" s="708">
        <v>2</v>
      </c>
      <c r="EV188" s="713" t="s">
        <v>17387</v>
      </c>
      <c r="EW188" s="708">
        <v>0</v>
      </c>
      <c r="EX188" s="701" t="s">
        <v>44</v>
      </c>
      <c r="EY188" s="701">
        <v>0</v>
      </c>
      <c r="EZ188" s="708" t="s">
        <v>44</v>
      </c>
      <c r="FA188" s="730">
        <v>0</v>
      </c>
      <c r="FB188" s="708" t="s">
        <v>44</v>
      </c>
      <c r="FC188" s="708" t="s">
        <v>39</v>
      </c>
      <c r="FD188" s="708">
        <v>2</v>
      </c>
      <c r="FE188" s="701">
        <v>0</v>
      </c>
      <c r="FF188" s="708">
        <v>0</v>
      </c>
      <c r="FG188" s="708">
        <v>0</v>
      </c>
      <c r="FH188" s="708" t="s">
        <v>44</v>
      </c>
      <c r="FI188" s="741" t="s">
        <v>17741</v>
      </c>
      <c r="FJ188" s="741" t="s">
        <v>17742</v>
      </c>
      <c r="FK188" s="742" t="s">
        <v>17743</v>
      </c>
      <c r="FL188" s="743" t="s">
        <v>17744</v>
      </c>
      <c r="FM188" s="713" t="s">
        <v>17745</v>
      </c>
      <c r="FN188" s="708" t="s">
        <v>834</v>
      </c>
      <c r="FO188" s="701" t="s">
        <v>834</v>
      </c>
    </row>
    <row r="189" spans="1:171" ht="12.75" customHeight="1" thickBot="1" x14ac:dyDescent="0.35">
      <c r="A189" s="370">
        <v>110</v>
      </c>
      <c r="B189" s="469" t="s">
        <v>13024</v>
      </c>
      <c r="C189" s="337" t="s">
        <v>19695</v>
      </c>
      <c r="D189" s="337" t="s">
        <v>19695</v>
      </c>
      <c r="E189" s="373" t="s">
        <v>13442</v>
      </c>
      <c r="F189" s="372" t="s">
        <v>44</v>
      </c>
      <c r="G189" s="372" t="s">
        <v>381</v>
      </c>
      <c r="H189" s="372" t="s">
        <v>19</v>
      </c>
      <c r="I189" s="372" t="s">
        <v>44</v>
      </c>
      <c r="J189" s="372" t="s">
        <v>20</v>
      </c>
      <c r="K189" s="373" t="s">
        <v>44</v>
      </c>
      <c r="L189" s="471" t="s">
        <v>21</v>
      </c>
      <c r="M189" s="372" t="s">
        <v>14</v>
      </c>
      <c r="N189" s="472" t="s">
        <v>14</v>
      </c>
      <c r="O189" s="705" t="s">
        <v>44</v>
      </c>
      <c r="P189" s="470" t="s">
        <v>44</v>
      </c>
      <c r="Q189" s="374" t="s">
        <v>44</v>
      </c>
      <c r="R189" s="692" t="s">
        <v>22</v>
      </c>
      <c r="S189" s="373" t="s">
        <v>44</v>
      </c>
      <c r="T189" s="373" t="s">
        <v>44</v>
      </c>
      <c r="U189" s="373" t="s">
        <v>23</v>
      </c>
      <c r="V189" s="372" t="s">
        <v>788</v>
      </c>
      <c r="W189" s="372" t="s">
        <v>25</v>
      </c>
      <c r="X189" s="372">
        <v>3</v>
      </c>
      <c r="Y189" s="375">
        <v>1440</v>
      </c>
      <c r="Z189" s="373" t="s">
        <v>24</v>
      </c>
      <c r="AA189" s="373" t="s">
        <v>18532</v>
      </c>
      <c r="AB189" s="373" t="s">
        <v>14</v>
      </c>
      <c r="AC189" s="373" t="s">
        <v>48</v>
      </c>
      <c r="AD189" s="373" t="s">
        <v>17</v>
      </c>
      <c r="AE189" s="373" t="s">
        <v>44</v>
      </c>
      <c r="AF189" s="373" t="s">
        <v>44</v>
      </c>
      <c r="AG189" s="373" t="s">
        <v>26</v>
      </c>
      <c r="AH189" s="373">
        <v>1</v>
      </c>
      <c r="AI189" s="373">
        <v>60</v>
      </c>
      <c r="AJ189" s="373" t="s">
        <v>483</v>
      </c>
      <c r="AK189" s="372" t="s">
        <v>44</v>
      </c>
      <c r="AL189" s="373">
        <v>20</v>
      </c>
      <c r="AM189" s="372" t="s">
        <v>827</v>
      </c>
      <c r="AN189" s="373" t="s">
        <v>14</v>
      </c>
      <c r="AO189" s="372">
        <v>100</v>
      </c>
      <c r="AP189" s="373" t="s">
        <v>44</v>
      </c>
      <c r="AQ189" s="373" t="s">
        <v>17</v>
      </c>
      <c r="AR189" s="373" t="s">
        <v>44</v>
      </c>
      <c r="AS189" s="373" t="s">
        <v>44</v>
      </c>
      <c r="AT189" s="373">
        <v>0</v>
      </c>
      <c r="AU189" s="372" t="s">
        <v>44</v>
      </c>
      <c r="AV189" s="470">
        <v>0</v>
      </c>
      <c r="AW189" s="473" t="s">
        <v>44</v>
      </c>
      <c r="AX189" s="473">
        <v>0</v>
      </c>
      <c r="AY189" s="470">
        <v>0</v>
      </c>
      <c r="AZ189" s="473" t="s">
        <v>14</v>
      </c>
      <c r="BA189" s="473" t="s">
        <v>13445</v>
      </c>
      <c r="BB189" s="473" t="s">
        <v>486</v>
      </c>
      <c r="BC189" s="473">
        <v>3</v>
      </c>
      <c r="BD189" s="473">
        <v>100</v>
      </c>
      <c r="BE189" s="474">
        <v>0</v>
      </c>
      <c r="BF189" s="470" t="s">
        <v>44</v>
      </c>
      <c r="BG189" s="474">
        <v>0</v>
      </c>
      <c r="BH189" s="473" t="s">
        <v>44</v>
      </c>
      <c r="BI189" s="473" t="s">
        <v>44</v>
      </c>
      <c r="BJ189" s="473" t="s">
        <v>44</v>
      </c>
      <c r="BK189" s="473">
        <v>0</v>
      </c>
      <c r="BL189" s="473" t="s">
        <v>44</v>
      </c>
      <c r="BM189" s="714" t="s">
        <v>44</v>
      </c>
      <c r="BN189" s="715" t="s">
        <v>44</v>
      </c>
      <c r="BO189" s="715">
        <v>0</v>
      </c>
      <c r="BP189" s="714" t="s">
        <v>44</v>
      </c>
      <c r="BQ189" s="715" t="s">
        <v>44</v>
      </c>
      <c r="BR189" s="715" t="s">
        <v>44</v>
      </c>
      <c r="BS189" s="378">
        <v>0</v>
      </c>
      <c r="BT189" s="473" t="s">
        <v>44</v>
      </c>
      <c r="BU189" s="473" t="s">
        <v>44</v>
      </c>
      <c r="BV189" s="473" t="s">
        <v>44</v>
      </c>
      <c r="BW189" s="473">
        <v>0</v>
      </c>
      <c r="BX189" s="473" t="s">
        <v>44</v>
      </c>
      <c r="BY189" s="473" t="s">
        <v>44</v>
      </c>
      <c r="BZ189" s="473" t="s">
        <v>44</v>
      </c>
      <c r="CA189" s="473">
        <v>0</v>
      </c>
      <c r="CB189" s="473" t="s">
        <v>44</v>
      </c>
      <c r="CC189" s="473" t="s">
        <v>44</v>
      </c>
      <c r="CD189" s="473" t="s">
        <v>44</v>
      </c>
      <c r="CE189" s="473">
        <v>0</v>
      </c>
      <c r="CF189" s="473" t="s">
        <v>44</v>
      </c>
      <c r="CG189" s="473" t="s">
        <v>44</v>
      </c>
      <c r="CH189" s="473" t="s">
        <v>44</v>
      </c>
      <c r="CI189" s="372" t="s">
        <v>736</v>
      </c>
      <c r="CJ189" s="470">
        <v>50</v>
      </c>
      <c r="CK189" s="372">
        <v>50</v>
      </c>
      <c r="CL189" s="716">
        <v>0</v>
      </c>
      <c r="CM189" s="716">
        <v>0</v>
      </c>
      <c r="CN189" s="716" t="s">
        <v>44</v>
      </c>
      <c r="CO189" s="716" t="s">
        <v>480</v>
      </c>
      <c r="CP189" s="478">
        <v>100</v>
      </c>
      <c r="CQ189" s="479">
        <v>0</v>
      </c>
      <c r="CR189" s="479">
        <v>0</v>
      </c>
      <c r="CS189" s="479">
        <v>0</v>
      </c>
      <c r="CT189" s="480">
        <v>0</v>
      </c>
      <c r="CU189" s="480" t="s">
        <v>44</v>
      </c>
      <c r="CV189" s="480" t="s">
        <v>1026</v>
      </c>
      <c r="CW189" s="480">
        <v>0</v>
      </c>
      <c r="CX189" s="481">
        <v>50</v>
      </c>
      <c r="CY189" s="481">
        <v>50</v>
      </c>
      <c r="CZ189" s="481">
        <v>0</v>
      </c>
      <c r="DA189" s="481">
        <v>0</v>
      </c>
      <c r="DB189" s="483">
        <v>0</v>
      </c>
      <c r="DC189" s="538">
        <f t="shared" si="5"/>
        <v>100</v>
      </c>
      <c r="DD189" s="483" t="s">
        <v>18533</v>
      </c>
      <c r="DE189" s="483">
        <v>18</v>
      </c>
      <c r="DF189" s="484" t="s">
        <v>18534</v>
      </c>
      <c r="DG189" s="486" t="s">
        <v>14</v>
      </c>
      <c r="DH189" s="486" t="s">
        <v>738</v>
      </c>
      <c r="DI189" s="486" t="s">
        <v>775</v>
      </c>
      <c r="DJ189" s="725" t="s">
        <v>44</v>
      </c>
      <c r="DK189" s="487" t="s">
        <v>17</v>
      </c>
      <c r="DL189" s="488" t="s">
        <v>44</v>
      </c>
      <c r="DM189" s="488" t="s">
        <v>14</v>
      </c>
      <c r="DN189" s="489" t="s">
        <v>748</v>
      </c>
      <c r="DO189" s="490" t="s">
        <v>31</v>
      </c>
      <c r="DP189" s="490" t="s">
        <v>14</v>
      </c>
      <c r="DQ189" s="490" t="s">
        <v>30</v>
      </c>
      <c r="DR189" s="490" t="s">
        <v>18535</v>
      </c>
      <c r="DS189" s="491" t="s">
        <v>32</v>
      </c>
      <c r="DT189" s="492" t="s">
        <v>44</v>
      </c>
      <c r="DU189" s="492" t="s">
        <v>32</v>
      </c>
      <c r="DV189" s="492" t="s">
        <v>44</v>
      </c>
      <c r="DW189" s="492">
        <v>7</v>
      </c>
      <c r="DX189" s="492" t="s">
        <v>14</v>
      </c>
      <c r="DY189" s="494" t="s">
        <v>33</v>
      </c>
      <c r="DZ189" s="495" t="s">
        <v>13478</v>
      </c>
      <c r="EA189" s="495" t="s">
        <v>18525</v>
      </c>
      <c r="EB189" s="495" t="s">
        <v>44</v>
      </c>
      <c r="EC189" s="495" t="s">
        <v>44</v>
      </c>
      <c r="ED189" s="495" t="s">
        <v>44</v>
      </c>
      <c r="EE189" s="484" t="s">
        <v>44</v>
      </c>
      <c r="EF189" s="483" t="s">
        <v>44</v>
      </c>
      <c r="EG189" s="483" t="s">
        <v>44</v>
      </c>
      <c r="EH189" s="483" t="s">
        <v>44</v>
      </c>
      <c r="EI189" s="483" t="s">
        <v>44</v>
      </c>
      <c r="EJ189" s="483" t="s">
        <v>44</v>
      </c>
      <c r="EK189" s="483" t="s">
        <v>44</v>
      </c>
      <c r="EL189" s="483" t="s">
        <v>18116</v>
      </c>
      <c r="EM189" s="474" t="s">
        <v>44</v>
      </c>
      <c r="EN189" s="473" t="s">
        <v>482</v>
      </c>
      <c r="EO189" s="473" t="s">
        <v>44</v>
      </c>
      <c r="EP189" s="497" t="s">
        <v>17</v>
      </c>
      <c r="EQ189" s="498" t="s">
        <v>44</v>
      </c>
      <c r="ER189" s="498">
        <v>5</v>
      </c>
      <c r="ES189" s="498" t="s">
        <v>14</v>
      </c>
      <c r="ET189" s="497" t="s">
        <v>17407</v>
      </c>
      <c r="EU189" s="473">
        <v>1</v>
      </c>
      <c r="EV189" s="474" t="s">
        <v>17358</v>
      </c>
      <c r="EW189" s="473">
        <v>0</v>
      </c>
      <c r="EX189" s="470" t="s">
        <v>44</v>
      </c>
      <c r="EY189" s="470">
        <v>1</v>
      </c>
      <c r="EZ189" s="470" t="s">
        <v>17373</v>
      </c>
      <c r="FA189" s="473">
        <v>0</v>
      </c>
      <c r="FB189" s="473" t="s">
        <v>44</v>
      </c>
      <c r="FC189" s="473" t="s">
        <v>44</v>
      </c>
      <c r="FD189" s="473">
        <v>0</v>
      </c>
      <c r="FE189" s="470">
        <v>0</v>
      </c>
      <c r="FF189" s="473">
        <v>0</v>
      </c>
      <c r="FG189" s="473">
        <v>0</v>
      </c>
      <c r="FH189" s="473" t="s">
        <v>44</v>
      </c>
      <c r="FI189" s="536" t="s">
        <v>18536</v>
      </c>
      <c r="FJ189" s="536" t="s">
        <v>18537</v>
      </c>
      <c r="FK189" s="537" t="s">
        <v>18538</v>
      </c>
      <c r="FL189" s="744" t="s">
        <v>18539</v>
      </c>
      <c r="FM189" s="474" t="s">
        <v>18540</v>
      </c>
      <c r="FN189" s="473" t="s">
        <v>834</v>
      </c>
      <c r="FO189" s="470" t="s">
        <v>834</v>
      </c>
    </row>
    <row r="190" spans="1:171" ht="12.75" customHeight="1" thickBot="1" x14ac:dyDescent="0.35">
      <c r="A190" s="370">
        <v>204</v>
      </c>
      <c r="B190" s="469" t="s">
        <v>5506</v>
      </c>
      <c r="C190" s="337" t="s">
        <v>19695</v>
      </c>
      <c r="D190" s="337" t="s">
        <v>19695</v>
      </c>
      <c r="E190" s="373" t="s">
        <v>13442</v>
      </c>
      <c r="F190" s="372" t="s">
        <v>44</v>
      </c>
      <c r="G190" s="372" t="s">
        <v>13239</v>
      </c>
      <c r="H190" s="372" t="s">
        <v>58</v>
      </c>
      <c r="I190" s="372" t="s">
        <v>44</v>
      </c>
      <c r="J190" s="372" t="s">
        <v>17552</v>
      </c>
      <c r="K190" s="373" t="s">
        <v>44</v>
      </c>
      <c r="L190" s="471" t="s">
        <v>21</v>
      </c>
      <c r="M190" s="372" t="s">
        <v>14</v>
      </c>
      <c r="N190" s="472" t="s">
        <v>14</v>
      </c>
      <c r="O190" s="472" t="s">
        <v>44</v>
      </c>
      <c r="P190" s="470" t="s">
        <v>44</v>
      </c>
      <c r="Q190" s="374" t="s">
        <v>44</v>
      </c>
      <c r="R190" s="692" t="s">
        <v>47</v>
      </c>
      <c r="S190" s="373" t="s">
        <v>48</v>
      </c>
      <c r="T190" s="373" t="s">
        <v>44</v>
      </c>
      <c r="U190" s="373" t="s">
        <v>44</v>
      </c>
      <c r="V190" s="372" t="s">
        <v>44</v>
      </c>
      <c r="W190" s="372" t="s">
        <v>44</v>
      </c>
      <c r="X190" s="372" t="s">
        <v>44</v>
      </c>
      <c r="Y190" s="375" t="s">
        <v>44</v>
      </c>
      <c r="Z190" s="373" t="s">
        <v>44</v>
      </c>
      <c r="AA190" s="373" t="s">
        <v>44</v>
      </c>
      <c r="AB190" s="373" t="s">
        <v>17</v>
      </c>
      <c r="AC190" s="373" t="s">
        <v>44</v>
      </c>
      <c r="AD190" s="373" t="s">
        <v>14</v>
      </c>
      <c r="AE190" s="373" t="s">
        <v>48</v>
      </c>
      <c r="AF190" s="373" t="s">
        <v>44</v>
      </c>
      <c r="AG190" s="373" t="s">
        <v>38</v>
      </c>
      <c r="AH190" s="373">
        <v>1</v>
      </c>
      <c r="AI190" s="373">
        <v>10</v>
      </c>
      <c r="AJ190" s="373" t="s">
        <v>483</v>
      </c>
      <c r="AK190" s="372" t="s">
        <v>44</v>
      </c>
      <c r="AL190" s="373">
        <v>2</v>
      </c>
      <c r="AM190" s="374" t="s">
        <v>488</v>
      </c>
      <c r="AN190" s="373" t="s">
        <v>14</v>
      </c>
      <c r="AO190" s="372">
        <v>70</v>
      </c>
      <c r="AP190" s="373" t="s">
        <v>44</v>
      </c>
      <c r="AQ190" s="373" t="s">
        <v>17</v>
      </c>
      <c r="AR190" s="373" t="s">
        <v>44</v>
      </c>
      <c r="AS190" s="373" t="s">
        <v>44</v>
      </c>
      <c r="AT190" s="374">
        <v>0</v>
      </c>
      <c r="AU190" s="372" t="s">
        <v>44</v>
      </c>
      <c r="AV190" s="470">
        <v>0</v>
      </c>
      <c r="AW190" s="473" t="s">
        <v>44</v>
      </c>
      <c r="AX190" s="473">
        <v>0</v>
      </c>
      <c r="AY190" s="470">
        <v>0</v>
      </c>
      <c r="AZ190" s="473" t="s">
        <v>14</v>
      </c>
      <c r="BA190" s="473" t="s">
        <v>19526</v>
      </c>
      <c r="BB190" s="473" t="s">
        <v>170</v>
      </c>
      <c r="BC190" s="473">
        <v>0</v>
      </c>
      <c r="BD190" s="473" t="s">
        <v>44</v>
      </c>
      <c r="BE190" s="474" t="s">
        <v>44</v>
      </c>
      <c r="BF190" s="470" t="s">
        <v>44</v>
      </c>
      <c r="BG190" s="474">
        <v>0</v>
      </c>
      <c r="BH190" s="473" t="s">
        <v>44</v>
      </c>
      <c r="BI190" s="473" t="s">
        <v>44</v>
      </c>
      <c r="BJ190" s="473" t="s">
        <v>44</v>
      </c>
      <c r="BK190" s="473">
        <v>0</v>
      </c>
      <c r="BL190" s="473" t="s">
        <v>44</v>
      </c>
      <c r="BM190" s="475" t="s">
        <v>44</v>
      </c>
      <c r="BN190" s="476" t="s">
        <v>44</v>
      </c>
      <c r="BO190" s="476">
        <v>5</v>
      </c>
      <c r="BP190" s="475">
        <v>100</v>
      </c>
      <c r="BQ190" s="476">
        <v>0</v>
      </c>
      <c r="BR190" s="476" t="s">
        <v>44</v>
      </c>
      <c r="BS190" s="378">
        <v>0</v>
      </c>
      <c r="BT190" s="473" t="s">
        <v>44</v>
      </c>
      <c r="BU190" s="473" t="s">
        <v>44</v>
      </c>
      <c r="BV190" s="473" t="s">
        <v>44</v>
      </c>
      <c r="BW190" s="473">
        <v>0</v>
      </c>
      <c r="BX190" s="473" t="s">
        <v>44</v>
      </c>
      <c r="BY190" s="473" t="s">
        <v>44</v>
      </c>
      <c r="BZ190" s="473" t="s">
        <v>44</v>
      </c>
      <c r="CA190" s="473">
        <v>0</v>
      </c>
      <c r="CB190" s="473" t="s">
        <v>44</v>
      </c>
      <c r="CC190" s="473" t="s">
        <v>44</v>
      </c>
      <c r="CD190" s="473" t="s">
        <v>44</v>
      </c>
      <c r="CE190" s="473">
        <v>0</v>
      </c>
      <c r="CF190" s="473" t="s">
        <v>44</v>
      </c>
      <c r="CG190" s="473" t="s">
        <v>44</v>
      </c>
      <c r="CH190" s="473" t="s">
        <v>44</v>
      </c>
      <c r="CI190" s="372" t="s">
        <v>660</v>
      </c>
      <c r="CJ190" s="470"/>
      <c r="CK190" s="372"/>
      <c r="CL190" s="477"/>
      <c r="CM190" s="477"/>
      <c r="CN190" s="477"/>
      <c r="CO190" s="477"/>
      <c r="CP190" s="478" t="s">
        <v>44</v>
      </c>
      <c r="CQ190" s="479" t="s">
        <v>44</v>
      </c>
      <c r="CR190" s="479" t="s">
        <v>44</v>
      </c>
      <c r="CS190" s="479" t="s">
        <v>44</v>
      </c>
      <c r="CT190" s="480" t="s">
        <v>44</v>
      </c>
      <c r="CU190" s="480" t="s">
        <v>44</v>
      </c>
      <c r="CV190" s="480" t="s">
        <v>44</v>
      </c>
      <c r="CW190" s="480" t="s">
        <v>19209</v>
      </c>
      <c r="CX190" s="481" t="s">
        <v>44</v>
      </c>
      <c r="CY190" s="481" t="s">
        <v>44</v>
      </c>
      <c r="CZ190" s="481" t="s">
        <v>44</v>
      </c>
      <c r="DA190" s="481" t="s">
        <v>19209</v>
      </c>
      <c r="DB190" s="482" t="s">
        <v>19209</v>
      </c>
      <c r="DC190" s="538">
        <f t="shared" si="5"/>
        <v>0</v>
      </c>
      <c r="DD190" s="483" t="s">
        <v>44</v>
      </c>
      <c r="DE190" s="483" t="s">
        <v>44</v>
      </c>
      <c r="DF190" s="484" t="s">
        <v>44</v>
      </c>
      <c r="DG190" s="485" t="s">
        <v>44</v>
      </c>
      <c r="DH190" s="486" t="s">
        <v>44</v>
      </c>
      <c r="DI190" s="486" t="s">
        <v>44</v>
      </c>
      <c r="DJ190" s="486" t="s">
        <v>44</v>
      </c>
      <c r="DK190" s="487" t="s">
        <v>17</v>
      </c>
      <c r="DL190" s="488" t="s">
        <v>44</v>
      </c>
      <c r="DM190" s="488" t="s">
        <v>17</v>
      </c>
      <c r="DN190" s="489" t="s">
        <v>44</v>
      </c>
      <c r="DO190" s="490" t="s">
        <v>44</v>
      </c>
      <c r="DP190" s="490" t="s">
        <v>17</v>
      </c>
      <c r="DQ190" s="490" t="s">
        <v>44</v>
      </c>
      <c r="DR190" s="490" t="s">
        <v>44</v>
      </c>
      <c r="DS190" s="491" t="s">
        <v>32</v>
      </c>
      <c r="DT190" s="492" t="s">
        <v>44</v>
      </c>
      <c r="DU190" s="493" t="s">
        <v>44</v>
      </c>
      <c r="DV190" s="492" t="s">
        <v>44</v>
      </c>
      <c r="DW190" s="492">
        <v>4</v>
      </c>
      <c r="DX190" s="492" t="s">
        <v>14</v>
      </c>
      <c r="DY190" s="494" t="s">
        <v>44</v>
      </c>
      <c r="DZ190" s="495" t="s">
        <v>44</v>
      </c>
      <c r="EA190" s="496" t="s">
        <v>44</v>
      </c>
      <c r="EB190" s="496" t="s">
        <v>44</v>
      </c>
      <c r="EC190" s="496" t="s">
        <v>44</v>
      </c>
      <c r="ED190" s="496" t="s">
        <v>44</v>
      </c>
      <c r="EE190" s="484" t="s">
        <v>44</v>
      </c>
      <c r="EF190" s="483" t="s">
        <v>96</v>
      </c>
      <c r="EG190" s="483" t="s">
        <v>44</v>
      </c>
      <c r="EH190" s="483" t="s">
        <v>44</v>
      </c>
      <c r="EI190" s="483" t="s">
        <v>44</v>
      </c>
      <c r="EJ190" s="483" t="s">
        <v>19527</v>
      </c>
      <c r="EK190" s="483" t="s">
        <v>19528</v>
      </c>
      <c r="EL190" s="483" t="s">
        <v>722</v>
      </c>
      <c r="EM190" s="474" t="s">
        <v>44</v>
      </c>
      <c r="EN190" s="473" t="s">
        <v>482</v>
      </c>
      <c r="EO190" s="473" t="s">
        <v>44</v>
      </c>
      <c r="EP190" s="474" t="s">
        <v>17</v>
      </c>
      <c r="EQ190" s="474" t="s">
        <v>44</v>
      </c>
      <c r="ER190" s="497">
        <v>1</v>
      </c>
      <c r="ES190" s="498" t="s">
        <v>17</v>
      </c>
      <c r="ET190" s="497" t="s">
        <v>48</v>
      </c>
      <c r="EU190" s="473">
        <v>0</v>
      </c>
      <c r="EV190" s="474" t="s">
        <v>44</v>
      </c>
      <c r="EW190" s="473">
        <v>0</v>
      </c>
      <c r="EX190" s="470" t="s">
        <v>44</v>
      </c>
      <c r="EY190" s="470">
        <v>1</v>
      </c>
      <c r="EZ190" s="474" t="s">
        <v>17387</v>
      </c>
      <c r="FA190" s="473">
        <v>0</v>
      </c>
      <c r="FB190" s="473" t="s">
        <v>44</v>
      </c>
      <c r="FC190" s="473" t="s">
        <v>48</v>
      </c>
      <c r="FD190" s="473">
        <v>0</v>
      </c>
      <c r="FE190" s="470">
        <v>0</v>
      </c>
      <c r="FF190" s="473">
        <v>1</v>
      </c>
      <c r="FG190" s="473">
        <v>0</v>
      </c>
      <c r="FH190" s="473" t="s">
        <v>44</v>
      </c>
      <c r="FI190" s="536" t="s">
        <v>19529</v>
      </c>
      <c r="FJ190" s="536" t="s">
        <v>19530</v>
      </c>
      <c r="FK190" s="536" t="s">
        <v>19531</v>
      </c>
      <c r="FL190" s="537" t="s">
        <v>19532</v>
      </c>
      <c r="FM190" s="474" t="s">
        <v>19533</v>
      </c>
      <c r="FN190" s="470" t="s">
        <v>19534</v>
      </c>
      <c r="FO190" s="470" t="s">
        <v>19535</v>
      </c>
    </row>
    <row r="191" spans="1:171" ht="12.75" customHeight="1" thickBot="1" x14ac:dyDescent="0.35">
      <c r="A191" s="370">
        <v>182</v>
      </c>
      <c r="B191" s="700" t="s">
        <v>422</v>
      </c>
      <c r="C191" s="337" t="s">
        <v>19695</v>
      </c>
      <c r="D191" s="337" t="s">
        <v>19695</v>
      </c>
      <c r="E191" s="399" t="s">
        <v>13442</v>
      </c>
      <c r="F191" s="398" t="s">
        <v>44</v>
      </c>
      <c r="G191" s="398" t="s">
        <v>733</v>
      </c>
      <c r="H191" s="398" t="s">
        <v>19</v>
      </c>
      <c r="I191" s="398" t="s">
        <v>44</v>
      </c>
      <c r="J191" s="398" t="s">
        <v>20</v>
      </c>
      <c r="K191" s="399" t="s">
        <v>44</v>
      </c>
      <c r="L191" s="702" t="s">
        <v>21</v>
      </c>
      <c r="M191" s="372" t="s">
        <v>17</v>
      </c>
      <c r="N191" s="703" t="s">
        <v>14</v>
      </c>
      <c r="O191" s="704" t="s">
        <v>44</v>
      </c>
      <c r="P191" s="701" t="s">
        <v>44</v>
      </c>
      <c r="Q191" s="400" t="s">
        <v>44</v>
      </c>
      <c r="R191" s="692" t="s">
        <v>22</v>
      </c>
      <c r="S191" s="399" t="s">
        <v>44</v>
      </c>
      <c r="T191" s="399" t="s">
        <v>44</v>
      </c>
      <c r="U191" s="399" t="s">
        <v>76</v>
      </c>
      <c r="V191" s="398" t="s">
        <v>44</v>
      </c>
      <c r="W191" s="398" t="s">
        <v>44</v>
      </c>
      <c r="X191" s="398" t="s">
        <v>44</v>
      </c>
      <c r="Y191" s="401" t="s">
        <v>44</v>
      </c>
      <c r="Z191" s="399" t="s">
        <v>44</v>
      </c>
      <c r="AA191" s="399" t="s">
        <v>44</v>
      </c>
      <c r="AB191" s="399" t="s">
        <v>14</v>
      </c>
      <c r="AC191" s="399" t="s">
        <v>68</v>
      </c>
      <c r="AD191" s="399" t="s">
        <v>14</v>
      </c>
      <c r="AE191" s="399" t="s">
        <v>39</v>
      </c>
      <c r="AF191" s="399" t="s">
        <v>44</v>
      </c>
      <c r="AG191" s="399" t="s">
        <v>38</v>
      </c>
      <c r="AH191" s="399">
        <v>1</v>
      </c>
      <c r="AI191" s="399">
        <v>20</v>
      </c>
      <c r="AJ191" s="399" t="s">
        <v>483</v>
      </c>
      <c r="AK191" s="398" t="s">
        <v>44</v>
      </c>
      <c r="AL191" s="399">
        <v>2</v>
      </c>
      <c r="AM191" s="398" t="s">
        <v>37</v>
      </c>
      <c r="AN191" s="399" t="s">
        <v>14</v>
      </c>
      <c r="AO191" s="398">
        <v>50</v>
      </c>
      <c r="AP191" s="399" t="s">
        <v>44</v>
      </c>
      <c r="AQ191" s="399" t="s">
        <v>17</v>
      </c>
      <c r="AR191" s="399" t="s">
        <v>44</v>
      </c>
      <c r="AS191" s="399" t="s">
        <v>44</v>
      </c>
      <c r="AT191" s="399">
        <v>0</v>
      </c>
      <c r="AU191" s="398" t="s">
        <v>44</v>
      </c>
      <c r="AV191" s="701">
        <v>0</v>
      </c>
      <c r="AW191" s="708" t="s">
        <v>44</v>
      </c>
      <c r="AX191" s="708">
        <v>0</v>
      </c>
      <c r="AY191" s="701">
        <v>0</v>
      </c>
      <c r="AZ191" s="708" t="s">
        <v>14</v>
      </c>
      <c r="BA191" s="708" t="s">
        <v>19252</v>
      </c>
      <c r="BB191" s="708" t="s">
        <v>731</v>
      </c>
      <c r="BC191" s="708">
        <v>4</v>
      </c>
      <c r="BD191" s="708">
        <v>80</v>
      </c>
      <c r="BE191" s="713">
        <v>20</v>
      </c>
      <c r="BF191" s="701" t="s">
        <v>44</v>
      </c>
      <c r="BG191" s="701">
        <v>0</v>
      </c>
      <c r="BH191" s="708" t="s">
        <v>44</v>
      </c>
      <c r="BI191" s="708" t="s">
        <v>44</v>
      </c>
      <c r="BJ191" s="473" t="s">
        <v>44</v>
      </c>
      <c r="BK191" s="712">
        <v>0</v>
      </c>
      <c r="BL191" s="708" t="s">
        <v>44</v>
      </c>
      <c r="BM191" s="475" t="s">
        <v>44</v>
      </c>
      <c r="BN191" s="476" t="s">
        <v>44</v>
      </c>
      <c r="BO191" s="476">
        <v>0</v>
      </c>
      <c r="BP191" s="475" t="s">
        <v>44</v>
      </c>
      <c r="BQ191" s="476" t="s">
        <v>44</v>
      </c>
      <c r="BR191" s="476" t="s">
        <v>44</v>
      </c>
      <c r="BS191" s="408">
        <v>25</v>
      </c>
      <c r="BT191" s="708">
        <v>0</v>
      </c>
      <c r="BU191" s="708">
        <v>100</v>
      </c>
      <c r="BV191" s="708" t="s">
        <v>19253</v>
      </c>
      <c r="BW191" s="701">
        <v>0</v>
      </c>
      <c r="BX191" s="708" t="s">
        <v>44</v>
      </c>
      <c r="BY191" s="708" t="s">
        <v>44</v>
      </c>
      <c r="BZ191" s="708" t="s">
        <v>44</v>
      </c>
      <c r="CA191" s="708">
        <v>0</v>
      </c>
      <c r="CB191" s="708" t="s">
        <v>44</v>
      </c>
      <c r="CC191" s="708" t="s">
        <v>44</v>
      </c>
      <c r="CD191" s="708" t="s">
        <v>44</v>
      </c>
      <c r="CE191" s="708">
        <v>0</v>
      </c>
      <c r="CF191" s="708" t="s">
        <v>44</v>
      </c>
      <c r="CG191" s="708" t="s">
        <v>44</v>
      </c>
      <c r="CH191" s="701" t="s">
        <v>44</v>
      </c>
      <c r="CI191" s="398" t="s">
        <v>736</v>
      </c>
      <c r="CJ191" s="701">
        <v>50</v>
      </c>
      <c r="CK191" s="398">
        <v>50</v>
      </c>
      <c r="CL191" s="477">
        <v>0</v>
      </c>
      <c r="CM191" s="477">
        <v>0</v>
      </c>
      <c r="CN191" s="477" t="s">
        <v>44</v>
      </c>
      <c r="CO191" s="477" t="s">
        <v>480</v>
      </c>
      <c r="CP191" s="478">
        <v>100</v>
      </c>
      <c r="CQ191" s="479">
        <v>0</v>
      </c>
      <c r="CR191" s="479">
        <v>0</v>
      </c>
      <c r="CS191" s="479">
        <v>0</v>
      </c>
      <c r="CT191" s="480">
        <v>0</v>
      </c>
      <c r="CU191" s="480" t="s">
        <v>44</v>
      </c>
      <c r="CV191" s="480" t="s">
        <v>63</v>
      </c>
      <c r="CW191" s="480">
        <v>0</v>
      </c>
      <c r="CX191" s="481">
        <v>100</v>
      </c>
      <c r="CY191" s="481">
        <v>0</v>
      </c>
      <c r="CZ191" s="481">
        <v>0</v>
      </c>
      <c r="DA191" s="481">
        <v>0</v>
      </c>
      <c r="DB191" s="482">
        <v>0</v>
      </c>
      <c r="DC191" s="538">
        <f t="shared" si="5"/>
        <v>100</v>
      </c>
      <c r="DD191" s="483" t="s">
        <v>18654</v>
      </c>
      <c r="DE191" s="483">
        <v>78</v>
      </c>
      <c r="DF191" s="484" t="s">
        <v>17369</v>
      </c>
      <c r="DG191" s="485" t="s">
        <v>14</v>
      </c>
      <c r="DH191" s="486" t="s">
        <v>721</v>
      </c>
      <c r="DI191" s="486" t="s">
        <v>13458</v>
      </c>
      <c r="DJ191" s="486" t="s">
        <v>44</v>
      </c>
      <c r="DK191" s="487" t="s">
        <v>17</v>
      </c>
      <c r="DL191" s="488" t="s">
        <v>44</v>
      </c>
      <c r="DM191" s="488" t="s">
        <v>14</v>
      </c>
      <c r="DN191" s="489" t="s">
        <v>740</v>
      </c>
      <c r="DO191" s="490" t="s">
        <v>31</v>
      </c>
      <c r="DP191" s="490" t="s">
        <v>17</v>
      </c>
      <c r="DQ191" s="490" t="s">
        <v>44</v>
      </c>
      <c r="DR191" s="490" t="s">
        <v>44</v>
      </c>
      <c r="DS191" s="491" t="s">
        <v>32</v>
      </c>
      <c r="DT191" s="492" t="s">
        <v>44</v>
      </c>
      <c r="DU191" s="492" t="s">
        <v>32</v>
      </c>
      <c r="DV191" s="492" t="s">
        <v>44</v>
      </c>
      <c r="DW191" s="492">
        <v>2</v>
      </c>
      <c r="DX191" s="492" t="s">
        <v>17</v>
      </c>
      <c r="DY191" s="494" t="s">
        <v>33</v>
      </c>
      <c r="DZ191" s="495" t="s">
        <v>34</v>
      </c>
      <c r="EA191" s="495" t="s">
        <v>19254</v>
      </c>
      <c r="EB191" s="495" t="s">
        <v>19298</v>
      </c>
      <c r="EC191" s="495" t="s">
        <v>44</v>
      </c>
      <c r="ED191" s="495" t="s">
        <v>44</v>
      </c>
      <c r="EE191" s="484" t="s">
        <v>1010</v>
      </c>
      <c r="EF191" s="483" t="s">
        <v>44</v>
      </c>
      <c r="EG191" s="483" t="s">
        <v>44</v>
      </c>
      <c r="EH191" s="483" t="s">
        <v>44</v>
      </c>
      <c r="EI191" s="483" t="s">
        <v>44</v>
      </c>
      <c r="EJ191" s="483" t="s">
        <v>44</v>
      </c>
      <c r="EK191" s="483" t="s">
        <v>44</v>
      </c>
      <c r="EL191" s="483" t="s">
        <v>722</v>
      </c>
      <c r="EM191" s="739" t="s">
        <v>44</v>
      </c>
      <c r="EN191" s="708" t="s">
        <v>723</v>
      </c>
      <c r="EO191" s="701" t="s">
        <v>44</v>
      </c>
      <c r="EP191" s="728" t="s">
        <v>17</v>
      </c>
      <c r="EQ191" s="733" t="s">
        <v>44</v>
      </c>
      <c r="ER191" s="733">
        <v>5</v>
      </c>
      <c r="ES191" s="733" t="s">
        <v>14</v>
      </c>
      <c r="ET191" s="728" t="s">
        <v>17456</v>
      </c>
      <c r="EU191" s="708">
        <v>2</v>
      </c>
      <c r="EV191" s="713" t="s">
        <v>17387</v>
      </c>
      <c r="EW191" s="708">
        <v>1</v>
      </c>
      <c r="EX191" s="701" t="s">
        <v>18000</v>
      </c>
      <c r="EY191" s="701">
        <v>0</v>
      </c>
      <c r="EZ191" s="701" t="s">
        <v>44</v>
      </c>
      <c r="FA191" s="708">
        <v>0</v>
      </c>
      <c r="FB191" s="701" t="s">
        <v>44</v>
      </c>
      <c r="FC191" s="708" t="s">
        <v>39</v>
      </c>
      <c r="FD191" s="708">
        <v>2</v>
      </c>
      <c r="FE191" s="701">
        <v>0</v>
      </c>
      <c r="FF191" s="708">
        <v>0</v>
      </c>
      <c r="FG191" s="708">
        <v>0</v>
      </c>
      <c r="FH191" s="701" t="s">
        <v>44</v>
      </c>
      <c r="FI191" s="741" t="s">
        <v>19299</v>
      </c>
      <c r="FJ191" s="741" t="s">
        <v>19300</v>
      </c>
      <c r="FK191" s="742" t="s">
        <v>19301</v>
      </c>
      <c r="FL191" s="741" t="s">
        <v>19302</v>
      </c>
      <c r="FM191" s="713" t="s">
        <v>19303</v>
      </c>
      <c r="FN191" s="708" t="s">
        <v>19304</v>
      </c>
      <c r="FO191" s="701" t="s">
        <v>19305</v>
      </c>
    </row>
    <row r="192" spans="1:171" ht="12.75" customHeight="1" thickBot="1" x14ac:dyDescent="0.35">
      <c r="A192" s="370">
        <v>206</v>
      </c>
      <c r="B192" s="469" t="s">
        <v>6286</v>
      </c>
      <c r="C192" s="337" t="s">
        <v>19695</v>
      </c>
      <c r="D192" s="337" t="s">
        <v>19695</v>
      </c>
      <c r="E192" s="373" t="s">
        <v>13442</v>
      </c>
      <c r="F192" s="372" t="s">
        <v>44</v>
      </c>
      <c r="G192" s="372" t="s">
        <v>733</v>
      </c>
      <c r="H192" s="372" t="s">
        <v>19</v>
      </c>
      <c r="I192" s="372" t="s">
        <v>44</v>
      </c>
      <c r="J192" s="372" t="s">
        <v>20</v>
      </c>
      <c r="K192" s="373" t="s">
        <v>44</v>
      </c>
      <c r="L192" s="471" t="s">
        <v>46</v>
      </c>
      <c r="M192" s="372" t="s">
        <v>17</v>
      </c>
      <c r="N192" s="472" t="s">
        <v>14</v>
      </c>
      <c r="O192" s="472" t="s">
        <v>44</v>
      </c>
      <c r="P192" s="470" t="s">
        <v>44</v>
      </c>
      <c r="Q192" s="374" t="s">
        <v>44</v>
      </c>
      <c r="R192" s="692" t="s">
        <v>47</v>
      </c>
      <c r="S192" s="373" t="s">
        <v>48</v>
      </c>
      <c r="T192" s="373" t="s">
        <v>44</v>
      </c>
      <c r="U192" s="373" t="s">
        <v>44</v>
      </c>
      <c r="V192" s="372" t="s">
        <v>44</v>
      </c>
      <c r="W192" s="372" t="s">
        <v>44</v>
      </c>
      <c r="X192" s="372" t="s">
        <v>44</v>
      </c>
      <c r="Y192" s="375" t="s">
        <v>44</v>
      </c>
      <c r="Z192" s="373" t="s">
        <v>44</v>
      </c>
      <c r="AA192" s="373" t="s">
        <v>44</v>
      </c>
      <c r="AB192" s="373" t="s">
        <v>14</v>
      </c>
      <c r="AC192" s="373" t="s">
        <v>39</v>
      </c>
      <c r="AD192" s="373" t="s">
        <v>14</v>
      </c>
      <c r="AE192" s="373" t="s">
        <v>48</v>
      </c>
      <c r="AF192" s="373" t="s">
        <v>39</v>
      </c>
      <c r="AG192" s="373" t="s">
        <v>38</v>
      </c>
      <c r="AH192" s="373">
        <v>1</v>
      </c>
      <c r="AI192" s="373">
        <v>15</v>
      </c>
      <c r="AJ192" s="373" t="s">
        <v>483</v>
      </c>
      <c r="AK192" s="372" t="s">
        <v>44</v>
      </c>
      <c r="AL192" s="373">
        <v>1</v>
      </c>
      <c r="AM192" s="374" t="s">
        <v>720</v>
      </c>
      <c r="AN192" s="373" t="s">
        <v>14</v>
      </c>
      <c r="AO192" s="372">
        <v>30</v>
      </c>
      <c r="AP192" s="373" t="s">
        <v>44</v>
      </c>
      <c r="AQ192" s="373" t="s">
        <v>17</v>
      </c>
      <c r="AR192" s="373" t="s">
        <v>44</v>
      </c>
      <c r="AS192" s="373" t="s">
        <v>44</v>
      </c>
      <c r="AT192" s="374">
        <v>0</v>
      </c>
      <c r="AU192" s="372" t="s">
        <v>44</v>
      </c>
      <c r="AV192" s="470">
        <v>0</v>
      </c>
      <c r="AW192" s="473" t="s">
        <v>44</v>
      </c>
      <c r="AX192" s="473">
        <v>0</v>
      </c>
      <c r="AY192" s="470">
        <v>0</v>
      </c>
      <c r="AZ192" s="473" t="s">
        <v>14</v>
      </c>
      <c r="BA192" s="473" t="s">
        <v>13516</v>
      </c>
      <c r="BB192" s="473" t="s">
        <v>13450</v>
      </c>
      <c r="BC192" s="473">
        <v>5</v>
      </c>
      <c r="BD192" s="473">
        <v>23</v>
      </c>
      <c r="BE192" s="474">
        <v>77</v>
      </c>
      <c r="BF192" s="470" t="s">
        <v>44</v>
      </c>
      <c r="BG192" s="474">
        <v>0</v>
      </c>
      <c r="BH192" s="473" t="s">
        <v>44</v>
      </c>
      <c r="BI192" s="473" t="s">
        <v>44</v>
      </c>
      <c r="BJ192" s="473" t="s">
        <v>44</v>
      </c>
      <c r="BK192" s="473">
        <v>0</v>
      </c>
      <c r="BL192" s="473" t="s">
        <v>44</v>
      </c>
      <c r="BM192" s="475" t="s">
        <v>44</v>
      </c>
      <c r="BN192" s="476" t="s">
        <v>44</v>
      </c>
      <c r="BO192" s="476">
        <v>0</v>
      </c>
      <c r="BP192" s="475" t="s">
        <v>44</v>
      </c>
      <c r="BQ192" s="476" t="s">
        <v>44</v>
      </c>
      <c r="BR192" s="476" t="s">
        <v>44</v>
      </c>
      <c r="BS192" s="378">
        <v>0</v>
      </c>
      <c r="BT192" s="473" t="s">
        <v>44</v>
      </c>
      <c r="BU192" s="473" t="s">
        <v>44</v>
      </c>
      <c r="BV192" s="473" t="s">
        <v>44</v>
      </c>
      <c r="BW192" s="473">
        <v>5</v>
      </c>
      <c r="BX192" s="473">
        <v>0</v>
      </c>
      <c r="BY192" s="473">
        <v>100</v>
      </c>
      <c r="BZ192" s="473" t="s">
        <v>19550</v>
      </c>
      <c r="CA192" s="473">
        <v>6</v>
      </c>
      <c r="CB192" s="473">
        <v>0</v>
      </c>
      <c r="CC192" s="473">
        <v>100</v>
      </c>
      <c r="CD192" s="473" t="s">
        <v>19551</v>
      </c>
      <c r="CE192" s="473">
        <v>0</v>
      </c>
      <c r="CF192" s="473" t="s">
        <v>44</v>
      </c>
      <c r="CG192" s="473" t="s">
        <v>44</v>
      </c>
      <c r="CH192" s="473" t="s">
        <v>44</v>
      </c>
      <c r="CI192" s="372" t="s">
        <v>479</v>
      </c>
      <c r="CJ192" s="470">
        <v>100</v>
      </c>
      <c r="CK192" s="372">
        <v>0</v>
      </c>
      <c r="CL192" s="477">
        <v>0</v>
      </c>
      <c r="CM192" s="477">
        <v>0</v>
      </c>
      <c r="CN192" s="477" t="s">
        <v>44</v>
      </c>
      <c r="CO192" s="477" t="s">
        <v>480</v>
      </c>
      <c r="CP192" s="478">
        <v>100</v>
      </c>
      <c r="CQ192" s="479">
        <v>0</v>
      </c>
      <c r="CR192" s="479">
        <v>0</v>
      </c>
      <c r="CS192" s="479">
        <v>0</v>
      </c>
      <c r="CT192" s="480">
        <v>0</v>
      </c>
      <c r="CU192" s="480" t="s">
        <v>44</v>
      </c>
      <c r="CV192" s="480" t="s">
        <v>44</v>
      </c>
      <c r="CW192" s="480" t="s">
        <v>44</v>
      </c>
      <c r="CX192" s="481" t="s">
        <v>44</v>
      </c>
      <c r="CY192" s="481" t="s">
        <v>44</v>
      </c>
      <c r="CZ192" s="481" t="s">
        <v>44</v>
      </c>
      <c r="DA192" s="481" t="s">
        <v>44</v>
      </c>
      <c r="DB192" s="482" t="s">
        <v>44</v>
      </c>
      <c r="DC192" s="538">
        <f t="shared" si="5"/>
        <v>0</v>
      </c>
      <c r="DD192" s="483" t="s">
        <v>19552</v>
      </c>
      <c r="DE192" s="483">
        <v>80</v>
      </c>
      <c r="DF192" s="484" t="s">
        <v>481</v>
      </c>
      <c r="DG192" s="485" t="s">
        <v>17</v>
      </c>
      <c r="DH192" s="486" t="s">
        <v>44</v>
      </c>
      <c r="DI192" s="486" t="s">
        <v>44</v>
      </c>
      <c r="DJ192" s="486" t="s">
        <v>44</v>
      </c>
      <c r="DK192" s="487" t="s">
        <v>17</v>
      </c>
      <c r="DL192" s="488" t="s">
        <v>44</v>
      </c>
      <c r="DM192" s="488" t="s">
        <v>17</v>
      </c>
      <c r="DN192" s="489" t="s">
        <v>44</v>
      </c>
      <c r="DO192" s="490" t="s">
        <v>31</v>
      </c>
      <c r="DP192" s="490" t="s">
        <v>14</v>
      </c>
      <c r="DQ192" s="490" t="s">
        <v>30</v>
      </c>
      <c r="DR192" s="490" t="s">
        <v>19553</v>
      </c>
      <c r="DS192" s="491" t="s">
        <v>32</v>
      </c>
      <c r="DT192" s="492" t="s">
        <v>44</v>
      </c>
      <c r="DU192" s="493" t="s">
        <v>44</v>
      </c>
      <c r="DV192" s="492" t="s">
        <v>44</v>
      </c>
      <c r="DW192" s="492">
        <v>4</v>
      </c>
      <c r="DX192" s="492" t="s">
        <v>17</v>
      </c>
      <c r="DY192" s="494" t="s">
        <v>44</v>
      </c>
      <c r="DZ192" s="495" t="s">
        <v>44</v>
      </c>
      <c r="EA192" s="496" t="s">
        <v>44</v>
      </c>
      <c r="EB192" s="496" t="s">
        <v>44</v>
      </c>
      <c r="EC192" s="496" t="s">
        <v>44</v>
      </c>
      <c r="ED192" s="496" t="s">
        <v>44</v>
      </c>
      <c r="EE192" s="484" t="s">
        <v>44</v>
      </c>
      <c r="EF192" s="483" t="s">
        <v>96</v>
      </c>
      <c r="EG192" s="483" t="s">
        <v>44</v>
      </c>
      <c r="EH192" s="483" t="s">
        <v>44</v>
      </c>
      <c r="EI192" s="483" t="s">
        <v>44</v>
      </c>
      <c r="EJ192" s="483" t="s">
        <v>19554</v>
      </c>
      <c r="EK192" s="483" t="s">
        <v>19555</v>
      </c>
      <c r="EL192" s="483" t="s">
        <v>722</v>
      </c>
      <c r="EM192" s="474" t="s">
        <v>44</v>
      </c>
      <c r="EN192" s="473" t="s">
        <v>482</v>
      </c>
      <c r="EO192" s="473" t="s">
        <v>44</v>
      </c>
      <c r="EP192" s="474" t="s">
        <v>17</v>
      </c>
      <c r="EQ192" s="474" t="s">
        <v>44</v>
      </c>
      <c r="ER192" s="497">
        <v>10</v>
      </c>
      <c r="ES192" s="498" t="s">
        <v>14</v>
      </c>
      <c r="ET192" s="497" t="s">
        <v>17407</v>
      </c>
      <c r="EU192" s="473">
        <v>1</v>
      </c>
      <c r="EV192" s="474" t="s">
        <v>17387</v>
      </c>
      <c r="EW192" s="473">
        <v>0</v>
      </c>
      <c r="EX192" s="470" t="s">
        <v>44</v>
      </c>
      <c r="EY192" s="470">
        <v>1</v>
      </c>
      <c r="EZ192" s="474" t="s">
        <v>17387</v>
      </c>
      <c r="FA192" s="473">
        <v>0</v>
      </c>
      <c r="FB192" s="473" t="s">
        <v>44</v>
      </c>
      <c r="FC192" s="473" t="s">
        <v>17407</v>
      </c>
      <c r="FD192" s="473">
        <v>1</v>
      </c>
      <c r="FE192" s="470">
        <v>0</v>
      </c>
      <c r="FF192" s="473">
        <v>2</v>
      </c>
      <c r="FG192" s="473">
        <v>0</v>
      </c>
      <c r="FH192" s="473" t="s">
        <v>44</v>
      </c>
      <c r="FI192" s="536" t="s">
        <v>19556</v>
      </c>
      <c r="FJ192" s="536" t="s">
        <v>19557</v>
      </c>
      <c r="FK192" s="536" t="s">
        <v>19558</v>
      </c>
      <c r="FL192" s="537" t="s">
        <v>19559</v>
      </c>
      <c r="FM192" s="474" t="s">
        <v>19560</v>
      </c>
      <c r="FN192" s="470" t="s">
        <v>19561</v>
      </c>
      <c r="FO192" s="470" t="s">
        <v>834</v>
      </c>
    </row>
    <row r="193" spans="1:171" ht="12.75" customHeight="1" thickBot="1" x14ac:dyDescent="0.35">
      <c r="A193" s="370">
        <v>197</v>
      </c>
      <c r="B193" s="469" t="s">
        <v>14588</v>
      </c>
      <c r="C193" s="337" t="s">
        <v>19695</v>
      </c>
      <c r="D193" s="337" t="s">
        <v>19695</v>
      </c>
      <c r="E193" s="373" t="s">
        <v>13442</v>
      </c>
      <c r="F193" s="372" t="s">
        <v>44</v>
      </c>
      <c r="G193" s="372" t="s">
        <v>381</v>
      </c>
      <c r="H193" s="372" t="s">
        <v>42</v>
      </c>
      <c r="I193" s="372" t="s">
        <v>44</v>
      </c>
      <c r="J193" s="372" t="s">
        <v>20</v>
      </c>
      <c r="K193" s="373" t="s">
        <v>44</v>
      </c>
      <c r="L193" s="471" t="s">
        <v>21</v>
      </c>
      <c r="M193" s="372" t="s">
        <v>14</v>
      </c>
      <c r="N193" s="472" t="s">
        <v>14</v>
      </c>
      <c r="O193" s="472" t="s">
        <v>44</v>
      </c>
      <c r="P193" s="470" t="s">
        <v>44</v>
      </c>
      <c r="Q193" s="374" t="s">
        <v>44</v>
      </c>
      <c r="R193" s="692" t="s">
        <v>22</v>
      </c>
      <c r="S193" s="373" t="s">
        <v>44</v>
      </c>
      <c r="T193" s="373" t="s">
        <v>44</v>
      </c>
      <c r="U193" s="373" t="s">
        <v>23</v>
      </c>
      <c r="V193" s="372" t="s">
        <v>1065</v>
      </c>
      <c r="W193" s="372" t="s">
        <v>38</v>
      </c>
      <c r="X193" s="372">
        <v>1</v>
      </c>
      <c r="Y193" s="375">
        <v>60</v>
      </c>
      <c r="Z193" s="373" t="s">
        <v>24</v>
      </c>
      <c r="AA193" s="373" t="s">
        <v>19439</v>
      </c>
      <c r="AB193" s="373" t="s">
        <v>14</v>
      </c>
      <c r="AC193" s="373" t="s">
        <v>48</v>
      </c>
      <c r="AD193" s="373" t="s">
        <v>14</v>
      </c>
      <c r="AE193" s="373" t="s">
        <v>39</v>
      </c>
      <c r="AF193" s="373" t="s">
        <v>44</v>
      </c>
      <c r="AG193" s="373" t="s">
        <v>26</v>
      </c>
      <c r="AH193" s="373">
        <v>5</v>
      </c>
      <c r="AI193" s="373">
        <v>20</v>
      </c>
      <c r="AJ193" s="373" t="s">
        <v>483</v>
      </c>
      <c r="AK193" s="372" t="s">
        <v>44</v>
      </c>
      <c r="AL193" s="373">
        <v>5</v>
      </c>
      <c r="AM193" s="374" t="s">
        <v>788</v>
      </c>
      <c r="AN193" s="373" t="s">
        <v>14</v>
      </c>
      <c r="AO193" s="372">
        <v>100</v>
      </c>
      <c r="AP193" s="373" t="s">
        <v>44</v>
      </c>
      <c r="AQ193" s="373" t="s">
        <v>17</v>
      </c>
      <c r="AR193" s="373" t="s">
        <v>44</v>
      </c>
      <c r="AS193" s="373" t="s">
        <v>44</v>
      </c>
      <c r="AT193" s="374">
        <v>0</v>
      </c>
      <c r="AU193" s="372" t="s">
        <v>44</v>
      </c>
      <c r="AV193" s="470">
        <v>0</v>
      </c>
      <c r="AW193" s="473" t="s">
        <v>44</v>
      </c>
      <c r="AX193" s="473">
        <v>0</v>
      </c>
      <c r="AY193" s="470">
        <v>0</v>
      </c>
      <c r="AZ193" s="473" t="s">
        <v>14</v>
      </c>
      <c r="BA193" s="473" t="s">
        <v>13451</v>
      </c>
      <c r="BB193" s="473" t="s">
        <v>18945</v>
      </c>
      <c r="BC193" s="473">
        <v>4</v>
      </c>
      <c r="BD193" s="473">
        <v>75</v>
      </c>
      <c r="BE193" s="474">
        <v>25</v>
      </c>
      <c r="BF193" s="470" t="s">
        <v>44</v>
      </c>
      <c r="BG193" s="474">
        <v>0</v>
      </c>
      <c r="BH193" s="473" t="s">
        <v>44</v>
      </c>
      <c r="BI193" s="473" t="s">
        <v>44</v>
      </c>
      <c r="BJ193" s="473" t="s">
        <v>44</v>
      </c>
      <c r="BK193" s="473">
        <v>1</v>
      </c>
      <c r="BL193" s="473">
        <v>0</v>
      </c>
      <c r="BM193" s="475">
        <v>100</v>
      </c>
      <c r="BN193" s="476" t="s">
        <v>19440</v>
      </c>
      <c r="BO193" s="476">
        <v>0</v>
      </c>
      <c r="BP193" s="475" t="s">
        <v>44</v>
      </c>
      <c r="BQ193" s="476" t="s">
        <v>44</v>
      </c>
      <c r="BR193" s="476" t="s">
        <v>44</v>
      </c>
      <c r="BS193" s="378">
        <v>0</v>
      </c>
      <c r="BT193" s="473" t="s">
        <v>44</v>
      </c>
      <c r="BU193" s="473" t="s">
        <v>44</v>
      </c>
      <c r="BV193" s="473" t="s">
        <v>44</v>
      </c>
      <c r="BW193" s="473">
        <v>3</v>
      </c>
      <c r="BX193" s="473">
        <v>0</v>
      </c>
      <c r="BY193" s="473">
        <v>100</v>
      </c>
      <c r="BZ193" s="473" t="s">
        <v>19441</v>
      </c>
      <c r="CA193" s="473">
        <v>1</v>
      </c>
      <c r="CB193" s="473">
        <v>0</v>
      </c>
      <c r="CC193" s="473">
        <v>100</v>
      </c>
      <c r="CD193" s="473" t="s">
        <v>19442</v>
      </c>
      <c r="CE193" s="473">
        <v>0</v>
      </c>
      <c r="CF193" s="473" t="s">
        <v>44</v>
      </c>
      <c r="CG193" s="473" t="s">
        <v>44</v>
      </c>
      <c r="CH193" s="473" t="s">
        <v>44</v>
      </c>
      <c r="CI193" s="372" t="s">
        <v>736</v>
      </c>
      <c r="CJ193" s="470">
        <v>60</v>
      </c>
      <c r="CK193" s="372">
        <v>40</v>
      </c>
      <c r="CL193" s="477">
        <v>0</v>
      </c>
      <c r="CM193" s="477">
        <v>0</v>
      </c>
      <c r="CN193" s="477" t="s">
        <v>44</v>
      </c>
      <c r="CO193" s="477" t="s">
        <v>480</v>
      </c>
      <c r="CP193" s="478">
        <v>100</v>
      </c>
      <c r="CQ193" s="479">
        <v>0</v>
      </c>
      <c r="CR193" s="479">
        <v>0</v>
      </c>
      <c r="CS193" s="479">
        <v>0</v>
      </c>
      <c r="CT193" s="480">
        <v>0</v>
      </c>
      <c r="CU193" s="480" t="s">
        <v>44</v>
      </c>
      <c r="CV193" s="480" t="s">
        <v>91</v>
      </c>
      <c r="CW193" s="480">
        <v>100</v>
      </c>
      <c r="CX193" s="481">
        <v>0</v>
      </c>
      <c r="CY193" s="481">
        <v>0</v>
      </c>
      <c r="CZ193" s="481">
        <v>0</v>
      </c>
      <c r="DA193" s="481">
        <v>0</v>
      </c>
      <c r="DB193" s="482">
        <v>0</v>
      </c>
      <c r="DC193" s="538">
        <f t="shared" si="5"/>
        <v>100</v>
      </c>
      <c r="DD193" s="483" t="s">
        <v>19443</v>
      </c>
      <c r="DE193" s="483">
        <v>19</v>
      </c>
      <c r="DF193" s="484" t="s">
        <v>17369</v>
      </c>
      <c r="DG193" s="485" t="s">
        <v>17</v>
      </c>
      <c r="DH193" s="486" t="s">
        <v>44</v>
      </c>
      <c r="DI193" s="486" t="s">
        <v>44</v>
      </c>
      <c r="DJ193" s="486" t="s">
        <v>44</v>
      </c>
      <c r="DK193" s="487" t="s">
        <v>17</v>
      </c>
      <c r="DL193" s="488" t="s">
        <v>44</v>
      </c>
      <c r="DM193" s="488" t="s">
        <v>14</v>
      </c>
      <c r="DN193" s="489" t="s">
        <v>60</v>
      </c>
      <c r="DO193" s="490" t="s">
        <v>31</v>
      </c>
      <c r="DP193" s="490" t="s">
        <v>14</v>
      </c>
      <c r="DQ193" s="490" t="s">
        <v>30</v>
      </c>
      <c r="DR193" s="490" t="s">
        <v>19444</v>
      </c>
      <c r="DS193" s="491" t="s">
        <v>32</v>
      </c>
      <c r="DT193" s="492" t="s">
        <v>44</v>
      </c>
      <c r="DU193" s="493" t="s">
        <v>44</v>
      </c>
      <c r="DV193" s="492" t="s">
        <v>44</v>
      </c>
      <c r="DW193" s="492">
        <v>6</v>
      </c>
      <c r="DX193" s="492" t="s">
        <v>14</v>
      </c>
      <c r="DY193" s="494" t="s">
        <v>33</v>
      </c>
      <c r="DZ193" s="495" t="s">
        <v>19445</v>
      </c>
      <c r="EA193" s="496" t="s">
        <v>44</v>
      </c>
      <c r="EB193" s="496" t="s">
        <v>44</v>
      </c>
      <c r="EC193" s="496" t="s">
        <v>44</v>
      </c>
      <c r="ED193" s="496" t="s">
        <v>44</v>
      </c>
      <c r="EE193" s="484" t="s">
        <v>19446</v>
      </c>
      <c r="EF193" s="483" t="s">
        <v>44</v>
      </c>
      <c r="EG193" s="483" t="s">
        <v>44</v>
      </c>
      <c r="EH193" s="483" t="s">
        <v>44</v>
      </c>
      <c r="EI193" s="483" t="s">
        <v>44</v>
      </c>
      <c r="EJ193" s="483" t="s">
        <v>44</v>
      </c>
      <c r="EK193" s="483" t="s">
        <v>44</v>
      </c>
      <c r="EL193" s="483" t="s">
        <v>722</v>
      </c>
      <c r="EM193" s="474" t="s">
        <v>44</v>
      </c>
      <c r="EN193" s="473" t="s">
        <v>482</v>
      </c>
      <c r="EO193" s="473" t="s">
        <v>44</v>
      </c>
      <c r="EP193" s="474" t="s">
        <v>17</v>
      </c>
      <c r="EQ193" s="474" t="s">
        <v>44</v>
      </c>
      <c r="ER193" s="497">
        <v>1</v>
      </c>
      <c r="ES193" s="498" t="s">
        <v>14</v>
      </c>
      <c r="ET193" s="497" t="s">
        <v>17407</v>
      </c>
      <c r="EU193" s="473">
        <v>1</v>
      </c>
      <c r="EV193" s="474" t="s">
        <v>17398</v>
      </c>
      <c r="EW193" s="473">
        <v>0</v>
      </c>
      <c r="EX193" s="470" t="s">
        <v>44</v>
      </c>
      <c r="EY193" s="470">
        <v>1</v>
      </c>
      <c r="EZ193" s="474" t="s">
        <v>17358</v>
      </c>
      <c r="FA193" s="473">
        <v>0</v>
      </c>
      <c r="FB193" s="473" t="s">
        <v>44</v>
      </c>
      <c r="FC193" s="473" t="s">
        <v>39</v>
      </c>
      <c r="FD193" s="473">
        <v>1</v>
      </c>
      <c r="FE193" s="470">
        <v>0</v>
      </c>
      <c r="FF193" s="473">
        <v>0</v>
      </c>
      <c r="FG193" s="473">
        <v>0</v>
      </c>
      <c r="FH193" s="473" t="s">
        <v>44</v>
      </c>
      <c r="FI193" s="536" t="s">
        <v>19447</v>
      </c>
      <c r="FJ193" s="536" t="s">
        <v>19448</v>
      </c>
      <c r="FK193" s="536" t="s">
        <v>19449</v>
      </c>
      <c r="FL193" s="537" t="s">
        <v>19450</v>
      </c>
      <c r="FM193" s="474" t="s">
        <v>19451</v>
      </c>
      <c r="FN193" s="470" t="s">
        <v>19452</v>
      </c>
      <c r="FO193" s="470" t="s">
        <v>19453</v>
      </c>
    </row>
    <row r="194" spans="1:171" ht="12.75" customHeight="1" thickBot="1" x14ac:dyDescent="0.35">
      <c r="A194" s="370">
        <v>28</v>
      </c>
      <c r="B194" s="700" t="s">
        <v>11951</v>
      </c>
      <c r="C194" s="337" t="s">
        <v>19695</v>
      </c>
      <c r="D194" s="337" t="s">
        <v>19695</v>
      </c>
      <c r="E194" s="399" t="s">
        <v>13442</v>
      </c>
      <c r="F194" s="398" t="s">
        <v>44</v>
      </c>
      <c r="G194" s="398" t="s">
        <v>733</v>
      </c>
      <c r="H194" s="398" t="s">
        <v>19</v>
      </c>
      <c r="I194" s="398" t="s">
        <v>44</v>
      </c>
      <c r="J194" s="398" t="s">
        <v>20</v>
      </c>
      <c r="K194" s="399" t="s">
        <v>44</v>
      </c>
      <c r="L194" s="702" t="s">
        <v>21</v>
      </c>
      <c r="M194" s="372" t="s">
        <v>14</v>
      </c>
      <c r="N194" s="703" t="s">
        <v>14</v>
      </c>
      <c r="O194" s="703" t="s">
        <v>44</v>
      </c>
      <c r="P194" s="701" t="s">
        <v>44</v>
      </c>
      <c r="Q194" s="400" t="s">
        <v>44</v>
      </c>
      <c r="R194" s="693" t="s">
        <v>47</v>
      </c>
      <c r="S194" s="399" t="s">
        <v>48</v>
      </c>
      <c r="T194" s="399" t="s">
        <v>44</v>
      </c>
      <c r="U194" s="399" t="s">
        <v>44</v>
      </c>
      <c r="V194" s="398" t="s">
        <v>44</v>
      </c>
      <c r="W194" s="398" t="s">
        <v>44</v>
      </c>
      <c r="X194" s="398" t="s">
        <v>44</v>
      </c>
      <c r="Y194" s="401" t="s">
        <v>44</v>
      </c>
      <c r="Z194" s="399" t="s">
        <v>44</v>
      </c>
      <c r="AA194" s="399" t="s">
        <v>44</v>
      </c>
      <c r="AB194" s="399" t="s">
        <v>17</v>
      </c>
      <c r="AC194" s="399" t="s">
        <v>44</v>
      </c>
      <c r="AD194" s="399" t="s">
        <v>17</v>
      </c>
      <c r="AE194" s="399" t="s">
        <v>44</v>
      </c>
      <c r="AF194" s="399" t="s">
        <v>44</v>
      </c>
      <c r="AG194" s="399" t="s">
        <v>38</v>
      </c>
      <c r="AH194" s="399">
        <v>1</v>
      </c>
      <c r="AI194" s="399">
        <v>2</v>
      </c>
      <c r="AJ194" s="399" t="s">
        <v>478</v>
      </c>
      <c r="AK194" s="398" t="s">
        <v>44</v>
      </c>
      <c r="AL194" s="399">
        <v>2</v>
      </c>
      <c r="AM194" s="398" t="s">
        <v>37</v>
      </c>
      <c r="AN194" s="399" t="s">
        <v>14</v>
      </c>
      <c r="AO194" s="398">
        <v>90</v>
      </c>
      <c r="AP194" s="399" t="s">
        <v>44</v>
      </c>
      <c r="AQ194" s="399" t="s">
        <v>17</v>
      </c>
      <c r="AR194" s="399" t="s">
        <v>44</v>
      </c>
      <c r="AS194" s="399" t="s">
        <v>44</v>
      </c>
      <c r="AT194" s="399">
        <v>0</v>
      </c>
      <c r="AU194" s="398" t="s">
        <v>44</v>
      </c>
      <c r="AV194" s="701">
        <v>0</v>
      </c>
      <c r="AW194" s="708" t="s">
        <v>44</v>
      </c>
      <c r="AX194" s="708">
        <v>0</v>
      </c>
      <c r="AY194" s="701">
        <v>0</v>
      </c>
      <c r="AZ194" s="708" t="s">
        <v>14</v>
      </c>
      <c r="BA194" s="708" t="s">
        <v>17668</v>
      </c>
      <c r="BB194" s="708" t="s">
        <v>802</v>
      </c>
      <c r="BC194" s="708">
        <v>8</v>
      </c>
      <c r="BD194" s="708">
        <v>60</v>
      </c>
      <c r="BE194" s="713">
        <v>40</v>
      </c>
      <c r="BF194" s="713" t="s">
        <v>44</v>
      </c>
      <c r="BG194" s="708">
        <v>0</v>
      </c>
      <c r="BH194" s="708" t="s">
        <v>44</v>
      </c>
      <c r="BI194" s="708" t="s">
        <v>44</v>
      </c>
      <c r="BJ194" s="473" t="s">
        <v>44</v>
      </c>
      <c r="BK194" s="473">
        <v>0</v>
      </c>
      <c r="BL194" s="708" t="s">
        <v>44</v>
      </c>
      <c r="BM194" s="714" t="s">
        <v>44</v>
      </c>
      <c r="BN194" s="715" t="s">
        <v>44</v>
      </c>
      <c r="BO194" s="715">
        <v>0</v>
      </c>
      <c r="BP194" s="714" t="s">
        <v>44</v>
      </c>
      <c r="BQ194" s="715" t="s">
        <v>44</v>
      </c>
      <c r="BR194" s="715" t="s">
        <v>44</v>
      </c>
      <c r="BS194" s="408">
        <v>50</v>
      </c>
      <c r="BT194" s="708">
        <v>0</v>
      </c>
      <c r="BU194" s="708">
        <v>100</v>
      </c>
      <c r="BV194" s="708" t="s">
        <v>17669</v>
      </c>
      <c r="BW194" s="708">
        <v>0</v>
      </c>
      <c r="BX194" s="708" t="s">
        <v>44</v>
      </c>
      <c r="BY194" s="708" t="s">
        <v>44</v>
      </c>
      <c r="BZ194" s="713" t="s">
        <v>44</v>
      </c>
      <c r="CA194" s="708">
        <v>8</v>
      </c>
      <c r="CB194" s="708">
        <v>0</v>
      </c>
      <c r="CC194" s="708">
        <v>100</v>
      </c>
      <c r="CD194" s="708" t="s">
        <v>17472</v>
      </c>
      <c r="CE194" s="708">
        <v>0</v>
      </c>
      <c r="CF194" s="708" t="s">
        <v>44</v>
      </c>
      <c r="CG194" s="708" t="s">
        <v>44</v>
      </c>
      <c r="CH194" s="708" t="s">
        <v>44</v>
      </c>
      <c r="CI194" s="400" t="s">
        <v>736</v>
      </c>
      <c r="CJ194" s="708">
        <v>70</v>
      </c>
      <c r="CK194" s="398">
        <v>30</v>
      </c>
      <c r="CL194" s="716">
        <v>0</v>
      </c>
      <c r="CM194" s="716">
        <v>0</v>
      </c>
      <c r="CN194" s="716" t="s">
        <v>44</v>
      </c>
      <c r="CO194" s="716" t="s">
        <v>480</v>
      </c>
      <c r="CP194" s="479">
        <v>100</v>
      </c>
      <c r="CQ194" s="479">
        <v>0</v>
      </c>
      <c r="CR194" s="479">
        <v>0</v>
      </c>
      <c r="CS194" s="479">
        <v>0</v>
      </c>
      <c r="CT194" s="480">
        <v>0</v>
      </c>
      <c r="CU194" s="480" t="s">
        <v>44</v>
      </c>
      <c r="CV194" s="480" t="s">
        <v>63</v>
      </c>
      <c r="CW194" s="480">
        <v>0</v>
      </c>
      <c r="CX194" s="481">
        <v>100</v>
      </c>
      <c r="CY194" s="481">
        <v>0</v>
      </c>
      <c r="CZ194" s="481">
        <v>0</v>
      </c>
      <c r="DA194" s="481">
        <v>0</v>
      </c>
      <c r="DB194" s="483">
        <v>0</v>
      </c>
      <c r="DC194" s="538">
        <f t="shared" ref="DC194:DC198" si="6">SUM(CW194:DB194)</f>
        <v>100</v>
      </c>
      <c r="DD194" s="483" t="s">
        <v>17670</v>
      </c>
      <c r="DE194" s="483">
        <v>49</v>
      </c>
      <c r="DF194" s="484" t="s">
        <v>13446</v>
      </c>
      <c r="DG194" s="486" t="s">
        <v>17</v>
      </c>
      <c r="DH194" s="486" t="s">
        <v>44</v>
      </c>
      <c r="DI194" s="486" t="s">
        <v>44</v>
      </c>
      <c r="DJ194" s="486" t="s">
        <v>44</v>
      </c>
      <c r="DK194" s="488" t="s">
        <v>17</v>
      </c>
      <c r="DL194" s="488" t="s">
        <v>44</v>
      </c>
      <c r="DM194" s="488" t="s">
        <v>17</v>
      </c>
      <c r="DN194" s="489" t="s">
        <v>44</v>
      </c>
      <c r="DO194" s="490" t="s">
        <v>31</v>
      </c>
      <c r="DP194" s="490" t="s">
        <v>17</v>
      </c>
      <c r="DQ194" s="490" t="s">
        <v>44</v>
      </c>
      <c r="DR194" s="490" t="s">
        <v>44</v>
      </c>
      <c r="DS194" s="491" t="s">
        <v>32</v>
      </c>
      <c r="DT194" s="727" t="s">
        <v>44</v>
      </c>
      <c r="DU194" s="729" t="s">
        <v>44</v>
      </c>
      <c r="DV194" s="492" t="s">
        <v>44</v>
      </c>
      <c r="DW194" s="492">
        <v>8</v>
      </c>
      <c r="DX194" s="492" t="s">
        <v>17</v>
      </c>
      <c r="DY194" s="732" t="s">
        <v>44</v>
      </c>
      <c r="DZ194" s="735" t="s">
        <v>44</v>
      </c>
      <c r="EA194" s="496" t="s">
        <v>44</v>
      </c>
      <c r="EB194" s="496" t="s">
        <v>44</v>
      </c>
      <c r="EC194" s="496" t="s">
        <v>44</v>
      </c>
      <c r="ED194" s="496" t="s">
        <v>44</v>
      </c>
      <c r="EE194" s="484" t="s">
        <v>44</v>
      </c>
      <c r="EF194" s="483" t="s">
        <v>33</v>
      </c>
      <c r="EG194" s="483" t="s">
        <v>34</v>
      </c>
      <c r="EH194" s="483" t="s">
        <v>485</v>
      </c>
      <c r="EI194" s="483" t="s">
        <v>44</v>
      </c>
      <c r="EJ194" s="483" t="s">
        <v>44</v>
      </c>
      <c r="EK194" s="483" t="s">
        <v>17671</v>
      </c>
      <c r="EL194" s="483" t="s">
        <v>753</v>
      </c>
      <c r="EM194" s="733" t="s">
        <v>44</v>
      </c>
      <c r="EN194" s="728" t="s">
        <v>13512</v>
      </c>
      <c r="EO194" s="728" t="s">
        <v>44</v>
      </c>
      <c r="EP194" s="733" t="s">
        <v>17</v>
      </c>
      <c r="EQ194" s="733" t="s">
        <v>44</v>
      </c>
      <c r="ER194" s="733">
        <v>5</v>
      </c>
      <c r="ES194" s="733" t="s">
        <v>14</v>
      </c>
      <c r="ET194" s="728" t="s">
        <v>48</v>
      </c>
      <c r="EU194" s="708">
        <v>0</v>
      </c>
      <c r="EV194" s="713" t="s">
        <v>44</v>
      </c>
      <c r="EW194" s="708">
        <v>0</v>
      </c>
      <c r="EX194" s="701" t="s">
        <v>44</v>
      </c>
      <c r="EY194" s="701">
        <v>1</v>
      </c>
      <c r="EZ194" s="708" t="s">
        <v>17358</v>
      </c>
      <c r="FA194" s="730">
        <v>0</v>
      </c>
      <c r="FB194" s="708" t="s">
        <v>44</v>
      </c>
      <c r="FC194" s="708" t="s">
        <v>44</v>
      </c>
      <c r="FD194" s="708">
        <v>0</v>
      </c>
      <c r="FE194" s="701">
        <v>0</v>
      </c>
      <c r="FF194" s="708">
        <v>0</v>
      </c>
      <c r="FG194" s="708">
        <v>0</v>
      </c>
      <c r="FH194" s="708" t="s">
        <v>44</v>
      </c>
      <c r="FI194" s="741" t="s">
        <v>17672</v>
      </c>
      <c r="FJ194" s="741" t="s">
        <v>17673</v>
      </c>
      <c r="FK194" s="742" t="s">
        <v>17674</v>
      </c>
      <c r="FL194" s="743" t="s">
        <v>17675</v>
      </c>
      <c r="FM194" s="713" t="s">
        <v>17676</v>
      </c>
      <c r="FN194" s="708" t="s">
        <v>17677</v>
      </c>
      <c r="FO194" s="701" t="s">
        <v>17678</v>
      </c>
    </row>
    <row r="195" spans="1:171" ht="12.75" customHeight="1" thickBot="1" x14ac:dyDescent="0.35">
      <c r="A195" s="411">
        <v>4</v>
      </c>
      <c r="B195" s="700" t="s">
        <v>4742</v>
      </c>
      <c r="C195" s="337" t="s">
        <v>19695</v>
      </c>
      <c r="D195" s="337" t="s">
        <v>19695</v>
      </c>
      <c r="E195" s="399" t="s">
        <v>13442</v>
      </c>
      <c r="F195" s="398" t="s">
        <v>44</v>
      </c>
      <c r="G195" s="398" t="s">
        <v>13239</v>
      </c>
      <c r="H195" s="398" t="s">
        <v>58</v>
      </c>
      <c r="I195" s="398" t="s">
        <v>44</v>
      </c>
      <c r="J195" s="398" t="s">
        <v>20</v>
      </c>
      <c r="K195" s="399" t="s">
        <v>44</v>
      </c>
      <c r="L195" s="702" t="s">
        <v>21</v>
      </c>
      <c r="M195" s="398" t="s">
        <v>17</v>
      </c>
      <c r="N195" s="703" t="s">
        <v>14</v>
      </c>
      <c r="O195" s="703" t="s">
        <v>44</v>
      </c>
      <c r="P195" s="701" t="s">
        <v>44</v>
      </c>
      <c r="Q195" s="400" t="s">
        <v>44</v>
      </c>
      <c r="R195" s="692" t="s">
        <v>22</v>
      </c>
      <c r="S195" s="399" t="s">
        <v>44</v>
      </c>
      <c r="T195" s="399" t="s">
        <v>44</v>
      </c>
      <c r="U195" s="399" t="s">
        <v>23</v>
      </c>
      <c r="V195" s="398" t="s">
        <v>27</v>
      </c>
      <c r="W195" s="398" t="s">
        <v>26</v>
      </c>
      <c r="X195" s="398">
        <v>1</v>
      </c>
      <c r="Y195" s="401">
        <v>150</v>
      </c>
      <c r="Z195" s="399" t="s">
        <v>24</v>
      </c>
      <c r="AA195" s="399" t="s">
        <v>17394</v>
      </c>
      <c r="AB195" s="399" t="s">
        <v>17</v>
      </c>
      <c r="AC195" s="399" t="s">
        <v>44</v>
      </c>
      <c r="AD195" s="399" t="s">
        <v>14</v>
      </c>
      <c r="AE195" s="399" t="s">
        <v>48</v>
      </c>
      <c r="AF195" s="399" t="s">
        <v>39</v>
      </c>
      <c r="AG195" s="399" t="s">
        <v>38</v>
      </c>
      <c r="AH195" s="399">
        <v>1</v>
      </c>
      <c r="AI195" s="399">
        <v>30</v>
      </c>
      <c r="AJ195" s="399" t="s">
        <v>483</v>
      </c>
      <c r="AK195" s="398" t="s">
        <v>44</v>
      </c>
      <c r="AL195" s="399">
        <v>3</v>
      </c>
      <c r="AM195" s="398" t="s">
        <v>27</v>
      </c>
      <c r="AN195" s="399" t="s">
        <v>14</v>
      </c>
      <c r="AO195" s="398">
        <v>70</v>
      </c>
      <c r="AP195" s="399" t="s">
        <v>44</v>
      </c>
      <c r="AQ195" s="399" t="s">
        <v>17</v>
      </c>
      <c r="AR195" s="399" t="s">
        <v>44</v>
      </c>
      <c r="AS195" s="399" t="s">
        <v>44</v>
      </c>
      <c r="AT195" s="399">
        <v>0</v>
      </c>
      <c r="AU195" s="398" t="s">
        <v>44</v>
      </c>
      <c r="AV195" s="701">
        <v>0</v>
      </c>
      <c r="AW195" s="708" t="s">
        <v>44</v>
      </c>
      <c r="AX195" s="708">
        <v>0</v>
      </c>
      <c r="AY195" s="701">
        <v>0</v>
      </c>
      <c r="AZ195" s="708" t="s">
        <v>14</v>
      </c>
      <c r="BA195" s="708" t="s">
        <v>17395</v>
      </c>
      <c r="BB195" s="708" t="s">
        <v>13467</v>
      </c>
      <c r="BC195" s="708">
        <v>1</v>
      </c>
      <c r="BD195" s="708">
        <v>100</v>
      </c>
      <c r="BE195" s="713">
        <v>0</v>
      </c>
      <c r="BF195" s="713" t="s">
        <v>44</v>
      </c>
      <c r="BG195" s="713">
        <v>2</v>
      </c>
      <c r="BH195" s="708">
        <v>100</v>
      </c>
      <c r="BI195" s="708">
        <v>0</v>
      </c>
      <c r="BJ195" s="708" t="s">
        <v>44</v>
      </c>
      <c r="BK195" s="708">
        <v>0</v>
      </c>
      <c r="BL195" s="708" t="s">
        <v>44</v>
      </c>
      <c r="BM195" s="701" t="s">
        <v>44</v>
      </c>
      <c r="BN195" s="708" t="s">
        <v>44</v>
      </c>
      <c r="BO195" s="708">
        <v>0</v>
      </c>
      <c r="BP195" s="701" t="s">
        <v>44</v>
      </c>
      <c r="BQ195" s="708" t="s">
        <v>44</v>
      </c>
      <c r="BR195" s="708" t="s">
        <v>44</v>
      </c>
      <c r="BS195" s="412">
        <v>55</v>
      </c>
      <c r="BT195" s="708">
        <v>100</v>
      </c>
      <c r="BU195" s="708">
        <v>0</v>
      </c>
      <c r="BV195" s="708" t="s">
        <v>44</v>
      </c>
      <c r="BW195" s="708">
        <v>10</v>
      </c>
      <c r="BX195" s="708">
        <v>0</v>
      </c>
      <c r="BY195" s="708">
        <v>100</v>
      </c>
      <c r="BZ195" s="708" t="s">
        <v>17396</v>
      </c>
      <c r="CA195" s="708">
        <v>7</v>
      </c>
      <c r="CB195" s="708">
        <v>0</v>
      </c>
      <c r="CC195" s="708">
        <v>100</v>
      </c>
      <c r="CD195" s="708" t="s">
        <v>17396</v>
      </c>
      <c r="CE195" s="708">
        <v>0</v>
      </c>
      <c r="CF195" s="708" t="s">
        <v>44</v>
      </c>
      <c r="CG195" s="708" t="s">
        <v>44</v>
      </c>
      <c r="CH195" s="708" t="s">
        <v>44</v>
      </c>
      <c r="CI195" s="400" t="s">
        <v>736</v>
      </c>
      <c r="CJ195" s="708">
        <v>75</v>
      </c>
      <c r="CK195" s="398">
        <v>25</v>
      </c>
      <c r="CL195" s="708">
        <v>0</v>
      </c>
      <c r="CM195" s="708">
        <v>0</v>
      </c>
      <c r="CN195" s="708" t="s">
        <v>44</v>
      </c>
      <c r="CO195" s="708" t="s">
        <v>480</v>
      </c>
      <c r="CP195" s="708">
        <v>100</v>
      </c>
      <c r="CQ195" s="708">
        <v>0</v>
      </c>
      <c r="CR195" s="708">
        <v>0</v>
      </c>
      <c r="CS195" s="708">
        <v>0</v>
      </c>
      <c r="CT195" s="708">
        <v>0</v>
      </c>
      <c r="CU195" s="708" t="s">
        <v>44</v>
      </c>
      <c r="CV195" s="708" t="s">
        <v>132</v>
      </c>
      <c r="CW195" s="708">
        <v>0</v>
      </c>
      <c r="CX195" s="708">
        <v>0</v>
      </c>
      <c r="CY195" s="708">
        <v>100</v>
      </c>
      <c r="CZ195" s="708">
        <v>0</v>
      </c>
      <c r="DA195" s="708">
        <v>0</v>
      </c>
      <c r="DB195" s="708">
        <v>0</v>
      </c>
      <c r="DC195" s="538">
        <f t="shared" si="6"/>
        <v>100</v>
      </c>
      <c r="DD195" s="708" t="s">
        <v>17397</v>
      </c>
      <c r="DE195" s="708">
        <v>89</v>
      </c>
      <c r="DF195" s="713" t="s">
        <v>745</v>
      </c>
      <c r="DG195" s="708" t="s">
        <v>14</v>
      </c>
      <c r="DH195" s="708" t="s">
        <v>721</v>
      </c>
      <c r="DI195" s="708" t="s">
        <v>747</v>
      </c>
      <c r="DJ195" s="708" t="s">
        <v>44</v>
      </c>
      <c r="DK195" s="708" t="s">
        <v>14</v>
      </c>
      <c r="DL195" s="708" t="s">
        <v>17370</v>
      </c>
      <c r="DM195" s="708" t="s">
        <v>14</v>
      </c>
      <c r="DN195" s="701" t="s">
        <v>40</v>
      </c>
      <c r="DO195" s="708" t="s">
        <v>31</v>
      </c>
      <c r="DP195" s="708" t="s">
        <v>14</v>
      </c>
      <c r="DQ195" s="708" t="s">
        <v>30</v>
      </c>
      <c r="DR195" s="708" t="s">
        <v>17355</v>
      </c>
      <c r="DS195" s="701" t="s">
        <v>32</v>
      </c>
      <c r="DT195" s="728" t="s">
        <v>44</v>
      </c>
      <c r="DU195" s="730" t="s">
        <v>32</v>
      </c>
      <c r="DV195" s="708" t="s">
        <v>44</v>
      </c>
      <c r="DW195" s="708">
        <v>3</v>
      </c>
      <c r="DX195" s="708" t="s">
        <v>17</v>
      </c>
      <c r="DY195" s="733" t="s">
        <v>33</v>
      </c>
      <c r="DZ195" s="728" t="s">
        <v>34</v>
      </c>
      <c r="EA195" s="730" t="s">
        <v>17372</v>
      </c>
      <c r="EB195" s="730" t="s">
        <v>17356</v>
      </c>
      <c r="EC195" s="730" t="s">
        <v>44</v>
      </c>
      <c r="ED195" s="730" t="s">
        <v>44</v>
      </c>
      <c r="EE195" s="713" t="s">
        <v>44</v>
      </c>
      <c r="EF195" s="708" t="s">
        <v>44</v>
      </c>
      <c r="EG195" s="708" t="s">
        <v>44</v>
      </c>
      <c r="EH195" s="708" t="s">
        <v>44</v>
      </c>
      <c r="EI195" s="708" t="s">
        <v>44</v>
      </c>
      <c r="EJ195" s="708" t="s">
        <v>44</v>
      </c>
      <c r="EK195" s="708" t="s">
        <v>44</v>
      </c>
      <c r="EL195" s="708" t="s">
        <v>722</v>
      </c>
      <c r="EM195" s="733" t="s">
        <v>44</v>
      </c>
      <c r="EN195" s="728" t="s">
        <v>723</v>
      </c>
      <c r="EO195" s="728" t="s">
        <v>44</v>
      </c>
      <c r="EP195" s="728" t="s">
        <v>17</v>
      </c>
      <c r="EQ195" s="733" t="s">
        <v>44</v>
      </c>
      <c r="ER195" s="733">
        <v>50</v>
      </c>
      <c r="ES195" s="733" t="s">
        <v>14</v>
      </c>
      <c r="ET195" s="728" t="s">
        <v>39</v>
      </c>
      <c r="EU195" s="708">
        <v>1</v>
      </c>
      <c r="EV195" s="713" t="s">
        <v>17398</v>
      </c>
      <c r="EW195" s="708">
        <v>0</v>
      </c>
      <c r="EX195" s="701" t="s">
        <v>44</v>
      </c>
      <c r="EY195" s="701">
        <v>0</v>
      </c>
      <c r="EZ195" s="708" t="s">
        <v>44</v>
      </c>
      <c r="FA195" s="730">
        <v>0</v>
      </c>
      <c r="FB195" s="708" t="s">
        <v>44</v>
      </c>
      <c r="FC195" s="708" t="s">
        <v>48</v>
      </c>
      <c r="FD195" s="708">
        <v>1</v>
      </c>
      <c r="FE195" s="701">
        <v>0</v>
      </c>
      <c r="FF195" s="708">
        <v>1</v>
      </c>
      <c r="FG195" s="708">
        <v>0</v>
      </c>
      <c r="FH195" s="708" t="s">
        <v>44</v>
      </c>
      <c r="FI195" s="741" t="s">
        <v>17399</v>
      </c>
      <c r="FJ195" s="741" t="s">
        <v>17400</v>
      </c>
      <c r="FK195" s="742" t="s">
        <v>17401</v>
      </c>
      <c r="FL195" s="743" t="s">
        <v>17402</v>
      </c>
      <c r="FM195" s="713" t="s">
        <v>17403</v>
      </c>
      <c r="FN195" s="708" t="s">
        <v>834</v>
      </c>
      <c r="FO195" s="701" t="s">
        <v>834</v>
      </c>
    </row>
    <row r="196" spans="1:171" ht="12.75" customHeight="1" thickBot="1" x14ac:dyDescent="0.35">
      <c r="A196" s="370">
        <v>7</v>
      </c>
      <c r="B196" s="700" t="s">
        <v>7672</v>
      </c>
      <c r="C196" s="337" t="s">
        <v>19695</v>
      </c>
      <c r="D196" s="337" t="s">
        <v>19695</v>
      </c>
      <c r="E196" s="399" t="s">
        <v>13442</v>
      </c>
      <c r="F196" s="398" t="s">
        <v>44</v>
      </c>
      <c r="G196" s="398" t="s">
        <v>369</v>
      </c>
      <c r="H196" s="398" t="s">
        <v>58</v>
      </c>
      <c r="I196" s="398" t="s">
        <v>44</v>
      </c>
      <c r="J196" s="398" t="s">
        <v>20</v>
      </c>
      <c r="K196" s="399" t="s">
        <v>44</v>
      </c>
      <c r="L196" s="702" t="s">
        <v>13465</v>
      </c>
      <c r="M196" s="372" t="s">
        <v>17</v>
      </c>
      <c r="N196" s="703" t="s">
        <v>14</v>
      </c>
      <c r="O196" s="703" t="s">
        <v>44</v>
      </c>
      <c r="P196" s="701" t="s">
        <v>44</v>
      </c>
      <c r="Q196" s="400" t="s">
        <v>44</v>
      </c>
      <c r="R196" s="692" t="s">
        <v>22</v>
      </c>
      <c r="S196" s="399" t="s">
        <v>44</v>
      </c>
      <c r="T196" s="399" t="s">
        <v>44</v>
      </c>
      <c r="U196" s="399" t="s">
        <v>76</v>
      </c>
      <c r="V196" s="398" t="s">
        <v>44</v>
      </c>
      <c r="W196" s="398" t="s">
        <v>44</v>
      </c>
      <c r="X196" s="398" t="s">
        <v>44</v>
      </c>
      <c r="Y196" s="401" t="s">
        <v>44</v>
      </c>
      <c r="Z196" s="399" t="s">
        <v>44</v>
      </c>
      <c r="AA196" s="399" t="s">
        <v>44</v>
      </c>
      <c r="AB196" s="399" t="s">
        <v>17</v>
      </c>
      <c r="AC196" s="399" t="s">
        <v>44</v>
      </c>
      <c r="AD196" s="399" t="s">
        <v>14</v>
      </c>
      <c r="AE196" s="399" t="s">
        <v>39</v>
      </c>
      <c r="AF196" s="399" t="s">
        <v>44</v>
      </c>
      <c r="AG196" s="399" t="s">
        <v>26</v>
      </c>
      <c r="AH196" s="399">
        <v>3</v>
      </c>
      <c r="AI196" s="399">
        <v>20</v>
      </c>
      <c r="AJ196" s="399" t="s">
        <v>483</v>
      </c>
      <c r="AK196" s="398" t="s">
        <v>44</v>
      </c>
      <c r="AL196" s="399">
        <v>2</v>
      </c>
      <c r="AM196" s="398" t="s">
        <v>827</v>
      </c>
      <c r="AN196" s="399" t="s">
        <v>14</v>
      </c>
      <c r="AO196" s="398">
        <v>50</v>
      </c>
      <c r="AP196" s="399" t="s">
        <v>44</v>
      </c>
      <c r="AQ196" s="399" t="s">
        <v>17</v>
      </c>
      <c r="AR196" s="399" t="s">
        <v>44</v>
      </c>
      <c r="AS196" s="399" t="s">
        <v>44</v>
      </c>
      <c r="AT196" s="399">
        <v>0</v>
      </c>
      <c r="AU196" s="398" t="s">
        <v>44</v>
      </c>
      <c r="AV196" s="701">
        <v>0</v>
      </c>
      <c r="AW196" s="708" t="s">
        <v>44</v>
      </c>
      <c r="AX196" s="708">
        <v>0</v>
      </c>
      <c r="AY196" s="701">
        <v>0</v>
      </c>
      <c r="AZ196" s="708" t="s">
        <v>14</v>
      </c>
      <c r="BA196" s="708" t="s">
        <v>17425</v>
      </c>
      <c r="BB196" s="708" t="s">
        <v>931</v>
      </c>
      <c r="BC196" s="708">
        <v>1</v>
      </c>
      <c r="BD196" s="708">
        <v>100</v>
      </c>
      <c r="BE196" s="713">
        <v>0</v>
      </c>
      <c r="BF196" s="713" t="s">
        <v>44</v>
      </c>
      <c r="BG196" s="713">
        <v>1</v>
      </c>
      <c r="BH196" s="708">
        <v>100</v>
      </c>
      <c r="BI196" s="708">
        <v>0</v>
      </c>
      <c r="BJ196" s="473" t="s">
        <v>44</v>
      </c>
      <c r="BK196" s="473">
        <v>0</v>
      </c>
      <c r="BL196" s="708" t="s">
        <v>44</v>
      </c>
      <c r="BM196" s="475" t="s">
        <v>44</v>
      </c>
      <c r="BN196" s="476" t="s">
        <v>44</v>
      </c>
      <c r="BO196" s="476">
        <v>0</v>
      </c>
      <c r="BP196" s="475" t="s">
        <v>44</v>
      </c>
      <c r="BQ196" s="476" t="s">
        <v>44</v>
      </c>
      <c r="BR196" s="476" t="s">
        <v>44</v>
      </c>
      <c r="BS196" s="378">
        <v>10</v>
      </c>
      <c r="BT196" s="708">
        <v>100</v>
      </c>
      <c r="BU196" s="708">
        <v>0</v>
      </c>
      <c r="BV196" s="708" t="s">
        <v>44</v>
      </c>
      <c r="BW196" s="708">
        <v>0</v>
      </c>
      <c r="BX196" s="708" t="s">
        <v>44</v>
      </c>
      <c r="BY196" s="708" t="s">
        <v>44</v>
      </c>
      <c r="BZ196" s="708" t="s">
        <v>44</v>
      </c>
      <c r="CA196" s="708">
        <v>0</v>
      </c>
      <c r="CB196" s="708" t="s">
        <v>44</v>
      </c>
      <c r="CC196" s="708" t="s">
        <v>44</v>
      </c>
      <c r="CD196" s="708" t="s">
        <v>44</v>
      </c>
      <c r="CE196" s="708">
        <v>0</v>
      </c>
      <c r="CF196" s="708" t="s">
        <v>44</v>
      </c>
      <c r="CG196" s="708" t="s">
        <v>44</v>
      </c>
      <c r="CH196" s="708" t="s">
        <v>44</v>
      </c>
      <c r="CI196" s="400" t="s">
        <v>736</v>
      </c>
      <c r="CJ196" s="708">
        <v>75</v>
      </c>
      <c r="CK196" s="398">
        <v>25</v>
      </c>
      <c r="CL196" s="477">
        <v>0</v>
      </c>
      <c r="CM196" s="477">
        <v>0</v>
      </c>
      <c r="CN196" s="477" t="s">
        <v>44</v>
      </c>
      <c r="CO196" s="477" t="s">
        <v>480</v>
      </c>
      <c r="CP196" s="479">
        <v>100</v>
      </c>
      <c r="CQ196" s="479">
        <v>0</v>
      </c>
      <c r="CR196" s="479">
        <v>0</v>
      </c>
      <c r="CS196" s="479">
        <v>0</v>
      </c>
      <c r="CT196" s="480">
        <v>0</v>
      </c>
      <c r="CU196" s="480" t="s">
        <v>44</v>
      </c>
      <c r="CV196" s="480" t="s">
        <v>63</v>
      </c>
      <c r="CW196" s="480">
        <v>0</v>
      </c>
      <c r="CX196" s="481">
        <v>100</v>
      </c>
      <c r="CY196" s="481">
        <v>0</v>
      </c>
      <c r="CZ196" s="481">
        <v>0</v>
      </c>
      <c r="DA196" s="481">
        <v>0</v>
      </c>
      <c r="DB196" s="483">
        <v>0</v>
      </c>
      <c r="DC196" s="538">
        <f t="shared" si="6"/>
        <v>100</v>
      </c>
      <c r="DD196" s="483" t="s">
        <v>17426</v>
      </c>
      <c r="DE196" s="483">
        <v>56</v>
      </c>
      <c r="DF196" s="484" t="s">
        <v>17369</v>
      </c>
      <c r="DG196" s="486" t="s">
        <v>14</v>
      </c>
      <c r="DH196" s="486" t="s">
        <v>721</v>
      </c>
      <c r="DI196" s="486" t="s">
        <v>739</v>
      </c>
      <c r="DJ196" s="486" t="s">
        <v>44</v>
      </c>
      <c r="DK196" s="488" t="s">
        <v>17</v>
      </c>
      <c r="DL196" s="488" t="s">
        <v>44</v>
      </c>
      <c r="DM196" s="488" t="s">
        <v>14</v>
      </c>
      <c r="DN196" s="489" t="s">
        <v>740</v>
      </c>
      <c r="DO196" s="490" t="s">
        <v>31</v>
      </c>
      <c r="DP196" s="490" t="s">
        <v>14</v>
      </c>
      <c r="DQ196" s="490" t="s">
        <v>30</v>
      </c>
      <c r="DR196" s="490" t="s">
        <v>17355</v>
      </c>
      <c r="DS196" s="491" t="s">
        <v>32</v>
      </c>
      <c r="DT196" s="727" t="s">
        <v>44</v>
      </c>
      <c r="DU196" s="727" t="s">
        <v>32</v>
      </c>
      <c r="DV196" s="492" t="s">
        <v>44</v>
      </c>
      <c r="DW196" s="492">
        <v>2</v>
      </c>
      <c r="DX196" s="492" t="s">
        <v>17</v>
      </c>
      <c r="DY196" s="732" t="s">
        <v>33</v>
      </c>
      <c r="DZ196" s="735" t="s">
        <v>34</v>
      </c>
      <c r="EA196" s="735" t="s">
        <v>13470</v>
      </c>
      <c r="EB196" s="735" t="s">
        <v>17427</v>
      </c>
      <c r="EC196" s="735" t="s">
        <v>44</v>
      </c>
      <c r="ED196" s="735" t="s">
        <v>44</v>
      </c>
      <c r="EE196" s="484" t="s">
        <v>44</v>
      </c>
      <c r="EF196" s="483" t="s">
        <v>44</v>
      </c>
      <c r="EG196" s="483" t="s">
        <v>44</v>
      </c>
      <c r="EH196" s="483" t="s">
        <v>44</v>
      </c>
      <c r="EI196" s="483" t="s">
        <v>44</v>
      </c>
      <c r="EJ196" s="483" t="s">
        <v>44</v>
      </c>
      <c r="EK196" s="483" t="s">
        <v>44</v>
      </c>
      <c r="EL196" s="483" t="s">
        <v>753</v>
      </c>
      <c r="EM196" s="733" t="s">
        <v>44</v>
      </c>
      <c r="EN196" s="728" t="s">
        <v>723</v>
      </c>
      <c r="EO196" s="728" t="s">
        <v>44</v>
      </c>
      <c r="EP196" s="733" t="s">
        <v>17</v>
      </c>
      <c r="EQ196" s="733" t="s">
        <v>44</v>
      </c>
      <c r="ER196" s="733">
        <v>40</v>
      </c>
      <c r="ES196" s="733" t="s">
        <v>14</v>
      </c>
      <c r="ET196" s="728" t="s">
        <v>39</v>
      </c>
      <c r="EU196" s="708">
        <v>1</v>
      </c>
      <c r="EV196" s="713" t="s">
        <v>17387</v>
      </c>
      <c r="EW196" s="708">
        <v>0</v>
      </c>
      <c r="EX196" s="701" t="s">
        <v>44</v>
      </c>
      <c r="EY196" s="701">
        <v>0</v>
      </c>
      <c r="EZ196" s="708" t="s">
        <v>44</v>
      </c>
      <c r="FA196" s="730">
        <v>0</v>
      </c>
      <c r="FB196" s="708" t="s">
        <v>44</v>
      </c>
      <c r="FC196" s="708" t="s">
        <v>39</v>
      </c>
      <c r="FD196" s="708">
        <v>1</v>
      </c>
      <c r="FE196" s="701">
        <v>0</v>
      </c>
      <c r="FF196" s="708">
        <v>0</v>
      </c>
      <c r="FG196" s="708">
        <v>0</v>
      </c>
      <c r="FH196" s="708" t="s">
        <v>44</v>
      </c>
      <c r="FI196" s="741" t="s">
        <v>17428</v>
      </c>
      <c r="FJ196" s="741" t="s">
        <v>17429</v>
      </c>
      <c r="FK196" s="742" t="s">
        <v>17430</v>
      </c>
      <c r="FL196" s="708"/>
      <c r="FM196" s="713" t="s">
        <v>17431</v>
      </c>
      <c r="FN196" s="713" t="s">
        <v>17432</v>
      </c>
      <c r="FO196" s="701" t="s">
        <v>834</v>
      </c>
    </row>
    <row r="197" spans="1:171" ht="12.75" customHeight="1" thickBot="1" x14ac:dyDescent="0.35">
      <c r="A197" s="370">
        <v>211</v>
      </c>
      <c r="B197" s="469" t="s">
        <v>14709</v>
      </c>
      <c r="C197" s="337" t="s">
        <v>19695</v>
      </c>
      <c r="D197" s="337" t="s">
        <v>19695</v>
      </c>
      <c r="E197" s="373" t="s">
        <v>13442</v>
      </c>
      <c r="F197" s="372" t="s">
        <v>44</v>
      </c>
      <c r="G197" s="372" t="s">
        <v>381</v>
      </c>
      <c r="H197" s="372" t="s">
        <v>19</v>
      </c>
      <c r="I197" s="372" t="s">
        <v>44</v>
      </c>
      <c r="J197" s="372" t="s">
        <v>20</v>
      </c>
      <c r="K197" s="373" t="s">
        <v>44</v>
      </c>
      <c r="L197" s="471" t="s">
        <v>46</v>
      </c>
      <c r="M197" s="372" t="s">
        <v>14</v>
      </c>
      <c r="N197" s="472" t="s">
        <v>14</v>
      </c>
      <c r="O197" s="472" t="s">
        <v>44</v>
      </c>
      <c r="P197" s="470" t="s">
        <v>44</v>
      </c>
      <c r="Q197" s="374" t="s">
        <v>44</v>
      </c>
      <c r="R197" s="692" t="s">
        <v>22</v>
      </c>
      <c r="S197" s="373" t="s">
        <v>44</v>
      </c>
      <c r="T197" s="373" t="s">
        <v>44</v>
      </c>
      <c r="U197" s="373" t="s">
        <v>76</v>
      </c>
      <c r="V197" s="372" t="s">
        <v>44</v>
      </c>
      <c r="W197" s="372" t="s">
        <v>44</v>
      </c>
      <c r="X197" s="372" t="s">
        <v>44</v>
      </c>
      <c r="Y197" s="375" t="s">
        <v>44</v>
      </c>
      <c r="Z197" s="373" t="s">
        <v>44</v>
      </c>
      <c r="AA197" s="373" t="s">
        <v>44</v>
      </c>
      <c r="AB197" s="373" t="s">
        <v>17</v>
      </c>
      <c r="AC197" s="373" t="s">
        <v>44</v>
      </c>
      <c r="AD197" s="373" t="s">
        <v>14</v>
      </c>
      <c r="AE197" s="373" t="s">
        <v>39</v>
      </c>
      <c r="AF197" s="373" t="s">
        <v>44</v>
      </c>
      <c r="AG197" s="373" t="s">
        <v>38</v>
      </c>
      <c r="AH197" s="373">
        <v>1</v>
      </c>
      <c r="AI197" s="373">
        <v>30</v>
      </c>
      <c r="AJ197" s="373" t="s">
        <v>483</v>
      </c>
      <c r="AK197" s="372" t="s">
        <v>44</v>
      </c>
      <c r="AL197" s="373">
        <v>3</v>
      </c>
      <c r="AM197" s="374" t="s">
        <v>65</v>
      </c>
      <c r="AN197" s="373" t="s">
        <v>14</v>
      </c>
      <c r="AO197" s="372">
        <v>90</v>
      </c>
      <c r="AP197" s="373" t="s">
        <v>44</v>
      </c>
      <c r="AQ197" s="373" t="s">
        <v>17</v>
      </c>
      <c r="AR197" s="373" t="s">
        <v>44</v>
      </c>
      <c r="AS197" s="373" t="s">
        <v>44</v>
      </c>
      <c r="AT197" s="374">
        <v>0</v>
      </c>
      <c r="AU197" s="372" t="s">
        <v>44</v>
      </c>
      <c r="AV197" s="470">
        <v>0</v>
      </c>
      <c r="AW197" s="473" t="s">
        <v>44</v>
      </c>
      <c r="AX197" s="473">
        <v>0</v>
      </c>
      <c r="AY197" s="470">
        <v>0</v>
      </c>
      <c r="AZ197" s="473" t="s">
        <v>14</v>
      </c>
      <c r="BA197" s="473" t="s">
        <v>19599</v>
      </c>
      <c r="BB197" s="473" t="s">
        <v>486</v>
      </c>
      <c r="BC197" s="473">
        <v>2</v>
      </c>
      <c r="BD197" s="473">
        <v>100</v>
      </c>
      <c r="BE197" s="474">
        <v>0</v>
      </c>
      <c r="BF197" s="470" t="s">
        <v>44</v>
      </c>
      <c r="BG197" s="474">
        <v>0</v>
      </c>
      <c r="BH197" s="473" t="s">
        <v>44</v>
      </c>
      <c r="BI197" s="473" t="s">
        <v>44</v>
      </c>
      <c r="BJ197" s="473" t="s">
        <v>44</v>
      </c>
      <c r="BK197" s="473">
        <v>0</v>
      </c>
      <c r="BL197" s="473" t="s">
        <v>44</v>
      </c>
      <c r="BM197" s="475" t="s">
        <v>44</v>
      </c>
      <c r="BN197" s="476" t="s">
        <v>44</v>
      </c>
      <c r="BO197" s="476">
        <v>0</v>
      </c>
      <c r="BP197" s="475" t="s">
        <v>44</v>
      </c>
      <c r="BQ197" s="476" t="s">
        <v>44</v>
      </c>
      <c r="BR197" s="476" t="s">
        <v>44</v>
      </c>
      <c r="BS197" s="378">
        <v>0</v>
      </c>
      <c r="BT197" s="473" t="s">
        <v>44</v>
      </c>
      <c r="BU197" s="473" t="s">
        <v>44</v>
      </c>
      <c r="BV197" s="473" t="s">
        <v>44</v>
      </c>
      <c r="BW197" s="473">
        <v>0</v>
      </c>
      <c r="BX197" s="473" t="s">
        <v>44</v>
      </c>
      <c r="BY197" s="473" t="s">
        <v>44</v>
      </c>
      <c r="BZ197" s="473" t="s">
        <v>44</v>
      </c>
      <c r="CA197" s="473">
        <v>0</v>
      </c>
      <c r="CB197" s="473" t="s">
        <v>44</v>
      </c>
      <c r="CC197" s="473" t="s">
        <v>44</v>
      </c>
      <c r="CD197" s="473" t="s">
        <v>44</v>
      </c>
      <c r="CE197" s="473">
        <v>0</v>
      </c>
      <c r="CF197" s="473" t="s">
        <v>44</v>
      </c>
      <c r="CG197" s="473" t="s">
        <v>44</v>
      </c>
      <c r="CH197" s="473" t="s">
        <v>44</v>
      </c>
      <c r="CI197" s="372" t="s">
        <v>479</v>
      </c>
      <c r="CJ197" s="470">
        <v>100</v>
      </c>
      <c r="CK197" s="372">
        <v>0</v>
      </c>
      <c r="CL197" s="477">
        <v>0</v>
      </c>
      <c r="CM197" s="477">
        <v>0</v>
      </c>
      <c r="CN197" s="477" t="s">
        <v>44</v>
      </c>
      <c r="CO197" s="477" t="s">
        <v>480</v>
      </c>
      <c r="CP197" s="478">
        <v>100</v>
      </c>
      <c r="CQ197" s="479">
        <v>0</v>
      </c>
      <c r="CR197" s="479">
        <v>0</v>
      </c>
      <c r="CS197" s="479">
        <v>0</v>
      </c>
      <c r="CT197" s="480">
        <v>0</v>
      </c>
      <c r="CU197" s="480" t="s">
        <v>19600</v>
      </c>
      <c r="CV197" s="480" t="s">
        <v>44</v>
      </c>
      <c r="CW197" s="480" t="s">
        <v>19209</v>
      </c>
      <c r="CX197" s="481" t="s">
        <v>44</v>
      </c>
      <c r="CY197" s="481" t="s">
        <v>44</v>
      </c>
      <c r="CZ197" s="481" t="s">
        <v>44</v>
      </c>
      <c r="DA197" s="481" t="s">
        <v>19209</v>
      </c>
      <c r="DB197" s="482" t="s">
        <v>19209</v>
      </c>
      <c r="DC197" s="538">
        <f t="shared" si="6"/>
        <v>0</v>
      </c>
      <c r="DD197" s="483" t="s">
        <v>18407</v>
      </c>
      <c r="DE197" s="483">
        <v>20</v>
      </c>
      <c r="DF197" s="484" t="s">
        <v>481</v>
      </c>
      <c r="DG197" s="485" t="s">
        <v>17</v>
      </c>
      <c r="DH197" s="486" t="s">
        <v>44</v>
      </c>
      <c r="DI197" s="486" t="s">
        <v>44</v>
      </c>
      <c r="DJ197" s="486" t="s">
        <v>44</v>
      </c>
      <c r="DK197" s="487" t="s">
        <v>17</v>
      </c>
      <c r="DL197" s="488" t="s">
        <v>44</v>
      </c>
      <c r="DM197" s="488" t="s">
        <v>14</v>
      </c>
      <c r="DN197" s="489" t="s">
        <v>40</v>
      </c>
      <c r="DO197" s="490" t="s">
        <v>31</v>
      </c>
      <c r="DP197" s="490" t="s">
        <v>14</v>
      </c>
      <c r="DQ197" s="490" t="s">
        <v>30</v>
      </c>
      <c r="DR197" s="490" t="s">
        <v>19601</v>
      </c>
      <c r="DS197" s="491" t="s">
        <v>32</v>
      </c>
      <c r="DT197" s="492" t="s">
        <v>44</v>
      </c>
      <c r="DU197" s="493" t="s">
        <v>32</v>
      </c>
      <c r="DV197" s="492" t="s">
        <v>44</v>
      </c>
      <c r="DW197" s="492">
        <v>4</v>
      </c>
      <c r="DX197" s="492" t="s">
        <v>17</v>
      </c>
      <c r="DY197" s="494" t="s">
        <v>33</v>
      </c>
      <c r="DZ197" s="495" t="s">
        <v>34</v>
      </c>
      <c r="EA197" s="496" t="s">
        <v>13443</v>
      </c>
      <c r="EB197" s="496" t="s">
        <v>19602</v>
      </c>
      <c r="EC197" s="496" t="s">
        <v>44</v>
      </c>
      <c r="ED197" s="496" t="s">
        <v>44</v>
      </c>
      <c r="EE197" s="484" t="s">
        <v>19603</v>
      </c>
      <c r="EF197" s="483" t="s">
        <v>44</v>
      </c>
      <c r="EG197" s="483" t="s">
        <v>44</v>
      </c>
      <c r="EH197" s="483" t="s">
        <v>44</v>
      </c>
      <c r="EI197" s="483" t="s">
        <v>44</v>
      </c>
      <c r="EJ197" s="483" t="s">
        <v>44</v>
      </c>
      <c r="EK197" s="483" t="s">
        <v>44</v>
      </c>
      <c r="EL197" s="483" t="s">
        <v>753</v>
      </c>
      <c r="EM197" s="474" t="s">
        <v>44</v>
      </c>
      <c r="EN197" s="473" t="s">
        <v>482</v>
      </c>
      <c r="EO197" s="473" t="s">
        <v>44</v>
      </c>
      <c r="EP197" s="474" t="s">
        <v>17</v>
      </c>
      <c r="EQ197" s="474" t="s">
        <v>44</v>
      </c>
      <c r="ER197" s="497">
        <v>5</v>
      </c>
      <c r="ES197" s="498" t="s">
        <v>17</v>
      </c>
      <c r="ET197" s="497" t="s">
        <v>39</v>
      </c>
      <c r="EU197" s="473">
        <v>1</v>
      </c>
      <c r="EV197" s="474" t="s">
        <v>17398</v>
      </c>
      <c r="EW197" s="473">
        <v>0</v>
      </c>
      <c r="EX197" s="470" t="s">
        <v>44</v>
      </c>
      <c r="EY197" s="470">
        <v>0</v>
      </c>
      <c r="EZ197" s="474" t="s">
        <v>44</v>
      </c>
      <c r="FA197" s="473">
        <v>0</v>
      </c>
      <c r="FB197" s="473" t="s">
        <v>44</v>
      </c>
      <c r="FC197" s="473" t="s">
        <v>39</v>
      </c>
      <c r="FD197" s="473">
        <v>1</v>
      </c>
      <c r="FE197" s="470">
        <v>0</v>
      </c>
      <c r="FF197" s="473">
        <v>0</v>
      </c>
      <c r="FG197" s="473">
        <v>0</v>
      </c>
      <c r="FH197" s="473" t="s">
        <v>44</v>
      </c>
      <c r="FI197" s="536" t="s">
        <v>19604</v>
      </c>
      <c r="FJ197" s="536" t="s">
        <v>19605</v>
      </c>
      <c r="FK197" s="536" t="s">
        <v>19606</v>
      </c>
      <c r="FL197" s="537" t="s">
        <v>19607</v>
      </c>
      <c r="FM197" s="474" t="s">
        <v>19608</v>
      </c>
      <c r="FN197" s="470" t="s">
        <v>19609</v>
      </c>
      <c r="FO197" s="470" t="s">
        <v>834</v>
      </c>
    </row>
    <row r="198" spans="1:171" ht="12.75" customHeight="1" thickBot="1" x14ac:dyDescent="0.35">
      <c r="A198" s="370">
        <v>183</v>
      </c>
      <c r="B198" s="469" t="s">
        <v>12059</v>
      </c>
      <c r="C198" s="337" t="s">
        <v>19695</v>
      </c>
      <c r="D198" s="337" t="s">
        <v>19695</v>
      </c>
      <c r="E198" s="373" t="s">
        <v>13442</v>
      </c>
      <c r="F198" s="372" t="s">
        <v>44</v>
      </c>
      <c r="G198" s="372" t="s">
        <v>376</v>
      </c>
      <c r="H198" s="372" t="s">
        <v>19</v>
      </c>
      <c r="I198" s="372" t="s">
        <v>44</v>
      </c>
      <c r="J198" s="372" t="s">
        <v>20</v>
      </c>
      <c r="K198" s="373" t="s">
        <v>44</v>
      </c>
      <c r="L198" s="471" t="s">
        <v>21</v>
      </c>
      <c r="M198" s="372" t="s">
        <v>17</v>
      </c>
      <c r="N198" s="472" t="s">
        <v>14</v>
      </c>
      <c r="O198" s="705" t="s">
        <v>44</v>
      </c>
      <c r="P198" s="470" t="s">
        <v>44</v>
      </c>
      <c r="Q198" s="374" t="s">
        <v>44</v>
      </c>
      <c r="R198" s="692" t="s">
        <v>22</v>
      </c>
      <c r="S198" s="373" t="s">
        <v>44</v>
      </c>
      <c r="T198" s="373" t="s">
        <v>44</v>
      </c>
      <c r="U198" s="373" t="s">
        <v>76</v>
      </c>
      <c r="V198" s="372" t="s">
        <v>44</v>
      </c>
      <c r="W198" s="372" t="s">
        <v>44</v>
      </c>
      <c r="X198" s="372" t="s">
        <v>44</v>
      </c>
      <c r="Y198" s="375" t="s">
        <v>44</v>
      </c>
      <c r="Z198" s="373" t="s">
        <v>44</v>
      </c>
      <c r="AA198" s="373" t="s">
        <v>44</v>
      </c>
      <c r="AB198" s="373" t="s">
        <v>17</v>
      </c>
      <c r="AC198" s="373" t="s">
        <v>44</v>
      </c>
      <c r="AD198" s="373" t="s">
        <v>14</v>
      </c>
      <c r="AE198" s="373" t="s">
        <v>39</v>
      </c>
      <c r="AF198" s="373" t="s">
        <v>44</v>
      </c>
      <c r="AG198" s="373" t="s">
        <v>38</v>
      </c>
      <c r="AH198" s="373">
        <v>1</v>
      </c>
      <c r="AI198" s="373">
        <v>15</v>
      </c>
      <c r="AJ198" s="373" t="s">
        <v>483</v>
      </c>
      <c r="AK198" s="372" t="s">
        <v>44</v>
      </c>
      <c r="AL198" s="373">
        <v>3</v>
      </c>
      <c r="AM198" s="372" t="s">
        <v>65</v>
      </c>
      <c r="AN198" s="373" t="s">
        <v>14</v>
      </c>
      <c r="AO198" s="372">
        <v>100</v>
      </c>
      <c r="AP198" s="373" t="s">
        <v>44</v>
      </c>
      <c r="AQ198" s="373" t="s">
        <v>17</v>
      </c>
      <c r="AR198" s="373" t="s">
        <v>44</v>
      </c>
      <c r="AS198" s="373" t="s">
        <v>44</v>
      </c>
      <c r="AT198" s="373">
        <v>0</v>
      </c>
      <c r="AU198" s="372" t="s">
        <v>44</v>
      </c>
      <c r="AV198" s="470">
        <v>0</v>
      </c>
      <c r="AW198" s="473" t="s">
        <v>44</v>
      </c>
      <c r="AX198" s="473">
        <v>0</v>
      </c>
      <c r="AY198" s="470">
        <v>0</v>
      </c>
      <c r="AZ198" s="473" t="s">
        <v>14</v>
      </c>
      <c r="BA198" s="473" t="s">
        <v>19252</v>
      </c>
      <c r="BB198" s="473" t="s">
        <v>731</v>
      </c>
      <c r="BC198" s="473">
        <v>3</v>
      </c>
      <c r="BD198" s="473">
        <v>100</v>
      </c>
      <c r="BE198" s="474">
        <v>0</v>
      </c>
      <c r="BF198" s="470" t="s">
        <v>44</v>
      </c>
      <c r="BG198" s="470">
        <v>0</v>
      </c>
      <c r="BH198" s="473" t="s">
        <v>44</v>
      </c>
      <c r="BI198" s="473" t="s">
        <v>44</v>
      </c>
      <c r="BJ198" s="473" t="s">
        <v>44</v>
      </c>
      <c r="BK198" s="473">
        <v>0</v>
      </c>
      <c r="BL198" s="708" t="s">
        <v>44</v>
      </c>
      <c r="BM198" s="475" t="s">
        <v>44</v>
      </c>
      <c r="BN198" s="476" t="s">
        <v>44</v>
      </c>
      <c r="BO198" s="476">
        <v>0</v>
      </c>
      <c r="BP198" s="475" t="s">
        <v>44</v>
      </c>
      <c r="BQ198" s="476" t="s">
        <v>44</v>
      </c>
      <c r="BR198" s="476" t="s">
        <v>44</v>
      </c>
      <c r="BS198" s="378">
        <v>10</v>
      </c>
      <c r="BT198" s="473">
        <v>0</v>
      </c>
      <c r="BU198" s="473">
        <v>100</v>
      </c>
      <c r="BV198" s="473" t="s">
        <v>19253</v>
      </c>
      <c r="BW198" s="470">
        <v>0</v>
      </c>
      <c r="BX198" s="473" t="s">
        <v>44</v>
      </c>
      <c r="BY198" s="473" t="s">
        <v>44</v>
      </c>
      <c r="BZ198" s="473" t="s">
        <v>44</v>
      </c>
      <c r="CA198" s="473">
        <v>0</v>
      </c>
      <c r="CB198" s="473" t="s">
        <v>44</v>
      </c>
      <c r="CC198" s="473" t="s">
        <v>44</v>
      </c>
      <c r="CD198" s="473" t="s">
        <v>44</v>
      </c>
      <c r="CE198" s="473">
        <v>0</v>
      </c>
      <c r="CF198" s="473" t="s">
        <v>44</v>
      </c>
      <c r="CG198" s="473" t="s">
        <v>44</v>
      </c>
      <c r="CH198" s="470" t="s">
        <v>44</v>
      </c>
      <c r="CI198" s="372" t="s">
        <v>736</v>
      </c>
      <c r="CJ198" s="470">
        <v>75</v>
      </c>
      <c r="CK198" s="372">
        <v>25</v>
      </c>
      <c r="CL198" s="477">
        <v>0</v>
      </c>
      <c r="CM198" s="477">
        <v>0</v>
      </c>
      <c r="CN198" s="477" t="s">
        <v>44</v>
      </c>
      <c r="CO198" s="718" t="s">
        <v>480</v>
      </c>
      <c r="CP198" s="478">
        <v>100</v>
      </c>
      <c r="CQ198" s="479">
        <v>0</v>
      </c>
      <c r="CR198" s="479">
        <v>0</v>
      </c>
      <c r="CS198" s="479">
        <v>0</v>
      </c>
      <c r="CT198" s="480">
        <v>0</v>
      </c>
      <c r="CU198" s="480" t="s">
        <v>44</v>
      </c>
      <c r="CV198" s="480" t="s">
        <v>63</v>
      </c>
      <c r="CW198" s="480">
        <v>0</v>
      </c>
      <c r="CX198" s="481">
        <v>100</v>
      </c>
      <c r="CY198" s="481">
        <v>0</v>
      </c>
      <c r="CZ198" s="481">
        <v>0</v>
      </c>
      <c r="DA198" s="481">
        <v>0</v>
      </c>
      <c r="DB198" s="482">
        <v>0</v>
      </c>
      <c r="DC198" s="538">
        <f t="shared" si="6"/>
        <v>100</v>
      </c>
      <c r="DD198" s="483" t="s">
        <v>19306</v>
      </c>
      <c r="DE198" s="483">
        <v>56</v>
      </c>
      <c r="DF198" s="484" t="s">
        <v>17369</v>
      </c>
      <c r="DG198" s="485" t="s">
        <v>14</v>
      </c>
      <c r="DH198" s="486" t="s">
        <v>721</v>
      </c>
      <c r="DI198" s="486" t="s">
        <v>19307</v>
      </c>
      <c r="DJ198" s="486" t="s">
        <v>44</v>
      </c>
      <c r="DK198" s="487" t="s">
        <v>14</v>
      </c>
      <c r="DL198" s="488" t="s">
        <v>19308</v>
      </c>
      <c r="DM198" s="488" t="s">
        <v>14</v>
      </c>
      <c r="DN198" s="489" t="s">
        <v>40</v>
      </c>
      <c r="DO198" s="490" t="s">
        <v>31</v>
      </c>
      <c r="DP198" s="490" t="s">
        <v>17</v>
      </c>
      <c r="DQ198" s="490" t="s">
        <v>44</v>
      </c>
      <c r="DR198" s="490" t="s">
        <v>44</v>
      </c>
      <c r="DS198" s="491" t="s">
        <v>32</v>
      </c>
      <c r="DT198" s="492" t="s">
        <v>44</v>
      </c>
      <c r="DU198" s="492" t="s">
        <v>32</v>
      </c>
      <c r="DV198" s="492" t="s">
        <v>44</v>
      </c>
      <c r="DW198" s="492">
        <v>4</v>
      </c>
      <c r="DX198" s="492" t="s">
        <v>17</v>
      </c>
      <c r="DY198" s="494" t="s">
        <v>33</v>
      </c>
      <c r="DZ198" s="495" t="s">
        <v>34</v>
      </c>
      <c r="EA198" s="495" t="s">
        <v>19254</v>
      </c>
      <c r="EB198" s="495" t="s">
        <v>19309</v>
      </c>
      <c r="EC198" s="495" t="s">
        <v>44</v>
      </c>
      <c r="ED198" s="495" t="s">
        <v>44</v>
      </c>
      <c r="EE198" s="484" t="s">
        <v>1010</v>
      </c>
      <c r="EF198" s="483" t="s">
        <v>44</v>
      </c>
      <c r="EG198" s="483" t="s">
        <v>44</v>
      </c>
      <c r="EH198" s="483" t="s">
        <v>44</v>
      </c>
      <c r="EI198" s="483" t="s">
        <v>44</v>
      </c>
      <c r="EJ198" s="483" t="s">
        <v>44</v>
      </c>
      <c r="EK198" s="483" t="s">
        <v>44</v>
      </c>
      <c r="EL198" s="483" t="s">
        <v>722</v>
      </c>
      <c r="EM198" s="474" t="s">
        <v>44</v>
      </c>
      <c r="EN198" s="473" t="s">
        <v>723</v>
      </c>
      <c r="EO198" s="470" t="s">
        <v>44</v>
      </c>
      <c r="EP198" s="474" t="s">
        <v>17</v>
      </c>
      <c r="EQ198" s="474" t="s">
        <v>44</v>
      </c>
      <c r="ER198" s="498">
        <v>5</v>
      </c>
      <c r="ES198" s="498" t="s">
        <v>14</v>
      </c>
      <c r="ET198" s="497" t="s">
        <v>39</v>
      </c>
      <c r="EU198" s="470">
        <v>1</v>
      </c>
      <c r="EV198" s="474" t="s">
        <v>17398</v>
      </c>
      <c r="EW198" s="473">
        <v>0</v>
      </c>
      <c r="EX198" s="470" t="s">
        <v>44</v>
      </c>
      <c r="EY198" s="470">
        <v>0</v>
      </c>
      <c r="EZ198" s="470" t="s">
        <v>44</v>
      </c>
      <c r="FA198" s="473">
        <v>0</v>
      </c>
      <c r="FB198" s="470" t="s">
        <v>44</v>
      </c>
      <c r="FC198" s="473" t="s">
        <v>39</v>
      </c>
      <c r="FD198" s="473">
        <v>1</v>
      </c>
      <c r="FE198" s="470">
        <v>0</v>
      </c>
      <c r="FF198" s="473">
        <v>0</v>
      </c>
      <c r="FG198" s="473">
        <v>0</v>
      </c>
      <c r="FH198" s="470" t="s">
        <v>44</v>
      </c>
      <c r="FI198" s="536" t="s">
        <v>19310</v>
      </c>
      <c r="FJ198" s="536" t="s">
        <v>19311</v>
      </c>
      <c r="FK198" s="537" t="s">
        <v>19312</v>
      </c>
      <c r="FL198" s="744" t="s">
        <v>19313</v>
      </c>
      <c r="FM198" s="474" t="s">
        <v>19314</v>
      </c>
      <c r="FN198" s="473" t="s">
        <v>19315</v>
      </c>
      <c r="FO198" s="470" t="s">
        <v>19251</v>
      </c>
    </row>
    <row r="199" spans="1:171" ht="12.75" customHeight="1" x14ac:dyDescent="0.25">
      <c r="CW199" s="3">
        <f t="shared" ref="CW199:DB199" si="7">SUM(CW2:CW198)</f>
        <v>1610</v>
      </c>
      <c r="CX199" s="3">
        <f t="shared" si="7"/>
        <v>8154</v>
      </c>
      <c r="CY199" s="3">
        <f t="shared" si="7"/>
        <v>1636</v>
      </c>
      <c r="CZ199" s="3">
        <f t="shared" si="7"/>
        <v>1310</v>
      </c>
      <c r="DA199" s="3">
        <f t="shared" si="7"/>
        <v>40</v>
      </c>
      <c r="DB199" s="3">
        <f t="shared" si="7"/>
        <v>350</v>
      </c>
      <c r="DC199" s="538">
        <f>COUNTIF(DC2:DC198,"100")*100</f>
        <v>13100</v>
      </c>
    </row>
    <row r="200" spans="1:171" ht="12.75" customHeight="1" x14ac:dyDescent="0.25">
      <c r="CW200" s="3">
        <f t="shared" ref="CW200:DB200" si="8">CW199/$DC$199</f>
        <v>0.12290076335877863</v>
      </c>
      <c r="CX200" s="3">
        <f t="shared" si="8"/>
        <v>0.62244274809160305</v>
      </c>
      <c r="CY200" s="3">
        <f t="shared" si="8"/>
        <v>0.1248854961832061</v>
      </c>
      <c r="CZ200" s="3">
        <f t="shared" si="8"/>
        <v>0.1</v>
      </c>
      <c r="DA200" s="3">
        <f t="shared" si="8"/>
        <v>3.0534351145038168E-3</v>
      </c>
      <c r="DB200" s="3">
        <f t="shared" si="8"/>
        <v>2.6717557251908396E-2</v>
      </c>
    </row>
    <row r="203" spans="1:171" ht="12.75" customHeight="1" x14ac:dyDescent="0.25">
      <c r="CX203" s="3">
        <f>SUM(CW199:DB199)</f>
        <v>13100</v>
      </c>
    </row>
  </sheetData>
  <autoFilter ref="A1:FO200" xr:uid="{00000000-0001-0000-0000-000000000000}"/>
  <phoneticPr fontId="73" alignment="center"/>
  <conditionalFormatting sqref="D1">
    <cfRule type="notContainsBlanks" dxfId="2" priority="1">
      <formula>LEN(TRIM(D1))&gt;0</formula>
    </cfRule>
  </conditionalFormatting>
  <conditionalFormatting sqref="E199:E1048576">
    <cfRule type="duplicateValues" dxfId="1" priority="13" stopIfTrue="1"/>
    <cfRule type="duplicateValues" dxfId="0" priority="14" stopIfTrue="1"/>
  </conditionalFormatting>
  <hyperlinks>
    <hyperlink ref="FI168" r:id="rId1" xr:uid="{6827BA6A-2AEB-6C47-96AA-6AD9D9ACE89D}"/>
    <hyperlink ref="FJ168" r:id="rId2" xr:uid="{84DE2FDA-B249-DC44-8A3B-E47DCFE55097}"/>
    <hyperlink ref="FK168" r:id="rId3" xr:uid="{00541E08-1054-7E43-947C-71874B262B6C}"/>
    <hyperlink ref="FL168" r:id="rId4" xr:uid="{14C6384A-5EB0-7D46-9894-CF43C501B582}"/>
    <hyperlink ref="FI2" r:id="rId5" xr:uid="{D79F8082-5953-524D-8E95-47D83E6A9FB3}"/>
    <hyperlink ref="FJ2" r:id="rId6" xr:uid="{DA8242C7-A8CD-4340-95E1-83793F4C7C2E}"/>
    <hyperlink ref="FK2" r:id="rId7" xr:uid="{3084DF87-AB97-854F-8483-523772990189}"/>
    <hyperlink ref="FL2" r:id="rId8" xr:uid="{19F46EC3-9A6D-374A-9383-96129676CC70}"/>
    <hyperlink ref="FI4" r:id="rId9" xr:uid="{531A2348-9EEE-3A4E-BB1A-5C1C4101E26A}"/>
    <hyperlink ref="FJ4" r:id="rId10" xr:uid="{A6D867BD-3C19-D543-BD35-6C95023B12CA}"/>
    <hyperlink ref="FK4" r:id="rId11" xr:uid="{BB886059-CD2E-0345-8B39-DF3C8128AF9E}"/>
    <hyperlink ref="FL4" r:id="rId12" xr:uid="{C4F11FD2-14DE-DC44-ABB2-7B909DA9E959}"/>
    <hyperlink ref="FI122" r:id="rId13" xr:uid="{218F6FDD-21A7-B24C-90C0-E0B5ED9DAB6C}"/>
    <hyperlink ref="FJ122" r:id="rId14" xr:uid="{57C71BCE-A775-3046-93BB-77599C330A0E}"/>
    <hyperlink ref="FK122" r:id="rId15" xr:uid="{B0089591-235D-EA4D-B288-5875D2994128}"/>
    <hyperlink ref="FL122" r:id="rId16" xr:uid="{F27C21FF-1876-3446-BF2C-FBF6C84AC7C4}"/>
    <hyperlink ref="FI124" r:id="rId17" xr:uid="{C1400548-319E-5A4A-AF42-AD4C31F305BC}"/>
    <hyperlink ref="FJ124" r:id="rId18" xr:uid="{FD83D40D-9292-5A49-877F-7E52FD57E7DD}"/>
    <hyperlink ref="FK124" r:id="rId19" xr:uid="{79E25BDB-DDC0-014E-9F9A-382DBE4B27AF}"/>
    <hyperlink ref="FL124" r:id="rId20" xr:uid="{27E2A76A-0342-5E4D-B9EB-F0CF7492CA69}"/>
    <hyperlink ref="FI125" r:id="rId21" xr:uid="{6CDD75DC-463C-3E48-907D-254C998B7A05}"/>
    <hyperlink ref="FJ125" r:id="rId22" xr:uid="{598BEE01-408B-1F49-B8F9-DCFE49665E5F}"/>
    <hyperlink ref="FK125" r:id="rId23" xr:uid="{31BDDB86-3C4C-3045-8D66-6387063412DA}"/>
    <hyperlink ref="FL125" r:id="rId24" xr:uid="{8A716D00-D052-D344-8AE3-89058C017188}"/>
    <hyperlink ref="FI167" r:id="rId25" xr:uid="{584BDC80-0BA1-6343-B00D-285E9A6C45A1}"/>
    <hyperlink ref="FJ167" r:id="rId26" xr:uid="{FB5B04A1-139D-1241-8022-6C3BB1A87AF7}"/>
    <hyperlink ref="FK167" r:id="rId27" xr:uid="{6681438B-E0D4-AF48-A8CD-6A6D7A0299B8}"/>
    <hyperlink ref="FL167" r:id="rId28" xr:uid="{B0A3CDCB-B428-214E-836B-FF6B406951EA}"/>
    <hyperlink ref="FI172" r:id="rId29" xr:uid="{1922A433-529C-5440-B3B3-14193DD2CF8D}"/>
    <hyperlink ref="FJ172" r:id="rId30" xr:uid="{0AC1D4A6-AD1A-B747-85AB-A7F44FAC02C2}"/>
    <hyperlink ref="FK172" r:id="rId31" xr:uid="{171918A3-1715-B34C-BA80-8FB59D3AA22B}"/>
    <hyperlink ref="FL172" r:id="rId32" xr:uid="{F63E3456-A165-6240-AFAE-23AC8A491A46}"/>
    <hyperlink ref="FI164" r:id="rId33" xr:uid="{3CC23E96-4E75-B242-A868-D511F51BC868}"/>
    <hyperlink ref="FJ164" r:id="rId34" xr:uid="{43331F44-F435-EE4F-BA44-E33DA28499FD}"/>
    <hyperlink ref="FK164" r:id="rId35" xr:uid="{7E3F9BDB-D6E4-D046-B8A2-17D788A9AF53}"/>
    <hyperlink ref="FL164" r:id="rId36" xr:uid="{5C33699B-CFFB-2A47-BA57-07B1932D5F70}"/>
    <hyperlink ref="FI126" r:id="rId37" xr:uid="{99A9F35E-02A4-AE4A-B23E-08C45269DF0D}"/>
    <hyperlink ref="FJ126" r:id="rId38" xr:uid="{A557D344-2A3A-0B4D-9286-9B9413B71888}"/>
    <hyperlink ref="FK126" r:id="rId39" xr:uid="{A1B611A4-F351-F242-A754-02F90F30A5EA}"/>
    <hyperlink ref="FL126" r:id="rId40" xr:uid="{0EC73E78-1544-324B-8E3D-4F63737537E0}"/>
    <hyperlink ref="FI147" r:id="rId41" xr:uid="{E0370C1F-413C-CB4F-859A-7B6E226C7D9A}"/>
    <hyperlink ref="FJ147" r:id="rId42" xr:uid="{F2D53448-C22D-6B46-8EEC-0DFC4FCE912C}"/>
    <hyperlink ref="FK147" r:id="rId43" xr:uid="{1EDF243C-A8E6-CA4C-9EBE-77E245C715E6}"/>
    <hyperlink ref="FL147" r:id="rId44" xr:uid="{53228E48-C4BD-3C4A-95FC-2E85EE52110A}"/>
    <hyperlink ref="FI148" r:id="rId45" xr:uid="{960FD024-B495-174C-BCE3-4AB198CBEE3E}"/>
    <hyperlink ref="FJ148" r:id="rId46" xr:uid="{3E1FC486-0465-ED49-A519-D987CD77864D}"/>
    <hyperlink ref="FK148" r:id="rId47" xr:uid="{D4C4E730-6108-BA40-9B91-5DA0A7D10A04}"/>
    <hyperlink ref="FL148" r:id="rId48" xr:uid="{1A598DA2-7FBD-B442-B455-A73069A95990}"/>
    <hyperlink ref="FI149" r:id="rId49" xr:uid="{C0FA3A1B-E61D-8648-841D-9E6AD573F586}"/>
    <hyperlink ref="FJ149" r:id="rId50" xr:uid="{98258A07-2189-C840-AD32-76340F25E6B1}"/>
    <hyperlink ref="FK149" r:id="rId51" xr:uid="{91394D4A-B1C1-3D4D-9C82-7942A7FE259E}"/>
    <hyperlink ref="FL149" r:id="rId52" xr:uid="{E2DDFA76-BBCD-5742-9463-E5FCDD6C809B}"/>
    <hyperlink ref="FI127" r:id="rId53" xr:uid="{590348E2-F069-824F-87D7-7A696826A511}"/>
    <hyperlink ref="FJ127" r:id="rId54" xr:uid="{00F1CB5B-A288-094E-AD29-CC06C9B6145C}"/>
    <hyperlink ref="FK127" r:id="rId55" xr:uid="{6205557F-7F86-D74A-8F50-0E913CC30541}"/>
    <hyperlink ref="FL127" r:id="rId56" xr:uid="{0E43A2ED-91D8-AF46-BE84-77956A1839E2}"/>
    <hyperlink ref="FI151" r:id="rId57" xr:uid="{6212441B-6131-0341-A69E-A9DA085B95D3}"/>
    <hyperlink ref="FJ151" r:id="rId58" xr:uid="{00B0745D-3763-FF40-A0BB-49A947030D93}"/>
    <hyperlink ref="FK151" r:id="rId59" xr:uid="{942203F5-D599-F84A-BEEA-6AED2FDBF71B}"/>
    <hyperlink ref="FL151" r:id="rId60" xr:uid="{AEF02D45-D7BB-7146-8F3A-0FA8F75A9835}"/>
    <hyperlink ref="FI128" r:id="rId61" xr:uid="{749F9816-F42A-1F47-9312-FFAFA7BEA1B3}"/>
    <hyperlink ref="FJ128" r:id="rId62" xr:uid="{D04B33BE-5955-9B43-B75E-5AC1DDA2B324}"/>
    <hyperlink ref="FK128" r:id="rId63" xr:uid="{3F649269-E2DA-2B45-B7A2-7BF826DF0C42}"/>
    <hyperlink ref="FL128" r:id="rId64" xr:uid="{1485A4F7-1818-B847-948A-473CE0A1290F}"/>
    <hyperlink ref="FI153" r:id="rId65" xr:uid="{4CD694A2-BF65-1B4C-8938-1AC5A4022203}"/>
    <hyperlink ref="FJ153" r:id="rId66" xr:uid="{72583970-464F-B146-9576-882FDCFAB428}"/>
    <hyperlink ref="FK153" r:id="rId67" xr:uid="{2A2200BA-7A3B-0440-B1DA-C23298A89DBD}"/>
    <hyperlink ref="FL153" r:id="rId68" xr:uid="{6DA9DB01-3FE5-3D47-86CF-519B5BB5799B}"/>
    <hyperlink ref="FI129" r:id="rId69" xr:uid="{ED521185-AF02-6746-B107-2D6994154266}"/>
    <hyperlink ref="FJ129" r:id="rId70" xr:uid="{0CCCB173-582C-2149-9731-B953E38FB762}"/>
    <hyperlink ref="FK129" r:id="rId71" xr:uid="{88DC6CCB-9862-8A45-A2FC-F3E1440E86E2}"/>
    <hyperlink ref="FI130" r:id="rId72" xr:uid="{FB16C077-33D8-D143-8441-3D4671153718}"/>
    <hyperlink ref="FJ130" r:id="rId73" xr:uid="{40B860A4-220B-3D43-B668-9D1EF053BE84}"/>
    <hyperlink ref="FK130" r:id="rId74" xr:uid="{27A0AF36-5738-BA43-857B-C630E69E6DAE}"/>
    <hyperlink ref="FL130" r:id="rId75" xr:uid="{5E3C821A-D5B5-9E41-AE3C-77504CB7BF99}"/>
    <hyperlink ref="FI156" r:id="rId76" xr:uid="{8C7AFD3D-DB4B-A045-AB3F-B85B2E033757}"/>
    <hyperlink ref="FJ156" r:id="rId77" xr:uid="{55A771AA-6673-AB40-A715-A9A1CBD7543C}"/>
    <hyperlink ref="FK156" r:id="rId78" xr:uid="{60A9C5F5-24F7-D54D-9944-B1395301E3E6}"/>
    <hyperlink ref="FL156" r:id="rId79" xr:uid="{79566EFC-B4CD-B646-832E-B504A51EF555}"/>
    <hyperlink ref="FI157" r:id="rId80" xr:uid="{6771E0D1-22AE-D14D-B734-A7F313ED28F5}"/>
    <hyperlink ref="FJ157" r:id="rId81" xr:uid="{9DB06E50-FF57-FA4D-B2BF-8F0CD26FDE2A}"/>
    <hyperlink ref="FK157" r:id="rId82" xr:uid="{E55FA200-0C1D-DC41-B19F-D65113911643}"/>
    <hyperlink ref="FL157" r:id="rId83" xr:uid="{48B77CFD-86D8-9841-898E-8486F2F34F6C}"/>
    <hyperlink ref="FI131" r:id="rId84" xr:uid="{3765E231-32AC-3742-96A5-1B23B385E74D}"/>
    <hyperlink ref="FJ131" r:id="rId85" xr:uid="{72E8E017-9507-0B42-BE85-54703FB80D59}"/>
    <hyperlink ref="FK131" r:id="rId86" xr:uid="{78AE1520-CF97-A841-BEDE-2BFDC9173887}"/>
    <hyperlink ref="FL131" r:id="rId87" xr:uid="{CBD73E41-A78F-CA40-8284-711CA83D66CF}"/>
    <hyperlink ref="FI159" r:id="rId88" xr:uid="{334F44CD-EC6D-DD40-8977-2BD34CDA82CA}"/>
    <hyperlink ref="FJ159" r:id="rId89" xr:uid="{B19219D6-57F8-2C42-A2FF-5CA0A7BC0324}"/>
    <hyperlink ref="FK159" r:id="rId90" xr:uid="{89AC2091-7EA7-7B47-B02C-3B1CB466234E}"/>
    <hyperlink ref="FL159" r:id="rId91" xr:uid="{E65A88DF-B7B7-0A46-86BB-034B5C1B717C}"/>
    <hyperlink ref="FI132" r:id="rId92" xr:uid="{1EE245B2-8E2F-C54B-9F2E-507DF631CC40}"/>
    <hyperlink ref="FJ132" r:id="rId93" xr:uid="{62EE9462-23FC-8F48-8779-D1EC581F9727}"/>
    <hyperlink ref="FK132" r:id="rId94" xr:uid="{D6705C90-9C5E-2E42-9E57-891CA67563CD}"/>
    <hyperlink ref="FL132" r:id="rId95" xr:uid="{D6EE8B34-AF46-8142-B015-A5B70B14AEA3}"/>
    <hyperlink ref="FI161" r:id="rId96" xr:uid="{DF8C1F2B-A6D0-574D-9DA0-E3E282FA641E}"/>
    <hyperlink ref="FJ161" r:id="rId97" xr:uid="{0204CC7A-9625-C34A-A7B9-C62F3D8A7399}"/>
    <hyperlink ref="FK161" r:id="rId98" xr:uid="{D7C114FD-6787-A041-8FB4-F11BE67A4CAE}"/>
    <hyperlink ref="FL161" r:id="rId99" xr:uid="{309E3648-32D5-1B42-8755-5998436513DC}"/>
    <hyperlink ref="FI162" r:id="rId100" xr:uid="{7663BB44-220A-1746-8854-2DE477187B19}"/>
    <hyperlink ref="FJ162" r:id="rId101" xr:uid="{EC6AAA9C-13B7-114A-9FF7-3AAF06F9D21E}"/>
    <hyperlink ref="FK162" r:id="rId102" xr:uid="{672CDA4D-4C45-2641-B42D-43443E6A5602}"/>
    <hyperlink ref="FL162" r:id="rId103" xr:uid="{226A1FEF-09A9-7F46-AB24-5866FD586B27}"/>
    <hyperlink ref="FI163" r:id="rId104" xr:uid="{03913ED4-9727-EC40-B6FE-E11B9A2E7154}"/>
    <hyperlink ref="FJ163" r:id="rId105" xr:uid="{5BF530A3-AA27-0A43-ABC4-7D5E316E1D35}"/>
    <hyperlink ref="FK163" r:id="rId106" xr:uid="{3F962381-018A-8B44-A962-2010CCAE798C}"/>
    <hyperlink ref="FL163" r:id="rId107" xr:uid="{391CA20E-3621-9348-A884-B0751E564E3B}"/>
    <hyperlink ref="FI135" r:id="rId108" xr:uid="{6AEF3335-369E-374D-965D-B2123BEBF114}"/>
    <hyperlink ref="FJ135" r:id="rId109" xr:uid="{E8434437-E795-F64A-9A60-4028A6F479D5}"/>
    <hyperlink ref="FK135" r:id="rId110" xr:uid="{91DAF44C-18DE-B945-A87E-E2FFFD095A68}"/>
    <hyperlink ref="FL135" r:id="rId111" xr:uid="{19ADA4B5-D614-FB47-AB3E-C68EC293C49B}"/>
    <hyperlink ref="FI176" r:id="rId112" xr:uid="{97180A88-8045-1B4E-9A01-F0DF225E75F7}"/>
    <hyperlink ref="FJ176" r:id="rId113" xr:uid="{F8762913-EBD8-D542-A41F-137C859874A1}"/>
    <hyperlink ref="FK176" r:id="rId114" xr:uid="{2B75E97A-18EA-8D4B-A19B-E11C3645DC84}"/>
    <hyperlink ref="FL176" r:id="rId115" xr:uid="{86FABFCF-1B5A-3649-9429-929DD09225CC}"/>
    <hyperlink ref="FI177" r:id="rId116" xr:uid="{31BCCF92-1A2B-2C49-B01E-2391A753B250}"/>
    <hyperlink ref="FJ177" r:id="rId117" xr:uid="{BACC0A8D-6448-AA4F-A32A-A36E4A216433}"/>
    <hyperlink ref="FK177" r:id="rId118" xr:uid="{735BADA0-55CA-514E-B621-43A5B7E614D4}"/>
    <hyperlink ref="FL177" r:id="rId119" xr:uid="{83CC375C-8B70-F24D-B563-D6951E68DF8D}"/>
    <hyperlink ref="FI137" r:id="rId120" xr:uid="{9E2C2899-D07B-E74C-AAE2-5B57600A49C3}"/>
    <hyperlink ref="FJ137" r:id="rId121" xr:uid="{BA690FDE-F53E-F647-804F-859DCCD404B0}"/>
    <hyperlink ref="FK137" r:id="rId122" xr:uid="{7BB4A065-0949-DB40-BFB2-4F5734008BB5}"/>
    <hyperlink ref="FL137" r:id="rId123" xr:uid="{3F861AA7-190C-9047-8840-CC1F7B817004}"/>
    <hyperlink ref="FI191" r:id="rId124" xr:uid="{40171650-ED6D-3B46-B53A-92B78736665B}"/>
    <hyperlink ref="FJ191" r:id="rId125" xr:uid="{C6D53D20-67EF-E743-98C7-3442E1B53290}"/>
    <hyperlink ref="FK191" r:id="rId126" xr:uid="{A752F0D1-132C-EA4A-A65D-A48E4E2E3314}"/>
    <hyperlink ref="FL191" r:id="rId127" xr:uid="{6F46C906-EF0F-454A-9EF4-A0EC6B0E8358}"/>
    <hyperlink ref="FI198" r:id="rId128" xr:uid="{48F4CF71-7A18-F54E-94C6-83AFB167206C}"/>
    <hyperlink ref="FJ198" r:id="rId129" xr:uid="{212BA952-6697-144A-8CA9-B8DBF72CCA83}"/>
    <hyperlink ref="FK198" r:id="rId130" xr:uid="{FB88E51D-B63E-6848-B92E-1BA1C863AF9C}"/>
    <hyperlink ref="FL198" r:id="rId131" xr:uid="{FC4730DB-9732-D046-9A0C-1EC6F8400EFE}"/>
    <hyperlink ref="FI170" r:id="rId132" xr:uid="{BC9E0809-6AFB-E34A-9460-32FA0FE4FB33}"/>
    <hyperlink ref="FJ170" r:id="rId133" xr:uid="{DC7FDF96-615D-2443-8473-1DCC256161EE}"/>
    <hyperlink ref="FK170" r:id="rId134" xr:uid="{3757718A-8C77-9C4D-881D-6EB15CB23F1B}"/>
    <hyperlink ref="FL170" r:id="rId135" xr:uid="{5395F828-AF6D-6149-8997-77C19BF73D05}"/>
    <hyperlink ref="FI178" r:id="rId136" xr:uid="{1D240273-9794-2344-B699-52EB43881B0D}"/>
    <hyperlink ref="FJ178" r:id="rId137" xr:uid="{CE273196-283D-A842-8DAC-2287C1D4AA3A}"/>
    <hyperlink ref="FK178" r:id="rId138" xr:uid="{FF65A5A0-E33B-7948-A8B4-25EBA99ECF78}"/>
    <hyperlink ref="FL178" r:id="rId139" xr:uid="{FA76D434-714E-214D-90E4-276F95D0D712}"/>
    <hyperlink ref="FI138" r:id="rId140" xr:uid="{C9F649F7-BBA3-BF4C-862E-F9FA97AAC391}"/>
    <hyperlink ref="FJ138" r:id="rId141" xr:uid="{DE7486AF-0A7D-B341-AF1D-98B6EC4AFEAF}"/>
    <hyperlink ref="FK138" r:id="rId142" xr:uid="{941E8EBF-02B9-7543-A9B0-0992D911643F}"/>
    <hyperlink ref="FL138" r:id="rId143" xr:uid="{F5130F8E-AA90-C549-8B49-1D64D940BE6B}"/>
    <hyperlink ref="FI183" r:id="rId144" xr:uid="{094506E8-131B-5345-8C95-B2FADF08D547}"/>
    <hyperlink ref="FJ183" r:id="rId145" xr:uid="{D213E149-E113-1C44-BDBB-EE42C38736F6}"/>
    <hyperlink ref="FK183" r:id="rId146" xr:uid="{0C33F133-7D75-4644-862D-CBC089577841}"/>
    <hyperlink ref="FL183" r:id="rId147" xr:uid="{AFCFF5BD-2377-5B4A-82A9-C3B521300713}"/>
    <hyperlink ref="FI185" r:id="rId148" xr:uid="{A750037B-F641-CC4A-BED8-5D871D68753C}"/>
    <hyperlink ref="FJ185" r:id="rId149" xr:uid="{75395461-60A5-174D-85D9-58DB64E5A754}"/>
    <hyperlink ref="FK185" r:id="rId150" xr:uid="{FA10CB78-4183-6146-B03E-65E6A8CB589F}"/>
    <hyperlink ref="FL185" r:id="rId151" xr:uid="{2A171666-BF7B-064D-9FB8-2A456E76BFA6}"/>
    <hyperlink ref="FI175" r:id="rId152" xr:uid="{92C702A0-B5B1-5440-AF70-7D5CDD5DFBCF}"/>
    <hyperlink ref="FJ175" r:id="rId153" xr:uid="{F8DBC96F-C601-014D-B5C9-09BDDC1647F4}"/>
    <hyperlink ref="FK175" r:id="rId154" xr:uid="{EDF9B34D-052D-C84F-80AC-35C142504F1A}"/>
    <hyperlink ref="FL175" r:id="rId155" xr:uid="{BADF99E5-054D-B249-80DE-CC86DBDE5FE5}"/>
    <hyperlink ref="FI139" r:id="rId156" xr:uid="{E65D5C5A-6DBE-1A4E-B32E-151640345921}"/>
    <hyperlink ref="FJ139" r:id="rId157" xr:uid="{61E0A6AC-FA92-6544-96AF-7EC228F6876B}"/>
    <hyperlink ref="FK139" r:id="rId158" xr:uid="{F3269CF0-CFE0-9241-BB0F-27F575959F04}"/>
    <hyperlink ref="FL139" r:id="rId159" xr:uid="{573C74F8-C045-2C48-8DA7-2A38D3763F21}"/>
    <hyperlink ref="FI140" r:id="rId160" xr:uid="{67F3F64B-9B01-EA44-84A1-EA78F0B454B6}"/>
    <hyperlink ref="FJ140" r:id="rId161" xr:uid="{3BB46EB1-1011-D74F-AD9C-91C9AD2A6811}"/>
    <hyperlink ref="FK140" r:id="rId162" xr:uid="{F94F3BD3-34C6-0946-A901-B569A84D53B3}"/>
    <hyperlink ref="FL140" r:id="rId163" xr:uid="{3911C43A-4D8D-A24F-8904-397FE1E49646}"/>
    <hyperlink ref="FL155" r:id="rId164" xr:uid="{AADBA509-2BAD-9742-AAB6-A6A83AF36F8E}"/>
    <hyperlink ref="FK155" r:id="rId165" xr:uid="{A9CC8921-9CB5-7041-B8DA-14E6B9EE8445}"/>
    <hyperlink ref="FJ155" r:id="rId166" xr:uid="{173FCF3E-A91B-3146-A175-DD6FA4C40360}"/>
    <hyperlink ref="FI155" r:id="rId167" xr:uid="{0ADB8853-6363-3B43-A479-62EFDD7FC046}"/>
    <hyperlink ref="FL197" r:id="rId168" xr:uid="{2841CAE7-52B2-1F45-B527-6196B071396D}"/>
    <hyperlink ref="FK197" r:id="rId169" xr:uid="{74AD5A9B-3AB7-7642-A468-33702B62B5CE}"/>
    <hyperlink ref="FJ197" r:id="rId170" xr:uid="{47F33DEF-8841-BA48-A229-27D2AB4A3824}"/>
    <hyperlink ref="FI197" r:id="rId171" xr:uid="{CEC3DE51-CBEC-5649-A4B6-ECA653A1232C}"/>
    <hyperlink ref="FL154" r:id="rId172" xr:uid="{2819EC8A-A654-4A43-BF81-DE152B8826F5}"/>
    <hyperlink ref="FK154" r:id="rId173" xr:uid="{A1886328-5050-3849-8A0F-C4223E9FD6B7}"/>
    <hyperlink ref="FJ154" r:id="rId174" xr:uid="{A26F34BE-D1E5-E34C-AEAC-D1CEDF66A9BC}"/>
    <hyperlink ref="FI154" r:id="rId175" xr:uid="{E81D1F8B-6C79-1740-848C-5AAB2B063C49}"/>
    <hyperlink ref="FL152" r:id="rId176" xr:uid="{1F7B2648-9BC5-E649-B509-91850626B5EF}"/>
    <hyperlink ref="FK152" r:id="rId177" xr:uid="{EA3E3443-389A-8C45-9AE2-BF48DB6666C0}"/>
    <hyperlink ref="FJ152" r:id="rId178" xr:uid="{8588F7DF-2D3B-5040-BE33-98A98531F654}"/>
    <hyperlink ref="FI152" r:id="rId179" xr:uid="{012A9588-12B5-DD40-B351-09CEE69C866D}"/>
    <hyperlink ref="FL181" r:id="rId180" xr:uid="{76EC2343-F540-F04E-A51D-F89067ACBE47}"/>
    <hyperlink ref="FK181" r:id="rId181" xr:uid="{41A64DD1-586B-AF49-9542-7F08B3846489}"/>
    <hyperlink ref="FJ181" r:id="rId182" xr:uid="{CA426CE9-C394-5A42-B55F-FC939BC6079E}"/>
    <hyperlink ref="FI181" r:id="rId183" xr:uid="{5B23B52A-7AFE-1F4F-AEF1-E507890B7158}"/>
    <hyperlink ref="FL184" r:id="rId184" xr:uid="{A90AA71E-72A7-A945-965D-8A12A42E9F1D}"/>
    <hyperlink ref="FK184" r:id="rId185" xr:uid="{A717863D-AA4A-834F-8EA6-CF2AB4937BC8}"/>
    <hyperlink ref="FJ184" r:id="rId186" xr:uid="{75B559E6-D68C-1441-8983-F0330B5887B1}"/>
    <hyperlink ref="FI184" r:id="rId187" xr:uid="{C42F5923-5542-3C43-97F7-6DB13B3FDB41}"/>
    <hyperlink ref="FL192" r:id="rId188" xr:uid="{FB647D86-6776-014B-92B3-CDE09B3050F6}"/>
    <hyperlink ref="FK192" r:id="rId189" xr:uid="{DAC0E1D4-A0E3-934C-A499-E06B984C7AF5}"/>
    <hyperlink ref="FJ192" r:id="rId190" xr:uid="{8B9FE951-C81B-4740-B78D-B1B2C3E56BA8}"/>
    <hyperlink ref="FI192" r:id="rId191" xr:uid="{D0A028D2-D1AB-CC4C-8A08-DECC76050189}"/>
    <hyperlink ref="FL150" r:id="rId192" xr:uid="{F69B2C4A-20F1-2442-80B6-1F9CFC5338A9}"/>
    <hyperlink ref="FK150" r:id="rId193" xr:uid="{7F6C8875-3E3D-4F41-A63E-05C2692FD7B4}"/>
    <hyperlink ref="FJ150" r:id="rId194" xr:uid="{5EDA7E62-2907-0F40-A4C8-20006FD746AB}"/>
    <hyperlink ref="FI150" r:id="rId195" xr:uid="{1C2B9CB4-476E-EC4A-B1AB-2C58F78DEAE3}"/>
    <hyperlink ref="FL190" r:id="rId196" xr:uid="{869636FA-1A48-4A4F-84E8-C94FE21A1B97}"/>
    <hyperlink ref="FK190" r:id="rId197" xr:uid="{E6ED4DDB-5FB2-DE4B-8E71-B981E6C51CDC}"/>
    <hyperlink ref="FJ190" r:id="rId198" xr:uid="{5282D5EA-DAEF-6B45-9122-9C5B70662C96}"/>
    <hyperlink ref="FI190" r:id="rId199" xr:uid="{9E7546C4-5BB5-6940-9DEA-2BB80DE8A3C6}"/>
    <hyperlink ref="FL146" r:id="rId200" xr:uid="{3392B969-42E5-5C40-945D-0D118FDC189F}"/>
    <hyperlink ref="FK146" r:id="rId201" xr:uid="{1C40AFE9-634F-D646-A3AA-EC7C54FADFA1}"/>
    <hyperlink ref="FJ146" r:id="rId202" xr:uid="{D9BF990C-C82D-2F43-8282-F26C03AD065F}"/>
    <hyperlink ref="FI146" r:id="rId203" xr:uid="{2BFD609E-7CA2-E14F-9E3A-09CC55677215}"/>
    <hyperlink ref="FL179" r:id="rId204" xr:uid="{83A022E2-75DE-F649-94CF-6910C13A0644}"/>
    <hyperlink ref="FK179" r:id="rId205" xr:uid="{923356C5-A7E4-034F-943E-7074B7ACB212}"/>
    <hyperlink ref="FJ179" r:id="rId206" xr:uid="{ECE36A9E-1855-F04D-9D9C-1C5C2C8BA1C1}"/>
    <hyperlink ref="FI179" r:id="rId207" xr:uid="{93EE6843-8CAA-6F49-9670-3EADF88048CD}"/>
    <hyperlink ref="FL187" r:id="rId208" xr:uid="{7B9719C9-EB0E-414F-B680-20871244EE82}"/>
    <hyperlink ref="FK187" r:id="rId209" xr:uid="{C96C391C-4A14-504B-9156-7661FE901259}"/>
    <hyperlink ref="FJ187" r:id="rId210" xr:uid="{373FFCEC-9CED-9C44-893C-4665485A0C05}"/>
    <hyperlink ref="FI187" r:id="rId211" xr:uid="{8E4E1A1A-F058-984A-887E-F690B83E2B46}"/>
    <hyperlink ref="FL145" r:id="rId212" xr:uid="{DE6EB2D0-36B3-BA4F-AAB8-77E3EEA03463}"/>
    <hyperlink ref="FK145" r:id="rId213" xr:uid="{752DE51E-0F4D-A54D-A507-398D096D8072}"/>
    <hyperlink ref="FJ145" r:id="rId214" xr:uid="{91B16A6D-E2BE-9E4A-980C-F48D834AAB24}"/>
    <hyperlink ref="FI145" r:id="rId215" xr:uid="{5ECE0D86-9015-BC42-9F10-E6B5C4DB286C}"/>
    <hyperlink ref="FL144" r:id="rId216" xr:uid="{8204CC89-F308-8F47-8218-F53AEF22F632}"/>
    <hyperlink ref="FK144" r:id="rId217" xr:uid="{7A230189-4258-834A-B346-182D972D2FA6}"/>
    <hyperlink ref="FJ144" r:id="rId218" xr:uid="{33A29CAD-EA7C-3D47-B07C-747DFBA53EEB}"/>
    <hyperlink ref="FI144" r:id="rId219" xr:uid="{59B88505-2D74-B04A-A649-2CD2FAA42652}"/>
    <hyperlink ref="FL143" r:id="rId220" xr:uid="{AB158A93-BDBB-9B4B-A610-989AAF5B85DC}"/>
    <hyperlink ref="FK143" r:id="rId221" xr:uid="{726AB7BD-B406-B84F-84E1-4363E5F6C3EA}"/>
    <hyperlink ref="FJ143" r:id="rId222" xr:uid="{46C34EB4-D518-674A-B6F4-8A676E186043}"/>
    <hyperlink ref="FI143" r:id="rId223" xr:uid="{CF9A978A-EC71-FD4A-85C8-5725D9C6F19E}"/>
    <hyperlink ref="FL193" r:id="rId224" xr:uid="{630589E1-0731-6943-9ED6-8D3B4499BF4D}"/>
    <hyperlink ref="FK193" r:id="rId225" xr:uid="{23DA0ECA-B308-B047-B83B-33D152F0F254}"/>
    <hyperlink ref="FJ193" r:id="rId226" xr:uid="{98D86BC8-BEE6-2045-A6A1-AEF6428E4759}"/>
    <hyperlink ref="FI193" r:id="rId227" xr:uid="{B0D64076-EC35-2640-8AB4-A8058FFEE664}"/>
    <hyperlink ref="FL174" r:id="rId228" xr:uid="{C5C7D13E-EF84-344A-B5F8-C453C568C625}"/>
    <hyperlink ref="FK174" r:id="rId229" xr:uid="{ADE1C642-AEB9-4A46-BD4B-065B5E3CDA47}"/>
    <hyperlink ref="FJ174" r:id="rId230" xr:uid="{5ED9E84A-4DC3-9B4A-A5D3-1C5287CF3BA9}"/>
    <hyperlink ref="FI174" r:id="rId231" xr:uid="{4535FEB5-B8EC-8C49-BBDC-4C60798CA4C7}"/>
    <hyperlink ref="FL142" r:id="rId232" xr:uid="{B2B081DB-E940-4B44-A7CF-361FA0DD9495}"/>
    <hyperlink ref="FK142" r:id="rId233" xr:uid="{8ED7167E-7F19-8743-A230-844BE0C64202}"/>
    <hyperlink ref="FJ142" r:id="rId234" xr:uid="{3E53AF7D-B36D-1D46-874A-7E6514A57C65}"/>
    <hyperlink ref="FI142" r:id="rId235" xr:uid="{8BA559AF-0DB5-084A-AFA7-55EE3589A574}"/>
    <hyperlink ref="FL180" r:id="rId236" xr:uid="{C9555B6D-B42F-9349-96C4-AFFA541EC2F8}"/>
    <hyperlink ref="FK180" r:id="rId237" xr:uid="{C5B28874-2E1E-3E42-86A4-5852391AF7B4}"/>
    <hyperlink ref="FJ180" r:id="rId238" xr:uid="{1813C39C-7FC3-DC4B-8828-351003CFAF33}"/>
    <hyperlink ref="FI180" r:id="rId239" xr:uid="{067B848A-3C14-1A49-B270-C5E4207033F5}"/>
    <hyperlink ref="FL141" r:id="rId240" xr:uid="{17C67719-F31E-7246-A317-D34FB427217C}"/>
    <hyperlink ref="FK141" r:id="rId241" xr:uid="{55F88193-E0C0-904D-911B-061F9A9C7EEF}"/>
    <hyperlink ref="FJ141" r:id="rId242" xr:uid="{DF70D32C-F525-BB4F-9840-1140BEA9ED92}"/>
    <hyperlink ref="FI141" r:id="rId243" xr:uid="{15C141B2-3391-4149-8A55-3B535F2569AF}"/>
    <hyperlink ref="FL173" r:id="rId244" xr:uid="{A86FC70B-D68C-6941-9A78-4AF75E02044A}"/>
    <hyperlink ref="FK173" r:id="rId245" xr:uid="{4E15FD83-233C-AF44-B0A5-4B1CB33D2A54}"/>
    <hyperlink ref="FJ173" r:id="rId246" xr:uid="{0D927AE9-F3D8-4E4F-A960-43912890847D}"/>
    <hyperlink ref="FI173" r:id="rId247" xr:uid="{D137B9A4-BA2C-694A-AA97-5BA67A2C7B30}"/>
    <hyperlink ref="FL120" r:id="rId248" xr:uid="{020E3A4D-C21F-F04F-98A6-54AFB01B8F4D}"/>
    <hyperlink ref="FK120" r:id="rId249" xr:uid="{AC174C57-1CBA-F24A-AC38-3BF4D914EA75}"/>
    <hyperlink ref="FJ120" r:id="rId250" xr:uid="{4D0CA9A6-8C60-BB49-95F0-09C253248F19}"/>
    <hyperlink ref="FI120" r:id="rId251" xr:uid="{A4B3791F-AEA0-D44D-B5E5-1949D07B90EA}"/>
    <hyperlink ref="FL119" r:id="rId252" xr:uid="{09118774-B9BC-5145-B0C7-DD035BFE270C}"/>
    <hyperlink ref="FK119" r:id="rId253" xr:uid="{FADC2F95-2AB9-7146-A040-24F7ECBC3E57}"/>
    <hyperlink ref="FJ119" r:id="rId254" xr:uid="{3050304B-17C9-094E-815B-07368F4EEFAA}"/>
    <hyperlink ref="FI119" r:id="rId255" xr:uid="{5F10442F-B8CF-EB4D-A15A-C2B15607671B}"/>
    <hyperlink ref="FL118" r:id="rId256" xr:uid="{F6F87123-738E-9C40-9C78-F16743C60B13}"/>
    <hyperlink ref="FK118" r:id="rId257" xr:uid="{F85A3964-6F24-884F-AA46-F845289A7468}"/>
    <hyperlink ref="FJ118" r:id="rId258" xr:uid="{1255F94D-5325-854E-B29F-3C160B492186}"/>
    <hyperlink ref="FI118" r:id="rId259" xr:uid="{4504340B-24A8-994D-AD63-6115CD93F4B3}"/>
    <hyperlink ref="FL136" r:id="rId260" xr:uid="{729A2A82-30F4-E144-ACAE-743D3D1ABB9A}"/>
    <hyperlink ref="FK136" r:id="rId261" xr:uid="{EC41BC10-429B-1F48-8179-F15F7B80E129}"/>
    <hyperlink ref="FJ136" r:id="rId262" xr:uid="{8F42FB71-6A53-0C46-8DF6-3D58194F9448}"/>
    <hyperlink ref="FI136" r:id="rId263" xr:uid="{57E80B3C-FF7F-BB4E-9D91-724564D51B67}"/>
    <hyperlink ref="FL117" r:id="rId264" xr:uid="{258BA7F3-9065-9249-A851-6932A032A7A0}"/>
    <hyperlink ref="FK117" r:id="rId265" xr:uid="{3E7296C2-22CC-C046-8AF7-DF8562300DC4}"/>
    <hyperlink ref="FJ117" r:id="rId266" xr:uid="{402A0A25-1660-A04A-B24C-908BF4736D73}"/>
    <hyperlink ref="FI117" r:id="rId267" xr:uid="{3F5DC7C1-56E5-C84F-A609-BE7D331CA217}"/>
    <hyperlink ref="FL134" r:id="rId268" xr:uid="{069465ED-701C-8546-9DB9-C77856BFF7E6}"/>
    <hyperlink ref="FK134" r:id="rId269" xr:uid="{08683318-347C-1646-972A-0A6477C1FE84}"/>
    <hyperlink ref="FJ134" r:id="rId270" xr:uid="{16328D27-AFA2-9F43-9038-14BF0F4E08F3}"/>
    <hyperlink ref="FI134" r:id="rId271" xr:uid="{6BF32010-7381-B344-B59E-756C3132FE03}"/>
    <hyperlink ref="FL133" r:id="rId272" xr:uid="{0D9BAA2D-F24E-7C4A-92D8-1919D2D79F3D}"/>
    <hyperlink ref="FK133" r:id="rId273" xr:uid="{0B9C0FC8-E52F-4243-B256-9D665EF79376}"/>
    <hyperlink ref="FJ133" r:id="rId274" xr:uid="{EC149892-6583-ED47-860F-F6763B64C74D}"/>
    <hyperlink ref="FI133" r:id="rId275" xr:uid="{F9F34000-3468-C24C-B6F9-E8AAFF1581C2}"/>
    <hyperlink ref="FL116" r:id="rId276" xr:uid="{4F6AE7C8-FEE7-0945-9613-1F46F67B97C9}"/>
    <hyperlink ref="FK116" r:id="rId277" xr:uid="{247C54AD-12B2-204E-9793-43E5B73C3B81}"/>
    <hyperlink ref="FJ116" r:id="rId278" xr:uid="{E41AA9F8-AF9F-584B-A007-D7E79641609F}"/>
    <hyperlink ref="FI116" r:id="rId279" xr:uid="{5D7C8216-ACC8-E44D-B8A2-385E0C89EA58}"/>
    <hyperlink ref="FL115" r:id="rId280" xr:uid="{8054E199-47DA-7341-84E0-0F9274128066}"/>
    <hyperlink ref="FK115" r:id="rId281" xr:uid="{A3A1DEDE-340F-9847-93DE-D0C79048B330}"/>
    <hyperlink ref="FJ115" r:id="rId282" xr:uid="{E6530868-0C10-5047-B331-A9F74B82C02B}"/>
    <hyperlink ref="FI115" r:id="rId283" xr:uid="{DCAB98B9-3295-4245-ADD1-3B939BEB10CB}"/>
    <hyperlink ref="FL114" r:id="rId284" xr:uid="{BEA75C6A-D6D0-1540-B503-C73BABF7C87D}"/>
    <hyperlink ref="FK114" r:id="rId285" xr:uid="{9E1C024D-3F2B-6C4B-90A4-71644983DD51}"/>
    <hyperlink ref="FJ114" r:id="rId286" xr:uid="{F9A0E915-BA0A-5049-A960-35C23FDDEF2F}"/>
    <hyperlink ref="FI114" r:id="rId287" xr:uid="{A9B0A55D-DF9F-DA4C-B6F4-BE15B94C469C}"/>
    <hyperlink ref="FL113" r:id="rId288" xr:uid="{EB6DEBC2-F045-AE47-AABB-F76F038D974A}"/>
    <hyperlink ref="FK113" r:id="rId289" xr:uid="{0F1A97FA-B4DB-B946-B379-F2941312C3A1}"/>
    <hyperlink ref="FJ113" r:id="rId290" xr:uid="{2698A786-3C05-4346-A92B-4938A2711A48}"/>
    <hyperlink ref="FI113" r:id="rId291" xr:uid="{D24DEE8D-322F-9B44-B2FB-C751F8E873B2}"/>
    <hyperlink ref="FL112" r:id="rId292" xr:uid="{F45B4322-1085-C24C-BE4B-DB1F4723469C}"/>
    <hyperlink ref="FK112" r:id="rId293" xr:uid="{DE82ACF5-3D76-2B47-9F99-CC675B52CD21}"/>
    <hyperlink ref="FJ112" r:id="rId294" xr:uid="{2DE43A7E-0C96-D347-97BD-BF71437FD5C7}"/>
    <hyperlink ref="FI112" r:id="rId295" xr:uid="{C59F54EF-417A-C840-94B1-A8199ED86B99}"/>
    <hyperlink ref="FL110" r:id="rId296" xr:uid="{E2FC2F16-1521-E143-BABE-84F5688A3C09}"/>
    <hyperlink ref="FK110" r:id="rId297" xr:uid="{7AB98E52-779C-6849-AC75-08A10DBC0A05}"/>
    <hyperlink ref="FJ110" r:id="rId298" xr:uid="{C3C26A99-411C-B248-80A7-ECB06EB678FB}"/>
    <hyperlink ref="FI110" r:id="rId299" xr:uid="{06364C59-4B6C-F24E-A7E1-A19172738C01}"/>
    <hyperlink ref="FL160" r:id="rId300" xr:uid="{06E64A6E-EBA2-3B44-A80C-59CDA81E382C}"/>
    <hyperlink ref="FK160" r:id="rId301" xr:uid="{B2901A32-3AFF-FF42-8DA8-ABB2181CBF2B}"/>
    <hyperlink ref="FJ160" r:id="rId302" xr:uid="{C6A923E6-A410-0642-B492-6BF4A684DE74}"/>
    <hyperlink ref="FI160" r:id="rId303" xr:uid="{5BB79990-5CD4-684C-A5D1-6CCF7D5E88CF}"/>
    <hyperlink ref="FL109" r:id="rId304" xr:uid="{3605EA87-E40D-2D43-B667-34BF6CD89DD5}"/>
    <hyperlink ref="FK109" r:id="rId305" xr:uid="{3D5F32A3-21FE-6B48-804D-3D1B2F1AED98}"/>
    <hyperlink ref="FJ109" r:id="rId306" xr:uid="{1C19EF15-C125-4947-981D-D433FE32D81E}"/>
    <hyperlink ref="FI109" r:id="rId307" xr:uid="{673903A7-A86F-6744-9A11-A439775C89F3}"/>
    <hyperlink ref="FK108" r:id="rId308" xr:uid="{4B5B8F4B-6875-484C-BAB4-4405CCAC8197}"/>
    <hyperlink ref="FJ108" r:id="rId309" xr:uid="{BB04863A-F42D-4A4A-A00A-D1507CAC10EF}"/>
    <hyperlink ref="FI108" r:id="rId310" xr:uid="{43BFF8DA-E991-034A-8E07-5B4085882E3D}"/>
    <hyperlink ref="FK123" r:id="rId311" xr:uid="{927A7971-67EF-3D4D-A97F-8EB4E213F05F}"/>
    <hyperlink ref="FJ123" r:id="rId312" xr:uid="{363B67AD-86EA-4945-B1EA-1C36B10939B4}"/>
    <hyperlink ref="FI123" r:id="rId313" xr:uid="{961BC618-8D5D-C44A-82F0-E0CD1D38CE41}"/>
    <hyperlink ref="FL107" r:id="rId314" xr:uid="{6C29E49E-350C-F245-AA3E-D247E8E29903}"/>
    <hyperlink ref="FK107" r:id="rId315" xr:uid="{85748B65-FB7F-E64D-8894-1E31539B5696}"/>
    <hyperlink ref="FJ107" r:id="rId316" xr:uid="{2F76A75D-B8D2-1F4E-BC83-420BD164E6EF}"/>
    <hyperlink ref="FI107" r:id="rId317" xr:uid="{44FD8081-DDD7-C44C-B2FF-9AC4053E5D6A}"/>
    <hyperlink ref="FL121" r:id="rId318" xr:uid="{685E750B-7C8A-FA43-BCCC-FC6371DBB3F3}"/>
    <hyperlink ref="FK121" r:id="rId319" xr:uid="{A49ECE39-231A-1840-9D19-992AED69CBC3}"/>
    <hyperlink ref="FI121" r:id="rId320" xr:uid="{8FD30614-6363-0E43-9914-A2BB508A4915}"/>
    <hyperlink ref="FL106" r:id="rId321" xr:uid="{BC07D81F-431E-2F43-AF68-275E1B1F2CEF}"/>
    <hyperlink ref="FK106" r:id="rId322" xr:uid="{BB0A5CC4-AF22-8E40-A37A-068F030B1610}"/>
    <hyperlink ref="FJ106" r:id="rId323" xr:uid="{A4E8CFE4-903C-2F48-B2A8-95A033F27425}"/>
    <hyperlink ref="FI106" r:id="rId324" xr:uid="{32E60240-42E2-514D-A0B5-5D0B32B7E8CF}"/>
    <hyperlink ref="FL105" r:id="rId325" xr:uid="{93C25DCD-3869-E840-8EF1-9906FD239631}"/>
    <hyperlink ref="FK105" r:id="rId326" xr:uid="{47DE911C-7B62-044E-A4E3-C76AE14AAD4B}"/>
    <hyperlink ref="FJ105" r:id="rId327" xr:uid="{3F3971C0-DB42-8641-AEC3-5B29B0D7CC53}"/>
    <hyperlink ref="FI105" r:id="rId328" xr:uid="{20D5D3E7-054F-8448-9CED-2FBA64E5DAAB}"/>
    <hyperlink ref="FL104" r:id="rId329" xr:uid="{1D772007-993E-9F48-964E-85C6F5F4A820}"/>
    <hyperlink ref="FK104" r:id="rId330" xr:uid="{0A8A88BA-5589-3C4D-AD3E-610A82BB1117}"/>
    <hyperlink ref="FJ104" r:id="rId331" xr:uid="{2C99072A-5585-DF44-B798-45BEFC1C9D2B}"/>
    <hyperlink ref="FI104" r:id="rId332" xr:uid="{B852109F-619C-1C48-A25A-7387608E8ABD}"/>
    <hyperlink ref="FL171" r:id="rId333" xr:uid="{7529078A-CF58-564D-B6D1-DE5359F15A44}"/>
    <hyperlink ref="FK171" r:id="rId334" xr:uid="{04A43A7C-8898-E146-9BF0-EFC0D1F38602}"/>
    <hyperlink ref="FJ171" r:id="rId335" xr:uid="{2F28E1FF-C6EC-CE49-A36B-8044FF5EF76C}"/>
    <hyperlink ref="FI171" r:id="rId336" xr:uid="{10B8D5BE-E9EB-0540-B63E-70EF738160C8}"/>
    <hyperlink ref="FL103" r:id="rId337" xr:uid="{DD8F46B7-3BFF-E04B-9FDA-BD34C021BF83}"/>
    <hyperlink ref="FK103" r:id="rId338" xr:uid="{219A4C80-1CE7-1E45-9DC8-3DA433DFECED}"/>
    <hyperlink ref="FJ103" r:id="rId339" xr:uid="{3921DD6F-697A-5743-8BCA-F0AF4DFFF563}"/>
    <hyperlink ref="FI103" r:id="rId340" xr:uid="{5A8D4874-F4ED-AE4F-9755-C4EA5AF93057}"/>
    <hyperlink ref="FL102" r:id="rId341" xr:uid="{105FCB38-4332-5646-A1C5-32B8CD1B9F43}"/>
    <hyperlink ref="FK102" r:id="rId342" xr:uid="{23E6A682-6EFD-D840-AC4F-746F84750DFE}"/>
    <hyperlink ref="FJ102" r:id="rId343" xr:uid="{50617816-9376-334A-B7D4-CB9DD991AC4D}"/>
    <hyperlink ref="FI102" r:id="rId344" xr:uid="{3F521DA2-2EA9-7B40-BBD2-365A43692597}"/>
    <hyperlink ref="FL101" r:id="rId345" xr:uid="{FDBE370B-2242-8442-8907-F5C6C3BDD568}"/>
    <hyperlink ref="FK101" r:id="rId346" xr:uid="{840521B9-E6E6-ED4D-BEFC-0AE5028E9648}"/>
    <hyperlink ref="FJ101" r:id="rId347" xr:uid="{7C3BA102-B6D7-A24C-9CBC-86B2B93E023D}"/>
    <hyperlink ref="FI101" r:id="rId348" xr:uid="{6B2A57E8-985F-104A-942E-3B6D1FECF839}"/>
    <hyperlink ref="FL99" r:id="rId349" xr:uid="{314BE190-B0C8-F54A-B885-7385182BF674}"/>
    <hyperlink ref="FK99" r:id="rId350" xr:uid="{E56C8202-49F5-BE49-9805-BB6DB42F70B1}"/>
    <hyperlink ref="FJ99" r:id="rId351" xr:uid="{7228E13C-2CE6-AF40-9714-EEB8FC0199CF}"/>
    <hyperlink ref="FI99" r:id="rId352" xr:uid="{73C2171D-0733-C54A-BAF5-3F3CD34B339F}"/>
    <hyperlink ref="FL96" r:id="rId353" xr:uid="{591C8255-35B4-FD43-9988-AC9809A6DB32}"/>
    <hyperlink ref="FK96" r:id="rId354" xr:uid="{71E47911-C5F8-AF47-BF18-353B38E6376C}"/>
    <hyperlink ref="FJ96" r:id="rId355" xr:uid="{7E0BD3FC-A918-2841-9E30-54A32466E600}"/>
    <hyperlink ref="FI96" r:id="rId356" xr:uid="{C5CA737A-128D-2E44-97FB-F57D9F4E8E6A}"/>
    <hyperlink ref="FL111" r:id="rId357" xr:uid="{3215AFBB-2AF1-8644-B0B5-03ECDA697737}"/>
    <hyperlink ref="FK111" r:id="rId358" xr:uid="{0DC17FED-1334-744D-8D26-C76B36B74EF9}"/>
    <hyperlink ref="FJ111" r:id="rId359" xr:uid="{C6A1BBDB-E584-284C-ACAD-01F18A339FA0}"/>
    <hyperlink ref="FI111" r:id="rId360" xr:uid="{B6CB4065-CDED-8548-A161-86F15C67E11F}"/>
    <hyperlink ref="FL92" r:id="rId361" xr:uid="{7B1DE3F5-F9A0-8446-9A36-81B8E5F2FC8E}"/>
    <hyperlink ref="FK92" r:id="rId362" xr:uid="{F06748EA-9951-2046-B3B8-613B8050DCCD}"/>
    <hyperlink ref="FJ92" r:id="rId363" xr:uid="{B912CD5A-F9D3-5B42-859A-F275EEAA3B5A}"/>
    <hyperlink ref="FI92" r:id="rId364" xr:uid="{EC0D8F97-6ACD-AC42-BC0F-04BA2C1EA441}"/>
    <hyperlink ref="FL91" r:id="rId365" xr:uid="{B604BCFC-033E-5E4A-9C99-59CC400A0229}"/>
    <hyperlink ref="FK91" r:id="rId366" xr:uid="{D37D9B3C-A2A5-9A49-B966-30A655E83BD1}"/>
    <hyperlink ref="FJ91" r:id="rId367" xr:uid="{80930CEE-6EE7-B842-9A54-F43AD937965B}"/>
    <hyperlink ref="FI91" r:id="rId368" xr:uid="{413E4982-AD76-D94D-A9C8-28A2A9AD0A74}"/>
    <hyperlink ref="FL89" r:id="rId369" xr:uid="{D666B59E-4669-2A41-A290-C0FE7C9E8BF9}"/>
    <hyperlink ref="FK89" r:id="rId370" xr:uid="{8D122DC5-85E5-EF43-9600-DFDAB7C01F48}"/>
    <hyperlink ref="FJ89" r:id="rId371" xr:uid="{F6899E1C-C544-7C48-BE60-35D873C03EEB}"/>
    <hyperlink ref="FI89" r:id="rId372" xr:uid="{6CA8E86E-1A0D-9242-AC9D-9E3914B986CD}"/>
    <hyperlink ref="FL88" r:id="rId373" xr:uid="{4F3B736F-7173-594D-A197-EFCA0B938304}"/>
    <hyperlink ref="FK88" r:id="rId374" xr:uid="{F78BDC4C-6EE6-DB4D-A0A3-CEDF94267B40}"/>
    <hyperlink ref="FJ88" r:id="rId375" xr:uid="{EF5A98D4-2D4C-A947-9941-03A160E5EE03}"/>
    <hyperlink ref="FI88" r:id="rId376" xr:uid="{5348B301-A80E-F246-A9D7-FAC5528A7423}"/>
    <hyperlink ref="FL87" r:id="rId377" xr:uid="{9150E3B9-F11B-D140-8EB1-2AD266AA30AD}"/>
    <hyperlink ref="FK87" r:id="rId378" xr:uid="{953CB95B-F325-4440-A1C0-484D47EFC19F}"/>
    <hyperlink ref="FJ87" r:id="rId379" xr:uid="{1336AD81-6257-A046-A5BB-C60FD57174BB}"/>
    <hyperlink ref="FI87" r:id="rId380" xr:uid="{CD4C1F38-A151-5944-A40F-4E5ADFDFA22A}"/>
    <hyperlink ref="FL86" r:id="rId381" xr:uid="{FFBEB426-0516-4D48-8900-313D950BFD7C}"/>
    <hyperlink ref="FK86" r:id="rId382" xr:uid="{7CE2B489-37E0-E642-9391-0B6702FD2A6C}"/>
    <hyperlink ref="FJ86" r:id="rId383" xr:uid="{9B488372-D255-6F46-B2A4-19EC10152A6E}"/>
    <hyperlink ref="FI86" r:id="rId384" xr:uid="{E5B24F89-F98D-8C45-8E62-088E5C4D8E8F}"/>
    <hyperlink ref="FL189" r:id="rId385" xr:uid="{76B5B2AC-CB0A-764E-823E-176366C8BC39}"/>
    <hyperlink ref="FK189" r:id="rId386" xr:uid="{DE062156-5B4C-C043-97F3-1AACB581C018}"/>
    <hyperlink ref="FJ189" r:id="rId387" xr:uid="{E92C0539-5584-B149-B9EF-742845515FE1}"/>
    <hyperlink ref="FI189" r:id="rId388" xr:uid="{9BBF4846-0FD0-4248-A085-4CECB515B418}"/>
    <hyperlink ref="FL85" r:id="rId389" xr:uid="{052363FA-A99F-EE4F-887C-4A1F30F07A05}"/>
    <hyperlink ref="FK85" r:id="rId390" xr:uid="{41470D79-98EC-6C41-98B8-229ED71E65A9}"/>
    <hyperlink ref="FJ85" r:id="rId391" xr:uid="{D1F878D6-8C8D-434C-8516-3E21ADBCF169}"/>
    <hyperlink ref="FI85" r:id="rId392" xr:uid="{06FEE357-E0E8-CA47-9C12-9E8B8C778357}"/>
    <hyperlink ref="FL84" r:id="rId393" xr:uid="{8C41B02E-D071-F643-AEE6-A7CB425BC410}"/>
    <hyperlink ref="FK84" r:id="rId394" xr:uid="{1BBC4986-F9CA-D44C-818B-5CC1FFFC520F}"/>
    <hyperlink ref="FJ84" r:id="rId395" xr:uid="{1A03F660-591C-2249-837D-DADAD8F8329F}"/>
    <hyperlink ref="FI84" r:id="rId396" xr:uid="{739BA679-1D18-BE46-AD67-2C9F25AF6369}"/>
    <hyperlink ref="FL83" r:id="rId397" xr:uid="{A2AC0C47-D268-8346-B5B0-3592339DE28E}"/>
    <hyperlink ref="FK83" r:id="rId398" xr:uid="{BF23E542-1957-DA4D-8922-92671E2ACB97}"/>
    <hyperlink ref="FJ83" r:id="rId399" xr:uid="{D7D7947F-FC67-744A-8B85-5F20254D0523}"/>
    <hyperlink ref="FI83" r:id="rId400" xr:uid="{793F5EA4-09A9-0B49-961B-C911293276EC}"/>
    <hyperlink ref="FL100" r:id="rId401" xr:uid="{FCDAF0F5-92EE-DD4D-B5ED-1936C90998C2}"/>
    <hyperlink ref="FK100" r:id="rId402" xr:uid="{9B8DB186-BF45-7341-A53A-A5CBFF29E7A0}"/>
    <hyperlink ref="FJ100" r:id="rId403" xr:uid="{3D06F735-C3B7-1C4A-B9C9-24924AC704FE}"/>
    <hyperlink ref="FI100" r:id="rId404" xr:uid="{023CA10E-1DFE-0848-92CF-6BD5BEA1B8B6}"/>
    <hyperlink ref="FL82" r:id="rId405" xr:uid="{D3AE06B6-8BED-2246-8940-D67BF10649BE}"/>
    <hyperlink ref="FK82" r:id="rId406" xr:uid="{0D4C5E6B-4CA4-EE46-8DB5-3EBE058E2B44}"/>
    <hyperlink ref="FJ82" r:id="rId407" xr:uid="{19CD3927-A1F1-954F-BABE-0DD337E4A42A}"/>
    <hyperlink ref="FI82" r:id="rId408" xr:uid="{0A75C07D-E0A4-E841-8B09-29DE4D97CD6D}"/>
    <hyperlink ref="FL98" r:id="rId409" xr:uid="{D86C4CDB-AC40-BF4C-AF9B-09132A178F0E}"/>
    <hyperlink ref="FK98" r:id="rId410" xr:uid="{63BA2E22-FA7A-0B46-9F51-4EE9CB0F632F}"/>
    <hyperlink ref="FJ98" r:id="rId411" xr:uid="{D994844D-ED9B-AB45-886A-8CA1C4F01E22}"/>
    <hyperlink ref="FI98" r:id="rId412" xr:uid="{F063EF87-02ED-714B-A37C-1AE458CC667F}"/>
    <hyperlink ref="FL97" r:id="rId413" xr:uid="{D43D77EB-3B80-3C4B-8DC4-0C3BBDA4E560}"/>
    <hyperlink ref="FK97" r:id="rId414" xr:uid="{96C54139-528F-8C4C-B395-CCB060CCBC43}"/>
    <hyperlink ref="FJ97" r:id="rId415" xr:uid="{A2AE222C-19E0-2246-A614-5A3D9B4BF15B}"/>
    <hyperlink ref="FI97" r:id="rId416" xr:uid="{13955C4A-E6E1-9A46-9BF9-25D10CEEDF82}"/>
    <hyperlink ref="FL81" r:id="rId417" xr:uid="{42AAF522-BD0D-3C46-96C1-C75B4011E72B}"/>
    <hyperlink ref="FK81" r:id="rId418" xr:uid="{373553B1-02F2-6D41-9C3C-9B4BF492D594}"/>
    <hyperlink ref="FJ81" r:id="rId419" xr:uid="{8D5AD274-63D5-214D-AAA9-A4793531D501}"/>
    <hyperlink ref="FI81" r:id="rId420" xr:uid="{BD62B805-329C-1942-8A0B-95C733086092}"/>
    <hyperlink ref="FL95" r:id="rId421" xr:uid="{64A189E2-2053-FE42-B89C-C238FC9CAF9C}"/>
    <hyperlink ref="FK95" r:id="rId422" xr:uid="{E5229555-9848-D14A-A33C-637E62C15747}"/>
    <hyperlink ref="FJ95" r:id="rId423" xr:uid="{DF56D115-2B7D-8B48-BF2F-C8E3991551CF}"/>
    <hyperlink ref="FI95" r:id="rId424" xr:uid="{5D1ED40C-3EA7-8B42-AFB3-5E09054C8C2B}"/>
    <hyperlink ref="FK94" r:id="rId425" xr:uid="{8180DE85-FA69-1146-B4DD-12E6C7E5B734}"/>
    <hyperlink ref="FJ94" r:id="rId426" xr:uid="{20F9769D-B0BB-A443-BD5A-679AA93502B0}"/>
    <hyperlink ref="FI94" r:id="rId427" xr:uid="{2FFFD2B4-F9EF-4142-8990-6CE24957A571}"/>
    <hyperlink ref="FL93" r:id="rId428" xr:uid="{38E37C3D-6CAD-5545-BB3A-10E74616B318}"/>
    <hyperlink ref="FK93" r:id="rId429" xr:uid="{60947A00-93CF-B54D-821E-78507AC33A32}"/>
    <hyperlink ref="FJ93" r:id="rId430" xr:uid="{448C0390-C253-6E4B-A5D5-F5C4AA621E8E}"/>
    <hyperlink ref="FI93" r:id="rId431" xr:uid="{63FB2DB9-71E1-874F-B46C-F57D6D40CF87}"/>
    <hyperlink ref="FL79" r:id="rId432" xr:uid="{1DD11DC8-FAA0-DE44-9807-7E9D10395567}"/>
    <hyperlink ref="FK79" r:id="rId433" xr:uid="{55272EF4-C8D3-9B48-A88C-6BA47281C76C}"/>
    <hyperlink ref="FJ79" r:id="rId434" xr:uid="{45D88BD3-5D6C-B248-AA15-B22FE743CFBB}"/>
    <hyperlink ref="FI79" r:id="rId435" xr:uid="{BE0C8FA6-18BD-B74A-9D78-40C0B7AE1D8F}"/>
    <hyperlink ref="FL78" r:id="rId436" xr:uid="{E6026EF9-9D22-E342-B9C8-C22D5331920A}"/>
    <hyperlink ref="FK78" r:id="rId437" xr:uid="{F545F8CA-9281-AA40-ACD2-D496AF300C7C}"/>
    <hyperlink ref="FJ78" r:id="rId438" xr:uid="{E791348F-0DED-7E43-9BE8-FC3856C685D2}"/>
    <hyperlink ref="FI78" r:id="rId439" xr:uid="{B7FDFCFC-8894-7A44-9621-A4FC27279627}"/>
    <hyperlink ref="FL90" r:id="rId440" xr:uid="{D655BCEE-57CA-914A-ACC2-7FC7B23B8C7A}"/>
    <hyperlink ref="FK90" r:id="rId441" xr:uid="{BD667D95-FB2E-F748-AF74-80509E583A3A}"/>
    <hyperlink ref="FJ90" r:id="rId442" xr:uid="{73A49CF9-D7F6-9644-9B1C-D2A4C4BD03A3}"/>
    <hyperlink ref="FI90" r:id="rId443" xr:uid="{563EEC89-CCB0-0640-8A1B-920ED3439E2B}"/>
    <hyperlink ref="FL77" r:id="rId444" xr:uid="{B4BE6283-EB85-FE4B-B3DC-0F50A353566D}"/>
    <hyperlink ref="FK77" r:id="rId445" xr:uid="{53BCD6D0-AF6B-FD41-A3F5-55C73D1FA6CF}"/>
    <hyperlink ref="FJ77" r:id="rId446" xr:uid="{7B68AEC2-FB63-7A44-9FED-050A7467B1ED}"/>
    <hyperlink ref="FI77" r:id="rId447" xr:uid="{FFDB39F6-5238-4845-B302-5EAF0CE68A1A}"/>
    <hyperlink ref="FL74" r:id="rId448" xr:uid="{44A63C34-3035-9D44-8D1F-9CA4D52DDEA6}"/>
    <hyperlink ref="FK74" r:id="rId449" xr:uid="{AFC3BCCB-C416-C24E-B1A2-0A0F7C00C5A7}"/>
    <hyperlink ref="FJ74" r:id="rId450" xr:uid="{BC8D11E0-5825-9C4B-AD7C-58BD049682B0}"/>
    <hyperlink ref="FI74" r:id="rId451" xr:uid="{8202830C-9580-F844-A491-77CF5476509C}"/>
    <hyperlink ref="FK73" r:id="rId452" xr:uid="{52B412B4-783C-8C4B-B4B0-2505CC239E3C}"/>
    <hyperlink ref="FJ73" r:id="rId453" xr:uid="{1F30F3CD-8C4C-F14E-8004-02123CCA0009}"/>
    <hyperlink ref="FI73" r:id="rId454" xr:uid="{6E550EDC-5A20-CC4F-8D1B-6F7F4BED2737}"/>
    <hyperlink ref="FK70" r:id="rId455" xr:uid="{8034086B-ABC1-E042-8356-FEE47BC5D259}"/>
    <hyperlink ref="FJ70" r:id="rId456" xr:uid="{B65855BC-3FB6-9441-8D6A-A482F58829D7}"/>
    <hyperlink ref="FI70" r:id="rId457" xr:uid="{4DB85FD7-7C43-5A45-8C86-62140EDA87BE}"/>
    <hyperlink ref="FL57" r:id="rId458" xr:uid="{C94FB662-3835-B242-A477-4D6AE0870174}"/>
    <hyperlink ref="FK57" r:id="rId459" xr:uid="{95F34473-E5F4-3345-BABB-67E7211753DF}"/>
    <hyperlink ref="FJ57" r:id="rId460" xr:uid="{CA2482A8-FF31-C54F-961F-70F50E43279D}"/>
    <hyperlink ref="FI57" r:id="rId461" xr:uid="{FAC63E01-AC82-FB47-9295-AD3DFB411AFE}"/>
    <hyperlink ref="FL56" r:id="rId462" xr:uid="{5B7F7A91-BF4F-DB47-9842-C9E9E34F9090}"/>
    <hyperlink ref="FK56" r:id="rId463" xr:uid="{F090C798-A449-014D-9152-54F2070D62B6}"/>
    <hyperlink ref="FJ56" r:id="rId464" xr:uid="{E8E8ED93-E65B-AA42-9C46-EA74133A9F45}"/>
    <hyperlink ref="FI56" r:id="rId465" xr:uid="{D9E84802-FE69-0C46-ACC5-02E38FBFDA06}"/>
    <hyperlink ref="FL55" r:id="rId466" xr:uid="{2D2340E6-0193-0C43-B88F-038AF61DDC53}"/>
    <hyperlink ref="FK55" r:id="rId467" xr:uid="{1BAF3E73-DC66-2541-A965-E05BCE5E7290}"/>
    <hyperlink ref="FJ55" r:id="rId468" xr:uid="{E5A829C8-C6AE-1B4E-83E4-5CF6C582C9DB}"/>
    <hyperlink ref="FI55" r:id="rId469" xr:uid="{47FAF094-0511-204E-87FB-00624AC9DD28}"/>
    <hyperlink ref="FL53" r:id="rId470" xr:uid="{DE11ABB9-7921-2A42-892E-EEE66653DFF1}"/>
    <hyperlink ref="FK53" r:id="rId471" xr:uid="{FF12179A-F916-8840-BFF1-A974381610D6}"/>
    <hyperlink ref="FJ53" r:id="rId472" xr:uid="{A7FFBA50-EC8E-1C48-AA59-188203360CD6}"/>
    <hyperlink ref="FI53" r:id="rId473" xr:uid="{93C20CA9-9947-6A45-A9D6-8E49B058A565}"/>
    <hyperlink ref="FK52" r:id="rId474" xr:uid="{26A1862E-9FEB-EA4D-B3E4-6805D69A0B52}"/>
    <hyperlink ref="FJ52" r:id="rId475" xr:uid="{EECC0100-BE76-E948-B343-A5B49680E9B8}"/>
    <hyperlink ref="FI52" r:id="rId476" xr:uid="{663CA619-0325-3649-B82F-0A1B753897CF}"/>
    <hyperlink ref="FL80" r:id="rId477" xr:uid="{2D68AA01-5D74-244B-BE96-95D9674101C2}"/>
    <hyperlink ref="FK80" r:id="rId478" xr:uid="{CA83E37D-BB04-0146-A3D7-72F395B2AE6C}"/>
    <hyperlink ref="FJ80" r:id="rId479" xr:uid="{04E63143-0345-2940-8B7B-C8441C5337BD}"/>
    <hyperlink ref="FI80" r:id="rId480" xr:uid="{B5197BCC-4E11-B64D-8407-5E48AD6B44B7}"/>
    <hyperlink ref="FL51" r:id="rId481" xr:uid="{16A0CDDC-B67F-8F47-8629-9638C6C84DD6}"/>
    <hyperlink ref="FK51" r:id="rId482" xr:uid="{1FF29BE4-F379-1043-A68D-786345CBF468}"/>
    <hyperlink ref="FJ51" r:id="rId483" xr:uid="{5D15AA8F-198C-FC4E-8D7B-E973EA7F5E36}"/>
    <hyperlink ref="FI51" r:id="rId484" xr:uid="{4E3022BD-A983-684C-B097-1071F429EE16}"/>
    <hyperlink ref="FL50" r:id="rId485" xr:uid="{DD901F85-0B61-FE4E-8BEB-BAAED91E7DEC}"/>
    <hyperlink ref="FK50" r:id="rId486" xr:uid="{2436B64C-78D0-B24B-9E38-35D7D8C2B9FB}"/>
    <hyperlink ref="FJ50" r:id="rId487" xr:uid="{14CAED50-DD98-174E-BCF9-221A0F2E133C}"/>
    <hyperlink ref="FI50" r:id="rId488" xr:uid="{9DB776D6-C6EE-584E-9530-955F37EAD87C}"/>
    <hyperlink ref="FL48" r:id="rId489" xr:uid="{3DB20545-A4BC-7549-BBD8-385BDC3CFB1B}"/>
    <hyperlink ref="FK48" r:id="rId490" xr:uid="{44BC365F-5428-684E-8113-13D0D61040CB}"/>
    <hyperlink ref="FJ48" r:id="rId491" xr:uid="{22B20999-CBE4-E743-8C4B-C4BCB9F2DDE3}"/>
    <hyperlink ref="FI48" r:id="rId492" xr:uid="{27211D89-8080-8B4F-97B6-000CDBF37875}"/>
    <hyperlink ref="FL76" r:id="rId493" xr:uid="{2E855777-06E2-9F46-9BBF-1C6D14C52337}"/>
    <hyperlink ref="FK76" r:id="rId494" xr:uid="{24D060D9-817B-C849-A047-C2C98B528733}"/>
    <hyperlink ref="FJ76" r:id="rId495" xr:uid="{BC251EA9-67B6-984D-B112-88281319E45B}"/>
    <hyperlink ref="FI76" r:id="rId496" xr:uid="{EA228211-5370-D447-8586-8522765DC4B3}"/>
    <hyperlink ref="FL75" r:id="rId497" xr:uid="{D4E633A6-AED1-E54E-BD9C-8507AF2F6F89}"/>
    <hyperlink ref="FK75" r:id="rId498" xr:uid="{DA06139E-4C83-1342-8FAF-8CD63C0F0700}"/>
    <hyperlink ref="FJ75" r:id="rId499" xr:uid="{3CF77B29-55AD-4245-AED8-9AC9E4CD35F7}"/>
    <hyperlink ref="FI75" r:id="rId500" xr:uid="{16B0C74B-12B4-B041-B110-2C8CEC46D2D8}"/>
    <hyperlink ref="FL47" r:id="rId501" xr:uid="{C10B0568-0D57-FC43-BF09-89DD0778D383}"/>
    <hyperlink ref="FK47" r:id="rId502" xr:uid="{CB6123D0-B930-5F46-9CB2-8E94CD417B83}"/>
    <hyperlink ref="FJ47" r:id="rId503" xr:uid="{4EFA7FFC-74CC-D24A-80B3-75A4F949362A}"/>
    <hyperlink ref="FI47" r:id="rId504" xr:uid="{D89EF0BC-EAE1-1B44-A88C-9F54F835D906}"/>
    <hyperlink ref="FL46" r:id="rId505" xr:uid="{E32B0A72-AD97-EC4C-9B86-7AC49C43BA29}"/>
    <hyperlink ref="FK46" r:id="rId506" xr:uid="{53779A03-0FD7-1441-99C8-068E271F15AE}"/>
    <hyperlink ref="FJ46" r:id="rId507" xr:uid="{448EDF2F-0496-EF4B-BD97-EE9802E337DD}"/>
    <hyperlink ref="FI46" r:id="rId508" xr:uid="{361460D8-9EB0-AF4D-ABE3-6DC21D6F63E7}"/>
    <hyperlink ref="FL72" r:id="rId509" xr:uid="{F18BF4A7-DD4A-B84F-B28D-DE37BE18C524}"/>
    <hyperlink ref="FK72" r:id="rId510" xr:uid="{A190B1AE-D79B-8648-BB38-1DF96A45E5F5}"/>
    <hyperlink ref="FJ72" r:id="rId511" xr:uid="{A8B6ED8A-9034-054A-8075-778AB103D551}"/>
    <hyperlink ref="FI72" r:id="rId512" xr:uid="{079BB331-9644-2643-9C81-CA92C9139CCA}"/>
    <hyperlink ref="FL71" r:id="rId513" xr:uid="{57621DC7-AD2E-5149-BF8C-5D153AE8549E}"/>
    <hyperlink ref="FK71" r:id="rId514" xr:uid="{6031B87E-E703-0C48-AE4F-D8B15A0A7E7E}"/>
    <hyperlink ref="FJ71" r:id="rId515" xr:uid="{FFF271C6-9995-3E41-AD6C-5F4050FDB905}"/>
    <hyperlink ref="FI71" r:id="rId516" xr:uid="{C14FB51C-39FC-DB4F-B6C4-DA2359BC9865}"/>
    <hyperlink ref="FL45" r:id="rId517" xr:uid="{D246327D-EB19-D240-A243-8F9CAC8A2FF9}"/>
    <hyperlink ref="FK45" r:id="rId518" xr:uid="{FC4DFC4A-C396-3D4B-909C-E483FE52A46A}"/>
    <hyperlink ref="FJ45" r:id="rId519" xr:uid="{F53A26B7-DCF7-7F41-A27F-03EC5A7F4741}"/>
    <hyperlink ref="FI45" r:id="rId520" xr:uid="{888896D2-3BFC-C84F-BB24-341B70E4F946}"/>
    <hyperlink ref="FL69" r:id="rId521" xr:uid="{59C7BFF0-4F9B-AA49-9AB5-16A8443ED8CA}"/>
    <hyperlink ref="FK69" r:id="rId522" xr:uid="{3262A897-B6D1-F54D-9720-100F3E935DD9}"/>
    <hyperlink ref="FJ69" r:id="rId523" xr:uid="{B74E175C-5AD5-3F4F-8F76-3C674AD13D2C}"/>
    <hyperlink ref="FI69" r:id="rId524" xr:uid="{AB0EE18A-2459-A945-819B-255BFEEB5139}"/>
    <hyperlink ref="FL68" r:id="rId525" xr:uid="{1A1BCA32-7595-1D46-BA43-48DA6A33A1FE}"/>
    <hyperlink ref="FK68" r:id="rId526" xr:uid="{BE953DE5-DB0D-D144-9A80-CCC63D0B6E5D}"/>
    <hyperlink ref="FJ68" r:id="rId527" xr:uid="{12560045-CC67-2F42-8DCA-319EFB06A084}"/>
    <hyperlink ref="FI68" r:id="rId528" xr:uid="{6808B7F5-5D62-C046-B177-D43910354BDD}"/>
    <hyperlink ref="FK67" r:id="rId529" xr:uid="{F32CE722-A778-444D-BABB-B7C95DF380F0}"/>
    <hyperlink ref="FJ67" r:id="rId530" xr:uid="{D4AA9EEB-25F7-8247-A6B4-BD31AF7BA429}"/>
    <hyperlink ref="FI67" r:id="rId531" xr:uid="{6312A731-114E-984D-B21A-45BC529A358D}"/>
    <hyperlink ref="FK66" r:id="rId532" xr:uid="{1D7729AB-0E6F-AC48-9CF9-08B1DDAA35E1}"/>
    <hyperlink ref="FJ66" r:id="rId533" xr:uid="{0624799B-9F13-7748-A3EE-900E4E6FA2DE}"/>
    <hyperlink ref="FI66" r:id="rId534" xr:uid="{5426D9DC-F919-3348-AE9D-B09CDA928990}"/>
    <hyperlink ref="FL65" r:id="rId535" xr:uid="{FAB0390B-C515-6449-ABD3-CEFCE28B1771}"/>
    <hyperlink ref="FK65" r:id="rId536" xr:uid="{579D37CA-FA18-3943-B32E-8BE96D9EE10C}"/>
    <hyperlink ref="FJ65" r:id="rId537" xr:uid="{C7BE9A9E-7F28-9841-A43F-B1ABA654B5FA}"/>
    <hyperlink ref="FI65" r:id="rId538" xr:uid="{1901C858-656F-2349-AA49-614824E062AE}"/>
    <hyperlink ref="FL64" r:id="rId539" xr:uid="{D100E87B-2C57-D247-9988-680CA91AE34A}"/>
    <hyperlink ref="FK64" r:id="rId540" xr:uid="{0CA19866-FDE0-0B4D-83AE-6B02A4152980}"/>
    <hyperlink ref="FJ64" r:id="rId541" xr:uid="{19F66078-7C6C-ED4F-A774-8CE3D3020485}"/>
    <hyperlink ref="FI64" r:id="rId542" xr:uid="{53D89B76-ED88-634C-81D7-1DBBFDDDF87D}"/>
    <hyperlink ref="FL63" r:id="rId543" xr:uid="{C1FB75DC-D4B1-7543-8D07-A0A80E940620}"/>
    <hyperlink ref="FK63" r:id="rId544" xr:uid="{AC2B69CA-7F7C-8447-9E1C-BEF43DB33E45}"/>
    <hyperlink ref="FJ63" r:id="rId545" xr:uid="{2DEF7C20-82DA-A04B-8892-3B65BFB245B2}"/>
    <hyperlink ref="FI63" r:id="rId546" xr:uid="{59D24A90-EF17-EC41-BD0D-E77D2C353867}"/>
    <hyperlink ref="FL62" r:id="rId547" xr:uid="{D7E15754-6A2D-A147-8DE7-85186A4847ED}"/>
    <hyperlink ref="FK62" r:id="rId548" xr:uid="{A1207097-4A35-B141-ABD4-1635F287D9DA}"/>
    <hyperlink ref="FJ62" r:id="rId549" xr:uid="{B755E242-A8E6-424B-A2C4-685B83532C89}"/>
    <hyperlink ref="FI62" r:id="rId550" xr:uid="{21F4A424-8086-D04C-9F8E-86B4B042A80D}"/>
    <hyperlink ref="FL61" r:id="rId551" xr:uid="{1C2F4121-45E3-F04C-9CC4-BAFB5DE4DD6E}"/>
    <hyperlink ref="FK61" r:id="rId552" xr:uid="{151AD57A-950C-7A4B-8E92-9920A4BC6B6F}"/>
    <hyperlink ref="FJ61" r:id="rId553" xr:uid="{75577906-BF7F-E34D-B717-5EDD3D5355C8}"/>
    <hyperlink ref="FI61" r:id="rId554" xr:uid="{EF867563-E944-9C46-BCBA-948344B689E4}"/>
    <hyperlink ref="FL60" r:id="rId555" xr:uid="{56D07A48-C287-2D46-871C-C483567C5D00}"/>
    <hyperlink ref="FK60" r:id="rId556" xr:uid="{9AF1DE22-B48B-DA47-85BA-DA429A49B826}"/>
    <hyperlink ref="FJ60" r:id="rId557" xr:uid="{044E5557-BBB1-2C4A-A12C-9765D3D91FBE}"/>
    <hyperlink ref="FI60" r:id="rId558" xr:uid="{D8DAC87D-8BBB-D64F-97EE-052372229905}"/>
    <hyperlink ref="FL59" r:id="rId559" xr:uid="{D1526F2D-C0F1-9C4B-85F8-409F673DFB5B}"/>
    <hyperlink ref="FK59" r:id="rId560" xr:uid="{B1E24A91-3AC5-514E-AD2F-D3338EC31ECC}"/>
    <hyperlink ref="FJ59" r:id="rId561" xr:uid="{839099D1-6040-B045-AD79-608E93487CC7}"/>
    <hyperlink ref="FI59" r:id="rId562" xr:uid="{9499E34D-FF9E-9343-8E00-0877D52FA604}"/>
    <hyperlink ref="FL58" r:id="rId563" xr:uid="{8FF7EA58-C087-284E-A324-E8BE847276A9}"/>
    <hyperlink ref="FK58" r:id="rId564" xr:uid="{0D1EFEA9-9F2D-ED46-ABA2-F5BA6A8BD321}"/>
    <hyperlink ref="FJ58" r:id="rId565" xr:uid="{868EAF6D-DDE2-0448-B7F5-E92AB37BB4AD}"/>
    <hyperlink ref="FI58" r:id="rId566" xr:uid="{D15AF4A9-721F-094E-BB86-2C20C2B79A9A}"/>
    <hyperlink ref="FL44" r:id="rId567" xr:uid="{9FC619E5-698E-1D45-942B-F9AC5A602738}"/>
    <hyperlink ref="FK44" r:id="rId568" xr:uid="{DC32D87A-56AD-A842-9EB5-F45DBC03A583}"/>
    <hyperlink ref="FJ44" r:id="rId569" xr:uid="{1861E5C4-91D6-1945-9E49-AB844DF5D487}"/>
    <hyperlink ref="FI44" r:id="rId570" xr:uid="{90A8577A-C921-BA40-9930-B5063AEE90C6}"/>
    <hyperlink ref="FL43" r:id="rId571" xr:uid="{E9C168DB-4F7E-A44A-9F0A-279E8FBF03E7}"/>
    <hyperlink ref="FK43" r:id="rId572" xr:uid="{FFEAF245-6064-A549-BFAE-D2E7B0D65887}"/>
    <hyperlink ref="FJ43" r:id="rId573" xr:uid="{47F5FC3D-243D-8F4D-90E6-C73541968EE1}"/>
    <hyperlink ref="FI43" r:id="rId574" xr:uid="{2D3DAE2D-F56A-F047-9A3C-703245EC6FAA}"/>
    <hyperlink ref="FL39" r:id="rId575" xr:uid="{0F12C709-6DDB-3247-A8D8-0E7D929E8A4F}"/>
    <hyperlink ref="FK39" r:id="rId576" xr:uid="{473F75DA-A702-364B-A3D4-2C8B57DA197E}"/>
    <hyperlink ref="FJ39" r:id="rId577" xr:uid="{A6EF727F-2B7F-484F-A9A4-C03CB30EAD21}"/>
    <hyperlink ref="FI39" r:id="rId578" xr:uid="{DD699627-571A-3342-A7BC-F6E2148C2154}"/>
    <hyperlink ref="FL54" r:id="rId579" xr:uid="{488A074F-67B5-9C4F-B94A-593A5554ADEB}"/>
    <hyperlink ref="FK54" r:id="rId580" xr:uid="{9B1A510A-B62D-E84D-BD28-07B205DCE426}"/>
    <hyperlink ref="FJ54" r:id="rId581" xr:uid="{EBC1F3A2-3365-624D-92F6-4037E55D0C4C}"/>
    <hyperlink ref="FI54" r:id="rId582" xr:uid="{84B9D7DE-D7E5-9841-A4C4-39052920F853}"/>
    <hyperlink ref="FL37" r:id="rId583" xr:uid="{654E8346-33AB-CA41-B924-088F8525BC98}"/>
    <hyperlink ref="FK37" r:id="rId584" xr:uid="{A28894F5-8FFA-C94A-9253-90A05E078750}"/>
    <hyperlink ref="FJ37" r:id="rId585" xr:uid="{D2B5A3A5-D5C3-2643-928B-4E6D83DE2675}"/>
    <hyperlink ref="FI37" r:id="rId586" xr:uid="{ECBF70EA-C8C1-1C46-A89F-996496F0159F}"/>
    <hyperlink ref="FK36" r:id="rId587" xr:uid="{94BC1439-A365-CB46-9FA2-BF351376ED0F}"/>
    <hyperlink ref="FJ36" r:id="rId588" xr:uid="{D57BE5CA-2A02-2344-B63B-572DC7D89EF8}"/>
    <hyperlink ref="FI36" r:id="rId589" xr:uid="{273B85A3-FFAA-D54B-AABE-FF481F25CB65}"/>
    <hyperlink ref="FL35" r:id="rId590" xr:uid="{A9B6673C-6307-714C-B51E-DFC7FBBB0B1E}"/>
    <hyperlink ref="FK35" r:id="rId591" xr:uid="{C6C40A5C-D7D7-7F4B-A91C-C07192FE76BC}"/>
    <hyperlink ref="FJ35" r:id="rId592" xr:uid="{080E5CA6-6305-1C4B-A77D-D0F1DB76E00F}"/>
    <hyperlink ref="FI35" r:id="rId593" xr:uid="{DEE453E9-7EDC-2649-A54A-D007E8D25D34}"/>
    <hyperlink ref="FL33" r:id="rId594" xr:uid="{115B844A-A779-3744-82C7-99993ABB812C}"/>
    <hyperlink ref="FK33" r:id="rId595" xr:uid="{7CA95094-AFFD-174F-B9FB-DAEA30292DCD}"/>
    <hyperlink ref="FJ33" r:id="rId596" xr:uid="{F5A39AD1-4DE6-F649-9729-0E981C971681}"/>
    <hyperlink ref="FI33" r:id="rId597" xr:uid="{8364BAF5-4B5B-CD48-9C79-218AC72DC0C6}"/>
    <hyperlink ref="FL49" r:id="rId598" xr:uid="{CACD1CC6-0329-9D43-BF41-C3049F36F3C8}"/>
    <hyperlink ref="FK49" r:id="rId599" xr:uid="{7712DEF5-43E0-384B-9436-8B22DC07FE9A}"/>
    <hyperlink ref="FJ49" r:id="rId600" xr:uid="{D28F7849-7E33-6B48-9866-90BDAB38EA57}"/>
    <hyperlink ref="FI49" r:id="rId601" xr:uid="{98CBB9D1-E700-0941-93AC-4F427122FDCF}"/>
    <hyperlink ref="FL32" r:id="rId602" xr:uid="{B0C6F801-6A27-A74C-9DF2-FDB30D7C337E}"/>
    <hyperlink ref="FK32" r:id="rId603" xr:uid="{2999533E-561B-BD4E-8F0F-0F7205F6BC8F}"/>
    <hyperlink ref="FJ32" r:id="rId604" xr:uid="{0911508D-D3FF-494D-8DDC-955ABCE610FE}"/>
    <hyperlink ref="FI32" r:id="rId605" xr:uid="{F8867477-943F-1440-9BFC-F0C48C9A80D6}"/>
    <hyperlink ref="FL31" r:id="rId606" xr:uid="{B82DE55C-E170-0747-91F4-CA8BEBE93D4F}"/>
    <hyperlink ref="FK31" r:id="rId607" xr:uid="{413D903F-C190-804F-B32C-46E124286CE0}"/>
    <hyperlink ref="FJ31" r:id="rId608" xr:uid="{9A2EFD3B-39A5-BA4F-8D50-1C05E4C3C850}"/>
    <hyperlink ref="FI31" r:id="rId609" xr:uid="{C3F3E1F1-1673-6244-A826-C1BDBCF621A9}"/>
    <hyperlink ref="FL29" r:id="rId610" xr:uid="{82D3E5C7-122D-9149-AC65-7C9FB968B860}"/>
    <hyperlink ref="FK29" r:id="rId611" xr:uid="{6303C20B-A757-7846-B654-8FD141CC3FA4}"/>
    <hyperlink ref="FJ29" r:id="rId612" xr:uid="{3B99D737-A378-7A4B-B81E-31CD61C076F8}"/>
    <hyperlink ref="FI29" r:id="rId613" xr:uid="{8C4A3919-533C-B14F-BE8A-E49F9D44CA8C}"/>
    <hyperlink ref="FL27" r:id="rId614" xr:uid="{7FE8663A-2707-574F-9755-A27B4E0BED5F}"/>
    <hyperlink ref="FK27" r:id="rId615" xr:uid="{7C413A28-2DBB-4549-8634-F79EE1973365}"/>
    <hyperlink ref="FJ27" r:id="rId616" xr:uid="{EF8C4449-4E9F-3543-81FD-FBFC361F7415}"/>
    <hyperlink ref="FI27" r:id="rId617" xr:uid="{181C33FA-40F2-6440-88E0-3C0625068DB4}"/>
    <hyperlink ref="FL26" r:id="rId618" xr:uid="{3B5D591B-BE26-9346-AEF5-0A3A44782C4C}"/>
    <hyperlink ref="FK26" r:id="rId619" xr:uid="{6B16210A-ACE3-E946-9FAE-F2E355DF620A}"/>
    <hyperlink ref="FJ26" r:id="rId620" xr:uid="{28F708F3-A942-CE49-A7C8-5A60571D6539}"/>
    <hyperlink ref="FI26" r:id="rId621" xr:uid="{9CF2EF42-636D-924D-955F-CFFCF16F335A}"/>
    <hyperlink ref="FL25" r:id="rId622" xr:uid="{58F783BA-7C97-5444-8428-0075DA8EBC10}"/>
    <hyperlink ref="FK25" r:id="rId623" xr:uid="{A696461D-8374-ED4E-9754-09F69B8B11F1}"/>
    <hyperlink ref="FJ25" r:id="rId624" xr:uid="{0F9E8F0D-BAB0-DC43-B889-EEBDE73737A3}"/>
    <hyperlink ref="FI25" r:id="rId625" xr:uid="{6D5746E3-8105-0D4F-81C2-84CA36C67826}"/>
    <hyperlink ref="FL42" r:id="rId626" xr:uid="{ECD293E1-8452-3442-BDBA-0D423035BB32}"/>
    <hyperlink ref="FK42" r:id="rId627" xr:uid="{F25417DD-1E13-1543-ADE3-9C599D3B5270}"/>
    <hyperlink ref="FJ42" r:id="rId628" xr:uid="{4774131D-B41B-FB4E-AC54-55B5E3C68B30}"/>
    <hyperlink ref="FI42" r:id="rId629" xr:uid="{C3AAAC79-3FE6-A54B-AE6F-1609127DCE94}"/>
    <hyperlink ref="FL41" r:id="rId630" xr:uid="{123D8821-54BB-9447-9ADA-056840343F7B}"/>
    <hyperlink ref="FK41" r:id="rId631" xr:uid="{4FDD7CBA-ADF6-5941-8D0E-D49439200169}"/>
    <hyperlink ref="FJ41" r:id="rId632" xr:uid="{8FC5B520-3AC5-F849-9C56-532E95698F07}"/>
    <hyperlink ref="FI41" r:id="rId633" xr:uid="{AF89F3B7-508D-344D-B678-3C7758B20EB0}"/>
    <hyperlink ref="FL40" r:id="rId634" xr:uid="{140F0016-91B8-EC45-985B-1BF6EAC75245}"/>
    <hyperlink ref="FK40" r:id="rId635" xr:uid="{DECE398E-5984-1C42-BA0E-35DC73919251}"/>
    <hyperlink ref="FJ40" r:id="rId636" xr:uid="{8456146A-1EFB-054A-8D78-974C75BC9EAE}"/>
    <hyperlink ref="FI40" r:id="rId637" xr:uid="{92C9C010-32B5-5B4F-9E43-70CDC91BBB59}"/>
    <hyperlink ref="FL24" r:id="rId638" xr:uid="{DE748DF3-B255-3343-BEA8-2D207EC07E99}"/>
    <hyperlink ref="FK24" r:id="rId639" xr:uid="{A576FB0E-8A85-F744-9ABA-DF16EC573C77}"/>
    <hyperlink ref="FJ24" r:id="rId640" xr:uid="{9FD01DEA-F702-B448-982A-94F8F6245427}"/>
    <hyperlink ref="FI24" r:id="rId641" xr:uid="{87CBC6DD-A384-114F-8C4D-081F27D846E4}"/>
    <hyperlink ref="FL38" r:id="rId642" xr:uid="{811FE2D6-D4F7-E048-9AA8-3FAA2CB11AF7}"/>
    <hyperlink ref="FK38" r:id="rId643" xr:uid="{136EE0DF-F2A7-C34D-B9CA-3EB4475C79B9}"/>
    <hyperlink ref="FJ38" r:id="rId644" xr:uid="{3271B23D-52A3-E943-9335-0C751A08A81D}"/>
    <hyperlink ref="FI38" r:id="rId645" xr:uid="{09FBA817-180E-7941-B1EF-0CCAE3252AFE}"/>
    <hyperlink ref="FL169" r:id="rId646" xr:uid="{FC199852-CCCB-0D42-A817-324A2509A82E}"/>
    <hyperlink ref="FK169" r:id="rId647" xr:uid="{C6DAAD85-2426-3E40-9334-21FEDC507E25}"/>
    <hyperlink ref="FJ169" r:id="rId648" xr:uid="{66EDA4CF-E6E2-284D-A837-E68D757A0535}"/>
    <hyperlink ref="FI169" r:id="rId649" xr:uid="{255BC1F2-B0B6-DA46-ADBC-FBB7BB6266DF}"/>
    <hyperlink ref="FL21" r:id="rId650" xr:uid="{91B88C8C-CA00-724F-B329-5B7DE8A42892}"/>
    <hyperlink ref="FK21" r:id="rId651" xr:uid="{15F04D88-90ED-244D-AA9C-69D6C7307F79}"/>
    <hyperlink ref="FJ21" r:id="rId652" xr:uid="{AFACC39F-86CF-E94A-9C67-F96CB7DE00E4}"/>
    <hyperlink ref="FI21" r:id="rId653" xr:uid="{8AE11B90-4C64-D546-8579-29330BD432D5}"/>
    <hyperlink ref="FL20" r:id="rId654" xr:uid="{78E01B77-646B-AC49-AC47-C2F68A8C167E}"/>
    <hyperlink ref="FK20" r:id="rId655" xr:uid="{8F1A2FFD-6E1F-B746-8C98-F98446ED284B}"/>
    <hyperlink ref="FJ20" r:id="rId656" xr:uid="{AA87FC3C-A5DA-5547-8300-0AE79B99D0F3}"/>
    <hyperlink ref="FI20" r:id="rId657" xr:uid="{547DAF9D-FFF4-B349-8F7F-710591340D53}"/>
    <hyperlink ref="FL34" r:id="rId658" xr:uid="{BFD48080-5CB9-5148-8319-D7DA849806E3}"/>
    <hyperlink ref="FK34" r:id="rId659" xr:uid="{267A7D44-15A1-6A44-8635-BE89C36E26F7}"/>
    <hyperlink ref="FJ34" r:id="rId660" xr:uid="{18D7B905-7BB2-3C46-B614-1A75E57EDFFF}"/>
    <hyperlink ref="FI34" r:id="rId661" xr:uid="{E038BE6D-FABB-CF46-BE3F-13671CBD2420}"/>
    <hyperlink ref="FL17" r:id="rId662" xr:uid="{DE760FBF-8B28-5446-AB2A-3A893F18A45A}"/>
    <hyperlink ref="FK17" r:id="rId663" xr:uid="{F3FA185D-EE7F-B148-A170-2DA54A8C129C}"/>
    <hyperlink ref="FJ17" r:id="rId664" xr:uid="{D39E8A33-D4DD-5B43-861B-329462427009}"/>
    <hyperlink ref="FI17" r:id="rId665" xr:uid="{8B3C9442-E5BA-4640-A8AA-4EE4271C5B0A}"/>
    <hyperlink ref="FL16" r:id="rId666" xr:uid="{8A02E1A3-8AD8-974E-844B-129131044B70}"/>
    <hyperlink ref="FK16" r:id="rId667" xr:uid="{18619E30-3446-384C-8CB9-14D8AE2373DD}"/>
    <hyperlink ref="FJ16" r:id="rId668" xr:uid="{E41F8CA8-8917-9E4C-A873-F6C5380C00C7}"/>
    <hyperlink ref="FI16" r:id="rId669" xr:uid="{81573CB2-B86A-7D4F-91EA-B5545E2BCE78}"/>
    <hyperlink ref="FL188" r:id="rId670" xr:uid="{7BA90577-F60B-A14E-890F-B668A3AE7DDB}"/>
    <hyperlink ref="FK188" r:id="rId671" xr:uid="{EFA81DFA-8F0F-A644-842B-7A11BE4E6772}"/>
    <hyperlink ref="FJ188" r:id="rId672" xr:uid="{42465591-7BA0-4348-9661-1E188283A96A}"/>
    <hyperlink ref="FI188" r:id="rId673" xr:uid="{4E6F5E6B-6DD1-4149-8538-C63172B50760}"/>
    <hyperlink ref="FL30" r:id="rId674" xr:uid="{A047F257-BEA9-134A-BF28-26C32F745FDD}"/>
    <hyperlink ref="FK30" r:id="rId675" xr:uid="{70DFC834-ECEA-EF4F-BBCF-4826F12B9026}"/>
    <hyperlink ref="FJ30" r:id="rId676" xr:uid="{71C73880-04F8-0D4F-BCC7-AE5FF2531436}"/>
    <hyperlink ref="FI30" r:id="rId677" xr:uid="{440FDD28-77EA-5548-8015-696C32F78546}"/>
    <hyperlink ref="FL186" r:id="rId678" xr:uid="{7F2B9454-8630-AB42-B33F-E182B202CBD3}"/>
    <hyperlink ref="FK186" r:id="rId679" xr:uid="{99DED43D-02A1-F847-B414-D0F416B13F53}"/>
    <hyperlink ref="FJ186" r:id="rId680" xr:uid="{B22172C8-0415-A24F-9676-386BCB3A57F2}"/>
    <hyperlink ref="FI186" r:id="rId681" xr:uid="{51FDC57B-6A93-624B-95FB-F65F93945869}"/>
    <hyperlink ref="FL28" r:id="rId682" xr:uid="{48B46A08-BA27-7144-96E2-89DAD5D94AA3}"/>
    <hyperlink ref="FK28" r:id="rId683" xr:uid="{024C724A-3A37-2441-ABDB-09EDE1300DE1}"/>
    <hyperlink ref="FJ28" r:id="rId684" xr:uid="{8946434C-E462-6945-BB61-5C4BFC3ECD6B}"/>
    <hyperlink ref="FI28" r:id="rId685" xr:uid="{ED4EC2DA-11C7-BE47-A925-26E951C68026}"/>
    <hyperlink ref="FL158" r:id="rId686" xr:uid="{54640C43-9F65-7F40-A993-208B8921B2A0}"/>
    <hyperlink ref="FK158" r:id="rId687" xr:uid="{28C11E43-DE84-3D42-AFD2-F80DA9127D3C}"/>
    <hyperlink ref="FJ158" r:id="rId688" xr:uid="{76EAC8BB-A154-0348-B46A-B0EFEC8FBF4C}"/>
    <hyperlink ref="FI158" r:id="rId689" xr:uid="{606886EE-88B9-D649-B18D-ACFC3DB47DAC}"/>
    <hyperlink ref="FL194" r:id="rId690" xr:uid="{14FA170E-A298-F249-B52A-B4CEA317A6D6}"/>
    <hyperlink ref="FK194" r:id="rId691" xr:uid="{0B48611B-8BEA-A849-B5EA-14B3E8564565}"/>
    <hyperlink ref="FJ194" r:id="rId692" xr:uid="{8F26A4C7-B5E6-0D49-9DB1-C91599680E33}"/>
    <hyperlink ref="FI194" r:id="rId693" xr:uid="{02CF2403-CF34-8544-A8DF-E7D87D03021D}"/>
    <hyperlink ref="FL182" r:id="rId694" xr:uid="{B6090EC9-EE8B-9845-A47B-02BCA30C80F6}"/>
    <hyperlink ref="FK182" r:id="rId695" xr:uid="{F7AA5885-4360-E44F-9E42-EAC8786B1FF1}"/>
    <hyperlink ref="FJ182" r:id="rId696" xr:uid="{9DF8260E-B152-5741-8CFC-5CB4BCA75D50}"/>
    <hyperlink ref="FI182" r:id="rId697" xr:uid="{83548FC5-CC79-E948-B87A-854B3BDCA107}"/>
    <hyperlink ref="FL13" r:id="rId698" xr:uid="{F3B72CFB-B0BB-8649-8618-E27F88C484BB}"/>
    <hyperlink ref="FK13" r:id="rId699" xr:uid="{DF5B3491-EE5A-094D-AB01-AAEDDA0A2C95}"/>
    <hyperlink ref="FJ13" r:id="rId700" xr:uid="{39EC5109-0B81-A74B-B6C7-5088E4CCA7E7}"/>
    <hyperlink ref="FI13" r:id="rId701" xr:uid="{2713AD99-CFF2-EE46-A6B3-F240121944E1}"/>
    <hyperlink ref="FL23" r:id="rId702" xr:uid="{3BA9F129-33E1-A043-A614-053A7C321E4D}"/>
    <hyperlink ref="FK23" r:id="rId703" xr:uid="{42CC2871-AAE3-5D4F-82A4-145135ADE2AA}"/>
    <hyperlink ref="FJ23" r:id="rId704" xr:uid="{BECA2CE7-6000-3E40-9956-B351B13162E0}"/>
    <hyperlink ref="FI23" r:id="rId705" xr:uid="{925C76FE-9F77-8D43-A18F-8EEA3257FEC3}"/>
    <hyperlink ref="FL22" r:id="rId706" xr:uid="{B8E37E18-3E1E-9C48-8BA1-FFF32486E698}"/>
    <hyperlink ref="FK22" r:id="rId707" xr:uid="{9F02F697-0D63-6A46-9DA2-D37C62599041}"/>
    <hyperlink ref="FJ22" r:id="rId708" xr:uid="{D8776192-8069-C141-A440-EDE12942F28E}"/>
    <hyperlink ref="FI22" r:id="rId709" xr:uid="{909019F2-A0D8-DE44-95B7-ADA1B0B97FFA}"/>
    <hyperlink ref="FL166" r:id="rId710" xr:uid="{296E019C-B86F-B849-8BC5-EE68C80706C9}"/>
    <hyperlink ref="FK166" r:id="rId711" xr:uid="{BE72F572-8563-584B-B712-ECDB233FD80C}"/>
    <hyperlink ref="FJ166" r:id="rId712" xr:uid="{4D0F5798-D1AF-A144-BDC3-B99F34B2E691}"/>
    <hyperlink ref="FI166" r:id="rId713" xr:uid="{707EBDD2-0553-C94D-94D5-58CD12209791}"/>
    <hyperlink ref="FL11" r:id="rId714" xr:uid="{9D2C6FBE-D782-2949-BD3C-B18F5BDA6380}"/>
    <hyperlink ref="FK11" r:id="rId715" xr:uid="{625FBC1F-8052-4B45-B470-FFB9DC4E5A6B}"/>
    <hyperlink ref="FJ11" r:id="rId716" xr:uid="{8F03BECC-0E76-8547-915A-96F2E440FA76}"/>
    <hyperlink ref="FI11" r:id="rId717" xr:uid="{07E1C439-0097-EB42-BEA0-F80D57211E34}"/>
  </hyperlinks>
  <pageMargins left="0.7" right="0.7" top="0.75" bottom="0.75" header="0.3" footer="0.3"/>
  <pageSetup orientation="portrait" verticalDpi="300" r:id="rId71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8EE2D-5884-4FFE-9E9E-70098A524987}">
  <sheetPr>
    <tabColor theme="3"/>
  </sheetPr>
  <dimension ref="A4:FO18"/>
  <sheetViews>
    <sheetView workbookViewId="0">
      <selection activeCell="C5" sqref="C5:D18"/>
    </sheetView>
  </sheetViews>
  <sheetFormatPr defaultRowHeight="14.3" x14ac:dyDescent="0.25"/>
  <cols>
    <col min="3" max="3" width="22.875" customWidth="1"/>
  </cols>
  <sheetData>
    <row r="4" spans="1:171" ht="14.95" thickBot="1" x14ac:dyDescent="0.3"/>
    <row r="5" spans="1:171" s="1" customFormat="1" ht="12.75" customHeight="1" thickBot="1" x14ac:dyDescent="0.35">
      <c r="A5" s="411">
        <v>19</v>
      </c>
      <c r="B5" s="397" t="s">
        <v>11113</v>
      </c>
      <c r="C5" s="398" t="s">
        <v>19694</v>
      </c>
      <c r="D5" s="398" t="s">
        <v>19694</v>
      </c>
      <c r="E5" s="399" t="s">
        <v>13442</v>
      </c>
      <c r="F5" s="398" t="s">
        <v>44</v>
      </c>
      <c r="G5" s="398" t="s">
        <v>733</v>
      </c>
      <c r="H5" s="398" t="s">
        <v>58</v>
      </c>
      <c r="I5" s="398" t="s">
        <v>44</v>
      </c>
      <c r="J5" s="398" t="s">
        <v>17552</v>
      </c>
      <c r="K5" s="399" t="s">
        <v>44</v>
      </c>
      <c r="L5" s="399" t="s">
        <v>21</v>
      </c>
      <c r="M5" s="398" t="s">
        <v>14</v>
      </c>
      <c r="N5" s="398" t="s">
        <v>17</v>
      </c>
      <c r="O5" s="398">
        <v>3</v>
      </c>
      <c r="P5" s="398" t="s">
        <v>92</v>
      </c>
      <c r="Q5" s="400" t="s">
        <v>17553</v>
      </c>
      <c r="R5" s="691" t="s">
        <v>43</v>
      </c>
      <c r="S5" s="399" t="s">
        <v>48</v>
      </c>
      <c r="T5" s="399" t="s">
        <v>44</v>
      </c>
      <c r="U5" s="399" t="s">
        <v>44</v>
      </c>
      <c r="V5" s="398" t="s">
        <v>44</v>
      </c>
      <c r="W5" s="398" t="s">
        <v>44</v>
      </c>
      <c r="X5" s="398" t="s">
        <v>44</v>
      </c>
      <c r="Y5" s="401" t="s">
        <v>44</v>
      </c>
      <c r="Z5" s="399" t="s">
        <v>44</v>
      </c>
      <c r="AA5" s="399" t="s">
        <v>44</v>
      </c>
      <c r="AB5" s="399" t="s">
        <v>14</v>
      </c>
      <c r="AC5" s="399" t="s">
        <v>68</v>
      </c>
      <c r="AD5" s="399" t="s">
        <v>14</v>
      </c>
      <c r="AE5" s="399" t="s">
        <v>48</v>
      </c>
      <c r="AF5" s="399" t="s">
        <v>44</v>
      </c>
      <c r="AG5" s="399" t="s">
        <v>38</v>
      </c>
      <c r="AH5" s="399">
        <v>1</v>
      </c>
      <c r="AI5" s="399">
        <v>25</v>
      </c>
      <c r="AJ5" s="399" t="s">
        <v>483</v>
      </c>
      <c r="AK5" s="398" t="s">
        <v>44</v>
      </c>
      <c r="AL5" s="399">
        <v>2</v>
      </c>
      <c r="AM5" s="398" t="s">
        <v>720</v>
      </c>
      <c r="AN5" s="399" t="s">
        <v>14</v>
      </c>
      <c r="AO5" s="398">
        <v>70</v>
      </c>
      <c r="AP5" s="399" t="s">
        <v>44</v>
      </c>
      <c r="AQ5" s="399" t="s">
        <v>17</v>
      </c>
      <c r="AR5" s="399" t="s">
        <v>44</v>
      </c>
      <c r="AS5" s="399" t="s">
        <v>44</v>
      </c>
      <c r="AT5" s="399">
        <v>0</v>
      </c>
      <c r="AU5" s="398" t="s">
        <v>44</v>
      </c>
      <c r="AV5" s="398">
        <v>0</v>
      </c>
      <c r="AW5" s="399" t="s">
        <v>44</v>
      </c>
      <c r="AX5" s="399">
        <v>0</v>
      </c>
      <c r="AY5" s="398">
        <v>0</v>
      </c>
      <c r="AZ5" s="399" t="s">
        <v>14</v>
      </c>
      <c r="BA5" s="399" t="s">
        <v>17554</v>
      </c>
      <c r="BB5" s="399" t="s">
        <v>171</v>
      </c>
      <c r="BC5" s="399">
        <v>0</v>
      </c>
      <c r="BD5" s="399" t="s">
        <v>44</v>
      </c>
      <c r="BE5" s="400" t="s">
        <v>44</v>
      </c>
      <c r="BF5" s="400" t="s">
        <v>44</v>
      </c>
      <c r="BG5" s="400">
        <v>0</v>
      </c>
      <c r="BH5" s="399" t="s">
        <v>44</v>
      </c>
      <c r="BI5" s="399" t="s">
        <v>44</v>
      </c>
      <c r="BJ5" s="399" t="s">
        <v>44</v>
      </c>
      <c r="BK5" s="399">
        <v>0</v>
      </c>
      <c r="BL5" s="399" t="s">
        <v>44</v>
      </c>
      <c r="BM5" s="398" t="s">
        <v>44</v>
      </c>
      <c r="BN5" s="399" t="s">
        <v>44</v>
      </c>
      <c r="BO5" s="399">
        <v>0</v>
      </c>
      <c r="BP5" s="398" t="s">
        <v>44</v>
      </c>
      <c r="BQ5" s="399" t="s">
        <v>44</v>
      </c>
      <c r="BR5" s="399" t="s">
        <v>44</v>
      </c>
      <c r="BS5" s="412">
        <v>170</v>
      </c>
      <c r="BT5" s="399">
        <v>7</v>
      </c>
      <c r="BU5" s="399">
        <v>93</v>
      </c>
      <c r="BV5" s="399" t="s">
        <v>44</v>
      </c>
      <c r="BW5" s="399">
        <v>0</v>
      </c>
      <c r="BX5" s="399" t="s">
        <v>44</v>
      </c>
      <c r="BY5" s="399" t="s">
        <v>44</v>
      </c>
      <c r="BZ5" s="399" t="s">
        <v>44</v>
      </c>
      <c r="CA5" s="399">
        <v>0</v>
      </c>
      <c r="CB5" s="399" t="s">
        <v>44</v>
      </c>
      <c r="CC5" s="399" t="s">
        <v>44</v>
      </c>
      <c r="CD5" s="399" t="s">
        <v>44</v>
      </c>
      <c r="CE5" s="399">
        <v>0</v>
      </c>
      <c r="CF5" s="399" t="s">
        <v>44</v>
      </c>
      <c r="CG5" s="399" t="s">
        <v>44</v>
      </c>
      <c r="CH5" s="399" t="s">
        <v>44</v>
      </c>
      <c r="CI5" s="400" t="s">
        <v>484</v>
      </c>
      <c r="CJ5" s="399">
        <v>0</v>
      </c>
      <c r="CK5" s="398">
        <v>100</v>
      </c>
      <c r="CL5" s="399">
        <v>0</v>
      </c>
      <c r="CM5" s="399">
        <v>0</v>
      </c>
      <c r="CN5" s="399" t="s">
        <v>44</v>
      </c>
      <c r="CO5" s="399" t="s">
        <v>44</v>
      </c>
      <c r="CP5" s="399" t="s">
        <v>44</v>
      </c>
      <c r="CQ5" s="399" t="s">
        <v>44</v>
      </c>
      <c r="CR5" s="399" t="s">
        <v>44</v>
      </c>
      <c r="CS5" s="399" t="s">
        <v>44</v>
      </c>
      <c r="CT5" s="399" t="s">
        <v>44</v>
      </c>
      <c r="CU5" s="399" t="s">
        <v>44</v>
      </c>
      <c r="CV5" s="399" t="s">
        <v>63</v>
      </c>
      <c r="CW5" s="399">
        <v>0</v>
      </c>
      <c r="CX5" s="399">
        <v>100</v>
      </c>
      <c r="CY5" s="399">
        <v>0</v>
      </c>
      <c r="CZ5" s="399">
        <v>0</v>
      </c>
      <c r="DA5" s="399">
        <v>0</v>
      </c>
      <c r="DB5" s="399">
        <v>0</v>
      </c>
      <c r="DC5" s="538">
        <f t="shared" ref="DC5:DC18" si="0">SUM(CW5:DB5)</f>
        <v>100</v>
      </c>
      <c r="DD5" s="399" t="s">
        <v>17555</v>
      </c>
      <c r="DE5" s="399">
        <v>31</v>
      </c>
      <c r="DF5" s="400" t="s">
        <v>17369</v>
      </c>
      <c r="DG5" s="399" t="s">
        <v>17</v>
      </c>
      <c r="DH5" s="399" t="s">
        <v>44</v>
      </c>
      <c r="DI5" s="399" t="s">
        <v>44</v>
      </c>
      <c r="DJ5" s="399" t="s">
        <v>44</v>
      </c>
      <c r="DK5" s="399" t="s">
        <v>17</v>
      </c>
      <c r="DL5" s="399" t="s">
        <v>44</v>
      </c>
      <c r="DM5" s="399" t="s">
        <v>14</v>
      </c>
      <c r="DN5" s="398" t="s">
        <v>40</v>
      </c>
      <c r="DO5" s="399" t="s">
        <v>31</v>
      </c>
      <c r="DP5" s="399" t="s">
        <v>17</v>
      </c>
      <c r="DQ5" s="399" t="s">
        <v>44</v>
      </c>
      <c r="DR5" s="399" t="s">
        <v>44</v>
      </c>
      <c r="DS5" s="398" t="s">
        <v>32</v>
      </c>
      <c r="DT5" s="401" t="s">
        <v>44</v>
      </c>
      <c r="DU5" s="401" t="s">
        <v>32</v>
      </c>
      <c r="DV5" s="399" t="s">
        <v>44</v>
      </c>
      <c r="DW5" s="399">
        <v>6</v>
      </c>
      <c r="DX5" s="399" t="s">
        <v>17</v>
      </c>
      <c r="DY5" s="405" t="s">
        <v>17556</v>
      </c>
      <c r="DZ5" s="401" t="s">
        <v>44</v>
      </c>
      <c r="EA5" s="401" t="s">
        <v>44</v>
      </c>
      <c r="EB5" s="401" t="s">
        <v>44</v>
      </c>
      <c r="EC5" s="401" t="s">
        <v>44</v>
      </c>
      <c r="ED5" s="401" t="s">
        <v>44</v>
      </c>
      <c r="EE5" s="400" t="s">
        <v>17557</v>
      </c>
      <c r="EF5" s="399" t="s">
        <v>44</v>
      </c>
      <c r="EG5" s="399" t="s">
        <v>44</v>
      </c>
      <c r="EH5" s="399" t="s">
        <v>44</v>
      </c>
      <c r="EI5" s="399" t="s">
        <v>44</v>
      </c>
      <c r="EJ5" s="399" t="s">
        <v>44</v>
      </c>
      <c r="EK5" s="399" t="s">
        <v>44</v>
      </c>
      <c r="EL5" s="399" t="s">
        <v>490</v>
      </c>
      <c r="EM5" s="405" t="s">
        <v>44</v>
      </c>
      <c r="EN5" s="401" t="s">
        <v>482</v>
      </c>
      <c r="EO5" s="401" t="s">
        <v>44</v>
      </c>
      <c r="EP5" s="405" t="s">
        <v>17</v>
      </c>
      <c r="EQ5" s="405" t="s">
        <v>44</v>
      </c>
      <c r="ER5" s="405">
        <v>5</v>
      </c>
      <c r="ES5" s="405" t="s">
        <v>14</v>
      </c>
      <c r="ET5" s="401" t="s">
        <v>17558</v>
      </c>
      <c r="EU5" s="399" t="s">
        <v>44</v>
      </c>
      <c r="EV5" s="400" t="s">
        <v>44</v>
      </c>
      <c r="EW5" s="399">
        <v>1</v>
      </c>
      <c r="EX5" s="398" t="s">
        <v>17358</v>
      </c>
      <c r="EY5" s="398">
        <v>1</v>
      </c>
      <c r="EZ5" s="399" t="s">
        <v>17387</v>
      </c>
      <c r="FA5" s="406">
        <v>0</v>
      </c>
      <c r="FB5" s="399" t="s">
        <v>44</v>
      </c>
      <c r="FC5" s="399" t="s">
        <v>17559</v>
      </c>
      <c r="FD5" s="399" t="s">
        <v>44</v>
      </c>
      <c r="FE5" s="398">
        <v>0</v>
      </c>
      <c r="FF5" s="399">
        <v>1</v>
      </c>
      <c r="FG5" s="399">
        <v>1</v>
      </c>
      <c r="FH5" s="399" t="s">
        <v>44</v>
      </c>
      <c r="FI5" s="529" t="s">
        <v>17560</v>
      </c>
      <c r="FJ5" s="529" t="s">
        <v>17561</v>
      </c>
      <c r="FK5" s="530" t="s">
        <v>17562</v>
      </c>
      <c r="FL5" s="531" t="s">
        <v>17563</v>
      </c>
      <c r="FM5" s="400" t="s">
        <v>17564</v>
      </c>
      <c r="FN5" s="399" t="s">
        <v>17565</v>
      </c>
      <c r="FO5" s="398" t="s">
        <v>17566</v>
      </c>
    </row>
    <row r="6" spans="1:171" s="1" customFormat="1" ht="12.75" customHeight="1" thickBot="1" x14ac:dyDescent="0.35">
      <c r="A6" s="370">
        <v>25</v>
      </c>
      <c r="B6" s="397" t="s">
        <v>14624</v>
      </c>
      <c r="C6" s="398" t="s">
        <v>19694</v>
      </c>
      <c r="D6" s="398" t="s">
        <v>19694</v>
      </c>
      <c r="E6" s="399" t="s">
        <v>13442</v>
      </c>
      <c r="F6" s="398" t="s">
        <v>44</v>
      </c>
      <c r="G6" s="398" t="s">
        <v>381</v>
      </c>
      <c r="H6" s="398" t="s">
        <v>19</v>
      </c>
      <c r="I6" s="398" t="s">
        <v>44</v>
      </c>
      <c r="J6" s="398" t="s">
        <v>20</v>
      </c>
      <c r="K6" s="399" t="s">
        <v>44</v>
      </c>
      <c r="L6" s="399" t="s">
        <v>21</v>
      </c>
      <c r="M6" s="372" t="s">
        <v>14</v>
      </c>
      <c r="N6" s="398" t="s">
        <v>17</v>
      </c>
      <c r="O6" s="398">
        <v>7</v>
      </c>
      <c r="P6" s="398" t="s">
        <v>92</v>
      </c>
      <c r="Q6" s="400" t="s">
        <v>17553</v>
      </c>
      <c r="R6" s="692" t="s">
        <v>47</v>
      </c>
      <c r="S6" s="399" t="s">
        <v>48</v>
      </c>
      <c r="T6" s="399" t="s">
        <v>44</v>
      </c>
      <c r="U6" s="399" t="s">
        <v>44</v>
      </c>
      <c r="V6" s="398" t="s">
        <v>44</v>
      </c>
      <c r="W6" s="398" t="s">
        <v>44</v>
      </c>
      <c r="X6" s="398" t="s">
        <v>44</v>
      </c>
      <c r="Y6" s="401" t="s">
        <v>44</v>
      </c>
      <c r="Z6" s="399" t="s">
        <v>44</v>
      </c>
      <c r="AA6" s="399" t="s">
        <v>44</v>
      </c>
      <c r="AB6" s="399" t="s">
        <v>14</v>
      </c>
      <c r="AC6" s="399" t="s">
        <v>17456</v>
      </c>
      <c r="AD6" s="399" t="s">
        <v>14</v>
      </c>
      <c r="AE6" s="399" t="s">
        <v>48</v>
      </c>
      <c r="AF6" s="399" t="s">
        <v>39</v>
      </c>
      <c r="AG6" s="399" t="s">
        <v>26</v>
      </c>
      <c r="AH6" s="399">
        <v>3</v>
      </c>
      <c r="AI6" s="399">
        <v>30</v>
      </c>
      <c r="AJ6" s="399" t="s">
        <v>478</v>
      </c>
      <c r="AK6" s="398" t="s">
        <v>44</v>
      </c>
      <c r="AL6" s="399">
        <v>3</v>
      </c>
      <c r="AM6" s="398" t="s">
        <v>37</v>
      </c>
      <c r="AN6" s="399" t="s">
        <v>14</v>
      </c>
      <c r="AO6" s="398">
        <v>50</v>
      </c>
      <c r="AP6" s="399" t="s">
        <v>44</v>
      </c>
      <c r="AQ6" s="399" t="s">
        <v>17</v>
      </c>
      <c r="AR6" s="399" t="s">
        <v>44</v>
      </c>
      <c r="AS6" s="399" t="s">
        <v>44</v>
      </c>
      <c r="AT6" s="399">
        <v>0</v>
      </c>
      <c r="AU6" s="398" t="s">
        <v>44</v>
      </c>
      <c r="AV6" s="398">
        <v>0</v>
      </c>
      <c r="AW6" s="399" t="s">
        <v>44</v>
      </c>
      <c r="AX6" s="399">
        <v>0</v>
      </c>
      <c r="AY6" s="398">
        <v>0</v>
      </c>
      <c r="AZ6" s="399" t="s">
        <v>14</v>
      </c>
      <c r="BA6" s="399" t="s">
        <v>17633</v>
      </c>
      <c r="BB6" s="399" t="s">
        <v>802</v>
      </c>
      <c r="BC6" s="399">
        <v>6</v>
      </c>
      <c r="BD6" s="399">
        <v>50</v>
      </c>
      <c r="BE6" s="400">
        <v>50</v>
      </c>
      <c r="BF6" s="400" t="s">
        <v>44</v>
      </c>
      <c r="BG6" s="399">
        <v>0</v>
      </c>
      <c r="BH6" s="399" t="s">
        <v>44</v>
      </c>
      <c r="BI6" s="399" t="s">
        <v>44</v>
      </c>
      <c r="BJ6" s="373" t="s">
        <v>44</v>
      </c>
      <c r="BK6" s="373">
        <v>0</v>
      </c>
      <c r="BL6" s="399" t="s">
        <v>44</v>
      </c>
      <c r="BM6" s="402" t="s">
        <v>44</v>
      </c>
      <c r="BN6" s="403" t="s">
        <v>44</v>
      </c>
      <c r="BO6" s="403">
        <v>0</v>
      </c>
      <c r="BP6" s="402" t="s">
        <v>44</v>
      </c>
      <c r="BQ6" s="403" t="s">
        <v>44</v>
      </c>
      <c r="BR6" s="403" t="s">
        <v>44</v>
      </c>
      <c r="BS6" s="378">
        <v>20</v>
      </c>
      <c r="BT6" s="399">
        <v>0</v>
      </c>
      <c r="BU6" s="399">
        <v>100</v>
      </c>
      <c r="BV6" s="399" t="s">
        <v>17634</v>
      </c>
      <c r="BW6" s="399">
        <v>0</v>
      </c>
      <c r="BX6" s="399" t="s">
        <v>44</v>
      </c>
      <c r="BY6" s="399" t="s">
        <v>44</v>
      </c>
      <c r="BZ6" s="399" t="s">
        <v>44</v>
      </c>
      <c r="CA6" s="399">
        <v>20</v>
      </c>
      <c r="CB6" s="399">
        <v>0</v>
      </c>
      <c r="CC6" s="399">
        <v>100</v>
      </c>
      <c r="CD6" s="399" t="s">
        <v>17635</v>
      </c>
      <c r="CE6" s="399">
        <v>0</v>
      </c>
      <c r="CF6" s="399" t="s">
        <v>44</v>
      </c>
      <c r="CG6" s="399" t="s">
        <v>44</v>
      </c>
      <c r="CH6" s="399" t="s">
        <v>44</v>
      </c>
      <c r="CI6" s="400" t="s">
        <v>736</v>
      </c>
      <c r="CJ6" s="399">
        <v>80</v>
      </c>
      <c r="CK6" s="398">
        <v>20</v>
      </c>
      <c r="CL6" s="404">
        <v>0</v>
      </c>
      <c r="CM6" s="404">
        <v>0</v>
      </c>
      <c r="CN6" s="404" t="s">
        <v>44</v>
      </c>
      <c r="CO6" s="404" t="s">
        <v>480</v>
      </c>
      <c r="CP6" s="380">
        <v>100</v>
      </c>
      <c r="CQ6" s="380">
        <v>0</v>
      </c>
      <c r="CR6" s="380">
        <v>0</v>
      </c>
      <c r="CS6" s="380">
        <v>0</v>
      </c>
      <c r="CT6" s="381">
        <v>0</v>
      </c>
      <c r="CU6" s="381" t="s">
        <v>44</v>
      </c>
      <c r="CV6" s="381" t="s">
        <v>63</v>
      </c>
      <c r="CW6" s="381">
        <v>0</v>
      </c>
      <c r="CX6" s="382">
        <v>100</v>
      </c>
      <c r="CY6" s="382">
        <v>0</v>
      </c>
      <c r="CZ6" s="382">
        <v>0</v>
      </c>
      <c r="DA6" s="382">
        <v>0</v>
      </c>
      <c r="DB6" s="383">
        <v>0</v>
      </c>
      <c r="DC6" s="538">
        <f t="shared" si="0"/>
        <v>100</v>
      </c>
      <c r="DD6" s="383" t="s">
        <v>17636</v>
      </c>
      <c r="DE6" s="383">
        <v>19</v>
      </c>
      <c r="DF6" s="384" t="s">
        <v>17369</v>
      </c>
      <c r="DG6" s="385" t="s">
        <v>17</v>
      </c>
      <c r="DH6" s="385" t="s">
        <v>44</v>
      </c>
      <c r="DI6" s="385" t="s">
        <v>44</v>
      </c>
      <c r="DJ6" s="385" t="s">
        <v>44</v>
      </c>
      <c r="DK6" s="386" t="s">
        <v>17</v>
      </c>
      <c r="DL6" s="386" t="s">
        <v>44</v>
      </c>
      <c r="DM6" s="386" t="s">
        <v>14</v>
      </c>
      <c r="DN6" s="387" t="s">
        <v>40</v>
      </c>
      <c r="DO6" s="388" t="s">
        <v>31</v>
      </c>
      <c r="DP6" s="388" t="s">
        <v>17</v>
      </c>
      <c r="DQ6" s="388" t="s">
        <v>44</v>
      </c>
      <c r="DR6" s="388" t="s">
        <v>44</v>
      </c>
      <c r="DS6" s="389" t="s">
        <v>32</v>
      </c>
      <c r="DT6" s="390" t="s">
        <v>44</v>
      </c>
      <c r="DU6" s="390" t="s">
        <v>32</v>
      </c>
      <c r="DV6" s="392" t="s">
        <v>44</v>
      </c>
      <c r="DW6" s="392">
        <v>5</v>
      </c>
      <c r="DX6" s="392" t="s">
        <v>17</v>
      </c>
      <c r="DY6" s="393" t="s">
        <v>17556</v>
      </c>
      <c r="DZ6" s="394" t="s">
        <v>44</v>
      </c>
      <c r="EA6" s="394" t="s">
        <v>44</v>
      </c>
      <c r="EB6" s="394" t="s">
        <v>44</v>
      </c>
      <c r="EC6" s="394" t="s">
        <v>44</v>
      </c>
      <c r="ED6" s="394" t="s">
        <v>44</v>
      </c>
      <c r="EE6" s="384" t="s">
        <v>17637</v>
      </c>
      <c r="EF6" s="383" t="s">
        <v>44</v>
      </c>
      <c r="EG6" s="383" t="s">
        <v>44</v>
      </c>
      <c r="EH6" s="383" t="s">
        <v>44</v>
      </c>
      <c r="EI6" s="383" t="s">
        <v>44</v>
      </c>
      <c r="EJ6" s="383" t="s">
        <v>44</v>
      </c>
      <c r="EK6" s="383" t="s">
        <v>44</v>
      </c>
      <c r="EL6" s="383" t="s">
        <v>722</v>
      </c>
      <c r="EM6" s="405" t="s">
        <v>44</v>
      </c>
      <c r="EN6" s="401" t="s">
        <v>482</v>
      </c>
      <c r="EO6" s="401" t="s">
        <v>44</v>
      </c>
      <c r="EP6" s="401" t="s">
        <v>17</v>
      </c>
      <c r="EQ6" s="405" t="s">
        <v>44</v>
      </c>
      <c r="ER6" s="405">
        <v>5</v>
      </c>
      <c r="ES6" s="405" t="s">
        <v>14</v>
      </c>
      <c r="ET6" s="401" t="s">
        <v>17576</v>
      </c>
      <c r="EU6" s="399">
        <v>1</v>
      </c>
      <c r="EV6" s="400" t="s">
        <v>17398</v>
      </c>
      <c r="EW6" s="399">
        <v>1</v>
      </c>
      <c r="EX6" s="398" t="s">
        <v>17358</v>
      </c>
      <c r="EY6" s="398">
        <v>1</v>
      </c>
      <c r="EZ6" s="399" t="s">
        <v>17387</v>
      </c>
      <c r="FA6" s="406">
        <v>0</v>
      </c>
      <c r="FB6" s="399" t="s">
        <v>44</v>
      </c>
      <c r="FC6" s="399" t="s">
        <v>17407</v>
      </c>
      <c r="FD6" s="399">
        <v>1</v>
      </c>
      <c r="FE6" s="398">
        <v>0</v>
      </c>
      <c r="FF6" s="399">
        <v>1</v>
      </c>
      <c r="FG6" s="399">
        <v>0</v>
      </c>
      <c r="FH6" s="399" t="s">
        <v>44</v>
      </c>
      <c r="FI6" s="529" t="s">
        <v>17638</v>
      </c>
      <c r="FJ6" s="529" t="s">
        <v>17639</v>
      </c>
      <c r="FK6" s="530" t="s">
        <v>17640</v>
      </c>
      <c r="FL6" s="531" t="s">
        <v>17641</v>
      </c>
      <c r="FM6" s="400" t="s">
        <v>17642</v>
      </c>
      <c r="FN6" s="399" t="s">
        <v>17643</v>
      </c>
      <c r="FO6" s="398" t="s">
        <v>17644</v>
      </c>
    </row>
    <row r="7" spans="1:171" s="1" customFormat="1" ht="12.75" customHeight="1" thickBot="1" x14ac:dyDescent="0.35">
      <c r="A7" s="370">
        <v>26</v>
      </c>
      <c r="B7" s="397" t="s">
        <v>11810</v>
      </c>
      <c r="C7" s="398" t="s">
        <v>19694</v>
      </c>
      <c r="D7" s="398" t="s">
        <v>19694</v>
      </c>
      <c r="E7" s="399" t="s">
        <v>13442</v>
      </c>
      <c r="F7" s="398" t="s">
        <v>44</v>
      </c>
      <c r="G7" s="398" t="s">
        <v>376</v>
      </c>
      <c r="H7" s="398" t="s">
        <v>58</v>
      </c>
      <c r="I7" s="398" t="s">
        <v>44</v>
      </c>
      <c r="J7" s="398" t="s">
        <v>20</v>
      </c>
      <c r="K7" s="399" t="s">
        <v>44</v>
      </c>
      <c r="L7" s="399" t="s">
        <v>13508</v>
      </c>
      <c r="M7" s="372" t="s">
        <v>14</v>
      </c>
      <c r="N7" s="398" t="s">
        <v>17</v>
      </c>
      <c r="O7" s="398">
        <v>8</v>
      </c>
      <c r="P7" s="398" t="s">
        <v>13397</v>
      </c>
      <c r="Q7" s="400" t="s">
        <v>17553</v>
      </c>
      <c r="R7" s="692" t="s">
        <v>47</v>
      </c>
      <c r="S7" s="399" t="s">
        <v>48</v>
      </c>
      <c r="T7" s="399" t="s">
        <v>44</v>
      </c>
      <c r="U7" s="399" t="s">
        <v>44</v>
      </c>
      <c r="V7" s="398" t="s">
        <v>44</v>
      </c>
      <c r="W7" s="398" t="s">
        <v>44</v>
      </c>
      <c r="X7" s="398" t="s">
        <v>44</v>
      </c>
      <c r="Y7" s="401" t="s">
        <v>44</v>
      </c>
      <c r="Z7" s="399" t="s">
        <v>44</v>
      </c>
      <c r="AA7" s="399" t="s">
        <v>44</v>
      </c>
      <c r="AB7" s="399" t="s">
        <v>17</v>
      </c>
      <c r="AC7" s="399" t="s">
        <v>44</v>
      </c>
      <c r="AD7" s="399" t="s">
        <v>14</v>
      </c>
      <c r="AE7" s="399" t="s">
        <v>48</v>
      </c>
      <c r="AF7" s="399" t="s">
        <v>44</v>
      </c>
      <c r="AG7" s="399" t="s">
        <v>38</v>
      </c>
      <c r="AH7" s="399">
        <v>1</v>
      </c>
      <c r="AI7" s="399">
        <v>25</v>
      </c>
      <c r="AJ7" s="399" t="s">
        <v>478</v>
      </c>
      <c r="AK7" s="398" t="s">
        <v>44</v>
      </c>
      <c r="AL7" s="399">
        <v>1</v>
      </c>
      <c r="AM7" s="398" t="s">
        <v>37</v>
      </c>
      <c r="AN7" s="399" t="s">
        <v>14</v>
      </c>
      <c r="AO7" s="398">
        <v>70</v>
      </c>
      <c r="AP7" s="399" t="s">
        <v>44</v>
      </c>
      <c r="AQ7" s="399" t="s">
        <v>17</v>
      </c>
      <c r="AR7" s="399" t="s">
        <v>44</v>
      </c>
      <c r="AS7" s="399" t="s">
        <v>44</v>
      </c>
      <c r="AT7" s="399">
        <v>0</v>
      </c>
      <c r="AU7" s="398" t="s">
        <v>44</v>
      </c>
      <c r="AV7" s="398">
        <v>0</v>
      </c>
      <c r="AW7" s="399" t="s">
        <v>44</v>
      </c>
      <c r="AX7" s="399">
        <v>0</v>
      </c>
      <c r="AY7" s="398">
        <v>0</v>
      </c>
      <c r="AZ7" s="399" t="s">
        <v>14</v>
      </c>
      <c r="BA7" s="399" t="s">
        <v>17645</v>
      </c>
      <c r="BB7" s="399" t="s">
        <v>486</v>
      </c>
      <c r="BC7" s="399">
        <v>2</v>
      </c>
      <c r="BD7" s="399">
        <v>100</v>
      </c>
      <c r="BE7" s="400">
        <v>0</v>
      </c>
      <c r="BF7" s="400" t="s">
        <v>44</v>
      </c>
      <c r="BG7" s="400">
        <v>0</v>
      </c>
      <c r="BH7" s="399" t="s">
        <v>44</v>
      </c>
      <c r="BI7" s="399" t="s">
        <v>44</v>
      </c>
      <c r="BJ7" s="373" t="s">
        <v>44</v>
      </c>
      <c r="BK7" s="373">
        <v>0</v>
      </c>
      <c r="BL7" s="399" t="s">
        <v>44</v>
      </c>
      <c r="BM7" s="376" t="s">
        <v>44</v>
      </c>
      <c r="BN7" s="377" t="s">
        <v>44</v>
      </c>
      <c r="BO7" s="377">
        <v>0</v>
      </c>
      <c r="BP7" s="376" t="s">
        <v>44</v>
      </c>
      <c r="BQ7" s="377" t="s">
        <v>44</v>
      </c>
      <c r="BR7" s="377" t="s">
        <v>44</v>
      </c>
      <c r="BS7" s="378">
        <v>0</v>
      </c>
      <c r="BT7" s="399" t="s">
        <v>44</v>
      </c>
      <c r="BU7" s="399" t="s">
        <v>44</v>
      </c>
      <c r="BV7" s="399" t="s">
        <v>44</v>
      </c>
      <c r="BW7" s="399">
        <v>0</v>
      </c>
      <c r="BX7" s="399" t="s">
        <v>44</v>
      </c>
      <c r="BY7" s="399" t="s">
        <v>44</v>
      </c>
      <c r="BZ7" s="399" t="s">
        <v>44</v>
      </c>
      <c r="CA7" s="399">
        <v>0</v>
      </c>
      <c r="CB7" s="399" t="s">
        <v>44</v>
      </c>
      <c r="CC7" s="399" t="s">
        <v>44</v>
      </c>
      <c r="CD7" s="399" t="s">
        <v>44</v>
      </c>
      <c r="CE7" s="399">
        <v>0</v>
      </c>
      <c r="CF7" s="399" t="s">
        <v>44</v>
      </c>
      <c r="CG7" s="399" t="s">
        <v>44</v>
      </c>
      <c r="CH7" s="399" t="s">
        <v>44</v>
      </c>
      <c r="CI7" s="400" t="s">
        <v>736</v>
      </c>
      <c r="CJ7" s="699">
        <v>50</v>
      </c>
      <c r="CK7" s="398">
        <v>50</v>
      </c>
      <c r="CL7" s="379">
        <v>0</v>
      </c>
      <c r="CM7" s="379">
        <v>0</v>
      </c>
      <c r="CN7" s="379" t="s">
        <v>44</v>
      </c>
      <c r="CO7" s="379" t="s">
        <v>480</v>
      </c>
      <c r="CP7" s="380">
        <v>100</v>
      </c>
      <c r="CQ7" s="380">
        <v>0</v>
      </c>
      <c r="CR7" s="380">
        <v>0</v>
      </c>
      <c r="CS7" s="380">
        <v>0</v>
      </c>
      <c r="CT7" s="381">
        <v>0</v>
      </c>
      <c r="CU7" s="381" t="s">
        <v>44</v>
      </c>
      <c r="CV7" s="381" t="s">
        <v>13495</v>
      </c>
      <c r="CW7" s="381">
        <v>80</v>
      </c>
      <c r="CX7" s="382">
        <v>0</v>
      </c>
      <c r="CY7" s="382">
        <v>0</v>
      </c>
      <c r="CZ7" s="382">
        <v>0</v>
      </c>
      <c r="DA7" s="382">
        <v>0</v>
      </c>
      <c r="DB7" s="383">
        <v>20</v>
      </c>
      <c r="DC7" s="538">
        <f t="shared" si="0"/>
        <v>100</v>
      </c>
      <c r="DD7" s="383" t="s">
        <v>17646</v>
      </c>
      <c r="DE7" s="383">
        <v>41</v>
      </c>
      <c r="DF7" s="384" t="s">
        <v>807</v>
      </c>
      <c r="DG7" s="385" t="s">
        <v>17</v>
      </c>
      <c r="DH7" s="385" t="s">
        <v>44</v>
      </c>
      <c r="DI7" s="385" t="s">
        <v>44</v>
      </c>
      <c r="DJ7" s="385" t="s">
        <v>44</v>
      </c>
      <c r="DK7" s="386" t="s">
        <v>14</v>
      </c>
      <c r="DL7" s="386" t="s">
        <v>17572</v>
      </c>
      <c r="DM7" s="386" t="s">
        <v>14</v>
      </c>
      <c r="DN7" s="387" t="s">
        <v>40</v>
      </c>
      <c r="DO7" s="388" t="s">
        <v>31</v>
      </c>
      <c r="DP7" s="388" t="s">
        <v>17</v>
      </c>
      <c r="DQ7" s="388" t="s">
        <v>44</v>
      </c>
      <c r="DR7" s="388" t="s">
        <v>44</v>
      </c>
      <c r="DS7" s="389" t="s">
        <v>32</v>
      </c>
      <c r="DT7" s="390" t="s">
        <v>44</v>
      </c>
      <c r="DU7" s="390" t="s">
        <v>32</v>
      </c>
      <c r="DV7" s="392" t="s">
        <v>44</v>
      </c>
      <c r="DW7" s="392">
        <v>6</v>
      </c>
      <c r="DX7" s="392" t="s">
        <v>17</v>
      </c>
      <c r="DY7" s="393" t="s">
        <v>51</v>
      </c>
      <c r="DZ7" s="394" t="s">
        <v>44</v>
      </c>
      <c r="EA7" s="394" t="s">
        <v>44</v>
      </c>
      <c r="EB7" s="394" t="s">
        <v>44</v>
      </c>
      <c r="EC7" s="394" t="s">
        <v>44</v>
      </c>
      <c r="ED7" s="394" t="s">
        <v>17647</v>
      </c>
      <c r="EE7" s="384" t="s">
        <v>17648</v>
      </c>
      <c r="EF7" s="383" t="s">
        <v>44</v>
      </c>
      <c r="EG7" s="383" t="s">
        <v>44</v>
      </c>
      <c r="EH7" s="383" t="s">
        <v>44</v>
      </c>
      <c r="EI7" s="383" t="s">
        <v>44</v>
      </c>
      <c r="EJ7" s="383" t="s">
        <v>44</v>
      </c>
      <c r="EK7" s="383" t="s">
        <v>44</v>
      </c>
      <c r="EL7" s="383" t="s">
        <v>1027</v>
      </c>
      <c r="EM7" s="405" t="s">
        <v>44</v>
      </c>
      <c r="EN7" s="401" t="s">
        <v>482</v>
      </c>
      <c r="EO7" s="401" t="s">
        <v>44</v>
      </c>
      <c r="EP7" s="401" t="s">
        <v>17</v>
      </c>
      <c r="EQ7" s="405" t="s">
        <v>44</v>
      </c>
      <c r="ER7" s="405">
        <v>5</v>
      </c>
      <c r="ES7" s="405" t="s">
        <v>14</v>
      </c>
      <c r="ET7" s="401" t="s">
        <v>48</v>
      </c>
      <c r="EU7" s="399">
        <v>0</v>
      </c>
      <c r="EV7" s="400" t="s">
        <v>44</v>
      </c>
      <c r="EW7" s="399">
        <v>0</v>
      </c>
      <c r="EX7" s="398" t="s">
        <v>44</v>
      </c>
      <c r="EY7" s="398">
        <v>2</v>
      </c>
      <c r="EZ7" s="399" t="s">
        <v>17387</v>
      </c>
      <c r="FA7" s="406">
        <v>0</v>
      </c>
      <c r="FB7" s="399" t="s">
        <v>44</v>
      </c>
      <c r="FC7" s="399" t="s">
        <v>48</v>
      </c>
      <c r="FD7" s="399">
        <v>0</v>
      </c>
      <c r="FE7" s="398">
        <v>0</v>
      </c>
      <c r="FF7" s="399">
        <v>2</v>
      </c>
      <c r="FG7" s="399">
        <v>0</v>
      </c>
      <c r="FH7" s="399" t="s">
        <v>44</v>
      </c>
      <c r="FI7" s="529" t="s">
        <v>17649</v>
      </c>
      <c r="FJ7" s="529" t="s">
        <v>17650</v>
      </c>
      <c r="FK7" s="530" t="s">
        <v>17651</v>
      </c>
      <c r="FL7" s="531" t="s">
        <v>17652</v>
      </c>
      <c r="FM7" s="400" t="s">
        <v>17653</v>
      </c>
      <c r="FN7" s="399" t="s">
        <v>17654</v>
      </c>
      <c r="FO7" s="398" t="s">
        <v>17655</v>
      </c>
    </row>
    <row r="8" spans="1:171" s="1" customFormat="1" ht="12.75" customHeight="1" thickBot="1" x14ac:dyDescent="0.35">
      <c r="A8" s="540">
        <v>61</v>
      </c>
      <c r="B8" s="397" t="s">
        <v>4017</v>
      </c>
      <c r="C8" s="398" t="s">
        <v>19694</v>
      </c>
      <c r="D8" s="398" t="s">
        <v>19694</v>
      </c>
      <c r="E8" s="399" t="s">
        <v>13442</v>
      </c>
      <c r="F8" s="398" t="s">
        <v>44</v>
      </c>
      <c r="G8" s="398" t="s">
        <v>13239</v>
      </c>
      <c r="H8" s="398" t="s">
        <v>19</v>
      </c>
      <c r="I8" s="398" t="s">
        <v>44</v>
      </c>
      <c r="J8" s="398" t="s">
        <v>20</v>
      </c>
      <c r="K8" s="399" t="s">
        <v>44</v>
      </c>
      <c r="L8" s="399" t="s">
        <v>21</v>
      </c>
      <c r="M8" s="372" t="s">
        <v>14</v>
      </c>
      <c r="N8" s="398" t="s">
        <v>17</v>
      </c>
      <c r="O8" s="398">
        <v>347</v>
      </c>
      <c r="P8" s="398" t="s">
        <v>18045</v>
      </c>
      <c r="Q8" s="400" t="s">
        <v>18046</v>
      </c>
      <c r="R8" s="692" t="s">
        <v>22</v>
      </c>
      <c r="S8" s="399" t="s">
        <v>44</v>
      </c>
      <c r="T8" s="399" t="s">
        <v>44</v>
      </c>
      <c r="U8" s="399" t="s">
        <v>23</v>
      </c>
      <c r="V8" s="398" t="s">
        <v>18047</v>
      </c>
      <c r="W8" s="398" t="s">
        <v>26</v>
      </c>
      <c r="X8" s="398">
        <v>2</v>
      </c>
      <c r="Y8" s="401">
        <v>45</v>
      </c>
      <c r="Z8" s="399" t="s">
        <v>24</v>
      </c>
      <c r="AA8" s="399" t="s">
        <v>18048</v>
      </c>
      <c r="AB8" s="399" t="s">
        <v>17</v>
      </c>
      <c r="AC8" s="399" t="s">
        <v>44</v>
      </c>
      <c r="AD8" s="399" t="s">
        <v>14</v>
      </c>
      <c r="AE8" s="399" t="s">
        <v>39</v>
      </c>
      <c r="AF8" s="399" t="s">
        <v>44</v>
      </c>
      <c r="AG8" s="399" t="s">
        <v>38</v>
      </c>
      <c r="AH8" s="399">
        <v>1</v>
      </c>
      <c r="AI8" s="399">
        <v>40</v>
      </c>
      <c r="AJ8" s="399" t="s">
        <v>496</v>
      </c>
      <c r="AK8" s="398" t="s">
        <v>44</v>
      </c>
      <c r="AL8" s="399">
        <v>15</v>
      </c>
      <c r="AM8" s="398" t="s">
        <v>37</v>
      </c>
      <c r="AN8" s="399" t="s">
        <v>14</v>
      </c>
      <c r="AO8" s="398">
        <v>40</v>
      </c>
      <c r="AP8" s="399" t="s">
        <v>44</v>
      </c>
      <c r="AQ8" s="399" t="s">
        <v>17</v>
      </c>
      <c r="AR8" s="399" t="s">
        <v>44</v>
      </c>
      <c r="AS8" s="399" t="s">
        <v>44</v>
      </c>
      <c r="AT8" s="399">
        <v>0</v>
      </c>
      <c r="AU8" s="398" t="s">
        <v>44</v>
      </c>
      <c r="AV8" s="398">
        <v>0</v>
      </c>
      <c r="AW8" s="399" t="s">
        <v>44</v>
      </c>
      <c r="AX8" s="399">
        <v>0</v>
      </c>
      <c r="AY8" s="398">
        <v>0</v>
      </c>
      <c r="AZ8" s="399" t="s">
        <v>14</v>
      </c>
      <c r="BA8" s="399" t="s">
        <v>17568</v>
      </c>
      <c r="BB8" s="399" t="s">
        <v>18049</v>
      </c>
      <c r="BC8" s="399">
        <v>8</v>
      </c>
      <c r="BD8" s="399">
        <v>100</v>
      </c>
      <c r="BE8" s="400">
        <v>0</v>
      </c>
      <c r="BF8" s="400" t="s">
        <v>44</v>
      </c>
      <c r="BG8" s="399">
        <v>0</v>
      </c>
      <c r="BH8" s="399" t="s">
        <v>44</v>
      </c>
      <c r="BI8" s="399" t="s">
        <v>44</v>
      </c>
      <c r="BJ8" s="373" t="s">
        <v>44</v>
      </c>
      <c r="BK8" s="373">
        <v>1</v>
      </c>
      <c r="BL8" s="399">
        <v>0</v>
      </c>
      <c r="BM8" s="402">
        <v>100</v>
      </c>
      <c r="BN8" s="403" t="s">
        <v>18050</v>
      </c>
      <c r="BO8" s="403">
        <v>0</v>
      </c>
      <c r="BP8" s="402" t="s">
        <v>44</v>
      </c>
      <c r="BQ8" s="403" t="s">
        <v>44</v>
      </c>
      <c r="BR8" s="403" t="s">
        <v>44</v>
      </c>
      <c r="BS8" s="378">
        <v>0</v>
      </c>
      <c r="BT8" s="399" t="s">
        <v>44</v>
      </c>
      <c r="BU8" s="399" t="s">
        <v>44</v>
      </c>
      <c r="BV8" s="399" t="s">
        <v>44</v>
      </c>
      <c r="BW8" s="399">
        <v>0</v>
      </c>
      <c r="BX8" s="399" t="s">
        <v>44</v>
      </c>
      <c r="BY8" s="399" t="s">
        <v>44</v>
      </c>
      <c r="BZ8" s="399" t="s">
        <v>44</v>
      </c>
      <c r="CA8" s="399">
        <v>2</v>
      </c>
      <c r="CB8" s="399">
        <v>0</v>
      </c>
      <c r="CC8" s="399">
        <v>100</v>
      </c>
      <c r="CD8" s="399" t="s">
        <v>18051</v>
      </c>
      <c r="CE8" s="399">
        <v>0</v>
      </c>
      <c r="CF8" s="399" t="s">
        <v>44</v>
      </c>
      <c r="CG8" s="399" t="s">
        <v>44</v>
      </c>
      <c r="CH8" s="399" t="s">
        <v>44</v>
      </c>
      <c r="CI8" s="400" t="s">
        <v>479</v>
      </c>
      <c r="CJ8" s="399">
        <v>100</v>
      </c>
      <c r="CK8" s="398">
        <v>0</v>
      </c>
      <c r="CL8" s="404">
        <v>0</v>
      </c>
      <c r="CM8" s="404">
        <v>0</v>
      </c>
      <c r="CN8" s="404" t="s">
        <v>44</v>
      </c>
      <c r="CO8" s="404" t="s">
        <v>480</v>
      </c>
      <c r="CP8" s="380">
        <v>100</v>
      </c>
      <c r="CQ8" s="380">
        <v>0</v>
      </c>
      <c r="CR8" s="380">
        <v>0</v>
      </c>
      <c r="CS8" s="380">
        <v>0</v>
      </c>
      <c r="CT8" s="381">
        <v>0</v>
      </c>
      <c r="CU8" s="381" t="s">
        <v>44</v>
      </c>
      <c r="CV8" s="381" t="s">
        <v>44</v>
      </c>
      <c r="CW8" s="381" t="s">
        <v>44</v>
      </c>
      <c r="CX8" s="382" t="s">
        <v>44</v>
      </c>
      <c r="CY8" s="382" t="s">
        <v>44</v>
      </c>
      <c r="CZ8" s="382" t="s">
        <v>44</v>
      </c>
      <c r="DA8" s="382" t="s">
        <v>44</v>
      </c>
      <c r="DB8" s="383" t="s">
        <v>44</v>
      </c>
      <c r="DC8" s="538">
        <f t="shared" si="0"/>
        <v>0</v>
      </c>
      <c r="DD8" s="383" t="s">
        <v>18052</v>
      </c>
      <c r="DE8" s="383">
        <v>6</v>
      </c>
      <c r="DF8" s="384" t="s">
        <v>481</v>
      </c>
      <c r="DG8" s="385" t="s">
        <v>14</v>
      </c>
      <c r="DH8" s="385" t="s">
        <v>721</v>
      </c>
      <c r="DI8" s="385" t="s">
        <v>850</v>
      </c>
      <c r="DJ8" s="385" t="s">
        <v>44</v>
      </c>
      <c r="DK8" s="386" t="s">
        <v>17</v>
      </c>
      <c r="DL8" s="386" t="s">
        <v>44</v>
      </c>
      <c r="DM8" s="386" t="s">
        <v>14</v>
      </c>
      <c r="DN8" s="387" t="s">
        <v>748</v>
      </c>
      <c r="DO8" s="388" t="s">
        <v>31</v>
      </c>
      <c r="DP8" s="388" t="s">
        <v>17</v>
      </c>
      <c r="DQ8" s="388" t="s">
        <v>44</v>
      </c>
      <c r="DR8" s="388" t="s">
        <v>44</v>
      </c>
      <c r="DS8" s="389" t="s">
        <v>50</v>
      </c>
      <c r="DT8" s="390" t="s">
        <v>44</v>
      </c>
      <c r="DU8" s="390" t="s">
        <v>50</v>
      </c>
      <c r="DV8" s="392" t="s">
        <v>44</v>
      </c>
      <c r="DW8" s="392">
        <v>4</v>
      </c>
      <c r="DX8" s="392" t="s">
        <v>14</v>
      </c>
      <c r="DY8" s="393" t="s">
        <v>33</v>
      </c>
      <c r="DZ8" s="394" t="s">
        <v>114</v>
      </c>
      <c r="EA8" s="394" t="s">
        <v>44</v>
      </c>
      <c r="EB8" s="394" t="s">
        <v>44</v>
      </c>
      <c r="EC8" s="394" t="s">
        <v>44</v>
      </c>
      <c r="ED8" s="394" t="s">
        <v>44</v>
      </c>
      <c r="EE8" s="384" t="s">
        <v>18053</v>
      </c>
      <c r="EF8" s="383" t="s">
        <v>44</v>
      </c>
      <c r="EG8" s="383" t="s">
        <v>44</v>
      </c>
      <c r="EH8" s="383" t="s">
        <v>44</v>
      </c>
      <c r="EI8" s="383" t="s">
        <v>44</v>
      </c>
      <c r="EJ8" s="383" t="s">
        <v>44</v>
      </c>
      <c r="EK8" s="383" t="s">
        <v>44</v>
      </c>
      <c r="EL8" s="383" t="s">
        <v>867</v>
      </c>
      <c r="EM8" s="417" t="s">
        <v>44</v>
      </c>
      <c r="EN8" s="401" t="s">
        <v>482</v>
      </c>
      <c r="EO8" s="401" t="s">
        <v>44</v>
      </c>
      <c r="EP8" s="401" t="s">
        <v>17</v>
      </c>
      <c r="EQ8" s="405" t="s">
        <v>44</v>
      </c>
      <c r="ER8" s="405">
        <v>10</v>
      </c>
      <c r="ES8" s="405" t="s">
        <v>14</v>
      </c>
      <c r="ET8" s="401" t="s">
        <v>39</v>
      </c>
      <c r="EU8" s="399">
        <v>1</v>
      </c>
      <c r="EV8" s="400" t="s">
        <v>17387</v>
      </c>
      <c r="EW8" s="399">
        <v>0</v>
      </c>
      <c r="EX8" s="398" t="s">
        <v>44</v>
      </c>
      <c r="EY8" s="398">
        <v>0</v>
      </c>
      <c r="EZ8" s="399" t="s">
        <v>44</v>
      </c>
      <c r="FA8" s="406">
        <v>0</v>
      </c>
      <c r="FB8" s="399" t="s">
        <v>44</v>
      </c>
      <c r="FC8" s="399" t="s">
        <v>39</v>
      </c>
      <c r="FD8" s="399">
        <v>1</v>
      </c>
      <c r="FE8" s="398">
        <v>0</v>
      </c>
      <c r="FF8" s="399">
        <v>0</v>
      </c>
      <c r="FG8" s="399">
        <v>0</v>
      </c>
      <c r="FH8" s="399" t="s">
        <v>44</v>
      </c>
      <c r="FI8" s="529" t="s">
        <v>18054</v>
      </c>
      <c r="FJ8" s="529" t="s">
        <v>18055</v>
      </c>
      <c r="FK8" s="530" t="s">
        <v>18056</v>
      </c>
      <c r="FL8" s="531" t="s">
        <v>18057</v>
      </c>
      <c r="FM8" s="400" t="s">
        <v>18058</v>
      </c>
      <c r="FN8" s="399" t="s">
        <v>834</v>
      </c>
      <c r="FO8" s="398" t="s">
        <v>834</v>
      </c>
    </row>
    <row r="9" spans="1:171" s="1" customFormat="1" ht="12.75" customHeight="1" thickBot="1" x14ac:dyDescent="0.35">
      <c r="A9" s="370">
        <v>73</v>
      </c>
      <c r="B9" s="421" t="s">
        <v>14414</v>
      </c>
      <c r="C9" s="398" t="s">
        <v>19694</v>
      </c>
      <c r="D9" s="398" t="s">
        <v>19694</v>
      </c>
      <c r="E9" s="422" t="s">
        <v>13442</v>
      </c>
      <c r="F9" s="418" t="s">
        <v>44</v>
      </c>
      <c r="G9" s="418" t="s">
        <v>378</v>
      </c>
      <c r="H9" s="418" t="s">
        <v>58</v>
      </c>
      <c r="I9" s="418" t="s">
        <v>44</v>
      </c>
      <c r="J9" s="418" t="s">
        <v>20</v>
      </c>
      <c r="K9" s="422" t="s">
        <v>44</v>
      </c>
      <c r="L9" s="422" t="s">
        <v>46</v>
      </c>
      <c r="M9" s="372" t="s">
        <v>14</v>
      </c>
      <c r="N9" s="398" t="s">
        <v>17</v>
      </c>
      <c r="O9" s="400">
        <v>48</v>
      </c>
      <c r="P9" s="398" t="s">
        <v>16374</v>
      </c>
      <c r="Q9" s="417" t="s">
        <v>18163</v>
      </c>
      <c r="R9" s="692" t="s">
        <v>22</v>
      </c>
      <c r="S9" s="399" t="s">
        <v>44</v>
      </c>
      <c r="T9" s="422" t="s">
        <v>44</v>
      </c>
      <c r="U9" s="422" t="s">
        <v>54</v>
      </c>
      <c r="V9" s="418" t="s">
        <v>37</v>
      </c>
      <c r="W9" s="398" t="s">
        <v>64</v>
      </c>
      <c r="X9" s="418">
        <v>1</v>
      </c>
      <c r="Y9" s="423">
        <v>1200</v>
      </c>
      <c r="Z9" s="422" t="s">
        <v>24</v>
      </c>
      <c r="AA9" s="422" t="s">
        <v>18164</v>
      </c>
      <c r="AB9" s="399" t="s">
        <v>14</v>
      </c>
      <c r="AC9" s="399" t="s">
        <v>68</v>
      </c>
      <c r="AD9" s="399" t="s">
        <v>14</v>
      </c>
      <c r="AE9" s="399" t="s">
        <v>39</v>
      </c>
      <c r="AF9" s="399" t="s">
        <v>68</v>
      </c>
      <c r="AG9" s="399" t="s">
        <v>38</v>
      </c>
      <c r="AH9" s="399">
        <v>1</v>
      </c>
      <c r="AI9" s="399">
        <v>30</v>
      </c>
      <c r="AJ9" s="399" t="s">
        <v>483</v>
      </c>
      <c r="AK9" s="418" t="s">
        <v>44</v>
      </c>
      <c r="AL9" s="399">
        <v>3</v>
      </c>
      <c r="AM9" s="398" t="s">
        <v>37</v>
      </c>
      <c r="AN9" s="399" t="s">
        <v>14</v>
      </c>
      <c r="AO9" s="418">
        <v>50</v>
      </c>
      <c r="AP9" s="399" t="s">
        <v>44</v>
      </c>
      <c r="AQ9" s="422" t="s">
        <v>17</v>
      </c>
      <c r="AR9" s="422" t="s">
        <v>44</v>
      </c>
      <c r="AS9" s="399" t="s">
        <v>44</v>
      </c>
      <c r="AT9" s="399">
        <v>0</v>
      </c>
      <c r="AU9" s="398" t="s">
        <v>44</v>
      </c>
      <c r="AV9" s="418">
        <v>0</v>
      </c>
      <c r="AW9" s="422" t="s">
        <v>44</v>
      </c>
      <c r="AX9" s="399">
        <v>0</v>
      </c>
      <c r="AY9" s="418">
        <v>0</v>
      </c>
      <c r="AZ9" s="422" t="s">
        <v>14</v>
      </c>
      <c r="BA9" s="399" t="s">
        <v>18165</v>
      </c>
      <c r="BB9" s="422" t="s">
        <v>486</v>
      </c>
      <c r="BC9" s="422">
        <v>3</v>
      </c>
      <c r="BD9" s="399">
        <v>100</v>
      </c>
      <c r="BE9" s="417">
        <v>0</v>
      </c>
      <c r="BF9" s="400" t="s">
        <v>44</v>
      </c>
      <c r="BG9" s="399">
        <v>0</v>
      </c>
      <c r="BH9" s="399" t="s">
        <v>44</v>
      </c>
      <c r="BI9" s="399" t="s">
        <v>44</v>
      </c>
      <c r="BJ9" s="428" t="s">
        <v>44</v>
      </c>
      <c r="BK9" s="428">
        <v>0</v>
      </c>
      <c r="BL9" s="399" t="s">
        <v>44</v>
      </c>
      <c r="BM9" s="430" t="s">
        <v>44</v>
      </c>
      <c r="BN9" s="429" t="s">
        <v>44</v>
      </c>
      <c r="BO9" s="429">
        <v>0</v>
      </c>
      <c r="BP9" s="430" t="s">
        <v>44</v>
      </c>
      <c r="BQ9" s="429" t="s">
        <v>44</v>
      </c>
      <c r="BR9" s="429" t="s">
        <v>44</v>
      </c>
      <c r="BS9" s="378">
        <v>0</v>
      </c>
      <c r="BT9" s="422" t="s">
        <v>44</v>
      </c>
      <c r="BU9" s="422" t="s">
        <v>44</v>
      </c>
      <c r="BV9" s="399" t="s">
        <v>44</v>
      </c>
      <c r="BW9" s="422">
        <v>0</v>
      </c>
      <c r="BX9" s="399" t="s">
        <v>44</v>
      </c>
      <c r="BY9" s="422" t="s">
        <v>44</v>
      </c>
      <c r="BZ9" s="399" t="s">
        <v>44</v>
      </c>
      <c r="CA9" s="399">
        <v>0</v>
      </c>
      <c r="CB9" s="399" t="s">
        <v>44</v>
      </c>
      <c r="CC9" s="399" t="s">
        <v>44</v>
      </c>
      <c r="CD9" s="399" t="s">
        <v>44</v>
      </c>
      <c r="CE9" s="399">
        <v>0</v>
      </c>
      <c r="CF9" s="399" t="s">
        <v>44</v>
      </c>
      <c r="CG9" s="399" t="s">
        <v>44</v>
      </c>
      <c r="CH9" s="422" t="s">
        <v>44</v>
      </c>
      <c r="CI9" s="417" t="s">
        <v>484</v>
      </c>
      <c r="CJ9" s="399">
        <v>0</v>
      </c>
      <c r="CK9" s="418">
        <v>100</v>
      </c>
      <c r="CL9" s="379">
        <v>0</v>
      </c>
      <c r="CM9" s="431">
        <v>0</v>
      </c>
      <c r="CN9" s="431" t="s">
        <v>44</v>
      </c>
      <c r="CO9" s="379" t="s">
        <v>44</v>
      </c>
      <c r="CP9" s="432" t="s">
        <v>44</v>
      </c>
      <c r="CQ9" s="380" t="s">
        <v>44</v>
      </c>
      <c r="CR9" s="380" t="s">
        <v>44</v>
      </c>
      <c r="CS9" s="380" t="s">
        <v>44</v>
      </c>
      <c r="CT9" s="381" t="s">
        <v>44</v>
      </c>
      <c r="CU9" s="381" t="s">
        <v>44</v>
      </c>
      <c r="CV9" s="381" t="s">
        <v>63</v>
      </c>
      <c r="CW9" s="381">
        <v>0</v>
      </c>
      <c r="CX9" s="382">
        <v>100</v>
      </c>
      <c r="CY9" s="382">
        <v>0</v>
      </c>
      <c r="CZ9" s="382">
        <v>0</v>
      </c>
      <c r="DA9" s="382">
        <v>0</v>
      </c>
      <c r="DB9" s="433">
        <v>0</v>
      </c>
      <c r="DC9" s="538">
        <f t="shared" si="0"/>
        <v>100</v>
      </c>
      <c r="DD9" s="433" t="s">
        <v>18166</v>
      </c>
      <c r="DE9" s="433">
        <v>42</v>
      </c>
      <c r="DF9" s="434" t="s">
        <v>17369</v>
      </c>
      <c r="DG9" s="435" t="s">
        <v>17</v>
      </c>
      <c r="DH9" s="435" t="s">
        <v>44</v>
      </c>
      <c r="DI9" s="435" t="s">
        <v>44</v>
      </c>
      <c r="DJ9" s="442" t="s">
        <v>44</v>
      </c>
      <c r="DK9" s="436" t="s">
        <v>14</v>
      </c>
      <c r="DL9" s="436" t="s">
        <v>17370</v>
      </c>
      <c r="DM9" s="436" t="s">
        <v>14</v>
      </c>
      <c r="DN9" s="443" t="s">
        <v>40</v>
      </c>
      <c r="DO9" s="388" t="s">
        <v>31</v>
      </c>
      <c r="DP9" s="388" t="s">
        <v>17</v>
      </c>
      <c r="DQ9" s="388" t="s">
        <v>44</v>
      </c>
      <c r="DR9" s="388" t="s">
        <v>44</v>
      </c>
      <c r="DS9" s="437" t="s">
        <v>32</v>
      </c>
      <c r="DT9" s="438" t="s">
        <v>44</v>
      </c>
      <c r="DU9" s="438" t="s">
        <v>32</v>
      </c>
      <c r="DV9" s="392" t="s">
        <v>44</v>
      </c>
      <c r="DW9" s="392">
        <v>2.5</v>
      </c>
      <c r="DX9" s="392" t="s">
        <v>17</v>
      </c>
      <c r="DY9" s="393" t="s">
        <v>33</v>
      </c>
      <c r="DZ9" s="394" t="s">
        <v>18167</v>
      </c>
      <c r="EA9" s="394" t="s">
        <v>13470</v>
      </c>
      <c r="EB9" s="394" t="s">
        <v>18168</v>
      </c>
      <c r="EC9" s="394" t="s">
        <v>44</v>
      </c>
      <c r="ED9" s="394" t="s">
        <v>44</v>
      </c>
      <c r="EE9" s="434" t="s">
        <v>18169</v>
      </c>
      <c r="EF9" s="383" t="s">
        <v>44</v>
      </c>
      <c r="EG9" s="433" t="s">
        <v>44</v>
      </c>
      <c r="EH9" s="383" t="s">
        <v>44</v>
      </c>
      <c r="EI9" s="383" t="s">
        <v>44</v>
      </c>
      <c r="EJ9" s="383" t="s">
        <v>44</v>
      </c>
      <c r="EK9" s="383" t="s">
        <v>44</v>
      </c>
      <c r="EL9" s="383" t="s">
        <v>722</v>
      </c>
      <c r="EM9" s="427" t="s">
        <v>44</v>
      </c>
      <c r="EN9" s="423" t="s">
        <v>723</v>
      </c>
      <c r="EO9" s="423" t="s">
        <v>44</v>
      </c>
      <c r="EP9" s="401" t="s">
        <v>17</v>
      </c>
      <c r="EQ9" s="405" t="s">
        <v>44</v>
      </c>
      <c r="ER9" s="405">
        <v>0</v>
      </c>
      <c r="ES9" s="405" t="s">
        <v>14</v>
      </c>
      <c r="ET9" s="401" t="s">
        <v>17456</v>
      </c>
      <c r="EU9" s="422">
        <v>1</v>
      </c>
      <c r="EV9" s="400" t="s">
        <v>17398</v>
      </c>
      <c r="EW9" s="422">
        <v>1</v>
      </c>
      <c r="EX9" s="418" t="s">
        <v>17688</v>
      </c>
      <c r="EY9" s="418">
        <v>0</v>
      </c>
      <c r="EZ9" s="422" t="s">
        <v>44</v>
      </c>
      <c r="FA9" s="406">
        <v>0</v>
      </c>
      <c r="FB9" s="422" t="s">
        <v>44</v>
      </c>
      <c r="FC9" s="399" t="s">
        <v>17456</v>
      </c>
      <c r="FD9" s="399">
        <v>1</v>
      </c>
      <c r="FE9" s="418">
        <v>1</v>
      </c>
      <c r="FF9" s="399">
        <v>0</v>
      </c>
      <c r="FG9" s="422">
        <v>0</v>
      </c>
      <c r="FH9" s="422" t="s">
        <v>44</v>
      </c>
      <c r="FI9" s="529" t="s">
        <v>18170</v>
      </c>
      <c r="FJ9" s="529" t="s">
        <v>18171</v>
      </c>
      <c r="FK9" s="530" t="s">
        <v>18172</v>
      </c>
      <c r="FL9" s="531" t="s">
        <v>18173</v>
      </c>
      <c r="FM9" s="417" t="s">
        <v>18174</v>
      </c>
      <c r="FN9" s="422" t="s">
        <v>18175</v>
      </c>
      <c r="FO9" s="418" t="s">
        <v>18176</v>
      </c>
    </row>
    <row r="10" spans="1:171" s="1" customFormat="1" ht="12.75" customHeight="1" thickBot="1" x14ac:dyDescent="0.35">
      <c r="A10" s="540">
        <v>95</v>
      </c>
      <c r="B10" s="397" t="s">
        <v>10423</v>
      </c>
      <c r="C10" s="398" t="s">
        <v>19694</v>
      </c>
      <c r="D10" s="398" t="s">
        <v>19694</v>
      </c>
      <c r="E10" s="399" t="s">
        <v>13442</v>
      </c>
      <c r="F10" s="398" t="s">
        <v>44</v>
      </c>
      <c r="G10" s="398" t="s">
        <v>369</v>
      </c>
      <c r="H10" s="398" t="s">
        <v>19</v>
      </c>
      <c r="I10" s="398" t="s">
        <v>44</v>
      </c>
      <c r="J10" s="398" t="s">
        <v>20</v>
      </c>
      <c r="K10" s="399" t="s">
        <v>44</v>
      </c>
      <c r="L10" s="399" t="s">
        <v>21</v>
      </c>
      <c r="M10" s="372" t="s">
        <v>14</v>
      </c>
      <c r="N10" s="398" t="s">
        <v>17</v>
      </c>
      <c r="O10" s="400">
        <v>347</v>
      </c>
      <c r="P10" s="398" t="s">
        <v>18045</v>
      </c>
      <c r="Q10" s="400" t="s">
        <v>18395</v>
      </c>
      <c r="R10" s="692" t="s">
        <v>47</v>
      </c>
      <c r="S10" s="399" t="s">
        <v>48</v>
      </c>
      <c r="T10" s="399" t="s">
        <v>44</v>
      </c>
      <c r="U10" s="399" t="s">
        <v>44</v>
      </c>
      <c r="V10" s="398" t="s">
        <v>44</v>
      </c>
      <c r="W10" s="398" t="s">
        <v>44</v>
      </c>
      <c r="X10" s="398" t="s">
        <v>44</v>
      </c>
      <c r="Y10" s="401" t="s">
        <v>44</v>
      </c>
      <c r="Z10" s="399" t="s">
        <v>44</v>
      </c>
      <c r="AA10" s="399" t="s">
        <v>44</v>
      </c>
      <c r="AB10" s="399" t="s">
        <v>14</v>
      </c>
      <c r="AC10" s="399" t="s">
        <v>68</v>
      </c>
      <c r="AD10" s="399" t="s">
        <v>14</v>
      </c>
      <c r="AE10" s="399" t="s">
        <v>48</v>
      </c>
      <c r="AF10" s="399" t="s">
        <v>68</v>
      </c>
      <c r="AG10" s="399" t="s">
        <v>38</v>
      </c>
      <c r="AH10" s="399">
        <v>1</v>
      </c>
      <c r="AI10" s="399">
        <v>30</v>
      </c>
      <c r="AJ10" s="399" t="s">
        <v>483</v>
      </c>
      <c r="AK10" s="398" t="s">
        <v>44</v>
      </c>
      <c r="AL10" s="399">
        <v>3</v>
      </c>
      <c r="AM10" s="398" t="s">
        <v>65</v>
      </c>
      <c r="AN10" s="399" t="s">
        <v>14</v>
      </c>
      <c r="AO10" s="398">
        <v>80</v>
      </c>
      <c r="AP10" s="399" t="s">
        <v>44</v>
      </c>
      <c r="AQ10" s="399" t="s">
        <v>17</v>
      </c>
      <c r="AR10" s="399" t="s">
        <v>44</v>
      </c>
      <c r="AS10" s="399" t="s">
        <v>44</v>
      </c>
      <c r="AT10" s="399">
        <v>0</v>
      </c>
      <c r="AU10" s="398" t="s">
        <v>44</v>
      </c>
      <c r="AV10" s="398">
        <v>0</v>
      </c>
      <c r="AW10" s="399" t="s">
        <v>44</v>
      </c>
      <c r="AX10" s="399">
        <v>0</v>
      </c>
      <c r="AY10" s="398">
        <v>0</v>
      </c>
      <c r="AZ10" s="422" t="s">
        <v>14</v>
      </c>
      <c r="BA10" s="422" t="s">
        <v>13455</v>
      </c>
      <c r="BB10" s="399" t="s">
        <v>486</v>
      </c>
      <c r="BC10" s="399">
        <v>2</v>
      </c>
      <c r="BD10" s="399">
        <v>100</v>
      </c>
      <c r="BE10" s="400">
        <v>0</v>
      </c>
      <c r="BF10" s="398" t="s">
        <v>44</v>
      </c>
      <c r="BG10" s="398">
        <v>0</v>
      </c>
      <c r="BH10" s="399" t="s">
        <v>44</v>
      </c>
      <c r="BI10" s="399" t="s">
        <v>44</v>
      </c>
      <c r="BJ10" s="373" t="s">
        <v>44</v>
      </c>
      <c r="BK10" s="428">
        <v>0</v>
      </c>
      <c r="BL10" s="399" t="s">
        <v>44</v>
      </c>
      <c r="BM10" s="376" t="s">
        <v>44</v>
      </c>
      <c r="BN10" s="377" t="s">
        <v>44</v>
      </c>
      <c r="BO10" s="377">
        <v>0</v>
      </c>
      <c r="BP10" s="376" t="s">
        <v>44</v>
      </c>
      <c r="BQ10" s="377" t="s">
        <v>44</v>
      </c>
      <c r="BR10" s="377" t="s">
        <v>44</v>
      </c>
      <c r="BS10" s="408">
        <v>0</v>
      </c>
      <c r="BT10" s="399" t="s">
        <v>44</v>
      </c>
      <c r="BU10" s="399" t="s">
        <v>44</v>
      </c>
      <c r="BV10" s="399" t="s">
        <v>44</v>
      </c>
      <c r="BW10" s="399">
        <v>0</v>
      </c>
      <c r="BX10" s="399" t="s">
        <v>44</v>
      </c>
      <c r="BY10" s="399" t="s">
        <v>44</v>
      </c>
      <c r="BZ10" s="399" t="s">
        <v>44</v>
      </c>
      <c r="CA10" s="399">
        <v>0</v>
      </c>
      <c r="CB10" s="399" t="s">
        <v>44</v>
      </c>
      <c r="CC10" s="399" t="s">
        <v>44</v>
      </c>
      <c r="CD10" s="399" t="s">
        <v>44</v>
      </c>
      <c r="CE10" s="399">
        <v>0</v>
      </c>
      <c r="CF10" s="399" t="s">
        <v>44</v>
      </c>
      <c r="CG10" s="399" t="s">
        <v>44</v>
      </c>
      <c r="CH10" s="399" t="s">
        <v>44</v>
      </c>
      <c r="CI10" s="398" t="s">
        <v>484</v>
      </c>
      <c r="CJ10" s="398">
        <v>0</v>
      </c>
      <c r="CK10" s="398">
        <v>100</v>
      </c>
      <c r="CL10" s="379">
        <v>0</v>
      </c>
      <c r="CM10" s="379">
        <v>0</v>
      </c>
      <c r="CN10" s="379" t="s">
        <v>44</v>
      </c>
      <c r="CO10" s="379" t="s">
        <v>44</v>
      </c>
      <c r="CP10" s="432" t="s">
        <v>44</v>
      </c>
      <c r="CQ10" s="380" t="s">
        <v>44</v>
      </c>
      <c r="CR10" s="380" t="s">
        <v>44</v>
      </c>
      <c r="CS10" s="380" t="s">
        <v>44</v>
      </c>
      <c r="CT10" s="381" t="s">
        <v>44</v>
      </c>
      <c r="CU10" s="381" t="s">
        <v>44</v>
      </c>
      <c r="CV10" s="381" t="s">
        <v>91</v>
      </c>
      <c r="CW10" s="381">
        <v>100</v>
      </c>
      <c r="CX10" s="382">
        <v>0</v>
      </c>
      <c r="CY10" s="382">
        <v>0</v>
      </c>
      <c r="CZ10" s="382">
        <v>0</v>
      </c>
      <c r="DA10" s="382">
        <v>0</v>
      </c>
      <c r="DB10" s="383">
        <v>0</v>
      </c>
      <c r="DC10" s="538">
        <f t="shared" si="0"/>
        <v>100</v>
      </c>
      <c r="DD10" s="383" t="s">
        <v>18396</v>
      </c>
      <c r="DE10" s="383">
        <v>57</v>
      </c>
      <c r="DF10" s="384" t="s">
        <v>17369</v>
      </c>
      <c r="DG10" s="385" t="s">
        <v>14</v>
      </c>
      <c r="DH10" s="385" t="s">
        <v>721</v>
      </c>
      <c r="DI10" s="385" t="s">
        <v>13458</v>
      </c>
      <c r="DJ10" s="413" t="s">
        <v>44</v>
      </c>
      <c r="DK10" s="436" t="s">
        <v>17</v>
      </c>
      <c r="DL10" s="386" t="s">
        <v>44</v>
      </c>
      <c r="DM10" s="386" t="s">
        <v>14</v>
      </c>
      <c r="DN10" s="387" t="s">
        <v>748</v>
      </c>
      <c r="DO10" s="388" t="s">
        <v>31</v>
      </c>
      <c r="DP10" s="388" t="s">
        <v>14</v>
      </c>
      <c r="DQ10" s="388" t="s">
        <v>30</v>
      </c>
      <c r="DR10" s="388" t="s">
        <v>18397</v>
      </c>
      <c r="DS10" s="389" t="s">
        <v>32</v>
      </c>
      <c r="DT10" s="392" t="s">
        <v>44</v>
      </c>
      <c r="DU10" s="392" t="s">
        <v>32</v>
      </c>
      <c r="DV10" s="392" t="s">
        <v>44</v>
      </c>
      <c r="DW10" s="392">
        <v>3</v>
      </c>
      <c r="DX10" s="392" t="s">
        <v>17</v>
      </c>
      <c r="DY10" s="444" t="s">
        <v>33</v>
      </c>
      <c r="DZ10" s="445" t="s">
        <v>34</v>
      </c>
      <c r="EA10" s="445" t="s">
        <v>18398</v>
      </c>
      <c r="EB10" s="445" t="s">
        <v>18399</v>
      </c>
      <c r="EC10" s="445" t="s">
        <v>44</v>
      </c>
      <c r="ED10" s="445" t="s">
        <v>44</v>
      </c>
      <c r="EE10" s="384" t="s">
        <v>44</v>
      </c>
      <c r="EF10" s="383" t="s">
        <v>33</v>
      </c>
      <c r="EG10" s="383" t="s">
        <v>18400</v>
      </c>
      <c r="EH10" s="383" t="s">
        <v>487</v>
      </c>
      <c r="EI10" s="383" t="s">
        <v>44</v>
      </c>
      <c r="EJ10" s="383" t="s">
        <v>44</v>
      </c>
      <c r="EK10" s="383" t="s">
        <v>44</v>
      </c>
      <c r="EL10" s="383" t="s">
        <v>732</v>
      </c>
      <c r="EM10" s="398" t="s">
        <v>44</v>
      </c>
      <c r="EN10" s="399" t="s">
        <v>723</v>
      </c>
      <c r="EO10" s="399" t="s">
        <v>44</v>
      </c>
      <c r="EP10" s="401" t="s">
        <v>17</v>
      </c>
      <c r="EQ10" s="405" t="s">
        <v>44</v>
      </c>
      <c r="ER10" s="405">
        <v>5</v>
      </c>
      <c r="ES10" s="405" t="s">
        <v>14</v>
      </c>
      <c r="ET10" s="401" t="s">
        <v>17758</v>
      </c>
      <c r="EU10" s="399">
        <v>0</v>
      </c>
      <c r="EV10" s="400" t="s">
        <v>44</v>
      </c>
      <c r="EW10" s="399">
        <v>1</v>
      </c>
      <c r="EX10" s="398" t="s">
        <v>17398</v>
      </c>
      <c r="EY10" s="398">
        <v>1</v>
      </c>
      <c r="EZ10" s="398" t="s">
        <v>17398</v>
      </c>
      <c r="FA10" s="399">
        <v>0</v>
      </c>
      <c r="FB10" s="399" t="s">
        <v>44</v>
      </c>
      <c r="FC10" s="399" t="s">
        <v>17558</v>
      </c>
      <c r="FD10" s="399">
        <v>1</v>
      </c>
      <c r="FE10" s="398">
        <v>0</v>
      </c>
      <c r="FF10" s="399">
        <v>1</v>
      </c>
      <c r="FG10" s="399">
        <v>0</v>
      </c>
      <c r="FH10" s="399" t="s">
        <v>44</v>
      </c>
      <c r="FI10" s="529" t="s">
        <v>18401</v>
      </c>
      <c r="FJ10" s="529" t="s">
        <v>18402</v>
      </c>
      <c r="FK10" s="529" t="s">
        <v>18403</v>
      </c>
      <c r="FL10" s="529" t="s">
        <v>18404</v>
      </c>
      <c r="FM10" s="400" t="s">
        <v>18405</v>
      </c>
      <c r="FN10" s="398" t="s">
        <v>18406</v>
      </c>
      <c r="FO10" s="398" t="s">
        <v>18280</v>
      </c>
    </row>
    <row r="11" spans="1:171" s="1" customFormat="1" ht="12.75" customHeight="1" thickBot="1" x14ac:dyDescent="0.35">
      <c r="A11" s="370">
        <v>111</v>
      </c>
      <c r="B11" s="371" t="s">
        <v>2482</v>
      </c>
      <c r="C11" s="398" t="s">
        <v>19694</v>
      </c>
      <c r="D11" s="398" t="s">
        <v>19694</v>
      </c>
      <c r="E11" s="373" t="s">
        <v>13442</v>
      </c>
      <c r="F11" s="372" t="s">
        <v>44</v>
      </c>
      <c r="G11" s="372" t="s">
        <v>15850</v>
      </c>
      <c r="H11" s="372" t="s">
        <v>19</v>
      </c>
      <c r="I11" s="372" t="s">
        <v>44</v>
      </c>
      <c r="J11" s="372" t="s">
        <v>20</v>
      </c>
      <c r="K11" s="373" t="s">
        <v>44</v>
      </c>
      <c r="L11" s="373" t="s">
        <v>21</v>
      </c>
      <c r="M11" s="372" t="s">
        <v>14</v>
      </c>
      <c r="N11" s="372" t="s">
        <v>17</v>
      </c>
      <c r="O11" s="374">
        <v>4</v>
      </c>
      <c r="P11" s="372" t="s">
        <v>92</v>
      </c>
      <c r="Q11" s="374" t="s">
        <v>18541</v>
      </c>
      <c r="R11" s="692" t="s">
        <v>22</v>
      </c>
      <c r="S11" s="373" t="s">
        <v>44</v>
      </c>
      <c r="T11" s="373" t="s">
        <v>44</v>
      </c>
      <c r="U11" s="373" t="s">
        <v>23</v>
      </c>
      <c r="V11" s="372" t="s">
        <v>37</v>
      </c>
      <c r="W11" s="372" t="s">
        <v>25</v>
      </c>
      <c r="X11" s="372">
        <v>1</v>
      </c>
      <c r="Y11" s="375">
        <v>1440</v>
      </c>
      <c r="Z11" s="373" t="s">
        <v>24</v>
      </c>
      <c r="AA11" s="373" t="s">
        <v>18542</v>
      </c>
      <c r="AB11" s="373" t="s">
        <v>14</v>
      </c>
      <c r="AC11" s="373" t="s">
        <v>48</v>
      </c>
      <c r="AD11" s="373" t="s">
        <v>14</v>
      </c>
      <c r="AE11" s="373" t="s">
        <v>39</v>
      </c>
      <c r="AF11" s="373" t="s">
        <v>44</v>
      </c>
      <c r="AG11" s="373" t="s">
        <v>38</v>
      </c>
      <c r="AH11" s="373">
        <v>1</v>
      </c>
      <c r="AI11" s="373">
        <v>45</v>
      </c>
      <c r="AJ11" s="373" t="s">
        <v>483</v>
      </c>
      <c r="AK11" s="372" t="s">
        <v>44</v>
      </c>
      <c r="AL11" s="373">
        <v>7</v>
      </c>
      <c r="AM11" s="372" t="s">
        <v>17921</v>
      </c>
      <c r="AN11" s="373" t="s">
        <v>14</v>
      </c>
      <c r="AO11" s="372">
        <v>90</v>
      </c>
      <c r="AP11" s="373" t="s">
        <v>44</v>
      </c>
      <c r="AQ11" s="373" t="s">
        <v>17</v>
      </c>
      <c r="AR11" s="373" t="s">
        <v>44</v>
      </c>
      <c r="AS11" s="373" t="s">
        <v>44</v>
      </c>
      <c r="AT11" s="373">
        <v>0</v>
      </c>
      <c r="AU11" s="372" t="s">
        <v>44</v>
      </c>
      <c r="AV11" s="372">
        <v>0</v>
      </c>
      <c r="AW11" s="373" t="s">
        <v>44</v>
      </c>
      <c r="AX11" s="373">
        <v>0</v>
      </c>
      <c r="AY11" s="372">
        <v>0</v>
      </c>
      <c r="AZ11" s="428" t="s">
        <v>14</v>
      </c>
      <c r="BA11" s="428" t="s">
        <v>18543</v>
      </c>
      <c r="BB11" s="373" t="s">
        <v>731</v>
      </c>
      <c r="BC11" s="373">
        <v>6</v>
      </c>
      <c r="BD11" s="373">
        <v>100</v>
      </c>
      <c r="BE11" s="374">
        <v>0</v>
      </c>
      <c r="BF11" s="372" t="s">
        <v>44</v>
      </c>
      <c r="BG11" s="372">
        <v>0</v>
      </c>
      <c r="BH11" s="373" t="s">
        <v>44</v>
      </c>
      <c r="BI11" s="373" t="s">
        <v>44</v>
      </c>
      <c r="BJ11" s="373" t="s">
        <v>44</v>
      </c>
      <c r="BK11" s="373">
        <v>0</v>
      </c>
      <c r="BL11" s="373" t="s">
        <v>44</v>
      </c>
      <c r="BM11" s="376" t="s">
        <v>44</v>
      </c>
      <c r="BN11" s="377" t="s">
        <v>44</v>
      </c>
      <c r="BO11" s="377">
        <v>0</v>
      </c>
      <c r="BP11" s="376" t="s">
        <v>44</v>
      </c>
      <c r="BQ11" s="377" t="s">
        <v>44</v>
      </c>
      <c r="BR11" s="377" t="s">
        <v>44</v>
      </c>
      <c r="BS11" s="378">
        <v>10</v>
      </c>
      <c r="BT11" s="373">
        <v>0</v>
      </c>
      <c r="BU11" s="373">
        <v>100</v>
      </c>
      <c r="BV11" s="373" t="s">
        <v>18508</v>
      </c>
      <c r="BW11" s="373">
        <v>0</v>
      </c>
      <c r="BX11" s="373" t="s">
        <v>44</v>
      </c>
      <c r="BY11" s="373" t="s">
        <v>44</v>
      </c>
      <c r="BZ11" s="374" t="s">
        <v>44</v>
      </c>
      <c r="CA11" s="373">
        <v>0</v>
      </c>
      <c r="CB11" s="373" t="s">
        <v>44</v>
      </c>
      <c r="CC11" s="373" t="s">
        <v>44</v>
      </c>
      <c r="CD11" s="373" t="s">
        <v>44</v>
      </c>
      <c r="CE11" s="373">
        <v>0</v>
      </c>
      <c r="CF11" s="373" t="s">
        <v>44</v>
      </c>
      <c r="CG11" s="373" t="s">
        <v>44</v>
      </c>
      <c r="CH11" s="373" t="s">
        <v>44</v>
      </c>
      <c r="CI11" s="372" t="s">
        <v>484</v>
      </c>
      <c r="CJ11" s="372">
        <v>0</v>
      </c>
      <c r="CK11" s="372">
        <v>100</v>
      </c>
      <c r="CL11" s="379">
        <v>0</v>
      </c>
      <c r="CM11" s="379">
        <v>0</v>
      </c>
      <c r="CN11" s="379" t="s">
        <v>44</v>
      </c>
      <c r="CO11" s="379" t="s">
        <v>44</v>
      </c>
      <c r="CP11" s="432" t="s">
        <v>44</v>
      </c>
      <c r="CQ11" s="380" t="s">
        <v>44</v>
      </c>
      <c r="CR11" s="380" t="s">
        <v>44</v>
      </c>
      <c r="CS11" s="380" t="s">
        <v>44</v>
      </c>
      <c r="CT11" s="381" t="s">
        <v>44</v>
      </c>
      <c r="CU11" s="381" t="s">
        <v>44</v>
      </c>
      <c r="CV11" s="381" t="s">
        <v>63</v>
      </c>
      <c r="CW11" s="381">
        <v>0</v>
      </c>
      <c r="CX11" s="382">
        <v>100</v>
      </c>
      <c r="CY11" s="382">
        <v>0</v>
      </c>
      <c r="CZ11" s="382">
        <v>0</v>
      </c>
      <c r="DA11" s="382">
        <v>0</v>
      </c>
      <c r="DB11" s="383">
        <v>0</v>
      </c>
      <c r="DC11" s="538">
        <f t="shared" si="0"/>
        <v>100</v>
      </c>
      <c r="DD11" s="383" t="s">
        <v>18544</v>
      </c>
      <c r="DE11" s="383">
        <v>18</v>
      </c>
      <c r="DF11" s="384" t="s">
        <v>17369</v>
      </c>
      <c r="DG11" s="435" t="s">
        <v>14</v>
      </c>
      <c r="DH11" s="385" t="s">
        <v>738</v>
      </c>
      <c r="DI11" s="385" t="s">
        <v>747</v>
      </c>
      <c r="DJ11" s="385" t="s">
        <v>44</v>
      </c>
      <c r="DK11" s="386" t="s">
        <v>17</v>
      </c>
      <c r="DL11" s="386" t="s">
        <v>44</v>
      </c>
      <c r="DM11" s="386" t="s">
        <v>14</v>
      </c>
      <c r="DN11" s="387" t="s">
        <v>748</v>
      </c>
      <c r="DO11" s="388" t="s">
        <v>31</v>
      </c>
      <c r="DP11" s="388" t="s">
        <v>14</v>
      </c>
      <c r="DQ11" s="388" t="s">
        <v>30</v>
      </c>
      <c r="DR11" s="388" t="s">
        <v>18545</v>
      </c>
      <c r="DS11" s="389" t="s">
        <v>32</v>
      </c>
      <c r="DT11" s="392" t="s">
        <v>44</v>
      </c>
      <c r="DU11" s="392" t="s">
        <v>32</v>
      </c>
      <c r="DV11" s="392" t="s">
        <v>44</v>
      </c>
      <c r="DW11" s="392">
        <v>4</v>
      </c>
      <c r="DX11" s="392" t="s">
        <v>14</v>
      </c>
      <c r="DY11" s="444" t="s">
        <v>33</v>
      </c>
      <c r="DZ11" s="445" t="s">
        <v>34</v>
      </c>
      <c r="EA11" s="395" t="s">
        <v>18511</v>
      </c>
      <c r="EB11" s="395" t="s">
        <v>18546</v>
      </c>
      <c r="EC11" s="395" t="s">
        <v>44</v>
      </c>
      <c r="ED11" s="395" t="s">
        <v>44</v>
      </c>
      <c r="EE11" s="384" t="s">
        <v>44</v>
      </c>
      <c r="EF11" s="383" t="s">
        <v>44</v>
      </c>
      <c r="EG11" s="383" t="s">
        <v>44</v>
      </c>
      <c r="EH11" s="383" t="s">
        <v>44</v>
      </c>
      <c r="EI11" s="383" t="s">
        <v>44</v>
      </c>
      <c r="EJ11" s="383" t="s">
        <v>44</v>
      </c>
      <c r="EK11" s="383" t="s">
        <v>44</v>
      </c>
      <c r="EL11" s="383" t="s">
        <v>13481</v>
      </c>
      <c r="EM11" s="374" t="s">
        <v>44</v>
      </c>
      <c r="EN11" s="373" t="s">
        <v>482</v>
      </c>
      <c r="EO11" s="373" t="s">
        <v>44</v>
      </c>
      <c r="EP11" s="375" t="s">
        <v>17</v>
      </c>
      <c r="EQ11" s="396" t="s">
        <v>44</v>
      </c>
      <c r="ER11" s="396">
        <v>10</v>
      </c>
      <c r="ES11" s="396" t="s">
        <v>14</v>
      </c>
      <c r="ET11" s="375" t="s">
        <v>17407</v>
      </c>
      <c r="EU11" s="373">
        <v>1</v>
      </c>
      <c r="EV11" s="374" t="s">
        <v>17387</v>
      </c>
      <c r="EW11" s="373">
        <v>0</v>
      </c>
      <c r="EX11" s="372" t="s">
        <v>44</v>
      </c>
      <c r="EY11" s="372">
        <v>1</v>
      </c>
      <c r="EZ11" s="372" t="s">
        <v>17373</v>
      </c>
      <c r="FA11" s="373">
        <v>0</v>
      </c>
      <c r="FB11" s="373" t="s">
        <v>44</v>
      </c>
      <c r="FC11" s="373" t="s">
        <v>39</v>
      </c>
      <c r="FD11" s="373">
        <v>1</v>
      </c>
      <c r="FE11" s="372">
        <v>0</v>
      </c>
      <c r="FF11" s="373">
        <v>0</v>
      </c>
      <c r="FG11" s="373">
        <v>0</v>
      </c>
      <c r="FH11" s="373" t="s">
        <v>44</v>
      </c>
      <c r="FI11" s="526" t="s">
        <v>18547</v>
      </c>
      <c r="FJ11" s="526" t="s">
        <v>18548</v>
      </c>
      <c r="FK11" s="526" t="s">
        <v>18549</v>
      </c>
      <c r="FL11" s="526" t="s">
        <v>18550</v>
      </c>
      <c r="FM11" s="374" t="s">
        <v>18551</v>
      </c>
      <c r="FN11" s="372" t="s">
        <v>834</v>
      </c>
      <c r="FO11" s="372" t="s">
        <v>834</v>
      </c>
    </row>
    <row r="12" spans="1:171" s="1" customFormat="1" ht="12.75" customHeight="1" thickBot="1" x14ac:dyDescent="0.35">
      <c r="A12" s="370">
        <v>124</v>
      </c>
      <c r="B12" s="397" t="s">
        <v>10542</v>
      </c>
      <c r="C12" s="398" t="s">
        <v>19694</v>
      </c>
      <c r="D12" s="398" t="s">
        <v>19694</v>
      </c>
      <c r="E12" s="399" t="s">
        <v>13442</v>
      </c>
      <c r="F12" s="398" t="s">
        <v>44</v>
      </c>
      <c r="G12" s="398" t="s">
        <v>369</v>
      </c>
      <c r="H12" s="398" t="s">
        <v>19</v>
      </c>
      <c r="I12" s="398" t="s">
        <v>44</v>
      </c>
      <c r="J12" s="398" t="s">
        <v>20</v>
      </c>
      <c r="K12" s="399" t="s">
        <v>44</v>
      </c>
      <c r="L12" s="399" t="s">
        <v>21</v>
      </c>
      <c r="M12" s="372" t="s">
        <v>14</v>
      </c>
      <c r="N12" s="398" t="s">
        <v>17</v>
      </c>
      <c r="O12" s="400">
        <v>21</v>
      </c>
      <c r="P12" s="398" t="s">
        <v>18684</v>
      </c>
      <c r="Q12" s="400" t="s">
        <v>18685</v>
      </c>
      <c r="R12" s="692" t="s">
        <v>22</v>
      </c>
      <c r="S12" s="399" t="s">
        <v>44</v>
      </c>
      <c r="T12" s="399" t="s">
        <v>44</v>
      </c>
      <c r="U12" s="399" t="s">
        <v>76</v>
      </c>
      <c r="V12" s="398" t="s">
        <v>44</v>
      </c>
      <c r="W12" s="398" t="s">
        <v>44</v>
      </c>
      <c r="X12" s="398" t="s">
        <v>44</v>
      </c>
      <c r="Y12" s="401" t="s">
        <v>44</v>
      </c>
      <c r="Z12" s="399" t="s">
        <v>44</v>
      </c>
      <c r="AA12" s="399" t="s">
        <v>44</v>
      </c>
      <c r="AB12" s="399" t="s">
        <v>14</v>
      </c>
      <c r="AC12" s="399" t="s">
        <v>68</v>
      </c>
      <c r="AD12" s="399" t="s">
        <v>14</v>
      </c>
      <c r="AE12" s="399" t="s">
        <v>39</v>
      </c>
      <c r="AF12" s="399" t="s">
        <v>44</v>
      </c>
      <c r="AG12" s="399" t="s">
        <v>26</v>
      </c>
      <c r="AH12" s="399">
        <v>1</v>
      </c>
      <c r="AI12" s="399">
        <v>60</v>
      </c>
      <c r="AJ12" s="399" t="s">
        <v>483</v>
      </c>
      <c r="AK12" s="398" t="s">
        <v>44</v>
      </c>
      <c r="AL12" s="399">
        <v>10</v>
      </c>
      <c r="AM12" s="398" t="s">
        <v>65</v>
      </c>
      <c r="AN12" s="399" t="s">
        <v>14</v>
      </c>
      <c r="AO12" s="398">
        <v>75</v>
      </c>
      <c r="AP12" s="399" t="s">
        <v>44</v>
      </c>
      <c r="AQ12" s="399" t="s">
        <v>17</v>
      </c>
      <c r="AR12" s="399" t="s">
        <v>44</v>
      </c>
      <c r="AS12" s="399" t="s">
        <v>44</v>
      </c>
      <c r="AT12" s="399">
        <v>0</v>
      </c>
      <c r="AU12" s="398" t="s">
        <v>44</v>
      </c>
      <c r="AV12" s="398">
        <v>0</v>
      </c>
      <c r="AW12" s="399" t="s">
        <v>44</v>
      </c>
      <c r="AX12" s="399">
        <v>0</v>
      </c>
      <c r="AY12" s="398">
        <v>0</v>
      </c>
      <c r="AZ12" s="399" t="s">
        <v>14</v>
      </c>
      <c r="BA12" s="399" t="s">
        <v>18686</v>
      </c>
      <c r="BB12" s="399" t="s">
        <v>1009</v>
      </c>
      <c r="BC12" s="399">
        <v>3</v>
      </c>
      <c r="BD12" s="399">
        <v>70</v>
      </c>
      <c r="BE12" s="400">
        <v>30</v>
      </c>
      <c r="BF12" s="398" t="s">
        <v>44</v>
      </c>
      <c r="BG12" s="398">
        <v>1</v>
      </c>
      <c r="BH12" s="399">
        <v>0</v>
      </c>
      <c r="BI12" s="399">
        <v>100</v>
      </c>
      <c r="BJ12" s="373" t="s">
        <v>18687</v>
      </c>
      <c r="BK12" s="373">
        <v>0</v>
      </c>
      <c r="BL12" s="399" t="s">
        <v>44</v>
      </c>
      <c r="BM12" s="402" t="s">
        <v>44</v>
      </c>
      <c r="BN12" s="403" t="s">
        <v>44</v>
      </c>
      <c r="BO12" s="403">
        <v>0</v>
      </c>
      <c r="BP12" s="402" t="s">
        <v>44</v>
      </c>
      <c r="BQ12" s="403" t="s">
        <v>44</v>
      </c>
      <c r="BR12" s="403" t="s">
        <v>44</v>
      </c>
      <c r="BS12" s="378">
        <v>0</v>
      </c>
      <c r="BT12" s="399" t="s">
        <v>44</v>
      </c>
      <c r="BU12" s="399" t="s">
        <v>44</v>
      </c>
      <c r="BV12" s="399" t="s">
        <v>44</v>
      </c>
      <c r="BW12" s="399">
        <v>0</v>
      </c>
      <c r="BX12" s="399" t="s">
        <v>44</v>
      </c>
      <c r="BY12" s="399" t="s">
        <v>44</v>
      </c>
      <c r="BZ12" s="399" t="s">
        <v>44</v>
      </c>
      <c r="CA12" s="399">
        <v>0</v>
      </c>
      <c r="CB12" s="399" t="s">
        <v>44</v>
      </c>
      <c r="CC12" s="399" t="s">
        <v>44</v>
      </c>
      <c r="CD12" s="399" t="s">
        <v>44</v>
      </c>
      <c r="CE12" s="399">
        <v>0</v>
      </c>
      <c r="CF12" s="399" t="s">
        <v>44</v>
      </c>
      <c r="CG12" s="399" t="s">
        <v>44</v>
      </c>
      <c r="CH12" s="399" t="s">
        <v>44</v>
      </c>
      <c r="CI12" s="398" t="s">
        <v>736</v>
      </c>
      <c r="CJ12" s="398">
        <v>10</v>
      </c>
      <c r="CK12" s="398">
        <v>90</v>
      </c>
      <c r="CL12" s="404">
        <v>0</v>
      </c>
      <c r="CM12" s="404">
        <v>0</v>
      </c>
      <c r="CN12" s="404" t="s">
        <v>44</v>
      </c>
      <c r="CO12" s="404" t="s">
        <v>13482</v>
      </c>
      <c r="CP12" s="432">
        <v>0</v>
      </c>
      <c r="CQ12" s="380">
        <v>100</v>
      </c>
      <c r="CR12" s="380">
        <v>0</v>
      </c>
      <c r="CS12" s="380">
        <v>0</v>
      </c>
      <c r="CT12" s="381">
        <v>0</v>
      </c>
      <c r="CU12" s="381" t="s">
        <v>44</v>
      </c>
      <c r="CV12" s="381" t="s">
        <v>91</v>
      </c>
      <c r="CW12" s="381">
        <v>100</v>
      </c>
      <c r="CX12" s="382">
        <v>0</v>
      </c>
      <c r="CY12" s="382">
        <v>0</v>
      </c>
      <c r="CZ12" s="382">
        <v>0</v>
      </c>
      <c r="DA12" s="382">
        <v>0</v>
      </c>
      <c r="DB12" s="383">
        <v>0</v>
      </c>
      <c r="DC12" s="538">
        <f t="shared" si="0"/>
        <v>100</v>
      </c>
      <c r="DD12" s="383" t="s">
        <v>18688</v>
      </c>
      <c r="DE12" s="383">
        <v>44</v>
      </c>
      <c r="DF12" s="384" t="s">
        <v>17369</v>
      </c>
      <c r="DG12" s="435" t="s">
        <v>14</v>
      </c>
      <c r="DH12" s="385" t="s">
        <v>721</v>
      </c>
      <c r="DI12" s="385" t="s">
        <v>13458</v>
      </c>
      <c r="DJ12" s="385" t="s">
        <v>44</v>
      </c>
      <c r="DK12" s="386" t="s">
        <v>14</v>
      </c>
      <c r="DL12" s="386" t="s">
        <v>17370</v>
      </c>
      <c r="DM12" s="386" t="s">
        <v>14</v>
      </c>
      <c r="DN12" s="387" t="s">
        <v>740</v>
      </c>
      <c r="DO12" s="388" t="s">
        <v>31</v>
      </c>
      <c r="DP12" s="388" t="s">
        <v>14</v>
      </c>
      <c r="DQ12" s="388" t="s">
        <v>30</v>
      </c>
      <c r="DR12" s="388" t="s">
        <v>18689</v>
      </c>
      <c r="DS12" s="389" t="s">
        <v>32</v>
      </c>
      <c r="DT12" s="392" t="s">
        <v>44</v>
      </c>
      <c r="DU12" s="439" t="s">
        <v>32</v>
      </c>
      <c r="DV12" s="392" t="s">
        <v>44</v>
      </c>
      <c r="DW12" s="392">
        <v>5</v>
      </c>
      <c r="DX12" s="392" t="s">
        <v>17</v>
      </c>
      <c r="DY12" s="444" t="s">
        <v>44</v>
      </c>
      <c r="DZ12" s="445" t="s">
        <v>44</v>
      </c>
      <c r="EA12" s="395" t="s">
        <v>44</v>
      </c>
      <c r="EB12" s="395" t="s">
        <v>44</v>
      </c>
      <c r="EC12" s="395" t="s">
        <v>44</v>
      </c>
      <c r="ED12" s="395" t="s">
        <v>44</v>
      </c>
      <c r="EE12" s="384" t="s">
        <v>44</v>
      </c>
      <c r="EF12" s="383" t="s">
        <v>33</v>
      </c>
      <c r="EG12" s="383" t="s">
        <v>758</v>
      </c>
      <c r="EH12" s="383" t="s">
        <v>883</v>
      </c>
      <c r="EI12" s="383" t="s">
        <v>44</v>
      </c>
      <c r="EJ12" s="383" t="s">
        <v>44</v>
      </c>
      <c r="EK12" s="383" t="s">
        <v>18690</v>
      </c>
      <c r="EL12" s="383" t="s">
        <v>18691</v>
      </c>
      <c r="EM12" s="400" t="s">
        <v>44</v>
      </c>
      <c r="EN12" s="399" t="s">
        <v>482</v>
      </c>
      <c r="EO12" s="399" t="s">
        <v>44</v>
      </c>
      <c r="EP12" s="400" t="s">
        <v>17</v>
      </c>
      <c r="EQ12" s="400" t="s">
        <v>44</v>
      </c>
      <c r="ER12" s="405">
        <v>5</v>
      </c>
      <c r="ES12" s="405" t="s">
        <v>14</v>
      </c>
      <c r="ET12" s="401" t="s">
        <v>17456</v>
      </c>
      <c r="EU12" s="399">
        <v>1</v>
      </c>
      <c r="EV12" s="400" t="s">
        <v>17398</v>
      </c>
      <c r="EW12" s="399">
        <v>1</v>
      </c>
      <c r="EX12" s="398" t="s">
        <v>17688</v>
      </c>
      <c r="EY12" s="398">
        <v>0</v>
      </c>
      <c r="EZ12" s="398" t="s">
        <v>44</v>
      </c>
      <c r="FA12" s="406">
        <v>0</v>
      </c>
      <c r="FB12" s="399" t="s">
        <v>44</v>
      </c>
      <c r="FC12" s="399" t="s">
        <v>17456</v>
      </c>
      <c r="FD12" s="399">
        <v>1</v>
      </c>
      <c r="FE12" s="398">
        <v>1</v>
      </c>
      <c r="FF12" s="399">
        <v>0</v>
      </c>
      <c r="FG12" s="399">
        <v>0</v>
      </c>
      <c r="FH12" s="399" t="s">
        <v>44</v>
      </c>
      <c r="FI12" s="529" t="s">
        <v>18692</v>
      </c>
      <c r="FJ12" s="529" t="s">
        <v>18693</v>
      </c>
      <c r="FK12" s="529" t="s">
        <v>18694</v>
      </c>
      <c r="FL12" s="529" t="s">
        <v>18695</v>
      </c>
      <c r="FM12" s="400" t="s">
        <v>18696</v>
      </c>
      <c r="FN12" s="398" t="s">
        <v>18697</v>
      </c>
      <c r="FO12" s="398" t="s">
        <v>18698</v>
      </c>
    </row>
    <row r="13" spans="1:171" s="1" customFormat="1" ht="12.75" customHeight="1" thickBot="1" x14ac:dyDescent="0.35">
      <c r="A13" s="370">
        <v>127</v>
      </c>
      <c r="B13" s="397" t="s">
        <v>10287</v>
      </c>
      <c r="C13" s="398" t="s">
        <v>19694</v>
      </c>
      <c r="D13" s="398" t="s">
        <v>19694</v>
      </c>
      <c r="E13" s="399" t="s">
        <v>13442</v>
      </c>
      <c r="F13" s="398" t="s">
        <v>44</v>
      </c>
      <c r="G13" s="398" t="s">
        <v>376</v>
      </c>
      <c r="H13" s="398" t="s">
        <v>19</v>
      </c>
      <c r="I13" s="398" t="s">
        <v>44</v>
      </c>
      <c r="J13" s="398" t="s">
        <v>20</v>
      </c>
      <c r="K13" s="399" t="s">
        <v>44</v>
      </c>
      <c r="L13" s="399" t="s">
        <v>18619</v>
      </c>
      <c r="M13" s="372" t="s">
        <v>14</v>
      </c>
      <c r="N13" s="398" t="s">
        <v>17</v>
      </c>
      <c r="O13" s="400">
        <v>60</v>
      </c>
      <c r="P13" s="398" t="s">
        <v>18727</v>
      </c>
      <c r="Q13" s="400" t="s">
        <v>18728</v>
      </c>
      <c r="R13" s="692" t="s">
        <v>22</v>
      </c>
      <c r="S13" s="399" t="s">
        <v>44</v>
      </c>
      <c r="T13" s="399" t="s">
        <v>44</v>
      </c>
      <c r="U13" s="399" t="s">
        <v>54</v>
      </c>
      <c r="V13" s="398" t="s">
        <v>27</v>
      </c>
      <c r="W13" s="398" t="s">
        <v>26</v>
      </c>
      <c r="X13" s="398">
        <v>3</v>
      </c>
      <c r="Y13" s="401">
        <v>480</v>
      </c>
      <c r="Z13" s="399" t="s">
        <v>24</v>
      </c>
      <c r="AA13" s="399" t="s">
        <v>18729</v>
      </c>
      <c r="AB13" s="399" t="s">
        <v>14</v>
      </c>
      <c r="AC13" s="399" t="s">
        <v>17558</v>
      </c>
      <c r="AD13" s="399" t="s">
        <v>14</v>
      </c>
      <c r="AE13" s="399" t="s">
        <v>39</v>
      </c>
      <c r="AF13" s="399" t="s">
        <v>44</v>
      </c>
      <c r="AG13" s="399" t="s">
        <v>26</v>
      </c>
      <c r="AH13" s="399">
        <v>1</v>
      </c>
      <c r="AI13" s="399">
        <v>60</v>
      </c>
      <c r="AJ13" s="399" t="s">
        <v>483</v>
      </c>
      <c r="AK13" s="398" t="s">
        <v>44</v>
      </c>
      <c r="AL13" s="399">
        <v>4</v>
      </c>
      <c r="AM13" s="398" t="s">
        <v>27</v>
      </c>
      <c r="AN13" s="399" t="s">
        <v>14</v>
      </c>
      <c r="AO13" s="398">
        <v>65</v>
      </c>
      <c r="AP13" s="399" t="s">
        <v>44</v>
      </c>
      <c r="AQ13" s="399" t="s">
        <v>17</v>
      </c>
      <c r="AR13" s="399" t="s">
        <v>44</v>
      </c>
      <c r="AS13" s="399" t="s">
        <v>44</v>
      </c>
      <c r="AT13" s="399">
        <v>0</v>
      </c>
      <c r="AU13" s="398" t="s">
        <v>44</v>
      </c>
      <c r="AV13" s="398">
        <v>0</v>
      </c>
      <c r="AW13" s="399" t="s">
        <v>44</v>
      </c>
      <c r="AX13" s="399">
        <v>0</v>
      </c>
      <c r="AY13" s="398">
        <v>0</v>
      </c>
      <c r="AZ13" s="399" t="s">
        <v>14</v>
      </c>
      <c r="BA13" s="399" t="s">
        <v>18730</v>
      </c>
      <c r="BB13" s="399" t="s">
        <v>931</v>
      </c>
      <c r="BC13" s="399">
        <v>2</v>
      </c>
      <c r="BD13" s="399">
        <v>80</v>
      </c>
      <c r="BE13" s="400">
        <v>20</v>
      </c>
      <c r="BF13" s="398" t="s">
        <v>44</v>
      </c>
      <c r="BG13" s="400">
        <v>2</v>
      </c>
      <c r="BH13" s="399">
        <v>80</v>
      </c>
      <c r="BI13" s="399">
        <v>20</v>
      </c>
      <c r="BJ13" s="373" t="s">
        <v>44</v>
      </c>
      <c r="BK13" s="373">
        <v>0</v>
      </c>
      <c r="BL13" s="399" t="s">
        <v>44</v>
      </c>
      <c r="BM13" s="376" t="s">
        <v>44</v>
      </c>
      <c r="BN13" s="377" t="s">
        <v>44</v>
      </c>
      <c r="BO13" s="377">
        <v>0</v>
      </c>
      <c r="BP13" s="376" t="s">
        <v>44</v>
      </c>
      <c r="BQ13" s="377" t="s">
        <v>44</v>
      </c>
      <c r="BR13" s="377" t="s">
        <v>44</v>
      </c>
      <c r="BS13" s="378">
        <v>15</v>
      </c>
      <c r="BT13" s="399">
        <v>0</v>
      </c>
      <c r="BU13" s="399">
        <v>100</v>
      </c>
      <c r="BV13" s="399" t="s">
        <v>18731</v>
      </c>
      <c r="BW13" s="399">
        <v>0</v>
      </c>
      <c r="BX13" s="399" t="s">
        <v>44</v>
      </c>
      <c r="BY13" s="399" t="s">
        <v>44</v>
      </c>
      <c r="BZ13" s="399" t="s">
        <v>44</v>
      </c>
      <c r="CA13" s="399">
        <v>0</v>
      </c>
      <c r="CB13" s="399" t="s">
        <v>44</v>
      </c>
      <c r="CC13" s="399" t="s">
        <v>44</v>
      </c>
      <c r="CD13" s="399" t="s">
        <v>44</v>
      </c>
      <c r="CE13" s="399">
        <v>0</v>
      </c>
      <c r="CF13" s="399" t="s">
        <v>44</v>
      </c>
      <c r="CG13" s="399" t="s">
        <v>44</v>
      </c>
      <c r="CH13" s="399" t="s">
        <v>44</v>
      </c>
      <c r="CI13" s="398" t="s">
        <v>484</v>
      </c>
      <c r="CJ13" s="398">
        <v>0</v>
      </c>
      <c r="CK13" s="398">
        <v>100</v>
      </c>
      <c r="CL13" s="379">
        <v>0</v>
      </c>
      <c r="CM13" s="379">
        <v>0</v>
      </c>
      <c r="CN13" s="379" t="s">
        <v>44</v>
      </c>
      <c r="CO13" s="379" t="s">
        <v>44</v>
      </c>
      <c r="CP13" s="432" t="s">
        <v>44</v>
      </c>
      <c r="CQ13" s="380" t="s">
        <v>44</v>
      </c>
      <c r="CR13" s="380" t="s">
        <v>44</v>
      </c>
      <c r="CS13" s="380" t="s">
        <v>44</v>
      </c>
      <c r="CT13" s="381" t="s">
        <v>44</v>
      </c>
      <c r="CU13" s="381" t="s">
        <v>44</v>
      </c>
      <c r="CV13" s="381" t="s">
        <v>737</v>
      </c>
      <c r="CW13" s="381">
        <v>0</v>
      </c>
      <c r="CX13" s="382">
        <v>40</v>
      </c>
      <c r="CY13" s="382">
        <v>0</v>
      </c>
      <c r="CZ13" s="382">
        <v>60</v>
      </c>
      <c r="DA13" s="382">
        <v>0</v>
      </c>
      <c r="DB13" s="383">
        <v>0</v>
      </c>
      <c r="DC13" s="538">
        <f t="shared" si="0"/>
        <v>100</v>
      </c>
      <c r="DD13" s="383" t="s">
        <v>18407</v>
      </c>
      <c r="DE13" s="383">
        <v>34</v>
      </c>
      <c r="DF13" s="384" t="s">
        <v>17369</v>
      </c>
      <c r="DG13" s="435" t="s">
        <v>14</v>
      </c>
      <c r="DH13" s="385" t="s">
        <v>738</v>
      </c>
      <c r="DI13" s="385" t="s">
        <v>13458</v>
      </c>
      <c r="DJ13" s="385" t="s">
        <v>44</v>
      </c>
      <c r="DK13" s="436" t="s">
        <v>17</v>
      </c>
      <c r="DL13" s="386" t="s">
        <v>44</v>
      </c>
      <c r="DM13" s="386" t="s">
        <v>14</v>
      </c>
      <c r="DN13" s="387" t="s">
        <v>740</v>
      </c>
      <c r="DO13" s="388" t="s">
        <v>31</v>
      </c>
      <c r="DP13" s="388" t="s">
        <v>14</v>
      </c>
      <c r="DQ13" s="388" t="s">
        <v>30</v>
      </c>
      <c r="DR13" s="388" t="s">
        <v>18717</v>
      </c>
      <c r="DS13" s="389" t="s">
        <v>32</v>
      </c>
      <c r="DT13" s="392" t="s">
        <v>44</v>
      </c>
      <c r="DU13" s="392" t="s">
        <v>32</v>
      </c>
      <c r="DV13" s="392" t="s">
        <v>44</v>
      </c>
      <c r="DW13" s="392">
        <v>5</v>
      </c>
      <c r="DX13" s="392" t="s">
        <v>14</v>
      </c>
      <c r="DY13" s="444" t="s">
        <v>33</v>
      </c>
      <c r="DZ13" s="445" t="s">
        <v>34</v>
      </c>
      <c r="EA13" s="395" t="s">
        <v>18569</v>
      </c>
      <c r="EB13" s="395" t="s">
        <v>17356</v>
      </c>
      <c r="EC13" s="395" t="s">
        <v>44</v>
      </c>
      <c r="ED13" s="395" t="s">
        <v>44</v>
      </c>
      <c r="EE13" s="384" t="s">
        <v>18732</v>
      </c>
      <c r="EF13" s="383" t="s">
        <v>44</v>
      </c>
      <c r="EG13" s="383" t="s">
        <v>44</v>
      </c>
      <c r="EH13" s="383" t="s">
        <v>44</v>
      </c>
      <c r="EI13" s="383" t="s">
        <v>44</v>
      </c>
      <c r="EJ13" s="383" t="s">
        <v>44</v>
      </c>
      <c r="EK13" s="383" t="s">
        <v>44</v>
      </c>
      <c r="EL13" s="383" t="s">
        <v>13487</v>
      </c>
      <c r="EM13" s="400" t="s">
        <v>44</v>
      </c>
      <c r="EN13" s="399" t="s">
        <v>482</v>
      </c>
      <c r="EO13" s="399" t="s">
        <v>44</v>
      </c>
      <c r="EP13" s="400" t="s">
        <v>17</v>
      </c>
      <c r="EQ13" s="400" t="s">
        <v>44</v>
      </c>
      <c r="ER13" s="405">
        <v>2</v>
      </c>
      <c r="ES13" s="405" t="s">
        <v>14</v>
      </c>
      <c r="ET13" s="401" t="s">
        <v>17576</v>
      </c>
      <c r="EU13" s="399">
        <v>1</v>
      </c>
      <c r="EV13" s="400" t="s">
        <v>17398</v>
      </c>
      <c r="EW13" s="399">
        <v>2</v>
      </c>
      <c r="EX13" s="398" t="s">
        <v>17358</v>
      </c>
      <c r="EY13" s="398">
        <v>2</v>
      </c>
      <c r="EZ13" s="398" t="s">
        <v>17589</v>
      </c>
      <c r="FA13" s="399">
        <v>0</v>
      </c>
      <c r="FB13" s="399" t="s">
        <v>44</v>
      </c>
      <c r="FC13" s="399" t="s">
        <v>39</v>
      </c>
      <c r="FD13" s="399">
        <v>1</v>
      </c>
      <c r="FE13" s="398">
        <v>0</v>
      </c>
      <c r="FF13" s="399">
        <v>0</v>
      </c>
      <c r="FG13" s="399">
        <v>0</v>
      </c>
      <c r="FH13" s="399" t="s">
        <v>44</v>
      </c>
      <c r="FI13" s="529" t="s">
        <v>18733</v>
      </c>
      <c r="FJ13" s="529" t="s">
        <v>18734</v>
      </c>
      <c r="FK13" s="530" t="s">
        <v>18735</v>
      </c>
      <c r="FL13" s="531" t="s">
        <v>18736</v>
      </c>
      <c r="FM13" s="400" t="s">
        <v>18737</v>
      </c>
      <c r="FN13" s="399" t="s">
        <v>18738</v>
      </c>
      <c r="FO13" s="398" t="s">
        <v>18739</v>
      </c>
    </row>
    <row r="14" spans="1:171" s="1" customFormat="1" ht="12.75" customHeight="1" thickBot="1" x14ac:dyDescent="0.35">
      <c r="A14" s="370">
        <v>131</v>
      </c>
      <c r="B14" s="397" t="s">
        <v>8760</v>
      </c>
      <c r="C14" s="398" t="s">
        <v>19694</v>
      </c>
      <c r="D14" s="398" t="s">
        <v>19694</v>
      </c>
      <c r="E14" s="399" t="s">
        <v>13442</v>
      </c>
      <c r="F14" s="398" t="s">
        <v>44</v>
      </c>
      <c r="G14" s="398" t="s">
        <v>369</v>
      </c>
      <c r="H14" s="398" t="s">
        <v>19</v>
      </c>
      <c r="I14" s="398" t="s">
        <v>44</v>
      </c>
      <c r="J14" s="398" t="s">
        <v>20</v>
      </c>
      <c r="K14" s="399" t="s">
        <v>44</v>
      </c>
      <c r="L14" s="399" t="s">
        <v>18619</v>
      </c>
      <c r="M14" s="372" t="s">
        <v>14</v>
      </c>
      <c r="N14" s="398" t="s">
        <v>17</v>
      </c>
      <c r="O14" s="400">
        <v>45</v>
      </c>
      <c r="P14" s="398" t="s">
        <v>18727</v>
      </c>
      <c r="Q14" s="400" t="s">
        <v>18728</v>
      </c>
      <c r="R14" s="692" t="s">
        <v>22</v>
      </c>
      <c r="S14" s="399" t="s">
        <v>44</v>
      </c>
      <c r="T14" s="399" t="s">
        <v>44</v>
      </c>
      <c r="U14" s="399" t="s">
        <v>54</v>
      </c>
      <c r="V14" s="398" t="s">
        <v>37</v>
      </c>
      <c r="W14" s="398" t="s">
        <v>26</v>
      </c>
      <c r="X14" s="398">
        <v>2</v>
      </c>
      <c r="Y14" s="401">
        <v>120</v>
      </c>
      <c r="Z14" s="399" t="s">
        <v>24</v>
      </c>
      <c r="AA14" s="399" t="s">
        <v>18754</v>
      </c>
      <c r="AB14" s="399" t="s">
        <v>17</v>
      </c>
      <c r="AC14" s="399" t="s">
        <v>44</v>
      </c>
      <c r="AD14" s="399" t="s">
        <v>14</v>
      </c>
      <c r="AE14" s="399" t="s">
        <v>39</v>
      </c>
      <c r="AF14" s="399" t="s">
        <v>44</v>
      </c>
      <c r="AG14" s="399" t="s">
        <v>26</v>
      </c>
      <c r="AH14" s="399">
        <v>1</v>
      </c>
      <c r="AI14" s="399">
        <v>50</v>
      </c>
      <c r="AJ14" s="399" t="s">
        <v>483</v>
      </c>
      <c r="AK14" s="398" t="s">
        <v>44</v>
      </c>
      <c r="AL14" s="399">
        <v>1</v>
      </c>
      <c r="AM14" s="398" t="s">
        <v>37</v>
      </c>
      <c r="AN14" s="399" t="s">
        <v>14</v>
      </c>
      <c r="AO14" s="398">
        <v>80</v>
      </c>
      <c r="AP14" s="399" t="s">
        <v>44</v>
      </c>
      <c r="AQ14" s="399" t="s">
        <v>17</v>
      </c>
      <c r="AR14" s="373" t="s">
        <v>44</v>
      </c>
      <c r="AS14" s="373" t="s">
        <v>44</v>
      </c>
      <c r="AT14" s="374">
        <v>0</v>
      </c>
      <c r="AU14" s="372" t="s">
        <v>44</v>
      </c>
      <c r="AV14" s="398">
        <v>0</v>
      </c>
      <c r="AW14" s="399" t="s">
        <v>44</v>
      </c>
      <c r="AX14" s="399">
        <v>0</v>
      </c>
      <c r="AY14" s="398">
        <v>0</v>
      </c>
      <c r="AZ14" s="399" t="s">
        <v>14</v>
      </c>
      <c r="BA14" s="399" t="s">
        <v>18778</v>
      </c>
      <c r="BB14" s="399" t="s">
        <v>731</v>
      </c>
      <c r="BC14" s="399">
        <v>3</v>
      </c>
      <c r="BD14" s="399">
        <v>60</v>
      </c>
      <c r="BE14" s="400">
        <v>40</v>
      </c>
      <c r="BF14" s="398" t="s">
        <v>44</v>
      </c>
      <c r="BG14" s="400">
        <v>0</v>
      </c>
      <c r="BH14" s="399" t="s">
        <v>44</v>
      </c>
      <c r="BI14" s="399" t="s">
        <v>44</v>
      </c>
      <c r="BJ14" s="373" t="s">
        <v>44</v>
      </c>
      <c r="BK14" s="373">
        <v>0</v>
      </c>
      <c r="BL14" s="399" t="s">
        <v>44</v>
      </c>
      <c r="BM14" s="402" t="s">
        <v>44</v>
      </c>
      <c r="BN14" s="403" t="s">
        <v>44</v>
      </c>
      <c r="BO14" s="403">
        <v>0</v>
      </c>
      <c r="BP14" s="402" t="s">
        <v>44</v>
      </c>
      <c r="BQ14" s="403" t="s">
        <v>44</v>
      </c>
      <c r="BR14" s="403" t="s">
        <v>44</v>
      </c>
      <c r="BS14" s="378">
        <v>25</v>
      </c>
      <c r="BT14" s="399">
        <v>0</v>
      </c>
      <c r="BU14" s="399">
        <v>100</v>
      </c>
      <c r="BV14" s="399" t="s">
        <v>18742</v>
      </c>
      <c r="BW14" s="399">
        <v>0</v>
      </c>
      <c r="BX14" s="399" t="s">
        <v>44</v>
      </c>
      <c r="BY14" s="399" t="s">
        <v>44</v>
      </c>
      <c r="BZ14" s="399" t="s">
        <v>44</v>
      </c>
      <c r="CA14" s="399">
        <v>0</v>
      </c>
      <c r="CB14" s="399" t="s">
        <v>44</v>
      </c>
      <c r="CC14" s="399" t="s">
        <v>44</v>
      </c>
      <c r="CD14" s="399" t="s">
        <v>44</v>
      </c>
      <c r="CE14" s="399">
        <v>0</v>
      </c>
      <c r="CF14" s="399" t="s">
        <v>44</v>
      </c>
      <c r="CG14" s="399" t="s">
        <v>44</v>
      </c>
      <c r="CH14" s="399" t="s">
        <v>44</v>
      </c>
      <c r="CI14" s="398" t="s">
        <v>484</v>
      </c>
      <c r="CJ14" s="398">
        <v>0</v>
      </c>
      <c r="CK14" s="398">
        <v>100</v>
      </c>
      <c r="CL14" s="404">
        <v>0</v>
      </c>
      <c r="CM14" s="404">
        <v>0</v>
      </c>
      <c r="CN14" s="404" t="s">
        <v>44</v>
      </c>
      <c r="CO14" s="451" t="s">
        <v>44</v>
      </c>
      <c r="CP14" s="432" t="s">
        <v>44</v>
      </c>
      <c r="CQ14" s="380" t="s">
        <v>44</v>
      </c>
      <c r="CR14" s="380" t="s">
        <v>44</v>
      </c>
      <c r="CS14" s="380" t="s">
        <v>44</v>
      </c>
      <c r="CT14" s="381" t="s">
        <v>44</v>
      </c>
      <c r="CU14" s="381" t="s">
        <v>44</v>
      </c>
      <c r="CV14" s="381" t="s">
        <v>63</v>
      </c>
      <c r="CW14" s="449">
        <v>0</v>
      </c>
      <c r="CX14" s="382">
        <v>100</v>
      </c>
      <c r="CY14" s="382">
        <v>0</v>
      </c>
      <c r="CZ14" s="382">
        <v>0</v>
      </c>
      <c r="DA14" s="382">
        <v>0</v>
      </c>
      <c r="DB14" s="383">
        <v>0</v>
      </c>
      <c r="DC14" s="538">
        <f t="shared" si="0"/>
        <v>100</v>
      </c>
      <c r="DD14" s="383" t="s">
        <v>18779</v>
      </c>
      <c r="DE14" s="383">
        <v>101</v>
      </c>
      <c r="DF14" s="384" t="s">
        <v>17369</v>
      </c>
      <c r="DG14" s="435" t="s">
        <v>14</v>
      </c>
      <c r="DH14" s="385" t="s">
        <v>746</v>
      </c>
      <c r="DI14" s="385" t="s">
        <v>13458</v>
      </c>
      <c r="DJ14" s="385" t="s">
        <v>44</v>
      </c>
      <c r="DK14" s="386" t="s">
        <v>17</v>
      </c>
      <c r="DL14" s="386" t="s">
        <v>44</v>
      </c>
      <c r="DM14" s="386" t="s">
        <v>14</v>
      </c>
      <c r="DN14" s="387" t="s">
        <v>740</v>
      </c>
      <c r="DO14" s="388" t="s">
        <v>31</v>
      </c>
      <c r="DP14" s="388" t="s">
        <v>14</v>
      </c>
      <c r="DQ14" s="388" t="s">
        <v>30</v>
      </c>
      <c r="DR14" s="388" t="s">
        <v>18717</v>
      </c>
      <c r="DS14" s="389" t="s">
        <v>32</v>
      </c>
      <c r="DT14" s="392" t="s">
        <v>44</v>
      </c>
      <c r="DU14" s="392" t="s">
        <v>32</v>
      </c>
      <c r="DV14" s="392" t="s">
        <v>44</v>
      </c>
      <c r="DW14" s="392">
        <v>2</v>
      </c>
      <c r="DX14" s="392" t="s">
        <v>17</v>
      </c>
      <c r="DY14" s="444" t="s">
        <v>33</v>
      </c>
      <c r="DZ14" s="445" t="s">
        <v>34</v>
      </c>
      <c r="EA14" s="445" t="s">
        <v>18556</v>
      </c>
      <c r="EB14" s="445" t="s">
        <v>18780</v>
      </c>
      <c r="EC14" s="445" t="s">
        <v>44</v>
      </c>
      <c r="ED14" s="445" t="s">
        <v>44</v>
      </c>
      <c r="EE14" s="384" t="s">
        <v>18781</v>
      </c>
      <c r="EF14" s="383" t="s">
        <v>44</v>
      </c>
      <c r="EG14" s="383" t="s">
        <v>44</v>
      </c>
      <c r="EH14" s="383" t="s">
        <v>44</v>
      </c>
      <c r="EI14" s="383" t="s">
        <v>44</v>
      </c>
      <c r="EJ14" s="383" t="s">
        <v>44</v>
      </c>
      <c r="EK14" s="383" t="s">
        <v>44</v>
      </c>
      <c r="EL14" s="383" t="s">
        <v>1053</v>
      </c>
      <c r="EM14" s="400" t="s">
        <v>44</v>
      </c>
      <c r="EN14" s="399" t="s">
        <v>482</v>
      </c>
      <c r="EO14" s="399" t="s">
        <v>44</v>
      </c>
      <c r="EP14" s="400" t="s">
        <v>17</v>
      </c>
      <c r="EQ14" s="400" t="s">
        <v>44</v>
      </c>
      <c r="ER14" s="405">
        <v>1</v>
      </c>
      <c r="ES14" s="405" t="s">
        <v>14</v>
      </c>
      <c r="ET14" s="401" t="s">
        <v>39</v>
      </c>
      <c r="EU14" s="399">
        <v>1</v>
      </c>
      <c r="EV14" s="400" t="s">
        <v>17398</v>
      </c>
      <c r="EW14" s="399">
        <v>0</v>
      </c>
      <c r="EX14" s="398" t="s">
        <v>44</v>
      </c>
      <c r="EY14" s="398">
        <v>0</v>
      </c>
      <c r="EZ14" s="398" t="s">
        <v>44</v>
      </c>
      <c r="FA14" s="406">
        <v>0</v>
      </c>
      <c r="FB14" s="399" t="s">
        <v>44</v>
      </c>
      <c r="FC14" s="399" t="s">
        <v>39</v>
      </c>
      <c r="FD14" s="399">
        <v>1</v>
      </c>
      <c r="FE14" s="398">
        <v>0</v>
      </c>
      <c r="FF14" s="399">
        <v>0</v>
      </c>
      <c r="FG14" s="399">
        <v>0</v>
      </c>
      <c r="FH14" s="399" t="s">
        <v>44</v>
      </c>
      <c r="FI14" s="529" t="s">
        <v>18782</v>
      </c>
      <c r="FJ14" s="529" t="s">
        <v>18783</v>
      </c>
      <c r="FK14" s="529" t="s">
        <v>18784</v>
      </c>
      <c r="FL14" s="529" t="s">
        <v>18785</v>
      </c>
      <c r="FM14" s="400" t="s">
        <v>18786</v>
      </c>
      <c r="FN14" s="398" t="s">
        <v>18787</v>
      </c>
      <c r="FO14" s="398" t="s">
        <v>18788</v>
      </c>
    </row>
    <row r="15" spans="1:171" s="1" customFormat="1" ht="12.75" customHeight="1" thickBot="1" x14ac:dyDescent="0.35">
      <c r="A15" s="370">
        <v>133</v>
      </c>
      <c r="B15" s="397" t="s">
        <v>10296</v>
      </c>
      <c r="C15" s="398" t="s">
        <v>19694</v>
      </c>
      <c r="D15" s="398" t="s">
        <v>19694</v>
      </c>
      <c r="E15" s="399" t="s">
        <v>13442</v>
      </c>
      <c r="F15" s="398" t="s">
        <v>44</v>
      </c>
      <c r="G15" s="398" t="s">
        <v>371</v>
      </c>
      <c r="H15" s="398" t="s">
        <v>19</v>
      </c>
      <c r="I15" s="398" t="s">
        <v>44</v>
      </c>
      <c r="J15" s="398" t="s">
        <v>20</v>
      </c>
      <c r="K15" s="399" t="s">
        <v>44</v>
      </c>
      <c r="L15" s="399" t="s">
        <v>21</v>
      </c>
      <c r="M15" s="372" t="s">
        <v>14</v>
      </c>
      <c r="N15" s="398" t="s">
        <v>17</v>
      </c>
      <c r="O15" s="400">
        <v>7</v>
      </c>
      <c r="P15" s="398" t="s">
        <v>16363</v>
      </c>
      <c r="Q15" s="400" t="s">
        <v>18801</v>
      </c>
      <c r="R15" s="692" t="s">
        <v>22</v>
      </c>
      <c r="S15" s="399" t="s">
        <v>44</v>
      </c>
      <c r="T15" s="399" t="s">
        <v>44</v>
      </c>
      <c r="U15" s="399" t="s">
        <v>54</v>
      </c>
      <c r="V15" s="398" t="s">
        <v>74</v>
      </c>
      <c r="W15" s="398" t="s">
        <v>25</v>
      </c>
      <c r="X15" s="398">
        <v>2</v>
      </c>
      <c r="Y15" s="401">
        <v>1200</v>
      </c>
      <c r="Z15" s="399" t="s">
        <v>24</v>
      </c>
      <c r="AA15" s="399" t="s">
        <v>18802</v>
      </c>
      <c r="AB15" s="399" t="s">
        <v>14</v>
      </c>
      <c r="AC15" s="399" t="s">
        <v>68</v>
      </c>
      <c r="AD15" s="399" t="s">
        <v>14</v>
      </c>
      <c r="AE15" s="399" t="s">
        <v>39</v>
      </c>
      <c r="AF15" s="399" t="s">
        <v>68</v>
      </c>
      <c r="AG15" s="399" t="s">
        <v>38</v>
      </c>
      <c r="AH15" s="399">
        <v>1</v>
      </c>
      <c r="AI15" s="399">
        <v>45</v>
      </c>
      <c r="AJ15" s="399" t="s">
        <v>483</v>
      </c>
      <c r="AK15" s="398" t="s">
        <v>44</v>
      </c>
      <c r="AL15" s="399">
        <v>1</v>
      </c>
      <c r="AM15" s="398" t="s">
        <v>827</v>
      </c>
      <c r="AN15" s="399" t="s">
        <v>14</v>
      </c>
      <c r="AO15" s="398">
        <v>80</v>
      </c>
      <c r="AP15" s="399" t="s">
        <v>44</v>
      </c>
      <c r="AQ15" s="399" t="s">
        <v>14</v>
      </c>
      <c r="AR15" s="399" t="s">
        <v>498</v>
      </c>
      <c r="AS15" s="399" t="s">
        <v>44</v>
      </c>
      <c r="AT15" s="399">
        <v>30</v>
      </c>
      <c r="AU15" s="398" t="s">
        <v>18755</v>
      </c>
      <c r="AV15" s="532">
        <v>80000</v>
      </c>
      <c r="AW15" s="399" t="s">
        <v>14</v>
      </c>
      <c r="AX15" s="399">
        <v>30</v>
      </c>
      <c r="AY15" s="398">
        <v>0</v>
      </c>
      <c r="AZ15" s="422" t="s">
        <v>14</v>
      </c>
      <c r="BA15" s="422" t="s">
        <v>18803</v>
      </c>
      <c r="BB15" s="399" t="s">
        <v>802</v>
      </c>
      <c r="BC15" s="399">
        <v>4</v>
      </c>
      <c r="BD15" s="399">
        <v>60</v>
      </c>
      <c r="BE15" s="400">
        <v>40</v>
      </c>
      <c r="BF15" s="398" t="s">
        <v>44</v>
      </c>
      <c r="BG15" s="398">
        <v>0</v>
      </c>
      <c r="BH15" s="399" t="s">
        <v>44</v>
      </c>
      <c r="BI15" s="399" t="s">
        <v>44</v>
      </c>
      <c r="BJ15" s="373" t="s">
        <v>44</v>
      </c>
      <c r="BK15" s="428">
        <v>0</v>
      </c>
      <c r="BL15" s="399" t="s">
        <v>44</v>
      </c>
      <c r="BM15" s="376" t="s">
        <v>44</v>
      </c>
      <c r="BN15" s="377" t="s">
        <v>44</v>
      </c>
      <c r="BO15" s="377">
        <v>0</v>
      </c>
      <c r="BP15" s="376" t="s">
        <v>44</v>
      </c>
      <c r="BQ15" s="377" t="s">
        <v>44</v>
      </c>
      <c r="BR15" s="377" t="s">
        <v>44</v>
      </c>
      <c r="BS15" s="378">
        <v>2</v>
      </c>
      <c r="BT15" s="399">
        <v>0</v>
      </c>
      <c r="BU15" s="399">
        <v>100</v>
      </c>
      <c r="BV15" s="399" t="s">
        <v>18742</v>
      </c>
      <c r="BW15" s="399">
        <v>0</v>
      </c>
      <c r="BX15" s="399" t="s">
        <v>44</v>
      </c>
      <c r="BY15" s="399" t="s">
        <v>44</v>
      </c>
      <c r="BZ15" s="399" t="s">
        <v>44</v>
      </c>
      <c r="CA15" s="399">
        <v>2</v>
      </c>
      <c r="CB15" s="399">
        <v>0</v>
      </c>
      <c r="CC15" s="399">
        <v>100</v>
      </c>
      <c r="CD15" s="399" t="s">
        <v>18742</v>
      </c>
      <c r="CE15" s="399">
        <v>0</v>
      </c>
      <c r="CF15" s="399" t="s">
        <v>44</v>
      </c>
      <c r="CG15" s="399" t="s">
        <v>44</v>
      </c>
      <c r="CH15" s="399" t="s">
        <v>44</v>
      </c>
      <c r="CI15" s="398" t="s">
        <v>484</v>
      </c>
      <c r="CJ15" s="398">
        <v>0</v>
      </c>
      <c r="CK15" s="398">
        <v>100</v>
      </c>
      <c r="CL15" s="379">
        <v>0</v>
      </c>
      <c r="CM15" s="379">
        <v>0</v>
      </c>
      <c r="CN15" s="379" t="s">
        <v>44</v>
      </c>
      <c r="CO15" s="379" t="s">
        <v>44</v>
      </c>
      <c r="CP15" s="432" t="s">
        <v>44</v>
      </c>
      <c r="CQ15" s="380" t="s">
        <v>44</v>
      </c>
      <c r="CR15" s="380" t="s">
        <v>44</v>
      </c>
      <c r="CS15" s="380" t="s">
        <v>44</v>
      </c>
      <c r="CT15" s="381" t="s">
        <v>44</v>
      </c>
      <c r="CU15" s="381" t="s">
        <v>44</v>
      </c>
      <c r="CV15" s="381" t="s">
        <v>91</v>
      </c>
      <c r="CW15" s="381">
        <v>100</v>
      </c>
      <c r="CX15" s="382">
        <v>0</v>
      </c>
      <c r="CY15" s="382">
        <v>0</v>
      </c>
      <c r="CZ15" s="382">
        <v>0</v>
      </c>
      <c r="DA15" s="382">
        <v>0</v>
      </c>
      <c r="DB15" s="383">
        <v>0</v>
      </c>
      <c r="DC15" s="538">
        <f t="shared" si="0"/>
        <v>100</v>
      </c>
      <c r="DD15" s="383" t="s">
        <v>18804</v>
      </c>
      <c r="DE15" s="383">
        <v>58</v>
      </c>
      <c r="DF15" s="384" t="s">
        <v>17369</v>
      </c>
      <c r="DG15" s="385" t="s">
        <v>14</v>
      </c>
      <c r="DH15" s="385" t="s">
        <v>738</v>
      </c>
      <c r="DI15" s="385" t="s">
        <v>13458</v>
      </c>
      <c r="DJ15" s="413" t="s">
        <v>44</v>
      </c>
      <c r="DK15" s="436" t="s">
        <v>14</v>
      </c>
      <c r="DL15" s="386" t="s">
        <v>17370</v>
      </c>
      <c r="DM15" s="386" t="s">
        <v>14</v>
      </c>
      <c r="DN15" s="387" t="s">
        <v>740</v>
      </c>
      <c r="DO15" s="388" t="s">
        <v>31</v>
      </c>
      <c r="DP15" s="388" t="s">
        <v>14</v>
      </c>
      <c r="DQ15" s="388" t="s">
        <v>30</v>
      </c>
      <c r="DR15" s="388" t="s">
        <v>18689</v>
      </c>
      <c r="DS15" s="389" t="s">
        <v>32</v>
      </c>
      <c r="DT15" s="392" t="s">
        <v>44</v>
      </c>
      <c r="DU15" s="392" t="s">
        <v>32</v>
      </c>
      <c r="DV15" s="392" t="s">
        <v>44</v>
      </c>
      <c r="DW15" s="392">
        <v>2</v>
      </c>
      <c r="DX15" s="392" t="s">
        <v>17</v>
      </c>
      <c r="DY15" s="444" t="s">
        <v>33</v>
      </c>
      <c r="DZ15" s="445" t="s">
        <v>894</v>
      </c>
      <c r="EA15" s="445" t="s">
        <v>44</v>
      </c>
      <c r="EB15" s="445" t="s">
        <v>44</v>
      </c>
      <c r="EC15" s="445" t="s">
        <v>44</v>
      </c>
      <c r="ED15" s="445" t="s">
        <v>44</v>
      </c>
      <c r="EE15" s="384" t="s">
        <v>18805</v>
      </c>
      <c r="EF15" s="383" t="s">
        <v>44</v>
      </c>
      <c r="EG15" s="383" t="s">
        <v>44</v>
      </c>
      <c r="EH15" s="383" t="s">
        <v>44</v>
      </c>
      <c r="EI15" s="383" t="s">
        <v>44</v>
      </c>
      <c r="EJ15" s="383" t="s">
        <v>44</v>
      </c>
      <c r="EK15" s="383" t="s">
        <v>44</v>
      </c>
      <c r="EL15" s="383" t="s">
        <v>1053</v>
      </c>
      <c r="EM15" s="398" t="s">
        <v>44</v>
      </c>
      <c r="EN15" s="399" t="s">
        <v>482</v>
      </c>
      <c r="EO15" s="399" t="s">
        <v>44</v>
      </c>
      <c r="EP15" s="400" t="s">
        <v>17</v>
      </c>
      <c r="EQ15" s="400" t="s">
        <v>44</v>
      </c>
      <c r="ER15" s="405">
        <v>1</v>
      </c>
      <c r="ES15" s="405" t="s">
        <v>14</v>
      </c>
      <c r="ET15" s="401" t="s">
        <v>17456</v>
      </c>
      <c r="EU15" s="399">
        <v>1</v>
      </c>
      <c r="EV15" s="400" t="s">
        <v>17387</v>
      </c>
      <c r="EW15" s="399">
        <v>1</v>
      </c>
      <c r="EX15" s="398" t="s">
        <v>17398</v>
      </c>
      <c r="EY15" s="398">
        <v>0</v>
      </c>
      <c r="EZ15" s="398" t="s">
        <v>44</v>
      </c>
      <c r="FA15" s="406">
        <v>0</v>
      </c>
      <c r="FB15" s="399" t="s">
        <v>44</v>
      </c>
      <c r="FC15" s="399" t="s">
        <v>17456</v>
      </c>
      <c r="FD15" s="399">
        <v>1</v>
      </c>
      <c r="FE15" s="398">
        <v>1</v>
      </c>
      <c r="FF15" s="399">
        <v>0</v>
      </c>
      <c r="FG15" s="399">
        <v>0</v>
      </c>
      <c r="FH15" s="399" t="s">
        <v>44</v>
      </c>
      <c r="FI15" s="529" t="s">
        <v>18806</v>
      </c>
      <c r="FJ15" s="529" t="s">
        <v>18807</v>
      </c>
      <c r="FK15" s="529" t="s">
        <v>18808</v>
      </c>
      <c r="FL15" s="529" t="s">
        <v>18809</v>
      </c>
      <c r="FM15" s="417" t="s">
        <v>18810</v>
      </c>
      <c r="FN15" s="398" t="s">
        <v>18811</v>
      </c>
      <c r="FO15" s="398" t="s">
        <v>18812</v>
      </c>
    </row>
    <row r="16" spans="1:171" s="1" customFormat="1" ht="12.75" customHeight="1" thickBot="1" x14ac:dyDescent="0.35">
      <c r="A16" s="370">
        <v>149</v>
      </c>
      <c r="B16" s="397" t="s">
        <v>10648</v>
      </c>
      <c r="C16" s="398" t="s">
        <v>19694</v>
      </c>
      <c r="D16" s="398" t="s">
        <v>19694</v>
      </c>
      <c r="E16" s="399" t="s">
        <v>13442</v>
      </c>
      <c r="F16" s="398" t="s">
        <v>44</v>
      </c>
      <c r="G16" s="398" t="s">
        <v>376</v>
      </c>
      <c r="H16" s="398" t="s">
        <v>58</v>
      </c>
      <c r="I16" s="398" t="s">
        <v>44</v>
      </c>
      <c r="J16" s="398" t="s">
        <v>17552</v>
      </c>
      <c r="K16" s="399" t="s">
        <v>44</v>
      </c>
      <c r="L16" s="399" t="s">
        <v>21</v>
      </c>
      <c r="M16" s="372" t="s">
        <v>14</v>
      </c>
      <c r="N16" s="398" t="s">
        <v>17</v>
      </c>
      <c r="O16" s="400">
        <v>2</v>
      </c>
      <c r="P16" s="398" t="s">
        <v>13397</v>
      </c>
      <c r="Q16" s="400" t="s">
        <v>18956</v>
      </c>
      <c r="R16" s="692" t="s">
        <v>43</v>
      </c>
      <c r="S16" s="399" t="s">
        <v>48</v>
      </c>
      <c r="T16" s="399" t="s">
        <v>44</v>
      </c>
      <c r="U16" s="399" t="s">
        <v>44</v>
      </c>
      <c r="V16" s="398" t="s">
        <v>44</v>
      </c>
      <c r="W16" s="398" t="s">
        <v>44</v>
      </c>
      <c r="X16" s="398" t="s">
        <v>44</v>
      </c>
      <c r="Y16" s="401" t="s">
        <v>44</v>
      </c>
      <c r="Z16" s="399" t="s">
        <v>44</v>
      </c>
      <c r="AA16" s="399" t="s">
        <v>44</v>
      </c>
      <c r="AB16" s="399" t="s">
        <v>14</v>
      </c>
      <c r="AC16" s="399" t="s">
        <v>68</v>
      </c>
      <c r="AD16" s="399" t="s">
        <v>14</v>
      </c>
      <c r="AE16" s="399" t="s">
        <v>68</v>
      </c>
      <c r="AF16" s="399" t="s">
        <v>44</v>
      </c>
      <c r="AG16" s="399" t="s">
        <v>38</v>
      </c>
      <c r="AH16" s="399">
        <v>1</v>
      </c>
      <c r="AI16" s="399">
        <v>30</v>
      </c>
      <c r="AJ16" s="399" t="s">
        <v>478</v>
      </c>
      <c r="AK16" s="398" t="s">
        <v>44</v>
      </c>
      <c r="AL16" s="399">
        <v>1</v>
      </c>
      <c r="AM16" s="398" t="s">
        <v>788</v>
      </c>
      <c r="AN16" s="399" t="s">
        <v>14</v>
      </c>
      <c r="AO16" s="398">
        <v>70</v>
      </c>
      <c r="AP16" s="399" t="s">
        <v>44</v>
      </c>
      <c r="AQ16" s="399" t="s">
        <v>17</v>
      </c>
      <c r="AR16" s="399" t="s">
        <v>44</v>
      </c>
      <c r="AS16" s="399" t="s">
        <v>44</v>
      </c>
      <c r="AT16" s="399">
        <v>0</v>
      </c>
      <c r="AU16" s="398" t="s">
        <v>44</v>
      </c>
      <c r="AV16" s="398">
        <v>0</v>
      </c>
      <c r="AW16" s="399" t="s">
        <v>44</v>
      </c>
      <c r="AX16" s="399">
        <v>0</v>
      </c>
      <c r="AY16" s="398">
        <v>0</v>
      </c>
      <c r="AZ16" s="399" t="s">
        <v>14</v>
      </c>
      <c r="BA16" s="399" t="s">
        <v>13509</v>
      </c>
      <c r="BB16" s="399" t="s">
        <v>731</v>
      </c>
      <c r="BC16" s="399">
        <v>5</v>
      </c>
      <c r="BD16" s="399">
        <v>25</v>
      </c>
      <c r="BE16" s="398">
        <v>75</v>
      </c>
      <c r="BF16" s="398" t="s">
        <v>44</v>
      </c>
      <c r="BG16" s="400">
        <v>0</v>
      </c>
      <c r="BH16" s="399" t="s">
        <v>44</v>
      </c>
      <c r="BI16" s="399" t="s">
        <v>44</v>
      </c>
      <c r="BJ16" s="373" t="s">
        <v>44</v>
      </c>
      <c r="BK16" s="373">
        <v>0</v>
      </c>
      <c r="BL16" s="399" t="s">
        <v>44</v>
      </c>
      <c r="BM16" s="402" t="s">
        <v>44</v>
      </c>
      <c r="BN16" s="403" t="s">
        <v>44</v>
      </c>
      <c r="BO16" s="403">
        <v>0</v>
      </c>
      <c r="BP16" s="402" t="s">
        <v>44</v>
      </c>
      <c r="BQ16" s="403" t="s">
        <v>44</v>
      </c>
      <c r="BR16" s="403" t="s">
        <v>44</v>
      </c>
      <c r="BS16" s="378">
        <v>12</v>
      </c>
      <c r="BT16" s="399">
        <v>0</v>
      </c>
      <c r="BU16" s="399">
        <v>100</v>
      </c>
      <c r="BV16" s="399" t="s">
        <v>18957</v>
      </c>
      <c r="BW16" s="398">
        <v>0</v>
      </c>
      <c r="BX16" s="399" t="s">
        <v>44</v>
      </c>
      <c r="BY16" s="399" t="s">
        <v>44</v>
      </c>
      <c r="BZ16" s="399" t="s">
        <v>44</v>
      </c>
      <c r="CA16" s="399">
        <v>0</v>
      </c>
      <c r="CB16" s="399" t="s">
        <v>44</v>
      </c>
      <c r="CC16" s="399" t="s">
        <v>44</v>
      </c>
      <c r="CD16" s="399" t="s">
        <v>44</v>
      </c>
      <c r="CE16" s="399">
        <v>0</v>
      </c>
      <c r="CF16" s="399" t="s">
        <v>44</v>
      </c>
      <c r="CG16" s="399" t="s">
        <v>44</v>
      </c>
      <c r="CH16" s="399" t="s">
        <v>44</v>
      </c>
      <c r="CI16" s="398" t="s">
        <v>736</v>
      </c>
      <c r="CJ16" s="398">
        <v>50</v>
      </c>
      <c r="CK16" s="398">
        <v>50</v>
      </c>
      <c r="CL16" s="404">
        <v>0</v>
      </c>
      <c r="CM16" s="404">
        <v>0</v>
      </c>
      <c r="CN16" s="404" t="s">
        <v>44</v>
      </c>
      <c r="CO16" s="404" t="s">
        <v>480</v>
      </c>
      <c r="CP16" s="432">
        <v>100</v>
      </c>
      <c r="CQ16" s="380">
        <v>0</v>
      </c>
      <c r="CR16" s="380">
        <v>0</v>
      </c>
      <c r="CS16" s="380">
        <v>0</v>
      </c>
      <c r="CT16" s="381">
        <v>0</v>
      </c>
      <c r="CU16" s="381" t="s">
        <v>44</v>
      </c>
      <c r="CV16" s="381" t="s">
        <v>28</v>
      </c>
      <c r="CW16" s="449">
        <v>0</v>
      </c>
      <c r="CX16" s="382">
        <v>0</v>
      </c>
      <c r="CY16" s="382">
        <v>0</v>
      </c>
      <c r="CZ16" s="382">
        <v>100</v>
      </c>
      <c r="DA16" s="382">
        <v>0</v>
      </c>
      <c r="DB16" s="383">
        <v>0</v>
      </c>
      <c r="DC16" s="538">
        <f t="shared" si="0"/>
        <v>100</v>
      </c>
      <c r="DD16" s="383" t="s">
        <v>18958</v>
      </c>
      <c r="DE16" s="383">
        <v>32</v>
      </c>
      <c r="DF16" s="452" t="s">
        <v>745</v>
      </c>
      <c r="DG16" s="435" t="s">
        <v>14</v>
      </c>
      <c r="DH16" s="385" t="s">
        <v>746</v>
      </c>
      <c r="DI16" s="385" t="s">
        <v>18959</v>
      </c>
      <c r="DJ16" s="385" t="s">
        <v>44</v>
      </c>
      <c r="DK16" s="386" t="s">
        <v>17</v>
      </c>
      <c r="DL16" s="387" t="s">
        <v>44</v>
      </c>
      <c r="DM16" s="387" t="s">
        <v>14</v>
      </c>
      <c r="DN16" s="387" t="s">
        <v>60</v>
      </c>
      <c r="DO16" s="388" t="s">
        <v>31</v>
      </c>
      <c r="DP16" s="388" t="s">
        <v>17</v>
      </c>
      <c r="DQ16" s="388" t="s">
        <v>44</v>
      </c>
      <c r="DR16" s="388" t="s">
        <v>44</v>
      </c>
      <c r="DS16" s="389" t="s">
        <v>32</v>
      </c>
      <c r="DT16" s="392" t="s">
        <v>44</v>
      </c>
      <c r="DU16" s="392" t="s">
        <v>44</v>
      </c>
      <c r="DV16" s="392" t="s">
        <v>44</v>
      </c>
      <c r="DW16" s="392">
        <v>6</v>
      </c>
      <c r="DX16" s="392" t="s">
        <v>17</v>
      </c>
      <c r="DY16" s="444" t="s">
        <v>51</v>
      </c>
      <c r="DZ16" s="445" t="s">
        <v>44</v>
      </c>
      <c r="EA16" s="445" t="s">
        <v>44</v>
      </c>
      <c r="EB16" s="445" t="s">
        <v>44</v>
      </c>
      <c r="EC16" s="445" t="s">
        <v>44</v>
      </c>
      <c r="ED16" s="445" t="s">
        <v>18960</v>
      </c>
      <c r="EE16" s="384" t="s">
        <v>44</v>
      </c>
      <c r="EF16" s="383" t="s">
        <v>44</v>
      </c>
      <c r="EG16" s="383" t="s">
        <v>44</v>
      </c>
      <c r="EH16" s="383" t="s">
        <v>44</v>
      </c>
      <c r="EI16" s="383" t="s">
        <v>44</v>
      </c>
      <c r="EJ16" s="383" t="s">
        <v>44</v>
      </c>
      <c r="EK16" s="383" t="s">
        <v>44</v>
      </c>
      <c r="EL16" s="383" t="s">
        <v>722</v>
      </c>
      <c r="EM16" s="400" t="s">
        <v>44</v>
      </c>
      <c r="EN16" s="399" t="s">
        <v>482</v>
      </c>
      <c r="EO16" s="399" t="s">
        <v>44</v>
      </c>
      <c r="EP16" s="401" t="s">
        <v>17</v>
      </c>
      <c r="EQ16" s="405" t="s">
        <v>44</v>
      </c>
      <c r="ER16" s="405">
        <v>20</v>
      </c>
      <c r="ES16" s="405" t="s">
        <v>17</v>
      </c>
      <c r="ET16" s="401" t="s">
        <v>17758</v>
      </c>
      <c r="EU16" s="399">
        <v>0</v>
      </c>
      <c r="EV16" s="400" t="s">
        <v>44</v>
      </c>
      <c r="EW16" s="399">
        <v>1</v>
      </c>
      <c r="EX16" s="398" t="s">
        <v>17398</v>
      </c>
      <c r="EY16" s="398">
        <v>1</v>
      </c>
      <c r="EZ16" s="398" t="s">
        <v>17358</v>
      </c>
      <c r="FA16" s="399">
        <v>0</v>
      </c>
      <c r="FB16" s="399" t="s">
        <v>44</v>
      </c>
      <c r="FC16" s="399" t="s">
        <v>68</v>
      </c>
      <c r="FD16" s="399">
        <v>0</v>
      </c>
      <c r="FE16" s="398">
        <v>1</v>
      </c>
      <c r="FF16" s="399">
        <v>0</v>
      </c>
      <c r="FG16" s="399">
        <v>0</v>
      </c>
      <c r="FH16" s="399" t="s">
        <v>44</v>
      </c>
      <c r="FI16" s="529" t="s">
        <v>18961</v>
      </c>
      <c r="FJ16" s="529" t="s">
        <v>18962</v>
      </c>
      <c r="FK16" s="529" t="s">
        <v>18963</v>
      </c>
      <c r="FL16" s="529" t="s">
        <v>18964</v>
      </c>
      <c r="FM16" s="400" t="s">
        <v>18965</v>
      </c>
      <c r="FN16" s="398" t="s">
        <v>18966</v>
      </c>
      <c r="FO16" s="398" t="s">
        <v>18967</v>
      </c>
    </row>
    <row r="17" spans="1:171" s="1" customFormat="1" ht="12.75" customHeight="1" thickBot="1" x14ac:dyDescent="0.35">
      <c r="A17" s="370">
        <v>152</v>
      </c>
      <c r="B17" s="397" t="s">
        <v>10634</v>
      </c>
      <c r="C17" s="398" t="s">
        <v>19694</v>
      </c>
      <c r="D17" s="398" t="s">
        <v>19694</v>
      </c>
      <c r="E17" s="399" t="s">
        <v>13442</v>
      </c>
      <c r="F17" s="398" t="s">
        <v>44</v>
      </c>
      <c r="G17" s="398" t="s">
        <v>369</v>
      </c>
      <c r="H17" s="398" t="s">
        <v>19</v>
      </c>
      <c r="I17" s="398" t="s">
        <v>44</v>
      </c>
      <c r="J17" s="398" t="s">
        <v>20</v>
      </c>
      <c r="K17" s="399" t="s">
        <v>44</v>
      </c>
      <c r="L17" s="399" t="s">
        <v>59</v>
      </c>
      <c r="M17" s="372" t="s">
        <v>17</v>
      </c>
      <c r="N17" s="398" t="s">
        <v>17</v>
      </c>
      <c r="O17" s="400">
        <v>14</v>
      </c>
      <c r="P17" s="398" t="s">
        <v>92</v>
      </c>
      <c r="Q17" s="400" t="s">
        <v>17553</v>
      </c>
      <c r="R17" s="692" t="s">
        <v>43</v>
      </c>
      <c r="S17" s="399" t="s">
        <v>44</v>
      </c>
      <c r="T17" s="399" t="s">
        <v>44</v>
      </c>
      <c r="U17" s="399" t="s">
        <v>23</v>
      </c>
      <c r="V17" s="398" t="s">
        <v>37</v>
      </c>
      <c r="W17" s="398" t="s">
        <v>25</v>
      </c>
      <c r="X17" s="398">
        <v>1</v>
      </c>
      <c r="Y17" s="401">
        <v>720</v>
      </c>
      <c r="Z17" s="399" t="s">
        <v>24</v>
      </c>
      <c r="AA17" s="399" t="s">
        <v>18990</v>
      </c>
      <c r="AB17" s="399" t="s">
        <v>14</v>
      </c>
      <c r="AC17" s="399" t="s">
        <v>17758</v>
      </c>
      <c r="AD17" s="399" t="s">
        <v>14</v>
      </c>
      <c r="AE17" s="399" t="s">
        <v>68</v>
      </c>
      <c r="AF17" s="399" t="s">
        <v>44</v>
      </c>
      <c r="AG17" s="399" t="s">
        <v>26</v>
      </c>
      <c r="AH17" s="399">
        <v>1</v>
      </c>
      <c r="AI17" s="399">
        <v>30</v>
      </c>
      <c r="AJ17" s="399" t="s">
        <v>478</v>
      </c>
      <c r="AK17" s="398" t="s">
        <v>44</v>
      </c>
      <c r="AL17" s="399">
        <v>3</v>
      </c>
      <c r="AM17" s="398" t="s">
        <v>18991</v>
      </c>
      <c r="AN17" s="399" t="s">
        <v>14</v>
      </c>
      <c r="AO17" s="398">
        <v>85</v>
      </c>
      <c r="AP17" s="399" t="s">
        <v>44</v>
      </c>
      <c r="AQ17" s="399" t="s">
        <v>17</v>
      </c>
      <c r="AR17" s="399" t="s">
        <v>44</v>
      </c>
      <c r="AS17" s="399" t="s">
        <v>44</v>
      </c>
      <c r="AT17" s="399">
        <v>0</v>
      </c>
      <c r="AU17" s="398" t="s">
        <v>44</v>
      </c>
      <c r="AV17" s="398">
        <v>0</v>
      </c>
      <c r="AW17" s="399" t="s">
        <v>44</v>
      </c>
      <c r="AX17" s="399">
        <v>0</v>
      </c>
      <c r="AY17" s="398">
        <v>0</v>
      </c>
      <c r="AZ17" s="399" t="s">
        <v>14</v>
      </c>
      <c r="BA17" s="399" t="s">
        <v>18992</v>
      </c>
      <c r="BB17" s="399" t="s">
        <v>860</v>
      </c>
      <c r="BC17" s="399">
        <v>20</v>
      </c>
      <c r="BD17" s="399">
        <v>40</v>
      </c>
      <c r="BE17" s="400">
        <v>60</v>
      </c>
      <c r="BF17" s="398" t="s">
        <v>44</v>
      </c>
      <c r="BG17" s="398">
        <v>0</v>
      </c>
      <c r="BH17" s="399" t="s">
        <v>44</v>
      </c>
      <c r="BI17" s="399" t="s">
        <v>44</v>
      </c>
      <c r="BJ17" s="373" t="s">
        <v>44</v>
      </c>
      <c r="BK17" s="373">
        <v>0</v>
      </c>
      <c r="BL17" s="399" t="s">
        <v>44</v>
      </c>
      <c r="BM17" s="402" t="s">
        <v>44</v>
      </c>
      <c r="BN17" s="403" t="s">
        <v>44</v>
      </c>
      <c r="BO17" s="403">
        <v>0</v>
      </c>
      <c r="BP17" s="402" t="s">
        <v>44</v>
      </c>
      <c r="BQ17" s="403" t="s">
        <v>44</v>
      </c>
      <c r="BR17" s="403" t="s">
        <v>44</v>
      </c>
      <c r="BS17" s="378">
        <v>64</v>
      </c>
      <c r="BT17" s="399">
        <v>0</v>
      </c>
      <c r="BU17" s="399">
        <v>100</v>
      </c>
      <c r="BV17" s="399" t="s">
        <v>18993</v>
      </c>
      <c r="BW17" s="398">
        <v>7</v>
      </c>
      <c r="BX17" s="399">
        <v>0</v>
      </c>
      <c r="BY17" s="399">
        <v>100</v>
      </c>
      <c r="BZ17" s="399" t="s">
        <v>18993</v>
      </c>
      <c r="CA17" s="399">
        <v>0</v>
      </c>
      <c r="CB17" s="399" t="s">
        <v>44</v>
      </c>
      <c r="CC17" s="399" t="s">
        <v>44</v>
      </c>
      <c r="CD17" s="399" t="s">
        <v>44</v>
      </c>
      <c r="CE17" s="399">
        <v>0</v>
      </c>
      <c r="CF17" s="399" t="s">
        <v>44</v>
      </c>
      <c r="CG17" s="399" t="s">
        <v>44</v>
      </c>
      <c r="CH17" s="399" t="s">
        <v>44</v>
      </c>
      <c r="CI17" s="398" t="s">
        <v>484</v>
      </c>
      <c r="CJ17" s="398">
        <v>0</v>
      </c>
      <c r="CK17" s="398">
        <v>100</v>
      </c>
      <c r="CL17" s="404">
        <v>0</v>
      </c>
      <c r="CM17" s="404">
        <v>0</v>
      </c>
      <c r="CN17" s="404" t="s">
        <v>44</v>
      </c>
      <c r="CO17" s="404" t="s">
        <v>44</v>
      </c>
      <c r="CP17" s="432" t="s">
        <v>44</v>
      </c>
      <c r="CQ17" s="380" t="s">
        <v>44</v>
      </c>
      <c r="CR17" s="380" t="s">
        <v>44</v>
      </c>
      <c r="CS17" s="380" t="s">
        <v>44</v>
      </c>
      <c r="CT17" s="381" t="s">
        <v>44</v>
      </c>
      <c r="CU17" s="381" t="s">
        <v>44</v>
      </c>
      <c r="CV17" s="381" t="s">
        <v>63</v>
      </c>
      <c r="CW17" s="381">
        <v>0</v>
      </c>
      <c r="CX17" s="382">
        <v>100</v>
      </c>
      <c r="CY17" s="382">
        <v>0</v>
      </c>
      <c r="CZ17" s="382">
        <v>0</v>
      </c>
      <c r="DA17" s="382">
        <v>0</v>
      </c>
      <c r="DB17" s="383">
        <v>0</v>
      </c>
      <c r="DC17" s="538">
        <f t="shared" si="0"/>
        <v>100</v>
      </c>
      <c r="DD17" s="383" t="s">
        <v>18994</v>
      </c>
      <c r="DE17" s="383">
        <v>44</v>
      </c>
      <c r="DF17" s="452" t="s">
        <v>17369</v>
      </c>
      <c r="DG17" s="435" t="s">
        <v>14</v>
      </c>
      <c r="DH17" s="385" t="s">
        <v>738</v>
      </c>
      <c r="DI17" s="385" t="s">
        <v>739</v>
      </c>
      <c r="DJ17" s="385" t="s">
        <v>44</v>
      </c>
      <c r="DK17" s="436" t="s">
        <v>17</v>
      </c>
      <c r="DL17" s="386" t="s">
        <v>44</v>
      </c>
      <c r="DM17" s="386" t="s">
        <v>14</v>
      </c>
      <c r="DN17" s="387" t="s">
        <v>740</v>
      </c>
      <c r="DO17" s="388" t="s">
        <v>31</v>
      </c>
      <c r="DP17" s="388" t="s">
        <v>14</v>
      </c>
      <c r="DQ17" s="388" t="s">
        <v>30</v>
      </c>
      <c r="DR17" s="388" t="s">
        <v>18995</v>
      </c>
      <c r="DS17" s="389" t="s">
        <v>32</v>
      </c>
      <c r="DT17" s="392" t="s">
        <v>44</v>
      </c>
      <c r="DU17" s="392" t="s">
        <v>32</v>
      </c>
      <c r="DV17" s="392" t="s">
        <v>44</v>
      </c>
      <c r="DW17" s="392">
        <v>5</v>
      </c>
      <c r="DX17" s="392" t="s">
        <v>17</v>
      </c>
      <c r="DY17" s="444" t="s">
        <v>33</v>
      </c>
      <c r="DZ17" s="445" t="s">
        <v>758</v>
      </c>
      <c r="EA17" s="445" t="s">
        <v>18569</v>
      </c>
      <c r="EB17" s="445" t="s">
        <v>18996</v>
      </c>
      <c r="EC17" s="445" t="s">
        <v>44</v>
      </c>
      <c r="ED17" s="445" t="s">
        <v>44</v>
      </c>
      <c r="EE17" s="384" t="s">
        <v>44</v>
      </c>
      <c r="EF17" s="383" t="s">
        <v>44</v>
      </c>
      <c r="EG17" s="383" t="s">
        <v>44</v>
      </c>
      <c r="EH17" s="383" t="s">
        <v>44</v>
      </c>
      <c r="EI17" s="383" t="s">
        <v>44</v>
      </c>
      <c r="EJ17" s="383" t="s">
        <v>44</v>
      </c>
      <c r="EK17" s="383" t="s">
        <v>44</v>
      </c>
      <c r="EL17" s="383" t="s">
        <v>722</v>
      </c>
      <c r="EM17" s="400" t="s">
        <v>44</v>
      </c>
      <c r="EN17" s="399" t="s">
        <v>723</v>
      </c>
      <c r="EO17" s="399" t="s">
        <v>44</v>
      </c>
      <c r="EP17" s="400" t="s">
        <v>17</v>
      </c>
      <c r="EQ17" s="400" t="s">
        <v>44</v>
      </c>
      <c r="ER17" s="405">
        <v>20</v>
      </c>
      <c r="ES17" s="405" t="s">
        <v>14</v>
      </c>
      <c r="ET17" s="401" t="s">
        <v>17576</v>
      </c>
      <c r="EU17" s="399">
        <v>2</v>
      </c>
      <c r="EV17" s="400" t="s">
        <v>17358</v>
      </c>
      <c r="EW17" s="399">
        <v>4</v>
      </c>
      <c r="EX17" s="398" t="s">
        <v>17398</v>
      </c>
      <c r="EY17" s="398">
        <v>1</v>
      </c>
      <c r="EZ17" s="398" t="s">
        <v>17358</v>
      </c>
      <c r="FA17" s="399">
        <v>0</v>
      </c>
      <c r="FB17" s="398" t="s">
        <v>44</v>
      </c>
      <c r="FC17" s="399" t="s">
        <v>68</v>
      </c>
      <c r="FD17" s="399">
        <v>0</v>
      </c>
      <c r="FE17" s="398">
        <v>1</v>
      </c>
      <c r="FF17" s="399">
        <v>0</v>
      </c>
      <c r="FG17" s="399">
        <v>0</v>
      </c>
      <c r="FH17" s="399" t="s">
        <v>44</v>
      </c>
      <c r="FI17" s="529" t="s">
        <v>18997</v>
      </c>
      <c r="FJ17" s="529" t="s">
        <v>18998</v>
      </c>
      <c r="FK17" s="529" t="s">
        <v>18999</v>
      </c>
      <c r="FL17" s="529" t="s">
        <v>19000</v>
      </c>
      <c r="FM17" s="400" t="s">
        <v>19001</v>
      </c>
      <c r="FN17" s="398" t="s">
        <v>834</v>
      </c>
      <c r="FO17" s="398" t="s">
        <v>834</v>
      </c>
    </row>
    <row r="18" spans="1:171" s="1" customFormat="1" ht="12.75" customHeight="1" thickBot="1" x14ac:dyDescent="0.35">
      <c r="A18" s="370">
        <v>153</v>
      </c>
      <c r="B18" s="397" t="s">
        <v>3471</v>
      </c>
      <c r="C18" s="398" t="s">
        <v>19694</v>
      </c>
      <c r="D18" s="398" t="s">
        <v>19694</v>
      </c>
      <c r="E18" s="399" t="s">
        <v>13442</v>
      </c>
      <c r="F18" s="398" t="s">
        <v>44</v>
      </c>
      <c r="G18" s="398" t="s">
        <v>13239</v>
      </c>
      <c r="H18" s="398" t="s">
        <v>58</v>
      </c>
      <c r="I18" s="398" t="s">
        <v>44</v>
      </c>
      <c r="J18" s="398" t="s">
        <v>20</v>
      </c>
      <c r="K18" s="399" t="s">
        <v>44</v>
      </c>
      <c r="L18" s="399" t="s">
        <v>13465</v>
      </c>
      <c r="M18" s="372" t="s">
        <v>17</v>
      </c>
      <c r="N18" s="398" t="s">
        <v>17</v>
      </c>
      <c r="O18" s="400">
        <v>2</v>
      </c>
      <c r="P18" s="398" t="s">
        <v>92</v>
      </c>
      <c r="Q18" s="400" t="s">
        <v>19002</v>
      </c>
      <c r="R18" s="692" t="s">
        <v>22</v>
      </c>
      <c r="S18" s="399" t="s">
        <v>44</v>
      </c>
      <c r="T18" s="399" t="s">
        <v>44</v>
      </c>
      <c r="U18" s="399" t="s">
        <v>23</v>
      </c>
      <c r="V18" s="398" t="s">
        <v>37</v>
      </c>
      <c r="W18" s="398" t="s">
        <v>25</v>
      </c>
      <c r="X18" s="398">
        <v>1</v>
      </c>
      <c r="Y18" s="401">
        <v>1440</v>
      </c>
      <c r="Z18" s="399" t="s">
        <v>24</v>
      </c>
      <c r="AA18" s="399" t="s">
        <v>19003</v>
      </c>
      <c r="AB18" s="399" t="s">
        <v>14</v>
      </c>
      <c r="AC18" s="399" t="s">
        <v>17758</v>
      </c>
      <c r="AD18" s="399" t="s">
        <v>14</v>
      </c>
      <c r="AE18" s="399" t="s">
        <v>39</v>
      </c>
      <c r="AF18" s="399" t="s">
        <v>17758</v>
      </c>
      <c r="AG18" s="399" t="s">
        <v>26</v>
      </c>
      <c r="AH18" s="399">
        <v>1</v>
      </c>
      <c r="AI18" s="399">
        <v>30</v>
      </c>
      <c r="AJ18" s="399" t="s">
        <v>483</v>
      </c>
      <c r="AK18" s="398" t="s">
        <v>44</v>
      </c>
      <c r="AL18" s="399">
        <v>5</v>
      </c>
      <c r="AM18" s="398" t="s">
        <v>27</v>
      </c>
      <c r="AN18" s="399" t="s">
        <v>14</v>
      </c>
      <c r="AO18" s="398">
        <v>80</v>
      </c>
      <c r="AP18" s="399" t="s">
        <v>44</v>
      </c>
      <c r="AQ18" s="399" t="s">
        <v>17</v>
      </c>
      <c r="AR18" s="399" t="s">
        <v>44</v>
      </c>
      <c r="AS18" s="399" t="s">
        <v>44</v>
      </c>
      <c r="AT18" s="399">
        <v>0</v>
      </c>
      <c r="AU18" s="398" t="s">
        <v>44</v>
      </c>
      <c r="AV18" s="398">
        <v>0</v>
      </c>
      <c r="AW18" s="399" t="s">
        <v>44</v>
      </c>
      <c r="AX18" s="399">
        <v>0</v>
      </c>
      <c r="AY18" s="398">
        <v>0</v>
      </c>
      <c r="AZ18" s="399" t="s">
        <v>14</v>
      </c>
      <c r="BA18" s="399" t="s">
        <v>19004</v>
      </c>
      <c r="BB18" s="399" t="s">
        <v>860</v>
      </c>
      <c r="BC18" s="399">
        <v>1</v>
      </c>
      <c r="BD18" s="399">
        <v>100</v>
      </c>
      <c r="BE18" s="398">
        <v>0</v>
      </c>
      <c r="BF18" s="398" t="s">
        <v>44</v>
      </c>
      <c r="BG18" s="400">
        <v>0</v>
      </c>
      <c r="BH18" s="399" t="s">
        <v>44</v>
      </c>
      <c r="BI18" s="399" t="s">
        <v>44</v>
      </c>
      <c r="BJ18" s="373" t="s">
        <v>44</v>
      </c>
      <c r="BK18" s="373">
        <v>0</v>
      </c>
      <c r="BL18" s="399" t="s">
        <v>44</v>
      </c>
      <c r="BM18" s="402" t="s">
        <v>44</v>
      </c>
      <c r="BN18" s="403" t="s">
        <v>44</v>
      </c>
      <c r="BO18" s="403">
        <v>0</v>
      </c>
      <c r="BP18" s="402" t="s">
        <v>44</v>
      </c>
      <c r="BQ18" s="403" t="s">
        <v>44</v>
      </c>
      <c r="BR18" s="403" t="s">
        <v>44</v>
      </c>
      <c r="BS18" s="378">
        <v>5</v>
      </c>
      <c r="BT18" s="399">
        <v>0</v>
      </c>
      <c r="BU18" s="399">
        <v>100</v>
      </c>
      <c r="BV18" s="399" t="s">
        <v>19005</v>
      </c>
      <c r="BW18" s="398">
        <v>4</v>
      </c>
      <c r="BX18" s="399">
        <v>0</v>
      </c>
      <c r="BY18" s="399">
        <v>100</v>
      </c>
      <c r="BZ18" s="399" t="s">
        <v>18993</v>
      </c>
      <c r="CA18" s="399">
        <v>0</v>
      </c>
      <c r="CB18" s="399" t="s">
        <v>44</v>
      </c>
      <c r="CC18" s="399" t="s">
        <v>44</v>
      </c>
      <c r="CD18" s="399" t="s">
        <v>44</v>
      </c>
      <c r="CE18" s="399">
        <v>0</v>
      </c>
      <c r="CF18" s="399" t="s">
        <v>44</v>
      </c>
      <c r="CG18" s="399" t="s">
        <v>44</v>
      </c>
      <c r="CH18" s="399" t="s">
        <v>44</v>
      </c>
      <c r="CI18" s="398" t="s">
        <v>484</v>
      </c>
      <c r="CJ18" s="398">
        <v>0</v>
      </c>
      <c r="CK18" s="398">
        <v>100</v>
      </c>
      <c r="CL18" s="404">
        <v>0</v>
      </c>
      <c r="CM18" s="404">
        <v>0</v>
      </c>
      <c r="CN18" s="404" t="s">
        <v>44</v>
      </c>
      <c r="CO18" s="404" t="s">
        <v>44</v>
      </c>
      <c r="CP18" s="432" t="s">
        <v>44</v>
      </c>
      <c r="CQ18" s="380" t="s">
        <v>44</v>
      </c>
      <c r="CR18" s="380" t="s">
        <v>44</v>
      </c>
      <c r="CS18" s="380" t="s">
        <v>44</v>
      </c>
      <c r="CT18" s="381" t="s">
        <v>44</v>
      </c>
      <c r="CU18" s="381" t="s">
        <v>44</v>
      </c>
      <c r="CV18" s="381" t="s">
        <v>489</v>
      </c>
      <c r="CW18" s="381">
        <v>0</v>
      </c>
      <c r="CX18" s="382">
        <v>0</v>
      </c>
      <c r="CY18" s="382">
        <v>0</v>
      </c>
      <c r="CZ18" s="382">
        <v>0</v>
      </c>
      <c r="DA18" s="382">
        <v>0</v>
      </c>
      <c r="DB18" s="383">
        <v>100</v>
      </c>
      <c r="DC18" s="538">
        <f t="shared" si="0"/>
        <v>100</v>
      </c>
      <c r="DD18" s="383" t="s">
        <v>19006</v>
      </c>
      <c r="DE18" s="383">
        <v>83</v>
      </c>
      <c r="DF18" s="452" t="s">
        <v>17610</v>
      </c>
      <c r="DG18" s="385" t="s">
        <v>14</v>
      </c>
      <c r="DH18" s="385" t="s">
        <v>738</v>
      </c>
      <c r="DI18" s="385" t="s">
        <v>739</v>
      </c>
      <c r="DJ18" s="413" t="s">
        <v>44</v>
      </c>
      <c r="DK18" s="386" t="s">
        <v>17</v>
      </c>
      <c r="DL18" s="387" t="s">
        <v>44</v>
      </c>
      <c r="DM18" s="387" t="s">
        <v>14</v>
      </c>
      <c r="DN18" s="387" t="s">
        <v>740</v>
      </c>
      <c r="DO18" s="388" t="s">
        <v>31</v>
      </c>
      <c r="DP18" s="388" t="s">
        <v>17</v>
      </c>
      <c r="DQ18" s="388" t="s">
        <v>44</v>
      </c>
      <c r="DR18" s="388" t="s">
        <v>44</v>
      </c>
      <c r="DS18" s="389" t="s">
        <v>32</v>
      </c>
      <c r="DT18" s="392" t="s">
        <v>44</v>
      </c>
      <c r="DU18" s="392" t="s">
        <v>32</v>
      </c>
      <c r="DV18" s="392" t="s">
        <v>44</v>
      </c>
      <c r="DW18" s="392">
        <v>4</v>
      </c>
      <c r="DX18" s="392" t="s">
        <v>17</v>
      </c>
      <c r="DY18" s="444" t="s">
        <v>33</v>
      </c>
      <c r="DZ18" s="445" t="s">
        <v>34</v>
      </c>
      <c r="EA18" s="445" t="s">
        <v>19007</v>
      </c>
      <c r="EB18" s="445" t="s">
        <v>19008</v>
      </c>
      <c r="EC18" s="445" t="s">
        <v>44</v>
      </c>
      <c r="ED18" s="445" t="s">
        <v>44</v>
      </c>
      <c r="EE18" s="384" t="s">
        <v>19009</v>
      </c>
      <c r="EF18" s="383" t="s">
        <v>44</v>
      </c>
      <c r="EG18" s="383" t="s">
        <v>44</v>
      </c>
      <c r="EH18" s="383" t="s">
        <v>44</v>
      </c>
      <c r="EI18" s="383" t="s">
        <v>44</v>
      </c>
      <c r="EJ18" s="383" t="s">
        <v>44</v>
      </c>
      <c r="EK18" s="383" t="s">
        <v>44</v>
      </c>
      <c r="EL18" s="383" t="s">
        <v>492</v>
      </c>
      <c r="EM18" s="400" t="s">
        <v>19010</v>
      </c>
      <c r="EN18" s="399" t="s">
        <v>723</v>
      </c>
      <c r="EO18" s="399" t="s">
        <v>44</v>
      </c>
      <c r="EP18" s="400" t="s">
        <v>17</v>
      </c>
      <c r="EQ18" s="400" t="s">
        <v>44</v>
      </c>
      <c r="ER18" s="405">
        <v>20</v>
      </c>
      <c r="ES18" s="405" t="s">
        <v>14</v>
      </c>
      <c r="ET18" s="401" t="s">
        <v>17576</v>
      </c>
      <c r="EU18" s="399">
        <v>1</v>
      </c>
      <c r="EV18" s="400" t="s">
        <v>17398</v>
      </c>
      <c r="EW18" s="399">
        <v>1</v>
      </c>
      <c r="EX18" s="398" t="s">
        <v>17398</v>
      </c>
      <c r="EY18" s="398">
        <v>1</v>
      </c>
      <c r="EZ18" s="398" t="s">
        <v>17398</v>
      </c>
      <c r="FA18" s="399">
        <v>0</v>
      </c>
      <c r="FB18" s="398" t="s">
        <v>44</v>
      </c>
      <c r="FC18" s="399" t="s">
        <v>19011</v>
      </c>
      <c r="FD18" s="399">
        <v>1</v>
      </c>
      <c r="FE18" s="398">
        <v>1</v>
      </c>
      <c r="FF18" s="399">
        <v>1</v>
      </c>
      <c r="FG18" s="399">
        <v>1</v>
      </c>
      <c r="FH18" s="399" t="s">
        <v>44</v>
      </c>
      <c r="FI18" s="529" t="s">
        <v>19012</v>
      </c>
      <c r="FJ18" s="529" t="s">
        <v>19013</v>
      </c>
      <c r="FK18" s="529" t="s">
        <v>19014</v>
      </c>
      <c r="FL18" s="529" t="s">
        <v>19015</v>
      </c>
      <c r="FM18" s="400" t="s">
        <v>19016</v>
      </c>
      <c r="FN18" s="398" t="s">
        <v>19017</v>
      </c>
      <c r="FO18" s="398" t="s">
        <v>834</v>
      </c>
    </row>
  </sheetData>
  <hyperlinks>
    <hyperlink ref="FL18" r:id="rId1" xr:uid="{41E74C27-D070-C941-83ED-12FBAE4415A9}"/>
    <hyperlink ref="FK18" r:id="rId2" xr:uid="{6602954C-9D3B-444E-BE8D-FB4091961AD7}"/>
    <hyperlink ref="FJ18" r:id="rId3" xr:uid="{B5E33D1B-EA3F-7547-9B85-9AAE63C95C96}"/>
    <hyperlink ref="FI18" r:id="rId4" xr:uid="{209CED1E-D0B1-CE46-81F8-F53741B719BD}"/>
    <hyperlink ref="FL17" r:id="rId5" xr:uid="{7173A4F8-966F-B146-ABE7-1E4A6A66EE8B}"/>
    <hyperlink ref="FK17" r:id="rId6" xr:uid="{AF137678-5B6A-6C4D-97CC-29244C9F1CD5}"/>
    <hyperlink ref="FJ17" r:id="rId7" xr:uid="{789B3F34-F624-794B-9114-27D497A54D9C}"/>
    <hyperlink ref="FI17" r:id="rId8" xr:uid="{247BF94D-46CF-B34A-9C86-FA9365F0F2A9}"/>
    <hyperlink ref="FL16" r:id="rId9" xr:uid="{461DFB2F-EFF1-A946-9F26-4F18A255542A}"/>
    <hyperlink ref="FK16" r:id="rId10" xr:uid="{CCDF3A2A-12BC-F847-A63D-35DF1C7233C8}"/>
    <hyperlink ref="FJ16" r:id="rId11" xr:uid="{92565F32-B5E0-1940-82A5-9C48DF077CC7}"/>
    <hyperlink ref="FI16" r:id="rId12" xr:uid="{D536121D-96CB-614A-B3A1-44F41111DEE1}"/>
    <hyperlink ref="FL15" r:id="rId13" xr:uid="{F19B9B57-735B-F946-992D-B4CEB93F246B}"/>
    <hyperlink ref="FK15" r:id="rId14" xr:uid="{685B3643-9A9C-FB4C-8805-134FC469F052}"/>
    <hyperlink ref="FJ15" r:id="rId15" xr:uid="{E17DFFE4-BA89-DB43-96DA-B87E6EECDD28}"/>
    <hyperlink ref="FI15" r:id="rId16" xr:uid="{1AB3C4F4-FD6D-8048-B447-2EAE47751123}"/>
    <hyperlink ref="FL14" r:id="rId17" xr:uid="{1E4BADF4-E964-DF46-A191-EC258FAC6094}"/>
    <hyperlink ref="FK14" r:id="rId18" xr:uid="{E28A9521-8C70-F544-8740-87FEF809D861}"/>
    <hyperlink ref="FJ14" r:id="rId19" xr:uid="{FB9CD8A0-E94F-6A45-90EF-16838FD6887F}"/>
    <hyperlink ref="FI14" r:id="rId20" xr:uid="{199E23C3-3471-E24E-A198-A84967A0FDA2}"/>
    <hyperlink ref="FL13" r:id="rId21" xr:uid="{9DCAC340-1243-7D4A-922F-D9620BCAACCE}"/>
    <hyperlink ref="FK13" r:id="rId22" xr:uid="{1A9EF06A-7E27-F744-AFAC-03423D13FDA8}"/>
    <hyperlink ref="FJ13" r:id="rId23" xr:uid="{C8E608F4-B0A6-A84E-8B40-B326C3283363}"/>
    <hyperlink ref="FI13" r:id="rId24" xr:uid="{7952253A-CE45-6D44-827B-C3DC5F234039}"/>
    <hyperlink ref="FL12" r:id="rId25" xr:uid="{14D6338A-DFE8-BA4D-A677-6A3454626470}"/>
    <hyperlink ref="FK12" r:id="rId26" xr:uid="{B4A40667-FE87-6E45-AD97-61C7260FA63B}"/>
    <hyperlink ref="FJ12" r:id="rId27" xr:uid="{57CB7C9D-AA7A-F141-9AB0-DBAAE405AA2F}"/>
    <hyperlink ref="FI12" r:id="rId28" xr:uid="{8441F993-6156-F049-89E4-AE33FA7187D9}"/>
    <hyperlink ref="FL11" r:id="rId29" xr:uid="{5A8B8C88-D26F-AE44-8FDB-29F9753A37E3}"/>
    <hyperlink ref="FK11" r:id="rId30" xr:uid="{CE4BA1EA-2B16-1B4B-883E-8188E0D40FBD}"/>
    <hyperlink ref="FJ11" r:id="rId31" xr:uid="{4A9C9F98-CBBA-BB4E-8355-51F5C13E8F89}"/>
    <hyperlink ref="FI11" r:id="rId32" xr:uid="{F2C5A378-C4F7-8C47-AD76-80A2308EC776}"/>
    <hyperlink ref="FL10" r:id="rId33" xr:uid="{7548176D-0332-0044-8817-68EE4CBD9D24}"/>
    <hyperlink ref="FK10" r:id="rId34" xr:uid="{FAD7FE3C-6E04-9044-82B2-1401BEF4C0A6}"/>
    <hyperlink ref="FJ10" r:id="rId35" xr:uid="{84150E71-7A10-A24F-A795-BB0B6092FFB6}"/>
    <hyperlink ref="FI10" r:id="rId36" xr:uid="{11BA7127-D41B-8743-A640-5778ECDA3D57}"/>
    <hyperlink ref="FL9" r:id="rId37" xr:uid="{6FF06701-C3C6-D242-B8F1-C186052C3834}"/>
    <hyperlink ref="FK9" r:id="rId38" xr:uid="{C7428DBD-BA3F-9F4C-9F9B-A174C7A7E89B}"/>
    <hyperlink ref="FJ9" r:id="rId39" xr:uid="{9A0D4FF5-549C-BD4E-B2D0-F7DAEFF66958}"/>
    <hyperlink ref="FI9" r:id="rId40" xr:uid="{EC903926-C78B-B34E-B5E5-147C7D4B1B9B}"/>
    <hyperlink ref="FL8" r:id="rId41" xr:uid="{674A472B-F42D-ED42-9A11-1978D7B0A843}"/>
    <hyperlink ref="FK8" r:id="rId42" xr:uid="{65A3A869-D5C0-AB4B-B1EA-75235C34B1FD}"/>
    <hyperlink ref="FJ8" r:id="rId43" xr:uid="{A445ACFE-54BE-7B43-A172-88828E0985DD}"/>
    <hyperlink ref="FI8" r:id="rId44" xr:uid="{EE7F0955-E161-4346-98F2-1E3E275E07E7}"/>
    <hyperlink ref="FL7" r:id="rId45" xr:uid="{9AD63A8A-1B52-0540-AB22-6986FC2ABCAE}"/>
    <hyperlink ref="FK7" r:id="rId46" xr:uid="{291CB810-B367-554A-804A-0524D8DE0F03}"/>
    <hyperlink ref="FJ7" r:id="rId47" xr:uid="{DC70D9BB-93F2-A141-A5A9-3305EEE6BE31}"/>
    <hyperlink ref="FI7" r:id="rId48" xr:uid="{90551352-A266-5E40-87DF-998EFD1D4433}"/>
    <hyperlink ref="FL6" r:id="rId49" xr:uid="{A7153C12-1576-A041-8774-E7BDD3348D42}"/>
    <hyperlink ref="FK6" r:id="rId50" xr:uid="{6B0049B4-76D4-BA4D-8423-A31D49A66C5C}"/>
    <hyperlink ref="FJ6" r:id="rId51" xr:uid="{44AA2B37-1344-754C-9183-DAAC0A588628}"/>
    <hyperlink ref="FI6" r:id="rId52" xr:uid="{EB82D2A9-108E-B84A-ABD3-A687E8033B89}"/>
    <hyperlink ref="FL5" r:id="rId53" xr:uid="{FB2A87FB-7BE7-F44C-AA9D-08699C951573}"/>
    <hyperlink ref="FK5" r:id="rId54" xr:uid="{08D79F4F-146D-5740-BA9D-51E4A9672A54}"/>
    <hyperlink ref="FJ5" r:id="rId55" xr:uid="{4A4D0B24-FEDB-2F49-BA80-3BA886A420E6}"/>
    <hyperlink ref="FI5" r:id="rId56" xr:uid="{731205B0-34D5-0E4F-9587-DD37C9807B13}"/>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sheetPr>
  <dimension ref="B2:J78"/>
  <sheetViews>
    <sheetView topLeftCell="A21" workbookViewId="0">
      <selection activeCell="C56" sqref="C56"/>
    </sheetView>
  </sheetViews>
  <sheetFormatPr defaultColWidth="9.125" defaultRowHeight="14.3" x14ac:dyDescent="0.25"/>
  <cols>
    <col min="1" max="1" width="2.875" style="52" customWidth="1"/>
    <col min="2" max="2" width="49.25" style="52" customWidth="1"/>
    <col min="3" max="3" width="15.125" style="52" bestFit="1" customWidth="1"/>
    <col min="4" max="4" width="17" style="52" customWidth="1"/>
    <col min="5" max="5" width="6.125" style="52" customWidth="1"/>
    <col min="6" max="6" width="30.25" style="52" customWidth="1"/>
    <col min="7" max="7" width="18.875" style="52" customWidth="1"/>
    <col min="8" max="8" width="12.125" style="52" customWidth="1"/>
    <col min="9" max="9" width="13.875" style="52" customWidth="1"/>
    <col min="10" max="10" width="11.625" style="52" customWidth="1"/>
    <col min="11" max="11" width="10.625" style="52" bestFit="1" customWidth="1"/>
    <col min="12" max="12" width="19.125" style="52" bestFit="1" customWidth="1"/>
    <col min="13" max="13" width="9.125" style="52"/>
    <col min="14" max="14" width="11.875" style="52" customWidth="1"/>
    <col min="15" max="16384" width="9.125" style="52"/>
  </cols>
  <sheetData>
    <row r="2" spans="2:10" ht="14.95" x14ac:dyDescent="0.25">
      <c r="B2" s="34" t="s">
        <v>153</v>
      </c>
      <c r="C2" s="263"/>
      <c r="D2" s="263"/>
      <c r="F2" s="8"/>
    </row>
    <row r="3" spans="2:10" ht="14.95" x14ac:dyDescent="0.25">
      <c r="B3" s="8" t="s">
        <v>334</v>
      </c>
      <c r="F3" s="8"/>
    </row>
    <row r="4" spans="2:10" ht="14.95" x14ac:dyDescent="0.25">
      <c r="B4" s="143" t="s">
        <v>335</v>
      </c>
      <c r="C4" s="25">
        <f>'SDG13'!A7</f>
        <v>45017</v>
      </c>
      <c r="D4" s="25">
        <f>'SDG13'!B18</f>
        <v>45364</v>
      </c>
      <c r="F4" s="8"/>
    </row>
    <row r="5" spans="2:10" ht="14.95" x14ac:dyDescent="0.25">
      <c r="B5" s="143" t="s">
        <v>331</v>
      </c>
      <c r="C5" s="52">
        <f>D4-C4+1</f>
        <v>348</v>
      </c>
      <c r="D5" s="264" t="s">
        <v>354</v>
      </c>
      <c r="F5" s="8"/>
    </row>
    <row r="6" spans="2:10" ht="14.95" customHeight="1" x14ac:dyDescent="0.25">
      <c r="C6" s="9"/>
      <c r="F6" s="8"/>
    </row>
    <row r="7" spans="2:10" ht="14.95" x14ac:dyDescent="0.25">
      <c r="B7" s="8" t="s">
        <v>154</v>
      </c>
      <c r="F7" s="10" t="s">
        <v>155</v>
      </c>
    </row>
    <row r="8" spans="2:10" ht="14.95" x14ac:dyDescent="0.25">
      <c r="B8" s="167" t="s">
        <v>156</v>
      </c>
      <c r="C8" s="277">
        <f>AVERAGE('Survey A'!BC:BC)</f>
        <v>4.0253807106598982</v>
      </c>
      <c r="F8" s="10" t="s">
        <v>157</v>
      </c>
    </row>
    <row r="9" spans="2:10" ht="14.95" x14ac:dyDescent="0.25">
      <c r="B9" s="167" t="s">
        <v>158</v>
      </c>
      <c r="C9" s="277">
        <f>AVERAGE('Survey A'!BG:BG)</f>
        <v>0.37563451776649748</v>
      </c>
      <c r="F9" s="10" t="s">
        <v>159</v>
      </c>
    </row>
    <row r="10" spans="2:10" ht="14.95" x14ac:dyDescent="0.25">
      <c r="B10" s="167" t="s">
        <v>160</v>
      </c>
      <c r="C10" s="277">
        <f>AVERAGE('Survey A'!BK:BK)</f>
        <v>0.8375634517766497</v>
      </c>
    </row>
    <row r="11" spans="2:10" ht="14.95" x14ac:dyDescent="0.25">
      <c r="B11" s="167" t="s">
        <v>161</v>
      </c>
      <c r="C11" s="277">
        <f>AVERAGE('Survey A'!BO:BO)</f>
        <v>0.16751269035532995</v>
      </c>
    </row>
    <row r="12" spans="2:10" ht="14.95" x14ac:dyDescent="0.25">
      <c r="B12" s="167" t="s">
        <v>162</v>
      </c>
      <c r="C12" s="277">
        <f>AVERAGE('Survey A'!BS:BS)</f>
        <v>21.086294416243653</v>
      </c>
    </row>
    <row r="13" spans="2:10" ht="14.95" x14ac:dyDescent="0.25">
      <c r="B13" s="167" t="s">
        <v>163</v>
      </c>
      <c r="C13" s="277">
        <f>AVERAGE('Survey A'!BW:BW)</f>
        <v>2.1015228426395938</v>
      </c>
    </row>
    <row r="14" spans="2:10" ht="14.95" x14ac:dyDescent="0.25">
      <c r="B14" s="167" t="s">
        <v>164</v>
      </c>
      <c r="C14" s="277">
        <f>AVERAGE('Survey A'!CA:CA)</f>
        <v>1.3350253807106598</v>
      </c>
    </row>
    <row r="15" spans="2:10" ht="14.95" x14ac:dyDescent="0.25">
      <c r="G15" s="265"/>
      <c r="H15" s="143"/>
      <c r="J15" s="266"/>
    </row>
    <row r="16" spans="2:10" ht="14.95" x14ac:dyDescent="0.25">
      <c r="B16" s="8" t="s">
        <v>165</v>
      </c>
      <c r="G16" s="265"/>
      <c r="H16" s="267"/>
    </row>
    <row r="17" spans="2:9" ht="14.95" x14ac:dyDescent="0.25">
      <c r="B17" s="203" t="s">
        <v>22</v>
      </c>
      <c r="C17" s="167">
        <f>COUNTIF('Survey A'!R:R,'Analysis A'!B17)</f>
        <v>148</v>
      </c>
      <c r="D17" s="268">
        <f>C17/$C$22</f>
        <v>0.75126903553299496</v>
      </c>
      <c r="E17" s="11"/>
      <c r="F17" s="12"/>
      <c r="G17" s="13"/>
    </row>
    <row r="18" spans="2:9" ht="14.95" x14ac:dyDescent="0.25">
      <c r="B18" s="203" t="s">
        <v>43</v>
      </c>
      <c r="C18" s="167">
        <f>COUNTIF('Survey A'!R:R,'Analysis A'!B18)</f>
        <v>19</v>
      </c>
      <c r="D18" s="268">
        <f>C18/$C$22</f>
        <v>9.6446700507614211E-2</v>
      </c>
      <c r="E18" s="11"/>
      <c r="F18" s="10"/>
    </row>
    <row r="19" spans="2:9" ht="14.95" x14ac:dyDescent="0.25">
      <c r="B19" s="284" t="s">
        <v>836</v>
      </c>
      <c r="C19" s="167">
        <f>COUNTIF('Survey A'!R:R,'Analysis A'!B19)</f>
        <v>0</v>
      </c>
      <c r="D19" s="268">
        <f>C19/$C$22</f>
        <v>0</v>
      </c>
      <c r="E19" s="11"/>
      <c r="G19" s="14"/>
      <c r="H19" s="14"/>
      <c r="I19" s="14"/>
    </row>
    <row r="20" spans="2:9" ht="14.95" x14ac:dyDescent="0.25">
      <c r="B20" s="203" t="s">
        <v>47</v>
      </c>
      <c r="C20" s="167">
        <f>COUNTIF('Survey A'!R:R,'Analysis A'!B20)</f>
        <v>30</v>
      </c>
      <c r="D20" s="268">
        <f>C20/$C$22</f>
        <v>0.15228426395939088</v>
      </c>
      <c r="E20" s="11"/>
      <c r="G20" s="269"/>
      <c r="H20" s="269"/>
      <c r="I20" s="269"/>
    </row>
    <row r="21" spans="2:9" ht="14.95" x14ac:dyDescent="0.25">
      <c r="B21" s="203" t="s">
        <v>148</v>
      </c>
      <c r="C21" s="167">
        <f>COUNTIF('Survey A'!R:R,'Analysis A'!B21)</f>
        <v>0</v>
      </c>
      <c r="D21" s="270"/>
      <c r="E21" s="11"/>
      <c r="G21" s="269"/>
      <c r="H21" s="269"/>
      <c r="I21" s="269"/>
    </row>
    <row r="22" spans="2:9" ht="14.95" x14ac:dyDescent="0.25">
      <c r="B22" s="203" t="s">
        <v>188</v>
      </c>
      <c r="C22" s="167">
        <f>SUM(C17:C21)</f>
        <v>197</v>
      </c>
      <c r="D22" s="270"/>
      <c r="E22" s="11"/>
      <c r="G22" s="269"/>
      <c r="H22" s="269"/>
      <c r="I22" s="269"/>
    </row>
    <row r="23" spans="2:9" ht="14.95" x14ac:dyDescent="0.25">
      <c r="I23" s="271"/>
    </row>
    <row r="24" spans="2:9" ht="14.95" x14ac:dyDescent="0.25">
      <c r="B24" s="8" t="s">
        <v>166</v>
      </c>
    </row>
    <row r="25" spans="2:9" ht="14.95" x14ac:dyDescent="0.25">
      <c r="B25" s="167" t="s">
        <v>167</v>
      </c>
      <c r="C25" s="507">
        <f>AVERAGE('Survey A'!BD:BD)/100</f>
        <v>0.79611702127659567</v>
      </c>
    </row>
    <row r="26" spans="2:9" ht="14.95" x14ac:dyDescent="0.25">
      <c r="B26" s="167" t="s">
        <v>168</v>
      </c>
      <c r="C26" s="507">
        <f>AVERAGE('Survey A'!BH:BH)/100</f>
        <v>0.74560000000000004</v>
      </c>
      <c r="I26" s="272"/>
    </row>
    <row r="27" spans="2:9" ht="14.95" x14ac:dyDescent="0.25">
      <c r="B27" s="167" t="s">
        <v>169</v>
      </c>
      <c r="C27" s="507">
        <f>AVERAGE('Survey A'!BL:BL)/100</f>
        <v>0.45263157894736844</v>
      </c>
      <c r="G27" s="13"/>
      <c r="H27" s="273"/>
    </row>
    <row r="28" spans="2:9" ht="14.95" x14ac:dyDescent="0.25">
      <c r="B28" s="167" t="s">
        <v>170</v>
      </c>
      <c r="C28" s="507">
        <f>AVERAGE('Survey A'!BP:BP)/100</f>
        <v>0.81666666666666676</v>
      </c>
    </row>
    <row r="29" spans="2:9" ht="14.95" x14ac:dyDescent="0.25">
      <c r="B29" s="167" t="s">
        <v>171</v>
      </c>
      <c r="C29" s="507">
        <f>AVERAGE('Survey A'!BT:BT)/100</f>
        <v>7.6271186440677971E-2</v>
      </c>
    </row>
    <row r="30" spans="2:9" ht="14.95" x14ac:dyDescent="0.25">
      <c r="B30" s="167" t="s">
        <v>172</v>
      </c>
      <c r="C30" s="507">
        <f>AVERAGE('Survey A'!BX:BX)/100</f>
        <v>2.0833333333333336E-2</v>
      </c>
    </row>
    <row r="31" spans="2:9" ht="14.95" x14ac:dyDescent="0.25">
      <c r="B31" s="167" t="s">
        <v>173</v>
      </c>
      <c r="C31" s="507">
        <f>AVERAGE('Survey A'!CB:CB)/100</f>
        <v>2.1739130434782608E-2</v>
      </c>
    </row>
    <row r="33" spans="2:9" ht="14.95" x14ac:dyDescent="0.25">
      <c r="B33" s="8" t="s">
        <v>174</v>
      </c>
    </row>
    <row r="34" spans="2:9" x14ac:dyDescent="0.25">
      <c r="B34" s="167" t="s">
        <v>167</v>
      </c>
      <c r="C34" s="698">
        <f t="shared" ref="C34:C40" si="0">1-C25</f>
        <v>0.20388297872340433</v>
      </c>
    </row>
    <row r="35" spans="2:9" x14ac:dyDescent="0.25">
      <c r="B35" s="167" t="s">
        <v>168</v>
      </c>
      <c r="C35" s="698">
        <f t="shared" si="0"/>
        <v>0.25439999999999996</v>
      </c>
    </row>
    <row r="36" spans="2:9" x14ac:dyDescent="0.25">
      <c r="B36" s="167" t="s">
        <v>169</v>
      </c>
      <c r="C36" s="698">
        <f t="shared" si="0"/>
        <v>0.5473684210526315</v>
      </c>
    </row>
    <row r="37" spans="2:9" x14ac:dyDescent="0.25">
      <c r="B37" s="167" t="s">
        <v>170</v>
      </c>
      <c r="C37" s="698">
        <f t="shared" si="0"/>
        <v>0.18333333333333324</v>
      </c>
    </row>
    <row r="38" spans="2:9" x14ac:dyDescent="0.25">
      <c r="B38" s="167" t="s">
        <v>171</v>
      </c>
      <c r="C38" s="698">
        <f t="shared" si="0"/>
        <v>0.92372881355932202</v>
      </c>
    </row>
    <row r="39" spans="2:9" x14ac:dyDescent="0.25">
      <c r="B39" s="167" t="s">
        <v>172</v>
      </c>
      <c r="C39" s="698">
        <f t="shared" si="0"/>
        <v>0.97916666666666663</v>
      </c>
    </row>
    <row r="40" spans="2:9" x14ac:dyDescent="0.25">
      <c r="B40" s="167" t="s">
        <v>173</v>
      </c>
      <c r="C40" s="698">
        <f t="shared" si="0"/>
        <v>0.97826086956521741</v>
      </c>
    </row>
    <row r="41" spans="2:9" ht="14.95" x14ac:dyDescent="0.25">
      <c r="C41" s="16"/>
    </row>
    <row r="42" spans="2:9" ht="14.95" x14ac:dyDescent="0.25">
      <c r="B42" s="8" t="s">
        <v>499</v>
      </c>
      <c r="I42" s="17"/>
    </row>
    <row r="43" spans="2:9" ht="14.95" x14ac:dyDescent="0.25">
      <c r="B43" s="52" t="s">
        <v>14</v>
      </c>
      <c r="C43" s="20">
        <f>COUNTIF('Survey A'!DP:DP,B43)</f>
        <v>111</v>
      </c>
      <c r="I43" s="17"/>
    </row>
    <row r="44" spans="2:9" ht="14.95" x14ac:dyDescent="0.25">
      <c r="B44" s="52" t="s">
        <v>17</v>
      </c>
      <c r="C44" s="20">
        <f>COUNTIF('Survey A'!DP:DP,B44)</f>
        <v>86</v>
      </c>
      <c r="I44" s="17"/>
    </row>
    <row r="45" spans="2:9" ht="14.95" x14ac:dyDescent="0.25">
      <c r="C45" s="21"/>
      <c r="I45" s="17"/>
    </row>
    <row r="46" spans="2:9" ht="14.95" x14ac:dyDescent="0.25">
      <c r="B46" s="30" t="s">
        <v>192</v>
      </c>
      <c r="C46" s="30" t="s">
        <v>193</v>
      </c>
      <c r="D46" s="29" t="s">
        <v>179</v>
      </c>
      <c r="E46" s="8"/>
      <c r="F46" s="8"/>
      <c r="I46" s="17"/>
    </row>
    <row r="47" spans="2:9" ht="14.95" x14ac:dyDescent="0.25">
      <c r="B47" s="18" t="s">
        <v>180</v>
      </c>
      <c r="C47" s="23" t="s">
        <v>322</v>
      </c>
      <c r="D47" s="23" t="s">
        <v>240</v>
      </c>
      <c r="I47" s="19"/>
    </row>
    <row r="48" spans="2:9" ht="14.95" x14ac:dyDescent="0.25">
      <c r="B48" s="278" t="s">
        <v>30</v>
      </c>
      <c r="C48" s="20">
        <f>COUNTIF('Survey A'!DQ:DQ,B48)</f>
        <v>110</v>
      </c>
      <c r="D48" s="36">
        <f>C48/$C$51</f>
        <v>0.99099099099099097</v>
      </c>
      <c r="E48" s="11"/>
      <c r="I48" s="17"/>
    </row>
    <row r="49" spans="2:9" ht="14.95" x14ac:dyDescent="0.25">
      <c r="B49" s="278" t="s">
        <v>49</v>
      </c>
      <c r="C49" s="20">
        <f>COUNTIF('Survey A'!DQ:DQ,B49)</f>
        <v>1</v>
      </c>
      <c r="D49" s="36">
        <f>C49/$C$51</f>
        <v>9.0090090090090089E-3</v>
      </c>
      <c r="E49" s="11"/>
      <c r="F49" s="11"/>
      <c r="G49" s="11"/>
      <c r="I49" s="17"/>
    </row>
    <row r="50" spans="2:9" ht="14.95" x14ac:dyDescent="0.25">
      <c r="B50" s="278" t="s">
        <v>840</v>
      </c>
      <c r="C50" s="20">
        <f>COUNTIF('Survey A'!DQ:DQ,B50)</f>
        <v>0</v>
      </c>
      <c r="D50" s="36">
        <f>C50/$C$51</f>
        <v>0</v>
      </c>
      <c r="E50" s="11" t="s">
        <v>1255</v>
      </c>
      <c r="F50" s="11"/>
      <c r="G50" s="11"/>
      <c r="I50" s="17"/>
    </row>
    <row r="51" spans="2:9" ht="14.95" x14ac:dyDescent="0.25">
      <c r="B51" s="279"/>
      <c r="C51" s="21">
        <f>SUM(C48:C50)</f>
        <v>111</v>
      </c>
      <c r="D51" s="11"/>
      <c r="E51" s="11"/>
      <c r="F51" s="11"/>
      <c r="G51" s="11"/>
      <c r="I51" s="17"/>
    </row>
    <row r="52" spans="2:9" ht="14.95" x14ac:dyDescent="0.25">
      <c r="F52" s="11"/>
      <c r="I52" s="17"/>
    </row>
    <row r="53" spans="2:9" ht="14.95" x14ac:dyDescent="0.25">
      <c r="B53" s="32" t="s">
        <v>190</v>
      </c>
      <c r="C53" s="32" t="s">
        <v>194</v>
      </c>
      <c r="D53" s="31" t="s">
        <v>181</v>
      </c>
      <c r="F53" s="8" t="s">
        <v>191</v>
      </c>
      <c r="I53" s="17"/>
    </row>
    <row r="54" spans="2:9" ht="14.95" x14ac:dyDescent="0.25">
      <c r="B54" s="18" t="s">
        <v>182</v>
      </c>
      <c r="C54" s="274"/>
      <c r="D54" s="274" t="s">
        <v>240</v>
      </c>
    </row>
    <row r="55" spans="2:9" ht="14.95" x14ac:dyDescent="0.25">
      <c r="B55" s="278" t="s">
        <v>183</v>
      </c>
      <c r="C55" s="502">
        <f>1-'bio-slurry'!D21</f>
        <v>0.99489795918367352</v>
      </c>
      <c r="D55" s="503"/>
      <c r="E55" s="8"/>
      <c r="G55" s="8"/>
    </row>
    <row r="56" spans="2:9" ht="14.95" x14ac:dyDescent="0.25">
      <c r="B56" s="10"/>
      <c r="F56" s="8"/>
      <c r="G56" s="11"/>
    </row>
    <row r="57" spans="2:9" ht="14.95" x14ac:dyDescent="0.25">
      <c r="B57" s="33" t="s">
        <v>195</v>
      </c>
      <c r="C57" s="275"/>
      <c r="D57" s="275"/>
      <c r="E57" s="275"/>
      <c r="F57" s="275"/>
      <c r="G57" s="275"/>
      <c r="H57" s="275"/>
    </row>
    <row r="58" spans="2:9" x14ac:dyDescent="0.25">
      <c r="B58" s="203" t="s">
        <v>33</v>
      </c>
      <c r="C58" s="167">
        <f>COUNTIF('Survey A'!DY:DY,'Analysis A'!B58)</f>
        <v>130</v>
      </c>
      <c r="D58" s="36">
        <f>C58/$C$61</f>
        <v>0.95588235294117652</v>
      </c>
    </row>
    <row r="59" spans="2:9" x14ac:dyDescent="0.25">
      <c r="B59" s="203" t="s">
        <v>51</v>
      </c>
      <c r="C59" s="167">
        <f>COUNTIF('Survey A'!DY:DY,'Analysis A'!B59)</f>
        <v>6</v>
      </c>
      <c r="D59" s="36">
        <f>C59/$C$61</f>
        <v>4.4117647058823532E-2</v>
      </c>
    </row>
    <row r="60" spans="2:9" x14ac:dyDescent="0.25">
      <c r="B60" s="203" t="s">
        <v>149</v>
      </c>
      <c r="C60" s="167">
        <f>COUNTIF('Survey A'!DY:DY,'Analysis A'!B60)</f>
        <v>0</v>
      </c>
      <c r="D60" s="36">
        <f>C60/$C$61</f>
        <v>0</v>
      </c>
      <c r="E60" s="11"/>
      <c r="G60" s="11"/>
    </row>
    <row r="61" spans="2:9" x14ac:dyDescent="0.25">
      <c r="B61" s="24" t="s">
        <v>187</v>
      </c>
      <c r="C61" s="8">
        <f>SUM(C58:C60)</f>
        <v>136</v>
      </c>
      <c r="E61" s="11"/>
      <c r="F61" s="11"/>
      <c r="G61" s="11"/>
    </row>
    <row r="62" spans="2:9" x14ac:dyDescent="0.25">
      <c r="B62" s="8" t="s">
        <v>323</v>
      </c>
      <c r="E62" s="11"/>
    </row>
    <row r="63" spans="2:9" x14ac:dyDescent="0.25">
      <c r="B63" s="190" t="s">
        <v>34</v>
      </c>
      <c r="C63" s="167" cm="1">
        <f t="array" ref="C63">SUMPRODUCT(--(ISNUMBER((FIND(B63,'Survey A'!$DZ:$DZ)))))</f>
        <v>94</v>
      </c>
      <c r="D63" s="26">
        <f>C63/$C$58</f>
        <v>0.72307692307692306</v>
      </c>
      <c r="F63" s="167" t="s">
        <v>1714</v>
      </c>
      <c r="G63" s="499">
        <f>D63</f>
        <v>0.72307692307692306</v>
      </c>
    </row>
    <row r="64" spans="2:9" x14ac:dyDescent="0.25">
      <c r="B64" s="190" t="s">
        <v>114</v>
      </c>
      <c r="C64" s="167" cm="1">
        <f t="array" ref="C64">SUMPRODUCT(--(ISNUMBER((FIND(B64,'Survey A'!$DZ:$DZ)))))</f>
        <v>38</v>
      </c>
      <c r="D64" s="26">
        <f t="shared" ref="D64:D68" si="1">C64/$C$58</f>
        <v>0.29230769230769232</v>
      </c>
      <c r="F64" s="167"/>
      <c r="G64" s="499"/>
    </row>
    <row r="65" spans="2:7" x14ac:dyDescent="0.25">
      <c r="B65" s="190" t="s">
        <v>41</v>
      </c>
      <c r="C65" s="167" cm="1">
        <f t="array" ref="C65">SUMPRODUCT(--(ISNUMBER((FIND(B65,'Survey A'!$DZ:$DZ)))))</f>
        <v>29</v>
      </c>
      <c r="D65" s="26">
        <f t="shared" si="1"/>
        <v>0.22307692307692309</v>
      </c>
      <c r="F65" s="167" t="s">
        <v>1715</v>
      </c>
      <c r="G65" s="499">
        <f>D65</f>
        <v>0.22307692307692309</v>
      </c>
    </row>
    <row r="66" spans="2:7" x14ac:dyDescent="0.25">
      <c r="B66" s="190" t="s">
        <v>61</v>
      </c>
      <c r="C66" s="167" cm="1">
        <f t="array" ref="C66">SUMPRODUCT(--(ISNUMBER((FIND(B66,'Survey A'!$DZ:$DZ)))))</f>
        <v>5</v>
      </c>
      <c r="D66" s="26">
        <f t="shared" si="1"/>
        <v>3.8461538461538464E-2</v>
      </c>
      <c r="F66" s="167" t="s">
        <v>894</v>
      </c>
      <c r="G66" s="499">
        <f>D67</f>
        <v>8.461538461538462E-2</v>
      </c>
    </row>
    <row r="67" spans="2:7" x14ac:dyDescent="0.25">
      <c r="B67" s="190" t="s">
        <v>894</v>
      </c>
      <c r="C67" s="167" cm="1">
        <f t="array" ref="C67">SUMPRODUCT(--(ISNUMBER((FIND(B67,'Survey A'!$DZ:$DZ)))))</f>
        <v>11</v>
      </c>
      <c r="D67" s="26">
        <f t="shared" si="1"/>
        <v>8.461538461538462E-2</v>
      </c>
      <c r="F67" s="52" t="str">
        <f>B64</f>
        <v>Social activity (voluntary work, etc)</v>
      </c>
      <c r="G67" s="510">
        <f>D64</f>
        <v>0.29230769230769232</v>
      </c>
    </row>
    <row r="68" spans="2:7" x14ac:dyDescent="0.25">
      <c r="B68" s="190" t="s">
        <v>1256</v>
      </c>
      <c r="C68" s="167" cm="1">
        <f t="array" ref="C68">SUMPRODUCT(--(ISNUMBER((FIND(B68,'Survey A'!$DZ:$DZ)))))</f>
        <v>14</v>
      </c>
      <c r="D68" s="26">
        <f t="shared" si="1"/>
        <v>0.1076923076923077</v>
      </c>
      <c r="F68" s="167" t="s">
        <v>61</v>
      </c>
      <c r="G68" s="499">
        <f>D66</f>
        <v>3.8461538461538464E-2</v>
      </c>
    </row>
    <row r="72" spans="2:7" x14ac:dyDescent="0.25">
      <c r="B72" s="13" t="s">
        <v>184</v>
      </c>
    </row>
    <row r="73" spans="2:7" x14ac:dyDescent="0.25">
      <c r="B73" s="18" t="s">
        <v>185</v>
      </c>
      <c r="C73" s="274"/>
    </row>
    <row r="74" spans="2:7" x14ac:dyDescent="0.25">
      <c r="B74" s="278" t="s">
        <v>186</v>
      </c>
      <c r="C74" s="276">
        <f>AVERAGE('Survey A'!DW:DW)</f>
        <v>3.838071065989848</v>
      </c>
    </row>
    <row r="75" spans="2:7" x14ac:dyDescent="0.25">
      <c r="B75" s="52" t="s">
        <v>503</v>
      </c>
      <c r="C75" s="177">
        <f>AVERAGE(DB_MPVI!V:V)</f>
        <v>8.7363480055020499</v>
      </c>
    </row>
    <row r="77" spans="2:7" x14ac:dyDescent="0.25">
      <c r="B77" s="52" t="s">
        <v>13521</v>
      </c>
      <c r="C77" s="52">
        <v>2.21</v>
      </c>
    </row>
    <row r="78" spans="2:7" x14ac:dyDescent="0.25">
      <c r="B78" s="52" t="s">
        <v>13522</v>
      </c>
      <c r="C78" s="52">
        <f>C77*'SDG13'!D18*'SDG13'!B2</f>
        <v>7015.6570183732138</v>
      </c>
      <c r="D78" s="52" t="s">
        <v>19619</v>
      </c>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7865B-94BA-864A-BA0F-80C37297A9E3}">
  <dimension ref="A1:AZ279"/>
  <sheetViews>
    <sheetView tabSelected="1" zoomScale="130" zoomScaleNormal="130" zoomScaleSheetLayoutView="100" workbookViewId="0">
      <selection activeCell="Q2" sqref="Q2:R279"/>
    </sheetView>
  </sheetViews>
  <sheetFormatPr defaultRowHeight="14.3" x14ac:dyDescent="0.25"/>
  <cols>
    <col min="13" max="13" width="11.25" bestFit="1" customWidth="1"/>
    <col min="17" max="18" width="9.875" bestFit="1" customWidth="1"/>
    <col min="22" max="22" width="13.375" customWidth="1"/>
    <col min="23" max="23" width="14.25" style="344" customWidth="1"/>
    <col min="34" max="34" width="27.625" style="344" customWidth="1"/>
  </cols>
  <sheetData>
    <row r="1" spans="1:52" s="514" customFormat="1" ht="50.95" customHeight="1" x14ac:dyDescent="0.25">
      <c r="A1" s="514" t="s">
        <v>322</v>
      </c>
      <c r="B1" s="514" t="s">
        <v>466</v>
      </c>
      <c r="C1" s="514" t="s">
        <v>15853</v>
      </c>
      <c r="D1" s="514" t="s">
        <v>15854</v>
      </c>
      <c r="E1" s="514" t="s">
        <v>15855</v>
      </c>
      <c r="F1" s="514" t="s">
        <v>1438</v>
      </c>
      <c r="G1" s="514" t="s">
        <v>1257</v>
      </c>
      <c r="H1" s="514" t="s">
        <v>140</v>
      </c>
      <c r="I1" s="514" t="s">
        <v>1439</v>
      </c>
      <c r="J1" s="514" t="s">
        <v>15856</v>
      </c>
      <c r="K1" s="514" t="s">
        <v>15857</v>
      </c>
      <c r="L1" s="514" t="s">
        <v>608</v>
      </c>
      <c r="M1" s="514" t="s">
        <v>609</v>
      </c>
      <c r="N1" s="514" t="s">
        <v>610</v>
      </c>
      <c r="O1" s="514" t="s">
        <v>1440</v>
      </c>
      <c r="P1" s="514" t="s">
        <v>1258</v>
      </c>
      <c r="Q1" s="514" t="s">
        <v>1441</v>
      </c>
      <c r="R1" s="514" t="s">
        <v>1442</v>
      </c>
      <c r="S1" s="514" t="s">
        <v>15858</v>
      </c>
      <c r="T1" s="514" t="s">
        <v>13371</v>
      </c>
      <c r="U1" s="514" t="s">
        <v>1443</v>
      </c>
      <c r="V1" s="514" t="s">
        <v>1444</v>
      </c>
      <c r="W1" s="343" t="s">
        <v>13413</v>
      </c>
      <c r="X1" s="514" t="s">
        <v>1445</v>
      </c>
      <c r="Y1" s="514" t="s">
        <v>611</v>
      </c>
      <c r="Z1" s="514" t="s">
        <v>1446</v>
      </c>
      <c r="AA1" s="514" t="s">
        <v>1447</v>
      </c>
      <c r="AB1" s="514" t="s">
        <v>1448</v>
      </c>
      <c r="AC1" s="514" t="s">
        <v>1449</v>
      </c>
      <c r="AD1" s="514" t="s">
        <v>1450</v>
      </c>
      <c r="AE1" s="514" t="s">
        <v>15859</v>
      </c>
      <c r="AF1" s="514" t="s">
        <v>15860</v>
      </c>
      <c r="AG1" s="514" t="s">
        <v>13374</v>
      </c>
      <c r="AH1" s="345" t="s">
        <v>13423</v>
      </c>
      <c r="AI1" s="514" t="s">
        <v>15861</v>
      </c>
      <c r="AJ1" s="514" t="s">
        <v>15862</v>
      </c>
      <c r="AK1" s="514" t="s">
        <v>13372</v>
      </c>
      <c r="AL1" s="514" t="s">
        <v>13373</v>
      </c>
      <c r="AM1" s="514" t="s">
        <v>1451</v>
      </c>
      <c r="AN1" s="514" t="s">
        <v>1452</v>
      </c>
      <c r="AO1" s="514" t="s">
        <v>1453</v>
      </c>
      <c r="AP1" s="514" t="s">
        <v>1454</v>
      </c>
      <c r="AQ1" s="514" t="s">
        <v>1455</v>
      </c>
      <c r="AR1" s="514" t="s">
        <v>1456</v>
      </c>
      <c r="AS1" s="514" t="s">
        <v>1457</v>
      </c>
      <c r="AT1" s="514" t="s">
        <v>13375</v>
      </c>
      <c r="AU1" s="514" t="s">
        <v>13376</v>
      </c>
      <c r="AV1" s="514" t="s">
        <v>1458</v>
      </c>
      <c r="AW1" s="514" t="s">
        <v>1459</v>
      </c>
      <c r="AX1" s="514" t="s">
        <v>1460</v>
      </c>
      <c r="AY1" s="514" t="s">
        <v>1461</v>
      </c>
      <c r="AZ1" s="514" t="s">
        <v>15863</v>
      </c>
    </row>
    <row r="2" spans="1:52" ht="14.95" x14ac:dyDescent="0.25">
      <c r="A2">
        <v>1</v>
      </c>
      <c r="B2" t="s">
        <v>19697</v>
      </c>
      <c r="C2" t="s">
        <v>14162</v>
      </c>
      <c r="D2" t="s">
        <v>15864</v>
      </c>
      <c r="E2" t="s">
        <v>717</v>
      </c>
      <c r="F2" t="s">
        <v>7677</v>
      </c>
      <c r="G2" t="s">
        <v>19697</v>
      </c>
      <c r="H2" t="s">
        <v>15865</v>
      </c>
      <c r="I2" t="s">
        <v>1462</v>
      </c>
      <c r="J2" t="s">
        <v>44</v>
      </c>
      <c r="K2" t="s">
        <v>369</v>
      </c>
      <c r="L2" t="s">
        <v>19697</v>
      </c>
      <c r="M2" t="s">
        <v>19697</v>
      </c>
      <c r="N2">
        <v>4.7</v>
      </c>
      <c r="O2" t="s">
        <v>14</v>
      </c>
      <c r="P2" t="s">
        <v>15866</v>
      </c>
      <c r="Q2" t="s">
        <v>19697</v>
      </c>
      <c r="R2" t="s">
        <v>19697</v>
      </c>
      <c r="S2" t="s">
        <v>14</v>
      </c>
      <c r="T2" t="s">
        <v>44</v>
      </c>
      <c r="U2" t="s">
        <v>17</v>
      </c>
      <c r="V2" s="539">
        <v>45298</v>
      </c>
      <c r="W2" s="339">
        <f>IF(AND(U2="no",V2&gt;'SDG13'!$A$7,V2&lt;'SDG13'!$B$18),'SDG13'!$B$18-V2,"")</f>
        <v>66</v>
      </c>
      <c r="X2" t="s">
        <v>442</v>
      </c>
      <c r="Y2" t="s">
        <v>44</v>
      </c>
      <c r="Z2" t="s">
        <v>14</v>
      </c>
      <c r="AA2" t="s">
        <v>17</v>
      </c>
      <c r="AB2" t="s">
        <v>44</v>
      </c>
      <c r="AC2" t="s">
        <v>44</v>
      </c>
      <c r="AD2" t="s">
        <v>44</v>
      </c>
      <c r="AE2" t="s">
        <v>44</v>
      </c>
      <c r="AF2" t="s">
        <v>44</v>
      </c>
      <c r="AG2" t="s">
        <v>44</v>
      </c>
      <c r="AH2" s="339" t="str">
        <f t="shared" ref="AH2:AH65" si="0">IF(U2="yes",AG2,"")</f>
        <v/>
      </c>
      <c r="AI2" t="s">
        <v>44</v>
      </c>
      <c r="AJ2" t="s">
        <v>44</v>
      </c>
      <c r="AK2" t="s">
        <v>44</v>
      </c>
      <c r="AL2" t="s">
        <v>44</v>
      </c>
      <c r="AM2" t="s">
        <v>13444</v>
      </c>
      <c r="AN2" t="s">
        <v>44</v>
      </c>
      <c r="AO2">
        <v>1</v>
      </c>
      <c r="AP2">
        <v>0</v>
      </c>
      <c r="AQ2">
        <v>0</v>
      </c>
      <c r="AR2" t="s">
        <v>44</v>
      </c>
      <c r="AS2" t="s">
        <v>44</v>
      </c>
      <c r="AT2" t="s">
        <v>44</v>
      </c>
      <c r="AU2" t="s">
        <v>44</v>
      </c>
      <c r="AV2" t="s">
        <v>44</v>
      </c>
      <c r="AW2" t="s">
        <v>44</v>
      </c>
      <c r="AX2" s="524" t="s">
        <v>15867</v>
      </c>
      <c r="AY2" s="524" t="s">
        <v>15868</v>
      </c>
    </row>
    <row r="3" spans="1:52" ht="14.95" x14ac:dyDescent="0.25">
      <c r="A3">
        <v>2</v>
      </c>
      <c r="B3" t="s">
        <v>19697</v>
      </c>
      <c r="C3" t="s">
        <v>15869</v>
      </c>
      <c r="D3" t="s">
        <v>15864</v>
      </c>
      <c r="E3" t="s">
        <v>717</v>
      </c>
      <c r="F3" t="s">
        <v>6798</v>
      </c>
      <c r="G3" t="s">
        <v>19697</v>
      </c>
      <c r="H3" t="s">
        <v>15870</v>
      </c>
      <c r="I3" t="s">
        <v>1462</v>
      </c>
      <c r="J3" t="s">
        <v>44</v>
      </c>
      <c r="K3" t="s">
        <v>13239</v>
      </c>
      <c r="L3" t="s">
        <v>19697</v>
      </c>
      <c r="M3" t="s">
        <v>19697</v>
      </c>
      <c r="N3">
        <v>4.8</v>
      </c>
      <c r="O3" t="s">
        <v>14</v>
      </c>
      <c r="P3" t="s">
        <v>15871</v>
      </c>
      <c r="Q3" t="s">
        <v>19697</v>
      </c>
      <c r="R3" t="s">
        <v>19697</v>
      </c>
      <c r="S3" t="s">
        <v>14</v>
      </c>
      <c r="T3" t="s">
        <v>44</v>
      </c>
      <c r="U3" t="s">
        <v>14</v>
      </c>
      <c r="W3" s="339" t="str">
        <f>IF(AND(U3="no",V3&gt;'SDG13'!$A$7,V3&lt;'SDG13'!$B$18),'SDG13'!$B$18-V3,"")</f>
        <v/>
      </c>
      <c r="X3" t="s">
        <v>44</v>
      </c>
      <c r="Y3" t="s">
        <v>44</v>
      </c>
      <c r="Z3" t="s">
        <v>44</v>
      </c>
      <c r="AA3" t="s">
        <v>44</v>
      </c>
      <c r="AB3" t="s">
        <v>15872</v>
      </c>
      <c r="AC3" t="s">
        <v>17</v>
      </c>
      <c r="AD3" t="s">
        <v>44</v>
      </c>
      <c r="AE3" t="s">
        <v>44</v>
      </c>
      <c r="AF3" t="s">
        <v>14</v>
      </c>
      <c r="AG3" t="s">
        <v>44</v>
      </c>
      <c r="AH3" s="339" t="str">
        <f t="shared" si="0"/>
        <v>NA</v>
      </c>
      <c r="AI3" t="s">
        <v>44</v>
      </c>
      <c r="AJ3" t="s">
        <v>17</v>
      </c>
      <c r="AK3" t="s">
        <v>44</v>
      </c>
      <c r="AL3" t="s">
        <v>44</v>
      </c>
      <c r="AM3" t="s">
        <v>1464</v>
      </c>
      <c r="AN3" t="s">
        <v>44</v>
      </c>
      <c r="AO3" t="s">
        <v>44</v>
      </c>
      <c r="AP3" t="s">
        <v>44</v>
      </c>
      <c r="AQ3" t="s">
        <v>44</v>
      </c>
      <c r="AR3" t="s">
        <v>44</v>
      </c>
      <c r="AS3" t="s">
        <v>14</v>
      </c>
      <c r="AT3" t="s">
        <v>13387</v>
      </c>
      <c r="AU3" t="s">
        <v>44</v>
      </c>
      <c r="AV3" t="s">
        <v>44</v>
      </c>
      <c r="AW3" s="524" t="s">
        <v>15873</v>
      </c>
      <c r="AX3" s="524" t="s">
        <v>15874</v>
      </c>
      <c r="AY3" s="524" t="s">
        <v>15875</v>
      </c>
    </row>
    <row r="4" spans="1:52" ht="14.95" x14ac:dyDescent="0.25">
      <c r="A4">
        <v>3</v>
      </c>
      <c r="B4" t="s">
        <v>19697</v>
      </c>
      <c r="C4" t="s">
        <v>15876</v>
      </c>
      <c r="D4" t="s">
        <v>15864</v>
      </c>
      <c r="E4" t="s">
        <v>717</v>
      </c>
      <c r="F4" t="s">
        <v>9309</v>
      </c>
      <c r="G4" t="s">
        <v>19697</v>
      </c>
      <c r="H4" t="s">
        <v>15870</v>
      </c>
      <c r="I4" t="s">
        <v>1462</v>
      </c>
      <c r="J4" t="s">
        <v>44</v>
      </c>
      <c r="K4" t="s">
        <v>378</v>
      </c>
      <c r="L4" t="s">
        <v>19697</v>
      </c>
      <c r="M4" t="s">
        <v>19697</v>
      </c>
      <c r="N4">
        <v>5</v>
      </c>
      <c r="O4" t="s">
        <v>14</v>
      </c>
      <c r="P4" t="s">
        <v>14440</v>
      </c>
      <c r="Q4" t="s">
        <v>19697</v>
      </c>
      <c r="R4" t="s">
        <v>19697</v>
      </c>
      <c r="S4" t="s">
        <v>14</v>
      </c>
      <c r="T4" t="s">
        <v>44</v>
      </c>
      <c r="U4" t="s">
        <v>14</v>
      </c>
      <c r="W4" s="339" t="str">
        <f>IF(AND(U4="no",V4&gt;'SDG13'!$A$7,V4&lt;'SDG13'!$B$18),'SDG13'!$B$18-V4,"")</f>
        <v/>
      </c>
      <c r="X4" t="s">
        <v>44</v>
      </c>
      <c r="Y4" t="s">
        <v>44</v>
      </c>
      <c r="Z4" t="s">
        <v>44</v>
      </c>
      <c r="AA4" t="s">
        <v>44</v>
      </c>
      <c r="AB4" t="s">
        <v>15872</v>
      </c>
      <c r="AC4" t="s">
        <v>17</v>
      </c>
      <c r="AD4" t="s">
        <v>44</v>
      </c>
      <c r="AE4" t="s">
        <v>44</v>
      </c>
      <c r="AF4" t="s">
        <v>14</v>
      </c>
      <c r="AG4" t="s">
        <v>44</v>
      </c>
      <c r="AH4" s="339" t="str">
        <f t="shared" si="0"/>
        <v>NA</v>
      </c>
      <c r="AI4" t="s">
        <v>44</v>
      </c>
      <c r="AJ4" t="s">
        <v>17</v>
      </c>
      <c r="AK4" t="s">
        <v>44</v>
      </c>
      <c r="AL4" t="s">
        <v>44</v>
      </c>
      <c r="AM4" t="s">
        <v>1464</v>
      </c>
      <c r="AN4" t="s">
        <v>44</v>
      </c>
      <c r="AO4" t="s">
        <v>44</v>
      </c>
      <c r="AP4" t="s">
        <v>44</v>
      </c>
      <c r="AQ4" t="s">
        <v>44</v>
      </c>
      <c r="AR4" t="s">
        <v>44</v>
      </c>
      <c r="AS4" t="s">
        <v>14</v>
      </c>
      <c r="AT4" t="s">
        <v>13378</v>
      </c>
      <c r="AU4" t="s">
        <v>44</v>
      </c>
      <c r="AV4" t="s">
        <v>44</v>
      </c>
      <c r="AW4" s="524" t="s">
        <v>15877</v>
      </c>
      <c r="AX4" s="524" t="s">
        <v>15878</v>
      </c>
      <c r="AY4" s="524" t="s">
        <v>15879</v>
      </c>
    </row>
    <row r="5" spans="1:52" ht="14.95" x14ac:dyDescent="0.25">
      <c r="A5">
        <v>4</v>
      </c>
      <c r="B5" t="s">
        <v>19697</v>
      </c>
      <c r="C5" t="s">
        <v>14393</v>
      </c>
      <c r="D5" t="s">
        <v>15864</v>
      </c>
      <c r="E5" t="s">
        <v>717</v>
      </c>
      <c r="F5" t="s">
        <v>9293</v>
      </c>
      <c r="G5" t="s">
        <v>19697</v>
      </c>
      <c r="H5" t="s">
        <v>15870</v>
      </c>
      <c r="I5" t="s">
        <v>1462</v>
      </c>
      <c r="J5" t="s">
        <v>44</v>
      </c>
      <c r="K5" t="s">
        <v>378</v>
      </c>
      <c r="L5" t="s">
        <v>19697</v>
      </c>
      <c r="M5" t="s">
        <v>19697</v>
      </c>
      <c r="N5">
        <v>2.7</v>
      </c>
      <c r="O5" t="s">
        <v>14</v>
      </c>
      <c r="P5" t="s">
        <v>15880</v>
      </c>
      <c r="Q5" t="s">
        <v>19697</v>
      </c>
      <c r="R5" t="s">
        <v>19697</v>
      </c>
      <c r="S5" t="s">
        <v>14</v>
      </c>
      <c r="T5" t="s">
        <v>44</v>
      </c>
      <c r="U5" t="s">
        <v>14</v>
      </c>
      <c r="W5" s="339" t="str">
        <f>IF(AND(U5="no",V5&gt;'SDG13'!$A$7,V5&lt;'SDG13'!$B$18),'SDG13'!$B$18-V5,"")</f>
        <v/>
      </c>
      <c r="X5" t="s">
        <v>44</v>
      </c>
      <c r="Y5" t="s">
        <v>44</v>
      </c>
      <c r="Z5" t="s">
        <v>44</v>
      </c>
      <c r="AA5" t="s">
        <v>44</v>
      </c>
      <c r="AB5" t="s">
        <v>1463</v>
      </c>
      <c r="AC5" t="s">
        <v>17</v>
      </c>
      <c r="AD5" t="s">
        <v>44</v>
      </c>
      <c r="AE5" t="s">
        <v>44</v>
      </c>
      <c r="AF5" t="s">
        <v>14</v>
      </c>
      <c r="AG5" t="s">
        <v>44</v>
      </c>
      <c r="AH5" s="339" t="str">
        <f t="shared" si="0"/>
        <v>NA</v>
      </c>
      <c r="AI5" t="s">
        <v>44</v>
      </c>
      <c r="AJ5" t="s">
        <v>17</v>
      </c>
      <c r="AK5" t="s">
        <v>44</v>
      </c>
      <c r="AL5" t="s">
        <v>44</v>
      </c>
      <c r="AM5" t="s">
        <v>13377</v>
      </c>
      <c r="AN5" t="s">
        <v>44</v>
      </c>
      <c r="AO5">
        <v>1</v>
      </c>
      <c r="AP5">
        <v>0</v>
      </c>
      <c r="AQ5">
        <v>0</v>
      </c>
      <c r="AR5" t="s">
        <v>44</v>
      </c>
      <c r="AS5" t="s">
        <v>14</v>
      </c>
      <c r="AT5" t="s">
        <v>13378</v>
      </c>
      <c r="AU5" t="s">
        <v>44</v>
      </c>
      <c r="AV5" t="s">
        <v>44</v>
      </c>
      <c r="AW5" s="524" t="s">
        <v>15881</v>
      </c>
      <c r="AX5" s="524" t="s">
        <v>15882</v>
      </c>
      <c r="AY5" s="524" t="s">
        <v>15883</v>
      </c>
    </row>
    <row r="6" spans="1:52" ht="14.95" x14ac:dyDescent="0.25">
      <c r="A6">
        <v>5</v>
      </c>
      <c r="B6" t="s">
        <v>19697</v>
      </c>
      <c r="C6" t="s">
        <v>15201</v>
      </c>
      <c r="D6" t="s">
        <v>15864</v>
      </c>
      <c r="E6" t="s">
        <v>717</v>
      </c>
      <c r="F6" t="s">
        <v>4742</v>
      </c>
      <c r="G6" t="s">
        <v>19697</v>
      </c>
      <c r="H6" t="s">
        <v>15870</v>
      </c>
      <c r="I6" t="s">
        <v>1462</v>
      </c>
      <c r="J6" t="s">
        <v>44</v>
      </c>
      <c r="K6" t="s">
        <v>13239</v>
      </c>
      <c r="L6" t="s">
        <v>19697</v>
      </c>
      <c r="M6" t="s">
        <v>19697</v>
      </c>
      <c r="N6">
        <v>3.2</v>
      </c>
      <c r="O6" t="s">
        <v>14</v>
      </c>
      <c r="P6" t="s">
        <v>13404</v>
      </c>
      <c r="Q6" t="s">
        <v>19697</v>
      </c>
      <c r="R6" t="s">
        <v>19697</v>
      </c>
      <c r="S6" t="s">
        <v>14</v>
      </c>
      <c r="T6" t="s">
        <v>44</v>
      </c>
      <c r="U6" t="s">
        <v>14</v>
      </c>
      <c r="W6" s="339" t="str">
        <f>IF(AND(U6="no",V6&gt;'SDG13'!$A$7,V6&lt;'SDG13'!$B$18),'SDG13'!$B$18-V6,"")</f>
        <v/>
      </c>
      <c r="X6" t="s">
        <v>44</v>
      </c>
      <c r="Y6" t="s">
        <v>44</v>
      </c>
      <c r="Z6" t="s">
        <v>44</v>
      </c>
      <c r="AA6" t="s">
        <v>44</v>
      </c>
      <c r="AB6" t="s">
        <v>1463</v>
      </c>
      <c r="AC6" t="s">
        <v>17</v>
      </c>
      <c r="AD6" t="s">
        <v>44</v>
      </c>
      <c r="AE6" t="s">
        <v>44</v>
      </c>
      <c r="AF6" t="s">
        <v>14</v>
      </c>
      <c r="AG6" t="s">
        <v>44</v>
      </c>
      <c r="AH6" s="339" t="str">
        <f t="shared" si="0"/>
        <v>NA</v>
      </c>
      <c r="AI6" t="s">
        <v>44</v>
      </c>
      <c r="AJ6" t="s">
        <v>17</v>
      </c>
      <c r="AK6" t="s">
        <v>44</v>
      </c>
      <c r="AL6" t="s">
        <v>44</v>
      </c>
      <c r="AM6" t="s">
        <v>1475</v>
      </c>
      <c r="AN6" t="s">
        <v>44</v>
      </c>
      <c r="AO6">
        <v>0</v>
      </c>
      <c r="AP6">
        <v>0</v>
      </c>
      <c r="AQ6">
        <v>1</v>
      </c>
      <c r="AR6">
        <v>0</v>
      </c>
      <c r="AS6" t="s">
        <v>14</v>
      </c>
      <c r="AT6" t="s">
        <v>13378</v>
      </c>
      <c r="AU6" t="s">
        <v>44</v>
      </c>
      <c r="AV6" t="s">
        <v>44</v>
      </c>
      <c r="AW6" s="524" t="s">
        <v>15884</v>
      </c>
      <c r="AX6" s="524" t="s">
        <v>15885</v>
      </c>
      <c r="AY6" s="524" t="s">
        <v>15886</v>
      </c>
    </row>
    <row r="7" spans="1:52" ht="14.95" x14ac:dyDescent="0.25">
      <c r="A7">
        <v>6</v>
      </c>
      <c r="B7" t="s">
        <v>19697</v>
      </c>
      <c r="C7" t="s">
        <v>15887</v>
      </c>
      <c r="D7" t="s">
        <v>15888</v>
      </c>
      <c r="E7" t="s">
        <v>735</v>
      </c>
      <c r="F7" t="s">
        <v>6518</v>
      </c>
      <c r="G7" t="s">
        <v>19697</v>
      </c>
      <c r="H7" t="s">
        <v>15889</v>
      </c>
      <c r="I7" t="s">
        <v>1462</v>
      </c>
      <c r="J7" t="s">
        <v>44</v>
      </c>
      <c r="K7" t="s">
        <v>733</v>
      </c>
      <c r="L7" t="s">
        <v>19697</v>
      </c>
      <c r="M7" t="s">
        <v>19697</v>
      </c>
      <c r="N7">
        <v>3.790092</v>
      </c>
      <c r="O7" t="s">
        <v>14</v>
      </c>
      <c r="P7" t="s">
        <v>15890</v>
      </c>
      <c r="Q7" t="s">
        <v>19697</v>
      </c>
      <c r="R7" t="s">
        <v>19697</v>
      </c>
      <c r="S7" t="s">
        <v>14</v>
      </c>
      <c r="T7" t="s">
        <v>44</v>
      </c>
      <c r="U7" t="s">
        <v>14</v>
      </c>
      <c r="W7" s="339" t="str">
        <f>IF(AND(U7="no",V7&gt;'SDG13'!$A$7,V7&lt;'SDG13'!$B$18),'SDG13'!$B$18-V7,"")</f>
        <v/>
      </c>
      <c r="X7" t="s">
        <v>44</v>
      </c>
      <c r="Y7" t="s">
        <v>44</v>
      </c>
      <c r="Z7" t="s">
        <v>44</v>
      </c>
      <c r="AA7" t="s">
        <v>44</v>
      </c>
      <c r="AB7" t="s">
        <v>15872</v>
      </c>
      <c r="AC7" t="s">
        <v>17</v>
      </c>
      <c r="AD7" t="s">
        <v>44</v>
      </c>
      <c r="AE7" t="s">
        <v>44</v>
      </c>
      <c r="AF7" t="s">
        <v>14</v>
      </c>
      <c r="AG7" t="s">
        <v>44</v>
      </c>
      <c r="AH7" s="339" t="str">
        <f t="shared" si="0"/>
        <v>NA</v>
      </c>
      <c r="AI7" t="s">
        <v>44</v>
      </c>
      <c r="AJ7" t="s">
        <v>14</v>
      </c>
      <c r="AK7" t="s">
        <v>15891</v>
      </c>
      <c r="AL7" t="s">
        <v>15892</v>
      </c>
      <c r="AM7" t="s">
        <v>13377</v>
      </c>
      <c r="AN7" t="s">
        <v>44</v>
      </c>
      <c r="AO7">
        <v>1</v>
      </c>
      <c r="AP7">
        <v>0</v>
      </c>
      <c r="AQ7">
        <v>0</v>
      </c>
      <c r="AR7" t="s">
        <v>44</v>
      </c>
      <c r="AS7" t="s">
        <v>14</v>
      </c>
      <c r="AT7" t="s">
        <v>13391</v>
      </c>
      <c r="AU7" t="s">
        <v>44</v>
      </c>
      <c r="AV7" t="s">
        <v>44</v>
      </c>
      <c r="AW7" s="524" t="s">
        <v>15893</v>
      </c>
      <c r="AX7" s="524" t="s">
        <v>15894</v>
      </c>
      <c r="AY7" s="524" t="s">
        <v>15895</v>
      </c>
    </row>
    <row r="8" spans="1:52" ht="14.95" x14ac:dyDescent="0.25">
      <c r="A8">
        <v>7</v>
      </c>
      <c r="B8" t="s">
        <v>19697</v>
      </c>
      <c r="C8" t="s">
        <v>15896</v>
      </c>
      <c r="D8" t="s">
        <v>15864</v>
      </c>
      <c r="E8" t="s">
        <v>717</v>
      </c>
      <c r="F8" t="s">
        <v>14950</v>
      </c>
      <c r="G8" t="s">
        <v>19697</v>
      </c>
      <c r="H8" t="s">
        <v>15870</v>
      </c>
      <c r="I8" t="s">
        <v>1462</v>
      </c>
      <c r="J8" t="s">
        <v>44</v>
      </c>
      <c r="K8" t="s">
        <v>381</v>
      </c>
      <c r="L8" t="s">
        <v>19697</v>
      </c>
      <c r="M8" t="s">
        <v>19697</v>
      </c>
      <c r="N8">
        <v>4.9000000000000004</v>
      </c>
      <c r="O8" t="s">
        <v>14</v>
      </c>
      <c r="P8" t="s">
        <v>15897</v>
      </c>
      <c r="Q8" t="s">
        <v>19697</v>
      </c>
      <c r="R8" t="s">
        <v>19697</v>
      </c>
      <c r="S8" t="s">
        <v>14</v>
      </c>
      <c r="T8" t="s">
        <v>44</v>
      </c>
      <c r="U8" t="s">
        <v>14</v>
      </c>
      <c r="W8" s="339" t="str">
        <f>IF(AND(U8="no",V8&gt;'SDG13'!$A$7,V8&lt;'SDG13'!$B$18),'SDG13'!$B$18-V8,"")</f>
        <v/>
      </c>
      <c r="X8" t="s">
        <v>44</v>
      </c>
      <c r="Y8" t="s">
        <v>44</v>
      </c>
      <c r="Z8" t="s">
        <v>44</v>
      </c>
      <c r="AA8" t="s">
        <v>44</v>
      </c>
      <c r="AB8" t="s">
        <v>15872</v>
      </c>
      <c r="AC8" t="s">
        <v>17</v>
      </c>
      <c r="AD8" t="s">
        <v>44</v>
      </c>
      <c r="AE8" t="s">
        <v>44</v>
      </c>
      <c r="AF8" t="s">
        <v>14</v>
      </c>
      <c r="AG8" t="s">
        <v>44</v>
      </c>
      <c r="AH8" s="339" t="str">
        <f t="shared" si="0"/>
        <v>NA</v>
      </c>
      <c r="AI8" t="s">
        <v>44</v>
      </c>
      <c r="AJ8" t="s">
        <v>17</v>
      </c>
      <c r="AK8" t="s">
        <v>44</v>
      </c>
      <c r="AL8" t="s">
        <v>44</v>
      </c>
      <c r="AM8" t="s">
        <v>1464</v>
      </c>
      <c r="AN8" t="s">
        <v>44</v>
      </c>
      <c r="AO8" t="s">
        <v>44</v>
      </c>
      <c r="AP8" t="s">
        <v>44</v>
      </c>
      <c r="AQ8" t="s">
        <v>44</v>
      </c>
      <c r="AR8" t="s">
        <v>44</v>
      </c>
      <c r="AS8" t="s">
        <v>14</v>
      </c>
      <c r="AT8" t="s">
        <v>13378</v>
      </c>
      <c r="AU8" t="s">
        <v>44</v>
      </c>
      <c r="AV8" t="s">
        <v>44</v>
      </c>
      <c r="AW8" s="524" t="s">
        <v>15898</v>
      </c>
      <c r="AX8" s="524" t="s">
        <v>15899</v>
      </c>
      <c r="AY8" s="524" t="s">
        <v>15900</v>
      </c>
    </row>
    <row r="9" spans="1:52" ht="14.95" x14ac:dyDescent="0.25">
      <c r="A9">
        <v>8</v>
      </c>
      <c r="B9" t="s">
        <v>19697</v>
      </c>
      <c r="C9" t="s">
        <v>15370</v>
      </c>
      <c r="D9" t="s">
        <v>15864</v>
      </c>
      <c r="E9" t="s">
        <v>717</v>
      </c>
      <c r="F9" t="s">
        <v>9114</v>
      </c>
      <c r="G9" t="s">
        <v>19697</v>
      </c>
      <c r="H9" t="s">
        <v>15901</v>
      </c>
      <c r="I9" t="s">
        <v>1462</v>
      </c>
      <c r="J9" t="s">
        <v>44</v>
      </c>
      <c r="K9" t="s">
        <v>376</v>
      </c>
      <c r="L9" t="s">
        <v>19697</v>
      </c>
      <c r="M9" t="s">
        <v>19697</v>
      </c>
      <c r="N9">
        <v>4.9000000000000004</v>
      </c>
      <c r="O9" t="s">
        <v>14</v>
      </c>
      <c r="P9" t="s">
        <v>15902</v>
      </c>
      <c r="Q9" t="s">
        <v>19697</v>
      </c>
      <c r="R9" t="s">
        <v>19697</v>
      </c>
      <c r="S9" t="s">
        <v>14</v>
      </c>
      <c r="T9" t="s">
        <v>44</v>
      </c>
      <c r="U9" t="s">
        <v>14</v>
      </c>
      <c r="W9" s="339" t="str">
        <f>IF(AND(U9="no",V9&gt;'SDG13'!$A$7,V9&lt;'SDG13'!$B$18),'SDG13'!$B$18-V9,"")</f>
        <v/>
      </c>
      <c r="X9" t="s">
        <v>44</v>
      </c>
      <c r="Y9" t="s">
        <v>44</v>
      </c>
      <c r="Z9" t="s">
        <v>44</v>
      </c>
      <c r="AA9" t="s">
        <v>44</v>
      </c>
      <c r="AB9" t="s">
        <v>15872</v>
      </c>
      <c r="AC9" t="s">
        <v>17</v>
      </c>
      <c r="AD9" t="s">
        <v>44</v>
      </c>
      <c r="AE9" t="s">
        <v>44</v>
      </c>
      <c r="AF9" t="s">
        <v>14</v>
      </c>
      <c r="AG9" t="s">
        <v>44</v>
      </c>
      <c r="AH9" s="339" t="str">
        <f t="shared" si="0"/>
        <v>NA</v>
      </c>
      <c r="AI9" t="s">
        <v>44</v>
      </c>
      <c r="AJ9" t="s">
        <v>17</v>
      </c>
      <c r="AK9" t="s">
        <v>44</v>
      </c>
      <c r="AL9" t="s">
        <v>44</v>
      </c>
      <c r="AM9" t="s">
        <v>1464</v>
      </c>
      <c r="AN9" t="s">
        <v>44</v>
      </c>
      <c r="AO9" t="s">
        <v>44</v>
      </c>
      <c r="AP9" t="s">
        <v>44</v>
      </c>
      <c r="AQ9" t="s">
        <v>44</v>
      </c>
      <c r="AR9" t="s">
        <v>44</v>
      </c>
      <c r="AS9" t="s">
        <v>14</v>
      </c>
      <c r="AT9" t="s">
        <v>13378</v>
      </c>
      <c r="AU9" t="s">
        <v>44</v>
      </c>
      <c r="AV9" t="s">
        <v>44</v>
      </c>
      <c r="AW9" s="524" t="s">
        <v>15903</v>
      </c>
      <c r="AX9" s="524" t="s">
        <v>15904</v>
      </c>
      <c r="AY9" s="524" t="s">
        <v>15905</v>
      </c>
    </row>
    <row r="10" spans="1:52" ht="14.95" x14ac:dyDescent="0.25">
      <c r="A10">
        <v>9</v>
      </c>
      <c r="B10" t="s">
        <v>19697</v>
      </c>
      <c r="C10" t="s">
        <v>13649</v>
      </c>
      <c r="D10" t="s">
        <v>15864</v>
      </c>
      <c r="E10" t="s">
        <v>717</v>
      </c>
      <c r="F10" t="s">
        <v>9190</v>
      </c>
      <c r="G10" t="s">
        <v>19697</v>
      </c>
      <c r="H10" t="s">
        <v>15901</v>
      </c>
      <c r="I10" t="s">
        <v>1462</v>
      </c>
      <c r="J10" t="s">
        <v>44</v>
      </c>
      <c r="K10" t="s">
        <v>13239</v>
      </c>
      <c r="L10" t="s">
        <v>19697</v>
      </c>
      <c r="M10" t="s">
        <v>19697</v>
      </c>
      <c r="N10">
        <v>4.0999999999999996</v>
      </c>
      <c r="O10" t="s">
        <v>14</v>
      </c>
      <c r="P10" t="s">
        <v>15906</v>
      </c>
      <c r="Q10" t="s">
        <v>19697</v>
      </c>
      <c r="R10" t="s">
        <v>19697</v>
      </c>
      <c r="S10" t="s">
        <v>14</v>
      </c>
      <c r="T10" t="s">
        <v>44</v>
      </c>
      <c r="U10" t="s">
        <v>17</v>
      </c>
      <c r="V10" t="s">
        <v>19622</v>
      </c>
      <c r="W10" s="339" t="str">
        <f>IF(AND(U10="no",V10&gt;'SDG13'!$A$7,V10&lt;'SDG13'!$B$18),'SDG13'!$B$18-V10,"")</f>
        <v/>
      </c>
      <c r="X10" t="s">
        <v>442</v>
      </c>
      <c r="Y10" t="s">
        <v>44</v>
      </c>
      <c r="Z10" t="s">
        <v>14</v>
      </c>
      <c r="AA10" t="s">
        <v>17</v>
      </c>
      <c r="AB10" t="s">
        <v>44</v>
      </c>
      <c r="AC10" t="s">
        <v>44</v>
      </c>
      <c r="AD10" t="s">
        <v>44</v>
      </c>
      <c r="AE10" t="s">
        <v>44</v>
      </c>
      <c r="AF10" t="s">
        <v>44</v>
      </c>
      <c r="AG10" t="s">
        <v>44</v>
      </c>
      <c r="AH10" s="339" t="str">
        <f t="shared" si="0"/>
        <v/>
      </c>
      <c r="AI10" t="s">
        <v>44</v>
      </c>
      <c r="AJ10" t="s">
        <v>44</v>
      </c>
      <c r="AK10" t="s">
        <v>44</v>
      </c>
      <c r="AL10" t="s">
        <v>44</v>
      </c>
      <c r="AM10" t="s">
        <v>15907</v>
      </c>
      <c r="AN10" t="s">
        <v>44</v>
      </c>
      <c r="AO10">
        <v>1</v>
      </c>
      <c r="AP10" t="s">
        <v>44</v>
      </c>
      <c r="AQ10" t="s">
        <v>44</v>
      </c>
      <c r="AR10" t="s">
        <v>44</v>
      </c>
      <c r="AS10" t="s">
        <v>44</v>
      </c>
      <c r="AT10" t="s">
        <v>44</v>
      </c>
      <c r="AU10" t="s">
        <v>44</v>
      </c>
      <c r="AV10" t="s">
        <v>44</v>
      </c>
      <c r="AW10" t="s">
        <v>44</v>
      </c>
      <c r="AX10" s="524" t="s">
        <v>15908</v>
      </c>
      <c r="AY10" s="524" t="s">
        <v>15909</v>
      </c>
    </row>
    <row r="11" spans="1:52" ht="14.95" x14ac:dyDescent="0.25">
      <c r="A11">
        <v>10</v>
      </c>
      <c r="B11" t="s">
        <v>19697</v>
      </c>
      <c r="C11" t="s">
        <v>15910</v>
      </c>
      <c r="D11" t="s">
        <v>15864</v>
      </c>
      <c r="E11" t="s">
        <v>717</v>
      </c>
      <c r="F11" t="s">
        <v>8058</v>
      </c>
      <c r="G11" t="s">
        <v>19697</v>
      </c>
      <c r="H11" t="s">
        <v>15911</v>
      </c>
      <c r="I11" t="s">
        <v>1462</v>
      </c>
      <c r="J11" t="s">
        <v>44</v>
      </c>
      <c r="K11" t="s">
        <v>733</v>
      </c>
      <c r="L11" t="s">
        <v>19697</v>
      </c>
      <c r="M11" t="s">
        <v>19697</v>
      </c>
      <c r="N11">
        <v>4.5</v>
      </c>
      <c r="O11" t="s">
        <v>14</v>
      </c>
      <c r="P11" t="s">
        <v>15912</v>
      </c>
      <c r="Q11" t="s">
        <v>19697</v>
      </c>
      <c r="R11" t="s">
        <v>19697</v>
      </c>
      <c r="S11" t="s">
        <v>14</v>
      </c>
      <c r="T11" t="s">
        <v>44</v>
      </c>
      <c r="U11" t="s">
        <v>17</v>
      </c>
      <c r="V11" t="s">
        <v>15913</v>
      </c>
      <c r="W11" s="339" t="str">
        <f>IF(AND(U11="no",V11&gt;'SDG13'!$A$7,V11&lt;'SDG13'!$B$18),'SDG13'!$B$18-V11,"")</f>
        <v/>
      </c>
      <c r="X11" t="s">
        <v>442</v>
      </c>
      <c r="Y11" t="s">
        <v>44</v>
      </c>
      <c r="Z11" t="s">
        <v>14</v>
      </c>
      <c r="AA11" t="s">
        <v>17</v>
      </c>
      <c r="AB11" t="s">
        <v>44</v>
      </c>
      <c r="AC11" t="s">
        <v>44</v>
      </c>
      <c r="AD11" t="s">
        <v>44</v>
      </c>
      <c r="AE11" t="s">
        <v>44</v>
      </c>
      <c r="AF11" t="s">
        <v>44</v>
      </c>
      <c r="AG11" t="s">
        <v>44</v>
      </c>
      <c r="AH11" s="339" t="str">
        <f t="shared" si="0"/>
        <v/>
      </c>
      <c r="AI11" t="s">
        <v>44</v>
      </c>
      <c r="AJ11" t="s">
        <v>44</v>
      </c>
      <c r="AK11" t="s">
        <v>44</v>
      </c>
      <c r="AL11" t="s">
        <v>44</v>
      </c>
      <c r="AM11" t="s">
        <v>15907</v>
      </c>
      <c r="AN11" t="s">
        <v>44</v>
      </c>
      <c r="AO11">
        <v>1</v>
      </c>
      <c r="AP11" t="s">
        <v>44</v>
      </c>
      <c r="AQ11" t="s">
        <v>44</v>
      </c>
      <c r="AR11" t="s">
        <v>44</v>
      </c>
      <c r="AS11" t="s">
        <v>44</v>
      </c>
      <c r="AT11" t="s">
        <v>44</v>
      </c>
      <c r="AU11" t="s">
        <v>44</v>
      </c>
      <c r="AV11" t="s">
        <v>44</v>
      </c>
      <c r="AW11" t="s">
        <v>44</v>
      </c>
      <c r="AX11" s="524" t="s">
        <v>15914</v>
      </c>
      <c r="AY11" s="524" t="s">
        <v>15915</v>
      </c>
    </row>
    <row r="12" spans="1:52" ht="14.95" x14ac:dyDescent="0.25">
      <c r="A12">
        <v>11</v>
      </c>
      <c r="B12" t="s">
        <v>19697</v>
      </c>
      <c r="C12" t="s">
        <v>15916</v>
      </c>
      <c r="D12" t="s">
        <v>15864</v>
      </c>
      <c r="E12" t="s">
        <v>717</v>
      </c>
      <c r="F12" t="s">
        <v>9779</v>
      </c>
      <c r="G12" t="s">
        <v>19697</v>
      </c>
      <c r="H12" t="s">
        <v>15911</v>
      </c>
      <c r="I12" t="s">
        <v>1462</v>
      </c>
      <c r="J12" t="s">
        <v>44</v>
      </c>
      <c r="K12" t="s">
        <v>369</v>
      </c>
      <c r="L12" t="s">
        <v>19697</v>
      </c>
      <c r="M12" t="s">
        <v>19697</v>
      </c>
      <c r="N12">
        <v>4.9000000000000004</v>
      </c>
      <c r="O12" t="s">
        <v>14</v>
      </c>
      <c r="P12" t="s">
        <v>15917</v>
      </c>
      <c r="Q12" t="s">
        <v>19697</v>
      </c>
      <c r="R12" t="s">
        <v>19697</v>
      </c>
      <c r="S12" t="s">
        <v>14</v>
      </c>
      <c r="T12" t="s">
        <v>44</v>
      </c>
      <c r="U12" t="s">
        <v>17</v>
      </c>
      <c r="V12" s="539">
        <v>45511</v>
      </c>
      <c r="W12" s="339" t="str">
        <f>IF(AND(U12="no",V12&gt;'SDG13'!$A$7,V12&lt;'SDG13'!$B$18),'SDG13'!$B$18-V12,"")</f>
        <v/>
      </c>
      <c r="X12" t="s">
        <v>442</v>
      </c>
      <c r="Y12" t="s">
        <v>44</v>
      </c>
      <c r="Z12" t="s">
        <v>17</v>
      </c>
      <c r="AA12" t="s">
        <v>44</v>
      </c>
      <c r="AB12" t="s">
        <v>44</v>
      </c>
      <c r="AC12" t="s">
        <v>44</v>
      </c>
      <c r="AD12" t="s">
        <v>44</v>
      </c>
      <c r="AE12" t="s">
        <v>44</v>
      </c>
      <c r="AF12" t="s">
        <v>44</v>
      </c>
      <c r="AG12" t="s">
        <v>44</v>
      </c>
      <c r="AH12" s="339" t="str">
        <f t="shared" si="0"/>
        <v/>
      </c>
      <c r="AI12" t="s">
        <v>44</v>
      </c>
      <c r="AJ12" t="s">
        <v>44</v>
      </c>
      <c r="AK12" t="s">
        <v>44</v>
      </c>
      <c r="AL12" t="s">
        <v>44</v>
      </c>
      <c r="AM12" t="s">
        <v>15907</v>
      </c>
      <c r="AN12" t="s">
        <v>44</v>
      </c>
      <c r="AO12">
        <v>1</v>
      </c>
      <c r="AP12" t="s">
        <v>44</v>
      </c>
      <c r="AQ12" t="s">
        <v>44</v>
      </c>
      <c r="AR12" t="s">
        <v>44</v>
      </c>
      <c r="AS12" t="s">
        <v>44</v>
      </c>
      <c r="AT12" t="s">
        <v>44</v>
      </c>
      <c r="AU12" t="s">
        <v>44</v>
      </c>
      <c r="AV12" t="s">
        <v>44</v>
      </c>
      <c r="AW12" t="s">
        <v>44</v>
      </c>
      <c r="AX12" s="524" t="s">
        <v>15918</v>
      </c>
      <c r="AY12" s="524" t="s">
        <v>15919</v>
      </c>
    </row>
    <row r="13" spans="1:52" ht="14.95" x14ac:dyDescent="0.25">
      <c r="A13">
        <v>12</v>
      </c>
      <c r="B13" t="s">
        <v>19697</v>
      </c>
      <c r="C13" t="s">
        <v>15920</v>
      </c>
      <c r="D13" t="s">
        <v>15864</v>
      </c>
      <c r="E13" t="s">
        <v>717</v>
      </c>
      <c r="F13" t="s">
        <v>7672</v>
      </c>
      <c r="G13" t="s">
        <v>19697</v>
      </c>
      <c r="H13" t="s">
        <v>15911</v>
      </c>
      <c r="I13" t="s">
        <v>1462</v>
      </c>
      <c r="J13" t="s">
        <v>44</v>
      </c>
      <c r="K13" t="s">
        <v>369</v>
      </c>
      <c r="L13" t="s">
        <v>19697</v>
      </c>
      <c r="M13" t="s">
        <v>19697</v>
      </c>
      <c r="N13">
        <v>4.9000000000000004</v>
      </c>
      <c r="O13" t="s">
        <v>14</v>
      </c>
      <c r="P13" t="s">
        <v>15921</v>
      </c>
      <c r="Q13" t="s">
        <v>19697</v>
      </c>
      <c r="R13" t="s">
        <v>19697</v>
      </c>
      <c r="S13" t="s">
        <v>14</v>
      </c>
      <c r="T13" t="s">
        <v>44</v>
      </c>
      <c r="U13" t="s">
        <v>14</v>
      </c>
      <c r="W13" s="339" t="str">
        <f>IF(AND(U13="no",V13&gt;'SDG13'!$A$7,V13&lt;'SDG13'!$B$18),'SDG13'!$B$18-V13,"")</f>
        <v/>
      </c>
      <c r="X13" t="s">
        <v>44</v>
      </c>
      <c r="Y13" t="s">
        <v>44</v>
      </c>
      <c r="Z13" t="s">
        <v>44</v>
      </c>
      <c r="AA13" t="s">
        <v>44</v>
      </c>
      <c r="AB13" t="s">
        <v>1463</v>
      </c>
      <c r="AC13" t="s">
        <v>14</v>
      </c>
      <c r="AD13" t="s">
        <v>1490</v>
      </c>
      <c r="AE13" t="s">
        <v>44</v>
      </c>
      <c r="AF13" t="s">
        <v>14</v>
      </c>
      <c r="AG13" t="s">
        <v>44</v>
      </c>
      <c r="AH13" s="339" t="str">
        <f t="shared" si="0"/>
        <v>NA</v>
      </c>
      <c r="AI13" t="s">
        <v>44</v>
      </c>
      <c r="AJ13" t="s">
        <v>14</v>
      </c>
      <c r="AK13" t="s">
        <v>15922</v>
      </c>
      <c r="AL13" t="s">
        <v>15923</v>
      </c>
      <c r="AM13" t="s">
        <v>15924</v>
      </c>
      <c r="AN13" t="s">
        <v>44</v>
      </c>
      <c r="AO13">
        <v>1</v>
      </c>
      <c r="AP13">
        <v>0</v>
      </c>
      <c r="AQ13">
        <v>0</v>
      </c>
      <c r="AR13" t="s">
        <v>44</v>
      </c>
      <c r="AS13" t="s">
        <v>14</v>
      </c>
      <c r="AT13" t="s">
        <v>13378</v>
      </c>
      <c r="AU13" t="s">
        <v>44</v>
      </c>
      <c r="AV13" t="s">
        <v>44</v>
      </c>
      <c r="AW13" s="524" t="s">
        <v>15925</v>
      </c>
      <c r="AX13" s="524" t="s">
        <v>15926</v>
      </c>
      <c r="AY13" s="524" t="s">
        <v>15927</v>
      </c>
    </row>
    <row r="14" spans="1:52" ht="14.95" x14ac:dyDescent="0.25">
      <c r="A14">
        <v>13</v>
      </c>
      <c r="B14" t="s">
        <v>19697</v>
      </c>
      <c r="C14" t="s">
        <v>15928</v>
      </c>
      <c r="D14" t="s">
        <v>15864</v>
      </c>
      <c r="E14" t="s">
        <v>717</v>
      </c>
      <c r="F14" t="s">
        <v>820</v>
      </c>
      <c r="G14" t="s">
        <v>19697</v>
      </c>
      <c r="H14" t="s">
        <v>15929</v>
      </c>
      <c r="I14" t="s">
        <v>1462</v>
      </c>
      <c r="J14" t="s">
        <v>44</v>
      </c>
      <c r="K14" t="s">
        <v>369</v>
      </c>
      <c r="L14" t="s">
        <v>19697</v>
      </c>
      <c r="M14" t="s">
        <v>19697</v>
      </c>
      <c r="N14">
        <v>4.8</v>
      </c>
      <c r="O14" t="s">
        <v>14</v>
      </c>
      <c r="P14" t="s">
        <v>15930</v>
      </c>
      <c r="Q14" t="s">
        <v>19697</v>
      </c>
      <c r="R14" t="s">
        <v>19697</v>
      </c>
      <c r="S14" t="s">
        <v>14</v>
      </c>
      <c r="T14" t="s">
        <v>44</v>
      </c>
      <c r="U14" t="s">
        <v>14</v>
      </c>
      <c r="W14" s="339" t="str">
        <f>IF(AND(U14="no",V14&gt;'SDG13'!$A$7,V14&lt;'SDG13'!$B$18),'SDG13'!$B$18-V14,"")</f>
        <v/>
      </c>
      <c r="X14" t="s">
        <v>44</v>
      </c>
      <c r="Y14" t="s">
        <v>44</v>
      </c>
      <c r="Z14" t="s">
        <v>44</v>
      </c>
      <c r="AA14" t="s">
        <v>44</v>
      </c>
      <c r="AB14" t="s">
        <v>15872</v>
      </c>
      <c r="AC14" t="s">
        <v>17</v>
      </c>
      <c r="AD14" t="s">
        <v>44</v>
      </c>
      <c r="AE14" t="s">
        <v>44</v>
      </c>
      <c r="AF14" t="s">
        <v>14</v>
      </c>
      <c r="AG14" t="s">
        <v>44</v>
      </c>
      <c r="AH14" s="339" t="str">
        <f t="shared" si="0"/>
        <v>NA</v>
      </c>
      <c r="AI14" t="s">
        <v>44</v>
      </c>
      <c r="AJ14" t="s">
        <v>14</v>
      </c>
      <c r="AK14" t="s">
        <v>15931</v>
      </c>
      <c r="AL14" t="s">
        <v>15932</v>
      </c>
      <c r="AM14" t="s">
        <v>1464</v>
      </c>
      <c r="AN14" t="s">
        <v>44</v>
      </c>
      <c r="AO14" t="s">
        <v>44</v>
      </c>
      <c r="AP14" t="s">
        <v>44</v>
      </c>
      <c r="AQ14" t="s">
        <v>44</v>
      </c>
      <c r="AR14" t="s">
        <v>44</v>
      </c>
      <c r="AS14" t="s">
        <v>14</v>
      </c>
      <c r="AT14" t="s">
        <v>13378</v>
      </c>
      <c r="AU14" t="s">
        <v>44</v>
      </c>
      <c r="AV14" t="s">
        <v>44</v>
      </c>
      <c r="AW14" s="524" t="s">
        <v>15933</v>
      </c>
      <c r="AX14" s="524" t="s">
        <v>15934</v>
      </c>
      <c r="AY14" s="524" t="s">
        <v>15935</v>
      </c>
    </row>
    <row r="15" spans="1:52" ht="14.95" x14ac:dyDescent="0.25">
      <c r="A15">
        <v>14</v>
      </c>
      <c r="B15" t="s">
        <v>19697</v>
      </c>
      <c r="C15" t="s">
        <v>15936</v>
      </c>
      <c r="D15" t="s">
        <v>15864</v>
      </c>
      <c r="E15" t="s">
        <v>717</v>
      </c>
      <c r="F15" t="s">
        <v>12990</v>
      </c>
      <c r="G15" t="s">
        <v>19697</v>
      </c>
      <c r="H15" t="s">
        <v>15929</v>
      </c>
      <c r="I15" t="s">
        <v>1462</v>
      </c>
      <c r="J15" t="s">
        <v>44</v>
      </c>
      <c r="K15" t="s">
        <v>378</v>
      </c>
      <c r="L15" t="s">
        <v>19697</v>
      </c>
      <c r="M15" t="s">
        <v>19697</v>
      </c>
      <c r="N15">
        <v>5</v>
      </c>
      <c r="O15" t="s">
        <v>14</v>
      </c>
      <c r="P15" t="s">
        <v>15937</v>
      </c>
      <c r="Q15" t="s">
        <v>19697</v>
      </c>
      <c r="R15" t="s">
        <v>19697</v>
      </c>
      <c r="S15" t="s">
        <v>14</v>
      </c>
      <c r="T15" t="s">
        <v>44</v>
      </c>
      <c r="U15" t="s">
        <v>14</v>
      </c>
      <c r="W15" s="339" t="str">
        <f>IF(AND(U15="no",V15&gt;'SDG13'!$A$7,V15&lt;'SDG13'!$B$18),'SDG13'!$B$18-V15,"")</f>
        <v/>
      </c>
      <c r="X15" t="s">
        <v>44</v>
      </c>
      <c r="Y15" t="s">
        <v>44</v>
      </c>
      <c r="Z15" t="s">
        <v>44</v>
      </c>
      <c r="AA15" t="s">
        <v>44</v>
      </c>
      <c r="AB15" t="s">
        <v>15872</v>
      </c>
      <c r="AC15" t="s">
        <v>17</v>
      </c>
      <c r="AD15" t="s">
        <v>44</v>
      </c>
      <c r="AE15" t="s">
        <v>44</v>
      </c>
      <c r="AF15" t="s">
        <v>14</v>
      </c>
      <c r="AG15" t="s">
        <v>44</v>
      </c>
      <c r="AH15" s="339" t="str">
        <f t="shared" si="0"/>
        <v>NA</v>
      </c>
      <c r="AI15" t="s">
        <v>44</v>
      </c>
      <c r="AJ15" t="s">
        <v>14</v>
      </c>
      <c r="AK15" t="s">
        <v>15931</v>
      </c>
      <c r="AL15" t="s">
        <v>15938</v>
      </c>
      <c r="AM15" t="s">
        <v>1464</v>
      </c>
      <c r="AN15" t="s">
        <v>44</v>
      </c>
      <c r="AO15" t="s">
        <v>44</v>
      </c>
      <c r="AP15" t="s">
        <v>44</v>
      </c>
      <c r="AQ15" t="s">
        <v>44</v>
      </c>
      <c r="AR15" t="s">
        <v>44</v>
      </c>
      <c r="AS15" t="s">
        <v>14</v>
      </c>
      <c r="AT15" t="s">
        <v>13378</v>
      </c>
      <c r="AU15" t="s">
        <v>44</v>
      </c>
      <c r="AV15" t="s">
        <v>44</v>
      </c>
      <c r="AW15" s="524" t="s">
        <v>15939</v>
      </c>
      <c r="AX15" s="524" t="s">
        <v>15940</v>
      </c>
      <c r="AY15" s="524" t="s">
        <v>15941</v>
      </c>
    </row>
    <row r="16" spans="1:52" ht="14.95" x14ac:dyDescent="0.25">
      <c r="A16">
        <v>15</v>
      </c>
      <c r="B16" t="s">
        <v>19697</v>
      </c>
      <c r="C16" t="s">
        <v>15942</v>
      </c>
      <c r="D16" t="s">
        <v>15864</v>
      </c>
      <c r="E16" t="s">
        <v>717</v>
      </c>
      <c r="F16" t="s">
        <v>14766</v>
      </c>
      <c r="G16" t="s">
        <v>19697</v>
      </c>
      <c r="H16" t="s">
        <v>15929</v>
      </c>
      <c r="I16" t="s">
        <v>1462</v>
      </c>
      <c r="J16" t="s">
        <v>44</v>
      </c>
      <c r="K16" t="s">
        <v>381</v>
      </c>
      <c r="L16" t="s">
        <v>19697</v>
      </c>
      <c r="M16" t="s">
        <v>19697</v>
      </c>
      <c r="N16">
        <v>4.4000000000000004</v>
      </c>
      <c r="O16" t="s">
        <v>14</v>
      </c>
      <c r="P16" t="s">
        <v>15943</v>
      </c>
      <c r="Q16" t="s">
        <v>19697</v>
      </c>
      <c r="R16" t="s">
        <v>19697</v>
      </c>
      <c r="S16" t="s">
        <v>14</v>
      </c>
      <c r="T16" t="s">
        <v>44</v>
      </c>
      <c r="U16" t="s">
        <v>14</v>
      </c>
      <c r="W16" s="339" t="str">
        <f>IF(AND(U16="no",V16&gt;'SDG13'!$A$7,V16&lt;'SDG13'!$B$18),'SDG13'!$B$18-V16,"")</f>
        <v/>
      </c>
      <c r="X16" t="s">
        <v>44</v>
      </c>
      <c r="Y16" t="s">
        <v>44</v>
      </c>
      <c r="Z16" t="s">
        <v>44</v>
      </c>
      <c r="AA16" t="s">
        <v>44</v>
      </c>
      <c r="AB16" t="s">
        <v>1466</v>
      </c>
      <c r="AC16" t="s">
        <v>14</v>
      </c>
      <c r="AD16" t="s">
        <v>1490</v>
      </c>
      <c r="AE16" t="s">
        <v>44</v>
      </c>
      <c r="AF16" t="s">
        <v>14</v>
      </c>
      <c r="AG16" t="s">
        <v>44</v>
      </c>
      <c r="AH16" s="339" t="str">
        <f t="shared" si="0"/>
        <v>NA</v>
      </c>
      <c r="AI16" t="s">
        <v>44</v>
      </c>
      <c r="AJ16" t="s">
        <v>14</v>
      </c>
      <c r="AK16" t="s">
        <v>15944</v>
      </c>
      <c r="AL16" t="s">
        <v>15945</v>
      </c>
      <c r="AM16" t="s">
        <v>1492</v>
      </c>
      <c r="AN16" t="s">
        <v>44</v>
      </c>
      <c r="AO16">
        <v>0</v>
      </c>
      <c r="AP16">
        <v>1</v>
      </c>
      <c r="AQ16">
        <v>0</v>
      </c>
      <c r="AR16" t="s">
        <v>44</v>
      </c>
      <c r="AS16" t="s">
        <v>14</v>
      </c>
      <c r="AT16" t="s">
        <v>13378</v>
      </c>
      <c r="AU16" t="s">
        <v>44</v>
      </c>
      <c r="AV16" t="s">
        <v>44</v>
      </c>
      <c r="AW16" s="524" t="s">
        <v>15946</v>
      </c>
      <c r="AX16" s="524" t="s">
        <v>15947</v>
      </c>
      <c r="AY16" s="524" t="s">
        <v>15948</v>
      </c>
    </row>
    <row r="17" spans="1:51" ht="14.95" x14ac:dyDescent="0.25">
      <c r="A17">
        <v>16</v>
      </c>
      <c r="B17" t="s">
        <v>19697</v>
      </c>
      <c r="C17" t="s">
        <v>15950</v>
      </c>
      <c r="D17" t="s">
        <v>15864</v>
      </c>
      <c r="E17" t="s">
        <v>717</v>
      </c>
      <c r="F17" t="s">
        <v>8079</v>
      </c>
      <c r="G17" t="s">
        <v>19697</v>
      </c>
      <c r="H17" t="s">
        <v>15929</v>
      </c>
      <c r="I17" t="s">
        <v>1462</v>
      </c>
      <c r="J17" t="s">
        <v>44</v>
      </c>
      <c r="K17" t="s">
        <v>371</v>
      </c>
      <c r="L17" t="s">
        <v>19697</v>
      </c>
      <c r="M17" t="s">
        <v>19697</v>
      </c>
      <c r="N17">
        <v>4.4000000000000004</v>
      </c>
      <c r="O17" t="s">
        <v>14</v>
      </c>
      <c r="P17" t="s">
        <v>15949</v>
      </c>
      <c r="Q17" t="s">
        <v>19697</v>
      </c>
      <c r="R17" t="s">
        <v>19697</v>
      </c>
      <c r="S17" t="s">
        <v>14</v>
      </c>
      <c r="T17" t="s">
        <v>44</v>
      </c>
      <c r="U17" t="s">
        <v>14</v>
      </c>
      <c r="W17" s="339" t="str">
        <f>IF(AND(U17="no",V17&gt;'SDG13'!$A$7,V17&lt;'SDG13'!$B$18),'SDG13'!$B$18-V17,"")</f>
        <v/>
      </c>
      <c r="X17" t="s">
        <v>44</v>
      </c>
      <c r="Y17" t="s">
        <v>44</v>
      </c>
      <c r="Z17" t="s">
        <v>44</v>
      </c>
      <c r="AA17" t="s">
        <v>44</v>
      </c>
      <c r="AB17" t="s">
        <v>1463</v>
      </c>
      <c r="AC17" t="s">
        <v>14</v>
      </c>
      <c r="AD17" t="s">
        <v>1490</v>
      </c>
      <c r="AE17" t="s">
        <v>44</v>
      </c>
      <c r="AF17" t="s">
        <v>14</v>
      </c>
      <c r="AG17" t="s">
        <v>44</v>
      </c>
      <c r="AH17" s="339" t="str">
        <f t="shared" si="0"/>
        <v>NA</v>
      </c>
      <c r="AI17" t="s">
        <v>44</v>
      </c>
      <c r="AJ17" t="s">
        <v>14</v>
      </c>
      <c r="AK17" t="s">
        <v>15951</v>
      </c>
      <c r="AL17" t="s">
        <v>15952</v>
      </c>
      <c r="AM17" t="s">
        <v>1475</v>
      </c>
      <c r="AN17" t="s">
        <v>44</v>
      </c>
      <c r="AO17">
        <v>0</v>
      </c>
      <c r="AP17">
        <v>0</v>
      </c>
      <c r="AQ17">
        <v>1</v>
      </c>
      <c r="AR17" t="s">
        <v>44</v>
      </c>
      <c r="AS17" t="s">
        <v>14</v>
      </c>
      <c r="AT17" t="s">
        <v>13378</v>
      </c>
      <c r="AU17" t="s">
        <v>44</v>
      </c>
      <c r="AV17" t="s">
        <v>44</v>
      </c>
      <c r="AW17" s="524" t="s">
        <v>15953</v>
      </c>
      <c r="AX17" s="524" t="s">
        <v>15954</v>
      </c>
      <c r="AY17" s="524" t="s">
        <v>15955</v>
      </c>
    </row>
    <row r="18" spans="1:51" ht="14.95" x14ac:dyDescent="0.25">
      <c r="A18">
        <v>17</v>
      </c>
      <c r="B18" t="s">
        <v>19697</v>
      </c>
      <c r="C18" t="s">
        <v>15956</v>
      </c>
      <c r="D18" t="s">
        <v>15957</v>
      </c>
      <c r="E18" t="s">
        <v>735</v>
      </c>
      <c r="F18" t="s">
        <v>1945</v>
      </c>
      <c r="G18" t="s">
        <v>19697</v>
      </c>
      <c r="H18" t="s">
        <v>15889</v>
      </c>
      <c r="I18" t="s">
        <v>1462</v>
      </c>
      <c r="J18" t="s">
        <v>44</v>
      </c>
      <c r="K18" t="s">
        <v>15850</v>
      </c>
      <c r="L18" t="s">
        <v>19697</v>
      </c>
      <c r="M18" t="s">
        <v>19697</v>
      </c>
      <c r="N18">
        <v>4.4000000000000004</v>
      </c>
      <c r="O18" t="s">
        <v>14</v>
      </c>
      <c r="P18" t="s">
        <v>13403</v>
      </c>
      <c r="Q18" t="s">
        <v>19697</v>
      </c>
      <c r="R18" t="s">
        <v>19697</v>
      </c>
      <c r="S18" t="s">
        <v>14</v>
      </c>
      <c r="T18" t="s">
        <v>44</v>
      </c>
      <c r="U18" t="s">
        <v>14</v>
      </c>
      <c r="W18" s="339" t="str">
        <f>IF(AND(U18="no",V18&gt;'SDG13'!$A$7,V18&lt;'SDG13'!$B$18),'SDG13'!$B$18-V18,"")</f>
        <v/>
      </c>
      <c r="X18" t="s">
        <v>44</v>
      </c>
      <c r="Y18" t="s">
        <v>44</v>
      </c>
      <c r="Z18" t="s">
        <v>44</v>
      </c>
      <c r="AA18" t="s">
        <v>44</v>
      </c>
      <c r="AB18" t="s">
        <v>15872</v>
      </c>
      <c r="AC18" t="s">
        <v>14</v>
      </c>
      <c r="AD18" t="s">
        <v>1490</v>
      </c>
      <c r="AE18" t="s">
        <v>44</v>
      </c>
      <c r="AF18" t="s">
        <v>14</v>
      </c>
      <c r="AG18" t="s">
        <v>44</v>
      </c>
      <c r="AH18" s="339" t="str">
        <f t="shared" si="0"/>
        <v>NA</v>
      </c>
      <c r="AI18" t="s">
        <v>44</v>
      </c>
      <c r="AJ18" t="s">
        <v>14</v>
      </c>
      <c r="AK18" t="s">
        <v>15931</v>
      </c>
      <c r="AL18" t="s">
        <v>15945</v>
      </c>
      <c r="AM18" t="s">
        <v>1492</v>
      </c>
      <c r="AN18" t="s">
        <v>44</v>
      </c>
      <c r="AO18">
        <v>0</v>
      </c>
      <c r="AP18">
        <v>1</v>
      </c>
      <c r="AQ18">
        <v>0</v>
      </c>
      <c r="AR18" t="s">
        <v>44</v>
      </c>
      <c r="AS18" t="s">
        <v>14</v>
      </c>
      <c r="AT18" t="s">
        <v>13378</v>
      </c>
      <c r="AU18" t="s">
        <v>44</v>
      </c>
      <c r="AV18" t="s">
        <v>44</v>
      </c>
      <c r="AW18" s="524" t="s">
        <v>15958</v>
      </c>
      <c r="AX18" s="524" t="s">
        <v>15959</v>
      </c>
      <c r="AY18" s="524" t="s">
        <v>15960</v>
      </c>
    </row>
    <row r="19" spans="1:51" ht="14.95" x14ac:dyDescent="0.25">
      <c r="A19">
        <v>18</v>
      </c>
      <c r="B19" t="s">
        <v>19697</v>
      </c>
      <c r="C19" t="s">
        <v>15961</v>
      </c>
      <c r="D19" t="s">
        <v>15957</v>
      </c>
      <c r="E19" t="s">
        <v>717</v>
      </c>
      <c r="F19" t="s">
        <v>7717</v>
      </c>
      <c r="G19" t="s">
        <v>19697</v>
      </c>
      <c r="H19" t="s">
        <v>15889</v>
      </c>
      <c r="I19" t="s">
        <v>1462</v>
      </c>
      <c r="J19" t="s">
        <v>44</v>
      </c>
      <c r="K19" t="s">
        <v>371</v>
      </c>
      <c r="L19" t="s">
        <v>19697</v>
      </c>
      <c r="M19" t="s">
        <v>19697</v>
      </c>
      <c r="N19">
        <v>4.9000000000000004</v>
      </c>
      <c r="O19" t="s">
        <v>14</v>
      </c>
      <c r="P19" t="s">
        <v>15962</v>
      </c>
      <c r="Q19" t="s">
        <v>19697</v>
      </c>
      <c r="R19" t="s">
        <v>19697</v>
      </c>
      <c r="S19" t="s">
        <v>14</v>
      </c>
      <c r="T19" t="s">
        <v>44</v>
      </c>
      <c r="U19" t="s">
        <v>14</v>
      </c>
      <c r="W19" s="339" t="str">
        <f>IF(AND(U19="no",V19&gt;'SDG13'!$A$7,V19&lt;'SDG13'!$B$18),'SDG13'!$B$18-V19,"")</f>
        <v/>
      </c>
      <c r="X19" t="s">
        <v>44</v>
      </c>
      <c r="Y19" t="s">
        <v>44</v>
      </c>
      <c r="Z19" t="s">
        <v>44</v>
      </c>
      <c r="AA19" t="s">
        <v>44</v>
      </c>
      <c r="AB19" t="s">
        <v>1466</v>
      </c>
      <c r="AC19" t="s">
        <v>14</v>
      </c>
      <c r="AD19" t="s">
        <v>1490</v>
      </c>
      <c r="AE19" t="s">
        <v>44</v>
      </c>
      <c r="AF19" t="s">
        <v>14</v>
      </c>
      <c r="AG19" t="s">
        <v>44</v>
      </c>
      <c r="AH19" s="339" t="str">
        <f t="shared" si="0"/>
        <v>NA</v>
      </c>
      <c r="AI19" t="s">
        <v>44</v>
      </c>
      <c r="AJ19" t="s">
        <v>17</v>
      </c>
      <c r="AK19" t="s">
        <v>44</v>
      </c>
      <c r="AL19" t="s">
        <v>44</v>
      </c>
      <c r="AM19" t="s">
        <v>15924</v>
      </c>
      <c r="AN19" t="s">
        <v>44</v>
      </c>
      <c r="AO19">
        <v>1</v>
      </c>
      <c r="AP19">
        <v>0</v>
      </c>
      <c r="AQ19">
        <v>0</v>
      </c>
      <c r="AR19" t="s">
        <v>44</v>
      </c>
      <c r="AS19" t="s">
        <v>14</v>
      </c>
      <c r="AT19" t="s">
        <v>13380</v>
      </c>
      <c r="AU19" t="s">
        <v>44</v>
      </c>
      <c r="AV19" t="s">
        <v>44</v>
      </c>
      <c r="AW19" s="524" t="s">
        <v>15963</v>
      </c>
      <c r="AX19" s="524" t="s">
        <v>15964</v>
      </c>
      <c r="AY19" s="524" t="s">
        <v>15965</v>
      </c>
    </row>
    <row r="20" spans="1:51" ht="14.95" x14ac:dyDescent="0.25">
      <c r="A20">
        <v>19</v>
      </c>
      <c r="B20" t="s">
        <v>19697</v>
      </c>
      <c r="C20" t="s">
        <v>15966</v>
      </c>
      <c r="D20" t="s">
        <v>15957</v>
      </c>
      <c r="E20" t="s">
        <v>717</v>
      </c>
      <c r="F20" t="s">
        <v>3357</v>
      </c>
      <c r="G20" t="s">
        <v>19697</v>
      </c>
      <c r="H20" t="s">
        <v>15967</v>
      </c>
      <c r="I20" t="s">
        <v>1462</v>
      </c>
      <c r="J20" t="s">
        <v>44</v>
      </c>
      <c r="K20" t="s">
        <v>15850</v>
      </c>
      <c r="L20" t="s">
        <v>19697</v>
      </c>
      <c r="M20" t="s">
        <v>19697</v>
      </c>
      <c r="N20">
        <v>5</v>
      </c>
      <c r="O20" t="s">
        <v>14</v>
      </c>
      <c r="P20" t="s">
        <v>15968</v>
      </c>
      <c r="Q20" t="s">
        <v>19697</v>
      </c>
      <c r="R20" t="s">
        <v>19697</v>
      </c>
      <c r="S20" t="s">
        <v>14</v>
      </c>
      <c r="T20" t="s">
        <v>44</v>
      </c>
      <c r="U20" t="s">
        <v>14</v>
      </c>
      <c r="W20" s="339" t="str">
        <f>IF(AND(U20="no",V20&gt;'SDG13'!$A$7,V20&lt;'SDG13'!$B$18),'SDG13'!$B$18-V20,"")</f>
        <v/>
      </c>
      <c r="X20" t="s">
        <v>44</v>
      </c>
      <c r="Y20" t="s">
        <v>44</v>
      </c>
      <c r="Z20" t="s">
        <v>44</v>
      </c>
      <c r="AA20" t="s">
        <v>44</v>
      </c>
      <c r="AB20" t="s">
        <v>15872</v>
      </c>
      <c r="AC20" t="s">
        <v>17</v>
      </c>
      <c r="AD20" t="s">
        <v>44</v>
      </c>
      <c r="AE20" t="s">
        <v>44</v>
      </c>
      <c r="AF20" t="s">
        <v>14</v>
      </c>
      <c r="AG20" t="s">
        <v>44</v>
      </c>
      <c r="AH20" s="339" t="str">
        <f t="shared" si="0"/>
        <v>NA</v>
      </c>
      <c r="AI20" t="s">
        <v>44</v>
      </c>
      <c r="AJ20" t="s">
        <v>17</v>
      </c>
      <c r="AK20" t="s">
        <v>44</v>
      </c>
      <c r="AL20" t="s">
        <v>44</v>
      </c>
      <c r="AM20" t="s">
        <v>1475</v>
      </c>
      <c r="AN20" t="s">
        <v>44</v>
      </c>
      <c r="AO20">
        <v>0</v>
      </c>
      <c r="AP20">
        <v>0</v>
      </c>
      <c r="AQ20">
        <v>1</v>
      </c>
      <c r="AR20" t="s">
        <v>44</v>
      </c>
      <c r="AS20" t="s">
        <v>14</v>
      </c>
      <c r="AT20" t="s">
        <v>13383</v>
      </c>
      <c r="AU20" t="s">
        <v>44</v>
      </c>
      <c r="AV20" t="s">
        <v>44</v>
      </c>
      <c r="AW20" s="524" t="s">
        <v>15969</v>
      </c>
      <c r="AX20" s="524" t="s">
        <v>15970</v>
      </c>
      <c r="AY20" s="524" t="s">
        <v>15971</v>
      </c>
    </row>
    <row r="21" spans="1:51" ht="14.95" x14ac:dyDescent="0.25">
      <c r="A21">
        <v>20</v>
      </c>
      <c r="B21" t="s">
        <v>19697</v>
      </c>
      <c r="C21" t="s">
        <v>15972</v>
      </c>
      <c r="D21" t="s">
        <v>15973</v>
      </c>
      <c r="E21" t="s">
        <v>717</v>
      </c>
      <c r="F21" t="s">
        <v>10876</v>
      </c>
      <c r="G21" t="s">
        <v>19697</v>
      </c>
      <c r="H21" t="s">
        <v>15889</v>
      </c>
      <c r="I21" t="s">
        <v>1462</v>
      </c>
      <c r="J21" t="s">
        <v>44</v>
      </c>
      <c r="K21" t="s">
        <v>378</v>
      </c>
      <c r="L21" t="s">
        <v>19697</v>
      </c>
      <c r="M21" t="s">
        <v>19697</v>
      </c>
      <c r="N21">
        <v>1</v>
      </c>
      <c r="O21" t="s">
        <v>14</v>
      </c>
      <c r="P21" t="s">
        <v>15974</v>
      </c>
      <c r="Q21" t="s">
        <v>19697</v>
      </c>
      <c r="R21" t="s">
        <v>19697</v>
      </c>
      <c r="S21" t="s">
        <v>14</v>
      </c>
      <c r="T21" t="s">
        <v>44</v>
      </c>
      <c r="U21" t="s">
        <v>14</v>
      </c>
      <c r="W21" s="339" t="str">
        <f>IF(AND(U21="no",V21&gt;'SDG13'!$A$7,V21&lt;'SDG13'!$B$18),'SDG13'!$B$18-V21,"")</f>
        <v/>
      </c>
      <c r="X21" t="s">
        <v>44</v>
      </c>
      <c r="Y21" t="s">
        <v>44</v>
      </c>
      <c r="Z21" t="s">
        <v>44</v>
      </c>
      <c r="AA21" t="s">
        <v>44</v>
      </c>
      <c r="AB21" t="s">
        <v>15872</v>
      </c>
      <c r="AC21" t="s">
        <v>14</v>
      </c>
      <c r="AD21" t="s">
        <v>1490</v>
      </c>
      <c r="AE21" t="s">
        <v>44</v>
      </c>
      <c r="AF21" t="s">
        <v>14</v>
      </c>
      <c r="AG21" t="s">
        <v>44</v>
      </c>
      <c r="AH21" s="339" t="str">
        <f t="shared" si="0"/>
        <v>NA</v>
      </c>
      <c r="AI21" t="s">
        <v>44</v>
      </c>
      <c r="AJ21" t="s">
        <v>14</v>
      </c>
      <c r="AK21" t="s">
        <v>15975</v>
      </c>
      <c r="AL21" t="s">
        <v>15976</v>
      </c>
      <c r="AM21" t="s">
        <v>15924</v>
      </c>
      <c r="AN21" t="s">
        <v>44</v>
      </c>
      <c r="AO21">
        <v>1</v>
      </c>
      <c r="AP21">
        <v>0</v>
      </c>
      <c r="AQ21">
        <v>0</v>
      </c>
      <c r="AR21" t="s">
        <v>44</v>
      </c>
      <c r="AS21" t="s">
        <v>14</v>
      </c>
      <c r="AT21" t="s">
        <v>13391</v>
      </c>
      <c r="AU21" t="s">
        <v>44</v>
      </c>
      <c r="AV21" t="s">
        <v>44</v>
      </c>
      <c r="AW21" s="524" t="s">
        <v>15977</v>
      </c>
      <c r="AX21" s="524" t="s">
        <v>15978</v>
      </c>
      <c r="AY21" s="524" t="s">
        <v>15979</v>
      </c>
    </row>
    <row r="22" spans="1:51" ht="14.95" x14ac:dyDescent="0.25">
      <c r="A22">
        <v>21</v>
      </c>
      <c r="B22" t="s">
        <v>19697</v>
      </c>
      <c r="C22" t="s">
        <v>15980</v>
      </c>
      <c r="D22" t="s">
        <v>15973</v>
      </c>
      <c r="E22" t="s">
        <v>717</v>
      </c>
      <c r="F22" t="s">
        <v>12371</v>
      </c>
      <c r="G22" t="s">
        <v>19697</v>
      </c>
      <c r="H22" t="s">
        <v>15889</v>
      </c>
      <c r="I22" t="s">
        <v>1462</v>
      </c>
      <c r="J22" t="s">
        <v>44</v>
      </c>
      <c r="K22" t="s">
        <v>378</v>
      </c>
      <c r="L22" t="s">
        <v>19697</v>
      </c>
      <c r="M22" t="s">
        <v>19697</v>
      </c>
      <c r="N22">
        <v>2.9</v>
      </c>
      <c r="O22" t="s">
        <v>14</v>
      </c>
      <c r="P22" t="s">
        <v>15981</v>
      </c>
      <c r="Q22" t="s">
        <v>19697</v>
      </c>
      <c r="R22" t="s">
        <v>19697</v>
      </c>
      <c r="S22" t="s">
        <v>14</v>
      </c>
      <c r="T22" t="s">
        <v>44</v>
      </c>
      <c r="U22" t="s">
        <v>14</v>
      </c>
      <c r="W22" s="339" t="str">
        <f>IF(AND(U22="no",V22&gt;'SDG13'!$A$7,V22&lt;'SDG13'!$B$18),'SDG13'!$B$18-V22,"")</f>
        <v/>
      </c>
      <c r="X22" t="s">
        <v>44</v>
      </c>
      <c r="Y22" t="s">
        <v>44</v>
      </c>
      <c r="Z22" t="s">
        <v>44</v>
      </c>
      <c r="AA22" t="s">
        <v>44</v>
      </c>
      <c r="AB22" t="s">
        <v>15872</v>
      </c>
      <c r="AC22" t="s">
        <v>17</v>
      </c>
      <c r="AD22" t="s">
        <v>44</v>
      </c>
      <c r="AE22" t="s">
        <v>44</v>
      </c>
      <c r="AF22" t="s">
        <v>14</v>
      </c>
      <c r="AG22" t="s">
        <v>44</v>
      </c>
      <c r="AH22" s="339" t="str">
        <f t="shared" si="0"/>
        <v>NA</v>
      </c>
      <c r="AI22" t="s">
        <v>44</v>
      </c>
      <c r="AJ22" t="s">
        <v>17</v>
      </c>
      <c r="AK22" t="s">
        <v>44</v>
      </c>
      <c r="AL22" t="s">
        <v>44</v>
      </c>
      <c r="AM22" t="s">
        <v>15924</v>
      </c>
      <c r="AN22" t="s">
        <v>44</v>
      </c>
      <c r="AO22">
        <v>1</v>
      </c>
      <c r="AP22">
        <v>0</v>
      </c>
      <c r="AQ22">
        <v>0</v>
      </c>
      <c r="AR22" t="s">
        <v>44</v>
      </c>
      <c r="AS22" t="s">
        <v>14</v>
      </c>
      <c r="AT22" t="s">
        <v>13396</v>
      </c>
      <c r="AU22" t="s">
        <v>44</v>
      </c>
      <c r="AV22" t="s">
        <v>44</v>
      </c>
      <c r="AW22" s="524" t="s">
        <v>15982</v>
      </c>
      <c r="AX22" s="524" t="s">
        <v>15983</v>
      </c>
      <c r="AY22" s="524" t="s">
        <v>15984</v>
      </c>
    </row>
    <row r="23" spans="1:51" ht="14.95" x14ac:dyDescent="0.25">
      <c r="A23">
        <v>22</v>
      </c>
      <c r="B23" t="s">
        <v>19697</v>
      </c>
      <c r="C23" t="s">
        <v>15985</v>
      </c>
      <c r="D23" t="s">
        <v>15973</v>
      </c>
      <c r="E23" t="s">
        <v>717</v>
      </c>
      <c r="F23" t="s">
        <v>10852</v>
      </c>
      <c r="G23" t="s">
        <v>19697</v>
      </c>
      <c r="H23" t="s">
        <v>15967</v>
      </c>
      <c r="I23" t="s">
        <v>1462</v>
      </c>
      <c r="J23" t="s">
        <v>44</v>
      </c>
      <c r="K23" t="s">
        <v>376</v>
      </c>
      <c r="L23" t="s">
        <v>19697</v>
      </c>
      <c r="M23" t="s">
        <v>19697</v>
      </c>
      <c r="N23">
        <v>1</v>
      </c>
      <c r="O23" t="s">
        <v>14</v>
      </c>
      <c r="P23" t="s">
        <v>15986</v>
      </c>
      <c r="Q23" t="s">
        <v>19697</v>
      </c>
      <c r="R23" t="s">
        <v>19697</v>
      </c>
      <c r="S23" t="s">
        <v>14</v>
      </c>
      <c r="T23" t="s">
        <v>44</v>
      </c>
      <c r="U23" t="s">
        <v>14</v>
      </c>
      <c r="W23" s="339" t="str">
        <f>IF(AND(U23="no",V23&gt;'SDG13'!$A$7,V23&lt;'SDG13'!$B$18),'SDG13'!$B$18-V23,"")</f>
        <v/>
      </c>
      <c r="X23" t="s">
        <v>44</v>
      </c>
      <c r="Y23" t="s">
        <v>44</v>
      </c>
      <c r="Z23" t="s">
        <v>44</v>
      </c>
      <c r="AA23" t="s">
        <v>44</v>
      </c>
      <c r="AB23" t="s">
        <v>1466</v>
      </c>
      <c r="AC23" t="s">
        <v>14</v>
      </c>
      <c r="AD23" t="s">
        <v>1490</v>
      </c>
      <c r="AE23" t="s">
        <v>44</v>
      </c>
      <c r="AF23" t="s">
        <v>14</v>
      </c>
      <c r="AG23" t="s">
        <v>44</v>
      </c>
      <c r="AH23" s="339" t="str">
        <f t="shared" si="0"/>
        <v>NA</v>
      </c>
      <c r="AI23" t="s">
        <v>44</v>
      </c>
      <c r="AJ23" t="s">
        <v>14</v>
      </c>
      <c r="AK23" t="s">
        <v>15944</v>
      </c>
      <c r="AL23" t="s">
        <v>15938</v>
      </c>
      <c r="AM23" t="s">
        <v>13377</v>
      </c>
      <c r="AN23" t="s">
        <v>44</v>
      </c>
      <c r="AO23">
        <v>1</v>
      </c>
      <c r="AP23">
        <v>0</v>
      </c>
      <c r="AQ23">
        <v>0</v>
      </c>
      <c r="AR23" t="s">
        <v>44</v>
      </c>
      <c r="AS23" t="s">
        <v>14</v>
      </c>
      <c r="AT23" t="s">
        <v>13394</v>
      </c>
      <c r="AU23" t="s">
        <v>44</v>
      </c>
      <c r="AV23" t="s">
        <v>44</v>
      </c>
      <c r="AW23" s="524" t="s">
        <v>15987</v>
      </c>
      <c r="AX23" s="524" t="s">
        <v>15988</v>
      </c>
      <c r="AY23" s="524" t="s">
        <v>15989</v>
      </c>
    </row>
    <row r="24" spans="1:51" ht="14.95" x14ac:dyDescent="0.25">
      <c r="A24">
        <v>23</v>
      </c>
      <c r="B24" t="s">
        <v>19697</v>
      </c>
      <c r="C24" t="s">
        <v>15990</v>
      </c>
      <c r="D24" t="s">
        <v>15973</v>
      </c>
      <c r="E24" t="s">
        <v>717</v>
      </c>
      <c r="F24" t="s">
        <v>714</v>
      </c>
      <c r="G24" t="s">
        <v>19697</v>
      </c>
      <c r="H24" t="s">
        <v>15991</v>
      </c>
      <c r="I24" t="s">
        <v>1462</v>
      </c>
      <c r="J24" t="s">
        <v>44</v>
      </c>
      <c r="K24" t="s">
        <v>376</v>
      </c>
      <c r="L24" t="s">
        <v>19697</v>
      </c>
      <c r="M24" t="s">
        <v>19697</v>
      </c>
      <c r="N24">
        <v>1</v>
      </c>
      <c r="O24" t="s">
        <v>14</v>
      </c>
      <c r="P24" t="s">
        <v>15992</v>
      </c>
      <c r="Q24" t="s">
        <v>19697</v>
      </c>
      <c r="R24" t="s">
        <v>19697</v>
      </c>
      <c r="S24" t="s">
        <v>14</v>
      </c>
      <c r="T24" t="s">
        <v>44</v>
      </c>
      <c r="U24" t="s">
        <v>14</v>
      </c>
      <c r="W24" s="339" t="str">
        <f>IF(AND(U24="no",V24&gt;'SDG13'!$A$7,V24&lt;'SDG13'!$B$18),'SDG13'!$B$18-V24,"")</f>
        <v/>
      </c>
      <c r="X24" t="s">
        <v>44</v>
      </c>
      <c r="Y24" t="s">
        <v>44</v>
      </c>
      <c r="Z24" t="s">
        <v>44</v>
      </c>
      <c r="AA24" t="s">
        <v>44</v>
      </c>
      <c r="AB24" t="s">
        <v>1479</v>
      </c>
      <c r="AC24" t="s">
        <v>17</v>
      </c>
      <c r="AD24" t="s">
        <v>44</v>
      </c>
      <c r="AE24" t="s">
        <v>44</v>
      </c>
      <c r="AF24" t="s">
        <v>14</v>
      </c>
      <c r="AG24" t="s">
        <v>44</v>
      </c>
      <c r="AH24" s="339" t="str">
        <f t="shared" si="0"/>
        <v>NA</v>
      </c>
      <c r="AI24" t="s">
        <v>44</v>
      </c>
      <c r="AJ24" t="s">
        <v>17</v>
      </c>
      <c r="AK24" t="s">
        <v>44</v>
      </c>
      <c r="AL24" t="s">
        <v>44</v>
      </c>
      <c r="AM24" t="s">
        <v>13379</v>
      </c>
      <c r="AN24" t="s">
        <v>44</v>
      </c>
      <c r="AO24">
        <v>1</v>
      </c>
      <c r="AP24">
        <v>0</v>
      </c>
      <c r="AQ24">
        <v>1</v>
      </c>
      <c r="AR24" t="s">
        <v>44</v>
      </c>
      <c r="AS24" t="s">
        <v>14</v>
      </c>
      <c r="AT24" t="s">
        <v>13378</v>
      </c>
      <c r="AU24" t="s">
        <v>44</v>
      </c>
      <c r="AV24" t="s">
        <v>44</v>
      </c>
      <c r="AW24" s="524" t="s">
        <v>15993</v>
      </c>
      <c r="AX24" s="524" t="s">
        <v>15994</v>
      </c>
      <c r="AY24" s="524" t="s">
        <v>15995</v>
      </c>
    </row>
    <row r="25" spans="1:51" ht="14.95" x14ac:dyDescent="0.25">
      <c r="A25">
        <v>24</v>
      </c>
      <c r="B25" t="s">
        <v>19697</v>
      </c>
      <c r="C25" t="s">
        <v>15996</v>
      </c>
      <c r="D25" t="s">
        <v>15997</v>
      </c>
      <c r="E25" t="s">
        <v>735</v>
      </c>
      <c r="F25" t="s">
        <v>12220</v>
      </c>
      <c r="G25" t="s">
        <v>19697</v>
      </c>
      <c r="H25" t="s">
        <v>15998</v>
      </c>
      <c r="I25" t="s">
        <v>1462</v>
      </c>
      <c r="J25" t="s">
        <v>44</v>
      </c>
      <c r="K25" t="s">
        <v>376</v>
      </c>
      <c r="L25" t="s">
        <v>19697</v>
      </c>
      <c r="M25" t="s">
        <v>19697</v>
      </c>
      <c r="N25">
        <v>4.8436979999999998</v>
      </c>
      <c r="O25" t="s">
        <v>14</v>
      </c>
      <c r="P25" t="s">
        <v>15999</v>
      </c>
      <c r="Q25" t="s">
        <v>19697</v>
      </c>
      <c r="R25" t="s">
        <v>19697</v>
      </c>
      <c r="S25" t="s">
        <v>14</v>
      </c>
      <c r="T25" t="s">
        <v>44</v>
      </c>
      <c r="U25" t="s">
        <v>17</v>
      </c>
      <c r="V25" s="539">
        <v>45543</v>
      </c>
      <c r="W25" s="339" t="str">
        <f>IF(AND(U25="no",V25&gt;'SDG13'!$A$7,V25&lt;'SDG13'!$B$18),'SDG13'!$B$18-V25,"")</f>
        <v/>
      </c>
      <c r="X25" t="s">
        <v>16000</v>
      </c>
      <c r="Y25" t="s">
        <v>44</v>
      </c>
      <c r="Z25" t="s">
        <v>44</v>
      </c>
      <c r="AA25" t="s">
        <v>44</v>
      </c>
      <c r="AB25" t="s">
        <v>44</v>
      </c>
      <c r="AC25" t="s">
        <v>44</v>
      </c>
      <c r="AD25" t="s">
        <v>44</v>
      </c>
      <c r="AE25" t="s">
        <v>44</v>
      </c>
      <c r="AF25" t="s">
        <v>44</v>
      </c>
      <c r="AG25" t="s">
        <v>44</v>
      </c>
      <c r="AH25" s="339" t="str">
        <f t="shared" si="0"/>
        <v/>
      </c>
      <c r="AI25" t="s">
        <v>44</v>
      </c>
      <c r="AJ25" t="s">
        <v>44</v>
      </c>
      <c r="AK25" t="s">
        <v>44</v>
      </c>
      <c r="AL25" t="s">
        <v>44</v>
      </c>
      <c r="AM25" t="s">
        <v>1475</v>
      </c>
      <c r="AN25" t="s">
        <v>44</v>
      </c>
      <c r="AO25">
        <v>0</v>
      </c>
      <c r="AP25">
        <v>0</v>
      </c>
      <c r="AQ25">
        <v>1</v>
      </c>
      <c r="AR25" t="s">
        <v>44</v>
      </c>
      <c r="AS25" t="s">
        <v>44</v>
      </c>
      <c r="AT25" t="s">
        <v>44</v>
      </c>
      <c r="AU25" t="s">
        <v>44</v>
      </c>
      <c r="AV25" t="s">
        <v>44</v>
      </c>
      <c r="AW25" t="s">
        <v>44</v>
      </c>
      <c r="AX25" s="524" t="s">
        <v>16001</v>
      </c>
      <c r="AY25" s="524" t="s">
        <v>16002</v>
      </c>
    </row>
    <row r="26" spans="1:51" ht="14.95" x14ac:dyDescent="0.25">
      <c r="A26">
        <v>25</v>
      </c>
      <c r="B26" t="s">
        <v>19697</v>
      </c>
      <c r="C26" t="s">
        <v>16003</v>
      </c>
      <c r="D26" t="s">
        <v>15997</v>
      </c>
      <c r="E26" t="s">
        <v>761</v>
      </c>
      <c r="F26" t="s">
        <v>11113</v>
      </c>
      <c r="G26" t="s">
        <v>19697</v>
      </c>
      <c r="H26" t="s">
        <v>16004</v>
      </c>
      <c r="I26" t="s">
        <v>1462</v>
      </c>
      <c r="J26" t="s">
        <v>44</v>
      </c>
      <c r="K26" t="s">
        <v>733</v>
      </c>
      <c r="L26" t="s">
        <v>19697</v>
      </c>
      <c r="M26" t="s">
        <v>19697</v>
      </c>
      <c r="N26">
        <v>3.6735579999999999</v>
      </c>
      <c r="O26" t="s">
        <v>14</v>
      </c>
      <c r="P26" t="s">
        <v>16005</v>
      </c>
      <c r="Q26" t="s">
        <v>19697</v>
      </c>
      <c r="R26" t="s">
        <v>19697</v>
      </c>
      <c r="S26" t="s">
        <v>14</v>
      </c>
      <c r="T26" t="s">
        <v>44</v>
      </c>
      <c r="U26" t="s">
        <v>14</v>
      </c>
      <c r="W26" s="339" t="str">
        <f>IF(AND(U26="no",V26&gt;'SDG13'!$A$7,V26&lt;'SDG13'!$B$18),'SDG13'!$B$18-V26,"")</f>
        <v/>
      </c>
      <c r="X26" t="s">
        <v>44</v>
      </c>
      <c r="Y26" t="s">
        <v>44</v>
      </c>
      <c r="Z26" t="s">
        <v>44</v>
      </c>
      <c r="AA26" t="s">
        <v>44</v>
      </c>
      <c r="AB26" t="s">
        <v>1463</v>
      </c>
      <c r="AC26" t="s">
        <v>14</v>
      </c>
      <c r="AD26" t="s">
        <v>1490</v>
      </c>
      <c r="AE26" t="s">
        <v>44</v>
      </c>
      <c r="AF26" t="s">
        <v>17</v>
      </c>
      <c r="AG26">
        <v>3</v>
      </c>
      <c r="AH26" s="339">
        <f t="shared" si="0"/>
        <v>3</v>
      </c>
      <c r="AI26" t="s">
        <v>92</v>
      </c>
      <c r="AJ26" t="s">
        <v>44</v>
      </c>
      <c r="AK26" t="s">
        <v>44</v>
      </c>
      <c r="AL26" t="s">
        <v>44</v>
      </c>
      <c r="AM26" t="s">
        <v>16006</v>
      </c>
      <c r="AN26" t="s">
        <v>13408</v>
      </c>
      <c r="AO26">
        <v>0</v>
      </c>
      <c r="AP26">
        <v>0</v>
      </c>
      <c r="AQ26">
        <v>1</v>
      </c>
      <c r="AR26">
        <v>1</v>
      </c>
      <c r="AS26" t="s">
        <v>14</v>
      </c>
      <c r="AT26" t="s">
        <v>13390</v>
      </c>
      <c r="AU26" t="s">
        <v>44</v>
      </c>
      <c r="AV26" t="s">
        <v>44</v>
      </c>
      <c r="AW26" s="524" t="s">
        <v>16007</v>
      </c>
      <c r="AX26" s="524" t="s">
        <v>16008</v>
      </c>
      <c r="AY26" s="524" t="s">
        <v>16009</v>
      </c>
    </row>
    <row r="27" spans="1:51" ht="14.95" x14ac:dyDescent="0.25">
      <c r="A27">
        <v>26</v>
      </c>
      <c r="B27" t="s">
        <v>19697</v>
      </c>
      <c r="C27" t="s">
        <v>15966</v>
      </c>
      <c r="D27" t="s">
        <v>15997</v>
      </c>
      <c r="E27" t="s">
        <v>735</v>
      </c>
      <c r="F27" t="s">
        <v>3165</v>
      </c>
      <c r="G27" t="s">
        <v>19697</v>
      </c>
      <c r="H27" t="s">
        <v>16010</v>
      </c>
      <c r="I27" t="s">
        <v>1462</v>
      </c>
      <c r="J27" t="s">
        <v>44</v>
      </c>
      <c r="K27" t="s">
        <v>15850</v>
      </c>
      <c r="L27" t="s">
        <v>19697</v>
      </c>
      <c r="M27" t="s">
        <v>19697</v>
      </c>
      <c r="N27">
        <v>39.6</v>
      </c>
      <c r="O27" t="s">
        <v>14</v>
      </c>
      <c r="P27" t="s">
        <v>16011</v>
      </c>
      <c r="Q27" t="s">
        <v>19697</v>
      </c>
      <c r="R27" t="s">
        <v>19697</v>
      </c>
      <c r="S27" t="s">
        <v>14</v>
      </c>
      <c r="T27" t="s">
        <v>44</v>
      </c>
      <c r="U27" t="s">
        <v>14</v>
      </c>
      <c r="W27" s="339" t="str">
        <f>IF(AND(U27="no",V27&gt;'SDG13'!$A$7,V27&lt;'SDG13'!$B$18),'SDG13'!$B$18-V27,"")</f>
        <v/>
      </c>
      <c r="X27" t="s">
        <v>44</v>
      </c>
      <c r="Y27" t="s">
        <v>44</v>
      </c>
      <c r="Z27" t="s">
        <v>44</v>
      </c>
      <c r="AA27" t="s">
        <v>44</v>
      </c>
      <c r="AB27" t="s">
        <v>15872</v>
      </c>
      <c r="AC27" t="s">
        <v>14</v>
      </c>
      <c r="AD27" t="s">
        <v>1490</v>
      </c>
      <c r="AE27" t="s">
        <v>44</v>
      </c>
      <c r="AF27" t="s">
        <v>14</v>
      </c>
      <c r="AG27" t="s">
        <v>44</v>
      </c>
      <c r="AH27" s="339" t="str">
        <f t="shared" si="0"/>
        <v>NA</v>
      </c>
      <c r="AI27" t="s">
        <v>44</v>
      </c>
      <c r="AJ27" t="s">
        <v>14</v>
      </c>
      <c r="AK27" t="s">
        <v>16012</v>
      </c>
      <c r="AL27" t="s">
        <v>15938</v>
      </c>
      <c r="AM27" t="s">
        <v>1506</v>
      </c>
      <c r="AN27" t="s">
        <v>44</v>
      </c>
      <c r="AO27">
        <v>1</v>
      </c>
      <c r="AP27">
        <v>1</v>
      </c>
      <c r="AQ27">
        <v>1</v>
      </c>
      <c r="AR27" t="s">
        <v>44</v>
      </c>
      <c r="AS27" t="s">
        <v>14</v>
      </c>
      <c r="AT27" t="s">
        <v>13396</v>
      </c>
      <c r="AU27" t="s">
        <v>44</v>
      </c>
      <c r="AV27" t="s">
        <v>44</v>
      </c>
      <c r="AW27" s="524" t="s">
        <v>16013</v>
      </c>
      <c r="AX27" s="524" t="s">
        <v>16014</v>
      </c>
      <c r="AY27" s="524" t="s">
        <v>16015</v>
      </c>
    </row>
    <row r="28" spans="1:51" ht="14.95" x14ac:dyDescent="0.25">
      <c r="A28">
        <v>27</v>
      </c>
      <c r="B28" t="s">
        <v>19697</v>
      </c>
      <c r="C28" t="s">
        <v>16016</v>
      </c>
      <c r="D28" t="s">
        <v>15997</v>
      </c>
      <c r="E28" t="s">
        <v>766</v>
      </c>
      <c r="F28" t="s">
        <v>11736</v>
      </c>
      <c r="G28" t="s">
        <v>19697</v>
      </c>
      <c r="H28" t="s">
        <v>16017</v>
      </c>
      <c r="I28" t="s">
        <v>1462</v>
      </c>
      <c r="J28" t="s">
        <v>44</v>
      </c>
      <c r="K28" t="s">
        <v>369</v>
      </c>
      <c r="L28" t="s">
        <v>19697</v>
      </c>
      <c r="M28" t="s">
        <v>19697</v>
      </c>
      <c r="N28">
        <v>20</v>
      </c>
      <c r="O28" t="s">
        <v>14</v>
      </c>
      <c r="P28" t="s">
        <v>13395</v>
      </c>
      <c r="Q28" t="s">
        <v>19697</v>
      </c>
      <c r="R28" t="s">
        <v>19697</v>
      </c>
      <c r="S28" t="s">
        <v>14</v>
      </c>
      <c r="T28" t="s">
        <v>44</v>
      </c>
      <c r="U28" t="s">
        <v>14</v>
      </c>
      <c r="W28" s="339" t="str">
        <f>IF(AND(U28="no",V28&gt;'SDG13'!$A$7,V28&lt;'SDG13'!$B$18),'SDG13'!$B$18-V28,"")</f>
        <v/>
      </c>
      <c r="X28" t="s">
        <v>44</v>
      </c>
      <c r="Y28" t="s">
        <v>44</v>
      </c>
      <c r="Z28" t="s">
        <v>44</v>
      </c>
      <c r="AA28" t="s">
        <v>44</v>
      </c>
      <c r="AB28" t="s">
        <v>15872</v>
      </c>
      <c r="AC28" t="s">
        <v>17</v>
      </c>
      <c r="AD28" t="s">
        <v>44</v>
      </c>
      <c r="AE28" t="s">
        <v>44</v>
      </c>
      <c r="AF28" t="s">
        <v>14</v>
      </c>
      <c r="AG28" t="s">
        <v>44</v>
      </c>
      <c r="AH28" s="339" t="str">
        <f t="shared" si="0"/>
        <v>NA</v>
      </c>
      <c r="AI28" t="s">
        <v>44</v>
      </c>
      <c r="AJ28" t="s">
        <v>17</v>
      </c>
      <c r="AK28" t="s">
        <v>44</v>
      </c>
      <c r="AL28" t="s">
        <v>44</v>
      </c>
      <c r="AM28" t="s">
        <v>1464</v>
      </c>
      <c r="AN28" t="s">
        <v>44</v>
      </c>
      <c r="AO28" t="s">
        <v>44</v>
      </c>
      <c r="AP28" t="s">
        <v>44</v>
      </c>
      <c r="AQ28" t="s">
        <v>44</v>
      </c>
      <c r="AR28" t="s">
        <v>44</v>
      </c>
      <c r="AS28" t="s">
        <v>14</v>
      </c>
      <c r="AT28" t="s">
        <v>13390</v>
      </c>
      <c r="AU28" t="s">
        <v>44</v>
      </c>
      <c r="AV28" t="s">
        <v>44</v>
      </c>
      <c r="AW28" s="524" t="s">
        <v>16018</v>
      </c>
      <c r="AX28" s="524" t="s">
        <v>16019</v>
      </c>
      <c r="AY28" s="524" t="s">
        <v>16020</v>
      </c>
    </row>
    <row r="29" spans="1:51" ht="14.95" x14ac:dyDescent="0.25">
      <c r="A29">
        <v>28</v>
      </c>
      <c r="B29" t="s">
        <v>19697</v>
      </c>
      <c r="C29" t="s">
        <v>13661</v>
      </c>
      <c r="D29" t="s">
        <v>15997</v>
      </c>
      <c r="E29" t="s">
        <v>735</v>
      </c>
      <c r="F29" t="s">
        <v>6422</v>
      </c>
      <c r="G29" t="s">
        <v>19697</v>
      </c>
      <c r="H29" t="s">
        <v>16021</v>
      </c>
      <c r="I29" t="s">
        <v>1462</v>
      </c>
      <c r="J29" t="s">
        <v>44</v>
      </c>
      <c r="K29" t="s">
        <v>13239</v>
      </c>
      <c r="L29" t="s">
        <v>19697</v>
      </c>
      <c r="M29" t="s">
        <v>19697</v>
      </c>
      <c r="N29">
        <v>1.8257540000000001</v>
      </c>
      <c r="O29" t="s">
        <v>14</v>
      </c>
      <c r="P29" t="s">
        <v>16022</v>
      </c>
      <c r="Q29" t="s">
        <v>19697</v>
      </c>
      <c r="R29" t="s">
        <v>19697</v>
      </c>
      <c r="S29" t="s">
        <v>14</v>
      </c>
      <c r="T29" t="s">
        <v>44</v>
      </c>
      <c r="U29" t="s">
        <v>14</v>
      </c>
      <c r="W29" s="339" t="str">
        <f>IF(AND(U29="no",V29&gt;'SDG13'!$A$7,V29&lt;'SDG13'!$B$18),'SDG13'!$B$18-V29,"")</f>
        <v/>
      </c>
      <c r="X29" t="s">
        <v>44</v>
      </c>
      <c r="Y29" t="s">
        <v>44</v>
      </c>
      <c r="Z29" t="s">
        <v>44</v>
      </c>
      <c r="AA29" t="s">
        <v>44</v>
      </c>
      <c r="AB29" t="s">
        <v>1463</v>
      </c>
      <c r="AC29" t="s">
        <v>14</v>
      </c>
      <c r="AD29" t="s">
        <v>1490</v>
      </c>
      <c r="AE29" t="s">
        <v>44</v>
      </c>
      <c r="AF29" t="s">
        <v>14</v>
      </c>
      <c r="AG29" t="s">
        <v>44</v>
      </c>
      <c r="AH29" s="339" t="str">
        <f t="shared" si="0"/>
        <v>NA</v>
      </c>
      <c r="AI29" t="s">
        <v>44</v>
      </c>
      <c r="AJ29" t="s">
        <v>17</v>
      </c>
      <c r="AK29" t="s">
        <v>44</v>
      </c>
      <c r="AL29" t="s">
        <v>44</v>
      </c>
      <c r="AM29" t="s">
        <v>13379</v>
      </c>
      <c r="AN29" t="s">
        <v>44</v>
      </c>
      <c r="AO29">
        <v>2</v>
      </c>
      <c r="AP29">
        <v>0</v>
      </c>
      <c r="AQ29">
        <v>2</v>
      </c>
      <c r="AR29" t="s">
        <v>44</v>
      </c>
      <c r="AS29" t="s">
        <v>14</v>
      </c>
      <c r="AT29" t="s">
        <v>13384</v>
      </c>
      <c r="AU29" t="s">
        <v>44</v>
      </c>
      <c r="AV29" t="s">
        <v>44</v>
      </c>
      <c r="AW29" s="524" t="s">
        <v>16023</v>
      </c>
      <c r="AX29" s="524" t="s">
        <v>16024</v>
      </c>
      <c r="AY29" s="524" t="s">
        <v>16025</v>
      </c>
    </row>
    <row r="30" spans="1:51" ht="14.95" x14ac:dyDescent="0.25">
      <c r="A30">
        <v>29</v>
      </c>
      <c r="B30" t="s">
        <v>19697</v>
      </c>
      <c r="C30" t="s">
        <v>16026</v>
      </c>
      <c r="D30" t="s">
        <v>15997</v>
      </c>
      <c r="E30" t="s">
        <v>735</v>
      </c>
      <c r="F30" t="s">
        <v>11810</v>
      </c>
      <c r="G30" t="s">
        <v>19697</v>
      </c>
      <c r="H30" t="s">
        <v>15865</v>
      </c>
      <c r="I30" t="s">
        <v>1462</v>
      </c>
      <c r="J30" t="s">
        <v>44</v>
      </c>
      <c r="K30" t="s">
        <v>376</v>
      </c>
      <c r="L30" t="s">
        <v>19697</v>
      </c>
      <c r="M30" t="s">
        <v>19697</v>
      </c>
      <c r="N30">
        <v>2.0984409999999998</v>
      </c>
      <c r="O30" t="s">
        <v>14</v>
      </c>
      <c r="P30" t="s">
        <v>16027</v>
      </c>
      <c r="Q30" t="s">
        <v>19697</v>
      </c>
      <c r="R30" t="s">
        <v>19697</v>
      </c>
      <c r="S30" t="s">
        <v>14</v>
      </c>
      <c r="T30" t="s">
        <v>44</v>
      </c>
      <c r="U30" t="s">
        <v>14</v>
      </c>
      <c r="W30" s="339" t="str">
        <f>IF(AND(U30="no",V30&gt;'SDG13'!$A$7,V30&lt;'SDG13'!$B$18),'SDG13'!$B$18-V30,"")</f>
        <v/>
      </c>
      <c r="X30" t="s">
        <v>44</v>
      </c>
      <c r="Y30" t="s">
        <v>44</v>
      </c>
      <c r="Z30" t="s">
        <v>44</v>
      </c>
      <c r="AA30" t="s">
        <v>44</v>
      </c>
      <c r="AB30" t="s">
        <v>15872</v>
      </c>
      <c r="AC30" t="s">
        <v>17</v>
      </c>
      <c r="AD30" t="s">
        <v>44</v>
      </c>
      <c r="AE30" t="s">
        <v>44</v>
      </c>
      <c r="AF30" t="s">
        <v>17</v>
      </c>
      <c r="AG30">
        <v>7</v>
      </c>
      <c r="AH30" s="339">
        <f t="shared" si="0"/>
        <v>7</v>
      </c>
      <c r="AI30" t="s">
        <v>13397</v>
      </c>
      <c r="AJ30" t="s">
        <v>44</v>
      </c>
      <c r="AK30" t="s">
        <v>44</v>
      </c>
      <c r="AL30" t="s">
        <v>44</v>
      </c>
      <c r="AM30" t="s">
        <v>1475</v>
      </c>
      <c r="AN30" t="s">
        <v>44</v>
      </c>
      <c r="AO30">
        <v>0</v>
      </c>
      <c r="AP30">
        <v>0</v>
      </c>
      <c r="AQ30">
        <v>2</v>
      </c>
      <c r="AR30" t="s">
        <v>44</v>
      </c>
      <c r="AS30" t="s">
        <v>14</v>
      </c>
      <c r="AT30" t="s">
        <v>13382</v>
      </c>
      <c r="AU30" t="s">
        <v>44</v>
      </c>
      <c r="AV30" t="s">
        <v>44</v>
      </c>
      <c r="AW30" s="524" t="s">
        <v>16028</v>
      </c>
      <c r="AX30" s="524" t="s">
        <v>16029</v>
      </c>
      <c r="AY30" s="524" t="s">
        <v>16030</v>
      </c>
    </row>
    <row r="31" spans="1:51" ht="14.95" x14ac:dyDescent="0.25">
      <c r="A31">
        <v>30</v>
      </c>
      <c r="B31" t="s">
        <v>19697</v>
      </c>
      <c r="C31" t="s">
        <v>16031</v>
      </c>
      <c r="D31" t="s">
        <v>15997</v>
      </c>
      <c r="E31" t="s">
        <v>735</v>
      </c>
      <c r="F31" t="s">
        <v>12245</v>
      </c>
      <c r="G31" t="s">
        <v>19697</v>
      </c>
      <c r="H31" t="s">
        <v>15865</v>
      </c>
      <c r="I31" t="s">
        <v>1462</v>
      </c>
      <c r="J31" t="s">
        <v>44</v>
      </c>
      <c r="K31" t="s">
        <v>378</v>
      </c>
      <c r="L31" t="s">
        <v>19697</v>
      </c>
      <c r="M31" t="s">
        <v>19697</v>
      </c>
      <c r="N31">
        <v>1.7354400000000001</v>
      </c>
      <c r="O31" t="s">
        <v>14</v>
      </c>
      <c r="P31" t="s">
        <v>16032</v>
      </c>
      <c r="Q31" t="s">
        <v>19697</v>
      </c>
      <c r="R31" t="s">
        <v>19697</v>
      </c>
      <c r="S31" t="s">
        <v>14</v>
      </c>
      <c r="T31" t="s">
        <v>44</v>
      </c>
      <c r="U31" t="s">
        <v>14</v>
      </c>
      <c r="W31" s="339" t="str">
        <f>IF(AND(U31="no",V31&gt;'SDG13'!$A$7,V31&lt;'SDG13'!$B$18),'SDG13'!$B$18-V31,"")</f>
        <v/>
      </c>
      <c r="X31" t="s">
        <v>44</v>
      </c>
      <c r="Y31" t="s">
        <v>44</v>
      </c>
      <c r="Z31" t="s">
        <v>44</v>
      </c>
      <c r="AA31" t="s">
        <v>44</v>
      </c>
      <c r="AB31" t="s">
        <v>15872</v>
      </c>
      <c r="AC31" t="s">
        <v>17</v>
      </c>
      <c r="AD31" t="s">
        <v>44</v>
      </c>
      <c r="AE31" t="s">
        <v>44</v>
      </c>
      <c r="AF31" t="s">
        <v>14</v>
      </c>
      <c r="AG31" t="s">
        <v>44</v>
      </c>
      <c r="AH31" s="339" t="str">
        <f t="shared" si="0"/>
        <v>NA</v>
      </c>
      <c r="AI31" t="s">
        <v>44</v>
      </c>
      <c r="AJ31" t="s">
        <v>17</v>
      </c>
      <c r="AK31" t="s">
        <v>44</v>
      </c>
      <c r="AL31" t="s">
        <v>44</v>
      </c>
      <c r="AM31" t="s">
        <v>13377</v>
      </c>
      <c r="AN31" t="s">
        <v>44</v>
      </c>
      <c r="AO31">
        <v>1</v>
      </c>
      <c r="AP31">
        <v>0</v>
      </c>
      <c r="AQ31">
        <v>0</v>
      </c>
      <c r="AR31" t="s">
        <v>44</v>
      </c>
      <c r="AS31" t="s">
        <v>14</v>
      </c>
      <c r="AT31" t="s">
        <v>13382</v>
      </c>
      <c r="AU31" t="s">
        <v>44</v>
      </c>
      <c r="AV31" t="s">
        <v>44</v>
      </c>
      <c r="AW31" s="524" t="s">
        <v>16033</v>
      </c>
      <c r="AX31" s="524" t="s">
        <v>16034</v>
      </c>
      <c r="AY31" s="524" t="s">
        <v>16035</v>
      </c>
    </row>
    <row r="32" spans="1:51" ht="14.95" x14ac:dyDescent="0.25">
      <c r="A32">
        <v>31</v>
      </c>
      <c r="B32" t="s">
        <v>19697</v>
      </c>
      <c r="C32" t="s">
        <v>16036</v>
      </c>
      <c r="D32" t="s">
        <v>16037</v>
      </c>
      <c r="E32" t="s">
        <v>735</v>
      </c>
      <c r="F32" t="s">
        <v>3684</v>
      </c>
      <c r="G32" t="s">
        <v>19697</v>
      </c>
      <c r="H32" t="s">
        <v>15901</v>
      </c>
      <c r="I32" t="s">
        <v>1462</v>
      </c>
      <c r="J32" t="s">
        <v>44</v>
      </c>
      <c r="K32" t="s">
        <v>15850</v>
      </c>
      <c r="L32" t="s">
        <v>19697</v>
      </c>
      <c r="M32" t="s">
        <v>19697</v>
      </c>
      <c r="N32">
        <v>2.406542</v>
      </c>
      <c r="O32" t="s">
        <v>14</v>
      </c>
      <c r="P32" t="s">
        <v>16038</v>
      </c>
      <c r="Q32" t="s">
        <v>19697</v>
      </c>
      <c r="R32" t="s">
        <v>19697</v>
      </c>
      <c r="S32" t="s">
        <v>14</v>
      </c>
      <c r="T32" t="s">
        <v>44</v>
      </c>
      <c r="U32" t="s">
        <v>14</v>
      </c>
      <c r="W32" s="339" t="str">
        <f>IF(AND(U32="no",V32&gt;'SDG13'!$A$7,V32&lt;'SDG13'!$B$18),'SDG13'!$B$18-V32,"")</f>
        <v/>
      </c>
      <c r="X32" t="s">
        <v>44</v>
      </c>
      <c r="Y32" t="s">
        <v>44</v>
      </c>
      <c r="Z32" t="s">
        <v>44</v>
      </c>
      <c r="AA32" t="s">
        <v>44</v>
      </c>
      <c r="AB32" t="s">
        <v>15872</v>
      </c>
      <c r="AC32" t="s">
        <v>17</v>
      </c>
      <c r="AD32" t="s">
        <v>44</v>
      </c>
      <c r="AE32" t="s">
        <v>44</v>
      </c>
      <c r="AF32" t="s">
        <v>14</v>
      </c>
      <c r="AG32" t="s">
        <v>44</v>
      </c>
      <c r="AH32" s="339" t="str">
        <f t="shared" si="0"/>
        <v>NA</v>
      </c>
      <c r="AI32" t="s">
        <v>44</v>
      </c>
      <c r="AJ32" t="s">
        <v>17</v>
      </c>
      <c r="AK32" t="s">
        <v>44</v>
      </c>
      <c r="AL32" t="s">
        <v>44</v>
      </c>
      <c r="AM32" t="s">
        <v>1464</v>
      </c>
      <c r="AN32" t="s">
        <v>44</v>
      </c>
      <c r="AO32" t="s">
        <v>44</v>
      </c>
      <c r="AP32" t="s">
        <v>44</v>
      </c>
      <c r="AQ32" t="s">
        <v>44</v>
      </c>
      <c r="AR32" t="s">
        <v>44</v>
      </c>
      <c r="AS32" t="s">
        <v>14</v>
      </c>
      <c r="AT32" t="s">
        <v>13389</v>
      </c>
      <c r="AU32" t="s">
        <v>44</v>
      </c>
      <c r="AV32" t="s">
        <v>44</v>
      </c>
      <c r="AW32" s="524" t="s">
        <v>16039</v>
      </c>
      <c r="AX32" s="524" t="s">
        <v>16040</v>
      </c>
      <c r="AY32" s="524" t="s">
        <v>16041</v>
      </c>
    </row>
    <row r="33" spans="1:51" ht="14.95" x14ac:dyDescent="0.25">
      <c r="A33">
        <v>32</v>
      </c>
      <c r="B33" t="s">
        <v>19697</v>
      </c>
      <c r="C33" t="s">
        <v>16042</v>
      </c>
      <c r="D33" t="s">
        <v>15997</v>
      </c>
      <c r="E33" t="s">
        <v>735</v>
      </c>
      <c r="F33" t="s">
        <v>14624</v>
      </c>
      <c r="G33" t="s">
        <v>19697</v>
      </c>
      <c r="H33" t="s">
        <v>16021</v>
      </c>
      <c r="I33" t="s">
        <v>1462</v>
      </c>
      <c r="J33" t="s">
        <v>44</v>
      </c>
      <c r="K33" t="s">
        <v>381</v>
      </c>
      <c r="L33" t="s">
        <v>19697</v>
      </c>
      <c r="M33" t="s">
        <v>19697</v>
      </c>
      <c r="N33">
        <v>1.174156</v>
      </c>
      <c r="O33" t="s">
        <v>14</v>
      </c>
      <c r="P33" t="s">
        <v>16043</v>
      </c>
      <c r="Q33" t="s">
        <v>19697</v>
      </c>
      <c r="R33" t="s">
        <v>19697</v>
      </c>
      <c r="S33" t="s">
        <v>14</v>
      </c>
      <c r="T33" t="s">
        <v>44</v>
      </c>
      <c r="U33" t="s">
        <v>14</v>
      </c>
      <c r="W33" s="339" t="str">
        <f>IF(AND(U33="no",V33&gt;'SDG13'!$A$7,V33&lt;'SDG13'!$B$18),'SDG13'!$B$18-V33,"")</f>
        <v/>
      </c>
      <c r="X33" t="s">
        <v>44</v>
      </c>
      <c r="Y33" t="s">
        <v>44</v>
      </c>
      <c r="Z33" t="s">
        <v>44</v>
      </c>
      <c r="AA33" t="s">
        <v>44</v>
      </c>
      <c r="AB33" t="s">
        <v>1463</v>
      </c>
      <c r="AC33" t="s">
        <v>14</v>
      </c>
      <c r="AD33" t="s">
        <v>1490</v>
      </c>
      <c r="AE33" t="s">
        <v>44</v>
      </c>
      <c r="AF33" t="s">
        <v>17</v>
      </c>
      <c r="AG33">
        <v>7</v>
      </c>
      <c r="AH33" s="339">
        <f t="shared" si="0"/>
        <v>7</v>
      </c>
      <c r="AI33" t="s">
        <v>92</v>
      </c>
      <c r="AJ33" t="s">
        <v>44</v>
      </c>
      <c r="AK33" t="s">
        <v>44</v>
      </c>
      <c r="AL33" t="s">
        <v>44</v>
      </c>
      <c r="AM33" t="s">
        <v>1506</v>
      </c>
      <c r="AN33" t="s">
        <v>44</v>
      </c>
      <c r="AO33">
        <v>1</v>
      </c>
      <c r="AP33">
        <v>1</v>
      </c>
      <c r="AQ33">
        <v>1</v>
      </c>
      <c r="AR33" t="s">
        <v>44</v>
      </c>
      <c r="AS33" t="s">
        <v>14</v>
      </c>
      <c r="AT33" t="s">
        <v>13383</v>
      </c>
      <c r="AU33" t="s">
        <v>44</v>
      </c>
      <c r="AV33" t="s">
        <v>44</v>
      </c>
      <c r="AW33" s="524" t="s">
        <v>16044</v>
      </c>
      <c r="AX33" s="524" t="s">
        <v>16045</v>
      </c>
      <c r="AY33" s="524" t="s">
        <v>16046</v>
      </c>
    </row>
    <row r="34" spans="1:51" ht="14.95" x14ac:dyDescent="0.25">
      <c r="A34">
        <v>33</v>
      </c>
      <c r="B34" t="s">
        <v>19697</v>
      </c>
      <c r="C34" t="s">
        <v>16047</v>
      </c>
      <c r="D34" t="s">
        <v>15997</v>
      </c>
      <c r="E34" t="s">
        <v>735</v>
      </c>
      <c r="F34" t="s">
        <v>12248</v>
      </c>
      <c r="G34" t="s">
        <v>19697</v>
      </c>
      <c r="H34" t="s">
        <v>16021</v>
      </c>
      <c r="I34" t="s">
        <v>1462</v>
      </c>
      <c r="J34" t="s">
        <v>44</v>
      </c>
      <c r="K34" t="s">
        <v>378</v>
      </c>
      <c r="L34" t="s">
        <v>19697</v>
      </c>
      <c r="M34" t="s">
        <v>19697</v>
      </c>
      <c r="N34">
        <v>2099.9989999999998</v>
      </c>
      <c r="O34" t="s">
        <v>14</v>
      </c>
      <c r="P34" t="s">
        <v>16048</v>
      </c>
      <c r="Q34" t="s">
        <v>19697</v>
      </c>
      <c r="R34" t="s">
        <v>19697</v>
      </c>
      <c r="S34" t="s">
        <v>14</v>
      </c>
      <c r="T34" t="s">
        <v>44</v>
      </c>
      <c r="U34" t="s">
        <v>14</v>
      </c>
      <c r="W34" s="339" t="str">
        <f>IF(AND(U34="no",V34&gt;'SDG13'!$A$7,V34&lt;'SDG13'!$B$18),'SDG13'!$B$18-V34,"")</f>
        <v/>
      </c>
      <c r="X34" t="s">
        <v>44</v>
      </c>
      <c r="Y34" t="s">
        <v>44</v>
      </c>
      <c r="Z34" t="s">
        <v>44</v>
      </c>
      <c r="AA34" t="s">
        <v>44</v>
      </c>
      <c r="AB34" t="s">
        <v>15872</v>
      </c>
      <c r="AC34" t="s">
        <v>14</v>
      </c>
      <c r="AD34" t="s">
        <v>1490</v>
      </c>
      <c r="AE34" t="s">
        <v>44</v>
      </c>
      <c r="AF34" t="s">
        <v>14</v>
      </c>
      <c r="AG34" t="s">
        <v>44</v>
      </c>
      <c r="AH34" s="339" t="str">
        <f t="shared" si="0"/>
        <v>NA</v>
      </c>
      <c r="AI34" t="s">
        <v>44</v>
      </c>
      <c r="AJ34" t="s">
        <v>14</v>
      </c>
      <c r="AK34" t="s">
        <v>16049</v>
      </c>
      <c r="AL34" t="s">
        <v>16050</v>
      </c>
      <c r="AM34" t="s">
        <v>13377</v>
      </c>
      <c r="AN34" t="s">
        <v>44</v>
      </c>
      <c r="AO34">
        <v>1</v>
      </c>
      <c r="AP34">
        <v>0</v>
      </c>
      <c r="AQ34">
        <v>0</v>
      </c>
      <c r="AR34" t="s">
        <v>44</v>
      </c>
      <c r="AS34" t="s">
        <v>14</v>
      </c>
      <c r="AT34" t="s">
        <v>13383</v>
      </c>
      <c r="AU34" t="s">
        <v>44</v>
      </c>
      <c r="AV34" t="s">
        <v>44</v>
      </c>
      <c r="AW34" s="524" t="s">
        <v>16051</v>
      </c>
      <c r="AX34" s="524" t="s">
        <v>16052</v>
      </c>
      <c r="AY34" s="524" t="s">
        <v>16053</v>
      </c>
    </row>
    <row r="35" spans="1:51" ht="14.95" x14ac:dyDescent="0.25">
      <c r="A35">
        <v>34</v>
      </c>
      <c r="B35" t="s">
        <v>19697</v>
      </c>
      <c r="C35" t="s">
        <v>16054</v>
      </c>
      <c r="D35" t="s">
        <v>15997</v>
      </c>
      <c r="E35" t="s">
        <v>766</v>
      </c>
      <c r="F35" t="s">
        <v>10712</v>
      </c>
      <c r="G35" t="s">
        <v>19697</v>
      </c>
      <c r="H35" t="s">
        <v>15889</v>
      </c>
      <c r="I35" t="s">
        <v>1462</v>
      </c>
      <c r="J35" t="s">
        <v>44</v>
      </c>
      <c r="K35" t="s">
        <v>371</v>
      </c>
      <c r="L35" t="s">
        <v>19697</v>
      </c>
      <c r="M35" t="s">
        <v>19697</v>
      </c>
      <c r="N35">
        <v>1.310284</v>
      </c>
      <c r="O35" t="s">
        <v>14</v>
      </c>
      <c r="P35" t="s">
        <v>16055</v>
      </c>
      <c r="Q35" t="s">
        <v>19697</v>
      </c>
      <c r="R35" t="s">
        <v>19697</v>
      </c>
      <c r="S35" t="s">
        <v>14</v>
      </c>
      <c r="T35" t="s">
        <v>44</v>
      </c>
      <c r="U35" t="s">
        <v>14</v>
      </c>
      <c r="W35" s="339" t="str">
        <f>IF(AND(U35="no",V35&gt;'SDG13'!$A$7,V35&lt;'SDG13'!$B$18),'SDG13'!$B$18-V35,"")</f>
        <v/>
      </c>
      <c r="X35" t="s">
        <v>44</v>
      </c>
      <c r="Y35" t="s">
        <v>44</v>
      </c>
      <c r="Z35" t="s">
        <v>44</v>
      </c>
      <c r="AA35" t="s">
        <v>44</v>
      </c>
      <c r="AB35" t="s">
        <v>1463</v>
      </c>
      <c r="AC35" t="s">
        <v>17</v>
      </c>
      <c r="AD35" t="s">
        <v>44</v>
      </c>
      <c r="AE35" t="s">
        <v>44</v>
      </c>
      <c r="AF35" t="s">
        <v>14</v>
      </c>
      <c r="AG35" t="s">
        <v>44</v>
      </c>
      <c r="AH35" s="339" t="str">
        <f t="shared" si="0"/>
        <v>NA</v>
      </c>
      <c r="AI35" t="s">
        <v>44</v>
      </c>
      <c r="AJ35" t="s">
        <v>17</v>
      </c>
      <c r="AK35" t="s">
        <v>44</v>
      </c>
      <c r="AL35" t="s">
        <v>44</v>
      </c>
      <c r="AM35" t="s">
        <v>1475</v>
      </c>
      <c r="AN35" t="s">
        <v>44</v>
      </c>
      <c r="AO35">
        <v>0</v>
      </c>
      <c r="AP35">
        <v>0</v>
      </c>
      <c r="AQ35">
        <v>1</v>
      </c>
      <c r="AR35" t="s">
        <v>44</v>
      </c>
      <c r="AS35" t="s">
        <v>14</v>
      </c>
      <c r="AT35" t="s">
        <v>13391</v>
      </c>
      <c r="AU35" t="s">
        <v>44</v>
      </c>
      <c r="AV35" t="s">
        <v>44</v>
      </c>
      <c r="AW35" s="524" t="s">
        <v>16056</v>
      </c>
      <c r="AX35" s="524" t="s">
        <v>16057</v>
      </c>
      <c r="AY35" s="524" t="s">
        <v>16058</v>
      </c>
    </row>
    <row r="36" spans="1:51" ht="14.95" x14ac:dyDescent="0.25">
      <c r="A36">
        <v>35</v>
      </c>
      <c r="B36" t="s">
        <v>19697</v>
      </c>
      <c r="C36" t="s">
        <v>16059</v>
      </c>
      <c r="D36" t="s">
        <v>15997</v>
      </c>
      <c r="E36" t="s">
        <v>761</v>
      </c>
      <c r="F36" t="s">
        <v>11951</v>
      </c>
      <c r="G36" t="s">
        <v>19697</v>
      </c>
      <c r="H36" t="s">
        <v>15967</v>
      </c>
      <c r="I36" t="s">
        <v>1462</v>
      </c>
      <c r="J36" t="s">
        <v>44</v>
      </c>
      <c r="K36" t="s">
        <v>369</v>
      </c>
      <c r="L36" t="s">
        <v>19697</v>
      </c>
      <c r="M36" t="s">
        <v>19697</v>
      </c>
      <c r="N36">
        <v>2.3590409999999999</v>
      </c>
      <c r="O36" t="s">
        <v>14</v>
      </c>
      <c r="P36" t="s">
        <v>16060</v>
      </c>
      <c r="Q36" t="s">
        <v>19697</v>
      </c>
      <c r="R36" t="s">
        <v>19697</v>
      </c>
      <c r="S36" t="s">
        <v>14</v>
      </c>
      <c r="T36" t="s">
        <v>44</v>
      </c>
      <c r="U36" t="s">
        <v>14</v>
      </c>
      <c r="W36" s="339" t="str">
        <f>IF(AND(U36="no",V36&gt;'SDG13'!$A$7,V36&lt;'SDG13'!$B$18),'SDG13'!$B$18-V36,"")</f>
        <v/>
      </c>
      <c r="X36" t="s">
        <v>44</v>
      </c>
      <c r="Y36" t="s">
        <v>44</v>
      </c>
      <c r="Z36" t="s">
        <v>44</v>
      </c>
      <c r="AA36" t="s">
        <v>44</v>
      </c>
      <c r="AB36" t="s">
        <v>15872</v>
      </c>
      <c r="AC36" t="s">
        <v>17</v>
      </c>
      <c r="AD36" t="s">
        <v>44</v>
      </c>
      <c r="AE36" t="s">
        <v>44</v>
      </c>
      <c r="AF36" t="s">
        <v>14</v>
      </c>
      <c r="AG36" t="s">
        <v>44</v>
      </c>
      <c r="AH36" s="339" t="str">
        <f t="shared" si="0"/>
        <v>NA</v>
      </c>
      <c r="AI36" t="s">
        <v>44</v>
      </c>
      <c r="AJ36" t="s">
        <v>17</v>
      </c>
      <c r="AK36" t="s">
        <v>44</v>
      </c>
      <c r="AL36" t="s">
        <v>44</v>
      </c>
      <c r="AM36" t="s">
        <v>1467</v>
      </c>
      <c r="AN36" t="s">
        <v>44</v>
      </c>
      <c r="AO36">
        <v>0</v>
      </c>
      <c r="AP36">
        <v>1</v>
      </c>
      <c r="AQ36">
        <v>1</v>
      </c>
      <c r="AR36" t="s">
        <v>44</v>
      </c>
      <c r="AS36" t="s">
        <v>14</v>
      </c>
      <c r="AT36" t="s">
        <v>13392</v>
      </c>
      <c r="AU36" t="s">
        <v>44</v>
      </c>
      <c r="AV36" t="s">
        <v>44</v>
      </c>
      <c r="AW36" s="524" t="s">
        <v>16061</v>
      </c>
      <c r="AX36" s="524" t="s">
        <v>16062</v>
      </c>
      <c r="AY36" s="524" t="s">
        <v>16063</v>
      </c>
    </row>
    <row r="37" spans="1:51" ht="14.95" x14ac:dyDescent="0.25">
      <c r="A37">
        <v>36</v>
      </c>
      <c r="B37" t="s">
        <v>19697</v>
      </c>
      <c r="C37" t="s">
        <v>13647</v>
      </c>
      <c r="D37" t="s">
        <v>16064</v>
      </c>
      <c r="E37" t="s">
        <v>735</v>
      </c>
      <c r="F37" t="s">
        <v>5970</v>
      </c>
      <c r="G37" t="s">
        <v>19697</v>
      </c>
      <c r="H37" t="s">
        <v>16004</v>
      </c>
      <c r="I37" t="s">
        <v>1462</v>
      </c>
      <c r="J37" t="s">
        <v>44</v>
      </c>
      <c r="K37" t="s">
        <v>13239</v>
      </c>
      <c r="L37" t="s">
        <v>19697</v>
      </c>
      <c r="M37" t="s">
        <v>19697</v>
      </c>
      <c r="N37">
        <v>3</v>
      </c>
      <c r="O37" t="s">
        <v>14</v>
      </c>
      <c r="P37" t="s">
        <v>16065</v>
      </c>
      <c r="Q37" t="s">
        <v>19697</v>
      </c>
      <c r="R37" t="s">
        <v>19697</v>
      </c>
      <c r="S37" t="s">
        <v>14</v>
      </c>
      <c r="T37" t="s">
        <v>44</v>
      </c>
      <c r="U37" t="s">
        <v>14</v>
      </c>
      <c r="W37" s="339" t="str">
        <f>IF(AND(U37="no",V37&gt;'SDG13'!$A$7,V37&lt;'SDG13'!$B$18),'SDG13'!$B$18-V37,"")</f>
        <v/>
      </c>
      <c r="X37" t="s">
        <v>44</v>
      </c>
      <c r="Y37" t="s">
        <v>44</v>
      </c>
      <c r="Z37" t="s">
        <v>44</v>
      </c>
      <c r="AA37" t="s">
        <v>44</v>
      </c>
      <c r="AB37" t="s">
        <v>15872</v>
      </c>
      <c r="AC37" t="s">
        <v>17</v>
      </c>
      <c r="AD37" t="s">
        <v>44</v>
      </c>
      <c r="AE37" t="s">
        <v>44</v>
      </c>
      <c r="AF37" t="s">
        <v>14</v>
      </c>
      <c r="AG37" t="s">
        <v>44</v>
      </c>
      <c r="AH37" s="339" t="str">
        <f t="shared" si="0"/>
        <v>NA</v>
      </c>
      <c r="AI37" t="s">
        <v>44</v>
      </c>
      <c r="AJ37" t="s">
        <v>17</v>
      </c>
      <c r="AK37" t="s">
        <v>44</v>
      </c>
      <c r="AL37" t="s">
        <v>44</v>
      </c>
      <c r="AM37" t="s">
        <v>13407</v>
      </c>
      <c r="AN37" t="s">
        <v>16066</v>
      </c>
      <c r="AO37">
        <v>2</v>
      </c>
      <c r="AP37">
        <v>0</v>
      </c>
      <c r="AQ37">
        <v>0</v>
      </c>
      <c r="AR37">
        <v>1</v>
      </c>
      <c r="AS37" t="s">
        <v>14</v>
      </c>
      <c r="AT37" t="s">
        <v>13380</v>
      </c>
      <c r="AU37" t="s">
        <v>44</v>
      </c>
      <c r="AV37" t="s">
        <v>44</v>
      </c>
      <c r="AW37" s="524" t="s">
        <v>16067</v>
      </c>
      <c r="AX37" s="524" t="s">
        <v>16068</v>
      </c>
      <c r="AY37" s="524" t="s">
        <v>16069</v>
      </c>
    </row>
    <row r="38" spans="1:51" ht="14.95" x14ac:dyDescent="0.25">
      <c r="A38">
        <v>37</v>
      </c>
      <c r="B38" t="s">
        <v>19697</v>
      </c>
      <c r="C38" t="s">
        <v>16070</v>
      </c>
      <c r="D38" t="s">
        <v>16064</v>
      </c>
      <c r="E38" t="s">
        <v>735</v>
      </c>
      <c r="F38" t="s">
        <v>11574</v>
      </c>
      <c r="G38" t="s">
        <v>19697</v>
      </c>
      <c r="H38" t="s">
        <v>16004</v>
      </c>
      <c r="I38" t="s">
        <v>1462</v>
      </c>
      <c r="J38" t="s">
        <v>44</v>
      </c>
      <c r="K38" t="s">
        <v>369</v>
      </c>
      <c r="L38" t="s">
        <v>19697</v>
      </c>
      <c r="M38" t="s">
        <v>19697</v>
      </c>
      <c r="N38">
        <v>1.5</v>
      </c>
      <c r="O38" t="s">
        <v>14</v>
      </c>
      <c r="P38" t="s">
        <v>16071</v>
      </c>
      <c r="Q38" t="s">
        <v>19697</v>
      </c>
      <c r="R38" t="s">
        <v>19697</v>
      </c>
      <c r="S38" t="s">
        <v>14</v>
      </c>
      <c r="T38" t="s">
        <v>44</v>
      </c>
      <c r="U38" t="s">
        <v>14</v>
      </c>
      <c r="W38" s="339" t="str">
        <f>IF(AND(U38="no",V38&gt;'SDG13'!$A$7,V38&lt;'SDG13'!$B$18),'SDG13'!$B$18-V38,"")</f>
        <v/>
      </c>
      <c r="X38" t="s">
        <v>44</v>
      </c>
      <c r="Y38" t="s">
        <v>44</v>
      </c>
      <c r="Z38" t="s">
        <v>44</v>
      </c>
      <c r="AA38" t="s">
        <v>44</v>
      </c>
      <c r="AB38" t="s">
        <v>1463</v>
      </c>
      <c r="AC38" t="s">
        <v>14</v>
      </c>
      <c r="AD38" t="s">
        <v>1490</v>
      </c>
      <c r="AE38" t="s">
        <v>44</v>
      </c>
      <c r="AF38" t="s">
        <v>14</v>
      </c>
      <c r="AG38" t="s">
        <v>44</v>
      </c>
      <c r="AH38" s="339" t="str">
        <f t="shared" si="0"/>
        <v>NA</v>
      </c>
      <c r="AI38" t="s">
        <v>44</v>
      </c>
      <c r="AJ38" t="s">
        <v>14</v>
      </c>
      <c r="AK38" t="s">
        <v>16072</v>
      </c>
      <c r="AL38" t="s">
        <v>16073</v>
      </c>
      <c r="AM38" t="s">
        <v>1506</v>
      </c>
      <c r="AN38" t="s">
        <v>44</v>
      </c>
      <c r="AO38">
        <v>1</v>
      </c>
      <c r="AP38">
        <v>2</v>
      </c>
      <c r="AQ38">
        <v>1</v>
      </c>
      <c r="AR38">
        <v>0</v>
      </c>
      <c r="AS38" t="s">
        <v>14</v>
      </c>
      <c r="AT38" t="s">
        <v>13392</v>
      </c>
      <c r="AU38" t="s">
        <v>44</v>
      </c>
      <c r="AV38" t="s">
        <v>44</v>
      </c>
      <c r="AW38" s="524" t="s">
        <v>16074</v>
      </c>
      <c r="AX38" s="524" t="s">
        <v>16075</v>
      </c>
      <c r="AY38" s="524" t="s">
        <v>16076</v>
      </c>
    </row>
    <row r="39" spans="1:51" ht="14.95" x14ac:dyDescent="0.25">
      <c r="A39">
        <v>38</v>
      </c>
      <c r="B39" t="s">
        <v>19697</v>
      </c>
      <c r="C39" t="s">
        <v>16077</v>
      </c>
      <c r="D39" t="s">
        <v>16064</v>
      </c>
      <c r="E39" t="s">
        <v>717</v>
      </c>
      <c r="F39" t="s">
        <v>5733</v>
      </c>
      <c r="G39" t="s">
        <v>19697</v>
      </c>
      <c r="H39" t="s">
        <v>16078</v>
      </c>
      <c r="I39" t="s">
        <v>1462</v>
      </c>
      <c r="J39" t="s">
        <v>44</v>
      </c>
      <c r="K39" t="s">
        <v>13239</v>
      </c>
      <c r="L39" t="s">
        <v>19697</v>
      </c>
      <c r="M39" t="s">
        <v>19697</v>
      </c>
      <c r="N39">
        <v>6</v>
      </c>
      <c r="O39" t="s">
        <v>14</v>
      </c>
      <c r="P39" t="s">
        <v>16079</v>
      </c>
      <c r="Q39" t="s">
        <v>19697</v>
      </c>
      <c r="R39" t="s">
        <v>19697</v>
      </c>
      <c r="S39" t="s">
        <v>14</v>
      </c>
      <c r="T39" t="s">
        <v>44</v>
      </c>
      <c r="U39" t="s">
        <v>17</v>
      </c>
      <c r="V39" s="539">
        <v>44129</v>
      </c>
      <c r="W39" s="339" t="str">
        <f>IF(AND(U39="no",V39&gt;'SDG13'!$A$7,V39&lt;'SDG13'!$B$18),'SDG13'!$B$18-V39,"")</f>
        <v/>
      </c>
      <c r="X39" t="s">
        <v>443</v>
      </c>
      <c r="Y39" t="s">
        <v>44</v>
      </c>
      <c r="Z39" t="s">
        <v>44</v>
      </c>
      <c r="AA39" t="s">
        <v>44</v>
      </c>
      <c r="AB39" t="s">
        <v>44</v>
      </c>
      <c r="AC39" t="s">
        <v>44</v>
      </c>
      <c r="AD39" t="s">
        <v>44</v>
      </c>
      <c r="AE39" t="s">
        <v>44</v>
      </c>
      <c r="AF39" t="s">
        <v>44</v>
      </c>
      <c r="AG39" t="s">
        <v>44</v>
      </c>
      <c r="AH39" s="339" t="str">
        <f t="shared" si="0"/>
        <v/>
      </c>
      <c r="AI39" t="s">
        <v>44</v>
      </c>
      <c r="AJ39" t="s">
        <v>44</v>
      </c>
      <c r="AK39" t="s">
        <v>44</v>
      </c>
      <c r="AL39" t="s">
        <v>44</v>
      </c>
      <c r="AM39" t="s">
        <v>16080</v>
      </c>
      <c r="AN39" t="s">
        <v>44</v>
      </c>
      <c r="AO39">
        <v>1</v>
      </c>
      <c r="AP39">
        <v>0</v>
      </c>
      <c r="AQ39">
        <v>1</v>
      </c>
      <c r="AR39" t="s">
        <v>44</v>
      </c>
      <c r="AS39" t="s">
        <v>44</v>
      </c>
      <c r="AT39" t="s">
        <v>44</v>
      </c>
      <c r="AU39" t="s">
        <v>44</v>
      </c>
      <c r="AV39" t="s">
        <v>44</v>
      </c>
      <c r="AW39" t="s">
        <v>44</v>
      </c>
      <c r="AX39" s="524" t="s">
        <v>16081</v>
      </c>
      <c r="AY39" s="524" t="s">
        <v>16082</v>
      </c>
    </row>
    <row r="40" spans="1:51" ht="14.95" x14ac:dyDescent="0.25">
      <c r="A40">
        <v>39</v>
      </c>
      <c r="B40" t="s">
        <v>19697</v>
      </c>
      <c r="C40" t="s">
        <v>16083</v>
      </c>
      <c r="D40" t="s">
        <v>16064</v>
      </c>
      <c r="E40" t="s">
        <v>16084</v>
      </c>
      <c r="F40" t="s">
        <v>5968</v>
      </c>
      <c r="G40" t="s">
        <v>19697</v>
      </c>
      <c r="H40" t="s">
        <v>16078</v>
      </c>
      <c r="I40" t="s">
        <v>1462</v>
      </c>
      <c r="J40" t="s">
        <v>44</v>
      </c>
      <c r="K40" t="s">
        <v>13239</v>
      </c>
      <c r="L40" t="s">
        <v>19697</v>
      </c>
      <c r="M40" t="s">
        <v>19697</v>
      </c>
      <c r="N40">
        <v>8</v>
      </c>
      <c r="O40" t="s">
        <v>14</v>
      </c>
      <c r="P40" t="s">
        <v>16085</v>
      </c>
      <c r="Q40" t="s">
        <v>19697</v>
      </c>
      <c r="R40" t="s">
        <v>19697</v>
      </c>
      <c r="S40" t="s">
        <v>14</v>
      </c>
      <c r="T40" t="s">
        <v>44</v>
      </c>
      <c r="U40" t="s">
        <v>17</v>
      </c>
      <c r="V40" s="539">
        <v>45593</v>
      </c>
      <c r="W40" s="339" t="str">
        <f>IF(AND(U40="no",V40&gt;'SDG13'!$A$7,V40&lt;'SDG13'!$B$18),'SDG13'!$B$18-V40,"")</f>
        <v/>
      </c>
      <c r="X40" t="s">
        <v>442</v>
      </c>
      <c r="Y40" t="s">
        <v>44</v>
      </c>
      <c r="Z40" t="s">
        <v>14</v>
      </c>
      <c r="AA40" t="s">
        <v>14</v>
      </c>
      <c r="AB40" t="s">
        <v>44</v>
      </c>
      <c r="AC40" t="s">
        <v>44</v>
      </c>
      <c r="AD40" t="s">
        <v>44</v>
      </c>
      <c r="AE40" t="s">
        <v>44</v>
      </c>
      <c r="AF40" t="s">
        <v>44</v>
      </c>
      <c r="AG40" t="s">
        <v>44</v>
      </c>
      <c r="AH40" s="339" t="str">
        <f t="shared" si="0"/>
        <v/>
      </c>
      <c r="AI40" t="s">
        <v>44</v>
      </c>
      <c r="AJ40" t="s">
        <v>44</v>
      </c>
      <c r="AK40" t="s">
        <v>44</v>
      </c>
      <c r="AL40" t="s">
        <v>44</v>
      </c>
      <c r="AM40" t="s">
        <v>16080</v>
      </c>
      <c r="AN40" t="s">
        <v>44</v>
      </c>
      <c r="AO40">
        <v>1</v>
      </c>
      <c r="AP40">
        <v>0</v>
      </c>
      <c r="AQ40">
        <v>1</v>
      </c>
      <c r="AR40" t="s">
        <v>44</v>
      </c>
      <c r="AS40" t="s">
        <v>44</v>
      </c>
      <c r="AT40" t="s">
        <v>44</v>
      </c>
      <c r="AU40" t="s">
        <v>44</v>
      </c>
      <c r="AV40" t="s">
        <v>44</v>
      </c>
      <c r="AW40" t="s">
        <v>44</v>
      </c>
      <c r="AX40" s="524" t="s">
        <v>16086</v>
      </c>
      <c r="AY40" s="524" t="s">
        <v>16087</v>
      </c>
    </row>
    <row r="41" spans="1:51" ht="14.95" x14ac:dyDescent="0.25">
      <c r="A41">
        <v>40</v>
      </c>
      <c r="B41" t="s">
        <v>19697</v>
      </c>
      <c r="C41" t="s">
        <v>15442</v>
      </c>
      <c r="D41" t="s">
        <v>16064</v>
      </c>
      <c r="E41" t="s">
        <v>735</v>
      </c>
      <c r="F41" t="s">
        <v>5235</v>
      </c>
      <c r="G41" t="s">
        <v>19697</v>
      </c>
      <c r="H41" t="s">
        <v>15865</v>
      </c>
      <c r="I41" t="s">
        <v>1462</v>
      </c>
      <c r="J41" t="s">
        <v>44</v>
      </c>
      <c r="K41" t="s">
        <v>733</v>
      </c>
      <c r="L41" t="s">
        <v>19697</v>
      </c>
      <c r="M41" t="s">
        <v>19697</v>
      </c>
      <c r="N41">
        <v>8</v>
      </c>
      <c r="O41" t="s">
        <v>14</v>
      </c>
      <c r="P41" t="s">
        <v>16088</v>
      </c>
      <c r="Q41" t="s">
        <v>19697</v>
      </c>
      <c r="R41" t="s">
        <v>19697</v>
      </c>
      <c r="S41" t="s">
        <v>14</v>
      </c>
      <c r="T41" t="s">
        <v>44</v>
      </c>
      <c r="U41" t="s">
        <v>14</v>
      </c>
      <c r="W41" s="339" t="str">
        <f>IF(AND(U41="no",V41&gt;'SDG13'!$A$7,V41&lt;'SDG13'!$B$18),'SDG13'!$B$18-V41,"")</f>
        <v/>
      </c>
      <c r="X41" t="s">
        <v>44</v>
      </c>
      <c r="Y41" t="s">
        <v>44</v>
      </c>
      <c r="Z41" t="s">
        <v>44</v>
      </c>
      <c r="AA41" t="s">
        <v>44</v>
      </c>
      <c r="AB41" t="s">
        <v>15872</v>
      </c>
      <c r="AC41" t="s">
        <v>14</v>
      </c>
      <c r="AD41" t="s">
        <v>1490</v>
      </c>
      <c r="AE41" t="s">
        <v>44</v>
      </c>
      <c r="AF41" t="s">
        <v>14</v>
      </c>
      <c r="AG41" t="s">
        <v>44</v>
      </c>
      <c r="AH41" s="339" t="str">
        <f t="shared" si="0"/>
        <v>NA</v>
      </c>
      <c r="AI41" t="s">
        <v>44</v>
      </c>
      <c r="AJ41" t="s">
        <v>14</v>
      </c>
      <c r="AK41" t="s">
        <v>16089</v>
      </c>
      <c r="AL41" t="s">
        <v>16090</v>
      </c>
      <c r="AM41" t="s">
        <v>13379</v>
      </c>
      <c r="AN41" t="s">
        <v>44</v>
      </c>
      <c r="AO41">
        <v>2</v>
      </c>
      <c r="AP41">
        <v>0</v>
      </c>
      <c r="AQ41">
        <v>1</v>
      </c>
      <c r="AR41" t="s">
        <v>44</v>
      </c>
      <c r="AS41" t="s">
        <v>14</v>
      </c>
      <c r="AT41" t="s">
        <v>13401</v>
      </c>
      <c r="AU41" t="s">
        <v>44</v>
      </c>
      <c r="AV41" t="s">
        <v>44</v>
      </c>
      <c r="AW41" s="524" t="s">
        <v>16091</v>
      </c>
      <c r="AX41" s="524" t="s">
        <v>16092</v>
      </c>
      <c r="AY41" s="524" t="s">
        <v>16093</v>
      </c>
    </row>
    <row r="42" spans="1:51" ht="14.95" x14ac:dyDescent="0.25">
      <c r="A42">
        <v>41</v>
      </c>
      <c r="B42" t="s">
        <v>19697</v>
      </c>
      <c r="C42" t="s">
        <v>16094</v>
      </c>
      <c r="D42" t="s">
        <v>16095</v>
      </c>
      <c r="E42" t="s">
        <v>735</v>
      </c>
      <c r="F42" t="s">
        <v>6246</v>
      </c>
      <c r="G42" t="s">
        <v>19697</v>
      </c>
      <c r="H42" t="s">
        <v>15870</v>
      </c>
      <c r="I42" t="s">
        <v>1462</v>
      </c>
      <c r="J42" t="s">
        <v>44</v>
      </c>
      <c r="K42" t="s">
        <v>13239</v>
      </c>
      <c r="L42" t="s">
        <v>19697</v>
      </c>
      <c r="M42" t="s">
        <v>19697</v>
      </c>
      <c r="N42">
        <v>12</v>
      </c>
      <c r="O42" t="s">
        <v>14</v>
      </c>
      <c r="P42" t="s">
        <v>16096</v>
      </c>
      <c r="Q42" t="s">
        <v>19697</v>
      </c>
      <c r="R42" t="s">
        <v>19697</v>
      </c>
      <c r="S42" t="s">
        <v>14</v>
      </c>
      <c r="T42" t="s">
        <v>44</v>
      </c>
      <c r="U42" t="s">
        <v>14</v>
      </c>
      <c r="W42" s="339" t="str">
        <f>IF(AND(U42="no",V42&gt;'SDG13'!$A$7,V42&lt;'SDG13'!$B$18),'SDG13'!$B$18-V42,"")</f>
        <v/>
      </c>
      <c r="X42" t="s">
        <v>44</v>
      </c>
      <c r="Y42" t="s">
        <v>44</v>
      </c>
      <c r="Z42" t="s">
        <v>44</v>
      </c>
      <c r="AA42" t="s">
        <v>44</v>
      </c>
      <c r="AB42" t="s">
        <v>1463</v>
      </c>
      <c r="AC42" t="s">
        <v>17</v>
      </c>
      <c r="AD42" t="s">
        <v>44</v>
      </c>
      <c r="AE42" t="s">
        <v>44</v>
      </c>
      <c r="AF42" t="s">
        <v>14</v>
      </c>
      <c r="AG42" t="s">
        <v>44</v>
      </c>
      <c r="AH42" s="339" t="str">
        <f t="shared" si="0"/>
        <v>NA</v>
      </c>
      <c r="AI42" t="s">
        <v>44</v>
      </c>
      <c r="AJ42" t="s">
        <v>17</v>
      </c>
      <c r="AK42" t="s">
        <v>44</v>
      </c>
      <c r="AL42" t="s">
        <v>44</v>
      </c>
      <c r="AM42" t="s">
        <v>13377</v>
      </c>
      <c r="AN42" t="s">
        <v>44</v>
      </c>
      <c r="AO42">
        <v>2</v>
      </c>
      <c r="AP42">
        <v>0</v>
      </c>
      <c r="AQ42">
        <v>0</v>
      </c>
      <c r="AR42" t="s">
        <v>44</v>
      </c>
      <c r="AS42" t="s">
        <v>14</v>
      </c>
      <c r="AT42" t="s">
        <v>13409</v>
      </c>
      <c r="AU42" t="s">
        <v>44</v>
      </c>
      <c r="AV42" t="s">
        <v>44</v>
      </c>
      <c r="AW42" s="524" t="s">
        <v>16097</v>
      </c>
      <c r="AX42" s="524" t="s">
        <v>16098</v>
      </c>
      <c r="AY42" s="524" t="s">
        <v>16099</v>
      </c>
    </row>
    <row r="43" spans="1:51" ht="14.95" x14ac:dyDescent="0.25">
      <c r="A43">
        <v>42</v>
      </c>
      <c r="B43" t="s">
        <v>19697</v>
      </c>
      <c r="C43" t="s">
        <v>16100</v>
      </c>
      <c r="D43" t="s">
        <v>16095</v>
      </c>
      <c r="E43" t="s">
        <v>735</v>
      </c>
      <c r="F43" t="s">
        <v>2586</v>
      </c>
      <c r="G43" t="s">
        <v>19697</v>
      </c>
      <c r="H43" t="s">
        <v>15870</v>
      </c>
      <c r="I43" t="s">
        <v>1462</v>
      </c>
      <c r="J43" t="s">
        <v>44</v>
      </c>
      <c r="K43" t="s">
        <v>15850</v>
      </c>
      <c r="L43" t="s">
        <v>19697</v>
      </c>
      <c r="M43" t="s">
        <v>19697</v>
      </c>
      <c r="N43">
        <v>4</v>
      </c>
      <c r="O43" t="s">
        <v>14</v>
      </c>
      <c r="P43" t="s">
        <v>16101</v>
      </c>
      <c r="Q43" t="s">
        <v>19697</v>
      </c>
      <c r="R43" t="s">
        <v>19697</v>
      </c>
      <c r="S43" t="s">
        <v>14</v>
      </c>
      <c r="T43" t="s">
        <v>44</v>
      </c>
      <c r="U43" t="s">
        <v>17</v>
      </c>
      <c r="V43" t="s">
        <v>15870</v>
      </c>
      <c r="W43" s="339" t="str">
        <f>IF(AND(U43="no",V43&gt;'SDG13'!$A$7,V43&lt;'SDG13'!$B$18),'SDG13'!$B$18-V43,"")</f>
        <v/>
      </c>
      <c r="X43" t="s">
        <v>442</v>
      </c>
      <c r="Y43" t="s">
        <v>44</v>
      </c>
      <c r="Z43" t="s">
        <v>17</v>
      </c>
      <c r="AA43" t="s">
        <v>44</v>
      </c>
      <c r="AB43" t="s">
        <v>44</v>
      </c>
      <c r="AC43" t="s">
        <v>44</v>
      </c>
      <c r="AD43" t="s">
        <v>44</v>
      </c>
      <c r="AE43" t="s">
        <v>44</v>
      </c>
      <c r="AF43" t="s">
        <v>44</v>
      </c>
      <c r="AG43" t="s">
        <v>44</v>
      </c>
      <c r="AH43" s="339" t="str">
        <f t="shared" si="0"/>
        <v/>
      </c>
      <c r="AI43" t="s">
        <v>44</v>
      </c>
      <c r="AJ43" t="s">
        <v>44</v>
      </c>
      <c r="AK43" t="s">
        <v>44</v>
      </c>
      <c r="AL43" t="s">
        <v>44</v>
      </c>
      <c r="AM43" t="s">
        <v>16102</v>
      </c>
      <c r="AN43" t="s">
        <v>44</v>
      </c>
      <c r="AO43">
        <v>1</v>
      </c>
      <c r="AP43">
        <v>1</v>
      </c>
      <c r="AQ43">
        <v>1</v>
      </c>
      <c r="AR43" t="s">
        <v>44</v>
      </c>
      <c r="AS43" t="s">
        <v>44</v>
      </c>
      <c r="AT43" t="s">
        <v>44</v>
      </c>
      <c r="AU43" t="s">
        <v>44</v>
      </c>
      <c r="AV43" t="s">
        <v>44</v>
      </c>
      <c r="AW43" t="s">
        <v>44</v>
      </c>
      <c r="AX43" s="524" t="s">
        <v>16103</v>
      </c>
      <c r="AY43" s="524" t="s">
        <v>16104</v>
      </c>
    </row>
    <row r="44" spans="1:51" ht="14.95" x14ac:dyDescent="0.25">
      <c r="A44">
        <v>43</v>
      </c>
      <c r="B44" t="s">
        <v>19697</v>
      </c>
      <c r="C44" t="s">
        <v>13946</v>
      </c>
      <c r="D44" t="s">
        <v>16095</v>
      </c>
      <c r="E44" t="s">
        <v>735</v>
      </c>
      <c r="F44" t="s">
        <v>10051</v>
      </c>
      <c r="G44" t="s">
        <v>19697</v>
      </c>
      <c r="H44" t="s">
        <v>15901</v>
      </c>
      <c r="I44" t="s">
        <v>1462</v>
      </c>
      <c r="J44" t="s">
        <v>44</v>
      </c>
      <c r="K44" t="s">
        <v>371</v>
      </c>
      <c r="L44" t="s">
        <v>19697</v>
      </c>
      <c r="M44" t="s">
        <v>19697</v>
      </c>
      <c r="N44">
        <v>4</v>
      </c>
      <c r="O44" t="s">
        <v>14</v>
      </c>
      <c r="P44" t="s">
        <v>16105</v>
      </c>
      <c r="Q44" t="s">
        <v>19697</v>
      </c>
      <c r="R44" t="s">
        <v>19697</v>
      </c>
      <c r="S44" t="s">
        <v>14</v>
      </c>
      <c r="T44" t="s">
        <v>44</v>
      </c>
      <c r="U44" t="s">
        <v>14</v>
      </c>
      <c r="W44" s="339" t="str">
        <f>IF(AND(U44="no",V44&gt;'SDG13'!$A$7,V44&lt;'SDG13'!$B$18),'SDG13'!$B$18-V44,"")</f>
        <v/>
      </c>
      <c r="X44" t="s">
        <v>44</v>
      </c>
      <c r="Y44" t="s">
        <v>44</v>
      </c>
      <c r="Z44" t="s">
        <v>44</v>
      </c>
      <c r="AA44" t="s">
        <v>44</v>
      </c>
      <c r="AB44" t="s">
        <v>1463</v>
      </c>
      <c r="AC44" t="s">
        <v>17</v>
      </c>
      <c r="AD44" t="s">
        <v>44</v>
      </c>
      <c r="AE44" t="s">
        <v>44</v>
      </c>
      <c r="AF44" t="s">
        <v>14</v>
      </c>
      <c r="AG44" t="s">
        <v>44</v>
      </c>
      <c r="AH44" s="339" t="str">
        <f t="shared" si="0"/>
        <v>NA</v>
      </c>
      <c r="AI44" t="s">
        <v>44</v>
      </c>
      <c r="AJ44" t="s">
        <v>17</v>
      </c>
      <c r="AK44" t="s">
        <v>44</v>
      </c>
      <c r="AL44" t="s">
        <v>44</v>
      </c>
      <c r="AM44" t="s">
        <v>13377</v>
      </c>
      <c r="AN44" t="s">
        <v>44</v>
      </c>
      <c r="AO44">
        <v>1</v>
      </c>
      <c r="AP44">
        <v>0</v>
      </c>
      <c r="AQ44">
        <v>0</v>
      </c>
      <c r="AR44" t="s">
        <v>44</v>
      </c>
      <c r="AS44" t="s">
        <v>14</v>
      </c>
      <c r="AT44" t="s">
        <v>13387</v>
      </c>
      <c r="AU44" t="s">
        <v>44</v>
      </c>
      <c r="AV44" t="s">
        <v>44</v>
      </c>
      <c r="AW44" s="524" t="s">
        <v>16106</v>
      </c>
      <c r="AX44" s="524" t="s">
        <v>16107</v>
      </c>
      <c r="AY44" s="524" t="s">
        <v>16108</v>
      </c>
    </row>
    <row r="45" spans="1:51" ht="14.95" x14ac:dyDescent="0.25">
      <c r="A45">
        <v>44</v>
      </c>
      <c r="B45" t="s">
        <v>19697</v>
      </c>
      <c r="C45" t="s">
        <v>15396</v>
      </c>
      <c r="D45" t="s">
        <v>16095</v>
      </c>
      <c r="E45" t="s">
        <v>717</v>
      </c>
      <c r="F45" t="s">
        <v>5669</v>
      </c>
      <c r="G45" t="s">
        <v>19697</v>
      </c>
      <c r="H45" t="s">
        <v>15901</v>
      </c>
      <c r="I45" t="s">
        <v>1462</v>
      </c>
      <c r="J45" t="s">
        <v>44</v>
      </c>
      <c r="K45" t="s">
        <v>13239</v>
      </c>
      <c r="L45" t="s">
        <v>19697</v>
      </c>
      <c r="M45" t="s">
        <v>19697</v>
      </c>
      <c r="N45">
        <v>4</v>
      </c>
      <c r="O45" t="s">
        <v>14</v>
      </c>
      <c r="P45" t="s">
        <v>16109</v>
      </c>
      <c r="Q45" t="s">
        <v>19697</v>
      </c>
      <c r="R45" t="s">
        <v>19697</v>
      </c>
      <c r="S45" t="s">
        <v>14</v>
      </c>
      <c r="T45" t="s">
        <v>44</v>
      </c>
      <c r="U45" t="s">
        <v>14</v>
      </c>
      <c r="W45" s="339" t="str">
        <f>IF(AND(U45="no",V45&gt;'SDG13'!$A$7,V45&lt;'SDG13'!$B$18),'SDG13'!$B$18-V45,"")</f>
        <v/>
      </c>
      <c r="X45" t="s">
        <v>44</v>
      </c>
      <c r="Y45" t="s">
        <v>44</v>
      </c>
      <c r="Z45" t="s">
        <v>44</v>
      </c>
      <c r="AA45" t="s">
        <v>44</v>
      </c>
      <c r="AB45" t="s">
        <v>1463</v>
      </c>
      <c r="AC45" t="s">
        <v>17</v>
      </c>
      <c r="AD45" t="s">
        <v>44</v>
      </c>
      <c r="AE45" t="s">
        <v>44</v>
      </c>
      <c r="AF45" t="s">
        <v>14</v>
      </c>
      <c r="AG45" t="s">
        <v>44</v>
      </c>
      <c r="AH45" s="339" t="str">
        <f t="shared" si="0"/>
        <v>NA</v>
      </c>
      <c r="AI45" t="s">
        <v>44</v>
      </c>
      <c r="AJ45" t="s">
        <v>17</v>
      </c>
      <c r="AK45" t="s">
        <v>44</v>
      </c>
      <c r="AL45" t="s">
        <v>44</v>
      </c>
      <c r="AM45" t="s">
        <v>13381</v>
      </c>
      <c r="AN45" t="s">
        <v>44</v>
      </c>
      <c r="AO45">
        <v>1</v>
      </c>
      <c r="AP45">
        <v>2</v>
      </c>
      <c r="AQ45">
        <v>0</v>
      </c>
      <c r="AR45" t="s">
        <v>44</v>
      </c>
      <c r="AS45" t="s">
        <v>14</v>
      </c>
      <c r="AT45" t="s">
        <v>13387</v>
      </c>
      <c r="AU45" t="s">
        <v>44</v>
      </c>
      <c r="AV45" t="s">
        <v>44</v>
      </c>
      <c r="AW45" s="524" t="s">
        <v>16110</v>
      </c>
      <c r="AX45" s="524" t="s">
        <v>16111</v>
      </c>
      <c r="AY45" s="524" t="s">
        <v>16112</v>
      </c>
    </row>
    <row r="46" spans="1:51" ht="14.95" x14ac:dyDescent="0.25">
      <c r="A46">
        <v>45</v>
      </c>
      <c r="B46" t="s">
        <v>19697</v>
      </c>
      <c r="C46" t="s">
        <v>16100</v>
      </c>
      <c r="D46" t="s">
        <v>16095</v>
      </c>
      <c r="E46" t="s">
        <v>735</v>
      </c>
      <c r="F46" t="s">
        <v>2574</v>
      </c>
      <c r="G46" t="s">
        <v>19697</v>
      </c>
      <c r="H46" t="s">
        <v>15929</v>
      </c>
      <c r="I46" t="s">
        <v>1462</v>
      </c>
      <c r="J46" t="s">
        <v>44</v>
      </c>
      <c r="K46" t="s">
        <v>15850</v>
      </c>
      <c r="L46" t="s">
        <v>19697</v>
      </c>
      <c r="M46" t="s">
        <v>19697</v>
      </c>
      <c r="N46">
        <v>12</v>
      </c>
      <c r="O46" t="s">
        <v>14</v>
      </c>
      <c r="P46" t="s">
        <v>16113</v>
      </c>
      <c r="Q46" t="s">
        <v>19697</v>
      </c>
      <c r="R46" t="s">
        <v>19697</v>
      </c>
      <c r="S46" t="s">
        <v>14</v>
      </c>
      <c r="T46" t="s">
        <v>44</v>
      </c>
      <c r="U46" t="s">
        <v>14</v>
      </c>
      <c r="W46" s="339" t="str">
        <f>IF(AND(U46="no",V46&gt;'SDG13'!$A$7,V46&lt;'SDG13'!$B$18),'SDG13'!$B$18-V46,"")</f>
        <v/>
      </c>
      <c r="X46" t="s">
        <v>44</v>
      </c>
      <c r="Y46" t="s">
        <v>44</v>
      </c>
      <c r="Z46" t="s">
        <v>44</v>
      </c>
      <c r="AA46" t="s">
        <v>44</v>
      </c>
      <c r="AB46" t="s">
        <v>1466</v>
      </c>
      <c r="AC46" t="s">
        <v>14</v>
      </c>
      <c r="AD46" t="s">
        <v>1490</v>
      </c>
      <c r="AE46" t="s">
        <v>44</v>
      </c>
      <c r="AF46" t="s">
        <v>14</v>
      </c>
      <c r="AG46" t="s">
        <v>44</v>
      </c>
      <c r="AH46" s="339" t="str">
        <f t="shared" si="0"/>
        <v>NA</v>
      </c>
      <c r="AI46" t="s">
        <v>44</v>
      </c>
      <c r="AJ46" t="s">
        <v>14</v>
      </c>
      <c r="AK46" t="s">
        <v>16114</v>
      </c>
      <c r="AL46" t="s">
        <v>16115</v>
      </c>
      <c r="AM46" t="s">
        <v>13379</v>
      </c>
      <c r="AN46" t="s">
        <v>44</v>
      </c>
      <c r="AO46">
        <v>5</v>
      </c>
      <c r="AP46">
        <v>0</v>
      </c>
      <c r="AQ46">
        <v>2</v>
      </c>
      <c r="AR46" t="s">
        <v>44</v>
      </c>
      <c r="AS46" t="s">
        <v>14</v>
      </c>
      <c r="AT46" t="s">
        <v>13387</v>
      </c>
      <c r="AU46" t="s">
        <v>44</v>
      </c>
      <c r="AV46" t="s">
        <v>44</v>
      </c>
      <c r="AW46" s="524" t="s">
        <v>16116</v>
      </c>
      <c r="AX46" s="524" t="s">
        <v>16117</v>
      </c>
      <c r="AY46" s="524" t="s">
        <v>16118</v>
      </c>
    </row>
    <row r="47" spans="1:51" ht="14.95" x14ac:dyDescent="0.25">
      <c r="A47">
        <v>46</v>
      </c>
      <c r="B47" t="s">
        <v>19697</v>
      </c>
      <c r="C47" t="s">
        <v>13789</v>
      </c>
      <c r="D47" t="s">
        <v>16095</v>
      </c>
      <c r="E47" t="s">
        <v>717</v>
      </c>
      <c r="F47" t="s">
        <v>11155</v>
      </c>
      <c r="G47" t="s">
        <v>19697</v>
      </c>
      <c r="H47" t="s">
        <v>15889</v>
      </c>
      <c r="I47" t="s">
        <v>1462</v>
      </c>
      <c r="J47" t="s">
        <v>44</v>
      </c>
      <c r="K47" t="s">
        <v>733</v>
      </c>
      <c r="L47" t="s">
        <v>19697</v>
      </c>
      <c r="M47" t="s">
        <v>19697</v>
      </c>
      <c r="N47">
        <v>8</v>
      </c>
      <c r="O47" t="s">
        <v>14</v>
      </c>
      <c r="P47" t="s">
        <v>16119</v>
      </c>
      <c r="Q47" t="s">
        <v>19697</v>
      </c>
      <c r="R47" t="s">
        <v>19697</v>
      </c>
      <c r="S47" t="s">
        <v>14</v>
      </c>
      <c r="T47" t="s">
        <v>44</v>
      </c>
      <c r="U47" t="s">
        <v>14</v>
      </c>
      <c r="W47" s="339" t="str">
        <f>IF(AND(U47="no",V47&gt;'SDG13'!$A$7,V47&lt;'SDG13'!$B$18),'SDG13'!$B$18-V47,"")</f>
        <v/>
      </c>
      <c r="X47" t="s">
        <v>44</v>
      </c>
      <c r="Y47" t="s">
        <v>44</v>
      </c>
      <c r="Z47" t="s">
        <v>44</v>
      </c>
      <c r="AA47" t="s">
        <v>44</v>
      </c>
      <c r="AB47" t="s">
        <v>1463</v>
      </c>
      <c r="AC47" t="s">
        <v>17</v>
      </c>
      <c r="AD47" t="s">
        <v>44</v>
      </c>
      <c r="AE47" t="s">
        <v>44</v>
      </c>
      <c r="AF47" t="s">
        <v>14</v>
      </c>
      <c r="AG47" t="s">
        <v>44</v>
      </c>
      <c r="AH47" s="339" t="str">
        <f t="shared" si="0"/>
        <v>NA</v>
      </c>
      <c r="AI47" t="s">
        <v>44</v>
      </c>
      <c r="AJ47" t="s">
        <v>17</v>
      </c>
      <c r="AK47" t="s">
        <v>44</v>
      </c>
      <c r="AL47" t="s">
        <v>44</v>
      </c>
      <c r="AM47" t="s">
        <v>13381</v>
      </c>
      <c r="AN47" t="s">
        <v>44</v>
      </c>
      <c r="AO47">
        <v>2</v>
      </c>
      <c r="AP47">
        <v>1</v>
      </c>
      <c r="AQ47">
        <v>0</v>
      </c>
      <c r="AR47" t="s">
        <v>44</v>
      </c>
      <c r="AS47" t="s">
        <v>14</v>
      </c>
      <c r="AT47" t="s">
        <v>13401</v>
      </c>
      <c r="AU47" t="s">
        <v>44</v>
      </c>
      <c r="AV47" t="s">
        <v>44</v>
      </c>
      <c r="AW47" s="524" t="s">
        <v>16120</v>
      </c>
      <c r="AX47" s="524" t="s">
        <v>16121</v>
      </c>
      <c r="AY47" s="524" t="s">
        <v>16122</v>
      </c>
    </row>
    <row r="48" spans="1:51" ht="14.95" x14ac:dyDescent="0.25">
      <c r="A48">
        <v>47</v>
      </c>
      <c r="B48" t="s">
        <v>19697</v>
      </c>
      <c r="C48" t="s">
        <v>16123</v>
      </c>
      <c r="D48" t="s">
        <v>16095</v>
      </c>
      <c r="E48" t="s">
        <v>717</v>
      </c>
      <c r="F48" t="s">
        <v>2794</v>
      </c>
      <c r="G48" t="s">
        <v>19697</v>
      </c>
      <c r="H48" t="s">
        <v>15967</v>
      </c>
      <c r="I48" t="s">
        <v>1462</v>
      </c>
      <c r="J48" t="s">
        <v>44</v>
      </c>
      <c r="K48" t="s">
        <v>15850</v>
      </c>
      <c r="L48" t="s">
        <v>19697</v>
      </c>
      <c r="M48" t="s">
        <v>19697</v>
      </c>
      <c r="N48">
        <v>6</v>
      </c>
      <c r="O48" t="s">
        <v>14</v>
      </c>
      <c r="P48" t="s">
        <v>16124</v>
      </c>
      <c r="Q48" t="s">
        <v>19697</v>
      </c>
      <c r="R48" t="s">
        <v>19697</v>
      </c>
      <c r="S48" t="s">
        <v>14</v>
      </c>
      <c r="T48" t="s">
        <v>44</v>
      </c>
      <c r="U48" t="s">
        <v>14</v>
      </c>
      <c r="W48" s="339" t="str">
        <f>IF(AND(U48="no",V48&gt;'SDG13'!$A$7,V48&lt;'SDG13'!$B$18),'SDG13'!$B$18-V48,"")</f>
        <v/>
      </c>
      <c r="X48" t="s">
        <v>44</v>
      </c>
      <c r="Y48" t="s">
        <v>44</v>
      </c>
      <c r="Z48" t="s">
        <v>44</v>
      </c>
      <c r="AA48" t="s">
        <v>44</v>
      </c>
      <c r="AB48" t="s">
        <v>1463</v>
      </c>
      <c r="AC48" t="s">
        <v>14</v>
      </c>
      <c r="AD48" t="s">
        <v>1490</v>
      </c>
      <c r="AE48" t="s">
        <v>44</v>
      </c>
      <c r="AF48" t="s">
        <v>14</v>
      </c>
      <c r="AG48" t="s">
        <v>44</v>
      </c>
      <c r="AH48" s="339" t="str">
        <f t="shared" si="0"/>
        <v>NA</v>
      </c>
      <c r="AI48" t="s">
        <v>44</v>
      </c>
      <c r="AJ48" t="s">
        <v>14</v>
      </c>
      <c r="AK48" t="s">
        <v>16125</v>
      </c>
      <c r="AL48" t="s">
        <v>15945</v>
      </c>
      <c r="AM48" t="s">
        <v>13379</v>
      </c>
      <c r="AN48" t="s">
        <v>44</v>
      </c>
      <c r="AO48">
        <v>2</v>
      </c>
      <c r="AP48">
        <v>0</v>
      </c>
      <c r="AQ48">
        <v>1</v>
      </c>
      <c r="AR48" t="s">
        <v>44</v>
      </c>
      <c r="AS48" t="s">
        <v>14</v>
      </c>
      <c r="AT48" t="s">
        <v>13380</v>
      </c>
      <c r="AU48" t="s">
        <v>44</v>
      </c>
      <c r="AV48" t="s">
        <v>44</v>
      </c>
      <c r="AW48" s="524" t="s">
        <v>16126</v>
      </c>
      <c r="AX48" s="524" t="s">
        <v>16127</v>
      </c>
      <c r="AY48" s="524" t="s">
        <v>16128</v>
      </c>
    </row>
    <row r="49" spans="1:51" ht="14.95" x14ac:dyDescent="0.25">
      <c r="A49">
        <v>48</v>
      </c>
      <c r="B49" t="s">
        <v>19697</v>
      </c>
      <c r="C49" t="s">
        <v>16129</v>
      </c>
      <c r="D49" t="s">
        <v>16064</v>
      </c>
      <c r="E49" t="s">
        <v>735</v>
      </c>
      <c r="F49" t="s">
        <v>10222</v>
      </c>
      <c r="G49" t="s">
        <v>19697</v>
      </c>
      <c r="H49" t="s">
        <v>16130</v>
      </c>
      <c r="I49" t="s">
        <v>1462</v>
      </c>
      <c r="J49" t="s">
        <v>44</v>
      </c>
      <c r="K49" t="s">
        <v>376</v>
      </c>
      <c r="L49" t="s">
        <v>19697</v>
      </c>
      <c r="M49" t="s">
        <v>19697</v>
      </c>
      <c r="N49">
        <v>6</v>
      </c>
      <c r="O49" t="s">
        <v>14</v>
      </c>
      <c r="P49" t="s">
        <v>16131</v>
      </c>
      <c r="Q49" t="s">
        <v>19697</v>
      </c>
      <c r="R49" t="s">
        <v>19697</v>
      </c>
      <c r="S49" t="s">
        <v>14</v>
      </c>
      <c r="T49" t="s">
        <v>44</v>
      </c>
      <c r="U49" t="s">
        <v>14</v>
      </c>
      <c r="W49" s="339" t="str">
        <f>IF(AND(U49="no",V49&gt;'SDG13'!$A$7,V49&lt;'SDG13'!$B$18),'SDG13'!$B$18-V49,"")</f>
        <v/>
      </c>
      <c r="X49" t="s">
        <v>44</v>
      </c>
      <c r="Y49" t="s">
        <v>44</v>
      </c>
      <c r="Z49" t="s">
        <v>44</v>
      </c>
      <c r="AA49" t="s">
        <v>44</v>
      </c>
      <c r="AB49" t="s">
        <v>1466</v>
      </c>
      <c r="AC49" t="s">
        <v>14</v>
      </c>
      <c r="AD49" t="s">
        <v>1490</v>
      </c>
      <c r="AE49" t="s">
        <v>44</v>
      </c>
      <c r="AF49" t="s">
        <v>14</v>
      </c>
      <c r="AG49" t="s">
        <v>44</v>
      </c>
      <c r="AH49" s="339" t="str">
        <f t="shared" si="0"/>
        <v>NA</v>
      </c>
      <c r="AI49" t="s">
        <v>44</v>
      </c>
      <c r="AJ49" t="s">
        <v>14</v>
      </c>
      <c r="AK49" t="s">
        <v>16132</v>
      </c>
      <c r="AL49" t="s">
        <v>16115</v>
      </c>
      <c r="AM49" t="s">
        <v>13379</v>
      </c>
      <c r="AN49" t="s">
        <v>44</v>
      </c>
      <c r="AO49">
        <v>2</v>
      </c>
      <c r="AP49">
        <v>0</v>
      </c>
      <c r="AQ49">
        <v>1</v>
      </c>
      <c r="AR49">
        <v>0</v>
      </c>
      <c r="AS49" t="s">
        <v>14</v>
      </c>
      <c r="AT49" t="s">
        <v>13380</v>
      </c>
      <c r="AU49" t="s">
        <v>44</v>
      </c>
      <c r="AV49" t="s">
        <v>44</v>
      </c>
      <c r="AW49" s="524" t="s">
        <v>16133</v>
      </c>
      <c r="AX49" s="524" t="s">
        <v>16134</v>
      </c>
      <c r="AY49" s="524" t="s">
        <v>16135</v>
      </c>
    </row>
    <row r="50" spans="1:51" ht="14.95" x14ac:dyDescent="0.25">
      <c r="A50">
        <v>49</v>
      </c>
      <c r="B50" t="s">
        <v>19697</v>
      </c>
      <c r="C50" t="s">
        <v>16136</v>
      </c>
      <c r="D50" t="s">
        <v>16064</v>
      </c>
      <c r="E50" t="s">
        <v>735</v>
      </c>
      <c r="F50" t="s">
        <v>4649</v>
      </c>
      <c r="G50" t="s">
        <v>19697</v>
      </c>
      <c r="H50" t="s">
        <v>16130</v>
      </c>
      <c r="I50" t="s">
        <v>1462</v>
      </c>
      <c r="J50" t="s">
        <v>44</v>
      </c>
      <c r="K50" t="s">
        <v>15850</v>
      </c>
      <c r="L50" t="s">
        <v>19697</v>
      </c>
      <c r="M50" t="s">
        <v>19697</v>
      </c>
      <c r="N50">
        <v>6</v>
      </c>
      <c r="O50" t="s">
        <v>14</v>
      </c>
      <c r="P50" t="s">
        <v>16137</v>
      </c>
      <c r="Q50" t="s">
        <v>19697</v>
      </c>
      <c r="R50" t="s">
        <v>19697</v>
      </c>
      <c r="S50" t="s">
        <v>14</v>
      </c>
      <c r="T50" t="s">
        <v>44</v>
      </c>
      <c r="U50" t="s">
        <v>14</v>
      </c>
      <c r="W50" s="339" t="str">
        <f>IF(AND(U50="no",V50&gt;'SDG13'!$A$7,V50&lt;'SDG13'!$B$18),'SDG13'!$B$18-V50,"")</f>
        <v/>
      </c>
      <c r="X50" t="s">
        <v>44</v>
      </c>
      <c r="Y50" t="s">
        <v>44</v>
      </c>
      <c r="Z50" t="s">
        <v>44</v>
      </c>
      <c r="AA50" t="s">
        <v>44</v>
      </c>
      <c r="AB50" t="s">
        <v>1463</v>
      </c>
      <c r="AC50" t="s">
        <v>17</v>
      </c>
      <c r="AD50" t="s">
        <v>44</v>
      </c>
      <c r="AE50" t="s">
        <v>44</v>
      </c>
      <c r="AF50" t="s">
        <v>14</v>
      </c>
      <c r="AG50" t="s">
        <v>44</v>
      </c>
      <c r="AH50" s="339" t="str">
        <f t="shared" si="0"/>
        <v>NA</v>
      </c>
      <c r="AI50" t="s">
        <v>44</v>
      </c>
      <c r="AJ50" t="s">
        <v>17</v>
      </c>
      <c r="AK50" t="s">
        <v>44</v>
      </c>
      <c r="AL50" t="s">
        <v>44</v>
      </c>
      <c r="AM50" t="s">
        <v>1506</v>
      </c>
      <c r="AN50" t="s">
        <v>44</v>
      </c>
      <c r="AO50">
        <v>1</v>
      </c>
      <c r="AP50">
        <v>1</v>
      </c>
      <c r="AQ50">
        <v>1</v>
      </c>
      <c r="AR50" t="s">
        <v>44</v>
      </c>
      <c r="AS50" t="s">
        <v>14</v>
      </c>
      <c r="AT50" t="s">
        <v>13391</v>
      </c>
      <c r="AU50" t="s">
        <v>44</v>
      </c>
      <c r="AV50" t="s">
        <v>44</v>
      </c>
      <c r="AW50" s="524" t="s">
        <v>16138</v>
      </c>
      <c r="AX50" s="524" t="s">
        <v>16139</v>
      </c>
      <c r="AY50" s="524" t="s">
        <v>16140</v>
      </c>
    </row>
    <row r="51" spans="1:51" ht="14.95" x14ac:dyDescent="0.25">
      <c r="A51">
        <v>50</v>
      </c>
      <c r="B51" t="s">
        <v>19697</v>
      </c>
      <c r="C51" t="s">
        <v>16141</v>
      </c>
      <c r="D51" t="s">
        <v>16064</v>
      </c>
      <c r="E51" t="s">
        <v>735</v>
      </c>
      <c r="F51" t="s">
        <v>10233</v>
      </c>
      <c r="G51" t="s">
        <v>19697</v>
      </c>
      <c r="H51" t="s">
        <v>16130</v>
      </c>
      <c r="I51" t="s">
        <v>1462</v>
      </c>
      <c r="J51" t="s">
        <v>44</v>
      </c>
      <c r="K51" t="s">
        <v>376</v>
      </c>
      <c r="L51" t="s">
        <v>19697</v>
      </c>
      <c r="M51" t="s">
        <v>19697</v>
      </c>
      <c r="N51">
        <v>8</v>
      </c>
      <c r="O51" t="s">
        <v>14</v>
      </c>
      <c r="P51" t="s">
        <v>16142</v>
      </c>
      <c r="Q51" t="s">
        <v>19697</v>
      </c>
      <c r="R51" t="s">
        <v>19697</v>
      </c>
      <c r="S51" t="s">
        <v>14</v>
      </c>
      <c r="T51" t="s">
        <v>44</v>
      </c>
      <c r="U51" t="s">
        <v>14</v>
      </c>
      <c r="W51" s="339" t="str">
        <f>IF(AND(U51="no",V51&gt;'SDG13'!$A$7,V51&lt;'SDG13'!$B$18),'SDG13'!$B$18-V51,"")</f>
        <v/>
      </c>
      <c r="X51" t="s">
        <v>44</v>
      </c>
      <c r="Y51" t="s">
        <v>44</v>
      </c>
      <c r="Z51" t="s">
        <v>44</v>
      </c>
      <c r="AA51" t="s">
        <v>44</v>
      </c>
      <c r="AB51" t="s">
        <v>15872</v>
      </c>
      <c r="AC51" t="s">
        <v>14</v>
      </c>
      <c r="AD51" t="s">
        <v>1490</v>
      </c>
      <c r="AE51" t="s">
        <v>44</v>
      </c>
      <c r="AF51" t="s">
        <v>14</v>
      </c>
      <c r="AG51" t="s">
        <v>44</v>
      </c>
      <c r="AH51" s="339" t="str">
        <f t="shared" si="0"/>
        <v>NA</v>
      </c>
      <c r="AI51" t="s">
        <v>44</v>
      </c>
      <c r="AJ51" t="s">
        <v>14</v>
      </c>
      <c r="AK51" t="s">
        <v>16012</v>
      </c>
      <c r="AL51" t="s">
        <v>16143</v>
      </c>
      <c r="AM51" t="s">
        <v>13379</v>
      </c>
      <c r="AN51" t="s">
        <v>44</v>
      </c>
      <c r="AO51">
        <v>1</v>
      </c>
      <c r="AP51">
        <v>0</v>
      </c>
      <c r="AQ51">
        <v>1</v>
      </c>
      <c r="AR51">
        <v>0</v>
      </c>
      <c r="AS51" t="s">
        <v>14</v>
      </c>
      <c r="AT51" t="s">
        <v>13392</v>
      </c>
      <c r="AU51" t="s">
        <v>44</v>
      </c>
      <c r="AV51" t="s">
        <v>44</v>
      </c>
      <c r="AW51" s="524" t="s">
        <v>16144</v>
      </c>
      <c r="AX51" s="524" t="s">
        <v>16145</v>
      </c>
      <c r="AY51" s="524" t="s">
        <v>16146</v>
      </c>
    </row>
    <row r="52" spans="1:51" x14ac:dyDescent="0.25">
      <c r="A52">
        <v>51</v>
      </c>
      <c r="B52" t="s">
        <v>19697</v>
      </c>
      <c r="C52" t="s">
        <v>16147</v>
      </c>
      <c r="D52" t="s">
        <v>16064</v>
      </c>
      <c r="E52" t="s">
        <v>735</v>
      </c>
      <c r="F52" t="s">
        <v>11571</v>
      </c>
      <c r="G52" t="s">
        <v>19697</v>
      </c>
      <c r="H52" t="s">
        <v>16130</v>
      </c>
      <c r="I52" t="s">
        <v>1462</v>
      </c>
      <c r="J52" t="s">
        <v>44</v>
      </c>
      <c r="K52" t="s">
        <v>369</v>
      </c>
      <c r="L52" t="s">
        <v>19697</v>
      </c>
      <c r="M52" t="s">
        <v>19697</v>
      </c>
      <c r="N52">
        <v>8</v>
      </c>
      <c r="O52" t="s">
        <v>14</v>
      </c>
      <c r="P52" t="s">
        <v>16148</v>
      </c>
      <c r="Q52" t="s">
        <v>19697</v>
      </c>
      <c r="R52" t="s">
        <v>19697</v>
      </c>
      <c r="S52" t="s">
        <v>14</v>
      </c>
      <c r="T52" t="s">
        <v>44</v>
      </c>
      <c r="U52" t="s">
        <v>14</v>
      </c>
      <c r="W52" s="339" t="str">
        <f>IF(AND(U52="no",V52&gt;'SDG13'!$A$7,V52&lt;'SDG13'!$B$18),'SDG13'!$B$18-V52,"")</f>
        <v/>
      </c>
      <c r="X52" t="s">
        <v>44</v>
      </c>
      <c r="Y52" t="s">
        <v>44</v>
      </c>
      <c r="Z52" t="s">
        <v>44</v>
      </c>
      <c r="AA52" t="s">
        <v>44</v>
      </c>
      <c r="AB52" t="s">
        <v>1463</v>
      </c>
      <c r="AC52" t="s">
        <v>14</v>
      </c>
      <c r="AD52" t="s">
        <v>1490</v>
      </c>
      <c r="AE52" t="s">
        <v>44</v>
      </c>
      <c r="AF52" t="s">
        <v>14</v>
      </c>
      <c r="AG52" t="s">
        <v>44</v>
      </c>
      <c r="AH52" s="339" t="str">
        <f t="shared" si="0"/>
        <v>NA</v>
      </c>
      <c r="AI52" t="s">
        <v>44</v>
      </c>
      <c r="AJ52" t="s">
        <v>14</v>
      </c>
      <c r="AK52" t="s">
        <v>15931</v>
      </c>
      <c r="AL52" t="s">
        <v>15952</v>
      </c>
      <c r="AM52" t="s">
        <v>13381</v>
      </c>
      <c r="AN52" t="s">
        <v>44</v>
      </c>
      <c r="AO52">
        <v>2</v>
      </c>
      <c r="AP52">
        <v>2</v>
      </c>
      <c r="AQ52">
        <v>0</v>
      </c>
      <c r="AR52" t="s">
        <v>44</v>
      </c>
      <c r="AS52" t="s">
        <v>14</v>
      </c>
      <c r="AT52" t="s">
        <v>13409</v>
      </c>
      <c r="AU52" t="s">
        <v>44</v>
      </c>
      <c r="AV52" t="s">
        <v>44</v>
      </c>
      <c r="AW52" s="524" t="s">
        <v>16149</v>
      </c>
      <c r="AX52" s="524" t="s">
        <v>16150</v>
      </c>
      <c r="AY52" s="524" t="s">
        <v>16151</v>
      </c>
    </row>
    <row r="53" spans="1:51" x14ac:dyDescent="0.25">
      <c r="A53">
        <v>52</v>
      </c>
      <c r="B53" t="s">
        <v>19697</v>
      </c>
      <c r="C53" t="s">
        <v>14769</v>
      </c>
      <c r="D53" t="s">
        <v>16152</v>
      </c>
      <c r="E53" t="s">
        <v>717</v>
      </c>
      <c r="F53" t="s">
        <v>15728</v>
      </c>
      <c r="G53" t="s">
        <v>19697</v>
      </c>
      <c r="H53" t="s">
        <v>16004</v>
      </c>
      <c r="I53" t="s">
        <v>1462</v>
      </c>
      <c r="J53" t="s">
        <v>44</v>
      </c>
      <c r="K53" t="s">
        <v>381</v>
      </c>
      <c r="L53" t="s">
        <v>19697</v>
      </c>
      <c r="M53" t="s">
        <v>19697</v>
      </c>
      <c r="N53">
        <v>4.0904150000000001</v>
      </c>
      <c r="O53" t="s">
        <v>14</v>
      </c>
      <c r="P53" t="s">
        <v>16153</v>
      </c>
      <c r="Q53" t="s">
        <v>19697</v>
      </c>
      <c r="R53" t="s">
        <v>19697</v>
      </c>
      <c r="S53" t="s">
        <v>14</v>
      </c>
      <c r="T53" t="s">
        <v>44</v>
      </c>
      <c r="U53" t="s">
        <v>14</v>
      </c>
      <c r="W53" s="339" t="str">
        <f>IF(AND(U53="no",V53&gt;'SDG13'!$A$7,V53&lt;'SDG13'!$B$18),'SDG13'!$B$18-V53,"")</f>
        <v/>
      </c>
      <c r="X53" t="s">
        <v>44</v>
      </c>
      <c r="Y53" t="s">
        <v>44</v>
      </c>
      <c r="Z53" t="s">
        <v>44</v>
      </c>
      <c r="AA53" t="s">
        <v>44</v>
      </c>
      <c r="AB53" t="s">
        <v>1463</v>
      </c>
      <c r="AC53" t="s">
        <v>14</v>
      </c>
      <c r="AD53" t="s">
        <v>1490</v>
      </c>
      <c r="AE53" t="s">
        <v>44</v>
      </c>
      <c r="AF53" t="s">
        <v>14</v>
      </c>
      <c r="AG53" t="s">
        <v>44</v>
      </c>
      <c r="AH53" s="339" t="str">
        <f t="shared" si="0"/>
        <v>NA</v>
      </c>
      <c r="AI53" t="s">
        <v>44</v>
      </c>
      <c r="AJ53" t="s">
        <v>14</v>
      </c>
      <c r="AK53" t="s">
        <v>16154</v>
      </c>
      <c r="AL53" t="s">
        <v>16155</v>
      </c>
      <c r="AM53" t="s">
        <v>13381</v>
      </c>
      <c r="AN53" t="s">
        <v>44</v>
      </c>
      <c r="AO53">
        <v>1</v>
      </c>
      <c r="AP53">
        <v>1</v>
      </c>
      <c r="AQ53">
        <v>0</v>
      </c>
      <c r="AR53" t="s">
        <v>44</v>
      </c>
      <c r="AS53" t="s">
        <v>14</v>
      </c>
      <c r="AT53" t="s">
        <v>13409</v>
      </c>
      <c r="AU53" t="s">
        <v>44</v>
      </c>
      <c r="AV53" t="s">
        <v>44</v>
      </c>
      <c r="AW53" s="524" t="s">
        <v>16156</v>
      </c>
      <c r="AX53" s="524" t="s">
        <v>16157</v>
      </c>
      <c r="AY53" s="524" t="s">
        <v>16158</v>
      </c>
    </row>
    <row r="54" spans="1:51" x14ac:dyDescent="0.25">
      <c r="A54">
        <v>53</v>
      </c>
      <c r="B54" t="s">
        <v>19697</v>
      </c>
      <c r="C54" t="s">
        <v>16159</v>
      </c>
      <c r="D54" t="s">
        <v>16152</v>
      </c>
      <c r="E54" t="s">
        <v>717</v>
      </c>
      <c r="F54" t="s">
        <v>12804</v>
      </c>
      <c r="G54" t="s">
        <v>19697</v>
      </c>
      <c r="H54" t="s">
        <v>16017</v>
      </c>
      <c r="I54" t="s">
        <v>1462</v>
      </c>
      <c r="J54" t="s">
        <v>44</v>
      </c>
      <c r="K54" t="s">
        <v>378</v>
      </c>
      <c r="L54" t="s">
        <v>19697</v>
      </c>
      <c r="M54" t="s">
        <v>19697</v>
      </c>
      <c r="N54">
        <v>6.2490620000000003</v>
      </c>
      <c r="O54" t="s">
        <v>14</v>
      </c>
      <c r="P54" t="s">
        <v>16160</v>
      </c>
      <c r="Q54" t="s">
        <v>19697</v>
      </c>
      <c r="R54" t="s">
        <v>19697</v>
      </c>
      <c r="S54" t="s">
        <v>14</v>
      </c>
      <c r="T54" t="s">
        <v>44</v>
      </c>
      <c r="U54" t="s">
        <v>14</v>
      </c>
      <c r="W54" s="339" t="str">
        <f>IF(AND(U54="no",V54&gt;'SDG13'!$A$7,V54&lt;'SDG13'!$B$18),'SDG13'!$B$18-V54,"")</f>
        <v/>
      </c>
      <c r="X54" t="s">
        <v>44</v>
      </c>
      <c r="Y54" t="s">
        <v>44</v>
      </c>
      <c r="Z54" t="s">
        <v>44</v>
      </c>
      <c r="AA54" t="s">
        <v>44</v>
      </c>
      <c r="AB54" t="s">
        <v>1463</v>
      </c>
      <c r="AC54" t="s">
        <v>14</v>
      </c>
      <c r="AD54" t="s">
        <v>1490</v>
      </c>
      <c r="AE54" t="s">
        <v>44</v>
      </c>
      <c r="AF54" t="s">
        <v>14</v>
      </c>
      <c r="AG54" t="s">
        <v>44</v>
      </c>
      <c r="AH54" s="339" t="str">
        <f t="shared" si="0"/>
        <v>NA</v>
      </c>
      <c r="AI54" t="s">
        <v>44</v>
      </c>
      <c r="AJ54" t="s">
        <v>14</v>
      </c>
      <c r="AK54" t="s">
        <v>15951</v>
      </c>
      <c r="AL54" t="s">
        <v>16161</v>
      </c>
      <c r="AM54" t="s">
        <v>13377</v>
      </c>
      <c r="AN54" t="s">
        <v>44</v>
      </c>
      <c r="AO54">
        <v>1</v>
      </c>
      <c r="AP54">
        <v>0</v>
      </c>
      <c r="AQ54">
        <v>0</v>
      </c>
      <c r="AR54" t="s">
        <v>44</v>
      </c>
      <c r="AS54" t="s">
        <v>14</v>
      </c>
      <c r="AT54" t="s">
        <v>13382</v>
      </c>
      <c r="AU54" t="s">
        <v>44</v>
      </c>
      <c r="AV54" t="s">
        <v>44</v>
      </c>
      <c r="AW54" s="524" t="s">
        <v>16162</v>
      </c>
      <c r="AX54" s="524" t="s">
        <v>16163</v>
      </c>
      <c r="AY54" s="524" t="s">
        <v>16164</v>
      </c>
    </row>
    <row r="55" spans="1:51" x14ac:dyDescent="0.25">
      <c r="A55">
        <v>54</v>
      </c>
      <c r="B55" t="s">
        <v>19697</v>
      </c>
      <c r="C55" t="s">
        <v>16159</v>
      </c>
      <c r="D55" t="s">
        <v>16152</v>
      </c>
      <c r="E55" t="s">
        <v>717</v>
      </c>
      <c r="F55" t="s">
        <v>12830</v>
      </c>
      <c r="G55" t="s">
        <v>19697</v>
      </c>
      <c r="H55" t="s">
        <v>16017</v>
      </c>
      <c r="I55" t="s">
        <v>1462</v>
      </c>
      <c r="J55" t="s">
        <v>44</v>
      </c>
      <c r="K55" t="s">
        <v>378</v>
      </c>
      <c r="L55" t="s">
        <v>19697</v>
      </c>
      <c r="M55" t="s">
        <v>19697</v>
      </c>
      <c r="N55">
        <v>2.415921</v>
      </c>
      <c r="O55" t="s">
        <v>14</v>
      </c>
      <c r="P55" t="s">
        <v>16165</v>
      </c>
      <c r="Q55" t="s">
        <v>19697</v>
      </c>
      <c r="R55" t="s">
        <v>19697</v>
      </c>
      <c r="S55" t="s">
        <v>14</v>
      </c>
      <c r="T55" t="s">
        <v>44</v>
      </c>
      <c r="U55" t="s">
        <v>14</v>
      </c>
      <c r="W55" s="339" t="str">
        <f>IF(AND(U55="no",V55&gt;'SDG13'!$A$7,V55&lt;'SDG13'!$B$18),'SDG13'!$B$18-V55,"")</f>
        <v/>
      </c>
      <c r="X55" t="s">
        <v>44</v>
      </c>
      <c r="Y55" t="s">
        <v>44</v>
      </c>
      <c r="Z55" t="s">
        <v>44</v>
      </c>
      <c r="AA55" t="s">
        <v>44</v>
      </c>
      <c r="AB55" t="s">
        <v>15872</v>
      </c>
      <c r="AC55" t="s">
        <v>14</v>
      </c>
      <c r="AD55" t="s">
        <v>1490</v>
      </c>
      <c r="AE55" t="s">
        <v>44</v>
      </c>
      <c r="AF55" t="s">
        <v>14</v>
      </c>
      <c r="AG55" t="s">
        <v>44</v>
      </c>
      <c r="AH55" s="339" t="str">
        <f t="shared" si="0"/>
        <v>NA</v>
      </c>
      <c r="AI55" t="s">
        <v>44</v>
      </c>
      <c r="AJ55" t="s">
        <v>14</v>
      </c>
      <c r="AK55" t="s">
        <v>16166</v>
      </c>
      <c r="AL55" t="s">
        <v>16167</v>
      </c>
      <c r="AM55" t="s">
        <v>13377</v>
      </c>
      <c r="AN55" t="s">
        <v>44</v>
      </c>
      <c r="AO55">
        <v>1</v>
      </c>
      <c r="AP55">
        <v>0</v>
      </c>
      <c r="AQ55">
        <v>0</v>
      </c>
      <c r="AR55" t="s">
        <v>44</v>
      </c>
      <c r="AS55" t="s">
        <v>14</v>
      </c>
      <c r="AT55" t="s">
        <v>13409</v>
      </c>
      <c r="AU55" t="s">
        <v>44</v>
      </c>
      <c r="AV55" t="s">
        <v>44</v>
      </c>
      <c r="AW55" s="524" t="s">
        <v>16168</v>
      </c>
      <c r="AX55" s="524" t="s">
        <v>16169</v>
      </c>
      <c r="AY55" s="524" t="s">
        <v>16170</v>
      </c>
    </row>
    <row r="56" spans="1:51" x14ac:dyDescent="0.25">
      <c r="A56">
        <v>55</v>
      </c>
      <c r="B56" t="s">
        <v>19697</v>
      </c>
      <c r="C56" t="s">
        <v>16159</v>
      </c>
      <c r="D56" t="s">
        <v>16152</v>
      </c>
      <c r="E56" t="s">
        <v>717</v>
      </c>
      <c r="F56" t="s">
        <v>12805</v>
      </c>
      <c r="G56" t="s">
        <v>19697</v>
      </c>
      <c r="H56" t="s">
        <v>16010</v>
      </c>
      <c r="I56" t="s">
        <v>1462</v>
      </c>
      <c r="J56" t="s">
        <v>44</v>
      </c>
      <c r="K56" t="s">
        <v>378</v>
      </c>
      <c r="L56" t="s">
        <v>19697</v>
      </c>
      <c r="M56" t="s">
        <v>19697</v>
      </c>
      <c r="N56">
        <v>1.7336769999999999</v>
      </c>
      <c r="O56" t="s">
        <v>14</v>
      </c>
      <c r="P56" t="s">
        <v>16171</v>
      </c>
      <c r="Q56" t="s">
        <v>19697</v>
      </c>
      <c r="R56" t="s">
        <v>19697</v>
      </c>
      <c r="S56" t="s">
        <v>14</v>
      </c>
      <c r="T56" t="s">
        <v>44</v>
      </c>
      <c r="U56" t="s">
        <v>14</v>
      </c>
      <c r="W56" s="339" t="str">
        <f>IF(AND(U56="no",V56&gt;'SDG13'!$A$7,V56&lt;'SDG13'!$B$18),'SDG13'!$B$18-V56,"")</f>
        <v/>
      </c>
      <c r="X56" t="s">
        <v>44</v>
      </c>
      <c r="Y56" t="s">
        <v>44</v>
      </c>
      <c r="Z56" t="s">
        <v>44</v>
      </c>
      <c r="AA56" t="s">
        <v>44</v>
      </c>
      <c r="AB56" t="s">
        <v>1466</v>
      </c>
      <c r="AC56" t="s">
        <v>17</v>
      </c>
      <c r="AD56" t="s">
        <v>44</v>
      </c>
      <c r="AE56" t="s">
        <v>44</v>
      </c>
      <c r="AF56" t="s">
        <v>14</v>
      </c>
      <c r="AG56" t="s">
        <v>44</v>
      </c>
      <c r="AH56" s="339" t="str">
        <f t="shared" si="0"/>
        <v>NA</v>
      </c>
      <c r="AI56" t="s">
        <v>44</v>
      </c>
      <c r="AJ56" t="s">
        <v>17</v>
      </c>
      <c r="AK56" t="s">
        <v>44</v>
      </c>
      <c r="AL56" t="s">
        <v>44</v>
      </c>
      <c r="AM56" t="s">
        <v>13377</v>
      </c>
      <c r="AN56" t="s">
        <v>44</v>
      </c>
      <c r="AO56">
        <v>2</v>
      </c>
      <c r="AP56">
        <v>0</v>
      </c>
      <c r="AQ56">
        <v>0</v>
      </c>
      <c r="AR56" t="s">
        <v>44</v>
      </c>
      <c r="AS56" t="s">
        <v>14</v>
      </c>
      <c r="AT56" t="s">
        <v>13383</v>
      </c>
      <c r="AU56" t="s">
        <v>44</v>
      </c>
      <c r="AV56" t="s">
        <v>44</v>
      </c>
      <c r="AW56" s="524" t="s">
        <v>16172</v>
      </c>
      <c r="AX56" s="524" t="s">
        <v>16173</v>
      </c>
      <c r="AY56" s="524" t="s">
        <v>16174</v>
      </c>
    </row>
    <row r="57" spans="1:51" x14ac:dyDescent="0.25">
      <c r="A57">
        <v>56</v>
      </c>
      <c r="B57" t="s">
        <v>19697</v>
      </c>
      <c r="C57" t="s">
        <v>16159</v>
      </c>
      <c r="D57" t="s">
        <v>16152</v>
      </c>
      <c r="E57" t="s">
        <v>717</v>
      </c>
      <c r="F57" t="s">
        <v>12834</v>
      </c>
      <c r="G57" t="s">
        <v>19697</v>
      </c>
      <c r="H57" t="s">
        <v>16010</v>
      </c>
      <c r="I57" t="s">
        <v>1462</v>
      </c>
      <c r="J57" t="s">
        <v>44</v>
      </c>
      <c r="K57" t="s">
        <v>378</v>
      </c>
      <c r="L57" t="s">
        <v>19697</v>
      </c>
      <c r="M57" t="s">
        <v>19697</v>
      </c>
      <c r="N57">
        <v>1.5076160000000001</v>
      </c>
      <c r="O57" t="s">
        <v>14</v>
      </c>
      <c r="P57" t="s">
        <v>16175</v>
      </c>
      <c r="Q57" t="s">
        <v>19697</v>
      </c>
      <c r="R57" t="s">
        <v>19697</v>
      </c>
      <c r="S57" t="s">
        <v>14</v>
      </c>
      <c r="T57" t="s">
        <v>44</v>
      </c>
      <c r="U57" t="s">
        <v>14</v>
      </c>
      <c r="W57" s="339" t="str">
        <f>IF(AND(U57="no",V57&gt;'SDG13'!$A$7,V57&lt;'SDG13'!$B$18),'SDG13'!$B$18-V57,"")</f>
        <v/>
      </c>
      <c r="X57" t="s">
        <v>44</v>
      </c>
      <c r="Y57" t="s">
        <v>44</v>
      </c>
      <c r="Z57" t="s">
        <v>44</v>
      </c>
      <c r="AA57" t="s">
        <v>44</v>
      </c>
      <c r="AB57" t="s">
        <v>1466</v>
      </c>
      <c r="AC57" t="s">
        <v>14</v>
      </c>
      <c r="AD57" t="s">
        <v>1490</v>
      </c>
      <c r="AE57" t="s">
        <v>44</v>
      </c>
      <c r="AF57" t="s">
        <v>14</v>
      </c>
      <c r="AG57" t="s">
        <v>44</v>
      </c>
      <c r="AH57" s="339" t="str">
        <f t="shared" si="0"/>
        <v>NA</v>
      </c>
      <c r="AI57" t="s">
        <v>44</v>
      </c>
      <c r="AJ57" t="s">
        <v>14</v>
      </c>
      <c r="AK57" t="s">
        <v>16176</v>
      </c>
      <c r="AL57" t="s">
        <v>16177</v>
      </c>
      <c r="AM57" t="s">
        <v>13379</v>
      </c>
      <c r="AN57" t="s">
        <v>44</v>
      </c>
      <c r="AO57">
        <v>1</v>
      </c>
      <c r="AP57">
        <v>0</v>
      </c>
      <c r="AQ57">
        <v>1</v>
      </c>
      <c r="AR57" t="s">
        <v>44</v>
      </c>
      <c r="AS57" t="s">
        <v>14</v>
      </c>
      <c r="AT57" t="s">
        <v>13383</v>
      </c>
      <c r="AU57" t="s">
        <v>44</v>
      </c>
      <c r="AV57" t="s">
        <v>44</v>
      </c>
      <c r="AW57" s="524" t="s">
        <v>16178</v>
      </c>
      <c r="AX57" s="524" t="s">
        <v>16179</v>
      </c>
      <c r="AY57" s="524" t="s">
        <v>16180</v>
      </c>
    </row>
    <row r="58" spans="1:51" x14ac:dyDescent="0.25">
      <c r="A58">
        <v>57</v>
      </c>
      <c r="B58" t="s">
        <v>19697</v>
      </c>
      <c r="C58" t="s">
        <v>15506</v>
      </c>
      <c r="D58" t="s">
        <v>16152</v>
      </c>
      <c r="E58" t="s">
        <v>717</v>
      </c>
      <c r="F58" t="s">
        <v>8429</v>
      </c>
      <c r="G58" t="s">
        <v>19697</v>
      </c>
      <c r="H58" t="s">
        <v>16078</v>
      </c>
      <c r="I58" t="s">
        <v>1462</v>
      </c>
      <c r="J58" t="s">
        <v>44</v>
      </c>
      <c r="K58" t="s">
        <v>371</v>
      </c>
      <c r="L58" t="s">
        <v>19697</v>
      </c>
      <c r="M58" t="s">
        <v>19697</v>
      </c>
      <c r="N58">
        <v>1.2625189999999999</v>
      </c>
      <c r="O58" t="s">
        <v>14</v>
      </c>
      <c r="P58" t="s">
        <v>16181</v>
      </c>
      <c r="Q58" t="s">
        <v>19697</v>
      </c>
      <c r="R58" t="s">
        <v>19697</v>
      </c>
      <c r="S58" t="s">
        <v>14</v>
      </c>
      <c r="T58" t="s">
        <v>44</v>
      </c>
      <c r="U58" t="s">
        <v>17</v>
      </c>
      <c r="V58" s="539">
        <v>44165</v>
      </c>
      <c r="W58" s="339" t="str">
        <f>IF(AND(U58="no",V58&gt;'SDG13'!$A$7,V58&lt;'SDG13'!$B$18),'SDG13'!$B$18-V58,"")</f>
        <v/>
      </c>
      <c r="X58" t="s">
        <v>16182</v>
      </c>
      <c r="Y58" t="s">
        <v>44</v>
      </c>
      <c r="Z58" t="s">
        <v>17</v>
      </c>
      <c r="AA58" t="s">
        <v>44</v>
      </c>
      <c r="AB58" t="s">
        <v>44</v>
      </c>
      <c r="AC58" t="s">
        <v>44</v>
      </c>
      <c r="AD58" t="s">
        <v>44</v>
      </c>
      <c r="AE58" t="s">
        <v>44</v>
      </c>
      <c r="AF58" t="s">
        <v>44</v>
      </c>
      <c r="AG58" t="s">
        <v>44</v>
      </c>
      <c r="AH58" s="339" t="str">
        <f t="shared" si="0"/>
        <v/>
      </c>
      <c r="AI58" t="s">
        <v>44</v>
      </c>
      <c r="AJ58" t="s">
        <v>44</v>
      </c>
      <c r="AK58" t="s">
        <v>44</v>
      </c>
      <c r="AL58" t="s">
        <v>44</v>
      </c>
      <c r="AM58" t="s">
        <v>15907</v>
      </c>
      <c r="AN58" t="s">
        <v>44</v>
      </c>
      <c r="AO58">
        <v>1</v>
      </c>
      <c r="AP58">
        <v>0</v>
      </c>
      <c r="AQ58">
        <v>0</v>
      </c>
      <c r="AR58" t="s">
        <v>44</v>
      </c>
      <c r="AS58" t="s">
        <v>44</v>
      </c>
      <c r="AT58" t="s">
        <v>44</v>
      </c>
      <c r="AU58" t="s">
        <v>44</v>
      </c>
      <c r="AV58" t="s">
        <v>44</v>
      </c>
      <c r="AW58" t="s">
        <v>44</v>
      </c>
      <c r="AX58" s="524" t="s">
        <v>16183</v>
      </c>
      <c r="AY58" s="524" t="s">
        <v>16184</v>
      </c>
    </row>
    <row r="59" spans="1:51" x14ac:dyDescent="0.25">
      <c r="A59">
        <v>58</v>
      </c>
      <c r="B59" t="s">
        <v>19697</v>
      </c>
      <c r="C59" t="s">
        <v>16185</v>
      </c>
      <c r="D59" t="s">
        <v>16152</v>
      </c>
      <c r="E59" t="s">
        <v>717</v>
      </c>
      <c r="F59" t="s">
        <v>8332</v>
      </c>
      <c r="G59" t="s">
        <v>19697</v>
      </c>
      <c r="H59" t="s">
        <v>16078</v>
      </c>
      <c r="I59" t="s">
        <v>1462</v>
      </c>
      <c r="J59" t="s">
        <v>44</v>
      </c>
      <c r="K59" t="s">
        <v>371</v>
      </c>
      <c r="L59" t="s">
        <v>19697</v>
      </c>
      <c r="M59" t="s">
        <v>19697</v>
      </c>
      <c r="N59">
        <v>0.789238</v>
      </c>
      <c r="O59" t="s">
        <v>14</v>
      </c>
      <c r="P59" t="s">
        <v>16186</v>
      </c>
      <c r="Q59" t="s">
        <v>19697</v>
      </c>
      <c r="R59" t="s">
        <v>19697</v>
      </c>
      <c r="S59" t="s">
        <v>14</v>
      </c>
      <c r="T59" t="s">
        <v>44</v>
      </c>
      <c r="U59" t="s">
        <v>17</v>
      </c>
      <c r="V59" s="539">
        <v>45609</v>
      </c>
      <c r="W59" s="339" t="str">
        <f>IF(AND(U59="no",V59&gt;'SDG13'!$A$7,V59&lt;'SDG13'!$B$18),'SDG13'!$B$18-V59,"")</f>
        <v/>
      </c>
      <c r="X59" t="s">
        <v>442</v>
      </c>
      <c r="Y59" t="s">
        <v>44</v>
      </c>
      <c r="Z59" t="s">
        <v>14</v>
      </c>
      <c r="AA59" t="s">
        <v>17</v>
      </c>
      <c r="AB59" t="s">
        <v>44</v>
      </c>
      <c r="AC59" t="s">
        <v>44</v>
      </c>
      <c r="AD59" t="s">
        <v>44</v>
      </c>
      <c r="AE59" t="s">
        <v>44</v>
      </c>
      <c r="AF59" t="s">
        <v>44</v>
      </c>
      <c r="AG59" t="s">
        <v>44</v>
      </c>
      <c r="AH59" s="339" t="str">
        <f t="shared" si="0"/>
        <v/>
      </c>
      <c r="AI59" t="s">
        <v>44</v>
      </c>
      <c r="AJ59" t="s">
        <v>44</v>
      </c>
      <c r="AK59" t="s">
        <v>44</v>
      </c>
      <c r="AL59" t="s">
        <v>44</v>
      </c>
      <c r="AM59" t="s">
        <v>15907</v>
      </c>
      <c r="AN59" t="s">
        <v>44</v>
      </c>
      <c r="AO59">
        <v>1</v>
      </c>
      <c r="AP59">
        <v>0</v>
      </c>
      <c r="AQ59">
        <v>0</v>
      </c>
      <c r="AR59" t="s">
        <v>44</v>
      </c>
      <c r="AS59" t="s">
        <v>44</v>
      </c>
      <c r="AT59" t="s">
        <v>44</v>
      </c>
      <c r="AU59" t="s">
        <v>44</v>
      </c>
      <c r="AV59" t="s">
        <v>44</v>
      </c>
      <c r="AW59" t="s">
        <v>44</v>
      </c>
      <c r="AX59" s="524" t="s">
        <v>16187</v>
      </c>
      <c r="AY59" s="524" t="s">
        <v>16188</v>
      </c>
    </row>
    <row r="60" spans="1:51" x14ac:dyDescent="0.25">
      <c r="A60">
        <v>59</v>
      </c>
      <c r="B60" t="s">
        <v>19697</v>
      </c>
      <c r="C60" t="s">
        <v>16094</v>
      </c>
      <c r="D60" t="s">
        <v>16152</v>
      </c>
      <c r="E60" t="s">
        <v>735</v>
      </c>
      <c r="F60" t="s">
        <v>4159</v>
      </c>
      <c r="G60" t="s">
        <v>19697</v>
      </c>
      <c r="H60" t="s">
        <v>16078</v>
      </c>
      <c r="I60" t="s">
        <v>1462</v>
      </c>
      <c r="J60" t="s">
        <v>44</v>
      </c>
      <c r="K60" t="s">
        <v>13239</v>
      </c>
      <c r="L60" t="s">
        <v>19697</v>
      </c>
      <c r="M60" t="s">
        <v>19697</v>
      </c>
      <c r="N60">
        <v>3.8283909999999999</v>
      </c>
      <c r="O60" t="s">
        <v>14</v>
      </c>
      <c r="P60" t="s">
        <v>16189</v>
      </c>
      <c r="Q60" t="s">
        <v>19697</v>
      </c>
      <c r="R60" t="s">
        <v>19697</v>
      </c>
      <c r="S60" t="s">
        <v>14</v>
      </c>
      <c r="T60" t="s">
        <v>44</v>
      </c>
      <c r="U60" t="s">
        <v>14</v>
      </c>
      <c r="W60" s="339" t="str">
        <f>IF(AND(U60="no",V60&gt;'SDG13'!$A$7,V60&lt;'SDG13'!$B$18),'SDG13'!$B$18-V60,"")</f>
        <v/>
      </c>
      <c r="X60" t="s">
        <v>44</v>
      </c>
      <c r="Y60" t="s">
        <v>44</v>
      </c>
      <c r="Z60" t="s">
        <v>44</v>
      </c>
      <c r="AA60" t="s">
        <v>44</v>
      </c>
      <c r="AB60" t="s">
        <v>1463</v>
      </c>
      <c r="AC60" t="s">
        <v>14</v>
      </c>
      <c r="AD60" t="s">
        <v>1490</v>
      </c>
      <c r="AE60" t="s">
        <v>44</v>
      </c>
      <c r="AF60" t="s">
        <v>14</v>
      </c>
      <c r="AG60" t="s">
        <v>44</v>
      </c>
      <c r="AH60" s="339" t="str">
        <f t="shared" si="0"/>
        <v>NA</v>
      </c>
      <c r="AI60" t="s">
        <v>44</v>
      </c>
      <c r="AJ60" t="s">
        <v>14</v>
      </c>
      <c r="AK60" t="s">
        <v>16190</v>
      </c>
      <c r="AL60" t="s">
        <v>16191</v>
      </c>
      <c r="AM60" t="s">
        <v>13377</v>
      </c>
      <c r="AN60" t="s">
        <v>44</v>
      </c>
      <c r="AO60">
        <v>1</v>
      </c>
      <c r="AP60">
        <v>0</v>
      </c>
      <c r="AQ60">
        <v>0</v>
      </c>
      <c r="AR60" t="s">
        <v>44</v>
      </c>
      <c r="AS60" t="s">
        <v>14</v>
      </c>
      <c r="AT60" t="s">
        <v>13383</v>
      </c>
      <c r="AU60" t="s">
        <v>44</v>
      </c>
      <c r="AV60" t="s">
        <v>44</v>
      </c>
      <c r="AW60" s="524" t="s">
        <v>16192</v>
      </c>
      <c r="AX60" s="524" t="s">
        <v>16193</v>
      </c>
      <c r="AY60" s="524" t="s">
        <v>16194</v>
      </c>
    </row>
    <row r="61" spans="1:51" x14ac:dyDescent="0.25">
      <c r="A61">
        <v>60</v>
      </c>
      <c r="B61" t="s">
        <v>19697</v>
      </c>
      <c r="C61" t="s">
        <v>16195</v>
      </c>
      <c r="D61" t="s">
        <v>16152</v>
      </c>
      <c r="E61" t="s">
        <v>717</v>
      </c>
      <c r="F61" t="s">
        <v>11007</v>
      </c>
      <c r="G61" t="s">
        <v>19697</v>
      </c>
      <c r="H61" t="s">
        <v>15865</v>
      </c>
      <c r="I61" t="s">
        <v>1462</v>
      </c>
      <c r="J61" t="s">
        <v>44</v>
      </c>
      <c r="K61" t="s">
        <v>369</v>
      </c>
      <c r="L61" t="s">
        <v>19697</v>
      </c>
      <c r="M61" t="s">
        <v>19697</v>
      </c>
      <c r="N61">
        <v>2.0760969999999999</v>
      </c>
      <c r="O61" t="s">
        <v>14</v>
      </c>
      <c r="P61" t="s">
        <v>16196</v>
      </c>
      <c r="Q61" t="s">
        <v>19697</v>
      </c>
      <c r="R61" t="s">
        <v>19697</v>
      </c>
      <c r="S61" t="s">
        <v>14</v>
      </c>
      <c r="T61" t="s">
        <v>44</v>
      </c>
      <c r="U61" t="s">
        <v>14</v>
      </c>
      <c r="W61" s="339" t="str">
        <f>IF(AND(U61="no",V61&gt;'SDG13'!$A$7,V61&lt;'SDG13'!$B$18),'SDG13'!$B$18-V61,"")</f>
        <v/>
      </c>
      <c r="X61" t="s">
        <v>44</v>
      </c>
      <c r="Y61" t="s">
        <v>44</v>
      </c>
      <c r="Z61" t="s">
        <v>44</v>
      </c>
      <c r="AA61" t="s">
        <v>44</v>
      </c>
      <c r="AB61" t="s">
        <v>1463</v>
      </c>
      <c r="AC61" t="s">
        <v>14</v>
      </c>
      <c r="AD61" t="s">
        <v>1490</v>
      </c>
      <c r="AE61" t="s">
        <v>44</v>
      </c>
      <c r="AF61" t="s">
        <v>14</v>
      </c>
      <c r="AG61" t="s">
        <v>44</v>
      </c>
      <c r="AH61" s="339" t="str">
        <f t="shared" si="0"/>
        <v>NA</v>
      </c>
      <c r="AI61" t="s">
        <v>44</v>
      </c>
      <c r="AJ61" t="s">
        <v>14</v>
      </c>
      <c r="AK61" t="s">
        <v>16072</v>
      </c>
      <c r="AL61" t="s">
        <v>16197</v>
      </c>
      <c r="AM61" t="s">
        <v>13377</v>
      </c>
      <c r="AN61" t="s">
        <v>44</v>
      </c>
      <c r="AO61">
        <v>1</v>
      </c>
      <c r="AP61">
        <v>0</v>
      </c>
      <c r="AQ61">
        <v>0</v>
      </c>
      <c r="AR61" t="s">
        <v>44</v>
      </c>
      <c r="AS61" t="s">
        <v>14</v>
      </c>
      <c r="AT61" t="s">
        <v>13383</v>
      </c>
      <c r="AU61" t="s">
        <v>44</v>
      </c>
      <c r="AV61" t="s">
        <v>44</v>
      </c>
      <c r="AW61" s="524" t="s">
        <v>16198</v>
      </c>
      <c r="AX61" s="524" t="s">
        <v>16199</v>
      </c>
      <c r="AY61" s="524" t="s">
        <v>16200</v>
      </c>
    </row>
    <row r="62" spans="1:51" x14ac:dyDescent="0.25">
      <c r="A62">
        <v>61</v>
      </c>
      <c r="B62" t="s">
        <v>19697</v>
      </c>
      <c r="C62" t="s">
        <v>13999</v>
      </c>
      <c r="D62" t="s">
        <v>16152</v>
      </c>
      <c r="E62" t="s">
        <v>717</v>
      </c>
      <c r="F62" t="s">
        <v>8384</v>
      </c>
      <c r="G62" t="s">
        <v>19697</v>
      </c>
      <c r="H62" t="s">
        <v>15870</v>
      </c>
      <c r="I62" t="s">
        <v>1462</v>
      </c>
      <c r="J62" t="s">
        <v>44</v>
      </c>
      <c r="K62" t="s">
        <v>371</v>
      </c>
      <c r="L62" t="s">
        <v>19697</v>
      </c>
      <c r="M62" t="s">
        <v>19697</v>
      </c>
      <c r="N62">
        <v>1.4380329999999999</v>
      </c>
      <c r="O62" t="s">
        <v>14</v>
      </c>
      <c r="P62" t="s">
        <v>16201</v>
      </c>
      <c r="Q62" t="s">
        <v>19697</v>
      </c>
      <c r="R62" t="s">
        <v>19697</v>
      </c>
      <c r="S62" t="s">
        <v>14</v>
      </c>
      <c r="T62" t="s">
        <v>44</v>
      </c>
      <c r="U62" t="s">
        <v>17</v>
      </c>
      <c r="V62" t="s">
        <v>16202</v>
      </c>
      <c r="W62" s="339" t="str">
        <f>IF(AND(U62="no",V62&gt;'SDG13'!$A$7,V62&lt;'SDG13'!$B$18),'SDG13'!$B$18-V62,"")</f>
        <v/>
      </c>
      <c r="X62" t="s">
        <v>442</v>
      </c>
      <c r="Y62" t="s">
        <v>44</v>
      </c>
      <c r="Z62" t="s">
        <v>17</v>
      </c>
      <c r="AA62" t="s">
        <v>44</v>
      </c>
      <c r="AB62" t="s">
        <v>44</v>
      </c>
      <c r="AC62" t="s">
        <v>44</v>
      </c>
      <c r="AD62" t="s">
        <v>44</v>
      </c>
      <c r="AE62" t="s">
        <v>44</v>
      </c>
      <c r="AF62" t="s">
        <v>44</v>
      </c>
      <c r="AG62" t="s">
        <v>44</v>
      </c>
      <c r="AH62" s="339" t="str">
        <f t="shared" si="0"/>
        <v/>
      </c>
      <c r="AI62" t="s">
        <v>44</v>
      </c>
      <c r="AJ62" t="s">
        <v>44</v>
      </c>
      <c r="AK62" t="s">
        <v>44</v>
      </c>
      <c r="AL62" t="s">
        <v>44</v>
      </c>
      <c r="AM62" t="s">
        <v>16203</v>
      </c>
      <c r="AN62" t="s">
        <v>44</v>
      </c>
      <c r="AO62">
        <v>1</v>
      </c>
      <c r="AP62">
        <v>0</v>
      </c>
      <c r="AQ62">
        <v>1</v>
      </c>
      <c r="AR62" t="s">
        <v>44</v>
      </c>
      <c r="AS62" t="s">
        <v>44</v>
      </c>
      <c r="AT62" t="s">
        <v>44</v>
      </c>
      <c r="AU62" t="s">
        <v>44</v>
      </c>
      <c r="AV62" t="s">
        <v>44</v>
      </c>
      <c r="AW62" t="s">
        <v>44</v>
      </c>
      <c r="AX62" s="524" t="s">
        <v>16204</v>
      </c>
      <c r="AY62" s="524" t="s">
        <v>16205</v>
      </c>
    </row>
    <row r="63" spans="1:51" x14ac:dyDescent="0.25">
      <c r="A63">
        <v>62</v>
      </c>
      <c r="B63" t="s">
        <v>19697</v>
      </c>
      <c r="C63" t="s">
        <v>16100</v>
      </c>
      <c r="D63" t="s">
        <v>16152</v>
      </c>
      <c r="E63" t="s">
        <v>735</v>
      </c>
      <c r="F63" t="s">
        <v>3086</v>
      </c>
      <c r="G63" t="s">
        <v>19697</v>
      </c>
      <c r="H63" t="s">
        <v>15870</v>
      </c>
      <c r="I63" t="s">
        <v>1462</v>
      </c>
      <c r="J63" t="s">
        <v>44</v>
      </c>
      <c r="K63" t="s">
        <v>15850</v>
      </c>
      <c r="L63" t="s">
        <v>19697</v>
      </c>
      <c r="M63" t="s">
        <v>19697</v>
      </c>
      <c r="N63">
        <v>4.1475489999999997</v>
      </c>
      <c r="O63" t="s">
        <v>14</v>
      </c>
      <c r="P63" t="s">
        <v>16206</v>
      </c>
      <c r="Q63" t="s">
        <v>19697</v>
      </c>
      <c r="R63" t="s">
        <v>19697</v>
      </c>
      <c r="S63" t="s">
        <v>14</v>
      </c>
      <c r="T63" t="s">
        <v>44</v>
      </c>
      <c r="U63" t="s">
        <v>14</v>
      </c>
      <c r="W63" s="339" t="str">
        <f>IF(AND(U63="no",V63&gt;'SDG13'!$A$7,V63&lt;'SDG13'!$B$18),'SDG13'!$B$18-V63,"")</f>
        <v/>
      </c>
      <c r="X63" t="s">
        <v>44</v>
      </c>
      <c r="Y63" t="s">
        <v>44</v>
      </c>
      <c r="Z63" t="s">
        <v>44</v>
      </c>
      <c r="AA63" t="s">
        <v>44</v>
      </c>
      <c r="AB63" t="s">
        <v>15872</v>
      </c>
      <c r="AC63" t="s">
        <v>17</v>
      </c>
      <c r="AD63" t="s">
        <v>44</v>
      </c>
      <c r="AE63" t="s">
        <v>44</v>
      </c>
      <c r="AF63" t="s">
        <v>14</v>
      </c>
      <c r="AG63" t="s">
        <v>44</v>
      </c>
      <c r="AH63" s="339" t="str">
        <f t="shared" si="0"/>
        <v>NA</v>
      </c>
      <c r="AI63" t="s">
        <v>44</v>
      </c>
      <c r="AJ63" t="s">
        <v>17</v>
      </c>
      <c r="AK63" t="s">
        <v>44</v>
      </c>
      <c r="AL63" t="s">
        <v>44</v>
      </c>
      <c r="AM63" t="s">
        <v>13381</v>
      </c>
      <c r="AN63" t="s">
        <v>44</v>
      </c>
      <c r="AO63">
        <v>1</v>
      </c>
      <c r="AP63">
        <v>1</v>
      </c>
      <c r="AQ63">
        <v>0</v>
      </c>
      <c r="AR63" t="s">
        <v>44</v>
      </c>
      <c r="AS63" t="s">
        <v>14</v>
      </c>
      <c r="AT63" t="s">
        <v>13383</v>
      </c>
      <c r="AU63" t="s">
        <v>44</v>
      </c>
      <c r="AV63" t="s">
        <v>44</v>
      </c>
      <c r="AW63" s="524" t="s">
        <v>16207</v>
      </c>
      <c r="AX63" s="524" t="s">
        <v>16208</v>
      </c>
      <c r="AY63" s="524" t="s">
        <v>16209</v>
      </c>
    </row>
    <row r="64" spans="1:51" x14ac:dyDescent="0.25">
      <c r="A64">
        <v>63</v>
      </c>
      <c r="B64" t="s">
        <v>19697</v>
      </c>
      <c r="C64" t="s">
        <v>16210</v>
      </c>
      <c r="D64" t="s">
        <v>16152</v>
      </c>
      <c r="E64" t="s">
        <v>735</v>
      </c>
      <c r="F64" t="s">
        <v>1985</v>
      </c>
      <c r="G64" t="s">
        <v>19697</v>
      </c>
      <c r="H64" t="s">
        <v>15901</v>
      </c>
      <c r="I64" t="s">
        <v>1462</v>
      </c>
      <c r="J64" t="s">
        <v>44</v>
      </c>
      <c r="K64" t="s">
        <v>15850</v>
      </c>
      <c r="L64" t="s">
        <v>19697</v>
      </c>
      <c r="M64" t="s">
        <v>19697</v>
      </c>
      <c r="N64">
        <v>8.9022279999999991</v>
      </c>
      <c r="O64" t="s">
        <v>14</v>
      </c>
      <c r="P64" t="s">
        <v>16211</v>
      </c>
      <c r="Q64" t="s">
        <v>19697</v>
      </c>
      <c r="R64" t="s">
        <v>19697</v>
      </c>
      <c r="S64" t="s">
        <v>14</v>
      </c>
      <c r="T64" t="s">
        <v>44</v>
      </c>
      <c r="U64" t="s">
        <v>17</v>
      </c>
      <c r="V64" t="s">
        <v>16212</v>
      </c>
      <c r="W64" s="339" t="str">
        <f>IF(AND(U64="no",V64&gt;'SDG13'!$A$7,V64&lt;'SDG13'!$B$18),'SDG13'!$B$18-V64,"")</f>
        <v/>
      </c>
      <c r="X64" t="s">
        <v>442</v>
      </c>
      <c r="Y64" t="s">
        <v>44</v>
      </c>
      <c r="Z64" t="s">
        <v>17</v>
      </c>
      <c r="AA64" t="s">
        <v>44</v>
      </c>
      <c r="AB64" t="s">
        <v>44</v>
      </c>
      <c r="AC64" t="s">
        <v>44</v>
      </c>
      <c r="AD64" t="s">
        <v>44</v>
      </c>
      <c r="AE64" t="s">
        <v>44</v>
      </c>
      <c r="AF64" t="s">
        <v>44</v>
      </c>
      <c r="AG64" t="s">
        <v>44</v>
      </c>
      <c r="AH64" s="339" t="str">
        <f t="shared" si="0"/>
        <v/>
      </c>
      <c r="AI64" t="s">
        <v>44</v>
      </c>
      <c r="AJ64" t="s">
        <v>44</v>
      </c>
      <c r="AK64" t="s">
        <v>44</v>
      </c>
      <c r="AL64" t="s">
        <v>44</v>
      </c>
      <c r="AM64" t="s">
        <v>15907</v>
      </c>
      <c r="AN64" t="s">
        <v>44</v>
      </c>
      <c r="AO64">
        <v>1</v>
      </c>
      <c r="AP64">
        <v>0</v>
      </c>
      <c r="AQ64">
        <v>0</v>
      </c>
      <c r="AR64" t="s">
        <v>44</v>
      </c>
      <c r="AS64" t="s">
        <v>44</v>
      </c>
      <c r="AT64" t="s">
        <v>44</v>
      </c>
      <c r="AU64" t="s">
        <v>44</v>
      </c>
      <c r="AV64" t="s">
        <v>44</v>
      </c>
      <c r="AW64" t="s">
        <v>44</v>
      </c>
      <c r="AX64" s="524" t="s">
        <v>16213</v>
      </c>
      <c r="AY64" s="524" t="s">
        <v>16214</v>
      </c>
    </row>
    <row r="65" spans="1:51" x14ac:dyDescent="0.25">
      <c r="A65">
        <v>64</v>
      </c>
      <c r="B65" t="s">
        <v>19697</v>
      </c>
      <c r="C65" t="s">
        <v>16215</v>
      </c>
      <c r="D65" t="s">
        <v>16152</v>
      </c>
      <c r="E65" t="s">
        <v>735</v>
      </c>
      <c r="F65" t="s">
        <v>13266</v>
      </c>
      <c r="G65" t="s">
        <v>19697</v>
      </c>
      <c r="H65" t="s">
        <v>15901</v>
      </c>
      <c r="I65" t="s">
        <v>16216</v>
      </c>
      <c r="J65" t="s">
        <v>44</v>
      </c>
      <c r="K65" t="s">
        <v>381</v>
      </c>
      <c r="L65" t="s">
        <v>19697</v>
      </c>
      <c r="M65" t="s">
        <v>19697</v>
      </c>
      <c r="N65">
        <v>0.82935999999999999</v>
      </c>
      <c r="O65" t="s">
        <v>14</v>
      </c>
      <c r="P65" t="s">
        <v>16217</v>
      </c>
      <c r="Q65" t="s">
        <v>19697</v>
      </c>
      <c r="R65" t="s">
        <v>19697</v>
      </c>
      <c r="S65" t="s">
        <v>14</v>
      </c>
      <c r="T65" t="s">
        <v>44</v>
      </c>
      <c r="U65" t="s">
        <v>14</v>
      </c>
      <c r="W65" s="339" t="str">
        <f>IF(AND(U65="no",V65&gt;'SDG13'!$A$7,V65&lt;'SDG13'!$B$18),'SDG13'!$B$18-V65,"")</f>
        <v/>
      </c>
      <c r="X65" t="s">
        <v>44</v>
      </c>
      <c r="Y65" t="s">
        <v>44</v>
      </c>
      <c r="Z65" t="s">
        <v>44</v>
      </c>
      <c r="AA65" t="s">
        <v>44</v>
      </c>
      <c r="AB65" t="s">
        <v>1463</v>
      </c>
      <c r="AC65" t="s">
        <v>14</v>
      </c>
      <c r="AD65" t="s">
        <v>1487</v>
      </c>
      <c r="AE65" t="s">
        <v>44</v>
      </c>
      <c r="AF65" t="s">
        <v>14</v>
      </c>
      <c r="AG65" t="s">
        <v>44</v>
      </c>
      <c r="AH65" s="339" t="str">
        <f t="shared" si="0"/>
        <v>NA</v>
      </c>
      <c r="AI65" t="s">
        <v>44</v>
      </c>
      <c r="AJ65" t="s">
        <v>14</v>
      </c>
      <c r="AK65" t="s">
        <v>16218</v>
      </c>
      <c r="AL65" t="s">
        <v>16219</v>
      </c>
      <c r="AM65" t="s">
        <v>13377</v>
      </c>
      <c r="AN65" t="s">
        <v>44</v>
      </c>
      <c r="AO65">
        <v>1</v>
      </c>
      <c r="AP65">
        <v>0</v>
      </c>
      <c r="AQ65">
        <v>0</v>
      </c>
      <c r="AR65" t="s">
        <v>44</v>
      </c>
      <c r="AS65" t="s">
        <v>14</v>
      </c>
      <c r="AT65" t="s">
        <v>13383</v>
      </c>
      <c r="AU65" t="s">
        <v>44</v>
      </c>
      <c r="AV65" t="s">
        <v>44</v>
      </c>
      <c r="AW65" s="524" t="s">
        <v>16220</v>
      </c>
      <c r="AX65" s="524" t="s">
        <v>16221</v>
      </c>
      <c r="AY65" s="524" t="s">
        <v>16222</v>
      </c>
    </row>
    <row r="66" spans="1:51" x14ac:dyDescent="0.25">
      <c r="A66">
        <v>65</v>
      </c>
      <c r="B66" t="s">
        <v>19697</v>
      </c>
      <c r="C66" t="s">
        <v>14275</v>
      </c>
      <c r="D66" t="s">
        <v>16152</v>
      </c>
      <c r="E66" t="s">
        <v>735</v>
      </c>
      <c r="F66" t="s">
        <v>11263</v>
      </c>
      <c r="G66" t="s">
        <v>19697</v>
      </c>
      <c r="H66" t="s">
        <v>15929</v>
      </c>
      <c r="I66" t="s">
        <v>1462</v>
      </c>
      <c r="J66" t="s">
        <v>44</v>
      </c>
      <c r="K66" t="s">
        <v>376</v>
      </c>
      <c r="L66" t="s">
        <v>19697</v>
      </c>
      <c r="M66" t="s">
        <v>19697</v>
      </c>
      <c r="N66">
        <v>6.7784579999999997</v>
      </c>
      <c r="O66" t="s">
        <v>14</v>
      </c>
      <c r="P66" t="s">
        <v>16223</v>
      </c>
      <c r="Q66" t="s">
        <v>19697</v>
      </c>
      <c r="R66" t="s">
        <v>19697</v>
      </c>
      <c r="S66" t="s">
        <v>14</v>
      </c>
      <c r="T66" t="s">
        <v>44</v>
      </c>
      <c r="U66" t="s">
        <v>14</v>
      </c>
      <c r="W66" s="339" t="str">
        <f>IF(AND(U66="no",V66&gt;'SDG13'!$A$7,V66&lt;'SDG13'!$B$18),'SDG13'!$B$18-V66,"")</f>
        <v/>
      </c>
      <c r="X66" t="s">
        <v>44</v>
      </c>
      <c r="Y66" t="s">
        <v>44</v>
      </c>
      <c r="Z66" t="s">
        <v>44</v>
      </c>
      <c r="AA66" t="s">
        <v>44</v>
      </c>
      <c r="AB66" t="s">
        <v>15872</v>
      </c>
      <c r="AC66" t="s">
        <v>17</v>
      </c>
      <c r="AD66" t="s">
        <v>44</v>
      </c>
      <c r="AE66" t="s">
        <v>44</v>
      </c>
      <c r="AF66" t="s">
        <v>14</v>
      </c>
      <c r="AG66" t="s">
        <v>44</v>
      </c>
      <c r="AH66" s="339" t="str">
        <f t="shared" ref="AH66:AH129" si="1">IF(U66="yes",AG66,"")</f>
        <v>NA</v>
      </c>
      <c r="AI66" t="s">
        <v>44</v>
      </c>
      <c r="AJ66" t="s">
        <v>17</v>
      </c>
      <c r="AK66" t="s">
        <v>44</v>
      </c>
      <c r="AL66" t="s">
        <v>44</v>
      </c>
      <c r="AM66" t="s">
        <v>13377</v>
      </c>
      <c r="AN66" t="s">
        <v>44</v>
      </c>
      <c r="AO66">
        <v>1</v>
      </c>
      <c r="AP66">
        <v>0</v>
      </c>
      <c r="AQ66">
        <v>0</v>
      </c>
      <c r="AR66" t="s">
        <v>44</v>
      </c>
      <c r="AS66" t="s">
        <v>14</v>
      </c>
      <c r="AT66" t="s">
        <v>13389</v>
      </c>
      <c r="AU66" t="s">
        <v>44</v>
      </c>
      <c r="AV66" t="s">
        <v>44</v>
      </c>
      <c r="AW66" s="524" t="s">
        <v>16224</v>
      </c>
      <c r="AX66" s="524" t="s">
        <v>16225</v>
      </c>
      <c r="AY66" s="524" t="s">
        <v>16226</v>
      </c>
    </row>
    <row r="67" spans="1:51" x14ac:dyDescent="0.25">
      <c r="A67">
        <v>66</v>
      </c>
      <c r="B67" t="s">
        <v>19697</v>
      </c>
      <c r="C67" t="s">
        <v>16094</v>
      </c>
      <c r="D67" t="s">
        <v>16152</v>
      </c>
      <c r="E67" t="s">
        <v>735</v>
      </c>
      <c r="F67" t="s">
        <v>4192</v>
      </c>
      <c r="G67" t="s">
        <v>19697</v>
      </c>
      <c r="H67" t="s">
        <v>15929</v>
      </c>
      <c r="I67" t="s">
        <v>1462</v>
      </c>
      <c r="J67" t="s">
        <v>44</v>
      </c>
      <c r="K67" t="s">
        <v>13239</v>
      </c>
      <c r="L67" t="s">
        <v>19697</v>
      </c>
      <c r="M67" t="s">
        <v>19697</v>
      </c>
      <c r="N67">
        <v>2.3313760000000001</v>
      </c>
      <c r="O67" t="s">
        <v>14</v>
      </c>
      <c r="P67" t="s">
        <v>16227</v>
      </c>
      <c r="Q67" t="s">
        <v>19697</v>
      </c>
      <c r="R67" t="s">
        <v>19697</v>
      </c>
      <c r="S67" t="s">
        <v>14</v>
      </c>
      <c r="T67" t="s">
        <v>44</v>
      </c>
      <c r="U67" t="s">
        <v>14</v>
      </c>
      <c r="W67" s="339" t="str">
        <f>IF(AND(U67="no",V67&gt;'SDG13'!$A$7,V67&lt;'SDG13'!$B$18),'SDG13'!$B$18-V67,"")</f>
        <v/>
      </c>
      <c r="X67" t="s">
        <v>44</v>
      </c>
      <c r="Y67" t="s">
        <v>44</v>
      </c>
      <c r="Z67" t="s">
        <v>44</v>
      </c>
      <c r="AA67" t="s">
        <v>44</v>
      </c>
      <c r="AB67" t="s">
        <v>15872</v>
      </c>
      <c r="AC67" t="s">
        <v>17</v>
      </c>
      <c r="AD67" t="s">
        <v>44</v>
      </c>
      <c r="AE67" t="s">
        <v>44</v>
      </c>
      <c r="AF67" t="s">
        <v>14</v>
      </c>
      <c r="AG67" t="s">
        <v>44</v>
      </c>
      <c r="AH67" s="339" t="str">
        <f t="shared" si="1"/>
        <v>NA</v>
      </c>
      <c r="AI67" t="s">
        <v>44</v>
      </c>
      <c r="AJ67" t="s">
        <v>17</v>
      </c>
      <c r="AK67" t="s">
        <v>44</v>
      </c>
      <c r="AL67" t="s">
        <v>44</v>
      </c>
      <c r="AM67" t="s">
        <v>13377</v>
      </c>
      <c r="AN67" t="s">
        <v>44</v>
      </c>
      <c r="AO67">
        <v>1</v>
      </c>
      <c r="AP67">
        <v>0</v>
      </c>
      <c r="AQ67">
        <v>0</v>
      </c>
      <c r="AR67" t="s">
        <v>44</v>
      </c>
      <c r="AS67" t="s">
        <v>14</v>
      </c>
      <c r="AT67" t="s">
        <v>13383</v>
      </c>
      <c r="AU67" t="s">
        <v>44</v>
      </c>
      <c r="AV67" t="s">
        <v>44</v>
      </c>
      <c r="AW67" s="524" t="s">
        <v>16228</v>
      </c>
      <c r="AX67" s="524" t="s">
        <v>16229</v>
      </c>
      <c r="AY67" s="524" t="s">
        <v>16230</v>
      </c>
    </row>
    <row r="68" spans="1:51" x14ac:dyDescent="0.25">
      <c r="A68">
        <v>67</v>
      </c>
      <c r="B68" t="s">
        <v>19697</v>
      </c>
      <c r="C68" t="s">
        <v>16231</v>
      </c>
      <c r="D68" t="s">
        <v>16152</v>
      </c>
      <c r="E68" t="s">
        <v>717</v>
      </c>
      <c r="F68" t="s">
        <v>10698</v>
      </c>
      <c r="G68" t="s">
        <v>19697</v>
      </c>
      <c r="H68" t="s">
        <v>15889</v>
      </c>
      <c r="I68" t="s">
        <v>1462</v>
      </c>
      <c r="J68" t="s">
        <v>44</v>
      </c>
      <c r="K68" t="s">
        <v>371</v>
      </c>
      <c r="L68" t="s">
        <v>19697</v>
      </c>
      <c r="M68" t="s">
        <v>19697</v>
      </c>
      <c r="N68">
        <v>5.9577119999999999</v>
      </c>
      <c r="O68" t="s">
        <v>14</v>
      </c>
      <c r="P68" t="s">
        <v>16232</v>
      </c>
      <c r="Q68" t="s">
        <v>19697</v>
      </c>
      <c r="R68" t="s">
        <v>19697</v>
      </c>
      <c r="S68" t="s">
        <v>14</v>
      </c>
      <c r="T68" t="s">
        <v>44</v>
      </c>
      <c r="U68" t="s">
        <v>14</v>
      </c>
      <c r="W68" s="339" t="str">
        <f>IF(AND(U68="no",V68&gt;'SDG13'!$A$7,V68&lt;'SDG13'!$B$18),'SDG13'!$B$18-V68,"")</f>
        <v/>
      </c>
      <c r="X68" t="s">
        <v>44</v>
      </c>
      <c r="Y68" t="s">
        <v>44</v>
      </c>
      <c r="Z68" t="s">
        <v>44</v>
      </c>
      <c r="AA68" t="s">
        <v>44</v>
      </c>
      <c r="AB68" t="s">
        <v>1463</v>
      </c>
      <c r="AC68" t="s">
        <v>17</v>
      </c>
      <c r="AD68" t="s">
        <v>44</v>
      </c>
      <c r="AE68" t="s">
        <v>44</v>
      </c>
      <c r="AF68" t="s">
        <v>14</v>
      </c>
      <c r="AG68" t="s">
        <v>44</v>
      </c>
      <c r="AH68" s="339" t="str">
        <f t="shared" si="1"/>
        <v>NA</v>
      </c>
      <c r="AI68" t="s">
        <v>44</v>
      </c>
      <c r="AJ68" t="s">
        <v>17</v>
      </c>
      <c r="AK68" t="s">
        <v>44</v>
      </c>
      <c r="AL68" t="s">
        <v>44</v>
      </c>
      <c r="AM68" t="s">
        <v>1464</v>
      </c>
      <c r="AN68" t="s">
        <v>44</v>
      </c>
      <c r="AO68" t="s">
        <v>44</v>
      </c>
      <c r="AP68" t="s">
        <v>44</v>
      </c>
      <c r="AQ68" t="s">
        <v>44</v>
      </c>
      <c r="AR68" t="s">
        <v>44</v>
      </c>
      <c r="AS68" t="s">
        <v>14</v>
      </c>
      <c r="AT68" t="s">
        <v>13389</v>
      </c>
      <c r="AU68" t="s">
        <v>44</v>
      </c>
      <c r="AV68" t="s">
        <v>44</v>
      </c>
      <c r="AW68" s="524" t="s">
        <v>16233</v>
      </c>
      <c r="AY68" s="524" t="s">
        <v>16234</v>
      </c>
    </row>
    <row r="69" spans="1:51" x14ac:dyDescent="0.25">
      <c r="A69">
        <v>68</v>
      </c>
      <c r="B69" t="s">
        <v>19697</v>
      </c>
      <c r="C69" t="s">
        <v>16235</v>
      </c>
      <c r="D69" t="s">
        <v>16152</v>
      </c>
      <c r="E69" t="s">
        <v>735</v>
      </c>
      <c r="F69" t="s">
        <v>8748</v>
      </c>
      <c r="G69" t="s">
        <v>19697</v>
      </c>
      <c r="H69" t="s">
        <v>15889</v>
      </c>
      <c r="I69" t="s">
        <v>1462</v>
      </c>
      <c r="J69" t="s">
        <v>44</v>
      </c>
      <c r="K69" t="s">
        <v>371</v>
      </c>
      <c r="L69" t="s">
        <v>19697</v>
      </c>
      <c r="M69" t="s">
        <v>19697</v>
      </c>
      <c r="N69">
        <v>0.799288</v>
      </c>
      <c r="O69" t="s">
        <v>14</v>
      </c>
      <c r="P69" t="s">
        <v>16236</v>
      </c>
      <c r="Q69" t="s">
        <v>19697</v>
      </c>
      <c r="R69" t="s">
        <v>19697</v>
      </c>
      <c r="S69" t="s">
        <v>14</v>
      </c>
      <c r="T69" t="s">
        <v>44</v>
      </c>
      <c r="U69" t="s">
        <v>14</v>
      </c>
      <c r="W69" s="339" t="str">
        <f>IF(AND(U69="no",V69&gt;'SDG13'!$A$7,V69&lt;'SDG13'!$B$18),'SDG13'!$B$18-V69,"")</f>
        <v/>
      </c>
      <c r="X69" t="s">
        <v>44</v>
      </c>
      <c r="Y69" t="s">
        <v>44</v>
      </c>
      <c r="Z69" t="s">
        <v>44</v>
      </c>
      <c r="AA69" t="s">
        <v>44</v>
      </c>
      <c r="AB69" t="s">
        <v>1463</v>
      </c>
      <c r="AC69" t="s">
        <v>14</v>
      </c>
      <c r="AD69" t="s">
        <v>1468</v>
      </c>
      <c r="AE69" t="s">
        <v>44</v>
      </c>
      <c r="AF69" t="s">
        <v>17</v>
      </c>
      <c r="AG69">
        <v>5</v>
      </c>
      <c r="AH69" s="339">
        <f t="shared" si="1"/>
        <v>5</v>
      </c>
      <c r="AI69" t="s">
        <v>16237</v>
      </c>
      <c r="AJ69" t="s">
        <v>44</v>
      </c>
      <c r="AK69" t="s">
        <v>44</v>
      </c>
      <c r="AL69" t="s">
        <v>44</v>
      </c>
      <c r="AM69" t="s">
        <v>13379</v>
      </c>
      <c r="AN69" t="s">
        <v>44</v>
      </c>
      <c r="AO69">
        <v>1</v>
      </c>
      <c r="AP69">
        <v>0</v>
      </c>
      <c r="AQ69">
        <v>1</v>
      </c>
      <c r="AR69" t="s">
        <v>44</v>
      </c>
      <c r="AS69" t="s">
        <v>14</v>
      </c>
      <c r="AT69" t="s">
        <v>13383</v>
      </c>
      <c r="AU69" t="s">
        <v>44</v>
      </c>
      <c r="AV69" t="s">
        <v>44</v>
      </c>
      <c r="AW69" s="524" t="s">
        <v>16238</v>
      </c>
      <c r="AX69" s="524" t="s">
        <v>16239</v>
      </c>
      <c r="AY69" s="524" t="s">
        <v>16240</v>
      </c>
    </row>
    <row r="70" spans="1:51" x14ac:dyDescent="0.25">
      <c r="A70">
        <v>69</v>
      </c>
      <c r="B70" t="s">
        <v>19697</v>
      </c>
      <c r="C70" t="s">
        <v>16241</v>
      </c>
      <c r="D70" t="s">
        <v>16152</v>
      </c>
      <c r="E70" t="s">
        <v>735</v>
      </c>
      <c r="F70" t="s">
        <v>7105</v>
      </c>
      <c r="G70" t="s">
        <v>19697</v>
      </c>
      <c r="H70" t="s">
        <v>15967</v>
      </c>
      <c r="I70" t="s">
        <v>1462</v>
      </c>
      <c r="J70" t="s">
        <v>44</v>
      </c>
      <c r="K70" t="s">
        <v>733</v>
      </c>
      <c r="L70" t="s">
        <v>19697</v>
      </c>
      <c r="M70" t="s">
        <v>19697</v>
      </c>
      <c r="N70">
        <v>1.2361679999999999</v>
      </c>
      <c r="O70" t="s">
        <v>14</v>
      </c>
      <c r="P70" t="s">
        <v>16242</v>
      </c>
      <c r="Q70" t="s">
        <v>19697</v>
      </c>
      <c r="R70" t="s">
        <v>19697</v>
      </c>
      <c r="S70" t="s">
        <v>14</v>
      </c>
      <c r="T70" t="s">
        <v>44</v>
      </c>
      <c r="U70" t="s">
        <v>14</v>
      </c>
      <c r="W70" s="339" t="str">
        <f>IF(AND(U70="no",V70&gt;'SDG13'!$A$7,V70&lt;'SDG13'!$B$18),'SDG13'!$B$18-V70,"")</f>
        <v/>
      </c>
      <c r="X70" t="s">
        <v>44</v>
      </c>
      <c r="Y70" t="s">
        <v>44</v>
      </c>
      <c r="Z70" t="s">
        <v>44</v>
      </c>
      <c r="AA70" t="s">
        <v>44</v>
      </c>
      <c r="AB70" t="s">
        <v>15872</v>
      </c>
      <c r="AC70" t="s">
        <v>14</v>
      </c>
      <c r="AD70" t="s">
        <v>1468</v>
      </c>
      <c r="AE70" t="s">
        <v>44</v>
      </c>
      <c r="AF70" t="s">
        <v>14</v>
      </c>
      <c r="AG70" t="s">
        <v>44</v>
      </c>
      <c r="AH70" s="339" t="str">
        <f t="shared" si="1"/>
        <v>NA</v>
      </c>
      <c r="AI70" t="s">
        <v>44</v>
      </c>
      <c r="AJ70" t="s">
        <v>14</v>
      </c>
      <c r="AK70" t="s">
        <v>16243</v>
      </c>
      <c r="AL70" t="s">
        <v>16244</v>
      </c>
      <c r="AM70" t="s">
        <v>13379</v>
      </c>
      <c r="AN70" t="s">
        <v>44</v>
      </c>
      <c r="AO70">
        <v>1</v>
      </c>
      <c r="AP70">
        <v>0</v>
      </c>
      <c r="AQ70">
        <v>1</v>
      </c>
      <c r="AR70" t="s">
        <v>44</v>
      </c>
      <c r="AS70" t="s">
        <v>14</v>
      </c>
      <c r="AT70" t="s">
        <v>13383</v>
      </c>
      <c r="AU70" t="s">
        <v>44</v>
      </c>
      <c r="AV70" t="s">
        <v>44</v>
      </c>
      <c r="AW70" s="524" t="s">
        <v>16245</v>
      </c>
      <c r="AX70" s="524" t="s">
        <v>16246</v>
      </c>
      <c r="AY70" s="524" t="s">
        <v>16247</v>
      </c>
    </row>
    <row r="71" spans="1:51" x14ac:dyDescent="0.25">
      <c r="A71">
        <v>70</v>
      </c>
      <c r="B71" t="s">
        <v>19697</v>
      </c>
      <c r="C71" t="s">
        <v>16248</v>
      </c>
      <c r="D71" t="s">
        <v>16152</v>
      </c>
      <c r="E71" t="s">
        <v>735</v>
      </c>
      <c r="F71" t="s">
        <v>6386</v>
      </c>
      <c r="G71" t="s">
        <v>19697</v>
      </c>
      <c r="H71" t="s">
        <v>15967</v>
      </c>
      <c r="I71" t="s">
        <v>1462</v>
      </c>
      <c r="J71" t="s">
        <v>44</v>
      </c>
      <c r="K71" t="s">
        <v>733</v>
      </c>
      <c r="L71" t="s">
        <v>19697</v>
      </c>
      <c r="M71" t="s">
        <v>19697</v>
      </c>
      <c r="N71">
        <v>4.6155920000000004</v>
      </c>
      <c r="O71" t="s">
        <v>14</v>
      </c>
      <c r="P71" t="s">
        <v>16249</v>
      </c>
      <c r="Q71" t="s">
        <v>19697</v>
      </c>
      <c r="R71" t="s">
        <v>19697</v>
      </c>
      <c r="S71" t="s">
        <v>14</v>
      </c>
      <c r="T71" t="s">
        <v>44</v>
      </c>
      <c r="U71" t="s">
        <v>14</v>
      </c>
      <c r="W71" s="339" t="str">
        <f>IF(AND(U71="no",V71&gt;'SDG13'!$A$7,V71&lt;'SDG13'!$B$18),'SDG13'!$B$18-V71,"")</f>
        <v/>
      </c>
      <c r="X71" t="s">
        <v>44</v>
      </c>
      <c r="Y71" t="s">
        <v>44</v>
      </c>
      <c r="Z71" t="s">
        <v>44</v>
      </c>
      <c r="AA71" t="s">
        <v>44</v>
      </c>
      <c r="AB71" t="s">
        <v>15872</v>
      </c>
      <c r="AC71" t="s">
        <v>14</v>
      </c>
      <c r="AD71" t="s">
        <v>1487</v>
      </c>
      <c r="AE71" t="s">
        <v>44</v>
      </c>
      <c r="AF71" t="s">
        <v>14</v>
      </c>
      <c r="AG71" t="s">
        <v>44</v>
      </c>
      <c r="AH71" s="339" t="str">
        <f t="shared" si="1"/>
        <v>NA</v>
      </c>
      <c r="AI71" t="s">
        <v>44</v>
      </c>
      <c r="AJ71" t="s">
        <v>17</v>
      </c>
      <c r="AK71" t="s">
        <v>44</v>
      </c>
      <c r="AL71" t="s">
        <v>44</v>
      </c>
      <c r="AM71" t="s">
        <v>13377</v>
      </c>
      <c r="AN71" t="s">
        <v>44</v>
      </c>
      <c r="AO71">
        <v>1</v>
      </c>
      <c r="AP71">
        <v>0</v>
      </c>
      <c r="AQ71">
        <v>0</v>
      </c>
      <c r="AR71" t="s">
        <v>44</v>
      </c>
      <c r="AS71" t="s">
        <v>14</v>
      </c>
      <c r="AT71" t="s">
        <v>13389</v>
      </c>
      <c r="AU71" t="s">
        <v>44</v>
      </c>
      <c r="AV71" t="s">
        <v>44</v>
      </c>
      <c r="AW71" s="524" t="s">
        <v>16250</v>
      </c>
      <c r="AX71" s="524" t="s">
        <v>16251</v>
      </c>
      <c r="AY71" s="524" t="s">
        <v>16252</v>
      </c>
    </row>
    <row r="72" spans="1:51" x14ac:dyDescent="0.25">
      <c r="A72">
        <v>71</v>
      </c>
      <c r="B72" t="s">
        <v>19697</v>
      </c>
      <c r="C72" t="s">
        <v>16253</v>
      </c>
      <c r="D72" t="s">
        <v>16152</v>
      </c>
      <c r="E72" t="s">
        <v>717</v>
      </c>
      <c r="F72" t="s">
        <v>8327</v>
      </c>
      <c r="G72" t="s">
        <v>19697</v>
      </c>
      <c r="H72" t="s">
        <v>15991</v>
      </c>
      <c r="I72" t="s">
        <v>1462</v>
      </c>
      <c r="J72" t="s">
        <v>44</v>
      </c>
      <c r="K72" t="s">
        <v>371</v>
      </c>
      <c r="L72" t="s">
        <v>19697</v>
      </c>
      <c r="M72" t="s">
        <v>19697</v>
      </c>
      <c r="N72">
        <v>1.200574</v>
      </c>
      <c r="O72" t="s">
        <v>14</v>
      </c>
      <c r="P72" t="s">
        <v>16254</v>
      </c>
      <c r="Q72" t="s">
        <v>19697</v>
      </c>
      <c r="R72" t="s">
        <v>19697</v>
      </c>
      <c r="S72" t="s">
        <v>14</v>
      </c>
      <c r="T72" t="s">
        <v>44</v>
      </c>
      <c r="U72" t="s">
        <v>14</v>
      </c>
      <c r="W72" s="339" t="str">
        <f>IF(AND(U72="no",V72&gt;'SDG13'!$A$7,V72&lt;'SDG13'!$B$18),'SDG13'!$B$18-V72,"")</f>
        <v/>
      </c>
      <c r="X72" t="s">
        <v>44</v>
      </c>
      <c r="Y72" t="s">
        <v>44</v>
      </c>
      <c r="Z72" t="s">
        <v>44</v>
      </c>
      <c r="AA72" t="s">
        <v>44</v>
      </c>
      <c r="AB72" t="s">
        <v>1463</v>
      </c>
      <c r="AC72" t="s">
        <v>17</v>
      </c>
      <c r="AD72" t="s">
        <v>44</v>
      </c>
      <c r="AE72" t="s">
        <v>44</v>
      </c>
      <c r="AF72" t="s">
        <v>14</v>
      </c>
      <c r="AG72" t="s">
        <v>44</v>
      </c>
      <c r="AH72" s="339" t="str">
        <f t="shared" si="1"/>
        <v>NA</v>
      </c>
      <c r="AI72" t="s">
        <v>44</v>
      </c>
      <c r="AJ72" t="s">
        <v>17</v>
      </c>
      <c r="AK72" t="s">
        <v>44</v>
      </c>
      <c r="AL72" t="s">
        <v>44</v>
      </c>
      <c r="AM72" t="s">
        <v>13377</v>
      </c>
      <c r="AN72" t="s">
        <v>44</v>
      </c>
      <c r="AO72">
        <v>1</v>
      </c>
      <c r="AP72">
        <v>0</v>
      </c>
      <c r="AQ72">
        <v>0</v>
      </c>
      <c r="AR72" t="s">
        <v>44</v>
      </c>
      <c r="AS72" t="s">
        <v>14</v>
      </c>
      <c r="AT72" t="s">
        <v>13389</v>
      </c>
      <c r="AU72" t="s">
        <v>44</v>
      </c>
      <c r="AV72" t="s">
        <v>44</v>
      </c>
      <c r="AW72" s="524" t="s">
        <v>16255</v>
      </c>
      <c r="AX72" s="524" t="s">
        <v>16256</v>
      </c>
      <c r="AY72" s="524" t="s">
        <v>16257</v>
      </c>
    </row>
    <row r="73" spans="1:51" x14ac:dyDescent="0.25">
      <c r="A73">
        <v>72</v>
      </c>
      <c r="B73" t="s">
        <v>19697</v>
      </c>
      <c r="C73" t="s">
        <v>16258</v>
      </c>
      <c r="D73" t="s">
        <v>16152</v>
      </c>
      <c r="E73" t="s">
        <v>735</v>
      </c>
      <c r="F73" t="s">
        <v>11116</v>
      </c>
      <c r="G73" t="s">
        <v>19697</v>
      </c>
      <c r="H73" t="s">
        <v>15991</v>
      </c>
      <c r="I73" t="s">
        <v>1462</v>
      </c>
      <c r="J73" t="s">
        <v>44</v>
      </c>
      <c r="K73" t="s">
        <v>733</v>
      </c>
      <c r="L73" t="s">
        <v>19697</v>
      </c>
      <c r="M73" t="s">
        <v>19697</v>
      </c>
      <c r="N73">
        <v>3.4109569999999998</v>
      </c>
      <c r="O73" t="s">
        <v>14</v>
      </c>
      <c r="P73" t="s">
        <v>16259</v>
      </c>
      <c r="Q73" t="s">
        <v>19697</v>
      </c>
      <c r="R73" t="s">
        <v>19697</v>
      </c>
      <c r="S73" t="s">
        <v>14</v>
      </c>
      <c r="T73" t="s">
        <v>44</v>
      </c>
      <c r="U73" t="s">
        <v>14</v>
      </c>
      <c r="W73" s="339" t="str">
        <f>IF(AND(U73="no",V73&gt;'SDG13'!$A$7,V73&lt;'SDG13'!$B$18),'SDG13'!$B$18-V73,"")</f>
        <v/>
      </c>
      <c r="X73" t="s">
        <v>44</v>
      </c>
      <c r="Y73" t="s">
        <v>44</v>
      </c>
      <c r="Z73" t="s">
        <v>44</v>
      </c>
      <c r="AA73" t="s">
        <v>44</v>
      </c>
      <c r="AB73" t="s">
        <v>1463</v>
      </c>
      <c r="AC73" t="s">
        <v>17</v>
      </c>
      <c r="AD73" t="s">
        <v>44</v>
      </c>
      <c r="AE73" t="s">
        <v>44</v>
      </c>
      <c r="AF73" t="s">
        <v>14</v>
      </c>
      <c r="AG73" t="s">
        <v>44</v>
      </c>
      <c r="AH73" s="339" t="str">
        <f t="shared" si="1"/>
        <v>NA</v>
      </c>
      <c r="AI73" t="s">
        <v>44</v>
      </c>
      <c r="AJ73" t="s">
        <v>17</v>
      </c>
      <c r="AK73" t="s">
        <v>44</v>
      </c>
      <c r="AL73" t="s">
        <v>44</v>
      </c>
      <c r="AM73" t="s">
        <v>1464</v>
      </c>
      <c r="AN73" t="s">
        <v>44</v>
      </c>
      <c r="AO73" t="s">
        <v>44</v>
      </c>
      <c r="AP73" t="s">
        <v>44</v>
      </c>
      <c r="AQ73" t="s">
        <v>44</v>
      </c>
      <c r="AR73" t="s">
        <v>44</v>
      </c>
      <c r="AS73" t="s">
        <v>14</v>
      </c>
      <c r="AT73" t="s">
        <v>13383</v>
      </c>
      <c r="AU73" t="s">
        <v>44</v>
      </c>
      <c r="AV73" t="s">
        <v>44</v>
      </c>
      <c r="AW73" s="524" t="s">
        <v>16260</v>
      </c>
      <c r="AX73" s="524" t="s">
        <v>16261</v>
      </c>
      <c r="AY73" s="524" t="s">
        <v>16262</v>
      </c>
    </row>
    <row r="74" spans="1:51" x14ac:dyDescent="0.25">
      <c r="A74">
        <v>73</v>
      </c>
      <c r="B74" t="s">
        <v>19697</v>
      </c>
      <c r="C74" t="s">
        <v>16263</v>
      </c>
      <c r="D74" t="s">
        <v>16264</v>
      </c>
      <c r="E74" t="s">
        <v>761</v>
      </c>
      <c r="F74" t="s">
        <v>9797</v>
      </c>
      <c r="G74" t="s">
        <v>19697</v>
      </c>
      <c r="H74" t="s">
        <v>16021</v>
      </c>
      <c r="I74" t="s">
        <v>1462</v>
      </c>
      <c r="J74" t="s">
        <v>44</v>
      </c>
      <c r="K74" t="s">
        <v>371</v>
      </c>
      <c r="L74" t="s">
        <v>19697</v>
      </c>
      <c r="M74" t="s">
        <v>19697</v>
      </c>
      <c r="N74">
        <v>5.5</v>
      </c>
      <c r="O74" t="s">
        <v>14</v>
      </c>
      <c r="P74" t="s">
        <v>16265</v>
      </c>
      <c r="Q74" t="s">
        <v>19697</v>
      </c>
      <c r="R74" t="s">
        <v>19697</v>
      </c>
      <c r="S74" t="s">
        <v>14</v>
      </c>
      <c r="T74" t="s">
        <v>44</v>
      </c>
      <c r="U74" t="s">
        <v>17</v>
      </c>
      <c r="V74" t="s">
        <v>16266</v>
      </c>
      <c r="W74" s="339" t="str">
        <f>IF(AND(U74="no",V74&gt;'SDG13'!$A$7,V74&lt;'SDG13'!$B$18),'SDG13'!$B$18-V74,"")</f>
        <v/>
      </c>
      <c r="X74" t="s">
        <v>442</v>
      </c>
      <c r="Y74" t="s">
        <v>44</v>
      </c>
      <c r="Z74" t="s">
        <v>17</v>
      </c>
      <c r="AA74" t="s">
        <v>44</v>
      </c>
      <c r="AB74" t="s">
        <v>44</v>
      </c>
      <c r="AC74" t="s">
        <v>44</v>
      </c>
      <c r="AD74" t="s">
        <v>44</v>
      </c>
      <c r="AE74" t="s">
        <v>44</v>
      </c>
      <c r="AF74" t="s">
        <v>44</v>
      </c>
      <c r="AG74" t="s">
        <v>44</v>
      </c>
      <c r="AH74" s="339" t="str">
        <f t="shared" si="1"/>
        <v/>
      </c>
      <c r="AI74" t="s">
        <v>44</v>
      </c>
      <c r="AJ74" t="s">
        <v>44</v>
      </c>
      <c r="AK74" t="s">
        <v>44</v>
      </c>
      <c r="AL74" t="s">
        <v>44</v>
      </c>
      <c r="AM74" t="s">
        <v>15907</v>
      </c>
      <c r="AN74" t="s">
        <v>44</v>
      </c>
      <c r="AO74">
        <v>1</v>
      </c>
      <c r="AP74">
        <v>0</v>
      </c>
      <c r="AQ74">
        <v>0</v>
      </c>
      <c r="AR74" t="s">
        <v>44</v>
      </c>
      <c r="AS74" t="s">
        <v>44</v>
      </c>
      <c r="AT74" t="s">
        <v>44</v>
      </c>
      <c r="AU74" t="s">
        <v>44</v>
      </c>
      <c r="AV74" t="s">
        <v>44</v>
      </c>
      <c r="AW74" t="s">
        <v>44</v>
      </c>
      <c r="AX74" s="524" t="s">
        <v>16267</v>
      </c>
      <c r="AY74" s="524" t="s">
        <v>16268</v>
      </c>
    </row>
    <row r="75" spans="1:51" x14ac:dyDescent="0.25">
      <c r="A75">
        <v>74</v>
      </c>
      <c r="B75" t="s">
        <v>19697</v>
      </c>
      <c r="C75" t="s">
        <v>16185</v>
      </c>
      <c r="D75" t="s">
        <v>16269</v>
      </c>
      <c r="E75" t="s">
        <v>717</v>
      </c>
      <c r="F75" t="s">
        <v>8474</v>
      </c>
      <c r="G75" t="s">
        <v>19697</v>
      </c>
      <c r="H75" t="s">
        <v>16004</v>
      </c>
      <c r="I75" t="s">
        <v>1462</v>
      </c>
      <c r="J75" t="s">
        <v>44</v>
      </c>
      <c r="K75" t="s">
        <v>371</v>
      </c>
      <c r="L75" t="s">
        <v>19697</v>
      </c>
      <c r="M75" t="s">
        <v>19697</v>
      </c>
      <c r="N75">
        <v>3.8657110000000001</v>
      </c>
      <c r="O75" t="s">
        <v>14</v>
      </c>
      <c r="P75" t="s">
        <v>16270</v>
      </c>
      <c r="Q75" t="s">
        <v>19697</v>
      </c>
      <c r="R75" t="s">
        <v>19697</v>
      </c>
      <c r="S75" t="s">
        <v>14</v>
      </c>
      <c r="T75" t="s">
        <v>44</v>
      </c>
      <c r="U75" t="s">
        <v>14</v>
      </c>
      <c r="W75" s="339" t="str">
        <f>IF(AND(U75="no",V75&gt;'SDG13'!$A$7,V75&lt;'SDG13'!$B$18),'SDG13'!$B$18-V75,"")</f>
        <v/>
      </c>
      <c r="X75" t="s">
        <v>44</v>
      </c>
      <c r="Y75" t="s">
        <v>44</v>
      </c>
      <c r="Z75" t="s">
        <v>44</v>
      </c>
      <c r="AA75" t="s">
        <v>44</v>
      </c>
      <c r="AB75" t="s">
        <v>1466</v>
      </c>
      <c r="AC75" t="s">
        <v>17</v>
      </c>
      <c r="AD75" t="s">
        <v>44</v>
      </c>
      <c r="AE75" t="s">
        <v>44</v>
      </c>
      <c r="AF75" t="s">
        <v>14</v>
      </c>
      <c r="AG75" t="s">
        <v>44</v>
      </c>
      <c r="AH75" s="339" t="str">
        <f t="shared" si="1"/>
        <v>NA</v>
      </c>
      <c r="AI75" t="s">
        <v>44</v>
      </c>
      <c r="AJ75" t="s">
        <v>17</v>
      </c>
      <c r="AK75" t="s">
        <v>44</v>
      </c>
      <c r="AL75" t="s">
        <v>44</v>
      </c>
      <c r="AM75" t="s">
        <v>13377</v>
      </c>
      <c r="AN75" t="s">
        <v>44</v>
      </c>
      <c r="AO75">
        <v>1</v>
      </c>
      <c r="AP75">
        <v>0</v>
      </c>
      <c r="AQ75">
        <v>0</v>
      </c>
      <c r="AR75" t="s">
        <v>44</v>
      </c>
      <c r="AS75" t="s">
        <v>14</v>
      </c>
      <c r="AT75" t="s">
        <v>13382</v>
      </c>
      <c r="AU75" t="s">
        <v>44</v>
      </c>
      <c r="AV75" t="s">
        <v>44</v>
      </c>
      <c r="AW75" s="524" t="s">
        <v>16271</v>
      </c>
      <c r="AX75" s="524" t="s">
        <v>16272</v>
      </c>
      <c r="AY75" s="524" t="s">
        <v>16273</v>
      </c>
    </row>
    <row r="76" spans="1:51" x14ac:dyDescent="0.25">
      <c r="A76">
        <v>75</v>
      </c>
      <c r="B76" t="s">
        <v>19697</v>
      </c>
      <c r="C76" t="s">
        <v>16274</v>
      </c>
      <c r="D76" t="s">
        <v>16269</v>
      </c>
      <c r="E76" t="s">
        <v>717</v>
      </c>
      <c r="F76" t="s">
        <v>4017</v>
      </c>
      <c r="G76" t="s">
        <v>19697</v>
      </c>
      <c r="H76" t="s">
        <v>16017</v>
      </c>
      <c r="I76" t="s">
        <v>1462</v>
      </c>
      <c r="J76" t="s">
        <v>44</v>
      </c>
      <c r="K76" t="s">
        <v>13239</v>
      </c>
      <c r="L76" t="s">
        <v>19697</v>
      </c>
      <c r="M76" t="s">
        <v>19697</v>
      </c>
      <c r="N76">
        <v>4.2665220000000001</v>
      </c>
      <c r="O76" t="s">
        <v>14</v>
      </c>
      <c r="P76" t="s">
        <v>16275</v>
      </c>
      <c r="Q76" t="s">
        <v>19697</v>
      </c>
      <c r="R76" t="s">
        <v>19697</v>
      </c>
      <c r="S76" t="s">
        <v>14</v>
      </c>
      <c r="T76" t="s">
        <v>44</v>
      </c>
      <c r="U76" t="s">
        <v>14</v>
      </c>
      <c r="W76" s="339" t="str">
        <f>IF(AND(U76="no",V76&gt;'SDG13'!$A$7,V76&lt;'SDG13'!$B$18),'SDG13'!$B$18-V76,"")</f>
        <v/>
      </c>
      <c r="X76" t="s">
        <v>44</v>
      </c>
      <c r="Y76" t="s">
        <v>44</v>
      </c>
      <c r="Z76" t="s">
        <v>44</v>
      </c>
      <c r="AA76" t="s">
        <v>44</v>
      </c>
      <c r="AB76" t="s">
        <v>1463</v>
      </c>
      <c r="AC76" t="s">
        <v>14</v>
      </c>
      <c r="AD76" t="s">
        <v>1490</v>
      </c>
      <c r="AE76" t="s">
        <v>44</v>
      </c>
      <c r="AF76" t="s">
        <v>17</v>
      </c>
      <c r="AG76">
        <v>12</v>
      </c>
      <c r="AH76" s="339">
        <f t="shared" si="1"/>
        <v>12</v>
      </c>
      <c r="AI76" t="s">
        <v>16276</v>
      </c>
      <c r="AJ76" t="s">
        <v>44</v>
      </c>
      <c r="AK76" t="s">
        <v>44</v>
      </c>
      <c r="AL76" t="s">
        <v>44</v>
      </c>
      <c r="AM76" t="s">
        <v>13377</v>
      </c>
      <c r="AN76" t="s">
        <v>44</v>
      </c>
      <c r="AO76">
        <v>1</v>
      </c>
      <c r="AP76">
        <v>0</v>
      </c>
      <c r="AQ76">
        <v>0</v>
      </c>
      <c r="AR76" t="s">
        <v>44</v>
      </c>
      <c r="AS76" t="s">
        <v>14</v>
      </c>
      <c r="AT76" t="s">
        <v>13382</v>
      </c>
      <c r="AU76" t="s">
        <v>44</v>
      </c>
      <c r="AV76" t="s">
        <v>44</v>
      </c>
      <c r="AW76" s="524" t="s">
        <v>16277</v>
      </c>
      <c r="AX76" s="524" t="s">
        <v>16278</v>
      </c>
      <c r="AY76" s="524" t="s">
        <v>16279</v>
      </c>
    </row>
    <row r="77" spans="1:51" x14ac:dyDescent="0.25">
      <c r="A77">
        <v>76</v>
      </c>
      <c r="B77" t="s">
        <v>19697</v>
      </c>
      <c r="C77" t="s">
        <v>16280</v>
      </c>
      <c r="D77" t="s">
        <v>16269</v>
      </c>
      <c r="E77" t="s">
        <v>717</v>
      </c>
      <c r="F77" t="s">
        <v>13345</v>
      </c>
      <c r="G77" t="s">
        <v>19697</v>
      </c>
      <c r="H77" t="s">
        <v>16017</v>
      </c>
      <c r="I77" t="s">
        <v>1462</v>
      </c>
      <c r="J77" t="s">
        <v>44</v>
      </c>
      <c r="K77" t="s">
        <v>381</v>
      </c>
      <c r="L77" t="s">
        <v>19697</v>
      </c>
      <c r="M77" t="s">
        <v>19697</v>
      </c>
      <c r="N77">
        <v>4.9893210000000003</v>
      </c>
      <c r="O77" t="s">
        <v>14</v>
      </c>
      <c r="P77" t="s">
        <v>16281</v>
      </c>
      <c r="Q77" t="s">
        <v>19697</v>
      </c>
      <c r="R77" t="s">
        <v>19697</v>
      </c>
      <c r="S77" t="s">
        <v>14</v>
      </c>
      <c r="T77" t="s">
        <v>44</v>
      </c>
      <c r="U77" t="s">
        <v>14</v>
      </c>
      <c r="W77" s="339" t="str">
        <f>IF(AND(U77="no",V77&gt;'SDG13'!$A$7,V77&lt;'SDG13'!$B$18),'SDG13'!$B$18-V77,"")</f>
        <v/>
      </c>
      <c r="X77" t="s">
        <v>44</v>
      </c>
      <c r="Y77" t="s">
        <v>44</v>
      </c>
      <c r="Z77" t="s">
        <v>44</v>
      </c>
      <c r="AA77" t="s">
        <v>44</v>
      </c>
      <c r="AB77" t="s">
        <v>1479</v>
      </c>
      <c r="AC77" t="s">
        <v>14</v>
      </c>
      <c r="AD77" t="s">
        <v>16282</v>
      </c>
      <c r="AE77" t="s">
        <v>44</v>
      </c>
      <c r="AF77" t="s">
        <v>14</v>
      </c>
      <c r="AG77" t="s">
        <v>44</v>
      </c>
      <c r="AH77" s="339" t="str">
        <f t="shared" si="1"/>
        <v>NA</v>
      </c>
      <c r="AI77" t="s">
        <v>44</v>
      </c>
      <c r="AJ77" t="s">
        <v>17</v>
      </c>
      <c r="AK77" t="s">
        <v>44</v>
      </c>
      <c r="AL77" t="s">
        <v>44</v>
      </c>
      <c r="AM77" t="s">
        <v>13381</v>
      </c>
      <c r="AN77" t="s">
        <v>44</v>
      </c>
      <c r="AO77">
        <v>1</v>
      </c>
      <c r="AP77">
        <v>1</v>
      </c>
      <c r="AQ77">
        <v>0</v>
      </c>
      <c r="AR77" t="s">
        <v>44</v>
      </c>
      <c r="AS77" t="s">
        <v>14</v>
      </c>
      <c r="AT77" t="s">
        <v>13401</v>
      </c>
      <c r="AU77" t="s">
        <v>44</v>
      </c>
      <c r="AV77" t="s">
        <v>44</v>
      </c>
      <c r="AW77" s="524" t="s">
        <v>16283</v>
      </c>
      <c r="AX77" s="524" t="s">
        <v>16284</v>
      </c>
      <c r="AY77" s="524" t="s">
        <v>16285</v>
      </c>
    </row>
    <row r="78" spans="1:51" x14ac:dyDescent="0.25">
      <c r="A78">
        <v>77</v>
      </c>
      <c r="B78" t="s">
        <v>19697</v>
      </c>
      <c r="C78" t="s">
        <v>16286</v>
      </c>
      <c r="D78" t="s">
        <v>16269</v>
      </c>
      <c r="E78" t="s">
        <v>735</v>
      </c>
      <c r="F78" t="s">
        <v>14859</v>
      </c>
      <c r="G78" t="s">
        <v>19697</v>
      </c>
      <c r="H78" t="s">
        <v>16010</v>
      </c>
      <c r="I78" t="s">
        <v>1462</v>
      </c>
      <c r="J78" t="s">
        <v>44</v>
      </c>
      <c r="K78" t="s">
        <v>381</v>
      </c>
      <c r="L78" t="s">
        <v>19697</v>
      </c>
      <c r="M78" t="s">
        <v>19697</v>
      </c>
      <c r="N78">
        <v>4.9645630000000001</v>
      </c>
      <c r="O78" t="s">
        <v>14</v>
      </c>
      <c r="P78" t="s">
        <v>16287</v>
      </c>
      <c r="Q78" t="s">
        <v>19697</v>
      </c>
      <c r="R78" t="s">
        <v>19697</v>
      </c>
      <c r="S78" t="s">
        <v>14</v>
      </c>
      <c r="T78" t="s">
        <v>44</v>
      </c>
      <c r="U78" t="s">
        <v>14</v>
      </c>
      <c r="W78" s="339" t="str">
        <f>IF(AND(U78="no",V78&gt;'SDG13'!$A$7,V78&lt;'SDG13'!$B$18),'SDG13'!$B$18-V78,"")</f>
        <v/>
      </c>
      <c r="X78" t="s">
        <v>44</v>
      </c>
      <c r="Y78" t="s">
        <v>44</v>
      </c>
      <c r="Z78" t="s">
        <v>44</v>
      </c>
      <c r="AA78" t="s">
        <v>44</v>
      </c>
      <c r="AB78" t="s">
        <v>15872</v>
      </c>
      <c r="AC78" t="s">
        <v>17</v>
      </c>
      <c r="AD78" t="s">
        <v>44</v>
      </c>
      <c r="AE78" t="s">
        <v>44</v>
      </c>
      <c r="AF78" t="s">
        <v>14</v>
      </c>
      <c r="AG78" t="s">
        <v>44</v>
      </c>
      <c r="AH78" s="339" t="str">
        <f t="shared" si="1"/>
        <v>NA</v>
      </c>
      <c r="AI78" t="s">
        <v>44</v>
      </c>
      <c r="AJ78" t="s">
        <v>17</v>
      </c>
      <c r="AK78" t="s">
        <v>44</v>
      </c>
      <c r="AL78" t="s">
        <v>44</v>
      </c>
      <c r="AM78" t="s">
        <v>13377</v>
      </c>
      <c r="AN78" t="s">
        <v>44</v>
      </c>
      <c r="AO78">
        <v>1</v>
      </c>
      <c r="AP78">
        <v>0</v>
      </c>
      <c r="AQ78">
        <v>0</v>
      </c>
      <c r="AR78" t="s">
        <v>44</v>
      </c>
      <c r="AS78" t="s">
        <v>14</v>
      </c>
      <c r="AT78" t="s">
        <v>13384</v>
      </c>
      <c r="AU78" t="s">
        <v>44</v>
      </c>
      <c r="AV78" t="s">
        <v>44</v>
      </c>
      <c r="AW78" s="524" t="s">
        <v>16288</v>
      </c>
      <c r="AX78" s="524" t="s">
        <v>16289</v>
      </c>
      <c r="AY78" s="524" t="s">
        <v>16290</v>
      </c>
    </row>
    <row r="79" spans="1:51" x14ac:dyDescent="0.25">
      <c r="A79">
        <v>78</v>
      </c>
      <c r="B79" t="s">
        <v>19697</v>
      </c>
      <c r="C79" t="s">
        <v>16291</v>
      </c>
      <c r="D79" t="s">
        <v>16269</v>
      </c>
      <c r="E79" t="s">
        <v>735</v>
      </c>
      <c r="F79" t="s">
        <v>14861</v>
      </c>
      <c r="G79" t="s">
        <v>19697</v>
      </c>
      <c r="H79" t="s">
        <v>16010</v>
      </c>
      <c r="I79" t="s">
        <v>1462</v>
      </c>
      <c r="J79" t="s">
        <v>44</v>
      </c>
      <c r="K79" t="s">
        <v>381</v>
      </c>
      <c r="L79" t="s">
        <v>19697</v>
      </c>
      <c r="M79" t="s">
        <v>19697</v>
      </c>
      <c r="N79">
        <v>4.461805</v>
      </c>
      <c r="O79" t="s">
        <v>14</v>
      </c>
      <c r="P79" t="s">
        <v>16292</v>
      </c>
      <c r="Q79" t="s">
        <v>19697</v>
      </c>
      <c r="R79" t="s">
        <v>19697</v>
      </c>
      <c r="S79" t="s">
        <v>14</v>
      </c>
      <c r="T79" t="s">
        <v>44</v>
      </c>
      <c r="U79" t="s">
        <v>14</v>
      </c>
      <c r="W79" s="339" t="str">
        <f>IF(AND(U79="no",V79&gt;'SDG13'!$A$7,V79&lt;'SDG13'!$B$18),'SDG13'!$B$18-V79,"")</f>
        <v/>
      </c>
      <c r="X79" t="s">
        <v>44</v>
      </c>
      <c r="Y79" t="s">
        <v>44</v>
      </c>
      <c r="Z79" t="s">
        <v>44</v>
      </c>
      <c r="AA79" t="s">
        <v>44</v>
      </c>
      <c r="AB79" t="s">
        <v>15872</v>
      </c>
      <c r="AC79" t="s">
        <v>17</v>
      </c>
      <c r="AD79" t="s">
        <v>44</v>
      </c>
      <c r="AE79" t="s">
        <v>44</v>
      </c>
      <c r="AF79" t="s">
        <v>14</v>
      </c>
      <c r="AG79" t="s">
        <v>44</v>
      </c>
      <c r="AH79" s="339" t="str">
        <f t="shared" si="1"/>
        <v>NA</v>
      </c>
      <c r="AI79" t="s">
        <v>44</v>
      </c>
      <c r="AJ79" t="s">
        <v>17</v>
      </c>
      <c r="AK79" t="s">
        <v>44</v>
      </c>
      <c r="AL79" t="s">
        <v>44</v>
      </c>
      <c r="AM79" t="s">
        <v>1464</v>
      </c>
      <c r="AN79" t="s">
        <v>44</v>
      </c>
      <c r="AO79" t="s">
        <v>44</v>
      </c>
      <c r="AP79" t="s">
        <v>44</v>
      </c>
      <c r="AQ79" t="s">
        <v>44</v>
      </c>
      <c r="AR79" t="s">
        <v>44</v>
      </c>
      <c r="AS79" t="s">
        <v>14</v>
      </c>
      <c r="AT79" t="s">
        <v>13384</v>
      </c>
      <c r="AU79" t="s">
        <v>44</v>
      </c>
      <c r="AV79" t="s">
        <v>44</v>
      </c>
      <c r="AW79" s="524" t="s">
        <v>16293</v>
      </c>
      <c r="AX79" s="524" t="s">
        <v>16294</v>
      </c>
      <c r="AY79" s="524" t="s">
        <v>16295</v>
      </c>
    </row>
    <row r="80" spans="1:51" x14ac:dyDescent="0.25">
      <c r="A80">
        <v>79</v>
      </c>
      <c r="B80" t="s">
        <v>19697</v>
      </c>
      <c r="C80" t="s">
        <v>16296</v>
      </c>
      <c r="D80" t="s">
        <v>16269</v>
      </c>
      <c r="E80" t="s">
        <v>717</v>
      </c>
      <c r="F80" t="s">
        <v>5292</v>
      </c>
      <c r="G80" t="s">
        <v>19697</v>
      </c>
      <c r="H80" t="s">
        <v>16010</v>
      </c>
      <c r="I80" t="s">
        <v>1462</v>
      </c>
      <c r="J80" t="s">
        <v>44</v>
      </c>
      <c r="K80" t="s">
        <v>733</v>
      </c>
      <c r="L80" t="s">
        <v>19697</v>
      </c>
      <c r="M80" t="s">
        <v>19697</v>
      </c>
      <c r="N80">
        <v>4.0179830000000001</v>
      </c>
      <c r="O80" t="s">
        <v>14</v>
      </c>
      <c r="P80" t="s">
        <v>16297</v>
      </c>
      <c r="Q80" t="s">
        <v>19697</v>
      </c>
      <c r="R80" t="s">
        <v>19697</v>
      </c>
      <c r="S80" t="s">
        <v>14</v>
      </c>
      <c r="T80" t="s">
        <v>44</v>
      </c>
      <c r="U80" t="s">
        <v>17</v>
      </c>
      <c r="V80" s="539">
        <v>45534</v>
      </c>
      <c r="W80" s="339" t="str">
        <f>IF(AND(U80="no",V80&gt;'SDG13'!$A$7,V80&lt;'SDG13'!$B$18),'SDG13'!$B$18-V80,"")</f>
        <v/>
      </c>
      <c r="X80" t="s">
        <v>16298</v>
      </c>
      <c r="Y80" t="s">
        <v>44</v>
      </c>
      <c r="Z80" t="s">
        <v>44</v>
      </c>
      <c r="AA80" t="s">
        <v>44</v>
      </c>
      <c r="AB80" t="s">
        <v>44</v>
      </c>
      <c r="AC80" t="s">
        <v>44</v>
      </c>
      <c r="AD80" t="s">
        <v>44</v>
      </c>
      <c r="AE80" t="s">
        <v>44</v>
      </c>
      <c r="AF80" t="s">
        <v>44</v>
      </c>
      <c r="AG80" t="s">
        <v>44</v>
      </c>
      <c r="AH80" s="339" t="str">
        <f t="shared" si="1"/>
        <v/>
      </c>
      <c r="AI80" t="s">
        <v>44</v>
      </c>
      <c r="AJ80" t="s">
        <v>44</v>
      </c>
      <c r="AK80" t="s">
        <v>44</v>
      </c>
      <c r="AL80" t="s">
        <v>44</v>
      </c>
      <c r="AM80" t="s">
        <v>16203</v>
      </c>
      <c r="AN80" t="s">
        <v>44</v>
      </c>
      <c r="AO80">
        <v>1</v>
      </c>
      <c r="AP80">
        <v>0</v>
      </c>
      <c r="AQ80">
        <v>1</v>
      </c>
      <c r="AR80" t="s">
        <v>44</v>
      </c>
      <c r="AS80" t="s">
        <v>44</v>
      </c>
      <c r="AT80" t="s">
        <v>44</v>
      </c>
      <c r="AU80" t="s">
        <v>44</v>
      </c>
      <c r="AV80" t="s">
        <v>44</v>
      </c>
      <c r="AW80" t="s">
        <v>44</v>
      </c>
      <c r="AX80" s="524" t="s">
        <v>16299</v>
      </c>
      <c r="AY80" s="524" t="s">
        <v>16300</v>
      </c>
    </row>
    <row r="81" spans="1:52" x14ac:dyDescent="0.25">
      <c r="A81">
        <v>80</v>
      </c>
      <c r="B81" t="s">
        <v>19697</v>
      </c>
      <c r="C81" t="s">
        <v>16301</v>
      </c>
      <c r="D81" t="s">
        <v>16269</v>
      </c>
      <c r="E81" t="s">
        <v>735</v>
      </c>
      <c r="F81" t="s">
        <v>1980</v>
      </c>
      <c r="G81" t="s">
        <v>19697</v>
      </c>
      <c r="H81" t="s">
        <v>16078</v>
      </c>
      <c r="I81" t="s">
        <v>1462</v>
      </c>
      <c r="J81" t="s">
        <v>44</v>
      </c>
      <c r="K81" t="s">
        <v>15850</v>
      </c>
      <c r="L81" t="s">
        <v>19697</v>
      </c>
      <c r="M81" t="s">
        <v>19697</v>
      </c>
      <c r="N81">
        <v>3.790092</v>
      </c>
      <c r="O81" t="s">
        <v>14</v>
      </c>
      <c r="P81" t="s">
        <v>16302</v>
      </c>
      <c r="Q81" t="s">
        <v>19697</v>
      </c>
      <c r="R81" t="s">
        <v>19697</v>
      </c>
      <c r="S81" t="s">
        <v>14</v>
      </c>
      <c r="T81" t="s">
        <v>44</v>
      </c>
      <c r="U81" t="s">
        <v>14</v>
      </c>
      <c r="W81" s="339" t="str">
        <f>IF(AND(U81="no",V81&gt;'SDG13'!$A$7,V81&lt;'SDG13'!$B$18),'SDG13'!$B$18-V81,"")</f>
        <v/>
      </c>
      <c r="X81" t="s">
        <v>44</v>
      </c>
      <c r="Y81" t="s">
        <v>44</v>
      </c>
      <c r="Z81" t="s">
        <v>44</v>
      </c>
      <c r="AA81" t="s">
        <v>44</v>
      </c>
      <c r="AB81" t="s">
        <v>15872</v>
      </c>
      <c r="AC81" t="s">
        <v>17</v>
      </c>
      <c r="AD81" t="s">
        <v>44</v>
      </c>
      <c r="AE81" t="s">
        <v>44</v>
      </c>
      <c r="AF81" t="s">
        <v>14</v>
      </c>
      <c r="AG81" t="s">
        <v>44</v>
      </c>
      <c r="AH81" s="339" t="str">
        <f t="shared" si="1"/>
        <v>NA</v>
      </c>
      <c r="AI81" t="s">
        <v>44</v>
      </c>
      <c r="AJ81" t="s">
        <v>17</v>
      </c>
      <c r="AK81" t="s">
        <v>44</v>
      </c>
      <c r="AL81" t="s">
        <v>44</v>
      </c>
      <c r="AM81" t="s">
        <v>1464</v>
      </c>
      <c r="AN81" t="s">
        <v>44</v>
      </c>
      <c r="AO81" t="s">
        <v>44</v>
      </c>
      <c r="AP81" t="s">
        <v>44</v>
      </c>
      <c r="AQ81" t="s">
        <v>44</v>
      </c>
      <c r="AR81" t="s">
        <v>44</v>
      </c>
      <c r="AS81" t="s">
        <v>14</v>
      </c>
      <c r="AT81" t="s">
        <v>16303</v>
      </c>
      <c r="AU81" t="s">
        <v>44</v>
      </c>
      <c r="AV81" t="s">
        <v>44</v>
      </c>
      <c r="AW81" s="524" t="s">
        <v>16304</v>
      </c>
      <c r="AX81" s="524" t="s">
        <v>16305</v>
      </c>
      <c r="AY81" s="524" t="s">
        <v>16306</v>
      </c>
    </row>
    <row r="82" spans="1:52" x14ac:dyDescent="0.25">
      <c r="A82">
        <v>81</v>
      </c>
      <c r="B82" t="s">
        <v>19697</v>
      </c>
      <c r="C82" t="s">
        <v>16307</v>
      </c>
      <c r="D82" t="s">
        <v>16269</v>
      </c>
      <c r="E82" t="s">
        <v>735</v>
      </c>
      <c r="F82" t="s">
        <v>8563</v>
      </c>
      <c r="G82" t="s">
        <v>19697</v>
      </c>
      <c r="H82" t="s">
        <v>16078</v>
      </c>
      <c r="I82" t="s">
        <v>1462</v>
      </c>
      <c r="J82" t="s">
        <v>44</v>
      </c>
      <c r="K82" t="s">
        <v>371</v>
      </c>
      <c r="L82" t="s">
        <v>19697</v>
      </c>
      <c r="M82" t="s">
        <v>19697</v>
      </c>
      <c r="N82">
        <v>4.1463179999999999</v>
      </c>
      <c r="O82" t="s">
        <v>14</v>
      </c>
      <c r="P82" t="s">
        <v>16308</v>
      </c>
      <c r="Q82" t="s">
        <v>19697</v>
      </c>
      <c r="R82" t="s">
        <v>19697</v>
      </c>
      <c r="S82" t="s">
        <v>14</v>
      </c>
      <c r="T82" t="s">
        <v>44</v>
      </c>
      <c r="U82" t="s">
        <v>17</v>
      </c>
      <c r="V82" s="539">
        <v>45609</v>
      </c>
      <c r="W82" s="339" t="str">
        <f>IF(AND(U82="no",V82&gt;'SDG13'!$A$7,V82&lt;'SDG13'!$B$18),'SDG13'!$B$18-V82,"")</f>
        <v/>
      </c>
      <c r="X82" t="s">
        <v>442</v>
      </c>
      <c r="Y82" t="s">
        <v>16309</v>
      </c>
      <c r="Z82" t="s">
        <v>14</v>
      </c>
      <c r="AA82" t="s">
        <v>17</v>
      </c>
      <c r="AB82" t="s">
        <v>44</v>
      </c>
      <c r="AC82" t="s">
        <v>44</v>
      </c>
      <c r="AD82" t="s">
        <v>44</v>
      </c>
      <c r="AE82" t="s">
        <v>44</v>
      </c>
      <c r="AF82" t="s">
        <v>44</v>
      </c>
      <c r="AG82" t="s">
        <v>44</v>
      </c>
      <c r="AH82" s="339" t="str">
        <f t="shared" si="1"/>
        <v/>
      </c>
      <c r="AI82" t="s">
        <v>44</v>
      </c>
      <c r="AJ82" t="s">
        <v>44</v>
      </c>
      <c r="AK82" t="s">
        <v>44</v>
      </c>
      <c r="AL82" t="s">
        <v>44</v>
      </c>
      <c r="AM82" t="s">
        <v>16310</v>
      </c>
      <c r="AN82" t="s">
        <v>44</v>
      </c>
      <c r="AO82">
        <v>0</v>
      </c>
      <c r="AP82">
        <v>0</v>
      </c>
      <c r="AQ82">
        <v>1</v>
      </c>
      <c r="AR82" t="s">
        <v>44</v>
      </c>
      <c r="AS82" t="s">
        <v>44</v>
      </c>
      <c r="AT82" t="s">
        <v>44</v>
      </c>
      <c r="AU82" t="s">
        <v>44</v>
      </c>
      <c r="AV82" t="s">
        <v>44</v>
      </c>
      <c r="AW82" t="s">
        <v>44</v>
      </c>
      <c r="AX82" s="524" t="s">
        <v>16311</v>
      </c>
      <c r="AY82" s="524" t="s">
        <v>16312</v>
      </c>
    </row>
    <row r="83" spans="1:52" x14ac:dyDescent="0.25">
      <c r="A83">
        <v>82</v>
      </c>
      <c r="B83" t="s">
        <v>19697</v>
      </c>
      <c r="C83" t="s">
        <v>14397</v>
      </c>
      <c r="D83" t="s">
        <v>16269</v>
      </c>
      <c r="E83" t="s">
        <v>717</v>
      </c>
      <c r="F83" t="s">
        <v>10264</v>
      </c>
      <c r="G83" t="s">
        <v>19697</v>
      </c>
      <c r="H83" t="s">
        <v>15865</v>
      </c>
      <c r="I83" t="s">
        <v>1462</v>
      </c>
      <c r="J83" t="s">
        <v>44</v>
      </c>
      <c r="K83" t="s">
        <v>378</v>
      </c>
      <c r="L83" t="s">
        <v>19697</v>
      </c>
      <c r="M83" t="s">
        <v>19697</v>
      </c>
      <c r="N83">
        <v>4.31698</v>
      </c>
      <c r="O83" t="s">
        <v>14</v>
      </c>
      <c r="P83" t="s">
        <v>13393</v>
      </c>
      <c r="Q83" t="s">
        <v>19697</v>
      </c>
      <c r="R83" t="s">
        <v>19697</v>
      </c>
      <c r="S83" t="s">
        <v>14</v>
      </c>
      <c r="T83" t="s">
        <v>44</v>
      </c>
      <c r="U83" t="s">
        <v>14</v>
      </c>
      <c r="W83" s="339" t="str">
        <f>IF(AND(U83="no",V83&gt;'SDG13'!$A$7,V83&lt;'SDG13'!$B$18),'SDG13'!$B$18-V83,"")</f>
        <v/>
      </c>
      <c r="X83" t="s">
        <v>44</v>
      </c>
      <c r="Y83" t="s">
        <v>44</v>
      </c>
      <c r="Z83" t="s">
        <v>44</v>
      </c>
      <c r="AA83" t="s">
        <v>44</v>
      </c>
      <c r="AB83" t="s">
        <v>15872</v>
      </c>
      <c r="AC83" t="s">
        <v>17</v>
      </c>
      <c r="AD83" t="s">
        <v>44</v>
      </c>
      <c r="AE83" t="s">
        <v>44</v>
      </c>
      <c r="AF83" t="s">
        <v>14</v>
      </c>
      <c r="AG83" t="s">
        <v>44</v>
      </c>
      <c r="AH83" s="339" t="str">
        <f t="shared" si="1"/>
        <v>NA</v>
      </c>
      <c r="AI83" t="s">
        <v>44</v>
      </c>
      <c r="AJ83" t="s">
        <v>17</v>
      </c>
      <c r="AK83" t="s">
        <v>44</v>
      </c>
      <c r="AL83" t="s">
        <v>44</v>
      </c>
      <c r="AM83" t="s">
        <v>13377</v>
      </c>
      <c r="AN83" t="s">
        <v>44</v>
      </c>
      <c r="AO83">
        <v>1</v>
      </c>
      <c r="AP83">
        <v>0</v>
      </c>
      <c r="AQ83">
        <v>0</v>
      </c>
      <c r="AR83" t="s">
        <v>44</v>
      </c>
      <c r="AS83" t="s">
        <v>14</v>
      </c>
      <c r="AT83" t="s">
        <v>13384</v>
      </c>
      <c r="AU83" t="s">
        <v>44</v>
      </c>
      <c r="AV83" t="s">
        <v>44</v>
      </c>
      <c r="AW83" s="524" t="s">
        <v>16313</v>
      </c>
      <c r="AX83" s="524" t="s">
        <v>16314</v>
      </c>
      <c r="AY83" s="524" t="s">
        <v>16315</v>
      </c>
    </row>
    <row r="84" spans="1:52" x14ac:dyDescent="0.25">
      <c r="A84">
        <v>83</v>
      </c>
      <c r="B84" t="s">
        <v>19697</v>
      </c>
      <c r="C84" t="s">
        <v>16316</v>
      </c>
      <c r="D84" t="s">
        <v>16269</v>
      </c>
      <c r="E84" t="s">
        <v>717</v>
      </c>
      <c r="F84" t="s">
        <v>11536</v>
      </c>
      <c r="G84" t="s">
        <v>19697</v>
      </c>
      <c r="H84" t="s">
        <v>15865</v>
      </c>
      <c r="I84" t="s">
        <v>1462</v>
      </c>
      <c r="J84" t="s">
        <v>44</v>
      </c>
      <c r="K84" t="s">
        <v>376</v>
      </c>
      <c r="L84" t="s">
        <v>19697</v>
      </c>
      <c r="M84" t="s">
        <v>19697</v>
      </c>
      <c r="N84">
        <v>4.9822040000000003</v>
      </c>
      <c r="O84" t="s">
        <v>14</v>
      </c>
      <c r="P84" t="s">
        <v>16317</v>
      </c>
      <c r="Q84" t="s">
        <v>19697</v>
      </c>
      <c r="R84" t="s">
        <v>19697</v>
      </c>
      <c r="S84" t="s">
        <v>14</v>
      </c>
      <c r="T84" t="s">
        <v>44</v>
      </c>
      <c r="U84" t="s">
        <v>14</v>
      </c>
      <c r="W84" s="339" t="str">
        <f>IF(AND(U84="no",V84&gt;'SDG13'!$A$7,V84&lt;'SDG13'!$B$18),'SDG13'!$B$18-V84,"")</f>
        <v/>
      </c>
      <c r="X84" t="s">
        <v>44</v>
      </c>
      <c r="Y84" t="s">
        <v>44</v>
      </c>
      <c r="Z84" t="s">
        <v>44</v>
      </c>
      <c r="AA84" t="s">
        <v>44</v>
      </c>
      <c r="AB84" t="s">
        <v>1479</v>
      </c>
      <c r="AC84" t="s">
        <v>14</v>
      </c>
      <c r="AD84" t="s">
        <v>16282</v>
      </c>
      <c r="AE84" t="s">
        <v>44</v>
      </c>
      <c r="AF84" t="s">
        <v>14</v>
      </c>
      <c r="AG84" t="s">
        <v>44</v>
      </c>
      <c r="AH84" s="339" t="str">
        <f t="shared" si="1"/>
        <v>NA</v>
      </c>
      <c r="AI84" t="s">
        <v>44</v>
      </c>
      <c r="AJ84" t="s">
        <v>17</v>
      </c>
      <c r="AK84" t="s">
        <v>44</v>
      </c>
      <c r="AL84" t="s">
        <v>44</v>
      </c>
      <c r="AM84" t="s">
        <v>13377</v>
      </c>
      <c r="AN84" t="s">
        <v>44</v>
      </c>
      <c r="AO84">
        <v>1</v>
      </c>
      <c r="AP84">
        <v>0</v>
      </c>
      <c r="AQ84">
        <v>0</v>
      </c>
      <c r="AR84" t="s">
        <v>44</v>
      </c>
      <c r="AS84" t="s">
        <v>14</v>
      </c>
      <c r="AT84" t="s">
        <v>13384</v>
      </c>
      <c r="AU84" t="s">
        <v>44</v>
      </c>
      <c r="AV84" t="s">
        <v>44</v>
      </c>
      <c r="AW84" s="524" t="s">
        <v>16318</v>
      </c>
      <c r="AX84" s="524" t="s">
        <v>16319</v>
      </c>
      <c r="AY84" s="524" t="s">
        <v>16320</v>
      </c>
      <c r="AZ84" t="s">
        <v>16321</v>
      </c>
    </row>
    <row r="85" spans="1:52" x14ac:dyDescent="0.25">
      <c r="A85">
        <v>84</v>
      </c>
      <c r="B85" t="s">
        <v>19697</v>
      </c>
      <c r="C85" t="s">
        <v>16036</v>
      </c>
      <c r="D85" t="s">
        <v>16269</v>
      </c>
      <c r="E85" t="s">
        <v>735</v>
      </c>
      <c r="F85" t="s">
        <v>6826</v>
      </c>
      <c r="G85" t="s">
        <v>19697</v>
      </c>
      <c r="H85" t="s">
        <v>16078</v>
      </c>
      <c r="I85" t="s">
        <v>1462</v>
      </c>
      <c r="J85" t="s">
        <v>44</v>
      </c>
      <c r="K85" t="s">
        <v>15850</v>
      </c>
      <c r="L85" t="s">
        <v>19697</v>
      </c>
      <c r="M85" t="s">
        <v>19697</v>
      </c>
      <c r="N85">
        <v>4.7516780000000001</v>
      </c>
      <c r="O85" t="s">
        <v>14</v>
      </c>
      <c r="P85" t="s">
        <v>16322</v>
      </c>
      <c r="Q85" t="s">
        <v>19697</v>
      </c>
      <c r="R85" t="s">
        <v>19697</v>
      </c>
      <c r="S85" t="s">
        <v>14</v>
      </c>
      <c r="T85" t="s">
        <v>44</v>
      </c>
      <c r="U85" t="s">
        <v>17</v>
      </c>
      <c r="V85" s="539">
        <v>44574</v>
      </c>
      <c r="W85" s="339" t="str">
        <f>IF(AND(U85="no",V85&gt;'SDG13'!$A$7,V85&lt;'SDG13'!$B$18),'SDG13'!$B$18-V85,"")</f>
        <v/>
      </c>
      <c r="X85" t="s">
        <v>442</v>
      </c>
      <c r="Y85" t="s">
        <v>16309</v>
      </c>
      <c r="Z85" t="s">
        <v>14</v>
      </c>
      <c r="AA85" t="s">
        <v>17</v>
      </c>
      <c r="AB85" t="s">
        <v>44</v>
      </c>
      <c r="AC85" t="s">
        <v>44</v>
      </c>
      <c r="AD85" t="s">
        <v>44</v>
      </c>
      <c r="AE85" t="s">
        <v>44</v>
      </c>
      <c r="AF85" t="s">
        <v>44</v>
      </c>
      <c r="AG85" t="s">
        <v>44</v>
      </c>
      <c r="AH85" s="339" t="str">
        <f t="shared" si="1"/>
        <v/>
      </c>
      <c r="AI85" t="s">
        <v>44</v>
      </c>
      <c r="AJ85" t="s">
        <v>44</v>
      </c>
      <c r="AK85" t="s">
        <v>44</v>
      </c>
      <c r="AL85" t="s">
        <v>44</v>
      </c>
      <c r="AM85" t="s">
        <v>16323</v>
      </c>
      <c r="AN85" t="s">
        <v>44</v>
      </c>
      <c r="AO85">
        <v>0</v>
      </c>
      <c r="AP85">
        <v>0</v>
      </c>
      <c r="AQ85">
        <v>1</v>
      </c>
      <c r="AR85" t="s">
        <v>44</v>
      </c>
      <c r="AS85" t="s">
        <v>44</v>
      </c>
      <c r="AT85" t="s">
        <v>44</v>
      </c>
      <c r="AU85" t="s">
        <v>44</v>
      </c>
      <c r="AV85" t="s">
        <v>44</v>
      </c>
      <c r="AW85" t="s">
        <v>44</v>
      </c>
      <c r="AX85" s="524" t="s">
        <v>16324</v>
      </c>
      <c r="AY85" s="524" t="s">
        <v>16325</v>
      </c>
    </row>
    <row r="86" spans="1:52" x14ac:dyDescent="0.25">
      <c r="A86">
        <v>85</v>
      </c>
      <c r="B86" t="s">
        <v>19697</v>
      </c>
      <c r="C86" t="s">
        <v>16326</v>
      </c>
      <c r="D86" t="s">
        <v>16269</v>
      </c>
      <c r="E86" t="s">
        <v>16327</v>
      </c>
      <c r="F86" t="s">
        <v>6045</v>
      </c>
      <c r="G86" t="s">
        <v>19697</v>
      </c>
      <c r="H86" t="s">
        <v>15870</v>
      </c>
      <c r="I86" t="s">
        <v>1462</v>
      </c>
      <c r="J86" t="s">
        <v>44</v>
      </c>
      <c r="K86" t="s">
        <v>733</v>
      </c>
      <c r="L86" t="s">
        <v>19697</v>
      </c>
      <c r="M86" t="s">
        <v>19697</v>
      </c>
      <c r="N86">
        <v>4.8207779999999998</v>
      </c>
      <c r="O86" t="s">
        <v>14</v>
      </c>
      <c r="P86" t="s">
        <v>16328</v>
      </c>
      <c r="Q86" t="s">
        <v>19697</v>
      </c>
      <c r="R86" t="s">
        <v>19697</v>
      </c>
      <c r="S86" t="s">
        <v>14</v>
      </c>
      <c r="T86" t="s">
        <v>44</v>
      </c>
      <c r="U86" t="s">
        <v>14</v>
      </c>
      <c r="W86" s="339" t="str">
        <f>IF(AND(U86="no",V86&gt;'SDG13'!$A$7,V86&lt;'SDG13'!$B$18),'SDG13'!$B$18-V86,"")</f>
        <v/>
      </c>
      <c r="X86" t="s">
        <v>44</v>
      </c>
      <c r="Y86" t="s">
        <v>44</v>
      </c>
      <c r="Z86" t="s">
        <v>44</v>
      </c>
      <c r="AA86" t="s">
        <v>44</v>
      </c>
      <c r="AB86" t="s">
        <v>1466</v>
      </c>
      <c r="AC86" t="s">
        <v>17</v>
      </c>
      <c r="AD86" t="s">
        <v>44</v>
      </c>
      <c r="AE86" t="s">
        <v>44</v>
      </c>
      <c r="AF86" t="s">
        <v>14</v>
      </c>
      <c r="AG86" t="s">
        <v>44</v>
      </c>
      <c r="AH86" s="339" t="str">
        <f t="shared" si="1"/>
        <v>NA</v>
      </c>
      <c r="AI86" t="s">
        <v>44</v>
      </c>
      <c r="AJ86" t="s">
        <v>17</v>
      </c>
      <c r="AK86" t="s">
        <v>44</v>
      </c>
      <c r="AL86" t="s">
        <v>44</v>
      </c>
      <c r="AM86" t="s">
        <v>13379</v>
      </c>
      <c r="AN86" t="s">
        <v>44</v>
      </c>
      <c r="AO86">
        <v>1</v>
      </c>
      <c r="AP86">
        <v>0</v>
      </c>
      <c r="AQ86">
        <v>1</v>
      </c>
      <c r="AR86" t="s">
        <v>44</v>
      </c>
      <c r="AS86" t="s">
        <v>14</v>
      </c>
      <c r="AT86" t="s">
        <v>13384</v>
      </c>
      <c r="AU86" t="s">
        <v>44</v>
      </c>
      <c r="AV86" t="s">
        <v>44</v>
      </c>
      <c r="AW86" s="524" t="s">
        <v>16329</v>
      </c>
      <c r="AX86" s="524" t="s">
        <v>16330</v>
      </c>
      <c r="AY86" s="524" t="s">
        <v>16331</v>
      </c>
    </row>
    <row r="87" spans="1:52" x14ac:dyDescent="0.25">
      <c r="A87">
        <v>86</v>
      </c>
      <c r="B87" t="s">
        <v>19697</v>
      </c>
      <c r="C87" t="s">
        <v>16332</v>
      </c>
      <c r="D87" t="s">
        <v>16269</v>
      </c>
      <c r="E87" t="s">
        <v>717</v>
      </c>
      <c r="F87" t="s">
        <v>12553</v>
      </c>
      <c r="G87" t="s">
        <v>19697</v>
      </c>
      <c r="H87" t="s">
        <v>15870</v>
      </c>
      <c r="I87" t="s">
        <v>1462</v>
      </c>
      <c r="J87" t="s">
        <v>44</v>
      </c>
      <c r="K87" t="s">
        <v>378</v>
      </c>
      <c r="L87" t="s">
        <v>19697</v>
      </c>
      <c r="M87" t="s">
        <v>19697</v>
      </c>
      <c r="N87">
        <v>4.9169309999999999</v>
      </c>
      <c r="O87" t="s">
        <v>14</v>
      </c>
      <c r="P87" t="s">
        <v>16333</v>
      </c>
      <c r="Q87" t="s">
        <v>19697</v>
      </c>
      <c r="R87" t="s">
        <v>19697</v>
      </c>
      <c r="S87" t="s">
        <v>14</v>
      </c>
      <c r="T87" t="s">
        <v>44</v>
      </c>
      <c r="U87" t="s">
        <v>14</v>
      </c>
      <c r="W87" s="339" t="str">
        <f>IF(AND(U87="no",V87&gt;'SDG13'!$A$7,V87&lt;'SDG13'!$B$18),'SDG13'!$B$18-V87,"")</f>
        <v/>
      </c>
      <c r="X87" t="s">
        <v>44</v>
      </c>
      <c r="Y87" t="s">
        <v>44</v>
      </c>
      <c r="Z87" t="s">
        <v>44</v>
      </c>
      <c r="AA87" t="s">
        <v>44</v>
      </c>
      <c r="AB87" t="s">
        <v>15872</v>
      </c>
      <c r="AC87" t="s">
        <v>17</v>
      </c>
      <c r="AD87" t="s">
        <v>44</v>
      </c>
      <c r="AE87" t="s">
        <v>44</v>
      </c>
      <c r="AF87" t="s">
        <v>14</v>
      </c>
      <c r="AG87" t="s">
        <v>44</v>
      </c>
      <c r="AH87" s="339" t="str">
        <f t="shared" si="1"/>
        <v>NA</v>
      </c>
      <c r="AI87" t="s">
        <v>44</v>
      </c>
      <c r="AJ87" t="s">
        <v>17</v>
      </c>
      <c r="AK87" t="s">
        <v>44</v>
      </c>
      <c r="AL87" t="s">
        <v>44</v>
      </c>
      <c r="AM87" t="s">
        <v>1464</v>
      </c>
      <c r="AN87" t="s">
        <v>44</v>
      </c>
      <c r="AO87" t="s">
        <v>44</v>
      </c>
      <c r="AP87" t="s">
        <v>44</v>
      </c>
      <c r="AQ87" t="s">
        <v>44</v>
      </c>
      <c r="AR87" t="s">
        <v>44</v>
      </c>
      <c r="AS87" t="s">
        <v>14</v>
      </c>
      <c r="AT87" t="s">
        <v>13384</v>
      </c>
      <c r="AU87" t="s">
        <v>44</v>
      </c>
      <c r="AV87" t="s">
        <v>44</v>
      </c>
      <c r="AW87" s="524" t="s">
        <v>16334</v>
      </c>
      <c r="AY87" s="524" t="s">
        <v>16335</v>
      </c>
    </row>
    <row r="88" spans="1:52" x14ac:dyDescent="0.25">
      <c r="A88">
        <v>87</v>
      </c>
      <c r="B88" t="s">
        <v>19697</v>
      </c>
      <c r="C88" t="s">
        <v>16336</v>
      </c>
      <c r="D88" t="s">
        <v>16269</v>
      </c>
      <c r="E88" t="s">
        <v>717</v>
      </c>
      <c r="F88" t="s">
        <v>13275</v>
      </c>
      <c r="G88" t="s">
        <v>19697</v>
      </c>
      <c r="H88" t="s">
        <v>15901</v>
      </c>
      <c r="I88" t="s">
        <v>1462</v>
      </c>
      <c r="J88" t="s">
        <v>44</v>
      </c>
      <c r="K88" t="s">
        <v>381</v>
      </c>
      <c r="L88" t="s">
        <v>19697</v>
      </c>
      <c r="M88" t="s">
        <v>19697</v>
      </c>
      <c r="N88">
        <v>5.9014199999999999</v>
      </c>
      <c r="O88" t="s">
        <v>14</v>
      </c>
      <c r="P88" t="s">
        <v>16337</v>
      </c>
      <c r="Q88" t="s">
        <v>19697</v>
      </c>
      <c r="R88" t="s">
        <v>19697</v>
      </c>
      <c r="S88" t="s">
        <v>14</v>
      </c>
      <c r="T88" t="s">
        <v>44</v>
      </c>
      <c r="U88" t="s">
        <v>14</v>
      </c>
      <c r="W88" s="339" t="str">
        <f>IF(AND(U88="no",V88&gt;'SDG13'!$A$7,V88&lt;'SDG13'!$B$18),'SDG13'!$B$18-V88,"")</f>
        <v/>
      </c>
      <c r="X88" t="s">
        <v>44</v>
      </c>
      <c r="Y88" t="s">
        <v>44</v>
      </c>
      <c r="Z88" t="s">
        <v>44</v>
      </c>
      <c r="AA88" t="s">
        <v>44</v>
      </c>
      <c r="AB88" t="s">
        <v>15872</v>
      </c>
      <c r="AC88" t="s">
        <v>17</v>
      </c>
      <c r="AD88" t="s">
        <v>44</v>
      </c>
      <c r="AE88" t="s">
        <v>44</v>
      </c>
      <c r="AF88" t="s">
        <v>14</v>
      </c>
      <c r="AG88" t="s">
        <v>44</v>
      </c>
      <c r="AH88" s="339" t="str">
        <f t="shared" si="1"/>
        <v>NA</v>
      </c>
      <c r="AI88" t="s">
        <v>44</v>
      </c>
      <c r="AJ88" t="s">
        <v>17</v>
      </c>
      <c r="AK88" t="s">
        <v>44</v>
      </c>
      <c r="AL88" t="s">
        <v>44</v>
      </c>
      <c r="AM88" t="s">
        <v>13377</v>
      </c>
      <c r="AN88" t="s">
        <v>44</v>
      </c>
      <c r="AO88">
        <v>1</v>
      </c>
      <c r="AP88">
        <v>0</v>
      </c>
      <c r="AQ88">
        <v>0</v>
      </c>
      <c r="AR88" t="s">
        <v>44</v>
      </c>
      <c r="AS88" t="s">
        <v>14</v>
      </c>
      <c r="AT88" t="s">
        <v>13384</v>
      </c>
      <c r="AU88" t="s">
        <v>44</v>
      </c>
      <c r="AV88" t="s">
        <v>44</v>
      </c>
      <c r="AW88" s="524" t="s">
        <v>16338</v>
      </c>
      <c r="AY88" s="524" t="s">
        <v>16339</v>
      </c>
    </row>
    <row r="89" spans="1:52" x14ac:dyDescent="0.25">
      <c r="A89">
        <v>88</v>
      </c>
      <c r="B89" t="s">
        <v>19697</v>
      </c>
      <c r="C89" t="s">
        <v>16340</v>
      </c>
      <c r="D89" t="s">
        <v>16269</v>
      </c>
      <c r="E89" t="s">
        <v>717</v>
      </c>
      <c r="F89" t="s">
        <v>11591</v>
      </c>
      <c r="G89" t="s">
        <v>19697</v>
      </c>
      <c r="H89" t="s">
        <v>15929</v>
      </c>
      <c r="I89" t="s">
        <v>1462</v>
      </c>
      <c r="J89" t="s">
        <v>44</v>
      </c>
      <c r="K89" t="s">
        <v>369</v>
      </c>
      <c r="L89" t="s">
        <v>19697</v>
      </c>
      <c r="M89" t="s">
        <v>19697</v>
      </c>
      <c r="N89">
        <v>4.1866539999999999</v>
      </c>
      <c r="O89" t="s">
        <v>14</v>
      </c>
      <c r="P89" t="s">
        <v>16341</v>
      </c>
      <c r="Q89" t="s">
        <v>19697</v>
      </c>
      <c r="R89" t="s">
        <v>19697</v>
      </c>
      <c r="S89" t="s">
        <v>14</v>
      </c>
      <c r="T89" t="s">
        <v>44</v>
      </c>
      <c r="U89" t="s">
        <v>17</v>
      </c>
      <c r="V89" t="s">
        <v>16342</v>
      </c>
      <c r="W89" s="339" t="str">
        <f>IF(AND(U89="no",V89&gt;'SDG13'!$A$7,V89&lt;'SDG13'!$B$18),'SDG13'!$B$18-V89,"")</f>
        <v/>
      </c>
      <c r="X89" t="s">
        <v>442</v>
      </c>
      <c r="Y89" t="s">
        <v>16309</v>
      </c>
      <c r="Z89" t="s">
        <v>17</v>
      </c>
      <c r="AA89" t="s">
        <v>44</v>
      </c>
      <c r="AB89" t="s">
        <v>44</v>
      </c>
      <c r="AC89" t="s">
        <v>44</v>
      </c>
      <c r="AD89" t="s">
        <v>44</v>
      </c>
      <c r="AE89" t="s">
        <v>44</v>
      </c>
      <c r="AF89" t="s">
        <v>44</v>
      </c>
      <c r="AG89" t="s">
        <v>44</v>
      </c>
      <c r="AH89" s="339" t="str">
        <f t="shared" si="1"/>
        <v/>
      </c>
      <c r="AI89" t="s">
        <v>44</v>
      </c>
      <c r="AJ89" t="s">
        <v>44</v>
      </c>
      <c r="AK89" t="s">
        <v>44</v>
      </c>
      <c r="AL89" t="s">
        <v>44</v>
      </c>
      <c r="AM89" t="s">
        <v>16080</v>
      </c>
      <c r="AN89" t="s">
        <v>44</v>
      </c>
      <c r="AO89">
        <v>1</v>
      </c>
      <c r="AP89">
        <v>0</v>
      </c>
      <c r="AQ89">
        <v>1</v>
      </c>
      <c r="AR89" t="s">
        <v>44</v>
      </c>
      <c r="AS89" t="s">
        <v>44</v>
      </c>
      <c r="AT89" t="s">
        <v>44</v>
      </c>
      <c r="AU89" t="s">
        <v>44</v>
      </c>
      <c r="AV89" t="s">
        <v>44</v>
      </c>
      <c r="AW89" t="s">
        <v>44</v>
      </c>
      <c r="AX89" s="524" t="s">
        <v>16343</v>
      </c>
      <c r="AY89" s="524" t="s">
        <v>16344</v>
      </c>
    </row>
    <row r="90" spans="1:52" x14ac:dyDescent="0.25">
      <c r="A90">
        <v>89</v>
      </c>
      <c r="B90" t="s">
        <v>19697</v>
      </c>
      <c r="C90" t="s">
        <v>16345</v>
      </c>
      <c r="D90" t="s">
        <v>16269</v>
      </c>
      <c r="E90" t="s">
        <v>717</v>
      </c>
      <c r="F90" t="s">
        <v>13348</v>
      </c>
      <c r="G90" t="s">
        <v>19697</v>
      </c>
      <c r="H90" t="s">
        <v>15929</v>
      </c>
      <c r="I90" t="s">
        <v>1462</v>
      </c>
      <c r="J90" t="s">
        <v>44</v>
      </c>
      <c r="K90" t="s">
        <v>381</v>
      </c>
      <c r="L90" t="s">
        <v>19697</v>
      </c>
      <c r="M90" t="s">
        <v>19697</v>
      </c>
      <c r="N90">
        <v>4.7631350000000001</v>
      </c>
      <c r="O90" t="s">
        <v>14</v>
      </c>
      <c r="P90" t="s">
        <v>16346</v>
      </c>
      <c r="Q90" t="s">
        <v>19697</v>
      </c>
      <c r="R90" t="s">
        <v>19697</v>
      </c>
      <c r="S90" t="s">
        <v>14</v>
      </c>
      <c r="T90" t="s">
        <v>44</v>
      </c>
      <c r="U90" t="s">
        <v>17</v>
      </c>
      <c r="V90" t="s">
        <v>16347</v>
      </c>
      <c r="W90" s="339" t="str">
        <f>IF(AND(U90="no",V90&gt;'SDG13'!$A$7,V90&lt;'SDG13'!$B$18),'SDG13'!$B$18-V90,"")</f>
        <v/>
      </c>
      <c r="X90" t="s">
        <v>442</v>
      </c>
      <c r="Y90" t="s">
        <v>16348</v>
      </c>
      <c r="Z90" t="s">
        <v>14</v>
      </c>
      <c r="AA90" t="s">
        <v>17</v>
      </c>
      <c r="AB90" t="s">
        <v>44</v>
      </c>
      <c r="AC90" t="s">
        <v>44</v>
      </c>
      <c r="AD90" t="s">
        <v>44</v>
      </c>
      <c r="AE90" t="s">
        <v>44</v>
      </c>
      <c r="AF90" t="s">
        <v>44</v>
      </c>
      <c r="AG90" t="s">
        <v>44</v>
      </c>
      <c r="AH90" s="339" t="str">
        <f t="shared" si="1"/>
        <v/>
      </c>
      <c r="AI90" t="s">
        <v>44</v>
      </c>
      <c r="AJ90" t="s">
        <v>44</v>
      </c>
      <c r="AK90" t="s">
        <v>44</v>
      </c>
      <c r="AL90" t="s">
        <v>44</v>
      </c>
      <c r="AM90" t="s">
        <v>16080</v>
      </c>
      <c r="AN90" t="s">
        <v>44</v>
      </c>
      <c r="AO90">
        <v>1</v>
      </c>
      <c r="AP90">
        <v>0</v>
      </c>
      <c r="AQ90">
        <v>1</v>
      </c>
      <c r="AR90" t="s">
        <v>44</v>
      </c>
      <c r="AS90" t="s">
        <v>44</v>
      </c>
      <c r="AT90" t="s">
        <v>44</v>
      </c>
      <c r="AU90" t="s">
        <v>44</v>
      </c>
      <c r="AV90" t="s">
        <v>44</v>
      </c>
      <c r="AW90" t="s">
        <v>44</v>
      </c>
      <c r="AX90" s="524" t="s">
        <v>16349</v>
      </c>
      <c r="AY90" s="524" t="s">
        <v>16350</v>
      </c>
    </row>
    <row r="91" spans="1:52" x14ac:dyDescent="0.25">
      <c r="A91">
        <v>90</v>
      </c>
      <c r="B91" t="s">
        <v>19697</v>
      </c>
      <c r="C91" t="s">
        <v>16351</v>
      </c>
      <c r="D91" t="s">
        <v>16269</v>
      </c>
      <c r="E91" t="s">
        <v>735</v>
      </c>
      <c r="F91" t="s">
        <v>1020</v>
      </c>
      <c r="G91" t="s">
        <v>19697</v>
      </c>
      <c r="H91" t="s">
        <v>15889</v>
      </c>
      <c r="I91" t="s">
        <v>1462</v>
      </c>
      <c r="J91" t="s">
        <v>44</v>
      </c>
      <c r="K91" t="s">
        <v>376</v>
      </c>
      <c r="L91" t="s">
        <v>19697</v>
      </c>
      <c r="M91" t="s">
        <v>19697</v>
      </c>
      <c r="N91">
        <v>4.9549260000000004</v>
      </c>
      <c r="O91" t="s">
        <v>14</v>
      </c>
      <c r="P91" t="s">
        <v>16352</v>
      </c>
      <c r="Q91" t="s">
        <v>19697</v>
      </c>
      <c r="R91" t="s">
        <v>19697</v>
      </c>
      <c r="S91" t="s">
        <v>14</v>
      </c>
      <c r="T91" t="s">
        <v>44</v>
      </c>
      <c r="U91" t="s">
        <v>14</v>
      </c>
      <c r="W91" s="339" t="str">
        <f>IF(AND(U91="no",V91&gt;'SDG13'!$A$7,V91&lt;'SDG13'!$B$18),'SDG13'!$B$18-V91,"")</f>
        <v/>
      </c>
      <c r="X91" t="s">
        <v>44</v>
      </c>
      <c r="Y91" t="s">
        <v>44</v>
      </c>
      <c r="Z91" t="s">
        <v>44</v>
      </c>
      <c r="AA91" t="s">
        <v>44</v>
      </c>
      <c r="AB91" t="s">
        <v>15872</v>
      </c>
      <c r="AC91" t="s">
        <v>17</v>
      </c>
      <c r="AD91" t="s">
        <v>44</v>
      </c>
      <c r="AE91" t="s">
        <v>44</v>
      </c>
      <c r="AF91" t="s">
        <v>14</v>
      </c>
      <c r="AG91" t="s">
        <v>44</v>
      </c>
      <c r="AH91" s="339" t="str">
        <f t="shared" si="1"/>
        <v>NA</v>
      </c>
      <c r="AI91" t="s">
        <v>44</v>
      </c>
      <c r="AJ91" t="s">
        <v>17</v>
      </c>
      <c r="AK91" t="s">
        <v>44</v>
      </c>
      <c r="AL91" t="s">
        <v>44</v>
      </c>
      <c r="AM91" t="s">
        <v>13379</v>
      </c>
      <c r="AN91" t="s">
        <v>44</v>
      </c>
      <c r="AO91">
        <v>1</v>
      </c>
      <c r="AP91">
        <v>0</v>
      </c>
      <c r="AQ91">
        <v>1</v>
      </c>
      <c r="AR91" t="s">
        <v>44</v>
      </c>
      <c r="AS91" t="s">
        <v>14</v>
      </c>
      <c r="AT91" t="s">
        <v>13384</v>
      </c>
      <c r="AU91" t="s">
        <v>44</v>
      </c>
      <c r="AV91" t="s">
        <v>44</v>
      </c>
      <c r="AW91" s="524" t="s">
        <v>16353</v>
      </c>
      <c r="AX91" s="524" t="s">
        <v>16354</v>
      </c>
      <c r="AY91" s="524" t="s">
        <v>16355</v>
      </c>
    </row>
    <row r="92" spans="1:52" x14ac:dyDescent="0.25">
      <c r="A92">
        <v>91</v>
      </c>
      <c r="B92" t="s">
        <v>19697</v>
      </c>
      <c r="C92" t="s">
        <v>16356</v>
      </c>
      <c r="D92" t="s">
        <v>16269</v>
      </c>
      <c r="E92" t="s">
        <v>717</v>
      </c>
      <c r="F92" t="s">
        <v>8461</v>
      </c>
      <c r="G92" t="s">
        <v>19697</v>
      </c>
      <c r="H92" t="s">
        <v>15889</v>
      </c>
      <c r="I92" t="s">
        <v>1462</v>
      </c>
      <c r="J92" t="s">
        <v>44</v>
      </c>
      <c r="K92" t="s">
        <v>371</v>
      </c>
      <c r="L92" t="s">
        <v>19697</v>
      </c>
      <c r="M92" t="s">
        <v>19697</v>
      </c>
      <c r="N92">
        <v>3.790092</v>
      </c>
      <c r="O92" t="s">
        <v>14</v>
      </c>
      <c r="P92" t="s">
        <v>16357</v>
      </c>
      <c r="Q92" t="s">
        <v>19697</v>
      </c>
      <c r="R92" t="s">
        <v>19697</v>
      </c>
      <c r="S92" t="s">
        <v>14</v>
      </c>
      <c r="T92" t="s">
        <v>44</v>
      </c>
      <c r="U92" t="s">
        <v>14</v>
      </c>
      <c r="W92" s="339" t="str">
        <f>IF(AND(U92="no",V92&gt;'SDG13'!$A$7,V92&lt;'SDG13'!$B$18),'SDG13'!$B$18-V92,"")</f>
        <v/>
      </c>
      <c r="X92" t="s">
        <v>44</v>
      </c>
      <c r="Y92" t="s">
        <v>44</v>
      </c>
      <c r="Z92" t="s">
        <v>44</v>
      </c>
      <c r="AA92" t="s">
        <v>44</v>
      </c>
      <c r="AB92" t="s">
        <v>15872</v>
      </c>
      <c r="AC92" t="s">
        <v>17</v>
      </c>
      <c r="AD92" t="s">
        <v>44</v>
      </c>
      <c r="AE92" t="s">
        <v>44</v>
      </c>
      <c r="AF92" t="s">
        <v>14</v>
      </c>
      <c r="AG92" t="s">
        <v>44</v>
      </c>
      <c r="AH92" s="339" t="str">
        <f t="shared" si="1"/>
        <v>NA</v>
      </c>
      <c r="AI92" t="s">
        <v>44</v>
      </c>
      <c r="AJ92" t="s">
        <v>17</v>
      </c>
      <c r="AK92" t="s">
        <v>44</v>
      </c>
      <c r="AL92" t="s">
        <v>44</v>
      </c>
      <c r="AM92" t="s">
        <v>13377</v>
      </c>
      <c r="AN92" t="s">
        <v>44</v>
      </c>
      <c r="AO92">
        <v>1</v>
      </c>
      <c r="AP92">
        <v>0</v>
      </c>
      <c r="AQ92">
        <v>0</v>
      </c>
      <c r="AR92" t="s">
        <v>44</v>
      </c>
      <c r="AS92" t="s">
        <v>14</v>
      </c>
      <c r="AT92" t="s">
        <v>13384</v>
      </c>
      <c r="AU92" t="s">
        <v>44</v>
      </c>
      <c r="AV92" t="s">
        <v>44</v>
      </c>
      <c r="AW92" s="524" t="s">
        <v>16358</v>
      </c>
      <c r="AX92" s="524" t="s">
        <v>16359</v>
      </c>
      <c r="AY92" s="524" t="s">
        <v>16360</v>
      </c>
    </row>
    <row r="93" spans="1:52" x14ac:dyDescent="0.25">
      <c r="A93">
        <v>92</v>
      </c>
      <c r="B93" t="s">
        <v>19697</v>
      </c>
      <c r="C93" t="s">
        <v>16361</v>
      </c>
      <c r="D93" t="s">
        <v>16269</v>
      </c>
      <c r="E93" t="s">
        <v>717</v>
      </c>
      <c r="F93" t="s">
        <v>11542</v>
      </c>
      <c r="G93" t="s">
        <v>19697</v>
      </c>
      <c r="H93" t="s">
        <v>15967</v>
      </c>
      <c r="I93" t="s">
        <v>1462</v>
      </c>
      <c r="J93" t="s">
        <v>44</v>
      </c>
      <c r="K93" t="s">
        <v>376</v>
      </c>
      <c r="L93" t="s">
        <v>19697</v>
      </c>
      <c r="M93" t="s">
        <v>19697</v>
      </c>
      <c r="N93">
        <v>3.790092</v>
      </c>
      <c r="O93" t="s">
        <v>14</v>
      </c>
      <c r="P93" t="s">
        <v>16362</v>
      </c>
      <c r="Q93" t="s">
        <v>19697</v>
      </c>
      <c r="R93" t="s">
        <v>19697</v>
      </c>
      <c r="S93" t="s">
        <v>14</v>
      </c>
      <c r="T93" t="s">
        <v>44</v>
      </c>
      <c r="U93" t="s">
        <v>17</v>
      </c>
      <c r="V93" t="s">
        <v>15967</v>
      </c>
      <c r="W93" s="339" t="str">
        <f>IF(AND(U93="no",V93&gt;'SDG13'!$A$7,V93&lt;'SDG13'!$B$18),'SDG13'!$B$18-V93,"")</f>
        <v/>
      </c>
      <c r="X93" t="s">
        <v>442</v>
      </c>
      <c r="Y93" t="s">
        <v>16363</v>
      </c>
      <c r="Z93" t="s">
        <v>14</v>
      </c>
      <c r="AA93" t="s">
        <v>17</v>
      </c>
      <c r="AB93" t="s">
        <v>44</v>
      </c>
      <c r="AC93" t="s">
        <v>44</v>
      </c>
      <c r="AD93" t="s">
        <v>44</v>
      </c>
      <c r="AE93" t="s">
        <v>44</v>
      </c>
      <c r="AF93" t="s">
        <v>44</v>
      </c>
      <c r="AG93" t="s">
        <v>44</v>
      </c>
      <c r="AH93" s="339" t="str">
        <f t="shared" si="1"/>
        <v/>
      </c>
      <c r="AI93" t="s">
        <v>44</v>
      </c>
      <c r="AJ93" t="s">
        <v>44</v>
      </c>
      <c r="AK93" t="s">
        <v>44</v>
      </c>
      <c r="AL93" t="s">
        <v>44</v>
      </c>
      <c r="AM93" t="s">
        <v>16203</v>
      </c>
      <c r="AN93" t="s">
        <v>44</v>
      </c>
      <c r="AO93">
        <v>1</v>
      </c>
      <c r="AP93">
        <v>0</v>
      </c>
      <c r="AQ93">
        <v>1</v>
      </c>
      <c r="AR93" t="s">
        <v>44</v>
      </c>
      <c r="AS93" t="s">
        <v>44</v>
      </c>
      <c r="AT93" t="s">
        <v>44</v>
      </c>
      <c r="AU93" t="s">
        <v>44</v>
      </c>
      <c r="AV93" t="s">
        <v>44</v>
      </c>
      <c r="AW93" t="s">
        <v>44</v>
      </c>
      <c r="AX93" s="524" t="s">
        <v>16364</v>
      </c>
      <c r="AY93" s="524" t="s">
        <v>16365</v>
      </c>
    </row>
    <row r="94" spans="1:52" x14ac:dyDescent="0.25">
      <c r="A94">
        <v>93</v>
      </c>
      <c r="B94" t="s">
        <v>19697</v>
      </c>
      <c r="C94" t="s">
        <v>16366</v>
      </c>
      <c r="D94" t="s">
        <v>16269</v>
      </c>
      <c r="E94" t="s">
        <v>16367</v>
      </c>
      <c r="F94" t="s">
        <v>6616</v>
      </c>
      <c r="G94" t="s">
        <v>19697</v>
      </c>
      <c r="H94" t="s">
        <v>15967</v>
      </c>
      <c r="I94" t="s">
        <v>1462</v>
      </c>
      <c r="J94" t="s">
        <v>44</v>
      </c>
      <c r="K94" t="s">
        <v>13239</v>
      </c>
      <c r="L94" t="s">
        <v>19697</v>
      </c>
      <c r="M94" t="s">
        <v>19697</v>
      </c>
      <c r="N94">
        <v>3.8631069999999998</v>
      </c>
      <c r="O94" t="s">
        <v>14</v>
      </c>
      <c r="P94" t="s">
        <v>16368</v>
      </c>
      <c r="Q94" t="s">
        <v>19697</v>
      </c>
      <c r="R94" t="s">
        <v>19697</v>
      </c>
      <c r="S94" t="s">
        <v>14</v>
      </c>
      <c r="T94" t="s">
        <v>44</v>
      </c>
      <c r="U94" t="s">
        <v>17</v>
      </c>
      <c r="V94" t="s">
        <v>15991</v>
      </c>
      <c r="W94" s="339" t="str">
        <f>IF(AND(U94="no",V94&gt;'SDG13'!$A$7,V94&lt;'SDG13'!$B$18),'SDG13'!$B$18-V94,"")</f>
        <v/>
      </c>
      <c r="X94" t="s">
        <v>442</v>
      </c>
      <c r="Y94" t="s">
        <v>44</v>
      </c>
      <c r="Z94" t="s">
        <v>14</v>
      </c>
      <c r="AA94" t="s">
        <v>17</v>
      </c>
      <c r="AB94" t="s">
        <v>44</v>
      </c>
      <c r="AC94" t="s">
        <v>44</v>
      </c>
      <c r="AD94" t="s">
        <v>44</v>
      </c>
      <c r="AE94" t="s">
        <v>44</v>
      </c>
      <c r="AF94" t="s">
        <v>44</v>
      </c>
      <c r="AG94" t="s">
        <v>44</v>
      </c>
      <c r="AH94" s="339" t="str">
        <f t="shared" si="1"/>
        <v/>
      </c>
      <c r="AI94" t="s">
        <v>44</v>
      </c>
      <c r="AJ94" t="s">
        <v>44</v>
      </c>
      <c r="AK94" t="s">
        <v>44</v>
      </c>
      <c r="AL94" t="s">
        <v>44</v>
      </c>
      <c r="AM94" t="s">
        <v>15907</v>
      </c>
      <c r="AN94" t="s">
        <v>44</v>
      </c>
      <c r="AO94">
        <v>1</v>
      </c>
      <c r="AP94">
        <v>0</v>
      </c>
      <c r="AQ94">
        <v>0</v>
      </c>
      <c r="AR94" t="s">
        <v>44</v>
      </c>
      <c r="AS94" t="s">
        <v>44</v>
      </c>
      <c r="AT94" t="s">
        <v>44</v>
      </c>
      <c r="AU94" t="s">
        <v>44</v>
      </c>
      <c r="AV94" t="s">
        <v>44</v>
      </c>
      <c r="AW94" t="s">
        <v>44</v>
      </c>
      <c r="AX94" s="524" t="s">
        <v>16369</v>
      </c>
      <c r="AY94" s="524" t="s">
        <v>16370</v>
      </c>
    </row>
    <row r="95" spans="1:52" x14ac:dyDescent="0.25">
      <c r="A95">
        <v>94</v>
      </c>
      <c r="B95" t="s">
        <v>19697</v>
      </c>
      <c r="C95" t="s">
        <v>15972</v>
      </c>
      <c r="D95" t="s">
        <v>16371</v>
      </c>
      <c r="E95" t="s">
        <v>16327</v>
      </c>
      <c r="F95" t="s">
        <v>14414</v>
      </c>
      <c r="G95" t="s">
        <v>19697</v>
      </c>
      <c r="H95" t="s">
        <v>16372</v>
      </c>
      <c r="I95" t="s">
        <v>1462</v>
      </c>
      <c r="J95" t="s">
        <v>44</v>
      </c>
      <c r="K95" t="s">
        <v>378</v>
      </c>
      <c r="L95" t="s">
        <v>19697</v>
      </c>
      <c r="M95" t="s">
        <v>19697</v>
      </c>
      <c r="N95">
        <v>2.0785290000000001</v>
      </c>
      <c r="O95" t="s">
        <v>14</v>
      </c>
      <c r="P95" t="s">
        <v>16373</v>
      </c>
      <c r="Q95" t="s">
        <v>19697</v>
      </c>
      <c r="R95" t="s">
        <v>19697</v>
      </c>
      <c r="S95" t="s">
        <v>14</v>
      </c>
      <c r="T95" t="s">
        <v>44</v>
      </c>
      <c r="U95" t="s">
        <v>14</v>
      </c>
      <c r="W95" s="339" t="str">
        <f>IF(AND(U95="no",V95&gt;'SDG13'!$A$7,V95&lt;'SDG13'!$B$18),'SDG13'!$B$18-V95,"")</f>
        <v/>
      </c>
      <c r="X95" t="s">
        <v>44</v>
      </c>
      <c r="Y95" t="s">
        <v>44</v>
      </c>
      <c r="Z95" t="s">
        <v>44</v>
      </c>
      <c r="AA95" t="s">
        <v>44</v>
      </c>
      <c r="AB95" t="s">
        <v>1463</v>
      </c>
      <c r="AC95" t="s">
        <v>17</v>
      </c>
      <c r="AD95" t="s">
        <v>44</v>
      </c>
      <c r="AE95" t="s">
        <v>44</v>
      </c>
      <c r="AF95" t="s">
        <v>17</v>
      </c>
      <c r="AG95">
        <v>48</v>
      </c>
      <c r="AH95" s="339">
        <f t="shared" si="1"/>
        <v>48</v>
      </c>
      <c r="AI95" t="s">
        <v>16374</v>
      </c>
      <c r="AJ95" t="s">
        <v>44</v>
      </c>
      <c r="AK95" t="s">
        <v>44</v>
      </c>
      <c r="AL95" t="s">
        <v>44</v>
      </c>
      <c r="AM95" t="s">
        <v>13381</v>
      </c>
      <c r="AN95" t="s">
        <v>44</v>
      </c>
      <c r="AO95">
        <v>1</v>
      </c>
      <c r="AP95">
        <v>1</v>
      </c>
      <c r="AQ95">
        <v>0</v>
      </c>
      <c r="AR95" t="s">
        <v>44</v>
      </c>
      <c r="AS95" t="s">
        <v>14</v>
      </c>
      <c r="AT95" t="s">
        <v>13378</v>
      </c>
      <c r="AU95" t="s">
        <v>44</v>
      </c>
      <c r="AV95" t="s">
        <v>44</v>
      </c>
      <c r="AW95" s="524" t="s">
        <v>16375</v>
      </c>
      <c r="AX95" s="524" t="s">
        <v>16376</v>
      </c>
      <c r="AY95" s="524" t="s">
        <v>16377</v>
      </c>
    </row>
    <row r="96" spans="1:52" x14ac:dyDescent="0.25">
      <c r="A96">
        <v>95</v>
      </c>
      <c r="B96" t="s">
        <v>19697</v>
      </c>
      <c r="C96" t="s">
        <v>16100</v>
      </c>
      <c r="D96" t="s">
        <v>16371</v>
      </c>
      <c r="E96" t="s">
        <v>735</v>
      </c>
      <c r="F96" t="s">
        <v>2663</v>
      </c>
      <c r="G96" t="s">
        <v>19697</v>
      </c>
      <c r="H96" t="s">
        <v>16378</v>
      </c>
      <c r="I96" t="s">
        <v>1462</v>
      </c>
      <c r="J96" t="s">
        <v>44</v>
      </c>
      <c r="K96" t="s">
        <v>15850</v>
      </c>
      <c r="L96" t="s">
        <v>19697</v>
      </c>
      <c r="M96" t="s">
        <v>19697</v>
      </c>
      <c r="N96">
        <v>2.9643320000000002</v>
      </c>
      <c r="O96" t="s">
        <v>14</v>
      </c>
      <c r="P96" t="s">
        <v>16379</v>
      </c>
      <c r="Q96" t="s">
        <v>19697</v>
      </c>
      <c r="R96" t="s">
        <v>19697</v>
      </c>
      <c r="S96" t="s">
        <v>14</v>
      </c>
      <c r="T96" t="s">
        <v>44</v>
      </c>
      <c r="U96" t="s">
        <v>14</v>
      </c>
      <c r="W96" s="339" t="str">
        <f>IF(AND(U96="no",V96&gt;'SDG13'!$A$7,V96&lt;'SDG13'!$B$18),'SDG13'!$B$18-V96,"")</f>
        <v/>
      </c>
      <c r="X96" t="s">
        <v>44</v>
      </c>
      <c r="Y96" t="s">
        <v>44</v>
      </c>
      <c r="Z96" t="s">
        <v>44</v>
      </c>
      <c r="AA96" t="s">
        <v>44</v>
      </c>
      <c r="AB96" t="s">
        <v>1463</v>
      </c>
      <c r="AC96" t="s">
        <v>17</v>
      </c>
      <c r="AD96" t="s">
        <v>44</v>
      </c>
      <c r="AE96" t="s">
        <v>44</v>
      </c>
      <c r="AF96" t="s">
        <v>14</v>
      </c>
      <c r="AG96" t="s">
        <v>44</v>
      </c>
      <c r="AH96" s="339" t="str">
        <f t="shared" si="1"/>
        <v>NA</v>
      </c>
      <c r="AI96" t="s">
        <v>44</v>
      </c>
      <c r="AJ96" t="s">
        <v>17</v>
      </c>
      <c r="AK96" t="s">
        <v>44</v>
      </c>
      <c r="AL96" t="s">
        <v>44</v>
      </c>
      <c r="AM96" t="s">
        <v>1492</v>
      </c>
      <c r="AN96" t="s">
        <v>44</v>
      </c>
      <c r="AO96">
        <v>0</v>
      </c>
      <c r="AP96">
        <v>1</v>
      </c>
      <c r="AQ96">
        <v>0</v>
      </c>
      <c r="AR96" t="s">
        <v>44</v>
      </c>
      <c r="AS96" t="s">
        <v>14</v>
      </c>
      <c r="AT96" t="s">
        <v>13378</v>
      </c>
      <c r="AU96" t="s">
        <v>44</v>
      </c>
      <c r="AV96" t="s">
        <v>44</v>
      </c>
      <c r="AW96" s="524" t="s">
        <v>16380</v>
      </c>
      <c r="AX96" s="524" t="s">
        <v>16381</v>
      </c>
      <c r="AY96" s="524" t="s">
        <v>16382</v>
      </c>
    </row>
    <row r="97" spans="1:51" x14ac:dyDescent="0.25">
      <c r="A97">
        <v>96</v>
      </c>
      <c r="B97" t="s">
        <v>19697</v>
      </c>
      <c r="C97" t="s">
        <v>13544</v>
      </c>
      <c r="D97" t="s">
        <v>16383</v>
      </c>
      <c r="E97" t="s">
        <v>16384</v>
      </c>
      <c r="F97" t="s">
        <v>8117</v>
      </c>
      <c r="G97" t="s">
        <v>19697</v>
      </c>
      <c r="H97" t="s">
        <v>16021</v>
      </c>
      <c r="I97" t="s">
        <v>1462</v>
      </c>
      <c r="J97" t="s">
        <v>44</v>
      </c>
      <c r="K97" t="s">
        <v>733</v>
      </c>
      <c r="L97" t="s">
        <v>19697</v>
      </c>
      <c r="M97" t="s">
        <v>19697</v>
      </c>
      <c r="N97">
        <v>3.8342580000000002</v>
      </c>
      <c r="O97" t="s">
        <v>14</v>
      </c>
      <c r="P97" t="s">
        <v>16385</v>
      </c>
      <c r="Q97" t="s">
        <v>19697</v>
      </c>
      <c r="R97" t="s">
        <v>19697</v>
      </c>
      <c r="S97" t="s">
        <v>14</v>
      </c>
      <c r="T97" t="s">
        <v>44</v>
      </c>
      <c r="U97" t="s">
        <v>14</v>
      </c>
      <c r="W97" s="339" t="str">
        <f>IF(AND(U97="no",V97&gt;'SDG13'!$A$7,V97&lt;'SDG13'!$B$18),'SDG13'!$B$18-V97,"")</f>
        <v/>
      </c>
      <c r="X97" t="s">
        <v>44</v>
      </c>
      <c r="Y97" t="s">
        <v>44</v>
      </c>
      <c r="Z97" t="s">
        <v>44</v>
      </c>
      <c r="AA97" t="s">
        <v>44</v>
      </c>
      <c r="AB97" t="s">
        <v>1466</v>
      </c>
      <c r="AC97" t="s">
        <v>17</v>
      </c>
      <c r="AD97" t="s">
        <v>44</v>
      </c>
      <c r="AE97" t="s">
        <v>44</v>
      </c>
      <c r="AF97" t="s">
        <v>14</v>
      </c>
      <c r="AG97" t="s">
        <v>44</v>
      </c>
      <c r="AH97" s="339" t="str">
        <f t="shared" si="1"/>
        <v>NA</v>
      </c>
      <c r="AI97" t="s">
        <v>44</v>
      </c>
      <c r="AJ97" t="s">
        <v>17</v>
      </c>
      <c r="AK97" t="s">
        <v>44</v>
      </c>
      <c r="AL97" t="s">
        <v>44</v>
      </c>
      <c r="AM97" t="s">
        <v>13381</v>
      </c>
      <c r="AN97" t="s">
        <v>44</v>
      </c>
      <c r="AO97">
        <v>1</v>
      </c>
      <c r="AP97">
        <v>1</v>
      </c>
      <c r="AQ97">
        <v>0</v>
      </c>
      <c r="AR97" t="s">
        <v>44</v>
      </c>
      <c r="AS97" t="s">
        <v>14</v>
      </c>
      <c r="AT97" t="s">
        <v>13401</v>
      </c>
      <c r="AU97" t="s">
        <v>44</v>
      </c>
      <c r="AV97" t="s">
        <v>44</v>
      </c>
      <c r="AW97" s="524" t="s">
        <v>16386</v>
      </c>
      <c r="AX97" s="524" t="s">
        <v>16387</v>
      </c>
      <c r="AY97" s="524" t="s">
        <v>16388</v>
      </c>
    </row>
    <row r="98" spans="1:51" x14ac:dyDescent="0.25">
      <c r="A98">
        <v>97</v>
      </c>
      <c r="B98" t="s">
        <v>19697</v>
      </c>
      <c r="C98" t="s">
        <v>16389</v>
      </c>
      <c r="D98" t="s">
        <v>16390</v>
      </c>
      <c r="E98" t="s">
        <v>717</v>
      </c>
      <c r="F98" t="s">
        <v>14759</v>
      </c>
      <c r="G98" t="s">
        <v>19697</v>
      </c>
      <c r="H98" t="s">
        <v>15865</v>
      </c>
      <c r="I98" t="s">
        <v>1462</v>
      </c>
      <c r="J98" t="s">
        <v>44</v>
      </c>
      <c r="K98" t="s">
        <v>381</v>
      </c>
      <c r="L98" t="s">
        <v>19697</v>
      </c>
      <c r="M98" t="s">
        <v>19697</v>
      </c>
      <c r="N98">
        <v>0.60825600000000002</v>
      </c>
      <c r="O98" t="s">
        <v>14</v>
      </c>
      <c r="P98" t="s">
        <v>16391</v>
      </c>
      <c r="Q98" t="s">
        <v>19697</v>
      </c>
      <c r="R98" t="s">
        <v>19697</v>
      </c>
      <c r="S98" t="s">
        <v>14</v>
      </c>
      <c r="T98" t="s">
        <v>44</v>
      </c>
      <c r="U98" t="s">
        <v>14</v>
      </c>
      <c r="W98" s="339" t="str">
        <f>IF(AND(U98="no",V98&gt;'SDG13'!$A$7,V98&lt;'SDG13'!$B$18),'SDG13'!$B$18-V98,"")</f>
        <v/>
      </c>
      <c r="X98" t="s">
        <v>44</v>
      </c>
      <c r="Y98" t="s">
        <v>44</v>
      </c>
      <c r="Z98" t="s">
        <v>44</v>
      </c>
      <c r="AA98" t="s">
        <v>44</v>
      </c>
      <c r="AB98" t="s">
        <v>1466</v>
      </c>
      <c r="AC98" t="s">
        <v>17</v>
      </c>
      <c r="AD98" t="s">
        <v>44</v>
      </c>
      <c r="AE98" t="s">
        <v>44</v>
      </c>
      <c r="AF98" t="s">
        <v>14</v>
      </c>
      <c r="AG98" t="s">
        <v>44</v>
      </c>
      <c r="AH98" s="339" t="str">
        <f t="shared" si="1"/>
        <v>NA</v>
      </c>
      <c r="AI98" t="s">
        <v>44</v>
      </c>
      <c r="AJ98" t="s">
        <v>17</v>
      </c>
      <c r="AK98" t="s">
        <v>44</v>
      </c>
      <c r="AL98" t="s">
        <v>44</v>
      </c>
      <c r="AM98" t="s">
        <v>13377</v>
      </c>
      <c r="AN98" t="s">
        <v>44</v>
      </c>
      <c r="AO98">
        <v>1</v>
      </c>
      <c r="AP98">
        <v>0</v>
      </c>
      <c r="AQ98">
        <v>0</v>
      </c>
      <c r="AR98" t="s">
        <v>44</v>
      </c>
      <c r="AS98" t="s">
        <v>14</v>
      </c>
      <c r="AT98" t="s">
        <v>13378</v>
      </c>
      <c r="AU98" t="s">
        <v>44</v>
      </c>
      <c r="AV98" t="s">
        <v>44</v>
      </c>
      <c r="AW98" s="524" t="s">
        <v>16392</v>
      </c>
      <c r="AX98" s="524" t="s">
        <v>16393</v>
      </c>
      <c r="AY98" s="524" t="s">
        <v>16394</v>
      </c>
    </row>
    <row r="99" spans="1:51" x14ac:dyDescent="0.25">
      <c r="A99">
        <v>98</v>
      </c>
      <c r="B99" t="s">
        <v>19697</v>
      </c>
      <c r="C99" t="s">
        <v>13544</v>
      </c>
      <c r="D99" t="s">
        <v>16390</v>
      </c>
      <c r="E99" t="s">
        <v>735</v>
      </c>
      <c r="F99" t="s">
        <v>10490</v>
      </c>
      <c r="G99" t="s">
        <v>19697</v>
      </c>
      <c r="H99" t="s">
        <v>15870</v>
      </c>
      <c r="I99" t="s">
        <v>1462</v>
      </c>
      <c r="J99" t="s">
        <v>44</v>
      </c>
      <c r="K99" t="s">
        <v>733</v>
      </c>
      <c r="L99" t="s">
        <v>19697</v>
      </c>
      <c r="M99" t="s">
        <v>19697</v>
      </c>
      <c r="N99">
        <v>0.94904699999999997</v>
      </c>
      <c r="O99" t="s">
        <v>14</v>
      </c>
      <c r="P99" t="s">
        <v>16395</v>
      </c>
      <c r="Q99" t="s">
        <v>19697</v>
      </c>
      <c r="R99" t="s">
        <v>19697</v>
      </c>
      <c r="S99" t="s">
        <v>14</v>
      </c>
      <c r="T99" t="s">
        <v>44</v>
      </c>
      <c r="U99" t="s">
        <v>14</v>
      </c>
      <c r="W99" s="339" t="str">
        <f>IF(AND(U99="no",V99&gt;'SDG13'!$A$7,V99&lt;'SDG13'!$B$18),'SDG13'!$B$18-V99,"")</f>
        <v/>
      </c>
      <c r="X99" t="s">
        <v>44</v>
      </c>
      <c r="Y99" t="s">
        <v>44</v>
      </c>
      <c r="Z99" t="s">
        <v>44</v>
      </c>
      <c r="AA99" t="s">
        <v>44</v>
      </c>
      <c r="AB99" t="s">
        <v>1466</v>
      </c>
      <c r="AC99" t="s">
        <v>17</v>
      </c>
      <c r="AD99" t="s">
        <v>44</v>
      </c>
      <c r="AE99" t="s">
        <v>44</v>
      </c>
      <c r="AF99" t="s">
        <v>14</v>
      </c>
      <c r="AG99" t="s">
        <v>44</v>
      </c>
      <c r="AH99" s="339" t="str">
        <f t="shared" si="1"/>
        <v>NA</v>
      </c>
      <c r="AI99" t="s">
        <v>44</v>
      </c>
      <c r="AJ99" t="s">
        <v>17</v>
      </c>
      <c r="AK99" t="s">
        <v>44</v>
      </c>
      <c r="AL99" t="s">
        <v>44</v>
      </c>
      <c r="AM99" t="s">
        <v>13381</v>
      </c>
      <c r="AN99" t="s">
        <v>44</v>
      </c>
      <c r="AO99">
        <v>1</v>
      </c>
      <c r="AP99">
        <v>1</v>
      </c>
      <c r="AQ99">
        <v>0</v>
      </c>
      <c r="AR99" t="s">
        <v>44</v>
      </c>
      <c r="AS99" t="s">
        <v>14</v>
      </c>
      <c r="AT99" t="s">
        <v>13378</v>
      </c>
      <c r="AU99" t="s">
        <v>44</v>
      </c>
      <c r="AV99" t="s">
        <v>44</v>
      </c>
      <c r="AW99" s="524" t="s">
        <v>16396</v>
      </c>
      <c r="AX99" s="524" t="s">
        <v>16397</v>
      </c>
      <c r="AY99" s="524" t="s">
        <v>16398</v>
      </c>
    </row>
    <row r="100" spans="1:51" x14ac:dyDescent="0.25">
      <c r="A100">
        <v>99</v>
      </c>
      <c r="B100" t="s">
        <v>19697</v>
      </c>
      <c r="C100" t="s">
        <v>16399</v>
      </c>
      <c r="D100" t="s">
        <v>16400</v>
      </c>
      <c r="E100" t="s">
        <v>761</v>
      </c>
      <c r="F100" t="s">
        <v>9059</v>
      </c>
      <c r="G100" t="s">
        <v>19697</v>
      </c>
      <c r="H100" t="s">
        <v>15901</v>
      </c>
      <c r="I100" t="s">
        <v>1462</v>
      </c>
      <c r="J100" t="s">
        <v>44</v>
      </c>
      <c r="K100" t="s">
        <v>371</v>
      </c>
      <c r="L100" t="s">
        <v>19697</v>
      </c>
      <c r="M100" t="s">
        <v>19697</v>
      </c>
      <c r="N100">
        <v>1.9382189999999999</v>
      </c>
      <c r="O100" t="s">
        <v>14</v>
      </c>
      <c r="P100" t="s">
        <v>16401</v>
      </c>
      <c r="Q100" t="s">
        <v>19697</v>
      </c>
      <c r="R100" t="s">
        <v>19697</v>
      </c>
      <c r="S100" t="s">
        <v>14</v>
      </c>
      <c r="T100" t="s">
        <v>44</v>
      </c>
      <c r="U100" t="s">
        <v>17</v>
      </c>
      <c r="V100" t="s">
        <v>15901</v>
      </c>
      <c r="W100" s="339" t="str">
        <f>IF(AND(U100="no",V100&gt;'SDG13'!$A$7,V100&lt;'SDG13'!$B$18),'SDG13'!$B$18-V100,"")</f>
        <v/>
      </c>
      <c r="X100" t="s">
        <v>442</v>
      </c>
      <c r="Y100" t="s">
        <v>44</v>
      </c>
      <c r="Z100" t="s">
        <v>14</v>
      </c>
      <c r="AA100" t="s">
        <v>17</v>
      </c>
      <c r="AB100" t="s">
        <v>44</v>
      </c>
      <c r="AC100" t="s">
        <v>44</v>
      </c>
      <c r="AD100" t="s">
        <v>44</v>
      </c>
      <c r="AE100" t="s">
        <v>44</v>
      </c>
      <c r="AF100" t="s">
        <v>44</v>
      </c>
      <c r="AG100" t="s">
        <v>44</v>
      </c>
      <c r="AH100" s="339" t="str">
        <f t="shared" si="1"/>
        <v/>
      </c>
      <c r="AI100" t="s">
        <v>44</v>
      </c>
      <c r="AJ100" t="s">
        <v>44</v>
      </c>
      <c r="AK100" t="s">
        <v>44</v>
      </c>
      <c r="AL100" t="s">
        <v>44</v>
      </c>
      <c r="AM100" t="s">
        <v>16402</v>
      </c>
      <c r="AN100" t="s">
        <v>16403</v>
      </c>
      <c r="AO100">
        <v>0</v>
      </c>
      <c r="AP100">
        <v>0</v>
      </c>
      <c r="AQ100">
        <v>1</v>
      </c>
      <c r="AR100">
        <v>1</v>
      </c>
      <c r="AS100" t="s">
        <v>44</v>
      </c>
      <c r="AT100" t="s">
        <v>44</v>
      </c>
      <c r="AU100" t="s">
        <v>44</v>
      </c>
      <c r="AV100" t="s">
        <v>44</v>
      </c>
      <c r="AW100" t="s">
        <v>44</v>
      </c>
      <c r="AX100" s="524" t="s">
        <v>16404</v>
      </c>
      <c r="AY100" s="524" t="s">
        <v>16405</v>
      </c>
    </row>
    <row r="101" spans="1:51" x14ac:dyDescent="0.25">
      <c r="A101">
        <v>100</v>
      </c>
      <c r="B101" t="s">
        <v>19697</v>
      </c>
      <c r="C101" t="s">
        <v>16406</v>
      </c>
      <c r="D101" t="s">
        <v>16400</v>
      </c>
      <c r="E101" t="s">
        <v>735</v>
      </c>
      <c r="F101" t="s">
        <v>11054</v>
      </c>
      <c r="G101" t="s">
        <v>19697</v>
      </c>
      <c r="H101" t="s">
        <v>15901</v>
      </c>
      <c r="I101" t="s">
        <v>1462</v>
      </c>
      <c r="J101" t="s">
        <v>44</v>
      </c>
      <c r="K101" t="s">
        <v>733</v>
      </c>
      <c r="L101" t="s">
        <v>19697</v>
      </c>
      <c r="M101" t="s">
        <v>19697</v>
      </c>
      <c r="N101">
        <v>3.9602659999999998</v>
      </c>
      <c r="O101" t="s">
        <v>14</v>
      </c>
      <c r="P101" t="s">
        <v>16407</v>
      </c>
      <c r="Q101" t="s">
        <v>19697</v>
      </c>
      <c r="R101" t="s">
        <v>19697</v>
      </c>
      <c r="S101" t="s">
        <v>14</v>
      </c>
      <c r="T101" t="s">
        <v>44</v>
      </c>
      <c r="U101" t="s">
        <v>17</v>
      </c>
      <c r="V101" t="s">
        <v>16408</v>
      </c>
      <c r="W101" s="339" t="str">
        <f>IF(AND(U101="no",V101&gt;'SDG13'!$A$7,V101&lt;'SDG13'!$B$18),'SDG13'!$B$18-V101,"")</f>
        <v/>
      </c>
      <c r="X101" t="s">
        <v>442</v>
      </c>
      <c r="Y101" t="s">
        <v>44</v>
      </c>
      <c r="Z101" t="s">
        <v>14</v>
      </c>
      <c r="AA101" t="s">
        <v>17</v>
      </c>
      <c r="AB101" t="s">
        <v>44</v>
      </c>
      <c r="AC101" t="s">
        <v>44</v>
      </c>
      <c r="AD101" t="s">
        <v>44</v>
      </c>
      <c r="AE101" t="s">
        <v>44</v>
      </c>
      <c r="AF101" t="s">
        <v>44</v>
      </c>
      <c r="AG101" t="s">
        <v>44</v>
      </c>
      <c r="AH101" s="339" t="str">
        <f t="shared" si="1"/>
        <v/>
      </c>
      <c r="AI101" t="s">
        <v>44</v>
      </c>
      <c r="AJ101" t="s">
        <v>44</v>
      </c>
      <c r="AK101" t="s">
        <v>44</v>
      </c>
      <c r="AL101" t="s">
        <v>44</v>
      </c>
      <c r="AM101" t="s">
        <v>16409</v>
      </c>
      <c r="AN101" t="s">
        <v>13408</v>
      </c>
      <c r="AO101">
        <v>0</v>
      </c>
      <c r="AP101">
        <v>1</v>
      </c>
      <c r="AQ101">
        <v>1</v>
      </c>
      <c r="AR101">
        <v>1</v>
      </c>
      <c r="AS101" t="s">
        <v>44</v>
      </c>
      <c r="AT101" t="s">
        <v>44</v>
      </c>
      <c r="AU101" t="s">
        <v>44</v>
      </c>
      <c r="AV101" t="s">
        <v>44</v>
      </c>
      <c r="AW101" t="s">
        <v>44</v>
      </c>
      <c r="AX101" s="524" t="s">
        <v>16410</v>
      </c>
      <c r="AY101" s="524" t="s">
        <v>16411</v>
      </c>
    </row>
    <row r="102" spans="1:51" x14ac:dyDescent="0.25">
      <c r="A102">
        <v>101</v>
      </c>
      <c r="B102" t="s">
        <v>19697</v>
      </c>
      <c r="C102" t="s">
        <v>16412</v>
      </c>
      <c r="D102" t="s">
        <v>16413</v>
      </c>
      <c r="E102" t="s">
        <v>717</v>
      </c>
      <c r="F102" t="s">
        <v>5582</v>
      </c>
      <c r="G102" t="s">
        <v>19697</v>
      </c>
      <c r="H102" t="s">
        <v>15929</v>
      </c>
      <c r="I102" t="s">
        <v>1462</v>
      </c>
      <c r="J102" t="s">
        <v>44</v>
      </c>
      <c r="K102" t="s">
        <v>13239</v>
      </c>
      <c r="L102" t="s">
        <v>19697</v>
      </c>
      <c r="M102" t="s">
        <v>19697</v>
      </c>
      <c r="N102">
        <v>2.6989160000000001</v>
      </c>
      <c r="O102" t="s">
        <v>14</v>
      </c>
      <c r="P102" t="s">
        <v>16414</v>
      </c>
      <c r="Q102" t="s">
        <v>19697</v>
      </c>
      <c r="R102" t="s">
        <v>19697</v>
      </c>
      <c r="S102" t="s">
        <v>14</v>
      </c>
      <c r="T102" t="s">
        <v>44</v>
      </c>
      <c r="U102" t="s">
        <v>14</v>
      </c>
      <c r="W102" s="339" t="str">
        <f>IF(AND(U102="no",V102&gt;'SDG13'!$A$7,V102&lt;'SDG13'!$B$18),'SDG13'!$B$18-V102,"")</f>
        <v/>
      </c>
      <c r="X102" t="s">
        <v>44</v>
      </c>
      <c r="Y102" t="s">
        <v>44</v>
      </c>
      <c r="Z102" t="s">
        <v>44</v>
      </c>
      <c r="AA102" t="s">
        <v>44</v>
      </c>
      <c r="AB102" t="s">
        <v>1463</v>
      </c>
      <c r="AC102" t="s">
        <v>17</v>
      </c>
      <c r="AD102" t="s">
        <v>44</v>
      </c>
      <c r="AE102" t="s">
        <v>44</v>
      </c>
      <c r="AF102" t="s">
        <v>14</v>
      </c>
      <c r="AG102" t="s">
        <v>44</v>
      </c>
      <c r="AH102" s="339" t="str">
        <f t="shared" si="1"/>
        <v>NA</v>
      </c>
      <c r="AI102" t="s">
        <v>44</v>
      </c>
      <c r="AJ102" t="s">
        <v>17</v>
      </c>
      <c r="AK102" t="s">
        <v>44</v>
      </c>
      <c r="AL102" t="s">
        <v>44</v>
      </c>
      <c r="AM102" t="s">
        <v>13379</v>
      </c>
      <c r="AN102" t="s">
        <v>44</v>
      </c>
      <c r="AO102">
        <v>1</v>
      </c>
      <c r="AP102">
        <v>0</v>
      </c>
      <c r="AQ102">
        <v>1</v>
      </c>
      <c r="AR102" t="s">
        <v>44</v>
      </c>
      <c r="AS102" t="s">
        <v>14</v>
      </c>
      <c r="AT102" t="s">
        <v>13378</v>
      </c>
      <c r="AU102" t="s">
        <v>44</v>
      </c>
      <c r="AV102" t="s">
        <v>44</v>
      </c>
      <c r="AW102" s="524" t="s">
        <v>16415</v>
      </c>
      <c r="AX102" s="524" t="s">
        <v>16416</v>
      </c>
      <c r="AY102" s="524" t="s">
        <v>16417</v>
      </c>
    </row>
    <row r="103" spans="1:51" x14ac:dyDescent="0.25">
      <c r="A103">
        <v>102</v>
      </c>
      <c r="B103" t="s">
        <v>19697</v>
      </c>
      <c r="C103" t="s">
        <v>16418</v>
      </c>
      <c r="D103" t="s">
        <v>16413</v>
      </c>
      <c r="E103" t="s">
        <v>717</v>
      </c>
      <c r="F103" t="s">
        <v>10739</v>
      </c>
      <c r="G103" t="s">
        <v>19697</v>
      </c>
      <c r="H103" t="s">
        <v>15889</v>
      </c>
      <c r="I103" t="s">
        <v>1462</v>
      </c>
      <c r="J103" t="s">
        <v>44</v>
      </c>
      <c r="K103" t="s">
        <v>371</v>
      </c>
      <c r="L103" t="s">
        <v>19697</v>
      </c>
      <c r="M103" t="s">
        <v>19697</v>
      </c>
      <c r="N103">
        <v>5.2364769999999998</v>
      </c>
      <c r="O103" t="s">
        <v>14</v>
      </c>
      <c r="P103" t="s">
        <v>16419</v>
      </c>
      <c r="Q103" t="s">
        <v>19697</v>
      </c>
      <c r="R103" t="s">
        <v>19697</v>
      </c>
      <c r="S103" t="s">
        <v>14</v>
      </c>
      <c r="T103" t="s">
        <v>44</v>
      </c>
      <c r="U103" t="s">
        <v>14</v>
      </c>
      <c r="W103" s="339" t="str">
        <f>IF(AND(U103="no",V103&gt;'SDG13'!$A$7,V103&lt;'SDG13'!$B$18),'SDG13'!$B$18-V103,"")</f>
        <v/>
      </c>
      <c r="X103" t="s">
        <v>44</v>
      </c>
      <c r="Y103" t="s">
        <v>44</v>
      </c>
      <c r="Z103" t="s">
        <v>44</v>
      </c>
      <c r="AA103" t="s">
        <v>44</v>
      </c>
      <c r="AB103" t="s">
        <v>1466</v>
      </c>
      <c r="AC103" t="s">
        <v>17</v>
      </c>
      <c r="AD103" t="s">
        <v>44</v>
      </c>
      <c r="AE103" t="s">
        <v>44</v>
      </c>
      <c r="AF103" t="s">
        <v>14</v>
      </c>
      <c r="AG103" t="s">
        <v>44</v>
      </c>
      <c r="AH103" s="339" t="str">
        <f t="shared" si="1"/>
        <v>NA</v>
      </c>
      <c r="AI103" t="s">
        <v>44</v>
      </c>
      <c r="AJ103" t="s">
        <v>17</v>
      </c>
      <c r="AK103" t="s">
        <v>44</v>
      </c>
      <c r="AL103" t="s">
        <v>44</v>
      </c>
      <c r="AM103" t="s">
        <v>13377</v>
      </c>
      <c r="AN103" t="s">
        <v>44</v>
      </c>
      <c r="AO103">
        <v>1</v>
      </c>
      <c r="AP103">
        <v>0</v>
      </c>
      <c r="AQ103">
        <v>0</v>
      </c>
      <c r="AR103" t="s">
        <v>44</v>
      </c>
      <c r="AS103" t="s">
        <v>14</v>
      </c>
      <c r="AT103" t="s">
        <v>13401</v>
      </c>
      <c r="AU103" t="s">
        <v>44</v>
      </c>
      <c r="AV103" t="s">
        <v>44</v>
      </c>
      <c r="AW103" s="524" t="s">
        <v>16420</v>
      </c>
      <c r="AX103" s="524" t="s">
        <v>16421</v>
      </c>
      <c r="AY103" s="524" t="s">
        <v>16422</v>
      </c>
    </row>
    <row r="104" spans="1:51" x14ac:dyDescent="0.25">
      <c r="A104">
        <v>103</v>
      </c>
      <c r="B104" t="s">
        <v>19697</v>
      </c>
      <c r="C104" t="s">
        <v>16423</v>
      </c>
      <c r="D104" t="s">
        <v>16413</v>
      </c>
      <c r="E104" t="s">
        <v>717</v>
      </c>
      <c r="F104" t="s">
        <v>5580</v>
      </c>
      <c r="G104" t="s">
        <v>19697</v>
      </c>
      <c r="H104" t="s">
        <v>15967</v>
      </c>
      <c r="I104" t="s">
        <v>1462</v>
      </c>
      <c r="J104" t="s">
        <v>44</v>
      </c>
      <c r="K104" t="s">
        <v>15850</v>
      </c>
      <c r="L104" t="s">
        <v>19697</v>
      </c>
      <c r="M104" t="s">
        <v>19697</v>
      </c>
      <c r="N104">
        <v>4.7179950000000002</v>
      </c>
      <c r="O104" t="s">
        <v>14</v>
      </c>
      <c r="P104" t="s">
        <v>16424</v>
      </c>
      <c r="Q104" t="s">
        <v>19697</v>
      </c>
      <c r="R104" t="s">
        <v>19697</v>
      </c>
      <c r="S104" t="s">
        <v>14</v>
      </c>
      <c r="T104" t="s">
        <v>44</v>
      </c>
      <c r="U104" t="s">
        <v>17</v>
      </c>
      <c r="V104" t="s">
        <v>16425</v>
      </c>
      <c r="W104" s="339" t="str">
        <f>IF(AND(U104="no",V104&gt;'SDG13'!$A$7,V104&lt;'SDG13'!$B$18),'SDG13'!$B$18-V104,"")</f>
        <v/>
      </c>
      <c r="X104" t="s">
        <v>13399</v>
      </c>
      <c r="Y104" t="s">
        <v>44</v>
      </c>
      <c r="Z104" t="s">
        <v>44</v>
      </c>
      <c r="AA104" t="s">
        <v>44</v>
      </c>
      <c r="AB104" t="s">
        <v>44</v>
      </c>
      <c r="AC104" t="s">
        <v>44</v>
      </c>
      <c r="AD104" t="s">
        <v>44</v>
      </c>
      <c r="AE104" t="s">
        <v>44</v>
      </c>
      <c r="AF104" t="s">
        <v>44</v>
      </c>
      <c r="AG104" t="s">
        <v>44</v>
      </c>
      <c r="AH104" s="339" t="str">
        <f t="shared" si="1"/>
        <v/>
      </c>
      <c r="AI104" t="s">
        <v>44</v>
      </c>
      <c r="AJ104" t="s">
        <v>44</v>
      </c>
      <c r="AK104" t="s">
        <v>44</v>
      </c>
      <c r="AL104" t="s">
        <v>44</v>
      </c>
      <c r="AM104" t="s">
        <v>16426</v>
      </c>
      <c r="AN104" t="s">
        <v>44</v>
      </c>
      <c r="AO104">
        <v>1</v>
      </c>
      <c r="AP104">
        <v>0</v>
      </c>
      <c r="AQ104">
        <v>1</v>
      </c>
      <c r="AR104" t="s">
        <v>44</v>
      </c>
      <c r="AS104" t="s">
        <v>44</v>
      </c>
      <c r="AT104" t="s">
        <v>44</v>
      </c>
      <c r="AU104" t="s">
        <v>44</v>
      </c>
      <c r="AV104" t="s">
        <v>44</v>
      </c>
      <c r="AW104" t="s">
        <v>44</v>
      </c>
      <c r="AX104" s="524" t="s">
        <v>16427</v>
      </c>
      <c r="AY104" s="524" t="s">
        <v>16428</v>
      </c>
    </row>
    <row r="105" spans="1:51" x14ac:dyDescent="0.25">
      <c r="A105">
        <v>104</v>
      </c>
      <c r="B105" t="s">
        <v>19697</v>
      </c>
      <c r="C105" t="s">
        <v>16429</v>
      </c>
      <c r="D105" t="s">
        <v>16413</v>
      </c>
      <c r="E105" t="s">
        <v>735</v>
      </c>
      <c r="F105" t="s">
        <v>8852</v>
      </c>
      <c r="G105" t="s">
        <v>19697</v>
      </c>
      <c r="H105" t="s">
        <v>15967</v>
      </c>
      <c r="I105" t="s">
        <v>1462</v>
      </c>
      <c r="J105" t="s">
        <v>44</v>
      </c>
      <c r="K105" t="s">
        <v>371</v>
      </c>
      <c r="L105" t="s">
        <v>19697</v>
      </c>
      <c r="M105" t="s">
        <v>19697</v>
      </c>
      <c r="N105">
        <v>15</v>
      </c>
      <c r="O105" t="s">
        <v>14</v>
      </c>
      <c r="P105" t="s">
        <v>16430</v>
      </c>
      <c r="Q105" t="s">
        <v>19697</v>
      </c>
      <c r="R105" t="s">
        <v>19697</v>
      </c>
      <c r="S105" t="s">
        <v>14</v>
      </c>
      <c r="T105" t="s">
        <v>44</v>
      </c>
      <c r="U105" t="s">
        <v>14</v>
      </c>
      <c r="W105" s="339" t="str">
        <f>IF(AND(U105="no",V105&gt;'SDG13'!$A$7,V105&lt;'SDG13'!$B$18),'SDG13'!$B$18-V105,"")</f>
        <v/>
      </c>
      <c r="X105" t="s">
        <v>44</v>
      </c>
      <c r="Y105" t="s">
        <v>44</v>
      </c>
      <c r="Z105" t="s">
        <v>44</v>
      </c>
      <c r="AA105" t="s">
        <v>44</v>
      </c>
      <c r="AB105" t="s">
        <v>1466</v>
      </c>
      <c r="AC105" t="s">
        <v>17</v>
      </c>
      <c r="AD105" t="s">
        <v>44</v>
      </c>
      <c r="AE105" t="s">
        <v>44</v>
      </c>
      <c r="AF105" t="s">
        <v>14</v>
      </c>
      <c r="AG105" t="s">
        <v>44</v>
      </c>
      <c r="AH105" s="339" t="str">
        <f t="shared" si="1"/>
        <v>NA</v>
      </c>
      <c r="AI105" t="s">
        <v>44</v>
      </c>
      <c r="AJ105" t="s">
        <v>17</v>
      </c>
      <c r="AK105" t="s">
        <v>44</v>
      </c>
      <c r="AL105" t="s">
        <v>44</v>
      </c>
      <c r="AM105" t="s">
        <v>13377</v>
      </c>
      <c r="AN105" t="s">
        <v>44</v>
      </c>
      <c r="AO105">
        <v>2</v>
      </c>
      <c r="AP105">
        <v>0</v>
      </c>
      <c r="AQ105">
        <v>0</v>
      </c>
      <c r="AR105" t="s">
        <v>44</v>
      </c>
      <c r="AS105" t="s">
        <v>14</v>
      </c>
      <c r="AT105" t="s">
        <v>13380</v>
      </c>
      <c r="AU105" t="s">
        <v>44</v>
      </c>
      <c r="AV105" t="s">
        <v>44</v>
      </c>
      <c r="AW105" s="524" t="s">
        <v>16431</v>
      </c>
      <c r="AX105" s="524" t="s">
        <v>16432</v>
      </c>
      <c r="AY105" s="524" t="s">
        <v>16433</v>
      </c>
    </row>
    <row r="106" spans="1:51" x14ac:dyDescent="0.25">
      <c r="A106">
        <v>105</v>
      </c>
      <c r="B106" t="s">
        <v>19697</v>
      </c>
      <c r="C106" t="s">
        <v>16434</v>
      </c>
      <c r="D106" t="s">
        <v>16371</v>
      </c>
      <c r="E106" t="s">
        <v>717</v>
      </c>
      <c r="F106" t="s">
        <v>7778</v>
      </c>
      <c r="G106" t="s">
        <v>19697</v>
      </c>
      <c r="H106" t="s">
        <v>16017</v>
      </c>
      <c r="I106" t="s">
        <v>1462</v>
      </c>
      <c r="J106" t="s">
        <v>44</v>
      </c>
      <c r="K106" t="s">
        <v>376</v>
      </c>
      <c r="L106" t="s">
        <v>19697</v>
      </c>
      <c r="M106" t="s">
        <v>19697</v>
      </c>
      <c r="N106">
        <v>0.8</v>
      </c>
      <c r="O106" t="s">
        <v>14</v>
      </c>
      <c r="P106" t="s">
        <v>13405</v>
      </c>
      <c r="Q106" t="s">
        <v>19697</v>
      </c>
      <c r="R106" t="s">
        <v>19697</v>
      </c>
      <c r="S106" t="s">
        <v>14</v>
      </c>
      <c r="T106" t="s">
        <v>44</v>
      </c>
      <c r="U106" t="s">
        <v>14</v>
      </c>
      <c r="W106" s="339" t="str">
        <f>IF(AND(U106="no",V106&gt;'SDG13'!$A$7,V106&lt;'SDG13'!$B$18),'SDG13'!$B$18-V106,"")</f>
        <v/>
      </c>
      <c r="X106" t="s">
        <v>44</v>
      </c>
      <c r="Y106" t="s">
        <v>44</v>
      </c>
      <c r="Z106" t="s">
        <v>44</v>
      </c>
      <c r="AA106" t="s">
        <v>44</v>
      </c>
      <c r="AB106" t="s">
        <v>1463</v>
      </c>
      <c r="AC106" t="s">
        <v>17</v>
      </c>
      <c r="AD106" t="s">
        <v>44</v>
      </c>
      <c r="AE106" t="s">
        <v>44</v>
      </c>
      <c r="AF106" t="s">
        <v>14</v>
      </c>
      <c r="AG106" t="s">
        <v>44</v>
      </c>
      <c r="AH106" s="339" t="str">
        <f t="shared" si="1"/>
        <v>NA</v>
      </c>
      <c r="AI106" t="s">
        <v>44</v>
      </c>
      <c r="AJ106" t="s">
        <v>17</v>
      </c>
      <c r="AK106" t="s">
        <v>44</v>
      </c>
      <c r="AL106" t="s">
        <v>44</v>
      </c>
      <c r="AM106" t="s">
        <v>13381</v>
      </c>
      <c r="AN106" t="s">
        <v>44</v>
      </c>
      <c r="AO106">
        <v>1</v>
      </c>
      <c r="AP106">
        <v>1</v>
      </c>
      <c r="AQ106">
        <v>0</v>
      </c>
      <c r="AR106" t="s">
        <v>44</v>
      </c>
      <c r="AS106" t="s">
        <v>14</v>
      </c>
      <c r="AT106" t="s">
        <v>13409</v>
      </c>
      <c r="AU106" t="s">
        <v>44</v>
      </c>
      <c r="AV106" t="s">
        <v>44</v>
      </c>
      <c r="AW106" s="524" t="s">
        <v>16435</v>
      </c>
      <c r="AX106" s="524" t="s">
        <v>16436</v>
      </c>
      <c r="AY106" s="524" t="s">
        <v>16437</v>
      </c>
    </row>
    <row r="107" spans="1:51" x14ac:dyDescent="0.25">
      <c r="A107">
        <v>106</v>
      </c>
      <c r="B107" t="s">
        <v>19697</v>
      </c>
      <c r="C107" t="s">
        <v>16438</v>
      </c>
      <c r="D107" t="s">
        <v>16371</v>
      </c>
      <c r="E107" t="s">
        <v>735</v>
      </c>
      <c r="F107" t="s">
        <v>4505</v>
      </c>
      <c r="G107" t="s">
        <v>19697</v>
      </c>
      <c r="H107" t="s">
        <v>16017</v>
      </c>
      <c r="I107" t="s">
        <v>1462</v>
      </c>
      <c r="J107" t="s">
        <v>44</v>
      </c>
      <c r="K107" t="s">
        <v>733</v>
      </c>
      <c r="L107" t="s">
        <v>19697</v>
      </c>
      <c r="M107" t="s">
        <v>19697</v>
      </c>
      <c r="N107">
        <v>1.28</v>
      </c>
      <c r="O107" t="s">
        <v>14</v>
      </c>
      <c r="P107" t="s">
        <v>16439</v>
      </c>
      <c r="Q107" t="s">
        <v>19697</v>
      </c>
      <c r="R107" t="s">
        <v>19697</v>
      </c>
      <c r="S107" t="s">
        <v>14</v>
      </c>
      <c r="T107" t="s">
        <v>44</v>
      </c>
      <c r="U107" t="s">
        <v>17</v>
      </c>
      <c r="V107" t="s">
        <v>16440</v>
      </c>
      <c r="W107" s="339" t="str">
        <f>IF(AND(U107="no",V107&gt;'SDG13'!$A$7,V107&lt;'SDG13'!$B$18),'SDG13'!$B$18-V107,"")</f>
        <v/>
      </c>
      <c r="X107" t="s">
        <v>442</v>
      </c>
      <c r="Y107" t="s">
        <v>44</v>
      </c>
      <c r="Z107" t="s">
        <v>17</v>
      </c>
      <c r="AA107" t="s">
        <v>44</v>
      </c>
      <c r="AB107" t="s">
        <v>44</v>
      </c>
      <c r="AC107" t="s">
        <v>44</v>
      </c>
      <c r="AD107" t="s">
        <v>44</v>
      </c>
      <c r="AE107" t="s">
        <v>44</v>
      </c>
      <c r="AF107" t="s">
        <v>44</v>
      </c>
      <c r="AG107" t="s">
        <v>44</v>
      </c>
      <c r="AH107" s="339" t="str">
        <f t="shared" si="1"/>
        <v/>
      </c>
      <c r="AI107" t="s">
        <v>44</v>
      </c>
      <c r="AJ107" t="s">
        <v>44</v>
      </c>
      <c r="AK107" t="s">
        <v>44</v>
      </c>
      <c r="AL107" t="s">
        <v>44</v>
      </c>
      <c r="AM107" t="s">
        <v>13444</v>
      </c>
      <c r="AN107" t="s">
        <v>44</v>
      </c>
      <c r="AO107">
        <v>1</v>
      </c>
      <c r="AP107">
        <v>0</v>
      </c>
      <c r="AQ107">
        <v>0</v>
      </c>
      <c r="AR107" t="s">
        <v>44</v>
      </c>
      <c r="AS107" t="s">
        <v>44</v>
      </c>
      <c r="AT107" t="s">
        <v>44</v>
      </c>
      <c r="AU107" t="s">
        <v>44</v>
      </c>
      <c r="AV107" t="s">
        <v>44</v>
      </c>
      <c r="AW107" t="s">
        <v>44</v>
      </c>
      <c r="AX107" s="524" t="s">
        <v>16441</v>
      </c>
      <c r="AY107" s="524" t="s">
        <v>16442</v>
      </c>
    </row>
    <row r="108" spans="1:51" x14ac:dyDescent="0.25">
      <c r="A108">
        <v>107</v>
      </c>
      <c r="B108" t="s">
        <v>19697</v>
      </c>
      <c r="C108" t="s">
        <v>16443</v>
      </c>
      <c r="D108" t="s">
        <v>16444</v>
      </c>
      <c r="E108" t="s">
        <v>717</v>
      </c>
      <c r="F108" t="s">
        <v>15025</v>
      </c>
      <c r="G108" t="s">
        <v>19697</v>
      </c>
      <c r="H108" t="s">
        <v>16004</v>
      </c>
      <c r="I108" t="s">
        <v>1462</v>
      </c>
      <c r="J108" t="s">
        <v>44</v>
      </c>
      <c r="K108" t="s">
        <v>381</v>
      </c>
      <c r="L108" t="s">
        <v>19697</v>
      </c>
      <c r="M108" t="s">
        <v>19697</v>
      </c>
      <c r="N108">
        <v>5</v>
      </c>
      <c r="O108" t="s">
        <v>14</v>
      </c>
      <c r="P108" t="s">
        <v>16445</v>
      </c>
      <c r="Q108" t="s">
        <v>19697</v>
      </c>
      <c r="R108" t="s">
        <v>19697</v>
      </c>
      <c r="S108" t="s">
        <v>14</v>
      </c>
      <c r="T108" t="s">
        <v>44</v>
      </c>
      <c r="U108" t="s">
        <v>14</v>
      </c>
      <c r="W108" s="339" t="str">
        <f>IF(AND(U108="no",V108&gt;'SDG13'!$A$7,V108&lt;'SDG13'!$B$18),'SDG13'!$B$18-V108,"")</f>
        <v/>
      </c>
      <c r="X108" t="s">
        <v>44</v>
      </c>
      <c r="Y108" t="s">
        <v>44</v>
      </c>
      <c r="Z108" t="s">
        <v>44</v>
      </c>
      <c r="AA108" t="s">
        <v>44</v>
      </c>
      <c r="AB108" t="s">
        <v>15872</v>
      </c>
      <c r="AC108" t="s">
        <v>14</v>
      </c>
      <c r="AD108" t="s">
        <v>1490</v>
      </c>
      <c r="AE108" t="s">
        <v>44</v>
      </c>
      <c r="AF108" t="s">
        <v>14</v>
      </c>
      <c r="AG108" t="s">
        <v>44</v>
      </c>
      <c r="AH108" s="339" t="str">
        <f t="shared" si="1"/>
        <v>NA</v>
      </c>
      <c r="AI108" t="s">
        <v>44</v>
      </c>
      <c r="AJ108" t="s">
        <v>14</v>
      </c>
      <c r="AK108" t="s">
        <v>15931</v>
      </c>
      <c r="AL108" t="s">
        <v>15945</v>
      </c>
      <c r="AM108" t="s">
        <v>1475</v>
      </c>
      <c r="AN108" t="s">
        <v>44</v>
      </c>
      <c r="AO108">
        <v>0</v>
      </c>
      <c r="AP108">
        <v>0</v>
      </c>
      <c r="AQ108">
        <v>1</v>
      </c>
      <c r="AR108" t="s">
        <v>44</v>
      </c>
      <c r="AS108" t="s">
        <v>14</v>
      </c>
      <c r="AT108" t="s">
        <v>13394</v>
      </c>
      <c r="AU108" t="s">
        <v>44</v>
      </c>
      <c r="AV108" t="s">
        <v>44</v>
      </c>
      <c r="AW108" s="524" t="s">
        <v>16446</v>
      </c>
      <c r="AX108" s="524" t="s">
        <v>16447</v>
      </c>
      <c r="AY108" s="524" t="s">
        <v>16448</v>
      </c>
    </row>
    <row r="109" spans="1:51" x14ac:dyDescent="0.25">
      <c r="A109">
        <v>108</v>
      </c>
      <c r="B109" t="s">
        <v>19697</v>
      </c>
      <c r="C109" t="s">
        <v>16094</v>
      </c>
      <c r="D109" t="s">
        <v>16444</v>
      </c>
      <c r="E109" t="s">
        <v>717</v>
      </c>
      <c r="F109" t="s">
        <v>4777</v>
      </c>
      <c r="G109" t="s">
        <v>19697</v>
      </c>
      <c r="H109" t="s">
        <v>16004</v>
      </c>
      <c r="I109" t="s">
        <v>1462</v>
      </c>
      <c r="J109" t="s">
        <v>44</v>
      </c>
      <c r="K109" t="s">
        <v>13239</v>
      </c>
      <c r="L109" t="s">
        <v>19697</v>
      </c>
      <c r="M109" t="s">
        <v>19697</v>
      </c>
      <c r="N109">
        <v>5.6</v>
      </c>
      <c r="O109" t="s">
        <v>14</v>
      </c>
      <c r="P109" t="s">
        <v>16449</v>
      </c>
      <c r="Q109" t="s">
        <v>19697</v>
      </c>
      <c r="R109" t="s">
        <v>19697</v>
      </c>
      <c r="S109" t="s">
        <v>14</v>
      </c>
      <c r="T109" t="s">
        <v>44</v>
      </c>
      <c r="U109" t="s">
        <v>14</v>
      </c>
      <c r="W109" s="339" t="str">
        <f>IF(AND(U109="no",V109&gt;'SDG13'!$A$7,V109&lt;'SDG13'!$B$18),'SDG13'!$B$18-V109,"")</f>
        <v/>
      </c>
      <c r="X109" t="s">
        <v>44</v>
      </c>
      <c r="Y109" t="s">
        <v>44</v>
      </c>
      <c r="Z109" t="s">
        <v>44</v>
      </c>
      <c r="AA109" t="s">
        <v>44</v>
      </c>
      <c r="AB109" t="s">
        <v>1463</v>
      </c>
      <c r="AC109" t="s">
        <v>17</v>
      </c>
      <c r="AD109" t="s">
        <v>44</v>
      </c>
      <c r="AE109" t="s">
        <v>44</v>
      </c>
      <c r="AF109" t="s">
        <v>14</v>
      </c>
      <c r="AG109" t="s">
        <v>44</v>
      </c>
      <c r="AH109" s="339" t="str">
        <f t="shared" si="1"/>
        <v>NA</v>
      </c>
      <c r="AI109" t="s">
        <v>44</v>
      </c>
      <c r="AJ109" t="s">
        <v>17</v>
      </c>
      <c r="AK109" t="s">
        <v>44</v>
      </c>
      <c r="AL109" t="s">
        <v>44</v>
      </c>
      <c r="AM109" t="s">
        <v>13381</v>
      </c>
      <c r="AN109" t="s">
        <v>44</v>
      </c>
      <c r="AO109">
        <v>1</v>
      </c>
      <c r="AP109">
        <v>1</v>
      </c>
      <c r="AQ109">
        <v>0</v>
      </c>
      <c r="AR109" t="s">
        <v>44</v>
      </c>
      <c r="AS109" t="s">
        <v>14</v>
      </c>
      <c r="AT109" t="s">
        <v>13396</v>
      </c>
      <c r="AU109" t="s">
        <v>44</v>
      </c>
      <c r="AV109" t="s">
        <v>44</v>
      </c>
      <c r="AW109" s="524" t="s">
        <v>16450</v>
      </c>
      <c r="AX109" s="524" t="s">
        <v>16451</v>
      </c>
      <c r="AY109" s="524" t="s">
        <v>16452</v>
      </c>
    </row>
    <row r="110" spans="1:51" x14ac:dyDescent="0.25">
      <c r="A110">
        <v>109</v>
      </c>
      <c r="B110" t="s">
        <v>19697</v>
      </c>
      <c r="C110" t="s">
        <v>14298</v>
      </c>
      <c r="D110" t="s">
        <v>16453</v>
      </c>
      <c r="E110" t="s">
        <v>735</v>
      </c>
      <c r="F110" t="s">
        <v>7973</v>
      </c>
      <c r="G110" t="s">
        <v>19697</v>
      </c>
      <c r="H110" t="s">
        <v>16010</v>
      </c>
      <c r="I110" t="s">
        <v>1462</v>
      </c>
      <c r="J110" t="s">
        <v>44</v>
      </c>
      <c r="K110" t="s">
        <v>376</v>
      </c>
      <c r="L110" t="s">
        <v>19697</v>
      </c>
      <c r="M110" t="s">
        <v>19697</v>
      </c>
      <c r="N110">
        <v>4.5999999999999996</v>
      </c>
      <c r="O110" t="s">
        <v>14</v>
      </c>
      <c r="P110" t="s">
        <v>16454</v>
      </c>
      <c r="Q110" t="s">
        <v>19697</v>
      </c>
      <c r="R110" t="s">
        <v>19697</v>
      </c>
      <c r="S110" t="s">
        <v>14</v>
      </c>
      <c r="T110" t="s">
        <v>44</v>
      </c>
      <c r="U110" t="s">
        <v>17</v>
      </c>
      <c r="V110" s="539">
        <v>45352</v>
      </c>
      <c r="W110" s="339">
        <f>IF(AND(U110="no",V110&gt;'SDG13'!$A$7,V110&lt;'SDG13'!$B$18),'SDG13'!$B$18-V110,"")</f>
        <v>12</v>
      </c>
      <c r="X110" t="s">
        <v>442</v>
      </c>
      <c r="Y110" t="s">
        <v>44</v>
      </c>
      <c r="Z110" t="s">
        <v>17</v>
      </c>
      <c r="AA110" t="s">
        <v>44</v>
      </c>
      <c r="AB110" t="s">
        <v>44</v>
      </c>
      <c r="AC110" t="s">
        <v>44</v>
      </c>
      <c r="AD110" t="s">
        <v>44</v>
      </c>
      <c r="AE110" t="s">
        <v>44</v>
      </c>
      <c r="AF110" t="s">
        <v>44</v>
      </c>
      <c r="AG110" t="s">
        <v>44</v>
      </c>
      <c r="AH110" s="339" t="str">
        <f t="shared" si="1"/>
        <v/>
      </c>
      <c r="AI110" t="s">
        <v>44</v>
      </c>
      <c r="AJ110" t="s">
        <v>44</v>
      </c>
      <c r="AK110" t="s">
        <v>44</v>
      </c>
      <c r="AL110" t="s">
        <v>44</v>
      </c>
      <c r="AM110" t="s">
        <v>13444</v>
      </c>
      <c r="AN110" t="s">
        <v>44</v>
      </c>
      <c r="AO110">
        <v>1</v>
      </c>
      <c r="AP110">
        <v>0</v>
      </c>
      <c r="AQ110">
        <v>0</v>
      </c>
      <c r="AR110" t="s">
        <v>44</v>
      </c>
      <c r="AS110" t="s">
        <v>44</v>
      </c>
      <c r="AT110" t="s">
        <v>44</v>
      </c>
      <c r="AU110" t="s">
        <v>44</v>
      </c>
      <c r="AV110" t="s">
        <v>44</v>
      </c>
      <c r="AW110" t="s">
        <v>44</v>
      </c>
      <c r="AX110" s="524" t="s">
        <v>16455</v>
      </c>
      <c r="AY110" s="524" t="s">
        <v>16456</v>
      </c>
    </row>
    <row r="111" spans="1:51" x14ac:dyDescent="0.25">
      <c r="A111">
        <v>110</v>
      </c>
      <c r="B111" t="s">
        <v>19697</v>
      </c>
      <c r="C111" t="s">
        <v>13748</v>
      </c>
      <c r="D111" t="s">
        <v>16453</v>
      </c>
      <c r="E111" t="s">
        <v>735</v>
      </c>
      <c r="F111" t="s">
        <v>4669</v>
      </c>
      <c r="G111" t="s">
        <v>19697</v>
      </c>
      <c r="H111" t="s">
        <v>16010</v>
      </c>
      <c r="I111" t="s">
        <v>1462</v>
      </c>
      <c r="J111" t="s">
        <v>44</v>
      </c>
      <c r="K111" t="s">
        <v>733</v>
      </c>
      <c r="L111" t="s">
        <v>19697</v>
      </c>
      <c r="M111" t="s">
        <v>19697</v>
      </c>
      <c r="N111">
        <v>2.6</v>
      </c>
      <c r="O111" t="s">
        <v>14</v>
      </c>
      <c r="P111" t="s">
        <v>16457</v>
      </c>
      <c r="Q111" t="s">
        <v>19697</v>
      </c>
      <c r="R111" t="s">
        <v>19697</v>
      </c>
      <c r="S111" t="s">
        <v>14</v>
      </c>
      <c r="T111" t="s">
        <v>44</v>
      </c>
      <c r="U111" t="s">
        <v>17</v>
      </c>
      <c r="V111" s="539">
        <v>44206</v>
      </c>
      <c r="W111" s="339" t="str">
        <f>IF(AND(U111="no",V111&gt;'SDG13'!$A$7,V111&lt;'SDG13'!$B$18),'SDG13'!$B$18-V111,"")</f>
        <v/>
      </c>
      <c r="X111" t="s">
        <v>442</v>
      </c>
      <c r="Y111" t="s">
        <v>44</v>
      </c>
      <c r="Z111" t="s">
        <v>17</v>
      </c>
      <c r="AA111" t="s">
        <v>44</v>
      </c>
      <c r="AB111" t="s">
        <v>44</v>
      </c>
      <c r="AC111" t="s">
        <v>44</v>
      </c>
      <c r="AD111" t="s">
        <v>44</v>
      </c>
      <c r="AE111" t="s">
        <v>44</v>
      </c>
      <c r="AF111" t="s">
        <v>44</v>
      </c>
      <c r="AG111" t="s">
        <v>44</v>
      </c>
      <c r="AH111" s="339" t="str">
        <f t="shared" si="1"/>
        <v/>
      </c>
      <c r="AI111" t="s">
        <v>44</v>
      </c>
      <c r="AJ111" t="s">
        <v>44</v>
      </c>
      <c r="AK111" t="s">
        <v>44</v>
      </c>
      <c r="AL111" t="s">
        <v>44</v>
      </c>
      <c r="AM111" t="s">
        <v>13444</v>
      </c>
      <c r="AN111" t="s">
        <v>44</v>
      </c>
      <c r="AO111">
        <v>1</v>
      </c>
      <c r="AP111">
        <v>0</v>
      </c>
      <c r="AQ111">
        <v>0</v>
      </c>
      <c r="AR111" t="s">
        <v>44</v>
      </c>
      <c r="AS111" t="s">
        <v>44</v>
      </c>
      <c r="AT111" t="s">
        <v>44</v>
      </c>
      <c r="AU111" t="s">
        <v>44</v>
      </c>
      <c r="AV111" t="s">
        <v>44</v>
      </c>
      <c r="AW111" t="s">
        <v>44</v>
      </c>
      <c r="AX111" s="524" t="s">
        <v>16458</v>
      </c>
      <c r="AY111" s="524" t="s">
        <v>16459</v>
      </c>
    </row>
    <row r="112" spans="1:51" x14ac:dyDescent="0.25">
      <c r="A112">
        <v>111</v>
      </c>
      <c r="B112" t="s">
        <v>19697</v>
      </c>
      <c r="C112" t="s">
        <v>16274</v>
      </c>
      <c r="D112" t="s">
        <v>16453</v>
      </c>
      <c r="E112" t="s">
        <v>735</v>
      </c>
      <c r="F112" t="s">
        <v>4173</v>
      </c>
      <c r="G112" t="s">
        <v>19697</v>
      </c>
      <c r="H112" t="s">
        <v>16010</v>
      </c>
      <c r="I112" t="s">
        <v>1462</v>
      </c>
      <c r="J112" t="s">
        <v>44</v>
      </c>
      <c r="K112" t="s">
        <v>13239</v>
      </c>
      <c r="L112" t="s">
        <v>19697</v>
      </c>
      <c r="M112" t="s">
        <v>19697</v>
      </c>
      <c r="N112">
        <v>4.7</v>
      </c>
      <c r="O112" t="s">
        <v>14</v>
      </c>
      <c r="P112" t="s">
        <v>16460</v>
      </c>
      <c r="Q112" t="s">
        <v>19697</v>
      </c>
      <c r="R112" t="s">
        <v>19697</v>
      </c>
      <c r="S112" t="s">
        <v>14</v>
      </c>
      <c r="T112" t="s">
        <v>44</v>
      </c>
      <c r="U112" t="s">
        <v>14</v>
      </c>
      <c r="W112" s="339" t="str">
        <f>IF(AND(U112="no",V112&gt;'SDG13'!$A$7,V112&lt;'SDG13'!$B$18),'SDG13'!$B$18-V112,"")</f>
        <v/>
      </c>
      <c r="X112" t="s">
        <v>44</v>
      </c>
      <c r="Y112" t="s">
        <v>44</v>
      </c>
      <c r="Z112" t="s">
        <v>44</v>
      </c>
      <c r="AA112" t="s">
        <v>44</v>
      </c>
      <c r="AB112" t="s">
        <v>1466</v>
      </c>
      <c r="AC112" t="s">
        <v>14</v>
      </c>
      <c r="AD112" t="s">
        <v>1490</v>
      </c>
      <c r="AE112" t="s">
        <v>44</v>
      </c>
      <c r="AF112" t="s">
        <v>14</v>
      </c>
      <c r="AG112" t="s">
        <v>44</v>
      </c>
      <c r="AH112" s="339" t="str">
        <f t="shared" si="1"/>
        <v>NA</v>
      </c>
      <c r="AI112" t="s">
        <v>44</v>
      </c>
      <c r="AJ112" t="s">
        <v>14</v>
      </c>
      <c r="AK112" t="s">
        <v>16049</v>
      </c>
      <c r="AL112" t="s">
        <v>16461</v>
      </c>
      <c r="AM112" t="s">
        <v>13377</v>
      </c>
      <c r="AN112" t="s">
        <v>44</v>
      </c>
      <c r="AO112">
        <v>1</v>
      </c>
      <c r="AP112">
        <v>0</v>
      </c>
      <c r="AQ112">
        <v>0</v>
      </c>
      <c r="AR112" t="s">
        <v>44</v>
      </c>
      <c r="AS112" t="s">
        <v>14</v>
      </c>
      <c r="AT112" t="s">
        <v>13391</v>
      </c>
      <c r="AU112" t="s">
        <v>44</v>
      </c>
      <c r="AV112" t="s">
        <v>44</v>
      </c>
      <c r="AW112" s="524" t="s">
        <v>16462</v>
      </c>
      <c r="AX112" s="524" t="s">
        <v>16463</v>
      </c>
      <c r="AY112" s="524" t="s">
        <v>16464</v>
      </c>
    </row>
    <row r="113" spans="1:51" x14ac:dyDescent="0.25">
      <c r="A113">
        <v>112</v>
      </c>
      <c r="B113" t="s">
        <v>19697</v>
      </c>
      <c r="C113" t="s">
        <v>16465</v>
      </c>
      <c r="D113" t="s">
        <v>16453</v>
      </c>
      <c r="E113" t="s">
        <v>717</v>
      </c>
      <c r="F113" t="s">
        <v>12601</v>
      </c>
      <c r="G113" t="s">
        <v>19697</v>
      </c>
      <c r="H113" t="s">
        <v>16078</v>
      </c>
      <c r="I113" t="s">
        <v>1462</v>
      </c>
      <c r="J113" t="s">
        <v>44</v>
      </c>
      <c r="K113" t="s">
        <v>376</v>
      </c>
      <c r="L113" t="s">
        <v>19697</v>
      </c>
      <c r="M113" t="s">
        <v>19697</v>
      </c>
      <c r="N113">
        <v>5</v>
      </c>
      <c r="O113" t="s">
        <v>14</v>
      </c>
      <c r="P113" t="s">
        <v>16466</v>
      </c>
      <c r="Q113" t="s">
        <v>19697</v>
      </c>
      <c r="R113" t="s">
        <v>19697</v>
      </c>
      <c r="S113" t="s">
        <v>14</v>
      </c>
      <c r="T113" t="s">
        <v>44</v>
      </c>
      <c r="U113" t="s">
        <v>14</v>
      </c>
      <c r="W113" s="339" t="str">
        <f>IF(AND(U113="no",V113&gt;'SDG13'!$A$7,V113&lt;'SDG13'!$B$18),'SDG13'!$B$18-V113,"")</f>
        <v/>
      </c>
      <c r="X113" t="s">
        <v>44</v>
      </c>
      <c r="Y113" t="s">
        <v>44</v>
      </c>
      <c r="Z113" t="s">
        <v>44</v>
      </c>
      <c r="AA113" t="s">
        <v>44</v>
      </c>
      <c r="AB113" t="s">
        <v>15872</v>
      </c>
      <c r="AC113" t="s">
        <v>17</v>
      </c>
      <c r="AD113" t="s">
        <v>44</v>
      </c>
      <c r="AE113" t="s">
        <v>44</v>
      </c>
      <c r="AF113" t="s">
        <v>14</v>
      </c>
      <c r="AG113" t="s">
        <v>44</v>
      </c>
      <c r="AH113" s="339" t="str">
        <f t="shared" si="1"/>
        <v>NA</v>
      </c>
      <c r="AI113" t="s">
        <v>44</v>
      </c>
      <c r="AJ113" t="s">
        <v>17</v>
      </c>
      <c r="AK113" t="s">
        <v>44</v>
      </c>
      <c r="AL113" t="s">
        <v>44</v>
      </c>
      <c r="AM113" t="s">
        <v>1464</v>
      </c>
      <c r="AN113" t="s">
        <v>44</v>
      </c>
      <c r="AO113" t="s">
        <v>44</v>
      </c>
      <c r="AP113" t="s">
        <v>44</v>
      </c>
      <c r="AQ113" t="s">
        <v>44</v>
      </c>
      <c r="AR113" t="s">
        <v>44</v>
      </c>
      <c r="AS113" t="s">
        <v>14</v>
      </c>
      <c r="AT113" t="s">
        <v>13392</v>
      </c>
      <c r="AU113" t="s">
        <v>44</v>
      </c>
      <c r="AV113" t="s">
        <v>44</v>
      </c>
      <c r="AW113" s="524" t="s">
        <v>16467</v>
      </c>
      <c r="AY113" s="524" t="s">
        <v>16468</v>
      </c>
    </row>
    <row r="114" spans="1:51" x14ac:dyDescent="0.25">
      <c r="A114">
        <v>113</v>
      </c>
      <c r="B114" t="s">
        <v>19697</v>
      </c>
      <c r="C114" t="s">
        <v>16469</v>
      </c>
      <c r="D114" t="s">
        <v>16453</v>
      </c>
      <c r="E114" t="s">
        <v>735</v>
      </c>
      <c r="F114" t="s">
        <v>2126</v>
      </c>
      <c r="G114" t="s">
        <v>19697</v>
      </c>
      <c r="H114" t="s">
        <v>16078</v>
      </c>
      <c r="I114" t="s">
        <v>1462</v>
      </c>
      <c r="J114" t="s">
        <v>44</v>
      </c>
      <c r="K114" t="s">
        <v>15850</v>
      </c>
      <c r="L114" t="s">
        <v>19697</v>
      </c>
      <c r="M114" t="s">
        <v>19697</v>
      </c>
      <c r="N114">
        <v>4</v>
      </c>
      <c r="O114" t="s">
        <v>14</v>
      </c>
      <c r="P114" t="s">
        <v>16470</v>
      </c>
      <c r="Q114" t="s">
        <v>19697</v>
      </c>
      <c r="R114" t="s">
        <v>19697</v>
      </c>
      <c r="S114" t="s">
        <v>14</v>
      </c>
      <c r="T114" t="s">
        <v>44</v>
      </c>
      <c r="U114" t="s">
        <v>17</v>
      </c>
      <c r="V114" s="539">
        <v>45078</v>
      </c>
      <c r="W114" s="339">
        <f>IF(AND(U114="no",V114&gt;'SDG13'!$A$7,V114&lt;'SDG13'!$B$18),'SDG13'!$B$18-V114,"")</f>
        <v>286</v>
      </c>
      <c r="X114" t="s">
        <v>443</v>
      </c>
      <c r="Y114" t="s">
        <v>44</v>
      </c>
      <c r="Z114" t="s">
        <v>44</v>
      </c>
      <c r="AA114" t="s">
        <v>44</v>
      </c>
      <c r="AB114" t="s">
        <v>44</v>
      </c>
      <c r="AC114" t="s">
        <v>44</v>
      </c>
      <c r="AD114" t="s">
        <v>44</v>
      </c>
      <c r="AE114" t="s">
        <v>44</v>
      </c>
      <c r="AF114" t="s">
        <v>44</v>
      </c>
      <c r="AG114" t="s">
        <v>44</v>
      </c>
      <c r="AH114" s="339" t="str">
        <f t="shared" si="1"/>
        <v/>
      </c>
      <c r="AI114" t="s">
        <v>44</v>
      </c>
      <c r="AJ114" t="s">
        <v>44</v>
      </c>
      <c r="AK114" t="s">
        <v>44</v>
      </c>
      <c r="AL114" t="s">
        <v>44</v>
      </c>
      <c r="AM114" t="s">
        <v>13444</v>
      </c>
      <c r="AN114" t="s">
        <v>44</v>
      </c>
      <c r="AO114">
        <v>1</v>
      </c>
      <c r="AP114">
        <v>0</v>
      </c>
      <c r="AQ114">
        <v>0</v>
      </c>
      <c r="AR114" t="s">
        <v>44</v>
      </c>
      <c r="AS114" t="s">
        <v>44</v>
      </c>
      <c r="AT114" t="s">
        <v>44</v>
      </c>
      <c r="AU114" t="s">
        <v>44</v>
      </c>
      <c r="AV114" t="s">
        <v>44</v>
      </c>
      <c r="AW114" t="s">
        <v>44</v>
      </c>
      <c r="AX114" s="524" t="s">
        <v>16471</v>
      </c>
      <c r="AY114" s="524" t="s">
        <v>16472</v>
      </c>
    </row>
    <row r="115" spans="1:51" x14ac:dyDescent="0.25">
      <c r="A115">
        <v>114</v>
      </c>
      <c r="B115" t="s">
        <v>19697</v>
      </c>
      <c r="C115" t="s">
        <v>16473</v>
      </c>
      <c r="D115" t="s">
        <v>16453</v>
      </c>
      <c r="E115" t="s">
        <v>735</v>
      </c>
      <c r="F115" t="s">
        <v>8622</v>
      </c>
      <c r="G115" t="s">
        <v>19697</v>
      </c>
      <c r="H115" t="s">
        <v>15865</v>
      </c>
      <c r="I115" t="s">
        <v>1462</v>
      </c>
      <c r="J115" t="s">
        <v>44</v>
      </c>
      <c r="K115" t="s">
        <v>369</v>
      </c>
      <c r="L115" t="s">
        <v>19697</v>
      </c>
      <c r="M115" t="s">
        <v>19697</v>
      </c>
      <c r="N115">
        <v>5.9</v>
      </c>
      <c r="O115" t="s">
        <v>14</v>
      </c>
      <c r="P115" t="s">
        <v>16474</v>
      </c>
      <c r="Q115" t="s">
        <v>19697</v>
      </c>
      <c r="R115" t="s">
        <v>19697</v>
      </c>
      <c r="S115" t="s">
        <v>14</v>
      </c>
      <c r="T115" t="s">
        <v>44</v>
      </c>
      <c r="U115" t="s">
        <v>17</v>
      </c>
      <c r="V115" s="539">
        <v>45211</v>
      </c>
      <c r="W115" s="339">
        <f>IF(AND(U115="no",V115&gt;'SDG13'!$A$7,V115&lt;'SDG13'!$B$18),'SDG13'!$B$18-V115,"")</f>
        <v>153</v>
      </c>
      <c r="X115" t="s">
        <v>16475</v>
      </c>
      <c r="Y115" t="s">
        <v>44</v>
      </c>
      <c r="Z115" t="s">
        <v>44</v>
      </c>
      <c r="AA115" t="s">
        <v>44</v>
      </c>
      <c r="AB115" t="s">
        <v>44</v>
      </c>
      <c r="AC115" t="s">
        <v>44</v>
      </c>
      <c r="AD115" t="s">
        <v>44</v>
      </c>
      <c r="AE115" t="s">
        <v>44</v>
      </c>
      <c r="AF115" t="s">
        <v>44</v>
      </c>
      <c r="AG115" t="s">
        <v>44</v>
      </c>
      <c r="AH115" s="339" t="str">
        <f t="shared" si="1"/>
        <v/>
      </c>
      <c r="AI115" t="s">
        <v>44</v>
      </c>
      <c r="AJ115" t="s">
        <v>44</v>
      </c>
      <c r="AK115" t="s">
        <v>44</v>
      </c>
      <c r="AL115" t="s">
        <v>44</v>
      </c>
      <c r="AM115" t="s">
        <v>13444</v>
      </c>
      <c r="AN115" t="s">
        <v>44</v>
      </c>
      <c r="AO115">
        <v>1</v>
      </c>
      <c r="AP115">
        <v>0</v>
      </c>
      <c r="AQ115">
        <v>0</v>
      </c>
      <c r="AR115" t="s">
        <v>44</v>
      </c>
      <c r="AS115" t="s">
        <v>44</v>
      </c>
      <c r="AT115" t="s">
        <v>44</v>
      </c>
      <c r="AU115" t="s">
        <v>44</v>
      </c>
      <c r="AV115" t="s">
        <v>44</v>
      </c>
      <c r="AW115" t="s">
        <v>44</v>
      </c>
      <c r="AX115" s="524" t="s">
        <v>16476</v>
      </c>
      <c r="AY115" s="524" t="s">
        <v>16477</v>
      </c>
    </row>
    <row r="116" spans="1:51" x14ac:dyDescent="0.25">
      <c r="A116">
        <v>115</v>
      </c>
      <c r="B116" t="s">
        <v>19697</v>
      </c>
      <c r="C116" t="s">
        <v>16478</v>
      </c>
      <c r="D116" t="s">
        <v>15888</v>
      </c>
      <c r="E116" t="s">
        <v>735</v>
      </c>
      <c r="F116" t="s">
        <v>12883</v>
      </c>
      <c r="G116" t="s">
        <v>19697</v>
      </c>
      <c r="H116" t="s">
        <v>15870</v>
      </c>
      <c r="I116" t="s">
        <v>1462</v>
      </c>
      <c r="J116" t="s">
        <v>44</v>
      </c>
      <c r="K116" t="s">
        <v>369</v>
      </c>
      <c r="L116" t="s">
        <v>19697</v>
      </c>
      <c r="M116" t="s">
        <v>19697</v>
      </c>
      <c r="N116">
        <v>5.9</v>
      </c>
      <c r="O116" t="s">
        <v>14</v>
      </c>
      <c r="P116" t="s">
        <v>16479</v>
      </c>
      <c r="Q116" t="s">
        <v>19697</v>
      </c>
      <c r="R116" t="s">
        <v>19697</v>
      </c>
      <c r="S116" t="s">
        <v>14</v>
      </c>
      <c r="T116" t="s">
        <v>44</v>
      </c>
      <c r="U116" t="s">
        <v>14</v>
      </c>
      <c r="W116" s="339" t="str">
        <f>IF(AND(U116="no",V116&gt;'SDG13'!$A$7,V116&lt;'SDG13'!$B$18),'SDG13'!$B$18-V116,"")</f>
        <v/>
      </c>
      <c r="X116" t="s">
        <v>44</v>
      </c>
      <c r="Y116" t="s">
        <v>44</v>
      </c>
      <c r="Z116" t="s">
        <v>44</v>
      </c>
      <c r="AA116" t="s">
        <v>44</v>
      </c>
      <c r="AB116" t="s">
        <v>1463</v>
      </c>
      <c r="AC116" t="s">
        <v>17</v>
      </c>
      <c r="AD116" t="s">
        <v>44</v>
      </c>
      <c r="AE116" t="s">
        <v>44</v>
      </c>
      <c r="AF116" t="s">
        <v>14</v>
      </c>
      <c r="AG116" t="s">
        <v>44</v>
      </c>
      <c r="AH116" s="339" t="str">
        <f t="shared" si="1"/>
        <v>NA</v>
      </c>
      <c r="AI116" t="s">
        <v>44</v>
      </c>
      <c r="AJ116" t="s">
        <v>17</v>
      </c>
      <c r="AK116" t="s">
        <v>44</v>
      </c>
      <c r="AL116" t="s">
        <v>44</v>
      </c>
      <c r="AM116" t="s">
        <v>13377</v>
      </c>
      <c r="AN116" t="s">
        <v>44</v>
      </c>
      <c r="AO116">
        <v>1</v>
      </c>
      <c r="AP116">
        <v>0</v>
      </c>
      <c r="AQ116">
        <v>0</v>
      </c>
      <c r="AR116" t="s">
        <v>44</v>
      </c>
      <c r="AS116" t="s">
        <v>14</v>
      </c>
      <c r="AT116" t="s">
        <v>13387</v>
      </c>
      <c r="AU116" t="s">
        <v>44</v>
      </c>
      <c r="AV116" t="s">
        <v>44</v>
      </c>
      <c r="AW116" s="524" t="s">
        <v>16480</v>
      </c>
      <c r="AX116" s="524" t="s">
        <v>16481</v>
      </c>
      <c r="AY116" s="524" t="s">
        <v>16482</v>
      </c>
    </row>
    <row r="117" spans="1:51" x14ac:dyDescent="0.25">
      <c r="A117">
        <v>116</v>
      </c>
      <c r="B117" t="s">
        <v>19697</v>
      </c>
      <c r="C117" t="s">
        <v>15980</v>
      </c>
      <c r="D117" t="s">
        <v>15888</v>
      </c>
      <c r="E117" t="s">
        <v>735</v>
      </c>
      <c r="F117" t="s">
        <v>12905</v>
      </c>
      <c r="G117" t="s">
        <v>19697</v>
      </c>
      <c r="H117" t="s">
        <v>15870</v>
      </c>
      <c r="I117" t="s">
        <v>1462</v>
      </c>
      <c r="J117" t="s">
        <v>44</v>
      </c>
      <c r="K117" t="s">
        <v>378</v>
      </c>
      <c r="L117" t="s">
        <v>19697</v>
      </c>
      <c r="M117" t="s">
        <v>19697</v>
      </c>
      <c r="N117">
        <v>6.8</v>
      </c>
      <c r="O117" t="s">
        <v>14</v>
      </c>
      <c r="P117" t="s">
        <v>16483</v>
      </c>
      <c r="Q117" t="s">
        <v>19697</v>
      </c>
      <c r="R117" t="s">
        <v>19697</v>
      </c>
      <c r="S117" t="s">
        <v>14</v>
      </c>
      <c r="T117" t="s">
        <v>44</v>
      </c>
      <c r="U117" t="s">
        <v>14</v>
      </c>
      <c r="W117" s="339" t="str">
        <f>IF(AND(U117="no",V117&gt;'SDG13'!$A$7,V117&lt;'SDG13'!$B$18),'SDG13'!$B$18-V117,"")</f>
        <v/>
      </c>
      <c r="X117" t="s">
        <v>44</v>
      </c>
      <c r="Y117" t="s">
        <v>44</v>
      </c>
      <c r="Z117" t="s">
        <v>44</v>
      </c>
      <c r="AA117" t="s">
        <v>44</v>
      </c>
      <c r="AB117" t="s">
        <v>1463</v>
      </c>
      <c r="AC117" t="s">
        <v>17</v>
      </c>
      <c r="AD117" t="s">
        <v>44</v>
      </c>
      <c r="AE117" t="s">
        <v>44</v>
      </c>
      <c r="AF117" t="s">
        <v>14</v>
      </c>
      <c r="AG117" t="s">
        <v>44</v>
      </c>
      <c r="AH117" s="339" t="str">
        <f t="shared" si="1"/>
        <v>NA</v>
      </c>
      <c r="AI117" t="s">
        <v>44</v>
      </c>
      <c r="AJ117" t="s">
        <v>17</v>
      </c>
      <c r="AK117" t="s">
        <v>44</v>
      </c>
      <c r="AL117" t="s">
        <v>44</v>
      </c>
      <c r="AM117" t="s">
        <v>13377</v>
      </c>
      <c r="AN117" t="s">
        <v>44</v>
      </c>
      <c r="AO117">
        <v>1</v>
      </c>
      <c r="AP117">
        <v>0</v>
      </c>
      <c r="AQ117">
        <v>0</v>
      </c>
      <c r="AR117" t="s">
        <v>44</v>
      </c>
      <c r="AS117" t="s">
        <v>14</v>
      </c>
      <c r="AT117" t="s">
        <v>13396</v>
      </c>
      <c r="AU117" t="s">
        <v>44</v>
      </c>
      <c r="AV117" t="s">
        <v>44</v>
      </c>
      <c r="AW117" s="524" t="s">
        <v>16484</v>
      </c>
      <c r="AX117" s="524" t="s">
        <v>16485</v>
      </c>
      <c r="AY117" s="524" t="s">
        <v>16486</v>
      </c>
    </row>
    <row r="118" spans="1:51" x14ac:dyDescent="0.25">
      <c r="A118">
        <v>117</v>
      </c>
      <c r="B118" t="s">
        <v>19697</v>
      </c>
      <c r="C118" t="s">
        <v>16487</v>
      </c>
      <c r="D118" t="s">
        <v>15888</v>
      </c>
      <c r="E118" t="s">
        <v>735</v>
      </c>
      <c r="F118" t="s">
        <v>2426</v>
      </c>
      <c r="G118" t="s">
        <v>19697</v>
      </c>
      <c r="H118" t="s">
        <v>15901</v>
      </c>
      <c r="I118" t="s">
        <v>1462</v>
      </c>
      <c r="J118" t="s">
        <v>44</v>
      </c>
      <c r="K118" t="s">
        <v>15850</v>
      </c>
      <c r="L118" t="s">
        <v>19697</v>
      </c>
      <c r="M118" t="s">
        <v>19697</v>
      </c>
      <c r="N118">
        <v>5</v>
      </c>
      <c r="O118" t="s">
        <v>14</v>
      </c>
      <c r="P118" t="s">
        <v>16488</v>
      </c>
      <c r="Q118" t="s">
        <v>19697</v>
      </c>
      <c r="R118" t="s">
        <v>19697</v>
      </c>
      <c r="S118" t="s">
        <v>14</v>
      </c>
      <c r="T118" t="s">
        <v>44</v>
      </c>
      <c r="U118" t="s">
        <v>14</v>
      </c>
      <c r="W118" s="339" t="str">
        <f>IF(AND(U118="no",V118&gt;'SDG13'!$A$7,V118&lt;'SDG13'!$B$18),'SDG13'!$B$18-V118,"")</f>
        <v/>
      </c>
      <c r="X118" t="s">
        <v>44</v>
      </c>
      <c r="Y118" t="s">
        <v>44</v>
      </c>
      <c r="Z118" t="s">
        <v>44</v>
      </c>
      <c r="AA118" t="s">
        <v>44</v>
      </c>
      <c r="AB118" t="s">
        <v>1463</v>
      </c>
      <c r="AC118" t="s">
        <v>14</v>
      </c>
      <c r="AD118" t="s">
        <v>1490</v>
      </c>
      <c r="AE118" t="s">
        <v>44</v>
      </c>
      <c r="AF118" t="s">
        <v>14</v>
      </c>
      <c r="AG118" t="s">
        <v>44</v>
      </c>
      <c r="AH118" s="339" t="str">
        <f t="shared" si="1"/>
        <v>NA</v>
      </c>
      <c r="AI118" t="s">
        <v>44</v>
      </c>
      <c r="AJ118" t="s">
        <v>14</v>
      </c>
      <c r="AK118" t="s">
        <v>15931</v>
      </c>
      <c r="AL118" t="s">
        <v>15945</v>
      </c>
      <c r="AM118" t="s">
        <v>13377</v>
      </c>
      <c r="AN118" t="s">
        <v>44</v>
      </c>
      <c r="AO118">
        <v>1</v>
      </c>
      <c r="AP118">
        <v>0</v>
      </c>
      <c r="AQ118">
        <v>0</v>
      </c>
      <c r="AR118" t="s">
        <v>44</v>
      </c>
      <c r="AS118" t="s">
        <v>14</v>
      </c>
      <c r="AT118" t="s">
        <v>13378</v>
      </c>
      <c r="AU118" t="s">
        <v>44</v>
      </c>
      <c r="AV118" t="s">
        <v>44</v>
      </c>
      <c r="AW118" s="524" t="s">
        <v>16489</v>
      </c>
      <c r="AX118" s="524" t="s">
        <v>16490</v>
      </c>
      <c r="AY118" s="524" t="s">
        <v>16491</v>
      </c>
    </row>
    <row r="119" spans="1:51" x14ac:dyDescent="0.25">
      <c r="A119">
        <v>118</v>
      </c>
      <c r="B119" t="s">
        <v>19697</v>
      </c>
      <c r="C119" t="s">
        <v>16492</v>
      </c>
      <c r="D119" t="s">
        <v>15888</v>
      </c>
      <c r="E119" t="s">
        <v>735</v>
      </c>
      <c r="F119" t="s">
        <v>9983</v>
      </c>
      <c r="G119" t="s">
        <v>19697</v>
      </c>
      <c r="H119" t="s">
        <v>15929</v>
      </c>
      <c r="I119" t="s">
        <v>1462</v>
      </c>
      <c r="J119" t="s">
        <v>44</v>
      </c>
      <c r="K119" t="s">
        <v>376</v>
      </c>
      <c r="L119" t="s">
        <v>19697</v>
      </c>
      <c r="M119" t="s">
        <v>19697</v>
      </c>
      <c r="N119">
        <v>4.3</v>
      </c>
      <c r="O119" t="s">
        <v>14</v>
      </c>
      <c r="P119" t="s">
        <v>16493</v>
      </c>
      <c r="Q119" t="s">
        <v>19697</v>
      </c>
      <c r="R119" t="s">
        <v>19697</v>
      </c>
      <c r="S119" t="s">
        <v>14</v>
      </c>
      <c r="T119" t="s">
        <v>44</v>
      </c>
      <c r="U119" t="s">
        <v>14</v>
      </c>
      <c r="W119" s="339" t="str">
        <f>IF(AND(U119="no",V119&gt;'SDG13'!$A$7,V119&lt;'SDG13'!$B$18),'SDG13'!$B$18-V119,"")</f>
        <v/>
      </c>
      <c r="X119" t="s">
        <v>44</v>
      </c>
      <c r="Y119" t="s">
        <v>44</v>
      </c>
      <c r="Z119" t="s">
        <v>44</v>
      </c>
      <c r="AA119" t="s">
        <v>44</v>
      </c>
      <c r="AB119" t="s">
        <v>1463</v>
      </c>
      <c r="AC119" t="s">
        <v>17</v>
      </c>
      <c r="AD119" t="s">
        <v>44</v>
      </c>
      <c r="AE119" t="s">
        <v>44</v>
      </c>
      <c r="AF119" t="s">
        <v>14</v>
      </c>
      <c r="AG119" t="s">
        <v>44</v>
      </c>
      <c r="AH119" s="339" t="str">
        <f t="shared" si="1"/>
        <v>NA</v>
      </c>
      <c r="AI119" t="s">
        <v>44</v>
      </c>
      <c r="AJ119" t="s">
        <v>17</v>
      </c>
      <c r="AK119" t="s">
        <v>44</v>
      </c>
      <c r="AL119" t="s">
        <v>44</v>
      </c>
      <c r="AM119" t="s">
        <v>13377</v>
      </c>
      <c r="AN119" t="s">
        <v>44</v>
      </c>
      <c r="AO119">
        <v>1</v>
      </c>
      <c r="AP119">
        <v>0</v>
      </c>
      <c r="AQ119">
        <v>0</v>
      </c>
      <c r="AR119" t="s">
        <v>44</v>
      </c>
      <c r="AS119" t="s">
        <v>14</v>
      </c>
      <c r="AT119" t="s">
        <v>13378</v>
      </c>
      <c r="AU119" t="s">
        <v>44</v>
      </c>
      <c r="AV119" t="s">
        <v>44</v>
      </c>
      <c r="AW119" s="524" t="s">
        <v>16494</v>
      </c>
      <c r="AX119" s="524" t="s">
        <v>16495</v>
      </c>
      <c r="AY119" s="524" t="s">
        <v>16496</v>
      </c>
    </row>
    <row r="120" spans="1:51" x14ac:dyDescent="0.25">
      <c r="A120">
        <v>119</v>
      </c>
      <c r="B120" t="s">
        <v>19697</v>
      </c>
      <c r="C120" t="s">
        <v>16497</v>
      </c>
      <c r="D120" t="s">
        <v>15888</v>
      </c>
      <c r="E120" t="s">
        <v>717</v>
      </c>
      <c r="F120" t="s">
        <v>15071</v>
      </c>
      <c r="G120" t="s">
        <v>19697</v>
      </c>
      <c r="H120" t="s">
        <v>15889</v>
      </c>
      <c r="I120" t="s">
        <v>1462</v>
      </c>
      <c r="J120" t="s">
        <v>44</v>
      </c>
      <c r="K120" t="s">
        <v>381</v>
      </c>
      <c r="L120" t="s">
        <v>19697</v>
      </c>
      <c r="M120" t="s">
        <v>19697</v>
      </c>
      <c r="N120">
        <v>4.5</v>
      </c>
      <c r="O120" t="s">
        <v>14</v>
      </c>
      <c r="P120" t="s">
        <v>16498</v>
      </c>
      <c r="Q120" t="s">
        <v>19697</v>
      </c>
      <c r="R120" t="s">
        <v>19697</v>
      </c>
      <c r="S120" t="s">
        <v>14</v>
      </c>
      <c r="T120" t="s">
        <v>44</v>
      </c>
      <c r="U120" t="s">
        <v>14</v>
      </c>
      <c r="W120" s="339" t="str">
        <f>IF(AND(U120="no",V120&gt;'SDG13'!$A$7,V120&lt;'SDG13'!$B$18),'SDG13'!$B$18-V120,"")</f>
        <v/>
      </c>
      <c r="X120" t="s">
        <v>44</v>
      </c>
      <c r="Y120" t="s">
        <v>44</v>
      </c>
      <c r="Z120" t="s">
        <v>44</v>
      </c>
      <c r="AA120" t="s">
        <v>44</v>
      </c>
      <c r="AB120" t="s">
        <v>15872</v>
      </c>
      <c r="AC120" t="s">
        <v>17</v>
      </c>
      <c r="AD120" t="s">
        <v>44</v>
      </c>
      <c r="AE120" t="s">
        <v>44</v>
      </c>
      <c r="AF120" t="s">
        <v>14</v>
      </c>
      <c r="AG120" t="s">
        <v>44</v>
      </c>
      <c r="AH120" s="339" t="str">
        <f t="shared" si="1"/>
        <v>NA</v>
      </c>
      <c r="AI120" t="s">
        <v>44</v>
      </c>
      <c r="AJ120" t="s">
        <v>17</v>
      </c>
      <c r="AK120" t="s">
        <v>44</v>
      </c>
      <c r="AL120" t="s">
        <v>44</v>
      </c>
      <c r="AM120" t="s">
        <v>1464</v>
      </c>
      <c r="AN120" t="s">
        <v>44</v>
      </c>
      <c r="AO120" t="s">
        <v>44</v>
      </c>
      <c r="AP120" t="s">
        <v>44</v>
      </c>
      <c r="AQ120" t="s">
        <v>44</v>
      </c>
      <c r="AR120" t="s">
        <v>44</v>
      </c>
      <c r="AS120" t="s">
        <v>14</v>
      </c>
      <c r="AT120" t="s">
        <v>13380</v>
      </c>
      <c r="AU120" t="s">
        <v>44</v>
      </c>
      <c r="AV120" t="s">
        <v>44</v>
      </c>
      <c r="AW120" s="524" t="s">
        <v>16499</v>
      </c>
      <c r="AY120" s="524" t="s">
        <v>16500</v>
      </c>
    </row>
    <row r="121" spans="1:51" x14ac:dyDescent="0.25">
      <c r="A121">
        <v>120</v>
      </c>
      <c r="B121" t="s">
        <v>19697</v>
      </c>
      <c r="C121" t="s">
        <v>16501</v>
      </c>
      <c r="D121" t="s">
        <v>15888</v>
      </c>
      <c r="E121" t="s">
        <v>717</v>
      </c>
      <c r="F121" t="s">
        <v>1335</v>
      </c>
      <c r="G121" t="s">
        <v>19697</v>
      </c>
      <c r="H121" t="s">
        <v>15889</v>
      </c>
      <c r="I121" t="s">
        <v>1462</v>
      </c>
      <c r="J121" t="s">
        <v>44</v>
      </c>
      <c r="K121" t="s">
        <v>371</v>
      </c>
      <c r="L121" t="s">
        <v>19697</v>
      </c>
      <c r="M121" t="s">
        <v>19697</v>
      </c>
      <c r="N121">
        <v>4.9000000000000004</v>
      </c>
      <c r="O121" t="s">
        <v>14</v>
      </c>
      <c r="P121" t="s">
        <v>16502</v>
      </c>
      <c r="Q121" t="s">
        <v>19697</v>
      </c>
      <c r="R121" t="s">
        <v>19697</v>
      </c>
      <c r="S121" t="s">
        <v>14</v>
      </c>
      <c r="T121" t="s">
        <v>44</v>
      </c>
      <c r="U121" t="s">
        <v>14</v>
      </c>
      <c r="W121" s="339" t="str">
        <f>IF(AND(U121="no",V121&gt;'SDG13'!$A$7,V121&lt;'SDG13'!$B$18),'SDG13'!$B$18-V121,"")</f>
        <v/>
      </c>
      <c r="X121" t="s">
        <v>44</v>
      </c>
      <c r="Y121" t="s">
        <v>44</v>
      </c>
      <c r="Z121" t="s">
        <v>44</v>
      </c>
      <c r="AA121" t="s">
        <v>44</v>
      </c>
      <c r="AB121" t="s">
        <v>1463</v>
      </c>
      <c r="AC121" t="s">
        <v>14</v>
      </c>
      <c r="AD121" t="s">
        <v>1490</v>
      </c>
      <c r="AE121" t="s">
        <v>44</v>
      </c>
      <c r="AF121" t="s">
        <v>14</v>
      </c>
      <c r="AG121" t="s">
        <v>44</v>
      </c>
      <c r="AH121" s="339" t="str">
        <f t="shared" si="1"/>
        <v>NA</v>
      </c>
      <c r="AI121" t="s">
        <v>44</v>
      </c>
      <c r="AJ121" t="s">
        <v>14</v>
      </c>
      <c r="AK121" t="s">
        <v>15931</v>
      </c>
      <c r="AL121" t="s">
        <v>15945</v>
      </c>
      <c r="AM121" t="s">
        <v>13379</v>
      </c>
      <c r="AN121" t="s">
        <v>44</v>
      </c>
      <c r="AO121">
        <v>1</v>
      </c>
      <c r="AP121">
        <v>0</v>
      </c>
      <c r="AQ121">
        <v>1</v>
      </c>
      <c r="AR121" t="s">
        <v>44</v>
      </c>
      <c r="AS121" t="s">
        <v>14</v>
      </c>
      <c r="AT121" t="s">
        <v>13378</v>
      </c>
      <c r="AU121" t="s">
        <v>44</v>
      </c>
      <c r="AV121" t="s">
        <v>44</v>
      </c>
      <c r="AW121" s="524" t="s">
        <v>16503</v>
      </c>
      <c r="AX121" s="524" t="s">
        <v>16504</v>
      </c>
      <c r="AY121" s="524" t="s">
        <v>16505</v>
      </c>
    </row>
    <row r="122" spans="1:51" x14ac:dyDescent="0.25">
      <c r="A122">
        <v>121</v>
      </c>
      <c r="B122" t="s">
        <v>19697</v>
      </c>
      <c r="C122" t="s">
        <v>16506</v>
      </c>
      <c r="D122" t="s">
        <v>15888</v>
      </c>
      <c r="E122" t="s">
        <v>16507</v>
      </c>
      <c r="F122" t="s">
        <v>11769</v>
      </c>
      <c r="G122" t="s">
        <v>19697</v>
      </c>
      <c r="H122" t="s">
        <v>15967</v>
      </c>
      <c r="I122" t="s">
        <v>1462</v>
      </c>
      <c r="J122" t="s">
        <v>44</v>
      </c>
      <c r="K122" t="s">
        <v>369</v>
      </c>
      <c r="L122" t="s">
        <v>19697</v>
      </c>
      <c r="M122" t="s">
        <v>19697</v>
      </c>
      <c r="N122">
        <v>5</v>
      </c>
      <c r="O122" t="s">
        <v>14</v>
      </c>
      <c r="P122" t="s">
        <v>16508</v>
      </c>
      <c r="Q122" t="s">
        <v>19697</v>
      </c>
      <c r="R122" t="s">
        <v>19697</v>
      </c>
      <c r="S122" t="s">
        <v>14</v>
      </c>
      <c r="T122" t="s">
        <v>44</v>
      </c>
      <c r="U122" t="s">
        <v>14</v>
      </c>
      <c r="W122" s="339" t="str">
        <f>IF(AND(U122="no",V122&gt;'SDG13'!$A$7,V122&lt;'SDG13'!$B$18),'SDG13'!$B$18-V122,"")</f>
        <v/>
      </c>
      <c r="X122" t="s">
        <v>44</v>
      </c>
      <c r="Y122" t="s">
        <v>44</v>
      </c>
      <c r="Z122" t="s">
        <v>44</v>
      </c>
      <c r="AA122" t="s">
        <v>44</v>
      </c>
      <c r="AB122" t="s">
        <v>1466</v>
      </c>
      <c r="AC122" t="s">
        <v>14</v>
      </c>
      <c r="AD122" t="s">
        <v>1490</v>
      </c>
      <c r="AE122" t="s">
        <v>44</v>
      </c>
      <c r="AF122" t="s">
        <v>14</v>
      </c>
      <c r="AG122" t="s">
        <v>44</v>
      </c>
      <c r="AH122" s="339" t="str">
        <f t="shared" si="1"/>
        <v>NA</v>
      </c>
      <c r="AI122" t="s">
        <v>44</v>
      </c>
      <c r="AJ122" t="s">
        <v>14</v>
      </c>
      <c r="AK122" t="s">
        <v>15931</v>
      </c>
      <c r="AL122" t="s">
        <v>16509</v>
      </c>
      <c r="AM122" t="s">
        <v>1475</v>
      </c>
      <c r="AN122" t="s">
        <v>44</v>
      </c>
      <c r="AO122">
        <v>0</v>
      </c>
      <c r="AP122">
        <v>0</v>
      </c>
      <c r="AQ122">
        <v>1</v>
      </c>
      <c r="AR122" t="s">
        <v>44</v>
      </c>
      <c r="AS122" t="s">
        <v>14</v>
      </c>
      <c r="AT122" t="s">
        <v>13378</v>
      </c>
      <c r="AU122" t="s">
        <v>44</v>
      </c>
      <c r="AV122" t="s">
        <v>44</v>
      </c>
      <c r="AW122" s="524" t="s">
        <v>16510</v>
      </c>
      <c r="AX122" s="524" t="s">
        <v>16511</v>
      </c>
      <c r="AY122" s="524" t="s">
        <v>16512</v>
      </c>
    </row>
    <row r="123" spans="1:51" x14ac:dyDescent="0.25">
      <c r="A123">
        <v>122</v>
      </c>
      <c r="B123" t="s">
        <v>19697</v>
      </c>
      <c r="C123" t="s">
        <v>16513</v>
      </c>
      <c r="D123" t="s">
        <v>16413</v>
      </c>
      <c r="E123" t="s">
        <v>735</v>
      </c>
      <c r="F123" t="s">
        <v>13091</v>
      </c>
      <c r="G123" t="s">
        <v>19697</v>
      </c>
      <c r="H123" t="s">
        <v>16004</v>
      </c>
      <c r="I123" t="s">
        <v>1462</v>
      </c>
      <c r="J123" t="s">
        <v>44</v>
      </c>
      <c r="K123" t="s">
        <v>381</v>
      </c>
      <c r="L123" t="s">
        <v>19697</v>
      </c>
      <c r="M123" t="s">
        <v>19697</v>
      </c>
      <c r="N123">
        <v>4.487393</v>
      </c>
      <c r="O123" t="s">
        <v>14</v>
      </c>
      <c r="P123" t="s">
        <v>16514</v>
      </c>
      <c r="Q123" t="s">
        <v>19697</v>
      </c>
      <c r="R123" t="s">
        <v>19697</v>
      </c>
      <c r="S123" t="s">
        <v>14</v>
      </c>
      <c r="T123" t="s">
        <v>44</v>
      </c>
      <c r="U123" t="s">
        <v>14</v>
      </c>
      <c r="W123" s="339" t="str">
        <f>IF(AND(U123="no",V123&gt;'SDG13'!$A$7,V123&lt;'SDG13'!$B$18),'SDG13'!$B$18-V123,"")</f>
        <v/>
      </c>
      <c r="X123" t="s">
        <v>44</v>
      </c>
      <c r="Y123" t="s">
        <v>44</v>
      </c>
      <c r="Z123" t="s">
        <v>44</v>
      </c>
      <c r="AA123" t="s">
        <v>44</v>
      </c>
      <c r="AB123" t="s">
        <v>1463</v>
      </c>
      <c r="AC123" t="s">
        <v>17</v>
      </c>
      <c r="AD123" t="s">
        <v>44</v>
      </c>
      <c r="AE123" t="s">
        <v>44</v>
      </c>
      <c r="AF123" t="s">
        <v>14</v>
      </c>
      <c r="AG123" t="s">
        <v>44</v>
      </c>
      <c r="AH123" s="339" t="str">
        <f t="shared" si="1"/>
        <v>NA</v>
      </c>
      <c r="AI123" t="s">
        <v>44</v>
      </c>
      <c r="AJ123" t="s">
        <v>17</v>
      </c>
      <c r="AK123" t="s">
        <v>44</v>
      </c>
      <c r="AL123" t="s">
        <v>44</v>
      </c>
      <c r="AM123" t="s">
        <v>13377</v>
      </c>
      <c r="AN123" t="s">
        <v>44</v>
      </c>
      <c r="AO123">
        <v>1</v>
      </c>
      <c r="AP123">
        <v>0</v>
      </c>
      <c r="AQ123">
        <v>0</v>
      </c>
      <c r="AR123" t="s">
        <v>44</v>
      </c>
      <c r="AS123" t="s">
        <v>14</v>
      </c>
      <c r="AT123" t="s">
        <v>13380</v>
      </c>
      <c r="AU123" t="s">
        <v>44</v>
      </c>
      <c r="AV123" t="s">
        <v>44</v>
      </c>
      <c r="AW123" s="524" t="s">
        <v>16515</v>
      </c>
      <c r="AX123" s="524" t="s">
        <v>16516</v>
      </c>
      <c r="AY123" s="524" t="s">
        <v>16517</v>
      </c>
    </row>
    <row r="124" spans="1:51" x14ac:dyDescent="0.25">
      <c r="A124">
        <v>123</v>
      </c>
      <c r="B124" t="s">
        <v>19697</v>
      </c>
      <c r="C124" t="s">
        <v>16518</v>
      </c>
      <c r="D124" t="s">
        <v>16413</v>
      </c>
      <c r="E124" t="s">
        <v>735</v>
      </c>
      <c r="F124" t="s">
        <v>14602</v>
      </c>
      <c r="G124" t="s">
        <v>19697</v>
      </c>
      <c r="H124" t="s">
        <v>16017</v>
      </c>
      <c r="I124" t="s">
        <v>1462</v>
      </c>
      <c r="J124" t="s">
        <v>44</v>
      </c>
      <c r="K124" t="s">
        <v>381</v>
      </c>
      <c r="L124" t="s">
        <v>19697</v>
      </c>
      <c r="M124" t="s">
        <v>19697</v>
      </c>
      <c r="N124">
        <v>4.9782190000000002</v>
      </c>
      <c r="O124" t="s">
        <v>14</v>
      </c>
      <c r="P124" t="s">
        <v>16519</v>
      </c>
      <c r="Q124" t="s">
        <v>19697</v>
      </c>
      <c r="R124" t="s">
        <v>19697</v>
      </c>
      <c r="S124" t="s">
        <v>14</v>
      </c>
      <c r="T124" t="s">
        <v>44</v>
      </c>
      <c r="U124" t="s">
        <v>14</v>
      </c>
      <c r="W124" s="339" t="str">
        <f>IF(AND(U124="no",V124&gt;'SDG13'!$A$7,V124&lt;'SDG13'!$B$18),'SDG13'!$B$18-V124,"")</f>
        <v/>
      </c>
      <c r="X124" t="s">
        <v>44</v>
      </c>
      <c r="Y124" t="s">
        <v>44</v>
      </c>
      <c r="Z124" t="s">
        <v>44</v>
      </c>
      <c r="AA124" t="s">
        <v>44</v>
      </c>
      <c r="AB124" t="s">
        <v>1463</v>
      </c>
      <c r="AC124" t="s">
        <v>17</v>
      </c>
      <c r="AD124" t="s">
        <v>44</v>
      </c>
      <c r="AE124" t="s">
        <v>44</v>
      </c>
      <c r="AF124" t="s">
        <v>14</v>
      </c>
      <c r="AG124" t="s">
        <v>44</v>
      </c>
      <c r="AH124" s="339" t="str">
        <f t="shared" si="1"/>
        <v>NA</v>
      </c>
      <c r="AI124" t="s">
        <v>44</v>
      </c>
      <c r="AJ124" t="s">
        <v>17</v>
      </c>
      <c r="AK124" t="s">
        <v>44</v>
      </c>
      <c r="AL124" t="s">
        <v>44</v>
      </c>
      <c r="AM124" t="s">
        <v>13379</v>
      </c>
      <c r="AN124" t="s">
        <v>44</v>
      </c>
      <c r="AO124">
        <v>1</v>
      </c>
      <c r="AP124">
        <v>0</v>
      </c>
      <c r="AQ124">
        <v>1</v>
      </c>
      <c r="AR124" t="s">
        <v>44</v>
      </c>
      <c r="AS124" t="s">
        <v>14</v>
      </c>
      <c r="AT124" t="s">
        <v>13378</v>
      </c>
      <c r="AU124" t="s">
        <v>44</v>
      </c>
      <c r="AV124" t="s">
        <v>44</v>
      </c>
      <c r="AW124" s="524" t="s">
        <v>16520</v>
      </c>
      <c r="AX124" s="524" t="s">
        <v>16521</v>
      </c>
      <c r="AY124" s="524" t="s">
        <v>16522</v>
      </c>
    </row>
    <row r="125" spans="1:51" x14ac:dyDescent="0.25">
      <c r="A125">
        <v>124</v>
      </c>
      <c r="B125" t="s">
        <v>19697</v>
      </c>
      <c r="C125" t="s">
        <v>16523</v>
      </c>
      <c r="D125" t="s">
        <v>16413</v>
      </c>
      <c r="E125" t="s">
        <v>717</v>
      </c>
      <c r="F125" t="s">
        <v>1041</v>
      </c>
      <c r="G125" t="s">
        <v>19697</v>
      </c>
      <c r="H125" t="s">
        <v>16017</v>
      </c>
      <c r="I125" t="s">
        <v>1462</v>
      </c>
      <c r="J125" t="s">
        <v>44</v>
      </c>
      <c r="K125" t="s">
        <v>15850</v>
      </c>
      <c r="L125" t="s">
        <v>19697</v>
      </c>
      <c r="M125" t="s">
        <v>19697</v>
      </c>
      <c r="N125">
        <v>4.9942039999999999</v>
      </c>
      <c r="O125" t="s">
        <v>14</v>
      </c>
      <c r="P125" t="s">
        <v>16524</v>
      </c>
      <c r="Q125" t="s">
        <v>19697</v>
      </c>
      <c r="R125" t="s">
        <v>19697</v>
      </c>
      <c r="S125" t="s">
        <v>14</v>
      </c>
      <c r="T125" t="s">
        <v>44</v>
      </c>
      <c r="U125" t="s">
        <v>17</v>
      </c>
      <c r="V125" s="539">
        <v>44423</v>
      </c>
      <c r="W125" s="339" t="str">
        <f>IF(AND(U125="no",V125&gt;'SDG13'!$A$7,V125&lt;'SDG13'!$B$18),'SDG13'!$B$18-V125,"")</f>
        <v/>
      </c>
      <c r="X125" t="s">
        <v>443</v>
      </c>
      <c r="Y125" t="s">
        <v>44</v>
      </c>
      <c r="Z125" t="s">
        <v>44</v>
      </c>
      <c r="AA125" t="s">
        <v>44</v>
      </c>
      <c r="AB125" t="s">
        <v>44</v>
      </c>
      <c r="AC125" t="s">
        <v>44</v>
      </c>
      <c r="AD125" t="s">
        <v>44</v>
      </c>
      <c r="AE125" t="s">
        <v>44</v>
      </c>
      <c r="AF125" t="s">
        <v>44</v>
      </c>
      <c r="AG125" t="s">
        <v>44</v>
      </c>
      <c r="AH125" s="339" t="str">
        <f t="shared" si="1"/>
        <v/>
      </c>
      <c r="AI125" t="s">
        <v>44</v>
      </c>
      <c r="AJ125" t="s">
        <v>44</v>
      </c>
      <c r="AK125" t="s">
        <v>44</v>
      </c>
      <c r="AL125" t="s">
        <v>44</v>
      </c>
      <c r="AM125" t="s">
        <v>16323</v>
      </c>
      <c r="AN125" t="s">
        <v>44</v>
      </c>
      <c r="AO125">
        <v>0</v>
      </c>
      <c r="AP125">
        <v>0</v>
      </c>
      <c r="AQ125">
        <v>1</v>
      </c>
      <c r="AR125" t="s">
        <v>44</v>
      </c>
      <c r="AS125" t="s">
        <v>44</v>
      </c>
      <c r="AT125" t="s">
        <v>44</v>
      </c>
      <c r="AU125" t="s">
        <v>44</v>
      </c>
      <c r="AV125" t="s">
        <v>44</v>
      </c>
      <c r="AW125" t="s">
        <v>44</v>
      </c>
      <c r="AX125" s="524" t="s">
        <v>16525</v>
      </c>
      <c r="AY125" s="524" t="s">
        <v>16526</v>
      </c>
    </row>
    <row r="126" spans="1:51" x14ac:dyDescent="0.25">
      <c r="A126">
        <v>125</v>
      </c>
      <c r="B126" t="s">
        <v>19697</v>
      </c>
      <c r="C126" t="s">
        <v>16527</v>
      </c>
      <c r="D126" t="s">
        <v>16413</v>
      </c>
      <c r="E126" t="s">
        <v>735</v>
      </c>
      <c r="F126" t="s">
        <v>10423</v>
      </c>
      <c r="G126" t="s">
        <v>19697</v>
      </c>
      <c r="H126" t="s">
        <v>16010</v>
      </c>
      <c r="I126" t="s">
        <v>1462</v>
      </c>
      <c r="J126" t="s">
        <v>44</v>
      </c>
      <c r="K126" t="s">
        <v>369</v>
      </c>
      <c r="L126" t="s">
        <v>19697</v>
      </c>
      <c r="M126" t="s">
        <v>19697</v>
      </c>
      <c r="N126">
        <v>4.8029820000000001</v>
      </c>
      <c r="O126" t="s">
        <v>14</v>
      </c>
      <c r="P126" t="s">
        <v>16528</v>
      </c>
      <c r="Q126" t="s">
        <v>19697</v>
      </c>
      <c r="R126" t="s">
        <v>19697</v>
      </c>
      <c r="S126" t="s">
        <v>14</v>
      </c>
      <c r="T126" t="s">
        <v>44</v>
      </c>
      <c r="U126" t="s">
        <v>14</v>
      </c>
      <c r="W126" s="339" t="str">
        <f>IF(AND(U126="no",V126&gt;'SDG13'!$A$7,V126&lt;'SDG13'!$B$18),'SDG13'!$B$18-V126,"")</f>
        <v/>
      </c>
      <c r="X126" t="s">
        <v>44</v>
      </c>
      <c r="Y126" t="s">
        <v>44</v>
      </c>
      <c r="Z126" t="s">
        <v>44</v>
      </c>
      <c r="AA126" t="s">
        <v>44</v>
      </c>
      <c r="AB126" t="s">
        <v>1466</v>
      </c>
      <c r="AC126" t="s">
        <v>17</v>
      </c>
      <c r="AD126" t="s">
        <v>44</v>
      </c>
      <c r="AE126" t="s">
        <v>44</v>
      </c>
      <c r="AF126" t="s">
        <v>14</v>
      </c>
      <c r="AG126" t="s">
        <v>44</v>
      </c>
      <c r="AH126" s="339" t="str">
        <f t="shared" si="1"/>
        <v>NA</v>
      </c>
      <c r="AI126" t="s">
        <v>44</v>
      </c>
      <c r="AJ126" t="s">
        <v>17</v>
      </c>
      <c r="AK126" t="s">
        <v>44</v>
      </c>
      <c r="AL126" t="s">
        <v>44</v>
      </c>
      <c r="AM126" t="s">
        <v>1506</v>
      </c>
      <c r="AN126" t="s">
        <v>44</v>
      </c>
      <c r="AO126">
        <v>1</v>
      </c>
      <c r="AP126">
        <v>1</v>
      </c>
      <c r="AQ126">
        <v>1</v>
      </c>
      <c r="AR126" t="s">
        <v>44</v>
      </c>
      <c r="AS126" t="s">
        <v>14</v>
      </c>
      <c r="AT126" t="s">
        <v>13387</v>
      </c>
      <c r="AU126" t="s">
        <v>44</v>
      </c>
      <c r="AV126" t="s">
        <v>44</v>
      </c>
      <c r="AW126" s="524" t="s">
        <v>16529</v>
      </c>
      <c r="AX126" s="524" t="s">
        <v>16530</v>
      </c>
      <c r="AY126" s="524" t="s">
        <v>16531</v>
      </c>
    </row>
    <row r="127" spans="1:51" x14ac:dyDescent="0.25">
      <c r="A127">
        <v>126</v>
      </c>
      <c r="B127" t="s">
        <v>19697</v>
      </c>
      <c r="C127" t="s">
        <v>16532</v>
      </c>
      <c r="D127" t="s">
        <v>16413</v>
      </c>
      <c r="E127" t="s">
        <v>735</v>
      </c>
      <c r="F127" t="s">
        <v>15610</v>
      </c>
      <c r="G127" t="s">
        <v>19697</v>
      </c>
      <c r="H127" t="s">
        <v>16078</v>
      </c>
      <c r="I127" t="s">
        <v>1462</v>
      </c>
      <c r="J127" t="s">
        <v>44</v>
      </c>
      <c r="K127" t="s">
        <v>381</v>
      </c>
      <c r="L127" t="s">
        <v>19697</v>
      </c>
      <c r="M127" t="s">
        <v>19697</v>
      </c>
      <c r="N127">
        <v>4.6248449999999997</v>
      </c>
      <c r="O127" t="s">
        <v>14</v>
      </c>
      <c r="P127" t="s">
        <v>16533</v>
      </c>
      <c r="Q127" t="s">
        <v>19697</v>
      </c>
      <c r="R127" t="s">
        <v>19697</v>
      </c>
      <c r="S127" t="s">
        <v>14</v>
      </c>
      <c r="T127" t="s">
        <v>44</v>
      </c>
      <c r="U127" t="s">
        <v>14</v>
      </c>
      <c r="W127" s="339" t="str">
        <f>IF(AND(U127="no",V127&gt;'SDG13'!$A$7,V127&lt;'SDG13'!$B$18),'SDG13'!$B$18-V127,"")</f>
        <v/>
      </c>
      <c r="X127" t="s">
        <v>44</v>
      </c>
      <c r="Y127" t="s">
        <v>44</v>
      </c>
      <c r="Z127" t="s">
        <v>44</v>
      </c>
      <c r="AA127" t="s">
        <v>44</v>
      </c>
      <c r="AB127" t="s">
        <v>1463</v>
      </c>
      <c r="AC127" t="s">
        <v>17</v>
      </c>
      <c r="AD127" t="s">
        <v>44</v>
      </c>
      <c r="AE127" t="s">
        <v>44</v>
      </c>
      <c r="AF127" t="s">
        <v>14</v>
      </c>
      <c r="AG127" t="s">
        <v>44</v>
      </c>
      <c r="AH127" s="339" t="str">
        <f t="shared" si="1"/>
        <v>NA</v>
      </c>
      <c r="AI127" t="s">
        <v>44</v>
      </c>
      <c r="AJ127" t="s">
        <v>17</v>
      </c>
      <c r="AK127" t="s">
        <v>44</v>
      </c>
      <c r="AL127" t="s">
        <v>44</v>
      </c>
      <c r="AM127" t="s">
        <v>13379</v>
      </c>
      <c r="AN127" t="s">
        <v>44</v>
      </c>
      <c r="AO127">
        <v>1</v>
      </c>
      <c r="AP127">
        <v>0</v>
      </c>
      <c r="AQ127">
        <v>1</v>
      </c>
      <c r="AR127" t="s">
        <v>44</v>
      </c>
      <c r="AS127" t="s">
        <v>14</v>
      </c>
      <c r="AT127" t="s">
        <v>13391</v>
      </c>
      <c r="AU127" t="s">
        <v>44</v>
      </c>
      <c r="AV127" t="s">
        <v>44</v>
      </c>
      <c r="AW127" s="524" t="s">
        <v>16534</v>
      </c>
      <c r="AX127" s="524" t="s">
        <v>16535</v>
      </c>
      <c r="AY127" s="524" t="s">
        <v>16536</v>
      </c>
    </row>
    <row r="128" spans="1:51" x14ac:dyDescent="0.25">
      <c r="A128">
        <v>127</v>
      </c>
      <c r="B128" t="s">
        <v>19697</v>
      </c>
      <c r="C128" t="s">
        <v>16537</v>
      </c>
      <c r="D128" t="s">
        <v>16413</v>
      </c>
      <c r="E128" t="s">
        <v>16538</v>
      </c>
      <c r="F128" t="s">
        <v>11176</v>
      </c>
      <c r="G128" t="s">
        <v>19697</v>
      </c>
      <c r="H128" t="s">
        <v>15865</v>
      </c>
      <c r="I128" t="s">
        <v>1462</v>
      </c>
      <c r="J128" t="s">
        <v>44</v>
      </c>
      <c r="K128" t="s">
        <v>733</v>
      </c>
      <c r="L128" t="s">
        <v>19697</v>
      </c>
      <c r="M128" t="s">
        <v>19697</v>
      </c>
      <c r="N128">
        <v>4.7713729999999996</v>
      </c>
      <c r="O128" t="s">
        <v>14</v>
      </c>
      <c r="P128" t="s">
        <v>16539</v>
      </c>
      <c r="Q128" t="s">
        <v>19697</v>
      </c>
      <c r="R128" t="s">
        <v>19697</v>
      </c>
      <c r="S128" t="s">
        <v>14</v>
      </c>
      <c r="T128" t="s">
        <v>44</v>
      </c>
      <c r="U128" t="s">
        <v>14</v>
      </c>
      <c r="W128" s="339" t="str">
        <f>IF(AND(U128="no",V128&gt;'SDG13'!$A$7,V128&lt;'SDG13'!$B$18),'SDG13'!$B$18-V128,"")</f>
        <v/>
      </c>
      <c r="X128" t="s">
        <v>44</v>
      </c>
      <c r="Y128" t="s">
        <v>44</v>
      </c>
      <c r="Z128" t="s">
        <v>44</v>
      </c>
      <c r="AA128" t="s">
        <v>44</v>
      </c>
      <c r="AB128" t="s">
        <v>1463</v>
      </c>
      <c r="AC128" t="s">
        <v>14</v>
      </c>
      <c r="AD128" t="s">
        <v>16540</v>
      </c>
      <c r="AE128" t="s">
        <v>44</v>
      </c>
      <c r="AF128" t="s">
        <v>14</v>
      </c>
      <c r="AG128" t="s">
        <v>44</v>
      </c>
      <c r="AH128" s="339" t="str">
        <f t="shared" si="1"/>
        <v>NA</v>
      </c>
      <c r="AI128" t="s">
        <v>44</v>
      </c>
      <c r="AJ128" t="s">
        <v>14</v>
      </c>
      <c r="AK128" t="s">
        <v>15922</v>
      </c>
      <c r="AL128" t="s">
        <v>16541</v>
      </c>
      <c r="AM128" t="s">
        <v>13379</v>
      </c>
      <c r="AN128" t="s">
        <v>44</v>
      </c>
      <c r="AO128">
        <v>2</v>
      </c>
      <c r="AP128">
        <v>0</v>
      </c>
      <c r="AQ128">
        <v>1</v>
      </c>
      <c r="AR128" t="s">
        <v>44</v>
      </c>
      <c r="AS128" t="s">
        <v>14</v>
      </c>
      <c r="AT128" t="s">
        <v>13380</v>
      </c>
      <c r="AU128" t="s">
        <v>44</v>
      </c>
      <c r="AV128" t="s">
        <v>44</v>
      </c>
      <c r="AW128" s="524" t="s">
        <v>16542</v>
      </c>
      <c r="AX128" s="524" t="s">
        <v>16543</v>
      </c>
      <c r="AY128" s="524" t="s">
        <v>16544</v>
      </c>
    </row>
    <row r="129" spans="1:52" x14ac:dyDescent="0.25">
      <c r="A129">
        <v>128</v>
      </c>
      <c r="B129" t="s">
        <v>19697</v>
      </c>
      <c r="C129" t="s">
        <v>16545</v>
      </c>
      <c r="D129" t="s">
        <v>16413</v>
      </c>
      <c r="E129" t="s">
        <v>735</v>
      </c>
      <c r="F129" t="s">
        <v>12930</v>
      </c>
      <c r="G129" t="s">
        <v>19697</v>
      </c>
      <c r="H129" t="s">
        <v>15865</v>
      </c>
      <c r="I129" t="s">
        <v>1462</v>
      </c>
      <c r="J129" t="s">
        <v>44</v>
      </c>
      <c r="K129" t="s">
        <v>378</v>
      </c>
      <c r="L129" t="s">
        <v>19697</v>
      </c>
      <c r="M129" t="s">
        <v>19697</v>
      </c>
      <c r="N129">
        <v>4.5653040000000003</v>
      </c>
      <c r="O129" t="s">
        <v>14</v>
      </c>
      <c r="P129" t="s">
        <v>16546</v>
      </c>
      <c r="Q129" t="s">
        <v>19697</v>
      </c>
      <c r="R129" t="s">
        <v>19697</v>
      </c>
      <c r="S129" t="s">
        <v>14</v>
      </c>
      <c r="T129" t="s">
        <v>44</v>
      </c>
      <c r="U129" t="s">
        <v>14</v>
      </c>
      <c r="W129" s="339" t="str">
        <f>IF(AND(U129="no",V129&gt;'SDG13'!$A$7,V129&lt;'SDG13'!$B$18),'SDG13'!$B$18-V129,"")</f>
        <v/>
      </c>
      <c r="X129" t="s">
        <v>44</v>
      </c>
      <c r="Y129" t="s">
        <v>44</v>
      </c>
      <c r="Z129" t="s">
        <v>44</v>
      </c>
      <c r="AA129" t="s">
        <v>44</v>
      </c>
      <c r="AB129" t="s">
        <v>1463</v>
      </c>
      <c r="AC129" t="s">
        <v>17</v>
      </c>
      <c r="AD129" t="s">
        <v>44</v>
      </c>
      <c r="AE129" t="s">
        <v>44</v>
      </c>
      <c r="AF129" t="s">
        <v>14</v>
      </c>
      <c r="AG129" t="s">
        <v>44</v>
      </c>
      <c r="AH129" s="339" t="str">
        <f t="shared" si="1"/>
        <v>NA</v>
      </c>
      <c r="AI129" t="s">
        <v>44</v>
      </c>
      <c r="AJ129" t="s">
        <v>17</v>
      </c>
      <c r="AK129" t="s">
        <v>44</v>
      </c>
      <c r="AL129" t="s">
        <v>44</v>
      </c>
      <c r="AM129" t="s">
        <v>13377</v>
      </c>
      <c r="AN129" t="s">
        <v>44</v>
      </c>
      <c r="AO129">
        <v>2</v>
      </c>
      <c r="AP129">
        <v>0</v>
      </c>
      <c r="AQ129">
        <v>0</v>
      </c>
      <c r="AR129" t="s">
        <v>44</v>
      </c>
      <c r="AS129" t="s">
        <v>14</v>
      </c>
      <c r="AT129" t="s">
        <v>13380</v>
      </c>
      <c r="AU129" t="s">
        <v>44</v>
      </c>
      <c r="AV129" t="s">
        <v>44</v>
      </c>
      <c r="AW129" s="524" t="s">
        <v>16547</v>
      </c>
      <c r="AX129" s="524" t="s">
        <v>16548</v>
      </c>
      <c r="AY129" s="524" t="s">
        <v>16549</v>
      </c>
    </row>
    <row r="130" spans="1:52" x14ac:dyDescent="0.25">
      <c r="A130">
        <v>129</v>
      </c>
      <c r="B130" t="s">
        <v>19697</v>
      </c>
      <c r="C130" t="s">
        <v>16366</v>
      </c>
      <c r="D130" t="s">
        <v>16413</v>
      </c>
      <c r="E130" t="s">
        <v>735</v>
      </c>
      <c r="F130" t="s">
        <v>4163</v>
      </c>
      <c r="G130" t="s">
        <v>19697</v>
      </c>
      <c r="H130" t="s">
        <v>15870</v>
      </c>
      <c r="I130" t="s">
        <v>1462</v>
      </c>
      <c r="J130" t="s">
        <v>44</v>
      </c>
      <c r="K130" t="s">
        <v>13239</v>
      </c>
      <c r="L130" t="s">
        <v>19697</v>
      </c>
      <c r="M130" t="s">
        <v>19697</v>
      </c>
      <c r="N130">
        <v>3.9882819999999999</v>
      </c>
      <c r="O130" t="s">
        <v>14</v>
      </c>
      <c r="P130" t="s">
        <v>16550</v>
      </c>
      <c r="Q130" t="s">
        <v>19697</v>
      </c>
      <c r="R130" t="s">
        <v>19697</v>
      </c>
      <c r="S130" t="s">
        <v>14</v>
      </c>
      <c r="T130" t="s">
        <v>44</v>
      </c>
      <c r="U130" t="s">
        <v>14</v>
      </c>
      <c r="W130" s="339" t="str">
        <f>IF(AND(U130="no",V130&gt;'SDG13'!$A$7,V130&lt;'SDG13'!$B$18),'SDG13'!$B$18-V130,"")</f>
        <v/>
      </c>
      <c r="X130" t="s">
        <v>44</v>
      </c>
      <c r="Y130" t="s">
        <v>44</v>
      </c>
      <c r="Z130" t="s">
        <v>44</v>
      </c>
      <c r="AA130" t="s">
        <v>44</v>
      </c>
      <c r="AB130" t="s">
        <v>1463</v>
      </c>
      <c r="AC130" t="s">
        <v>17</v>
      </c>
      <c r="AD130" t="s">
        <v>44</v>
      </c>
      <c r="AE130" t="s">
        <v>44</v>
      </c>
      <c r="AF130" t="s">
        <v>14</v>
      </c>
      <c r="AG130" t="s">
        <v>44</v>
      </c>
      <c r="AH130" s="339" t="str">
        <f t="shared" ref="AH130:AH193" si="2">IF(U130="yes",AG130,"")</f>
        <v>NA</v>
      </c>
      <c r="AI130" t="s">
        <v>44</v>
      </c>
      <c r="AJ130" t="s">
        <v>17</v>
      </c>
      <c r="AK130" t="s">
        <v>44</v>
      </c>
      <c r="AL130" t="s">
        <v>44</v>
      </c>
      <c r="AM130" t="s">
        <v>1464</v>
      </c>
      <c r="AN130" t="s">
        <v>44</v>
      </c>
      <c r="AO130" t="s">
        <v>44</v>
      </c>
      <c r="AP130" t="s">
        <v>44</v>
      </c>
      <c r="AQ130" t="s">
        <v>44</v>
      </c>
      <c r="AR130" t="s">
        <v>44</v>
      </c>
      <c r="AS130" t="s">
        <v>14</v>
      </c>
      <c r="AT130" t="s">
        <v>13389</v>
      </c>
      <c r="AU130" t="s">
        <v>44</v>
      </c>
      <c r="AV130" t="s">
        <v>44</v>
      </c>
      <c r="AW130" s="524" t="s">
        <v>16551</v>
      </c>
      <c r="AX130" s="524" t="s">
        <v>16552</v>
      </c>
      <c r="AY130" s="524" t="s">
        <v>16553</v>
      </c>
    </row>
    <row r="131" spans="1:52" x14ac:dyDescent="0.25">
      <c r="A131">
        <v>130</v>
      </c>
      <c r="B131" t="s">
        <v>19697</v>
      </c>
      <c r="C131" t="s">
        <v>16554</v>
      </c>
      <c r="D131" t="s">
        <v>16413</v>
      </c>
      <c r="E131" t="s">
        <v>735</v>
      </c>
      <c r="F131" t="s">
        <v>12932</v>
      </c>
      <c r="G131" t="s">
        <v>19697</v>
      </c>
      <c r="H131" t="s">
        <v>15870</v>
      </c>
      <c r="I131" t="s">
        <v>1462</v>
      </c>
      <c r="J131" t="s">
        <v>44</v>
      </c>
      <c r="K131" t="s">
        <v>378</v>
      </c>
      <c r="L131" t="s">
        <v>19697</v>
      </c>
      <c r="M131" t="s">
        <v>19697</v>
      </c>
      <c r="N131">
        <v>4.22607</v>
      </c>
      <c r="O131" t="s">
        <v>14</v>
      </c>
      <c r="P131" t="s">
        <v>16555</v>
      </c>
      <c r="Q131" t="s">
        <v>19697</v>
      </c>
      <c r="R131" t="s">
        <v>19697</v>
      </c>
      <c r="S131" t="s">
        <v>14</v>
      </c>
      <c r="T131" t="s">
        <v>44</v>
      </c>
      <c r="U131" t="s">
        <v>14</v>
      </c>
      <c r="W131" s="339" t="str">
        <f>IF(AND(U131="no",V131&gt;'SDG13'!$A$7,V131&lt;'SDG13'!$B$18),'SDG13'!$B$18-V131,"")</f>
        <v/>
      </c>
      <c r="X131" t="s">
        <v>44</v>
      </c>
      <c r="Y131" t="s">
        <v>44</v>
      </c>
      <c r="Z131" t="s">
        <v>44</v>
      </c>
      <c r="AA131" t="s">
        <v>44</v>
      </c>
      <c r="AB131" t="s">
        <v>1463</v>
      </c>
      <c r="AC131" t="s">
        <v>17</v>
      </c>
      <c r="AD131" t="s">
        <v>44</v>
      </c>
      <c r="AE131" t="s">
        <v>44</v>
      </c>
      <c r="AF131" t="s">
        <v>14</v>
      </c>
      <c r="AG131" t="s">
        <v>44</v>
      </c>
      <c r="AH131" s="339" t="str">
        <f t="shared" si="2"/>
        <v>NA</v>
      </c>
      <c r="AI131" t="s">
        <v>44</v>
      </c>
      <c r="AJ131" t="s">
        <v>17</v>
      </c>
      <c r="AK131" t="s">
        <v>44</v>
      </c>
      <c r="AL131" t="s">
        <v>44</v>
      </c>
      <c r="AM131" t="s">
        <v>1475</v>
      </c>
      <c r="AN131" t="s">
        <v>44</v>
      </c>
      <c r="AO131">
        <v>0</v>
      </c>
      <c r="AP131">
        <v>0</v>
      </c>
      <c r="AQ131">
        <v>1</v>
      </c>
      <c r="AR131" t="s">
        <v>44</v>
      </c>
      <c r="AS131" t="s">
        <v>14</v>
      </c>
      <c r="AT131" t="s">
        <v>13396</v>
      </c>
      <c r="AU131" t="s">
        <v>44</v>
      </c>
      <c r="AV131" t="s">
        <v>44</v>
      </c>
      <c r="AW131" s="524" t="s">
        <v>16556</v>
      </c>
      <c r="AX131" s="524" t="s">
        <v>16557</v>
      </c>
      <c r="AY131" s="524" t="s">
        <v>16558</v>
      </c>
    </row>
    <row r="132" spans="1:52" x14ac:dyDescent="0.25">
      <c r="A132">
        <v>131</v>
      </c>
      <c r="B132" t="s">
        <v>19697</v>
      </c>
      <c r="C132" t="s">
        <v>16559</v>
      </c>
      <c r="D132" t="s">
        <v>16413</v>
      </c>
      <c r="E132" t="s">
        <v>735</v>
      </c>
      <c r="F132" t="s">
        <v>9968</v>
      </c>
      <c r="G132" t="s">
        <v>19697</v>
      </c>
      <c r="H132" t="s">
        <v>15901</v>
      </c>
      <c r="I132" t="s">
        <v>1462</v>
      </c>
      <c r="J132" t="s">
        <v>44</v>
      </c>
      <c r="K132" t="s">
        <v>376</v>
      </c>
      <c r="L132" t="s">
        <v>19697</v>
      </c>
      <c r="M132" t="s">
        <v>19697</v>
      </c>
      <c r="N132">
        <v>4.8783209999999997</v>
      </c>
      <c r="O132" t="s">
        <v>14</v>
      </c>
      <c r="P132" t="s">
        <v>16560</v>
      </c>
      <c r="Q132" t="s">
        <v>19697</v>
      </c>
      <c r="R132" t="s">
        <v>19697</v>
      </c>
      <c r="S132" t="s">
        <v>14</v>
      </c>
      <c r="T132" t="s">
        <v>44</v>
      </c>
      <c r="U132" t="s">
        <v>14</v>
      </c>
      <c r="W132" s="339" t="str">
        <f>IF(AND(U132="no",V132&gt;'SDG13'!$A$7,V132&lt;'SDG13'!$B$18),'SDG13'!$B$18-V132,"")</f>
        <v/>
      </c>
      <c r="X132" t="s">
        <v>44</v>
      </c>
      <c r="Y132" t="s">
        <v>44</v>
      </c>
      <c r="Z132" t="s">
        <v>44</v>
      </c>
      <c r="AA132" t="s">
        <v>44</v>
      </c>
      <c r="AB132" t="s">
        <v>1463</v>
      </c>
      <c r="AC132" t="s">
        <v>17</v>
      </c>
      <c r="AD132" t="s">
        <v>44</v>
      </c>
      <c r="AE132" t="s">
        <v>44</v>
      </c>
      <c r="AF132" t="s">
        <v>14</v>
      </c>
      <c r="AG132" t="s">
        <v>44</v>
      </c>
      <c r="AH132" s="339" t="str">
        <f t="shared" si="2"/>
        <v>NA</v>
      </c>
      <c r="AI132" t="s">
        <v>44</v>
      </c>
      <c r="AJ132" t="s">
        <v>14</v>
      </c>
      <c r="AK132" t="s">
        <v>15922</v>
      </c>
      <c r="AL132" t="s">
        <v>16561</v>
      </c>
      <c r="AM132" t="s">
        <v>1464</v>
      </c>
      <c r="AN132" t="s">
        <v>44</v>
      </c>
      <c r="AO132" t="s">
        <v>44</v>
      </c>
      <c r="AP132" t="s">
        <v>44</v>
      </c>
      <c r="AQ132" t="s">
        <v>44</v>
      </c>
      <c r="AR132" t="s">
        <v>44</v>
      </c>
      <c r="AS132" t="s">
        <v>14</v>
      </c>
      <c r="AT132" t="s">
        <v>13391</v>
      </c>
      <c r="AU132" t="s">
        <v>44</v>
      </c>
      <c r="AV132" t="s">
        <v>44</v>
      </c>
      <c r="AW132" s="524" t="s">
        <v>16562</v>
      </c>
      <c r="AX132" s="524" t="s">
        <v>16563</v>
      </c>
      <c r="AY132" s="524" t="s">
        <v>16564</v>
      </c>
    </row>
    <row r="133" spans="1:52" x14ac:dyDescent="0.25">
      <c r="A133">
        <v>132</v>
      </c>
      <c r="B133" t="s">
        <v>19697</v>
      </c>
      <c r="C133" t="s">
        <v>16565</v>
      </c>
      <c r="D133" t="s">
        <v>16413</v>
      </c>
      <c r="E133" t="s">
        <v>735</v>
      </c>
      <c r="F133" t="s">
        <v>12971</v>
      </c>
      <c r="G133" t="s">
        <v>19697</v>
      </c>
      <c r="H133" t="s">
        <v>15901</v>
      </c>
      <c r="I133" t="s">
        <v>1462</v>
      </c>
      <c r="J133" t="s">
        <v>44</v>
      </c>
      <c r="K133" t="s">
        <v>378</v>
      </c>
      <c r="L133" t="s">
        <v>19697</v>
      </c>
      <c r="M133" t="s">
        <v>19697</v>
      </c>
      <c r="N133">
        <v>4.3885290000000001</v>
      </c>
      <c r="O133" t="s">
        <v>14</v>
      </c>
      <c r="P133" t="s">
        <v>16566</v>
      </c>
      <c r="Q133" t="s">
        <v>19697</v>
      </c>
      <c r="R133" t="s">
        <v>19697</v>
      </c>
      <c r="S133" t="s">
        <v>14</v>
      </c>
      <c r="T133" t="s">
        <v>44</v>
      </c>
      <c r="U133" t="s">
        <v>14</v>
      </c>
      <c r="W133" s="339" t="str">
        <f>IF(AND(U133="no",V133&gt;'SDG13'!$A$7,V133&lt;'SDG13'!$B$18),'SDG13'!$B$18-V133,"")</f>
        <v/>
      </c>
      <c r="X133" t="s">
        <v>44</v>
      </c>
      <c r="Y133" t="s">
        <v>44</v>
      </c>
      <c r="Z133" t="s">
        <v>44</v>
      </c>
      <c r="AA133" t="s">
        <v>44</v>
      </c>
      <c r="AB133" t="s">
        <v>1463</v>
      </c>
      <c r="AC133" t="s">
        <v>14</v>
      </c>
      <c r="AD133" t="s">
        <v>1490</v>
      </c>
      <c r="AE133" t="s">
        <v>44</v>
      </c>
      <c r="AF133" t="s">
        <v>14</v>
      </c>
      <c r="AG133" t="s">
        <v>44</v>
      </c>
      <c r="AH133" s="339" t="str">
        <f t="shared" si="2"/>
        <v>NA</v>
      </c>
      <c r="AI133" t="s">
        <v>44</v>
      </c>
      <c r="AJ133" t="s">
        <v>14</v>
      </c>
      <c r="AK133" t="s">
        <v>15922</v>
      </c>
      <c r="AL133" t="s">
        <v>16567</v>
      </c>
      <c r="AM133" t="s">
        <v>1492</v>
      </c>
      <c r="AN133" t="s">
        <v>44</v>
      </c>
      <c r="AO133">
        <v>0</v>
      </c>
      <c r="AP133">
        <v>1</v>
      </c>
      <c r="AQ133">
        <v>0</v>
      </c>
      <c r="AR133" t="s">
        <v>44</v>
      </c>
      <c r="AS133" t="s">
        <v>14</v>
      </c>
      <c r="AT133" t="s">
        <v>13380</v>
      </c>
      <c r="AU133" t="s">
        <v>44</v>
      </c>
      <c r="AV133" t="s">
        <v>44</v>
      </c>
      <c r="AW133" s="524" t="s">
        <v>16568</v>
      </c>
      <c r="AX133" s="524" t="s">
        <v>16569</v>
      </c>
      <c r="AY133" s="524" t="s">
        <v>16570</v>
      </c>
    </row>
    <row r="134" spans="1:52" x14ac:dyDescent="0.25">
      <c r="A134">
        <v>133</v>
      </c>
      <c r="B134" t="s">
        <v>19697</v>
      </c>
      <c r="C134" t="s">
        <v>16571</v>
      </c>
      <c r="D134" t="s">
        <v>16413</v>
      </c>
      <c r="E134" t="s">
        <v>761</v>
      </c>
      <c r="F134" t="s">
        <v>3063</v>
      </c>
      <c r="G134" t="s">
        <v>19697</v>
      </c>
      <c r="H134" t="s">
        <v>15911</v>
      </c>
      <c r="I134" t="s">
        <v>1462</v>
      </c>
      <c r="J134" t="s">
        <v>44</v>
      </c>
      <c r="K134" t="s">
        <v>15850</v>
      </c>
      <c r="L134" t="s">
        <v>19697</v>
      </c>
      <c r="M134" t="s">
        <v>19697</v>
      </c>
      <c r="N134">
        <v>4.2461770000000003</v>
      </c>
      <c r="O134" t="s">
        <v>14</v>
      </c>
      <c r="P134" t="s">
        <v>16572</v>
      </c>
      <c r="Q134" t="s">
        <v>19697</v>
      </c>
      <c r="R134" t="s">
        <v>19697</v>
      </c>
      <c r="S134" t="s">
        <v>14</v>
      </c>
      <c r="T134" t="s">
        <v>44</v>
      </c>
      <c r="U134" t="s">
        <v>14</v>
      </c>
      <c r="W134" s="339" t="str">
        <f>IF(AND(U134="no",V134&gt;'SDG13'!$A$7,V134&lt;'SDG13'!$B$18),'SDG13'!$B$18-V134,"")</f>
        <v/>
      </c>
      <c r="X134" t="s">
        <v>44</v>
      </c>
      <c r="Y134" t="s">
        <v>44</v>
      </c>
      <c r="Z134" t="s">
        <v>44</v>
      </c>
      <c r="AA134" t="s">
        <v>44</v>
      </c>
      <c r="AB134" t="s">
        <v>1463</v>
      </c>
      <c r="AC134" t="s">
        <v>17</v>
      </c>
      <c r="AD134" t="s">
        <v>44</v>
      </c>
      <c r="AE134" t="s">
        <v>44</v>
      </c>
      <c r="AF134" t="s">
        <v>14</v>
      </c>
      <c r="AG134" t="s">
        <v>44</v>
      </c>
      <c r="AH134" s="339" t="str">
        <f t="shared" si="2"/>
        <v>NA</v>
      </c>
      <c r="AI134" t="s">
        <v>44</v>
      </c>
      <c r="AJ134" t="s">
        <v>17</v>
      </c>
      <c r="AK134" t="s">
        <v>44</v>
      </c>
      <c r="AL134" t="s">
        <v>44</v>
      </c>
      <c r="AM134" t="s">
        <v>13377</v>
      </c>
      <c r="AN134" t="s">
        <v>44</v>
      </c>
      <c r="AO134">
        <v>1</v>
      </c>
      <c r="AP134">
        <v>0</v>
      </c>
      <c r="AQ134">
        <v>0</v>
      </c>
      <c r="AR134" t="s">
        <v>44</v>
      </c>
      <c r="AS134" t="s">
        <v>14</v>
      </c>
      <c r="AT134" t="s">
        <v>13378</v>
      </c>
      <c r="AU134" t="s">
        <v>44</v>
      </c>
      <c r="AV134" t="s">
        <v>44</v>
      </c>
      <c r="AW134" s="524" t="s">
        <v>16573</v>
      </c>
      <c r="AX134" s="524" t="s">
        <v>16574</v>
      </c>
      <c r="AY134" s="524" t="s">
        <v>16575</v>
      </c>
    </row>
    <row r="135" spans="1:52" x14ac:dyDescent="0.25">
      <c r="A135">
        <v>134</v>
      </c>
      <c r="B135" t="s">
        <v>19697</v>
      </c>
      <c r="C135" t="s">
        <v>15547</v>
      </c>
      <c r="D135" t="s">
        <v>16413</v>
      </c>
      <c r="E135" t="s">
        <v>735</v>
      </c>
      <c r="F135" t="s">
        <v>9956</v>
      </c>
      <c r="G135" t="s">
        <v>19697</v>
      </c>
      <c r="H135" t="s">
        <v>15889</v>
      </c>
      <c r="I135" t="s">
        <v>1462</v>
      </c>
      <c r="J135" t="s">
        <v>44</v>
      </c>
      <c r="K135" t="s">
        <v>369</v>
      </c>
      <c r="L135" t="s">
        <v>19697</v>
      </c>
      <c r="M135" t="s">
        <v>19697</v>
      </c>
      <c r="N135">
        <v>3.8556460000000001</v>
      </c>
      <c r="O135" t="s">
        <v>14</v>
      </c>
      <c r="P135" t="s">
        <v>16576</v>
      </c>
      <c r="Q135" t="s">
        <v>19697</v>
      </c>
      <c r="R135" t="s">
        <v>19697</v>
      </c>
      <c r="S135" t="s">
        <v>14</v>
      </c>
      <c r="T135" t="s">
        <v>44</v>
      </c>
      <c r="U135" t="s">
        <v>14</v>
      </c>
      <c r="W135" s="339" t="str">
        <f>IF(AND(U135="no",V135&gt;'SDG13'!$A$7,V135&lt;'SDG13'!$B$18),'SDG13'!$B$18-V135,"")</f>
        <v/>
      </c>
      <c r="X135" t="s">
        <v>44</v>
      </c>
      <c r="Y135" t="s">
        <v>44</v>
      </c>
      <c r="Z135" t="s">
        <v>44</v>
      </c>
      <c r="AA135" t="s">
        <v>44</v>
      </c>
      <c r="AB135" t="s">
        <v>1463</v>
      </c>
      <c r="AC135" t="s">
        <v>17</v>
      </c>
      <c r="AD135" t="s">
        <v>44</v>
      </c>
      <c r="AE135" t="s">
        <v>44</v>
      </c>
      <c r="AF135" t="s">
        <v>14</v>
      </c>
      <c r="AG135" t="s">
        <v>44</v>
      </c>
      <c r="AH135" s="339" t="str">
        <f t="shared" si="2"/>
        <v>NA</v>
      </c>
      <c r="AI135" t="s">
        <v>44</v>
      </c>
      <c r="AJ135" t="s">
        <v>17</v>
      </c>
      <c r="AK135" t="s">
        <v>44</v>
      </c>
      <c r="AL135" t="s">
        <v>44</v>
      </c>
      <c r="AM135" t="s">
        <v>13377</v>
      </c>
      <c r="AN135" t="s">
        <v>44</v>
      </c>
      <c r="AO135">
        <v>3</v>
      </c>
      <c r="AP135">
        <v>0</v>
      </c>
      <c r="AQ135">
        <v>0</v>
      </c>
      <c r="AR135" t="s">
        <v>44</v>
      </c>
      <c r="AS135" t="s">
        <v>14</v>
      </c>
      <c r="AT135" t="s">
        <v>13378</v>
      </c>
      <c r="AU135" t="s">
        <v>44</v>
      </c>
      <c r="AV135" t="s">
        <v>44</v>
      </c>
      <c r="AW135" s="524" t="s">
        <v>16577</v>
      </c>
      <c r="AX135" s="524" t="s">
        <v>16578</v>
      </c>
      <c r="AY135" s="524" t="s">
        <v>16579</v>
      </c>
    </row>
    <row r="136" spans="1:52" x14ac:dyDescent="0.25">
      <c r="A136">
        <v>135</v>
      </c>
      <c r="B136" t="s">
        <v>19697</v>
      </c>
      <c r="C136" t="s">
        <v>16580</v>
      </c>
      <c r="D136" t="s">
        <v>16413</v>
      </c>
      <c r="E136" t="s">
        <v>735</v>
      </c>
      <c r="F136" t="s">
        <v>14607</v>
      </c>
      <c r="G136" t="s">
        <v>19697</v>
      </c>
      <c r="H136" t="s">
        <v>15889</v>
      </c>
      <c r="I136" t="s">
        <v>1462</v>
      </c>
      <c r="J136" t="s">
        <v>44</v>
      </c>
      <c r="K136" t="s">
        <v>381</v>
      </c>
      <c r="L136" t="s">
        <v>19697</v>
      </c>
      <c r="M136" t="s">
        <v>19697</v>
      </c>
      <c r="N136">
        <v>4.7359879999999999</v>
      </c>
      <c r="O136" t="s">
        <v>14</v>
      </c>
      <c r="P136" t="s">
        <v>16581</v>
      </c>
      <c r="Q136" t="s">
        <v>19697</v>
      </c>
      <c r="R136" t="s">
        <v>19697</v>
      </c>
      <c r="S136" t="s">
        <v>14</v>
      </c>
      <c r="T136" t="s">
        <v>44</v>
      </c>
      <c r="U136" t="s">
        <v>14</v>
      </c>
      <c r="W136" s="339" t="str">
        <f>IF(AND(U136="no",V136&gt;'SDG13'!$A$7,V136&lt;'SDG13'!$B$18),'SDG13'!$B$18-V136,"")</f>
        <v/>
      </c>
      <c r="X136" t="s">
        <v>44</v>
      </c>
      <c r="Y136" t="s">
        <v>44</v>
      </c>
      <c r="Z136" t="s">
        <v>44</v>
      </c>
      <c r="AA136" t="s">
        <v>44</v>
      </c>
      <c r="AB136" t="s">
        <v>1463</v>
      </c>
      <c r="AC136" t="s">
        <v>17</v>
      </c>
      <c r="AD136" t="s">
        <v>44</v>
      </c>
      <c r="AE136" t="s">
        <v>44</v>
      </c>
      <c r="AF136" t="s">
        <v>14</v>
      </c>
      <c r="AG136" t="s">
        <v>44</v>
      </c>
      <c r="AH136" s="339" t="str">
        <f t="shared" si="2"/>
        <v>NA</v>
      </c>
      <c r="AI136" t="s">
        <v>44</v>
      </c>
      <c r="AJ136" t="s">
        <v>17</v>
      </c>
      <c r="AK136" t="s">
        <v>44</v>
      </c>
      <c r="AL136" t="s">
        <v>44</v>
      </c>
      <c r="AM136" t="s">
        <v>13377</v>
      </c>
      <c r="AN136" t="s">
        <v>44</v>
      </c>
      <c r="AO136">
        <v>1</v>
      </c>
      <c r="AP136">
        <v>0</v>
      </c>
      <c r="AQ136">
        <v>0</v>
      </c>
      <c r="AR136" t="s">
        <v>44</v>
      </c>
      <c r="AS136" t="s">
        <v>14</v>
      </c>
      <c r="AT136" t="s">
        <v>13392</v>
      </c>
      <c r="AU136" t="s">
        <v>44</v>
      </c>
      <c r="AV136" t="s">
        <v>44</v>
      </c>
      <c r="AW136" s="524" t="s">
        <v>16582</v>
      </c>
      <c r="AX136" s="524" t="s">
        <v>16583</v>
      </c>
      <c r="AY136" s="524" t="s">
        <v>16584</v>
      </c>
    </row>
    <row r="137" spans="1:52" x14ac:dyDescent="0.25">
      <c r="A137">
        <v>136</v>
      </c>
      <c r="B137" t="s">
        <v>19697</v>
      </c>
      <c r="C137" t="s">
        <v>16585</v>
      </c>
      <c r="D137" t="s">
        <v>16413</v>
      </c>
      <c r="E137" t="s">
        <v>735</v>
      </c>
      <c r="F137" t="s">
        <v>4822</v>
      </c>
      <c r="G137" t="s">
        <v>19697</v>
      </c>
      <c r="H137" t="s">
        <v>15889</v>
      </c>
      <c r="I137" t="s">
        <v>1462</v>
      </c>
      <c r="J137" t="s">
        <v>44</v>
      </c>
      <c r="K137" t="s">
        <v>733</v>
      </c>
      <c r="L137" t="s">
        <v>19697</v>
      </c>
      <c r="M137" t="s">
        <v>19697</v>
      </c>
      <c r="N137">
        <v>4.6040549999999998</v>
      </c>
      <c r="O137" t="s">
        <v>14</v>
      </c>
      <c r="P137" t="s">
        <v>16586</v>
      </c>
      <c r="Q137" t="s">
        <v>19697</v>
      </c>
      <c r="R137" t="s">
        <v>19697</v>
      </c>
      <c r="S137" t="s">
        <v>14</v>
      </c>
      <c r="T137" t="s">
        <v>44</v>
      </c>
      <c r="U137" t="s">
        <v>14</v>
      </c>
      <c r="W137" s="339" t="str">
        <f>IF(AND(U137="no",V137&gt;'SDG13'!$A$7,V137&lt;'SDG13'!$B$18),'SDG13'!$B$18-V137,"")</f>
        <v/>
      </c>
      <c r="X137" t="s">
        <v>44</v>
      </c>
      <c r="Y137" t="s">
        <v>44</v>
      </c>
      <c r="Z137" t="s">
        <v>44</v>
      </c>
      <c r="AA137" t="s">
        <v>44</v>
      </c>
      <c r="AB137" t="s">
        <v>1463</v>
      </c>
      <c r="AC137" t="s">
        <v>17</v>
      </c>
      <c r="AD137" t="s">
        <v>44</v>
      </c>
      <c r="AE137" t="s">
        <v>44</v>
      </c>
      <c r="AF137" t="s">
        <v>14</v>
      </c>
      <c r="AG137" t="s">
        <v>44</v>
      </c>
      <c r="AH137" s="339" t="str">
        <f t="shared" si="2"/>
        <v>NA</v>
      </c>
      <c r="AI137" t="s">
        <v>44</v>
      </c>
      <c r="AJ137" t="s">
        <v>17</v>
      </c>
      <c r="AK137" t="s">
        <v>44</v>
      </c>
      <c r="AL137" t="s">
        <v>44</v>
      </c>
      <c r="AM137" t="s">
        <v>13381</v>
      </c>
      <c r="AN137" t="s">
        <v>44</v>
      </c>
      <c r="AO137">
        <v>1</v>
      </c>
      <c r="AP137">
        <v>1</v>
      </c>
      <c r="AQ137">
        <v>0</v>
      </c>
      <c r="AR137" t="s">
        <v>44</v>
      </c>
      <c r="AS137" t="s">
        <v>14</v>
      </c>
      <c r="AT137" t="s">
        <v>13380</v>
      </c>
      <c r="AU137" t="s">
        <v>44</v>
      </c>
      <c r="AV137" t="s">
        <v>44</v>
      </c>
      <c r="AW137" s="524" t="s">
        <v>16587</v>
      </c>
      <c r="AX137" s="524" t="s">
        <v>16588</v>
      </c>
      <c r="AY137" s="524" t="s">
        <v>16589</v>
      </c>
    </row>
    <row r="138" spans="1:52" x14ac:dyDescent="0.25">
      <c r="A138">
        <v>137</v>
      </c>
      <c r="B138" t="s">
        <v>19697</v>
      </c>
      <c r="C138" t="s">
        <v>15869</v>
      </c>
      <c r="D138" t="s">
        <v>16413</v>
      </c>
      <c r="E138" t="s">
        <v>717</v>
      </c>
      <c r="F138" t="s">
        <v>5596</v>
      </c>
      <c r="G138" t="s">
        <v>19697</v>
      </c>
      <c r="H138" t="s">
        <v>15967</v>
      </c>
      <c r="I138" t="s">
        <v>1462</v>
      </c>
      <c r="J138" t="s">
        <v>44</v>
      </c>
      <c r="K138" t="s">
        <v>13239</v>
      </c>
      <c r="L138" t="s">
        <v>19697</v>
      </c>
      <c r="M138" t="s">
        <v>19697</v>
      </c>
      <c r="N138">
        <v>3200</v>
      </c>
      <c r="O138" t="s">
        <v>14</v>
      </c>
      <c r="P138" t="s">
        <v>16590</v>
      </c>
      <c r="Q138" t="s">
        <v>19697</v>
      </c>
      <c r="R138" t="s">
        <v>19697</v>
      </c>
      <c r="S138" t="s">
        <v>14</v>
      </c>
      <c r="T138" t="s">
        <v>44</v>
      </c>
      <c r="U138" t="s">
        <v>14</v>
      </c>
      <c r="W138" s="339" t="str">
        <f>IF(AND(U138="no",V138&gt;'SDG13'!$A$7,V138&lt;'SDG13'!$B$18),'SDG13'!$B$18-V138,"")</f>
        <v/>
      </c>
      <c r="X138" t="s">
        <v>44</v>
      </c>
      <c r="Y138" t="s">
        <v>44</v>
      </c>
      <c r="Z138" t="s">
        <v>44</v>
      </c>
      <c r="AA138" t="s">
        <v>44</v>
      </c>
      <c r="AB138" t="s">
        <v>1463</v>
      </c>
      <c r="AC138" t="s">
        <v>17</v>
      </c>
      <c r="AD138" t="s">
        <v>44</v>
      </c>
      <c r="AE138" t="s">
        <v>44</v>
      </c>
      <c r="AF138" t="s">
        <v>14</v>
      </c>
      <c r="AG138" t="s">
        <v>44</v>
      </c>
      <c r="AH138" s="339" t="str">
        <f t="shared" si="2"/>
        <v>NA</v>
      </c>
      <c r="AI138" t="s">
        <v>44</v>
      </c>
      <c r="AJ138" t="s">
        <v>17</v>
      </c>
      <c r="AK138" t="s">
        <v>44</v>
      </c>
      <c r="AL138" t="s">
        <v>44</v>
      </c>
      <c r="AM138" t="s">
        <v>13381</v>
      </c>
      <c r="AN138" t="s">
        <v>44</v>
      </c>
      <c r="AO138">
        <v>2</v>
      </c>
      <c r="AP138">
        <v>1</v>
      </c>
      <c r="AQ138">
        <v>0</v>
      </c>
      <c r="AR138" t="s">
        <v>44</v>
      </c>
      <c r="AS138" t="s">
        <v>14</v>
      </c>
      <c r="AT138" t="s">
        <v>13409</v>
      </c>
      <c r="AU138" t="s">
        <v>44</v>
      </c>
      <c r="AV138" t="s">
        <v>44</v>
      </c>
      <c r="AW138" s="524" t="s">
        <v>16591</v>
      </c>
      <c r="AX138" s="524" t="s">
        <v>16592</v>
      </c>
      <c r="AY138" s="524" t="s">
        <v>16593</v>
      </c>
      <c r="AZ138" t="s">
        <v>16594</v>
      </c>
    </row>
    <row r="139" spans="1:52" x14ac:dyDescent="0.25">
      <c r="A139">
        <v>138</v>
      </c>
      <c r="B139" t="s">
        <v>19697</v>
      </c>
      <c r="C139" t="s">
        <v>16595</v>
      </c>
      <c r="D139" t="s">
        <v>16596</v>
      </c>
      <c r="E139" t="s">
        <v>717</v>
      </c>
      <c r="F139" t="s">
        <v>8190</v>
      </c>
      <c r="G139" t="s">
        <v>19697</v>
      </c>
      <c r="H139" t="s">
        <v>16004</v>
      </c>
      <c r="I139" t="s">
        <v>1462</v>
      </c>
      <c r="J139" t="s">
        <v>44</v>
      </c>
      <c r="K139" t="s">
        <v>376</v>
      </c>
      <c r="L139" t="s">
        <v>19697</v>
      </c>
      <c r="M139" t="s">
        <v>19697</v>
      </c>
      <c r="N139">
        <v>4.4000000000000004</v>
      </c>
      <c r="O139" t="s">
        <v>14</v>
      </c>
      <c r="P139" t="s">
        <v>16597</v>
      </c>
      <c r="Q139" t="s">
        <v>19697</v>
      </c>
      <c r="R139" t="s">
        <v>19697</v>
      </c>
      <c r="S139" t="s">
        <v>14</v>
      </c>
      <c r="T139" t="s">
        <v>44</v>
      </c>
      <c r="U139" t="s">
        <v>14</v>
      </c>
      <c r="W139" s="339" t="str">
        <f>IF(AND(U139="no",V139&gt;'SDG13'!$A$7,V139&lt;'SDG13'!$B$18),'SDG13'!$B$18-V139,"")</f>
        <v/>
      </c>
      <c r="X139" t="s">
        <v>44</v>
      </c>
      <c r="Y139" t="s">
        <v>44</v>
      </c>
      <c r="Z139" t="s">
        <v>44</v>
      </c>
      <c r="AA139" t="s">
        <v>44</v>
      </c>
      <c r="AB139" t="s">
        <v>1463</v>
      </c>
      <c r="AC139" t="s">
        <v>14</v>
      </c>
      <c r="AD139" t="s">
        <v>1487</v>
      </c>
      <c r="AE139" t="s">
        <v>44</v>
      </c>
      <c r="AF139" t="s">
        <v>14</v>
      </c>
      <c r="AG139" t="s">
        <v>44</v>
      </c>
      <c r="AH139" s="339" t="str">
        <f t="shared" si="2"/>
        <v>NA</v>
      </c>
      <c r="AI139" t="s">
        <v>44</v>
      </c>
      <c r="AJ139" t="s">
        <v>14</v>
      </c>
      <c r="AK139" t="s">
        <v>16049</v>
      </c>
      <c r="AL139" t="s">
        <v>16598</v>
      </c>
      <c r="AM139" t="s">
        <v>13377</v>
      </c>
      <c r="AN139" t="s">
        <v>44</v>
      </c>
      <c r="AO139">
        <v>1</v>
      </c>
      <c r="AP139">
        <v>0</v>
      </c>
      <c r="AQ139">
        <v>0</v>
      </c>
      <c r="AR139" t="s">
        <v>44</v>
      </c>
      <c r="AS139" t="s">
        <v>14</v>
      </c>
      <c r="AT139" t="s">
        <v>13392</v>
      </c>
      <c r="AU139" t="s">
        <v>44</v>
      </c>
      <c r="AV139" t="s">
        <v>44</v>
      </c>
      <c r="AW139" s="524" t="s">
        <v>16599</v>
      </c>
      <c r="AX139" s="524" t="s">
        <v>16600</v>
      </c>
      <c r="AY139" s="524" t="s">
        <v>16601</v>
      </c>
    </row>
    <row r="140" spans="1:52" x14ac:dyDescent="0.25">
      <c r="A140">
        <v>139</v>
      </c>
      <c r="B140" t="s">
        <v>19697</v>
      </c>
      <c r="C140" t="s">
        <v>16602</v>
      </c>
      <c r="D140" t="s">
        <v>16596</v>
      </c>
      <c r="E140" t="s">
        <v>717</v>
      </c>
      <c r="F140" t="s">
        <v>13024</v>
      </c>
      <c r="G140" t="s">
        <v>19697</v>
      </c>
      <c r="H140" t="s">
        <v>16017</v>
      </c>
      <c r="I140" t="s">
        <v>1462</v>
      </c>
      <c r="J140" t="s">
        <v>44</v>
      </c>
      <c r="K140" t="s">
        <v>381</v>
      </c>
      <c r="L140" t="s">
        <v>19697</v>
      </c>
      <c r="M140" t="s">
        <v>19697</v>
      </c>
      <c r="N140">
        <v>3.2</v>
      </c>
      <c r="O140" t="s">
        <v>14</v>
      </c>
      <c r="P140" t="s">
        <v>16603</v>
      </c>
      <c r="Q140" t="s">
        <v>19697</v>
      </c>
      <c r="R140" t="s">
        <v>19697</v>
      </c>
      <c r="S140" t="s">
        <v>14</v>
      </c>
      <c r="T140" t="s">
        <v>44</v>
      </c>
      <c r="U140" t="s">
        <v>14</v>
      </c>
      <c r="W140" s="339" t="str">
        <f>IF(AND(U140="no",V140&gt;'SDG13'!$A$7,V140&lt;'SDG13'!$B$18),'SDG13'!$B$18-V140,"")</f>
        <v/>
      </c>
      <c r="X140" t="s">
        <v>44</v>
      </c>
      <c r="Y140" t="s">
        <v>44</v>
      </c>
      <c r="Z140" t="s">
        <v>44</v>
      </c>
      <c r="AA140" t="s">
        <v>44</v>
      </c>
      <c r="AB140" t="s">
        <v>15872</v>
      </c>
      <c r="AC140" t="s">
        <v>17</v>
      </c>
      <c r="AD140" t="s">
        <v>44</v>
      </c>
      <c r="AE140" t="s">
        <v>44</v>
      </c>
      <c r="AF140" t="s">
        <v>14</v>
      </c>
      <c r="AG140" t="s">
        <v>44</v>
      </c>
      <c r="AH140" s="339" t="str">
        <f t="shared" si="2"/>
        <v>NA</v>
      </c>
      <c r="AI140" t="s">
        <v>44</v>
      </c>
      <c r="AJ140" t="s">
        <v>17</v>
      </c>
      <c r="AK140" t="s">
        <v>44</v>
      </c>
      <c r="AL140" t="s">
        <v>44</v>
      </c>
      <c r="AM140" t="s">
        <v>1464</v>
      </c>
      <c r="AN140" t="s">
        <v>44</v>
      </c>
      <c r="AO140" t="s">
        <v>44</v>
      </c>
      <c r="AP140" t="s">
        <v>44</v>
      </c>
      <c r="AQ140" t="s">
        <v>44</v>
      </c>
      <c r="AR140" t="s">
        <v>44</v>
      </c>
      <c r="AS140" t="s">
        <v>14</v>
      </c>
      <c r="AT140" t="s">
        <v>13378</v>
      </c>
      <c r="AU140" t="s">
        <v>44</v>
      </c>
      <c r="AV140" t="s">
        <v>44</v>
      </c>
      <c r="AW140" s="524" t="s">
        <v>16604</v>
      </c>
      <c r="AX140" s="524" t="s">
        <v>16605</v>
      </c>
      <c r="AY140" s="524" t="s">
        <v>16606</v>
      </c>
    </row>
    <row r="141" spans="1:52" x14ac:dyDescent="0.25">
      <c r="A141">
        <v>140</v>
      </c>
      <c r="B141" t="s">
        <v>19697</v>
      </c>
      <c r="C141" t="s">
        <v>16607</v>
      </c>
      <c r="D141" t="s">
        <v>16596</v>
      </c>
      <c r="E141" t="s">
        <v>717</v>
      </c>
      <c r="F141" t="s">
        <v>10048</v>
      </c>
      <c r="G141" t="s">
        <v>19697</v>
      </c>
      <c r="H141" t="s">
        <v>16017</v>
      </c>
      <c r="I141" t="s">
        <v>1462</v>
      </c>
      <c r="J141" t="s">
        <v>44</v>
      </c>
      <c r="K141" t="s">
        <v>371</v>
      </c>
      <c r="L141" t="s">
        <v>19697</v>
      </c>
      <c r="M141" t="s">
        <v>19697</v>
      </c>
      <c r="N141">
        <v>4.2</v>
      </c>
      <c r="O141" t="s">
        <v>14</v>
      </c>
      <c r="P141" t="s">
        <v>16608</v>
      </c>
      <c r="Q141" t="s">
        <v>19697</v>
      </c>
      <c r="R141" t="s">
        <v>19697</v>
      </c>
      <c r="S141" t="s">
        <v>14</v>
      </c>
      <c r="T141" t="s">
        <v>44</v>
      </c>
      <c r="U141" t="s">
        <v>14</v>
      </c>
      <c r="W141" s="339" t="str">
        <f>IF(AND(U141="no",V141&gt;'SDG13'!$A$7,V141&lt;'SDG13'!$B$18),'SDG13'!$B$18-V141,"")</f>
        <v/>
      </c>
      <c r="X141" t="s">
        <v>44</v>
      </c>
      <c r="Y141" t="s">
        <v>44</v>
      </c>
      <c r="Z141" t="s">
        <v>44</v>
      </c>
      <c r="AA141" t="s">
        <v>44</v>
      </c>
      <c r="AB141" t="s">
        <v>1466</v>
      </c>
      <c r="AC141" t="s">
        <v>14</v>
      </c>
      <c r="AD141" t="s">
        <v>1487</v>
      </c>
      <c r="AE141" t="s">
        <v>44</v>
      </c>
      <c r="AF141" t="s">
        <v>14</v>
      </c>
      <c r="AG141" t="s">
        <v>44</v>
      </c>
      <c r="AH141" s="339" t="str">
        <f t="shared" si="2"/>
        <v>NA</v>
      </c>
      <c r="AI141" t="s">
        <v>44</v>
      </c>
      <c r="AJ141" t="s">
        <v>14</v>
      </c>
      <c r="AK141" t="s">
        <v>16609</v>
      </c>
      <c r="AL141" t="s">
        <v>16610</v>
      </c>
      <c r="AM141" t="s">
        <v>13377</v>
      </c>
      <c r="AN141" t="s">
        <v>44</v>
      </c>
      <c r="AO141">
        <v>1</v>
      </c>
      <c r="AP141">
        <v>0</v>
      </c>
      <c r="AQ141">
        <v>0</v>
      </c>
      <c r="AR141" t="s">
        <v>44</v>
      </c>
      <c r="AS141" t="s">
        <v>14</v>
      </c>
      <c r="AT141" t="s">
        <v>13383</v>
      </c>
      <c r="AU141" t="s">
        <v>44</v>
      </c>
      <c r="AV141" t="s">
        <v>44</v>
      </c>
      <c r="AW141" s="524" t="s">
        <v>16611</v>
      </c>
      <c r="AX141" s="524" t="s">
        <v>16612</v>
      </c>
      <c r="AY141" s="524" t="s">
        <v>16613</v>
      </c>
    </row>
    <row r="142" spans="1:52" x14ac:dyDescent="0.25">
      <c r="A142">
        <v>141</v>
      </c>
      <c r="B142" t="s">
        <v>19697</v>
      </c>
      <c r="C142" t="s">
        <v>16614</v>
      </c>
      <c r="D142" t="s">
        <v>16596</v>
      </c>
      <c r="E142" t="s">
        <v>735</v>
      </c>
      <c r="F142" t="s">
        <v>2482</v>
      </c>
      <c r="G142" t="s">
        <v>19697</v>
      </c>
      <c r="H142" t="s">
        <v>16010</v>
      </c>
      <c r="I142" t="s">
        <v>1462</v>
      </c>
      <c r="J142" t="s">
        <v>44</v>
      </c>
      <c r="K142" t="s">
        <v>15850</v>
      </c>
      <c r="L142" t="s">
        <v>19697</v>
      </c>
      <c r="M142" t="s">
        <v>19697</v>
      </c>
      <c r="N142">
        <v>4.5999999999999996</v>
      </c>
      <c r="O142" t="s">
        <v>14</v>
      </c>
      <c r="P142" t="s">
        <v>16615</v>
      </c>
      <c r="Q142" t="s">
        <v>19697</v>
      </c>
      <c r="R142" t="s">
        <v>19697</v>
      </c>
      <c r="S142" t="s">
        <v>14</v>
      </c>
      <c r="T142" t="s">
        <v>44</v>
      </c>
      <c r="U142" t="s">
        <v>14</v>
      </c>
      <c r="W142" s="339" t="str">
        <f>IF(AND(U142="no",V142&gt;'SDG13'!$A$7,V142&lt;'SDG13'!$B$18),'SDG13'!$B$18-V142,"")</f>
        <v/>
      </c>
      <c r="X142" t="s">
        <v>44</v>
      </c>
      <c r="Y142" t="s">
        <v>44</v>
      </c>
      <c r="Z142" t="s">
        <v>44</v>
      </c>
      <c r="AA142" t="s">
        <v>44</v>
      </c>
      <c r="AB142" t="s">
        <v>15872</v>
      </c>
      <c r="AC142" t="s">
        <v>14</v>
      </c>
      <c r="AD142" t="s">
        <v>1487</v>
      </c>
      <c r="AE142" t="s">
        <v>44</v>
      </c>
      <c r="AF142" t="s">
        <v>17</v>
      </c>
      <c r="AG142">
        <v>4</v>
      </c>
      <c r="AH142" s="339">
        <f t="shared" si="2"/>
        <v>4</v>
      </c>
      <c r="AI142" t="s">
        <v>13397</v>
      </c>
      <c r="AJ142" t="s">
        <v>44</v>
      </c>
      <c r="AK142" t="s">
        <v>44</v>
      </c>
      <c r="AL142" t="s">
        <v>44</v>
      </c>
      <c r="AM142" t="s">
        <v>13377</v>
      </c>
      <c r="AN142" t="s">
        <v>44</v>
      </c>
      <c r="AO142">
        <v>1</v>
      </c>
      <c r="AP142">
        <v>0</v>
      </c>
      <c r="AQ142">
        <v>0</v>
      </c>
      <c r="AR142" t="s">
        <v>44</v>
      </c>
      <c r="AS142" t="s">
        <v>14</v>
      </c>
      <c r="AT142" t="s">
        <v>13396</v>
      </c>
      <c r="AU142" t="s">
        <v>44</v>
      </c>
      <c r="AV142" t="s">
        <v>44</v>
      </c>
      <c r="AW142" s="524" t="s">
        <v>16616</v>
      </c>
      <c r="AX142" s="524" t="s">
        <v>16617</v>
      </c>
      <c r="AY142" s="524" t="s">
        <v>16618</v>
      </c>
    </row>
    <row r="143" spans="1:52" x14ac:dyDescent="0.25">
      <c r="A143">
        <v>142</v>
      </c>
      <c r="B143" t="s">
        <v>19697</v>
      </c>
      <c r="C143" t="s">
        <v>16619</v>
      </c>
      <c r="D143" t="s">
        <v>16596</v>
      </c>
      <c r="E143" t="s">
        <v>735</v>
      </c>
      <c r="F143" t="s">
        <v>10062</v>
      </c>
      <c r="G143" t="s">
        <v>19697</v>
      </c>
      <c r="H143" t="s">
        <v>16620</v>
      </c>
      <c r="I143" t="s">
        <v>1462</v>
      </c>
      <c r="J143" t="s">
        <v>44</v>
      </c>
      <c r="K143" t="s">
        <v>371</v>
      </c>
      <c r="L143" t="s">
        <v>19697</v>
      </c>
      <c r="M143" t="s">
        <v>19697</v>
      </c>
      <c r="N143">
        <v>4.8</v>
      </c>
      <c r="O143" t="s">
        <v>14</v>
      </c>
      <c r="P143" t="s">
        <v>16621</v>
      </c>
      <c r="Q143" t="s">
        <v>19697</v>
      </c>
      <c r="R143" t="s">
        <v>19697</v>
      </c>
      <c r="S143" t="s">
        <v>14</v>
      </c>
      <c r="T143" t="s">
        <v>44</v>
      </c>
      <c r="U143" t="s">
        <v>14</v>
      </c>
      <c r="W143" s="339" t="str">
        <f>IF(AND(U143="no",V143&gt;'SDG13'!$A$7,V143&lt;'SDG13'!$B$18),'SDG13'!$B$18-V143,"")</f>
        <v/>
      </c>
      <c r="X143" t="s">
        <v>44</v>
      </c>
      <c r="Y143" t="s">
        <v>44</v>
      </c>
      <c r="Z143" t="s">
        <v>44</v>
      </c>
      <c r="AA143" t="s">
        <v>44</v>
      </c>
      <c r="AB143" t="s">
        <v>15872</v>
      </c>
      <c r="AC143" t="s">
        <v>17</v>
      </c>
      <c r="AD143" t="s">
        <v>44</v>
      </c>
      <c r="AE143" t="s">
        <v>44</v>
      </c>
      <c r="AF143" t="s">
        <v>14</v>
      </c>
      <c r="AG143" t="s">
        <v>44</v>
      </c>
      <c r="AH143" s="339" t="str">
        <f t="shared" si="2"/>
        <v>NA</v>
      </c>
      <c r="AI143" t="s">
        <v>44</v>
      </c>
      <c r="AJ143" t="s">
        <v>17</v>
      </c>
      <c r="AK143" t="s">
        <v>44</v>
      </c>
      <c r="AL143" t="s">
        <v>44</v>
      </c>
      <c r="AM143" t="s">
        <v>1475</v>
      </c>
      <c r="AN143" t="s">
        <v>44</v>
      </c>
      <c r="AO143">
        <v>0</v>
      </c>
      <c r="AP143">
        <v>0</v>
      </c>
      <c r="AQ143">
        <v>1</v>
      </c>
      <c r="AR143" t="s">
        <v>44</v>
      </c>
      <c r="AS143" t="s">
        <v>14</v>
      </c>
      <c r="AT143" t="s">
        <v>13380</v>
      </c>
      <c r="AU143" t="s">
        <v>44</v>
      </c>
      <c r="AV143" t="s">
        <v>44</v>
      </c>
      <c r="AW143" s="524" t="s">
        <v>16622</v>
      </c>
      <c r="AX143" s="524" t="s">
        <v>16623</v>
      </c>
      <c r="AY143" s="524" t="s">
        <v>16624</v>
      </c>
    </row>
    <row r="144" spans="1:52" x14ac:dyDescent="0.25">
      <c r="A144">
        <v>143</v>
      </c>
      <c r="B144" t="s">
        <v>19697</v>
      </c>
      <c r="C144" t="s">
        <v>16625</v>
      </c>
      <c r="D144" t="s">
        <v>16596</v>
      </c>
      <c r="E144" t="s">
        <v>717</v>
      </c>
      <c r="F144" t="s">
        <v>5689</v>
      </c>
      <c r="G144" t="s">
        <v>19697</v>
      </c>
      <c r="H144" t="s">
        <v>15865</v>
      </c>
      <c r="I144" t="s">
        <v>1462</v>
      </c>
      <c r="J144" t="s">
        <v>44</v>
      </c>
      <c r="K144" t="s">
        <v>13239</v>
      </c>
      <c r="L144" t="s">
        <v>19697</v>
      </c>
      <c r="M144" t="s">
        <v>19697</v>
      </c>
      <c r="N144">
        <v>3.3</v>
      </c>
      <c r="O144" t="s">
        <v>14</v>
      </c>
      <c r="P144" t="s">
        <v>16626</v>
      </c>
      <c r="Q144" t="s">
        <v>19697</v>
      </c>
      <c r="R144" t="s">
        <v>19697</v>
      </c>
      <c r="S144" t="s">
        <v>14</v>
      </c>
      <c r="T144" t="s">
        <v>44</v>
      </c>
      <c r="U144" t="s">
        <v>17</v>
      </c>
      <c r="V144" s="539">
        <v>45294</v>
      </c>
      <c r="W144" s="339">
        <f>IF(AND(U144="no",V144&gt;'SDG13'!$A$7,V144&lt;'SDG13'!$B$18),'SDG13'!$B$18-V144,"")</f>
        <v>70</v>
      </c>
      <c r="X144" t="s">
        <v>443</v>
      </c>
      <c r="Y144" t="s">
        <v>44</v>
      </c>
      <c r="Z144" t="s">
        <v>44</v>
      </c>
      <c r="AA144" t="s">
        <v>44</v>
      </c>
      <c r="AB144" t="s">
        <v>44</v>
      </c>
      <c r="AC144" t="s">
        <v>44</v>
      </c>
      <c r="AD144" t="s">
        <v>44</v>
      </c>
      <c r="AE144" t="s">
        <v>44</v>
      </c>
      <c r="AF144" t="s">
        <v>44</v>
      </c>
      <c r="AG144" t="s">
        <v>44</v>
      </c>
      <c r="AH144" s="339" t="str">
        <f t="shared" si="2"/>
        <v/>
      </c>
      <c r="AI144" t="s">
        <v>44</v>
      </c>
      <c r="AJ144" t="s">
        <v>44</v>
      </c>
      <c r="AK144" t="s">
        <v>44</v>
      </c>
      <c r="AL144" t="s">
        <v>44</v>
      </c>
      <c r="AM144" t="s">
        <v>16627</v>
      </c>
      <c r="AN144" t="s">
        <v>16403</v>
      </c>
      <c r="AO144">
        <v>1</v>
      </c>
      <c r="AP144">
        <v>0</v>
      </c>
      <c r="AQ144">
        <v>1</v>
      </c>
      <c r="AR144">
        <v>1</v>
      </c>
      <c r="AS144" t="s">
        <v>44</v>
      </c>
      <c r="AT144" t="s">
        <v>44</v>
      </c>
      <c r="AU144" t="s">
        <v>44</v>
      </c>
      <c r="AV144" t="s">
        <v>44</v>
      </c>
      <c r="AW144" t="s">
        <v>44</v>
      </c>
      <c r="AX144" s="524" t="s">
        <v>16628</v>
      </c>
      <c r="AY144" s="524" t="s">
        <v>16629</v>
      </c>
    </row>
    <row r="145" spans="1:51" x14ac:dyDescent="0.25">
      <c r="A145">
        <v>144</v>
      </c>
      <c r="B145" t="s">
        <v>19697</v>
      </c>
      <c r="C145" t="s">
        <v>16630</v>
      </c>
      <c r="D145" t="s">
        <v>16596</v>
      </c>
      <c r="E145" t="s">
        <v>761</v>
      </c>
      <c r="F145" t="s">
        <v>11107</v>
      </c>
      <c r="G145" t="s">
        <v>19697</v>
      </c>
      <c r="H145" t="s">
        <v>15870</v>
      </c>
      <c r="I145" t="s">
        <v>1462</v>
      </c>
      <c r="J145" t="s">
        <v>44</v>
      </c>
      <c r="K145" t="s">
        <v>733</v>
      </c>
      <c r="L145" t="s">
        <v>19697</v>
      </c>
      <c r="M145" t="s">
        <v>19697</v>
      </c>
      <c r="N145">
        <v>4.7</v>
      </c>
      <c r="O145" t="s">
        <v>14</v>
      </c>
      <c r="P145" t="s">
        <v>13411</v>
      </c>
      <c r="Q145" t="s">
        <v>19697</v>
      </c>
      <c r="R145" t="s">
        <v>19697</v>
      </c>
      <c r="S145" t="s">
        <v>14</v>
      </c>
      <c r="T145" t="s">
        <v>44</v>
      </c>
      <c r="U145" t="s">
        <v>14</v>
      </c>
      <c r="W145" s="339" t="str">
        <f>IF(AND(U145="no",V145&gt;'SDG13'!$A$7,V145&lt;'SDG13'!$B$18),'SDG13'!$B$18-V145,"")</f>
        <v/>
      </c>
      <c r="X145" t="s">
        <v>44</v>
      </c>
      <c r="Y145" t="s">
        <v>44</v>
      </c>
      <c r="Z145" t="s">
        <v>44</v>
      </c>
      <c r="AA145" t="s">
        <v>44</v>
      </c>
      <c r="AB145" t="s">
        <v>1463</v>
      </c>
      <c r="AC145" t="s">
        <v>14</v>
      </c>
      <c r="AD145" t="s">
        <v>1487</v>
      </c>
      <c r="AE145" t="s">
        <v>44</v>
      </c>
      <c r="AF145" t="s">
        <v>14</v>
      </c>
      <c r="AG145" t="s">
        <v>44</v>
      </c>
      <c r="AH145" s="339" t="str">
        <f t="shared" si="2"/>
        <v>NA</v>
      </c>
      <c r="AI145" t="s">
        <v>44</v>
      </c>
      <c r="AJ145" t="s">
        <v>14</v>
      </c>
      <c r="AK145" t="s">
        <v>16631</v>
      </c>
      <c r="AL145" t="s">
        <v>16632</v>
      </c>
      <c r="AM145" t="s">
        <v>13379</v>
      </c>
      <c r="AN145" t="s">
        <v>44</v>
      </c>
      <c r="AO145">
        <v>1</v>
      </c>
      <c r="AP145">
        <v>0</v>
      </c>
      <c r="AQ145">
        <v>1</v>
      </c>
      <c r="AR145" t="s">
        <v>44</v>
      </c>
      <c r="AS145" t="s">
        <v>14</v>
      </c>
      <c r="AT145" t="s">
        <v>13396</v>
      </c>
      <c r="AU145" t="s">
        <v>44</v>
      </c>
      <c r="AV145" t="s">
        <v>44</v>
      </c>
      <c r="AW145" s="524" t="s">
        <v>16633</v>
      </c>
      <c r="AX145" s="524" t="s">
        <v>16634</v>
      </c>
      <c r="AY145" s="524" t="s">
        <v>16635</v>
      </c>
    </row>
    <row r="146" spans="1:51" x14ac:dyDescent="0.25">
      <c r="A146">
        <v>145</v>
      </c>
      <c r="B146" t="s">
        <v>19697</v>
      </c>
      <c r="C146" t="s">
        <v>16366</v>
      </c>
      <c r="D146" t="s">
        <v>16596</v>
      </c>
      <c r="E146" t="s">
        <v>735</v>
      </c>
      <c r="F146" t="s">
        <v>4171</v>
      </c>
      <c r="G146" t="s">
        <v>19697</v>
      </c>
      <c r="H146" t="s">
        <v>15870</v>
      </c>
      <c r="I146" t="s">
        <v>1462</v>
      </c>
      <c r="J146" t="s">
        <v>44</v>
      </c>
      <c r="K146" t="s">
        <v>13239</v>
      </c>
      <c r="L146" t="s">
        <v>19697</v>
      </c>
      <c r="M146" t="s">
        <v>19697</v>
      </c>
      <c r="N146">
        <v>5</v>
      </c>
      <c r="O146" t="s">
        <v>14</v>
      </c>
      <c r="P146" t="s">
        <v>16636</v>
      </c>
      <c r="Q146" t="s">
        <v>19697</v>
      </c>
      <c r="R146" t="s">
        <v>19697</v>
      </c>
      <c r="S146" t="s">
        <v>14</v>
      </c>
      <c r="T146" t="s">
        <v>44</v>
      </c>
      <c r="U146" t="s">
        <v>14</v>
      </c>
      <c r="W146" s="339" t="str">
        <f>IF(AND(U146="no",V146&gt;'SDG13'!$A$7,V146&lt;'SDG13'!$B$18),'SDG13'!$B$18-V146,"")</f>
        <v/>
      </c>
      <c r="X146" t="s">
        <v>44</v>
      </c>
      <c r="Y146" t="s">
        <v>44</v>
      </c>
      <c r="Z146" t="s">
        <v>44</v>
      </c>
      <c r="AA146" t="s">
        <v>44</v>
      </c>
      <c r="AB146" t="s">
        <v>1463</v>
      </c>
      <c r="AC146" t="s">
        <v>17</v>
      </c>
      <c r="AD146" t="s">
        <v>44</v>
      </c>
      <c r="AE146" t="s">
        <v>44</v>
      </c>
      <c r="AF146" t="s">
        <v>14</v>
      </c>
      <c r="AG146" t="s">
        <v>44</v>
      </c>
      <c r="AH146" s="339" t="str">
        <f t="shared" si="2"/>
        <v>NA</v>
      </c>
      <c r="AI146" t="s">
        <v>44</v>
      </c>
      <c r="AJ146" t="s">
        <v>17</v>
      </c>
      <c r="AK146" t="s">
        <v>44</v>
      </c>
      <c r="AL146" t="s">
        <v>44</v>
      </c>
      <c r="AM146" t="s">
        <v>1506</v>
      </c>
      <c r="AN146" t="s">
        <v>44</v>
      </c>
      <c r="AO146">
        <v>1</v>
      </c>
      <c r="AP146">
        <v>1</v>
      </c>
      <c r="AQ146">
        <v>1</v>
      </c>
      <c r="AR146" t="s">
        <v>44</v>
      </c>
      <c r="AS146" t="s">
        <v>14</v>
      </c>
      <c r="AT146" t="s">
        <v>13396</v>
      </c>
      <c r="AU146" t="s">
        <v>44</v>
      </c>
      <c r="AV146" t="s">
        <v>44</v>
      </c>
      <c r="AW146" s="524" t="s">
        <v>16637</v>
      </c>
      <c r="AX146" s="524" t="s">
        <v>16638</v>
      </c>
      <c r="AY146" s="524" t="s">
        <v>16639</v>
      </c>
    </row>
    <row r="147" spans="1:51" x14ac:dyDescent="0.25">
      <c r="A147">
        <v>146</v>
      </c>
      <c r="B147" t="s">
        <v>19697</v>
      </c>
      <c r="C147" t="s">
        <v>16640</v>
      </c>
      <c r="D147" t="s">
        <v>16596</v>
      </c>
      <c r="E147" t="s">
        <v>735</v>
      </c>
      <c r="F147" t="s">
        <v>10372</v>
      </c>
      <c r="G147" t="s">
        <v>19697</v>
      </c>
      <c r="H147" t="s">
        <v>15870</v>
      </c>
      <c r="I147" t="s">
        <v>1462</v>
      </c>
      <c r="J147" t="s">
        <v>44</v>
      </c>
      <c r="K147" t="s">
        <v>371</v>
      </c>
      <c r="L147" t="s">
        <v>19697</v>
      </c>
      <c r="M147" t="s">
        <v>19697</v>
      </c>
      <c r="N147">
        <v>4.5</v>
      </c>
      <c r="O147" t="s">
        <v>14</v>
      </c>
      <c r="P147" t="s">
        <v>16641</v>
      </c>
      <c r="Q147" t="s">
        <v>19697</v>
      </c>
      <c r="R147" t="s">
        <v>19697</v>
      </c>
      <c r="S147" t="s">
        <v>14</v>
      </c>
      <c r="T147" t="s">
        <v>44</v>
      </c>
      <c r="U147" t="s">
        <v>17</v>
      </c>
      <c r="V147" s="539">
        <v>45292</v>
      </c>
      <c r="W147" s="339">
        <f>IF(AND(U147="no",V147&gt;'SDG13'!$A$7,V147&lt;'SDG13'!$B$18),'SDG13'!$B$18-V147,"")</f>
        <v>72</v>
      </c>
      <c r="X147" t="s">
        <v>442</v>
      </c>
      <c r="Y147" t="s">
        <v>44</v>
      </c>
      <c r="Z147" t="s">
        <v>14</v>
      </c>
      <c r="AA147" t="s">
        <v>14</v>
      </c>
      <c r="AB147" t="s">
        <v>44</v>
      </c>
      <c r="AC147" t="s">
        <v>44</v>
      </c>
      <c r="AD147" t="s">
        <v>44</v>
      </c>
      <c r="AE147" t="s">
        <v>44</v>
      </c>
      <c r="AF147" t="s">
        <v>44</v>
      </c>
      <c r="AG147" t="s">
        <v>44</v>
      </c>
      <c r="AH147" s="339" t="str">
        <f t="shared" si="2"/>
        <v/>
      </c>
      <c r="AI147" t="s">
        <v>44</v>
      </c>
      <c r="AJ147" t="s">
        <v>44</v>
      </c>
      <c r="AK147" t="s">
        <v>44</v>
      </c>
      <c r="AL147" t="s">
        <v>44</v>
      </c>
      <c r="AM147" t="s">
        <v>16203</v>
      </c>
      <c r="AN147" t="s">
        <v>44</v>
      </c>
      <c r="AO147">
        <v>1</v>
      </c>
      <c r="AP147">
        <v>0</v>
      </c>
      <c r="AQ147">
        <v>1</v>
      </c>
      <c r="AR147" t="s">
        <v>44</v>
      </c>
      <c r="AS147" t="s">
        <v>44</v>
      </c>
      <c r="AT147" t="s">
        <v>44</v>
      </c>
      <c r="AU147" t="s">
        <v>44</v>
      </c>
      <c r="AV147" t="s">
        <v>44</v>
      </c>
      <c r="AW147" t="s">
        <v>44</v>
      </c>
      <c r="AX147" s="524" t="s">
        <v>16642</v>
      </c>
      <c r="AY147" s="524" t="s">
        <v>16643</v>
      </c>
    </row>
    <row r="148" spans="1:51" x14ac:dyDescent="0.25">
      <c r="A148">
        <v>147</v>
      </c>
      <c r="B148" t="s">
        <v>19697</v>
      </c>
      <c r="C148" t="s">
        <v>16644</v>
      </c>
      <c r="D148" t="s">
        <v>16152</v>
      </c>
      <c r="E148" t="s">
        <v>717</v>
      </c>
      <c r="F148" t="s">
        <v>12871</v>
      </c>
      <c r="G148" t="s">
        <v>19697</v>
      </c>
      <c r="H148" t="s">
        <v>15901</v>
      </c>
      <c r="I148" t="s">
        <v>1462</v>
      </c>
      <c r="J148" t="s">
        <v>44</v>
      </c>
      <c r="K148" t="s">
        <v>378</v>
      </c>
      <c r="L148" t="s">
        <v>19697</v>
      </c>
      <c r="M148" t="s">
        <v>19697</v>
      </c>
      <c r="N148">
        <v>5</v>
      </c>
      <c r="O148" t="s">
        <v>14</v>
      </c>
      <c r="P148" t="s">
        <v>13386</v>
      </c>
      <c r="Q148" t="s">
        <v>19697</v>
      </c>
      <c r="R148" t="s">
        <v>19697</v>
      </c>
      <c r="S148" t="s">
        <v>14</v>
      </c>
      <c r="T148" t="s">
        <v>44</v>
      </c>
      <c r="U148" t="s">
        <v>14</v>
      </c>
      <c r="W148" s="339" t="str">
        <f>IF(AND(U148="no",V148&gt;'SDG13'!$A$7,V148&lt;'SDG13'!$B$18),'SDG13'!$B$18-V148,"")</f>
        <v/>
      </c>
      <c r="X148" t="s">
        <v>44</v>
      </c>
      <c r="Y148" t="s">
        <v>44</v>
      </c>
      <c r="Z148" t="s">
        <v>44</v>
      </c>
      <c r="AA148" t="s">
        <v>44</v>
      </c>
      <c r="AB148" t="s">
        <v>15872</v>
      </c>
      <c r="AC148" t="s">
        <v>17</v>
      </c>
      <c r="AD148" t="s">
        <v>44</v>
      </c>
      <c r="AE148" t="s">
        <v>44</v>
      </c>
      <c r="AF148" t="s">
        <v>14</v>
      </c>
      <c r="AG148" t="s">
        <v>44</v>
      </c>
      <c r="AH148" s="339" t="str">
        <f t="shared" si="2"/>
        <v>NA</v>
      </c>
      <c r="AI148" t="s">
        <v>44</v>
      </c>
      <c r="AJ148" t="s">
        <v>17</v>
      </c>
      <c r="AK148" t="s">
        <v>44</v>
      </c>
      <c r="AL148" t="s">
        <v>44</v>
      </c>
      <c r="AM148" t="s">
        <v>13377</v>
      </c>
      <c r="AN148" t="s">
        <v>44</v>
      </c>
      <c r="AO148">
        <v>1</v>
      </c>
      <c r="AP148">
        <v>0</v>
      </c>
      <c r="AQ148">
        <v>0</v>
      </c>
      <c r="AR148" t="s">
        <v>44</v>
      </c>
      <c r="AS148" t="s">
        <v>14</v>
      </c>
      <c r="AT148" t="s">
        <v>13396</v>
      </c>
      <c r="AU148" t="s">
        <v>44</v>
      </c>
      <c r="AV148" t="s">
        <v>44</v>
      </c>
      <c r="AW148" s="524" t="s">
        <v>16645</v>
      </c>
      <c r="AX148" s="524" t="s">
        <v>16646</v>
      </c>
      <c r="AY148" s="524" t="s">
        <v>16647</v>
      </c>
    </row>
    <row r="149" spans="1:51" x14ac:dyDescent="0.25">
      <c r="A149">
        <v>148</v>
      </c>
      <c r="B149" t="s">
        <v>19697</v>
      </c>
      <c r="C149" t="s">
        <v>16648</v>
      </c>
      <c r="D149" t="s">
        <v>16152</v>
      </c>
      <c r="E149" t="s">
        <v>717</v>
      </c>
      <c r="F149" t="s">
        <v>13064</v>
      </c>
      <c r="G149" t="s">
        <v>19697</v>
      </c>
      <c r="H149" t="s">
        <v>15901</v>
      </c>
      <c r="I149" t="s">
        <v>1462</v>
      </c>
      <c r="J149" t="s">
        <v>44</v>
      </c>
      <c r="K149" t="s">
        <v>378</v>
      </c>
      <c r="L149" t="s">
        <v>19697</v>
      </c>
      <c r="M149" t="s">
        <v>19697</v>
      </c>
      <c r="N149">
        <v>4.7</v>
      </c>
      <c r="O149" t="s">
        <v>14</v>
      </c>
      <c r="P149" t="s">
        <v>16649</v>
      </c>
      <c r="Q149" t="s">
        <v>19697</v>
      </c>
      <c r="R149" t="s">
        <v>19697</v>
      </c>
      <c r="S149" t="s">
        <v>14</v>
      </c>
      <c r="T149" t="s">
        <v>44</v>
      </c>
      <c r="U149" t="s">
        <v>14</v>
      </c>
      <c r="W149" s="339" t="str">
        <f>IF(AND(U149="no",V149&gt;'SDG13'!$A$7,V149&lt;'SDG13'!$B$18),'SDG13'!$B$18-V149,"")</f>
        <v/>
      </c>
      <c r="X149" t="s">
        <v>44</v>
      </c>
      <c r="Y149" t="s">
        <v>44</v>
      </c>
      <c r="Z149" t="s">
        <v>44</v>
      </c>
      <c r="AA149" t="s">
        <v>44</v>
      </c>
      <c r="AB149" t="s">
        <v>1466</v>
      </c>
      <c r="AC149" t="s">
        <v>14</v>
      </c>
      <c r="AD149" t="s">
        <v>1468</v>
      </c>
      <c r="AE149" t="s">
        <v>44</v>
      </c>
      <c r="AF149" t="s">
        <v>14</v>
      </c>
      <c r="AG149" t="s">
        <v>44</v>
      </c>
      <c r="AH149" s="339" t="str">
        <f t="shared" si="2"/>
        <v>NA</v>
      </c>
      <c r="AI149" t="s">
        <v>44</v>
      </c>
      <c r="AJ149" t="s">
        <v>17</v>
      </c>
      <c r="AK149" t="s">
        <v>44</v>
      </c>
      <c r="AL149" t="s">
        <v>44</v>
      </c>
      <c r="AM149" t="s">
        <v>13379</v>
      </c>
      <c r="AN149" t="s">
        <v>44</v>
      </c>
      <c r="AO149">
        <v>2</v>
      </c>
      <c r="AP149">
        <v>0</v>
      </c>
      <c r="AQ149">
        <v>1</v>
      </c>
      <c r="AR149" t="s">
        <v>44</v>
      </c>
      <c r="AS149" t="s">
        <v>14</v>
      </c>
      <c r="AT149" t="s">
        <v>13380</v>
      </c>
      <c r="AU149" t="s">
        <v>44</v>
      </c>
      <c r="AV149" t="s">
        <v>44</v>
      </c>
      <c r="AW149" s="524" t="s">
        <v>16650</v>
      </c>
      <c r="AX149" s="524" t="s">
        <v>16651</v>
      </c>
      <c r="AY149" s="524" t="s">
        <v>16652</v>
      </c>
    </row>
    <row r="150" spans="1:51" x14ac:dyDescent="0.25">
      <c r="A150">
        <v>149</v>
      </c>
      <c r="B150" t="s">
        <v>19697</v>
      </c>
      <c r="C150" t="s">
        <v>16653</v>
      </c>
      <c r="D150" t="s">
        <v>16152</v>
      </c>
      <c r="E150" t="s">
        <v>717</v>
      </c>
      <c r="F150" t="s">
        <v>12819</v>
      </c>
      <c r="G150" t="s">
        <v>19697</v>
      </c>
      <c r="H150" t="s">
        <v>15929</v>
      </c>
      <c r="I150" t="s">
        <v>1462</v>
      </c>
      <c r="J150" t="s">
        <v>44</v>
      </c>
      <c r="K150" t="s">
        <v>378</v>
      </c>
      <c r="L150" t="s">
        <v>19697</v>
      </c>
      <c r="M150" t="s">
        <v>19697</v>
      </c>
      <c r="N150">
        <v>4.8</v>
      </c>
      <c r="O150" t="s">
        <v>14</v>
      </c>
      <c r="P150" t="s">
        <v>16654</v>
      </c>
      <c r="Q150" t="s">
        <v>19697</v>
      </c>
      <c r="R150" t="s">
        <v>19697</v>
      </c>
      <c r="S150" t="s">
        <v>14</v>
      </c>
      <c r="T150" t="s">
        <v>44</v>
      </c>
      <c r="U150" t="s">
        <v>14</v>
      </c>
      <c r="W150" s="339" t="str">
        <f>IF(AND(U150="no",V150&gt;'SDG13'!$A$7,V150&lt;'SDG13'!$B$18),'SDG13'!$B$18-V150,"")</f>
        <v/>
      </c>
      <c r="X150" t="s">
        <v>44</v>
      </c>
      <c r="Y150" t="s">
        <v>44</v>
      </c>
      <c r="Z150" t="s">
        <v>44</v>
      </c>
      <c r="AA150" t="s">
        <v>44</v>
      </c>
      <c r="AB150" t="s">
        <v>1463</v>
      </c>
      <c r="AC150" t="s">
        <v>14</v>
      </c>
      <c r="AD150" t="s">
        <v>1487</v>
      </c>
      <c r="AE150" t="s">
        <v>44</v>
      </c>
      <c r="AF150" t="s">
        <v>14</v>
      </c>
      <c r="AG150" t="s">
        <v>44</v>
      </c>
      <c r="AH150" s="339" t="str">
        <f t="shared" si="2"/>
        <v>NA</v>
      </c>
      <c r="AI150" t="s">
        <v>44</v>
      </c>
      <c r="AJ150" t="s">
        <v>14</v>
      </c>
      <c r="AK150" t="s">
        <v>16655</v>
      </c>
      <c r="AL150" t="s">
        <v>16656</v>
      </c>
      <c r="AM150" t="s">
        <v>13377</v>
      </c>
      <c r="AN150" t="s">
        <v>44</v>
      </c>
      <c r="AO150">
        <v>1</v>
      </c>
      <c r="AP150">
        <v>0</v>
      </c>
      <c r="AQ150">
        <v>0</v>
      </c>
      <c r="AR150" t="s">
        <v>44</v>
      </c>
      <c r="AS150" t="s">
        <v>14</v>
      </c>
      <c r="AT150" t="s">
        <v>13389</v>
      </c>
      <c r="AU150" t="s">
        <v>44</v>
      </c>
      <c r="AV150" t="s">
        <v>44</v>
      </c>
      <c r="AW150" s="524" t="s">
        <v>16657</v>
      </c>
      <c r="AX150" s="524" t="s">
        <v>16658</v>
      </c>
      <c r="AY150" s="524" t="s">
        <v>16659</v>
      </c>
    </row>
    <row r="151" spans="1:51" x14ac:dyDescent="0.25">
      <c r="A151">
        <v>150</v>
      </c>
      <c r="B151" t="s">
        <v>19697</v>
      </c>
      <c r="C151" t="s">
        <v>16614</v>
      </c>
      <c r="D151" t="s">
        <v>16152</v>
      </c>
      <c r="E151" t="s">
        <v>735</v>
      </c>
      <c r="F151" t="s">
        <v>3682</v>
      </c>
      <c r="G151" t="s">
        <v>19697</v>
      </c>
      <c r="H151" t="s">
        <v>15929</v>
      </c>
      <c r="I151" t="s">
        <v>1462</v>
      </c>
      <c r="J151" t="s">
        <v>44</v>
      </c>
      <c r="K151" t="s">
        <v>15850</v>
      </c>
      <c r="L151" t="s">
        <v>19697</v>
      </c>
      <c r="M151" t="s">
        <v>19697</v>
      </c>
      <c r="N151">
        <v>4</v>
      </c>
      <c r="O151" t="s">
        <v>14</v>
      </c>
      <c r="P151" t="s">
        <v>16660</v>
      </c>
      <c r="Q151" t="s">
        <v>19697</v>
      </c>
      <c r="R151" t="s">
        <v>19697</v>
      </c>
      <c r="S151" t="s">
        <v>14</v>
      </c>
      <c r="T151" t="s">
        <v>44</v>
      </c>
      <c r="U151" t="s">
        <v>14</v>
      </c>
      <c r="W151" s="339" t="str">
        <f>IF(AND(U151="no",V151&gt;'SDG13'!$A$7,V151&lt;'SDG13'!$B$18),'SDG13'!$B$18-V151,"")</f>
        <v/>
      </c>
      <c r="X151" t="s">
        <v>44</v>
      </c>
      <c r="Y151" t="s">
        <v>44</v>
      </c>
      <c r="Z151" t="s">
        <v>44</v>
      </c>
      <c r="AA151" t="s">
        <v>44</v>
      </c>
      <c r="AB151" t="s">
        <v>1479</v>
      </c>
      <c r="AC151" t="s">
        <v>14</v>
      </c>
      <c r="AD151" t="s">
        <v>1487</v>
      </c>
      <c r="AE151" t="s">
        <v>44</v>
      </c>
      <c r="AF151" t="s">
        <v>14</v>
      </c>
      <c r="AG151" t="s">
        <v>44</v>
      </c>
      <c r="AH151" s="339" t="str">
        <f t="shared" si="2"/>
        <v>NA</v>
      </c>
      <c r="AI151" t="s">
        <v>44</v>
      </c>
      <c r="AJ151" t="s">
        <v>17</v>
      </c>
      <c r="AK151" t="s">
        <v>44</v>
      </c>
      <c r="AL151" t="s">
        <v>44</v>
      </c>
      <c r="AM151" t="s">
        <v>13377</v>
      </c>
      <c r="AN151" t="s">
        <v>44</v>
      </c>
      <c r="AO151">
        <v>1</v>
      </c>
      <c r="AP151">
        <v>0</v>
      </c>
      <c r="AQ151">
        <v>0</v>
      </c>
      <c r="AR151" t="s">
        <v>44</v>
      </c>
      <c r="AS151" t="s">
        <v>14</v>
      </c>
      <c r="AT151" t="s">
        <v>13380</v>
      </c>
      <c r="AU151" t="s">
        <v>44</v>
      </c>
      <c r="AV151" t="s">
        <v>44</v>
      </c>
      <c r="AW151" s="524" t="s">
        <v>16661</v>
      </c>
      <c r="AX151" s="524" t="s">
        <v>16662</v>
      </c>
      <c r="AY151" s="524" t="s">
        <v>16663</v>
      </c>
    </row>
    <row r="152" spans="1:51" x14ac:dyDescent="0.25">
      <c r="A152">
        <v>151</v>
      </c>
      <c r="B152" t="s">
        <v>19697</v>
      </c>
      <c r="C152" t="s">
        <v>16664</v>
      </c>
      <c r="D152" t="s">
        <v>16152</v>
      </c>
      <c r="E152" t="s">
        <v>717</v>
      </c>
      <c r="F152" t="s">
        <v>12820</v>
      </c>
      <c r="G152" t="s">
        <v>19697</v>
      </c>
      <c r="H152" t="s">
        <v>15889</v>
      </c>
      <c r="I152" t="s">
        <v>1462</v>
      </c>
      <c r="J152" t="s">
        <v>44</v>
      </c>
      <c r="K152" t="s">
        <v>378</v>
      </c>
      <c r="L152" t="s">
        <v>19697</v>
      </c>
      <c r="M152" t="s">
        <v>19697</v>
      </c>
      <c r="N152">
        <v>5</v>
      </c>
      <c r="O152" t="s">
        <v>14</v>
      </c>
      <c r="P152" t="s">
        <v>16665</v>
      </c>
      <c r="Q152" t="s">
        <v>19697</v>
      </c>
      <c r="R152" t="s">
        <v>19697</v>
      </c>
      <c r="S152" t="s">
        <v>14</v>
      </c>
      <c r="T152" t="s">
        <v>44</v>
      </c>
      <c r="U152" t="s">
        <v>14</v>
      </c>
      <c r="W152" s="339" t="str">
        <f>IF(AND(U152="no",V152&gt;'SDG13'!$A$7,V152&lt;'SDG13'!$B$18),'SDG13'!$B$18-V152,"")</f>
        <v/>
      </c>
      <c r="X152" t="s">
        <v>44</v>
      </c>
      <c r="Y152" t="s">
        <v>44</v>
      </c>
      <c r="Z152" t="s">
        <v>44</v>
      </c>
      <c r="AA152" t="s">
        <v>44</v>
      </c>
      <c r="AB152" t="s">
        <v>15872</v>
      </c>
      <c r="AC152" t="s">
        <v>17</v>
      </c>
      <c r="AD152" t="s">
        <v>44</v>
      </c>
      <c r="AE152" t="s">
        <v>44</v>
      </c>
      <c r="AF152" t="s">
        <v>14</v>
      </c>
      <c r="AG152" t="s">
        <v>44</v>
      </c>
      <c r="AH152" s="339" t="str">
        <f t="shared" si="2"/>
        <v>NA</v>
      </c>
      <c r="AI152" t="s">
        <v>44</v>
      </c>
      <c r="AJ152" t="s">
        <v>17</v>
      </c>
      <c r="AK152" t="s">
        <v>44</v>
      </c>
      <c r="AL152" t="s">
        <v>44</v>
      </c>
      <c r="AM152" t="s">
        <v>13377</v>
      </c>
      <c r="AN152" t="s">
        <v>44</v>
      </c>
      <c r="AO152">
        <v>1</v>
      </c>
      <c r="AP152">
        <v>0</v>
      </c>
      <c r="AQ152">
        <v>0</v>
      </c>
      <c r="AR152" t="s">
        <v>44</v>
      </c>
      <c r="AS152" t="s">
        <v>14</v>
      </c>
      <c r="AT152" t="s">
        <v>13383</v>
      </c>
      <c r="AU152" t="s">
        <v>44</v>
      </c>
      <c r="AV152" t="s">
        <v>44</v>
      </c>
      <c r="AW152" s="524" t="s">
        <v>16666</v>
      </c>
      <c r="AX152" s="524" t="s">
        <v>16667</v>
      </c>
      <c r="AY152" s="524" t="s">
        <v>16668</v>
      </c>
    </row>
    <row r="153" spans="1:51" x14ac:dyDescent="0.25">
      <c r="A153">
        <v>152</v>
      </c>
      <c r="B153" t="s">
        <v>19697</v>
      </c>
      <c r="C153" t="s">
        <v>16669</v>
      </c>
      <c r="D153" t="s">
        <v>16152</v>
      </c>
      <c r="E153" t="s">
        <v>717</v>
      </c>
      <c r="F153" t="s">
        <v>11000</v>
      </c>
      <c r="G153" t="s">
        <v>19697</v>
      </c>
      <c r="H153" t="s">
        <v>15889</v>
      </c>
      <c r="I153" t="s">
        <v>1462</v>
      </c>
      <c r="J153" t="s">
        <v>44</v>
      </c>
      <c r="K153" t="s">
        <v>369</v>
      </c>
      <c r="L153" t="s">
        <v>19697</v>
      </c>
      <c r="M153" t="s">
        <v>19697</v>
      </c>
      <c r="N153">
        <v>4.7</v>
      </c>
      <c r="O153" t="s">
        <v>14</v>
      </c>
      <c r="P153" t="s">
        <v>16670</v>
      </c>
      <c r="Q153" t="s">
        <v>19697</v>
      </c>
      <c r="R153" t="s">
        <v>19697</v>
      </c>
      <c r="S153" t="s">
        <v>14</v>
      </c>
      <c r="T153" t="s">
        <v>44</v>
      </c>
      <c r="U153" t="s">
        <v>17</v>
      </c>
      <c r="V153" s="539">
        <v>45300</v>
      </c>
      <c r="W153" s="339">
        <f>IF(AND(U153="no",V153&gt;'SDG13'!$A$7,V153&lt;'SDG13'!$B$18),'SDG13'!$B$18-V153,"")</f>
        <v>64</v>
      </c>
      <c r="X153" t="s">
        <v>13399</v>
      </c>
      <c r="Y153" t="s">
        <v>44</v>
      </c>
      <c r="Z153" t="s">
        <v>44</v>
      </c>
      <c r="AA153" t="s">
        <v>44</v>
      </c>
      <c r="AB153" t="s">
        <v>44</v>
      </c>
      <c r="AC153" t="s">
        <v>44</v>
      </c>
      <c r="AD153" t="s">
        <v>44</v>
      </c>
      <c r="AE153" t="s">
        <v>44</v>
      </c>
      <c r="AF153" t="s">
        <v>44</v>
      </c>
      <c r="AG153" t="s">
        <v>44</v>
      </c>
      <c r="AH153" s="339" t="str">
        <f t="shared" si="2"/>
        <v/>
      </c>
      <c r="AI153" t="s">
        <v>44</v>
      </c>
      <c r="AJ153" t="s">
        <v>44</v>
      </c>
      <c r="AK153" t="s">
        <v>44</v>
      </c>
      <c r="AL153" t="s">
        <v>44</v>
      </c>
      <c r="AM153" t="s">
        <v>16671</v>
      </c>
      <c r="AN153" t="s">
        <v>44</v>
      </c>
      <c r="AO153">
        <v>0</v>
      </c>
      <c r="AP153">
        <v>1</v>
      </c>
      <c r="AQ153">
        <v>1</v>
      </c>
      <c r="AR153" t="s">
        <v>44</v>
      </c>
      <c r="AS153" t="s">
        <v>44</v>
      </c>
      <c r="AT153" t="s">
        <v>44</v>
      </c>
      <c r="AU153" t="s">
        <v>44</v>
      </c>
      <c r="AV153" t="s">
        <v>44</v>
      </c>
      <c r="AW153" t="s">
        <v>44</v>
      </c>
      <c r="AX153" s="524" t="s">
        <v>16672</v>
      </c>
      <c r="AY153" s="524" t="s">
        <v>16673</v>
      </c>
    </row>
    <row r="154" spans="1:51" x14ac:dyDescent="0.25">
      <c r="A154">
        <v>153</v>
      </c>
      <c r="B154" t="s">
        <v>19697</v>
      </c>
      <c r="C154" t="s">
        <v>16674</v>
      </c>
      <c r="D154" t="s">
        <v>16152</v>
      </c>
      <c r="E154" t="s">
        <v>717</v>
      </c>
      <c r="F154" t="s">
        <v>5655</v>
      </c>
      <c r="G154" t="s">
        <v>19697</v>
      </c>
      <c r="H154" t="s">
        <v>15991</v>
      </c>
      <c r="I154" t="s">
        <v>1462</v>
      </c>
      <c r="J154" t="s">
        <v>44</v>
      </c>
      <c r="K154" t="s">
        <v>13239</v>
      </c>
      <c r="L154" t="s">
        <v>19697</v>
      </c>
      <c r="M154" t="s">
        <v>19697</v>
      </c>
      <c r="N154">
        <v>4.4000000000000004</v>
      </c>
      <c r="O154" t="s">
        <v>14</v>
      </c>
      <c r="P154" t="s">
        <v>16675</v>
      </c>
      <c r="Q154" t="s">
        <v>19697</v>
      </c>
      <c r="R154" t="s">
        <v>19697</v>
      </c>
      <c r="S154" t="s">
        <v>14</v>
      </c>
      <c r="T154" t="s">
        <v>44</v>
      </c>
      <c r="U154" t="s">
        <v>14</v>
      </c>
      <c r="W154" s="339" t="str">
        <f>IF(AND(U154="no",V154&gt;'SDG13'!$A$7,V154&lt;'SDG13'!$B$18),'SDG13'!$B$18-V154,"")</f>
        <v/>
      </c>
      <c r="X154" t="s">
        <v>44</v>
      </c>
      <c r="Y154" t="s">
        <v>44</v>
      </c>
      <c r="Z154" t="s">
        <v>44</v>
      </c>
      <c r="AA154" t="s">
        <v>44</v>
      </c>
      <c r="AB154" t="s">
        <v>1463</v>
      </c>
      <c r="AC154" t="s">
        <v>14</v>
      </c>
      <c r="AD154" t="s">
        <v>1487</v>
      </c>
      <c r="AE154" t="s">
        <v>44</v>
      </c>
      <c r="AF154" t="s">
        <v>14</v>
      </c>
      <c r="AG154" t="s">
        <v>44</v>
      </c>
      <c r="AH154" s="339" t="str">
        <f t="shared" si="2"/>
        <v>NA</v>
      </c>
      <c r="AI154" t="s">
        <v>44</v>
      </c>
      <c r="AJ154" t="s">
        <v>14</v>
      </c>
      <c r="AK154" t="s">
        <v>16676</v>
      </c>
      <c r="AL154" t="s">
        <v>16677</v>
      </c>
      <c r="AM154" t="s">
        <v>13377</v>
      </c>
      <c r="AN154" t="s">
        <v>44</v>
      </c>
      <c r="AO154">
        <v>1</v>
      </c>
      <c r="AP154">
        <v>0</v>
      </c>
      <c r="AQ154">
        <v>0</v>
      </c>
      <c r="AR154" t="s">
        <v>44</v>
      </c>
      <c r="AS154" t="s">
        <v>14</v>
      </c>
      <c r="AT154" t="s">
        <v>13378</v>
      </c>
      <c r="AU154" t="s">
        <v>44</v>
      </c>
      <c r="AV154" t="s">
        <v>44</v>
      </c>
      <c r="AW154" s="524" t="s">
        <v>16678</v>
      </c>
      <c r="AX154" s="524" t="s">
        <v>16679</v>
      </c>
      <c r="AY154" s="524" t="s">
        <v>16680</v>
      </c>
    </row>
    <row r="155" spans="1:51" x14ac:dyDescent="0.25">
      <c r="A155">
        <v>154</v>
      </c>
      <c r="B155" t="s">
        <v>19697</v>
      </c>
      <c r="C155" t="s">
        <v>16681</v>
      </c>
      <c r="D155" t="s">
        <v>16596</v>
      </c>
      <c r="E155" t="s">
        <v>16538</v>
      </c>
      <c r="F155" t="s">
        <v>6364</v>
      </c>
      <c r="G155" t="s">
        <v>19697</v>
      </c>
      <c r="H155" t="s">
        <v>16021</v>
      </c>
      <c r="I155" t="s">
        <v>1462</v>
      </c>
      <c r="J155" t="s">
        <v>44</v>
      </c>
      <c r="K155" t="s">
        <v>733</v>
      </c>
      <c r="L155" t="s">
        <v>19697</v>
      </c>
      <c r="M155" t="s">
        <v>19697</v>
      </c>
      <c r="N155">
        <v>3.8</v>
      </c>
      <c r="O155" t="s">
        <v>14</v>
      </c>
      <c r="P155" t="s">
        <v>16682</v>
      </c>
      <c r="Q155" t="s">
        <v>19697</v>
      </c>
      <c r="R155" t="s">
        <v>19697</v>
      </c>
      <c r="S155" t="s">
        <v>14</v>
      </c>
      <c r="T155" t="s">
        <v>44</v>
      </c>
      <c r="U155" t="s">
        <v>17</v>
      </c>
      <c r="V155" s="539">
        <v>45292</v>
      </c>
      <c r="W155" s="339">
        <f>IF(AND(U155="no",V155&gt;'SDG13'!$A$7,V155&lt;'SDG13'!$B$18),'SDG13'!$B$18-V155,"")</f>
        <v>72</v>
      </c>
      <c r="X155" t="s">
        <v>443</v>
      </c>
      <c r="Y155" t="s">
        <v>44</v>
      </c>
      <c r="Z155" t="s">
        <v>44</v>
      </c>
      <c r="AA155" t="s">
        <v>44</v>
      </c>
      <c r="AB155" t="s">
        <v>44</v>
      </c>
      <c r="AC155" t="s">
        <v>44</v>
      </c>
      <c r="AD155" t="s">
        <v>44</v>
      </c>
      <c r="AE155" t="s">
        <v>44</v>
      </c>
      <c r="AF155" t="s">
        <v>44</v>
      </c>
      <c r="AG155" t="s">
        <v>44</v>
      </c>
      <c r="AH155" s="339" t="str">
        <f t="shared" si="2"/>
        <v/>
      </c>
      <c r="AI155" t="s">
        <v>44</v>
      </c>
      <c r="AJ155" t="s">
        <v>44</v>
      </c>
      <c r="AK155" t="s">
        <v>44</v>
      </c>
      <c r="AL155" t="s">
        <v>44</v>
      </c>
      <c r="AM155" t="s">
        <v>16203</v>
      </c>
      <c r="AN155" t="s">
        <v>44</v>
      </c>
      <c r="AO155">
        <v>1</v>
      </c>
      <c r="AP155">
        <v>0</v>
      </c>
      <c r="AQ155">
        <v>1</v>
      </c>
      <c r="AR155" t="s">
        <v>44</v>
      </c>
      <c r="AS155" t="s">
        <v>44</v>
      </c>
      <c r="AT155" t="s">
        <v>44</v>
      </c>
      <c r="AU155" t="s">
        <v>44</v>
      </c>
      <c r="AV155" t="s">
        <v>44</v>
      </c>
      <c r="AW155" t="s">
        <v>44</v>
      </c>
      <c r="AX155" s="524" t="s">
        <v>16683</v>
      </c>
      <c r="AY155" s="524" t="s">
        <v>16684</v>
      </c>
    </row>
    <row r="156" spans="1:51" x14ac:dyDescent="0.25">
      <c r="A156">
        <v>155</v>
      </c>
      <c r="B156" t="s">
        <v>19697</v>
      </c>
      <c r="C156" t="s">
        <v>16685</v>
      </c>
      <c r="D156" t="s">
        <v>16596</v>
      </c>
      <c r="E156" t="s">
        <v>717</v>
      </c>
      <c r="F156" t="s">
        <v>14701</v>
      </c>
      <c r="G156" t="s">
        <v>19697</v>
      </c>
      <c r="H156" t="s">
        <v>16021</v>
      </c>
      <c r="I156" t="s">
        <v>1462</v>
      </c>
      <c r="J156" t="s">
        <v>44</v>
      </c>
      <c r="K156" t="s">
        <v>381</v>
      </c>
      <c r="L156" t="s">
        <v>19697</v>
      </c>
      <c r="M156" t="s">
        <v>19697</v>
      </c>
      <c r="N156">
        <v>3.7</v>
      </c>
      <c r="O156" t="s">
        <v>14</v>
      </c>
      <c r="P156" t="s">
        <v>16686</v>
      </c>
      <c r="Q156" t="s">
        <v>19697</v>
      </c>
      <c r="R156" t="s">
        <v>19697</v>
      </c>
      <c r="S156" t="s">
        <v>14</v>
      </c>
      <c r="T156" t="s">
        <v>44</v>
      </c>
      <c r="U156" t="s">
        <v>14</v>
      </c>
      <c r="W156" s="339" t="str">
        <f>IF(AND(U156="no",V156&gt;'SDG13'!$A$7,V156&lt;'SDG13'!$B$18),'SDG13'!$B$18-V156,"")</f>
        <v/>
      </c>
      <c r="X156" t="s">
        <v>44</v>
      </c>
      <c r="Y156" t="s">
        <v>44</v>
      </c>
      <c r="Z156" t="s">
        <v>44</v>
      </c>
      <c r="AA156" t="s">
        <v>44</v>
      </c>
      <c r="AB156" t="s">
        <v>15872</v>
      </c>
      <c r="AC156" t="s">
        <v>17</v>
      </c>
      <c r="AD156" t="s">
        <v>44</v>
      </c>
      <c r="AE156" t="s">
        <v>44</v>
      </c>
      <c r="AF156" t="s">
        <v>14</v>
      </c>
      <c r="AG156" t="s">
        <v>44</v>
      </c>
      <c r="AH156" s="339" t="str">
        <f t="shared" si="2"/>
        <v>NA</v>
      </c>
      <c r="AI156" t="s">
        <v>44</v>
      </c>
      <c r="AJ156" t="s">
        <v>17</v>
      </c>
      <c r="AK156" t="s">
        <v>44</v>
      </c>
      <c r="AL156" t="s">
        <v>44</v>
      </c>
      <c r="AM156" t="s">
        <v>13377</v>
      </c>
      <c r="AN156" t="s">
        <v>44</v>
      </c>
      <c r="AO156">
        <v>1</v>
      </c>
      <c r="AP156">
        <v>0</v>
      </c>
      <c r="AQ156">
        <v>0</v>
      </c>
      <c r="AR156" t="s">
        <v>44</v>
      </c>
      <c r="AS156" t="s">
        <v>14</v>
      </c>
      <c r="AT156" t="s">
        <v>13380</v>
      </c>
      <c r="AU156" t="s">
        <v>44</v>
      </c>
      <c r="AV156" t="s">
        <v>44</v>
      </c>
      <c r="AW156" s="524" t="s">
        <v>16687</v>
      </c>
      <c r="AX156" s="524" t="s">
        <v>16688</v>
      </c>
      <c r="AY156" s="524" t="s">
        <v>16689</v>
      </c>
    </row>
    <row r="157" spans="1:51" x14ac:dyDescent="0.25">
      <c r="A157">
        <v>156</v>
      </c>
      <c r="B157" t="s">
        <v>19697</v>
      </c>
      <c r="C157" t="s">
        <v>16690</v>
      </c>
      <c r="D157" t="s">
        <v>16596</v>
      </c>
      <c r="E157" t="s">
        <v>717</v>
      </c>
      <c r="F157" t="s">
        <v>10968</v>
      </c>
      <c r="G157" t="s">
        <v>19697</v>
      </c>
      <c r="H157" t="s">
        <v>16691</v>
      </c>
      <c r="I157" t="s">
        <v>1462</v>
      </c>
      <c r="J157" t="s">
        <v>44</v>
      </c>
      <c r="K157" t="s">
        <v>369</v>
      </c>
      <c r="L157" t="s">
        <v>19697</v>
      </c>
      <c r="M157" t="s">
        <v>19697</v>
      </c>
      <c r="N157">
        <v>4.5999999999999996</v>
      </c>
      <c r="O157" t="s">
        <v>14</v>
      </c>
      <c r="P157" t="s">
        <v>16692</v>
      </c>
      <c r="Q157" t="s">
        <v>19697</v>
      </c>
      <c r="R157" t="s">
        <v>19697</v>
      </c>
      <c r="S157" t="s">
        <v>14</v>
      </c>
      <c r="T157" t="s">
        <v>44</v>
      </c>
      <c r="U157" t="s">
        <v>14</v>
      </c>
      <c r="W157" s="339" t="str">
        <f>IF(AND(U157="no",V157&gt;'SDG13'!$A$7,V157&lt;'SDG13'!$B$18),'SDG13'!$B$18-V157,"")</f>
        <v/>
      </c>
      <c r="X157" t="s">
        <v>44</v>
      </c>
      <c r="Y157" t="s">
        <v>44</v>
      </c>
      <c r="Z157" t="s">
        <v>44</v>
      </c>
      <c r="AA157" t="s">
        <v>44</v>
      </c>
      <c r="AB157" t="s">
        <v>15872</v>
      </c>
      <c r="AC157" t="s">
        <v>17</v>
      </c>
      <c r="AD157" t="s">
        <v>44</v>
      </c>
      <c r="AE157" t="s">
        <v>44</v>
      </c>
      <c r="AF157" t="s">
        <v>14</v>
      </c>
      <c r="AG157" t="s">
        <v>44</v>
      </c>
      <c r="AH157" s="339" t="str">
        <f t="shared" si="2"/>
        <v>NA</v>
      </c>
      <c r="AI157" t="s">
        <v>44</v>
      </c>
      <c r="AJ157" t="s">
        <v>17</v>
      </c>
      <c r="AK157" t="s">
        <v>44</v>
      </c>
      <c r="AL157" t="s">
        <v>44</v>
      </c>
      <c r="AM157" t="s">
        <v>13377</v>
      </c>
      <c r="AN157" t="s">
        <v>44</v>
      </c>
      <c r="AO157">
        <v>1</v>
      </c>
      <c r="AP157">
        <v>0</v>
      </c>
      <c r="AQ157">
        <v>0</v>
      </c>
      <c r="AR157" t="s">
        <v>44</v>
      </c>
      <c r="AS157" t="s">
        <v>14</v>
      </c>
      <c r="AT157" t="s">
        <v>13380</v>
      </c>
      <c r="AU157" t="s">
        <v>44</v>
      </c>
      <c r="AV157" t="s">
        <v>44</v>
      </c>
      <c r="AW157" s="524" t="s">
        <v>16693</v>
      </c>
      <c r="AX157" s="524" t="s">
        <v>16694</v>
      </c>
      <c r="AY157" s="524" t="s">
        <v>16695</v>
      </c>
    </row>
    <row r="158" spans="1:51" x14ac:dyDescent="0.25">
      <c r="A158">
        <v>157</v>
      </c>
      <c r="B158" t="s">
        <v>19697</v>
      </c>
      <c r="C158" t="s">
        <v>13262</v>
      </c>
      <c r="D158" t="s">
        <v>16696</v>
      </c>
      <c r="E158" t="s">
        <v>717</v>
      </c>
      <c r="F158" t="s">
        <v>13263</v>
      </c>
      <c r="G158" t="s">
        <v>19697</v>
      </c>
      <c r="H158" t="s">
        <v>16004</v>
      </c>
      <c r="I158" t="s">
        <v>1462</v>
      </c>
      <c r="J158" t="s">
        <v>44</v>
      </c>
      <c r="K158" t="s">
        <v>381</v>
      </c>
      <c r="L158" t="s">
        <v>19697</v>
      </c>
      <c r="M158" t="s">
        <v>19697</v>
      </c>
      <c r="N158">
        <v>3.5</v>
      </c>
      <c r="O158" t="s">
        <v>14</v>
      </c>
      <c r="P158" t="s">
        <v>16697</v>
      </c>
      <c r="Q158" t="s">
        <v>19697</v>
      </c>
      <c r="R158" t="s">
        <v>19697</v>
      </c>
      <c r="S158" t="s">
        <v>14</v>
      </c>
      <c r="T158" t="s">
        <v>44</v>
      </c>
      <c r="U158" t="s">
        <v>14</v>
      </c>
      <c r="W158" s="339" t="str">
        <f>IF(AND(U158="no",V158&gt;'SDG13'!$A$7,V158&lt;'SDG13'!$B$18),'SDG13'!$B$18-V158,"")</f>
        <v/>
      </c>
      <c r="X158" t="s">
        <v>44</v>
      </c>
      <c r="Y158" t="s">
        <v>44</v>
      </c>
      <c r="Z158" t="s">
        <v>44</v>
      </c>
      <c r="AA158" t="s">
        <v>44</v>
      </c>
      <c r="AB158" t="s">
        <v>1463</v>
      </c>
      <c r="AC158" t="s">
        <v>17</v>
      </c>
      <c r="AD158" t="s">
        <v>44</v>
      </c>
      <c r="AE158" t="s">
        <v>44</v>
      </c>
      <c r="AF158" t="s">
        <v>14</v>
      </c>
      <c r="AG158" t="s">
        <v>44</v>
      </c>
      <c r="AH158" s="339" t="str">
        <f t="shared" si="2"/>
        <v>NA</v>
      </c>
      <c r="AI158" t="s">
        <v>44</v>
      </c>
      <c r="AJ158" t="s">
        <v>17</v>
      </c>
      <c r="AK158" t="s">
        <v>44</v>
      </c>
      <c r="AL158" t="s">
        <v>44</v>
      </c>
      <c r="AM158" t="s">
        <v>1475</v>
      </c>
      <c r="AN158" t="s">
        <v>44</v>
      </c>
      <c r="AO158">
        <v>0</v>
      </c>
      <c r="AP158">
        <v>0</v>
      </c>
      <c r="AQ158">
        <v>1</v>
      </c>
      <c r="AR158" t="s">
        <v>44</v>
      </c>
      <c r="AS158" t="s">
        <v>14</v>
      </c>
      <c r="AT158" t="s">
        <v>13382</v>
      </c>
      <c r="AU158" t="s">
        <v>44</v>
      </c>
      <c r="AV158" t="s">
        <v>44</v>
      </c>
      <c r="AW158" s="524" t="s">
        <v>16698</v>
      </c>
      <c r="AX158" s="524" t="s">
        <v>16699</v>
      </c>
      <c r="AY158" s="524" t="s">
        <v>16700</v>
      </c>
    </row>
    <row r="159" spans="1:51" x14ac:dyDescent="0.25">
      <c r="A159">
        <v>158</v>
      </c>
      <c r="B159" t="s">
        <v>19697</v>
      </c>
      <c r="C159" t="s">
        <v>16701</v>
      </c>
      <c r="D159" t="s">
        <v>16702</v>
      </c>
      <c r="E159" t="s">
        <v>761</v>
      </c>
      <c r="F159" t="s">
        <v>1212</v>
      </c>
      <c r="G159" t="s">
        <v>19697</v>
      </c>
      <c r="H159" t="s">
        <v>16017</v>
      </c>
      <c r="I159" t="s">
        <v>1462</v>
      </c>
      <c r="J159" t="s">
        <v>44</v>
      </c>
      <c r="K159" t="s">
        <v>369</v>
      </c>
      <c r="L159" t="s">
        <v>19697</v>
      </c>
      <c r="M159" t="s">
        <v>19697</v>
      </c>
      <c r="N159">
        <v>5</v>
      </c>
      <c r="O159" t="s">
        <v>14</v>
      </c>
      <c r="P159" t="s">
        <v>16703</v>
      </c>
      <c r="Q159" t="s">
        <v>19697</v>
      </c>
      <c r="R159" t="s">
        <v>19697</v>
      </c>
      <c r="S159" t="s">
        <v>14</v>
      </c>
      <c r="T159" t="s">
        <v>44</v>
      </c>
      <c r="U159" t="s">
        <v>17</v>
      </c>
      <c r="V159" s="539">
        <v>45560</v>
      </c>
      <c r="W159" s="339" t="str">
        <f>IF(AND(U159="no",V159&gt;'SDG13'!$A$7,V159&lt;'SDG13'!$B$18),'SDG13'!$B$18-V159,"")</f>
        <v/>
      </c>
      <c r="X159" t="s">
        <v>16704</v>
      </c>
      <c r="Y159" t="s">
        <v>44</v>
      </c>
      <c r="Z159" t="s">
        <v>44</v>
      </c>
      <c r="AA159" t="s">
        <v>44</v>
      </c>
      <c r="AB159" t="s">
        <v>44</v>
      </c>
      <c r="AC159" t="s">
        <v>44</v>
      </c>
      <c r="AD159" t="s">
        <v>44</v>
      </c>
      <c r="AE159" t="s">
        <v>44</v>
      </c>
      <c r="AF159" t="s">
        <v>44</v>
      </c>
      <c r="AG159" t="s">
        <v>44</v>
      </c>
      <c r="AH159" s="339" t="str">
        <f t="shared" si="2"/>
        <v/>
      </c>
      <c r="AI159" t="s">
        <v>44</v>
      </c>
      <c r="AJ159" t="s">
        <v>44</v>
      </c>
      <c r="AK159" t="s">
        <v>44</v>
      </c>
      <c r="AL159" t="s">
        <v>44</v>
      </c>
      <c r="AM159" t="s">
        <v>16705</v>
      </c>
      <c r="AN159" t="s">
        <v>44</v>
      </c>
      <c r="AO159">
        <v>0</v>
      </c>
      <c r="AP159">
        <v>1</v>
      </c>
      <c r="AQ159">
        <v>0</v>
      </c>
      <c r="AR159" t="s">
        <v>44</v>
      </c>
      <c r="AS159" t="s">
        <v>44</v>
      </c>
      <c r="AT159" t="s">
        <v>44</v>
      </c>
      <c r="AU159" t="s">
        <v>44</v>
      </c>
      <c r="AV159" t="s">
        <v>44</v>
      </c>
      <c r="AW159" t="s">
        <v>44</v>
      </c>
      <c r="AX159" s="524" t="s">
        <v>16706</v>
      </c>
      <c r="AY159" s="524" t="s">
        <v>16707</v>
      </c>
    </row>
    <row r="160" spans="1:51" x14ac:dyDescent="0.25">
      <c r="A160">
        <v>159</v>
      </c>
      <c r="B160" t="s">
        <v>19697</v>
      </c>
      <c r="C160" t="s">
        <v>16708</v>
      </c>
      <c r="D160" t="s">
        <v>16696</v>
      </c>
      <c r="E160" t="s">
        <v>717</v>
      </c>
      <c r="F160" t="s">
        <v>10542</v>
      </c>
      <c r="G160" t="s">
        <v>19697</v>
      </c>
      <c r="H160" t="s">
        <v>16078</v>
      </c>
      <c r="I160" t="s">
        <v>1462</v>
      </c>
      <c r="J160" t="s">
        <v>44</v>
      </c>
      <c r="K160" t="s">
        <v>369</v>
      </c>
      <c r="L160" t="s">
        <v>19697</v>
      </c>
      <c r="M160" t="s">
        <v>19697</v>
      </c>
      <c r="N160">
        <v>5</v>
      </c>
      <c r="O160" t="s">
        <v>14</v>
      </c>
      <c r="P160" t="s">
        <v>16709</v>
      </c>
      <c r="Q160" t="s">
        <v>19697</v>
      </c>
      <c r="R160" t="s">
        <v>19697</v>
      </c>
      <c r="S160" t="s">
        <v>14</v>
      </c>
      <c r="T160" t="s">
        <v>44</v>
      </c>
      <c r="U160" t="s">
        <v>14</v>
      </c>
      <c r="W160" s="339" t="str">
        <f>IF(AND(U160="no",V160&gt;'SDG13'!$A$7,V160&lt;'SDG13'!$B$18),'SDG13'!$B$18-V160,"")</f>
        <v/>
      </c>
      <c r="X160" t="s">
        <v>44</v>
      </c>
      <c r="Y160" t="s">
        <v>44</v>
      </c>
      <c r="Z160" t="s">
        <v>44</v>
      </c>
      <c r="AA160" t="s">
        <v>44</v>
      </c>
      <c r="AB160" t="s">
        <v>15872</v>
      </c>
      <c r="AC160" t="s">
        <v>17</v>
      </c>
      <c r="AD160" t="s">
        <v>44</v>
      </c>
      <c r="AE160" t="s">
        <v>44</v>
      </c>
      <c r="AF160" t="s">
        <v>17</v>
      </c>
      <c r="AG160">
        <v>21</v>
      </c>
      <c r="AH160" s="339">
        <f t="shared" si="2"/>
        <v>21</v>
      </c>
      <c r="AI160" t="s">
        <v>16710</v>
      </c>
      <c r="AJ160" t="s">
        <v>44</v>
      </c>
      <c r="AK160" t="s">
        <v>44</v>
      </c>
      <c r="AL160" t="s">
        <v>44</v>
      </c>
      <c r="AM160" t="s">
        <v>13381</v>
      </c>
      <c r="AN160" t="s">
        <v>44</v>
      </c>
      <c r="AO160">
        <v>1</v>
      </c>
      <c r="AP160">
        <v>1</v>
      </c>
      <c r="AQ160">
        <v>0</v>
      </c>
      <c r="AR160" t="s">
        <v>44</v>
      </c>
      <c r="AS160" t="s">
        <v>14</v>
      </c>
      <c r="AT160" t="s">
        <v>13382</v>
      </c>
      <c r="AU160" t="s">
        <v>44</v>
      </c>
      <c r="AV160" t="s">
        <v>44</v>
      </c>
      <c r="AW160" s="524" t="s">
        <v>16711</v>
      </c>
      <c r="AX160" s="524" t="s">
        <v>16712</v>
      </c>
      <c r="AY160" s="524" t="s">
        <v>16713</v>
      </c>
    </row>
    <row r="161" spans="1:52" x14ac:dyDescent="0.25">
      <c r="A161">
        <v>160</v>
      </c>
      <c r="B161" t="s">
        <v>19697</v>
      </c>
      <c r="C161" t="s">
        <v>16714</v>
      </c>
      <c r="D161" t="s">
        <v>16696</v>
      </c>
      <c r="E161" t="s">
        <v>717</v>
      </c>
      <c r="F161" t="s">
        <v>13029</v>
      </c>
      <c r="G161" t="s">
        <v>19697</v>
      </c>
      <c r="H161" t="s">
        <v>16078</v>
      </c>
      <c r="I161" t="s">
        <v>1462</v>
      </c>
      <c r="J161" t="s">
        <v>44</v>
      </c>
      <c r="K161" t="s">
        <v>378</v>
      </c>
      <c r="L161" t="s">
        <v>19697</v>
      </c>
      <c r="M161" t="s">
        <v>19697</v>
      </c>
      <c r="N161">
        <v>4.8</v>
      </c>
      <c r="O161" t="s">
        <v>14</v>
      </c>
      <c r="P161" t="s">
        <v>16715</v>
      </c>
      <c r="Q161" t="s">
        <v>19697</v>
      </c>
      <c r="R161" t="s">
        <v>19697</v>
      </c>
      <c r="S161" t="s">
        <v>14</v>
      </c>
      <c r="T161" t="s">
        <v>44</v>
      </c>
      <c r="U161" t="s">
        <v>14</v>
      </c>
      <c r="W161" s="339" t="str">
        <f>IF(AND(U161="no",V161&gt;'SDG13'!$A$7,V161&lt;'SDG13'!$B$18),'SDG13'!$B$18-V161,"")</f>
        <v/>
      </c>
      <c r="X161" t="s">
        <v>44</v>
      </c>
      <c r="Y161" t="s">
        <v>44</v>
      </c>
      <c r="Z161" t="s">
        <v>44</v>
      </c>
      <c r="AA161" t="s">
        <v>44</v>
      </c>
      <c r="AB161" t="s">
        <v>15872</v>
      </c>
      <c r="AC161" t="s">
        <v>17</v>
      </c>
      <c r="AD161" t="s">
        <v>44</v>
      </c>
      <c r="AE161" t="s">
        <v>44</v>
      </c>
      <c r="AF161" t="s">
        <v>14</v>
      </c>
      <c r="AG161" t="s">
        <v>44</v>
      </c>
      <c r="AH161" s="339" t="str">
        <f t="shared" si="2"/>
        <v>NA</v>
      </c>
      <c r="AI161" t="s">
        <v>44</v>
      </c>
      <c r="AJ161" t="s">
        <v>17</v>
      </c>
      <c r="AK161" t="s">
        <v>44</v>
      </c>
      <c r="AL161" t="s">
        <v>44</v>
      </c>
      <c r="AM161" t="s">
        <v>13379</v>
      </c>
      <c r="AN161" t="s">
        <v>44</v>
      </c>
      <c r="AO161">
        <v>2</v>
      </c>
      <c r="AP161">
        <v>0</v>
      </c>
      <c r="AQ161">
        <v>1</v>
      </c>
      <c r="AR161" t="s">
        <v>44</v>
      </c>
      <c r="AS161" t="s">
        <v>14</v>
      </c>
      <c r="AT161" t="s">
        <v>13390</v>
      </c>
      <c r="AU161" t="s">
        <v>44</v>
      </c>
      <c r="AV161" t="s">
        <v>44</v>
      </c>
      <c r="AW161" s="524" t="s">
        <v>16716</v>
      </c>
      <c r="AX161" s="524" t="s">
        <v>16717</v>
      </c>
      <c r="AY161" s="524" t="s">
        <v>16718</v>
      </c>
    </row>
    <row r="162" spans="1:52" x14ac:dyDescent="0.25">
      <c r="A162">
        <v>161</v>
      </c>
      <c r="B162" t="s">
        <v>19697</v>
      </c>
      <c r="C162" t="s">
        <v>16719</v>
      </c>
      <c r="D162" t="s">
        <v>16696</v>
      </c>
      <c r="E162" t="s">
        <v>717</v>
      </c>
      <c r="F162" t="s">
        <v>10292</v>
      </c>
      <c r="G162" t="s">
        <v>19697</v>
      </c>
      <c r="H162" t="s">
        <v>15865</v>
      </c>
      <c r="I162" t="s">
        <v>1462</v>
      </c>
      <c r="J162" t="s">
        <v>44</v>
      </c>
      <c r="K162" t="s">
        <v>376</v>
      </c>
      <c r="L162" t="s">
        <v>19697</v>
      </c>
      <c r="M162" t="s">
        <v>19697</v>
      </c>
      <c r="N162">
        <v>5</v>
      </c>
      <c r="O162" t="s">
        <v>14</v>
      </c>
      <c r="P162" t="s">
        <v>16720</v>
      </c>
      <c r="Q162" t="s">
        <v>19697</v>
      </c>
      <c r="R162" t="s">
        <v>19697</v>
      </c>
      <c r="S162" t="s">
        <v>14</v>
      </c>
      <c r="T162" t="s">
        <v>44</v>
      </c>
      <c r="U162" t="s">
        <v>14</v>
      </c>
      <c r="W162" s="339" t="str">
        <f>IF(AND(U162="no",V162&gt;'SDG13'!$A$7,V162&lt;'SDG13'!$B$18),'SDG13'!$B$18-V162,"")</f>
        <v/>
      </c>
      <c r="X162" t="s">
        <v>44</v>
      </c>
      <c r="Y162" t="s">
        <v>44</v>
      </c>
      <c r="Z162" t="s">
        <v>44</v>
      </c>
      <c r="AA162" t="s">
        <v>44</v>
      </c>
      <c r="AB162" t="s">
        <v>1463</v>
      </c>
      <c r="AC162" t="s">
        <v>17</v>
      </c>
      <c r="AD162" t="s">
        <v>44</v>
      </c>
      <c r="AE162" t="s">
        <v>44</v>
      </c>
      <c r="AF162" t="s">
        <v>14</v>
      </c>
      <c r="AG162" t="s">
        <v>44</v>
      </c>
      <c r="AH162" s="339" t="str">
        <f t="shared" si="2"/>
        <v>NA</v>
      </c>
      <c r="AI162" t="s">
        <v>44</v>
      </c>
      <c r="AJ162" t="s">
        <v>17</v>
      </c>
      <c r="AK162" t="s">
        <v>44</v>
      </c>
      <c r="AL162" t="s">
        <v>44</v>
      </c>
      <c r="AM162" t="s">
        <v>13379</v>
      </c>
      <c r="AN162" t="s">
        <v>44</v>
      </c>
      <c r="AO162">
        <v>1</v>
      </c>
      <c r="AP162">
        <v>0</v>
      </c>
      <c r="AQ162">
        <v>1</v>
      </c>
      <c r="AR162" t="s">
        <v>44</v>
      </c>
      <c r="AS162" t="s">
        <v>14</v>
      </c>
      <c r="AT162" t="s">
        <v>13385</v>
      </c>
      <c r="AU162" t="s">
        <v>44</v>
      </c>
      <c r="AV162" t="s">
        <v>44</v>
      </c>
      <c r="AW162" s="524" t="s">
        <v>16721</v>
      </c>
      <c r="AX162" s="524" t="s">
        <v>16722</v>
      </c>
      <c r="AY162" s="524" t="s">
        <v>16723</v>
      </c>
    </row>
    <row r="163" spans="1:52" x14ac:dyDescent="0.25">
      <c r="A163">
        <v>162</v>
      </c>
      <c r="B163" t="s">
        <v>19697</v>
      </c>
      <c r="C163" t="s">
        <v>14289</v>
      </c>
      <c r="D163" t="s">
        <v>16696</v>
      </c>
      <c r="E163" t="s">
        <v>717</v>
      </c>
      <c r="F163" t="s">
        <v>10287</v>
      </c>
      <c r="G163" t="s">
        <v>19697</v>
      </c>
      <c r="H163" t="s">
        <v>15865</v>
      </c>
      <c r="I163" t="s">
        <v>1462</v>
      </c>
      <c r="J163" t="s">
        <v>44</v>
      </c>
      <c r="K163" t="s">
        <v>376</v>
      </c>
      <c r="L163" t="s">
        <v>19697</v>
      </c>
      <c r="M163" t="s">
        <v>19697</v>
      </c>
      <c r="N163">
        <v>4.7</v>
      </c>
      <c r="O163" t="s">
        <v>14</v>
      </c>
      <c r="P163" t="s">
        <v>16724</v>
      </c>
      <c r="Q163" t="s">
        <v>19697</v>
      </c>
      <c r="R163" t="s">
        <v>19697</v>
      </c>
      <c r="S163" t="s">
        <v>14</v>
      </c>
      <c r="T163" t="s">
        <v>44</v>
      </c>
      <c r="U163" t="s">
        <v>14</v>
      </c>
      <c r="W163" s="339" t="str">
        <f>IF(AND(U163="no",V163&gt;'SDG13'!$A$7,V163&lt;'SDG13'!$B$18),'SDG13'!$B$18-V163,"")</f>
        <v/>
      </c>
      <c r="X163" t="s">
        <v>44</v>
      </c>
      <c r="Y163" t="s">
        <v>44</v>
      </c>
      <c r="Z163" t="s">
        <v>44</v>
      </c>
      <c r="AA163" t="s">
        <v>44</v>
      </c>
      <c r="AB163" t="s">
        <v>15872</v>
      </c>
      <c r="AC163" t="s">
        <v>17</v>
      </c>
      <c r="AD163" t="s">
        <v>44</v>
      </c>
      <c r="AE163" t="s">
        <v>44</v>
      </c>
      <c r="AF163" t="s">
        <v>17</v>
      </c>
      <c r="AG163">
        <v>60</v>
      </c>
      <c r="AH163" s="339">
        <f t="shared" si="2"/>
        <v>60</v>
      </c>
      <c r="AI163" t="s">
        <v>16237</v>
      </c>
      <c r="AJ163" t="s">
        <v>44</v>
      </c>
      <c r="AK163" t="s">
        <v>44</v>
      </c>
      <c r="AL163" t="s">
        <v>44</v>
      </c>
      <c r="AM163" t="s">
        <v>13377</v>
      </c>
      <c r="AN163" t="s">
        <v>44</v>
      </c>
      <c r="AO163">
        <v>1</v>
      </c>
      <c r="AP163">
        <v>0</v>
      </c>
      <c r="AQ163">
        <v>0</v>
      </c>
      <c r="AR163" t="s">
        <v>44</v>
      </c>
      <c r="AS163" t="s">
        <v>14</v>
      </c>
      <c r="AT163" t="s">
        <v>13384</v>
      </c>
      <c r="AU163" t="s">
        <v>44</v>
      </c>
      <c r="AV163" t="s">
        <v>44</v>
      </c>
      <c r="AW163" s="524" t="s">
        <v>16725</v>
      </c>
      <c r="AX163" s="524" t="s">
        <v>16726</v>
      </c>
      <c r="AY163" s="524" t="s">
        <v>16727</v>
      </c>
    </row>
    <row r="164" spans="1:52" x14ac:dyDescent="0.25">
      <c r="A164">
        <v>163</v>
      </c>
      <c r="B164" t="s">
        <v>19697</v>
      </c>
      <c r="C164" t="s">
        <v>16728</v>
      </c>
      <c r="D164" t="s">
        <v>16696</v>
      </c>
      <c r="E164" t="s">
        <v>717</v>
      </c>
      <c r="F164" t="s">
        <v>11334</v>
      </c>
      <c r="G164" t="s">
        <v>19697</v>
      </c>
      <c r="H164" t="s">
        <v>15870</v>
      </c>
      <c r="I164" t="s">
        <v>1462</v>
      </c>
      <c r="J164" t="s">
        <v>44</v>
      </c>
      <c r="K164" t="s">
        <v>376</v>
      </c>
      <c r="L164" t="s">
        <v>19697</v>
      </c>
      <c r="M164" t="s">
        <v>19697</v>
      </c>
      <c r="N164">
        <v>4.0999999999999996</v>
      </c>
      <c r="O164" t="s">
        <v>14</v>
      </c>
      <c r="P164" t="s">
        <v>16729</v>
      </c>
      <c r="Q164" t="s">
        <v>19697</v>
      </c>
      <c r="R164" t="s">
        <v>19697</v>
      </c>
      <c r="S164" t="s">
        <v>14</v>
      </c>
      <c r="T164" t="s">
        <v>44</v>
      </c>
      <c r="U164" t="s">
        <v>17</v>
      </c>
      <c r="V164" t="s">
        <v>16440</v>
      </c>
      <c r="W164" s="339" t="str">
        <f>IF(AND(U164="no",V164&gt;'SDG13'!$A$7,V164&lt;'SDG13'!$B$18),'SDG13'!$B$18-V164,"")</f>
        <v/>
      </c>
      <c r="X164" t="s">
        <v>16730</v>
      </c>
      <c r="Y164" t="s">
        <v>44</v>
      </c>
      <c r="Z164" t="s">
        <v>44</v>
      </c>
      <c r="AA164" t="s">
        <v>44</v>
      </c>
      <c r="AB164" t="s">
        <v>44</v>
      </c>
      <c r="AC164" t="s">
        <v>44</v>
      </c>
      <c r="AD164" t="s">
        <v>44</v>
      </c>
      <c r="AE164" t="s">
        <v>44</v>
      </c>
      <c r="AF164" t="s">
        <v>44</v>
      </c>
      <c r="AG164" t="s">
        <v>44</v>
      </c>
      <c r="AH164" s="339" t="str">
        <f t="shared" si="2"/>
        <v/>
      </c>
      <c r="AI164" t="s">
        <v>44</v>
      </c>
      <c r="AJ164" t="s">
        <v>44</v>
      </c>
      <c r="AK164" t="s">
        <v>44</v>
      </c>
      <c r="AL164" t="s">
        <v>44</v>
      </c>
      <c r="AM164" t="s">
        <v>16731</v>
      </c>
      <c r="AN164" t="s">
        <v>44</v>
      </c>
      <c r="AO164">
        <v>1</v>
      </c>
      <c r="AP164">
        <v>1</v>
      </c>
      <c r="AQ164">
        <v>1</v>
      </c>
      <c r="AR164" t="s">
        <v>44</v>
      </c>
      <c r="AS164" t="s">
        <v>44</v>
      </c>
      <c r="AT164" t="s">
        <v>44</v>
      </c>
      <c r="AU164" t="s">
        <v>44</v>
      </c>
      <c r="AV164" t="s">
        <v>44</v>
      </c>
      <c r="AW164" t="s">
        <v>44</v>
      </c>
      <c r="AX164" s="524" t="s">
        <v>16732</v>
      </c>
      <c r="AY164" s="524" t="s">
        <v>16733</v>
      </c>
    </row>
    <row r="165" spans="1:52" x14ac:dyDescent="0.25">
      <c r="A165">
        <v>164</v>
      </c>
      <c r="B165" t="s">
        <v>19697</v>
      </c>
      <c r="C165" t="s">
        <v>15956</v>
      </c>
      <c r="D165" t="s">
        <v>16696</v>
      </c>
      <c r="E165" t="s">
        <v>735</v>
      </c>
      <c r="F165" t="s">
        <v>2167</v>
      </c>
      <c r="G165" t="s">
        <v>19697</v>
      </c>
      <c r="H165" t="s">
        <v>15870</v>
      </c>
      <c r="I165" t="s">
        <v>1462</v>
      </c>
      <c r="J165" t="s">
        <v>44</v>
      </c>
      <c r="K165" t="s">
        <v>15850</v>
      </c>
      <c r="L165" t="s">
        <v>19697</v>
      </c>
      <c r="M165" t="s">
        <v>19697</v>
      </c>
      <c r="N165">
        <v>4.9000000000000004</v>
      </c>
      <c r="O165" t="s">
        <v>14</v>
      </c>
      <c r="P165" t="s">
        <v>16734</v>
      </c>
      <c r="Q165" t="s">
        <v>19697</v>
      </c>
      <c r="R165" t="s">
        <v>19697</v>
      </c>
      <c r="S165" t="s">
        <v>14</v>
      </c>
      <c r="T165" t="s">
        <v>44</v>
      </c>
      <c r="U165" t="s">
        <v>17</v>
      </c>
      <c r="V165" t="s">
        <v>16735</v>
      </c>
      <c r="W165" s="339" t="str">
        <f>IF(AND(U165="no",V165&gt;'SDG13'!$A$7,V165&lt;'SDG13'!$B$18),'SDG13'!$B$18-V165,"")</f>
        <v/>
      </c>
      <c r="X165" t="s">
        <v>16736</v>
      </c>
      <c r="Y165" t="s">
        <v>44</v>
      </c>
      <c r="Z165" t="s">
        <v>44</v>
      </c>
      <c r="AA165" t="s">
        <v>44</v>
      </c>
      <c r="AB165" t="s">
        <v>44</v>
      </c>
      <c r="AC165" t="s">
        <v>44</v>
      </c>
      <c r="AD165" t="s">
        <v>44</v>
      </c>
      <c r="AE165" t="s">
        <v>44</v>
      </c>
      <c r="AF165" t="s">
        <v>44</v>
      </c>
      <c r="AG165" t="s">
        <v>44</v>
      </c>
      <c r="AH165" s="339" t="str">
        <f t="shared" si="2"/>
        <v/>
      </c>
      <c r="AI165" t="s">
        <v>44</v>
      </c>
      <c r="AJ165" t="s">
        <v>44</v>
      </c>
      <c r="AK165" t="s">
        <v>44</v>
      </c>
      <c r="AL165" t="s">
        <v>44</v>
      </c>
      <c r="AM165" t="s">
        <v>16731</v>
      </c>
      <c r="AN165" t="s">
        <v>44</v>
      </c>
      <c r="AO165">
        <v>1</v>
      </c>
      <c r="AP165">
        <v>1</v>
      </c>
      <c r="AQ165">
        <v>1</v>
      </c>
      <c r="AR165" t="s">
        <v>44</v>
      </c>
      <c r="AS165" t="s">
        <v>44</v>
      </c>
      <c r="AT165" t="s">
        <v>44</v>
      </c>
      <c r="AU165" t="s">
        <v>44</v>
      </c>
      <c r="AV165" t="s">
        <v>44</v>
      </c>
      <c r="AW165" t="s">
        <v>44</v>
      </c>
      <c r="AX165" s="524" t="s">
        <v>16737</v>
      </c>
      <c r="AY165" s="524" t="s">
        <v>16738</v>
      </c>
    </row>
    <row r="166" spans="1:52" x14ac:dyDescent="0.25">
      <c r="A166">
        <v>165</v>
      </c>
      <c r="B166" t="s">
        <v>19697</v>
      </c>
      <c r="C166" t="s">
        <v>16739</v>
      </c>
      <c r="D166" t="s">
        <v>15957</v>
      </c>
      <c r="E166" t="s">
        <v>766</v>
      </c>
      <c r="F166" t="s">
        <v>1136</v>
      </c>
      <c r="G166" t="s">
        <v>19697</v>
      </c>
      <c r="H166" t="s">
        <v>15870</v>
      </c>
      <c r="I166" t="s">
        <v>1462</v>
      </c>
      <c r="J166" t="s">
        <v>44</v>
      </c>
      <c r="K166" t="s">
        <v>15850</v>
      </c>
      <c r="L166" t="s">
        <v>19697</v>
      </c>
      <c r="M166" t="s">
        <v>19697</v>
      </c>
      <c r="N166">
        <v>4.8</v>
      </c>
      <c r="O166" t="s">
        <v>14</v>
      </c>
      <c r="P166" t="s">
        <v>16740</v>
      </c>
      <c r="Q166" t="s">
        <v>19697</v>
      </c>
      <c r="R166" t="s">
        <v>19697</v>
      </c>
      <c r="S166" t="s">
        <v>14</v>
      </c>
      <c r="T166" t="s">
        <v>44</v>
      </c>
      <c r="U166" t="s">
        <v>14</v>
      </c>
      <c r="W166" s="339" t="str">
        <f>IF(AND(U166="no",V166&gt;'SDG13'!$A$7,V166&lt;'SDG13'!$B$18),'SDG13'!$B$18-V166,"")</f>
        <v/>
      </c>
      <c r="X166" t="s">
        <v>44</v>
      </c>
      <c r="Y166" t="s">
        <v>44</v>
      </c>
      <c r="Z166" t="s">
        <v>44</v>
      </c>
      <c r="AA166" t="s">
        <v>44</v>
      </c>
      <c r="AB166" t="s">
        <v>15872</v>
      </c>
      <c r="AC166" t="s">
        <v>17</v>
      </c>
      <c r="AD166" t="s">
        <v>44</v>
      </c>
      <c r="AE166" t="s">
        <v>44</v>
      </c>
      <c r="AF166" t="s">
        <v>14</v>
      </c>
      <c r="AG166" t="s">
        <v>44</v>
      </c>
      <c r="AH166" s="339" t="str">
        <f t="shared" si="2"/>
        <v>NA</v>
      </c>
      <c r="AI166" t="s">
        <v>44</v>
      </c>
      <c r="AJ166" t="s">
        <v>17</v>
      </c>
      <c r="AK166" t="s">
        <v>44</v>
      </c>
      <c r="AL166" t="s">
        <v>44</v>
      </c>
      <c r="AM166" t="s">
        <v>1464</v>
      </c>
      <c r="AN166" t="s">
        <v>44</v>
      </c>
      <c r="AO166" t="s">
        <v>44</v>
      </c>
      <c r="AP166" t="s">
        <v>44</v>
      </c>
      <c r="AQ166" t="s">
        <v>44</v>
      </c>
      <c r="AR166" t="s">
        <v>44</v>
      </c>
      <c r="AS166" t="s">
        <v>14</v>
      </c>
      <c r="AT166" t="s">
        <v>13382</v>
      </c>
      <c r="AU166" t="s">
        <v>44</v>
      </c>
      <c r="AV166" t="s">
        <v>44</v>
      </c>
      <c r="AW166" s="524" t="s">
        <v>16741</v>
      </c>
      <c r="AY166" s="524" t="s">
        <v>16742</v>
      </c>
    </row>
    <row r="167" spans="1:52" x14ac:dyDescent="0.25">
      <c r="A167">
        <v>166</v>
      </c>
      <c r="B167" t="s">
        <v>19697</v>
      </c>
      <c r="C167" t="s">
        <v>16719</v>
      </c>
      <c r="D167" t="s">
        <v>15957</v>
      </c>
      <c r="E167" t="s">
        <v>717</v>
      </c>
      <c r="F167" t="s">
        <v>1159</v>
      </c>
      <c r="G167" t="s">
        <v>19697</v>
      </c>
      <c r="H167" t="s">
        <v>15901</v>
      </c>
      <c r="I167" t="s">
        <v>1462</v>
      </c>
      <c r="J167" t="s">
        <v>44</v>
      </c>
      <c r="K167" t="s">
        <v>376</v>
      </c>
      <c r="L167" t="s">
        <v>19697</v>
      </c>
      <c r="M167" t="s">
        <v>19697</v>
      </c>
      <c r="N167">
        <v>4.9000000000000004</v>
      </c>
      <c r="O167" t="s">
        <v>14</v>
      </c>
      <c r="P167" t="s">
        <v>16743</v>
      </c>
      <c r="Q167" t="s">
        <v>19697</v>
      </c>
      <c r="R167" t="s">
        <v>19697</v>
      </c>
      <c r="S167" t="s">
        <v>14</v>
      </c>
      <c r="T167" t="s">
        <v>44</v>
      </c>
      <c r="U167" t="s">
        <v>14</v>
      </c>
      <c r="W167" s="339" t="str">
        <f>IF(AND(U167="no",V167&gt;'SDG13'!$A$7,V167&lt;'SDG13'!$B$18),'SDG13'!$B$18-V167,"")</f>
        <v/>
      </c>
      <c r="X167" t="s">
        <v>44</v>
      </c>
      <c r="Y167" t="s">
        <v>44</v>
      </c>
      <c r="Z167" t="s">
        <v>44</v>
      </c>
      <c r="AA167" t="s">
        <v>44</v>
      </c>
      <c r="AB167" t="s">
        <v>1463</v>
      </c>
      <c r="AC167" t="s">
        <v>17</v>
      </c>
      <c r="AD167" t="s">
        <v>44</v>
      </c>
      <c r="AE167" t="s">
        <v>44</v>
      </c>
      <c r="AF167" t="s">
        <v>14</v>
      </c>
      <c r="AG167" t="s">
        <v>44</v>
      </c>
      <c r="AH167" s="339" t="str">
        <f t="shared" si="2"/>
        <v>NA</v>
      </c>
      <c r="AI167" t="s">
        <v>44</v>
      </c>
      <c r="AJ167" t="s">
        <v>17</v>
      </c>
      <c r="AK167" t="s">
        <v>44</v>
      </c>
      <c r="AL167" t="s">
        <v>44</v>
      </c>
      <c r="AM167" t="s">
        <v>13377</v>
      </c>
      <c r="AN167" t="s">
        <v>44</v>
      </c>
      <c r="AO167">
        <v>2</v>
      </c>
      <c r="AP167">
        <v>0</v>
      </c>
      <c r="AQ167">
        <v>0</v>
      </c>
      <c r="AR167" t="s">
        <v>44</v>
      </c>
      <c r="AS167" t="s">
        <v>14</v>
      </c>
      <c r="AT167" t="s">
        <v>13385</v>
      </c>
      <c r="AU167" t="s">
        <v>44</v>
      </c>
      <c r="AV167" t="s">
        <v>44</v>
      </c>
      <c r="AW167" s="524" t="s">
        <v>16744</v>
      </c>
      <c r="AX167" s="524" t="s">
        <v>16745</v>
      </c>
      <c r="AY167" s="524" t="s">
        <v>16746</v>
      </c>
    </row>
    <row r="168" spans="1:52" x14ac:dyDescent="0.25">
      <c r="A168">
        <v>167</v>
      </c>
      <c r="B168" t="s">
        <v>19697</v>
      </c>
      <c r="C168" t="s">
        <v>13803</v>
      </c>
      <c r="D168" t="s">
        <v>15957</v>
      </c>
      <c r="E168" t="s">
        <v>717</v>
      </c>
      <c r="F168" t="s">
        <v>4877</v>
      </c>
      <c r="G168" t="s">
        <v>19697</v>
      </c>
      <c r="H168" t="s">
        <v>15929</v>
      </c>
      <c r="I168" t="s">
        <v>1462</v>
      </c>
      <c r="J168" t="s">
        <v>44</v>
      </c>
      <c r="K168" t="s">
        <v>733</v>
      </c>
      <c r="L168" t="s">
        <v>19697</v>
      </c>
      <c r="M168" t="s">
        <v>19697</v>
      </c>
      <c r="N168">
        <v>4.5</v>
      </c>
      <c r="O168" t="s">
        <v>14</v>
      </c>
      <c r="P168" t="s">
        <v>16747</v>
      </c>
      <c r="Q168" t="s">
        <v>19697</v>
      </c>
      <c r="R168" t="s">
        <v>19697</v>
      </c>
      <c r="S168" t="s">
        <v>14</v>
      </c>
      <c r="T168" t="s">
        <v>44</v>
      </c>
      <c r="U168" t="s">
        <v>14</v>
      </c>
      <c r="W168" s="339" t="str">
        <f>IF(AND(U168="no",V168&gt;'SDG13'!$A$7,V168&lt;'SDG13'!$B$18),'SDG13'!$B$18-V168,"")</f>
        <v/>
      </c>
      <c r="X168" t="s">
        <v>44</v>
      </c>
      <c r="Y168" t="s">
        <v>44</v>
      </c>
      <c r="Z168" t="s">
        <v>44</v>
      </c>
      <c r="AA168" t="s">
        <v>44</v>
      </c>
      <c r="AB168" t="s">
        <v>1463</v>
      </c>
      <c r="AC168" t="s">
        <v>17</v>
      </c>
      <c r="AD168" t="s">
        <v>44</v>
      </c>
      <c r="AE168" t="s">
        <v>44</v>
      </c>
      <c r="AF168" t="s">
        <v>14</v>
      </c>
      <c r="AG168" t="s">
        <v>44</v>
      </c>
      <c r="AH168" s="339" t="str">
        <f t="shared" si="2"/>
        <v>NA</v>
      </c>
      <c r="AI168" t="s">
        <v>44</v>
      </c>
      <c r="AJ168" t="s">
        <v>17</v>
      </c>
      <c r="AK168" t="s">
        <v>44</v>
      </c>
      <c r="AL168" t="s">
        <v>44</v>
      </c>
      <c r="AM168" t="s">
        <v>13381</v>
      </c>
      <c r="AN168" t="s">
        <v>44</v>
      </c>
      <c r="AO168">
        <v>1</v>
      </c>
      <c r="AP168">
        <v>1</v>
      </c>
      <c r="AQ168">
        <v>0</v>
      </c>
      <c r="AR168" t="s">
        <v>44</v>
      </c>
      <c r="AS168" t="s">
        <v>14</v>
      </c>
      <c r="AT168" t="s">
        <v>13384</v>
      </c>
      <c r="AU168" t="s">
        <v>44</v>
      </c>
      <c r="AV168" t="s">
        <v>44</v>
      </c>
      <c r="AW168" s="524" t="s">
        <v>16748</v>
      </c>
      <c r="AX168" s="524" t="s">
        <v>16749</v>
      </c>
      <c r="AY168" s="524" t="s">
        <v>16750</v>
      </c>
    </row>
    <row r="169" spans="1:52" x14ac:dyDescent="0.25">
      <c r="A169">
        <v>168</v>
      </c>
      <c r="B169" t="s">
        <v>19697</v>
      </c>
      <c r="C169" t="s">
        <v>16751</v>
      </c>
      <c r="D169" t="s">
        <v>15957</v>
      </c>
      <c r="E169" t="s">
        <v>735</v>
      </c>
      <c r="F169" t="s">
        <v>8760</v>
      </c>
      <c r="G169" t="s">
        <v>19697</v>
      </c>
      <c r="H169" t="s">
        <v>15929</v>
      </c>
      <c r="I169" t="s">
        <v>1462</v>
      </c>
      <c r="J169" t="s">
        <v>44</v>
      </c>
      <c r="K169" t="s">
        <v>369</v>
      </c>
      <c r="L169" t="s">
        <v>19697</v>
      </c>
      <c r="M169" t="s">
        <v>19697</v>
      </c>
      <c r="N169">
        <v>4.9000000000000004</v>
      </c>
      <c r="O169" t="s">
        <v>14</v>
      </c>
      <c r="P169" t="s">
        <v>16752</v>
      </c>
      <c r="Q169" t="s">
        <v>19697</v>
      </c>
      <c r="R169" t="s">
        <v>19697</v>
      </c>
      <c r="S169" t="s">
        <v>14</v>
      </c>
      <c r="T169" t="s">
        <v>44</v>
      </c>
      <c r="U169" t="s">
        <v>14</v>
      </c>
      <c r="W169" s="339" t="str">
        <f>IF(AND(U169="no",V169&gt;'SDG13'!$A$7,V169&lt;'SDG13'!$B$18),'SDG13'!$B$18-V169,"")</f>
        <v/>
      </c>
      <c r="X169" t="s">
        <v>44</v>
      </c>
      <c r="Y169" t="s">
        <v>44</v>
      </c>
      <c r="Z169" t="s">
        <v>44</v>
      </c>
      <c r="AA169" t="s">
        <v>44</v>
      </c>
      <c r="AB169" t="s">
        <v>1463</v>
      </c>
      <c r="AC169" t="s">
        <v>17</v>
      </c>
      <c r="AD169" t="s">
        <v>44</v>
      </c>
      <c r="AE169" t="s">
        <v>44</v>
      </c>
      <c r="AF169" t="s">
        <v>17</v>
      </c>
      <c r="AG169">
        <v>45</v>
      </c>
      <c r="AH169" s="339">
        <f t="shared" si="2"/>
        <v>45</v>
      </c>
      <c r="AI169" t="s">
        <v>16237</v>
      </c>
      <c r="AJ169" t="s">
        <v>44</v>
      </c>
      <c r="AK169" t="s">
        <v>44</v>
      </c>
      <c r="AL169" t="s">
        <v>44</v>
      </c>
      <c r="AM169" t="s">
        <v>13377</v>
      </c>
      <c r="AN169" t="s">
        <v>44</v>
      </c>
      <c r="AO169">
        <v>1</v>
      </c>
      <c r="AP169">
        <v>0</v>
      </c>
      <c r="AQ169">
        <v>0</v>
      </c>
      <c r="AR169" t="s">
        <v>44</v>
      </c>
      <c r="AS169" t="s">
        <v>14</v>
      </c>
      <c r="AT169" t="s">
        <v>13382</v>
      </c>
      <c r="AU169" t="s">
        <v>44</v>
      </c>
      <c r="AV169" t="s">
        <v>44</v>
      </c>
      <c r="AW169" s="524" t="s">
        <v>16753</v>
      </c>
      <c r="AX169" s="524" t="s">
        <v>16754</v>
      </c>
      <c r="AY169" s="524" t="s">
        <v>16755</v>
      </c>
    </row>
    <row r="170" spans="1:52" x14ac:dyDescent="0.25">
      <c r="A170">
        <v>169</v>
      </c>
      <c r="B170" t="s">
        <v>19697</v>
      </c>
      <c r="C170" t="s">
        <v>16756</v>
      </c>
      <c r="D170" t="s">
        <v>16696</v>
      </c>
      <c r="E170" t="s">
        <v>717</v>
      </c>
      <c r="F170" t="s">
        <v>10296</v>
      </c>
      <c r="G170" t="s">
        <v>19697</v>
      </c>
      <c r="H170" t="s">
        <v>15889</v>
      </c>
      <c r="I170" t="s">
        <v>1462</v>
      </c>
      <c r="J170" t="s">
        <v>44</v>
      </c>
      <c r="K170" t="s">
        <v>371</v>
      </c>
      <c r="L170" t="s">
        <v>19697</v>
      </c>
      <c r="M170" t="s">
        <v>19697</v>
      </c>
      <c r="N170">
        <v>4.7</v>
      </c>
      <c r="O170" t="s">
        <v>14</v>
      </c>
      <c r="P170" t="s">
        <v>16757</v>
      </c>
      <c r="Q170" t="s">
        <v>19697</v>
      </c>
      <c r="R170" t="s">
        <v>19697</v>
      </c>
      <c r="S170" t="s">
        <v>14</v>
      </c>
      <c r="T170" t="s">
        <v>44</v>
      </c>
      <c r="U170" t="s">
        <v>14</v>
      </c>
      <c r="W170" s="339" t="str">
        <f>IF(AND(U170="no",V170&gt;'SDG13'!$A$7,V170&lt;'SDG13'!$B$18),'SDG13'!$B$18-V170,"")</f>
        <v/>
      </c>
      <c r="X170" t="s">
        <v>44</v>
      </c>
      <c r="Y170" t="s">
        <v>44</v>
      </c>
      <c r="Z170" t="s">
        <v>44</v>
      </c>
      <c r="AA170" t="s">
        <v>44</v>
      </c>
      <c r="AB170" t="s">
        <v>1466</v>
      </c>
      <c r="AC170" t="s">
        <v>17</v>
      </c>
      <c r="AD170" t="s">
        <v>44</v>
      </c>
      <c r="AE170" t="s">
        <v>44</v>
      </c>
      <c r="AF170" t="s">
        <v>17</v>
      </c>
      <c r="AG170">
        <v>7</v>
      </c>
      <c r="AH170" s="339">
        <f t="shared" si="2"/>
        <v>7</v>
      </c>
      <c r="AI170" t="s">
        <v>16363</v>
      </c>
      <c r="AJ170" t="s">
        <v>44</v>
      </c>
      <c r="AK170" t="s">
        <v>44</v>
      </c>
      <c r="AL170" t="s">
        <v>44</v>
      </c>
      <c r="AM170" t="s">
        <v>13381</v>
      </c>
      <c r="AN170" t="s">
        <v>44</v>
      </c>
      <c r="AO170">
        <v>1</v>
      </c>
      <c r="AP170">
        <v>1</v>
      </c>
      <c r="AQ170">
        <v>0</v>
      </c>
      <c r="AR170" t="s">
        <v>44</v>
      </c>
      <c r="AS170" t="s">
        <v>14</v>
      </c>
      <c r="AT170" t="s">
        <v>13384</v>
      </c>
      <c r="AU170" t="s">
        <v>44</v>
      </c>
      <c r="AV170" t="s">
        <v>44</v>
      </c>
      <c r="AW170" s="524" t="s">
        <v>16758</v>
      </c>
      <c r="AX170" s="524" t="s">
        <v>16759</v>
      </c>
      <c r="AY170" s="524" t="s">
        <v>16760</v>
      </c>
    </row>
    <row r="171" spans="1:52" x14ac:dyDescent="0.25">
      <c r="A171">
        <v>170</v>
      </c>
      <c r="B171" t="s">
        <v>19697</v>
      </c>
      <c r="C171" t="s">
        <v>16761</v>
      </c>
      <c r="D171" t="s">
        <v>16696</v>
      </c>
      <c r="E171" t="s">
        <v>717</v>
      </c>
      <c r="F171" t="s">
        <v>10537</v>
      </c>
      <c r="G171" t="s">
        <v>19697</v>
      </c>
      <c r="H171" t="s">
        <v>15889</v>
      </c>
      <c r="I171" t="s">
        <v>1462</v>
      </c>
      <c r="J171" t="s">
        <v>44</v>
      </c>
      <c r="K171" t="s">
        <v>369</v>
      </c>
      <c r="L171" t="s">
        <v>19697</v>
      </c>
      <c r="M171" t="s">
        <v>19697</v>
      </c>
      <c r="N171">
        <v>5</v>
      </c>
      <c r="O171" t="s">
        <v>14</v>
      </c>
      <c r="P171" t="s">
        <v>16762</v>
      </c>
      <c r="Q171" t="s">
        <v>19697</v>
      </c>
      <c r="R171" t="s">
        <v>19697</v>
      </c>
      <c r="S171" t="s">
        <v>14</v>
      </c>
      <c r="T171" t="s">
        <v>44</v>
      </c>
      <c r="U171" t="s">
        <v>14</v>
      </c>
      <c r="W171" s="339" t="str">
        <f>IF(AND(U171="no",V171&gt;'SDG13'!$A$7,V171&lt;'SDG13'!$B$18),'SDG13'!$B$18-V171,"")</f>
        <v/>
      </c>
      <c r="X171" t="s">
        <v>44</v>
      </c>
      <c r="Y171" t="s">
        <v>44</v>
      </c>
      <c r="Z171" t="s">
        <v>44</v>
      </c>
      <c r="AA171" t="s">
        <v>44</v>
      </c>
      <c r="AB171" t="s">
        <v>1463</v>
      </c>
      <c r="AC171" t="s">
        <v>14</v>
      </c>
      <c r="AD171" t="s">
        <v>1490</v>
      </c>
      <c r="AE171" t="s">
        <v>44</v>
      </c>
      <c r="AF171" t="s">
        <v>14</v>
      </c>
      <c r="AG171" t="s">
        <v>44</v>
      </c>
      <c r="AH171" s="339" t="str">
        <f t="shared" si="2"/>
        <v>NA</v>
      </c>
      <c r="AI171" t="s">
        <v>44</v>
      </c>
      <c r="AJ171" t="s">
        <v>14</v>
      </c>
      <c r="AK171" t="s">
        <v>16049</v>
      </c>
      <c r="AL171" t="s">
        <v>16763</v>
      </c>
      <c r="AM171" t="s">
        <v>13381</v>
      </c>
      <c r="AN171" t="s">
        <v>44</v>
      </c>
      <c r="AO171">
        <v>2</v>
      </c>
      <c r="AP171">
        <v>1</v>
      </c>
      <c r="AQ171">
        <v>0</v>
      </c>
      <c r="AR171" t="s">
        <v>44</v>
      </c>
      <c r="AS171" t="s">
        <v>14</v>
      </c>
      <c r="AT171" t="s">
        <v>13384</v>
      </c>
      <c r="AU171" t="s">
        <v>44</v>
      </c>
      <c r="AV171" t="s">
        <v>44</v>
      </c>
      <c r="AW171" s="524" t="s">
        <v>16764</v>
      </c>
      <c r="AX171" s="524" t="s">
        <v>16765</v>
      </c>
      <c r="AY171" s="524" t="s">
        <v>16766</v>
      </c>
    </row>
    <row r="172" spans="1:52" x14ac:dyDescent="0.25">
      <c r="A172">
        <v>171</v>
      </c>
      <c r="B172" t="s">
        <v>19697</v>
      </c>
      <c r="C172" t="s">
        <v>16767</v>
      </c>
      <c r="D172" t="s">
        <v>15957</v>
      </c>
      <c r="E172" t="s">
        <v>735</v>
      </c>
      <c r="F172" t="s">
        <v>3463</v>
      </c>
      <c r="G172" t="s">
        <v>19697</v>
      </c>
      <c r="H172" t="s">
        <v>15967</v>
      </c>
      <c r="I172" t="s">
        <v>1462</v>
      </c>
      <c r="J172" t="s">
        <v>44</v>
      </c>
      <c r="K172" t="s">
        <v>13239</v>
      </c>
      <c r="L172" t="s">
        <v>19697</v>
      </c>
      <c r="M172" t="s">
        <v>19697</v>
      </c>
      <c r="N172">
        <v>3</v>
      </c>
      <c r="O172" t="s">
        <v>14</v>
      </c>
      <c r="P172" t="s">
        <v>16768</v>
      </c>
      <c r="Q172" t="s">
        <v>19697</v>
      </c>
      <c r="R172" t="s">
        <v>19697</v>
      </c>
      <c r="S172" t="s">
        <v>14</v>
      </c>
      <c r="T172" t="s">
        <v>44</v>
      </c>
      <c r="U172" t="s">
        <v>17</v>
      </c>
      <c r="V172" t="s">
        <v>16769</v>
      </c>
      <c r="W172" s="339" t="str">
        <f>IF(AND(U172="no",V172&gt;'SDG13'!$A$7,V172&lt;'SDG13'!$B$18),'SDG13'!$B$18-V172,"")</f>
        <v/>
      </c>
      <c r="X172" t="s">
        <v>16770</v>
      </c>
      <c r="Y172" t="s">
        <v>44</v>
      </c>
      <c r="Z172" t="s">
        <v>44</v>
      </c>
      <c r="AA172" t="s">
        <v>44</v>
      </c>
      <c r="AB172" t="s">
        <v>44</v>
      </c>
      <c r="AC172" t="s">
        <v>44</v>
      </c>
      <c r="AD172" t="s">
        <v>44</v>
      </c>
      <c r="AE172" t="s">
        <v>44</v>
      </c>
      <c r="AF172" t="s">
        <v>44</v>
      </c>
      <c r="AG172" t="s">
        <v>44</v>
      </c>
      <c r="AH172" s="339" t="str">
        <f t="shared" si="2"/>
        <v/>
      </c>
      <c r="AI172" t="s">
        <v>44</v>
      </c>
      <c r="AJ172" t="s">
        <v>44</v>
      </c>
      <c r="AK172" t="s">
        <v>44</v>
      </c>
      <c r="AL172" t="s">
        <v>44</v>
      </c>
      <c r="AM172" t="s">
        <v>13444</v>
      </c>
      <c r="AN172" t="s">
        <v>44</v>
      </c>
      <c r="AO172">
        <v>1</v>
      </c>
      <c r="AP172">
        <v>0</v>
      </c>
      <c r="AQ172">
        <v>0</v>
      </c>
      <c r="AR172" t="s">
        <v>44</v>
      </c>
      <c r="AS172" t="s">
        <v>44</v>
      </c>
      <c r="AT172" t="s">
        <v>44</v>
      </c>
      <c r="AU172" t="s">
        <v>44</v>
      </c>
      <c r="AV172" t="s">
        <v>44</v>
      </c>
      <c r="AW172" t="s">
        <v>44</v>
      </c>
      <c r="AX172" s="524" t="s">
        <v>16771</v>
      </c>
      <c r="AY172" s="524" t="s">
        <v>16772</v>
      </c>
      <c r="AZ172" t="s">
        <v>16773</v>
      </c>
    </row>
    <row r="173" spans="1:52" x14ac:dyDescent="0.25">
      <c r="A173">
        <v>172</v>
      </c>
      <c r="B173" t="s">
        <v>19697</v>
      </c>
      <c r="C173" t="s">
        <v>16774</v>
      </c>
      <c r="D173" t="s">
        <v>15888</v>
      </c>
      <c r="E173" t="s">
        <v>717</v>
      </c>
      <c r="F173" t="s">
        <v>5399</v>
      </c>
      <c r="G173" t="s">
        <v>19697</v>
      </c>
      <c r="H173" t="s">
        <v>15998</v>
      </c>
      <c r="I173" t="s">
        <v>1462</v>
      </c>
      <c r="J173" t="s">
        <v>44</v>
      </c>
      <c r="K173" t="s">
        <v>13239</v>
      </c>
      <c r="L173" t="s">
        <v>19697</v>
      </c>
      <c r="M173" t="s">
        <v>19697</v>
      </c>
      <c r="N173">
        <v>2.8</v>
      </c>
      <c r="O173" t="s">
        <v>14</v>
      </c>
      <c r="P173" t="s">
        <v>16775</v>
      </c>
      <c r="Q173" t="s">
        <v>19697</v>
      </c>
      <c r="R173" t="s">
        <v>19697</v>
      </c>
      <c r="S173" t="s">
        <v>14</v>
      </c>
      <c r="T173" t="s">
        <v>44</v>
      </c>
      <c r="U173" t="s">
        <v>14</v>
      </c>
      <c r="W173" s="339" t="str">
        <f>IF(AND(U173="no",V173&gt;'SDG13'!$A$7,V173&lt;'SDG13'!$B$18),'SDG13'!$B$18-V173,"")</f>
        <v/>
      </c>
      <c r="X173" t="s">
        <v>44</v>
      </c>
      <c r="Y173" t="s">
        <v>44</v>
      </c>
      <c r="Z173" t="s">
        <v>44</v>
      </c>
      <c r="AA173" t="s">
        <v>44</v>
      </c>
      <c r="AB173" t="s">
        <v>1463</v>
      </c>
      <c r="AC173" t="s">
        <v>14</v>
      </c>
      <c r="AD173" t="s">
        <v>1490</v>
      </c>
      <c r="AE173" t="s">
        <v>44</v>
      </c>
      <c r="AF173" t="s">
        <v>14</v>
      </c>
      <c r="AG173" t="s">
        <v>44</v>
      </c>
      <c r="AH173" s="339" t="str">
        <f t="shared" si="2"/>
        <v>NA</v>
      </c>
      <c r="AI173" t="s">
        <v>44</v>
      </c>
      <c r="AJ173" t="s">
        <v>14</v>
      </c>
      <c r="AK173" t="s">
        <v>16776</v>
      </c>
      <c r="AL173" t="s">
        <v>16763</v>
      </c>
      <c r="AM173" t="s">
        <v>1475</v>
      </c>
      <c r="AN173" t="s">
        <v>44</v>
      </c>
      <c r="AO173">
        <v>0</v>
      </c>
      <c r="AP173">
        <v>0</v>
      </c>
      <c r="AQ173">
        <v>2</v>
      </c>
      <c r="AR173" t="s">
        <v>44</v>
      </c>
      <c r="AS173" t="s">
        <v>14</v>
      </c>
      <c r="AT173" t="s">
        <v>13389</v>
      </c>
      <c r="AU173" t="s">
        <v>44</v>
      </c>
      <c r="AV173" t="s">
        <v>44</v>
      </c>
      <c r="AW173" s="524" t="s">
        <v>16777</v>
      </c>
      <c r="AX173" s="524" t="s">
        <v>16778</v>
      </c>
      <c r="AY173" s="524" t="s">
        <v>16779</v>
      </c>
    </row>
    <row r="174" spans="1:52" x14ac:dyDescent="0.25">
      <c r="A174">
        <v>173</v>
      </c>
      <c r="B174" t="s">
        <v>19697</v>
      </c>
      <c r="C174" t="s">
        <v>16780</v>
      </c>
      <c r="D174" t="s">
        <v>15888</v>
      </c>
      <c r="E174" t="s">
        <v>735</v>
      </c>
      <c r="F174" t="s">
        <v>11711</v>
      </c>
      <c r="G174" t="s">
        <v>19697</v>
      </c>
      <c r="H174" t="s">
        <v>16004</v>
      </c>
      <c r="I174" t="s">
        <v>1462</v>
      </c>
      <c r="J174" t="s">
        <v>44</v>
      </c>
      <c r="K174" t="s">
        <v>369</v>
      </c>
      <c r="L174" t="s">
        <v>19697</v>
      </c>
      <c r="M174" t="s">
        <v>19697</v>
      </c>
      <c r="N174">
        <v>4.0999999999999996</v>
      </c>
      <c r="O174" t="s">
        <v>14</v>
      </c>
      <c r="P174" t="s">
        <v>16781</v>
      </c>
      <c r="Q174" t="s">
        <v>19697</v>
      </c>
      <c r="R174" t="s">
        <v>19697</v>
      </c>
      <c r="S174" t="s">
        <v>14</v>
      </c>
      <c r="T174" t="s">
        <v>44</v>
      </c>
      <c r="U174" t="s">
        <v>14</v>
      </c>
      <c r="W174" s="339" t="str">
        <f>IF(AND(U174="no",V174&gt;'SDG13'!$A$7,V174&lt;'SDG13'!$B$18),'SDG13'!$B$18-V174,"")</f>
        <v/>
      </c>
      <c r="X174" t="s">
        <v>44</v>
      </c>
      <c r="Y174" t="s">
        <v>44</v>
      </c>
      <c r="Z174" t="s">
        <v>44</v>
      </c>
      <c r="AA174" t="s">
        <v>44</v>
      </c>
      <c r="AB174" t="s">
        <v>15872</v>
      </c>
      <c r="AC174" t="s">
        <v>17</v>
      </c>
      <c r="AD174" t="s">
        <v>44</v>
      </c>
      <c r="AE174" t="s">
        <v>44</v>
      </c>
      <c r="AF174" t="s">
        <v>14</v>
      </c>
      <c r="AG174" t="s">
        <v>44</v>
      </c>
      <c r="AH174" s="339" t="str">
        <f t="shared" si="2"/>
        <v>NA</v>
      </c>
      <c r="AI174" t="s">
        <v>44</v>
      </c>
      <c r="AJ174" t="s">
        <v>17</v>
      </c>
      <c r="AK174" t="s">
        <v>44</v>
      </c>
      <c r="AL174" t="s">
        <v>44</v>
      </c>
      <c r="AM174" t="s">
        <v>1464</v>
      </c>
      <c r="AN174" t="s">
        <v>44</v>
      </c>
      <c r="AO174" t="s">
        <v>44</v>
      </c>
      <c r="AP174" t="s">
        <v>44</v>
      </c>
      <c r="AQ174" t="s">
        <v>44</v>
      </c>
      <c r="AR174" t="s">
        <v>44</v>
      </c>
      <c r="AS174" t="s">
        <v>14</v>
      </c>
      <c r="AT174" t="s">
        <v>13392</v>
      </c>
      <c r="AU174" t="s">
        <v>44</v>
      </c>
      <c r="AV174" t="s">
        <v>44</v>
      </c>
      <c r="AW174" s="524" t="s">
        <v>16782</v>
      </c>
      <c r="AY174" s="524" t="s">
        <v>16783</v>
      </c>
    </row>
    <row r="175" spans="1:52" x14ac:dyDescent="0.25">
      <c r="A175">
        <v>174</v>
      </c>
      <c r="B175" t="s">
        <v>19697</v>
      </c>
      <c r="C175" t="s">
        <v>16784</v>
      </c>
      <c r="D175" t="s">
        <v>15888</v>
      </c>
      <c r="E175" t="s">
        <v>717</v>
      </c>
      <c r="F175" t="s">
        <v>12506</v>
      </c>
      <c r="G175" t="s">
        <v>19697</v>
      </c>
      <c r="H175" t="s">
        <v>16004</v>
      </c>
      <c r="I175" t="s">
        <v>1462</v>
      </c>
      <c r="J175" t="s">
        <v>44</v>
      </c>
      <c r="K175" t="s">
        <v>378</v>
      </c>
      <c r="L175" t="s">
        <v>19697</v>
      </c>
      <c r="M175" t="s">
        <v>19697</v>
      </c>
      <c r="N175">
        <v>2.4</v>
      </c>
      <c r="O175" t="s">
        <v>14</v>
      </c>
      <c r="P175" t="s">
        <v>16785</v>
      </c>
      <c r="Q175" t="s">
        <v>19697</v>
      </c>
      <c r="R175" t="s">
        <v>19697</v>
      </c>
      <c r="S175" t="s">
        <v>14</v>
      </c>
      <c r="T175" t="s">
        <v>44</v>
      </c>
      <c r="U175" t="s">
        <v>14</v>
      </c>
      <c r="W175" s="339" t="str">
        <f>IF(AND(U175="no",V175&gt;'SDG13'!$A$7,V175&lt;'SDG13'!$B$18),'SDG13'!$B$18-V175,"")</f>
        <v/>
      </c>
      <c r="X175" t="s">
        <v>44</v>
      </c>
      <c r="Y175" t="s">
        <v>44</v>
      </c>
      <c r="Z175" t="s">
        <v>44</v>
      </c>
      <c r="AA175" t="s">
        <v>44</v>
      </c>
      <c r="AB175" t="s">
        <v>15872</v>
      </c>
      <c r="AC175" t="s">
        <v>17</v>
      </c>
      <c r="AD175" t="s">
        <v>44</v>
      </c>
      <c r="AE175" t="s">
        <v>44</v>
      </c>
      <c r="AF175" t="s">
        <v>14</v>
      </c>
      <c r="AG175" t="s">
        <v>44</v>
      </c>
      <c r="AH175" s="339" t="str">
        <f t="shared" si="2"/>
        <v>NA</v>
      </c>
      <c r="AI175" t="s">
        <v>44</v>
      </c>
      <c r="AJ175" t="s">
        <v>14</v>
      </c>
      <c r="AK175" t="s">
        <v>15944</v>
      </c>
      <c r="AL175" t="s">
        <v>15938</v>
      </c>
      <c r="AM175" t="s">
        <v>1464</v>
      </c>
      <c r="AN175" t="s">
        <v>44</v>
      </c>
      <c r="AO175" t="s">
        <v>44</v>
      </c>
      <c r="AP175" t="s">
        <v>44</v>
      </c>
      <c r="AQ175" t="s">
        <v>44</v>
      </c>
      <c r="AR175" t="s">
        <v>44</v>
      </c>
      <c r="AS175" t="s">
        <v>14</v>
      </c>
      <c r="AT175" t="s">
        <v>13378</v>
      </c>
      <c r="AU175" t="s">
        <v>44</v>
      </c>
      <c r="AV175" t="s">
        <v>44</v>
      </c>
      <c r="AW175" s="524" t="s">
        <v>16786</v>
      </c>
      <c r="AY175" s="524" t="s">
        <v>16787</v>
      </c>
    </row>
    <row r="176" spans="1:52" x14ac:dyDescent="0.25">
      <c r="A176">
        <v>175</v>
      </c>
      <c r="B176" t="s">
        <v>19697</v>
      </c>
      <c r="C176" t="s">
        <v>16788</v>
      </c>
      <c r="D176" t="s">
        <v>15888</v>
      </c>
      <c r="E176" t="s">
        <v>735</v>
      </c>
      <c r="F176" t="s">
        <v>14584</v>
      </c>
      <c r="G176" t="s">
        <v>19697</v>
      </c>
      <c r="H176" t="s">
        <v>16017</v>
      </c>
      <c r="I176" t="s">
        <v>1462</v>
      </c>
      <c r="J176" t="s">
        <v>44</v>
      </c>
      <c r="K176" t="s">
        <v>381</v>
      </c>
      <c r="L176" t="s">
        <v>19697</v>
      </c>
      <c r="M176" t="s">
        <v>19697</v>
      </c>
      <c r="N176">
        <v>4.2</v>
      </c>
      <c r="O176" t="s">
        <v>14</v>
      </c>
      <c r="P176" t="s">
        <v>16789</v>
      </c>
      <c r="Q176" t="s">
        <v>19697</v>
      </c>
      <c r="R176" t="s">
        <v>19697</v>
      </c>
      <c r="S176" t="s">
        <v>14</v>
      </c>
      <c r="T176" t="s">
        <v>44</v>
      </c>
      <c r="U176" t="s">
        <v>14</v>
      </c>
      <c r="W176" s="339" t="str">
        <f>IF(AND(U176="no",V176&gt;'SDG13'!$A$7,V176&lt;'SDG13'!$B$18),'SDG13'!$B$18-V176,"")</f>
        <v/>
      </c>
      <c r="X176" t="s">
        <v>44</v>
      </c>
      <c r="Y176" t="s">
        <v>44</v>
      </c>
      <c r="Z176" t="s">
        <v>44</v>
      </c>
      <c r="AA176" t="s">
        <v>44</v>
      </c>
      <c r="AB176" t="s">
        <v>15872</v>
      </c>
      <c r="AC176" t="s">
        <v>17</v>
      </c>
      <c r="AD176" t="s">
        <v>44</v>
      </c>
      <c r="AE176" t="s">
        <v>44</v>
      </c>
      <c r="AF176" t="s">
        <v>14</v>
      </c>
      <c r="AG176" t="s">
        <v>44</v>
      </c>
      <c r="AH176" s="339" t="str">
        <f t="shared" si="2"/>
        <v>NA</v>
      </c>
      <c r="AI176" t="s">
        <v>44</v>
      </c>
      <c r="AJ176" t="s">
        <v>14</v>
      </c>
      <c r="AK176" t="s">
        <v>16790</v>
      </c>
      <c r="AL176" t="s">
        <v>16791</v>
      </c>
      <c r="AM176" t="s">
        <v>1475</v>
      </c>
      <c r="AN176" t="s">
        <v>44</v>
      </c>
      <c r="AO176">
        <v>0</v>
      </c>
      <c r="AP176">
        <v>0</v>
      </c>
      <c r="AQ176">
        <v>1</v>
      </c>
      <c r="AR176" t="s">
        <v>44</v>
      </c>
      <c r="AS176" t="s">
        <v>14</v>
      </c>
      <c r="AT176" t="s">
        <v>13382</v>
      </c>
      <c r="AU176" t="s">
        <v>44</v>
      </c>
      <c r="AV176" t="s">
        <v>44</v>
      </c>
      <c r="AW176" s="524" t="s">
        <v>16792</v>
      </c>
      <c r="AX176" s="524" t="s">
        <v>16793</v>
      </c>
      <c r="AY176" s="524" t="s">
        <v>16794</v>
      </c>
    </row>
    <row r="177" spans="1:51" x14ac:dyDescent="0.25">
      <c r="A177">
        <v>176</v>
      </c>
      <c r="B177" t="s">
        <v>19697</v>
      </c>
      <c r="C177" t="s">
        <v>16795</v>
      </c>
      <c r="D177" t="s">
        <v>15888</v>
      </c>
      <c r="E177" t="s">
        <v>735</v>
      </c>
      <c r="F177" t="s">
        <v>9618</v>
      </c>
      <c r="G177" t="s">
        <v>19697</v>
      </c>
      <c r="H177" t="s">
        <v>16017</v>
      </c>
      <c r="I177" t="s">
        <v>1462</v>
      </c>
      <c r="J177" t="s">
        <v>44</v>
      </c>
      <c r="K177" t="s">
        <v>376</v>
      </c>
      <c r="L177" t="s">
        <v>19697</v>
      </c>
      <c r="M177" t="s">
        <v>19697</v>
      </c>
      <c r="N177">
        <v>4.7</v>
      </c>
      <c r="O177" t="s">
        <v>14</v>
      </c>
      <c r="P177" t="s">
        <v>16796</v>
      </c>
      <c r="Q177" t="s">
        <v>19697</v>
      </c>
      <c r="R177" t="s">
        <v>19697</v>
      </c>
      <c r="S177" t="s">
        <v>14</v>
      </c>
      <c r="T177" t="s">
        <v>44</v>
      </c>
      <c r="U177" t="s">
        <v>14</v>
      </c>
      <c r="W177" s="339" t="str">
        <f>IF(AND(U177="no",V177&gt;'SDG13'!$A$7,V177&lt;'SDG13'!$B$18),'SDG13'!$B$18-V177,"")</f>
        <v/>
      </c>
      <c r="X177" t="s">
        <v>44</v>
      </c>
      <c r="Y177" t="s">
        <v>44</v>
      </c>
      <c r="Z177" t="s">
        <v>44</v>
      </c>
      <c r="AA177" t="s">
        <v>44</v>
      </c>
      <c r="AB177" t="s">
        <v>1463</v>
      </c>
      <c r="AC177" t="s">
        <v>17</v>
      </c>
      <c r="AD177" t="s">
        <v>44</v>
      </c>
      <c r="AE177" t="s">
        <v>44</v>
      </c>
      <c r="AF177" t="s">
        <v>14</v>
      </c>
      <c r="AG177" t="s">
        <v>44</v>
      </c>
      <c r="AH177" s="339" t="str">
        <f t="shared" si="2"/>
        <v>NA</v>
      </c>
      <c r="AI177" t="s">
        <v>44</v>
      </c>
      <c r="AJ177" t="s">
        <v>17</v>
      </c>
      <c r="AK177" t="s">
        <v>44</v>
      </c>
      <c r="AL177" t="s">
        <v>44</v>
      </c>
      <c r="AM177" t="s">
        <v>13379</v>
      </c>
      <c r="AN177" t="s">
        <v>44</v>
      </c>
      <c r="AO177">
        <v>1</v>
      </c>
      <c r="AP177">
        <v>0</v>
      </c>
      <c r="AQ177">
        <v>1</v>
      </c>
      <c r="AR177" t="s">
        <v>44</v>
      </c>
      <c r="AS177" t="s">
        <v>14</v>
      </c>
      <c r="AT177" t="s">
        <v>13383</v>
      </c>
      <c r="AU177" t="s">
        <v>44</v>
      </c>
      <c r="AV177" t="s">
        <v>44</v>
      </c>
      <c r="AW177" s="524" t="s">
        <v>16797</v>
      </c>
      <c r="AX177" s="524" t="s">
        <v>16798</v>
      </c>
      <c r="AY177" s="524" t="s">
        <v>16799</v>
      </c>
    </row>
    <row r="178" spans="1:51" x14ac:dyDescent="0.25">
      <c r="A178">
        <v>177</v>
      </c>
      <c r="B178" t="s">
        <v>19697</v>
      </c>
      <c r="C178" t="s">
        <v>16800</v>
      </c>
      <c r="D178" t="s">
        <v>15888</v>
      </c>
      <c r="E178" t="s">
        <v>735</v>
      </c>
      <c r="F178" t="s">
        <v>9636</v>
      </c>
      <c r="G178" t="s">
        <v>19697</v>
      </c>
      <c r="H178" t="s">
        <v>16010</v>
      </c>
      <c r="I178" t="s">
        <v>1462</v>
      </c>
      <c r="J178" t="s">
        <v>44</v>
      </c>
      <c r="K178" t="s">
        <v>376</v>
      </c>
      <c r="L178" t="s">
        <v>19697</v>
      </c>
      <c r="M178" t="s">
        <v>19697</v>
      </c>
      <c r="N178">
        <v>4</v>
      </c>
      <c r="O178" t="s">
        <v>14</v>
      </c>
      <c r="P178" t="s">
        <v>13406</v>
      </c>
      <c r="Q178" t="s">
        <v>19697</v>
      </c>
      <c r="R178" t="s">
        <v>19697</v>
      </c>
      <c r="S178" t="s">
        <v>14</v>
      </c>
      <c r="T178" t="s">
        <v>44</v>
      </c>
      <c r="U178" t="s">
        <v>14</v>
      </c>
      <c r="W178" s="339" t="str">
        <f>IF(AND(U178="no",V178&gt;'SDG13'!$A$7,V178&lt;'SDG13'!$B$18),'SDG13'!$B$18-V178,"")</f>
        <v/>
      </c>
      <c r="X178" t="s">
        <v>44</v>
      </c>
      <c r="Y178" t="s">
        <v>44</v>
      </c>
      <c r="Z178" t="s">
        <v>44</v>
      </c>
      <c r="AA178" t="s">
        <v>44</v>
      </c>
      <c r="AB178" t="s">
        <v>1463</v>
      </c>
      <c r="AC178" t="s">
        <v>14</v>
      </c>
      <c r="AD178" t="s">
        <v>1468</v>
      </c>
      <c r="AE178" t="s">
        <v>44</v>
      </c>
      <c r="AF178" t="s">
        <v>14</v>
      </c>
      <c r="AG178" t="s">
        <v>44</v>
      </c>
      <c r="AH178" s="339" t="str">
        <f t="shared" si="2"/>
        <v>NA</v>
      </c>
      <c r="AI178" t="s">
        <v>44</v>
      </c>
      <c r="AJ178" t="s">
        <v>14</v>
      </c>
      <c r="AK178" t="s">
        <v>16801</v>
      </c>
      <c r="AL178" t="s">
        <v>16802</v>
      </c>
      <c r="AM178" t="s">
        <v>13377</v>
      </c>
      <c r="AN178" t="s">
        <v>44</v>
      </c>
      <c r="AO178">
        <v>1</v>
      </c>
      <c r="AP178">
        <v>0</v>
      </c>
      <c r="AQ178">
        <v>0</v>
      </c>
      <c r="AR178" t="s">
        <v>44</v>
      </c>
      <c r="AS178" t="s">
        <v>14</v>
      </c>
      <c r="AT178" t="s">
        <v>13378</v>
      </c>
      <c r="AU178" t="s">
        <v>44</v>
      </c>
      <c r="AV178" t="s">
        <v>44</v>
      </c>
      <c r="AW178" s="524" t="s">
        <v>16803</v>
      </c>
      <c r="AX178" s="524" t="s">
        <v>16804</v>
      </c>
      <c r="AY178" s="524" t="s">
        <v>16805</v>
      </c>
    </row>
    <row r="179" spans="1:51" x14ac:dyDescent="0.25">
      <c r="A179">
        <v>178</v>
      </c>
      <c r="B179" t="s">
        <v>19697</v>
      </c>
      <c r="C179" t="s">
        <v>13651</v>
      </c>
      <c r="D179" t="s">
        <v>15888</v>
      </c>
      <c r="E179" t="s">
        <v>16538</v>
      </c>
      <c r="F179" t="s">
        <v>6119</v>
      </c>
      <c r="G179" t="s">
        <v>19697</v>
      </c>
      <c r="H179" t="s">
        <v>16078</v>
      </c>
      <c r="I179" t="s">
        <v>1462</v>
      </c>
      <c r="J179" t="s">
        <v>44</v>
      </c>
      <c r="K179" t="s">
        <v>13239</v>
      </c>
      <c r="L179" t="s">
        <v>19697</v>
      </c>
      <c r="M179" t="s">
        <v>19697</v>
      </c>
      <c r="N179">
        <v>4</v>
      </c>
      <c r="O179" t="s">
        <v>14</v>
      </c>
      <c r="P179" t="s">
        <v>16806</v>
      </c>
      <c r="Q179" t="s">
        <v>19697</v>
      </c>
      <c r="R179" t="s">
        <v>19697</v>
      </c>
      <c r="S179" t="s">
        <v>14</v>
      </c>
      <c r="T179" t="s">
        <v>44</v>
      </c>
      <c r="U179" t="s">
        <v>14</v>
      </c>
      <c r="W179" s="339" t="str">
        <f>IF(AND(U179="no",V179&gt;'SDG13'!$A$7,V179&lt;'SDG13'!$B$18),'SDG13'!$B$18-V179,"")</f>
        <v/>
      </c>
      <c r="X179" t="s">
        <v>44</v>
      </c>
      <c r="Y179" t="s">
        <v>44</v>
      </c>
      <c r="Z179" t="s">
        <v>44</v>
      </c>
      <c r="AA179" t="s">
        <v>44</v>
      </c>
      <c r="AB179" t="s">
        <v>1463</v>
      </c>
      <c r="AC179" t="s">
        <v>17</v>
      </c>
      <c r="AD179" t="s">
        <v>44</v>
      </c>
      <c r="AE179" t="s">
        <v>44</v>
      </c>
      <c r="AF179" t="s">
        <v>14</v>
      </c>
      <c r="AG179" t="s">
        <v>44</v>
      </c>
      <c r="AH179" s="339" t="str">
        <f t="shared" si="2"/>
        <v>NA</v>
      </c>
      <c r="AI179" t="s">
        <v>44</v>
      </c>
      <c r="AJ179" t="s">
        <v>14</v>
      </c>
      <c r="AK179" t="s">
        <v>15931</v>
      </c>
      <c r="AL179" t="s">
        <v>16807</v>
      </c>
      <c r="AM179" t="s">
        <v>13377</v>
      </c>
      <c r="AN179" t="s">
        <v>44</v>
      </c>
      <c r="AO179">
        <v>1</v>
      </c>
      <c r="AP179">
        <v>0</v>
      </c>
      <c r="AQ179">
        <v>0</v>
      </c>
      <c r="AR179" t="s">
        <v>44</v>
      </c>
      <c r="AS179" t="s">
        <v>14</v>
      </c>
      <c r="AT179" t="s">
        <v>13394</v>
      </c>
      <c r="AU179" t="s">
        <v>44</v>
      </c>
      <c r="AV179" t="s">
        <v>44</v>
      </c>
      <c r="AW179" s="524" t="s">
        <v>16808</v>
      </c>
      <c r="AX179" s="524" t="s">
        <v>16809</v>
      </c>
      <c r="AY179" s="524" t="s">
        <v>16810</v>
      </c>
    </row>
    <row r="180" spans="1:51" x14ac:dyDescent="0.25">
      <c r="A180">
        <v>179</v>
      </c>
      <c r="B180" t="s">
        <v>19697</v>
      </c>
      <c r="C180" t="s">
        <v>16811</v>
      </c>
      <c r="D180" t="s">
        <v>15888</v>
      </c>
      <c r="E180" t="s">
        <v>16538</v>
      </c>
      <c r="F180" t="s">
        <v>6124</v>
      </c>
      <c r="G180" t="s">
        <v>19697</v>
      </c>
      <c r="H180" t="s">
        <v>16078</v>
      </c>
      <c r="I180" t="s">
        <v>1462</v>
      </c>
      <c r="J180" t="s">
        <v>44</v>
      </c>
      <c r="K180" t="s">
        <v>13239</v>
      </c>
      <c r="L180" t="s">
        <v>19697</v>
      </c>
      <c r="M180" t="s">
        <v>19697</v>
      </c>
      <c r="N180">
        <v>4.5999999999999996</v>
      </c>
      <c r="O180" t="s">
        <v>14</v>
      </c>
      <c r="P180" t="s">
        <v>16812</v>
      </c>
      <c r="Q180" t="s">
        <v>19697</v>
      </c>
      <c r="R180" t="s">
        <v>19697</v>
      </c>
      <c r="S180" t="s">
        <v>14</v>
      </c>
      <c r="T180" t="s">
        <v>44</v>
      </c>
      <c r="U180" t="s">
        <v>17</v>
      </c>
      <c r="V180" s="539">
        <v>45427</v>
      </c>
      <c r="W180" s="339" t="str">
        <f>IF(AND(U180="no",V180&gt;'SDG13'!$A$7,V180&lt;'SDG13'!$B$18),'SDG13'!$B$18-V180,"")</f>
        <v/>
      </c>
      <c r="X180" t="s">
        <v>442</v>
      </c>
      <c r="Y180" t="s">
        <v>44</v>
      </c>
      <c r="Z180" t="s">
        <v>14</v>
      </c>
      <c r="AA180" t="s">
        <v>17</v>
      </c>
      <c r="AB180" t="s">
        <v>44</v>
      </c>
      <c r="AC180" t="s">
        <v>44</v>
      </c>
      <c r="AD180" t="s">
        <v>44</v>
      </c>
      <c r="AE180" t="s">
        <v>44</v>
      </c>
      <c r="AF180" t="s">
        <v>44</v>
      </c>
      <c r="AG180" t="s">
        <v>44</v>
      </c>
      <c r="AH180" s="339" t="str">
        <f t="shared" si="2"/>
        <v/>
      </c>
      <c r="AI180" t="s">
        <v>44</v>
      </c>
      <c r="AJ180" t="s">
        <v>44</v>
      </c>
      <c r="AK180" t="s">
        <v>44</v>
      </c>
      <c r="AL180" t="s">
        <v>44</v>
      </c>
      <c r="AM180" t="s">
        <v>16813</v>
      </c>
      <c r="AN180" t="s">
        <v>44</v>
      </c>
      <c r="AO180">
        <v>1</v>
      </c>
      <c r="AP180">
        <v>0</v>
      </c>
      <c r="AQ180">
        <v>1</v>
      </c>
      <c r="AR180" t="s">
        <v>44</v>
      </c>
      <c r="AS180" t="s">
        <v>44</v>
      </c>
      <c r="AT180" t="s">
        <v>44</v>
      </c>
      <c r="AU180" t="s">
        <v>44</v>
      </c>
      <c r="AV180" t="s">
        <v>44</v>
      </c>
      <c r="AW180" t="s">
        <v>44</v>
      </c>
      <c r="AX180" s="524" t="s">
        <v>16814</v>
      </c>
      <c r="AY180" s="524" t="s">
        <v>16815</v>
      </c>
    </row>
    <row r="181" spans="1:51" x14ac:dyDescent="0.25">
      <c r="A181">
        <v>180</v>
      </c>
      <c r="B181" t="s">
        <v>19697</v>
      </c>
      <c r="C181" t="s">
        <v>16816</v>
      </c>
      <c r="D181" t="s">
        <v>15888</v>
      </c>
      <c r="E181" t="s">
        <v>717</v>
      </c>
      <c r="F181" t="s">
        <v>9628</v>
      </c>
      <c r="G181" t="s">
        <v>19697</v>
      </c>
      <c r="H181" t="s">
        <v>16078</v>
      </c>
      <c r="I181" t="s">
        <v>1462</v>
      </c>
      <c r="J181" t="s">
        <v>44</v>
      </c>
      <c r="K181" t="s">
        <v>376</v>
      </c>
      <c r="L181" t="s">
        <v>19697</v>
      </c>
      <c r="M181" t="s">
        <v>19697</v>
      </c>
      <c r="N181">
        <v>4.9000000000000004</v>
      </c>
      <c r="O181" t="s">
        <v>14</v>
      </c>
      <c r="P181" t="s">
        <v>16817</v>
      </c>
      <c r="Q181" t="s">
        <v>19697</v>
      </c>
      <c r="R181" t="s">
        <v>19697</v>
      </c>
      <c r="S181" t="s">
        <v>14</v>
      </c>
      <c r="T181" t="s">
        <v>44</v>
      </c>
      <c r="U181" t="s">
        <v>14</v>
      </c>
      <c r="W181" s="339" t="str">
        <f>IF(AND(U181="no",V181&gt;'SDG13'!$A$7,V181&lt;'SDG13'!$B$18),'SDG13'!$B$18-V181,"")</f>
        <v/>
      </c>
      <c r="X181" t="s">
        <v>44</v>
      </c>
      <c r="Y181" t="s">
        <v>44</v>
      </c>
      <c r="Z181" t="s">
        <v>44</v>
      </c>
      <c r="AA181" t="s">
        <v>44</v>
      </c>
      <c r="AB181" t="s">
        <v>1463</v>
      </c>
      <c r="AC181" t="s">
        <v>14</v>
      </c>
      <c r="AD181" t="s">
        <v>1468</v>
      </c>
      <c r="AE181" t="s">
        <v>44</v>
      </c>
      <c r="AF181" t="s">
        <v>14</v>
      </c>
      <c r="AG181" t="s">
        <v>44</v>
      </c>
      <c r="AH181" s="339" t="str">
        <f t="shared" si="2"/>
        <v>NA</v>
      </c>
      <c r="AI181" t="s">
        <v>44</v>
      </c>
      <c r="AJ181" t="s">
        <v>14</v>
      </c>
      <c r="AK181" t="s">
        <v>15931</v>
      </c>
      <c r="AL181" t="s">
        <v>16763</v>
      </c>
      <c r="AM181" t="s">
        <v>1475</v>
      </c>
      <c r="AN181" t="s">
        <v>44</v>
      </c>
      <c r="AO181">
        <v>0</v>
      </c>
      <c r="AP181">
        <v>0</v>
      </c>
      <c r="AQ181">
        <v>1</v>
      </c>
      <c r="AR181">
        <v>0</v>
      </c>
      <c r="AS181" t="s">
        <v>14</v>
      </c>
      <c r="AT181" t="s">
        <v>13382</v>
      </c>
      <c r="AU181" t="s">
        <v>44</v>
      </c>
      <c r="AV181" t="s">
        <v>44</v>
      </c>
      <c r="AW181" s="524" t="s">
        <v>16818</v>
      </c>
      <c r="AX181" s="524" t="s">
        <v>16819</v>
      </c>
      <c r="AY181" s="524" t="s">
        <v>16820</v>
      </c>
    </row>
    <row r="182" spans="1:51" x14ac:dyDescent="0.25">
      <c r="A182">
        <v>181</v>
      </c>
      <c r="B182" t="s">
        <v>19697</v>
      </c>
      <c r="C182" t="s">
        <v>16821</v>
      </c>
      <c r="D182" t="s">
        <v>15888</v>
      </c>
      <c r="E182" t="s">
        <v>16538</v>
      </c>
      <c r="F182" t="s">
        <v>6733</v>
      </c>
      <c r="G182" t="s">
        <v>19697</v>
      </c>
      <c r="H182" t="s">
        <v>15865</v>
      </c>
      <c r="I182" t="s">
        <v>1462</v>
      </c>
      <c r="J182" t="s">
        <v>44</v>
      </c>
      <c r="K182" t="s">
        <v>733</v>
      </c>
      <c r="L182" t="s">
        <v>19697</v>
      </c>
      <c r="M182" t="s">
        <v>19697</v>
      </c>
      <c r="N182">
        <v>4</v>
      </c>
      <c r="O182" t="s">
        <v>14</v>
      </c>
      <c r="P182" t="s">
        <v>16822</v>
      </c>
      <c r="Q182" t="s">
        <v>19697</v>
      </c>
      <c r="R182" t="s">
        <v>19697</v>
      </c>
      <c r="S182" t="s">
        <v>14</v>
      </c>
      <c r="T182" t="s">
        <v>44</v>
      </c>
      <c r="U182" t="s">
        <v>14</v>
      </c>
      <c r="W182" s="339" t="str">
        <f>IF(AND(U182="no",V182&gt;'SDG13'!$A$7,V182&lt;'SDG13'!$B$18),'SDG13'!$B$18-V182,"")</f>
        <v/>
      </c>
      <c r="X182" t="s">
        <v>44</v>
      </c>
      <c r="Y182" t="s">
        <v>44</v>
      </c>
      <c r="Z182" t="s">
        <v>44</v>
      </c>
      <c r="AA182" t="s">
        <v>44</v>
      </c>
      <c r="AB182" t="s">
        <v>1463</v>
      </c>
      <c r="AC182" t="s">
        <v>17</v>
      </c>
      <c r="AD182" t="s">
        <v>44</v>
      </c>
      <c r="AE182" t="s">
        <v>44</v>
      </c>
      <c r="AF182" t="s">
        <v>14</v>
      </c>
      <c r="AG182" t="s">
        <v>44</v>
      </c>
      <c r="AH182" s="339" t="str">
        <f t="shared" si="2"/>
        <v>NA</v>
      </c>
      <c r="AI182" t="s">
        <v>44</v>
      </c>
      <c r="AJ182" t="s">
        <v>14</v>
      </c>
      <c r="AK182" t="s">
        <v>16823</v>
      </c>
      <c r="AL182" t="s">
        <v>16807</v>
      </c>
      <c r="AM182" t="s">
        <v>13377</v>
      </c>
      <c r="AN182" t="s">
        <v>44</v>
      </c>
      <c r="AO182">
        <v>1</v>
      </c>
      <c r="AP182">
        <v>0</v>
      </c>
      <c r="AQ182">
        <v>0</v>
      </c>
      <c r="AR182">
        <v>0</v>
      </c>
      <c r="AS182" t="s">
        <v>14</v>
      </c>
      <c r="AT182" t="s">
        <v>13392</v>
      </c>
      <c r="AU182" t="s">
        <v>44</v>
      </c>
      <c r="AV182" t="s">
        <v>44</v>
      </c>
      <c r="AW182" s="524" t="s">
        <v>16824</v>
      </c>
      <c r="AX182" s="524" t="s">
        <v>16825</v>
      </c>
      <c r="AY182" s="524" t="s">
        <v>16826</v>
      </c>
    </row>
    <row r="183" spans="1:51" x14ac:dyDescent="0.25">
      <c r="A183">
        <v>182</v>
      </c>
      <c r="B183" t="s">
        <v>19697</v>
      </c>
      <c r="C183" t="s">
        <v>16827</v>
      </c>
      <c r="D183" t="s">
        <v>15888</v>
      </c>
      <c r="E183" t="s">
        <v>717</v>
      </c>
      <c r="F183" t="s">
        <v>14554</v>
      </c>
      <c r="G183" t="s">
        <v>19697</v>
      </c>
      <c r="H183" t="s">
        <v>15870</v>
      </c>
      <c r="I183" t="s">
        <v>1462</v>
      </c>
      <c r="J183" t="s">
        <v>44</v>
      </c>
      <c r="K183" t="s">
        <v>381</v>
      </c>
      <c r="L183" t="s">
        <v>19697</v>
      </c>
      <c r="M183" t="s">
        <v>19697</v>
      </c>
      <c r="N183">
        <v>26.4</v>
      </c>
      <c r="O183" t="s">
        <v>14</v>
      </c>
      <c r="P183" t="s">
        <v>16828</v>
      </c>
      <c r="Q183" t="s">
        <v>19697</v>
      </c>
      <c r="R183" t="s">
        <v>19697</v>
      </c>
      <c r="S183" t="s">
        <v>14</v>
      </c>
      <c r="T183" t="s">
        <v>44</v>
      </c>
      <c r="U183" t="s">
        <v>14</v>
      </c>
      <c r="W183" s="339" t="str">
        <f>IF(AND(U183="no",V183&gt;'SDG13'!$A$7,V183&lt;'SDG13'!$B$18),'SDG13'!$B$18-V183,"")</f>
        <v/>
      </c>
      <c r="X183" t="s">
        <v>44</v>
      </c>
      <c r="Y183" t="s">
        <v>44</v>
      </c>
      <c r="Z183" t="s">
        <v>44</v>
      </c>
      <c r="AA183" t="s">
        <v>44</v>
      </c>
      <c r="AB183" t="s">
        <v>1463</v>
      </c>
      <c r="AC183" t="s">
        <v>17</v>
      </c>
      <c r="AD183" t="s">
        <v>44</v>
      </c>
      <c r="AE183" t="s">
        <v>44</v>
      </c>
      <c r="AF183" t="s">
        <v>14</v>
      </c>
      <c r="AG183" t="s">
        <v>44</v>
      </c>
      <c r="AH183" s="339" t="str">
        <f t="shared" si="2"/>
        <v>NA</v>
      </c>
      <c r="AI183" t="s">
        <v>44</v>
      </c>
      <c r="AJ183" t="s">
        <v>14</v>
      </c>
      <c r="AK183" t="s">
        <v>15931</v>
      </c>
      <c r="AL183" t="s">
        <v>16829</v>
      </c>
      <c r="AM183" t="s">
        <v>1506</v>
      </c>
      <c r="AN183" t="s">
        <v>44</v>
      </c>
      <c r="AO183">
        <v>1</v>
      </c>
      <c r="AP183">
        <v>1</v>
      </c>
      <c r="AQ183">
        <v>1</v>
      </c>
      <c r="AR183">
        <v>0</v>
      </c>
      <c r="AS183" t="s">
        <v>14</v>
      </c>
      <c r="AT183" t="s">
        <v>13380</v>
      </c>
      <c r="AU183" t="s">
        <v>44</v>
      </c>
      <c r="AV183" t="s">
        <v>44</v>
      </c>
      <c r="AW183" s="524" t="s">
        <v>16830</v>
      </c>
      <c r="AX183" s="524" t="s">
        <v>16831</v>
      </c>
      <c r="AY183" s="524" t="s">
        <v>16832</v>
      </c>
    </row>
    <row r="184" spans="1:51" x14ac:dyDescent="0.25">
      <c r="A184">
        <v>183</v>
      </c>
      <c r="B184" t="s">
        <v>19697</v>
      </c>
      <c r="C184" t="s">
        <v>16833</v>
      </c>
      <c r="D184" t="s">
        <v>15888</v>
      </c>
      <c r="E184" t="s">
        <v>735</v>
      </c>
      <c r="F184" t="s">
        <v>905</v>
      </c>
      <c r="G184" t="s">
        <v>19697</v>
      </c>
      <c r="H184" t="s">
        <v>15870</v>
      </c>
      <c r="I184" t="s">
        <v>1462</v>
      </c>
      <c r="J184" t="s">
        <v>44</v>
      </c>
      <c r="K184" t="s">
        <v>369</v>
      </c>
      <c r="L184" t="s">
        <v>19697</v>
      </c>
      <c r="M184" t="s">
        <v>19697</v>
      </c>
      <c r="N184">
        <v>5</v>
      </c>
      <c r="O184" t="s">
        <v>14</v>
      </c>
      <c r="P184" t="s">
        <v>16834</v>
      </c>
      <c r="Q184" t="s">
        <v>19697</v>
      </c>
      <c r="R184" t="s">
        <v>19697</v>
      </c>
      <c r="S184" t="s">
        <v>14</v>
      </c>
      <c r="T184" t="s">
        <v>44</v>
      </c>
      <c r="U184" t="s">
        <v>14</v>
      </c>
      <c r="W184" s="339" t="str">
        <f>IF(AND(U184="no",V184&gt;'SDG13'!$A$7,V184&lt;'SDG13'!$B$18),'SDG13'!$B$18-V184,"")</f>
        <v/>
      </c>
      <c r="X184" t="s">
        <v>44</v>
      </c>
      <c r="Y184" t="s">
        <v>44</v>
      </c>
      <c r="Z184" t="s">
        <v>44</v>
      </c>
      <c r="AA184" t="s">
        <v>44</v>
      </c>
      <c r="AB184" t="s">
        <v>1463</v>
      </c>
      <c r="AC184" t="s">
        <v>17</v>
      </c>
      <c r="AD184" t="s">
        <v>44</v>
      </c>
      <c r="AE184" t="s">
        <v>44</v>
      </c>
      <c r="AF184" t="s">
        <v>14</v>
      </c>
      <c r="AG184" t="s">
        <v>44</v>
      </c>
      <c r="AH184" s="339" t="str">
        <f t="shared" si="2"/>
        <v>NA</v>
      </c>
      <c r="AI184" t="s">
        <v>44</v>
      </c>
      <c r="AJ184" t="s">
        <v>17</v>
      </c>
      <c r="AK184" t="s">
        <v>44</v>
      </c>
      <c r="AL184" t="s">
        <v>44</v>
      </c>
      <c r="AM184" t="s">
        <v>13377</v>
      </c>
      <c r="AN184" t="s">
        <v>44</v>
      </c>
      <c r="AO184">
        <v>1</v>
      </c>
      <c r="AP184">
        <v>0</v>
      </c>
      <c r="AQ184">
        <v>0</v>
      </c>
      <c r="AR184" t="s">
        <v>44</v>
      </c>
      <c r="AS184" t="s">
        <v>14</v>
      </c>
      <c r="AT184" t="s">
        <v>13383</v>
      </c>
      <c r="AU184" t="s">
        <v>44</v>
      </c>
      <c r="AV184" t="s">
        <v>44</v>
      </c>
      <c r="AW184" s="524" t="s">
        <v>16835</v>
      </c>
      <c r="AX184" s="524" t="s">
        <v>16836</v>
      </c>
      <c r="AY184" s="524" t="s">
        <v>16837</v>
      </c>
    </row>
    <row r="185" spans="1:51" x14ac:dyDescent="0.25">
      <c r="A185">
        <v>184</v>
      </c>
      <c r="B185" t="s">
        <v>19697</v>
      </c>
      <c r="C185" t="s">
        <v>16838</v>
      </c>
      <c r="D185" t="s">
        <v>15888</v>
      </c>
      <c r="E185" t="s">
        <v>735</v>
      </c>
      <c r="F185" t="s">
        <v>7909</v>
      </c>
      <c r="G185" t="s">
        <v>19697</v>
      </c>
      <c r="H185" t="s">
        <v>15901</v>
      </c>
      <c r="I185" t="s">
        <v>1462</v>
      </c>
      <c r="J185" t="s">
        <v>44</v>
      </c>
      <c r="K185" t="s">
        <v>371</v>
      </c>
      <c r="L185" t="s">
        <v>19697</v>
      </c>
      <c r="M185" t="s">
        <v>19697</v>
      </c>
      <c r="N185">
        <v>2.5</v>
      </c>
      <c r="O185" t="s">
        <v>14</v>
      </c>
      <c r="P185" t="s">
        <v>16839</v>
      </c>
      <c r="Q185" t="s">
        <v>19697</v>
      </c>
      <c r="R185" t="s">
        <v>19697</v>
      </c>
      <c r="S185" t="s">
        <v>14</v>
      </c>
      <c r="T185" t="s">
        <v>44</v>
      </c>
      <c r="U185" t="s">
        <v>14</v>
      </c>
      <c r="W185" s="339" t="str">
        <f>IF(AND(U185="no",V185&gt;'SDG13'!$A$7,V185&lt;'SDG13'!$B$18),'SDG13'!$B$18-V185,"")</f>
        <v/>
      </c>
      <c r="X185" t="s">
        <v>44</v>
      </c>
      <c r="Y185" t="s">
        <v>44</v>
      </c>
      <c r="Z185" t="s">
        <v>44</v>
      </c>
      <c r="AA185" t="s">
        <v>44</v>
      </c>
      <c r="AB185" t="s">
        <v>1463</v>
      </c>
      <c r="AC185" t="s">
        <v>17</v>
      </c>
      <c r="AD185" t="s">
        <v>44</v>
      </c>
      <c r="AE185" t="s">
        <v>44</v>
      </c>
      <c r="AF185" t="s">
        <v>14</v>
      </c>
      <c r="AG185" t="s">
        <v>44</v>
      </c>
      <c r="AH185" s="339" t="str">
        <f t="shared" si="2"/>
        <v>NA</v>
      </c>
      <c r="AI185" t="s">
        <v>44</v>
      </c>
      <c r="AJ185" t="s">
        <v>14</v>
      </c>
      <c r="AK185" t="s">
        <v>15931</v>
      </c>
      <c r="AL185" t="s">
        <v>15945</v>
      </c>
      <c r="AM185" t="s">
        <v>1492</v>
      </c>
      <c r="AN185" t="s">
        <v>44</v>
      </c>
      <c r="AO185">
        <v>0</v>
      </c>
      <c r="AP185">
        <v>1</v>
      </c>
      <c r="AQ185">
        <v>0</v>
      </c>
      <c r="AR185" t="s">
        <v>44</v>
      </c>
      <c r="AS185" t="s">
        <v>14</v>
      </c>
      <c r="AT185" t="s">
        <v>13378</v>
      </c>
      <c r="AU185" t="s">
        <v>44</v>
      </c>
      <c r="AV185" t="s">
        <v>44</v>
      </c>
      <c r="AW185" s="524" t="s">
        <v>16840</v>
      </c>
      <c r="AX185" s="524" t="s">
        <v>16841</v>
      </c>
      <c r="AY185" s="524" t="s">
        <v>16842</v>
      </c>
    </row>
    <row r="186" spans="1:51" x14ac:dyDescent="0.25">
      <c r="A186">
        <v>185</v>
      </c>
      <c r="B186" t="s">
        <v>19697</v>
      </c>
      <c r="C186" t="s">
        <v>16739</v>
      </c>
      <c r="D186" t="s">
        <v>15888</v>
      </c>
      <c r="E186" t="s">
        <v>735</v>
      </c>
      <c r="F186" t="s">
        <v>2704</v>
      </c>
      <c r="G186" t="s">
        <v>19697</v>
      </c>
      <c r="H186" t="s">
        <v>15929</v>
      </c>
      <c r="I186" t="s">
        <v>1462</v>
      </c>
      <c r="J186" t="s">
        <v>44</v>
      </c>
      <c r="K186" t="s">
        <v>15850</v>
      </c>
      <c r="L186" t="s">
        <v>19697</v>
      </c>
      <c r="M186" t="s">
        <v>19697</v>
      </c>
      <c r="N186">
        <v>4.3</v>
      </c>
      <c r="O186" t="s">
        <v>14</v>
      </c>
      <c r="P186" t="s">
        <v>16843</v>
      </c>
      <c r="Q186" t="s">
        <v>19697</v>
      </c>
      <c r="R186" t="s">
        <v>19697</v>
      </c>
      <c r="S186" t="s">
        <v>14</v>
      </c>
      <c r="T186" t="s">
        <v>44</v>
      </c>
      <c r="U186" t="s">
        <v>14</v>
      </c>
      <c r="W186" s="339" t="str">
        <f>IF(AND(U186="no",V186&gt;'SDG13'!$A$7,V186&lt;'SDG13'!$B$18),'SDG13'!$B$18-V186,"")</f>
        <v/>
      </c>
      <c r="X186" t="s">
        <v>44</v>
      </c>
      <c r="Y186" t="s">
        <v>44</v>
      </c>
      <c r="Z186" t="s">
        <v>44</v>
      </c>
      <c r="AA186" t="s">
        <v>44</v>
      </c>
      <c r="AB186" t="s">
        <v>1463</v>
      </c>
      <c r="AC186" t="s">
        <v>17</v>
      </c>
      <c r="AD186" t="s">
        <v>44</v>
      </c>
      <c r="AE186" t="s">
        <v>44</v>
      </c>
      <c r="AF186" t="s">
        <v>14</v>
      </c>
      <c r="AG186" t="s">
        <v>44</v>
      </c>
      <c r="AH186" s="339" t="str">
        <f t="shared" si="2"/>
        <v>NA</v>
      </c>
      <c r="AI186" t="s">
        <v>44</v>
      </c>
      <c r="AJ186" t="s">
        <v>14</v>
      </c>
      <c r="AK186" t="s">
        <v>16844</v>
      </c>
      <c r="AL186" t="s">
        <v>16845</v>
      </c>
      <c r="AM186" t="s">
        <v>1492</v>
      </c>
      <c r="AN186" t="s">
        <v>44</v>
      </c>
      <c r="AO186">
        <v>0</v>
      </c>
      <c r="AP186">
        <v>1</v>
      </c>
      <c r="AQ186">
        <v>0</v>
      </c>
      <c r="AR186" t="s">
        <v>44</v>
      </c>
      <c r="AS186" t="s">
        <v>14</v>
      </c>
      <c r="AT186" t="s">
        <v>13378</v>
      </c>
      <c r="AU186" t="s">
        <v>44</v>
      </c>
      <c r="AV186" t="s">
        <v>44</v>
      </c>
      <c r="AW186" s="524" t="s">
        <v>16846</v>
      </c>
      <c r="AX186" s="524" t="s">
        <v>16847</v>
      </c>
      <c r="AY186" s="524" t="s">
        <v>16848</v>
      </c>
    </row>
    <row r="187" spans="1:51" x14ac:dyDescent="0.25">
      <c r="A187">
        <v>186</v>
      </c>
      <c r="B187" t="s">
        <v>19697</v>
      </c>
      <c r="C187" t="s">
        <v>13761</v>
      </c>
      <c r="D187" t="s">
        <v>15888</v>
      </c>
      <c r="E187" t="s">
        <v>16538</v>
      </c>
      <c r="F187" t="s">
        <v>6373</v>
      </c>
      <c r="G187" t="s">
        <v>19697</v>
      </c>
      <c r="H187" t="s">
        <v>15889</v>
      </c>
      <c r="I187" t="s">
        <v>1462</v>
      </c>
      <c r="J187" t="s">
        <v>44</v>
      </c>
      <c r="K187" t="s">
        <v>733</v>
      </c>
      <c r="L187" t="s">
        <v>19697</v>
      </c>
      <c r="M187" t="s">
        <v>19697</v>
      </c>
      <c r="N187">
        <v>3</v>
      </c>
      <c r="O187" t="s">
        <v>14</v>
      </c>
      <c r="P187" t="s">
        <v>16849</v>
      </c>
      <c r="Q187" t="s">
        <v>19697</v>
      </c>
      <c r="R187" t="s">
        <v>19697</v>
      </c>
      <c r="S187" t="s">
        <v>14</v>
      </c>
      <c r="T187" t="s">
        <v>44</v>
      </c>
      <c r="U187" t="s">
        <v>14</v>
      </c>
      <c r="W187" s="339" t="str">
        <f>IF(AND(U187="no",V187&gt;'SDG13'!$A$7,V187&lt;'SDG13'!$B$18),'SDG13'!$B$18-V187,"")</f>
        <v/>
      </c>
      <c r="X187" t="s">
        <v>44</v>
      </c>
      <c r="Y187" t="s">
        <v>44</v>
      </c>
      <c r="Z187" t="s">
        <v>44</v>
      </c>
      <c r="AA187" t="s">
        <v>44</v>
      </c>
      <c r="AB187" t="s">
        <v>1466</v>
      </c>
      <c r="AC187" t="s">
        <v>17</v>
      </c>
      <c r="AD187" t="s">
        <v>44</v>
      </c>
      <c r="AE187" t="s">
        <v>44</v>
      </c>
      <c r="AF187" t="s">
        <v>14</v>
      </c>
      <c r="AG187" t="s">
        <v>44</v>
      </c>
      <c r="AH187" s="339" t="str">
        <f t="shared" si="2"/>
        <v>NA</v>
      </c>
      <c r="AI187" t="s">
        <v>44</v>
      </c>
      <c r="AJ187" t="s">
        <v>14</v>
      </c>
      <c r="AK187" t="s">
        <v>15931</v>
      </c>
      <c r="AL187" t="s">
        <v>16850</v>
      </c>
      <c r="AM187" t="s">
        <v>1467</v>
      </c>
      <c r="AN187" t="s">
        <v>44</v>
      </c>
      <c r="AO187">
        <v>0</v>
      </c>
      <c r="AP187">
        <v>1</v>
      </c>
      <c r="AQ187">
        <v>1</v>
      </c>
      <c r="AR187" t="s">
        <v>44</v>
      </c>
      <c r="AS187" t="s">
        <v>14</v>
      </c>
      <c r="AT187" t="s">
        <v>13394</v>
      </c>
      <c r="AU187" t="s">
        <v>44</v>
      </c>
      <c r="AV187" t="s">
        <v>44</v>
      </c>
      <c r="AW187" s="524" t="s">
        <v>16851</v>
      </c>
      <c r="AX187" s="524" t="s">
        <v>16852</v>
      </c>
      <c r="AY187" s="524" t="s">
        <v>16853</v>
      </c>
    </row>
    <row r="188" spans="1:51" x14ac:dyDescent="0.25">
      <c r="A188">
        <v>187</v>
      </c>
      <c r="B188" t="s">
        <v>19697</v>
      </c>
      <c r="C188" t="s">
        <v>16674</v>
      </c>
      <c r="D188" t="s">
        <v>15888</v>
      </c>
      <c r="E188" t="s">
        <v>735</v>
      </c>
      <c r="F188" t="s">
        <v>4243</v>
      </c>
      <c r="G188" t="s">
        <v>19697</v>
      </c>
      <c r="H188" t="s">
        <v>15967</v>
      </c>
      <c r="I188" t="s">
        <v>1462</v>
      </c>
      <c r="J188" t="s">
        <v>44</v>
      </c>
      <c r="K188" t="s">
        <v>13239</v>
      </c>
      <c r="L188" t="s">
        <v>19697</v>
      </c>
      <c r="M188" t="s">
        <v>19697</v>
      </c>
      <c r="N188">
        <v>3.4</v>
      </c>
      <c r="O188" t="s">
        <v>14</v>
      </c>
      <c r="P188" t="s">
        <v>16854</v>
      </c>
      <c r="Q188" t="s">
        <v>19697</v>
      </c>
      <c r="R188" t="s">
        <v>19697</v>
      </c>
      <c r="S188" t="s">
        <v>14</v>
      </c>
      <c r="T188" t="s">
        <v>44</v>
      </c>
      <c r="U188" t="s">
        <v>17</v>
      </c>
      <c r="V188" t="s">
        <v>16855</v>
      </c>
      <c r="W188" s="339" t="str">
        <f>IF(AND(U188="no",V188&gt;'SDG13'!$A$7,V188&lt;'SDG13'!$B$18),'SDG13'!$B$18-V188,"")</f>
        <v/>
      </c>
      <c r="X188" t="s">
        <v>442</v>
      </c>
      <c r="Y188" t="s">
        <v>44</v>
      </c>
      <c r="Z188" t="s">
        <v>14</v>
      </c>
      <c r="AA188" t="s">
        <v>17</v>
      </c>
      <c r="AB188" t="s">
        <v>44</v>
      </c>
      <c r="AC188" t="s">
        <v>44</v>
      </c>
      <c r="AD188" t="s">
        <v>44</v>
      </c>
      <c r="AE188" t="s">
        <v>44</v>
      </c>
      <c r="AF188" t="s">
        <v>44</v>
      </c>
      <c r="AG188" t="s">
        <v>44</v>
      </c>
      <c r="AH188" s="339" t="str">
        <f t="shared" si="2"/>
        <v/>
      </c>
      <c r="AI188" t="s">
        <v>44</v>
      </c>
      <c r="AJ188" t="s">
        <v>44</v>
      </c>
      <c r="AK188" t="s">
        <v>44</v>
      </c>
      <c r="AL188" t="s">
        <v>44</v>
      </c>
      <c r="AM188" t="s">
        <v>16080</v>
      </c>
      <c r="AN188" t="s">
        <v>44</v>
      </c>
      <c r="AO188">
        <v>2</v>
      </c>
      <c r="AP188">
        <v>0</v>
      </c>
      <c r="AQ188">
        <v>1</v>
      </c>
      <c r="AR188" t="s">
        <v>44</v>
      </c>
      <c r="AS188" t="s">
        <v>44</v>
      </c>
      <c r="AT188" t="s">
        <v>44</v>
      </c>
      <c r="AU188" t="s">
        <v>44</v>
      </c>
      <c r="AV188" t="s">
        <v>44</v>
      </c>
      <c r="AW188" t="s">
        <v>44</v>
      </c>
      <c r="AX188" s="524" t="s">
        <v>16856</v>
      </c>
      <c r="AY188" s="524" t="s">
        <v>16857</v>
      </c>
    </row>
    <row r="189" spans="1:51" x14ac:dyDescent="0.25">
      <c r="A189">
        <v>188</v>
      </c>
      <c r="B189" t="s">
        <v>19697</v>
      </c>
      <c r="C189" t="s">
        <v>16858</v>
      </c>
      <c r="D189" t="s">
        <v>15888</v>
      </c>
      <c r="E189" t="s">
        <v>16507</v>
      </c>
      <c r="F189" t="s">
        <v>10953</v>
      </c>
      <c r="G189" t="s">
        <v>19697</v>
      </c>
      <c r="H189" t="s">
        <v>15929</v>
      </c>
      <c r="I189" t="s">
        <v>1462</v>
      </c>
      <c r="J189" t="s">
        <v>44</v>
      </c>
      <c r="K189" t="s">
        <v>371</v>
      </c>
      <c r="L189" t="s">
        <v>19697</v>
      </c>
      <c r="M189" t="s">
        <v>19697</v>
      </c>
      <c r="N189">
        <v>4.8</v>
      </c>
      <c r="O189" t="s">
        <v>14</v>
      </c>
      <c r="P189" t="s">
        <v>16859</v>
      </c>
      <c r="Q189" t="s">
        <v>19697</v>
      </c>
      <c r="R189" t="s">
        <v>19697</v>
      </c>
      <c r="S189" t="s">
        <v>14</v>
      </c>
      <c r="T189" t="s">
        <v>44</v>
      </c>
      <c r="U189" t="s">
        <v>17</v>
      </c>
      <c r="V189" t="s">
        <v>16860</v>
      </c>
      <c r="W189" s="339" t="str">
        <f>IF(AND(U189="no",V189&gt;'SDG13'!$A$7,V189&lt;'SDG13'!$B$18),'SDG13'!$B$18-V189,"")</f>
        <v/>
      </c>
      <c r="X189" t="s">
        <v>16000</v>
      </c>
      <c r="Y189" t="s">
        <v>44</v>
      </c>
      <c r="Z189" t="s">
        <v>44</v>
      </c>
      <c r="AA189" t="s">
        <v>44</v>
      </c>
      <c r="AB189" t="s">
        <v>44</v>
      </c>
      <c r="AC189" t="s">
        <v>44</v>
      </c>
      <c r="AD189" t="s">
        <v>44</v>
      </c>
      <c r="AE189" t="s">
        <v>44</v>
      </c>
      <c r="AF189" t="s">
        <v>44</v>
      </c>
      <c r="AG189" t="s">
        <v>44</v>
      </c>
      <c r="AH189" s="339" t="str">
        <f t="shared" si="2"/>
        <v/>
      </c>
      <c r="AI189" t="s">
        <v>44</v>
      </c>
      <c r="AJ189" t="s">
        <v>44</v>
      </c>
      <c r="AK189" t="s">
        <v>44</v>
      </c>
      <c r="AL189" t="s">
        <v>44</v>
      </c>
      <c r="AM189" t="s">
        <v>16080</v>
      </c>
      <c r="AN189" t="s">
        <v>44</v>
      </c>
      <c r="AO189">
        <v>1</v>
      </c>
      <c r="AP189">
        <v>0</v>
      </c>
      <c r="AQ189">
        <v>1</v>
      </c>
      <c r="AR189" t="s">
        <v>44</v>
      </c>
      <c r="AS189" t="s">
        <v>44</v>
      </c>
      <c r="AT189" t="s">
        <v>44</v>
      </c>
      <c r="AU189" t="s">
        <v>44</v>
      </c>
      <c r="AV189" t="s">
        <v>44</v>
      </c>
      <c r="AW189" t="s">
        <v>44</v>
      </c>
      <c r="AX189" s="524" t="s">
        <v>16861</v>
      </c>
      <c r="AY189" s="524" t="s">
        <v>16862</v>
      </c>
    </row>
    <row r="190" spans="1:51" x14ac:dyDescent="0.25">
      <c r="A190">
        <v>189</v>
      </c>
      <c r="B190" t="s">
        <v>19697</v>
      </c>
      <c r="C190" t="s">
        <v>16863</v>
      </c>
      <c r="D190" t="s">
        <v>15864</v>
      </c>
      <c r="E190" t="s">
        <v>717</v>
      </c>
      <c r="F190" t="s">
        <v>7662</v>
      </c>
      <c r="G190" t="s">
        <v>19697</v>
      </c>
      <c r="H190" t="s">
        <v>15870</v>
      </c>
      <c r="I190" t="s">
        <v>1462</v>
      </c>
      <c r="J190" t="s">
        <v>44</v>
      </c>
      <c r="K190" t="s">
        <v>369</v>
      </c>
      <c r="L190" t="s">
        <v>19697</v>
      </c>
      <c r="M190" t="s">
        <v>19697</v>
      </c>
      <c r="N190">
        <v>1.2</v>
      </c>
      <c r="O190" t="s">
        <v>14</v>
      </c>
      <c r="P190" t="s">
        <v>16864</v>
      </c>
      <c r="Q190" t="s">
        <v>19697</v>
      </c>
      <c r="R190" t="s">
        <v>19697</v>
      </c>
      <c r="S190" t="s">
        <v>14</v>
      </c>
      <c r="T190" t="s">
        <v>44</v>
      </c>
      <c r="U190" t="s">
        <v>17</v>
      </c>
      <c r="V190" t="s">
        <v>16440</v>
      </c>
      <c r="W190" s="339" t="str">
        <f>IF(AND(U190="no",V190&gt;'SDG13'!$A$7,V190&lt;'SDG13'!$B$18),'SDG13'!$B$18-V190,"")</f>
        <v/>
      </c>
      <c r="X190" t="s">
        <v>13399</v>
      </c>
      <c r="Y190" t="s">
        <v>44</v>
      </c>
      <c r="Z190" t="s">
        <v>44</v>
      </c>
      <c r="AA190" t="s">
        <v>44</v>
      </c>
      <c r="AB190" t="s">
        <v>44</v>
      </c>
      <c r="AC190" t="s">
        <v>44</v>
      </c>
      <c r="AD190" t="s">
        <v>44</v>
      </c>
      <c r="AE190" t="s">
        <v>44</v>
      </c>
      <c r="AF190" t="s">
        <v>44</v>
      </c>
      <c r="AG190" t="s">
        <v>44</v>
      </c>
      <c r="AH190" s="339" t="str">
        <f t="shared" si="2"/>
        <v/>
      </c>
      <c r="AI190" t="s">
        <v>44</v>
      </c>
      <c r="AJ190" t="s">
        <v>44</v>
      </c>
      <c r="AK190" t="s">
        <v>44</v>
      </c>
      <c r="AL190" t="s">
        <v>44</v>
      </c>
      <c r="AM190" t="s">
        <v>13444</v>
      </c>
      <c r="AN190" t="s">
        <v>44</v>
      </c>
      <c r="AO190">
        <v>1</v>
      </c>
      <c r="AP190">
        <v>0</v>
      </c>
      <c r="AQ190">
        <v>0</v>
      </c>
      <c r="AR190" t="s">
        <v>44</v>
      </c>
      <c r="AS190" t="s">
        <v>44</v>
      </c>
      <c r="AT190" t="s">
        <v>44</v>
      </c>
      <c r="AU190" t="s">
        <v>44</v>
      </c>
      <c r="AV190" t="s">
        <v>44</v>
      </c>
      <c r="AW190" t="s">
        <v>44</v>
      </c>
      <c r="AX190" s="524" t="s">
        <v>16865</v>
      </c>
      <c r="AY190" s="524" t="s">
        <v>16866</v>
      </c>
    </row>
    <row r="191" spans="1:51" x14ac:dyDescent="0.25">
      <c r="A191">
        <v>190</v>
      </c>
      <c r="B191" t="s">
        <v>19697</v>
      </c>
      <c r="C191" t="s">
        <v>15910</v>
      </c>
      <c r="D191" t="s">
        <v>15864</v>
      </c>
      <c r="E191" t="s">
        <v>717</v>
      </c>
      <c r="F191" t="s">
        <v>1348</v>
      </c>
      <c r="G191" t="s">
        <v>19697</v>
      </c>
      <c r="H191" t="s">
        <v>15870</v>
      </c>
      <c r="I191" t="s">
        <v>1462</v>
      </c>
      <c r="J191" t="s">
        <v>44</v>
      </c>
      <c r="K191" t="s">
        <v>733</v>
      </c>
      <c r="L191" t="s">
        <v>19697</v>
      </c>
      <c r="M191" t="s">
        <v>19697</v>
      </c>
      <c r="N191">
        <v>4.9000000000000004</v>
      </c>
      <c r="O191" t="s">
        <v>14</v>
      </c>
      <c r="P191" t="s">
        <v>16867</v>
      </c>
      <c r="Q191" t="s">
        <v>19697</v>
      </c>
      <c r="R191" t="s">
        <v>19697</v>
      </c>
      <c r="S191" t="s">
        <v>14</v>
      </c>
      <c r="T191" t="s">
        <v>44</v>
      </c>
      <c r="U191" t="s">
        <v>17</v>
      </c>
      <c r="V191" s="539">
        <v>45297</v>
      </c>
      <c r="W191" s="339">
        <f>IF(AND(U191="no",V191&gt;'SDG13'!$A$7,V191&lt;'SDG13'!$B$18),'SDG13'!$B$18-V191,"")</f>
        <v>67</v>
      </c>
      <c r="X191" t="s">
        <v>442</v>
      </c>
      <c r="Y191" t="s">
        <v>44</v>
      </c>
      <c r="Z191" t="s">
        <v>14</v>
      </c>
      <c r="AA191" t="s">
        <v>17</v>
      </c>
      <c r="AB191" t="s">
        <v>44</v>
      </c>
      <c r="AC191" t="s">
        <v>44</v>
      </c>
      <c r="AD191" t="s">
        <v>44</v>
      </c>
      <c r="AE191" t="s">
        <v>44</v>
      </c>
      <c r="AF191" t="s">
        <v>44</v>
      </c>
      <c r="AG191" t="s">
        <v>44</v>
      </c>
      <c r="AH191" s="339" t="str">
        <f t="shared" si="2"/>
        <v/>
      </c>
      <c r="AI191" t="s">
        <v>44</v>
      </c>
      <c r="AJ191" t="s">
        <v>44</v>
      </c>
      <c r="AK191" t="s">
        <v>44</v>
      </c>
      <c r="AL191" t="s">
        <v>44</v>
      </c>
      <c r="AM191" t="s">
        <v>13444</v>
      </c>
      <c r="AN191" t="s">
        <v>44</v>
      </c>
      <c r="AO191">
        <v>1</v>
      </c>
      <c r="AP191">
        <v>0</v>
      </c>
      <c r="AQ191">
        <v>0</v>
      </c>
      <c r="AR191" t="s">
        <v>44</v>
      </c>
      <c r="AS191" t="s">
        <v>44</v>
      </c>
      <c r="AT191" t="s">
        <v>44</v>
      </c>
      <c r="AU191" t="s">
        <v>44</v>
      </c>
      <c r="AV191" t="s">
        <v>44</v>
      </c>
      <c r="AW191" t="s">
        <v>44</v>
      </c>
      <c r="AX191" s="524" t="s">
        <v>16868</v>
      </c>
      <c r="AY191" s="524" t="s">
        <v>16869</v>
      </c>
    </row>
    <row r="192" spans="1:51" x14ac:dyDescent="0.25">
      <c r="A192">
        <v>191</v>
      </c>
      <c r="B192" t="s">
        <v>19697</v>
      </c>
      <c r="C192" t="s">
        <v>15910</v>
      </c>
      <c r="D192" t="s">
        <v>15864</v>
      </c>
      <c r="E192" t="s">
        <v>717</v>
      </c>
      <c r="F192" t="s">
        <v>9199</v>
      </c>
      <c r="G192" t="s">
        <v>19697</v>
      </c>
      <c r="H192" t="s">
        <v>15901</v>
      </c>
      <c r="I192" t="s">
        <v>1462</v>
      </c>
      <c r="J192" t="s">
        <v>44</v>
      </c>
      <c r="K192" t="s">
        <v>733</v>
      </c>
      <c r="L192" t="s">
        <v>19697</v>
      </c>
      <c r="M192" t="s">
        <v>19697</v>
      </c>
      <c r="N192">
        <v>5</v>
      </c>
      <c r="O192" t="s">
        <v>14</v>
      </c>
      <c r="P192" t="s">
        <v>16870</v>
      </c>
      <c r="Q192" t="s">
        <v>19697</v>
      </c>
      <c r="R192" t="s">
        <v>19697</v>
      </c>
      <c r="S192" t="s">
        <v>14</v>
      </c>
      <c r="T192" t="s">
        <v>44</v>
      </c>
      <c r="U192" t="s">
        <v>17</v>
      </c>
      <c r="V192" s="539">
        <v>45299</v>
      </c>
      <c r="W192" s="339">
        <f>IF(AND(U192="no",V192&gt;'SDG13'!$A$7,V192&lt;'SDG13'!$B$18),'SDG13'!$B$18-V192,"")</f>
        <v>65</v>
      </c>
      <c r="X192" t="s">
        <v>442</v>
      </c>
      <c r="Y192" t="s">
        <v>16871</v>
      </c>
      <c r="Z192" t="s">
        <v>14</v>
      </c>
      <c r="AA192" t="s">
        <v>14</v>
      </c>
      <c r="AB192" t="s">
        <v>44</v>
      </c>
      <c r="AC192" t="s">
        <v>44</v>
      </c>
      <c r="AD192" t="s">
        <v>44</v>
      </c>
      <c r="AE192" t="s">
        <v>44</v>
      </c>
      <c r="AF192" t="s">
        <v>44</v>
      </c>
      <c r="AG192" t="s">
        <v>44</v>
      </c>
      <c r="AH192" s="339" t="str">
        <f t="shared" si="2"/>
        <v/>
      </c>
      <c r="AI192" t="s">
        <v>44</v>
      </c>
      <c r="AJ192" t="s">
        <v>44</v>
      </c>
      <c r="AK192" t="s">
        <v>44</v>
      </c>
      <c r="AL192" t="s">
        <v>44</v>
      </c>
      <c r="AM192" t="s">
        <v>13444</v>
      </c>
      <c r="AN192" t="s">
        <v>44</v>
      </c>
      <c r="AO192">
        <v>1</v>
      </c>
      <c r="AP192">
        <v>0</v>
      </c>
      <c r="AQ192">
        <v>0</v>
      </c>
      <c r="AR192" t="s">
        <v>44</v>
      </c>
      <c r="AS192" t="s">
        <v>44</v>
      </c>
      <c r="AT192" t="s">
        <v>44</v>
      </c>
      <c r="AU192" t="s">
        <v>44</v>
      </c>
      <c r="AV192" t="s">
        <v>44</v>
      </c>
      <c r="AW192" t="s">
        <v>44</v>
      </c>
      <c r="AX192" s="524" t="s">
        <v>16872</v>
      </c>
      <c r="AY192" s="524" t="s">
        <v>16873</v>
      </c>
    </row>
    <row r="193" spans="1:51" x14ac:dyDescent="0.25">
      <c r="A193">
        <v>192</v>
      </c>
      <c r="B193" t="s">
        <v>19697</v>
      </c>
      <c r="C193" t="s">
        <v>15299</v>
      </c>
      <c r="D193" t="s">
        <v>15864</v>
      </c>
      <c r="E193" t="s">
        <v>717</v>
      </c>
      <c r="F193" t="s">
        <v>7483</v>
      </c>
      <c r="G193" t="s">
        <v>19697</v>
      </c>
      <c r="H193" t="s">
        <v>15901</v>
      </c>
      <c r="I193" t="s">
        <v>1462</v>
      </c>
      <c r="J193" t="s">
        <v>44</v>
      </c>
      <c r="K193" t="s">
        <v>371</v>
      </c>
      <c r="L193" t="s">
        <v>19697</v>
      </c>
      <c r="M193" t="s">
        <v>19697</v>
      </c>
      <c r="N193">
        <v>4.9000000000000004</v>
      </c>
      <c r="O193" t="s">
        <v>14</v>
      </c>
      <c r="P193" t="s">
        <v>16874</v>
      </c>
      <c r="Q193" t="s">
        <v>19697</v>
      </c>
      <c r="R193" t="s">
        <v>19697</v>
      </c>
      <c r="S193" t="s">
        <v>14</v>
      </c>
      <c r="T193" t="s">
        <v>44</v>
      </c>
      <c r="U193" t="s">
        <v>17</v>
      </c>
      <c r="V193" s="539">
        <v>44927</v>
      </c>
      <c r="W193" s="339" t="str">
        <f>IF(AND(U193="no",V193&gt;'SDG13'!$A$7,V193&lt;'SDG13'!$B$18),'SDG13'!$B$18-V193,"")</f>
        <v/>
      </c>
      <c r="X193" t="s">
        <v>442</v>
      </c>
      <c r="Y193" t="s">
        <v>44</v>
      </c>
      <c r="Z193" t="s">
        <v>17</v>
      </c>
      <c r="AA193" t="s">
        <v>44</v>
      </c>
      <c r="AB193" t="s">
        <v>44</v>
      </c>
      <c r="AC193" t="s">
        <v>44</v>
      </c>
      <c r="AD193" t="s">
        <v>44</v>
      </c>
      <c r="AE193" t="s">
        <v>44</v>
      </c>
      <c r="AF193" t="s">
        <v>44</v>
      </c>
      <c r="AG193" t="s">
        <v>44</v>
      </c>
      <c r="AH193" s="339" t="str">
        <f t="shared" si="2"/>
        <v/>
      </c>
      <c r="AI193" t="s">
        <v>44</v>
      </c>
      <c r="AJ193" t="s">
        <v>44</v>
      </c>
      <c r="AK193" t="s">
        <v>44</v>
      </c>
      <c r="AL193" t="s">
        <v>44</v>
      </c>
      <c r="AM193" t="s">
        <v>15907</v>
      </c>
      <c r="AN193" t="s">
        <v>44</v>
      </c>
      <c r="AO193">
        <v>1</v>
      </c>
      <c r="AP193">
        <v>0</v>
      </c>
      <c r="AQ193">
        <v>0</v>
      </c>
      <c r="AR193" t="s">
        <v>44</v>
      </c>
      <c r="AS193" t="s">
        <v>44</v>
      </c>
      <c r="AT193" t="s">
        <v>44</v>
      </c>
      <c r="AU193" t="s">
        <v>44</v>
      </c>
      <c r="AV193" t="s">
        <v>44</v>
      </c>
      <c r="AW193" t="s">
        <v>44</v>
      </c>
      <c r="AX193" s="524" t="s">
        <v>16875</v>
      </c>
      <c r="AY193" s="524" t="s">
        <v>16876</v>
      </c>
    </row>
    <row r="194" spans="1:51" x14ac:dyDescent="0.25">
      <c r="A194">
        <v>193</v>
      </c>
      <c r="B194" t="s">
        <v>19697</v>
      </c>
      <c r="C194" t="s">
        <v>16123</v>
      </c>
      <c r="D194" t="s">
        <v>16877</v>
      </c>
      <c r="E194" t="s">
        <v>717</v>
      </c>
      <c r="F194" t="s">
        <v>3164</v>
      </c>
      <c r="G194" t="s">
        <v>19697</v>
      </c>
      <c r="H194" t="s">
        <v>15870</v>
      </c>
      <c r="I194" t="s">
        <v>1462</v>
      </c>
      <c r="J194" t="s">
        <v>44</v>
      </c>
      <c r="K194" t="s">
        <v>15850</v>
      </c>
      <c r="L194" t="s">
        <v>19697</v>
      </c>
      <c r="M194" t="s">
        <v>19697</v>
      </c>
      <c r="N194">
        <v>4.7</v>
      </c>
      <c r="O194" t="s">
        <v>14</v>
      </c>
      <c r="P194" t="s">
        <v>13388</v>
      </c>
      <c r="Q194" t="s">
        <v>19697</v>
      </c>
      <c r="R194" t="s">
        <v>19697</v>
      </c>
      <c r="S194" t="s">
        <v>14</v>
      </c>
      <c r="T194" t="s">
        <v>44</v>
      </c>
      <c r="U194" t="s">
        <v>17</v>
      </c>
      <c r="V194" t="s">
        <v>16878</v>
      </c>
      <c r="W194" s="339" t="str">
        <f>IF(AND(U194="no",V194&gt;'SDG13'!$A$7,V194&lt;'SDG13'!$B$18),'SDG13'!$B$18-V194,"")</f>
        <v/>
      </c>
      <c r="X194" t="s">
        <v>442</v>
      </c>
      <c r="Y194" t="s">
        <v>44</v>
      </c>
      <c r="Z194" t="s">
        <v>14</v>
      </c>
      <c r="AA194" t="s">
        <v>14</v>
      </c>
      <c r="AB194" t="s">
        <v>44</v>
      </c>
      <c r="AC194" t="s">
        <v>44</v>
      </c>
      <c r="AD194" t="s">
        <v>44</v>
      </c>
      <c r="AE194" t="s">
        <v>44</v>
      </c>
      <c r="AF194" t="s">
        <v>44</v>
      </c>
      <c r="AG194" t="s">
        <v>44</v>
      </c>
      <c r="AH194" s="339" t="str">
        <f t="shared" ref="AH194:AH257" si="3">IF(U194="yes",AG194,"")</f>
        <v/>
      </c>
      <c r="AI194" t="s">
        <v>44</v>
      </c>
      <c r="AJ194" t="s">
        <v>44</v>
      </c>
      <c r="AK194" t="s">
        <v>44</v>
      </c>
      <c r="AL194" t="s">
        <v>44</v>
      </c>
      <c r="AM194" t="s">
        <v>16203</v>
      </c>
      <c r="AN194" t="s">
        <v>44</v>
      </c>
      <c r="AO194">
        <v>1</v>
      </c>
      <c r="AP194">
        <v>0</v>
      </c>
      <c r="AQ194">
        <v>1</v>
      </c>
      <c r="AR194" t="s">
        <v>44</v>
      </c>
      <c r="AS194" t="s">
        <v>44</v>
      </c>
      <c r="AT194" t="s">
        <v>44</v>
      </c>
      <c r="AU194" t="s">
        <v>44</v>
      </c>
      <c r="AV194" t="s">
        <v>44</v>
      </c>
      <c r="AW194" t="s">
        <v>44</v>
      </c>
      <c r="AX194" s="524" t="s">
        <v>16879</v>
      </c>
      <c r="AY194" s="524" t="s">
        <v>16880</v>
      </c>
    </row>
    <row r="195" spans="1:51" x14ac:dyDescent="0.25">
      <c r="A195">
        <v>194</v>
      </c>
      <c r="B195" t="s">
        <v>19697</v>
      </c>
      <c r="C195" t="s">
        <v>16881</v>
      </c>
      <c r="D195" t="s">
        <v>16877</v>
      </c>
      <c r="E195" t="s">
        <v>16538</v>
      </c>
      <c r="F195" t="s">
        <v>10752</v>
      </c>
      <c r="G195" t="s">
        <v>19697</v>
      </c>
      <c r="H195" t="s">
        <v>15901</v>
      </c>
      <c r="I195" t="s">
        <v>1462</v>
      </c>
      <c r="J195" t="s">
        <v>44</v>
      </c>
      <c r="K195" t="s">
        <v>371</v>
      </c>
      <c r="L195" t="s">
        <v>19697</v>
      </c>
      <c r="M195" t="s">
        <v>19697</v>
      </c>
      <c r="N195">
        <v>5</v>
      </c>
      <c r="O195" t="s">
        <v>14</v>
      </c>
      <c r="P195" t="s">
        <v>16882</v>
      </c>
      <c r="Q195" t="s">
        <v>19697</v>
      </c>
      <c r="R195" t="s">
        <v>19697</v>
      </c>
      <c r="S195" t="s">
        <v>14</v>
      </c>
      <c r="T195" t="s">
        <v>44</v>
      </c>
      <c r="U195" t="s">
        <v>17</v>
      </c>
      <c r="V195" t="s">
        <v>16883</v>
      </c>
      <c r="W195" s="339" t="str">
        <f>IF(AND(U195="no",V195&gt;'SDG13'!$A$7,V195&lt;'SDG13'!$B$18),'SDG13'!$B$18-V195,"")</f>
        <v/>
      </c>
      <c r="X195" t="s">
        <v>442</v>
      </c>
      <c r="Y195" t="s">
        <v>44</v>
      </c>
      <c r="Z195" t="s">
        <v>14</v>
      </c>
      <c r="AA195" t="s">
        <v>14</v>
      </c>
      <c r="AB195" t="s">
        <v>44</v>
      </c>
      <c r="AC195" t="s">
        <v>44</v>
      </c>
      <c r="AD195" t="s">
        <v>44</v>
      </c>
      <c r="AE195" t="s">
        <v>44</v>
      </c>
      <c r="AF195" t="s">
        <v>44</v>
      </c>
      <c r="AG195" t="s">
        <v>44</v>
      </c>
      <c r="AH195" s="339" t="str">
        <f t="shared" si="3"/>
        <v/>
      </c>
      <c r="AI195" t="s">
        <v>44</v>
      </c>
      <c r="AJ195" t="s">
        <v>44</v>
      </c>
      <c r="AK195" t="s">
        <v>44</v>
      </c>
      <c r="AL195" t="s">
        <v>44</v>
      </c>
      <c r="AM195" t="s">
        <v>16203</v>
      </c>
      <c r="AN195" t="s">
        <v>44</v>
      </c>
      <c r="AO195">
        <v>1</v>
      </c>
      <c r="AP195">
        <v>0</v>
      </c>
      <c r="AQ195">
        <v>1</v>
      </c>
      <c r="AR195" t="s">
        <v>44</v>
      </c>
      <c r="AS195" t="s">
        <v>44</v>
      </c>
      <c r="AT195" t="s">
        <v>44</v>
      </c>
      <c r="AU195" t="s">
        <v>44</v>
      </c>
      <c r="AV195" t="s">
        <v>44</v>
      </c>
      <c r="AW195" t="s">
        <v>44</v>
      </c>
      <c r="AX195" s="524" t="s">
        <v>16884</v>
      </c>
      <c r="AY195" s="524" t="s">
        <v>16885</v>
      </c>
    </row>
    <row r="196" spans="1:51" x14ac:dyDescent="0.25">
      <c r="A196">
        <v>195</v>
      </c>
      <c r="B196" t="s">
        <v>19697</v>
      </c>
      <c r="C196" t="s">
        <v>16886</v>
      </c>
      <c r="D196" t="s">
        <v>16877</v>
      </c>
      <c r="E196" t="s">
        <v>735</v>
      </c>
      <c r="F196" t="s">
        <v>4348</v>
      </c>
      <c r="G196" t="s">
        <v>19697</v>
      </c>
      <c r="H196" t="s">
        <v>15901</v>
      </c>
      <c r="I196" t="s">
        <v>1462</v>
      </c>
      <c r="J196" t="s">
        <v>44</v>
      </c>
      <c r="K196" t="s">
        <v>733</v>
      </c>
      <c r="L196" t="s">
        <v>19697</v>
      </c>
      <c r="M196" t="s">
        <v>19697</v>
      </c>
      <c r="N196">
        <v>2.2999999999999998</v>
      </c>
      <c r="O196" t="s">
        <v>14</v>
      </c>
      <c r="P196" t="s">
        <v>16887</v>
      </c>
      <c r="Q196" t="s">
        <v>19697</v>
      </c>
      <c r="R196" t="s">
        <v>19697</v>
      </c>
      <c r="S196" t="s">
        <v>14</v>
      </c>
      <c r="T196" t="s">
        <v>44</v>
      </c>
      <c r="U196" t="s">
        <v>14</v>
      </c>
      <c r="W196" s="339" t="str">
        <f>IF(AND(U196="no",V196&gt;'SDG13'!$A$7,V196&lt;'SDG13'!$B$18),'SDG13'!$B$18-V196,"")</f>
        <v/>
      </c>
      <c r="X196" t="s">
        <v>44</v>
      </c>
      <c r="Y196" t="s">
        <v>44</v>
      </c>
      <c r="Z196" t="s">
        <v>44</v>
      </c>
      <c r="AA196" t="s">
        <v>44</v>
      </c>
      <c r="AB196" t="s">
        <v>15872</v>
      </c>
      <c r="AC196" t="s">
        <v>14</v>
      </c>
      <c r="AD196" t="s">
        <v>1487</v>
      </c>
      <c r="AE196" t="s">
        <v>44</v>
      </c>
      <c r="AF196" t="s">
        <v>14</v>
      </c>
      <c r="AG196" t="s">
        <v>44</v>
      </c>
      <c r="AH196" s="339" t="str">
        <f t="shared" si="3"/>
        <v>NA</v>
      </c>
      <c r="AI196" t="s">
        <v>44</v>
      </c>
      <c r="AJ196" t="s">
        <v>14</v>
      </c>
      <c r="AK196" t="s">
        <v>16888</v>
      </c>
      <c r="AL196" t="s">
        <v>16889</v>
      </c>
      <c r="AM196" t="s">
        <v>1492</v>
      </c>
      <c r="AN196" t="s">
        <v>44</v>
      </c>
      <c r="AO196">
        <v>0</v>
      </c>
      <c r="AP196">
        <v>1</v>
      </c>
      <c r="AQ196">
        <v>0</v>
      </c>
      <c r="AR196" t="s">
        <v>44</v>
      </c>
      <c r="AS196" t="s">
        <v>14</v>
      </c>
      <c r="AT196" t="s">
        <v>13382</v>
      </c>
      <c r="AU196" t="s">
        <v>44</v>
      </c>
      <c r="AV196" t="s">
        <v>44</v>
      </c>
      <c r="AW196" s="524" t="s">
        <v>16890</v>
      </c>
      <c r="AX196" s="524" t="s">
        <v>16891</v>
      </c>
      <c r="AY196" s="524" t="s">
        <v>16892</v>
      </c>
    </row>
    <row r="197" spans="1:51" x14ac:dyDescent="0.25">
      <c r="A197">
        <v>196</v>
      </c>
      <c r="B197" t="s">
        <v>19697</v>
      </c>
      <c r="C197" t="s">
        <v>16893</v>
      </c>
      <c r="D197" t="s">
        <v>16877</v>
      </c>
      <c r="E197" t="s">
        <v>735</v>
      </c>
      <c r="F197" t="s">
        <v>1084</v>
      </c>
      <c r="G197" t="s">
        <v>19697</v>
      </c>
      <c r="H197" t="s">
        <v>16004</v>
      </c>
      <c r="I197" t="s">
        <v>1462</v>
      </c>
      <c r="J197" t="s">
        <v>44</v>
      </c>
      <c r="K197" t="s">
        <v>15850</v>
      </c>
      <c r="L197" t="s">
        <v>19697</v>
      </c>
      <c r="M197" t="s">
        <v>19697</v>
      </c>
      <c r="N197">
        <v>1.0555540000000001</v>
      </c>
      <c r="O197" t="s">
        <v>14</v>
      </c>
      <c r="P197" t="s">
        <v>16894</v>
      </c>
      <c r="Q197" t="s">
        <v>19697</v>
      </c>
      <c r="R197" t="s">
        <v>19697</v>
      </c>
      <c r="S197" t="s">
        <v>14</v>
      </c>
      <c r="T197" t="s">
        <v>44</v>
      </c>
      <c r="U197" t="s">
        <v>14</v>
      </c>
      <c r="W197" s="339" t="str">
        <f>IF(AND(U197="no",V197&gt;'SDG13'!$A$7,V197&lt;'SDG13'!$B$18),'SDG13'!$B$18-V197,"")</f>
        <v/>
      </c>
      <c r="X197" t="s">
        <v>44</v>
      </c>
      <c r="Y197" t="s">
        <v>44</v>
      </c>
      <c r="Z197" t="s">
        <v>44</v>
      </c>
      <c r="AA197" t="s">
        <v>44</v>
      </c>
      <c r="AB197" t="s">
        <v>15872</v>
      </c>
      <c r="AC197" t="s">
        <v>14</v>
      </c>
      <c r="AD197" t="s">
        <v>1490</v>
      </c>
      <c r="AE197" t="s">
        <v>44</v>
      </c>
      <c r="AF197" t="s">
        <v>14</v>
      </c>
      <c r="AG197" t="s">
        <v>44</v>
      </c>
      <c r="AH197" s="339" t="str">
        <f t="shared" si="3"/>
        <v>NA</v>
      </c>
      <c r="AI197" t="s">
        <v>44</v>
      </c>
      <c r="AJ197" t="s">
        <v>14</v>
      </c>
      <c r="AK197" t="s">
        <v>16895</v>
      </c>
      <c r="AL197" t="s">
        <v>16896</v>
      </c>
      <c r="AM197" t="s">
        <v>1467</v>
      </c>
      <c r="AN197" t="s">
        <v>44</v>
      </c>
      <c r="AO197">
        <v>0</v>
      </c>
      <c r="AP197">
        <v>1</v>
      </c>
      <c r="AQ197">
        <v>1</v>
      </c>
      <c r="AR197" t="s">
        <v>44</v>
      </c>
      <c r="AS197" t="s">
        <v>14</v>
      </c>
      <c r="AT197" t="s">
        <v>13394</v>
      </c>
      <c r="AU197" t="s">
        <v>44</v>
      </c>
      <c r="AV197" t="s">
        <v>44</v>
      </c>
      <c r="AW197" s="524" t="s">
        <v>16897</v>
      </c>
      <c r="AX197" s="524" t="s">
        <v>16898</v>
      </c>
      <c r="AY197" s="524" t="s">
        <v>16899</v>
      </c>
    </row>
    <row r="198" spans="1:51" x14ac:dyDescent="0.25">
      <c r="A198">
        <v>197</v>
      </c>
      <c r="B198" t="s">
        <v>19697</v>
      </c>
      <c r="C198" t="s">
        <v>16900</v>
      </c>
      <c r="D198" t="s">
        <v>16877</v>
      </c>
      <c r="E198" t="s">
        <v>717</v>
      </c>
      <c r="F198" t="s">
        <v>10648</v>
      </c>
      <c r="G198" t="s">
        <v>19697</v>
      </c>
      <c r="H198" t="s">
        <v>16004</v>
      </c>
      <c r="I198" t="s">
        <v>1462</v>
      </c>
      <c r="J198" t="s">
        <v>44</v>
      </c>
      <c r="K198" t="s">
        <v>376</v>
      </c>
      <c r="L198" t="s">
        <v>19697</v>
      </c>
      <c r="M198" t="s">
        <v>19697</v>
      </c>
      <c r="N198">
        <v>3.3247610000000001</v>
      </c>
      <c r="O198" t="s">
        <v>14</v>
      </c>
      <c r="P198" t="s">
        <v>16901</v>
      </c>
      <c r="Q198" t="s">
        <v>19697</v>
      </c>
      <c r="R198" t="s">
        <v>19697</v>
      </c>
      <c r="S198" t="s">
        <v>14</v>
      </c>
      <c r="T198" t="s">
        <v>44</v>
      </c>
      <c r="U198" t="s">
        <v>14</v>
      </c>
      <c r="W198" s="339" t="str">
        <f>IF(AND(U198="no",V198&gt;'SDG13'!$A$7,V198&lt;'SDG13'!$B$18),'SDG13'!$B$18-V198,"")</f>
        <v/>
      </c>
      <c r="X198" t="s">
        <v>44</v>
      </c>
      <c r="Y198" t="s">
        <v>44</v>
      </c>
      <c r="Z198" t="s">
        <v>44</v>
      </c>
      <c r="AA198" t="s">
        <v>44</v>
      </c>
      <c r="AB198" t="s">
        <v>15872</v>
      </c>
      <c r="AC198" t="s">
        <v>14</v>
      </c>
      <c r="AD198" t="s">
        <v>1490</v>
      </c>
      <c r="AE198" t="s">
        <v>44</v>
      </c>
      <c r="AF198" t="s">
        <v>17</v>
      </c>
      <c r="AG198">
        <v>2</v>
      </c>
      <c r="AH198" s="339">
        <f t="shared" si="3"/>
        <v>2</v>
      </c>
      <c r="AI198" t="s">
        <v>13397</v>
      </c>
      <c r="AJ198" t="s">
        <v>44</v>
      </c>
      <c r="AK198" t="s">
        <v>44</v>
      </c>
      <c r="AL198" t="s">
        <v>44</v>
      </c>
      <c r="AM198" t="s">
        <v>1492</v>
      </c>
      <c r="AN198" t="s">
        <v>44</v>
      </c>
      <c r="AO198">
        <v>0</v>
      </c>
      <c r="AP198">
        <v>1</v>
      </c>
      <c r="AQ198">
        <v>0</v>
      </c>
      <c r="AR198" t="s">
        <v>44</v>
      </c>
      <c r="AS198" t="s">
        <v>44</v>
      </c>
      <c r="AT198" t="s">
        <v>13378</v>
      </c>
      <c r="AU198" t="s">
        <v>44</v>
      </c>
      <c r="AV198" t="s">
        <v>44</v>
      </c>
      <c r="AW198" s="524" t="s">
        <v>16902</v>
      </c>
      <c r="AX198" s="524" t="s">
        <v>16903</v>
      </c>
      <c r="AY198" s="524" t="s">
        <v>16904</v>
      </c>
    </row>
    <row r="199" spans="1:51" x14ac:dyDescent="0.25">
      <c r="A199">
        <v>198</v>
      </c>
      <c r="B199" t="s">
        <v>19697</v>
      </c>
      <c r="C199" t="s">
        <v>16905</v>
      </c>
      <c r="D199" t="s">
        <v>16877</v>
      </c>
      <c r="E199" t="s">
        <v>735</v>
      </c>
      <c r="F199" t="s">
        <v>7731</v>
      </c>
      <c r="G199" t="s">
        <v>19697</v>
      </c>
      <c r="H199" t="s">
        <v>16017</v>
      </c>
      <c r="I199" t="s">
        <v>1462</v>
      </c>
      <c r="J199" t="s">
        <v>44</v>
      </c>
      <c r="K199" t="s">
        <v>371</v>
      </c>
      <c r="L199" t="s">
        <v>19697</v>
      </c>
      <c r="M199" t="s">
        <v>19697</v>
      </c>
      <c r="N199">
        <v>3.7724329999999999</v>
      </c>
      <c r="O199" t="s">
        <v>14</v>
      </c>
      <c r="P199" t="s">
        <v>16906</v>
      </c>
      <c r="Q199" t="s">
        <v>19697</v>
      </c>
      <c r="R199" t="s">
        <v>19697</v>
      </c>
      <c r="S199" t="s">
        <v>14</v>
      </c>
      <c r="T199" t="s">
        <v>44</v>
      </c>
      <c r="U199" t="s">
        <v>17</v>
      </c>
      <c r="V199" s="539">
        <v>45550</v>
      </c>
      <c r="W199" s="339" t="str">
        <f>IF(AND(U199="no",V199&gt;'SDG13'!$A$7,V199&lt;'SDG13'!$B$18),'SDG13'!$B$18-V199,"")</f>
        <v/>
      </c>
      <c r="X199" t="s">
        <v>442</v>
      </c>
      <c r="Y199" t="s">
        <v>44</v>
      </c>
      <c r="Z199" t="s">
        <v>14</v>
      </c>
      <c r="AA199" t="s">
        <v>17</v>
      </c>
      <c r="AB199" t="s">
        <v>44</v>
      </c>
      <c r="AC199" t="s">
        <v>44</v>
      </c>
      <c r="AD199" t="s">
        <v>44</v>
      </c>
      <c r="AE199" t="s">
        <v>44</v>
      </c>
      <c r="AF199" t="s">
        <v>44</v>
      </c>
      <c r="AG199" t="s">
        <v>44</v>
      </c>
      <c r="AH199" s="339" t="str">
        <f t="shared" si="3"/>
        <v/>
      </c>
      <c r="AI199" t="s">
        <v>44</v>
      </c>
      <c r="AJ199" t="s">
        <v>44</v>
      </c>
      <c r="AK199" t="s">
        <v>44</v>
      </c>
      <c r="AL199" t="s">
        <v>44</v>
      </c>
      <c r="AM199" t="s">
        <v>16907</v>
      </c>
      <c r="AN199" t="s">
        <v>44</v>
      </c>
      <c r="AO199">
        <v>0</v>
      </c>
      <c r="AP199">
        <v>1</v>
      </c>
      <c r="AQ199">
        <v>1</v>
      </c>
      <c r="AR199" t="s">
        <v>44</v>
      </c>
      <c r="AS199" t="s">
        <v>44</v>
      </c>
      <c r="AT199" t="s">
        <v>44</v>
      </c>
      <c r="AU199" t="s">
        <v>44</v>
      </c>
      <c r="AV199" t="s">
        <v>44</v>
      </c>
      <c r="AW199" t="s">
        <v>44</v>
      </c>
      <c r="AX199" s="524" t="s">
        <v>16908</v>
      </c>
      <c r="AY199" s="524" t="s">
        <v>16909</v>
      </c>
    </row>
    <row r="200" spans="1:51" x14ac:dyDescent="0.25">
      <c r="A200">
        <v>199</v>
      </c>
      <c r="B200" t="s">
        <v>19697</v>
      </c>
      <c r="C200" t="s">
        <v>16910</v>
      </c>
      <c r="D200" t="s">
        <v>16877</v>
      </c>
      <c r="E200" t="s">
        <v>735</v>
      </c>
      <c r="F200" t="s">
        <v>10606</v>
      </c>
      <c r="G200" t="s">
        <v>19697</v>
      </c>
      <c r="H200" t="s">
        <v>16017</v>
      </c>
      <c r="I200" t="s">
        <v>1462</v>
      </c>
      <c r="J200" t="s">
        <v>44</v>
      </c>
      <c r="K200" t="s">
        <v>378</v>
      </c>
      <c r="L200" t="s">
        <v>19697</v>
      </c>
      <c r="M200" t="s">
        <v>19697</v>
      </c>
      <c r="N200">
        <v>2.0482499999999999</v>
      </c>
      <c r="O200" t="s">
        <v>14</v>
      </c>
      <c r="P200" t="s">
        <v>16911</v>
      </c>
      <c r="Q200" t="s">
        <v>19697</v>
      </c>
      <c r="R200" t="s">
        <v>19697</v>
      </c>
      <c r="S200" t="s">
        <v>14</v>
      </c>
      <c r="T200" t="s">
        <v>44</v>
      </c>
      <c r="U200" t="s">
        <v>14</v>
      </c>
      <c r="W200" s="339" t="str">
        <f>IF(AND(U200="no",V200&gt;'SDG13'!$A$7,V200&lt;'SDG13'!$B$18),'SDG13'!$B$18-V200,"")</f>
        <v/>
      </c>
      <c r="X200" t="s">
        <v>44</v>
      </c>
      <c r="Y200" t="s">
        <v>44</v>
      </c>
      <c r="Z200" t="s">
        <v>44</v>
      </c>
      <c r="AA200" t="s">
        <v>44</v>
      </c>
      <c r="AB200" t="s">
        <v>15872</v>
      </c>
      <c r="AC200" t="s">
        <v>14</v>
      </c>
      <c r="AD200" t="s">
        <v>1490</v>
      </c>
      <c r="AE200" t="s">
        <v>44</v>
      </c>
      <c r="AF200" t="s">
        <v>14</v>
      </c>
      <c r="AG200" t="s">
        <v>44</v>
      </c>
      <c r="AH200" s="339" t="str">
        <f t="shared" si="3"/>
        <v>NA</v>
      </c>
      <c r="AI200" t="s">
        <v>44</v>
      </c>
      <c r="AJ200" t="s">
        <v>14</v>
      </c>
      <c r="AK200" t="s">
        <v>16823</v>
      </c>
      <c r="AL200" t="s">
        <v>16912</v>
      </c>
      <c r="AM200" t="s">
        <v>1492</v>
      </c>
      <c r="AN200" t="s">
        <v>44</v>
      </c>
      <c r="AO200">
        <v>0</v>
      </c>
      <c r="AP200">
        <v>1</v>
      </c>
      <c r="AQ200">
        <v>0</v>
      </c>
      <c r="AR200" t="s">
        <v>44</v>
      </c>
      <c r="AS200" t="s">
        <v>14</v>
      </c>
      <c r="AT200" t="s">
        <v>13394</v>
      </c>
      <c r="AU200" t="s">
        <v>44</v>
      </c>
      <c r="AV200" t="s">
        <v>44</v>
      </c>
      <c r="AW200" s="524" t="s">
        <v>16913</v>
      </c>
      <c r="AX200" s="524" t="s">
        <v>16914</v>
      </c>
      <c r="AY200" s="524" t="s">
        <v>16915</v>
      </c>
    </row>
    <row r="201" spans="1:51" x14ac:dyDescent="0.25">
      <c r="A201">
        <v>200</v>
      </c>
      <c r="B201" t="s">
        <v>19697</v>
      </c>
      <c r="C201" t="s">
        <v>16916</v>
      </c>
      <c r="D201" t="s">
        <v>16877</v>
      </c>
      <c r="E201" t="s">
        <v>717</v>
      </c>
      <c r="F201" t="s">
        <v>10637</v>
      </c>
      <c r="G201" t="s">
        <v>19697</v>
      </c>
      <c r="H201" t="s">
        <v>16010</v>
      </c>
      <c r="I201" t="s">
        <v>1462</v>
      </c>
      <c r="J201" t="s">
        <v>44</v>
      </c>
      <c r="K201" t="s">
        <v>369</v>
      </c>
      <c r="L201" t="s">
        <v>19697</v>
      </c>
      <c r="M201" t="s">
        <v>19697</v>
      </c>
      <c r="N201">
        <v>2.9326120000000002</v>
      </c>
      <c r="O201" t="s">
        <v>14</v>
      </c>
      <c r="P201" t="s">
        <v>16917</v>
      </c>
      <c r="Q201" t="s">
        <v>19697</v>
      </c>
      <c r="R201" t="s">
        <v>19697</v>
      </c>
      <c r="S201" t="s">
        <v>14</v>
      </c>
      <c r="T201" t="s">
        <v>44</v>
      </c>
      <c r="U201" t="s">
        <v>14</v>
      </c>
      <c r="W201" s="339" t="str">
        <f>IF(AND(U201="no",V201&gt;'SDG13'!$A$7,V201&lt;'SDG13'!$B$18),'SDG13'!$B$18-V201,"")</f>
        <v/>
      </c>
      <c r="X201" t="s">
        <v>44</v>
      </c>
      <c r="Y201" t="s">
        <v>44</v>
      </c>
      <c r="Z201" t="s">
        <v>44</v>
      </c>
      <c r="AA201" t="s">
        <v>44</v>
      </c>
      <c r="AB201" t="s">
        <v>1466</v>
      </c>
      <c r="AC201" t="s">
        <v>17</v>
      </c>
      <c r="AD201" t="s">
        <v>44</v>
      </c>
      <c r="AE201" t="s">
        <v>44</v>
      </c>
      <c r="AF201" t="s">
        <v>14</v>
      </c>
      <c r="AG201" t="s">
        <v>44</v>
      </c>
      <c r="AH201" s="339" t="str">
        <f t="shared" si="3"/>
        <v>NA</v>
      </c>
      <c r="AI201" t="s">
        <v>44</v>
      </c>
      <c r="AJ201" t="s">
        <v>17</v>
      </c>
      <c r="AK201" t="s">
        <v>44</v>
      </c>
      <c r="AL201" t="s">
        <v>44</v>
      </c>
      <c r="AM201" t="s">
        <v>1467</v>
      </c>
      <c r="AN201" t="s">
        <v>44</v>
      </c>
      <c r="AO201">
        <v>0</v>
      </c>
      <c r="AP201">
        <v>1</v>
      </c>
      <c r="AQ201">
        <v>1</v>
      </c>
      <c r="AR201" t="s">
        <v>44</v>
      </c>
      <c r="AS201" t="s">
        <v>14</v>
      </c>
      <c r="AT201" t="s">
        <v>13387</v>
      </c>
      <c r="AU201" t="s">
        <v>44</v>
      </c>
      <c r="AV201" t="s">
        <v>44</v>
      </c>
      <c r="AW201" s="524" t="s">
        <v>16918</v>
      </c>
      <c r="AX201" s="524" t="s">
        <v>16919</v>
      </c>
      <c r="AY201" s="524" t="s">
        <v>16920</v>
      </c>
    </row>
    <row r="202" spans="1:51" x14ac:dyDescent="0.25">
      <c r="A202">
        <v>201</v>
      </c>
      <c r="B202" t="s">
        <v>19697</v>
      </c>
      <c r="C202" t="s">
        <v>16921</v>
      </c>
      <c r="D202" t="s">
        <v>16877</v>
      </c>
      <c r="E202" t="s">
        <v>717</v>
      </c>
      <c r="F202" t="s">
        <v>10634</v>
      </c>
      <c r="G202" t="s">
        <v>19697</v>
      </c>
      <c r="H202" t="s">
        <v>16010</v>
      </c>
      <c r="I202" t="s">
        <v>1462</v>
      </c>
      <c r="J202" t="s">
        <v>44</v>
      </c>
      <c r="K202" t="s">
        <v>369</v>
      </c>
      <c r="L202" t="s">
        <v>19697</v>
      </c>
      <c r="M202" t="s">
        <v>19697</v>
      </c>
      <c r="N202">
        <v>6.7168450000000002</v>
      </c>
      <c r="O202" t="s">
        <v>14</v>
      </c>
      <c r="P202" t="s">
        <v>16922</v>
      </c>
      <c r="Q202" t="s">
        <v>19697</v>
      </c>
      <c r="R202" t="s">
        <v>19697</v>
      </c>
      <c r="S202" t="s">
        <v>14</v>
      </c>
      <c r="T202" t="s">
        <v>44</v>
      </c>
      <c r="U202" t="s">
        <v>14</v>
      </c>
      <c r="W202" s="339" t="str">
        <f>IF(AND(U202="no",V202&gt;'SDG13'!$A$7,V202&lt;'SDG13'!$B$18),'SDG13'!$B$18-V202,"")</f>
        <v/>
      </c>
      <c r="X202" t="s">
        <v>44</v>
      </c>
      <c r="Y202" t="s">
        <v>44</v>
      </c>
      <c r="Z202" t="s">
        <v>44</v>
      </c>
      <c r="AA202" t="s">
        <v>44</v>
      </c>
      <c r="AB202" t="s">
        <v>1463</v>
      </c>
      <c r="AC202" t="s">
        <v>17</v>
      </c>
      <c r="AD202" t="s">
        <v>44</v>
      </c>
      <c r="AE202" t="s">
        <v>44</v>
      </c>
      <c r="AF202" t="s">
        <v>17</v>
      </c>
      <c r="AG202">
        <v>14</v>
      </c>
      <c r="AH202" s="339">
        <f t="shared" si="3"/>
        <v>14</v>
      </c>
      <c r="AI202" t="s">
        <v>92</v>
      </c>
      <c r="AJ202" t="s">
        <v>44</v>
      </c>
      <c r="AK202" t="s">
        <v>44</v>
      </c>
      <c r="AL202" t="s">
        <v>44</v>
      </c>
      <c r="AM202" t="s">
        <v>1492</v>
      </c>
      <c r="AN202" t="s">
        <v>44</v>
      </c>
      <c r="AO202">
        <v>0</v>
      </c>
      <c r="AP202">
        <v>1</v>
      </c>
      <c r="AQ202">
        <v>0</v>
      </c>
      <c r="AR202" t="s">
        <v>44</v>
      </c>
      <c r="AS202" t="s">
        <v>14</v>
      </c>
      <c r="AT202" t="s">
        <v>13394</v>
      </c>
      <c r="AU202" t="s">
        <v>44</v>
      </c>
      <c r="AV202" t="s">
        <v>44</v>
      </c>
      <c r="AW202" s="524" t="s">
        <v>16923</v>
      </c>
      <c r="AX202" s="524" t="s">
        <v>16924</v>
      </c>
      <c r="AY202" s="524" t="s">
        <v>16925</v>
      </c>
    </row>
    <row r="203" spans="1:51" x14ac:dyDescent="0.25">
      <c r="A203">
        <v>202</v>
      </c>
      <c r="B203" t="s">
        <v>19697</v>
      </c>
      <c r="C203" t="s">
        <v>16926</v>
      </c>
      <c r="D203" t="s">
        <v>16877</v>
      </c>
      <c r="E203" t="s">
        <v>717</v>
      </c>
      <c r="F203" t="s">
        <v>12653</v>
      </c>
      <c r="G203" t="s">
        <v>19697</v>
      </c>
      <c r="H203" t="s">
        <v>16010</v>
      </c>
      <c r="I203" t="s">
        <v>1462</v>
      </c>
      <c r="J203" t="s">
        <v>44</v>
      </c>
      <c r="K203" t="s">
        <v>378</v>
      </c>
      <c r="L203" t="s">
        <v>19697</v>
      </c>
      <c r="M203" t="s">
        <v>19697</v>
      </c>
      <c r="N203">
        <v>1.6660630000000001</v>
      </c>
      <c r="O203" t="s">
        <v>14</v>
      </c>
      <c r="P203" t="s">
        <v>16927</v>
      </c>
      <c r="Q203" t="s">
        <v>19697</v>
      </c>
      <c r="R203" t="s">
        <v>19697</v>
      </c>
      <c r="S203" t="s">
        <v>14</v>
      </c>
      <c r="T203" t="s">
        <v>44</v>
      </c>
      <c r="U203" t="s">
        <v>17</v>
      </c>
      <c r="V203" s="539">
        <v>45458</v>
      </c>
      <c r="W203" s="339" t="str">
        <f>IF(AND(U203="no",V203&gt;'SDG13'!$A$7,V203&lt;'SDG13'!$B$18),'SDG13'!$B$18-V203,"")</f>
        <v/>
      </c>
      <c r="X203" t="s">
        <v>443</v>
      </c>
      <c r="Y203" t="s">
        <v>44</v>
      </c>
      <c r="Z203" t="s">
        <v>44</v>
      </c>
      <c r="AA203" t="s">
        <v>44</v>
      </c>
      <c r="AB203" t="s">
        <v>44</v>
      </c>
      <c r="AC203" t="s">
        <v>44</v>
      </c>
      <c r="AD203" t="s">
        <v>44</v>
      </c>
      <c r="AE203" t="s">
        <v>44</v>
      </c>
      <c r="AF203" t="s">
        <v>44</v>
      </c>
      <c r="AG203" t="s">
        <v>44</v>
      </c>
      <c r="AH203" s="339" t="str">
        <f t="shared" si="3"/>
        <v/>
      </c>
      <c r="AI203" t="s">
        <v>44</v>
      </c>
      <c r="AJ203" t="s">
        <v>44</v>
      </c>
      <c r="AK203" t="s">
        <v>44</v>
      </c>
      <c r="AL203" t="s">
        <v>44</v>
      </c>
      <c r="AM203" t="s">
        <v>16907</v>
      </c>
      <c r="AN203" t="s">
        <v>44</v>
      </c>
      <c r="AO203">
        <v>0</v>
      </c>
      <c r="AP203">
        <v>1</v>
      </c>
      <c r="AQ203">
        <v>1</v>
      </c>
      <c r="AR203" t="s">
        <v>44</v>
      </c>
      <c r="AS203" t="s">
        <v>44</v>
      </c>
      <c r="AT203" t="s">
        <v>44</v>
      </c>
      <c r="AU203" t="s">
        <v>44</v>
      </c>
      <c r="AV203" t="s">
        <v>44</v>
      </c>
      <c r="AW203" t="s">
        <v>44</v>
      </c>
      <c r="AX203" s="524" t="s">
        <v>16928</v>
      </c>
      <c r="AY203" s="524" t="s">
        <v>16929</v>
      </c>
    </row>
    <row r="204" spans="1:51" x14ac:dyDescent="0.25">
      <c r="A204">
        <v>203</v>
      </c>
      <c r="B204" t="s">
        <v>19697</v>
      </c>
      <c r="C204" t="s">
        <v>16077</v>
      </c>
      <c r="D204" t="s">
        <v>16877</v>
      </c>
      <c r="E204" t="s">
        <v>717</v>
      </c>
      <c r="F204" t="s">
        <v>3471</v>
      </c>
      <c r="G204" t="s">
        <v>19697</v>
      </c>
      <c r="H204" t="s">
        <v>16078</v>
      </c>
      <c r="I204" t="s">
        <v>1462</v>
      </c>
      <c r="J204" t="s">
        <v>44</v>
      </c>
      <c r="K204" t="s">
        <v>13239</v>
      </c>
      <c r="L204" t="s">
        <v>19697</v>
      </c>
      <c r="M204" t="s">
        <v>19697</v>
      </c>
      <c r="N204">
        <v>4.0161619999999996</v>
      </c>
      <c r="O204" t="s">
        <v>14</v>
      </c>
      <c r="P204" t="s">
        <v>16930</v>
      </c>
      <c r="Q204" t="s">
        <v>19697</v>
      </c>
      <c r="R204" t="s">
        <v>19697</v>
      </c>
      <c r="S204" t="s">
        <v>14</v>
      </c>
      <c r="T204" t="s">
        <v>44</v>
      </c>
      <c r="U204" t="s">
        <v>14</v>
      </c>
      <c r="W204" s="339" t="str">
        <f>IF(AND(U204="no",V204&gt;'SDG13'!$A$7,V204&lt;'SDG13'!$B$18),'SDG13'!$B$18-V204,"")</f>
        <v/>
      </c>
      <c r="X204" t="s">
        <v>44</v>
      </c>
      <c r="Y204" t="s">
        <v>44</v>
      </c>
      <c r="Z204" t="s">
        <v>44</v>
      </c>
      <c r="AA204" t="s">
        <v>44</v>
      </c>
      <c r="AB204" t="s">
        <v>1463</v>
      </c>
      <c r="AC204" t="s">
        <v>14</v>
      </c>
      <c r="AD204" t="s">
        <v>1490</v>
      </c>
      <c r="AE204" t="s">
        <v>44</v>
      </c>
      <c r="AF204" t="s">
        <v>17</v>
      </c>
      <c r="AG204">
        <v>2</v>
      </c>
      <c r="AH204" s="339">
        <f t="shared" si="3"/>
        <v>2</v>
      </c>
      <c r="AI204" t="s">
        <v>13397</v>
      </c>
      <c r="AJ204" t="s">
        <v>17</v>
      </c>
      <c r="AK204" t="s">
        <v>44</v>
      </c>
      <c r="AL204" t="s">
        <v>44</v>
      </c>
      <c r="AM204" t="s">
        <v>16931</v>
      </c>
      <c r="AN204" t="s">
        <v>13408</v>
      </c>
      <c r="AO204">
        <v>1</v>
      </c>
      <c r="AP204">
        <v>1</v>
      </c>
      <c r="AQ204">
        <v>1</v>
      </c>
      <c r="AR204">
        <v>1</v>
      </c>
      <c r="AS204" t="s">
        <v>14</v>
      </c>
      <c r="AT204" t="s">
        <v>13394</v>
      </c>
      <c r="AU204" t="s">
        <v>44</v>
      </c>
      <c r="AV204" t="s">
        <v>44</v>
      </c>
      <c r="AW204" s="524" t="s">
        <v>16932</v>
      </c>
      <c r="AX204" s="524" t="s">
        <v>16933</v>
      </c>
      <c r="AY204" s="524" t="s">
        <v>16934</v>
      </c>
    </row>
    <row r="205" spans="1:51" x14ac:dyDescent="0.25">
      <c r="A205">
        <v>204</v>
      </c>
      <c r="B205" t="s">
        <v>19697</v>
      </c>
      <c r="C205" t="s">
        <v>16926</v>
      </c>
      <c r="D205" t="s">
        <v>16877</v>
      </c>
      <c r="E205" t="s">
        <v>717</v>
      </c>
      <c r="F205" t="s">
        <v>12644</v>
      </c>
      <c r="G205" t="s">
        <v>19697</v>
      </c>
      <c r="H205" t="s">
        <v>16078</v>
      </c>
      <c r="I205" t="s">
        <v>1462</v>
      </c>
      <c r="J205" t="s">
        <v>44</v>
      </c>
      <c r="K205" t="s">
        <v>378</v>
      </c>
      <c r="L205" t="s">
        <v>19697</v>
      </c>
      <c r="M205" t="s">
        <v>19697</v>
      </c>
      <c r="N205">
        <v>2.4491309999999999</v>
      </c>
      <c r="O205" t="s">
        <v>14</v>
      </c>
      <c r="P205" t="s">
        <v>13402</v>
      </c>
      <c r="Q205" t="s">
        <v>19697</v>
      </c>
      <c r="R205" t="s">
        <v>19697</v>
      </c>
      <c r="S205" t="s">
        <v>14</v>
      </c>
      <c r="T205" t="s">
        <v>44</v>
      </c>
      <c r="U205" t="s">
        <v>17</v>
      </c>
      <c r="V205" s="539">
        <v>45488</v>
      </c>
      <c r="W205" s="339" t="str">
        <f>IF(AND(U205="no",V205&gt;'SDG13'!$A$7,V205&lt;'SDG13'!$B$18),'SDG13'!$B$18-V205,"")</f>
        <v/>
      </c>
      <c r="X205" t="s">
        <v>442</v>
      </c>
      <c r="Y205" t="s">
        <v>44</v>
      </c>
      <c r="Z205" t="s">
        <v>14</v>
      </c>
      <c r="AA205" t="s">
        <v>17</v>
      </c>
      <c r="AB205" t="s">
        <v>44</v>
      </c>
      <c r="AC205" t="s">
        <v>44</v>
      </c>
      <c r="AD205" t="s">
        <v>44</v>
      </c>
      <c r="AE205" t="s">
        <v>44</v>
      </c>
      <c r="AF205" t="s">
        <v>44</v>
      </c>
      <c r="AG205" t="s">
        <v>44</v>
      </c>
      <c r="AH205" s="339" t="str">
        <f t="shared" si="3"/>
        <v/>
      </c>
      <c r="AI205" t="s">
        <v>44</v>
      </c>
      <c r="AJ205" t="s">
        <v>44</v>
      </c>
      <c r="AK205" t="s">
        <v>44</v>
      </c>
      <c r="AL205" t="s">
        <v>44</v>
      </c>
      <c r="AM205" t="s">
        <v>16323</v>
      </c>
      <c r="AN205" t="s">
        <v>44</v>
      </c>
      <c r="AO205">
        <v>0</v>
      </c>
      <c r="AP205">
        <v>0</v>
      </c>
      <c r="AQ205">
        <v>1</v>
      </c>
      <c r="AR205" t="s">
        <v>44</v>
      </c>
      <c r="AS205" t="s">
        <v>44</v>
      </c>
      <c r="AT205" t="s">
        <v>44</v>
      </c>
      <c r="AU205" t="s">
        <v>44</v>
      </c>
      <c r="AV205" t="s">
        <v>44</v>
      </c>
      <c r="AW205" t="s">
        <v>44</v>
      </c>
      <c r="AX205" s="524" t="s">
        <v>16935</v>
      </c>
      <c r="AY205" s="524" t="s">
        <v>16936</v>
      </c>
    </row>
    <row r="206" spans="1:51" x14ac:dyDescent="0.25">
      <c r="A206">
        <v>205</v>
      </c>
      <c r="B206" t="s">
        <v>19697</v>
      </c>
      <c r="C206" t="s">
        <v>16123</v>
      </c>
      <c r="D206" t="s">
        <v>16877</v>
      </c>
      <c r="E206" t="s">
        <v>735</v>
      </c>
      <c r="F206" t="s">
        <v>3536</v>
      </c>
      <c r="G206" t="s">
        <v>19697</v>
      </c>
      <c r="H206" t="s">
        <v>15865</v>
      </c>
      <c r="I206" t="s">
        <v>1462</v>
      </c>
      <c r="J206" t="s">
        <v>44</v>
      </c>
      <c r="K206" t="s">
        <v>15850</v>
      </c>
      <c r="L206" t="s">
        <v>19697</v>
      </c>
      <c r="M206" t="s">
        <v>19697</v>
      </c>
      <c r="N206">
        <v>5.677422</v>
      </c>
      <c r="O206" t="s">
        <v>14</v>
      </c>
      <c r="P206" t="s">
        <v>16937</v>
      </c>
      <c r="Q206" t="s">
        <v>19697</v>
      </c>
      <c r="R206" t="s">
        <v>19697</v>
      </c>
      <c r="S206" t="s">
        <v>14</v>
      </c>
      <c r="T206" t="s">
        <v>44</v>
      </c>
      <c r="U206" t="s">
        <v>17</v>
      </c>
      <c r="V206" s="539">
        <v>43101</v>
      </c>
      <c r="W206" s="339" t="str">
        <f>IF(AND(U206="no",V206&gt;'SDG13'!$A$7,V206&lt;'SDG13'!$B$18),'SDG13'!$B$18-V206,"")</f>
        <v/>
      </c>
      <c r="X206" t="s">
        <v>443</v>
      </c>
      <c r="Y206" t="s">
        <v>16938</v>
      </c>
      <c r="Z206" t="s">
        <v>44</v>
      </c>
      <c r="AA206" t="s">
        <v>44</v>
      </c>
      <c r="AB206" t="s">
        <v>44</v>
      </c>
      <c r="AC206" t="s">
        <v>44</v>
      </c>
      <c r="AD206" t="s">
        <v>44</v>
      </c>
      <c r="AE206" t="s">
        <v>44</v>
      </c>
      <c r="AF206" t="s">
        <v>44</v>
      </c>
      <c r="AG206" t="s">
        <v>44</v>
      </c>
      <c r="AH206" s="339" t="str">
        <f t="shared" si="3"/>
        <v/>
      </c>
      <c r="AI206" t="s">
        <v>44</v>
      </c>
      <c r="AJ206" t="s">
        <v>44</v>
      </c>
      <c r="AK206" t="s">
        <v>44</v>
      </c>
      <c r="AL206" t="s">
        <v>44</v>
      </c>
      <c r="AM206" t="s">
        <v>16080</v>
      </c>
      <c r="AN206" t="s">
        <v>44</v>
      </c>
      <c r="AO206">
        <v>1</v>
      </c>
      <c r="AP206">
        <v>0</v>
      </c>
      <c r="AQ206">
        <v>1</v>
      </c>
      <c r="AR206" t="s">
        <v>44</v>
      </c>
      <c r="AS206" t="s">
        <v>44</v>
      </c>
      <c r="AT206" t="s">
        <v>44</v>
      </c>
      <c r="AU206" t="s">
        <v>44</v>
      </c>
      <c r="AV206" t="s">
        <v>44</v>
      </c>
      <c r="AW206" t="s">
        <v>44</v>
      </c>
      <c r="AX206" s="524" t="s">
        <v>16939</v>
      </c>
      <c r="AY206" s="524" t="s">
        <v>16940</v>
      </c>
    </row>
    <row r="207" spans="1:51" x14ac:dyDescent="0.25">
      <c r="A207">
        <v>206</v>
      </c>
      <c r="B207" t="s">
        <v>19697</v>
      </c>
      <c r="C207" t="s">
        <v>16077</v>
      </c>
      <c r="D207" t="s">
        <v>16877</v>
      </c>
      <c r="E207" t="s">
        <v>717</v>
      </c>
      <c r="F207" t="s">
        <v>4048</v>
      </c>
      <c r="G207" t="s">
        <v>19697</v>
      </c>
      <c r="H207" t="s">
        <v>15865</v>
      </c>
      <c r="I207" t="s">
        <v>1462</v>
      </c>
      <c r="J207" t="s">
        <v>44</v>
      </c>
      <c r="K207" t="s">
        <v>13239</v>
      </c>
      <c r="L207" t="s">
        <v>19697</v>
      </c>
      <c r="M207" t="s">
        <v>19697</v>
      </c>
      <c r="N207">
        <v>3.036702</v>
      </c>
      <c r="O207" t="s">
        <v>14</v>
      </c>
      <c r="P207" t="s">
        <v>16785</v>
      </c>
      <c r="Q207" t="s">
        <v>19697</v>
      </c>
      <c r="R207" t="s">
        <v>19697</v>
      </c>
      <c r="S207" t="s">
        <v>14</v>
      </c>
      <c r="T207" t="s">
        <v>44</v>
      </c>
      <c r="U207" t="s">
        <v>17</v>
      </c>
      <c r="V207" s="539">
        <v>44562</v>
      </c>
      <c r="W207" s="339" t="str">
        <f>IF(AND(U207="no",V207&gt;'SDG13'!$A$7,V207&lt;'SDG13'!$B$18),'SDG13'!$B$18-V207,"")</f>
        <v/>
      </c>
      <c r="X207" t="s">
        <v>443</v>
      </c>
      <c r="Y207" t="s">
        <v>16710</v>
      </c>
      <c r="Z207" t="s">
        <v>44</v>
      </c>
      <c r="AA207" t="s">
        <v>44</v>
      </c>
      <c r="AB207" t="s">
        <v>44</v>
      </c>
      <c r="AC207" t="s">
        <v>44</v>
      </c>
      <c r="AD207" t="s">
        <v>44</v>
      </c>
      <c r="AE207" t="s">
        <v>44</v>
      </c>
      <c r="AF207" t="s">
        <v>44</v>
      </c>
      <c r="AG207" t="s">
        <v>44</v>
      </c>
      <c r="AH207" s="339" t="str">
        <f t="shared" si="3"/>
        <v/>
      </c>
      <c r="AI207" t="s">
        <v>44</v>
      </c>
      <c r="AJ207" t="s">
        <v>44</v>
      </c>
      <c r="AK207" t="s">
        <v>44</v>
      </c>
      <c r="AL207" t="s">
        <v>44</v>
      </c>
      <c r="AM207" t="s">
        <v>15924</v>
      </c>
      <c r="AN207" t="s">
        <v>44</v>
      </c>
      <c r="AO207">
        <v>1</v>
      </c>
      <c r="AP207">
        <v>0</v>
      </c>
      <c r="AQ207">
        <v>0</v>
      </c>
      <c r="AR207" t="s">
        <v>44</v>
      </c>
      <c r="AS207" t="s">
        <v>44</v>
      </c>
      <c r="AT207" t="s">
        <v>44</v>
      </c>
      <c r="AU207" t="s">
        <v>44</v>
      </c>
      <c r="AV207" t="s">
        <v>44</v>
      </c>
      <c r="AW207" t="s">
        <v>44</v>
      </c>
      <c r="AX207" s="524" t="s">
        <v>16941</v>
      </c>
      <c r="AY207" s="524" t="s">
        <v>16942</v>
      </c>
    </row>
    <row r="208" spans="1:51" x14ac:dyDescent="0.25">
      <c r="A208">
        <v>207</v>
      </c>
      <c r="B208" t="s">
        <v>19697</v>
      </c>
      <c r="C208" t="s">
        <v>16943</v>
      </c>
      <c r="D208" t="s">
        <v>16877</v>
      </c>
      <c r="E208" t="s">
        <v>717</v>
      </c>
      <c r="F208" t="s">
        <v>12407</v>
      </c>
      <c r="G208" t="s">
        <v>19697</v>
      </c>
      <c r="H208" t="s">
        <v>15870</v>
      </c>
      <c r="I208" t="s">
        <v>1462</v>
      </c>
      <c r="J208" t="s">
        <v>44</v>
      </c>
      <c r="K208" t="s">
        <v>381</v>
      </c>
      <c r="L208" t="s">
        <v>19697</v>
      </c>
      <c r="M208" t="s">
        <v>19697</v>
      </c>
      <c r="N208">
        <v>1.78518</v>
      </c>
      <c r="O208" t="s">
        <v>14</v>
      </c>
      <c r="P208" t="s">
        <v>16944</v>
      </c>
      <c r="Q208" t="s">
        <v>19697</v>
      </c>
      <c r="R208" t="s">
        <v>19697</v>
      </c>
      <c r="S208" t="s">
        <v>14</v>
      </c>
      <c r="T208" t="s">
        <v>44</v>
      </c>
      <c r="U208" t="s">
        <v>17</v>
      </c>
      <c r="V208" t="s">
        <v>16945</v>
      </c>
      <c r="W208" s="339" t="str">
        <f>IF(AND(U208="no",V208&gt;'SDG13'!$A$7,V208&lt;'SDG13'!$B$18),'SDG13'!$B$18-V208,"")</f>
        <v/>
      </c>
      <c r="X208" t="s">
        <v>16946</v>
      </c>
      <c r="Y208" t="s">
        <v>44</v>
      </c>
      <c r="Z208" t="s">
        <v>44</v>
      </c>
      <c r="AA208" t="s">
        <v>44</v>
      </c>
      <c r="AB208" t="s">
        <v>44</v>
      </c>
      <c r="AC208" t="s">
        <v>44</v>
      </c>
      <c r="AD208" t="s">
        <v>44</v>
      </c>
      <c r="AE208" t="s">
        <v>44</v>
      </c>
      <c r="AF208" t="s">
        <v>44</v>
      </c>
      <c r="AG208" t="s">
        <v>44</v>
      </c>
      <c r="AH208" s="339" t="str">
        <f t="shared" si="3"/>
        <v/>
      </c>
      <c r="AI208" t="s">
        <v>44</v>
      </c>
      <c r="AJ208" t="s">
        <v>44</v>
      </c>
      <c r="AK208" t="s">
        <v>44</v>
      </c>
      <c r="AL208" t="s">
        <v>44</v>
      </c>
      <c r="AM208" t="s">
        <v>16947</v>
      </c>
      <c r="AN208" t="s">
        <v>44</v>
      </c>
      <c r="AO208">
        <v>1</v>
      </c>
      <c r="AP208">
        <v>1</v>
      </c>
      <c r="AQ208">
        <v>1</v>
      </c>
      <c r="AR208" t="s">
        <v>44</v>
      </c>
      <c r="AS208" t="s">
        <v>44</v>
      </c>
      <c r="AT208" t="s">
        <v>44</v>
      </c>
      <c r="AU208" t="s">
        <v>44</v>
      </c>
      <c r="AV208" t="s">
        <v>44</v>
      </c>
      <c r="AW208" t="s">
        <v>44</v>
      </c>
      <c r="AX208" s="524" t="s">
        <v>16948</v>
      </c>
      <c r="AY208" s="524" t="s">
        <v>16949</v>
      </c>
    </row>
    <row r="209" spans="1:51" x14ac:dyDescent="0.25">
      <c r="A209">
        <v>208</v>
      </c>
      <c r="B209" t="s">
        <v>19697</v>
      </c>
      <c r="C209" t="s">
        <v>16950</v>
      </c>
      <c r="D209" t="s">
        <v>16877</v>
      </c>
      <c r="E209" t="s">
        <v>735</v>
      </c>
      <c r="F209" t="s">
        <v>6865</v>
      </c>
      <c r="G209" t="s">
        <v>19697</v>
      </c>
      <c r="H209" t="s">
        <v>15870</v>
      </c>
      <c r="I209" t="s">
        <v>1462</v>
      </c>
      <c r="J209" t="s">
        <v>44</v>
      </c>
      <c r="K209" t="s">
        <v>733</v>
      </c>
      <c r="L209" t="s">
        <v>19697</v>
      </c>
      <c r="M209" t="s">
        <v>19697</v>
      </c>
      <c r="N209">
        <v>1.5600849999999999</v>
      </c>
      <c r="O209" t="s">
        <v>14</v>
      </c>
      <c r="P209" t="s">
        <v>16951</v>
      </c>
      <c r="Q209" t="s">
        <v>19697</v>
      </c>
      <c r="R209" t="s">
        <v>19697</v>
      </c>
      <c r="S209" t="s">
        <v>14</v>
      </c>
      <c r="T209" t="s">
        <v>44</v>
      </c>
      <c r="U209" t="s">
        <v>14</v>
      </c>
      <c r="W209" s="339" t="str">
        <f>IF(AND(U209="no",V209&gt;'SDG13'!$A$7,V209&lt;'SDG13'!$B$18),'SDG13'!$B$18-V209,"")</f>
        <v/>
      </c>
      <c r="X209" t="s">
        <v>44</v>
      </c>
      <c r="Y209" t="s">
        <v>44</v>
      </c>
      <c r="Z209" t="s">
        <v>44</v>
      </c>
      <c r="AA209" t="s">
        <v>44</v>
      </c>
      <c r="AB209" t="s">
        <v>1463</v>
      </c>
      <c r="AC209" t="s">
        <v>17</v>
      </c>
      <c r="AD209" t="s">
        <v>44</v>
      </c>
      <c r="AE209" t="s">
        <v>44</v>
      </c>
      <c r="AF209" t="s">
        <v>14</v>
      </c>
      <c r="AG209" t="s">
        <v>44</v>
      </c>
      <c r="AH209" s="339" t="str">
        <f t="shared" si="3"/>
        <v>NA</v>
      </c>
      <c r="AI209" t="s">
        <v>44</v>
      </c>
      <c r="AJ209" t="s">
        <v>17</v>
      </c>
      <c r="AK209" t="s">
        <v>44</v>
      </c>
      <c r="AL209" t="s">
        <v>44</v>
      </c>
      <c r="AM209" t="s">
        <v>1475</v>
      </c>
      <c r="AN209" t="s">
        <v>44</v>
      </c>
      <c r="AO209">
        <v>0</v>
      </c>
      <c r="AP209">
        <v>0</v>
      </c>
      <c r="AQ209">
        <v>1</v>
      </c>
      <c r="AR209" t="s">
        <v>44</v>
      </c>
      <c r="AS209" t="s">
        <v>14</v>
      </c>
      <c r="AT209" t="s">
        <v>13389</v>
      </c>
      <c r="AU209" t="s">
        <v>44</v>
      </c>
      <c r="AV209" t="s">
        <v>44</v>
      </c>
      <c r="AW209" s="524" t="s">
        <v>16952</v>
      </c>
      <c r="AX209" s="524" t="s">
        <v>16953</v>
      </c>
      <c r="AY209" s="524" t="s">
        <v>16954</v>
      </c>
    </row>
    <row r="210" spans="1:51" x14ac:dyDescent="0.25">
      <c r="A210">
        <v>209</v>
      </c>
      <c r="B210" t="s">
        <v>19697</v>
      </c>
      <c r="C210" t="s">
        <v>15498</v>
      </c>
      <c r="D210" t="s">
        <v>16877</v>
      </c>
      <c r="E210" t="s">
        <v>717</v>
      </c>
      <c r="F210" t="s">
        <v>8262</v>
      </c>
      <c r="G210" t="s">
        <v>19697</v>
      </c>
      <c r="H210" t="s">
        <v>15901</v>
      </c>
      <c r="I210" t="s">
        <v>1462</v>
      </c>
      <c r="J210" t="s">
        <v>44</v>
      </c>
      <c r="K210" t="s">
        <v>371</v>
      </c>
      <c r="L210" t="s">
        <v>19697</v>
      </c>
      <c r="M210" t="s">
        <v>19697</v>
      </c>
      <c r="N210">
        <v>0.95717799999999997</v>
      </c>
      <c r="O210" t="s">
        <v>14</v>
      </c>
      <c r="P210" t="s">
        <v>16955</v>
      </c>
      <c r="Q210" t="s">
        <v>19697</v>
      </c>
      <c r="R210" t="s">
        <v>19697</v>
      </c>
      <c r="S210" t="s">
        <v>14</v>
      </c>
      <c r="T210" t="s">
        <v>44</v>
      </c>
      <c r="U210" t="s">
        <v>14</v>
      </c>
      <c r="W210" s="339" t="str">
        <f>IF(AND(U210="no",V210&gt;'SDG13'!$A$7,V210&lt;'SDG13'!$B$18),'SDG13'!$B$18-V210,"")</f>
        <v/>
      </c>
      <c r="X210" t="s">
        <v>44</v>
      </c>
      <c r="Y210" t="s">
        <v>44</v>
      </c>
      <c r="Z210" t="s">
        <v>44</v>
      </c>
      <c r="AA210" t="s">
        <v>44</v>
      </c>
      <c r="AB210" t="s">
        <v>1463</v>
      </c>
      <c r="AC210" t="s">
        <v>14</v>
      </c>
      <c r="AD210" t="s">
        <v>1490</v>
      </c>
      <c r="AE210" t="s">
        <v>44</v>
      </c>
      <c r="AF210" t="s">
        <v>14</v>
      </c>
      <c r="AG210" t="s">
        <v>44</v>
      </c>
      <c r="AH210" s="339" t="str">
        <f t="shared" si="3"/>
        <v>NA</v>
      </c>
      <c r="AI210" t="s">
        <v>44</v>
      </c>
      <c r="AJ210" t="s">
        <v>14</v>
      </c>
      <c r="AK210" t="s">
        <v>16190</v>
      </c>
      <c r="AL210" t="s">
        <v>16956</v>
      </c>
      <c r="AM210" t="s">
        <v>1467</v>
      </c>
      <c r="AN210" t="s">
        <v>44</v>
      </c>
      <c r="AO210">
        <v>0</v>
      </c>
      <c r="AP210">
        <v>1</v>
      </c>
      <c r="AQ210">
        <v>1</v>
      </c>
      <c r="AR210" t="s">
        <v>44</v>
      </c>
      <c r="AS210" t="s">
        <v>14</v>
      </c>
      <c r="AT210" t="s">
        <v>13378</v>
      </c>
      <c r="AU210" t="s">
        <v>44</v>
      </c>
      <c r="AV210" t="s">
        <v>44</v>
      </c>
      <c r="AW210" s="524" t="s">
        <v>16957</v>
      </c>
      <c r="AX210" s="524" t="s">
        <v>16958</v>
      </c>
      <c r="AY210" s="524" t="s">
        <v>16959</v>
      </c>
    </row>
    <row r="211" spans="1:51" x14ac:dyDescent="0.25">
      <c r="A211">
        <v>210</v>
      </c>
      <c r="B211" t="s">
        <v>19697</v>
      </c>
      <c r="C211" t="s">
        <v>16123</v>
      </c>
      <c r="D211" t="s">
        <v>16877</v>
      </c>
      <c r="E211" t="s">
        <v>735</v>
      </c>
      <c r="F211" t="s">
        <v>2806</v>
      </c>
      <c r="G211" t="s">
        <v>19697</v>
      </c>
      <c r="H211" t="s">
        <v>15901</v>
      </c>
      <c r="I211" t="s">
        <v>1462</v>
      </c>
      <c r="J211" t="s">
        <v>44</v>
      </c>
      <c r="K211" t="s">
        <v>15850</v>
      </c>
      <c r="L211" t="s">
        <v>19697</v>
      </c>
      <c r="M211" t="s">
        <v>19697</v>
      </c>
      <c r="N211">
        <v>1.448828</v>
      </c>
      <c r="O211" t="s">
        <v>14</v>
      </c>
      <c r="P211" t="s">
        <v>16960</v>
      </c>
      <c r="Q211" t="s">
        <v>19697</v>
      </c>
      <c r="R211" t="s">
        <v>19697</v>
      </c>
      <c r="S211" t="s">
        <v>14</v>
      </c>
      <c r="T211" t="s">
        <v>44</v>
      </c>
      <c r="U211" t="s">
        <v>17</v>
      </c>
      <c r="V211" t="s">
        <v>16961</v>
      </c>
      <c r="W211" s="339" t="str">
        <f>IF(AND(U211="no",V211&gt;'SDG13'!$A$7,V211&lt;'SDG13'!$B$18),'SDG13'!$B$18-V211,"")</f>
        <v/>
      </c>
      <c r="X211" t="s">
        <v>13399</v>
      </c>
      <c r="Y211" t="s">
        <v>44</v>
      </c>
      <c r="Z211" t="s">
        <v>44</v>
      </c>
      <c r="AA211" t="s">
        <v>44</v>
      </c>
      <c r="AB211" t="s">
        <v>44</v>
      </c>
      <c r="AC211" t="s">
        <v>44</v>
      </c>
      <c r="AD211" t="s">
        <v>44</v>
      </c>
      <c r="AE211" t="s">
        <v>44</v>
      </c>
      <c r="AF211" t="s">
        <v>44</v>
      </c>
      <c r="AG211" t="s">
        <v>44</v>
      </c>
      <c r="AH211" s="339" t="str">
        <f t="shared" si="3"/>
        <v/>
      </c>
      <c r="AI211" t="s">
        <v>44</v>
      </c>
      <c r="AJ211" t="s">
        <v>44</v>
      </c>
      <c r="AK211" t="s">
        <v>44</v>
      </c>
      <c r="AL211" t="s">
        <v>44</v>
      </c>
      <c r="AM211" t="s">
        <v>16323</v>
      </c>
      <c r="AN211" t="s">
        <v>44</v>
      </c>
      <c r="AO211">
        <v>0</v>
      </c>
      <c r="AP211">
        <v>0</v>
      </c>
      <c r="AQ211">
        <v>1</v>
      </c>
      <c r="AR211" t="s">
        <v>44</v>
      </c>
      <c r="AS211" t="s">
        <v>44</v>
      </c>
      <c r="AT211" t="s">
        <v>44</v>
      </c>
      <c r="AU211" t="s">
        <v>44</v>
      </c>
      <c r="AV211" t="s">
        <v>44</v>
      </c>
      <c r="AW211" t="s">
        <v>44</v>
      </c>
      <c r="AX211" s="524" t="s">
        <v>16962</v>
      </c>
      <c r="AY211" s="524" t="s">
        <v>16963</v>
      </c>
    </row>
    <row r="212" spans="1:51" x14ac:dyDescent="0.25">
      <c r="A212">
        <v>211</v>
      </c>
      <c r="B212" t="s">
        <v>19697</v>
      </c>
      <c r="C212" t="s">
        <v>16964</v>
      </c>
      <c r="D212" t="s">
        <v>15973</v>
      </c>
      <c r="E212" t="s">
        <v>717</v>
      </c>
      <c r="F212" t="s">
        <v>12309</v>
      </c>
      <c r="G212" t="s">
        <v>19697</v>
      </c>
      <c r="H212" t="s">
        <v>15929</v>
      </c>
      <c r="I212" t="s">
        <v>1462</v>
      </c>
      <c r="J212" t="s">
        <v>44</v>
      </c>
      <c r="K212" t="s">
        <v>376</v>
      </c>
      <c r="L212" t="s">
        <v>19697</v>
      </c>
      <c r="M212" t="s">
        <v>19697</v>
      </c>
      <c r="N212">
        <v>1.6801090000000001</v>
      </c>
      <c r="O212" t="s">
        <v>14</v>
      </c>
      <c r="P212" t="s">
        <v>16965</v>
      </c>
      <c r="Q212" t="s">
        <v>19697</v>
      </c>
      <c r="R212" t="s">
        <v>19697</v>
      </c>
      <c r="S212" t="s">
        <v>14</v>
      </c>
      <c r="T212" t="s">
        <v>44</v>
      </c>
      <c r="U212" t="s">
        <v>17</v>
      </c>
      <c r="V212" t="s">
        <v>16966</v>
      </c>
      <c r="W212" s="339" t="str">
        <f>IF(AND(U212="no",V212&gt;'SDG13'!$A$7,V212&lt;'SDG13'!$B$18),'SDG13'!$B$18-V212,"")</f>
        <v/>
      </c>
      <c r="X212" t="s">
        <v>16710</v>
      </c>
      <c r="Y212" t="s">
        <v>44</v>
      </c>
      <c r="Z212" t="s">
        <v>44</v>
      </c>
      <c r="AA212" t="s">
        <v>44</v>
      </c>
      <c r="AB212" t="s">
        <v>44</v>
      </c>
      <c r="AC212" t="s">
        <v>44</v>
      </c>
      <c r="AD212" t="s">
        <v>44</v>
      </c>
      <c r="AE212" t="s">
        <v>44</v>
      </c>
      <c r="AF212" t="s">
        <v>44</v>
      </c>
      <c r="AG212" t="s">
        <v>44</v>
      </c>
      <c r="AH212" s="339" t="str">
        <f t="shared" si="3"/>
        <v/>
      </c>
      <c r="AI212" t="s">
        <v>44</v>
      </c>
      <c r="AJ212" t="s">
        <v>44</v>
      </c>
      <c r="AK212" t="s">
        <v>44</v>
      </c>
      <c r="AL212" t="s">
        <v>44</v>
      </c>
      <c r="AM212" t="s">
        <v>16203</v>
      </c>
      <c r="AN212" t="s">
        <v>44</v>
      </c>
      <c r="AO212">
        <v>1</v>
      </c>
      <c r="AP212">
        <v>0</v>
      </c>
      <c r="AQ212">
        <v>1</v>
      </c>
      <c r="AR212" t="s">
        <v>44</v>
      </c>
      <c r="AS212" t="s">
        <v>44</v>
      </c>
      <c r="AT212" t="s">
        <v>44</v>
      </c>
      <c r="AU212" t="s">
        <v>44</v>
      </c>
      <c r="AV212" t="s">
        <v>44</v>
      </c>
      <c r="AW212" t="s">
        <v>44</v>
      </c>
      <c r="AX212" s="524" t="s">
        <v>16967</v>
      </c>
      <c r="AY212" s="524" t="s">
        <v>16968</v>
      </c>
    </row>
    <row r="213" spans="1:51" x14ac:dyDescent="0.25">
      <c r="A213">
        <v>212</v>
      </c>
      <c r="B213" t="s">
        <v>19697</v>
      </c>
      <c r="C213" t="s">
        <v>16969</v>
      </c>
      <c r="D213" t="s">
        <v>15973</v>
      </c>
      <c r="E213" t="s">
        <v>717</v>
      </c>
      <c r="F213" t="s">
        <v>14713</v>
      </c>
      <c r="G213" t="s">
        <v>19697</v>
      </c>
      <c r="H213" t="s">
        <v>15889</v>
      </c>
      <c r="I213" t="s">
        <v>1462</v>
      </c>
      <c r="J213" t="s">
        <v>44</v>
      </c>
      <c r="K213" t="s">
        <v>381</v>
      </c>
      <c r="L213" t="s">
        <v>19697</v>
      </c>
      <c r="M213" t="s">
        <v>19697</v>
      </c>
      <c r="N213">
        <v>1.9781610000000001</v>
      </c>
      <c r="O213" t="s">
        <v>14</v>
      </c>
      <c r="P213" t="s">
        <v>16970</v>
      </c>
      <c r="Q213" t="s">
        <v>19697</v>
      </c>
      <c r="R213" t="s">
        <v>19697</v>
      </c>
      <c r="S213" t="s">
        <v>14</v>
      </c>
      <c r="T213" t="s">
        <v>44</v>
      </c>
      <c r="U213" t="s">
        <v>14</v>
      </c>
      <c r="W213" s="339" t="str">
        <f>IF(AND(U213="no",V213&gt;'SDG13'!$A$7,V213&lt;'SDG13'!$B$18),'SDG13'!$B$18-V213,"")</f>
        <v/>
      </c>
      <c r="X213" t="s">
        <v>44</v>
      </c>
      <c r="Y213" t="s">
        <v>44</v>
      </c>
      <c r="Z213" t="s">
        <v>44</v>
      </c>
      <c r="AA213" t="s">
        <v>44</v>
      </c>
      <c r="AB213" t="s">
        <v>1463</v>
      </c>
      <c r="AC213" t="s">
        <v>17</v>
      </c>
      <c r="AD213" t="s">
        <v>44</v>
      </c>
      <c r="AE213" t="s">
        <v>44</v>
      </c>
      <c r="AF213" t="s">
        <v>14</v>
      </c>
      <c r="AG213" t="s">
        <v>44</v>
      </c>
      <c r="AH213" s="339" t="str">
        <f t="shared" si="3"/>
        <v>NA</v>
      </c>
      <c r="AI213" t="s">
        <v>44</v>
      </c>
      <c r="AJ213" t="s">
        <v>17</v>
      </c>
      <c r="AK213" t="s">
        <v>44</v>
      </c>
      <c r="AL213" t="s">
        <v>44</v>
      </c>
      <c r="AM213" t="s">
        <v>13377</v>
      </c>
      <c r="AN213" t="s">
        <v>44</v>
      </c>
      <c r="AO213">
        <v>1</v>
      </c>
      <c r="AP213">
        <v>0</v>
      </c>
      <c r="AQ213">
        <v>0</v>
      </c>
      <c r="AR213" t="s">
        <v>44</v>
      </c>
      <c r="AS213" t="s">
        <v>14</v>
      </c>
      <c r="AT213" t="s">
        <v>13378</v>
      </c>
      <c r="AU213" t="s">
        <v>44</v>
      </c>
      <c r="AV213" t="s">
        <v>44</v>
      </c>
      <c r="AW213" s="524" t="s">
        <v>16971</v>
      </c>
      <c r="AX213" s="524" t="s">
        <v>16972</v>
      </c>
      <c r="AY213" s="524" t="s">
        <v>16973</v>
      </c>
    </row>
    <row r="214" spans="1:51" x14ac:dyDescent="0.25">
      <c r="A214">
        <v>213</v>
      </c>
      <c r="B214" t="s">
        <v>19697</v>
      </c>
      <c r="C214" t="s">
        <v>16974</v>
      </c>
      <c r="D214" t="s">
        <v>15973</v>
      </c>
      <c r="E214" t="s">
        <v>717</v>
      </c>
      <c r="F214" t="s">
        <v>14807</v>
      </c>
      <c r="G214" t="s">
        <v>19697</v>
      </c>
      <c r="H214" t="s">
        <v>15889</v>
      </c>
      <c r="I214" t="s">
        <v>1462</v>
      </c>
      <c r="J214" t="s">
        <v>44</v>
      </c>
      <c r="K214" t="s">
        <v>381</v>
      </c>
      <c r="L214" t="s">
        <v>19697</v>
      </c>
      <c r="M214" t="s">
        <v>19697</v>
      </c>
      <c r="N214">
        <v>0.79923</v>
      </c>
      <c r="O214" t="s">
        <v>14</v>
      </c>
      <c r="P214" t="s">
        <v>16975</v>
      </c>
      <c r="Q214" t="s">
        <v>19697</v>
      </c>
      <c r="R214" t="s">
        <v>19697</v>
      </c>
      <c r="S214" t="s">
        <v>14</v>
      </c>
      <c r="T214" t="s">
        <v>44</v>
      </c>
      <c r="U214" t="s">
        <v>14</v>
      </c>
      <c r="W214" s="339" t="str">
        <f>IF(AND(U214="no",V214&gt;'SDG13'!$A$7,V214&lt;'SDG13'!$B$18),'SDG13'!$B$18-V214,"")</f>
        <v/>
      </c>
      <c r="X214" t="s">
        <v>44</v>
      </c>
      <c r="Y214" t="s">
        <v>44</v>
      </c>
      <c r="Z214" t="s">
        <v>44</v>
      </c>
      <c r="AA214" t="s">
        <v>44</v>
      </c>
      <c r="AB214" t="s">
        <v>1463</v>
      </c>
      <c r="AC214" t="s">
        <v>14</v>
      </c>
      <c r="AD214" t="s">
        <v>1490</v>
      </c>
      <c r="AE214" t="s">
        <v>44</v>
      </c>
      <c r="AF214" t="s">
        <v>14</v>
      </c>
      <c r="AG214" t="s">
        <v>44</v>
      </c>
      <c r="AH214" s="339" t="str">
        <f t="shared" si="3"/>
        <v>NA</v>
      </c>
      <c r="AI214" t="s">
        <v>44</v>
      </c>
      <c r="AJ214" t="s">
        <v>14</v>
      </c>
      <c r="AK214" t="s">
        <v>16072</v>
      </c>
      <c r="AL214" t="s">
        <v>15976</v>
      </c>
      <c r="AM214" t="s">
        <v>1506</v>
      </c>
      <c r="AN214" t="s">
        <v>44</v>
      </c>
      <c r="AO214">
        <v>1</v>
      </c>
      <c r="AP214">
        <v>2</v>
      </c>
      <c r="AQ214">
        <v>1</v>
      </c>
      <c r="AR214" t="s">
        <v>44</v>
      </c>
      <c r="AS214" t="s">
        <v>14</v>
      </c>
      <c r="AT214" t="s">
        <v>13378</v>
      </c>
      <c r="AU214" t="s">
        <v>44</v>
      </c>
      <c r="AV214" t="s">
        <v>44</v>
      </c>
      <c r="AW214" s="524" t="s">
        <v>16976</v>
      </c>
      <c r="AX214" s="524" t="s">
        <v>16977</v>
      </c>
      <c r="AY214" s="524" t="s">
        <v>16978</v>
      </c>
    </row>
    <row r="215" spans="1:51" x14ac:dyDescent="0.25">
      <c r="A215">
        <v>214</v>
      </c>
      <c r="B215" t="s">
        <v>19697</v>
      </c>
      <c r="C215" t="s">
        <v>14400</v>
      </c>
      <c r="D215" t="s">
        <v>15973</v>
      </c>
      <c r="E215" t="s">
        <v>717</v>
      </c>
      <c r="F215" t="s">
        <v>10854</v>
      </c>
      <c r="G215" t="s">
        <v>19697</v>
      </c>
      <c r="H215" t="s">
        <v>15967</v>
      </c>
      <c r="I215" t="s">
        <v>1462</v>
      </c>
      <c r="J215" t="s">
        <v>44</v>
      </c>
      <c r="K215" t="s">
        <v>378</v>
      </c>
      <c r="L215" t="s">
        <v>19697</v>
      </c>
      <c r="M215" t="s">
        <v>19697</v>
      </c>
      <c r="N215">
        <v>1.9032690000000001</v>
      </c>
      <c r="O215" t="s">
        <v>14</v>
      </c>
      <c r="P215" t="s">
        <v>16979</v>
      </c>
      <c r="Q215" t="s">
        <v>19697</v>
      </c>
      <c r="R215" t="s">
        <v>19697</v>
      </c>
      <c r="S215" t="s">
        <v>14</v>
      </c>
      <c r="T215" t="s">
        <v>44</v>
      </c>
      <c r="U215" t="s">
        <v>14</v>
      </c>
      <c r="W215" s="339" t="str">
        <f>IF(AND(U215="no",V215&gt;'SDG13'!$A$7,V215&lt;'SDG13'!$B$18),'SDG13'!$B$18-V215,"")</f>
        <v/>
      </c>
      <c r="X215" t="s">
        <v>44</v>
      </c>
      <c r="Y215" t="s">
        <v>44</v>
      </c>
      <c r="Z215" t="s">
        <v>44</v>
      </c>
      <c r="AA215" t="s">
        <v>44</v>
      </c>
      <c r="AB215" t="s">
        <v>1463</v>
      </c>
      <c r="AC215" t="s">
        <v>17</v>
      </c>
      <c r="AD215" t="s">
        <v>44</v>
      </c>
      <c r="AE215" t="s">
        <v>44</v>
      </c>
      <c r="AF215" t="s">
        <v>14</v>
      </c>
      <c r="AG215" t="s">
        <v>44</v>
      </c>
      <c r="AH215" s="339" t="str">
        <f t="shared" si="3"/>
        <v>NA</v>
      </c>
      <c r="AI215" t="s">
        <v>44</v>
      </c>
      <c r="AJ215" t="s">
        <v>17</v>
      </c>
      <c r="AK215" t="s">
        <v>44</v>
      </c>
      <c r="AL215" t="s">
        <v>44</v>
      </c>
      <c r="AM215" t="s">
        <v>13381</v>
      </c>
      <c r="AN215" t="s">
        <v>44</v>
      </c>
      <c r="AO215">
        <v>1</v>
      </c>
      <c r="AP215">
        <v>1</v>
      </c>
      <c r="AQ215">
        <v>0</v>
      </c>
      <c r="AR215" t="s">
        <v>44</v>
      </c>
      <c r="AS215" t="s">
        <v>14</v>
      </c>
      <c r="AT215" t="s">
        <v>13378</v>
      </c>
      <c r="AU215" t="s">
        <v>44</v>
      </c>
      <c r="AV215" t="s">
        <v>44</v>
      </c>
      <c r="AW215" s="524" t="s">
        <v>16980</v>
      </c>
      <c r="AX215" s="524" t="s">
        <v>16981</v>
      </c>
      <c r="AY215" s="524" t="s">
        <v>16982</v>
      </c>
    </row>
    <row r="216" spans="1:51" x14ac:dyDescent="0.25">
      <c r="A216">
        <v>215</v>
      </c>
      <c r="B216" t="s">
        <v>19697</v>
      </c>
      <c r="C216" t="s">
        <v>16983</v>
      </c>
      <c r="D216" t="s">
        <v>16984</v>
      </c>
      <c r="E216" t="s">
        <v>735</v>
      </c>
      <c r="F216" t="s">
        <v>7949</v>
      </c>
      <c r="G216" t="s">
        <v>19697</v>
      </c>
      <c r="H216" t="s">
        <v>16017</v>
      </c>
      <c r="I216" t="s">
        <v>1462</v>
      </c>
      <c r="J216" t="s">
        <v>44</v>
      </c>
      <c r="K216" t="s">
        <v>369</v>
      </c>
      <c r="L216" t="s">
        <v>19697</v>
      </c>
      <c r="M216" t="s">
        <v>19697</v>
      </c>
      <c r="N216">
        <v>4.0090250000000003</v>
      </c>
      <c r="O216" t="s">
        <v>14</v>
      </c>
      <c r="P216" t="s">
        <v>16985</v>
      </c>
      <c r="Q216" t="s">
        <v>19697</v>
      </c>
      <c r="R216" t="s">
        <v>19697</v>
      </c>
      <c r="S216" t="s">
        <v>14</v>
      </c>
      <c r="T216" t="s">
        <v>44</v>
      </c>
      <c r="U216" t="s">
        <v>14</v>
      </c>
      <c r="W216" s="339" t="str">
        <f>IF(AND(U216="no",V216&gt;'SDG13'!$A$7,V216&lt;'SDG13'!$B$18),'SDG13'!$B$18-V216,"")</f>
        <v/>
      </c>
      <c r="X216" t="s">
        <v>44</v>
      </c>
      <c r="Y216" t="s">
        <v>44</v>
      </c>
      <c r="Z216" t="s">
        <v>44</v>
      </c>
      <c r="AA216" t="s">
        <v>44</v>
      </c>
      <c r="AB216" t="s">
        <v>15872</v>
      </c>
      <c r="AC216" t="s">
        <v>17</v>
      </c>
      <c r="AD216" t="s">
        <v>44</v>
      </c>
      <c r="AE216" t="s">
        <v>44</v>
      </c>
      <c r="AF216" t="s">
        <v>14</v>
      </c>
      <c r="AG216" t="s">
        <v>44</v>
      </c>
      <c r="AH216" s="339" t="str">
        <f t="shared" si="3"/>
        <v>NA</v>
      </c>
      <c r="AI216" t="s">
        <v>44</v>
      </c>
      <c r="AJ216" t="s">
        <v>17</v>
      </c>
      <c r="AK216" t="s">
        <v>44</v>
      </c>
      <c r="AL216" t="s">
        <v>44</v>
      </c>
      <c r="AM216" t="s">
        <v>13377</v>
      </c>
      <c r="AN216" t="s">
        <v>44</v>
      </c>
      <c r="AO216">
        <v>1</v>
      </c>
      <c r="AP216">
        <v>0</v>
      </c>
      <c r="AQ216">
        <v>0</v>
      </c>
      <c r="AR216" t="s">
        <v>44</v>
      </c>
      <c r="AS216" t="s">
        <v>14</v>
      </c>
      <c r="AT216" t="s">
        <v>13387</v>
      </c>
      <c r="AU216" t="s">
        <v>44</v>
      </c>
      <c r="AV216" t="s">
        <v>44</v>
      </c>
      <c r="AW216" s="524" t="s">
        <v>16986</v>
      </c>
      <c r="AX216" s="524" t="s">
        <v>16987</v>
      </c>
      <c r="AY216" s="524" t="s">
        <v>16988</v>
      </c>
    </row>
    <row r="217" spans="1:51" x14ac:dyDescent="0.25">
      <c r="A217">
        <v>216</v>
      </c>
      <c r="B217" t="s">
        <v>19697</v>
      </c>
      <c r="C217" t="s">
        <v>16989</v>
      </c>
      <c r="D217" t="s">
        <v>16984</v>
      </c>
      <c r="E217" t="s">
        <v>735</v>
      </c>
      <c r="F217" t="s">
        <v>14944</v>
      </c>
      <c r="G217" t="s">
        <v>19697</v>
      </c>
      <c r="H217" t="s">
        <v>16378</v>
      </c>
      <c r="I217" t="s">
        <v>1462</v>
      </c>
      <c r="J217" t="s">
        <v>44</v>
      </c>
      <c r="K217" t="s">
        <v>381</v>
      </c>
      <c r="L217" t="s">
        <v>19697</v>
      </c>
      <c r="M217" t="s">
        <v>19697</v>
      </c>
      <c r="N217">
        <v>1.5120910000000001</v>
      </c>
      <c r="O217" t="s">
        <v>14</v>
      </c>
      <c r="P217" t="s">
        <v>16990</v>
      </c>
      <c r="Q217" t="s">
        <v>19697</v>
      </c>
      <c r="R217" t="s">
        <v>19697</v>
      </c>
      <c r="S217" t="s">
        <v>14</v>
      </c>
      <c r="T217" t="s">
        <v>44</v>
      </c>
      <c r="U217" t="s">
        <v>14</v>
      </c>
      <c r="W217" s="339" t="str">
        <f>IF(AND(U217="no",V217&gt;'SDG13'!$A$7,V217&lt;'SDG13'!$B$18),'SDG13'!$B$18-V217,"")</f>
        <v/>
      </c>
      <c r="X217" t="s">
        <v>44</v>
      </c>
      <c r="Y217" t="s">
        <v>44</v>
      </c>
      <c r="Z217" t="s">
        <v>44</v>
      </c>
      <c r="AA217" t="s">
        <v>44</v>
      </c>
      <c r="AB217" t="s">
        <v>1463</v>
      </c>
      <c r="AC217" t="s">
        <v>14</v>
      </c>
      <c r="AD217" t="s">
        <v>1468</v>
      </c>
      <c r="AE217" t="s">
        <v>44</v>
      </c>
      <c r="AF217" t="s">
        <v>14</v>
      </c>
      <c r="AG217" t="s">
        <v>44</v>
      </c>
      <c r="AH217" s="339" t="str">
        <f t="shared" si="3"/>
        <v>NA</v>
      </c>
      <c r="AI217" t="s">
        <v>44</v>
      </c>
      <c r="AJ217" t="s">
        <v>14</v>
      </c>
      <c r="AK217" t="s">
        <v>16991</v>
      </c>
      <c r="AL217" t="s">
        <v>16992</v>
      </c>
      <c r="AM217" t="s">
        <v>13377</v>
      </c>
      <c r="AN217" t="s">
        <v>44</v>
      </c>
      <c r="AO217">
        <v>1</v>
      </c>
      <c r="AP217">
        <v>0</v>
      </c>
      <c r="AQ217">
        <v>0</v>
      </c>
      <c r="AR217" t="s">
        <v>44</v>
      </c>
      <c r="AS217" t="s">
        <v>14</v>
      </c>
      <c r="AT217" t="s">
        <v>13380</v>
      </c>
      <c r="AU217" t="s">
        <v>44</v>
      </c>
      <c r="AV217" t="s">
        <v>44</v>
      </c>
      <c r="AW217" s="524" t="s">
        <v>16993</v>
      </c>
      <c r="AX217" s="524" t="s">
        <v>16994</v>
      </c>
      <c r="AY217" s="524" t="s">
        <v>16995</v>
      </c>
    </row>
    <row r="218" spans="1:51" x14ac:dyDescent="0.25">
      <c r="A218">
        <v>217</v>
      </c>
      <c r="B218" t="s">
        <v>19697</v>
      </c>
      <c r="C218" t="s">
        <v>16996</v>
      </c>
      <c r="D218" t="s">
        <v>16984</v>
      </c>
      <c r="E218" t="s">
        <v>735</v>
      </c>
      <c r="F218" t="s">
        <v>14947</v>
      </c>
      <c r="G218" t="s">
        <v>19697</v>
      </c>
      <c r="H218" t="s">
        <v>16378</v>
      </c>
      <c r="I218" t="s">
        <v>1462</v>
      </c>
      <c r="J218" t="s">
        <v>44</v>
      </c>
      <c r="K218" t="s">
        <v>381</v>
      </c>
      <c r="L218" t="s">
        <v>19697</v>
      </c>
      <c r="M218" t="s">
        <v>19697</v>
      </c>
      <c r="N218">
        <v>0.99874200000000002</v>
      </c>
      <c r="O218" t="s">
        <v>14</v>
      </c>
      <c r="P218" t="s">
        <v>16997</v>
      </c>
      <c r="Q218" t="s">
        <v>19697</v>
      </c>
      <c r="R218" t="s">
        <v>19697</v>
      </c>
      <c r="S218" t="s">
        <v>14</v>
      </c>
      <c r="T218" t="s">
        <v>44</v>
      </c>
      <c r="U218" t="s">
        <v>17</v>
      </c>
      <c r="V218" t="s">
        <v>16998</v>
      </c>
      <c r="W218" s="339" t="str">
        <f>IF(AND(U218="no",V218&gt;'SDG13'!$A$7,V218&lt;'SDG13'!$B$18),'SDG13'!$B$18-V218,"")</f>
        <v/>
      </c>
      <c r="X218" t="s">
        <v>13399</v>
      </c>
      <c r="Y218" t="s">
        <v>44</v>
      </c>
      <c r="Z218" t="s">
        <v>44</v>
      </c>
      <c r="AA218" t="s">
        <v>44</v>
      </c>
      <c r="AB218" t="s">
        <v>1474</v>
      </c>
      <c r="AC218" t="s">
        <v>44</v>
      </c>
      <c r="AD218" t="s">
        <v>44</v>
      </c>
      <c r="AE218" t="s">
        <v>44</v>
      </c>
      <c r="AF218" t="s">
        <v>44</v>
      </c>
      <c r="AG218" t="s">
        <v>44</v>
      </c>
      <c r="AH218" s="339" t="str">
        <f t="shared" si="3"/>
        <v/>
      </c>
      <c r="AI218" t="s">
        <v>44</v>
      </c>
      <c r="AJ218" t="s">
        <v>44</v>
      </c>
      <c r="AK218" t="s">
        <v>44</v>
      </c>
      <c r="AL218" t="s">
        <v>44</v>
      </c>
      <c r="AM218" t="s">
        <v>13377</v>
      </c>
      <c r="AN218" t="s">
        <v>44</v>
      </c>
      <c r="AO218">
        <v>1</v>
      </c>
      <c r="AP218">
        <v>0</v>
      </c>
      <c r="AQ218">
        <v>0</v>
      </c>
      <c r="AR218" t="s">
        <v>44</v>
      </c>
      <c r="AS218" t="s">
        <v>17</v>
      </c>
      <c r="AT218" t="s">
        <v>44</v>
      </c>
      <c r="AU218" t="s">
        <v>44</v>
      </c>
      <c r="AV218" t="s">
        <v>44</v>
      </c>
      <c r="AW218" s="524" t="s">
        <v>16999</v>
      </c>
      <c r="AX218" s="524" t="s">
        <v>17000</v>
      </c>
      <c r="AY218" s="524" t="s">
        <v>17001</v>
      </c>
    </row>
    <row r="219" spans="1:51" x14ac:dyDescent="0.25">
      <c r="A219">
        <v>218</v>
      </c>
      <c r="B219" t="s">
        <v>19697</v>
      </c>
      <c r="C219" t="s">
        <v>17002</v>
      </c>
      <c r="D219" t="s">
        <v>16984</v>
      </c>
      <c r="E219" t="s">
        <v>735</v>
      </c>
      <c r="F219" t="s">
        <v>11842</v>
      </c>
      <c r="G219" t="s">
        <v>19697</v>
      </c>
      <c r="H219" t="s">
        <v>16021</v>
      </c>
      <c r="I219" t="s">
        <v>1462</v>
      </c>
      <c r="J219" t="s">
        <v>44</v>
      </c>
      <c r="K219" t="s">
        <v>376</v>
      </c>
      <c r="L219" t="s">
        <v>19697</v>
      </c>
      <c r="M219" t="s">
        <v>19697</v>
      </c>
      <c r="N219">
        <v>1.645929</v>
      </c>
      <c r="O219" t="s">
        <v>14</v>
      </c>
      <c r="P219" t="s">
        <v>17003</v>
      </c>
      <c r="Q219" t="s">
        <v>19697</v>
      </c>
      <c r="R219" t="s">
        <v>19697</v>
      </c>
      <c r="S219" t="s">
        <v>14</v>
      </c>
      <c r="T219" t="s">
        <v>44</v>
      </c>
      <c r="U219" t="s">
        <v>14</v>
      </c>
      <c r="W219" s="339" t="str">
        <f>IF(AND(U219="no",V219&gt;'SDG13'!$A$7,V219&lt;'SDG13'!$B$18),'SDG13'!$B$18-V219,"")</f>
        <v/>
      </c>
      <c r="X219" t="s">
        <v>44</v>
      </c>
      <c r="Y219" t="s">
        <v>44</v>
      </c>
      <c r="Z219" t="s">
        <v>44</v>
      </c>
      <c r="AA219" t="s">
        <v>44</v>
      </c>
      <c r="AB219" t="s">
        <v>15872</v>
      </c>
      <c r="AC219" t="s">
        <v>17</v>
      </c>
      <c r="AD219" t="s">
        <v>44</v>
      </c>
      <c r="AE219" t="s">
        <v>44</v>
      </c>
      <c r="AF219" t="s">
        <v>14</v>
      </c>
      <c r="AG219" t="s">
        <v>44</v>
      </c>
      <c r="AH219" s="339" t="str">
        <f t="shared" si="3"/>
        <v>NA</v>
      </c>
      <c r="AI219" t="s">
        <v>44</v>
      </c>
      <c r="AJ219" t="s">
        <v>17</v>
      </c>
      <c r="AK219" t="s">
        <v>44</v>
      </c>
      <c r="AL219" t="s">
        <v>44</v>
      </c>
      <c r="AM219" t="s">
        <v>13377</v>
      </c>
      <c r="AN219" t="s">
        <v>44</v>
      </c>
      <c r="AO219">
        <v>1</v>
      </c>
      <c r="AP219">
        <v>0</v>
      </c>
      <c r="AQ219">
        <v>0</v>
      </c>
      <c r="AR219" t="s">
        <v>44</v>
      </c>
      <c r="AS219" t="s">
        <v>14</v>
      </c>
      <c r="AT219" t="s">
        <v>13387</v>
      </c>
      <c r="AU219" t="s">
        <v>44</v>
      </c>
      <c r="AV219" t="s">
        <v>44</v>
      </c>
      <c r="AW219" s="524" t="s">
        <v>17004</v>
      </c>
      <c r="AX219" s="524" t="s">
        <v>17005</v>
      </c>
      <c r="AY219" s="524" t="s">
        <v>17006</v>
      </c>
    </row>
    <row r="220" spans="1:51" x14ac:dyDescent="0.25">
      <c r="A220">
        <v>219</v>
      </c>
      <c r="B220" t="s">
        <v>19697</v>
      </c>
      <c r="C220" t="s">
        <v>17007</v>
      </c>
      <c r="D220" t="s">
        <v>16984</v>
      </c>
      <c r="E220" t="s">
        <v>735</v>
      </c>
      <c r="F220" t="s">
        <v>14931</v>
      </c>
      <c r="G220" t="s">
        <v>19697</v>
      </c>
      <c r="H220" t="s">
        <v>16021</v>
      </c>
      <c r="I220" t="s">
        <v>1462</v>
      </c>
      <c r="J220" t="s">
        <v>44</v>
      </c>
      <c r="K220" t="s">
        <v>381</v>
      </c>
      <c r="L220" t="s">
        <v>19697</v>
      </c>
      <c r="M220" t="s">
        <v>19697</v>
      </c>
      <c r="N220">
        <v>0.762378</v>
      </c>
      <c r="O220" t="s">
        <v>14</v>
      </c>
      <c r="P220" t="s">
        <v>17008</v>
      </c>
      <c r="Q220" t="s">
        <v>19697</v>
      </c>
      <c r="R220" t="s">
        <v>19697</v>
      </c>
      <c r="S220" t="s">
        <v>14</v>
      </c>
      <c r="T220" t="s">
        <v>44</v>
      </c>
      <c r="U220" t="s">
        <v>14</v>
      </c>
      <c r="W220" s="339" t="str">
        <f>IF(AND(U220="no",V220&gt;'SDG13'!$A$7,V220&lt;'SDG13'!$B$18),'SDG13'!$B$18-V220,"")</f>
        <v/>
      </c>
      <c r="X220" t="s">
        <v>44</v>
      </c>
      <c r="Y220" t="s">
        <v>44</v>
      </c>
      <c r="Z220" t="s">
        <v>44</v>
      </c>
      <c r="AA220" t="s">
        <v>44</v>
      </c>
      <c r="AB220" t="s">
        <v>1466</v>
      </c>
      <c r="AC220" t="s">
        <v>14</v>
      </c>
      <c r="AD220" t="s">
        <v>1468</v>
      </c>
      <c r="AE220" t="s">
        <v>44</v>
      </c>
      <c r="AF220" t="s">
        <v>14</v>
      </c>
      <c r="AG220" t="s">
        <v>44</v>
      </c>
      <c r="AH220" s="339" t="str">
        <f t="shared" si="3"/>
        <v>NA</v>
      </c>
      <c r="AI220" t="s">
        <v>44</v>
      </c>
      <c r="AJ220" t="s">
        <v>14</v>
      </c>
      <c r="AK220" t="s">
        <v>17009</v>
      </c>
      <c r="AL220" t="s">
        <v>17010</v>
      </c>
      <c r="AM220" t="s">
        <v>13379</v>
      </c>
      <c r="AN220" t="s">
        <v>44</v>
      </c>
      <c r="AO220">
        <v>1</v>
      </c>
      <c r="AP220">
        <v>0</v>
      </c>
      <c r="AQ220">
        <v>1</v>
      </c>
      <c r="AR220" t="s">
        <v>44</v>
      </c>
      <c r="AS220" t="s">
        <v>14</v>
      </c>
      <c r="AT220" t="s">
        <v>13387</v>
      </c>
      <c r="AU220" t="s">
        <v>44</v>
      </c>
      <c r="AV220" t="s">
        <v>44</v>
      </c>
      <c r="AW220" s="524" t="s">
        <v>17011</v>
      </c>
      <c r="AX220" s="524" t="s">
        <v>17012</v>
      </c>
      <c r="AY220" s="524" t="s">
        <v>17013</v>
      </c>
    </row>
    <row r="221" spans="1:51" x14ac:dyDescent="0.25">
      <c r="A221">
        <v>220</v>
      </c>
      <c r="B221" t="s">
        <v>19697</v>
      </c>
      <c r="C221" t="s">
        <v>17014</v>
      </c>
      <c r="D221" t="s">
        <v>16984</v>
      </c>
      <c r="E221" t="s">
        <v>735</v>
      </c>
      <c r="F221" t="s">
        <v>4419</v>
      </c>
      <c r="G221" t="s">
        <v>19697</v>
      </c>
      <c r="H221" t="s">
        <v>15865</v>
      </c>
      <c r="I221" t="s">
        <v>1462</v>
      </c>
      <c r="J221" t="s">
        <v>44</v>
      </c>
      <c r="K221" t="s">
        <v>733</v>
      </c>
      <c r="L221" t="s">
        <v>19697</v>
      </c>
      <c r="M221" t="s">
        <v>19697</v>
      </c>
      <c r="N221">
        <v>3.8985289999999999</v>
      </c>
      <c r="O221" t="s">
        <v>14</v>
      </c>
      <c r="P221" t="s">
        <v>13398</v>
      </c>
      <c r="Q221" t="s">
        <v>19697</v>
      </c>
      <c r="R221" t="s">
        <v>19697</v>
      </c>
      <c r="S221" t="s">
        <v>14</v>
      </c>
      <c r="T221" t="s">
        <v>44</v>
      </c>
      <c r="U221" t="s">
        <v>14</v>
      </c>
      <c r="W221" s="339" t="str">
        <f>IF(AND(U221="no",V221&gt;'SDG13'!$A$7,V221&lt;'SDG13'!$B$18),'SDG13'!$B$18-V221,"")</f>
        <v/>
      </c>
      <c r="X221" t="s">
        <v>44</v>
      </c>
      <c r="Y221" t="s">
        <v>44</v>
      </c>
      <c r="Z221" t="s">
        <v>44</v>
      </c>
      <c r="AA221" t="s">
        <v>44</v>
      </c>
      <c r="AB221" t="s">
        <v>15872</v>
      </c>
      <c r="AC221" t="s">
        <v>17</v>
      </c>
      <c r="AD221" t="s">
        <v>44</v>
      </c>
      <c r="AE221" t="s">
        <v>44</v>
      </c>
      <c r="AF221" t="s">
        <v>14</v>
      </c>
      <c r="AG221" t="s">
        <v>44</v>
      </c>
      <c r="AH221" s="339" t="str">
        <f t="shared" si="3"/>
        <v>NA</v>
      </c>
      <c r="AI221" t="s">
        <v>44</v>
      </c>
      <c r="AJ221" t="s">
        <v>17</v>
      </c>
      <c r="AK221" t="s">
        <v>44</v>
      </c>
      <c r="AL221" t="s">
        <v>44</v>
      </c>
      <c r="AM221" t="s">
        <v>1475</v>
      </c>
      <c r="AN221" t="s">
        <v>44</v>
      </c>
      <c r="AO221">
        <v>0</v>
      </c>
      <c r="AP221">
        <v>0</v>
      </c>
      <c r="AQ221">
        <v>1</v>
      </c>
      <c r="AR221" t="s">
        <v>44</v>
      </c>
      <c r="AS221" t="s">
        <v>14</v>
      </c>
      <c r="AT221" t="s">
        <v>13387</v>
      </c>
      <c r="AU221" t="s">
        <v>44</v>
      </c>
      <c r="AV221" t="s">
        <v>44</v>
      </c>
      <c r="AW221" s="524" t="s">
        <v>17015</v>
      </c>
      <c r="AX221" s="524" t="s">
        <v>17016</v>
      </c>
      <c r="AY221" s="524" t="s">
        <v>17017</v>
      </c>
    </row>
    <row r="222" spans="1:51" x14ac:dyDescent="0.25">
      <c r="A222">
        <v>221</v>
      </c>
      <c r="B222" t="s">
        <v>19697</v>
      </c>
      <c r="C222" t="s">
        <v>17018</v>
      </c>
      <c r="D222" t="s">
        <v>16984</v>
      </c>
      <c r="E222" t="s">
        <v>735</v>
      </c>
      <c r="F222" t="s">
        <v>12914</v>
      </c>
      <c r="G222" t="s">
        <v>19697</v>
      </c>
      <c r="H222" t="s">
        <v>15865</v>
      </c>
      <c r="I222" t="s">
        <v>1462</v>
      </c>
      <c r="J222" t="s">
        <v>44</v>
      </c>
      <c r="K222" t="s">
        <v>378</v>
      </c>
      <c r="L222" t="s">
        <v>19697</v>
      </c>
      <c r="M222" t="s">
        <v>19697</v>
      </c>
      <c r="N222">
        <v>0.64432100000000003</v>
      </c>
      <c r="O222" t="s">
        <v>14</v>
      </c>
      <c r="P222" t="s">
        <v>17019</v>
      </c>
      <c r="Q222" t="s">
        <v>19697</v>
      </c>
      <c r="R222" t="s">
        <v>19697</v>
      </c>
      <c r="S222" t="s">
        <v>14</v>
      </c>
      <c r="T222" t="s">
        <v>44</v>
      </c>
      <c r="U222" t="s">
        <v>14</v>
      </c>
      <c r="W222" s="339" t="str">
        <f>IF(AND(U222="no",V222&gt;'SDG13'!$A$7,V222&lt;'SDG13'!$B$18),'SDG13'!$B$18-V222,"")</f>
        <v/>
      </c>
      <c r="X222" t="s">
        <v>44</v>
      </c>
      <c r="Y222" t="s">
        <v>44</v>
      </c>
      <c r="Z222" t="s">
        <v>44</v>
      </c>
      <c r="AA222" t="s">
        <v>44</v>
      </c>
      <c r="AB222" t="s">
        <v>1463</v>
      </c>
      <c r="AC222" t="s">
        <v>17</v>
      </c>
      <c r="AD222" t="s">
        <v>44</v>
      </c>
      <c r="AE222" t="s">
        <v>44</v>
      </c>
      <c r="AF222" t="s">
        <v>14</v>
      </c>
      <c r="AG222" t="s">
        <v>44</v>
      </c>
      <c r="AH222" s="339" t="str">
        <f t="shared" si="3"/>
        <v>NA</v>
      </c>
      <c r="AI222" t="s">
        <v>44</v>
      </c>
      <c r="AJ222" t="s">
        <v>17</v>
      </c>
      <c r="AK222" t="s">
        <v>44</v>
      </c>
      <c r="AL222" t="s">
        <v>44</v>
      </c>
      <c r="AM222" t="s">
        <v>13377</v>
      </c>
      <c r="AN222" t="s">
        <v>44</v>
      </c>
      <c r="AO222">
        <v>1</v>
      </c>
      <c r="AP222">
        <v>0</v>
      </c>
      <c r="AQ222">
        <v>0</v>
      </c>
      <c r="AR222" t="s">
        <v>44</v>
      </c>
      <c r="AS222" t="s">
        <v>14</v>
      </c>
      <c r="AT222" t="s">
        <v>13387</v>
      </c>
      <c r="AU222" t="s">
        <v>44</v>
      </c>
      <c r="AV222" t="s">
        <v>44</v>
      </c>
      <c r="AW222" s="524" t="s">
        <v>17020</v>
      </c>
      <c r="AX222" s="524" t="s">
        <v>17021</v>
      </c>
      <c r="AY222" s="524" t="s">
        <v>17022</v>
      </c>
    </row>
    <row r="223" spans="1:51" x14ac:dyDescent="0.25">
      <c r="A223">
        <v>222</v>
      </c>
      <c r="B223" t="s">
        <v>19697</v>
      </c>
      <c r="C223" t="s">
        <v>17023</v>
      </c>
      <c r="D223" t="s">
        <v>16984</v>
      </c>
      <c r="E223" t="s">
        <v>735</v>
      </c>
      <c r="F223" t="s">
        <v>5472</v>
      </c>
      <c r="G223" t="s">
        <v>19697</v>
      </c>
      <c r="H223" t="s">
        <v>15870</v>
      </c>
      <c r="I223" t="s">
        <v>1462</v>
      </c>
      <c r="J223" t="s">
        <v>44</v>
      </c>
      <c r="K223" t="s">
        <v>733</v>
      </c>
      <c r="L223" t="s">
        <v>19697</v>
      </c>
      <c r="M223" t="s">
        <v>19697</v>
      </c>
      <c r="N223">
        <v>0.96699999999999997</v>
      </c>
      <c r="O223" t="s">
        <v>14</v>
      </c>
      <c r="P223" t="s">
        <v>17024</v>
      </c>
      <c r="Q223" t="s">
        <v>19697</v>
      </c>
      <c r="R223" t="s">
        <v>19697</v>
      </c>
      <c r="S223" t="s">
        <v>14</v>
      </c>
      <c r="T223" t="s">
        <v>44</v>
      </c>
      <c r="U223" t="s">
        <v>17</v>
      </c>
      <c r="V223" t="s">
        <v>17025</v>
      </c>
      <c r="W223" s="339" t="str">
        <f>IF(AND(U223="no",V223&gt;'SDG13'!$A$7,V223&lt;'SDG13'!$B$18),'SDG13'!$B$18-V223,"")</f>
        <v/>
      </c>
      <c r="X223" t="s">
        <v>442</v>
      </c>
      <c r="Y223" t="s">
        <v>44</v>
      </c>
      <c r="Z223" t="s">
        <v>14</v>
      </c>
      <c r="AA223" t="s">
        <v>17</v>
      </c>
      <c r="AB223" t="s">
        <v>44</v>
      </c>
      <c r="AC223" t="s">
        <v>44</v>
      </c>
      <c r="AD223" t="s">
        <v>44</v>
      </c>
      <c r="AE223" t="s">
        <v>44</v>
      </c>
      <c r="AF223" t="s">
        <v>44</v>
      </c>
      <c r="AG223" t="s">
        <v>44</v>
      </c>
      <c r="AH223" s="339" t="str">
        <f t="shared" si="3"/>
        <v/>
      </c>
      <c r="AI223" t="s">
        <v>44</v>
      </c>
      <c r="AJ223" t="s">
        <v>44</v>
      </c>
      <c r="AK223" t="s">
        <v>44</v>
      </c>
      <c r="AL223" t="s">
        <v>44</v>
      </c>
      <c r="AM223" t="s">
        <v>16323</v>
      </c>
      <c r="AN223" t="s">
        <v>44</v>
      </c>
      <c r="AO223">
        <v>0</v>
      </c>
      <c r="AP223">
        <v>0</v>
      </c>
      <c r="AQ223">
        <v>1</v>
      </c>
      <c r="AR223" t="s">
        <v>44</v>
      </c>
      <c r="AS223" t="s">
        <v>44</v>
      </c>
      <c r="AT223" t="s">
        <v>44</v>
      </c>
      <c r="AU223" t="s">
        <v>44</v>
      </c>
      <c r="AV223" t="s">
        <v>44</v>
      </c>
      <c r="AW223" t="s">
        <v>44</v>
      </c>
      <c r="AX223" s="524" t="s">
        <v>17026</v>
      </c>
      <c r="AY223" s="524" t="s">
        <v>17027</v>
      </c>
    </row>
    <row r="224" spans="1:51" x14ac:dyDescent="0.25">
      <c r="A224">
        <v>223</v>
      </c>
      <c r="B224" t="s">
        <v>19697</v>
      </c>
      <c r="C224" t="s">
        <v>17028</v>
      </c>
      <c r="D224" t="s">
        <v>16984</v>
      </c>
      <c r="E224" t="s">
        <v>735</v>
      </c>
      <c r="F224" t="s">
        <v>11839</v>
      </c>
      <c r="G224" t="s">
        <v>19697</v>
      </c>
      <c r="H224" t="s">
        <v>15870</v>
      </c>
      <c r="I224" t="s">
        <v>1462</v>
      </c>
      <c r="J224" t="s">
        <v>44</v>
      </c>
      <c r="K224" t="s">
        <v>369</v>
      </c>
      <c r="L224" t="s">
        <v>19697</v>
      </c>
      <c r="M224" t="s">
        <v>19697</v>
      </c>
      <c r="N224">
        <v>3599.9989999999998</v>
      </c>
      <c r="O224" t="s">
        <v>14</v>
      </c>
      <c r="P224" t="s">
        <v>17029</v>
      </c>
      <c r="Q224" t="s">
        <v>19697</v>
      </c>
      <c r="R224" t="s">
        <v>19697</v>
      </c>
      <c r="S224" t="s">
        <v>14</v>
      </c>
      <c r="T224" t="s">
        <v>44</v>
      </c>
      <c r="U224" t="s">
        <v>14</v>
      </c>
      <c r="W224" s="339" t="str">
        <f>IF(AND(U224="no",V224&gt;'SDG13'!$A$7,V224&lt;'SDG13'!$B$18),'SDG13'!$B$18-V224,"")</f>
        <v/>
      </c>
      <c r="X224" t="s">
        <v>44</v>
      </c>
      <c r="Y224" t="s">
        <v>44</v>
      </c>
      <c r="Z224" t="s">
        <v>44</v>
      </c>
      <c r="AA224" t="s">
        <v>44</v>
      </c>
      <c r="AB224" t="s">
        <v>15872</v>
      </c>
      <c r="AC224" t="s">
        <v>14</v>
      </c>
      <c r="AD224" t="s">
        <v>1490</v>
      </c>
      <c r="AE224" t="s">
        <v>44</v>
      </c>
      <c r="AF224" t="s">
        <v>14</v>
      </c>
      <c r="AG224" t="s">
        <v>44</v>
      </c>
      <c r="AH224" s="339" t="str">
        <f t="shared" si="3"/>
        <v>NA</v>
      </c>
      <c r="AI224" t="s">
        <v>44</v>
      </c>
      <c r="AJ224" t="s">
        <v>14</v>
      </c>
      <c r="AK224" t="s">
        <v>17030</v>
      </c>
      <c r="AL224" t="s">
        <v>17031</v>
      </c>
      <c r="AM224" t="s">
        <v>13379</v>
      </c>
      <c r="AN224" t="s">
        <v>44</v>
      </c>
      <c r="AO224">
        <v>2</v>
      </c>
      <c r="AP224">
        <v>0</v>
      </c>
      <c r="AQ224">
        <v>1</v>
      </c>
      <c r="AR224" t="s">
        <v>44</v>
      </c>
      <c r="AS224" t="s">
        <v>14</v>
      </c>
      <c r="AT224" t="s">
        <v>13396</v>
      </c>
      <c r="AU224" t="s">
        <v>44</v>
      </c>
      <c r="AV224" t="s">
        <v>44</v>
      </c>
      <c r="AW224" s="524" t="s">
        <v>17032</v>
      </c>
      <c r="AX224" s="524" t="s">
        <v>17033</v>
      </c>
      <c r="AY224" s="524" t="s">
        <v>17034</v>
      </c>
    </row>
    <row r="225" spans="1:51" x14ac:dyDescent="0.25">
      <c r="A225">
        <v>224</v>
      </c>
      <c r="B225" t="s">
        <v>19697</v>
      </c>
      <c r="C225" t="s">
        <v>14396</v>
      </c>
      <c r="D225" t="s">
        <v>16984</v>
      </c>
      <c r="E225" t="s">
        <v>717</v>
      </c>
      <c r="F225" t="s">
        <v>12588</v>
      </c>
      <c r="G225" t="s">
        <v>19697</v>
      </c>
      <c r="H225" t="s">
        <v>15870</v>
      </c>
      <c r="I225" t="s">
        <v>1462</v>
      </c>
      <c r="J225" t="s">
        <v>44</v>
      </c>
      <c r="K225" t="s">
        <v>378</v>
      </c>
      <c r="L225" t="s">
        <v>19697</v>
      </c>
      <c r="M225" t="s">
        <v>19697</v>
      </c>
      <c r="N225">
        <v>0.65843700000000005</v>
      </c>
      <c r="O225" t="s">
        <v>14</v>
      </c>
      <c r="P225" t="s">
        <v>17035</v>
      </c>
      <c r="Q225" t="s">
        <v>19697</v>
      </c>
      <c r="R225" t="s">
        <v>19697</v>
      </c>
      <c r="S225" t="s">
        <v>14</v>
      </c>
      <c r="T225" t="s">
        <v>44</v>
      </c>
      <c r="U225" t="s">
        <v>14</v>
      </c>
      <c r="W225" s="339" t="str">
        <f>IF(AND(U225="no",V225&gt;'SDG13'!$A$7,V225&lt;'SDG13'!$B$18),'SDG13'!$B$18-V225,"")</f>
        <v/>
      </c>
      <c r="X225" t="s">
        <v>44</v>
      </c>
      <c r="Y225" t="s">
        <v>44</v>
      </c>
      <c r="Z225" t="s">
        <v>44</v>
      </c>
      <c r="AA225" t="s">
        <v>44</v>
      </c>
      <c r="AB225" t="s">
        <v>1463</v>
      </c>
      <c r="AC225" t="s">
        <v>14</v>
      </c>
      <c r="AD225" t="s">
        <v>1487</v>
      </c>
      <c r="AE225" t="s">
        <v>44</v>
      </c>
      <c r="AF225" t="s">
        <v>14</v>
      </c>
      <c r="AG225" t="s">
        <v>44</v>
      </c>
      <c r="AH225" s="339" t="str">
        <f t="shared" si="3"/>
        <v>NA</v>
      </c>
      <c r="AI225" t="s">
        <v>44</v>
      </c>
      <c r="AJ225" t="s">
        <v>14</v>
      </c>
      <c r="AK225" t="s">
        <v>17036</v>
      </c>
      <c r="AL225" t="s">
        <v>17037</v>
      </c>
      <c r="AM225" t="s">
        <v>13377</v>
      </c>
      <c r="AN225" t="s">
        <v>44</v>
      </c>
      <c r="AO225">
        <v>1</v>
      </c>
      <c r="AP225">
        <v>0</v>
      </c>
      <c r="AQ225">
        <v>0</v>
      </c>
      <c r="AR225" t="s">
        <v>44</v>
      </c>
      <c r="AS225" t="s">
        <v>14</v>
      </c>
      <c r="AT225" t="s">
        <v>13391</v>
      </c>
      <c r="AU225" t="s">
        <v>44</v>
      </c>
      <c r="AV225" t="s">
        <v>44</v>
      </c>
      <c r="AW225" s="524" t="s">
        <v>17038</v>
      </c>
      <c r="AY225" s="524" t="s">
        <v>17039</v>
      </c>
    </row>
    <row r="226" spans="1:51" x14ac:dyDescent="0.25">
      <c r="A226">
        <v>225</v>
      </c>
      <c r="B226" t="s">
        <v>19697</v>
      </c>
      <c r="C226" t="s">
        <v>17040</v>
      </c>
      <c r="D226" t="s">
        <v>16984</v>
      </c>
      <c r="E226" t="s">
        <v>735</v>
      </c>
      <c r="F226" t="s">
        <v>1250</v>
      </c>
      <c r="G226" t="s">
        <v>19697</v>
      </c>
      <c r="H226" t="s">
        <v>15901</v>
      </c>
      <c r="I226" t="s">
        <v>1462</v>
      </c>
      <c r="J226" t="s">
        <v>44</v>
      </c>
      <c r="K226" t="s">
        <v>369</v>
      </c>
      <c r="L226" t="s">
        <v>19697</v>
      </c>
      <c r="M226" t="s">
        <v>19697</v>
      </c>
      <c r="N226">
        <v>1.083609</v>
      </c>
      <c r="O226" t="s">
        <v>14</v>
      </c>
      <c r="P226" t="s">
        <v>17041</v>
      </c>
      <c r="Q226" t="s">
        <v>19697</v>
      </c>
      <c r="R226" t="s">
        <v>19697</v>
      </c>
      <c r="S226" t="s">
        <v>14</v>
      </c>
      <c r="T226" t="s">
        <v>44</v>
      </c>
      <c r="U226" t="s">
        <v>14</v>
      </c>
      <c r="W226" s="339" t="str">
        <f>IF(AND(U226="no",V226&gt;'SDG13'!$A$7,V226&lt;'SDG13'!$B$18),'SDG13'!$B$18-V226,"")</f>
        <v/>
      </c>
      <c r="X226" t="s">
        <v>44</v>
      </c>
      <c r="Y226" t="s">
        <v>44</v>
      </c>
      <c r="Z226" t="s">
        <v>44</v>
      </c>
      <c r="AA226" t="s">
        <v>44</v>
      </c>
      <c r="AB226" t="s">
        <v>1466</v>
      </c>
      <c r="AC226" t="s">
        <v>17</v>
      </c>
      <c r="AD226" t="s">
        <v>44</v>
      </c>
      <c r="AE226" t="s">
        <v>44</v>
      </c>
      <c r="AF226" t="s">
        <v>14</v>
      </c>
      <c r="AG226" t="s">
        <v>44</v>
      </c>
      <c r="AH226" s="339" t="str">
        <f t="shared" si="3"/>
        <v>NA</v>
      </c>
      <c r="AI226" t="s">
        <v>44</v>
      </c>
      <c r="AJ226" t="s">
        <v>17</v>
      </c>
      <c r="AK226" t="s">
        <v>44</v>
      </c>
      <c r="AL226" t="s">
        <v>44</v>
      </c>
      <c r="AM226" t="s">
        <v>13377</v>
      </c>
      <c r="AN226" t="s">
        <v>44</v>
      </c>
      <c r="AO226">
        <v>1</v>
      </c>
      <c r="AP226">
        <v>0</v>
      </c>
      <c r="AQ226">
        <v>0</v>
      </c>
      <c r="AR226" t="s">
        <v>44</v>
      </c>
      <c r="AS226" t="s">
        <v>14</v>
      </c>
      <c r="AT226" t="s">
        <v>13409</v>
      </c>
      <c r="AU226" t="s">
        <v>44</v>
      </c>
      <c r="AV226" t="s">
        <v>44</v>
      </c>
      <c r="AW226" s="524" t="s">
        <v>17042</v>
      </c>
      <c r="AX226" s="524" t="s">
        <v>17043</v>
      </c>
      <c r="AY226" s="524" t="s">
        <v>17044</v>
      </c>
    </row>
    <row r="227" spans="1:51" x14ac:dyDescent="0.25">
      <c r="A227">
        <v>226</v>
      </c>
      <c r="B227" t="s">
        <v>19697</v>
      </c>
      <c r="C227" t="s">
        <v>17045</v>
      </c>
      <c r="D227" t="s">
        <v>16984</v>
      </c>
      <c r="E227" t="s">
        <v>735</v>
      </c>
      <c r="F227" t="s">
        <v>6409</v>
      </c>
      <c r="G227" t="s">
        <v>19697</v>
      </c>
      <c r="H227" t="s">
        <v>15901</v>
      </c>
      <c r="I227" t="s">
        <v>1462</v>
      </c>
      <c r="J227" t="s">
        <v>44</v>
      </c>
      <c r="K227" t="s">
        <v>13239</v>
      </c>
      <c r="L227" t="s">
        <v>19697</v>
      </c>
      <c r="M227" t="s">
        <v>19697</v>
      </c>
      <c r="N227">
        <v>1.4563379999999999</v>
      </c>
      <c r="O227" t="s">
        <v>14</v>
      </c>
      <c r="P227" t="s">
        <v>17046</v>
      </c>
      <c r="Q227" t="s">
        <v>19697</v>
      </c>
      <c r="R227" t="s">
        <v>19697</v>
      </c>
      <c r="S227" t="s">
        <v>14</v>
      </c>
      <c r="T227" t="s">
        <v>44</v>
      </c>
      <c r="U227" t="s">
        <v>14</v>
      </c>
      <c r="W227" s="339" t="str">
        <f>IF(AND(U227="no",V227&gt;'SDG13'!$A$7,V227&lt;'SDG13'!$B$18),'SDG13'!$B$18-V227,"")</f>
        <v/>
      </c>
      <c r="X227" t="s">
        <v>44</v>
      </c>
      <c r="Y227" t="s">
        <v>44</v>
      </c>
      <c r="Z227" t="s">
        <v>44</v>
      </c>
      <c r="AA227" t="s">
        <v>44</v>
      </c>
      <c r="AB227" t="s">
        <v>1463</v>
      </c>
      <c r="AC227" t="s">
        <v>17</v>
      </c>
      <c r="AD227" t="s">
        <v>44</v>
      </c>
      <c r="AE227" t="s">
        <v>44</v>
      </c>
      <c r="AF227" t="s">
        <v>14</v>
      </c>
      <c r="AG227" t="s">
        <v>44</v>
      </c>
      <c r="AH227" s="339" t="str">
        <f t="shared" si="3"/>
        <v>NA</v>
      </c>
      <c r="AI227" t="s">
        <v>44</v>
      </c>
      <c r="AJ227" t="s">
        <v>17</v>
      </c>
      <c r="AK227" t="s">
        <v>44</v>
      </c>
      <c r="AL227" t="s">
        <v>44</v>
      </c>
      <c r="AM227" t="s">
        <v>13377</v>
      </c>
      <c r="AN227" t="s">
        <v>44</v>
      </c>
      <c r="AO227">
        <v>1</v>
      </c>
      <c r="AP227">
        <v>0</v>
      </c>
      <c r="AQ227">
        <v>0</v>
      </c>
      <c r="AR227">
        <v>0</v>
      </c>
      <c r="AS227" t="s">
        <v>14</v>
      </c>
      <c r="AT227" t="s">
        <v>13387</v>
      </c>
      <c r="AU227" t="s">
        <v>44</v>
      </c>
      <c r="AV227" t="s">
        <v>44</v>
      </c>
      <c r="AW227" s="524" t="s">
        <v>17047</v>
      </c>
      <c r="AX227" s="524" t="s">
        <v>17048</v>
      </c>
      <c r="AY227" s="524" t="s">
        <v>17049</v>
      </c>
    </row>
    <row r="228" spans="1:51" x14ac:dyDescent="0.25">
      <c r="A228">
        <v>227</v>
      </c>
      <c r="B228" t="s">
        <v>19697</v>
      </c>
      <c r="C228" t="s">
        <v>16614</v>
      </c>
      <c r="D228" t="s">
        <v>16984</v>
      </c>
      <c r="E228" t="s">
        <v>735</v>
      </c>
      <c r="F228" t="s">
        <v>3645</v>
      </c>
      <c r="G228" t="s">
        <v>19697</v>
      </c>
      <c r="H228" t="s">
        <v>15901</v>
      </c>
      <c r="I228" t="s">
        <v>1462</v>
      </c>
      <c r="J228" t="s">
        <v>44</v>
      </c>
      <c r="K228" t="s">
        <v>15850</v>
      </c>
      <c r="L228" t="s">
        <v>19697</v>
      </c>
      <c r="M228" t="s">
        <v>19697</v>
      </c>
      <c r="N228">
        <v>3.33344</v>
      </c>
      <c r="O228" t="s">
        <v>14</v>
      </c>
      <c r="P228" t="s">
        <v>17050</v>
      </c>
      <c r="Q228" t="s">
        <v>19697</v>
      </c>
      <c r="R228" t="s">
        <v>19697</v>
      </c>
      <c r="S228" t="s">
        <v>14</v>
      </c>
      <c r="T228" t="s">
        <v>44</v>
      </c>
      <c r="U228" t="s">
        <v>14</v>
      </c>
      <c r="W228" s="339" t="str">
        <f>IF(AND(U228="no",V228&gt;'SDG13'!$A$7,V228&lt;'SDG13'!$B$18),'SDG13'!$B$18-V228,"")</f>
        <v/>
      </c>
      <c r="X228" t="s">
        <v>44</v>
      </c>
      <c r="Y228" t="s">
        <v>44</v>
      </c>
      <c r="Z228" t="s">
        <v>44</v>
      </c>
      <c r="AA228" t="s">
        <v>44</v>
      </c>
      <c r="AB228" t="s">
        <v>15872</v>
      </c>
      <c r="AC228" t="s">
        <v>17</v>
      </c>
      <c r="AD228" t="s">
        <v>44</v>
      </c>
      <c r="AE228" t="s">
        <v>44</v>
      </c>
      <c r="AF228" t="s">
        <v>14</v>
      </c>
      <c r="AG228" t="s">
        <v>44</v>
      </c>
      <c r="AH228" s="339" t="str">
        <f t="shared" si="3"/>
        <v>NA</v>
      </c>
      <c r="AI228" t="s">
        <v>44</v>
      </c>
      <c r="AJ228" t="s">
        <v>17</v>
      </c>
      <c r="AK228" t="s">
        <v>44</v>
      </c>
      <c r="AL228" t="s">
        <v>44</v>
      </c>
      <c r="AM228" t="s">
        <v>13377</v>
      </c>
      <c r="AN228" t="s">
        <v>44</v>
      </c>
      <c r="AO228">
        <v>1</v>
      </c>
      <c r="AP228">
        <v>0</v>
      </c>
      <c r="AQ228">
        <v>0</v>
      </c>
      <c r="AR228" t="s">
        <v>44</v>
      </c>
      <c r="AS228" t="s">
        <v>14</v>
      </c>
      <c r="AT228" t="s">
        <v>13383</v>
      </c>
      <c r="AU228" t="s">
        <v>44</v>
      </c>
      <c r="AV228" t="s">
        <v>44</v>
      </c>
      <c r="AW228" s="524" t="s">
        <v>17051</v>
      </c>
      <c r="AX228" s="524" t="s">
        <v>17052</v>
      </c>
      <c r="AY228" s="524" t="s">
        <v>17053</v>
      </c>
    </row>
    <row r="229" spans="1:51" x14ac:dyDescent="0.25">
      <c r="A229">
        <v>228</v>
      </c>
      <c r="B229" t="s">
        <v>19697</v>
      </c>
      <c r="C229" t="s">
        <v>17054</v>
      </c>
      <c r="D229" t="s">
        <v>16984</v>
      </c>
      <c r="E229" t="s">
        <v>735</v>
      </c>
      <c r="F229" t="s">
        <v>1246</v>
      </c>
      <c r="G229" t="s">
        <v>19697</v>
      </c>
      <c r="H229" t="s">
        <v>15929</v>
      </c>
      <c r="I229" t="s">
        <v>1462</v>
      </c>
      <c r="J229" t="s">
        <v>44</v>
      </c>
      <c r="K229" t="s">
        <v>371</v>
      </c>
      <c r="L229" t="s">
        <v>19697</v>
      </c>
      <c r="M229" t="s">
        <v>19697</v>
      </c>
      <c r="N229">
        <v>1.7840259999999999</v>
      </c>
      <c r="O229" t="s">
        <v>14</v>
      </c>
      <c r="P229" t="s">
        <v>17055</v>
      </c>
      <c r="Q229" t="s">
        <v>19697</v>
      </c>
      <c r="R229" t="s">
        <v>19697</v>
      </c>
      <c r="S229" t="s">
        <v>14</v>
      </c>
      <c r="T229" t="s">
        <v>44</v>
      </c>
      <c r="U229" t="s">
        <v>14</v>
      </c>
      <c r="W229" s="339" t="str">
        <f>IF(AND(U229="no",V229&gt;'SDG13'!$A$7,V229&lt;'SDG13'!$B$18),'SDG13'!$B$18-V229,"")</f>
        <v/>
      </c>
      <c r="X229" t="s">
        <v>44</v>
      </c>
      <c r="Y229" t="s">
        <v>44</v>
      </c>
      <c r="Z229" t="s">
        <v>44</v>
      </c>
      <c r="AA229" t="s">
        <v>44</v>
      </c>
      <c r="AB229" t="s">
        <v>1466</v>
      </c>
      <c r="AC229" t="s">
        <v>14</v>
      </c>
      <c r="AD229" t="s">
        <v>1468</v>
      </c>
      <c r="AE229" t="s">
        <v>44</v>
      </c>
      <c r="AF229" t="s">
        <v>14</v>
      </c>
      <c r="AG229" t="s">
        <v>44</v>
      </c>
      <c r="AH229" s="339" t="str">
        <f t="shared" si="3"/>
        <v>NA</v>
      </c>
      <c r="AI229" t="s">
        <v>44</v>
      </c>
      <c r="AJ229" t="s">
        <v>14</v>
      </c>
      <c r="AK229" t="s">
        <v>17056</v>
      </c>
      <c r="AL229" t="s">
        <v>17057</v>
      </c>
      <c r="AM229" t="s">
        <v>13377</v>
      </c>
      <c r="AN229" t="s">
        <v>44</v>
      </c>
      <c r="AO229">
        <v>1</v>
      </c>
      <c r="AP229">
        <v>0</v>
      </c>
      <c r="AQ229">
        <v>0</v>
      </c>
      <c r="AR229" t="s">
        <v>44</v>
      </c>
      <c r="AS229" t="s">
        <v>14</v>
      </c>
      <c r="AT229" t="s">
        <v>13380</v>
      </c>
      <c r="AU229" t="s">
        <v>44</v>
      </c>
      <c r="AV229" t="s">
        <v>44</v>
      </c>
      <c r="AW229" s="524" t="s">
        <v>17058</v>
      </c>
      <c r="AX229" s="524" t="s">
        <v>17059</v>
      </c>
      <c r="AY229" s="524" t="s">
        <v>17060</v>
      </c>
    </row>
    <row r="230" spans="1:51" x14ac:dyDescent="0.25">
      <c r="A230">
        <v>229</v>
      </c>
      <c r="B230" t="s">
        <v>19697</v>
      </c>
      <c r="C230" t="s">
        <v>17061</v>
      </c>
      <c r="D230" t="s">
        <v>17062</v>
      </c>
      <c r="E230" t="s">
        <v>717</v>
      </c>
      <c r="F230" t="s">
        <v>10477</v>
      </c>
      <c r="G230" t="s">
        <v>19697</v>
      </c>
      <c r="H230" t="s">
        <v>15929</v>
      </c>
      <c r="I230" t="s">
        <v>1462</v>
      </c>
      <c r="J230" t="s">
        <v>44</v>
      </c>
      <c r="K230" t="s">
        <v>733</v>
      </c>
      <c r="L230" t="s">
        <v>19697</v>
      </c>
      <c r="M230" t="s">
        <v>19697</v>
      </c>
      <c r="N230">
        <v>0.83768299999999996</v>
      </c>
      <c r="O230" t="s">
        <v>14</v>
      </c>
      <c r="P230" t="s">
        <v>17063</v>
      </c>
      <c r="Q230" t="s">
        <v>19697</v>
      </c>
      <c r="R230" t="s">
        <v>19697</v>
      </c>
      <c r="S230" t="s">
        <v>14</v>
      </c>
      <c r="T230" t="s">
        <v>44</v>
      </c>
      <c r="U230" t="s">
        <v>17</v>
      </c>
      <c r="V230" t="s">
        <v>17064</v>
      </c>
      <c r="W230" s="339" t="str">
        <f>IF(AND(U230="no",V230&gt;'SDG13'!$A$7,V230&lt;'SDG13'!$B$18),'SDG13'!$B$18-V230,"")</f>
        <v/>
      </c>
      <c r="X230" t="s">
        <v>442</v>
      </c>
      <c r="Y230" t="s">
        <v>44</v>
      </c>
      <c r="Z230" t="s">
        <v>14</v>
      </c>
      <c r="AA230" t="s">
        <v>17</v>
      </c>
      <c r="AB230" t="s">
        <v>44</v>
      </c>
      <c r="AC230" t="s">
        <v>44</v>
      </c>
      <c r="AD230" t="s">
        <v>44</v>
      </c>
      <c r="AE230" t="s">
        <v>44</v>
      </c>
      <c r="AF230" t="s">
        <v>44</v>
      </c>
      <c r="AG230" t="s">
        <v>44</v>
      </c>
      <c r="AH230" s="339" t="str">
        <f t="shared" si="3"/>
        <v/>
      </c>
      <c r="AI230" t="s">
        <v>44</v>
      </c>
      <c r="AJ230" t="s">
        <v>44</v>
      </c>
      <c r="AK230" t="s">
        <v>44</v>
      </c>
      <c r="AL230" t="s">
        <v>44</v>
      </c>
      <c r="AM230" t="s">
        <v>15907</v>
      </c>
      <c r="AN230" t="s">
        <v>44</v>
      </c>
      <c r="AO230">
        <v>1</v>
      </c>
      <c r="AP230">
        <v>0</v>
      </c>
      <c r="AQ230">
        <v>0</v>
      </c>
      <c r="AR230" t="s">
        <v>44</v>
      </c>
      <c r="AS230" t="s">
        <v>44</v>
      </c>
      <c r="AT230" t="s">
        <v>44</v>
      </c>
      <c r="AU230" t="s">
        <v>44</v>
      </c>
      <c r="AV230" t="s">
        <v>44</v>
      </c>
      <c r="AW230" t="s">
        <v>44</v>
      </c>
      <c r="AX230" s="524" t="s">
        <v>17065</v>
      </c>
      <c r="AY230" s="524" t="s">
        <v>17066</v>
      </c>
    </row>
    <row r="231" spans="1:51" x14ac:dyDescent="0.25">
      <c r="A231">
        <v>230</v>
      </c>
      <c r="B231" t="s">
        <v>19697</v>
      </c>
      <c r="C231" t="s">
        <v>13765</v>
      </c>
      <c r="D231" t="s">
        <v>17062</v>
      </c>
      <c r="E231" t="s">
        <v>717</v>
      </c>
      <c r="F231" t="s">
        <v>7161</v>
      </c>
      <c r="G231" t="s">
        <v>19697</v>
      </c>
      <c r="H231" t="s">
        <v>15929</v>
      </c>
      <c r="I231" t="s">
        <v>1462</v>
      </c>
      <c r="J231" t="s">
        <v>44</v>
      </c>
      <c r="K231" t="s">
        <v>733</v>
      </c>
      <c r="L231" t="s">
        <v>19697</v>
      </c>
      <c r="M231" t="s">
        <v>19697</v>
      </c>
      <c r="N231">
        <v>1.055115</v>
      </c>
      <c r="O231" t="s">
        <v>14</v>
      </c>
      <c r="P231" t="s">
        <v>17067</v>
      </c>
      <c r="Q231" t="s">
        <v>19697</v>
      </c>
      <c r="R231" t="s">
        <v>19697</v>
      </c>
      <c r="S231" t="s">
        <v>14</v>
      </c>
      <c r="T231" t="s">
        <v>44</v>
      </c>
      <c r="U231" t="s">
        <v>17</v>
      </c>
      <c r="V231" t="s">
        <v>17068</v>
      </c>
      <c r="W231" s="339" t="str">
        <f>IF(AND(U231="no",V231&gt;'SDG13'!$A$7,V231&lt;'SDG13'!$B$18),'SDG13'!$B$18-V231,"")</f>
        <v/>
      </c>
      <c r="X231" t="s">
        <v>442</v>
      </c>
      <c r="Y231" t="s">
        <v>44</v>
      </c>
      <c r="Z231" t="s">
        <v>14</v>
      </c>
      <c r="AA231" t="s">
        <v>17</v>
      </c>
      <c r="AB231" t="s">
        <v>44</v>
      </c>
      <c r="AC231" t="s">
        <v>44</v>
      </c>
      <c r="AD231" t="s">
        <v>44</v>
      </c>
      <c r="AE231" t="s">
        <v>44</v>
      </c>
      <c r="AF231" t="s">
        <v>44</v>
      </c>
      <c r="AG231" t="s">
        <v>44</v>
      </c>
      <c r="AH231" s="339" t="str">
        <f t="shared" si="3"/>
        <v/>
      </c>
      <c r="AI231" t="s">
        <v>44</v>
      </c>
      <c r="AJ231" t="s">
        <v>44</v>
      </c>
      <c r="AK231" t="s">
        <v>44</v>
      </c>
      <c r="AL231" t="s">
        <v>44</v>
      </c>
      <c r="AM231" t="s">
        <v>15907</v>
      </c>
      <c r="AN231" t="s">
        <v>44</v>
      </c>
      <c r="AO231">
        <v>1</v>
      </c>
      <c r="AP231">
        <v>0</v>
      </c>
      <c r="AQ231">
        <v>0</v>
      </c>
      <c r="AR231" t="s">
        <v>44</v>
      </c>
      <c r="AS231" t="s">
        <v>44</v>
      </c>
      <c r="AT231" t="s">
        <v>44</v>
      </c>
      <c r="AU231" t="s">
        <v>44</v>
      </c>
      <c r="AV231" t="s">
        <v>44</v>
      </c>
      <c r="AW231" t="s">
        <v>44</v>
      </c>
      <c r="AX231" s="524" t="s">
        <v>17069</v>
      </c>
      <c r="AY231" s="524" t="s">
        <v>17070</v>
      </c>
    </row>
    <row r="232" spans="1:51" x14ac:dyDescent="0.25">
      <c r="A232">
        <v>231</v>
      </c>
      <c r="B232" t="s">
        <v>19697</v>
      </c>
      <c r="C232" t="s">
        <v>16487</v>
      </c>
      <c r="D232" t="s">
        <v>17062</v>
      </c>
      <c r="E232" t="s">
        <v>717</v>
      </c>
      <c r="F232" t="s">
        <v>2103</v>
      </c>
      <c r="G232" t="s">
        <v>19697</v>
      </c>
      <c r="H232" t="s">
        <v>15929</v>
      </c>
      <c r="I232" t="s">
        <v>1462</v>
      </c>
      <c r="J232" t="s">
        <v>44</v>
      </c>
      <c r="K232" t="s">
        <v>15850</v>
      </c>
      <c r="L232" t="s">
        <v>19697</v>
      </c>
      <c r="M232" t="s">
        <v>19697</v>
      </c>
      <c r="N232">
        <v>0.95184599999999997</v>
      </c>
      <c r="O232" t="s">
        <v>14</v>
      </c>
      <c r="P232" t="s">
        <v>17071</v>
      </c>
      <c r="Q232" t="s">
        <v>19697</v>
      </c>
      <c r="R232" t="s">
        <v>19697</v>
      </c>
      <c r="S232" t="s">
        <v>14</v>
      </c>
      <c r="T232" t="s">
        <v>44</v>
      </c>
      <c r="U232" t="s">
        <v>17</v>
      </c>
      <c r="V232" t="s">
        <v>17072</v>
      </c>
      <c r="W232" s="339" t="str">
        <f>IF(AND(U232="no",V232&gt;'SDG13'!$A$7,V232&lt;'SDG13'!$B$18),'SDG13'!$B$18-V232,"")</f>
        <v/>
      </c>
      <c r="X232" t="s">
        <v>442</v>
      </c>
      <c r="Y232" t="s">
        <v>17073</v>
      </c>
      <c r="Z232" t="s">
        <v>17</v>
      </c>
      <c r="AA232" t="s">
        <v>44</v>
      </c>
      <c r="AB232" t="s">
        <v>44</v>
      </c>
      <c r="AC232" t="s">
        <v>44</v>
      </c>
      <c r="AD232" t="s">
        <v>44</v>
      </c>
      <c r="AE232" t="s">
        <v>44</v>
      </c>
      <c r="AF232" t="s">
        <v>44</v>
      </c>
      <c r="AG232" t="s">
        <v>44</v>
      </c>
      <c r="AH232" s="339" t="str">
        <f t="shared" si="3"/>
        <v/>
      </c>
      <c r="AI232" t="s">
        <v>44</v>
      </c>
      <c r="AJ232" t="s">
        <v>44</v>
      </c>
      <c r="AK232" t="s">
        <v>44</v>
      </c>
      <c r="AL232" t="s">
        <v>44</v>
      </c>
      <c r="AM232" t="s">
        <v>15907</v>
      </c>
      <c r="AN232" t="s">
        <v>44</v>
      </c>
      <c r="AO232">
        <v>1</v>
      </c>
      <c r="AP232">
        <v>0</v>
      </c>
      <c r="AQ232">
        <v>0</v>
      </c>
      <c r="AR232" t="s">
        <v>44</v>
      </c>
      <c r="AS232" t="s">
        <v>44</v>
      </c>
      <c r="AT232" t="s">
        <v>44</v>
      </c>
      <c r="AU232" t="s">
        <v>44</v>
      </c>
      <c r="AV232" t="s">
        <v>44</v>
      </c>
      <c r="AW232" t="s">
        <v>44</v>
      </c>
      <c r="AX232" s="524" t="s">
        <v>17074</v>
      </c>
      <c r="AY232" s="524" t="s">
        <v>17075</v>
      </c>
    </row>
    <row r="233" spans="1:51" x14ac:dyDescent="0.25">
      <c r="A233">
        <v>232</v>
      </c>
      <c r="B233" t="s">
        <v>19697</v>
      </c>
      <c r="C233" t="s">
        <v>16487</v>
      </c>
      <c r="D233" t="s">
        <v>17076</v>
      </c>
      <c r="E233" t="s">
        <v>735</v>
      </c>
      <c r="F233" t="s">
        <v>2959</v>
      </c>
      <c r="G233" t="s">
        <v>19697</v>
      </c>
      <c r="H233" t="s">
        <v>15929</v>
      </c>
      <c r="I233" t="s">
        <v>1462</v>
      </c>
      <c r="J233" t="s">
        <v>44</v>
      </c>
      <c r="K233" t="s">
        <v>15850</v>
      </c>
      <c r="L233" t="s">
        <v>19697</v>
      </c>
      <c r="M233" t="s">
        <v>19697</v>
      </c>
      <c r="N233">
        <v>1.402509</v>
      </c>
      <c r="O233" t="s">
        <v>14</v>
      </c>
      <c r="P233" t="s">
        <v>17077</v>
      </c>
      <c r="Q233" t="s">
        <v>19697</v>
      </c>
      <c r="R233" t="s">
        <v>19697</v>
      </c>
      <c r="S233" t="s">
        <v>14</v>
      </c>
      <c r="T233" t="s">
        <v>44</v>
      </c>
      <c r="U233" t="s">
        <v>17</v>
      </c>
      <c r="V233" s="539">
        <v>45474</v>
      </c>
      <c r="W233" s="339" t="str">
        <f>IF(AND(U233="no",V233&gt;'SDG13'!$A$7,V233&lt;'SDG13'!$B$18),'SDG13'!$B$18-V233,"")</f>
        <v/>
      </c>
      <c r="X233" t="s">
        <v>442</v>
      </c>
      <c r="Y233" t="s">
        <v>17078</v>
      </c>
      <c r="Z233" t="s">
        <v>14</v>
      </c>
      <c r="AA233" t="s">
        <v>17</v>
      </c>
      <c r="AB233" t="s">
        <v>44</v>
      </c>
      <c r="AC233" t="s">
        <v>44</v>
      </c>
      <c r="AD233" t="s">
        <v>44</v>
      </c>
      <c r="AE233" t="s">
        <v>44</v>
      </c>
      <c r="AF233" t="s">
        <v>44</v>
      </c>
      <c r="AG233" t="s">
        <v>44</v>
      </c>
      <c r="AH233" s="339" t="str">
        <f t="shared" si="3"/>
        <v/>
      </c>
      <c r="AI233" t="s">
        <v>44</v>
      </c>
      <c r="AJ233" t="s">
        <v>44</v>
      </c>
      <c r="AK233" t="s">
        <v>44</v>
      </c>
      <c r="AL233" t="s">
        <v>44</v>
      </c>
      <c r="AM233" t="s">
        <v>15907</v>
      </c>
      <c r="AN233" t="s">
        <v>44</v>
      </c>
      <c r="AO233">
        <v>1</v>
      </c>
      <c r="AP233">
        <v>0</v>
      </c>
      <c r="AQ233">
        <v>0</v>
      </c>
      <c r="AR233" t="s">
        <v>44</v>
      </c>
      <c r="AS233" t="s">
        <v>44</v>
      </c>
      <c r="AT233" t="s">
        <v>44</v>
      </c>
      <c r="AU233" t="s">
        <v>44</v>
      </c>
      <c r="AV233" t="s">
        <v>44</v>
      </c>
      <c r="AW233" t="s">
        <v>44</v>
      </c>
      <c r="AX233" s="524" t="s">
        <v>17079</v>
      </c>
      <c r="AY233" s="524" t="s">
        <v>17080</v>
      </c>
    </row>
    <row r="234" spans="1:51" x14ac:dyDescent="0.25">
      <c r="A234">
        <v>233</v>
      </c>
      <c r="B234" t="s">
        <v>19697</v>
      </c>
      <c r="C234" t="s">
        <v>17081</v>
      </c>
      <c r="D234" t="s">
        <v>17062</v>
      </c>
      <c r="E234" t="s">
        <v>766</v>
      </c>
      <c r="F234" t="s">
        <v>3883</v>
      </c>
      <c r="G234" t="s">
        <v>19697</v>
      </c>
      <c r="H234" t="s">
        <v>15889</v>
      </c>
      <c r="I234" t="s">
        <v>1462</v>
      </c>
      <c r="J234" t="s">
        <v>44</v>
      </c>
      <c r="K234" t="s">
        <v>13239</v>
      </c>
      <c r="L234" t="s">
        <v>19697</v>
      </c>
      <c r="M234" t="s">
        <v>19697</v>
      </c>
      <c r="N234">
        <v>3400</v>
      </c>
      <c r="O234" t="s">
        <v>14</v>
      </c>
      <c r="P234" t="s">
        <v>17082</v>
      </c>
      <c r="Q234" t="s">
        <v>19697</v>
      </c>
      <c r="R234" t="s">
        <v>19697</v>
      </c>
      <c r="S234" t="s">
        <v>14</v>
      </c>
      <c r="T234" t="s">
        <v>44</v>
      </c>
      <c r="U234" t="s">
        <v>17</v>
      </c>
      <c r="V234" t="s">
        <v>17083</v>
      </c>
      <c r="W234" s="339" t="str">
        <f>IF(AND(U234="no",V234&gt;'SDG13'!$A$7,V234&lt;'SDG13'!$B$18),'SDG13'!$B$18-V234,"")</f>
        <v/>
      </c>
      <c r="X234" t="s">
        <v>442</v>
      </c>
      <c r="Y234" t="s">
        <v>44</v>
      </c>
      <c r="Z234" t="s">
        <v>14</v>
      </c>
      <c r="AA234" t="s">
        <v>14</v>
      </c>
      <c r="AB234" t="s">
        <v>44</v>
      </c>
      <c r="AC234" t="s">
        <v>44</v>
      </c>
      <c r="AD234" t="s">
        <v>44</v>
      </c>
      <c r="AE234" t="s">
        <v>44</v>
      </c>
      <c r="AF234" t="s">
        <v>44</v>
      </c>
      <c r="AG234" t="s">
        <v>44</v>
      </c>
      <c r="AH234" s="339" t="str">
        <f t="shared" si="3"/>
        <v/>
      </c>
      <c r="AI234" t="s">
        <v>44</v>
      </c>
      <c r="AJ234" t="s">
        <v>44</v>
      </c>
      <c r="AK234" t="s">
        <v>44</v>
      </c>
      <c r="AL234" t="s">
        <v>44</v>
      </c>
      <c r="AM234" t="s">
        <v>15907</v>
      </c>
      <c r="AN234" t="s">
        <v>44</v>
      </c>
      <c r="AO234">
        <v>1</v>
      </c>
      <c r="AP234">
        <v>0</v>
      </c>
      <c r="AQ234">
        <v>0</v>
      </c>
      <c r="AR234" t="s">
        <v>44</v>
      </c>
      <c r="AS234" t="s">
        <v>44</v>
      </c>
      <c r="AT234" t="s">
        <v>44</v>
      </c>
      <c r="AU234" t="s">
        <v>44</v>
      </c>
      <c r="AV234" t="s">
        <v>44</v>
      </c>
      <c r="AW234" t="s">
        <v>44</v>
      </c>
      <c r="AX234" s="524" t="s">
        <v>17084</v>
      </c>
      <c r="AY234" s="524" t="s">
        <v>17085</v>
      </c>
    </row>
    <row r="235" spans="1:51" x14ac:dyDescent="0.25">
      <c r="A235">
        <v>234</v>
      </c>
      <c r="B235" t="s">
        <v>19697</v>
      </c>
      <c r="C235" t="s">
        <v>13661</v>
      </c>
      <c r="D235" t="s">
        <v>17062</v>
      </c>
      <c r="E235" t="s">
        <v>761</v>
      </c>
      <c r="F235" t="s">
        <v>6100</v>
      </c>
      <c r="G235" t="s">
        <v>19697</v>
      </c>
      <c r="H235" t="s">
        <v>15889</v>
      </c>
      <c r="I235" t="s">
        <v>1462</v>
      </c>
      <c r="J235" t="s">
        <v>44</v>
      </c>
      <c r="K235" t="s">
        <v>13239</v>
      </c>
      <c r="L235" t="s">
        <v>19697</v>
      </c>
      <c r="M235" t="s">
        <v>19697</v>
      </c>
      <c r="N235">
        <v>1.1748400000000001</v>
      </c>
      <c r="O235" t="s">
        <v>14</v>
      </c>
      <c r="P235" t="s">
        <v>17086</v>
      </c>
      <c r="Q235" t="s">
        <v>19697</v>
      </c>
      <c r="R235" t="s">
        <v>19697</v>
      </c>
      <c r="S235" t="s">
        <v>14</v>
      </c>
      <c r="T235" t="s">
        <v>44</v>
      </c>
      <c r="U235" t="s">
        <v>17</v>
      </c>
      <c r="V235" t="s">
        <v>17087</v>
      </c>
      <c r="W235" s="339" t="str">
        <f>IF(AND(U235="no",V235&gt;'SDG13'!$A$7,V235&lt;'SDG13'!$B$18),'SDG13'!$B$18-V235,"")</f>
        <v/>
      </c>
      <c r="X235" t="s">
        <v>442</v>
      </c>
      <c r="Y235" t="s">
        <v>44</v>
      </c>
      <c r="Z235" t="s">
        <v>14</v>
      </c>
      <c r="AA235" t="s">
        <v>14</v>
      </c>
      <c r="AB235" t="s">
        <v>44</v>
      </c>
      <c r="AC235" t="s">
        <v>44</v>
      </c>
      <c r="AD235" t="s">
        <v>44</v>
      </c>
      <c r="AE235" t="s">
        <v>44</v>
      </c>
      <c r="AF235" t="s">
        <v>44</v>
      </c>
      <c r="AG235" t="s">
        <v>44</v>
      </c>
      <c r="AH235" s="339" t="str">
        <f t="shared" si="3"/>
        <v/>
      </c>
      <c r="AI235" t="s">
        <v>44</v>
      </c>
      <c r="AJ235" t="s">
        <v>44</v>
      </c>
      <c r="AK235" t="s">
        <v>44</v>
      </c>
      <c r="AL235" t="s">
        <v>44</v>
      </c>
      <c r="AM235" t="s">
        <v>15907</v>
      </c>
      <c r="AN235" t="s">
        <v>44</v>
      </c>
      <c r="AO235">
        <v>1</v>
      </c>
      <c r="AP235">
        <v>0</v>
      </c>
      <c r="AQ235">
        <v>0</v>
      </c>
      <c r="AR235" t="s">
        <v>44</v>
      </c>
      <c r="AS235" t="s">
        <v>44</v>
      </c>
      <c r="AT235" t="s">
        <v>44</v>
      </c>
      <c r="AU235" t="s">
        <v>44</v>
      </c>
      <c r="AV235" t="s">
        <v>44</v>
      </c>
      <c r="AW235" t="s">
        <v>44</v>
      </c>
      <c r="AX235" s="524" t="s">
        <v>17088</v>
      </c>
      <c r="AY235" s="524" t="s">
        <v>17089</v>
      </c>
    </row>
    <row r="236" spans="1:51" x14ac:dyDescent="0.25">
      <c r="A236">
        <v>235</v>
      </c>
      <c r="B236" t="s">
        <v>19697</v>
      </c>
      <c r="C236" t="s">
        <v>16003</v>
      </c>
      <c r="D236" t="s">
        <v>17062</v>
      </c>
      <c r="E236" t="s">
        <v>717</v>
      </c>
      <c r="F236" t="s">
        <v>7163</v>
      </c>
      <c r="G236" t="s">
        <v>19697</v>
      </c>
      <c r="H236" t="s">
        <v>15889</v>
      </c>
      <c r="I236" t="s">
        <v>1462</v>
      </c>
      <c r="J236" t="s">
        <v>44</v>
      </c>
      <c r="K236" t="s">
        <v>733</v>
      </c>
      <c r="L236" t="s">
        <v>19697</v>
      </c>
      <c r="M236" t="s">
        <v>19697</v>
      </c>
      <c r="N236">
        <v>1.264616</v>
      </c>
      <c r="O236" t="s">
        <v>14</v>
      </c>
      <c r="P236" t="s">
        <v>17090</v>
      </c>
      <c r="Q236" t="s">
        <v>19697</v>
      </c>
      <c r="R236" t="s">
        <v>19697</v>
      </c>
      <c r="S236" t="s">
        <v>14</v>
      </c>
      <c r="T236" t="s">
        <v>44</v>
      </c>
      <c r="U236" t="s">
        <v>17</v>
      </c>
      <c r="V236" t="s">
        <v>17091</v>
      </c>
      <c r="W236" s="339" t="str">
        <f>IF(AND(U236="no",V236&gt;'SDG13'!$A$7,V236&lt;'SDG13'!$B$18),'SDG13'!$B$18-V236,"")</f>
        <v/>
      </c>
      <c r="X236" t="s">
        <v>442</v>
      </c>
      <c r="Y236" t="s">
        <v>44</v>
      </c>
      <c r="Z236" t="s">
        <v>14</v>
      </c>
      <c r="AA236" t="s">
        <v>17</v>
      </c>
      <c r="AB236" t="s">
        <v>44</v>
      </c>
      <c r="AC236" t="s">
        <v>44</v>
      </c>
      <c r="AD236" t="s">
        <v>44</v>
      </c>
      <c r="AE236" t="s">
        <v>44</v>
      </c>
      <c r="AF236" t="s">
        <v>44</v>
      </c>
      <c r="AG236" t="s">
        <v>44</v>
      </c>
      <c r="AH236" s="339" t="str">
        <f t="shared" si="3"/>
        <v/>
      </c>
      <c r="AI236" t="s">
        <v>44</v>
      </c>
      <c r="AJ236" t="s">
        <v>44</v>
      </c>
      <c r="AK236" t="s">
        <v>44</v>
      </c>
      <c r="AL236" t="s">
        <v>44</v>
      </c>
      <c r="AM236" t="s">
        <v>15907</v>
      </c>
      <c r="AN236" t="s">
        <v>44</v>
      </c>
      <c r="AO236">
        <v>1</v>
      </c>
      <c r="AP236">
        <v>0</v>
      </c>
      <c r="AQ236">
        <v>0</v>
      </c>
      <c r="AR236" t="s">
        <v>44</v>
      </c>
      <c r="AS236" t="s">
        <v>44</v>
      </c>
      <c r="AT236" t="s">
        <v>44</v>
      </c>
      <c r="AU236" t="s">
        <v>44</v>
      </c>
      <c r="AV236" t="s">
        <v>44</v>
      </c>
      <c r="AW236" t="s">
        <v>44</v>
      </c>
      <c r="AX236" s="524" t="s">
        <v>17092</v>
      </c>
      <c r="AY236" s="524" t="s">
        <v>17093</v>
      </c>
    </row>
    <row r="237" spans="1:51" x14ac:dyDescent="0.25">
      <c r="A237">
        <v>236</v>
      </c>
      <c r="B237" t="s">
        <v>19697</v>
      </c>
      <c r="C237" t="s">
        <v>17094</v>
      </c>
      <c r="D237" t="s">
        <v>17062</v>
      </c>
      <c r="E237" t="s">
        <v>717</v>
      </c>
      <c r="F237" t="s">
        <v>7171</v>
      </c>
      <c r="G237" t="s">
        <v>19697</v>
      </c>
      <c r="H237" t="s">
        <v>15889</v>
      </c>
      <c r="I237" t="s">
        <v>1462</v>
      </c>
      <c r="J237" t="s">
        <v>44</v>
      </c>
      <c r="K237" t="s">
        <v>733</v>
      </c>
      <c r="L237" t="s">
        <v>19697</v>
      </c>
      <c r="M237" t="s">
        <v>19697</v>
      </c>
      <c r="N237">
        <v>1.554252</v>
      </c>
      <c r="O237" t="s">
        <v>14</v>
      </c>
      <c r="P237" t="s">
        <v>17095</v>
      </c>
      <c r="Q237" t="s">
        <v>19697</v>
      </c>
      <c r="R237" t="s">
        <v>19697</v>
      </c>
      <c r="S237" t="s">
        <v>14</v>
      </c>
      <c r="T237" t="s">
        <v>44</v>
      </c>
      <c r="U237" t="s">
        <v>17</v>
      </c>
      <c r="V237" t="s">
        <v>17096</v>
      </c>
      <c r="W237" s="339" t="str">
        <f>IF(AND(U237="no",V237&gt;'SDG13'!$A$7,V237&lt;'SDG13'!$B$18),'SDG13'!$B$18-V237,"")</f>
        <v/>
      </c>
      <c r="X237" t="s">
        <v>442</v>
      </c>
      <c r="Y237" t="s">
        <v>44</v>
      </c>
      <c r="Z237" t="s">
        <v>17</v>
      </c>
      <c r="AA237" t="s">
        <v>44</v>
      </c>
      <c r="AB237" t="s">
        <v>44</v>
      </c>
      <c r="AC237" t="s">
        <v>44</v>
      </c>
      <c r="AD237" t="s">
        <v>44</v>
      </c>
      <c r="AE237" t="s">
        <v>44</v>
      </c>
      <c r="AF237" t="s">
        <v>44</v>
      </c>
      <c r="AG237" t="s">
        <v>44</v>
      </c>
      <c r="AH237" s="339" t="str">
        <f t="shared" si="3"/>
        <v/>
      </c>
      <c r="AI237" t="s">
        <v>44</v>
      </c>
      <c r="AJ237" t="s">
        <v>44</v>
      </c>
      <c r="AK237" t="s">
        <v>44</v>
      </c>
      <c r="AL237" t="s">
        <v>44</v>
      </c>
      <c r="AM237" t="s">
        <v>15907</v>
      </c>
      <c r="AN237" t="s">
        <v>44</v>
      </c>
      <c r="AO237">
        <v>1</v>
      </c>
      <c r="AP237">
        <v>0</v>
      </c>
      <c r="AQ237">
        <v>0</v>
      </c>
      <c r="AR237" t="s">
        <v>44</v>
      </c>
      <c r="AS237" t="s">
        <v>44</v>
      </c>
      <c r="AT237" t="s">
        <v>44</v>
      </c>
      <c r="AU237" t="s">
        <v>44</v>
      </c>
      <c r="AV237" t="s">
        <v>44</v>
      </c>
      <c r="AW237" t="s">
        <v>44</v>
      </c>
      <c r="AX237" s="524" t="s">
        <v>17097</v>
      </c>
      <c r="AY237" s="524" t="s">
        <v>17098</v>
      </c>
    </row>
    <row r="238" spans="1:51" x14ac:dyDescent="0.25">
      <c r="A238">
        <v>237</v>
      </c>
      <c r="B238" t="s">
        <v>19697</v>
      </c>
      <c r="C238" t="s">
        <v>16077</v>
      </c>
      <c r="D238" t="s">
        <v>17062</v>
      </c>
      <c r="E238" t="s">
        <v>717</v>
      </c>
      <c r="F238" t="s">
        <v>4618</v>
      </c>
      <c r="G238" t="s">
        <v>19697</v>
      </c>
      <c r="H238" t="s">
        <v>15889</v>
      </c>
      <c r="I238" t="s">
        <v>1462</v>
      </c>
      <c r="J238" t="s">
        <v>44</v>
      </c>
      <c r="K238" t="s">
        <v>13239</v>
      </c>
      <c r="L238" t="s">
        <v>19697</v>
      </c>
      <c r="M238" t="s">
        <v>19697</v>
      </c>
      <c r="N238">
        <v>0.61462000000000006</v>
      </c>
      <c r="O238" t="s">
        <v>14</v>
      </c>
      <c r="P238" t="s">
        <v>17099</v>
      </c>
      <c r="Q238" t="s">
        <v>19697</v>
      </c>
      <c r="R238" t="s">
        <v>19697</v>
      </c>
      <c r="S238" t="s">
        <v>14</v>
      </c>
      <c r="T238" t="s">
        <v>44</v>
      </c>
      <c r="U238" t="s">
        <v>17</v>
      </c>
      <c r="V238" t="s">
        <v>17100</v>
      </c>
      <c r="W238" s="339" t="str">
        <f>IF(AND(U238="no",V238&gt;'SDG13'!$A$7,V238&lt;'SDG13'!$B$18),'SDG13'!$B$18-V238,"")</f>
        <v/>
      </c>
      <c r="X238" t="s">
        <v>442</v>
      </c>
      <c r="Y238" t="s">
        <v>443</v>
      </c>
      <c r="Z238" t="s">
        <v>14</v>
      </c>
      <c r="AA238" t="s">
        <v>17</v>
      </c>
      <c r="AB238" t="s">
        <v>44</v>
      </c>
      <c r="AC238" t="s">
        <v>44</v>
      </c>
      <c r="AD238" t="s">
        <v>44</v>
      </c>
      <c r="AE238" t="s">
        <v>44</v>
      </c>
      <c r="AF238" t="s">
        <v>44</v>
      </c>
      <c r="AG238" t="s">
        <v>44</v>
      </c>
      <c r="AH238" s="339" t="str">
        <f t="shared" si="3"/>
        <v/>
      </c>
      <c r="AI238" t="s">
        <v>44</v>
      </c>
      <c r="AJ238" t="s">
        <v>44</v>
      </c>
      <c r="AK238" t="s">
        <v>44</v>
      </c>
      <c r="AL238" t="s">
        <v>44</v>
      </c>
      <c r="AM238" t="s">
        <v>13444</v>
      </c>
      <c r="AN238" t="s">
        <v>44</v>
      </c>
      <c r="AO238">
        <v>1</v>
      </c>
      <c r="AP238">
        <v>0</v>
      </c>
      <c r="AQ238">
        <v>0</v>
      </c>
      <c r="AR238" t="s">
        <v>44</v>
      </c>
      <c r="AS238" t="s">
        <v>44</v>
      </c>
      <c r="AT238" t="s">
        <v>44</v>
      </c>
      <c r="AU238" t="s">
        <v>44</v>
      </c>
      <c r="AV238" t="s">
        <v>44</v>
      </c>
      <c r="AW238" t="s">
        <v>44</v>
      </c>
      <c r="AX238" s="524" t="s">
        <v>17101</v>
      </c>
      <c r="AY238" s="524" t="s">
        <v>17102</v>
      </c>
    </row>
    <row r="239" spans="1:51" x14ac:dyDescent="0.25">
      <c r="A239">
        <v>238</v>
      </c>
      <c r="B239" t="s">
        <v>19697</v>
      </c>
      <c r="C239" t="s">
        <v>17103</v>
      </c>
      <c r="D239" t="s">
        <v>17062</v>
      </c>
      <c r="E239" t="s">
        <v>717</v>
      </c>
      <c r="F239" t="s">
        <v>11486</v>
      </c>
      <c r="G239" t="s">
        <v>19697</v>
      </c>
      <c r="H239" t="s">
        <v>15967</v>
      </c>
      <c r="I239" t="s">
        <v>1462</v>
      </c>
      <c r="J239" t="s">
        <v>44</v>
      </c>
      <c r="K239" t="s">
        <v>376</v>
      </c>
      <c r="L239" t="s">
        <v>19697</v>
      </c>
      <c r="M239" t="s">
        <v>19697</v>
      </c>
      <c r="N239">
        <v>2.01823</v>
      </c>
      <c r="O239" t="s">
        <v>14</v>
      </c>
      <c r="P239" t="s">
        <v>17104</v>
      </c>
      <c r="Q239" t="s">
        <v>19697</v>
      </c>
      <c r="R239" t="s">
        <v>19697</v>
      </c>
      <c r="S239" t="s">
        <v>14</v>
      </c>
      <c r="T239" t="s">
        <v>44</v>
      </c>
      <c r="U239" t="s">
        <v>14</v>
      </c>
      <c r="W239" s="339" t="str">
        <f>IF(AND(U239="no",V239&gt;'SDG13'!$A$7,V239&lt;'SDG13'!$B$18),'SDG13'!$B$18-V239,"")</f>
        <v/>
      </c>
      <c r="X239" t="s">
        <v>44</v>
      </c>
      <c r="Y239" t="s">
        <v>44</v>
      </c>
      <c r="Z239" t="s">
        <v>44</v>
      </c>
      <c r="AA239" t="s">
        <v>44</v>
      </c>
      <c r="AB239" t="s">
        <v>15872</v>
      </c>
      <c r="AC239" t="s">
        <v>14</v>
      </c>
      <c r="AD239" t="s">
        <v>1490</v>
      </c>
      <c r="AE239" t="s">
        <v>44</v>
      </c>
      <c r="AF239" t="s">
        <v>14</v>
      </c>
      <c r="AG239" t="s">
        <v>44</v>
      </c>
      <c r="AH239" s="339" t="str">
        <f t="shared" si="3"/>
        <v>NA</v>
      </c>
      <c r="AI239" t="s">
        <v>44</v>
      </c>
      <c r="AJ239" t="s">
        <v>14</v>
      </c>
      <c r="AK239" t="s">
        <v>15976</v>
      </c>
      <c r="AL239" t="s">
        <v>17105</v>
      </c>
      <c r="AM239" t="s">
        <v>13379</v>
      </c>
      <c r="AN239" t="s">
        <v>44</v>
      </c>
      <c r="AO239">
        <v>1</v>
      </c>
      <c r="AP239">
        <v>0</v>
      </c>
      <c r="AQ239">
        <v>1</v>
      </c>
      <c r="AR239" t="s">
        <v>44</v>
      </c>
      <c r="AS239" t="s">
        <v>14</v>
      </c>
      <c r="AT239" t="s">
        <v>13401</v>
      </c>
      <c r="AU239" t="s">
        <v>44</v>
      </c>
      <c r="AV239" t="s">
        <v>44</v>
      </c>
      <c r="AW239" s="524" t="s">
        <v>17106</v>
      </c>
      <c r="AX239" s="524" t="s">
        <v>17107</v>
      </c>
      <c r="AY239" s="524" t="s">
        <v>17108</v>
      </c>
    </row>
    <row r="240" spans="1:51" x14ac:dyDescent="0.25">
      <c r="A240">
        <v>239</v>
      </c>
      <c r="B240" t="s">
        <v>19697</v>
      </c>
      <c r="C240" t="s">
        <v>17109</v>
      </c>
      <c r="D240" t="s">
        <v>17062</v>
      </c>
      <c r="E240" t="s">
        <v>717</v>
      </c>
      <c r="F240" t="s">
        <v>11840</v>
      </c>
      <c r="G240" t="s">
        <v>19697</v>
      </c>
      <c r="H240" t="s">
        <v>15967</v>
      </c>
      <c r="I240" t="s">
        <v>1462</v>
      </c>
      <c r="J240" t="s">
        <v>44</v>
      </c>
      <c r="K240" t="s">
        <v>376</v>
      </c>
      <c r="L240" t="s">
        <v>19697</v>
      </c>
      <c r="M240" t="s">
        <v>19697</v>
      </c>
      <c r="N240">
        <v>0.70202299999999995</v>
      </c>
      <c r="O240" t="s">
        <v>14</v>
      </c>
      <c r="P240" t="s">
        <v>17110</v>
      </c>
      <c r="Q240" t="s">
        <v>19697</v>
      </c>
      <c r="R240" t="s">
        <v>19697</v>
      </c>
      <c r="S240" t="s">
        <v>14</v>
      </c>
      <c r="T240" t="s">
        <v>44</v>
      </c>
      <c r="U240" t="s">
        <v>14</v>
      </c>
      <c r="W240" s="339" t="str">
        <f>IF(AND(U240="no",V240&gt;'SDG13'!$A$7,V240&lt;'SDG13'!$B$18),'SDG13'!$B$18-V240,"")</f>
        <v/>
      </c>
      <c r="X240" t="s">
        <v>44</v>
      </c>
      <c r="Y240" t="s">
        <v>44</v>
      </c>
      <c r="Z240" t="s">
        <v>44</v>
      </c>
      <c r="AA240" t="s">
        <v>44</v>
      </c>
      <c r="AB240" t="s">
        <v>1463</v>
      </c>
      <c r="AC240" t="s">
        <v>17</v>
      </c>
      <c r="AD240" t="s">
        <v>44</v>
      </c>
      <c r="AE240" t="s">
        <v>44</v>
      </c>
      <c r="AF240" t="s">
        <v>14</v>
      </c>
      <c r="AG240" t="s">
        <v>44</v>
      </c>
      <c r="AH240" s="339" t="str">
        <f t="shared" si="3"/>
        <v>NA</v>
      </c>
      <c r="AI240" t="s">
        <v>44</v>
      </c>
      <c r="AJ240" t="s">
        <v>17</v>
      </c>
      <c r="AK240" t="s">
        <v>44</v>
      </c>
      <c r="AL240" t="s">
        <v>44</v>
      </c>
      <c r="AM240" t="s">
        <v>13377</v>
      </c>
      <c r="AN240" t="s">
        <v>44</v>
      </c>
      <c r="AO240">
        <v>1</v>
      </c>
      <c r="AP240">
        <v>0</v>
      </c>
      <c r="AQ240">
        <v>0</v>
      </c>
      <c r="AR240" t="s">
        <v>44</v>
      </c>
      <c r="AS240" t="s">
        <v>14</v>
      </c>
      <c r="AT240" t="s">
        <v>13401</v>
      </c>
      <c r="AU240" t="s">
        <v>44</v>
      </c>
      <c r="AV240" t="s">
        <v>44</v>
      </c>
      <c r="AW240" s="524" t="s">
        <v>17111</v>
      </c>
      <c r="AX240" s="524" t="s">
        <v>17112</v>
      </c>
      <c r="AY240" s="524" t="s">
        <v>17113</v>
      </c>
    </row>
    <row r="241" spans="1:51" x14ac:dyDescent="0.25">
      <c r="A241">
        <v>240</v>
      </c>
      <c r="B241" t="s">
        <v>19697</v>
      </c>
      <c r="C241" t="s">
        <v>17114</v>
      </c>
      <c r="D241" t="s">
        <v>17062</v>
      </c>
      <c r="E241" t="s">
        <v>717</v>
      </c>
      <c r="F241" t="s">
        <v>8781</v>
      </c>
      <c r="G241" t="s">
        <v>19697</v>
      </c>
      <c r="H241" t="s">
        <v>15967</v>
      </c>
      <c r="I241" t="s">
        <v>1462</v>
      </c>
      <c r="J241" t="s">
        <v>44</v>
      </c>
      <c r="K241" t="s">
        <v>371</v>
      </c>
      <c r="L241" t="s">
        <v>19697</v>
      </c>
      <c r="M241" t="s">
        <v>19697</v>
      </c>
      <c r="N241">
        <v>0.77185800000000004</v>
      </c>
      <c r="O241" t="s">
        <v>14</v>
      </c>
      <c r="P241" t="s">
        <v>17115</v>
      </c>
      <c r="Q241" t="s">
        <v>19697</v>
      </c>
      <c r="R241" t="s">
        <v>19697</v>
      </c>
      <c r="S241" t="s">
        <v>14</v>
      </c>
      <c r="T241" t="s">
        <v>44</v>
      </c>
      <c r="U241" t="s">
        <v>14</v>
      </c>
      <c r="W241" s="339" t="str">
        <f>IF(AND(U241="no",V241&gt;'SDG13'!$A$7,V241&lt;'SDG13'!$B$18),'SDG13'!$B$18-V241,"")</f>
        <v/>
      </c>
      <c r="X241" t="s">
        <v>44</v>
      </c>
      <c r="Y241" t="s">
        <v>44</v>
      </c>
      <c r="Z241" t="s">
        <v>44</v>
      </c>
      <c r="AA241" t="s">
        <v>44</v>
      </c>
      <c r="AB241" t="s">
        <v>1466</v>
      </c>
      <c r="AC241" t="s">
        <v>14</v>
      </c>
      <c r="AD241" t="s">
        <v>1468</v>
      </c>
      <c r="AE241" t="s">
        <v>44</v>
      </c>
      <c r="AF241" t="s">
        <v>14</v>
      </c>
      <c r="AG241" t="s">
        <v>44</v>
      </c>
      <c r="AH241" s="339" t="str">
        <f t="shared" si="3"/>
        <v>NA</v>
      </c>
      <c r="AI241" t="s">
        <v>44</v>
      </c>
      <c r="AJ241" t="s">
        <v>14</v>
      </c>
      <c r="AK241" t="s">
        <v>17116</v>
      </c>
      <c r="AL241" t="s">
        <v>17117</v>
      </c>
      <c r="AM241" t="s">
        <v>1475</v>
      </c>
      <c r="AN241" t="s">
        <v>44</v>
      </c>
      <c r="AO241">
        <v>0</v>
      </c>
      <c r="AP241">
        <v>0</v>
      </c>
      <c r="AQ241">
        <v>1</v>
      </c>
      <c r="AR241" t="s">
        <v>44</v>
      </c>
      <c r="AS241" t="s">
        <v>14</v>
      </c>
      <c r="AT241" t="s">
        <v>13401</v>
      </c>
      <c r="AU241" t="s">
        <v>44</v>
      </c>
      <c r="AV241" t="s">
        <v>44</v>
      </c>
      <c r="AW241" s="524" t="s">
        <v>17118</v>
      </c>
      <c r="AX241" s="524" t="s">
        <v>17119</v>
      </c>
      <c r="AY241" s="524" t="s">
        <v>17120</v>
      </c>
    </row>
    <row r="242" spans="1:51" x14ac:dyDescent="0.25">
      <c r="A242">
        <v>241</v>
      </c>
      <c r="B242" t="s">
        <v>19697</v>
      </c>
      <c r="C242" t="s">
        <v>17121</v>
      </c>
      <c r="D242" t="s">
        <v>16984</v>
      </c>
      <c r="E242" t="s">
        <v>735</v>
      </c>
      <c r="F242" t="s">
        <v>11844</v>
      </c>
      <c r="G242" t="s">
        <v>19697</v>
      </c>
      <c r="H242" t="s">
        <v>16372</v>
      </c>
      <c r="I242" t="s">
        <v>1462</v>
      </c>
      <c r="J242" t="s">
        <v>44</v>
      </c>
      <c r="K242" t="s">
        <v>376</v>
      </c>
      <c r="L242" t="s">
        <v>19697</v>
      </c>
      <c r="M242" t="s">
        <v>19697</v>
      </c>
      <c r="N242">
        <v>2.326098</v>
      </c>
      <c r="O242" t="s">
        <v>14</v>
      </c>
      <c r="P242" t="s">
        <v>17122</v>
      </c>
      <c r="Q242" t="s">
        <v>19697</v>
      </c>
      <c r="R242" t="s">
        <v>19697</v>
      </c>
      <c r="S242" t="s">
        <v>14</v>
      </c>
      <c r="T242" t="s">
        <v>44</v>
      </c>
      <c r="U242" t="s">
        <v>14</v>
      </c>
      <c r="W242" s="339" t="str">
        <f>IF(AND(U242="no",V242&gt;'SDG13'!$A$7,V242&lt;'SDG13'!$B$18),'SDG13'!$B$18-V242,"")</f>
        <v/>
      </c>
      <c r="X242" t="s">
        <v>44</v>
      </c>
      <c r="Y242" t="s">
        <v>44</v>
      </c>
      <c r="Z242" t="s">
        <v>44</v>
      </c>
      <c r="AA242" t="s">
        <v>44</v>
      </c>
      <c r="AB242" t="s">
        <v>1463</v>
      </c>
      <c r="AC242" t="s">
        <v>17</v>
      </c>
      <c r="AD242" t="s">
        <v>44</v>
      </c>
      <c r="AE242" t="s">
        <v>44</v>
      </c>
      <c r="AF242" t="s">
        <v>14</v>
      </c>
      <c r="AG242" t="s">
        <v>44</v>
      </c>
      <c r="AH242" s="339" t="str">
        <f t="shared" si="3"/>
        <v>NA</v>
      </c>
      <c r="AI242" t="s">
        <v>44</v>
      </c>
      <c r="AJ242" t="s">
        <v>17</v>
      </c>
      <c r="AK242" t="s">
        <v>44</v>
      </c>
      <c r="AL242" t="s">
        <v>44</v>
      </c>
      <c r="AM242" t="s">
        <v>1464</v>
      </c>
      <c r="AN242" t="s">
        <v>44</v>
      </c>
      <c r="AO242" t="s">
        <v>44</v>
      </c>
      <c r="AP242" t="s">
        <v>44</v>
      </c>
      <c r="AQ242" t="s">
        <v>44</v>
      </c>
      <c r="AR242" t="s">
        <v>44</v>
      </c>
      <c r="AS242" t="s">
        <v>14</v>
      </c>
      <c r="AT242" t="s">
        <v>13409</v>
      </c>
      <c r="AU242" t="s">
        <v>44</v>
      </c>
      <c r="AV242" t="s">
        <v>44</v>
      </c>
      <c r="AW242" s="524" t="s">
        <v>17123</v>
      </c>
      <c r="AX242" s="524" t="s">
        <v>17124</v>
      </c>
      <c r="AY242" s="524" t="s">
        <v>17125</v>
      </c>
    </row>
    <row r="243" spans="1:51" x14ac:dyDescent="0.25">
      <c r="A243">
        <v>242</v>
      </c>
      <c r="B243" t="s">
        <v>19697</v>
      </c>
      <c r="C243" t="s">
        <v>17126</v>
      </c>
      <c r="D243" t="s">
        <v>16984</v>
      </c>
      <c r="E243" t="s">
        <v>735</v>
      </c>
      <c r="F243" t="s">
        <v>4678</v>
      </c>
      <c r="G243" t="s">
        <v>19697</v>
      </c>
      <c r="H243" t="s">
        <v>16372</v>
      </c>
      <c r="I243" t="s">
        <v>1462</v>
      </c>
      <c r="J243" t="s">
        <v>44</v>
      </c>
      <c r="K243" t="s">
        <v>13239</v>
      </c>
      <c r="L243" t="s">
        <v>19697</v>
      </c>
      <c r="M243" t="s">
        <v>19697</v>
      </c>
      <c r="N243">
        <v>1.1276550000000001</v>
      </c>
      <c r="O243" t="s">
        <v>14</v>
      </c>
      <c r="P243" t="s">
        <v>17127</v>
      </c>
      <c r="Q243" t="s">
        <v>19697</v>
      </c>
      <c r="R243" t="s">
        <v>19697</v>
      </c>
      <c r="S243" t="s">
        <v>14</v>
      </c>
      <c r="T243" t="s">
        <v>44</v>
      </c>
      <c r="U243" t="s">
        <v>14</v>
      </c>
      <c r="W243" s="339" t="str">
        <f>IF(AND(U243="no",V243&gt;'SDG13'!$A$7,V243&lt;'SDG13'!$B$18),'SDG13'!$B$18-V243,"")</f>
        <v/>
      </c>
      <c r="X243" t="s">
        <v>44</v>
      </c>
      <c r="Y243" t="s">
        <v>44</v>
      </c>
      <c r="Z243" t="s">
        <v>44</v>
      </c>
      <c r="AA243" t="s">
        <v>44</v>
      </c>
      <c r="AB243" t="s">
        <v>1463</v>
      </c>
      <c r="AC243" t="s">
        <v>14</v>
      </c>
      <c r="AD243" t="s">
        <v>1490</v>
      </c>
      <c r="AE243" t="s">
        <v>44</v>
      </c>
      <c r="AF243" t="s">
        <v>14</v>
      </c>
      <c r="AG243" t="s">
        <v>44</v>
      </c>
      <c r="AH243" s="339" t="str">
        <f t="shared" si="3"/>
        <v>NA</v>
      </c>
      <c r="AI243" t="s">
        <v>44</v>
      </c>
      <c r="AJ243" t="s">
        <v>14</v>
      </c>
      <c r="AK243" t="s">
        <v>17128</v>
      </c>
      <c r="AL243" t="s">
        <v>17129</v>
      </c>
      <c r="AM243" t="s">
        <v>1475</v>
      </c>
      <c r="AN243" t="s">
        <v>44</v>
      </c>
      <c r="AO243">
        <v>0</v>
      </c>
      <c r="AP243">
        <v>0</v>
      </c>
      <c r="AQ243">
        <v>1</v>
      </c>
      <c r="AR243" t="s">
        <v>44</v>
      </c>
      <c r="AS243" t="s">
        <v>14</v>
      </c>
      <c r="AT243" t="s">
        <v>13387</v>
      </c>
      <c r="AU243" t="s">
        <v>44</v>
      </c>
      <c r="AV243" t="s">
        <v>44</v>
      </c>
      <c r="AW243" s="524" t="s">
        <v>17130</v>
      </c>
      <c r="AX243" s="524" t="s">
        <v>17131</v>
      </c>
      <c r="AY243" s="524" t="s">
        <v>17132</v>
      </c>
    </row>
    <row r="244" spans="1:51" x14ac:dyDescent="0.25">
      <c r="A244">
        <v>243</v>
      </c>
      <c r="B244" t="s">
        <v>19697</v>
      </c>
      <c r="C244" t="s">
        <v>17133</v>
      </c>
      <c r="D244" t="s">
        <v>17134</v>
      </c>
      <c r="E244" t="s">
        <v>717</v>
      </c>
      <c r="F244" t="s">
        <v>13298</v>
      </c>
      <c r="G244" t="s">
        <v>19697</v>
      </c>
      <c r="H244" t="s">
        <v>16004</v>
      </c>
      <c r="I244" t="s">
        <v>1462</v>
      </c>
      <c r="J244" t="s">
        <v>44</v>
      </c>
      <c r="K244" t="s">
        <v>381</v>
      </c>
      <c r="L244" t="s">
        <v>19697</v>
      </c>
      <c r="M244" t="s">
        <v>19697</v>
      </c>
      <c r="N244">
        <v>1.6</v>
      </c>
      <c r="O244" t="s">
        <v>14</v>
      </c>
      <c r="P244" t="s">
        <v>17135</v>
      </c>
      <c r="Q244" t="s">
        <v>19697</v>
      </c>
      <c r="R244" t="s">
        <v>19697</v>
      </c>
      <c r="S244" t="s">
        <v>14</v>
      </c>
      <c r="T244" t="s">
        <v>44</v>
      </c>
      <c r="U244" t="s">
        <v>14</v>
      </c>
      <c r="W244" s="339" t="str">
        <f>IF(AND(U244="no",V244&gt;'SDG13'!$A$7,V244&lt;'SDG13'!$B$18),'SDG13'!$B$18-V244,"")</f>
        <v/>
      </c>
      <c r="X244" t="s">
        <v>44</v>
      </c>
      <c r="Y244" t="s">
        <v>44</v>
      </c>
      <c r="Z244" t="s">
        <v>44</v>
      </c>
      <c r="AA244" t="s">
        <v>44</v>
      </c>
      <c r="AB244" t="s">
        <v>1466</v>
      </c>
      <c r="AC244" t="s">
        <v>14</v>
      </c>
      <c r="AD244" t="s">
        <v>1490</v>
      </c>
      <c r="AE244" t="s">
        <v>44</v>
      </c>
      <c r="AF244" t="s">
        <v>14</v>
      </c>
      <c r="AG244" t="s">
        <v>44</v>
      </c>
      <c r="AH244" s="339" t="str">
        <f t="shared" si="3"/>
        <v>NA</v>
      </c>
      <c r="AI244" t="s">
        <v>44</v>
      </c>
      <c r="AJ244" t="s">
        <v>17</v>
      </c>
      <c r="AK244" t="s">
        <v>44</v>
      </c>
      <c r="AL244" t="s">
        <v>44</v>
      </c>
      <c r="AM244" t="s">
        <v>13377</v>
      </c>
      <c r="AN244" t="s">
        <v>44</v>
      </c>
      <c r="AO244">
        <v>1</v>
      </c>
      <c r="AP244">
        <v>0</v>
      </c>
      <c r="AQ244">
        <v>0</v>
      </c>
      <c r="AR244" t="s">
        <v>44</v>
      </c>
      <c r="AS244" t="s">
        <v>14</v>
      </c>
      <c r="AT244" t="s">
        <v>13401</v>
      </c>
      <c r="AU244" t="s">
        <v>44</v>
      </c>
      <c r="AV244" t="s">
        <v>44</v>
      </c>
      <c r="AW244" s="524" t="s">
        <v>17136</v>
      </c>
      <c r="AX244" s="524" t="s">
        <v>17137</v>
      </c>
      <c r="AY244" s="524" t="s">
        <v>17138</v>
      </c>
    </row>
    <row r="245" spans="1:51" x14ac:dyDescent="0.25">
      <c r="A245">
        <v>244</v>
      </c>
      <c r="B245" t="s">
        <v>19697</v>
      </c>
      <c r="C245" t="s">
        <v>17139</v>
      </c>
      <c r="D245" t="s">
        <v>17134</v>
      </c>
      <c r="E245" t="s">
        <v>735</v>
      </c>
      <c r="F245" t="s">
        <v>9668</v>
      </c>
      <c r="G245" t="s">
        <v>19697</v>
      </c>
      <c r="H245" t="s">
        <v>16004</v>
      </c>
      <c r="I245" t="s">
        <v>1462</v>
      </c>
      <c r="J245" t="s">
        <v>44</v>
      </c>
      <c r="K245" t="s">
        <v>369</v>
      </c>
      <c r="L245" t="s">
        <v>19697</v>
      </c>
      <c r="M245" t="s">
        <v>19697</v>
      </c>
      <c r="N245">
        <v>2500</v>
      </c>
      <c r="O245" t="s">
        <v>14</v>
      </c>
      <c r="P245" t="s">
        <v>17140</v>
      </c>
      <c r="Q245" t="s">
        <v>19697</v>
      </c>
      <c r="R245" t="s">
        <v>19697</v>
      </c>
      <c r="S245" t="s">
        <v>14</v>
      </c>
      <c r="T245" t="s">
        <v>44</v>
      </c>
      <c r="U245" t="s">
        <v>14</v>
      </c>
      <c r="W245" s="339" t="str">
        <f>IF(AND(U245="no",V245&gt;'SDG13'!$A$7,V245&lt;'SDG13'!$B$18),'SDG13'!$B$18-V245,"")</f>
        <v/>
      </c>
      <c r="X245" t="s">
        <v>44</v>
      </c>
      <c r="Y245" t="s">
        <v>44</v>
      </c>
      <c r="Z245" t="s">
        <v>44</v>
      </c>
      <c r="AA245" t="s">
        <v>44</v>
      </c>
      <c r="AB245" t="s">
        <v>1463</v>
      </c>
      <c r="AC245" t="s">
        <v>17</v>
      </c>
      <c r="AD245" t="s">
        <v>44</v>
      </c>
      <c r="AE245" t="s">
        <v>44</v>
      </c>
      <c r="AF245" t="s">
        <v>14</v>
      </c>
      <c r="AG245" t="s">
        <v>44</v>
      </c>
      <c r="AH245" s="339" t="str">
        <f t="shared" si="3"/>
        <v>NA</v>
      </c>
      <c r="AI245" t="s">
        <v>44</v>
      </c>
      <c r="AJ245" t="s">
        <v>17</v>
      </c>
      <c r="AK245" t="s">
        <v>44</v>
      </c>
      <c r="AL245" t="s">
        <v>44</v>
      </c>
      <c r="AM245" t="s">
        <v>13377</v>
      </c>
      <c r="AN245" t="s">
        <v>44</v>
      </c>
      <c r="AO245">
        <v>1</v>
      </c>
      <c r="AP245">
        <v>0</v>
      </c>
      <c r="AQ245">
        <v>0</v>
      </c>
      <c r="AR245" t="s">
        <v>44</v>
      </c>
      <c r="AS245" t="s">
        <v>14</v>
      </c>
      <c r="AT245" t="s">
        <v>13401</v>
      </c>
      <c r="AU245" t="s">
        <v>44</v>
      </c>
      <c r="AV245" t="s">
        <v>44</v>
      </c>
      <c r="AW245" s="524" t="s">
        <v>17141</v>
      </c>
      <c r="AX245" s="524" t="s">
        <v>17142</v>
      </c>
      <c r="AY245" s="524" t="s">
        <v>17143</v>
      </c>
    </row>
    <row r="246" spans="1:51" x14ac:dyDescent="0.25">
      <c r="A246">
        <v>245</v>
      </c>
      <c r="B246" t="s">
        <v>19697</v>
      </c>
      <c r="C246" t="s">
        <v>14839</v>
      </c>
      <c r="D246" t="s">
        <v>17134</v>
      </c>
      <c r="E246" t="s">
        <v>717</v>
      </c>
      <c r="F246" t="s">
        <v>14840</v>
      </c>
      <c r="G246" t="s">
        <v>19697</v>
      </c>
      <c r="H246" t="s">
        <v>16017</v>
      </c>
      <c r="I246" t="s">
        <v>1462</v>
      </c>
      <c r="J246" t="s">
        <v>44</v>
      </c>
      <c r="K246" t="s">
        <v>381</v>
      </c>
      <c r="L246" t="s">
        <v>19697</v>
      </c>
      <c r="M246" t="s">
        <v>19697</v>
      </c>
      <c r="N246">
        <v>17.8</v>
      </c>
      <c r="O246" t="s">
        <v>14</v>
      </c>
      <c r="P246" t="s">
        <v>17144</v>
      </c>
      <c r="Q246" t="s">
        <v>19697</v>
      </c>
      <c r="R246" t="s">
        <v>19697</v>
      </c>
      <c r="S246" t="s">
        <v>14</v>
      </c>
      <c r="T246" t="s">
        <v>44</v>
      </c>
      <c r="U246" t="s">
        <v>14</v>
      </c>
      <c r="W246" s="339" t="str">
        <f>IF(AND(U246="no",V246&gt;'SDG13'!$A$7,V246&lt;'SDG13'!$B$18),'SDG13'!$B$18-V246,"")</f>
        <v/>
      </c>
      <c r="X246" t="s">
        <v>44</v>
      </c>
      <c r="Y246" t="s">
        <v>44</v>
      </c>
      <c r="Z246" t="s">
        <v>44</v>
      </c>
      <c r="AA246" t="s">
        <v>44</v>
      </c>
      <c r="AB246" t="s">
        <v>15872</v>
      </c>
      <c r="AC246" t="s">
        <v>17</v>
      </c>
      <c r="AD246" t="s">
        <v>44</v>
      </c>
      <c r="AE246" t="s">
        <v>44</v>
      </c>
      <c r="AF246" t="s">
        <v>17</v>
      </c>
      <c r="AG246">
        <v>150</v>
      </c>
      <c r="AH246" s="339">
        <f t="shared" si="3"/>
        <v>150</v>
      </c>
      <c r="AI246" t="s">
        <v>16363</v>
      </c>
      <c r="AJ246" t="s">
        <v>44</v>
      </c>
      <c r="AK246" t="s">
        <v>44</v>
      </c>
      <c r="AL246" t="s">
        <v>44</v>
      </c>
      <c r="AM246" t="s">
        <v>1464</v>
      </c>
      <c r="AN246" t="s">
        <v>44</v>
      </c>
      <c r="AO246" t="s">
        <v>44</v>
      </c>
      <c r="AP246" t="s">
        <v>44</v>
      </c>
      <c r="AQ246" t="s">
        <v>44</v>
      </c>
      <c r="AR246" t="s">
        <v>44</v>
      </c>
      <c r="AS246" t="s">
        <v>14</v>
      </c>
      <c r="AT246" t="s">
        <v>13383</v>
      </c>
      <c r="AU246" t="s">
        <v>44</v>
      </c>
      <c r="AV246" t="s">
        <v>44</v>
      </c>
      <c r="AW246" s="524" t="s">
        <v>17145</v>
      </c>
      <c r="AX246" s="524" t="s">
        <v>17146</v>
      </c>
      <c r="AY246" s="524" t="s">
        <v>17147</v>
      </c>
    </row>
    <row r="247" spans="1:51" x14ac:dyDescent="0.25">
      <c r="A247">
        <v>246</v>
      </c>
      <c r="B247" t="s">
        <v>19697</v>
      </c>
      <c r="C247" t="s">
        <v>17148</v>
      </c>
      <c r="D247" t="s">
        <v>17134</v>
      </c>
      <c r="E247" t="s">
        <v>717</v>
      </c>
      <c r="F247" t="s">
        <v>12732</v>
      </c>
      <c r="G247" t="s">
        <v>19697</v>
      </c>
      <c r="H247" t="s">
        <v>16017</v>
      </c>
      <c r="I247" t="s">
        <v>1462</v>
      </c>
      <c r="J247" t="s">
        <v>44</v>
      </c>
      <c r="K247" t="s">
        <v>378</v>
      </c>
      <c r="L247" t="s">
        <v>19697</v>
      </c>
      <c r="M247" t="s">
        <v>19697</v>
      </c>
      <c r="N247">
        <v>7.2</v>
      </c>
      <c r="O247" t="s">
        <v>14</v>
      </c>
      <c r="P247" t="s">
        <v>17149</v>
      </c>
      <c r="Q247" t="s">
        <v>19697</v>
      </c>
      <c r="R247" t="s">
        <v>19697</v>
      </c>
      <c r="S247" t="s">
        <v>14</v>
      </c>
      <c r="T247" t="s">
        <v>44</v>
      </c>
      <c r="U247" t="s">
        <v>14</v>
      </c>
      <c r="W247" s="339" t="str">
        <f>IF(AND(U247="no",V247&gt;'SDG13'!$A$7,V247&lt;'SDG13'!$B$18),'SDG13'!$B$18-V247,"")</f>
        <v/>
      </c>
      <c r="X247" t="s">
        <v>44</v>
      </c>
      <c r="Y247" t="s">
        <v>44</v>
      </c>
      <c r="Z247" t="s">
        <v>44</v>
      </c>
      <c r="AA247" t="s">
        <v>44</v>
      </c>
      <c r="AB247" t="s">
        <v>15872</v>
      </c>
      <c r="AC247" t="s">
        <v>17</v>
      </c>
      <c r="AD247" t="s">
        <v>44</v>
      </c>
      <c r="AE247" t="s">
        <v>44</v>
      </c>
      <c r="AF247" t="s">
        <v>14</v>
      </c>
      <c r="AG247" t="s">
        <v>44</v>
      </c>
      <c r="AH247" s="339" t="str">
        <f t="shared" si="3"/>
        <v>NA</v>
      </c>
      <c r="AI247" t="s">
        <v>44</v>
      </c>
      <c r="AJ247" t="s">
        <v>17</v>
      </c>
      <c r="AK247" t="s">
        <v>44</v>
      </c>
      <c r="AL247" t="s">
        <v>44</v>
      </c>
      <c r="AM247" t="s">
        <v>13377</v>
      </c>
      <c r="AN247" t="s">
        <v>44</v>
      </c>
      <c r="AO247">
        <v>1</v>
      </c>
      <c r="AP247">
        <v>0</v>
      </c>
      <c r="AQ247">
        <v>0</v>
      </c>
      <c r="AR247" t="s">
        <v>44</v>
      </c>
      <c r="AS247" t="s">
        <v>14</v>
      </c>
      <c r="AT247" t="s">
        <v>13383</v>
      </c>
      <c r="AU247" t="s">
        <v>44</v>
      </c>
      <c r="AV247" t="s">
        <v>44</v>
      </c>
      <c r="AW247" s="524" t="s">
        <v>17150</v>
      </c>
      <c r="AX247" s="524" t="s">
        <v>17151</v>
      </c>
      <c r="AY247" s="524" t="s">
        <v>17152</v>
      </c>
    </row>
    <row r="248" spans="1:51" x14ac:dyDescent="0.25">
      <c r="A248">
        <v>247</v>
      </c>
      <c r="B248" t="s">
        <v>19697</v>
      </c>
      <c r="C248" t="s">
        <v>17153</v>
      </c>
      <c r="D248" t="s">
        <v>17134</v>
      </c>
      <c r="E248" t="s">
        <v>717</v>
      </c>
      <c r="F248" t="s">
        <v>728</v>
      </c>
      <c r="G248" t="s">
        <v>19697</v>
      </c>
      <c r="H248" t="s">
        <v>16010</v>
      </c>
      <c r="I248" t="s">
        <v>1462</v>
      </c>
      <c r="J248" t="s">
        <v>44</v>
      </c>
      <c r="K248" t="s">
        <v>376</v>
      </c>
      <c r="L248" t="s">
        <v>19697</v>
      </c>
      <c r="M248" t="s">
        <v>19697</v>
      </c>
      <c r="N248">
        <v>73</v>
      </c>
      <c r="O248" t="s">
        <v>14</v>
      </c>
      <c r="P248" t="s">
        <v>17154</v>
      </c>
      <c r="Q248" t="s">
        <v>19697</v>
      </c>
      <c r="R248" t="s">
        <v>19697</v>
      </c>
      <c r="S248" t="s">
        <v>14</v>
      </c>
      <c r="T248" t="s">
        <v>44</v>
      </c>
      <c r="U248" t="s">
        <v>14</v>
      </c>
      <c r="W248" s="339" t="str">
        <f>IF(AND(U248="no",V248&gt;'SDG13'!$A$7,V248&lt;'SDG13'!$B$18),'SDG13'!$B$18-V248,"")</f>
        <v/>
      </c>
      <c r="X248" t="s">
        <v>44</v>
      </c>
      <c r="Y248" t="s">
        <v>44</v>
      </c>
      <c r="Z248" t="s">
        <v>44</v>
      </c>
      <c r="AA248" t="s">
        <v>44</v>
      </c>
      <c r="AB248" t="s">
        <v>15872</v>
      </c>
      <c r="AC248" t="s">
        <v>17</v>
      </c>
      <c r="AD248" t="s">
        <v>44</v>
      </c>
      <c r="AE248" t="s">
        <v>44</v>
      </c>
      <c r="AF248" t="s">
        <v>14</v>
      </c>
      <c r="AG248" t="s">
        <v>44</v>
      </c>
      <c r="AH248" s="339" t="str">
        <f t="shared" si="3"/>
        <v>NA</v>
      </c>
      <c r="AI248" t="s">
        <v>44</v>
      </c>
      <c r="AJ248" t="s">
        <v>17</v>
      </c>
      <c r="AK248" t="s">
        <v>44</v>
      </c>
      <c r="AL248" t="s">
        <v>44</v>
      </c>
      <c r="AM248" t="s">
        <v>13377</v>
      </c>
      <c r="AN248" t="s">
        <v>44</v>
      </c>
      <c r="AO248">
        <v>2</v>
      </c>
      <c r="AP248">
        <v>0</v>
      </c>
      <c r="AQ248">
        <v>0</v>
      </c>
      <c r="AR248" t="s">
        <v>44</v>
      </c>
      <c r="AS248" t="s">
        <v>14</v>
      </c>
      <c r="AT248" t="s">
        <v>13383</v>
      </c>
      <c r="AU248" t="s">
        <v>44</v>
      </c>
      <c r="AV248" t="s">
        <v>44</v>
      </c>
      <c r="AW248" s="524" t="s">
        <v>17155</v>
      </c>
      <c r="AX248" s="524" t="s">
        <v>17156</v>
      </c>
      <c r="AY248" s="524" t="s">
        <v>17157</v>
      </c>
    </row>
    <row r="249" spans="1:51" x14ac:dyDescent="0.25">
      <c r="A249">
        <v>248</v>
      </c>
      <c r="B249" t="s">
        <v>19697</v>
      </c>
      <c r="C249" t="s">
        <v>17158</v>
      </c>
      <c r="D249" t="s">
        <v>17134</v>
      </c>
      <c r="E249" t="s">
        <v>717</v>
      </c>
      <c r="F249" t="s">
        <v>8146</v>
      </c>
      <c r="G249" t="s">
        <v>19697</v>
      </c>
      <c r="H249" t="s">
        <v>16010</v>
      </c>
      <c r="I249" t="s">
        <v>1462</v>
      </c>
      <c r="J249" t="s">
        <v>44</v>
      </c>
      <c r="K249" t="s">
        <v>371</v>
      </c>
      <c r="L249" t="s">
        <v>19697</v>
      </c>
      <c r="M249" t="s">
        <v>19697</v>
      </c>
      <c r="N249">
        <v>7.4</v>
      </c>
      <c r="O249" t="s">
        <v>14</v>
      </c>
      <c r="P249" t="s">
        <v>17159</v>
      </c>
      <c r="Q249" t="s">
        <v>19697</v>
      </c>
      <c r="R249" t="s">
        <v>19697</v>
      </c>
      <c r="S249" t="s">
        <v>14</v>
      </c>
      <c r="T249" t="s">
        <v>44</v>
      </c>
      <c r="U249" t="s">
        <v>14</v>
      </c>
      <c r="W249" s="339" t="str">
        <f>IF(AND(U249="no",V249&gt;'SDG13'!$A$7,V249&lt;'SDG13'!$B$18),'SDG13'!$B$18-V249,"")</f>
        <v/>
      </c>
      <c r="X249" t="s">
        <v>44</v>
      </c>
      <c r="Y249" t="s">
        <v>44</v>
      </c>
      <c r="Z249" t="s">
        <v>44</v>
      </c>
      <c r="AA249" t="s">
        <v>44</v>
      </c>
      <c r="AB249" t="s">
        <v>15872</v>
      </c>
      <c r="AC249" t="s">
        <v>17</v>
      </c>
      <c r="AD249" t="s">
        <v>44</v>
      </c>
      <c r="AE249" t="s">
        <v>44</v>
      </c>
      <c r="AF249" t="s">
        <v>14</v>
      </c>
      <c r="AG249" t="s">
        <v>44</v>
      </c>
      <c r="AH249" s="339" t="str">
        <f t="shared" si="3"/>
        <v>NA</v>
      </c>
      <c r="AI249" t="s">
        <v>44</v>
      </c>
      <c r="AJ249" t="s">
        <v>17</v>
      </c>
      <c r="AK249" t="s">
        <v>44</v>
      </c>
      <c r="AL249" t="s">
        <v>44</v>
      </c>
      <c r="AM249" t="s">
        <v>13377</v>
      </c>
      <c r="AN249" t="s">
        <v>44</v>
      </c>
      <c r="AO249">
        <v>1</v>
      </c>
      <c r="AP249">
        <v>0</v>
      </c>
      <c r="AQ249">
        <v>0</v>
      </c>
      <c r="AR249" t="s">
        <v>44</v>
      </c>
      <c r="AS249" t="s">
        <v>14</v>
      </c>
      <c r="AT249" t="s">
        <v>13378</v>
      </c>
      <c r="AU249" t="s">
        <v>44</v>
      </c>
      <c r="AV249" t="s">
        <v>44</v>
      </c>
      <c r="AW249" s="524" t="s">
        <v>17160</v>
      </c>
      <c r="AX249" s="524" t="s">
        <v>17161</v>
      </c>
      <c r="AY249" s="524" t="s">
        <v>17162</v>
      </c>
    </row>
    <row r="250" spans="1:51" x14ac:dyDescent="0.25">
      <c r="A250">
        <v>249</v>
      </c>
      <c r="B250" t="s">
        <v>19697</v>
      </c>
      <c r="C250" t="s">
        <v>17163</v>
      </c>
      <c r="D250" t="s">
        <v>17164</v>
      </c>
      <c r="E250" t="s">
        <v>717</v>
      </c>
      <c r="F250" t="s">
        <v>422</v>
      </c>
      <c r="G250" t="s">
        <v>19697</v>
      </c>
      <c r="H250" t="s">
        <v>16078</v>
      </c>
      <c r="I250" t="s">
        <v>1462</v>
      </c>
      <c r="J250" t="s">
        <v>44</v>
      </c>
      <c r="K250" t="s">
        <v>733</v>
      </c>
      <c r="L250" t="s">
        <v>19697</v>
      </c>
      <c r="M250" t="s">
        <v>19697</v>
      </c>
      <c r="N250">
        <v>3.9</v>
      </c>
      <c r="O250" t="s">
        <v>14</v>
      </c>
      <c r="P250" t="s">
        <v>17165</v>
      </c>
      <c r="Q250" t="s">
        <v>19697</v>
      </c>
      <c r="R250" t="s">
        <v>19697</v>
      </c>
      <c r="S250" t="s">
        <v>14</v>
      </c>
      <c r="T250" t="s">
        <v>44</v>
      </c>
      <c r="U250" t="s">
        <v>14</v>
      </c>
      <c r="W250" s="339" t="str">
        <f>IF(AND(U250="no",V250&gt;'SDG13'!$A$7,V250&lt;'SDG13'!$B$18),'SDG13'!$B$18-V250,"")</f>
        <v/>
      </c>
      <c r="X250" t="s">
        <v>44</v>
      </c>
      <c r="Y250" t="s">
        <v>44</v>
      </c>
      <c r="Z250" t="s">
        <v>44</v>
      </c>
      <c r="AA250" t="s">
        <v>44</v>
      </c>
      <c r="AB250" t="s">
        <v>1466</v>
      </c>
      <c r="AC250" t="s">
        <v>14</v>
      </c>
      <c r="AD250" t="s">
        <v>1490</v>
      </c>
      <c r="AE250" t="s">
        <v>44</v>
      </c>
      <c r="AF250" t="s">
        <v>14</v>
      </c>
      <c r="AG250" t="s">
        <v>44</v>
      </c>
      <c r="AH250" s="339" t="str">
        <f t="shared" si="3"/>
        <v>NA</v>
      </c>
      <c r="AI250" t="s">
        <v>44</v>
      </c>
      <c r="AJ250" t="s">
        <v>17</v>
      </c>
      <c r="AK250" t="s">
        <v>44</v>
      </c>
      <c r="AL250" t="s">
        <v>44</v>
      </c>
      <c r="AM250" t="s">
        <v>13377</v>
      </c>
      <c r="AN250" t="s">
        <v>44</v>
      </c>
      <c r="AO250">
        <v>2</v>
      </c>
      <c r="AP250">
        <v>0</v>
      </c>
      <c r="AQ250">
        <v>0</v>
      </c>
      <c r="AR250" t="s">
        <v>44</v>
      </c>
      <c r="AS250" t="s">
        <v>14</v>
      </c>
      <c r="AT250" t="s">
        <v>13383</v>
      </c>
      <c r="AU250" t="s">
        <v>44</v>
      </c>
      <c r="AV250" t="s">
        <v>44</v>
      </c>
      <c r="AW250" s="524" t="s">
        <v>17166</v>
      </c>
      <c r="AX250" s="524" t="s">
        <v>17167</v>
      </c>
      <c r="AY250" s="524" t="s">
        <v>17168</v>
      </c>
    </row>
    <row r="251" spans="1:51" x14ac:dyDescent="0.25">
      <c r="A251">
        <v>250</v>
      </c>
      <c r="B251" t="s">
        <v>19697</v>
      </c>
      <c r="C251" t="s">
        <v>16595</v>
      </c>
      <c r="D251" t="s">
        <v>17164</v>
      </c>
      <c r="E251" t="s">
        <v>717</v>
      </c>
      <c r="F251" t="s">
        <v>12059</v>
      </c>
      <c r="G251" t="s">
        <v>19697</v>
      </c>
      <c r="H251" t="s">
        <v>15865</v>
      </c>
      <c r="I251" t="s">
        <v>1462</v>
      </c>
      <c r="J251" t="s">
        <v>44</v>
      </c>
      <c r="K251" t="s">
        <v>376</v>
      </c>
      <c r="L251" t="s">
        <v>19697</v>
      </c>
      <c r="M251" t="s">
        <v>19697</v>
      </c>
      <c r="N251">
        <v>33.4</v>
      </c>
      <c r="O251" t="s">
        <v>14</v>
      </c>
      <c r="P251" t="s">
        <v>17169</v>
      </c>
      <c r="Q251" t="s">
        <v>19697</v>
      </c>
      <c r="R251" t="s">
        <v>19697</v>
      </c>
      <c r="S251" t="s">
        <v>14</v>
      </c>
      <c r="T251" t="s">
        <v>44</v>
      </c>
      <c r="U251" t="s">
        <v>14</v>
      </c>
      <c r="W251" s="339" t="str">
        <f>IF(AND(U251="no",V251&gt;'SDG13'!$A$7,V251&lt;'SDG13'!$B$18),'SDG13'!$B$18-V251,"")</f>
        <v/>
      </c>
      <c r="X251" t="s">
        <v>44</v>
      </c>
      <c r="Y251" t="s">
        <v>44</v>
      </c>
      <c r="Z251" t="s">
        <v>44</v>
      </c>
      <c r="AA251" t="s">
        <v>44</v>
      </c>
      <c r="AB251" t="s">
        <v>15872</v>
      </c>
      <c r="AC251" t="s">
        <v>17</v>
      </c>
      <c r="AD251" t="s">
        <v>44</v>
      </c>
      <c r="AE251" t="s">
        <v>44</v>
      </c>
      <c r="AF251" t="s">
        <v>14</v>
      </c>
      <c r="AG251" t="s">
        <v>44</v>
      </c>
      <c r="AH251" s="339" t="str">
        <f t="shared" si="3"/>
        <v>NA</v>
      </c>
      <c r="AI251" t="s">
        <v>44</v>
      </c>
      <c r="AJ251" t="s">
        <v>17</v>
      </c>
      <c r="AK251" t="s">
        <v>44</v>
      </c>
      <c r="AL251" t="s">
        <v>44</v>
      </c>
      <c r="AM251" t="s">
        <v>13377</v>
      </c>
      <c r="AN251" t="s">
        <v>44</v>
      </c>
      <c r="AO251">
        <v>1</v>
      </c>
      <c r="AP251">
        <v>0</v>
      </c>
      <c r="AQ251">
        <v>0</v>
      </c>
      <c r="AR251" t="s">
        <v>44</v>
      </c>
      <c r="AS251" t="s">
        <v>14</v>
      </c>
      <c r="AT251" t="s">
        <v>13383</v>
      </c>
      <c r="AU251" t="s">
        <v>44</v>
      </c>
      <c r="AV251" t="s">
        <v>44</v>
      </c>
      <c r="AW251" s="524" t="s">
        <v>17170</v>
      </c>
      <c r="AX251" s="524" t="s">
        <v>17171</v>
      </c>
      <c r="AY251" s="524" t="s">
        <v>17172</v>
      </c>
    </row>
    <row r="252" spans="1:51" x14ac:dyDescent="0.25">
      <c r="A252">
        <v>251</v>
      </c>
      <c r="B252" t="s">
        <v>19697</v>
      </c>
      <c r="C252" t="s">
        <v>17173</v>
      </c>
      <c r="D252" t="s">
        <v>17164</v>
      </c>
      <c r="E252" t="s">
        <v>735</v>
      </c>
      <c r="F252" t="s">
        <v>8285</v>
      </c>
      <c r="G252" t="s">
        <v>19697</v>
      </c>
      <c r="H252" t="s">
        <v>15865</v>
      </c>
      <c r="I252" t="s">
        <v>1462</v>
      </c>
      <c r="J252" t="s">
        <v>44</v>
      </c>
      <c r="K252" t="s">
        <v>371</v>
      </c>
      <c r="L252" t="s">
        <v>19697</v>
      </c>
      <c r="M252" t="s">
        <v>19697</v>
      </c>
      <c r="N252">
        <v>4.9000000000000004</v>
      </c>
      <c r="O252" t="s">
        <v>14</v>
      </c>
      <c r="P252" t="s">
        <v>17174</v>
      </c>
      <c r="Q252" t="s">
        <v>19697</v>
      </c>
      <c r="R252" t="s">
        <v>19697</v>
      </c>
      <c r="S252" t="s">
        <v>14</v>
      </c>
      <c r="T252" t="s">
        <v>44</v>
      </c>
      <c r="U252" t="s">
        <v>14</v>
      </c>
      <c r="W252" s="339" t="str">
        <f>IF(AND(U252="no",V252&gt;'SDG13'!$A$7,V252&lt;'SDG13'!$B$18),'SDG13'!$B$18-V252,"")</f>
        <v/>
      </c>
      <c r="X252" t="s">
        <v>44</v>
      </c>
      <c r="Y252" t="s">
        <v>44</v>
      </c>
      <c r="Z252" t="s">
        <v>44</v>
      </c>
      <c r="AA252" t="s">
        <v>44</v>
      </c>
      <c r="AB252" t="s">
        <v>15872</v>
      </c>
      <c r="AC252" t="s">
        <v>14</v>
      </c>
      <c r="AD252" t="s">
        <v>1490</v>
      </c>
      <c r="AE252" t="s">
        <v>44</v>
      </c>
      <c r="AF252" t="s">
        <v>14</v>
      </c>
      <c r="AG252" t="s">
        <v>44</v>
      </c>
      <c r="AH252" s="339" t="str">
        <f t="shared" si="3"/>
        <v>NA</v>
      </c>
      <c r="AI252" t="s">
        <v>44</v>
      </c>
      <c r="AJ252" t="s">
        <v>14</v>
      </c>
      <c r="AK252" t="s">
        <v>15922</v>
      </c>
      <c r="AL252" t="s">
        <v>17175</v>
      </c>
      <c r="AM252" t="s">
        <v>13379</v>
      </c>
      <c r="AN252" t="s">
        <v>44</v>
      </c>
      <c r="AO252">
        <v>1</v>
      </c>
      <c r="AP252">
        <v>0</v>
      </c>
      <c r="AQ252">
        <v>2</v>
      </c>
      <c r="AR252" t="s">
        <v>44</v>
      </c>
      <c r="AS252" t="s">
        <v>14</v>
      </c>
      <c r="AT252" t="s">
        <v>13383</v>
      </c>
      <c r="AU252" t="s">
        <v>44</v>
      </c>
      <c r="AV252" t="s">
        <v>44</v>
      </c>
      <c r="AW252" s="524" t="s">
        <v>17176</v>
      </c>
      <c r="AX252" s="524" t="s">
        <v>17177</v>
      </c>
      <c r="AY252" s="524" t="s">
        <v>17178</v>
      </c>
    </row>
    <row r="253" spans="1:51" x14ac:dyDescent="0.25">
      <c r="A253">
        <v>252</v>
      </c>
      <c r="B253" t="s">
        <v>19697</v>
      </c>
      <c r="C253" t="s">
        <v>17179</v>
      </c>
      <c r="D253" t="s">
        <v>17164</v>
      </c>
      <c r="E253" t="s">
        <v>717</v>
      </c>
      <c r="F253" t="s">
        <v>12156</v>
      </c>
      <c r="G253" t="s">
        <v>19697</v>
      </c>
      <c r="H253" t="s">
        <v>15865</v>
      </c>
      <c r="I253" t="s">
        <v>1462</v>
      </c>
      <c r="J253" t="s">
        <v>44</v>
      </c>
      <c r="K253" t="s">
        <v>378</v>
      </c>
      <c r="L253" t="s">
        <v>19697</v>
      </c>
      <c r="M253" t="s">
        <v>19697</v>
      </c>
      <c r="N253">
        <v>2599.9989999999998</v>
      </c>
      <c r="O253" t="s">
        <v>14</v>
      </c>
      <c r="P253" t="s">
        <v>17180</v>
      </c>
      <c r="Q253" t="s">
        <v>19697</v>
      </c>
      <c r="R253" t="s">
        <v>19697</v>
      </c>
      <c r="S253" t="s">
        <v>14</v>
      </c>
      <c r="T253" t="s">
        <v>44</v>
      </c>
      <c r="U253" t="s">
        <v>14</v>
      </c>
      <c r="W253" s="339" t="str">
        <f>IF(AND(U253="no",V253&gt;'SDG13'!$A$7,V253&lt;'SDG13'!$B$18),'SDG13'!$B$18-V253,"")</f>
        <v/>
      </c>
      <c r="X253" t="s">
        <v>44</v>
      </c>
      <c r="Y253" t="s">
        <v>44</v>
      </c>
      <c r="Z253" t="s">
        <v>44</v>
      </c>
      <c r="AA253" t="s">
        <v>44</v>
      </c>
      <c r="AB253" t="s">
        <v>15872</v>
      </c>
      <c r="AC253" t="s">
        <v>14</v>
      </c>
      <c r="AD253" t="s">
        <v>1490</v>
      </c>
      <c r="AE253" t="s">
        <v>44</v>
      </c>
      <c r="AF253" t="s">
        <v>14</v>
      </c>
      <c r="AG253" t="s">
        <v>44</v>
      </c>
      <c r="AH253" s="339" t="str">
        <f t="shared" si="3"/>
        <v>NA</v>
      </c>
      <c r="AI253" t="s">
        <v>44</v>
      </c>
      <c r="AJ253" t="s">
        <v>17</v>
      </c>
      <c r="AK253" t="s">
        <v>44</v>
      </c>
      <c r="AL253" t="s">
        <v>44</v>
      </c>
      <c r="AM253" t="s">
        <v>13377</v>
      </c>
      <c r="AN253" t="s">
        <v>44</v>
      </c>
      <c r="AO253">
        <v>1</v>
      </c>
      <c r="AP253">
        <v>0</v>
      </c>
      <c r="AQ253">
        <v>0</v>
      </c>
      <c r="AR253" t="s">
        <v>44</v>
      </c>
      <c r="AS253" t="s">
        <v>14</v>
      </c>
      <c r="AT253" t="s">
        <v>13383</v>
      </c>
      <c r="AU253" t="s">
        <v>44</v>
      </c>
      <c r="AV253" t="s">
        <v>44</v>
      </c>
      <c r="AW253" s="524" t="s">
        <v>17181</v>
      </c>
      <c r="AX253" s="524" t="s">
        <v>17182</v>
      </c>
      <c r="AY253" s="524" t="s">
        <v>17183</v>
      </c>
    </row>
    <row r="254" spans="1:51" x14ac:dyDescent="0.25">
      <c r="A254">
        <v>253</v>
      </c>
      <c r="B254" t="s">
        <v>19697</v>
      </c>
      <c r="C254" t="s">
        <v>17184</v>
      </c>
      <c r="D254" t="s">
        <v>17164</v>
      </c>
      <c r="E254" t="s">
        <v>735</v>
      </c>
      <c r="F254" t="s">
        <v>416</v>
      </c>
      <c r="G254" t="s">
        <v>19697</v>
      </c>
      <c r="H254" t="s">
        <v>15870</v>
      </c>
      <c r="I254" t="s">
        <v>1462</v>
      </c>
      <c r="J254" t="s">
        <v>44</v>
      </c>
      <c r="K254" t="s">
        <v>15850</v>
      </c>
      <c r="L254" t="s">
        <v>19697</v>
      </c>
      <c r="M254" t="s">
        <v>19697</v>
      </c>
      <c r="N254">
        <v>5</v>
      </c>
      <c r="O254" t="s">
        <v>14</v>
      </c>
      <c r="P254" t="s">
        <v>17185</v>
      </c>
      <c r="Q254" t="s">
        <v>19697</v>
      </c>
      <c r="R254" t="s">
        <v>19697</v>
      </c>
      <c r="S254" t="s">
        <v>14</v>
      </c>
      <c r="T254" t="s">
        <v>44</v>
      </c>
      <c r="U254" t="s">
        <v>14</v>
      </c>
      <c r="W254" s="339" t="str">
        <f>IF(AND(U254="no",V254&gt;'SDG13'!$A$7,V254&lt;'SDG13'!$B$18),'SDG13'!$B$18-V254,"")</f>
        <v/>
      </c>
      <c r="X254" t="s">
        <v>44</v>
      </c>
      <c r="Y254" t="s">
        <v>44</v>
      </c>
      <c r="Z254" t="s">
        <v>44</v>
      </c>
      <c r="AA254" t="s">
        <v>44</v>
      </c>
      <c r="AB254" t="s">
        <v>1463</v>
      </c>
      <c r="AC254" t="s">
        <v>17</v>
      </c>
      <c r="AD254" t="s">
        <v>44</v>
      </c>
      <c r="AE254" t="s">
        <v>44</v>
      </c>
      <c r="AF254" t="s">
        <v>14</v>
      </c>
      <c r="AG254" t="s">
        <v>44</v>
      </c>
      <c r="AH254" s="339" t="str">
        <f t="shared" si="3"/>
        <v>NA</v>
      </c>
      <c r="AI254" t="s">
        <v>44</v>
      </c>
      <c r="AJ254" t="s">
        <v>17</v>
      </c>
      <c r="AK254" t="s">
        <v>44</v>
      </c>
      <c r="AL254" t="s">
        <v>44</v>
      </c>
      <c r="AM254" t="s">
        <v>13377</v>
      </c>
      <c r="AN254" t="s">
        <v>44</v>
      </c>
      <c r="AO254">
        <v>1</v>
      </c>
      <c r="AP254">
        <v>0</v>
      </c>
      <c r="AQ254">
        <v>0</v>
      </c>
      <c r="AR254" t="s">
        <v>44</v>
      </c>
      <c r="AS254" t="s">
        <v>14</v>
      </c>
      <c r="AT254" t="s">
        <v>13378</v>
      </c>
      <c r="AU254" t="s">
        <v>44</v>
      </c>
      <c r="AV254" t="s">
        <v>44</v>
      </c>
      <c r="AW254" s="524" t="s">
        <v>17186</v>
      </c>
      <c r="AX254" s="524" t="s">
        <v>17187</v>
      </c>
      <c r="AY254" s="524" t="s">
        <v>17188</v>
      </c>
    </row>
    <row r="255" spans="1:51" x14ac:dyDescent="0.25">
      <c r="A255">
        <v>254</v>
      </c>
      <c r="B255" t="s">
        <v>19697</v>
      </c>
      <c r="C255" t="s">
        <v>17189</v>
      </c>
      <c r="D255" t="s">
        <v>17164</v>
      </c>
      <c r="E255" t="s">
        <v>717</v>
      </c>
      <c r="F255" t="s">
        <v>15617</v>
      </c>
      <c r="G255" t="s">
        <v>19697</v>
      </c>
      <c r="H255" t="s">
        <v>15870</v>
      </c>
      <c r="I255" t="s">
        <v>1462</v>
      </c>
      <c r="J255" t="s">
        <v>44</v>
      </c>
      <c r="K255" t="s">
        <v>381</v>
      </c>
      <c r="L255" t="s">
        <v>19697</v>
      </c>
      <c r="M255" t="s">
        <v>19697</v>
      </c>
      <c r="N255">
        <v>4.5999999999999996</v>
      </c>
      <c r="O255" t="s">
        <v>14</v>
      </c>
      <c r="P255" t="s">
        <v>17190</v>
      </c>
      <c r="Q255" t="s">
        <v>19697</v>
      </c>
      <c r="R255" t="s">
        <v>19697</v>
      </c>
      <c r="S255" t="s">
        <v>14</v>
      </c>
      <c r="T255" t="s">
        <v>44</v>
      </c>
      <c r="U255" t="s">
        <v>14</v>
      </c>
      <c r="W255" s="339" t="str">
        <f>IF(AND(U255="no",V255&gt;'SDG13'!$A$7,V255&lt;'SDG13'!$B$18),'SDG13'!$B$18-V255,"")</f>
        <v/>
      </c>
      <c r="X255" t="s">
        <v>44</v>
      </c>
      <c r="Y255" t="s">
        <v>44</v>
      </c>
      <c r="Z255" t="s">
        <v>44</v>
      </c>
      <c r="AA255" t="s">
        <v>44</v>
      </c>
      <c r="AB255" t="s">
        <v>15872</v>
      </c>
      <c r="AC255" t="s">
        <v>14</v>
      </c>
      <c r="AD255" t="s">
        <v>1490</v>
      </c>
      <c r="AE255" t="s">
        <v>44</v>
      </c>
      <c r="AF255" t="s">
        <v>14</v>
      </c>
      <c r="AG255" t="s">
        <v>44</v>
      </c>
      <c r="AH255" s="339" t="str">
        <f t="shared" si="3"/>
        <v>NA</v>
      </c>
      <c r="AI255" t="s">
        <v>44</v>
      </c>
      <c r="AJ255" t="s">
        <v>14</v>
      </c>
      <c r="AK255" t="s">
        <v>17191</v>
      </c>
      <c r="AL255" t="s">
        <v>17192</v>
      </c>
      <c r="AM255" t="s">
        <v>13377</v>
      </c>
      <c r="AN255" t="s">
        <v>44</v>
      </c>
      <c r="AO255">
        <v>1</v>
      </c>
      <c r="AP255">
        <v>0</v>
      </c>
      <c r="AQ255">
        <v>0</v>
      </c>
      <c r="AR255" t="s">
        <v>44</v>
      </c>
      <c r="AS255" t="s">
        <v>14</v>
      </c>
      <c r="AT255" t="s">
        <v>13378</v>
      </c>
      <c r="AU255" t="s">
        <v>44</v>
      </c>
      <c r="AV255" t="s">
        <v>44</v>
      </c>
      <c r="AW255" s="524" t="s">
        <v>17193</v>
      </c>
      <c r="AX255" s="524" t="s">
        <v>17194</v>
      </c>
      <c r="AY255" s="524" t="s">
        <v>17195</v>
      </c>
    </row>
    <row r="256" spans="1:51" x14ac:dyDescent="0.25">
      <c r="A256">
        <v>255</v>
      </c>
      <c r="B256" t="s">
        <v>19697</v>
      </c>
      <c r="C256" t="s">
        <v>17196</v>
      </c>
      <c r="D256" t="s">
        <v>16400</v>
      </c>
      <c r="E256" t="s">
        <v>717</v>
      </c>
      <c r="F256" t="s">
        <v>10525</v>
      </c>
      <c r="G256" t="s">
        <v>19697</v>
      </c>
      <c r="H256" t="s">
        <v>15901</v>
      </c>
      <c r="I256" t="s">
        <v>1462</v>
      </c>
      <c r="J256" t="s">
        <v>44</v>
      </c>
      <c r="K256" t="s">
        <v>369</v>
      </c>
      <c r="L256" t="s">
        <v>19697</v>
      </c>
      <c r="M256" t="s">
        <v>19697</v>
      </c>
      <c r="N256">
        <v>5.2</v>
      </c>
      <c r="O256" t="s">
        <v>14</v>
      </c>
      <c r="P256" t="s">
        <v>17197</v>
      </c>
      <c r="Q256" t="s">
        <v>19697</v>
      </c>
      <c r="R256" t="s">
        <v>19697</v>
      </c>
      <c r="S256" t="s">
        <v>14</v>
      </c>
      <c r="T256" t="s">
        <v>44</v>
      </c>
      <c r="U256" t="s">
        <v>14</v>
      </c>
      <c r="W256" s="339" t="str">
        <f>IF(AND(U256="no",V256&gt;'SDG13'!$A$7,V256&lt;'SDG13'!$B$18),'SDG13'!$B$18-V256,"")</f>
        <v/>
      </c>
      <c r="X256" t="s">
        <v>44</v>
      </c>
      <c r="Y256" t="s">
        <v>44</v>
      </c>
      <c r="Z256" t="s">
        <v>44</v>
      </c>
      <c r="AA256" t="s">
        <v>44</v>
      </c>
      <c r="AB256" t="s">
        <v>15872</v>
      </c>
      <c r="AC256" t="s">
        <v>17</v>
      </c>
      <c r="AD256" t="s">
        <v>44</v>
      </c>
      <c r="AE256" t="s">
        <v>44</v>
      </c>
      <c r="AF256" t="s">
        <v>14</v>
      </c>
      <c r="AG256" t="s">
        <v>44</v>
      </c>
      <c r="AH256" s="339" t="str">
        <f t="shared" si="3"/>
        <v>NA</v>
      </c>
      <c r="AI256" t="s">
        <v>44</v>
      </c>
      <c r="AJ256" t="s">
        <v>17</v>
      </c>
      <c r="AK256" t="s">
        <v>44</v>
      </c>
      <c r="AL256" t="s">
        <v>44</v>
      </c>
      <c r="AM256" t="s">
        <v>13381</v>
      </c>
      <c r="AN256" t="s">
        <v>44</v>
      </c>
      <c r="AO256">
        <v>1</v>
      </c>
      <c r="AP256">
        <v>1</v>
      </c>
      <c r="AQ256">
        <v>0</v>
      </c>
      <c r="AR256" t="s">
        <v>44</v>
      </c>
      <c r="AS256" t="s">
        <v>14</v>
      </c>
      <c r="AT256" t="s">
        <v>13378</v>
      </c>
      <c r="AU256" t="s">
        <v>44</v>
      </c>
      <c r="AV256" t="s">
        <v>44</v>
      </c>
      <c r="AW256" s="524" t="s">
        <v>17198</v>
      </c>
      <c r="AX256" s="524" t="s">
        <v>17199</v>
      </c>
      <c r="AY256" s="524" t="s">
        <v>17200</v>
      </c>
    </row>
    <row r="257" spans="1:51" x14ac:dyDescent="0.25">
      <c r="A257">
        <v>256</v>
      </c>
      <c r="B257" t="s">
        <v>19697</v>
      </c>
      <c r="C257" t="s">
        <v>15581</v>
      </c>
      <c r="D257" t="s">
        <v>16400</v>
      </c>
      <c r="E257" t="s">
        <v>717</v>
      </c>
      <c r="F257" t="s">
        <v>9598</v>
      </c>
      <c r="G257" t="s">
        <v>19697</v>
      </c>
      <c r="H257" t="s">
        <v>15901</v>
      </c>
      <c r="I257" t="s">
        <v>1462</v>
      </c>
      <c r="J257" t="s">
        <v>44</v>
      </c>
      <c r="K257" t="s">
        <v>376</v>
      </c>
      <c r="L257" t="s">
        <v>19697</v>
      </c>
      <c r="M257" t="s">
        <v>19697</v>
      </c>
      <c r="N257">
        <v>4.9000000000000004</v>
      </c>
      <c r="O257" t="s">
        <v>14</v>
      </c>
      <c r="P257" t="s">
        <v>17201</v>
      </c>
      <c r="Q257" t="s">
        <v>19697</v>
      </c>
      <c r="R257" t="s">
        <v>19697</v>
      </c>
      <c r="S257" t="s">
        <v>14</v>
      </c>
      <c r="T257" t="s">
        <v>44</v>
      </c>
      <c r="U257" t="s">
        <v>14</v>
      </c>
      <c r="W257" s="339" t="str">
        <f>IF(AND(U257="no",V257&gt;'SDG13'!$A$7,V257&lt;'SDG13'!$B$18),'SDG13'!$B$18-V257,"")</f>
        <v/>
      </c>
      <c r="X257" t="s">
        <v>44</v>
      </c>
      <c r="Y257" t="s">
        <v>44</v>
      </c>
      <c r="Z257" t="s">
        <v>44</v>
      </c>
      <c r="AA257" t="s">
        <v>44</v>
      </c>
      <c r="AB257" t="s">
        <v>1463</v>
      </c>
      <c r="AC257" t="s">
        <v>17</v>
      </c>
      <c r="AD257" t="s">
        <v>44</v>
      </c>
      <c r="AE257" t="s">
        <v>44</v>
      </c>
      <c r="AF257" t="s">
        <v>14</v>
      </c>
      <c r="AG257" t="s">
        <v>44</v>
      </c>
      <c r="AH257" s="339" t="str">
        <f t="shared" si="3"/>
        <v>NA</v>
      </c>
      <c r="AI257" t="s">
        <v>44</v>
      </c>
      <c r="AJ257" t="s">
        <v>17</v>
      </c>
      <c r="AK257" t="s">
        <v>44</v>
      </c>
      <c r="AL257" t="s">
        <v>44</v>
      </c>
      <c r="AM257" t="s">
        <v>13381</v>
      </c>
      <c r="AN257" t="s">
        <v>44</v>
      </c>
      <c r="AO257">
        <v>2</v>
      </c>
      <c r="AP257">
        <v>1</v>
      </c>
      <c r="AQ257">
        <v>0</v>
      </c>
      <c r="AR257" t="s">
        <v>44</v>
      </c>
      <c r="AS257" t="s">
        <v>14</v>
      </c>
      <c r="AT257" t="s">
        <v>13378</v>
      </c>
      <c r="AU257" t="s">
        <v>44</v>
      </c>
      <c r="AV257" t="s">
        <v>44</v>
      </c>
      <c r="AW257" s="524" t="s">
        <v>17202</v>
      </c>
      <c r="AX257" s="524" t="s">
        <v>17203</v>
      </c>
      <c r="AY257" s="524" t="s">
        <v>17204</v>
      </c>
    </row>
    <row r="258" spans="1:51" x14ac:dyDescent="0.25">
      <c r="A258">
        <v>257</v>
      </c>
      <c r="B258" t="s">
        <v>19697</v>
      </c>
      <c r="C258" t="s">
        <v>17184</v>
      </c>
      <c r="D258" t="s">
        <v>16400</v>
      </c>
      <c r="E258" t="s">
        <v>735</v>
      </c>
      <c r="F258" t="s">
        <v>3822</v>
      </c>
      <c r="G258" t="s">
        <v>19697</v>
      </c>
      <c r="H258" t="s">
        <v>15911</v>
      </c>
      <c r="I258" t="s">
        <v>1462</v>
      </c>
      <c r="J258" t="s">
        <v>44</v>
      </c>
      <c r="K258" t="s">
        <v>15850</v>
      </c>
      <c r="L258" t="s">
        <v>19697</v>
      </c>
      <c r="M258" t="s">
        <v>19697</v>
      </c>
      <c r="N258">
        <v>4.2</v>
      </c>
      <c r="O258" t="s">
        <v>14</v>
      </c>
      <c r="P258" t="s">
        <v>17205</v>
      </c>
      <c r="Q258" t="s">
        <v>19697</v>
      </c>
      <c r="R258" t="s">
        <v>19697</v>
      </c>
      <c r="S258" t="s">
        <v>14</v>
      </c>
      <c r="T258" t="s">
        <v>44</v>
      </c>
      <c r="U258" t="s">
        <v>14</v>
      </c>
      <c r="W258" s="339" t="str">
        <f>IF(AND(U258="no",V258&gt;'SDG13'!$A$7,V258&lt;'SDG13'!$B$18),'SDG13'!$B$18-V258,"")</f>
        <v/>
      </c>
      <c r="X258" t="s">
        <v>44</v>
      </c>
      <c r="Y258" t="s">
        <v>44</v>
      </c>
      <c r="Z258" t="s">
        <v>44</v>
      </c>
      <c r="AA258" t="s">
        <v>44</v>
      </c>
      <c r="AB258" t="s">
        <v>15872</v>
      </c>
      <c r="AC258" t="s">
        <v>17</v>
      </c>
      <c r="AD258" t="s">
        <v>44</v>
      </c>
      <c r="AE258" t="s">
        <v>44</v>
      </c>
      <c r="AF258" t="s">
        <v>14</v>
      </c>
      <c r="AG258" t="s">
        <v>44</v>
      </c>
      <c r="AH258" s="339" t="str">
        <f t="shared" ref="AH258:AH279" si="4">IF(U258="yes",AG258,"")</f>
        <v>NA</v>
      </c>
      <c r="AI258" t="s">
        <v>44</v>
      </c>
      <c r="AJ258" t="s">
        <v>17</v>
      </c>
      <c r="AK258" t="s">
        <v>44</v>
      </c>
      <c r="AL258" t="s">
        <v>44</v>
      </c>
      <c r="AM258" t="s">
        <v>13377</v>
      </c>
      <c r="AN258" t="s">
        <v>44</v>
      </c>
      <c r="AO258">
        <v>2</v>
      </c>
      <c r="AP258">
        <v>0</v>
      </c>
      <c r="AQ258">
        <v>0</v>
      </c>
      <c r="AR258" t="s">
        <v>44</v>
      </c>
      <c r="AS258" t="s">
        <v>14</v>
      </c>
      <c r="AT258" t="s">
        <v>13383</v>
      </c>
      <c r="AU258" t="s">
        <v>44</v>
      </c>
      <c r="AV258" t="s">
        <v>44</v>
      </c>
      <c r="AW258" s="524" t="s">
        <v>17206</v>
      </c>
      <c r="AX258" s="524" t="s">
        <v>17207</v>
      </c>
      <c r="AY258" s="524" t="s">
        <v>17208</v>
      </c>
    </row>
    <row r="259" spans="1:51" x14ac:dyDescent="0.25">
      <c r="A259">
        <v>258</v>
      </c>
      <c r="B259" t="s">
        <v>19697</v>
      </c>
      <c r="C259" t="s">
        <v>17209</v>
      </c>
      <c r="D259" t="s">
        <v>16400</v>
      </c>
      <c r="E259" t="s">
        <v>735</v>
      </c>
      <c r="F259" t="s">
        <v>15623</v>
      </c>
      <c r="G259" t="s">
        <v>19697</v>
      </c>
      <c r="H259" t="s">
        <v>15929</v>
      </c>
      <c r="I259" t="s">
        <v>1462</v>
      </c>
      <c r="J259" t="s">
        <v>44</v>
      </c>
      <c r="K259" t="s">
        <v>381</v>
      </c>
      <c r="L259" t="s">
        <v>19697</v>
      </c>
      <c r="M259" t="s">
        <v>19697</v>
      </c>
      <c r="N259">
        <v>5.2</v>
      </c>
      <c r="O259" t="s">
        <v>14</v>
      </c>
      <c r="P259" t="s">
        <v>17210</v>
      </c>
      <c r="Q259" t="s">
        <v>19697</v>
      </c>
      <c r="R259" t="s">
        <v>19697</v>
      </c>
      <c r="S259" t="s">
        <v>14</v>
      </c>
      <c r="T259" t="s">
        <v>44</v>
      </c>
      <c r="U259" t="s">
        <v>14</v>
      </c>
      <c r="W259" s="339" t="str">
        <f>IF(AND(U259="no",V259&gt;'SDG13'!$A$7,V259&lt;'SDG13'!$B$18),'SDG13'!$B$18-V259,"")</f>
        <v/>
      </c>
      <c r="X259" t="s">
        <v>44</v>
      </c>
      <c r="Y259" t="s">
        <v>44</v>
      </c>
      <c r="Z259" t="s">
        <v>44</v>
      </c>
      <c r="AA259" t="s">
        <v>44</v>
      </c>
      <c r="AB259" t="s">
        <v>15872</v>
      </c>
      <c r="AC259" t="s">
        <v>17</v>
      </c>
      <c r="AD259" t="s">
        <v>44</v>
      </c>
      <c r="AE259" t="s">
        <v>44</v>
      </c>
      <c r="AF259" t="s">
        <v>14</v>
      </c>
      <c r="AG259" t="s">
        <v>44</v>
      </c>
      <c r="AH259" s="339" t="str">
        <f t="shared" si="4"/>
        <v>NA</v>
      </c>
      <c r="AI259" t="s">
        <v>44</v>
      </c>
      <c r="AJ259" t="s">
        <v>17</v>
      </c>
      <c r="AK259" t="s">
        <v>44</v>
      </c>
      <c r="AL259" t="s">
        <v>44</v>
      </c>
      <c r="AM259" t="s">
        <v>13377</v>
      </c>
      <c r="AN259" t="s">
        <v>44</v>
      </c>
      <c r="AO259">
        <v>1</v>
      </c>
      <c r="AP259">
        <v>0</v>
      </c>
      <c r="AQ259">
        <v>0</v>
      </c>
      <c r="AR259" t="s">
        <v>44</v>
      </c>
      <c r="AS259" t="s">
        <v>14</v>
      </c>
      <c r="AT259" t="s">
        <v>13392</v>
      </c>
      <c r="AU259" t="s">
        <v>44</v>
      </c>
      <c r="AV259" t="s">
        <v>44</v>
      </c>
      <c r="AW259" s="524" t="s">
        <v>17211</v>
      </c>
      <c r="AX259" s="524" t="s">
        <v>17212</v>
      </c>
      <c r="AY259" s="524" t="s">
        <v>17213</v>
      </c>
    </row>
    <row r="260" spans="1:51" x14ac:dyDescent="0.25">
      <c r="A260">
        <v>259</v>
      </c>
      <c r="B260" t="s">
        <v>19697</v>
      </c>
      <c r="C260" t="s">
        <v>17214</v>
      </c>
      <c r="D260" t="s">
        <v>16400</v>
      </c>
      <c r="E260" t="s">
        <v>717</v>
      </c>
      <c r="F260" t="s">
        <v>12109</v>
      </c>
      <c r="G260" t="s">
        <v>19697</v>
      </c>
      <c r="H260" t="s">
        <v>15889</v>
      </c>
      <c r="I260" t="s">
        <v>1462</v>
      </c>
      <c r="J260" t="s">
        <v>44</v>
      </c>
      <c r="K260" t="s">
        <v>378</v>
      </c>
      <c r="L260" t="s">
        <v>19697</v>
      </c>
      <c r="M260" t="s">
        <v>19697</v>
      </c>
      <c r="N260">
        <v>4.4000000000000004</v>
      </c>
      <c r="O260" t="s">
        <v>14</v>
      </c>
      <c r="P260" t="s">
        <v>17215</v>
      </c>
      <c r="Q260" t="s">
        <v>19697</v>
      </c>
      <c r="R260" t="s">
        <v>19697</v>
      </c>
      <c r="S260" t="s">
        <v>14</v>
      </c>
      <c r="T260" t="s">
        <v>44</v>
      </c>
      <c r="U260" t="s">
        <v>14</v>
      </c>
      <c r="W260" s="339" t="str">
        <f>IF(AND(U260="no",V260&gt;'SDG13'!$A$7,V260&lt;'SDG13'!$B$18),'SDG13'!$B$18-V260,"")</f>
        <v/>
      </c>
      <c r="X260" t="s">
        <v>44</v>
      </c>
      <c r="Y260" t="s">
        <v>44</v>
      </c>
      <c r="Z260" t="s">
        <v>44</v>
      </c>
      <c r="AA260" t="s">
        <v>44</v>
      </c>
      <c r="AB260" t="s">
        <v>1479</v>
      </c>
      <c r="AC260" t="s">
        <v>14</v>
      </c>
      <c r="AD260" t="s">
        <v>17216</v>
      </c>
      <c r="AE260" t="s">
        <v>44</v>
      </c>
      <c r="AF260" t="s">
        <v>14</v>
      </c>
      <c r="AG260" t="s">
        <v>44</v>
      </c>
      <c r="AH260" s="339" t="str">
        <f t="shared" si="4"/>
        <v>NA</v>
      </c>
      <c r="AI260" t="s">
        <v>44</v>
      </c>
      <c r="AJ260" t="s">
        <v>14</v>
      </c>
      <c r="AK260" t="s">
        <v>17217</v>
      </c>
      <c r="AL260" t="s">
        <v>17218</v>
      </c>
      <c r="AM260" t="s">
        <v>13379</v>
      </c>
      <c r="AN260" t="s">
        <v>44</v>
      </c>
      <c r="AO260">
        <v>2</v>
      </c>
      <c r="AP260">
        <v>0</v>
      </c>
      <c r="AQ260">
        <v>1</v>
      </c>
      <c r="AR260" t="s">
        <v>44</v>
      </c>
      <c r="AS260" t="s">
        <v>14</v>
      </c>
      <c r="AT260" t="s">
        <v>13380</v>
      </c>
      <c r="AU260" t="s">
        <v>44</v>
      </c>
      <c r="AV260" t="s">
        <v>44</v>
      </c>
      <c r="AW260" s="524" t="s">
        <v>17219</v>
      </c>
      <c r="AX260" s="524" t="s">
        <v>17220</v>
      </c>
      <c r="AY260" s="524" t="s">
        <v>17221</v>
      </c>
    </row>
    <row r="261" spans="1:51" x14ac:dyDescent="0.25">
      <c r="A261">
        <v>260</v>
      </c>
      <c r="B261" t="s">
        <v>19697</v>
      </c>
      <c r="C261" t="s">
        <v>17222</v>
      </c>
      <c r="D261" t="s">
        <v>15888</v>
      </c>
      <c r="E261" t="s">
        <v>717</v>
      </c>
      <c r="F261" t="s">
        <v>11657</v>
      </c>
      <c r="G261" t="s">
        <v>19697</v>
      </c>
      <c r="H261" t="s">
        <v>15998</v>
      </c>
      <c r="I261" t="s">
        <v>1462</v>
      </c>
      <c r="J261" t="s">
        <v>44</v>
      </c>
      <c r="K261" t="s">
        <v>369</v>
      </c>
      <c r="L261" t="s">
        <v>19697</v>
      </c>
      <c r="M261" t="s">
        <v>19697</v>
      </c>
      <c r="N261">
        <v>4.0033560000000001</v>
      </c>
      <c r="O261" t="s">
        <v>14</v>
      </c>
      <c r="P261" t="s">
        <v>17223</v>
      </c>
      <c r="Q261" t="s">
        <v>19697</v>
      </c>
      <c r="R261" t="s">
        <v>19697</v>
      </c>
      <c r="S261" t="s">
        <v>14</v>
      </c>
      <c r="T261" t="s">
        <v>44</v>
      </c>
      <c r="U261" t="s">
        <v>14</v>
      </c>
      <c r="W261" s="339" t="str">
        <f>IF(AND(U261="no",V261&gt;'SDG13'!$A$7,V261&lt;'SDG13'!$B$18),'SDG13'!$B$18-V261,"")</f>
        <v/>
      </c>
      <c r="X261" t="s">
        <v>44</v>
      </c>
      <c r="Y261" t="s">
        <v>44</v>
      </c>
      <c r="Z261" t="s">
        <v>44</v>
      </c>
      <c r="AA261" t="s">
        <v>44</v>
      </c>
      <c r="AB261" t="s">
        <v>1463</v>
      </c>
      <c r="AC261" t="s">
        <v>14</v>
      </c>
      <c r="AD261" t="s">
        <v>1490</v>
      </c>
      <c r="AE261" t="s">
        <v>44</v>
      </c>
      <c r="AF261" t="s">
        <v>14</v>
      </c>
      <c r="AG261" t="s">
        <v>44</v>
      </c>
      <c r="AH261" s="339" t="str">
        <f t="shared" si="4"/>
        <v>NA</v>
      </c>
      <c r="AI261" t="s">
        <v>44</v>
      </c>
      <c r="AJ261" t="s">
        <v>14</v>
      </c>
      <c r="AK261" t="s">
        <v>17224</v>
      </c>
      <c r="AL261" t="s">
        <v>15938</v>
      </c>
      <c r="AM261" t="s">
        <v>13379</v>
      </c>
      <c r="AN261" t="s">
        <v>44</v>
      </c>
      <c r="AO261">
        <v>1</v>
      </c>
      <c r="AP261">
        <v>0</v>
      </c>
      <c r="AQ261">
        <v>1</v>
      </c>
      <c r="AR261" t="s">
        <v>44</v>
      </c>
      <c r="AS261" t="s">
        <v>14</v>
      </c>
      <c r="AT261" t="s">
        <v>13378</v>
      </c>
      <c r="AU261" t="s">
        <v>44</v>
      </c>
      <c r="AV261" t="s">
        <v>44</v>
      </c>
      <c r="AW261" s="524" t="s">
        <v>17225</v>
      </c>
      <c r="AX261" s="524" t="s">
        <v>17226</v>
      </c>
      <c r="AY261" s="524" t="s">
        <v>17227</v>
      </c>
    </row>
    <row r="262" spans="1:51" x14ac:dyDescent="0.25">
      <c r="A262">
        <v>261</v>
      </c>
      <c r="B262" t="s">
        <v>19697</v>
      </c>
      <c r="C262" t="s">
        <v>14131</v>
      </c>
      <c r="D262" t="s">
        <v>15888</v>
      </c>
      <c r="E262" t="s">
        <v>717</v>
      </c>
      <c r="F262" t="s">
        <v>11688</v>
      </c>
      <c r="G262" t="s">
        <v>19697</v>
      </c>
      <c r="H262" t="s">
        <v>15998</v>
      </c>
      <c r="I262" t="s">
        <v>1462</v>
      </c>
      <c r="J262" t="s">
        <v>44</v>
      </c>
      <c r="K262" t="s">
        <v>369</v>
      </c>
      <c r="L262" t="s">
        <v>19697</v>
      </c>
      <c r="M262" t="s">
        <v>19697</v>
      </c>
      <c r="N262">
        <v>4.0782780000000001</v>
      </c>
      <c r="O262" t="s">
        <v>14</v>
      </c>
      <c r="P262" t="s">
        <v>17228</v>
      </c>
      <c r="Q262" t="s">
        <v>19697</v>
      </c>
      <c r="R262" t="s">
        <v>19697</v>
      </c>
      <c r="S262" t="s">
        <v>14</v>
      </c>
      <c r="T262" t="s">
        <v>44</v>
      </c>
      <c r="U262" t="s">
        <v>14</v>
      </c>
      <c r="W262" s="339" t="str">
        <f>IF(AND(U262="no",V262&gt;'SDG13'!$A$7,V262&lt;'SDG13'!$B$18),'SDG13'!$B$18-V262,"")</f>
        <v/>
      </c>
      <c r="X262" t="s">
        <v>44</v>
      </c>
      <c r="Y262" t="s">
        <v>44</v>
      </c>
      <c r="Z262" t="s">
        <v>44</v>
      </c>
      <c r="AA262" t="s">
        <v>44</v>
      </c>
      <c r="AB262" t="s">
        <v>1466</v>
      </c>
      <c r="AC262" t="s">
        <v>14</v>
      </c>
      <c r="AD262" t="s">
        <v>1468</v>
      </c>
      <c r="AE262" t="s">
        <v>44</v>
      </c>
      <c r="AF262" t="s">
        <v>14</v>
      </c>
      <c r="AG262" t="s">
        <v>44</v>
      </c>
      <c r="AH262" s="339" t="str">
        <f t="shared" si="4"/>
        <v>NA</v>
      </c>
      <c r="AI262" t="s">
        <v>44</v>
      </c>
      <c r="AJ262" t="s">
        <v>14</v>
      </c>
      <c r="AK262" t="s">
        <v>17229</v>
      </c>
      <c r="AL262" t="s">
        <v>15945</v>
      </c>
      <c r="AM262" t="s">
        <v>13379</v>
      </c>
      <c r="AN262" t="s">
        <v>44</v>
      </c>
      <c r="AO262">
        <v>1</v>
      </c>
      <c r="AP262">
        <v>0</v>
      </c>
      <c r="AQ262">
        <v>1</v>
      </c>
      <c r="AR262" t="s">
        <v>44</v>
      </c>
      <c r="AS262" t="s">
        <v>14</v>
      </c>
      <c r="AT262" t="s">
        <v>13378</v>
      </c>
      <c r="AU262" t="s">
        <v>44</v>
      </c>
      <c r="AV262" t="s">
        <v>44</v>
      </c>
      <c r="AW262" s="524" t="s">
        <v>17230</v>
      </c>
      <c r="AX262" s="524" t="s">
        <v>17231</v>
      </c>
      <c r="AY262" s="524" t="s">
        <v>17232</v>
      </c>
    </row>
    <row r="263" spans="1:51" x14ac:dyDescent="0.25">
      <c r="A263">
        <v>262</v>
      </c>
      <c r="B263" t="s">
        <v>19697</v>
      </c>
      <c r="C263" t="s">
        <v>17233</v>
      </c>
      <c r="D263" t="s">
        <v>15888</v>
      </c>
      <c r="E263" t="s">
        <v>735</v>
      </c>
      <c r="F263" t="s">
        <v>9645</v>
      </c>
      <c r="G263" t="s">
        <v>19697</v>
      </c>
      <c r="H263" t="s">
        <v>16004</v>
      </c>
      <c r="I263" t="s">
        <v>1462</v>
      </c>
      <c r="J263" t="s">
        <v>44</v>
      </c>
      <c r="K263" t="s">
        <v>376</v>
      </c>
      <c r="L263" t="s">
        <v>19697</v>
      </c>
      <c r="M263" t="s">
        <v>19697</v>
      </c>
      <c r="N263">
        <v>4.6353119999999999</v>
      </c>
      <c r="O263" t="s">
        <v>14</v>
      </c>
      <c r="P263" t="s">
        <v>17234</v>
      </c>
      <c r="Q263" t="s">
        <v>19697</v>
      </c>
      <c r="R263" t="s">
        <v>19697</v>
      </c>
      <c r="S263" t="s">
        <v>14</v>
      </c>
      <c r="T263" t="s">
        <v>44</v>
      </c>
      <c r="U263" t="s">
        <v>14</v>
      </c>
      <c r="W263" s="339" t="str">
        <f>IF(AND(U263="no",V263&gt;'SDG13'!$A$7,V263&lt;'SDG13'!$B$18),'SDG13'!$B$18-V263,"")</f>
        <v/>
      </c>
      <c r="X263" t="s">
        <v>44</v>
      </c>
      <c r="Y263" t="s">
        <v>44</v>
      </c>
      <c r="Z263" t="s">
        <v>44</v>
      </c>
      <c r="AA263" t="s">
        <v>44</v>
      </c>
      <c r="AB263" t="s">
        <v>15872</v>
      </c>
      <c r="AC263" t="s">
        <v>17</v>
      </c>
      <c r="AD263" t="s">
        <v>44</v>
      </c>
      <c r="AE263" t="s">
        <v>44</v>
      </c>
      <c r="AF263" t="s">
        <v>14</v>
      </c>
      <c r="AG263" t="s">
        <v>44</v>
      </c>
      <c r="AH263" s="339" t="str">
        <f t="shared" si="4"/>
        <v>NA</v>
      </c>
      <c r="AI263" t="s">
        <v>44</v>
      </c>
      <c r="AJ263" t="s">
        <v>17</v>
      </c>
      <c r="AK263" t="s">
        <v>44</v>
      </c>
      <c r="AL263" t="s">
        <v>44</v>
      </c>
      <c r="AM263" t="s">
        <v>1464</v>
      </c>
      <c r="AN263" t="s">
        <v>44</v>
      </c>
      <c r="AO263" t="s">
        <v>44</v>
      </c>
      <c r="AP263" t="s">
        <v>44</v>
      </c>
      <c r="AQ263" t="s">
        <v>44</v>
      </c>
      <c r="AR263" t="s">
        <v>44</v>
      </c>
      <c r="AS263" t="s">
        <v>14</v>
      </c>
      <c r="AT263" t="s">
        <v>13387</v>
      </c>
      <c r="AU263" t="s">
        <v>44</v>
      </c>
      <c r="AV263" t="s">
        <v>44</v>
      </c>
      <c r="AW263" s="524" t="s">
        <v>17235</v>
      </c>
      <c r="AX263" s="524" t="s">
        <v>17236</v>
      </c>
      <c r="AY263" s="524" t="s">
        <v>17237</v>
      </c>
    </row>
    <row r="264" spans="1:51" x14ac:dyDescent="0.25">
      <c r="A264">
        <v>263</v>
      </c>
      <c r="B264" t="s">
        <v>19697</v>
      </c>
      <c r="C264" t="s">
        <v>15956</v>
      </c>
      <c r="D264" t="s">
        <v>15888</v>
      </c>
      <c r="E264" t="s">
        <v>735</v>
      </c>
      <c r="F264" t="s">
        <v>835</v>
      </c>
      <c r="G264" t="s">
        <v>19697</v>
      </c>
      <c r="H264" t="s">
        <v>16017</v>
      </c>
      <c r="I264" t="s">
        <v>1462</v>
      </c>
      <c r="J264" t="s">
        <v>44</v>
      </c>
      <c r="K264" t="s">
        <v>15850</v>
      </c>
      <c r="L264" t="s">
        <v>19697</v>
      </c>
      <c r="M264" t="s">
        <v>19697</v>
      </c>
      <c r="N264">
        <v>4.0971950000000001</v>
      </c>
      <c r="O264" t="s">
        <v>14</v>
      </c>
      <c r="P264" t="s">
        <v>17238</v>
      </c>
      <c r="Q264" t="s">
        <v>19697</v>
      </c>
      <c r="R264" t="s">
        <v>19697</v>
      </c>
      <c r="S264" t="s">
        <v>14</v>
      </c>
      <c r="T264" t="s">
        <v>44</v>
      </c>
      <c r="U264" t="s">
        <v>14</v>
      </c>
      <c r="W264" s="339" t="str">
        <f>IF(AND(U264="no",V264&gt;'SDG13'!$A$7,V264&lt;'SDG13'!$B$18),'SDG13'!$B$18-V264,"")</f>
        <v/>
      </c>
      <c r="X264" t="s">
        <v>44</v>
      </c>
      <c r="Y264" t="s">
        <v>44</v>
      </c>
      <c r="Z264" t="s">
        <v>44</v>
      </c>
      <c r="AA264" t="s">
        <v>44</v>
      </c>
      <c r="AB264" t="s">
        <v>1479</v>
      </c>
      <c r="AC264" t="s">
        <v>17</v>
      </c>
      <c r="AD264" t="s">
        <v>44</v>
      </c>
      <c r="AE264" t="s">
        <v>44</v>
      </c>
      <c r="AF264" t="s">
        <v>14</v>
      </c>
      <c r="AG264" t="s">
        <v>44</v>
      </c>
      <c r="AH264" s="339" t="str">
        <f t="shared" si="4"/>
        <v>NA</v>
      </c>
      <c r="AI264" t="s">
        <v>44</v>
      </c>
      <c r="AJ264" t="s">
        <v>17</v>
      </c>
      <c r="AK264" t="s">
        <v>44</v>
      </c>
      <c r="AL264" t="s">
        <v>44</v>
      </c>
      <c r="AM264" t="s">
        <v>13379</v>
      </c>
      <c r="AN264" t="s">
        <v>44</v>
      </c>
      <c r="AO264">
        <v>1</v>
      </c>
      <c r="AP264">
        <v>0</v>
      </c>
      <c r="AQ264">
        <v>1</v>
      </c>
      <c r="AR264" t="s">
        <v>44</v>
      </c>
      <c r="AS264" t="s">
        <v>14</v>
      </c>
      <c r="AT264" t="s">
        <v>13378</v>
      </c>
      <c r="AU264" t="s">
        <v>44</v>
      </c>
      <c r="AV264" t="s">
        <v>44</v>
      </c>
      <c r="AW264" s="524" t="s">
        <v>17239</v>
      </c>
      <c r="AX264" s="524" t="s">
        <v>17240</v>
      </c>
      <c r="AY264" s="524" t="s">
        <v>17241</v>
      </c>
    </row>
    <row r="265" spans="1:51" x14ac:dyDescent="0.25">
      <c r="A265">
        <v>264</v>
      </c>
      <c r="B265" t="s">
        <v>19697</v>
      </c>
      <c r="C265" t="s">
        <v>17242</v>
      </c>
      <c r="D265" t="s">
        <v>15888</v>
      </c>
      <c r="E265" t="s">
        <v>735</v>
      </c>
      <c r="F265" t="s">
        <v>14588</v>
      </c>
      <c r="G265" t="s">
        <v>19697</v>
      </c>
      <c r="H265" t="s">
        <v>16010</v>
      </c>
      <c r="I265" t="s">
        <v>1462</v>
      </c>
      <c r="J265" t="s">
        <v>44</v>
      </c>
      <c r="K265" t="s">
        <v>381</v>
      </c>
      <c r="L265" t="s">
        <v>19697</v>
      </c>
      <c r="M265" t="s">
        <v>19697</v>
      </c>
      <c r="N265">
        <v>4.6643970000000001</v>
      </c>
      <c r="O265" t="s">
        <v>14</v>
      </c>
      <c r="P265" t="s">
        <v>17243</v>
      </c>
      <c r="Q265" t="s">
        <v>19697</v>
      </c>
      <c r="R265" t="s">
        <v>19697</v>
      </c>
      <c r="S265" t="s">
        <v>14</v>
      </c>
      <c r="T265" t="s">
        <v>44</v>
      </c>
      <c r="U265" t="s">
        <v>14</v>
      </c>
      <c r="W265" s="339" t="str">
        <f>IF(AND(U265="no",V265&gt;'SDG13'!$A$7,V265&lt;'SDG13'!$B$18),'SDG13'!$B$18-V265,"")</f>
        <v/>
      </c>
      <c r="X265" t="s">
        <v>44</v>
      </c>
      <c r="Y265" t="s">
        <v>44</v>
      </c>
      <c r="Z265" t="s">
        <v>44</v>
      </c>
      <c r="AA265" t="s">
        <v>44</v>
      </c>
      <c r="AB265" t="s">
        <v>15872</v>
      </c>
      <c r="AC265" t="s">
        <v>17</v>
      </c>
      <c r="AD265" t="s">
        <v>44</v>
      </c>
      <c r="AE265" t="s">
        <v>44</v>
      </c>
      <c r="AF265" t="s">
        <v>14</v>
      </c>
      <c r="AG265" t="s">
        <v>44</v>
      </c>
      <c r="AH265" s="339" t="str">
        <f t="shared" si="4"/>
        <v>NA</v>
      </c>
      <c r="AI265" t="s">
        <v>44</v>
      </c>
      <c r="AJ265" t="s">
        <v>17</v>
      </c>
      <c r="AK265" t="s">
        <v>44</v>
      </c>
      <c r="AL265" t="s">
        <v>44</v>
      </c>
      <c r="AM265" t="s">
        <v>13379</v>
      </c>
      <c r="AN265" t="s">
        <v>44</v>
      </c>
      <c r="AO265">
        <v>1</v>
      </c>
      <c r="AP265">
        <v>0</v>
      </c>
      <c r="AQ265">
        <v>1</v>
      </c>
      <c r="AR265" t="s">
        <v>44</v>
      </c>
      <c r="AS265" t="s">
        <v>14</v>
      </c>
      <c r="AT265" t="s">
        <v>13378</v>
      </c>
      <c r="AU265" t="s">
        <v>44</v>
      </c>
      <c r="AV265" t="s">
        <v>44</v>
      </c>
      <c r="AW265" s="524" t="s">
        <v>17244</v>
      </c>
      <c r="AX265" s="524" t="s">
        <v>17245</v>
      </c>
      <c r="AY265" s="524" t="s">
        <v>17246</v>
      </c>
    </row>
    <row r="266" spans="1:51" x14ac:dyDescent="0.25">
      <c r="A266">
        <v>265</v>
      </c>
      <c r="B266" t="s">
        <v>19697</v>
      </c>
      <c r="C266" t="s">
        <v>17247</v>
      </c>
      <c r="D266" t="s">
        <v>15888</v>
      </c>
      <c r="E266" t="s">
        <v>735</v>
      </c>
      <c r="F266" t="s">
        <v>914</v>
      </c>
      <c r="G266" t="s">
        <v>19697</v>
      </c>
      <c r="H266" t="s">
        <v>16010</v>
      </c>
      <c r="I266" t="s">
        <v>1462</v>
      </c>
      <c r="J266" t="s">
        <v>44</v>
      </c>
      <c r="K266" t="s">
        <v>376</v>
      </c>
      <c r="L266" t="s">
        <v>19697</v>
      </c>
      <c r="M266" t="s">
        <v>19697</v>
      </c>
      <c r="N266">
        <v>3.790092</v>
      </c>
      <c r="O266" t="s">
        <v>14</v>
      </c>
      <c r="P266" t="s">
        <v>17248</v>
      </c>
      <c r="Q266" t="s">
        <v>19697</v>
      </c>
      <c r="R266" t="s">
        <v>19697</v>
      </c>
      <c r="S266" t="s">
        <v>14</v>
      </c>
      <c r="T266" t="s">
        <v>44</v>
      </c>
      <c r="U266" t="s">
        <v>14</v>
      </c>
      <c r="W266" s="339" t="str">
        <f>IF(AND(U266="no",V266&gt;'SDG13'!$A$7,V266&lt;'SDG13'!$B$18),'SDG13'!$B$18-V266,"")</f>
        <v/>
      </c>
      <c r="X266" t="s">
        <v>44</v>
      </c>
      <c r="Y266" t="s">
        <v>44</v>
      </c>
      <c r="Z266" t="s">
        <v>44</v>
      </c>
      <c r="AA266" t="s">
        <v>44</v>
      </c>
      <c r="AB266" t="s">
        <v>1479</v>
      </c>
      <c r="AC266" t="s">
        <v>17</v>
      </c>
      <c r="AD266" t="s">
        <v>44</v>
      </c>
      <c r="AE266" t="s">
        <v>44</v>
      </c>
      <c r="AF266" t="s">
        <v>14</v>
      </c>
      <c r="AG266" t="s">
        <v>44</v>
      </c>
      <c r="AH266" s="339" t="str">
        <f t="shared" si="4"/>
        <v>NA</v>
      </c>
      <c r="AI266" t="s">
        <v>44</v>
      </c>
      <c r="AJ266" t="s">
        <v>14</v>
      </c>
      <c r="AK266" t="s">
        <v>16844</v>
      </c>
      <c r="AL266" t="s">
        <v>16845</v>
      </c>
      <c r="AM266" t="s">
        <v>1506</v>
      </c>
      <c r="AN266" t="s">
        <v>44</v>
      </c>
      <c r="AO266">
        <v>1</v>
      </c>
      <c r="AP266">
        <v>1</v>
      </c>
      <c r="AQ266">
        <v>1</v>
      </c>
      <c r="AR266" t="s">
        <v>44</v>
      </c>
      <c r="AS266" t="s">
        <v>14</v>
      </c>
      <c r="AT266" t="s">
        <v>13378</v>
      </c>
      <c r="AU266" t="s">
        <v>44</v>
      </c>
      <c r="AV266" t="s">
        <v>44</v>
      </c>
      <c r="AW266" s="524" t="s">
        <v>17249</v>
      </c>
      <c r="AX266" s="524" t="s">
        <v>17250</v>
      </c>
      <c r="AY266" s="524" t="s">
        <v>17251</v>
      </c>
    </row>
    <row r="267" spans="1:51" x14ac:dyDescent="0.25">
      <c r="A267">
        <v>266</v>
      </c>
      <c r="B267" t="s">
        <v>19697</v>
      </c>
      <c r="C267" t="s">
        <v>17252</v>
      </c>
      <c r="D267" t="s">
        <v>15888</v>
      </c>
      <c r="E267" t="s">
        <v>717</v>
      </c>
      <c r="F267" t="s">
        <v>11377</v>
      </c>
      <c r="G267" t="s">
        <v>19697</v>
      </c>
      <c r="H267" t="s">
        <v>16078</v>
      </c>
      <c r="I267" t="s">
        <v>1462</v>
      </c>
      <c r="J267" t="s">
        <v>44</v>
      </c>
      <c r="K267" t="s">
        <v>369</v>
      </c>
      <c r="L267" t="s">
        <v>19697</v>
      </c>
      <c r="M267" t="s">
        <v>19697</v>
      </c>
      <c r="N267">
        <v>1799.999</v>
      </c>
      <c r="O267" t="s">
        <v>14</v>
      </c>
      <c r="P267" t="s">
        <v>17253</v>
      </c>
      <c r="Q267" t="s">
        <v>19697</v>
      </c>
      <c r="R267" t="s">
        <v>19697</v>
      </c>
      <c r="S267" t="s">
        <v>14</v>
      </c>
      <c r="T267" t="s">
        <v>44</v>
      </c>
      <c r="U267" t="s">
        <v>14</v>
      </c>
      <c r="W267" s="339" t="str">
        <f>IF(AND(U267="no",V267&gt;'SDG13'!$A$7,V267&lt;'SDG13'!$B$18),'SDG13'!$B$18-V267,"")</f>
        <v/>
      </c>
      <c r="X267" t="s">
        <v>44</v>
      </c>
      <c r="Y267" t="s">
        <v>44</v>
      </c>
      <c r="Z267" t="s">
        <v>44</v>
      </c>
      <c r="AA267" t="s">
        <v>44</v>
      </c>
      <c r="AB267" t="s">
        <v>15872</v>
      </c>
      <c r="AC267" t="s">
        <v>14</v>
      </c>
      <c r="AD267" t="s">
        <v>17254</v>
      </c>
      <c r="AE267" t="s">
        <v>44</v>
      </c>
      <c r="AF267" t="s">
        <v>14</v>
      </c>
      <c r="AG267" t="s">
        <v>44</v>
      </c>
      <c r="AH267" s="339" t="str">
        <f t="shared" si="4"/>
        <v>NA</v>
      </c>
      <c r="AI267" t="s">
        <v>44</v>
      </c>
      <c r="AJ267" t="s">
        <v>14</v>
      </c>
      <c r="AK267" t="s">
        <v>16125</v>
      </c>
      <c r="AL267" t="s">
        <v>17255</v>
      </c>
      <c r="AM267" t="s">
        <v>1464</v>
      </c>
      <c r="AN267" t="s">
        <v>44</v>
      </c>
      <c r="AO267" t="s">
        <v>44</v>
      </c>
      <c r="AP267" t="s">
        <v>44</v>
      </c>
      <c r="AQ267" t="s">
        <v>44</v>
      </c>
      <c r="AR267" t="s">
        <v>44</v>
      </c>
      <c r="AS267" t="s">
        <v>14</v>
      </c>
      <c r="AT267" t="s">
        <v>13394</v>
      </c>
      <c r="AU267" t="s">
        <v>44</v>
      </c>
      <c r="AV267" t="s">
        <v>44</v>
      </c>
      <c r="AW267" s="524" t="s">
        <v>17256</v>
      </c>
      <c r="AX267" s="524" t="s">
        <v>17257</v>
      </c>
      <c r="AY267" s="524" t="s">
        <v>17258</v>
      </c>
    </row>
    <row r="268" spans="1:51" x14ac:dyDescent="0.25">
      <c r="A268">
        <v>267</v>
      </c>
      <c r="B268" t="s">
        <v>19697</v>
      </c>
      <c r="C268" t="s">
        <v>17259</v>
      </c>
      <c r="D268" t="s">
        <v>15888</v>
      </c>
      <c r="E268" t="s">
        <v>735</v>
      </c>
      <c r="F268" t="s">
        <v>12202</v>
      </c>
      <c r="G268" t="s">
        <v>19697</v>
      </c>
      <c r="H268" t="s">
        <v>15865</v>
      </c>
      <c r="I268" t="s">
        <v>1462</v>
      </c>
      <c r="J268" t="s">
        <v>44</v>
      </c>
      <c r="K268" t="s">
        <v>378</v>
      </c>
      <c r="L268" t="s">
        <v>19697</v>
      </c>
      <c r="M268" t="s">
        <v>19697</v>
      </c>
      <c r="N268">
        <v>4.6783669999999997</v>
      </c>
      <c r="O268" t="s">
        <v>14</v>
      </c>
      <c r="P268" t="s">
        <v>17260</v>
      </c>
      <c r="Q268" t="s">
        <v>19697</v>
      </c>
      <c r="R268" t="s">
        <v>19697</v>
      </c>
      <c r="S268" t="s">
        <v>14</v>
      </c>
      <c r="T268" t="s">
        <v>44</v>
      </c>
      <c r="U268" t="s">
        <v>14</v>
      </c>
      <c r="W268" s="339" t="str">
        <f>IF(AND(U268="no",V268&gt;'SDG13'!$A$7,V268&lt;'SDG13'!$B$18),'SDG13'!$B$18-V268,"")</f>
        <v/>
      </c>
      <c r="X268" t="s">
        <v>44</v>
      </c>
      <c r="Y268" t="s">
        <v>44</v>
      </c>
      <c r="Z268" t="s">
        <v>44</v>
      </c>
      <c r="AA268" t="s">
        <v>44</v>
      </c>
      <c r="AB268" t="s">
        <v>15872</v>
      </c>
      <c r="AC268" t="s">
        <v>17</v>
      </c>
      <c r="AD268" t="s">
        <v>44</v>
      </c>
      <c r="AE268" t="s">
        <v>44</v>
      </c>
      <c r="AF268" t="s">
        <v>14</v>
      </c>
      <c r="AG268" t="s">
        <v>44</v>
      </c>
      <c r="AH268" s="339" t="str">
        <f t="shared" si="4"/>
        <v>NA</v>
      </c>
      <c r="AI268" t="s">
        <v>44</v>
      </c>
      <c r="AJ268" t="s">
        <v>17</v>
      </c>
      <c r="AK268" t="s">
        <v>44</v>
      </c>
      <c r="AL268" t="s">
        <v>44</v>
      </c>
      <c r="AM268" t="s">
        <v>1464</v>
      </c>
      <c r="AN268" t="s">
        <v>44</v>
      </c>
      <c r="AO268" t="s">
        <v>44</v>
      </c>
      <c r="AP268" t="s">
        <v>44</v>
      </c>
      <c r="AQ268" t="s">
        <v>44</v>
      </c>
      <c r="AR268" t="s">
        <v>44</v>
      </c>
      <c r="AS268" t="s">
        <v>14</v>
      </c>
      <c r="AT268" t="s">
        <v>13378</v>
      </c>
      <c r="AU268" t="s">
        <v>44</v>
      </c>
      <c r="AV268" t="s">
        <v>44</v>
      </c>
      <c r="AW268" s="524" t="s">
        <v>17261</v>
      </c>
      <c r="AX268" s="524" t="s">
        <v>17262</v>
      </c>
      <c r="AY268" s="524" t="s">
        <v>17263</v>
      </c>
    </row>
    <row r="269" spans="1:51" x14ac:dyDescent="0.25">
      <c r="A269">
        <v>268</v>
      </c>
      <c r="B269" t="s">
        <v>19697</v>
      </c>
      <c r="C269" t="s">
        <v>17264</v>
      </c>
      <c r="D269" t="s">
        <v>15888</v>
      </c>
      <c r="E269" t="s">
        <v>735</v>
      </c>
      <c r="F269" t="s">
        <v>7331</v>
      </c>
      <c r="G269" t="s">
        <v>19697</v>
      </c>
      <c r="H269" t="s">
        <v>15865</v>
      </c>
      <c r="I269" t="s">
        <v>1462</v>
      </c>
      <c r="J269" t="s">
        <v>44</v>
      </c>
      <c r="K269" t="s">
        <v>371</v>
      </c>
      <c r="L269" t="s">
        <v>19697</v>
      </c>
      <c r="M269" t="s">
        <v>19697</v>
      </c>
      <c r="N269">
        <v>3.952388</v>
      </c>
      <c r="O269" t="s">
        <v>14</v>
      </c>
      <c r="P269" t="s">
        <v>17265</v>
      </c>
      <c r="Q269" t="s">
        <v>19697</v>
      </c>
      <c r="R269" t="s">
        <v>19697</v>
      </c>
      <c r="S269" t="s">
        <v>14</v>
      </c>
      <c r="T269" t="s">
        <v>44</v>
      </c>
      <c r="U269" t="s">
        <v>14</v>
      </c>
      <c r="W269" s="339" t="str">
        <f>IF(AND(U269="no",V269&gt;'SDG13'!$A$7,V269&lt;'SDG13'!$B$18),'SDG13'!$B$18-V269,"")</f>
        <v/>
      </c>
      <c r="X269" t="s">
        <v>44</v>
      </c>
      <c r="Y269" t="s">
        <v>44</v>
      </c>
      <c r="Z269" t="s">
        <v>44</v>
      </c>
      <c r="AA269" t="s">
        <v>44</v>
      </c>
      <c r="AB269" t="s">
        <v>15872</v>
      </c>
      <c r="AC269" t="s">
        <v>17</v>
      </c>
      <c r="AD269" t="s">
        <v>44</v>
      </c>
      <c r="AE269" t="s">
        <v>44</v>
      </c>
      <c r="AF269" t="s">
        <v>14</v>
      </c>
      <c r="AG269" t="s">
        <v>44</v>
      </c>
      <c r="AH269" s="339" t="str">
        <f t="shared" si="4"/>
        <v>NA</v>
      </c>
      <c r="AI269" t="s">
        <v>44</v>
      </c>
      <c r="AJ269" t="s">
        <v>14</v>
      </c>
      <c r="AK269" t="s">
        <v>17266</v>
      </c>
      <c r="AL269" t="s">
        <v>17267</v>
      </c>
      <c r="AM269" t="s">
        <v>1464</v>
      </c>
      <c r="AN269" t="s">
        <v>44</v>
      </c>
      <c r="AO269" t="s">
        <v>44</v>
      </c>
      <c r="AP269" t="s">
        <v>44</v>
      </c>
      <c r="AQ269" t="s">
        <v>44</v>
      </c>
      <c r="AR269" t="s">
        <v>44</v>
      </c>
      <c r="AS269" t="s">
        <v>14</v>
      </c>
      <c r="AT269" t="s">
        <v>13378</v>
      </c>
      <c r="AU269" t="s">
        <v>44</v>
      </c>
      <c r="AV269" t="s">
        <v>44</v>
      </c>
      <c r="AW269" s="524" t="s">
        <v>17268</v>
      </c>
      <c r="AX269" s="524" t="s">
        <v>17269</v>
      </c>
      <c r="AY269" s="524" t="s">
        <v>17270</v>
      </c>
    </row>
    <row r="270" spans="1:51" x14ac:dyDescent="0.25">
      <c r="A270">
        <v>269</v>
      </c>
      <c r="B270" t="s">
        <v>19697</v>
      </c>
      <c r="C270" t="s">
        <v>17271</v>
      </c>
      <c r="D270" t="s">
        <v>15888</v>
      </c>
      <c r="E270" t="s">
        <v>735</v>
      </c>
      <c r="F270" t="s">
        <v>10432</v>
      </c>
      <c r="G270" t="s">
        <v>19697</v>
      </c>
      <c r="H270" t="s">
        <v>15870</v>
      </c>
      <c r="I270" t="s">
        <v>1462</v>
      </c>
      <c r="J270" t="s">
        <v>44</v>
      </c>
      <c r="K270" t="s">
        <v>371</v>
      </c>
      <c r="L270" t="s">
        <v>19697</v>
      </c>
      <c r="M270" t="s">
        <v>19697</v>
      </c>
      <c r="N270">
        <v>4.9679529999999996</v>
      </c>
      <c r="O270" t="s">
        <v>14</v>
      </c>
      <c r="P270" t="s">
        <v>17272</v>
      </c>
      <c r="Q270" t="s">
        <v>19697</v>
      </c>
      <c r="R270" t="s">
        <v>19697</v>
      </c>
      <c r="S270" t="s">
        <v>14</v>
      </c>
      <c r="T270" t="s">
        <v>44</v>
      </c>
      <c r="U270" t="s">
        <v>14</v>
      </c>
      <c r="W270" s="339" t="str">
        <f>IF(AND(U270="no",V270&gt;'SDG13'!$A$7,V270&lt;'SDG13'!$B$18),'SDG13'!$B$18-V270,"")</f>
        <v/>
      </c>
      <c r="X270" t="s">
        <v>44</v>
      </c>
      <c r="Y270" t="s">
        <v>44</v>
      </c>
      <c r="Z270" t="s">
        <v>44</v>
      </c>
      <c r="AA270" t="s">
        <v>44</v>
      </c>
      <c r="AB270" t="s">
        <v>1466</v>
      </c>
      <c r="AC270" t="s">
        <v>14</v>
      </c>
      <c r="AD270" t="s">
        <v>1468</v>
      </c>
      <c r="AE270" t="s">
        <v>44</v>
      </c>
      <c r="AF270" t="s">
        <v>14</v>
      </c>
      <c r="AG270" t="s">
        <v>44</v>
      </c>
      <c r="AH270" s="339" t="str">
        <f t="shared" si="4"/>
        <v>NA</v>
      </c>
      <c r="AI270" t="s">
        <v>44</v>
      </c>
      <c r="AJ270" t="s">
        <v>14</v>
      </c>
      <c r="AK270" t="s">
        <v>17273</v>
      </c>
      <c r="AL270" t="s">
        <v>15945</v>
      </c>
      <c r="AM270" t="s">
        <v>1467</v>
      </c>
      <c r="AN270" t="s">
        <v>44</v>
      </c>
      <c r="AO270">
        <v>0</v>
      </c>
      <c r="AP270">
        <v>1</v>
      </c>
      <c r="AQ270">
        <v>1</v>
      </c>
      <c r="AR270" t="s">
        <v>44</v>
      </c>
      <c r="AS270" t="s">
        <v>14</v>
      </c>
      <c r="AT270" t="s">
        <v>13378</v>
      </c>
      <c r="AU270" t="s">
        <v>44</v>
      </c>
      <c r="AV270" t="s">
        <v>44</v>
      </c>
      <c r="AW270" s="524" t="s">
        <v>17274</v>
      </c>
      <c r="AX270" s="524" t="s">
        <v>17275</v>
      </c>
      <c r="AY270" s="524" t="s">
        <v>17276</v>
      </c>
    </row>
    <row r="271" spans="1:51" x14ac:dyDescent="0.25">
      <c r="A271">
        <v>270</v>
      </c>
      <c r="B271" t="s">
        <v>19697</v>
      </c>
      <c r="C271" t="s">
        <v>15442</v>
      </c>
      <c r="D271" t="s">
        <v>15888</v>
      </c>
      <c r="E271" t="s">
        <v>16538</v>
      </c>
      <c r="F271" t="s">
        <v>6354</v>
      </c>
      <c r="G271" t="s">
        <v>19697</v>
      </c>
      <c r="H271" t="s">
        <v>15870</v>
      </c>
      <c r="I271" t="s">
        <v>1462</v>
      </c>
      <c r="J271" t="s">
        <v>44</v>
      </c>
      <c r="K271" t="s">
        <v>733</v>
      </c>
      <c r="L271" t="s">
        <v>19697</v>
      </c>
      <c r="M271" t="s">
        <v>19697</v>
      </c>
      <c r="N271">
        <v>4.9071860000000003</v>
      </c>
      <c r="O271" t="s">
        <v>14</v>
      </c>
      <c r="P271" t="s">
        <v>17277</v>
      </c>
      <c r="Q271" t="s">
        <v>19697</v>
      </c>
      <c r="R271" t="s">
        <v>19697</v>
      </c>
      <c r="S271" t="s">
        <v>14</v>
      </c>
      <c r="T271" t="s">
        <v>44</v>
      </c>
      <c r="U271" t="s">
        <v>14</v>
      </c>
      <c r="W271" s="339" t="str">
        <f>IF(AND(U271="no",V271&gt;'SDG13'!$A$7,V271&lt;'SDG13'!$B$18),'SDG13'!$B$18-V271,"")</f>
        <v/>
      </c>
      <c r="X271" t="s">
        <v>44</v>
      </c>
      <c r="Y271" t="s">
        <v>44</v>
      </c>
      <c r="Z271" t="s">
        <v>44</v>
      </c>
      <c r="AA271" t="s">
        <v>44</v>
      </c>
      <c r="AB271" t="s">
        <v>1466</v>
      </c>
      <c r="AC271" t="s">
        <v>14</v>
      </c>
      <c r="AD271" t="s">
        <v>1468</v>
      </c>
      <c r="AE271" t="s">
        <v>44</v>
      </c>
      <c r="AF271" t="s">
        <v>14</v>
      </c>
      <c r="AG271" t="s">
        <v>44</v>
      </c>
      <c r="AH271" s="339" t="str">
        <f t="shared" si="4"/>
        <v>NA</v>
      </c>
      <c r="AI271" t="s">
        <v>44</v>
      </c>
      <c r="AJ271" t="s">
        <v>14</v>
      </c>
      <c r="AK271" t="s">
        <v>16850</v>
      </c>
      <c r="AL271" t="s">
        <v>16845</v>
      </c>
      <c r="AM271" t="s">
        <v>1506</v>
      </c>
      <c r="AN271" t="s">
        <v>44</v>
      </c>
      <c r="AO271">
        <v>1</v>
      </c>
      <c r="AP271">
        <v>1</v>
      </c>
      <c r="AQ271">
        <v>1</v>
      </c>
      <c r="AR271" t="s">
        <v>44</v>
      </c>
      <c r="AS271" t="s">
        <v>14</v>
      </c>
      <c r="AT271" t="s">
        <v>13380</v>
      </c>
      <c r="AU271" t="s">
        <v>44</v>
      </c>
      <c r="AV271" t="s">
        <v>44</v>
      </c>
      <c r="AW271" s="524" t="s">
        <v>17278</v>
      </c>
      <c r="AX271" s="524" t="s">
        <v>17279</v>
      </c>
      <c r="AY271" s="524" t="s">
        <v>17280</v>
      </c>
    </row>
    <row r="272" spans="1:51" x14ac:dyDescent="0.25">
      <c r="A272">
        <v>271</v>
      </c>
      <c r="B272" t="s">
        <v>19697</v>
      </c>
      <c r="C272" t="s">
        <v>17281</v>
      </c>
      <c r="D272" t="s">
        <v>15888</v>
      </c>
      <c r="E272" t="s">
        <v>735</v>
      </c>
      <c r="F272" t="s">
        <v>5506</v>
      </c>
      <c r="G272" t="s">
        <v>19697</v>
      </c>
      <c r="H272" t="s">
        <v>15901</v>
      </c>
      <c r="I272" t="s">
        <v>1462</v>
      </c>
      <c r="J272" t="s">
        <v>44</v>
      </c>
      <c r="K272" t="s">
        <v>13239</v>
      </c>
      <c r="L272" t="s">
        <v>19697</v>
      </c>
      <c r="M272" t="s">
        <v>19697</v>
      </c>
      <c r="N272">
        <v>4.23278</v>
      </c>
      <c r="O272" t="s">
        <v>14</v>
      </c>
      <c r="P272" t="s">
        <v>17282</v>
      </c>
      <c r="Q272" t="s">
        <v>19697</v>
      </c>
      <c r="R272" t="s">
        <v>19697</v>
      </c>
      <c r="S272" t="s">
        <v>14</v>
      </c>
      <c r="T272" t="s">
        <v>44</v>
      </c>
      <c r="U272" t="s">
        <v>14</v>
      </c>
      <c r="W272" s="339" t="str">
        <f>IF(AND(U272="no",V272&gt;'SDG13'!$A$7,V272&lt;'SDG13'!$B$18),'SDG13'!$B$18-V272,"")</f>
        <v/>
      </c>
      <c r="X272" t="s">
        <v>44</v>
      </c>
      <c r="Y272" t="s">
        <v>44</v>
      </c>
      <c r="Z272" t="s">
        <v>44</v>
      </c>
      <c r="AA272" t="s">
        <v>44</v>
      </c>
      <c r="AB272" t="s">
        <v>1466</v>
      </c>
      <c r="AC272" t="s">
        <v>17</v>
      </c>
      <c r="AD272" t="s">
        <v>44</v>
      </c>
      <c r="AE272" t="s">
        <v>44</v>
      </c>
      <c r="AF272" t="s">
        <v>14</v>
      </c>
      <c r="AG272" t="s">
        <v>44</v>
      </c>
      <c r="AH272" s="339" t="str">
        <f t="shared" si="4"/>
        <v>NA</v>
      </c>
      <c r="AI272" t="s">
        <v>44</v>
      </c>
      <c r="AJ272" t="s">
        <v>14</v>
      </c>
      <c r="AK272" t="s">
        <v>16991</v>
      </c>
      <c r="AL272" t="s">
        <v>16509</v>
      </c>
      <c r="AM272" t="s">
        <v>1475</v>
      </c>
      <c r="AN272" t="s">
        <v>44</v>
      </c>
      <c r="AO272">
        <v>0</v>
      </c>
      <c r="AP272">
        <v>0</v>
      </c>
      <c r="AQ272">
        <v>1</v>
      </c>
      <c r="AR272" t="s">
        <v>44</v>
      </c>
      <c r="AS272" t="s">
        <v>14</v>
      </c>
      <c r="AT272" t="s">
        <v>13387</v>
      </c>
      <c r="AU272" t="s">
        <v>44</v>
      </c>
      <c r="AV272" t="s">
        <v>44</v>
      </c>
      <c r="AW272" s="524" t="s">
        <v>17283</v>
      </c>
      <c r="AX272" s="524" t="s">
        <v>17284</v>
      </c>
      <c r="AY272" s="524" t="s">
        <v>17285</v>
      </c>
    </row>
    <row r="273" spans="1:51" x14ac:dyDescent="0.25">
      <c r="A273">
        <v>272</v>
      </c>
      <c r="B273" t="s">
        <v>19697</v>
      </c>
      <c r="C273" t="s">
        <v>16614</v>
      </c>
      <c r="D273" t="s">
        <v>15888</v>
      </c>
      <c r="E273" t="s">
        <v>717</v>
      </c>
      <c r="F273" t="s">
        <v>2470</v>
      </c>
      <c r="G273" t="s">
        <v>19697</v>
      </c>
      <c r="H273" t="s">
        <v>15929</v>
      </c>
      <c r="I273" t="s">
        <v>1462</v>
      </c>
      <c r="J273" t="s">
        <v>44</v>
      </c>
      <c r="K273" t="s">
        <v>15850</v>
      </c>
      <c r="L273" t="s">
        <v>19697</v>
      </c>
      <c r="M273" t="s">
        <v>19697</v>
      </c>
      <c r="N273">
        <v>4.5209219999999997</v>
      </c>
      <c r="O273" t="s">
        <v>14</v>
      </c>
      <c r="P273" t="s">
        <v>17286</v>
      </c>
      <c r="Q273" t="s">
        <v>19697</v>
      </c>
      <c r="R273" t="s">
        <v>19697</v>
      </c>
      <c r="S273" t="s">
        <v>14</v>
      </c>
      <c r="T273" t="s">
        <v>44</v>
      </c>
      <c r="U273" t="s">
        <v>14</v>
      </c>
      <c r="W273" s="339" t="str">
        <f>IF(AND(U273="no",V273&gt;'SDG13'!$A$7,V273&lt;'SDG13'!$B$18),'SDG13'!$B$18-V273,"")</f>
        <v/>
      </c>
      <c r="X273" t="s">
        <v>44</v>
      </c>
      <c r="Y273" t="s">
        <v>44</v>
      </c>
      <c r="Z273" t="s">
        <v>44</v>
      </c>
      <c r="AA273" t="s">
        <v>44</v>
      </c>
      <c r="AB273" t="s">
        <v>15872</v>
      </c>
      <c r="AC273" t="s">
        <v>17</v>
      </c>
      <c r="AD273" t="s">
        <v>44</v>
      </c>
      <c r="AE273" t="s">
        <v>44</v>
      </c>
      <c r="AF273" t="s">
        <v>14</v>
      </c>
      <c r="AG273" t="s">
        <v>44</v>
      </c>
      <c r="AH273" s="339" t="str">
        <f t="shared" si="4"/>
        <v>NA</v>
      </c>
      <c r="AI273" t="s">
        <v>44</v>
      </c>
      <c r="AJ273" t="s">
        <v>17</v>
      </c>
      <c r="AK273" t="s">
        <v>44</v>
      </c>
      <c r="AL273" t="s">
        <v>44</v>
      </c>
      <c r="AM273" t="s">
        <v>1506</v>
      </c>
      <c r="AN273" t="s">
        <v>44</v>
      </c>
      <c r="AO273">
        <v>1</v>
      </c>
      <c r="AP273">
        <v>1</v>
      </c>
      <c r="AQ273">
        <v>1</v>
      </c>
      <c r="AR273" t="s">
        <v>44</v>
      </c>
      <c r="AS273" t="s">
        <v>14</v>
      </c>
      <c r="AT273" t="s">
        <v>13378</v>
      </c>
      <c r="AU273" t="s">
        <v>44</v>
      </c>
      <c r="AV273" t="s">
        <v>44</v>
      </c>
      <c r="AW273" s="524" t="s">
        <v>17287</v>
      </c>
      <c r="AX273" s="524" t="s">
        <v>17288</v>
      </c>
      <c r="AY273" s="524" t="s">
        <v>17289</v>
      </c>
    </row>
    <row r="274" spans="1:51" x14ac:dyDescent="0.25">
      <c r="A274">
        <v>273</v>
      </c>
      <c r="B274" t="s">
        <v>19697</v>
      </c>
      <c r="C274" t="s">
        <v>17290</v>
      </c>
      <c r="D274" t="s">
        <v>15888</v>
      </c>
      <c r="E274" t="s">
        <v>761</v>
      </c>
      <c r="F274" t="s">
        <v>6286</v>
      </c>
      <c r="G274" t="s">
        <v>19697</v>
      </c>
      <c r="H274" t="s">
        <v>15929</v>
      </c>
      <c r="I274" t="s">
        <v>1462</v>
      </c>
      <c r="J274" t="s">
        <v>44</v>
      </c>
      <c r="K274" t="s">
        <v>733</v>
      </c>
      <c r="L274" t="s">
        <v>19697</v>
      </c>
      <c r="M274" t="s">
        <v>19697</v>
      </c>
      <c r="N274">
        <v>3.993662</v>
      </c>
      <c r="O274" t="s">
        <v>14</v>
      </c>
      <c r="P274" t="s">
        <v>17291</v>
      </c>
      <c r="Q274" t="s">
        <v>19697</v>
      </c>
      <c r="R274" t="s">
        <v>19697</v>
      </c>
      <c r="S274" t="s">
        <v>14</v>
      </c>
      <c r="T274" t="s">
        <v>44</v>
      </c>
      <c r="U274" t="s">
        <v>14</v>
      </c>
      <c r="W274" s="339" t="str">
        <f>IF(AND(U274="no",V274&gt;'SDG13'!$A$7,V274&lt;'SDG13'!$B$18),'SDG13'!$B$18-V274,"")</f>
        <v/>
      </c>
      <c r="X274" t="s">
        <v>44</v>
      </c>
      <c r="Y274" t="s">
        <v>44</v>
      </c>
      <c r="Z274" t="s">
        <v>44</v>
      </c>
      <c r="AA274" t="s">
        <v>44</v>
      </c>
      <c r="AB274" t="s">
        <v>1479</v>
      </c>
      <c r="AC274" t="s">
        <v>14</v>
      </c>
      <c r="AD274" t="s">
        <v>1468</v>
      </c>
      <c r="AE274" t="s">
        <v>44</v>
      </c>
      <c r="AF274" t="s">
        <v>14</v>
      </c>
      <c r="AG274" t="s">
        <v>44</v>
      </c>
      <c r="AH274" s="339" t="str">
        <f t="shared" si="4"/>
        <v>NA</v>
      </c>
      <c r="AI274" t="s">
        <v>44</v>
      </c>
      <c r="AJ274" t="s">
        <v>14</v>
      </c>
      <c r="AK274" t="s">
        <v>16072</v>
      </c>
      <c r="AL274" t="s">
        <v>15945</v>
      </c>
      <c r="AM274" t="s">
        <v>13379</v>
      </c>
      <c r="AN274" t="s">
        <v>44</v>
      </c>
      <c r="AO274">
        <v>1</v>
      </c>
      <c r="AP274">
        <v>0</v>
      </c>
      <c r="AQ274">
        <v>1</v>
      </c>
      <c r="AR274" t="s">
        <v>44</v>
      </c>
      <c r="AS274" t="s">
        <v>14</v>
      </c>
      <c r="AT274" t="s">
        <v>13380</v>
      </c>
      <c r="AU274" t="s">
        <v>44</v>
      </c>
      <c r="AV274" t="s">
        <v>44</v>
      </c>
      <c r="AW274" s="524" t="s">
        <v>17292</v>
      </c>
      <c r="AX274" s="524" t="s">
        <v>17293</v>
      </c>
      <c r="AY274" s="524" t="s">
        <v>17294</v>
      </c>
    </row>
    <row r="275" spans="1:51" x14ac:dyDescent="0.25">
      <c r="A275">
        <v>274</v>
      </c>
      <c r="B275" t="s">
        <v>19697</v>
      </c>
      <c r="C275" t="s">
        <v>17295</v>
      </c>
      <c r="D275" t="s">
        <v>15888</v>
      </c>
      <c r="E275" t="s">
        <v>717</v>
      </c>
      <c r="F275" t="s">
        <v>2210</v>
      </c>
      <c r="G275" t="s">
        <v>19697</v>
      </c>
      <c r="H275" t="s">
        <v>15967</v>
      </c>
      <c r="I275" t="s">
        <v>1462</v>
      </c>
      <c r="J275" t="s">
        <v>44</v>
      </c>
      <c r="K275" t="s">
        <v>15850</v>
      </c>
      <c r="L275" t="s">
        <v>19697</v>
      </c>
      <c r="M275" t="s">
        <v>19697</v>
      </c>
      <c r="N275">
        <v>4.2777599999999998</v>
      </c>
      <c r="O275" t="s">
        <v>14</v>
      </c>
      <c r="P275" t="s">
        <v>17296</v>
      </c>
      <c r="Q275" t="s">
        <v>19697</v>
      </c>
      <c r="R275" t="s">
        <v>19697</v>
      </c>
      <c r="S275" t="s">
        <v>14</v>
      </c>
      <c r="T275" t="s">
        <v>44</v>
      </c>
      <c r="U275" t="s">
        <v>14</v>
      </c>
      <c r="W275" s="339" t="str">
        <f>IF(AND(U275="no",V275&gt;'SDG13'!$A$7,V275&lt;'SDG13'!$B$18),'SDG13'!$B$18-V275,"")</f>
        <v/>
      </c>
      <c r="X275" t="s">
        <v>44</v>
      </c>
      <c r="Y275" t="s">
        <v>44</v>
      </c>
      <c r="Z275" t="s">
        <v>44</v>
      </c>
      <c r="AA275" t="s">
        <v>44</v>
      </c>
      <c r="AB275" t="s">
        <v>1466</v>
      </c>
      <c r="AC275" t="s">
        <v>14</v>
      </c>
      <c r="AD275" t="s">
        <v>1468</v>
      </c>
      <c r="AE275" t="s">
        <v>44</v>
      </c>
      <c r="AF275" t="s">
        <v>14</v>
      </c>
      <c r="AG275" t="s">
        <v>44</v>
      </c>
      <c r="AH275" s="339" t="str">
        <f t="shared" si="4"/>
        <v>NA</v>
      </c>
      <c r="AI275" t="s">
        <v>44</v>
      </c>
      <c r="AJ275" t="s">
        <v>14</v>
      </c>
      <c r="AK275" t="s">
        <v>17297</v>
      </c>
      <c r="AL275" t="s">
        <v>17298</v>
      </c>
      <c r="AM275" t="s">
        <v>13379</v>
      </c>
      <c r="AN275" t="s">
        <v>44</v>
      </c>
      <c r="AO275">
        <v>1</v>
      </c>
      <c r="AP275">
        <v>0</v>
      </c>
      <c r="AQ275">
        <v>1</v>
      </c>
      <c r="AR275" t="s">
        <v>44</v>
      </c>
      <c r="AS275" t="s">
        <v>14</v>
      </c>
      <c r="AT275" t="s">
        <v>13378</v>
      </c>
      <c r="AU275" t="s">
        <v>44</v>
      </c>
      <c r="AV275" t="s">
        <v>44</v>
      </c>
      <c r="AW275" s="524" t="s">
        <v>17299</v>
      </c>
      <c r="AX275" s="524" t="s">
        <v>17300</v>
      </c>
      <c r="AY275" s="524" t="s">
        <v>17301</v>
      </c>
    </row>
    <row r="276" spans="1:51" x14ac:dyDescent="0.25">
      <c r="A276">
        <v>275</v>
      </c>
      <c r="B276" t="s">
        <v>19697</v>
      </c>
      <c r="C276" t="s">
        <v>17302</v>
      </c>
      <c r="D276" t="s">
        <v>15888</v>
      </c>
      <c r="E276" t="s">
        <v>735</v>
      </c>
      <c r="F276" t="s">
        <v>11326</v>
      </c>
      <c r="G276" t="s">
        <v>19697</v>
      </c>
      <c r="H276" t="s">
        <v>15991</v>
      </c>
      <c r="I276" t="s">
        <v>1462</v>
      </c>
      <c r="J276" t="s">
        <v>44</v>
      </c>
      <c r="K276" t="s">
        <v>371</v>
      </c>
      <c r="L276" t="s">
        <v>19697</v>
      </c>
      <c r="M276" t="s">
        <v>19697</v>
      </c>
      <c r="N276">
        <v>4.7039929999999996</v>
      </c>
      <c r="O276" t="s">
        <v>14</v>
      </c>
      <c r="P276" t="s">
        <v>17303</v>
      </c>
      <c r="Q276" t="s">
        <v>19697</v>
      </c>
      <c r="R276" t="s">
        <v>19697</v>
      </c>
      <c r="S276" t="s">
        <v>14</v>
      </c>
      <c r="T276" t="s">
        <v>44</v>
      </c>
      <c r="U276" t="s">
        <v>14</v>
      </c>
      <c r="W276" s="339" t="str">
        <f>IF(AND(U276="no",V276&gt;'SDG13'!$A$7,V276&lt;'SDG13'!$B$18),'SDG13'!$B$18-V276,"")</f>
        <v/>
      </c>
      <c r="X276" t="s">
        <v>44</v>
      </c>
      <c r="Y276" t="s">
        <v>44</v>
      </c>
      <c r="Z276" t="s">
        <v>44</v>
      </c>
      <c r="AA276" t="s">
        <v>44</v>
      </c>
      <c r="AB276" t="s">
        <v>15872</v>
      </c>
      <c r="AC276" t="s">
        <v>14</v>
      </c>
      <c r="AD276" t="s">
        <v>1490</v>
      </c>
      <c r="AE276" t="s">
        <v>44</v>
      </c>
      <c r="AF276" t="s">
        <v>14</v>
      </c>
      <c r="AG276" t="s">
        <v>44</v>
      </c>
      <c r="AH276" s="339" t="str">
        <f t="shared" si="4"/>
        <v>NA</v>
      </c>
      <c r="AI276" t="s">
        <v>44</v>
      </c>
      <c r="AJ276" t="s">
        <v>14</v>
      </c>
      <c r="AK276" t="s">
        <v>17304</v>
      </c>
      <c r="AL276" t="s">
        <v>17305</v>
      </c>
      <c r="AM276" t="s">
        <v>13379</v>
      </c>
      <c r="AN276" t="s">
        <v>44</v>
      </c>
      <c r="AO276">
        <v>1</v>
      </c>
      <c r="AP276">
        <v>0</v>
      </c>
      <c r="AQ276">
        <v>2</v>
      </c>
      <c r="AR276" t="s">
        <v>44</v>
      </c>
      <c r="AS276" t="s">
        <v>14</v>
      </c>
      <c r="AT276" t="s">
        <v>13394</v>
      </c>
      <c r="AU276" t="s">
        <v>44</v>
      </c>
      <c r="AV276" t="s">
        <v>44</v>
      </c>
      <c r="AW276" s="524" t="s">
        <v>17306</v>
      </c>
      <c r="AX276" s="524" t="s">
        <v>17307</v>
      </c>
      <c r="AY276" s="524" t="s">
        <v>17308</v>
      </c>
    </row>
    <row r="277" spans="1:51" x14ac:dyDescent="0.25">
      <c r="A277">
        <v>276</v>
      </c>
      <c r="B277" t="s">
        <v>19697</v>
      </c>
      <c r="C277" t="s">
        <v>17309</v>
      </c>
      <c r="D277" t="s">
        <v>16152</v>
      </c>
      <c r="E277" t="s">
        <v>717</v>
      </c>
      <c r="F277" t="s">
        <v>12832</v>
      </c>
      <c r="G277" t="s">
        <v>19697</v>
      </c>
      <c r="H277" t="s">
        <v>15991</v>
      </c>
      <c r="I277" t="s">
        <v>1462</v>
      </c>
      <c r="J277" t="s">
        <v>44</v>
      </c>
      <c r="K277" t="s">
        <v>378</v>
      </c>
      <c r="L277" t="s">
        <v>19697</v>
      </c>
      <c r="M277" t="s">
        <v>19697</v>
      </c>
      <c r="N277">
        <v>5</v>
      </c>
      <c r="O277" t="s">
        <v>14</v>
      </c>
      <c r="P277" t="s">
        <v>17310</v>
      </c>
      <c r="Q277" t="s">
        <v>19697</v>
      </c>
      <c r="R277" t="s">
        <v>19697</v>
      </c>
      <c r="S277" t="s">
        <v>14</v>
      </c>
      <c r="T277" t="s">
        <v>44</v>
      </c>
      <c r="U277" t="s">
        <v>14</v>
      </c>
      <c r="W277" s="339" t="str">
        <f>IF(AND(U277="no",V277&gt;'SDG13'!$A$7,V277&lt;'SDG13'!$B$18),'SDG13'!$B$18-V277,"")</f>
        <v/>
      </c>
      <c r="X277" t="s">
        <v>44</v>
      </c>
      <c r="Y277" t="s">
        <v>44</v>
      </c>
      <c r="Z277" t="s">
        <v>44</v>
      </c>
      <c r="AA277" t="s">
        <v>44</v>
      </c>
      <c r="AB277" t="s">
        <v>1463</v>
      </c>
      <c r="AC277" t="s">
        <v>14</v>
      </c>
      <c r="AD277" t="s">
        <v>1487</v>
      </c>
      <c r="AE277" t="s">
        <v>44</v>
      </c>
      <c r="AF277" t="s">
        <v>14</v>
      </c>
      <c r="AG277" t="s">
        <v>44</v>
      </c>
      <c r="AH277" s="339" t="str">
        <f t="shared" si="4"/>
        <v>NA</v>
      </c>
      <c r="AI277" t="s">
        <v>44</v>
      </c>
      <c r="AJ277" t="s">
        <v>14</v>
      </c>
      <c r="AK277" t="s">
        <v>17311</v>
      </c>
      <c r="AL277" t="s">
        <v>17312</v>
      </c>
      <c r="AM277" t="s">
        <v>1506</v>
      </c>
      <c r="AN277" t="s">
        <v>44</v>
      </c>
      <c r="AO277">
        <v>1</v>
      </c>
      <c r="AP277">
        <v>2</v>
      </c>
      <c r="AQ277">
        <v>1</v>
      </c>
      <c r="AR277" t="s">
        <v>44</v>
      </c>
      <c r="AS277" t="s">
        <v>14</v>
      </c>
      <c r="AT277" t="s">
        <v>13378</v>
      </c>
      <c r="AU277" t="s">
        <v>44</v>
      </c>
      <c r="AV277" t="s">
        <v>44</v>
      </c>
      <c r="AW277" s="524" t="s">
        <v>17313</v>
      </c>
      <c r="AX277" s="524" t="s">
        <v>17314</v>
      </c>
      <c r="AY277" s="524" t="s">
        <v>17315</v>
      </c>
    </row>
    <row r="278" spans="1:51" x14ac:dyDescent="0.25">
      <c r="A278">
        <v>277</v>
      </c>
      <c r="B278" t="s">
        <v>19697</v>
      </c>
      <c r="C278" t="s">
        <v>14521</v>
      </c>
      <c r="D278" t="s">
        <v>17062</v>
      </c>
      <c r="E278" t="s">
        <v>717</v>
      </c>
      <c r="F278" t="s">
        <v>14709</v>
      </c>
      <c r="G278" t="s">
        <v>19697</v>
      </c>
      <c r="H278" t="s">
        <v>15967</v>
      </c>
      <c r="I278" t="s">
        <v>1462</v>
      </c>
      <c r="J278" t="s">
        <v>44</v>
      </c>
      <c r="K278" t="s">
        <v>381</v>
      </c>
      <c r="L278" t="s">
        <v>19697</v>
      </c>
      <c r="M278" t="s">
        <v>19697</v>
      </c>
      <c r="N278">
        <v>9</v>
      </c>
      <c r="O278" t="s">
        <v>14</v>
      </c>
      <c r="P278" t="s">
        <v>17316</v>
      </c>
      <c r="Q278" t="s">
        <v>19697</v>
      </c>
      <c r="R278" t="s">
        <v>19697</v>
      </c>
      <c r="S278" t="s">
        <v>14</v>
      </c>
      <c r="T278" t="s">
        <v>44</v>
      </c>
      <c r="U278" t="s">
        <v>14</v>
      </c>
      <c r="W278" s="339" t="str">
        <f>IF(AND(U278="no",V278&gt;'SDG13'!$A$7,V278&lt;'SDG13'!$B$18),'SDG13'!$B$18-V278,"")</f>
        <v/>
      </c>
      <c r="X278" t="s">
        <v>44</v>
      </c>
      <c r="Y278" t="s">
        <v>44</v>
      </c>
      <c r="Z278" t="s">
        <v>44</v>
      </c>
      <c r="AA278" t="s">
        <v>44</v>
      </c>
      <c r="AB278" t="s">
        <v>15872</v>
      </c>
      <c r="AC278" t="s">
        <v>17</v>
      </c>
      <c r="AD278" t="s">
        <v>44</v>
      </c>
      <c r="AE278" t="s">
        <v>44</v>
      </c>
      <c r="AF278" t="s">
        <v>14</v>
      </c>
      <c r="AG278" t="s">
        <v>44</v>
      </c>
      <c r="AH278" s="339" t="str">
        <f t="shared" si="4"/>
        <v>NA</v>
      </c>
      <c r="AI278" t="s">
        <v>44</v>
      </c>
      <c r="AJ278" t="s">
        <v>17</v>
      </c>
      <c r="AK278" t="s">
        <v>44</v>
      </c>
      <c r="AL278" t="s">
        <v>44</v>
      </c>
      <c r="AM278" t="s">
        <v>1464</v>
      </c>
      <c r="AN278" t="s">
        <v>44</v>
      </c>
      <c r="AO278" t="s">
        <v>44</v>
      </c>
      <c r="AP278" t="s">
        <v>44</v>
      </c>
      <c r="AQ278" t="s">
        <v>44</v>
      </c>
      <c r="AR278" t="s">
        <v>44</v>
      </c>
      <c r="AS278" t="s">
        <v>14</v>
      </c>
      <c r="AT278" t="s">
        <v>13387</v>
      </c>
      <c r="AU278" t="s">
        <v>44</v>
      </c>
      <c r="AV278" t="s">
        <v>44</v>
      </c>
      <c r="AW278" s="524" t="s">
        <v>17317</v>
      </c>
      <c r="AY278" s="524" t="s">
        <v>17318</v>
      </c>
    </row>
    <row r="279" spans="1:51" x14ac:dyDescent="0.25">
      <c r="A279">
        <v>278</v>
      </c>
      <c r="B279" t="s">
        <v>19697</v>
      </c>
      <c r="C279" t="s">
        <v>16473</v>
      </c>
      <c r="D279" t="s">
        <v>17062</v>
      </c>
      <c r="E279" t="s">
        <v>717</v>
      </c>
      <c r="F279" t="s">
        <v>11823</v>
      </c>
      <c r="G279" t="s">
        <v>19697</v>
      </c>
      <c r="H279" t="s">
        <v>15967</v>
      </c>
      <c r="I279" t="s">
        <v>1462</v>
      </c>
      <c r="J279" t="s">
        <v>44</v>
      </c>
      <c r="K279" t="s">
        <v>369</v>
      </c>
      <c r="L279" t="s">
        <v>19697</v>
      </c>
      <c r="M279" t="s">
        <v>19697</v>
      </c>
      <c r="N279">
        <v>9</v>
      </c>
      <c r="O279" t="s">
        <v>14</v>
      </c>
      <c r="P279" t="s">
        <v>17319</v>
      </c>
      <c r="Q279" t="s">
        <v>19697</v>
      </c>
      <c r="R279" t="s">
        <v>19697</v>
      </c>
      <c r="S279" t="s">
        <v>14</v>
      </c>
      <c r="T279" t="s">
        <v>44</v>
      </c>
      <c r="U279" t="s">
        <v>14</v>
      </c>
      <c r="W279" s="339" t="str">
        <f>IF(AND(U279="no",V279&gt;'SDG13'!$A$7,V279&lt;'SDG13'!$B$18),'SDG13'!$B$18-V279,"")</f>
        <v/>
      </c>
      <c r="X279" t="s">
        <v>44</v>
      </c>
      <c r="Y279" t="s">
        <v>44</v>
      </c>
      <c r="Z279" t="s">
        <v>44</v>
      </c>
      <c r="AA279" t="s">
        <v>44</v>
      </c>
      <c r="AB279" t="s">
        <v>1463</v>
      </c>
      <c r="AC279" t="s">
        <v>14</v>
      </c>
      <c r="AD279" t="s">
        <v>1468</v>
      </c>
      <c r="AE279" t="s">
        <v>44</v>
      </c>
      <c r="AF279" t="s">
        <v>14</v>
      </c>
      <c r="AG279" t="s">
        <v>44</v>
      </c>
      <c r="AH279" s="339" t="str">
        <f t="shared" si="4"/>
        <v>NA</v>
      </c>
      <c r="AI279" t="s">
        <v>44</v>
      </c>
      <c r="AJ279" t="s">
        <v>14</v>
      </c>
      <c r="AK279" t="s">
        <v>15952</v>
      </c>
      <c r="AL279" t="s">
        <v>16114</v>
      </c>
      <c r="AM279" t="s">
        <v>13377</v>
      </c>
      <c r="AN279" t="s">
        <v>44</v>
      </c>
      <c r="AO279">
        <v>1</v>
      </c>
      <c r="AP279">
        <v>0</v>
      </c>
      <c r="AQ279">
        <v>0</v>
      </c>
      <c r="AR279" t="s">
        <v>44</v>
      </c>
      <c r="AS279" t="s">
        <v>14</v>
      </c>
      <c r="AT279" t="s">
        <v>13387</v>
      </c>
      <c r="AU279" t="s">
        <v>44</v>
      </c>
      <c r="AV279" t="s">
        <v>44</v>
      </c>
      <c r="AW279" s="524" t="s">
        <v>17320</v>
      </c>
      <c r="AX279" s="524" t="s">
        <v>17321</v>
      </c>
      <c r="AY279" s="524" t="s">
        <v>17322</v>
      </c>
    </row>
  </sheetData>
  <autoFilter ref="A1:V279" xr:uid="{FC77865B-94BA-864A-BA0F-80C37297A9E3}"/>
  <hyperlinks>
    <hyperlink ref="AX2" r:id="rId1" xr:uid="{FC16E826-0992-E542-B180-7E6425EB8993}"/>
    <hyperlink ref="AY2" r:id="rId2" xr:uid="{A3785E6D-068F-3546-B696-99319D19FD9C}"/>
    <hyperlink ref="AW3" r:id="rId3" xr:uid="{37DB1248-8808-D74A-9177-85CA6AB4FA6D}"/>
    <hyperlink ref="AX3" r:id="rId4" xr:uid="{ECE9EFA1-D465-AE48-B369-8923970CDFF1}"/>
    <hyperlink ref="AY3" r:id="rId5" xr:uid="{CA21D966-F581-144F-8322-9C21856A2808}"/>
    <hyperlink ref="AW4" r:id="rId6" xr:uid="{7E88FD21-D72D-D44B-A235-E0DE43D084D7}"/>
    <hyperlink ref="AX4" r:id="rId7" xr:uid="{9F1D50CC-F4A8-EE48-853C-8B9BCDB17547}"/>
    <hyperlink ref="AY4" r:id="rId8" xr:uid="{D1BB7050-408D-C949-8DF4-5FE335335332}"/>
    <hyperlink ref="AW5" r:id="rId9" xr:uid="{54DDD66F-E421-6E49-918B-D3A2AA2A40C1}"/>
    <hyperlink ref="AX5" r:id="rId10" xr:uid="{A6DFF274-65AC-0D4D-B65D-92BF881AC6CF}"/>
    <hyperlink ref="AY5" r:id="rId11" xr:uid="{92266327-455C-B042-873A-38AA45DA78AE}"/>
    <hyperlink ref="AW6" r:id="rId12" xr:uid="{A70026FE-1D64-1D42-9CDA-0A4502CDC4C5}"/>
    <hyperlink ref="AX6" r:id="rId13" xr:uid="{52600AB0-A72C-BD4E-9975-BF6FD6637F91}"/>
    <hyperlink ref="AY6" r:id="rId14" xr:uid="{EBA4DEAB-14DC-9F43-A133-2536B7A4A9F5}"/>
    <hyperlink ref="AW7" r:id="rId15" xr:uid="{82A18EF0-9DF5-BE46-809D-94E9A617F9C2}"/>
    <hyperlink ref="AX7" r:id="rId16" xr:uid="{19A20B85-C0A1-C645-A6E0-CB338612CF5D}"/>
    <hyperlink ref="AY7" r:id="rId17" xr:uid="{07CF926D-5842-A043-B0BC-7E2C97162D93}"/>
    <hyperlink ref="AW8" r:id="rId18" xr:uid="{747B89D3-ECF3-244B-9BFD-25E5EABEF91A}"/>
    <hyperlink ref="AX8" r:id="rId19" xr:uid="{D53C4A49-9331-C649-A8A4-2547293E31BC}"/>
    <hyperlink ref="AY8" r:id="rId20" xr:uid="{46B4DD6F-F660-274E-9D48-34E41A316A51}"/>
    <hyperlink ref="AW9" r:id="rId21" xr:uid="{39E5880C-33AB-6D40-9074-D8B4E53743D0}"/>
    <hyperlink ref="AX9" r:id="rId22" xr:uid="{86E5894A-4273-2A49-AAE3-1F5B5FF9A13E}"/>
    <hyperlink ref="AY9" r:id="rId23" xr:uid="{39855283-BF4E-BF4D-8533-4E3E358C38F1}"/>
    <hyperlink ref="AX10" r:id="rId24" xr:uid="{C90344B6-F0C0-A249-B934-8637C625C97E}"/>
    <hyperlink ref="AY10" r:id="rId25" xr:uid="{5543FB27-9D08-6640-976D-957FACA3282E}"/>
    <hyperlink ref="AX11" r:id="rId26" xr:uid="{96E3FBDA-361C-3F4E-A8ED-E69F69F88F58}"/>
    <hyperlink ref="AY11" r:id="rId27" xr:uid="{B0B65FEF-8A6E-F148-B3AB-C4DE0CE34E1D}"/>
    <hyperlink ref="AX12" r:id="rId28" xr:uid="{6D28E64E-D4E9-B948-9398-7DDE3592D443}"/>
    <hyperlink ref="AY12" r:id="rId29" xr:uid="{1BA12416-4DFF-4C42-919C-33C5A4144897}"/>
    <hyperlink ref="AW13" r:id="rId30" xr:uid="{A321BAF5-38C4-5F4E-BDA6-D9315AE6CBBC}"/>
    <hyperlink ref="AX13" r:id="rId31" xr:uid="{BAF10D48-DE21-3248-A3FB-73D01AE4A796}"/>
    <hyperlink ref="AY13" r:id="rId32" xr:uid="{A5FD5DD0-D11A-E242-BE7C-E5EA81B6815A}"/>
    <hyperlink ref="AW14" r:id="rId33" xr:uid="{E4260268-11BF-764C-ADCC-E895F778DC10}"/>
    <hyperlink ref="AX14" r:id="rId34" xr:uid="{BC1C0C29-209F-1647-B36A-26A8A60DBE96}"/>
    <hyperlink ref="AY14" r:id="rId35" xr:uid="{2CDCBDD3-95C5-6746-A452-45A1E86F3692}"/>
    <hyperlink ref="AW15" r:id="rId36" xr:uid="{E0ECA158-245D-F24D-B91D-18F8A53B46AD}"/>
    <hyperlink ref="AX15" r:id="rId37" xr:uid="{8B4C1D34-DE33-C04D-83E0-04A9759714C2}"/>
    <hyperlink ref="AY15" r:id="rId38" xr:uid="{22D5CD46-6F96-034A-A96F-2ADD5E250144}"/>
    <hyperlink ref="AW16" r:id="rId39" xr:uid="{18307007-FFFA-9D44-9B09-12DDF4C9C568}"/>
    <hyperlink ref="AX16" r:id="rId40" xr:uid="{A3024D60-FC5E-9046-A027-F447544689E8}"/>
    <hyperlink ref="AY16" r:id="rId41" xr:uid="{7293298D-E00C-AB4E-B589-D8C1B1ED02D6}"/>
    <hyperlink ref="AW17" r:id="rId42" xr:uid="{437A496A-4189-C942-AF51-B1CF9FF604D5}"/>
    <hyperlink ref="AX17" r:id="rId43" xr:uid="{0BE5ACB4-09E2-3D44-AEAA-B2B77FCEF7E9}"/>
    <hyperlink ref="AY17" r:id="rId44" xr:uid="{AF173F19-C9F5-8648-81EF-7004C0DF9204}"/>
    <hyperlink ref="AW18" r:id="rId45" xr:uid="{CC7622FA-ACBD-BD4B-8A10-1DC14A072CB5}"/>
    <hyperlink ref="AX18" r:id="rId46" xr:uid="{A6022185-1846-6047-9AD9-DE2E145ED5D7}"/>
    <hyperlink ref="AY18" r:id="rId47" xr:uid="{0295D9A3-D5CB-EE4E-9AB3-74F84C73491C}"/>
    <hyperlink ref="AW19" r:id="rId48" xr:uid="{47CFE88E-A781-9942-B2B3-3B22402EF237}"/>
    <hyperlink ref="AX19" r:id="rId49" xr:uid="{03247DBB-3494-F845-96DC-59C8BE24BF65}"/>
    <hyperlink ref="AY19" r:id="rId50" xr:uid="{DE3AA753-9BF2-BE4E-AC1B-6517F675C07F}"/>
    <hyperlink ref="AW20" r:id="rId51" xr:uid="{6F6D4B75-4425-A141-88E4-94B4A254BF89}"/>
    <hyperlink ref="AX20" r:id="rId52" xr:uid="{58E2A9CB-25C5-1B4C-8177-C04E6BA3477B}"/>
    <hyperlink ref="AY20" r:id="rId53" xr:uid="{F0A7F38E-78D5-C64A-91DC-0556F3941836}"/>
    <hyperlink ref="AW21" r:id="rId54" xr:uid="{0D345978-C36D-854E-9F95-345096425E23}"/>
    <hyperlink ref="AX21" r:id="rId55" xr:uid="{314ED44B-072B-B04E-AA92-52A433226CE0}"/>
    <hyperlink ref="AY21" r:id="rId56" xr:uid="{19A847B8-5B30-9E46-B834-04BB913F800F}"/>
    <hyperlink ref="AW22" r:id="rId57" xr:uid="{58E1A316-7776-104A-8768-3187C15F72D5}"/>
    <hyperlink ref="AX22" r:id="rId58" xr:uid="{590A68F3-5F4F-F44F-887C-1E88778ED46C}"/>
    <hyperlink ref="AY22" r:id="rId59" xr:uid="{B270B3E1-E14B-F849-A595-8D3A891E9B6B}"/>
    <hyperlink ref="AW23" r:id="rId60" xr:uid="{D1CB709B-4AE5-D04E-8786-93F0C1B227FA}"/>
    <hyperlink ref="AX23" r:id="rId61" xr:uid="{C7D29D29-7AD4-A144-8261-9E050856B130}"/>
    <hyperlink ref="AY23" r:id="rId62" xr:uid="{2F8A77F7-8952-324B-A0CB-05C4D71C7811}"/>
    <hyperlink ref="AW24" r:id="rId63" xr:uid="{63583936-CD24-D14B-A9B8-7270694BF32E}"/>
    <hyperlink ref="AX24" r:id="rId64" xr:uid="{DCC0FC15-57D1-F248-8661-97A8F233165C}"/>
    <hyperlink ref="AY24" r:id="rId65" xr:uid="{FB021008-BF2A-9C46-9775-E6F0D8EA6A20}"/>
    <hyperlink ref="AX25" r:id="rId66" xr:uid="{AA872943-A4A8-544A-AA10-E82739A442BC}"/>
    <hyperlink ref="AY25" r:id="rId67" xr:uid="{2A558B3D-F05B-F54D-B021-34FEEB8B7587}"/>
    <hyperlink ref="AW26" r:id="rId68" xr:uid="{863FC676-CA81-4F4E-A203-557185E94A7E}"/>
    <hyperlink ref="AX26" r:id="rId69" xr:uid="{4DB03460-99BF-414E-A006-BA261084D2DA}"/>
    <hyperlink ref="AY26" r:id="rId70" xr:uid="{6B29D4AF-0F75-3243-B601-41FD794CC48D}"/>
    <hyperlink ref="AW27" r:id="rId71" xr:uid="{CDD33C11-94B2-1741-8483-F963F0E7DD1B}"/>
    <hyperlink ref="AX27" r:id="rId72" xr:uid="{4CCF3DC3-3339-1948-AC20-EE230CD19E99}"/>
    <hyperlink ref="AY27" r:id="rId73" xr:uid="{F5A79A48-67E4-6040-915E-95F36FA9A19E}"/>
    <hyperlink ref="AW28" r:id="rId74" xr:uid="{97EA51B1-53B3-E04C-B10C-09326ED3BADB}"/>
    <hyperlink ref="AX28" r:id="rId75" xr:uid="{E9B3C08C-8FF3-BD4E-BEC0-6C12A510C971}"/>
    <hyperlink ref="AY28" r:id="rId76" xr:uid="{CB9B7AA1-99C7-2E49-B0EF-724B9284654E}"/>
    <hyperlink ref="AW29" r:id="rId77" xr:uid="{304BA1D2-DBF2-3049-9F20-19C05604D22C}"/>
    <hyperlink ref="AX29" r:id="rId78" xr:uid="{2A20E529-6EE7-2042-9EE7-4A726F33CAEF}"/>
    <hyperlink ref="AY29" r:id="rId79" xr:uid="{D1E60715-17E5-5441-AC96-53174B916B43}"/>
    <hyperlink ref="AW30" r:id="rId80" xr:uid="{3495E315-3E24-934C-81F7-539065FB4EEC}"/>
    <hyperlink ref="AX30" r:id="rId81" xr:uid="{0B1E506B-792A-B343-AE82-88109EB3C1B2}"/>
    <hyperlink ref="AY30" r:id="rId82" xr:uid="{B225514D-55E6-A44F-B4E5-CACA30320FB6}"/>
    <hyperlink ref="AW31" r:id="rId83" xr:uid="{9CBFE6D0-D627-D640-9311-4F772DA501C3}"/>
    <hyperlink ref="AX31" r:id="rId84" xr:uid="{D7F612CC-3123-4D4B-96F2-52617E65AD5D}"/>
    <hyperlink ref="AY31" r:id="rId85" xr:uid="{948C8FD8-06CC-3E45-951B-44B4D0B6934F}"/>
    <hyperlink ref="AW32" r:id="rId86" xr:uid="{DF0A22D8-9DE6-4F42-B617-1A941D7D717B}"/>
    <hyperlink ref="AX32" r:id="rId87" xr:uid="{689D564A-57AC-C346-A923-23DB357A267C}"/>
    <hyperlink ref="AY32" r:id="rId88" xr:uid="{41000FC5-0EFE-3C4D-B074-40D8D0EEC632}"/>
    <hyperlink ref="AW33" r:id="rId89" xr:uid="{2248EEBA-8AB4-5D4C-86E7-8A699D593913}"/>
    <hyperlink ref="AX33" r:id="rId90" xr:uid="{BB87D102-A4F5-0144-B7D0-B34A19646970}"/>
    <hyperlink ref="AY33" r:id="rId91" xr:uid="{A308F037-4402-8144-A167-8993228F05E8}"/>
    <hyperlink ref="AW34" r:id="rId92" xr:uid="{5D62CD4F-ED66-E142-91E0-8E68C608D9D2}"/>
    <hyperlink ref="AX34" r:id="rId93" xr:uid="{284B2BBB-EECF-9242-B557-53C1CC91C708}"/>
    <hyperlink ref="AY34" r:id="rId94" xr:uid="{54233E44-E5FF-1243-BCFA-3085D78ACEC7}"/>
    <hyperlink ref="AW35" r:id="rId95" xr:uid="{6847F2C5-40B5-F643-8A61-57B1857A6B8F}"/>
    <hyperlink ref="AX35" r:id="rId96" xr:uid="{8828E285-B083-2E46-A375-51743E62125B}"/>
    <hyperlink ref="AY35" r:id="rId97" xr:uid="{19FC3768-62AB-434C-9473-22C40D6BD9A7}"/>
    <hyperlink ref="AW36" r:id="rId98" xr:uid="{0F1306A7-9190-AD40-ADB2-203402C92A74}"/>
    <hyperlink ref="AX36" r:id="rId99" xr:uid="{21E73A67-0F96-7A4A-A226-0705E10DD71B}"/>
    <hyperlink ref="AY36" r:id="rId100" xr:uid="{C8DEC057-9DAB-C84A-812A-873452929A48}"/>
    <hyperlink ref="AW37" r:id="rId101" xr:uid="{06FF429F-EBEE-844B-8B5B-7077F02BBE52}"/>
    <hyperlink ref="AX37" r:id="rId102" xr:uid="{C4E1122E-850D-624C-B63A-D615B65BAEE4}"/>
    <hyperlink ref="AY37" r:id="rId103" xr:uid="{E9CCB7AB-B9B1-A243-B562-3FED4208E954}"/>
    <hyperlink ref="AW38" r:id="rId104" xr:uid="{03573C15-A50A-C84B-8432-DD42FCF70575}"/>
    <hyperlink ref="AX38" r:id="rId105" xr:uid="{2FD18522-42B4-974D-A953-2C333A47BC1F}"/>
    <hyperlink ref="AY38" r:id="rId106" xr:uid="{8A0D11A4-AF24-F346-A01B-8FE991D4F2A7}"/>
    <hyperlink ref="AX39" r:id="rId107" xr:uid="{F00BD774-46EB-184E-913C-6FFEB04EA2C6}"/>
    <hyperlink ref="AY39" r:id="rId108" xr:uid="{50CB7EA0-3711-AD4A-86C8-2921143FB722}"/>
    <hyperlink ref="AX40" r:id="rId109" xr:uid="{AB9DAB4A-D6A3-5940-A66D-3AEA5FD09F34}"/>
    <hyperlink ref="AY40" r:id="rId110" xr:uid="{9FE91D0D-988A-A245-A730-CD04E76D7ACD}"/>
    <hyperlink ref="AW41" r:id="rId111" xr:uid="{0975C0DD-C42F-4647-B00C-377B0404A403}"/>
    <hyperlink ref="AX41" r:id="rId112" xr:uid="{343D1660-D672-154A-9929-2D17E9D28D46}"/>
    <hyperlink ref="AY41" r:id="rId113" xr:uid="{DCDF50F0-0D18-FF4C-B0B2-6835341CD2FE}"/>
    <hyperlink ref="AW42" r:id="rId114" xr:uid="{98AF553D-1B6C-0D4C-B31D-481036A1BD27}"/>
    <hyperlink ref="AX42" r:id="rId115" xr:uid="{7CC5F615-F399-FE4F-AE24-2E0178C0A34C}"/>
    <hyperlink ref="AY42" r:id="rId116" xr:uid="{3A49AD27-A276-6746-A4F9-79532A4FA2FF}"/>
    <hyperlink ref="AX43" r:id="rId117" xr:uid="{D3560D2F-3663-9749-9BD5-DB9AA4ACDADD}"/>
    <hyperlink ref="AY43" r:id="rId118" xr:uid="{1EB869E7-7788-F848-A115-9498A0526339}"/>
    <hyperlink ref="AW44" r:id="rId119" xr:uid="{F3D609BE-169D-D242-9244-0BCDF47E242A}"/>
    <hyperlink ref="AX44" r:id="rId120" xr:uid="{7E7FA403-1452-3447-9E83-3ACDB815C2BD}"/>
    <hyperlink ref="AY44" r:id="rId121" xr:uid="{8982630B-7254-4D40-B9C2-8AF74E661B96}"/>
    <hyperlink ref="AW45" r:id="rId122" xr:uid="{8A9F790F-F33C-B44E-A74F-BB7E05BFE785}"/>
    <hyperlink ref="AX45" r:id="rId123" xr:uid="{63FAFE38-32A4-7F49-B8F6-B886B9767240}"/>
    <hyperlink ref="AY45" r:id="rId124" xr:uid="{5EAFBFE7-4EE2-0840-894A-36A5A2FD8605}"/>
    <hyperlink ref="AW46" r:id="rId125" xr:uid="{5D2367ED-D22B-A24B-A080-DAFCA07B739D}"/>
    <hyperlink ref="AX46" r:id="rId126" xr:uid="{CDE76625-05D1-DD4F-AF48-0EEF82994328}"/>
    <hyperlink ref="AY46" r:id="rId127" xr:uid="{1526E156-E023-4A41-BCEE-169DF8F2D90E}"/>
    <hyperlink ref="AW47" r:id="rId128" xr:uid="{1FAD1A85-57D1-5341-8373-71C19C866553}"/>
    <hyperlink ref="AX47" r:id="rId129" xr:uid="{DC534643-B4C4-C844-9743-EE2C97C6E473}"/>
    <hyperlink ref="AY47" r:id="rId130" xr:uid="{DCEA27AE-65BC-EA4B-9C74-EA05BC5D7E43}"/>
    <hyperlink ref="AW48" r:id="rId131" xr:uid="{CB659DD6-ACDC-3E47-8381-D0B905A3E946}"/>
    <hyperlink ref="AX48" r:id="rId132" xr:uid="{E920E5D6-B2D0-7640-BC8D-D979E10AB206}"/>
    <hyperlink ref="AY48" r:id="rId133" xr:uid="{12C551A2-7697-D84E-8CC4-CA5C596223D3}"/>
    <hyperlink ref="AW49" r:id="rId134" xr:uid="{45495854-2C8A-3D41-9B90-3A7ACE71FDA5}"/>
    <hyperlink ref="AX49" r:id="rId135" xr:uid="{DAA534A3-83F2-824C-AB35-87C9B9527F03}"/>
    <hyperlink ref="AY49" r:id="rId136" xr:uid="{EBC62C95-B205-DB4B-B2F8-25F6711E9494}"/>
    <hyperlink ref="AW50" r:id="rId137" xr:uid="{794CB139-A053-A04D-9C82-F8D4E50D35E5}"/>
    <hyperlink ref="AX50" r:id="rId138" xr:uid="{91CC2BCB-3DA5-914F-8D70-19A12FE2CEA7}"/>
    <hyperlink ref="AY50" r:id="rId139" xr:uid="{EB101621-1D20-A849-ABC5-8EEADAB61F62}"/>
    <hyperlink ref="AW51" r:id="rId140" xr:uid="{2A890FA9-6463-CD4B-8C76-C6D2AC7CC84B}"/>
    <hyperlink ref="AX51" r:id="rId141" xr:uid="{0042458E-1F1C-5044-91C5-14956250341B}"/>
    <hyperlink ref="AY51" r:id="rId142" xr:uid="{9B1879A0-11F8-3B4B-93A3-23BFD62DABF3}"/>
    <hyperlink ref="AW52" r:id="rId143" xr:uid="{AA44927F-7E0E-E741-9A08-570E38B4BE74}"/>
    <hyperlink ref="AX52" r:id="rId144" xr:uid="{19F31F8A-0F48-2342-9180-272D0F02F817}"/>
    <hyperlink ref="AY52" r:id="rId145" xr:uid="{688FA210-B803-BA47-A4B4-9B48244F8C7C}"/>
    <hyperlink ref="AW53" r:id="rId146" xr:uid="{FB467A12-B94C-2F40-9965-89919DE1713C}"/>
    <hyperlink ref="AX53" r:id="rId147" xr:uid="{15CA89EA-D803-8547-964D-0C41A85223EC}"/>
    <hyperlink ref="AY53" r:id="rId148" xr:uid="{CBAFF44F-E20C-4740-89FD-41773227F59B}"/>
    <hyperlink ref="AW54" r:id="rId149" xr:uid="{A78F1FE4-D923-C245-8F8B-327C1F86A9AF}"/>
    <hyperlink ref="AX54" r:id="rId150" xr:uid="{4E4CA652-9977-2C41-A5C1-B551D62DD2E6}"/>
    <hyperlink ref="AY54" r:id="rId151" xr:uid="{97B9B5D4-B0C1-D14D-9F8F-CCEAD33206A1}"/>
    <hyperlink ref="AW55" r:id="rId152" xr:uid="{C03BCF9F-5216-7D41-AF3A-958EBBBA3BAC}"/>
    <hyperlink ref="AX55" r:id="rId153" xr:uid="{CB3F4C03-1D62-EA49-9B9F-00FB9D910AF6}"/>
    <hyperlink ref="AY55" r:id="rId154" xr:uid="{0DA5AA64-F49E-A949-B99C-28BD6920C920}"/>
    <hyperlink ref="AW56" r:id="rId155" xr:uid="{C5F37BAD-97C0-1841-A4B2-6CFCD3E99218}"/>
    <hyperlink ref="AX56" r:id="rId156" xr:uid="{F3D0A780-C30C-8845-8144-5AE5F5841F24}"/>
    <hyperlink ref="AY56" r:id="rId157" xr:uid="{7F4DBFB9-5276-8445-A558-014EC40FB3A8}"/>
    <hyperlink ref="AW57" r:id="rId158" xr:uid="{DCD20797-E417-1E49-AC91-AF8E236401B2}"/>
    <hyperlink ref="AX57" r:id="rId159" xr:uid="{2D32A863-F707-4F4B-AE74-33039BF666F9}"/>
    <hyperlink ref="AY57" r:id="rId160" xr:uid="{770F7E5B-14EB-354B-AAC3-20BB41E046B0}"/>
    <hyperlink ref="AX58" r:id="rId161" xr:uid="{D6846F3F-1B15-8244-8CD8-A4CB23F3920D}"/>
    <hyperlink ref="AY58" r:id="rId162" xr:uid="{F36674BE-1B0B-DB40-A438-A4822F35AF4B}"/>
    <hyperlink ref="AX59" r:id="rId163" xr:uid="{01D945B9-455C-C54B-A0D5-5C2E3ECF6536}"/>
    <hyperlink ref="AY59" r:id="rId164" xr:uid="{B7CD4675-3C9F-B246-8943-02A47A49B844}"/>
    <hyperlink ref="AW60" r:id="rId165" xr:uid="{761F1582-71F6-E147-BBC7-DEAB4769D9AB}"/>
    <hyperlink ref="AX60" r:id="rId166" xr:uid="{DEFE8D35-2E51-6D45-AB1E-96F9FF2F852C}"/>
    <hyperlink ref="AY60" r:id="rId167" xr:uid="{B7C606F0-C905-CE4B-8143-8D35F86C8E47}"/>
    <hyperlink ref="AW61" r:id="rId168" xr:uid="{E984D8F6-A666-6F48-8965-08D301A84C1E}"/>
    <hyperlink ref="AX61" r:id="rId169" xr:uid="{738E1578-30C9-584C-8BCA-8D501D92CAAC}"/>
    <hyperlink ref="AY61" r:id="rId170" xr:uid="{B037FC37-40EF-6E41-9565-1B4169D943F9}"/>
    <hyperlink ref="AX62" r:id="rId171" xr:uid="{D846C271-E816-084F-89BC-847E71679E39}"/>
    <hyperlink ref="AY62" r:id="rId172" xr:uid="{D0842B34-280A-C243-B91C-EA2987868C3D}"/>
    <hyperlink ref="AW63" r:id="rId173" xr:uid="{AC51959C-4BDF-C545-BDC9-0CDC5B6E1E76}"/>
    <hyperlink ref="AX63" r:id="rId174" xr:uid="{A988BAD7-BC29-6049-8EAC-C1144D302DF7}"/>
    <hyperlink ref="AY63" r:id="rId175" xr:uid="{B6F37BB7-C0A3-8C42-847A-2E1A177DEACB}"/>
    <hyperlink ref="AX64" r:id="rId176" xr:uid="{A0082237-2917-2D4A-BE34-25C2B12AA866}"/>
    <hyperlink ref="AY64" r:id="rId177" xr:uid="{6F022CB8-E5A5-DB49-A1B3-4912833E7B29}"/>
    <hyperlink ref="AW65" r:id="rId178" xr:uid="{8830D62C-397F-E14D-A677-CF5E9648477A}"/>
    <hyperlink ref="AX65" r:id="rId179" xr:uid="{BD69ABBC-BE90-A146-98D0-122265348CA8}"/>
    <hyperlink ref="AY65" r:id="rId180" xr:uid="{B80AADFB-31D1-5444-8EAA-7650BE6F24EE}"/>
    <hyperlink ref="AW66" r:id="rId181" xr:uid="{68AA19EC-5B96-514A-802A-1DF30AC770FE}"/>
    <hyperlink ref="AX66" r:id="rId182" xr:uid="{04F11DB8-7EEA-4742-B8DB-AB6855564092}"/>
    <hyperlink ref="AY66" r:id="rId183" xr:uid="{792538D1-B45E-A447-A7B4-F2D2E8405CE6}"/>
    <hyperlink ref="AW67" r:id="rId184" xr:uid="{1E6DA3BE-6B25-CF4C-B8D2-6DE1B690498F}"/>
    <hyperlink ref="AX67" r:id="rId185" xr:uid="{20905178-2E52-934C-B5BF-94CAF83CE26D}"/>
    <hyperlink ref="AY67" r:id="rId186" xr:uid="{32A4B7E6-02BF-1940-A70F-594A418E897C}"/>
    <hyperlink ref="AW68" r:id="rId187" xr:uid="{A043B21E-CBA6-AA4A-A349-EB148BD50617}"/>
    <hyperlink ref="AY68" r:id="rId188" xr:uid="{4C8D95FA-8E22-CC4A-8CB1-7207B504B548}"/>
    <hyperlink ref="AW69" r:id="rId189" xr:uid="{B13D950C-40CE-1744-B695-684928356B72}"/>
    <hyperlink ref="AX69" r:id="rId190" xr:uid="{39CFB70E-20CC-F241-9117-BAF6BCE621B0}"/>
    <hyperlink ref="AY69" r:id="rId191" xr:uid="{8489D809-A81E-F545-8E04-8A587B06195D}"/>
    <hyperlink ref="AW70" r:id="rId192" xr:uid="{4E709F9E-3EC9-BF42-BFFA-D7B7ABB9A5FE}"/>
    <hyperlink ref="AX70" r:id="rId193" xr:uid="{703EA7C2-0173-6648-A1E3-E8C86EBE0495}"/>
    <hyperlink ref="AY70" r:id="rId194" xr:uid="{6D61E7B2-A359-6B4B-8787-2CD8EFD8C671}"/>
    <hyperlink ref="AW71" r:id="rId195" xr:uid="{0CB5A0FC-B5A9-6040-BAED-3D394680CFC1}"/>
    <hyperlink ref="AX71" r:id="rId196" xr:uid="{E4F33609-CAC3-334F-A801-A6C8BAFD53E7}"/>
    <hyperlink ref="AY71" r:id="rId197" xr:uid="{88E419F6-9389-BB42-88EB-F1E5D7214A16}"/>
    <hyperlink ref="AW72" r:id="rId198" xr:uid="{564BD4B9-3AE7-BC41-BF17-F16146F5C376}"/>
    <hyperlink ref="AX72" r:id="rId199" xr:uid="{54D49AA5-EEEE-8540-9675-1792D1839746}"/>
    <hyperlink ref="AY72" r:id="rId200" xr:uid="{B6019C2F-6EA6-7945-9088-5AA966D74D10}"/>
    <hyperlink ref="AW73" r:id="rId201" xr:uid="{C5FC0FDA-5F78-0E4E-9171-6E9007F137AB}"/>
    <hyperlink ref="AX73" r:id="rId202" xr:uid="{F8D7EB53-4407-3A46-BDE4-8F55E96C8560}"/>
    <hyperlink ref="AY73" r:id="rId203" xr:uid="{72169C73-F5CA-5B4E-8F85-A4C937814418}"/>
    <hyperlink ref="AX74" r:id="rId204" xr:uid="{7CDC5CFD-E7B2-BA43-9A0F-AD9028601E37}"/>
    <hyperlink ref="AY74" r:id="rId205" xr:uid="{5776100F-03E4-7B40-B1F6-56D7FE73BB06}"/>
    <hyperlink ref="AW75" r:id="rId206" xr:uid="{B3ED9A0C-5C3F-F541-843B-0DD541B1753E}"/>
    <hyperlink ref="AX75" r:id="rId207" xr:uid="{AA44024E-CA74-AD4A-A737-D89A7898ADD4}"/>
    <hyperlink ref="AY75" r:id="rId208" xr:uid="{2FF6A7AE-E3BD-2041-AC0A-285C4128D01F}"/>
    <hyperlink ref="AW76" r:id="rId209" xr:uid="{A3D08A56-CB61-8943-9820-95ECA76C5492}"/>
    <hyperlink ref="AX76" r:id="rId210" xr:uid="{B7722FD2-382C-8E40-B731-90F38B510924}"/>
    <hyperlink ref="AY76" r:id="rId211" xr:uid="{8C6C171D-E389-DF48-AF97-ECCF5A274D32}"/>
    <hyperlink ref="AW77" r:id="rId212" xr:uid="{5BCDC13D-B508-FA4B-A110-ACF9D4ACF984}"/>
    <hyperlink ref="AX77" r:id="rId213" xr:uid="{B7AD39D3-C94F-8346-9A1C-88281DDF2389}"/>
    <hyperlink ref="AY77" r:id="rId214" xr:uid="{C1518BF7-C456-8D48-8B5D-4925299D3D0F}"/>
    <hyperlink ref="AW78" r:id="rId215" xr:uid="{1F5B00AC-720D-B245-9CFE-5E2DA81BCA60}"/>
    <hyperlink ref="AX78" r:id="rId216" xr:uid="{A213EE7F-D9D8-8B4D-B8DC-52F44465C297}"/>
    <hyperlink ref="AY78" r:id="rId217" xr:uid="{301ED1B0-ECE2-6741-9B3B-B8665E44AF76}"/>
    <hyperlink ref="AW79" r:id="rId218" xr:uid="{8056F051-AAC9-8B46-BA58-EEBD3B7C2770}"/>
    <hyperlink ref="AX79" r:id="rId219" xr:uid="{7C02077E-96F0-DA4B-8B20-A253A04EC657}"/>
    <hyperlink ref="AY79" r:id="rId220" xr:uid="{50A050A0-BD1B-A843-9A4D-428CC09B3E92}"/>
    <hyperlink ref="AX80" r:id="rId221" xr:uid="{5157C6D9-7C1C-DA48-826C-CF43B4FFE41C}"/>
    <hyperlink ref="AY80" r:id="rId222" xr:uid="{7418128D-00FC-F341-AD98-C4FBFD559C99}"/>
    <hyperlink ref="AW81" r:id="rId223" xr:uid="{09FB3DB7-6171-BC43-94B7-E571EB02C012}"/>
    <hyperlink ref="AX81" r:id="rId224" xr:uid="{FE186276-8618-9849-B01F-5363FD80E1E8}"/>
    <hyperlink ref="AY81" r:id="rId225" xr:uid="{EF705846-D2F2-5942-90FD-41596880A590}"/>
    <hyperlink ref="AX82" r:id="rId226" xr:uid="{67E188DC-B3CB-3542-83C7-7991E84E33E3}"/>
    <hyperlink ref="AY82" r:id="rId227" xr:uid="{0D528409-6192-3F4C-B774-22DC9DB4F36A}"/>
    <hyperlink ref="AW83" r:id="rId228" xr:uid="{3687B7C9-63B0-7B42-B234-8E96090A1687}"/>
    <hyperlink ref="AX83" r:id="rId229" xr:uid="{2C5C8E11-A1BE-2A41-8887-9169F4B62C13}"/>
    <hyperlink ref="AY83" r:id="rId230" xr:uid="{FF5FCCF7-4902-ED4C-A527-625FCF4AFDF5}"/>
    <hyperlink ref="AW84" r:id="rId231" xr:uid="{1358160F-8775-8E49-9B13-AF5BE41859BF}"/>
    <hyperlink ref="AX84" r:id="rId232" xr:uid="{39576D1C-E318-9B42-9AA6-D5AEC9196CA9}"/>
    <hyperlink ref="AY84" r:id="rId233" xr:uid="{565B5325-AEF2-AE41-9AF7-6112846709C6}"/>
    <hyperlink ref="AX85" r:id="rId234" xr:uid="{EE9F5240-795B-8B4D-82C2-EF650F214EC7}"/>
    <hyperlink ref="AY85" r:id="rId235" xr:uid="{A7C1EEB7-60B4-174A-AC76-96A5D2B3D968}"/>
    <hyperlink ref="AW86" r:id="rId236" xr:uid="{D7615A32-51E3-214A-9F83-D75C46AC2CEF}"/>
    <hyperlink ref="AX86" r:id="rId237" xr:uid="{D702F0E1-03BD-434E-A8F6-AFF5A378D700}"/>
    <hyperlink ref="AY86" r:id="rId238" xr:uid="{8AD06EF7-2E74-AC47-943F-C5D037D1C460}"/>
    <hyperlink ref="AW87" r:id="rId239" xr:uid="{B03AC673-7B9B-ED40-B211-C59F313B8317}"/>
    <hyperlink ref="AY87" r:id="rId240" xr:uid="{00998A5E-0D08-AE40-808F-8A68AF29524A}"/>
    <hyperlink ref="AW88" r:id="rId241" xr:uid="{41B65DDD-0CA3-8243-93C2-DE1EDDB06C8B}"/>
    <hyperlink ref="AY88" r:id="rId242" xr:uid="{39EB656B-89CA-9741-81B5-2B055D84B84D}"/>
    <hyperlink ref="AX89" r:id="rId243" xr:uid="{99C5B099-D1F8-8E47-A611-1825BD5FEA25}"/>
    <hyperlink ref="AY89" r:id="rId244" xr:uid="{CD4CA024-264A-034E-B3CB-A837841E57E8}"/>
    <hyperlink ref="AX90" r:id="rId245" xr:uid="{CB4B9304-B6E1-B64B-9123-446E146B97A0}"/>
    <hyperlink ref="AY90" r:id="rId246" xr:uid="{F7C17DAE-B68D-1E4E-AFF1-624B107FBAAB}"/>
    <hyperlink ref="AW91" r:id="rId247" xr:uid="{DEC5647F-849D-0642-ACB4-E0E352455D5D}"/>
    <hyperlink ref="AX91" r:id="rId248" xr:uid="{1D2E7C92-C345-1B47-BE66-2755835D7261}"/>
    <hyperlink ref="AY91" r:id="rId249" xr:uid="{8CB77102-2FAD-614E-950D-E95D7A9DEB60}"/>
    <hyperlink ref="AW92" r:id="rId250" xr:uid="{FB67A824-F7F2-6147-85EF-0E926B6DD562}"/>
    <hyperlink ref="AX92" r:id="rId251" xr:uid="{B54EE975-ABDF-3243-8271-77E42FA9A9C5}"/>
    <hyperlink ref="AY92" r:id="rId252" xr:uid="{62CFC8F8-A759-4A47-84D6-B604D9E8A7C9}"/>
    <hyperlink ref="AX93" r:id="rId253" xr:uid="{4682D698-9D75-AD41-9E05-874C184D996F}"/>
    <hyperlink ref="AY93" r:id="rId254" xr:uid="{EC7474C1-5BD5-7E46-98D9-C09BF5660204}"/>
    <hyperlink ref="AX94" r:id="rId255" xr:uid="{4586E962-F88E-9347-B62A-F89AEF4571B4}"/>
    <hyperlink ref="AY94" r:id="rId256" xr:uid="{AE8920A1-42D7-9244-953A-670213E3B45F}"/>
    <hyperlink ref="AW95" r:id="rId257" xr:uid="{696EB7E4-9B8D-CD43-9934-6BD4B57B0294}"/>
    <hyperlink ref="AX95" r:id="rId258" xr:uid="{D34C4D7C-97B2-5D45-A913-88AEB6BDC6C6}"/>
    <hyperlink ref="AY95" r:id="rId259" xr:uid="{8FB08BD5-6428-6544-BE35-69353EBBEA14}"/>
    <hyperlink ref="AW96" r:id="rId260" xr:uid="{43E644A6-83A4-0F4C-9215-7BC081F63918}"/>
    <hyperlink ref="AX96" r:id="rId261" xr:uid="{8106D452-CE53-2144-A9C9-15F0389E6777}"/>
    <hyperlink ref="AY96" r:id="rId262" xr:uid="{21AE6F29-C975-B248-B5B0-C4D27430B68A}"/>
    <hyperlink ref="AW97" r:id="rId263" xr:uid="{1BEAAB61-8861-D24E-AD52-02B890152670}"/>
    <hyperlink ref="AX97" r:id="rId264" xr:uid="{A896ECB5-8543-444F-8CC2-C7A8BFD8FBE0}"/>
    <hyperlink ref="AY97" r:id="rId265" xr:uid="{65375AB8-0BB2-434D-BAB1-7AE4AEF759CF}"/>
    <hyperlink ref="AW98" r:id="rId266" xr:uid="{816EC212-1D2C-904B-954E-F69F00ECFABA}"/>
    <hyperlink ref="AX98" r:id="rId267" xr:uid="{4A2F9CBF-B4C4-1046-9F07-D4202662AB1C}"/>
    <hyperlink ref="AY98" r:id="rId268" xr:uid="{F2BBA8A7-16E3-BB4F-B7B3-173A9737A451}"/>
    <hyperlink ref="AW99" r:id="rId269" xr:uid="{47406612-795C-104F-A840-07BFEB632F33}"/>
    <hyperlink ref="AX99" r:id="rId270" xr:uid="{1BB4FA36-6329-0240-A05F-D3ADBB7FDC8E}"/>
    <hyperlink ref="AY99" r:id="rId271" xr:uid="{BC4BD2AF-EF36-8E4F-8749-FFDB76CA3496}"/>
    <hyperlink ref="AX100" r:id="rId272" xr:uid="{82D05D65-2FF7-2B46-95C7-1DB885684DCA}"/>
    <hyperlink ref="AY100" r:id="rId273" xr:uid="{94C081B7-1B23-BB4E-8E8F-F04F60647E52}"/>
    <hyperlink ref="AX101" r:id="rId274" xr:uid="{EBB1EAF0-F397-8949-8B9F-858C82D041CB}"/>
    <hyperlink ref="AY101" r:id="rId275" xr:uid="{D8E7BF03-A39D-7A48-B70D-2C9C14A47E7D}"/>
    <hyperlink ref="AW102" r:id="rId276" xr:uid="{F7F0D1F8-612D-0F4B-A9E5-9783AD691A03}"/>
    <hyperlink ref="AX102" r:id="rId277" xr:uid="{47CE8B15-9F4D-0E4D-893D-322EFFF28F87}"/>
    <hyperlink ref="AY102" r:id="rId278" xr:uid="{C38D615E-8EA8-1444-8333-E8CC95195696}"/>
    <hyperlink ref="AW103" r:id="rId279" xr:uid="{5D81E343-0911-8443-955A-D822CF20C1BB}"/>
    <hyperlink ref="AX103" r:id="rId280" xr:uid="{764F594D-C17C-1B40-8A8E-A0AC9B709BD3}"/>
    <hyperlink ref="AY103" r:id="rId281" xr:uid="{5FEEE8EF-501D-1442-9F69-64547A14BE74}"/>
    <hyperlink ref="AX104" r:id="rId282" xr:uid="{7B5C5391-A1C0-194B-A6C3-B9E1D8718378}"/>
    <hyperlink ref="AY104" r:id="rId283" xr:uid="{6024F55A-79E8-0446-A5B4-7CE485E13DF3}"/>
    <hyperlink ref="AW105" r:id="rId284" xr:uid="{9EE77417-B991-BF49-B215-C5C3AF306151}"/>
    <hyperlink ref="AX105" r:id="rId285" xr:uid="{E11062E3-5B6D-B641-8FED-9516F273B373}"/>
    <hyperlink ref="AY105" r:id="rId286" xr:uid="{49BBA0FA-6EBD-884C-8CEC-F40A4A5043B1}"/>
    <hyperlink ref="AW106" r:id="rId287" xr:uid="{ABD24810-84F9-6A4B-B9A6-55055487097C}"/>
    <hyperlink ref="AX106" r:id="rId288" xr:uid="{B3BD31F8-3AB0-EB48-9060-56C559E4A6EB}"/>
    <hyperlink ref="AY106" r:id="rId289" xr:uid="{0D7C32FA-90B8-C046-BF8E-410E76A5154D}"/>
    <hyperlink ref="AX107" r:id="rId290" xr:uid="{87A5EB7A-1FA5-8B41-A4D0-B62EF23233FD}"/>
    <hyperlink ref="AY107" r:id="rId291" xr:uid="{177E6743-9824-6846-9F2D-CE2FCDDA6621}"/>
    <hyperlink ref="AW108" r:id="rId292" xr:uid="{858FDC5E-53F9-9443-A63D-9239DF23E922}"/>
    <hyperlink ref="AX108" r:id="rId293" xr:uid="{911D8E03-9E88-7240-835B-46FC36652078}"/>
    <hyperlink ref="AY108" r:id="rId294" xr:uid="{3AA55ED9-6B06-8C49-9467-2FB1C70A2BC6}"/>
    <hyperlink ref="AW109" r:id="rId295" xr:uid="{056ACD79-C872-8046-BFFC-B3BEE01AA181}"/>
    <hyperlink ref="AX109" r:id="rId296" xr:uid="{0CEAE7EF-E6F6-F249-A258-35D7BDE6DC0C}"/>
    <hyperlink ref="AY109" r:id="rId297" xr:uid="{74482611-09D6-3A4D-B53B-8F46C1BE4D42}"/>
    <hyperlink ref="AX110" r:id="rId298" xr:uid="{F50B5FB5-7355-B54C-91F4-E9590FEC9B70}"/>
    <hyperlink ref="AY110" r:id="rId299" xr:uid="{EB620B72-641C-8A45-87C0-24273A53E742}"/>
    <hyperlink ref="AX111" r:id="rId300" xr:uid="{03C6DE52-2987-CE47-A823-0B85A1B3F440}"/>
    <hyperlink ref="AY111" r:id="rId301" xr:uid="{75BCC0C4-17A8-C54C-9EC4-CCF8B51CFA42}"/>
    <hyperlink ref="AW112" r:id="rId302" xr:uid="{D386B2EB-58C8-C048-8BF6-C800A4079B8E}"/>
    <hyperlink ref="AX112" r:id="rId303" xr:uid="{3426558D-EB70-534B-B835-B5929225D6D4}"/>
    <hyperlink ref="AY112" r:id="rId304" xr:uid="{41868513-6CDB-BD45-916B-6EE378618AA3}"/>
    <hyperlink ref="AW113" r:id="rId305" xr:uid="{EB081CFC-C7BF-1C44-95AB-B48867EE801E}"/>
    <hyperlink ref="AY113" r:id="rId306" xr:uid="{3852DDDF-635F-6747-BB59-5165F42D7B69}"/>
    <hyperlink ref="AX114" r:id="rId307" xr:uid="{415F506A-65EA-EC49-898E-7D9BB2397F35}"/>
    <hyperlink ref="AY114" r:id="rId308" xr:uid="{6A73D37D-3CCF-BD4C-B111-B308BAC9C017}"/>
    <hyperlink ref="AX115" r:id="rId309" xr:uid="{74CC4118-BDDD-614D-AACA-40288FFA2BB6}"/>
    <hyperlink ref="AY115" r:id="rId310" xr:uid="{1AFE08C6-E53F-6C49-84B8-0102CC832899}"/>
    <hyperlink ref="AW116" r:id="rId311" xr:uid="{58C18D00-9FED-F54C-A84E-900B7EBCACB6}"/>
    <hyperlink ref="AX116" r:id="rId312" xr:uid="{0F484BD0-BA2F-6943-8C14-92DDD5949C10}"/>
    <hyperlink ref="AY116" r:id="rId313" xr:uid="{765125AA-196B-584C-BB94-D7FD6C014B98}"/>
    <hyperlink ref="AW117" r:id="rId314" xr:uid="{987E6E53-D21A-D248-9FDC-AB692A6E73D3}"/>
    <hyperlink ref="AX117" r:id="rId315" xr:uid="{12F704C1-2790-AC41-A2E7-A82719DDC92A}"/>
    <hyperlink ref="AY117" r:id="rId316" xr:uid="{99C44913-7920-E341-9248-FE9781466D76}"/>
    <hyperlink ref="AW118" r:id="rId317" xr:uid="{608EED2E-3F18-D44D-A357-CCD358EDF439}"/>
    <hyperlink ref="AX118" r:id="rId318" xr:uid="{ACAD5047-E4BC-8C47-A279-BECA49B26A88}"/>
    <hyperlink ref="AY118" r:id="rId319" xr:uid="{869D6F09-3AA7-6A41-8527-F331AF88318E}"/>
    <hyperlink ref="AW119" r:id="rId320" xr:uid="{A8BE48C2-C9CF-4740-869B-C5A0ECA1CA09}"/>
    <hyperlink ref="AX119" r:id="rId321" xr:uid="{753C34AD-A483-EA46-B935-133FE2833796}"/>
    <hyperlink ref="AY119" r:id="rId322" xr:uid="{5B1C25D2-7661-F14A-82A4-9229AF02B152}"/>
    <hyperlink ref="AW120" r:id="rId323" xr:uid="{126C1B36-EA3B-FA4D-8A41-B472B429CA67}"/>
    <hyperlink ref="AY120" r:id="rId324" xr:uid="{431D18DA-42D2-3247-9ABD-8BDD01BE1A6C}"/>
    <hyperlink ref="AW121" r:id="rId325" xr:uid="{CD523B8A-9E0B-A24E-9A20-B5013E848DA1}"/>
    <hyperlink ref="AX121" r:id="rId326" xr:uid="{C47ED28D-7C07-F44E-B5BB-0433D5E71150}"/>
    <hyperlink ref="AY121" r:id="rId327" xr:uid="{571567AF-3423-5D45-BE15-368CFB588D3D}"/>
    <hyperlink ref="AW122" r:id="rId328" xr:uid="{4D26CC80-F076-3647-AADA-0ED98F412F98}"/>
    <hyperlink ref="AX122" r:id="rId329" xr:uid="{32157E3C-1BF9-5840-A6D8-F8227DC62351}"/>
    <hyperlink ref="AY122" r:id="rId330" xr:uid="{CFA7F77F-4667-E444-9EE8-149AB574C6AC}"/>
    <hyperlink ref="AW123" r:id="rId331" xr:uid="{6C2A4934-8D7D-E445-92E7-6CFAF249C454}"/>
    <hyperlink ref="AX123" r:id="rId332" xr:uid="{38F41162-41EC-474F-A490-B4F088F56D28}"/>
    <hyperlink ref="AY123" r:id="rId333" xr:uid="{6BDC3889-E6CA-5C4B-BA0E-6A9A3FA38166}"/>
    <hyperlink ref="AW124" r:id="rId334" xr:uid="{057665E8-46DD-284E-9AE0-41415C790A9D}"/>
    <hyperlink ref="AX124" r:id="rId335" xr:uid="{CEA758CD-2A33-D647-BBE7-148BD6D70E8D}"/>
    <hyperlink ref="AY124" r:id="rId336" xr:uid="{65CF14F3-FC36-AE4A-9EF1-3C6E2BD7FFB1}"/>
    <hyperlink ref="AX125" r:id="rId337" xr:uid="{685F4177-D4EB-FA47-94EC-0E4C3F94ABA8}"/>
    <hyperlink ref="AY125" r:id="rId338" xr:uid="{7D802047-75AB-A643-A4A6-753E61A5A91E}"/>
    <hyperlink ref="AW126" r:id="rId339" xr:uid="{98FB21D2-9810-3141-B9E9-9D75B52EF369}"/>
    <hyperlink ref="AX126" r:id="rId340" xr:uid="{24B5A9A4-6C72-284C-9CC6-06654426AC84}"/>
    <hyperlink ref="AY126" r:id="rId341" xr:uid="{A3B113E9-B2A9-C749-BB8F-D6AC102536FC}"/>
    <hyperlink ref="AW127" r:id="rId342" xr:uid="{41421290-6145-6948-8997-B366677465C4}"/>
    <hyperlink ref="AX127" r:id="rId343" xr:uid="{405C402C-340D-BA47-BF82-BE5990FCC4CE}"/>
    <hyperlink ref="AY127" r:id="rId344" xr:uid="{D893D914-8487-6848-8B4A-2F9183195938}"/>
    <hyperlink ref="AW128" r:id="rId345" xr:uid="{8DA9AE0F-3148-1C42-B67C-B20162F1F96B}"/>
    <hyperlink ref="AX128" r:id="rId346" xr:uid="{8479243B-5B75-124C-8B51-85BFFC31DC03}"/>
    <hyperlink ref="AY128" r:id="rId347" xr:uid="{22861733-9AB6-4546-BB8F-4DE0B6675DD5}"/>
    <hyperlink ref="AW129" r:id="rId348" xr:uid="{25E2CC50-F5DF-244A-BCAA-524D9D35EB58}"/>
    <hyperlink ref="AX129" r:id="rId349" xr:uid="{F032C5BD-08D9-4F4D-8793-66122564842F}"/>
    <hyperlink ref="AY129" r:id="rId350" xr:uid="{9CB28E62-385B-C74A-843B-E7E4EE02ABD9}"/>
    <hyperlink ref="AW130" r:id="rId351" xr:uid="{89612CFA-43F2-F948-9549-C37EC9972146}"/>
    <hyperlink ref="AX130" r:id="rId352" xr:uid="{66F8B6A3-7A18-114A-8CD0-C9B98C6064A7}"/>
    <hyperlink ref="AY130" r:id="rId353" xr:uid="{970DCCD6-110D-6A43-B3FD-664C5B9244FC}"/>
    <hyperlink ref="AW131" r:id="rId354" xr:uid="{B11200E4-8D01-AF43-BA97-A5842C3F3117}"/>
    <hyperlink ref="AX131" r:id="rId355" xr:uid="{3D4891CD-5429-F445-B1F4-093DDA0E14C2}"/>
    <hyperlink ref="AY131" r:id="rId356" xr:uid="{163238A3-E1EA-7940-910C-C926E2C23550}"/>
    <hyperlink ref="AW132" r:id="rId357" xr:uid="{453C1C3E-1A58-BA43-B92C-133AE441138D}"/>
    <hyperlink ref="AX132" r:id="rId358" xr:uid="{7C249B31-69E3-A24B-98E1-05B7098255FF}"/>
    <hyperlink ref="AY132" r:id="rId359" xr:uid="{67C7A523-1FE0-A44E-8C73-4A4A43F0B47C}"/>
    <hyperlink ref="AW133" r:id="rId360" xr:uid="{95B8CA90-30C3-CB4F-AA99-D40B3153ECF2}"/>
    <hyperlink ref="AX133" r:id="rId361" xr:uid="{2304EC45-F27F-5149-A758-11FB6A786964}"/>
    <hyperlink ref="AY133" r:id="rId362" xr:uid="{3D74DF8F-6062-7A43-B504-237971DBDE8E}"/>
    <hyperlink ref="AW134" r:id="rId363" xr:uid="{CCAF65AD-DE0E-0245-A911-4EEA380FF672}"/>
    <hyperlink ref="AX134" r:id="rId364" xr:uid="{F1660374-45DC-1A43-BF38-D6A7706446BC}"/>
    <hyperlink ref="AY134" r:id="rId365" xr:uid="{2304EEFB-BCCA-C240-B918-9EF1C099D649}"/>
    <hyperlink ref="AW135" r:id="rId366" xr:uid="{D72EA74C-B252-B140-B344-F695EFBFEE63}"/>
    <hyperlink ref="AX135" r:id="rId367" xr:uid="{1CB024C4-D747-3248-808C-8152F5E398BF}"/>
    <hyperlink ref="AY135" r:id="rId368" xr:uid="{D088C002-3E73-604E-BCF3-7E62FE3325D0}"/>
    <hyperlink ref="AW136" r:id="rId369" xr:uid="{8C5F9AB4-FD2F-BE43-B8A4-5F185532A4EE}"/>
    <hyperlink ref="AX136" r:id="rId370" xr:uid="{FFEBDA50-DCA8-2F4E-AB07-F963A708A2CF}"/>
    <hyperlink ref="AY136" r:id="rId371" xr:uid="{033F3ACE-AD6F-E74A-A086-A6229555D720}"/>
    <hyperlink ref="AW137" r:id="rId372" xr:uid="{75FBB842-804B-6540-8FD2-A2E099EBEDAF}"/>
    <hyperlink ref="AX137" r:id="rId373" xr:uid="{CA870BAB-7695-BA49-B28E-F267E24E7543}"/>
    <hyperlink ref="AY137" r:id="rId374" xr:uid="{80192DD3-5A78-E14D-915C-AB83F7D37C63}"/>
    <hyperlink ref="AW138" r:id="rId375" xr:uid="{5AC2BBF3-F106-C14A-B9EC-6865E167747A}"/>
    <hyperlink ref="AX138" r:id="rId376" xr:uid="{BE7C30A7-5843-FE43-B501-0561D8D1F6A0}"/>
    <hyperlink ref="AY138" r:id="rId377" xr:uid="{607EE6ED-E62F-A74D-976D-D0EB072A63C1}"/>
    <hyperlink ref="AW139" r:id="rId378" xr:uid="{FE63FCC9-25A2-FD4F-BAB0-DE95DFB4403B}"/>
    <hyperlink ref="AX139" r:id="rId379" xr:uid="{95406653-4351-F34D-A0BF-C561C061B293}"/>
    <hyperlink ref="AY139" r:id="rId380" xr:uid="{1CCBDA4B-6694-E548-9FC8-CA2AAB1CC1DB}"/>
    <hyperlink ref="AW140" r:id="rId381" xr:uid="{6B4C6AA6-D2E6-B041-B053-C1A36C054C7B}"/>
    <hyperlink ref="AX140" r:id="rId382" xr:uid="{1228CE9F-1931-2C47-89DE-C400D3609EB6}"/>
    <hyperlink ref="AY140" r:id="rId383" xr:uid="{9AC87CA1-567C-2D42-B805-3C2D183DA207}"/>
    <hyperlink ref="AW141" r:id="rId384" xr:uid="{7D0A33FD-9469-7D4A-8990-517DEC2A34FC}"/>
    <hyperlink ref="AX141" r:id="rId385" xr:uid="{1FE14B66-0978-D447-94D0-8271AF8428E8}"/>
    <hyperlink ref="AY141" r:id="rId386" xr:uid="{35C513A6-7201-A841-8892-742CBCA84356}"/>
    <hyperlink ref="AW142" r:id="rId387" xr:uid="{8DB450C7-ED7E-E640-B3F1-44F70A64E5AC}"/>
    <hyperlink ref="AX142" r:id="rId388" xr:uid="{931EF4C5-E540-C540-BBB0-B8408B5A0CBF}"/>
    <hyperlink ref="AY142" r:id="rId389" xr:uid="{0F441E93-2807-E243-943D-CB5579282C77}"/>
    <hyperlink ref="AW143" r:id="rId390" xr:uid="{22869792-5655-6149-89D9-77779948BFD5}"/>
    <hyperlink ref="AX143" r:id="rId391" xr:uid="{4257EFCF-C9F6-3C45-A9D2-C1B849C20F48}"/>
    <hyperlink ref="AY143" r:id="rId392" xr:uid="{CEF52103-C3B5-A24C-AA0D-7CC8DF84991C}"/>
    <hyperlink ref="AX144" r:id="rId393" xr:uid="{DA3064E8-4E36-0A41-944B-92F243197E57}"/>
    <hyperlink ref="AY144" r:id="rId394" xr:uid="{32EDDD57-E514-9144-8B55-70102B0AA8E7}"/>
    <hyperlink ref="AW145" r:id="rId395" xr:uid="{A5F4F076-383F-374C-ACFE-28ADBEF22C07}"/>
    <hyperlink ref="AX145" r:id="rId396" xr:uid="{C263671B-5FBD-B24B-A159-D51E941E52A3}"/>
    <hyperlink ref="AY145" r:id="rId397" xr:uid="{4A2C373D-E5E6-3D48-BC95-D9036F1DECA6}"/>
    <hyperlink ref="AW146" r:id="rId398" xr:uid="{11E15515-C1C7-D847-9436-8A9F63C74827}"/>
    <hyperlink ref="AX146" r:id="rId399" xr:uid="{0CE32030-E858-5045-B525-E2EE810A132C}"/>
    <hyperlink ref="AY146" r:id="rId400" xr:uid="{D3C7D4C8-81EA-B64C-87F4-095DDFC9A5C8}"/>
    <hyperlink ref="AX147" r:id="rId401" xr:uid="{0ADA29CC-AB75-1640-8810-89009720B6E9}"/>
    <hyperlink ref="AY147" r:id="rId402" xr:uid="{E496A466-BBE5-DA4E-B759-33431E7784C4}"/>
    <hyperlink ref="AW148" r:id="rId403" xr:uid="{CDDA3B5E-F8BE-B64E-BF24-9C16DBBB80CD}"/>
    <hyperlink ref="AX148" r:id="rId404" xr:uid="{BA7C0E6C-77A7-8F41-AB0D-F08839506DBA}"/>
    <hyperlink ref="AY148" r:id="rId405" xr:uid="{33707884-26A9-4C41-80AE-37706DF574E7}"/>
    <hyperlink ref="AW149" r:id="rId406" xr:uid="{5211EFF8-8720-1742-8C99-6536A63DCCBE}"/>
    <hyperlink ref="AX149" r:id="rId407" xr:uid="{53612655-F5D9-7945-81B1-F44CA273D92A}"/>
    <hyperlink ref="AY149" r:id="rId408" xr:uid="{9E0937AA-6D3D-D249-9E29-2A02F214C97C}"/>
    <hyperlink ref="AW150" r:id="rId409" xr:uid="{CE31C44A-178F-C141-AC27-1AF3DD175B65}"/>
    <hyperlink ref="AX150" r:id="rId410" xr:uid="{B85A071F-E923-A34D-881E-BA22EC26F493}"/>
    <hyperlink ref="AY150" r:id="rId411" xr:uid="{877D078D-E438-A541-8965-AA0A455DA66C}"/>
    <hyperlink ref="AW151" r:id="rId412" xr:uid="{E4EFD8CD-2618-6542-8E8F-3E7EFCEAE45D}"/>
    <hyperlink ref="AX151" r:id="rId413" xr:uid="{08D414BA-C9DD-8A4E-9EE0-90B70AEDED01}"/>
    <hyperlink ref="AY151" r:id="rId414" xr:uid="{936D0FF1-CABA-FA48-8820-F7F5469A3AC8}"/>
    <hyperlink ref="AW152" r:id="rId415" xr:uid="{1331091F-CF5E-EB4B-9E95-BD0F7D1E650E}"/>
    <hyperlink ref="AX152" r:id="rId416" xr:uid="{2F1E6AD5-72FF-384F-BDB8-CCE6354D9335}"/>
    <hyperlink ref="AY152" r:id="rId417" xr:uid="{00D1446C-FE32-5E4C-AA69-99198C69E730}"/>
    <hyperlink ref="AX153" r:id="rId418" xr:uid="{3483480F-C207-7347-BAED-D591EA54D06D}"/>
    <hyperlink ref="AY153" r:id="rId419" xr:uid="{A70A60C5-CCF7-B441-A0FF-C4AECE21F829}"/>
    <hyperlink ref="AW154" r:id="rId420" xr:uid="{B17FBA27-29EE-724B-9A98-DF75B829EA87}"/>
    <hyperlink ref="AX154" r:id="rId421" xr:uid="{75F61165-1990-F745-8051-AC8511A4235E}"/>
    <hyperlink ref="AY154" r:id="rId422" xr:uid="{70380E72-16B3-4F40-AAAC-3D62356B52DC}"/>
    <hyperlink ref="AX155" r:id="rId423" xr:uid="{256892D2-7779-C445-A80B-57B1A2EDA87E}"/>
    <hyperlink ref="AY155" r:id="rId424" xr:uid="{275A11D7-72BB-B640-A1CC-FEAFF88EF17E}"/>
    <hyperlink ref="AW156" r:id="rId425" xr:uid="{4759C82C-A09F-8D47-BDE2-811BDB6B1682}"/>
    <hyperlink ref="AX156" r:id="rId426" xr:uid="{2FC32134-9899-6D44-BCA6-1BEDBE8C2CB8}"/>
    <hyperlink ref="AY156" r:id="rId427" xr:uid="{92A32201-DB2F-454D-9CC4-68975411F057}"/>
    <hyperlink ref="AW157" r:id="rId428" xr:uid="{E67232AE-97EA-C843-85E3-D1355099FBA8}"/>
    <hyperlink ref="AX157" r:id="rId429" xr:uid="{8B812232-884E-0649-9099-0D2212A56FD6}"/>
    <hyperlink ref="AY157" r:id="rId430" xr:uid="{33F49C90-9426-AC49-AE95-B0B003141216}"/>
    <hyperlink ref="AW158" r:id="rId431" xr:uid="{D83838BC-0CCB-BA4F-B358-7DA040FC4CEA}"/>
    <hyperlink ref="AX158" r:id="rId432" xr:uid="{117B6C7F-313D-D846-AD68-A89B65CB6BCC}"/>
    <hyperlink ref="AY158" r:id="rId433" xr:uid="{7AF062FB-F5F9-BE4A-A65B-D10E64D5E214}"/>
    <hyperlink ref="AX159" r:id="rId434" xr:uid="{93F289A1-0557-1B44-B72F-E85C461C96FD}"/>
    <hyperlink ref="AY159" r:id="rId435" xr:uid="{31E5BEB6-8E4B-8B43-8396-830D90B441E2}"/>
    <hyperlink ref="AW160" r:id="rId436" xr:uid="{17D213EB-5465-114D-AFBB-FBFFBE3AF7A7}"/>
    <hyperlink ref="AX160" r:id="rId437" xr:uid="{9A064B1B-6E9F-C241-B0F8-54B135875615}"/>
    <hyperlink ref="AY160" r:id="rId438" xr:uid="{BC1631C3-4B23-7E49-99E6-73196B7B6E33}"/>
    <hyperlink ref="AW161" r:id="rId439" xr:uid="{37509328-6E2A-3E40-88F7-2C6D04C99BA2}"/>
    <hyperlink ref="AX161" r:id="rId440" xr:uid="{C948EF26-4F54-4D49-BB6B-C38674CE6954}"/>
    <hyperlink ref="AY161" r:id="rId441" xr:uid="{F464CF66-18EF-7D4E-B140-54F1BC2C25ED}"/>
    <hyperlink ref="AW162" r:id="rId442" xr:uid="{91B3C6B9-2981-C141-A4DA-7D2F53987CEE}"/>
    <hyperlink ref="AX162" r:id="rId443" xr:uid="{B5386D2B-7288-034B-B5A9-129CE7BAFCED}"/>
    <hyperlink ref="AY162" r:id="rId444" xr:uid="{F04465A1-3F58-104E-BA7E-CAB4F0DFCA57}"/>
    <hyperlink ref="AW163" r:id="rId445" xr:uid="{01941CB6-26F8-6144-995D-988E079CBECC}"/>
    <hyperlink ref="AX163" r:id="rId446" xr:uid="{3A1F3666-92D6-E04C-92A2-D48EF8D7C4CC}"/>
    <hyperlink ref="AY163" r:id="rId447" xr:uid="{E1C4A52E-A918-1D47-AAF5-D78F8DDC44C4}"/>
    <hyperlink ref="AX164" r:id="rId448" xr:uid="{FD9FFFBA-A822-7A41-BC13-739FDD089DF1}"/>
    <hyperlink ref="AY164" r:id="rId449" xr:uid="{640E2129-AB6C-C14E-AC11-C0F94DB02CCD}"/>
    <hyperlink ref="AX165" r:id="rId450" xr:uid="{1476C938-7CF5-7D4C-94A2-9DC0FC23FCB0}"/>
    <hyperlink ref="AY165" r:id="rId451" xr:uid="{E73B7856-655C-BE42-821B-F15F6B34EDEE}"/>
    <hyperlink ref="AW166" r:id="rId452" xr:uid="{47EFD025-1FBA-E846-94E2-61C2E8FC5D93}"/>
    <hyperlink ref="AY166" r:id="rId453" xr:uid="{8DA97E40-DB4F-764C-86BE-D94E92921AAA}"/>
    <hyperlink ref="AW167" r:id="rId454" xr:uid="{7514C0F5-EB12-A949-8C0A-E5BDC5E863C1}"/>
    <hyperlink ref="AX167" r:id="rId455" xr:uid="{9DEC6A4C-11CB-BC4E-B098-EBA42A32CC42}"/>
    <hyperlink ref="AY167" r:id="rId456" xr:uid="{9BD361DF-6FCC-B546-99D3-2F01FD9DD17A}"/>
    <hyperlink ref="AW168" r:id="rId457" xr:uid="{86BD96BD-2163-EC4F-B87C-C6F9333CE977}"/>
    <hyperlink ref="AX168" r:id="rId458" xr:uid="{97D92935-F464-0A4B-B083-0DF4B3B6CC80}"/>
    <hyperlink ref="AY168" r:id="rId459" xr:uid="{81E67DE2-96FB-7F47-A3B6-DF7397498848}"/>
    <hyperlink ref="AW169" r:id="rId460" xr:uid="{5F496DCB-1D7D-844E-9AC0-14D878779FEF}"/>
    <hyperlink ref="AX169" r:id="rId461" xr:uid="{9D3833AE-CC1B-8B44-8946-4BE0293EB896}"/>
    <hyperlink ref="AY169" r:id="rId462" xr:uid="{99EA63DE-CE18-E748-96E5-B5E9AA02EEC0}"/>
    <hyperlink ref="AW170" r:id="rId463" xr:uid="{312BABFD-E55A-A548-A3DB-E813B199439D}"/>
    <hyperlink ref="AX170" r:id="rId464" xr:uid="{2D9BE3EE-4953-4447-87C3-50DEA4D75987}"/>
    <hyperlink ref="AY170" r:id="rId465" xr:uid="{760DDEDF-CBC0-4A4E-ADDA-2D337CD2F9E3}"/>
    <hyperlink ref="AW171" r:id="rId466" xr:uid="{1D775180-1ABA-1F4A-8664-2011810C21DD}"/>
    <hyperlink ref="AX171" r:id="rId467" xr:uid="{302E327A-56EE-2646-AB66-4E34785DE190}"/>
    <hyperlink ref="AY171" r:id="rId468" xr:uid="{0023952D-6E66-3548-8376-D4DA6986B974}"/>
    <hyperlink ref="AX172" r:id="rId469" xr:uid="{8B0D1CCE-BCAB-F944-9611-5224C3B3F5AA}"/>
    <hyperlink ref="AY172" r:id="rId470" xr:uid="{332E34F1-0DA1-C044-AD2B-F4C63412A14C}"/>
    <hyperlink ref="AW173" r:id="rId471" xr:uid="{4657C1A3-4167-2840-BD4F-937276F9C3C0}"/>
    <hyperlink ref="AX173" r:id="rId472" xr:uid="{23C7FF18-AA5A-034E-8B1B-6377C1A3509B}"/>
    <hyperlink ref="AY173" r:id="rId473" xr:uid="{3666EAFF-6AD7-7B4B-8DA5-F10AC4A73FDE}"/>
    <hyperlink ref="AW174" r:id="rId474" xr:uid="{71B74A54-6C84-DE47-B1DB-E6E472AABED6}"/>
    <hyperlink ref="AY174" r:id="rId475" xr:uid="{0D7E03C8-88B8-3244-ACD8-46C13F70FB10}"/>
    <hyperlink ref="AW175" r:id="rId476" xr:uid="{66BEB1B7-3F0F-C24D-AB90-A545B586B383}"/>
    <hyperlink ref="AY175" r:id="rId477" xr:uid="{0CFC67D9-F461-304A-BCD6-A0C9DCCB6C20}"/>
    <hyperlink ref="AW176" r:id="rId478" xr:uid="{83DFAC91-D0D1-CC4B-BCD5-835B20A16EBC}"/>
    <hyperlink ref="AX176" r:id="rId479" xr:uid="{5EE210E6-5A66-B04D-A098-55D41DA96D4E}"/>
    <hyperlink ref="AY176" r:id="rId480" xr:uid="{B652F212-11E8-E94B-8E95-BA25F9E5219A}"/>
    <hyperlink ref="AW177" r:id="rId481" xr:uid="{68266CD3-D029-4B4D-A553-82F6631F908B}"/>
    <hyperlink ref="AX177" r:id="rId482" xr:uid="{B7F4F3D8-34C5-FE4F-8C3B-5500A38F32EE}"/>
    <hyperlink ref="AY177" r:id="rId483" xr:uid="{8E708B71-8B3E-F546-A90C-84F4408C6CE2}"/>
    <hyperlink ref="AW178" r:id="rId484" xr:uid="{380BC9C8-DE6D-7842-AFE6-835D9312B463}"/>
    <hyperlink ref="AX178" r:id="rId485" xr:uid="{3612CB7B-D400-E54A-8B18-14664AD14EAD}"/>
    <hyperlink ref="AY178" r:id="rId486" xr:uid="{C8177034-10AE-2E4B-A975-F69C422D9E76}"/>
    <hyperlink ref="AW179" r:id="rId487" xr:uid="{900146F4-923B-844A-8ED4-BD9AB4D31080}"/>
    <hyperlink ref="AX179" r:id="rId488" xr:uid="{9F309C78-72B3-604C-B3B1-26747F40E614}"/>
    <hyperlink ref="AY179" r:id="rId489" xr:uid="{C2FE7BED-3AC3-AE4C-835F-188EF974756B}"/>
    <hyperlink ref="AX180" r:id="rId490" xr:uid="{16DE9F01-1B02-1F49-A4D9-DA46DEA89B60}"/>
    <hyperlink ref="AY180" r:id="rId491" xr:uid="{CFAA35B8-33B1-0345-9F9A-CB6BA37BAA53}"/>
    <hyperlink ref="AW181" r:id="rId492" xr:uid="{4BAC85F8-8A9E-8C4D-B6E7-DBA48A8E36D3}"/>
    <hyperlink ref="AX181" r:id="rId493" xr:uid="{EA27119B-CF46-874D-83B3-9154180B531E}"/>
    <hyperlink ref="AY181" r:id="rId494" xr:uid="{B97A00A1-9417-4F4D-AAEA-DA94BF7254DE}"/>
    <hyperlink ref="AW182" r:id="rId495" xr:uid="{14C2B4FD-BF5B-DF4B-8B2C-1A966083F6AA}"/>
    <hyperlink ref="AX182" r:id="rId496" xr:uid="{9839FA0E-BD1B-BA41-B25F-D2180F98B798}"/>
    <hyperlink ref="AY182" r:id="rId497" xr:uid="{E15E0CFC-3D61-D14F-B113-BFAEE02E2CD6}"/>
    <hyperlink ref="AW183" r:id="rId498" xr:uid="{10E4CC48-5EA1-A24B-89A8-4E20D1BC7C85}"/>
    <hyperlink ref="AX183" r:id="rId499" xr:uid="{3C70ACBC-6293-DE49-A518-8801AE04F10C}"/>
    <hyperlink ref="AY183" r:id="rId500" xr:uid="{DAF7DAE5-67A1-6446-85CD-8E76DFBEA7EF}"/>
    <hyperlink ref="AW184" r:id="rId501" xr:uid="{E0FFD015-90A2-7A41-A9FB-CC67E47270AE}"/>
    <hyperlink ref="AX184" r:id="rId502" xr:uid="{2E49702D-C960-7148-90A5-20AEB9314C4A}"/>
    <hyperlink ref="AY184" r:id="rId503" xr:uid="{067D4470-264D-3647-9610-25D76CF20F08}"/>
    <hyperlink ref="AW185" r:id="rId504" xr:uid="{0A2AA7A1-3424-654A-96A8-50678939BF50}"/>
    <hyperlink ref="AX185" r:id="rId505" xr:uid="{0B2CFF4C-01D9-6043-A0A8-AEF58D49C139}"/>
    <hyperlink ref="AY185" r:id="rId506" xr:uid="{0281A677-9E8F-6745-9997-35D3DE43C0D8}"/>
    <hyperlink ref="AW186" r:id="rId507" xr:uid="{CEA9C3F0-5D6F-5242-89E0-DD0F26098A31}"/>
    <hyperlink ref="AX186" r:id="rId508" xr:uid="{16F0C022-E2EC-274A-9D94-AD94262D85DF}"/>
    <hyperlink ref="AY186" r:id="rId509" xr:uid="{7C7BCEEE-04D6-9440-A8D5-B29382A3FA03}"/>
    <hyperlink ref="AW187" r:id="rId510" xr:uid="{9FF57F1C-AF3B-3042-A869-7328A643D796}"/>
    <hyperlink ref="AX187" r:id="rId511" xr:uid="{778526CC-8379-C84E-A755-1590358670C6}"/>
    <hyperlink ref="AY187" r:id="rId512" xr:uid="{8A6A3D1E-C40B-4445-9E97-554604274676}"/>
    <hyperlink ref="AX188" r:id="rId513" xr:uid="{DE6CA73B-8D7C-6145-8118-D628CAE825EC}"/>
    <hyperlink ref="AY188" r:id="rId514" xr:uid="{5FDD116F-D31D-C645-99B7-973E458878A7}"/>
    <hyperlink ref="AX189" r:id="rId515" xr:uid="{38BD0C76-ED86-4E41-BB87-EEC4D525EBBB}"/>
    <hyperlink ref="AY189" r:id="rId516" xr:uid="{44992955-8ADB-164D-B6C3-BB92102CA688}"/>
    <hyperlink ref="AX190" r:id="rId517" xr:uid="{58511D29-D0DD-294C-AC97-26A11FCAE97B}"/>
    <hyperlink ref="AY190" r:id="rId518" xr:uid="{04A7F7D7-B483-1746-B79C-020F9C1B58BB}"/>
    <hyperlink ref="AX191" r:id="rId519" xr:uid="{F34D425E-EC81-7548-922F-4B46D41335E9}"/>
    <hyperlink ref="AY191" r:id="rId520" xr:uid="{4D1EFB57-CBA0-4441-9152-4B3588C5BA10}"/>
    <hyperlink ref="AX192" r:id="rId521" xr:uid="{0DF7D63A-9168-9045-A3E3-24172601D250}"/>
    <hyperlink ref="AY192" r:id="rId522" xr:uid="{F43C87CF-BF47-6343-8BDE-5CE3FD00F4C1}"/>
    <hyperlink ref="AX193" r:id="rId523" xr:uid="{6DB09D65-633A-EC40-A973-28176BD14A32}"/>
    <hyperlink ref="AY193" r:id="rId524" xr:uid="{A4777971-FBD8-2242-A632-71EC67D2FD2E}"/>
    <hyperlink ref="AX194" r:id="rId525" xr:uid="{EFDBC6DF-6E29-8A4C-86C5-FDE052F5200A}"/>
    <hyperlink ref="AY194" r:id="rId526" xr:uid="{CFA21AC6-6391-9244-8FE7-FDC7E19002E6}"/>
    <hyperlink ref="AX195" r:id="rId527" xr:uid="{7E65F010-5D61-2643-A769-9AD06996CE32}"/>
    <hyperlink ref="AY195" r:id="rId528" xr:uid="{4F7894D7-9BF0-AB40-9625-EBA2018AB8B8}"/>
    <hyperlink ref="AW196" r:id="rId529" xr:uid="{7490503A-799E-3D4C-9867-1799DF64B77D}"/>
    <hyperlink ref="AX196" r:id="rId530" xr:uid="{0BD2F535-864C-4C4C-AB89-D7D88CCEEDCC}"/>
    <hyperlink ref="AY196" r:id="rId531" xr:uid="{73FD6457-BC7C-1E4B-8143-5FCBA57F6A8E}"/>
    <hyperlink ref="AW197" r:id="rId532" xr:uid="{B9EF7CF7-F352-AF4B-93CC-5BA7BCF5AD33}"/>
    <hyperlink ref="AX197" r:id="rId533" xr:uid="{C7969F82-60A2-8F48-95F6-F52A0A0560CB}"/>
    <hyperlink ref="AY197" r:id="rId534" xr:uid="{E68CD483-E2DF-B247-8ACF-6D12634E0E97}"/>
    <hyperlink ref="AW198" r:id="rId535" xr:uid="{2AF4FCAB-6A17-634A-93F7-B69C68BF2EBB}"/>
    <hyperlink ref="AX198" r:id="rId536" xr:uid="{82ABB179-F092-734D-B549-BF7E05299E06}"/>
    <hyperlink ref="AY198" r:id="rId537" xr:uid="{1A33E4F2-BC42-B348-BE9A-951F59DDA689}"/>
    <hyperlink ref="AX199" r:id="rId538" xr:uid="{0CBF2C75-3E28-6646-AD0D-B6A9200B57FF}"/>
    <hyperlink ref="AY199" r:id="rId539" xr:uid="{D04D10FA-1718-AB45-A7F8-01291C2C0D32}"/>
    <hyperlink ref="AW200" r:id="rId540" xr:uid="{F4C0581F-DEB5-F648-8086-288290681EBA}"/>
    <hyperlink ref="AX200" r:id="rId541" xr:uid="{F5F8A5FA-E1A8-534F-B716-61C39388CEFE}"/>
    <hyperlink ref="AY200" r:id="rId542" xr:uid="{DC35E805-7B4A-F840-AE8D-58AAFD69343A}"/>
    <hyperlink ref="AW201" r:id="rId543" xr:uid="{48ECEB11-0620-4446-AF07-8EE38DA2A1AB}"/>
    <hyperlink ref="AX201" r:id="rId544" xr:uid="{3A9EE309-62FB-0A48-A32B-EE425047FFBD}"/>
    <hyperlink ref="AY201" r:id="rId545" xr:uid="{DB16FCB5-4DD1-1141-B13A-33E11B2BD8C4}"/>
    <hyperlink ref="AW202" r:id="rId546" xr:uid="{D9024D34-E149-0D4A-A0F7-8DB3EEA9E229}"/>
    <hyperlink ref="AX202" r:id="rId547" xr:uid="{4A20EA1B-0021-1349-9EBD-4733C4818AE5}"/>
    <hyperlink ref="AY202" r:id="rId548" xr:uid="{05088927-7ED6-E74F-A984-48F55806917C}"/>
    <hyperlink ref="AX203" r:id="rId549" xr:uid="{1ED4ADBA-CBF1-2043-82B1-F01513C3E112}"/>
    <hyperlink ref="AY203" r:id="rId550" xr:uid="{50C8FD72-4190-CE4B-9EEE-92C698F344DA}"/>
    <hyperlink ref="AW204" r:id="rId551" xr:uid="{85C210A5-0A70-C44F-84FF-FA1DC5959697}"/>
    <hyperlink ref="AX204" r:id="rId552" xr:uid="{FCE13975-6199-6243-ACE9-5403F70403E5}"/>
    <hyperlink ref="AY204" r:id="rId553" xr:uid="{B00D815D-12B1-6F40-91D9-0F19DE963C06}"/>
    <hyperlink ref="AX205" r:id="rId554" xr:uid="{8074A98D-44BD-1740-B02A-05FB264CFF1E}"/>
    <hyperlink ref="AY205" r:id="rId555" xr:uid="{87213B5F-1FF8-C140-82D2-01ACAEAA8722}"/>
    <hyperlink ref="AX206" r:id="rId556" xr:uid="{B2281BB0-02B0-364D-9192-4C8A20840B61}"/>
    <hyperlink ref="AY206" r:id="rId557" xr:uid="{C8B93E29-6AC6-2744-A9B4-0A11F8A833D6}"/>
    <hyperlink ref="AX207" r:id="rId558" xr:uid="{4056849A-CF42-5842-9974-FBDA797BED68}"/>
    <hyperlink ref="AY207" r:id="rId559" xr:uid="{C743B607-B646-734A-A86C-2DE678D036B6}"/>
    <hyperlink ref="AX208" r:id="rId560" xr:uid="{DAB9C98B-D467-F240-88F8-98EB2BC6A919}"/>
    <hyperlink ref="AY208" r:id="rId561" xr:uid="{C7C0AC07-66DF-EE42-83A2-E62AED069686}"/>
    <hyperlink ref="AW209" r:id="rId562" xr:uid="{D8781CE9-2A77-744B-86B4-B0BFF6881139}"/>
    <hyperlink ref="AX209" r:id="rId563" xr:uid="{C9D50D00-BABE-EC46-8BCE-6E5E2D105655}"/>
    <hyperlink ref="AY209" r:id="rId564" xr:uid="{F46461A9-116C-C242-8B5A-B4785D20C646}"/>
    <hyperlink ref="AW210" r:id="rId565" xr:uid="{0A905B2F-1136-0748-980F-4B26182D5D79}"/>
    <hyperlink ref="AX210" r:id="rId566" xr:uid="{34939930-5CC2-0549-B8ED-58430EB8E421}"/>
    <hyperlink ref="AY210" r:id="rId567" xr:uid="{3FF9667A-01B7-9745-BA44-7EBFE13CF5B2}"/>
    <hyperlink ref="AX211" r:id="rId568" xr:uid="{A6BDBB4C-DC33-364B-B1FD-E98EC430DB66}"/>
    <hyperlink ref="AY211" r:id="rId569" xr:uid="{3418E0BA-7282-1342-A16E-418965375B92}"/>
    <hyperlink ref="AX212" r:id="rId570" xr:uid="{9A6FEF11-A7FE-FA4E-B828-D5D11B987D5F}"/>
    <hyperlink ref="AY212" r:id="rId571" xr:uid="{D874DAEB-1F6B-084B-9238-DD8383FE3D6B}"/>
    <hyperlink ref="AW213" r:id="rId572" xr:uid="{E3AE3C95-AFFA-464E-A8C5-D66B8E0B36B0}"/>
    <hyperlink ref="AX213" r:id="rId573" xr:uid="{D5F637B5-4095-204D-8999-3DA2DE036497}"/>
    <hyperlink ref="AY213" r:id="rId574" xr:uid="{2555D551-873E-E147-AEA8-60BBA41F05DD}"/>
    <hyperlink ref="AW214" r:id="rId575" xr:uid="{2511EDE8-0387-1B4A-B042-3F95161A50CB}"/>
    <hyperlink ref="AX214" r:id="rId576" xr:uid="{A5E82627-B792-F04F-B4AB-931E21A59AC9}"/>
    <hyperlink ref="AY214" r:id="rId577" xr:uid="{04C78EBC-36E3-0C42-A5AD-DE260D928D53}"/>
    <hyperlink ref="AW215" r:id="rId578" xr:uid="{46C4E1A3-7254-504F-B1E0-716D28D0C1A9}"/>
    <hyperlink ref="AX215" r:id="rId579" xr:uid="{772A4111-4593-B44C-9F98-70CC7BF439A5}"/>
    <hyperlink ref="AY215" r:id="rId580" xr:uid="{17D07600-1742-3140-8A1A-3AA0158FE632}"/>
    <hyperlink ref="AW216" r:id="rId581" xr:uid="{5F1E6F00-19B8-D64B-BFA5-269841727F6F}"/>
    <hyperlink ref="AX216" r:id="rId582" xr:uid="{7D4F670B-8EDC-3042-9A41-9FCFBDDB44B2}"/>
    <hyperlink ref="AY216" r:id="rId583" xr:uid="{E13D9D72-91BA-394E-B6B4-F2B1BD00C278}"/>
    <hyperlink ref="AW217" r:id="rId584" xr:uid="{3DD2F87B-5431-BF49-959C-E8851877C2F8}"/>
    <hyperlink ref="AX217" r:id="rId585" xr:uid="{62A67C76-24E4-8E4F-AA22-D0B28BA709DA}"/>
    <hyperlink ref="AY217" r:id="rId586" xr:uid="{ADB0023F-363A-C446-9E43-B36D5C90A41B}"/>
    <hyperlink ref="AW218" r:id="rId587" xr:uid="{F35EF07B-0A7A-0649-BC7B-9E78A9B15A89}"/>
    <hyperlink ref="AX218" r:id="rId588" xr:uid="{C1FE9014-7B9A-D740-9284-CD7EA710DA33}"/>
    <hyperlink ref="AY218" r:id="rId589" xr:uid="{574EADC6-BD12-8A44-98A5-FE0F7D7DA5C5}"/>
    <hyperlink ref="AW219" r:id="rId590" xr:uid="{91F43791-6CE2-F34E-878F-64A3FB887B0B}"/>
    <hyperlink ref="AX219" r:id="rId591" xr:uid="{3C241A66-6423-2344-9892-2A8F6EBAB917}"/>
    <hyperlink ref="AY219" r:id="rId592" xr:uid="{D62BD923-6015-4241-9BBD-DCD0A10EBCED}"/>
    <hyperlink ref="AW220" r:id="rId593" xr:uid="{56A1C005-71B0-F24D-A1EE-99D681C8A44A}"/>
    <hyperlink ref="AX220" r:id="rId594" xr:uid="{324736E8-898F-A746-A28E-2E6B2EDBAB85}"/>
    <hyperlink ref="AY220" r:id="rId595" xr:uid="{B7EDCAFE-F376-8345-9EC7-67DD52838835}"/>
    <hyperlink ref="AW221" r:id="rId596" xr:uid="{835CAADF-83D4-794F-8823-8917CF0984FA}"/>
    <hyperlink ref="AX221" r:id="rId597" xr:uid="{216AB020-F5E5-7340-A3F7-4C8AF497CFCF}"/>
    <hyperlink ref="AY221" r:id="rId598" xr:uid="{E2182D49-8560-F34F-B329-DEDBC1E224BE}"/>
    <hyperlink ref="AW222" r:id="rId599" xr:uid="{4F729D75-1F0D-B248-8CF6-9C69F6427848}"/>
    <hyperlink ref="AX222" r:id="rId600" xr:uid="{B9AE5C11-56CB-7B42-86CA-A5780C0AD32A}"/>
    <hyperlink ref="AY222" r:id="rId601" xr:uid="{B0F58E08-5FE5-C146-AA7A-8AB6E77F295F}"/>
    <hyperlink ref="AX223" r:id="rId602" xr:uid="{198514B9-6749-8F40-AA51-B3CFBBA40B82}"/>
    <hyperlink ref="AY223" r:id="rId603" xr:uid="{0198A0FD-58CA-4449-806F-E4375429D64F}"/>
    <hyperlink ref="AW224" r:id="rId604" xr:uid="{5E77595A-1BAD-A84C-95C0-9AD868B46013}"/>
    <hyperlink ref="AX224" r:id="rId605" xr:uid="{81CB97AC-F5B5-F341-8C13-BBCC9CE06CCE}"/>
    <hyperlink ref="AY224" r:id="rId606" xr:uid="{B8413412-C2AC-0143-A326-5DAD3ADAB299}"/>
    <hyperlink ref="AW225" r:id="rId607" xr:uid="{8E2E38DB-6363-CD45-A9B9-537117AC8810}"/>
    <hyperlink ref="AY225" r:id="rId608" xr:uid="{716D030F-3AAF-804F-BAEB-22E8D5467B1B}"/>
    <hyperlink ref="AW226" r:id="rId609" xr:uid="{8F8D56E8-2AE1-064B-B513-AA6D214C74C4}"/>
    <hyperlink ref="AX226" r:id="rId610" xr:uid="{16D93B2F-0428-254A-95C5-8E3955F466C5}"/>
    <hyperlink ref="AY226" r:id="rId611" xr:uid="{8C4C72A4-C4A3-9742-92A3-A1956AA6E26D}"/>
    <hyperlink ref="AW227" r:id="rId612" xr:uid="{BB1EA514-E1F0-2F4E-8670-D91973B9C0BE}"/>
    <hyperlink ref="AX227" r:id="rId613" xr:uid="{371439CA-750A-B749-ADF6-6E3796A9D020}"/>
    <hyperlink ref="AY227" r:id="rId614" xr:uid="{56C08624-82A6-B045-9C0C-0AF657475CE9}"/>
    <hyperlink ref="AW228" r:id="rId615" xr:uid="{DD403ADC-552E-714E-A913-77B6C4EBB97A}"/>
    <hyperlink ref="AX228" r:id="rId616" xr:uid="{242EF79C-3372-A443-8AF7-97962B267FA2}"/>
    <hyperlink ref="AY228" r:id="rId617" xr:uid="{631F9300-E18E-EB4C-9962-7E0D9F84BB2E}"/>
    <hyperlink ref="AW229" r:id="rId618" xr:uid="{B276FC94-4AB8-324B-9ECE-19B66C68169E}"/>
    <hyperlink ref="AX229" r:id="rId619" xr:uid="{49B8BAF5-7277-5142-840D-61460BE74575}"/>
    <hyperlink ref="AY229" r:id="rId620" xr:uid="{8381FFB1-19C6-2E44-AC76-4C6759CD0D91}"/>
    <hyperlink ref="AX230" r:id="rId621" xr:uid="{74FE800D-5042-F648-8442-826C99FCBDAB}"/>
    <hyperlink ref="AY230" r:id="rId622" xr:uid="{03D86C74-B202-2944-BCC2-AAB53FDD4136}"/>
    <hyperlink ref="AX231" r:id="rId623" xr:uid="{F880E139-A64A-9345-A24E-BD8F2BA8034A}"/>
    <hyperlink ref="AY231" r:id="rId624" xr:uid="{1FA688C3-9195-314B-BAEC-9211728212F9}"/>
    <hyperlink ref="AX232" r:id="rId625" xr:uid="{D56112DB-643D-3D4E-B783-8C1119798CFB}"/>
    <hyperlink ref="AY232" r:id="rId626" xr:uid="{51787772-F617-C14D-8BC6-7C1D5E62CF12}"/>
    <hyperlink ref="AX233" r:id="rId627" xr:uid="{BD548D23-E805-4644-A667-8AB77AA7839A}"/>
    <hyperlink ref="AY233" r:id="rId628" xr:uid="{614E5426-6711-E840-957D-BF028D2FFDCB}"/>
    <hyperlink ref="AX234" r:id="rId629" xr:uid="{B551380C-EAC6-5E44-88F4-30DC38BB9BEA}"/>
    <hyperlink ref="AY234" r:id="rId630" xr:uid="{0329DE39-38FC-734B-B478-969B315C469A}"/>
    <hyperlink ref="AX235" r:id="rId631" xr:uid="{9C8237C7-DF7D-5F4D-AAC9-898F4C2F97DE}"/>
    <hyperlink ref="AY235" r:id="rId632" xr:uid="{C6484D28-3680-9343-B38B-248C825451EE}"/>
    <hyperlink ref="AX236" r:id="rId633" xr:uid="{F5600851-5BB2-2244-BF8F-6C1E706FCB6E}"/>
    <hyperlink ref="AY236" r:id="rId634" xr:uid="{AEB117CF-A618-8F4D-961B-60D08D4EF314}"/>
    <hyperlink ref="AX237" r:id="rId635" xr:uid="{F5B1B0DA-25A9-EA40-A060-4CD895A543D4}"/>
    <hyperlink ref="AY237" r:id="rId636" xr:uid="{7F5EC104-EB68-164D-B893-496F8A8A8E88}"/>
    <hyperlink ref="AX238" r:id="rId637" xr:uid="{84AF672E-D263-2A4B-B70F-5BC1C00908BB}"/>
    <hyperlink ref="AY238" r:id="rId638" xr:uid="{6E0E7842-E187-404C-9EF0-9BC5F895409A}"/>
    <hyperlink ref="AW239" r:id="rId639" xr:uid="{05A371C4-D2C0-134D-BB29-8F73D6FC5719}"/>
    <hyperlink ref="AX239" r:id="rId640" xr:uid="{55DE5525-5944-6145-A1C9-E12FEB59B79F}"/>
    <hyperlink ref="AY239" r:id="rId641" xr:uid="{F521B475-470C-9E40-9E55-2C3AE47D91D6}"/>
    <hyperlink ref="AW240" r:id="rId642" xr:uid="{7FCF70A2-BE8B-5048-A108-CBD063F15D4F}"/>
    <hyperlink ref="AX240" r:id="rId643" xr:uid="{C2A36771-8D84-E745-BE56-DD1876C2E98D}"/>
    <hyperlink ref="AY240" r:id="rId644" xr:uid="{27BAF688-3E3D-B140-B5F1-996C256A9C19}"/>
    <hyperlink ref="AW241" r:id="rId645" xr:uid="{904A7368-58F1-D64A-899D-CAE531F9C32E}"/>
    <hyperlink ref="AX241" r:id="rId646" xr:uid="{08DEFABC-C856-D749-BECE-8F2A983B7100}"/>
    <hyperlink ref="AY241" r:id="rId647" xr:uid="{0F49BFDE-E481-8E4B-AA4A-5D7B594C84F7}"/>
    <hyperlink ref="AW242" r:id="rId648" xr:uid="{2392CBF6-FC2E-5345-9993-192DAF3E6E35}"/>
    <hyperlink ref="AX242" r:id="rId649" xr:uid="{87108280-492D-4245-B497-4606CE41D120}"/>
    <hyperlink ref="AY242" r:id="rId650" xr:uid="{148F1F1B-712B-E346-9883-3D6F831A1D63}"/>
    <hyperlink ref="AW243" r:id="rId651" xr:uid="{8F942454-557E-1E4A-9D2E-B98ED115C0B8}"/>
    <hyperlink ref="AX243" r:id="rId652" xr:uid="{F2B16B0A-2A61-D94F-9470-617877258FA9}"/>
    <hyperlink ref="AY243" r:id="rId653" xr:uid="{7C107944-87D7-B14F-B754-DF934AEF13CF}"/>
    <hyperlink ref="AW244" r:id="rId654" xr:uid="{FF4620BA-A0BF-2141-87E6-89E3B919E2D5}"/>
    <hyperlink ref="AX244" r:id="rId655" xr:uid="{771D4FF2-070E-9E4F-B3A9-C37E30546610}"/>
    <hyperlink ref="AY244" r:id="rId656" xr:uid="{955C6517-A59B-1E40-A2DE-6C939DB91759}"/>
    <hyperlink ref="AW245" r:id="rId657" xr:uid="{42873425-8BF4-BA46-A231-6E9D7154D88F}"/>
    <hyperlink ref="AX245" r:id="rId658" xr:uid="{41918D28-685F-1441-B2AA-CF77DEECDD93}"/>
    <hyperlink ref="AY245" r:id="rId659" xr:uid="{A91A6836-EB06-0847-AA8D-AA5AE1DF8296}"/>
    <hyperlink ref="AW246" r:id="rId660" xr:uid="{8674634F-EA53-DA4C-AC76-CBFA1F722E0A}"/>
    <hyperlink ref="AX246" r:id="rId661" xr:uid="{C534E40D-B3C3-F14D-9529-41043C2AE63D}"/>
    <hyperlink ref="AY246" r:id="rId662" xr:uid="{F3B53219-8381-D741-8FF5-A185335FB0B6}"/>
    <hyperlink ref="AW247" r:id="rId663" xr:uid="{2A51C4FE-8C90-3741-BC14-E0F5C9E2B4E6}"/>
    <hyperlink ref="AX247" r:id="rId664" xr:uid="{033BE880-0E07-BF44-89EA-DB11423F7D54}"/>
    <hyperlink ref="AY247" r:id="rId665" xr:uid="{BF6F7500-1A36-9C45-89EB-FD851CED44BE}"/>
    <hyperlink ref="AW248" r:id="rId666" xr:uid="{4031FB82-A823-6A4A-8B66-53144D483FFA}"/>
    <hyperlink ref="AX248" r:id="rId667" xr:uid="{D7E83829-A1C4-5248-884E-864E9770B84A}"/>
    <hyperlink ref="AY248" r:id="rId668" xr:uid="{F96D2419-9127-9F42-83B7-0E6692D045F6}"/>
    <hyperlink ref="AW249" r:id="rId669" xr:uid="{6886E10D-E04C-9342-A5E9-9268E5AC4B66}"/>
    <hyperlink ref="AX249" r:id="rId670" xr:uid="{D2DE5DD1-70D7-3248-9E88-F0AD0A1C36FB}"/>
    <hyperlink ref="AY249" r:id="rId671" xr:uid="{0FECAC45-21FA-334C-B318-BACC91E5961B}"/>
    <hyperlink ref="AW250" r:id="rId672" xr:uid="{E781303E-2ADC-9249-A06E-F30480FC808F}"/>
    <hyperlink ref="AX250" r:id="rId673" xr:uid="{57655213-9468-0B43-9282-7F91CC6ED210}"/>
    <hyperlink ref="AY250" r:id="rId674" xr:uid="{C8187AC7-9C9A-2241-8A4E-6B5EA6480DFC}"/>
    <hyperlink ref="AW251" r:id="rId675" xr:uid="{02911392-0822-BC40-AAF6-24B43BA58C70}"/>
    <hyperlink ref="AX251" r:id="rId676" xr:uid="{A570867E-12CF-A247-BE9A-BBFE1DCBA901}"/>
    <hyperlink ref="AY251" r:id="rId677" xr:uid="{467DBE58-D8E6-6B42-AD16-5C5ADB687D18}"/>
    <hyperlink ref="AW252" r:id="rId678" xr:uid="{3BD2BE25-8248-8845-A19F-D98563F6130C}"/>
    <hyperlink ref="AX252" r:id="rId679" xr:uid="{179F6F22-ECAF-8B41-B5E1-8CD810634FF1}"/>
    <hyperlink ref="AY252" r:id="rId680" xr:uid="{C0BD2736-57C1-E343-BE0E-5B58282FC918}"/>
    <hyperlink ref="AW253" r:id="rId681" xr:uid="{ED97C4F9-9996-BA44-9831-69B01C46CE66}"/>
    <hyperlink ref="AX253" r:id="rId682" xr:uid="{FF7ECB90-9599-C147-9CBA-E57F6595BFCC}"/>
    <hyperlink ref="AY253" r:id="rId683" xr:uid="{35AEA85E-5FFD-F24D-B610-C7DC93A2CE60}"/>
    <hyperlink ref="AW254" r:id="rId684" xr:uid="{15B1E6AB-A09E-6741-9C63-C43DD60A7F55}"/>
    <hyperlink ref="AX254" r:id="rId685" xr:uid="{D4D4659A-9231-C545-9999-91D38A22D175}"/>
    <hyperlink ref="AY254" r:id="rId686" xr:uid="{85A58CAC-1031-2142-A0F7-756078E35B6F}"/>
    <hyperlink ref="AW255" r:id="rId687" xr:uid="{91DB5E26-1969-474E-9FC2-E5BF55A8BCD3}"/>
    <hyperlink ref="AX255" r:id="rId688" xr:uid="{1CC2E2FA-7A53-3542-8223-95726939B65B}"/>
    <hyperlink ref="AY255" r:id="rId689" xr:uid="{6A627D98-1379-844F-A837-0EB650883C09}"/>
    <hyperlink ref="AW256" r:id="rId690" xr:uid="{E40EB5AF-9F53-A145-A119-76710D223AA4}"/>
    <hyperlink ref="AX256" r:id="rId691" xr:uid="{34D6298B-DC40-ED45-9DDF-67C1DDC55202}"/>
    <hyperlink ref="AY256" r:id="rId692" xr:uid="{D1659EB6-B493-5447-AD3E-B35B3E2A63BB}"/>
    <hyperlink ref="AW257" r:id="rId693" xr:uid="{DFB4A73A-98F1-4E4E-8EDD-F9537A21CB49}"/>
    <hyperlink ref="AX257" r:id="rId694" xr:uid="{23EEB793-9D6A-FE44-A4EC-454EA249E886}"/>
    <hyperlink ref="AY257" r:id="rId695" xr:uid="{483FB372-C13C-3C47-8E6F-66EBE23E66D7}"/>
    <hyperlink ref="AW258" r:id="rId696" xr:uid="{F2FA7E53-FF04-6544-883F-8895D179F874}"/>
    <hyperlink ref="AX258" r:id="rId697" xr:uid="{4DDAD99D-0D0D-574E-A456-A204924DC714}"/>
    <hyperlink ref="AY258" r:id="rId698" xr:uid="{8F5F6793-C929-8C45-A67A-6DF806DE951C}"/>
    <hyperlink ref="AW259" r:id="rId699" xr:uid="{7A49B8FD-CDE7-9749-8B61-F481CE8A450A}"/>
    <hyperlink ref="AX259" r:id="rId700" xr:uid="{57F7109B-989F-0349-9C00-450E009D1BDE}"/>
    <hyperlink ref="AY259" r:id="rId701" xr:uid="{2B45FE0A-DCA1-E24A-B2AF-BE980F169986}"/>
    <hyperlink ref="AW260" r:id="rId702" xr:uid="{56CF8FC2-A2A5-EC41-830F-A1F004020E86}"/>
    <hyperlink ref="AX260" r:id="rId703" xr:uid="{84EC2B05-1025-D545-8D97-C3ED84CA1B63}"/>
    <hyperlink ref="AY260" r:id="rId704" xr:uid="{6FB735D9-7322-9240-9C92-4242BCCB36F1}"/>
    <hyperlink ref="AW261" r:id="rId705" xr:uid="{AC2384E2-48B6-454E-B168-9777E56791A3}"/>
    <hyperlink ref="AX261" r:id="rId706" xr:uid="{BA86B58D-63B0-4B4C-8A9D-42AFC584C30B}"/>
    <hyperlink ref="AY261" r:id="rId707" xr:uid="{DF105A40-19C6-CF44-9846-FEFBD074A2CC}"/>
    <hyperlink ref="AW262" r:id="rId708" xr:uid="{435FE552-ECE2-C548-A950-AE88896A9DCD}"/>
    <hyperlink ref="AX262" r:id="rId709" xr:uid="{3EF3320A-64CB-7840-8553-DA45CB931524}"/>
    <hyperlink ref="AY262" r:id="rId710" xr:uid="{F5C5708D-C91A-C242-A5C4-1498D52E4947}"/>
    <hyperlink ref="AW263" r:id="rId711" xr:uid="{F0B7DDCB-B1C2-4F45-99D4-44193F929E0A}"/>
    <hyperlink ref="AX263" r:id="rId712" xr:uid="{25286C9D-3CA5-004B-8564-5008AAF4CC7F}"/>
    <hyperlink ref="AY263" r:id="rId713" xr:uid="{A8B47AFE-E77B-494F-AFC7-0DA1F4BEFA6B}"/>
    <hyperlink ref="AW264" r:id="rId714" xr:uid="{72CD2B5D-92A4-7143-AEF7-DA2430011459}"/>
    <hyperlink ref="AX264" r:id="rId715" xr:uid="{D46362C5-B168-4048-B6E4-399FBB4169C6}"/>
    <hyperlink ref="AY264" r:id="rId716" xr:uid="{88D001DC-6A89-0B49-B89E-DCC1215BB53F}"/>
    <hyperlink ref="AW265" r:id="rId717" xr:uid="{C9336184-B2A9-F646-ACD5-E4F17208C9DB}"/>
    <hyperlink ref="AX265" r:id="rId718" xr:uid="{B41FACE7-B6B8-4A4B-A750-5C568E9411A2}"/>
    <hyperlink ref="AY265" r:id="rId719" xr:uid="{8BF3C9B9-FFDE-B44E-B77B-27EC9DA0AEB2}"/>
    <hyperlink ref="AW266" r:id="rId720" xr:uid="{FBCCDE6F-5506-2F4D-BCEC-97B8F74D84FE}"/>
    <hyperlink ref="AX266" r:id="rId721" xr:uid="{F4E2FA77-B65E-2C44-BBF6-CEB1BD33BDCF}"/>
    <hyperlink ref="AY266" r:id="rId722" xr:uid="{9DD463AF-7820-CC4C-A356-DF8E1E05164F}"/>
    <hyperlink ref="AW267" r:id="rId723" xr:uid="{EA683722-A066-8C40-A992-CB0D5B55FCAA}"/>
    <hyperlink ref="AX267" r:id="rId724" xr:uid="{6134C4BC-F7B8-724E-B54E-003E4C78650A}"/>
    <hyperlink ref="AY267" r:id="rId725" xr:uid="{69091487-4172-7140-B302-A246E7AE72B2}"/>
    <hyperlink ref="AW268" r:id="rId726" xr:uid="{C02ABAC9-D4D4-0045-9657-98ADC2558D12}"/>
    <hyperlink ref="AX268" r:id="rId727" xr:uid="{98648ED6-8B99-3940-A892-A7B90403FF47}"/>
    <hyperlink ref="AY268" r:id="rId728" xr:uid="{F1F82B8B-596C-654A-974D-75A52C87E70B}"/>
    <hyperlink ref="AW269" r:id="rId729" xr:uid="{8A75DA27-CC10-3149-AF9C-7DBAA7E7B64D}"/>
    <hyperlink ref="AX269" r:id="rId730" xr:uid="{A78DFBA1-2CF5-514C-82B0-38749424EDF9}"/>
    <hyperlink ref="AY269" r:id="rId731" xr:uid="{E5B4B073-03B1-F646-BD78-9242EB17FF84}"/>
    <hyperlink ref="AW270" r:id="rId732" xr:uid="{BBE1E5F0-E6F4-FB40-A382-045930A0A449}"/>
    <hyperlink ref="AX270" r:id="rId733" xr:uid="{020A4FB1-A7E1-4E4E-8962-34A6234AB2C0}"/>
    <hyperlink ref="AY270" r:id="rId734" xr:uid="{9718A95E-7FE2-A349-90D4-050ECDBBC3A6}"/>
    <hyperlink ref="AW271" r:id="rId735" xr:uid="{8150A7B0-C9FC-DD42-A976-68B8B79C6736}"/>
    <hyperlink ref="AX271" r:id="rId736" xr:uid="{FCD23DE1-02DC-FC44-B554-A253877BBAD9}"/>
    <hyperlink ref="AY271" r:id="rId737" xr:uid="{BDD7A816-BAEE-7543-9D53-B2AA868FE87D}"/>
    <hyperlink ref="AW272" r:id="rId738" xr:uid="{0656EAF9-6903-3146-B7E9-81EAA1E98088}"/>
    <hyperlink ref="AX272" r:id="rId739" xr:uid="{BA8D35B1-D39D-A04D-A7B4-1B6E011A3D2B}"/>
    <hyperlink ref="AY272" r:id="rId740" xr:uid="{2E2C3D96-C487-1645-A758-0DCC145CD67C}"/>
    <hyperlink ref="AW273" r:id="rId741" xr:uid="{BC5D4640-9246-7D4B-8ECB-BCA02FD5853A}"/>
    <hyperlink ref="AX273" r:id="rId742" xr:uid="{FBC5C9BF-DC12-5247-9EFB-F3187C1785BA}"/>
    <hyperlink ref="AY273" r:id="rId743" xr:uid="{29C16DD2-DB32-3446-B2FE-460E6DE50804}"/>
    <hyperlink ref="AW274" r:id="rId744" xr:uid="{BE6A7F30-8A3E-D34C-BF5C-F80B8A977E33}"/>
    <hyperlink ref="AX274" r:id="rId745" xr:uid="{BC017735-F13E-E34E-9C01-809E6AA68696}"/>
    <hyperlink ref="AY274" r:id="rId746" xr:uid="{6AB1ECC1-6ED3-1944-AC6E-752901A34B47}"/>
    <hyperlink ref="AW275" r:id="rId747" xr:uid="{958C5FF3-0EEF-A440-8C9E-2A8B86D6B04B}"/>
    <hyperlink ref="AX275" r:id="rId748" xr:uid="{C00A6AC3-75C1-2A4E-B042-99C90001A643}"/>
    <hyperlink ref="AY275" r:id="rId749" xr:uid="{580204F5-EC6F-2441-81C8-79647DE2C223}"/>
    <hyperlink ref="AW276" r:id="rId750" xr:uid="{EE4BDEE9-9A3B-0344-AB62-597F36EFF6CB}"/>
    <hyperlink ref="AX276" r:id="rId751" xr:uid="{C4F5A4CC-ECDE-8948-9E74-ADF6CA1D751F}"/>
    <hyperlink ref="AY276" r:id="rId752" xr:uid="{F7BF1DE7-9AC9-654D-B68F-46897783A20D}"/>
    <hyperlink ref="AW277" r:id="rId753" xr:uid="{A5CAB83D-A6F3-9648-8B61-4F3A5483116D}"/>
    <hyperlink ref="AX277" r:id="rId754" xr:uid="{96B28E20-6AB9-4C43-9897-9478FF694A78}"/>
    <hyperlink ref="AY277" r:id="rId755" xr:uid="{C6C0CD5D-2A11-394C-8928-172F771328E0}"/>
    <hyperlink ref="AW278" r:id="rId756" xr:uid="{5E772B99-7C6C-D14E-897B-BCE4F092CF9B}"/>
    <hyperlink ref="AY278" r:id="rId757" xr:uid="{55A21A9C-2389-414D-8624-56AFB0DB1A0D}"/>
    <hyperlink ref="AW279" r:id="rId758" xr:uid="{D05FB40B-74A9-8046-ACB2-21A9F38F9A72}"/>
    <hyperlink ref="AX279" r:id="rId759" xr:uid="{7CDCF4A9-DBA1-6844-A680-712C8A373B2D}"/>
    <hyperlink ref="AY279" r:id="rId760" xr:uid="{4361BA3F-4EEF-9841-89DE-C952D69DED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F9B90-B372-45D0-9413-5E0BBBDC44C8}">
  <sheetPr>
    <tabColor theme="7"/>
  </sheetPr>
  <dimension ref="A1:K33"/>
  <sheetViews>
    <sheetView workbookViewId="0">
      <selection activeCell="B2" sqref="B2:B8"/>
    </sheetView>
  </sheetViews>
  <sheetFormatPr defaultColWidth="9.125" defaultRowHeight="14.3" x14ac:dyDescent="0.25"/>
  <cols>
    <col min="1" max="1" width="4.125" style="52" customWidth="1"/>
    <col min="2" max="4" width="21.25" style="52" customWidth="1"/>
    <col min="5" max="5" width="20.125" style="52" customWidth="1"/>
    <col min="6" max="6" width="16.375" style="52" customWidth="1"/>
    <col min="7" max="7" width="12" style="52" customWidth="1"/>
    <col min="8" max="8" width="20.125" style="52" customWidth="1"/>
    <col min="9" max="9" width="17.25" style="52" customWidth="1"/>
    <col min="10" max="10" width="13.875" style="52" customWidth="1"/>
    <col min="11" max="16384" width="9.125" style="52"/>
  </cols>
  <sheetData>
    <row r="1" spans="1:11" ht="72.7" customHeight="1" x14ac:dyDescent="0.25">
      <c r="A1" s="164"/>
      <c r="B1" s="330" t="s">
        <v>325</v>
      </c>
      <c r="C1" s="759" t="s">
        <v>13240</v>
      </c>
      <c r="D1" s="760"/>
      <c r="E1" s="331" t="s">
        <v>326</v>
      </c>
      <c r="F1" s="331" t="s">
        <v>362</v>
      </c>
      <c r="G1" s="331" t="s">
        <v>1716</v>
      </c>
      <c r="H1" s="331" t="s">
        <v>13412</v>
      </c>
      <c r="I1" s="332" t="s">
        <v>327</v>
      </c>
    </row>
    <row r="2" spans="1:11" ht="14.95" x14ac:dyDescent="0.25">
      <c r="A2" s="166"/>
      <c r="B2" s="335" t="s">
        <v>381</v>
      </c>
      <c r="C2" s="333">
        <v>44927</v>
      </c>
      <c r="D2" s="333">
        <f>EDATE(C2,9)-1</f>
        <v>45199</v>
      </c>
      <c r="E2" s="167">
        <f>COUNTIF('survey B'!K:K,' analysis B'!B2)</f>
        <v>34</v>
      </c>
      <c r="F2" s="167" cm="1">
        <f t="array" ref="F2">SUMPRODUCT(('survey B'!U:U="No")*('survey B'!K:K=B2))</f>
        <v>3</v>
      </c>
      <c r="G2" s="26">
        <f>IF(1-F2/E2&gt;90%,90%, 1-F2/E2)</f>
        <v>0.9</v>
      </c>
      <c r="H2" s="168">
        <f>COUNTIFS(DB_MPVI!H:H,"&gt;="&amp;$C2,DB_MPVI!H:H,"&lt;="&amp;D2,DB_MPVI!C:C,"Included")</f>
        <v>115</v>
      </c>
      <c r="I2" s="336">
        <f>G2*H2</f>
        <v>103.5</v>
      </c>
    </row>
    <row r="3" spans="1:11" ht="14.95" x14ac:dyDescent="0.25">
      <c r="A3" s="166"/>
      <c r="B3" s="335" t="s">
        <v>378</v>
      </c>
      <c r="C3" s="333">
        <v>44562</v>
      </c>
      <c r="D3" s="333">
        <f>EDATE(C3,6)-1</f>
        <v>44742</v>
      </c>
      <c r="E3" s="167">
        <f>COUNTIF('survey B'!K:K,' analysis B'!B3)</f>
        <v>35</v>
      </c>
      <c r="F3" s="167" cm="1">
        <f t="array" ref="F3">SUMPRODUCT(('survey B'!U:U="No")*('survey B'!K:K=B3))</f>
        <v>2</v>
      </c>
      <c r="G3" s="26">
        <f t="shared" ref="G3:G9" si="0">IF(1-F3/E3&gt;90%,90%, 1-F3/E3)</f>
        <v>0.9</v>
      </c>
      <c r="H3" s="168">
        <f>COUNTIFS(DB_MPVI!H:H,"&gt;="&amp;$C3,DB_MPVI!H:H,"&lt;="&amp;D3,DB_MPVI!C:C,"Included")</f>
        <v>146</v>
      </c>
      <c r="I3" s="336">
        <f t="shared" ref="I3:I9" si="1">G3*H3</f>
        <v>131.4</v>
      </c>
    </row>
    <row r="4" spans="1:11" ht="14.95" x14ac:dyDescent="0.25">
      <c r="A4" s="166"/>
      <c r="B4" s="335" t="s">
        <v>376</v>
      </c>
      <c r="C4" s="333">
        <v>44197</v>
      </c>
      <c r="D4" s="333">
        <f>EDATE(C4,6)-1</f>
        <v>44377</v>
      </c>
      <c r="E4" s="167">
        <f>COUNTIF('survey B'!K:K,' analysis B'!B4)</f>
        <v>35</v>
      </c>
      <c r="F4" s="167" cm="1">
        <f t="array" ref="F4">SUMPRODUCT(('survey B'!U:U="No")*('survey B'!K:K=B4))</f>
        <v>5</v>
      </c>
      <c r="G4" s="26">
        <f t="shared" si="0"/>
        <v>0.85714285714285721</v>
      </c>
      <c r="H4" s="168">
        <f>COUNTIFS(DB_MPVI!H:H,"&gt;="&amp;$C4,DB_MPVI!H:H,"&lt;="&amp;D4,DB_MPVI!C:C,"Included")</f>
        <v>130</v>
      </c>
      <c r="I4" s="336">
        <f t="shared" si="1"/>
        <v>111.42857142857143</v>
      </c>
    </row>
    <row r="5" spans="1:11" ht="14.95" x14ac:dyDescent="0.25">
      <c r="A5" s="166"/>
      <c r="B5" s="335" t="s">
        <v>369</v>
      </c>
      <c r="C5" s="333">
        <v>43831</v>
      </c>
      <c r="D5" s="333">
        <v>44012</v>
      </c>
      <c r="E5" s="167">
        <f>COUNTIF('survey B'!K:K,' analysis B'!B5)</f>
        <v>35</v>
      </c>
      <c r="F5" s="167" cm="1">
        <f t="array" ref="F5">SUMPRODUCT(('survey B'!U:U="No")*('survey B'!K:K=B5))</f>
        <v>7</v>
      </c>
      <c r="G5" s="26">
        <f t="shared" si="0"/>
        <v>0.8</v>
      </c>
      <c r="H5" s="168">
        <f>COUNTIFS(DB_MPVI!H:H,"&gt;="&amp;$C5,DB_MPVI!H:H,"&lt;="&amp;D5,DB_MPVI!C:C,"Included")</f>
        <v>184</v>
      </c>
      <c r="I5" s="336">
        <f t="shared" si="1"/>
        <v>147.20000000000002</v>
      </c>
    </row>
    <row r="6" spans="1:11" ht="14.95" x14ac:dyDescent="0.25">
      <c r="A6" s="166"/>
      <c r="B6" s="335" t="s">
        <v>371</v>
      </c>
      <c r="C6" s="334">
        <v>43466</v>
      </c>
      <c r="D6" s="334">
        <v>43646</v>
      </c>
      <c r="E6" s="167">
        <f>COUNTIF('survey B'!K:K,' analysis B'!B6)</f>
        <v>35</v>
      </c>
      <c r="F6" s="167" cm="1">
        <f t="array" ref="F6">SUMPRODUCT(('survey B'!U:U="No")*('survey B'!K:K=B6))</f>
        <v>11</v>
      </c>
      <c r="G6" s="26">
        <f t="shared" si="0"/>
        <v>0.68571428571428572</v>
      </c>
      <c r="H6" s="168">
        <f>COUNTIFS(DB_MPVI!H:H,"&gt;="&amp;$C6,DB_MPVI!H:H,"&lt;="&amp;D6,DB_MPVI!C:C,"Included")</f>
        <v>575</v>
      </c>
      <c r="I6" s="336">
        <f t="shared" si="1"/>
        <v>394.28571428571428</v>
      </c>
    </row>
    <row r="7" spans="1:11" ht="14.95" x14ac:dyDescent="0.25">
      <c r="A7" s="166"/>
      <c r="B7" s="335" t="s">
        <v>733</v>
      </c>
      <c r="C7" s="334">
        <v>43101</v>
      </c>
      <c r="D7" s="334">
        <v>43281</v>
      </c>
      <c r="E7" s="167">
        <f>COUNTIF('survey B'!K:K,' analysis B'!B7)</f>
        <v>35</v>
      </c>
      <c r="F7" s="167" cm="1">
        <f t="array" ref="F7">SUMPRODUCT(('survey B'!U:U="No")*('survey B'!K:K=B7))</f>
        <v>13</v>
      </c>
      <c r="G7" s="26">
        <f t="shared" si="0"/>
        <v>0.62857142857142856</v>
      </c>
      <c r="H7" s="168">
        <f>COUNTIFS(DB_MPVI!H:H,"&gt;="&amp;$C7,DB_MPVI!H:H,"&lt;="&amp;D7,DB_MPVI!C:C,"Included")</f>
        <v>366</v>
      </c>
      <c r="I7" s="336">
        <f t="shared" si="1"/>
        <v>230.05714285714285</v>
      </c>
    </row>
    <row r="8" spans="1:11" ht="14.95" x14ac:dyDescent="0.25">
      <c r="A8" s="166"/>
      <c r="B8" s="335" t="s">
        <v>13239</v>
      </c>
      <c r="C8" s="334">
        <v>42736</v>
      </c>
      <c r="D8" s="334">
        <v>42916</v>
      </c>
      <c r="E8" s="167">
        <f>COUNTIF('survey B'!K:K,' analysis B'!B8)</f>
        <v>34</v>
      </c>
      <c r="F8" s="167" cm="1">
        <f t="array" ref="F8">SUMPRODUCT(('survey B'!U:U="No")*('survey B'!K:K=B8))</f>
        <v>12</v>
      </c>
      <c r="G8" s="26">
        <f t="shared" si="0"/>
        <v>0.64705882352941169</v>
      </c>
      <c r="H8" s="168">
        <f>COUNTIFS(DB_MPVI!H:H,"&gt;="&amp;$C8,DB_MPVI!H:H,"&lt;="&amp;D8,DB_MPVI!C:C,"Included")</f>
        <v>311</v>
      </c>
      <c r="I8" s="336">
        <f t="shared" si="1"/>
        <v>201.23529411764704</v>
      </c>
      <c r="J8" s="341"/>
      <c r="K8" s="342"/>
    </row>
    <row r="9" spans="1:11" ht="14.95" x14ac:dyDescent="0.25">
      <c r="A9" s="166"/>
      <c r="B9" s="335" t="s">
        <v>15850</v>
      </c>
      <c r="C9" s="334">
        <v>42300</v>
      </c>
      <c r="D9" s="334">
        <v>42551</v>
      </c>
      <c r="E9" s="167">
        <f>COUNTIF('survey B'!K:K,' analysis B'!B9)</f>
        <v>35</v>
      </c>
      <c r="F9" s="167" cm="1">
        <f t="array" ref="F9">SUMPRODUCT(('survey B'!U:U="No")*('survey B'!K:K=B9))</f>
        <v>12</v>
      </c>
      <c r="G9" s="26">
        <f t="shared" si="0"/>
        <v>0.65714285714285714</v>
      </c>
      <c r="H9" s="168">
        <f>COUNTIFS(DB_MPVI!H:H,"&gt;="&amp;$C9,DB_MPVI!H:H,"&lt;="&amp;D9,DB_MPVI!C:C,"Included")</f>
        <v>327</v>
      </c>
      <c r="I9" s="336">
        <f t="shared" si="1"/>
        <v>214.88571428571427</v>
      </c>
      <c r="J9" s="341"/>
      <c r="K9" s="342"/>
    </row>
    <row r="10" spans="1:11" ht="15.8" thickBot="1" x14ac:dyDescent="0.3">
      <c r="A10" s="166"/>
      <c r="B10" s="169"/>
      <c r="C10" s="170"/>
      <c r="D10" s="170"/>
      <c r="E10" s="302">
        <f>SUM(E2:E9)</f>
        <v>278</v>
      </c>
      <c r="F10" s="302">
        <f>SUM(F2:F9)</f>
        <v>65</v>
      </c>
      <c r="G10" s="170"/>
      <c r="H10" s="171">
        <f>SUM(H2:H9)</f>
        <v>2154</v>
      </c>
      <c r="I10" s="172">
        <f>SUM(I2:I9)</f>
        <v>1533.9924369747901</v>
      </c>
    </row>
    <row r="11" spans="1:11" ht="15.8" thickBot="1" x14ac:dyDescent="0.3">
      <c r="A11" s="166"/>
      <c r="G11" s="542" t="str">
        <f>B26</f>
        <v>Functioning digesters (%)</v>
      </c>
      <c r="H11" s="165"/>
      <c r="I11" s="543">
        <f>I10/H10</f>
        <v>0.71215990574502785</v>
      </c>
    </row>
    <row r="12" spans="1:11" ht="14.95" x14ac:dyDescent="0.25">
      <c r="A12" s="166"/>
      <c r="B12" s="546" t="s">
        <v>13424</v>
      </c>
      <c r="C12" s="176">
        <f>'SDG13'!B33-'SDG13'!A23+1</f>
        <v>348</v>
      </c>
      <c r="G12" s="544" t="s">
        <v>328</v>
      </c>
      <c r="H12" s="173"/>
      <c r="I12" s="179">
        <f>I11*F17</f>
        <v>0.70931108945126986</v>
      </c>
    </row>
    <row r="13" spans="1:11" ht="15.8" thickBot="1" x14ac:dyDescent="0.3">
      <c r="A13" s="166"/>
      <c r="B13" s="547" t="s">
        <v>13425</v>
      </c>
      <c r="C13" s="548">
        <f>E10</f>
        <v>278</v>
      </c>
      <c r="G13" s="545" t="s">
        <v>329</v>
      </c>
      <c r="H13" s="170"/>
      <c r="I13" s="181">
        <f>I12*F22</f>
        <v>0.71610770091990184</v>
      </c>
    </row>
    <row r="14" spans="1:11" ht="14.95" x14ac:dyDescent="0.25">
      <c r="A14" s="175"/>
      <c r="E14" s="8"/>
    </row>
    <row r="15" spans="1:11" ht="15.8" thickBot="1" x14ac:dyDescent="0.3">
      <c r="A15" s="166"/>
      <c r="B15" s="8" t="s">
        <v>330</v>
      </c>
      <c r="C15" s="8"/>
      <c r="D15" s="8"/>
      <c r="E15" s="8"/>
    </row>
    <row r="16" spans="1:11" ht="14.95" x14ac:dyDescent="0.25">
      <c r="A16" s="166"/>
      <c r="B16" s="164" t="s">
        <v>13415</v>
      </c>
      <c r="C16" s="165" t="s">
        <v>350</v>
      </c>
      <c r="D16" s="165"/>
      <c r="E16" s="165"/>
      <c r="F16" s="176">
        <f>SUM('survey B'!AH:AH)</f>
        <v>387</v>
      </c>
      <c r="G16" s="340" t="str">
        <f>G21</f>
        <v>days</v>
      </c>
    </row>
    <row r="17" spans="1:7" ht="14.95" x14ac:dyDescent="0.25">
      <c r="A17" s="166"/>
      <c r="B17" s="166" t="s">
        <v>13416</v>
      </c>
      <c r="C17" s="52" t="s">
        <v>13426</v>
      </c>
      <c r="F17" s="179">
        <f>1-(F16/(C13*C12))</f>
        <v>0.99599975192259982</v>
      </c>
      <c r="G17" s="340"/>
    </row>
    <row r="18" spans="1:7" ht="15.8" thickBot="1" x14ac:dyDescent="0.3">
      <c r="A18" s="166"/>
      <c r="B18" s="180" t="s">
        <v>13417</v>
      </c>
      <c r="C18" s="170" t="s">
        <v>332</v>
      </c>
      <c r="D18" s="170"/>
      <c r="E18" s="170"/>
      <c r="F18" s="181">
        <f>1-F17</f>
        <v>4.0002480774001814E-3</v>
      </c>
      <c r="G18" s="340"/>
    </row>
    <row r="19" spans="1:7" ht="14.95" x14ac:dyDescent="0.25">
      <c r="A19" s="166"/>
      <c r="G19" s="340"/>
    </row>
    <row r="20" spans="1:7" ht="15.8" thickBot="1" x14ac:dyDescent="0.3">
      <c r="A20" s="166"/>
      <c r="B20" s="8" t="s">
        <v>333</v>
      </c>
      <c r="G20" s="340"/>
    </row>
    <row r="21" spans="1:7" ht="14.95" x14ac:dyDescent="0.25">
      <c r="A21" s="166"/>
      <c r="B21" s="164" t="s">
        <v>13418</v>
      </c>
      <c r="C21" s="165" t="s">
        <v>336</v>
      </c>
      <c r="D21" s="165"/>
      <c r="E21" s="165"/>
      <c r="F21" s="176">
        <f>SUM('survey B'!W:W)</f>
        <v>927</v>
      </c>
      <c r="G21" s="340" t="s">
        <v>331</v>
      </c>
    </row>
    <row r="22" spans="1:7" ht="15.8" thickBot="1" x14ac:dyDescent="0.3">
      <c r="A22" s="166"/>
      <c r="B22" s="180" t="s">
        <v>13419</v>
      </c>
      <c r="C22" s="170" t="s">
        <v>337</v>
      </c>
      <c r="D22" s="170"/>
      <c r="E22" s="346"/>
      <c r="F22" s="181">
        <f>1+F21/(C13*C12)</f>
        <v>1.0095819895807492</v>
      </c>
      <c r="G22" s="340"/>
    </row>
    <row r="23" spans="1:7" ht="14.95" x14ac:dyDescent="0.25">
      <c r="A23" s="166"/>
      <c r="E23" s="8"/>
    </row>
    <row r="24" spans="1:7" ht="15.8" thickBot="1" x14ac:dyDescent="0.3">
      <c r="D24" s="48"/>
    </row>
    <row r="25" spans="1:7" ht="30.1" x14ac:dyDescent="0.25">
      <c r="B25" s="182" t="s">
        <v>357</v>
      </c>
      <c r="C25" s="183">
        <f>F10</f>
        <v>65</v>
      </c>
    </row>
    <row r="26" spans="1:7" ht="30.1" x14ac:dyDescent="0.25">
      <c r="B26" s="184" t="s">
        <v>358</v>
      </c>
      <c r="C26" s="185">
        <f>1-C25/E10</f>
        <v>0.76618705035971224</v>
      </c>
    </row>
    <row r="27" spans="1:7" ht="30.1" x14ac:dyDescent="0.25">
      <c r="B27" s="184" t="s">
        <v>359</v>
      </c>
      <c r="C27" s="185">
        <f>1-C26</f>
        <v>0.23381294964028776</v>
      </c>
      <c r="E27" s="52" t="s">
        <v>19684</v>
      </c>
    </row>
    <row r="28" spans="1:7" ht="14.95" x14ac:dyDescent="0.25">
      <c r="B28" s="184"/>
      <c r="C28" s="186"/>
    </row>
    <row r="29" spans="1:7" ht="45" x14ac:dyDescent="0.25">
      <c r="B29" s="184" t="s">
        <v>13414</v>
      </c>
      <c r="C29" s="186">
        <f>I13*'Analysis A'!C5</f>
        <v>249.20547992012584</v>
      </c>
    </row>
    <row r="30" spans="1:7" ht="18" x14ac:dyDescent="0.35">
      <c r="B30" s="187" t="s">
        <v>581</v>
      </c>
      <c r="C30" s="501">
        <f>SUM('SDG13'!G7:G18)</f>
        <v>1097775.9189253876</v>
      </c>
    </row>
    <row r="31" spans="1:7" ht="18.7" thickBot="1" x14ac:dyDescent="0.4">
      <c r="B31" s="188" t="s">
        <v>582</v>
      </c>
      <c r="C31" s="189">
        <f>'SDG13'!B47</f>
        <v>4433</v>
      </c>
    </row>
    <row r="33" spans="5:5" x14ac:dyDescent="0.25">
      <c r="E33" s="52">
        <f>5%*E10</f>
        <v>13.9</v>
      </c>
    </row>
  </sheetData>
  <mergeCells count="1">
    <mergeCell ref="C1:D1"/>
  </mergeCells>
  <phoneticPr fontId="61" type="noConversion"/>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971C7-DB3A-4643-8FC7-AEE97DCF54BD}">
  <dimension ref="A1:AN1020"/>
  <sheetViews>
    <sheetView topLeftCell="A16" workbookViewId="0">
      <selection activeCell="C8" sqref="C8:C75"/>
    </sheetView>
  </sheetViews>
  <sheetFormatPr defaultRowHeight="14.3" x14ac:dyDescent="0.25"/>
  <cols>
    <col min="3" max="3" width="41.5" customWidth="1"/>
    <col min="6" max="6" width="17" customWidth="1"/>
    <col min="7" max="7" width="11.125" customWidth="1"/>
    <col min="8" max="8" width="13.375" customWidth="1"/>
    <col min="9" max="10" width="11.625" customWidth="1"/>
    <col min="18" max="18" width="16" customWidth="1"/>
    <col min="19" max="19" width="14" customWidth="1"/>
    <col min="20" max="20" width="17.875" customWidth="1"/>
    <col min="21" max="21" width="14" customWidth="1"/>
    <col min="22" max="22" width="14.625" customWidth="1"/>
  </cols>
  <sheetData>
    <row r="1" spans="1:40" x14ac:dyDescent="0.25">
      <c r="A1" s="551"/>
      <c r="B1" s="552"/>
      <c r="C1" s="552"/>
      <c r="D1" s="551"/>
      <c r="E1" s="551"/>
      <c r="F1" s="551"/>
      <c r="G1" s="551"/>
      <c r="H1" s="551"/>
      <c r="I1" s="551"/>
      <c r="J1" s="551"/>
      <c r="K1" s="551"/>
      <c r="L1" s="551"/>
      <c r="M1" s="551"/>
      <c r="N1" s="551"/>
      <c r="O1" s="551"/>
      <c r="P1" s="551"/>
      <c r="Q1" s="553"/>
      <c r="R1" s="551"/>
      <c r="S1" s="551"/>
      <c r="T1" s="551"/>
      <c r="U1" s="551"/>
      <c r="V1" s="552"/>
      <c r="W1" s="551"/>
      <c r="X1" s="551"/>
      <c r="Y1" s="551"/>
      <c r="Z1" s="551"/>
      <c r="AA1" s="551"/>
      <c r="AB1" s="551"/>
      <c r="AC1" s="550"/>
      <c r="AD1" s="550"/>
      <c r="AE1" s="550"/>
      <c r="AF1" s="550"/>
      <c r="AG1" s="550"/>
      <c r="AH1" s="550"/>
      <c r="AI1" s="550"/>
      <c r="AJ1" s="550"/>
      <c r="AK1" s="550"/>
      <c r="AL1" s="550"/>
      <c r="AM1" s="550"/>
      <c r="AN1" s="550"/>
    </row>
    <row r="2" spans="1:40" x14ac:dyDescent="0.25">
      <c r="A2" s="551"/>
      <c r="B2" s="554" t="s">
        <v>19624</v>
      </c>
      <c r="C2" s="554"/>
      <c r="D2" s="551"/>
      <c r="E2" s="555"/>
      <c r="F2" s="661" t="s">
        <v>19625</v>
      </c>
      <c r="G2" s="657"/>
      <c r="H2" s="551"/>
      <c r="I2" s="551"/>
      <c r="J2" s="551"/>
      <c r="K2" s="556"/>
      <c r="L2" s="556"/>
      <c r="M2" s="557"/>
      <c r="N2" s="557"/>
      <c r="O2" s="557"/>
      <c r="P2" s="558"/>
      <c r="Q2" s="559"/>
      <c r="R2" s="558"/>
      <c r="S2" s="658" t="s">
        <v>19626</v>
      </c>
      <c r="T2" s="658"/>
      <c r="U2" s="558"/>
      <c r="V2" s="552"/>
      <c r="W2" s="551"/>
      <c r="X2" s="551"/>
      <c r="Y2" s="551"/>
      <c r="Z2" s="551"/>
      <c r="AA2" s="551"/>
      <c r="AB2" s="551"/>
      <c r="AC2" s="550"/>
      <c r="AD2" s="550"/>
      <c r="AE2" s="560"/>
      <c r="AF2" s="550"/>
      <c r="AG2" s="550"/>
      <c r="AH2" s="550"/>
      <c r="AI2" s="550"/>
      <c r="AJ2" s="550"/>
      <c r="AK2" s="550"/>
      <c r="AL2" s="550"/>
      <c r="AM2" s="550"/>
      <c r="AN2" s="550"/>
    </row>
    <row r="3" spans="1:40" x14ac:dyDescent="0.25">
      <c r="A3" s="551"/>
      <c r="B3" s="552"/>
      <c r="C3" s="552"/>
      <c r="D3" s="551"/>
      <c r="E3" s="554"/>
      <c r="F3" s="551"/>
      <c r="G3" s="551"/>
      <c r="H3" s="551"/>
      <c r="I3" s="551"/>
      <c r="J3" s="551"/>
      <c r="K3" s="556"/>
      <c r="L3" s="556"/>
      <c r="M3" s="556"/>
      <c r="N3" s="556"/>
      <c r="O3" s="556"/>
      <c r="P3" s="551"/>
      <c r="Q3" s="553"/>
      <c r="R3" s="551"/>
      <c r="S3" s="551"/>
      <c r="T3" s="551"/>
      <c r="U3" s="551"/>
      <c r="V3" s="552"/>
      <c r="W3" s="551"/>
      <c r="X3" s="551"/>
      <c r="Y3" s="551"/>
      <c r="Z3" s="551"/>
      <c r="AA3" s="551"/>
      <c r="AB3" s="551"/>
      <c r="AC3" s="550"/>
      <c r="AD3" s="550"/>
      <c r="AE3" s="550"/>
      <c r="AF3" s="550"/>
      <c r="AG3" s="550"/>
      <c r="AH3" s="550"/>
      <c r="AI3" s="550"/>
      <c r="AJ3" s="550"/>
      <c r="AK3" s="550"/>
      <c r="AL3" s="550"/>
      <c r="AM3" s="550"/>
      <c r="AN3" s="550"/>
    </row>
    <row r="4" spans="1:40" ht="14.3" customHeight="1" x14ac:dyDescent="0.25">
      <c r="A4" s="551"/>
      <c r="B4" s="552"/>
      <c r="C4" s="552"/>
      <c r="D4" s="551"/>
      <c r="E4" s="561"/>
      <c r="F4" s="561"/>
      <c r="G4" s="561"/>
      <c r="H4" s="561"/>
      <c r="I4" s="561"/>
      <c r="J4" s="562"/>
      <c r="K4" s="551"/>
      <c r="L4" s="551"/>
      <c r="M4" s="551"/>
      <c r="N4" s="551"/>
      <c r="O4" s="551"/>
      <c r="P4" s="551"/>
      <c r="Q4" s="659" t="s">
        <v>19627</v>
      </c>
      <c r="R4" s="563"/>
      <c r="S4" s="564"/>
      <c r="T4" s="565"/>
      <c r="U4" s="565"/>
      <c r="V4" s="566"/>
      <c r="W4" s="565"/>
      <c r="X4" s="567"/>
      <c r="Y4" s="551"/>
      <c r="Z4" s="551"/>
      <c r="AA4" s="551"/>
      <c r="AB4" s="551"/>
      <c r="AC4" s="660"/>
      <c r="AD4" s="550"/>
      <c r="AE4" s="550"/>
      <c r="AF4" s="550"/>
      <c r="AG4" s="550"/>
      <c r="AH4" s="550"/>
      <c r="AI4" s="550"/>
      <c r="AJ4" s="550"/>
      <c r="AK4" s="550"/>
      <c r="AL4" s="550"/>
      <c r="AM4" s="550"/>
      <c r="AN4" s="550"/>
    </row>
    <row r="5" spans="1:40" x14ac:dyDescent="0.25">
      <c r="A5" s="551"/>
      <c r="B5" s="662" t="s">
        <v>19628</v>
      </c>
      <c r="C5" s="662"/>
      <c r="D5" s="551"/>
      <c r="E5" s="551"/>
      <c r="F5" s="662" t="s">
        <v>19629</v>
      </c>
      <c r="G5" s="662"/>
      <c r="H5" s="662"/>
      <c r="I5" s="551"/>
      <c r="J5" s="562"/>
      <c r="K5" s="662" t="s">
        <v>19630</v>
      </c>
      <c r="L5" s="662"/>
      <c r="M5" s="551"/>
      <c r="N5" s="551"/>
      <c r="O5" s="551"/>
      <c r="P5" s="551"/>
      <c r="Q5" s="663"/>
      <c r="R5" s="563"/>
      <c r="S5" s="568"/>
      <c r="T5" s="569" t="s">
        <v>19631</v>
      </c>
      <c r="U5" s="569"/>
      <c r="V5" s="570">
        <v>8</v>
      </c>
      <c r="W5" s="569"/>
      <c r="X5" s="571"/>
      <c r="Y5" s="551"/>
      <c r="Z5" s="551"/>
      <c r="AA5" s="551"/>
      <c r="AB5" s="551"/>
      <c r="AC5" s="660"/>
      <c r="AD5" s="550"/>
      <c r="AE5" s="550"/>
      <c r="AF5" s="550"/>
      <c r="AG5" s="550"/>
      <c r="AH5" s="550"/>
      <c r="AI5" s="550"/>
      <c r="AJ5" s="550"/>
      <c r="AK5" s="550"/>
      <c r="AL5" s="572"/>
      <c r="AM5" s="550"/>
      <c r="AN5" s="550"/>
    </row>
    <row r="6" spans="1:40" x14ac:dyDescent="0.25">
      <c r="A6" s="551"/>
      <c r="B6" s="573" t="s">
        <v>19632</v>
      </c>
      <c r="C6" s="574" t="s">
        <v>19633</v>
      </c>
      <c r="D6" s="551"/>
      <c r="E6" s="551"/>
      <c r="F6" s="671" t="s">
        <v>19634</v>
      </c>
      <c r="G6" s="672" t="s">
        <v>19635</v>
      </c>
      <c r="H6" s="673" t="s">
        <v>19636</v>
      </c>
      <c r="I6" s="673" t="s">
        <v>19637</v>
      </c>
      <c r="J6" s="674"/>
      <c r="K6" s="675" t="s">
        <v>19638</v>
      </c>
      <c r="L6" s="676" t="s">
        <v>68</v>
      </c>
      <c r="M6" s="677" t="s">
        <v>19639</v>
      </c>
      <c r="N6" s="677" t="s">
        <v>48</v>
      </c>
      <c r="O6" s="677" t="s">
        <v>288</v>
      </c>
      <c r="P6" s="551"/>
      <c r="Q6" s="663"/>
      <c r="R6" s="552"/>
      <c r="S6" s="568"/>
      <c r="T6" s="569"/>
      <c r="U6" s="569"/>
      <c r="V6" s="570"/>
      <c r="W6" s="569"/>
      <c r="X6" s="571"/>
      <c r="Y6" s="551"/>
      <c r="Z6" s="551"/>
      <c r="AA6" s="551"/>
      <c r="AB6" s="551"/>
      <c r="AC6" s="660"/>
      <c r="AD6" s="550"/>
      <c r="AE6" s="550"/>
      <c r="AF6" s="550"/>
      <c r="AG6" s="550"/>
      <c r="AH6" s="550"/>
      <c r="AI6" s="550"/>
      <c r="AJ6" s="550"/>
      <c r="AK6" s="550"/>
      <c r="AL6" s="550"/>
      <c r="AM6" s="550"/>
      <c r="AN6" s="550"/>
    </row>
    <row r="7" spans="1:40" x14ac:dyDescent="0.25">
      <c r="A7" s="551"/>
      <c r="B7" s="552"/>
      <c r="C7" s="552"/>
      <c r="D7" s="551"/>
      <c r="E7" s="551"/>
      <c r="F7" s="678" t="s">
        <v>19640</v>
      </c>
      <c r="G7" s="679" t="s">
        <v>19640</v>
      </c>
      <c r="H7" s="679" t="s">
        <v>19640</v>
      </c>
      <c r="I7" s="679" t="s">
        <v>19640</v>
      </c>
      <c r="J7" s="674"/>
      <c r="K7" s="680" t="s">
        <v>19641</v>
      </c>
      <c r="L7" s="680" t="s">
        <v>19641</v>
      </c>
      <c r="M7" s="680" t="s">
        <v>19641</v>
      </c>
      <c r="N7" s="680" t="s">
        <v>19641</v>
      </c>
      <c r="O7" s="680" t="s">
        <v>19641</v>
      </c>
      <c r="P7" s="551"/>
      <c r="Q7" s="664"/>
      <c r="R7" s="552"/>
      <c r="S7" s="568"/>
      <c r="T7" s="569" t="s">
        <v>19642</v>
      </c>
      <c r="U7" s="569"/>
      <c r="V7" s="570">
        <v>1000</v>
      </c>
      <c r="W7" s="569" t="s">
        <v>19643</v>
      </c>
      <c r="X7" s="571"/>
      <c r="Y7" s="551"/>
      <c r="Z7" s="551"/>
      <c r="AA7" s="551"/>
      <c r="AB7" s="551"/>
      <c r="AC7" s="660"/>
      <c r="AD7" s="550"/>
      <c r="AE7" s="550"/>
      <c r="AF7" s="550"/>
      <c r="AG7" s="550"/>
      <c r="AH7" s="575"/>
      <c r="AI7" s="550"/>
      <c r="AJ7" s="550"/>
      <c r="AK7" s="550"/>
      <c r="AL7" s="550"/>
      <c r="AM7" s="550"/>
      <c r="AN7" s="550"/>
    </row>
    <row r="8" spans="1:40" x14ac:dyDescent="0.25">
      <c r="A8" s="551"/>
      <c r="B8" s="552">
        <v>1</v>
      </c>
      <c r="C8" s="576" t="s">
        <v>19696</v>
      </c>
      <c r="D8" s="552"/>
      <c r="E8" s="551"/>
      <c r="F8" s="681">
        <v>4.3000000000000007</v>
      </c>
      <c r="G8" s="682">
        <v>0.52</v>
      </c>
      <c r="H8" s="683">
        <v>0</v>
      </c>
      <c r="I8" s="684">
        <v>0</v>
      </c>
      <c r="J8" s="674"/>
      <c r="K8" s="685">
        <f t="shared" ref="K8:K75" si="0">IF(ISBLANK(F8),"",((F8/$V$7)*365)*$V$9*$V$11*$V$12)</f>
        <v>2.3593728480000005</v>
      </c>
      <c r="L8" s="685">
        <f t="shared" ref="L8:L75" si="1">IF(ISBLANK(G8),"",((G8/$V$7)*365*$V$5)*$V$15*$V$17*$V$18)</f>
        <v>4.48902691328</v>
      </c>
      <c r="M8" s="686">
        <f t="shared" ref="M8:M75" si="2">IF(ISBLANK(H8),"",((H8/$V$7)*365)*$V$21*$V$22)</f>
        <v>0</v>
      </c>
      <c r="N8" s="686">
        <f t="shared" ref="N8:N75" si="3">IF(ISBLANK(I8),"",((I8/$V$7)*365)*$V$24*$V$25)</f>
        <v>0</v>
      </c>
      <c r="O8" s="687">
        <f t="shared" ref="O8:O75" si="4">IF(AND(ISBLANK(F8),ISBLANK(G8),ISBLANK(H8),ISBLANK(I8)),"",SUM(K8:N8))</f>
        <v>6.8483997612800005</v>
      </c>
      <c r="P8" s="577"/>
      <c r="Q8" s="578" t="b">
        <v>0</v>
      </c>
      <c r="R8" s="552"/>
      <c r="S8" s="568"/>
      <c r="T8" s="569"/>
      <c r="U8" s="579"/>
      <c r="V8" s="570"/>
      <c r="W8" s="579"/>
      <c r="X8" s="580"/>
      <c r="Y8" s="577"/>
      <c r="Z8" s="577"/>
      <c r="AA8" s="577"/>
      <c r="AB8" s="551"/>
      <c r="AC8" s="581"/>
      <c r="AD8" s="550"/>
      <c r="AE8" s="550"/>
      <c r="AF8" s="550"/>
      <c r="AG8" s="550"/>
      <c r="AH8" s="550"/>
      <c r="AI8" s="550"/>
      <c r="AJ8" s="550"/>
      <c r="AK8" s="550"/>
      <c r="AL8" s="550"/>
      <c r="AM8" s="550"/>
      <c r="AN8" s="550"/>
    </row>
    <row r="9" spans="1:40" x14ac:dyDescent="0.25">
      <c r="A9" s="551"/>
      <c r="B9" s="552">
        <v>2</v>
      </c>
      <c r="C9" s="576" t="s">
        <v>19696</v>
      </c>
      <c r="D9" s="552"/>
      <c r="E9" s="551"/>
      <c r="F9" s="681">
        <v>0</v>
      </c>
      <c r="G9" s="682">
        <v>1.0779999999999998</v>
      </c>
      <c r="H9" s="683">
        <v>0</v>
      </c>
      <c r="I9" s="684">
        <v>0</v>
      </c>
      <c r="J9" s="674"/>
      <c r="K9" s="685">
        <f t="shared" si="0"/>
        <v>0</v>
      </c>
      <c r="L9" s="685">
        <f t="shared" si="1"/>
        <v>9.3060981009919974</v>
      </c>
      <c r="M9" s="686">
        <f t="shared" si="2"/>
        <v>0</v>
      </c>
      <c r="N9" s="686">
        <f t="shared" si="3"/>
        <v>0</v>
      </c>
      <c r="O9" s="687">
        <f t="shared" si="4"/>
        <v>9.3060981009919974</v>
      </c>
      <c r="P9" s="577"/>
      <c r="Q9" s="578" t="b">
        <v>0</v>
      </c>
      <c r="R9" s="552"/>
      <c r="S9" s="582" t="s">
        <v>238</v>
      </c>
      <c r="T9" s="583" t="s">
        <v>19644</v>
      </c>
      <c r="U9" s="584" t="s">
        <v>239</v>
      </c>
      <c r="V9" s="585">
        <f>BE!E40</f>
        <v>0.89480000000000004</v>
      </c>
      <c r="W9" s="586" t="s">
        <v>240</v>
      </c>
      <c r="X9" s="580"/>
      <c r="Y9" s="577"/>
      <c r="Z9" s="577"/>
      <c r="AA9" s="577"/>
      <c r="AB9" s="551"/>
      <c r="AC9" s="581"/>
      <c r="AD9" s="550"/>
      <c r="AE9" s="572"/>
      <c r="AF9" s="587"/>
      <c r="AG9" s="550"/>
      <c r="AH9" s="588"/>
      <c r="AI9" s="589"/>
      <c r="AJ9" s="550"/>
      <c r="AK9" s="550"/>
      <c r="AL9" s="572"/>
      <c r="AM9" s="550"/>
      <c r="AN9" s="550"/>
    </row>
    <row r="10" spans="1:40" x14ac:dyDescent="0.25">
      <c r="A10" s="551"/>
      <c r="B10" s="552">
        <v>3</v>
      </c>
      <c r="C10" s="576" t="s">
        <v>19696</v>
      </c>
      <c r="D10" s="552"/>
      <c r="E10" s="551"/>
      <c r="F10" s="681">
        <v>7.4</v>
      </c>
      <c r="G10" s="682">
        <v>0</v>
      </c>
      <c r="H10" s="683">
        <v>0</v>
      </c>
      <c r="I10" s="684">
        <v>0</v>
      </c>
      <c r="J10" s="674"/>
      <c r="K10" s="685">
        <f t="shared" si="0"/>
        <v>4.0603160640000002</v>
      </c>
      <c r="L10" s="685">
        <f t="shared" si="1"/>
        <v>0</v>
      </c>
      <c r="M10" s="686">
        <f t="shared" si="2"/>
        <v>0</v>
      </c>
      <c r="N10" s="686">
        <f t="shared" si="3"/>
        <v>0</v>
      </c>
      <c r="O10" s="687">
        <f t="shared" si="4"/>
        <v>4.0603160640000002</v>
      </c>
      <c r="P10" s="577"/>
      <c r="Q10" s="578" t="b">
        <v>0</v>
      </c>
      <c r="R10" s="552"/>
      <c r="S10" s="590"/>
      <c r="T10" s="591" t="s">
        <v>19645</v>
      </c>
      <c r="U10" s="584" t="s">
        <v>19646</v>
      </c>
      <c r="V10" s="592" t="s">
        <v>19647</v>
      </c>
      <c r="W10" s="586" t="s">
        <v>242</v>
      </c>
      <c r="X10" s="580"/>
      <c r="Y10" s="577"/>
      <c r="Z10" s="577"/>
      <c r="AA10" s="577"/>
      <c r="AB10" s="551"/>
      <c r="AC10" s="581"/>
      <c r="AD10" s="550"/>
      <c r="AE10" s="550"/>
      <c r="AF10" s="593"/>
      <c r="AG10" s="550"/>
      <c r="AH10" s="594"/>
      <c r="AI10" s="595"/>
      <c r="AJ10" s="550"/>
      <c r="AK10" s="550"/>
      <c r="AL10" s="550"/>
      <c r="AM10" s="550"/>
      <c r="AN10" s="550"/>
    </row>
    <row r="11" spans="1:40" x14ac:dyDescent="0.25">
      <c r="A11" s="551"/>
      <c r="B11" s="552">
        <v>4</v>
      </c>
      <c r="C11" s="576" t="s">
        <v>19696</v>
      </c>
      <c r="D11" s="552"/>
      <c r="E11" s="551"/>
      <c r="F11" s="681">
        <v>3.7149999999999999</v>
      </c>
      <c r="G11" s="682">
        <v>0</v>
      </c>
      <c r="H11" s="683">
        <v>0</v>
      </c>
      <c r="I11" s="684">
        <v>0</v>
      </c>
      <c r="J11" s="674"/>
      <c r="K11" s="685">
        <f t="shared" si="0"/>
        <v>2.0383884023999999</v>
      </c>
      <c r="L11" s="685">
        <f t="shared" si="1"/>
        <v>0</v>
      </c>
      <c r="M11" s="686">
        <f t="shared" si="2"/>
        <v>0</v>
      </c>
      <c r="N11" s="686">
        <f t="shared" si="3"/>
        <v>0</v>
      </c>
      <c r="O11" s="687">
        <f t="shared" si="4"/>
        <v>2.0383884023999999</v>
      </c>
      <c r="P11" s="577"/>
      <c r="Q11" s="578" t="b">
        <v>0</v>
      </c>
      <c r="R11" s="552"/>
      <c r="S11" s="590"/>
      <c r="T11" s="569" t="s">
        <v>19648</v>
      </c>
      <c r="U11" s="584" t="s">
        <v>19649</v>
      </c>
      <c r="V11" s="596">
        <v>1.4999999999999999E-2</v>
      </c>
      <c r="W11" s="586" t="s">
        <v>247</v>
      </c>
      <c r="X11" s="580"/>
      <c r="Y11" s="577"/>
      <c r="Z11" s="577"/>
      <c r="AA11" s="577"/>
      <c r="AB11" s="551"/>
      <c r="AC11" s="581"/>
      <c r="AD11" s="550"/>
      <c r="AE11" s="550"/>
      <c r="AF11" s="589"/>
      <c r="AG11" s="550"/>
      <c r="AH11" s="589"/>
      <c r="AI11" s="589"/>
      <c r="AJ11" s="550"/>
      <c r="AK11" s="550"/>
      <c r="AL11" s="550"/>
      <c r="AM11" s="550"/>
      <c r="AN11" s="550"/>
    </row>
    <row r="12" spans="1:40" x14ac:dyDescent="0.25">
      <c r="A12" s="551"/>
      <c r="B12" s="552">
        <v>5</v>
      </c>
      <c r="C12" s="576" t="s">
        <v>19696</v>
      </c>
      <c r="D12" s="552"/>
      <c r="E12" s="551"/>
      <c r="F12" s="681">
        <v>5.26</v>
      </c>
      <c r="G12" s="682">
        <v>0</v>
      </c>
      <c r="H12" s="683">
        <v>0</v>
      </c>
      <c r="I12" s="684">
        <v>0</v>
      </c>
      <c r="J12" s="674"/>
      <c r="K12" s="685">
        <f t="shared" si="0"/>
        <v>2.8861165536</v>
      </c>
      <c r="L12" s="685">
        <f t="shared" si="1"/>
        <v>0</v>
      </c>
      <c r="M12" s="686">
        <f t="shared" si="2"/>
        <v>0</v>
      </c>
      <c r="N12" s="686">
        <f t="shared" si="3"/>
        <v>0</v>
      </c>
      <c r="O12" s="687">
        <f t="shared" si="4"/>
        <v>2.8861165536</v>
      </c>
      <c r="P12" s="577"/>
      <c r="Q12" s="578" t="b">
        <v>0</v>
      </c>
      <c r="R12" s="552"/>
      <c r="S12" s="590"/>
      <c r="T12" s="569" t="s">
        <v>19650</v>
      </c>
      <c r="U12" s="584" t="s">
        <v>19651</v>
      </c>
      <c r="V12" s="596">
        <v>112</v>
      </c>
      <c r="W12" s="586" t="s">
        <v>355</v>
      </c>
      <c r="X12" s="580"/>
      <c r="Y12" s="577"/>
      <c r="Z12" s="577"/>
      <c r="AA12" s="577"/>
      <c r="AB12" s="551"/>
      <c r="AC12" s="581"/>
      <c r="AD12" s="550"/>
      <c r="AE12" s="550"/>
      <c r="AF12" s="589"/>
      <c r="AG12" s="593"/>
      <c r="AH12" s="589"/>
      <c r="AI12" s="593"/>
      <c r="AJ12" s="550"/>
      <c r="AK12" s="550"/>
      <c r="AL12" s="550"/>
      <c r="AM12" s="550"/>
      <c r="AN12" s="550"/>
    </row>
    <row r="13" spans="1:40" x14ac:dyDescent="0.25">
      <c r="A13" s="551"/>
      <c r="B13" s="552">
        <v>6</v>
      </c>
      <c r="C13" s="576" t="s">
        <v>19696</v>
      </c>
      <c r="D13" s="552"/>
      <c r="E13" s="551"/>
      <c r="F13" s="681">
        <v>3.0000000000000249E-2</v>
      </c>
      <c r="G13" s="682">
        <v>0</v>
      </c>
      <c r="H13" s="683">
        <v>0</v>
      </c>
      <c r="I13" s="684">
        <v>0</v>
      </c>
      <c r="J13" s="674"/>
      <c r="K13" s="685">
        <f t="shared" si="0"/>
        <v>1.6460740800000137E-2</v>
      </c>
      <c r="L13" s="685">
        <f t="shared" si="1"/>
        <v>0</v>
      </c>
      <c r="M13" s="686">
        <f t="shared" si="2"/>
        <v>0</v>
      </c>
      <c r="N13" s="686">
        <f t="shared" si="3"/>
        <v>0</v>
      </c>
      <c r="O13" s="687">
        <f t="shared" si="4"/>
        <v>1.6460740800000137E-2</v>
      </c>
      <c r="P13" s="577"/>
      <c r="Q13" s="578" t="b">
        <v>0</v>
      </c>
      <c r="R13" s="552"/>
      <c r="S13" s="597"/>
      <c r="T13" s="591" t="s">
        <v>19652</v>
      </c>
      <c r="U13" s="584" t="s">
        <v>19653</v>
      </c>
      <c r="V13" s="598" t="s">
        <v>19654</v>
      </c>
      <c r="W13" s="586" t="s">
        <v>19655</v>
      </c>
      <c r="X13" s="599"/>
      <c r="Y13" s="577"/>
      <c r="Z13" s="577"/>
      <c r="AA13" s="577"/>
      <c r="AB13" s="551"/>
      <c r="AC13" s="581"/>
      <c r="AD13" s="550"/>
      <c r="AE13" s="550"/>
      <c r="AF13" s="593"/>
      <c r="AG13" s="550"/>
      <c r="AH13" s="600"/>
      <c r="AI13" s="601"/>
      <c r="AJ13" s="550"/>
      <c r="AK13" s="550"/>
      <c r="AL13" s="550"/>
      <c r="AM13" s="550"/>
      <c r="AN13" s="550"/>
    </row>
    <row r="14" spans="1:40" x14ac:dyDescent="0.25">
      <c r="A14" s="551"/>
      <c r="B14" s="552">
        <v>7</v>
      </c>
      <c r="C14" s="576" t="s">
        <v>19696</v>
      </c>
      <c r="D14" s="552"/>
      <c r="E14" s="551"/>
      <c r="F14" s="681">
        <v>0</v>
      </c>
      <c r="G14" s="682">
        <v>0</v>
      </c>
      <c r="H14" s="683">
        <v>0</v>
      </c>
      <c r="I14" s="684">
        <v>0.5</v>
      </c>
      <c r="J14" s="674"/>
      <c r="K14" s="685">
        <f t="shared" si="0"/>
        <v>0</v>
      </c>
      <c r="L14" s="685">
        <f t="shared" si="1"/>
        <v>0</v>
      </c>
      <c r="M14" s="686">
        <f t="shared" si="2"/>
        <v>0</v>
      </c>
      <c r="N14" s="686">
        <f t="shared" si="3"/>
        <v>0.50438984999999992</v>
      </c>
      <c r="O14" s="687">
        <f t="shared" si="4"/>
        <v>0.50438984999999992</v>
      </c>
      <c r="P14" s="577"/>
      <c r="Q14" s="578" t="b">
        <v>0</v>
      </c>
      <c r="R14" s="552"/>
      <c r="S14" s="590"/>
      <c r="T14" s="591"/>
      <c r="U14" s="584"/>
      <c r="V14" s="596"/>
      <c r="W14" s="584"/>
      <c r="X14" s="602"/>
      <c r="Y14" s="577"/>
      <c r="Z14" s="577"/>
      <c r="AA14" s="577"/>
      <c r="AB14" s="551"/>
      <c r="AC14" s="581"/>
      <c r="AD14" s="550"/>
      <c r="AE14" s="550"/>
      <c r="AF14" s="550"/>
      <c r="AG14" s="550"/>
      <c r="AH14" s="550"/>
      <c r="AI14" s="550"/>
      <c r="AJ14" s="550"/>
      <c r="AK14" s="550"/>
      <c r="AL14" s="550"/>
      <c r="AM14" s="550"/>
      <c r="AN14" s="550"/>
    </row>
    <row r="15" spans="1:40" x14ac:dyDescent="0.25">
      <c r="A15" s="551"/>
      <c r="B15" s="552">
        <v>8</v>
      </c>
      <c r="C15" s="576" t="s">
        <v>19696</v>
      </c>
      <c r="D15" s="552"/>
      <c r="E15" s="551"/>
      <c r="F15" s="681">
        <v>0</v>
      </c>
      <c r="G15" s="682">
        <v>0</v>
      </c>
      <c r="H15" s="683">
        <v>0</v>
      </c>
      <c r="I15" s="684">
        <v>0</v>
      </c>
      <c r="J15" s="674"/>
      <c r="K15" s="685">
        <f t="shared" si="0"/>
        <v>0</v>
      </c>
      <c r="L15" s="685">
        <f t="shared" si="1"/>
        <v>0</v>
      </c>
      <c r="M15" s="686">
        <f t="shared" si="2"/>
        <v>0</v>
      </c>
      <c r="N15" s="686">
        <f t="shared" si="3"/>
        <v>0</v>
      </c>
      <c r="O15" s="687">
        <f t="shared" si="4"/>
        <v>0</v>
      </c>
      <c r="P15" s="577"/>
      <c r="Q15" s="578" t="b">
        <v>0</v>
      </c>
      <c r="R15" s="552"/>
      <c r="S15" s="582" t="s">
        <v>68</v>
      </c>
      <c r="T15" s="583" t="s">
        <v>19644</v>
      </c>
      <c r="U15" s="584" t="s">
        <v>239</v>
      </c>
      <c r="V15" s="603">
        <f>V9</f>
        <v>0.89480000000000004</v>
      </c>
      <c r="W15" s="586" t="s">
        <v>240</v>
      </c>
      <c r="X15" s="602"/>
      <c r="Y15" s="577"/>
      <c r="Z15" s="577"/>
      <c r="AA15" s="577"/>
      <c r="AB15" s="551"/>
      <c r="AC15" s="581"/>
      <c r="AD15" s="550"/>
      <c r="AE15" s="572"/>
      <c r="AF15" s="587"/>
      <c r="AG15" s="550"/>
      <c r="AH15" s="588"/>
      <c r="AI15" s="589"/>
      <c r="AJ15" s="550"/>
      <c r="AK15" s="550"/>
      <c r="AL15" s="550"/>
      <c r="AM15" s="550"/>
      <c r="AN15" s="550"/>
    </row>
    <row r="16" spans="1:40" x14ac:dyDescent="0.25">
      <c r="A16" s="551"/>
      <c r="B16" s="552">
        <v>9</v>
      </c>
      <c r="C16" s="576" t="s">
        <v>19696</v>
      </c>
      <c r="D16" s="552"/>
      <c r="E16" s="551"/>
      <c r="F16" s="681">
        <v>8.93</v>
      </c>
      <c r="G16" s="682">
        <v>0</v>
      </c>
      <c r="H16" s="683">
        <v>0</v>
      </c>
      <c r="I16" s="684">
        <v>0</v>
      </c>
      <c r="J16" s="674"/>
      <c r="K16" s="685">
        <f t="shared" si="0"/>
        <v>4.8998138448000006</v>
      </c>
      <c r="L16" s="685">
        <f t="shared" si="1"/>
        <v>0</v>
      </c>
      <c r="M16" s="686">
        <f t="shared" si="2"/>
        <v>0</v>
      </c>
      <c r="N16" s="686">
        <f t="shared" si="3"/>
        <v>0</v>
      </c>
      <c r="O16" s="687">
        <f t="shared" si="4"/>
        <v>4.8998138448000006</v>
      </c>
      <c r="P16" s="577"/>
      <c r="Q16" s="578" t="b">
        <v>0</v>
      </c>
      <c r="R16" s="552"/>
      <c r="S16" s="590"/>
      <c r="T16" s="591" t="s">
        <v>19645</v>
      </c>
      <c r="U16" s="584" t="s">
        <v>19646</v>
      </c>
      <c r="V16" s="592" t="s">
        <v>19647</v>
      </c>
      <c r="W16" s="586" t="s">
        <v>242</v>
      </c>
      <c r="X16" s="602"/>
      <c r="Y16" s="577"/>
      <c r="Z16" s="577"/>
      <c r="AA16" s="577"/>
      <c r="AB16" s="551"/>
      <c r="AC16" s="581"/>
      <c r="AD16" s="550"/>
      <c r="AE16" s="550"/>
      <c r="AF16" s="593"/>
      <c r="AG16" s="550"/>
      <c r="AH16" s="594"/>
      <c r="AI16" s="595"/>
      <c r="AJ16" s="550"/>
      <c r="AK16" s="550"/>
      <c r="AL16" s="550"/>
      <c r="AM16" s="550"/>
      <c r="AN16" s="550"/>
    </row>
    <row r="17" spans="1:40" x14ac:dyDescent="0.25">
      <c r="A17" s="551"/>
      <c r="B17" s="552">
        <v>10</v>
      </c>
      <c r="C17" s="576" t="s">
        <v>19696</v>
      </c>
      <c r="D17" s="552"/>
      <c r="E17" s="551"/>
      <c r="F17" s="681">
        <v>0</v>
      </c>
      <c r="G17" s="682">
        <v>0</v>
      </c>
      <c r="H17" s="683">
        <v>0</v>
      </c>
      <c r="I17" s="684">
        <v>0.38499999999999979</v>
      </c>
      <c r="J17" s="674"/>
      <c r="K17" s="685">
        <f t="shared" si="0"/>
        <v>0</v>
      </c>
      <c r="L17" s="685">
        <f t="shared" si="1"/>
        <v>0</v>
      </c>
      <c r="M17" s="686">
        <f t="shared" si="2"/>
        <v>0</v>
      </c>
      <c r="N17" s="686">
        <f t="shared" si="3"/>
        <v>0.38838018449999973</v>
      </c>
      <c r="O17" s="687">
        <f t="shared" si="4"/>
        <v>0.38838018449999973</v>
      </c>
      <c r="P17" s="577"/>
      <c r="Q17" s="578" t="b">
        <v>0</v>
      </c>
      <c r="R17" s="552"/>
      <c r="S17" s="590"/>
      <c r="T17" s="569" t="s">
        <v>19648</v>
      </c>
      <c r="U17" s="584" t="s">
        <v>19649</v>
      </c>
      <c r="V17" s="604">
        <v>2.9499999999999998E-2</v>
      </c>
      <c r="W17" s="586" t="s">
        <v>247</v>
      </c>
      <c r="X17" s="602"/>
      <c r="Y17" s="577"/>
      <c r="Z17" s="577"/>
      <c r="AA17" s="577"/>
      <c r="AB17" s="551"/>
      <c r="AC17" s="581"/>
      <c r="AD17" s="550"/>
      <c r="AE17" s="550"/>
      <c r="AF17" s="589"/>
      <c r="AG17" s="550"/>
      <c r="AH17" s="572"/>
      <c r="AI17" s="572"/>
      <c r="AJ17" s="550"/>
      <c r="AK17" s="550"/>
      <c r="AL17" s="572"/>
      <c r="AM17" s="550"/>
      <c r="AN17" s="550"/>
    </row>
    <row r="18" spans="1:40" x14ac:dyDescent="0.25">
      <c r="A18" s="551"/>
      <c r="B18" s="552">
        <v>11</v>
      </c>
      <c r="C18" s="576" t="s">
        <v>19696</v>
      </c>
      <c r="D18" s="552"/>
      <c r="E18" s="551"/>
      <c r="F18" s="681">
        <v>2.7300000000000004</v>
      </c>
      <c r="G18" s="682">
        <v>0</v>
      </c>
      <c r="H18" s="683">
        <v>0</v>
      </c>
      <c r="I18" s="684">
        <v>0</v>
      </c>
      <c r="J18" s="674"/>
      <c r="K18" s="685">
        <f t="shared" si="0"/>
        <v>1.4979274128000002</v>
      </c>
      <c r="L18" s="685">
        <f t="shared" si="1"/>
        <v>0</v>
      </c>
      <c r="M18" s="686">
        <f t="shared" si="2"/>
        <v>0</v>
      </c>
      <c r="N18" s="686">
        <f t="shared" si="3"/>
        <v>0</v>
      </c>
      <c r="O18" s="687">
        <f t="shared" si="4"/>
        <v>1.4979274128000002</v>
      </c>
      <c r="P18" s="577"/>
      <c r="Q18" s="578" t="b">
        <v>0</v>
      </c>
      <c r="R18" s="552"/>
      <c r="S18" s="590"/>
      <c r="T18" s="569" t="s">
        <v>19650</v>
      </c>
      <c r="U18" s="584" t="s">
        <v>19651</v>
      </c>
      <c r="V18" s="596">
        <v>112</v>
      </c>
      <c r="W18" s="586" t="s">
        <v>355</v>
      </c>
      <c r="X18" s="602"/>
      <c r="Y18" s="577"/>
      <c r="Z18" s="577"/>
      <c r="AA18" s="577"/>
      <c r="AB18" s="551"/>
      <c r="AC18" s="581"/>
      <c r="AD18" s="550"/>
      <c r="AE18" s="550"/>
      <c r="AF18" s="589"/>
      <c r="AG18" s="593"/>
      <c r="AH18" s="572"/>
      <c r="AI18" s="593"/>
      <c r="AJ18" s="550"/>
      <c r="AK18" s="550"/>
      <c r="AL18" s="572"/>
      <c r="AM18" s="550"/>
      <c r="AN18" s="550"/>
    </row>
    <row r="19" spans="1:40" x14ac:dyDescent="0.25">
      <c r="A19" s="551"/>
      <c r="B19" s="552">
        <v>12</v>
      </c>
      <c r="C19" s="576" t="s">
        <v>19696</v>
      </c>
      <c r="D19" s="552"/>
      <c r="E19" s="551"/>
      <c r="F19" s="681">
        <v>0</v>
      </c>
      <c r="G19" s="682">
        <v>0</v>
      </c>
      <c r="H19" s="683">
        <v>0</v>
      </c>
      <c r="I19" s="684">
        <v>0</v>
      </c>
      <c r="J19" s="674"/>
      <c r="K19" s="685">
        <f t="shared" si="0"/>
        <v>0</v>
      </c>
      <c r="L19" s="685">
        <f t="shared" si="1"/>
        <v>0</v>
      </c>
      <c r="M19" s="686">
        <f t="shared" si="2"/>
        <v>0</v>
      </c>
      <c r="N19" s="686">
        <f t="shared" si="3"/>
        <v>0</v>
      </c>
      <c r="O19" s="687">
        <f t="shared" si="4"/>
        <v>0</v>
      </c>
      <c r="P19" s="577"/>
      <c r="Q19" s="578" t="b">
        <v>0</v>
      </c>
      <c r="R19" s="552"/>
      <c r="S19" s="590"/>
      <c r="T19" s="591" t="s">
        <v>19652</v>
      </c>
      <c r="U19" s="584" t="s">
        <v>19653</v>
      </c>
      <c r="V19" s="598" t="s">
        <v>19654</v>
      </c>
      <c r="W19" s="586" t="s">
        <v>19655</v>
      </c>
      <c r="X19" s="602"/>
      <c r="Y19" s="577"/>
      <c r="Z19" s="577"/>
      <c r="AA19" s="577"/>
      <c r="AB19" s="551"/>
      <c r="AC19" s="581"/>
      <c r="AD19" s="550"/>
      <c r="AE19" s="550"/>
      <c r="AF19" s="593"/>
      <c r="AG19" s="550"/>
      <c r="AH19" s="600"/>
      <c r="AI19" s="601"/>
      <c r="AJ19" s="550"/>
      <c r="AK19" s="550"/>
      <c r="AL19" s="550"/>
      <c r="AM19" s="550"/>
      <c r="AN19" s="550"/>
    </row>
    <row r="20" spans="1:40" x14ac:dyDescent="0.25">
      <c r="A20" s="551"/>
      <c r="B20" s="552">
        <v>13</v>
      </c>
      <c r="C20" s="576" t="s">
        <v>19696</v>
      </c>
      <c r="D20" s="552"/>
      <c r="E20" s="551"/>
      <c r="F20" s="681">
        <v>2.8200000000000003</v>
      </c>
      <c r="G20" s="682">
        <v>0</v>
      </c>
      <c r="H20" s="683">
        <v>0</v>
      </c>
      <c r="I20" s="684">
        <v>0</v>
      </c>
      <c r="J20" s="674"/>
      <c r="K20" s="685">
        <f t="shared" si="0"/>
        <v>1.5473096352</v>
      </c>
      <c r="L20" s="685">
        <f t="shared" si="1"/>
        <v>0</v>
      </c>
      <c r="M20" s="686">
        <f t="shared" si="2"/>
        <v>0</v>
      </c>
      <c r="N20" s="686">
        <f t="shared" si="3"/>
        <v>0</v>
      </c>
      <c r="O20" s="687">
        <f t="shared" si="4"/>
        <v>1.5473096352</v>
      </c>
      <c r="P20" s="577"/>
      <c r="Q20" s="578" t="b">
        <v>0</v>
      </c>
      <c r="R20" s="552"/>
      <c r="S20" s="590"/>
      <c r="T20" s="591"/>
      <c r="U20" s="584"/>
      <c r="V20" s="598"/>
      <c r="W20" s="586"/>
      <c r="X20" s="602"/>
      <c r="Y20" s="577"/>
      <c r="Z20" s="577"/>
      <c r="AA20" s="577"/>
      <c r="AB20" s="551"/>
      <c r="AC20" s="581"/>
      <c r="AD20" s="550"/>
      <c r="AE20" s="550"/>
      <c r="AF20" s="550"/>
      <c r="AG20" s="550"/>
      <c r="AH20" s="600"/>
      <c r="AI20" s="595"/>
      <c r="AJ20" s="550"/>
      <c r="AK20" s="550"/>
      <c r="AL20" s="550"/>
      <c r="AM20" s="550"/>
      <c r="AN20" s="550"/>
    </row>
    <row r="21" spans="1:40" x14ac:dyDescent="0.25">
      <c r="A21" s="551"/>
      <c r="B21" s="552">
        <v>14</v>
      </c>
      <c r="C21" s="576" t="s">
        <v>19696</v>
      </c>
      <c r="D21" s="552"/>
      <c r="E21" s="551"/>
      <c r="F21" s="681">
        <v>2.9799999999999995</v>
      </c>
      <c r="G21" s="682">
        <v>0</v>
      </c>
      <c r="H21" s="683">
        <v>0</v>
      </c>
      <c r="I21" s="684">
        <v>0</v>
      </c>
      <c r="J21" s="674"/>
      <c r="K21" s="685">
        <f t="shared" si="0"/>
        <v>1.6351002527999998</v>
      </c>
      <c r="L21" s="685">
        <f t="shared" si="1"/>
        <v>0</v>
      </c>
      <c r="M21" s="686">
        <f t="shared" si="2"/>
        <v>0</v>
      </c>
      <c r="N21" s="686">
        <f t="shared" si="3"/>
        <v>0</v>
      </c>
      <c r="O21" s="687">
        <f t="shared" si="4"/>
        <v>1.6351002527999998</v>
      </c>
      <c r="P21" s="577"/>
      <c r="Q21" s="578" t="b">
        <v>0</v>
      </c>
      <c r="R21" s="552"/>
      <c r="S21" s="582" t="s">
        <v>19639</v>
      </c>
      <c r="T21" s="569" t="s">
        <v>19656</v>
      </c>
      <c r="U21" s="584" t="s">
        <v>19657</v>
      </c>
      <c r="V21" s="596">
        <v>4.3799999999999999E-2</v>
      </c>
      <c r="W21" s="586" t="s">
        <v>247</v>
      </c>
      <c r="X21" s="602"/>
      <c r="Y21" s="577"/>
      <c r="Z21" s="577"/>
      <c r="AA21" s="577"/>
      <c r="AB21" s="551"/>
      <c r="AC21" s="581"/>
      <c r="AD21" s="550"/>
      <c r="AE21" s="572"/>
      <c r="AF21" s="589"/>
      <c r="AG21" s="550"/>
      <c r="AH21" s="589"/>
      <c r="AI21" s="589"/>
      <c r="AJ21" s="550"/>
      <c r="AK21" s="550"/>
      <c r="AL21" s="550"/>
      <c r="AM21" s="550"/>
      <c r="AN21" s="550"/>
    </row>
    <row r="22" spans="1:40" x14ac:dyDescent="0.25">
      <c r="A22" s="551"/>
      <c r="B22" s="552">
        <v>15</v>
      </c>
      <c r="C22" s="576" t="s">
        <v>19696</v>
      </c>
      <c r="D22" s="552"/>
      <c r="E22" s="551"/>
      <c r="F22" s="681">
        <v>6.6699999999999982</v>
      </c>
      <c r="G22" s="682">
        <v>0</v>
      </c>
      <c r="H22" s="683">
        <v>0</v>
      </c>
      <c r="I22" s="684">
        <v>0.13000000000000078</v>
      </c>
      <c r="J22" s="674"/>
      <c r="K22" s="685">
        <f t="shared" si="0"/>
        <v>3.6597713711999988</v>
      </c>
      <c r="L22" s="685">
        <f t="shared" si="1"/>
        <v>0</v>
      </c>
      <c r="M22" s="686">
        <f t="shared" si="2"/>
        <v>0</v>
      </c>
      <c r="N22" s="686">
        <f t="shared" si="3"/>
        <v>0.13114136100000079</v>
      </c>
      <c r="O22" s="687">
        <f t="shared" si="4"/>
        <v>3.7909127321999998</v>
      </c>
      <c r="P22" s="577"/>
      <c r="Q22" s="578" t="b">
        <v>0</v>
      </c>
      <c r="R22" s="552"/>
      <c r="S22" s="582"/>
      <c r="T22" s="569" t="s">
        <v>19658</v>
      </c>
      <c r="U22" s="584" t="s">
        <v>19659</v>
      </c>
      <c r="V22" s="605">
        <v>165</v>
      </c>
      <c r="W22" s="586" t="s">
        <v>355</v>
      </c>
      <c r="X22" s="602"/>
      <c r="Y22" s="577"/>
      <c r="Z22" s="577"/>
      <c r="AA22" s="577"/>
      <c r="AB22" s="551"/>
      <c r="AC22" s="581"/>
      <c r="AD22" s="550"/>
      <c r="AE22" s="572"/>
      <c r="AF22" s="589"/>
      <c r="AG22" s="593"/>
      <c r="AH22" s="589"/>
      <c r="AI22" s="593"/>
      <c r="AJ22" s="550"/>
      <c r="AK22" s="550"/>
      <c r="AL22" s="550"/>
      <c r="AM22" s="550"/>
      <c r="AN22" s="550"/>
    </row>
    <row r="23" spans="1:40" x14ac:dyDescent="0.25">
      <c r="A23" s="551"/>
      <c r="B23" s="552">
        <v>16</v>
      </c>
      <c r="C23" s="576" t="s">
        <v>19696</v>
      </c>
      <c r="D23" s="552"/>
      <c r="E23" s="551"/>
      <c r="F23" s="681">
        <v>2.34</v>
      </c>
      <c r="G23" s="682">
        <v>0</v>
      </c>
      <c r="H23" s="683">
        <v>0</v>
      </c>
      <c r="I23" s="684">
        <v>0</v>
      </c>
      <c r="J23" s="674"/>
      <c r="K23" s="685">
        <f t="shared" si="0"/>
        <v>1.2839377824</v>
      </c>
      <c r="L23" s="685">
        <f t="shared" si="1"/>
        <v>0</v>
      </c>
      <c r="M23" s="686">
        <f t="shared" si="2"/>
        <v>0</v>
      </c>
      <c r="N23" s="686">
        <f t="shared" si="3"/>
        <v>0</v>
      </c>
      <c r="O23" s="687">
        <f t="shared" si="4"/>
        <v>1.2839377824</v>
      </c>
      <c r="P23" s="577"/>
      <c r="Q23" s="578" t="b">
        <v>0</v>
      </c>
      <c r="R23" s="552"/>
      <c r="S23" s="582"/>
      <c r="T23" s="569"/>
      <c r="U23" s="579"/>
      <c r="V23" s="570"/>
      <c r="W23" s="579"/>
      <c r="X23" s="602"/>
      <c r="Y23" s="577"/>
      <c r="Z23" s="577"/>
      <c r="AA23" s="577"/>
      <c r="AB23" s="551"/>
      <c r="AC23" s="581"/>
      <c r="AD23" s="550"/>
      <c r="AE23" s="572"/>
      <c r="AF23" s="550"/>
      <c r="AG23" s="550"/>
      <c r="AH23" s="550"/>
      <c r="AI23" s="550"/>
      <c r="AJ23" s="550"/>
      <c r="AK23" s="550"/>
      <c r="AL23" s="550"/>
      <c r="AM23" s="550"/>
      <c r="AN23" s="550"/>
    </row>
    <row r="24" spans="1:40" x14ac:dyDescent="0.25">
      <c r="A24" s="551"/>
      <c r="B24" s="552">
        <v>17</v>
      </c>
      <c r="C24" s="576" t="s">
        <v>19696</v>
      </c>
      <c r="D24" s="552"/>
      <c r="E24" s="551"/>
      <c r="F24" s="681">
        <v>2.4399999999999995</v>
      </c>
      <c r="G24" s="682">
        <v>0</v>
      </c>
      <c r="H24" s="683">
        <v>0</v>
      </c>
      <c r="I24" s="684">
        <v>0</v>
      </c>
      <c r="J24" s="674"/>
      <c r="K24" s="685">
        <f t="shared" si="0"/>
        <v>1.3388069184</v>
      </c>
      <c r="L24" s="685">
        <f t="shared" si="1"/>
        <v>0</v>
      </c>
      <c r="M24" s="686">
        <f t="shared" si="2"/>
        <v>0</v>
      </c>
      <c r="N24" s="686">
        <f t="shared" si="3"/>
        <v>0</v>
      </c>
      <c r="O24" s="687">
        <f t="shared" si="4"/>
        <v>1.3388069184</v>
      </c>
      <c r="P24" s="577"/>
      <c r="Q24" s="578" t="b">
        <v>0</v>
      </c>
      <c r="R24" s="552"/>
      <c r="S24" s="582" t="s">
        <v>48</v>
      </c>
      <c r="T24" s="569" t="s">
        <v>19660</v>
      </c>
      <c r="U24" s="584" t="s">
        <v>19661</v>
      </c>
      <c r="V24" s="596">
        <v>4.3799999999999999E-2</v>
      </c>
      <c r="W24" s="586" t="s">
        <v>247</v>
      </c>
      <c r="X24" s="602"/>
      <c r="Y24" s="577"/>
      <c r="Z24" s="577"/>
      <c r="AA24" s="577"/>
      <c r="AB24" s="551"/>
      <c r="AC24" s="581"/>
      <c r="AD24" s="550"/>
      <c r="AE24" s="572"/>
      <c r="AF24" s="589"/>
      <c r="AG24" s="550"/>
      <c r="AH24" s="589"/>
      <c r="AI24" s="589"/>
      <c r="AJ24" s="550"/>
      <c r="AK24" s="550"/>
      <c r="AL24" s="550"/>
      <c r="AM24" s="550"/>
      <c r="AN24" s="550"/>
    </row>
    <row r="25" spans="1:40" x14ac:dyDescent="0.25">
      <c r="A25" s="551"/>
      <c r="B25" s="552">
        <v>18</v>
      </c>
      <c r="C25" s="576" t="s">
        <v>19696</v>
      </c>
      <c r="D25" s="552"/>
      <c r="E25" s="551"/>
      <c r="F25" s="681">
        <v>0</v>
      </c>
      <c r="G25" s="682">
        <v>0.30500000000000016</v>
      </c>
      <c r="H25" s="683">
        <v>0</v>
      </c>
      <c r="I25" s="684">
        <v>0</v>
      </c>
      <c r="J25" s="674"/>
      <c r="K25" s="685">
        <f t="shared" si="0"/>
        <v>0</v>
      </c>
      <c r="L25" s="685">
        <f t="shared" si="1"/>
        <v>2.6329869395200012</v>
      </c>
      <c r="M25" s="686">
        <f t="shared" si="2"/>
        <v>0</v>
      </c>
      <c r="N25" s="686">
        <f t="shared" si="3"/>
        <v>0</v>
      </c>
      <c r="O25" s="687">
        <f t="shared" si="4"/>
        <v>2.6329869395200012</v>
      </c>
      <c r="P25" s="577"/>
      <c r="Q25" s="578" t="b">
        <v>0</v>
      </c>
      <c r="R25" s="552"/>
      <c r="S25" s="582"/>
      <c r="T25" s="569" t="s">
        <v>19658</v>
      </c>
      <c r="U25" s="584" t="s">
        <v>19662</v>
      </c>
      <c r="V25" s="596">
        <v>63.1</v>
      </c>
      <c r="W25" s="586" t="s">
        <v>355</v>
      </c>
      <c r="X25" s="602"/>
      <c r="Y25" s="577"/>
      <c r="Z25" s="577"/>
      <c r="AA25" s="577"/>
      <c r="AB25" s="551"/>
      <c r="AC25" s="581"/>
      <c r="AD25" s="550"/>
      <c r="AE25" s="572"/>
      <c r="AF25" s="589"/>
      <c r="AG25" s="593"/>
      <c r="AH25" s="589"/>
      <c r="AI25" s="593"/>
      <c r="AJ25" s="550"/>
      <c r="AK25" s="550"/>
      <c r="AL25" s="550"/>
      <c r="AM25" s="550"/>
      <c r="AN25" s="550"/>
    </row>
    <row r="26" spans="1:40" x14ac:dyDescent="0.25">
      <c r="A26" s="551"/>
      <c r="B26" s="552">
        <v>19</v>
      </c>
      <c r="C26" s="576" t="s">
        <v>19696</v>
      </c>
      <c r="D26" s="552"/>
      <c r="E26" s="551"/>
      <c r="F26" s="681">
        <v>1.3250000000000002</v>
      </c>
      <c r="G26" s="682">
        <v>0</v>
      </c>
      <c r="H26" s="683">
        <v>0</v>
      </c>
      <c r="I26" s="684">
        <v>0</v>
      </c>
      <c r="J26" s="674"/>
      <c r="K26" s="685">
        <f t="shared" si="0"/>
        <v>0.72701605200000008</v>
      </c>
      <c r="L26" s="685">
        <f t="shared" si="1"/>
        <v>0</v>
      </c>
      <c r="M26" s="686">
        <f t="shared" si="2"/>
        <v>0</v>
      </c>
      <c r="N26" s="686">
        <f t="shared" si="3"/>
        <v>0</v>
      </c>
      <c r="O26" s="687">
        <f t="shared" si="4"/>
        <v>0.72701605200000008</v>
      </c>
      <c r="P26" s="577"/>
      <c r="Q26" s="578" t="b">
        <v>0</v>
      </c>
      <c r="R26" s="552"/>
      <c r="S26" s="606"/>
      <c r="T26" s="607"/>
      <c r="U26" s="608"/>
      <c r="V26" s="609"/>
      <c r="W26" s="608"/>
      <c r="X26" s="610"/>
      <c r="Y26" s="577"/>
      <c r="Z26" s="577"/>
      <c r="AA26" s="577"/>
      <c r="AB26" s="551"/>
      <c r="AC26" s="581"/>
      <c r="AD26" s="550"/>
      <c r="AE26" s="550"/>
      <c r="AF26" s="550"/>
      <c r="AG26" s="550"/>
      <c r="AH26" s="550"/>
      <c r="AI26" s="550"/>
      <c r="AJ26" s="550"/>
      <c r="AK26" s="550"/>
      <c r="AL26" s="550"/>
      <c r="AM26" s="550"/>
      <c r="AN26" s="550"/>
    </row>
    <row r="27" spans="1:40" x14ac:dyDescent="0.25">
      <c r="A27" s="551"/>
      <c r="B27" s="552">
        <v>20</v>
      </c>
      <c r="C27" s="576" t="s">
        <v>19696</v>
      </c>
      <c r="D27" s="552"/>
      <c r="E27" s="551"/>
      <c r="F27" s="681">
        <v>0</v>
      </c>
      <c r="G27" s="682">
        <v>0</v>
      </c>
      <c r="H27" s="683">
        <v>0</v>
      </c>
      <c r="I27" s="684">
        <v>0.10499999999999865</v>
      </c>
      <c r="J27" s="674"/>
      <c r="K27" s="685">
        <f t="shared" si="0"/>
        <v>0</v>
      </c>
      <c r="L27" s="685">
        <f t="shared" si="1"/>
        <v>0</v>
      </c>
      <c r="M27" s="686">
        <f t="shared" si="2"/>
        <v>0</v>
      </c>
      <c r="N27" s="686">
        <f t="shared" si="3"/>
        <v>0.10592186849999863</v>
      </c>
      <c r="O27" s="687">
        <f t="shared" si="4"/>
        <v>0.10592186849999863</v>
      </c>
      <c r="P27" s="577"/>
      <c r="Q27" s="578" t="b">
        <v>0</v>
      </c>
      <c r="R27" s="552"/>
      <c r="S27" s="551"/>
      <c r="T27" s="551"/>
      <c r="U27" s="577"/>
      <c r="V27" s="552"/>
      <c r="W27" s="577"/>
      <c r="X27" s="577"/>
      <c r="Y27" s="577"/>
      <c r="Z27" s="577"/>
      <c r="AA27" s="577"/>
      <c r="AB27" s="551"/>
      <c r="AC27" s="581"/>
      <c r="AD27" s="550"/>
      <c r="AE27" s="550"/>
      <c r="AF27" s="550"/>
      <c r="AG27" s="550"/>
      <c r="AH27" s="550"/>
      <c r="AI27" s="550"/>
      <c r="AJ27" s="550"/>
      <c r="AK27" s="550"/>
      <c r="AL27" s="550"/>
      <c r="AM27" s="550"/>
      <c r="AN27" s="550"/>
    </row>
    <row r="28" spans="1:40" x14ac:dyDescent="0.25">
      <c r="A28" s="551"/>
      <c r="B28" s="552">
        <v>21</v>
      </c>
      <c r="C28" s="576" t="s">
        <v>19696</v>
      </c>
      <c r="D28" s="552"/>
      <c r="E28" s="551"/>
      <c r="F28" s="681">
        <v>0</v>
      </c>
      <c r="G28" s="682">
        <v>0</v>
      </c>
      <c r="H28" s="683">
        <v>0</v>
      </c>
      <c r="I28" s="684">
        <v>0.20999999999999908</v>
      </c>
      <c r="J28" s="674"/>
      <c r="K28" s="685">
        <f t="shared" si="0"/>
        <v>0</v>
      </c>
      <c r="L28" s="685">
        <f t="shared" si="1"/>
        <v>0</v>
      </c>
      <c r="M28" s="686">
        <f t="shared" si="2"/>
        <v>0</v>
      </c>
      <c r="N28" s="686">
        <f t="shared" si="3"/>
        <v>0.21184373699999906</v>
      </c>
      <c r="O28" s="687">
        <f t="shared" si="4"/>
        <v>0.21184373699999906</v>
      </c>
      <c r="P28" s="577"/>
      <c r="Q28" s="578" t="b">
        <v>0</v>
      </c>
      <c r="R28" s="552"/>
      <c r="S28" s="551"/>
      <c r="T28" s="551"/>
      <c r="U28" s="577"/>
      <c r="V28" s="552"/>
      <c r="W28" s="577"/>
      <c r="X28" s="577"/>
      <c r="Y28" s="577"/>
      <c r="Z28" s="577"/>
      <c r="AA28" s="577"/>
      <c r="AB28" s="551"/>
      <c r="AC28" s="581"/>
      <c r="AD28" s="550"/>
      <c r="AE28" s="550"/>
      <c r="AF28" s="550"/>
      <c r="AG28" s="550"/>
      <c r="AH28" s="550"/>
      <c r="AI28" s="550"/>
      <c r="AJ28" s="550"/>
      <c r="AK28" s="550"/>
      <c r="AL28" s="550"/>
      <c r="AM28" s="550"/>
      <c r="AN28" s="550"/>
    </row>
    <row r="29" spans="1:40" x14ac:dyDescent="0.25">
      <c r="A29" s="551"/>
      <c r="B29" s="552">
        <v>22</v>
      </c>
      <c r="C29" s="576" t="s">
        <v>19696</v>
      </c>
      <c r="D29" s="552"/>
      <c r="E29" s="551"/>
      <c r="F29" s="681">
        <v>4.09</v>
      </c>
      <c r="G29" s="682">
        <v>0</v>
      </c>
      <c r="H29" s="683">
        <v>0</v>
      </c>
      <c r="I29" s="684">
        <v>0</v>
      </c>
      <c r="J29" s="674"/>
      <c r="K29" s="685">
        <f t="shared" si="0"/>
        <v>2.2441476624000001</v>
      </c>
      <c r="L29" s="685">
        <f t="shared" si="1"/>
        <v>0</v>
      </c>
      <c r="M29" s="686">
        <f t="shared" si="2"/>
        <v>0</v>
      </c>
      <c r="N29" s="686">
        <f t="shared" si="3"/>
        <v>0</v>
      </c>
      <c r="O29" s="687">
        <f t="shared" si="4"/>
        <v>2.2441476624000001</v>
      </c>
      <c r="P29" s="577"/>
      <c r="Q29" s="578" t="b">
        <v>0</v>
      </c>
      <c r="R29" s="552"/>
      <c r="S29" s="611" t="s">
        <v>19663</v>
      </c>
      <c r="T29" s="551"/>
      <c r="U29" s="577"/>
      <c r="V29" s="552"/>
      <c r="W29" s="577"/>
      <c r="X29" s="577"/>
      <c r="Y29" s="577"/>
      <c r="Z29" s="612"/>
      <c r="AA29" s="613"/>
      <c r="AB29" s="614"/>
      <c r="AC29" s="581"/>
      <c r="AD29" s="550"/>
      <c r="AE29" s="560"/>
      <c r="AF29" s="550"/>
      <c r="AG29" s="550"/>
      <c r="AH29" s="550"/>
      <c r="AI29" s="550"/>
      <c r="AJ29" s="550"/>
      <c r="AK29" s="550"/>
      <c r="AL29" s="550"/>
      <c r="AM29" s="550"/>
      <c r="AN29" s="550"/>
    </row>
    <row r="30" spans="1:40" x14ac:dyDescent="0.25">
      <c r="A30" s="551"/>
      <c r="B30" s="552">
        <v>23</v>
      </c>
      <c r="C30" s="576" t="s">
        <v>19696</v>
      </c>
      <c r="D30" s="552"/>
      <c r="E30" s="551"/>
      <c r="F30" s="681">
        <v>6.0299999999999994</v>
      </c>
      <c r="G30" s="682">
        <v>0</v>
      </c>
      <c r="H30" s="683">
        <v>0</v>
      </c>
      <c r="I30" s="684">
        <v>0</v>
      </c>
      <c r="J30" s="674"/>
      <c r="K30" s="685">
        <f t="shared" si="0"/>
        <v>3.3086089007999995</v>
      </c>
      <c r="L30" s="685">
        <f t="shared" si="1"/>
        <v>0</v>
      </c>
      <c r="M30" s="686">
        <f t="shared" si="2"/>
        <v>0</v>
      </c>
      <c r="N30" s="686">
        <f t="shared" si="3"/>
        <v>0</v>
      </c>
      <c r="O30" s="687">
        <f t="shared" si="4"/>
        <v>3.3086089007999995</v>
      </c>
      <c r="P30" s="577"/>
      <c r="Q30" s="578" t="b">
        <v>0</v>
      </c>
      <c r="R30" s="552"/>
      <c r="S30" s="551"/>
      <c r="T30" s="551"/>
      <c r="U30" s="577"/>
      <c r="V30" s="552"/>
      <c r="W30" s="577"/>
      <c r="X30" s="577"/>
      <c r="Y30" s="577"/>
      <c r="Z30" s="612"/>
      <c r="AA30" s="577"/>
      <c r="AB30" s="551"/>
      <c r="AC30" s="581"/>
      <c r="AD30" s="550"/>
      <c r="AE30" s="550"/>
      <c r="AF30" s="550"/>
      <c r="AG30" s="550"/>
      <c r="AH30" s="550"/>
      <c r="AI30" s="550"/>
      <c r="AJ30" s="550"/>
      <c r="AK30" s="550"/>
      <c r="AL30" s="550"/>
      <c r="AM30" s="550"/>
      <c r="AN30" s="550"/>
    </row>
    <row r="31" spans="1:40" x14ac:dyDescent="0.25">
      <c r="A31" s="551"/>
      <c r="B31" s="552">
        <v>24</v>
      </c>
      <c r="C31" s="576" t="s">
        <v>19696</v>
      </c>
      <c r="D31" s="552"/>
      <c r="E31" s="551"/>
      <c r="F31" s="681">
        <v>0</v>
      </c>
      <c r="G31" s="682">
        <v>0</v>
      </c>
      <c r="H31" s="683">
        <v>0</v>
      </c>
      <c r="I31" s="684">
        <v>0</v>
      </c>
      <c r="J31" s="674"/>
      <c r="K31" s="685">
        <f t="shared" si="0"/>
        <v>0</v>
      </c>
      <c r="L31" s="685">
        <f t="shared" si="1"/>
        <v>0</v>
      </c>
      <c r="M31" s="686">
        <f t="shared" si="2"/>
        <v>0</v>
      </c>
      <c r="N31" s="686">
        <f t="shared" si="3"/>
        <v>0</v>
      </c>
      <c r="O31" s="687">
        <f t="shared" si="4"/>
        <v>0</v>
      </c>
      <c r="P31" s="577"/>
      <c r="Q31" s="578" t="b">
        <v>0</v>
      </c>
      <c r="R31" s="552"/>
      <c r="S31" s="564"/>
      <c r="T31" s="565"/>
      <c r="U31" s="615"/>
      <c r="V31" s="566"/>
      <c r="W31" s="615"/>
      <c r="X31" s="616"/>
      <c r="Y31" s="577"/>
      <c r="Z31" s="612"/>
      <c r="AA31" s="577"/>
      <c r="AB31" s="617"/>
      <c r="AC31" s="581"/>
      <c r="AD31" s="550"/>
      <c r="AE31" s="550"/>
      <c r="AF31" s="550"/>
      <c r="AG31" s="550"/>
      <c r="AH31" s="550"/>
      <c r="AI31" s="550"/>
      <c r="AJ31" s="550"/>
      <c r="AK31" s="550"/>
      <c r="AL31" s="550"/>
      <c r="AM31" s="550"/>
      <c r="AN31" s="550"/>
    </row>
    <row r="32" spans="1:40" x14ac:dyDescent="0.25">
      <c r="A32" s="551"/>
      <c r="B32" s="552">
        <v>25</v>
      </c>
      <c r="C32" s="576" t="s">
        <v>19696</v>
      </c>
      <c r="D32" s="552"/>
      <c r="E32" s="551"/>
      <c r="F32" s="681">
        <v>0</v>
      </c>
      <c r="G32" s="682">
        <v>0</v>
      </c>
      <c r="H32" s="683">
        <v>0</v>
      </c>
      <c r="I32" s="684">
        <v>0</v>
      </c>
      <c r="J32" s="674"/>
      <c r="K32" s="685">
        <f t="shared" si="0"/>
        <v>0</v>
      </c>
      <c r="L32" s="685">
        <f t="shared" si="1"/>
        <v>0</v>
      </c>
      <c r="M32" s="686">
        <f t="shared" si="2"/>
        <v>0</v>
      </c>
      <c r="N32" s="686">
        <f t="shared" si="3"/>
        <v>0</v>
      </c>
      <c r="O32" s="687">
        <f t="shared" si="4"/>
        <v>0</v>
      </c>
      <c r="P32" s="577"/>
      <c r="Q32" s="578" t="b">
        <v>0</v>
      </c>
      <c r="R32" s="552"/>
      <c r="S32" s="582" t="s">
        <v>19664</v>
      </c>
      <c r="T32" s="569" t="s">
        <v>19665</v>
      </c>
      <c r="U32" s="618">
        <v>0.9</v>
      </c>
      <c r="V32" s="570"/>
      <c r="W32" s="579"/>
      <c r="X32" s="580"/>
      <c r="Y32" s="577"/>
      <c r="Z32" s="577"/>
      <c r="AA32" s="577"/>
      <c r="AB32" s="551"/>
      <c r="AC32" s="581"/>
      <c r="AD32" s="550"/>
      <c r="AE32" s="572"/>
      <c r="AF32" s="589"/>
      <c r="AG32" s="619"/>
      <c r="AH32" s="589"/>
      <c r="AI32" s="589"/>
      <c r="AJ32" s="550"/>
      <c r="AK32" s="550"/>
      <c r="AL32" s="550"/>
      <c r="AM32" s="550"/>
      <c r="AN32" s="550"/>
    </row>
    <row r="33" spans="1:40" x14ac:dyDescent="0.25">
      <c r="A33" s="551"/>
      <c r="B33" s="552">
        <v>26</v>
      </c>
      <c r="C33" s="576" t="s">
        <v>19696</v>
      </c>
      <c r="D33" s="552"/>
      <c r="E33" s="551"/>
      <c r="F33" s="681">
        <v>0.14000000000000057</v>
      </c>
      <c r="G33" s="682">
        <v>0.54499999999999993</v>
      </c>
      <c r="H33" s="683">
        <v>0</v>
      </c>
      <c r="I33" s="684">
        <v>0</v>
      </c>
      <c r="J33" s="674"/>
      <c r="K33" s="685">
        <f t="shared" si="0"/>
        <v>7.6816790400000307E-2</v>
      </c>
      <c r="L33" s="685">
        <f t="shared" si="1"/>
        <v>4.7048455148799988</v>
      </c>
      <c r="M33" s="686">
        <f t="shared" si="2"/>
        <v>0</v>
      </c>
      <c r="N33" s="686">
        <f t="shared" si="3"/>
        <v>0</v>
      </c>
      <c r="O33" s="687">
        <f t="shared" si="4"/>
        <v>4.7816623052799994</v>
      </c>
      <c r="P33" s="577"/>
      <c r="Q33" s="578" t="b">
        <v>0</v>
      </c>
      <c r="R33" s="552"/>
      <c r="S33" s="568"/>
      <c r="T33" s="569" t="s">
        <v>19666</v>
      </c>
      <c r="U33" s="618">
        <v>0.3</v>
      </c>
      <c r="V33" s="570"/>
      <c r="W33" s="579"/>
      <c r="X33" s="580"/>
      <c r="Y33" s="577"/>
      <c r="Z33" s="577"/>
      <c r="AA33" s="577"/>
      <c r="AB33" s="551"/>
      <c r="AC33" s="581"/>
      <c r="AD33" s="550"/>
      <c r="AE33" s="550"/>
      <c r="AF33" s="589"/>
      <c r="AG33" s="619"/>
      <c r="AH33" s="589"/>
      <c r="AI33" s="589"/>
      <c r="AJ33" s="550"/>
      <c r="AK33" s="550"/>
      <c r="AL33" s="550"/>
      <c r="AM33" s="550"/>
      <c r="AN33" s="550"/>
    </row>
    <row r="34" spans="1:40" x14ac:dyDescent="0.25">
      <c r="A34" s="551"/>
      <c r="B34" s="552">
        <v>27</v>
      </c>
      <c r="C34" s="576" t="s">
        <v>19696</v>
      </c>
      <c r="D34" s="552"/>
      <c r="E34" s="551"/>
      <c r="F34" s="681">
        <v>3.379999999999999</v>
      </c>
      <c r="G34" s="682">
        <v>0</v>
      </c>
      <c r="H34" s="683">
        <v>0</v>
      </c>
      <c r="I34" s="684">
        <v>0</v>
      </c>
      <c r="J34" s="674"/>
      <c r="K34" s="685">
        <f t="shared" si="0"/>
        <v>1.8545767967999993</v>
      </c>
      <c r="L34" s="685">
        <f t="shared" si="1"/>
        <v>0</v>
      </c>
      <c r="M34" s="686">
        <f t="shared" si="2"/>
        <v>0</v>
      </c>
      <c r="N34" s="686">
        <f t="shared" si="3"/>
        <v>0</v>
      </c>
      <c r="O34" s="687">
        <f t="shared" si="4"/>
        <v>1.8545767967999993</v>
      </c>
      <c r="P34" s="577"/>
      <c r="Q34" s="578" t="b">
        <v>0</v>
      </c>
      <c r="R34" s="552"/>
      <c r="S34" s="568"/>
      <c r="T34" s="569"/>
      <c r="U34" s="579"/>
      <c r="V34" s="570"/>
      <c r="W34" s="579"/>
      <c r="X34" s="580"/>
      <c r="Y34" s="577"/>
      <c r="Z34" s="577"/>
      <c r="AA34" s="577"/>
      <c r="AB34" s="551"/>
      <c r="AC34" s="581"/>
      <c r="AD34" s="550"/>
      <c r="AE34" s="550"/>
      <c r="AF34" s="589"/>
      <c r="AG34" s="589"/>
      <c r="AH34" s="589"/>
      <c r="AI34" s="589"/>
      <c r="AJ34" s="550"/>
      <c r="AK34" s="550"/>
      <c r="AL34" s="550"/>
      <c r="AM34" s="550"/>
      <c r="AN34" s="550"/>
    </row>
    <row r="35" spans="1:40" x14ac:dyDescent="0.25">
      <c r="A35" s="551"/>
      <c r="B35" s="552">
        <v>28</v>
      </c>
      <c r="C35" s="576" t="s">
        <v>19696</v>
      </c>
      <c r="D35" s="552"/>
      <c r="E35" s="551"/>
      <c r="F35" s="681">
        <v>0</v>
      </c>
      <c r="G35" s="682">
        <v>0</v>
      </c>
      <c r="H35" s="683">
        <v>0</v>
      </c>
      <c r="I35" s="684">
        <v>8.9999999999999858E-2</v>
      </c>
      <c r="J35" s="674"/>
      <c r="K35" s="685">
        <f t="shared" si="0"/>
        <v>0</v>
      </c>
      <c r="L35" s="685">
        <f t="shared" si="1"/>
        <v>0</v>
      </c>
      <c r="M35" s="686">
        <f t="shared" si="2"/>
        <v>0</v>
      </c>
      <c r="N35" s="686">
        <f t="shared" si="3"/>
        <v>9.0790172999999863E-2</v>
      </c>
      <c r="O35" s="687">
        <f t="shared" si="4"/>
        <v>9.0790172999999863E-2</v>
      </c>
      <c r="P35" s="577"/>
      <c r="Q35" s="578" t="b">
        <v>0</v>
      </c>
      <c r="R35" s="552"/>
      <c r="S35" s="582" t="s">
        <v>19667</v>
      </c>
      <c r="T35" s="569" t="s">
        <v>19668</v>
      </c>
      <c r="U35" s="620">
        <f>COUNTIF(Q8:Q75,"FALSE")</f>
        <v>67</v>
      </c>
      <c r="V35" s="570"/>
      <c r="W35" s="579"/>
      <c r="X35" s="580"/>
      <c r="Y35" s="577"/>
      <c r="Z35" s="577"/>
      <c r="AA35" s="577"/>
      <c r="AB35" s="551"/>
      <c r="AC35" s="581"/>
      <c r="AD35" s="550"/>
      <c r="AE35" s="572"/>
      <c r="AF35" s="589"/>
      <c r="AG35" s="575"/>
      <c r="AH35" s="550"/>
      <c r="AI35" s="550"/>
      <c r="AJ35" s="550"/>
      <c r="AK35" s="550"/>
      <c r="AL35" s="550"/>
      <c r="AM35" s="550"/>
      <c r="AN35" s="550"/>
    </row>
    <row r="36" spans="1:40" x14ac:dyDescent="0.25">
      <c r="A36" s="551"/>
      <c r="B36" s="552">
        <v>29</v>
      </c>
      <c r="C36" s="576" t="s">
        <v>19696</v>
      </c>
      <c r="D36" s="552"/>
      <c r="E36" s="551"/>
      <c r="F36" s="681">
        <v>0</v>
      </c>
      <c r="G36" s="682">
        <v>0.75499999999999989</v>
      </c>
      <c r="H36" s="683">
        <v>0</v>
      </c>
      <c r="I36" s="684">
        <v>0</v>
      </c>
      <c r="J36" s="674"/>
      <c r="K36" s="685">
        <f t="shared" si="0"/>
        <v>0</v>
      </c>
      <c r="L36" s="685">
        <f t="shared" si="1"/>
        <v>6.5177217683199995</v>
      </c>
      <c r="M36" s="686">
        <f t="shared" si="2"/>
        <v>0</v>
      </c>
      <c r="N36" s="686">
        <f t="shared" si="3"/>
        <v>0</v>
      </c>
      <c r="O36" s="687">
        <f t="shared" si="4"/>
        <v>6.5177217683199995</v>
      </c>
      <c r="P36" s="577"/>
      <c r="Q36" s="578" t="b">
        <v>0</v>
      </c>
      <c r="R36" s="552"/>
      <c r="S36" s="568"/>
      <c r="T36" s="569" t="s">
        <v>19669</v>
      </c>
      <c r="U36" s="620">
        <v>0.46</v>
      </c>
      <c r="V36" s="570"/>
      <c r="W36" s="579"/>
      <c r="X36" s="580"/>
      <c r="Y36" s="577"/>
      <c r="Z36" s="577"/>
      <c r="AA36" s="577"/>
      <c r="AB36" s="551"/>
      <c r="AC36" s="581"/>
      <c r="AD36" s="550"/>
      <c r="AE36" s="550"/>
      <c r="AF36" s="589"/>
      <c r="AG36" s="621"/>
      <c r="AH36" s="550"/>
      <c r="AI36" s="550"/>
      <c r="AJ36" s="550"/>
      <c r="AK36" s="550"/>
      <c r="AL36" s="550"/>
      <c r="AM36" s="550"/>
      <c r="AN36" s="550"/>
    </row>
    <row r="37" spans="1:40" x14ac:dyDescent="0.25">
      <c r="A37" s="551"/>
      <c r="B37" s="552">
        <v>30</v>
      </c>
      <c r="C37" s="576" t="s">
        <v>19696</v>
      </c>
      <c r="D37" s="552"/>
      <c r="E37" s="551"/>
      <c r="F37" s="681">
        <v>0</v>
      </c>
      <c r="G37" s="682">
        <v>0</v>
      </c>
      <c r="H37" s="683">
        <v>0</v>
      </c>
      <c r="I37" s="684">
        <v>0</v>
      </c>
      <c r="J37" s="674"/>
      <c r="K37" s="685">
        <f t="shared" si="0"/>
        <v>0</v>
      </c>
      <c r="L37" s="685">
        <f t="shared" si="1"/>
        <v>0</v>
      </c>
      <c r="M37" s="686">
        <f t="shared" si="2"/>
        <v>0</v>
      </c>
      <c r="N37" s="686">
        <f t="shared" si="3"/>
        <v>0</v>
      </c>
      <c r="O37" s="687">
        <f t="shared" si="4"/>
        <v>0</v>
      </c>
      <c r="P37" s="577"/>
      <c r="Q37" s="578" t="b">
        <v>0</v>
      </c>
      <c r="R37" s="552"/>
      <c r="S37" s="568"/>
      <c r="T37" s="569"/>
      <c r="U37" s="579"/>
      <c r="V37" s="570"/>
      <c r="W37" s="579"/>
      <c r="X37" s="580"/>
      <c r="Y37" s="577"/>
      <c r="Z37" s="577"/>
      <c r="AA37" s="577"/>
      <c r="AB37" s="551"/>
      <c r="AC37" s="581"/>
      <c r="AD37" s="550"/>
      <c r="AE37" s="550"/>
      <c r="AF37" s="589"/>
      <c r="AG37" s="589"/>
      <c r="AH37" s="550"/>
      <c r="AI37" s="550"/>
      <c r="AJ37" s="550"/>
      <c r="AK37" s="550"/>
      <c r="AL37" s="550"/>
      <c r="AM37" s="550"/>
      <c r="AN37" s="550"/>
    </row>
    <row r="38" spans="1:40" x14ac:dyDescent="0.25">
      <c r="A38" s="551"/>
      <c r="B38" s="552">
        <v>31</v>
      </c>
      <c r="C38" s="576" t="s">
        <v>19696</v>
      </c>
      <c r="D38" s="552"/>
      <c r="E38" s="551"/>
      <c r="F38" s="681">
        <v>0</v>
      </c>
      <c r="G38" s="682">
        <v>0</v>
      </c>
      <c r="H38" s="683">
        <v>0</v>
      </c>
      <c r="I38" s="684">
        <v>1.7000000000000028</v>
      </c>
      <c r="J38" s="674"/>
      <c r="K38" s="685">
        <f t="shared" si="0"/>
        <v>0</v>
      </c>
      <c r="L38" s="685">
        <f t="shared" si="1"/>
        <v>0</v>
      </c>
      <c r="M38" s="686">
        <f t="shared" si="2"/>
        <v>0</v>
      </c>
      <c r="N38" s="686">
        <f t="shared" si="3"/>
        <v>1.714925490000003</v>
      </c>
      <c r="O38" s="687">
        <f t="shared" si="4"/>
        <v>1.714925490000003</v>
      </c>
      <c r="P38" s="577"/>
      <c r="Q38" s="578" t="b">
        <v>0</v>
      </c>
      <c r="R38" s="552"/>
      <c r="S38" s="568"/>
      <c r="T38" s="569" t="s">
        <v>19670</v>
      </c>
      <c r="U38" s="620">
        <v>2.09</v>
      </c>
      <c r="V38" s="570"/>
      <c r="W38" s="579"/>
      <c r="X38" s="580"/>
      <c r="Y38" s="577"/>
      <c r="Z38" s="577"/>
      <c r="AA38" s="577"/>
      <c r="AB38" s="551"/>
      <c r="AC38" s="581"/>
      <c r="AD38" s="550"/>
      <c r="AE38" s="550"/>
      <c r="AF38" s="589"/>
      <c r="AG38" s="622"/>
      <c r="AH38" s="589"/>
      <c r="AI38" s="589"/>
      <c r="AJ38" s="550"/>
      <c r="AK38" s="550"/>
      <c r="AL38" s="550"/>
      <c r="AM38" s="550"/>
      <c r="AN38" s="550"/>
    </row>
    <row r="39" spans="1:40" x14ac:dyDescent="0.25">
      <c r="A39" s="551"/>
      <c r="B39" s="552">
        <v>32</v>
      </c>
      <c r="C39" s="576" t="s">
        <v>19696</v>
      </c>
      <c r="D39" s="552"/>
      <c r="E39" s="551"/>
      <c r="F39" s="681">
        <v>2.29</v>
      </c>
      <c r="G39" s="682">
        <v>0</v>
      </c>
      <c r="H39" s="683">
        <v>0</v>
      </c>
      <c r="I39" s="684">
        <v>0</v>
      </c>
      <c r="J39" s="674"/>
      <c r="K39" s="685">
        <f t="shared" si="0"/>
        <v>1.2565032143999999</v>
      </c>
      <c r="L39" s="685">
        <f t="shared" si="1"/>
        <v>0</v>
      </c>
      <c r="M39" s="686">
        <f t="shared" si="2"/>
        <v>0</v>
      </c>
      <c r="N39" s="686">
        <f t="shared" si="3"/>
        <v>0</v>
      </c>
      <c r="O39" s="687">
        <f t="shared" si="4"/>
        <v>1.2565032143999999</v>
      </c>
      <c r="P39" s="577"/>
      <c r="Q39" s="578" t="b">
        <v>0</v>
      </c>
      <c r="R39" s="552"/>
      <c r="S39" s="568"/>
      <c r="T39" s="569" t="s">
        <v>19671</v>
      </c>
      <c r="U39" s="747">
        <f>IFERROR(1.28*U36/U38,"")</f>
        <v>0.28172248803827754</v>
      </c>
      <c r="V39" s="570"/>
      <c r="W39" s="579"/>
      <c r="X39" s="580"/>
      <c r="Y39" s="577"/>
      <c r="Z39" s="577"/>
      <c r="AA39" s="577"/>
      <c r="AB39" s="551"/>
      <c r="AC39" s="581"/>
      <c r="AD39" s="550"/>
      <c r="AE39" s="550"/>
      <c r="AF39" s="589"/>
      <c r="AG39" s="619"/>
      <c r="AH39" s="589"/>
      <c r="AI39" s="589"/>
      <c r="AJ39" s="550"/>
      <c r="AK39" s="550"/>
      <c r="AL39" s="550"/>
      <c r="AM39" s="550"/>
      <c r="AN39" s="550"/>
    </row>
    <row r="40" spans="1:40" x14ac:dyDescent="0.25">
      <c r="A40" s="551"/>
      <c r="B40" s="552">
        <v>33</v>
      </c>
      <c r="C40" s="576" t="s">
        <v>19696</v>
      </c>
      <c r="D40" s="552"/>
      <c r="E40" s="551"/>
      <c r="F40" s="681">
        <v>0</v>
      </c>
      <c r="G40" s="682">
        <v>0</v>
      </c>
      <c r="H40" s="683">
        <v>0</v>
      </c>
      <c r="I40" s="684">
        <v>0</v>
      </c>
      <c r="J40" s="674"/>
      <c r="K40" s="685">
        <f t="shared" si="0"/>
        <v>0</v>
      </c>
      <c r="L40" s="685">
        <f t="shared" si="1"/>
        <v>0</v>
      </c>
      <c r="M40" s="686">
        <f t="shared" si="2"/>
        <v>0</v>
      </c>
      <c r="N40" s="686">
        <f t="shared" si="3"/>
        <v>0</v>
      </c>
      <c r="O40" s="687">
        <f t="shared" si="4"/>
        <v>0</v>
      </c>
      <c r="P40" s="577"/>
      <c r="Q40" s="578" t="b">
        <v>0</v>
      </c>
      <c r="R40" s="552"/>
      <c r="S40" s="568"/>
      <c r="T40" s="569"/>
      <c r="U40" s="579"/>
      <c r="V40" s="570"/>
      <c r="W40" s="579"/>
      <c r="X40" s="580"/>
      <c r="Y40" s="577"/>
      <c r="Z40" s="577"/>
      <c r="AA40" s="577"/>
      <c r="AB40" s="551"/>
      <c r="AC40" s="581"/>
      <c r="AD40" s="550"/>
      <c r="AE40" s="550"/>
      <c r="AF40" s="589"/>
      <c r="AG40" s="589"/>
      <c r="AH40" s="589"/>
      <c r="AI40" s="589"/>
      <c r="AJ40" s="550"/>
      <c r="AK40" s="550"/>
      <c r="AL40" s="550"/>
      <c r="AM40" s="550"/>
      <c r="AN40" s="550"/>
    </row>
    <row r="41" spans="1:40" ht="18.350000000000001" x14ac:dyDescent="0.3">
      <c r="A41" s="551"/>
      <c r="B41" s="552">
        <v>34</v>
      </c>
      <c r="C41" s="576" t="s">
        <v>19696</v>
      </c>
      <c r="D41" s="552"/>
      <c r="E41" s="551"/>
      <c r="F41" s="681">
        <v>0</v>
      </c>
      <c r="G41" s="682">
        <v>0</v>
      </c>
      <c r="H41" s="683">
        <v>0</v>
      </c>
      <c r="I41" s="684">
        <v>1.9999999999999574E-2</v>
      </c>
      <c r="J41" s="674"/>
      <c r="K41" s="685">
        <f t="shared" si="0"/>
        <v>0</v>
      </c>
      <c r="L41" s="685">
        <f t="shared" si="1"/>
        <v>0</v>
      </c>
      <c r="M41" s="686">
        <f t="shared" si="2"/>
        <v>0</v>
      </c>
      <c r="N41" s="686">
        <f t="shared" si="3"/>
        <v>2.0175593999999568E-2</v>
      </c>
      <c r="O41" s="687">
        <f t="shared" si="4"/>
        <v>2.0175593999999568E-2</v>
      </c>
      <c r="P41" s="577"/>
      <c r="Q41" s="578" t="b">
        <v>0</v>
      </c>
      <c r="R41" s="552"/>
      <c r="S41" s="623"/>
      <c r="T41" s="624" t="s">
        <v>19672</v>
      </c>
      <c r="U41" s="625" t="s">
        <v>19673</v>
      </c>
      <c r="V41" s="626"/>
      <c r="W41" s="627"/>
      <c r="X41" s="628"/>
      <c r="Y41" s="577"/>
      <c r="Z41" s="577"/>
      <c r="AA41" s="577"/>
      <c r="AB41" s="551"/>
      <c r="AC41" s="581"/>
      <c r="AD41" s="550"/>
      <c r="AE41" s="550"/>
      <c r="AF41" s="589"/>
      <c r="AG41" s="629"/>
      <c r="AH41" s="550"/>
      <c r="AI41" s="550"/>
      <c r="AJ41" s="550"/>
      <c r="AK41" s="550"/>
      <c r="AL41" s="550"/>
      <c r="AM41" s="550"/>
      <c r="AN41" s="550"/>
    </row>
    <row r="42" spans="1:40" x14ac:dyDescent="0.25">
      <c r="A42" s="551"/>
      <c r="B42" s="552">
        <v>35</v>
      </c>
      <c r="C42" s="576" t="s">
        <v>19696</v>
      </c>
      <c r="D42" s="552"/>
      <c r="E42" s="551"/>
      <c r="F42" s="681">
        <v>8.25</v>
      </c>
      <c r="G42" s="682">
        <v>0</v>
      </c>
      <c r="H42" s="683">
        <v>0</v>
      </c>
      <c r="I42" s="684">
        <v>0</v>
      </c>
      <c r="J42" s="674"/>
      <c r="K42" s="685">
        <f t="shared" si="0"/>
        <v>4.5267037200000004</v>
      </c>
      <c r="L42" s="685">
        <f t="shared" si="1"/>
        <v>0</v>
      </c>
      <c r="M42" s="686">
        <f t="shared" si="2"/>
        <v>0</v>
      </c>
      <c r="N42" s="686">
        <f t="shared" si="3"/>
        <v>0</v>
      </c>
      <c r="O42" s="687">
        <f t="shared" si="4"/>
        <v>4.5267037200000004</v>
      </c>
      <c r="P42" s="577"/>
      <c r="Q42" s="578" t="b">
        <v>0</v>
      </c>
      <c r="R42" s="552"/>
      <c r="S42" s="551"/>
      <c r="T42" s="551"/>
      <c r="U42" s="577"/>
      <c r="V42" s="552"/>
      <c r="W42" s="577"/>
      <c r="X42" s="577"/>
      <c r="Y42" s="577"/>
      <c r="Z42" s="577"/>
      <c r="AA42" s="577"/>
      <c r="AB42" s="551"/>
      <c r="AC42" s="581"/>
      <c r="AD42" s="550"/>
      <c r="AE42" s="550"/>
      <c r="AF42" s="550"/>
      <c r="AG42" s="550"/>
      <c r="AH42" s="550"/>
      <c r="AI42" s="550"/>
      <c r="AJ42" s="550"/>
      <c r="AK42" s="550"/>
      <c r="AL42" s="550"/>
      <c r="AM42" s="550"/>
      <c r="AN42" s="550"/>
    </row>
    <row r="43" spans="1:40" x14ac:dyDescent="0.25">
      <c r="A43" s="551"/>
      <c r="B43" s="552">
        <v>36</v>
      </c>
      <c r="C43" s="576" t="s">
        <v>19696</v>
      </c>
      <c r="D43" s="552"/>
      <c r="E43" s="551"/>
      <c r="F43" s="681">
        <v>10.31</v>
      </c>
      <c r="G43" s="682">
        <v>0</v>
      </c>
      <c r="H43" s="683">
        <v>0</v>
      </c>
      <c r="I43" s="684">
        <v>0</v>
      </c>
      <c r="J43" s="674"/>
      <c r="K43" s="685">
        <f t="shared" si="0"/>
        <v>5.6570079216</v>
      </c>
      <c r="L43" s="685">
        <f t="shared" si="1"/>
        <v>0</v>
      </c>
      <c r="M43" s="686">
        <f t="shared" si="2"/>
        <v>0</v>
      </c>
      <c r="N43" s="686">
        <f t="shared" si="3"/>
        <v>0</v>
      </c>
      <c r="O43" s="687">
        <f t="shared" si="4"/>
        <v>5.6570079216</v>
      </c>
      <c r="P43" s="577"/>
      <c r="Q43" s="578" t="b">
        <v>0</v>
      </c>
      <c r="R43" s="552"/>
      <c r="S43" s="551"/>
      <c r="T43" s="551"/>
      <c r="U43" s="577"/>
      <c r="V43" s="552"/>
      <c r="W43" s="577"/>
      <c r="X43" s="577"/>
      <c r="Y43" s="577"/>
      <c r="Z43" s="577"/>
      <c r="AA43" s="577"/>
      <c r="AB43" s="551"/>
      <c r="AC43" s="581"/>
      <c r="AD43" s="550"/>
      <c r="AE43" s="550"/>
      <c r="AF43" s="550"/>
      <c r="AG43" s="550"/>
      <c r="AH43" s="550"/>
      <c r="AI43" s="550"/>
      <c r="AJ43" s="550"/>
      <c r="AK43" s="550"/>
      <c r="AL43" s="550"/>
      <c r="AM43" s="550"/>
      <c r="AN43" s="550"/>
    </row>
    <row r="44" spans="1:40" x14ac:dyDescent="0.25">
      <c r="A44" s="551"/>
      <c r="B44" s="552">
        <v>37</v>
      </c>
      <c r="C44" s="576" t="s">
        <v>19696</v>
      </c>
      <c r="D44" s="552"/>
      <c r="E44" s="551"/>
      <c r="F44" s="681">
        <v>1.67</v>
      </c>
      <c r="G44" s="682">
        <v>0</v>
      </c>
      <c r="H44" s="683">
        <v>0</v>
      </c>
      <c r="I44" s="684">
        <v>0</v>
      </c>
      <c r="J44" s="674"/>
      <c r="K44" s="685">
        <f t="shared" si="0"/>
        <v>0.91631457120000004</v>
      </c>
      <c r="L44" s="685">
        <f t="shared" si="1"/>
        <v>0</v>
      </c>
      <c r="M44" s="686">
        <f t="shared" si="2"/>
        <v>0</v>
      </c>
      <c r="N44" s="686">
        <f t="shared" si="3"/>
        <v>0</v>
      </c>
      <c r="O44" s="687">
        <f t="shared" si="4"/>
        <v>0.91631457120000004</v>
      </c>
      <c r="P44" s="577"/>
      <c r="Q44" s="578" t="b">
        <v>0</v>
      </c>
      <c r="R44" s="552"/>
      <c r="S44" s="551"/>
      <c r="T44" s="551"/>
      <c r="U44" s="577"/>
      <c r="V44" s="552"/>
      <c r="W44" s="577"/>
      <c r="X44" s="577"/>
      <c r="Y44" s="577"/>
      <c r="Z44" s="577"/>
      <c r="AA44" s="577"/>
      <c r="AB44" s="551"/>
      <c r="AC44" s="581"/>
      <c r="AD44" s="550"/>
      <c r="AE44" s="550"/>
      <c r="AF44" s="550"/>
      <c r="AG44" s="550"/>
      <c r="AH44" s="550"/>
      <c r="AI44" s="550"/>
      <c r="AJ44" s="550"/>
      <c r="AK44" s="550"/>
      <c r="AL44" s="550"/>
      <c r="AM44" s="550"/>
      <c r="AN44" s="550"/>
    </row>
    <row r="45" spans="1:40" x14ac:dyDescent="0.25">
      <c r="A45" s="551"/>
      <c r="B45" s="552">
        <v>38</v>
      </c>
      <c r="C45" s="576" t="s">
        <v>19696</v>
      </c>
      <c r="D45" s="552"/>
      <c r="E45" s="551"/>
      <c r="F45" s="681">
        <v>7.6</v>
      </c>
      <c r="G45" s="682">
        <v>0</v>
      </c>
      <c r="H45" s="683">
        <v>0</v>
      </c>
      <c r="I45" s="684">
        <v>0</v>
      </c>
      <c r="J45" s="674"/>
      <c r="K45" s="685">
        <f t="shared" si="0"/>
        <v>4.1700543359999998</v>
      </c>
      <c r="L45" s="685">
        <f t="shared" si="1"/>
        <v>0</v>
      </c>
      <c r="M45" s="686">
        <f t="shared" si="2"/>
        <v>0</v>
      </c>
      <c r="N45" s="686">
        <f t="shared" si="3"/>
        <v>0</v>
      </c>
      <c r="O45" s="687">
        <f t="shared" si="4"/>
        <v>4.1700543359999998</v>
      </c>
      <c r="P45" s="577"/>
      <c r="Q45" s="578" t="b">
        <v>0</v>
      </c>
      <c r="R45" s="552"/>
      <c r="S45" s="551"/>
      <c r="T45" s="551"/>
      <c r="U45" s="577"/>
      <c r="V45" s="552"/>
      <c r="W45" s="577"/>
      <c r="X45" s="577"/>
      <c r="Y45" s="577"/>
      <c r="Z45" s="577"/>
      <c r="AA45" s="577"/>
      <c r="AB45" s="551"/>
      <c r="AC45" s="581"/>
      <c r="AD45" s="550"/>
      <c r="AE45" s="550"/>
      <c r="AF45" s="550"/>
      <c r="AG45" s="550"/>
      <c r="AH45" s="550"/>
      <c r="AI45" s="550"/>
      <c r="AJ45" s="550"/>
      <c r="AK45" s="550"/>
      <c r="AL45" s="550"/>
      <c r="AM45" s="550"/>
      <c r="AN45" s="550"/>
    </row>
    <row r="46" spans="1:40" x14ac:dyDescent="0.25">
      <c r="A46" s="551"/>
      <c r="B46" s="552">
        <v>39</v>
      </c>
      <c r="C46" s="576" t="s">
        <v>19696</v>
      </c>
      <c r="D46" s="552"/>
      <c r="E46" s="551"/>
      <c r="F46" s="681">
        <v>16.32</v>
      </c>
      <c r="G46" s="682">
        <v>0</v>
      </c>
      <c r="H46" s="683">
        <v>0</v>
      </c>
      <c r="I46" s="684">
        <v>0</v>
      </c>
      <c r="J46" s="674"/>
      <c r="K46" s="685">
        <f t="shared" si="0"/>
        <v>8.9546429952000004</v>
      </c>
      <c r="L46" s="685">
        <f t="shared" si="1"/>
        <v>0</v>
      </c>
      <c r="M46" s="686">
        <f t="shared" si="2"/>
        <v>0</v>
      </c>
      <c r="N46" s="686">
        <f t="shared" si="3"/>
        <v>0</v>
      </c>
      <c r="O46" s="687">
        <f t="shared" si="4"/>
        <v>8.9546429952000004</v>
      </c>
      <c r="P46" s="577"/>
      <c r="Q46" s="578" t="b">
        <v>0</v>
      </c>
      <c r="R46" s="552"/>
      <c r="S46" s="551"/>
      <c r="T46" s="551"/>
      <c r="U46" s="577"/>
      <c r="V46" s="552"/>
      <c r="W46" s="577"/>
      <c r="X46" s="577"/>
      <c r="Y46" s="577"/>
      <c r="Z46" s="577"/>
      <c r="AA46" s="577"/>
      <c r="AB46" s="551"/>
      <c r="AC46" s="581"/>
      <c r="AD46" s="550"/>
      <c r="AE46" s="550"/>
      <c r="AF46" s="550"/>
      <c r="AG46" s="550"/>
      <c r="AH46" s="550"/>
      <c r="AI46" s="550"/>
      <c r="AJ46" s="550"/>
      <c r="AK46" s="550"/>
      <c r="AL46" s="550"/>
      <c r="AM46" s="550"/>
      <c r="AN46" s="550"/>
    </row>
    <row r="47" spans="1:40" x14ac:dyDescent="0.25">
      <c r="A47" s="551"/>
      <c r="B47" s="552">
        <v>40</v>
      </c>
      <c r="C47" s="576" t="s">
        <v>19696</v>
      </c>
      <c r="D47" s="552"/>
      <c r="E47" s="551"/>
      <c r="F47" s="681">
        <v>3.2850000000000001</v>
      </c>
      <c r="G47" s="682">
        <v>0</v>
      </c>
      <c r="H47" s="683">
        <v>0</v>
      </c>
      <c r="I47" s="684">
        <v>0</v>
      </c>
      <c r="J47" s="674"/>
      <c r="K47" s="685">
        <f t="shared" si="0"/>
        <v>1.8024511175999998</v>
      </c>
      <c r="L47" s="685">
        <f t="shared" si="1"/>
        <v>0</v>
      </c>
      <c r="M47" s="686">
        <f t="shared" si="2"/>
        <v>0</v>
      </c>
      <c r="N47" s="686">
        <f t="shared" si="3"/>
        <v>0</v>
      </c>
      <c r="O47" s="687">
        <f t="shared" si="4"/>
        <v>1.8024511175999998</v>
      </c>
      <c r="P47" s="577"/>
      <c r="Q47" s="578" t="b">
        <v>0</v>
      </c>
      <c r="R47" s="552"/>
      <c r="S47" s="551"/>
      <c r="T47" s="551"/>
      <c r="U47" s="577"/>
      <c r="V47" s="552"/>
      <c r="W47" s="577"/>
      <c r="X47" s="577"/>
      <c r="Y47" s="577"/>
      <c r="Z47" s="577"/>
      <c r="AA47" s="577"/>
      <c r="AB47" s="551"/>
      <c r="AC47" s="581"/>
      <c r="AD47" s="550"/>
      <c r="AE47" s="550"/>
      <c r="AF47" s="550"/>
      <c r="AG47" s="550"/>
      <c r="AH47" s="550"/>
      <c r="AI47" s="550"/>
      <c r="AJ47" s="550"/>
      <c r="AK47" s="550"/>
      <c r="AL47" s="550"/>
      <c r="AM47" s="550"/>
      <c r="AN47" s="550"/>
    </row>
    <row r="48" spans="1:40" x14ac:dyDescent="0.25">
      <c r="A48" s="551"/>
      <c r="B48" s="552">
        <v>41</v>
      </c>
      <c r="C48" s="576" t="s">
        <v>19696</v>
      </c>
      <c r="D48" s="552"/>
      <c r="E48" s="551"/>
      <c r="F48" s="681">
        <v>7.4699999999999989</v>
      </c>
      <c r="G48" s="682">
        <v>0</v>
      </c>
      <c r="H48" s="683">
        <v>0</v>
      </c>
      <c r="I48" s="684">
        <v>0</v>
      </c>
      <c r="J48" s="674"/>
      <c r="K48" s="685">
        <f t="shared" si="0"/>
        <v>4.0987244591999996</v>
      </c>
      <c r="L48" s="685">
        <f t="shared" si="1"/>
        <v>0</v>
      </c>
      <c r="M48" s="686">
        <f t="shared" si="2"/>
        <v>0</v>
      </c>
      <c r="N48" s="686">
        <f t="shared" si="3"/>
        <v>0</v>
      </c>
      <c r="O48" s="687">
        <f t="shared" si="4"/>
        <v>4.0987244591999996</v>
      </c>
      <c r="P48" s="577"/>
      <c r="Q48" s="578" t="b">
        <v>0</v>
      </c>
      <c r="R48" s="552"/>
      <c r="S48" s="551"/>
      <c r="T48" s="551"/>
      <c r="U48" s="577"/>
      <c r="V48" s="552"/>
      <c r="W48" s="577"/>
      <c r="X48" s="577"/>
      <c r="Y48" s="577"/>
      <c r="Z48" s="577"/>
      <c r="AA48" s="577"/>
      <c r="AB48" s="551"/>
      <c r="AC48" s="581"/>
      <c r="AD48" s="550"/>
      <c r="AE48" s="550"/>
      <c r="AF48" s="550"/>
      <c r="AG48" s="550"/>
      <c r="AH48" s="550"/>
      <c r="AI48" s="550"/>
      <c r="AJ48" s="550"/>
      <c r="AK48" s="550"/>
      <c r="AL48" s="550"/>
      <c r="AM48" s="550"/>
      <c r="AN48" s="550"/>
    </row>
    <row r="49" spans="1:40" x14ac:dyDescent="0.25">
      <c r="A49" s="551"/>
      <c r="B49" s="552">
        <v>42</v>
      </c>
      <c r="C49" s="576" t="s">
        <v>19696</v>
      </c>
      <c r="D49" s="552"/>
      <c r="E49" s="551"/>
      <c r="F49" s="681">
        <v>10.38</v>
      </c>
      <c r="G49" s="682">
        <v>0</v>
      </c>
      <c r="H49" s="683">
        <v>0</v>
      </c>
      <c r="I49" s="684">
        <v>0</v>
      </c>
      <c r="J49" s="674"/>
      <c r="K49" s="685">
        <f t="shared" si="0"/>
        <v>5.6954163168000003</v>
      </c>
      <c r="L49" s="685">
        <f t="shared" si="1"/>
        <v>0</v>
      </c>
      <c r="M49" s="686">
        <f t="shared" si="2"/>
        <v>0</v>
      </c>
      <c r="N49" s="686">
        <f t="shared" si="3"/>
        <v>0</v>
      </c>
      <c r="O49" s="687">
        <f t="shared" si="4"/>
        <v>5.6954163168000003</v>
      </c>
      <c r="P49" s="577"/>
      <c r="Q49" s="578" t="b">
        <v>0</v>
      </c>
      <c r="R49" s="552"/>
      <c r="S49" s="551"/>
      <c r="T49" s="551"/>
      <c r="U49" s="577"/>
      <c r="V49" s="552"/>
      <c r="W49" s="577"/>
      <c r="X49" s="577"/>
      <c r="Y49" s="577"/>
      <c r="Z49" s="577"/>
      <c r="AA49" s="577"/>
      <c r="AB49" s="551"/>
      <c r="AC49" s="581"/>
      <c r="AD49" s="550"/>
      <c r="AE49" s="550"/>
      <c r="AF49" s="550"/>
      <c r="AG49" s="550"/>
      <c r="AH49" s="550"/>
      <c r="AI49" s="550"/>
      <c r="AJ49" s="550"/>
      <c r="AK49" s="550"/>
      <c r="AL49" s="550"/>
      <c r="AM49" s="550"/>
      <c r="AN49" s="550"/>
    </row>
    <row r="50" spans="1:40" x14ac:dyDescent="0.25">
      <c r="A50" s="551"/>
      <c r="B50" s="552">
        <v>43</v>
      </c>
      <c r="C50" s="576" t="s">
        <v>19696</v>
      </c>
      <c r="D50" s="552"/>
      <c r="E50" s="551"/>
      <c r="F50" s="681">
        <v>6.8749999999999991</v>
      </c>
      <c r="G50" s="682">
        <v>0</v>
      </c>
      <c r="H50" s="683">
        <v>0</v>
      </c>
      <c r="I50" s="684">
        <v>0</v>
      </c>
      <c r="J50" s="674"/>
      <c r="K50" s="685">
        <f t="shared" si="0"/>
        <v>3.7722531000000004</v>
      </c>
      <c r="L50" s="685">
        <f t="shared" si="1"/>
        <v>0</v>
      </c>
      <c r="M50" s="686">
        <f t="shared" si="2"/>
        <v>0</v>
      </c>
      <c r="N50" s="686">
        <f t="shared" si="3"/>
        <v>0</v>
      </c>
      <c r="O50" s="687">
        <f t="shared" si="4"/>
        <v>3.7722531000000004</v>
      </c>
      <c r="P50" s="577"/>
      <c r="Q50" s="578" t="b">
        <v>0</v>
      </c>
      <c r="R50" s="552"/>
      <c r="S50" s="551"/>
      <c r="T50" s="551"/>
      <c r="U50" s="577"/>
      <c r="V50" s="552"/>
      <c r="W50" s="577"/>
      <c r="X50" s="577"/>
      <c r="Y50" s="577"/>
      <c r="Z50" s="577"/>
      <c r="AA50" s="577"/>
      <c r="AB50" s="551"/>
      <c r="AC50" s="581"/>
      <c r="AD50" s="550"/>
      <c r="AE50" s="550"/>
      <c r="AF50" s="550"/>
      <c r="AG50" s="550"/>
      <c r="AH50" s="550"/>
      <c r="AI50" s="550"/>
      <c r="AJ50" s="550"/>
      <c r="AK50" s="550"/>
      <c r="AL50" s="550"/>
      <c r="AM50" s="550"/>
      <c r="AN50" s="550"/>
    </row>
    <row r="51" spans="1:40" x14ac:dyDescent="0.25">
      <c r="A51" s="551"/>
      <c r="B51" s="552">
        <v>44</v>
      </c>
      <c r="C51" s="576" t="s">
        <v>19696</v>
      </c>
      <c r="D51" s="552"/>
      <c r="E51" s="551"/>
      <c r="F51" s="681">
        <v>2.4250000000000007</v>
      </c>
      <c r="G51" s="682">
        <v>0</v>
      </c>
      <c r="H51" s="683">
        <v>0</v>
      </c>
      <c r="I51" s="684">
        <v>0</v>
      </c>
      <c r="J51" s="674"/>
      <c r="K51" s="685">
        <f t="shared" si="0"/>
        <v>1.3305765480000002</v>
      </c>
      <c r="L51" s="685">
        <f t="shared" si="1"/>
        <v>0</v>
      </c>
      <c r="M51" s="686">
        <f t="shared" si="2"/>
        <v>0</v>
      </c>
      <c r="N51" s="686">
        <f t="shared" si="3"/>
        <v>0</v>
      </c>
      <c r="O51" s="687">
        <f t="shared" si="4"/>
        <v>1.3305765480000002</v>
      </c>
      <c r="P51" s="577"/>
      <c r="Q51" s="578" t="b">
        <v>0</v>
      </c>
      <c r="R51" s="552"/>
      <c r="S51" s="551"/>
      <c r="T51" s="551"/>
      <c r="U51" s="577"/>
      <c r="V51" s="552"/>
      <c r="W51" s="577"/>
      <c r="X51" s="577"/>
      <c r="Y51" s="577"/>
      <c r="Z51" s="577"/>
      <c r="AA51" s="577"/>
      <c r="AB51" s="551"/>
      <c r="AC51" s="581"/>
      <c r="AD51" s="550"/>
      <c r="AE51" s="550"/>
      <c r="AF51" s="550"/>
      <c r="AG51" s="550"/>
      <c r="AH51" s="550"/>
      <c r="AI51" s="550"/>
      <c r="AJ51" s="550"/>
      <c r="AK51" s="550"/>
      <c r="AL51" s="550"/>
      <c r="AM51" s="550"/>
      <c r="AN51" s="550"/>
    </row>
    <row r="52" spans="1:40" x14ac:dyDescent="0.25">
      <c r="A52" s="551"/>
      <c r="B52" s="552">
        <v>45</v>
      </c>
      <c r="C52" s="576" t="s">
        <v>19696</v>
      </c>
      <c r="D52" s="552"/>
      <c r="E52" s="551"/>
      <c r="F52" s="681">
        <v>9.2649999999999988</v>
      </c>
      <c r="G52" s="682">
        <v>0</v>
      </c>
      <c r="H52" s="683">
        <v>0</v>
      </c>
      <c r="I52" s="684">
        <v>0</v>
      </c>
      <c r="J52" s="674"/>
      <c r="K52" s="685">
        <f t="shared" si="0"/>
        <v>5.0836254503999987</v>
      </c>
      <c r="L52" s="685">
        <f t="shared" si="1"/>
        <v>0</v>
      </c>
      <c r="M52" s="686">
        <f t="shared" si="2"/>
        <v>0</v>
      </c>
      <c r="N52" s="686">
        <f t="shared" si="3"/>
        <v>0</v>
      </c>
      <c r="O52" s="687">
        <f t="shared" si="4"/>
        <v>5.0836254503999987</v>
      </c>
      <c r="P52" s="577"/>
      <c r="Q52" s="578" t="b">
        <v>0</v>
      </c>
      <c r="R52" s="552"/>
      <c r="S52" s="551"/>
      <c r="T52" s="551"/>
      <c r="U52" s="577"/>
      <c r="V52" s="552"/>
      <c r="W52" s="577"/>
      <c r="X52" s="577"/>
      <c r="Y52" s="577"/>
      <c r="Z52" s="577"/>
      <c r="AA52" s="577"/>
      <c r="AB52" s="551"/>
      <c r="AC52" s="581"/>
      <c r="AD52" s="550"/>
      <c r="AE52" s="550"/>
      <c r="AF52" s="550"/>
      <c r="AG52" s="550"/>
      <c r="AH52" s="550"/>
      <c r="AI52" s="550"/>
      <c r="AJ52" s="550"/>
      <c r="AK52" s="550"/>
      <c r="AL52" s="550"/>
      <c r="AM52" s="550"/>
      <c r="AN52" s="550"/>
    </row>
    <row r="53" spans="1:40" x14ac:dyDescent="0.25">
      <c r="A53" s="551"/>
      <c r="B53" s="552">
        <v>46</v>
      </c>
      <c r="C53" s="576" t="s">
        <v>19696</v>
      </c>
      <c r="D53" s="552"/>
      <c r="E53" s="551"/>
      <c r="F53" s="681">
        <v>0.11000000000000121</v>
      </c>
      <c r="G53" s="682">
        <v>0</v>
      </c>
      <c r="H53" s="683">
        <v>0</v>
      </c>
      <c r="I53" s="684">
        <v>0</v>
      </c>
      <c r="J53" s="674"/>
      <c r="K53" s="685">
        <f t="shared" si="0"/>
        <v>6.0356049600000669E-2</v>
      </c>
      <c r="L53" s="685">
        <f t="shared" si="1"/>
        <v>0</v>
      </c>
      <c r="M53" s="686">
        <f t="shared" si="2"/>
        <v>0</v>
      </c>
      <c r="N53" s="686">
        <f t="shared" si="3"/>
        <v>0</v>
      </c>
      <c r="O53" s="687">
        <f t="shared" si="4"/>
        <v>6.0356049600000669E-2</v>
      </c>
      <c r="P53" s="577"/>
      <c r="Q53" s="578" t="b">
        <v>0</v>
      </c>
      <c r="R53" s="552"/>
      <c r="S53" s="551"/>
      <c r="T53" s="551"/>
      <c r="U53" s="577"/>
      <c r="V53" s="552"/>
      <c r="W53" s="577"/>
      <c r="X53" s="577"/>
      <c r="Y53" s="577"/>
      <c r="Z53" s="577"/>
      <c r="AA53" s="577"/>
      <c r="AB53" s="551"/>
      <c r="AC53" s="581"/>
      <c r="AD53" s="550"/>
      <c r="AE53" s="550"/>
      <c r="AF53" s="550"/>
      <c r="AG53" s="550"/>
      <c r="AH53" s="550"/>
      <c r="AI53" s="550"/>
      <c r="AJ53" s="550"/>
      <c r="AK53" s="550"/>
      <c r="AL53" s="550"/>
      <c r="AM53" s="550"/>
      <c r="AN53" s="550"/>
    </row>
    <row r="54" spans="1:40" x14ac:dyDescent="0.25">
      <c r="A54" s="551"/>
      <c r="B54" s="552">
        <v>47</v>
      </c>
      <c r="C54" s="576" t="s">
        <v>19696</v>
      </c>
      <c r="D54" s="630"/>
      <c r="E54" s="551"/>
      <c r="F54" s="681">
        <v>2.370000000000001</v>
      </c>
      <c r="G54" s="682">
        <v>0</v>
      </c>
      <c r="H54" s="683">
        <v>0</v>
      </c>
      <c r="I54" s="684">
        <v>0</v>
      </c>
      <c r="J54" s="674"/>
      <c r="K54" s="685">
        <f t="shared" si="0"/>
        <v>1.3003985232000004</v>
      </c>
      <c r="L54" s="685">
        <f t="shared" si="1"/>
        <v>0</v>
      </c>
      <c r="M54" s="686">
        <f t="shared" si="2"/>
        <v>0</v>
      </c>
      <c r="N54" s="686">
        <f t="shared" si="3"/>
        <v>0</v>
      </c>
      <c r="O54" s="687">
        <f t="shared" si="4"/>
        <v>1.3003985232000004</v>
      </c>
      <c r="P54" s="577"/>
      <c r="Q54" s="578" t="b">
        <v>0</v>
      </c>
      <c r="R54" s="552"/>
      <c r="S54" s="551"/>
      <c r="T54" s="551"/>
      <c r="U54" s="577"/>
      <c r="V54" s="552"/>
      <c r="W54" s="577"/>
      <c r="X54" s="577"/>
      <c r="Y54" s="577"/>
      <c r="Z54" s="577"/>
      <c r="AA54" s="577"/>
      <c r="AB54" s="551"/>
      <c r="AC54" s="581"/>
      <c r="AD54" s="550"/>
      <c r="AE54" s="550"/>
      <c r="AF54" s="550"/>
      <c r="AG54" s="550"/>
      <c r="AH54" s="550"/>
      <c r="AI54" s="550"/>
      <c r="AJ54" s="550"/>
      <c r="AK54" s="550"/>
      <c r="AL54" s="550"/>
      <c r="AM54" s="550"/>
      <c r="AN54" s="550"/>
    </row>
    <row r="55" spans="1:40" x14ac:dyDescent="0.25">
      <c r="A55" s="551"/>
      <c r="B55" s="552">
        <v>48</v>
      </c>
      <c r="C55" s="576" t="s">
        <v>19696</v>
      </c>
      <c r="D55" s="552"/>
      <c r="E55" s="551"/>
      <c r="F55" s="681">
        <v>0</v>
      </c>
      <c r="G55" s="682">
        <v>0</v>
      </c>
      <c r="H55" s="683">
        <v>0</v>
      </c>
      <c r="I55" s="684">
        <v>9.9999999999999645E-2</v>
      </c>
      <c r="J55" s="674"/>
      <c r="K55" s="685">
        <f t="shared" si="0"/>
        <v>0</v>
      </c>
      <c r="L55" s="685">
        <f t="shared" si="1"/>
        <v>0</v>
      </c>
      <c r="M55" s="686">
        <f t="shared" si="2"/>
        <v>0</v>
      </c>
      <c r="N55" s="686">
        <f t="shared" si="3"/>
        <v>0.10087796999999964</v>
      </c>
      <c r="O55" s="687">
        <f t="shared" si="4"/>
        <v>0.10087796999999964</v>
      </c>
      <c r="P55" s="577"/>
      <c r="Q55" s="578" t="b">
        <v>0</v>
      </c>
      <c r="R55" s="552"/>
      <c r="S55" s="551"/>
      <c r="T55" s="551"/>
      <c r="U55" s="577"/>
      <c r="V55" s="552"/>
      <c r="W55" s="577"/>
      <c r="X55" s="577"/>
      <c r="Y55" s="577"/>
      <c r="Z55" s="577"/>
      <c r="AA55" s="577"/>
      <c r="AB55" s="551"/>
      <c r="AC55" s="581"/>
      <c r="AD55" s="550"/>
      <c r="AE55" s="550"/>
      <c r="AF55" s="550"/>
      <c r="AG55" s="550"/>
      <c r="AH55" s="550"/>
      <c r="AI55" s="550"/>
      <c r="AJ55" s="550"/>
      <c r="AK55" s="550"/>
      <c r="AL55" s="550"/>
      <c r="AM55" s="550"/>
      <c r="AN55" s="550"/>
    </row>
    <row r="56" spans="1:40" x14ac:dyDescent="0.25">
      <c r="A56" s="551"/>
      <c r="B56" s="552">
        <v>49</v>
      </c>
      <c r="C56" s="576" t="s">
        <v>19696</v>
      </c>
      <c r="D56" s="631"/>
      <c r="E56" s="551"/>
      <c r="F56" s="681">
        <v>10.155000000000001</v>
      </c>
      <c r="G56" s="682">
        <v>0</v>
      </c>
      <c r="H56" s="683">
        <v>0</v>
      </c>
      <c r="I56" s="684">
        <v>0</v>
      </c>
      <c r="J56" s="674"/>
      <c r="K56" s="685">
        <f t="shared" si="0"/>
        <v>5.5719607608000006</v>
      </c>
      <c r="L56" s="685">
        <f t="shared" si="1"/>
        <v>0</v>
      </c>
      <c r="M56" s="686">
        <f t="shared" si="2"/>
        <v>0</v>
      </c>
      <c r="N56" s="686">
        <f t="shared" si="3"/>
        <v>0</v>
      </c>
      <c r="O56" s="687">
        <f t="shared" si="4"/>
        <v>5.5719607608000006</v>
      </c>
      <c r="P56" s="577"/>
      <c r="Q56" s="578" t="b">
        <v>0</v>
      </c>
      <c r="R56" s="552"/>
      <c r="S56" s="551"/>
      <c r="T56" s="551"/>
      <c r="U56" s="577"/>
      <c r="V56" s="552"/>
      <c r="W56" s="577"/>
      <c r="X56" s="577"/>
      <c r="Y56" s="577"/>
      <c r="Z56" s="577"/>
      <c r="AA56" s="577"/>
      <c r="AB56" s="551"/>
      <c r="AC56" s="581"/>
      <c r="AD56" s="550"/>
      <c r="AE56" s="550"/>
      <c r="AF56" s="550"/>
      <c r="AG56" s="550"/>
      <c r="AH56" s="550"/>
      <c r="AI56" s="550"/>
      <c r="AJ56" s="550"/>
      <c r="AK56" s="550"/>
      <c r="AL56" s="550"/>
      <c r="AM56" s="550"/>
      <c r="AN56" s="550"/>
    </row>
    <row r="57" spans="1:40" x14ac:dyDescent="0.25">
      <c r="A57" s="551"/>
      <c r="B57" s="552">
        <v>50</v>
      </c>
      <c r="C57" s="576" t="s">
        <v>19696</v>
      </c>
      <c r="D57" s="552"/>
      <c r="E57" s="551"/>
      <c r="F57" s="681">
        <v>6.0100000000000016</v>
      </c>
      <c r="G57" s="682">
        <v>0</v>
      </c>
      <c r="H57" s="683">
        <v>0</v>
      </c>
      <c r="I57" s="684">
        <v>5.0000000000000711E-2</v>
      </c>
      <c r="J57" s="674"/>
      <c r="K57" s="685">
        <f t="shared" si="0"/>
        <v>3.2976350736000004</v>
      </c>
      <c r="L57" s="685">
        <f t="shared" si="1"/>
        <v>0</v>
      </c>
      <c r="M57" s="686">
        <f t="shared" si="2"/>
        <v>0</v>
      </c>
      <c r="N57" s="686">
        <f t="shared" si="3"/>
        <v>5.0438985000000713E-2</v>
      </c>
      <c r="O57" s="687">
        <f t="shared" si="4"/>
        <v>3.3480740586000013</v>
      </c>
      <c r="P57" s="577"/>
      <c r="Q57" s="578" t="b">
        <v>0</v>
      </c>
      <c r="R57" s="552"/>
      <c r="S57" s="551"/>
      <c r="T57" s="551"/>
      <c r="U57" s="577"/>
      <c r="V57" s="552"/>
      <c r="W57" s="577"/>
      <c r="X57" s="577"/>
      <c r="Y57" s="577"/>
      <c r="Z57" s="577"/>
      <c r="AA57" s="577"/>
      <c r="AB57" s="551"/>
      <c r="AC57" s="550"/>
      <c r="AD57" s="550"/>
      <c r="AE57" s="550"/>
      <c r="AF57" s="550"/>
      <c r="AG57" s="550"/>
      <c r="AH57" s="550"/>
      <c r="AI57" s="550"/>
      <c r="AJ57" s="550"/>
      <c r="AK57" s="550"/>
      <c r="AL57" s="550"/>
      <c r="AM57" s="550"/>
      <c r="AN57" s="550"/>
    </row>
    <row r="58" spans="1:40" x14ac:dyDescent="0.25">
      <c r="A58" s="551"/>
      <c r="B58" s="552">
        <v>51</v>
      </c>
      <c r="C58" s="576" t="s">
        <v>19696</v>
      </c>
      <c r="D58" s="552"/>
      <c r="E58" s="551"/>
      <c r="F58" s="681">
        <v>8.7249999999999996</v>
      </c>
      <c r="G58" s="682">
        <v>0.27500000000000036</v>
      </c>
      <c r="H58" s="683">
        <v>0</v>
      </c>
      <c r="I58" s="684">
        <v>5.0000000000000711E-2</v>
      </c>
      <c r="J58" s="674"/>
      <c r="K58" s="685">
        <f t="shared" si="0"/>
        <v>4.7873321160000009</v>
      </c>
      <c r="L58" s="685">
        <f t="shared" si="1"/>
        <v>2.3740046176000029</v>
      </c>
      <c r="M58" s="686">
        <f t="shared" si="2"/>
        <v>0</v>
      </c>
      <c r="N58" s="686">
        <f t="shared" si="3"/>
        <v>5.0438985000000713E-2</v>
      </c>
      <c r="O58" s="687">
        <f t="shared" si="4"/>
        <v>7.2117757186000047</v>
      </c>
      <c r="P58" s="577"/>
      <c r="Q58" s="578" t="b">
        <v>0</v>
      </c>
      <c r="R58" s="552"/>
      <c r="S58" s="551"/>
      <c r="T58" s="551"/>
      <c r="U58" s="577"/>
      <c r="V58" s="552"/>
      <c r="W58" s="577"/>
      <c r="X58" s="577"/>
      <c r="Y58" s="577"/>
      <c r="Z58" s="577"/>
      <c r="AA58" s="577"/>
      <c r="AB58" s="551"/>
      <c r="AC58" s="550"/>
      <c r="AD58" s="550"/>
      <c r="AE58" s="550"/>
      <c r="AF58" s="550"/>
      <c r="AG58" s="550"/>
      <c r="AH58" s="550"/>
      <c r="AI58" s="550"/>
      <c r="AJ58" s="550"/>
      <c r="AK58" s="550"/>
      <c r="AL58" s="550"/>
      <c r="AM58" s="550"/>
      <c r="AN58" s="550"/>
    </row>
    <row r="59" spans="1:40" x14ac:dyDescent="0.25">
      <c r="A59" s="551"/>
      <c r="B59" s="552">
        <v>52</v>
      </c>
      <c r="C59" s="576" t="s">
        <v>19696</v>
      </c>
      <c r="D59" s="552"/>
      <c r="E59" s="551"/>
      <c r="F59" s="681">
        <v>5.2149999999999999</v>
      </c>
      <c r="G59" s="682">
        <v>0</v>
      </c>
      <c r="H59" s="683">
        <v>0</v>
      </c>
      <c r="I59" s="684">
        <v>1.5000000000000568E-2</v>
      </c>
      <c r="J59" s="674"/>
      <c r="K59" s="685">
        <f t="shared" si="0"/>
        <v>2.8614254423999999</v>
      </c>
      <c r="L59" s="685">
        <f t="shared" si="1"/>
        <v>0</v>
      </c>
      <c r="M59" s="686">
        <f t="shared" si="2"/>
        <v>0</v>
      </c>
      <c r="N59" s="686">
        <f t="shared" si="3"/>
        <v>1.5131695500000571E-2</v>
      </c>
      <c r="O59" s="687">
        <f t="shared" si="4"/>
        <v>2.8765571379000003</v>
      </c>
      <c r="P59" s="577"/>
      <c r="Q59" s="578" t="b">
        <v>0</v>
      </c>
      <c r="R59" s="552"/>
      <c r="S59" s="551"/>
      <c r="T59" s="551"/>
      <c r="U59" s="577"/>
      <c r="V59" s="552"/>
      <c r="W59" s="577"/>
      <c r="X59" s="577"/>
      <c r="Y59" s="577"/>
      <c r="Z59" s="577"/>
      <c r="AA59" s="577"/>
      <c r="AB59" s="551"/>
      <c r="AC59" s="550"/>
      <c r="AD59" s="550"/>
      <c r="AE59" s="550"/>
      <c r="AF59" s="550"/>
      <c r="AG59" s="550"/>
      <c r="AH59" s="550"/>
      <c r="AI59" s="550"/>
      <c r="AJ59" s="550"/>
      <c r="AK59" s="550"/>
      <c r="AL59" s="550"/>
      <c r="AM59" s="550"/>
      <c r="AN59" s="550"/>
    </row>
    <row r="60" spans="1:40" x14ac:dyDescent="0.25">
      <c r="A60" s="551"/>
      <c r="B60" s="552">
        <v>53</v>
      </c>
      <c r="C60" s="576" t="s">
        <v>19696</v>
      </c>
      <c r="D60" s="552"/>
      <c r="E60" s="551"/>
      <c r="F60" s="681">
        <v>13.805</v>
      </c>
      <c r="G60" s="682">
        <v>0</v>
      </c>
      <c r="H60" s="683">
        <v>0</v>
      </c>
      <c r="I60" s="684">
        <v>0</v>
      </c>
      <c r="J60" s="674"/>
      <c r="K60" s="685">
        <f t="shared" si="0"/>
        <v>7.5746842248000004</v>
      </c>
      <c r="L60" s="685">
        <f t="shared" si="1"/>
        <v>0</v>
      </c>
      <c r="M60" s="686">
        <f t="shared" si="2"/>
        <v>0</v>
      </c>
      <c r="N60" s="686">
        <f t="shared" si="3"/>
        <v>0</v>
      </c>
      <c r="O60" s="687">
        <f t="shared" si="4"/>
        <v>7.5746842248000004</v>
      </c>
      <c r="P60" s="577"/>
      <c r="Q60" s="578" t="b">
        <v>0</v>
      </c>
      <c r="R60" s="552"/>
      <c r="S60" s="551"/>
      <c r="T60" s="551"/>
      <c r="U60" s="577"/>
      <c r="V60" s="552"/>
      <c r="W60" s="577"/>
      <c r="X60" s="577"/>
      <c r="Y60" s="577"/>
      <c r="Z60" s="577"/>
      <c r="AA60" s="577"/>
      <c r="AB60" s="551"/>
      <c r="AC60" s="550"/>
      <c r="AD60" s="550"/>
      <c r="AE60" s="550"/>
      <c r="AF60" s="550"/>
      <c r="AG60" s="550"/>
      <c r="AH60" s="550"/>
      <c r="AI60" s="550"/>
      <c r="AJ60" s="550"/>
      <c r="AK60" s="550"/>
      <c r="AL60" s="550"/>
      <c r="AM60" s="550"/>
      <c r="AN60" s="550"/>
    </row>
    <row r="61" spans="1:40" x14ac:dyDescent="0.25">
      <c r="A61" s="551"/>
      <c r="B61" s="552">
        <v>54</v>
      </c>
      <c r="C61" s="576" t="s">
        <v>19696</v>
      </c>
      <c r="D61" s="552"/>
      <c r="E61" s="551"/>
      <c r="F61" s="681">
        <v>7.64</v>
      </c>
      <c r="G61" s="682">
        <v>0</v>
      </c>
      <c r="H61" s="683">
        <v>0</v>
      </c>
      <c r="I61" s="684">
        <v>0</v>
      </c>
      <c r="J61" s="674"/>
      <c r="K61" s="685">
        <f t="shared" si="0"/>
        <v>4.1920019903999997</v>
      </c>
      <c r="L61" s="685">
        <f t="shared" si="1"/>
        <v>0</v>
      </c>
      <c r="M61" s="686">
        <f t="shared" si="2"/>
        <v>0</v>
      </c>
      <c r="N61" s="686">
        <f t="shared" si="3"/>
        <v>0</v>
      </c>
      <c r="O61" s="687">
        <f t="shared" si="4"/>
        <v>4.1920019903999997</v>
      </c>
      <c r="P61" s="577"/>
      <c r="Q61" s="578" t="b">
        <v>0</v>
      </c>
      <c r="R61" s="552"/>
      <c r="S61" s="551"/>
      <c r="T61" s="551"/>
      <c r="U61" s="577"/>
      <c r="V61" s="552"/>
      <c r="W61" s="577"/>
      <c r="X61" s="577"/>
      <c r="Y61" s="577"/>
      <c r="Z61" s="577"/>
      <c r="AA61" s="577"/>
      <c r="AB61" s="551"/>
      <c r="AC61" s="550"/>
      <c r="AD61" s="550"/>
      <c r="AE61" s="550"/>
      <c r="AF61" s="550"/>
      <c r="AG61" s="550"/>
      <c r="AH61" s="550"/>
      <c r="AI61" s="550"/>
      <c r="AJ61" s="550"/>
      <c r="AK61" s="550"/>
      <c r="AL61" s="550"/>
      <c r="AM61" s="550"/>
      <c r="AN61" s="550"/>
    </row>
    <row r="62" spans="1:40" x14ac:dyDescent="0.25">
      <c r="A62" s="551"/>
      <c r="B62" s="552">
        <v>55</v>
      </c>
      <c r="C62" s="576" t="s">
        <v>19696</v>
      </c>
      <c r="D62" s="552"/>
      <c r="E62" s="551"/>
      <c r="F62" s="681">
        <v>4.3600000000000003</v>
      </c>
      <c r="G62" s="682">
        <v>0.45999999999999996</v>
      </c>
      <c r="H62" s="683">
        <v>0</v>
      </c>
      <c r="I62" s="684">
        <v>0</v>
      </c>
      <c r="J62" s="674"/>
      <c r="K62" s="685">
        <f t="shared" si="0"/>
        <v>2.3922943296000003</v>
      </c>
      <c r="L62" s="685">
        <f t="shared" si="1"/>
        <v>3.9710622694399995</v>
      </c>
      <c r="M62" s="686">
        <f t="shared" si="2"/>
        <v>0</v>
      </c>
      <c r="N62" s="686">
        <f t="shared" si="3"/>
        <v>0</v>
      </c>
      <c r="O62" s="687">
        <f t="shared" si="4"/>
        <v>6.3633565990399994</v>
      </c>
      <c r="P62" s="577"/>
      <c r="Q62" s="578" t="b">
        <v>0</v>
      </c>
      <c r="R62" s="552"/>
      <c r="S62" s="551"/>
      <c r="T62" s="551"/>
      <c r="U62" s="577"/>
      <c r="V62" s="552"/>
      <c r="W62" s="577"/>
      <c r="X62" s="577"/>
      <c r="Y62" s="577"/>
      <c r="Z62" s="577"/>
      <c r="AA62" s="577"/>
      <c r="AB62" s="551"/>
      <c r="AC62" s="550"/>
      <c r="AD62" s="550"/>
      <c r="AE62" s="550"/>
      <c r="AF62" s="550"/>
      <c r="AG62" s="550"/>
      <c r="AH62" s="550"/>
      <c r="AI62" s="550"/>
      <c r="AJ62" s="550"/>
      <c r="AK62" s="550"/>
      <c r="AL62" s="550"/>
      <c r="AM62" s="550"/>
      <c r="AN62" s="550"/>
    </row>
    <row r="63" spans="1:40" x14ac:dyDescent="0.25">
      <c r="A63" s="551"/>
      <c r="B63" s="552">
        <v>56</v>
      </c>
      <c r="C63" s="576" t="s">
        <v>19696</v>
      </c>
      <c r="D63" s="552"/>
      <c r="E63" s="551"/>
      <c r="F63" s="681">
        <v>0</v>
      </c>
      <c r="G63" s="682">
        <v>0</v>
      </c>
      <c r="H63" s="683">
        <v>0</v>
      </c>
      <c r="I63" s="684">
        <v>0.85999999999999943</v>
      </c>
      <c r="J63" s="674"/>
      <c r="K63" s="685">
        <f t="shared" si="0"/>
        <v>0</v>
      </c>
      <c r="L63" s="685">
        <f t="shared" si="1"/>
        <v>0</v>
      </c>
      <c r="M63" s="686">
        <f t="shared" si="2"/>
        <v>0</v>
      </c>
      <c r="N63" s="686">
        <f t="shared" si="3"/>
        <v>0.86755054199999937</v>
      </c>
      <c r="O63" s="687">
        <f t="shared" si="4"/>
        <v>0.86755054199999937</v>
      </c>
      <c r="P63" s="577"/>
      <c r="Q63" s="578" t="b">
        <v>0</v>
      </c>
      <c r="R63" s="552"/>
      <c r="S63" s="551"/>
      <c r="T63" s="551"/>
      <c r="U63" s="577"/>
      <c r="V63" s="552"/>
      <c r="W63" s="577"/>
      <c r="X63" s="577"/>
      <c r="Y63" s="577"/>
      <c r="Z63" s="577"/>
      <c r="AA63" s="577"/>
      <c r="AB63" s="551"/>
      <c r="AC63" s="550"/>
      <c r="AD63" s="550"/>
      <c r="AE63" s="550"/>
      <c r="AF63" s="550"/>
      <c r="AG63" s="550"/>
      <c r="AH63" s="550"/>
      <c r="AI63" s="550"/>
      <c r="AJ63" s="550"/>
      <c r="AK63" s="550"/>
      <c r="AL63" s="550"/>
      <c r="AM63" s="550"/>
      <c r="AN63" s="550"/>
    </row>
    <row r="64" spans="1:40" x14ac:dyDescent="0.25">
      <c r="A64" s="551"/>
      <c r="B64" s="552">
        <v>57</v>
      </c>
      <c r="C64" s="576" t="s">
        <v>19696</v>
      </c>
      <c r="D64" s="552"/>
      <c r="E64" s="551"/>
      <c r="F64" s="681">
        <v>0</v>
      </c>
      <c r="G64" s="682">
        <v>0</v>
      </c>
      <c r="H64" s="683">
        <v>0</v>
      </c>
      <c r="I64" s="684">
        <v>0.22000000000000242</v>
      </c>
      <c r="J64" s="674"/>
      <c r="K64" s="685">
        <f t="shared" si="0"/>
        <v>0</v>
      </c>
      <c r="L64" s="685">
        <f t="shared" si="1"/>
        <v>0</v>
      </c>
      <c r="M64" s="686">
        <f t="shared" si="2"/>
        <v>0</v>
      </c>
      <c r="N64" s="686">
        <f t="shared" si="3"/>
        <v>0.22193153400000246</v>
      </c>
      <c r="O64" s="687">
        <f t="shared" si="4"/>
        <v>0.22193153400000246</v>
      </c>
      <c r="P64" s="577"/>
      <c r="Q64" s="578" t="b">
        <v>0</v>
      </c>
      <c r="R64" s="552"/>
      <c r="S64" s="551"/>
      <c r="T64" s="551"/>
      <c r="U64" s="577"/>
      <c r="V64" s="552"/>
      <c r="W64" s="577"/>
      <c r="X64" s="577"/>
      <c r="Y64" s="577"/>
      <c r="Z64" s="577"/>
      <c r="AA64" s="577"/>
      <c r="AB64" s="551"/>
      <c r="AC64" s="550"/>
      <c r="AD64" s="550"/>
      <c r="AE64" s="550"/>
      <c r="AF64" s="550"/>
      <c r="AG64" s="550"/>
      <c r="AH64" s="550"/>
      <c r="AI64" s="550"/>
      <c r="AJ64" s="550"/>
      <c r="AK64" s="550"/>
      <c r="AL64" s="550"/>
      <c r="AM64" s="550"/>
      <c r="AN64" s="550"/>
    </row>
    <row r="65" spans="1:40" x14ac:dyDescent="0.25">
      <c r="A65" s="551"/>
      <c r="B65" s="552">
        <v>58</v>
      </c>
      <c r="C65" s="576" t="s">
        <v>19696</v>
      </c>
      <c r="D65" s="552"/>
      <c r="E65" s="551"/>
      <c r="F65" s="681">
        <v>4.9999999999990052E-3</v>
      </c>
      <c r="G65" s="682">
        <v>0</v>
      </c>
      <c r="H65" s="683">
        <v>0</v>
      </c>
      <c r="I65" s="684">
        <v>0</v>
      </c>
      <c r="J65" s="674"/>
      <c r="K65" s="685">
        <f t="shared" si="0"/>
        <v>2.7434567999994539E-3</v>
      </c>
      <c r="L65" s="685">
        <f t="shared" si="1"/>
        <v>0</v>
      </c>
      <c r="M65" s="686">
        <f t="shared" si="2"/>
        <v>0</v>
      </c>
      <c r="N65" s="686">
        <f t="shared" si="3"/>
        <v>0</v>
      </c>
      <c r="O65" s="687">
        <f t="shared" si="4"/>
        <v>2.7434567999994539E-3</v>
      </c>
      <c r="P65" s="577"/>
      <c r="Q65" s="578" t="b">
        <v>0</v>
      </c>
      <c r="R65" s="552"/>
      <c r="S65" s="551"/>
      <c r="T65" s="551"/>
      <c r="U65" s="577"/>
      <c r="V65" s="552"/>
      <c r="W65" s="577"/>
      <c r="X65" s="577"/>
      <c r="Y65" s="577"/>
      <c r="Z65" s="577"/>
      <c r="AA65" s="577"/>
      <c r="AB65" s="551"/>
      <c r="AC65" s="550"/>
      <c r="AD65" s="550"/>
      <c r="AE65" s="550"/>
      <c r="AF65" s="550"/>
      <c r="AG65" s="550"/>
      <c r="AH65" s="550"/>
      <c r="AI65" s="550"/>
      <c r="AJ65" s="550"/>
      <c r="AK65" s="550"/>
      <c r="AL65" s="550"/>
      <c r="AM65" s="550"/>
      <c r="AN65" s="550"/>
    </row>
    <row r="66" spans="1:40" x14ac:dyDescent="0.25">
      <c r="A66" s="551"/>
      <c r="B66" s="552">
        <v>59</v>
      </c>
      <c r="C66" s="576" t="s">
        <v>19696</v>
      </c>
      <c r="D66" s="552"/>
      <c r="E66" s="551"/>
      <c r="F66" s="681">
        <v>3.7050000000000001</v>
      </c>
      <c r="G66" s="682">
        <v>0</v>
      </c>
      <c r="H66" s="683">
        <v>0</v>
      </c>
      <c r="I66" s="684">
        <v>0</v>
      </c>
      <c r="J66" s="674"/>
      <c r="K66" s="685">
        <f t="shared" si="0"/>
        <v>2.0329014887999999</v>
      </c>
      <c r="L66" s="685">
        <f t="shared" si="1"/>
        <v>0</v>
      </c>
      <c r="M66" s="686">
        <f t="shared" si="2"/>
        <v>0</v>
      </c>
      <c r="N66" s="686">
        <f t="shared" si="3"/>
        <v>0</v>
      </c>
      <c r="O66" s="687">
        <f t="shared" si="4"/>
        <v>2.0329014887999999</v>
      </c>
      <c r="P66" s="577"/>
      <c r="Q66" s="578" t="b">
        <v>0</v>
      </c>
      <c r="R66" s="552"/>
      <c r="S66" s="551"/>
      <c r="T66" s="551"/>
      <c r="U66" s="577"/>
      <c r="V66" s="552"/>
      <c r="W66" s="577"/>
      <c r="X66" s="577"/>
      <c r="Y66" s="577"/>
      <c r="Z66" s="577"/>
      <c r="AA66" s="577"/>
      <c r="AB66" s="551"/>
      <c r="AC66" s="550"/>
      <c r="AD66" s="550"/>
      <c r="AE66" s="550"/>
      <c r="AF66" s="550"/>
      <c r="AG66" s="550"/>
      <c r="AH66" s="550"/>
      <c r="AI66" s="550"/>
      <c r="AJ66" s="550"/>
      <c r="AK66" s="550"/>
      <c r="AL66" s="550"/>
      <c r="AM66" s="550"/>
      <c r="AN66" s="550"/>
    </row>
    <row r="67" spans="1:40" x14ac:dyDescent="0.25">
      <c r="A67" s="551"/>
      <c r="B67" s="552">
        <v>60</v>
      </c>
      <c r="C67" s="576" t="s">
        <v>19696</v>
      </c>
      <c r="D67" s="552"/>
      <c r="E67" s="551"/>
      <c r="F67" s="681">
        <v>1.37</v>
      </c>
      <c r="G67" s="682">
        <v>0</v>
      </c>
      <c r="H67" s="683">
        <v>0</v>
      </c>
      <c r="I67" s="684">
        <v>0</v>
      </c>
      <c r="J67" s="674"/>
      <c r="K67" s="685">
        <f t="shared" si="0"/>
        <v>0.75170716320000008</v>
      </c>
      <c r="L67" s="685">
        <f t="shared" si="1"/>
        <v>0</v>
      </c>
      <c r="M67" s="686">
        <f t="shared" si="2"/>
        <v>0</v>
      </c>
      <c r="N67" s="686">
        <f t="shared" si="3"/>
        <v>0</v>
      </c>
      <c r="O67" s="687">
        <f t="shared" si="4"/>
        <v>0.75170716320000008</v>
      </c>
      <c r="P67" s="577"/>
      <c r="Q67" s="578" t="b">
        <v>0</v>
      </c>
      <c r="R67" s="552"/>
      <c r="S67" s="551"/>
      <c r="T67" s="551"/>
      <c r="U67" s="577"/>
      <c r="V67" s="552"/>
      <c r="W67" s="577"/>
      <c r="X67" s="577"/>
      <c r="Y67" s="577"/>
      <c r="Z67" s="577"/>
      <c r="AA67" s="577"/>
      <c r="AB67" s="551"/>
      <c r="AC67" s="550"/>
      <c r="AD67" s="550"/>
      <c r="AE67" s="550"/>
      <c r="AF67" s="550"/>
      <c r="AG67" s="550"/>
      <c r="AH67" s="550"/>
      <c r="AI67" s="550"/>
      <c r="AJ67" s="550"/>
      <c r="AK67" s="550"/>
      <c r="AL67" s="550"/>
      <c r="AM67" s="550"/>
      <c r="AN67" s="550"/>
    </row>
    <row r="68" spans="1:40" x14ac:dyDescent="0.25">
      <c r="A68" s="551"/>
      <c r="B68" s="552">
        <v>61</v>
      </c>
      <c r="C68" s="576" t="s">
        <v>19696</v>
      </c>
      <c r="D68" s="552"/>
      <c r="E68" s="551"/>
      <c r="F68" s="681">
        <v>0</v>
      </c>
      <c r="G68" s="682">
        <v>0</v>
      </c>
      <c r="H68" s="683">
        <v>0</v>
      </c>
      <c r="I68" s="684">
        <v>0</v>
      </c>
      <c r="J68" s="674"/>
      <c r="K68" s="685">
        <f t="shared" si="0"/>
        <v>0</v>
      </c>
      <c r="L68" s="685">
        <f t="shared" si="1"/>
        <v>0</v>
      </c>
      <c r="M68" s="686">
        <f t="shared" si="2"/>
        <v>0</v>
      </c>
      <c r="N68" s="686">
        <f t="shared" si="3"/>
        <v>0</v>
      </c>
      <c r="O68" s="687">
        <f t="shared" si="4"/>
        <v>0</v>
      </c>
      <c r="P68" s="577"/>
      <c r="Q68" s="578" t="b">
        <v>0</v>
      </c>
      <c r="R68" s="552"/>
      <c r="S68" s="551"/>
      <c r="T68" s="551"/>
      <c r="U68" s="577"/>
      <c r="V68" s="552"/>
      <c r="W68" s="577"/>
      <c r="X68" s="577"/>
      <c r="Y68" s="577"/>
      <c r="Z68" s="577"/>
      <c r="AA68" s="577"/>
      <c r="AB68" s="551"/>
      <c r="AC68" s="550"/>
      <c r="AD68" s="550"/>
      <c r="AE68" s="550"/>
      <c r="AF68" s="550"/>
      <c r="AG68" s="550"/>
      <c r="AH68" s="550"/>
      <c r="AI68" s="550"/>
      <c r="AJ68" s="550"/>
      <c r="AK68" s="550"/>
      <c r="AL68" s="550"/>
      <c r="AM68" s="550"/>
      <c r="AN68" s="550"/>
    </row>
    <row r="69" spans="1:40" x14ac:dyDescent="0.25">
      <c r="A69" s="551"/>
      <c r="B69" s="552">
        <v>62</v>
      </c>
      <c r="C69" s="576" t="s">
        <v>19696</v>
      </c>
      <c r="D69" s="552"/>
      <c r="E69" s="551"/>
      <c r="F69" s="681">
        <v>7.9499999999999993</v>
      </c>
      <c r="G69" s="682">
        <v>0</v>
      </c>
      <c r="H69" s="683">
        <v>0</v>
      </c>
      <c r="I69" s="684">
        <v>0</v>
      </c>
      <c r="J69" s="674"/>
      <c r="K69" s="685">
        <f t="shared" si="0"/>
        <v>4.3620963119999985</v>
      </c>
      <c r="L69" s="685">
        <f t="shared" si="1"/>
        <v>0</v>
      </c>
      <c r="M69" s="686">
        <f t="shared" si="2"/>
        <v>0</v>
      </c>
      <c r="N69" s="686">
        <f t="shared" si="3"/>
        <v>0</v>
      </c>
      <c r="O69" s="687">
        <f t="shared" si="4"/>
        <v>4.3620963119999985</v>
      </c>
      <c r="P69" s="577"/>
      <c r="Q69" s="578" t="b">
        <v>0</v>
      </c>
      <c r="R69" s="552"/>
      <c r="S69" s="551"/>
      <c r="T69" s="551"/>
      <c r="U69" s="577"/>
      <c r="V69" s="552"/>
      <c r="W69" s="577"/>
      <c r="X69" s="577"/>
      <c r="Y69" s="577"/>
      <c r="Z69" s="577"/>
      <c r="AA69" s="577"/>
      <c r="AB69" s="551"/>
      <c r="AC69" s="550"/>
      <c r="AD69" s="550"/>
      <c r="AE69" s="550"/>
      <c r="AF69" s="550"/>
      <c r="AG69" s="550"/>
      <c r="AH69" s="550"/>
      <c r="AI69" s="550"/>
      <c r="AJ69" s="550"/>
      <c r="AK69" s="550"/>
      <c r="AL69" s="550"/>
      <c r="AM69" s="550"/>
      <c r="AN69" s="550"/>
    </row>
    <row r="70" spans="1:40" x14ac:dyDescent="0.25">
      <c r="A70" s="551"/>
      <c r="B70" s="552">
        <v>63</v>
      </c>
      <c r="C70" s="576" t="s">
        <v>19696</v>
      </c>
      <c r="D70" s="552"/>
      <c r="E70" s="551"/>
      <c r="F70" s="681">
        <v>8.9349999999999987</v>
      </c>
      <c r="G70" s="682">
        <v>0</v>
      </c>
      <c r="H70" s="683">
        <v>0</v>
      </c>
      <c r="I70" s="684">
        <v>0</v>
      </c>
      <c r="J70" s="674"/>
      <c r="K70" s="685">
        <f t="shared" si="0"/>
        <v>4.902557301599999</v>
      </c>
      <c r="L70" s="685">
        <f t="shared" si="1"/>
        <v>0</v>
      </c>
      <c r="M70" s="686">
        <f t="shared" si="2"/>
        <v>0</v>
      </c>
      <c r="N70" s="686">
        <f t="shared" si="3"/>
        <v>0</v>
      </c>
      <c r="O70" s="687">
        <f t="shared" si="4"/>
        <v>4.902557301599999</v>
      </c>
      <c r="P70" s="577"/>
      <c r="Q70" s="578" t="b">
        <v>0</v>
      </c>
      <c r="R70" s="552"/>
      <c r="S70" s="551"/>
      <c r="T70" s="551"/>
      <c r="U70" s="577"/>
      <c r="V70" s="552"/>
      <c r="W70" s="577"/>
      <c r="X70" s="577"/>
      <c r="Y70" s="577"/>
      <c r="Z70" s="577"/>
      <c r="AA70" s="577"/>
      <c r="AB70" s="551"/>
      <c r="AC70" s="550"/>
      <c r="AD70" s="550"/>
      <c r="AE70" s="550"/>
      <c r="AF70" s="550"/>
      <c r="AG70" s="550"/>
      <c r="AH70" s="550"/>
      <c r="AI70" s="550"/>
      <c r="AJ70" s="550"/>
      <c r="AK70" s="550"/>
      <c r="AL70" s="550"/>
      <c r="AM70" s="550"/>
      <c r="AN70" s="550"/>
    </row>
    <row r="71" spans="1:40" x14ac:dyDescent="0.25">
      <c r="A71" s="551"/>
      <c r="B71" s="552">
        <v>64</v>
      </c>
      <c r="C71" s="576" t="s">
        <v>19696</v>
      </c>
      <c r="D71" s="552"/>
      <c r="E71" s="551"/>
      <c r="F71" s="681">
        <v>1.3100000000000005</v>
      </c>
      <c r="G71" s="682">
        <v>0</v>
      </c>
      <c r="H71" s="683">
        <v>0</v>
      </c>
      <c r="I71" s="684">
        <v>0</v>
      </c>
      <c r="J71" s="674"/>
      <c r="K71" s="685">
        <f t="shared" si="0"/>
        <v>0.71878568160000023</v>
      </c>
      <c r="L71" s="685">
        <f t="shared" si="1"/>
        <v>0</v>
      </c>
      <c r="M71" s="686">
        <f t="shared" si="2"/>
        <v>0</v>
      </c>
      <c r="N71" s="686">
        <f t="shared" si="3"/>
        <v>0</v>
      </c>
      <c r="O71" s="687">
        <f t="shared" si="4"/>
        <v>0.71878568160000023</v>
      </c>
      <c r="P71" s="577"/>
      <c r="Q71" s="578" t="b">
        <v>0</v>
      </c>
      <c r="R71" s="552"/>
      <c r="S71" s="551"/>
      <c r="T71" s="551"/>
      <c r="U71" s="577"/>
      <c r="V71" s="552"/>
      <c r="W71" s="577"/>
      <c r="X71" s="577"/>
      <c r="Y71" s="577"/>
      <c r="Z71" s="577"/>
      <c r="AA71" s="577"/>
      <c r="AB71" s="551"/>
      <c r="AC71" s="550"/>
      <c r="AD71" s="550"/>
      <c r="AE71" s="550"/>
      <c r="AF71" s="550"/>
      <c r="AG71" s="550"/>
      <c r="AH71" s="550"/>
      <c r="AI71" s="550"/>
      <c r="AJ71" s="550"/>
      <c r="AK71" s="550"/>
      <c r="AL71" s="550"/>
      <c r="AM71" s="550"/>
      <c r="AN71" s="550"/>
    </row>
    <row r="72" spans="1:40" x14ac:dyDescent="0.25">
      <c r="A72" s="551"/>
      <c r="B72" s="552">
        <v>65</v>
      </c>
      <c r="C72" s="576" t="s">
        <v>19696</v>
      </c>
      <c r="D72" s="552"/>
      <c r="E72" s="551"/>
      <c r="F72" s="681">
        <v>0</v>
      </c>
      <c r="G72" s="682">
        <v>0</v>
      </c>
      <c r="H72" s="683">
        <v>0</v>
      </c>
      <c r="I72" s="684">
        <v>0</v>
      </c>
      <c r="J72" s="674"/>
      <c r="K72" s="685">
        <f t="shared" si="0"/>
        <v>0</v>
      </c>
      <c r="L72" s="685">
        <f t="shared" si="1"/>
        <v>0</v>
      </c>
      <c r="M72" s="686">
        <f t="shared" si="2"/>
        <v>0</v>
      </c>
      <c r="N72" s="686">
        <f t="shared" si="3"/>
        <v>0</v>
      </c>
      <c r="O72" s="687">
        <f t="shared" si="4"/>
        <v>0</v>
      </c>
      <c r="P72" s="577"/>
      <c r="Q72" s="578" t="b">
        <v>0</v>
      </c>
      <c r="R72" s="552"/>
      <c r="S72" s="551"/>
      <c r="T72" s="551"/>
      <c r="U72" s="577"/>
      <c r="V72" s="552"/>
      <c r="W72" s="577"/>
      <c r="X72" s="577"/>
      <c r="Y72" s="577"/>
      <c r="Z72" s="577"/>
      <c r="AA72" s="577"/>
      <c r="AB72" s="551"/>
      <c r="AC72" s="550"/>
      <c r="AD72" s="550"/>
      <c r="AE72" s="550"/>
      <c r="AF72" s="550"/>
      <c r="AG72" s="550"/>
      <c r="AH72" s="550"/>
      <c r="AI72" s="550"/>
      <c r="AJ72" s="550"/>
      <c r="AK72" s="550"/>
      <c r="AL72" s="550"/>
      <c r="AM72" s="550"/>
      <c r="AN72" s="550"/>
    </row>
    <row r="73" spans="1:40" x14ac:dyDescent="0.25">
      <c r="A73" s="551"/>
      <c r="B73" s="552">
        <v>66</v>
      </c>
      <c r="C73" s="576" t="s">
        <v>19696</v>
      </c>
      <c r="D73" s="552"/>
      <c r="E73" s="551"/>
      <c r="F73" s="681">
        <v>2.6999999999999997</v>
      </c>
      <c r="G73" s="682">
        <v>0</v>
      </c>
      <c r="H73" s="683">
        <v>0</v>
      </c>
      <c r="I73" s="684">
        <v>0</v>
      </c>
      <c r="J73" s="674"/>
      <c r="K73" s="685">
        <f t="shared" si="0"/>
        <v>1.481466672</v>
      </c>
      <c r="L73" s="685">
        <f t="shared" si="1"/>
        <v>0</v>
      </c>
      <c r="M73" s="686">
        <f t="shared" si="2"/>
        <v>0</v>
      </c>
      <c r="N73" s="686">
        <f t="shared" si="3"/>
        <v>0</v>
      </c>
      <c r="O73" s="687">
        <f t="shared" si="4"/>
        <v>1.481466672</v>
      </c>
      <c r="P73" s="577"/>
      <c r="Q73" s="578" t="b">
        <v>0</v>
      </c>
      <c r="R73" s="552"/>
      <c r="S73" s="551"/>
      <c r="T73" s="551"/>
      <c r="U73" s="577"/>
      <c r="V73" s="552"/>
      <c r="W73" s="577"/>
      <c r="X73" s="577"/>
      <c r="Y73" s="577"/>
      <c r="Z73" s="577"/>
      <c r="AA73" s="577"/>
      <c r="AB73" s="551"/>
      <c r="AC73" s="550"/>
      <c r="AD73" s="550"/>
      <c r="AE73" s="550"/>
      <c r="AF73" s="550"/>
      <c r="AG73" s="550"/>
      <c r="AH73" s="550"/>
      <c r="AI73" s="550"/>
      <c r="AJ73" s="550"/>
      <c r="AK73" s="550"/>
      <c r="AL73" s="550"/>
      <c r="AM73" s="550"/>
      <c r="AN73" s="550"/>
    </row>
    <row r="74" spans="1:40" x14ac:dyDescent="0.25">
      <c r="A74" s="551"/>
      <c r="B74" s="552">
        <v>67</v>
      </c>
      <c r="C74" s="576" t="s">
        <v>19696</v>
      </c>
      <c r="D74" s="552"/>
      <c r="E74" s="551"/>
      <c r="F74" s="681">
        <v>8.0000000000000071E-2</v>
      </c>
      <c r="G74" s="682">
        <v>0</v>
      </c>
      <c r="H74" s="683">
        <v>0</v>
      </c>
      <c r="I74" s="684">
        <v>0</v>
      </c>
      <c r="J74" s="674"/>
      <c r="K74" s="685">
        <f t="shared" si="0"/>
        <v>4.3895308800000039E-2</v>
      </c>
      <c r="L74" s="685">
        <f t="shared" si="1"/>
        <v>0</v>
      </c>
      <c r="M74" s="686">
        <f t="shared" si="2"/>
        <v>0</v>
      </c>
      <c r="N74" s="686">
        <f t="shared" si="3"/>
        <v>0</v>
      </c>
      <c r="O74" s="687">
        <f t="shared" si="4"/>
        <v>4.3895308800000039E-2</v>
      </c>
      <c r="P74" s="577"/>
      <c r="Q74" s="578" t="b">
        <v>0</v>
      </c>
      <c r="R74" s="552"/>
      <c r="S74" s="551"/>
      <c r="T74" s="551"/>
      <c r="U74" s="577"/>
      <c r="V74" s="552"/>
      <c r="W74" s="577"/>
      <c r="X74" s="577"/>
      <c r="Y74" s="577"/>
      <c r="Z74" s="577"/>
      <c r="AA74" s="577"/>
      <c r="AB74" s="551"/>
      <c r="AC74" s="550"/>
      <c r="AD74" s="550"/>
      <c r="AE74" s="550"/>
      <c r="AF74" s="550"/>
      <c r="AG74" s="550"/>
      <c r="AH74" s="550"/>
      <c r="AI74" s="550"/>
      <c r="AJ74" s="550"/>
      <c r="AK74" s="550"/>
      <c r="AL74" s="550"/>
      <c r="AM74" s="550"/>
      <c r="AN74" s="550"/>
    </row>
    <row r="75" spans="1:40" x14ac:dyDescent="0.25">
      <c r="A75" s="551"/>
      <c r="B75" s="552">
        <v>68</v>
      </c>
      <c r="C75" s="576" t="s">
        <v>19696</v>
      </c>
      <c r="D75" s="552"/>
      <c r="E75" s="551"/>
      <c r="F75" s="681">
        <v>20.634999999999998</v>
      </c>
      <c r="G75" s="682">
        <v>2.6500000000000004</v>
      </c>
      <c r="H75" s="683">
        <v>0</v>
      </c>
      <c r="I75" s="684">
        <v>0</v>
      </c>
      <c r="J75" s="674"/>
      <c r="K75" s="685">
        <f t="shared" si="0"/>
        <v>11.322246213599998</v>
      </c>
      <c r="L75" s="685">
        <f t="shared" si="1"/>
        <v>22.876771769600005</v>
      </c>
      <c r="M75" s="686">
        <f t="shared" si="2"/>
        <v>0</v>
      </c>
      <c r="N75" s="686">
        <f t="shared" si="3"/>
        <v>0</v>
      </c>
      <c r="O75" s="687">
        <f t="shared" si="4"/>
        <v>34.199017983200001</v>
      </c>
      <c r="P75" s="577"/>
      <c r="Q75" s="578" t="b">
        <v>1</v>
      </c>
      <c r="R75" s="552"/>
      <c r="S75" s="551"/>
      <c r="T75" s="551"/>
      <c r="U75" s="577"/>
      <c r="V75" s="552"/>
      <c r="W75" s="577"/>
      <c r="X75" s="577"/>
      <c r="Y75" s="577"/>
      <c r="Z75" s="577"/>
      <c r="AA75" s="577"/>
      <c r="AB75" s="551"/>
      <c r="AC75" s="550"/>
      <c r="AD75" s="550"/>
      <c r="AE75" s="550"/>
      <c r="AF75" s="550"/>
      <c r="AG75" s="550"/>
      <c r="AH75" s="550"/>
      <c r="AI75" s="550"/>
      <c r="AJ75" s="550"/>
      <c r="AK75" s="550"/>
      <c r="AL75" s="550"/>
      <c r="AM75" s="550"/>
      <c r="AN75" s="550"/>
    </row>
    <row r="76" spans="1:40" x14ac:dyDescent="0.25">
      <c r="A76" s="551"/>
      <c r="B76" s="552"/>
      <c r="C76" s="634"/>
      <c r="D76" s="552"/>
      <c r="E76" s="551"/>
      <c r="F76" s="551"/>
      <c r="G76" s="551"/>
      <c r="H76" s="551"/>
      <c r="I76" s="577"/>
      <c r="J76" s="551"/>
      <c r="K76" s="551"/>
      <c r="L76" s="551"/>
      <c r="M76" s="577"/>
      <c r="N76" s="577"/>
      <c r="O76" s="635"/>
      <c r="P76" s="577"/>
      <c r="Q76" s="633"/>
      <c r="R76" s="552"/>
      <c r="S76" s="551"/>
      <c r="T76" s="551"/>
      <c r="U76" s="577"/>
      <c r="V76" s="552"/>
      <c r="W76" s="577"/>
      <c r="X76" s="577"/>
      <c r="Y76" s="577"/>
      <c r="Z76" s="577"/>
      <c r="AA76" s="577"/>
      <c r="AB76" s="551"/>
      <c r="AC76" s="550"/>
      <c r="AD76" s="550"/>
      <c r="AE76" s="550"/>
      <c r="AF76" s="550"/>
      <c r="AG76" s="550"/>
      <c r="AH76" s="550"/>
      <c r="AI76" s="550"/>
      <c r="AJ76" s="550"/>
      <c r="AK76" s="550"/>
      <c r="AL76" s="550"/>
      <c r="AM76" s="550"/>
      <c r="AN76" s="550"/>
    </row>
    <row r="77" spans="1:40" ht="19.05" customHeight="1" x14ac:dyDescent="0.45">
      <c r="A77" s="551"/>
      <c r="B77" s="552"/>
      <c r="C77" s="634"/>
      <c r="D77" s="551"/>
      <c r="E77" s="636" t="s">
        <v>19674</v>
      </c>
      <c r="F77" s="689">
        <f>IFERROR(SUMIF($Q$8:$Q$75,FALSE,F8:F75)/$U$35,"")</f>
        <v>3.5099253731343287</v>
      </c>
      <c r="G77" s="689">
        <f t="shared" ref="G77:I77" si="5">IFERROR(SUMIF($Q$8:$Q$75,FALSE,G8:G75)/$U$35,"")</f>
        <v>5.8776119402985078E-2</v>
      </c>
      <c r="H77" s="689">
        <f t="shared" si="5"/>
        <v>0</v>
      </c>
      <c r="I77" s="689">
        <f t="shared" si="5"/>
        <v>6.6194029850746336E-2</v>
      </c>
      <c r="J77" s="651"/>
      <c r="K77" s="556"/>
      <c r="L77" s="556"/>
      <c r="M77" s="632"/>
      <c r="N77" s="632"/>
      <c r="O77" s="688">
        <f>IFERROR(SUMIF(Q8:Q75,FALSE,O8:O75)/U35,"")</f>
        <v>2.5000401159392842</v>
      </c>
      <c r="P77" s="612"/>
      <c r="Q77" s="635"/>
      <c r="R77" s="552"/>
      <c r="S77" s="551"/>
      <c r="T77" s="551"/>
      <c r="U77" s="577"/>
      <c r="V77" s="552"/>
      <c r="W77" s="577"/>
      <c r="X77" s="577"/>
      <c r="Y77" s="577"/>
      <c r="Z77" s="577"/>
      <c r="AA77" s="577"/>
      <c r="AB77" s="551"/>
      <c r="AC77" s="581"/>
      <c r="AD77" s="550"/>
      <c r="AE77" s="550"/>
      <c r="AF77" s="550"/>
      <c r="AG77" s="550"/>
      <c r="AH77" s="550"/>
      <c r="AI77" s="550"/>
      <c r="AJ77" s="550"/>
      <c r="AK77" s="550"/>
      <c r="AL77" s="550"/>
      <c r="AM77" s="550"/>
      <c r="AN77" s="550"/>
    </row>
    <row r="78" spans="1:40" ht="14.3" customHeight="1" x14ac:dyDescent="0.45">
      <c r="A78" s="551"/>
      <c r="B78" s="552"/>
      <c r="C78" s="561"/>
      <c r="D78" s="551"/>
      <c r="E78" s="556"/>
      <c r="F78" s="637">
        <f t="shared" ref="F78:I78" si="6">F77*365</f>
        <v>1281.1227611940301</v>
      </c>
      <c r="G78" s="638">
        <f t="shared" si="6"/>
        <v>21.453283582089554</v>
      </c>
      <c r="H78" s="638">
        <f t="shared" si="6"/>
        <v>0</v>
      </c>
      <c r="I78" s="639">
        <f t="shared" si="6"/>
        <v>24.160820895522413</v>
      </c>
      <c r="J78" s="651"/>
      <c r="K78" s="562"/>
      <c r="L78" s="562"/>
      <c r="M78" s="562"/>
      <c r="N78" s="562"/>
      <c r="O78" s="562"/>
      <c r="P78" s="551"/>
      <c r="Q78" s="553"/>
      <c r="R78" s="552"/>
      <c r="S78" s="551"/>
      <c r="T78" s="551"/>
      <c r="U78" s="551"/>
      <c r="V78" s="552"/>
      <c r="W78" s="551"/>
      <c r="X78" s="551"/>
      <c r="Y78" s="551"/>
      <c r="Z78" s="551"/>
      <c r="AA78" s="577"/>
      <c r="AB78" s="551"/>
      <c r="AC78" s="550"/>
      <c r="AD78" s="550"/>
      <c r="AE78" s="550"/>
      <c r="AF78" s="550"/>
      <c r="AG78" s="550"/>
      <c r="AH78" s="550"/>
      <c r="AI78" s="550"/>
      <c r="AJ78" s="550"/>
      <c r="AK78" s="550"/>
      <c r="AL78" s="550"/>
      <c r="AM78" s="550"/>
      <c r="AN78" s="550"/>
    </row>
    <row r="79" spans="1:40" ht="14.3" customHeight="1" x14ac:dyDescent="0.45">
      <c r="A79" s="551"/>
      <c r="B79" s="552"/>
      <c r="C79" s="552"/>
      <c r="D79" s="551"/>
      <c r="E79" s="562"/>
      <c r="F79" s="562"/>
      <c r="G79" s="562"/>
      <c r="H79" s="562"/>
      <c r="I79" s="640"/>
      <c r="J79" s="651"/>
      <c r="K79" s="640"/>
      <c r="L79" s="640"/>
      <c r="M79" s="640"/>
      <c r="N79" s="652" t="s">
        <v>19676</v>
      </c>
      <c r="P79" s="665"/>
      <c r="Q79" s="653" t="s">
        <v>19677</v>
      </c>
      <c r="R79" s="666"/>
      <c r="S79" s="666"/>
      <c r="T79" s="667"/>
      <c r="U79" s="641"/>
      <c r="V79" s="552"/>
      <c r="W79" s="551"/>
      <c r="X79" s="551"/>
      <c r="Y79" s="551"/>
      <c r="Z79" s="551"/>
      <c r="AA79" s="641"/>
      <c r="AB79" s="551"/>
      <c r="AC79" s="560"/>
      <c r="AD79" s="550"/>
      <c r="AE79" s="550"/>
      <c r="AF79" s="550"/>
      <c r="AG79" s="550"/>
      <c r="AH79" s="550"/>
      <c r="AI79" s="550"/>
      <c r="AJ79" s="550"/>
      <c r="AK79" s="550"/>
      <c r="AL79" s="550"/>
      <c r="AM79" s="550"/>
      <c r="AN79" s="550"/>
    </row>
    <row r="80" spans="1:40" ht="14.3" customHeight="1" x14ac:dyDescent="0.45">
      <c r="A80" s="551"/>
      <c r="B80" s="552"/>
      <c r="C80" s="552"/>
      <c r="D80" s="551"/>
      <c r="E80" s="551"/>
      <c r="F80" s="642" t="s">
        <v>19638</v>
      </c>
      <c r="G80" s="642" t="s">
        <v>68</v>
      </c>
      <c r="H80" s="642" t="s">
        <v>19639</v>
      </c>
      <c r="I80" s="643" t="s">
        <v>19678</v>
      </c>
      <c r="J80" s="654"/>
      <c r="K80" s="641"/>
      <c r="L80" s="641"/>
      <c r="M80" s="641"/>
      <c r="N80" s="641"/>
      <c r="O80" s="641"/>
      <c r="P80" s="641"/>
      <c r="Q80" s="655" t="s">
        <v>19679</v>
      </c>
      <c r="R80" s="668"/>
      <c r="S80" s="668"/>
      <c r="T80" s="644" t="s">
        <v>19680</v>
      </c>
      <c r="U80" s="641"/>
      <c r="V80" s="552"/>
      <c r="W80" s="551"/>
      <c r="X80" s="551"/>
      <c r="Y80" s="551"/>
      <c r="Z80" s="551"/>
      <c r="AA80" s="551"/>
      <c r="AB80" s="551"/>
      <c r="AC80" s="550"/>
      <c r="AD80" s="550"/>
      <c r="AE80" s="550"/>
      <c r="AF80" s="550"/>
      <c r="AG80" s="550"/>
      <c r="AH80" s="550"/>
      <c r="AI80" s="550"/>
      <c r="AJ80" s="550"/>
      <c r="AK80" s="550"/>
      <c r="AL80" s="550"/>
      <c r="AM80" s="550"/>
      <c r="AN80" s="550"/>
    </row>
    <row r="81" spans="1:40" ht="14.3" customHeight="1" x14ac:dyDescent="0.45">
      <c r="A81" s="551"/>
      <c r="B81" s="552"/>
      <c r="C81" s="552"/>
      <c r="D81" s="551"/>
      <c r="E81" s="611"/>
      <c r="F81" s="690">
        <f>F78/1000</f>
        <v>1.2811227611940301</v>
      </c>
      <c r="G81" s="690">
        <f t="shared" ref="G81:I81" si="7">G78/1000</f>
        <v>2.1453283582089554E-2</v>
      </c>
      <c r="H81" s="690">
        <f t="shared" si="7"/>
        <v>0</v>
      </c>
      <c r="I81" s="690">
        <f t="shared" si="7"/>
        <v>2.4160820895522413E-2</v>
      </c>
      <c r="J81" s="654"/>
      <c r="K81" s="551"/>
      <c r="L81" s="551"/>
      <c r="M81" s="551"/>
      <c r="N81" s="551"/>
      <c r="O81" s="551"/>
      <c r="P81" s="551"/>
      <c r="Q81" s="656" t="s">
        <v>19675</v>
      </c>
      <c r="R81" s="669"/>
      <c r="S81" s="669"/>
      <c r="T81" s="670"/>
      <c r="U81" s="551"/>
      <c r="V81" s="552"/>
      <c r="W81" s="551"/>
      <c r="X81" s="551"/>
      <c r="Y81" s="551"/>
      <c r="Z81" s="551"/>
      <c r="AA81" s="551"/>
      <c r="AB81" s="551"/>
      <c r="AC81" s="572"/>
      <c r="AD81" s="550"/>
      <c r="AE81" s="550"/>
      <c r="AF81" s="550"/>
      <c r="AG81" s="550"/>
      <c r="AH81" s="550"/>
      <c r="AI81" s="550"/>
      <c r="AJ81" s="550"/>
      <c r="AK81" s="550"/>
      <c r="AL81" s="550"/>
      <c r="AM81" s="550"/>
      <c r="AN81" s="550"/>
    </row>
    <row r="82" spans="1:40" ht="14.3" customHeight="1" x14ac:dyDescent="0.45">
      <c r="A82" s="551"/>
      <c r="B82" s="552"/>
      <c r="C82" s="552"/>
      <c r="D82" s="551"/>
      <c r="E82" s="551"/>
      <c r="F82" s="551"/>
      <c r="G82" s="551"/>
      <c r="H82" s="551"/>
      <c r="I82" s="551"/>
      <c r="J82" s="654"/>
      <c r="K82" s="551"/>
      <c r="L82" s="551"/>
      <c r="M82" s="551"/>
      <c r="N82" s="551"/>
      <c r="O82" s="551"/>
      <c r="P82" s="551"/>
      <c r="Q82" s="553"/>
      <c r="R82" s="552"/>
      <c r="S82" s="551"/>
      <c r="T82" s="551"/>
      <c r="U82" s="551"/>
      <c r="V82" s="552"/>
      <c r="W82" s="551"/>
      <c r="X82" s="551"/>
      <c r="Y82" s="551"/>
      <c r="Z82" s="551"/>
      <c r="AA82" s="551"/>
      <c r="AB82" s="551"/>
      <c r="AC82" s="645"/>
      <c r="AD82" s="550"/>
      <c r="AE82" s="550"/>
      <c r="AF82" s="550"/>
      <c r="AG82" s="550"/>
      <c r="AH82" s="550"/>
      <c r="AI82" s="550"/>
      <c r="AJ82" s="550"/>
      <c r="AK82" s="550"/>
      <c r="AL82" s="550"/>
      <c r="AM82" s="550"/>
      <c r="AN82" s="550"/>
    </row>
    <row r="83" spans="1:40" x14ac:dyDescent="0.25">
      <c r="A83" s="551"/>
      <c r="B83" s="552"/>
      <c r="C83" s="552"/>
      <c r="D83" s="551"/>
      <c r="E83" s="551"/>
      <c r="F83" s="646" t="s">
        <v>19645</v>
      </c>
      <c r="G83" s="551"/>
      <c r="H83" s="551"/>
      <c r="I83" s="641"/>
      <c r="J83" s="641"/>
      <c r="K83" s="641"/>
      <c r="L83" s="641"/>
      <c r="M83" s="641"/>
      <c r="N83" s="641"/>
      <c r="O83" s="641"/>
      <c r="P83" s="641"/>
      <c r="Q83" s="647"/>
      <c r="R83" s="648"/>
      <c r="S83" s="641"/>
      <c r="T83" s="641"/>
      <c r="U83" s="641"/>
      <c r="V83" s="552"/>
      <c r="W83" s="551"/>
      <c r="X83" s="551"/>
      <c r="Y83" s="551"/>
      <c r="Z83" s="551"/>
      <c r="AA83" s="551"/>
      <c r="AB83" s="551"/>
      <c r="AC83" s="572"/>
      <c r="AD83" s="550"/>
      <c r="AE83" s="550"/>
      <c r="AF83" s="550"/>
      <c r="AG83" s="550"/>
      <c r="AH83" s="550"/>
      <c r="AI83" s="550"/>
      <c r="AJ83" s="550"/>
      <c r="AK83" s="550"/>
      <c r="AL83" s="550"/>
      <c r="AM83" s="550"/>
      <c r="AN83" s="550"/>
    </row>
    <row r="84" spans="1:40" x14ac:dyDescent="0.25">
      <c r="A84" s="551"/>
      <c r="B84" s="552"/>
      <c r="C84" s="552"/>
      <c r="D84" s="551"/>
      <c r="E84" s="551"/>
      <c r="F84" s="697">
        <f>(F78+V5*G78)/1000</f>
        <v>1.4527490298507464</v>
      </c>
      <c r="G84" s="551"/>
      <c r="H84" s="551"/>
      <c r="I84" s="551"/>
      <c r="J84" s="551"/>
      <c r="K84" s="577"/>
      <c r="L84" s="551"/>
      <c r="M84" s="551"/>
      <c r="N84" s="551"/>
      <c r="O84" s="551"/>
      <c r="P84" s="551"/>
      <c r="Q84" s="553"/>
      <c r="R84" s="552"/>
      <c r="S84" s="551"/>
      <c r="T84" s="551"/>
      <c r="U84" s="551"/>
      <c r="V84" s="552"/>
      <c r="W84" s="551"/>
      <c r="X84" s="551"/>
      <c r="Y84" s="551"/>
      <c r="Z84" s="551"/>
      <c r="AA84" s="551"/>
      <c r="AB84" s="551"/>
      <c r="AC84" s="550"/>
      <c r="AD84" s="550"/>
      <c r="AE84" s="550"/>
      <c r="AF84" s="550"/>
      <c r="AG84" s="550"/>
      <c r="AH84" s="550"/>
      <c r="AI84" s="550"/>
      <c r="AJ84" s="550"/>
      <c r="AK84" s="550"/>
      <c r="AL84" s="550"/>
      <c r="AM84" s="550"/>
      <c r="AN84" s="550"/>
    </row>
    <row r="85" spans="1:40" x14ac:dyDescent="0.25">
      <c r="A85" s="551"/>
      <c r="B85" s="552"/>
      <c r="C85" s="552"/>
      <c r="D85" s="551"/>
      <c r="E85" s="551"/>
      <c r="F85" s="551"/>
      <c r="G85" s="551"/>
      <c r="H85" s="551"/>
      <c r="I85" s="551"/>
      <c r="J85" s="551"/>
      <c r="K85" s="551"/>
      <c r="L85" s="551"/>
      <c r="M85" s="551"/>
      <c r="N85" s="551"/>
      <c r="O85" s="551"/>
      <c r="P85" s="551"/>
      <c r="Q85" s="553"/>
      <c r="R85" s="552"/>
      <c r="S85" s="551"/>
      <c r="T85" s="551"/>
      <c r="U85" s="551"/>
      <c r="V85" s="552"/>
      <c r="W85" s="551"/>
      <c r="X85" s="551"/>
      <c r="Y85" s="551"/>
      <c r="Z85" s="551"/>
      <c r="AA85" s="551"/>
      <c r="AB85" s="551"/>
      <c r="AC85" s="550"/>
      <c r="AD85" s="550"/>
      <c r="AE85" s="550"/>
      <c r="AF85" s="550"/>
      <c r="AG85" s="550"/>
      <c r="AH85" s="550"/>
      <c r="AI85" s="550"/>
      <c r="AJ85" s="550"/>
      <c r="AK85" s="550"/>
      <c r="AL85" s="550"/>
      <c r="AM85" s="550"/>
      <c r="AN85" s="550"/>
    </row>
    <row r="86" spans="1:40" x14ac:dyDescent="0.25">
      <c r="A86" s="550"/>
      <c r="B86" s="550"/>
      <c r="C86" s="550"/>
      <c r="D86" s="550"/>
      <c r="E86" s="550"/>
      <c r="F86" s="550"/>
      <c r="G86" s="550"/>
      <c r="H86" s="550"/>
      <c r="I86" s="649"/>
      <c r="J86" s="650"/>
      <c r="K86" s="650"/>
      <c r="L86" s="650"/>
      <c r="M86" s="550"/>
      <c r="N86" s="550"/>
      <c r="O86" s="550"/>
      <c r="P86" s="550"/>
      <c r="Q86" s="549"/>
      <c r="R86" s="550"/>
      <c r="S86" s="550"/>
      <c r="T86" s="550"/>
      <c r="U86" s="550"/>
      <c r="V86" s="549"/>
      <c r="W86" s="550"/>
      <c r="X86" s="550"/>
      <c r="Y86" s="550"/>
      <c r="Z86" s="550"/>
      <c r="AA86" s="550"/>
      <c r="AB86" s="550"/>
      <c r="AC86" s="550"/>
      <c r="AD86" s="550"/>
      <c r="AE86" s="550"/>
      <c r="AF86" s="550"/>
      <c r="AG86" s="550"/>
      <c r="AH86" s="550"/>
      <c r="AI86" s="550"/>
      <c r="AJ86" s="550"/>
      <c r="AK86" s="550"/>
      <c r="AL86" s="550"/>
      <c r="AM86" s="550"/>
      <c r="AN86" s="550"/>
    </row>
    <row r="87" spans="1:40" x14ac:dyDescent="0.25">
      <c r="A87" s="550"/>
      <c r="B87" s="550"/>
      <c r="C87" s="550"/>
      <c r="D87" s="550"/>
      <c r="E87" s="550"/>
      <c r="F87" s="550"/>
      <c r="G87" s="550"/>
      <c r="H87" s="550"/>
      <c r="I87" s="550"/>
      <c r="J87" s="550"/>
      <c r="K87" s="550"/>
      <c r="L87" s="550"/>
      <c r="M87" s="550"/>
      <c r="N87" s="550"/>
      <c r="O87" s="550"/>
      <c r="P87" s="550"/>
      <c r="Q87" s="549"/>
      <c r="R87" s="550"/>
      <c r="S87" s="550"/>
      <c r="T87" s="550"/>
      <c r="U87" s="550"/>
      <c r="V87" s="549"/>
      <c r="W87" s="550"/>
      <c r="X87" s="550"/>
      <c r="Y87" s="550"/>
      <c r="Z87" s="550"/>
      <c r="AA87" s="550"/>
      <c r="AB87" s="550"/>
      <c r="AC87" s="550"/>
      <c r="AD87" s="550"/>
      <c r="AE87" s="550"/>
      <c r="AF87" s="550"/>
      <c r="AG87" s="550"/>
      <c r="AH87" s="550"/>
      <c r="AI87" s="550"/>
      <c r="AJ87" s="550"/>
      <c r="AK87" s="550"/>
      <c r="AL87" s="550"/>
      <c r="AM87" s="550"/>
      <c r="AN87" s="550"/>
    </row>
    <row r="88" spans="1:40" x14ac:dyDescent="0.25">
      <c r="A88" s="550"/>
      <c r="B88" s="550"/>
      <c r="C88" s="550"/>
      <c r="D88" s="550"/>
      <c r="E88" s="550"/>
      <c r="F88" s="550"/>
      <c r="G88" s="550"/>
      <c r="H88" s="550"/>
      <c r="I88" s="550"/>
      <c r="J88" s="550"/>
      <c r="K88" s="550"/>
      <c r="L88" s="550"/>
      <c r="M88" s="550"/>
      <c r="N88" s="550"/>
      <c r="O88" s="550"/>
      <c r="P88" s="550"/>
      <c r="Q88" s="549"/>
      <c r="R88" s="550"/>
      <c r="S88" s="550"/>
      <c r="T88" s="550"/>
      <c r="U88" s="550"/>
      <c r="V88" s="549"/>
      <c r="W88" s="550"/>
      <c r="X88" s="550"/>
      <c r="Y88" s="550"/>
      <c r="Z88" s="550"/>
      <c r="AA88" s="550"/>
      <c r="AB88" s="550"/>
      <c r="AC88" s="550"/>
      <c r="AD88" s="550"/>
      <c r="AE88" s="550"/>
      <c r="AF88" s="550"/>
      <c r="AG88" s="550"/>
      <c r="AH88" s="550"/>
      <c r="AI88" s="550"/>
      <c r="AJ88" s="550"/>
      <c r="AK88" s="550"/>
      <c r="AL88" s="550"/>
      <c r="AM88" s="550"/>
      <c r="AN88" s="550"/>
    </row>
    <row r="89" spans="1:40" x14ac:dyDescent="0.25">
      <c r="A89" s="550"/>
      <c r="B89" s="550"/>
      <c r="C89" s="550"/>
      <c r="D89" s="550"/>
      <c r="E89" s="550"/>
      <c r="F89" s="550"/>
      <c r="G89" s="550"/>
      <c r="H89" s="550"/>
      <c r="I89" s="550"/>
      <c r="J89" s="550"/>
      <c r="K89" s="550"/>
      <c r="L89" s="550"/>
      <c r="M89" s="550"/>
      <c r="N89" s="550"/>
      <c r="O89" s="550"/>
      <c r="P89" s="550"/>
      <c r="Q89" s="549"/>
      <c r="R89" s="550"/>
      <c r="S89" s="550"/>
      <c r="T89" s="550"/>
      <c r="U89" s="550"/>
      <c r="V89" s="549"/>
      <c r="W89" s="550"/>
      <c r="X89" s="550"/>
      <c r="Y89" s="550"/>
      <c r="Z89" s="550"/>
      <c r="AA89" s="550"/>
      <c r="AB89" s="550"/>
      <c r="AC89" s="550"/>
      <c r="AD89" s="550"/>
      <c r="AE89" s="550"/>
      <c r="AF89" s="550"/>
      <c r="AG89" s="550"/>
      <c r="AH89" s="550"/>
      <c r="AI89" s="550"/>
      <c r="AJ89" s="550"/>
      <c r="AK89" s="550"/>
      <c r="AL89" s="550"/>
      <c r="AM89" s="550"/>
      <c r="AN89" s="550"/>
    </row>
    <row r="90" spans="1:40" x14ac:dyDescent="0.25">
      <c r="A90" s="550"/>
      <c r="B90" s="550"/>
      <c r="C90" s="550"/>
      <c r="D90" s="550"/>
      <c r="E90" s="550"/>
      <c r="F90" s="550"/>
      <c r="G90" s="550"/>
      <c r="H90" s="550"/>
      <c r="I90" s="550"/>
      <c r="J90" s="550"/>
      <c r="K90" s="550"/>
      <c r="L90" s="550"/>
      <c r="M90" s="550"/>
      <c r="N90" s="550"/>
      <c r="O90" s="550"/>
      <c r="P90" s="550"/>
      <c r="Q90" s="549"/>
      <c r="R90" s="550"/>
      <c r="S90" s="550"/>
      <c r="T90" s="550"/>
      <c r="U90" s="550"/>
      <c r="V90" s="549"/>
      <c r="W90" s="550"/>
      <c r="X90" s="550"/>
      <c r="Y90" s="550"/>
      <c r="Z90" s="550"/>
      <c r="AA90" s="550"/>
      <c r="AB90" s="550"/>
      <c r="AC90" s="550"/>
      <c r="AD90" s="550"/>
      <c r="AE90" s="550"/>
      <c r="AF90" s="550"/>
      <c r="AG90" s="550"/>
      <c r="AH90" s="550"/>
      <c r="AI90" s="550"/>
      <c r="AJ90" s="550"/>
      <c r="AK90" s="550"/>
      <c r="AL90" s="550"/>
      <c r="AM90" s="550"/>
      <c r="AN90" s="550"/>
    </row>
    <row r="91" spans="1:40" x14ac:dyDescent="0.25">
      <c r="A91" s="550"/>
      <c r="B91" s="550"/>
      <c r="C91" s="550"/>
      <c r="D91" s="550"/>
      <c r="E91" s="550"/>
      <c r="F91" s="550"/>
      <c r="G91" s="550"/>
      <c r="H91" s="550"/>
      <c r="I91" s="550"/>
      <c r="J91" s="550"/>
      <c r="K91" s="550"/>
      <c r="L91" s="550"/>
      <c r="M91" s="550"/>
      <c r="N91" s="550"/>
      <c r="O91" s="550"/>
      <c r="P91" s="550"/>
      <c r="Q91" s="549"/>
      <c r="R91" s="550"/>
      <c r="S91" s="550"/>
      <c r="T91" s="550"/>
      <c r="U91" s="550"/>
      <c r="V91" s="549"/>
      <c r="W91" s="550"/>
      <c r="X91" s="550"/>
      <c r="Y91" s="550"/>
      <c r="Z91" s="550"/>
      <c r="AA91" s="550"/>
      <c r="AB91" s="550"/>
      <c r="AC91" s="550"/>
      <c r="AD91" s="550"/>
      <c r="AE91" s="550"/>
      <c r="AF91" s="550"/>
      <c r="AG91" s="550"/>
      <c r="AH91" s="550"/>
      <c r="AI91" s="550"/>
      <c r="AJ91" s="550"/>
      <c r="AK91" s="550"/>
      <c r="AL91" s="550"/>
      <c r="AM91" s="550"/>
      <c r="AN91" s="550"/>
    </row>
    <row r="92" spans="1:40" x14ac:dyDescent="0.25">
      <c r="A92" s="550"/>
      <c r="B92" s="550"/>
      <c r="C92" s="550"/>
      <c r="D92" s="550"/>
      <c r="E92" s="550"/>
      <c r="F92" s="550"/>
      <c r="G92" s="550"/>
      <c r="H92" s="550"/>
      <c r="I92" s="550"/>
      <c r="J92" s="550"/>
      <c r="K92" s="550"/>
      <c r="L92" s="550"/>
      <c r="M92" s="550"/>
      <c r="N92" s="550"/>
      <c r="O92" s="550"/>
      <c r="P92" s="550"/>
      <c r="Q92" s="549"/>
      <c r="R92" s="550"/>
      <c r="S92" s="550"/>
      <c r="T92" s="550"/>
      <c r="U92" s="550"/>
      <c r="V92" s="549"/>
      <c r="W92" s="550"/>
      <c r="X92" s="550"/>
      <c r="Y92" s="550"/>
      <c r="Z92" s="550"/>
      <c r="AA92" s="550"/>
      <c r="AB92" s="550"/>
      <c r="AC92" s="550"/>
      <c r="AD92" s="550"/>
      <c r="AE92" s="550"/>
      <c r="AF92" s="550"/>
      <c r="AG92" s="550"/>
      <c r="AH92" s="550"/>
      <c r="AI92" s="550"/>
      <c r="AJ92" s="550"/>
      <c r="AK92" s="550"/>
      <c r="AL92" s="550"/>
      <c r="AM92" s="550"/>
      <c r="AN92" s="550"/>
    </row>
    <row r="93" spans="1:40" x14ac:dyDescent="0.25">
      <c r="A93" s="550"/>
      <c r="B93" s="550"/>
      <c r="C93" s="550"/>
      <c r="D93" s="550"/>
      <c r="E93" s="550"/>
      <c r="F93" s="550"/>
      <c r="G93" s="550"/>
      <c r="H93" s="550"/>
      <c r="I93" s="550"/>
      <c r="J93" s="550"/>
      <c r="K93" s="550"/>
      <c r="L93" s="550"/>
      <c r="M93" s="550"/>
      <c r="N93" s="550"/>
      <c r="O93" s="550"/>
      <c r="P93" s="550"/>
      <c r="Q93" s="549"/>
      <c r="R93" s="550"/>
      <c r="S93" s="550"/>
      <c r="T93" s="550"/>
      <c r="U93" s="550"/>
      <c r="V93" s="549"/>
      <c r="W93" s="550"/>
      <c r="X93" s="550"/>
      <c r="Y93" s="550"/>
      <c r="Z93" s="550"/>
      <c r="AA93" s="550"/>
      <c r="AB93" s="550"/>
      <c r="AC93" s="550"/>
      <c r="AD93" s="550"/>
      <c r="AE93" s="550"/>
      <c r="AF93" s="550"/>
      <c r="AG93" s="550"/>
      <c r="AH93" s="550"/>
      <c r="AI93" s="550"/>
      <c r="AJ93" s="550"/>
      <c r="AK93" s="550"/>
      <c r="AL93" s="550"/>
      <c r="AM93" s="550"/>
      <c r="AN93" s="550"/>
    </row>
    <row r="94" spans="1:40" x14ac:dyDescent="0.25">
      <c r="A94" s="550"/>
      <c r="B94" s="550"/>
      <c r="C94" s="550"/>
      <c r="D94" s="550"/>
      <c r="E94" s="550"/>
      <c r="F94" s="550"/>
      <c r="G94" s="550"/>
      <c r="H94" s="550"/>
      <c r="I94" s="550"/>
      <c r="J94" s="550"/>
      <c r="K94" s="550"/>
      <c r="L94" s="550"/>
      <c r="M94" s="550"/>
      <c r="N94" s="550"/>
      <c r="O94" s="550"/>
      <c r="P94" s="550"/>
      <c r="Q94" s="549"/>
      <c r="R94" s="550"/>
      <c r="S94" s="550"/>
      <c r="T94" s="550"/>
      <c r="U94" s="550"/>
      <c r="V94" s="549"/>
      <c r="W94" s="550"/>
      <c r="X94" s="550"/>
      <c r="Y94" s="550"/>
      <c r="Z94" s="550"/>
      <c r="AA94" s="550"/>
      <c r="AB94" s="550"/>
      <c r="AC94" s="550"/>
      <c r="AD94" s="550"/>
      <c r="AE94" s="550"/>
      <c r="AF94" s="550"/>
      <c r="AG94" s="550"/>
      <c r="AH94" s="550"/>
      <c r="AI94" s="550"/>
      <c r="AJ94" s="550"/>
      <c r="AK94" s="550"/>
      <c r="AL94" s="550"/>
      <c r="AM94" s="550"/>
      <c r="AN94" s="550"/>
    </row>
    <row r="95" spans="1:40" x14ac:dyDescent="0.25">
      <c r="A95" s="550"/>
      <c r="B95" s="550"/>
      <c r="C95" s="550"/>
      <c r="D95" s="550"/>
      <c r="E95" s="550"/>
      <c r="F95" s="550"/>
      <c r="G95" s="550"/>
      <c r="H95" s="550"/>
      <c r="I95" s="550"/>
      <c r="J95" s="550"/>
      <c r="K95" s="550"/>
      <c r="L95" s="550"/>
      <c r="M95" s="550"/>
      <c r="N95" s="550"/>
      <c r="O95" s="550"/>
      <c r="P95" s="550"/>
      <c r="Q95" s="549"/>
      <c r="R95" s="550"/>
      <c r="S95" s="550"/>
      <c r="T95" s="550"/>
      <c r="U95" s="550"/>
      <c r="V95" s="549"/>
      <c r="W95" s="550"/>
      <c r="X95" s="550"/>
      <c r="Y95" s="550"/>
      <c r="Z95" s="550"/>
      <c r="AA95" s="550"/>
      <c r="AB95" s="550"/>
      <c r="AC95" s="550"/>
      <c r="AD95" s="550"/>
      <c r="AE95" s="550"/>
      <c r="AF95" s="550"/>
      <c r="AG95" s="550"/>
      <c r="AH95" s="550"/>
      <c r="AI95" s="550"/>
      <c r="AJ95" s="550"/>
      <c r="AK95" s="550"/>
      <c r="AL95" s="550"/>
      <c r="AM95" s="550"/>
      <c r="AN95" s="550"/>
    </row>
    <row r="96" spans="1:40" x14ac:dyDescent="0.25">
      <c r="A96" s="550"/>
      <c r="B96" s="550"/>
      <c r="C96" s="550"/>
      <c r="D96" s="550"/>
      <c r="E96" s="550"/>
      <c r="F96" s="550"/>
      <c r="G96" s="550"/>
      <c r="H96" s="550"/>
      <c r="I96" s="550"/>
      <c r="J96" s="550"/>
      <c r="K96" s="550"/>
      <c r="L96" s="550"/>
      <c r="M96" s="550"/>
      <c r="N96" s="550"/>
      <c r="O96" s="550"/>
      <c r="P96" s="550"/>
      <c r="Q96" s="549"/>
      <c r="R96" s="550"/>
      <c r="S96" s="550"/>
      <c r="T96" s="550"/>
      <c r="U96" s="550"/>
      <c r="V96" s="549"/>
      <c r="W96" s="550"/>
      <c r="X96" s="550"/>
      <c r="Y96" s="550"/>
      <c r="Z96" s="550"/>
      <c r="AA96" s="550"/>
      <c r="AB96" s="550"/>
      <c r="AC96" s="550"/>
      <c r="AD96" s="550"/>
      <c r="AE96" s="550"/>
      <c r="AF96" s="550"/>
      <c r="AG96" s="550"/>
      <c r="AH96" s="550"/>
      <c r="AI96" s="550"/>
      <c r="AJ96" s="550"/>
      <c r="AK96" s="550"/>
      <c r="AL96" s="550"/>
      <c r="AM96" s="550"/>
      <c r="AN96" s="550"/>
    </row>
    <row r="97" spans="1:40" x14ac:dyDescent="0.25">
      <c r="A97" s="550"/>
      <c r="B97" s="550"/>
      <c r="C97" s="550"/>
      <c r="D97" s="550"/>
      <c r="E97" s="550"/>
      <c r="F97" s="550"/>
      <c r="G97" s="550"/>
      <c r="H97" s="550"/>
      <c r="I97" s="550"/>
      <c r="J97" s="550"/>
      <c r="K97" s="550"/>
      <c r="L97" s="550"/>
      <c r="M97" s="550"/>
      <c r="N97" s="550"/>
      <c r="O97" s="550"/>
      <c r="P97" s="550"/>
      <c r="Q97" s="549"/>
      <c r="R97" s="550"/>
      <c r="S97" s="550"/>
      <c r="T97" s="550"/>
      <c r="U97" s="550"/>
      <c r="V97" s="549"/>
      <c r="W97" s="550"/>
      <c r="X97" s="550"/>
      <c r="Y97" s="550"/>
      <c r="Z97" s="550"/>
      <c r="AA97" s="550"/>
      <c r="AB97" s="550"/>
      <c r="AC97" s="550"/>
      <c r="AD97" s="550"/>
      <c r="AE97" s="550"/>
      <c r="AF97" s="550"/>
      <c r="AG97" s="550"/>
      <c r="AH97" s="550"/>
      <c r="AI97" s="550"/>
      <c r="AJ97" s="550"/>
      <c r="AK97" s="550"/>
      <c r="AL97" s="550"/>
      <c r="AM97" s="550"/>
      <c r="AN97" s="550"/>
    </row>
    <row r="98" spans="1:40" x14ac:dyDescent="0.25">
      <c r="A98" s="550"/>
      <c r="B98" s="550"/>
      <c r="C98" s="550"/>
      <c r="D98" s="550"/>
      <c r="E98" s="550"/>
      <c r="F98" s="550"/>
      <c r="G98" s="550"/>
      <c r="H98" s="550"/>
      <c r="I98" s="550"/>
      <c r="J98" s="550"/>
      <c r="K98" s="550"/>
      <c r="L98" s="550"/>
      <c r="M98" s="550"/>
      <c r="N98" s="550"/>
      <c r="O98" s="550"/>
      <c r="P98" s="550"/>
      <c r="Q98" s="549"/>
      <c r="R98" s="550"/>
      <c r="S98" s="550"/>
      <c r="T98" s="550"/>
      <c r="U98" s="550"/>
      <c r="V98" s="549"/>
      <c r="W98" s="550"/>
      <c r="X98" s="550"/>
      <c r="Y98" s="550"/>
      <c r="Z98" s="550"/>
      <c r="AA98" s="550"/>
      <c r="AB98" s="550"/>
      <c r="AC98" s="550"/>
      <c r="AD98" s="550"/>
      <c r="AE98" s="550"/>
      <c r="AF98" s="550"/>
      <c r="AG98" s="550"/>
      <c r="AH98" s="550"/>
      <c r="AI98" s="550"/>
      <c r="AJ98" s="550"/>
      <c r="AK98" s="550"/>
      <c r="AL98" s="550"/>
      <c r="AM98" s="550"/>
      <c r="AN98" s="550"/>
    </row>
    <row r="99" spans="1:40" x14ac:dyDescent="0.25">
      <c r="A99" s="550"/>
      <c r="B99" s="550"/>
      <c r="C99" s="550"/>
      <c r="D99" s="550"/>
      <c r="E99" s="550"/>
      <c r="F99" s="550"/>
      <c r="G99" s="550"/>
      <c r="H99" s="550"/>
      <c r="I99" s="550"/>
      <c r="J99" s="550"/>
      <c r="K99" s="550"/>
      <c r="L99" s="550"/>
      <c r="M99" s="550"/>
      <c r="N99" s="550"/>
      <c r="O99" s="550"/>
      <c r="P99" s="550"/>
      <c r="Q99" s="549"/>
      <c r="R99" s="550"/>
      <c r="S99" s="550"/>
      <c r="T99" s="550"/>
      <c r="U99" s="550"/>
      <c r="V99" s="549"/>
      <c r="W99" s="550"/>
      <c r="X99" s="550"/>
      <c r="Y99" s="550"/>
      <c r="Z99" s="550"/>
      <c r="AA99" s="550"/>
      <c r="AB99" s="550"/>
      <c r="AC99" s="550"/>
      <c r="AD99" s="550"/>
      <c r="AE99" s="550"/>
      <c r="AF99" s="550"/>
      <c r="AG99" s="550"/>
      <c r="AH99" s="550"/>
      <c r="AI99" s="550"/>
      <c r="AJ99" s="550"/>
      <c r="AK99" s="550"/>
      <c r="AL99" s="550"/>
      <c r="AM99" s="550"/>
      <c r="AN99" s="550"/>
    </row>
    <row r="100" spans="1:40" x14ac:dyDescent="0.25">
      <c r="A100" s="550"/>
      <c r="B100" s="550"/>
      <c r="C100" s="550"/>
      <c r="D100" s="550"/>
      <c r="E100" s="550"/>
      <c r="F100" s="550"/>
      <c r="G100" s="550"/>
      <c r="H100" s="550"/>
      <c r="I100" s="550"/>
      <c r="J100" s="550"/>
      <c r="K100" s="550"/>
      <c r="L100" s="550"/>
      <c r="M100" s="550"/>
      <c r="N100" s="550"/>
      <c r="O100" s="550"/>
      <c r="P100" s="550"/>
      <c r="Q100" s="549"/>
      <c r="R100" s="550"/>
      <c r="S100" s="550"/>
      <c r="T100" s="550"/>
      <c r="U100" s="550"/>
      <c r="V100" s="549"/>
      <c r="W100" s="550"/>
      <c r="X100" s="550"/>
      <c r="Y100" s="550"/>
      <c r="Z100" s="550"/>
      <c r="AA100" s="550"/>
      <c r="AB100" s="550"/>
      <c r="AC100" s="550"/>
      <c r="AD100" s="550"/>
      <c r="AE100" s="550"/>
      <c r="AF100" s="550"/>
      <c r="AG100" s="550"/>
      <c r="AH100" s="550"/>
      <c r="AI100" s="550"/>
      <c r="AJ100" s="550"/>
      <c r="AK100" s="550"/>
      <c r="AL100" s="550"/>
      <c r="AM100" s="550"/>
      <c r="AN100" s="550"/>
    </row>
    <row r="101" spans="1:40" x14ac:dyDescent="0.25">
      <c r="A101" s="550"/>
      <c r="B101" s="550"/>
      <c r="C101" s="550"/>
      <c r="D101" s="550"/>
      <c r="E101" s="550"/>
      <c r="F101" s="550"/>
      <c r="G101" s="550"/>
      <c r="H101" s="550"/>
      <c r="I101" s="550"/>
      <c r="J101" s="550"/>
      <c r="K101" s="550"/>
      <c r="L101" s="550"/>
      <c r="M101" s="550"/>
      <c r="N101" s="550"/>
      <c r="O101" s="550"/>
      <c r="P101" s="550"/>
      <c r="Q101" s="549"/>
      <c r="R101" s="550"/>
      <c r="S101" s="550"/>
      <c r="T101" s="550"/>
      <c r="U101" s="550"/>
      <c r="V101" s="549"/>
      <c r="W101" s="550"/>
      <c r="X101" s="550"/>
      <c r="Y101" s="550"/>
      <c r="Z101" s="550"/>
      <c r="AA101" s="550"/>
      <c r="AB101" s="550"/>
      <c r="AC101" s="550"/>
      <c r="AD101" s="550"/>
      <c r="AE101" s="550"/>
      <c r="AF101" s="550"/>
      <c r="AG101" s="550"/>
      <c r="AH101" s="550"/>
      <c r="AI101" s="550"/>
      <c r="AJ101" s="550"/>
      <c r="AK101" s="550"/>
      <c r="AL101" s="550"/>
      <c r="AM101" s="550"/>
      <c r="AN101" s="550"/>
    </row>
    <row r="102" spans="1:40" x14ac:dyDescent="0.25">
      <c r="A102" s="550"/>
      <c r="B102" s="550"/>
      <c r="C102" s="550"/>
      <c r="D102" s="550"/>
      <c r="E102" s="550"/>
      <c r="F102" s="550"/>
      <c r="G102" s="550"/>
      <c r="H102" s="550"/>
      <c r="I102" s="550"/>
      <c r="J102" s="550"/>
      <c r="K102" s="550"/>
      <c r="L102" s="550"/>
      <c r="M102" s="550"/>
      <c r="N102" s="550"/>
      <c r="O102" s="550"/>
      <c r="P102" s="550"/>
      <c r="Q102" s="549"/>
      <c r="R102" s="550"/>
      <c r="S102" s="550"/>
      <c r="T102" s="550"/>
      <c r="U102" s="550"/>
      <c r="V102" s="549"/>
      <c r="W102" s="550"/>
      <c r="X102" s="550"/>
      <c r="Y102" s="550"/>
      <c r="Z102" s="550"/>
      <c r="AA102" s="550"/>
      <c r="AB102" s="550"/>
      <c r="AC102" s="550"/>
      <c r="AD102" s="550"/>
      <c r="AE102" s="550"/>
      <c r="AF102" s="550"/>
      <c r="AG102" s="550"/>
      <c r="AH102" s="550"/>
      <c r="AI102" s="550"/>
      <c r="AJ102" s="550"/>
      <c r="AK102" s="550"/>
      <c r="AL102" s="550"/>
      <c r="AM102" s="550"/>
      <c r="AN102" s="550"/>
    </row>
    <row r="103" spans="1:40" x14ac:dyDescent="0.25">
      <c r="A103" s="550"/>
      <c r="B103" s="550"/>
      <c r="C103" s="550"/>
      <c r="D103" s="550"/>
      <c r="E103" s="550"/>
      <c r="F103" s="550"/>
      <c r="G103" s="550"/>
      <c r="H103" s="550"/>
      <c r="I103" s="550"/>
      <c r="J103" s="550"/>
      <c r="K103" s="550"/>
      <c r="L103" s="550"/>
      <c r="M103" s="550"/>
      <c r="N103" s="550"/>
      <c r="O103" s="550"/>
      <c r="P103" s="550"/>
      <c r="Q103" s="549"/>
      <c r="R103" s="550"/>
      <c r="S103" s="550"/>
      <c r="T103" s="550"/>
      <c r="U103" s="550"/>
      <c r="V103" s="549"/>
      <c r="W103" s="550"/>
      <c r="X103" s="550"/>
      <c r="Y103" s="550"/>
      <c r="Z103" s="550"/>
      <c r="AA103" s="550"/>
      <c r="AB103" s="550"/>
      <c r="AC103" s="550"/>
      <c r="AD103" s="550"/>
      <c r="AE103" s="550"/>
      <c r="AF103" s="550"/>
      <c r="AG103" s="550"/>
      <c r="AH103" s="550"/>
      <c r="AI103" s="550"/>
      <c r="AJ103" s="550"/>
      <c r="AK103" s="550"/>
      <c r="AL103" s="550"/>
      <c r="AM103" s="550"/>
      <c r="AN103" s="550"/>
    </row>
    <row r="104" spans="1:40" x14ac:dyDescent="0.25">
      <c r="A104" s="550"/>
      <c r="B104" s="550"/>
      <c r="C104" s="550"/>
      <c r="D104" s="550"/>
      <c r="E104" s="550"/>
      <c r="F104" s="550"/>
      <c r="G104" s="550"/>
      <c r="H104" s="550"/>
      <c r="I104" s="550"/>
      <c r="J104" s="550"/>
      <c r="K104" s="550"/>
      <c r="L104" s="550"/>
      <c r="M104" s="550"/>
      <c r="N104" s="550"/>
      <c r="O104" s="550"/>
      <c r="P104" s="550"/>
      <c r="Q104" s="549"/>
      <c r="R104" s="550"/>
      <c r="S104" s="550"/>
      <c r="T104" s="550"/>
      <c r="U104" s="550"/>
      <c r="V104" s="549"/>
      <c r="W104" s="550"/>
      <c r="X104" s="550"/>
      <c r="Y104" s="550"/>
      <c r="Z104" s="550"/>
      <c r="AA104" s="550"/>
      <c r="AB104" s="550"/>
      <c r="AC104" s="550"/>
      <c r="AD104" s="550"/>
      <c r="AE104" s="550"/>
      <c r="AF104" s="550"/>
      <c r="AG104" s="550"/>
      <c r="AH104" s="550"/>
      <c r="AI104" s="550"/>
      <c r="AJ104" s="550"/>
      <c r="AK104" s="550"/>
      <c r="AL104" s="550"/>
      <c r="AM104" s="550"/>
      <c r="AN104" s="550"/>
    </row>
    <row r="105" spans="1:40" x14ac:dyDescent="0.25">
      <c r="A105" s="550"/>
      <c r="B105" s="550"/>
      <c r="C105" s="550"/>
      <c r="D105" s="550"/>
      <c r="E105" s="550"/>
      <c r="F105" s="550"/>
      <c r="G105" s="550"/>
      <c r="H105" s="550"/>
      <c r="I105" s="550"/>
      <c r="J105" s="550"/>
      <c r="K105" s="550"/>
      <c r="L105" s="550"/>
      <c r="M105" s="550"/>
      <c r="N105" s="550"/>
      <c r="O105" s="550"/>
      <c r="P105" s="550"/>
      <c r="Q105" s="549"/>
      <c r="R105" s="550"/>
      <c r="S105" s="550"/>
      <c r="T105" s="550"/>
      <c r="U105" s="550"/>
      <c r="V105" s="549"/>
      <c r="W105" s="550"/>
      <c r="X105" s="550"/>
      <c r="Y105" s="550"/>
      <c r="Z105" s="550"/>
      <c r="AA105" s="550"/>
      <c r="AB105" s="550"/>
      <c r="AC105" s="550"/>
      <c r="AD105" s="550"/>
      <c r="AE105" s="550"/>
      <c r="AF105" s="550"/>
      <c r="AG105" s="550"/>
      <c r="AH105" s="550"/>
      <c r="AI105" s="550"/>
      <c r="AJ105" s="550"/>
      <c r="AK105" s="550"/>
      <c r="AL105" s="550"/>
      <c r="AM105" s="550"/>
      <c r="AN105" s="550"/>
    </row>
    <row r="106" spans="1:40" x14ac:dyDescent="0.25">
      <c r="A106" s="550"/>
      <c r="B106" s="550"/>
      <c r="C106" s="550"/>
      <c r="D106" s="550"/>
      <c r="E106" s="550"/>
      <c r="F106" s="550"/>
      <c r="G106" s="550"/>
      <c r="H106" s="550"/>
      <c r="I106" s="550"/>
      <c r="J106" s="550"/>
      <c r="K106" s="550"/>
      <c r="L106" s="550"/>
      <c r="M106" s="550"/>
      <c r="N106" s="550"/>
      <c r="O106" s="550"/>
      <c r="P106" s="550"/>
      <c r="Q106" s="549"/>
      <c r="R106" s="550"/>
      <c r="S106" s="550"/>
      <c r="T106" s="550"/>
      <c r="U106" s="550"/>
      <c r="V106" s="549"/>
      <c r="W106" s="550"/>
      <c r="X106" s="550"/>
      <c r="Y106" s="550"/>
      <c r="Z106" s="550"/>
      <c r="AA106" s="550"/>
      <c r="AB106" s="550"/>
      <c r="AC106" s="550"/>
      <c r="AD106" s="550"/>
      <c r="AE106" s="550"/>
      <c r="AF106" s="550"/>
      <c r="AG106" s="550"/>
      <c r="AH106" s="550"/>
      <c r="AI106" s="550"/>
      <c r="AJ106" s="550"/>
      <c r="AK106" s="550"/>
      <c r="AL106" s="550"/>
      <c r="AM106" s="550"/>
      <c r="AN106" s="550"/>
    </row>
    <row r="107" spans="1:40" x14ac:dyDescent="0.25">
      <c r="A107" s="550"/>
      <c r="B107" s="550"/>
      <c r="C107" s="550"/>
      <c r="D107" s="550"/>
      <c r="E107" s="550"/>
      <c r="F107" s="550"/>
      <c r="G107" s="550"/>
      <c r="H107" s="550"/>
      <c r="I107" s="550"/>
      <c r="J107" s="550"/>
      <c r="K107" s="550"/>
      <c r="L107" s="550"/>
      <c r="M107" s="550"/>
      <c r="N107" s="550"/>
      <c r="O107" s="550"/>
      <c r="P107" s="550"/>
      <c r="Q107" s="549"/>
      <c r="R107" s="550"/>
      <c r="S107" s="550"/>
      <c r="T107" s="550"/>
      <c r="U107" s="550"/>
      <c r="V107" s="549"/>
      <c r="W107" s="550"/>
      <c r="X107" s="550"/>
      <c r="Y107" s="550"/>
      <c r="Z107" s="550"/>
      <c r="AA107" s="550"/>
      <c r="AB107" s="550"/>
      <c r="AC107" s="550"/>
      <c r="AD107" s="550"/>
      <c r="AE107" s="550"/>
      <c r="AF107" s="550"/>
      <c r="AG107" s="550"/>
      <c r="AH107" s="550"/>
      <c r="AI107" s="550"/>
      <c r="AJ107" s="550"/>
      <c r="AK107" s="550"/>
      <c r="AL107" s="550"/>
      <c r="AM107" s="550"/>
      <c r="AN107" s="550"/>
    </row>
    <row r="108" spans="1:40" x14ac:dyDescent="0.25">
      <c r="A108" s="550"/>
      <c r="B108" s="550"/>
      <c r="C108" s="550"/>
      <c r="D108" s="550"/>
      <c r="E108" s="550"/>
      <c r="F108" s="550"/>
      <c r="G108" s="550"/>
      <c r="H108" s="550"/>
      <c r="I108" s="550"/>
      <c r="J108" s="550"/>
      <c r="K108" s="550"/>
      <c r="L108" s="550"/>
      <c r="M108" s="550"/>
      <c r="N108" s="550"/>
      <c r="O108" s="550"/>
      <c r="P108" s="550"/>
      <c r="Q108" s="549"/>
      <c r="R108" s="550"/>
      <c r="S108" s="550"/>
      <c r="T108" s="550"/>
      <c r="U108" s="550"/>
      <c r="V108" s="549"/>
      <c r="W108" s="550"/>
      <c r="X108" s="550"/>
      <c r="Y108" s="550"/>
      <c r="Z108" s="550"/>
      <c r="AA108" s="550"/>
      <c r="AB108" s="550"/>
      <c r="AC108" s="550"/>
      <c r="AD108" s="550"/>
      <c r="AE108" s="550"/>
      <c r="AF108" s="550"/>
      <c r="AG108" s="550"/>
      <c r="AH108" s="550"/>
      <c r="AI108" s="550"/>
      <c r="AJ108" s="550"/>
      <c r="AK108" s="550"/>
      <c r="AL108" s="550"/>
      <c r="AM108" s="550"/>
      <c r="AN108" s="550"/>
    </row>
    <row r="109" spans="1:40" x14ac:dyDescent="0.25">
      <c r="A109" s="550"/>
      <c r="B109" s="550"/>
      <c r="C109" s="550"/>
      <c r="D109" s="550"/>
      <c r="E109" s="550"/>
      <c r="F109" s="550"/>
      <c r="G109" s="550"/>
      <c r="H109" s="550"/>
      <c r="I109" s="550"/>
      <c r="J109" s="550"/>
      <c r="K109" s="550"/>
      <c r="L109" s="550"/>
      <c r="M109" s="550"/>
      <c r="N109" s="550"/>
      <c r="O109" s="550"/>
      <c r="P109" s="550"/>
      <c r="Q109" s="549"/>
      <c r="R109" s="550"/>
      <c r="S109" s="550"/>
      <c r="T109" s="550"/>
      <c r="U109" s="550"/>
      <c r="V109" s="549"/>
      <c r="W109" s="550"/>
      <c r="X109" s="550"/>
      <c r="Y109" s="550"/>
      <c r="Z109" s="550"/>
      <c r="AA109" s="550"/>
      <c r="AB109" s="550"/>
      <c r="AC109" s="550"/>
      <c r="AD109" s="550"/>
      <c r="AE109" s="550"/>
      <c r="AF109" s="550"/>
      <c r="AG109" s="550"/>
      <c r="AH109" s="550"/>
      <c r="AI109" s="550"/>
      <c r="AJ109" s="550"/>
      <c r="AK109" s="550"/>
      <c r="AL109" s="550"/>
      <c r="AM109" s="550"/>
      <c r="AN109" s="550"/>
    </row>
    <row r="110" spans="1:40" x14ac:dyDescent="0.25">
      <c r="A110" s="550"/>
      <c r="B110" s="550"/>
      <c r="C110" s="550"/>
      <c r="D110" s="550"/>
      <c r="E110" s="550"/>
      <c r="F110" s="550"/>
      <c r="G110" s="550"/>
      <c r="H110" s="550"/>
      <c r="I110" s="550"/>
      <c r="J110" s="550"/>
      <c r="K110" s="550"/>
      <c r="L110" s="550"/>
      <c r="M110" s="550"/>
      <c r="N110" s="550"/>
      <c r="O110" s="550"/>
      <c r="P110" s="550"/>
      <c r="Q110" s="549"/>
      <c r="R110" s="550"/>
      <c r="S110" s="550"/>
      <c r="T110" s="550"/>
      <c r="U110" s="550"/>
      <c r="V110" s="549"/>
      <c r="W110" s="550"/>
      <c r="X110" s="550"/>
      <c r="Y110" s="550"/>
      <c r="Z110" s="550"/>
      <c r="AA110" s="550"/>
      <c r="AB110" s="550"/>
      <c r="AC110" s="550"/>
      <c r="AD110" s="550"/>
      <c r="AE110" s="550"/>
      <c r="AF110" s="550"/>
      <c r="AG110" s="550"/>
      <c r="AH110" s="550"/>
      <c r="AI110" s="550"/>
      <c r="AJ110" s="550"/>
      <c r="AK110" s="550"/>
      <c r="AL110" s="550"/>
      <c r="AM110" s="550"/>
      <c r="AN110" s="550"/>
    </row>
    <row r="111" spans="1:40" x14ac:dyDescent="0.25">
      <c r="A111" s="550"/>
      <c r="B111" s="550"/>
      <c r="C111" s="550"/>
      <c r="D111" s="550"/>
      <c r="E111" s="550"/>
      <c r="F111" s="550"/>
      <c r="G111" s="550"/>
      <c r="H111" s="550"/>
      <c r="I111" s="550"/>
      <c r="J111" s="550"/>
      <c r="K111" s="550"/>
      <c r="L111" s="550"/>
      <c r="M111" s="550"/>
      <c r="N111" s="550"/>
      <c r="O111" s="550"/>
      <c r="P111" s="550"/>
      <c r="Q111" s="549"/>
      <c r="R111" s="550"/>
      <c r="S111" s="550"/>
      <c r="T111" s="550"/>
      <c r="U111" s="550"/>
      <c r="V111" s="549"/>
      <c r="W111" s="550"/>
      <c r="X111" s="550"/>
      <c r="Y111" s="550"/>
      <c r="Z111" s="550"/>
      <c r="AA111" s="550"/>
      <c r="AB111" s="550"/>
      <c r="AC111" s="550"/>
      <c r="AD111" s="550"/>
      <c r="AE111" s="550"/>
      <c r="AF111" s="550"/>
      <c r="AG111" s="550"/>
      <c r="AH111" s="550"/>
      <c r="AI111" s="550"/>
      <c r="AJ111" s="550"/>
      <c r="AK111" s="550"/>
      <c r="AL111" s="550"/>
      <c r="AM111" s="550"/>
      <c r="AN111" s="550"/>
    </row>
    <row r="112" spans="1:40" x14ac:dyDescent="0.25">
      <c r="A112" s="550"/>
      <c r="B112" s="550"/>
      <c r="C112" s="550"/>
      <c r="D112" s="550"/>
      <c r="E112" s="550"/>
      <c r="F112" s="550"/>
      <c r="G112" s="550"/>
      <c r="H112" s="550"/>
      <c r="I112" s="550"/>
      <c r="J112" s="550"/>
      <c r="K112" s="550"/>
      <c r="L112" s="550"/>
      <c r="M112" s="550"/>
      <c r="N112" s="550"/>
      <c r="O112" s="550"/>
      <c r="P112" s="550"/>
      <c r="Q112" s="549"/>
      <c r="R112" s="550"/>
      <c r="S112" s="550"/>
      <c r="T112" s="550"/>
      <c r="U112" s="550"/>
      <c r="V112" s="549"/>
      <c r="W112" s="550"/>
      <c r="X112" s="550"/>
      <c r="Y112" s="550"/>
      <c r="Z112" s="550"/>
      <c r="AA112" s="550"/>
      <c r="AB112" s="550"/>
      <c r="AC112" s="550"/>
      <c r="AD112" s="550"/>
      <c r="AE112" s="550"/>
      <c r="AF112" s="550"/>
      <c r="AG112" s="550"/>
      <c r="AH112" s="550"/>
      <c r="AI112" s="550"/>
      <c r="AJ112" s="550"/>
      <c r="AK112" s="550"/>
      <c r="AL112" s="550"/>
      <c r="AM112" s="550"/>
      <c r="AN112" s="550"/>
    </row>
    <row r="113" spans="1:40" x14ac:dyDescent="0.25">
      <c r="A113" s="550"/>
      <c r="B113" s="550"/>
      <c r="C113" s="550"/>
      <c r="D113" s="550"/>
      <c r="E113" s="550"/>
      <c r="F113" s="550"/>
      <c r="G113" s="550"/>
      <c r="H113" s="550"/>
      <c r="I113" s="550"/>
      <c r="J113" s="550"/>
      <c r="K113" s="550"/>
      <c r="L113" s="550"/>
      <c r="M113" s="550"/>
      <c r="N113" s="550"/>
      <c r="O113" s="550"/>
      <c r="P113" s="550"/>
      <c r="Q113" s="549"/>
      <c r="R113" s="550"/>
      <c r="S113" s="550"/>
      <c r="T113" s="550"/>
      <c r="U113" s="550"/>
      <c r="V113" s="549"/>
      <c r="W113" s="550"/>
      <c r="X113" s="550"/>
      <c r="Y113" s="550"/>
      <c r="Z113" s="550"/>
      <c r="AA113" s="550"/>
      <c r="AB113" s="550"/>
      <c r="AC113" s="550"/>
      <c r="AD113" s="550"/>
      <c r="AE113" s="550"/>
      <c r="AF113" s="550"/>
      <c r="AG113" s="550"/>
      <c r="AH113" s="550"/>
      <c r="AI113" s="550"/>
      <c r="AJ113" s="550"/>
      <c r="AK113" s="550"/>
      <c r="AL113" s="550"/>
      <c r="AM113" s="550"/>
      <c r="AN113" s="550"/>
    </row>
    <row r="114" spans="1:40" x14ac:dyDescent="0.25">
      <c r="A114" s="550"/>
      <c r="B114" s="550"/>
      <c r="C114" s="550"/>
      <c r="D114" s="550"/>
      <c r="E114" s="550"/>
      <c r="F114" s="550"/>
      <c r="G114" s="550"/>
      <c r="H114" s="550"/>
      <c r="I114" s="550"/>
      <c r="J114" s="550"/>
      <c r="K114" s="550"/>
      <c r="L114" s="550"/>
      <c r="M114" s="550"/>
      <c r="N114" s="550"/>
      <c r="O114" s="550"/>
      <c r="P114" s="550"/>
      <c r="Q114" s="549"/>
      <c r="R114" s="550"/>
      <c r="S114" s="550"/>
      <c r="T114" s="550"/>
      <c r="U114" s="550"/>
      <c r="V114" s="549"/>
      <c r="W114" s="550"/>
      <c r="X114" s="550"/>
      <c r="Y114" s="550"/>
      <c r="Z114" s="550"/>
      <c r="AA114" s="550"/>
      <c r="AB114" s="550"/>
      <c r="AC114" s="550"/>
      <c r="AD114" s="550"/>
      <c r="AE114" s="550"/>
      <c r="AF114" s="550"/>
      <c r="AG114" s="550"/>
      <c r="AH114" s="550"/>
      <c r="AI114" s="550"/>
      <c r="AJ114" s="550"/>
      <c r="AK114" s="550"/>
      <c r="AL114" s="550"/>
      <c r="AM114" s="550"/>
      <c r="AN114" s="550"/>
    </row>
    <row r="115" spans="1:40" x14ac:dyDescent="0.25">
      <c r="A115" s="550"/>
      <c r="B115" s="550"/>
      <c r="C115" s="550"/>
      <c r="D115" s="550"/>
      <c r="E115" s="550"/>
      <c r="F115" s="550"/>
      <c r="G115" s="550"/>
      <c r="H115" s="550"/>
      <c r="I115" s="550"/>
      <c r="J115" s="550"/>
      <c r="K115" s="550"/>
      <c r="L115" s="550"/>
      <c r="M115" s="550"/>
      <c r="N115" s="550"/>
      <c r="O115" s="550"/>
      <c r="P115" s="550"/>
      <c r="Q115" s="549"/>
      <c r="R115" s="550"/>
      <c r="S115" s="550"/>
      <c r="T115" s="550"/>
      <c r="U115" s="550"/>
      <c r="V115" s="549"/>
      <c r="W115" s="550"/>
      <c r="X115" s="550"/>
      <c r="Y115" s="550"/>
      <c r="Z115" s="550"/>
      <c r="AA115" s="550"/>
      <c r="AB115" s="550"/>
      <c r="AC115" s="550"/>
      <c r="AD115" s="550"/>
      <c r="AE115" s="550"/>
      <c r="AF115" s="550"/>
      <c r="AG115" s="550"/>
      <c r="AH115" s="550"/>
      <c r="AI115" s="550"/>
      <c r="AJ115" s="550"/>
      <c r="AK115" s="550"/>
      <c r="AL115" s="550"/>
      <c r="AM115" s="550"/>
      <c r="AN115" s="550"/>
    </row>
    <row r="116" spans="1:40" x14ac:dyDescent="0.25">
      <c r="A116" s="550"/>
      <c r="B116" s="550"/>
      <c r="C116" s="550"/>
      <c r="D116" s="550"/>
      <c r="E116" s="550"/>
      <c r="F116" s="550"/>
      <c r="G116" s="550"/>
      <c r="H116" s="550"/>
      <c r="I116" s="550"/>
      <c r="J116" s="550"/>
      <c r="K116" s="550"/>
      <c r="L116" s="550"/>
      <c r="M116" s="550"/>
      <c r="N116" s="550"/>
      <c r="O116" s="550"/>
      <c r="P116" s="550"/>
      <c r="Q116" s="549"/>
      <c r="R116" s="550"/>
      <c r="S116" s="550"/>
      <c r="T116" s="550"/>
      <c r="U116" s="550"/>
      <c r="V116" s="549"/>
      <c r="W116" s="550"/>
      <c r="X116" s="550"/>
      <c r="Y116" s="550"/>
      <c r="Z116" s="550"/>
      <c r="AA116" s="550"/>
      <c r="AB116" s="550"/>
      <c r="AC116" s="550"/>
      <c r="AD116" s="550"/>
      <c r="AE116" s="550"/>
      <c r="AF116" s="550"/>
      <c r="AG116" s="550"/>
      <c r="AH116" s="550"/>
      <c r="AI116" s="550"/>
      <c r="AJ116" s="550"/>
      <c r="AK116" s="550"/>
      <c r="AL116" s="550"/>
      <c r="AM116" s="550"/>
      <c r="AN116" s="550"/>
    </row>
    <row r="117" spans="1:40" x14ac:dyDescent="0.25">
      <c r="A117" s="550"/>
      <c r="B117" s="550"/>
      <c r="C117" s="550"/>
      <c r="D117" s="550"/>
      <c r="E117" s="550"/>
      <c r="F117" s="550"/>
      <c r="G117" s="550"/>
      <c r="H117" s="550"/>
      <c r="I117" s="550"/>
      <c r="J117" s="550"/>
      <c r="K117" s="550"/>
      <c r="L117" s="550"/>
      <c r="M117" s="550"/>
      <c r="N117" s="550"/>
      <c r="O117" s="550"/>
      <c r="P117" s="550"/>
      <c r="Q117" s="549"/>
      <c r="R117" s="550"/>
      <c r="S117" s="550"/>
      <c r="T117" s="550"/>
      <c r="U117" s="550"/>
      <c r="V117" s="549"/>
      <c r="W117" s="550"/>
      <c r="X117" s="550"/>
      <c r="Y117" s="550"/>
      <c r="Z117" s="550"/>
      <c r="AA117" s="550"/>
      <c r="AB117" s="550"/>
      <c r="AC117" s="550"/>
      <c r="AD117" s="550"/>
      <c r="AE117" s="550"/>
      <c r="AF117" s="550"/>
      <c r="AG117" s="550"/>
      <c r="AH117" s="550"/>
      <c r="AI117" s="550"/>
      <c r="AJ117" s="550"/>
      <c r="AK117" s="550"/>
      <c r="AL117" s="550"/>
      <c r="AM117" s="550"/>
      <c r="AN117" s="550"/>
    </row>
    <row r="118" spans="1:40" x14ac:dyDescent="0.25">
      <c r="A118" s="550"/>
      <c r="B118" s="550"/>
      <c r="C118" s="550"/>
      <c r="D118" s="550"/>
      <c r="E118" s="550"/>
      <c r="F118" s="550"/>
      <c r="G118" s="550"/>
      <c r="H118" s="550"/>
      <c r="I118" s="550"/>
      <c r="J118" s="550"/>
      <c r="K118" s="550"/>
      <c r="L118" s="550"/>
      <c r="M118" s="550"/>
      <c r="N118" s="550"/>
      <c r="O118" s="550"/>
      <c r="P118" s="550"/>
      <c r="Q118" s="549"/>
      <c r="R118" s="550"/>
      <c r="S118" s="550"/>
      <c r="T118" s="550"/>
      <c r="U118" s="550"/>
      <c r="V118" s="549"/>
      <c r="W118" s="550"/>
      <c r="X118" s="550"/>
      <c r="Y118" s="550"/>
      <c r="Z118" s="550"/>
      <c r="AA118" s="550"/>
      <c r="AB118" s="550"/>
      <c r="AC118" s="550"/>
      <c r="AD118" s="550"/>
      <c r="AE118" s="550"/>
      <c r="AF118" s="550"/>
      <c r="AG118" s="550"/>
      <c r="AH118" s="550"/>
      <c r="AI118" s="550"/>
      <c r="AJ118" s="550"/>
      <c r="AK118" s="550"/>
      <c r="AL118" s="550"/>
      <c r="AM118" s="550"/>
      <c r="AN118" s="550"/>
    </row>
    <row r="119" spans="1:40" x14ac:dyDescent="0.25">
      <c r="A119" s="550"/>
      <c r="B119" s="550"/>
      <c r="C119" s="550"/>
      <c r="D119" s="550"/>
      <c r="E119" s="550"/>
      <c r="F119" s="550"/>
      <c r="G119" s="550"/>
      <c r="H119" s="550"/>
      <c r="I119" s="550"/>
      <c r="J119" s="550"/>
      <c r="K119" s="550"/>
      <c r="L119" s="550"/>
      <c r="M119" s="550"/>
      <c r="N119" s="550"/>
      <c r="O119" s="550"/>
      <c r="P119" s="550"/>
      <c r="Q119" s="549"/>
      <c r="R119" s="550"/>
      <c r="S119" s="550"/>
      <c r="T119" s="550"/>
      <c r="U119" s="550"/>
      <c r="V119" s="549"/>
      <c r="W119" s="550"/>
      <c r="X119" s="550"/>
      <c r="Y119" s="550"/>
      <c r="Z119" s="550"/>
      <c r="AA119" s="550"/>
      <c r="AB119" s="550"/>
      <c r="AC119" s="550"/>
      <c r="AD119" s="550"/>
      <c r="AE119" s="550"/>
      <c r="AF119" s="550"/>
      <c r="AG119" s="550"/>
      <c r="AH119" s="550"/>
      <c r="AI119" s="550"/>
      <c r="AJ119" s="550"/>
      <c r="AK119" s="550"/>
      <c r="AL119" s="550"/>
      <c r="AM119" s="550"/>
      <c r="AN119" s="550"/>
    </row>
    <row r="120" spans="1:40" x14ac:dyDescent="0.25">
      <c r="A120" s="550"/>
      <c r="B120" s="550"/>
      <c r="C120" s="550"/>
      <c r="D120" s="550"/>
      <c r="E120" s="550"/>
      <c r="F120" s="550"/>
      <c r="G120" s="550"/>
      <c r="H120" s="550"/>
      <c r="I120" s="550"/>
      <c r="J120" s="550"/>
      <c r="K120" s="550"/>
      <c r="L120" s="550"/>
      <c r="M120" s="550"/>
      <c r="N120" s="550"/>
      <c r="O120" s="550"/>
      <c r="P120" s="550"/>
      <c r="Q120" s="549"/>
      <c r="R120" s="550"/>
      <c r="S120" s="550"/>
      <c r="T120" s="550"/>
      <c r="U120" s="550"/>
      <c r="V120" s="549"/>
      <c r="W120" s="550"/>
      <c r="X120" s="550"/>
      <c r="Y120" s="550"/>
      <c r="Z120" s="550"/>
      <c r="AA120" s="550"/>
      <c r="AB120" s="550"/>
      <c r="AC120" s="550"/>
      <c r="AD120" s="550"/>
      <c r="AE120" s="550"/>
      <c r="AF120" s="550"/>
      <c r="AG120" s="550"/>
      <c r="AH120" s="550"/>
      <c r="AI120" s="550"/>
      <c r="AJ120" s="550"/>
      <c r="AK120" s="550"/>
      <c r="AL120" s="550"/>
      <c r="AM120" s="550"/>
      <c r="AN120" s="550"/>
    </row>
    <row r="121" spans="1:40" x14ac:dyDescent="0.25">
      <c r="A121" s="550"/>
      <c r="B121" s="550"/>
      <c r="C121" s="550"/>
      <c r="D121" s="550"/>
      <c r="E121" s="550"/>
      <c r="F121" s="550"/>
      <c r="G121" s="550"/>
      <c r="H121" s="550"/>
      <c r="I121" s="550"/>
      <c r="J121" s="550"/>
      <c r="K121" s="550"/>
      <c r="L121" s="550"/>
      <c r="M121" s="550"/>
      <c r="N121" s="550"/>
      <c r="O121" s="550"/>
      <c r="P121" s="550"/>
      <c r="Q121" s="549"/>
      <c r="R121" s="550"/>
      <c r="S121" s="550"/>
      <c r="T121" s="550"/>
      <c r="U121" s="550"/>
      <c r="V121" s="549"/>
      <c r="W121" s="550"/>
      <c r="X121" s="550"/>
      <c r="Y121" s="550"/>
      <c r="Z121" s="550"/>
      <c r="AA121" s="550"/>
      <c r="AB121" s="550"/>
      <c r="AC121" s="550"/>
      <c r="AD121" s="550"/>
      <c r="AE121" s="550"/>
      <c r="AF121" s="550"/>
      <c r="AG121" s="550"/>
      <c r="AH121" s="550"/>
      <c r="AI121" s="550"/>
      <c r="AJ121" s="550"/>
      <c r="AK121" s="550"/>
      <c r="AL121" s="550"/>
      <c r="AM121" s="550"/>
      <c r="AN121" s="550"/>
    </row>
    <row r="122" spans="1:40" x14ac:dyDescent="0.25">
      <c r="A122" s="550"/>
      <c r="B122" s="550"/>
      <c r="C122" s="550"/>
      <c r="D122" s="550"/>
      <c r="E122" s="550"/>
      <c r="F122" s="550"/>
      <c r="G122" s="550"/>
      <c r="H122" s="550"/>
      <c r="I122" s="550"/>
      <c r="J122" s="550"/>
      <c r="K122" s="550"/>
      <c r="L122" s="550"/>
      <c r="M122" s="550"/>
      <c r="N122" s="550"/>
      <c r="O122" s="550"/>
      <c r="P122" s="550"/>
      <c r="Q122" s="549"/>
      <c r="R122" s="550"/>
      <c r="S122" s="550"/>
      <c r="T122" s="550"/>
      <c r="U122" s="550"/>
      <c r="V122" s="549"/>
      <c r="W122" s="550"/>
      <c r="X122" s="550"/>
      <c r="Y122" s="550"/>
      <c r="Z122" s="550"/>
      <c r="AA122" s="550"/>
      <c r="AB122" s="550"/>
      <c r="AC122" s="550"/>
      <c r="AD122" s="550"/>
      <c r="AE122" s="550"/>
      <c r="AF122" s="550"/>
      <c r="AG122" s="550"/>
      <c r="AH122" s="550"/>
      <c r="AI122" s="550"/>
      <c r="AJ122" s="550"/>
      <c r="AK122" s="550"/>
      <c r="AL122" s="550"/>
      <c r="AM122" s="550"/>
      <c r="AN122" s="550"/>
    </row>
    <row r="123" spans="1:40" x14ac:dyDescent="0.25">
      <c r="A123" s="550"/>
      <c r="B123" s="550"/>
      <c r="C123" s="550"/>
      <c r="D123" s="550"/>
      <c r="E123" s="550"/>
      <c r="F123" s="550"/>
      <c r="G123" s="550"/>
      <c r="H123" s="550"/>
      <c r="I123" s="550"/>
      <c r="J123" s="550"/>
      <c r="K123" s="550"/>
      <c r="L123" s="550"/>
      <c r="M123" s="550"/>
      <c r="N123" s="550"/>
      <c r="O123" s="550"/>
      <c r="P123" s="550"/>
      <c r="Q123" s="549"/>
      <c r="R123" s="550"/>
      <c r="S123" s="550"/>
      <c r="T123" s="550"/>
      <c r="U123" s="550"/>
      <c r="V123" s="549"/>
      <c r="W123" s="550"/>
      <c r="X123" s="550"/>
      <c r="Y123" s="550"/>
      <c r="Z123" s="550"/>
      <c r="AA123" s="550"/>
      <c r="AB123" s="550"/>
      <c r="AC123" s="550"/>
      <c r="AD123" s="550"/>
      <c r="AE123" s="550"/>
      <c r="AF123" s="550"/>
      <c r="AG123" s="550"/>
      <c r="AH123" s="550"/>
      <c r="AI123" s="550"/>
      <c r="AJ123" s="550"/>
      <c r="AK123" s="550"/>
      <c r="AL123" s="550"/>
      <c r="AM123" s="550"/>
      <c r="AN123" s="550"/>
    </row>
    <row r="124" spans="1:40" x14ac:dyDescent="0.25">
      <c r="A124" s="550"/>
      <c r="B124" s="550"/>
      <c r="C124" s="550"/>
      <c r="D124" s="550"/>
      <c r="E124" s="550"/>
      <c r="F124" s="550"/>
      <c r="G124" s="550"/>
      <c r="H124" s="550"/>
      <c r="I124" s="550"/>
      <c r="J124" s="550"/>
      <c r="K124" s="550"/>
      <c r="L124" s="550"/>
      <c r="M124" s="550"/>
      <c r="N124" s="550"/>
      <c r="O124" s="550"/>
      <c r="P124" s="550"/>
      <c r="Q124" s="549"/>
      <c r="R124" s="550"/>
      <c r="S124" s="550"/>
      <c r="T124" s="550"/>
      <c r="U124" s="550"/>
      <c r="V124" s="549"/>
      <c r="W124" s="550"/>
      <c r="X124" s="550"/>
      <c r="Y124" s="550"/>
      <c r="Z124" s="550"/>
      <c r="AA124" s="550"/>
      <c r="AB124" s="550"/>
      <c r="AC124" s="550"/>
      <c r="AD124" s="550"/>
      <c r="AE124" s="550"/>
      <c r="AF124" s="550"/>
      <c r="AG124" s="550"/>
      <c r="AH124" s="550"/>
      <c r="AI124" s="550"/>
      <c r="AJ124" s="550"/>
      <c r="AK124" s="550"/>
      <c r="AL124" s="550"/>
      <c r="AM124" s="550"/>
      <c r="AN124" s="550"/>
    </row>
    <row r="125" spans="1:40" x14ac:dyDescent="0.25">
      <c r="A125" s="550"/>
      <c r="B125" s="550"/>
      <c r="C125" s="550"/>
      <c r="D125" s="550"/>
      <c r="E125" s="550"/>
      <c r="F125" s="550"/>
      <c r="G125" s="550"/>
      <c r="H125" s="550"/>
      <c r="I125" s="550"/>
      <c r="J125" s="550"/>
      <c r="K125" s="550"/>
      <c r="L125" s="550"/>
      <c r="M125" s="550"/>
      <c r="N125" s="550"/>
      <c r="O125" s="550"/>
      <c r="P125" s="550"/>
      <c r="Q125" s="549"/>
      <c r="R125" s="550"/>
      <c r="S125" s="550"/>
      <c r="T125" s="550"/>
      <c r="U125" s="550"/>
      <c r="V125" s="549"/>
      <c r="W125" s="550"/>
      <c r="X125" s="550"/>
      <c r="Y125" s="550"/>
      <c r="Z125" s="550"/>
      <c r="AA125" s="550"/>
      <c r="AB125" s="550"/>
      <c r="AC125" s="550"/>
      <c r="AD125" s="550"/>
      <c r="AE125" s="550"/>
      <c r="AF125" s="550"/>
      <c r="AG125" s="550"/>
      <c r="AH125" s="550"/>
      <c r="AI125" s="550"/>
      <c r="AJ125" s="550"/>
      <c r="AK125" s="550"/>
      <c r="AL125" s="550"/>
      <c r="AM125" s="550"/>
      <c r="AN125" s="550"/>
    </row>
    <row r="126" spans="1:40" x14ac:dyDescent="0.25">
      <c r="A126" s="550"/>
      <c r="B126" s="550"/>
      <c r="C126" s="550"/>
      <c r="D126" s="550"/>
      <c r="E126" s="550"/>
      <c r="F126" s="550"/>
      <c r="G126" s="550"/>
      <c r="H126" s="550"/>
      <c r="I126" s="550"/>
      <c r="J126" s="550"/>
      <c r="K126" s="550"/>
      <c r="L126" s="550"/>
      <c r="M126" s="550"/>
      <c r="N126" s="550"/>
      <c r="O126" s="550"/>
      <c r="P126" s="550"/>
      <c r="Q126" s="549"/>
      <c r="R126" s="550"/>
      <c r="S126" s="550"/>
      <c r="T126" s="550"/>
      <c r="U126" s="550"/>
      <c r="V126" s="549"/>
      <c r="W126" s="550"/>
      <c r="X126" s="550"/>
      <c r="Y126" s="550"/>
      <c r="Z126" s="550"/>
      <c r="AA126" s="550"/>
      <c r="AB126" s="550"/>
      <c r="AC126" s="550"/>
      <c r="AD126" s="550"/>
      <c r="AE126" s="550"/>
      <c r="AF126" s="550"/>
      <c r="AG126" s="550"/>
      <c r="AH126" s="550"/>
      <c r="AI126" s="550"/>
      <c r="AJ126" s="550"/>
      <c r="AK126" s="550"/>
      <c r="AL126" s="550"/>
      <c r="AM126" s="550"/>
      <c r="AN126" s="550"/>
    </row>
    <row r="127" spans="1:40" x14ac:dyDescent="0.25">
      <c r="A127" s="550"/>
      <c r="B127" s="550"/>
      <c r="C127" s="550"/>
      <c r="D127" s="550"/>
      <c r="E127" s="550"/>
      <c r="F127" s="550"/>
      <c r="G127" s="550"/>
      <c r="H127" s="550"/>
      <c r="I127" s="550"/>
      <c r="J127" s="550"/>
      <c r="K127" s="550"/>
      <c r="L127" s="550"/>
      <c r="M127" s="550"/>
      <c r="N127" s="550"/>
      <c r="O127" s="550"/>
      <c r="P127" s="550"/>
      <c r="Q127" s="549"/>
      <c r="R127" s="550"/>
      <c r="S127" s="550"/>
      <c r="T127" s="550"/>
      <c r="U127" s="550"/>
      <c r="V127" s="549"/>
      <c r="W127" s="550"/>
      <c r="X127" s="550"/>
      <c r="Y127" s="550"/>
      <c r="Z127" s="550"/>
      <c r="AA127" s="550"/>
      <c r="AB127" s="550"/>
      <c r="AC127" s="550"/>
      <c r="AD127" s="550"/>
      <c r="AE127" s="550"/>
      <c r="AF127" s="550"/>
      <c r="AG127" s="550"/>
      <c r="AH127" s="550"/>
      <c r="AI127" s="550"/>
      <c r="AJ127" s="550"/>
      <c r="AK127" s="550"/>
      <c r="AL127" s="550"/>
      <c r="AM127" s="550"/>
      <c r="AN127" s="550"/>
    </row>
    <row r="128" spans="1:40" x14ac:dyDescent="0.25">
      <c r="A128" s="550"/>
      <c r="B128" s="550"/>
      <c r="C128" s="550"/>
      <c r="D128" s="550"/>
      <c r="E128" s="550"/>
      <c r="F128" s="550"/>
      <c r="G128" s="550"/>
      <c r="H128" s="550"/>
      <c r="I128" s="550"/>
      <c r="J128" s="550"/>
      <c r="K128" s="550"/>
      <c r="L128" s="550"/>
      <c r="M128" s="550"/>
      <c r="N128" s="550"/>
      <c r="O128" s="550"/>
      <c r="P128" s="550"/>
      <c r="Q128" s="549"/>
      <c r="R128" s="550"/>
      <c r="S128" s="550"/>
      <c r="T128" s="550"/>
      <c r="U128" s="550"/>
      <c r="V128" s="549"/>
      <c r="W128" s="550"/>
      <c r="X128" s="550"/>
      <c r="Y128" s="550"/>
      <c r="Z128" s="550"/>
      <c r="AA128" s="550"/>
      <c r="AB128" s="550"/>
      <c r="AC128" s="550"/>
      <c r="AD128" s="550"/>
      <c r="AE128" s="550"/>
      <c r="AF128" s="550"/>
      <c r="AG128" s="550"/>
      <c r="AH128" s="550"/>
      <c r="AI128" s="550"/>
      <c r="AJ128" s="550"/>
      <c r="AK128" s="550"/>
      <c r="AL128" s="550"/>
      <c r="AM128" s="550"/>
      <c r="AN128" s="550"/>
    </row>
    <row r="129" spans="1:40" x14ac:dyDescent="0.25">
      <c r="A129" s="550"/>
      <c r="B129" s="550"/>
      <c r="C129" s="550"/>
      <c r="D129" s="550"/>
      <c r="E129" s="550"/>
      <c r="F129" s="550"/>
      <c r="G129" s="550"/>
      <c r="H129" s="550"/>
      <c r="I129" s="550"/>
      <c r="J129" s="550"/>
      <c r="K129" s="550"/>
      <c r="L129" s="550"/>
      <c r="M129" s="550"/>
      <c r="N129" s="550"/>
      <c r="O129" s="550"/>
      <c r="P129" s="550"/>
      <c r="Q129" s="549"/>
      <c r="R129" s="550"/>
      <c r="S129" s="550"/>
      <c r="T129" s="550"/>
      <c r="U129" s="550"/>
      <c r="V129" s="549"/>
      <c r="W129" s="550"/>
      <c r="X129" s="550"/>
      <c r="Y129" s="550"/>
      <c r="Z129" s="550"/>
      <c r="AA129" s="550"/>
      <c r="AB129" s="550"/>
      <c r="AC129" s="550"/>
      <c r="AD129" s="550"/>
      <c r="AE129" s="550"/>
      <c r="AF129" s="550"/>
      <c r="AG129" s="550"/>
      <c r="AH129" s="550"/>
      <c r="AI129" s="550"/>
      <c r="AJ129" s="550"/>
      <c r="AK129" s="550"/>
      <c r="AL129" s="550"/>
      <c r="AM129" s="550"/>
      <c r="AN129" s="550"/>
    </row>
    <row r="130" spans="1:40" x14ac:dyDescent="0.25">
      <c r="A130" s="550"/>
      <c r="B130" s="550"/>
      <c r="C130" s="550"/>
      <c r="D130" s="550"/>
      <c r="E130" s="550"/>
      <c r="F130" s="550"/>
      <c r="G130" s="550"/>
      <c r="H130" s="550"/>
      <c r="I130" s="550"/>
      <c r="J130" s="550"/>
      <c r="K130" s="550"/>
      <c r="L130" s="550"/>
      <c r="M130" s="550"/>
      <c r="N130" s="550"/>
      <c r="O130" s="550"/>
      <c r="P130" s="550"/>
      <c r="Q130" s="549"/>
      <c r="R130" s="550"/>
      <c r="S130" s="550"/>
      <c r="T130" s="550"/>
      <c r="U130" s="550"/>
      <c r="V130" s="549"/>
      <c r="W130" s="550"/>
      <c r="X130" s="550"/>
      <c r="Y130" s="550"/>
      <c r="Z130" s="550"/>
      <c r="AA130" s="550"/>
      <c r="AB130" s="550"/>
      <c r="AC130" s="550"/>
      <c r="AD130" s="550"/>
      <c r="AE130" s="550"/>
      <c r="AF130" s="550"/>
      <c r="AG130" s="550"/>
      <c r="AH130" s="550"/>
      <c r="AI130" s="550"/>
      <c r="AJ130" s="550"/>
      <c r="AK130" s="550"/>
      <c r="AL130" s="550"/>
      <c r="AM130" s="550"/>
      <c r="AN130" s="550"/>
    </row>
    <row r="131" spans="1:40" x14ac:dyDescent="0.25">
      <c r="A131" s="550"/>
      <c r="B131" s="550"/>
      <c r="C131" s="550"/>
      <c r="D131" s="550"/>
      <c r="E131" s="550"/>
      <c r="F131" s="550"/>
      <c r="G131" s="550"/>
      <c r="H131" s="550"/>
      <c r="I131" s="550"/>
      <c r="J131" s="550"/>
      <c r="K131" s="550"/>
      <c r="L131" s="550"/>
      <c r="M131" s="550"/>
      <c r="N131" s="550"/>
      <c r="O131" s="550"/>
      <c r="P131" s="550"/>
      <c r="Q131" s="549"/>
      <c r="R131" s="550"/>
      <c r="S131" s="550"/>
      <c r="T131" s="550"/>
      <c r="U131" s="550"/>
      <c r="V131" s="549"/>
      <c r="W131" s="550"/>
      <c r="X131" s="550"/>
      <c r="Y131" s="550"/>
      <c r="Z131" s="550"/>
      <c r="AA131" s="550"/>
      <c r="AB131" s="550"/>
      <c r="AC131" s="550"/>
      <c r="AD131" s="550"/>
      <c r="AE131" s="550"/>
      <c r="AF131" s="550"/>
      <c r="AG131" s="550"/>
      <c r="AH131" s="550"/>
      <c r="AI131" s="550"/>
      <c r="AJ131" s="550"/>
      <c r="AK131" s="550"/>
      <c r="AL131" s="550"/>
      <c r="AM131" s="550"/>
      <c r="AN131" s="550"/>
    </row>
    <row r="132" spans="1:40" x14ac:dyDescent="0.25">
      <c r="A132" s="550"/>
      <c r="B132" s="550"/>
      <c r="C132" s="550"/>
      <c r="D132" s="550"/>
      <c r="E132" s="550"/>
      <c r="F132" s="550"/>
      <c r="G132" s="550"/>
      <c r="H132" s="550"/>
      <c r="I132" s="550"/>
      <c r="J132" s="550"/>
      <c r="K132" s="550"/>
      <c r="L132" s="550"/>
      <c r="M132" s="550"/>
      <c r="N132" s="550"/>
      <c r="O132" s="550"/>
      <c r="P132" s="550"/>
      <c r="Q132" s="549"/>
      <c r="R132" s="550"/>
      <c r="S132" s="550"/>
      <c r="T132" s="550"/>
      <c r="U132" s="550"/>
      <c r="V132" s="549"/>
      <c r="W132" s="550"/>
      <c r="X132" s="550"/>
      <c r="Y132" s="550"/>
      <c r="Z132" s="550"/>
      <c r="AA132" s="550"/>
      <c r="AB132" s="550"/>
      <c r="AC132" s="550"/>
      <c r="AD132" s="550"/>
      <c r="AE132" s="550"/>
      <c r="AF132" s="550"/>
      <c r="AG132" s="550"/>
      <c r="AH132" s="550"/>
      <c r="AI132" s="550"/>
      <c r="AJ132" s="550"/>
      <c r="AK132" s="550"/>
      <c r="AL132" s="550"/>
      <c r="AM132" s="550"/>
      <c r="AN132" s="550"/>
    </row>
    <row r="133" spans="1:40" x14ac:dyDescent="0.25">
      <c r="A133" s="550"/>
      <c r="B133" s="550"/>
      <c r="C133" s="550"/>
      <c r="D133" s="550"/>
      <c r="E133" s="550"/>
      <c r="F133" s="550"/>
      <c r="G133" s="550"/>
      <c r="H133" s="550"/>
      <c r="I133" s="550"/>
      <c r="J133" s="550"/>
      <c r="K133" s="550"/>
      <c r="L133" s="550"/>
      <c r="M133" s="550"/>
      <c r="N133" s="550"/>
      <c r="O133" s="550"/>
      <c r="P133" s="550"/>
      <c r="Q133" s="549"/>
      <c r="R133" s="550"/>
      <c r="S133" s="550"/>
      <c r="T133" s="550"/>
      <c r="U133" s="550"/>
      <c r="V133" s="549"/>
      <c r="W133" s="550"/>
      <c r="X133" s="550"/>
      <c r="Y133" s="550"/>
      <c r="Z133" s="550"/>
      <c r="AA133" s="550"/>
      <c r="AB133" s="550"/>
      <c r="AC133" s="550"/>
      <c r="AD133" s="550"/>
      <c r="AE133" s="550"/>
      <c r="AF133" s="550"/>
      <c r="AG133" s="550"/>
      <c r="AH133" s="550"/>
      <c r="AI133" s="550"/>
      <c r="AJ133" s="550"/>
      <c r="AK133" s="550"/>
      <c r="AL133" s="550"/>
      <c r="AM133" s="550"/>
      <c r="AN133" s="550"/>
    </row>
    <row r="134" spans="1:40" x14ac:dyDescent="0.25">
      <c r="A134" s="550"/>
      <c r="B134" s="550"/>
      <c r="C134" s="550"/>
      <c r="D134" s="550"/>
      <c r="E134" s="550"/>
      <c r="F134" s="550"/>
      <c r="G134" s="550"/>
      <c r="H134" s="550"/>
      <c r="I134" s="550"/>
      <c r="J134" s="550"/>
      <c r="K134" s="550"/>
      <c r="L134" s="550"/>
      <c r="M134" s="550"/>
      <c r="N134" s="550"/>
      <c r="O134" s="550"/>
      <c r="P134" s="550"/>
      <c r="Q134" s="549"/>
      <c r="R134" s="550"/>
      <c r="S134" s="550"/>
      <c r="T134" s="550"/>
      <c r="U134" s="550"/>
      <c r="V134" s="549"/>
      <c r="W134" s="550"/>
      <c r="X134" s="550"/>
      <c r="Y134" s="550"/>
      <c r="Z134" s="550"/>
      <c r="AA134" s="550"/>
      <c r="AB134" s="550"/>
      <c r="AC134" s="550"/>
      <c r="AD134" s="550"/>
      <c r="AE134" s="550"/>
      <c r="AF134" s="550"/>
      <c r="AG134" s="550"/>
      <c r="AH134" s="550"/>
      <c r="AI134" s="550"/>
      <c r="AJ134" s="550"/>
      <c r="AK134" s="550"/>
      <c r="AL134" s="550"/>
      <c r="AM134" s="550"/>
      <c r="AN134" s="550"/>
    </row>
    <row r="135" spans="1:40" x14ac:dyDescent="0.25">
      <c r="A135" s="550"/>
      <c r="B135" s="550"/>
      <c r="C135" s="550"/>
      <c r="D135" s="550"/>
      <c r="E135" s="550"/>
      <c r="F135" s="550"/>
      <c r="G135" s="550"/>
      <c r="H135" s="550"/>
      <c r="I135" s="550"/>
      <c r="J135" s="550"/>
      <c r="K135" s="550"/>
      <c r="L135" s="550"/>
      <c r="M135" s="550"/>
      <c r="N135" s="550"/>
      <c r="O135" s="550"/>
      <c r="P135" s="550"/>
      <c r="Q135" s="549"/>
      <c r="R135" s="550"/>
      <c r="S135" s="550"/>
      <c r="T135" s="550"/>
      <c r="U135" s="550"/>
      <c r="V135" s="549"/>
      <c r="W135" s="550"/>
      <c r="X135" s="550"/>
      <c r="Y135" s="550"/>
      <c r="Z135" s="550"/>
      <c r="AA135" s="550"/>
      <c r="AB135" s="550"/>
      <c r="AC135" s="550"/>
      <c r="AD135" s="550"/>
      <c r="AE135" s="550"/>
      <c r="AF135" s="550"/>
      <c r="AG135" s="550"/>
      <c r="AH135" s="550"/>
      <c r="AI135" s="550"/>
      <c r="AJ135" s="550"/>
      <c r="AK135" s="550"/>
      <c r="AL135" s="550"/>
      <c r="AM135" s="550"/>
      <c r="AN135" s="550"/>
    </row>
    <row r="136" spans="1:40" x14ac:dyDescent="0.25">
      <c r="A136" s="550"/>
      <c r="B136" s="550"/>
      <c r="C136" s="550"/>
      <c r="D136" s="550"/>
      <c r="E136" s="550"/>
      <c r="F136" s="550"/>
      <c r="G136" s="550"/>
      <c r="H136" s="550"/>
      <c r="I136" s="550"/>
      <c r="J136" s="550"/>
      <c r="K136" s="550"/>
      <c r="L136" s="550"/>
      <c r="M136" s="550"/>
      <c r="N136" s="550"/>
      <c r="O136" s="550"/>
      <c r="P136" s="550"/>
      <c r="Q136" s="549"/>
      <c r="R136" s="550"/>
      <c r="S136" s="550"/>
      <c r="T136" s="550"/>
      <c r="U136" s="550"/>
      <c r="V136" s="549"/>
      <c r="W136" s="550"/>
      <c r="X136" s="550"/>
      <c r="Y136" s="550"/>
      <c r="Z136" s="550"/>
      <c r="AA136" s="550"/>
      <c r="AB136" s="550"/>
      <c r="AC136" s="550"/>
      <c r="AD136" s="550"/>
      <c r="AE136" s="550"/>
      <c r="AF136" s="550"/>
      <c r="AG136" s="550"/>
      <c r="AH136" s="550"/>
      <c r="AI136" s="550"/>
      <c r="AJ136" s="550"/>
      <c r="AK136" s="550"/>
      <c r="AL136" s="550"/>
      <c r="AM136" s="550"/>
      <c r="AN136" s="550"/>
    </row>
    <row r="137" spans="1:40" x14ac:dyDescent="0.25">
      <c r="A137" s="550"/>
      <c r="B137" s="550"/>
      <c r="C137" s="550"/>
      <c r="D137" s="550"/>
      <c r="E137" s="550"/>
      <c r="F137" s="550"/>
      <c r="G137" s="550"/>
      <c r="H137" s="550"/>
      <c r="I137" s="550"/>
      <c r="J137" s="550"/>
      <c r="K137" s="550"/>
      <c r="L137" s="550"/>
      <c r="M137" s="550"/>
      <c r="N137" s="550"/>
      <c r="O137" s="550"/>
      <c r="P137" s="550"/>
      <c r="Q137" s="549"/>
      <c r="R137" s="550"/>
      <c r="S137" s="550"/>
      <c r="T137" s="550"/>
      <c r="U137" s="550"/>
      <c r="V137" s="549"/>
      <c r="W137" s="550"/>
      <c r="X137" s="550"/>
      <c r="Y137" s="550"/>
      <c r="Z137" s="550"/>
      <c r="AA137" s="550"/>
      <c r="AB137" s="550"/>
      <c r="AC137" s="550"/>
      <c r="AD137" s="550"/>
      <c r="AE137" s="550"/>
      <c r="AF137" s="550"/>
      <c r="AG137" s="550"/>
      <c r="AH137" s="550"/>
      <c r="AI137" s="550"/>
      <c r="AJ137" s="550"/>
      <c r="AK137" s="550"/>
      <c r="AL137" s="550"/>
      <c r="AM137" s="550"/>
      <c r="AN137" s="550"/>
    </row>
    <row r="138" spans="1:40" x14ac:dyDescent="0.25">
      <c r="A138" s="550"/>
      <c r="B138" s="550"/>
      <c r="C138" s="550"/>
      <c r="D138" s="550"/>
      <c r="E138" s="550"/>
      <c r="F138" s="550"/>
      <c r="G138" s="550"/>
      <c r="H138" s="550"/>
      <c r="I138" s="550"/>
      <c r="J138" s="550"/>
      <c r="K138" s="550"/>
      <c r="L138" s="550"/>
      <c r="M138" s="550"/>
      <c r="N138" s="550"/>
      <c r="O138" s="550"/>
      <c r="P138" s="550"/>
      <c r="Q138" s="549"/>
      <c r="R138" s="550"/>
      <c r="S138" s="550"/>
      <c r="T138" s="550"/>
      <c r="U138" s="550"/>
      <c r="V138" s="549"/>
      <c r="W138" s="550"/>
      <c r="X138" s="550"/>
      <c r="Y138" s="550"/>
      <c r="Z138" s="550"/>
      <c r="AA138" s="550"/>
      <c r="AB138" s="550"/>
      <c r="AC138" s="550"/>
      <c r="AD138" s="550"/>
      <c r="AE138" s="550"/>
      <c r="AF138" s="550"/>
      <c r="AG138" s="550"/>
      <c r="AH138" s="550"/>
      <c r="AI138" s="550"/>
      <c r="AJ138" s="550"/>
      <c r="AK138" s="550"/>
      <c r="AL138" s="550"/>
      <c r="AM138" s="550"/>
      <c r="AN138" s="550"/>
    </row>
    <row r="139" spans="1:40" x14ac:dyDescent="0.25">
      <c r="A139" s="550"/>
      <c r="B139" s="550"/>
      <c r="C139" s="550"/>
      <c r="D139" s="550"/>
      <c r="E139" s="550"/>
      <c r="F139" s="550"/>
      <c r="G139" s="550"/>
      <c r="H139" s="550"/>
      <c r="I139" s="550"/>
      <c r="J139" s="550"/>
      <c r="K139" s="550"/>
      <c r="L139" s="550"/>
      <c r="M139" s="550"/>
      <c r="N139" s="550"/>
      <c r="O139" s="550"/>
      <c r="P139" s="550"/>
      <c r="Q139" s="549"/>
      <c r="R139" s="550"/>
      <c r="S139" s="550"/>
      <c r="T139" s="550"/>
      <c r="U139" s="550"/>
      <c r="V139" s="549"/>
      <c r="W139" s="550"/>
      <c r="X139" s="550"/>
      <c r="Y139" s="550"/>
      <c r="Z139" s="550"/>
      <c r="AA139" s="550"/>
      <c r="AB139" s="550"/>
      <c r="AC139" s="550"/>
      <c r="AD139" s="550"/>
      <c r="AE139" s="550"/>
      <c r="AF139" s="550"/>
      <c r="AG139" s="550"/>
      <c r="AH139" s="550"/>
      <c r="AI139" s="550"/>
      <c r="AJ139" s="550"/>
      <c r="AK139" s="550"/>
      <c r="AL139" s="550"/>
      <c r="AM139" s="550"/>
      <c r="AN139" s="550"/>
    </row>
    <row r="140" spans="1:40" x14ac:dyDescent="0.25">
      <c r="A140" s="550"/>
      <c r="B140" s="550"/>
      <c r="C140" s="550"/>
      <c r="D140" s="550"/>
      <c r="E140" s="550"/>
      <c r="F140" s="550"/>
      <c r="G140" s="550"/>
      <c r="H140" s="550"/>
      <c r="I140" s="550"/>
      <c r="J140" s="550"/>
      <c r="K140" s="550"/>
      <c r="L140" s="550"/>
      <c r="M140" s="550"/>
      <c r="N140" s="550"/>
      <c r="O140" s="550"/>
      <c r="P140" s="550"/>
      <c r="Q140" s="549"/>
      <c r="R140" s="550"/>
      <c r="S140" s="550"/>
      <c r="T140" s="550"/>
      <c r="U140" s="550"/>
      <c r="V140" s="549"/>
      <c r="W140" s="550"/>
      <c r="X140" s="550"/>
      <c r="Y140" s="550"/>
      <c r="Z140" s="550"/>
      <c r="AA140" s="550"/>
      <c r="AB140" s="550"/>
      <c r="AC140" s="550"/>
      <c r="AD140" s="550"/>
      <c r="AE140" s="550"/>
      <c r="AF140" s="550"/>
      <c r="AG140" s="550"/>
      <c r="AH140" s="550"/>
      <c r="AI140" s="550"/>
      <c r="AJ140" s="550"/>
      <c r="AK140" s="550"/>
      <c r="AL140" s="550"/>
      <c r="AM140" s="550"/>
      <c r="AN140" s="550"/>
    </row>
    <row r="141" spans="1:40" x14ac:dyDescent="0.25">
      <c r="A141" s="550"/>
      <c r="B141" s="550"/>
      <c r="C141" s="550"/>
      <c r="D141" s="550"/>
      <c r="E141" s="550"/>
      <c r="F141" s="550"/>
      <c r="G141" s="550"/>
      <c r="H141" s="550"/>
      <c r="I141" s="550"/>
      <c r="J141" s="550"/>
      <c r="K141" s="550"/>
      <c r="L141" s="550"/>
      <c r="M141" s="550"/>
      <c r="N141" s="550"/>
      <c r="O141" s="550"/>
      <c r="P141" s="550"/>
      <c r="Q141" s="549"/>
      <c r="R141" s="550"/>
      <c r="S141" s="550"/>
      <c r="T141" s="550"/>
      <c r="U141" s="550"/>
      <c r="V141" s="549"/>
      <c r="W141" s="550"/>
      <c r="X141" s="550"/>
      <c r="Y141" s="550"/>
      <c r="Z141" s="550"/>
      <c r="AA141" s="550"/>
      <c r="AB141" s="550"/>
      <c r="AC141" s="550"/>
      <c r="AD141" s="550"/>
      <c r="AE141" s="550"/>
      <c r="AF141" s="550"/>
      <c r="AG141" s="550"/>
      <c r="AH141" s="550"/>
      <c r="AI141" s="550"/>
      <c r="AJ141" s="550"/>
      <c r="AK141" s="550"/>
      <c r="AL141" s="550"/>
      <c r="AM141" s="550"/>
      <c r="AN141" s="550"/>
    </row>
    <row r="142" spans="1:40" x14ac:dyDescent="0.25">
      <c r="A142" s="550"/>
      <c r="B142" s="550"/>
      <c r="C142" s="550"/>
      <c r="D142" s="550"/>
      <c r="E142" s="550"/>
      <c r="F142" s="550"/>
      <c r="G142" s="550"/>
      <c r="H142" s="550"/>
      <c r="I142" s="550"/>
      <c r="J142" s="550"/>
      <c r="K142" s="550"/>
      <c r="L142" s="550"/>
      <c r="M142" s="550"/>
      <c r="N142" s="550"/>
      <c r="O142" s="550"/>
      <c r="P142" s="550"/>
      <c r="Q142" s="549"/>
      <c r="R142" s="550"/>
      <c r="S142" s="550"/>
      <c r="T142" s="550"/>
      <c r="U142" s="550"/>
      <c r="V142" s="549"/>
      <c r="W142" s="550"/>
      <c r="X142" s="550"/>
      <c r="Y142" s="550"/>
      <c r="Z142" s="550"/>
      <c r="AA142" s="550"/>
      <c r="AB142" s="550"/>
      <c r="AC142" s="550"/>
      <c r="AD142" s="550"/>
      <c r="AE142" s="550"/>
      <c r="AF142" s="550"/>
      <c r="AG142" s="550"/>
      <c r="AH142" s="550"/>
      <c r="AI142" s="550"/>
      <c r="AJ142" s="550"/>
      <c r="AK142" s="550"/>
      <c r="AL142" s="550"/>
      <c r="AM142" s="550"/>
      <c r="AN142" s="550"/>
    </row>
    <row r="143" spans="1:40" x14ac:dyDescent="0.25">
      <c r="A143" s="550"/>
      <c r="B143" s="550"/>
      <c r="C143" s="550"/>
      <c r="D143" s="550"/>
      <c r="E143" s="550"/>
      <c r="F143" s="550"/>
      <c r="G143" s="550"/>
      <c r="H143" s="550"/>
      <c r="I143" s="550"/>
      <c r="J143" s="550"/>
      <c r="K143" s="550"/>
      <c r="L143" s="550"/>
      <c r="M143" s="550"/>
      <c r="N143" s="550"/>
      <c r="O143" s="550"/>
      <c r="P143" s="550"/>
      <c r="Q143" s="549"/>
      <c r="R143" s="550"/>
      <c r="S143" s="550"/>
      <c r="T143" s="550"/>
      <c r="U143" s="550"/>
      <c r="V143" s="549"/>
      <c r="W143" s="550"/>
      <c r="X143" s="550"/>
      <c r="Y143" s="550"/>
      <c r="Z143" s="550"/>
      <c r="AA143" s="550"/>
      <c r="AB143" s="550"/>
      <c r="AC143" s="550"/>
      <c r="AD143" s="550"/>
      <c r="AE143" s="550"/>
      <c r="AF143" s="550"/>
      <c r="AG143" s="550"/>
      <c r="AH143" s="550"/>
      <c r="AI143" s="550"/>
      <c r="AJ143" s="550"/>
      <c r="AK143" s="550"/>
      <c r="AL143" s="550"/>
      <c r="AM143" s="550"/>
      <c r="AN143" s="550"/>
    </row>
    <row r="144" spans="1:40" x14ac:dyDescent="0.25">
      <c r="A144" s="550"/>
      <c r="B144" s="550"/>
      <c r="C144" s="550"/>
      <c r="D144" s="550"/>
      <c r="E144" s="550"/>
      <c r="F144" s="550"/>
      <c r="G144" s="550"/>
      <c r="H144" s="550"/>
      <c r="I144" s="550"/>
      <c r="J144" s="550"/>
      <c r="K144" s="550"/>
      <c r="L144" s="550"/>
      <c r="M144" s="550"/>
      <c r="N144" s="550"/>
      <c r="O144" s="550"/>
      <c r="P144" s="550"/>
      <c r="Q144" s="549"/>
      <c r="R144" s="550"/>
      <c r="S144" s="550"/>
      <c r="T144" s="550"/>
      <c r="U144" s="550"/>
      <c r="V144" s="549"/>
      <c r="W144" s="550"/>
      <c r="X144" s="550"/>
      <c r="Y144" s="550"/>
      <c r="Z144" s="550"/>
      <c r="AA144" s="550"/>
      <c r="AB144" s="550"/>
      <c r="AC144" s="550"/>
      <c r="AD144" s="550"/>
      <c r="AE144" s="550"/>
      <c r="AF144" s="550"/>
      <c r="AG144" s="550"/>
      <c r="AH144" s="550"/>
      <c r="AI144" s="550"/>
      <c r="AJ144" s="550"/>
      <c r="AK144" s="550"/>
      <c r="AL144" s="550"/>
      <c r="AM144" s="550"/>
      <c r="AN144" s="550"/>
    </row>
    <row r="145" spans="1:40" x14ac:dyDescent="0.25">
      <c r="A145" s="550"/>
      <c r="B145" s="550"/>
      <c r="C145" s="550"/>
      <c r="D145" s="550"/>
      <c r="E145" s="550"/>
      <c r="F145" s="550"/>
      <c r="G145" s="550"/>
      <c r="H145" s="550"/>
      <c r="I145" s="550"/>
      <c r="J145" s="550"/>
      <c r="K145" s="550"/>
      <c r="L145" s="550"/>
      <c r="M145" s="550"/>
      <c r="N145" s="550"/>
      <c r="O145" s="550"/>
      <c r="P145" s="550"/>
      <c r="Q145" s="549"/>
      <c r="R145" s="550"/>
      <c r="S145" s="550"/>
      <c r="T145" s="550"/>
      <c r="U145" s="550"/>
      <c r="V145" s="549"/>
      <c r="W145" s="550"/>
      <c r="X145" s="550"/>
      <c r="Y145" s="550"/>
      <c r="Z145" s="550"/>
      <c r="AA145" s="550"/>
      <c r="AB145" s="550"/>
      <c r="AC145" s="550"/>
      <c r="AD145" s="550"/>
      <c r="AE145" s="550"/>
      <c r="AF145" s="550"/>
      <c r="AG145" s="550"/>
      <c r="AH145" s="550"/>
      <c r="AI145" s="550"/>
      <c r="AJ145" s="550"/>
      <c r="AK145" s="550"/>
      <c r="AL145" s="550"/>
      <c r="AM145" s="550"/>
      <c r="AN145" s="550"/>
    </row>
    <row r="146" spans="1:40" x14ac:dyDescent="0.25">
      <c r="A146" s="550"/>
      <c r="B146" s="550"/>
      <c r="C146" s="550"/>
      <c r="D146" s="550"/>
      <c r="E146" s="550"/>
      <c r="F146" s="550"/>
      <c r="G146" s="550"/>
      <c r="H146" s="550"/>
      <c r="I146" s="550"/>
      <c r="J146" s="550"/>
      <c r="K146" s="550"/>
      <c r="L146" s="550"/>
      <c r="M146" s="550"/>
      <c r="N146" s="550"/>
      <c r="O146" s="550"/>
      <c r="P146" s="550"/>
      <c r="Q146" s="549"/>
      <c r="R146" s="550"/>
      <c r="S146" s="550"/>
      <c r="T146" s="550"/>
      <c r="U146" s="550"/>
      <c r="V146" s="549"/>
      <c r="W146" s="550"/>
      <c r="X146" s="550"/>
      <c r="Y146" s="550"/>
      <c r="Z146" s="550"/>
      <c r="AA146" s="550"/>
      <c r="AB146" s="550"/>
      <c r="AC146" s="550"/>
      <c r="AD146" s="550"/>
      <c r="AE146" s="550"/>
      <c r="AF146" s="550"/>
      <c r="AG146" s="550"/>
      <c r="AH146" s="550"/>
      <c r="AI146" s="550"/>
      <c r="AJ146" s="550"/>
      <c r="AK146" s="550"/>
      <c r="AL146" s="550"/>
      <c r="AM146" s="550"/>
      <c r="AN146" s="550"/>
    </row>
    <row r="147" spans="1:40" x14ac:dyDescent="0.25">
      <c r="A147" s="550"/>
      <c r="B147" s="550"/>
      <c r="C147" s="550"/>
      <c r="D147" s="550"/>
      <c r="E147" s="550"/>
      <c r="F147" s="550"/>
      <c r="G147" s="550"/>
      <c r="H147" s="550"/>
      <c r="I147" s="550"/>
      <c r="J147" s="550"/>
      <c r="K147" s="550"/>
      <c r="L147" s="550"/>
      <c r="M147" s="550"/>
      <c r="N147" s="550"/>
      <c r="O147" s="550"/>
      <c r="P147" s="550"/>
      <c r="Q147" s="549"/>
      <c r="R147" s="550"/>
      <c r="S147" s="550"/>
      <c r="T147" s="550"/>
      <c r="U147" s="550"/>
      <c r="V147" s="549"/>
      <c r="W147" s="550"/>
      <c r="X147" s="550"/>
      <c r="Y147" s="550"/>
      <c r="Z147" s="550"/>
      <c r="AA147" s="550"/>
      <c r="AB147" s="550"/>
      <c r="AC147" s="550"/>
      <c r="AD147" s="550"/>
      <c r="AE147" s="550"/>
      <c r="AF147" s="550"/>
      <c r="AG147" s="550"/>
      <c r="AH147" s="550"/>
      <c r="AI147" s="550"/>
      <c r="AJ147" s="550"/>
      <c r="AK147" s="550"/>
      <c r="AL147" s="550"/>
      <c r="AM147" s="550"/>
      <c r="AN147" s="550"/>
    </row>
    <row r="148" spans="1:40" x14ac:dyDescent="0.25">
      <c r="A148" s="550"/>
      <c r="B148" s="550"/>
      <c r="C148" s="550"/>
      <c r="D148" s="550"/>
      <c r="E148" s="550"/>
      <c r="F148" s="550"/>
      <c r="G148" s="550"/>
      <c r="H148" s="550"/>
      <c r="I148" s="550"/>
      <c r="J148" s="550"/>
      <c r="K148" s="550"/>
      <c r="L148" s="550"/>
      <c r="M148" s="550"/>
      <c r="N148" s="550"/>
      <c r="O148" s="550"/>
      <c r="P148" s="550"/>
      <c r="Q148" s="549"/>
      <c r="R148" s="550"/>
      <c r="S148" s="550"/>
      <c r="T148" s="550"/>
      <c r="U148" s="550"/>
      <c r="V148" s="549"/>
      <c r="W148" s="550"/>
      <c r="X148" s="550"/>
      <c r="Y148" s="550"/>
      <c r="Z148" s="550"/>
      <c r="AA148" s="550"/>
      <c r="AB148" s="550"/>
      <c r="AC148" s="550"/>
      <c r="AD148" s="550"/>
      <c r="AE148" s="550"/>
      <c r="AF148" s="550"/>
      <c r="AG148" s="550"/>
      <c r="AH148" s="550"/>
      <c r="AI148" s="550"/>
      <c r="AJ148" s="550"/>
      <c r="AK148" s="550"/>
      <c r="AL148" s="550"/>
      <c r="AM148" s="550"/>
      <c r="AN148" s="550"/>
    </row>
    <row r="149" spans="1:40" x14ac:dyDescent="0.25">
      <c r="A149" s="550"/>
      <c r="B149" s="550"/>
      <c r="C149" s="550"/>
      <c r="D149" s="550"/>
      <c r="E149" s="550"/>
      <c r="F149" s="550"/>
      <c r="G149" s="550"/>
      <c r="H149" s="550"/>
      <c r="I149" s="550"/>
      <c r="J149" s="550"/>
      <c r="K149" s="550"/>
      <c r="L149" s="550"/>
      <c r="M149" s="550"/>
      <c r="N149" s="550"/>
      <c r="O149" s="550"/>
      <c r="P149" s="550"/>
      <c r="Q149" s="549"/>
      <c r="R149" s="550"/>
      <c r="S149" s="550"/>
      <c r="T149" s="550"/>
      <c r="U149" s="550"/>
      <c r="V149" s="549"/>
      <c r="W149" s="550"/>
      <c r="X149" s="550"/>
      <c r="Y149" s="550"/>
      <c r="Z149" s="550"/>
      <c r="AA149" s="550"/>
      <c r="AB149" s="550"/>
      <c r="AC149" s="550"/>
      <c r="AD149" s="550"/>
      <c r="AE149" s="550"/>
      <c r="AF149" s="550"/>
      <c r="AG149" s="550"/>
      <c r="AH149" s="550"/>
      <c r="AI149" s="550"/>
      <c r="AJ149" s="550"/>
      <c r="AK149" s="550"/>
      <c r="AL149" s="550"/>
      <c r="AM149" s="550"/>
      <c r="AN149" s="550"/>
    </row>
    <row r="150" spans="1:40" x14ac:dyDescent="0.25">
      <c r="A150" s="550"/>
      <c r="B150" s="550"/>
      <c r="C150" s="550"/>
      <c r="D150" s="550"/>
      <c r="E150" s="550"/>
      <c r="F150" s="550"/>
      <c r="G150" s="550"/>
      <c r="H150" s="550"/>
      <c r="I150" s="550"/>
      <c r="J150" s="550"/>
      <c r="K150" s="550"/>
      <c r="L150" s="550"/>
      <c r="M150" s="550"/>
      <c r="N150" s="550"/>
      <c r="O150" s="550"/>
      <c r="P150" s="550"/>
      <c r="Q150" s="549"/>
      <c r="R150" s="550"/>
      <c r="S150" s="550"/>
      <c r="T150" s="550"/>
      <c r="U150" s="550"/>
      <c r="V150" s="549"/>
      <c r="W150" s="550"/>
      <c r="X150" s="550"/>
      <c r="Y150" s="550"/>
      <c r="Z150" s="550"/>
      <c r="AA150" s="550"/>
      <c r="AB150" s="550"/>
      <c r="AC150" s="550"/>
      <c r="AD150" s="550"/>
      <c r="AE150" s="550"/>
      <c r="AF150" s="550"/>
      <c r="AG150" s="550"/>
      <c r="AH150" s="550"/>
      <c r="AI150" s="550"/>
      <c r="AJ150" s="550"/>
      <c r="AK150" s="550"/>
      <c r="AL150" s="550"/>
      <c r="AM150" s="550"/>
      <c r="AN150" s="550"/>
    </row>
    <row r="151" spans="1:40" x14ac:dyDescent="0.25">
      <c r="A151" s="550"/>
      <c r="B151" s="550"/>
      <c r="C151" s="550"/>
      <c r="D151" s="550"/>
      <c r="E151" s="550"/>
      <c r="F151" s="550"/>
      <c r="G151" s="550"/>
      <c r="H151" s="550"/>
      <c r="I151" s="550"/>
      <c r="J151" s="550"/>
      <c r="K151" s="550"/>
      <c r="L151" s="550"/>
      <c r="M151" s="550"/>
      <c r="N151" s="550"/>
      <c r="O151" s="550"/>
      <c r="P151" s="550"/>
      <c r="Q151" s="549"/>
      <c r="R151" s="550"/>
      <c r="S151" s="550"/>
      <c r="T151" s="550"/>
      <c r="U151" s="550"/>
      <c r="V151" s="549"/>
      <c r="W151" s="550"/>
      <c r="X151" s="550"/>
      <c r="Y151" s="550"/>
      <c r="Z151" s="550"/>
      <c r="AA151" s="550"/>
      <c r="AB151" s="550"/>
      <c r="AC151" s="550"/>
      <c r="AD151" s="550"/>
      <c r="AE151" s="550"/>
      <c r="AF151" s="550"/>
      <c r="AG151" s="550"/>
      <c r="AH151" s="550"/>
      <c r="AI151" s="550"/>
      <c r="AJ151" s="550"/>
      <c r="AK151" s="550"/>
      <c r="AL151" s="550"/>
      <c r="AM151" s="550"/>
      <c r="AN151" s="550"/>
    </row>
    <row r="152" spans="1:40" x14ac:dyDescent="0.25">
      <c r="A152" s="550"/>
      <c r="B152" s="550"/>
      <c r="C152" s="550"/>
      <c r="D152" s="550"/>
      <c r="E152" s="550"/>
      <c r="F152" s="550"/>
      <c r="G152" s="550"/>
      <c r="H152" s="550"/>
      <c r="I152" s="550"/>
      <c r="J152" s="550"/>
      <c r="K152" s="550"/>
      <c r="L152" s="550"/>
      <c r="M152" s="550"/>
      <c r="N152" s="550"/>
      <c r="O152" s="550"/>
      <c r="P152" s="550"/>
      <c r="Q152" s="549"/>
      <c r="R152" s="550"/>
      <c r="S152" s="550"/>
      <c r="T152" s="550"/>
      <c r="U152" s="550"/>
      <c r="V152" s="549"/>
      <c r="W152" s="550"/>
      <c r="X152" s="550"/>
      <c r="Y152" s="550"/>
      <c r="Z152" s="550"/>
      <c r="AA152" s="550"/>
      <c r="AB152" s="550"/>
      <c r="AC152" s="550"/>
      <c r="AD152" s="550"/>
      <c r="AE152" s="550"/>
      <c r="AF152" s="550"/>
      <c r="AG152" s="550"/>
      <c r="AH152" s="550"/>
      <c r="AI152" s="550"/>
      <c r="AJ152" s="550"/>
      <c r="AK152" s="550"/>
      <c r="AL152" s="550"/>
      <c r="AM152" s="550"/>
      <c r="AN152" s="550"/>
    </row>
    <row r="153" spans="1:40" x14ac:dyDescent="0.25">
      <c r="A153" s="550"/>
      <c r="B153" s="550"/>
      <c r="C153" s="550"/>
      <c r="D153" s="550"/>
      <c r="E153" s="550"/>
      <c r="F153" s="550"/>
      <c r="G153" s="550"/>
      <c r="H153" s="550"/>
      <c r="I153" s="550"/>
      <c r="J153" s="550"/>
      <c r="K153" s="550"/>
      <c r="L153" s="550"/>
      <c r="M153" s="550"/>
      <c r="N153" s="550"/>
      <c r="O153" s="550"/>
      <c r="P153" s="550"/>
      <c r="Q153" s="549"/>
      <c r="R153" s="550"/>
      <c r="S153" s="550"/>
      <c r="T153" s="550"/>
      <c r="U153" s="550"/>
      <c r="V153" s="549"/>
      <c r="W153" s="550"/>
      <c r="X153" s="550"/>
      <c r="Y153" s="550"/>
      <c r="Z153" s="550"/>
      <c r="AA153" s="550"/>
      <c r="AB153" s="550"/>
      <c r="AC153" s="550"/>
      <c r="AD153" s="550"/>
      <c r="AE153" s="550"/>
      <c r="AF153" s="550"/>
      <c r="AG153" s="550"/>
      <c r="AH153" s="550"/>
      <c r="AI153" s="550"/>
      <c r="AJ153" s="550"/>
      <c r="AK153" s="550"/>
      <c r="AL153" s="550"/>
      <c r="AM153" s="550"/>
      <c r="AN153" s="550"/>
    </row>
    <row r="154" spans="1:40" x14ac:dyDescent="0.25">
      <c r="A154" s="550"/>
      <c r="B154" s="550"/>
      <c r="C154" s="550"/>
      <c r="D154" s="550"/>
      <c r="E154" s="550"/>
      <c r="F154" s="550"/>
      <c r="G154" s="550"/>
      <c r="H154" s="550"/>
      <c r="I154" s="550"/>
      <c r="J154" s="550"/>
      <c r="K154" s="550"/>
      <c r="L154" s="550"/>
      <c r="M154" s="550"/>
      <c r="N154" s="550"/>
      <c r="O154" s="550"/>
      <c r="P154" s="550"/>
      <c r="Q154" s="549"/>
      <c r="R154" s="550"/>
      <c r="S154" s="550"/>
      <c r="T154" s="550"/>
      <c r="U154" s="550"/>
      <c r="V154" s="549"/>
      <c r="W154" s="550"/>
      <c r="X154" s="550"/>
      <c r="Y154" s="550"/>
      <c r="Z154" s="550"/>
      <c r="AA154" s="550"/>
      <c r="AB154" s="550"/>
      <c r="AC154" s="550"/>
      <c r="AD154" s="550"/>
      <c r="AE154" s="550"/>
      <c r="AF154" s="550"/>
      <c r="AG154" s="550"/>
      <c r="AH154" s="550"/>
      <c r="AI154" s="550"/>
      <c r="AJ154" s="550"/>
      <c r="AK154" s="550"/>
      <c r="AL154" s="550"/>
      <c r="AM154" s="550"/>
      <c r="AN154" s="550"/>
    </row>
    <row r="155" spans="1:40" x14ac:dyDescent="0.25">
      <c r="A155" s="550"/>
      <c r="B155" s="550"/>
      <c r="C155" s="550"/>
      <c r="D155" s="550"/>
      <c r="E155" s="550"/>
      <c r="F155" s="550"/>
      <c r="G155" s="550"/>
      <c r="H155" s="550"/>
      <c r="I155" s="550"/>
      <c r="J155" s="550"/>
      <c r="K155" s="550"/>
      <c r="L155" s="550"/>
      <c r="M155" s="550"/>
      <c r="N155" s="550"/>
      <c r="O155" s="550"/>
      <c r="P155" s="550"/>
      <c r="Q155" s="549"/>
      <c r="R155" s="550"/>
      <c r="S155" s="550"/>
      <c r="T155" s="550"/>
      <c r="U155" s="550"/>
      <c r="V155" s="549"/>
      <c r="W155" s="550"/>
      <c r="X155" s="550"/>
      <c r="Y155" s="550"/>
      <c r="Z155" s="550"/>
      <c r="AA155" s="550"/>
      <c r="AB155" s="550"/>
      <c r="AC155" s="550"/>
      <c r="AD155" s="550"/>
      <c r="AE155" s="550"/>
      <c r="AF155" s="550"/>
      <c r="AG155" s="550"/>
      <c r="AH155" s="550"/>
      <c r="AI155" s="550"/>
      <c r="AJ155" s="550"/>
      <c r="AK155" s="550"/>
      <c r="AL155" s="550"/>
      <c r="AM155" s="550"/>
      <c r="AN155" s="550"/>
    </row>
    <row r="156" spans="1:40" x14ac:dyDescent="0.25">
      <c r="A156" s="550"/>
      <c r="B156" s="550"/>
      <c r="C156" s="550"/>
      <c r="D156" s="550"/>
      <c r="E156" s="550"/>
      <c r="F156" s="550"/>
      <c r="G156" s="550"/>
      <c r="H156" s="550"/>
      <c r="I156" s="550"/>
      <c r="J156" s="550"/>
      <c r="K156" s="550"/>
      <c r="L156" s="550"/>
      <c r="M156" s="550"/>
      <c r="N156" s="550"/>
      <c r="O156" s="550"/>
      <c r="P156" s="550"/>
      <c r="Q156" s="549"/>
      <c r="R156" s="550"/>
      <c r="S156" s="550"/>
      <c r="T156" s="550"/>
      <c r="U156" s="550"/>
      <c r="V156" s="549"/>
      <c r="W156" s="550"/>
      <c r="X156" s="550"/>
      <c r="Y156" s="550"/>
      <c r="Z156" s="550"/>
      <c r="AA156" s="550"/>
      <c r="AB156" s="550"/>
      <c r="AC156" s="550"/>
      <c r="AD156" s="550"/>
      <c r="AE156" s="550"/>
      <c r="AF156" s="550"/>
      <c r="AG156" s="550"/>
      <c r="AH156" s="550"/>
      <c r="AI156" s="550"/>
      <c r="AJ156" s="550"/>
      <c r="AK156" s="550"/>
      <c r="AL156" s="550"/>
      <c r="AM156" s="550"/>
      <c r="AN156" s="550"/>
    </row>
    <row r="157" spans="1:40" x14ac:dyDescent="0.25">
      <c r="A157" s="550"/>
      <c r="B157" s="550"/>
      <c r="C157" s="550"/>
      <c r="D157" s="550"/>
      <c r="E157" s="550"/>
      <c r="F157" s="550"/>
      <c r="G157" s="550"/>
      <c r="H157" s="550"/>
      <c r="I157" s="550"/>
      <c r="J157" s="550"/>
      <c r="K157" s="550"/>
      <c r="L157" s="550"/>
      <c r="M157" s="550"/>
      <c r="N157" s="550"/>
      <c r="O157" s="550"/>
      <c r="P157" s="550"/>
      <c r="Q157" s="549"/>
      <c r="R157" s="550"/>
      <c r="S157" s="550"/>
      <c r="T157" s="550"/>
      <c r="U157" s="550"/>
      <c r="V157" s="549"/>
      <c r="W157" s="550"/>
      <c r="X157" s="550"/>
      <c r="Y157" s="550"/>
      <c r="Z157" s="550"/>
      <c r="AA157" s="550"/>
      <c r="AB157" s="550"/>
      <c r="AC157" s="550"/>
      <c r="AD157" s="550"/>
      <c r="AE157" s="550"/>
      <c r="AF157" s="550"/>
      <c r="AG157" s="550"/>
      <c r="AH157" s="550"/>
      <c r="AI157" s="550"/>
      <c r="AJ157" s="550"/>
      <c r="AK157" s="550"/>
      <c r="AL157" s="550"/>
      <c r="AM157" s="550"/>
      <c r="AN157" s="550"/>
    </row>
    <row r="158" spans="1:40" x14ac:dyDescent="0.25">
      <c r="A158" s="550"/>
      <c r="B158" s="550"/>
      <c r="C158" s="550"/>
      <c r="D158" s="550"/>
      <c r="E158" s="550"/>
      <c r="F158" s="550"/>
      <c r="G158" s="550"/>
      <c r="H158" s="550"/>
      <c r="I158" s="550"/>
      <c r="J158" s="550"/>
      <c r="K158" s="550"/>
      <c r="L158" s="550"/>
      <c r="M158" s="550"/>
      <c r="N158" s="550"/>
      <c r="O158" s="550"/>
      <c r="P158" s="550"/>
      <c r="Q158" s="549"/>
      <c r="R158" s="550"/>
      <c r="S158" s="550"/>
      <c r="T158" s="550"/>
      <c r="U158" s="550"/>
      <c r="V158" s="549"/>
      <c r="W158" s="550"/>
      <c r="X158" s="550"/>
      <c r="Y158" s="550"/>
      <c r="Z158" s="550"/>
      <c r="AA158" s="550"/>
      <c r="AB158" s="550"/>
      <c r="AC158" s="550"/>
      <c r="AD158" s="550"/>
      <c r="AE158" s="550"/>
      <c r="AF158" s="550"/>
      <c r="AG158" s="550"/>
      <c r="AH158" s="550"/>
      <c r="AI158" s="550"/>
      <c r="AJ158" s="550"/>
      <c r="AK158" s="550"/>
      <c r="AL158" s="550"/>
      <c r="AM158" s="550"/>
      <c r="AN158" s="550"/>
    </row>
    <row r="159" spans="1:40" x14ac:dyDescent="0.25">
      <c r="A159" s="550"/>
      <c r="B159" s="550"/>
      <c r="C159" s="550"/>
      <c r="D159" s="550"/>
      <c r="E159" s="550"/>
      <c r="F159" s="550"/>
      <c r="G159" s="550"/>
      <c r="H159" s="550"/>
      <c r="I159" s="550"/>
      <c r="J159" s="550"/>
      <c r="K159" s="550"/>
      <c r="L159" s="550"/>
      <c r="M159" s="550"/>
      <c r="N159" s="550"/>
      <c r="O159" s="550"/>
      <c r="P159" s="550"/>
      <c r="Q159" s="549"/>
      <c r="R159" s="550"/>
      <c r="S159" s="550"/>
      <c r="T159" s="550"/>
      <c r="U159" s="550"/>
      <c r="V159" s="549"/>
      <c r="W159" s="550"/>
      <c r="X159" s="550"/>
      <c r="Y159" s="550"/>
      <c r="Z159" s="550"/>
      <c r="AA159" s="550"/>
      <c r="AB159" s="550"/>
      <c r="AC159" s="550"/>
      <c r="AD159" s="550"/>
      <c r="AE159" s="550"/>
      <c r="AF159" s="550"/>
      <c r="AG159" s="550"/>
      <c r="AH159" s="550"/>
      <c r="AI159" s="550"/>
      <c r="AJ159" s="550"/>
      <c r="AK159" s="550"/>
      <c r="AL159" s="550"/>
      <c r="AM159" s="550"/>
      <c r="AN159" s="550"/>
    </row>
    <row r="160" spans="1:40" x14ac:dyDescent="0.25">
      <c r="A160" s="550"/>
      <c r="B160" s="550"/>
      <c r="C160" s="550"/>
      <c r="D160" s="550"/>
      <c r="E160" s="550"/>
      <c r="F160" s="550"/>
      <c r="G160" s="550"/>
      <c r="H160" s="550"/>
      <c r="I160" s="550"/>
      <c r="J160" s="550"/>
      <c r="K160" s="550"/>
      <c r="L160" s="550"/>
      <c r="M160" s="550"/>
      <c r="N160" s="550"/>
      <c r="O160" s="550"/>
      <c r="P160" s="550"/>
      <c r="Q160" s="549"/>
      <c r="R160" s="550"/>
      <c r="S160" s="550"/>
      <c r="T160" s="550"/>
      <c r="U160" s="550"/>
      <c r="V160" s="549"/>
      <c r="W160" s="550"/>
      <c r="X160" s="550"/>
      <c r="Y160" s="550"/>
      <c r="Z160" s="550"/>
      <c r="AA160" s="550"/>
      <c r="AB160" s="550"/>
      <c r="AC160" s="550"/>
      <c r="AD160" s="550"/>
      <c r="AE160" s="550"/>
      <c r="AF160" s="550"/>
      <c r="AG160" s="550"/>
      <c r="AH160" s="550"/>
      <c r="AI160" s="550"/>
      <c r="AJ160" s="550"/>
      <c r="AK160" s="550"/>
      <c r="AL160" s="550"/>
      <c r="AM160" s="550"/>
      <c r="AN160" s="550"/>
    </row>
    <row r="161" spans="1:40" x14ac:dyDescent="0.25">
      <c r="A161" s="550"/>
      <c r="B161" s="550"/>
      <c r="C161" s="550"/>
      <c r="D161" s="550"/>
      <c r="E161" s="550"/>
      <c r="F161" s="550"/>
      <c r="G161" s="550"/>
      <c r="H161" s="550"/>
      <c r="I161" s="550"/>
      <c r="J161" s="550"/>
      <c r="K161" s="550"/>
      <c r="L161" s="550"/>
      <c r="M161" s="550"/>
      <c r="N161" s="550"/>
      <c r="O161" s="550"/>
      <c r="P161" s="550"/>
      <c r="Q161" s="549"/>
      <c r="R161" s="550"/>
      <c r="S161" s="550"/>
      <c r="T161" s="550"/>
      <c r="U161" s="550"/>
      <c r="V161" s="549"/>
      <c r="W161" s="550"/>
      <c r="X161" s="550"/>
      <c r="Y161" s="550"/>
      <c r="Z161" s="550"/>
      <c r="AA161" s="550"/>
      <c r="AB161" s="550"/>
      <c r="AC161" s="550"/>
      <c r="AD161" s="550"/>
      <c r="AE161" s="550"/>
      <c r="AF161" s="550"/>
      <c r="AG161" s="550"/>
      <c r="AH161" s="550"/>
      <c r="AI161" s="550"/>
      <c r="AJ161" s="550"/>
      <c r="AK161" s="550"/>
      <c r="AL161" s="550"/>
      <c r="AM161" s="550"/>
      <c r="AN161" s="550"/>
    </row>
    <row r="162" spans="1:40" x14ac:dyDescent="0.25">
      <c r="A162" s="550"/>
      <c r="B162" s="550"/>
      <c r="C162" s="550"/>
      <c r="D162" s="550"/>
      <c r="E162" s="550"/>
      <c r="F162" s="550"/>
      <c r="G162" s="550"/>
      <c r="H162" s="550"/>
      <c r="I162" s="550"/>
      <c r="J162" s="550"/>
      <c r="K162" s="550"/>
      <c r="L162" s="550"/>
      <c r="M162" s="550"/>
      <c r="N162" s="550"/>
      <c r="O162" s="550"/>
      <c r="P162" s="550"/>
      <c r="Q162" s="549"/>
      <c r="R162" s="550"/>
      <c r="S162" s="550"/>
      <c r="T162" s="550"/>
      <c r="U162" s="550"/>
      <c r="V162" s="549"/>
      <c r="W162" s="550"/>
      <c r="X162" s="550"/>
      <c r="Y162" s="550"/>
      <c r="Z162" s="550"/>
      <c r="AA162" s="550"/>
      <c r="AB162" s="550"/>
      <c r="AC162" s="550"/>
      <c r="AD162" s="550"/>
      <c r="AE162" s="550"/>
      <c r="AF162" s="550"/>
      <c r="AG162" s="550"/>
      <c r="AH162" s="550"/>
      <c r="AI162" s="550"/>
      <c r="AJ162" s="550"/>
      <c r="AK162" s="550"/>
      <c r="AL162" s="550"/>
      <c r="AM162" s="550"/>
      <c r="AN162" s="550"/>
    </row>
    <row r="163" spans="1:40" x14ac:dyDescent="0.25">
      <c r="A163" s="550"/>
      <c r="B163" s="550"/>
      <c r="C163" s="550"/>
      <c r="D163" s="550"/>
      <c r="E163" s="550"/>
      <c r="F163" s="550"/>
      <c r="G163" s="550"/>
      <c r="H163" s="550"/>
      <c r="I163" s="550"/>
      <c r="J163" s="550"/>
      <c r="K163" s="550"/>
      <c r="L163" s="550"/>
      <c r="M163" s="550"/>
      <c r="N163" s="550"/>
      <c r="O163" s="550"/>
      <c r="P163" s="550"/>
      <c r="Q163" s="549"/>
      <c r="R163" s="550"/>
      <c r="S163" s="550"/>
      <c r="T163" s="550"/>
      <c r="U163" s="550"/>
      <c r="V163" s="549"/>
      <c r="W163" s="550"/>
      <c r="X163" s="550"/>
      <c r="Y163" s="550"/>
      <c r="Z163" s="550"/>
      <c r="AA163" s="550"/>
      <c r="AB163" s="550"/>
      <c r="AC163" s="550"/>
      <c r="AD163" s="550"/>
      <c r="AE163" s="550"/>
      <c r="AF163" s="550"/>
      <c r="AG163" s="550"/>
      <c r="AH163" s="550"/>
      <c r="AI163" s="550"/>
      <c r="AJ163" s="550"/>
      <c r="AK163" s="550"/>
      <c r="AL163" s="550"/>
      <c r="AM163" s="550"/>
      <c r="AN163" s="550"/>
    </row>
    <row r="164" spans="1:40" x14ac:dyDescent="0.25">
      <c r="A164" s="550"/>
      <c r="B164" s="550"/>
      <c r="C164" s="550"/>
      <c r="D164" s="550"/>
      <c r="E164" s="550"/>
      <c r="F164" s="550"/>
      <c r="G164" s="550"/>
      <c r="H164" s="550"/>
      <c r="I164" s="550"/>
      <c r="J164" s="550"/>
      <c r="K164" s="550"/>
      <c r="L164" s="550"/>
      <c r="M164" s="550"/>
      <c r="N164" s="550"/>
      <c r="O164" s="550"/>
      <c r="P164" s="550"/>
      <c r="Q164" s="549"/>
      <c r="R164" s="550"/>
      <c r="S164" s="550"/>
      <c r="T164" s="550"/>
      <c r="U164" s="550"/>
      <c r="V164" s="549"/>
      <c r="W164" s="550"/>
      <c r="X164" s="550"/>
      <c r="Y164" s="550"/>
      <c r="Z164" s="550"/>
      <c r="AA164" s="550"/>
      <c r="AB164" s="550"/>
      <c r="AC164" s="550"/>
      <c r="AD164" s="550"/>
      <c r="AE164" s="550"/>
      <c r="AF164" s="550"/>
      <c r="AG164" s="550"/>
      <c r="AH164" s="550"/>
      <c r="AI164" s="550"/>
      <c r="AJ164" s="550"/>
      <c r="AK164" s="550"/>
      <c r="AL164" s="550"/>
      <c r="AM164" s="550"/>
      <c r="AN164" s="550"/>
    </row>
    <row r="165" spans="1:40" x14ac:dyDescent="0.25">
      <c r="A165" s="550"/>
      <c r="B165" s="550"/>
      <c r="C165" s="550"/>
      <c r="D165" s="550"/>
      <c r="E165" s="550"/>
      <c r="F165" s="550"/>
      <c r="G165" s="550"/>
      <c r="H165" s="550"/>
      <c r="I165" s="550"/>
      <c r="J165" s="550"/>
      <c r="K165" s="550"/>
      <c r="L165" s="550"/>
      <c r="M165" s="550"/>
      <c r="N165" s="550"/>
      <c r="O165" s="550"/>
      <c r="P165" s="550"/>
      <c r="Q165" s="549"/>
      <c r="R165" s="550"/>
      <c r="S165" s="550"/>
      <c r="T165" s="550"/>
      <c r="U165" s="550"/>
      <c r="V165" s="549"/>
      <c r="W165" s="550"/>
      <c r="X165" s="550"/>
      <c r="Y165" s="550"/>
      <c r="Z165" s="550"/>
      <c r="AA165" s="550"/>
      <c r="AB165" s="550"/>
      <c r="AC165" s="550"/>
      <c r="AD165" s="550"/>
      <c r="AE165" s="550"/>
      <c r="AF165" s="550"/>
      <c r="AG165" s="550"/>
      <c r="AH165" s="550"/>
      <c r="AI165" s="550"/>
      <c r="AJ165" s="550"/>
      <c r="AK165" s="550"/>
      <c r="AL165" s="550"/>
      <c r="AM165" s="550"/>
      <c r="AN165" s="550"/>
    </row>
    <row r="166" spans="1:40" x14ac:dyDescent="0.25">
      <c r="A166" s="550"/>
      <c r="B166" s="550"/>
      <c r="C166" s="550"/>
      <c r="D166" s="550"/>
      <c r="E166" s="550"/>
      <c r="F166" s="550"/>
      <c r="G166" s="550"/>
      <c r="H166" s="550"/>
      <c r="I166" s="550"/>
      <c r="J166" s="550"/>
      <c r="K166" s="550"/>
      <c r="L166" s="550"/>
      <c r="M166" s="550"/>
      <c r="N166" s="550"/>
      <c r="O166" s="550"/>
      <c r="P166" s="550"/>
      <c r="Q166" s="549"/>
      <c r="R166" s="550"/>
      <c r="S166" s="550"/>
      <c r="T166" s="550"/>
      <c r="U166" s="550"/>
      <c r="V166" s="549"/>
      <c r="W166" s="550"/>
      <c r="X166" s="550"/>
      <c r="Y166" s="550"/>
      <c r="Z166" s="550"/>
      <c r="AA166" s="550"/>
      <c r="AB166" s="550"/>
      <c r="AC166" s="550"/>
      <c r="AD166" s="550"/>
      <c r="AE166" s="550"/>
      <c r="AF166" s="550"/>
      <c r="AG166" s="550"/>
      <c r="AH166" s="550"/>
      <c r="AI166" s="550"/>
      <c r="AJ166" s="550"/>
      <c r="AK166" s="550"/>
      <c r="AL166" s="550"/>
      <c r="AM166" s="550"/>
      <c r="AN166" s="550"/>
    </row>
    <row r="167" spans="1:40" x14ac:dyDescent="0.25">
      <c r="A167" s="550"/>
      <c r="B167" s="550"/>
      <c r="C167" s="550"/>
      <c r="D167" s="550"/>
      <c r="E167" s="550"/>
      <c r="F167" s="550"/>
      <c r="G167" s="550"/>
      <c r="H167" s="550"/>
      <c r="I167" s="550"/>
      <c r="J167" s="550"/>
      <c r="K167" s="550"/>
      <c r="L167" s="550"/>
      <c r="M167" s="550"/>
      <c r="N167" s="550"/>
      <c r="O167" s="550"/>
      <c r="P167" s="550"/>
      <c r="Q167" s="549"/>
      <c r="R167" s="550"/>
      <c r="S167" s="550"/>
      <c r="T167" s="550"/>
      <c r="U167" s="550"/>
      <c r="V167" s="549"/>
      <c r="W167" s="550"/>
      <c r="X167" s="550"/>
      <c r="Y167" s="550"/>
      <c r="Z167" s="550"/>
      <c r="AA167" s="550"/>
      <c r="AB167" s="550"/>
      <c r="AC167" s="550"/>
      <c r="AD167" s="550"/>
      <c r="AE167" s="550"/>
      <c r="AF167" s="550"/>
      <c r="AG167" s="550"/>
      <c r="AH167" s="550"/>
      <c r="AI167" s="550"/>
      <c r="AJ167" s="550"/>
      <c r="AK167" s="550"/>
      <c r="AL167" s="550"/>
      <c r="AM167" s="550"/>
      <c r="AN167" s="550"/>
    </row>
    <row r="168" spans="1:40" x14ac:dyDescent="0.25">
      <c r="A168" s="550"/>
      <c r="B168" s="550"/>
      <c r="C168" s="550"/>
      <c r="D168" s="550"/>
      <c r="E168" s="550"/>
      <c r="F168" s="550"/>
      <c r="G168" s="550"/>
      <c r="H168" s="550"/>
      <c r="I168" s="550"/>
      <c r="J168" s="550"/>
      <c r="K168" s="550"/>
      <c r="L168" s="550"/>
      <c r="M168" s="550"/>
      <c r="N168" s="550"/>
      <c r="O168" s="550"/>
      <c r="P168" s="550"/>
      <c r="Q168" s="549"/>
      <c r="R168" s="550"/>
      <c r="S168" s="550"/>
      <c r="T168" s="550"/>
      <c r="U168" s="550"/>
      <c r="V168" s="549"/>
      <c r="W168" s="550"/>
      <c r="X168" s="550"/>
      <c r="Y168" s="550"/>
      <c r="Z168" s="550"/>
      <c r="AA168" s="550"/>
      <c r="AB168" s="550"/>
      <c r="AC168" s="550"/>
      <c r="AD168" s="550"/>
      <c r="AE168" s="550"/>
      <c r="AF168" s="550"/>
      <c r="AG168" s="550"/>
      <c r="AH168" s="550"/>
      <c r="AI168" s="550"/>
      <c r="AJ168" s="550"/>
      <c r="AK168" s="550"/>
      <c r="AL168" s="550"/>
      <c r="AM168" s="550"/>
      <c r="AN168" s="550"/>
    </row>
    <row r="169" spans="1:40" x14ac:dyDescent="0.25">
      <c r="A169" s="550"/>
      <c r="B169" s="550"/>
      <c r="C169" s="550"/>
      <c r="D169" s="550"/>
      <c r="E169" s="550"/>
      <c r="F169" s="550"/>
      <c r="G169" s="550"/>
      <c r="H169" s="550"/>
      <c r="I169" s="550"/>
      <c r="J169" s="550"/>
      <c r="K169" s="550"/>
      <c r="L169" s="550"/>
      <c r="M169" s="550"/>
      <c r="N169" s="550"/>
      <c r="O169" s="550"/>
      <c r="P169" s="550"/>
      <c r="Q169" s="549"/>
      <c r="R169" s="550"/>
      <c r="S169" s="550"/>
      <c r="T169" s="550"/>
      <c r="U169" s="550"/>
      <c r="V169" s="549"/>
      <c r="W169" s="550"/>
      <c r="X169" s="550"/>
      <c r="Y169" s="550"/>
      <c r="Z169" s="550"/>
      <c r="AA169" s="550"/>
      <c r="AB169" s="550"/>
      <c r="AC169" s="550"/>
      <c r="AD169" s="550"/>
      <c r="AE169" s="550"/>
      <c r="AF169" s="550"/>
      <c r="AG169" s="550"/>
      <c r="AH169" s="550"/>
      <c r="AI169" s="550"/>
      <c r="AJ169" s="550"/>
      <c r="AK169" s="550"/>
      <c r="AL169" s="550"/>
      <c r="AM169" s="550"/>
      <c r="AN169" s="550"/>
    </row>
    <row r="170" spans="1:40" x14ac:dyDescent="0.25">
      <c r="A170" s="550"/>
      <c r="B170" s="550"/>
      <c r="C170" s="550"/>
      <c r="D170" s="550"/>
      <c r="E170" s="550"/>
      <c r="F170" s="550"/>
      <c r="G170" s="550"/>
      <c r="H170" s="550"/>
      <c r="I170" s="550"/>
      <c r="J170" s="550"/>
      <c r="K170" s="550"/>
      <c r="L170" s="550"/>
      <c r="M170" s="550"/>
      <c r="N170" s="550"/>
      <c r="O170" s="550"/>
      <c r="P170" s="550"/>
      <c r="Q170" s="549"/>
      <c r="R170" s="550"/>
      <c r="S170" s="550"/>
      <c r="T170" s="550"/>
      <c r="U170" s="550"/>
      <c r="V170" s="549"/>
      <c r="W170" s="550"/>
      <c r="X170" s="550"/>
      <c r="Y170" s="550"/>
      <c r="Z170" s="550"/>
      <c r="AA170" s="550"/>
      <c r="AB170" s="550"/>
      <c r="AC170" s="550"/>
      <c r="AD170" s="550"/>
      <c r="AE170" s="550"/>
      <c r="AF170" s="550"/>
      <c r="AG170" s="550"/>
      <c r="AH170" s="550"/>
      <c r="AI170" s="550"/>
      <c r="AJ170" s="550"/>
      <c r="AK170" s="550"/>
      <c r="AL170" s="550"/>
      <c r="AM170" s="550"/>
      <c r="AN170" s="550"/>
    </row>
    <row r="171" spans="1:40" x14ac:dyDescent="0.25">
      <c r="A171" s="550"/>
      <c r="B171" s="550"/>
      <c r="C171" s="550"/>
      <c r="D171" s="550"/>
      <c r="E171" s="550"/>
      <c r="F171" s="550"/>
      <c r="G171" s="550"/>
      <c r="H171" s="550"/>
      <c r="I171" s="550"/>
      <c r="J171" s="550"/>
      <c r="K171" s="550"/>
      <c r="L171" s="550"/>
      <c r="M171" s="550"/>
      <c r="N171" s="550"/>
      <c r="O171" s="550"/>
      <c r="P171" s="550"/>
      <c r="Q171" s="549"/>
      <c r="R171" s="550"/>
      <c r="S171" s="550"/>
      <c r="T171" s="550"/>
      <c r="U171" s="550"/>
      <c r="V171" s="549"/>
      <c r="W171" s="550"/>
      <c r="X171" s="550"/>
      <c r="Y171" s="550"/>
      <c r="Z171" s="550"/>
      <c r="AA171" s="550"/>
      <c r="AB171" s="550"/>
      <c r="AC171" s="550"/>
      <c r="AD171" s="550"/>
      <c r="AE171" s="550"/>
      <c r="AF171" s="550"/>
      <c r="AG171" s="550"/>
      <c r="AH171" s="550"/>
      <c r="AI171" s="550"/>
      <c r="AJ171" s="550"/>
      <c r="AK171" s="550"/>
      <c r="AL171" s="550"/>
      <c r="AM171" s="550"/>
      <c r="AN171" s="550"/>
    </row>
    <row r="172" spans="1:40" x14ac:dyDescent="0.25">
      <c r="A172" s="550"/>
      <c r="B172" s="550"/>
      <c r="C172" s="550"/>
      <c r="D172" s="550"/>
      <c r="E172" s="550"/>
      <c r="F172" s="550"/>
      <c r="G172" s="550"/>
      <c r="H172" s="550"/>
      <c r="I172" s="550"/>
      <c r="J172" s="550"/>
      <c r="K172" s="550"/>
      <c r="L172" s="550"/>
      <c r="M172" s="550"/>
      <c r="N172" s="550"/>
      <c r="O172" s="550"/>
      <c r="P172" s="550"/>
      <c r="Q172" s="549"/>
      <c r="R172" s="550"/>
      <c r="S172" s="550"/>
      <c r="T172" s="550"/>
      <c r="U172" s="550"/>
      <c r="V172" s="549"/>
      <c r="W172" s="550"/>
      <c r="X172" s="550"/>
      <c r="Y172" s="550"/>
      <c r="Z172" s="550"/>
      <c r="AA172" s="550"/>
      <c r="AB172" s="550"/>
      <c r="AC172" s="550"/>
      <c r="AD172" s="550"/>
      <c r="AE172" s="550"/>
      <c r="AF172" s="550"/>
      <c r="AG172" s="550"/>
      <c r="AH172" s="550"/>
      <c r="AI172" s="550"/>
      <c r="AJ172" s="550"/>
      <c r="AK172" s="550"/>
      <c r="AL172" s="550"/>
      <c r="AM172" s="550"/>
      <c r="AN172" s="550"/>
    </row>
    <row r="173" spans="1:40" x14ac:dyDescent="0.25">
      <c r="A173" s="550"/>
      <c r="B173" s="550"/>
      <c r="C173" s="550"/>
      <c r="D173" s="550"/>
      <c r="E173" s="550"/>
      <c r="F173" s="550"/>
      <c r="G173" s="550"/>
      <c r="H173" s="550"/>
      <c r="I173" s="550"/>
      <c r="J173" s="550"/>
      <c r="K173" s="550"/>
      <c r="L173" s="550"/>
      <c r="M173" s="550"/>
      <c r="N173" s="550"/>
      <c r="O173" s="550"/>
      <c r="P173" s="550"/>
      <c r="Q173" s="549"/>
      <c r="R173" s="550"/>
      <c r="S173" s="550"/>
      <c r="T173" s="550"/>
      <c r="U173" s="550"/>
      <c r="V173" s="549"/>
      <c r="W173" s="550"/>
      <c r="X173" s="550"/>
      <c r="Y173" s="550"/>
      <c r="Z173" s="550"/>
      <c r="AA173" s="550"/>
      <c r="AB173" s="550"/>
      <c r="AC173" s="550"/>
      <c r="AD173" s="550"/>
      <c r="AE173" s="550"/>
      <c r="AF173" s="550"/>
      <c r="AG173" s="550"/>
      <c r="AH173" s="550"/>
      <c r="AI173" s="550"/>
      <c r="AJ173" s="550"/>
      <c r="AK173" s="550"/>
      <c r="AL173" s="550"/>
      <c r="AM173" s="550"/>
      <c r="AN173" s="550"/>
    </row>
    <row r="174" spans="1:40" x14ac:dyDescent="0.25">
      <c r="A174" s="550"/>
      <c r="B174" s="550"/>
      <c r="C174" s="550"/>
      <c r="D174" s="550"/>
      <c r="E174" s="550"/>
      <c r="F174" s="550"/>
      <c r="G174" s="550"/>
      <c r="H174" s="550"/>
      <c r="I174" s="550"/>
      <c r="J174" s="550"/>
      <c r="K174" s="550"/>
      <c r="L174" s="550"/>
      <c r="M174" s="550"/>
      <c r="N174" s="550"/>
      <c r="O174" s="550"/>
      <c r="P174" s="550"/>
      <c r="Q174" s="549"/>
      <c r="R174" s="550"/>
      <c r="S174" s="550"/>
      <c r="T174" s="550"/>
      <c r="U174" s="550"/>
      <c r="V174" s="549"/>
      <c r="W174" s="550"/>
      <c r="X174" s="550"/>
      <c r="Y174" s="550"/>
      <c r="Z174" s="550"/>
      <c r="AA174" s="550"/>
      <c r="AB174" s="550"/>
      <c r="AC174" s="550"/>
      <c r="AD174" s="550"/>
      <c r="AE174" s="550"/>
      <c r="AF174" s="550"/>
      <c r="AG174" s="550"/>
      <c r="AH174" s="550"/>
      <c r="AI174" s="550"/>
      <c r="AJ174" s="550"/>
      <c r="AK174" s="550"/>
      <c r="AL174" s="550"/>
      <c r="AM174" s="550"/>
      <c r="AN174" s="550"/>
    </row>
    <row r="175" spans="1:40" x14ac:dyDescent="0.25">
      <c r="A175" s="550"/>
      <c r="B175" s="550"/>
      <c r="C175" s="550"/>
      <c r="D175" s="550"/>
      <c r="E175" s="550"/>
      <c r="F175" s="550"/>
      <c r="G175" s="550"/>
      <c r="H175" s="550"/>
      <c r="I175" s="550"/>
      <c r="J175" s="550"/>
      <c r="K175" s="550"/>
      <c r="L175" s="550"/>
      <c r="M175" s="550"/>
      <c r="N175" s="550"/>
      <c r="O175" s="550"/>
      <c r="P175" s="550"/>
      <c r="Q175" s="549"/>
      <c r="R175" s="550"/>
      <c r="S175" s="550"/>
      <c r="T175" s="550"/>
      <c r="U175" s="550"/>
      <c r="V175" s="549"/>
      <c r="W175" s="550"/>
      <c r="X175" s="550"/>
      <c r="Y175" s="550"/>
      <c r="Z175" s="550"/>
      <c r="AA175" s="550"/>
      <c r="AB175" s="550"/>
      <c r="AC175" s="550"/>
      <c r="AD175" s="550"/>
      <c r="AE175" s="550"/>
      <c r="AF175" s="550"/>
      <c r="AG175" s="550"/>
      <c r="AH175" s="550"/>
      <c r="AI175" s="550"/>
      <c r="AJ175" s="550"/>
      <c r="AK175" s="550"/>
      <c r="AL175" s="550"/>
      <c r="AM175" s="550"/>
      <c r="AN175" s="550"/>
    </row>
    <row r="176" spans="1:40" x14ac:dyDescent="0.25">
      <c r="A176" s="550"/>
      <c r="B176" s="550"/>
      <c r="C176" s="550"/>
      <c r="D176" s="550"/>
      <c r="E176" s="550"/>
      <c r="F176" s="550"/>
      <c r="G176" s="550"/>
      <c r="H176" s="550"/>
      <c r="I176" s="550"/>
      <c r="J176" s="550"/>
      <c r="K176" s="550"/>
      <c r="L176" s="550"/>
      <c r="M176" s="550"/>
      <c r="N176" s="550"/>
      <c r="O176" s="550"/>
      <c r="P176" s="550"/>
      <c r="Q176" s="549"/>
      <c r="R176" s="550"/>
      <c r="S176" s="550"/>
      <c r="T176" s="550"/>
      <c r="U176" s="550"/>
      <c r="V176" s="549"/>
      <c r="W176" s="550"/>
      <c r="X176" s="550"/>
      <c r="Y176" s="550"/>
      <c r="Z176" s="550"/>
      <c r="AA176" s="550"/>
      <c r="AB176" s="550"/>
      <c r="AC176" s="550"/>
      <c r="AD176" s="550"/>
      <c r="AE176" s="550"/>
      <c r="AF176" s="550"/>
      <c r="AG176" s="550"/>
      <c r="AH176" s="550"/>
      <c r="AI176" s="550"/>
      <c r="AJ176" s="550"/>
      <c r="AK176" s="550"/>
      <c r="AL176" s="550"/>
      <c r="AM176" s="550"/>
      <c r="AN176" s="550"/>
    </row>
    <row r="177" spans="1:40" x14ac:dyDescent="0.25">
      <c r="A177" s="550"/>
      <c r="B177" s="550"/>
      <c r="C177" s="550"/>
      <c r="D177" s="550"/>
      <c r="E177" s="550"/>
      <c r="F177" s="550"/>
      <c r="G177" s="550"/>
      <c r="H177" s="550"/>
      <c r="I177" s="550"/>
      <c r="J177" s="550"/>
      <c r="K177" s="550"/>
      <c r="L177" s="550"/>
      <c r="M177" s="550"/>
      <c r="N177" s="550"/>
      <c r="O177" s="550"/>
      <c r="P177" s="550"/>
      <c r="Q177" s="549"/>
      <c r="R177" s="550"/>
      <c r="S177" s="550"/>
      <c r="T177" s="550"/>
      <c r="U177" s="550"/>
      <c r="V177" s="549"/>
      <c r="W177" s="550"/>
      <c r="X177" s="550"/>
      <c r="Y177" s="550"/>
      <c r="Z177" s="550"/>
      <c r="AA177" s="550"/>
      <c r="AB177" s="550"/>
      <c r="AC177" s="550"/>
      <c r="AD177" s="550"/>
      <c r="AE177" s="550"/>
      <c r="AF177" s="550"/>
      <c r="AG177" s="550"/>
      <c r="AH177" s="550"/>
      <c r="AI177" s="550"/>
      <c r="AJ177" s="550"/>
      <c r="AK177" s="550"/>
      <c r="AL177" s="550"/>
      <c r="AM177" s="550"/>
      <c r="AN177" s="550"/>
    </row>
    <row r="178" spans="1:40" x14ac:dyDescent="0.25">
      <c r="A178" s="550"/>
      <c r="B178" s="550"/>
      <c r="C178" s="550"/>
      <c r="D178" s="550"/>
      <c r="E178" s="550"/>
      <c r="F178" s="550"/>
      <c r="G178" s="550"/>
      <c r="H178" s="550"/>
      <c r="I178" s="550"/>
      <c r="J178" s="550"/>
      <c r="K178" s="550"/>
      <c r="L178" s="550"/>
      <c r="M178" s="550"/>
      <c r="N178" s="550"/>
      <c r="O178" s="550"/>
      <c r="P178" s="550"/>
      <c r="Q178" s="549"/>
      <c r="R178" s="550"/>
      <c r="S178" s="550"/>
      <c r="T178" s="550"/>
      <c r="U178" s="550"/>
      <c r="V178" s="549"/>
      <c r="W178" s="550"/>
      <c r="X178" s="550"/>
      <c r="Y178" s="550"/>
      <c r="Z178" s="550"/>
      <c r="AA178" s="550"/>
      <c r="AB178" s="550"/>
      <c r="AC178" s="550"/>
      <c r="AD178" s="550"/>
      <c r="AE178" s="550"/>
      <c r="AF178" s="550"/>
      <c r="AG178" s="550"/>
      <c r="AH178" s="550"/>
      <c r="AI178" s="550"/>
      <c r="AJ178" s="550"/>
      <c r="AK178" s="550"/>
      <c r="AL178" s="550"/>
      <c r="AM178" s="550"/>
      <c r="AN178" s="550"/>
    </row>
    <row r="179" spans="1:40" x14ac:dyDescent="0.25">
      <c r="A179" s="550"/>
      <c r="B179" s="550"/>
      <c r="C179" s="550"/>
      <c r="D179" s="550"/>
      <c r="E179" s="550"/>
      <c r="F179" s="550"/>
      <c r="G179" s="550"/>
      <c r="H179" s="550"/>
      <c r="I179" s="550"/>
      <c r="J179" s="550"/>
      <c r="K179" s="550"/>
      <c r="L179" s="550"/>
      <c r="M179" s="550"/>
      <c r="N179" s="550"/>
      <c r="O179" s="550"/>
      <c r="P179" s="550"/>
      <c r="Q179" s="549"/>
      <c r="R179" s="550"/>
      <c r="S179" s="550"/>
      <c r="T179" s="550"/>
      <c r="U179" s="550"/>
      <c r="V179" s="549"/>
      <c r="W179" s="550"/>
      <c r="X179" s="550"/>
      <c r="Y179" s="550"/>
      <c r="Z179" s="550"/>
      <c r="AA179" s="550"/>
      <c r="AB179" s="550"/>
      <c r="AC179" s="550"/>
      <c r="AD179" s="550"/>
      <c r="AE179" s="550"/>
      <c r="AF179" s="550"/>
      <c r="AG179" s="550"/>
      <c r="AH179" s="550"/>
      <c r="AI179" s="550"/>
      <c r="AJ179" s="550"/>
      <c r="AK179" s="550"/>
      <c r="AL179" s="550"/>
      <c r="AM179" s="550"/>
      <c r="AN179" s="550"/>
    </row>
    <row r="180" spans="1:40" x14ac:dyDescent="0.25">
      <c r="A180" s="550"/>
      <c r="B180" s="550"/>
      <c r="C180" s="550"/>
      <c r="D180" s="550"/>
      <c r="E180" s="550"/>
      <c r="F180" s="550"/>
      <c r="G180" s="550"/>
      <c r="H180" s="550"/>
      <c r="I180" s="550"/>
      <c r="J180" s="550"/>
      <c r="K180" s="550"/>
      <c r="L180" s="550"/>
      <c r="M180" s="550"/>
      <c r="N180" s="550"/>
      <c r="O180" s="550"/>
      <c r="P180" s="550"/>
      <c r="Q180" s="549"/>
      <c r="R180" s="550"/>
      <c r="S180" s="550"/>
      <c r="T180" s="550"/>
      <c r="U180" s="550"/>
      <c r="V180" s="549"/>
      <c r="W180" s="550"/>
      <c r="X180" s="550"/>
      <c r="Y180" s="550"/>
      <c r="Z180" s="550"/>
      <c r="AA180" s="550"/>
      <c r="AB180" s="550"/>
      <c r="AC180" s="550"/>
      <c r="AD180" s="550"/>
      <c r="AE180" s="550"/>
      <c r="AF180" s="550"/>
      <c r="AG180" s="550"/>
      <c r="AH180" s="550"/>
      <c r="AI180" s="550"/>
      <c r="AJ180" s="550"/>
      <c r="AK180" s="550"/>
      <c r="AL180" s="550"/>
      <c r="AM180" s="550"/>
      <c r="AN180" s="550"/>
    </row>
    <row r="181" spans="1:40" x14ac:dyDescent="0.25">
      <c r="A181" s="550"/>
      <c r="B181" s="550"/>
      <c r="C181" s="550"/>
      <c r="D181" s="550"/>
      <c r="E181" s="550"/>
      <c r="F181" s="550"/>
      <c r="G181" s="550"/>
      <c r="H181" s="550"/>
      <c r="I181" s="550"/>
      <c r="J181" s="550"/>
      <c r="K181" s="550"/>
      <c r="L181" s="550"/>
      <c r="M181" s="550"/>
      <c r="N181" s="550"/>
      <c r="O181" s="550"/>
      <c r="P181" s="550"/>
      <c r="Q181" s="549"/>
      <c r="R181" s="550"/>
      <c r="S181" s="550"/>
      <c r="T181" s="550"/>
      <c r="U181" s="550"/>
      <c r="V181" s="549"/>
      <c r="W181" s="550"/>
      <c r="X181" s="550"/>
      <c r="Y181" s="550"/>
      <c r="Z181" s="550"/>
      <c r="AA181" s="550"/>
      <c r="AB181" s="550"/>
      <c r="AC181" s="550"/>
      <c r="AD181" s="550"/>
      <c r="AE181" s="550"/>
      <c r="AF181" s="550"/>
      <c r="AG181" s="550"/>
      <c r="AH181" s="550"/>
      <c r="AI181" s="550"/>
      <c r="AJ181" s="550"/>
      <c r="AK181" s="550"/>
      <c r="AL181" s="550"/>
      <c r="AM181" s="550"/>
      <c r="AN181" s="550"/>
    </row>
    <row r="182" spans="1:40" x14ac:dyDescent="0.25">
      <c r="A182" s="550"/>
      <c r="B182" s="550"/>
      <c r="C182" s="550"/>
      <c r="D182" s="550"/>
      <c r="E182" s="550"/>
      <c r="F182" s="550"/>
      <c r="G182" s="550"/>
      <c r="H182" s="550"/>
      <c r="I182" s="550"/>
      <c r="J182" s="550"/>
      <c r="K182" s="550"/>
      <c r="L182" s="550"/>
      <c r="M182" s="550"/>
      <c r="N182" s="550"/>
      <c r="O182" s="550"/>
      <c r="P182" s="550"/>
      <c r="Q182" s="549"/>
      <c r="R182" s="550"/>
      <c r="S182" s="550"/>
      <c r="T182" s="550"/>
      <c r="U182" s="550"/>
      <c r="V182" s="549"/>
      <c r="W182" s="550"/>
      <c r="X182" s="550"/>
      <c r="Y182" s="550"/>
      <c r="Z182" s="550"/>
      <c r="AA182" s="550"/>
      <c r="AB182" s="550"/>
      <c r="AC182" s="550"/>
      <c r="AD182" s="550"/>
      <c r="AE182" s="550"/>
      <c r="AF182" s="550"/>
      <c r="AG182" s="550"/>
      <c r="AH182" s="550"/>
      <c r="AI182" s="550"/>
      <c r="AJ182" s="550"/>
      <c r="AK182" s="550"/>
      <c r="AL182" s="550"/>
      <c r="AM182" s="550"/>
      <c r="AN182" s="550"/>
    </row>
    <row r="183" spans="1:40" x14ac:dyDescent="0.25">
      <c r="A183" s="550"/>
      <c r="B183" s="550"/>
      <c r="C183" s="550"/>
      <c r="D183" s="550"/>
      <c r="E183" s="550"/>
      <c r="F183" s="550"/>
      <c r="G183" s="550"/>
      <c r="H183" s="550"/>
      <c r="I183" s="550"/>
      <c r="J183" s="550"/>
      <c r="K183" s="550"/>
      <c r="L183" s="550"/>
      <c r="M183" s="550"/>
      <c r="N183" s="550"/>
      <c r="O183" s="550"/>
      <c r="P183" s="550"/>
      <c r="Q183" s="549"/>
      <c r="R183" s="550"/>
      <c r="S183" s="550"/>
      <c r="T183" s="550"/>
      <c r="U183" s="550"/>
      <c r="V183" s="549"/>
      <c r="W183" s="550"/>
      <c r="X183" s="550"/>
      <c r="Y183" s="550"/>
      <c r="Z183" s="550"/>
      <c r="AA183" s="550"/>
      <c r="AB183" s="550"/>
      <c r="AC183" s="550"/>
      <c r="AD183" s="550"/>
      <c r="AE183" s="550"/>
      <c r="AF183" s="550"/>
      <c r="AG183" s="550"/>
      <c r="AH183" s="550"/>
      <c r="AI183" s="550"/>
      <c r="AJ183" s="550"/>
      <c r="AK183" s="550"/>
      <c r="AL183" s="550"/>
      <c r="AM183" s="550"/>
      <c r="AN183" s="550"/>
    </row>
    <row r="184" spans="1:40" x14ac:dyDescent="0.25">
      <c r="A184" s="550"/>
      <c r="B184" s="550"/>
      <c r="C184" s="550"/>
      <c r="D184" s="550"/>
      <c r="E184" s="550"/>
      <c r="F184" s="550"/>
      <c r="G184" s="550"/>
      <c r="H184" s="550"/>
      <c r="I184" s="550"/>
      <c r="J184" s="550"/>
      <c r="K184" s="550"/>
      <c r="L184" s="550"/>
      <c r="M184" s="550"/>
      <c r="N184" s="550"/>
      <c r="O184" s="550"/>
      <c r="P184" s="550"/>
      <c r="Q184" s="549"/>
      <c r="R184" s="550"/>
      <c r="S184" s="550"/>
      <c r="T184" s="550"/>
      <c r="U184" s="550"/>
      <c r="V184" s="549"/>
      <c r="W184" s="550"/>
      <c r="X184" s="550"/>
      <c r="Y184" s="550"/>
      <c r="Z184" s="550"/>
      <c r="AA184" s="550"/>
      <c r="AB184" s="550"/>
      <c r="AC184" s="550"/>
      <c r="AD184" s="550"/>
      <c r="AE184" s="550"/>
      <c r="AF184" s="550"/>
      <c r="AG184" s="550"/>
      <c r="AH184" s="550"/>
      <c r="AI184" s="550"/>
      <c r="AJ184" s="550"/>
      <c r="AK184" s="550"/>
      <c r="AL184" s="550"/>
      <c r="AM184" s="550"/>
      <c r="AN184" s="550"/>
    </row>
    <row r="185" spans="1:40" x14ac:dyDescent="0.25">
      <c r="A185" s="550"/>
      <c r="B185" s="550"/>
      <c r="C185" s="550"/>
      <c r="D185" s="550"/>
      <c r="E185" s="550"/>
      <c r="F185" s="550"/>
      <c r="G185" s="550"/>
      <c r="H185" s="550"/>
      <c r="I185" s="550"/>
      <c r="J185" s="550"/>
      <c r="K185" s="550"/>
      <c r="L185" s="550"/>
      <c r="M185" s="550"/>
      <c r="N185" s="550"/>
      <c r="O185" s="550"/>
      <c r="P185" s="550"/>
      <c r="Q185" s="549"/>
      <c r="R185" s="550"/>
      <c r="S185" s="550"/>
      <c r="T185" s="550"/>
      <c r="U185" s="550"/>
      <c r="V185" s="549"/>
      <c r="W185" s="550"/>
      <c r="X185" s="550"/>
      <c r="Y185" s="550"/>
      <c r="Z185" s="550"/>
      <c r="AA185" s="550"/>
      <c r="AB185" s="550"/>
      <c r="AC185" s="550"/>
      <c r="AD185" s="550"/>
      <c r="AE185" s="550"/>
      <c r="AF185" s="550"/>
      <c r="AG185" s="550"/>
      <c r="AH185" s="550"/>
      <c r="AI185" s="550"/>
      <c r="AJ185" s="550"/>
      <c r="AK185" s="550"/>
      <c r="AL185" s="550"/>
      <c r="AM185" s="550"/>
      <c r="AN185" s="550"/>
    </row>
    <row r="186" spans="1:40" x14ac:dyDescent="0.25">
      <c r="A186" s="550"/>
      <c r="B186" s="550"/>
      <c r="C186" s="550"/>
      <c r="D186" s="550"/>
      <c r="E186" s="550"/>
      <c r="F186" s="550"/>
      <c r="G186" s="550"/>
      <c r="H186" s="550"/>
      <c r="I186" s="550"/>
      <c r="J186" s="550"/>
      <c r="K186" s="550"/>
      <c r="L186" s="550"/>
      <c r="M186" s="550"/>
      <c r="N186" s="550"/>
      <c r="O186" s="550"/>
      <c r="P186" s="550"/>
      <c r="Q186" s="549"/>
      <c r="R186" s="550"/>
      <c r="S186" s="550"/>
      <c r="T186" s="550"/>
      <c r="U186" s="550"/>
      <c r="V186" s="549"/>
      <c r="W186" s="550"/>
      <c r="X186" s="550"/>
      <c r="Y186" s="550"/>
      <c r="Z186" s="550"/>
      <c r="AA186" s="550"/>
      <c r="AB186" s="550"/>
      <c r="AC186" s="550"/>
      <c r="AD186" s="550"/>
      <c r="AE186" s="550"/>
      <c r="AF186" s="550"/>
      <c r="AG186" s="550"/>
      <c r="AH186" s="550"/>
      <c r="AI186" s="550"/>
      <c r="AJ186" s="550"/>
      <c r="AK186" s="550"/>
      <c r="AL186" s="550"/>
      <c r="AM186" s="550"/>
      <c r="AN186" s="550"/>
    </row>
    <row r="187" spans="1:40" x14ac:dyDescent="0.25">
      <c r="A187" s="550"/>
      <c r="B187" s="550"/>
      <c r="C187" s="550"/>
      <c r="D187" s="550"/>
      <c r="E187" s="550"/>
      <c r="F187" s="550"/>
      <c r="G187" s="550"/>
      <c r="H187" s="550"/>
      <c r="I187" s="550"/>
      <c r="J187" s="550"/>
      <c r="K187" s="550"/>
      <c r="L187" s="550"/>
      <c r="M187" s="550"/>
      <c r="N187" s="550"/>
      <c r="O187" s="550"/>
      <c r="P187" s="550"/>
      <c r="Q187" s="549"/>
      <c r="R187" s="550"/>
      <c r="S187" s="550"/>
      <c r="T187" s="550"/>
      <c r="U187" s="550"/>
      <c r="V187" s="549"/>
      <c r="W187" s="550"/>
      <c r="X187" s="550"/>
      <c r="Y187" s="550"/>
      <c r="Z187" s="550"/>
      <c r="AA187" s="550"/>
      <c r="AB187" s="550"/>
      <c r="AC187" s="550"/>
      <c r="AD187" s="550"/>
      <c r="AE187" s="550"/>
      <c r="AF187" s="550"/>
      <c r="AG187" s="550"/>
      <c r="AH187" s="550"/>
      <c r="AI187" s="550"/>
      <c r="AJ187" s="550"/>
      <c r="AK187" s="550"/>
      <c r="AL187" s="550"/>
      <c r="AM187" s="550"/>
      <c r="AN187" s="550"/>
    </row>
    <row r="188" spans="1:40" x14ac:dyDescent="0.25">
      <c r="A188" s="550"/>
      <c r="B188" s="550"/>
      <c r="C188" s="550"/>
      <c r="D188" s="550"/>
      <c r="E188" s="550"/>
      <c r="F188" s="550"/>
      <c r="G188" s="550"/>
      <c r="H188" s="550"/>
      <c r="I188" s="550"/>
      <c r="J188" s="550"/>
      <c r="K188" s="550"/>
      <c r="L188" s="550"/>
      <c r="M188" s="550"/>
      <c r="N188" s="550"/>
      <c r="O188" s="550"/>
      <c r="P188" s="550"/>
      <c r="Q188" s="549"/>
      <c r="R188" s="550"/>
      <c r="S188" s="550"/>
      <c r="T188" s="550"/>
      <c r="U188" s="550"/>
      <c r="V188" s="549"/>
      <c r="W188" s="550"/>
      <c r="X188" s="550"/>
      <c r="Y188" s="550"/>
      <c r="Z188" s="550"/>
      <c r="AA188" s="550"/>
      <c r="AB188" s="550"/>
      <c r="AC188" s="550"/>
      <c r="AD188" s="550"/>
      <c r="AE188" s="550"/>
      <c r="AF188" s="550"/>
      <c r="AG188" s="550"/>
      <c r="AH188" s="550"/>
      <c r="AI188" s="550"/>
      <c r="AJ188" s="550"/>
      <c r="AK188" s="550"/>
      <c r="AL188" s="550"/>
      <c r="AM188" s="550"/>
      <c r="AN188" s="550"/>
    </row>
    <row r="189" spans="1:40" x14ac:dyDescent="0.25">
      <c r="A189" s="550"/>
      <c r="B189" s="550"/>
      <c r="C189" s="550"/>
      <c r="D189" s="550"/>
      <c r="E189" s="550"/>
      <c r="F189" s="550"/>
      <c r="G189" s="550"/>
      <c r="H189" s="550"/>
      <c r="I189" s="550"/>
      <c r="J189" s="550"/>
      <c r="K189" s="550"/>
      <c r="L189" s="550"/>
      <c r="M189" s="550"/>
      <c r="N189" s="550"/>
      <c r="O189" s="550"/>
      <c r="P189" s="550"/>
      <c r="Q189" s="549"/>
      <c r="R189" s="550"/>
      <c r="S189" s="550"/>
      <c r="T189" s="550"/>
      <c r="U189" s="550"/>
      <c r="V189" s="549"/>
      <c r="W189" s="550"/>
      <c r="X189" s="550"/>
      <c r="Y189" s="550"/>
      <c r="Z189" s="550"/>
      <c r="AA189" s="550"/>
      <c r="AB189" s="550"/>
      <c r="AC189" s="550"/>
      <c r="AD189" s="550"/>
      <c r="AE189" s="550"/>
      <c r="AF189" s="550"/>
      <c r="AG189" s="550"/>
      <c r="AH189" s="550"/>
      <c r="AI189" s="550"/>
      <c r="AJ189" s="550"/>
      <c r="AK189" s="550"/>
      <c r="AL189" s="550"/>
      <c r="AM189" s="550"/>
      <c r="AN189" s="550"/>
    </row>
    <row r="190" spans="1:40" x14ac:dyDescent="0.25">
      <c r="A190" s="550"/>
      <c r="B190" s="550"/>
      <c r="C190" s="550"/>
      <c r="D190" s="550"/>
      <c r="E190" s="550"/>
      <c r="F190" s="550"/>
      <c r="G190" s="550"/>
      <c r="H190" s="550"/>
      <c r="I190" s="550"/>
      <c r="J190" s="550"/>
      <c r="K190" s="550"/>
      <c r="L190" s="550"/>
      <c r="M190" s="550"/>
      <c r="N190" s="550"/>
      <c r="O190" s="550"/>
      <c r="P190" s="550"/>
      <c r="Q190" s="549"/>
      <c r="R190" s="550"/>
      <c r="S190" s="550"/>
      <c r="T190" s="550"/>
      <c r="U190" s="550"/>
      <c r="V190" s="549"/>
      <c r="W190" s="550"/>
      <c r="X190" s="550"/>
      <c r="Y190" s="550"/>
      <c r="Z190" s="550"/>
      <c r="AA190" s="550"/>
      <c r="AB190" s="550"/>
      <c r="AC190" s="550"/>
      <c r="AD190" s="550"/>
      <c r="AE190" s="550"/>
      <c r="AF190" s="550"/>
      <c r="AG190" s="550"/>
      <c r="AH190" s="550"/>
      <c r="AI190" s="550"/>
      <c r="AJ190" s="550"/>
      <c r="AK190" s="550"/>
      <c r="AL190" s="550"/>
      <c r="AM190" s="550"/>
      <c r="AN190" s="550"/>
    </row>
    <row r="191" spans="1:40" x14ac:dyDescent="0.25">
      <c r="A191" s="550"/>
      <c r="B191" s="550"/>
      <c r="C191" s="550"/>
      <c r="D191" s="550"/>
      <c r="E191" s="550"/>
      <c r="F191" s="550"/>
      <c r="G191" s="550"/>
      <c r="H191" s="550"/>
      <c r="I191" s="550"/>
      <c r="J191" s="550"/>
      <c r="K191" s="550"/>
      <c r="L191" s="550"/>
      <c r="M191" s="550"/>
      <c r="N191" s="550"/>
      <c r="O191" s="550"/>
      <c r="P191" s="550"/>
      <c r="Q191" s="549"/>
      <c r="R191" s="550"/>
      <c r="S191" s="550"/>
      <c r="T191" s="550"/>
      <c r="U191" s="550"/>
      <c r="V191" s="549"/>
      <c r="W191" s="550"/>
      <c r="X191" s="550"/>
      <c r="Y191" s="550"/>
      <c r="Z191" s="550"/>
      <c r="AA191" s="550"/>
      <c r="AB191" s="550"/>
      <c r="AC191" s="550"/>
      <c r="AD191" s="550"/>
      <c r="AE191" s="550"/>
      <c r="AF191" s="550"/>
      <c r="AG191" s="550"/>
      <c r="AH191" s="550"/>
      <c r="AI191" s="550"/>
      <c r="AJ191" s="550"/>
      <c r="AK191" s="550"/>
      <c r="AL191" s="550"/>
      <c r="AM191" s="550"/>
      <c r="AN191" s="550"/>
    </row>
    <row r="192" spans="1:40" x14ac:dyDescent="0.25">
      <c r="A192" s="550"/>
      <c r="B192" s="550"/>
      <c r="C192" s="550"/>
      <c r="D192" s="550"/>
      <c r="E192" s="550"/>
      <c r="F192" s="550"/>
      <c r="G192" s="550"/>
      <c r="H192" s="550"/>
      <c r="I192" s="550"/>
      <c r="J192" s="550"/>
      <c r="K192" s="550"/>
      <c r="L192" s="550"/>
      <c r="M192" s="550"/>
      <c r="N192" s="550"/>
      <c r="O192" s="550"/>
      <c r="P192" s="550"/>
      <c r="Q192" s="549"/>
      <c r="R192" s="550"/>
      <c r="S192" s="550"/>
      <c r="T192" s="550"/>
      <c r="U192" s="550"/>
      <c r="V192" s="549"/>
      <c r="W192" s="550"/>
      <c r="X192" s="550"/>
      <c r="Y192" s="550"/>
      <c r="Z192" s="550"/>
      <c r="AA192" s="550"/>
      <c r="AB192" s="550"/>
      <c r="AC192" s="550"/>
      <c r="AD192" s="550"/>
      <c r="AE192" s="550"/>
      <c r="AF192" s="550"/>
      <c r="AG192" s="550"/>
      <c r="AH192" s="550"/>
      <c r="AI192" s="550"/>
      <c r="AJ192" s="550"/>
      <c r="AK192" s="550"/>
      <c r="AL192" s="550"/>
      <c r="AM192" s="550"/>
      <c r="AN192" s="550"/>
    </row>
    <row r="193" spans="1:40" x14ac:dyDescent="0.25">
      <c r="A193" s="550"/>
      <c r="B193" s="550"/>
      <c r="C193" s="550"/>
      <c r="D193" s="550"/>
      <c r="E193" s="550"/>
      <c r="F193" s="550"/>
      <c r="G193" s="550"/>
      <c r="H193" s="550"/>
      <c r="I193" s="550"/>
      <c r="J193" s="550"/>
      <c r="K193" s="550"/>
      <c r="L193" s="550"/>
      <c r="M193" s="550"/>
      <c r="N193" s="550"/>
      <c r="O193" s="550"/>
      <c r="P193" s="550"/>
      <c r="Q193" s="549"/>
      <c r="R193" s="550"/>
      <c r="S193" s="550"/>
      <c r="T193" s="550"/>
      <c r="U193" s="550"/>
      <c r="V193" s="549"/>
      <c r="W193" s="550"/>
      <c r="X193" s="550"/>
      <c r="Y193" s="550"/>
      <c r="Z193" s="550"/>
      <c r="AA193" s="550"/>
      <c r="AB193" s="550"/>
      <c r="AC193" s="550"/>
      <c r="AD193" s="550"/>
      <c r="AE193" s="550"/>
      <c r="AF193" s="550"/>
      <c r="AG193" s="550"/>
      <c r="AH193" s="550"/>
      <c r="AI193" s="550"/>
      <c r="AJ193" s="550"/>
      <c r="AK193" s="550"/>
      <c r="AL193" s="550"/>
      <c r="AM193" s="550"/>
      <c r="AN193" s="550"/>
    </row>
    <row r="194" spans="1:40" x14ac:dyDescent="0.25">
      <c r="A194" s="550"/>
      <c r="B194" s="550"/>
      <c r="C194" s="550"/>
      <c r="D194" s="550"/>
      <c r="E194" s="550"/>
      <c r="F194" s="550"/>
      <c r="G194" s="550"/>
      <c r="H194" s="550"/>
      <c r="I194" s="550"/>
      <c r="J194" s="550"/>
      <c r="K194" s="550"/>
      <c r="L194" s="550"/>
      <c r="M194" s="550"/>
      <c r="N194" s="550"/>
      <c r="O194" s="550"/>
      <c r="P194" s="550"/>
      <c r="Q194" s="549"/>
      <c r="R194" s="550"/>
      <c r="S194" s="550"/>
      <c r="T194" s="550"/>
      <c r="U194" s="550"/>
      <c r="V194" s="549"/>
      <c r="W194" s="550"/>
      <c r="X194" s="550"/>
      <c r="Y194" s="550"/>
      <c r="Z194" s="550"/>
      <c r="AA194" s="550"/>
      <c r="AB194" s="550"/>
      <c r="AC194" s="550"/>
      <c r="AD194" s="550"/>
      <c r="AE194" s="550"/>
      <c r="AF194" s="550"/>
      <c r="AG194" s="550"/>
      <c r="AH194" s="550"/>
      <c r="AI194" s="550"/>
      <c r="AJ194" s="550"/>
      <c r="AK194" s="550"/>
      <c r="AL194" s="550"/>
      <c r="AM194" s="550"/>
      <c r="AN194" s="550"/>
    </row>
    <row r="195" spans="1:40" x14ac:dyDescent="0.25">
      <c r="A195" s="550"/>
      <c r="B195" s="550"/>
      <c r="C195" s="550"/>
      <c r="D195" s="550"/>
      <c r="E195" s="550"/>
      <c r="F195" s="550"/>
      <c r="G195" s="550"/>
      <c r="H195" s="550"/>
      <c r="I195" s="550"/>
      <c r="J195" s="550"/>
      <c r="K195" s="550"/>
      <c r="L195" s="550"/>
      <c r="M195" s="550"/>
      <c r="N195" s="550"/>
      <c r="O195" s="550"/>
      <c r="P195" s="550"/>
      <c r="Q195" s="549"/>
      <c r="R195" s="550"/>
      <c r="S195" s="550"/>
      <c r="T195" s="550"/>
      <c r="U195" s="550"/>
      <c r="V195" s="549"/>
      <c r="W195" s="550"/>
      <c r="X195" s="550"/>
      <c r="Y195" s="550"/>
      <c r="Z195" s="550"/>
      <c r="AA195" s="550"/>
      <c r="AB195" s="550"/>
      <c r="AC195" s="550"/>
      <c r="AD195" s="550"/>
      <c r="AE195" s="550"/>
      <c r="AF195" s="550"/>
      <c r="AG195" s="550"/>
      <c r="AH195" s="550"/>
      <c r="AI195" s="550"/>
      <c r="AJ195" s="550"/>
      <c r="AK195" s="550"/>
      <c r="AL195" s="550"/>
      <c r="AM195" s="550"/>
      <c r="AN195" s="550"/>
    </row>
    <row r="196" spans="1:40" x14ac:dyDescent="0.25">
      <c r="A196" s="550"/>
      <c r="B196" s="550"/>
      <c r="C196" s="550"/>
      <c r="D196" s="550"/>
      <c r="E196" s="550"/>
      <c r="F196" s="550"/>
      <c r="G196" s="550"/>
      <c r="H196" s="550"/>
      <c r="I196" s="550"/>
      <c r="J196" s="550"/>
      <c r="K196" s="550"/>
      <c r="L196" s="550"/>
      <c r="M196" s="550"/>
      <c r="N196" s="550"/>
      <c r="O196" s="550"/>
      <c r="P196" s="550"/>
      <c r="Q196" s="549"/>
      <c r="R196" s="550"/>
      <c r="S196" s="550"/>
      <c r="T196" s="550"/>
      <c r="U196" s="550"/>
      <c r="V196" s="549"/>
      <c r="W196" s="550"/>
      <c r="X196" s="550"/>
      <c r="Y196" s="550"/>
      <c r="Z196" s="550"/>
      <c r="AA196" s="550"/>
      <c r="AB196" s="550"/>
      <c r="AC196" s="550"/>
      <c r="AD196" s="550"/>
      <c r="AE196" s="550"/>
      <c r="AF196" s="550"/>
      <c r="AG196" s="550"/>
      <c r="AH196" s="550"/>
      <c r="AI196" s="550"/>
      <c r="AJ196" s="550"/>
      <c r="AK196" s="550"/>
      <c r="AL196" s="550"/>
      <c r="AM196" s="550"/>
      <c r="AN196" s="550"/>
    </row>
    <row r="197" spans="1:40" x14ac:dyDescent="0.25">
      <c r="A197" s="550"/>
      <c r="B197" s="550"/>
      <c r="C197" s="550"/>
      <c r="D197" s="550"/>
      <c r="E197" s="550"/>
      <c r="F197" s="550"/>
      <c r="G197" s="550"/>
      <c r="H197" s="550"/>
      <c r="I197" s="550"/>
      <c r="J197" s="550"/>
      <c r="K197" s="550"/>
      <c r="L197" s="550"/>
      <c r="M197" s="550"/>
      <c r="N197" s="550"/>
      <c r="O197" s="550"/>
      <c r="P197" s="550"/>
      <c r="Q197" s="549"/>
      <c r="R197" s="550"/>
      <c r="S197" s="550"/>
      <c r="T197" s="550"/>
      <c r="U197" s="550"/>
      <c r="V197" s="549"/>
      <c r="W197" s="550"/>
      <c r="X197" s="550"/>
      <c r="Y197" s="550"/>
      <c r="Z197" s="550"/>
      <c r="AA197" s="550"/>
      <c r="AB197" s="550"/>
      <c r="AC197" s="550"/>
      <c r="AD197" s="550"/>
      <c r="AE197" s="550"/>
      <c r="AF197" s="550"/>
      <c r="AG197" s="550"/>
      <c r="AH197" s="550"/>
      <c r="AI197" s="550"/>
      <c r="AJ197" s="550"/>
      <c r="AK197" s="550"/>
      <c r="AL197" s="550"/>
      <c r="AM197" s="550"/>
      <c r="AN197" s="550"/>
    </row>
    <row r="198" spans="1:40" x14ac:dyDescent="0.25">
      <c r="A198" s="550"/>
      <c r="B198" s="550"/>
      <c r="C198" s="550"/>
      <c r="D198" s="550"/>
      <c r="E198" s="550"/>
      <c r="F198" s="550"/>
      <c r="G198" s="550"/>
      <c r="H198" s="550"/>
      <c r="I198" s="550"/>
      <c r="J198" s="550"/>
      <c r="K198" s="550"/>
      <c r="L198" s="550"/>
      <c r="M198" s="550"/>
      <c r="N198" s="550"/>
      <c r="O198" s="550"/>
      <c r="P198" s="550"/>
      <c r="Q198" s="549"/>
      <c r="R198" s="550"/>
      <c r="S198" s="550"/>
      <c r="T198" s="550"/>
      <c r="U198" s="550"/>
      <c r="V198" s="549"/>
      <c r="W198" s="550"/>
      <c r="X198" s="550"/>
      <c r="Y198" s="550"/>
      <c r="Z198" s="550"/>
      <c r="AA198" s="550"/>
      <c r="AB198" s="550"/>
      <c r="AC198" s="550"/>
      <c r="AD198" s="550"/>
      <c r="AE198" s="550"/>
      <c r="AF198" s="550"/>
      <c r="AG198" s="550"/>
      <c r="AH198" s="550"/>
      <c r="AI198" s="550"/>
      <c r="AJ198" s="550"/>
      <c r="AK198" s="550"/>
      <c r="AL198" s="550"/>
      <c r="AM198" s="550"/>
      <c r="AN198" s="550"/>
    </row>
    <row r="199" spans="1:40" x14ac:dyDescent="0.25">
      <c r="A199" s="550"/>
      <c r="B199" s="550"/>
      <c r="C199" s="550"/>
      <c r="D199" s="550"/>
      <c r="E199" s="550"/>
      <c r="F199" s="550"/>
      <c r="G199" s="550"/>
      <c r="H199" s="550"/>
      <c r="I199" s="550"/>
      <c r="J199" s="550"/>
      <c r="K199" s="550"/>
      <c r="L199" s="550"/>
      <c r="M199" s="550"/>
      <c r="N199" s="550"/>
      <c r="O199" s="550"/>
      <c r="P199" s="550"/>
      <c r="Q199" s="549"/>
      <c r="R199" s="550"/>
      <c r="S199" s="550"/>
      <c r="T199" s="550"/>
      <c r="U199" s="550"/>
      <c r="V199" s="549"/>
      <c r="W199" s="550"/>
      <c r="X199" s="550"/>
      <c r="Y199" s="550"/>
      <c r="Z199" s="550"/>
      <c r="AA199" s="550"/>
      <c r="AB199" s="550"/>
      <c r="AC199" s="550"/>
      <c r="AD199" s="550"/>
      <c r="AE199" s="550"/>
      <c r="AF199" s="550"/>
      <c r="AG199" s="550"/>
      <c r="AH199" s="550"/>
      <c r="AI199" s="550"/>
      <c r="AJ199" s="550"/>
      <c r="AK199" s="550"/>
      <c r="AL199" s="550"/>
      <c r="AM199" s="550"/>
      <c r="AN199" s="550"/>
    </row>
    <row r="200" spans="1:40" x14ac:dyDescent="0.25">
      <c r="A200" s="550"/>
      <c r="B200" s="550"/>
      <c r="C200" s="550"/>
      <c r="D200" s="550"/>
      <c r="E200" s="550"/>
      <c r="F200" s="550"/>
      <c r="G200" s="550"/>
      <c r="H200" s="550"/>
      <c r="I200" s="550"/>
      <c r="J200" s="550"/>
      <c r="K200" s="550"/>
      <c r="L200" s="550"/>
      <c r="M200" s="550"/>
      <c r="N200" s="550"/>
      <c r="O200" s="550"/>
      <c r="P200" s="550"/>
      <c r="Q200" s="549"/>
      <c r="R200" s="550"/>
      <c r="S200" s="550"/>
      <c r="T200" s="550"/>
      <c r="U200" s="550"/>
      <c r="V200" s="549"/>
      <c r="W200" s="550"/>
      <c r="X200" s="550"/>
      <c r="Y200" s="550"/>
      <c r="Z200" s="550"/>
      <c r="AA200" s="550"/>
      <c r="AB200" s="550"/>
      <c r="AC200" s="550"/>
      <c r="AD200" s="550"/>
      <c r="AE200" s="550"/>
      <c r="AF200" s="550"/>
      <c r="AG200" s="550"/>
      <c r="AH200" s="550"/>
      <c r="AI200" s="550"/>
      <c r="AJ200" s="550"/>
      <c r="AK200" s="550"/>
      <c r="AL200" s="550"/>
      <c r="AM200" s="550"/>
      <c r="AN200" s="550"/>
    </row>
    <row r="201" spans="1:40" x14ac:dyDescent="0.25">
      <c r="A201" s="550"/>
      <c r="B201" s="550"/>
      <c r="C201" s="550"/>
      <c r="D201" s="550"/>
      <c r="E201" s="550"/>
      <c r="F201" s="550"/>
      <c r="G201" s="550"/>
      <c r="H201" s="550"/>
      <c r="I201" s="550"/>
      <c r="J201" s="550"/>
      <c r="K201" s="550"/>
      <c r="L201" s="550"/>
      <c r="M201" s="550"/>
      <c r="N201" s="550"/>
      <c r="O201" s="550"/>
      <c r="P201" s="550"/>
      <c r="Q201" s="549"/>
      <c r="R201" s="550"/>
      <c r="S201" s="550"/>
      <c r="T201" s="550"/>
      <c r="U201" s="550"/>
      <c r="V201" s="549"/>
      <c r="W201" s="550"/>
      <c r="X201" s="550"/>
      <c r="Y201" s="550"/>
      <c r="Z201" s="550"/>
      <c r="AA201" s="550"/>
      <c r="AB201" s="550"/>
      <c r="AC201" s="550"/>
      <c r="AD201" s="550"/>
      <c r="AE201" s="550"/>
      <c r="AF201" s="550"/>
      <c r="AG201" s="550"/>
      <c r="AH201" s="550"/>
      <c r="AI201" s="550"/>
      <c r="AJ201" s="550"/>
      <c r="AK201" s="550"/>
      <c r="AL201" s="550"/>
      <c r="AM201" s="550"/>
      <c r="AN201" s="550"/>
    </row>
    <row r="202" spans="1:40" x14ac:dyDescent="0.25">
      <c r="A202" s="550"/>
      <c r="B202" s="550"/>
      <c r="C202" s="550"/>
      <c r="D202" s="550"/>
      <c r="E202" s="550"/>
      <c r="F202" s="550"/>
      <c r="G202" s="550"/>
      <c r="H202" s="550"/>
      <c r="I202" s="550"/>
      <c r="J202" s="550"/>
      <c r="K202" s="550"/>
      <c r="L202" s="550"/>
      <c r="M202" s="550"/>
      <c r="N202" s="550"/>
      <c r="O202" s="550"/>
      <c r="P202" s="550"/>
      <c r="Q202" s="549"/>
      <c r="R202" s="550"/>
      <c r="S202" s="550"/>
      <c r="T202" s="550"/>
      <c r="U202" s="550"/>
      <c r="V202" s="549"/>
      <c r="W202" s="550"/>
      <c r="X202" s="550"/>
      <c r="Y202" s="550"/>
      <c r="Z202" s="550"/>
      <c r="AA202" s="550"/>
      <c r="AB202" s="550"/>
      <c r="AC202" s="550"/>
      <c r="AD202" s="550"/>
      <c r="AE202" s="550"/>
      <c r="AF202" s="550"/>
      <c r="AG202" s="550"/>
      <c r="AH202" s="550"/>
      <c r="AI202" s="550"/>
      <c r="AJ202" s="550"/>
      <c r="AK202" s="550"/>
      <c r="AL202" s="550"/>
      <c r="AM202" s="550"/>
      <c r="AN202" s="550"/>
    </row>
    <row r="203" spans="1:40" x14ac:dyDescent="0.25">
      <c r="A203" s="550"/>
      <c r="B203" s="550"/>
      <c r="C203" s="550"/>
      <c r="D203" s="550"/>
      <c r="E203" s="550"/>
      <c r="F203" s="550"/>
      <c r="G203" s="550"/>
      <c r="H203" s="550"/>
      <c r="I203" s="550"/>
      <c r="J203" s="550"/>
      <c r="K203" s="550"/>
      <c r="L203" s="550"/>
      <c r="M203" s="550"/>
      <c r="N203" s="550"/>
      <c r="O203" s="550"/>
      <c r="P203" s="550"/>
      <c r="Q203" s="549"/>
      <c r="R203" s="550"/>
      <c r="S203" s="550"/>
      <c r="T203" s="550"/>
      <c r="U203" s="550"/>
      <c r="V203" s="549"/>
      <c r="W203" s="550"/>
      <c r="X203" s="550"/>
      <c r="Y203" s="550"/>
      <c r="Z203" s="550"/>
      <c r="AA203" s="550"/>
      <c r="AB203" s="550"/>
      <c r="AC203" s="550"/>
      <c r="AD203" s="550"/>
      <c r="AE203" s="550"/>
      <c r="AF203" s="550"/>
      <c r="AG203" s="550"/>
      <c r="AH203" s="550"/>
      <c r="AI203" s="550"/>
      <c r="AJ203" s="550"/>
      <c r="AK203" s="550"/>
      <c r="AL203" s="550"/>
      <c r="AM203" s="550"/>
      <c r="AN203" s="550"/>
    </row>
    <row r="204" spans="1:40" x14ac:dyDescent="0.25">
      <c r="A204" s="550"/>
      <c r="B204" s="550"/>
      <c r="C204" s="550"/>
      <c r="D204" s="550"/>
      <c r="E204" s="550"/>
      <c r="F204" s="550"/>
      <c r="G204" s="550"/>
      <c r="H204" s="550"/>
      <c r="I204" s="550"/>
      <c r="J204" s="550"/>
      <c r="K204" s="550"/>
      <c r="L204" s="550"/>
      <c r="M204" s="550"/>
      <c r="N204" s="550"/>
      <c r="O204" s="550"/>
      <c r="P204" s="550"/>
      <c r="Q204" s="549"/>
      <c r="R204" s="550"/>
      <c r="S204" s="550"/>
      <c r="T204" s="550"/>
      <c r="U204" s="550"/>
      <c r="V204" s="549"/>
      <c r="W204" s="550"/>
      <c r="X204" s="550"/>
      <c r="Y204" s="550"/>
      <c r="Z204" s="550"/>
      <c r="AA204" s="550"/>
      <c r="AB204" s="550"/>
      <c r="AC204" s="550"/>
      <c r="AD204" s="550"/>
      <c r="AE204" s="550"/>
      <c r="AF204" s="550"/>
      <c r="AG204" s="550"/>
      <c r="AH204" s="550"/>
      <c r="AI204" s="550"/>
      <c r="AJ204" s="550"/>
      <c r="AK204" s="550"/>
      <c r="AL204" s="550"/>
      <c r="AM204" s="550"/>
      <c r="AN204" s="550"/>
    </row>
    <row r="205" spans="1:40" x14ac:dyDescent="0.25">
      <c r="A205" s="550"/>
      <c r="B205" s="550"/>
      <c r="C205" s="550"/>
      <c r="D205" s="550"/>
      <c r="E205" s="550"/>
      <c r="F205" s="550"/>
      <c r="G205" s="550"/>
      <c r="H205" s="550"/>
      <c r="I205" s="550"/>
      <c r="J205" s="550"/>
      <c r="K205" s="550"/>
      <c r="L205" s="550"/>
      <c r="M205" s="550"/>
      <c r="N205" s="550"/>
      <c r="O205" s="550"/>
      <c r="P205" s="550"/>
      <c r="Q205" s="549"/>
      <c r="R205" s="550"/>
      <c r="S205" s="550"/>
      <c r="T205" s="550"/>
      <c r="U205" s="550"/>
      <c r="V205" s="549"/>
      <c r="W205" s="550"/>
      <c r="X205" s="550"/>
      <c r="Y205" s="550"/>
      <c r="Z205" s="550"/>
      <c r="AA205" s="550"/>
      <c r="AB205" s="550"/>
      <c r="AC205" s="550"/>
      <c r="AD205" s="550"/>
      <c r="AE205" s="550"/>
      <c r="AF205" s="550"/>
      <c r="AG205" s="550"/>
      <c r="AH205" s="550"/>
      <c r="AI205" s="550"/>
      <c r="AJ205" s="550"/>
      <c r="AK205" s="550"/>
      <c r="AL205" s="550"/>
      <c r="AM205" s="550"/>
      <c r="AN205" s="550"/>
    </row>
    <row r="206" spans="1:40" x14ac:dyDescent="0.25">
      <c r="A206" s="550"/>
      <c r="B206" s="550"/>
      <c r="C206" s="550"/>
      <c r="D206" s="550"/>
      <c r="E206" s="550"/>
      <c r="F206" s="550"/>
      <c r="G206" s="550"/>
      <c r="H206" s="550"/>
      <c r="I206" s="550"/>
      <c r="J206" s="550"/>
      <c r="K206" s="550"/>
      <c r="L206" s="550"/>
      <c r="M206" s="550"/>
      <c r="N206" s="550"/>
      <c r="O206" s="550"/>
      <c r="P206" s="550"/>
      <c r="Q206" s="549"/>
      <c r="R206" s="550"/>
      <c r="S206" s="550"/>
      <c r="T206" s="550"/>
      <c r="U206" s="550"/>
      <c r="V206" s="549"/>
      <c r="W206" s="550"/>
      <c r="X206" s="550"/>
      <c r="Y206" s="550"/>
      <c r="Z206" s="550"/>
      <c r="AA206" s="550"/>
      <c r="AB206" s="550"/>
      <c r="AC206" s="550"/>
      <c r="AD206" s="550"/>
      <c r="AE206" s="550"/>
      <c r="AF206" s="550"/>
      <c r="AG206" s="550"/>
      <c r="AH206" s="550"/>
      <c r="AI206" s="550"/>
      <c r="AJ206" s="550"/>
      <c r="AK206" s="550"/>
      <c r="AL206" s="550"/>
      <c r="AM206" s="550"/>
      <c r="AN206" s="550"/>
    </row>
    <row r="207" spans="1:40" x14ac:dyDescent="0.25">
      <c r="A207" s="550"/>
      <c r="B207" s="550"/>
      <c r="C207" s="550"/>
      <c r="D207" s="550"/>
      <c r="E207" s="550"/>
      <c r="F207" s="550"/>
      <c r="G207" s="550"/>
      <c r="H207" s="550"/>
      <c r="I207" s="550"/>
      <c r="J207" s="550"/>
      <c r="K207" s="550"/>
      <c r="L207" s="550"/>
      <c r="M207" s="550"/>
      <c r="N207" s="550"/>
      <c r="O207" s="550"/>
      <c r="P207" s="550"/>
      <c r="Q207" s="549"/>
      <c r="R207" s="550"/>
      <c r="S207" s="550"/>
      <c r="T207" s="550"/>
      <c r="U207" s="550"/>
      <c r="V207" s="549"/>
      <c r="W207" s="550"/>
      <c r="X207" s="550"/>
      <c r="Y207" s="550"/>
      <c r="Z207" s="550"/>
      <c r="AA207" s="550"/>
      <c r="AB207" s="550"/>
      <c r="AC207" s="550"/>
      <c r="AD207" s="550"/>
      <c r="AE207" s="550"/>
      <c r="AF207" s="550"/>
      <c r="AG207" s="550"/>
      <c r="AH207" s="550"/>
      <c r="AI207" s="550"/>
      <c r="AJ207" s="550"/>
      <c r="AK207" s="550"/>
      <c r="AL207" s="550"/>
      <c r="AM207" s="550"/>
      <c r="AN207" s="550"/>
    </row>
    <row r="208" spans="1:40" x14ac:dyDescent="0.25">
      <c r="A208" s="550"/>
      <c r="B208" s="550"/>
      <c r="C208" s="550"/>
      <c r="D208" s="550"/>
      <c r="E208" s="550"/>
      <c r="F208" s="550"/>
      <c r="G208" s="550"/>
      <c r="H208" s="550"/>
      <c r="I208" s="550"/>
      <c r="J208" s="550"/>
      <c r="K208" s="550"/>
      <c r="L208" s="550"/>
      <c r="M208" s="550"/>
      <c r="N208" s="550"/>
      <c r="O208" s="550"/>
      <c r="P208" s="550"/>
      <c r="Q208" s="549"/>
      <c r="R208" s="550"/>
      <c r="S208" s="550"/>
      <c r="T208" s="550"/>
      <c r="U208" s="550"/>
      <c r="V208" s="549"/>
      <c r="W208" s="550"/>
      <c r="X208" s="550"/>
      <c r="Y208" s="550"/>
      <c r="Z208" s="550"/>
      <c r="AA208" s="550"/>
      <c r="AB208" s="550"/>
      <c r="AC208" s="550"/>
      <c r="AD208" s="550"/>
      <c r="AE208" s="550"/>
      <c r="AF208" s="550"/>
      <c r="AG208" s="550"/>
      <c r="AH208" s="550"/>
      <c r="AI208" s="550"/>
      <c r="AJ208" s="550"/>
      <c r="AK208" s="550"/>
      <c r="AL208" s="550"/>
      <c r="AM208" s="550"/>
      <c r="AN208" s="550"/>
    </row>
    <row r="209" spans="1:40" x14ac:dyDescent="0.25">
      <c r="A209" s="550"/>
      <c r="B209" s="550"/>
      <c r="C209" s="550"/>
      <c r="D209" s="550"/>
      <c r="E209" s="550"/>
      <c r="F209" s="550"/>
      <c r="G209" s="550"/>
      <c r="H209" s="550"/>
      <c r="I209" s="550"/>
      <c r="J209" s="550"/>
      <c r="K209" s="550"/>
      <c r="L209" s="550"/>
      <c r="M209" s="550"/>
      <c r="N209" s="550"/>
      <c r="O209" s="550"/>
      <c r="P209" s="550"/>
      <c r="Q209" s="549"/>
      <c r="R209" s="550"/>
      <c r="S209" s="550"/>
      <c r="T209" s="550"/>
      <c r="U209" s="550"/>
      <c r="V209" s="549"/>
      <c r="W209" s="550"/>
      <c r="X209" s="550"/>
      <c r="Y209" s="550"/>
      <c r="Z209" s="550"/>
      <c r="AA209" s="550"/>
      <c r="AB209" s="550"/>
      <c r="AC209" s="550"/>
      <c r="AD209" s="550"/>
      <c r="AE209" s="550"/>
      <c r="AF209" s="550"/>
      <c r="AG209" s="550"/>
      <c r="AH209" s="550"/>
      <c r="AI209" s="550"/>
      <c r="AJ209" s="550"/>
      <c r="AK209" s="550"/>
      <c r="AL209" s="550"/>
      <c r="AM209" s="550"/>
      <c r="AN209" s="550"/>
    </row>
    <row r="210" spans="1:40" x14ac:dyDescent="0.25">
      <c r="A210" s="550"/>
      <c r="B210" s="550"/>
      <c r="C210" s="550"/>
      <c r="D210" s="550"/>
      <c r="E210" s="550"/>
      <c r="F210" s="550"/>
      <c r="G210" s="550"/>
      <c r="H210" s="550"/>
      <c r="I210" s="550"/>
      <c r="J210" s="550"/>
      <c r="K210" s="550"/>
      <c r="L210" s="550"/>
      <c r="M210" s="550"/>
      <c r="N210" s="550"/>
      <c r="O210" s="550"/>
      <c r="P210" s="550"/>
      <c r="Q210" s="549"/>
      <c r="R210" s="550"/>
      <c r="S210" s="550"/>
      <c r="T210" s="550"/>
      <c r="U210" s="550"/>
      <c r="V210" s="549"/>
      <c r="W210" s="550"/>
      <c r="X210" s="550"/>
      <c r="Y210" s="550"/>
      <c r="Z210" s="550"/>
      <c r="AA210" s="550"/>
      <c r="AB210" s="550"/>
      <c r="AC210" s="550"/>
      <c r="AD210" s="550"/>
      <c r="AE210" s="550"/>
      <c r="AF210" s="550"/>
      <c r="AG210" s="550"/>
      <c r="AH210" s="550"/>
      <c r="AI210" s="550"/>
      <c r="AJ210" s="550"/>
      <c r="AK210" s="550"/>
      <c r="AL210" s="550"/>
      <c r="AM210" s="550"/>
      <c r="AN210" s="550"/>
    </row>
    <row r="211" spans="1:40" x14ac:dyDescent="0.25">
      <c r="A211" s="550"/>
      <c r="B211" s="550"/>
      <c r="C211" s="550"/>
      <c r="D211" s="550"/>
      <c r="E211" s="550"/>
      <c r="F211" s="550"/>
      <c r="G211" s="550"/>
      <c r="H211" s="550"/>
      <c r="I211" s="550"/>
      <c r="J211" s="550"/>
      <c r="K211" s="550"/>
      <c r="L211" s="550"/>
      <c r="M211" s="550"/>
      <c r="N211" s="550"/>
      <c r="O211" s="550"/>
      <c r="P211" s="550"/>
      <c r="Q211" s="549"/>
      <c r="R211" s="550"/>
      <c r="S211" s="550"/>
      <c r="T211" s="550"/>
      <c r="U211" s="550"/>
      <c r="V211" s="549"/>
      <c r="W211" s="550"/>
      <c r="X211" s="550"/>
      <c r="Y211" s="550"/>
      <c r="Z211" s="550"/>
      <c r="AA211" s="550"/>
      <c r="AB211" s="550"/>
      <c r="AC211" s="550"/>
      <c r="AD211" s="550"/>
      <c r="AE211" s="550"/>
      <c r="AF211" s="550"/>
      <c r="AG211" s="550"/>
      <c r="AH211" s="550"/>
      <c r="AI211" s="550"/>
      <c r="AJ211" s="550"/>
      <c r="AK211" s="550"/>
      <c r="AL211" s="550"/>
      <c r="AM211" s="550"/>
      <c r="AN211" s="550"/>
    </row>
    <row r="212" spans="1:40" x14ac:dyDescent="0.25">
      <c r="A212" s="550"/>
      <c r="B212" s="550"/>
      <c r="C212" s="550"/>
      <c r="D212" s="550"/>
      <c r="E212" s="550"/>
      <c r="F212" s="550"/>
      <c r="G212" s="550"/>
      <c r="H212" s="550"/>
      <c r="I212" s="550"/>
      <c r="J212" s="550"/>
      <c r="K212" s="550"/>
      <c r="L212" s="550"/>
      <c r="M212" s="550"/>
      <c r="N212" s="550"/>
      <c r="O212" s="550"/>
      <c r="P212" s="550"/>
      <c r="Q212" s="549"/>
      <c r="R212" s="550"/>
      <c r="S212" s="550"/>
      <c r="T212" s="550"/>
      <c r="U212" s="550"/>
      <c r="V212" s="549"/>
      <c r="W212" s="550"/>
      <c r="X212" s="550"/>
      <c r="Y212" s="550"/>
      <c r="Z212" s="550"/>
      <c r="AA212" s="550"/>
      <c r="AB212" s="550"/>
      <c r="AC212" s="550"/>
      <c r="AD212" s="550"/>
      <c r="AE212" s="550"/>
      <c r="AF212" s="550"/>
      <c r="AG212" s="550"/>
      <c r="AH212" s="550"/>
      <c r="AI212" s="550"/>
      <c r="AJ212" s="550"/>
      <c r="AK212" s="550"/>
      <c r="AL212" s="550"/>
      <c r="AM212" s="550"/>
      <c r="AN212" s="550"/>
    </row>
    <row r="213" spans="1:40" x14ac:dyDescent="0.25">
      <c r="A213" s="550"/>
      <c r="B213" s="550"/>
      <c r="C213" s="550"/>
      <c r="D213" s="550"/>
      <c r="E213" s="550"/>
      <c r="F213" s="550"/>
      <c r="G213" s="550"/>
      <c r="H213" s="550"/>
      <c r="I213" s="550"/>
      <c r="J213" s="550"/>
      <c r="K213" s="550"/>
      <c r="L213" s="550"/>
      <c r="M213" s="550"/>
      <c r="N213" s="550"/>
      <c r="O213" s="550"/>
      <c r="P213" s="550"/>
      <c r="Q213" s="549"/>
      <c r="R213" s="550"/>
      <c r="S213" s="550"/>
      <c r="T213" s="550"/>
      <c r="U213" s="550"/>
      <c r="V213" s="549"/>
      <c r="W213" s="550"/>
      <c r="X213" s="550"/>
      <c r="Y213" s="550"/>
      <c r="Z213" s="550"/>
      <c r="AA213" s="550"/>
      <c r="AB213" s="550"/>
      <c r="AC213" s="550"/>
      <c r="AD213" s="550"/>
      <c r="AE213" s="550"/>
      <c r="AF213" s="550"/>
      <c r="AG213" s="550"/>
      <c r="AH213" s="550"/>
      <c r="AI213" s="550"/>
      <c r="AJ213" s="550"/>
      <c r="AK213" s="550"/>
      <c r="AL213" s="550"/>
      <c r="AM213" s="550"/>
      <c r="AN213" s="550"/>
    </row>
    <row r="214" spans="1:40" x14ac:dyDescent="0.25">
      <c r="A214" s="550"/>
      <c r="B214" s="550"/>
      <c r="C214" s="550"/>
      <c r="D214" s="550"/>
      <c r="E214" s="550"/>
      <c r="F214" s="550"/>
      <c r="G214" s="550"/>
      <c r="H214" s="550"/>
      <c r="I214" s="550"/>
      <c r="J214" s="550"/>
      <c r="K214" s="550"/>
      <c r="L214" s="550"/>
      <c r="M214" s="550"/>
      <c r="N214" s="550"/>
      <c r="O214" s="550"/>
      <c r="P214" s="550"/>
      <c r="Q214" s="549"/>
      <c r="R214" s="550"/>
      <c r="S214" s="550"/>
      <c r="T214" s="550"/>
      <c r="U214" s="550"/>
      <c r="V214" s="549"/>
      <c r="W214" s="550"/>
      <c r="X214" s="550"/>
      <c r="Y214" s="550"/>
      <c r="Z214" s="550"/>
      <c r="AA214" s="550"/>
      <c r="AB214" s="550"/>
      <c r="AC214" s="550"/>
      <c r="AD214" s="550"/>
      <c r="AE214" s="550"/>
      <c r="AF214" s="550"/>
      <c r="AG214" s="550"/>
      <c r="AH214" s="550"/>
      <c r="AI214" s="550"/>
      <c r="AJ214" s="550"/>
      <c r="AK214" s="550"/>
      <c r="AL214" s="550"/>
      <c r="AM214" s="550"/>
      <c r="AN214" s="550"/>
    </row>
    <row r="215" spans="1:40" x14ac:dyDescent="0.25">
      <c r="A215" s="550"/>
      <c r="B215" s="550"/>
      <c r="C215" s="550"/>
      <c r="D215" s="550"/>
      <c r="E215" s="550"/>
      <c r="F215" s="550"/>
      <c r="G215" s="550"/>
      <c r="H215" s="550"/>
      <c r="I215" s="550"/>
      <c r="J215" s="550"/>
      <c r="K215" s="550"/>
      <c r="L215" s="550"/>
      <c r="M215" s="550"/>
      <c r="N215" s="550"/>
      <c r="O215" s="550"/>
      <c r="P215" s="550"/>
      <c r="Q215" s="549"/>
      <c r="R215" s="550"/>
      <c r="S215" s="550"/>
      <c r="T215" s="550"/>
      <c r="U215" s="550"/>
      <c r="V215" s="549"/>
      <c r="W215" s="550"/>
      <c r="X215" s="550"/>
      <c r="Y215" s="550"/>
      <c r="Z215" s="550"/>
      <c r="AA215" s="550"/>
      <c r="AB215" s="550"/>
      <c r="AC215" s="550"/>
      <c r="AD215" s="550"/>
      <c r="AE215" s="550"/>
      <c r="AF215" s="550"/>
      <c r="AG215" s="550"/>
      <c r="AH215" s="550"/>
      <c r="AI215" s="550"/>
      <c r="AJ215" s="550"/>
      <c r="AK215" s="550"/>
      <c r="AL215" s="550"/>
      <c r="AM215" s="550"/>
      <c r="AN215" s="550"/>
    </row>
    <row r="216" spans="1:40" x14ac:dyDescent="0.25">
      <c r="A216" s="550"/>
      <c r="B216" s="550"/>
      <c r="C216" s="550"/>
      <c r="D216" s="550"/>
      <c r="E216" s="550"/>
      <c r="F216" s="550"/>
      <c r="G216" s="550"/>
      <c r="H216" s="550"/>
      <c r="I216" s="550"/>
      <c r="J216" s="550"/>
      <c r="K216" s="550"/>
      <c r="L216" s="550"/>
      <c r="M216" s="550"/>
      <c r="N216" s="550"/>
      <c r="O216" s="550"/>
      <c r="P216" s="550"/>
      <c r="Q216" s="549"/>
      <c r="R216" s="550"/>
      <c r="S216" s="550"/>
      <c r="T216" s="550"/>
      <c r="U216" s="550"/>
      <c r="V216" s="549"/>
      <c r="W216" s="550"/>
      <c r="X216" s="550"/>
      <c r="Y216" s="550"/>
      <c r="Z216" s="550"/>
      <c r="AA216" s="550"/>
      <c r="AB216" s="550"/>
      <c r="AC216" s="550"/>
      <c r="AD216" s="550"/>
      <c r="AE216" s="550"/>
      <c r="AF216" s="550"/>
      <c r="AG216" s="550"/>
      <c r="AH216" s="550"/>
      <c r="AI216" s="550"/>
      <c r="AJ216" s="550"/>
      <c r="AK216" s="550"/>
      <c r="AL216" s="550"/>
      <c r="AM216" s="550"/>
      <c r="AN216" s="550"/>
    </row>
    <row r="217" spans="1:40" x14ac:dyDescent="0.25">
      <c r="A217" s="550"/>
      <c r="B217" s="550"/>
      <c r="C217" s="550"/>
      <c r="D217" s="550"/>
      <c r="E217" s="550"/>
      <c r="F217" s="550"/>
      <c r="G217" s="550"/>
      <c r="H217" s="550"/>
      <c r="I217" s="550"/>
      <c r="J217" s="550"/>
      <c r="K217" s="550"/>
      <c r="L217" s="550"/>
      <c r="M217" s="550"/>
      <c r="N217" s="550"/>
      <c r="O217" s="550"/>
      <c r="P217" s="550"/>
      <c r="Q217" s="549"/>
      <c r="R217" s="550"/>
      <c r="S217" s="550"/>
      <c r="T217" s="550"/>
      <c r="U217" s="550"/>
      <c r="V217" s="549"/>
      <c r="W217" s="550"/>
      <c r="X217" s="550"/>
      <c r="Y217" s="550"/>
      <c r="Z217" s="550"/>
      <c r="AA217" s="550"/>
      <c r="AB217" s="550"/>
      <c r="AC217" s="550"/>
      <c r="AD217" s="550"/>
      <c r="AE217" s="550"/>
      <c r="AF217" s="550"/>
      <c r="AG217" s="550"/>
      <c r="AH217" s="550"/>
      <c r="AI217" s="550"/>
      <c r="AJ217" s="550"/>
      <c r="AK217" s="550"/>
      <c r="AL217" s="550"/>
      <c r="AM217" s="550"/>
      <c r="AN217" s="550"/>
    </row>
    <row r="218" spans="1:40" x14ac:dyDescent="0.25">
      <c r="A218" s="550"/>
      <c r="B218" s="550"/>
      <c r="C218" s="550"/>
      <c r="D218" s="550"/>
      <c r="E218" s="550"/>
      <c r="F218" s="550"/>
      <c r="G218" s="550"/>
      <c r="H218" s="550"/>
      <c r="I218" s="550"/>
      <c r="J218" s="550"/>
      <c r="K218" s="550"/>
      <c r="L218" s="550"/>
      <c r="M218" s="550"/>
      <c r="N218" s="550"/>
      <c r="O218" s="550"/>
      <c r="P218" s="550"/>
      <c r="Q218" s="549"/>
      <c r="R218" s="550"/>
      <c r="S218" s="550"/>
      <c r="T218" s="550"/>
      <c r="U218" s="550"/>
      <c r="V218" s="549"/>
      <c r="W218" s="550"/>
      <c r="X218" s="550"/>
      <c r="Y218" s="550"/>
      <c r="Z218" s="550"/>
      <c r="AA218" s="550"/>
      <c r="AB218" s="550"/>
      <c r="AC218" s="550"/>
      <c r="AD218" s="550"/>
      <c r="AE218" s="550"/>
      <c r="AF218" s="550"/>
      <c r="AG218" s="550"/>
      <c r="AH218" s="550"/>
      <c r="AI218" s="550"/>
      <c r="AJ218" s="550"/>
      <c r="AK218" s="550"/>
      <c r="AL218" s="550"/>
      <c r="AM218" s="550"/>
      <c r="AN218" s="550"/>
    </row>
    <row r="219" spans="1:40" x14ac:dyDescent="0.25">
      <c r="A219" s="550"/>
      <c r="B219" s="550"/>
      <c r="C219" s="550"/>
      <c r="D219" s="550"/>
      <c r="E219" s="550"/>
      <c r="F219" s="550"/>
      <c r="G219" s="550"/>
      <c r="H219" s="550"/>
      <c r="I219" s="550"/>
      <c r="J219" s="550"/>
      <c r="K219" s="550"/>
      <c r="L219" s="550"/>
      <c r="M219" s="550"/>
      <c r="N219" s="550"/>
      <c r="O219" s="550"/>
      <c r="P219" s="550"/>
      <c r="Q219" s="549"/>
      <c r="R219" s="550"/>
      <c r="S219" s="550"/>
      <c r="T219" s="550"/>
      <c r="U219" s="550"/>
      <c r="V219" s="549"/>
      <c r="W219" s="550"/>
      <c r="X219" s="550"/>
      <c r="Y219" s="550"/>
      <c r="Z219" s="550"/>
      <c r="AA219" s="550"/>
      <c r="AB219" s="550"/>
      <c r="AC219" s="550"/>
      <c r="AD219" s="550"/>
      <c r="AE219" s="550"/>
      <c r="AF219" s="550"/>
      <c r="AG219" s="550"/>
      <c r="AH219" s="550"/>
      <c r="AI219" s="550"/>
      <c r="AJ219" s="550"/>
      <c r="AK219" s="550"/>
      <c r="AL219" s="550"/>
      <c r="AM219" s="550"/>
      <c r="AN219" s="550"/>
    </row>
    <row r="220" spans="1:40" x14ac:dyDescent="0.25">
      <c r="A220" s="550"/>
      <c r="B220" s="550"/>
      <c r="C220" s="550"/>
      <c r="D220" s="550"/>
      <c r="E220" s="550"/>
      <c r="F220" s="550"/>
      <c r="G220" s="550"/>
      <c r="H220" s="550"/>
      <c r="I220" s="550"/>
      <c r="J220" s="550"/>
      <c r="K220" s="550"/>
      <c r="L220" s="550"/>
      <c r="M220" s="550"/>
      <c r="N220" s="550"/>
      <c r="O220" s="550"/>
      <c r="P220" s="550"/>
      <c r="Q220" s="549"/>
      <c r="R220" s="550"/>
      <c r="S220" s="550"/>
      <c r="T220" s="550"/>
      <c r="U220" s="550"/>
      <c r="V220" s="549"/>
      <c r="W220" s="550"/>
      <c r="X220" s="550"/>
      <c r="Y220" s="550"/>
      <c r="Z220" s="550"/>
      <c r="AA220" s="550"/>
      <c r="AB220" s="550"/>
      <c r="AC220" s="550"/>
      <c r="AD220" s="550"/>
      <c r="AE220" s="550"/>
      <c r="AF220" s="550"/>
      <c r="AG220" s="550"/>
      <c r="AH220" s="550"/>
      <c r="AI220" s="550"/>
      <c r="AJ220" s="550"/>
      <c r="AK220" s="550"/>
      <c r="AL220" s="550"/>
      <c r="AM220" s="550"/>
      <c r="AN220" s="550"/>
    </row>
    <row r="221" spans="1:40" x14ac:dyDescent="0.25">
      <c r="A221" s="550"/>
      <c r="B221" s="550"/>
      <c r="C221" s="550"/>
      <c r="D221" s="550"/>
      <c r="E221" s="550"/>
      <c r="F221" s="550"/>
      <c r="G221" s="550"/>
      <c r="H221" s="550"/>
      <c r="I221" s="550"/>
      <c r="J221" s="550"/>
      <c r="K221" s="550"/>
      <c r="L221" s="550"/>
      <c r="M221" s="550"/>
      <c r="N221" s="550"/>
      <c r="O221" s="550"/>
      <c r="P221" s="550"/>
      <c r="Q221" s="549"/>
      <c r="R221" s="550"/>
      <c r="S221" s="550"/>
      <c r="T221" s="550"/>
      <c r="U221" s="550"/>
      <c r="V221" s="549"/>
      <c r="W221" s="550"/>
      <c r="X221" s="550"/>
      <c r="Y221" s="550"/>
      <c r="Z221" s="550"/>
      <c r="AA221" s="550"/>
      <c r="AB221" s="550"/>
      <c r="AC221" s="550"/>
      <c r="AD221" s="550"/>
      <c r="AE221" s="550"/>
      <c r="AF221" s="550"/>
      <c r="AG221" s="550"/>
      <c r="AH221" s="550"/>
      <c r="AI221" s="550"/>
      <c r="AJ221" s="550"/>
      <c r="AK221" s="550"/>
      <c r="AL221" s="550"/>
      <c r="AM221" s="550"/>
      <c r="AN221" s="550"/>
    </row>
    <row r="222" spans="1:40" x14ac:dyDescent="0.25">
      <c r="A222" s="550"/>
      <c r="B222" s="550"/>
      <c r="C222" s="550"/>
      <c r="D222" s="550"/>
      <c r="E222" s="550"/>
      <c r="F222" s="550"/>
      <c r="G222" s="550"/>
      <c r="H222" s="550"/>
      <c r="I222" s="550"/>
      <c r="J222" s="550"/>
      <c r="K222" s="550"/>
      <c r="L222" s="550"/>
      <c r="M222" s="550"/>
      <c r="N222" s="550"/>
      <c r="O222" s="550"/>
      <c r="P222" s="550"/>
      <c r="Q222" s="549"/>
      <c r="R222" s="550"/>
      <c r="S222" s="550"/>
      <c r="T222" s="550"/>
      <c r="U222" s="550"/>
      <c r="V222" s="549"/>
      <c r="W222" s="550"/>
      <c r="X222" s="550"/>
      <c r="Y222" s="550"/>
      <c r="Z222" s="550"/>
      <c r="AA222" s="550"/>
      <c r="AB222" s="550"/>
      <c r="AC222" s="550"/>
      <c r="AD222" s="550"/>
      <c r="AE222" s="550"/>
      <c r="AF222" s="550"/>
      <c r="AG222" s="550"/>
      <c r="AH222" s="550"/>
      <c r="AI222" s="550"/>
      <c r="AJ222" s="550"/>
      <c r="AK222" s="550"/>
      <c r="AL222" s="550"/>
      <c r="AM222" s="550"/>
      <c r="AN222" s="550"/>
    </row>
    <row r="223" spans="1:40" x14ac:dyDescent="0.25">
      <c r="A223" s="550"/>
      <c r="B223" s="550"/>
      <c r="C223" s="550"/>
      <c r="D223" s="550"/>
      <c r="E223" s="550"/>
      <c r="F223" s="550"/>
      <c r="G223" s="550"/>
      <c r="H223" s="550"/>
      <c r="I223" s="550"/>
      <c r="J223" s="550"/>
      <c r="K223" s="550"/>
      <c r="L223" s="550"/>
      <c r="M223" s="550"/>
      <c r="N223" s="550"/>
      <c r="O223" s="550"/>
      <c r="P223" s="550"/>
      <c r="Q223" s="549"/>
      <c r="R223" s="550"/>
      <c r="S223" s="550"/>
      <c r="T223" s="550"/>
      <c r="U223" s="550"/>
      <c r="V223" s="549"/>
      <c r="W223" s="550"/>
      <c r="X223" s="550"/>
      <c r="Y223" s="550"/>
      <c r="Z223" s="550"/>
      <c r="AA223" s="550"/>
      <c r="AB223" s="550"/>
      <c r="AC223" s="550"/>
      <c r="AD223" s="550"/>
      <c r="AE223" s="550"/>
      <c r="AF223" s="550"/>
      <c r="AG223" s="550"/>
      <c r="AH223" s="550"/>
      <c r="AI223" s="550"/>
      <c r="AJ223" s="550"/>
      <c r="AK223" s="550"/>
      <c r="AL223" s="550"/>
      <c r="AM223" s="550"/>
      <c r="AN223" s="550"/>
    </row>
    <row r="224" spans="1:40" x14ac:dyDescent="0.25">
      <c r="A224" s="550"/>
      <c r="B224" s="550"/>
      <c r="C224" s="550"/>
      <c r="D224" s="550"/>
      <c r="E224" s="550"/>
      <c r="F224" s="550"/>
      <c r="G224" s="550"/>
      <c r="H224" s="550"/>
      <c r="I224" s="550"/>
      <c r="J224" s="550"/>
      <c r="K224" s="550"/>
      <c r="L224" s="550"/>
      <c r="M224" s="550"/>
      <c r="N224" s="550"/>
      <c r="O224" s="550"/>
      <c r="P224" s="550"/>
      <c r="Q224" s="549"/>
      <c r="R224" s="550"/>
      <c r="S224" s="550"/>
      <c r="T224" s="550"/>
      <c r="U224" s="550"/>
      <c r="V224" s="549"/>
      <c r="W224" s="550"/>
      <c r="X224" s="550"/>
      <c r="Y224" s="550"/>
      <c r="Z224" s="550"/>
      <c r="AA224" s="550"/>
      <c r="AB224" s="550"/>
      <c r="AC224" s="550"/>
      <c r="AD224" s="550"/>
      <c r="AE224" s="550"/>
      <c r="AF224" s="550"/>
      <c r="AG224" s="550"/>
      <c r="AH224" s="550"/>
      <c r="AI224" s="550"/>
      <c r="AJ224" s="550"/>
      <c r="AK224" s="550"/>
      <c r="AL224" s="550"/>
      <c r="AM224" s="550"/>
      <c r="AN224" s="550"/>
    </row>
    <row r="225" spans="1:40" x14ac:dyDescent="0.25">
      <c r="A225" s="550"/>
      <c r="B225" s="550"/>
      <c r="C225" s="550"/>
      <c r="D225" s="550"/>
      <c r="E225" s="550"/>
      <c r="F225" s="550"/>
      <c r="G225" s="550"/>
      <c r="H225" s="550"/>
      <c r="I225" s="550"/>
      <c r="J225" s="550"/>
      <c r="K225" s="550"/>
      <c r="L225" s="550"/>
      <c r="M225" s="550"/>
      <c r="N225" s="550"/>
      <c r="O225" s="550"/>
      <c r="P225" s="550"/>
      <c r="Q225" s="549"/>
      <c r="R225" s="550"/>
      <c r="S225" s="550"/>
      <c r="T225" s="550"/>
      <c r="U225" s="550"/>
      <c r="V225" s="549"/>
      <c r="W225" s="550"/>
      <c r="X225" s="550"/>
      <c r="Y225" s="550"/>
      <c r="Z225" s="550"/>
      <c r="AA225" s="550"/>
      <c r="AB225" s="550"/>
      <c r="AC225" s="550"/>
      <c r="AD225" s="550"/>
      <c r="AE225" s="550"/>
      <c r="AF225" s="550"/>
      <c r="AG225" s="550"/>
      <c r="AH225" s="550"/>
      <c r="AI225" s="550"/>
      <c r="AJ225" s="550"/>
      <c r="AK225" s="550"/>
      <c r="AL225" s="550"/>
      <c r="AM225" s="550"/>
      <c r="AN225" s="550"/>
    </row>
    <row r="226" spans="1:40" x14ac:dyDescent="0.25">
      <c r="A226" s="550"/>
      <c r="B226" s="550"/>
      <c r="C226" s="550"/>
      <c r="D226" s="550"/>
      <c r="E226" s="550"/>
      <c r="F226" s="550"/>
      <c r="G226" s="550"/>
      <c r="H226" s="550"/>
      <c r="I226" s="550"/>
      <c r="J226" s="550"/>
      <c r="K226" s="550"/>
      <c r="L226" s="550"/>
      <c r="M226" s="550"/>
      <c r="N226" s="550"/>
      <c r="O226" s="550"/>
      <c r="P226" s="550"/>
      <c r="Q226" s="549"/>
      <c r="R226" s="550"/>
      <c r="S226" s="550"/>
      <c r="T226" s="550"/>
      <c r="U226" s="550"/>
      <c r="V226" s="549"/>
      <c r="W226" s="550"/>
      <c r="X226" s="550"/>
      <c r="Y226" s="550"/>
      <c r="Z226" s="550"/>
      <c r="AA226" s="550"/>
      <c r="AB226" s="550"/>
      <c r="AC226" s="550"/>
      <c r="AD226" s="550"/>
      <c r="AE226" s="550"/>
      <c r="AF226" s="550"/>
      <c r="AG226" s="550"/>
      <c r="AH226" s="550"/>
      <c r="AI226" s="550"/>
      <c r="AJ226" s="550"/>
      <c r="AK226" s="550"/>
      <c r="AL226" s="550"/>
      <c r="AM226" s="550"/>
      <c r="AN226" s="550"/>
    </row>
    <row r="227" spans="1:40" x14ac:dyDescent="0.25">
      <c r="A227" s="550"/>
      <c r="B227" s="550"/>
      <c r="C227" s="550"/>
      <c r="D227" s="550"/>
      <c r="E227" s="550"/>
      <c r="F227" s="550"/>
      <c r="G227" s="550"/>
      <c r="H227" s="550"/>
      <c r="I227" s="550"/>
      <c r="J227" s="550"/>
      <c r="K227" s="550"/>
      <c r="L227" s="550"/>
      <c r="M227" s="550"/>
      <c r="N227" s="550"/>
      <c r="O227" s="550"/>
      <c r="P227" s="550"/>
      <c r="Q227" s="549"/>
      <c r="R227" s="550"/>
      <c r="S227" s="550"/>
      <c r="T227" s="550"/>
      <c r="U227" s="550"/>
      <c r="V227" s="549"/>
      <c r="W227" s="550"/>
      <c r="X227" s="550"/>
      <c r="Y227" s="550"/>
      <c r="Z227" s="550"/>
      <c r="AA227" s="550"/>
      <c r="AB227" s="550"/>
      <c r="AC227" s="550"/>
      <c r="AD227" s="550"/>
      <c r="AE227" s="550"/>
      <c r="AF227" s="550"/>
      <c r="AG227" s="550"/>
      <c r="AH227" s="550"/>
      <c r="AI227" s="550"/>
      <c r="AJ227" s="550"/>
      <c r="AK227" s="550"/>
      <c r="AL227" s="550"/>
      <c r="AM227" s="550"/>
      <c r="AN227" s="550"/>
    </row>
    <row r="228" spans="1:40" x14ac:dyDescent="0.25">
      <c r="A228" s="550"/>
      <c r="B228" s="550"/>
      <c r="C228" s="550"/>
      <c r="D228" s="550"/>
      <c r="E228" s="550"/>
      <c r="F228" s="550"/>
      <c r="G228" s="550"/>
      <c r="H228" s="550"/>
      <c r="I228" s="550"/>
      <c r="J228" s="550"/>
      <c r="K228" s="550"/>
      <c r="L228" s="550"/>
      <c r="M228" s="550"/>
      <c r="N228" s="550"/>
      <c r="O228" s="550"/>
      <c r="P228" s="550"/>
      <c r="Q228" s="549"/>
      <c r="R228" s="550"/>
      <c r="S228" s="550"/>
      <c r="T228" s="550"/>
      <c r="U228" s="550"/>
      <c r="V228" s="549"/>
      <c r="W228" s="550"/>
      <c r="X228" s="550"/>
      <c r="Y228" s="550"/>
      <c r="Z228" s="550"/>
      <c r="AA228" s="550"/>
      <c r="AB228" s="550"/>
      <c r="AC228" s="550"/>
      <c r="AD228" s="550"/>
      <c r="AE228" s="550"/>
      <c r="AF228" s="550"/>
      <c r="AG228" s="550"/>
      <c r="AH228" s="550"/>
      <c r="AI228" s="550"/>
      <c r="AJ228" s="550"/>
      <c r="AK228" s="550"/>
      <c r="AL228" s="550"/>
      <c r="AM228" s="550"/>
      <c r="AN228" s="550"/>
    </row>
    <row r="229" spans="1:40" x14ac:dyDescent="0.25">
      <c r="A229" s="550"/>
      <c r="B229" s="550"/>
      <c r="C229" s="550"/>
      <c r="D229" s="550"/>
      <c r="E229" s="550"/>
      <c r="F229" s="550"/>
      <c r="G229" s="550"/>
      <c r="H229" s="550"/>
      <c r="I229" s="550"/>
      <c r="J229" s="550"/>
      <c r="K229" s="550"/>
      <c r="L229" s="550"/>
      <c r="M229" s="550"/>
      <c r="N229" s="550"/>
      <c r="O229" s="550"/>
      <c r="P229" s="550"/>
      <c r="Q229" s="549"/>
      <c r="R229" s="550"/>
      <c r="S229" s="550"/>
      <c r="T229" s="550"/>
      <c r="U229" s="550"/>
      <c r="V229" s="549"/>
      <c r="W229" s="550"/>
      <c r="X229" s="550"/>
      <c r="Y229" s="550"/>
      <c r="Z229" s="550"/>
      <c r="AA229" s="550"/>
      <c r="AB229" s="550"/>
      <c r="AC229" s="550"/>
      <c r="AD229" s="550"/>
      <c r="AE229" s="550"/>
      <c r="AF229" s="550"/>
      <c r="AG229" s="550"/>
      <c r="AH229" s="550"/>
      <c r="AI229" s="550"/>
      <c r="AJ229" s="550"/>
      <c r="AK229" s="550"/>
      <c r="AL229" s="550"/>
      <c r="AM229" s="550"/>
      <c r="AN229" s="550"/>
    </row>
    <row r="230" spans="1:40" x14ac:dyDescent="0.25">
      <c r="A230" s="550"/>
      <c r="B230" s="550"/>
      <c r="C230" s="550"/>
      <c r="D230" s="550"/>
      <c r="E230" s="550"/>
      <c r="F230" s="550"/>
      <c r="G230" s="550"/>
      <c r="H230" s="550"/>
      <c r="I230" s="550"/>
      <c r="J230" s="550"/>
      <c r="K230" s="550"/>
      <c r="L230" s="550"/>
      <c r="M230" s="550"/>
      <c r="N230" s="550"/>
      <c r="O230" s="550"/>
      <c r="P230" s="550"/>
      <c r="Q230" s="549"/>
      <c r="R230" s="550"/>
      <c r="S230" s="550"/>
      <c r="T230" s="550"/>
      <c r="U230" s="550"/>
      <c r="V230" s="549"/>
      <c r="W230" s="550"/>
      <c r="X230" s="550"/>
      <c r="Y230" s="550"/>
      <c r="Z230" s="550"/>
      <c r="AA230" s="550"/>
      <c r="AB230" s="550"/>
      <c r="AC230" s="550"/>
      <c r="AD230" s="550"/>
      <c r="AE230" s="550"/>
      <c r="AF230" s="550"/>
      <c r="AG230" s="550"/>
      <c r="AH230" s="550"/>
      <c r="AI230" s="550"/>
      <c r="AJ230" s="550"/>
      <c r="AK230" s="550"/>
      <c r="AL230" s="550"/>
      <c r="AM230" s="550"/>
      <c r="AN230" s="550"/>
    </row>
    <row r="231" spans="1:40" x14ac:dyDescent="0.25">
      <c r="A231" s="550"/>
      <c r="B231" s="550"/>
      <c r="C231" s="550"/>
      <c r="D231" s="550"/>
      <c r="E231" s="550"/>
      <c r="F231" s="550"/>
      <c r="G231" s="550"/>
      <c r="H231" s="550"/>
      <c r="I231" s="550"/>
      <c r="J231" s="550"/>
      <c r="K231" s="550"/>
      <c r="L231" s="550"/>
      <c r="M231" s="550"/>
      <c r="N231" s="550"/>
      <c r="O231" s="550"/>
      <c r="P231" s="550"/>
      <c r="Q231" s="549"/>
      <c r="R231" s="550"/>
      <c r="S231" s="550"/>
      <c r="T231" s="550"/>
      <c r="U231" s="550"/>
      <c r="V231" s="549"/>
      <c r="W231" s="550"/>
      <c r="X231" s="550"/>
      <c r="Y231" s="550"/>
      <c r="Z231" s="550"/>
      <c r="AA231" s="550"/>
      <c r="AB231" s="550"/>
      <c r="AC231" s="550"/>
      <c r="AD231" s="550"/>
      <c r="AE231" s="550"/>
      <c r="AF231" s="550"/>
      <c r="AG231" s="550"/>
      <c r="AH231" s="550"/>
      <c r="AI231" s="550"/>
      <c r="AJ231" s="550"/>
      <c r="AK231" s="550"/>
      <c r="AL231" s="550"/>
      <c r="AM231" s="550"/>
      <c r="AN231" s="550"/>
    </row>
    <row r="232" spans="1:40" x14ac:dyDescent="0.25">
      <c r="A232" s="550"/>
      <c r="B232" s="550"/>
      <c r="C232" s="550"/>
      <c r="D232" s="550"/>
      <c r="E232" s="550"/>
      <c r="F232" s="550"/>
      <c r="G232" s="550"/>
      <c r="H232" s="550"/>
      <c r="I232" s="550"/>
      <c r="J232" s="550"/>
      <c r="K232" s="550"/>
      <c r="L232" s="550"/>
      <c r="M232" s="550"/>
      <c r="N232" s="550"/>
      <c r="O232" s="550"/>
      <c r="P232" s="550"/>
      <c r="Q232" s="549"/>
      <c r="R232" s="550"/>
      <c r="S232" s="550"/>
      <c r="T232" s="550"/>
      <c r="U232" s="550"/>
      <c r="V232" s="549"/>
      <c r="W232" s="550"/>
      <c r="X232" s="550"/>
      <c r="Y232" s="550"/>
      <c r="Z232" s="550"/>
      <c r="AA232" s="550"/>
      <c r="AB232" s="550"/>
      <c r="AC232" s="550"/>
      <c r="AD232" s="550"/>
      <c r="AE232" s="550"/>
      <c r="AF232" s="550"/>
      <c r="AG232" s="550"/>
      <c r="AH232" s="550"/>
      <c r="AI232" s="550"/>
      <c r="AJ232" s="550"/>
      <c r="AK232" s="550"/>
      <c r="AL232" s="550"/>
      <c r="AM232" s="550"/>
      <c r="AN232" s="550"/>
    </row>
    <row r="233" spans="1:40" x14ac:dyDescent="0.25">
      <c r="A233" s="550"/>
      <c r="B233" s="550"/>
      <c r="C233" s="550"/>
      <c r="D233" s="550"/>
      <c r="E233" s="550"/>
      <c r="F233" s="550"/>
      <c r="G233" s="550"/>
      <c r="H233" s="550"/>
      <c r="I233" s="550"/>
      <c r="J233" s="550"/>
      <c r="K233" s="550"/>
      <c r="L233" s="550"/>
      <c r="M233" s="550"/>
      <c r="N233" s="550"/>
      <c r="O233" s="550"/>
      <c r="P233" s="550"/>
      <c r="Q233" s="549"/>
      <c r="R233" s="550"/>
      <c r="S233" s="550"/>
      <c r="T233" s="550"/>
      <c r="U233" s="550"/>
      <c r="V233" s="549"/>
      <c r="W233" s="550"/>
      <c r="X233" s="550"/>
      <c r="Y233" s="550"/>
      <c r="Z233" s="550"/>
      <c r="AA233" s="550"/>
      <c r="AB233" s="550"/>
      <c r="AC233" s="550"/>
      <c r="AD233" s="550"/>
      <c r="AE233" s="550"/>
      <c r="AF233" s="550"/>
      <c r="AG233" s="550"/>
      <c r="AH233" s="550"/>
      <c r="AI233" s="550"/>
      <c r="AJ233" s="550"/>
      <c r="AK233" s="550"/>
      <c r="AL233" s="550"/>
      <c r="AM233" s="550"/>
      <c r="AN233" s="550"/>
    </row>
    <row r="234" spans="1:40" x14ac:dyDescent="0.25">
      <c r="A234" s="550"/>
      <c r="B234" s="550"/>
      <c r="C234" s="550"/>
      <c r="D234" s="550"/>
      <c r="E234" s="550"/>
      <c r="F234" s="550"/>
      <c r="G234" s="550"/>
      <c r="H234" s="550"/>
      <c r="I234" s="550"/>
      <c r="J234" s="550"/>
      <c r="K234" s="550"/>
      <c r="L234" s="550"/>
      <c r="M234" s="550"/>
      <c r="N234" s="550"/>
      <c r="O234" s="550"/>
      <c r="P234" s="550"/>
      <c r="Q234" s="549"/>
      <c r="R234" s="550"/>
      <c r="S234" s="550"/>
      <c r="T234" s="550"/>
      <c r="U234" s="550"/>
      <c r="V234" s="549"/>
      <c r="W234" s="550"/>
      <c r="X234" s="550"/>
      <c r="Y234" s="550"/>
      <c r="Z234" s="550"/>
      <c r="AA234" s="550"/>
      <c r="AB234" s="550"/>
      <c r="AC234" s="550"/>
      <c r="AD234" s="550"/>
      <c r="AE234" s="550"/>
      <c r="AF234" s="550"/>
      <c r="AG234" s="550"/>
      <c r="AH234" s="550"/>
      <c r="AI234" s="550"/>
      <c r="AJ234" s="550"/>
      <c r="AK234" s="550"/>
      <c r="AL234" s="550"/>
      <c r="AM234" s="550"/>
      <c r="AN234" s="550"/>
    </row>
    <row r="235" spans="1:40" x14ac:dyDescent="0.25">
      <c r="A235" s="550"/>
      <c r="B235" s="550"/>
      <c r="C235" s="550"/>
      <c r="D235" s="550"/>
      <c r="E235" s="550"/>
      <c r="F235" s="550"/>
      <c r="G235" s="550"/>
      <c r="H235" s="550"/>
      <c r="I235" s="550"/>
      <c r="J235" s="550"/>
      <c r="K235" s="550"/>
      <c r="L235" s="550"/>
      <c r="M235" s="550"/>
      <c r="N235" s="550"/>
      <c r="O235" s="550"/>
      <c r="P235" s="550"/>
      <c r="Q235" s="549"/>
      <c r="R235" s="550"/>
      <c r="S235" s="550"/>
      <c r="T235" s="550"/>
      <c r="U235" s="550"/>
      <c r="V235" s="549"/>
      <c r="W235" s="550"/>
      <c r="X235" s="550"/>
      <c r="Y235" s="550"/>
      <c r="Z235" s="550"/>
      <c r="AA235" s="550"/>
      <c r="AB235" s="550"/>
      <c r="AC235" s="550"/>
      <c r="AD235" s="550"/>
      <c r="AE235" s="550"/>
      <c r="AF235" s="550"/>
      <c r="AG235" s="550"/>
      <c r="AH235" s="550"/>
      <c r="AI235" s="550"/>
      <c r="AJ235" s="550"/>
      <c r="AK235" s="550"/>
      <c r="AL235" s="550"/>
      <c r="AM235" s="550"/>
      <c r="AN235" s="550"/>
    </row>
    <row r="236" spans="1:40" x14ac:dyDescent="0.25">
      <c r="A236" s="550"/>
      <c r="B236" s="550"/>
      <c r="C236" s="550"/>
      <c r="D236" s="550"/>
      <c r="E236" s="550"/>
      <c r="F236" s="550"/>
      <c r="G236" s="550"/>
      <c r="H236" s="550"/>
      <c r="I236" s="550"/>
      <c r="J236" s="550"/>
      <c r="K236" s="550"/>
      <c r="L236" s="550"/>
      <c r="M236" s="550"/>
      <c r="N236" s="550"/>
      <c r="O236" s="550"/>
      <c r="P236" s="550"/>
      <c r="Q236" s="549"/>
      <c r="R236" s="550"/>
      <c r="S236" s="550"/>
      <c r="T236" s="550"/>
      <c r="U236" s="550"/>
      <c r="V236" s="549"/>
      <c r="W236" s="550"/>
      <c r="X236" s="550"/>
      <c r="Y236" s="550"/>
      <c r="Z236" s="550"/>
      <c r="AA236" s="550"/>
      <c r="AB236" s="550"/>
      <c r="AC236" s="550"/>
      <c r="AD236" s="550"/>
      <c r="AE236" s="550"/>
      <c r="AF236" s="550"/>
      <c r="AG236" s="550"/>
      <c r="AH236" s="550"/>
      <c r="AI236" s="550"/>
      <c r="AJ236" s="550"/>
      <c r="AK236" s="550"/>
      <c r="AL236" s="550"/>
      <c r="AM236" s="550"/>
      <c r="AN236" s="550"/>
    </row>
    <row r="237" spans="1:40" x14ac:dyDescent="0.25">
      <c r="A237" s="550"/>
      <c r="B237" s="550"/>
      <c r="C237" s="550"/>
      <c r="D237" s="550"/>
      <c r="E237" s="550"/>
      <c r="F237" s="550"/>
      <c r="G237" s="550"/>
      <c r="H237" s="550"/>
      <c r="I237" s="550"/>
      <c r="J237" s="550"/>
      <c r="K237" s="550"/>
      <c r="L237" s="550"/>
      <c r="M237" s="550"/>
      <c r="N237" s="550"/>
      <c r="O237" s="550"/>
      <c r="P237" s="550"/>
      <c r="Q237" s="549"/>
      <c r="R237" s="550"/>
      <c r="S237" s="550"/>
      <c r="T237" s="550"/>
      <c r="U237" s="550"/>
      <c r="V237" s="549"/>
      <c r="W237" s="550"/>
      <c r="X237" s="550"/>
      <c r="Y237" s="550"/>
      <c r="Z237" s="550"/>
      <c r="AA237" s="550"/>
      <c r="AB237" s="550"/>
      <c r="AC237" s="550"/>
      <c r="AD237" s="550"/>
      <c r="AE237" s="550"/>
      <c r="AF237" s="550"/>
      <c r="AG237" s="550"/>
      <c r="AH237" s="550"/>
      <c r="AI237" s="550"/>
      <c r="AJ237" s="550"/>
      <c r="AK237" s="550"/>
      <c r="AL237" s="550"/>
      <c r="AM237" s="550"/>
      <c r="AN237" s="550"/>
    </row>
    <row r="238" spans="1:40" x14ac:dyDescent="0.25">
      <c r="A238" s="550"/>
      <c r="B238" s="550"/>
      <c r="C238" s="550"/>
      <c r="D238" s="550"/>
      <c r="E238" s="550"/>
      <c r="F238" s="550"/>
      <c r="G238" s="550"/>
      <c r="H238" s="550"/>
      <c r="I238" s="550"/>
      <c r="J238" s="550"/>
      <c r="K238" s="550"/>
      <c r="L238" s="550"/>
      <c r="M238" s="550"/>
      <c r="N238" s="550"/>
      <c r="O238" s="550"/>
      <c r="P238" s="550"/>
      <c r="Q238" s="549"/>
      <c r="R238" s="550"/>
      <c r="S238" s="550"/>
      <c r="T238" s="550"/>
      <c r="U238" s="550"/>
      <c r="V238" s="549"/>
      <c r="W238" s="550"/>
      <c r="X238" s="550"/>
      <c r="Y238" s="550"/>
      <c r="Z238" s="550"/>
      <c r="AA238" s="550"/>
      <c r="AB238" s="550"/>
      <c r="AC238" s="550"/>
      <c r="AD238" s="550"/>
      <c r="AE238" s="550"/>
      <c r="AF238" s="550"/>
      <c r="AG238" s="550"/>
      <c r="AH238" s="550"/>
      <c r="AI238" s="550"/>
      <c r="AJ238" s="550"/>
      <c r="AK238" s="550"/>
      <c r="AL238" s="550"/>
      <c r="AM238" s="550"/>
      <c r="AN238" s="550"/>
    </row>
    <row r="239" spans="1:40" x14ac:dyDescent="0.25">
      <c r="A239" s="550"/>
      <c r="B239" s="550"/>
      <c r="C239" s="550"/>
      <c r="D239" s="550"/>
      <c r="E239" s="550"/>
      <c r="F239" s="550"/>
      <c r="G239" s="550"/>
      <c r="H239" s="550"/>
      <c r="I239" s="550"/>
      <c r="J239" s="550"/>
      <c r="K239" s="550"/>
      <c r="L239" s="550"/>
      <c r="M239" s="550"/>
      <c r="N239" s="550"/>
      <c r="O239" s="550"/>
      <c r="P239" s="550"/>
      <c r="Q239" s="549"/>
      <c r="R239" s="550"/>
      <c r="S239" s="550"/>
      <c r="T239" s="550"/>
      <c r="U239" s="550"/>
      <c r="V239" s="549"/>
      <c r="W239" s="550"/>
      <c r="X239" s="550"/>
      <c r="Y239" s="550"/>
      <c r="Z239" s="550"/>
      <c r="AA239" s="550"/>
      <c r="AB239" s="550"/>
      <c r="AC239" s="550"/>
      <c r="AD239" s="550"/>
      <c r="AE239" s="550"/>
      <c r="AF239" s="550"/>
      <c r="AG239" s="550"/>
      <c r="AH239" s="550"/>
      <c r="AI239" s="550"/>
      <c r="AJ239" s="550"/>
      <c r="AK239" s="550"/>
      <c r="AL239" s="550"/>
      <c r="AM239" s="550"/>
      <c r="AN239" s="550"/>
    </row>
    <row r="240" spans="1:40" x14ac:dyDescent="0.25">
      <c r="A240" s="550"/>
      <c r="B240" s="550"/>
      <c r="C240" s="550"/>
      <c r="D240" s="550"/>
      <c r="E240" s="550"/>
      <c r="F240" s="550"/>
      <c r="G240" s="550"/>
      <c r="H240" s="550"/>
      <c r="I240" s="550"/>
      <c r="J240" s="550"/>
      <c r="K240" s="550"/>
      <c r="L240" s="550"/>
      <c r="M240" s="550"/>
      <c r="N240" s="550"/>
      <c r="O240" s="550"/>
      <c r="P240" s="550"/>
      <c r="Q240" s="549"/>
      <c r="R240" s="550"/>
      <c r="S240" s="550"/>
      <c r="T240" s="550"/>
      <c r="U240" s="550"/>
      <c r="V240" s="549"/>
      <c r="W240" s="550"/>
      <c r="X240" s="550"/>
      <c r="Y240" s="550"/>
      <c r="Z240" s="550"/>
      <c r="AA240" s="550"/>
      <c r="AB240" s="550"/>
      <c r="AC240" s="550"/>
      <c r="AD240" s="550"/>
      <c r="AE240" s="550"/>
      <c r="AF240" s="550"/>
      <c r="AG240" s="550"/>
      <c r="AH240" s="550"/>
      <c r="AI240" s="550"/>
      <c r="AJ240" s="550"/>
      <c r="AK240" s="550"/>
      <c r="AL240" s="550"/>
      <c r="AM240" s="550"/>
      <c r="AN240" s="550"/>
    </row>
    <row r="241" spans="1:40" x14ac:dyDescent="0.25">
      <c r="A241" s="550"/>
      <c r="B241" s="550"/>
      <c r="C241" s="550"/>
      <c r="D241" s="550"/>
      <c r="E241" s="550"/>
      <c r="F241" s="550"/>
      <c r="G241" s="550"/>
      <c r="H241" s="550"/>
      <c r="I241" s="550"/>
      <c r="J241" s="550"/>
      <c r="K241" s="550"/>
      <c r="L241" s="550"/>
      <c r="M241" s="550"/>
      <c r="N241" s="550"/>
      <c r="O241" s="550"/>
      <c r="P241" s="550"/>
      <c r="Q241" s="549"/>
      <c r="R241" s="550"/>
      <c r="S241" s="550"/>
      <c r="T241" s="550"/>
      <c r="U241" s="550"/>
      <c r="V241" s="549"/>
      <c r="W241" s="550"/>
      <c r="X241" s="550"/>
      <c r="Y241" s="550"/>
      <c r="Z241" s="550"/>
      <c r="AA241" s="550"/>
      <c r="AB241" s="550"/>
      <c r="AC241" s="550"/>
      <c r="AD241" s="550"/>
      <c r="AE241" s="550"/>
      <c r="AF241" s="550"/>
      <c r="AG241" s="550"/>
      <c r="AH241" s="550"/>
      <c r="AI241" s="550"/>
      <c r="AJ241" s="550"/>
      <c r="AK241" s="550"/>
      <c r="AL241" s="550"/>
      <c r="AM241" s="550"/>
      <c r="AN241" s="550"/>
    </row>
    <row r="242" spans="1:40" x14ac:dyDescent="0.25">
      <c r="A242" s="550"/>
      <c r="B242" s="550"/>
      <c r="C242" s="550"/>
      <c r="D242" s="550"/>
      <c r="E242" s="550"/>
      <c r="F242" s="550"/>
      <c r="G242" s="550"/>
      <c r="H242" s="550"/>
      <c r="I242" s="550"/>
      <c r="J242" s="550"/>
      <c r="K242" s="550"/>
      <c r="L242" s="550"/>
      <c r="M242" s="550"/>
      <c r="N242" s="550"/>
      <c r="O242" s="550"/>
      <c r="P242" s="550"/>
      <c r="Q242" s="549"/>
      <c r="R242" s="550"/>
      <c r="S242" s="550"/>
      <c r="T242" s="550"/>
      <c r="U242" s="550"/>
      <c r="V242" s="549"/>
      <c r="W242" s="550"/>
      <c r="X242" s="550"/>
      <c r="Y242" s="550"/>
      <c r="Z242" s="550"/>
      <c r="AA242" s="550"/>
      <c r="AB242" s="550"/>
      <c r="AC242" s="550"/>
      <c r="AD242" s="550"/>
      <c r="AE242" s="550"/>
      <c r="AF242" s="550"/>
      <c r="AG242" s="550"/>
      <c r="AH242" s="550"/>
      <c r="AI242" s="550"/>
      <c r="AJ242" s="550"/>
      <c r="AK242" s="550"/>
      <c r="AL242" s="550"/>
      <c r="AM242" s="550"/>
      <c r="AN242" s="550"/>
    </row>
    <row r="243" spans="1:40" x14ac:dyDescent="0.25">
      <c r="A243" s="550"/>
      <c r="B243" s="550"/>
      <c r="C243" s="550"/>
      <c r="D243" s="550"/>
      <c r="E243" s="550"/>
      <c r="F243" s="550"/>
      <c r="G243" s="550"/>
      <c r="H243" s="550"/>
      <c r="I243" s="550"/>
      <c r="J243" s="550"/>
      <c r="K243" s="550"/>
      <c r="L243" s="550"/>
      <c r="M243" s="550"/>
      <c r="N243" s="550"/>
      <c r="O243" s="550"/>
      <c r="P243" s="550"/>
      <c r="Q243" s="549"/>
      <c r="R243" s="550"/>
      <c r="S243" s="550"/>
      <c r="T243" s="550"/>
      <c r="U243" s="550"/>
      <c r="V243" s="549"/>
      <c r="W243" s="550"/>
      <c r="X243" s="550"/>
      <c r="Y243" s="550"/>
      <c r="Z243" s="550"/>
      <c r="AA243" s="550"/>
      <c r="AB243" s="550"/>
      <c r="AC243" s="550"/>
      <c r="AD243" s="550"/>
      <c r="AE243" s="550"/>
      <c r="AF243" s="550"/>
      <c r="AG243" s="550"/>
      <c r="AH243" s="550"/>
      <c r="AI243" s="550"/>
      <c r="AJ243" s="550"/>
      <c r="AK243" s="550"/>
      <c r="AL243" s="550"/>
      <c r="AM243" s="550"/>
      <c r="AN243" s="550"/>
    </row>
    <row r="244" spans="1:40" x14ac:dyDescent="0.25">
      <c r="A244" s="550"/>
      <c r="B244" s="550"/>
      <c r="C244" s="550"/>
      <c r="D244" s="550"/>
      <c r="E244" s="550"/>
      <c r="F244" s="550"/>
      <c r="G244" s="550"/>
      <c r="H244" s="550"/>
      <c r="I244" s="550"/>
      <c r="J244" s="550"/>
      <c r="K244" s="550"/>
      <c r="L244" s="550"/>
      <c r="M244" s="550"/>
      <c r="N244" s="550"/>
      <c r="O244" s="550"/>
      <c r="P244" s="550"/>
      <c r="Q244" s="549"/>
      <c r="R244" s="550"/>
      <c r="S244" s="550"/>
      <c r="T244" s="550"/>
      <c r="U244" s="550"/>
      <c r="V244" s="549"/>
      <c r="W244" s="550"/>
      <c r="X244" s="550"/>
      <c r="Y244" s="550"/>
      <c r="Z244" s="550"/>
      <c r="AA244" s="550"/>
      <c r="AB244" s="550"/>
      <c r="AC244" s="550"/>
      <c r="AD244" s="550"/>
      <c r="AE244" s="550"/>
      <c r="AF244" s="550"/>
      <c r="AG244" s="550"/>
      <c r="AH244" s="550"/>
      <c r="AI244" s="550"/>
      <c r="AJ244" s="550"/>
      <c r="AK244" s="550"/>
      <c r="AL244" s="550"/>
      <c r="AM244" s="550"/>
      <c r="AN244" s="550"/>
    </row>
    <row r="245" spans="1:40" x14ac:dyDescent="0.25">
      <c r="A245" s="550"/>
      <c r="B245" s="550"/>
      <c r="C245" s="550"/>
      <c r="D245" s="550"/>
      <c r="E245" s="550"/>
      <c r="F245" s="550"/>
      <c r="G245" s="550"/>
      <c r="H245" s="550"/>
      <c r="I245" s="550"/>
      <c r="J245" s="550"/>
      <c r="K245" s="550"/>
      <c r="L245" s="550"/>
      <c r="M245" s="550"/>
      <c r="N245" s="550"/>
      <c r="O245" s="550"/>
      <c r="P245" s="550"/>
      <c r="Q245" s="549"/>
      <c r="R245" s="550"/>
      <c r="S245" s="550"/>
      <c r="T245" s="550"/>
      <c r="U245" s="550"/>
      <c r="V245" s="549"/>
      <c r="W245" s="550"/>
      <c r="X245" s="550"/>
      <c r="Y245" s="550"/>
      <c r="Z245" s="550"/>
      <c r="AA245" s="550"/>
      <c r="AB245" s="550"/>
      <c r="AC245" s="550"/>
      <c r="AD245" s="550"/>
      <c r="AE245" s="550"/>
      <c r="AF245" s="550"/>
      <c r="AG245" s="550"/>
      <c r="AH245" s="550"/>
      <c r="AI245" s="550"/>
      <c r="AJ245" s="550"/>
      <c r="AK245" s="550"/>
      <c r="AL245" s="550"/>
      <c r="AM245" s="550"/>
      <c r="AN245" s="550"/>
    </row>
    <row r="246" spans="1:40" x14ac:dyDescent="0.25">
      <c r="A246" s="550"/>
      <c r="B246" s="550"/>
      <c r="C246" s="550"/>
      <c r="D246" s="550"/>
      <c r="E246" s="550"/>
      <c r="F246" s="550"/>
      <c r="G246" s="550"/>
      <c r="H246" s="550"/>
      <c r="I246" s="550"/>
      <c r="J246" s="550"/>
      <c r="K246" s="550"/>
      <c r="L246" s="550"/>
      <c r="M246" s="550"/>
      <c r="N246" s="550"/>
      <c r="O246" s="550"/>
      <c r="P246" s="550"/>
      <c r="Q246" s="549"/>
      <c r="R246" s="550"/>
      <c r="S246" s="550"/>
      <c r="T246" s="550"/>
      <c r="U246" s="550"/>
      <c r="V246" s="549"/>
      <c r="W246" s="550"/>
      <c r="X246" s="550"/>
      <c r="Y246" s="550"/>
      <c r="Z246" s="550"/>
      <c r="AA246" s="550"/>
      <c r="AB246" s="550"/>
      <c r="AC246" s="550"/>
      <c r="AD246" s="550"/>
      <c r="AE246" s="550"/>
      <c r="AF246" s="550"/>
      <c r="AG246" s="550"/>
      <c r="AH246" s="550"/>
      <c r="AI246" s="550"/>
      <c r="AJ246" s="550"/>
      <c r="AK246" s="550"/>
      <c r="AL246" s="550"/>
      <c r="AM246" s="550"/>
      <c r="AN246" s="550"/>
    </row>
    <row r="247" spans="1:40" x14ac:dyDescent="0.25">
      <c r="A247" s="550"/>
      <c r="B247" s="550"/>
      <c r="C247" s="550"/>
      <c r="D247" s="550"/>
      <c r="E247" s="550"/>
      <c r="F247" s="550"/>
      <c r="G247" s="550"/>
      <c r="H247" s="550"/>
      <c r="I247" s="550"/>
      <c r="J247" s="550"/>
      <c r="K247" s="550"/>
      <c r="L247" s="550"/>
      <c r="M247" s="550"/>
      <c r="N247" s="550"/>
      <c r="O247" s="550"/>
      <c r="P247" s="550"/>
      <c r="Q247" s="549"/>
      <c r="R247" s="550"/>
      <c r="S247" s="550"/>
      <c r="T247" s="550"/>
      <c r="U247" s="550"/>
      <c r="V247" s="549"/>
      <c r="W247" s="550"/>
      <c r="X247" s="550"/>
      <c r="Y247" s="550"/>
      <c r="Z247" s="550"/>
      <c r="AA247" s="550"/>
      <c r="AB247" s="550"/>
      <c r="AC247" s="550"/>
      <c r="AD247" s="550"/>
      <c r="AE247" s="550"/>
      <c r="AF247" s="550"/>
      <c r="AG247" s="550"/>
      <c r="AH247" s="550"/>
      <c r="AI247" s="550"/>
      <c r="AJ247" s="550"/>
      <c r="AK247" s="550"/>
      <c r="AL247" s="550"/>
      <c r="AM247" s="550"/>
      <c r="AN247" s="550"/>
    </row>
    <row r="248" spans="1:40" x14ac:dyDescent="0.25">
      <c r="A248" s="550"/>
      <c r="B248" s="550"/>
      <c r="C248" s="550"/>
      <c r="D248" s="550"/>
      <c r="E248" s="550"/>
      <c r="F248" s="550"/>
      <c r="G248" s="550"/>
      <c r="H248" s="550"/>
      <c r="I248" s="550"/>
      <c r="J248" s="550"/>
      <c r="K248" s="550"/>
      <c r="L248" s="550"/>
      <c r="M248" s="550"/>
      <c r="N248" s="550"/>
      <c r="O248" s="550"/>
      <c r="P248" s="550"/>
      <c r="Q248" s="549"/>
      <c r="R248" s="550"/>
      <c r="S248" s="550"/>
      <c r="T248" s="550"/>
      <c r="U248" s="550"/>
      <c r="V248" s="549"/>
      <c r="W248" s="550"/>
      <c r="X248" s="550"/>
      <c r="Y248" s="550"/>
      <c r="Z248" s="550"/>
      <c r="AA248" s="550"/>
      <c r="AB248" s="550"/>
      <c r="AC248" s="550"/>
      <c r="AD248" s="550"/>
      <c r="AE248" s="550"/>
      <c r="AF248" s="550"/>
      <c r="AG248" s="550"/>
      <c r="AH248" s="550"/>
      <c r="AI248" s="550"/>
      <c r="AJ248" s="550"/>
      <c r="AK248" s="550"/>
      <c r="AL248" s="550"/>
      <c r="AM248" s="550"/>
      <c r="AN248" s="550"/>
    </row>
    <row r="249" spans="1:40" x14ac:dyDescent="0.25">
      <c r="A249" s="550"/>
      <c r="B249" s="550"/>
      <c r="C249" s="550"/>
      <c r="D249" s="550"/>
      <c r="E249" s="550"/>
      <c r="F249" s="550"/>
      <c r="G249" s="550"/>
      <c r="H249" s="550"/>
      <c r="I249" s="550"/>
      <c r="J249" s="550"/>
      <c r="K249" s="550"/>
      <c r="L249" s="550"/>
      <c r="M249" s="550"/>
      <c r="N249" s="550"/>
      <c r="O249" s="550"/>
      <c r="P249" s="550"/>
      <c r="Q249" s="549"/>
      <c r="R249" s="550"/>
      <c r="S249" s="550"/>
      <c r="T249" s="550"/>
      <c r="U249" s="550"/>
      <c r="V249" s="549"/>
      <c r="W249" s="550"/>
      <c r="X249" s="550"/>
      <c r="Y249" s="550"/>
      <c r="Z249" s="550"/>
      <c r="AA249" s="550"/>
      <c r="AB249" s="550"/>
      <c r="AC249" s="550"/>
      <c r="AD249" s="550"/>
      <c r="AE249" s="550"/>
      <c r="AF249" s="550"/>
      <c r="AG249" s="550"/>
      <c r="AH249" s="550"/>
      <c r="AI249" s="550"/>
      <c r="AJ249" s="550"/>
      <c r="AK249" s="550"/>
      <c r="AL249" s="550"/>
      <c r="AM249" s="550"/>
      <c r="AN249" s="550"/>
    </row>
    <row r="250" spans="1:40" x14ac:dyDescent="0.25">
      <c r="A250" s="550"/>
      <c r="B250" s="550"/>
      <c r="C250" s="550"/>
      <c r="D250" s="550"/>
      <c r="E250" s="550"/>
      <c r="F250" s="550"/>
      <c r="G250" s="550"/>
      <c r="H250" s="550"/>
      <c r="I250" s="550"/>
      <c r="J250" s="550"/>
      <c r="K250" s="550"/>
      <c r="L250" s="550"/>
      <c r="M250" s="550"/>
      <c r="N250" s="550"/>
      <c r="O250" s="550"/>
      <c r="P250" s="550"/>
      <c r="Q250" s="549"/>
      <c r="R250" s="550"/>
      <c r="S250" s="550"/>
      <c r="T250" s="550"/>
      <c r="U250" s="550"/>
      <c r="V250" s="549"/>
      <c r="W250" s="550"/>
      <c r="X250" s="550"/>
      <c r="Y250" s="550"/>
      <c r="Z250" s="550"/>
      <c r="AA250" s="550"/>
      <c r="AB250" s="550"/>
      <c r="AC250" s="550"/>
      <c r="AD250" s="550"/>
      <c r="AE250" s="550"/>
      <c r="AF250" s="550"/>
      <c r="AG250" s="550"/>
      <c r="AH250" s="550"/>
      <c r="AI250" s="550"/>
      <c r="AJ250" s="550"/>
      <c r="AK250" s="550"/>
      <c r="AL250" s="550"/>
      <c r="AM250" s="550"/>
      <c r="AN250" s="550"/>
    </row>
    <row r="251" spans="1:40" x14ac:dyDescent="0.25">
      <c r="A251" s="550"/>
      <c r="B251" s="550"/>
      <c r="C251" s="550"/>
      <c r="D251" s="550"/>
      <c r="E251" s="550"/>
      <c r="F251" s="550"/>
      <c r="G251" s="550"/>
      <c r="H251" s="550"/>
      <c r="I251" s="550"/>
      <c r="J251" s="550"/>
      <c r="K251" s="550"/>
      <c r="L251" s="550"/>
      <c r="M251" s="550"/>
      <c r="N251" s="550"/>
      <c r="O251" s="550"/>
      <c r="P251" s="550"/>
      <c r="Q251" s="549"/>
      <c r="R251" s="550"/>
      <c r="S251" s="550"/>
      <c r="T251" s="550"/>
      <c r="U251" s="550"/>
      <c r="V251" s="549"/>
      <c r="W251" s="550"/>
      <c r="X251" s="550"/>
      <c r="Y251" s="550"/>
      <c r="Z251" s="550"/>
      <c r="AA251" s="550"/>
      <c r="AB251" s="550"/>
      <c r="AC251" s="550"/>
      <c r="AD251" s="550"/>
      <c r="AE251" s="550"/>
      <c r="AF251" s="550"/>
      <c r="AG251" s="550"/>
      <c r="AH251" s="550"/>
      <c r="AI251" s="550"/>
      <c r="AJ251" s="550"/>
      <c r="AK251" s="550"/>
      <c r="AL251" s="550"/>
      <c r="AM251" s="550"/>
      <c r="AN251" s="550"/>
    </row>
    <row r="252" spans="1:40" x14ac:dyDescent="0.25">
      <c r="A252" s="550"/>
      <c r="B252" s="550"/>
      <c r="C252" s="550"/>
      <c r="D252" s="550"/>
      <c r="E252" s="550"/>
      <c r="F252" s="550"/>
      <c r="G252" s="550"/>
      <c r="H252" s="550"/>
      <c r="I252" s="550"/>
      <c r="J252" s="550"/>
      <c r="K252" s="550"/>
      <c r="L252" s="550"/>
      <c r="M252" s="550"/>
      <c r="N252" s="550"/>
      <c r="O252" s="550"/>
      <c r="P252" s="550"/>
      <c r="Q252" s="549"/>
      <c r="R252" s="550"/>
      <c r="S252" s="550"/>
      <c r="T252" s="550"/>
      <c r="U252" s="550"/>
      <c r="V252" s="549"/>
      <c r="W252" s="550"/>
      <c r="X252" s="550"/>
      <c r="Y252" s="550"/>
      <c r="Z252" s="550"/>
      <c r="AA252" s="550"/>
      <c r="AB252" s="550"/>
      <c r="AC252" s="550"/>
      <c r="AD252" s="550"/>
      <c r="AE252" s="550"/>
      <c r="AF252" s="550"/>
      <c r="AG252" s="550"/>
      <c r="AH252" s="550"/>
      <c r="AI252" s="550"/>
      <c r="AJ252" s="550"/>
      <c r="AK252" s="550"/>
      <c r="AL252" s="550"/>
      <c r="AM252" s="550"/>
      <c r="AN252" s="550"/>
    </row>
    <row r="253" spans="1:40" x14ac:dyDescent="0.25">
      <c r="A253" s="550"/>
      <c r="B253" s="550"/>
      <c r="C253" s="550"/>
      <c r="D253" s="550"/>
      <c r="E253" s="550"/>
      <c r="F253" s="550"/>
      <c r="G253" s="550"/>
      <c r="H253" s="550"/>
      <c r="I253" s="550"/>
      <c r="J253" s="550"/>
      <c r="K253" s="550"/>
      <c r="L253" s="550"/>
      <c r="M253" s="550"/>
      <c r="N253" s="550"/>
      <c r="O253" s="550"/>
      <c r="P253" s="550"/>
      <c r="Q253" s="549"/>
      <c r="R253" s="550"/>
      <c r="S253" s="550"/>
      <c r="T253" s="550"/>
      <c r="U253" s="550"/>
      <c r="V253" s="549"/>
      <c r="W253" s="550"/>
      <c r="X253" s="550"/>
      <c r="Y253" s="550"/>
      <c r="Z253" s="550"/>
      <c r="AA253" s="550"/>
      <c r="AB253" s="550"/>
      <c r="AC253" s="550"/>
      <c r="AD253" s="550"/>
      <c r="AE253" s="550"/>
      <c r="AF253" s="550"/>
      <c r="AG253" s="550"/>
      <c r="AH253" s="550"/>
      <c r="AI253" s="550"/>
      <c r="AJ253" s="550"/>
      <c r="AK253" s="550"/>
      <c r="AL253" s="550"/>
      <c r="AM253" s="550"/>
      <c r="AN253" s="550"/>
    </row>
    <row r="254" spans="1:40" x14ac:dyDescent="0.25">
      <c r="A254" s="550"/>
      <c r="B254" s="550"/>
      <c r="C254" s="550"/>
      <c r="D254" s="550"/>
      <c r="E254" s="550"/>
      <c r="F254" s="550"/>
      <c r="G254" s="550"/>
      <c r="H254" s="550"/>
      <c r="I254" s="550"/>
      <c r="J254" s="550"/>
      <c r="K254" s="550"/>
      <c r="L254" s="550"/>
      <c r="M254" s="550"/>
      <c r="N254" s="550"/>
      <c r="O254" s="550"/>
      <c r="P254" s="550"/>
      <c r="Q254" s="549"/>
      <c r="R254" s="550"/>
      <c r="S254" s="550"/>
      <c r="T254" s="550"/>
      <c r="U254" s="550"/>
      <c r="V254" s="549"/>
      <c r="W254" s="550"/>
      <c r="X254" s="550"/>
      <c r="Y254" s="550"/>
      <c r="Z254" s="550"/>
      <c r="AA254" s="550"/>
      <c r="AB254" s="550"/>
      <c r="AC254" s="550"/>
      <c r="AD254" s="550"/>
      <c r="AE254" s="550"/>
      <c r="AF254" s="550"/>
      <c r="AG254" s="550"/>
      <c r="AH254" s="550"/>
      <c r="AI254" s="550"/>
      <c r="AJ254" s="550"/>
      <c r="AK254" s="550"/>
      <c r="AL254" s="550"/>
      <c r="AM254" s="550"/>
      <c r="AN254" s="550"/>
    </row>
    <row r="255" spans="1:40" x14ac:dyDescent="0.25">
      <c r="A255" s="550"/>
      <c r="B255" s="550"/>
      <c r="C255" s="550"/>
      <c r="D255" s="550"/>
      <c r="E255" s="550"/>
      <c r="F255" s="550"/>
      <c r="G255" s="550"/>
      <c r="H255" s="550"/>
      <c r="I255" s="550"/>
      <c r="J255" s="550"/>
      <c r="K255" s="550"/>
      <c r="L255" s="550"/>
      <c r="M255" s="550"/>
      <c r="N255" s="550"/>
      <c r="O255" s="550"/>
      <c r="P255" s="550"/>
      <c r="Q255" s="549"/>
      <c r="R255" s="550"/>
      <c r="S255" s="550"/>
      <c r="T255" s="550"/>
      <c r="U255" s="550"/>
      <c r="V255" s="549"/>
      <c r="W255" s="550"/>
      <c r="X255" s="550"/>
      <c r="Y255" s="550"/>
      <c r="Z255" s="550"/>
      <c r="AA255" s="550"/>
      <c r="AB255" s="550"/>
      <c r="AC255" s="550"/>
      <c r="AD255" s="550"/>
      <c r="AE255" s="550"/>
      <c r="AF255" s="550"/>
      <c r="AG255" s="550"/>
      <c r="AH255" s="550"/>
      <c r="AI255" s="550"/>
      <c r="AJ255" s="550"/>
      <c r="AK255" s="550"/>
      <c r="AL255" s="550"/>
      <c r="AM255" s="550"/>
      <c r="AN255" s="550"/>
    </row>
    <row r="256" spans="1:40" x14ac:dyDescent="0.25">
      <c r="A256" s="550"/>
      <c r="B256" s="550"/>
      <c r="C256" s="550"/>
      <c r="D256" s="550"/>
      <c r="E256" s="550"/>
      <c r="F256" s="550"/>
      <c r="G256" s="550"/>
      <c r="H256" s="550"/>
      <c r="I256" s="550"/>
      <c r="J256" s="550"/>
      <c r="K256" s="550"/>
      <c r="L256" s="550"/>
      <c r="M256" s="550"/>
      <c r="N256" s="550"/>
      <c r="O256" s="550"/>
      <c r="P256" s="550"/>
      <c r="Q256" s="549"/>
      <c r="R256" s="550"/>
      <c r="S256" s="550"/>
      <c r="T256" s="550"/>
      <c r="U256" s="550"/>
      <c r="V256" s="549"/>
      <c r="W256" s="550"/>
      <c r="X256" s="550"/>
      <c r="Y256" s="550"/>
      <c r="Z256" s="550"/>
      <c r="AA256" s="550"/>
      <c r="AB256" s="550"/>
      <c r="AC256" s="550"/>
      <c r="AD256" s="550"/>
      <c r="AE256" s="550"/>
      <c r="AF256" s="550"/>
      <c r="AG256" s="550"/>
      <c r="AH256" s="550"/>
      <c r="AI256" s="550"/>
      <c r="AJ256" s="550"/>
      <c r="AK256" s="550"/>
      <c r="AL256" s="550"/>
      <c r="AM256" s="550"/>
      <c r="AN256" s="550"/>
    </row>
    <row r="257" spans="1:40" x14ac:dyDescent="0.25">
      <c r="A257" s="550"/>
      <c r="B257" s="550"/>
      <c r="C257" s="550"/>
      <c r="D257" s="550"/>
      <c r="E257" s="550"/>
      <c r="F257" s="550"/>
      <c r="G257" s="550"/>
      <c r="H257" s="550"/>
      <c r="I257" s="550"/>
      <c r="J257" s="550"/>
      <c r="K257" s="550"/>
      <c r="L257" s="550"/>
      <c r="M257" s="550"/>
      <c r="N257" s="550"/>
      <c r="O257" s="550"/>
      <c r="P257" s="550"/>
      <c r="Q257" s="549"/>
      <c r="R257" s="550"/>
      <c r="S257" s="550"/>
      <c r="T257" s="550"/>
      <c r="U257" s="550"/>
      <c r="V257" s="549"/>
      <c r="W257" s="550"/>
      <c r="X257" s="550"/>
      <c r="Y257" s="550"/>
      <c r="Z257" s="550"/>
      <c r="AA257" s="550"/>
      <c r="AB257" s="550"/>
      <c r="AC257" s="550"/>
      <c r="AD257" s="550"/>
      <c r="AE257" s="550"/>
      <c r="AF257" s="550"/>
      <c r="AG257" s="550"/>
      <c r="AH257" s="550"/>
      <c r="AI257" s="550"/>
      <c r="AJ257" s="550"/>
      <c r="AK257" s="550"/>
      <c r="AL257" s="550"/>
      <c r="AM257" s="550"/>
      <c r="AN257" s="550"/>
    </row>
    <row r="258" spans="1:40" x14ac:dyDescent="0.25">
      <c r="A258" s="550"/>
      <c r="B258" s="550"/>
      <c r="C258" s="550"/>
      <c r="D258" s="550"/>
      <c r="E258" s="550"/>
      <c r="F258" s="550"/>
      <c r="G258" s="550"/>
      <c r="H258" s="550"/>
      <c r="I258" s="550"/>
      <c r="J258" s="550"/>
      <c r="K258" s="550"/>
      <c r="L258" s="550"/>
      <c r="M258" s="550"/>
      <c r="N258" s="550"/>
      <c r="O258" s="550"/>
      <c r="P258" s="550"/>
      <c r="Q258" s="549"/>
      <c r="R258" s="550"/>
      <c r="S258" s="550"/>
      <c r="T258" s="550"/>
      <c r="U258" s="550"/>
      <c r="V258" s="549"/>
      <c r="W258" s="550"/>
      <c r="X258" s="550"/>
      <c r="Y258" s="550"/>
      <c r="Z258" s="550"/>
      <c r="AA258" s="550"/>
      <c r="AB258" s="550"/>
      <c r="AC258" s="550"/>
      <c r="AD258" s="550"/>
      <c r="AE258" s="550"/>
      <c r="AF258" s="550"/>
      <c r="AG258" s="550"/>
      <c r="AH258" s="550"/>
      <c r="AI258" s="550"/>
      <c r="AJ258" s="550"/>
      <c r="AK258" s="550"/>
      <c r="AL258" s="550"/>
      <c r="AM258" s="550"/>
      <c r="AN258" s="550"/>
    </row>
    <row r="259" spans="1:40" x14ac:dyDescent="0.25">
      <c r="A259" s="550"/>
      <c r="B259" s="550"/>
      <c r="C259" s="550"/>
      <c r="D259" s="550"/>
      <c r="E259" s="550"/>
      <c r="F259" s="550"/>
      <c r="G259" s="550"/>
      <c r="H259" s="550"/>
      <c r="I259" s="550"/>
      <c r="J259" s="550"/>
      <c r="K259" s="550"/>
      <c r="L259" s="550"/>
      <c r="M259" s="550"/>
      <c r="N259" s="550"/>
      <c r="O259" s="550"/>
      <c r="P259" s="550"/>
      <c r="Q259" s="549"/>
      <c r="R259" s="550"/>
      <c r="S259" s="550"/>
      <c r="T259" s="550"/>
      <c r="U259" s="550"/>
      <c r="V259" s="549"/>
      <c r="W259" s="550"/>
      <c r="X259" s="550"/>
      <c r="Y259" s="550"/>
      <c r="Z259" s="550"/>
      <c r="AA259" s="550"/>
      <c r="AB259" s="550"/>
      <c r="AC259" s="550"/>
      <c r="AD259" s="550"/>
      <c r="AE259" s="550"/>
      <c r="AF259" s="550"/>
      <c r="AG259" s="550"/>
      <c r="AH259" s="550"/>
      <c r="AI259" s="550"/>
      <c r="AJ259" s="550"/>
      <c r="AK259" s="550"/>
      <c r="AL259" s="550"/>
      <c r="AM259" s="550"/>
      <c r="AN259" s="550"/>
    </row>
    <row r="260" spans="1:40" x14ac:dyDescent="0.25">
      <c r="A260" s="550"/>
      <c r="B260" s="550"/>
      <c r="C260" s="550"/>
      <c r="D260" s="550"/>
      <c r="E260" s="550"/>
      <c r="F260" s="550"/>
      <c r="G260" s="550"/>
      <c r="H260" s="550"/>
      <c r="I260" s="550"/>
      <c r="J260" s="550"/>
      <c r="K260" s="550"/>
      <c r="L260" s="550"/>
      <c r="M260" s="550"/>
      <c r="N260" s="550"/>
      <c r="O260" s="550"/>
      <c r="P260" s="550"/>
      <c r="Q260" s="549"/>
      <c r="R260" s="550"/>
      <c r="S260" s="550"/>
      <c r="T260" s="550"/>
      <c r="U260" s="550"/>
      <c r="V260" s="549"/>
      <c r="W260" s="550"/>
      <c r="X260" s="550"/>
      <c r="Y260" s="550"/>
      <c r="Z260" s="550"/>
      <c r="AA260" s="550"/>
      <c r="AB260" s="550"/>
      <c r="AC260" s="550"/>
      <c r="AD260" s="550"/>
      <c r="AE260" s="550"/>
      <c r="AF260" s="550"/>
      <c r="AG260" s="550"/>
      <c r="AH260" s="550"/>
      <c r="AI260" s="550"/>
      <c r="AJ260" s="550"/>
      <c r="AK260" s="550"/>
      <c r="AL260" s="550"/>
      <c r="AM260" s="550"/>
      <c r="AN260" s="550"/>
    </row>
    <row r="261" spans="1:40" x14ac:dyDescent="0.25">
      <c r="A261" s="550"/>
      <c r="B261" s="550"/>
      <c r="C261" s="550"/>
      <c r="D261" s="550"/>
      <c r="E261" s="550"/>
      <c r="F261" s="550"/>
      <c r="G261" s="550"/>
      <c r="H261" s="550"/>
      <c r="I261" s="550"/>
      <c r="J261" s="550"/>
      <c r="K261" s="550"/>
      <c r="L261" s="550"/>
      <c r="M261" s="550"/>
      <c r="N261" s="550"/>
      <c r="O261" s="550"/>
      <c r="P261" s="550"/>
      <c r="Q261" s="549"/>
      <c r="R261" s="550"/>
      <c r="S261" s="550"/>
      <c r="T261" s="550"/>
      <c r="U261" s="550"/>
      <c r="V261" s="549"/>
      <c r="W261" s="550"/>
      <c r="X261" s="550"/>
      <c r="Y261" s="550"/>
      <c r="Z261" s="550"/>
      <c r="AA261" s="550"/>
      <c r="AB261" s="550"/>
      <c r="AC261" s="550"/>
      <c r="AD261" s="550"/>
      <c r="AE261" s="550"/>
      <c r="AF261" s="550"/>
      <c r="AG261" s="550"/>
      <c r="AH261" s="550"/>
      <c r="AI261" s="550"/>
      <c r="AJ261" s="550"/>
      <c r="AK261" s="550"/>
      <c r="AL261" s="550"/>
      <c r="AM261" s="550"/>
      <c r="AN261" s="550"/>
    </row>
    <row r="262" spans="1:40" x14ac:dyDescent="0.25">
      <c r="A262" s="550"/>
      <c r="B262" s="550"/>
      <c r="C262" s="550"/>
      <c r="D262" s="550"/>
      <c r="E262" s="550"/>
      <c r="F262" s="550"/>
      <c r="G262" s="550"/>
      <c r="H262" s="550"/>
      <c r="I262" s="550"/>
      <c r="J262" s="550"/>
      <c r="K262" s="550"/>
      <c r="L262" s="550"/>
      <c r="M262" s="550"/>
      <c r="N262" s="550"/>
      <c r="O262" s="550"/>
      <c r="P262" s="550"/>
      <c r="Q262" s="549"/>
      <c r="R262" s="550"/>
      <c r="S262" s="550"/>
      <c r="T262" s="550"/>
      <c r="U262" s="550"/>
      <c r="V262" s="549"/>
      <c r="W262" s="550"/>
      <c r="X262" s="550"/>
      <c r="Y262" s="550"/>
      <c r="Z262" s="550"/>
      <c r="AA262" s="550"/>
      <c r="AB262" s="550"/>
      <c r="AC262" s="550"/>
      <c r="AD262" s="550"/>
      <c r="AE262" s="550"/>
      <c r="AF262" s="550"/>
      <c r="AG262" s="550"/>
      <c r="AH262" s="550"/>
      <c r="AI262" s="550"/>
      <c r="AJ262" s="550"/>
      <c r="AK262" s="550"/>
      <c r="AL262" s="550"/>
      <c r="AM262" s="550"/>
      <c r="AN262" s="550"/>
    </row>
    <row r="263" spans="1:40" x14ac:dyDescent="0.25">
      <c r="A263" s="550"/>
      <c r="B263" s="550"/>
      <c r="C263" s="550"/>
      <c r="D263" s="550"/>
      <c r="E263" s="550"/>
      <c r="F263" s="550"/>
      <c r="G263" s="550"/>
      <c r="H263" s="550"/>
      <c r="I263" s="550"/>
      <c r="J263" s="550"/>
      <c r="K263" s="550"/>
      <c r="L263" s="550"/>
      <c r="M263" s="550"/>
      <c r="N263" s="550"/>
      <c r="O263" s="550"/>
      <c r="P263" s="550"/>
      <c r="Q263" s="549"/>
      <c r="R263" s="550"/>
      <c r="S263" s="550"/>
      <c r="T263" s="550"/>
      <c r="U263" s="550"/>
      <c r="V263" s="549"/>
      <c r="W263" s="550"/>
      <c r="X263" s="550"/>
      <c r="Y263" s="550"/>
      <c r="Z263" s="550"/>
      <c r="AA263" s="550"/>
      <c r="AB263" s="550"/>
      <c r="AC263" s="550"/>
      <c r="AD263" s="550"/>
      <c r="AE263" s="550"/>
      <c r="AF263" s="550"/>
      <c r="AG263" s="550"/>
      <c r="AH263" s="550"/>
      <c r="AI263" s="550"/>
      <c r="AJ263" s="550"/>
      <c r="AK263" s="550"/>
      <c r="AL263" s="550"/>
      <c r="AM263" s="550"/>
      <c r="AN263" s="550"/>
    </row>
    <row r="264" spans="1:40" x14ac:dyDescent="0.25">
      <c r="A264" s="550"/>
      <c r="B264" s="550"/>
      <c r="C264" s="550"/>
      <c r="D264" s="550"/>
      <c r="E264" s="550"/>
      <c r="F264" s="550"/>
      <c r="G264" s="550"/>
      <c r="H264" s="550"/>
      <c r="I264" s="550"/>
      <c r="J264" s="550"/>
      <c r="K264" s="550"/>
      <c r="L264" s="550"/>
      <c r="M264" s="550"/>
      <c r="N264" s="550"/>
      <c r="O264" s="550"/>
      <c r="P264" s="550"/>
      <c r="Q264" s="549"/>
      <c r="R264" s="550"/>
      <c r="S264" s="550"/>
      <c r="T264" s="550"/>
      <c r="U264" s="550"/>
      <c r="V264" s="549"/>
      <c r="W264" s="550"/>
      <c r="X264" s="550"/>
      <c r="Y264" s="550"/>
      <c r="Z264" s="550"/>
      <c r="AA264" s="550"/>
      <c r="AB264" s="550"/>
      <c r="AC264" s="550"/>
      <c r="AD264" s="550"/>
      <c r="AE264" s="550"/>
      <c r="AF264" s="550"/>
      <c r="AG264" s="550"/>
      <c r="AH264" s="550"/>
      <c r="AI264" s="550"/>
      <c r="AJ264" s="550"/>
      <c r="AK264" s="550"/>
      <c r="AL264" s="550"/>
      <c r="AM264" s="550"/>
      <c r="AN264" s="550"/>
    </row>
    <row r="265" spans="1:40" x14ac:dyDescent="0.25">
      <c r="A265" s="550"/>
      <c r="B265" s="550"/>
      <c r="C265" s="550"/>
      <c r="D265" s="550"/>
      <c r="E265" s="550"/>
      <c r="F265" s="550"/>
      <c r="G265" s="550"/>
      <c r="H265" s="550"/>
      <c r="I265" s="550"/>
      <c r="J265" s="550"/>
      <c r="K265" s="550"/>
      <c r="L265" s="550"/>
      <c r="M265" s="550"/>
      <c r="N265" s="550"/>
      <c r="O265" s="550"/>
      <c r="P265" s="550"/>
      <c r="Q265" s="549"/>
      <c r="R265" s="550"/>
      <c r="S265" s="550"/>
      <c r="T265" s="550"/>
      <c r="U265" s="550"/>
      <c r="V265" s="549"/>
      <c r="W265" s="550"/>
      <c r="X265" s="550"/>
      <c r="Y265" s="550"/>
      <c r="Z265" s="550"/>
      <c r="AA265" s="550"/>
      <c r="AB265" s="550"/>
      <c r="AC265" s="550"/>
      <c r="AD265" s="550"/>
      <c r="AE265" s="550"/>
      <c r="AF265" s="550"/>
      <c r="AG265" s="550"/>
      <c r="AH265" s="550"/>
      <c r="AI265" s="550"/>
      <c r="AJ265" s="550"/>
      <c r="AK265" s="550"/>
      <c r="AL265" s="550"/>
      <c r="AM265" s="550"/>
      <c r="AN265" s="550"/>
    </row>
    <row r="266" spans="1:40" x14ac:dyDescent="0.25">
      <c r="A266" s="550"/>
      <c r="B266" s="550"/>
      <c r="C266" s="550"/>
      <c r="D266" s="550"/>
      <c r="E266" s="550"/>
      <c r="F266" s="550"/>
      <c r="G266" s="550"/>
      <c r="H266" s="550"/>
      <c r="I266" s="550"/>
      <c r="J266" s="550"/>
      <c r="K266" s="550"/>
      <c r="L266" s="550"/>
      <c r="M266" s="550"/>
      <c r="N266" s="550"/>
      <c r="O266" s="550"/>
      <c r="P266" s="550"/>
      <c r="Q266" s="549"/>
      <c r="R266" s="550"/>
      <c r="S266" s="550"/>
      <c r="T266" s="550"/>
      <c r="U266" s="550"/>
      <c r="V266" s="549"/>
      <c r="W266" s="550"/>
      <c r="X266" s="550"/>
      <c r="Y266" s="550"/>
      <c r="Z266" s="550"/>
      <c r="AA266" s="550"/>
      <c r="AB266" s="550"/>
      <c r="AC266" s="550"/>
      <c r="AD266" s="550"/>
      <c r="AE266" s="550"/>
      <c r="AF266" s="550"/>
      <c r="AG266" s="550"/>
      <c r="AH266" s="550"/>
      <c r="AI266" s="550"/>
      <c r="AJ266" s="550"/>
      <c r="AK266" s="550"/>
      <c r="AL266" s="550"/>
      <c r="AM266" s="550"/>
      <c r="AN266" s="550"/>
    </row>
    <row r="267" spans="1:40" x14ac:dyDescent="0.25">
      <c r="A267" s="550"/>
      <c r="B267" s="550"/>
      <c r="C267" s="550"/>
      <c r="D267" s="550"/>
      <c r="E267" s="550"/>
      <c r="F267" s="550"/>
      <c r="G267" s="550"/>
      <c r="H267" s="550"/>
      <c r="I267" s="550"/>
      <c r="J267" s="550"/>
      <c r="K267" s="550"/>
      <c r="L267" s="550"/>
      <c r="M267" s="550"/>
      <c r="N267" s="550"/>
      <c r="O267" s="550"/>
      <c r="P267" s="550"/>
      <c r="Q267" s="549"/>
      <c r="R267" s="550"/>
      <c r="S267" s="550"/>
      <c r="T267" s="550"/>
      <c r="U267" s="550"/>
      <c r="V267" s="549"/>
      <c r="W267" s="550"/>
      <c r="X267" s="550"/>
      <c r="Y267" s="550"/>
      <c r="Z267" s="550"/>
      <c r="AA267" s="550"/>
      <c r="AB267" s="550"/>
      <c r="AC267" s="550"/>
      <c r="AD267" s="550"/>
      <c r="AE267" s="550"/>
      <c r="AF267" s="550"/>
      <c r="AG267" s="550"/>
      <c r="AH267" s="550"/>
      <c r="AI267" s="550"/>
      <c r="AJ267" s="550"/>
      <c r="AK267" s="550"/>
      <c r="AL267" s="550"/>
      <c r="AM267" s="550"/>
      <c r="AN267" s="550"/>
    </row>
    <row r="268" spans="1:40" x14ac:dyDescent="0.25">
      <c r="A268" s="550"/>
      <c r="B268" s="550"/>
      <c r="C268" s="550"/>
      <c r="D268" s="550"/>
      <c r="E268" s="550"/>
      <c r="F268" s="550"/>
      <c r="G268" s="550"/>
      <c r="H268" s="550"/>
      <c r="I268" s="550"/>
      <c r="J268" s="550"/>
      <c r="K268" s="550"/>
      <c r="L268" s="550"/>
      <c r="M268" s="550"/>
      <c r="N268" s="550"/>
      <c r="O268" s="550"/>
      <c r="P268" s="550"/>
      <c r="Q268" s="549"/>
      <c r="R268" s="550"/>
      <c r="S268" s="550"/>
      <c r="T268" s="550"/>
      <c r="U268" s="550"/>
      <c r="V268" s="549"/>
      <c r="W268" s="550"/>
      <c r="X268" s="550"/>
      <c r="Y268" s="550"/>
      <c r="Z268" s="550"/>
      <c r="AA268" s="550"/>
      <c r="AB268" s="550"/>
      <c r="AC268" s="550"/>
      <c r="AD268" s="550"/>
      <c r="AE268" s="550"/>
      <c r="AF268" s="550"/>
      <c r="AG268" s="550"/>
      <c r="AH268" s="550"/>
      <c r="AI268" s="550"/>
      <c r="AJ268" s="550"/>
      <c r="AK268" s="550"/>
      <c r="AL268" s="550"/>
      <c r="AM268" s="550"/>
      <c r="AN268" s="550"/>
    </row>
    <row r="269" spans="1:40" x14ac:dyDescent="0.25">
      <c r="A269" s="550"/>
      <c r="B269" s="550"/>
      <c r="C269" s="550"/>
      <c r="D269" s="550"/>
      <c r="E269" s="550"/>
      <c r="F269" s="550"/>
      <c r="G269" s="550"/>
      <c r="H269" s="550"/>
      <c r="I269" s="550"/>
      <c r="J269" s="550"/>
      <c r="K269" s="550"/>
      <c r="L269" s="550"/>
      <c r="M269" s="550"/>
      <c r="N269" s="550"/>
      <c r="O269" s="550"/>
      <c r="P269" s="550"/>
      <c r="Q269" s="549"/>
      <c r="R269" s="550"/>
      <c r="S269" s="550"/>
      <c r="T269" s="550"/>
      <c r="U269" s="550"/>
      <c r="V269" s="549"/>
      <c r="W269" s="550"/>
      <c r="X269" s="550"/>
      <c r="Y269" s="550"/>
      <c r="Z269" s="550"/>
      <c r="AA269" s="550"/>
      <c r="AB269" s="550"/>
      <c r="AC269" s="550"/>
      <c r="AD269" s="550"/>
      <c r="AE269" s="550"/>
      <c r="AF269" s="550"/>
      <c r="AG269" s="550"/>
      <c r="AH269" s="550"/>
      <c r="AI269" s="550"/>
      <c r="AJ269" s="550"/>
      <c r="AK269" s="550"/>
      <c r="AL269" s="550"/>
      <c r="AM269" s="550"/>
      <c r="AN269" s="550"/>
    </row>
    <row r="270" spans="1:40" x14ac:dyDescent="0.25">
      <c r="A270" s="550"/>
      <c r="B270" s="550"/>
      <c r="C270" s="550"/>
      <c r="D270" s="550"/>
      <c r="E270" s="550"/>
      <c r="F270" s="550"/>
      <c r="G270" s="550"/>
      <c r="H270" s="550"/>
      <c r="I270" s="550"/>
      <c r="J270" s="550"/>
      <c r="K270" s="550"/>
      <c r="L270" s="550"/>
      <c r="M270" s="550"/>
      <c r="N270" s="550"/>
      <c r="O270" s="550"/>
      <c r="P270" s="550"/>
      <c r="Q270" s="549"/>
      <c r="R270" s="550"/>
      <c r="S270" s="550"/>
      <c r="T270" s="550"/>
      <c r="U270" s="550"/>
      <c r="V270" s="549"/>
      <c r="W270" s="550"/>
      <c r="X270" s="550"/>
      <c r="Y270" s="550"/>
      <c r="Z270" s="550"/>
      <c r="AA270" s="550"/>
      <c r="AB270" s="550"/>
      <c r="AC270" s="550"/>
      <c r="AD270" s="550"/>
      <c r="AE270" s="550"/>
      <c r="AF270" s="550"/>
      <c r="AG270" s="550"/>
      <c r="AH270" s="550"/>
      <c r="AI270" s="550"/>
      <c r="AJ270" s="550"/>
      <c r="AK270" s="550"/>
      <c r="AL270" s="550"/>
      <c r="AM270" s="550"/>
      <c r="AN270" s="550"/>
    </row>
    <row r="271" spans="1:40" x14ac:dyDescent="0.25">
      <c r="A271" s="550"/>
      <c r="B271" s="550"/>
      <c r="C271" s="550"/>
      <c r="D271" s="550"/>
      <c r="E271" s="550"/>
      <c r="F271" s="550"/>
      <c r="G271" s="550"/>
      <c r="H271" s="550"/>
      <c r="I271" s="550"/>
      <c r="J271" s="550"/>
      <c r="K271" s="550"/>
      <c r="L271" s="550"/>
      <c r="M271" s="550"/>
      <c r="N271" s="550"/>
      <c r="O271" s="550"/>
      <c r="P271" s="550"/>
      <c r="Q271" s="549"/>
      <c r="R271" s="550"/>
      <c r="S271" s="550"/>
      <c r="T271" s="550"/>
      <c r="U271" s="550"/>
      <c r="V271" s="549"/>
      <c r="W271" s="550"/>
      <c r="X271" s="550"/>
      <c r="Y271" s="550"/>
      <c r="Z271" s="550"/>
      <c r="AA271" s="550"/>
      <c r="AB271" s="550"/>
      <c r="AC271" s="550"/>
      <c r="AD271" s="550"/>
      <c r="AE271" s="550"/>
      <c r="AF271" s="550"/>
      <c r="AG271" s="550"/>
      <c r="AH271" s="550"/>
      <c r="AI271" s="550"/>
      <c r="AJ271" s="550"/>
      <c r="AK271" s="550"/>
      <c r="AL271" s="550"/>
      <c r="AM271" s="550"/>
      <c r="AN271" s="550"/>
    </row>
    <row r="272" spans="1:40" x14ac:dyDescent="0.25">
      <c r="A272" s="550"/>
      <c r="B272" s="550"/>
      <c r="C272" s="550"/>
      <c r="D272" s="550"/>
      <c r="E272" s="550"/>
      <c r="F272" s="550"/>
      <c r="G272" s="550"/>
      <c r="H272" s="550"/>
      <c r="I272" s="550"/>
      <c r="J272" s="550"/>
      <c r="K272" s="550"/>
      <c r="L272" s="550"/>
      <c r="M272" s="550"/>
      <c r="N272" s="550"/>
      <c r="O272" s="550"/>
      <c r="P272" s="550"/>
      <c r="Q272" s="549"/>
      <c r="R272" s="550"/>
      <c r="S272" s="550"/>
      <c r="T272" s="550"/>
      <c r="U272" s="550"/>
      <c r="V272" s="549"/>
      <c r="W272" s="550"/>
      <c r="X272" s="550"/>
      <c r="Y272" s="550"/>
      <c r="Z272" s="550"/>
      <c r="AA272" s="550"/>
      <c r="AB272" s="550"/>
      <c r="AC272" s="550"/>
      <c r="AD272" s="550"/>
      <c r="AE272" s="550"/>
      <c r="AF272" s="550"/>
      <c r="AG272" s="550"/>
      <c r="AH272" s="550"/>
      <c r="AI272" s="550"/>
      <c r="AJ272" s="550"/>
      <c r="AK272" s="550"/>
      <c r="AL272" s="550"/>
      <c r="AM272" s="550"/>
      <c r="AN272" s="550"/>
    </row>
    <row r="273" spans="1:40" x14ac:dyDescent="0.25">
      <c r="A273" s="550"/>
      <c r="B273" s="550"/>
      <c r="C273" s="550"/>
      <c r="D273" s="550"/>
      <c r="E273" s="550"/>
      <c r="F273" s="550"/>
      <c r="G273" s="550"/>
      <c r="H273" s="550"/>
      <c r="I273" s="550"/>
      <c r="J273" s="550"/>
      <c r="K273" s="550"/>
      <c r="L273" s="550"/>
      <c r="M273" s="550"/>
      <c r="N273" s="550"/>
      <c r="O273" s="550"/>
      <c r="P273" s="550"/>
      <c r="Q273" s="549"/>
      <c r="R273" s="550"/>
      <c r="S273" s="550"/>
      <c r="T273" s="550"/>
      <c r="U273" s="550"/>
      <c r="V273" s="549"/>
      <c r="W273" s="550"/>
      <c r="X273" s="550"/>
      <c r="Y273" s="550"/>
      <c r="Z273" s="550"/>
      <c r="AA273" s="550"/>
      <c r="AB273" s="550"/>
      <c r="AC273" s="550"/>
      <c r="AD273" s="550"/>
      <c r="AE273" s="550"/>
      <c r="AF273" s="550"/>
      <c r="AG273" s="550"/>
      <c r="AH273" s="550"/>
      <c r="AI273" s="550"/>
      <c r="AJ273" s="550"/>
      <c r="AK273" s="550"/>
      <c r="AL273" s="550"/>
      <c r="AM273" s="550"/>
      <c r="AN273" s="550"/>
    </row>
    <row r="274" spans="1:40" x14ac:dyDescent="0.25">
      <c r="A274" s="550"/>
      <c r="B274" s="550"/>
      <c r="C274" s="550"/>
      <c r="D274" s="550"/>
      <c r="E274" s="550"/>
      <c r="F274" s="550"/>
      <c r="G274" s="550"/>
      <c r="H274" s="550"/>
      <c r="I274" s="550"/>
      <c r="J274" s="550"/>
      <c r="K274" s="550"/>
      <c r="L274" s="550"/>
      <c r="M274" s="550"/>
      <c r="N274" s="550"/>
      <c r="O274" s="550"/>
      <c r="P274" s="550"/>
      <c r="Q274" s="549"/>
      <c r="R274" s="550"/>
      <c r="S274" s="550"/>
      <c r="T274" s="550"/>
      <c r="U274" s="550"/>
      <c r="V274" s="549"/>
      <c r="W274" s="550"/>
      <c r="X274" s="550"/>
      <c r="Y274" s="550"/>
      <c r="Z274" s="550"/>
      <c r="AA274" s="550"/>
      <c r="AB274" s="550"/>
      <c r="AC274" s="550"/>
      <c r="AD274" s="550"/>
      <c r="AE274" s="550"/>
      <c r="AF274" s="550"/>
      <c r="AG274" s="550"/>
      <c r="AH274" s="550"/>
      <c r="AI274" s="550"/>
      <c r="AJ274" s="550"/>
      <c r="AK274" s="550"/>
      <c r="AL274" s="550"/>
      <c r="AM274" s="550"/>
      <c r="AN274" s="550"/>
    </row>
    <row r="275" spans="1:40" x14ac:dyDescent="0.25">
      <c r="A275" s="550"/>
      <c r="B275" s="550"/>
      <c r="C275" s="550"/>
      <c r="D275" s="550"/>
      <c r="E275" s="550"/>
      <c r="F275" s="550"/>
      <c r="G275" s="550"/>
      <c r="H275" s="550"/>
      <c r="I275" s="550"/>
      <c r="J275" s="550"/>
      <c r="K275" s="550"/>
      <c r="L275" s="550"/>
      <c r="M275" s="550"/>
      <c r="N275" s="550"/>
      <c r="O275" s="550"/>
      <c r="P275" s="550"/>
      <c r="Q275" s="549"/>
      <c r="R275" s="550"/>
      <c r="S275" s="550"/>
      <c r="T275" s="550"/>
      <c r="U275" s="550"/>
      <c r="V275" s="549"/>
      <c r="W275" s="550"/>
      <c r="X275" s="550"/>
      <c r="Y275" s="550"/>
      <c r="Z275" s="550"/>
      <c r="AA275" s="550"/>
      <c r="AB275" s="550"/>
      <c r="AC275" s="550"/>
      <c r="AD275" s="550"/>
      <c r="AE275" s="550"/>
      <c r="AF275" s="550"/>
      <c r="AG275" s="550"/>
      <c r="AH275" s="550"/>
      <c r="AI275" s="550"/>
      <c r="AJ275" s="550"/>
      <c r="AK275" s="550"/>
      <c r="AL275" s="550"/>
      <c r="AM275" s="550"/>
      <c r="AN275" s="550"/>
    </row>
    <row r="276" spans="1:40" x14ac:dyDescent="0.25">
      <c r="A276" s="550"/>
      <c r="B276" s="550"/>
      <c r="C276" s="550"/>
      <c r="D276" s="550"/>
      <c r="E276" s="550"/>
      <c r="F276" s="550"/>
      <c r="G276" s="550"/>
      <c r="H276" s="550"/>
      <c r="I276" s="550"/>
      <c r="J276" s="550"/>
      <c r="K276" s="550"/>
      <c r="L276" s="550"/>
      <c r="M276" s="550"/>
      <c r="N276" s="550"/>
      <c r="O276" s="550"/>
      <c r="P276" s="550"/>
      <c r="Q276" s="549"/>
      <c r="R276" s="550"/>
      <c r="S276" s="550"/>
      <c r="T276" s="550"/>
      <c r="U276" s="550"/>
      <c r="V276" s="549"/>
      <c r="W276" s="550"/>
      <c r="X276" s="550"/>
      <c r="Y276" s="550"/>
      <c r="Z276" s="550"/>
      <c r="AA276" s="550"/>
      <c r="AB276" s="550"/>
      <c r="AC276" s="550"/>
      <c r="AD276" s="550"/>
      <c r="AE276" s="550"/>
      <c r="AF276" s="550"/>
      <c r="AG276" s="550"/>
      <c r="AH276" s="550"/>
      <c r="AI276" s="550"/>
      <c r="AJ276" s="550"/>
      <c r="AK276" s="550"/>
      <c r="AL276" s="550"/>
      <c r="AM276" s="550"/>
      <c r="AN276" s="550"/>
    </row>
    <row r="277" spans="1:40" x14ac:dyDescent="0.25">
      <c r="A277" s="550"/>
      <c r="B277" s="550"/>
      <c r="C277" s="550"/>
      <c r="D277" s="550"/>
      <c r="E277" s="550"/>
      <c r="F277" s="550"/>
      <c r="G277" s="550"/>
      <c r="H277" s="550"/>
      <c r="I277" s="550"/>
      <c r="J277" s="550"/>
      <c r="K277" s="550"/>
      <c r="L277" s="550"/>
      <c r="M277" s="550"/>
      <c r="N277" s="550"/>
      <c r="O277" s="550"/>
      <c r="P277" s="550"/>
      <c r="Q277" s="549"/>
      <c r="R277" s="550"/>
      <c r="S277" s="550"/>
      <c r="T277" s="550"/>
      <c r="U277" s="550"/>
      <c r="V277" s="549"/>
      <c r="W277" s="550"/>
      <c r="X277" s="550"/>
      <c r="Y277" s="550"/>
      <c r="Z277" s="550"/>
      <c r="AA277" s="550"/>
      <c r="AB277" s="550"/>
      <c r="AC277" s="550"/>
      <c r="AD277" s="550"/>
      <c r="AE277" s="550"/>
      <c r="AF277" s="550"/>
      <c r="AG277" s="550"/>
      <c r="AH277" s="550"/>
      <c r="AI277" s="550"/>
      <c r="AJ277" s="550"/>
      <c r="AK277" s="550"/>
      <c r="AL277" s="550"/>
      <c r="AM277" s="550"/>
      <c r="AN277" s="550"/>
    </row>
    <row r="278" spans="1:40" x14ac:dyDescent="0.25">
      <c r="A278" s="550"/>
      <c r="B278" s="550"/>
      <c r="C278" s="550"/>
      <c r="D278" s="550"/>
      <c r="E278" s="550"/>
      <c r="F278" s="550"/>
      <c r="G278" s="550"/>
      <c r="H278" s="550"/>
      <c r="I278" s="550"/>
      <c r="J278" s="550"/>
      <c r="K278" s="550"/>
      <c r="L278" s="550"/>
      <c r="M278" s="550"/>
      <c r="N278" s="550"/>
      <c r="O278" s="550"/>
      <c r="P278" s="550"/>
      <c r="Q278" s="549"/>
      <c r="R278" s="550"/>
      <c r="S278" s="550"/>
      <c r="T278" s="550"/>
      <c r="U278" s="550"/>
      <c r="V278" s="549"/>
      <c r="W278" s="550"/>
      <c r="X278" s="550"/>
      <c r="Y278" s="550"/>
      <c r="Z278" s="550"/>
      <c r="AA278" s="550"/>
      <c r="AB278" s="550"/>
      <c r="AC278" s="550"/>
      <c r="AD278" s="550"/>
      <c r="AE278" s="550"/>
      <c r="AF278" s="550"/>
      <c r="AG278" s="550"/>
      <c r="AH278" s="550"/>
      <c r="AI278" s="550"/>
      <c r="AJ278" s="550"/>
      <c r="AK278" s="550"/>
      <c r="AL278" s="550"/>
      <c r="AM278" s="550"/>
      <c r="AN278" s="550"/>
    </row>
    <row r="279" spans="1:40" x14ac:dyDescent="0.25">
      <c r="A279" s="550"/>
      <c r="B279" s="550"/>
      <c r="C279" s="550"/>
      <c r="D279" s="550"/>
      <c r="E279" s="550"/>
      <c r="F279" s="550"/>
      <c r="G279" s="550"/>
      <c r="H279" s="550"/>
      <c r="I279" s="550"/>
      <c r="J279" s="550"/>
      <c r="K279" s="550"/>
      <c r="L279" s="550"/>
      <c r="M279" s="550"/>
      <c r="N279" s="550"/>
      <c r="O279" s="550"/>
      <c r="P279" s="550"/>
      <c r="Q279" s="549"/>
      <c r="R279" s="550"/>
      <c r="S279" s="550"/>
      <c r="T279" s="550"/>
      <c r="U279" s="550"/>
      <c r="V279" s="549"/>
      <c r="W279" s="550"/>
      <c r="X279" s="550"/>
      <c r="Y279" s="550"/>
      <c r="Z279" s="550"/>
      <c r="AA279" s="550"/>
      <c r="AB279" s="550"/>
      <c r="AC279" s="550"/>
      <c r="AD279" s="550"/>
      <c r="AE279" s="550"/>
      <c r="AF279" s="550"/>
      <c r="AG279" s="550"/>
      <c r="AH279" s="550"/>
      <c r="AI279" s="550"/>
      <c r="AJ279" s="550"/>
      <c r="AK279" s="550"/>
      <c r="AL279" s="550"/>
      <c r="AM279" s="550"/>
      <c r="AN279" s="550"/>
    </row>
    <row r="280" spans="1:40" x14ac:dyDescent="0.25">
      <c r="A280" s="550"/>
      <c r="B280" s="550"/>
      <c r="C280" s="550"/>
      <c r="D280" s="550"/>
      <c r="E280" s="550"/>
      <c r="F280" s="550"/>
      <c r="G280" s="550"/>
      <c r="H280" s="550"/>
      <c r="I280" s="550"/>
      <c r="J280" s="550"/>
      <c r="K280" s="550"/>
      <c r="L280" s="550"/>
      <c r="M280" s="550"/>
      <c r="N280" s="550"/>
      <c r="O280" s="550"/>
      <c r="P280" s="550"/>
      <c r="Q280" s="549"/>
      <c r="R280" s="550"/>
      <c r="S280" s="550"/>
      <c r="T280" s="550"/>
      <c r="U280" s="550"/>
      <c r="V280" s="549"/>
      <c r="W280" s="550"/>
      <c r="X280" s="550"/>
      <c r="Y280" s="550"/>
      <c r="Z280" s="550"/>
      <c r="AA280" s="550"/>
      <c r="AB280" s="550"/>
      <c r="AC280" s="550"/>
      <c r="AD280" s="550"/>
      <c r="AE280" s="550"/>
      <c r="AF280" s="550"/>
      <c r="AG280" s="550"/>
      <c r="AH280" s="550"/>
      <c r="AI280" s="550"/>
      <c r="AJ280" s="550"/>
      <c r="AK280" s="550"/>
      <c r="AL280" s="550"/>
      <c r="AM280" s="550"/>
      <c r="AN280" s="550"/>
    </row>
    <row r="281" spans="1:40" x14ac:dyDescent="0.25">
      <c r="A281" s="550"/>
      <c r="B281" s="550"/>
      <c r="C281" s="550"/>
      <c r="D281" s="550"/>
      <c r="E281" s="550"/>
      <c r="F281" s="550"/>
      <c r="G281" s="550"/>
      <c r="H281" s="550"/>
      <c r="I281" s="550"/>
      <c r="J281" s="550"/>
      <c r="K281" s="550"/>
      <c r="L281" s="550"/>
      <c r="M281" s="550"/>
      <c r="N281" s="550"/>
      <c r="O281" s="550"/>
      <c r="P281" s="550"/>
      <c r="Q281" s="549"/>
      <c r="R281" s="550"/>
      <c r="S281" s="550"/>
      <c r="T281" s="550"/>
      <c r="U281" s="550"/>
      <c r="V281" s="549"/>
      <c r="W281" s="550"/>
      <c r="X281" s="550"/>
      <c r="Y281" s="550"/>
      <c r="Z281" s="550"/>
      <c r="AA281" s="550"/>
      <c r="AB281" s="550"/>
      <c r="AC281" s="550"/>
      <c r="AD281" s="550"/>
      <c r="AE281" s="550"/>
      <c r="AF281" s="550"/>
      <c r="AG281" s="550"/>
      <c r="AH281" s="550"/>
      <c r="AI281" s="550"/>
      <c r="AJ281" s="550"/>
      <c r="AK281" s="550"/>
      <c r="AL281" s="550"/>
      <c r="AM281" s="550"/>
      <c r="AN281" s="550"/>
    </row>
    <row r="282" spans="1:40" x14ac:dyDescent="0.25">
      <c r="A282" s="550"/>
      <c r="B282" s="550"/>
      <c r="C282" s="550"/>
      <c r="D282" s="550"/>
      <c r="E282" s="550"/>
      <c r="F282" s="550"/>
      <c r="G282" s="550"/>
      <c r="H282" s="550"/>
      <c r="I282" s="550"/>
      <c r="J282" s="550"/>
      <c r="K282" s="550"/>
      <c r="L282" s="550"/>
      <c r="M282" s="550"/>
      <c r="N282" s="550"/>
      <c r="O282" s="550"/>
      <c r="P282" s="550"/>
      <c r="Q282" s="549"/>
      <c r="R282" s="550"/>
      <c r="S282" s="550"/>
      <c r="T282" s="550"/>
      <c r="U282" s="550"/>
      <c r="V282" s="549"/>
      <c r="W282" s="550"/>
      <c r="X282" s="550"/>
      <c r="Y282" s="550"/>
      <c r="Z282" s="550"/>
      <c r="AA282" s="550"/>
      <c r="AB282" s="550"/>
      <c r="AC282" s="550"/>
      <c r="AD282" s="550"/>
      <c r="AE282" s="550"/>
      <c r="AF282" s="550"/>
      <c r="AG282" s="550"/>
      <c r="AH282" s="550"/>
      <c r="AI282" s="550"/>
      <c r="AJ282" s="550"/>
      <c r="AK282" s="550"/>
      <c r="AL282" s="550"/>
      <c r="AM282" s="550"/>
      <c r="AN282" s="550"/>
    </row>
    <row r="283" spans="1:40" x14ac:dyDescent="0.25">
      <c r="A283" s="550"/>
      <c r="B283" s="550"/>
      <c r="C283" s="550"/>
      <c r="D283" s="550"/>
      <c r="E283" s="550"/>
      <c r="F283" s="550"/>
      <c r="G283" s="550"/>
      <c r="H283" s="550"/>
      <c r="I283" s="550"/>
      <c r="J283" s="550"/>
      <c r="K283" s="550"/>
      <c r="L283" s="550"/>
      <c r="M283" s="550"/>
      <c r="N283" s="550"/>
      <c r="O283" s="550"/>
      <c r="P283" s="550"/>
      <c r="Q283" s="549"/>
      <c r="R283" s="550"/>
      <c r="S283" s="550"/>
      <c r="T283" s="550"/>
      <c r="U283" s="550"/>
      <c r="V283" s="549"/>
      <c r="W283" s="550"/>
      <c r="X283" s="550"/>
      <c r="Y283" s="550"/>
      <c r="Z283" s="550"/>
      <c r="AA283" s="550"/>
      <c r="AB283" s="550"/>
      <c r="AC283" s="550"/>
      <c r="AD283" s="550"/>
      <c r="AE283" s="550"/>
      <c r="AF283" s="550"/>
      <c r="AG283" s="550"/>
      <c r="AH283" s="550"/>
      <c r="AI283" s="550"/>
      <c r="AJ283" s="550"/>
      <c r="AK283" s="550"/>
      <c r="AL283" s="550"/>
      <c r="AM283" s="550"/>
      <c r="AN283" s="550"/>
    </row>
    <row r="284" spans="1:40" x14ac:dyDescent="0.25">
      <c r="A284" s="550"/>
      <c r="B284" s="550"/>
      <c r="C284" s="550"/>
      <c r="D284" s="550"/>
      <c r="E284" s="550"/>
      <c r="F284" s="550"/>
      <c r="G284" s="550"/>
      <c r="H284" s="550"/>
      <c r="I284" s="550"/>
      <c r="J284" s="550"/>
      <c r="K284" s="550"/>
      <c r="L284" s="550"/>
      <c r="M284" s="550"/>
      <c r="N284" s="550"/>
      <c r="O284" s="550"/>
      <c r="P284" s="550"/>
      <c r="Q284" s="549"/>
      <c r="R284" s="550"/>
      <c r="S284" s="550"/>
      <c r="T284" s="550"/>
      <c r="U284" s="550"/>
      <c r="V284" s="549"/>
      <c r="W284" s="550"/>
      <c r="X284" s="550"/>
      <c r="Y284" s="550"/>
      <c r="Z284" s="550"/>
      <c r="AA284" s="550"/>
      <c r="AB284" s="550"/>
      <c r="AC284" s="550"/>
      <c r="AD284" s="550"/>
      <c r="AE284" s="550"/>
      <c r="AF284" s="550"/>
      <c r="AG284" s="550"/>
      <c r="AH284" s="550"/>
      <c r="AI284" s="550"/>
      <c r="AJ284" s="550"/>
      <c r="AK284" s="550"/>
      <c r="AL284" s="550"/>
      <c r="AM284" s="550"/>
      <c r="AN284" s="550"/>
    </row>
    <row r="285" spans="1:40" x14ac:dyDescent="0.25">
      <c r="A285" s="550"/>
      <c r="B285" s="550"/>
      <c r="C285" s="550"/>
      <c r="D285" s="550"/>
      <c r="E285" s="550"/>
      <c r="F285" s="550"/>
      <c r="G285" s="550"/>
      <c r="H285" s="550"/>
      <c r="I285" s="550"/>
      <c r="J285" s="550"/>
      <c r="K285" s="550"/>
      <c r="L285" s="550"/>
      <c r="M285" s="550"/>
      <c r="N285" s="550"/>
      <c r="O285" s="550"/>
      <c r="P285" s="550"/>
      <c r="Q285" s="549"/>
      <c r="R285" s="550"/>
      <c r="S285" s="550"/>
      <c r="T285" s="550"/>
      <c r="U285" s="550"/>
      <c r="V285" s="549"/>
      <c r="W285" s="550"/>
      <c r="X285" s="550"/>
      <c r="Y285" s="550"/>
      <c r="Z285" s="550"/>
      <c r="AA285" s="550"/>
      <c r="AB285" s="550"/>
      <c r="AC285" s="550"/>
      <c r="AD285" s="550"/>
      <c r="AE285" s="550"/>
      <c r="AF285" s="550"/>
      <c r="AG285" s="550"/>
      <c r="AH285" s="550"/>
      <c r="AI285" s="550"/>
      <c r="AJ285" s="550"/>
      <c r="AK285" s="550"/>
      <c r="AL285" s="550"/>
      <c r="AM285" s="550"/>
      <c r="AN285" s="550"/>
    </row>
    <row r="286" spans="1:40" x14ac:dyDescent="0.25">
      <c r="A286" s="550"/>
      <c r="B286" s="550"/>
      <c r="C286" s="550"/>
      <c r="D286" s="550"/>
      <c r="E286" s="550"/>
      <c r="F286" s="550"/>
      <c r="G286" s="550"/>
      <c r="H286" s="550"/>
      <c r="I286" s="550"/>
      <c r="J286" s="550"/>
      <c r="K286" s="550"/>
      <c r="L286" s="550"/>
      <c r="M286" s="550"/>
      <c r="N286" s="550"/>
      <c r="O286" s="550"/>
      <c r="P286" s="550"/>
      <c r="Q286" s="549"/>
      <c r="R286" s="550"/>
      <c r="S286" s="550"/>
      <c r="T286" s="550"/>
      <c r="U286" s="550"/>
      <c r="V286" s="549"/>
      <c r="W286" s="550"/>
      <c r="X286" s="550"/>
      <c r="Y286" s="550"/>
      <c r="Z286" s="550"/>
      <c r="AA286" s="550"/>
      <c r="AB286" s="550"/>
      <c r="AC286" s="550"/>
      <c r="AD286" s="550"/>
      <c r="AE286" s="550"/>
      <c r="AF286" s="550"/>
      <c r="AG286" s="550"/>
      <c r="AH286" s="550"/>
      <c r="AI286" s="550"/>
      <c r="AJ286" s="550"/>
      <c r="AK286" s="550"/>
      <c r="AL286" s="550"/>
      <c r="AM286" s="550"/>
      <c r="AN286" s="550"/>
    </row>
    <row r="287" spans="1:40" x14ac:dyDescent="0.25">
      <c r="A287" s="550"/>
      <c r="B287" s="550"/>
      <c r="C287" s="550"/>
      <c r="D287" s="550"/>
      <c r="E287" s="550"/>
      <c r="F287" s="550"/>
      <c r="G287" s="550"/>
      <c r="H287" s="550"/>
      <c r="I287" s="550"/>
      <c r="J287" s="550"/>
      <c r="K287" s="550"/>
      <c r="L287" s="550"/>
      <c r="M287" s="550"/>
      <c r="N287" s="550"/>
      <c r="O287" s="550"/>
      <c r="P287" s="550"/>
      <c r="Q287" s="549"/>
      <c r="R287" s="550"/>
      <c r="S287" s="550"/>
      <c r="T287" s="550"/>
      <c r="U287" s="550"/>
      <c r="V287" s="549"/>
      <c r="W287" s="550"/>
      <c r="X287" s="550"/>
      <c r="Y287" s="550"/>
      <c r="Z287" s="550"/>
      <c r="AA287" s="550"/>
      <c r="AB287" s="550"/>
      <c r="AC287" s="550"/>
      <c r="AD287" s="550"/>
      <c r="AE287" s="550"/>
      <c r="AF287" s="550"/>
      <c r="AG287" s="550"/>
      <c r="AH287" s="550"/>
      <c r="AI287" s="550"/>
      <c r="AJ287" s="550"/>
      <c r="AK287" s="550"/>
      <c r="AL287" s="550"/>
      <c r="AM287" s="550"/>
      <c r="AN287" s="550"/>
    </row>
    <row r="288" spans="1:40" x14ac:dyDescent="0.25">
      <c r="A288" s="550"/>
      <c r="B288" s="550"/>
      <c r="C288" s="550"/>
      <c r="D288" s="550"/>
      <c r="E288" s="550"/>
      <c r="F288" s="550"/>
      <c r="G288" s="550"/>
      <c r="H288" s="550"/>
      <c r="I288" s="550"/>
      <c r="J288" s="550"/>
      <c r="K288" s="550"/>
      <c r="L288" s="550"/>
      <c r="M288" s="550"/>
      <c r="N288" s="550"/>
      <c r="O288" s="550"/>
      <c r="P288" s="550"/>
      <c r="Q288" s="549"/>
      <c r="R288" s="550"/>
      <c r="S288" s="550"/>
      <c r="T288" s="550"/>
      <c r="U288" s="550"/>
      <c r="V288" s="549"/>
      <c r="W288" s="550"/>
      <c r="X288" s="550"/>
      <c r="Y288" s="550"/>
      <c r="Z288" s="550"/>
      <c r="AA288" s="550"/>
      <c r="AB288" s="550"/>
      <c r="AC288" s="550"/>
      <c r="AD288" s="550"/>
      <c r="AE288" s="550"/>
      <c r="AF288" s="550"/>
      <c r="AG288" s="550"/>
      <c r="AH288" s="550"/>
      <c r="AI288" s="550"/>
      <c r="AJ288" s="550"/>
      <c r="AK288" s="550"/>
      <c r="AL288" s="550"/>
      <c r="AM288" s="550"/>
      <c r="AN288" s="550"/>
    </row>
    <row r="289" spans="1:40" x14ac:dyDescent="0.25">
      <c r="A289" s="550"/>
      <c r="B289" s="550"/>
      <c r="C289" s="550"/>
      <c r="D289" s="550"/>
      <c r="E289" s="550"/>
      <c r="F289" s="550"/>
      <c r="G289" s="550"/>
      <c r="H289" s="550"/>
      <c r="I289" s="550"/>
      <c r="J289" s="550"/>
      <c r="K289" s="550"/>
      <c r="L289" s="550"/>
      <c r="M289" s="550"/>
      <c r="N289" s="550"/>
      <c r="O289" s="550"/>
      <c r="P289" s="550"/>
      <c r="Q289" s="549"/>
      <c r="R289" s="550"/>
      <c r="S289" s="550"/>
      <c r="T289" s="550"/>
      <c r="U289" s="550"/>
      <c r="V289" s="549"/>
      <c r="W289" s="550"/>
      <c r="X289" s="550"/>
      <c r="Y289" s="550"/>
      <c r="Z289" s="550"/>
      <c r="AA289" s="550"/>
      <c r="AB289" s="550"/>
      <c r="AC289" s="550"/>
      <c r="AD289" s="550"/>
      <c r="AE289" s="550"/>
      <c r="AF289" s="550"/>
      <c r="AG289" s="550"/>
      <c r="AH289" s="550"/>
      <c r="AI289" s="550"/>
      <c r="AJ289" s="550"/>
      <c r="AK289" s="550"/>
      <c r="AL289" s="550"/>
      <c r="AM289" s="550"/>
      <c r="AN289" s="550"/>
    </row>
    <row r="290" spans="1:40" x14ac:dyDescent="0.25">
      <c r="A290" s="550"/>
      <c r="B290" s="550"/>
      <c r="C290" s="550"/>
      <c r="D290" s="550"/>
      <c r="E290" s="550"/>
      <c r="F290" s="550"/>
      <c r="G290" s="550"/>
      <c r="H290" s="550"/>
      <c r="I290" s="550"/>
      <c r="J290" s="550"/>
      <c r="K290" s="550"/>
      <c r="L290" s="550"/>
      <c r="M290" s="550"/>
      <c r="N290" s="550"/>
      <c r="O290" s="550"/>
      <c r="P290" s="550"/>
      <c r="Q290" s="549"/>
      <c r="R290" s="550"/>
      <c r="S290" s="550"/>
      <c r="T290" s="550"/>
      <c r="U290" s="550"/>
      <c r="V290" s="549"/>
      <c r="W290" s="550"/>
      <c r="X290" s="550"/>
      <c r="Y290" s="550"/>
      <c r="Z290" s="550"/>
      <c r="AA290" s="550"/>
      <c r="AB290" s="550"/>
      <c r="AC290" s="550"/>
      <c r="AD290" s="550"/>
      <c r="AE290" s="550"/>
      <c r="AF290" s="550"/>
      <c r="AG290" s="550"/>
      <c r="AH290" s="550"/>
      <c r="AI290" s="550"/>
      <c r="AJ290" s="550"/>
      <c r="AK290" s="550"/>
      <c r="AL290" s="550"/>
      <c r="AM290" s="550"/>
      <c r="AN290" s="550"/>
    </row>
    <row r="291" spans="1:40" x14ac:dyDescent="0.25">
      <c r="A291" s="550"/>
      <c r="B291" s="550"/>
      <c r="C291" s="550"/>
      <c r="D291" s="550"/>
      <c r="E291" s="550"/>
      <c r="F291" s="550"/>
      <c r="G291" s="550"/>
      <c r="H291" s="550"/>
      <c r="I291" s="550"/>
      <c r="J291" s="550"/>
      <c r="K291" s="550"/>
      <c r="L291" s="550"/>
      <c r="M291" s="550"/>
      <c r="N291" s="550"/>
      <c r="O291" s="550"/>
      <c r="P291" s="550"/>
      <c r="Q291" s="549"/>
      <c r="R291" s="550"/>
      <c r="S291" s="550"/>
      <c r="T291" s="550"/>
      <c r="U291" s="550"/>
      <c r="V291" s="549"/>
      <c r="W291" s="550"/>
      <c r="X291" s="550"/>
      <c r="Y291" s="550"/>
      <c r="Z291" s="550"/>
      <c r="AA291" s="550"/>
      <c r="AB291" s="550"/>
      <c r="AC291" s="550"/>
      <c r="AD291" s="550"/>
      <c r="AE291" s="550"/>
      <c r="AF291" s="550"/>
      <c r="AG291" s="550"/>
      <c r="AH291" s="550"/>
      <c r="AI291" s="550"/>
      <c r="AJ291" s="550"/>
      <c r="AK291" s="550"/>
      <c r="AL291" s="550"/>
      <c r="AM291" s="550"/>
      <c r="AN291" s="550"/>
    </row>
    <row r="292" spans="1:40" x14ac:dyDescent="0.25">
      <c r="A292" s="550"/>
      <c r="B292" s="550"/>
      <c r="C292" s="550"/>
      <c r="D292" s="550"/>
      <c r="E292" s="550"/>
      <c r="F292" s="550"/>
      <c r="G292" s="550"/>
      <c r="H292" s="550"/>
      <c r="I292" s="550"/>
      <c r="J292" s="550"/>
      <c r="K292" s="550"/>
      <c r="L292" s="550"/>
      <c r="M292" s="550"/>
      <c r="N292" s="550"/>
      <c r="O292" s="550"/>
      <c r="P292" s="550"/>
      <c r="Q292" s="549"/>
      <c r="R292" s="550"/>
      <c r="S292" s="550"/>
      <c r="T292" s="550"/>
      <c r="U292" s="550"/>
      <c r="V292" s="549"/>
      <c r="W292" s="550"/>
      <c r="X292" s="550"/>
      <c r="Y292" s="550"/>
      <c r="Z292" s="550"/>
      <c r="AA292" s="550"/>
      <c r="AB292" s="550"/>
      <c r="AC292" s="550"/>
      <c r="AD292" s="550"/>
      <c r="AE292" s="550"/>
      <c r="AF292" s="550"/>
      <c r="AG292" s="550"/>
      <c r="AH292" s="550"/>
      <c r="AI292" s="550"/>
      <c r="AJ292" s="550"/>
      <c r="AK292" s="550"/>
      <c r="AL292" s="550"/>
      <c r="AM292" s="550"/>
      <c r="AN292" s="550"/>
    </row>
    <row r="293" spans="1:40" x14ac:dyDescent="0.25">
      <c r="A293" s="550"/>
      <c r="B293" s="550"/>
      <c r="C293" s="550"/>
      <c r="D293" s="550"/>
      <c r="E293" s="550"/>
      <c r="F293" s="550"/>
      <c r="G293" s="550"/>
      <c r="H293" s="550"/>
      <c r="I293" s="550"/>
      <c r="J293" s="550"/>
      <c r="K293" s="550"/>
      <c r="L293" s="550"/>
      <c r="M293" s="550"/>
      <c r="N293" s="550"/>
      <c r="O293" s="550"/>
      <c r="P293" s="550"/>
      <c r="Q293" s="549"/>
      <c r="R293" s="550"/>
      <c r="S293" s="550"/>
      <c r="T293" s="550"/>
      <c r="U293" s="550"/>
      <c r="V293" s="549"/>
      <c r="W293" s="550"/>
      <c r="X293" s="550"/>
      <c r="Y293" s="550"/>
      <c r="Z293" s="550"/>
      <c r="AA293" s="550"/>
      <c r="AB293" s="550"/>
      <c r="AC293" s="550"/>
      <c r="AD293" s="550"/>
      <c r="AE293" s="550"/>
      <c r="AF293" s="550"/>
      <c r="AG293" s="550"/>
      <c r="AH293" s="550"/>
      <c r="AI293" s="550"/>
      <c r="AJ293" s="550"/>
      <c r="AK293" s="550"/>
      <c r="AL293" s="550"/>
      <c r="AM293" s="550"/>
      <c r="AN293" s="550"/>
    </row>
    <row r="294" spans="1:40" x14ac:dyDescent="0.25">
      <c r="A294" s="550"/>
      <c r="B294" s="550"/>
      <c r="C294" s="550"/>
      <c r="D294" s="550"/>
      <c r="E294" s="550"/>
      <c r="F294" s="550"/>
      <c r="G294" s="550"/>
      <c r="H294" s="550"/>
      <c r="I294" s="550"/>
      <c r="J294" s="550"/>
      <c r="K294" s="550"/>
      <c r="L294" s="550"/>
      <c r="M294" s="550"/>
      <c r="N294" s="550"/>
      <c r="O294" s="550"/>
      <c r="P294" s="550"/>
      <c r="Q294" s="549"/>
      <c r="R294" s="550"/>
      <c r="S294" s="550"/>
      <c r="T294" s="550"/>
      <c r="U294" s="550"/>
      <c r="V294" s="549"/>
      <c r="W294" s="550"/>
      <c r="X294" s="550"/>
      <c r="Y294" s="550"/>
      <c r="Z294" s="550"/>
      <c r="AA294" s="550"/>
      <c r="AB294" s="550"/>
      <c r="AC294" s="550"/>
      <c r="AD294" s="550"/>
      <c r="AE294" s="550"/>
      <c r="AF294" s="550"/>
      <c r="AG294" s="550"/>
      <c r="AH294" s="550"/>
      <c r="AI294" s="550"/>
      <c r="AJ294" s="550"/>
      <c r="AK294" s="550"/>
      <c r="AL294" s="550"/>
      <c r="AM294" s="550"/>
      <c r="AN294" s="550"/>
    </row>
    <row r="295" spans="1:40" x14ac:dyDescent="0.25">
      <c r="A295" s="550"/>
      <c r="B295" s="550"/>
      <c r="C295" s="550"/>
      <c r="D295" s="550"/>
      <c r="E295" s="550"/>
      <c r="F295" s="550"/>
      <c r="G295" s="550"/>
      <c r="H295" s="550"/>
      <c r="I295" s="550"/>
      <c r="J295" s="550"/>
      <c r="K295" s="550"/>
      <c r="L295" s="550"/>
      <c r="M295" s="550"/>
      <c r="N295" s="550"/>
      <c r="O295" s="550"/>
      <c r="P295" s="550"/>
      <c r="Q295" s="549"/>
      <c r="R295" s="550"/>
      <c r="S295" s="550"/>
      <c r="T295" s="550"/>
      <c r="U295" s="550"/>
      <c r="V295" s="549"/>
      <c r="W295" s="550"/>
      <c r="X295" s="550"/>
      <c r="Y295" s="550"/>
      <c r="Z295" s="550"/>
      <c r="AA295" s="550"/>
      <c r="AB295" s="550"/>
      <c r="AC295" s="550"/>
      <c r="AD295" s="550"/>
      <c r="AE295" s="550"/>
      <c r="AF295" s="550"/>
      <c r="AG295" s="550"/>
      <c r="AH295" s="550"/>
      <c r="AI295" s="550"/>
      <c r="AJ295" s="550"/>
      <c r="AK295" s="550"/>
      <c r="AL295" s="550"/>
      <c r="AM295" s="550"/>
      <c r="AN295" s="550"/>
    </row>
    <row r="296" spans="1:40" x14ac:dyDescent="0.25">
      <c r="A296" s="550"/>
      <c r="B296" s="550"/>
      <c r="C296" s="550"/>
      <c r="D296" s="550"/>
      <c r="E296" s="550"/>
      <c r="F296" s="550"/>
      <c r="G296" s="550"/>
      <c r="H296" s="550"/>
      <c r="I296" s="550"/>
      <c r="J296" s="550"/>
      <c r="K296" s="550"/>
      <c r="L296" s="550"/>
      <c r="M296" s="550"/>
      <c r="N296" s="550"/>
      <c r="O296" s="550"/>
      <c r="P296" s="550"/>
      <c r="Q296" s="549"/>
      <c r="R296" s="550"/>
      <c r="S296" s="550"/>
      <c r="T296" s="550"/>
      <c r="U296" s="550"/>
      <c r="V296" s="549"/>
      <c r="W296" s="550"/>
      <c r="X296" s="550"/>
      <c r="Y296" s="550"/>
      <c r="Z296" s="550"/>
      <c r="AA296" s="550"/>
      <c r="AB296" s="550"/>
      <c r="AC296" s="550"/>
      <c r="AD296" s="550"/>
      <c r="AE296" s="550"/>
      <c r="AF296" s="550"/>
      <c r="AG296" s="550"/>
      <c r="AH296" s="550"/>
      <c r="AI296" s="550"/>
      <c r="AJ296" s="550"/>
      <c r="AK296" s="550"/>
      <c r="AL296" s="550"/>
      <c r="AM296" s="550"/>
      <c r="AN296" s="550"/>
    </row>
    <row r="297" spans="1:40" x14ac:dyDescent="0.25">
      <c r="A297" s="550"/>
      <c r="B297" s="550"/>
      <c r="C297" s="550"/>
      <c r="D297" s="550"/>
      <c r="E297" s="550"/>
      <c r="F297" s="550"/>
      <c r="G297" s="550"/>
      <c r="H297" s="550"/>
      <c r="I297" s="550"/>
      <c r="J297" s="550"/>
      <c r="K297" s="550"/>
      <c r="L297" s="550"/>
      <c r="M297" s="550"/>
      <c r="N297" s="550"/>
      <c r="O297" s="550"/>
      <c r="P297" s="550"/>
      <c r="Q297" s="549"/>
      <c r="R297" s="550"/>
      <c r="S297" s="550"/>
      <c r="T297" s="550"/>
      <c r="U297" s="550"/>
      <c r="V297" s="549"/>
      <c r="W297" s="550"/>
      <c r="X297" s="550"/>
      <c r="Y297" s="550"/>
      <c r="Z297" s="550"/>
      <c r="AA297" s="550"/>
      <c r="AB297" s="550"/>
      <c r="AC297" s="550"/>
      <c r="AD297" s="550"/>
      <c r="AE297" s="550"/>
      <c r="AF297" s="550"/>
      <c r="AG297" s="550"/>
      <c r="AH297" s="550"/>
      <c r="AI297" s="550"/>
      <c r="AJ297" s="550"/>
      <c r="AK297" s="550"/>
      <c r="AL297" s="550"/>
      <c r="AM297" s="550"/>
      <c r="AN297" s="550"/>
    </row>
    <row r="298" spans="1:40" x14ac:dyDescent="0.25">
      <c r="A298" s="550"/>
      <c r="B298" s="550"/>
      <c r="C298" s="550"/>
      <c r="D298" s="550"/>
      <c r="E298" s="550"/>
      <c r="F298" s="550"/>
      <c r="G298" s="550"/>
      <c r="H298" s="550"/>
      <c r="I298" s="550"/>
      <c r="J298" s="550"/>
      <c r="K298" s="550"/>
      <c r="L298" s="550"/>
      <c r="M298" s="550"/>
      <c r="N298" s="550"/>
      <c r="O298" s="550"/>
      <c r="P298" s="550"/>
      <c r="Q298" s="549"/>
      <c r="R298" s="550"/>
      <c r="S298" s="550"/>
      <c r="T298" s="550"/>
      <c r="U298" s="550"/>
      <c r="V298" s="549"/>
      <c r="W298" s="550"/>
      <c r="X298" s="550"/>
      <c r="Y298" s="550"/>
      <c r="Z298" s="550"/>
      <c r="AA298" s="550"/>
      <c r="AB298" s="550"/>
      <c r="AC298" s="550"/>
      <c r="AD298" s="550"/>
      <c r="AE298" s="550"/>
      <c r="AF298" s="550"/>
      <c r="AG298" s="550"/>
      <c r="AH298" s="550"/>
      <c r="AI298" s="550"/>
      <c r="AJ298" s="550"/>
      <c r="AK298" s="550"/>
      <c r="AL298" s="550"/>
      <c r="AM298" s="550"/>
      <c r="AN298" s="550"/>
    </row>
    <row r="299" spans="1:40" x14ac:dyDescent="0.25">
      <c r="A299" s="550"/>
      <c r="B299" s="550"/>
      <c r="C299" s="550"/>
      <c r="D299" s="550"/>
      <c r="E299" s="550"/>
      <c r="F299" s="550"/>
      <c r="G299" s="550"/>
      <c r="H299" s="550"/>
      <c r="I299" s="550"/>
      <c r="J299" s="550"/>
      <c r="K299" s="550"/>
      <c r="L299" s="550"/>
      <c r="M299" s="550"/>
      <c r="N299" s="550"/>
      <c r="O299" s="550"/>
      <c r="P299" s="550"/>
      <c r="Q299" s="549"/>
      <c r="R299" s="550"/>
      <c r="S299" s="550"/>
      <c r="T299" s="550"/>
      <c r="U299" s="550"/>
      <c r="V299" s="549"/>
      <c r="W299" s="550"/>
      <c r="X299" s="550"/>
      <c r="Y299" s="550"/>
      <c r="Z299" s="550"/>
      <c r="AA299" s="550"/>
      <c r="AB299" s="550"/>
      <c r="AC299" s="550"/>
      <c r="AD299" s="550"/>
      <c r="AE299" s="550"/>
      <c r="AF299" s="550"/>
      <c r="AG299" s="550"/>
      <c r="AH299" s="550"/>
      <c r="AI299" s="550"/>
      <c r="AJ299" s="550"/>
      <c r="AK299" s="550"/>
      <c r="AL299" s="550"/>
      <c r="AM299" s="550"/>
      <c r="AN299" s="550"/>
    </row>
    <row r="300" spans="1:40" x14ac:dyDescent="0.25">
      <c r="A300" s="550"/>
      <c r="B300" s="550"/>
      <c r="C300" s="550"/>
      <c r="D300" s="550"/>
      <c r="E300" s="550"/>
      <c r="F300" s="550"/>
      <c r="G300" s="550"/>
      <c r="H300" s="550"/>
      <c r="I300" s="550"/>
      <c r="J300" s="550"/>
      <c r="K300" s="550"/>
      <c r="L300" s="550"/>
      <c r="M300" s="550"/>
      <c r="N300" s="550"/>
      <c r="O300" s="550"/>
      <c r="P300" s="550"/>
      <c r="Q300" s="549"/>
      <c r="R300" s="550"/>
      <c r="S300" s="550"/>
      <c r="T300" s="550"/>
      <c r="U300" s="550"/>
      <c r="V300" s="549"/>
      <c r="W300" s="550"/>
      <c r="X300" s="550"/>
      <c r="Y300" s="550"/>
      <c r="Z300" s="550"/>
      <c r="AA300" s="550"/>
      <c r="AB300" s="550"/>
      <c r="AC300" s="550"/>
      <c r="AD300" s="550"/>
      <c r="AE300" s="550"/>
      <c r="AF300" s="550"/>
      <c r="AG300" s="550"/>
      <c r="AH300" s="550"/>
      <c r="AI300" s="550"/>
      <c r="AJ300" s="550"/>
      <c r="AK300" s="550"/>
      <c r="AL300" s="550"/>
      <c r="AM300" s="550"/>
      <c r="AN300" s="550"/>
    </row>
    <row r="301" spans="1:40" x14ac:dyDescent="0.25">
      <c r="A301" s="550"/>
      <c r="B301" s="550"/>
      <c r="C301" s="550"/>
      <c r="D301" s="550"/>
      <c r="E301" s="550"/>
      <c r="F301" s="550"/>
      <c r="G301" s="550"/>
      <c r="H301" s="550"/>
      <c r="I301" s="550"/>
      <c r="J301" s="550"/>
      <c r="K301" s="550"/>
      <c r="L301" s="550"/>
      <c r="M301" s="550"/>
      <c r="N301" s="550"/>
      <c r="O301" s="550"/>
      <c r="P301" s="550"/>
      <c r="Q301" s="549"/>
      <c r="R301" s="550"/>
      <c r="S301" s="550"/>
      <c r="T301" s="550"/>
      <c r="U301" s="550"/>
      <c r="V301" s="549"/>
      <c r="W301" s="550"/>
      <c r="X301" s="550"/>
      <c r="Y301" s="550"/>
      <c r="Z301" s="550"/>
      <c r="AA301" s="550"/>
      <c r="AB301" s="550"/>
      <c r="AC301" s="550"/>
      <c r="AD301" s="550"/>
      <c r="AE301" s="550"/>
      <c r="AF301" s="550"/>
      <c r="AG301" s="550"/>
      <c r="AH301" s="550"/>
      <c r="AI301" s="550"/>
      <c r="AJ301" s="550"/>
      <c r="AK301" s="550"/>
      <c r="AL301" s="550"/>
      <c r="AM301" s="550"/>
      <c r="AN301" s="550"/>
    </row>
    <row r="302" spans="1:40" x14ac:dyDescent="0.25">
      <c r="A302" s="550"/>
      <c r="B302" s="550"/>
      <c r="C302" s="550"/>
      <c r="D302" s="550"/>
      <c r="E302" s="550"/>
      <c r="F302" s="550"/>
      <c r="G302" s="550"/>
      <c r="H302" s="550"/>
      <c r="I302" s="550"/>
      <c r="J302" s="550"/>
      <c r="K302" s="550"/>
      <c r="L302" s="550"/>
      <c r="M302" s="550"/>
      <c r="N302" s="550"/>
      <c r="O302" s="550"/>
      <c r="P302" s="550"/>
      <c r="Q302" s="549"/>
      <c r="R302" s="550"/>
      <c r="S302" s="550"/>
      <c r="T302" s="550"/>
      <c r="U302" s="550"/>
      <c r="V302" s="549"/>
      <c r="W302" s="550"/>
      <c r="X302" s="550"/>
      <c r="Y302" s="550"/>
      <c r="Z302" s="550"/>
      <c r="AA302" s="550"/>
      <c r="AB302" s="550"/>
      <c r="AC302" s="550"/>
      <c r="AD302" s="550"/>
      <c r="AE302" s="550"/>
      <c r="AF302" s="550"/>
      <c r="AG302" s="550"/>
      <c r="AH302" s="550"/>
      <c r="AI302" s="550"/>
      <c r="AJ302" s="550"/>
      <c r="AK302" s="550"/>
      <c r="AL302" s="550"/>
      <c r="AM302" s="550"/>
      <c r="AN302" s="550"/>
    </row>
    <row r="303" spans="1:40" x14ac:dyDescent="0.25">
      <c r="A303" s="550"/>
      <c r="B303" s="550"/>
      <c r="C303" s="550"/>
      <c r="D303" s="550"/>
      <c r="E303" s="550"/>
      <c r="F303" s="550"/>
      <c r="G303" s="550"/>
      <c r="H303" s="550"/>
      <c r="I303" s="550"/>
      <c r="J303" s="550"/>
      <c r="K303" s="550"/>
      <c r="L303" s="550"/>
      <c r="M303" s="550"/>
      <c r="N303" s="550"/>
      <c r="O303" s="550"/>
      <c r="P303" s="550"/>
      <c r="Q303" s="549"/>
      <c r="R303" s="550"/>
      <c r="S303" s="550"/>
      <c r="T303" s="550"/>
      <c r="U303" s="550"/>
      <c r="V303" s="549"/>
      <c r="W303" s="550"/>
      <c r="X303" s="550"/>
      <c r="Y303" s="550"/>
      <c r="Z303" s="550"/>
      <c r="AA303" s="550"/>
      <c r="AB303" s="550"/>
      <c r="AC303" s="550"/>
      <c r="AD303" s="550"/>
      <c r="AE303" s="550"/>
      <c r="AF303" s="550"/>
      <c r="AG303" s="550"/>
      <c r="AH303" s="550"/>
      <c r="AI303" s="550"/>
      <c r="AJ303" s="550"/>
      <c r="AK303" s="550"/>
      <c r="AL303" s="550"/>
      <c r="AM303" s="550"/>
      <c r="AN303" s="550"/>
    </row>
    <row r="304" spans="1:40" x14ac:dyDescent="0.25">
      <c r="A304" s="550"/>
      <c r="B304" s="550"/>
      <c r="C304" s="550"/>
      <c r="D304" s="550"/>
      <c r="E304" s="550"/>
      <c r="F304" s="550"/>
      <c r="G304" s="550"/>
      <c r="H304" s="550"/>
      <c r="I304" s="550"/>
      <c r="J304" s="550"/>
      <c r="K304" s="550"/>
      <c r="L304" s="550"/>
      <c r="M304" s="550"/>
      <c r="N304" s="550"/>
      <c r="O304" s="550"/>
      <c r="P304" s="550"/>
      <c r="Q304" s="549"/>
      <c r="R304" s="550"/>
      <c r="S304" s="550"/>
      <c r="T304" s="550"/>
      <c r="U304" s="550"/>
      <c r="V304" s="549"/>
      <c r="W304" s="550"/>
      <c r="X304" s="550"/>
      <c r="Y304" s="550"/>
      <c r="Z304" s="550"/>
      <c r="AA304" s="550"/>
      <c r="AB304" s="550"/>
      <c r="AC304" s="550"/>
      <c r="AD304" s="550"/>
      <c r="AE304" s="550"/>
      <c r="AF304" s="550"/>
      <c r="AG304" s="550"/>
      <c r="AH304" s="550"/>
      <c r="AI304" s="550"/>
      <c r="AJ304" s="550"/>
      <c r="AK304" s="550"/>
      <c r="AL304" s="550"/>
      <c r="AM304" s="550"/>
      <c r="AN304" s="550"/>
    </row>
    <row r="305" spans="1:40" x14ac:dyDescent="0.25">
      <c r="A305" s="550"/>
      <c r="B305" s="550"/>
      <c r="C305" s="550"/>
      <c r="D305" s="550"/>
      <c r="E305" s="550"/>
      <c r="F305" s="550"/>
      <c r="G305" s="550"/>
      <c r="H305" s="550"/>
      <c r="I305" s="550"/>
      <c r="J305" s="550"/>
      <c r="K305" s="550"/>
      <c r="L305" s="550"/>
      <c r="M305" s="550"/>
      <c r="N305" s="550"/>
      <c r="O305" s="550"/>
      <c r="P305" s="550"/>
      <c r="Q305" s="549"/>
      <c r="R305" s="550"/>
      <c r="S305" s="550"/>
      <c r="T305" s="550"/>
      <c r="U305" s="550"/>
      <c r="V305" s="549"/>
      <c r="W305" s="550"/>
      <c r="X305" s="550"/>
      <c r="Y305" s="550"/>
      <c r="Z305" s="550"/>
      <c r="AA305" s="550"/>
      <c r="AB305" s="550"/>
      <c r="AC305" s="550"/>
      <c r="AD305" s="550"/>
      <c r="AE305" s="550"/>
      <c r="AF305" s="550"/>
      <c r="AG305" s="550"/>
      <c r="AH305" s="550"/>
      <c r="AI305" s="550"/>
      <c r="AJ305" s="550"/>
      <c r="AK305" s="550"/>
      <c r="AL305" s="550"/>
      <c r="AM305" s="550"/>
      <c r="AN305" s="550"/>
    </row>
    <row r="306" spans="1:40" x14ac:dyDescent="0.25">
      <c r="A306" s="550"/>
      <c r="B306" s="550"/>
      <c r="C306" s="550"/>
      <c r="D306" s="550"/>
      <c r="E306" s="550"/>
      <c r="F306" s="550"/>
      <c r="G306" s="550"/>
      <c r="H306" s="550"/>
      <c r="I306" s="550"/>
      <c r="J306" s="550"/>
      <c r="K306" s="550"/>
      <c r="L306" s="550"/>
      <c r="M306" s="550"/>
      <c r="N306" s="550"/>
      <c r="O306" s="550"/>
      <c r="P306" s="550"/>
      <c r="Q306" s="549"/>
      <c r="R306" s="550"/>
      <c r="S306" s="550"/>
      <c r="T306" s="550"/>
      <c r="U306" s="550"/>
      <c r="V306" s="549"/>
      <c r="W306" s="550"/>
      <c r="X306" s="550"/>
      <c r="Y306" s="550"/>
      <c r="Z306" s="550"/>
      <c r="AA306" s="550"/>
      <c r="AB306" s="550"/>
      <c r="AC306" s="550"/>
      <c r="AD306" s="550"/>
      <c r="AE306" s="550"/>
      <c r="AF306" s="550"/>
      <c r="AG306" s="550"/>
      <c r="AH306" s="550"/>
      <c r="AI306" s="550"/>
      <c r="AJ306" s="550"/>
      <c r="AK306" s="550"/>
      <c r="AL306" s="550"/>
      <c r="AM306" s="550"/>
      <c r="AN306" s="550"/>
    </row>
    <row r="307" spans="1:40" x14ac:dyDescent="0.25">
      <c r="A307" s="550"/>
      <c r="B307" s="550"/>
      <c r="C307" s="550"/>
      <c r="D307" s="550"/>
      <c r="E307" s="550"/>
      <c r="F307" s="550"/>
      <c r="G307" s="550"/>
      <c r="H307" s="550"/>
      <c r="I307" s="550"/>
      <c r="J307" s="550"/>
      <c r="K307" s="550"/>
      <c r="L307" s="550"/>
      <c r="M307" s="550"/>
      <c r="N307" s="550"/>
      <c r="O307" s="550"/>
      <c r="P307" s="550"/>
      <c r="Q307" s="549"/>
      <c r="R307" s="550"/>
      <c r="S307" s="550"/>
      <c r="T307" s="550"/>
      <c r="U307" s="550"/>
      <c r="V307" s="549"/>
      <c r="W307" s="550"/>
      <c r="X307" s="550"/>
      <c r="Y307" s="550"/>
      <c r="Z307" s="550"/>
      <c r="AA307" s="550"/>
      <c r="AB307" s="550"/>
      <c r="AC307" s="550"/>
      <c r="AD307" s="550"/>
      <c r="AE307" s="550"/>
      <c r="AF307" s="550"/>
      <c r="AG307" s="550"/>
      <c r="AH307" s="550"/>
      <c r="AI307" s="550"/>
      <c r="AJ307" s="550"/>
      <c r="AK307" s="550"/>
      <c r="AL307" s="550"/>
      <c r="AM307" s="550"/>
      <c r="AN307" s="550"/>
    </row>
    <row r="308" spans="1:40" x14ac:dyDescent="0.25">
      <c r="A308" s="550"/>
      <c r="B308" s="550"/>
      <c r="C308" s="550"/>
      <c r="D308" s="550"/>
      <c r="E308" s="550"/>
      <c r="F308" s="550"/>
      <c r="G308" s="550"/>
      <c r="H308" s="550"/>
      <c r="I308" s="550"/>
      <c r="J308" s="550"/>
      <c r="K308" s="550"/>
      <c r="L308" s="550"/>
      <c r="M308" s="550"/>
      <c r="N308" s="550"/>
      <c r="O308" s="550"/>
      <c r="P308" s="550"/>
      <c r="Q308" s="549"/>
      <c r="R308" s="550"/>
      <c r="S308" s="550"/>
      <c r="T308" s="550"/>
      <c r="U308" s="550"/>
      <c r="V308" s="549"/>
      <c r="W308" s="550"/>
      <c r="X308" s="550"/>
      <c r="Y308" s="550"/>
      <c r="Z308" s="550"/>
      <c r="AA308" s="550"/>
      <c r="AB308" s="550"/>
      <c r="AC308" s="550"/>
      <c r="AD308" s="550"/>
      <c r="AE308" s="550"/>
      <c r="AF308" s="550"/>
      <c r="AG308" s="550"/>
      <c r="AH308" s="550"/>
      <c r="AI308" s="550"/>
      <c r="AJ308" s="550"/>
      <c r="AK308" s="550"/>
      <c r="AL308" s="550"/>
      <c r="AM308" s="550"/>
      <c r="AN308" s="550"/>
    </row>
    <row r="309" spans="1:40" x14ac:dyDescent="0.25">
      <c r="A309" s="550"/>
      <c r="B309" s="550"/>
      <c r="C309" s="550"/>
      <c r="D309" s="550"/>
      <c r="E309" s="550"/>
      <c r="F309" s="550"/>
      <c r="G309" s="550"/>
      <c r="H309" s="550"/>
      <c r="I309" s="550"/>
      <c r="J309" s="550"/>
      <c r="K309" s="550"/>
      <c r="L309" s="550"/>
      <c r="M309" s="550"/>
      <c r="N309" s="550"/>
      <c r="O309" s="550"/>
      <c r="P309" s="550"/>
      <c r="Q309" s="549"/>
      <c r="R309" s="550"/>
      <c r="S309" s="550"/>
      <c r="T309" s="550"/>
      <c r="U309" s="550"/>
      <c r="V309" s="549"/>
      <c r="W309" s="550"/>
      <c r="X309" s="550"/>
      <c r="Y309" s="550"/>
      <c r="Z309" s="550"/>
      <c r="AA309" s="550"/>
      <c r="AB309" s="550"/>
      <c r="AC309" s="550"/>
      <c r="AD309" s="550"/>
      <c r="AE309" s="550"/>
      <c r="AF309" s="550"/>
      <c r="AG309" s="550"/>
      <c r="AH309" s="550"/>
      <c r="AI309" s="550"/>
      <c r="AJ309" s="550"/>
      <c r="AK309" s="550"/>
      <c r="AL309" s="550"/>
      <c r="AM309" s="550"/>
      <c r="AN309" s="550"/>
    </row>
    <row r="310" spans="1:40" x14ac:dyDescent="0.25">
      <c r="A310" s="550"/>
      <c r="B310" s="550"/>
      <c r="C310" s="550"/>
      <c r="D310" s="550"/>
      <c r="E310" s="550"/>
      <c r="F310" s="550"/>
      <c r="G310" s="550"/>
      <c r="H310" s="550"/>
      <c r="I310" s="550"/>
      <c r="J310" s="550"/>
      <c r="K310" s="550"/>
      <c r="L310" s="550"/>
      <c r="M310" s="550"/>
      <c r="N310" s="550"/>
      <c r="O310" s="550"/>
      <c r="P310" s="550"/>
      <c r="Q310" s="549"/>
      <c r="R310" s="550"/>
      <c r="S310" s="550"/>
      <c r="T310" s="550"/>
      <c r="U310" s="550"/>
      <c r="V310" s="549"/>
      <c r="W310" s="550"/>
      <c r="X310" s="550"/>
      <c r="Y310" s="550"/>
      <c r="Z310" s="550"/>
      <c r="AA310" s="550"/>
      <c r="AB310" s="550"/>
      <c r="AC310" s="550"/>
      <c r="AD310" s="550"/>
      <c r="AE310" s="550"/>
      <c r="AF310" s="550"/>
      <c r="AG310" s="550"/>
      <c r="AH310" s="550"/>
      <c r="AI310" s="550"/>
      <c r="AJ310" s="550"/>
      <c r="AK310" s="550"/>
      <c r="AL310" s="550"/>
      <c r="AM310" s="550"/>
      <c r="AN310" s="550"/>
    </row>
    <row r="311" spans="1:40" x14ac:dyDescent="0.25">
      <c r="A311" s="550"/>
      <c r="B311" s="550"/>
      <c r="C311" s="550"/>
      <c r="D311" s="550"/>
      <c r="E311" s="550"/>
      <c r="F311" s="550"/>
      <c r="G311" s="550"/>
      <c r="H311" s="550"/>
      <c r="I311" s="550"/>
      <c r="J311" s="550"/>
      <c r="K311" s="550"/>
      <c r="L311" s="550"/>
      <c r="M311" s="550"/>
      <c r="N311" s="550"/>
      <c r="O311" s="550"/>
      <c r="P311" s="550"/>
      <c r="Q311" s="549"/>
      <c r="R311" s="550"/>
      <c r="S311" s="550"/>
      <c r="T311" s="550"/>
      <c r="U311" s="550"/>
      <c r="V311" s="549"/>
      <c r="W311" s="550"/>
      <c r="X311" s="550"/>
      <c r="Y311" s="550"/>
      <c r="Z311" s="550"/>
      <c r="AA311" s="550"/>
      <c r="AB311" s="550"/>
      <c r="AC311" s="550"/>
      <c r="AD311" s="550"/>
      <c r="AE311" s="550"/>
      <c r="AF311" s="550"/>
      <c r="AG311" s="550"/>
      <c r="AH311" s="550"/>
      <c r="AI311" s="550"/>
      <c r="AJ311" s="550"/>
      <c r="AK311" s="550"/>
      <c r="AL311" s="550"/>
      <c r="AM311" s="550"/>
      <c r="AN311" s="550"/>
    </row>
    <row r="312" spans="1:40" x14ac:dyDescent="0.25">
      <c r="A312" s="550"/>
      <c r="B312" s="550"/>
      <c r="C312" s="550"/>
      <c r="D312" s="550"/>
      <c r="E312" s="550"/>
      <c r="F312" s="550"/>
      <c r="G312" s="550"/>
      <c r="H312" s="550"/>
      <c r="I312" s="550"/>
      <c r="J312" s="550"/>
      <c r="K312" s="550"/>
      <c r="L312" s="550"/>
      <c r="M312" s="550"/>
      <c r="N312" s="550"/>
      <c r="O312" s="550"/>
      <c r="P312" s="550"/>
      <c r="Q312" s="549"/>
      <c r="R312" s="550"/>
      <c r="S312" s="550"/>
      <c r="T312" s="550"/>
      <c r="U312" s="550"/>
      <c r="V312" s="549"/>
      <c r="W312" s="550"/>
      <c r="X312" s="550"/>
      <c r="Y312" s="550"/>
      <c r="Z312" s="550"/>
      <c r="AA312" s="550"/>
      <c r="AB312" s="550"/>
      <c r="AC312" s="550"/>
      <c r="AD312" s="550"/>
      <c r="AE312" s="550"/>
      <c r="AF312" s="550"/>
      <c r="AG312" s="550"/>
      <c r="AH312" s="550"/>
      <c r="AI312" s="550"/>
      <c r="AJ312" s="550"/>
      <c r="AK312" s="550"/>
      <c r="AL312" s="550"/>
      <c r="AM312" s="550"/>
      <c r="AN312" s="550"/>
    </row>
    <row r="313" spans="1:40" x14ac:dyDescent="0.25">
      <c r="A313" s="550"/>
      <c r="B313" s="550"/>
      <c r="C313" s="550"/>
      <c r="D313" s="550"/>
      <c r="E313" s="550"/>
      <c r="F313" s="550"/>
      <c r="G313" s="550"/>
      <c r="H313" s="550"/>
      <c r="I313" s="550"/>
      <c r="J313" s="550"/>
      <c r="K313" s="550"/>
      <c r="L313" s="550"/>
      <c r="M313" s="550"/>
      <c r="N313" s="550"/>
      <c r="O313" s="550"/>
      <c r="P313" s="550"/>
      <c r="Q313" s="549"/>
      <c r="R313" s="550"/>
      <c r="S313" s="550"/>
      <c r="T313" s="550"/>
      <c r="U313" s="550"/>
      <c r="V313" s="549"/>
      <c r="W313" s="550"/>
      <c r="X313" s="550"/>
      <c r="Y313" s="550"/>
      <c r="Z313" s="550"/>
      <c r="AA313" s="550"/>
      <c r="AB313" s="550"/>
      <c r="AC313" s="550"/>
      <c r="AD313" s="550"/>
      <c r="AE313" s="550"/>
      <c r="AF313" s="550"/>
      <c r="AG313" s="550"/>
      <c r="AH313" s="550"/>
      <c r="AI313" s="550"/>
      <c r="AJ313" s="550"/>
      <c r="AK313" s="550"/>
      <c r="AL313" s="550"/>
      <c r="AM313" s="550"/>
      <c r="AN313" s="550"/>
    </row>
    <row r="314" spans="1:40" x14ac:dyDescent="0.25">
      <c r="A314" s="550"/>
      <c r="B314" s="550"/>
      <c r="C314" s="550"/>
      <c r="D314" s="550"/>
      <c r="E314" s="550"/>
      <c r="F314" s="550"/>
      <c r="G314" s="550"/>
      <c r="H314" s="550"/>
      <c r="I314" s="550"/>
      <c r="J314" s="550"/>
      <c r="K314" s="550"/>
      <c r="L314" s="550"/>
      <c r="M314" s="550"/>
      <c r="N314" s="550"/>
      <c r="O314" s="550"/>
      <c r="P314" s="550"/>
      <c r="Q314" s="549"/>
      <c r="R314" s="550"/>
      <c r="S314" s="550"/>
      <c r="T314" s="550"/>
      <c r="U314" s="550"/>
      <c r="V314" s="549"/>
      <c r="W314" s="550"/>
      <c r="X314" s="550"/>
      <c r="Y314" s="550"/>
      <c r="Z314" s="550"/>
      <c r="AA314" s="550"/>
      <c r="AB314" s="550"/>
      <c r="AC314" s="550"/>
      <c r="AD314" s="550"/>
      <c r="AE314" s="550"/>
      <c r="AF314" s="550"/>
      <c r="AG314" s="550"/>
      <c r="AH314" s="550"/>
      <c r="AI314" s="550"/>
      <c r="AJ314" s="550"/>
      <c r="AK314" s="550"/>
      <c r="AL314" s="550"/>
      <c r="AM314" s="550"/>
      <c r="AN314" s="550"/>
    </row>
    <row r="315" spans="1:40" x14ac:dyDescent="0.25">
      <c r="A315" s="550"/>
      <c r="B315" s="550"/>
      <c r="C315" s="550"/>
      <c r="D315" s="550"/>
      <c r="E315" s="550"/>
      <c r="F315" s="550"/>
      <c r="G315" s="550"/>
      <c r="H315" s="550"/>
      <c r="I315" s="550"/>
      <c r="J315" s="550"/>
      <c r="K315" s="550"/>
      <c r="L315" s="550"/>
      <c r="M315" s="550"/>
      <c r="N315" s="550"/>
      <c r="O315" s="550"/>
      <c r="P315" s="550"/>
      <c r="Q315" s="549"/>
      <c r="R315" s="550"/>
      <c r="S315" s="550"/>
      <c r="T315" s="550"/>
      <c r="U315" s="550"/>
      <c r="V315" s="549"/>
      <c r="W315" s="550"/>
      <c r="X315" s="550"/>
      <c r="Y315" s="550"/>
      <c r="Z315" s="550"/>
      <c r="AA315" s="550"/>
      <c r="AB315" s="550"/>
      <c r="AC315" s="550"/>
      <c r="AD315" s="550"/>
      <c r="AE315" s="550"/>
      <c r="AF315" s="550"/>
      <c r="AG315" s="550"/>
      <c r="AH315" s="550"/>
      <c r="AI315" s="550"/>
      <c r="AJ315" s="550"/>
      <c r="AK315" s="550"/>
      <c r="AL315" s="550"/>
      <c r="AM315" s="550"/>
      <c r="AN315" s="550"/>
    </row>
    <row r="316" spans="1:40" x14ac:dyDescent="0.25">
      <c r="A316" s="550"/>
      <c r="B316" s="550"/>
      <c r="C316" s="550"/>
      <c r="D316" s="550"/>
      <c r="E316" s="550"/>
      <c r="F316" s="550"/>
      <c r="G316" s="550"/>
      <c r="H316" s="550"/>
      <c r="I316" s="550"/>
      <c r="J316" s="550"/>
      <c r="K316" s="550"/>
      <c r="L316" s="550"/>
      <c r="M316" s="550"/>
      <c r="N316" s="550"/>
      <c r="O316" s="550"/>
      <c r="P316" s="550"/>
      <c r="Q316" s="549"/>
      <c r="R316" s="550"/>
      <c r="S316" s="550"/>
      <c r="T316" s="550"/>
      <c r="U316" s="550"/>
      <c r="V316" s="549"/>
      <c r="W316" s="550"/>
      <c r="X316" s="550"/>
      <c r="Y316" s="550"/>
      <c r="Z316" s="550"/>
      <c r="AA316" s="550"/>
      <c r="AB316" s="550"/>
      <c r="AC316" s="550"/>
      <c r="AD316" s="550"/>
      <c r="AE316" s="550"/>
      <c r="AF316" s="550"/>
      <c r="AG316" s="550"/>
      <c r="AH316" s="550"/>
      <c r="AI316" s="550"/>
      <c r="AJ316" s="550"/>
      <c r="AK316" s="550"/>
      <c r="AL316" s="550"/>
      <c r="AM316" s="550"/>
      <c r="AN316" s="550"/>
    </row>
    <row r="317" spans="1:40" x14ac:dyDescent="0.25">
      <c r="A317" s="550"/>
      <c r="B317" s="550"/>
      <c r="C317" s="550"/>
      <c r="D317" s="550"/>
      <c r="E317" s="550"/>
      <c r="F317" s="550"/>
      <c r="G317" s="550"/>
      <c r="H317" s="550"/>
      <c r="I317" s="550"/>
      <c r="J317" s="550"/>
      <c r="K317" s="550"/>
      <c r="L317" s="550"/>
      <c r="M317" s="550"/>
      <c r="N317" s="550"/>
      <c r="O317" s="550"/>
      <c r="P317" s="550"/>
      <c r="Q317" s="549"/>
      <c r="R317" s="550"/>
      <c r="S317" s="550"/>
      <c r="T317" s="550"/>
      <c r="U317" s="550"/>
      <c r="V317" s="549"/>
      <c r="W317" s="550"/>
      <c r="X317" s="550"/>
      <c r="Y317" s="550"/>
      <c r="Z317" s="550"/>
      <c r="AA317" s="550"/>
      <c r="AB317" s="550"/>
      <c r="AC317" s="550"/>
      <c r="AD317" s="550"/>
      <c r="AE317" s="550"/>
      <c r="AF317" s="550"/>
      <c r="AG317" s="550"/>
      <c r="AH317" s="550"/>
      <c r="AI317" s="550"/>
      <c r="AJ317" s="550"/>
      <c r="AK317" s="550"/>
      <c r="AL317" s="550"/>
      <c r="AM317" s="550"/>
      <c r="AN317" s="550"/>
    </row>
    <row r="318" spans="1:40" x14ac:dyDescent="0.25">
      <c r="A318" s="550"/>
      <c r="B318" s="550"/>
      <c r="C318" s="550"/>
      <c r="D318" s="550"/>
      <c r="E318" s="550"/>
      <c r="F318" s="550"/>
      <c r="G318" s="550"/>
      <c r="H318" s="550"/>
      <c r="I318" s="550"/>
      <c r="J318" s="550"/>
      <c r="K318" s="550"/>
      <c r="L318" s="550"/>
      <c r="M318" s="550"/>
      <c r="N318" s="550"/>
      <c r="O318" s="550"/>
      <c r="P318" s="550"/>
      <c r="Q318" s="549"/>
      <c r="R318" s="550"/>
      <c r="S318" s="550"/>
      <c r="T318" s="550"/>
      <c r="U318" s="550"/>
      <c r="V318" s="549"/>
      <c r="W318" s="550"/>
      <c r="X318" s="550"/>
      <c r="Y318" s="550"/>
      <c r="Z318" s="550"/>
      <c r="AA318" s="550"/>
      <c r="AB318" s="550"/>
      <c r="AC318" s="550"/>
      <c r="AD318" s="550"/>
      <c r="AE318" s="550"/>
      <c r="AF318" s="550"/>
      <c r="AG318" s="550"/>
      <c r="AH318" s="550"/>
      <c r="AI318" s="550"/>
      <c r="AJ318" s="550"/>
      <c r="AK318" s="550"/>
      <c r="AL318" s="550"/>
      <c r="AM318" s="550"/>
      <c r="AN318" s="550"/>
    </row>
    <row r="319" spans="1:40" x14ac:dyDescent="0.25">
      <c r="A319" s="550"/>
      <c r="B319" s="550"/>
      <c r="C319" s="550"/>
      <c r="D319" s="550"/>
      <c r="E319" s="550"/>
      <c r="F319" s="550"/>
      <c r="G319" s="550"/>
      <c r="H319" s="550"/>
      <c r="I319" s="550"/>
      <c r="J319" s="550"/>
      <c r="K319" s="550"/>
      <c r="L319" s="550"/>
      <c r="M319" s="550"/>
      <c r="N319" s="550"/>
      <c r="O319" s="550"/>
      <c r="P319" s="550"/>
      <c r="Q319" s="549"/>
      <c r="R319" s="550"/>
      <c r="S319" s="550"/>
      <c r="T319" s="550"/>
      <c r="U319" s="550"/>
      <c r="V319" s="549"/>
      <c r="W319" s="550"/>
      <c r="X319" s="550"/>
      <c r="Y319" s="550"/>
      <c r="Z319" s="550"/>
      <c r="AA319" s="550"/>
      <c r="AB319" s="550"/>
      <c r="AC319" s="550"/>
      <c r="AD319" s="550"/>
      <c r="AE319" s="550"/>
      <c r="AF319" s="550"/>
      <c r="AG319" s="550"/>
      <c r="AH319" s="550"/>
      <c r="AI319" s="550"/>
      <c r="AJ319" s="550"/>
      <c r="AK319" s="550"/>
      <c r="AL319" s="550"/>
      <c r="AM319" s="550"/>
      <c r="AN319" s="550"/>
    </row>
    <row r="320" spans="1:40" x14ac:dyDescent="0.25">
      <c r="A320" s="550"/>
      <c r="B320" s="550"/>
      <c r="C320" s="550"/>
      <c r="D320" s="550"/>
      <c r="E320" s="550"/>
      <c r="F320" s="550"/>
      <c r="G320" s="550"/>
      <c r="H320" s="550"/>
      <c r="I320" s="550"/>
      <c r="J320" s="550"/>
      <c r="K320" s="550"/>
      <c r="L320" s="550"/>
      <c r="M320" s="550"/>
      <c r="N320" s="550"/>
      <c r="O320" s="550"/>
      <c r="P320" s="550"/>
      <c r="Q320" s="549"/>
      <c r="R320" s="550"/>
      <c r="S320" s="550"/>
      <c r="T320" s="550"/>
      <c r="U320" s="550"/>
      <c r="V320" s="549"/>
      <c r="W320" s="550"/>
      <c r="X320" s="550"/>
      <c r="Y320" s="550"/>
      <c r="Z320" s="550"/>
      <c r="AA320" s="550"/>
      <c r="AB320" s="550"/>
      <c r="AC320" s="550"/>
      <c r="AD320" s="550"/>
      <c r="AE320" s="550"/>
      <c r="AF320" s="550"/>
      <c r="AG320" s="550"/>
      <c r="AH320" s="550"/>
      <c r="AI320" s="550"/>
      <c r="AJ320" s="550"/>
      <c r="AK320" s="550"/>
      <c r="AL320" s="550"/>
      <c r="AM320" s="550"/>
      <c r="AN320" s="550"/>
    </row>
    <row r="321" spans="1:40" x14ac:dyDescent="0.25">
      <c r="A321" s="550"/>
      <c r="B321" s="550"/>
      <c r="C321" s="550"/>
      <c r="D321" s="550"/>
      <c r="E321" s="550"/>
      <c r="F321" s="550"/>
      <c r="G321" s="550"/>
      <c r="H321" s="550"/>
      <c r="I321" s="550"/>
      <c r="J321" s="550"/>
      <c r="K321" s="550"/>
      <c r="L321" s="550"/>
      <c r="M321" s="550"/>
      <c r="N321" s="550"/>
      <c r="O321" s="550"/>
      <c r="P321" s="550"/>
      <c r="Q321" s="549"/>
      <c r="R321" s="550"/>
      <c r="S321" s="550"/>
      <c r="T321" s="550"/>
      <c r="U321" s="550"/>
      <c r="V321" s="549"/>
      <c r="W321" s="550"/>
      <c r="X321" s="550"/>
      <c r="Y321" s="550"/>
      <c r="Z321" s="550"/>
      <c r="AA321" s="550"/>
      <c r="AB321" s="550"/>
      <c r="AC321" s="550"/>
      <c r="AD321" s="550"/>
      <c r="AE321" s="550"/>
      <c r="AF321" s="550"/>
      <c r="AG321" s="550"/>
      <c r="AH321" s="550"/>
      <c r="AI321" s="550"/>
      <c r="AJ321" s="550"/>
      <c r="AK321" s="550"/>
      <c r="AL321" s="550"/>
      <c r="AM321" s="550"/>
      <c r="AN321" s="550"/>
    </row>
    <row r="322" spans="1:40" x14ac:dyDescent="0.25">
      <c r="A322" s="550"/>
      <c r="B322" s="550"/>
      <c r="C322" s="550"/>
      <c r="D322" s="550"/>
      <c r="E322" s="550"/>
      <c r="F322" s="550"/>
      <c r="G322" s="550"/>
      <c r="H322" s="550"/>
      <c r="I322" s="550"/>
      <c r="J322" s="550"/>
      <c r="K322" s="550"/>
      <c r="L322" s="550"/>
      <c r="M322" s="550"/>
      <c r="N322" s="550"/>
      <c r="O322" s="550"/>
      <c r="P322" s="550"/>
      <c r="Q322" s="549"/>
      <c r="R322" s="550"/>
      <c r="S322" s="550"/>
      <c r="T322" s="550"/>
      <c r="U322" s="550"/>
      <c r="V322" s="549"/>
      <c r="W322" s="550"/>
      <c r="X322" s="550"/>
      <c r="Y322" s="550"/>
      <c r="Z322" s="550"/>
      <c r="AA322" s="550"/>
      <c r="AB322" s="550"/>
      <c r="AC322" s="550"/>
      <c r="AD322" s="550"/>
      <c r="AE322" s="550"/>
      <c r="AF322" s="550"/>
      <c r="AG322" s="550"/>
      <c r="AH322" s="550"/>
      <c r="AI322" s="550"/>
      <c r="AJ322" s="550"/>
      <c r="AK322" s="550"/>
      <c r="AL322" s="550"/>
      <c r="AM322" s="550"/>
      <c r="AN322" s="550"/>
    </row>
    <row r="323" spans="1:40" x14ac:dyDescent="0.25">
      <c r="A323" s="550"/>
      <c r="B323" s="550"/>
      <c r="C323" s="550"/>
      <c r="D323" s="550"/>
      <c r="E323" s="550"/>
      <c r="F323" s="550"/>
      <c r="G323" s="550"/>
      <c r="H323" s="550"/>
      <c r="I323" s="550"/>
      <c r="J323" s="550"/>
      <c r="K323" s="550"/>
      <c r="L323" s="550"/>
      <c r="M323" s="550"/>
      <c r="N323" s="550"/>
      <c r="O323" s="550"/>
      <c r="P323" s="550"/>
      <c r="Q323" s="549"/>
      <c r="R323" s="550"/>
      <c r="S323" s="550"/>
      <c r="T323" s="550"/>
      <c r="U323" s="550"/>
      <c r="V323" s="549"/>
      <c r="W323" s="550"/>
      <c r="X323" s="550"/>
      <c r="Y323" s="550"/>
      <c r="Z323" s="550"/>
      <c r="AA323" s="550"/>
      <c r="AB323" s="550"/>
      <c r="AC323" s="550"/>
      <c r="AD323" s="550"/>
      <c r="AE323" s="550"/>
      <c r="AF323" s="550"/>
      <c r="AG323" s="550"/>
      <c r="AH323" s="550"/>
      <c r="AI323" s="550"/>
      <c r="AJ323" s="550"/>
      <c r="AK323" s="550"/>
      <c r="AL323" s="550"/>
      <c r="AM323" s="550"/>
      <c r="AN323" s="550"/>
    </row>
    <row r="324" spans="1:40" x14ac:dyDescent="0.25">
      <c r="A324" s="550"/>
      <c r="B324" s="550"/>
      <c r="C324" s="550"/>
      <c r="D324" s="550"/>
      <c r="E324" s="550"/>
      <c r="F324" s="550"/>
      <c r="G324" s="550"/>
      <c r="H324" s="550"/>
      <c r="I324" s="550"/>
      <c r="J324" s="550"/>
      <c r="K324" s="550"/>
      <c r="L324" s="550"/>
      <c r="M324" s="550"/>
      <c r="N324" s="550"/>
      <c r="O324" s="550"/>
      <c r="P324" s="550"/>
      <c r="Q324" s="549"/>
      <c r="R324" s="550"/>
      <c r="S324" s="550"/>
      <c r="T324" s="550"/>
      <c r="U324" s="550"/>
      <c r="V324" s="549"/>
      <c r="W324" s="550"/>
      <c r="X324" s="550"/>
      <c r="Y324" s="550"/>
      <c r="Z324" s="550"/>
      <c r="AA324" s="550"/>
      <c r="AB324" s="550"/>
      <c r="AC324" s="550"/>
      <c r="AD324" s="550"/>
      <c r="AE324" s="550"/>
      <c r="AF324" s="550"/>
      <c r="AG324" s="550"/>
      <c r="AH324" s="550"/>
      <c r="AI324" s="550"/>
      <c r="AJ324" s="550"/>
      <c r="AK324" s="550"/>
      <c r="AL324" s="550"/>
      <c r="AM324" s="550"/>
      <c r="AN324" s="550"/>
    </row>
    <row r="325" spans="1:40" x14ac:dyDescent="0.25">
      <c r="A325" s="550"/>
      <c r="B325" s="550"/>
      <c r="C325" s="550"/>
      <c r="D325" s="550"/>
      <c r="E325" s="550"/>
      <c r="F325" s="550"/>
      <c r="G325" s="550"/>
      <c r="H325" s="550"/>
      <c r="I325" s="550"/>
      <c r="J325" s="550"/>
      <c r="K325" s="550"/>
      <c r="L325" s="550"/>
      <c r="M325" s="550"/>
      <c r="N325" s="550"/>
      <c r="O325" s="550"/>
      <c r="P325" s="550"/>
      <c r="Q325" s="549"/>
      <c r="R325" s="550"/>
      <c r="S325" s="550"/>
      <c r="T325" s="550"/>
      <c r="U325" s="550"/>
      <c r="V325" s="549"/>
      <c r="W325" s="550"/>
      <c r="X325" s="550"/>
      <c r="Y325" s="550"/>
      <c r="Z325" s="550"/>
      <c r="AA325" s="550"/>
      <c r="AB325" s="550"/>
      <c r="AC325" s="550"/>
      <c r="AD325" s="550"/>
      <c r="AE325" s="550"/>
      <c r="AF325" s="550"/>
      <c r="AG325" s="550"/>
      <c r="AH325" s="550"/>
      <c r="AI325" s="550"/>
      <c r="AJ325" s="550"/>
      <c r="AK325" s="550"/>
      <c r="AL325" s="550"/>
      <c r="AM325" s="550"/>
      <c r="AN325" s="550"/>
    </row>
    <row r="326" spans="1:40" x14ac:dyDescent="0.25">
      <c r="A326" s="550"/>
      <c r="B326" s="550"/>
      <c r="C326" s="550"/>
      <c r="D326" s="550"/>
      <c r="E326" s="550"/>
      <c r="F326" s="550"/>
      <c r="G326" s="550"/>
      <c r="H326" s="550"/>
      <c r="I326" s="550"/>
      <c r="J326" s="550"/>
      <c r="K326" s="550"/>
      <c r="L326" s="550"/>
      <c r="M326" s="550"/>
      <c r="N326" s="550"/>
      <c r="O326" s="550"/>
      <c r="P326" s="550"/>
      <c r="Q326" s="549"/>
      <c r="R326" s="550"/>
      <c r="S326" s="550"/>
      <c r="T326" s="550"/>
      <c r="U326" s="550"/>
      <c r="V326" s="549"/>
      <c r="W326" s="550"/>
      <c r="X326" s="550"/>
      <c r="Y326" s="550"/>
      <c r="Z326" s="550"/>
      <c r="AA326" s="550"/>
      <c r="AB326" s="550"/>
      <c r="AC326" s="550"/>
      <c r="AD326" s="550"/>
      <c r="AE326" s="550"/>
      <c r="AF326" s="550"/>
      <c r="AG326" s="550"/>
      <c r="AH326" s="550"/>
      <c r="AI326" s="550"/>
      <c r="AJ326" s="550"/>
      <c r="AK326" s="550"/>
      <c r="AL326" s="550"/>
      <c r="AM326" s="550"/>
      <c r="AN326" s="550"/>
    </row>
    <row r="327" spans="1:40" x14ac:dyDescent="0.25">
      <c r="A327" s="550"/>
      <c r="B327" s="550"/>
      <c r="C327" s="550"/>
      <c r="D327" s="550"/>
      <c r="E327" s="550"/>
      <c r="F327" s="550"/>
      <c r="G327" s="550"/>
      <c r="H327" s="550"/>
      <c r="I327" s="550"/>
      <c r="J327" s="550"/>
      <c r="K327" s="550"/>
      <c r="L327" s="550"/>
      <c r="M327" s="550"/>
      <c r="N327" s="550"/>
      <c r="O327" s="550"/>
      <c r="P327" s="550"/>
      <c r="Q327" s="549"/>
      <c r="R327" s="550"/>
      <c r="S327" s="550"/>
      <c r="T327" s="550"/>
      <c r="U327" s="550"/>
      <c r="V327" s="549"/>
      <c r="W327" s="550"/>
      <c r="X327" s="550"/>
      <c r="Y327" s="550"/>
      <c r="Z327" s="550"/>
      <c r="AA327" s="550"/>
      <c r="AB327" s="550"/>
      <c r="AC327" s="550"/>
      <c r="AD327" s="550"/>
      <c r="AE327" s="550"/>
      <c r="AF327" s="550"/>
      <c r="AG327" s="550"/>
      <c r="AH327" s="550"/>
      <c r="AI327" s="550"/>
      <c r="AJ327" s="550"/>
      <c r="AK327" s="550"/>
      <c r="AL327" s="550"/>
      <c r="AM327" s="550"/>
      <c r="AN327" s="550"/>
    </row>
    <row r="328" spans="1:40" x14ac:dyDescent="0.25">
      <c r="A328" s="550"/>
      <c r="B328" s="550"/>
      <c r="C328" s="550"/>
      <c r="D328" s="550"/>
      <c r="E328" s="550"/>
      <c r="F328" s="550"/>
      <c r="G328" s="550"/>
      <c r="H328" s="550"/>
      <c r="I328" s="550"/>
      <c r="J328" s="550"/>
      <c r="K328" s="550"/>
      <c r="L328" s="550"/>
      <c r="M328" s="550"/>
      <c r="N328" s="550"/>
      <c r="O328" s="550"/>
      <c r="P328" s="550"/>
      <c r="Q328" s="549"/>
      <c r="R328" s="550"/>
      <c r="S328" s="550"/>
      <c r="T328" s="550"/>
      <c r="U328" s="550"/>
      <c r="V328" s="549"/>
      <c r="W328" s="550"/>
      <c r="X328" s="550"/>
      <c r="Y328" s="550"/>
      <c r="Z328" s="550"/>
      <c r="AA328" s="550"/>
      <c r="AB328" s="550"/>
      <c r="AC328" s="550"/>
      <c r="AD328" s="550"/>
      <c r="AE328" s="550"/>
      <c r="AF328" s="550"/>
      <c r="AG328" s="550"/>
      <c r="AH328" s="550"/>
      <c r="AI328" s="550"/>
      <c r="AJ328" s="550"/>
      <c r="AK328" s="550"/>
      <c r="AL328" s="550"/>
      <c r="AM328" s="550"/>
      <c r="AN328" s="550"/>
    </row>
    <row r="329" spans="1:40" x14ac:dyDescent="0.25">
      <c r="A329" s="550"/>
      <c r="B329" s="550"/>
      <c r="C329" s="550"/>
      <c r="D329" s="550"/>
      <c r="E329" s="550"/>
      <c r="F329" s="550"/>
      <c r="G329" s="550"/>
      <c r="H329" s="550"/>
      <c r="I329" s="550"/>
      <c r="J329" s="550"/>
      <c r="K329" s="550"/>
      <c r="L329" s="550"/>
      <c r="M329" s="550"/>
      <c r="N329" s="550"/>
      <c r="O329" s="550"/>
      <c r="P329" s="550"/>
      <c r="Q329" s="549"/>
      <c r="R329" s="550"/>
      <c r="S329" s="550"/>
      <c r="T329" s="550"/>
      <c r="U329" s="550"/>
      <c r="V329" s="549"/>
      <c r="W329" s="550"/>
      <c r="X329" s="550"/>
      <c r="Y329" s="550"/>
      <c r="Z329" s="550"/>
      <c r="AA329" s="550"/>
      <c r="AB329" s="550"/>
      <c r="AC329" s="550"/>
      <c r="AD329" s="550"/>
      <c r="AE329" s="550"/>
      <c r="AF329" s="550"/>
      <c r="AG329" s="550"/>
      <c r="AH329" s="550"/>
      <c r="AI329" s="550"/>
      <c r="AJ329" s="550"/>
      <c r="AK329" s="550"/>
      <c r="AL329" s="550"/>
      <c r="AM329" s="550"/>
      <c r="AN329" s="550"/>
    </row>
    <row r="330" spans="1:40" x14ac:dyDescent="0.25">
      <c r="A330" s="550"/>
      <c r="B330" s="550"/>
      <c r="C330" s="550"/>
      <c r="D330" s="550"/>
      <c r="E330" s="550"/>
      <c r="F330" s="550"/>
      <c r="G330" s="550"/>
      <c r="H330" s="550"/>
      <c r="I330" s="550"/>
      <c r="J330" s="550"/>
      <c r="K330" s="550"/>
      <c r="L330" s="550"/>
      <c r="M330" s="550"/>
      <c r="N330" s="550"/>
      <c r="O330" s="550"/>
      <c r="P330" s="550"/>
      <c r="Q330" s="549"/>
      <c r="R330" s="550"/>
      <c r="S330" s="550"/>
      <c r="T330" s="550"/>
      <c r="U330" s="550"/>
      <c r="V330" s="549"/>
      <c r="W330" s="550"/>
      <c r="X330" s="550"/>
      <c r="Y330" s="550"/>
      <c r="Z330" s="550"/>
      <c r="AA330" s="550"/>
      <c r="AB330" s="550"/>
      <c r="AC330" s="550"/>
      <c r="AD330" s="550"/>
      <c r="AE330" s="550"/>
      <c r="AF330" s="550"/>
      <c r="AG330" s="550"/>
      <c r="AH330" s="550"/>
      <c r="AI330" s="550"/>
      <c r="AJ330" s="550"/>
      <c r="AK330" s="550"/>
      <c r="AL330" s="550"/>
      <c r="AM330" s="550"/>
      <c r="AN330" s="550"/>
    </row>
    <row r="331" spans="1:40" x14ac:dyDescent="0.25">
      <c r="A331" s="550"/>
      <c r="B331" s="550"/>
      <c r="C331" s="550"/>
      <c r="D331" s="550"/>
      <c r="E331" s="550"/>
      <c r="F331" s="550"/>
      <c r="G331" s="550"/>
      <c r="H331" s="550"/>
      <c r="I331" s="550"/>
      <c r="J331" s="550"/>
      <c r="K331" s="550"/>
      <c r="L331" s="550"/>
      <c r="M331" s="550"/>
      <c r="N331" s="550"/>
      <c r="O331" s="550"/>
      <c r="P331" s="550"/>
      <c r="Q331" s="549"/>
      <c r="R331" s="550"/>
      <c r="S331" s="550"/>
      <c r="T331" s="550"/>
      <c r="U331" s="550"/>
      <c r="V331" s="549"/>
      <c r="W331" s="550"/>
      <c r="X331" s="550"/>
      <c r="Y331" s="550"/>
      <c r="Z331" s="550"/>
      <c r="AA331" s="550"/>
      <c r="AB331" s="550"/>
      <c r="AC331" s="550"/>
      <c r="AD331" s="550"/>
      <c r="AE331" s="550"/>
      <c r="AF331" s="550"/>
      <c r="AG331" s="550"/>
      <c r="AH331" s="550"/>
      <c r="AI331" s="550"/>
      <c r="AJ331" s="550"/>
      <c r="AK331" s="550"/>
      <c r="AL331" s="550"/>
      <c r="AM331" s="550"/>
      <c r="AN331" s="550"/>
    </row>
    <row r="332" spans="1:40" x14ac:dyDescent="0.25">
      <c r="A332" s="550"/>
      <c r="B332" s="550"/>
      <c r="C332" s="550"/>
      <c r="D332" s="550"/>
      <c r="E332" s="550"/>
      <c r="F332" s="550"/>
      <c r="G332" s="550"/>
      <c r="H332" s="550"/>
      <c r="I332" s="550"/>
      <c r="J332" s="550"/>
      <c r="K332" s="550"/>
      <c r="L332" s="550"/>
      <c r="M332" s="550"/>
      <c r="N332" s="550"/>
      <c r="O332" s="550"/>
      <c r="P332" s="550"/>
      <c r="Q332" s="549"/>
      <c r="R332" s="550"/>
      <c r="S332" s="550"/>
      <c r="T332" s="550"/>
      <c r="U332" s="550"/>
      <c r="V332" s="549"/>
      <c r="W332" s="550"/>
      <c r="X332" s="550"/>
      <c r="Y332" s="550"/>
      <c r="Z332" s="550"/>
      <c r="AA332" s="550"/>
      <c r="AB332" s="550"/>
      <c r="AC332" s="550"/>
      <c r="AD332" s="550"/>
      <c r="AE332" s="550"/>
      <c r="AF332" s="550"/>
      <c r="AG332" s="550"/>
      <c r="AH332" s="550"/>
      <c r="AI332" s="550"/>
      <c r="AJ332" s="550"/>
      <c r="AK332" s="550"/>
      <c r="AL332" s="550"/>
      <c r="AM332" s="550"/>
      <c r="AN332" s="550"/>
    </row>
    <row r="333" spans="1:40" x14ac:dyDescent="0.25">
      <c r="A333" s="550"/>
      <c r="B333" s="550"/>
      <c r="C333" s="550"/>
      <c r="D333" s="550"/>
      <c r="E333" s="550"/>
      <c r="F333" s="550"/>
      <c r="G333" s="550"/>
      <c r="H333" s="550"/>
      <c r="I333" s="550"/>
      <c r="J333" s="550"/>
      <c r="K333" s="550"/>
      <c r="L333" s="550"/>
      <c r="M333" s="550"/>
      <c r="N333" s="550"/>
      <c r="O333" s="550"/>
      <c r="P333" s="550"/>
      <c r="Q333" s="549"/>
      <c r="R333" s="550"/>
      <c r="S333" s="550"/>
      <c r="T333" s="550"/>
      <c r="U333" s="550"/>
      <c r="V333" s="549"/>
      <c r="W333" s="550"/>
      <c r="X333" s="550"/>
      <c r="Y333" s="550"/>
      <c r="Z333" s="550"/>
      <c r="AA333" s="550"/>
      <c r="AB333" s="550"/>
      <c r="AC333" s="550"/>
      <c r="AD333" s="550"/>
      <c r="AE333" s="550"/>
      <c r="AF333" s="550"/>
      <c r="AG333" s="550"/>
      <c r="AH333" s="550"/>
      <c r="AI333" s="550"/>
      <c r="AJ333" s="550"/>
      <c r="AK333" s="550"/>
      <c r="AL333" s="550"/>
      <c r="AM333" s="550"/>
      <c r="AN333" s="550"/>
    </row>
    <row r="334" spans="1:40" x14ac:dyDescent="0.25">
      <c r="A334" s="550"/>
      <c r="B334" s="550"/>
      <c r="C334" s="550"/>
      <c r="D334" s="550"/>
      <c r="E334" s="550"/>
      <c r="F334" s="550"/>
      <c r="G334" s="550"/>
      <c r="H334" s="550"/>
      <c r="I334" s="550"/>
      <c r="J334" s="550"/>
      <c r="K334" s="550"/>
      <c r="L334" s="550"/>
      <c r="M334" s="550"/>
      <c r="N334" s="550"/>
      <c r="O334" s="550"/>
      <c r="P334" s="550"/>
      <c r="Q334" s="549"/>
      <c r="R334" s="550"/>
      <c r="S334" s="550"/>
      <c r="T334" s="550"/>
      <c r="U334" s="550"/>
      <c r="V334" s="549"/>
      <c r="W334" s="550"/>
      <c r="X334" s="550"/>
      <c r="Y334" s="550"/>
      <c r="Z334" s="550"/>
      <c r="AA334" s="550"/>
      <c r="AB334" s="550"/>
      <c r="AC334" s="550"/>
      <c r="AD334" s="550"/>
      <c r="AE334" s="550"/>
      <c r="AF334" s="550"/>
      <c r="AG334" s="550"/>
      <c r="AH334" s="550"/>
      <c r="AI334" s="550"/>
      <c r="AJ334" s="550"/>
      <c r="AK334" s="550"/>
      <c r="AL334" s="550"/>
      <c r="AM334" s="550"/>
      <c r="AN334" s="550"/>
    </row>
    <row r="335" spans="1:40" x14ac:dyDescent="0.25">
      <c r="A335" s="550"/>
      <c r="B335" s="550"/>
      <c r="C335" s="550"/>
      <c r="D335" s="550"/>
      <c r="E335" s="550"/>
      <c r="F335" s="550"/>
      <c r="G335" s="550"/>
      <c r="H335" s="550"/>
      <c r="I335" s="550"/>
      <c r="J335" s="550"/>
      <c r="K335" s="550"/>
      <c r="L335" s="550"/>
      <c r="M335" s="550"/>
      <c r="N335" s="550"/>
      <c r="O335" s="550"/>
      <c r="P335" s="550"/>
      <c r="Q335" s="549"/>
      <c r="R335" s="550"/>
      <c r="S335" s="550"/>
      <c r="T335" s="550"/>
      <c r="U335" s="550"/>
      <c r="V335" s="549"/>
      <c r="W335" s="550"/>
      <c r="X335" s="550"/>
      <c r="Y335" s="550"/>
      <c r="Z335" s="550"/>
      <c r="AA335" s="550"/>
      <c r="AB335" s="550"/>
      <c r="AC335" s="550"/>
      <c r="AD335" s="550"/>
      <c r="AE335" s="550"/>
      <c r="AF335" s="550"/>
      <c r="AG335" s="550"/>
      <c r="AH335" s="550"/>
      <c r="AI335" s="550"/>
      <c r="AJ335" s="550"/>
      <c r="AK335" s="550"/>
      <c r="AL335" s="550"/>
      <c r="AM335" s="550"/>
      <c r="AN335" s="550"/>
    </row>
    <row r="336" spans="1:40" x14ac:dyDescent="0.25">
      <c r="A336" s="550"/>
      <c r="B336" s="550"/>
      <c r="C336" s="550"/>
      <c r="D336" s="550"/>
      <c r="E336" s="550"/>
      <c r="F336" s="550"/>
      <c r="G336" s="550"/>
      <c r="H336" s="550"/>
      <c r="I336" s="550"/>
      <c r="J336" s="550"/>
      <c r="K336" s="550"/>
      <c r="L336" s="550"/>
      <c r="M336" s="550"/>
      <c r="N336" s="550"/>
      <c r="O336" s="550"/>
      <c r="P336" s="550"/>
      <c r="Q336" s="549"/>
      <c r="R336" s="550"/>
      <c r="S336" s="550"/>
      <c r="T336" s="550"/>
      <c r="U336" s="550"/>
      <c r="V336" s="549"/>
      <c r="W336" s="550"/>
      <c r="X336" s="550"/>
      <c r="Y336" s="550"/>
      <c r="Z336" s="550"/>
      <c r="AA336" s="550"/>
      <c r="AB336" s="550"/>
      <c r="AC336" s="550"/>
      <c r="AD336" s="550"/>
      <c r="AE336" s="550"/>
      <c r="AF336" s="550"/>
      <c r="AG336" s="550"/>
      <c r="AH336" s="550"/>
      <c r="AI336" s="550"/>
      <c r="AJ336" s="550"/>
      <c r="AK336" s="550"/>
      <c r="AL336" s="550"/>
      <c r="AM336" s="550"/>
      <c r="AN336" s="550"/>
    </row>
    <row r="337" spans="1:40" x14ac:dyDescent="0.25">
      <c r="A337" s="550"/>
      <c r="B337" s="550"/>
      <c r="C337" s="550"/>
      <c r="D337" s="550"/>
      <c r="E337" s="550"/>
      <c r="F337" s="550"/>
      <c r="G337" s="550"/>
      <c r="H337" s="550"/>
      <c r="I337" s="550"/>
      <c r="J337" s="550"/>
      <c r="K337" s="550"/>
      <c r="L337" s="550"/>
      <c r="M337" s="550"/>
      <c r="N337" s="550"/>
      <c r="O337" s="550"/>
      <c r="P337" s="550"/>
      <c r="Q337" s="549"/>
      <c r="R337" s="550"/>
      <c r="S337" s="550"/>
      <c r="T337" s="550"/>
      <c r="U337" s="550"/>
      <c r="V337" s="549"/>
      <c r="W337" s="550"/>
      <c r="X337" s="550"/>
      <c r="Y337" s="550"/>
      <c r="Z337" s="550"/>
      <c r="AA337" s="550"/>
      <c r="AB337" s="550"/>
      <c r="AC337" s="550"/>
      <c r="AD337" s="550"/>
      <c r="AE337" s="550"/>
      <c r="AF337" s="550"/>
      <c r="AG337" s="550"/>
      <c r="AH337" s="550"/>
      <c r="AI337" s="550"/>
      <c r="AJ337" s="550"/>
      <c r="AK337" s="550"/>
      <c r="AL337" s="550"/>
      <c r="AM337" s="550"/>
      <c r="AN337" s="550"/>
    </row>
    <row r="338" spans="1:40" x14ac:dyDescent="0.25">
      <c r="A338" s="550"/>
      <c r="B338" s="550"/>
      <c r="C338" s="550"/>
      <c r="D338" s="550"/>
      <c r="E338" s="550"/>
      <c r="F338" s="550"/>
      <c r="G338" s="550"/>
      <c r="H338" s="550"/>
      <c r="I338" s="550"/>
      <c r="J338" s="550"/>
      <c r="K338" s="550"/>
      <c r="L338" s="550"/>
      <c r="M338" s="550"/>
      <c r="N338" s="550"/>
      <c r="O338" s="550"/>
      <c r="P338" s="550"/>
      <c r="Q338" s="549"/>
      <c r="R338" s="550"/>
      <c r="S338" s="550"/>
      <c r="T338" s="550"/>
      <c r="U338" s="550"/>
      <c r="V338" s="549"/>
      <c r="W338" s="550"/>
      <c r="X338" s="550"/>
      <c r="Y338" s="550"/>
      <c r="Z338" s="550"/>
      <c r="AA338" s="550"/>
      <c r="AB338" s="550"/>
      <c r="AC338" s="550"/>
      <c r="AD338" s="550"/>
      <c r="AE338" s="550"/>
      <c r="AF338" s="550"/>
      <c r="AG338" s="550"/>
      <c r="AH338" s="550"/>
      <c r="AI338" s="550"/>
      <c r="AJ338" s="550"/>
      <c r="AK338" s="550"/>
      <c r="AL338" s="550"/>
      <c r="AM338" s="550"/>
      <c r="AN338" s="550"/>
    </row>
    <row r="339" spans="1:40" x14ac:dyDescent="0.25">
      <c r="A339" s="550"/>
      <c r="B339" s="550"/>
      <c r="C339" s="550"/>
      <c r="D339" s="550"/>
      <c r="E339" s="550"/>
      <c r="F339" s="550"/>
      <c r="G339" s="550"/>
      <c r="H339" s="550"/>
      <c r="I339" s="550"/>
      <c r="J339" s="550"/>
      <c r="K339" s="550"/>
      <c r="L339" s="550"/>
      <c r="M339" s="550"/>
      <c r="N339" s="550"/>
      <c r="O339" s="550"/>
      <c r="P339" s="550"/>
      <c r="Q339" s="549"/>
      <c r="R339" s="550"/>
      <c r="S339" s="550"/>
      <c r="T339" s="550"/>
      <c r="U339" s="550"/>
      <c r="V339" s="549"/>
      <c r="W339" s="550"/>
      <c r="X339" s="550"/>
      <c r="Y339" s="550"/>
      <c r="Z339" s="550"/>
      <c r="AA339" s="550"/>
      <c r="AB339" s="550"/>
      <c r="AC339" s="550"/>
      <c r="AD339" s="550"/>
      <c r="AE339" s="550"/>
      <c r="AF339" s="550"/>
      <c r="AG339" s="550"/>
      <c r="AH339" s="550"/>
      <c r="AI339" s="550"/>
      <c r="AJ339" s="550"/>
      <c r="AK339" s="550"/>
      <c r="AL339" s="550"/>
      <c r="AM339" s="550"/>
      <c r="AN339" s="550"/>
    </row>
    <row r="340" spans="1:40" x14ac:dyDescent="0.25">
      <c r="A340" s="550"/>
      <c r="B340" s="550"/>
      <c r="C340" s="550"/>
      <c r="D340" s="550"/>
      <c r="E340" s="550"/>
      <c r="F340" s="550"/>
      <c r="G340" s="550"/>
      <c r="H340" s="550"/>
      <c r="I340" s="550"/>
      <c r="J340" s="550"/>
      <c r="K340" s="550"/>
      <c r="L340" s="550"/>
      <c r="M340" s="550"/>
      <c r="N340" s="550"/>
      <c r="O340" s="550"/>
      <c r="P340" s="550"/>
      <c r="Q340" s="549"/>
      <c r="R340" s="550"/>
      <c r="S340" s="550"/>
      <c r="T340" s="550"/>
      <c r="U340" s="550"/>
      <c r="V340" s="549"/>
      <c r="W340" s="550"/>
      <c r="X340" s="550"/>
      <c r="Y340" s="550"/>
      <c r="Z340" s="550"/>
      <c r="AA340" s="550"/>
      <c r="AB340" s="550"/>
      <c r="AC340" s="550"/>
      <c r="AD340" s="550"/>
      <c r="AE340" s="550"/>
      <c r="AF340" s="550"/>
      <c r="AG340" s="550"/>
      <c r="AH340" s="550"/>
      <c r="AI340" s="550"/>
      <c r="AJ340" s="550"/>
      <c r="AK340" s="550"/>
      <c r="AL340" s="550"/>
      <c r="AM340" s="550"/>
      <c r="AN340" s="550"/>
    </row>
    <row r="341" spans="1:40" x14ac:dyDescent="0.25">
      <c r="A341" s="550"/>
      <c r="B341" s="550"/>
      <c r="C341" s="550"/>
      <c r="D341" s="550"/>
      <c r="E341" s="550"/>
      <c r="F341" s="550"/>
      <c r="G341" s="550"/>
      <c r="H341" s="550"/>
      <c r="I341" s="550"/>
      <c r="J341" s="550"/>
      <c r="K341" s="550"/>
      <c r="L341" s="550"/>
      <c r="M341" s="550"/>
      <c r="N341" s="550"/>
      <c r="O341" s="550"/>
      <c r="P341" s="550"/>
      <c r="Q341" s="549"/>
      <c r="R341" s="550"/>
      <c r="S341" s="550"/>
      <c r="T341" s="550"/>
      <c r="U341" s="550"/>
      <c r="V341" s="549"/>
      <c r="W341" s="550"/>
      <c r="X341" s="550"/>
      <c r="Y341" s="550"/>
      <c r="Z341" s="550"/>
      <c r="AA341" s="550"/>
      <c r="AB341" s="550"/>
      <c r="AC341" s="550"/>
      <c r="AD341" s="550"/>
      <c r="AE341" s="550"/>
      <c r="AF341" s="550"/>
      <c r="AG341" s="550"/>
      <c r="AH341" s="550"/>
      <c r="AI341" s="550"/>
      <c r="AJ341" s="550"/>
      <c r="AK341" s="550"/>
      <c r="AL341" s="550"/>
      <c r="AM341" s="550"/>
      <c r="AN341" s="550"/>
    </row>
    <row r="342" spans="1:40" x14ac:dyDescent="0.25">
      <c r="A342" s="550"/>
      <c r="B342" s="550"/>
      <c r="C342" s="550"/>
      <c r="D342" s="550"/>
      <c r="E342" s="550"/>
      <c r="F342" s="550"/>
      <c r="G342" s="550"/>
      <c r="H342" s="550"/>
      <c r="I342" s="550"/>
      <c r="J342" s="550"/>
      <c r="K342" s="550"/>
      <c r="L342" s="550"/>
      <c r="M342" s="550"/>
      <c r="N342" s="550"/>
      <c r="O342" s="550"/>
      <c r="P342" s="550"/>
      <c r="Q342" s="549"/>
      <c r="R342" s="550"/>
      <c r="S342" s="550"/>
      <c r="T342" s="550"/>
      <c r="U342" s="550"/>
      <c r="V342" s="549"/>
      <c r="W342" s="550"/>
      <c r="X342" s="550"/>
      <c r="Y342" s="550"/>
      <c r="Z342" s="550"/>
      <c r="AA342" s="550"/>
      <c r="AB342" s="550"/>
      <c r="AC342" s="550"/>
      <c r="AD342" s="550"/>
      <c r="AE342" s="550"/>
      <c r="AF342" s="550"/>
      <c r="AG342" s="550"/>
      <c r="AH342" s="550"/>
      <c r="AI342" s="550"/>
      <c r="AJ342" s="550"/>
      <c r="AK342" s="550"/>
      <c r="AL342" s="550"/>
      <c r="AM342" s="550"/>
      <c r="AN342" s="550"/>
    </row>
    <row r="343" spans="1:40" x14ac:dyDescent="0.25">
      <c r="A343" s="550"/>
      <c r="B343" s="550"/>
      <c r="C343" s="550"/>
      <c r="D343" s="550"/>
      <c r="E343" s="550"/>
      <c r="F343" s="550"/>
      <c r="G343" s="550"/>
      <c r="H343" s="550"/>
      <c r="I343" s="550"/>
      <c r="J343" s="550"/>
      <c r="K343" s="550"/>
      <c r="L343" s="550"/>
      <c r="M343" s="550"/>
      <c r="N343" s="550"/>
      <c r="O343" s="550"/>
      <c r="P343" s="550"/>
      <c r="Q343" s="549"/>
      <c r="R343" s="550"/>
      <c r="S343" s="550"/>
      <c r="T343" s="550"/>
      <c r="U343" s="550"/>
      <c r="V343" s="549"/>
      <c r="W343" s="550"/>
      <c r="X343" s="550"/>
      <c r="Y343" s="550"/>
      <c r="Z343" s="550"/>
      <c r="AA343" s="550"/>
      <c r="AB343" s="550"/>
      <c r="AC343" s="550"/>
      <c r="AD343" s="550"/>
      <c r="AE343" s="550"/>
      <c r="AF343" s="550"/>
      <c r="AG343" s="550"/>
      <c r="AH343" s="550"/>
      <c r="AI343" s="550"/>
      <c r="AJ343" s="550"/>
      <c r="AK343" s="550"/>
      <c r="AL343" s="550"/>
      <c r="AM343" s="550"/>
      <c r="AN343" s="550"/>
    </row>
    <row r="344" spans="1:40" x14ac:dyDescent="0.25">
      <c r="A344" s="550"/>
      <c r="B344" s="550"/>
      <c r="C344" s="550"/>
      <c r="D344" s="550"/>
      <c r="E344" s="550"/>
      <c r="F344" s="550"/>
      <c r="G344" s="550"/>
      <c r="H344" s="550"/>
      <c r="I344" s="550"/>
      <c r="J344" s="550"/>
      <c r="K344" s="550"/>
      <c r="L344" s="550"/>
      <c r="M344" s="550"/>
      <c r="N344" s="550"/>
      <c r="O344" s="550"/>
      <c r="P344" s="550"/>
      <c r="Q344" s="549"/>
      <c r="R344" s="550"/>
      <c r="S344" s="550"/>
      <c r="T344" s="550"/>
      <c r="U344" s="550"/>
      <c r="V344" s="549"/>
      <c r="W344" s="550"/>
      <c r="X344" s="550"/>
      <c r="Y344" s="550"/>
      <c r="Z344" s="550"/>
      <c r="AA344" s="550"/>
      <c r="AB344" s="550"/>
      <c r="AC344" s="550"/>
      <c r="AD344" s="550"/>
      <c r="AE344" s="550"/>
      <c r="AF344" s="550"/>
      <c r="AG344" s="550"/>
      <c r="AH344" s="550"/>
      <c r="AI344" s="550"/>
      <c r="AJ344" s="550"/>
      <c r="AK344" s="550"/>
      <c r="AL344" s="550"/>
      <c r="AM344" s="550"/>
      <c r="AN344" s="550"/>
    </row>
    <row r="345" spans="1:40" x14ac:dyDescent="0.25">
      <c r="A345" s="550"/>
      <c r="B345" s="550"/>
      <c r="C345" s="550"/>
      <c r="D345" s="550"/>
      <c r="E345" s="550"/>
      <c r="F345" s="550"/>
      <c r="G345" s="550"/>
      <c r="H345" s="550"/>
      <c r="I345" s="550"/>
      <c r="J345" s="550"/>
      <c r="K345" s="550"/>
      <c r="L345" s="550"/>
      <c r="M345" s="550"/>
      <c r="N345" s="550"/>
      <c r="O345" s="550"/>
      <c r="P345" s="550"/>
      <c r="Q345" s="549"/>
      <c r="R345" s="550"/>
      <c r="S345" s="550"/>
      <c r="T345" s="550"/>
      <c r="U345" s="550"/>
      <c r="V345" s="549"/>
      <c r="W345" s="550"/>
      <c r="X345" s="550"/>
      <c r="Y345" s="550"/>
      <c r="Z345" s="550"/>
      <c r="AA345" s="550"/>
      <c r="AB345" s="550"/>
      <c r="AC345" s="550"/>
      <c r="AD345" s="550"/>
      <c r="AE345" s="550"/>
      <c r="AF345" s="550"/>
      <c r="AG345" s="550"/>
      <c r="AH345" s="550"/>
      <c r="AI345" s="550"/>
      <c r="AJ345" s="550"/>
      <c r="AK345" s="550"/>
      <c r="AL345" s="550"/>
      <c r="AM345" s="550"/>
      <c r="AN345" s="550"/>
    </row>
    <row r="346" spans="1:40" x14ac:dyDescent="0.25">
      <c r="A346" s="550"/>
      <c r="B346" s="550"/>
      <c r="C346" s="550"/>
      <c r="D346" s="550"/>
      <c r="E346" s="550"/>
      <c r="F346" s="550"/>
      <c r="G346" s="550"/>
      <c r="H346" s="550"/>
      <c r="I346" s="550"/>
      <c r="J346" s="550"/>
      <c r="K346" s="550"/>
      <c r="L346" s="550"/>
      <c r="M346" s="550"/>
      <c r="N346" s="550"/>
      <c r="O346" s="550"/>
      <c r="P346" s="550"/>
      <c r="Q346" s="549"/>
      <c r="R346" s="550"/>
      <c r="S346" s="550"/>
      <c r="T346" s="550"/>
      <c r="U346" s="550"/>
      <c r="V346" s="549"/>
      <c r="W346" s="550"/>
      <c r="X346" s="550"/>
      <c r="Y346" s="550"/>
      <c r="Z346" s="550"/>
      <c r="AA346" s="550"/>
      <c r="AB346" s="550"/>
      <c r="AC346" s="550"/>
      <c r="AD346" s="550"/>
      <c r="AE346" s="550"/>
      <c r="AF346" s="550"/>
      <c r="AG346" s="550"/>
      <c r="AH346" s="550"/>
      <c r="AI346" s="550"/>
      <c r="AJ346" s="550"/>
      <c r="AK346" s="550"/>
      <c r="AL346" s="550"/>
      <c r="AM346" s="550"/>
      <c r="AN346" s="550"/>
    </row>
    <row r="347" spans="1:40" x14ac:dyDescent="0.25">
      <c r="A347" s="550"/>
      <c r="B347" s="550"/>
      <c r="C347" s="550"/>
      <c r="D347" s="550"/>
      <c r="E347" s="550"/>
      <c r="F347" s="550"/>
      <c r="G347" s="550"/>
      <c r="H347" s="550"/>
      <c r="I347" s="550"/>
      <c r="J347" s="550"/>
      <c r="K347" s="550"/>
      <c r="L347" s="550"/>
      <c r="M347" s="550"/>
      <c r="N347" s="550"/>
      <c r="O347" s="550"/>
      <c r="P347" s="550"/>
      <c r="Q347" s="549"/>
      <c r="R347" s="550"/>
      <c r="S347" s="550"/>
      <c r="T347" s="550"/>
      <c r="U347" s="550"/>
      <c r="V347" s="549"/>
      <c r="W347" s="550"/>
      <c r="X347" s="550"/>
      <c r="Y347" s="550"/>
      <c r="Z347" s="550"/>
      <c r="AA347" s="550"/>
      <c r="AB347" s="550"/>
      <c r="AC347" s="550"/>
      <c r="AD347" s="550"/>
      <c r="AE347" s="550"/>
      <c r="AF347" s="550"/>
      <c r="AG347" s="550"/>
      <c r="AH347" s="550"/>
      <c r="AI347" s="550"/>
      <c r="AJ347" s="550"/>
      <c r="AK347" s="550"/>
      <c r="AL347" s="550"/>
      <c r="AM347" s="550"/>
      <c r="AN347" s="550"/>
    </row>
    <row r="348" spans="1:40" x14ac:dyDescent="0.25">
      <c r="A348" s="550"/>
      <c r="B348" s="550"/>
      <c r="C348" s="550"/>
      <c r="D348" s="550"/>
      <c r="E348" s="550"/>
      <c r="F348" s="550"/>
      <c r="G348" s="550"/>
      <c r="H348" s="550"/>
      <c r="I348" s="550"/>
      <c r="J348" s="550"/>
      <c r="K348" s="550"/>
      <c r="L348" s="550"/>
      <c r="M348" s="550"/>
      <c r="N348" s="550"/>
      <c r="O348" s="550"/>
      <c r="P348" s="550"/>
      <c r="Q348" s="549"/>
      <c r="R348" s="550"/>
      <c r="S348" s="550"/>
      <c r="T348" s="550"/>
      <c r="U348" s="550"/>
      <c r="V348" s="549"/>
      <c r="W348" s="550"/>
      <c r="X348" s="550"/>
      <c r="Y348" s="550"/>
      <c r="Z348" s="550"/>
      <c r="AA348" s="550"/>
      <c r="AB348" s="550"/>
      <c r="AC348" s="550"/>
      <c r="AD348" s="550"/>
      <c r="AE348" s="550"/>
      <c r="AF348" s="550"/>
      <c r="AG348" s="550"/>
      <c r="AH348" s="550"/>
      <c r="AI348" s="550"/>
      <c r="AJ348" s="550"/>
      <c r="AK348" s="550"/>
      <c r="AL348" s="550"/>
      <c r="AM348" s="550"/>
      <c r="AN348" s="550"/>
    </row>
    <row r="349" spans="1:40" x14ac:dyDescent="0.25">
      <c r="A349" s="550"/>
      <c r="B349" s="550"/>
      <c r="C349" s="550"/>
      <c r="D349" s="550"/>
      <c r="E349" s="550"/>
      <c r="F349" s="550"/>
      <c r="G349" s="550"/>
      <c r="H349" s="550"/>
      <c r="I349" s="550"/>
      <c r="J349" s="550"/>
      <c r="K349" s="550"/>
      <c r="L349" s="550"/>
      <c r="M349" s="550"/>
      <c r="N349" s="550"/>
      <c r="O349" s="550"/>
      <c r="P349" s="550"/>
      <c r="Q349" s="549"/>
      <c r="R349" s="550"/>
      <c r="S349" s="550"/>
      <c r="T349" s="550"/>
      <c r="U349" s="550"/>
      <c r="V349" s="549"/>
      <c r="W349" s="550"/>
      <c r="X349" s="550"/>
      <c r="Y349" s="550"/>
      <c r="Z349" s="550"/>
      <c r="AA349" s="550"/>
      <c r="AB349" s="550"/>
      <c r="AC349" s="550"/>
      <c r="AD349" s="550"/>
      <c r="AE349" s="550"/>
      <c r="AF349" s="550"/>
      <c r="AG349" s="550"/>
      <c r="AH349" s="550"/>
      <c r="AI349" s="550"/>
      <c r="AJ349" s="550"/>
      <c r="AK349" s="550"/>
      <c r="AL349" s="550"/>
      <c r="AM349" s="550"/>
      <c r="AN349" s="550"/>
    </row>
    <row r="350" spans="1:40" x14ac:dyDescent="0.25">
      <c r="A350" s="550"/>
      <c r="B350" s="550"/>
      <c r="C350" s="550"/>
      <c r="D350" s="550"/>
      <c r="E350" s="550"/>
      <c r="F350" s="550"/>
      <c r="G350" s="550"/>
      <c r="H350" s="550"/>
      <c r="I350" s="550"/>
      <c r="J350" s="550"/>
      <c r="K350" s="550"/>
      <c r="L350" s="550"/>
      <c r="M350" s="550"/>
      <c r="N350" s="550"/>
      <c r="O350" s="550"/>
      <c r="P350" s="550"/>
      <c r="Q350" s="549"/>
      <c r="R350" s="550"/>
      <c r="S350" s="550"/>
      <c r="T350" s="550"/>
      <c r="U350" s="550"/>
      <c r="V350" s="549"/>
      <c r="W350" s="550"/>
      <c r="X350" s="550"/>
      <c r="Y350" s="550"/>
      <c r="Z350" s="550"/>
      <c r="AA350" s="550"/>
      <c r="AB350" s="550"/>
      <c r="AC350" s="550"/>
      <c r="AD350" s="550"/>
      <c r="AE350" s="550"/>
      <c r="AF350" s="550"/>
      <c r="AG350" s="550"/>
      <c r="AH350" s="550"/>
      <c r="AI350" s="550"/>
      <c r="AJ350" s="550"/>
      <c r="AK350" s="550"/>
      <c r="AL350" s="550"/>
      <c r="AM350" s="550"/>
      <c r="AN350" s="550"/>
    </row>
    <row r="351" spans="1:40" x14ac:dyDescent="0.25">
      <c r="A351" s="550"/>
      <c r="B351" s="550"/>
      <c r="C351" s="550"/>
      <c r="D351" s="550"/>
      <c r="E351" s="550"/>
      <c r="F351" s="550"/>
      <c r="G351" s="550"/>
      <c r="H351" s="550"/>
      <c r="I351" s="550"/>
      <c r="J351" s="550"/>
      <c r="K351" s="550"/>
      <c r="L351" s="550"/>
      <c r="M351" s="550"/>
      <c r="N351" s="550"/>
      <c r="O351" s="550"/>
      <c r="P351" s="550"/>
      <c r="Q351" s="549"/>
      <c r="R351" s="550"/>
      <c r="S351" s="550"/>
      <c r="T351" s="550"/>
      <c r="U351" s="550"/>
      <c r="V351" s="549"/>
      <c r="W351" s="550"/>
      <c r="X351" s="550"/>
      <c r="Y351" s="550"/>
      <c r="Z351" s="550"/>
      <c r="AA351" s="550"/>
      <c r="AB351" s="550"/>
      <c r="AC351" s="550"/>
      <c r="AD351" s="550"/>
      <c r="AE351" s="550"/>
      <c r="AF351" s="550"/>
      <c r="AG351" s="550"/>
      <c r="AH351" s="550"/>
      <c r="AI351" s="550"/>
      <c r="AJ351" s="550"/>
      <c r="AK351" s="550"/>
      <c r="AL351" s="550"/>
      <c r="AM351" s="550"/>
      <c r="AN351" s="550"/>
    </row>
    <row r="352" spans="1:40" x14ac:dyDescent="0.25">
      <c r="A352" s="550"/>
      <c r="B352" s="550"/>
      <c r="C352" s="550"/>
      <c r="D352" s="550"/>
      <c r="E352" s="550"/>
      <c r="F352" s="550"/>
      <c r="G352" s="550"/>
      <c r="H352" s="550"/>
      <c r="I352" s="550"/>
      <c r="J352" s="550"/>
      <c r="K352" s="550"/>
      <c r="L352" s="550"/>
      <c r="M352" s="550"/>
      <c r="N352" s="550"/>
      <c r="O352" s="550"/>
      <c r="P352" s="550"/>
      <c r="Q352" s="549"/>
      <c r="R352" s="550"/>
      <c r="S352" s="550"/>
      <c r="T352" s="550"/>
      <c r="U352" s="550"/>
      <c r="V352" s="549"/>
      <c r="W352" s="550"/>
      <c r="X352" s="550"/>
      <c r="Y352" s="550"/>
      <c r="Z352" s="550"/>
      <c r="AA352" s="550"/>
      <c r="AB352" s="550"/>
      <c r="AC352" s="550"/>
      <c r="AD352" s="550"/>
      <c r="AE352" s="550"/>
      <c r="AF352" s="550"/>
      <c r="AG352" s="550"/>
      <c r="AH352" s="550"/>
      <c r="AI352" s="550"/>
      <c r="AJ352" s="550"/>
      <c r="AK352" s="550"/>
      <c r="AL352" s="550"/>
      <c r="AM352" s="550"/>
      <c r="AN352" s="550"/>
    </row>
    <row r="353" spans="1:40" x14ac:dyDescent="0.25">
      <c r="A353" s="550"/>
      <c r="B353" s="550"/>
      <c r="C353" s="550"/>
      <c r="D353" s="550"/>
      <c r="E353" s="550"/>
      <c r="F353" s="550"/>
      <c r="G353" s="550"/>
      <c r="H353" s="550"/>
      <c r="I353" s="550"/>
      <c r="J353" s="550"/>
      <c r="K353" s="550"/>
      <c r="L353" s="550"/>
      <c r="M353" s="550"/>
      <c r="N353" s="550"/>
      <c r="O353" s="550"/>
      <c r="P353" s="550"/>
      <c r="Q353" s="549"/>
      <c r="R353" s="550"/>
      <c r="S353" s="550"/>
      <c r="T353" s="550"/>
      <c r="U353" s="550"/>
      <c r="V353" s="549"/>
      <c r="W353" s="550"/>
      <c r="X353" s="550"/>
      <c r="Y353" s="550"/>
      <c r="Z353" s="550"/>
      <c r="AA353" s="550"/>
      <c r="AB353" s="550"/>
      <c r="AC353" s="550"/>
      <c r="AD353" s="550"/>
      <c r="AE353" s="550"/>
      <c r="AF353" s="550"/>
      <c r="AG353" s="550"/>
      <c r="AH353" s="550"/>
      <c r="AI353" s="550"/>
      <c r="AJ353" s="550"/>
      <c r="AK353" s="550"/>
      <c r="AL353" s="550"/>
      <c r="AM353" s="550"/>
      <c r="AN353" s="550"/>
    </row>
    <row r="354" spans="1:40" x14ac:dyDescent="0.25">
      <c r="A354" s="550"/>
      <c r="B354" s="550"/>
      <c r="C354" s="550"/>
      <c r="D354" s="550"/>
      <c r="E354" s="550"/>
      <c r="F354" s="550"/>
      <c r="G354" s="550"/>
      <c r="H354" s="550"/>
      <c r="I354" s="550"/>
      <c r="J354" s="550"/>
      <c r="K354" s="550"/>
      <c r="L354" s="550"/>
      <c r="M354" s="550"/>
      <c r="N354" s="550"/>
      <c r="O354" s="550"/>
      <c r="P354" s="550"/>
      <c r="Q354" s="549"/>
      <c r="R354" s="550"/>
      <c r="S354" s="550"/>
      <c r="T354" s="550"/>
      <c r="U354" s="550"/>
      <c r="V354" s="549"/>
      <c r="W354" s="550"/>
      <c r="X354" s="550"/>
      <c r="Y354" s="550"/>
      <c r="Z354" s="550"/>
      <c r="AA354" s="550"/>
      <c r="AB354" s="550"/>
      <c r="AC354" s="550"/>
      <c r="AD354" s="550"/>
      <c r="AE354" s="550"/>
      <c r="AF354" s="550"/>
      <c r="AG354" s="550"/>
      <c r="AH354" s="550"/>
      <c r="AI354" s="550"/>
      <c r="AJ354" s="550"/>
      <c r="AK354" s="550"/>
      <c r="AL354" s="550"/>
      <c r="AM354" s="550"/>
      <c r="AN354" s="550"/>
    </row>
    <row r="355" spans="1:40" x14ac:dyDescent="0.25">
      <c r="A355" s="550"/>
      <c r="B355" s="550"/>
      <c r="C355" s="550"/>
      <c r="D355" s="550"/>
      <c r="E355" s="550"/>
      <c r="F355" s="550"/>
      <c r="G355" s="550"/>
      <c r="H355" s="550"/>
      <c r="I355" s="550"/>
      <c r="J355" s="550"/>
      <c r="K355" s="550"/>
      <c r="L355" s="550"/>
      <c r="M355" s="550"/>
      <c r="N355" s="550"/>
      <c r="O355" s="550"/>
      <c r="P355" s="550"/>
      <c r="Q355" s="549"/>
      <c r="R355" s="550"/>
      <c r="S355" s="550"/>
      <c r="T355" s="550"/>
      <c r="U355" s="550"/>
      <c r="V355" s="549"/>
      <c r="W355" s="550"/>
      <c r="X355" s="550"/>
      <c r="Y355" s="550"/>
      <c r="Z355" s="550"/>
      <c r="AA355" s="550"/>
      <c r="AB355" s="550"/>
      <c r="AC355" s="550"/>
      <c r="AD355" s="550"/>
      <c r="AE355" s="550"/>
      <c r="AF355" s="550"/>
      <c r="AG355" s="550"/>
      <c r="AH355" s="550"/>
      <c r="AI355" s="550"/>
      <c r="AJ355" s="550"/>
      <c r="AK355" s="550"/>
      <c r="AL355" s="550"/>
      <c r="AM355" s="550"/>
      <c r="AN355" s="550"/>
    </row>
    <row r="356" spans="1:40" x14ac:dyDescent="0.25">
      <c r="A356" s="550"/>
      <c r="B356" s="550"/>
      <c r="C356" s="550"/>
      <c r="D356" s="550"/>
      <c r="E356" s="550"/>
      <c r="F356" s="550"/>
      <c r="G356" s="550"/>
      <c r="H356" s="550"/>
      <c r="I356" s="550"/>
      <c r="J356" s="550"/>
      <c r="K356" s="550"/>
      <c r="L356" s="550"/>
      <c r="M356" s="550"/>
      <c r="N356" s="550"/>
      <c r="O356" s="550"/>
      <c r="P356" s="550"/>
      <c r="Q356" s="549"/>
      <c r="R356" s="550"/>
      <c r="S356" s="550"/>
      <c r="T356" s="550"/>
      <c r="U356" s="550"/>
      <c r="V356" s="549"/>
      <c r="W356" s="550"/>
      <c r="X356" s="550"/>
      <c r="Y356" s="550"/>
      <c r="Z356" s="550"/>
      <c r="AA356" s="550"/>
      <c r="AB356" s="550"/>
      <c r="AC356" s="550"/>
      <c r="AD356" s="550"/>
      <c r="AE356" s="550"/>
      <c r="AF356" s="550"/>
      <c r="AG356" s="550"/>
      <c r="AH356" s="550"/>
      <c r="AI356" s="550"/>
      <c r="AJ356" s="550"/>
      <c r="AK356" s="550"/>
      <c r="AL356" s="550"/>
      <c r="AM356" s="550"/>
      <c r="AN356" s="550"/>
    </row>
    <row r="357" spans="1:40" x14ac:dyDescent="0.25">
      <c r="A357" s="550"/>
      <c r="B357" s="550"/>
      <c r="C357" s="550"/>
      <c r="D357" s="550"/>
      <c r="E357" s="550"/>
      <c r="F357" s="550"/>
      <c r="G357" s="550"/>
      <c r="H357" s="550"/>
      <c r="I357" s="550"/>
      <c r="J357" s="550"/>
      <c r="K357" s="550"/>
      <c r="L357" s="550"/>
      <c r="M357" s="550"/>
      <c r="N357" s="550"/>
      <c r="O357" s="550"/>
      <c r="P357" s="550"/>
      <c r="Q357" s="549"/>
      <c r="R357" s="550"/>
      <c r="S357" s="550"/>
      <c r="T357" s="550"/>
      <c r="U357" s="550"/>
      <c r="V357" s="549"/>
      <c r="W357" s="550"/>
      <c r="X357" s="550"/>
      <c r="Y357" s="550"/>
      <c r="Z357" s="550"/>
      <c r="AA357" s="550"/>
      <c r="AB357" s="550"/>
      <c r="AC357" s="550"/>
      <c r="AD357" s="550"/>
      <c r="AE357" s="550"/>
      <c r="AF357" s="550"/>
      <c r="AG357" s="550"/>
      <c r="AH357" s="550"/>
      <c r="AI357" s="550"/>
      <c r="AJ357" s="550"/>
      <c r="AK357" s="550"/>
      <c r="AL357" s="550"/>
      <c r="AM357" s="550"/>
      <c r="AN357" s="550"/>
    </row>
    <row r="358" spans="1:40" x14ac:dyDescent="0.25">
      <c r="A358" s="550"/>
      <c r="B358" s="550"/>
      <c r="C358" s="550"/>
      <c r="D358" s="550"/>
      <c r="E358" s="550"/>
      <c r="F358" s="550"/>
      <c r="G358" s="550"/>
      <c r="H358" s="550"/>
      <c r="I358" s="550"/>
      <c r="J358" s="550"/>
      <c r="K358" s="550"/>
      <c r="L358" s="550"/>
      <c r="M358" s="550"/>
      <c r="N358" s="550"/>
      <c r="O358" s="550"/>
      <c r="P358" s="550"/>
      <c r="Q358" s="549"/>
      <c r="R358" s="550"/>
      <c r="S358" s="550"/>
      <c r="T358" s="550"/>
      <c r="U358" s="550"/>
      <c r="V358" s="549"/>
      <c r="W358" s="550"/>
      <c r="X358" s="550"/>
      <c r="Y358" s="550"/>
      <c r="Z358" s="550"/>
      <c r="AA358" s="550"/>
      <c r="AB358" s="550"/>
      <c r="AC358" s="550"/>
      <c r="AD358" s="550"/>
      <c r="AE358" s="550"/>
      <c r="AF358" s="550"/>
      <c r="AG358" s="550"/>
      <c r="AH358" s="550"/>
      <c r="AI358" s="550"/>
      <c r="AJ358" s="550"/>
      <c r="AK358" s="550"/>
      <c r="AL358" s="550"/>
      <c r="AM358" s="550"/>
      <c r="AN358" s="550"/>
    </row>
    <row r="359" spans="1:40" x14ac:dyDescent="0.25">
      <c r="A359" s="550"/>
      <c r="B359" s="550"/>
      <c r="C359" s="550"/>
      <c r="D359" s="550"/>
      <c r="E359" s="550"/>
      <c r="F359" s="550"/>
      <c r="G359" s="550"/>
      <c r="H359" s="550"/>
      <c r="I359" s="550"/>
      <c r="J359" s="550"/>
      <c r="K359" s="550"/>
      <c r="L359" s="550"/>
      <c r="M359" s="550"/>
      <c r="N359" s="550"/>
      <c r="O359" s="550"/>
      <c r="P359" s="550"/>
      <c r="Q359" s="549"/>
      <c r="R359" s="550"/>
      <c r="S359" s="550"/>
      <c r="T359" s="550"/>
      <c r="U359" s="550"/>
      <c r="V359" s="549"/>
      <c r="W359" s="550"/>
      <c r="X359" s="550"/>
      <c r="Y359" s="550"/>
      <c r="Z359" s="550"/>
      <c r="AA359" s="550"/>
      <c r="AB359" s="550"/>
      <c r="AC359" s="550"/>
      <c r="AD359" s="550"/>
      <c r="AE359" s="550"/>
      <c r="AF359" s="550"/>
      <c r="AG359" s="550"/>
      <c r="AH359" s="550"/>
      <c r="AI359" s="550"/>
      <c r="AJ359" s="550"/>
      <c r="AK359" s="550"/>
      <c r="AL359" s="550"/>
      <c r="AM359" s="550"/>
      <c r="AN359" s="550"/>
    </row>
    <row r="360" spans="1:40" x14ac:dyDescent="0.25">
      <c r="A360" s="550"/>
      <c r="B360" s="550"/>
      <c r="C360" s="550"/>
      <c r="D360" s="550"/>
      <c r="E360" s="550"/>
      <c r="F360" s="550"/>
      <c r="G360" s="550"/>
      <c r="H360" s="550"/>
      <c r="I360" s="550"/>
      <c r="J360" s="550"/>
      <c r="K360" s="550"/>
      <c r="L360" s="550"/>
      <c r="M360" s="550"/>
      <c r="N360" s="550"/>
      <c r="O360" s="550"/>
      <c r="P360" s="550"/>
      <c r="Q360" s="549"/>
      <c r="R360" s="550"/>
      <c r="S360" s="550"/>
      <c r="T360" s="550"/>
      <c r="U360" s="550"/>
      <c r="V360" s="549"/>
      <c r="W360" s="550"/>
      <c r="X360" s="550"/>
      <c r="Y360" s="550"/>
      <c r="Z360" s="550"/>
      <c r="AA360" s="550"/>
      <c r="AB360" s="550"/>
      <c r="AC360" s="550"/>
      <c r="AD360" s="550"/>
      <c r="AE360" s="550"/>
      <c r="AF360" s="550"/>
      <c r="AG360" s="550"/>
      <c r="AH360" s="550"/>
      <c r="AI360" s="550"/>
      <c r="AJ360" s="550"/>
      <c r="AK360" s="550"/>
      <c r="AL360" s="550"/>
      <c r="AM360" s="550"/>
      <c r="AN360" s="550"/>
    </row>
    <row r="361" spans="1:40" x14ac:dyDescent="0.25">
      <c r="A361" s="550"/>
      <c r="B361" s="550"/>
      <c r="C361" s="550"/>
      <c r="D361" s="550"/>
      <c r="E361" s="550"/>
      <c r="F361" s="550"/>
      <c r="G361" s="550"/>
      <c r="H361" s="550"/>
      <c r="I361" s="550"/>
      <c r="J361" s="550"/>
      <c r="K361" s="550"/>
      <c r="L361" s="550"/>
      <c r="M361" s="550"/>
      <c r="N361" s="550"/>
      <c r="O361" s="550"/>
      <c r="P361" s="550"/>
      <c r="Q361" s="549"/>
      <c r="R361" s="550"/>
      <c r="S361" s="550"/>
      <c r="T361" s="550"/>
      <c r="U361" s="550"/>
      <c r="V361" s="549"/>
      <c r="W361" s="550"/>
      <c r="X361" s="550"/>
      <c r="Y361" s="550"/>
      <c r="Z361" s="550"/>
      <c r="AA361" s="550"/>
      <c r="AB361" s="550"/>
      <c r="AC361" s="550"/>
      <c r="AD361" s="550"/>
      <c r="AE361" s="550"/>
      <c r="AF361" s="550"/>
      <c r="AG361" s="550"/>
      <c r="AH361" s="550"/>
      <c r="AI361" s="550"/>
      <c r="AJ361" s="550"/>
      <c r="AK361" s="550"/>
      <c r="AL361" s="550"/>
      <c r="AM361" s="550"/>
      <c r="AN361" s="550"/>
    </row>
    <row r="362" spans="1:40" x14ac:dyDescent="0.25">
      <c r="A362" s="550"/>
      <c r="B362" s="550"/>
      <c r="C362" s="550"/>
      <c r="D362" s="550"/>
      <c r="E362" s="550"/>
      <c r="F362" s="550"/>
      <c r="G362" s="550"/>
      <c r="H362" s="550"/>
      <c r="I362" s="550"/>
      <c r="J362" s="550"/>
      <c r="K362" s="550"/>
      <c r="L362" s="550"/>
      <c r="M362" s="550"/>
      <c r="N362" s="550"/>
      <c r="O362" s="550"/>
      <c r="P362" s="550"/>
      <c r="Q362" s="549"/>
      <c r="R362" s="550"/>
      <c r="S362" s="550"/>
      <c r="T362" s="550"/>
      <c r="U362" s="550"/>
      <c r="V362" s="549"/>
      <c r="W362" s="550"/>
      <c r="X362" s="550"/>
      <c r="Y362" s="550"/>
      <c r="Z362" s="550"/>
      <c r="AA362" s="550"/>
      <c r="AB362" s="550"/>
      <c r="AC362" s="550"/>
      <c r="AD362" s="550"/>
      <c r="AE362" s="550"/>
      <c r="AF362" s="550"/>
      <c r="AG362" s="550"/>
      <c r="AH362" s="550"/>
      <c r="AI362" s="550"/>
      <c r="AJ362" s="550"/>
      <c r="AK362" s="550"/>
      <c r="AL362" s="550"/>
      <c r="AM362" s="550"/>
      <c r="AN362" s="550"/>
    </row>
    <row r="363" spans="1:40" x14ac:dyDescent="0.25">
      <c r="A363" s="550"/>
      <c r="B363" s="550"/>
      <c r="C363" s="550"/>
      <c r="D363" s="550"/>
      <c r="E363" s="550"/>
      <c r="F363" s="550"/>
      <c r="G363" s="550"/>
      <c r="H363" s="550"/>
      <c r="I363" s="550"/>
      <c r="J363" s="550"/>
      <c r="K363" s="550"/>
      <c r="L363" s="550"/>
      <c r="M363" s="550"/>
      <c r="N363" s="550"/>
      <c r="O363" s="550"/>
      <c r="P363" s="550"/>
      <c r="Q363" s="549"/>
      <c r="R363" s="550"/>
      <c r="S363" s="550"/>
      <c r="T363" s="550"/>
      <c r="U363" s="550"/>
      <c r="V363" s="549"/>
      <c r="W363" s="550"/>
      <c r="X363" s="550"/>
      <c r="Y363" s="550"/>
      <c r="Z363" s="550"/>
      <c r="AA363" s="550"/>
      <c r="AB363" s="550"/>
      <c r="AC363" s="550"/>
      <c r="AD363" s="550"/>
      <c r="AE363" s="550"/>
      <c r="AF363" s="550"/>
      <c r="AG363" s="550"/>
      <c r="AH363" s="550"/>
      <c r="AI363" s="550"/>
      <c r="AJ363" s="550"/>
      <c r="AK363" s="550"/>
      <c r="AL363" s="550"/>
      <c r="AM363" s="550"/>
      <c r="AN363" s="550"/>
    </row>
    <row r="364" spans="1:40" x14ac:dyDescent="0.25">
      <c r="A364" s="550"/>
      <c r="B364" s="550"/>
      <c r="C364" s="550"/>
      <c r="D364" s="550"/>
      <c r="E364" s="550"/>
      <c r="F364" s="550"/>
      <c r="G364" s="550"/>
      <c r="H364" s="550"/>
      <c r="I364" s="550"/>
      <c r="J364" s="550"/>
      <c r="K364" s="550"/>
      <c r="L364" s="550"/>
      <c r="M364" s="550"/>
      <c r="N364" s="550"/>
      <c r="O364" s="550"/>
      <c r="P364" s="550"/>
      <c r="Q364" s="549"/>
      <c r="R364" s="550"/>
      <c r="S364" s="550"/>
      <c r="T364" s="550"/>
      <c r="U364" s="550"/>
      <c r="V364" s="549"/>
      <c r="W364" s="550"/>
      <c r="X364" s="550"/>
      <c r="Y364" s="550"/>
      <c r="Z364" s="550"/>
      <c r="AA364" s="550"/>
      <c r="AB364" s="550"/>
      <c r="AC364" s="550"/>
      <c r="AD364" s="550"/>
      <c r="AE364" s="550"/>
      <c r="AF364" s="550"/>
      <c r="AG364" s="550"/>
      <c r="AH364" s="550"/>
      <c r="AI364" s="550"/>
      <c r="AJ364" s="550"/>
      <c r="AK364" s="550"/>
      <c r="AL364" s="550"/>
      <c r="AM364" s="550"/>
      <c r="AN364" s="550"/>
    </row>
    <row r="365" spans="1:40" x14ac:dyDescent="0.25">
      <c r="A365" s="550"/>
      <c r="B365" s="550"/>
      <c r="C365" s="550"/>
      <c r="D365" s="550"/>
      <c r="E365" s="550"/>
      <c r="F365" s="550"/>
      <c r="G365" s="550"/>
      <c r="H365" s="550"/>
      <c r="I365" s="550"/>
      <c r="J365" s="550"/>
      <c r="K365" s="550"/>
      <c r="L365" s="550"/>
      <c r="M365" s="550"/>
      <c r="N365" s="550"/>
      <c r="O365" s="550"/>
      <c r="P365" s="550"/>
      <c r="Q365" s="549"/>
      <c r="R365" s="550"/>
      <c r="S365" s="550"/>
      <c r="T365" s="550"/>
      <c r="U365" s="550"/>
      <c r="V365" s="549"/>
      <c r="W365" s="550"/>
      <c r="X365" s="550"/>
      <c r="Y365" s="550"/>
      <c r="Z365" s="550"/>
      <c r="AA365" s="550"/>
      <c r="AB365" s="550"/>
      <c r="AC365" s="550"/>
      <c r="AD365" s="550"/>
      <c r="AE365" s="550"/>
      <c r="AF365" s="550"/>
      <c r="AG365" s="550"/>
      <c r="AH365" s="550"/>
      <c r="AI365" s="550"/>
      <c r="AJ365" s="550"/>
      <c r="AK365" s="550"/>
      <c r="AL365" s="550"/>
      <c r="AM365" s="550"/>
      <c r="AN365" s="550"/>
    </row>
    <row r="366" spans="1:40" x14ac:dyDescent="0.25">
      <c r="A366" s="550"/>
      <c r="B366" s="550"/>
      <c r="C366" s="550"/>
      <c r="D366" s="550"/>
      <c r="E366" s="550"/>
      <c r="F366" s="550"/>
      <c r="G366" s="550"/>
      <c r="H366" s="550"/>
      <c r="I366" s="550"/>
      <c r="J366" s="550"/>
      <c r="K366" s="550"/>
      <c r="L366" s="550"/>
      <c r="M366" s="550"/>
      <c r="N366" s="550"/>
      <c r="O366" s="550"/>
      <c r="P366" s="550"/>
      <c r="Q366" s="549"/>
      <c r="R366" s="550"/>
      <c r="S366" s="550"/>
      <c r="T366" s="550"/>
      <c r="U366" s="550"/>
      <c r="V366" s="549"/>
      <c r="W366" s="550"/>
      <c r="X366" s="550"/>
      <c r="Y366" s="550"/>
      <c r="Z366" s="550"/>
      <c r="AA366" s="550"/>
      <c r="AB366" s="550"/>
      <c r="AC366" s="550"/>
      <c r="AD366" s="550"/>
      <c r="AE366" s="550"/>
      <c r="AF366" s="550"/>
      <c r="AG366" s="550"/>
      <c r="AH366" s="550"/>
      <c r="AI366" s="550"/>
      <c r="AJ366" s="550"/>
      <c r="AK366" s="550"/>
      <c r="AL366" s="550"/>
      <c r="AM366" s="550"/>
      <c r="AN366" s="550"/>
    </row>
    <row r="367" spans="1:40" x14ac:dyDescent="0.25">
      <c r="A367" s="550"/>
      <c r="B367" s="550"/>
      <c r="C367" s="550"/>
      <c r="D367" s="550"/>
      <c r="E367" s="550"/>
      <c r="F367" s="550"/>
      <c r="G367" s="550"/>
      <c r="H367" s="550"/>
      <c r="I367" s="550"/>
      <c r="J367" s="550"/>
      <c r="K367" s="550"/>
      <c r="L367" s="550"/>
      <c r="M367" s="550"/>
      <c r="N367" s="550"/>
      <c r="O367" s="550"/>
      <c r="P367" s="550"/>
      <c r="Q367" s="549"/>
      <c r="R367" s="550"/>
      <c r="S367" s="550"/>
      <c r="T367" s="550"/>
      <c r="U367" s="550"/>
      <c r="V367" s="549"/>
      <c r="W367" s="550"/>
      <c r="X367" s="550"/>
      <c r="Y367" s="550"/>
      <c r="Z367" s="550"/>
      <c r="AA367" s="550"/>
      <c r="AB367" s="550"/>
      <c r="AC367" s="550"/>
      <c r="AD367" s="550"/>
      <c r="AE367" s="550"/>
      <c r="AF367" s="550"/>
      <c r="AG367" s="550"/>
      <c r="AH367" s="550"/>
      <c r="AI367" s="550"/>
      <c r="AJ367" s="550"/>
      <c r="AK367" s="550"/>
      <c r="AL367" s="550"/>
      <c r="AM367" s="550"/>
      <c r="AN367" s="550"/>
    </row>
    <row r="368" spans="1:40" x14ac:dyDescent="0.25">
      <c r="A368" s="550"/>
      <c r="B368" s="550"/>
      <c r="C368" s="550"/>
      <c r="D368" s="550"/>
      <c r="E368" s="550"/>
      <c r="F368" s="550"/>
      <c r="G368" s="550"/>
      <c r="H368" s="550"/>
      <c r="I368" s="550"/>
      <c r="J368" s="550"/>
      <c r="K368" s="550"/>
      <c r="L368" s="550"/>
      <c r="M368" s="550"/>
      <c r="N368" s="550"/>
      <c r="O368" s="550"/>
      <c r="P368" s="550"/>
      <c r="Q368" s="549"/>
      <c r="R368" s="550"/>
      <c r="S368" s="550"/>
      <c r="T368" s="550"/>
      <c r="U368" s="550"/>
      <c r="V368" s="549"/>
      <c r="W368" s="550"/>
      <c r="X368" s="550"/>
      <c r="Y368" s="550"/>
      <c r="Z368" s="550"/>
      <c r="AA368" s="550"/>
      <c r="AB368" s="550"/>
      <c r="AC368" s="550"/>
      <c r="AD368" s="550"/>
      <c r="AE368" s="550"/>
      <c r="AF368" s="550"/>
      <c r="AG368" s="550"/>
      <c r="AH368" s="550"/>
      <c r="AI368" s="550"/>
      <c r="AJ368" s="550"/>
      <c r="AK368" s="550"/>
      <c r="AL368" s="550"/>
      <c r="AM368" s="550"/>
      <c r="AN368" s="550"/>
    </row>
    <row r="369" spans="1:40" x14ac:dyDescent="0.25">
      <c r="A369" s="550"/>
      <c r="B369" s="550"/>
      <c r="C369" s="550"/>
      <c r="D369" s="550"/>
      <c r="E369" s="550"/>
      <c r="F369" s="550"/>
      <c r="G369" s="550"/>
      <c r="H369" s="550"/>
      <c r="I369" s="550"/>
      <c r="J369" s="550"/>
      <c r="K369" s="550"/>
      <c r="L369" s="550"/>
      <c r="M369" s="550"/>
      <c r="N369" s="550"/>
      <c r="O369" s="550"/>
      <c r="P369" s="550"/>
      <c r="Q369" s="549"/>
      <c r="R369" s="550"/>
      <c r="S369" s="550"/>
      <c r="T369" s="550"/>
      <c r="U369" s="550"/>
      <c r="V369" s="549"/>
      <c r="W369" s="550"/>
      <c r="X369" s="550"/>
      <c r="Y369" s="550"/>
      <c r="Z369" s="550"/>
      <c r="AA369" s="550"/>
      <c r="AB369" s="550"/>
      <c r="AC369" s="550"/>
      <c r="AD369" s="550"/>
      <c r="AE369" s="550"/>
      <c r="AF369" s="550"/>
      <c r="AG369" s="550"/>
      <c r="AH369" s="550"/>
      <c r="AI369" s="550"/>
      <c r="AJ369" s="550"/>
      <c r="AK369" s="550"/>
      <c r="AL369" s="550"/>
      <c r="AM369" s="550"/>
      <c r="AN369" s="550"/>
    </row>
    <row r="370" spans="1:40" x14ac:dyDescent="0.25">
      <c r="A370" s="550"/>
      <c r="B370" s="550"/>
      <c r="C370" s="550"/>
      <c r="D370" s="550"/>
      <c r="E370" s="550"/>
      <c r="F370" s="550"/>
      <c r="G370" s="550"/>
      <c r="H370" s="550"/>
      <c r="I370" s="550"/>
      <c r="J370" s="550"/>
      <c r="K370" s="550"/>
      <c r="L370" s="550"/>
      <c r="M370" s="550"/>
      <c r="N370" s="550"/>
      <c r="O370" s="550"/>
      <c r="P370" s="550"/>
      <c r="Q370" s="549"/>
      <c r="R370" s="550"/>
      <c r="S370" s="550"/>
      <c r="T370" s="550"/>
      <c r="U370" s="550"/>
      <c r="V370" s="549"/>
      <c r="W370" s="550"/>
      <c r="X370" s="550"/>
      <c r="Y370" s="550"/>
      <c r="Z370" s="550"/>
      <c r="AA370" s="550"/>
      <c r="AB370" s="550"/>
      <c r="AC370" s="550"/>
      <c r="AD370" s="550"/>
      <c r="AE370" s="550"/>
      <c r="AF370" s="550"/>
      <c r="AG370" s="550"/>
      <c r="AH370" s="550"/>
      <c r="AI370" s="550"/>
      <c r="AJ370" s="550"/>
      <c r="AK370" s="550"/>
      <c r="AL370" s="550"/>
      <c r="AM370" s="550"/>
      <c r="AN370" s="550"/>
    </row>
    <row r="371" spans="1:40" x14ac:dyDescent="0.25">
      <c r="A371" s="550"/>
      <c r="B371" s="550"/>
      <c r="C371" s="550"/>
      <c r="D371" s="550"/>
      <c r="E371" s="550"/>
      <c r="F371" s="550"/>
      <c r="G371" s="550"/>
      <c r="H371" s="550"/>
      <c r="I371" s="550"/>
      <c r="J371" s="550"/>
      <c r="K371" s="550"/>
      <c r="L371" s="550"/>
      <c r="M371" s="550"/>
      <c r="N371" s="550"/>
      <c r="O371" s="550"/>
      <c r="P371" s="550"/>
      <c r="Q371" s="549"/>
      <c r="R371" s="550"/>
      <c r="S371" s="550"/>
      <c r="T371" s="550"/>
      <c r="U371" s="550"/>
      <c r="V371" s="549"/>
      <c r="W371" s="550"/>
      <c r="X371" s="550"/>
      <c r="Y371" s="550"/>
      <c r="Z371" s="550"/>
      <c r="AA371" s="550"/>
      <c r="AB371" s="550"/>
      <c r="AC371" s="550"/>
      <c r="AD371" s="550"/>
      <c r="AE371" s="550"/>
      <c r="AF371" s="550"/>
      <c r="AG371" s="550"/>
      <c r="AH371" s="550"/>
      <c r="AI371" s="550"/>
      <c r="AJ371" s="550"/>
      <c r="AK371" s="550"/>
      <c r="AL371" s="550"/>
      <c r="AM371" s="550"/>
      <c r="AN371" s="550"/>
    </row>
    <row r="372" spans="1:40" x14ac:dyDescent="0.25">
      <c r="A372" s="550"/>
      <c r="B372" s="550"/>
      <c r="C372" s="550"/>
      <c r="D372" s="550"/>
      <c r="E372" s="550"/>
      <c r="F372" s="550"/>
      <c r="G372" s="550"/>
      <c r="H372" s="550"/>
      <c r="I372" s="550"/>
      <c r="J372" s="550"/>
      <c r="K372" s="550"/>
      <c r="L372" s="550"/>
      <c r="M372" s="550"/>
      <c r="N372" s="550"/>
      <c r="O372" s="550"/>
      <c r="P372" s="550"/>
      <c r="Q372" s="549"/>
      <c r="R372" s="550"/>
      <c r="S372" s="550"/>
      <c r="T372" s="550"/>
      <c r="U372" s="550"/>
      <c r="V372" s="549"/>
      <c r="W372" s="550"/>
      <c r="X372" s="550"/>
      <c r="Y372" s="550"/>
      <c r="Z372" s="550"/>
      <c r="AA372" s="550"/>
      <c r="AB372" s="550"/>
      <c r="AC372" s="550"/>
      <c r="AD372" s="550"/>
      <c r="AE372" s="550"/>
      <c r="AF372" s="550"/>
      <c r="AG372" s="550"/>
      <c r="AH372" s="550"/>
      <c r="AI372" s="550"/>
      <c r="AJ372" s="550"/>
      <c r="AK372" s="550"/>
      <c r="AL372" s="550"/>
      <c r="AM372" s="550"/>
      <c r="AN372" s="550"/>
    </row>
    <row r="373" spans="1:40" x14ac:dyDescent="0.25">
      <c r="A373" s="550"/>
      <c r="B373" s="550"/>
      <c r="C373" s="550"/>
      <c r="D373" s="550"/>
      <c r="E373" s="550"/>
      <c r="F373" s="550"/>
      <c r="G373" s="550"/>
      <c r="H373" s="550"/>
      <c r="I373" s="550"/>
      <c r="J373" s="550"/>
      <c r="K373" s="550"/>
      <c r="L373" s="550"/>
      <c r="M373" s="550"/>
      <c r="N373" s="550"/>
      <c r="O373" s="550"/>
      <c r="P373" s="550"/>
      <c r="Q373" s="549"/>
      <c r="R373" s="550"/>
      <c r="S373" s="550"/>
      <c r="T373" s="550"/>
      <c r="U373" s="550"/>
      <c r="V373" s="549"/>
      <c r="W373" s="550"/>
      <c r="X373" s="550"/>
      <c r="Y373" s="550"/>
      <c r="Z373" s="550"/>
      <c r="AA373" s="550"/>
      <c r="AB373" s="550"/>
      <c r="AC373" s="550"/>
      <c r="AD373" s="550"/>
      <c r="AE373" s="550"/>
      <c r="AF373" s="550"/>
      <c r="AG373" s="550"/>
      <c r="AH373" s="550"/>
      <c r="AI373" s="550"/>
      <c r="AJ373" s="550"/>
      <c r="AK373" s="550"/>
      <c r="AL373" s="550"/>
      <c r="AM373" s="550"/>
      <c r="AN373" s="550"/>
    </row>
    <row r="374" spans="1:40" x14ac:dyDescent="0.25">
      <c r="A374" s="550"/>
      <c r="B374" s="550"/>
      <c r="C374" s="550"/>
      <c r="D374" s="550"/>
      <c r="E374" s="550"/>
      <c r="F374" s="550"/>
      <c r="G374" s="550"/>
      <c r="H374" s="550"/>
      <c r="I374" s="550"/>
      <c r="J374" s="550"/>
      <c r="K374" s="550"/>
      <c r="L374" s="550"/>
      <c r="M374" s="550"/>
      <c r="N374" s="550"/>
      <c r="O374" s="550"/>
      <c r="P374" s="550"/>
      <c r="Q374" s="549"/>
      <c r="R374" s="550"/>
      <c r="S374" s="550"/>
      <c r="T374" s="550"/>
      <c r="U374" s="550"/>
      <c r="V374" s="549"/>
      <c r="W374" s="550"/>
      <c r="X374" s="550"/>
      <c r="Y374" s="550"/>
      <c r="Z374" s="550"/>
      <c r="AA374" s="550"/>
      <c r="AB374" s="550"/>
      <c r="AC374" s="550"/>
      <c r="AD374" s="550"/>
      <c r="AE374" s="550"/>
      <c r="AF374" s="550"/>
      <c r="AG374" s="550"/>
      <c r="AH374" s="550"/>
      <c r="AI374" s="550"/>
      <c r="AJ374" s="550"/>
      <c r="AK374" s="550"/>
      <c r="AL374" s="550"/>
      <c r="AM374" s="550"/>
      <c r="AN374" s="550"/>
    </row>
    <row r="375" spans="1:40" x14ac:dyDescent="0.25">
      <c r="A375" s="550"/>
      <c r="B375" s="550"/>
      <c r="C375" s="550"/>
      <c r="D375" s="550"/>
      <c r="E375" s="550"/>
      <c r="F375" s="550"/>
      <c r="G375" s="550"/>
      <c r="H375" s="550"/>
      <c r="I375" s="550"/>
      <c r="J375" s="550"/>
      <c r="K375" s="550"/>
      <c r="L375" s="550"/>
      <c r="M375" s="550"/>
      <c r="N375" s="550"/>
      <c r="O375" s="550"/>
      <c r="P375" s="550"/>
      <c r="Q375" s="549"/>
      <c r="R375" s="550"/>
      <c r="S375" s="550"/>
      <c r="T375" s="550"/>
      <c r="U375" s="550"/>
      <c r="V375" s="549"/>
      <c r="W375" s="550"/>
      <c r="X375" s="550"/>
      <c r="Y375" s="550"/>
      <c r="Z375" s="550"/>
      <c r="AA375" s="550"/>
      <c r="AB375" s="550"/>
      <c r="AC375" s="550"/>
      <c r="AD375" s="550"/>
      <c r="AE375" s="550"/>
      <c r="AF375" s="550"/>
      <c r="AG375" s="550"/>
      <c r="AH375" s="550"/>
      <c r="AI375" s="550"/>
      <c r="AJ375" s="550"/>
      <c r="AK375" s="550"/>
      <c r="AL375" s="550"/>
      <c r="AM375" s="550"/>
      <c r="AN375" s="550"/>
    </row>
    <row r="376" spans="1:40" x14ac:dyDescent="0.25">
      <c r="A376" s="550"/>
      <c r="B376" s="550"/>
      <c r="C376" s="550"/>
      <c r="D376" s="550"/>
      <c r="E376" s="550"/>
      <c r="F376" s="550"/>
      <c r="G376" s="550"/>
      <c r="H376" s="550"/>
      <c r="I376" s="550"/>
      <c r="J376" s="550"/>
      <c r="K376" s="550"/>
      <c r="L376" s="550"/>
      <c r="M376" s="550"/>
      <c r="N376" s="550"/>
      <c r="O376" s="550"/>
      <c r="P376" s="550"/>
      <c r="Q376" s="549"/>
      <c r="R376" s="550"/>
      <c r="S376" s="550"/>
      <c r="T376" s="550"/>
      <c r="U376" s="550"/>
      <c r="V376" s="549"/>
      <c r="W376" s="550"/>
      <c r="X376" s="550"/>
      <c r="Y376" s="550"/>
      <c r="Z376" s="550"/>
      <c r="AA376" s="550"/>
      <c r="AB376" s="550"/>
      <c r="AC376" s="550"/>
      <c r="AD376" s="550"/>
      <c r="AE376" s="550"/>
      <c r="AF376" s="550"/>
      <c r="AG376" s="550"/>
      <c r="AH376" s="550"/>
      <c r="AI376" s="550"/>
      <c r="AJ376" s="550"/>
      <c r="AK376" s="550"/>
      <c r="AL376" s="550"/>
      <c r="AM376" s="550"/>
      <c r="AN376" s="550"/>
    </row>
    <row r="377" spans="1:40" x14ac:dyDescent="0.25">
      <c r="A377" s="550"/>
      <c r="B377" s="550"/>
      <c r="C377" s="550"/>
      <c r="D377" s="550"/>
      <c r="E377" s="550"/>
      <c r="F377" s="550"/>
      <c r="G377" s="550"/>
      <c r="H377" s="550"/>
      <c r="I377" s="550"/>
      <c r="J377" s="550"/>
      <c r="K377" s="550"/>
      <c r="L377" s="550"/>
      <c r="M377" s="550"/>
      <c r="N377" s="550"/>
      <c r="O377" s="550"/>
      <c r="P377" s="550"/>
      <c r="Q377" s="549"/>
      <c r="R377" s="550"/>
      <c r="S377" s="550"/>
      <c r="T377" s="550"/>
      <c r="U377" s="550"/>
      <c r="V377" s="549"/>
      <c r="W377" s="550"/>
      <c r="X377" s="550"/>
      <c r="Y377" s="550"/>
      <c r="Z377" s="550"/>
      <c r="AA377" s="550"/>
      <c r="AB377" s="550"/>
      <c r="AC377" s="550"/>
      <c r="AD377" s="550"/>
      <c r="AE377" s="550"/>
      <c r="AF377" s="550"/>
      <c r="AG377" s="550"/>
      <c r="AH377" s="550"/>
      <c r="AI377" s="550"/>
      <c r="AJ377" s="550"/>
      <c r="AK377" s="550"/>
      <c r="AL377" s="550"/>
      <c r="AM377" s="550"/>
      <c r="AN377" s="550"/>
    </row>
    <row r="378" spans="1:40" x14ac:dyDescent="0.25">
      <c r="A378" s="550"/>
      <c r="B378" s="550"/>
      <c r="C378" s="550"/>
      <c r="D378" s="550"/>
      <c r="E378" s="550"/>
      <c r="F378" s="550"/>
      <c r="G378" s="550"/>
      <c r="H378" s="550"/>
      <c r="I378" s="550"/>
      <c r="J378" s="550"/>
      <c r="K378" s="550"/>
      <c r="L378" s="550"/>
      <c r="M378" s="550"/>
      <c r="N378" s="550"/>
      <c r="O378" s="550"/>
      <c r="P378" s="550"/>
      <c r="Q378" s="549"/>
      <c r="R378" s="550"/>
      <c r="S378" s="550"/>
      <c r="T378" s="550"/>
      <c r="U378" s="550"/>
      <c r="V378" s="549"/>
      <c r="W378" s="550"/>
      <c r="X378" s="550"/>
      <c r="Y378" s="550"/>
      <c r="Z378" s="550"/>
      <c r="AA378" s="550"/>
      <c r="AB378" s="550"/>
      <c r="AC378" s="550"/>
      <c r="AD378" s="550"/>
      <c r="AE378" s="550"/>
      <c r="AF378" s="550"/>
      <c r="AG378" s="550"/>
      <c r="AH378" s="550"/>
      <c r="AI378" s="550"/>
      <c r="AJ378" s="550"/>
      <c r="AK378" s="550"/>
      <c r="AL378" s="550"/>
      <c r="AM378" s="550"/>
      <c r="AN378" s="550"/>
    </row>
    <row r="379" spans="1:40" x14ac:dyDescent="0.25">
      <c r="A379" s="550"/>
      <c r="B379" s="550"/>
      <c r="C379" s="550"/>
      <c r="D379" s="550"/>
      <c r="E379" s="550"/>
      <c r="F379" s="550"/>
      <c r="G379" s="550"/>
      <c r="H379" s="550"/>
      <c r="I379" s="550"/>
      <c r="J379" s="550"/>
      <c r="K379" s="550"/>
      <c r="L379" s="550"/>
      <c r="M379" s="550"/>
      <c r="N379" s="550"/>
      <c r="O379" s="550"/>
      <c r="P379" s="550"/>
      <c r="Q379" s="549"/>
      <c r="R379" s="550"/>
      <c r="S379" s="550"/>
      <c r="T379" s="550"/>
      <c r="U379" s="550"/>
      <c r="V379" s="549"/>
      <c r="W379" s="550"/>
      <c r="X379" s="550"/>
      <c r="Y379" s="550"/>
      <c r="Z379" s="550"/>
      <c r="AA379" s="550"/>
      <c r="AB379" s="550"/>
      <c r="AC379" s="550"/>
      <c r="AD379" s="550"/>
      <c r="AE379" s="550"/>
      <c r="AF379" s="550"/>
      <c r="AG379" s="550"/>
      <c r="AH379" s="550"/>
      <c r="AI379" s="550"/>
      <c r="AJ379" s="550"/>
      <c r="AK379" s="550"/>
      <c r="AL379" s="550"/>
      <c r="AM379" s="550"/>
      <c r="AN379" s="550"/>
    </row>
    <row r="380" spans="1:40" x14ac:dyDescent="0.25">
      <c r="A380" s="550"/>
      <c r="B380" s="550"/>
      <c r="C380" s="550"/>
      <c r="D380" s="550"/>
      <c r="E380" s="550"/>
      <c r="F380" s="550"/>
      <c r="G380" s="550"/>
      <c r="H380" s="550"/>
      <c r="I380" s="550"/>
      <c r="J380" s="550"/>
      <c r="K380" s="550"/>
      <c r="L380" s="550"/>
      <c r="M380" s="550"/>
      <c r="N380" s="550"/>
      <c r="O380" s="550"/>
      <c r="P380" s="550"/>
      <c r="Q380" s="549"/>
      <c r="R380" s="550"/>
      <c r="S380" s="550"/>
      <c r="T380" s="550"/>
      <c r="U380" s="550"/>
      <c r="V380" s="549"/>
      <c r="W380" s="550"/>
      <c r="X380" s="550"/>
      <c r="Y380" s="550"/>
      <c r="Z380" s="550"/>
      <c r="AA380" s="550"/>
      <c r="AB380" s="550"/>
      <c r="AC380" s="550"/>
      <c r="AD380" s="550"/>
      <c r="AE380" s="550"/>
      <c r="AF380" s="550"/>
      <c r="AG380" s="550"/>
      <c r="AH380" s="550"/>
      <c r="AI380" s="550"/>
      <c r="AJ380" s="550"/>
      <c r="AK380" s="550"/>
      <c r="AL380" s="550"/>
      <c r="AM380" s="550"/>
      <c r="AN380" s="550"/>
    </row>
    <row r="381" spans="1:40" x14ac:dyDescent="0.25">
      <c r="A381" s="550"/>
      <c r="B381" s="550"/>
      <c r="C381" s="550"/>
      <c r="D381" s="550"/>
      <c r="E381" s="550"/>
      <c r="F381" s="550"/>
      <c r="G381" s="550"/>
      <c r="H381" s="550"/>
      <c r="I381" s="550"/>
      <c r="J381" s="550"/>
      <c r="K381" s="550"/>
      <c r="L381" s="550"/>
      <c r="M381" s="550"/>
      <c r="N381" s="550"/>
      <c r="O381" s="550"/>
      <c r="P381" s="550"/>
      <c r="Q381" s="549"/>
      <c r="R381" s="550"/>
      <c r="S381" s="550"/>
      <c r="T381" s="550"/>
      <c r="U381" s="550"/>
      <c r="V381" s="549"/>
      <c r="W381" s="550"/>
      <c r="X381" s="550"/>
      <c r="Y381" s="550"/>
      <c r="Z381" s="550"/>
      <c r="AA381" s="550"/>
      <c r="AB381" s="550"/>
      <c r="AC381" s="550"/>
      <c r="AD381" s="550"/>
      <c r="AE381" s="550"/>
      <c r="AF381" s="550"/>
      <c r="AG381" s="550"/>
      <c r="AH381" s="550"/>
      <c r="AI381" s="550"/>
      <c r="AJ381" s="550"/>
      <c r="AK381" s="550"/>
      <c r="AL381" s="550"/>
      <c r="AM381" s="550"/>
      <c r="AN381" s="550"/>
    </row>
    <row r="382" spans="1:40" x14ac:dyDescent="0.25">
      <c r="A382" s="550"/>
      <c r="B382" s="550"/>
      <c r="C382" s="550"/>
      <c r="D382" s="550"/>
      <c r="E382" s="550"/>
      <c r="F382" s="550"/>
      <c r="G382" s="550"/>
      <c r="H382" s="550"/>
      <c r="I382" s="550"/>
      <c r="J382" s="550"/>
      <c r="K382" s="550"/>
      <c r="L382" s="550"/>
      <c r="M382" s="550"/>
      <c r="N382" s="550"/>
      <c r="O382" s="550"/>
      <c r="P382" s="550"/>
      <c r="Q382" s="549"/>
      <c r="R382" s="550"/>
      <c r="S382" s="550"/>
      <c r="T382" s="550"/>
      <c r="U382" s="550"/>
      <c r="V382" s="549"/>
      <c r="W382" s="550"/>
      <c r="X382" s="550"/>
      <c r="Y382" s="550"/>
      <c r="Z382" s="550"/>
      <c r="AA382" s="550"/>
      <c r="AB382" s="550"/>
      <c r="AC382" s="550"/>
      <c r="AD382" s="550"/>
      <c r="AE382" s="550"/>
      <c r="AF382" s="550"/>
      <c r="AG382" s="550"/>
      <c r="AH382" s="550"/>
      <c r="AI382" s="550"/>
      <c r="AJ382" s="550"/>
      <c r="AK382" s="550"/>
      <c r="AL382" s="550"/>
      <c r="AM382" s="550"/>
      <c r="AN382" s="550"/>
    </row>
    <row r="383" spans="1:40" x14ac:dyDescent="0.25">
      <c r="A383" s="550"/>
      <c r="B383" s="550"/>
      <c r="C383" s="550"/>
      <c r="D383" s="550"/>
      <c r="E383" s="550"/>
      <c r="F383" s="550"/>
      <c r="G383" s="550"/>
      <c r="H383" s="550"/>
      <c r="I383" s="550"/>
      <c r="J383" s="550"/>
      <c r="K383" s="550"/>
      <c r="L383" s="550"/>
      <c r="M383" s="550"/>
      <c r="N383" s="550"/>
      <c r="O383" s="550"/>
      <c r="P383" s="550"/>
      <c r="Q383" s="549"/>
      <c r="R383" s="550"/>
      <c r="S383" s="550"/>
      <c r="T383" s="550"/>
      <c r="U383" s="550"/>
      <c r="V383" s="549"/>
      <c r="W383" s="550"/>
      <c r="X383" s="550"/>
      <c r="Y383" s="550"/>
      <c r="Z383" s="550"/>
      <c r="AA383" s="550"/>
      <c r="AB383" s="550"/>
      <c r="AC383" s="550"/>
      <c r="AD383" s="550"/>
      <c r="AE383" s="550"/>
      <c r="AF383" s="550"/>
      <c r="AG383" s="550"/>
      <c r="AH383" s="550"/>
      <c r="AI383" s="550"/>
      <c r="AJ383" s="550"/>
      <c r="AK383" s="550"/>
      <c r="AL383" s="550"/>
      <c r="AM383" s="550"/>
      <c r="AN383" s="550"/>
    </row>
    <row r="384" spans="1:40" x14ac:dyDescent="0.25">
      <c r="A384" s="550"/>
      <c r="B384" s="550"/>
      <c r="C384" s="550"/>
      <c r="D384" s="550"/>
      <c r="E384" s="550"/>
      <c r="F384" s="550"/>
      <c r="G384" s="550"/>
      <c r="H384" s="550"/>
      <c r="I384" s="550"/>
      <c r="J384" s="550"/>
      <c r="K384" s="550"/>
      <c r="L384" s="550"/>
      <c r="M384" s="550"/>
      <c r="N384" s="550"/>
      <c r="O384" s="550"/>
      <c r="P384" s="550"/>
      <c r="Q384" s="549"/>
      <c r="R384" s="550"/>
      <c r="S384" s="550"/>
      <c r="T384" s="550"/>
      <c r="U384" s="550"/>
      <c r="V384" s="549"/>
      <c r="W384" s="550"/>
      <c r="X384" s="550"/>
      <c r="Y384" s="550"/>
      <c r="Z384" s="550"/>
      <c r="AA384" s="550"/>
      <c r="AB384" s="550"/>
      <c r="AC384" s="550"/>
      <c r="AD384" s="550"/>
      <c r="AE384" s="550"/>
      <c r="AF384" s="550"/>
      <c r="AG384" s="550"/>
      <c r="AH384" s="550"/>
      <c r="AI384" s="550"/>
      <c r="AJ384" s="550"/>
      <c r="AK384" s="550"/>
      <c r="AL384" s="550"/>
      <c r="AM384" s="550"/>
      <c r="AN384" s="550"/>
    </row>
    <row r="385" spans="1:40" x14ac:dyDescent="0.25">
      <c r="A385" s="550"/>
      <c r="B385" s="550"/>
      <c r="C385" s="550"/>
      <c r="D385" s="550"/>
      <c r="E385" s="550"/>
      <c r="F385" s="550"/>
      <c r="G385" s="550"/>
      <c r="H385" s="550"/>
      <c r="I385" s="550"/>
      <c r="J385" s="550"/>
      <c r="K385" s="550"/>
      <c r="L385" s="550"/>
      <c r="M385" s="550"/>
      <c r="N385" s="550"/>
      <c r="O385" s="550"/>
      <c r="P385" s="550"/>
      <c r="Q385" s="549"/>
      <c r="R385" s="550"/>
      <c r="S385" s="550"/>
      <c r="T385" s="550"/>
      <c r="U385" s="550"/>
      <c r="V385" s="549"/>
      <c r="W385" s="550"/>
      <c r="X385" s="550"/>
      <c r="Y385" s="550"/>
      <c r="Z385" s="550"/>
      <c r="AA385" s="550"/>
      <c r="AB385" s="550"/>
      <c r="AC385" s="550"/>
      <c r="AD385" s="550"/>
      <c r="AE385" s="550"/>
      <c r="AF385" s="550"/>
      <c r="AG385" s="550"/>
      <c r="AH385" s="550"/>
      <c r="AI385" s="550"/>
      <c r="AJ385" s="550"/>
      <c r="AK385" s="550"/>
      <c r="AL385" s="550"/>
      <c r="AM385" s="550"/>
      <c r="AN385" s="550"/>
    </row>
    <row r="386" spans="1:40" x14ac:dyDescent="0.25">
      <c r="A386" s="550"/>
      <c r="B386" s="550"/>
      <c r="C386" s="550"/>
      <c r="D386" s="550"/>
      <c r="E386" s="550"/>
      <c r="F386" s="550"/>
      <c r="G386" s="550"/>
      <c r="H386" s="550"/>
      <c r="I386" s="550"/>
      <c r="J386" s="550"/>
      <c r="K386" s="550"/>
      <c r="L386" s="550"/>
      <c r="M386" s="550"/>
      <c r="N386" s="550"/>
      <c r="O386" s="550"/>
      <c r="P386" s="550"/>
      <c r="Q386" s="549"/>
      <c r="R386" s="550"/>
      <c r="S386" s="550"/>
      <c r="T386" s="550"/>
      <c r="U386" s="550"/>
      <c r="V386" s="549"/>
      <c r="W386" s="550"/>
      <c r="X386" s="550"/>
      <c r="Y386" s="550"/>
      <c r="Z386" s="550"/>
      <c r="AA386" s="550"/>
      <c r="AB386" s="550"/>
      <c r="AC386" s="550"/>
      <c r="AD386" s="550"/>
      <c r="AE386" s="550"/>
      <c r="AF386" s="550"/>
      <c r="AG386" s="550"/>
      <c r="AH386" s="550"/>
      <c r="AI386" s="550"/>
      <c r="AJ386" s="550"/>
      <c r="AK386" s="550"/>
      <c r="AL386" s="550"/>
      <c r="AM386" s="550"/>
      <c r="AN386" s="550"/>
    </row>
    <row r="387" spans="1:40" x14ac:dyDescent="0.25">
      <c r="A387" s="550"/>
      <c r="B387" s="550"/>
      <c r="C387" s="550"/>
      <c r="D387" s="550"/>
      <c r="E387" s="550"/>
      <c r="F387" s="550"/>
      <c r="G387" s="550"/>
      <c r="H387" s="550"/>
      <c r="I387" s="550"/>
      <c r="J387" s="550"/>
      <c r="K387" s="550"/>
      <c r="L387" s="550"/>
      <c r="M387" s="550"/>
      <c r="N387" s="550"/>
      <c r="O387" s="550"/>
      <c r="P387" s="550"/>
      <c r="Q387" s="549"/>
      <c r="R387" s="550"/>
      <c r="S387" s="550"/>
      <c r="T387" s="550"/>
      <c r="U387" s="550"/>
      <c r="V387" s="549"/>
      <c r="W387" s="550"/>
      <c r="X387" s="550"/>
      <c r="Y387" s="550"/>
      <c r="Z387" s="550"/>
      <c r="AA387" s="550"/>
      <c r="AB387" s="550"/>
      <c r="AC387" s="550"/>
      <c r="AD387" s="550"/>
      <c r="AE387" s="550"/>
      <c r="AF387" s="550"/>
      <c r="AG387" s="550"/>
      <c r="AH387" s="550"/>
      <c r="AI387" s="550"/>
      <c r="AJ387" s="550"/>
      <c r="AK387" s="550"/>
      <c r="AL387" s="550"/>
      <c r="AM387" s="550"/>
      <c r="AN387" s="550"/>
    </row>
    <row r="388" spans="1:40" x14ac:dyDescent="0.25">
      <c r="A388" s="550"/>
      <c r="B388" s="550"/>
      <c r="C388" s="550"/>
      <c r="D388" s="550"/>
      <c r="E388" s="550"/>
      <c r="F388" s="550"/>
      <c r="G388" s="550"/>
      <c r="H388" s="550"/>
      <c r="I388" s="550"/>
      <c r="J388" s="550"/>
      <c r="K388" s="550"/>
      <c r="L388" s="550"/>
      <c r="M388" s="550"/>
      <c r="N388" s="550"/>
      <c r="O388" s="550"/>
      <c r="P388" s="550"/>
      <c r="Q388" s="549"/>
      <c r="R388" s="550"/>
      <c r="S388" s="550"/>
      <c r="T388" s="550"/>
      <c r="U388" s="550"/>
      <c r="V388" s="549"/>
      <c r="W388" s="550"/>
      <c r="X388" s="550"/>
      <c r="Y388" s="550"/>
      <c r="Z388" s="550"/>
      <c r="AA388" s="550"/>
      <c r="AB388" s="550"/>
      <c r="AC388" s="550"/>
      <c r="AD388" s="550"/>
      <c r="AE388" s="550"/>
      <c r="AF388" s="550"/>
      <c r="AG388" s="550"/>
      <c r="AH388" s="550"/>
      <c r="AI388" s="550"/>
      <c r="AJ388" s="550"/>
      <c r="AK388" s="550"/>
      <c r="AL388" s="550"/>
      <c r="AM388" s="550"/>
      <c r="AN388" s="550"/>
    </row>
    <row r="389" spans="1:40" x14ac:dyDescent="0.25">
      <c r="A389" s="550"/>
      <c r="B389" s="550"/>
      <c r="C389" s="550"/>
      <c r="D389" s="550"/>
      <c r="E389" s="550"/>
      <c r="F389" s="550"/>
      <c r="G389" s="550"/>
      <c r="H389" s="550"/>
      <c r="I389" s="550"/>
      <c r="J389" s="550"/>
      <c r="K389" s="550"/>
      <c r="L389" s="550"/>
      <c r="M389" s="550"/>
      <c r="N389" s="550"/>
      <c r="O389" s="550"/>
      <c r="P389" s="550"/>
      <c r="Q389" s="549"/>
      <c r="R389" s="550"/>
      <c r="S389" s="550"/>
      <c r="T389" s="550"/>
      <c r="U389" s="550"/>
      <c r="V389" s="549"/>
      <c r="W389" s="550"/>
      <c r="X389" s="550"/>
      <c r="Y389" s="550"/>
      <c r="Z389" s="550"/>
      <c r="AA389" s="550"/>
      <c r="AB389" s="550"/>
      <c r="AC389" s="550"/>
      <c r="AD389" s="550"/>
      <c r="AE389" s="550"/>
      <c r="AF389" s="550"/>
      <c r="AG389" s="550"/>
      <c r="AH389" s="550"/>
      <c r="AI389" s="550"/>
      <c r="AJ389" s="550"/>
      <c r="AK389" s="550"/>
      <c r="AL389" s="550"/>
      <c r="AM389" s="550"/>
      <c r="AN389" s="550"/>
    </row>
    <row r="390" spans="1:40" x14ac:dyDescent="0.25">
      <c r="A390" s="550"/>
      <c r="B390" s="550"/>
      <c r="C390" s="550"/>
      <c r="D390" s="550"/>
      <c r="E390" s="550"/>
      <c r="F390" s="550"/>
      <c r="G390" s="550"/>
      <c r="H390" s="550"/>
      <c r="I390" s="550"/>
      <c r="J390" s="550"/>
      <c r="K390" s="550"/>
      <c r="L390" s="550"/>
      <c r="M390" s="550"/>
      <c r="N390" s="550"/>
      <c r="O390" s="550"/>
      <c r="P390" s="550"/>
      <c r="Q390" s="549"/>
      <c r="R390" s="550"/>
      <c r="S390" s="550"/>
      <c r="T390" s="550"/>
      <c r="U390" s="550"/>
      <c r="V390" s="549"/>
      <c r="W390" s="550"/>
      <c r="X390" s="550"/>
      <c r="Y390" s="550"/>
      <c r="Z390" s="550"/>
      <c r="AA390" s="550"/>
      <c r="AB390" s="550"/>
      <c r="AC390" s="550"/>
      <c r="AD390" s="550"/>
      <c r="AE390" s="550"/>
      <c r="AF390" s="550"/>
      <c r="AG390" s="550"/>
      <c r="AH390" s="550"/>
      <c r="AI390" s="550"/>
      <c r="AJ390" s="550"/>
      <c r="AK390" s="550"/>
      <c r="AL390" s="550"/>
      <c r="AM390" s="550"/>
      <c r="AN390" s="550"/>
    </row>
    <row r="391" spans="1:40" x14ac:dyDescent="0.25">
      <c r="A391" s="550"/>
      <c r="B391" s="550"/>
      <c r="C391" s="550"/>
      <c r="D391" s="550"/>
      <c r="E391" s="550"/>
      <c r="F391" s="550"/>
      <c r="G391" s="550"/>
      <c r="H391" s="550"/>
      <c r="I391" s="550"/>
      <c r="J391" s="550"/>
      <c r="K391" s="550"/>
      <c r="L391" s="550"/>
      <c r="M391" s="550"/>
      <c r="N391" s="550"/>
      <c r="O391" s="550"/>
      <c r="P391" s="550"/>
      <c r="Q391" s="549"/>
      <c r="R391" s="550"/>
      <c r="S391" s="550"/>
      <c r="T391" s="550"/>
      <c r="U391" s="550"/>
      <c r="V391" s="549"/>
      <c r="W391" s="550"/>
      <c r="X391" s="550"/>
      <c r="Y391" s="550"/>
      <c r="Z391" s="550"/>
      <c r="AA391" s="550"/>
      <c r="AB391" s="550"/>
      <c r="AC391" s="550"/>
      <c r="AD391" s="550"/>
      <c r="AE391" s="550"/>
      <c r="AF391" s="550"/>
      <c r="AG391" s="550"/>
      <c r="AH391" s="550"/>
      <c r="AI391" s="550"/>
      <c r="AJ391" s="550"/>
      <c r="AK391" s="550"/>
      <c r="AL391" s="550"/>
      <c r="AM391" s="550"/>
      <c r="AN391" s="550"/>
    </row>
    <row r="392" spans="1:40" x14ac:dyDescent="0.25">
      <c r="A392" s="550"/>
      <c r="B392" s="550"/>
      <c r="C392" s="550"/>
      <c r="D392" s="550"/>
      <c r="E392" s="550"/>
      <c r="F392" s="550"/>
      <c r="G392" s="550"/>
      <c r="H392" s="550"/>
      <c r="I392" s="550"/>
      <c r="J392" s="550"/>
      <c r="K392" s="550"/>
      <c r="L392" s="550"/>
      <c r="M392" s="550"/>
      <c r="N392" s="550"/>
      <c r="O392" s="550"/>
      <c r="P392" s="550"/>
      <c r="Q392" s="549"/>
      <c r="R392" s="550"/>
      <c r="S392" s="550"/>
      <c r="T392" s="550"/>
      <c r="U392" s="550"/>
      <c r="V392" s="549"/>
      <c r="W392" s="550"/>
      <c r="X392" s="550"/>
      <c r="Y392" s="550"/>
      <c r="Z392" s="550"/>
      <c r="AA392" s="550"/>
      <c r="AB392" s="550"/>
      <c r="AC392" s="550"/>
      <c r="AD392" s="550"/>
      <c r="AE392" s="550"/>
      <c r="AF392" s="550"/>
      <c r="AG392" s="550"/>
      <c r="AH392" s="550"/>
      <c r="AI392" s="550"/>
      <c r="AJ392" s="550"/>
      <c r="AK392" s="550"/>
      <c r="AL392" s="550"/>
      <c r="AM392" s="550"/>
      <c r="AN392" s="550"/>
    </row>
    <row r="393" spans="1:40" x14ac:dyDescent="0.25">
      <c r="A393" s="550"/>
      <c r="B393" s="550"/>
      <c r="C393" s="550"/>
      <c r="D393" s="550"/>
      <c r="E393" s="550"/>
      <c r="F393" s="550"/>
      <c r="G393" s="550"/>
      <c r="H393" s="550"/>
      <c r="I393" s="550"/>
      <c r="J393" s="550"/>
      <c r="K393" s="550"/>
      <c r="L393" s="550"/>
      <c r="M393" s="550"/>
      <c r="N393" s="550"/>
      <c r="O393" s="550"/>
      <c r="P393" s="550"/>
      <c r="Q393" s="549"/>
      <c r="R393" s="550"/>
      <c r="S393" s="550"/>
      <c r="T393" s="550"/>
      <c r="U393" s="550"/>
      <c r="V393" s="549"/>
      <c r="W393" s="550"/>
      <c r="X393" s="550"/>
      <c r="Y393" s="550"/>
      <c r="Z393" s="550"/>
      <c r="AA393" s="550"/>
      <c r="AB393" s="550"/>
      <c r="AC393" s="550"/>
      <c r="AD393" s="550"/>
      <c r="AE393" s="550"/>
      <c r="AF393" s="550"/>
      <c r="AG393" s="550"/>
      <c r="AH393" s="550"/>
      <c r="AI393" s="550"/>
      <c r="AJ393" s="550"/>
      <c r="AK393" s="550"/>
      <c r="AL393" s="550"/>
      <c r="AM393" s="550"/>
      <c r="AN393" s="550"/>
    </row>
    <row r="394" spans="1:40" x14ac:dyDescent="0.25">
      <c r="A394" s="550"/>
      <c r="B394" s="550"/>
      <c r="C394" s="550"/>
      <c r="D394" s="550"/>
      <c r="E394" s="550"/>
      <c r="F394" s="550"/>
      <c r="G394" s="550"/>
      <c r="H394" s="550"/>
      <c r="I394" s="550"/>
      <c r="J394" s="550"/>
      <c r="K394" s="550"/>
      <c r="L394" s="550"/>
      <c r="M394" s="550"/>
      <c r="N394" s="550"/>
      <c r="O394" s="550"/>
      <c r="P394" s="550"/>
      <c r="Q394" s="549"/>
      <c r="R394" s="550"/>
      <c r="S394" s="550"/>
      <c r="T394" s="550"/>
      <c r="U394" s="550"/>
      <c r="V394" s="549"/>
      <c r="W394" s="550"/>
      <c r="X394" s="550"/>
      <c r="Y394" s="550"/>
      <c r="Z394" s="550"/>
      <c r="AA394" s="550"/>
      <c r="AB394" s="550"/>
      <c r="AC394" s="550"/>
      <c r="AD394" s="550"/>
      <c r="AE394" s="550"/>
      <c r="AF394" s="550"/>
      <c r="AG394" s="550"/>
      <c r="AH394" s="550"/>
      <c r="AI394" s="550"/>
      <c r="AJ394" s="550"/>
      <c r="AK394" s="550"/>
      <c r="AL394" s="550"/>
      <c r="AM394" s="550"/>
      <c r="AN394" s="550"/>
    </row>
    <row r="395" spans="1:40" x14ac:dyDescent="0.25">
      <c r="A395" s="550"/>
      <c r="B395" s="550"/>
      <c r="C395" s="550"/>
      <c r="D395" s="550"/>
      <c r="E395" s="550"/>
      <c r="F395" s="550"/>
      <c r="G395" s="550"/>
      <c r="H395" s="550"/>
      <c r="I395" s="550"/>
      <c r="J395" s="550"/>
      <c r="K395" s="550"/>
      <c r="L395" s="550"/>
      <c r="M395" s="550"/>
      <c r="N395" s="550"/>
      <c r="O395" s="550"/>
      <c r="P395" s="550"/>
      <c r="Q395" s="549"/>
      <c r="R395" s="550"/>
      <c r="S395" s="550"/>
      <c r="T395" s="550"/>
      <c r="U395" s="550"/>
      <c r="V395" s="549"/>
      <c r="W395" s="550"/>
      <c r="X395" s="550"/>
      <c r="Y395" s="550"/>
      <c r="Z395" s="550"/>
      <c r="AA395" s="550"/>
      <c r="AB395" s="550"/>
      <c r="AC395" s="550"/>
      <c r="AD395" s="550"/>
      <c r="AE395" s="550"/>
      <c r="AF395" s="550"/>
      <c r="AG395" s="550"/>
      <c r="AH395" s="550"/>
      <c r="AI395" s="550"/>
      <c r="AJ395" s="550"/>
      <c r="AK395" s="550"/>
      <c r="AL395" s="550"/>
      <c r="AM395" s="550"/>
      <c r="AN395" s="550"/>
    </row>
    <row r="396" spans="1:40" x14ac:dyDescent="0.25">
      <c r="A396" s="550"/>
      <c r="B396" s="550"/>
      <c r="C396" s="550"/>
      <c r="D396" s="550"/>
      <c r="E396" s="550"/>
      <c r="F396" s="550"/>
      <c r="G396" s="550"/>
      <c r="H396" s="550"/>
      <c r="I396" s="550"/>
      <c r="J396" s="550"/>
      <c r="K396" s="550"/>
      <c r="L396" s="550"/>
      <c r="M396" s="550"/>
      <c r="N396" s="550"/>
      <c r="O396" s="550"/>
      <c r="P396" s="550"/>
      <c r="Q396" s="549"/>
      <c r="R396" s="550"/>
      <c r="S396" s="550"/>
      <c r="T396" s="550"/>
      <c r="U396" s="550"/>
      <c r="V396" s="549"/>
      <c r="W396" s="550"/>
      <c r="X396" s="550"/>
      <c r="Y396" s="550"/>
      <c r="Z396" s="550"/>
      <c r="AA396" s="550"/>
      <c r="AB396" s="550"/>
      <c r="AC396" s="550"/>
      <c r="AD396" s="550"/>
      <c r="AE396" s="550"/>
      <c r="AF396" s="550"/>
      <c r="AG396" s="550"/>
      <c r="AH396" s="550"/>
      <c r="AI396" s="550"/>
      <c r="AJ396" s="550"/>
      <c r="AK396" s="550"/>
      <c r="AL396" s="550"/>
      <c r="AM396" s="550"/>
      <c r="AN396" s="550"/>
    </row>
    <row r="397" spans="1:40" x14ac:dyDescent="0.25">
      <c r="A397" s="550"/>
      <c r="B397" s="550"/>
      <c r="C397" s="550"/>
      <c r="D397" s="550"/>
      <c r="E397" s="550"/>
      <c r="F397" s="550"/>
      <c r="G397" s="550"/>
      <c r="H397" s="550"/>
      <c r="I397" s="550"/>
      <c r="J397" s="550"/>
      <c r="K397" s="550"/>
      <c r="L397" s="550"/>
      <c r="M397" s="550"/>
      <c r="N397" s="550"/>
      <c r="O397" s="550"/>
      <c r="P397" s="550"/>
      <c r="Q397" s="549"/>
      <c r="R397" s="550"/>
      <c r="S397" s="550"/>
      <c r="T397" s="550"/>
      <c r="U397" s="550"/>
      <c r="V397" s="549"/>
      <c r="W397" s="550"/>
      <c r="X397" s="550"/>
      <c r="Y397" s="550"/>
      <c r="Z397" s="550"/>
      <c r="AA397" s="550"/>
      <c r="AB397" s="550"/>
      <c r="AC397" s="550"/>
      <c r="AD397" s="550"/>
      <c r="AE397" s="550"/>
      <c r="AF397" s="550"/>
      <c r="AG397" s="550"/>
      <c r="AH397" s="550"/>
      <c r="AI397" s="550"/>
      <c r="AJ397" s="550"/>
      <c r="AK397" s="550"/>
      <c r="AL397" s="550"/>
      <c r="AM397" s="550"/>
      <c r="AN397" s="550"/>
    </row>
    <row r="398" spans="1:40" x14ac:dyDescent="0.25">
      <c r="A398" s="550"/>
      <c r="B398" s="550"/>
      <c r="C398" s="550"/>
      <c r="D398" s="550"/>
      <c r="E398" s="550"/>
      <c r="F398" s="550"/>
      <c r="G398" s="550"/>
      <c r="H398" s="550"/>
      <c r="I398" s="550"/>
      <c r="J398" s="550"/>
      <c r="K398" s="550"/>
      <c r="L398" s="550"/>
      <c r="M398" s="550"/>
      <c r="N398" s="550"/>
      <c r="O398" s="550"/>
      <c r="P398" s="550"/>
      <c r="Q398" s="549"/>
      <c r="R398" s="550"/>
      <c r="S398" s="550"/>
      <c r="T398" s="550"/>
      <c r="U398" s="550"/>
      <c r="V398" s="549"/>
      <c r="W398" s="550"/>
      <c r="X398" s="550"/>
      <c r="Y398" s="550"/>
      <c r="Z398" s="550"/>
      <c r="AA398" s="550"/>
      <c r="AB398" s="550"/>
      <c r="AC398" s="550"/>
      <c r="AD398" s="550"/>
      <c r="AE398" s="550"/>
      <c r="AF398" s="550"/>
      <c r="AG398" s="550"/>
      <c r="AH398" s="550"/>
      <c r="AI398" s="550"/>
      <c r="AJ398" s="550"/>
      <c r="AK398" s="550"/>
      <c r="AL398" s="550"/>
      <c r="AM398" s="550"/>
      <c r="AN398" s="550"/>
    </row>
    <row r="399" spans="1:40" x14ac:dyDescent="0.25">
      <c r="A399" s="550"/>
      <c r="B399" s="550"/>
      <c r="C399" s="550"/>
      <c r="D399" s="550"/>
      <c r="E399" s="550"/>
      <c r="F399" s="550"/>
      <c r="G399" s="550"/>
      <c r="H399" s="550"/>
      <c r="I399" s="550"/>
      <c r="J399" s="550"/>
      <c r="K399" s="550"/>
      <c r="L399" s="550"/>
      <c r="M399" s="550"/>
      <c r="N399" s="550"/>
      <c r="O399" s="550"/>
      <c r="P399" s="550"/>
      <c r="Q399" s="549"/>
      <c r="R399" s="550"/>
      <c r="S399" s="550"/>
      <c r="T399" s="550"/>
      <c r="U399" s="550"/>
      <c r="V399" s="549"/>
      <c r="W399" s="550"/>
      <c r="X399" s="550"/>
      <c r="Y399" s="550"/>
      <c r="Z399" s="550"/>
      <c r="AA399" s="550"/>
      <c r="AB399" s="550"/>
      <c r="AC399" s="550"/>
      <c r="AD399" s="550"/>
      <c r="AE399" s="550"/>
      <c r="AF399" s="550"/>
      <c r="AG399" s="550"/>
      <c r="AH399" s="550"/>
      <c r="AI399" s="550"/>
      <c r="AJ399" s="550"/>
      <c r="AK399" s="550"/>
      <c r="AL399" s="550"/>
      <c r="AM399" s="550"/>
      <c r="AN399" s="550"/>
    </row>
    <row r="400" spans="1:40" x14ac:dyDescent="0.25">
      <c r="A400" s="550"/>
      <c r="B400" s="550"/>
      <c r="C400" s="550"/>
      <c r="D400" s="550"/>
      <c r="E400" s="550"/>
      <c r="F400" s="550"/>
      <c r="G400" s="550"/>
      <c r="H400" s="550"/>
      <c r="I400" s="550"/>
      <c r="J400" s="550"/>
      <c r="K400" s="550"/>
      <c r="L400" s="550"/>
      <c r="M400" s="550"/>
      <c r="N400" s="550"/>
      <c r="O400" s="550"/>
      <c r="P400" s="550"/>
      <c r="Q400" s="549"/>
      <c r="R400" s="550"/>
      <c r="S400" s="550"/>
      <c r="T400" s="550"/>
      <c r="U400" s="550"/>
      <c r="V400" s="549"/>
      <c r="W400" s="550"/>
      <c r="X400" s="550"/>
      <c r="Y400" s="550"/>
      <c r="Z400" s="550"/>
      <c r="AA400" s="550"/>
      <c r="AB400" s="550"/>
      <c r="AC400" s="550"/>
      <c r="AD400" s="550"/>
      <c r="AE400" s="550"/>
      <c r="AF400" s="550"/>
      <c r="AG400" s="550"/>
      <c r="AH400" s="550"/>
      <c r="AI400" s="550"/>
      <c r="AJ400" s="550"/>
      <c r="AK400" s="550"/>
      <c r="AL400" s="550"/>
      <c r="AM400" s="550"/>
      <c r="AN400" s="550"/>
    </row>
    <row r="401" spans="1:40" x14ac:dyDescent="0.25">
      <c r="A401" s="550"/>
      <c r="B401" s="550"/>
      <c r="C401" s="550"/>
      <c r="D401" s="550"/>
      <c r="E401" s="550"/>
      <c r="F401" s="550"/>
      <c r="G401" s="550"/>
      <c r="H401" s="550"/>
      <c r="I401" s="550"/>
      <c r="J401" s="550"/>
      <c r="K401" s="550"/>
      <c r="L401" s="550"/>
      <c r="M401" s="550"/>
      <c r="N401" s="550"/>
      <c r="O401" s="550"/>
      <c r="P401" s="550"/>
      <c r="Q401" s="549"/>
      <c r="R401" s="550"/>
      <c r="S401" s="550"/>
      <c r="T401" s="550"/>
      <c r="U401" s="550"/>
      <c r="V401" s="549"/>
      <c r="W401" s="550"/>
      <c r="X401" s="550"/>
      <c r="Y401" s="550"/>
      <c r="Z401" s="550"/>
      <c r="AA401" s="550"/>
      <c r="AB401" s="550"/>
      <c r="AC401" s="550"/>
      <c r="AD401" s="550"/>
      <c r="AE401" s="550"/>
      <c r="AF401" s="550"/>
      <c r="AG401" s="550"/>
      <c r="AH401" s="550"/>
      <c r="AI401" s="550"/>
      <c r="AJ401" s="550"/>
      <c r="AK401" s="550"/>
      <c r="AL401" s="550"/>
      <c r="AM401" s="550"/>
      <c r="AN401" s="550"/>
    </row>
    <row r="402" spans="1:40" x14ac:dyDescent="0.25">
      <c r="A402" s="550"/>
      <c r="B402" s="550"/>
      <c r="C402" s="550"/>
      <c r="D402" s="550"/>
      <c r="E402" s="550"/>
      <c r="F402" s="550"/>
      <c r="G402" s="550"/>
      <c r="H402" s="550"/>
      <c r="I402" s="550"/>
      <c r="J402" s="550"/>
      <c r="K402" s="550"/>
      <c r="L402" s="550"/>
      <c r="M402" s="550"/>
      <c r="N402" s="550"/>
      <c r="O402" s="550"/>
      <c r="P402" s="550"/>
      <c r="Q402" s="549"/>
      <c r="R402" s="550"/>
      <c r="S402" s="550"/>
      <c r="T402" s="550"/>
      <c r="U402" s="550"/>
      <c r="V402" s="549"/>
      <c r="W402" s="550"/>
      <c r="X402" s="550"/>
      <c r="Y402" s="550"/>
      <c r="Z402" s="550"/>
      <c r="AA402" s="550"/>
      <c r="AB402" s="550"/>
      <c r="AC402" s="550"/>
      <c r="AD402" s="550"/>
      <c r="AE402" s="550"/>
      <c r="AF402" s="550"/>
      <c r="AG402" s="550"/>
      <c r="AH402" s="550"/>
      <c r="AI402" s="550"/>
      <c r="AJ402" s="550"/>
      <c r="AK402" s="550"/>
      <c r="AL402" s="550"/>
      <c r="AM402" s="550"/>
      <c r="AN402" s="550"/>
    </row>
    <row r="403" spans="1:40" x14ac:dyDescent="0.25">
      <c r="A403" s="550"/>
      <c r="B403" s="550"/>
      <c r="C403" s="550"/>
      <c r="D403" s="550"/>
      <c r="E403" s="550"/>
      <c r="F403" s="550"/>
      <c r="G403" s="550"/>
      <c r="H403" s="550"/>
      <c r="I403" s="550"/>
      <c r="J403" s="550"/>
      <c r="K403" s="550"/>
      <c r="L403" s="550"/>
      <c r="M403" s="550"/>
      <c r="N403" s="550"/>
      <c r="O403" s="550"/>
      <c r="P403" s="550"/>
      <c r="Q403" s="549"/>
      <c r="R403" s="550"/>
      <c r="S403" s="550"/>
      <c r="T403" s="550"/>
      <c r="U403" s="550"/>
      <c r="V403" s="549"/>
      <c r="W403" s="550"/>
      <c r="X403" s="550"/>
      <c r="Y403" s="550"/>
      <c r="Z403" s="550"/>
      <c r="AA403" s="550"/>
      <c r="AB403" s="550"/>
      <c r="AC403" s="550"/>
      <c r="AD403" s="550"/>
      <c r="AE403" s="550"/>
      <c r="AF403" s="550"/>
      <c r="AG403" s="550"/>
      <c r="AH403" s="550"/>
      <c r="AI403" s="550"/>
      <c r="AJ403" s="550"/>
      <c r="AK403" s="550"/>
      <c r="AL403" s="550"/>
      <c r="AM403" s="550"/>
      <c r="AN403" s="550"/>
    </row>
    <row r="404" spans="1:40" x14ac:dyDescent="0.25">
      <c r="A404" s="550"/>
      <c r="B404" s="550"/>
      <c r="C404" s="550"/>
      <c r="D404" s="550"/>
      <c r="E404" s="550"/>
      <c r="F404" s="550"/>
      <c r="G404" s="550"/>
      <c r="H404" s="550"/>
      <c r="I404" s="550"/>
      <c r="J404" s="550"/>
      <c r="K404" s="550"/>
      <c r="L404" s="550"/>
      <c r="M404" s="550"/>
      <c r="N404" s="550"/>
      <c r="O404" s="550"/>
      <c r="P404" s="550"/>
      <c r="Q404" s="549"/>
      <c r="R404" s="550"/>
      <c r="S404" s="550"/>
      <c r="T404" s="550"/>
      <c r="U404" s="550"/>
      <c r="V404" s="549"/>
      <c r="W404" s="550"/>
      <c r="X404" s="550"/>
      <c r="Y404" s="550"/>
      <c r="Z404" s="550"/>
      <c r="AA404" s="550"/>
      <c r="AB404" s="550"/>
      <c r="AC404" s="550"/>
      <c r="AD404" s="550"/>
      <c r="AE404" s="550"/>
      <c r="AF404" s="550"/>
      <c r="AG404" s="550"/>
      <c r="AH404" s="550"/>
      <c r="AI404" s="550"/>
      <c r="AJ404" s="550"/>
      <c r="AK404" s="550"/>
      <c r="AL404" s="550"/>
      <c r="AM404" s="550"/>
      <c r="AN404" s="550"/>
    </row>
    <row r="405" spans="1:40" x14ac:dyDescent="0.25">
      <c r="A405" s="550"/>
      <c r="B405" s="550"/>
      <c r="C405" s="550"/>
      <c r="D405" s="550"/>
      <c r="E405" s="550"/>
      <c r="F405" s="550"/>
      <c r="G405" s="550"/>
      <c r="H405" s="550"/>
      <c r="I405" s="550"/>
      <c r="J405" s="550"/>
      <c r="K405" s="550"/>
      <c r="L405" s="550"/>
      <c r="M405" s="550"/>
      <c r="N405" s="550"/>
      <c r="O405" s="550"/>
      <c r="P405" s="550"/>
      <c r="Q405" s="549"/>
      <c r="R405" s="550"/>
      <c r="S405" s="550"/>
      <c r="T405" s="550"/>
      <c r="U405" s="550"/>
      <c r="V405" s="549"/>
      <c r="W405" s="550"/>
      <c r="X405" s="550"/>
      <c r="Y405" s="550"/>
      <c r="Z405" s="550"/>
      <c r="AA405" s="550"/>
      <c r="AB405" s="550"/>
      <c r="AC405" s="550"/>
      <c r="AD405" s="550"/>
      <c r="AE405" s="550"/>
      <c r="AF405" s="550"/>
      <c r="AG405" s="550"/>
      <c r="AH405" s="550"/>
      <c r="AI405" s="550"/>
      <c r="AJ405" s="550"/>
      <c r="AK405" s="550"/>
      <c r="AL405" s="550"/>
      <c r="AM405" s="550"/>
      <c r="AN405" s="550"/>
    </row>
    <row r="406" spans="1:40" x14ac:dyDescent="0.25">
      <c r="A406" s="550"/>
      <c r="B406" s="550"/>
      <c r="C406" s="550"/>
      <c r="D406" s="550"/>
      <c r="E406" s="550"/>
      <c r="F406" s="550"/>
      <c r="G406" s="550"/>
      <c r="H406" s="550"/>
      <c r="I406" s="550"/>
      <c r="J406" s="550"/>
      <c r="K406" s="550"/>
      <c r="L406" s="550"/>
      <c r="M406" s="550"/>
      <c r="N406" s="550"/>
      <c r="O406" s="550"/>
      <c r="P406" s="550"/>
      <c r="Q406" s="549"/>
      <c r="R406" s="550"/>
      <c r="S406" s="550"/>
      <c r="T406" s="550"/>
      <c r="U406" s="550"/>
      <c r="V406" s="549"/>
      <c r="W406" s="550"/>
      <c r="X406" s="550"/>
      <c r="Y406" s="550"/>
      <c r="Z406" s="550"/>
      <c r="AA406" s="550"/>
      <c r="AB406" s="550"/>
      <c r="AC406" s="550"/>
      <c r="AD406" s="550"/>
      <c r="AE406" s="550"/>
      <c r="AF406" s="550"/>
      <c r="AG406" s="550"/>
      <c r="AH406" s="550"/>
      <c r="AI406" s="550"/>
      <c r="AJ406" s="550"/>
      <c r="AK406" s="550"/>
      <c r="AL406" s="550"/>
      <c r="AM406" s="550"/>
      <c r="AN406" s="550"/>
    </row>
    <row r="407" spans="1:40" x14ac:dyDescent="0.25">
      <c r="A407" s="550"/>
      <c r="B407" s="550"/>
      <c r="C407" s="550"/>
      <c r="D407" s="550"/>
      <c r="E407" s="550"/>
      <c r="F407" s="550"/>
      <c r="G407" s="550"/>
      <c r="H407" s="550"/>
      <c r="I407" s="550"/>
      <c r="J407" s="550"/>
      <c r="K407" s="550"/>
      <c r="L407" s="550"/>
      <c r="M407" s="550"/>
      <c r="N407" s="550"/>
      <c r="O407" s="550"/>
      <c r="P407" s="550"/>
      <c r="Q407" s="549"/>
      <c r="R407" s="550"/>
      <c r="S407" s="550"/>
      <c r="T407" s="550"/>
      <c r="U407" s="550"/>
      <c r="V407" s="549"/>
      <c r="W407" s="550"/>
      <c r="X407" s="550"/>
      <c r="Y407" s="550"/>
      <c r="Z407" s="550"/>
      <c r="AA407" s="550"/>
      <c r="AB407" s="550"/>
      <c r="AC407" s="550"/>
      <c r="AD407" s="550"/>
      <c r="AE407" s="550"/>
      <c r="AF407" s="550"/>
      <c r="AG407" s="550"/>
      <c r="AH407" s="550"/>
      <c r="AI407" s="550"/>
      <c r="AJ407" s="550"/>
      <c r="AK407" s="550"/>
      <c r="AL407" s="550"/>
      <c r="AM407" s="550"/>
      <c r="AN407" s="550"/>
    </row>
    <row r="408" spans="1:40" x14ac:dyDescent="0.25">
      <c r="A408" s="550"/>
      <c r="B408" s="550"/>
      <c r="C408" s="550"/>
      <c r="D408" s="550"/>
      <c r="E408" s="550"/>
      <c r="F408" s="550"/>
      <c r="G408" s="550"/>
      <c r="H408" s="550"/>
      <c r="I408" s="550"/>
      <c r="J408" s="550"/>
      <c r="K408" s="550"/>
      <c r="L408" s="550"/>
      <c r="M408" s="550"/>
      <c r="N408" s="550"/>
      <c r="O408" s="550"/>
      <c r="P408" s="550"/>
      <c r="Q408" s="549"/>
      <c r="R408" s="550"/>
      <c r="S408" s="550"/>
      <c r="T408" s="550"/>
      <c r="U408" s="550"/>
      <c r="V408" s="549"/>
      <c r="W408" s="550"/>
      <c r="X408" s="550"/>
      <c r="Y408" s="550"/>
      <c r="Z408" s="550"/>
      <c r="AA408" s="550"/>
      <c r="AB408" s="550"/>
      <c r="AC408" s="550"/>
      <c r="AD408" s="550"/>
      <c r="AE408" s="550"/>
      <c r="AF408" s="550"/>
      <c r="AG408" s="550"/>
      <c r="AH408" s="550"/>
      <c r="AI408" s="550"/>
      <c r="AJ408" s="550"/>
      <c r="AK408" s="550"/>
      <c r="AL408" s="550"/>
      <c r="AM408" s="550"/>
      <c r="AN408" s="550"/>
    </row>
    <row r="409" spans="1:40" x14ac:dyDescent="0.25">
      <c r="A409" s="550"/>
      <c r="B409" s="550"/>
      <c r="C409" s="550"/>
      <c r="D409" s="550"/>
      <c r="E409" s="550"/>
      <c r="F409" s="550"/>
      <c r="G409" s="550"/>
      <c r="H409" s="550"/>
      <c r="I409" s="550"/>
      <c r="J409" s="550"/>
      <c r="K409" s="550"/>
      <c r="L409" s="550"/>
      <c r="M409" s="550"/>
      <c r="N409" s="550"/>
      <c r="O409" s="550"/>
      <c r="P409" s="550"/>
      <c r="Q409" s="549"/>
      <c r="R409" s="550"/>
      <c r="S409" s="550"/>
      <c r="T409" s="550"/>
      <c r="U409" s="550"/>
      <c r="V409" s="549"/>
      <c r="W409" s="550"/>
      <c r="X409" s="550"/>
      <c r="Y409" s="550"/>
      <c r="Z409" s="550"/>
      <c r="AA409" s="550"/>
      <c r="AB409" s="550"/>
      <c r="AC409" s="550"/>
      <c r="AD409" s="550"/>
      <c r="AE409" s="550"/>
      <c r="AF409" s="550"/>
      <c r="AG409" s="550"/>
      <c r="AH409" s="550"/>
      <c r="AI409" s="550"/>
      <c r="AJ409" s="550"/>
      <c r="AK409" s="550"/>
      <c r="AL409" s="550"/>
      <c r="AM409" s="550"/>
      <c r="AN409" s="550"/>
    </row>
    <row r="410" spans="1:40" x14ac:dyDescent="0.25">
      <c r="A410" s="550"/>
      <c r="B410" s="550"/>
      <c r="C410" s="550"/>
      <c r="D410" s="550"/>
      <c r="E410" s="550"/>
      <c r="F410" s="550"/>
      <c r="G410" s="550"/>
      <c r="H410" s="550"/>
      <c r="I410" s="550"/>
      <c r="J410" s="550"/>
      <c r="K410" s="550"/>
      <c r="L410" s="550"/>
      <c r="M410" s="550"/>
      <c r="N410" s="550"/>
      <c r="O410" s="550"/>
      <c r="P410" s="550"/>
      <c r="Q410" s="549"/>
      <c r="R410" s="550"/>
      <c r="S410" s="550"/>
      <c r="T410" s="550"/>
      <c r="U410" s="550"/>
      <c r="V410" s="549"/>
      <c r="W410" s="550"/>
      <c r="X410" s="550"/>
      <c r="Y410" s="550"/>
      <c r="Z410" s="550"/>
      <c r="AA410" s="550"/>
      <c r="AB410" s="550"/>
      <c r="AC410" s="550"/>
      <c r="AD410" s="550"/>
      <c r="AE410" s="550"/>
      <c r="AF410" s="550"/>
      <c r="AG410" s="550"/>
      <c r="AH410" s="550"/>
      <c r="AI410" s="550"/>
      <c r="AJ410" s="550"/>
      <c r="AK410" s="550"/>
      <c r="AL410" s="550"/>
      <c r="AM410" s="550"/>
      <c r="AN410" s="550"/>
    </row>
    <row r="411" spans="1:40" x14ac:dyDescent="0.25">
      <c r="A411" s="550"/>
      <c r="B411" s="550"/>
      <c r="C411" s="550"/>
      <c r="D411" s="550"/>
      <c r="E411" s="550"/>
      <c r="F411" s="550"/>
      <c r="G411" s="550"/>
      <c r="H411" s="550"/>
      <c r="I411" s="550"/>
      <c r="J411" s="550"/>
      <c r="K411" s="550"/>
      <c r="L411" s="550"/>
      <c r="M411" s="550"/>
      <c r="N411" s="550"/>
      <c r="O411" s="550"/>
      <c r="P411" s="550"/>
      <c r="Q411" s="549"/>
      <c r="R411" s="550"/>
      <c r="S411" s="550"/>
      <c r="T411" s="550"/>
      <c r="U411" s="550"/>
      <c r="V411" s="549"/>
      <c r="W411" s="550"/>
      <c r="X411" s="550"/>
      <c r="Y411" s="550"/>
      <c r="Z411" s="550"/>
      <c r="AA411" s="550"/>
      <c r="AB411" s="550"/>
      <c r="AC411" s="550"/>
      <c r="AD411" s="550"/>
      <c r="AE411" s="550"/>
      <c r="AF411" s="550"/>
      <c r="AG411" s="550"/>
      <c r="AH411" s="550"/>
      <c r="AI411" s="550"/>
      <c r="AJ411" s="550"/>
      <c r="AK411" s="550"/>
      <c r="AL411" s="550"/>
      <c r="AM411" s="550"/>
      <c r="AN411" s="550"/>
    </row>
    <row r="412" spans="1:40" x14ac:dyDescent="0.25">
      <c r="A412" s="550"/>
      <c r="B412" s="550"/>
      <c r="C412" s="550"/>
      <c r="D412" s="550"/>
      <c r="E412" s="550"/>
      <c r="F412" s="550"/>
      <c r="G412" s="550"/>
      <c r="H412" s="550"/>
      <c r="I412" s="550"/>
      <c r="J412" s="550"/>
      <c r="K412" s="550"/>
      <c r="L412" s="550"/>
      <c r="M412" s="550"/>
      <c r="N412" s="550"/>
      <c r="O412" s="550"/>
      <c r="P412" s="550"/>
      <c r="Q412" s="549"/>
      <c r="R412" s="550"/>
      <c r="S412" s="550"/>
      <c r="T412" s="550"/>
      <c r="U412" s="550"/>
      <c r="V412" s="549"/>
      <c r="W412" s="550"/>
      <c r="X412" s="550"/>
      <c r="Y412" s="550"/>
      <c r="Z412" s="550"/>
      <c r="AA412" s="550"/>
      <c r="AB412" s="550"/>
      <c r="AC412" s="550"/>
      <c r="AD412" s="550"/>
      <c r="AE412" s="550"/>
      <c r="AF412" s="550"/>
      <c r="AG412" s="550"/>
      <c r="AH412" s="550"/>
      <c r="AI412" s="550"/>
      <c r="AJ412" s="550"/>
      <c r="AK412" s="550"/>
      <c r="AL412" s="550"/>
      <c r="AM412" s="550"/>
      <c r="AN412" s="550"/>
    </row>
    <row r="413" spans="1:40" x14ac:dyDescent="0.25">
      <c r="A413" s="550"/>
      <c r="B413" s="550"/>
      <c r="C413" s="550"/>
      <c r="D413" s="550"/>
      <c r="E413" s="550"/>
      <c r="F413" s="550"/>
      <c r="G413" s="550"/>
      <c r="H413" s="550"/>
      <c r="I413" s="550"/>
      <c r="J413" s="550"/>
      <c r="K413" s="550"/>
      <c r="L413" s="550"/>
      <c r="M413" s="550"/>
      <c r="N413" s="550"/>
      <c r="O413" s="550"/>
      <c r="P413" s="550"/>
      <c r="Q413" s="549"/>
      <c r="R413" s="550"/>
      <c r="S413" s="550"/>
      <c r="T413" s="550"/>
      <c r="U413" s="550"/>
      <c r="V413" s="549"/>
      <c r="W413" s="550"/>
      <c r="X413" s="550"/>
      <c r="Y413" s="550"/>
      <c r="Z413" s="550"/>
      <c r="AA413" s="550"/>
      <c r="AB413" s="550"/>
      <c r="AC413" s="550"/>
      <c r="AD413" s="550"/>
      <c r="AE413" s="550"/>
      <c r="AF413" s="550"/>
      <c r="AG413" s="550"/>
      <c r="AH413" s="550"/>
      <c r="AI413" s="550"/>
      <c r="AJ413" s="550"/>
      <c r="AK413" s="550"/>
      <c r="AL413" s="550"/>
      <c r="AM413" s="550"/>
      <c r="AN413" s="550"/>
    </row>
    <row r="414" spans="1:40" x14ac:dyDescent="0.25">
      <c r="A414" s="550"/>
      <c r="B414" s="550"/>
      <c r="C414" s="550"/>
      <c r="D414" s="550"/>
      <c r="E414" s="550"/>
      <c r="F414" s="550"/>
      <c r="G414" s="550"/>
      <c r="H414" s="550"/>
      <c r="I414" s="550"/>
      <c r="J414" s="550"/>
      <c r="K414" s="550"/>
      <c r="L414" s="550"/>
      <c r="M414" s="550"/>
      <c r="N414" s="550"/>
      <c r="O414" s="550"/>
      <c r="P414" s="550"/>
      <c r="Q414" s="549"/>
      <c r="R414" s="550"/>
      <c r="S414" s="550"/>
      <c r="T414" s="550"/>
      <c r="U414" s="550"/>
      <c r="V414" s="549"/>
      <c r="W414" s="550"/>
      <c r="X414" s="550"/>
      <c r="Y414" s="550"/>
      <c r="Z414" s="550"/>
      <c r="AA414" s="550"/>
      <c r="AB414" s="550"/>
      <c r="AC414" s="550"/>
      <c r="AD414" s="550"/>
      <c r="AE414" s="550"/>
      <c r="AF414" s="550"/>
      <c r="AG414" s="550"/>
      <c r="AH414" s="550"/>
      <c r="AI414" s="550"/>
      <c r="AJ414" s="550"/>
      <c r="AK414" s="550"/>
      <c r="AL414" s="550"/>
      <c r="AM414" s="550"/>
      <c r="AN414" s="550"/>
    </row>
    <row r="415" spans="1:40" x14ac:dyDescent="0.25">
      <c r="A415" s="550"/>
      <c r="B415" s="550"/>
      <c r="C415" s="550"/>
      <c r="D415" s="550"/>
      <c r="E415" s="550"/>
      <c r="F415" s="550"/>
      <c r="G415" s="550"/>
      <c r="H415" s="550"/>
      <c r="I415" s="550"/>
      <c r="J415" s="550"/>
      <c r="K415" s="550"/>
      <c r="L415" s="550"/>
      <c r="M415" s="550"/>
      <c r="N415" s="550"/>
      <c r="O415" s="550"/>
      <c r="P415" s="550"/>
      <c r="Q415" s="549"/>
      <c r="R415" s="550"/>
      <c r="S415" s="550"/>
      <c r="T415" s="550"/>
      <c r="U415" s="550"/>
      <c r="V415" s="549"/>
      <c r="W415" s="550"/>
      <c r="X415" s="550"/>
      <c r="Y415" s="550"/>
      <c r="Z415" s="550"/>
      <c r="AA415" s="550"/>
      <c r="AB415" s="550"/>
      <c r="AC415" s="550"/>
      <c r="AD415" s="550"/>
      <c r="AE415" s="550"/>
      <c r="AF415" s="550"/>
      <c r="AG415" s="550"/>
      <c r="AH415" s="550"/>
      <c r="AI415" s="550"/>
      <c r="AJ415" s="550"/>
      <c r="AK415" s="550"/>
      <c r="AL415" s="550"/>
      <c r="AM415" s="550"/>
      <c r="AN415" s="550"/>
    </row>
    <row r="416" spans="1:40" x14ac:dyDescent="0.25">
      <c r="A416" s="550"/>
      <c r="B416" s="550"/>
      <c r="C416" s="550"/>
      <c r="D416" s="550"/>
      <c r="E416" s="550"/>
      <c r="F416" s="550"/>
      <c r="G416" s="550"/>
      <c r="H416" s="550"/>
      <c r="I416" s="550"/>
      <c r="J416" s="550"/>
      <c r="K416" s="550"/>
      <c r="L416" s="550"/>
      <c r="M416" s="550"/>
      <c r="N416" s="550"/>
      <c r="O416" s="550"/>
      <c r="P416" s="550"/>
      <c r="Q416" s="549"/>
      <c r="R416" s="550"/>
      <c r="S416" s="550"/>
      <c r="T416" s="550"/>
      <c r="U416" s="550"/>
      <c r="V416" s="549"/>
      <c r="W416" s="550"/>
      <c r="X416" s="550"/>
      <c r="Y416" s="550"/>
      <c r="Z416" s="550"/>
      <c r="AA416" s="550"/>
      <c r="AB416" s="550"/>
      <c r="AC416" s="550"/>
      <c r="AD416" s="550"/>
      <c r="AE416" s="550"/>
      <c r="AF416" s="550"/>
      <c r="AG416" s="550"/>
      <c r="AH416" s="550"/>
      <c r="AI416" s="550"/>
      <c r="AJ416" s="550"/>
      <c r="AK416" s="550"/>
      <c r="AL416" s="550"/>
      <c r="AM416" s="550"/>
      <c r="AN416" s="550"/>
    </row>
    <row r="417" spans="1:40" x14ac:dyDescent="0.25">
      <c r="A417" s="550"/>
      <c r="B417" s="550"/>
      <c r="C417" s="550"/>
      <c r="D417" s="550"/>
      <c r="E417" s="550"/>
      <c r="F417" s="550"/>
      <c r="G417" s="550"/>
      <c r="H417" s="550"/>
      <c r="I417" s="550"/>
      <c r="J417" s="550"/>
      <c r="K417" s="550"/>
      <c r="L417" s="550"/>
      <c r="M417" s="550"/>
      <c r="N417" s="550"/>
      <c r="O417" s="550"/>
      <c r="P417" s="550"/>
      <c r="Q417" s="549"/>
      <c r="R417" s="550"/>
      <c r="S417" s="550"/>
      <c r="T417" s="550"/>
      <c r="U417" s="550"/>
      <c r="V417" s="549"/>
      <c r="W417" s="550"/>
      <c r="X417" s="550"/>
      <c r="Y417" s="550"/>
      <c r="Z417" s="550"/>
      <c r="AA417" s="550"/>
      <c r="AB417" s="550"/>
      <c r="AC417" s="550"/>
      <c r="AD417" s="550"/>
      <c r="AE417" s="550"/>
      <c r="AF417" s="550"/>
      <c r="AG417" s="550"/>
      <c r="AH417" s="550"/>
      <c r="AI417" s="550"/>
      <c r="AJ417" s="550"/>
      <c r="AK417" s="550"/>
      <c r="AL417" s="550"/>
      <c r="AM417" s="550"/>
      <c r="AN417" s="550"/>
    </row>
    <row r="418" spans="1:40" x14ac:dyDescent="0.25">
      <c r="A418" s="550"/>
      <c r="B418" s="550"/>
      <c r="C418" s="550"/>
      <c r="D418" s="550"/>
      <c r="E418" s="550"/>
      <c r="F418" s="550"/>
      <c r="G418" s="550"/>
      <c r="H418" s="550"/>
      <c r="I418" s="550"/>
      <c r="J418" s="550"/>
      <c r="K418" s="550"/>
      <c r="L418" s="550"/>
      <c r="M418" s="550"/>
      <c r="N418" s="550"/>
      <c r="O418" s="550"/>
      <c r="P418" s="550"/>
      <c r="Q418" s="549"/>
      <c r="R418" s="550"/>
      <c r="S418" s="550"/>
      <c r="T418" s="550"/>
      <c r="U418" s="550"/>
      <c r="V418" s="549"/>
      <c r="W418" s="550"/>
      <c r="X418" s="550"/>
      <c r="Y418" s="550"/>
      <c r="Z418" s="550"/>
      <c r="AA418" s="550"/>
      <c r="AB418" s="550"/>
      <c r="AC418" s="550"/>
      <c r="AD418" s="550"/>
      <c r="AE418" s="550"/>
      <c r="AF418" s="550"/>
      <c r="AG418" s="550"/>
      <c r="AH418" s="550"/>
      <c r="AI418" s="550"/>
      <c r="AJ418" s="550"/>
      <c r="AK418" s="550"/>
      <c r="AL418" s="550"/>
      <c r="AM418" s="550"/>
      <c r="AN418" s="550"/>
    </row>
    <row r="419" spans="1:40" x14ac:dyDescent="0.25">
      <c r="A419" s="550"/>
      <c r="B419" s="550"/>
      <c r="C419" s="550"/>
      <c r="D419" s="550"/>
      <c r="E419" s="550"/>
      <c r="F419" s="550"/>
      <c r="G419" s="550"/>
      <c r="H419" s="550"/>
      <c r="I419" s="550"/>
      <c r="J419" s="550"/>
      <c r="K419" s="550"/>
      <c r="L419" s="550"/>
      <c r="M419" s="550"/>
      <c r="N419" s="550"/>
      <c r="O419" s="550"/>
      <c r="P419" s="550"/>
      <c r="Q419" s="549"/>
      <c r="R419" s="550"/>
      <c r="S419" s="550"/>
      <c r="T419" s="550"/>
      <c r="U419" s="550"/>
      <c r="V419" s="549"/>
      <c r="W419" s="550"/>
      <c r="X419" s="550"/>
      <c r="Y419" s="550"/>
      <c r="Z419" s="550"/>
      <c r="AA419" s="550"/>
      <c r="AB419" s="550"/>
      <c r="AC419" s="550"/>
      <c r="AD419" s="550"/>
      <c r="AE419" s="550"/>
      <c r="AF419" s="550"/>
      <c r="AG419" s="550"/>
      <c r="AH419" s="550"/>
      <c r="AI419" s="550"/>
      <c r="AJ419" s="550"/>
      <c r="AK419" s="550"/>
      <c r="AL419" s="550"/>
      <c r="AM419" s="550"/>
      <c r="AN419" s="550"/>
    </row>
    <row r="420" spans="1:40" x14ac:dyDescent="0.25">
      <c r="A420" s="550"/>
      <c r="B420" s="550"/>
      <c r="C420" s="550"/>
      <c r="D420" s="550"/>
      <c r="E420" s="550"/>
      <c r="F420" s="550"/>
      <c r="G420" s="550"/>
      <c r="H420" s="550"/>
      <c r="I420" s="550"/>
      <c r="J420" s="550"/>
      <c r="K420" s="550"/>
      <c r="L420" s="550"/>
      <c r="M420" s="550"/>
      <c r="N420" s="550"/>
      <c r="O420" s="550"/>
      <c r="P420" s="550"/>
      <c r="Q420" s="549"/>
      <c r="R420" s="550"/>
      <c r="S420" s="550"/>
      <c r="T420" s="550"/>
      <c r="U420" s="550"/>
      <c r="V420" s="549"/>
      <c r="W420" s="550"/>
      <c r="X420" s="550"/>
      <c r="Y420" s="550"/>
      <c r="Z420" s="550"/>
      <c r="AA420" s="550"/>
      <c r="AB420" s="550"/>
      <c r="AC420" s="550"/>
      <c r="AD420" s="550"/>
      <c r="AE420" s="550"/>
      <c r="AF420" s="550"/>
      <c r="AG420" s="550"/>
      <c r="AH420" s="550"/>
      <c r="AI420" s="550"/>
      <c r="AJ420" s="550"/>
      <c r="AK420" s="550"/>
      <c r="AL420" s="550"/>
      <c r="AM420" s="550"/>
      <c r="AN420" s="550"/>
    </row>
    <row r="421" spans="1:40" x14ac:dyDescent="0.25">
      <c r="A421" s="550"/>
      <c r="B421" s="550"/>
      <c r="C421" s="550"/>
      <c r="D421" s="550"/>
      <c r="E421" s="550"/>
      <c r="F421" s="550"/>
      <c r="G421" s="550"/>
      <c r="H421" s="550"/>
      <c r="I421" s="550"/>
      <c r="J421" s="550"/>
      <c r="K421" s="550"/>
      <c r="L421" s="550"/>
      <c r="M421" s="550"/>
      <c r="N421" s="550"/>
      <c r="O421" s="550"/>
      <c r="P421" s="550"/>
      <c r="Q421" s="549"/>
      <c r="R421" s="550"/>
      <c r="S421" s="550"/>
      <c r="T421" s="550"/>
      <c r="U421" s="550"/>
      <c r="V421" s="549"/>
      <c r="W421" s="550"/>
      <c r="X421" s="550"/>
      <c r="Y421" s="550"/>
      <c r="Z421" s="550"/>
      <c r="AA421" s="550"/>
      <c r="AB421" s="550"/>
      <c r="AC421" s="550"/>
      <c r="AD421" s="550"/>
      <c r="AE421" s="550"/>
      <c r="AF421" s="550"/>
      <c r="AG421" s="550"/>
      <c r="AH421" s="550"/>
      <c r="AI421" s="550"/>
      <c r="AJ421" s="550"/>
      <c r="AK421" s="550"/>
      <c r="AL421" s="550"/>
      <c r="AM421" s="550"/>
      <c r="AN421" s="550"/>
    </row>
    <row r="422" spans="1:40" x14ac:dyDescent="0.25">
      <c r="A422" s="550"/>
      <c r="B422" s="550"/>
      <c r="C422" s="550"/>
      <c r="D422" s="550"/>
      <c r="E422" s="550"/>
      <c r="F422" s="550"/>
      <c r="G422" s="550"/>
      <c r="H422" s="550"/>
      <c r="I422" s="550"/>
      <c r="J422" s="550"/>
      <c r="K422" s="550"/>
      <c r="L422" s="550"/>
      <c r="M422" s="550"/>
      <c r="N422" s="550"/>
      <c r="O422" s="550"/>
      <c r="P422" s="550"/>
      <c r="Q422" s="549"/>
      <c r="R422" s="550"/>
      <c r="S422" s="550"/>
      <c r="T422" s="550"/>
      <c r="U422" s="550"/>
      <c r="V422" s="549"/>
      <c r="W422" s="550"/>
      <c r="X422" s="550"/>
      <c r="Y422" s="550"/>
      <c r="Z422" s="550"/>
      <c r="AA422" s="550"/>
      <c r="AB422" s="550"/>
      <c r="AC422" s="550"/>
      <c r="AD422" s="550"/>
      <c r="AE422" s="550"/>
      <c r="AF422" s="550"/>
      <c r="AG422" s="550"/>
      <c r="AH422" s="550"/>
      <c r="AI422" s="550"/>
      <c r="AJ422" s="550"/>
      <c r="AK422" s="550"/>
      <c r="AL422" s="550"/>
      <c r="AM422" s="550"/>
      <c r="AN422" s="550"/>
    </row>
    <row r="423" spans="1:40" x14ac:dyDescent="0.25">
      <c r="A423" s="550"/>
      <c r="B423" s="550"/>
      <c r="C423" s="550"/>
      <c r="D423" s="550"/>
      <c r="E423" s="550"/>
      <c r="F423" s="550"/>
      <c r="G423" s="550"/>
      <c r="H423" s="550"/>
      <c r="I423" s="550"/>
      <c r="J423" s="550"/>
      <c r="K423" s="550"/>
      <c r="L423" s="550"/>
      <c r="M423" s="550"/>
      <c r="N423" s="550"/>
      <c r="O423" s="550"/>
      <c r="P423" s="550"/>
      <c r="Q423" s="549"/>
      <c r="R423" s="550"/>
      <c r="S423" s="550"/>
      <c r="T423" s="550"/>
      <c r="U423" s="550"/>
      <c r="V423" s="549"/>
      <c r="W423" s="550"/>
      <c r="X423" s="550"/>
      <c r="Y423" s="550"/>
      <c r="Z423" s="550"/>
      <c r="AA423" s="550"/>
      <c r="AB423" s="550"/>
      <c r="AC423" s="550"/>
      <c r="AD423" s="550"/>
      <c r="AE423" s="550"/>
      <c r="AF423" s="550"/>
      <c r="AG423" s="550"/>
      <c r="AH423" s="550"/>
      <c r="AI423" s="550"/>
      <c r="AJ423" s="550"/>
      <c r="AK423" s="550"/>
      <c r="AL423" s="550"/>
      <c r="AM423" s="550"/>
      <c r="AN423" s="550"/>
    </row>
    <row r="424" spans="1:40" x14ac:dyDescent="0.25">
      <c r="A424" s="550"/>
      <c r="B424" s="550"/>
      <c r="C424" s="550"/>
      <c r="D424" s="550"/>
      <c r="E424" s="550"/>
      <c r="F424" s="550"/>
      <c r="G424" s="550"/>
      <c r="H424" s="550"/>
      <c r="I424" s="550"/>
      <c r="J424" s="550"/>
      <c r="K424" s="550"/>
      <c r="L424" s="550"/>
      <c r="M424" s="550"/>
      <c r="N424" s="550"/>
      <c r="O424" s="550"/>
      <c r="P424" s="550"/>
      <c r="Q424" s="549"/>
      <c r="R424" s="550"/>
      <c r="S424" s="550"/>
      <c r="T424" s="550"/>
      <c r="U424" s="550"/>
      <c r="V424" s="549"/>
      <c r="W424" s="550"/>
      <c r="X424" s="550"/>
      <c r="Y424" s="550"/>
      <c r="Z424" s="550"/>
      <c r="AA424" s="550"/>
      <c r="AB424" s="550"/>
      <c r="AC424" s="550"/>
      <c r="AD424" s="550"/>
      <c r="AE424" s="550"/>
      <c r="AF424" s="550"/>
      <c r="AG424" s="550"/>
      <c r="AH424" s="550"/>
      <c r="AI424" s="550"/>
      <c r="AJ424" s="550"/>
      <c r="AK424" s="550"/>
      <c r="AL424" s="550"/>
      <c r="AM424" s="550"/>
      <c r="AN424" s="550"/>
    </row>
    <row r="425" spans="1:40" x14ac:dyDescent="0.25">
      <c r="A425" s="550"/>
      <c r="B425" s="550"/>
      <c r="C425" s="550"/>
      <c r="D425" s="550"/>
      <c r="E425" s="550"/>
      <c r="F425" s="550"/>
      <c r="G425" s="550"/>
      <c r="H425" s="550"/>
      <c r="I425" s="550"/>
      <c r="J425" s="550"/>
      <c r="K425" s="550"/>
      <c r="L425" s="550"/>
      <c r="M425" s="550"/>
      <c r="N425" s="550"/>
      <c r="O425" s="550"/>
      <c r="P425" s="550"/>
      <c r="Q425" s="549"/>
      <c r="R425" s="550"/>
      <c r="S425" s="550"/>
      <c r="T425" s="550"/>
      <c r="U425" s="550"/>
      <c r="V425" s="549"/>
      <c r="W425" s="550"/>
      <c r="X425" s="550"/>
      <c r="Y425" s="550"/>
      <c r="Z425" s="550"/>
      <c r="AA425" s="550"/>
      <c r="AB425" s="550"/>
      <c r="AC425" s="550"/>
      <c r="AD425" s="550"/>
      <c r="AE425" s="550"/>
      <c r="AF425" s="550"/>
      <c r="AG425" s="550"/>
      <c r="AH425" s="550"/>
      <c r="AI425" s="550"/>
      <c r="AJ425" s="550"/>
      <c r="AK425" s="550"/>
      <c r="AL425" s="550"/>
      <c r="AM425" s="550"/>
      <c r="AN425" s="550"/>
    </row>
    <row r="426" spans="1:40" x14ac:dyDescent="0.25">
      <c r="A426" s="550"/>
      <c r="B426" s="550"/>
      <c r="C426" s="550"/>
      <c r="D426" s="550"/>
      <c r="E426" s="550"/>
      <c r="F426" s="550"/>
      <c r="G426" s="550"/>
      <c r="H426" s="550"/>
      <c r="I426" s="550"/>
      <c r="J426" s="550"/>
      <c r="K426" s="550"/>
      <c r="L426" s="550"/>
      <c r="M426" s="550"/>
      <c r="N426" s="550"/>
      <c r="O426" s="550"/>
      <c r="P426" s="550"/>
      <c r="Q426" s="549"/>
      <c r="R426" s="550"/>
      <c r="S426" s="550"/>
      <c r="T426" s="550"/>
      <c r="U426" s="550"/>
      <c r="V426" s="549"/>
      <c r="W426" s="550"/>
      <c r="X426" s="550"/>
      <c r="Y426" s="550"/>
      <c r="Z426" s="550"/>
      <c r="AA426" s="550"/>
      <c r="AB426" s="550"/>
      <c r="AC426" s="550"/>
      <c r="AD426" s="550"/>
      <c r="AE426" s="550"/>
      <c r="AF426" s="550"/>
      <c r="AG426" s="550"/>
      <c r="AH426" s="550"/>
      <c r="AI426" s="550"/>
      <c r="AJ426" s="550"/>
      <c r="AK426" s="550"/>
      <c r="AL426" s="550"/>
      <c r="AM426" s="550"/>
      <c r="AN426" s="550"/>
    </row>
    <row r="427" spans="1:40" x14ac:dyDescent="0.25">
      <c r="A427" s="550"/>
      <c r="B427" s="550"/>
      <c r="C427" s="550"/>
      <c r="D427" s="550"/>
      <c r="E427" s="550"/>
      <c r="F427" s="550"/>
      <c r="G427" s="550"/>
      <c r="H427" s="550"/>
      <c r="I427" s="550"/>
      <c r="J427" s="550"/>
      <c r="K427" s="550"/>
      <c r="L427" s="550"/>
      <c r="M427" s="550"/>
      <c r="N427" s="550"/>
      <c r="O427" s="550"/>
      <c r="P427" s="550"/>
      <c r="Q427" s="549"/>
      <c r="R427" s="550"/>
      <c r="S427" s="550"/>
      <c r="T427" s="550"/>
      <c r="U427" s="550"/>
      <c r="V427" s="549"/>
      <c r="W427" s="550"/>
      <c r="X427" s="550"/>
      <c r="Y427" s="550"/>
      <c r="Z427" s="550"/>
      <c r="AA427" s="550"/>
      <c r="AB427" s="550"/>
      <c r="AC427" s="550"/>
      <c r="AD427" s="550"/>
      <c r="AE427" s="550"/>
      <c r="AF427" s="550"/>
      <c r="AG427" s="550"/>
      <c r="AH427" s="550"/>
      <c r="AI427" s="550"/>
      <c r="AJ427" s="550"/>
      <c r="AK427" s="550"/>
      <c r="AL427" s="550"/>
      <c r="AM427" s="550"/>
      <c r="AN427" s="550"/>
    </row>
    <row r="428" spans="1:40" x14ac:dyDescent="0.25">
      <c r="A428" s="550"/>
      <c r="B428" s="550"/>
      <c r="C428" s="550"/>
      <c r="D428" s="550"/>
      <c r="E428" s="550"/>
      <c r="F428" s="550"/>
      <c r="G428" s="550"/>
      <c r="H428" s="550"/>
      <c r="I428" s="550"/>
      <c r="J428" s="550"/>
      <c r="K428" s="550"/>
      <c r="L428" s="550"/>
      <c r="M428" s="550"/>
      <c r="N428" s="550"/>
      <c r="O428" s="550"/>
      <c r="P428" s="550"/>
      <c r="Q428" s="549"/>
      <c r="R428" s="550"/>
      <c r="S428" s="550"/>
      <c r="T428" s="550"/>
      <c r="U428" s="550"/>
      <c r="V428" s="549"/>
      <c r="W428" s="550"/>
      <c r="X428" s="550"/>
      <c r="Y428" s="550"/>
      <c r="Z428" s="550"/>
      <c r="AA428" s="550"/>
      <c r="AB428" s="550"/>
      <c r="AC428" s="550"/>
      <c r="AD428" s="550"/>
      <c r="AE428" s="550"/>
      <c r="AF428" s="550"/>
      <c r="AG428" s="550"/>
      <c r="AH428" s="550"/>
      <c r="AI428" s="550"/>
      <c r="AJ428" s="550"/>
      <c r="AK428" s="550"/>
      <c r="AL428" s="550"/>
      <c r="AM428" s="550"/>
      <c r="AN428" s="550"/>
    </row>
    <row r="429" spans="1:40" x14ac:dyDescent="0.25">
      <c r="A429" s="550"/>
      <c r="B429" s="550"/>
      <c r="C429" s="550"/>
      <c r="D429" s="550"/>
      <c r="E429" s="550"/>
      <c r="F429" s="550"/>
      <c r="G429" s="550"/>
      <c r="H429" s="550"/>
      <c r="I429" s="550"/>
      <c r="J429" s="550"/>
      <c r="K429" s="550"/>
      <c r="L429" s="550"/>
      <c r="M429" s="550"/>
      <c r="N429" s="550"/>
      <c r="O429" s="550"/>
      <c r="P429" s="550"/>
      <c r="Q429" s="549"/>
      <c r="R429" s="550"/>
      <c r="S429" s="550"/>
      <c r="T429" s="550"/>
      <c r="U429" s="550"/>
      <c r="V429" s="549"/>
      <c r="W429" s="550"/>
      <c r="X429" s="550"/>
      <c r="Y429" s="550"/>
      <c r="Z429" s="550"/>
      <c r="AA429" s="550"/>
      <c r="AB429" s="550"/>
      <c r="AC429" s="550"/>
      <c r="AD429" s="550"/>
      <c r="AE429" s="550"/>
      <c r="AF429" s="550"/>
      <c r="AG429" s="550"/>
      <c r="AH429" s="550"/>
      <c r="AI429" s="550"/>
      <c r="AJ429" s="550"/>
      <c r="AK429" s="550"/>
      <c r="AL429" s="550"/>
      <c r="AM429" s="550"/>
      <c r="AN429" s="550"/>
    </row>
    <row r="430" spans="1:40" x14ac:dyDescent="0.25">
      <c r="A430" s="550"/>
      <c r="B430" s="550"/>
      <c r="C430" s="550"/>
      <c r="D430" s="550"/>
      <c r="E430" s="550"/>
      <c r="F430" s="550"/>
      <c r="G430" s="550"/>
      <c r="H430" s="550"/>
      <c r="I430" s="550"/>
      <c r="J430" s="550"/>
      <c r="K430" s="550"/>
      <c r="L430" s="550"/>
      <c r="M430" s="550"/>
      <c r="N430" s="550"/>
      <c r="O430" s="550"/>
      <c r="P430" s="550"/>
      <c r="Q430" s="549"/>
      <c r="R430" s="550"/>
      <c r="S430" s="550"/>
      <c r="T430" s="550"/>
      <c r="U430" s="550"/>
      <c r="V430" s="549"/>
      <c r="W430" s="550"/>
      <c r="X430" s="550"/>
      <c r="Y430" s="550"/>
      <c r="Z430" s="550"/>
      <c r="AA430" s="550"/>
      <c r="AB430" s="550"/>
      <c r="AC430" s="550"/>
      <c r="AD430" s="550"/>
      <c r="AE430" s="550"/>
      <c r="AF430" s="550"/>
      <c r="AG430" s="550"/>
      <c r="AH430" s="550"/>
      <c r="AI430" s="550"/>
      <c r="AJ430" s="550"/>
      <c r="AK430" s="550"/>
      <c r="AL430" s="550"/>
      <c r="AM430" s="550"/>
      <c r="AN430" s="550"/>
    </row>
    <row r="431" spans="1:40" x14ac:dyDescent="0.25">
      <c r="A431" s="550"/>
      <c r="B431" s="550"/>
      <c r="C431" s="550"/>
      <c r="D431" s="550"/>
      <c r="E431" s="550"/>
      <c r="F431" s="550"/>
      <c r="G431" s="550"/>
      <c r="H431" s="550"/>
      <c r="I431" s="550"/>
      <c r="J431" s="550"/>
      <c r="K431" s="550"/>
      <c r="L431" s="550"/>
      <c r="M431" s="550"/>
      <c r="N431" s="550"/>
      <c r="O431" s="550"/>
      <c r="P431" s="550"/>
      <c r="Q431" s="549"/>
      <c r="R431" s="550"/>
      <c r="S431" s="550"/>
      <c r="T431" s="550"/>
      <c r="U431" s="550"/>
      <c r="V431" s="549"/>
      <c r="W431" s="550"/>
      <c r="X431" s="550"/>
      <c r="Y431" s="550"/>
      <c r="Z431" s="550"/>
      <c r="AA431" s="550"/>
      <c r="AB431" s="550"/>
      <c r="AC431" s="550"/>
      <c r="AD431" s="550"/>
      <c r="AE431" s="550"/>
      <c r="AF431" s="550"/>
      <c r="AG431" s="550"/>
      <c r="AH431" s="550"/>
      <c r="AI431" s="550"/>
      <c r="AJ431" s="550"/>
      <c r="AK431" s="550"/>
      <c r="AL431" s="550"/>
      <c r="AM431" s="550"/>
      <c r="AN431" s="550"/>
    </row>
    <row r="432" spans="1:40" x14ac:dyDescent="0.25">
      <c r="A432" s="550"/>
      <c r="B432" s="550"/>
      <c r="C432" s="550"/>
      <c r="D432" s="550"/>
      <c r="E432" s="550"/>
      <c r="F432" s="550"/>
      <c r="G432" s="550"/>
      <c r="H432" s="550"/>
      <c r="I432" s="550"/>
      <c r="J432" s="550"/>
      <c r="K432" s="550"/>
      <c r="L432" s="550"/>
      <c r="M432" s="550"/>
      <c r="N432" s="550"/>
      <c r="O432" s="550"/>
      <c r="P432" s="550"/>
      <c r="Q432" s="549"/>
      <c r="R432" s="550"/>
      <c r="S432" s="550"/>
      <c r="T432" s="550"/>
      <c r="U432" s="550"/>
      <c r="V432" s="549"/>
      <c r="W432" s="550"/>
      <c r="X432" s="550"/>
      <c r="Y432" s="550"/>
      <c r="Z432" s="550"/>
      <c r="AA432" s="550"/>
      <c r="AB432" s="550"/>
      <c r="AC432" s="550"/>
      <c r="AD432" s="550"/>
      <c r="AE432" s="550"/>
      <c r="AF432" s="550"/>
      <c r="AG432" s="550"/>
      <c r="AH432" s="550"/>
      <c r="AI432" s="550"/>
      <c r="AJ432" s="550"/>
      <c r="AK432" s="550"/>
      <c r="AL432" s="550"/>
      <c r="AM432" s="550"/>
      <c r="AN432" s="550"/>
    </row>
    <row r="433" spans="1:40" x14ac:dyDescent="0.25">
      <c r="A433" s="550"/>
      <c r="B433" s="550"/>
      <c r="C433" s="550"/>
      <c r="D433" s="550"/>
      <c r="E433" s="550"/>
      <c r="F433" s="550"/>
      <c r="G433" s="550"/>
      <c r="H433" s="550"/>
      <c r="I433" s="550"/>
      <c r="J433" s="550"/>
      <c r="K433" s="550"/>
      <c r="L433" s="550"/>
      <c r="M433" s="550"/>
      <c r="N433" s="550"/>
      <c r="O433" s="550"/>
      <c r="P433" s="550"/>
      <c r="Q433" s="549"/>
      <c r="R433" s="550"/>
      <c r="S433" s="550"/>
      <c r="T433" s="550"/>
      <c r="U433" s="550"/>
      <c r="V433" s="549"/>
      <c r="W433" s="550"/>
      <c r="X433" s="550"/>
      <c r="Y433" s="550"/>
      <c r="Z433" s="550"/>
      <c r="AA433" s="550"/>
      <c r="AB433" s="550"/>
      <c r="AC433" s="550"/>
      <c r="AD433" s="550"/>
      <c r="AE433" s="550"/>
      <c r="AF433" s="550"/>
      <c r="AG433" s="550"/>
      <c r="AH433" s="550"/>
      <c r="AI433" s="550"/>
      <c r="AJ433" s="550"/>
      <c r="AK433" s="550"/>
      <c r="AL433" s="550"/>
      <c r="AM433" s="550"/>
      <c r="AN433" s="550"/>
    </row>
    <row r="434" spans="1:40" x14ac:dyDescent="0.25">
      <c r="A434" s="550"/>
      <c r="B434" s="550"/>
      <c r="C434" s="550"/>
      <c r="D434" s="550"/>
      <c r="E434" s="550"/>
      <c r="F434" s="550"/>
      <c r="G434" s="550"/>
      <c r="H434" s="550"/>
      <c r="I434" s="550"/>
      <c r="J434" s="550"/>
      <c r="K434" s="550"/>
      <c r="L434" s="550"/>
      <c r="M434" s="550"/>
      <c r="N434" s="550"/>
      <c r="O434" s="550"/>
      <c r="P434" s="550"/>
      <c r="Q434" s="549"/>
      <c r="R434" s="550"/>
      <c r="S434" s="550"/>
      <c r="T434" s="550"/>
      <c r="U434" s="550"/>
      <c r="V434" s="549"/>
      <c r="W434" s="550"/>
      <c r="X434" s="550"/>
      <c r="Y434" s="550"/>
      <c r="Z434" s="550"/>
      <c r="AA434" s="550"/>
      <c r="AB434" s="550"/>
      <c r="AC434" s="550"/>
      <c r="AD434" s="550"/>
      <c r="AE434" s="550"/>
      <c r="AF434" s="550"/>
      <c r="AG434" s="550"/>
      <c r="AH434" s="550"/>
      <c r="AI434" s="550"/>
      <c r="AJ434" s="550"/>
      <c r="AK434" s="550"/>
      <c r="AL434" s="550"/>
      <c r="AM434" s="550"/>
      <c r="AN434" s="550"/>
    </row>
    <row r="435" spans="1:40" x14ac:dyDescent="0.25">
      <c r="A435" s="550"/>
      <c r="B435" s="550"/>
      <c r="C435" s="550"/>
      <c r="D435" s="550"/>
      <c r="E435" s="550"/>
      <c r="F435" s="550"/>
      <c r="G435" s="550"/>
      <c r="H435" s="550"/>
      <c r="I435" s="550"/>
      <c r="J435" s="550"/>
      <c r="K435" s="550"/>
      <c r="L435" s="550"/>
      <c r="M435" s="550"/>
      <c r="N435" s="550"/>
      <c r="O435" s="550"/>
      <c r="P435" s="550"/>
      <c r="Q435" s="549"/>
      <c r="R435" s="550"/>
      <c r="S435" s="550"/>
      <c r="T435" s="550"/>
      <c r="U435" s="550"/>
      <c r="V435" s="549"/>
      <c r="W435" s="550"/>
      <c r="X435" s="550"/>
      <c r="Y435" s="550"/>
      <c r="Z435" s="550"/>
      <c r="AA435" s="550"/>
      <c r="AB435" s="550"/>
      <c r="AC435" s="550"/>
      <c r="AD435" s="550"/>
      <c r="AE435" s="550"/>
      <c r="AF435" s="550"/>
      <c r="AG435" s="550"/>
      <c r="AH435" s="550"/>
      <c r="AI435" s="550"/>
      <c r="AJ435" s="550"/>
      <c r="AK435" s="550"/>
      <c r="AL435" s="550"/>
      <c r="AM435" s="550"/>
      <c r="AN435" s="550"/>
    </row>
    <row r="436" spans="1:40" x14ac:dyDescent="0.25">
      <c r="A436" s="550"/>
      <c r="B436" s="550"/>
      <c r="C436" s="550"/>
      <c r="D436" s="550"/>
      <c r="E436" s="550"/>
      <c r="F436" s="550"/>
      <c r="G436" s="550"/>
      <c r="H436" s="550"/>
      <c r="I436" s="550"/>
      <c r="J436" s="550"/>
      <c r="K436" s="550"/>
      <c r="L436" s="550"/>
      <c r="M436" s="550"/>
      <c r="N436" s="550"/>
      <c r="O436" s="550"/>
      <c r="P436" s="550"/>
      <c r="Q436" s="549"/>
      <c r="R436" s="550"/>
      <c r="S436" s="550"/>
      <c r="T436" s="550"/>
      <c r="U436" s="550"/>
      <c r="V436" s="549"/>
      <c r="W436" s="550"/>
      <c r="X436" s="550"/>
      <c r="Y436" s="550"/>
      <c r="Z436" s="550"/>
      <c r="AA436" s="550"/>
      <c r="AB436" s="550"/>
      <c r="AC436" s="550"/>
      <c r="AD436" s="550"/>
      <c r="AE436" s="550"/>
      <c r="AF436" s="550"/>
      <c r="AG436" s="550"/>
      <c r="AH436" s="550"/>
      <c r="AI436" s="550"/>
      <c r="AJ436" s="550"/>
      <c r="AK436" s="550"/>
      <c r="AL436" s="550"/>
      <c r="AM436" s="550"/>
      <c r="AN436" s="550"/>
    </row>
    <row r="437" spans="1:40" x14ac:dyDescent="0.25">
      <c r="A437" s="550"/>
      <c r="B437" s="550"/>
      <c r="C437" s="550"/>
      <c r="D437" s="550"/>
      <c r="E437" s="550"/>
      <c r="F437" s="550"/>
      <c r="G437" s="550"/>
      <c r="H437" s="550"/>
      <c r="I437" s="550"/>
      <c r="J437" s="550"/>
      <c r="K437" s="550"/>
      <c r="L437" s="550"/>
      <c r="M437" s="550"/>
      <c r="N437" s="550"/>
      <c r="O437" s="550"/>
      <c r="P437" s="550"/>
      <c r="Q437" s="549"/>
      <c r="R437" s="550"/>
      <c r="S437" s="550"/>
      <c r="T437" s="550"/>
      <c r="U437" s="550"/>
      <c r="V437" s="549"/>
      <c r="W437" s="550"/>
      <c r="X437" s="550"/>
      <c r="Y437" s="550"/>
      <c r="Z437" s="550"/>
      <c r="AA437" s="550"/>
      <c r="AB437" s="550"/>
      <c r="AC437" s="550"/>
      <c r="AD437" s="550"/>
      <c r="AE437" s="550"/>
      <c r="AF437" s="550"/>
      <c r="AG437" s="550"/>
      <c r="AH437" s="550"/>
      <c r="AI437" s="550"/>
      <c r="AJ437" s="550"/>
      <c r="AK437" s="550"/>
      <c r="AL437" s="550"/>
      <c r="AM437" s="550"/>
      <c r="AN437" s="550"/>
    </row>
    <row r="438" spans="1:40" x14ac:dyDescent="0.25">
      <c r="A438" s="550"/>
      <c r="B438" s="550"/>
      <c r="C438" s="550"/>
      <c r="D438" s="550"/>
      <c r="E438" s="550"/>
      <c r="F438" s="550"/>
      <c r="G438" s="550"/>
      <c r="H438" s="550"/>
      <c r="I438" s="550"/>
      <c r="J438" s="550"/>
      <c r="K438" s="550"/>
      <c r="L438" s="550"/>
      <c r="M438" s="550"/>
      <c r="N438" s="550"/>
      <c r="O438" s="550"/>
      <c r="P438" s="550"/>
      <c r="Q438" s="549"/>
      <c r="R438" s="550"/>
      <c r="S438" s="550"/>
      <c r="T438" s="550"/>
      <c r="U438" s="550"/>
      <c r="V438" s="549"/>
      <c r="W438" s="550"/>
      <c r="X438" s="550"/>
      <c r="Y438" s="550"/>
      <c r="Z438" s="550"/>
      <c r="AA438" s="550"/>
      <c r="AB438" s="550"/>
      <c r="AC438" s="550"/>
      <c r="AD438" s="550"/>
      <c r="AE438" s="550"/>
      <c r="AF438" s="550"/>
      <c r="AG438" s="550"/>
      <c r="AH438" s="550"/>
      <c r="AI438" s="550"/>
      <c r="AJ438" s="550"/>
      <c r="AK438" s="550"/>
      <c r="AL438" s="550"/>
      <c r="AM438" s="550"/>
      <c r="AN438" s="550"/>
    </row>
    <row r="439" spans="1:40" x14ac:dyDescent="0.25">
      <c r="A439" s="550"/>
      <c r="B439" s="550"/>
      <c r="C439" s="550"/>
      <c r="D439" s="550"/>
      <c r="E439" s="550"/>
      <c r="F439" s="550"/>
      <c r="G439" s="550"/>
      <c r="H439" s="550"/>
      <c r="I439" s="550"/>
      <c r="J439" s="550"/>
      <c r="K439" s="550"/>
      <c r="L439" s="550"/>
      <c r="M439" s="550"/>
      <c r="N439" s="550"/>
      <c r="O439" s="550"/>
      <c r="P439" s="550"/>
      <c r="Q439" s="549"/>
      <c r="R439" s="550"/>
      <c r="S439" s="550"/>
      <c r="T439" s="550"/>
      <c r="U439" s="550"/>
      <c r="V439" s="549"/>
      <c r="W439" s="550"/>
      <c r="X439" s="550"/>
      <c r="Y439" s="550"/>
      <c r="Z439" s="550"/>
      <c r="AA439" s="550"/>
      <c r="AB439" s="550"/>
      <c r="AC439" s="550"/>
      <c r="AD439" s="550"/>
      <c r="AE439" s="550"/>
      <c r="AF439" s="550"/>
      <c r="AG439" s="550"/>
      <c r="AH439" s="550"/>
      <c r="AI439" s="550"/>
      <c r="AJ439" s="550"/>
      <c r="AK439" s="550"/>
      <c r="AL439" s="550"/>
      <c r="AM439" s="550"/>
      <c r="AN439" s="550"/>
    </row>
    <row r="440" spans="1:40" x14ac:dyDescent="0.25">
      <c r="A440" s="550"/>
      <c r="B440" s="550"/>
      <c r="C440" s="550"/>
      <c r="D440" s="550"/>
      <c r="E440" s="550"/>
      <c r="F440" s="550"/>
      <c r="G440" s="550"/>
      <c r="H440" s="550"/>
      <c r="I440" s="550"/>
      <c r="J440" s="550"/>
      <c r="K440" s="550"/>
      <c r="L440" s="550"/>
      <c r="M440" s="550"/>
      <c r="N440" s="550"/>
      <c r="O440" s="550"/>
      <c r="P440" s="550"/>
      <c r="Q440" s="549"/>
      <c r="R440" s="550"/>
      <c r="S440" s="550"/>
      <c r="T440" s="550"/>
      <c r="U440" s="550"/>
      <c r="V440" s="549"/>
      <c r="W440" s="550"/>
      <c r="X440" s="550"/>
      <c r="Y440" s="550"/>
      <c r="Z440" s="550"/>
      <c r="AA440" s="550"/>
      <c r="AB440" s="550"/>
      <c r="AC440" s="550"/>
      <c r="AD440" s="550"/>
      <c r="AE440" s="550"/>
      <c r="AF440" s="550"/>
      <c r="AG440" s="550"/>
      <c r="AH440" s="550"/>
      <c r="AI440" s="550"/>
      <c r="AJ440" s="550"/>
      <c r="AK440" s="550"/>
      <c r="AL440" s="550"/>
      <c r="AM440" s="550"/>
      <c r="AN440" s="550"/>
    </row>
    <row r="441" spans="1:40" x14ac:dyDescent="0.25">
      <c r="A441" s="550"/>
      <c r="B441" s="550"/>
      <c r="C441" s="550"/>
      <c r="D441" s="550"/>
      <c r="E441" s="550"/>
      <c r="F441" s="550"/>
      <c r="G441" s="550"/>
      <c r="H441" s="550"/>
      <c r="I441" s="550"/>
      <c r="J441" s="550"/>
      <c r="K441" s="550"/>
      <c r="L441" s="550"/>
      <c r="M441" s="550"/>
      <c r="N441" s="550"/>
      <c r="O441" s="550"/>
      <c r="P441" s="550"/>
      <c r="Q441" s="549"/>
      <c r="R441" s="550"/>
      <c r="S441" s="550"/>
      <c r="T441" s="550"/>
      <c r="U441" s="550"/>
      <c r="V441" s="549"/>
      <c r="W441" s="550"/>
      <c r="X441" s="550"/>
      <c r="Y441" s="550"/>
      <c r="Z441" s="550"/>
      <c r="AA441" s="550"/>
      <c r="AB441" s="550"/>
      <c r="AC441" s="550"/>
      <c r="AD441" s="550"/>
      <c r="AE441" s="550"/>
      <c r="AF441" s="550"/>
      <c r="AG441" s="550"/>
      <c r="AH441" s="550"/>
      <c r="AI441" s="550"/>
      <c r="AJ441" s="550"/>
      <c r="AK441" s="550"/>
      <c r="AL441" s="550"/>
      <c r="AM441" s="550"/>
      <c r="AN441" s="550"/>
    </row>
    <row r="442" spans="1:40" x14ac:dyDescent="0.25">
      <c r="A442" s="550"/>
      <c r="B442" s="550"/>
      <c r="C442" s="550"/>
      <c r="D442" s="550"/>
      <c r="E442" s="550"/>
      <c r="F442" s="550"/>
      <c r="G442" s="550"/>
      <c r="H442" s="550"/>
      <c r="I442" s="550"/>
      <c r="J442" s="550"/>
      <c r="K442" s="550"/>
      <c r="L442" s="550"/>
      <c r="M442" s="550"/>
      <c r="N442" s="550"/>
      <c r="O442" s="550"/>
      <c r="P442" s="550"/>
      <c r="Q442" s="549"/>
      <c r="R442" s="550"/>
      <c r="S442" s="550"/>
      <c r="T442" s="550"/>
      <c r="U442" s="550"/>
      <c r="V442" s="549"/>
      <c r="W442" s="550"/>
      <c r="X442" s="550"/>
      <c r="Y442" s="550"/>
      <c r="Z442" s="550"/>
      <c r="AA442" s="550"/>
      <c r="AB442" s="550"/>
      <c r="AC442" s="550"/>
      <c r="AD442" s="550"/>
      <c r="AE442" s="550"/>
      <c r="AF442" s="550"/>
      <c r="AG442" s="550"/>
      <c r="AH442" s="550"/>
      <c r="AI442" s="550"/>
      <c r="AJ442" s="550"/>
      <c r="AK442" s="550"/>
      <c r="AL442" s="550"/>
      <c r="AM442" s="550"/>
      <c r="AN442" s="550"/>
    </row>
    <row r="443" spans="1:40" x14ac:dyDescent="0.25">
      <c r="A443" s="550"/>
      <c r="B443" s="550"/>
      <c r="C443" s="550"/>
      <c r="D443" s="550"/>
      <c r="E443" s="550"/>
      <c r="F443" s="550"/>
      <c r="G443" s="550"/>
      <c r="H443" s="550"/>
      <c r="I443" s="550"/>
      <c r="J443" s="550"/>
      <c r="K443" s="550"/>
      <c r="L443" s="550"/>
      <c r="M443" s="550"/>
      <c r="N443" s="550"/>
      <c r="O443" s="550"/>
      <c r="P443" s="550"/>
      <c r="Q443" s="549"/>
      <c r="R443" s="550"/>
      <c r="S443" s="550"/>
      <c r="T443" s="550"/>
      <c r="U443" s="550"/>
      <c r="V443" s="549"/>
      <c r="W443" s="550"/>
      <c r="X443" s="550"/>
      <c r="Y443" s="550"/>
      <c r="Z443" s="550"/>
      <c r="AA443" s="550"/>
      <c r="AB443" s="550"/>
      <c r="AC443" s="550"/>
      <c r="AD443" s="550"/>
      <c r="AE443" s="550"/>
      <c r="AF443" s="550"/>
      <c r="AG443" s="550"/>
      <c r="AH443" s="550"/>
      <c r="AI443" s="550"/>
      <c r="AJ443" s="550"/>
      <c r="AK443" s="550"/>
      <c r="AL443" s="550"/>
      <c r="AM443" s="550"/>
      <c r="AN443" s="550"/>
    </row>
    <row r="444" spans="1:40" x14ac:dyDescent="0.25">
      <c r="A444" s="550"/>
      <c r="B444" s="550"/>
      <c r="C444" s="550"/>
      <c r="D444" s="550"/>
      <c r="E444" s="550"/>
      <c r="F444" s="550"/>
      <c r="G444" s="550"/>
      <c r="H444" s="550"/>
      <c r="I444" s="550"/>
      <c r="J444" s="550"/>
      <c r="K444" s="550"/>
      <c r="L444" s="550"/>
      <c r="M444" s="550"/>
      <c r="N444" s="550"/>
      <c r="O444" s="550"/>
      <c r="P444" s="550"/>
      <c r="Q444" s="549"/>
      <c r="R444" s="550"/>
      <c r="S444" s="550"/>
      <c r="T444" s="550"/>
      <c r="U444" s="550"/>
      <c r="V444" s="549"/>
      <c r="W444" s="550"/>
      <c r="X444" s="550"/>
      <c r="Y444" s="550"/>
      <c r="Z444" s="550"/>
      <c r="AA444" s="550"/>
      <c r="AB444" s="550"/>
      <c r="AC444" s="550"/>
      <c r="AD444" s="550"/>
      <c r="AE444" s="550"/>
      <c r="AF444" s="550"/>
      <c r="AG444" s="550"/>
      <c r="AH444" s="550"/>
      <c r="AI444" s="550"/>
      <c r="AJ444" s="550"/>
      <c r="AK444" s="550"/>
      <c r="AL444" s="550"/>
      <c r="AM444" s="550"/>
      <c r="AN444" s="550"/>
    </row>
    <row r="445" spans="1:40" x14ac:dyDescent="0.25">
      <c r="A445" s="550"/>
      <c r="B445" s="550"/>
      <c r="C445" s="550"/>
      <c r="D445" s="550"/>
      <c r="E445" s="550"/>
      <c r="F445" s="550"/>
      <c r="G445" s="550"/>
      <c r="H445" s="550"/>
      <c r="I445" s="550"/>
      <c r="J445" s="550"/>
      <c r="K445" s="550"/>
      <c r="L445" s="550"/>
      <c r="M445" s="550"/>
      <c r="N445" s="550"/>
      <c r="O445" s="550"/>
      <c r="P445" s="550"/>
      <c r="Q445" s="549"/>
      <c r="R445" s="550"/>
      <c r="S445" s="550"/>
      <c r="T445" s="550"/>
      <c r="U445" s="550"/>
      <c r="V445" s="549"/>
      <c r="W445" s="550"/>
      <c r="X445" s="550"/>
      <c r="Y445" s="550"/>
      <c r="Z445" s="550"/>
      <c r="AA445" s="550"/>
      <c r="AB445" s="550"/>
      <c r="AC445" s="550"/>
      <c r="AD445" s="550"/>
      <c r="AE445" s="550"/>
      <c r="AF445" s="550"/>
      <c r="AG445" s="550"/>
      <c r="AH445" s="550"/>
      <c r="AI445" s="550"/>
      <c r="AJ445" s="550"/>
      <c r="AK445" s="550"/>
      <c r="AL445" s="550"/>
      <c r="AM445" s="550"/>
      <c r="AN445" s="550"/>
    </row>
    <row r="446" spans="1:40" x14ac:dyDescent="0.25">
      <c r="A446" s="550"/>
      <c r="B446" s="550"/>
      <c r="C446" s="550"/>
      <c r="D446" s="550"/>
      <c r="E446" s="550"/>
      <c r="F446" s="550"/>
      <c r="G446" s="550"/>
      <c r="H446" s="550"/>
      <c r="I446" s="550"/>
      <c r="J446" s="550"/>
      <c r="K446" s="550"/>
      <c r="L446" s="550"/>
      <c r="M446" s="550"/>
      <c r="N446" s="550"/>
      <c r="O446" s="550"/>
      <c r="P446" s="550"/>
      <c r="Q446" s="549"/>
      <c r="R446" s="550"/>
      <c r="S446" s="550"/>
      <c r="T446" s="550"/>
      <c r="U446" s="550"/>
      <c r="V446" s="549"/>
      <c r="W446" s="550"/>
      <c r="X446" s="550"/>
      <c r="Y446" s="550"/>
      <c r="Z446" s="550"/>
      <c r="AA446" s="550"/>
      <c r="AB446" s="550"/>
      <c r="AC446" s="550"/>
      <c r="AD446" s="550"/>
      <c r="AE446" s="550"/>
      <c r="AF446" s="550"/>
      <c r="AG446" s="550"/>
      <c r="AH446" s="550"/>
      <c r="AI446" s="550"/>
      <c r="AJ446" s="550"/>
      <c r="AK446" s="550"/>
      <c r="AL446" s="550"/>
      <c r="AM446" s="550"/>
      <c r="AN446" s="550"/>
    </row>
    <row r="447" spans="1:40" x14ac:dyDescent="0.25">
      <c r="A447" s="550"/>
      <c r="B447" s="550"/>
      <c r="C447" s="550"/>
      <c r="D447" s="550"/>
      <c r="E447" s="550"/>
      <c r="F447" s="550"/>
      <c r="G447" s="550"/>
      <c r="H447" s="550"/>
      <c r="I447" s="550"/>
      <c r="J447" s="550"/>
      <c r="K447" s="550"/>
      <c r="L447" s="550"/>
      <c r="M447" s="550"/>
      <c r="N447" s="550"/>
      <c r="O447" s="550"/>
      <c r="P447" s="550"/>
      <c r="Q447" s="549"/>
      <c r="R447" s="550"/>
      <c r="S447" s="550"/>
      <c r="T447" s="550"/>
      <c r="U447" s="550"/>
      <c r="V447" s="549"/>
      <c r="W447" s="550"/>
      <c r="X447" s="550"/>
      <c r="Y447" s="550"/>
      <c r="Z447" s="550"/>
      <c r="AA447" s="550"/>
      <c r="AB447" s="550"/>
      <c r="AC447" s="550"/>
      <c r="AD447" s="550"/>
      <c r="AE447" s="550"/>
      <c r="AF447" s="550"/>
      <c r="AG447" s="550"/>
      <c r="AH447" s="550"/>
      <c r="AI447" s="550"/>
      <c r="AJ447" s="550"/>
      <c r="AK447" s="550"/>
      <c r="AL447" s="550"/>
      <c r="AM447" s="550"/>
      <c r="AN447" s="550"/>
    </row>
    <row r="448" spans="1:40" x14ac:dyDescent="0.25">
      <c r="A448" s="550"/>
      <c r="B448" s="550"/>
      <c r="C448" s="550"/>
      <c r="D448" s="550"/>
      <c r="E448" s="550"/>
      <c r="F448" s="550"/>
      <c r="G448" s="550"/>
      <c r="H448" s="550"/>
      <c r="I448" s="550"/>
      <c r="J448" s="550"/>
      <c r="K448" s="550"/>
      <c r="L448" s="550"/>
      <c r="M448" s="550"/>
      <c r="N448" s="550"/>
      <c r="O448" s="550"/>
      <c r="P448" s="550"/>
      <c r="Q448" s="549"/>
      <c r="R448" s="550"/>
      <c r="S448" s="550"/>
      <c r="T448" s="550"/>
      <c r="U448" s="550"/>
      <c r="V448" s="549"/>
      <c r="W448" s="550"/>
      <c r="X448" s="550"/>
      <c r="Y448" s="550"/>
      <c r="Z448" s="550"/>
      <c r="AA448" s="550"/>
      <c r="AB448" s="550"/>
      <c r="AC448" s="550"/>
      <c r="AD448" s="550"/>
      <c r="AE448" s="550"/>
      <c r="AF448" s="550"/>
      <c r="AG448" s="550"/>
      <c r="AH448" s="550"/>
      <c r="AI448" s="550"/>
      <c r="AJ448" s="550"/>
      <c r="AK448" s="550"/>
      <c r="AL448" s="550"/>
      <c r="AM448" s="550"/>
      <c r="AN448" s="550"/>
    </row>
    <row r="449" spans="1:40" x14ac:dyDescent="0.25">
      <c r="A449" s="550"/>
      <c r="B449" s="550"/>
      <c r="C449" s="550"/>
      <c r="D449" s="550"/>
      <c r="E449" s="550"/>
      <c r="F449" s="550"/>
      <c r="G449" s="550"/>
      <c r="H449" s="550"/>
      <c r="I449" s="550"/>
      <c r="J449" s="550"/>
      <c r="K449" s="550"/>
      <c r="L449" s="550"/>
      <c r="M449" s="550"/>
      <c r="N449" s="550"/>
      <c r="O449" s="550"/>
      <c r="P449" s="550"/>
      <c r="Q449" s="549"/>
      <c r="R449" s="550"/>
      <c r="S449" s="550"/>
      <c r="T449" s="550"/>
      <c r="U449" s="550"/>
      <c r="V449" s="549"/>
      <c r="W449" s="550"/>
      <c r="X449" s="550"/>
      <c r="Y449" s="550"/>
      <c r="Z449" s="550"/>
      <c r="AA449" s="550"/>
      <c r="AB449" s="550"/>
      <c r="AC449" s="550"/>
      <c r="AD449" s="550"/>
      <c r="AE449" s="550"/>
      <c r="AF449" s="550"/>
      <c r="AG449" s="550"/>
      <c r="AH449" s="550"/>
      <c r="AI449" s="550"/>
      <c r="AJ449" s="550"/>
      <c r="AK449" s="550"/>
      <c r="AL449" s="550"/>
      <c r="AM449" s="550"/>
      <c r="AN449" s="550"/>
    </row>
    <row r="450" spans="1:40" x14ac:dyDescent="0.25">
      <c r="A450" s="550"/>
      <c r="B450" s="550"/>
      <c r="C450" s="550"/>
      <c r="D450" s="550"/>
      <c r="E450" s="550"/>
      <c r="F450" s="550"/>
      <c r="G450" s="550"/>
      <c r="H450" s="550"/>
      <c r="I450" s="550"/>
      <c r="J450" s="550"/>
      <c r="K450" s="550"/>
      <c r="L450" s="550"/>
      <c r="M450" s="550"/>
      <c r="N450" s="550"/>
      <c r="O450" s="550"/>
      <c r="P450" s="550"/>
      <c r="Q450" s="549"/>
      <c r="R450" s="550"/>
      <c r="S450" s="550"/>
      <c r="T450" s="550"/>
      <c r="U450" s="550"/>
      <c r="V450" s="549"/>
      <c r="W450" s="550"/>
      <c r="X450" s="550"/>
      <c r="Y450" s="550"/>
      <c r="Z450" s="550"/>
      <c r="AA450" s="550"/>
      <c r="AB450" s="550"/>
      <c r="AC450" s="550"/>
      <c r="AD450" s="550"/>
      <c r="AE450" s="550"/>
      <c r="AF450" s="550"/>
      <c r="AG450" s="550"/>
      <c r="AH450" s="550"/>
      <c r="AI450" s="550"/>
      <c r="AJ450" s="550"/>
      <c r="AK450" s="550"/>
      <c r="AL450" s="550"/>
      <c r="AM450" s="550"/>
      <c r="AN450" s="550"/>
    </row>
    <row r="451" spans="1:40" x14ac:dyDescent="0.25">
      <c r="A451" s="550"/>
      <c r="B451" s="550"/>
      <c r="C451" s="550"/>
      <c r="D451" s="550"/>
      <c r="E451" s="550"/>
      <c r="F451" s="550"/>
      <c r="G451" s="550"/>
      <c r="H451" s="550"/>
      <c r="I451" s="550"/>
      <c r="J451" s="550"/>
      <c r="K451" s="550"/>
      <c r="L451" s="550"/>
      <c r="M451" s="550"/>
      <c r="N451" s="550"/>
      <c r="O451" s="550"/>
      <c r="P451" s="550"/>
      <c r="Q451" s="549"/>
      <c r="R451" s="550"/>
      <c r="S451" s="550"/>
      <c r="T451" s="550"/>
      <c r="U451" s="550"/>
      <c r="V451" s="549"/>
      <c r="W451" s="550"/>
      <c r="X451" s="550"/>
      <c r="Y451" s="550"/>
      <c r="Z451" s="550"/>
      <c r="AA451" s="550"/>
      <c r="AB451" s="550"/>
      <c r="AC451" s="550"/>
      <c r="AD451" s="550"/>
      <c r="AE451" s="550"/>
      <c r="AF451" s="550"/>
      <c r="AG451" s="550"/>
      <c r="AH451" s="550"/>
      <c r="AI451" s="550"/>
      <c r="AJ451" s="550"/>
      <c r="AK451" s="550"/>
      <c r="AL451" s="550"/>
      <c r="AM451" s="550"/>
      <c r="AN451" s="550"/>
    </row>
    <row r="452" spans="1:40" x14ac:dyDescent="0.25">
      <c r="A452" s="550"/>
      <c r="B452" s="550"/>
      <c r="C452" s="550"/>
      <c r="D452" s="550"/>
      <c r="E452" s="550"/>
      <c r="F452" s="550"/>
      <c r="G452" s="550"/>
      <c r="H452" s="550"/>
      <c r="I452" s="550"/>
      <c r="J452" s="550"/>
      <c r="K452" s="550"/>
      <c r="L452" s="550"/>
      <c r="M452" s="550"/>
      <c r="N452" s="550"/>
      <c r="O452" s="550"/>
      <c r="P452" s="550"/>
      <c r="Q452" s="549"/>
      <c r="R452" s="550"/>
      <c r="S452" s="550"/>
      <c r="T452" s="550"/>
      <c r="U452" s="550"/>
      <c r="V452" s="549"/>
      <c r="W452" s="550"/>
      <c r="X452" s="550"/>
      <c r="Y452" s="550"/>
      <c r="Z452" s="550"/>
      <c r="AA452" s="550"/>
      <c r="AB452" s="550"/>
      <c r="AC452" s="550"/>
      <c r="AD452" s="550"/>
      <c r="AE452" s="550"/>
      <c r="AF452" s="550"/>
      <c r="AG452" s="550"/>
      <c r="AH452" s="550"/>
      <c r="AI452" s="550"/>
      <c r="AJ452" s="550"/>
      <c r="AK452" s="550"/>
      <c r="AL452" s="550"/>
      <c r="AM452" s="550"/>
      <c r="AN452" s="550"/>
    </row>
    <row r="453" spans="1:40" x14ac:dyDescent="0.25">
      <c r="A453" s="550"/>
      <c r="B453" s="550"/>
      <c r="C453" s="550"/>
      <c r="D453" s="550"/>
      <c r="E453" s="550"/>
      <c r="F453" s="550"/>
      <c r="G453" s="550"/>
      <c r="H453" s="550"/>
      <c r="I453" s="550"/>
      <c r="J453" s="550"/>
      <c r="K453" s="550"/>
      <c r="L453" s="550"/>
      <c r="M453" s="550"/>
      <c r="N453" s="550"/>
      <c r="O453" s="550"/>
      <c r="P453" s="550"/>
      <c r="Q453" s="549"/>
      <c r="R453" s="550"/>
      <c r="S453" s="550"/>
      <c r="T453" s="550"/>
      <c r="U453" s="550"/>
      <c r="V453" s="549"/>
      <c r="W453" s="550"/>
      <c r="X453" s="550"/>
      <c r="Y453" s="550"/>
      <c r="Z453" s="550"/>
      <c r="AA453" s="550"/>
      <c r="AB453" s="550"/>
      <c r="AC453" s="550"/>
      <c r="AD453" s="550"/>
      <c r="AE453" s="550"/>
      <c r="AF453" s="550"/>
      <c r="AG453" s="550"/>
      <c r="AH453" s="550"/>
      <c r="AI453" s="550"/>
      <c r="AJ453" s="550"/>
      <c r="AK453" s="550"/>
      <c r="AL453" s="550"/>
      <c r="AM453" s="550"/>
      <c r="AN453" s="550"/>
    </row>
    <row r="454" spans="1:40" x14ac:dyDescent="0.25">
      <c r="A454" s="550"/>
      <c r="B454" s="550"/>
      <c r="C454" s="550"/>
      <c r="D454" s="550"/>
      <c r="E454" s="550"/>
      <c r="F454" s="550"/>
      <c r="G454" s="550"/>
      <c r="H454" s="550"/>
      <c r="I454" s="550"/>
      <c r="J454" s="550"/>
      <c r="K454" s="550"/>
      <c r="L454" s="550"/>
      <c r="M454" s="550"/>
      <c r="N454" s="550"/>
      <c r="O454" s="550"/>
      <c r="P454" s="550"/>
      <c r="Q454" s="549"/>
      <c r="R454" s="550"/>
      <c r="S454" s="550"/>
      <c r="T454" s="550"/>
      <c r="U454" s="550"/>
      <c r="V454" s="549"/>
      <c r="W454" s="550"/>
      <c r="X454" s="550"/>
      <c r="Y454" s="550"/>
      <c r="Z454" s="550"/>
      <c r="AA454" s="550"/>
      <c r="AB454" s="550"/>
      <c r="AC454" s="550"/>
      <c r="AD454" s="550"/>
      <c r="AE454" s="550"/>
      <c r="AF454" s="550"/>
      <c r="AG454" s="550"/>
      <c r="AH454" s="550"/>
      <c r="AI454" s="550"/>
      <c r="AJ454" s="550"/>
      <c r="AK454" s="550"/>
      <c r="AL454" s="550"/>
      <c r="AM454" s="550"/>
      <c r="AN454" s="550"/>
    </row>
    <row r="455" spans="1:40" x14ac:dyDescent="0.25">
      <c r="A455" s="550"/>
      <c r="B455" s="550"/>
      <c r="C455" s="550"/>
      <c r="D455" s="550"/>
      <c r="E455" s="550"/>
      <c r="F455" s="550"/>
      <c r="G455" s="550"/>
      <c r="H455" s="550"/>
      <c r="I455" s="550"/>
      <c r="J455" s="550"/>
      <c r="K455" s="550"/>
      <c r="L455" s="550"/>
      <c r="M455" s="550"/>
      <c r="N455" s="550"/>
      <c r="O455" s="550"/>
      <c r="P455" s="550"/>
      <c r="Q455" s="549"/>
      <c r="R455" s="550"/>
      <c r="S455" s="550"/>
      <c r="T455" s="550"/>
      <c r="U455" s="550"/>
      <c r="V455" s="549"/>
      <c r="W455" s="550"/>
      <c r="X455" s="550"/>
      <c r="Y455" s="550"/>
      <c r="Z455" s="550"/>
      <c r="AA455" s="550"/>
      <c r="AB455" s="550"/>
      <c r="AC455" s="550"/>
      <c r="AD455" s="550"/>
      <c r="AE455" s="550"/>
      <c r="AF455" s="550"/>
      <c r="AG455" s="550"/>
      <c r="AH455" s="550"/>
      <c r="AI455" s="550"/>
      <c r="AJ455" s="550"/>
      <c r="AK455" s="550"/>
      <c r="AL455" s="550"/>
      <c r="AM455" s="550"/>
      <c r="AN455" s="550"/>
    </row>
    <row r="456" spans="1:40" x14ac:dyDescent="0.25">
      <c r="A456" s="550"/>
      <c r="B456" s="550"/>
      <c r="C456" s="550"/>
      <c r="D456" s="550"/>
      <c r="E456" s="550"/>
      <c r="F456" s="550"/>
      <c r="G456" s="550"/>
      <c r="H456" s="550"/>
      <c r="I456" s="550"/>
      <c r="J456" s="550"/>
      <c r="K456" s="550"/>
      <c r="L456" s="550"/>
      <c r="M456" s="550"/>
      <c r="N456" s="550"/>
      <c r="O456" s="550"/>
      <c r="P456" s="550"/>
      <c r="Q456" s="549"/>
      <c r="R456" s="550"/>
      <c r="S456" s="550"/>
      <c r="T456" s="550"/>
      <c r="U456" s="550"/>
      <c r="V456" s="549"/>
      <c r="W456" s="550"/>
      <c r="X456" s="550"/>
      <c r="Y456" s="550"/>
      <c r="Z456" s="550"/>
      <c r="AA456" s="550"/>
      <c r="AB456" s="550"/>
      <c r="AC456" s="550"/>
      <c r="AD456" s="550"/>
      <c r="AE456" s="550"/>
      <c r="AF456" s="550"/>
      <c r="AG456" s="550"/>
      <c r="AH456" s="550"/>
      <c r="AI456" s="550"/>
      <c r="AJ456" s="550"/>
      <c r="AK456" s="550"/>
      <c r="AL456" s="550"/>
      <c r="AM456" s="550"/>
      <c r="AN456" s="550"/>
    </row>
    <row r="457" spans="1:40" x14ac:dyDescent="0.25">
      <c r="A457" s="550"/>
      <c r="B457" s="550"/>
      <c r="C457" s="550"/>
      <c r="D457" s="550"/>
      <c r="E457" s="550"/>
      <c r="F457" s="550"/>
      <c r="G457" s="550"/>
      <c r="H457" s="550"/>
      <c r="I457" s="550"/>
      <c r="J457" s="550"/>
      <c r="K457" s="550"/>
      <c r="L457" s="550"/>
      <c r="M457" s="550"/>
      <c r="N457" s="550"/>
      <c r="O457" s="550"/>
      <c r="P457" s="550"/>
      <c r="Q457" s="549"/>
      <c r="R457" s="550"/>
      <c r="S457" s="550"/>
      <c r="T457" s="550"/>
      <c r="U457" s="550"/>
      <c r="V457" s="549"/>
      <c r="W457" s="550"/>
      <c r="X457" s="550"/>
      <c r="Y457" s="550"/>
      <c r="Z457" s="550"/>
      <c r="AA457" s="550"/>
      <c r="AB457" s="550"/>
      <c r="AC457" s="550"/>
      <c r="AD457" s="550"/>
      <c r="AE457" s="550"/>
      <c r="AF457" s="550"/>
      <c r="AG457" s="550"/>
      <c r="AH457" s="550"/>
      <c r="AI457" s="550"/>
      <c r="AJ457" s="550"/>
      <c r="AK457" s="550"/>
      <c r="AL457" s="550"/>
      <c r="AM457" s="550"/>
      <c r="AN457" s="550"/>
    </row>
    <row r="458" spans="1:40" x14ac:dyDescent="0.25">
      <c r="A458" s="550"/>
      <c r="B458" s="550"/>
      <c r="C458" s="550"/>
      <c r="D458" s="550"/>
      <c r="E458" s="550"/>
      <c r="F458" s="550"/>
      <c r="G458" s="550"/>
      <c r="H458" s="550"/>
      <c r="I458" s="550"/>
      <c r="J458" s="550"/>
      <c r="K458" s="550"/>
      <c r="L458" s="550"/>
      <c r="M458" s="550"/>
      <c r="N458" s="550"/>
      <c r="O458" s="550"/>
      <c r="P458" s="550"/>
      <c r="Q458" s="549"/>
      <c r="R458" s="550"/>
      <c r="S458" s="550"/>
      <c r="T458" s="550"/>
      <c r="U458" s="550"/>
      <c r="V458" s="549"/>
      <c r="W458" s="550"/>
      <c r="X458" s="550"/>
      <c r="Y458" s="550"/>
      <c r="Z458" s="550"/>
      <c r="AA458" s="550"/>
      <c r="AB458" s="550"/>
      <c r="AC458" s="550"/>
      <c r="AD458" s="550"/>
      <c r="AE458" s="550"/>
      <c r="AF458" s="550"/>
      <c r="AG458" s="550"/>
      <c r="AH458" s="550"/>
      <c r="AI458" s="550"/>
      <c r="AJ458" s="550"/>
      <c r="AK458" s="550"/>
      <c r="AL458" s="550"/>
      <c r="AM458" s="550"/>
      <c r="AN458" s="550"/>
    </row>
    <row r="459" spans="1:40" x14ac:dyDescent="0.25">
      <c r="A459" s="550"/>
      <c r="B459" s="550"/>
      <c r="C459" s="550"/>
      <c r="D459" s="550"/>
      <c r="E459" s="550"/>
      <c r="F459" s="550"/>
      <c r="G459" s="550"/>
      <c r="H459" s="550"/>
      <c r="I459" s="550"/>
      <c r="J459" s="550"/>
      <c r="K459" s="550"/>
      <c r="L459" s="550"/>
      <c r="M459" s="550"/>
      <c r="N459" s="550"/>
      <c r="O459" s="550"/>
      <c r="P459" s="550"/>
      <c r="Q459" s="549"/>
      <c r="R459" s="550"/>
      <c r="S459" s="550"/>
      <c r="T459" s="550"/>
      <c r="U459" s="550"/>
      <c r="V459" s="549"/>
      <c r="W459" s="550"/>
      <c r="X459" s="550"/>
      <c r="Y459" s="550"/>
      <c r="Z459" s="550"/>
      <c r="AA459" s="550"/>
      <c r="AB459" s="550"/>
      <c r="AC459" s="550"/>
      <c r="AD459" s="550"/>
      <c r="AE459" s="550"/>
      <c r="AF459" s="550"/>
      <c r="AG459" s="550"/>
      <c r="AH459" s="550"/>
      <c r="AI459" s="550"/>
      <c r="AJ459" s="550"/>
      <c r="AK459" s="550"/>
      <c r="AL459" s="550"/>
      <c r="AM459" s="550"/>
      <c r="AN459" s="550"/>
    </row>
    <row r="460" spans="1:40" x14ac:dyDescent="0.25">
      <c r="A460" s="550"/>
      <c r="B460" s="550"/>
      <c r="C460" s="550"/>
      <c r="D460" s="550"/>
      <c r="E460" s="550"/>
      <c r="F460" s="550"/>
      <c r="G460" s="550"/>
      <c r="H460" s="550"/>
      <c r="I460" s="550"/>
      <c r="J460" s="550"/>
      <c r="K460" s="550"/>
      <c r="L460" s="550"/>
      <c r="M460" s="550"/>
      <c r="N460" s="550"/>
      <c r="O460" s="550"/>
      <c r="P460" s="550"/>
      <c r="Q460" s="549"/>
      <c r="R460" s="550"/>
      <c r="S460" s="550"/>
      <c r="T460" s="550"/>
      <c r="U460" s="550"/>
      <c r="V460" s="549"/>
      <c r="W460" s="550"/>
      <c r="X460" s="550"/>
      <c r="Y460" s="550"/>
      <c r="Z460" s="550"/>
      <c r="AA460" s="550"/>
      <c r="AB460" s="550"/>
      <c r="AC460" s="550"/>
      <c r="AD460" s="550"/>
      <c r="AE460" s="550"/>
      <c r="AF460" s="550"/>
      <c r="AG460" s="550"/>
      <c r="AH460" s="550"/>
      <c r="AI460" s="550"/>
      <c r="AJ460" s="550"/>
      <c r="AK460" s="550"/>
      <c r="AL460" s="550"/>
      <c r="AM460" s="550"/>
      <c r="AN460" s="550"/>
    </row>
    <row r="461" spans="1:40" x14ac:dyDescent="0.25">
      <c r="A461" s="550"/>
      <c r="B461" s="550"/>
      <c r="C461" s="550"/>
      <c r="D461" s="550"/>
      <c r="E461" s="550"/>
      <c r="F461" s="550"/>
      <c r="G461" s="550"/>
      <c r="H461" s="550"/>
      <c r="I461" s="550"/>
      <c r="J461" s="550"/>
      <c r="K461" s="550"/>
      <c r="L461" s="550"/>
      <c r="M461" s="550"/>
      <c r="N461" s="550"/>
      <c r="O461" s="550"/>
      <c r="P461" s="550"/>
      <c r="Q461" s="549"/>
      <c r="R461" s="550"/>
      <c r="S461" s="550"/>
      <c r="T461" s="550"/>
      <c r="U461" s="550"/>
      <c r="V461" s="549"/>
      <c r="W461" s="550"/>
      <c r="X461" s="550"/>
      <c r="Y461" s="550"/>
      <c r="Z461" s="550"/>
      <c r="AA461" s="550"/>
      <c r="AB461" s="550"/>
      <c r="AC461" s="550"/>
      <c r="AD461" s="550"/>
      <c r="AE461" s="550"/>
      <c r="AF461" s="550"/>
      <c r="AG461" s="550"/>
      <c r="AH461" s="550"/>
      <c r="AI461" s="550"/>
      <c r="AJ461" s="550"/>
      <c r="AK461" s="550"/>
      <c r="AL461" s="550"/>
      <c r="AM461" s="550"/>
      <c r="AN461" s="550"/>
    </row>
    <row r="462" spans="1:40" x14ac:dyDescent="0.25">
      <c r="A462" s="550"/>
      <c r="B462" s="550"/>
      <c r="C462" s="550"/>
      <c r="D462" s="550"/>
      <c r="E462" s="550"/>
      <c r="F462" s="550"/>
      <c r="G462" s="550"/>
      <c r="H462" s="550"/>
      <c r="I462" s="550"/>
      <c r="J462" s="550"/>
      <c r="K462" s="550"/>
      <c r="L462" s="550"/>
      <c r="M462" s="550"/>
      <c r="N462" s="550"/>
      <c r="O462" s="550"/>
      <c r="P462" s="550"/>
      <c r="Q462" s="549"/>
      <c r="R462" s="550"/>
      <c r="S462" s="550"/>
      <c r="T462" s="550"/>
      <c r="U462" s="550"/>
      <c r="V462" s="549"/>
      <c r="W462" s="550"/>
      <c r="X462" s="550"/>
      <c r="Y462" s="550"/>
      <c r="Z462" s="550"/>
      <c r="AA462" s="550"/>
      <c r="AB462" s="550"/>
      <c r="AC462" s="550"/>
      <c r="AD462" s="550"/>
      <c r="AE462" s="550"/>
      <c r="AF462" s="550"/>
      <c r="AG462" s="550"/>
      <c r="AH462" s="550"/>
      <c r="AI462" s="550"/>
      <c r="AJ462" s="550"/>
      <c r="AK462" s="550"/>
      <c r="AL462" s="550"/>
      <c r="AM462" s="550"/>
      <c r="AN462" s="550"/>
    </row>
    <row r="463" spans="1:40" x14ac:dyDescent="0.25">
      <c r="A463" s="550"/>
      <c r="B463" s="550"/>
      <c r="C463" s="550"/>
      <c r="D463" s="550"/>
      <c r="E463" s="550"/>
      <c r="F463" s="550"/>
      <c r="G463" s="550"/>
      <c r="H463" s="550"/>
      <c r="I463" s="550"/>
      <c r="J463" s="550"/>
      <c r="K463" s="550"/>
      <c r="L463" s="550"/>
      <c r="M463" s="550"/>
      <c r="N463" s="550"/>
      <c r="O463" s="550"/>
      <c r="P463" s="550"/>
      <c r="Q463" s="549"/>
      <c r="R463" s="550"/>
      <c r="S463" s="550"/>
      <c r="T463" s="550"/>
      <c r="U463" s="550"/>
      <c r="V463" s="549"/>
      <c r="W463" s="550"/>
      <c r="X463" s="550"/>
      <c r="Y463" s="550"/>
      <c r="Z463" s="550"/>
      <c r="AA463" s="550"/>
      <c r="AB463" s="550"/>
      <c r="AC463" s="550"/>
      <c r="AD463" s="550"/>
      <c r="AE463" s="550"/>
      <c r="AF463" s="550"/>
      <c r="AG463" s="550"/>
      <c r="AH463" s="550"/>
      <c r="AI463" s="550"/>
      <c r="AJ463" s="550"/>
      <c r="AK463" s="550"/>
      <c r="AL463" s="550"/>
      <c r="AM463" s="550"/>
      <c r="AN463" s="550"/>
    </row>
    <row r="464" spans="1:40" x14ac:dyDescent="0.25">
      <c r="A464" s="550"/>
      <c r="B464" s="550"/>
      <c r="C464" s="550"/>
      <c r="D464" s="550"/>
      <c r="E464" s="550"/>
      <c r="F464" s="550"/>
      <c r="G464" s="550"/>
      <c r="H464" s="550"/>
      <c r="I464" s="550"/>
      <c r="J464" s="550"/>
      <c r="K464" s="550"/>
      <c r="L464" s="550"/>
      <c r="M464" s="550"/>
      <c r="N464" s="550"/>
      <c r="O464" s="550"/>
      <c r="P464" s="550"/>
      <c r="Q464" s="549"/>
      <c r="R464" s="550"/>
      <c r="S464" s="550"/>
      <c r="T464" s="550"/>
      <c r="U464" s="550"/>
      <c r="V464" s="549"/>
      <c r="W464" s="550"/>
      <c r="X464" s="550"/>
      <c r="Y464" s="550"/>
      <c r="Z464" s="550"/>
      <c r="AA464" s="550"/>
      <c r="AB464" s="550"/>
      <c r="AC464" s="550"/>
      <c r="AD464" s="550"/>
      <c r="AE464" s="550"/>
      <c r="AF464" s="550"/>
      <c r="AG464" s="550"/>
      <c r="AH464" s="550"/>
      <c r="AI464" s="550"/>
      <c r="AJ464" s="550"/>
      <c r="AK464" s="550"/>
      <c r="AL464" s="550"/>
      <c r="AM464" s="550"/>
      <c r="AN464" s="550"/>
    </row>
    <row r="465" spans="1:40" x14ac:dyDescent="0.25">
      <c r="A465" s="550"/>
      <c r="B465" s="550"/>
      <c r="C465" s="550"/>
      <c r="D465" s="550"/>
      <c r="E465" s="550"/>
      <c r="F465" s="550"/>
      <c r="G465" s="550"/>
      <c r="H465" s="550"/>
      <c r="I465" s="550"/>
      <c r="J465" s="550"/>
      <c r="K465" s="550"/>
      <c r="L465" s="550"/>
      <c r="M465" s="550"/>
      <c r="N465" s="550"/>
      <c r="O465" s="550"/>
      <c r="P465" s="550"/>
      <c r="Q465" s="549"/>
      <c r="R465" s="550"/>
      <c r="S465" s="550"/>
      <c r="T465" s="550"/>
      <c r="U465" s="550"/>
      <c r="V465" s="549"/>
      <c r="W465" s="550"/>
      <c r="X465" s="550"/>
      <c r="Y465" s="550"/>
      <c r="Z465" s="550"/>
      <c r="AA465" s="550"/>
      <c r="AB465" s="550"/>
      <c r="AC465" s="550"/>
      <c r="AD465" s="550"/>
      <c r="AE465" s="550"/>
      <c r="AF465" s="550"/>
      <c r="AG465" s="550"/>
      <c r="AH465" s="550"/>
      <c r="AI465" s="550"/>
      <c r="AJ465" s="550"/>
      <c r="AK465" s="550"/>
      <c r="AL465" s="550"/>
      <c r="AM465" s="550"/>
      <c r="AN465" s="550"/>
    </row>
    <row r="466" spans="1:40" x14ac:dyDescent="0.25">
      <c r="A466" s="550"/>
      <c r="B466" s="550"/>
      <c r="C466" s="550"/>
      <c r="D466" s="550"/>
      <c r="E466" s="550"/>
      <c r="F466" s="550"/>
      <c r="G466" s="550"/>
      <c r="H466" s="550"/>
      <c r="I466" s="550"/>
      <c r="J466" s="550"/>
      <c r="K466" s="550"/>
      <c r="L466" s="550"/>
      <c r="M466" s="550"/>
      <c r="N466" s="550"/>
      <c r="O466" s="550"/>
      <c r="P466" s="550"/>
      <c r="Q466" s="549"/>
      <c r="R466" s="550"/>
      <c r="S466" s="550"/>
      <c r="T466" s="550"/>
      <c r="U466" s="550"/>
      <c r="V466" s="549"/>
      <c r="W466" s="550"/>
      <c r="X466" s="550"/>
      <c r="Y466" s="550"/>
      <c r="Z466" s="550"/>
      <c r="AA466" s="550"/>
      <c r="AB466" s="550"/>
      <c r="AC466" s="550"/>
      <c r="AD466" s="550"/>
      <c r="AE466" s="550"/>
      <c r="AF466" s="550"/>
      <c r="AG466" s="550"/>
      <c r="AH466" s="550"/>
      <c r="AI466" s="550"/>
      <c r="AJ466" s="550"/>
      <c r="AK466" s="550"/>
      <c r="AL466" s="550"/>
      <c r="AM466" s="550"/>
      <c r="AN466" s="550"/>
    </row>
    <row r="467" spans="1:40" x14ac:dyDescent="0.25">
      <c r="A467" s="550"/>
      <c r="B467" s="550"/>
      <c r="C467" s="550"/>
      <c r="D467" s="550"/>
      <c r="E467" s="550"/>
      <c r="F467" s="550"/>
      <c r="G467" s="550"/>
      <c r="H467" s="550"/>
      <c r="I467" s="550"/>
      <c r="J467" s="550"/>
      <c r="K467" s="550"/>
      <c r="L467" s="550"/>
      <c r="M467" s="550"/>
      <c r="N467" s="550"/>
      <c r="O467" s="550"/>
      <c r="P467" s="550"/>
      <c r="Q467" s="549"/>
      <c r="R467" s="550"/>
      <c r="S467" s="550"/>
      <c r="T467" s="550"/>
      <c r="U467" s="550"/>
      <c r="V467" s="549"/>
      <c r="W467" s="550"/>
      <c r="X467" s="550"/>
      <c r="Y467" s="550"/>
      <c r="Z467" s="550"/>
      <c r="AA467" s="550"/>
      <c r="AB467" s="550"/>
      <c r="AC467" s="550"/>
      <c r="AD467" s="550"/>
      <c r="AE467" s="550"/>
      <c r="AF467" s="550"/>
      <c r="AG467" s="550"/>
      <c r="AH467" s="550"/>
      <c r="AI467" s="550"/>
      <c r="AJ467" s="550"/>
      <c r="AK467" s="550"/>
      <c r="AL467" s="550"/>
      <c r="AM467" s="550"/>
      <c r="AN467" s="550"/>
    </row>
    <row r="468" spans="1:40" x14ac:dyDescent="0.25">
      <c r="A468" s="550"/>
      <c r="B468" s="550"/>
      <c r="C468" s="550"/>
      <c r="D468" s="550"/>
      <c r="E468" s="550"/>
      <c r="F468" s="550"/>
      <c r="G468" s="550"/>
      <c r="H468" s="550"/>
      <c r="I468" s="550"/>
      <c r="J468" s="550"/>
      <c r="K468" s="550"/>
      <c r="L468" s="550"/>
      <c r="M468" s="550"/>
      <c r="N468" s="550"/>
      <c r="O468" s="550"/>
      <c r="P468" s="550"/>
      <c r="Q468" s="549"/>
      <c r="R468" s="550"/>
      <c r="S468" s="550"/>
      <c r="T468" s="550"/>
      <c r="U468" s="550"/>
      <c r="V468" s="549"/>
      <c r="W468" s="550"/>
      <c r="X468" s="550"/>
      <c r="Y468" s="550"/>
      <c r="Z468" s="550"/>
      <c r="AA468" s="550"/>
      <c r="AB468" s="550"/>
      <c r="AC468" s="550"/>
      <c r="AD468" s="550"/>
      <c r="AE468" s="550"/>
      <c r="AF468" s="550"/>
      <c r="AG468" s="550"/>
      <c r="AH468" s="550"/>
      <c r="AI468" s="550"/>
      <c r="AJ468" s="550"/>
      <c r="AK468" s="550"/>
      <c r="AL468" s="550"/>
      <c r="AM468" s="550"/>
      <c r="AN468" s="550"/>
    </row>
    <row r="469" spans="1:40" x14ac:dyDescent="0.25">
      <c r="A469" s="550"/>
      <c r="B469" s="550"/>
      <c r="C469" s="550"/>
      <c r="D469" s="550"/>
      <c r="E469" s="550"/>
      <c r="F469" s="550"/>
      <c r="G469" s="550"/>
      <c r="H469" s="550"/>
      <c r="I469" s="550"/>
      <c r="J469" s="550"/>
      <c r="K469" s="550"/>
      <c r="L469" s="550"/>
      <c r="M469" s="550"/>
      <c r="N469" s="550"/>
      <c r="O469" s="550"/>
      <c r="P469" s="550"/>
      <c r="Q469" s="549"/>
      <c r="R469" s="550"/>
      <c r="S469" s="550"/>
      <c r="T469" s="550"/>
      <c r="U469" s="550"/>
      <c r="V469" s="549"/>
      <c r="W469" s="550"/>
      <c r="X469" s="550"/>
      <c r="Y469" s="550"/>
      <c r="Z469" s="550"/>
      <c r="AA469" s="550"/>
      <c r="AB469" s="550"/>
      <c r="AC469" s="550"/>
      <c r="AD469" s="550"/>
      <c r="AE469" s="550"/>
      <c r="AF469" s="550"/>
      <c r="AG469" s="550"/>
      <c r="AH469" s="550"/>
      <c r="AI469" s="550"/>
      <c r="AJ469" s="550"/>
      <c r="AK469" s="550"/>
      <c r="AL469" s="550"/>
      <c r="AM469" s="550"/>
      <c r="AN469" s="550"/>
    </row>
    <row r="470" spans="1:40" x14ac:dyDescent="0.25">
      <c r="A470" s="550"/>
      <c r="B470" s="550"/>
      <c r="C470" s="550"/>
      <c r="D470" s="550"/>
      <c r="E470" s="550"/>
      <c r="F470" s="550"/>
      <c r="G470" s="550"/>
      <c r="H470" s="550"/>
      <c r="I470" s="550"/>
      <c r="J470" s="550"/>
      <c r="K470" s="550"/>
      <c r="L470" s="550"/>
      <c r="M470" s="550"/>
      <c r="N470" s="550"/>
      <c r="O470" s="550"/>
      <c r="P470" s="550"/>
      <c r="Q470" s="549"/>
      <c r="R470" s="550"/>
      <c r="S470" s="550"/>
      <c r="T470" s="550"/>
      <c r="U470" s="550"/>
      <c r="V470" s="549"/>
      <c r="W470" s="550"/>
      <c r="X470" s="550"/>
      <c r="Y470" s="550"/>
      <c r="Z470" s="550"/>
      <c r="AA470" s="550"/>
      <c r="AB470" s="550"/>
      <c r="AC470" s="550"/>
      <c r="AD470" s="550"/>
      <c r="AE470" s="550"/>
      <c r="AF470" s="550"/>
      <c r="AG470" s="550"/>
      <c r="AH470" s="550"/>
      <c r="AI470" s="550"/>
      <c r="AJ470" s="550"/>
      <c r="AK470" s="550"/>
      <c r="AL470" s="550"/>
      <c r="AM470" s="550"/>
      <c r="AN470" s="550"/>
    </row>
    <row r="471" spans="1:40" x14ac:dyDescent="0.25">
      <c r="A471" s="550"/>
      <c r="B471" s="550"/>
      <c r="C471" s="550"/>
      <c r="D471" s="550"/>
      <c r="E471" s="550"/>
      <c r="F471" s="550"/>
      <c r="G471" s="550"/>
      <c r="H471" s="550"/>
      <c r="I471" s="550"/>
      <c r="J471" s="550"/>
      <c r="K471" s="550"/>
      <c r="L471" s="550"/>
      <c r="M471" s="550"/>
      <c r="N471" s="550"/>
      <c r="O471" s="550"/>
      <c r="P471" s="550"/>
      <c r="Q471" s="549"/>
      <c r="R471" s="550"/>
      <c r="S471" s="550"/>
      <c r="T471" s="550"/>
      <c r="U471" s="550"/>
      <c r="V471" s="549"/>
      <c r="W471" s="550"/>
      <c r="X471" s="550"/>
      <c r="Y471" s="550"/>
      <c r="Z471" s="550"/>
      <c r="AA471" s="550"/>
      <c r="AB471" s="550"/>
      <c r="AC471" s="550"/>
      <c r="AD471" s="550"/>
      <c r="AE471" s="550"/>
      <c r="AF471" s="550"/>
      <c r="AG471" s="550"/>
      <c r="AH471" s="550"/>
      <c r="AI471" s="550"/>
      <c r="AJ471" s="550"/>
      <c r="AK471" s="550"/>
      <c r="AL471" s="550"/>
      <c r="AM471" s="550"/>
      <c r="AN471" s="550"/>
    </row>
    <row r="472" spans="1:40" x14ac:dyDescent="0.25">
      <c r="A472" s="550"/>
      <c r="B472" s="550"/>
      <c r="C472" s="550"/>
      <c r="D472" s="550"/>
      <c r="E472" s="550"/>
      <c r="F472" s="550"/>
      <c r="G472" s="550"/>
      <c r="H472" s="550"/>
      <c r="I472" s="550"/>
      <c r="J472" s="550"/>
      <c r="K472" s="550"/>
      <c r="L472" s="550"/>
      <c r="M472" s="550"/>
      <c r="N472" s="550"/>
      <c r="O472" s="550"/>
      <c r="P472" s="550"/>
      <c r="Q472" s="549"/>
      <c r="R472" s="550"/>
      <c r="S472" s="550"/>
      <c r="T472" s="550"/>
      <c r="U472" s="550"/>
      <c r="V472" s="549"/>
      <c r="W472" s="550"/>
      <c r="X472" s="550"/>
      <c r="Y472" s="550"/>
      <c r="Z472" s="550"/>
      <c r="AA472" s="550"/>
      <c r="AB472" s="550"/>
      <c r="AC472" s="550"/>
      <c r="AD472" s="550"/>
      <c r="AE472" s="550"/>
      <c r="AF472" s="550"/>
      <c r="AG472" s="550"/>
      <c r="AH472" s="550"/>
      <c r="AI472" s="550"/>
      <c r="AJ472" s="550"/>
      <c r="AK472" s="550"/>
      <c r="AL472" s="550"/>
      <c r="AM472" s="550"/>
      <c r="AN472" s="550"/>
    </row>
    <row r="473" spans="1:40" x14ac:dyDescent="0.25">
      <c r="A473" s="550"/>
      <c r="B473" s="550"/>
      <c r="C473" s="550"/>
      <c r="D473" s="550"/>
      <c r="E473" s="550"/>
      <c r="F473" s="550"/>
      <c r="G473" s="550"/>
      <c r="H473" s="550"/>
      <c r="I473" s="550"/>
      <c r="J473" s="550"/>
      <c r="K473" s="550"/>
      <c r="L473" s="550"/>
      <c r="M473" s="550"/>
      <c r="N473" s="550"/>
      <c r="O473" s="550"/>
      <c r="P473" s="550"/>
      <c r="Q473" s="549"/>
      <c r="R473" s="550"/>
      <c r="S473" s="550"/>
      <c r="T473" s="550"/>
      <c r="U473" s="550"/>
      <c r="V473" s="549"/>
      <c r="W473" s="550"/>
      <c r="X473" s="550"/>
      <c r="Y473" s="550"/>
      <c r="Z473" s="550"/>
      <c r="AA473" s="550"/>
      <c r="AB473" s="550"/>
      <c r="AC473" s="550"/>
      <c r="AD473" s="550"/>
      <c r="AE473" s="550"/>
      <c r="AF473" s="550"/>
      <c r="AG473" s="550"/>
      <c r="AH473" s="550"/>
      <c r="AI473" s="550"/>
      <c r="AJ473" s="550"/>
      <c r="AK473" s="550"/>
      <c r="AL473" s="550"/>
      <c r="AM473" s="550"/>
      <c r="AN473" s="550"/>
    </row>
    <row r="474" spans="1:40" x14ac:dyDescent="0.25">
      <c r="A474" s="550"/>
      <c r="B474" s="550"/>
      <c r="C474" s="550"/>
      <c r="D474" s="550"/>
      <c r="E474" s="550"/>
      <c r="F474" s="550"/>
      <c r="G474" s="550"/>
      <c r="H474" s="550"/>
      <c r="I474" s="550"/>
      <c r="J474" s="550"/>
      <c r="K474" s="550"/>
      <c r="L474" s="550"/>
      <c r="M474" s="550"/>
      <c r="N474" s="550"/>
      <c r="O474" s="550"/>
      <c r="P474" s="550"/>
      <c r="Q474" s="549"/>
      <c r="R474" s="550"/>
      <c r="S474" s="550"/>
      <c r="T474" s="550"/>
      <c r="U474" s="550"/>
      <c r="V474" s="549"/>
      <c r="W474" s="550"/>
      <c r="X474" s="550"/>
      <c r="Y474" s="550"/>
      <c r="Z474" s="550"/>
      <c r="AA474" s="550"/>
      <c r="AB474" s="550"/>
      <c r="AC474" s="550"/>
      <c r="AD474" s="550"/>
      <c r="AE474" s="550"/>
      <c r="AF474" s="550"/>
      <c r="AG474" s="550"/>
      <c r="AH474" s="550"/>
      <c r="AI474" s="550"/>
      <c r="AJ474" s="550"/>
      <c r="AK474" s="550"/>
      <c r="AL474" s="550"/>
      <c r="AM474" s="550"/>
      <c r="AN474" s="550"/>
    </row>
    <row r="475" spans="1:40" x14ac:dyDescent="0.25">
      <c r="A475" s="550"/>
      <c r="B475" s="550"/>
      <c r="C475" s="550"/>
      <c r="D475" s="550"/>
      <c r="E475" s="550"/>
      <c r="F475" s="550"/>
      <c r="G475" s="550"/>
      <c r="H475" s="550"/>
      <c r="I475" s="550"/>
      <c r="J475" s="550"/>
      <c r="K475" s="550"/>
      <c r="L475" s="550"/>
      <c r="M475" s="550"/>
      <c r="N475" s="550"/>
      <c r="O475" s="550"/>
      <c r="P475" s="550"/>
      <c r="Q475" s="549"/>
      <c r="R475" s="550"/>
      <c r="S475" s="550"/>
      <c r="T475" s="550"/>
      <c r="U475" s="550"/>
      <c r="V475" s="549"/>
      <c r="W475" s="550"/>
      <c r="X475" s="550"/>
      <c r="Y475" s="550"/>
      <c r="Z475" s="550"/>
      <c r="AA475" s="550"/>
      <c r="AB475" s="550"/>
      <c r="AC475" s="550"/>
      <c r="AD475" s="550"/>
      <c r="AE475" s="550"/>
      <c r="AF475" s="550"/>
      <c r="AG475" s="550"/>
      <c r="AH475" s="550"/>
      <c r="AI475" s="550"/>
      <c r="AJ475" s="550"/>
      <c r="AK475" s="550"/>
      <c r="AL475" s="550"/>
      <c r="AM475" s="550"/>
      <c r="AN475" s="550"/>
    </row>
    <row r="476" spans="1:40" x14ac:dyDescent="0.25">
      <c r="A476" s="550"/>
      <c r="B476" s="550"/>
      <c r="C476" s="550"/>
      <c r="D476" s="550"/>
      <c r="E476" s="550"/>
      <c r="F476" s="550"/>
      <c r="G476" s="550"/>
      <c r="H476" s="550"/>
      <c r="I476" s="550"/>
      <c r="J476" s="550"/>
      <c r="K476" s="550"/>
      <c r="L476" s="550"/>
      <c r="M476" s="550"/>
      <c r="N476" s="550"/>
      <c r="O476" s="550"/>
      <c r="P476" s="550"/>
      <c r="Q476" s="549"/>
      <c r="R476" s="550"/>
      <c r="S476" s="550"/>
      <c r="T476" s="550"/>
      <c r="U476" s="550"/>
      <c r="V476" s="549"/>
      <c r="W476" s="550"/>
      <c r="X476" s="550"/>
      <c r="Y476" s="550"/>
      <c r="Z476" s="550"/>
      <c r="AA476" s="550"/>
      <c r="AB476" s="550"/>
      <c r="AC476" s="550"/>
      <c r="AD476" s="550"/>
      <c r="AE476" s="550"/>
      <c r="AF476" s="550"/>
      <c r="AG476" s="550"/>
      <c r="AH476" s="550"/>
      <c r="AI476" s="550"/>
      <c r="AJ476" s="550"/>
      <c r="AK476" s="550"/>
      <c r="AL476" s="550"/>
      <c r="AM476" s="550"/>
      <c r="AN476" s="550"/>
    </row>
    <row r="477" spans="1:40" x14ac:dyDescent="0.25">
      <c r="A477" s="550"/>
      <c r="B477" s="550"/>
      <c r="C477" s="550"/>
      <c r="D477" s="550"/>
      <c r="E477" s="550"/>
      <c r="F477" s="550"/>
      <c r="G477" s="550"/>
      <c r="H477" s="550"/>
      <c r="I477" s="550"/>
      <c r="J477" s="550"/>
      <c r="K477" s="550"/>
      <c r="L477" s="550"/>
      <c r="M477" s="550"/>
      <c r="N477" s="550"/>
      <c r="O477" s="550"/>
      <c r="P477" s="550"/>
      <c r="Q477" s="549"/>
      <c r="R477" s="550"/>
      <c r="S477" s="550"/>
      <c r="T477" s="550"/>
      <c r="U477" s="550"/>
      <c r="V477" s="549"/>
      <c r="W477" s="550"/>
      <c r="X477" s="550"/>
      <c r="Y477" s="550"/>
      <c r="Z477" s="550"/>
      <c r="AA477" s="550"/>
      <c r="AB477" s="550"/>
      <c r="AC477" s="550"/>
      <c r="AD477" s="550"/>
      <c r="AE477" s="550"/>
      <c r="AF477" s="550"/>
      <c r="AG477" s="550"/>
      <c r="AH477" s="550"/>
      <c r="AI477" s="550"/>
      <c r="AJ477" s="550"/>
      <c r="AK477" s="550"/>
      <c r="AL477" s="550"/>
      <c r="AM477" s="550"/>
      <c r="AN477" s="550"/>
    </row>
    <row r="478" spans="1:40" x14ac:dyDescent="0.25">
      <c r="A478" s="550"/>
      <c r="B478" s="550"/>
      <c r="C478" s="550"/>
      <c r="D478" s="550"/>
      <c r="E478" s="550"/>
      <c r="F478" s="550"/>
      <c r="G478" s="550"/>
      <c r="H478" s="550"/>
      <c r="I478" s="550"/>
      <c r="J478" s="550"/>
      <c r="K478" s="550"/>
      <c r="L478" s="550"/>
      <c r="M478" s="550"/>
      <c r="N478" s="550"/>
      <c r="O478" s="550"/>
      <c r="P478" s="550"/>
      <c r="Q478" s="549"/>
      <c r="R478" s="550"/>
      <c r="S478" s="550"/>
      <c r="T478" s="550"/>
      <c r="U478" s="550"/>
      <c r="V478" s="549"/>
      <c r="W478" s="550"/>
      <c r="X478" s="550"/>
      <c r="Y478" s="550"/>
      <c r="Z478" s="550"/>
      <c r="AA478" s="550"/>
      <c r="AB478" s="550"/>
      <c r="AC478" s="550"/>
      <c r="AD478" s="550"/>
      <c r="AE478" s="550"/>
      <c r="AF478" s="550"/>
      <c r="AG478" s="550"/>
      <c r="AH478" s="550"/>
      <c r="AI478" s="550"/>
      <c r="AJ478" s="550"/>
      <c r="AK478" s="550"/>
      <c r="AL478" s="550"/>
      <c r="AM478" s="550"/>
      <c r="AN478" s="550"/>
    </row>
    <row r="479" spans="1:40" x14ac:dyDescent="0.25">
      <c r="A479" s="550"/>
      <c r="B479" s="550"/>
      <c r="C479" s="550"/>
      <c r="D479" s="550"/>
      <c r="E479" s="550"/>
      <c r="F479" s="550"/>
      <c r="G479" s="550"/>
      <c r="H479" s="550"/>
      <c r="I479" s="550"/>
      <c r="J479" s="550"/>
      <c r="K479" s="550"/>
      <c r="L479" s="550"/>
      <c r="M479" s="550"/>
      <c r="N479" s="550"/>
      <c r="O479" s="550"/>
      <c r="P479" s="550"/>
      <c r="Q479" s="549"/>
      <c r="R479" s="550"/>
      <c r="S479" s="550"/>
      <c r="T479" s="550"/>
      <c r="U479" s="550"/>
      <c r="V479" s="549"/>
      <c r="W479" s="550"/>
      <c r="X479" s="550"/>
      <c r="Y479" s="550"/>
      <c r="Z479" s="550"/>
      <c r="AA479" s="550"/>
      <c r="AB479" s="550"/>
      <c r="AC479" s="550"/>
      <c r="AD479" s="550"/>
      <c r="AE479" s="550"/>
      <c r="AF479" s="550"/>
      <c r="AG479" s="550"/>
      <c r="AH479" s="550"/>
      <c r="AI479" s="550"/>
      <c r="AJ479" s="550"/>
      <c r="AK479" s="550"/>
      <c r="AL479" s="550"/>
      <c r="AM479" s="550"/>
      <c r="AN479" s="550"/>
    </row>
    <row r="480" spans="1:40" x14ac:dyDescent="0.25">
      <c r="A480" s="550"/>
      <c r="B480" s="550"/>
      <c r="C480" s="550"/>
      <c r="D480" s="550"/>
      <c r="E480" s="550"/>
      <c r="F480" s="550"/>
      <c r="G480" s="550"/>
      <c r="H480" s="550"/>
      <c r="I480" s="550"/>
      <c r="J480" s="550"/>
      <c r="K480" s="550"/>
      <c r="L480" s="550"/>
      <c r="M480" s="550"/>
      <c r="N480" s="550"/>
      <c r="O480" s="550"/>
      <c r="P480" s="550"/>
      <c r="Q480" s="549"/>
      <c r="R480" s="550"/>
      <c r="S480" s="550"/>
      <c r="T480" s="550"/>
      <c r="U480" s="550"/>
      <c r="V480" s="549"/>
      <c r="W480" s="550"/>
      <c r="X480" s="550"/>
      <c r="Y480" s="550"/>
      <c r="Z480" s="550"/>
      <c r="AA480" s="550"/>
      <c r="AB480" s="550"/>
      <c r="AC480" s="550"/>
      <c r="AD480" s="550"/>
      <c r="AE480" s="550"/>
      <c r="AF480" s="550"/>
      <c r="AG480" s="550"/>
      <c r="AH480" s="550"/>
      <c r="AI480" s="550"/>
      <c r="AJ480" s="550"/>
      <c r="AK480" s="550"/>
      <c r="AL480" s="550"/>
      <c r="AM480" s="550"/>
      <c r="AN480" s="550"/>
    </row>
    <row r="481" spans="1:40" x14ac:dyDescent="0.25">
      <c r="A481" s="550"/>
      <c r="B481" s="550"/>
      <c r="C481" s="550"/>
      <c r="D481" s="550"/>
      <c r="E481" s="550"/>
      <c r="F481" s="550"/>
      <c r="G481" s="550"/>
      <c r="H481" s="550"/>
      <c r="I481" s="550"/>
      <c r="J481" s="550"/>
      <c r="K481" s="550"/>
      <c r="L481" s="550"/>
      <c r="M481" s="550"/>
      <c r="N481" s="550"/>
      <c r="O481" s="550"/>
      <c r="P481" s="550"/>
      <c r="Q481" s="549"/>
      <c r="R481" s="550"/>
      <c r="S481" s="550"/>
      <c r="T481" s="550"/>
      <c r="U481" s="550"/>
      <c r="V481" s="549"/>
      <c r="W481" s="550"/>
      <c r="X481" s="550"/>
      <c r="Y481" s="550"/>
      <c r="Z481" s="550"/>
      <c r="AA481" s="550"/>
      <c r="AB481" s="550"/>
      <c r="AC481" s="550"/>
      <c r="AD481" s="550"/>
      <c r="AE481" s="550"/>
      <c r="AF481" s="550"/>
      <c r="AG481" s="550"/>
      <c r="AH481" s="550"/>
      <c r="AI481" s="550"/>
      <c r="AJ481" s="550"/>
      <c r="AK481" s="550"/>
      <c r="AL481" s="550"/>
      <c r="AM481" s="550"/>
      <c r="AN481" s="550"/>
    </row>
    <row r="482" spans="1:40" x14ac:dyDescent="0.25">
      <c r="A482" s="550"/>
      <c r="B482" s="550"/>
      <c r="C482" s="550"/>
      <c r="D482" s="550"/>
      <c r="E482" s="550"/>
      <c r="F482" s="550"/>
      <c r="G482" s="550"/>
      <c r="H482" s="550"/>
      <c r="I482" s="550"/>
      <c r="J482" s="550"/>
      <c r="K482" s="550"/>
      <c r="L482" s="550"/>
      <c r="M482" s="550"/>
      <c r="N482" s="550"/>
      <c r="O482" s="550"/>
      <c r="P482" s="550"/>
      <c r="Q482" s="549"/>
      <c r="R482" s="550"/>
      <c r="S482" s="550"/>
      <c r="T482" s="550"/>
      <c r="U482" s="550"/>
      <c r="V482" s="549"/>
      <c r="W482" s="550"/>
      <c r="X482" s="550"/>
      <c r="Y482" s="550"/>
      <c r="Z482" s="550"/>
      <c r="AA482" s="550"/>
      <c r="AB482" s="550"/>
      <c r="AC482" s="550"/>
      <c r="AD482" s="550"/>
      <c r="AE482" s="550"/>
      <c r="AF482" s="550"/>
      <c r="AG482" s="550"/>
      <c r="AH482" s="550"/>
      <c r="AI482" s="550"/>
      <c r="AJ482" s="550"/>
      <c r="AK482" s="550"/>
      <c r="AL482" s="550"/>
      <c r="AM482" s="550"/>
      <c r="AN482" s="550"/>
    </row>
    <row r="483" spans="1:40" x14ac:dyDescent="0.25">
      <c r="A483" s="550"/>
      <c r="B483" s="550"/>
      <c r="C483" s="550"/>
      <c r="D483" s="550"/>
      <c r="E483" s="550"/>
      <c r="F483" s="550"/>
      <c r="G483" s="550"/>
      <c r="H483" s="550"/>
      <c r="I483" s="550"/>
      <c r="J483" s="550"/>
      <c r="K483" s="550"/>
      <c r="L483" s="550"/>
      <c r="M483" s="550"/>
      <c r="N483" s="550"/>
      <c r="O483" s="550"/>
      <c r="P483" s="550"/>
      <c r="Q483" s="549"/>
      <c r="R483" s="550"/>
      <c r="S483" s="550"/>
      <c r="T483" s="550"/>
      <c r="U483" s="550"/>
      <c r="V483" s="549"/>
      <c r="W483" s="550"/>
      <c r="X483" s="550"/>
      <c r="Y483" s="550"/>
      <c r="Z483" s="550"/>
      <c r="AA483" s="550"/>
      <c r="AB483" s="550"/>
      <c r="AC483" s="550"/>
      <c r="AD483" s="550"/>
      <c r="AE483" s="550"/>
      <c r="AF483" s="550"/>
      <c r="AG483" s="550"/>
      <c r="AH483" s="550"/>
      <c r="AI483" s="550"/>
      <c r="AJ483" s="550"/>
      <c r="AK483" s="550"/>
      <c r="AL483" s="550"/>
      <c r="AM483" s="550"/>
      <c r="AN483" s="550"/>
    </row>
    <row r="484" spans="1:40" x14ac:dyDescent="0.25">
      <c r="A484" s="550"/>
      <c r="B484" s="550"/>
      <c r="C484" s="550"/>
      <c r="D484" s="550"/>
      <c r="E484" s="550"/>
      <c r="F484" s="550"/>
      <c r="G484" s="550"/>
      <c r="H484" s="550"/>
      <c r="I484" s="550"/>
      <c r="J484" s="550"/>
      <c r="K484" s="550"/>
      <c r="L484" s="550"/>
      <c r="M484" s="550"/>
      <c r="N484" s="550"/>
      <c r="O484" s="550"/>
      <c r="P484" s="550"/>
      <c r="Q484" s="549"/>
      <c r="R484" s="550"/>
      <c r="S484" s="550"/>
      <c r="T484" s="550"/>
      <c r="U484" s="550"/>
      <c r="V484" s="549"/>
      <c r="W484" s="550"/>
      <c r="X484" s="550"/>
      <c r="Y484" s="550"/>
      <c r="Z484" s="550"/>
      <c r="AA484" s="550"/>
      <c r="AB484" s="550"/>
      <c r="AC484" s="550"/>
      <c r="AD484" s="550"/>
      <c r="AE484" s="550"/>
      <c r="AF484" s="550"/>
      <c r="AG484" s="550"/>
      <c r="AH484" s="550"/>
      <c r="AI484" s="550"/>
      <c r="AJ484" s="550"/>
      <c r="AK484" s="550"/>
      <c r="AL484" s="550"/>
      <c r="AM484" s="550"/>
      <c r="AN484" s="550"/>
    </row>
    <row r="485" spans="1:40" x14ac:dyDescent="0.25">
      <c r="A485" s="550"/>
      <c r="B485" s="550"/>
      <c r="C485" s="550"/>
      <c r="D485" s="550"/>
      <c r="E485" s="550"/>
      <c r="F485" s="550"/>
      <c r="G485" s="550"/>
      <c r="H485" s="550"/>
      <c r="I485" s="550"/>
      <c r="J485" s="550"/>
      <c r="K485" s="550"/>
      <c r="L485" s="550"/>
      <c r="M485" s="550"/>
      <c r="N485" s="550"/>
      <c r="O485" s="550"/>
      <c r="P485" s="550"/>
      <c r="Q485" s="549"/>
      <c r="R485" s="550"/>
      <c r="S485" s="550"/>
      <c r="T485" s="550"/>
      <c r="U485" s="550"/>
      <c r="V485" s="549"/>
      <c r="W485" s="550"/>
      <c r="X485" s="550"/>
      <c r="Y485" s="550"/>
      <c r="Z485" s="550"/>
      <c r="AA485" s="550"/>
      <c r="AB485" s="550"/>
      <c r="AC485" s="550"/>
      <c r="AD485" s="550"/>
      <c r="AE485" s="550"/>
      <c r="AF485" s="550"/>
      <c r="AG485" s="550"/>
      <c r="AH485" s="550"/>
      <c r="AI485" s="550"/>
      <c r="AJ485" s="550"/>
      <c r="AK485" s="550"/>
      <c r="AL485" s="550"/>
      <c r="AM485" s="550"/>
      <c r="AN485" s="550"/>
    </row>
    <row r="486" spans="1:40" x14ac:dyDescent="0.25">
      <c r="A486" s="550"/>
      <c r="B486" s="550"/>
      <c r="C486" s="550"/>
      <c r="D486" s="550"/>
      <c r="E486" s="550"/>
      <c r="F486" s="550"/>
      <c r="G486" s="550"/>
      <c r="H486" s="550"/>
      <c r="I486" s="550"/>
      <c r="J486" s="550"/>
      <c r="K486" s="550"/>
      <c r="L486" s="550"/>
      <c r="M486" s="550"/>
      <c r="N486" s="550"/>
      <c r="O486" s="550"/>
      <c r="P486" s="550"/>
      <c r="Q486" s="549"/>
      <c r="R486" s="550"/>
      <c r="S486" s="550"/>
      <c r="T486" s="550"/>
      <c r="U486" s="550"/>
      <c r="V486" s="549"/>
      <c r="W486" s="550"/>
      <c r="X486" s="550"/>
      <c r="Y486" s="550"/>
      <c r="Z486" s="550"/>
      <c r="AA486" s="550"/>
      <c r="AB486" s="550"/>
      <c r="AC486" s="550"/>
      <c r="AD486" s="550"/>
      <c r="AE486" s="550"/>
      <c r="AF486" s="550"/>
      <c r="AG486" s="550"/>
      <c r="AH486" s="550"/>
      <c r="AI486" s="550"/>
      <c r="AJ486" s="550"/>
      <c r="AK486" s="550"/>
      <c r="AL486" s="550"/>
      <c r="AM486" s="550"/>
      <c r="AN486" s="550"/>
    </row>
    <row r="487" spans="1:40" x14ac:dyDescent="0.25">
      <c r="A487" s="550"/>
      <c r="B487" s="550"/>
      <c r="C487" s="550"/>
      <c r="D487" s="550"/>
      <c r="E487" s="550"/>
      <c r="F487" s="550"/>
      <c r="G487" s="550"/>
      <c r="H487" s="550"/>
      <c r="I487" s="550"/>
      <c r="J487" s="550"/>
      <c r="K487" s="550"/>
      <c r="L487" s="550"/>
      <c r="M487" s="550"/>
      <c r="N487" s="550"/>
      <c r="O487" s="550"/>
      <c r="P487" s="550"/>
      <c r="Q487" s="549"/>
      <c r="R487" s="550"/>
      <c r="S487" s="550"/>
      <c r="T487" s="550"/>
      <c r="U487" s="550"/>
      <c r="V487" s="549"/>
      <c r="W487" s="550"/>
      <c r="X487" s="550"/>
      <c r="Y487" s="550"/>
      <c r="Z487" s="550"/>
      <c r="AA487" s="550"/>
      <c r="AB487" s="550"/>
      <c r="AC487" s="550"/>
      <c r="AD487" s="550"/>
      <c r="AE487" s="550"/>
      <c r="AF487" s="550"/>
      <c r="AG487" s="550"/>
      <c r="AH487" s="550"/>
      <c r="AI487" s="550"/>
      <c r="AJ487" s="550"/>
      <c r="AK487" s="550"/>
      <c r="AL487" s="550"/>
      <c r="AM487" s="550"/>
      <c r="AN487" s="550"/>
    </row>
    <row r="488" spans="1:40" x14ac:dyDescent="0.25">
      <c r="A488" s="550"/>
      <c r="B488" s="550"/>
      <c r="C488" s="550"/>
      <c r="D488" s="550"/>
      <c r="E488" s="550"/>
      <c r="F488" s="550"/>
      <c r="G488" s="550"/>
      <c r="H488" s="550"/>
      <c r="I488" s="550"/>
      <c r="J488" s="550"/>
      <c r="K488" s="550"/>
      <c r="L488" s="550"/>
      <c r="M488" s="550"/>
      <c r="N488" s="550"/>
      <c r="O488" s="550"/>
      <c r="P488" s="550"/>
      <c r="Q488" s="549"/>
      <c r="R488" s="550"/>
      <c r="S488" s="550"/>
      <c r="T488" s="550"/>
      <c r="U488" s="550"/>
      <c r="V488" s="549"/>
      <c r="W488" s="550"/>
      <c r="X488" s="550"/>
      <c r="Y488" s="550"/>
      <c r="Z488" s="550"/>
      <c r="AA488" s="550"/>
      <c r="AB488" s="550"/>
      <c r="AC488" s="550"/>
      <c r="AD488" s="550"/>
      <c r="AE488" s="550"/>
      <c r="AF488" s="550"/>
      <c r="AG488" s="550"/>
      <c r="AH488" s="550"/>
      <c r="AI488" s="550"/>
      <c r="AJ488" s="550"/>
      <c r="AK488" s="550"/>
      <c r="AL488" s="550"/>
      <c r="AM488" s="550"/>
      <c r="AN488" s="550"/>
    </row>
    <row r="489" spans="1:40" x14ac:dyDescent="0.25">
      <c r="A489" s="550"/>
      <c r="B489" s="550"/>
      <c r="C489" s="550"/>
      <c r="D489" s="550"/>
      <c r="E489" s="550"/>
      <c r="F489" s="550"/>
      <c r="G489" s="550"/>
      <c r="H489" s="550"/>
      <c r="I489" s="550"/>
      <c r="J489" s="550"/>
      <c r="K489" s="550"/>
      <c r="L489" s="550"/>
      <c r="M489" s="550"/>
      <c r="N489" s="550"/>
      <c r="O489" s="550"/>
      <c r="P489" s="550"/>
      <c r="Q489" s="549"/>
      <c r="R489" s="550"/>
      <c r="S489" s="550"/>
      <c r="T489" s="550"/>
      <c r="U489" s="550"/>
      <c r="V489" s="549"/>
      <c r="W489" s="550"/>
      <c r="X489" s="550"/>
      <c r="Y489" s="550"/>
      <c r="Z489" s="550"/>
      <c r="AA489" s="550"/>
      <c r="AB489" s="550"/>
      <c r="AC489" s="550"/>
      <c r="AD489" s="550"/>
      <c r="AE489" s="550"/>
      <c r="AF489" s="550"/>
      <c r="AG489" s="550"/>
      <c r="AH489" s="550"/>
      <c r="AI489" s="550"/>
      <c r="AJ489" s="550"/>
      <c r="AK489" s="550"/>
      <c r="AL489" s="550"/>
      <c r="AM489" s="550"/>
      <c r="AN489" s="550"/>
    </row>
    <row r="490" spans="1:40" x14ac:dyDescent="0.25">
      <c r="A490" s="550"/>
      <c r="B490" s="550"/>
      <c r="C490" s="550"/>
      <c r="D490" s="550"/>
      <c r="E490" s="550"/>
      <c r="F490" s="550"/>
      <c r="G490" s="550"/>
      <c r="H490" s="550"/>
      <c r="I490" s="550"/>
      <c r="J490" s="550"/>
      <c r="K490" s="550"/>
      <c r="L490" s="550"/>
      <c r="M490" s="550"/>
      <c r="N490" s="550"/>
      <c r="O490" s="550"/>
      <c r="P490" s="550"/>
      <c r="Q490" s="549"/>
      <c r="R490" s="550"/>
      <c r="S490" s="550"/>
      <c r="T490" s="550"/>
      <c r="U490" s="550"/>
      <c r="V490" s="549"/>
      <c r="W490" s="550"/>
      <c r="X490" s="550"/>
      <c r="Y490" s="550"/>
      <c r="Z490" s="550"/>
      <c r="AA490" s="550"/>
      <c r="AB490" s="550"/>
      <c r="AC490" s="550"/>
      <c r="AD490" s="550"/>
      <c r="AE490" s="550"/>
      <c r="AF490" s="550"/>
      <c r="AG490" s="550"/>
      <c r="AH490" s="550"/>
      <c r="AI490" s="550"/>
      <c r="AJ490" s="550"/>
      <c r="AK490" s="550"/>
      <c r="AL490" s="550"/>
      <c r="AM490" s="550"/>
      <c r="AN490" s="550"/>
    </row>
    <row r="491" spans="1:40" x14ac:dyDescent="0.25">
      <c r="A491" s="550"/>
      <c r="B491" s="550"/>
      <c r="C491" s="550"/>
      <c r="D491" s="550"/>
      <c r="E491" s="550"/>
      <c r="F491" s="550"/>
      <c r="G491" s="550"/>
      <c r="H491" s="550"/>
      <c r="I491" s="550"/>
      <c r="J491" s="550"/>
      <c r="K491" s="550"/>
      <c r="L491" s="550"/>
      <c r="M491" s="550"/>
      <c r="N491" s="550"/>
      <c r="O491" s="550"/>
      <c r="P491" s="550"/>
      <c r="Q491" s="549"/>
      <c r="R491" s="550"/>
      <c r="S491" s="550"/>
      <c r="T491" s="550"/>
      <c r="U491" s="550"/>
      <c r="V491" s="549"/>
      <c r="W491" s="550"/>
      <c r="X491" s="550"/>
      <c r="Y491" s="550"/>
      <c r="Z491" s="550"/>
      <c r="AA491" s="550"/>
      <c r="AB491" s="550"/>
      <c r="AC491" s="550"/>
      <c r="AD491" s="550"/>
      <c r="AE491" s="550"/>
      <c r="AF491" s="550"/>
      <c r="AG491" s="550"/>
      <c r="AH491" s="550"/>
      <c r="AI491" s="550"/>
      <c r="AJ491" s="550"/>
      <c r="AK491" s="550"/>
      <c r="AL491" s="550"/>
      <c r="AM491" s="550"/>
      <c r="AN491" s="550"/>
    </row>
    <row r="492" spans="1:40" x14ac:dyDescent="0.25">
      <c r="A492" s="550"/>
      <c r="B492" s="550"/>
      <c r="C492" s="550"/>
      <c r="D492" s="550"/>
      <c r="E492" s="550"/>
      <c r="F492" s="550"/>
      <c r="G492" s="550"/>
      <c r="H492" s="550"/>
      <c r="I492" s="550"/>
      <c r="J492" s="550"/>
      <c r="K492" s="550"/>
      <c r="L492" s="550"/>
      <c r="M492" s="550"/>
      <c r="N492" s="550"/>
      <c r="O492" s="550"/>
      <c r="P492" s="550"/>
      <c r="Q492" s="549"/>
      <c r="R492" s="550"/>
      <c r="S492" s="550"/>
      <c r="T492" s="550"/>
      <c r="U492" s="550"/>
      <c r="V492" s="549"/>
      <c r="W492" s="550"/>
      <c r="X492" s="550"/>
      <c r="Y492" s="550"/>
      <c r="Z492" s="550"/>
      <c r="AA492" s="550"/>
      <c r="AB492" s="550"/>
      <c r="AC492" s="550"/>
      <c r="AD492" s="550"/>
      <c r="AE492" s="550"/>
      <c r="AF492" s="550"/>
      <c r="AG492" s="550"/>
      <c r="AH492" s="550"/>
      <c r="AI492" s="550"/>
      <c r="AJ492" s="550"/>
      <c r="AK492" s="550"/>
      <c r="AL492" s="550"/>
      <c r="AM492" s="550"/>
      <c r="AN492" s="550"/>
    </row>
    <row r="493" spans="1:40" x14ac:dyDescent="0.25">
      <c r="A493" s="550"/>
      <c r="B493" s="550"/>
      <c r="C493" s="550"/>
      <c r="D493" s="550"/>
      <c r="E493" s="550"/>
      <c r="F493" s="550"/>
      <c r="G493" s="550"/>
      <c r="H493" s="550"/>
      <c r="I493" s="550"/>
      <c r="J493" s="550"/>
      <c r="K493" s="550"/>
      <c r="L493" s="550"/>
      <c r="M493" s="550"/>
      <c r="N493" s="550"/>
      <c r="O493" s="550"/>
      <c r="P493" s="550"/>
      <c r="Q493" s="549"/>
      <c r="R493" s="550"/>
      <c r="S493" s="550"/>
      <c r="T493" s="550"/>
      <c r="U493" s="550"/>
      <c r="V493" s="549"/>
      <c r="W493" s="550"/>
      <c r="X493" s="550"/>
      <c r="Y493" s="550"/>
      <c r="Z493" s="550"/>
      <c r="AA493" s="550"/>
      <c r="AB493" s="550"/>
      <c r="AC493" s="550"/>
      <c r="AD493" s="550"/>
      <c r="AE493" s="550"/>
      <c r="AF493" s="550"/>
      <c r="AG493" s="550"/>
      <c r="AH493" s="550"/>
      <c r="AI493" s="550"/>
      <c r="AJ493" s="550"/>
      <c r="AK493" s="550"/>
      <c r="AL493" s="550"/>
      <c r="AM493" s="550"/>
      <c r="AN493" s="550"/>
    </row>
    <row r="494" spans="1:40" x14ac:dyDescent="0.25">
      <c r="A494" s="550"/>
      <c r="B494" s="550"/>
      <c r="C494" s="550"/>
      <c r="D494" s="550"/>
      <c r="E494" s="550"/>
      <c r="F494" s="550"/>
      <c r="G494" s="550"/>
      <c r="H494" s="550"/>
      <c r="I494" s="550"/>
      <c r="J494" s="550"/>
      <c r="K494" s="550"/>
      <c r="L494" s="550"/>
      <c r="M494" s="550"/>
      <c r="N494" s="550"/>
      <c r="O494" s="550"/>
      <c r="P494" s="550"/>
      <c r="Q494" s="549"/>
      <c r="R494" s="550"/>
      <c r="S494" s="550"/>
      <c r="T494" s="550"/>
      <c r="U494" s="550"/>
      <c r="V494" s="549"/>
      <c r="W494" s="550"/>
      <c r="X494" s="550"/>
      <c r="Y494" s="550"/>
      <c r="Z494" s="550"/>
      <c r="AA494" s="550"/>
      <c r="AB494" s="550"/>
      <c r="AC494" s="550"/>
      <c r="AD494" s="550"/>
      <c r="AE494" s="550"/>
      <c r="AF494" s="550"/>
      <c r="AG494" s="550"/>
      <c r="AH494" s="550"/>
      <c r="AI494" s="550"/>
      <c r="AJ494" s="550"/>
      <c r="AK494" s="550"/>
      <c r="AL494" s="550"/>
      <c r="AM494" s="550"/>
      <c r="AN494" s="550"/>
    </row>
    <row r="495" spans="1:40" x14ac:dyDescent="0.25">
      <c r="A495" s="550"/>
      <c r="B495" s="550"/>
      <c r="C495" s="550"/>
      <c r="D495" s="550"/>
      <c r="E495" s="550"/>
      <c r="F495" s="550"/>
      <c r="G495" s="550"/>
      <c r="H495" s="550"/>
      <c r="I495" s="550"/>
      <c r="J495" s="550"/>
      <c r="K495" s="550"/>
      <c r="L495" s="550"/>
      <c r="M495" s="550"/>
      <c r="N495" s="550"/>
      <c r="O495" s="550"/>
      <c r="P495" s="550"/>
      <c r="Q495" s="549"/>
      <c r="R495" s="550"/>
      <c r="S495" s="550"/>
      <c r="T495" s="550"/>
      <c r="U495" s="550"/>
      <c r="V495" s="549"/>
      <c r="W495" s="550"/>
      <c r="X495" s="550"/>
      <c r="Y495" s="550"/>
      <c r="Z495" s="550"/>
      <c r="AA495" s="550"/>
      <c r="AB495" s="550"/>
      <c r="AC495" s="550"/>
      <c r="AD495" s="550"/>
      <c r="AE495" s="550"/>
      <c r="AF495" s="550"/>
      <c r="AG495" s="550"/>
      <c r="AH495" s="550"/>
      <c r="AI495" s="550"/>
      <c r="AJ495" s="550"/>
      <c r="AK495" s="550"/>
      <c r="AL495" s="550"/>
      <c r="AM495" s="550"/>
      <c r="AN495" s="550"/>
    </row>
    <row r="496" spans="1:40" x14ac:dyDescent="0.25">
      <c r="A496" s="550"/>
      <c r="B496" s="550"/>
      <c r="C496" s="550"/>
      <c r="D496" s="550"/>
      <c r="E496" s="550"/>
      <c r="F496" s="550"/>
      <c r="G496" s="550"/>
      <c r="H496" s="550"/>
      <c r="I496" s="550"/>
      <c r="J496" s="550"/>
      <c r="K496" s="550"/>
      <c r="L496" s="550"/>
      <c r="M496" s="550"/>
      <c r="N496" s="550"/>
      <c r="O496" s="550"/>
      <c r="P496" s="550"/>
      <c r="Q496" s="549"/>
      <c r="R496" s="550"/>
      <c r="S496" s="550"/>
      <c r="T496" s="550"/>
      <c r="U496" s="550"/>
      <c r="V496" s="549"/>
      <c r="W496" s="550"/>
      <c r="X496" s="550"/>
      <c r="Y496" s="550"/>
      <c r="Z496" s="550"/>
      <c r="AA496" s="550"/>
      <c r="AB496" s="550"/>
      <c r="AC496" s="550"/>
      <c r="AD496" s="550"/>
      <c r="AE496" s="550"/>
      <c r="AF496" s="550"/>
      <c r="AG496" s="550"/>
      <c r="AH496" s="550"/>
      <c r="AI496" s="550"/>
      <c r="AJ496" s="550"/>
      <c r="AK496" s="550"/>
      <c r="AL496" s="550"/>
      <c r="AM496" s="550"/>
      <c r="AN496" s="550"/>
    </row>
    <row r="497" spans="1:40" x14ac:dyDescent="0.25">
      <c r="A497" s="550"/>
      <c r="B497" s="550"/>
      <c r="C497" s="550"/>
      <c r="D497" s="550"/>
      <c r="E497" s="550"/>
      <c r="F497" s="550"/>
      <c r="G497" s="550"/>
      <c r="H497" s="550"/>
      <c r="I497" s="550"/>
      <c r="J497" s="550"/>
      <c r="K497" s="550"/>
      <c r="L497" s="550"/>
      <c r="M497" s="550"/>
      <c r="N497" s="550"/>
      <c r="O497" s="550"/>
      <c r="P497" s="550"/>
      <c r="Q497" s="549"/>
      <c r="R497" s="550"/>
      <c r="S497" s="550"/>
      <c r="T497" s="550"/>
      <c r="U497" s="550"/>
      <c r="V497" s="549"/>
      <c r="W497" s="550"/>
      <c r="X497" s="550"/>
      <c r="Y497" s="550"/>
      <c r="Z497" s="550"/>
      <c r="AA497" s="550"/>
      <c r="AB497" s="550"/>
      <c r="AC497" s="550"/>
      <c r="AD497" s="550"/>
      <c r="AE497" s="550"/>
      <c r="AF497" s="550"/>
      <c r="AG497" s="550"/>
      <c r="AH497" s="550"/>
      <c r="AI497" s="550"/>
      <c r="AJ497" s="550"/>
      <c r="AK497" s="550"/>
      <c r="AL497" s="550"/>
      <c r="AM497" s="550"/>
      <c r="AN497" s="550"/>
    </row>
    <row r="498" spans="1:40" x14ac:dyDescent="0.25">
      <c r="A498" s="550"/>
      <c r="B498" s="550"/>
      <c r="C498" s="550"/>
      <c r="D498" s="550"/>
      <c r="E498" s="550"/>
      <c r="F498" s="550"/>
      <c r="G498" s="550"/>
      <c r="H498" s="550"/>
      <c r="I498" s="550"/>
      <c r="J498" s="550"/>
      <c r="K498" s="550"/>
      <c r="L498" s="550"/>
      <c r="M498" s="550"/>
      <c r="N498" s="550"/>
      <c r="O498" s="550"/>
      <c r="P498" s="550"/>
      <c r="Q498" s="549"/>
      <c r="R498" s="550"/>
      <c r="S498" s="550"/>
      <c r="T498" s="550"/>
      <c r="U498" s="550"/>
      <c r="V498" s="549"/>
      <c r="W498" s="550"/>
      <c r="X498" s="550"/>
      <c r="Y498" s="550"/>
      <c r="Z498" s="550"/>
      <c r="AA498" s="550"/>
      <c r="AB498" s="550"/>
      <c r="AC498" s="550"/>
      <c r="AD498" s="550"/>
      <c r="AE498" s="550"/>
      <c r="AF498" s="550"/>
      <c r="AG498" s="550"/>
      <c r="AH498" s="550"/>
      <c r="AI498" s="550"/>
      <c r="AJ498" s="550"/>
      <c r="AK498" s="550"/>
      <c r="AL498" s="550"/>
      <c r="AM498" s="550"/>
      <c r="AN498" s="550"/>
    </row>
    <row r="499" spans="1:40" x14ac:dyDescent="0.25">
      <c r="A499" s="550"/>
      <c r="B499" s="550"/>
      <c r="C499" s="550"/>
      <c r="D499" s="550"/>
      <c r="E499" s="550"/>
      <c r="F499" s="550"/>
      <c r="G499" s="550"/>
      <c r="H499" s="550"/>
      <c r="I499" s="550"/>
      <c r="J499" s="550"/>
      <c r="K499" s="550"/>
      <c r="L499" s="550"/>
      <c r="M499" s="550"/>
      <c r="N499" s="550"/>
      <c r="O499" s="550"/>
      <c r="P499" s="550"/>
      <c r="Q499" s="549"/>
      <c r="R499" s="550"/>
      <c r="S499" s="550"/>
      <c r="T499" s="550"/>
      <c r="U499" s="550"/>
      <c r="V499" s="549"/>
      <c r="W499" s="550"/>
      <c r="X499" s="550"/>
      <c r="Y499" s="550"/>
      <c r="Z499" s="550"/>
      <c r="AA499" s="550"/>
      <c r="AB499" s="550"/>
      <c r="AC499" s="550"/>
      <c r="AD499" s="550"/>
      <c r="AE499" s="550"/>
      <c r="AF499" s="550"/>
      <c r="AG499" s="550"/>
      <c r="AH499" s="550"/>
      <c r="AI499" s="550"/>
      <c r="AJ499" s="550"/>
      <c r="AK499" s="550"/>
      <c r="AL499" s="550"/>
      <c r="AM499" s="550"/>
      <c r="AN499" s="550"/>
    </row>
    <row r="500" spans="1:40" x14ac:dyDescent="0.25">
      <c r="A500" s="550"/>
      <c r="B500" s="550"/>
      <c r="C500" s="550"/>
      <c r="D500" s="550"/>
      <c r="E500" s="550"/>
      <c r="F500" s="550"/>
      <c r="G500" s="550"/>
      <c r="H500" s="550"/>
      <c r="I500" s="550"/>
      <c r="J500" s="550"/>
      <c r="K500" s="550"/>
      <c r="L500" s="550"/>
      <c r="M500" s="550"/>
      <c r="N500" s="550"/>
      <c r="O500" s="550"/>
      <c r="P500" s="550"/>
      <c r="Q500" s="549"/>
      <c r="R500" s="550"/>
      <c r="S500" s="550"/>
      <c r="T500" s="550"/>
      <c r="U500" s="550"/>
      <c r="V500" s="549"/>
      <c r="W500" s="550"/>
      <c r="X500" s="550"/>
      <c r="Y500" s="550"/>
      <c r="Z500" s="550"/>
      <c r="AA500" s="550"/>
      <c r="AB500" s="550"/>
      <c r="AC500" s="550"/>
      <c r="AD500" s="550"/>
      <c r="AE500" s="550"/>
      <c r="AF500" s="550"/>
      <c r="AG500" s="550"/>
      <c r="AH500" s="550"/>
      <c r="AI500" s="550"/>
      <c r="AJ500" s="550"/>
      <c r="AK500" s="550"/>
      <c r="AL500" s="550"/>
      <c r="AM500" s="550"/>
      <c r="AN500" s="550"/>
    </row>
    <row r="501" spans="1:40" x14ac:dyDescent="0.25">
      <c r="A501" s="550"/>
      <c r="B501" s="550"/>
      <c r="C501" s="550"/>
      <c r="D501" s="550"/>
      <c r="E501" s="550"/>
      <c r="F501" s="550"/>
      <c r="G501" s="550"/>
      <c r="H501" s="550"/>
      <c r="I501" s="550"/>
      <c r="J501" s="550"/>
      <c r="K501" s="550"/>
      <c r="L501" s="550"/>
      <c r="M501" s="550"/>
      <c r="N501" s="550"/>
      <c r="O501" s="550"/>
      <c r="P501" s="550"/>
      <c r="Q501" s="549"/>
      <c r="R501" s="550"/>
      <c r="S501" s="550"/>
      <c r="T501" s="550"/>
      <c r="U501" s="550"/>
      <c r="V501" s="549"/>
      <c r="W501" s="550"/>
      <c r="X501" s="550"/>
      <c r="Y501" s="550"/>
      <c r="Z501" s="550"/>
      <c r="AA501" s="550"/>
      <c r="AB501" s="550"/>
      <c r="AC501" s="550"/>
      <c r="AD501" s="550"/>
      <c r="AE501" s="550"/>
      <c r="AF501" s="550"/>
      <c r="AG501" s="550"/>
      <c r="AH501" s="550"/>
      <c r="AI501" s="550"/>
      <c r="AJ501" s="550"/>
      <c r="AK501" s="550"/>
      <c r="AL501" s="550"/>
      <c r="AM501" s="550"/>
      <c r="AN501" s="550"/>
    </row>
    <row r="502" spans="1:40" x14ac:dyDescent="0.25">
      <c r="A502" s="550"/>
      <c r="B502" s="550"/>
      <c r="C502" s="550"/>
      <c r="D502" s="550"/>
      <c r="E502" s="550"/>
      <c r="F502" s="550"/>
      <c r="G502" s="550"/>
      <c r="H502" s="550"/>
      <c r="I502" s="550"/>
      <c r="J502" s="550"/>
      <c r="K502" s="550"/>
      <c r="L502" s="550"/>
      <c r="M502" s="550"/>
      <c r="N502" s="550"/>
      <c r="O502" s="550"/>
      <c r="P502" s="550"/>
      <c r="Q502" s="549"/>
      <c r="R502" s="550"/>
      <c r="S502" s="550"/>
      <c r="T502" s="550"/>
      <c r="U502" s="550"/>
      <c r="V502" s="549"/>
      <c r="W502" s="550"/>
      <c r="X502" s="550"/>
      <c r="Y502" s="550"/>
      <c r="Z502" s="550"/>
      <c r="AA502" s="550"/>
      <c r="AB502" s="550"/>
      <c r="AC502" s="550"/>
      <c r="AD502" s="550"/>
      <c r="AE502" s="550"/>
      <c r="AF502" s="550"/>
      <c r="AG502" s="550"/>
      <c r="AH502" s="550"/>
      <c r="AI502" s="550"/>
      <c r="AJ502" s="550"/>
      <c r="AK502" s="550"/>
      <c r="AL502" s="550"/>
      <c r="AM502" s="550"/>
      <c r="AN502" s="550"/>
    </row>
    <row r="503" spans="1:40" x14ac:dyDescent="0.25">
      <c r="A503" s="550"/>
      <c r="B503" s="550"/>
      <c r="C503" s="550"/>
      <c r="D503" s="550"/>
      <c r="E503" s="550"/>
      <c r="F503" s="550"/>
      <c r="G503" s="550"/>
      <c r="H503" s="550"/>
      <c r="I503" s="550"/>
      <c r="J503" s="550"/>
      <c r="K503" s="550"/>
      <c r="L503" s="550"/>
      <c r="M503" s="550"/>
      <c r="N503" s="550"/>
      <c r="O503" s="550"/>
      <c r="P503" s="550"/>
      <c r="Q503" s="549"/>
      <c r="R503" s="550"/>
      <c r="S503" s="550"/>
      <c r="T503" s="550"/>
      <c r="U503" s="550"/>
      <c r="V503" s="549"/>
      <c r="W503" s="550"/>
      <c r="X503" s="550"/>
      <c r="Y503" s="550"/>
      <c r="Z503" s="550"/>
      <c r="AA503" s="550"/>
      <c r="AB503" s="550"/>
      <c r="AC503" s="550"/>
      <c r="AD503" s="550"/>
      <c r="AE503" s="550"/>
      <c r="AF503" s="550"/>
      <c r="AG503" s="550"/>
      <c r="AH503" s="550"/>
      <c r="AI503" s="550"/>
      <c r="AJ503" s="550"/>
      <c r="AK503" s="550"/>
      <c r="AL503" s="550"/>
      <c r="AM503" s="550"/>
      <c r="AN503" s="550"/>
    </row>
    <row r="504" spans="1:40" x14ac:dyDescent="0.25">
      <c r="A504" s="550"/>
      <c r="B504" s="550"/>
      <c r="C504" s="550"/>
      <c r="D504" s="550"/>
      <c r="E504" s="550"/>
      <c r="F504" s="550"/>
      <c r="G504" s="550"/>
      <c r="H504" s="550"/>
      <c r="I504" s="550"/>
      <c r="J504" s="550"/>
      <c r="K504" s="550"/>
      <c r="L504" s="550"/>
      <c r="M504" s="550"/>
      <c r="N504" s="550"/>
      <c r="O504" s="550"/>
      <c r="P504" s="550"/>
      <c r="Q504" s="549"/>
      <c r="R504" s="550"/>
      <c r="S504" s="550"/>
      <c r="T504" s="550"/>
      <c r="U504" s="550"/>
      <c r="V504" s="549"/>
      <c r="W504" s="550"/>
      <c r="X504" s="550"/>
      <c r="Y504" s="550"/>
      <c r="Z504" s="550"/>
      <c r="AA504" s="550"/>
      <c r="AB504" s="550"/>
      <c r="AC504" s="550"/>
      <c r="AD504" s="550"/>
      <c r="AE504" s="550"/>
      <c r="AF504" s="550"/>
      <c r="AG504" s="550"/>
      <c r="AH504" s="550"/>
      <c r="AI504" s="550"/>
      <c r="AJ504" s="550"/>
      <c r="AK504" s="550"/>
      <c r="AL504" s="550"/>
      <c r="AM504" s="550"/>
      <c r="AN504" s="550"/>
    </row>
    <row r="505" spans="1:40" x14ac:dyDescent="0.25">
      <c r="A505" s="550"/>
      <c r="B505" s="550"/>
      <c r="C505" s="550"/>
      <c r="D505" s="550"/>
      <c r="E505" s="550"/>
      <c r="F505" s="550"/>
      <c r="G505" s="550"/>
      <c r="H505" s="550"/>
      <c r="I505" s="550"/>
      <c r="J505" s="550"/>
      <c r="K505" s="550"/>
      <c r="L505" s="550"/>
      <c r="M505" s="550"/>
      <c r="N505" s="550"/>
      <c r="O505" s="550"/>
      <c r="P505" s="550"/>
      <c r="Q505" s="549"/>
      <c r="R505" s="550"/>
      <c r="S505" s="550"/>
      <c r="T505" s="550"/>
      <c r="U505" s="550"/>
      <c r="V505" s="549"/>
      <c r="W505" s="550"/>
      <c r="X505" s="550"/>
      <c r="Y505" s="550"/>
      <c r="Z505" s="550"/>
      <c r="AA505" s="550"/>
      <c r="AB505" s="550"/>
      <c r="AC505" s="550"/>
      <c r="AD505" s="550"/>
      <c r="AE505" s="550"/>
      <c r="AF505" s="550"/>
      <c r="AG505" s="550"/>
      <c r="AH505" s="550"/>
      <c r="AI505" s="550"/>
      <c r="AJ505" s="550"/>
      <c r="AK505" s="550"/>
      <c r="AL505" s="550"/>
      <c r="AM505" s="550"/>
      <c r="AN505" s="550"/>
    </row>
    <row r="506" spans="1:40" x14ac:dyDescent="0.25">
      <c r="A506" s="550"/>
      <c r="B506" s="550"/>
      <c r="C506" s="550"/>
      <c r="D506" s="550"/>
      <c r="E506" s="550"/>
      <c r="F506" s="550"/>
      <c r="G506" s="550"/>
      <c r="H506" s="550"/>
      <c r="I506" s="550"/>
      <c r="J506" s="550"/>
      <c r="K506" s="550"/>
      <c r="L506" s="550"/>
      <c r="M506" s="550"/>
      <c r="N506" s="550"/>
      <c r="O506" s="550"/>
      <c r="P506" s="550"/>
      <c r="Q506" s="549"/>
      <c r="R506" s="550"/>
      <c r="S506" s="550"/>
      <c r="T506" s="550"/>
      <c r="U506" s="550"/>
      <c r="V506" s="549"/>
      <c r="W506" s="550"/>
      <c r="X506" s="550"/>
      <c r="Y506" s="550"/>
      <c r="Z506" s="550"/>
      <c r="AA506" s="550"/>
      <c r="AB506" s="550"/>
      <c r="AC506" s="550"/>
      <c r="AD506" s="550"/>
      <c r="AE506" s="550"/>
      <c r="AF506" s="550"/>
      <c r="AG506" s="550"/>
      <c r="AH506" s="550"/>
      <c r="AI506" s="550"/>
      <c r="AJ506" s="550"/>
      <c r="AK506" s="550"/>
      <c r="AL506" s="550"/>
      <c r="AM506" s="550"/>
      <c r="AN506" s="550"/>
    </row>
    <row r="507" spans="1:40" x14ac:dyDescent="0.25">
      <c r="A507" s="550"/>
      <c r="B507" s="550"/>
      <c r="C507" s="550"/>
      <c r="D507" s="550"/>
      <c r="E507" s="550"/>
      <c r="F507" s="550"/>
      <c r="G507" s="550"/>
      <c r="H507" s="550"/>
      <c r="I507" s="550"/>
      <c r="J507" s="550"/>
      <c r="K507" s="550"/>
      <c r="L507" s="550"/>
      <c r="M507" s="550"/>
      <c r="N507" s="550"/>
      <c r="O507" s="550"/>
      <c r="P507" s="550"/>
      <c r="Q507" s="549"/>
      <c r="R507" s="550"/>
      <c r="S507" s="550"/>
      <c r="T507" s="550"/>
      <c r="U507" s="550"/>
      <c r="V507" s="549"/>
      <c r="W507" s="550"/>
      <c r="X507" s="550"/>
      <c r="Y507" s="550"/>
      <c r="Z507" s="550"/>
      <c r="AA507" s="550"/>
      <c r="AB507" s="550"/>
      <c r="AC507" s="550"/>
      <c r="AD507" s="550"/>
      <c r="AE507" s="550"/>
      <c r="AF507" s="550"/>
      <c r="AG507" s="550"/>
      <c r="AH507" s="550"/>
      <c r="AI507" s="550"/>
      <c r="AJ507" s="550"/>
      <c r="AK507" s="550"/>
      <c r="AL507" s="550"/>
      <c r="AM507" s="550"/>
      <c r="AN507" s="550"/>
    </row>
    <row r="508" spans="1:40" x14ac:dyDescent="0.25">
      <c r="A508" s="550"/>
      <c r="B508" s="550"/>
      <c r="C508" s="550"/>
      <c r="D508" s="550"/>
      <c r="E508" s="550"/>
      <c r="F508" s="550"/>
      <c r="G508" s="550"/>
      <c r="H508" s="550"/>
      <c r="I508" s="550"/>
      <c r="J508" s="550"/>
      <c r="K508" s="550"/>
      <c r="L508" s="550"/>
      <c r="M508" s="550"/>
      <c r="N508" s="550"/>
      <c r="O508" s="550"/>
      <c r="P508" s="550"/>
      <c r="Q508" s="549"/>
      <c r="R508" s="550"/>
      <c r="S508" s="550"/>
      <c r="T508" s="550"/>
      <c r="U508" s="550"/>
      <c r="V508" s="549"/>
      <c r="W508" s="550"/>
      <c r="X508" s="550"/>
      <c r="Y508" s="550"/>
      <c r="Z508" s="550"/>
      <c r="AA508" s="550"/>
      <c r="AB508" s="550"/>
      <c r="AC508" s="550"/>
      <c r="AD508" s="550"/>
      <c r="AE508" s="550"/>
      <c r="AF508" s="550"/>
      <c r="AG508" s="550"/>
      <c r="AH508" s="550"/>
      <c r="AI508" s="550"/>
      <c r="AJ508" s="550"/>
      <c r="AK508" s="550"/>
      <c r="AL508" s="550"/>
      <c r="AM508" s="550"/>
      <c r="AN508" s="550"/>
    </row>
    <row r="509" spans="1:40" x14ac:dyDescent="0.25">
      <c r="A509" s="550"/>
      <c r="B509" s="550"/>
      <c r="C509" s="550"/>
      <c r="D509" s="550"/>
      <c r="E509" s="550"/>
      <c r="F509" s="550"/>
      <c r="G509" s="550"/>
      <c r="H509" s="550"/>
      <c r="I509" s="550"/>
      <c r="J509" s="550"/>
      <c r="K509" s="550"/>
      <c r="L509" s="550"/>
      <c r="M509" s="550"/>
      <c r="N509" s="550"/>
      <c r="O509" s="550"/>
      <c r="P509" s="550"/>
      <c r="Q509" s="549"/>
      <c r="R509" s="550"/>
      <c r="S509" s="550"/>
      <c r="T509" s="550"/>
      <c r="U509" s="550"/>
      <c r="V509" s="549"/>
      <c r="W509" s="550"/>
      <c r="X509" s="550"/>
      <c r="Y509" s="550"/>
      <c r="Z509" s="550"/>
      <c r="AA509" s="550"/>
      <c r="AB509" s="550"/>
      <c r="AC509" s="550"/>
      <c r="AD509" s="550"/>
      <c r="AE509" s="550"/>
      <c r="AF509" s="550"/>
      <c r="AG509" s="550"/>
      <c r="AH509" s="550"/>
      <c r="AI509" s="550"/>
      <c r="AJ509" s="550"/>
      <c r="AK509" s="550"/>
      <c r="AL509" s="550"/>
      <c r="AM509" s="550"/>
      <c r="AN509" s="550"/>
    </row>
    <row r="510" spans="1:40" x14ac:dyDescent="0.25">
      <c r="A510" s="550"/>
      <c r="B510" s="550"/>
      <c r="C510" s="550"/>
      <c r="D510" s="550"/>
      <c r="E510" s="550"/>
      <c r="F510" s="550"/>
      <c r="G510" s="550"/>
      <c r="H510" s="550"/>
      <c r="I510" s="550"/>
      <c r="J510" s="550"/>
      <c r="K510" s="550"/>
      <c r="L510" s="550"/>
      <c r="M510" s="550"/>
      <c r="N510" s="550"/>
      <c r="O510" s="550"/>
      <c r="P510" s="550"/>
      <c r="Q510" s="549"/>
      <c r="R510" s="550"/>
      <c r="S510" s="550"/>
      <c r="T510" s="550"/>
      <c r="U510" s="550"/>
      <c r="V510" s="549"/>
      <c r="W510" s="550"/>
      <c r="X510" s="550"/>
      <c r="Y510" s="550"/>
      <c r="Z510" s="550"/>
      <c r="AA510" s="550"/>
      <c r="AB510" s="550"/>
      <c r="AC510" s="550"/>
      <c r="AD510" s="550"/>
      <c r="AE510" s="550"/>
      <c r="AF510" s="550"/>
      <c r="AG510" s="550"/>
      <c r="AH510" s="550"/>
      <c r="AI510" s="550"/>
      <c r="AJ510" s="550"/>
      <c r="AK510" s="550"/>
      <c r="AL510" s="550"/>
      <c r="AM510" s="550"/>
      <c r="AN510" s="550"/>
    </row>
    <row r="511" spans="1:40" x14ac:dyDescent="0.25">
      <c r="A511" s="550"/>
      <c r="B511" s="550"/>
      <c r="C511" s="550"/>
      <c r="D511" s="550"/>
      <c r="E511" s="550"/>
      <c r="F511" s="550"/>
      <c r="G511" s="550"/>
      <c r="H511" s="550"/>
      <c r="I511" s="550"/>
      <c r="J511" s="550"/>
      <c r="K511" s="550"/>
      <c r="L511" s="550"/>
      <c r="M511" s="550"/>
      <c r="N511" s="550"/>
      <c r="O511" s="550"/>
      <c r="P511" s="550"/>
      <c r="Q511" s="549"/>
      <c r="R511" s="550"/>
      <c r="S511" s="550"/>
      <c r="T511" s="550"/>
      <c r="U511" s="550"/>
      <c r="V511" s="549"/>
      <c r="W511" s="550"/>
      <c r="X511" s="550"/>
      <c r="Y511" s="550"/>
      <c r="Z511" s="550"/>
      <c r="AA511" s="550"/>
      <c r="AB511" s="550"/>
      <c r="AC511" s="550"/>
      <c r="AD511" s="550"/>
      <c r="AE511" s="550"/>
      <c r="AF511" s="550"/>
      <c r="AG511" s="550"/>
      <c r="AH511" s="550"/>
      <c r="AI511" s="550"/>
      <c r="AJ511" s="550"/>
      <c r="AK511" s="550"/>
      <c r="AL511" s="550"/>
      <c r="AM511" s="550"/>
      <c r="AN511" s="550"/>
    </row>
    <row r="512" spans="1:40" x14ac:dyDescent="0.25">
      <c r="A512" s="550"/>
      <c r="B512" s="550"/>
      <c r="C512" s="550"/>
      <c r="D512" s="550"/>
      <c r="E512" s="550"/>
      <c r="F512" s="550"/>
      <c r="G512" s="550"/>
      <c r="H512" s="550"/>
      <c r="I512" s="550"/>
      <c r="J512" s="550"/>
      <c r="K512" s="550"/>
      <c r="L512" s="550"/>
      <c r="M512" s="550"/>
      <c r="N512" s="550"/>
      <c r="O512" s="550"/>
      <c r="P512" s="550"/>
      <c r="Q512" s="549"/>
      <c r="R512" s="550"/>
      <c r="S512" s="550"/>
      <c r="T512" s="550"/>
      <c r="U512" s="550"/>
      <c r="V512" s="549"/>
      <c r="W512" s="550"/>
      <c r="X512" s="550"/>
      <c r="Y512" s="550"/>
      <c r="Z512" s="550"/>
      <c r="AA512" s="550"/>
      <c r="AB512" s="550"/>
      <c r="AC512" s="550"/>
      <c r="AD512" s="550"/>
      <c r="AE512" s="550"/>
      <c r="AF512" s="550"/>
      <c r="AG512" s="550"/>
      <c r="AH512" s="550"/>
      <c r="AI512" s="550"/>
      <c r="AJ512" s="550"/>
      <c r="AK512" s="550"/>
      <c r="AL512" s="550"/>
      <c r="AM512" s="550"/>
      <c r="AN512" s="550"/>
    </row>
    <row r="513" spans="1:40" x14ac:dyDescent="0.25">
      <c r="A513" s="550"/>
      <c r="B513" s="550"/>
      <c r="C513" s="550"/>
      <c r="D513" s="550"/>
      <c r="E513" s="550"/>
      <c r="F513" s="550"/>
      <c r="G513" s="550"/>
      <c r="H513" s="550"/>
      <c r="I513" s="550"/>
      <c r="J513" s="550"/>
      <c r="K513" s="550"/>
      <c r="L513" s="550"/>
      <c r="M513" s="550"/>
      <c r="N513" s="550"/>
      <c r="O513" s="550"/>
      <c r="P513" s="550"/>
      <c r="Q513" s="549"/>
      <c r="R513" s="550"/>
      <c r="S513" s="550"/>
      <c r="T513" s="550"/>
      <c r="U513" s="550"/>
      <c r="V513" s="549"/>
      <c r="W513" s="550"/>
      <c r="X513" s="550"/>
      <c r="Y513" s="550"/>
      <c r="Z513" s="550"/>
      <c r="AA513" s="550"/>
      <c r="AB513" s="550"/>
      <c r="AC513" s="550"/>
      <c r="AD513" s="550"/>
      <c r="AE513" s="550"/>
      <c r="AF513" s="550"/>
      <c r="AG513" s="550"/>
      <c r="AH513" s="550"/>
      <c r="AI513" s="550"/>
      <c r="AJ513" s="550"/>
      <c r="AK513" s="550"/>
      <c r="AL513" s="550"/>
      <c r="AM513" s="550"/>
      <c r="AN513" s="550"/>
    </row>
    <row r="514" spans="1:40" x14ac:dyDescent="0.25">
      <c r="A514" s="550"/>
      <c r="B514" s="550"/>
      <c r="C514" s="550"/>
      <c r="D514" s="550"/>
      <c r="E514" s="550"/>
      <c r="F514" s="550"/>
      <c r="G514" s="550"/>
      <c r="H514" s="550"/>
      <c r="I514" s="550"/>
      <c r="J514" s="550"/>
      <c r="K514" s="550"/>
      <c r="L514" s="550"/>
      <c r="M514" s="550"/>
      <c r="N514" s="550"/>
      <c r="O514" s="550"/>
      <c r="P514" s="550"/>
      <c r="Q514" s="549"/>
      <c r="R514" s="550"/>
      <c r="S514" s="550"/>
      <c r="T514" s="550"/>
      <c r="U514" s="550"/>
      <c r="V514" s="549"/>
      <c r="W514" s="550"/>
      <c r="X514" s="550"/>
      <c r="Y514" s="550"/>
      <c r="Z514" s="550"/>
      <c r="AA514" s="550"/>
      <c r="AB514" s="550"/>
      <c r="AC514" s="550"/>
      <c r="AD514" s="550"/>
      <c r="AE514" s="550"/>
      <c r="AF514" s="550"/>
      <c r="AG514" s="550"/>
      <c r="AH514" s="550"/>
      <c r="AI514" s="550"/>
      <c r="AJ514" s="550"/>
      <c r="AK514" s="550"/>
      <c r="AL514" s="550"/>
      <c r="AM514" s="550"/>
      <c r="AN514" s="550"/>
    </row>
    <row r="515" spans="1:40" x14ac:dyDescent="0.25">
      <c r="A515" s="550"/>
      <c r="B515" s="550"/>
      <c r="C515" s="550"/>
      <c r="D515" s="550"/>
      <c r="E515" s="550"/>
      <c r="F515" s="550"/>
      <c r="G515" s="550"/>
      <c r="H515" s="550"/>
      <c r="I515" s="550"/>
      <c r="J515" s="550"/>
      <c r="K515" s="550"/>
      <c r="L515" s="550"/>
      <c r="M515" s="550"/>
      <c r="N515" s="550"/>
      <c r="O515" s="550"/>
      <c r="P515" s="550"/>
      <c r="Q515" s="549"/>
      <c r="R515" s="550"/>
      <c r="S515" s="550"/>
      <c r="T515" s="550"/>
      <c r="U515" s="550"/>
      <c r="V515" s="549"/>
      <c r="W515" s="550"/>
      <c r="X515" s="550"/>
      <c r="Y515" s="550"/>
      <c r="Z515" s="550"/>
      <c r="AA515" s="550"/>
      <c r="AB515" s="550"/>
      <c r="AC515" s="550"/>
      <c r="AD515" s="550"/>
      <c r="AE515" s="550"/>
      <c r="AF515" s="550"/>
      <c r="AG515" s="550"/>
      <c r="AH515" s="550"/>
      <c r="AI515" s="550"/>
      <c r="AJ515" s="550"/>
      <c r="AK515" s="550"/>
      <c r="AL515" s="550"/>
      <c r="AM515" s="550"/>
      <c r="AN515" s="550"/>
    </row>
    <row r="516" spans="1:40" x14ac:dyDescent="0.25">
      <c r="A516" s="550"/>
      <c r="B516" s="550"/>
      <c r="C516" s="550"/>
      <c r="D516" s="550"/>
      <c r="E516" s="550"/>
      <c r="F516" s="550"/>
      <c r="G516" s="550"/>
      <c r="H516" s="550"/>
      <c r="I516" s="550"/>
      <c r="J516" s="550"/>
      <c r="K516" s="550"/>
      <c r="L516" s="550"/>
      <c r="M516" s="550"/>
      <c r="N516" s="550"/>
      <c r="O516" s="550"/>
      <c r="P516" s="550"/>
      <c r="Q516" s="549"/>
      <c r="R516" s="550"/>
      <c r="S516" s="550"/>
      <c r="T516" s="550"/>
      <c r="U516" s="550"/>
      <c r="V516" s="549"/>
      <c r="W516" s="550"/>
      <c r="X516" s="550"/>
      <c r="Y516" s="550"/>
      <c r="Z516" s="550"/>
      <c r="AA516" s="550"/>
      <c r="AB516" s="550"/>
      <c r="AC516" s="550"/>
      <c r="AD516" s="550"/>
      <c r="AE516" s="550"/>
      <c r="AF516" s="550"/>
      <c r="AG516" s="550"/>
      <c r="AH516" s="550"/>
      <c r="AI516" s="550"/>
      <c r="AJ516" s="550"/>
      <c r="AK516" s="550"/>
      <c r="AL516" s="550"/>
      <c r="AM516" s="550"/>
      <c r="AN516" s="550"/>
    </row>
    <row r="517" spans="1:40" x14ac:dyDescent="0.25">
      <c r="A517" s="550"/>
      <c r="B517" s="550"/>
      <c r="C517" s="550"/>
      <c r="D517" s="550"/>
      <c r="E517" s="550"/>
      <c r="F517" s="550"/>
      <c r="G517" s="550"/>
      <c r="H517" s="550"/>
      <c r="I517" s="550"/>
      <c r="J517" s="550"/>
      <c r="K517" s="550"/>
      <c r="L517" s="550"/>
      <c r="M517" s="550"/>
      <c r="N517" s="550"/>
      <c r="O517" s="550"/>
      <c r="P517" s="550"/>
      <c r="Q517" s="549"/>
      <c r="R517" s="550"/>
      <c r="S517" s="550"/>
      <c r="T517" s="550"/>
      <c r="U517" s="550"/>
      <c r="V517" s="549"/>
      <c r="W517" s="550"/>
      <c r="X517" s="550"/>
      <c r="Y517" s="550"/>
      <c r="Z517" s="550"/>
      <c r="AA517" s="550"/>
      <c r="AB517" s="550"/>
      <c r="AC517" s="550"/>
      <c r="AD517" s="550"/>
      <c r="AE517" s="550"/>
      <c r="AF517" s="550"/>
      <c r="AG517" s="550"/>
      <c r="AH517" s="550"/>
      <c r="AI517" s="550"/>
      <c r="AJ517" s="550"/>
      <c r="AK517" s="550"/>
      <c r="AL517" s="550"/>
      <c r="AM517" s="550"/>
      <c r="AN517" s="550"/>
    </row>
    <row r="518" spans="1:40" x14ac:dyDescent="0.25">
      <c r="A518" s="550"/>
      <c r="B518" s="550"/>
      <c r="C518" s="550"/>
      <c r="D518" s="550"/>
      <c r="E518" s="550"/>
      <c r="F518" s="550"/>
      <c r="G518" s="550"/>
      <c r="H518" s="550"/>
      <c r="I518" s="550"/>
      <c r="J518" s="550"/>
      <c r="K518" s="550"/>
      <c r="L518" s="550"/>
      <c r="M518" s="550"/>
      <c r="N518" s="550"/>
      <c r="O518" s="550"/>
      <c r="P518" s="550"/>
      <c r="Q518" s="549"/>
      <c r="R518" s="550"/>
      <c r="S518" s="550"/>
      <c r="T518" s="550"/>
      <c r="U518" s="550"/>
      <c r="V518" s="549"/>
      <c r="W518" s="550"/>
      <c r="X518" s="550"/>
      <c r="Y518" s="550"/>
      <c r="Z518" s="550"/>
      <c r="AA518" s="550"/>
      <c r="AB518" s="550"/>
      <c r="AC518" s="550"/>
      <c r="AD518" s="550"/>
      <c r="AE518" s="550"/>
      <c r="AF518" s="550"/>
      <c r="AG518" s="550"/>
      <c r="AH518" s="550"/>
      <c r="AI518" s="550"/>
      <c r="AJ518" s="550"/>
      <c r="AK518" s="550"/>
      <c r="AL518" s="550"/>
      <c r="AM518" s="550"/>
      <c r="AN518" s="550"/>
    </row>
    <row r="519" spans="1:40" x14ac:dyDescent="0.25">
      <c r="A519" s="550"/>
      <c r="B519" s="550"/>
      <c r="C519" s="550"/>
      <c r="D519" s="550"/>
      <c r="E519" s="550"/>
      <c r="F519" s="550"/>
      <c r="G519" s="550"/>
      <c r="H519" s="550"/>
      <c r="I519" s="550"/>
      <c r="J519" s="550"/>
      <c r="K519" s="550"/>
      <c r="L519" s="550"/>
      <c r="M519" s="550"/>
      <c r="N519" s="550"/>
      <c r="O519" s="550"/>
      <c r="P519" s="550"/>
      <c r="Q519" s="549"/>
      <c r="R519" s="550"/>
      <c r="S519" s="550"/>
      <c r="T519" s="550"/>
      <c r="U519" s="550"/>
      <c r="V519" s="549"/>
      <c r="W519" s="550"/>
      <c r="X519" s="550"/>
      <c r="Y519" s="550"/>
      <c r="Z519" s="550"/>
      <c r="AA519" s="550"/>
      <c r="AB519" s="550"/>
      <c r="AC519" s="550"/>
      <c r="AD519" s="550"/>
      <c r="AE519" s="550"/>
      <c r="AF519" s="550"/>
      <c r="AG519" s="550"/>
      <c r="AH519" s="550"/>
      <c r="AI519" s="550"/>
      <c r="AJ519" s="550"/>
      <c r="AK519" s="550"/>
      <c r="AL519" s="550"/>
      <c r="AM519" s="550"/>
      <c r="AN519" s="550"/>
    </row>
    <row r="520" spans="1:40" x14ac:dyDescent="0.25">
      <c r="A520" s="550"/>
      <c r="B520" s="550"/>
      <c r="C520" s="550"/>
      <c r="D520" s="550"/>
      <c r="E520" s="550"/>
      <c r="F520" s="550"/>
      <c r="G520" s="550"/>
      <c r="H520" s="550"/>
      <c r="I520" s="550"/>
      <c r="J520" s="550"/>
      <c r="K520" s="550"/>
      <c r="L520" s="550"/>
      <c r="M520" s="550"/>
      <c r="N520" s="550"/>
      <c r="O520" s="550"/>
      <c r="P520" s="550"/>
      <c r="Q520" s="549"/>
      <c r="R520" s="550"/>
      <c r="S520" s="550"/>
      <c r="T520" s="550"/>
      <c r="U520" s="550"/>
      <c r="V520" s="549"/>
      <c r="W520" s="550"/>
      <c r="X520" s="550"/>
      <c r="Y520" s="550"/>
      <c r="Z520" s="550"/>
      <c r="AA520" s="550"/>
      <c r="AB520" s="550"/>
      <c r="AC520" s="550"/>
      <c r="AD520" s="550"/>
      <c r="AE520" s="550"/>
      <c r="AF520" s="550"/>
      <c r="AG520" s="550"/>
      <c r="AH520" s="550"/>
      <c r="AI520" s="550"/>
      <c r="AJ520" s="550"/>
      <c r="AK520" s="550"/>
      <c r="AL520" s="550"/>
      <c r="AM520" s="550"/>
      <c r="AN520" s="550"/>
    </row>
    <row r="521" spans="1:40" x14ac:dyDescent="0.25">
      <c r="A521" s="550"/>
      <c r="B521" s="550"/>
      <c r="C521" s="550"/>
      <c r="D521" s="550"/>
      <c r="E521" s="550"/>
      <c r="F521" s="550"/>
      <c r="G521" s="550"/>
      <c r="H521" s="550"/>
      <c r="I521" s="550"/>
      <c r="J521" s="550"/>
      <c r="K521" s="550"/>
      <c r="L521" s="550"/>
      <c r="M521" s="550"/>
      <c r="N521" s="550"/>
      <c r="O521" s="550"/>
      <c r="P521" s="550"/>
      <c r="Q521" s="549"/>
      <c r="R521" s="550"/>
      <c r="S521" s="550"/>
      <c r="T521" s="550"/>
      <c r="U521" s="550"/>
      <c r="V521" s="549"/>
      <c r="W521" s="550"/>
      <c r="X521" s="550"/>
      <c r="Y521" s="550"/>
      <c r="Z521" s="550"/>
      <c r="AA521" s="550"/>
      <c r="AB521" s="550"/>
      <c r="AC521" s="550"/>
      <c r="AD521" s="550"/>
      <c r="AE521" s="550"/>
      <c r="AF521" s="550"/>
      <c r="AG521" s="550"/>
      <c r="AH521" s="550"/>
      <c r="AI521" s="550"/>
      <c r="AJ521" s="550"/>
      <c r="AK521" s="550"/>
      <c r="AL521" s="550"/>
      <c r="AM521" s="550"/>
      <c r="AN521" s="550"/>
    </row>
    <row r="522" spans="1:40" x14ac:dyDescent="0.25">
      <c r="A522" s="550"/>
      <c r="B522" s="550"/>
      <c r="C522" s="550"/>
      <c r="D522" s="550"/>
      <c r="E522" s="550"/>
      <c r="F522" s="550"/>
      <c r="G522" s="550"/>
      <c r="H522" s="550"/>
      <c r="I522" s="550"/>
      <c r="J522" s="550"/>
      <c r="K522" s="550"/>
      <c r="L522" s="550"/>
      <c r="M522" s="550"/>
      <c r="N522" s="550"/>
      <c r="O522" s="550"/>
      <c r="P522" s="550"/>
      <c r="Q522" s="549"/>
      <c r="R522" s="550"/>
      <c r="S522" s="550"/>
      <c r="T522" s="550"/>
      <c r="U522" s="550"/>
      <c r="V522" s="549"/>
      <c r="W522" s="550"/>
      <c r="X522" s="550"/>
      <c r="Y522" s="550"/>
      <c r="Z522" s="550"/>
      <c r="AA522" s="550"/>
      <c r="AB522" s="550"/>
      <c r="AC522" s="550"/>
      <c r="AD522" s="550"/>
      <c r="AE522" s="550"/>
      <c r="AF522" s="550"/>
      <c r="AG522" s="550"/>
      <c r="AH522" s="550"/>
      <c r="AI522" s="550"/>
      <c r="AJ522" s="550"/>
      <c r="AK522" s="550"/>
      <c r="AL522" s="550"/>
      <c r="AM522" s="550"/>
      <c r="AN522" s="550"/>
    </row>
    <row r="523" spans="1:40" x14ac:dyDescent="0.25">
      <c r="A523" s="550"/>
      <c r="B523" s="550"/>
      <c r="C523" s="550"/>
      <c r="D523" s="550"/>
      <c r="E523" s="550"/>
      <c r="F523" s="550"/>
      <c r="G523" s="550"/>
      <c r="H523" s="550"/>
      <c r="I523" s="550"/>
      <c r="J523" s="550"/>
      <c r="K523" s="550"/>
      <c r="L523" s="550"/>
      <c r="M523" s="550"/>
      <c r="N523" s="550"/>
      <c r="O523" s="550"/>
      <c r="P523" s="550"/>
      <c r="Q523" s="549"/>
      <c r="R523" s="550"/>
      <c r="S523" s="550"/>
      <c r="T523" s="550"/>
      <c r="U523" s="550"/>
      <c r="V523" s="549"/>
      <c r="W523" s="550"/>
      <c r="X523" s="550"/>
      <c r="Y523" s="550"/>
      <c r="Z523" s="550"/>
      <c r="AA523" s="550"/>
      <c r="AB523" s="550"/>
      <c r="AC523" s="550"/>
      <c r="AD523" s="550"/>
      <c r="AE523" s="550"/>
      <c r="AF523" s="550"/>
      <c r="AG523" s="550"/>
      <c r="AH523" s="550"/>
      <c r="AI523" s="550"/>
      <c r="AJ523" s="550"/>
      <c r="AK523" s="550"/>
      <c r="AL523" s="550"/>
      <c r="AM523" s="550"/>
      <c r="AN523" s="550"/>
    </row>
    <row r="524" spans="1:40" x14ac:dyDescent="0.25">
      <c r="A524" s="550"/>
      <c r="B524" s="550"/>
      <c r="C524" s="550"/>
      <c r="D524" s="550"/>
      <c r="E524" s="550"/>
      <c r="F524" s="550"/>
      <c r="G524" s="550"/>
      <c r="H524" s="550"/>
      <c r="I524" s="550"/>
      <c r="J524" s="550"/>
      <c r="K524" s="550"/>
      <c r="L524" s="550"/>
      <c r="M524" s="550"/>
      <c r="N524" s="550"/>
      <c r="O524" s="550"/>
      <c r="P524" s="550"/>
      <c r="Q524" s="549"/>
      <c r="R524" s="550"/>
      <c r="S524" s="550"/>
      <c r="T524" s="550"/>
      <c r="U524" s="550"/>
      <c r="V524" s="549"/>
      <c r="W524" s="550"/>
      <c r="X524" s="550"/>
      <c r="Y524" s="550"/>
      <c r="Z524" s="550"/>
      <c r="AA524" s="550"/>
      <c r="AB524" s="550"/>
      <c r="AC524" s="550"/>
      <c r="AD524" s="550"/>
      <c r="AE524" s="550"/>
      <c r="AF524" s="550"/>
      <c r="AG524" s="550"/>
      <c r="AH524" s="550"/>
      <c r="AI524" s="550"/>
      <c r="AJ524" s="550"/>
      <c r="AK524" s="550"/>
      <c r="AL524" s="550"/>
      <c r="AM524" s="550"/>
      <c r="AN524" s="550"/>
    </row>
    <row r="525" spans="1:40" x14ac:dyDescent="0.25">
      <c r="A525" s="550"/>
      <c r="B525" s="550"/>
      <c r="C525" s="550"/>
      <c r="D525" s="550"/>
      <c r="E525" s="550"/>
      <c r="F525" s="550"/>
      <c r="G525" s="550"/>
      <c r="H525" s="550"/>
      <c r="I525" s="550"/>
      <c r="J525" s="550"/>
      <c r="K525" s="550"/>
      <c r="L525" s="550"/>
      <c r="M525" s="550"/>
      <c r="N525" s="550"/>
      <c r="O525" s="550"/>
      <c r="P525" s="550"/>
      <c r="Q525" s="549"/>
      <c r="R525" s="550"/>
      <c r="S525" s="550"/>
      <c r="T525" s="550"/>
      <c r="U525" s="550"/>
      <c r="V525" s="549"/>
      <c r="W525" s="550"/>
      <c r="X525" s="550"/>
      <c r="Y525" s="550"/>
      <c r="Z525" s="550"/>
      <c r="AA525" s="550"/>
      <c r="AB525" s="550"/>
      <c r="AC525" s="550"/>
      <c r="AD525" s="550"/>
      <c r="AE525" s="550"/>
      <c r="AF525" s="550"/>
      <c r="AG525" s="550"/>
      <c r="AH525" s="550"/>
      <c r="AI525" s="550"/>
      <c r="AJ525" s="550"/>
      <c r="AK525" s="550"/>
      <c r="AL525" s="550"/>
      <c r="AM525" s="550"/>
      <c r="AN525" s="550"/>
    </row>
    <row r="526" spans="1:40" x14ac:dyDescent="0.25">
      <c r="A526" s="550"/>
      <c r="B526" s="550"/>
      <c r="C526" s="550"/>
      <c r="D526" s="550"/>
      <c r="E526" s="550"/>
      <c r="F526" s="550"/>
      <c r="G526" s="550"/>
      <c r="H526" s="550"/>
      <c r="I526" s="550"/>
      <c r="J526" s="550"/>
      <c r="K526" s="550"/>
      <c r="L526" s="550"/>
      <c r="M526" s="550"/>
      <c r="N526" s="550"/>
      <c r="O526" s="550"/>
      <c r="P526" s="550"/>
      <c r="Q526" s="549"/>
      <c r="R526" s="550"/>
      <c r="S526" s="550"/>
      <c r="T526" s="550"/>
      <c r="U526" s="550"/>
      <c r="V526" s="549"/>
      <c r="W526" s="550"/>
      <c r="X526" s="550"/>
      <c r="Y526" s="550"/>
      <c r="Z526" s="550"/>
      <c r="AA526" s="550"/>
      <c r="AB526" s="550"/>
      <c r="AC526" s="550"/>
      <c r="AD526" s="550"/>
      <c r="AE526" s="550"/>
      <c r="AF526" s="550"/>
      <c r="AG526" s="550"/>
      <c r="AH526" s="550"/>
      <c r="AI526" s="550"/>
      <c r="AJ526" s="550"/>
      <c r="AK526" s="550"/>
      <c r="AL526" s="550"/>
      <c r="AM526" s="550"/>
      <c r="AN526" s="550"/>
    </row>
    <row r="527" spans="1:40" x14ac:dyDescent="0.25">
      <c r="A527" s="550"/>
      <c r="B527" s="550"/>
      <c r="C527" s="550"/>
      <c r="D527" s="550"/>
      <c r="E527" s="550"/>
      <c r="F527" s="550"/>
      <c r="G527" s="550"/>
      <c r="H527" s="550"/>
      <c r="I527" s="550"/>
      <c r="J527" s="550"/>
      <c r="K527" s="550"/>
      <c r="L527" s="550"/>
      <c r="M527" s="550"/>
      <c r="N527" s="550"/>
      <c r="O527" s="550"/>
      <c r="P527" s="550"/>
      <c r="Q527" s="549"/>
      <c r="R527" s="550"/>
      <c r="S527" s="550"/>
      <c r="T527" s="550"/>
      <c r="U527" s="550"/>
      <c r="V527" s="549"/>
      <c r="W527" s="550"/>
      <c r="X527" s="550"/>
      <c r="Y527" s="550"/>
      <c r="Z527" s="550"/>
      <c r="AA527" s="550"/>
      <c r="AB527" s="550"/>
      <c r="AC527" s="550"/>
      <c r="AD527" s="550"/>
      <c r="AE527" s="550"/>
      <c r="AF527" s="550"/>
      <c r="AG527" s="550"/>
      <c r="AH527" s="550"/>
      <c r="AI527" s="550"/>
      <c r="AJ527" s="550"/>
      <c r="AK527" s="550"/>
      <c r="AL527" s="550"/>
      <c r="AM527" s="550"/>
      <c r="AN527" s="550"/>
    </row>
    <row r="528" spans="1:40" x14ac:dyDescent="0.25">
      <c r="A528" s="550"/>
      <c r="B528" s="550"/>
      <c r="C528" s="550"/>
      <c r="D528" s="550"/>
      <c r="E528" s="550"/>
      <c r="F528" s="550"/>
      <c r="G528" s="550"/>
      <c r="H528" s="550"/>
      <c r="I528" s="550"/>
      <c r="J528" s="550"/>
      <c r="K528" s="550"/>
      <c r="L528" s="550"/>
      <c r="M528" s="550"/>
      <c r="N528" s="550"/>
      <c r="O528" s="550"/>
      <c r="P528" s="550"/>
      <c r="Q528" s="549"/>
      <c r="R528" s="550"/>
      <c r="S528" s="550"/>
      <c r="T528" s="550"/>
      <c r="U528" s="550"/>
      <c r="V528" s="549"/>
      <c r="W528" s="550"/>
      <c r="X528" s="550"/>
      <c r="Y528" s="550"/>
      <c r="Z528" s="550"/>
      <c r="AA528" s="550"/>
      <c r="AB528" s="550"/>
      <c r="AC528" s="550"/>
      <c r="AD528" s="550"/>
      <c r="AE528" s="550"/>
      <c r="AF528" s="550"/>
      <c r="AG528" s="550"/>
      <c r="AH528" s="550"/>
      <c r="AI528" s="550"/>
      <c r="AJ528" s="550"/>
      <c r="AK528" s="550"/>
      <c r="AL528" s="550"/>
      <c r="AM528" s="550"/>
      <c r="AN528" s="550"/>
    </row>
    <row r="529" spans="1:40" x14ac:dyDescent="0.25">
      <c r="A529" s="550"/>
      <c r="B529" s="550"/>
      <c r="C529" s="550"/>
      <c r="D529" s="550"/>
      <c r="E529" s="550"/>
      <c r="F529" s="550"/>
      <c r="G529" s="550"/>
      <c r="H529" s="550"/>
      <c r="I529" s="550"/>
      <c r="J529" s="550"/>
      <c r="K529" s="550"/>
      <c r="L529" s="550"/>
      <c r="M529" s="550"/>
      <c r="N529" s="550"/>
      <c r="O529" s="550"/>
      <c r="P529" s="550"/>
      <c r="Q529" s="549"/>
      <c r="R529" s="550"/>
      <c r="S529" s="550"/>
      <c r="T529" s="550"/>
      <c r="U529" s="550"/>
      <c r="V529" s="549"/>
      <c r="W529" s="550"/>
      <c r="X529" s="550"/>
      <c r="Y529" s="550"/>
      <c r="Z529" s="550"/>
      <c r="AA529" s="550"/>
      <c r="AB529" s="550"/>
      <c r="AC529" s="550"/>
      <c r="AD529" s="550"/>
      <c r="AE529" s="550"/>
      <c r="AF529" s="550"/>
      <c r="AG529" s="550"/>
      <c r="AH529" s="550"/>
      <c r="AI529" s="550"/>
      <c r="AJ529" s="550"/>
      <c r="AK529" s="550"/>
      <c r="AL529" s="550"/>
      <c r="AM529" s="550"/>
      <c r="AN529" s="550"/>
    </row>
    <row r="530" spans="1:40" x14ac:dyDescent="0.25">
      <c r="A530" s="550"/>
      <c r="B530" s="550"/>
      <c r="C530" s="550"/>
      <c r="D530" s="550"/>
      <c r="E530" s="550"/>
      <c r="F530" s="550"/>
      <c r="G530" s="550"/>
      <c r="H530" s="550"/>
      <c r="I530" s="550"/>
      <c r="J530" s="550"/>
      <c r="K530" s="550"/>
      <c r="L530" s="550"/>
      <c r="M530" s="550"/>
      <c r="N530" s="550"/>
      <c r="O530" s="550"/>
      <c r="P530" s="550"/>
      <c r="Q530" s="549"/>
      <c r="R530" s="550"/>
      <c r="S530" s="550"/>
      <c r="T530" s="550"/>
      <c r="U530" s="550"/>
      <c r="V530" s="549"/>
      <c r="W530" s="550"/>
      <c r="X530" s="550"/>
      <c r="Y530" s="550"/>
      <c r="Z530" s="550"/>
      <c r="AA530" s="550"/>
      <c r="AB530" s="550"/>
      <c r="AC530" s="550"/>
      <c r="AD530" s="550"/>
      <c r="AE530" s="550"/>
      <c r="AF530" s="550"/>
      <c r="AG530" s="550"/>
      <c r="AH530" s="550"/>
      <c r="AI530" s="550"/>
      <c r="AJ530" s="550"/>
      <c r="AK530" s="550"/>
      <c r="AL530" s="550"/>
      <c r="AM530" s="550"/>
      <c r="AN530" s="550"/>
    </row>
    <row r="531" spans="1:40" x14ac:dyDescent="0.25">
      <c r="A531" s="550"/>
      <c r="B531" s="550"/>
      <c r="C531" s="550"/>
      <c r="D531" s="550"/>
      <c r="E531" s="550"/>
      <c r="F531" s="550"/>
      <c r="G531" s="550"/>
      <c r="H531" s="550"/>
      <c r="I531" s="550"/>
      <c r="J531" s="550"/>
      <c r="K531" s="550"/>
      <c r="L531" s="550"/>
      <c r="M531" s="550"/>
      <c r="N531" s="550"/>
      <c r="O531" s="550"/>
      <c r="P531" s="550"/>
      <c r="Q531" s="549"/>
      <c r="R531" s="550"/>
      <c r="S531" s="550"/>
      <c r="T531" s="550"/>
      <c r="U531" s="550"/>
      <c r="V531" s="549"/>
      <c r="W531" s="550"/>
      <c r="X531" s="550"/>
      <c r="Y531" s="550"/>
      <c r="Z531" s="550"/>
      <c r="AA531" s="550"/>
      <c r="AB531" s="550"/>
      <c r="AC531" s="550"/>
      <c r="AD531" s="550"/>
      <c r="AE531" s="550"/>
      <c r="AF531" s="550"/>
      <c r="AG531" s="550"/>
      <c r="AH531" s="550"/>
      <c r="AI531" s="550"/>
      <c r="AJ531" s="550"/>
      <c r="AK531" s="550"/>
      <c r="AL531" s="550"/>
      <c r="AM531" s="550"/>
      <c r="AN531" s="550"/>
    </row>
    <row r="532" spans="1:40" x14ac:dyDescent="0.25">
      <c r="A532" s="550"/>
      <c r="B532" s="550"/>
      <c r="C532" s="550"/>
      <c r="D532" s="550"/>
      <c r="E532" s="550"/>
      <c r="F532" s="550"/>
      <c r="G532" s="550"/>
      <c r="H532" s="550"/>
      <c r="I532" s="550"/>
      <c r="J532" s="550"/>
      <c r="K532" s="550"/>
      <c r="L532" s="550"/>
      <c r="M532" s="550"/>
      <c r="N532" s="550"/>
      <c r="O532" s="550"/>
      <c r="P532" s="550"/>
      <c r="Q532" s="549"/>
      <c r="R532" s="550"/>
      <c r="S532" s="550"/>
      <c r="T532" s="550"/>
      <c r="U532" s="550"/>
      <c r="V532" s="549"/>
      <c r="W532" s="550"/>
      <c r="X532" s="550"/>
      <c r="Y532" s="550"/>
      <c r="Z532" s="550"/>
      <c r="AA532" s="550"/>
      <c r="AB532" s="550"/>
      <c r="AC532" s="550"/>
      <c r="AD532" s="550"/>
      <c r="AE532" s="550"/>
      <c r="AF532" s="550"/>
      <c r="AG532" s="550"/>
      <c r="AH532" s="550"/>
      <c r="AI532" s="550"/>
      <c r="AJ532" s="550"/>
      <c r="AK532" s="550"/>
      <c r="AL532" s="550"/>
      <c r="AM532" s="550"/>
      <c r="AN532" s="550"/>
    </row>
    <row r="533" spans="1:40" x14ac:dyDescent="0.25">
      <c r="A533" s="550"/>
      <c r="B533" s="550"/>
      <c r="C533" s="550"/>
      <c r="D533" s="550"/>
      <c r="E533" s="550"/>
      <c r="F533" s="550"/>
      <c r="G533" s="550"/>
      <c r="H533" s="550"/>
      <c r="I533" s="550"/>
      <c r="J533" s="550"/>
      <c r="K533" s="550"/>
      <c r="L533" s="550"/>
      <c r="M533" s="550"/>
      <c r="N533" s="550"/>
      <c r="O533" s="550"/>
      <c r="P533" s="550"/>
      <c r="Q533" s="549"/>
      <c r="R533" s="550"/>
      <c r="S533" s="550"/>
      <c r="T533" s="550"/>
      <c r="U533" s="550"/>
      <c r="V533" s="549"/>
      <c r="W533" s="550"/>
      <c r="X533" s="550"/>
      <c r="Y533" s="550"/>
      <c r="Z533" s="550"/>
      <c r="AA533" s="550"/>
      <c r="AB533" s="550"/>
      <c r="AC533" s="550"/>
      <c r="AD533" s="550"/>
      <c r="AE533" s="550"/>
      <c r="AF533" s="550"/>
      <c r="AG533" s="550"/>
      <c r="AH533" s="550"/>
      <c r="AI533" s="550"/>
      <c r="AJ533" s="550"/>
      <c r="AK533" s="550"/>
      <c r="AL533" s="550"/>
      <c r="AM533" s="550"/>
      <c r="AN533" s="550"/>
    </row>
    <row r="534" spans="1:40" x14ac:dyDescent="0.25">
      <c r="A534" s="550"/>
      <c r="B534" s="550"/>
      <c r="C534" s="550"/>
      <c r="D534" s="550"/>
      <c r="E534" s="550"/>
      <c r="F534" s="550"/>
      <c r="G534" s="550"/>
      <c r="H534" s="550"/>
      <c r="I534" s="550"/>
      <c r="J534" s="550"/>
      <c r="K534" s="550"/>
      <c r="L534" s="550"/>
      <c r="M534" s="550"/>
      <c r="N534" s="550"/>
      <c r="O534" s="550"/>
      <c r="P534" s="550"/>
      <c r="Q534" s="549"/>
      <c r="R534" s="550"/>
      <c r="S534" s="550"/>
      <c r="T534" s="550"/>
      <c r="U534" s="550"/>
      <c r="V534" s="549"/>
      <c r="W534" s="550"/>
      <c r="X534" s="550"/>
      <c r="Y534" s="550"/>
      <c r="Z534" s="550"/>
      <c r="AA534" s="550"/>
      <c r="AB534" s="550"/>
      <c r="AC534" s="550"/>
      <c r="AD534" s="550"/>
      <c r="AE534" s="550"/>
      <c r="AF534" s="550"/>
      <c r="AG534" s="550"/>
      <c r="AH534" s="550"/>
      <c r="AI534" s="550"/>
      <c r="AJ534" s="550"/>
      <c r="AK534" s="550"/>
      <c r="AL534" s="550"/>
      <c r="AM534" s="550"/>
      <c r="AN534" s="550"/>
    </row>
    <row r="535" spans="1:40" x14ac:dyDescent="0.25">
      <c r="A535" s="550"/>
      <c r="B535" s="550"/>
      <c r="C535" s="550"/>
      <c r="D535" s="550"/>
      <c r="E535" s="550"/>
      <c r="F535" s="550"/>
      <c r="G535" s="550"/>
      <c r="H535" s="550"/>
      <c r="I535" s="550"/>
      <c r="J535" s="550"/>
      <c r="K535" s="550"/>
      <c r="L535" s="550"/>
      <c r="M535" s="550"/>
      <c r="N535" s="550"/>
      <c r="O535" s="550"/>
      <c r="P535" s="550"/>
      <c r="Q535" s="549"/>
      <c r="R535" s="550"/>
      <c r="S535" s="550"/>
      <c r="T535" s="550"/>
      <c r="U535" s="550"/>
      <c r="V535" s="549"/>
      <c r="W535" s="550"/>
      <c r="X535" s="550"/>
      <c r="Y535" s="550"/>
      <c r="Z535" s="550"/>
      <c r="AA535" s="550"/>
      <c r="AB535" s="550"/>
      <c r="AC535" s="550"/>
      <c r="AD535" s="550"/>
      <c r="AE535" s="550"/>
      <c r="AF535" s="550"/>
      <c r="AG535" s="550"/>
      <c r="AH535" s="550"/>
      <c r="AI535" s="550"/>
      <c r="AJ535" s="550"/>
      <c r="AK535" s="550"/>
      <c r="AL535" s="550"/>
      <c r="AM535" s="550"/>
      <c r="AN535" s="550"/>
    </row>
    <row r="536" spans="1:40" x14ac:dyDescent="0.25">
      <c r="A536" s="550"/>
      <c r="B536" s="550"/>
      <c r="C536" s="550"/>
      <c r="D536" s="550"/>
      <c r="E536" s="550"/>
      <c r="F536" s="550"/>
      <c r="G536" s="550"/>
      <c r="H536" s="550"/>
      <c r="I536" s="550"/>
      <c r="J536" s="550"/>
      <c r="K536" s="550"/>
      <c r="L536" s="550"/>
      <c r="M536" s="550"/>
      <c r="N536" s="550"/>
      <c r="O536" s="550"/>
      <c r="P536" s="550"/>
      <c r="Q536" s="549"/>
      <c r="R536" s="550"/>
      <c r="S536" s="550"/>
      <c r="T536" s="550"/>
      <c r="U536" s="550"/>
      <c r="V536" s="549"/>
      <c r="W536" s="550"/>
      <c r="X536" s="550"/>
      <c r="Y536" s="550"/>
      <c r="Z536" s="550"/>
      <c r="AA536" s="550"/>
      <c r="AB536" s="550"/>
      <c r="AC536" s="550"/>
      <c r="AD536" s="550"/>
      <c r="AE536" s="550"/>
      <c r="AF536" s="550"/>
      <c r="AG536" s="550"/>
      <c r="AH536" s="550"/>
      <c r="AI536" s="550"/>
      <c r="AJ536" s="550"/>
      <c r="AK536" s="550"/>
      <c r="AL536" s="550"/>
      <c r="AM536" s="550"/>
      <c r="AN536" s="550"/>
    </row>
    <row r="537" spans="1:40" x14ac:dyDescent="0.25">
      <c r="A537" s="550"/>
      <c r="B537" s="550"/>
      <c r="C537" s="550"/>
      <c r="D537" s="550"/>
      <c r="E537" s="550"/>
      <c r="F537" s="550"/>
      <c r="G537" s="550"/>
      <c r="H537" s="550"/>
      <c r="I537" s="550"/>
      <c r="J537" s="550"/>
      <c r="K537" s="550"/>
      <c r="L537" s="550"/>
      <c r="M537" s="550"/>
      <c r="N537" s="550"/>
      <c r="O537" s="550"/>
      <c r="P537" s="550"/>
      <c r="Q537" s="549"/>
      <c r="R537" s="550"/>
      <c r="S537" s="550"/>
      <c r="T537" s="550"/>
      <c r="U537" s="550"/>
      <c r="V537" s="549"/>
      <c r="W537" s="550"/>
      <c r="X537" s="550"/>
      <c r="Y537" s="550"/>
      <c r="Z537" s="550"/>
      <c r="AA537" s="550"/>
      <c r="AB537" s="550"/>
      <c r="AC537" s="550"/>
      <c r="AD537" s="550"/>
      <c r="AE537" s="550"/>
      <c r="AF537" s="550"/>
      <c r="AG537" s="550"/>
      <c r="AH537" s="550"/>
      <c r="AI537" s="550"/>
      <c r="AJ537" s="550"/>
      <c r="AK537" s="550"/>
      <c r="AL537" s="550"/>
      <c r="AM537" s="550"/>
      <c r="AN537" s="550"/>
    </row>
    <row r="538" spans="1:40" x14ac:dyDescent="0.25">
      <c r="A538" s="550"/>
      <c r="B538" s="550"/>
      <c r="C538" s="550"/>
      <c r="D538" s="550"/>
      <c r="E538" s="550"/>
      <c r="F538" s="550"/>
      <c r="G538" s="550"/>
      <c r="H538" s="550"/>
      <c r="I538" s="550"/>
      <c r="J538" s="550"/>
      <c r="K538" s="550"/>
      <c r="L538" s="550"/>
      <c r="M538" s="550"/>
      <c r="N538" s="550"/>
      <c r="O538" s="550"/>
      <c r="P538" s="550"/>
      <c r="Q538" s="549"/>
      <c r="R538" s="550"/>
      <c r="S538" s="550"/>
      <c r="T538" s="550"/>
      <c r="U538" s="550"/>
      <c r="V538" s="549"/>
      <c r="W538" s="550"/>
      <c r="X538" s="550"/>
      <c r="Y538" s="550"/>
      <c r="Z538" s="550"/>
      <c r="AA538" s="550"/>
      <c r="AB538" s="550"/>
      <c r="AC538" s="550"/>
      <c r="AD538" s="550"/>
      <c r="AE538" s="550"/>
      <c r="AF538" s="550"/>
      <c r="AG538" s="550"/>
      <c r="AH538" s="550"/>
      <c r="AI538" s="550"/>
      <c r="AJ538" s="550"/>
      <c r="AK538" s="550"/>
      <c r="AL538" s="550"/>
      <c r="AM538" s="550"/>
      <c r="AN538" s="550"/>
    </row>
    <row r="539" spans="1:40" x14ac:dyDescent="0.25">
      <c r="A539" s="550"/>
      <c r="B539" s="550"/>
      <c r="C539" s="550"/>
      <c r="D539" s="550"/>
      <c r="E539" s="550"/>
      <c r="F539" s="550"/>
      <c r="G539" s="550"/>
      <c r="H539" s="550"/>
      <c r="I539" s="550"/>
      <c r="J539" s="550"/>
      <c r="K539" s="550"/>
      <c r="L539" s="550"/>
      <c r="M539" s="550"/>
      <c r="N539" s="550"/>
      <c r="O539" s="550"/>
      <c r="P539" s="550"/>
      <c r="Q539" s="549"/>
      <c r="R539" s="550"/>
      <c r="S539" s="550"/>
      <c r="T539" s="550"/>
      <c r="U539" s="550"/>
      <c r="V539" s="549"/>
      <c r="W539" s="550"/>
      <c r="X539" s="550"/>
      <c r="Y539" s="550"/>
      <c r="Z539" s="550"/>
      <c r="AA539" s="550"/>
      <c r="AB539" s="550"/>
      <c r="AC539" s="550"/>
      <c r="AD539" s="550"/>
      <c r="AE539" s="550"/>
      <c r="AF539" s="550"/>
      <c r="AG539" s="550"/>
      <c r="AH539" s="550"/>
      <c r="AI539" s="550"/>
      <c r="AJ539" s="550"/>
      <c r="AK539" s="550"/>
      <c r="AL539" s="550"/>
      <c r="AM539" s="550"/>
      <c r="AN539" s="550"/>
    </row>
    <row r="540" spans="1:40" x14ac:dyDescent="0.25">
      <c r="A540" s="550"/>
      <c r="B540" s="550"/>
      <c r="C540" s="550"/>
      <c r="D540" s="550"/>
      <c r="E540" s="550"/>
      <c r="F540" s="550"/>
      <c r="G540" s="550"/>
      <c r="H540" s="550"/>
      <c r="I540" s="550"/>
      <c r="J540" s="550"/>
      <c r="K540" s="550"/>
      <c r="L540" s="550"/>
      <c r="M540" s="550"/>
      <c r="N540" s="550"/>
      <c r="O540" s="550"/>
      <c r="P540" s="550"/>
      <c r="Q540" s="549"/>
      <c r="R540" s="550"/>
      <c r="S540" s="550"/>
      <c r="T540" s="550"/>
      <c r="U540" s="550"/>
      <c r="V540" s="549"/>
      <c r="W540" s="550"/>
      <c r="X540" s="550"/>
      <c r="Y540" s="550"/>
      <c r="Z540" s="550"/>
      <c r="AA540" s="550"/>
      <c r="AB540" s="550"/>
      <c r="AC540" s="550"/>
      <c r="AD540" s="550"/>
      <c r="AE540" s="550"/>
      <c r="AF540" s="550"/>
      <c r="AG540" s="550"/>
      <c r="AH540" s="550"/>
      <c r="AI540" s="550"/>
      <c r="AJ540" s="550"/>
      <c r="AK540" s="550"/>
      <c r="AL540" s="550"/>
      <c r="AM540" s="550"/>
      <c r="AN540" s="550"/>
    </row>
    <row r="541" spans="1:40" x14ac:dyDescent="0.25">
      <c r="A541" s="550"/>
      <c r="B541" s="550"/>
      <c r="C541" s="550"/>
      <c r="D541" s="550"/>
      <c r="E541" s="550"/>
      <c r="F541" s="550"/>
      <c r="G541" s="550"/>
      <c r="H541" s="550"/>
      <c r="I541" s="550"/>
      <c r="J541" s="550"/>
      <c r="K541" s="550"/>
      <c r="L541" s="550"/>
      <c r="M541" s="550"/>
      <c r="N541" s="550"/>
      <c r="O541" s="550"/>
      <c r="P541" s="550"/>
      <c r="Q541" s="549"/>
      <c r="R541" s="550"/>
      <c r="S541" s="550"/>
      <c r="T541" s="550"/>
      <c r="U541" s="550"/>
      <c r="V541" s="549"/>
      <c r="W541" s="550"/>
      <c r="X541" s="550"/>
      <c r="Y541" s="550"/>
      <c r="Z541" s="550"/>
      <c r="AA541" s="550"/>
      <c r="AB541" s="550"/>
      <c r="AC541" s="550"/>
      <c r="AD541" s="550"/>
      <c r="AE541" s="550"/>
      <c r="AF541" s="550"/>
      <c r="AG541" s="550"/>
      <c r="AH541" s="550"/>
      <c r="AI541" s="550"/>
      <c r="AJ541" s="550"/>
      <c r="AK541" s="550"/>
      <c r="AL541" s="550"/>
      <c r="AM541" s="550"/>
      <c r="AN541" s="550"/>
    </row>
    <row r="542" spans="1:40" x14ac:dyDescent="0.25">
      <c r="A542" s="550"/>
      <c r="B542" s="550"/>
      <c r="C542" s="550"/>
      <c r="D542" s="550"/>
      <c r="E542" s="550"/>
      <c r="F542" s="550"/>
      <c r="G542" s="550"/>
      <c r="H542" s="550"/>
      <c r="I542" s="550"/>
      <c r="J542" s="550"/>
      <c r="K542" s="550"/>
      <c r="L542" s="550"/>
      <c r="M542" s="550"/>
      <c r="N542" s="550"/>
      <c r="O542" s="550"/>
      <c r="P542" s="550"/>
      <c r="Q542" s="549"/>
      <c r="R542" s="550"/>
      <c r="S542" s="550"/>
      <c r="T542" s="550"/>
      <c r="U542" s="550"/>
      <c r="V542" s="549"/>
      <c r="W542" s="550"/>
      <c r="X542" s="550"/>
      <c r="Y542" s="550"/>
      <c r="Z542" s="550"/>
      <c r="AA542" s="550"/>
      <c r="AB542" s="550"/>
      <c r="AC542" s="550"/>
      <c r="AD542" s="550"/>
      <c r="AE542" s="550"/>
      <c r="AF542" s="550"/>
      <c r="AG542" s="550"/>
      <c r="AH542" s="550"/>
      <c r="AI542" s="550"/>
      <c r="AJ542" s="550"/>
      <c r="AK542" s="550"/>
      <c r="AL542" s="550"/>
      <c r="AM542" s="550"/>
      <c r="AN542" s="550"/>
    </row>
    <row r="543" spans="1:40" x14ac:dyDescent="0.25">
      <c r="A543" s="550"/>
      <c r="B543" s="550"/>
      <c r="C543" s="550"/>
      <c r="D543" s="550"/>
      <c r="E543" s="550"/>
      <c r="F543" s="550"/>
      <c r="G543" s="550"/>
      <c r="H543" s="550"/>
      <c r="I543" s="550"/>
      <c r="J543" s="550"/>
      <c r="K543" s="550"/>
      <c r="L543" s="550"/>
      <c r="M543" s="550"/>
      <c r="N543" s="550"/>
      <c r="O543" s="550"/>
      <c r="P543" s="550"/>
      <c r="Q543" s="549"/>
      <c r="R543" s="550"/>
      <c r="S543" s="550"/>
      <c r="T543" s="550"/>
      <c r="U543" s="550"/>
      <c r="V543" s="549"/>
      <c r="W543" s="550"/>
      <c r="X543" s="550"/>
      <c r="Y543" s="550"/>
      <c r="Z543" s="550"/>
      <c r="AA543" s="550"/>
      <c r="AB543" s="550"/>
      <c r="AC543" s="550"/>
      <c r="AD543" s="550"/>
      <c r="AE543" s="550"/>
      <c r="AF543" s="550"/>
      <c r="AG543" s="550"/>
      <c r="AH543" s="550"/>
      <c r="AI543" s="550"/>
      <c r="AJ543" s="550"/>
      <c r="AK543" s="550"/>
      <c r="AL543" s="550"/>
      <c r="AM543" s="550"/>
      <c r="AN543" s="550"/>
    </row>
    <row r="544" spans="1:40" x14ac:dyDescent="0.25">
      <c r="A544" s="550"/>
      <c r="B544" s="550"/>
      <c r="C544" s="550"/>
      <c r="D544" s="550"/>
      <c r="E544" s="550"/>
      <c r="F544" s="550"/>
      <c r="G544" s="550"/>
      <c r="H544" s="550"/>
      <c r="I544" s="550"/>
      <c r="J544" s="550"/>
      <c r="K544" s="550"/>
      <c r="L544" s="550"/>
      <c r="M544" s="550"/>
      <c r="N544" s="550"/>
      <c r="O544" s="550"/>
      <c r="P544" s="550"/>
      <c r="Q544" s="549"/>
      <c r="R544" s="550"/>
      <c r="S544" s="550"/>
      <c r="T544" s="550"/>
      <c r="U544" s="550"/>
      <c r="V544" s="549"/>
      <c r="W544" s="550"/>
      <c r="X544" s="550"/>
      <c r="Y544" s="550"/>
      <c r="Z544" s="550"/>
      <c r="AA544" s="550"/>
      <c r="AB544" s="550"/>
      <c r="AC544" s="550"/>
      <c r="AD544" s="550"/>
      <c r="AE544" s="550"/>
      <c r="AF544" s="550"/>
      <c r="AG544" s="550"/>
      <c r="AH544" s="550"/>
      <c r="AI544" s="550"/>
      <c r="AJ544" s="550"/>
      <c r="AK544" s="550"/>
      <c r="AL544" s="550"/>
      <c r="AM544" s="550"/>
      <c r="AN544" s="550"/>
    </row>
    <row r="545" spans="1:40" x14ac:dyDescent="0.25">
      <c r="A545" s="550"/>
      <c r="B545" s="550"/>
      <c r="C545" s="550"/>
      <c r="D545" s="550"/>
      <c r="E545" s="550"/>
      <c r="F545" s="550"/>
      <c r="G545" s="550"/>
      <c r="H545" s="550"/>
      <c r="I545" s="550"/>
      <c r="J545" s="550"/>
      <c r="K545" s="550"/>
      <c r="L545" s="550"/>
      <c r="M545" s="550"/>
      <c r="N545" s="550"/>
      <c r="O545" s="550"/>
      <c r="P545" s="550"/>
      <c r="Q545" s="549"/>
      <c r="R545" s="550"/>
      <c r="S545" s="550"/>
      <c r="T545" s="550"/>
      <c r="U545" s="550"/>
      <c r="V545" s="549"/>
      <c r="W545" s="550"/>
      <c r="X545" s="550"/>
      <c r="Y545" s="550"/>
      <c r="Z545" s="550"/>
      <c r="AA545" s="550"/>
      <c r="AB545" s="550"/>
      <c r="AC545" s="550"/>
      <c r="AD545" s="550"/>
      <c r="AE545" s="550"/>
      <c r="AF545" s="550"/>
      <c r="AG545" s="550"/>
      <c r="AH545" s="550"/>
      <c r="AI545" s="550"/>
      <c r="AJ545" s="550"/>
      <c r="AK545" s="550"/>
      <c r="AL545" s="550"/>
      <c r="AM545" s="550"/>
      <c r="AN545" s="550"/>
    </row>
    <row r="546" spans="1:40" x14ac:dyDescent="0.25">
      <c r="A546" s="550"/>
      <c r="B546" s="550"/>
      <c r="C546" s="550"/>
      <c r="D546" s="550"/>
      <c r="E546" s="550"/>
      <c r="F546" s="550"/>
      <c r="G546" s="550"/>
      <c r="H546" s="550"/>
      <c r="I546" s="550"/>
      <c r="J546" s="550"/>
      <c r="K546" s="550"/>
      <c r="L546" s="550"/>
      <c r="M546" s="550"/>
      <c r="N546" s="550"/>
      <c r="O546" s="550"/>
      <c r="P546" s="550"/>
      <c r="Q546" s="549"/>
      <c r="R546" s="550"/>
      <c r="S546" s="550"/>
      <c r="T546" s="550"/>
      <c r="U546" s="550"/>
      <c r="V546" s="549"/>
      <c r="W546" s="550"/>
      <c r="X546" s="550"/>
      <c r="Y546" s="550"/>
      <c r="Z546" s="550"/>
      <c r="AA546" s="550"/>
      <c r="AB546" s="550"/>
      <c r="AC546" s="550"/>
      <c r="AD546" s="550"/>
      <c r="AE546" s="550"/>
      <c r="AF546" s="550"/>
      <c r="AG546" s="550"/>
      <c r="AH546" s="550"/>
      <c r="AI546" s="550"/>
      <c r="AJ546" s="550"/>
      <c r="AK546" s="550"/>
      <c r="AL546" s="550"/>
      <c r="AM546" s="550"/>
      <c r="AN546" s="550"/>
    </row>
    <row r="547" spans="1:40" x14ac:dyDescent="0.25">
      <c r="A547" s="550"/>
      <c r="B547" s="550"/>
      <c r="C547" s="550"/>
      <c r="D547" s="550"/>
      <c r="E547" s="550"/>
      <c r="F547" s="550"/>
      <c r="G547" s="550"/>
      <c r="H547" s="550"/>
      <c r="I547" s="550"/>
      <c r="J547" s="550"/>
      <c r="K547" s="550"/>
      <c r="L547" s="550"/>
      <c r="M547" s="550"/>
      <c r="N547" s="550"/>
      <c r="O547" s="550"/>
      <c r="P547" s="550"/>
      <c r="Q547" s="549"/>
      <c r="R547" s="550"/>
      <c r="S547" s="550"/>
      <c r="T547" s="550"/>
      <c r="U547" s="550"/>
      <c r="V547" s="549"/>
      <c r="W547" s="550"/>
      <c r="X547" s="550"/>
      <c r="Y547" s="550"/>
      <c r="Z547" s="550"/>
      <c r="AA547" s="550"/>
      <c r="AB547" s="550"/>
      <c r="AC547" s="550"/>
      <c r="AD547" s="550"/>
      <c r="AE547" s="550"/>
      <c r="AF547" s="550"/>
      <c r="AG547" s="550"/>
      <c r="AH547" s="550"/>
      <c r="AI547" s="550"/>
      <c r="AJ547" s="550"/>
      <c r="AK547" s="550"/>
      <c r="AL547" s="550"/>
      <c r="AM547" s="550"/>
      <c r="AN547" s="550"/>
    </row>
    <row r="548" spans="1:40" x14ac:dyDescent="0.25">
      <c r="A548" s="550"/>
      <c r="B548" s="550"/>
      <c r="C548" s="550"/>
      <c r="D548" s="550"/>
      <c r="E548" s="550"/>
      <c r="F548" s="550"/>
      <c r="G548" s="550"/>
      <c r="H548" s="550"/>
      <c r="I548" s="550"/>
      <c r="J548" s="550"/>
      <c r="K548" s="550"/>
      <c r="L548" s="550"/>
      <c r="M548" s="550"/>
      <c r="N548" s="550"/>
      <c r="O548" s="550"/>
      <c r="P548" s="550"/>
      <c r="Q548" s="549"/>
      <c r="R548" s="550"/>
      <c r="S548" s="550"/>
      <c r="T548" s="550"/>
      <c r="U548" s="550"/>
      <c r="V548" s="549"/>
      <c r="W548" s="550"/>
      <c r="X548" s="550"/>
      <c r="Y548" s="550"/>
      <c r="Z548" s="550"/>
      <c r="AA548" s="550"/>
      <c r="AB548" s="550"/>
      <c r="AC548" s="550"/>
      <c r="AD548" s="550"/>
      <c r="AE548" s="550"/>
      <c r="AF548" s="550"/>
      <c r="AG548" s="550"/>
      <c r="AH548" s="550"/>
      <c r="AI548" s="550"/>
      <c r="AJ548" s="550"/>
      <c r="AK548" s="550"/>
      <c r="AL548" s="550"/>
      <c r="AM548" s="550"/>
      <c r="AN548" s="550"/>
    </row>
    <row r="549" spans="1:40" x14ac:dyDescent="0.25">
      <c r="A549" s="550"/>
      <c r="B549" s="550"/>
      <c r="C549" s="550"/>
      <c r="D549" s="550"/>
      <c r="E549" s="550"/>
      <c r="F549" s="550"/>
      <c r="G549" s="550"/>
      <c r="H549" s="550"/>
      <c r="I549" s="550"/>
      <c r="J549" s="550"/>
      <c r="K549" s="550"/>
      <c r="L549" s="550"/>
      <c r="M549" s="550"/>
      <c r="N549" s="550"/>
      <c r="O549" s="550"/>
      <c r="P549" s="550"/>
      <c r="Q549" s="549"/>
      <c r="R549" s="550"/>
      <c r="S549" s="550"/>
      <c r="T549" s="550"/>
      <c r="U549" s="550"/>
      <c r="V549" s="549"/>
      <c r="W549" s="550"/>
      <c r="X549" s="550"/>
      <c r="Y549" s="550"/>
      <c r="Z549" s="550"/>
      <c r="AA549" s="550"/>
      <c r="AB549" s="550"/>
      <c r="AC549" s="550"/>
      <c r="AD549" s="550"/>
      <c r="AE549" s="550"/>
      <c r="AF549" s="550"/>
      <c r="AG549" s="550"/>
      <c r="AH549" s="550"/>
      <c r="AI549" s="550"/>
      <c r="AJ549" s="550"/>
      <c r="AK549" s="550"/>
      <c r="AL549" s="550"/>
      <c r="AM549" s="550"/>
      <c r="AN549" s="550"/>
    </row>
    <row r="550" spans="1:40" x14ac:dyDescent="0.25">
      <c r="A550" s="550"/>
      <c r="B550" s="550"/>
      <c r="C550" s="550"/>
      <c r="D550" s="550"/>
      <c r="E550" s="550"/>
      <c r="F550" s="550"/>
      <c r="G550" s="550"/>
      <c r="H550" s="550"/>
      <c r="I550" s="550"/>
      <c r="J550" s="550"/>
      <c r="K550" s="550"/>
      <c r="L550" s="550"/>
      <c r="M550" s="550"/>
      <c r="N550" s="550"/>
      <c r="O550" s="550"/>
      <c r="P550" s="550"/>
      <c r="Q550" s="549"/>
      <c r="R550" s="550"/>
      <c r="S550" s="550"/>
      <c r="T550" s="550"/>
      <c r="U550" s="550"/>
      <c r="V550" s="549"/>
      <c r="W550" s="550"/>
      <c r="X550" s="550"/>
      <c r="Y550" s="550"/>
      <c r="Z550" s="550"/>
      <c r="AA550" s="550"/>
      <c r="AB550" s="550"/>
      <c r="AC550" s="550"/>
      <c r="AD550" s="550"/>
      <c r="AE550" s="550"/>
      <c r="AF550" s="550"/>
      <c r="AG550" s="550"/>
      <c r="AH550" s="550"/>
      <c r="AI550" s="550"/>
      <c r="AJ550" s="550"/>
      <c r="AK550" s="550"/>
      <c r="AL550" s="550"/>
      <c r="AM550" s="550"/>
      <c r="AN550" s="550"/>
    </row>
    <row r="551" spans="1:40" x14ac:dyDescent="0.25">
      <c r="A551" s="550"/>
      <c r="B551" s="550"/>
      <c r="C551" s="550"/>
      <c r="D551" s="550"/>
      <c r="E551" s="550"/>
      <c r="F551" s="550"/>
      <c r="G551" s="550"/>
      <c r="H551" s="550"/>
      <c r="I551" s="550"/>
      <c r="J551" s="550"/>
      <c r="K551" s="550"/>
      <c r="L551" s="550"/>
      <c r="M551" s="550"/>
      <c r="N551" s="550"/>
      <c r="O551" s="550"/>
      <c r="P551" s="550"/>
      <c r="Q551" s="549"/>
      <c r="R551" s="550"/>
      <c r="S551" s="550"/>
      <c r="T551" s="550"/>
      <c r="U551" s="550"/>
      <c r="V551" s="549"/>
      <c r="W551" s="550"/>
      <c r="X551" s="550"/>
      <c r="Y551" s="550"/>
      <c r="Z551" s="550"/>
      <c r="AA551" s="550"/>
      <c r="AB551" s="550"/>
      <c r="AC551" s="550"/>
      <c r="AD551" s="550"/>
      <c r="AE551" s="550"/>
      <c r="AF551" s="550"/>
      <c r="AG551" s="550"/>
      <c r="AH551" s="550"/>
      <c r="AI551" s="550"/>
      <c r="AJ551" s="550"/>
      <c r="AK551" s="550"/>
      <c r="AL551" s="550"/>
      <c r="AM551" s="550"/>
      <c r="AN551" s="550"/>
    </row>
    <row r="552" spans="1:40" x14ac:dyDescent="0.25">
      <c r="A552" s="550"/>
      <c r="B552" s="550"/>
      <c r="C552" s="550"/>
      <c r="D552" s="550"/>
      <c r="E552" s="550"/>
      <c r="F552" s="550"/>
      <c r="G552" s="550"/>
      <c r="H552" s="550"/>
      <c r="I552" s="550"/>
      <c r="J552" s="550"/>
      <c r="K552" s="550"/>
      <c r="L552" s="550"/>
      <c r="M552" s="550"/>
      <c r="N552" s="550"/>
      <c r="O552" s="550"/>
      <c r="P552" s="550"/>
      <c r="Q552" s="549"/>
      <c r="R552" s="550"/>
      <c r="S552" s="550"/>
      <c r="T552" s="550"/>
      <c r="U552" s="550"/>
      <c r="V552" s="549"/>
      <c r="W552" s="550"/>
      <c r="X552" s="550"/>
      <c r="Y552" s="550"/>
      <c r="Z552" s="550"/>
      <c r="AA552" s="550"/>
      <c r="AB552" s="550"/>
      <c r="AC552" s="550"/>
      <c r="AD552" s="550"/>
      <c r="AE552" s="550"/>
      <c r="AF552" s="550"/>
      <c r="AG552" s="550"/>
      <c r="AH552" s="550"/>
      <c r="AI552" s="550"/>
      <c r="AJ552" s="550"/>
      <c r="AK552" s="550"/>
      <c r="AL552" s="550"/>
      <c r="AM552" s="550"/>
      <c r="AN552" s="550"/>
    </row>
    <row r="553" spans="1:40" x14ac:dyDescent="0.25">
      <c r="A553" s="550"/>
      <c r="B553" s="550"/>
      <c r="C553" s="550"/>
      <c r="D553" s="550"/>
      <c r="E553" s="550"/>
      <c r="F553" s="550"/>
      <c r="G553" s="550"/>
      <c r="H553" s="550"/>
      <c r="I553" s="550"/>
      <c r="J553" s="550"/>
      <c r="K553" s="550"/>
      <c r="L553" s="550"/>
      <c r="M553" s="550"/>
      <c r="N553" s="550"/>
      <c r="O553" s="550"/>
      <c r="P553" s="550"/>
      <c r="Q553" s="549"/>
      <c r="R553" s="550"/>
      <c r="S553" s="550"/>
      <c r="T553" s="550"/>
      <c r="U553" s="550"/>
      <c r="V553" s="549"/>
      <c r="W553" s="550"/>
      <c r="X553" s="550"/>
      <c r="Y553" s="550"/>
      <c r="Z553" s="550"/>
      <c r="AA553" s="550"/>
      <c r="AB553" s="550"/>
      <c r="AC553" s="550"/>
      <c r="AD553" s="550"/>
      <c r="AE553" s="550"/>
      <c r="AF553" s="550"/>
      <c r="AG553" s="550"/>
      <c r="AH553" s="550"/>
      <c r="AI553" s="550"/>
      <c r="AJ553" s="550"/>
      <c r="AK553" s="550"/>
      <c r="AL553" s="550"/>
      <c r="AM553" s="550"/>
      <c r="AN553" s="550"/>
    </row>
    <row r="554" spans="1:40" x14ac:dyDescent="0.25">
      <c r="A554" s="550"/>
      <c r="B554" s="550"/>
      <c r="C554" s="550"/>
      <c r="D554" s="550"/>
      <c r="E554" s="550"/>
      <c r="F554" s="550"/>
      <c r="G554" s="550"/>
      <c r="H554" s="550"/>
      <c r="I554" s="550"/>
      <c r="J554" s="550"/>
      <c r="K554" s="550"/>
      <c r="L554" s="550"/>
      <c r="M554" s="550"/>
      <c r="N554" s="550"/>
      <c r="O554" s="550"/>
      <c r="P554" s="550"/>
      <c r="Q554" s="549"/>
      <c r="R554" s="550"/>
      <c r="S554" s="550"/>
      <c r="T554" s="550"/>
      <c r="U554" s="550"/>
      <c r="V554" s="549"/>
      <c r="W554" s="550"/>
      <c r="X554" s="550"/>
      <c r="Y554" s="550"/>
      <c r="Z554" s="550"/>
      <c r="AA554" s="550"/>
      <c r="AB554" s="550"/>
      <c r="AC554" s="550"/>
      <c r="AD554" s="550"/>
      <c r="AE554" s="550"/>
      <c r="AF554" s="550"/>
      <c r="AG554" s="550"/>
      <c r="AH554" s="550"/>
      <c r="AI554" s="550"/>
      <c r="AJ554" s="550"/>
      <c r="AK554" s="550"/>
      <c r="AL554" s="550"/>
      <c r="AM554" s="550"/>
      <c r="AN554" s="550"/>
    </row>
    <row r="555" spans="1:40" x14ac:dyDescent="0.25">
      <c r="A555" s="550"/>
      <c r="B555" s="550"/>
      <c r="C555" s="550"/>
      <c r="D555" s="550"/>
      <c r="E555" s="550"/>
      <c r="F555" s="550"/>
      <c r="G555" s="550"/>
      <c r="H555" s="550"/>
      <c r="I555" s="550"/>
      <c r="J555" s="550"/>
      <c r="K555" s="550"/>
      <c r="L555" s="550"/>
      <c r="M555" s="550"/>
      <c r="N555" s="550"/>
      <c r="O555" s="550"/>
      <c r="P555" s="550"/>
      <c r="Q555" s="549"/>
      <c r="R555" s="550"/>
      <c r="S555" s="550"/>
      <c r="T555" s="550"/>
      <c r="U555" s="550"/>
      <c r="V555" s="549"/>
      <c r="W555" s="550"/>
      <c r="X555" s="550"/>
      <c r="Y555" s="550"/>
      <c r="Z555" s="550"/>
      <c r="AA555" s="550"/>
      <c r="AB555" s="550"/>
      <c r="AC555" s="550"/>
      <c r="AD555" s="550"/>
      <c r="AE555" s="550"/>
      <c r="AF555" s="550"/>
      <c r="AG555" s="550"/>
      <c r="AH555" s="550"/>
      <c r="AI555" s="550"/>
      <c r="AJ555" s="550"/>
      <c r="AK555" s="550"/>
      <c r="AL555" s="550"/>
      <c r="AM555" s="550"/>
      <c r="AN555" s="550"/>
    </row>
    <row r="556" spans="1:40" x14ac:dyDescent="0.25">
      <c r="A556" s="550"/>
      <c r="B556" s="550"/>
      <c r="C556" s="550"/>
      <c r="D556" s="550"/>
      <c r="E556" s="550"/>
      <c r="F556" s="550"/>
      <c r="G556" s="550"/>
      <c r="H556" s="550"/>
      <c r="I556" s="550"/>
      <c r="J556" s="550"/>
      <c r="K556" s="550"/>
      <c r="L556" s="550"/>
      <c r="M556" s="550"/>
      <c r="N556" s="550"/>
      <c r="O556" s="550"/>
      <c r="P556" s="550"/>
      <c r="Q556" s="549"/>
      <c r="R556" s="550"/>
      <c r="S556" s="550"/>
      <c r="T556" s="550"/>
      <c r="U556" s="550"/>
      <c r="V556" s="549"/>
      <c r="W556" s="550"/>
      <c r="X556" s="550"/>
      <c r="Y556" s="550"/>
      <c r="Z556" s="550"/>
      <c r="AA556" s="550"/>
      <c r="AB556" s="550"/>
      <c r="AC556" s="550"/>
      <c r="AD556" s="550"/>
      <c r="AE556" s="550"/>
      <c r="AF556" s="550"/>
      <c r="AG556" s="550"/>
      <c r="AH556" s="550"/>
      <c r="AI556" s="550"/>
      <c r="AJ556" s="550"/>
      <c r="AK556" s="550"/>
      <c r="AL556" s="550"/>
      <c r="AM556" s="550"/>
      <c r="AN556" s="550"/>
    </row>
    <row r="557" spans="1:40" x14ac:dyDescent="0.25">
      <c r="A557" s="550"/>
      <c r="B557" s="550"/>
      <c r="C557" s="550"/>
      <c r="D557" s="550"/>
      <c r="E557" s="550"/>
      <c r="F557" s="550"/>
      <c r="G557" s="550"/>
      <c r="H557" s="550"/>
      <c r="I557" s="550"/>
      <c r="J557" s="550"/>
      <c r="K557" s="550"/>
      <c r="L557" s="550"/>
      <c r="M557" s="550"/>
      <c r="N557" s="550"/>
      <c r="O557" s="550"/>
      <c r="P557" s="550"/>
      <c r="Q557" s="549"/>
      <c r="R557" s="550"/>
      <c r="S557" s="550"/>
      <c r="T557" s="550"/>
      <c r="U557" s="550"/>
      <c r="V557" s="549"/>
      <c r="W557" s="550"/>
      <c r="X557" s="550"/>
      <c r="Y557" s="550"/>
      <c r="Z557" s="550"/>
      <c r="AA557" s="550"/>
      <c r="AB557" s="550"/>
      <c r="AC557" s="550"/>
      <c r="AD557" s="550"/>
      <c r="AE557" s="550"/>
      <c r="AF557" s="550"/>
      <c r="AG557" s="550"/>
      <c r="AH557" s="550"/>
      <c r="AI557" s="550"/>
      <c r="AJ557" s="550"/>
      <c r="AK557" s="550"/>
      <c r="AL557" s="550"/>
      <c r="AM557" s="550"/>
      <c r="AN557" s="550"/>
    </row>
    <row r="558" spans="1:40" x14ac:dyDescent="0.25">
      <c r="A558" s="550"/>
      <c r="B558" s="550"/>
      <c r="C558" s="550"/>
      <c r="D558" s="550"/>
      <c r="E558" s="550"/>
      <c r="F558" s="550"/>
      <c r="G558" s="550"/>
      <c r="H558" s="550"/>
      <c r="I558" s="550"/>
      <c r="J558" s="550"/>
      <c r="K558" s="550"/>
      <c r="L558" s="550"/>
      <c r="M558" s="550"/>
      <c r="N558" s="550"/>
      <c r="O558" s="550"/>
      <c r="P558" s="550"/>
      <c r="Q558" s="549"/>
      <c r="R558" s="550"/>
      <c r="S558" s="550"/>
      <c r="T558" s="550"/>
      <c r="U558" s="550"/>
      <c r="V558" s="549"/>
      <c r="W558" s="550"/>
      <c r="X558" s="550"/>
      <c r="Y558" s="550"/>
      <c r="Z558" s="550"/>
      <c r="AA558" s="550"/>
      <c r="AB558" s="550"/>
      <c r="AC558" s="550"/>
      <c r="AD558" s="550"/>
      <c r="AE558" s="550"/>
      <c r="AF558" s="550"/>
      <c r="AG558" s="550"/>
      <c r="AH558" s="550"/>
      <c r="AI558" s="550"/>
      <c r="AJ558" s="550"/>
      <c r="AK558" s="550"/>
      <c r="AL558" s="550"/>
      <c r="AM558" s="550"/>
      <c r="AN558" s="550"/>
    </row>
    <row r="559" spans="1:40" x14ac:dyDescent="0.25">
      <c r="A559" s="550"/>
      <c r="B559" s="550"/>
      <c r="C559" s="550"/>
      <c r="D559" s="550"/>
      <c r="E559" s="550"/>
      <c r="F559" s="550"/>
      <c r="G559" s="550"/>
      <c r="H559" s="550"/>
      <c r="I559" s="550"/>
      <c r="J559" s="550"/>
      <c r="K559" s="550"/>
      <c r="L559" s="550"/>
      <c r="M559" s="550"/>
      <c r="N559" s="550"/>
      <c r="O559" s="550"/>
      <c r="P559" s="550"/>
      <c r="Q559" s="549"/>
      <c r="R559" s="550"/>
      <c r="S559" s="550"/>
      <c r="T559" s="550"/>
      <c r="U559" s="550"/>
      <c r="V559" s="549"/>
      <c r="W559" s="550"/>
      <c r="X559" s="550"/>
      <c r="Y559" s="550"/>
      <c r="Z559" s="550"/>
      <c r="AA559" s="550"/>
      <c r="AB559" s="550"/>
      <c r="AC559" s="550"/>
      <c r="AD559" s="550"/>
      <c r="AE559" s="550"/>
      <c r="AF559" s="550"/>
      <c r="AG559" s="550"/>
      <c r="AH559" s="550"/>
      <c r="AI559" s="550"/>
      <c r="AJ559" s="550"/>
      <c r="AK559" s="550"/>
      <c r="AL559" s="550"/>
      <c r="AM559" s="550"/>
      <c r="AN559" s="550"/>
    </row>
    <row r="560" spans="1:40" x14ac:dyDescent="0.25">
      <c r="A560" s="550"/>
      <c r="B560" s="550"/>
      <c r="C560" s="550"/>
      <c r="D560" s="550"/>
      <c r="E560" s="550"/>
      <c r="F560" s="550"/>
      <c r="G560" s="550"/>
      <c r="H560" s="550"/>
      <c r="I560" s="550"/>
      <c r="J560" s="550"/>
      <c r="K560" s="550"/>
      <c r="L560" s="550"/>
      <c r="M560" s="550"/>
      <c r="N560" s="550"/>
      <c r="O560" s="550"/>
      <c r="P560" s="550"/>
      <c r="Q560" s="549"/>
      <c r="R560" s="550"/>
      <c r="S560" s="550"/>
      <c r="T560" s="550"/>
      <c r="U560" s="550"/>
      <c r="V560" s="549"/>
      <c r="W560" s="550"/>
      <c r="X560" s="550"/>
      <c r="Y560" s="550"/>
      <c r="Z560" s="550"/>
      <c r="AA560" s="550"/>
      <c r="AB560" s="550"/>
      <c r="AC560" s="550"/>
      <c r="AD560" s="550"/>
      <c r="AE560" s="550"/>
      <c r="AF560" s="550"/>
      <c r="AG560" s="550"/>
      <c r="AH560" s="550"/>
      <c r="AI560" s="550"/>
      <c r="AJ560" s="550"/>
      <c r="AK560" s="550"/>
      <c r="AL560" s="550"/>
      <c r="AM560" s="550"/>
      <c r="AN560" s="550"/>
    </row>
    <row r="561" spans="1:40" x14ac:dyDescent="0.25">
      <c r="A561" s="550"/>
      <c r="B561" s="550"/>
      <c r="C561" s="550"/>
      <c r="D561" s="550"/>
      <c r="E561" s="550"/>
      <c r="F561" s="550"/>
      <c r="G561" s="550"/>
      <c r="H561" s="550"/>
      <c r="I561" s="550"/>
      <c r="J561" s="550"/>
      <c r="K561" s="550"/>
      <c r="L561" s="550"/>
      <c r="M561" s="550"/>
      <c r="N561" s="550"/>
      <c r="O561" s="550"/>
      <c r="P561" s="550"/>
      <c r="Q561" s="549"/>
      <c r="R561" s="550"/>
      <c r="S561" s="550"/>
      <c r="T561" s="550"/>
      <c r="U561" s="550"/>
      <c r="V561" s="549"/>
      <c r="W561" s="550"/>
      <c r="X561" s="550"/>
      <c r="Y561" s="550"/>
      <c r="Z561" s="550"/>
      <c r="AA561" s="550"/>
      <c r="AB561" s="550"/>
      <c r="AC561" s="550"/>
      <c r="AD561" s="550"/>
      <c r="AE561" s="550"/>
      <c r="AF561" s="550"/>
      <c r="AG561" s="550"/>
      <c r="AH561" s="550"/>
      <c r="AI561" s="550"/>
      <c r="AJ561" s="550"/>
      <c r="AK561" s="550"/>
      <c r="AL561" s="550"/>
      <c r="AM561" s="550"/>
      <c r="AN561" s="550"/>
    </row>
    <row r="562" spans="1:40" x14ac:dyDescent="0.25">
      <c r="A562" s="550"/>
      <c r="B562" s="550"/>
      <c r="C562" s="550"/>
      <c r="D562" s="550"/>
      <c r="E562" s="550"/>
      <c r="F562" s="550"/>
      <c r="G562" s="550"/>
      <c r="H562" s="550"/>
      <c r="I562" s="550"/>
      <c r="J562" s="550"/>
      <c r="K562" s="550"/>
      <c r="L562" s="550"/>
      <c r="M562" s="550"/>
      <c r="N562" s="550"/>
      <c r="O562" s="550"/>
      <c r="P562" s="550"/>
      <c r="Q562" s="549"/>
      <c r="R562" s="550"/>
      <c r="S562" s="550"/>
      <c r="T562" s="550"/>
      <c r="U562" s="550"/>
      <c r="V562" s="549"/>
      <c r="W562" s="550"/>
      <c r="X562" s="550"/>
      <c r="Y562" s="550"/>
      <c r="Z562" s="550"/>
      <c r="AA562" s="550"/>
      <c r="AB562" s="550"/>
      <c r="AC562" s="550"/>
      <c r="AD562" s="550"/>
      <c r="AE562" s="550"/>
      <c r="AF562" s="550"/>
      <c r="AG562" s="550"/>
      <c r="AH562" s="550"/>
      <c r="AI562" s="550"/>
      <c r="AJ562" s="550"/>
      <c r="AK562" s="550"/>
      <c r="AL562" s="550"/>
      <c r="AM562" s="550"/>
      <c r="AN562" s="550"/>
    </row>
    <row r="563" spans="1:40" x14ac:dyDescent="0.25">
      <c r="A563" s="550"/>
      <c r="B563" s="550"/>
      <c r="C563" s="550"/>
      <c r="D563" s="550"/>
      <c r="E563" s="550"/>
      <c r="F563" s="550"/>
      <c r="G563" s="550"/>
      <c r="H563" s="550"/>
      <c r="I563" s="550"/>
      <c r="J563" s="550"/>
      <c r="K563" s="550"/>
      <c r="L563" s="550"/>
      <c r="M563" s="550"/>
      <c r="N563" s="550"/>
      <c r="O563" s="550"/>
      <c r="P563" s="550"/>
      <c r="Q563" s="549"/>
      <c r="R563" s="550"/>
      <c r="S563" s="550"/>
      <c r="T563" s="550"/>
      <c r="U563" s="550"/>
      <c r="V563" s="549"/>
      <c r="W563" s="550"/>
      <c r="X563" s="550"/>
      <c r="Y563" s="550"/>
      <c r="Z563" s="550"/>
      <c r="AA563" s="550"/>
      <c r="AB563" s="550"/>
      <c r="AC563" s="550"/>
      <c r="AD563" s="550"/>
      <c r="AE563" s="550"/>
      <c r="AF563" s="550"/>
      <c r="AG563" s="550"/>
      <c r="AH563" s="550"/>
      <c r="AI563" s="550"/>
      <c r="AJ563" s="550"/>
      <c r="AK563" s="550"/>
      <c r="AL563" s="550"/>
      <c r="AM563" s="550"/>
      <c r="AN563" s="550"/>
    </row>
    <row r="564" spans="1:40" x14ac:dyDescent="0.25">
      <c r="A564" s="550"/>
      <c r="B564" s="550"/>
      <c r="C564" s="550"/>
      <c r="D564" s="550"/>
      <c r="E564" s="550"/>
      <c r="F564" s="550"/>
      <c r="G564" s="550"/>
      <c r="H564" s="550"/>
      <c r="I564" s="550"/>
      <c r="J564" s="550"/>
      <c r="K564" s="550"/>
      <c r="L564" s="550"/>
      <c r="M564" s="550"/>
      <c r="N564" s="550"/>
      <c r="O564" s="550"/>
      <c r="P564" s="550"/>
      <c r="Q564" s="549"/>
      <c r="R564" s="550"/>
      <c r="S564" s="550"/>
      <c r="T564" s="550"/>
      <c r="U564" s="550"/>
      <c r="V564" s="549"/>
      <c r="W564" s="550"/>
      <c r="X564" s="550"/>
      <c r="Y564" s="550"/>
      <c r="Z564" s="550"/>
      <c r="AA564" s="550"/>
      <c r="AB564" s="550"/>
      <c r="AC564" s="550"/>
      <c r="AD564" s="550"/>
      <c r="AE564" s="550"/>
      <c r="AF564" s="550"/>
      <c r="AG564" s="550"/>
      <c r="AH564" s="550"/>
      <c r="AI564" s="550"/>
      <c r="AJ564" s="550"/>
      <c r="AK564" s="550"/>
      <c r="AL564" s="550"/>
      <c r="AM564" s="550"/>
      <c r="AN564" s="550"/>
    </row>
    <row r="565" spans="1:40" x14ac:dyDescent="0.25">
      <c r="A565" s="550"/>
      <c r="B565" s="550"/>
      <c r="C565" s="550"/>
      <c r="D565" s="550"/>
      <c r="E565" s="550"/>
      <c r="F565" s="550"/>
      <c r="G565" s="550"/>
      <c r="H565" s="550"/>
      <c r="I565" s="550"/>
      <c r="J565" s="550"/>
      <c r="K565" s="550"/>
      <c r="L565" s="550"/>
      <c r="M565" s="550"/>
      <c r="N565" s="550"/>
      <c r="O565" s="550"/>
      <c r="P565" s="550"/>
      <c r="Q565" s="549"/>
      <c r="R565" s="550"/>
      <c r="S565" s="550"/>
      <c r="T565" s="550"/>
      <c r="U565" s="550"/>
      <c r="V565" s="549"/>
      <c r="W565" s="550"/>
      <c r="X565" s="550"/>
      <c r="Y565" s="550"/>
      <c r="Z565" s="550"/>
      <c r="AA565" s="550"/>
      <c r="AB565" s="550"/>
      <c r="AC565" s="550"/>
      <c r="AD565" s="550"/>
      <c r="AE565" s="550"/>
      <c r="AF565" s="550"/>
      <c r="AG565" s="550"/>
      <c r="AH565" s="550"/>
      <c r="AI565" s="550"/>
      <c r="AJ565" s="550"/>
      <c r="AK565" s="550"/>
      <c r="AL565" s="550"/>
      <c r="AM565" s="550"/>
      <c r="AN565" s="550"/>
    </row>
    <row r="566" spans="1:40" x14ac:dyDescent="0.25">
      <c r="A566" s="550"/>
      <c r="B566" s="550"/>
      <c r="C566" s="550"/>
      <c r="D566" s="550"/>
      <c r="E566" s="550"/>
      <c r="F566" s="550"/>
      <c r="G566" s="550"/>
      <c r="H566" s="550"/>
      <c r="I566" s="550"/>
      <c r="J566" s="550"/>
      <c r="K566" s="550"/>
      <c r="L566" s="550"/>
      <c r="M566" s="550"/>
      <c r="N566" s="550"/>
      <c r="O566" s="550"/>
      <c r="P566" s="550"/>
      <c r="Q566" s="549"/>
      <c r="R566" s="550"/>
      <c r="S566" s="550"/>
      <c r="T566" s="550"/>
      <c r="U566" s="550"/>
      <c r="V566" s="549"/>
      <c r="W566" s="550"/>
      <c r="X566" s="550"/>
      <c r="Y566" s="550"/>
      <c r="Z566" s="550"/>
      <c r="AA566" s="550"/>
      <c r="AB566" s="550"/>
      <c r="AC566" s="550"/>
      <c r="AD566" s="550"/>
      <c r="AE566" s="550"/>
      <c r="AF566" s="550"/>
      <c r="AG566" s="550"/>
      <c r="AH566" s="550"/>
      <c r="AI566" s="550"/>
      <c r="AJ566" s="550"/>
      <c r="AK566" s="550"/>
      <c r="AL566" s="550"/>
      <c r="AM566" s="550"/>
      <c r="AN566" s="550"/>
    </row>
    <row r="567" spans="1:40" x14ac:dyDescent="0.25">
      <c r="A567" s="550"/>
      <c r="B567" s="550"/>
      <c r="C567" s="550"/>
      <c r="D567" s="550"/>
      <c r="E567" s="550"/>
      <c r="F567" s="550"/>
      <c r="G567" s="550"/>
      <c r="H567" s="550"/>
      <c r="I567" s="550"/>
      <c r="J567" s="550"/>
      <c r="K567" s="550"/>
      <c r="L567" s="550"/>
      <c r="M567" s="550"/>
      <c r="N567" s="550"/>
      <c r="O567" s="550"/>
      <c r="P567" s="550"/>
      <c r="Q567" s="549"/>
      <c r="R567" s="550"/>
      <c r="S567" s="550"/>
      <c r="T567" s="550"/>
      <c r="U567" s="550"/>
      <c r="V567" s="549"/>
      <c r="W567" s="550"/>
      <c r="X567" s="550"/>
      <c r="Y567" s="550"/>
      <c r="Z567" s="550"/>
      <c r="AA567" s="550"/>
      <c r="AB567" s="550"/>
      <c r="AC567" s="550"/>
      <c r="AD567" s="550"/>
      <c r="AE567" s="550"/>
      <c r="AF567" s="550"/>
      <c r="AG567" s="550"/>
      <c r="AH567" s="550"/>
      <c r="AI567" s="550"/>
      <c r="AJ567" s="550"/>
      <c r="AK567" s="550"/>
      <c r="AL567" s="550"/>
      <c r="AM567" s="550"/>
      <c r="AN567" s="550"/>
    </row>
    <row r="568" spans="1:40" x14ac:dyDescent="0.25">
      <c r="A568" s="550"/>
      <c r="B568" s="550"/>
      <c r="C568" s="550"/>
      <c r="D568" s="550"/>
      <c r="E568" s="550"/>
      <c r="F568" s="550"/>
      <c r="G568" s="550"/>
      <c r="H568" s="550"/>
      <c r="I568" s="550"/>
      <c r="J568" s="550"/>
      <c r="K568" s="550"/>
      <c r="L568" s="550"/>
      <c r="M568" s="550"/>
      <c r="N568" s="550"/>
      <c r="O568" s="550"/>
      <c r="P568" s="550"/>
      <c r="Q568" s="549"/>
      <c r="R568" s="550"/>
      <c r="S568" s="550"/>
      <c r="T568" s="550"/>
      <c r="U568" s="550"/>
      <c r="V568" s="549"/>
      <c r="W568" s="550"/>
      <c r="X568" s="550"/>
      <c r="Y568" s="550"/>
      <c r="Z568" s="550"/>
      <c r="AA568" s="550"/>
      <c r="AB568" s="550"/>
      <c r="AC568" s="550"/>
      <c r="AD568" s="550"/>
      <c r="AE568" s="550"/>
      <c r="AF568" s="550"/>
      <c r="AG568" s="550"/>
      <c r="AH568" s="550"/>
      <c r="AI568" s="550"/>
      <c r="AJ568" s="550"/>
      <c r="AK568" s="550"/>
      <c r="AL568" s="550"/>
      <c r="AM568" s="550"/>
      <c r="AN568" s="550"/>
    </row>
    <row r="569" spans="1:40" x14ac:dyDescent="0.25">
      <c r="A569" s="550"/>
      <c r="B569" s="550"/>
      <c r="C569" s="550"/>
      <c r="D569" s="550"/>
      <c r="E569" s="550"/>
      <c r="F569" s="550"/>
      <c r="G569" s="550"/>
      <c r="H569" s="550"/>
      <c r="I569" s="550"/>
      <c r="J569" s="550"/>
      <c r="K569" s="550"/>
      <c r="L569" s="550"/>
      <c r="M569" s="550"/>
      <c r="N569" s="550"/>
      <c r="O569" s="550"/>
      <c r="P569" s="550"/>
      <c r="Q569" s="549"/>
      <c r="R569" s="550"/>
      <c r="S569" s="550"/>
      <c r="T569" s="550"/>
      <c r="U569" s="550"/>
      <c r="V569" s="549"/>
      <c r="W569" s="550"/>
      <c r="X569" s="550"/>
      <c r="Y569" s="550"/>
      <c r="Z569" s="550"/>
      <c r="AA569" s="550"/>
      <c r="AB569" s="550"/>
      <c r="AC569" s="550"/>
      <c r="AD569" s="550"/>
      <c r="AE569" s="550"/>
      <c r="AF569" s="550"/>
      <c r="AG569" s="550"/>
      <c r="AH569" s="550"/>
      <c r="AI569" s="550"/>
      <c r="AJ569" s="550"/>
      <c r="AK569" s="550"/>
      <c r="AL569" s="550"/>
      <c r="AM569" s="550"/>
      <c r="AN569" s="550"/>
    </row>
    <row r="570" spans="1:40" x14ac:dyDescent="0.25">
      <c r="A570" s="550"/>
      <c r="B570" s="550"/>
      <c r="C570" s="550"/>
      <c r="D570" s="550"/>
      <c r="E570" s="550"/>
      <c r="F570" s="550"/>
      <c r="G570" s="550"/>
      <c r="H570" s="550"/>
      <c r="I570" s="550"/>
      <c r="J570" s="550"/>
      <c r="K570" s="550"/>
      <c r="L570" s="550"/>
      <c r="M570" s="550"/>
      <c r="N570" s="550"/>
      <c r="O570" s="550"/>
      <c r="P570" s="550"/>
      <c r="Q570" s="549"/>
      <c r="R570" s="550"/>
      <c r="S570" s="550"/>
      <c r="T570" s="550"/>
      <c r="U570" s="550"/>
      <c r="V570" s="549"/>
      <c r="W570" s="550"/>
      <c r="X570" s="550"/>
      <c r="Y570" s="550"/>
      <c r="Z570" s="550"/>
      <c r="AA570" s="550"/>
      <c r="AB570" s="550"/>
      <c r="AC570" s="550"/>
      <c r="AD570" s="550"/>
      <c r="AE570" s="550"/>
      <c r="AF570" s="550"/>
      <c r="AG570" s="550"/>
      <c r="AH570" s="550"/>
      <c r="AI570" s="550"/>
      <c r="AJ570" s="550"/>
      <c r="AK570" s="550"/>
      <c r="AL570" s="550"/>
      <c r="AM570" s="550"/>
      <c r="AN570" s="550"/>
    </row>
    <row r="571" spans="1:40" x14ac:dyDescent="0.25">
      <c r="A571" s="550"/>
      <c r="B571" s="550"/>
      <c r="C571" s="550"/>
      <c r="D571" s="550"/>
      <c r="E571" s="550"/>
      <c r="F571" s="550"/>
      <c r="G571" s="550"/>
      <c r="H571" s="550"/>
      <c r="I571" s="550"/>
      <c r="J571" s="550"/>
      <c r="K571" s="550"/>
      <c r="L571" s="550"/>
      <c r="M571" s="550"/>
      <c r="N571" s="550"/>
      <c r="O571" s="550"/>
      <c r="P571" s="550"/>
      <c r="Q571" s="549"/>
      <c r="R571" s="550"/>
      <c r="S571" s="550"/>
      <c r="T571" s="550"/>
      <c r="U571" s="550"/>
      <c r="V571" s="549"/>
      <c r="W571" s="550"/>
      <c r="X571" s="550"/>
      <c r="Y571" s="550"/>
      <c r="Z571" s="550"/>
      <c r="AA571" s="550"/>
      <c r="AB571" s="550"/>
      <c r="AC571" s="550"/>
      <c r="AD571" s="550"/>
      <c r="AE571" s="550"/>
      <c r="AF571" s="550"/>
      <c r="AG571" s="550"/>
      <c r="AH571" s="550"/>
      <c r="AI571" s="550"/>
      <c r="AJ571" s="550"/>
      <c r="AK571" s="550"/>
      <c r="AL571" s="550"/>
      <c r="AM571" s="550"/>
      <c r="AN571" s="550"/>
    </row>
    <row r="572" spans="1:40" x14ac:dyDescent="0.25">
      <c r="A572" s="550"/>
      <c r="B572" s="550"/>
      <c r="C572" s="550"/>
      <c r="D572" s="550"/>
      <c r="E572" s="550"/>
      <c r="F572" s="550"/>
      <c r="G572" s="550"/>
      <c r="H572" s="550"/>
      <c r="I572" s="550"/>
      <c r="J572" s="550"/>
      <c r="K572" s="550"/>
      <c r="L572" s="550"/>
      <c r="M572" s="550"/>
      <c r="N572" s="550"/>
      <c r="O572" s="550"/>
      <c r="P572" s="550"/>
      <c r="Q572" s="549"/>
      <c r="R572" s="550"/>
      <c r="S572" s="550"/>
      <c r="T572" s="550"/>
      <c r="U572" s="550"/>
      <c r="V572" s="549"/>
      <c r="W572" s="550"/>
      <c r="X572" s="550"/>
      <c r="Y572" s="550"/>
      <c r="Z572" s="550"/>
      <c r="AA572" s="550"/>
      <c r="AB572" s="550"/>
      <c r="AC572" s="550"/>
      <c r="AD572" s="550"/>
      <c r="AE572" s="550"/>
      <c r="AF572" s="550"/>
      <c r="AG572" s="550"/>
      <c r="AH572" s="550"/>
      <c r="AI572" s="550"/>
      <c r="AJ572" s="550"/>
      <c r="AK572" s="550"/>
      <c r="AL572" s="550"/>
      <c r="AM572" s="550"/>
      <c r="AN572" s="550"/>
    </row>
    <row r="573" spans="1:40" x14ac:dyDescent="0.25">
      <c r="A573" s="550"/>
      <c r="B573" s="550"/>
      <c r="C573" s="550"/>
      <c r="D573" s="550"/>
      <c r="E573" s="550"/>
      <c r="F573" s="550"/>
      <c r="G573" s="550"/>
      <c r="H573" s="550"/>
      <c r="I573" s="550"/>
      <c r="J573" s="550"/>
      <c r="K573" s="550"/>
      <c r="L573" s="550"/>
      <c r="M573" s="550"/>
      <c r="N573" s="550"/>
      <c r="O573" s="550"/>
      <c r="P573" s="550"/>
      <c r="Q573" s="549"/>
      <c r="R573" s="550"/>
      <c r="S573" s="550"/>
      <c r="T573" s="550"/>
      <c r="U573" s="550"/>
      <c r="V573" s="549"/>
      <c r="W573" s="550"/>
      <c r="X573" s="550"/>
      <c r="Y573" s="550"/>
      <c r="Z573" s="550"/>
      <c r="AA573" s="550"/>
      <c r="AB573" s="550"/>
      <c r="AC573" s="550"/>
      <c r="AD573" s="550"/>
      <c r="AE573" s="550"/>
      <c r="AF573" s="550"/>
      <c r="AG573" s="550"/>
      <c r="AH573" s="550"/>
      <c r="AI573" s="550"/>
      <c r="AJ573" s="550"/>
      <c r="AK573" s="550"/>
      <c r="AL573" s="550"/>
      <c r="AM573" s="550"/>
      <c r="AN573" s="550"/>
    </row>
    <row r="574" spans="1:40" x14ac:dyDescent="0.25">
      <c r="A574" s="550"/>
      <c r="B574" s="550"/>
      <c r="C574" s="550"/>
      <c r="D574" s="550"/>
      <c r="E574" s="550"/>
      <c r="F574" s="550"/>
      <c r="G574" s="550"/>
      <c r="H574" s="550"/>
      <c r="I574" s="550"/>
      <c r="J574" s="550"/>
      <c r="K574" s="550"/>
      <c r="L574" s="550"/>
      <c r="M574" s="550"/>
      <c r="N574" s="550"/>
      <c r="O574" s="550"/>
      <c r="P574" s="550"/>
      <c r="Q574" s="549"/>
      <c r="R574" s="550"/>
      <c r="S574" s="550"/>
      <c r="T574" s="550"/>
      <c r="U574" s="550"/>
      <c r="V574" s="549"/>
      <c r="W574" s="550"/>
      <c r="X574" s="550"/>
      <c r="Y574" s="550"/>
      <c r="Z574" s="550"/>
      <c r="AA574" s="550"/>
      <c r="AB574" s="550"/>
      <c r="AC574" s="550"/>
      <c r="AD574" s="550"/>
      <c r="AE574" s="550"/>
      <c r="AF574" s="550"/>
      <c r="AG574" s="550"/>
      <c r="AH574" s="550"/>
      <c r="AI574" s="550"/>
      <c r="AJ574" s="550"/>
      <c r="AK574" s="550"/>
      <c r="AL574" s="550"/>
      <c r="AM574" s="550"/>
      <c r="AN574" s="550"/>
    </row>
    <row r="575" spans="1:40" x14ac:dyDescent="0.25">
      <c r="A575" s="550"/>
      <c r="B575" s="550"/>
      <c r="C575" s="550"/>
      <c r="D575" s="550"/>
      <c r="E575" s="550"/>
      <c r="F575" s="550"/>
      <c r="G575" s="550"/>
      <c r="H575" s="550"/>
      <c r="I575" s="550"/>
      <c r="J575" s="550"/>
      <c r="K575" s="550"/>
      <c r="L575" s="550"/>
      <c r="M575" s="550"/>
      <c r="N575" s="550"/>
      <c r="O575" s="550"/>
      <c r="P575" s="550"/>
      <c r="Q575" s="549"/>
      <c r="R575" s="550"/>
      <c r="S575" s="550"/>
      <c r="T575" s="550"/>
      <c r="U575" s="550"/>
      <c r="V575" s="549"/>
      <c r="W575" s="550"/>
      <c r="X575" s="550"/>
      <c r="Y575" s="550"/>
      <c r="Z575" s="550"/>
      <c r="AA575" s="550"/>
      <c r="AB575" s="550"/>
      <c r="AC575" s="550"/>
      <c r="AD575" s="550"/>
      <c r="AE575" s="550"/>
      <c r="AF575" s="550"/>
      <c r="AG575" s="550"/>
      <c r="AH575" s="550"/>
      <c r="AI575" s="550"/>
      <c r="AJ575" s="550"/>
      <c r="AK575" s="550"/>
      <c r="AL575" s="550"/>
      <c r="AM575" s="550"/>
      <c r="AN575" s="550"/>
    </row>
    <row r="576" spans="1:40" x14ac:dyDescent="0.25">
      <c r="A576" s="550"/>
      <c r="B576" s="550"/>
      <c r="C576" s="550"/>
      <c r="D576" s="550"/>
      <c r="E576" s="550"/>
      <c r="F576" s="550"/>
      <c r="G576" s="550"/>
      <c r="H576" s="550"/>
      <c r="I576" s="550"/>
      <c r="J576" s="550"/>
      <c r="K576" s="550"/>
      <c r="L576" s="550"/>
      <c r="M576" s="550"/>
      <c r="N576" s="550"/>
      <c r="O576" s="550"/>
      <c r="P576" s="550"/>
      <c r="Q576" s="549"/>
      <c r="R576" s="550"/>
      <c r="S576" s="550"/>
      <c r="T576" s="550"/>
      <c r="U576" s="550"/>
      <c r="V576" s="549"/>
      <c r="W576" s="550"/>
      <c r="X576" s="550"/>
      <c r="Y576" s="550"/>
      <c r="Z576" s="550"/>
      <c r="AA576" s="550"/>
      <c r="AB576" s="550"/>
      <c r="AC576" s="550"/>
      <c r="AD576" s="550"/>
      <c r="AE576" s="550"/>
      <c r="AF576" s="550"/>
      <c r="AG576" s="550"/>
      <c r="AH576" s="550"/>
      <c r="AI576" s="550"/>
      <c r="AJ576" s="550"/>
      <c r="AK576" s="550"/>
      <c r="AL576" s="550"/>
      <c r="AM576" s="550"/>
      <c r="AN576" s="550"/>
    </row>
    <row r="577" spans="1:40" x14ac:dyDescent="0.25">
      <c r="A577" s="550"/>
      <c r="B577" s="550"/>
      <c r="C577" s="550"/>
      <c r="D577" s="550"/>
      <c r="E577" s="550"/>
      <c r="F577" s="550"/>
      <c r="G577" s="550"/>
      <c r="H577" s="550"/>
      <c r="I577" s="550"/>
      <c r="J577" s="550"/>
      <c r="K577" s="550"/>
      <c r="L577" s="550"/>
      <c r="M577" s="550"/>
      <c r="N577" s="550"/>
      <c r="O577" s="550"/>
      <c r="P577" s="550"/>
      <c r="Q577" s="549"/>
      <c r="R577" s="550"/>
      <c r="S577" s="550"/>
      <c r="T577" s="550"/>
      <c r="U577" s="550"/>
      <c r="V577" s="549"/>
      <c r="W577" s="550"/>
      <c r="X577" s="550"/>
      <c r="Y577" s="550"/>
      <c r="Z577" s="550"/>
      <c r="AA577" s="550"/>
      <c r="AB577" s="550"/>
      <c r="AC577" s="550"/>
      <c r="AD577" s="550"/>
      <c r="AE577" s="550"/>
      <c r="AF577" s="550"/>
      <c r="AG577" s="550"/>
      <c r="AH577" s="550"/>
      <c r="AI577" s="550"/>
      <c r="AJ577" s="550"/>
      <c r="AK577" s="550"/>
      <c r="AL577" s="550"/>
      <c r="AM577" s="550"/>
      <c r="AN577" s="550"/>
    </row>
    <row r="578" spans="1:40" x14ac:dyDescent="0.25">
      <c r="A578" s="550"/>
      <c r="B578" s="550"/>
      <c r="C578" s="550"/>
      <c r="D578" s="550"/>
      <c r="E578" s="550"/>
      <c r="F578" s="550"/>
      <c r="G578" s="550"/>
      <c r="H578" s="550"/>
      <c r="I578" s="550"/>
      <c r="J578" s="550"/>
      <c r="K578" s="550"/>
      <c r="L578" s="550"/>
      <c r="M578" s="550"/>
      <c r="N578" s="550"/>
      <c r="O578" s="550"/>
      <c r="P578" s="550"/>
      <c r="Q578" s="549"/>
      <c r="R578" s="550"/>
      <c r="S578" s="550"/>
      <c r="T578" s="550"/>
      <c r="U578" s="550"/>
      <c r="V578" s="549"/>
      <c r="W578" s="550"/>
      <c r="X578" s="550"/>
      <c r="Y578" s="550"/>
      <c r="Z578" s="550"/>
      <c r="AA578" s="550"/>
      <c r="AB578" s="550"/>
      <c r="AC578" s="550"/>
      <c r="AD578" s="550"/>
      <c r="AE578" s="550"/>
      <c r="AF578" s="550"/>
      <c r="AG578" s="550"/>
      <c r="AH578" s="550"/>
      <c r="AI578" s="550"/>
      <c r="AJ578" s="550"/>
      <c r="AK578" s="550"/>
      <c r="AL578" s="550"/>
      <c r="AM578" s="550"/>
      <c r="AN578" s="550"/>
    </row>
    <row r="579" spans="1:40" x14ac:dyDescent="0.25">
      <c r="A579" s="550"/>
      <c r="B579" s="550"/>
      <c r="C579" s="550"/>
      <c r="D579" s="550"/>
      <c r="E579" s="550"/>
      <c r="F579" s="550"/>
      <c r="G579" s="550"/>
      <c r="H579" s="550"/>
      <c r="I579" s="550"/>
      <c r="J579" s="550"/>
      <c r="K579" s="550"/>
      <c r="L579" s="550"/>
      <c r="M579" s="550"/>
      <c r="N579" s="550"/>
      <c r="O579" s="550"/>
      <c r="P579" s="550"/>
      <c r="Q579" s="549"/>
      <c r="R579" s="550"/>
      <c r="S579" s="550"/>
      <c r="T579" s="550"/>
      <c r="U579" s="550"/>
      <c r="V579" s="549"/>
      <c r="W579" s="550"/>
      <c r="X579" s="550"/>
      <c r="Y579" s="550"/>
      <c r="Z579" s="550"/>
      <c r="AA579" s="550"/>
      <c r="AB579" s="550"/>
      <c r="AC579" s="550"/>
      <c r="AD579" s="550"/>
      <c r="AE579" s="550"/>
      <c r="AF579" s="550"/>
      <c r="AG579" s="550"/>
      <c r="AH579" s="550"/>
      <c r="AI579" s="550"/>
      <c r="AJ579" s="550"/>
      <c r="AK579" s="550"/>
      <c r="AL579" s="550"/>
      <c r="AM579" s="550"/>
      <c r="AN579" s="550"/>
    </row>
    <row r="580" spans="1:40" x14ac:dyDescent="0.25">
      <c r="A580" s="550"/>
      <c r="B580" s="550"/>
      <c r="C580" s="550"/>
      <c r="D580" s="550"/>
      <c r="E580" s="550"/>
      <c r="F580" s="550"/>
      <c r="G580" s="550"/>
      <c r="H580" s="550"/>
      <c r="I580" s="550"/>
      <c r="J580" s="550"/>
      <c r="K580" s="550"/>
      <c r="L580" s="550"/>
      <c r="M580" s="550"/>
      <c r="N580" s="550"/>
      <c r="O580" s="550"/>
      <c r="P580" s="550"/>
      <c r="Q580" s="549"/>
      <c r="R580" s="550"/>
      <c r="S580" s="550"/>
      <c r="T580" s="550"/>
      <c r="U580" s="550"/>
      <c r="V580" s="549"/>
      <c r="W580" s="550"/>
      <c r="X580" s="550"/>
      <c r="Y580" s="550"/>
      <c r="Z580" s="550"/>
      <c r="AA580" s="550"/>
      <c r="AB580" s="550"/>
      <c r="AC580" s="550"/>
      <c r="AD580" s="550"/>
      <c r="AE580" s="550"/>
      <c r="AF580" s="550"/>
      <c r="AG580" s="550"/>
      <c r="AH580" s="550"/>
      <c r="AI580" s="550"/>
      <c r="AJ580" s="550"/>
      <c r="AK580" s="550"/>
      <c r="AL580" s="550"/>
      <c r="AM580" s="550"/>
      <c r="AN580" s="550"/>
    </row>
    <row r="581" spans="1:40" x14ac:dyDescent="0.25">
      <c r="A581" s="550"/>
      <c r="B581" s="550"/>
      <c r="C581" s="550"/>
      <c r="D581" s="550"/>
      <c r="E581" s="550"/>
      <c r="F581" s="550"/>
      <c r="G581" s="550"/>
      <c r="H581" s="550"/>
      <c r="I581" s="550"/>
      <c r="J581" s="550"/>
      <c r="K581" s="550"/>
      <c r="L581" s="550"/>
      <c r="M581" s="550"/>
      <c r="N581" s="550"/>
      <c r="O581" s="550"/>
      <c r="P581" s="550"/>
      <c r="Q581" s="549"/>
      <c r="R581" s="550"/>
      <c r="S581" s="550"/>
      <c r="T581" s="550"/>
      <c r="U581" s="550"/>
      <c r="V581" s="549"/>
      <c r="W581" s="550"/>
      <c r="X581" s="550"/>
      <c r="Y581" s="550"/>
      <c r="Z581" s="550"/>
      <c r="AA581" s="550"/>
      <c r="AB581" s="550"/>
      <c r="AC581" s="550"/>
      <c r="AD581" s="550"/>
      <c r="AE581" s="550"/>
      <c r="AF581" s="550"/>
      <c r="AG581" s="550"/>
      <c r="AH581" s="550"/>
      <c r="AI581" s="550"/>
      <c r="AJ581" s="550"/>
      <c r="AK581" s="550"/>
      <c r="AL581" s="550"/>
      <c r="AM581" s="550"/>
      <c r="AN581" s="550"/>
    </row>
    <row r="582" spans="1:40" x14ac:dyDescent="0.25">
      <c r="A582" s="550"/>
      <c r="B582" s="550"/>
      <c r="C582" s="550"/>
      <c r="D582" s="550"/>
      <c r="E582" s="550"/>
      <c r="F582" s="550"/>
      <c r="G582" s="550"/>
      <c r="H582" s="550"/>
      <c r="I582" s="550"/>
      <c r="J582" s="550"/>
      <c r="K582" s="550"/>
      <c r="L582" s="550"/>
      <c r="M582" s="550"/>
      <c r="N582" s="550"/>
      <c r="O582" s="550"/>
      <c r="P582" s="550"/>
      <c r="Q582" s="549"/>
      <c r="R582" s="550"/>
      <c r="S582" s="550"/>
      <c r="T582" s="550"/>
      <c r="U582" s="550"/>
      <c r="V582" s="549"/>
      <c r="W582" s="550"/>
      <c r="X582" s="550"/>
      <c r="Y582" s="550"/>
      <c r="Z582" s="550"/>
      <c r="AA582" s="550"/>
      <c r="AB582" s="550"/>
      <c r="AC582" s="550"/>
      <c r="AD582" s="550"/>
      <c r="AE582" s="550"/>
      <c r="AF582" s="550"/>
      <c r="AG582" s="550"/>
      <c r="AH582" s="550"/>
      <c r="AI582" s="550"/>
      <c r="AJ582" s="550"/>
      <c r="AK582" s="550"/>
      <c r="AL582" s="550"/>
      <c r="AM582" s="550"/>
      <c r="AN582" s="550"/>
    </row>
    <row r="583" spans="1:40" x14ac:dyDescent="0.25">
      <c r="A583" s="550"/>
      <c r="B583" s="550"/>
      <c r="C583" s="550"/>
      <c r="D583" s="550"/>
      <c r="E583" s="550"/>
      <c r="F583" s="550"/>
      <c r="G583" s="550"/>
      <c r="H583" s="550"/>
      <c r="I583" s="550"/>
      <c r="J583" s="550"/>
      <c r="K583" s="550"/>
      <c r="L583" s="550"/>
      <c r="M583" s="550"/>
      <c r="N583" s="550"/>
      <c r="O583" s="550"/>
      <c r="P583" s="550"/>
      <c r="Q583" s="549"/>
      <c r="R583" s="550"/>
      <c r="S583" s="550"/>
      <c r="T583" s="550"/>
      <c r="U583" s="550"/>
      <c r="V583" s="549"/>
      <c r="W583" s="550"/>
      <c r="X583" s="550"/>
      <c r="Y583" s="550"/>
      <c r="Z583" s="550"/>
      <c r="AA583" s="550"/>
      <c r="AB583" s="550"/>
      <c r="AC583" s="550"/>
      <c r="AD583" s="550"/>
      <c r="AE583" s="550"/>
      <c r="AF583" s="550"/>
      <c r="AG583" s="550"/>
      <c r="AH583" s="550"/>
      <c r="AI583" s="550"/>
      <c r="AJ583" s="550"/>
      <c r="AK583" s="550"/>
      <c r="AL583" s="550"/>
      <c r="AM583" s="550"/>
      <c r="AN583" s="550"/>
    </row>
    <row r="584" spans="1:40" x14ac:dyDescent="0.25">
      <c r="A584" s="550"/>
      <c r="B584" s="550"/>
      <c r="C584" s="550"/>
      <c r="D584" s="550"/>
      <c r="E584" s="550"/>
      <c r="F584" s="550"/>
      <c r="G584" s="550"/>
      <c r="H584" s="550"/>
      <c r="I584" s="550"/>
      <c r="J584" s="550"/>
      <c r="K584" s="550"/>
      <c r="L584" s="550"/>
      <c r="M584" s="550"/>
      <c r="N584" s="550"/>
      <c r="O584" s="550"/>
      <c r="P584" s="550"/>
      <c r="Q584" s="549"/>
      <c r="R584" s="550"/>
      <c r="S584" s="550"/>
      <c r="T584" s="550"/>
      <c r="U584" s="550"/>
      <c r="V584" s="549"/>
      <c r="W584" s="550"/>
      <c r="X584" s="550"/>
      <c r="Y584" s="550"/>
      <c r="Z584" s="550"/>
      <c r="AA584" s="550"/>
      <c r="AB584" s="550"/>
      <c r="AC584" s="550"/>
      <c r="AD584" s="550"/>
      <c r="AE584" s="550"/>
      <c r="AF584" s="550"/>
      <c r="AG584" s="550"/>
      <c r="AH584" s="550"/>
      <c r="AI584" s="550"/>
      <c r="AJ584" s="550"/>
      <c r="AK584" s="550"/>
      <c r="AL584" s="550"/>
      <c r="AM584" s="550"/>
      <c r="AN584" s="550"/>
    </row>
    <row r="585" spans="1:40" x14ac:dyDescent="0.25">
      <c r="A585" s="550"/>
      <c r="B585" s="550"/>
      <c r="C585" s="550"/>
      <c r="D585" s="550"/>
      <c r="E585" s="550"/>
      <c r="F585" s="550"/>
      <c r="G585" s="550"/>
      <c r="H585" s="550"/>
      <c r="I585" s="550"/>
      <c r="J585" s="550"/>
      <c r="K585" s="550"/>
      <c r="L585" s="550"/>
      <c r="M585" s="550"/>
      <c r="N585" s="550"/>
      <c r="O585" s="550"/>
      <c r="P585" s="550"/>
      <c r="Q585" s="549"/>
      <c r="R585" s="550"/>
      <c r="S585" s="550"/>
      <c r="T585" s="550"/>
      <c r="U585" s="550"/>
      <c r="V585" s="549"/>
      <c r="W585" s="550"/>
      <c r="X585" s="550"/>
      <c r="Y585" s="550"/>
      <c r="Z585" s="550"/>
      <c r="AA585" s="550"/>
      <c r="AB585" s="550"/>
      <c r="AC585" s="550"/>
      <c r="AD585" s="550"/>
      <c r="AE585" s="550"/>
      <c r="AF585" s="550"/>
      <c r="AG585" s="550"/>
      <c r="AH585" s="550"/>
      <c r="AI585" s="550"/>
      <c r="AJ585" s="550"/>
      <c r="AK585" s="550"/>
      <c r="AL585" s="550"/>
      <c r="AM585" s="550"/>
      <c r="AN585" s="550"/>
    </row>
    <row r="586" spans="1:40" x14ac:dyDescent="0.25">
      <c r="A586" s="550"/>
      <c r="B586" s="550"/>
      <c r="C586" s="550"/>
      <c r="D586" s="550"/>
      <c r="E586" s="550"/>
      <c r="F586" s="550"/>
      <c r="G586" s="550"/>
      <c r="H586" s="550"/>
      <c r="I586" s="550"/>
      <c r="J586" s="550"/>
      <c r="K586" s="550"/>
      <c r="L586" s="550"/>
      <c r="M586" s="550"/>
      <c r="N586" s="550"/>
      <c r="O586" s="550"/>
      <c r="P586" s="550"/>
      <c r="Q586" s="549"/>
      <c r="R586" s="550"/>
      <c r="S586" s="550"/>
      <c r="T586" s="550"/>
      <c r="U586" s="550"/>
      <c r="V586" s="549"/>
      <c r="W586" s="550"/>
      <c r="X586" s="550"/>
      <c r="Y586" s="550"/>
      <c r="Z586" s="550"/>
      <c r="AA586" s="550"/>
      <c r="AB586" s="550"/>
      <c r="AC586" s="550"/>
      <c r="AD586" s="550"/>
      <c r="AE586" s="550"/>
      <c r="AF586" s="550"/>
      <c r="AG586" s="550"/>
      <c r="AH586" s="550"/>
      <c r="AI586" s="550"/>
      <c r="AJ586" s="550"/>
      <c r="AK586" s="550"/>
      <c r="AL586" s="550"/>
      <c r="AM586" s="550"/>
      <c r="AN586" s="550"/>
    </row>
    <row r="587" spans="1:40" x14ac:dyDescent="0.25">
      <c r="A587" s="550"/>
      <c r="B587" s="550"/>
      <c r="C587" s="550"/>
      <c r="D587" s="550"/>
      <c r="E587" s="550"/>
      <c r="F587" s="550"/>
      <c r="G587" s="550"/>
      <c r="H587" s="550"/>
      <c r="I587" s="550"/>
      <c r="J587" s="550"/>
      <c r="K587" s="550"/>
      <c r="L587" s="550"/>
      <c r="M587" s="550"/>
      <c r="N587" s="550"/>
      <c r="O587" s="550"/>
      <c r="P587" s="550"/>
      <c r="Q587" s="549"/>
      <c r="R587" s="550"/>
      <c r="S587" s="550"/>
      <c r="T587" s="550"/>
      <c r="U587" s="550"/>
      <c r="V587" s="549"/>
      <c r="W587" s="550"/>
      <c r="X587" s="550"/>
      <c r="Y587" s="550"/>
      <c r="Z587" s="550"/>
      <c r="AA587" s="550"/>
      <c r="AB587" s="550"/>
      <c r="AC587" s="550"/>
      <c r="AD587" s="550"/>
      <c r="AE587" s="550"/>
      <c r="AF587" s="550"/>
      <c r="AG587" s="550"/>
      <c r="AH587" s="550"/>
      <c r="AI587" s="550"/>
      <c r="AJ587" s="550"/>
      <c r="AK587" s="550"/>
      <c r="AL587" s="550"/>
      <c r="AM587" s="550"/>
      <c r="AN587" s="550"/>
    </row>
    <row r="588" spans="1:40" x14ac:dyDescent="0.25">
      <c r="A588" s="550"/>
      <c r="B588" s="550"/>
      <c r="C588" s="550"/>
      <c r="D588" s="550"/>
      <c r="E588" s="550"/>
      <c r="F588" s="550"/>
      <c r="G588" s="550"/>
      <c r="H588" s="550"/>
      <c r="I588" s="550"/>
      <c r="J588" s="550"/>
      <c r="K588" s="550"/>
      <c r="L588" s="550"/>
      <c r="M588" s="550"/>
      <c r="N588" s="550"/>
      <c r="O588" s="550"/>
      <c r="P588" s="550"/>
      <c r="Q588" s="549"/>
      <c r="R588" s="550"/>
      <c r="S588" s="550"/>
      <c r="T588" s="550"/>
      <c r="U588" s="550"/>
      <c r="V588" s="549"/>
      <c r="W588" s="550"/>
      <c r="X588" s="550"/>
      <c r="Y588" s="550"/>
      <c r="Z588" s="550"/>
      <c r="AA588" s="550"/>
      <c r="AB588" s="550"/>
      <c r="AC588" s="550"/>
      <c r="AD588" s="550"/>
      <c r="AE588" s="550"/>
      <c r="AF588" s="550"/>
      <c r="AG588" s="550"/>
      <c r="AH588" s="550"/>
      <c r="AI588" s="550"/>
      <c r="AJ588" s="550"/>
      <c r="AK588" s="550"/>
      <c r="AL588" s="550"/>
      <c r="AM588" s="550"/>
      <c r="AN588" s="550"/>
    </row>
    <row r="589" spans="1:40" x14ac:dyDescent="0.25">
      <c r="A589" s="550"/>
      <c r="B589" s="550"/>
      <c r="C589" s="550"/>
      <c r="D589" s="550"/>
      <c r="E589" s="550"/>
      <c r="F589" s="550"/>
      <c r="G589" s="550"/>
      <c r="H589" s="550"/>
      <c r="I589" s="550"/>
      <c r="J589" s="550"/>
      <c r="K589" s="550"/>
      <c r="L589" s="550"/>
      <c r="M589" s="550"/>
      <c r="N589" s="550"/>
      <c r="O589" s="550"/>
      <c r="P589" s="550"/>
      <c r="Q589" s="549"/>
      <c r="R589" s="550"/>
      <c r="S589" s="550"/>
      <c r="T589" s="550"/>
      <c r="U589" s="550"/>
      <c r="V589" s="549"/>
      <c r="W589" s="550"/>
      <c r="X589" s="550"/>
      <c r="Y589" s="550"/>
      <c r="Z589" s="550"/>
      <c r="AA589" s="550"/>
      <c r="AB589" s="550"/>
      <c r="AC589" s="550"/>
      <c r="AD589" s="550"/>
      <c r="AE589" s="550"/>
      <c r="AF589" s="550"/>
      <c r="AG589" s="550"/>
      <c r="AH589" s="550"/>
      <c r="AI589" s="550"/>
      <c r="AJ589" s="550"/>
      <c r="AK589" s="550"/>
      <c r="AL589" s="550"/>
      <c r="AM589" s="550"/>
      <c r="AN589" s="550"/>
    </row>
    <row r="590" spans="1:40" x14ac:dyDescent="0.25">
      <c r="A590" s="550"/>
      <c r="B590" s="550"/>
      <c r="C590" s="550"/>
      <c r="D590" s="550"/>
      <c r="E590" s="550"/>
      <c r="F590" s="550"/>
      <c r="G590" s="550"/>
      <c r="H590" s="550"/>
      <c r="I590" s="550"/>
      <c r="J590" s="550"/>
      <c r="K590" s="550"/>
      <c r="L590" s="550"/>
      <c r="M590" s="550"/>
      <c r="N590" s="550"/>
      <c r="O590" s="550"/>
      <c r="P590" s="550"/>
      <c r="Q590" s="549"/>
      <c r="R590" s="550"/>
      <c r="S590" s="550"/>
      <c r="T590" s="550"/>
      <c r="U590" s="550"/>
      <c r="V590" s="549"/>
      <c r="W590" s="550"/>
      <c r="X590" s="550"/>
      <c r="Y590" s="550"/>
      <c r="Z590" s="550"/>
      <c r="AA590" s="550"/>
      <c r="AB590" s="550"/>
      <c r="AC590" s="550"/>
      <c r="AD590" s="550"/>
      <c r="AE590" s="550"/>
      <c r="AF590" s="550"/>
      <c r="AG590" s="550"/>
      <c r="AH590" s="550"/>
      <c r="AI590" s="550"/>
      <c r="AJ590" s="550"/>
      <c r="AK590" s="550"/>
      <c r="AL590" s="550"/>
      <c r="AM590" s="550"/>
      <c r="AN590" s="550"/>
    </row>
    <row r="591" spans="1:40" x14ac:dyDescent="0.25">
      <c r="A591" s="550"/>
      <c r="B591" s="550"/>
      <c r="C591" s="550"/>
      <c r="D591" s="550"/>
      <c r="E591" s="550"/>
      <c r="F591" s="550"/>
      <c r="G591" s="550"/>
      <c r="H591" s="550"/>
      <c r="I591" s="550"/>
      <c r="J591" s="550"/>
      <c r="K591" s="550"/>
      <c r="L591" s="550"/>
      <c r="M591" s="550"/>
      <c r="N591" s="550"/>
      <c r="O591" s="550"/>
      <c r="P591" s="550"/>
      <c r="Q591" s="549"/>
      <c r="R591" s="550"/>
      <c r="S591" s="550"/>
      <c r="T591" s="550"/>
      <c r="U591" s="550"/>
      <c r="V591" s="549"/>
      <c r="W591" s="550"/>
      <c r="X591" s="550"/>
      <c r="Y591" s="550"/>
      <c r="Z591" s="550"/>
      <c r="AA591" s="550"/>
      <c r="AB591" s="550"/>
      <c r="AC591" s="550"/>
      <c r="AD591" s="550"/>
      <c r="AE591" s="550"/>
      <c r="AF591" s="550"/>
      <c r="AG591" s="550"/>
      <c r="AH591" s="550"/>
      <c r="AI591" s="550"/>
      <c r="AJ591" s="550"/>
      <c r="AK591" s="550"/>
      <c r="AL591" s="550"/>
      <c r="AM591" s="550"/>
      <c r="AN591" s="550"/>
    </row>
    <row r="592" spans="1:40" x14ac:dyDescent="0.25">
      <c r="A592" s="550"/>
      <c r="B592" s="550"/>
      <c r="C592" s="550"/>
      <c r="D592" s="550"/>
      <c r="E592" s="550"/>
      <c r="F592" s="550"/>
      <c r="G592" s="550"/>
      <c r="H592" s="550"/>
      <c r="I592" s="550"/>
      <c r="J592" s="550"/>
      <c r="K592" s="550"/>
      <c r="L592" s="550"/>
      <c r="M592" s="550"/>
      <c r="N592" s="550"/>
      <c r="O592" s="550"/>
      <c r="P592" s="550"/>
      <c r="Q592" s="549"/>
      <c r="R592" s="550"/>
      <c r="S592" s="550"/>
      <c r="T592" s="550"/>
      <c r="U592" s="550"/>
      <c r="V592" s="549"/>
      <c r="W592" s="550"/>
      <c r="X592" s="550"/>
      <c r="Y592" s="550"/>
      <c r="Z592" s="550"/>
      <c r="AA592" s="550"/>
      <c r="AB592" s="550"/>
      <c r="AC592" s="550"/>
      <c r="AD592" s="550"/>
      <c r="AE592" s="550"/>
      <c r="AF592" s="550"/>
      <c r="AG592" s="550"/>
      <c r="AH592" s="550"/>
      <c r="AI592" s="550"/>
      <c r="AJ592" s="550"/>
      <c r="AK592" s="550"/>
      <c r="AL592" s="550"/>
      <c r="AM592" s="550"/>
      <c r="AN592" s="550"/>
    </row>
    <row r="593" spans="1:40" x14ac:dyDescent="0.25">
      <c r="A593" s="550"/>
      <c r="B593" s="550"/>
      <c r="C593" s="550"/>
      <c r="D593" s="550"/>
      <c r="E593" s="550"/>
      <c r="F593" s="550"/>
      <c r="G593" s="550"/>
      <c r="H593" s="550"/>
      <c r="I593" s="550"/>
      <c r="J593" s="550"/>
      <c r="K593" s="550"/>
      <c r="L593" s="550"/>
      <c r="M593" s="550"/>
      <c r="N593" s="550"/>
      <c r="O593" s="550"/>
      <c r="P593" s="550"/>
      <c r="Q593" s="549"/>
      <c r="R593" s="550"/>
      <c r="S593" s="550"/>
      <c r="T593" s="550"/>
      <c r="U593" s="550"/>
      <c r="V593" s="549"/>
      <c r="W593" s="550"/>
      <c r="X593" s="550"/>
      <c r="Y593" s="550"/>
      <c r="Z593" s="550"/>
      <c r="AA593" s="550"/>
      <c r="AB593" s="550"/>
      <c r="AC593" s="550"/>
      <c r="AD593" s="550"/>
      <c r="AE593" s="550"/>
      <c r="AF593" s="550"/>
      <c r="AG593" s="550"/>
      <c r="AH593" s="550"/>
      <c r="AI593" s="550"/>
      <c r="AJ593" s="550"/>
      <c r="AK593" s="550"/>
      <c r="AL593" s="550"/>
      <c r="AM593" s="550"/>
      <c r="AN593" s="550"/>
    </row>
    <row r="594" spans="1:40" x14ac:dyDescent="0.25">
      <c r="A594" s="550"/>
      <c r="B594" s="550"/>
      <c r="C594" s="550"/>
      <c r="D594" s="550"/>
      <c r="E594" s="550"/>
      <c r="F594" s="550"/>
      <c r="G594" s="550"/>
      <c r="H594" s="550"/>
      <c r="I594" s="550"/>
      <c r="J594" s="550"/>
      <c r="K594" s="550"/>
      <c r="L594" s="550"/>
      <c r="M594" s="550"/>
      <c r="N594" s="550"/>
      <c r="O594" s="550"/>
      <c r="P594" s="550"/>
      <c r="Q594" s="549"/>
      <c r="R594" s="550"/>
      <c r="S594" s="550"/>
      <c r="T594" s="550"/>
      <c r="U594" s="550"/>
      <c r="V594" s="549"/>
      <c r="W594" s="550"/>
      <c r="X594" s="550"/>
      <c r="Y594" s="550"/>
      <c r="Z594" s="550"/>
      <c r="AA594" s="550"/>
      <c r="AB594" s="550"/>
      <c r="AC594" s="550"/>
      <c r="AD594" s="550"/>
      <c r="AE594" s="550"/>
      <c r="AF594" s="550"/>
      <c r="AG594" s="550"/>
      <c r="AH594" s="550"/>
      <c r="AI594" s="550"/>
      <c r="AJ594" s="550"/>
      <c r="AK594" s="550"/>
      <c r="AL594" s="550"/>
      <c r="AM594" s="550"/>
      <c r="AN594" s="550"/>
    </row>
    <row r="595" spans="1:40" x14ac:dyDescent="0.25">
      <c r="A595" s="550"/>
      <c r="B595" s="550"/>
      <c r="C595" s="550"/>
      <c r="D595" s="550"/>
      <c r="E595" s="550"/>
      <c r="F595" s="550"/>
      <c r="G595" s="550"/>
      <c r="H595" s="550"/>
      <c r="I595" s="550"/>
      <c r="J595" s="550"/>
      <c r="K595" s="550"/>
      <c r="L595" s="550"/>
      <c r="M595" s="550"/>
      <c r="N595" s="550"/>
      <c r="O595" s="550"/>
      <c r="P595" s="550"/>
      <c r="Q595" s="549"/>
      <c r="R595" s="550"/>
      <c r="S595" s="550"/>
      <c r="T595" s="550"/>
      <c r="U595" s="550"/>
      <c r="V595" s="549"/>
      <c r="W595" s="550"/>
      <c r="X595" s="550"/>
      <c r="Y595" s="550"/>
      <c r="Z595" s="550"/>
      <c r="AA595" s="550"/>
      <c r="AB595" s="550"/>
      <c r="AC595" s="550"/>
      <c r="AD595" s="550"/>
      <c r="AE595" s="550"/>
      <c r="AF595" s="550"/>
      <c r="AG595" s="550"/>
      <c r="AH595" s="550"/>
      <c r="AI595" s="550"/>
      <c r="AJ595" s="550"/>
      <c r="AK595" s="550"/>
      <c r="AL595" s="550"/>
      <c r="AM595" s="550"/>
      <c r="AN595" s="550"/>
    </row>
    <row r="596" spans="1:40" x14ac:dyDescent="0.25">
      <c r="A596" s="550"/>
      <c r="B596" s="550"/>
      <c r="C596" s="550"/>
      <c r="D596" s="550"/>
      <c r="E596" s="550"/>
      <c r="F596" s="550"/>
      <c r="G596" s="550"/>
      <c r="H596" s="550"/>
      <c r="I596" s="550"/>
      <c r="J596" s="550"/>
      <c r="K596" s="550"/>
      <c r="L596" s="550"/>
      <c r="M596" s="550"/>
      <c r="N596" s="550"/>
      <c r="O596" s="550"/>
      <c r="P596" s="550"/>
      <c r="Q596" s="549"/>
      <c r="R596" s="550"/>
      <c r="S596" s="550"/>
      <c r="T596" s="550"/>
      <c r="U596" s="550"/>
      <c r="V596" s="549"/>
      <c r="W596" s="550"/>
      <c r="X596" s="550"/>
      <c r="Y596" s="550"/>
      <c r="Z596" s="550"/>
      <c r="AA596" s="550"/>
      <c r="AB596" s="550"/>
      <c r="AC596" s="550"/>
      <c r="AD596" s="550"/>
      <c r="AE596" s="550"/>
      <c r="AF596" s="550"/>
      <c r="AG596" s="550"/>
      <c r="AH596" s="550"/>
      <c r="AI596" s="550"/>
      <c r="AJ596" s="550"/>
      <c r="AK596" s="550"/>
      <c r="AL596" s="550"/>
      <c r="AM596" s="550"/>
      <c r="AN596" s="550"/>
    </row>
    <row r="597" spans="1:40" x14ac:dyDescent="0.25">
      <c r="A597" s="550"/>
      <c r="B597" s="550"/>
      <c r="C597" s="550"/>
      <c r="D597" s="550"/>
      <c r="E597" s="550"/>
      <c r="F597" s="550"/>
      <c r="G597" s="550"/>
      <c r="H597" s="550"/>
      <c r="I597" s="550"/>
      <c r="J597" s="550"/>
      <c r="K597" s="550"/>
      <c r="L597" s="550"/>
      <c r="M597" s="550"/>
      <c r="N597" s="550"/>
      <c r="O597" s="550"/>
      <c r="P597" s="550"/>
      <c r="Q597" s="549"/>
      <c r="R597" s="550"/>
      <c r="S597" s="550"/>
      <c r="T597" s="550"/>
      <c r="U597" s="550"/>
      <c r="V597" s="549"/>
      <c r="W597" s="550"/>
      <c r="X597" s="550"/>
      <c r="Y597" s="550"/>
      <c r="Z597" s="550"/>
      <c r="AA597" s="550"/>
      <c r="AB597" s="550"/>
      <c r="AC597" s="550"/>
      <c r="AD597" s="550"/>
      <c r="AE597" s="550"/>
      <c r="AF597" s="550"/>
      <c r="AG597" s="550"/>
      <c r="AH597" s="550"/>
      <c r="AI597" s="550"/>
      <c r="AJ597" s="550"/>
      <c r="AK597" s="550"/>
      <c r="AL597" s="550"/>
      <c r="AM597" s="550"/>
      <c r="AN597" s="550"/>
    </row>
    <row r="598" spans="1:40" x14ac:dyDescent="0.25">
      <c r="A598" s="550"/>
      <c r="B598" s="550"/>
      <c r="C598" s="550"/>
      <c r="D598" s="550"/>
      <c r="E598" s="550"/>
      <c r="F598" s="550"/>
      <c r="G598" s="550"/>
      <c r="H598" s="550"/>
      <c r="I598" s="550"/>
      <c r="J598" s="550"/>
      <c r="K598" s="550"/>
      <c r="L598" s="550"/>
      <c r="M598" s="550"/>
      <c r="N598" s="550"/>
      <c r="O598" s="550"/>
      <c r="P598" s="550"/>
      <c r="Q598" s="549"/>
      <c r="R598" s="550"/>
      <c r="S598" s="550"/>
      <c r="T598" s="550"/>
      <c r="U598" s="550"/>
      <c r="V598" s="549"/>
      <c r="W598" s="550"/>
      <c r="X598" s="550"/>
      <c r="Y598" s="550"/>
      <c r="Z598" s="550"/>
      <c r="AA598" s="550"/>
      <c r="AB598" s="550"/>
      <c r="AC598" s="550"/>
      <c r="AD598" s="550"/>
      <c r="AE598" s="550"/>
      <c r="AF598" s="550"/>
      <c r="AG598" s="550"/>
      <c r="AH598" s="550"/>
      <c r="AI598" s="550"/>
      <c r="AJ598" s="550"/>
      <c r="AK598" s="550"/>
      <c r="AL598" s="550"/>
      <c r="AM598" s="550"/>
      <c r="AN598" s="550"/>
    </row>
    <row r="599" spans="1:40" x14ac:dyDescent="0.25">
      <c r="A599" s="550"/>
      <c r="B599" s="550"/>
      <c r="C599" s="550"/>
      <c r="D599" s="550"/>
      <c r="E599" s="550"/>
      <c r="F599" s="550"/>
      <c r="G599" s="550"/>
      <c r="H599" s="550"/>
      <c r="I599" s="550"/>
      <c r="J599" s="550"/>
      <c r="K599" s="550"/>
      <c r="L599" s="550"/>
      <c r="M599" s="550"/>
      <c r="N599" s="550"/>
      <c r="O599" s="550"/>
      <c r="P599" s="550"/>
      <c r="Q599" s="549"/>
      <c r="R599" s="550"/>
      <c r="S599" s="550"/>
      <c r="T599" s="550"/>
      <c r="U599" s="550"/>
      <c r="V599" s="549"/>
      <c r="W599" s="550"/>
      <c r="X599" s="550"/>
      <c r="Y599" s="550"/>
      <c r="Z599" s="550"/>
      <c r="AA599" s="550"/>
      <c r="AB599" s="550"/>
      <c r="AC599" s="550"/>
      <c r="AD599" s="550"/>
      <c r="AE599" s="550"/>
      <c r="AF599" s="550"/>
      <c r="AG599" s="550"/>
      <c r="AH599" s="550"/>
      <c r="AI599" s="550"/>
      <c r="AJ599" s="550"/>
      <c r="AK599" s="550"/>
      <c r="AL599" s="550"/>
      <c r="AM599" s="550"/>
      <c r="AN599" s="550"/>
    </row>
    <row r="600" spans="1:40" x14ac:dyDescent="0.25">
      <c r="A600" s="550"/>
      <c r="B600" s="550"/>
      <c r="C600" s="550"/>
      <c r="D600" s="550"/>
      <c r="E600" s="550"/>
      <c r="F600" s="550"/>
      <c r="G600" s="550"/>
      <c r="H600" s="550"/>
      <c r="I600" s="550"/>
      <c r="J600" s="550"/>
      <c r="K600" s="550"/>
      <c r="L600" s="550"/>
      <c r="M600" s="550"/>
      <c r="N600" s="550"/>
      <c r="O600" s="550"/>
      <c r="P600" s="550"/>
      <c r="Q600" s="549"/>
      <c r="R600" s="550"/>
      <c r="S600" s="550"/>
      <c r="T600" s="550"/>
      <c r="U600" s="550"/>
      <c r="V600" s="549"/>
      <c r="W600" s="550"/>
      <c r="X600" s="550"/>
      <c r="Y600" s="550"/>
      <c r="Z600" s="550"/>
      <c r="AA600" s="550"/>
      <c r="AB600" s="550"/>
      <c r="AC600" s="550"/>
      <c r="AD600" s="550"/>
      <c r="AE600" s="550"/>
      <c r="AF600" s="550"/>
      <c r="AG600" s="550"/>
      <c r="AH600" s="550"/>
      <c r="AI600" s="550"/>
      <c r="AJ600" s="550"/>
      <c r="AK600" s="550"/>
      <c r="AL600" s="550"/>
      <c r="AM600" s="550"/>
      <c r="AN600" s="550"/>
    </row>
    <row r="601" spans="1:40" x14ac:dyDescent="0.25">
      <c r="A601" s="550"/>
      <c r="B601" s="550"/>
      <c r="C601" s="550"/>
      <c r="D601" s="550"/>
      <c r="E601" s="550"/>
      <c r="F601" s="550"/>
      <c r="G601" s="550"/>
      <c r="H601" s="550"/>
      <c r="I601" s="550"/>
      <c r="J601" s="550"/>
      <c r="K601" s="550"/>
      <c r="L601" s="550"/>
      <c r="M601" s="550"/>
      <c r="N601" s="550"/>
      <c r="O601" s="550"/>
      <c r="P601" s="550"/>
      <c r="Q601" s="549"/>
      <c r="R601" s="550"/>
      <c r="S601" s="550"/>
      <c r="T601" s="550"/>
      <c r="U601" s="550"/>
      <c r="V601" s="549"/>
      <c r="W601" s="550"/>
      <c r="X601" s="550"/>
      <c r="Y601" s="550"/>
      <c r="Z601" s="550"/>
      <c r="AA601" s="550"/>
      <c r="AB601" s="550"/>
      <c r="AC601" s="550"/>
      <c r="AD601" s="550"/>
      <c r="AE601" s="550"/>
      <c r="AF601" s="550"/>
      <c r="AG601" s="550"/>
      <c r="AH601" s="550"/>
      <c r="AI601" s="550"/>
      <c r="AJ601" s="550"/>
      <c r="AK601" s="550"/>
      <c r="AL601" s="550"/>
      <c r="AM601" s="550"/>
      <c r="AN601" s="550"/>
    </row>
    <row r="602" spans="1:40" x14ac:dyDescent="0.25">
      <c r="A602" s="550"/>
      <c r="B602" s="550"/>
      <c r="C602" s="550"/>
      <c r="D602" s="550"/>
      <c r="E602" s="550"/>
      <c r="F602" s="550"/>
      <c r="G602" s="550"/>
      <c r="H602" s="550"/>
      <c r="I602" s="550"/>
      <c r="J602" s="550"/>
      <c r="K602" s="550"/>
      <c r="L602" s="550"/>
      <c r="M602" s="550"/>
      <c r="N602" s="550"/>
      <c r="O602" s="550"/>
      <c r="P602" s="550"/>
      <c r="Q602" s="549"/>
      <c r="R602" s="550"/>
      <c r="S602" s="550"/>
      <c r="T602" s="550"/>
      <c r="U602" s="550"/>
      <c r="V602" s="549"/>
      <c r="W602" s="550"/>
      <c r="X602" s="550"/>
      <c r="Y602" s="550"/>
      <c r="Z602" s="550"/>
      <c r="AA602" s="550"/>
      <c r="AB602" s="550"/>
      <c r="AC602" s="550"/>
      <c r="AD602" s="550"/>
      <c r="AE602" s="550"/>
      <c r="AF602" s="550"/>
      <c r="AG602" s="550"/>
      <c r="AH602" s="550"/>
      <c r="AI602" s="550"/>
      <c r="AJ602" s="550"/>
      <c r="AK602" s="550"/>
      <c r="AL602" s="550"/>
      <c r="AM602" s="550"/>
      <c r="AN602" s="550"/>
    </row>
    <row r="603" spans="1:40" x14ac:dyDescent="0.25">
      <c r="A603" s="550"/>
      <c r="B603" s="550"/>
      <c r="C603" s="550"/>
      <c r="D603" s="550"/>
      <c r="E603" s="550"/>
      <c r="F603" s="550"/>
      <c r="G603" s="550"/>
      <c r="H603" s="550"/>
      <c r="I603" s="550"/>
      <c r="J603" s="550"/>
      <c r="K603" s="550"/>
      <c r="L603" s="550"/>
      <c r="M603" s="550"/>
      <c r="N603" s="550"/>
      <c r="O603" s="550"/>
      <c r="P603" s="550"/>
      <c r="Q603" s="549"/>
      <c r="R603" s="550"/>
      <c r="S603" s="550"/>
      <c r="T603" s="550"/>
      <c r="U603" s="550"/>
      <c r="V603" s="549"/>
      <c r="W603" s="550"/>
      <c r="X603" s="550"/>
      <c r="Y603" s="550"/>
      <c r="Z603" s="550"/>
      <c r="AA603" s="550"/>
      <c r="AB603" s="550"/>
      <c r="AC603" s="550"/>
      <c r="AD603" s="550"/>
      <c r="AE603" s="550"/>
      <c r="AF603" s="550"/>
      <c r="AG603" s="550"/>
      <c r="AH603" s="550"/>
      <c r="AI603" s="550"/>
      <c r="AJ603" s="550"/>
      <c r="AK603" s="550"/>
      <c r="AL603" s="550"/>
      <c r="AM603" s="550"/>
      <c r="AN603" s="550"/>
    </row>
    <row r="604" spans="1:40" x14ac:dyDescent="0.25">
      <c r="A604" s="550"/>
      <c r="B604" s="550"/>
      <c r="C604" s="550"/>
      <c r="D604" s="550"/>
      <c r="E604" s="550"/>
      <c r="F604" s="550"/>
      <c r="G604" s="550"/>
      <c r="H604" s="550"/>
      <c r="I604" s="550"/>
      <c r="J604" s="550"/>
      <c r="K604" s="550"/>
      <c r="L604" s="550"/>
      <c r="M604" s="550"/>
      <c r="N604" s="550"/>
      <c r="O604" s="550"/>
      <c r="P604" s="550"/>
      <c r="Q604" s="549"/>
      <c r="R604" s="550"/>
      <c r="S604" s="550"/>
      <c r="T604" s="550"/>
      <c r="U604" s="550"/>
      <c r="V604" s="549"/>
      <c r="W604" s="550"/>
      <c r="X604" s="550"/>
      <c r="Y604" s="550"/>
      <c r="Z604" s="550"/>
      <c r="AA604" s="550"/>
      <c r="AB604" s="550"/>
      <c r="AC604" s="550"/>
      <c r="AD604" s="550"/>
      <c r="AE604" s="550"/>
      <c r="AF604" s="550"/>
      <c r="AG604" s="550"/>
      <c r="AH604" s="550"/>
      <c r="AI604" s="550"/>
      <c r="AJ604" s="550"/>
      <c r="AK604" s="550"/>
      <c r="AL604" s="550"/>
      <c r="AM604" s="550"/>
      <c r="AN604" s="550"/>
    </row>
    <row r="605" spans="1:40" x14ac:dyDescent="0.25">
      <c r="A605" s="550"/>
      <c r="B605" s="550"/>
      <c r="C605" s="550"/>
      <c r="D605" s="550"/>
      <c r="E605" s="550"/>
      <c r="F605" s="550"/>
      <c r="G605" s="550"/>
      <c r="H605" s="550"/>
      <c r="I605" s="550"/>
      <c r="J605" s="550"/>
      <c r="K605" s="550"/>
      <c r="L605" s="550"/>
      <c r="M605" s="550"/>
      <c r="N605" s="550"/>
      <c r="O605" s="550"/>
      <c r="P605" s="550"/>
      <c r="Q605" s="549"/>
      <c r="R605" s="550"/>
      <c r="S605" s="550"/>
      <c r="T605" s="550"/>
      <c r="U605" s="550"/>
      <c r="V605" s="549"/>
      <c r="W605" s="550"/>
      <c r="X605" s="550"/>
      <c r="Y605" s="550"/>
      <c r="Z605" s="550"/>
      <c r="AA605" s="550"/>
      <c r="AB605" s="550"/>
      <c r="AC605" s="550"/>
      <c r="AD605" s="550"/>
      <c r="AE605" s="550"/>
      <c r="AF605" s="550"/>
      <c r="AG605" s="550"/>
      <c r="AH605" s="550"/>
      <c r="AI605" s="550"/>
      <c r="AJ605" s="550"/>
      <c r="AK605" s="550"/>
      <c r="AL605" s="550"/>
      <c r="AM605" s="550"/>
      <c r="AN605" s="550"/>
    </row>
    <row r="606" spans="1:40" x14ac:dyDescent="0.25">
      <c r="A606" s="550"/>
      <c r="B606" s="550"/>
      <c r="C606" s="550"/>
      <c r="D606" s="550"/>
      <c r="E606" s="550"/>
      <c r="F606" s="550"/>
      <c r="G606" s="550"/>
      <c r="H606" s="550"/>
      <c r="I606" s="550"/>
      <c r="J606" s="550"/>
      <c r="K606" s="550"/>
      <c r="L606" s="550"/>
      <c r="M606" s="550"/>
      <c r="N606" s="550"/>
      <c r="O606" s="550"/>
      <c r="P606" s="550"/>
      <c r="Q606" s="549"/>
      <c r="R606" s="550"/>
      <c r="S606" s="550"/>
      <c r="T606" s="550"/>
      <c r="U606" s="550"/>
      <c r="V606" s="549"/>
      <c r="W606" s="550"/>
      <c r="X606" s="550"/>
      <c r="Y606" s="550"/>
      <c r="Z606" s="550"/>
      <c r="AA606" s="550"/>
      <c r="AB606" s="550"/>
      <c r="AC606" s="550"/>
      <c r="AD606" s="550"/>
      <c r="AE606" s="550"/>
      <c r="AF606" s="550"/>
      <c r="AG606" s="550"/>
      <c r="AH606" s="550"/>
      <c r="AI606" s="550"/>
      <c r="AJ606" s="550"/>
      <c r="AK606" s="550"/>
      <c r="AL606" s="550"/>
      <c r="AM606" s="550"/>
      <c r="AN606" s="550"/>
    </row>
    <row r="607" spans="1:40" x14ac:dyDescent="0.25">
      <c r="A607" s="550"/>
      <c r="B607" s="550"/>
      <c r="C607" s="550"/>
      <c r="D607" s="550"/>
      <c r="E607" s="550"/>
      <c r="F607" s="550"/>
      <c r="G607" s="550"/>
      <c r="H607" s="550"/>
      <c r="I607" s="550"/>
      <c r="J607" s="550"/>
      <c r="K607" s="550"/>
      <c r="L607" s="550"/>
      <c r="M607" s="550"/>
      <c r="N607" s="550"/>
      <c r="O607" s="550"/>
      <c r="P607" s="550"/>
      <c r="Q607" s="549"/>
      <c r="R607" s="550"/>
      <c r="S607" s="550"/>
      <c r="T607" s="550"/>
      <c r="U607" s="550"/>
      <c r="V607" s="549"/>
      <c r="W607" s="550"/>
      <c r="X607" s="550"/>
      <c r="Y607" s="550"/>
      <c r="Z607" s="550"/>
      <c r="AA607" s="550"/>
      <c r="AB607" s="550"/>
      <c r="AC607" s="550"/>
      <c r="AD607" s="550"/>
      <c r="AE607" s="550"/>
      <c r="AF607" s="550"/>
      <c r="AG607" s="550"/>
      <c r="AH607" s="550"/>
      <c r="AI607" s="550"/>
      <c r="AJ607" s="550"/>
      <c r="AK607" s="550"/>
      <c r="AL607" s="550"/>
      <c r="AM607" s="550"/>
      <c r="AN607" s="550"/>
    </row>
    <row r="608" spans="1:40" x14ac:dyDescent="0.25">
      <c r="A608" s="550"/>
      <c r="B608" s="550"/>
      <c r="C608" s="550"/>
      <c r="D608" s="550"/>
      <c r="E608" s="550"/>
      <c r="F608" s="550"/>
      <c r="G608" s="550"/>
      <c r="H608" s="550"/>
      <c r="I608" s="550"/>
      <c r="J608" s="550"/>
      <c r="K608" s="550"/>
      <c r="L608" s="550"/>
      <c r="M608" s="550"/>
      <c r="N608" s="550"/>
      <c r="O608" s="550"/>
      <c r="P608" s="550"/>
      <c r="Q608" s="549"/>
      <c r="R608" s="550"/>
      <c r="S608" s="550"/>
      <c r="T608" s="550"/>
      <c r="U608" s="550"/>
      <c r="V608" s="549"/>
      <c r="W608" s="550"/>
      <c r="X608" s="550"/>
      <c r="Y608" s="550"/>
      <c r="Z608" s="550"/>
      <c r="AA608" s="550"/>
      <c r="AB608" s="550"/>
      <c r="AC608" s="550"/>
      <c r="AD608" s="550"/>
      <c r="AE608" s="550"/>
      <c r="AF608" s="550"/>
      <c r="AG608" s="550"/>
      <c r="AH608" s="550"/>
      <c r="AI608" s="550"/>
      <c r="AJ608" s="550"/>
      <c r="AK608" s="550"/>
      <c r="AL608" s="550"/>
      <c r="AM608" s="550"/>
      <c r="AN608" s="550"/>
    </row>
    <row r="609" spans="1:40" x14ac:dyDescent="0.25">
      <c r="A609" s="550"/>
      <c r="B609" s="550"/>
      <c r="C609" s="550"/>
      <c r="D609" s="550"/>
      <c r="E609" s="550"/>
      <c r="F609" s="550"/>
      <c r="G609" s="550"/>
      <c r="H609" s="550"/>
      <c r="I609" s="550"/>
      <c r="J609" s="550"/>
      <c r="K609" s="550"/>
      <c r="L609" s="550"/>
      <c r="M609" s="550"/>
      <c r="N609" s="550"/>
      <c r="O609" s="550"/>
      <c r="P609" s="550"/>
      <c r="Q609" s="549"/>
      <c r="R609" s="550"/>
      <c r="S609" s="550"/>
      <c r="T609" s="550"/>
      <c r="U609" s="550"/>
      <c r="V609" s="549"/>
      <c r="W609" s="550"/>
      <c r="X609" s="550"/>
      <c r="Y609" s="550"/>
      <c r="Z609" s="550"/>
      <c r="AA609" s="550"/>
      <c r="AB609" s="550"/>
      <c r="AC609" s="550"/>
      <c r="AD609" s="550"/>
      <c r="AE609" s="550"/>
      <c r="AF609" s="550"/>
      <c r="AG609" s="550"/>
      <c r="AH609" s="550"/>
      <c r="AI609" s="550"/>
      <c r="AJ609" s="550"/>
      <c r="AK609" s="550"/>
      <c r="AL609" s="550"/>
      <c r="AM609" s="550"/>
      <c r="AN609" s="550"/>
    </row>
    <row r="610" spans="1:40" x14ac:dyDescent="0.25">
      <c r="A610" s="550"/>
      <c r="B610" s="550"/>
      <c r="C610" s="550"/>
      <c r="D610" s="550"/>
      <c r="E610" s="550"/>
      <c r="F610" s="550"/>
      <c r="G610" s="550"/>
      <c r="H610" s="550"/>
      <c r="I610" s="550"/>
      <c r="J610" s="550"/>
      <c r="K610" s="550"/>
      <c r="L610" s="550"/>
      <c r="M610" s="550"/>
      <c r="N610" s="550"/>
      <c r="O610" s="550"/>
      <c r="P610" s="550"/>
      <c r="Q610" s="549"/>
      <c r="R610" s="550"/>
      <c r="S610" s="550"/>
      <c r="T610" s="550"/>
      <c r="U610" s="550"/>
      <c r="V610" s="549"/>
      <c r="W610" s="550"/>
      <c r="X610" s="550"/>
      <c r="Y610" s="550"/>
      <c r="Z610" s="550"/>
      <c r="AA610" s="550"/>
      <c r="AB610" s="550"/>
      <c r="AC610" s="550"/>
      <c r="AD610" s="550"/>
      <c r="AE610" s="550"/>
      <c r="AF610" s="550"/>
      <c r="AG610" s="550"/>
      <c r="AH610" s="550"/>
      <c r="AI610" s="550"/>
      <c r="AJ610" s="550"/>
      <c r="AK610" s="550"/>
      <c r="AL610" s="550"/>
      <c r="AM610" s="550"/>
      <c r="AN610" s="550"/>
    </row>
    <row r="611" spans="1:40" x14ac:dyDescent="0.25">
      <c r="A611" s="550"/>
      <c r="B611" s="550"/>
      <c r="C611" s="550"/>
      <c r="D611" s="550"/>
      <c r="E611" s="550"/>
      <c r="F611" s="550"/>
      <c r="G611" s="550"/>
      <c r="H611" s="550"/>
      <c r="I611" s="550"/>
      <c r="J611" s="550"/>
      <c r="K611" s="550"/>
      <c r="L611" s="550"/>
      <c r="M611" s="550"/>
      <c r="N611" s="550"/>
      <c r="O611" s="550"/>
      <c r="P611" s="550"/>
      <c r="Q611" s="549"/>
      <c r="R611" s="550"/>
      <c r="S611" s="550"/>
      <c r="T611" s="550"/>
      <c r="U611" s="550"/>
      <c r="V611" s="549"/>
      <c r="W611" s="550"/>
      <c r="X611" s="550"/>
      <c r="Y611" s="550"/>
      <c r="Z611" s="550"/>
      <c r="AA611" s="550"/>
      <c r="AB611" s="550"/>
      <c r="AC611" s="550"/>
      <c r="AD611" s="550"/>
      <c r="AE611" s="550"/>
      <c r="AF611" s="550"/>
      <c r="AG611" s="550"/>
      <c r="AH611" s="550"/>
      <c r="AI611" s="550"/>
      <c r="AJ611" s="550"/>
      <c r="AK611" s="550"/>
      <c r="AL611" s="550"/>
      <c r="AM611" s="550"/>
      <c r="AN611" s="550"/>
    </row>
    <row r="612" spans="1:40" x14ac:dyDescent="0.25">
      <c r="A612" s="550"/>
      <c r="B612" s="550"/>
      <c r="C612" s="550"/>
      <c r="D612" s="550"/>
      <c r="E612" s="550"/>
      <c r="F612" s="550"/>
      <c r="G612" s="550"/>
      <c r="H612" s="550"/>
      <c r="I612" s="550"/>
      <c r="J612" s="550"/>
      <c r="K612" s="550"/>
      <c r="L612" s="550"/>
      <c r="M612" s="550"/>
      <c r="N612" s="550"/>
      <c r="O612" s="550"/>
      <c r="P612" s="550"/>
      <c r="Q612" s="549"/>
      <c r="R612" s="550"/>
      <c r="S612" s="550"/>
      <c r="T612" s="550"/>
      <c r="U612" s="550"/>
      <c r="V612" s="549"/>
      <c r="W612" s="550"/>
      <c r="X612" s="550"/>
      <c r="Y612" s="550"/>
      <c r="Z612" s="550"/>
      <c r="AA612" s="550"/>
      <c r="AB612" s="550"/>
      <c r="AC612" s="550"/>
      <c r="AD612" s="550"/>
      <c r="AE612" s="550"/>
      <c r="AF612" s="550"/>
      <c r="AG612" s="550"/>
      <c r="AH612" s="550"/>
      <c r="AI612" s="550"/>
      <c r="AJ612" s="550"/>
      <c r="AK612" s="550"/>
      <c r="AL612" s="550"/>
      <c r="AM612" s="550"/>
      <c r="AN612" s="550"/>
    </row>
    <row r="613" spans="1:40" x14ac:dyDescent="0.25">
      <c r="A613" s="550"/>
      <c r="B613" s="550"/>
      <c r="C613" s="550"/>
      <c r="D613" s="550"/>
      <c r="E613" s="550"/>
      <c r="F613" s="550"/>
      <c r="G613" s="550"/>
      <c r="H613" s="550"/>
      <c r="I613" s="550"/>
      <c r="J613" s="550"/>
      <c r="K613" s="550"/>
      <c r="L613" s="550"/>
      <c r="M613" s="550"/>
      <c r="N613" s="550"/>
      <c r="O613" s="550"/>
      <c r="P613" s="550"/>
      <c r="Q613" s="549"/>
      <c r="R613" s="550"/>
      <c r="S613" s="550"/>
      <c r="T613" s="550"/>
      <c r="U613" s="550"/>
      <c r="V613" s="549"/>
      <c r="W613" s="550"/>
      <c r="X613" s="550"/>
      <c r="Y613" s="550"/>
      <c r="Z613" s="550"/>
      <c r="AA613" s="550"/>
      <c r="AB613" s="550"/>
      <c r="AC613" s="550"/>
      <c r="AD613" s="550"/>
      <c r="AE613" s="550"/>
      <c r="AF613" s="550"/>
      <c r="AG613" s="550"/>
      <c r="AH613" s="550"/>
      <c r="AI613" s="550"/>
      <c r="AJ613" s="550"/>
      <c r="AK613" s="550"/>
      <c r="AL613" s="550"/>
      <c r="AM613" s="550"/>
      <c r="AN613" s="550"/>
    </row>
    <row r="614" spans="1:40" x14ac:dyDescent="0.25">
      <c r="A614" s="550"/>
      <c r="B614" s="550"/>
      <c r="C614" s="550"/>
      <c r="D614" s="550"/>
      <c r="E614" s="550"/>
      <c r="F614" s="550"/>
      <c r="G614" s="550"/>
      <c r="H614" s="550"/>
      <c r="I614" s="550"/>
      <c r="J614" s="550"/>
      <c r="K614" s="550"/>
      <c r="L614" s="550"/>
      <c r="M614" s="550"/>
      <c r="N614" s="550"/>
      <c r="O614" s="550"/>
      <c r="P614" s="550"/>
      <c r="Q614" s="549"/>
      <c r="R614" s="550"/>
      <c r="S614" s="550"/>
      <c r="T614" s="550"/>
      <c r="U614" s="550"/>
      <c r="V614" s="549"/>
      <c r="W614" s="550"/>
      <c r="X614" s="550"/>
      <c r="Y614" s="550"/>
      <c r="Z614" s="550"/>
      <c r="AA614" s="550"/>
      <c r="AB614" s="550"/>
      <c r="AC614" s="550"/>
      <c r="AD614" s="550"/>
      <c r="AE614" s="550"/>
      <c r="AF614" s="550"/>
      <c r="AG614" s="550"/>
      <c r="AH614" s="550"/>
      <c r="AI614" s="550"/>
      <c r="AJ614" s="550"/>
      <c r="AK614" s="550"/>
      <c r="AL614" s="550"/>
      <c r="AM614" s="550"/>
      <c r="AN614" s="550"/>
    </row>
    <row r="615" spans="1:40" x14ac:dyDescent="0.25">
      <c r="A615" s="550"/>
      <c r="B615" s="550"/>
      <c r="C615" s="550"/>
      <c r="D615" s="550"/>
      <c r="E615" s="550"/>
      <c r="F615" s="550"/>
      <c r="G615" s="550"/>
      <c r="H615" s="550"/>
      <c r="I615" s="550"/>
      <c r="J615" s="550"/>
      <c r="K615" s="550"/>
      <c r="L615" s="550"/>
      <c r="M615" s="550"/>
      <c r="N615" s="550"/>
      <c r="O615" s="550"/>
      <c r="P615" s="550"/>
      <c r="Q615" s="549"/>
      <c r="R615" s="550"/>
      <c r="S615" s="550"/>
      <c r="T615" s="550"/>
      <c r="U615" s="550"/>
      <c r="V615" s="549"/>
      <c r="W615" s="550"/>
      <c r="X615" s="550"/>
      <c r="Y615" s="550"/>
      <c r="Z615" s="550"/>
      <c r="AA615" s="550"/>
      <c r="AB615" s="550"/>
      <c r="AC615" s="550"/>
      <c r="AD615" s="550"/>
      <c r="AE615" s="550"/>
      <c r="AF615" s="550"/>
      <c r="AG615" s="550"/>
      <c r="AH615" s="550"/>
      <c r="AI615" s="550"/>
      <c r="AJ615" s="550"/>
      <c r="AK615" s="550"/>
      <c r="AL615" s="550"/>
      <c r="AM615" s="550"/>
      <c r="AN615" s="550"/>
    </row>
    <row r="616" spans="1:40" x14ac:dyDescent="0.25">
      <c r="A616" s="550"/>
      <c r="B616" s="550"/>
      <c r="C616" s="550"/>
      <c r="D616" s="550"/>
      <c r="E616" s="550"/>
      <c r="F616" s="550"/>
      <c r="G616" s="550"/>
      <c r="H616" s="550"/>
      <c r="I616" s="550"/>
      <c r="J616" s="550"/>
      <c r="K616" s="550"/>
      <c r="L616" s="550"/>
      <c r="M616" s="550"/>
      <c r="N616" s="550"/>
      <c r="O616" s="550"/>
      <c r="P616" s="550"/>
      <c r="Q616" s="549"/>
      <c r="R616" s="550"/>
      <c r="S616" s="550"/>
      <c r="T616" s="550"/>
      <c r="U616" s="550"/>
      <c r="V616" s="549"/>
      <c r="W616" s="550"/>
      <c r="X616" s="550"/>
      <c r="Y616" s="550"/>
      <c r="Z616" s="550"/>
      <c r="AA616" s="550"/>
      <c r="AB616" s="550"/>
      <c r="AC616" s="550"/>
      <c r="AD616" s="550"/>
      <c r="AE616" s="550"/>
      <c r="AF616" s="550"/>
      <c r="AG616" s="550"/>
      <c r="AH616" s="550"/>
      <c r="AI616" s="550"/>
      <c r="AJ616" s="550"/>
      <c r="AK616" s="550"/>
      <c r="AL616" s="550"/>
      <c r="AM616" s="550"/>
      <c r="AN616" s="550"/>
    </row>
    <row r="617" spans="1:40" x14ac:dyDescent="0.25">
      <c r="A617" s="550"/>
      <c r="B617" s="550"/>
      <c r="C617" s="550"/>
      <c r="D617" s="550"/>
      <c r="E617" s="550"/>
      <c r="F617" s="550"/>
      <c r="G617" s="550"/>
      <c r="H617" s="550"/>
      <c r="I617" s="550"/>
      <c r="J617" s="550"/>
      <c r="K617" s="550"/>
      <c r="L617" s="550"/>
      <c r="M617" s="550"/>
      <c r="N617" s="550"/>
      <c r="O617" s="550"/>
      <c r="P617" s="550"/>
      <c r="Q617" s="549"/>
      <c r="R617" s="550"/>
      <c r="S617" s="550"/>
      <c r="T617" s="550"/>
      <c r="U617" s="550"/>
      <c r="V617" s="549"/>
      <c r="W617" s="550"/>
      <c r="X617" s="550"/>
      <c r="Y617" s="550"/>
      <c r="Z617" s="550"/>
      <c r="AA617" s="550"/>
      <c r="AB617" s="550"/>
      <c r="AC617" s="550"/>
      <c r="AD617" s="550"/>
      <c r="AE617" s="550"/>
      <c r="AF617" s="550"/>
      <c r="AG617" s="550"/>
      <c r="AH617" s="550"/>
      <c r="AI617" s="550"/>
      <c r="AJ617" s="550"/>
      <c r="AK617" s="550"/>
      <c r="AL617" s="550"/>
      <c r="AM617" s="550"/>
      <c r="AN617" s="550"/>
    </row>
    <row r="618" spans="1:40" x14ac:dyDescent="0.25">
      <c r="A618" s="550"/>
      <c r="B618" s="550"/>
      <c r="C618" s="550"/>
      <c r="D618" s="550"/>
      <c r="E618" s="550"/>
      <c r="F618" s="550"/>
      <c r="G618" s="550"/>
      <c r="H618" s="550"/>
      <c r="I618" s="550"/>
      <c r="J618" s="550"/>
      <c r="K618" s="550"/>
      <c r="L618" s="550"/>
      <c r="M618" s="550"/>
      <c r="N618" s="550"/>
      <c r="O618" s="550"/>
      <c r="P618" s="550"/>
      <c r="Q618" s="549"/>
      <c r="R618" s="550"/>
      <c r="S618" s="550"/>
      <c r="T618" s="550"/>
      <c r="U618" s="550"/>
      <c r="V618" s="549"/>
      <c r="W618" s="550"/>
      <c r="X618" s="550"/>
      <c r="Y618" s="550"/>
      <c r="Z618" s="550"/>
      <c r="AA618" s="550"/>
      <c r="AB618" s="550"/>
      <c r="AC618" s="550"/>
      <c r="AD618" s="550"/>
      <c r="AE618" s="550"/>
      <c r="AF618" s="550"/>
      <c r="AG618" s="550"/>
      <c r="AH618" s="550"/>
      <c r="AI618" s="550"/>
      <c r="AJ618" s="550"/>
      <c r="AK618" s="550"/>
      <c r="AL618" s="550"/>
      <c r="AM618" s="550"/>
      <c r="AN618" s="550"/>
    </row>
    <row r="619" spans="1:40" x14ac:dyDescent="0.25">
      <c r="A619" s="550"/>
      <c r="B619" s="550"/>
      <c r="C619" s="550"/>
      <c r="D619" s="550"/>
      <c r="E619" s="550"/>
      <c r="F619" s="550"/>
      <c r="G619" s="550"/>
      <c r="H619" s="550"/>
      <c r="I619" s="550"/>
      <c r="J619" s="550"/>
      <c r="K619" s="550"/>
      <c r="L619" s="550"/>
      <c r="M619" s="550"/>
      <c r="N619" s="550"/>
      <c r="O619" s="550"/>
      <c r="P619" s="550"/>
      <c r="Q619" s="549"/>
      <c r="R619" s="550"/>
      <c r="S619" s="550"/>
      <c r="T619" s="550"/>
      <c r="U619" s="550"/>
      <c r="V619" s="549"/>
      <c r="W619" s="550"/>
      <c r="X619" s="550"/>
      <c r="Y619" s="550"/>
      <c r="Z619" s="550"/>
      <c r="AA619" s="550"/>
      <c r="AB619" s="550"/>
      <c r="AC619" s="550"/>
      <c r="AD619" s="550"/>
      <c r="AE619" s="550"/>
      <c r="AF619" s="550"/>
      <c r="AG619" s="550"/>
      <c r="AH619" s="550"/>
      <c r="AI619" s="550"/>
      <c r="AJ619" s="550"/>
      <c r="AK619" s="550"/>
      <c r="AL619" s="550"/>
      <c r="AM619" s="550"/>
      <c r="AN619" s="550"/>
    </row>
    <row r="620" spans="1:40" x14ac:dyDescent="0.25">
      <c r="A620" s="550"/>
      <c r="B620" s="550"/>
      <c r="C620" s="550"/>
      <c r="D620" s="550"/>
      <c r="E620" s="550"/>
      <c r="F620" s="550"/>
      <c r="G620" s="550"/>
      <c r="H620" s="550"/>
      <c r="I620" s="550"/>
      <c r="J620" s="550"/>
      <c r="K620" s="550"/>
      <c r="L620" s="550"/>
      <c r="M620" s="550"/>
      <c r="N620" s="550"/>
      <c r="O620" s="550"/>
      <c r="P620" s="550"/>
      <c r="Q620" s="549"/>
      <c r="R620" s="550"/>
      <c r="S620" s="550"/>
      <c r="T620" s="550"/>
      <c r="U620" s="550"/>
      <c r="V620" s="549"/>
      <c r="W620" s="550"/>
      <c r="X620" s="550"/>
      <c r="Y620" s="550"/>
      <c r="Z620" s="550"/>
      <c r="AA620" s="550"/>
      <c r="AB620" s="550"/>
      <c r="AC620" s="550"/>
      <c r="AD620" s="550"/>
      <c r="AE620" s="550"/>
      <c r="AF620" s="550"/>
      <c r="AG620" s="550"/>
      <c r="AH620" s="550"/>
      <c r="AI620" s="550"/>
      <c r="AJ620" s="550"/>
      <c r="AK620" s="550"/>
      <c r="AL620" s="550"/>
      <c r="AM620" s="550"/>
      <c r="AN620" s="550"/>
    </row>
    <row r="621" spans="1:40" x14ac:dyDescent="0.25">
      <c r="A621" s="550"/>
      <c r="B621" s="550"/>
      <c r="C621" s="550"/>
      <c r="D621" s="550"/>
      <c r="E621" s="550"/>
      <c r="F621" s="550"/>
      <c r="G621" s="550"/>
      <c r="H621" s="550"/>
      <c r="I621" s="550"/>
      <c r="J621" s="550"/>
      <c r="K621" s="550"/>
      <c r="L621" s="550"/>
      <c r="M621" s="550"/>
      <c r="N621" s="550"/>
      <c r="O621" s="550"/>
      <c r="P621" s="550"/>
      <c r="Q621" s="549"/>
      <c r="R621" s="550"/>
      <c r="S621" s="550"/>
      <c r="T621" s="550"/>
      <c r="U621" s="550"/>
      <c r="V621" s="549"/>
      <c r="W621" s="550"/>
      <c r="X621" s="550"/>
      <c r="Y621" s="550"/>
      <c r="Z621" s="550"/>
      <c r="AA621" s="550"/>
      <c r="AB621" s="550"/>
      <c r="AC621" s="550"/>
      <c r="AD621" s="550"/>
      <c r="AE621" s="550"/>
      <c r="AF621" s="550"/>
      <c r="AG621" s="550"/>
      <c r="AH621" s="550"/>
      <c r="AI621" s="550"/>
      <c r="AJ621" s="550"/>
      <c r="AK621" s="550"/>
      <c r="AL621" s="550"/>
      <c r="AM621" s="550"/>
      <c r="AN621" s="550"/>
    </row>
    <row r="622" spans="1:40" x14ac:dyDescent="0.25">
      <c r="A622" s="550"/>
      <c r="B622" s="550"/>
      <c r="C622" s="550"/>
      <c r="D622" s="550"/>
      <c r="E622" s="550"/>
      <c r="F622" s="550"/>
      <c r="G622" s="550"/>
      <c r="H622" s="550"/>
      <c r="I622" s="550"/>
      <c r="J622" s="550"/>
      <c r="K622" s="550"/>
      <c r="L622" s="550"/>
      <c r="M622" s="550"/>
      <c r="N622" s="550"/>
      <c r="O622" s="550"/>
      <c r="P622" s="550"/>
      <c r="Q622" s="549"/>
      <c r="R622" s="550"/>
      <c r="S622" s="550"/>
      <c r="T622" s="550"/>
      <c r="U622" s="550"/>
      <c r="V622" s="549"/>
      <c r="W622" s="550"/>
      <c r="X622" s="550"/>
      <c r="Y622" s="550"/>
      <c r="Z622" s="550"/>
      <c r="AA622" s="550"/>
      <c r="AB622" s="550"/>
      <c r="AC622" s="550"/>
      <c r="AD622" s="550"/>
      <c r="AE622" s="550"/>
      <c r="AF622" s="550"/>
      <c r="AG622" s="550"/>
      <c r="AH622" s="550"/>
      <c r="AI622" s="550"/>
      <c r="AJ622" s="550"/>
      <c r="AK622" s="550"/>
      <c r="AL622" s="550"/>
      <c r="AM622" s="550"/>
      <c r="AN622" s="550"/>
    </row>
    <row r="623" spans="1:40" x14ac:dyDescent="0.25">
      <c r="A623" s="550"/>
      <c r="B623" s="550"/>
      <c r="C623" s="550"/>
      <c r="D623" s="550"/>
      <c r="E623" s="550"/>
      <c r="F623" s="550"/>
      <c r="G623" s="550"/>
      <c r="H623" s="550"/>
      <c r="I623" s="550"/>
      <c r="J623" s="550"/>
      <c r="K623" s="550"/>
      <c r="L623" s="550"/>
      <c r="M623" s="550"/>
      <c r="N623" s="550"/>
      <c r="O623" s="550"/>
      <c r="P623" s="550"/>
      <c r="Q623" s="549"/>
      <c r="R623" s="550"/>
      <c r="S623" s="550"/>
      <c r="T623" s="550"/>
      <c r="U623" s="550"/>
      <c r="V623" s="549"/>
      <c r="W623" s="550"/>
      <c r="X623" s="550"/>
      <c r="Y623" s="550"/>
      <c r="Z623" s="550"/>
      <c r="AA623" s="550"/>
      <c r="AB623" s="550"/>
      <c r="AC623" s="550"/>
      <c r="AD623" s="550"/>
      <c r="AE623" s="550"/>
      <c r="AF623" s="550"/>
      <c r="AG623" s="550"/>
      <c r="AH623" s="550"/>
      <c r="AI623" s="550"/>
      <c r="AJ623" s="550"/>
      <c r="AK623" s="550"/>
      <c r="AL623" s="550"/>
      <c r="AM623" s="550"/>
      <c r="AN623" s="550"/>
    </row>
    <row r="624" spans="1:40" x14ac:dyDescent="0.25">
      <c r="A624" s="550"/>
      <c r="B624" s="550"/>
      <c r="C624" s="550"/>
      <c r="D624" s="550"/>
      <c r="E624" s="550"/>
      <c r="F624" s="550"/>
      <c r="G624" s="550"/>
      <c r="H624" s="550"/>
      <c r="I624" s="550"/>
      <c r="J624" s="550"/>
      <c r="K624" s="550"/>
      <c r="L624" s="550"/>
      <c r="M624" s="550"/>
      <c r="N624" s="550"/>
      <c r="O624" s="550"/>
      <c r="P624" s="550"/>
      <c r="Q624" s="549"/>
      <c r="R624" s="550"/>
      <c r="S624" s="550"/>
      <c r="T624" s="550"/>
      <c r="U624" s="550"/>
      <c r="V624" s="549"/>
      <c r="W624" s="550"/>
      <c r="X624" s="550"/>
      <c r="Y624" s="550"/>
      <c r="Z624" s="550"/>
      <c r="AA624" s="550"/>
      <c r="AB624" s="550"/>
      <c r="AC624" s="550"/>
      <c r="AD624" s="550"/>
      <c r="AE624" s="550"/>
      <c r="AF624" s="550"/>
      <c r="AG624" s="550"/>
      <c r="AH624" s="550"/>
      <c r="AI624" s="550"/>
      <c r="AJ624" s="550"/>
      <c r="AK624" s="550"/>
      <c r="AL624" s="550"/>
      <c r="AM624" s="550"/>
      <c r="AN624" s="550"/>
    </row>
    <row r="625" spans="1:40" x14ac:dyDescent="0.25">
      <c r="A625" s="550"/>
      <c r="B625" s="550"/>
      <c r="C625" s="550"/>
      <c r="D625" s="550"/>
      <c r="E625" s="550"/>
      <c r="F625" s="550"/>
      <c r="G625" s="550"/>
      <c r="H625" s="550"/>
      <c r="I625" s="550"/>
      <c r="J625" s="550"/>
      <c r="K625" s="550"/>
      <c r="L625" s="550"/>
      <c r="M625" s="550"/>
      <c r="N625" s="550"/>
      <c r="O625" s="550"/>
      <c r="P625" s="550"/>
      <c r="Q625" s="549"/>
      <c r="R625" s="550"/>
      <c r="S625" s="550"/>
      <c r="T625" s="550"/>
      <c r="U625" s="550"/>
      <c r="V625" s="549"/>
      <c r="W625" s="550"/>
      <c r="X625" s="550"/>
      <c r="Y625" s="550"/>
      <c r="Z625" s="550"/>
      <c r="AA625" s="550"/>
      <c r="AB625" s="550"/>
      <c r="AC625" s="550"/>
      <c r="AD625" s="550"/>
      <c r="AE625" s="550"/>
      <c r="AF625" s="550"/>
      <c r="AG625" s="550"/>
      <c r="AH625" s="550"/>
      <c r="AI625" s="550"/>
      <c r="AJ625" s="550"/>
      <c r="AK625" s="550"/>
      <c r="AL625" s="550"/>
      <c r="AM625" s="550"/>
      <c r="AN625" s="550"/>
    </row>
    <row r="626" spans="1:40" x14ac:dyDescent="0.25">
      <c r="A626" s="550"/>
      <c r="B626" s="550"/>
      <c r="C626" s="550"/>
      <c r="D626" s="550"/>
      <c r="E626" s="550"/>
      <c r="F626" s="550"/>
      <c r="G626" s="550"/>
      <c r="H626" s="550"/>
      <c r="I626" s="550"/>
      <c r="J626" s="550"/>
      <c r="K626" s="550"/>
      <c r="L626" s="550"/>
      <c r="M626" s="550"/>
      <c r="N626" s="550"/>
      <c r="O626" s="550"/>
      <c r="P626" s="550"/>
      <c r="Q626" s="549"/>
      <c r="R626" s="550"/>
      <c r="S626" s="550"/>
      <c r="T626" s="550"/>
      <c r="U626" s="550"/>
      <c r="V626" s="549"/>
      <c r="W626" s="550"/>
      <c r="X626" s="550"/>
      <c r="Y626" s="550"/>
      <c r="Z626" s="550"/>
      <c r="AA626" s="550"/>
      <c r="AB626" s="550"/>
      <c r="AC626" s="550"/>
      <c r="AD626" s="550"/>
      <c r="AE626" s="550"/>
      <c r="AF626" s="550"/>
      <c r="AG626" s="550"/>
      <c r="AH626" s="550"/>
      <c r="AI626" s="550"/>
      <c r="AJ626" s="550"/>
      <c r="AK626" s="550"/>
      <c r="AL626" s="550"/>
      <c r="AM626" s="550"/>
      <c r="AN626" s="550"/>
    </row>
    <row r="627" spans="1:40" x14ac:dyDescent="0.25">
      <c r="A627" s="550"/>
      <c r="B627" s="550"/>
      <c r="C627" s="550"/>
      <c r="D627" s="550"/>
      <c r="E627" s="550"/>
      <c r="F627" s="550"/>
      <c r="G627" s="550"/>
      <c r="H627" s="550"/>
      <c r="I627" s="550"/>
      <c r="J627" s="550"/>
      <c r="K627" s="550"/>
      <c r="L627" s="550"/>
      <c r="M627" s="550"/>
      <c r="N627" s="550"/>
      <c r="O627" s="550"/>
      <c r="P627" s="550"/>
      <c r="Q627" s="549"/>
      <c r="R627" s="550"/>
      <c r="S627" s="550"/>
      <c r="T627" s="550"/>
      <c r="U627" s="550"/>
      <c r="V627" s="549"/>
      <c r="W627" s="550"/>
      <c r="X627" s="550"/>
      <c r="Y627" s="550"/>
      <c r="Z627" s="550"/>
      <c r="AA627" s="550"/>
      <c r="AB627" s="550"/>
      <c r="AC627" s="550"/>
      <c r="AD627" s="550"/>
      <c r="AE627" s="550"/>
      <c r="AF627" s="550"/>
      <c r="AG627" s="550"/>
      <c r="AH627" s="550"/>
      <c r="AI627" s="550"/>
      <c r="AJ627" s="550"/>
      <c r="AK627" s="550"/>
      <c r="AL627" s="550"/>
      <c r="AM627" s="550"/>
      <c r="AN627" s="550"/>
    </row>
    <row r="628" spans="1:40" x14ac:dyDescent="0.25">
      <c r="A628" s="550"/>
      <c r="B628" s="550"/>
      <c r="C628" s="550"/>
      <c r="D628" s="550"/>
      <c r="E628" s="550"/>
      <c r="F628" s="550"/>
      <c r="G628" s="550"/>
      <c r="H628" s="550"/>
      <c r="I628" s="550"/>
      <c r="J628" s="550"/>
      <c r="K628" s="550"/>
      <c r="L628" s="550"/>
      <c r="M628" s="550"/>
      <c r="N628" s="550"/>
      <c r="O628" s="550"/>
      <c r="P628" s="550"/>
      <c r="Q628" s="549"/>
      <c r="R628" s="550"/>
      <c r="S628" s="550"/>
      <c r="T628" s="550"/>
      <c r="U628" s="550"/>
      <c r="V628" s="549"/>
      <c r="W628" s="550"/>
      <c r="X628" s="550"/>
      <c r="Y628" s="550"/>
      <c r="Z628" s="550"/>
      <c r="AA628" s="550"/>
      <c r="AB628" s="550"/>
      <c r="AC628" s="550"/>
      <c r="AD628" s="550"/>
      <c r="AE628" s="550"/>
      <c r="AF628" s="550"/>
      <c r="AG628" s="550"/>
      <c r="AH628" s="550"/>
      <c r="AI628" s="550"/>
      <c r="AJ628" s="550"/>
      <c r="AK628" s="550"/>
      <c r="AL628" s="550"/>
      <c r="AM628" s="550"/>
      <c r="AN628" s="550"/>
    </row>
    <row r="629" spans="1:40" x14ac:dyDescent="0.25">
      <c r="A629" s="550"/>
      <c r="B629" s="550"/>
      <c r="C629" s="550"/>
      <c r="D629" s="550"/>
      <c r="E629" s="550"/>
      <c r="F629" s="550"/>
      <c r="G629" s="550"/>
      <c r="H629" s="550"/>
      <c r="I629" s="550"/>
      <c r="J629" s="550"/>
      <c r="K629" s="550"/>
      <c r="L629" s="550"/>
      <c r="M629" s="550"/>
      <c r="N629" s="550"/>
      <c r="O629" s="550"/>
      <c r="P629" s="550"/>
      <c r="Q629" s="549"/>
      <c r="R629" s="550"/>
      <c r="S629" s="550"/>
      <c r="T629" s="550"/>
      <c r="U629" s="550"/>
      <c r="V629" s="549"/>
      <c r="W629" s="550"/>
      <c r="X629" s="550"/>
      <c r="Y629" s="550"/>
      <c r="Z629" s="550"/>
      <c r="AA629" s="550"/>
      <c r="AB629" s="550"/>
      <c r="AC629" s="550"/>
      <c r="AD629" s="550"/>
      <c r="AE629" s="550"/>
      <c r="AF629" s="550"/>
      <c r="AG629" s="550"/>
      <c r="AH629" s="550"/>
      <c r="AI629" s="550"/>
      <c r="AJ629" s="550"/>
      <c r="AK629" s="550"/>
      <c r="AL629" s="550"/>
      <c r="AM629" s="550"/>
      <c r="AN629" s="550"/>
    </row>
    <row r="630" spans="1:40" x14ac:dyDescent="0.25">
      <c r="A630" s="550"/>
      <c r="B630" s="550"/>
      <c r="C630" s="550"/>
      <c r="D630" s="550"/>
      <c r="E630" s="550"/>
      <c r="F630" s="550"/>
      <c r="G630" s="550"/>
      <c r="H630" s="550"/>
      <c r="I630" s="550"/>
      <c r="J630" s="550"/>
      <c r="K630" s="550"/>
      <c r="L630" s="550"/>
      <c r="M630" s="550"/>
      <c r="N630" s="550"/>
      <c r="O630" s="550"/>
      <c r="P630" s="550"/>
      <c r="Q630" s="549"/>
      <c r="R630" s="550"/>
      <c r="S630" s="550"/>
      <c r="T630" s="550"/>
      <c r="U630" s="550"/>
      <c r="V630" s="549"/>
      <c r="W630" s="550"/>
      <c r="X630" s="550"/>
      <c r="Y630" s="550"/>
      <c r="Z630" s="550"/>
      <c r="AA630" s="550"/>
      <c r="AB630" s="550"/>
      <c r="AC630" s="550"/>
      <c r="AD630" s="550"/>
      <c r="AE630" s="550"/>
      <c r="AF630" s="550"/>
      <c r="AG630" s="550"/>
      <c r="AH630" s="550"/>
      <c r="AI630" s="550"/>
      <c r="AJ630" s="550"/>
      <c r="AK630" s="550"/>
      <c r="AL630" s="550"/>
      <c r="AM630" s="550"/>
      <c r="AN630" s="550"/>
    </row>
    <row r="631" spans="1:40" x14ac:dyDescent="0.25">
      <c r="A631" s="550"/>
      <c r="B631" s="550"/>
      <c r="C631" s="550"/>
      <c r="D631" s="550"/>
      <c r="E631" s="550"/>
      <c r="F631" s="550"/>
      <c r="G631" s="550"/>
      <c r="H631" s="550"/>
      <c r="I631" s="550"/>
      <c r="J631" s="550"/>
      <c r="K631" s="550"/>
      <c r="L631" s="550"/>
      <c r="M631" s="550"/>
      <c r="N631" s="550"/>
      <c r="O631" s="550"/>
      <c r="P631" s="550"/>
      <c r="Q631" s="549"/>
      <c r="R631" s="550"/>
      <c r="S631" s="550"/>
      <c r="T631" s="550"/>
      <c r="U631" s="550"/>
      <c r="V631" s="549"/>
      <c r="W631" s="550"/>
      <c r="X631" s="550"/>
      <c r="Y631" s="550"/>
      <c r="Z631" s="550"/>
      <c r="AA631" s="550"/>
      <c r="AB631" s="550"/>
      <c r="AC631" s="550"/>
      <c r="AD631" s="550"/>
      <c r="AE631" s="550"/>
      <c r="AF631" s="550"/>
      <c r="AG631" s="550"/>
      <c r="AH631" s="550"/>
      <c r="AI631" s="550"/>
      <c r="AJ631" s="550"/>
      <c r="AK631" s="550"/>
      <c r="AL631" s="550"/>
      <c r="AM631" s="550"/>
      <c r="AN631" s="550"/>
    </row>
    <row r="632" spans="1:40" x14ac:dyDescent="0.25">
      <c r="A632" s="550"/>
      <c r="B632" s="550"/>
      <c r="C632" s="550"/>
      <c r="D632" s="550"/>
      <c r="E632" s="550"/>
      <c r="F632" s="550"/>
      <c r="G632" s="550"/>
      <c r="H632" s="550"/>
      <c r="I632" s="550"/>
      <c r="J632" s="550"/>
      <c r="K632" s="550"/>
      <c r="L632" s="550"/>
      <c r="M632" s="550"/>
      <c r="N632" s="550"/>
      <c r="O632" s="550"/>
      <c r="P632" s="550"/>
      <c r="Q632" s="549"/>
      <c r="R632" s="550"/>
      <c r="S632" s="550"/>
      <c r="T632" s="550"/>
      <c r="U632" s="550"/>
      <c r="V632" s="549"/>
      <c r="W632" s="550"/>
      <c r="X632" s="550"/>
      <c r="Y632" s="550"/>
      <c r="Z632" s="550"/>
      <c r="AA632" s="550"/>
      <c r="AB632" s="550"/>
      <c r="AC632" s="550"/>
      <c r="AD632" s="550"/>
      <c r="AE632" s="550"/>
      <c r="AF632" s="550"/>
      <c r="AG632" s="550"/>
      <c r="AH632" s="550"/>
      <c r="AI632" s="550"/>
      <c r="AJ632" s="550"/>
      <c r="AK632" s="550"/>
      <c r="AL632" s="550"/>
      <c r="AM632" s="550"/>
      <c r="AN632" s="550"/>
    </row>
    <row r="633" spans="1:40" x14ac:dyDescent="0.25">
      <c r="A633" s="550"/>
      <c r="B633" s="550"/>
      <c r="C633" s="550"/>
      <c r="D633" s="550"/>
      <c r="E633" s="550"/>
      <c r="F633" s="550"/>
      <c r="G633" s="550"/>
      <c r="H633" s="550"/>
      <c r="I633" s="550"/>
      <c r="J633" s="550"/>
      <c r="K633" s="550"/>
      <c r="L633" s="550"/>
      <c r="M633" s="550"/>
      <c r="N633" s="550"/>
      <c r="O633" s="550"/>
      <c r="P633" s="550"/>
      <c r="Q633" s="549"/>
      <c r="R633" s="550"/>
      <c r="S633" s="550"/>
      <c r="T633" s="550"/>
      <c r="U633" s="550"/>
      <c r="V633" s="549"/>
      <c r="W633" s="550"/>
      <c r="X633" s="550"/>
      <c r="Y633" s="550"/>
      <c r="Z633" s="550"/>
      <c r="AA633" s="550"/>
      <c r="AB633" s="550"/>
      <c r="AC633" s="550"/>
      <c r="AD633" s="550"/>
      <c r="AE633" s="550"/>
      <c r="AF633" s="550"/>
      <c r="AG633" s="550"/>
      <c r="AH633" s="550"/>
      <c r="AI633" s="550"/>
      <c r="AJ633" s="550"/>
      <c r="AK633" s="550"/>
      <c r="AL633" s="550"/>
      <c r="AM633" s="550"/>
      <c r="AN633" s="550"/>
    </row>
    <row r="634" spans="1:40" x14ac:dyDescent="0.25">
      <c r="A634" s="550"/>
      <c r="B634" s="550"/>
      <c r="C634" s="550"/>
      <c r="D634" s="550"/>
      <c r="E634" s="550"/>
      <c r="F634" s="550"/>
      <c r="G634" s="550"/>
      <c r="H634" s="550"/>
      <c r="I634" s="550"/>
      <c r="J634" s="550"/>
      <c r="K634" s="550"/>
      <c r="L634" s="550"/>
      <c r="M634" s="550"/>
      <c r="N634" s="550"/>
      <c r="O634" s="550"/>
      <c r="P634" s="550"/>
      <c r="Q634" s="549"/>
      <c r="R634" s="550"/>
      <c r="S634" s="550"/>
      <c r="T634" s="550"/>
      <c r="U634" s="550"/>
      <c r="V634" s="549"/>
      <c r="W634" s="550"/>
      <c r="X634" s="550"/>
      <c r="Y634" s="550"/>
      <c r="Z634" s="550"/>
      <c r="AA634" s="550"/>
      <c r="AB634" s="550"/>
      <c r="AC634" s="550"/>
      <c r="AD634" s="550"/>
      <c r="AE634" s="550"/>
      <c r="AF634" s="550"/>
      <c r="AG634" s="550"/>
      <c r="AH634" s="550"/>
      <c r="AI634" s="550"/>
      <c r="AJ634" s="550"/>
      <c r="AK634" s="550"/>
      <c r="AL634" s="550"/>
      <c r="AM634" s="550"/>
      <c r="AN634" s="550"/>
    </row>
    <row r="635" spans="1:40" x14ac:dyDescent="0.25">
      <c r="A635" s="550"/>
      <c r="B635" s="550"/>
      <c r="C635" s="550"/>
      <c r="D635" s="550"/>
      <c r="E635" s="550"/>
      <c r="F635" s="550"/>
      <c r="G635" s="550"/>
      <c r="H635" s="550"/>
      <c r="I635" s="550"/>
      <c r="J635" s="550"/>
      <c r="K635" s="550"/>
      <c r="L635" s="550"/>
      <c r="M635" s="550"/>
      <c r="N635" s="550"/>
      <c r="O635" s="550"/>
      <c r="P635" s="550"/>
      <c r="Q635" s="549"/>
      <c r="R635" s="550"/>
      <c r="S635" s="550"/>
      <c r="T635" s="550"/>
      <c r="U635" s="550"/>
      <c r="V635" s="549"/>
      <c r="W635" s="550"/>
      <c r="X635" s="550"/>
      <c r="Y635" s="550"/>
      <c r="Z635" s="550"/>
      <c r="AA635" s="550"/>
      <c r="AB635" s="550"/>
      <c r="AC635" s="550"/>
      <c r="AD635" s="550"/>
      <c r="AE635" s="550"/>
      <c r="AF635" s="550"/>
      <c r="AG635" s="550"/>
      <c r="AH635" s="550"/>
      <c r="AI635" s="550"/>
      <c r="AJ635" s="550"/>
      <c r="AK635" s="550"/>
      <c r="AL635" s="550"/>
      <c r="AM635" s="550"/>
      <c r="AN635" s="550"/>
    </row>
    <row r="636" spans="1:40" x14ac:dyDescent="0.25">
      <c r="A636" s="550"/>
      <c r="B636" s="550"/>
      <c r="C636" s="550"/>
      <c r="D636" s="550"/>
      <c r="E636" s="550"/>
      <c r="F636" s="550"/>
      <c r="G636" s="550"/>
      <c r="H636" s="550"/>
      <c r="I636" s="550"/>
      <c r="J636" s="550"/>
      <c r="K636" s="550"/>
      <c r="L636" s="550"/>
      <c r="M636" s="550"/>
      <c r="N636" s="550"/>
      <c r="O636" s="550"/>
      <c r="P636" s="550"/>
      <c r="Q636" s="549"/>
      <c r="R636" s="550"/>
      <c r="S636" s="550"/>
      <c r="T636" s="550"/>
      <c r="U636" s="550"/>
      <c r="V636" s="549"/>
      <c r="W636" s="550"/>
      <c r="X636" s="550"/>
      <c r="Y636" s="550"/>
      <c r="Z636" s="550"/>
      <c r="AA636" s="550"/>
      <c r="AB636" s="550"/>
      <c r="AC636" s="550"/>
      <c r="AD636" s="550"/>
      <c r="AE636" s="550"/>
      <c r="AF636" s="550"/>
      <c r="AG636" s="550"/>
      <c r="AH636" s="550"/>
      <c r="AI636" s="550"/>
      <c r="AJ636" s="550"/>
      <c r="AK636" s="550"/>
      <c r="AL636" s="550"/>
      <c r="AM636" s="550"/>
      <c r="AN636" s="550"/>
    </row>
    <row r="637" spans="1:40" x14ac:dyDescent="0.25">
      <c r="A637" s="550"/>
      <c r="B637" s="550"/>
      <c r="C637" s="550"/>
      <c r="D637" s="550"/>
      <c r="E637" s="550"/>
      <c r="F637" s="550"/>
      <c r="G637" s="550"/>
      <c r="H637" s="550"/>
      <c r="I637" s="550"/>
      <c r="J637" s="550"/>
      <c r="K637" s="550"/>
      <c r="L637" s="550"/>
      <c r="M637" s="550"/>
      <c r="N637" s="550"/>
      <c r="O637" s="550"/>
      <c r="P637" s="550"/>
      <c r="Q637" s="549"/>
      <c r="R637" s="550"/>
      <c r="S637" s="550"/>
      <c r="T637" s="550"/>
      <c r="U637" s="550"/>
      <c r="V637" s="549"/>
      <c r="W637" s="550"/>
      <c r="X637" s="550"/>
      <c r="Y637" s="550"/>
      <c r="Z637" s="550"/>
      <c r="AA637" s="550"/>
      <c r="AB637" s="550"/>
      <c r="AC637" s="550"/>
      <c r="AD637" s="550"/>
      <c r="AE637" s="550"/>
      <c r="AF637" s="550"/>
      <c r="AG637" s="550"/>
      <c r="AH637" s="550"/>
      <c r="AI637" s="550"/>
      <c r="AJ637" s="550"/>
      <c r="AK637" s="550"/>
      <c r="AL637" s="550"/>
      <c r="AM637" s="550"/>
      <c r="AN637" s="550"/>
    </row>
    <row r="638" spans="1:40" x14ac:dyDescent="0.25">
      <c r="A638" s="550"/>
      <c r="B638" s="550"/>
      <c r="C638" s="550"/>
      <c r="D638" s="550"/>
      <c r="E638" s="550"/>
      <c r="F638" s="550"/>
      <c r="G638" s="550"/>
      <c r="H638" s="550"/>
      <c r="I638" s="550"/>
      <c r="J638" s="550"/>
      <c r="K638" s="550"/>
      <c r="L638" s="550"/>
      <c r="M638" s="550"/>
      <c r="N638" s="550"/>
      <c r="O638" s="550"/>
      <c r="P638" s="550"/>
      <c r="Q638" s="549"/>
      <c r="R638" s="550"/>
      <c r="S638" s="550"/>
      <c r="T638" s="550"/>
      <c r="U638" s="550"/>
      <c r="V638" s="549"/>
      <c r="W638" s="550"/>
      <c r="X638" s="550"/>
      <c r="Y638" s="550"/>
      <c r="Z638" s="550"/>
      <c r="AA638" s="550"/>
      <c r="AB638" s="550"/>
      <c r="AC638" s="550"/>
      <c r="AD638" s="550"/>
      <c r="AE638" s="550"/>
      <c r="AF638" s="550"/>
      <c r="AG638" s="550"/>
      <c r="AH638" s="550"/>
      <c r="AI638" s="550"/>
      <c r="AJ638" s="550"/>
      <c r="AK638" s="550"/>
      <c r="AL638" s="550"/>
      <c r="AM638" s="550"/>
      <c r="AN638" s="550"/>
    </row>
    <row r="639" spans="1:40" x14ac:dyDescent="0.25">
      <c r="A639" s="550"/>
      <c r="B639" s="550"/>
      <c r="C639" s="550"/>
      <c r="D639" s="550"/>
      <c r="E639" s="550"/>
      <c r="F639" s="550"/>
      <c r="G639" s="550"/>
      <c r="H639" s="550"/>
      <c r="I639" s="550"/>
      <c r="J639" s="550"/>
      <c r="K639" s="550"/>
      <c r="L639" s="550"/>
      <c r="M639" s="550"/>
      <c r="N639" s="550"/>
      <c r="O639" s="550"/>
      <c r="P639" s="550"/>
      <c r="Q639" s="549"/>
      <c r="R639" s="550"/>
      <c r="S639" s="550"/>
      <c r="T639" s="550"/>
      <c r="U639" s="550"/>
      <c r="V639" s="549"/>
      <c r="W639" s="550"/>
      <c r="X639" s="550"/>
      <c r="Y639" s="550"/>
      <c r="Z639" s="550"/>
      <c r="AA639" s="550"/>
      <c r="AB639" s="550"/>
      <c r="AC639" s="550"/>
      <c r="AD639" s="550"/>
      <c r="AE639" s="550"/>
      <c r="AF639" s="550"/>
      <c r="AG639" s="550"/>
      <c r="AH639" s="550"/>
      <c r="AI639" s="550"/>
      <c r="AJ639" s="550"/>
      <c r="AK639" s="550"/>
      <c r="AL639" s="550"/>
      <c r="AM639" s="550"/>
      <c r="AN639" s="550"/>
    </row>
    <row r="640" spans="1:40" x14ac:dyDescent="0.25">
      <c r="A640" s="550"/>
      <c r="B640" s="550"/>
      <c r="C640" s="550"/>
      <c r="D640" s="550"/>
      <c r="E640" s="550"/>
      <c r="F640" s="550"/>
      <c r="G640" s="550"/>
      <c r="H640" s="550"/>
      <c r="I640" s="550"/>
      <c r="J640" s="550"/>
      <c r="K640" s="550"/>
      <c r="L640" s="550"/>
      <c r="M640" s="550"/>
      <c r="N640" s="550"/>
      <c r="O640" s="550"/>
      <c r="P640" s="550"/>
      <c r="Q640" s="549"/>
      <c r="R640" s="550"/>
      <c r="S640" s="550"/>
      <c r="T640" s="550"/>
      <c r="U640" s="550"/>
      <c r="V640" s="549"/>
      <c r="W640" s="550"/>
      <c r="X640" s="550"/>
      <c r="Y640" s="550"/>
      <c r="Z640" s="550"/>
      <c r="AA640" s="550"/>
      <c r="AB640" s="550"/>
      <c r="AC640" s="550"/>
      <c r="AD640" s="550"/>
      <c r="AE640" s="550"/>
      <c r="AF640" s="550"/>
      <c r="AG640" s="550"/>
      <c r="AH640" s="550"/>
      <c r="AI640" s="550"/>
      <c r="AJ640" s="550"/>
      <c r="AK640" s="550"/>
      <c r="AL640" s="550"/>
      <c r="AM640" s="550"/>
      <c r="AN640" s="550"/>
    </row>
    <row r="641" spans="1:40" x14ac:dyDescent="0.25">
      <c r="A641" s="550"/>
      <c r="B641" s="550"/>
      <c r="C641" s="550"/>
      <c r="D641" s="550"/>
      <c r="E641" s="550"/>
      <c r="F641" s="550"/>
      <c r="G641" s="550"/>
      <c r="H641" s="550"/>
      <c r="I641" s="550"/>
      <c r="J641" s="550"/>
      <c r="K641" s="550"/>
      <c r="L641" s="550"/>
      <c r="M641" s="550"/>
      <c r="N641" s="550"/>
      <c r="O641" s="550"/>
      <c r="P641" s="550"/>
      <c r="Q641" s="549"/>
      <c r="R641" s="550"/>
      <c r="S641" s="550"/>
      <c r="T641" s="550"/>
      <c r="U641" s="550"/>
      <c r="V641" s="549"/>
      <c r="W641" s="550"/>
      <c r="X641" s="550"/>
      <c r="Y641" s="550"/>
      <c r="Z641" s="550"/>
      <c r="AA641" s="550"/>
      <c r="AB641" s="550"/>
      <c r="AC641" s="550"/>
      <c r="AD641" s="550"/>
      <c r="AE641" s="550"/>
      <c r="AF641" s="550"/>
      <c r="AG641" s="550"/>
      <c r="AH641" s="550"/>
      <c r="AI641" s="550"/>
      <c r="AJ641" s="550"/>
      <c r="AK641" s="550"/>
      <c r="AL641" s="550"/>
      <c r="AM641" s="550"/>
      <c r="AN641" s="550"/>
    </row>
    <row r="642" spans="1:40" x14ac:dyDescent="0.25">
      <c r="A642" s="550"/>
      <c r="B642" s="550"/>
      <c r="C642" s="550"/>
      <c r="D642" s="550"/>
      <c r="E642" s="550"/>
      <c r="F642" s="550"/>
      <c r="G642" s="550"/>
      <c r="H642" s="550"/>
      <c r="I642" s="550"/>
      <c r="J642" s="550"/>
      <c r="K642" s="550"/>
      <c r="L642" s="550"/>
      <c r="M642" s="550"/>
      <c r="N642" s="550"/>
      <c r="O642" s="550"/>
      <c r="P642" s="550"/>
      <c r="Q642" s="549"/>
      <c r="R642" s="550"/>
      <c r="S642" s="550"/>
      <c r="T642" s="550"/>
      <c r="U642" s="550"/>
      <c r="V642" s="549"/>
      <c r="W642" s="550"/>
      <c r="X642" s="550"/>
      <c r="Y642" s="550"/>
      <c r="Z642" s="550"/>
      <c r="AA642" s="550"/>
      <c r="AB642" s="550"/>
      <c r="AC642" s="550"/>
      <c r="AD642" s="550"/>
      <c r="AE642" s="550"/>
      <c r="AF642" s="550"/>
      <c r="AG642" s="550"/>
      <c r="AH642" s="550"/>
      <c r="AI642" s="550"/>
      <c r="AJ642" s="550"/>
      <c r="AK642" s="550"/>
      <c r="AL642" s="550"/>
      <c r="AM642" s="550"/>
      <c r="AN642" s="550"/>
    </row>
    <row r="643" spans="1:40" x14ac:dyDescent="0.25">
      <c r="A643" s="550"/>
      <c r="B643" s="550"/>
      <c r="C643" s="550"/>
      <c r="D643" s="550"/>
      <c r="E643" s="550"/>
      <c r="F643" s="550"/>
      <c r="G643" s="550"/>
      <c r="H643" s="550"/>
      <c r="I643" s="550"/>
      <c r="J643" s="550"/>
      <c r="K643" s="550"/>
      <c r="L643" s="550"/>
      <c r="M643" s="550"/>
      <c r="N643" s="550"/>
      <c r="O643" s="550"/>
      <c r="P643" s="550"/>
      <c r="Q643" s="549"/>
      <c r="R643" s="550"/>
      <c r="S643" s="550"/>
      <c r="T643" s="550"/>
      <c r="U643" s="550"/>
      <c r="V643" s="549"/>
      <c r="W643" s="550"/>
      <c r="X643" s="550"/>
      <c r="Y643" s="550"/>
      <c r="Z643" s="550"/>
      <c r="AA643" s="550"/>
      <c r="AB643" s="550"/>
      <c r="AC643" s="550"/>
      <c r="AD643" s="550"/>
      <c r="AE643" s="550"/>
      <c r="AF643" s="550"/>
      <c r="AG643" s="550"/>
      <c r="AH643" s="550"/>
      <c r="AI643" s="550"/>
      <c r="AJ643" s="550"/>
      <c r="AK643" s="550"/>
      <c r="AL643" s="550"/>
      <c r="AM643" s="550"/>
      <c r="AN643" s="550"/>
    </row>
    <row r="644" spans="1:40" x14ac:dyDescent="0.25">
      <c r="A644" s="550"/>
      <c r="B644" s="550"/>
      <c r="C644" s="550"/>
      <c r="D644" s="550"/>
      <c r="E644" s="550"/>
      <c r="F644" s="550"/>
      <c r="G644" s="550"/>
      <c r="H644" s="550"/>
      <c r="I644" s="550"/>
      <c r="J644" s="550"/>
      <c r="K644" s="550"/>
      <c r="L644" s="550"/>
      <c r="M644" s="550"/>
      <c r="N644" s="550"/>
      <c r="O644" s="550"/>
      <c r="P644" s="550"/>
      <c r="Q644" s="549"/>
      <c r="R644" s="550"/>
      <c r="S644" s="550"/>
      <c r="T644" s="550"/>
      <c r="U644" s="550"/>
      <c r="V644" s="549"/>
      <c r="W644" s="550"/>
      <c r="X644" s="550"/>
      <c r="Y644" s="550"/>
      <c r="Z644" s="550"/>
      <c r="AA644" s="550"/>
      <c r="AB644" s="550"/>
      <c r="AC644" s="550"/>
      <c r="AD644" s="550"/>
      <c r="AE644" s="550"/>
      <c r="AF644" s="550"/>
      <c r="AG644" s="550"/>
      <c r="AH644" s="550"/>
      <c r="AI644" s="550"/>
      <c r="AJ644" s="550"/>
      <c r="AK644" s="550"/>
      <c r="AL644" s="550"/>
      <c r="AM644" s="550"/>
      <c r="AN644" s="550"/>
    </row>
    <row r="645" spans="1:40" x14ac:dyDescent="0.25">
      <c r="A645" s="550"/>
      <c r="B645" s="550"/>
      <c r="C645" s="550"/>
      <c r="D645" s="550"/>
      <c r="E645" s="550"/>
      <c r="F645" s="550"/>
      <c r="G645" s="550"/>
      <c r="H645" s="550"/>
      <c r="I645" s="550"/>
      <c r="J645" s="550"/>
      <c r="K645" s="550"/>
      <c r="L645" s="550"/>
      <c r="M645" s="550"/>
      <c r="N645" s="550"/>
      <c r="O645" s="550"/>
      <c r="P645" s="550"/>
      <c r="Q645" s="549"/>
      <c r="R645" s="550"/>
      <c r="S645" s="550"/>
      <c r="T645" s="550"/>
      <c r="U645" s="550"/>
      <c r="V645" s="549"/>
      <c r="W645" s="550"/>
      <c r="X645" s="550"/>
      <c r="Y645" s="550"/>
      <c r="Z645" s="550"/>
      <c r="AA645" s="550"/>
      <c r="AB645" s="550"/>
      <c r="AC645" s="550"/>
      <c r="AD645" s="550"/>
      <c r="AE645" s="550"/>
      <c r="AF645" s="550"/>
      <c r="AG645" s="550"/>
      <c r="AH645" s="550"/>
      <c r="AI645" s="550"/>
      <c r="AJ645" s="550"/>
      <c r="AK645" s="550"/>
      <c r="AL645" s="550"/>
      <c r="AM645" s="550"/>
      <c r="AN645" s="550"/>
    </row>
    <row r="646" spans="1:40" x14ac:dyDescent="0.25">
      <c r="A646" s="550"/>
      <c r="B646" s="550"/>
      <c r="C646" s="550"/>
      <c r="D646" s="550"/>
      <c r="E646" s="550"/>
      <c r="F646" s="550"/>
      <c r="G646" s="550"/>
      <c r="H646" s="550"/>
      <c r="I646" s="550"/>
      <c r="J646" s="550"/>
      <c r="K646" s="550"/>
      <c r="L646" s="550"/>
      <c r="M646" s="550"/>
      <c r="N646" s="550"/>
      <c r="O646" s="550"/>
      <c r="P646" s="550"/>
      <c r="Q646" s="549"/>
      <c r="R646" s="550"/>
      <c r="S646" s="550"/>
      <c r="T646" s="550"/>
      <c r="U646" s="550"/>
      <c r="V646" s="549"/>
      <c r="W646" s="550"/>
      <c r="X646" s="550"/>
      <c r="Y646" s="550"/>
      <c r="Z646" s="550"/>
      <c r="AA646" s="550"/>
      <c r="AB646" s="550"/>
      <c r="AC646" s="550"/>
      <c r="AD646" s="550"/>
      <c r="AE646" s="550"/>
      <c r="AF646" s="550"/>
      <c r="AG646" s="550"/>
      <c r="AH646" s="550"/>
      <c r="AI646" s="550"/>
      <c r="AJ646" s="550"/>
      <c r="AK646" s="550"/>
      <c r="AL646" s="550"/>
      <c r="AM646" s="550"/>
      <c r="AN646" s="550"/>
    </row>
    <row r="647" spans="1:40" x14ac:dyDescent="0.25">
      <c r="A647" s="550"/>
      <c r="B647" s="550"/>
      <c r="C647" s="550"/>
      <c r="D647" s="550"/>
      <c r="E647" s="550"/>
      <c r="F647" s="550"/>
      <c r="G647" s="550"/>
      <c r="H647" s="550"/>
      <c r="I647" s="550"/>
      <c r="J647" s="550"/>
      <c r="K647" s="550"/>
      <c r="L647" s="550"/>
      <c r="M647" s="550"/>
      <c r="N647" s="550"/>
      <c r="O647" s="550"/>
      <c r="P647" s="550"/>
      <c r="Q647" s="549"/>
      <c r="R647" s="550"/>
      <c r="S647" s="550"/>
      <c r="T647" s="550"/>
      <c r="U647" s="550"/>
      <c r="V647" s="549"/>
      <c r="W647" s="550"/>
      <c r="X647" s="550"/>
      <c r="Y647" s="550"/>
      <c r="Z647" s="550"/>
      <c r="AA647" s="550"/>
      <c r="AB647" s="550"/>
      <c r="AC647" s="550"/>
      <c r="AD647" s="550"/>
      <c r="AE647" s="550"/>
      <c r="AF647" s="550"/>
      <c r="AG647" s="550"/>
      <c r="AH647" s="550"/>
      <c r="AI647" s="550"/>
      <c r="AJ647" s="550"/>
      <c r="AK647" s="550"/>
      <c r="AL647" s="550"/>
      <c r="AM647" s="550"/>
      <c r="AN647" s="550"/>
    </row>
    <row r="648" spans="1:40" x14ac:dyDescent="0.25">
      <c r="A648" s="550"/>
      <c r="B648" s="550"/>
      <c r="C648" s="550"/>
      <c r="D648" s="550"/>
      <c r="E648" s="550"/>
      <c r="F648" s="550"/>
      <c r="G648" s="550"/>
      <c r="H648" s="550"/>
      <c r="I648" s="550"/>
      <c r="J648" s="550"/>
      <c r="K648" s="550"/>
      <c r="L648" s="550"/>
      <c r="M648" s="550"/>
      <c r="N648" s="550"/>
      <c r="O648" s="550"/>
      <c r="P648" s="550"/>
      <c r="Q648" s="549"/>
      <c r="R648" s="550"/>
      <c r="S648" s="550"/>
      <c r="T648" s="550"/>
      <c r="U648" s="550"/>
      <c r="V648" s="549"/>
      <c r="W648" s="550"/>
      <c r="X648" s="550"/>
      <c r="Y648" s="550"/>
      <c r="Z648" s="550"/>
      <c r="AA648" s="550"/>
      <c r="AB648" s="550"/>
      <c r="AC648" s="550"/>
      <c r="AD648" s="550"/>
      <c r="AE648" s="550"/>
      <c r="AF648" s="550"/>
      <c r="AG648" s="550"/>
      <c r="AH648" s="550"/>
      <c r="AI648" s="550"/>
      <c r="AJ648" s="550"/>
      <c r="AK648" s="550"/>
      <c r="AL648" s="550"/>
      <c r="AM648" s="550"/>
      <c r="AN648" s="550"/>
    </row>
    <row r="649" spans="1:40" x14ac:dyDescent="0.25">
      <c r="A649" s="550"/>
      <c r="B649" s="550"/>
      <c r="C649" s="550"/>
      <c r="D649" s="550"/>
      <c r="E649" s="550"/>
      <c r="F649" s="550"/>
      <c r="G649" s="550"/>
      <c r="H649" s="550"/>
      <c r="I649" s="550"/>
      <c r="J649" s="550"/>
      <c r="K649" s="550"/>
      <c r="L649" s="550"/>
      <c r="M649" s="550"/>
      <c r="N649" s="550"/>
      <c r="O649" s="550"/>
      <c r="P649" s="550"/>
      <c r="Q649" s="549"/>
      <c r="R649" s="550"/>
      <c r="S649" s="550"/>
      <c r="T649" s="550"/>
      <c r="U649" s="550"/>
      <c r="V649" s="549"/>
      <c r="W649" s="550"/>
      <c r="X649" s="550"/>
      <c r="Y649" s="550"/>
      <c r="Z649" s="550"/>
      <c r="AA649" s="550"/>
      <c r="AB649" s="550"/>
      <c r="AC649" s="550"/>
      <c r="AD649" s="550"/>
      <c r="AE649" s="550"/>
      <c r="AF649" s="550"/>
      <c r="AG649" s="550"/>
      <c r="AH649" s="550"/>
      <c r="AI649" s="550"/>
      <c r="AJ649" s="550"/>
      <c r="AK649" s="550"/>
      <c r="AL649" s="550"/>
      <c r="AM649" s="550"/>
      <c r="AN649" s="550"/>
    </row>
    <row r="650" spans="1:40" x14ac:dyDescent="0.25">
      <c r="A650" s="550"/>
      <c r="B650" s="550"/>
      <c r="C650" s="550"/>
      <c r="D650" s="550"/>
      <c r="E650" s="550"/>
      <c r="F650" s="550"/>
      <c r="G650" s="550"/>
      <c r="H650" s="550"/>
      <c r="I650" s="550"/>
      <c r="J650" s="550"/>
      <c r="K650" s="550"/>
      <c r="L650" s="550"/>
      <c r="M650" s="550"/>
      <c r="N650" s="550"/>
      <c r="O650" s="550"/>
      <c r="P650" s="550"/>
      <c r="Q650" s="549"/>
      <c r="R650" s="550"/>
      <c r="S650" s="550"/>
      <c r="T650" s="550"/>
      <c r="U650" s="550"/>
      <c r="V650" s="549"/>
      <c r="W650" s="550"/>
      <c r="X650" s="550"/>
      <c r="Y650" s="550"/>
      <c r="Z650" s="550"/>
      <c r="AA650" s="550"/>
      <c r="AB650" s="550"/>
      <c r="AC650" s="550"/>
      <c r="AD650" s="550"/>
      <c r="AE650" s="550"/>
      <c r="AF650" s="550"/>
      <c r="AG650" s="550"/>
      <c r="AH650" s="550"/>
      <c r="AI650" s="550"/>
      <c r="AJ650" s="550"/>
      <c r="AK650" s="550"/>
      <c r="AL650" s="550"/>
      <c r="AM650" s="550"/>
      <c r="AN650" s="550"/>
    </row>
    <row r="651" spans="1:40" x14ac:dyDescent="0.25">
      <c r="A651" s="550"/>
      <c r="B651" s="550"/>
      <c r="C651" s="550"/>
      <c r="D651" s="550"/>
      <c r="E651" s="550"/>
      <c r="F651" s="550"/>
      <c r="G651" s="550"/>
      <c r="H651" s="550"/>
      <c r="I651" s="550"/>
      <c r="J651" s="550"/>
      <c r="K651" s="550"/>
      <c r="L651" s="550"/>
      <c r="M651" s="550"/>
      <c r="N651" s="550"/>
      <c r="O651" s="550"/>
      <c r="P651" s="550"/>
      <c r="Q651" s="549"/>
      <c r="R651" s="550"/>
      <c r="S651" s="550"/>
      <c r="T651" s="550"/>
      <c r="U651" s="550"/>
      <c r="V651" s="549"/>
      <c r="W651" s="550"/>
      <c r="X651" s="550"/>
      <c r="Y651" s="550"/>
      <c r="Z651" s="550"/>
      <c r="AA651" s="550"/>
      <c r="AB651" s="550"/>
      <c r="AC651" s="550"/>
      <c r="AD651" s="550"/>
      <c r="AE651" s="550"/>
      <c r="AF651" s="550"/>
      <c r="AG651" s="550"/>
      <c r="AH651" s="550"/>
      <c r="AI651" s="550"/>
      <c r="AJ651" s="550"/>
      <c r="AK651" s="550"/>
      <c r="AL651" s="550"/>
      <c r="AM651" s="550"/>
      <c r="AN651" s="550"/>
    </row>
    <row r="652" spans="1:40" x14ac:dyDescent="0.25">
      <c r="A652" s="550"/>
      <c r="B652" s="550"/>
      <c r="C652" s="550"/>
      <c r="D652" s="550"/>
      <c r="E652" s="550"/>
      <c r="F652" s="550"/>
      <c r="G652" s="550"/>
      <c r="H652" s="550"/>
      <c r="I652" s="550"/>
      <c r="J652" s="550"/>
      <c r="K652" s="550"/>
      <c r="L652" s="550"/>
      <c r="M652" s="550"/>
      <c r="N652" s="550"/>
      <c r="O652" s="550"/>
      <c r="P652" s="550"/>
      <c r="Q652" s="549"/>
      <c r="R652" s="550"/>
      <c r="S652" s="550"/>
      <c r="T652" s="550"/>
      <c r="U652" s="550"/>
      <c r="V652" s="549"/>
      <c r="W652" s="550"/>
      <c r="X652" s="550"/>
      <c r="Y652" s="550"/>
      <c r="Z652" s="550"/>
      <c r="AA652" s="550"/>
      <c r="AB652" s="550"/>
      <c r="AC652" s="550"/>
      <c r="AD652" s="550"/>
      <c r="AE652" s="550"/>
      <c r="AF652" s="550"/>
      <c r="AG652" s="550"/>
      <c r="AH652" s="550"/>
      <c r="AI652" s="550"/>
      <c r="AJ652" s="550"/>
      <c r="AK652" s="550"/>
      <c r="AL652" s="550"/>
      <c r="AM652" s="550"/>
      <c r="AN652" s="550"/>
    </row>
    <row r="653" spans="1:40" x14ac:dyDescent="0.25">
      <c r="A653" s="550"/>
      <c r="B653" s="550"/>
      <c r="C653" s="550"/>
      <c r="D653" s="550"/>
      <c r="E653" s="550"/>
      <c r="F653" s="550"/>
      <c r="G653" s="550"/>
      <c r="H653" s="550"/>
      <c r="I653" s="550"/>
      <c r="J653" s="550"/>
      <c r="K653" s="550"/>
      <c r="L653" s="550"/>
      <c r="M653" s="550"/>
      <c r="N653" s="550"/>
      <c r="O653" s="550"/>
      <c r="P653" s="550"/>
      <c r="Q653" s="549"/>
      <c r="R653" s="550"/>
      <c r="S653" s="550"/>
      <c r="T653" s="550"/>
      <c r="U653" s="550"/>
      <c r="V653" s="549"/>
      <c r="W653" s="550"/>
      <c r="X653" s="550"/>
      <c r="Y653" s="550"/>
      <c r="Z653" s="550"/>
      <c r="AA653" s="550"/>
      <c r="AB653" s="550"/>
      <c r="AC653" s="550"/>
      <c r="AD653" s="550"/>
      <c r="AE653" s="550"/>
      <c r="AF653" s="550"/>
      <c r="AG653" s="550"/>
      <c r="AH653" s="550"/>
      <c r="AI653" s="550"/>
      <c r="AJ653" s="550"/>
      <c r="AK653" s="550"/>
      <c r="AL653" s="550"/>
      <c r="AM653" s="550"/>
      <c r="AN653" s="550"/>
    </row>
    <row r="654" spans="1:40" x14ac:dyDescent="0.25">
      <c r="A654" s="550"/>
      <c r="B654" s="550"/>
      <c r="C654" s="550"/>
      <c r="D654" s="550"/>
      <c r="E654" s="550"/>
      <c r="F654" s="550"/>
      <c r="G654" s="550"/>
      <c r="H654" s="550"/>
      <c r="I654" s="550"/>
      <c r="J654" s="550"/>
      <c r="K654" s="550"/>
      <c r="L654" s="550"/>
      <c r="M654" s="550"/>
      <c r="N654" s="550"/>
      <c r="O654" s="550"/>
      <c r="P654" s="550"/>
      <c r="Q654" s="549"/>
      <c r="R654" s="550"/>
      <c r="S654" s="550"/>
      <c r="T654" s="550"/>
      <c r="U654" s="550"/>
      <c r="V654" s="549"/>
      <c r="W654" s="550"/>
      <c r="X654" s="550"/>
      <c r="Y654" s="550"/>
      <c r="Z654" s="550"/>
      <c r="AA654" s="550"/>
      <c r="AB654" s="550"/>
      <c r="AC654" s="550"/>
      <c r="AD654" s="550"/>
      <c r="AE654" s="550"/>
      <c r="AF654" s="550"/>
      <c r="AG654" s="550"/>
      <c r="AH654" s="550"/>
      <c r="AI654" s="550"/>
      <c r="AJ654" s="550"/>
      <c r="AK654" s="550"/>
      <c r="AL654" s="550"/>
      <c r="AM654" s="550"/>
      <c r="AN654" s="550"/>
    </row>
    <row r="655" spans="1:40" x14ac:dyDescent="0.25">
      <c r="A655" s="550"/>
      <c r="B655" s="550"/>
      <c r="C655" s="550"/>
      <c r="D655" s="550"/>
      <c r="E655" s="550"/>
      <c r="F655" s="550"/>
      <c r="G655" s="550"/>
      <c r="H655" s="550"/>
      <c r="I655" s="550"/>
      <c r="J655" s="550"/>
      <c r="K655" s="550"/>
      <c r="L655" s="550"/>
      <c r="M655" s="550"/>
      <c r="N655" s="550"/>
      <c r="O655" s="550"/>
      <c r="P655" s="550"/>
      <c r="Q655" s="549"/>
      <c r="R655" s="550"/>
      <c r="S655" s="550"/>
      <c r="T655" s="550"/>
      <c r="U655" s="550"/>
      <c r="V655" s="549"/>
      <c r="W655" s="550"/>
      <c r="X655" s="550"/>
      <c r="Y655" s="550"/>
      <c r="Z655" s="550"/>
      <c r="AA655" s="550"/>
      <c r="AB655" s="550"/>
      <c r="AC655" s="550"/>
      <c r="AD655" s="550"/>
      <c r="AE655" s="550"/>
      <c r="AF655" s="550"/>
      <c r="AG655" s="550"/>
      <c r="AH655" s="550"/>
      <c r="AI655" s="550"/>
      <c r="AJ655" s="550"/>
      <c r="AK655" s="550"/>
      <c r="AL655" s="550"/>
      <c r="AM655" s="550"/>
      <c r="AN655" s="550"/>
    </row>
    <row r="656" spans="1:40" x14ac:dyDescent="0.25">
      <c r="A656" s="550"/>
      <c r="B656" s="550"/>
      <c r="C656" s="550"/>
      <c r="D656" s="550"/>
      <c r="E656" s="550"/>
      <c r="F656" s="550"/>
      <c r="G656" s="550"/>
      <c r="H656" s="550"/>
      <c r="I656" s="550"/>
      <c r="J656" s="550"/>
      <c r="K656" s="550"/>
      <c r="L656" s="550"/>
      <c r="M656" s="550"/>
      <c r="N656" s="550"/>
      <c r="O656" s="550"/>
      <c r="P656" s="550"/>
      <c r="Q656" s="549"/>
      <c r="R656" s="550"/>
      <c r="S656" s="550"/>
      <c r="T656" s="550"/>
      <c r="U656" s="550"/>
      <c r="V656" s="549"/>
      <c r="W656" s="550"/>
      <c r="X656" s="550"/>
      <c r="Y656" s="550"/>
      <c r="Z656" s="550"/>
      <c r="AA656" s="550"/>
      <c r="AB656" s="550"/>
      <c r="AC656" s="550"/>
      <c r="AD656" s="550"/>
      <c r="AE656" s="550"/>
      <c r="AF656" s="550"/>
      <c r="AG656" s="550"/>
      <c r="AH656" s="550"/>
      <c r="AI656" s="550"/>
      <c r="AJ656" s="550"/>
      <c r="AK656" s="550"/>
      <c r="AL656" s="550"/>
      <c r="AM656" s="550"/>
      <c r="AN656" s="550"/>
    </row>
    <row r="657" spans="1:40" x14ac:dyDescent="0.25">
      <c r="A657" s="550"/>
      <c r="B657" s="550"/>
      <c r="C657" s="550"/>
      <c r="D657" s="550"/>
      <c r="E657" s="550"/>
      <c r="F657" s="550"/>
      <c r="G657" s="550"/>
      <c r="H657" s="550"/>
      <c r="I657" s="550"/>
      <c r="J657" s="550"/>
      <c r="K657" s="550"/>
      <c r="L657" s="550"/>
      <c r="M657" s="550"/>
      <c r="N657" s="550"/>
      <c r="O657" s="550"/>
      <c r="P657" s="550"/>
      <c r="Q657" s="549"/>
      <c r="R657" s="550"/>
      <c r="S657" s="550"/>
      <c r="T657" s="550"/>
      <c r="U657" s="550"/>
      <c r="V657" s="549"/>
      <c r="W657" s="550"/>
      <c r="X657" s="550"/>
      <c r="Y657" s="550"/>
      <c r="Z657" s="550"/>
      <c r="AA657" s="550"/>
      <c r="AB657" s="550"/>
      <c r="AC657" s="550"/>
      <c r="AD657" s="550"/>
      <c r="AE657" s="550"/>
      <c r="AF657" s="550"/>
      <c r="AG657" s="550"/>
      <c r="AH657" s="550"/>
      <c r="AI657" s="550"/>
      <c r="AJ657" s="550"/>
      <c r="AK657" s="550"/>
      <c r="AL657" s="550"/>
      <c r="AM657" s="550"/>
      <c r="AN657" s="550"/>
    </row>
    <row r="658" spans="1:40" x14ac:dyDescent="0.25">
      <c r="A658" s="550"/>
      <c r="B658" s="550"/>
      <c r="C658" s="550"/>
      <c r="D658" s="550"/>
      <c r="E658" s="550"/>
      <c r="F658" s="550"/>
      <c r="G658" s="550"/>
      <c r="H658" s="550"/>
      <c r="I658" s="550"/>
      <c r="J658" s="550"/>
      <c r="K658" s="550"/>
      <c r="L658" s="550"/>
      <c r="M658" s="550"/>
      <c r="N658" s="550"/>
      <c r="O658" s="550"/>
      <c r="P658" s="550"/>
      <c r="Q658" s="549"/>
      <c r="R658" s="550"/>
      <c r="S658" s="550"/>
      <c r="T658" s="550"/>
      <c r="U658" s="550"/>
      <c r="V658" s="549"/>
      <c r="W658" s="550"/>
      <c r="X658" s="550"/>
      <c r="Y658" s="550"/>
      <c r="Z658" s="550"/>
      <c r="AA658" s="550"/>
      <c r="AB658" s="550"/>
      <c r="AC658" s="550"/>
      <c r="AD658" s="550"/>
      <c r="AE658" s="550"/>
      <c r="AF658" s="550"/>
      <c r="AG658" s="550"/>
      <c r="AH658" s="550"/>
      <c r="AI658" s="550"/>
      <c r="AJ658" s="550"/>
      <c r="AK658" s="550"/>
      <c r="AL658" s="550"/>
      <c r="AM658" s="550"/>
      <c r="AN658" s="550"/>
    </row>
    <row r="659" spans="1:40" x14ac:dyDescent="0.25">
      <c r="A659" s="550"/>
      <c r="B659" s="550"/>
      <c r="C659" s="550"/>
      <c r="D659" s="550"/>
      <c r="E659" s="550"/>
      <c r="F659" s="550"/>
      <c r="G659" s="550"/>
      <c r="H659" s="550"/>
      <c r="I659" s="550"/>
      <c r="J659" s="550"/>
      <c r="K659" s="550"/>
      <c r="L659" s="550"/>
      <c r="M659" s="550"/>
      <c r="N659" s="550"/>
      <c r="O659" s="550"/>
      <c r="P659" s="550"/>
      <c r="Q659" s="549"/>
      <c r="R659" s="550"/>
      <c r="S659" s="550"/>
      <c r="T659" s="550"/>
      <c r="U659" s="550"/>
      <c r="V659" s="549"/>
      <c r="W659" s="550"/>
      <c r="X659" s="550"/>
      <c r="Y659" s="550"/>
      <c r="Z659" s="550"/>
      <c r="AA659" s="550"/>
      <c r="AB659" s="550"/>
      <c r="AC659" s="550"/>
      <c r="AD659" s="550"/>
      <c r="AE659" s="550"/>
      <c r="AF659" s="550"/>
      <c r="AG659" s="550"/>
      <c r="AH659" s="550"/>
      <c r="AI659" s="550"/>
      <c r="AJ659" s="550"/>
      <c r="AK659" s="550"/>
      <c r="AL659" s="550"/>
      <c r="AM659" s="550"/>
      <c r="AN659" s="550"/>
    </row>
    <row r="660" spans="1:40" x14ac:dyDescent="0.25">
      <c r="A660" s="550"/>
      <c r="B660" s="550"/>
      <c r="C660" s="550"/>
      <c r="D660" s="550"/>
      <c r="E660" s="550"/>
      <c r="F660" s="550"/>
      <c r="G660" s="550"/>
      <c r="H660" s="550"/>
      <c r="I660" s="550"/>
      <c r="J660" s="550"/>
      <c r="K660" s="550"/>
      <c r="L660" s="550"/>
      <c r="M660" s="550"/>
      <c r="N660" s="550"/>
      <c r="O660" s="550"/>
      <c r="P660" s="550"/>
      <c r="Q660" s="549"/>
      <c r="R660" s="550"/>
      <c r="S660" s="550"/>
      <c r="T660" s="550"/>
      <c r="U660" s="550"/>
      <c r="V660" s="549"/>
      <c r="W660" s="550"/>
      <c r="X660" s="550"/>
      <c r="Y660" s="550"/>
      <c r="Z660" s="550"/>
      <c r="AA660" s="550"/>
      <c r="AB660" s="550"/>
      <c r="AC660" s="550"/>
      <c r="AD660" s="550"/>
      <c r="AE660" s="550"/>
      <c r="AF660" s="550"/>
      <c r="AG660" s="550"/>
      <c r="AH660" s="550"/>
      <c r="AI660" s="550"/>
      <c r="AJ660" s="550"/>
      <c r="AK660" s="550"/>
      <c r="AL660" s="550"/>
      <c r="AM660" s="550"/>
      <c r="AN660" s="550"/>
    </row>
    <row r="661" spans="1:40" x14ac:dyDescent="0.25">
      <c r="A661" s="550"/>
      <c r="B661" s="550"/>
      <c r="C661" s="550"/>
      <c r="D661" s="550"/>
      <c r="E661" s="550"/>
      <c r="F661" s="550"/>
      <c r="G661" s="550"/>
      <c r="H661" s="550"/>
      <c r="I661" s="550"/>
      <c r="J661" s="550"/>
      <c r="K661" s="550"/>
      <c r="L661" s="550"/>
      <c r="M661" s="550"/>
      <c r="N661" s="550"/>
      <c r="O661" s="550"/>
      <c r="P661" s="550"/>
      <c r="Q661" s="549"/>
      <c r="R661" s="550"/>
      <c r="S661" s="550"/>
      <c r="T661" s="550"/>
      <c r="U661" s="550"/>
      <c r="V661" s="549"/>
      <c r="W661" s="550"/>
      <c r="X661" s="550"/>
      <c r="Y661" s="550"/>
      <c r="Z661" s="550"/>
      <c r="AA661" s="550"/>
      <c r="AB661" s="550"/>
      <c r="AC661" s="550"/>
      <c r="AD661" s="550"/>
      <c r="AE661" s="550"/>
      <c r="AF661" s="550"/>
      <c r="AG661" s="550"/>
      <c r="AH661" s="550"/>
      <c r="AI661" s="550"/>
      <c r="AJ661" s="550"/>
      <c r="AK661" s="550"/>
      <c r="AL661" s="550"/>
      <c r="AM661" s="550"/>
      <c r="AN661" s="550"/>
    </row>
    <row r="662" spans="1:40" x14ac:dyDescent="0.25">
      <c r="A662" s="550"/>
      <c r="B662" s="550"/>
      <c r="C662" s="550"/>
      <c r="D662" s="550"/>
      <c r="E662" s="550"/>
      <c r="F662" s="550"/>
      <c r="G662" s="550"/>
      <c r="H662" s="550"/>
      <c r="I662" s="550"/>
      <c r="J662" s="550"/>
      <c r="K662" s="550"/>
      <c r="L662" s="550"/>
      <c r="M662" s="550"/>
      <c r="N662" s="550"/>
      <c r="O662" s="550"/>
      <c r="P662" s="550"/>
      <c r="Q662" s="549"/>
      <c r="R662" s="550"/>
      <c r="S662" s="550"/>
      <c r="T662" s="550"/>
      <c r="U662" s="550"/>
      <c r="V662" s="549"/>
      <c r="W662" s="550"/>
      <c r="X662" s="550"/>
      <c r="Y662" s="550"/>
      <c r="Z662" s="550"/>
      <c r="AA662" s="550"/>
      <c r="AB662" s="550"/>
      <c r="AC662" s="550"/>
      <c r="AD662" s="550"/>
      <c r="AE662" s="550"/>
      <c r="AF662" s="550"/>
      <c r="AG662" s="550"/>
      <c r="AH662" s="550"/>
      <c r="AI662" s="550"/>
      <c r="AJ662" s="550"/>
      <c r="AK662" s="550"/>
      <c r="AL662" s="550"/>
      <c r="AM662" s="550"/>
      <c r="AN662" s="550"/>
    </row>
    <row r="663" spans="1:40" x14ac:dyDescent="0.25">
      <c r="A663" s="550"/>
      <c r="B663" s="550"/>
      <c r="C663" s="550"/>
      <c r="D663" s="550"/>
      <c r="E663" s="550"/>
      <c r="F663" s="550"/>
      <c r="G663" s="550"/>
      <c r="H663" s="550"/>
      <c r="I663" s="550"/>
      <c r="J663" s="550"/>
      <c r="K663" s="550"/>
      <c r="L663" s="550"/>
      <c r="M663" s="550"/>
      <c r="N663" s="550"/>
      <c r="O663" s="550"/>
      <c r="P663" s="550"/>
      <c r="Q663" s="549"/>
      <c r="R663" s="550"/>
      <c r="S663" s="550"/>
      <c r="T663" s="550"/>
      <c r="U663" s="550"/>
      <c r="V663" s="549"/>
      <c r="W663" s="550"/>
      <c r="X663" s="550"/>
      <c r="Y663" s="550"/>
      <c r="Z663" s="550"/>
      <c r="AA663" s="550"/>
      <c r="AB663" s="550"/>
      <c r="AC663" s="550"/>
      <c r="AD663" s="550"/>
      <c r="AE663" s="550"/>
      <c r="AF663" s="550"/>
      <c r="AG663" s="550"/>
      <c r="AH663" s="550"/>
      <c r="AI663" s="550"/>
      <c r="AJ663" s="550"/>
      <c r="AK663" s="550"/>
      <c r="AL663" s="550"/>
      <c r="AM663" s="550"/>
      <c r="AN663" s="550"/>
    </row>
    <row r="664" spans="1:40" x14ac:dyDescent="0.25">
      <c r="A664" s="550"/>
      <c r="B664" s="550"/>
      <c r="C664" s="550"/>
      <c r="D664" s="550"/>
      <c r="E664" s="550"/>
      <c r="F664" s="550"/>
      <c r="G664" s="550"/>
      <c r="H664" s="550"/>
      <c r="I664" s="550"/>
      <c r="J664" s="550"/>
      <c r="K664" s="550"/>
      <c r="L664" s="550"/>
      <c r="M664" s="550"/>
      <c r="N664" s="550"/>
      <c r="O664" s="550"/>
      <c r="P664" s="550"/>
      <c r="Q664" s="549"/>
      <c r="R664" s="550"/>
      <c r="S664" s="550"/>
      <c r="T664" s="550"/>
      <c r="U664" s="550"/>
      <c r="V664" s="549"/>
      <c r="W664" s="550"/>
      <c r="X664" s="550"/>
      <c r="Y664" s="550"/>
      <c r="Z664" s="550"/>
      <c r="AA664" s="550"/>
      <c r="AB664" s="550"/>
      <c r="AC664" s="550"/>
      <c r="AD664" s="550"/>
      <c r="AE664" s="550"/>
      <c r="AF664" s="550"/>
      <c r="AG664" s="550"/>
      <c r="AH664" s="550"/>
      <c r="AI664" s="550"/>
      <c r="AJ664" s="550"/>
      <c r="AK664" s="550"/>
      <c r="AL664" s="550"/>
      <c r="AM664" s="550"/>
      <c r="AN664" s="550"/>
    </row>
    <row r="665" spans="1:40" x14ac:dyDescent="0.25">
      <c r="A665" s="550"/>
      <c r="B665" s="550"/>
      <c r="C665" s="550"/>
      <c r="D665" s="550"/>
      <c r="E665" s="550"/>
      <c r="F665" s="550"/>
      <c r="G665" s="550"/>
      <c r="H665" s="550"/>
      <c r="I665" s="550"/>
      <c r="J665" s="550"/>
      <c r="K665" s="550"/>
      <c r="L665" s="550"/>
      <c r="M665" s="550"/>
      <c r="N665" s="550"/>
      <c r="O665" s="550"/>
      <c r="P665" s="550"/>
      <c r="Q665" s="549"/>
      <c r="R665" s="550"/>
      <c r="S665" s="550"/>
      <c r="T665" s="550"/>
      <c r="U665" s="550"/>
      <c r="V665" s="549"/>
      <c r="W665" s="550"/>
      <c r="X665" s="550"/>
      <c r="Y665" s="550"/>
      <c r="Z665" s="550"/>
      <c r="AA665" s="550"/>
      <c r="AB665" s="550"/>
      <c r="AC665" s="550"/>
      <c r="AD665" s="550"/>
      <c r="AE665" s="550"/>
      <c r="AF665" s="550"/>
      <c r="AG665" s="550"/>
      <c r="AH665" s="550"/>
      <c r="AI665" s="550"/>
      <c r="AJ665" s="550"/>
      <c r="AK665" s="550"/>
      <c r="AL665" s="550"/>
      <c r="AM665" s="550"/>
      <c r="AN665" s="550"/>
    </row>
    <row r="666" spans="1:40" x14ac:dyDescent="0.25">
      <c r="A666" s="550"/>
      <c r="B666" s="550"/>
      <c r="C666" s="550"/>
      <c r="D666" s="550"/>
      <c r="E666" s="550"/>
      <c r="F666" s="550"/>
      <c r="G666" s="550"/>
      <c r="H666" s="550"/>
      <c r="I666" s="550"/>
      <c r="J666" s="550"/>
      <c r="K666" s="550"/>
      <c r="L666" s="550"/>
      <c r="M666" s="550"/>
      <c r="N666" s="550"/>
      <c r="O666" s="550"/>
      <c r="P666" s="550"/>
      <c r="Q666" s="549"/>
      <c r="R666" s="550"/>
      <c r="S666" s="550"/>
      <c r="T666" s="550"/>
      <c r="U666" s="550"/>
      <c r="V666" s="549"/>
      <c r="W666" s="550"/>
      <c r="X666" s="550"/>
      <c r="Y666" s="550"/>
      <c r="Z666" s="550"/>
      <c r="AA666" s="550"/>
      <c r="AB666" s="550"/>
      <c r="AC666" s="550"/>
      <c r="AD666" s="550"/>
      <c r="AE666" s="550"/>
      <c r="AF666" s="550"/>
      <c r="AG666" s="550"/>
      <c r="AH666" s="550"/>
      <c r="AI666" s="550"/>
      <c r="AJ666" s="550"/>
      <c r="AK666" s="550"/>
      <c r="AL666" s="550"/>
      <c r="AM666" s="550"/>
      <c r="AN666" s="550"/>
    </row>
    <row r="667" spans="1:40" x14ac:dyDescent="0.25">
      <c r="A667" s="550"/>
      <c r="B667" s="550"/>
      <c r="C667" s="550"/>
      <c r="D667" s="550"/>
      <c r="E667" s="550"/>
      <c r="F667" s="550"/>
      <c r="G667" s="550"/>
      <c r="H667" s="550"/>
      <c r="I667" s="550"/>
      <c r="J667" s="550"/>
      <c r="K667" s="550"/>
      <c r="L667" s="550"/>
      <c r="M667" s="550"/>
      <c r="N667" s="550"/>
      <c r="O667" s="550"/>
      <c r="P667" s="550"/>
      <c r="Q667" s="549"/>
      <c r="R667" s="550"/>
      <c r="S667" s="550"/>
      <c r="T667" s="550"/>
      <c r="U667" s="550"/>
      <c r="V667" s="549"/>
      <c r="W667" s="550"/>
      <c r="X667" s="550"/>
      <c r="Y667" s="550"/>
      <c r="Z667" s="550"/>
      <c r="AA667" s="550"/>
      <c r="AB667" s="550"/>
      <c r="AC667" s="550"/>
      <c r="AD667" s="550"/>
      <c r="AE667" s="550"/>
      <c r="AF667" s="550"/>
      <c r="AG667" s="550"/>
      <c r="AH667" s="550"/>
      <c r="AI667" s="550"/>
      <c r="AJ667" s="550"/>
      <c r="AK667" s="550"/>
      <c r="AL667" s="550"/>
      <c r="AM667" s="550"/>
      <c r="AN667" s="550"/>
    </row>
    <row r="668" spans="1:40" x14ac:dyDescent="0.25">
      <c r="A668" s="550"/>
      <c r="B668" s="550"/>
      <c r="C668" s="550"/>
      <c r="D668" s="550"/>
      <c r="E668" s="550"/>
      <c r="F668" s="550"/>
      <c r="G668" s="550"/>
      <c r="H668" s="550"/>
      <c r="I668" s="550"/>
      <c r="J668" s="550"/>
      <c r="K668" s="550"/>
      <c r="L668" s="550"/>
      <c r="M668" s="550"/>
      <c r="N668" s="550"/>
      <c r="O668" s="550"/>
      <c r="P668" s="550"/>
      <c r="Q668" s="549"/>
      <c r="R668" s="550"/>
      <c r="S668" s="550"/>
      <c r="T668" s="550"/>
      <c r="U668" s="550"/>
      <c r="V668" s="549"/>
      <c r="W668" s="550"/>
      <c r="X668" s="550"/>
      <c r="Y668" s="550"/>
      <c r="Z668" s="550"/>
      <c r="AA668" s="550"/>
      <c r="AB668" s="550"/>
      <c r="AC668" s="550"/>
      <c r="AD668" s="550"/>
      <c r="AE668" s="550"/>
      <c r="AF668" s="550"/>
      <c r="AG668" s="550"/>
      <c r="AH668" s="550"/>
      <c r="AI668" s="550"/>
      <c r="AJ668" s="550"/>
      <c r="AK668" s="550"/>
      <c r="AL668" s="550"/>
      <c r="AM668" s="550"/>
      <c r="AN668" s="550"/>
    </row>
    <row r="669" spans="1:40" x14ac:dyDescent="0.25">
      <c r="A669" s="550"/>
      <c r="B669" s="550"/>
      <c r="C669" s="550"/>
      <c r="D669" s="550"/>
      <c r="E669" s="550"/>
      <c r="F669" s="550"/>
      <c r="G669" s="550"/>
      <c r="H669" s="550"/>
      <c r="I669" s="550"/>
      <c r="J669" s="550"/>
      <c r="K669" s="550"/>
      <c r="L669" s="550"/>
      <c r="M669" s="550"/>
      <c r="N669" s="550"/>
      <c r="O669" s="550"/>
      <c r="P669" s="550"/>
      <c r="Q669" s="549"/>
      <c r="R669" s="550"/>
      <c r="S669" s="550"/>
      <c r="T669" s="550"/>
      <c r="U669" s="550"/>
      <c r="V669" s="549"/>
      <c r="W669" s="550"/>
      <c r="X669" s="550"/>
      <c r="Y669" s="550"/>
      <c r="Z669" s="550"/>
      <c r="AA669" s="550"/>
      <c r="AB669" s="550"/>
      <c r="AC669" s="550"/>
      <c r="AD669" s="550"/>
      <c r="AE669" s="550"/>
      <c r="AF669" s="550"/>
      <c r="AG669" s="550"/>
      <c r="AH669" s="550"/>
      <c r="AI669" s="550"/>
      <c r="AJ669" s="550"/>
      <c r="AK669" s="550"/>
      <c r="AL669" s="550"/>
      <c r="AM669" s="550"/>
      <c r="AN669" s="550"/>
    </row>
    <row r="670" spans="1:40" x14ac:dyDescent="0.25">
      <c r="A670" s="550"/>
      <c r="B670" s="550"/>
      <c r="C670" s="550"/>
      <c r="D670" s="550"/>
      <c r="E670" s="550"/>
      <c r="F670" s="550"/>
      <c r="G670" s="550"/>
      <c r="H670" s="550"/>
      <c r="I670" s="550"/>
      <c r="J670" s="550"/>
      <c r="K670" s="550"/>
      <c r="L670" s="550"/>
      <c r="M670" s="550"/>
      <c r="N670" s="550"/>
      <c r="O670" s="550"/>
      <c r="P670" s="550"/>
      <c r="Q670" s="549"/>
      <c r="R670" s="550"/>
      <c r="S670" s="550"/>
      <c r="T670" s="550"/>
      <c r="U670" s="550"/>
      <c r="V670" s="549"/>
      <c r="W670" s="550"/>
      <c r="X670" s="550"/>
      <c r="Y670" s="550"/>
      <c r="Z670" s="550"/>
      <c r="AA670" s="550"/>
      <c r="AB670" s="550"/>
      <c r="AC670" s="550"/>
      <c r="AD670" s="550"/>
      <c r="AE670" s="550"/>
      <c r="AF670" s="550"/>
      <c r="AG670" s="550"/>
      <c r="AH670" s="550"/>
      <c r="AI670" s="550"/>
      <c r="AJ670" s="550"/>
      <c r="AK670" s="550"/>
      <c r="AL670" s="550"/>
      <c r="AM670" s="550"/>
      <c r="AN670" s="550"/>
    </row>
    <row r="671" spans="1:40" x14ac:dyDescent="0.25">
      <c r="A671" s="550"/>
      <c r="B671" s="550"/>
      <c r="C671" s="550"/>
      <c r="D671" s="550"/>
      <c r="E671" s="550"/>
      <c r="F671" s="550"/>
      <c r="G671" s="550"/>
      <c r="H671" s="550"/>
      <c r="I671" s="550"/>
      <c r="J671" s="550"/>
      <c r="K671" s="550"/>
      <c r="L671" s="550"/>
      <c r="M671" s="550"/>
      <c r="N671" s="550"/>
      <c r="O671" s="550"/>
      <c r="P671" s="550"/>
      <c r="Q671" s="549"/>
      <c r="R671" s="550"/>
      <c r="S671" s="550"/>
      <c r="T671" s="550"/>
      <c r="U671" s="550"/>
      <c r="V671" s="549"/>
      <c r="W671" s="550"/>
      <c r="X671" s="550"/>
      <c r="Y671" s="550"/>
      <c r="Z671" s="550"/>
      <c r="AA671" s="550"/>
      <c r="AB671" s="550"/>
      <c r="AC671" s="550"/>
      <c r="AD671" s="550"/>
      <c r="AE671" s="550"/>
      <c r="AF671" s="550"/>
      <c r="AG671" s="550"/>
      <c r="AH671" s="550"/>
      <c r="AI671" s="550"/>
      <c r="AJ671" s="550"/>
      <c r="AK671" s="550"/>
      <c r="AL671" s="550"/>
      <c r="AM671" s="550"/>
      <c r="AN671" s="550"/>
    </row>
    <row r="672" spans="1:40" x14ac:dyDescent="0.25">
      <c r="A672" s="550"/>
      <c r="B672" s="550"/>
      <c r="C672" s="550"/>
      <c r="D672" s="550"/>
      <c r="E672" s="550"/>
      <c r="F672" s="550"/>
      <c r="G672" s="550"/>
      <c r="H672" s="550"/>
      <c r="I672" s="550"/>
      <c r="J672" s="550"/>
      <c r="K672" s="550"/>
      <c r="L672" s="550"/>
      <c r="M672" s="550"/>
      <c r="N672" s="550"/>
      <c r="O672" s="550"/>
      <c r="P672" s="550"/>
      <c r="Q672" s="549"/>
      <c r="R672" s="550"/>
      <c r="S672" s="550"/>
      <c r="T672" s="550"/>
      <c r="U672" s="550"/>
      <c r="V672" s="549"/>
      <c r="W672" s="550"/>
      <c r="X672" s="550"/>
      <c r="Y672" s="550"/>
      <c r="Z672" s="550"/>
      <c r="AA672" s="550"/>
      <c r="AB672" s="550"/>
      <c r="AC672" s="550"/>
      <c r="AD672" s="550"/>
      <c r="AE672" s="550"/>
      <c r="AF672" s="550"/>
      <c r="AG672" s="550"/>
      <c r="AH672" s="550"/>
      <c r="AI672" s="550"/>
      <c r="AJ672" s="550"/>
      <c r="AK672" s="550"/>
      <c r="AL672" s="550"/>
      <c r="AM672" s="550"/>
      <c r="AN672" s="550"/>
    </row>
    <row r="673" spans="1:40" x14ac:dyDescent="0.25">
      <c r="A673" s="550"/>
      <c r="B673" s="550"/>
      <c r="C673" s="550"/>
      <c r="D673" s="550"/>
      <c r="E673" s="550"/>
      <c r="F673" s="550"/>
      <c r="G673" s="550"/>
      <c r="H673" s="550"/>
      <c r="I673" s="550"/>
      <c r="J673" s="550"/>
      <c r="K673" s="550"/>
      <c r="L673" s="550"/>
      <c r="M673" s="550"/>
      <c r="N673" s="550"/>
      <c r="O673" s="550"/>
      <c r="P673" s="550"/>
      <c r="Q673" s="549"/>
      <c r="R673" s="550"/>
      <c r="S673" s="550"/>
      <c r="T673" s="550"/>
      <c r="U673" s="550"/>
      <c r="V673" s="549"/>
      <c r="W673" s="550"/>
      <c r="X673" s="550"/>
      <c r="Y673" s="550"/>
      <c r="Z673" s="550"/>
      <c r="AA673" s="550"/>
      <c r="AB673" s="550"/>
      <c r="AC673" s="550"/>
      <c r="AD673" s="550"/>
      <c r="AE673" s="550"/>
      <c r="AF673" s="550"/>
      <c r="AG673" s="550"/>
      <c r="AH673" s="550"/>
      <c r="AI673" s="550"/>
      <c r="AJ673" s="550"/>
      <c r="AK673" s="550"/>
      <c r="AL673" s="550"/>
      <c r="AM673" s="550"/>
      <c r="AN673" s="550"/>
    </row>
    <row r="674" spans="1:40" x14ac:dyDescent="0.25">
      <c r="A674" s="550"/>
      <c r="B674" s="550"/>
      <c r="C674" s="550"/>
      <c r="D674" s="550"/>
      <c r="E674" s="550"/>
      <c r="F674" s="550"/>
      <c r="G674" s="550"/>
      <c r="H674" s="550"/>
      <c r="I674" s="550"/>
      <c r="J674" s="550"/>
      <c r="K674" s="550"/>
      <c r="L674" s="550"/>
      <c r="M674" s="550"/>
      <c r="N674" s="550"/>
      <c r="O674" s="550"/>
      <c r="P674" s="550"/>
      <c r="Q674" s="549"/>
      <c r="R674" s="550"/>
      <c r="S674" s="550"/>
      <c r="T674" s="550"/>
      <c r="U674" s="550"/>
      <c r="V674" s="549"/>
      <c r="W674" s="550"/>
      <c r="X674" s="550"/>
      <c r="Y674" s="550"/>
      <c r="Z674" s="550"/>
      <c r="AA674" s="550"/>
      <c r="AB674" s="550"/>
      <c r="AC674" s="550"/>
      <c r="AD674" s="550"/>
      <c r="AE674" s="550"/>
      <c r="AF674" s="550"/>
      <c r="AG674" s="550"/>
      <c r="AH674" s="550"/>
      <c r="AI674" s="550"/>
      <c r="AJ674" s="550"/>
      <c r="AK674" s="550"/>
      <c r="AL674" s="550"/>
      <c r="AM674" s="550"/>
      <c r="AN674" s="550"/>
    </row>
    <row r="675" spans="1:40" x14ac:dyDescent="0.25">
      <c r="A675" s="550"/>
      <c r="B675" s="550"/>
      <c r="C675" s="550"/>
      <c r="D675" s="550"/>
      <c r="E675" s="550"/>
      <c r="F675" s="550"/>
      <c r="G675" s="550"/>
      <c r="H675" s="550"/>
      <c r="I675" s="550"/>
      <c r="J675" s="550"/>
      <c r="K675" s="550"/>
      <c r="L675" s="550"/>
      <c r="M675" s="550"/>
      <c r="N675" s="550"/>
      <c r="O675" s="550"/>
      <c r="P675" s="550"/>
      <c r="Q675" s="549"/>
      <c r="R675" s="550"/>
      <c r="S675" s="550"/>
      <c r="T675" s="550"/>
      <c r="U675" s="550"/>
      <c r="V675" s="549"/>
      <c r="W675" s="550"/>
      <c r="X675" s="550"/>
      <c r="Y675" s="550"/>
      <c r="Z675" s="550"/>
      <c r="AA675" s="550"/>
      <c r="AB675" s="550"/>
      <c r="AC675" s="550"/>
      <c r="AD675" s="550"/>
      <c r="AE675" s="550"/>
      <c r="AF675" s="550"/>
      <c r="AG675" s="550"/>
      <c r="AH675" s="550"/>
      <c r="AI675" s="550"/>
      <c r="AJ675" s="550"/>
      <c r="AK675" s="550"/>
      <c r="AL675" s="550"/>
      <c r="AM675" s="550"/>
      <c r="AN675" s="550"/>
    </row>
    <row r="676" spans="1:40" x14ac:dyDescent="0.25">
      <c r="A676" s="550"/>
      <c r="B676" s="550"/>
      <c r="C676" s="550"/>
      <c r="D676" s="550"/>
      <c r="E676" s="550"/>
      <c r="F676" s="550"/>
      <c r="G676" s="550"/>
      <c r="H676" s="550"/>
      <c r="I676" s="550"/>
      <c r="J676" s="550"/>
      <c r="K676" s="550"/>
      <c r="L676" s="550"/>
      <c r="M676" s="550"/>
      <c r="N676" s="550"/>
      <c r="O676" s="550"/>
      <c r="P676" s="550"/>
      <c r="Q676" s="549"/>
      <c r="R676" s="550"/>
      <c r="S676" s="550"/>
      <c r="T676" s="550"/>
      <c r="U676" s="550"/>
      <c r="V676" s="549"/>
      <c r="W676" s="550"/>
      <c r="X676" s="550"/>
      <c r="Y676" s="550"/>
      <c r="Z676" s="550"/>
      <c r="AA676" s="550"/>
      <c r="AB676" s="550"/>
      <c r="AC676" s="550"/>
      <c r="AD676" s="550"/>
      <c r="AE676" s="550"/>
      <c r="AF676" s="550"/>
      <c r="AG676" s="550"/>
      <c r="AH676" s="550"/>
      <c r="AI676" s="550"/>
      <c r="AJ676" s="550"/>
      <c r="AK676" s="550"/>
      <c r="AL676" s="550"/>
      <c r="AM676" s="550"/>
      <c r="AN676" s="550"/>
    </row>
    <row r="677" spans="1:40" x14ac:dyDescent="0.25">
      <c r="A677" s="550"/>
      <c r="B677" s="550"/>
      <c r="C677" s="550"/>
      <c r="D677" s="550"/>
      <c r="E677" s="550"/>
      <c r="F677" s="550"/>
      <c r="G677" s="550"/>
      <c r="H677" s="550"/>
      <c r="I677" s="550"/>
      <c r="J677" s="550"/>
      <c r="K677" s="550"/>
      <c r="L677" s="550"/>
      <c r="M677" s="550"/>
      <c r="N677" s="550"/>
      <c r="O677" s="550"/>
      <c r="P677" s="550"/>
      <c r="Q677" s="549"/>
      <c r="R677" s="550"/>
      <c r="S677" s="550"/>
      <c r="T677" s="550"/>
      <c r="U677" s="550"/>
      <c r="V677" s="549"/>
      <c r="W677" s="550"/>
      <c r="X677" s="550"/>
      <c r="Y677" s="550"/>
      <c r="Z677" s="550"/>
      <c r="AA677" s="550"/>
      <c r="AB677" s="550"/>
      <c r="AC677" s="550"/>
      <c r="AD677" s="550"/>
      <c r="AE677" s="550"/>
      <c r="AF677" s="550"/>
      <c r="AG677" s="550"/>
      <c r="AH677" s="550"/>
      <c r="AI677" s="550"/>
      <c r="AJ677" s="550"/>
      <c r="AK677" s="550"/>
      <c r="AL677" s="550"/>
      <c r="AM677" s="550"/>
      <c r="AN677" s="550"/>
    </row>
    <row r="678" spans="1:40" x14ac:dyDescent="0.25">
      <c r="A678" s="550"/>
      <c r="B678" s="550"/>
      <c r="C678" s="550"/>
      <c r="D678" s="550"/>
      <c r="E678" s="550"/>
      <c r="F678" s="550"/>
      <c r="G678" s="550"/>
      <c r="H678" s="550"/>
      <c r="I678" s="550"/>
      <c r="J678" s="550"/>
      <c r="K678" s="550"/>
      <c r="L678" s="550"/>
      <c r="M678" s="550"/>
      <c r="N678" s="550"/>
      <c r="O678" s="550"/>
      <c r="P678" s="550"/>
      <c r="Q678" s="549"/>
      <c r="R678" s="550"/>
      <c r="S678" s="550"/>
      <c r="T678" s="550"/>
      <c r="U678" s="550"/>
      <c r="V678" s="549"/>
      <c r="W678" s="550"/>
      <c r="X678" s="550"/>
      <c r="Y678" s="550"/>
      <c r="Z678" s="550"/>
      <c r="AA678" s="550"/>
      <c r="AB678" s="550"/>
      <c r="AC678" s="550"/>
      <c r="AD678" s="550"/>
      <c r="AE678" s="550"/>
      <c r="AF678" s="550"/>
      <c r="AG678" s="550"/>
      <c r="AH678" s="550"/>
      <c r="AI678" s="550"/>
      <c r="AJ678" s="550"/>
      <c r="AK678" s="550"/>
      <c r="AL678" s="550"/>
      <c r="AM678" s="550"/>
      <c r="AN678" s="550"/>
    </row>
    <row r="679" spans="1:40" x14ac:dyDescent="0.25">
      <c r="A679" s="550"/>
      <c r="B679" s="550"/>
      <c r="C679" s="550"/>
      <c r="D679" s="550"/>
      <c r="E679" s="550"/>
      <c r="F679" s="550"/>
      <c r="G679" s="550"/>
      <c r="H679" s="550"/>
      <c r="I679" s="550"/>
      <c r="J679" s="550"/>
      <c r="K679" s="550"/>
      <c r="L679" s="550"/>
      <c r="M679" s="550"/>
      <c r="N679" s="550"/>
      <c r="O679" s="550"/>
      <c r="P679" s="550"/>
      <c r="Q679" s="549"/>
      <c r="R679" s="550"/>
      <c r="S679" s="550"/>
      <c r="T679" s="550"/>
      <c r="U679" s="550"/>
      <c r="V679" s="549"/>
      <c r="W679" s="550"/>
      <c r="X679" s="550"/>
      <c r="Y679" s="550"/>
      <c r="Z679" s="550"/>
      <c r="AA679" s="550"/>
      <c r="AB679" s="550"/>
      <c r="AC679" s="550"/>
      <c r="AD679" s="550"/>
      <c r="AE679" s="550"/>
      <c r="AF679" s="550"/>
      <c r="AG679" s="550"/>
      <c r="AH679" s="550"/>
      <c r="AI679" s="550"/>
      <c r="AJ679" s="550"/>
      <c r="AK679" s="550"/>
      <c r="AL679" s="550"/>
      <c r="AM679" s="550"/>
      <c r="AN679" s="550"/>
    </row>
    <row r="680" spans="1:40" x14ac:dyDescent="0.25">
      <c r="A680" s="550"/>
      <c r="B680" s="550"/>
      <c r="C680" s="550"/>
      <c r="D680" s="550"/>
      <c r="E680" s="550"/>
      <c r="F680" s="550"/>
      <c r="G680" s="550"/>
      <c r="H680" s="550"/>
      <c r="I680" s="550"/>
      <c r="J680" s="550"/>
      <c r="K680" s="550"/>
      <c r="L680" s="550"/>
      <c r="M680" s="550"/>
      <c r="N680" s="550"/>
      <c r="O680" s="550"/>
      <c r="P680" s="550"/>
      <c r="Q680" s="549"/>
      <c r="R680" s="550"/>
      <c r="S680" s="550"/>
      <c r="T680" s="550"/>
      <c r="U680" s="550"/>
      <c r="V680" s="549"/>
      <c r="W680" s="550"/>
      <c r="X680" s="550"/>
      <c r="Y680" s="550"/>
      <c r="Z680" s="550"/>
      <c r="AA680" s="550"/>
      <c r="AB680" s="550"/>
      <c r="AC680" s="550"/>
      <c r="AD680" s="550"/>
      <c r="AE680" s="550"/>
      <c r="AF680" s="550"/>
      <c r="AG680" s="550"/>
      <c r="AH680" s="550"/>
      <c r="AI680" s="550"/>
      <c r="AJ680" s="550"/>
      <c r="AK680" s="550"/>
      <c r="AL680" s="550"/>
      <c r="AM680" s="550"/>
      <c r="AN680" s="550"/>
    </row>
    <row r="681" spans="1:40" x14ac:dyDescent="0.25">
      <c r="A681" s="550"/>
      <c r="B681" s="550"/>
      <c r="C681" s="550"/>
      <c r="D681" s="550"/>
      <c r="E681" s="550"/>
      <c r="F681" s="550"/>
      <c r="G681" s="550"/>
      <c r="H681" s="550"/>
      <c r="I681" s="550"/>
      <c r="J681" s="550"/>
      <c r="K681" s="550"/>
      <c r="L681" s="550"/>
      <c r="M681" s="550"/>
      <c r="N681" s="550"/>
      <c r="O681" s="550"/>
      <c r="P681" s="550"/>
      <c r="Q681" s="549"/>
      <c r="R681" s="550"/>
      <c r="S681" s="550"/>
      <c r="T681" s="550"/>
      <c r="U681" s="550"/>
      <c r="V681" s="549"/>
      <c r="W681" s="550"/>
      <c r="X681" s="550"/>
      <c r="Y681" s="550"/>
      <c r="Z681" s="550"/>
      <c r="AA681" s="550"/>
      <c r="AB681" s="550"/>
      <c r="AC681" s="550"/>
      <c r="AD681" s="550"/>
      <c r="AE681" s="550"/>
      <c r="AF681" s="550"/>
      <c r="AG681" s="550"/>
      <c r="AH681" s="550"/>
      <c r="AI681" s="550"/>
      <c r="AJ681" s="550"/>
      <c r="AK681" s="550"/>
      <c r="AL681" s="550"/>
      <c r="AM681" s="550"/>
      <c r="AN681" s="550"/>
    </row>
    <row r="682" spans="1:40" x14ac:dyDescent="0.25">
      <c r="A682" s="550"/>
      <c r="B682" s="550"/>
      <c r="C682" s="550"/>
      <c r="D682" s="550"/>
      <c r="E682" s="550"/>
      <c r="F682" s="550"/>
      <c r="G682" s="550"/>
      <c r="H682" s="550"/>
      <c r="I682" s="550"/>
      <c r="J682" s="550"/>
      <c r="K682" s="550"/>
      <c r="L682" s="550"/>
      <c r="M682" s="550"/>
      <c r="N682" s="550"/>
      <c r="O682" s="550"/>
      <c r="P682" s="550"/>
      <c r="Q682" s="549"/>
      <c r="R682" s="550"/>
      <c r="S682" s="550"/>
      <c r="T682" s="550"/>
      <c r="U682" s="550"/>
      <c r="V682" s="549"/>
      <c r="W682" s="550"/>
      <c r="X682" s="550"/>
      <c r="Y682" s="550"/>
      <c r="Z682" s="550"/>
      <c r="AA682" s="550"/>
      <c r="AB682" s="550"/>
      <c r="AC682" s="550"/>
      <c r="AD682" s="550"/>
      <c r="AE682" s="550"/>
      <c r="AF682" s="550"/>
      <c r="AG682" s="550"/>
      <c r="AH682" s="550"/>
      <c r="AI682" s="550"/>
      <c r="AJ682" s="550"/>
      <c r="AK682" s="550"/>
      <c r="AL682" s="550"/>
      <c r="AM682" s="550"/>
      <c r="AN682" s="550"/>
    </row>
    <row r="683" spans="1:40" x14ac:dyDescent="0.25">
      <c r="A683" s="550"/>
      <c r="B683" s="550"/>
      <c r="C683" s="550"/>
      <c r="D683" s="550"/>
      <c r="E683" s="550"/>
      <c r="F683" s="550"/>
      <c r="G683" s="550"/>
      <c r="H683" s="550"/>
      <c r="I683" s="550"/>
      <c r="J683" s="550"/>
      <c r="K683" s="550"/>
      <c r="L683" s="550"/>
      <c r="M683" s="550"/>
      <c r="N683" s="550"/>
      <c r="O683" s="550"/>
      <c r="P683" s="550"/>
      <c r="Q683" s="549"/>
      <c r="R683" s="550"/>
      <c r="S683" s="550"/>
      <c r="T683" s="550"/>
      <c r="U683" s="550"/>
      <c r="V683" s="549"/>
      <c r="W683" s="550"/>
      <c r="X683" s="550"/>
      <c r="Y683" s="550"/>
      <c r="Z683" s="550"/>
      <c r="AA683" s="550"/>
      <c r="AB683" s="550"/>
      <c r="AC683" s="550"/>
      <c r="AD683" s="550"/>
      <c r="AE683" s="550"/>
      <c r="AF683" s="550"/>
      <c r="AG683" s="550"/>
      <c r="AH683" s="550"/>
      <c r="AI683" s="550"/>
      <c r="AJ683" s="550"/>
      <c r="AK683" s="550"/>
      <c r="AL683" s="550"/>
      <c r="AM683" s="550"/>
      <c r="AN683" s="550"/>
    </row>
    <row r="684" spans="1:40" x14ac:dyDescent="0.25">
      <c r="A684" s="550"/>
      <c r="B684" s="550"/>
      <c r="C684" s="550"/>
      <c r="D684" s="550"/>
      <c r="E684" s="550"/>
      <c r="F684" s="550"/>
      <c r="G684" s="550"/>
      <c r="H684" s="550"/>
      <c r="I684" s="550"/>
      <c r="J684" s="550"/>
      <c r="K684" s="550"/>
      <c r="L684" s="550"/>
      <c r="M684" s="550"/>
      <c r="N684" s="550"/>
      <c r="O684" s="550"/>
      <c r="P684" s="550"/>
      <c r="Q684" s="549"/>
      <c r="R684" s="550"/>
      <c r="S684" s="550"/>
      <c r="T684" s="550"/>
      <c r="U684" s="550"/>
      <c r="V684" s="549"/>
      <c r="W684" s="550"/>
      <c r="X684" s="550"/>
      <c r="Y684" s="550"/>
      <c r="Z684" s="550"/>
      <c r="AA684" s="550"/>
      <c r="AB684" s="550"/>
      <c r="AC684" s="550"/>
      <c r="AD684" s="550"/>
      <c r="AE684" s="550"/>
      <c r="AF684" s="550"/>
      <c r="AG684" s="550"/>
      <c r="AH684" s="550"/>
      <c r="AI684" s="550"/>
      <c r="AJ684" s="550"/>
      <c r="AK684" s="550"/>
      <c r="AL684" s="550"/>
      <c r="AM684" s="550"/>
      <c r="AN684" s="550"/>
    </row>
    <row r="685" spans="1:40" x14ac:dyDescent="0.25">
      <c r="A685" s="550"/>
      <c r="B685" s="550"/>
      <c r="C685" s="550"/>
      <c r="D685" s="550"/>
      <c r="E685" s="550"/>
      <c r="F685" s="550"/>
      <c r="G685" s="550"/>
      <c r="H685" s="550"/>
      <c r="I685" s="550"/>
      <c r="J685" s="550"/>
      <c r="K685" s="550"/>
      <c r="L685" s="550"/>
      <c r="M685" s="550"/>
      <c r="N685" s="550"/>
      <c r="O685" s="550"/>
      <c r="P685" s="550"/>
      <c r="Q685" s="549"/>
      <c r="R685" s="550"/>
      <c r="S685" s="550"/>
      <c r="T685" s="550"/>
      <c r="U685" s="550"/>
      <c r="V685" s="549"/>
      <c r="W685" s="550"/>
      <c r="X685" s="550"/>
      <c r="Y685" s="550"/>
      <c r="Z685" s="550"/>
      <c r="AA685" s="550"/>
      <c r="AB685" s="550"/>
      <c r="AC685" s="550"/>
      <c r="AD685" s="550"/>
      <c r="AE685" s="550"/>
      <c r="AF685" s="550"/>
      <c r="AG685" s="550"/>
      <c r="AH685" s="550"/>
      <c r="AI685" s="550"/>
      <c r="AJ685" s="550"/>
      <c r="AK685" s="550"/>
      <c r="AL685" s="550"/>
      <c r="AM685" s="550"/>
      <c r="AN685" s="550"/>
    </row>
    <row r="686" spans="1:40" x14ac:dyDescent="0.25">
      <c r="A686" s="550"/>
      <c r="B686" s="550"/>
      <c r="C686" s="550"/>
      <c r="D686" s="550"/>
      <c r="E686" s="550"/>
      <c r="F686" s="550"/>
      <c r="G686" s="550"/>
      <c r="H686" s="550"/>
      <c r="I686" s="550"/>
      <c r="J686" s="550"/>
      <c r="K686" s="550"/>
      <c r="L686" s="550"/>
      <c r="M686" s="550"/>
      <c r="N686" s="550"/>
      <c r="O686" s="550"/>
      <c r="P686" s="550"/>
      <c r="Q686" s="549"/>
      <c r="R686" s="550"/>
      <c r="S686" s="550"/>
      <c r="T686" s="550"/>
      <c r="U686" s="550"/>
      <c r="V686" s="549"/>
      <c r="W686" s="550"/>
      <c r="X686" s="550"/>
      <c r="Y686" s="550"/>
      <c r="Z686" s="550"/>
      <c r="AA686" s="550"/>
      <c r="AB686" s="550"/>
      <c r="AC686" s="550"/>
      <c r="AD686" s="550"/>
      <c r="AE686" s="550"/>
      <c r="AF686" s="550"/>
      <c r="AG686" s="550"/>
      <c r="AH686" s="550"/>
      <c r="AI686" s="550"/>
      <c r="AJ686" s="550"/>
      <c r="AK686" s="550"/>
      <c r="AL686" s="550"/>
      <c r="AM686" s="550"/>
      <c r="AN686" s="550"/>
    </row>
    <row r="687" spans="1:40" x14ac:dyDescent="0.25">
      <c r="A687" s="550"/>
      <c r="B687" s="550"/>
      <c r="C687" s="550"/>
      <c r="D687" s="550"/>
      <c r="E687" s="550"/>
      <c r="F687" s="550"/>
      <c r="G687" s="550"/>
      <c r="H687" s="550"/>
      <c r="I687" s="550"/>
      <c r="J687" s="550"/>
      <c r="K687" s="550"/>
      <c r="L687" s="550"/>
      <c r="M687" s="550"/>
      <c r="N687" s="550"/>
      <c r="O687" s="550"/>
      <c r="P687" s="550"/>
      <c r="Q687" s="549"/>
      <c r="R687" s="550"/>
      <c r="S687" s="550"/>
      <c r="T687" s="550"/>
      <c r="U687" s="550"/>
      <c r="V687" s="549"/>
      <c r="W687" s="550"/>
      <c r="X687" s="550"/>
      <c r="Y687" s="550"/>
      <c r="Z687" s="550"/>
      <c r="AA687" s="550"/>
      <c r="AB687" s="550"/>
      <c r="AC687" s="550"/>
      <c r="AD687" s="550"/>
      <c r="AE687" s="550"/>
      <c r="AF687" s="550"/>
      <c r="AG687" s="550"/>
      <c r="AH687" s="550"/>
      <c r="AI687" s="550"/>
      <c r="AJ687" s="550"/>
      <c r="AK687" s="550"/>
      <c r="AL687" s="550"/>
      <c r="AM687" s="550"/>
      <c r="AN687" s="550"/>
    </row>
    <row r="688" spans="1:40" x14ac:dyDescent="0.25">
      <c r="A688" s="550"/>
      <c r="B688" s="550"/>
      <c r="C688" s="550"/>
      <c r="D688" s="550"/>
      <c r="E688" s="550"/>
      <c r="F688" s="550"/>
      <c r="G688" s="550"/>
      <c r="H688" s="550"/>
      <c r="I688" s="550"/>
      <c r="J688" s="550"/>
      <c r="K688" s="550"/>
      <c r="L688" s="550"/>
      <c r="M688" s="550"/>
      <c r="N688" s="550"/>
      <c r="O688" s="550"/>
      <c r="P688" s="550"/>
      <c r="Q688" s="549"/>
      <c r="R688" s="550"/>
      <c r="S688" s="550"/>
      <c r="T688" s="550"/>
      <c r="U688" s="550"/>
      <c r="V688" s="549"/>
      <c r="W688" s="550"/>
      <c r="X688" s="550"/>
      <c r="Y688" s="550"/>
      <c r="Z688" s="550"/>
      <c r="AA688" s="550"/>
      <c r="AB688" s="550"/>
      <c r="AC688" s="550"/>
      <c r="AD688" s="550"/>
      <c r="AE688" s="550"/>
      <c r="AF688" s="550"/>
      <c r="AG688" s="550"/>
      <c r="AH688" s="550"/>
      <c r="AI688" s="550"/>
      <c r="AJ688" s="550"/>
      <c r="AK688" s="550"/>
      <c r="AL688" s="550"/>
      <c r="AM688" s="550"/>
      <c r="AN688" s="550"/>
    </row>
    <row r="689" spans="1:40" x14ac:dyDescent="0.25">
      <c r="A689" s="550"/>
      <c r="B689" s="550"/>
      <c r="C689" s="550"/>
      <c r="D689" s="550"/>
      <c r="E689" s="550"/>
      <c r="F689" s="550"/>
      <c r="G689" s="550"/>
      <c r="H689" s="550"/>
      <c r="I689" s="550"/>
      <c r="J689" s="550"/>
      <c r="K689" s="550"/>
      <c r="L689" s="550"/>
      <c r="M689" s="550"/>
      <c r="N689" s="550"/>
      <c r="O689" s="550"/>
      <c r="P689" s="550"/>
      <c r="Q689" s="549"/>
      <c r="R689" s="550"/>
      <c r="S689" s="550"/>
      <c r="T689" s="550"/>
      <c r="U689" s="550"/>
      <c r="V689" s="549"/>
      <c r="W689" s="550"/>
      <c r="X689" s="550"/>
      <c r="Y689" s="550"/>
      <c r="Z689" s="550"/>
      <c r="AA689" s="550"/>
      <c r="AB689" s="550"/>
      <c r="AC689" s="550"/>
      <c r="AD689" s="550"/>
      <c r="AE689" s="550"/>
      <c r="AF689" s="550"/>
      <c r="AG689" s="550"/>
      <c r="AH689" s="550"/>
      <c r="AI689" s="550"/>
      <c r="AJ689" s="550"/>
      <c r="AK689" s="550"/>
      <c r="AL689" s="550"/>
      <c r="AM689" s="550"/>
      <c r="AN689" s="550"/>
    </row>
    <row r="690" spans="1:40" x14ac:dyDescent="0.25">
      <c r="A690" s="550"/>
      <c r="B690" s="550"/>
      <c r="C690" s="550"/>
      <c r="D690" s="550"/>
      <c r="E690" s="550"/>
      <c r="F690" s="550"/>
      <c r="G690" s="550"/>
      <c r="H690" s="550"/>
      <c r="I690" s="550"/>
      <c r="J690" s="550"/>
      <c r="K690" s="550"/>
      <c r="L690" s="550"/>
      <c r="M690" s="550"/>
      <c r="N690" s="550"/>
      <c r="O690" s="550"/>
      <c r="P690" s="550"/>
      <c r="Q690" s="549"/>
      <c r="R690" s="550"/>
      <c r="S690" s="550"/>
      <c r="T690" s="550"/>
      <c r="U690" s="550"/>
      <c r="V690" s="549"/>
      <c r="W690" s="550"/>
      <c r="X690" s="550"/>
      <c r="Y690" s="550"/>
      <c r="Z690" s="550"/>
      <c r="AA690" s="550"/>
      <c r="AB690" s="550"/>
      <c r="AC690" s="550"/>
      <c r="AD690" s="550"/>
      <c r="AE690" s="550"/>
      <c r="AF690" s="550"/>
      <c r="AG690" s="550"/>
      <c r="AH690" s="550"/>
      <c r="AI690" s="550"/>
      <c r="AJ690" s="550"/>
      <c r="AK690" s="550"/>
      <c r="AL690" s="550"/>
      <c r="AM690" s="550"/>
      <c r="AN690" s="550"/>
    </row>
    <row r="691" spans="1:40" x14ac:dyDescent="0.25">
      <c r="A691" s="550"/>
      <c r="B691" s="550"/>
      <c r="C691" s="550"/>
      <c r="D691" s="550"/>
      <c r="E691" s="550"/>
      <c r="F691" s="550"/>
      <c r="G691" s="550"/>
      <c r="H691" s="550"/>
      <c r="I691" s="550"/>
      <c r="J691" s="550"/>
      <c r="K691" s="550"/>
      <c r="L691" s="550"/>
      <c r="M691" s="550"/>
      <c r="N691" s="550"/>
      <c r="O691" s="550"/>
      <c r="P691" s="550"/>
      <c r="Q691" s="549"/>
      <c r="R691" s="550"/>
      <c r="S691" s="550"/>
      <c r="T691" s="550"/>
      <c r="U691" s="550"/>
      <c r="V691" s="549"/>
      <c r="W691" s="550"/>
      <c r="X691" s="550"/>
      <c r="Y691" s="550"/>
      <c r="Z691" s="550"/>
      <c r="AA691" s="550"/>
      <c r="AB691" s="550"/>
      <c r="AC691" s="550"/>
      <c r="AD691" s="550"/>
      <c r="AE691" s="550"/>
      <c r="AF691" s="550"/>
      <c r="AG691" s="550"/>
      <c r="AH691" s="550"/>
      <c r="AI691" s="550"/>
      <c r="AJ691" s="550"/>
      <c r="AK691" s="550"/>
      <c r="AL691" s="550"/>
      <c r="AM691" s="550"/>
      <c r="AN691" s="550"/>
    </row>
    <row r="692" spans="1:40" x14ac:dyDescent="0.25">
      <c r="A692" s="550"/>
      <c r="B692" s="550"/>
      <c r="C692" s="550"/>
      <c r="D692" s="550"/>
      <c r="E692" s="550"/>
      <c r="F692" s="550"/>
      <c r="G692" s="550"/>
      <c r="H692" s="550"/>
      <c r="I692" s="550"/>
      <c r="J692" s="550"/>
      <c r="K692" s="550"/>
      <c r="L692" s="550"/>
      <c r="M692" s="550"/>
      <c r="N692" s="550"/>
      <c r="O692" s="550"/>
      <c r="P692" s="550"/>
      <c r="Q692" s="549"/>
      <c r="R692" s="550"/>
      <c r="S692" s="550"/>
      <c r="T692" s="550"/>
      <c r="U692" s="550"/>
      <c r="V692" s="549"/>
      <c r="W692" s="550"/>
      <c r="X692" s="550"/>
      <c r="Y692" s="550"/>
      <c r="Z692" s="550"/>
      <c r="AA692" s="550"/>
      <c r="AB692" s="550"/>
      <c r="AC692" s="550"/>
      <c r="AD692" s="550"/>
      <c r="AE692" s="550"/>
      <c r="AF692" s="550"/>
      <c r="AG692" s="550"/>
      <c r="AH692" s="550"/>
      <c r="AI692" s="550"/>
      <c r="AJ692" s="550"/>
      <c r="AK692" s="550"/>
      <c r="AL692" s="550"/>
      <c r="AM692" s="550"/>
      <c r="AN692" s="550"/>
    </row>
    <row r="693" spans="1:40" x14ac:dyDescent="0.25">
      <c r="A693" s="550"/>
      <c r="B693" s="550"/>
      <c r="C693" s="550"/>
      <c r="D693" s="550"/>
      <c r="E693" s="550"/>
      <c r="F693" s="550"/>
      <c r="G693" s="550"/>
      <c r="H693" s="550"/>
      <c r="I693" s="550"/>
      <c r="J693" s="550"/>
      <c r="K693" s="550"/>
      <c r="L693" s="550"/>
      <c r="M693" s="550"/>
      <c r="N693" s="550"/>
      <c r="O693" s="550"/>
      <c r="P693" s="550"/>
      <c r="Q693" s="549"/>
      <c r="R693" s="550"/>
      <c r="S693" s="550"/>
      <c r="T693" s="550"/>
      <c r="U693" s="550"/>
      <c r="V693" s="549"/>
      <c r="W693" s="550"/>
      <c r="X693" s="550"/>
      <c r="Y693" s="550"/>
      <c r="Z693" s="550"/>
      <c r="AA693" s="550"/>
      <c r="AB693" s="550"/>
      <c r="AC693" s="550"/>
      <c r="AD693" s="550"/>
      <c r="AE693" s="550"/>
      <c r="AF693" s="550"/>
      <c r="AG693" s="550"/>
      <c r="AH693" s="550"/>
      <c r="AI693" s="550"/>
      <c r="AJ693" s="550"/>
      <c r="AK693" s="550"/>
      <c r="AL693" s="550"/>
      <c r="AM693" s="550"/>
      <c r="AN693" s="550"/>
    </row>
    <row r="694" spans="1:40" x14ac:dyDescent="0.25">
      <c r="A694" s="550"/>
      <c r="B694" s="550"/>
      <c r="C694" s="550"/>
      <c r="D694" s="550"/>
      <c r="E694" s="550"/>
      <c r="F694" s="550"/>
      <c r="G694" s="550"/>
      <c r="H694" s="550"/>
      <c r="I694" s="550"/>
      <c r="J694" s="550"/>
      <c r="K694" s="550"/>
      <c r="L694" s="550"/>
      <c r="M694" s="550"/>
      <c r="N694" s="550"/>
      <c r="O694" s="550"/>
      <c r="P694" s="550"/>
      <c r="Q694" s="549"/>
      <c r="R694" s="550"/>
      <c r="S694" s="550"/>
      <c r="T694" s="550"/>
      <c r="U694" s="550"/>
      <c r="V694" s="549"/>
      <c r="W694" s="550"/>
      <c r="X694" s="550"/>
      <c r="Y694" s="550"/>
      <c r="Z694" s="550"/>
      <c r="AA694" s="550"/>
      <c r="AB694" s="550"/>
      <c r="AC694" s="550"/>
      <c r="AD694" s="550"/>
      <c r="AE694" s="550"/>
      <c r="AF694" s="550"/>
      <c r="AG694" s="550"/>
      <c r="AH694" s="550"/>
      <c r="AI694" s="550"/>
      <c r="AJ694" s="550"/>
      <c r="AK694" s="550"/>
      <c r="AL694" s="550"/>
      <c r="AM694" s="550"/>
      <c r="AN694" s="550"/>
    </row>
    <row r="695" spans="1:40" x14ac:dyDescent="0.25">
      <c r="A695" s="550"/>
      <c r="B695" s="550"/>
      <c r="C695" s="550"/>
      <c r="D695" s="550"/>
      <c r="E695" s="550"/>
      <c r="F695" s="550"/>
      <c r="G695" s="550"/>
      <c r="H695" s="550"/>
      <c r="I695" s="550"/>
      <c r="J695" s="550"/>
      <c r="K695" s="550"/>
      <c r="L695" s="550"/>
      <c r="M695" s="550"/>
      <c r="N695" s="550"/>
      <c r="O695" s="550"/>
      <c r="P695" s="550"/>
      <c r="Q695" s="549"/>
      <c r="R695" s="550"/>
      <c r="S695" s="550"/>
      <c r="T695" s="550"/>
      <c r="U695" s="550"/>
      <c r="V695" s="549"/>
      <c r="W695" s="550"/>
      <c r="X695" s="550"/>
      <c r="Y695" s="550"/>
      <c r="Z695" s="550"/>
      <c r="AA695" s="550"/>
      <c r="AB695" s="550"/>
      <c r="AC695" s="550"/>
      <c r="AD695" s="550"/>
      <c r="AE695" s="550"/>
      <c r="AF695" s="550"/>
      <c r="AG695" s="550"/>
      <c r="AH695" s="550"/>
      <c r="AI695" s="550"/>
      <c r="AJ695" s="550"/>
      <c r="AK695" s="550"/>
      <c r="AL695" s="550"/>
      <c r="AM695" s="550"/>
      <c r="AN695" s="550"/>
    </row>
    <row r="696" spans="1:40" x14ac:dyDescent="0.25">
      <c r="A696" s="550"/>
      <c r="B696" s="550"/>
      <c r="C696" s="550"/>
      <c r="D696" s="550"/>
      <c r="E696" s="550"/>
      <c r="F696" s="550"/>
      <c r="G696" s="550"/>
      <c r="H696" s="550"/>
      <c r="I696" s="550"/>
      <c r="J696" s="550"/>
      <c r="K696" s="550"/>
      <c r="L696" s="550"/>
      <c r="M696" s="550"/>
      <c r="N696" s="550"/>
      <c r="O696" s="550"/>
      <c r="P696" s="550"/>
      <c r="Q696" s="549"/>
      <c r="R696" s="550"/>
      <c r="S696" s="550"/>
      <c r="T696" s="550"/>
      <c r="U696" s="550"/>
      <c r="V696" s="549"/>
      <c r="W696" s="550"/>
      <c r="X696" s="550"/>
      <c r="Y696" s="550"/>
      <c r="Z696" s="550"/>
      <c r="AA696" s="550"/>
      <c r="AB696" s="550"/>
      <c r="AC696" s="550"/>
      <c r="AD696" s="550"/>
      <c r="AE696" s="550"/>
      <c r="AF696" s="550"/>
      <c r="AG696" s="550"/>
      <c r="AH696" s="550"/>
      <c r="AI696" s="550"/>
      <c r="AJ696" s="550"/>
      <c r="AK696" s="550"/>
      <c r="AL696" s="550"/>
      <c r="AM696" s="550"/>
      <c r="AN696" s="550"/>
    </row>
    <row r="697" spans="1:40" x14ac:dyDescent="0.25">
      <c r="A697" s="550"/>
      <c r="B697" s="550"/>
      <c r="C697" s="550"/>
      <c r="D697" s="550"/>
      <c r="E697" s="550"/>
      <c r="F697" s="550"/>
      <c r="G697" s="550"/>
      <c r="H697" s="550"/>
      <c r="I697" s="550"/>
      <c r="J697" s="550"/>
      <c r="K697" s="550"/>
      <c r="L697" s="550"/>
      <c r="M697" s="550"/>
      <c r="N697" s="550"/>
      <c r="O697" s="550"/>
      <c r="P697" s="550"/>
      <c r="Q697" s="549"/>
      <c r="R697" s="550"/>
      <c r="S697" s="550"/>
      <c r="T697" s="550"/>
      <c r="U697" s="550"/>
      <c r="V697" s="549"/>
      <c r="W697" s="550"/>
      <c r="X697" s="550"/>
      <c r="Y697" s="550"/>
      <c r="Z697" s="550"/>
      <c r="AA697" s="550"/>
      <c r="AB697" s="550"/>
      <c r="AC697" s="550"/>
      <c r="AD697" s="550"/>
      <c r="AE697" s="550"/>
      <c r="AF697" s="550"/>
      <c r="AG697" s="550"/>
      <c r="AH697" s="550"/>
      <c r="AI697" s="550"/>
      <c r="AJ697" s="550"/>
      <c r="AK697" s="550"/>
      <c r="AL697" s="550"/>
      <c r="AM697" s="550"/>
      <c r="AN697" s="550"/>
    </row>
    <row r="698" spans="1:40" x14ac:dyDescent="0.25">
      <c r="A698" s="550"/>
      <c r="B698" s="550"/>
      <c r="C698" s="550"/>
      <c r="D698" s="550"/>
      <c r="E698" s="550"/>
      <c r="F698" s="550"/>
      <c r="G698" s="550"/>
      <c r="H698" s="550"/>
      <c r="I698" s="550"/>
      <c r="J698" s="550"/>
      <c r="K698" s="550"/>
      <c r="L698" s="550"/>
      <c r="M698" s="550"/>
      <c r="N698" s="550"/>
      <c r="O698" s="550"/>
      <c r="P698" s="550"/>
      <c r="Q698" s="549"/>
      <c r="R698" s="550"/>
      <c r="S698" s="550"/>
      <c r="T698" s="550"/>
      <c r="U698" s="550"/>
      <c r="V698" s="549"/>
      <c r="W698" s="550"/>
      <c r="X698" s="550"/>
      <c r="Y698" s="550"/>
      <c r="Z698" s="550"/>
      <c r="AA698" s="550"/>
      <c r="AB698" s="550"/>
      <c r="AC698" s="550"/>
      <c r="AD698" s="550"/>
      <c r="AE698" s="550"/>
      <c r="AF698" s="550"/>
      <c r="AG698" s="550"/>
      <c r="AH698" s="550"/>
      <c r="AI698" s="550"/>
      <c r="AJ698" s="550"/>
      <c r="AK698" s="550"/>
      <c r="AL698" s="550"/>
      <c r="AM698" s="550"/>
      <c r="AN698" s="550"/>
    </row>
    <row r="699" spans="1:40" x14ac:dyDescent="0.25">
      <c r="A699" s="550"/>
      <c r="B699" s="550"/>
      <c r="C699" s="550"/>
      <c r="D699" s="550"/>
      <c r="E699" s="550"/>
      <c r="F699" s="550"/>
      <c r="G699" s="550"/>
      <c r="H699" s="550"/>
      <c r="I699" s="550"/>
      <c r="J699" s="550"/>
      <c r="K699" s="550"/>
      <c r="L699" s="550"/>
      <c r="M699" s="550"/>
      <c r="N699" s="550"/>
      <c r="O699" s="550"/>
      <c r="P699" s="550"/>
      <c r="Q699" s="549"/>
      <c r="R699" s="550"/>
      <c r="S699" s="550"/>
      <c r="T699" s="550"/>
      <c r="U699" s="550"/>
      <c r="V699" s="549"/>
      <c r="W699" s="550"/>
      <c r="X699" s="550"/>
      <c r="Y699" s="550"/>
      <c r="Z699" s="550"/>
      <c r="AA699" s="550"/>
      <c r="AB699" s="550"/>
      <c r="AC699" s="550"/>
      <c r="AD699" s="550"/>
      <c r="AE699" s="550"/>
      <c r="AF699" s="550"/>
      <c r="AG699" s="550"/>
      <c r="AH699" s="550"/>
      <c r="AI699" s="550"/>
      <c r="AJ699" s="550"/>
      <c r="AK699" s="550"/>
      <c r="AL699" s="550"/>
      <c r="AM699" s="550"/>
      <c r="AN699" s="550"/>
    </row>
    <row r="700" spans="1:40" x14ac:dyDescent="0.25">
      <c r="A700" s="550"/>
      <c r="B700" s="550"/>
      <c r="C700" s="550"/>
      <c r="D700" s="550"/>
      <c r="E700" s="550"/>
      <c r="F700" s="550"/>
      <c r="G700" s="550"/>
      <c r="H700" s="550"/>
      <c r="I700" s="550"/>
      <c r="J700" s="550"/>
      <c r="K700" s="550"/>
      <c r="L700" s="550"/>
      <c r="M700" s="550"/>
      <c r="N700" s="550"/>
      <c r="O700" s="550"/>
      <c r="P700" s="550"/>
      <c r="Q700" s="549"/>
      <c r="R700" s="550"/>
      <c r="S700" s="550"/>
      <c r="T700" s="550"/>
      <c r="U700" s="550"/>
      <c r="V700" s="549"/>
      <c r="W700" s="550"/>
      <c r="X700" s="550"/>
      <c r="Y700" s="550"/>
      <c r="Z700" s="550"/>
      <c r="AA700" s="550"/>
      <c r="AB700" s="550"/>
      <c r="AC700" s="550"/>
      <c r="AD700" s="550"/>
      <c r="AE700" s="550"/>
      <c r="AF700" s="550"/>
      <c r="AG700" s="550"/>
      <c r="AH700" s="550"/>
      <c r="AI700" s="550"/>
      <c r="AJ700" s="550"/>
      <c r="AK700" s="550"/>
      <c r="AL700" s="550"/>
      <c r="AM700" s="550"/>
      <c r="AN700" s="550"/>
    </row>
    <row r="701" spans="1:40" x14ac:dyDescent="0.25">
      <c r="A701" s="550"/>
      <c r="B701" s="550"/>
      <c r="C701" s="550"/>
      <c r="D701" s="550"/>
      <c r="E701" s="550"/>
      <c r="F701" s="550"/>
      <c r="G701" s="550"/>
      <c r="H701" s="550"/>
      <c r="I701" s="550"/>
      <c r="J701" s="550"/>
      <c r="K701" s="550"/>
      <c r="L701" s="550"/>
      <c r="M701" s="550"/>
      <c r="N701" s="550"/>
      <c r="O701" s="550"/>
      <c r="P701" s="550"/>
      <c r="Q701" s="549"/>
      <c r="R701" s="550"/>
      <c r="S701" s="550"/>
      <c r="T701" s="550"/>
      <c r="U701" s="550"/>
      <c r="V701" s="549"/>
      <c r="W701" s="550"/>
      <c r="X701" s="550"/>
      <c r="Y701" s="550"/>
      <c r="Z701" s="550"/>
      <c r="AA701" s="550"/>
      <c r="AB701" s="550"/>
      <c r="AC701" s="550"/>
      <c r="AD701" s="550"/>
      <c r="AE701" s="550"/>
      <c r="AF701" s="550"/>
      <c r="AG701" s="550"/>
      <c r="AH701" s="550"/>
      <c r="AI701" s="550"/>
      <c r="AJ701" s="550"/>
      <c r="AK701" s="550"/>
      <c r="AL701" s="550"/>
      <c r="AM701" s="550"/>
      <c r="AN701" s="550"/>
    </row>
    <row r="702" spans="1:40" x14ac:dyDescent="0.25">
      <c r="A702" s="550"/>
      <c r="B702" s="550"/>
      <c r="C702" s="550"/>
      <c r="D702" s="550"/>
      <c r="E702" s="550"/>
      <c r="F702" s="550"/>
      <c r="G702" s="550"/>
      <c r="H702" s="550"/>
      <c r="I702" s="550"/>
      <c r="J702" s="550"/>
      <c r="K702" s="550"/>
      <c r="L702" s="550"/>
      <c r="M702" s="550"/>
      <c r="N702" s="550"/>
      <c r="O702" s="550"/>
      <c r="P702" s="550"/>
      <c r="Q702" s="549"/>
      <c r="R702" s="550"/>
      <c r="S702" s="550"/>
      <c r="T702" s="550"/>
      <c r="U702" s="550"/>
      <c r="V702" s="549"/>
      <c r="W702" s="550"/>
      <c r="X702" s="550"/>
      <c r="Y702" s="550"/>
      <c r="Z702" s="550"/>
      <c r="AA702" s="550"/>
      <c r="AB702" s="550"/>
      <c r="AC702" s="550"/>
      <c r="AD702" s="550"/>
      <c r="AE702" s="550"/>
      <c r="AF702" s="550"/>
      <c r="AG702" s="550"/>
      <c r="AH702" s="550"/>
      <c r="AI702" s="550"/>
      <c r="AJ702" s="550"/>
      <c r="AK702" s="550"/>
      <c r="AL702" s="550"/>
      <c r="AM702" s="550"/>
      <c r="AN702" s="550"/>
    </row>
    <row r="703" spans="1:40" x14ac:dyDescent="0.25">
      <c r="A703" s="550"/>
      <c r="B703" s="550"/>
      <c r="C703" s="550"/>
      <c r="D703" s="550"/>
      <c r="E703" s="550"/>
      <c r="F703" s="550"/>
      <c r="G703" s="550"/>
      <c r="H703" s="550"/>
      <c r="I703" s="550"/>
      <c r="J703" s="550"/>
      <c r="K703" s="550"/>
      <c r="L703" s="550"/>
      <c r="M703" s="550"/>
      <c r="N703" s="550"/>
      <c r="O703" s="550"/>
      <c r="P703" s="550"/>
      <c r="Q703" s="549"/>
      <c r="R703" s="550"/>
      <c r="S703" s="550"/>
      <c r="T703" s="550"/>
      <c r="U703" s="550"/>
      <c r="V703" s="549"/>
      <c r="W703" s="550"/>
      <c r="X703" s="550"/>
      <c r="Y703" s="550"/>
      <c r="Z703" s="550"/>
      <c r="AA703" s="550"/>
      <c r="AB703" s="550"/>
      <c r="AC703" s="550"/>
      <c r="AD703" s="550"/>
      <c r="AE703" s="550"/>
      <c r="AF703" s="550"/>
      <c r="AG703" s="550"/>
      <c r="AH703" s="550"/>
      <c r="AI703" s="550"/>
      <c r="AJ703" s="550"/>
      <c r="AK703" s="550"/>
      <c r="AL703" s="550"/>
      <c r="AM703" s="550"/>
      <c r="AN703" s="550"/>
    </row>
    <row r="704" spans="1:40" x14ac:dyDescent="0.25">
      <c r="A704" s="550"/>
      <c r="B704" s="550"/>
      <c r="C704" s="550"/>
      <c r="D704" s="550"/>
      <c r="E704" s="550"/>
      <c r="F704" s="550"/>
      <c r="G704" s="550"/>
      <c r="H704" s="550"/>
      <c r="I704" s="550"/>
      <c r="J704" s="550"/>
      <c r="K704" s="550"/>
      <c r="L704" s="550"/>
      <c r="M704" s="550"/>
      <c r="N704" s="550"/>
      <c r="O704" s="550"/>
      <c r="P704" s="550"/>
      <c r="Q704" s="549"/>
      <c r="R704" s="550"/>
      <c r="S704" s="550"/>
      <c r="T704" s="550"/>
      <c r="U704" s="550"/>
      <c r="V704" s="549"/>
      <c r="W704" s="550"/>
      <c r="X704" s="550"/>
      <c r="Y704" s="550"/>
      <c r="Z704" s="550"/>
      <c r="AA704" s="550"/>
      <c r="AB704" s="550"/>
      <c r="AC704" s="550"/>
      <c r="AD704" s="550"/>
      <c r="AE704" s="550"/>
      <c r="AF704" s="550"/>
      <c r="AG704" s="550"/>
      <c r="AH704" s="550"/>
      <c r="AI704" s="550"/>
      <c r="AJ704" s="550"/>
      <c r="AK704" s="550"/>
      <c r="AL704" s="550"/>
      <c r="AM704" s="550"/>
      <c r="AN704" s="550"/>
    </row>
    <row r="705" spans="1:40" x14ac:dyDescent="0.25">
      <c r="A705" s="550"/>
      <c r="B705" s="550"/>
      <c r="C705" s="550"/>
      <c r="D705" s="550"/>
      <c r="E705" s="550"/>
      <c r="F705" s="550"/>
      <c r="G705" s="550"/>
      <c r="H705" s="550"/>
      <c r="I705" s="550"/>
      <c r="J705" s="550"/>
      <c r="K705" s="550"/>
      <c r="L705" s="550"/>
      <c r="M705" s="550"/>
      <c r="N705" s="550"/>
      <c r="O705" s="550"/>
      <c r="P705" s="550"/>
      <c r="Q705" s="549"/>
      <c r="R705" s="550"/>
      <c r="S705" s="550"/>
      <c r="T705" s="550"/>
      <c r="U705" s="550"/>
      <c r="V705" s="549"/>
      <c r="W705" s="550"/>
      <c r="X705" s="550"/>
      <c r="Y705" s="550"/>
      <c r="Z705" s="550"/>
      <c r="AA705" s="550"/>
      <c r="AB705" s="550"/>
      <c r="AC705" s="550"/>
      <c r="AD705" s="550"/>
      <c r="AE705" s="550"/>
      <c r="AF705" s="550"/>
      <c r="AG705" s="550"/>
      <c r="AH705" s="550"/>
      <c r="AI705" s="550"/>
      <c r="AJ705" s="550"/>
      <c r="AK705" s="550"/>
      <c r="AL705" s="550"/>
      <c r="AM705" s="550"/>
      <c r="AN705" s="550"/>
    </row>
    <row r="706" spans="1:40" x14ac:dyDescent="0.25">
      <c r="A706" s="550"/>
      <c r="B706" s="550"/>
      <c r="C706" s="550"/>
      <c r="D706" s="550"/>
      <c r="E706" s="550"/>
      <c r="F706" s="550"/>
      <c r="G706" s="550"/>
      <c r="H706" s="550"/>
      <c r="I706" s="550"/>
      <c r="J706" s="550"/>
      <c r="K706" s="550"/>
      <c r="L706" s="550"/>
      <c r="M706" s="550"/>
      <c r="N706" s="550"/>
      <c r="O706" s="550"/>
      <c r="P706" s="550"/>
      <c r="Q706" s="549"/>
      <c r="R706" s="550"/>
      <c r="S706" s="550"/>
      <c r="T706" s="550"/>
      <c r="U706" s="550"/>
      <c r="V706" s="549"/>
      <c r="W706" s="550"/>
      <c r="X706" s="550"/>
      <c r="Y706" s="550"/>
      <c r="Z706" s="550"/>
      <c r="AA706" s="550"/>
      <c r="AB706" s="550"/>
      <c r="AC706" s="550"/>
      <c r="AD706" s="550"/>
      <c r="AE706" s="550"/>
      <c r="AF706" s="550"/>
      <c r="AG706" s="550"/>
      <c r="AH706" s="550"/>
      <c r="AI706" s="550"/>
      <c r="AJ706" s="550"/>
      <c r="AK706" s="550"/>
      <c r="AL706" s="550"/>
      <c r="AM706" s="550"/>
      <c r="AN706" s="550"/>
    </row>
    <row r="707" spans="1:40" x14ac:dyDescent="0.25">
      <c r="A707" s="550"/>
      <c r="B707" s="550"/>
      <c r="C707" s="550"/>
      <c r="D707" s="550"/>
      <c r="E707" s="550"/>
      <c r="F707" s="550"/>
      <c r="G707" s="550"/>
      <c r="H707" s="550"/>
      <c r="I707" s="550"/>
      <c r="J707" s="550"/>
      <c r="K707" s="550"/>
      <c r="L707" s="550"/>
      <c r="M707" s="550"/>
      <c r="N707" s="550"/>
      <c r="O707" s="550"/>
      <c r="P707" s="550"/>
      <c r="Q707" s="549"/>
      <c r="R707" s="550"/>
      <c r="S707" s="550"/>
      <c r="T707" s="550"/>
      <c r="U707" s="550"/>
      <c r="V707" s="549"/>
      <c r="W707" s="550"/>
      <c r="X707" s="550"/>
      <c r="Y707" s="550"/>
      <c r="Z707" s="550"/>
      <c r="AA707" s="550"/>
      <c r="AB707" s="550"/>
      <c r="AC707" s="550"/>
      <c r="AD707" s="550"/>
      <c r="AE707" s="550"/>
      <c r="AF707" s="550"/>
      <c r="AG707" s="550"/>
      <c r="AH707" s="550"/>
      <c r="AI707" s="550"/>
      <c r="AJ707" s="550"/>
      <c r="AK707" s="550"/>
      <c r="AL707" s="550"/>
      <c r="AM707" s="550"/>
      <c r="AN707" s="550"/>
    </row>
    <row r="708" spans="1:40" x14ac:dyDescent="0.25">
      <c r="A708" s="550"/>
      <c r="B708" s="550"/>
      <c r="C708" s="550"/>
      <c r="D708" s="550"/>
      <c r="E708" s="550"/>
      <c r="F708" s="550"/>
      <c r="G708" s="550"/>
      <c r="H708" s="550"/>
      <c r="I708" s="550"/>
      <c r="J708" s="550"/>
      <c r="K708" s="550"/>
      <c r="L708" s="550"/>
      <c r="M708" s="550"/>
      <c r="N708" s="550"/>
      <c r="O708" s="550"/>
      <c r="P708" s="550"/>
      <c r="Q708" s="549"/>
      <c r="R708" s="550"/>
      <c r="S708" s="550"/>
      <c r="T708" s="550"/>
      <c r="U708" s="550"/>
      <c r="V708" s="549"/>
      <c r="W708" s="550"/>
      <c r="X708" s="550"/>
      <c r="Y708" s="550"/>
      <c r="Z708" s="550"/>
      <c r="AA708" s="550"/>
      <c r="AB708" s="550"/>
      <c r="AC708" s="550"/>
      <c r="AD708" s="550"/>
      <c r="AE708" s="550"/>
      <c r="AF708" s="550"/>
      <c r="AG708" s="550"/>
      <c r="AH708" s="550"/>
      <c r="AI708" s="550"/>
      <c r="AJ708" s="550"/>
      <c r="AK708" s="550"/>
      <c r="AL708" s="550"/>
      <c r="AM708" s="550"/>
      <c r="AN708" s="550"/>
    </row>
    <row r="709" spans="1:40" x14ac:dyDescent="0.25">
      <c r="A709" s="550"/>
      <c r="B709" s="550"/>
      <c r="C709" s="550"/>
      <c r="D709" s="550"/>
      <c r="E709" s="550"/>
      <c r="F709" s="550"/>
      <c r="G709" s="550"/>
      <c r="H709" s="550"/>
      <c r="I709" s="550"/>
      <c r="J709" s="550"/>
      <c r="K709" s="550"/>
      <c r="L709" s="550"/>
      <c r="M709" s="550"/>
      <c r="N709" s="550"/>
      <c r="O709" s="550"/>
      <c r="P709" s="550"/>
      <c r="Q709" s="549"/>
      <c r="R709" s="550"/>
      <c r="S709" s="550"/>
      <c r="T709" s="550"/>
      <c r="U709" s="550"/>
      <c r="V709" s="549"/>
      <c r="W709" s="550"/>
      <c r="X709" s="550"/>
      <c r="Y709" s="550"/>
      <c r="Z709" s="550"/>
      <c r="AA709" s="550"/>
      <c r="AB709" s="550"/>
      <c r="AC709" s="550"/>
      <c r="AD709" s="550"/>
      <c r="AE709" s="550"/>
      <c r="AF709" s="550"/>
      <c r="AG709" s="550"/>
      <c r="AH709" s="550"/>
      <c r="AI709" s="550"/>
      <c r="AJ709" s="550"/>
      <c r="AK709" s="550"/>
      <c r="AL709" s="550"/>
      <c r="AM709" s="550"/>
      <c r="AN709" s="550"/>
    </row>
    <row r="710" spans="1:40" x14ac:dyDescent="0.25">
      <c r="A710" s="550"/>
      <c r="B710" s="550"/>
      <c r="C710" s="550"/>
      <c r="D710" s="550"/>
      <c r="E710" s="550"/>
      <c r="F710" s="550"/>
      <c r="G710" s="550"/>
      <c r="H710" s="550"/>
      <c r="I710" s="550"/>
      <c r="J710" s="550"/>
      <c r="K710" s="550"/>
      <c r="L710" s="550"/>
      <c r="M710" s="550"/>
      <c r="N710" s="550"/>
      <c r="O710" s="550"/>
      <c r="P710" s="550"/>
      <c r="Q710" s="549"/>
      <c r="R710" s="550"/>
      <c r="S710" s="550"/>
      <c r="T710" s="550"/>
      <c r="U710" s="550"/>
      <c r="V710" s="549"/>
      <c r="W710" s="550"/>
      <c r="X710" s="550"/>
      <c r="Y710" s="550"/>
      <c r="Z710" s="550"/>
      <c r="AA710" s="550"/>
      <c r="AB710" s="550"/>
      <c r="AC710" s="550"/>
      <c r="AD710" s="550"/>
      <c r="AE710" s="550"/>
      <c r="AF710" s="550"/>
      <c r="AG710" s="550"/>
      <c r="AH710" s="550"/>
      <c r="AI710" s="550"/>
      <c r="AJ710" s="550"/>
      <c r="AK710" s="550"/>
      <c r="AL710" s="550"/>
      <c r="AM710" s="550"/>
      <c r="AN710" s="550"/>
    </row>
    <row r="711" spans="1:40" x14ac:dyDescent="0.25">
      <c r="A711" s="550"/>
      <c r="B711" s="550"/>
      <c r="C711" s="550"/>
      <c r="D711" s="550"/>
      <c r="E711" s="550"/>
      <c r="F711" s="550"/>
      <c r="G711" s="550"/>
      <c r="H711" s="550"/>
      <c r="I711" s="550"/>
      <c r="J711" s="550"/>
      <c r="K711" s="550"/>
      <c r="L711" s="550"/>
      <c r="M711" s="550"/>
      <c r="N711" s="550"/>
      <c r="O711" s="550"/>
      <c r="P711" s="550"/>
      <c r="Q711" s="549"/>
      <c r="R711" s="550"/>
      <c r="S711" s="550"/>
      <c r="T711" s="550"/>
      <c r="U711" s="550"/>
      <c r="V711" s="549"/>
      <c r="W711" s="550"/>
      <c r="X711" s="550"/>
      <c r="Y711" s="550"/>
      <c r="Z711" s="550"/>
      <c r="AA711" s="550"/>
      <c r="AB711" s="550"/>
      <c r="AC711" s="550"/>
      <c r="AD711" s="550"/>
      <c r="AE711" s="550"/>
      <c r="AF711" s="550"/>
      <c r="AG711" s="550"/>
      <c r="AH711" s="550"/>
      <c r="AI711" s="550"/>
      <c r="AJ711" s="550"/>
      <c r="AK711" s="550"/>
      <c r="AL711" s="550"/>
      <c r="AM711" s="550"/>
      <c r="AN711" s="550"/>
    </row>
    <row r="712" spans="1:40" x14ac:dyDescent="0.25">
      <c r="A712" s="550"/>
      <c r="B712" s="550"/>
      <c r="C712" s="550"/>
      <c r="D712" s="550"/>
      <c r="E712" s="550"/>
      <c r="F712" s="550"/>
      <c r="G712" s="550"/>
      <c r="H712" s="550"/>
      <c r="I712" s="550"/>
      <c r="J712" s="550"/>
      <c r="K712" s="550"/>
      <c r="L712" s="550"/>
      <c r="M712" s="550"/>
      <c r="N712" s="550"/>
      <c r="O712" s="550"/>
      <c r="P712" s="550"/>
      <c r="Q712" s="549"/>
      <c r="R712" s="550"/>
      <c r="S712" s="550"/>
      <c r="T712" s="550"/>
      <c r="U712" s="550"/>
      <c r="V712" s="549"/>
      <c r="W712" s="550"/>
      <c r="X712" s="550"/>
      <c r="Y712" s="550"/>
      <c r="Z712" s="550"/>
      <c r="AA712" s="550"/>
      <c r="AB712" s="550"/>
      <c r="AC712" s="550"/>
      <c r="AD712" s="550"/>
      <c r="AE712" s="550"/>
      <c r="AF712" s="550"/>
      <c r="AG712" s="550"/>
      <c r="AH712" s="550"/>
      <c r="AI712" s="550"/>
      <c r="AJ712" s="550"/>
      <c r="AK712" s="550"/>
      <c r="AL712" s="550"/>
      <c r="AM712" s="550"/>
      <c r="AN712" s="550"/>
    </row>
    <row r="713" spans="1:40" x14ac:dyDescent="0.25">
      <c r="A713" s="550"/>
      <c r="B713" s="550"/>
      <c r="C713" s="550"/>
      <c r="D713" s="550"/>
      <c r="E713" s="550"/>
      <c r="F713" s="550"/>
      <c r="G713" s="550"/>
      <c r="H713" s="550"/>
      <c r="I713" s="550"/>
      <c r="J713" s="550"/>
      <c r="K713" s="550"/>
      <c r="L713" s="550"/>
      <c r="M713" s="550"/>
      <c r="N713" s="550"/>
      <c r="O713" s="550"/>
      <c r="P713" s="550"/>
      <c r="Q713" s="549"/>
      <c r="R713" s="550"/>
      <c r="S713" s="550"/>
      <c r="T713" s="550"/>
      <c r="U713" s="550"/>
      <c r="V713" s="549"/>
      <c r="W713" s="550"/>
      <c r="X713" s="550"/>
      <c r="Y713" s="550"/>
      <c r="Z713" s="550"/>
      <c r="AA713" s="550"/>
      <c r="AB713" s="550"/>
      <c r="AC713" s="550"/>
      <c r="AD713" s="550"/>
      <c r="AE713" s="550"/>
      <c r="AF713" s="550"/>
      <c r="AG713" s="550"/>
      <c r="AH713" s="550"/>
      <c r="AI713" s="550"/>
      <c r="AJ713" s="550"/>
      <c r="AK713" s="550"/>
      <c r="AL713" s="550"/>
      <c r="AM713" s="550"/>
      <c r="AN713" s="550"/>
    </row>
    <row r="714" spans="1:40" x14ac:dyDescent="0.25">
      <c r="A714" s="550"/>
      <c r="B714" s="550"/>
      <c r="C714" s="550"/>
      <c r="D714" s="550"/>
      <c r="E714" s="550"/>
      <c r="F714" s="550"/>
      <c r="G714" s="550"/>
      <c r="H714" s="550"/>
      <c r="I714" s="550"/>
      <c r="J714" s="550"/>
      <c r="K714" s="550"/>
      <c r="L714" s="550"/>
      <c r="M714" s="550"/>
      <c r="N714" s="550"/>
      <c r="O714" s="550"/>
      <c r="P714" s="550"/>
      <c r="Q714" s="549"/>
      <c r="R714" s="550"/>
      <c r="S714" s="550"/>
      <c r="T714" s="550"/>
      <c r="U714" s="550"/>
      <c r="V714" s="549"/>
      <c r="W714" s="550"/>
      <c r="X714" s="550"/>
      <c r="Y714" s="550"/>
      <c r="Z714" s="550"/>
      <c r="AA714" s="550"/>
      <c r="AB714" s="550"/>
      <c r="AC714" s="550"/>
      <c r="AD714" s="550"/>
      <c r="AE714" s="550"/>
      <c r="AF714" s="550"/>
      <c r="AG714" s="550"/>
      <c r="AH714" s="550"/>
      <c r="AI714" s="550"/>
      <c r="AJ714" s="550"/>
      <c r="AK714" s="550"/>
      <c r="AL714" s="550"/>
      <c r="AM714" s="550"/>
      <c r="AN714" s="550"/>
    </row>
    <row r="715" spans="1:40" x14ac:dyDescent="0.25">
      <c r="A715" s="550"/>
      <c r="B715" s="550"/>
      <c r="C715" s="550"/>
      <c r="D715" s="550"/>
      <c r="E715" s="550"/>
      <c r="F715" s="550"/>
      <c r="G715" s="550"/>
      <c r="H715" s="550"/>
      <c r="I715" s="550"/>
      <c r="J715" s="550"/>
      <c r="K715" s="550"/>
      <c r="L715" s="550"/>
      <c r="M715" s="550"/>
      <c r="N715" s="550"/>
      <c r="O715" s="550"/>
      <c r="P715" s="550"/>
      <c r="Q715" s="549"/>
      <c r="R715" s="550"/>
      <c r="S715" s="550"/>
      <c r="T715" s="550"/>
      <c r="U715" s="550"/>
      <c r="V715" s="549"/>
      <c r="W715" s="550"/>
      <c r="X715" s="550"/>
      <c r="Y715" s="550"/>
      <c r="Z715" s="550"/>
      <c r="AA715" s="550"/>
      <c r="AB715" s="550"/>
      <c r="AC715" s="550"/>
      <c r="AD715" s="550"/>
      <c r="AE715" s="550"/>
      <c r="AF715" s="550"/>
      <c r="AG715" s="550"/>
      <c r="AH715" s="550"/>
      <c r="AI715" s="550"/>
      <c r="AJ715" s="550"/>
      <c r="AK715" s="550"/>
      <c r="AL715" s="550"/>
      <c r="AM715" s="550"/>
      <c r="AN715" s="550"/>
    </row>
    <row r="716" spans="1:40" x14ac:dyDescent="0.25">
      <c r="A716" s="550"/>
      <c r="B716" s="550"/>
      <c r="C716" s="550"/>
      <c r="D716" s="550"/>
      <c r="E716" s="550"/>
      <c r="F716" s="550"/>
      <c r="G716" s="550"/>
      <c r="H716" s="550"/>
      <c r="I716" s="550"/>
      <c r="J716" s="550"/>
      <c r="K716" s="550"/>
      <c r="L716" s="550"/>
      <c r="M716" s="550"/>
      <c r="N716" s="550"/>
      <c r="O716" s="550"/>
      <c r="P716" s="550"/>
      <c r="Q716" s="549"/>
      <c r="R716" s="550"/>
      <c r="S716" s="550"/>
      <c r="T716" s="550"/>
      <c r="U716" s="550"/>
      <c r="V716" s="549"/>
      <c r="W716" s="550"/>
      <c r="X716" s="550"/>
      <c r="Y716" s="550"/>
      <c r="Z716" s="550"/>
      <c r="AA716" s="550"/>
      <c r="AB716" s="550"/>
      <c r="AC716" s="550"/>
      <c r="AD716" s="550"/>
      <c r="AE716" s="550"/>
      <c r="AF716" s="550"/>
      <c r="AG716" s="550"/>
      <c r="AH716" s="550"/>
      <c r="AI716" s="550"/>
      <c r="AJ716" s="550"/>
      <c r="AK716" s="550"/>
      <c r="AL716" s="550"/>
      <c r="AM716" s="550"/>
      <c r="AN716" s="550"/>
    </row>
    <row r="717" spans="1:40" x14ac:dyDescent="0.25">
      <c r="A717" s="550"/>
      <c r="B717" s="550"/>
      <c r="C717" s="550"/>
      <c r="D717" s="550"/>
      <c r="E717" s="550"/>
      <c r="F717" s="550"/>
      <c r="G717" s="550"/>
      <c r="H717" s="550"/>
      <c r="I717" s="550"/>
      <c r="J717" s="550"/>
      <c r="K717" s="550"/>
      <c r="L717" s="550"/>
      <c r="M717" s="550"/>
      <c r="N717" s="550"/>
      <c r="O717" s="550"/>
      <c r="P717" s="550"/>
      <c r="Q717" s="549"/>
      <c r="R717" s="550"/>
      <c r="S717" s="550"/>
      <c r="T717" s="550"/>
      <c r="U717" s="550"/>
      <c r="V717" s="549"/>
      <c r="W717" s="550"/>
      <c r="X717" s="550"/>
      <c r="Y717" s="550"/>
      <c r="Z717" s="550"/>
      <c r="AA717" s="550"/>
      <c r="AB717" s="550"/>
      <c r="AC717" s="550"/>
      <c r="AD717" s="550"/>
      <c r="AE717" s="550"/>
      <c r="AF717" s="550"/>
      <c r="AG717" s="550"/>
      <c r="AH717" s="550"/>
      <c r="AI717" s="550"/>
      <c r="AJ717" s="550"/>
      <c r="AK717" s="550"/>
      <c r="AL717" s="550"/>
      <c r="AM717" s="550"/>
      <c r="AN717" s="550"/>
    </row>
    <row r="718" spans="1:40" x14ac:dyDescent="0.25">
      <c r="A718" s="550"/>
      <c r="B718" s="550"/>
      <c r="C718" s="550"/>
      <c r="D718" s="550"/>
      <c r="E718" s="550"/>
      <c r="F718" s="550"/>
      <c r="G718" s="550"/>
      <c r="H718" s="550"/>
      <c r="I718" s="550"/>
      <c r="J718" s="550"/>
      <c r="K718" s="550"/>
      <c r="L718" s="550"/>
      <c r="M718" s="550"/>
      <c r="N718" s="550"/>
      <c r="O718" s="550"/>
      <c r="P718" s="550"/>
      <c r="Q718" s="549"/>
      <c r="R718" s="550"/>
      <c r="S718" s="550"/>
      <c r="T718" s="550"/>
      <c r="U718" s="550"/>
      <c r="V718" s="549"/>
      <c r="W718" s="550"/>
      <c r="X718" s="550"/>
      <c r="Y718" s="550"/>
      <c r="Z718" s="550"/>
      <c r="AA718" s="550"/>
      <c r="AB718" s="550"/>
      <c r="AC718" s="550"/>
      <c r="AD718" s="550"/>
      <c r="AE718" s="550"/>
      <c r="AF718" s="550"/>
      <c r="AG718" s="550"/>
      <c r="AH718" s="550"/>
      <c r="AI718" s="550"/>
      <c r="AJ718" s="550"/>
      <c r="AK718" s="550"/>
      <c r="AL718" s="550"/>
      <c r="AM718" s="550"/>
      <c r="AN718" s="550"/>
    </row>
    <row r="719" spans="1:40" x14ac:dyDescent="0.25">
      <c r="A719" s="550"/>
      <c r="B719" s="550"/>
      <c r="C719" s="550"/>
      <c r="D719" s="550"/>
      <c r="E719" s="550"/>
      <c r="F719" s="550"/>
      <c r="G719" s="550"/>
      <c r="H719" s="550"/>
      <c r="I719" s="550"/>
      <c r="J719" s="550"/>
      <c r="K719" s="550"/>
      <c r="L719" s="550"/>
      <c r="M719" s="550"/>
      <c r="N719" s="550"/>
      <c r="O719" s="550"/>
      <c r="P719" s="550"/>
      <c r="Q719" s="549"/>
      <c r="R719" s="550"/>
      <c r="S719" s="550"/>
      <c r="T719" s="550"/>
      <c r="U719" s="550"/>
      <c r="V719" s="549"/>
      <c r="W719" s="550"/>
      <c r="X719" s="550"/>
      <c r="Y719" s="550"/>
      <c r="Z719" s="550"/>
      <c r="AA719" s="550"/>
      <c r="AB719" s="550"/>
      <c r="AC719" s="550"/>
      <c r="AD719" s="550"/>
      <c r="AE719" s="550"/>
      <c r="AF719" s="550"/>
      <c r="AG719" s="550"/>
      <c r="AH719" s="550"/>
      <c r="AI719" s="550"/>
      <c r="AJ719" s="550"/>
      <c r="AK719" s="550"/>
      <c r="AL719" s="550"/>
      <c r="AM719" s="550"/>
      <c r="AN719" s="550"/>
    </row>
    <row r="720" spans="1:40" x14ac:dyDescent="0.25">
      <c r="A720" s="550"/>
      <c r="B720" s="550"/>
      <c r="C720" s="550"/>
      <c r="D720" s="550"/>
      <c r="E720" s="550"/>
      <c r="F720" s="550"/>
      <c r="G720" s="550"/>
      <c r="H720" s="550"/>
      <c r="I720" s="550"/>
      <c r="J720" s="550"/>
      <c r="K720" s="550"/>
      <c r="L720" s="550"/>
      <c r="M720" s="550"/>
      <c r="N720" s="550"/>
      <c r="O720" s="550"/>
      <c r="P720" s="550"/>
      <c r="Q720" s="549"/>
      <c r="R720" s="550"/>
      <c r="S720" s="550"/>
      <c r="T720" s="550"/>
      <c r="U720" s="550"/>
      <c r="V720" s="549"/>
      <c r="W720" s="550"/>
      <c r="X720" s="550"/>
      <c r="Y720" s="550"/>
      <c r="Z720" s="550"/>
      <c r="AA720" s="550"/>
      <c r="AB720" s="550"/>
      <c r="AC720" s="550"/>
      <c r="AD720" s="550"/>
      <c r="AE720" s="550"/>
      <c r="AF720" s="550"/>
      <c r="AG720" s="550"/>
      <c r="AH720" s="550"/>
      <c r="AI720" s="550"/>
      <c r="AJ720" s="550"/>
      <c r="AK720" s="550"/>
      <c r="AL720" s="550"/>
      <c r="AM720" s="550"/>
      <c r="AN720" s="550"/>
    </row>
    <row r="721" spans="1:40" x14ac:dyDescent="0.25">
      <c r="A721" s="550"/>
      <c r="B721" s="550"/>
      <c r="C721" s="550"/>
      <c r="D721" s="550"/>
      <c r="E721" s="550"/>
      <c r="F721" s="550"/>
      <c r="G721" s="550"/>
      <c r="H721" s="550"/>
      <c r="I721" s="550"/>
      <c r="J721" s="550"/>
      <c r="K721" s="550"/>
      <c r="L721" s="550"/>
      <c r="M721" s="550"/>
      <c r="N721" s="550"/>
      <c r="O721" s="550"/>
      <c r="P721" s="550"/>
      <c r="Q721" s="549"/>
      <c r="R721" s="550"/>
      <c r="S721" s="550"/>
      <c r="T721" s="550"/>
      <c r="U721" s="550"/>
      <c r="V721" s="549"/>
      <c r="W721" s="550"/>
      <c r="X721" s="550"/>
      <c r="Y721" s="550"/>
      <c r="Z721" s="550"/>
      <c r="AA721" s="550"/>
      <c r="AB721" s="550"/>
      <c r="AC721" s="550"/>
      <c r="AD721" s="550"/>
      <c r="AE721" s="550"/>
      <c r="AF721" s="550"/>
      <c r="AG721" s="550"/>
      <c r="AH721" s="550"/>
      <c r="AI721" s="550"/>
      <c r="AJ721" s="550"/>
      <c r="AK721" s="550"/>
      <c r="AL721" s="550"/>
      <c r="AM721" s="550"/>
      <c r="AN721" s="550"/>
    </row>
    <row r="722" spans="1:40" x14ac:dyDescent="0.25">
      <c r="A722" s="550"/>
      <c r="B722" s="550"/>
      <c r="C722" s="550"/>
      <c r="D722" s="550"/>
      <c r="E722" s="550"/>
      <c r="F722" s="550"/>
      <c r="G722" s="550"/>
      <c r="H722" s="550"/>
      <c r="I722" s="550"/>
      <c r="J722" s="550"/>
      <c r="K722" s="550"/>
      <c r="L722" s="550"/>
      <c r="M722" s="550"/>
      <c r="N722" s="550"/>
      <c r="O722" s="550"/>
      <c r="P722" s="550"/>
      <c r="Q722" s="549"/>
      <c r="R722" s="550"/>
      <c r="S722" s="550"/>
      <c r="T722" s="550"/>
      <c r="U722" s="550"/>
      <c r="V722" s="549"/>
      <c r="W722" s="550"/>
      <c r="X722" s="550"/>
      <c r="Y722" s="550"/>
      <c r="Z722" s="550"/>
      <c r="AA722" s="550"/>
      <c r="AB722" s="550"/>
      <c r="AC722" s="550"/>
      <c r="AD722" s="550"/>
      <c r="AE722" s="550"/>
      <c r="AF722" s="550"/>
      <c r="AG722" s="550"/>
      <c r="AH722" s="550"/>
      <c r="AI722" s="550"/>
      <c r="AJ722" s="550"/>
      <c r="AK722" s="550"/>
      <c r="AL722" s="550"/>
      <c r="AM722" s="550"/>
      <c r="AN722" s="550"/>
    </row>
    <row r="723" spans="1:40" x14ac:dyDescent="0.25">
      <c r="A723" s="550"/>
      <c r="B723" s="550"/>
      <c r="C723" s="550"/>
      <c r="D723" s="550"/>
      <c r="E723" s="550"/>
      <c r="F723" s="550"/>
      <c r="G723" s="550"/>
      <c r="H723" s="550"/>
      <c r="I723" s="550"/>
      <c r="J723" s="550"/>
      <c r="K723" s="550"/>
      <c r="L723" s="550"/>
      <c r="M723" s="550"/>
      <c r="N723" s="550"/>
      <c r="O723" s="550"/>
      <c r="P723" s="550"/>
      <c r="Q723" s="549"/>
      <c r="R723" s="550"/>
      <c r="S723" s="550"/>
      <c r="T723" s="550"/>
      <c r="U723" s="550"/>
      <c r="V723" s="549"/>
      <c r="W723" s="550"/>
      <c r="X723" s="550"/>
      <c r="Y723" s="550"/>
      <c r="Z723" s="550"/>
      <c r="AA723" s="550"/>
      <c r="AB723" s="550"/>
      <c r="AC723" s="550"/>
      <c r="AD723" s="550"/>
      <c r="AE723" s="550"/>
      <c r="AF723" s="550"/>
      <c r="AG723" s="550"/>
      <c r="AH723" s="550"/>
      <c r="AI723" s="550"/>
      <c r="AJ723" s="550"/>
      <c r="AK723" s="550"/>
      <c r="AL723" s="550"/>
      <c r="AM723" s="550"/>
      <c r="AN723" s="550"/>
    </row>
    <row r="724" spans="1:40" x14ac:dyDescent="0.25">
      <c r="A724" s="550"/>
      <c r="B724" s="550"/>
      <c r="C724" s="550"/>
      <c r="D724" s="550"/>
      <c r="E724" s="550"/>
      <c r="F724" s="550"/>
      <c r="G724" s="550"/>
      <c r="H724" s="550"/>
      <c r="I724" s="550"/>
      <c r="J724" s="550"/>
      <c r="K724" s="550"/>
      <c r="L724" s="550"/>
      <c r="M724" s="550"/>
      <c r="N724" s="550"/>
      <c r="O724" s="550"/>
      <c r="P724" s="550"/>
      <c r="Q724" s="549"/>
      <c r="R724" s="550"/>
      <c r="S724" s="550"/>
      <c r="T724" s="550"/>
      <c r="U724" s="550"/>
      <c r="V724" s="549"/>
      <c r="W724" s="550"/>
      <c r="X724" s="550"/>
      <c r="Y724" s="550"/>
      <c r="Z724" s="550"/>
      <c r="AA724" s="550"/>
      <c r="AB724" s="550"/>
      <c r="AC724" s="550"/>
      <c r="AD724" s="550"/>
      <c r="AE724" s="550"/>
      <c r="AF724" s="550"/>
      <c r="AG724" s="550"/>
      <c r="AH724" s="550"/>
      <c r="AI724" s="550"/>
      <c r="AJ724" s="550"/>
      <c r="AK724" s="550"/>
      <c r="AL724" s="550"/>
      <c r="AM724" s="550"/>
      <c r="AN724" s="550"/>
    </row>
    <row r="725" spans="1:40" x14ac:dyDescent="0.25">
      <c r="A725" s="550"/>
      <c r="B725" s="550"/>
      <c r="C725" s="550"/>
      <c r="D725" s="550"/>
      <c r="E725" s="550"/>
      <c r="F725" s="550"/>
      <c r="G725" s="550"/>
      <c r="H725" s="550"/>
      <c r="I725" s="550"/>
      <c r="J725" s="550"/>
      <c r="K725" s="550"/>
      <c r="L725" s="550"/>
      <c r="M725" s="550"/>
      <c r="N725" s="550"/>
      <c r="O725" s="550"/>
      <c r="P725" s="550"/>
      <c r="Q725" s="549"/>
      <c r="R725" s="550"/>
      <c r="S725" s="550"/>
      <c r="T725" s="550"/>
      <c r="U725" s="550"/>
      <c r="V725" s="549"/>
      <c r="W725" s="550"/>
      <c r="X725" s="550"/>
      <c r="Y725" s="550"/>
      <c r="Z725" s="550"/>
      <c r="AA725" s="550"/>
      <c r="AB725" s="550"/>
      <c r="AC725" s="550"/>
      <c r="AD725" s="550"/>
      <c r="AE725" s="550"/>
      <c r="AF725" s="550"/>
      <c r="AG725" s="550"/>
      <c r="AH725" s="550"/>
      <c r="AI725" s="550"/>
      <c r="AJ725" s="550"/>
      <c r="AK725" s="550"/>
      <c r="AL725" s="550"/>
      <c r="AM725" s="550"/>
      <c r="AN725" s="550"/>
    </row>
    <row r="726" spans="1:40" x14ac:dyDescent="0.25">
      <c r="A726" s="550"/>
      <c r="B726" s="550"/>
      <c r="C726" s="550"/>
      <c r="D726" s="550"/>
      <c r="E726" s="550"/>
      <c r="F726" s="550"/>
      <c r="G726" s="550"/>
      <c r="H726" s="550"/>
      <c r="I726" s="550"/>
      <c r="J726" s="550"/>
      <c r="K726" s="550"/>
      <c r="L726" s="550"/>
      <c r="M726" s="550"/>
      <c r="N726" s="550"/>
      <c r="O726" s="550"/>
      <c r="P726" s="550"/>
      <c r="Q726" s="549"/>
      <c r="R726" s="550"/>
      <c r="S726" s="550"/>
      <c r="T726" s="550"/>
      <c r="U726" s="550"/>
      <c r="V726" s="549"/>
      <c r="W726" s="550"/>
      <c r="X726" s="550"/>
      <c r="Y726" s="550"/>
      <c r="Z726" s="550"/>
      <c r="AA726" s="550"/>
      <c r="AB726" s="550"/>
      <c r="AC726" s="550"/>
      <c r="AD726" s="550"/>
      <c r="AE726" s="550"/>
      <c r="AF726" s="550"/>
      <c r="AG726" s="550"/>
      <c r="AH726" s="550"/>
      <c r="AI726" s="550"/>
      <c r="AJ726" s="550"/>
      <c r="AK726" s="550"/>
      <c r="AL726" s="550"/>
      <c r="AM726" s="550"/>
      <c r="AN726" s="550"/>
    </row>
    <row r="727" spans="1:40" x14ac:dyDescent="0.25">
      <c r="A727" s="550"/>
      <c r="B727" s="550"/>
      <c r="C727" s="550"/>
      <c r="D727" s="550"/>
      <c r="E727" s="550"/>
      <c r="F727" s="550"/>
      <c r="G727" s="550"/>
      <c r="H727" s="550"/>
      <c r="I727" s="550"/>
      <c r="J727" s="550"/>
      <c r="K727" s="550"/>
      <c r="L727" s="550"/>
      <c r="M727" s="550"/>
      <c r="N727" s="550"/>
      <c r="O727" s="550"/>
      <c r="P727" s="550"/>
      <c r="Q727" s="549"/>
      <c r="R727" s="550"/>
      <c r="S727" s="550"/>
      <c r="T727" s="550"/>
      <c r="U727" s="550"/>
      <c r="V727" s="549"/>
      <c r="W727" s="550"/>
      <c r="X727" s="550"/>
      <c r="Y727" s="550"/>
      <c r="Z727" s="550"/>
      <c r="AA727" s="550"/>
      <c r="AB727" s="550"/>
      <c r="AC727" s="550"/>
      <c r="AD727" s="550"/>
      <c r="AE727" s="550"/>
      <c r="AF727" s="550"/>
      <c r="AG727" s="550"/>
      <c r="AH727" s="550"/>
      <c r="AI727" s="550"/>
      <c r="AJ727" s="550"/>
      <c r="AK727" s="550"/>
      <c r="AL727" s="550"/>
      <c r="AM727" s="550"/>
      <c r="AN727" s="550"/>
    </row>
    <row r="728" spans="1:40" x14ac:dyDescent="0.25">
      <c r="A728" s="550"/>
      <c r="B728" s="550"/>
      <c r="C728" s="550"/>
      <c r="D728" s="550"/>
      <c r="E728" s="550"/>
      <c r="F728" s="550"/>
      <c r="G728" s="550"/>
      <c r="H728" s="550"/>
      <c r="I728" s="550"/>
      <c r="J728" s="550"/>
      <c r="K728" s="550"/>
      <c r="L728" s="550"/>
      <c r="M728" s="550"/>
      <c r="N728" s="550"/>
      <c r="O728" s="550"/>
      <c r="P728" s="550"/>
      <c r="Q728" s="549"/>
      <c r="R728" s="550"/>
      <c r="S728" s="550"/>
      <c r="T728" s="550"/>
      <c r="U728" s="550"/>
      <c r="V728" s="549"/>
      <c r="W728" s="550"/>
      <c r="X728" s="550"/>
      <c r="Y728" s="550"/>
      <c r="Z728" s="550"/>
      <c r="AA728" s="550"/>
      <c r="AB728" s="550"/>
      <c r="AC728" s="550"/>
      <c r="AD728" s="550"/>
      <c r="AE728" s="550"/>
      <c r="AF728" s="550"/>
      <c r="AG728" s="550"/>
      <c r="AH728" s="550"/>
      <c r="AI728" s="550"/>
      <c r="AJ728" s="550"/>
      <c r="AK728" s="550"/>
      <c r="AL728" s="550"/>
      <c r="AM728" s="550"/>
      <c r="AN728" s="550"/>
    </row>
    <row r="729" spans="1:40" x14ac:dyDescent="0.25">
      <c r="A729" s="550"/>
      <c r="B729" s="550"/>
      <c r="C729" s="550"/>
      <c r="D729" s="550"/>
      <c r="E729" s="550"/>
      <c r="F729" s="550"/>
      <c r="G729" s="550"/>
      <c r="H729" s="550"/>
      <c r="I729" s="550"/>
      <c r="J729" s="550"/>
      <c r="K729" s="550"/>
      <c r="L729" s="550"/>
      <c r="M729" s="550"/>
      <c r="N729" s="550"/>
      <c r="O729" s="550"/>
      <c r="P729" s="550"/>
      <c r="Q729" s="549"/>
      <c r="R729" s="550"/>
      <c r="S729" s="550"/>
      <c r="T729" s="550"/>
      <c r="U729" s="550"/>
      <c r="V729" s="549"/>
      <c r="W729" s="550"/>
      <c r="X729" s="550"/>
      <c r="Y729" s="550"/>
      <c r="Z729" s="550"/>
      <c r="AA729" s="550"/>
      <c r="AB729" s="550"/>
      <c r="AC729" s="550"/>
      <c r="AD729" s="550"/>
      <c r="AE729" s="550"/>
      <c r="AF729" s="550"/>
      <c r="AG729" s="550"/>
      <c r="AH729" s="550"/>
      <c r="AI729" s="550"/>
      <c r="AJ729" s="550"/>
      <c r="AK729" s="550"/>
      <c r="AL729" s="550"/>
      <c r="AM729" s="550"/>
      <c r="AN729" s="550"/>
    </row>
    <row r="730" spans="1:40" x14ac:dyDescent="0.25">
      <c r="A730" s="550"/>
      <c r="B730" s="550"/>
      <c r="C730" s="550"/>
      <c r="D730" s="550"/>
      <c r="E730" s="550"/>
      <c r="F730" s="550"/>
      <c r="G730" s="550"/>
      <c r="H730" s="550"/>
      <c r="I730" s="550"/>
      <c r="J730" s="550"/>
      <c r="K730" s="550"/>
      <c r="L730" s="550"/>
      <c r="M730" s="550"/>
      <c r="N730" s="550"/>
      <c r="O730" s="550"/>
      <c r="P730" s="550"/>
      <c r="Q730" s="549"/>
      <c r="R730" s="550"/>
      <c r="S730" s="550"/>
      <c r="T730" s="550"/>
      <c r="U730" s="550"/>
      <c r="V730" s="549"/>
      <c r="W730" s="550"/>
      <c r="X730" s="550"/>
      <c r="Y730" s="550"/>
      <c r="Z730" s="550"/>
      <c r="AA730" s="550"/>
      <c r="AB730" s="550"/>
      <c r="AC730" s="550"/>
      <c r="AD730" s="550"/>
      <c r="AE730" s="550"/>
      <c r="AF730" s="550"/>
      <c r="AG730" s="550"/>
      <c r="AH730" s="550"/>
      <c r="AI730" s="550"/>
      <c r="AJ730" s="550"/>
      <c r="AK730" s="550"/>
      <c r="AL730" s="550"/>
      <c r="AM730" s="550"/>
      <c r="AN730" s="550"/>
    </row>
    <row r="731" spans="1:40" x14ac:dyDescent="0.25">
      <c r="A731" s="550"/>
      <c r="B731" s="550"/>
      <c r="C731" s="550"/>
      <c r="D731" s="550"/>
      <c r="E731" s="550"/>
      <c r="F731" s="550"/>
      <c r="G731" s="550"/>
      <c r="H731" s="550"/>
      <c r="I731" s="550"/>
      <c r="J731" s="550"/>
      <c r="K731" s="550"/>
      <c r="L731" s="550"/>
      <c r="M731" s="550"/>
      <c r="N731" s="550"/>
      <c r="O731" s="550"/>
      <c r="P731" s="550"/>
      <c r="Q731" s="549"/>
      <c r="R731" s="550"/>
      <c r="S731" s="550"/>
      <c r="T731" s="550"/>
      <c r="U731" s="550"/>
      <c r="V731" s="549"/>
      <c r="W731" s="550"/>
      <c r="X731" s="550"/>
      <c r="Y731" s="550"/>
      <c r="Z731" s="550"/>
      <c r="AA731" s="550"/>
      <c r="AB731" s="550"/>
      <c r="AC731" s="550"/>
      <c r="AD731" s="550"/>
      <c r="AE731" s="550"/>
      <c r="AF731" s="550"/>
      <c r="AG731" s="550"/>
      <c r="AH731" s="550"/>
      <c r="AI731" s="550"/>
      <c r="AJ731" s="550"/>
      <c r="AK731" s="550"/>
      <c r="AL731" s="550"/>
      <c r="AM731" s="550"/>
      <c r="AN731" s="550"/>
    </row>
    <row r="732" spans="1:40" x14ac:dyDescent="0.25">
      <c r="A732" s="550"/>
      <c r="B732" s="550"/>
      <c r="C732" s="550"/>
      <c r="D732" s="550"/>
      <c r="E732" s="550"/>
      <c r="F732" s="550"/>
      <c r="G732" s="550"/>
      <c r="H732" s="550"/>
      <c r="I732" s="550"/>
      <c r="J732" s="550"/>
      <c r="K732" s="550"/>
      <c r="L732" s="550"/>
      <c r="M732" s="550"/>
      <c r="N732" s="550"/>
      <c r="O732" s="550"/>
      <c r="P732" s="550"/>
      <c r="Q732" s="549"/>
      <c r="R732" s="550"/>
      <c r="S732" s="550"/>
      <c r="T732" s="550"/>
      <c r="U732" s="550"/>
      <c r="V732" s="549"/>
      <c r="W732" s="550"/>
      <c r="X732" s="550"/>
      <c r="Y732" s="550"/>
      <c r="Z732" s="550"/>
      <c r="AA732" s="550"/>
      <c r="AB732" s="550"/>
      <c r="AC732" s="550"/>
      <c r="AD732" s="550"/>
      <c r="AE732" s="550"/>
      <c r="AF732" s="550"/>
      <c r="AG732" s="550"/>
      <c r="AH732" s="550"/>
      <c r="AI732" s="550"/>
      <c r="AJ732" s="550"/>
      <c r="AK732" s="550"/>
      <c r="AL732" s="550"/>
      <c r="AM732" s="550"/>
      <c r="AN732" s="550"/>
    </row>
    <row r="733" spans="1:40" x14ac:dyDescent="0.25">
      <c r="A733" s="550"/>
      <c r="B733" s="550"/>
      <c r="C733" s="550"/>
      <c r="D733" s="550"/>
      <c r="E733" s="550"/>
      <c r="F733" s="550"/>
      <c r="G733" s="550"/>
      <c r="H733" s="550"/>
      <c r="I733" s="550"/>
      <c r="J733" s="550"/>
      <c r="K733" s="550"/>
      <c r="L733" s="550"/>
      <c r="M733" s="550"/>
      <c r="N733" s="550"/>
      <c r="O733" s="550"/>
      <c r="P733" s="550"/>
      <c r="Q733" s="549"/>
      <c r="R733" s="550"/>
      <c r="S733" s="550"/>
      <c r="T733" s="550"/>
      <c r="U733" s="550"/>
      <c r="V733" s="549"/>
      <c r="W733" s="550"/>
      <c r="X733" s="550"/>
      <c r="Y733" s="550"/>
      <c r="Z733" s="550"/>
      <c r="AA733" s="550"/>
      <c r="AB733" s="550"/>
      <c r="AC733" s="550"/>
      <c r="AD733" s="550"/>
      <c r="AE733" s="550"/>
      <c r="AF733" s="550"/>
      <c r="AG733" s="550"/>
      <c r="AH733" s="550"/>
      <c r="AI733" s="550"/>
      <c r="AJ733" s="550"/>
      <c r="AK733" s="550"/>
      <c r="AL733" s="550"/>
      <c r="AM733" s="550"/>
      <c r="AN733" s="550"/>
    </row>
    <row r="734" spans="1:40" x14ac:dyDescent="0.25">
      <c r="A734" s="550"/>
      <c r="B734" s="550"/>
      <c r="C734" s="550"/>
      <c r="D734" s="550"/>
      <c r="E734" s="550"/>
      <c r="F734" s="550"/>
      <c r="G734" s="550"/>
      <c r="H734" s="550"/>
      <c r="I734" s="550"/>
      <c r="J734" s="550"/>
      <c r="K734" s="550"/>
      <c r="L734" s="550"/>
      <c r="M734" s="550"/>
      <c r="N734" s="550"/>
      <c r="O734" s="550"/>
      <c r="P734" s="550"/>
      <c r="Q734" s="549"/>
      <c r="R734" s="550"/>
      <c r="S734" s="550"/>
      <c r="T734" s="550"/>
      <c r="U734" s="550"/>
      <c r="V734" s="549"/>
      <c r="W734" s="550"/>
      <c r="X734" s="550"/>
      <c r="Y734" s="550"/>
      <c r="Z734" s="550"/>
      <c r="AA734" s="550"/>
      <c r="AB734" s="550"/>
      <c r="AC734" s="550"/>
      <c r="AD734" s="550"/>
      <c r="AE734" s="550"/>
      <c r="AF734" s="550"/>
      <c r="AG734" s="550"/>
      <c r="AH734" s="550"/>
      <c r="AI734" s="550"/>
      <c r="AJ734" s="550"/>
      <c r="AK734" s="550"/>
      <c r="AL734" s="550"/>
      <c r="AM734" s="550"/>
      <c r="AN734" s="550"/>
    </row>
    <row r="735" spans="1:40" x14ac:dyDescent="0.25">
      <c r="A735" s="550"/>
      <c r="B735" s="550"/>
      <c r="C735" s="550"/>
      <c r="D735" s="550"/>
      <c r="E735" s="550"/>
      <c r="F735" s="550"/>
      <c r="G735" s="550"/>
      <c r="H735" s="550"/>
      <c r="I735" s="550"/>
      <c r="J735" s="550"/>
      <c r="K735" s="550"/>
      <c r="L735" s="550"/>
      <c r="M735" s="550"/>
      <c r="N735" s="550"/>
      <c r="O735" s="550"/>
      <c r="P735" s="550"/>
      <c r="Q735" s="549"/>
      <c r="R735" s="550"/>
      <c r="S735" s="550"/>
      <c r="T735" s="550"/>
      <c r="U735" s="550"/>
      <c r="V735" s="549"/>
      <c r="W735" s="550"/>
      <c r="X735" s="550"/>
      <c r="Y735" s="550"/>
      <c r="Z735" s="550"/>
      <c r="AA735" s="550"/>
      <c r="AB735" s="550"/>
      <c r="AC735" s="550"/>
      <c r="AD735" s="550"/>
      <c r="AE735" s="550"/>
      <c r="AF735" s="550"/>
      <c r="AG735" s="550"/>
      <c r="AH735" s="550"/>
      <c r="AI735" s="550"/>
      <c r="AJ735" s="550"/>
      <c r="AK735" s="550"/>
      <c r="AL735" s="550"/>
      <c r="AM735" s="550"/>
      <c r="AN735" s="550"/>
    </row>
    <row r="736" spans="1:40" x14ac:dyDescent="0.25">
      <c r="A736" s="550"/>
      <c r="B736" s="550"/>
      <c r="C736" s="550"/>
      <c r="D736" s="550"/>
      <c r="E736" s="550"/>
      <c r="F736" s="550"/>
      <c r="G736" s="550"/>
      <c r="H736" s="550"/>
      <c r="I736" s="550"/>
      <c r="J736" s="550"/>
      <c r="K736" s="550"/>
      <c r="L736" s="550"/>
      <c r="M736" s="550"/>
      <c r="N736" s="550"/>
      <c r="O736" s="550"/>
      <c r="P736" s="550"/>
      <c r="Q736" s="549"/>
      <c r="R736" s="550"/>
      <c r="S736" s="550"/>
      <c r="T736" s="550"/>
      <c r="U736" s="550"/>
      <c r="V736" s="549"/>
      <c r="W736" s="550"/>
      <c r="X736" s="550"/>
      <c r="Y736" s="550"/>
      <c r="Z736" s="550"/>
      <c r="AA736" s="550"/>
      <c r="AB736" s="550"/>
      <c r="AC736" s="550"/>
      <c r="AD736" s="550"/>
      <c r="AE736" s="550"/>
      <c r="AF736" s="550"/>
      <c r="AG736" s="550"/>
      <c r="AH736" s="550"/>
      <c r="AI736" s="550"/>
      <c r="AJ736" s="550"/>
      <c r="AK736" s="550"/>
      <c r="AL736" s="550"/>
      <c r="AM736" s="550"/>
      <c r="AN736" s="550"/>
    </row>
    <row r="737" spans="1:40" x14ac:dyDescent="0.25">
      <c r="A737" s="550"/>
      <c r="B737" s="550"/>
      <c r="C737" s="550"/>
      <c r="D737" s="550"/>
      <c r="E737" s="550"/>
      <c r="F737" s="550"/>
      <c r="G737" s="550"/>
      <c r="H737" s="550"/>
      <c r="I737" s="550"/>
      <c r="J737" s="550"/>
      <c r="K737" s="550"/>
      <c r="L737" s="550"/>
      <c r="M737" s="550"/>
      <c r="N737" s="550"/>
      <c r="O737" s="550"/>
      <c r="P737" s="550"/>
      <c r="Q737" s="549"/>
      <c r="R737" s="550"/>
      <c r="S737" s="550"/>
      <c r="T737" s="550"/>
      <c r="U737" s="550"/>
      <c r="V737" s="549"/>
      <c r="W737" s="550"/>
      <c r="X737" s="550"/>
      <c r="Y737" s="550"/>
      <c r="Z737" s="550"/>
      <c r="AA737" s="550"/>
      <c r="AB737" s="550"/>
      <c r="AC737" s="550"/>
      <c r="AD737" s="550"/>
      <c r="AE737" s="550"/>
      <c r="AF737" s="550"/>
      <c r="AG737" s="550"/>
      <c r="AH737" s="550"/>
      <c r="AI737" s="550"/>
      <c r="AJ737" s="550"/>
      <c r="AK737" s="550"/>
      <c r="AL737" s="550"/>
      <c r="AM737" s="550"/>
      <c r="AN737" s="550"/>
    </row>
    <row r="738" spans="1:40" x14ac:dyDescent="0.25">
      <c r="A738" s="550"/>
      <c r="B738" s="550"/>
      <c r="C738" s="550"/>
      <c r="D738" s="550"/>
      <c r="E738" s="550"/>
      <c r="F738" s="550"/>
      <c r="G738" s="550"/>
      <c r="H738" s="550"/>
      <c r="I738" s="550"/>
      <c r="J738" s="550"/>
      <c r="K738" s="550"/>
      <c r="L738" s="550"/>
      <c r="M738" s="550"/>
      <c r="N738" s="550"/>
      <c r="O738" s="550"/>
      <c r="P738" s="550"/>
      <c r="Q738" s="549"/>
      <c r="R738" s="550"/>
      <c r="S738" s="550"/>
      <c r="T738" s="550"/>
      <c r="U738" s="550"/>
      <c r="V738" s="549"/>
      <c r="W738" s="550"/>
      <c r="X738" s="550"/>
      <c r="Y738" s="550"/>
      <c r="Z738" s="550"/>
      <c r="AA738" s="550"/>
      <c r="AB738" s="550"/>
      <c r="AC738" s="550"/>
      <c r="AD738" s="550"/>
      <c r="AE738" s="550"/>
      <c r="AF738" s="550"/>
      <c r="AG738" s="550"/>
      <c r="AH738" s="550"/>
      <c r="AI738" s="550"/>
      <c r="AJ738" s="550"/>
      <c r="AK738" s="550"/>
      <c r="AL738" s="550"/>
      <c r="AM738" s="550"/>
      <c r="AN738" s="550"/>
    </row>
    <row r="739" spans="1:40" x14ac:dyDescent="0.25">
      <c r="A739" s="550"/>
      <c r="B739" s="550"/>
      <c r="C739" s="550"/>
      <c r="D739" s="550"/>
      <c r="E739" s="550"/>
      <c r="F739" s="550"/>
      <c r="G739" s="550"/>
      <c r="H739" s="550"/>
      <c r="I739" s="550"/>
      <c r="J739" s="550"/>
      <c r="K739" s="550"/>
      <c r="L739" s="550"/>
      <c r="M739" s="550"/>
      <c r="N739" s="550"/>
      <c r="O739" s="550"/>
      <c r="P739" s="550"/>
      <c r="Q739" s="549"/>
      <c r="R739" s="550"/>
      <c r="S739" s="550"/>
      <c r="T739" s="550"/>
      <c r="U739" s="550"/>
      <c r="V739" s="549"/>
      <c r="W739" s="550"/>
      <c r="X739" s="550"/>
      <c r="Y739" s="550"/>
      <c r="Z739" s="550"/>
      <c r="AA739" s="550"/>
      <c r="AB739" s="550"/>
      <c r="AC739" s="550"/>
      <c r="AD739" s="550"/>
      <c r="AE739" s="550"/>
      <c r="AF739" s="550"/>
      <c r="AG739" s="550"/>
      <c r="AH739" s="550"/>
      <c r="AI739" s="550"/>
      <c r="AJ739" s="550"/>
      <c r="AK739" s="550"/>
      <c r="AL739" s="550"/>
      <c r="AM739" s="550"/>
      <c r="AN739" s="550"/>
    </row>
    <row r="740" spans="1:40" x14ac:dyDescent="0.25">
      <c r="A740" s="550"/>
      <c r="B740" s="550"/>
      <c r="C740" s="550"/>
      <c r="D740" s="550"/>
      <c r="E740" s="550"/>
      <c r="F740" s="550"/>
      <c r="G740" s="550"/>
      <c r="H740" s="550"/>
      <c r="I740" s="550"/>
      <c r="J740" s="550"/>
      <c r="K740" s="550"/>
      <c r="L740" s="550"/>
      <c r="M740" s="550"/>
      <c r="N740" s="550"/>
      <c r="O740" s="550"/>
      <c r="P740" s="550"/>
      <c r="Q740" s="549"/>
      <c r="R740" s="550"/>
      <c r="S740" s="550"/>
      <c r="T740" s="550"/>
      <c r="U740" s="550"/>
      <c r="V740" s="549"/>
      <c r="W740" s="550"/>
      <c r="X740" s="550"/>
      <c r="Y740" s="550"/>
      <c r="Z740" s="550"/>
      <c r="AA740" s="550"/>
      <c r="AB740" s="550"/>
      <c r="AC740" s="550"/>
      <c r="AD740" s="550"/>
      <c r="AE740" s="550"/>
      <c r="AF740" s="550"/>
      <c r="AG740" s="550"/>
      <c r="AH740" s="550"/>
      <c r="AI740" s="550"/>
      <c r="AJ740" s="550"/>
      <c r="AK740" s="550"/>
      <c r="AL740" s="550"/>
      <c r="AM740" s="550"/>
      <c r="AN740" s="550"/>
    </row>
    <row r="741" spans="1:40" x14ac:dyDescent="0.25">
      <c r="A741" s="550"/>
      <c r="B741" s="550"/>
      <c r="C741" s="550"/>
      <c r="D741" s="550"/>
      <c r="E741" s="550"/>
      <c r="F741" s="550"/>
      <c r="G741" s="550"/>
      <c r="H741" s="550"/>
      <c r="I741" s="550"/>
      <c r="J741" s="550"/>
      <c r="K741" s="550"/>
      <c r="L741" s="550"/>
      <c r="M741" s="550"/>
      <c r="N741" s="550"/>
      <c r="O741" s="550"/>
      <c r="P741" s="550"/>
      <c r="Q741" s="549"/>
      <c r="R741" s="550"/>
      <c r="S741" s="550"/>
      <c r="T741" s="550"/>
      <c r="U741" s="550"/>
      <c r="V741" s="549"/>
      <c r="W741" s="550"/>
      <c r="X741" s="550"/>
      <c r="Y741" s="550"/>
      <c r="Z741" s="550"/>
      <c r="AA741" s="550"/>
      <c r="AB741" s="550"/>
      <c r="AC741" s="550"/>
      <c r="AD741" s="550"/>
      <c r="AE741" s="550"/>
      <c r="AF741" s="550"/>
      <c r="AG741" s="550"/>
      <c r="AH741" s="550"/>
      <c r="AI741" s="550"/>
      <c r="AJ741" s="550"/>
      <c r="AK741" s="550"/>
      <c r="AL741" s="550"/>
      <c r="AM741" s="550"/>
      <c r="AN741" s="550"/>
    </row>
    <row r="742" spans="1:40" x14ac:dyDescent="0.25">
      <c r="A742" s="550"/>
      <c r="B742" s="550"/>
      <c r="C742" s="550"/>
      <c r="D742" s="550"/>
      <c r="E742" s="550"/>
      <c r="F742" s="550"/>
      <c r="G742" s="550"/>
      <c r="H742" s="550"/>
      <c r="I742" s="550"/>
      <c r="J742" s="550"/>
      <c r="K742" s="550"/>
      <c r="L742" s="550"/>
      <c r="M742" s="550"/>
      <c r="N742" s="550"/>
      <c r="O742" s="550"/>
      <c r="P742" s="550"/>
      <c r="Q742" s="549"/>
      <c r="R742" s="550"/>
      <c r="S742" s="550"/>
      <c r="T742" s="550"/>
      <c r="U742" s="550"/>
      <c r="V742" s="549"/>
      <c r="W742" s="550"/>
      <c r="X742" s="550"/>
      <c r="Y742" s="550"/>
      <c r="Z742" s="550"/>
      <c r="AA742" s="550"/>
      <c r="AB742" s="550"/>
      <c r="AC742" s="550"/>
      <c r="AD742" s="550"/>
      <c r="AE742" s="550"/>
      <c r="AF742" s="550"/>
      <c r="AG742" s="550"/>
      <c r="AH742" s="550"/>
      <c r="AI742" s="550"/>
      <c r="AJ742" s="550"/>
      <c r="AK742" s="550"/>
      <c r="AL742" s="550"/>
      <c r="AM742" s="550"/>
      <c r="AN742" s="550"/>
    </row>
    <row r="743" spans="1:40" x14ac:dyDescent="0.25">
      <c r="A743" s="550"/>
      <c r="B743" s="550"/>
      <c r="C743" s="550"/>
      <c r="D743" s="550"/>
      <c r="E743" s="550"/>
      <c r="F743" s="550"/>
      <c r="G743" s="550"/>
      <c r="H743" s="550"/>
      <c r="I743" s="550"/>
      <c r="J743" s="550"/>
      <c r="K743" s="550"/>
      <c r="L743" s="550"/>
      <c r="M743" s="550"/>
      <c r="N743" s="550"/>
      <c r="O743" s="550"/>
      <c r="P743" s="550"/>
      <c r="Q743" s="549"/>
      <c r="R743" s="550"/>
      <c r="S743" s="550"/>
      <c r="T743" s="550"/>
      <c r="U743" s="550"/>
      <c r="V743" s="549"/>
      <c r="W743" s="550"/>
      <c r="X743" s="550"/>
      <c r="Y743" s="550"/>
      <c r="Z743" s="550"/>
      <c r="AA743" s="550"/>
      <c r="AB743" s="550"/>
      <c r="AC743" s="550"/>
      <c r="AD743" s="550"/>
      <c r="AE743" s="550"/>
      <c r="AF743" s="550"/>
      <c r="AG743" s="550"/>
      <c r="AH743" s="550"/>
      <c r="AI743" s="550"/>
      <c r="AJ743" s="550"/>
      <c r="AK743" s="550"/>
      <c r="AL743" s="550"/>
      <c r="AM743" s="550"/>
      <c r="AN743" s="550"/>
    </row>
    <row r="744" spans="1:40" x14ac:dyDescent="0.25">
      <c r="A744" s="550"/>
      <c r="B744" s="550"/>
      <c r="C744" s="550"/>
      <c r="D744" s="550"/>
      <c r="E744" s="550"/>
      <c r="F744" s="550"/>
      <c r="G744" s="550"/>
      <c r="H744" s="550"/>
      <c r="I744" s="550"/>
      <c r="J744" s="550"/>
      <c r="K744" s="550"/>
      <c r="L744" s="550"/>
      <c r="M744" s="550"/>
      <c r="N744" s="550"/>
      <c r="O744" s="550"/>
      <c r="P744" s="550"/>
      <c r="Q744" s="549"/>
      <c r="R744" s="550"/>
      <c r="S744" s="550"/>
      <c r="T744" s="550"/>
      <c r="U744" s="550"/>
      <c r="V744" s="549"/>
      <c r="W744" s="550"/>
      <c r="X744" s="550"/>
      <c r="Y744" s="550"/>
      <c r="Z744" s="550"/>
      <c r="AA744" s="550"/>
      <c r="AB744" s="550"/>
      <c r="AC744" s="550"/>
      <c r="AD744" s="550"/>
      <c r="AE744" s="550"/>
      <c r="AF744" s="550"/>
      <c r="AG744" s="550"/>
      <c r="AH744" s="550"/>
      <c r="AI744" s="550"/>
      <c r="AJ744" s="550"/>
      <c r="AK744" s="550"/>
      <c r="AL744" s="550"/>
      <c r="AM744" s="550"/>
      <c r="AN744" s="550"/>
    </row>
    <row r="745" spans="1:40" x14ac:dyDescent="0.25">
      <c r="A745" s="550"/>
      <c r="B745" s="550"/>
      <c r="C745" s="550"/>
      <c r="D745" s="550"/>
      <c r="E745" s="550"/>
      <c r="F745" s="550"/>
      <c r="G745" s="550"/>
      <c r="H745" s="550"/>
      <c r="I745" s="550"/>
      <c r="J745" s="550"/>
      <c r="K745" s="550"/>
      <c r="L745" s="550"/>
      <c r="M745" s="550"/>
      <c r="N745" s="550"/>
      <c r="O745" s="550"/>
      <c r="P745" s="550"/>
      <c r="Q745" s="549"/>
      <c r="R745" s="550"/>
      <c r="S745" s="550"/>
      <c r="T745" s="550"/>
      <c r="U745" s="550"/>
      <c r="V745" s="549"/>
      <c r="W745" s="550"/>
      <c r="X745" s="550"/>
      <c r="Y745" s="550"/>
      <c r="Z745" s="550"/>
      <c r="AA745" s="550"/>
      <c r="AB745" s="550"/>
      <c r="AC745" s="550"/>
      <c r="AD745" s="550"/>
      <c r="AE745" s="550"/>
      <c r="AF745" s="550"/>
      <c r="AG745" s="550"/>
      <c r="AH745" s="550"/>
      <c r="AI745" s="550"/>
      <c r="AJ745" s="550"/>
      <c r="AK745" s="550"/>
      <c r="AL745" s="550"/>
      <c r="AM745" s="550"/>
      <c r="AN745" s="550"/>
    </row>
    <row r="746" spans="1:40" x14ac:dyDescent="0.25">
      <c r="A746" s="550"/>
      <c r="B746" s="550"/>
      <c r="C746" s="550"/>
      <c r="D746" s="550"/>
      <c r="E746" s="550"/>
      <c r="F746" s="550"/>
      <c r="G746" s="550"/>
      <c r="H746" s="550"/>
      <c r="I746" s="550"/>
      <c r="J746" s="550"/>
      <c r="K746" s="550"/>
      <c r="L746" s="550"/>
      <c r="M746" s="550"/>
      <c r="N746" s="550"/>
      <c r="O746" s="550"/>
      <c r="P746" s="550"/>
      <c r="Q746" s="549"/>
      <c r="R746" s="550"/>
      <c r="S746" s="550"/>
      <c r="T746" s="550"/>
      <c r="U746" s="550"/>
      <c r="V746" s="549"/>
      <c r="W746" s="550"/>
      <c r="X746" s="550"/>
      <c r="Y746" s="550"/>
      <c r="Z746" s="550"/>
      <c r="AA746" s="550"/>
      <c r="AB746" s="550"/>
      <c r="AC746" s="550"/>
      <c r="AD746" s="550"/>
      <c r="AE746" s="550"/>
      <c r="AF746" s="550"/>
      <c r="AG746" s="550"/>
      <c r="AH746" s="550"/>
      <c r="AI746" s="550"/>
      <c r="AJ746" s="550"/>
      <c r="AK746" s="550"/>
      <c r="AL746" s="550"/>
      <c r="AM746" s="550"/>
      <c r="AN746" s="550"/>
    </row>
    <row r="747" spans="1:40" x14ac:dyDescent="0.25">
      <c r="A747" s="550"/>
      <c r="B747" s="550"/>
      <c r="C747" s="550"/>
      <c r="D747" s="550"/>
      <c r="E747" s="550"/>
      <c r="F747" s="550"/>
      <c r="G747" s="550"/>
      <c r="H747" s="550"/>
      <c r="I747" s="550"/>
      <c r="J747" s="550"/>
      <c r="K747" s="550"/>
      <c r="L747" s="550"/>
      <c r="M747" s="550"/>
      <c r="N747" s="550"/>
      <c r="O747" s="550"/>
      <c r="P747" s="550"/>
      <c r="Q747" s="549"/>
      <c r="R747" s="550"/>
      <c r="S747" s="550"/>
      <c r="T747" s="550"/>
      <c r="U747" s="550"/>
      <c r="V747" s="549"/>
      <c r="W747" s="550"/>
      <c r="X747" s="550"/>
      <c r="Y747" s="550"/>
      <c r="Z747" s="550"/>
      <c r="AA747" s="550"/>
      <c r="AB747" s="550"/>
      <c r="AC747" s="550"/>
      <c r="AD747" s="550"/>
      <c r="AE747" s="550"/>
      <c r="AF747" s="550"/>
      <c r="AG747" s="550"/>
      <c r="AH747" s="550"/>
      <c r="AI747" s="550"/>
      <c r="AJ747" s="550"/>
      <c r="AK747" s="550"/>
      <c r="AL747" s="550"/>
      <c r="AM747" s="550"/>
      <c r="AN747" s="550"/>
    </row>
    <row r="748" spans="1:40" x14ac:dyDescent="0.25">
      <c r="A748" s="550"/>
      <c r="B748" s="550"/>
      <c r="C748" s="550"/>
      <c r="D748" s="550"/>
      <c r="E748" s="550"/>
      <c r="F748" s="550"/>
      <c r="G748" s="550"/>
      <c r="H748" s="550"/>
      <c r="I748" s="550"/>
      <c r="J748" s="550"/>
      <c r="K748" s="550"/>
      <c r="L748" s="550"/>
      <c r="M748" s="550"/>
      <c r="N748" s="550"/>
      <c r="O748" s="550"/>
      <c r="P748" s="550"/>
      <c r="Q748" s="549"/>
      <c r="R748" s="550"/>
      <c r="S748" s="550"/>
      <c r="T748" s="550"/>
      <c r="U748" s="550"/>
      <c r="V748" s="549"/>
      <c r="W748" s="550"/>
      <c r="X748" s="550"/>
      <c r="Y748" s="550"/>
      <c r="Z748" s="550"/>
      <c r="AA748" s="550"/>
      <c r="AB748" s="550"/>
      <c r="AC748" s="550"/>
      <c r="AD748" s="550"/>
      <c r="AE748" s="550"/>
      <c r="AF748" s="550"/>
      <c r="AG748" s="550"/>
      <c r="AH748" s="550"/>
      <c r="AI748" s="550"/>
      <c r="AJ748" s="550"/>
      <c r="AK748" s="550"/>
      <c r="AL748" s="550"/>
      <c r="AM748" s="550"/>
      <c r="AN748" s="550"/>
    </row>
    <row r="749" spans="1:40" x14ac:dyDescent="0.25">
      <c r="A749" s="550"/>
      <c r="B749" s="550"/>
      <c r="C749" s="550"/>
      <c r="D749" s="550"/>
      <c r="E749" s="550"/>
      <c r="F749" s="550"/>
      <c r="G749" s="550"/>
      <c r="H749" s="550"/>
      <c r="I749" s="550"/>
      <c r="J749" s="550"/>
      <c r="K749" s="550"/>
      <c r="L749" s="550"/>
      <c r="M749" s="550"/>
      <c r="N749" s="550"/>
      <c r="O749" s="550"/>
      <c r="P749" s="550"/>
      <c r="Q749" s="549"/>
      <c r="R749" s="550"/>
      <c r="S749" s="550"/>
      <c r="T749" s="550"/>
      <c r="U749" s="550"/>
      <c r="V749" s="549"/>
      <c r="W749" s="550"/>
      <c r="X749" s="550"/>
      <c r="Y749" s="550"/>
      <c r="Z749" s="550"/>
      <c r="AA749" s="550"/>
      <c r="AB749" s="550"/>
      <c r="AC749" s="550"/>
      <c r="AD749" s="550"/>
      <c r="AE749" s="550"/>
      <c r="AF749" s="550"/>
      <c r="AG749" s="550"/>
      <c r="AH749" s="550"/>
      <c r="AI749" s="550"/>
      <c r="AJ749" s="550"/>
      <c r="AK749" s="550"/>
      <c r="AL749" s="550"/>
      <c r="AM749" s="550"/>
      <c r="AN749" s="550"/>
    </row>
    <row r="750" spans="1:40" x14ac:dyDescent="0.25">
      <c r="A750" s="550"/>
      <c r="B750" s="550"/>
      <c r="C750" s="550"/>
      <c r="D750" s="550"/>
      <c r="E750" s="550"/>
      <c r="F750" s="550"/>
      <c r="G750" s="550"/>
      <c r="H750" s="550"/>
      <c r="I750" s="550"/>
      <c r="J750" s="550"/>
      <c r="K750" s="550"/>
      <c r="L750" s="550"/>
      <c r="M750" s="550"/>
      <c r="N750" s="550"/>
      <c r="O750" s="550"/>
      <c r="P750" s="550"/>
      <c r="Q750" s="549"/>
      <c r="R750" s="550"/>
      <c r="S750" s="550"/>
      <c r="T750" s="550"/>
      <c r="U750" s="550"/>
      <c r="V750" s="549"/>
      <c r="W750" s="550"/>
      <c r="X750" s="550"/>
      <c r="Y750" s="550"/>
      <c r="Z750" s="550"/>
      <c r="AA750" s="550"/>
      <c r="AB750" s="550"/>
      <c r="AC750" s="550"/>
      <c r="AD750" s="550"/>
      <c r="AE750" s="550"/>
      <c r="AF750" s="550"/>
      <c r="AG750" s="550"/>
      <c r="AH750" s="550"/>
      <c r="AI750" s="550"/>
      <c r="AJ750" s="550"/>
      <c r="AK750" s="550"/>
      <c r="AL750" s="550"/>
      <c r="AM750" s="550"/>
      <c r="AN750" s="550"/>
    </row>
    <row r="751" spans="1:40" x14ac:dyDescent="0.25">
      <c r="A751" s="550"/>
      <c r="B751" s="550"/>
      <c r="C751" s="550"/>
      <c r="D751" s="550"/>
      <c r="E751" s="550"/>
      <c r="F751" s="550"/>
      <c r="G751" s="550"/>
      <c r="H751" s="550"/>
      <c r="I751" s="550"/>
      <c r="J751" s="550"/>
      <c r="K751" s="550"/>
      <c r="L751" s="550"/>
      <c r="M751" s="550"/>
      <c r="N751" s="550"/>
      <c r="O751" s="550"/>
      <c r="P751" s="550"/>
      <c r="Q751" s="549"/>
      <c r="R751" s="550"/>
      <c r="S751" s="550"/>
      <c r="T751" s="550"/>
      <c r="U751" s="550"/>
      <c r="V751" s="549"/>
      <c r="W751" s="550"/>
      <c r="X751" s="550"/>
      <c r="Y751" s="550"/>
      <c r="Z751" s="550"/>
      <c r="AA751" s="550"/>
      <c r="AB751" s="550"/>
      <c r="AC751" s="550"/>
      <c r="AD751" s="550"/>
      <c r="AE751" s="550"/>
      <c r="AF751" s="550"/>
      <c r="AG751" s="550"/>
      <c r="AH751" s="550"/>
      <c r="AI751" s="550"/>
      <c r="AJ751" s="550"/>
      <c r="AK751" s="550"/>
      <c r="AL751" s="550"/>
      <c r="AM751" s="550"/>
      <c r="AN751" s="550"/>
    </row>
    <row r="752" spans="1:40" x14ac:dyDescent="0.25">
      <c r="A752" s="550"/>
      <c r="B752" s="550"/>
      <c r="C752" s="550"/>
      <c r="D752" s="550"/>
      <c r="E752" s="550"/>
      <c r="F752" s="550"/>
      <c r="G752" s="550"/>
      <c r="H752" s="550"/>
      <c r="I752" s="550"/>
      <c r="J752" s="550"/>
      <c r="K752" s="550"/>
      <c r="L752" s="550"/>
      <c r="M752" s="550"/>
      <c r="N752" s="550"/>
      <c r="O752" s="550"/>
      <c r="P752" s="550"/>
      <c r="Q752" s="549"/>
      <c r="R752" s="550"/>
      <c r="S752" s="550"/>
      <c r="T752" s="550"/>
      <c r="U752" s="550"/>
      <c r="V752" s="549"/>
      <c r="W752" s="550"/>
      <c r="X752" s="550"/>
      <c r="Y752" s="550"/>
      <c r="Z752" s="550"/>
      <c r="AA752" s="550"/>
      <c r="AB752" s="550"/>
      <c r="AC752" s="550"/>
      <c r="AD752" s="550"/>
      <c r="AE752" s="550"/>
      <c r="AF752" s="550"/>
      <c r="AG752" s="550"/>
      <c r="AH752" s="550"/>
      <c r="AI752" s="550"/>
      <c r="AJ752" s="550"/>
      <c r="AK752" s="550"/>
      <c r="AL752" s="550"/>
      <c r="AM752" s="550"/>
      <c r="AN752" s="550"/>
    </row>
    <row r="753" spans="1:40" x14ac:dyDescent="0.25">
      <c r="A753" s="550"/>
      <c r="B753" s="550"/>
      <c r="C753" s="550"/>
      <c r="D753" s="550"/>
      <c r="E753" s="550"/>
      <c r="F753" s="550"/>
      <c r="G753" s="550"/>
      <c r="H753" s="550"/>
      <c r="I753" s="550"/>
      <c r="J753" s="550"/>
      <c r="K753" s="550"/>
      <c r="L753" s="550"/>
      <c r="M753" s="550"/>
      <c r="N753" s="550"/>
      <c r="O753" s="550"/>
      <c r="P753" s="550"/>
      <c r="Q753" s="549"/>
      <c r="R753" s="550"/>
      <c r="S753" s="550"/>
      <c r="T753" s="550"/>
      <c r="U753" s="550"/>
      <c r="V753" s="549"/>
      <c r="W753" s="550"/>
      <c r="X753" s="550"/>
      <c r="Y753" s="550"/>
      <c r="Z753" s="550"/>
      <c r="AA753" s="550"/>
      <c r="AB753" s="550"/>
      <c r="AC753" s="550"/>
      <c r="AD753" s="550"/>
      <c r="AE753" s="550"/>
      <c r="AF753" s="550"/>
      <c r="AG753" s="550"/>
      <c r="AH753" s="550"/>
      <c r="AI753" s="550"/>
      <c r="AJ753" s="550"/>
      <c r="AK753" s="550"/>
      <c r="AL753" s="550"/>
      <c r="AM753" s="550"/>
      <c r="AN753" s="550"/>
    </row>
    <row r="754" spans="1:40" x14ac:dyDescent="0.25">
      <c r="A754" s="550"/>
      <c r="B754" s="550"/>
      <c r="C754" s="550"/>
      <c r="D754" s="550"/>
      <c r="E754" s="550"/>
      <c r="F754" s="550"/>
      <c r="G754" s="550"/>
      <c r="H754" s="550"/>
      <c r="I754" s="550"/>
      <c r="J754" s="550"/>
      <c r="K754" s="550"/>
      <c r="L754" s="550"/>
      <c r="M754" s="550"/>
      <c r="N754" s="550"/>
      <c r="O754" s="550"/>
      <c r="P754" s="550"/>
      <c r="Q754" s="549"/>
      <c r="R754" s="550"/>
      <c r="S754" s="550"/>
      <c r="T754" s="550"/>
      <c r="U754" s="550"/>
      <c r="V754" s="549"/>
      <c r="W754" s="550"/>
      <c r="X754" s="550"/>
      <c r="Y754" s="550"/>
      <c r="Z754" s="550"/>
      <c r="AA754" s="550"/>
      <c r="AB754" s="550"/>
      <c r="AC754" s="550"/>
      <c r="AD754" s="550"/>
      <c r="AE754" s="550"/>
      <c r="AF754" s="550"/>
      <c r="AG754" s="550"/>
      <c r="AH754" s="550"/>
      <c r="AI754" s="550"/>
      <c r="AJ754" s="550"/>
      <c r="AK754" s="550"/>
      <c r="AL754" s="550"/>
      <c r="AM754" s="550"/>
      <c r="AN754" s="550"/>
    </row>
    <row r="755" spans="1:40" x14ac:dyDescent="0.25">
      <c r="A755" s="550"/>
      <c r="B755" s="550"/>
      <c r="C755" s="550"/>
      <c r="D755" s="550"/>
      <c r="E755" s="550"/>
      <c r="F755" s="550"/>
      <c r="G755" s="550"/>
      <c r="H755" s="550"/>
      <c r="I755" s="550"/>
      <c r="J755" s="550"/>
      <c r="K755" s="550"/>
      <c r="L755" s="550"/>
      <c r="M755" s="550"/>
      <c r="N755" s="550"/>
      <c r="O755" s="550"/>
      <c r="P755" s="550"/>
      <c r="Q755" s="549"/>
      <c r="R755" s="550"/>
      <c r="S755" s="550"/>
      <c r="T755" s="550"/>
      <c r="U755" s="550"/>
      <c r="V755" s="549"/>
      <c r="W755" s="550"/>
      <c r="X755" s="550"/>
      <c r="Y755" s="550"/>
      <c r="Z755" s="550"/>
      <c r="AA755" s="550"/>
      <c r="AB755" s="550"/>
      <c r="AC755" s="550"/>
      <c r="AD755" s="550"/>
      <c r="AE755" s="550"/>
      <c r="AF755" s="550"/>
      <c r="AG755" s="550"/>
      <c r="AH755" s="550"/>
      <c r="AI755" s="550"/>
      <c r="AJ755" s="550"/>
      <c r="AK755" s="550"/>
      <c r="AL755" s="550"/>
      <c r="AM755" s="550"/>
      <c r="AN755" s="550"/>
    </row>
    <row r="756" spans="1:40" x14ac:dyDescent="0.25">
      <c r="A756" s="550"/>
      <c r="B756" s="550"/>
      <c r="C756" s="550"/>
      <c r="D756" s="550"/>
      <c r="E756" s="550"/>
      <c r="F756" s="550"/>
      <c r="G756" s="550"/>
      <c r="H756" s="550"/>
      <c r="I756" s="550"/>
      <c r="J756" s="550"/>
      <c r="K756" s="550"/>
      <c r="L756" s="550"/>
      <c r="M756" s="550"/>
      <c r="N756" s="550"/>
      <c r="O756" s="550"/>
      <c r="P756" s="550"/>
      <c r="Q756" s="549"/>
      <c r="R756" s="550"/>
      <c r="S756" s="550"/>
      <c r="T756" s="550"/>
      <c r="U756" s="550"/>
      <c r="V756" s="549"/>
      <c r="W756" s="550"/>
      <c r="X756" s="550"/>
      <c r="Y756" s="550"/>
      <c r="Z756" s="550"/>
      <c r="AA756" s="550"/>
      <c r="AB756" s="550"/>
      <c r="AC756" s="550"/>
      <c r="AD756" s="550"/>
      <c r="AE756" s="550"/>
      <c r="AF756" s="550"/>
      <c r="AG756" s="550"/>
      <c r="AH756" s="550"/>
      <c r="AI756" s="550"/>
      <c r="AJ756" s="550"/>
      <c r="AK756" s="550"/>
      <c r="AL756" s="550"/>
      <c r="AM756" s="550"/>
      <c r="AN756" s="550"/>
    </row>
    <row r="757" spans="1:40" x14ac:dyDescent="0.25">
      <c r="A757" s="550"/>
      <c r="B757" s="550"/>
      <c r="C757" s="550"/>
      <c r="D757" s="550"/>
      <c r="E757" s="550"/>
      <c r="F757" s="550"/>
      <c r="G757" s="550"/>
      <c r="H757" s="550"/>
      <c r="I757" s="550"/>
      <c r="J757" s="550"/>
      <c r="K757" s="550"/>
      <c r="L757" s="550"/>
      <c r="M757" s="550"/>
      <c r="N757" s="550"/>
      <c r="O757" s="550"/>
      <c r="P757" s="550"/>
      <c r="Q757" s="549"/>
      <c r="R757" s="550"/>
      <c r="S757" s="550"/>
      <c r="T757" s="550"/>
      <c r="U757" s="550"/>
      <c r="V757" s="549"/>
      <c r="W757" s="550"/>
      <c r="X757" s="550"/>
      <c r="Y757" s="550"/>
      <c r="Z757" s="550"/>
      <c r="AA757" s="550"/>
      <c r="AB757" s="550"/>
      <c r="AC757" s="550"/>
      <c r="AD757" s="550"/>
      <c r="AE757" s="550"/>
      <c r="AF757" s="550"/>
      <c r="AG757" s="550"/>
      <c r="AH757" s="550"/>
      <c r="AI757" s="550"/>
      <c r="AJ757" s="550"/>
      <c r="AK757" s="550"/>
      <c r="AL757" s="550"/>
      <c r="AM757" s="550"/>
      <c r="AN757" s="550"/>
    </row>
    <row r="758" spans="1:40" x14ac:dyDescent="0.25">
      <c r="A758" s="550"/>
      <c r="B758" s="550"/>
      <c r="C758" s="550"/>
      <c r="D758" s="550"/>
      <c r="E758" s="550"/>
      <c r="F758" s="550"/>
      <c r="G758" s="550"/>
      <c r="H758" s="550"/>
      <c r="I758" s="550"/>
      <c r="J758" s="550"/>
      <c r="K758" s="550"/>
      <c r="L758" s="550"/>
      <c r="M758" s="550"/>
      <c r="N758" s="550"/>
      <c r="O758" s="550"/>
      <c r="P758" s="550"/>
      <c r="Q758" s="549"/>
      <c r="R758" s="550"/>
      <c r="S758" s="550"/>
      <c r="T758" s="550"/>
      <c r="U758" s="550"/>
      <c r="V758" s="549"/>
      <c r="W758" s="550"/>
      <c r="X758" s="550"/>
      <c r="Y758" s="550"/>
      <c r="Z758" s="550"/>
      <c r="AA758" s="550"/>
      <c r="AB758" s="550"/>
      <c r="AC758" s="550"/>
      <c r="AD758" s="550"/>
      <c r="AE758" s="550"/>
      <c r="AF758" s="550"/>
      <c r="AG758" s="550"/>
      <c r="AH758" s="550"/>
      <c r="AI758" s="550"/>
      <c r="AJ758" s="550"/>
      <c r="AK758" s="550"/>
      <c r="AL758" s="550"/>
      <c r="AM758" s="550"/>
      <c r="AN758" s="550"/>
    </row>
    <row r="759" spans="1:40" x14ac:dyDescent="0.25">
      <c r="A759" s="550"/>
      <c r="B759" s="550"/>
      <c r="C759" s="550"/>
      <c r="D759" s="550"/>
      <c r="E759" s="550"/>
      <c r="F759" s="550"/>
      <c r="G759" s="550"/>
      <c r="H759" s="550"/>
      <c r="I759" s="550"/>
      <c r="J759" s="550"/>
      <c r="K759" s="550"/>
      <c r="L759" s="550"/>
      <c r="M759" s="550"/>
      <c r="N759" s="550"/>
      <c r="O759" s="550"/>
      <c r="P759" s="550"/>
      <c r="Q759" s="549"/>
      <c r="R759" s="550"/>
      <c r="S759" s="550"/>
      <c r="T759" s="550"/>
      <c r="U759" s="550"/>
      <c r="V759" s="549"/>
      <c r="W759" s="550"/>
      <c r="X759" s="550"/>
      <c r="Y759" s="550"/>
      <c r="Z759" s="550"/>
      <c r="AA759" s="550"/>
      <c r="AB759" s="550"/>
      <c r="AC759" s="550"/>
      <c r="AD759" s="550"/>
      <c r="AE759" s="550"/>
      <c r="AF759" s="550"/>
      <c r="AG759" s="550"/>
      <c r="AH759" s="550"/>
      <c r="AI759" s="550"/>
      <c r="AJ759" s="550"/>
      <c r="AK759" s="550"/>
      <c r="AL759" s="550"/>
      <c r="AM759" s="550"/>
      <c r="AN759" s="550"/>
    </row>
    <row r="760" spans="1:40" x14ac:dyDescent="0.25">
      <c r="A760" s="550"/>
      <c r="B760" s="550"/>
      <c r="C760" s="550"/>
      <c r="D760" s="550"/>
      <c r="E760" s="550"/>
      <c r="F760" s="550"/>
      <c r="G760" s="550"/>
      <c r="H760" s="550"/>
      <c r="I760" s="550"/>
      <c r="J760" s="550"/>
      <c r="K760" s="550"/>
      <c r="L760" s="550"/>
      <c r="M760" s="550"/>
      <c r="N760" s="550"/>
      <c r="O760" s="550"/>
      <c r="P760" s="550"/>
      <c r="Q760" s="549"/>
      <c r="R760" s="550"/>
      <c r="S760" s="550"/>
      <c r="T760" s="550"/>
      <c r="U760" s="550"/>
      <c r="V760" s="549"/>
      <c r="W760" s="550"/>
      <c r="X760" s="550"/>
      <c r="Y760" s="550"/>
      <c r="Z760" s="550"/>
      <c r="AA760" s="550"/>
      <c r="AB760" s="550"/>
      <c r="AC760" s="550"/>
      <c r="AD760" s="550"/>
      <c r="AE760" s="550"/>
      <c r="AF760" s="550"/>
      <c r="AG760" s="550"/>
      <c r="AH760" s="550"/>
      <c r="AI760" s="550"/>
      <c r="AJ760" s="550"/>
      <c r="AK760" s="550"/>
      <c r="AL760" s="550"/>
      <c r="AM760" s="550"/>
      <c r="AN760" s="550"/>
    </row>
    <row r="761" spans="1:40" x14ac:dyDescent="0.25">
      <c r="A761" s="550"/>
      <c r="B761" s="550"/>
      <c r="C761" s="550"/>
      <c r="D761" s="550"/>
      <c r="E761" s="550"/>
      <c r="F761" s="550"/>
      <c r="G761" s="550"/>
      <c r="H761" s="550"/>
      <c r="I761" s="550"/>
      <c r="J761" s="550"/>
      <c r="K761" s="550"/>
      <c r="L761" s="550"/>
      <c r="M761" s="550"/>
      <c r="N761" s="550"/>
      <c r="O761" s="550"/>
      <c r="P761" s="550"/>
      <c r="Q761" s="549"/>
      <c r="R761" s="550"/>
      <c r="S761" s="550"/>
      <c r="T761" s="550"/>
      <c r="U761" s="550"/>
      <c r="V761" s="549"/>
      <c r="W761" s="550"/>
      <c r="X761" s="550"/>
      <c r="Y761" s="550"/>
      <c r="Z761" s="550"/>
      <c r="AA761" s="550"/>
      <c r="AB761" s="550"/>
      <c r="AC761" s="550"/>
      <c r="AD761" s="550"/>
      <c r="AE761" s="550"/>
      <c r="AF761" s="550"/>
      <c r="AG761" s="550"/>
      <c r="AH761" s="550"/>
      <c r="AI761" s="550"/>
      <c r="AJ761" s="550"/>
      <c r="AK761" s="550"/>
      <c r="AL761" s="550"/>
      <c r="AM761" s="550"/>
      <c r="AN761" s="550"/>
    </row>
    <row r="762" spans="1:40" x14ac:dyDescent="0.25">
      <c r="A762" s="550"/>
      <c r="B762" s="550"/>
      <c r="C762" s="550"/>
      <c r="D762" s="550"/>
      <c r="E762" s="550"/>
      <c r="F762" s="550"/>
      <c r="G762" s="550"/>
      <c r="H762" s="550"/>
      <c r="I762" s="550"/>
      <c r="J762" s="550"/>
      <c r="K762" s="550"/>
      <c r="L762" s="550"/>
      <c r="M762" s="550"/>
      <c r="N762" s="550"/>
      <c r="O762" s="550"/>
      <c r="P762" s="550"/>
      <c r="Q762" s="549"/>
      <c r="R762" s="550"/>
      <c r="S762" s="550"/>
      <c r="T762" s="550"/>
      <c r="U762" s="550"/>
      <c r="V762" s="549"/>
      <c r="W762" s="550"/>
      <c r="X762" s="550"/>
      <c r="Y762" s="550"/>
      <c r="Z762" s="550"/>
      <c r="AA762" s="550"/>
      <c r="AB762" s="550"/>
      <c r="AC762" s="550"/>
      <c r="AD762" s="550"/>
      <c r="AE762" s="550"/>
      <c r="AF762" s="550"/>
      <c r="AG762" s="550"/>
      <c r="AH762" s="550"/>
      <c r="AI762" s="550"/>
      <c r="AJ762" s="550"/>
      <c r="AK762" s="550"/>
      <c r="AL762" s="550"/>
      <c r="AM762" s="550"/>
      <c r="AN762" s="550"/>
    </row>
    <row r="763" spans="1:40" x14ac:dyDescent="0.25">
      <c r="A763" s="550"/>
      <c r="B763" s="550"/>
      <c r="C763" s="550"/>
      <c r="D763" s="550"/>
      <c r="E763" s="550"/>
      <c r="F763" s="550"/>
      <c r="G763" s="550"/>
      <c r="H763" s="550"/>
      <c r="I763" s="550"/>
      <c r="J763" s="550"/>
      <c r="K763" s="550"/>
      <c r="L763" s="550"/>
      <c r="M763" s="550"/>
      <c r="N763" s="550"/>
      <c r="O763" s="550"/>
      <c r="P763" s="550"/>
      <c r="Q763" s="549"/>
      <c r="R763" s="550"/>
      <c r="S763" s="550"/>
      <c r="T763" s="550"/>
      <c r="U763" s="550"/>
      <c r="V763" s="549"/>
      <c r="W763" s="550"/>
      <c r="X763" s="550"/>
      <c r="Y763" s="550"/>
      <c r="Z763" s="550"/>
      <c r="AA763" s="550"/>
      <c r="AB763" s="550"/>
      <c r="AC763" s="550"/>
      <c r="AD763" s="550"/>
      <c r="AE763" s="550"/>
      <c r="AF763" s="550"/>
      <c r="AG763" s="550"/>
      <c r="AH763" s="550"/>
      <c r="AI763" s="550"/>
      <c r="AJ763" s="550"/>
      <c r="AK763" s="550"/>
      <c r="AL763" s="550"/>
      <c r="AM763" s="550"/>
      <c r="AN763" s="550"/>
    </row>
    <row r="764" spans="1:40" x14ac:dyDescent="0.25">
      <c r="A764" s="550"/>
      <c r="B764" s="550"/>
      <c r="C764" s="550"/>
      <c r="D764" s="550"/>
      <c r="E764" s="550"/>
      <c r="F764" s="550"/>
      <c r="G764" s="550"/>
      <c r="H764" s="550"/>
      <c r="I764" s="550"/>
      <c r="J764" s="550"/>
      <c r="K764" s="550"/>
      <c r="L764" s="550"/>
      <c r="M764" s="550"/>
      <c r="N764" s="550"/>
      <c r="O764" s="550"/>
      <c r="P764" s="550"/>
      <c r="Q764" s="549"/>
      <c r="R764" s="550"/>
      <c r="S764" s="550"/>
      <c r="T764" s="550"/>
      <c r="U764" s="550"/>
      <c r="V764" s="549"/>
      <c r="W764" s="550"/>
      <c r="X764" s="550"/>
      <c r="Y764" s="550"/>
      <c r="Z764" s="550"/>
      <c r="AA764" s="550"/>
      <c r="AB764" s="550"/>
      <c r="AC764" s="550"/>
      <c r="AD764" s="550"/>
      <c r="AE764" s="550"/>
      <c r="AF764" s="550"/>
      <c r="AG764" s="550"/>
      <c r="AH764" s="550"/>
      <c r="AI764" s="550"/>
      <c r="AJ764" s="550"/>
      <c r="AK764" s="550"/>
      <c r="AL764" s="550"/>
      <c r="AM764" s="550"/>
      <c r="AN764" s="550"/>
    </row>
    <row r="765" spans="1:40" x14ac:dyDescent="0.25">
      <c r="A765" s="550"/>
      <c r="B765" s="550"/>
      <c r="C765" s="550"/>
      <c r="D765" s="550"/>
      <c r="E765" s="550"/>
      <c r="F765" s="550"/>
      <c r="G765" s="550"/>
      <c r="H765" s="550"/>
      <c r="I765" s="550"/>
      <c r="J765" s="550"/>
      <c r="K765" s="550"/>
      <c r="L765" s="550"/>
      <c r="M765" s="550"/>
      <c r="N765" s="550"/>
      <c r="O765" s="550"/>
      <c r="P765" s="550"/>
      <c r="Q765" s="549"/>
      <c r="R765" s="550"/>
      <c r="S765" s="550"/>
      <c r="T765" s="550"/>
      <c r="U765" s="550"/>
      <c r="V765" s="549"/>
      <c r="W765" s="550"/>
      <c r="X765" s="550"/>
      <c r="Y765" s="550"/>
      <c r="Z765" s="550"/>
      <c r="AA765" s="550"/>
      <c r="AB765" s="550"/>
      <c r="AC765" s="550"/>
      <c r="AD765" s="550"/>
      <c r="AE765" s="550"/>
      <c r="AF765" s="550"/>
      <c r="AG765" s="550"/>
      <c r="AH765" s="550"/>
      <c r="AI765" s="550"/>
      <c r="AJ765" s="550"/>
      <c r="AK765" s="550"/>
      <c r="AL765" s="550"/>
      <c r="AM765" s="550"/>
      <c r="AN765" s="550"/>
    </row>
    <row r="766" spans="1:40" x14ac:dyDescent="0.25">
      <c r="A766" s="550"/>
      <c r="B766" s="550"/>
      <c r="C766" s="550"/>
      <c r="D766" s="550"/>
      <c r="E766" s="550"/>
      <c r="F766" s="550"/>
      <c r="G766" s="550"/>
      <c r="H766" s="550"/>
      <c r="I766" s="550"/>
      <c r="J766" s="550"/>
      <c r="K766" s="550"/>
      <c r="L766" s="550"/>
      <c r="M766" s="550"/>
      <c r="N766" s="550"/>
      <c r="O766" s="550"/>
      <c r="P766" s="550"/>
      <c r="Q766" s="549"/>
      <c r="R766" s="550"/>
      <c r="S766" s="550"/>
      <c r="T766" s="550"/>
      <c r="U766" s="550"/>
      <c r="V766" s="549"/>
      <c r="W766" s="550"/>
      <c r="X766" s="550"/>
      <c r="Y766" s="550"/>
      <c r="Z766" s="550"/>
      <c r="AA766" s="550"/>
      <c r="AB766" s="550"/>
      <c r="AC766" s="550"/>
      <c r="AD766" s="550"/>
      <c r="AE766" s="550"/>
      <c r="AF766" s="550"/>
      <c r="AG766" s="550"/>
      <c r="AH766" s="550"/>
      <c r="AI766" s="550"/>
      <c r="AJ766" s="550"/>
      <c r="AK766" s="550"/>
      <c r="AL766" s="550"/>
      <c r="AM766" s="550"/>
      <c r="AN766" s="550"/>
    </row>
    <row r="767" spans="1:40" x14ac:dyDescent="0.25">
      <c r="A767" s="550"/>
      <c r="B767" s="550"/>
      <c r="C767" s="550"/>
      <c r="D767" s="550"/>
      <c r="E767" s="550"/>
      <c r="F767" s="550"/>
      <c r="G767" s="550"/>
      <c r="H767" s="550"/>
      <c r="I767" s="550"/>
      <c r="J767" s="550"/>
      <c r="K767" s="550"/>
      <c r="L767" s="550"/>
      <c r="M767" s="550"/>
      <c r="N767" s="550"/>
      <c r="O767" s="550"/>
      <c r="P767" s="550"/>
      <c r="Q767" s="549"/>
      <c r="R767" s="550"/>
      <c r="S767" s="550"/>
      <c r="T767" s="550"/>
      <c r="U767" s="550"/>
      <c r="V767" s="549"/>
      <c r="W767" s="550"/>
      <c r="X767" s="550"/>
      <c r="Y767" s="550"/>
      <c r="Z767" s="550"/>
      <c r="AA767" s="550"/>
      <c r="AB767" s="550"/>
      <c r="AC767" s="550"/>
      <c r="AD767" s="550"/>
      <c r="AE767" s="550"/>
      <c r="AF767" s="550"/>
      <c r="AG767" s="550"/>
      <c r="AH767" s="550"/>
      <c r="AI767" s="550"/>
      <c r="AJ767" s="550"/>
      <c r="AK767" s="550"/>
      <c r="AL767" s="550"/>
      <c r="AM767" s="550"/>
      <c r="AN767" s="550"/>
    </row>
    <row r="768" spans="1:40" x14ac:dyDescent="0.25">
      <c r="A768" s="550"/>
      <c r="B768" s="550"/>
      <c r="C768" s="550"/>
      <c r="D768" s="550"/>
      <c r="E768" s="550"/>
      <c r="F768" s="550"/>
      <c r="G768" s="550"/>
      <c r="H768" s="550"/>
      <c r="I768" s="550"/>
      <c r="J768" s="550"/>
      <c r="K768" s="550"/>
      <c r="L768" s="550"/>
      <c r="M768" s="550"/>
      <c r="N768" s="550"/>
      <c r="O768" s="550"/>
      <c r="P768" s="550"/>
      <c r="Q768" s="549"/>
      <c r="R768" s="550"/>
      <c r="S768" s="550"/>
      <c r="T768" s="550"/>
      <c r="U768" s="550"/>
      <c r="V768" s="549"/>
      <c r="W768" s="550"/>
      <c r="X768" s="550"/>
      <c r="Y768" s="550"/>
      <c r="Z768" s="550"/>
      <c r="AA768" s="550"/>
      <c r="AB768" s="550"/>
      <c r="AC768" s="550"/>
      <c r="AD768" s="550"/>
      <c r="AE768" s="550"/>
      <c r="AF768" s="550"/>
      <c r="AG768" s="550"/>
      <c r="AH768" s="550"/>
      <c r="AI768" s="550"/>
      <c r="AJ768" s="550"/>
      <c r="AK768" s="550"/>
      <c r="AL768" s="550"/>
      <c r="AM768" s="550"/>
      <c r="AN768" s="550"/>
    </row>
    <row r="769" spans="1:40" x14ac:dyDescent="0.25">
      <c r="A769" s="550"/>
      <c r="B769" s="550"/>
      <c r="C769" s="550"/>
      <c r="D769" s="550"/>
      <c r="E769" s="550"/>
      <c r="F769" s="550"/>
      <c r="G769" s="550"/>
      <c r="H769" s="550"/>
      <c r="I769" s="550"/>
      <c r="J769" s="550"/>
      <c r="K769" s="550"/>
      <c r="L769" s="550"/>
      <c r="M769" s="550"/>
      <c r="N769" s="550"/>
      <c r="O769" s="550"/>
      <c r="P769" s="550"/>
      <c r="Q769" s="549"/>
      <c r="R769" s="550"/>
      <c r="S769" s="550"/>
      <c r="T769" s="550"/>
      <c r="U769" s="550"/>
      <c r="V769" s="549"/>
      <c r="W769" s="550"/>
      <c r="X769" s="550"/>
      <c r="Y769" s="550"/>
      <c r="Z769" s="550"/>
      <c r="AA769" s="550"/>
      <c r="AB769" s="550"/>
      <c r="AC769" s="550"/>
      <c r="AD769" s="550"/>
      <c r="AE769" s="550"/>
      <c r="AF769" s="550"/>
      <c r="AG769" s="550"/>
      <c r="AH769" s="550"/>
      <c r="AI769" s="550"/>
      <c r="AJ769" s="550"/>
      <c r="AK769" s="550"/>
      <c r="AL769" s="550"/>
      <c r="AM769" s="550"/>
      <c r="AN769" s="550"/>
    </row>
    <row r="770" spans="1:40" x14ac:dyDescent="0.25">
      <c r="A770" s="550"/>
      <c r="B770" s="550"/>
      <c r="C770" s="550"/>
      <c r="D770" s="550"/>
      <c r="E770" s="550"/>
      <c r="F770" s="550"/>
      <c r="G770" s="550"/>
      <c r="H770" s="550"/>
      <c r="I770" s="550"/>
      <c r="J770" s="550"/>
      <c r="K770" s="550"/>
      <c r="L770" s="550"/>
      <c r="M770" s="550"/>
      <c r="N770" s="550"/>
      <c r="O770" s="550"/>
      <c r="P770" s="550"/>
      <c r="Q770" s="549"/>
      <c r="R770" s="550"/>
      <c r="S770" s="550"/>
      <c r="T770" s="550"/>
      <c r="U770" s="550"/>
      <c r="V770" s="549"/>
      <c r="W770" s="550"/>
      <c r="X770" s="550"/>
      <c r="Y770" s="550"/>
      <c r="Z770" s="550"/>
      <c r="AA770" s="550"/>
      <c r="AB770" s="550"/>
      <c r="AC770" s="550"/>
      <c r="AD770" s="550"/>
      <c r="AE770" s="550"/>
      <c r="AF770" s="550"/>
      <c r="AG770" s="550"/>
      <c r="AH770" s="550"/>
      <c r="AI770" s="550"/>
      <c r="AJ770" s="550"/>
      <c r="AK770" s="550"/>
      <c r="AL770" s="550"/>
      <c r="AM770" s="550"/>
      <c r="AN770" s="550"/>
    </row>
    <row r="771" spans="1:40" x14ac:dyDescent="0.25">
      <c r="A771" s="550"/>
      <c r="B771" s="550"/>
      <c r="C771" s="550"/>
      <c r="D771" s="550"/>
      <c r="E771" s="550"/>
      <c r="F771" s="550"/>
      <c r="G771" s="550"/>
      <c r="H771" s="550"/>
      <c r="I771" s="550"/>
      <c r="J771" s="550"/>
      <c r="K771" s="550"/>
      <c r="L771" s="550"/>
      <c r="M771" s="550"/>
      <c r="N771" s="550"/>
      <c r="O771" s="550"/>
      <c r="P771" s="550"/>
      <c r="Q771" s="549"/>
      <c r="R771" s="550"/>
      <c r="S771" s="550"/>
      <c r="T771" s="550"/>
      <c r="U771" s="550"/>
      <c r="V771" s="549"/>
      <c r="W771" s="550"/>
      <c r="X771" s="550"/>
      <c r="Y771" s="550"/>
      <c r="Z771" s="550"/>
      <c r="AA771" s="550"/>
      <c r="AB771" s="550"/>
      <c r="AC771" s="550"/>
      <c r="AD771" s="550"/>
      <c r="AE771" s="550"/>
      <c r="AF771" s="550"/>
      <c r="AG771" s="550"/>
      <c r="AH771" s="550"/>
      <c r="AI771" s="550"/>
      <c r="AJ771" s="550"/>
      <c r="AK771" s="550"/>
      <c r="AL771" s="550"/>
      <c r="AM771" s="550"/>
      <c r="AN771" s="550"/>
    </row>
    <row r="772" spans="1:40" x14ac:dyDescent="0.25">
      <c r="A772" s="550"/>
      <c r="B772" s="550"/>
      <c r="C772" s="550"/>
      <c r="D772" s="550"/>
      <c r="E772" s="550"/>
      <c r="F772" s="550"/>
      <c r="G772" s="550"/>
      <c r="H772" s="550"/>
      <c r="I772" s="550"/>
      <c r="J772" s="550"/>
      <c r="K772" s="550"/>
      <c r="L772" s="550"/>
      <c r="M772" s="550"/>
      <c r="N772" s="550"/>
      <c r="O772" s="550"/>
      <c r="P772" s="550"/>
      <c r="Q772" s="549"/>
      <c r="R772" s="550"/>
      <c r="S772" s="550"/>
      <c r="T772" s="550"/>
      <c r="U772" s="550"/>
      <c r="V772" s="549"/>
      <c r="W772" s="550"/>
      <c r="X772" s="550"/>
      <c r="Y772" s="550"/>
      <c r="Z772" s="550"/>
      <c r="AA772" s="550"/>
      <c r="AB772" s="550"/>
      <c r="AC772" s="550"/>
      <c r="AD772" s="550"/>
      <c r="AE772" s="550"/>
      <c r="AF772" s="550"/>
      <c r="AG772" s="550"/>
      <c r="AH772" s="550"/>
      <c r="AI772" s="550"/>
      <c r="AJ772" s="550"/>
      <c r="AK772" s="550"/>
      <c r="AL772" s="550"/>
      <c r="AM772" s="550"/>
      <c r="AN772" s="550"/>
    </row>
    <row r="773" spans="1:40" x14ac:dyDescent="0.25">
      <c r="A773" s="550"/>
      <c r="B773" s="550"/>
      <c r="C773" s="550"/>
      <c r="D773" s="550"/>
      <c r="E773" s="550"/>
      <c r="F773" s="550"/>
      <c r="G773" s="550"/>
      <c r="H773" s="550"/>
      <c r="I773" s="550"/>
      <c r="J773" s="550"/>
      <c r="K773" s="550"/>
      <c r="L773" s="550"/>
      <c r="M773" s="550"/>
      <c r="N773" s="550"/>
      <c r="O773" s="550"/>
      <c r="P773" s="550"/>
      <c r="Q773" s="549"/>
      <c r="R773" s="550"/>
      <c r="S773" s="550"/>
      <c r="T773" s="550"/>
      <c r="U773" s="550"/>
      <c r="V773" s="549"/>
      <c r="W773" s="550"/>
      <c r="X773" s="550"/>
      <c r="Y773" s="550"/>
      <c r="Z773" s="550"/>
      <c r="AA773" s="550"/>
      <c r="AB773" s="550"/>
      <c r="AC773" s="550"/>
      <c r="AD773" s="550"/>
      <c r="AE773" s="550"/>
      <c r="AF773" s="550"/>
      <c r="AG773" s="550"/>
      <c r="AH773" s="550"/>
      <c r="AI773" s="550"/>
      <c r="AJ773" s="550"/>
      <c r="AK773" s="550"/>
      <c r="AL773" s="550"/>
      <c r="AM773" s="550"/>
      <c r="AN773" s="550"/>
    </row>
    <row r="774" spans="1:40" x14ac:dyDescent="0.25">
      <c r="A774" s="550"/>
      <c r="B774" s="550"/>
      <c r="C774" s="550"/>
      <c r="D774" s="550"/>
      <c r="E774" s="550"/>
      <c r="F774" s="550"/>
      <c r="G774" s="550"/>
      <c r="H774" s="550"/>
      <c r="I774" s="550"/>
      <c r="J774" s="550"/>
      <c r="K774" s="550"/>
      <c r="L774" s="550"/>
      <c r="M774" s="550"/>
      <c r="N774" s="550"/>
      <c r="O774" s="550"/>
      <c r="P774" s="550"/>
      <c r="Q774" s="549"/>
      <c r="R774" s="550"/>
      <c r="S774" s="550"/>
      <c r="T774" s="550"/>
      <c r="U774" s="550"/>
      <c r="V774" s="549"/>
      <c r="W774" s="550"/>
      <c r="X774" s="550"/>
      <c r="Y774" s="550"/>
      <c r="Z774" s="550"/>
      <c r="AA774" s="550"/>
      <c r="AB774" s="550"/>
      <c r="AC774" s="550"/>
      <c r="AD774" s="550"/>
      <c r="AE774" s="550"/>
      <c r="AF774" s="550"/>
      <c r="AG774" s="550"/>
      <c r="AH774" s="550"/>
      <c r="AI774" s="550"/>
      <c r="AJ774" s="550"/>
      <c r="AK774" s="550"/>
      <c r="AL774" s="550"/>
      <c r="AM774" s="550"/>
      <c r="AN774" s="550"/>
    </row>
    <row r="775" spans="1:40" x14ac:dyDescent="0.25">
      <c r="A775" s="550"/>
      <c r="B775" s="550"/>
      <c r="C775" s="550"/>
      <c r="D775" s="550"/>
      <c r="E775" s="550"/>
      <c r="F775" s="550"/>
      <c r="G775" s="550"/>
      <c r="H775" s="550"/>
      <c r="I775" s="550"/>
      <c r="J775" s="550"/>
      <c r="K775" s="550"/>
      <c r="L775" s="550"/>
      <c r="M775" s="550"/>
      <c r="N775" s="550"/>
      <c r="O775" s="550"/>
      <c r="P775" s="550"/>
      <c r="Q775" s="549"/>
      <c r="R775" s="550"/>
      <c r="S775" s="550"/>
      <c r="T775" s="550"/>
      <c r="U775" s="550"/>
      <c r="V775" s="549"/>
      <c r="W775" s="550"/>
      <c r="X775" s="550"/>
      <c r="Y775" s="550"/>
      <c r="Z775" s="550"/>
      <c r="AA775" s="550"/>
      <c r="AB775" s="550"/>
      <c r="AC775" s="550"/>
      <c r="AD775" s="550"/>
      <c r="AE775" s="550"/>
      <c r="AF775" s="550"/>
      <c r="AG775" s="550"/>
      <c r="AH775" s="550"/>
      <c r="AI775" s="550"/>
      <c r="AJ775" s="550"/>
      <c r="AK775" s="550"/>
      <c r="AL775" s="550"/>
      <c r="AM775" s="550"/>
      <c r="AN775" s="550"/>
    </row>
    <row r="776" spans="1:40" x14ac:dyDescent="0.25">
      <c r="A776" s="550"/>
      <c r="B776" s="550"/>
      <c r="C776" s="550"/>
      <c r="D776" s="550"/>
      <c r="E776" s="550"/>
      <c r="F776" s="550"/>
      <c r="G776" s="550"/>
      <c r="H776" s="550"/>
      <c r="I776" s="550"/>
      <c r="J776" s="550"/>
      <c r="K776" s="550"/>
      <c r="L776" s="550"/>
      <c r="M776" s="550"/>
      <c r="N776" s="550"/>
      <c r="O776" s="550"/>
      <c r="P776" s="550"/>
      <c r="Q776" s="549"/>
      <c r="R776" s="550"/>
      <c r="S776" s="550"/>
      <c r="T776" s="550"/>
      <c r="U776" s="550"/>
      <c r="V776" s="549"/>
      <c r="W776" s="550"/>
      <c r="X776" s="550"/>
      <c r="Y776" s="550"/>
      <c r="Z776" s="550"/>
      <c r="AA776" s="550"/>
      <c r="AB776" s="550"/>
      <c r="AC776" s="550"/>
      <c r="AD776" s="550"/>
      <c r="AE776" s="550"/>
      <c r="AF776" s="550"/>
      <c r="AG776" s="550"/>
      <c r="AH776" s="550"/>
      <c r="AI776" s="550"/>
      <c r="AJ776" s="550"/>
      <c r="AK776" s="550"/>
      <c r="AL776" s="550"/>
      <c r="AM776" s="550"/>
      <c r="AN776" s="550"/>
    </row>
    <row r="777" spans="1:40" x14ac:dyDescent="0.25">
      <c r="A777" s="550"/>
      <c r="B777" s="550"/>
      <c r="C777" s="550"/>
      <c r="D777" s="550"/>
      <c r="E777" s="550"/>
      <c r="F777" s="550"/>
      <c r="G777" s="550"/>
      <c r="H777" s="550"/>
      <c r="I777" s="550"/>
      <c r="J777" s="550"/>
      <c r="K777" s="550"/>
      <c r="L777" s="550"/>
      <c r="M777" s="550"/>
      <c r="N777" s="550"/>
      <c r="O777" s="550"/>
      <c r="P777" s="550"/>
      <c r="Q777" s="549"/>
      <c r="R777" s="550"/>
      <c r="S777" s="550"/>
      <c r="T777" s="550"/>
      <c r="U777" s="550"/>
      <c r="V777" s="549"/>
      <c r="W777" s="550"/>
      <c r="X777" s="550"/>
      <c r="Y777" s="550"/>
      <c r="Z777" s="550"/>
      <c r="AA777" s="550"/>
      <c r="AB777" s="550"/>
      <c r="AC777" s="550"/>
      <c r="AD777" s="550"/>
      <c r="AE777" s="550"/>
      <c r="AF777" s="550"/>
      <c r="AG777" s="550"/>
      <c r="AH777" s="550"/>
      <c r="AI777" s="550"/>
      <c r="AJ777" s="550"/>
      <c r="AK777" s="550"/>
      <c r="AL777" s="550"/>
      <c r="AM777" s="550"/>
      <c r="AN777" s="550"/>
    </row>
    <row r="778" spans="1:40" x14ac:dyDescent="0.25">
      <c r="A778" s="550"/>
      <c r="B778" s="550"/>
      <c r="C778" s="550"/>
      <c r="D778" s="550"/>
      <c r="E778" s="550"/>
      <c r="F778" s="550"/>
      <c r="G778" s="550"/>
      <c r="H778" s="550"/>
      <c r="I778" s="550"/>
      <c r="J778" s="550"/>
      <c r="K778" s="550"/>
      <c r="L778" s="550"/>
      <c r="M778" s="550"/>
      <c r="N778" s="550"/>
      <c r="O778" s="550"/>
      <c r="P778" s="550"/>
      <c r="Q778" s="549"/>
      <c r="R778" s="550"/>
      <c r="S778" s="550"/>
      <c r="T778" s="550"/>
      <c r="U778" s="550"/>
      <c r="V778" s="549"/>
      <c r="W778" s="550"/>
      <c r="X778" s="550"/>
      <c r="Y778" s="550"/>
      <c r="Z778" s="550"/>
      <c r="AA778" s="550"/>
      <c r="AB778" s="550"/>
      <c r="AC778" s="550"/>
      <c r="AD778" s="550"/>
      <c r="AE778" s="550"/>
      <c r="AF778" s="550"/>
      <c r="AG778" s="550"/>
      <c r="AH778" s="550"/>
      <c r="AI778" s="550"/>
      <c r="AJ778" s="550"/>
      <c r="AK778" s="550"/>
      <c r="AL778" s="550"/>
      <c r="AM778" s="550"/>
      <c r="AN778" s="550"/>
    </row>
    <row r="779" spans="1:40" x14ac:dyDescent="0.25">
      <c r="A779" s="550"/>
      <c r="B779" s="550"/>
      <c r="C779" s="550"/>
      <c r="D779" s="550"/>
      <c r="E779" s="550"/>
      <c r="F779" s="550"/>
      <c r="G779" s="550"/>
      <c r="H779" s="550"/>
      <c r="I779" s="550"/>
      <c r="J779" s="550"/>
      <c r="K779" s="550"/>
      <c r="L779" s="550"/>
      <c r="M779" s="550"/>
      <c r="N779" s="550"/>
      <c r="O779" s="550"/>
      <c r="P779" s="550"/>
      <c r="Q779" s="549"/>
      <c r="R779" s="550"/>
      <c r="S779" s="550"/>
      <c r="T779" s="550"/>
      <c r="U779" s="550"/>
      <c r="V779" s="549"/>
      <c r="W779" s="550"/>
      <c r="X779" s="550"/>
      <c r="Y779" s="550"/>
      <c r="Z779" s="550"/>
      <c r="AA779" s="550"/>
      <c r="AB779" s="550"/>
      <c r="AC779" s="550"/>
      <c r="AD779" s="550"/>
      <c r="AE779" s="550"/>
      <c r="AF779" s="550"/>
      <c r="AG779" s="550"/>
      <c r="AH779" s="550"/>
      <c r="AI779" s="550"/>
      <c r="AJ779" s="550"/>
      <c r="AK779" s="550"/>
      <c r="AL779" s="550"/>
      <c r="AM779" s="550"/>
      <c r="AN779" s="550"/>
    </row>
    <row r="780" spans="1:40" x14ac:dyDescent="0.25">
      <c r="A780" s="550"/>
      <c r="B780" s="550"/>
      <c r="C780" s="550"/>
      <c r="D780" s="550"/>
      <c r="E780" s="550"/>
      <c r="F780" s="550"/>
      <c r="G780" s="550"/>
      <c r="H780" s="550"/>
      <c r="I780" s="550"/>
      <c r="J780" s="550"/>
      <c r="K780" s="550"/>
      <c r="L780" s="550"/>
      <c r="M780" s="550"/>
      <c r="N780" s="550"/>
      <c r="O780" s="550"/>
      <c r="P780" s="550"/>
      <c r="Q780" s="549"/>
      <c r="R780" s="550"/>
      <c r="S780" s="550"/>
      <c r="T780" s="550"/>
      <c r="U780" s="550"/>
      <c r="V780" s="549"/>
      <c r="W780" s="550"/>
      <c r="X780" s="550"/>
      <c r="Y780" s="550"/>
      <c r="Z780" s="550"/>
      <c r="AA780" s="550"/>
      <c r="AB780" s="550"/>
      <c r="AC780" s="550"/>
      <c r="AD780" s="550"/>
      <c r="AE780" s="550"/>
      <c r="AF780" s="550"/>
      <c r="AG780" s="550"/>
      <c r="AH780" s="550"/>
      <c r="AI780" s="550"/>
      <c r="AJ780" s="550"/>
      <c r="AK780" s="550"/>
      <c r="AL780" s="550"/>
      <c r="AM780" s="550"/>
      <c r="AN780" s="550"/>
    </row>
    <row r="781" spans="1:40" x14ac:dyDescent="0.25">
      <c r="A781" s="550"/>
      <c r="B781" s="550"/>
      <c r="C781" s="550"/>
      <c r="D781" s="550"/>
      <c r="E781" s="550"/>
      <c r="F781" s="550"/>
      <c r="G781" s="550"/>
      <c r="H781" s="550"/>
      <c r="I781" s="550"/>
      <c r="J781" s="550"/>
      <c r="K781" s="550"/>
      <c r="L781" s="550"/>
      <c r="M781" s="550"/>
      <c r="N781" s="550"/>
      <c r="O781" s="550"/>
      <c r="P781" s="550"/>
      <c r="Q781" s="549"/>
      <c r="R781" s="550"/>
      <c r="S781" s="550"/>
      <c r="T781" s="550"/>
      <c r="U781" s="550"/>
      <c r="V781" s="549"/>
      <c r="W781" s="550"/>
      <c r="X781" s="550"/>
      <c r="Y781" s="550"/>
      <c r="Z781" s="550"/>
      <c r="AA781" s="550"/>
      <c r="AB781" s="550"/>
      <c r="AC781" s="550"/>
      <c r="AD781" s="550"/>
      <c r="AE781" s="550"/>
      <c r="AF781" s="550"/>
      <c r="AG781" s="550"/>
      <c r="AH781" s="550"/>
      <c r="AI781" s="550"/>
      <c r="AJ781" s="550"/>
      <c r="AK781" s="550"/>
      <c r="AL781" s="550"/>
      <c r="AM781" s="550"/>
      <c r="AN781" s="550"/>
    </row>
    <row r="782" spans="1:40" x14ac:dyDescent="0.25">
      <c r="A782" s="550"/>
      <c r="B782" s="550"/>
      <c r="C782" s="550"/>
      <c r="D782" s="550"/>
      <c r="E782" s="550"/>
      <c r="F782" s="550"/>
      <c r="G782" s="550"/>
      <c r="H782" s="550"/>
      <c r="I782" s="550"/>
      <c r="J782" s="550"/>
      <c r="K782" s="550"/>
      <c r="L782" s="550"/>
      <c r="M782" s="550"/>
      <c r="N782" s="550"/>
      <c r="O782" s="550"/>
      <c r="P782" s="550"/>
      <c r="Q782" s="549"/>
      <c r="R782" s="550"/>
      <c r="S782" s="550"/>
      <c r="T782" s="550"/>
      <c r="U782" s="550"/>
      <c r="V782" s="549"/>
      <c r="W782" s="550"/>
      <c r="X782" s="550"/>
      <c r="Y782" s="550"/>
      <c r="Z782" s="550"/>
      <c r="AA782" s="550"/>
      <c r="AB782" s="550"/>
      <c r="AC782" s="550"/>
      <c r="AD782" s="550"/>
      <c r="AE782" s="550"/>
      <c r="AF782" s="550"/>
      <c r="AG782" s="550"/>
      <c r="AH782" s="550"/>
      <c r="AI782" s="550"/>
      <c r="AJ782" s="550"/>
      <c r="AK782" s="550"/>
      <c r="AL782" s="550"/>
      <c r="AM782" s="550"/>
      <c r="AN782" s="550"/>
    </row>
    <row r="783" spans="1:40" x14ac:dyDescent="0.25">
      <c r="A783" s="550"/>
      <c r="B783" s="550"/>
      <c r="C783" s="550"/>
      <c r="D783" s="550"/>
      <c r="E783" s="550"/>
      <c r="F783" s="550"/>
      <c r="G783" s="550"/>
      <c r="H783" s="550"/>
      <c r="I783" s="550"/>
      <c r="J783" s="550"/>
      <c r="K783" s="550"/>
      <c r="L783" s="550"/>
      <c r="M783" s="550"/>
      <c r="N783" s="550"/>
      <c r="O783" s="550"/>
      <c r="P783" s="550"/>
      <c r="Q783" s="549"/>
      <c r="R783" s="550"/>
      <c r="S783" s="550"/>
      <c r="T783" s="550"/>
      <c r="U783" s="550"/>
      <c r="V783" s="549"/>
      <c r="W783" s="550"/>
      <c r="X783" s="550"/>
      <c r="Y783" s="550"/>
      <c r="Z783" s="550"/>
      <c r="AA783" s="550"/>
      <c r="AB783" s="550"/>
      <c r="AC783" s="550"/>
      <c r="AD783" s="550"/>
      <c r="AE783" s="550"/>
      <c r="AF783" s="550"/>
      <c r="AG783" s="550"/>
      <c r="AH783" s="550"/>
      <c r="AI783" s="550"/>
      <c r="AJ783" s="550"/>
      <c r="AK783" s="550"/>
      <c r="AL783" s="550"/>
      <c r="AM783" s="550"/>
      <c r="AN783" s="550"/>
    </row>
    <row r="784" spans="1:40" x14ac:dyDescent="0.25">
      <c r="A784" s="550"/>
      <c r="B784" s="550"/>
      <c r="C784" s="550"/>
      <c r="D784" s="550"/>
      <c r="E784" s="550"/>
      <c r="F784" s="550"/>
      <c r="G784" s="550"/>
      <c r="H784" s="550"/>
      <c r="I784" s="550"/>
      <c r="J784" s="550"/>
      <c r="K784" s="550"/>
      <c r="L784" s="550"/>
      <c r="M784" s="550"/>
      <c r="N784" s="550"/>
      <c r="O784" s="550"/>
      <c r="P784" s="550"/>
      <c r="Q784" s="549"/>
      <c r="R784" s="550"/>
      <c r="S784" s="550"/>
      <c r="T784" s="550"/>
      <c r="U784" s="550"/>
      <c r="V784" s="549"/>
      <c r="W784" s="550"/>
      <c r="X784" s="550"/>
      <c r="Y784" s="550"/>
      <c r="Z784" s="550"/>
      <c r="AA784" s="550"/>
      <c r="AB784" s="550"/>
      <c r="AC784" s="550"/>
      <c r="AD784" s="550"/>
      <c r="AE784" s="550"/>
      <c r="AF784" s="550"/>
      <c r="AG784" s="550"/>
      <c r="AH784" s="550"/>
      <c r="AI784" s="550"/>
      <c r="AJ784" s="550"/>
      <c r="AK784" s="550"/>
      <c r="AL784" s="550"/>
      <c r="AM784" s="550"/>
      <c r="AN784" s="550"/>
    </row>
    <row r="785" spans="1:40" x14ac:dyDescent="0.25">
      <c r="A785" s="550"/>
      <c r="B785" s="550"/>
      <c r="C785" s="550"/>
      <c r="D785" s="550"/>
      <c r="E785" s="550"/>
      <c r="F785" s="550"/>
      <c r="G785" s="550"/>
      <c r="H785" s="550"/>
      <c r="I785" s="550"/>
      <c r="J785" s="550"/>
      <c r="K785" s="550"/>
      <c r="L785" s="550"/>
      <c r="M785" s="550"/>
      <c r="N785" s="550"/>
      <c r="O785" s="550"/>
      <c r="P785" s="550"/>
      <c r="Q785" s="549"/>
      <c r="R785" s="550"/>
      <c r="S785" s="550"/>
      <c r="T785" s="550"/>
      <c r="U785" s="550"/>
      <c r="V785" s="549"/>
      <c r="W785" s="550"/>
      <c r="X785" s="550"/>
      <c r="Y785" s="550"/>
      <c r="Z785" s="550"/>
      <c r="AA785" s="550"/>
      <c r="AB785" s="550"/>
      <c r="AC785" s="550"/>
      <c r="AD785" s="550"/>
      <c r="AE785" s="550"/>
      <c r="AF785" s="550"/>
      <c r="AG785" s="550"/>
      <c r="AH785" s="550"/>
      <c r="AI785" s="550"/>
      <c r="AJ785" s="550"/>
      <c r="AK785" s="550"/>
      <c r="AL785" s="550"/>
      <c r="AM785" s="550"/>
      <c r="AN785" s="550"/>
    </row>
    <row r="786" spans="1:40" x14ac:dyDescent="0.25">
      <c r="A786" s="550"/>
      <c r="B786" s="550"/>
      <c r="C786" s="550"/>
      <c r="D786" s="550"/>
      <c r="E786" s="550"/>
      <c r="F786" s="550"/>
      <c r="G786" s="550"/>
      <c r="H786" s="550"/>
      <c r="I786" s="550"/>
      <c r="J786" s="550"/>
      <c r="K786" s="550"/>
      <c r="L786" s="550"/>
      <c r="M786" s="550"/>
      <c r="N786" s="550"/>
      <c r="O786" s="550"/>
      <c r="P786" s="550"/>
      <c r="Q786" s="549"/>
      <c r="R786" s="550"/>
      <c r="S786" s="550"/>
      <c r="T786" s="550"/>
      <c r="U786" s="550"/>
      <c r="V786" s="549"/>
      <c r="W786" s="550"/>
      <c r="X786" s="550"/>
      <c r="Y786" s="550"/>
      <c r="Z786" s="550"/>
      <c r="AA786" s="550"/>
      <c r="AB786" s="550"/>
      <c r="AC786" s="550"/>
      <c r="AD786" s="550"/>
      <c r="AE786" s="550"/>
      <c r="AF786" s="550"/>
      <c r="AG786" s="550"/>
      <c r="AH786" s="550"/>
      <c r="AI786" s="550"/>
      <c r="AJ786" s="550"/>
      <c r="AK786" s="550"/>
      <c r="AL786" s="550"/>
      <c r="AM786" s="550"/>
      <c r="AN786" s="550"/>
    </row>
    <row r="787" spans="1:40" x14ac:dyDescent="0.25">
      <c r="A787" s="550"/>
      <c r="B787" s="550"/>
      <c r="C787" s="550"/>
      <c r="D787" s="550"/>
      <c r="E787" s="550"/>
      <c r="F787" s="550"/>
      <c r="G787" s="550"/>
      <c r="H787" s="550"/>
      <c r="I787" s="550"/>
      <c r="J787" s="550"/>
      <c r="K787" s="550"/>
      <c r="L787" s="550"/>
      <c r="M787" s="550"/>
      <c r="N787" s="550"/>
      <c r="O787" s="550"/>
      <c r="P787" s="550"/>
      <c r="Q787" s="549"/>
      <c r="R787" s="550"/>
      <c r="S787" s="550"/>
      <c r="T787" s="550"/>
      <c r="U787" s="550"/>
      <c r="V787" s="549"/>
      <c r="W787" s="550"/>
      <c r="X787" s="550"/>
      <c r="Y787" s="550"/>
      <c r="Z787" s="550"/>
      <c r="AA787" s="550"/>
      <c r="AB787" s="550"/>
      <c r="AC787" s="550"/>
      <c r="AD787" s="550"/>
      <c r="AE787" s="550"/>
      <c r="AF787" s="550"/>
      <c r="AG787" s="550"/>
      <c r="AH787" s="550"/>
      <c r="AI787" s="550"/>
      <c r="AJ787" s="550"/>
      <c r="AK787" s="550"/>
      <c r="AL787" s="550"/>
      <c r="AM787" s="550"/>
      <c r="AN787" s="550"/>
    </row>
    <row r="788" spans="1:40" x14ac:dyDescent="0.25">
      <c r="A788" s="550"/>
      <c r="B788" s="550"/>
      <c r="C788" s="550"/>
      <c r="D788" s="550"/>
      <c r="E788" s="550"/>
      <c r="F788" s="550"/>
      <c r="G788" s="550"/>
      <c r="H788" s="550"/>
      <c r="I788" s="550"/>
      <c r="J788" s="550"/>
      <c r="K788" s="550"/>
      <c r="L788" s="550"/>
      <c r="M788" s="550"/>
      <c r="N788" s="550"/>
      <c r="O788" s="550"/>
      <c r="P788" s="550"/>
      <c r="Q788" s="549"/>
      <c r="R788" s="550"/>
      <c r="S788" s="550"/>
      <c r="T788" s="550"/>
      <c r="U788" s="550"/>
      <c r="V788" s="549"/>
      <c r="W788" s="550"/>
      <c r="X788" s="550"/>
      <c r="Y788" s="550"/>
      <c r="Z788" s="550"/>
      <c r="AA788" s="550"/>
      <c r="AB788" s="550"/>
      <c r="AC788" s="550"/>
      <c r="AD788" s="550"/>
      <c r="AE788" s="550"/>
      <c r="AF788" s="550"/>
      <c r="AG788" s="550"/>
      <c r="AH788" s="550"/>
      <c r="AI788" s="550"/>
      <c r="AJ788" s="550"/>
      <c r="AK788" s="550"/>
      <c r="AL788" s="550"/>
      <c r="AM788" s="550"/>
      <c r="AN788" s="550"/>
    </row>
    <row r="789" spans="1:40" x14ac:dyDescent="0.25">
      <c r="A789" s="550"/>
      <c r="B789" s="550"/>
      <c r="C789" s="550"/>
      <c r="D789" s="550"/>
      <c r="E789" s="550"/>
      <c r="F789" s="550"/>
      <c r="G789" s="550"/>
      <c r="H789" s="550"/>
      <c r="I789" s="550"/>
      <c r="J789" s="550"/>
      <c r="K789" s="550"/>
      <c r="L789" s="550"/>
      <c r="M789" s="550"/>
      <c r="N789" s="550"/>
      <c r="O789" s="550"/>
      <c r="P789" s="550"/>
      <c r="Q789" s="549"/>
      <c r="R789" s="550"/>
      <c r="S789" s="550"/>
      <c r="T789" s="550"/>
      <c r="U789" s="550"/>
      <c r="V789" s="549"/>
      <c r="W789" s="550"/>
      <c r="X789" s="550"/>
      <c r="Y789" s="550"/>
      <c r="Z789" s="550"/>
      <c r="AA789" s="550"/>
      <c r="AB789" s="550"/>
      <c r="AC789" s="550"/>
      <c r="AD789" s="550"/>
      <c r="AE789" s="550"/>
      <c r="AF789" s="550"/>
      <c r="AG789" s="550"/>
      <c r="AH789" s="550"/>
      <c r="AI789" s="550"/>
      <c r="AJ789" s="550"/>
      <c r="AK789" s="550"/>
      <c r="AL789" s="550"/>
      <c r="AM789" s="550"/>
      <c r="AN789" s="550"/>
    </row>
    <row r="790" spans="1:40" x14ac:dyDescent="0.25">
      <c r="A790" s="550"/>
      <c r="B790" s="550"/>
      <c r="C790" s="550"/>
      <c r="D790" s="550"/>
      <c r="E790" s="550"/>
      <c r="F790" s="550"/>
      <c r="G790" s="550"/>
      <c r="H790" s="550"/>
      <c r="I790" s="550"/>
      <c r="J790" s="550"/>
      <c r="K790" s="550"/>
      <c r="L790" s="550"/>
      <c r="M790" s="550"/>
      <c r="N790" s="550"/>
      <c r="O790" s="550"/>
      <c r="P790" s="550"/>
      <c r="Q790" s="549"/>
      <c r="R790" s="550"/>
      <c r="S790" s="550"/>
      <c r="T790" s="550"/>
      <c r="U790" s="550"/>
      <c r="V790" s="549"/>
      <c r="W790" s="550"/>
      <c r="X790" s="550"/>
      <c r="Y790" s="550"/>
      <c r="Z790" s="550"/>
      <c r="AA790" s="550"/>
      <c r="AB790" s="550"/>
      <c r="AC790" s="550"/>
      <c r="AD790" s="550"/>
      <c r="AE790" s="550"/>
      <c r="AF790" s="550"/>
      <c r="AG790" s="550"/>
      <c r="AH790" s="550"/>
      <c r="AI790" s="550"/>
      <c r="AJ790" s="550"/>
      <c r="AK790" s="550"/>
      <c r="AL790" s="550"/>
      <c r="AM790" s="550"/>
      <c r="AN790" s="550"/>
    </row>
    <row r="791" spans="1:40" x14ac:dyDescent="0.25">
      <c r="A791" s="550"/>
      <c r="B791" s="550"/>
      <c r="C791" s="550"/>
      <c r="D791" s="550"/>
      <c r="E791" s="550"/>
      <c r="F791" s="550"/>
      <c r="G791" s="550"/>
      <c r="H791" s="550"/>
      <c r="I791" s="550"/>
      <c r="J791" s="550"/>
      <c r="K791" s="550"/>
      <c r="L791" s="550"/>
      <c r="M791" s="550"/>
      <c r="N791" s="550"/>
      <c r="O791" s="550"/>
      <c r="P791" s="550"/>
      <c r="Q791" s="549"/>
      <c r="R791" s="550"/>
      <c r="S791" s="550"/>
      <c r="T791" s="550"/>
      <c r="U791" s="550"/>
      <c r="V791" s="549"/>
      <c r="W791" s="550"/>
      <c r="X791" s="550"/>
      <c r="Y791" s="550"/>
      <c r="Z791" s="550"/>
      <c r="AA791" s="550"/>
      <c r="AB791" s="550"/>
      <c r="AC791" s="550"/>
      <c r="AD791" s="550"/>
      <c r="AE791" s="550"/>
      <c r="AF791" s="550"/>
      <c r="AG791" s="550"/>
      <c r="AH791" s="550"/>
      <c r="AI791" s="550"/>
      <c r="AJ791" s="550"/>
      <c r="AK791" s="550"/>
      <c r="AL791" s="550"/>
      <c r="AM791" s="550"/>
      <c r="AN791" s="550"/>
    </row>
    <row r="792" spans="1:40" x14ac:dyDescent="0.25">
      <c r="A792" s="550"/>
      <c r="B792" s="550"/>
      <c r="C792" s="550"/>
      <c r="D792" s="550"/>
      <c r="E792" s="550"/>
      <c r="F792" s="550"/>
      <c r="G792" s="550"/>
      <c r="H792" s="550"/>
      <c r="I792" s="550"/>
      <c r="J792" s="550"/>
      <c r="K792" s="550"/>
      <c r="L792" s="550"/>
      <c r="M792" s="550"/>
      <c r="N792" s="550"/>
      <c r="O792" s="550"/>
      <c r="P792" s="550"/>
      <c r="Q792" s="549"/>
      <c r="R792" s="550"/>
      <c r="S792" s="550"/>
      <c r="T792" s="550"/>
      <c r="U792" s="550"/>
      <c r="V792" s="549"/>
      <c r="W792" s="550"/>
      <c r="X792" s="550"/>
      <c r="Y792" s="550"/>
      <c r="Z792" s="550"/>
      <c r="AA792" s="550"/>
      <c r="AB792" s="550"/>
      <c r="AC792" s="550"/>
      <c r="AD792" s="550"/>
      <c r="AE792" s="550"/>
      <c r="AF792" s="550"/>
      <c r="AG792" s="550"/>
      <c r="AH792" s="550"/>
      <c r="AI792" s="550"/>
      <c r="AJ792" s="550"/>
      <c r="AK792" s="550"/>
      <c r="AL792" s="550"/>
      <c r="AM792" s="550"/>
      <c r="AN792" s="550"/>
    </row>
    <row r="793" spans="1:40" x14ac:dyDescent="0.25">
      <c r="A793" s="550"/>
      <c r="B793" s="550"/>
      <c r="C793" s="550"/>
      <c r="D793" s="550"/>
      <c r="E793" s="550"/>
      <c r="F793" s="550"/>
      <c r="G793" s="550"/>
      <c r="H793" s="550"/>
      <c r="I793" s="550"/>
      <c r="J793" s="550"/>
      <c r="K793" s="550"/>
      <c r="L793" s="550"/>
      <c r="M793" s="550"/>
      <c r="N793" s="550"/>
      <c r="O793" s="550"/>
      <c r="P793" s="550"/>
      <c r="Q793" s="549"/>
      <c r="R793" s="550"/>
      <c r="S793" s="550"/>
      <c r="T793" s="550"/>
      <c r="U793" s="550"/>
      <c r="V793" s="549"/>
      <c r="W793" s="550"/>
      <c r="X793" s="550"/>
      <c r="Y793" s="550"/>
      <c r="Z793" s="550"/>
      <c r="AA793" s="550"/>
      <c r="AB793" s="550"/>
      <c r="AC793" s="550"/>
      <c r="AD793" s="550"/>
      <c r="AE793" s="550"/>
      <c r="AF793" s="550"/>
      <c r="AG793" s="550"/>
      <c r="AH793" s="550"/>
      <c r="AI793" s="550"/>
      <c r="AJ793" s="550"/>
      <c r="AK793" s="550"/>
      <c r="AL793" s="550"/>
      <c r="AM793" s="550"/>
      <c r="AN793" s="550"/>
    </row>
    <row r="794" spans="1:40" x14ac:dyDescent="0.25">
      <c r="A794" s="550"/>
      <c r="B794" s="550"/>
      <c r="C794" s="550"/>
      <c r="D794" s="550"/>
      <c r="E794" s="550"/>
      <c r="F794" s="550"/>
      <c r="G794" s="550"/>
      <c r="H794" s="550"/>
      <c r="I794" s="550"/>
      <c r="J794" s="550"/>
      <c r="K794" s="550"/>
      <c r="L794" s="550"/>
      <c r="M794" s="550"/>
      <c r="N794" s="550"/>
      <c r="O794" s="550"/>
      <c r="P794" s="550"/>
      <c r="Q794" s="549"/>
      <c r="R794" s="550"/>
      <c r="S794" s="550"/>
      <c r="T794" s="550"/>
      <c r="U794" s="550"/>
      <c r="V794" s="549"/>
      <c r="W794" s="550"/>
      <c r="X794" s="550"/>
      <c r="Y794" s="550"/>
      <c r="Z794" s="550"/>
      <c r="AA794" s="550"/>
      <c r="AB794" s="550"/>
      <c r="AC794" s="550"/>
      <c r="AD794" s="550"/>
      <c r="AE794" s="550"/>
      <c r="AF794" s="550"/>
      <c r="AG794" s="550"/>
      <c r="AH794" s="550"/>
      <c r="AI794" s="550"/>
      <c r="AJ794" s="550"/>
      <c r="AK794" s="550"/>
      <c r="AL794" s="550"/>
      <c r="AM794" s="550"/>
      <c r="AN794" s="550"/>
    </row>
    <row r="795" spans="1:40" x14ac:dyDescent="0.25">
      <c r="A795" s="550"/>
      <c r="B795" s="550"/>
      <c r="C795" s="550"/>
      <c r="D795" s="550"/>
      <c r="E795" s="550"/>
      <c r="F795" s="550"/>
      <c r="G795" s="550"/>
      <c r="H795" s="550"/>
      <c r="I795" s="550"/>
      <c r="J795" s="550"/>
      <c r="K795" s="550"/>
      <c r="L795" s="550"/>
      <c r="M795" s="550"/>
      <c r="N795" s="550"/>
      <c r="O795" s="550"/>
      <c r="P795" s="550"/>
      <c r="Q795" s="549"/>
      <c r="R795" s="550"/>
      <c r="S795" s="550"/>
      <c r="T795" s="550"/>
      <c r="U795" s="550"/>
      <c r="V795" s="549"/>
      <c r="W795" s="550"/>
      <c r="X795" s="550"/>
      <c r="Y795" s="550"/>
      <c r="Z795" s="550"/>
      <c r="AA795" s="550"/>
      <c r="AB795" s="550"/>
      <c r="AC795" s="550"/>
      <c r="AD795" s="550"/>
      <c r="AE795" s="550"/>
      <c r="AF795" s="550"/>
      <c r="AG795" s="550"/>
      <c r="AH795" s="550"/>
      <c r="AI795" s="550"/>
      <c r="AJ795" s="550"/>
      <c r="AK795" s="550"/>
      <c r="AL795" s="550"/>
      <c r="AM795" s="550"/>
      <c r="AN795" s="550"/>
    </row>
    <row r="796" spans="1:40" x14ac:dyDescent="0.25">
      <c r="A796" s="550"/>
      <c r="B796" s="550"/>
      <c r="C796" s="550"/>
      <c r="D796" s="550"/>
      <c r="E796" s="550"/>
      <c r="F796" s="550"/>
      <c r="G796" s="550"/>
      <c r="H796" s="550"/>
      <c r="I796" s="550"/>
      <c r="J796" s="550"/>
      <c r="K796" s="550"/>
      <c r="L796" s="550"/>
      <c r="M796" s="550"/>
      <c r="N796" s="550"/>
      <c r="O796" s="550"/>
      <c r="P796" s="550"/>
      <c r="Q796" s="549"/>
      <c r="R796" s="550"/>
      <c r="S796" s="550"/>
      <c r="T796" s="550"/>
      <c r="U796" s="550"/>
      <c r="V796" s="549"/>
      <c r="W796" s="550"/>
      <c r="X796" s="550"/>
      <c r="Y796" s="550"/>
      <c r="Z796" s="550"/>
      <c r="AA796" s="550"/>
      <c r="AB796" s="550"/>
      <c r="AC796" s="550"/>
      <c r="AD796" s="550"/>
      <c r="AE796" s="550"/>
      <c r="AF796" s="550"/>
      <c r="AG796" s="550"/>
      <c r="AH796" s="550"/>
      <c r="AI796" s="550"/>
      <c r="AJ796" s="550"/>
      <c r="AK796" s="550"/>
      <c r="AL796" s="550"/>
      <c r="AM796" s="550"/>
      <c r="AN796" s="550"/>
    </row>
    <row r="797" spans="1:40" x14ac:dyDescent="0.25">
      <c r="A797" s="550"/>
      <c r="B797" s="550"/>
      <c r="C797" s="550"/>
      <c r="D797" s="550"/>
      <c r="E797" s="550"/>
      <c r="F797" s="550"/>
      <c r="G797" s="550"/>
      <c r="H797" s="550"/>
      <c r="I797" s="550"/>
      <c r="J797" s="550"/>
      <c r="K797" s="550"/>
      <c r="L797" s="550"/>
      <c r="M797" s="550"/>
      <c r="N797" s="550"/>
      <c r="O797" s="550"/>
      <c r="P797" s="550"/>
      <c r="Q797" s="549"/>
      <c r="R797" s="550"/>
      <c r="S797" s="550"/>
      <c r="T797" s="550"/>
      <c r="U797" s="550"/>
      <c r="V797" s="549"/>
      <c r="W797" s="550"/>
      <c r="X797" s="550"/>
      <c r="Y797" s="550"/>
      <c r="Z797" s="550"/>
      <c r="AA797" s="550"/>
      <c r="AB797" s="550"/>
      <c r="AC797" s="550"/>
      <c r="AD797" s="550"/>
      <c r="AE797" s="550"/>
      <c r="AF797" s="550"/>
      <c r="AG797" s="550"/>
      <c r="AH797" s="550"/>
      <c r="AI797" s="550"/>
      <c r="AJ797" s="550"/>
      <c r="AK797" s="550"/>
      <c r="AL797" s="550"/>
      <c r="AM797" s="550"/>
      <c r="AN797" s="550"/>
    </row>
    <row r="798" spans="1:40" x14ac:dyDescent="0.25">
      <c r="A798" s="550"/>
      <c r="B798" s="550"/>
      <c r="C798" s="550"/>
      <c r="D798" s="550"/>
      <c r="E798" s="550"/>
      <c r="F798" s="550"/>
      <c r="G798" s="550"/>
      <c r="H798" s="550"/>
      <c r="I798" s="550"/>
      <c r="J798" s="550"/>
      <c r="K798" s="550"/>
      <c r="L798" s="550"/>
      <c r="M798" s="550"/>
      <c r="N798" s="550"/>
      <c r="O798" s="550"/>
      <c r="P798" s="550"/>
      <c r="Q798" s="549"/>
      <c r="R798" s="550"/>
      <c r="S798" s="550"/>
      <c r="T798" s="550"/>
      <c r="U798" s="550"/>
      <c r="V798" s="549"/>
      <c r="W798" s="550"/>
      <c r="X798" s="550"/>
      <c r="Y798" s="550"/>
      <c r="Z798" s="550"/>
      <c r="AA798" s="550"/>
      <c r="AB798" s="550"/>
      <c r="AC798" s="550"/>
      <c r="AD798" s="550"/>
      <c r="AE798" s="550"/>
      <c r="AF798" s="550"/>
      <c r="AG798" s="550"/>
      <c r="AH798" s="550"/>
      <c r="AI798" s="550"/>
      <c r="AJ798" s="550"/>
      <c r="AK798" s="550"/>
      <c r="AL798" s="550"/>
      <c r="AM798" s="550"/>
      <c r="AN798" s="550"/>
    </row>
    <row r="799" spans="1:40" x14ac:dyDescent="0.25">
      <c r="A799" s="550"/>
      <c r="B799" s="550"/>
      <c r="C799" s="550"/>
      <c r="D799" s="550"/>
      <c r="E799" s="550"/>
      <c r="F799" s="550"/>
      <c r="G799" s="550"/>
      <c r="H799" s="550"/>
      <c r="I799" s="550"/>
      <c r="J799" s="550"/>
      <c r="K799" s="550"/>
      <c r="L799" s="550"/>
      <c r="M799" s="550"/>
      <c r="N799" s="550"/>
      <c r="O799" s="550"/>
      <c r="P799" s="550"/>
      <c r="Q799" s="549"/>
      <c r="R799" s="550"/>
      <c r="S799" s="550"/>
      <c r="T799" s="550"/>
      <c r="U799" s="550"/>
      <c r="V799" s="549"/>
      <c r="W799" s="550"/>
      <c r="X799" s="550"/>
      <c r="Y799" s="550"/>
      <c r="Z799" s="550"/>
      <c r="AA799" s="550"/>
      <c r="AB799" s="550"/>
      <c r="AC799" s="550"/>
      <c r="AD799" s="550"/>
      <c r="AE799" s="550"/>
      <c r="AF799" s="550"/>
      <c r="AG799" s="550"/>
      <c r="AH799" s="550"/>
      <c r="AI799" s="550"/>
      <c r="AJ799" s="550"/>
      <c r="AK799" s="550"/>
      <c r="AL799" s="550"/>
      <c r="AM799" s="550"/>
      <c r="AN799" s="550"/>
    </row>
    <row r="800" spans="1:40" x14ac:dyDescent="0.25">
      <c r="A800" s="550"/>
      <c r="B800" s="550"/>
      <c r="C800" s="550"/>
      <c r="D800" s="550"/>
      <c r="E800" s="550"/>
      <c r="F800" s="550"/>
      <c r="G800" s="550"/>
      <c r="H800" s="550"/>
      <c r="I800" s="550"/>
      <c r="J800" s="550"/>
      <c r="K800" s="550"/>
      <c r="L800" s="550"/>
      <c r="M800" s="550"/>
      <c r="N800" s="550"/>
      <c r="O800" s="550"/>
      <c r="P800" s="550"/>
      <c r="Q800" s="549"/>
      <c r="R800" s="550"/>
      <c r="S800" s="550"/>
      <c r="T800" s="550"/>
      <c r="U800" s="550"/>
      <c r="V800" s="549"/>
      <c r="W800" s="550"/>
      <c r="X800" s="550"/>
      <c r="Y800" s="550"/>
      <c r="Z800" s="550"/>
      <c r="AA800" s="550"/>
      <c r="AB800" s="550"/>
      <c r="AC800" s="550"/>
      <c r="AD800" s="550"/>
      <c r="AE800" s="550"/>
      <c r="AF800" s="550"/>
      <c r="AG800" s="550"/>
      <c r="AH800" s="550"/>
      <c r="AI800" s="550"/>
      <c r="AJ800" s="550"/>
      <c r="AK800" s="550"/>
      <c r="AL800" s="550"/>
      <c r="AM800" s="550"/>
      <c r="AN800" s="550"/>
    </row>
    <row r="801" spans="1:40" x14ac:dyDescent="0.25">
      <c r="A801" s="550"/>
      <c r="B801" s="550"/>
      <c r="C801" s="550"/>
      <c r="D801" s="550"/>
      <c r="E801" s="550"/>
      <c r="F801" s="550"/>
      <c r="G801" s="550"/>
      <c r="H801" s="550"/>
      <c r="I801" s="550"/>
      <c r="J801" s="550"/>
      <c r="K801" s="550"/>
      <c r="L801" s="550"/>
      <c r="M801" s="550"/>
      <c r="N801" s="550"/>
      <c r="O801" s="550"/>
      <c r="P801" s="550"/>
      <c r="Q801" s="549"/>
      <c r="R801" s="550"/>
      <c r="S801" s="550"/>
      <c r="T801" s="550"/>
      <c r="U801" s="550"/>
      <c r="V801" s="549"/>
      <c r="W801" s="550"/>
      <c r="X801" s="550"/>
      <c r="Y801" s="550"/>
      <c r="Z801" s="550"/>
      <c r="AA801" s="550"/>
      <c r="AB801" s="550"/>
      <c r="AC801" s="550"/>
      <c r="AD801" s="550"/>
      <c r="AE801" s="550"/>
      <c r="AF801" s="550"/>
      <c r="AG801" s="550"/>
      <c r="AH801" s="550"/>
      <c r="AI801" s="550"/>
      <c r="AJ801" s="550"/>
      <c r="AK801" s="550"/>
      <c r="AL801" s="550"/>
      <c r="AM801" s="550"/>
      <c r="AN801" s="550"/>
    </row>
    <row r="802" spans="1:40" x14ac:dyDescent="0.25">
      <c r="A802" s="550"/>
      <c r="B802" s="550"/>
      <c r="C802" s="550"/>
      <c r="D802" s="550"/>
      <c r="E802" s="550"/>
      <c r="F802" s="550"/>
      <c r="G802" s="550"/>
      <c r="H802" s="550"/>
      <c r="I802" s="550"/>
      <c r="J802" s="550"/>
      <c r="K802" s="550"/>
      <c r="L802" s="550"/>
      <c r="M802" s="550"/>
      <c r="N802" s="550"/>
      <c r="O802" s="550"/>
      <c r="P802" s="550"/>
      <c r="Q802" s="549"/>
      <c r="R802" s="550"/>
      <c r="S802" s="550"/>
      <c r="T802" s="550"/>
      <c r="U802" s="550"/>
      <c r="V802" s="549"/>
      <c r="W802" s="550"/>
      <c r="X802" s="550"/>
      <c r="Y802" s="550"/>
      <c r="Z802" s="550"/>
      <c r="AA802" s="550"/>
      <c r="AB802" s="550"/>
      <c r="AC802" s="550"/>
      <c r="AD802" s="550"/>
      <c r="AE802" s="550"/>
      <c r="AF802" s="550"/>
      <c r="AG802" s="550"/>
      <c r="AH802" s="550"/>
      <c r="AI802" s="550"/>
      <c r="AJ802" s="550"/>
      <c r="AK802" s="550"/>
      <c r="AL802" s="550"/>
      <c r="AM802" s="550"/>
      <c r="AN802" s="550"/>
    </row>
    <row r="803" spans="1:40" x14ac:dyDescent="0.25">
      <c r="A803" s="550"/>
      <c r="B803" s="550"/>
      <c r="C803" s="550"/>
      <c r="D803" s="550"/>
      <c r="E803" s="550"/>
      <c r="F803" s="550"/>
      <c r="G803" s="550"/>
      <c r="H803" s="550"/>
      <c r="I803" s="550"/>
      <c r="J803" s="550"/>
      <c r="K803" s="550"/>
      <c r="L803" s="550"/>
      <c r="M803" s="550"/>
      <c r="N803" s="550"/>
      <c r="O803" s="550"/>
      <c r="P803" s="550"/>
      <c r="Q803" s="549"/>
      <c r="R803" s="550"/>
      <c r="S803" s="550"/>
      <c r="T803" s="550"/>
      <c r="U803" s="550"/>
      <c r="V803" s="549"/>
      <c r="W803" s="550"/>
      <c r="X803" s="550"/>
      <c r="Y803" s="550"/>
      <c r="Z803" s="550"/>
      <c r="AA803" s="550"/>
      <c r="AB803" s="550"/>
      <c r="AC803" s="550"/>
      <c r="AD803" s="550"/>
      <c r="AE803" s="550"/>
      <c r="AF803" s="550"/>
      <c r="AG803" s="550"/>
      <c r="AH803" s="550"/>
      <c r="AI803" s="550"/>
      <c r="AJ803" s="550"/>
      <c r="AK803" s="550"/>
      <c r="AL803" s="550"/>
      <c r="AM803" s="550"/>
      <c r="AN803" s="550"/>
    </row>
    <row r="804" spans="1:40" x14ac:dyDescent="0.25">
      <c r="A804" s="550"/>
      <c r="B804" s="550"/>
      <c r="C804" s="550"/>
      <c r="D804" s="550"/>
      <c r="E804" s="550"/>
      <c r="F804" s="550"/>
      <c r="G804" s="550"/>
      <c r="H804" s="550"/>
      <c r="I804" s="550"/>
      <c r="J804" s="550"/>
      <c r="K804" s="550"/>
      <c r="L804" s="550"/>
      <c r="M804" s="550"/>
      <c r="N804" s="550"/>
      <c r="O804" s="550"/>
      <c r="P804" s="550"/>
      <c r="Q804" s="549"/>
      <c r="R804" s="550"/>
      <c r="S804" s="550"/>
      <c r="T804" s="550"/>
      <c r="U804" s="550"/>
      <c r="V804" s="549"/>
      <c r="W804" s="550"/>
      <c r="X804" s="550"/>
      <c r="Y804" s="550"/>
      <c r="Z804" s="550"/>
      <c r="AA804" s="550"/>
      <c r="AB804" s="550"/>
      <c r="AC804" s="550"/>
      <c r="AD804" s="550"/>
      <c r="AE804" s="550"/>
      <c r="AF804" s="550"/>
      <c r="AG804" s="550"/>
      <c r="AH804" s="550"/>
      <c r="AI804" s="550"/>
      <c r="AJ804" s="550"/>
      <c r="AK804" s="550"/>
      <c r="AL804" s="550"/>
      <c r="AM804" s="550"/>
      <c r="AN804" s="550"/>
    </row>
    <row r="805" spans="1:40" x14ac:dyDescent="0.25">
      <c r="A805" s="550"/>
      <c r="B805" s="550"/>
      <c r="C805" s="550"/>
      <c r="D805" s="550"/>
      <c r="E805" s="550"/>
      <c r="F805" s="550"/>
      <c r="G805" s="550"/>
      <c r="H805" s="550"/>
      <c r="I805" s="550"/>
      <c r="J805" s="550"/>
      <c r="K805" s="550"/>
      <c r="L805" s="550"/>
      <c r="M805" s="550"/>
      <c r="N805" s="550"/>
      <c r="O805" s="550"/>
      <c r="P805" s="550"/>
      <c r="Q805" s="549"/>
      <c r="R805" s="550"/>
      <c r="S805" s="550"/>
      <c r="T805" s="550"/>
      <c r="U805" s="550"/>
      <c r="V805" s="549"/>
      <c r="W805" s="550"/>
      <c r="X805" s="550"/>
      <c r="Y805" s="550"/>
      <c r="Z805" s="550"/>
      <c r="AA805" s="550"/>
      <c r="AB805" s="550"/>
      <c r="AC805" s="550"/>
      <c r="AD805" s="550"/>
      <c r="AE805" s="550"/>
      <c r="AF805" s="550"/>
      <c r="AG805" s="550"/>
      <c r="AH805" s="550"/>
      <c r="AI805" s="550"/>
      <c r="AJ805" s="550"/>
      <c r="AK805" s="550"/>
      <c r="AL805" s="550"/>
      <c r="AM805" s="550"/>
      <c r="AN805" s="550"/>
    </row>
    <row r="806" spans="1:40" x14ac:dyDescent="0.25">
      <c r="A806" s="550"/>
      <c r="B806" s="550"/>
      <c r="C806" s="550"/>
      <c r="D806" s="550"/>
      <c r="E806" s="550"/>
      <c r="F806" s="550"/>
      <c r="G806" s="550"/>
      <c r="H806" s="550"/>
      <c r="I806" s="550"/>
      <c r="J806" s="550"/>
      <c r="K806" s="550"/>
      <c r="L806" s="550"/>
      <c r="M806" s="550"/>
      <c r="N806" s="550"/>
      <c r="O806" s="550"/>
      <c r="P806" s="550"/>
      <c r="Q806" s="549"/>
      <c r="R806" s="550"/>
      <c r="S806" s="550"/>
      <c r="T806" s="550"/>
      <c r="U806" s="550"/>
      <c r="V806" s="549"/>
      <c r="W806" s="550"/>
      <c r="X806" s="550"/>
      <c r="Y806" s="550"/>
      <c r="Z806" s="550"/>
      <c r="AA806" s="550"/>
      <c r="AB806" s="550"/>
      <c r="AC806" s="550"/>
      <c r="AD806" s="550"/>
      <c r="AE806" s="550"/>
      <c r="AF806" s="550"/>
      <c r="AG806" s="550"/>
      <c r="AH806" s="550"/>
      <c r="AI806" s="550"/>
      <c r="AJ806" s="550"/>
      <c r="AK806" s="550"/>
      <c r="AL806" s="550"/>
      <c r="AM806" s="550"/>
      <c r="AN806" s="550"/>
    </row>
    <row r="807" spans="1:40" x14ac:dyDescent="0.25">
      <c r="A807" s="550"/>
      <c r="B807" s="550"/>
      <c r="C807" s="550"/>
      <c r="D807" s="550"/>
      <c r="E807" s="550"/>
      <c r="F807" s="550"/>
      <c r="G807" s="550"/>
      <c r="H807" s="550"/>
      <c r="I807" s="550"/>
      <c r="J807" s="550"/>
      <c r="K807" s="550"/>
      <c r="L807" s="550"/>
      <c r="M807" s="550"/>
      <c r="N807" s="550"/>
      <c r="O807" s="550"/>
      <c r="P807" s="550"/>
      <c r="Q807" s="549"/>
      <c r="R807" s="550"/>
      <c r="S807" s="550"/>
      <c r="T807" s="550"/>
      <c r="U807" s="550"/>
      <c r="V807" s="549"/>
      <c r="W807" s="550"/>
      <c r="X807" s="550"/>
      <c r="Y807" s="550"/>
      <c r="Z807" s="550"/>
      <c r="AA807" s="550"/>
      <c r="AB807" s="550"/>
      <c r="AC807" s="550"/>
      <c r="AD807" s="550"/>
      <c r="AE807" s="550"/>
      <c r="AF807" s="550"/>
      <c r="AG807" s="550"/>
      <c r="AH807" s="550"/>
      <c r="AI807" s="550"/>
      <c r="AJ807" s="550"/>
      <c r="AK807" s="550"/>
      <c r="AL807" s="550"/>
      <c r="AM807" s="550"/>
      <c r="AN807" s="550"/>
    </row>
    <row r="808" spans="1:40" x14ac:dyDescent="0.25">
      <c r="A808" s="550"/>
      <c r="B808" s="550"/>
      <c r="C808" s="550"/>
      <c r="D808" s="550"/>
      <c r="E808" s="550"/>
      <c r="F808" s="550"/>
      <c r="G808" s="550"/>
      <c r="H808" s="550"/>
      <c r="I808" s="550"/>
      <c r="J808" s="550"/>
      <c r="K808" s="550"/>
      <c r="L808" s="550"/>
      <c r="M808" s="550"/>
      <c r="N808" s="550"/>
      <c r="O808" s="550"/>
      <c r="P808" s="550"/>
      <c r="Q808" s="549"/>
      <c r="R808" s="550"/>
      <c r="S808" s="550"/>
      <c r="T808" s="550"/>
      <c r="U808" s="550"/>
      <c r="V808" s="549"/>
      <c r="W808" s="550"/>
      <c r="X808" s="550"/>
      <c r="Y808" s="550"/>
      <c r="Z808" s="550"/>
      <c r="AA808" s="550"/>
      <c r="AB808" s="550"/>
      <c r="AC808" s="550"/>
      <c r="AD808" s="550"/>
      <c r="AE808" s="550"/>
      <c r="AF808" s="550"/>
      <c r="AG808" s="550"/>
      <c r="AH808" s="550"/>
      <c r="AI808" s="550"/>
      <c r="AJ808" s="550"/>
      <c r="AK808" s="550"/>
      <c r="AL808" s="550"/>
      <c r="AM808" s="550"/>
      <c r="AN808" s="550"/>
    </row>
    <row r="809" spans="1:40" x14ac:dyDescent="0.25">
      <c r="A809" s="550"/>
      <c r="B809" s="550"/>
      <c r="C809" s="550"/>
      <c r="D809" s="550"/>
      <c r="E809" s="550"/>
      <c r="F809" s="550"/>
      <c r="G809" s="550"/>
      <c r="H809" s="550"/>
      <c r="I809" s="550"/>
      <c r="J809" s="550"/>
      <c r="K809" s="550"/>
      <c r="L809" s="550"/>
      <c r="M809" s="550"/>
      <c r="N809" s="550"/>
      <c r="O809" s="550"/>
      <c r="P809" s="550"/>
      <c r="Q809" s="549"/>
      <c r="R809" s="550"/>
      <c r="S809" s="550"/>
      <c r="T809" s="550"/>
      <c r="U809" s="550"/>
      <c r="V809" s="549"/>
      <c r="W809" s="550"/>
      <c r="X809" s="550"/>
      <c r="Y809" s="550"/>
      <c r="Z809" s="550"/>
      <c r="AA809" s="550"/>
      <c r="AB809" s="550"/>
      <c r="AC809" s="550"/>
      <c r="AD809" s="550"/>
      <c r="AE809" s="550"/>
      <c r="AF809" s="550"/>
      <c r="AG809" s="550"/>
      <c r="AH809" s="550"/>
      <c r="AI809" s="550"/>
      <c r="AJ809" s="550"/>
      <c r="AK809" s="550"/>
      <c r="AL809" s="550"/>
      <c r="AM809" s="550"/>
      <c r="AN809" s="550"/>
    </row>
    <row r="810" spans="1:40" x14ac:dyDescent="0.25">
      <c r="A810" s="550"/>
      <c r="B810" s="550"/>
      <c r="C810" s="550"/>
      <c r="D810" s="550"/>
      <c r="E810" s="550"/>
      <c r="F810" s="550"/>
      <c r="G810" s="550"/>
      <c r="H810" s="550"/>
      <c r="I810" s="550"/>
      <c r="J810" s="550"/>
      <c r="K810" s="550"/>
      <c r="L810" s="550"/>
      <c r="M810" s="550"/>
      <c r="N810" s="550"/>
      <c r="O810" s="550"/>
      <c r="P810" s="550"/>
      <c r="Q810" s="549"/>
      <c r="R810" s="550"/>
      <c r="S810" s="550"/>
      <c r="T810" s="550"/>
      <c r="U810" s="550"/>
      <c r="V810" s="549"/>
      <c r="W810" s="550"/>
      <c r="X810" s="550"/>
      <c r="Y810" s="550"/>
      <c r="Z810" s="550"/>
      <c r="AA810" s="550"/>
      <c r="AB810" s="550"/>
      <c r="AC810" s="550"/>
      <c r="AD810" s="550"/>
      <c r="AE810" s="550"/>
      <c r="AF810" s="550"/>
      <c r="AG810" s="550"/>
      <c r="AH810" s="550"/>
      <c r="AI810" s="550"/>
      <c r="AJ810" s="550"/>
      <c r="AK810" s="550"/>
      <c r="AL810" s="550"/>
      <c r="AM810" s="550"/>
      <c r="AN810" s="550"/>
    </row>
    <row r="811" spans="1:40" x14ac:dyDescent="0.25">
      <c r="A811" s="550"/>
      <c r="B811" s="550"/>
      <c r="C811" s="550"/>
      <c r="D811" s="550"/>
      <c r="E811" s="550"/>
      <c r="F811" s="550"/>
      <c r="G811" s="550"/>
      <c r="H811" s="550"/>
      <c r="I811" s="550"/>
      <c r="J811" s="550"/>
      <c r="K811" s="550"/>
      <c r="L811" s="550"/>
      <c r="M811" s="550"/>
      <c r="N811" s="550"/>
      <c r="O811" s="550"/>
      <c r="P811" s="550"/>
      <c r="Q811" s="549"/>
      <c r="R811" s="550"/>
      <c r="S811" s="550"/>
      <c r="T811" s="550"/>
      <c r="U811" s="550"/>
      <c r="V811" s="549"/>
      <c r="W811" s="550"/>
      <c r="X811" s="550"/>
      <c r="Y811" s="550"/>
      <c r="Z811" s="550"/>
      <c r="AA811" s="550"/>
      <c r="AB811" s="550"/>
      <c r="AC811" s="550"/>
      <c r="AD811" s="550"/>
      <c r="AE811" s="550"/>
      <c r="AF811" s="550"/>
      <c r="AG811" s="550"/>
      <c r="AH811" s="550"/>
      <c r="AI811" s="550"/>
      <c r="AJ811" s="550"/>
      <c r="AK811" s="550"/>
      <c r="AL811" s="550"/>
      <c r="AM811" s="550"/>
      <c r="AN811" s="550"/>
    </row>
    <row r="812" spans="1:40" x14ac:dyDescent="0.25">
      <c r="A812" s="550"/>
      <c r="B812" s="550"/>
      <c r="C812" s="550"/>
      <c r="D812" s="550"/>
      <c r="E812" s="550"/>
      <c r="F812" s="550"/>
      <c r="G812" s="550"/>
      <c r="H812" s="550"/>
      <c r="I812" s="550"/>
      <c r="J812" s="550"/>
      <c r="K812" s="550"/>
      <c r="L812" s="550"/>
      <c r="M812" s="550"/>
      <c r="N812" s="550"/>
      <c r="O812" s="550"/>
      <c r="P812" s="550"/>
      <c r="Q812" s="549"/>
      <c r="R812" s="550"/>
      <c r="S812" s="550"/>
      <c r="T812" s="550"/>
      <c r="U812" s="550"/>
      <c r="V812" s="549"/>
      <c r="W812" s="550"/>
      <c r="X812" s="550"/>
      <c r="Y812" s="550"/>
      <c r="Z812" s="550"/>
      <c r="AA812" s="550"/>
      <c r="AB812" s="550"/>
      <c r="AC812" s="550"/>
      <c r="AD812" s="550"/>
      <c r="AE812" s="550"/>
      <c r="AF812" s="550"/>
      <c r="AG812" s="550"/>
      <c r="AH812" s="550"/>
      <c r="AI812" s="550"/>
      <c r="AJ812" s="550"/>
      <c r="AK812" s="550"/>
      <c r="AL812" s="550"/>
      <c r="AM812" s="550"/>
      <c r="AN812" s="550"/>
    </row>
    <row r="813" spans="1:40" x14ac:dyDescent="0.25">
      <c r="A813" s="550"/>
      <c r="B813" s="550"/>
      <c r="C813" s="550"/>
      <c r="D813" s="550"/>
      <c r="E813" s="550"/>
      <c r="F813" s="550"/>
      <c r="G813" s="550"/>
      <c r="H813" s="550"/>
      <c r="I813" s="550"/>
      <c r="J813" s="550"/>
      <c r="K813" s="550"/>
      <c r="L813" s="550"/>
      <c r="M813" s="550"/>
      <c r="N813" s="550"/>
      <c r="O813" s="550"/>
      <c r="P813" s="550"/>
      <c r="Q813" s="549"/>
      <c r="R813" s="550"/>
      <c r="S813" s="550"/>
      <c r="T813" s="550"/>
      <c r="U813" s="550"/>
      <c r="V813" s="549"/>
      <c r="W813" s="550"/>
      <c r="X813" s="550"/>
      <c r="Y813" s="550"/>
      <c r="Z813" s="550"/>
      <c r="AA813" s="550"/>
      <c r="AB813" s="550"/>
      <c r="AC813" s="550"/>
      <c r="AD813" s="550"/>
      <c r="AE813" s="550"/>
      <c r="AF813" s="550"/>
      <c r="AG813" s="550"/>
      <c r="AH813" s="550"/>
      <c r="AI813" s="550"/>
      <c r="AJ813" s="550"/>
      <c r="AK813" s="550"/>
      <c r="AL813" s="550"/>
      <c r="AM813" s="550"/>
      <c r="AN813" s="550"/>
    </row>
    <row r="814" spans="1:40" x14ac:dyDescent="0.25">
      <c r="A814" s="550"/>
      <c r="B814" s="550"/>
      <c r="C814" s="550"/>
      <c r="D814" s="550"/>
      <c r="E814" s="550"/>
      <c r="F814" s="550"/>
      <c r="G814" s="550"/>
      <c r="H814" s="550"/>
      <c r="I814" s="550"/>
      <c r="J814" s="550"/>
      <c r="K814" s="550"/>
      <c r="L814" s="550"/>
      <c r="M814" s="550"/>
      <c r="N814" s="550"/>
      <c r="O814" s="550"/>
      <c r="P814" s="550"/>
      <c r="Q814" s="549"/>
      <c r="R814" s="550"/>
      <c r="S814" s="550"/>
      <c r="T814" s="550"/>
      <c r="U814" s="550"/>
      <c r="V814" s="549"/>
      <c r="W814" s="550"/>
      <c r="X814" s="550"/>
      <c r="Y814" s="550"/>
      <c r="Z814" s="550"/>
      <c r="AA814" s="550"/>
      <c r="AB814" s="550"/>
      <c r="AC814" s="550"/>
      <c r="AD814" s="550"/>
      <c r="AE814" s="550"/>
      <c r="AF814" s="550"/>
      <c r="AG814" s="550"/>
      <c r="AH814" s="550"/>
      <c r="AI814" s="550"/>
      <c r="AJ814" s="550"/>
      <c r="AK814" s="550"/>
      <c r="AL814" s="550"/>
      <c r="AM814" s="550"/>
      <c r="AN814" s="550"/>
    </row>
    <row r="815" spans="1:40" x14ac:dyDescent="0.25">
      <c r="A815" s="550"/>
      <c r="B815" s="550"/>
      <c r="C815" s="550"/>
      <c r="D815" s="550"/>
      <c r="E815" s="550"/>
      <c r="F815" s="550"/>
      <c r="G815" s="550"/>
      <c r="H815" s="550"/>
      <c r="I815" s="550"/>
      <c r="J815" s="550"/>
      <c r="K815" s="550"/>
      <c r="L815" s="550"/>
      <c r="M815" s="550"/>
      <c r="N815" s="550"/>
      <c r="O815" s="550"/>
      <c r="P815" s="550"/>
      <c r="Q815" s="549"/>
      <c r="R815" s="550"/>
      <c r="S815" s="550"/>
      <c r="T815" s="550"/>
      <c r="U815" s="550"/>
      <c r="V815" s="549"/>
      <c r="W815" s="550"/>
      <c r="X815" s="550"/>
      <c r="Y815" s="550"/>
      <c r="Z815" s="550"/>
      <c r="AA815" s="550"/>
      <c r="AB815" s="550"/>
      <c r="AC815" s="550"/>
      <c r="AD815" s="550"/>
      <c r="AE815" s="550"/>
      <c r="AF815" s="550"/>
      <c r="AG815" s="550"/>
      <c r="AH815" s="550"/>
      <c r="AI815" s="550"/>
      <c r="AJ815" s="550"/>
      <c r="AK815" s="550"/>
      <c r="AL815" s="550"/>
      <c r="AM815" s="550"/>
      <c r="AN815" s="550"/>
    </row>
    <row r="816" spans="1:40" x14ac:dyDescent="0.25">
      <c r="A816" s="550"/>
      <c r="B816" s="550"/>
      <c r="C816" s="550"/>
      <c r="D816" s="550"/>
      <c r="E816" s="550"/>
      <c r="F816" s="550"/>
      <c r="G816" s="550"/>
      <c r="H816" s="550"/>
      <c r="I816" s="550"/>
      <c r="J816" s="550"/>
      <c r="K816" s="550"/>
      <c r="L816" s="550"/>
      <c r="M816" s="550"/>
      <c r="N816" s="550"/>
      <c r="O816" s="550"/>
      <c r="P816" s="550"/>
      <c r="Q816" s="549"/>
      <c r="R816" s="550"/>
      <c r="S816" s="550"/>
      <c r="T816" s="550"/>
      <c r="U816" s="550"/>
      <c r="V816" s="549"/>
      <c r="W816" s="550"/>
      <c r="X816" s="550"/>
      <c r="Y816" s="550"/>
      <c r="Z816" s="550"/>
      <c r="AA816" s="550"/>
      <c r="AB816" s="550"/>
      <c r="AC816" s="550"/>
      <c r="AD816" s="550"/>
      <c r="AE816" s="550"/>
      <c r="AF816" s="550"/>
      <c r="AG816" s="550"/>
      <c r="AH816" s="550"/>
      <c r="AI816" s="550"/>
      <c r="AJ816" s="550"/>
      <c r="AK816" s="550"/>
      <c r="AL816" s="550"/>
      <c r="AM816" s="550"/>
      <c r="AN816" s="550"/>
    </row>
    <row r="817" spans="1:40" x14ac:dyDescent="0.25">
      <c r="A817" s="550"/>
      <c r="B817" s="550"/>
      <c r="C817" s="550"/>
      <c r="D817" s="550"/>
      <c r="E817" s="550"/>
      <c r="F817" s="550"/>
      <c r="G817" s="550"/>
      <c r="H817" s="550"/>
      <c r="I817" s="550"/>
      <c r="J817" s="550"/>
      <c r="K817" s="550"/>
      <c r="L817" s="550"/>
      <c r="M817" s="550"/>
      <c r="N817" s="550"/>
      <c r="O817" s="550"/>
      <c r="P817" s="550"/>
      <c r="Q817" s="549"/>
      <c r="R817" s="550"/>
      <c r="S817" s="550"/>
      <c r="T817" s="550"/>
      <c r="U817" s="550"/>
      <c r="V817" s="549"/>
      <c r="W817" s="550"/>
      <c r="X817" s="550"/>
      <c r="Y817" s="550"/>
      <c r="Z817" s="550"/>
      <c r="AA817" s="550"/>
      <c r="AB817" s="550"/>
      <c r="AC817" s="550"/>
      <c r="AD817" s="550"/>
      <c r="AE817" s="550"/>
      <c r="AF817" s="550"/>
      <c r="AG817" s="550"/>
      <c r="AH817" s="550"/>
      <c r="AI817" s="550"/>
      <c r="AJ817" s="550"/>
      <c r="AK817" s="550"/>
      <c r="AL817" s="550"/>
      <c r="AM817" s="550"/>
      <c r="AN817" s="550"/>
    </row>
    <row r="818" spans="1:40" x14ac:dyDescent="0.25">
      <c r="A818" s="550"/>
      <c r="B818" s="550"/>
      <c r="C818" s="550"/>
      <c r="D818" s="550"/>
      <c r="E818" s="550"/>
      <c r="F818" s="550"/>
      <c r="G818" s="550"/>
      <c r="H818" s="550"/>
      <c r="I818" s="550"/>
      <c r="J818" s="550"/>
      <c r="K818" s="550"/>
      <c r="L818" s="550"/>
      <c r="M818" s="550"/>
      <c r="N818" s="550"/>
      <c r="O818" s="550"/>
      <c r="P818" s="550"/>
      <c r="Q818" s="549"/>
      <c r="R818" s="550"/>
      <c r="S818" s="550"/>
      <c r="T818" s="550"/>
      <c r="U818" s="550"/>
      <c r="V818" s="549"/>
      <c r="W818" s="550"/>
      <c r="X818" s="550"/>
      <c r="Y818" s="550"/>
      <c r="Z818" s="550"/>
      <c r="AA818" s="550"/>
      <c r="AB818" s="550"/>
      <c r="AC818" s="550"/>
      <c r="AD818" s="550"/>
      <c r="AE818" s="550"/>
      <c r="AF818" s="550"/>
      <c r="AG818" s="550"/>
      <c r="AH818" s="550"/>
      <c r="AI818" s="550"/>
      <c r="AJ818" s="550"/>
      <c r="AK818" s="550"/>
      <c r="AL818" s="550"/>
      <c r="AM818" s="550"/>
      <c r="AN818" s="550"/>
    </row>
    <row r="819" spans="1:40" x14ac:dyDescent="0.25">
      <c r="A819" s="550"/>
      <c r="B819" s="550"/>
      <c r="C819" s="550"/>
      <c r="D819" s="550"/>
      <c r="E819" s="550"/>
      <c r="F819" s="550"/>
      <c r="G819" s="550"/>
      <c r="H819" s="550"/>
      <c r="I819" s="550"/>
      <c r="J819" s="550"/>
      <c r="K819" s="550"/>
      <c r="L819" s="550"/>
      <c r="M819" s="550"/>
      <c r="N819" s="550"/>
      <c r="O819" s="550"/>
      <c r="P819" s="550"/>
      <c r="Q819" s="549"/>
      <c r="R819" s="550"/>
      <c r="S819" s="550"/>
      <c r="T819" s="550"/>
      <c r="U819" s="550"/>
      <c r="V819" s="549"/>
      <c r="W819" s="550"/>
      <c r="X819" s="550"/>
      <c r="Y819" s="550"/>
      <c r="Z819" s="550"/>
      <c r="AA819" s="550"/>
      <c r="AB819" s="550"/>
      <c r="AC819" s="550"/>
      <c r="AD819" s="550"/>
      <c r="AE819" s="550"/>
      <c r="AF819" s="550"/>
      <c r="AG819" s="550"/>
      <c r="AH819" s="550"/>
      <c r="AI819" s="550"/>
      <c r="AJ819" s="550"/>
      <c r="AK819" s="550"/>
      <c r="AL819" s="550"/>
      <c r="AM819" s="550"/>
      <c r="AN819" s="550"/>
    </row>
    <row r="820" spans="1:40" x14ac:dyDescent="0.25">
      <c r="A820" s="550"/>
      <c r="B820" s="550"/>
      <c r="C820" s="550"/>
      <c r="D820" s="550"/>
      <c r="E820" s="550"/>
      <c r="F820" s="550"/>
      <c r="G820" s="550"/>
      <c r="H820" s="550"/>
      <c r="I820" s="550"/>
      <c r="J820" s="550"/>
      <c r="K820" s="550"/>
      <c r="L820" s="550"/>
      <c r="M820" s="550"/>
      <c r="N820" s="550"/>
      <c r="O820" s="550"/>
      <c r="P820" s="550"/>
      <c r="Q820" s="549"/>
      <c r="R820" s="550"/>
      <c r="S820" s="550"/>
      <c r="T820" s="550"/>
      <c r="U820" s="550"/>
      <c r="V820" s="549"/>
      <c r="W820" s="550"/>
      <c r="X820" s="550"/>
      <c r="Y820" s="550"/>
      <c r="Z820" s="550"/>
      <c r="AA820" s="550"/>
      <c r="AB820" s="550"/>
      <c r="AC820" s="550"/>
      <c r="AD820" s="550"/>
      <c r="AE820" s="550"/>
      <c r="AF820" s="550"/>
      <c r="AG820" s="550"/>
      <c r="AH820" s="550"/>
      <c r="AI820" s="550"/>
      <c r="AJ820" s="550"/>
      <c r="AK820" s="550"/>
      <c r="AL820" s="550"/>
      <c r="AM820" s="550"/>
      <c r="AN820" s="550"/>
    </row>
    <row r="821" spans="1:40" x14ac:dyDescent="0.25">
      <c r="A821" s="550"/>
      <c r="B821" s="550"/>
      <c r="C821" s="550"/>
      <c r="D821" s="550"/>
      <c r="E821" s="550"/>
      <c r="F821" s="550"/>
      <c r="G821" s="550"/>
      <c r="H821" s="550"/>
      <c r="I821" s="550"/>
      <c r="J821" s="550"/>
      <c r="K821" s="550"/>
      <c r="L821" s="550"/>
      <c r="M821" s="550"/>
      <c r="N821" s="550"/>
      <c r="O821" s="550"/>
      <c r="P821" s="550"/>
      <c r="Q821" s="549"/>
      <c r="R821" s="550"/>
      <c r="S821" s="550"/>
      <c r="T821" s="550"/>
      <c r="U821" s="550"/>
      <c r="V821" s="549"/>
      <c r="W821" s="550"/>
      <c r="X821" s="550"/>
      <c r="Y821" s="550"/>
      <c r="Z821" s="550"/>
      <c r="AA821" s="550"/>
      <c r="AB821" s="550"/>
      <c r="AC821" s="550"/>
      <c r="AD821" s="550"/>
      <c r="AE821" s="550"/>
      <c r="AF821" s="550"/>
      <c r="AG821" s="550"/>
      <c r="AH821" s="550"/>
      <c r="AI821" s="550"/>
      <c r="AJ821" s="550"/>
      <c r="AK821" s="550"/>
      <c r="AL821" s="550"/>
      <c r="AM821" s="550"/>
      <c r="AN821" s="550"/>
    </row>
    <row r="822" spans="1:40" x14ac:dyDescent="0.25">
      <c r="A822" s="550"/>
      <c r="B822" s="550"/>
      <c r="C822" s="550"/>
      <c r="D822" s="550"/>
      <c r="E822" s="550"/>
      <c r="F822" s="550"/>
      <c r="G822" s="550"/>
      <c r="H822" s="550"/>
      <c r="I822" s="550"/>
      <c r="J822" s="550"/>
      <c r="K822" s="550"/>
      <c r="L822" s="550"/>
      <c r="M822" s="550"/>
      <c r="N822" s="550"/>
      <c r="O822" s="550"/>
      <c r="P822" s="550"/>
      <c r="Q822" s="549"/>
      <c r="R822" s="550"/>
      <c r="S822" s="550"/>
      <c r="T822" s="550"/>
      <c r="U822" s="550"/>
      <c r="V822" s="549"/>
      <c r="W822" s="550"/>
      <c r="X822" s="550"/>
      <c r="Y822" s="550"/>
      <c r="Z822" s="550"/>
      <c r="AA822" s="550"/>
      <c r="AB822" s="550"/>
      <c r="AC822" s="550"/>
      <c r="AD822" s="550"/>
      <c r="AE822" s="550"/>
      <c r="AF822" s="550"/>
      <c r="AG822" s="550"/>
      <c r="AH822" s="550"/>
      <c r="AI822" s="550"/>
      <c r="AJ822" s="550"/>
      <c r="AK822" s="550"/>
      <c r="AL822" s="550"/>
      <c r="AM822" s="550"/>
      <c r="AN822" s="550"/>
    </row>
    <row r="823" spans="1:40" x14ac:dyDescent="0.25">
      <c r="A823" s="550"/>
      <c r="B823" s="550"/>
      <c r="C823" s="550"/>
      <c r="D823" s="550"/>
      <c r="E823" s="550"/>
      <c r="F823" s="550"/>
      <c r="G823" s="550"/>
      <c r="H823" s="550"/>
      <c r="I823" s="550"/>
      <c r="J823" s="550"/>
      <c r="K823" s="550"/>
      <c r="L823" s="550"/>
      <c r="M823" s="550"/>
      <c r="N823" s="550"/>
      <c r="O823" s="550"/>
      <c r="P823" s="550"/>
      <c r="Q823" s="549"/>
      <c r="R823" s="550"/>
      <c r="S823" s="550"/>
      <c r="T823" s="550"/>
      <c r="U823" s="550"/>
      <c r="V823" s="549"/>
      <c r="W823" s="550"/>
      <c r="X823" s="550"/>
      <c r="Y823" s="550"/>
      <c r="Z823" s="550"/>
      <c r="AA823" s="550"/>
      <c r="AB823" s="550"/>
      <c r="AC823" s="550"/>
      <c r="AD823" s="550"/>
      <c r="AE823" s="550"/>
      <c r="AF823" s="550"/>
      <c r="AG823" s="550"/>
      <c r="AH823" s="550"/>
      <c r="AI823" s="550"/>
      <c r="AJ823" s="550"/>
      <c r="AK823" s="550"/>
      <c r="AL823" s="550"/>
      <c r="AM823" s="550"/>
      <c r="AN823" s="550"/>
    </row>
    <row r="824" spans="1:40" x14ac:dyDescent="0.25">
      <c r="A824" s="550"/>
      <c r="B824" s="550"/>
      <c r="C824" s="550"/>
      <c r="D824" s="550"/>
      <c r="E824" s="550"/>
      <c r="F824" s="550"/>
      <c r="G824" s="550"/>
      <c r="H824" s="550"/>
      <c r="I824" s="550"/>
      <c r="J824" s="550"/>
      <c r="K824" s="550"/>
      <c r="L824" s="550"/>
      <c r="M824" s="550"/>
      <c r="N824" s="550"/>
      <c r="O824" s="550"/>
      <c r="P824" s="550"/>
      <c r="Q824" s="549"/>
      <c r="R824" s="550"/>
      <c r="S824" s="550"/>
      <c r="T824" s="550"/>
      <c r="U824" s="550"/>
      <c r="V824" s="549"/>
      <c r="W824" s="550"/>
      <c r="X824" s="550"/>
      <c r="Y824" s="550"/>
      <c r="Z824" s="550"/>
      <c r="AA824" s="550"/>
      <c r="AB824" s="550"/>
      <c r="AC824" s="550"/>
      <c r="AD824" s="550"/>
      <c r="AE824" s="550"/>
      <c r="AF824" s="550"/>
      <c r="AG824" s="550"/>
      <c r="AH824" s="550"/>
      <c r="AI824" s="550"/>
      <c r="AJ824" s="550"/>
      <c r="AK824" s="550"/>
      <c r="AL824" s="550"/>
      <c r="AM824" s="550"/>
      <c r="AN824" s="550"/>
    </row>
    <row r="825" spans="1:40" x14ac:dyDescent="0.25">
      <c r="A825" s="550"/>
      <c r="B825" s="550"/>
      <c r="C825" s="550"/>
      <c r="D825" s="550"/>
      <c r="E825" s="550"/>
      <c r="F825" s="550"/>
      <c r="G825" s="550"/>
      <c r="H825" s="550"/>
      <c r="I825" s="550"/>
      <c r="J825" s="550"/>
      <c r="K825" s="550"/>
      <c r="L825" s="550"/>
      <c r="M825" s="550"/>
      <c r="N825" s="550"/>
      <c r="O825" s="550"/>
      <c r="P825" s="550"/>
      <c r="Q825" s="549"/>
      <c r="R825" s="550"/>
      <c r="S825" s="550"/>
      <c r="T825" s="550"/>
      <c r="U825" s="550"/>
      <c r="V825" s="549"/>
      <c r="W825" s="550"/>
      <c r="X825" s="550"/>
      <c r="Y825" s="550"/>
      <c r="Z825" s="550"/>
      <c r="AA825" s="550"/>
      <c r="AB825" s="550"/>
      <c r="AC825" s="550"/>
      <c r="AD825" s="550"/>
      <c r="AE825" s="550"/>
      <c r="AF825" s="550"/>
      <c r="AG825" s="550"/>
      <c r="AH825" s="550"/>
      <c r="AI825" s="550"/>
      <c r="AJ825" s="550"/>
      <c r="AK825" s="550"/>
      <c r="AL825" s="550"/>
      <c r="AM825" s="550"/>
      <c r="AN825" s="550"/>
    </row>
    <row r="826" spans="1:40" x14ac:dyDescent="0.25">
      <c r="A826" s="550"/>
      <c r="B826" s="550"/>
      <c r="C826" s="550"/>
      <c r="D826" s="550"/>
      <c r="E826" s="550"/>
      <c r="F826" s="550"/>
      <c r="G826" s="550"/>
      <c r="H826" s="550"/>
      <c r="I826" s="550"/>
      <c r="J826" s="550"/>
      <c r="K826" s="550"/>
      <c r="L826" s="550"/>
      <c r="M826" s="550"/>
      <c r="N826" s="550"/>
      <c r="O826" s="550"/>
      <c r="P826" s="550"/>
      <c r="Q826" s="549"/>
      <c r="R826" s="550"/>
      <c r="S826" s="550"/>
      <c r="T826" s="550"/>
      <c r="U826" s="550"/>
      <c r="V826" s="549"/>
      <c r="W826" s="550"/>
      <c r="X826" s="550"/>
      <c r="Y826" s="550"/>
      <c r="Z826" s="550"/>
      <c r="AA826" s="550"/>
      <c r="AB826" s="550"/>
      <c r="AC826" s="550"/>
      <c r="AD826" s="550"/>
      <c r="AE826" s="550"/>
      <c r="AF826" s="550"/>
      <c r="AG826" s="550"/>
      <c r="AH826" s="550"/>
      <c r="AI826" s="550"/>
      <c r="AJ826" s="550"/>
      <c r="AK826" s="550"/>
      <c r="AL826" s="550"/>
      <c r="AM826" s="550"/>
      <c r="AN826" s="550"/>
    </row>
    <row r="827" spans="1:40" x14ac:dyDescent="0.25">
      <c r="A827" s="550"/>
      <c r="B827" s="550"/>
      <c r="C827" s="550"/>
      <c r="D827" s="550"/>
      <c r="E827" s="550"/>
      <c r="F827" s="550"/>
      <c r="G827" s="550"/>
      <c r="H827" s="550"/>
      <c r="I827" s="550"/>
      <c r="J827" s="550"/>
      <c r="K827" s="550"/>
      <c r="L827" s="550"/>
      <c r="M827" s="550"/>
      <c r="N827" s="550"/>
      <c r="O827" s="550"/>
      <c r="P827" s="550"/>
      <c r="Q827" s="549"/>
      <c r="R827" s="550"/>
      <c r="S827" s="550"/>
      <c r="T827" s="550"/>
      <c r="U827" s="550"/>
      <c r="V827" s="549"/>
      <c r="W827" s="550"/>
      <c r="X827" s="550"/>
      <c r="Y827" s="550"/>
      <c r="Z827" s="550"/>
      <c r="AA827" s="550"/>
      <c r="AB827" s="550"/>
      <c r="AC827" s="550"/>
      <c r="AD827" s="550"/>
      <c r="AE827" s="550"/>
      <c r="AF827" s="550"/>
      <c r="AG827" s="550"/>
      <c r="AH827" s="550"/>
      <c r="AI827" s="550"/>
      <c r="AJ827" s="550"/>
      <c r="AK827" s="550"/>
      <c r="AL827" s="550"/>
      <c r="AM827" s="550"/>
      <c r="AN827" s="550"/>
    </row>
    <row r="828" spans="1:40" x14ac:dyDescent="0.25">
      <c r="A828" s="550"/>
      <c r="B828" s="550"/>
      <c r="C828" s="550"/>
      <c r="D828" s="550"/>
      <c r="E828" s="550"/>
      <c r="F828" s="550"/>
      <c r="G828" s="550"/>
      <c r="H828" s="550"/>
      <c r="I828" s="550"/>
      <c r="J828" s="550"/>
      <c r="K828" s="550"/>
      <c r="L828" s="550"/>
      <c r="M828" s="550"/>
      <c r="N828" s="550"/>
      <c r="O828" s="550"/>
      <c r="P828" s="550"/>
      <c r="Q828" s="549"/>
      <c r="R828" s="550"/>
      <c r="S828" s="550"/>
      <c r="T828" s="550"/>
      <c r="U828" s="550"/>
      <c r="V828" s="549"/>
      <c r="W828" s="550"/>
      <c r="X828" s="550"/>
      <c r="Y828" s="550"/>
      <c r="Z828" s="550"/>
      <c r="AA828" s="550"/>
      <c r="AB828" s="550"/>
      <c r="AC828" s="550"/>
      <c r="AD828" s="550"/>
      <c r="AE828" s="550"/>
      <c r="AF828" s="550"/>
      <c r="AG828" s="550"/>
      <c r="AH828" s="550"/>
      <c r="AI828" s="550"/>
      <c r="AJ828" s="550"/>
      <c r="AK828" s="550"/>
      <c r="AL828" s="550"/>
      <c r="AM828" s="550"/>
      <c r="AN828" s="550"/>
    </row>
    <row r="829" spans="1:40" x14ac:dyDescent="0.25">
      <c r="A829" s="550"/>
      <c r="B829" s="550"/>
      <c r="C829" s="550"/>
      <c r="D829" s="550"/>
      <c r="E829" s="550"/>
      <c r="F829" s="550"/>
      <c r="G829" s="550"/>
      <c r="H829" s="550"/>
      <c r="I829" s="550"/>
      <c r="J829" s="550"/>
      <c r="K829" s="550"/>
      <c r="L829" s="550"/>
      <c r="M829" s="550"/>
      <c r="N829" s="550"/>
      <c r="O829" s="550"/>
      <c r="P829" s="550"/>
      <c r="Q829" s="549"/>
      <c r="R829" s="550"/>
      <c r="S829" s="550"/>
      <c r="T829" s="550"/>
      <c r="U829" s="550"/>
      <c r="V829" s="549"/>
      <c r="W829" s="550"/>
      <c r="X829" s="550"/>
      <c r="Y829" s="550"/>
      <c r="Z829" s="550"/>
      <c r="AA829" s="550"/>
      <c r="AB829" s="550"/>
      <c r="AC829" s="550"/>
      <c r="AD829" s="550"/>
      <c r="AE829" s="550"/>
      <c r="AF829" s="550"/>
      <c r="AG829" s="550"/>
      <c r="AH829" s="550"/>
      <c r="AI829" s="550"/>
      <c r="AJ829" s="550"/>
      <c r="AK829" s="550"/>
      <c r="AL829" s="550"/>
      <c r="AM829" s="550"/>
      <c r="AN829" s="550"/>
    </row>
    <row r="830" spans="1:40" x14ac:dyDescent="0.25">
      <c r="A830" s="550"/>
      <c r="B830" s="550"/>
      <c r="C830" s="550"/>
      <c r="D830" s="550"/>
      <c r="E830" s="550"/>
      <c r="F830" s="550"/>
      <c r="G830" s="550"/>
      <c r="H830" s="550"/>
      <c r="I830" s="550"/>
      <c r="J830" s="550"/>
      <c r="K830" s="550"/>
      <c r="L830" s="550"/>
      <c r="M830" s="550"/>
      <c r="N830" s="550"/>
      <c r="O830" s="550"/>
      <c r="P830" s="550"/>
      <c r="Q830" s="549"/>
      <c r="R830" s="550"/>
      <c r="S830" s="550"/>
      <c r="T830" s="550"/>
      <c r="U830" s="550"/>
      <c r="V830" s="549"/>
      <c r="W830" s="550"/>
      <c r="X830" s="550"/>
      <c r="Y830" s="550"/>
      <c r="Z830" s="550"/>
      <c r="AA830" s="550"/>
      <c r="AB830" s="550"/>
      <c r="AC830" s="550"/>
      <c r="AD830" s="550"/>
      <c r="AE830" s="550"/>
      <c r="AF830" s="550"/>
      <c r="AG830" s="550"/>
      <c r="AH830" s="550"/>
      <c r="AI830" s="550"/>
      <c r="AJ830" s="550"/>
      <c r="AK830" s="550"/>
      <c r="AL830" s="550"/>
      <c r="AM830" s="550"/>
      <c r="AN830" s="550"/>
    </row>
    <row r="831" spans="1:40" x14ac:dyDescent="0.25">
      <c r="A831" s="550"/>
      <c r="B831" s="550"/>
      <c r="C831" s="550"/>
      <c r="D831" s="550"/>
      <c r="E831" s="550"/>
      <c r="F831" s="550"/>
      <c r="G831" s="550"/>
      <c r="H831" s="550"/>
      <c r="I831" s="550"/>
      <c r="J831" s="550"/>
      <c r="K831" s="550"/>
      <c r="L831" s="550"/>
      <c r="M831" s="550"/>
      <c r="N831" s="550"/>
      <c r="O831" s="550"/>
      <c r="P831" s="550"/>
      <c r="Q831" s="549"/>
      <c r="R831" s="550"/>
      <c r="S831" s="550"/>
      <c r="T831" s="550"/>
      <c r="U831" s="550"/>
      <c r="V831" s="549"/>
      <c r="W831" s="550"/>
      <c r="X831" s="550"/>
      <c r="Y831" s="550"/>
      <c r="Z831" s="550"/>
      <c r="AA831" s="550"/>
      <c r="AB831" s="550"/>
      <c r="AC831" s="550"/>
      <c r="AD831" s="550"/>
      <c r="AE831" s="550"/>
      <c r="AF831" s="550"/>
      <c r="AG831" s="550"/>
      <c r="AH831" s="550"/>
      <c r="AI831" s="550"/>
      <c r="AJ831" s="550"/>
      <c r="AK831" s="550"/>
      <c r="AL831" s="550"/>
      <c r="AM831" s="550"/>
      <c r="AN831" s="550"/>
    </row>
    <row r="832" spans="1:40" x14ac:dyDescent="0.25">
      <c r="A832" s="550"/>
      <c r="B832" s="550"/>
      <c r="C832" s="550"/>
      <c r="D832" s="550"/>
      <c r="E832" s="550"/>
      <c r="F832" s="550"/>
      <c r="G832" s="550"/>
      <c r="H832" s="550"/>
      <c r="I832" s="550"/>
      <c r="J832" s="550"/>
      <c r="K832" s="550"/>
      <c r="L832" s="550"/>
      <c r="M832" s="550"/>
      <c r="N832" s="550"/>
      <c r="O832" s="550"/>
      <c r="P832" s="550"/>
      <c r="Q832" s="549"/>
      <c r="R832" s="550"/>
      <c r="S832" s="550"/>
      <c r="T832" s="550"/>
      <c r="U832" s="550"/>
      <c r="V832" s="549"/>
      <c r="W832" s="550"/>
      <c r="X832" s="550"/>
      <c r="Y832" s="550"/>
      <c r="Z832" s="550"/>
      <c r="AA832" s="550"/>
      <c r="AB832" s="550"/>
      <c r="AC832" s="550"/>
      <c r="AD832" s="550"/>
      <c r="AE832" s="550"/>
      <c r="AF832" s="550"/>
      <c r="AG832" s="550"/>
      <c r="AH832" s="550"/>
      <c r="AI832" s="550"/>
      <c r="AJ832" s="550"/>
      <c r="AK832" s="550"/>
      <c r="AL832" s="550"/>
      <c r="AM832" s="550"/>
      <c r="AN832" s="550"/>
    </row>
    <row r="833" spans="1:40" x14ac:dyDescent="0.25">
      <c r="A833" s="550"/>
      <c r="B833" s="550"/>
      <c r="C833" s="550"/>
      <c r="D833" s="550"/>
      <c r="E833" s="550"/>
      <c r="F833" s="550"/>
      <c r="G833" s="550"/>
      <c r="H833" s="550"/>
      <c r="I833" s="550"/>
      <c r="J833" s="550"/>
      <c r="K833" s="550"/>
      <c r="L833" s="550"/>
      <c r="M833" s="550"/>
      <c r="N833" s="550"/>
      <c r="O833" s="550"/>
      <c r="P833" s="550"/>
      <c r="Q833" s="549"/>
      <c r="R833" s="550"/>
      <c r="S833" s="550"/>
      <c r="T833" s="550"/>
      <c r="U833" s="550"/>
      <c r="V833" s="549"/>
      <c r="W833" s="550"/>
      <c r="X833" s="550"/>
      <c r="Y833" s="550"/>
      <c r="Z833" s="550"/>
      <c r="AA833" s="550"/>
      <c r="AB833" s="550"/>
      <c r="AC833" s="550"/>
      <c r="AD833" s="550"/>
      <c r="AE833" s="550"/>
      <c r="AF833" s="550"/>
      <c r="AG833" s="550"/>
      <c r="AH833" s="550"/>
      <c r="AI833" s="550"/>
      <c r="AJ833" s="550"/>
      <c r="AK833" s="550"/>
      <c r="AL833" s="550"/>
      <c r="AM833" s="550"/>
      <c r="AN833" s="550"/>
    </row>
    <row r="834" spans="1:40" x14ac:dyDescent="0.25">
      <c r="A834" s="550"/>
      <c r="B834" s="550"/>
      <c r="C834" s="550"/>
      <c r="D834" s="550"/>
      <c r="E834" s="550"/>
      <c r="F834" s="550"/>
      <c r="G834" s="550"/>
      <c r="H834" s="550"/>
      <c r="I834" s="550"/>
      <c r="J834" s="550"/>
      <c r="K834" s="550"/>
      <c r="L834" s="550"/>
      <c r="M834" s="550"/>
      <c r="N834" s="550"/>
      <c r="O834" s="550"/>
      <c r="P834" s="550"/>
      <c r="Q834" s="549"/>
      <c r="R834" s="550"/>
      <c r="S834" s="550"/>
      <c r="T834" s="550"/>
      <c r="U834" s="550"/>
      <c r="V834" s="549"/>
      <c r="W834" s="550"/>
      <c r="X834" s="550"/>
      <c r="Y834" s="550"/>
      <c r="Z834" s="550"/>
      <c r="AA834" s="550"/>
      <c r="AB834" s="550"/>
      <c r="AC834" s="550"/>
      <c r="AD834" s="550"/>
      <c r="AE834" s="550"/>
      <c r="AF834" s="550"/>
      <c r="AG834" s="550"/>
      <c r="AH834" s="550"/>
      <c r="AI834" s="550"/>
      <c r="AJ834" s="550"/>
      <c r="AK834" s="550"/>
      <c r="AL834" s="550"/>
      <c r="AM834" s="550"/>
      <c r="AN834" s="550"/>
    </row>
    <row r="835" spans="1:40" x14ac:dyDescent="0.25">
      <c r="A835" s="550"/>
      <c r="B835" s="550"/>
      <c r="C835" s="550"/>
      <c r="D835" s="550"/>
      <c r="E835" s="550"/>
      <c r="F835" s="550"/>
      <c r="G835" s="550"/>
      <c r="H835" s="550"/>
      <c r="I835" s="550"/>
      <c r="J835" s="550"/>
      <c r="K835" s="550"/>
      <c r="L835" s="550"/>
      <c r="M835" s="550"/>
      <c r="N835" s="550"/>
      <c r="O835" s="550"/>
      <c r="P835" s="550"/>
      <c r="Q835" s="549"/>
      <c r="R835" s="550"/>
      <c r="S835" s="550"/>
      <c r="T835" s="550"/>
      <c r="U835" s="550"/>
      <c r="V835" s="549"/>
      <c r="W835" s="550"/>
      <c r="X835" s="550"/>
      <c r="Y835" s="550"/>
      <c r="Z835" s="550"/>
      <c r="AA835" s="550"/>
      <c r="AB835" s="550"/>
      <c r="AC835" s="550"/>
      <c r="AD835" s="550"/>
      <c r="AE835" s="550"/>
      <c r="AF835" s="550"/>
      <c r="AG835" s="550"/>
      <c r="AH835" s="550"/>
      <c r="AI835" s="550"/>
      <c r="AJ835" s="550"/>
      <c r="AK835" s="550"/>
      <c r="AL835" s="550"/>
      <c r="AM835" s="550"/>
      <c r="AN835" s="550"/>
    </row>
    <row r="836" spans="1:40" x14ac:dyDescent="0.25">
      <c r="A836" s="550"/>
      <c r="B836" s="550"/>
      <c r="C836" s="550"/>
      <c r="D836" s="550"/>
      <c r="E836" s="550"/>
      <c r="F836" s="550"/>
      <c r="G836" s="550"/>
      <c r="H836" s="550"/>
      <c r="I836" s="550"/>
      <c r="J836" s="550"/>
      <c r="K836" s="550"/>
      <c r="L836" s="550"/>
      <c r="M836" s="550"/>
      <c r="N836" s="550"/>
      <c r="O836" s="550"/>
      <c r="P836" s="550"/>
      <c r="Q836" s="549"/>
      <c r="R836" s="550"/>
      <c r="S836" s="550"/>
      <c r="T836" s="550"/>
      <c r="U836" s="550"/>
      <c r="V836" s="549"/>
      <c r="W836" s="550"/>
      <c r="X836" s="550"/>
      <c r="Y836" s="550"/>
      <c r="Z836" s="550"/>
      <c r="AA836" s="550"/>
      <c r="AB836" s="550"/>
      <c r="AC836" s="550"/>
      <c r="AD836" s="550"/>
      <c r="AE836" s="550"/>
      <c r="AF836" s="550"/>
      <c r="AG836" s="550"/>
      <c r="AH836" s="550"/>
      <c r="AI836" s="550"/>
      <c r="AJ836" s="550"/>
      <c r="AK836" s="550"/>
      <c r="AL836" s="550"/>
      <c r="AM836" s="550"/>
      <c r="AN836" s="550"/>
    </row>
    <row r="837" spans="1:40" x14ac:dyDescent="0.25">
      <c r="A837" s="550"/>
      <c r="B837" s="550"/>
      <c r="C837" s="550"/>
      <c r="D837" s="550"/>
      <c r="E837" s="550"/>
      <c r="F837" s="550"/>
      <c r="G837" s="550"/>
      <c r="H837" s="550"/>
      <c r="I837" s="550"/>
      <c r="J837" s="550"/>
      <c r="K837" s="550"/>
      <c r="L837" s="550"/>
      <c r="M837" s="550"/>
      <c r="N837" s="550"/>
      <c r="O837" s="550"/>
      <c r="P837" s="550"/>
      <c r="Q837" s="549"/>
      <c r="R837" s="550"/>
      <c r="S837" s="550"/>
      <c r="T837" s="550"/>
      <c r="U837" s="550"/>
      <c r="V837" s="549"/>
      <c r="W837" s="550"/>
      <c r="X837" s="550"/>
      <c r="Y837" s="550"/>
      <c r="Z837" s="550"/>
      <c r="AA837" s="550"/>
      <c r="AB837" s="550"/>
      <c r="AC837" s="550"/>
      <c r="AD837" s="550"/>
      <c r="AE837" s="550"/>
      <c r="AF837" s="550"/>
      <c r="AG837" s="550"/>
      <c r="AH837" s="550"/>
      <c r="AI837" s="550"/>
      <c r="AJ837" s="550"/>
      <c r="AK837" s="550"/>
      <c r="AL837" s="550"/>
      <c r="AM837" s="550"/>
      <c r="AN837" s="550"/>
    </row>
    <row r="838" spans="1:40" x14ac:dyDescent="0.25">
      <c r="A838" s="550"/>
      <c r="B838" s="550"/>
      <c r="C838" s="550"/>
      <c r="D838" s="550"/>
      <c r="E838" s="550"/>
      <c r="F838" s="550"/>
      <c r="G838" s="550"/>
      <c r="H838" s="550"/>
      <c r="I838" s="550"/>
      <c r="J838" s="550"/>
      <c r="K838" s="550"/>
      <c r="L838" s="550"/>
      <c r="M838" s="550"/>
      <c r="N838" s="550"/>
      <c r="O838" s="550"/>
      <c r="P838" s="550"/>
      <c r="Q838" s="549"/>
      <c r="R838" s="550"/>
      <c r="S838" s="550"/>
      <c r="T838" s="550"/>
      <c r="U838" s="550"/>
      <c r="V838" s="549"/>
      <c r="W838" s="550"/>
      <c r="X838" s="550"/>
      <c r="Y838" s="550"/>
      <c r="Z838" s="550"/>
      <c r="AA838" s="550"/>
      <c r="AB838" s="550"/>
      <c r="AC838" s="550"/>
      <c r="AD838" s="550"/>
      <c r="AE838" s="550"/>
      <c r="AF838" s="550"/>
      <c r="AG838" s="550"/>
      <c r="AH838" s="550"/>
      <c r="AI838" s="550"/>
      <c r="AJ838" s="550"/>
      <c r="AK838" s="550"/>
      <c r="AL838" s="550"/>
      <c r="AM838" s="550"/>
      <c r="AN838" s="550"/>
    </row>
    <row r="839" spans="1:40" x14ac:dyDescent="0.25">
      <c r="A839" s="550"/>
      <c r="B839" s="550"/>
      <c r="C839" s="550"/>
      <c r="D839" s="550"/>
      <c r="E839" s="550"/>
      <c r="F839" s="550"/>
      <c r="G839" s="550"/>
      <c r="H839" s="550"/>
      <c r="I839" s="550"/>
      <c r="J839" s="550"/>
      <c r="K839" s="550"/>
      <c r="L839" s="550"/>
      <c r="M839" s="550"/>
      <c r="N839" s="550"/>
      <c r="O839" s="550"/>
      <c r="P839" s="550"/>
      <c r="Q839" s="549"/>
      <c r="R839" s="550"/>
      <c r="S839" s="550"/>
      <c r="T839" s="550"/>
      <c r="U839" s="550"/>
      <c r="V839" s="549"/>
      <c r="W839" s="550"/>
      <c r="X839" s="550"/>
      <c r="Y839" s="550"/>
      <c r="Z839" s="550"/>
      <c r="AA839" s="550"/>
      <c r="AB839" s="550"/>
      <c r="AC839" s="550"/>
      <c r="AD839" s="550"/>
      <c r="AE839" s="550"/>
      <c r="AF839" s="550"/>
      <c r="AG839" s="550"/>
      <c r="AH839" s="550"/>
      <c r="AI839" s="550"/>
      <c r="AJ839" s="550"/>
      <c r="AK839" s="550"/>
      <c r="AL839" s="550"/>
      <c r="AM839" s="550"/>
      <c r="AN839" s="550"/>
    </row>
    <row r="840" spans="1:40" x14ac:dyDescent="0.25">
      <c r="A840" s="550"/>
      <c r="B840" s="550"/>
      <c r="C840" s="550"/>
      <c r="D840" s="550"/>
      <c r="E840" s="550"/>
      <c r="F840" s="550"/>
      <c r="G840" s="550"/>
      <c r="H840" s="550"/>
      <c r="I840" s="550"/>
      <c r="J840" s="550"/>
      <c r="K840" s="550"/>
      <c r="L840" s="550"/>
      <c r="M840" s="550"/>
      <c r="N840" s="550"/>
      <c r="O840" s="550"/>
      <c r="P840" s="550"/>
      <c r="Q840" s="549"/>
      <c r="R840" s="550"/>
      <c r="S840" s="550"/>
      <c r="T840" s="550"/>
      <c r="U840" s="550"/>
      <c r="V840" s="549"/>
      <c r="W840" s="550"/>
      <c r="X840" s="550"/>
      <c r="Y840" s="550"/>
      <c r="Z840" s="550"/>
      <c r="AA840" s="550"/>
      <c r="AB840" s="550"/>
      <c r="AC840" s="550"/>
      <c r="AD840" s="550"/>
      <c r="AE840" s="550"/>
      <c r="AF840" s="550"/>
      <c r="AG840" s="550"/>
      <c r="AH840" s="550"/>
      <c r="AI840" s="550"/>
      <c r="AJ840" s="550"/>
      <c r="AK840" s="550"/>
      <c r="AL840" s="550"/>
      <c r="AM840" s="550"/>
      <c r="AN840" s="550"/>
    </row>
    <row r="841" spans="1:40" x14ac:dyDescent="0.25">
      <c r="A841" s="550"/>
      <c r="B841" s="550"/>
      <c r="C841" s="550"/>
      <c r="D841" s="550"/>
      <c r="E841" s="550"/>
      <c r="F841" s="550"/>
      <c r="G841" s="550"/>
      <c r="H841" s="550"/>
      <c r="I841" s="550"/>
      <c r="J841" s="550"/>
      <c r="K841" s="550"/>
      <c r="L841" s="550"/>
      <c r="M841" s="550"/>
      <c r="N841" s="550"/>
      <c r="O841" s="550"/>
      <c r="P841" s="550"/>
      <c r="Q841" s="549"/>
      <c r="R841" s="550"/>
      <c r="S841" s="550"/>
      <c r="T841" s="550"/>
      <c r="U841" s="550"/>
      <c r="V841" s="549"/>
      <c r="W841" s="550"/>
      <c r="X841" s="550"/>
      <c r="Y841" s="550"/>
      <c r="Z841" s="550"/>
      <c r="AA841" s="550"/>
      <c r="AB841" s="550"/>
      <c r="AC841" s="550"/>
      <c r="AD841" s="550"/>
      <c r="AE841" s="550"/>
      <c r="AF841" s="550"/>
      <c r="AG841" s="550"/>
      <c r="AH841" s="550"/>
      <c r="AI841" s="550"/>
      <c r="AJ841" s="550"/>
      <c r="AK841" s="550"/>
      <c r="AL841" s="550"/>
      <c r="AM841" s="550"/>
      <c r="AN841" s="550"/>
    </row>
    <row r="842" spans="1:40" x14ac:dyDescent="0.25">
      <c r="A842" s="550"/>
      <c r="B842" s="550"/>
      <c r="C842" s="550"/>
      <c r="D842" s="550"/>
      <c r="E842" s="550"/>
      <c r="F842" s="550"/>
      <c r="G842" s="550"/>
      <c r="H842" s="550"/>
      <c r="I842" s="550"/>
      <c r="J842" s="550"/>
      <c r="K842" s="550"/>
      <c r="L842" s="550"/>
      <c r="M842" s="550"/>
      <c r="N842" s="550"/>
      <c r="O842" s="550"/>
      <c r="P842" s="550"/>
      <c r="Q842" s="549"/>
      <c r="R842" s="550"/>
      <c r="S842" s="550"/>
      <c r="T842" s="550"/>
      <c r="U842" s="550"/>
      <c r="V842" s="549"/>
      <c r="W842" s="550"/>
      <c r="X842" s="550"/>
      <c r="Y842" s="550"/>
      <c r="Z842" s="550"/>
      <c r="AA842" s="550"/>
      <c r="AB842" s="550"/>
      <c r="AC842" s="550"/>
      <c r="AD842" s="550"/>
      <c r="AE842" s="550"/>
      <c r="AF842" s="550"/>
      <c r="AG842" s="550"/>
      <c r="AH842" s="550"/>
      <c r="AI842" s="550"/>
      <c r="AJ842" s="550"/>
      <c r="AK842" s="550"/>
      <c r="AL842" s="550"/>
      <c r="AM842" s="550"/>
      <c r="AN842" s="550"/>
    </row>
    <row r="843" spans="1:40" x14ac:dyDescent="0.25">
      <c r="A843" s="550"/>
      <c r="B843" s="550"/>
      <c r="C843" s="550"/>
      <c r="D843" s="550"/>
      <c r="E843" s="550"/>
      <c r="F843" s="550"/>
      <c r="G843" s="550"/>
      <c r="H843" s="550"/>
      <c r="I843" s="550"/>
      <c r="J843" s="550"/>
      <c r="K843" s="550"/>
      <c r="L843" s="550"/>
      <c r="M843" s="550"/>
      <c r="N843" s="550"/>
      <c r="O843" s="550"/>
      <c r="P843" s="550"/>
      <c r="Q843" s="549"/>
      <c r="R843" s="550"/>
      <c r="S843" s="550"/>
      <c r="T843" s="550"/>
      <c r="U843" s="550"/>
      <c r="V843" s="549"/>
      <c r="W843" s="550"/>
      <c r="X843" s="550"/>
      <c r="Y843" s="550"/>
      <c r="Z843" s="550"/>
      <c r="AA843" s="550"/>
      <c r="AB843" s="550"/>
      <c r="AC843" s="550"/>
      <c r="AD843" s="550"/>
      <c r="AE843" s="550"/>
      <c r="AF843" s="550"/>
      <c r="AG843" s="550"/>
      <c r="AH843" s="550"/>
      <c r="AI843" s="550"/>
      <c r="AJ843" s="550"/>
      <c r="AK843" s="550"/>
      <c r="AL843" s="550"/>
      <c r="AM843" s="550"/>
      <c r="AN843" s="550"/>
    </row>
    <row r="844" spans="1:40" x14ac:dyDescent="0.25">
      <c r="A844" s="550"/>
      <c r="B844" s="550"/>
      <c r="C844" s="550"/>
      <c r="D844" s="550"/>
      <c r="E844" s="550"/>
      <c r="F844" s="550"/>
      <c r="G844" s="550"/>
      <c r="H844" s="550"/>
      <c r="I844" s="550"/>
      <c r="J844" s="550"/>
      <c r="K844" s="550"/>
      <c r="L844" s="550"/>
      <c r="M844" s="550"/>
      <c r="N844" s="550"/>
      <c r="O844" s="550"/>
      <c r="P844" s="550"/>
      <c r="Q844" s="549"/>
      <c r="R844" s="550"/>
      <c r="S844" s="550"/>
      <c r="T844" s="550"/>
      <c r="U844" s="550"/>
      <c r="V844" s="549"/>
      <c r="W844" s="550"/>
      <c r="X844" s="550"/>
      <c r="Y844" s="550"/>
      <c r="Z844" s="550"/>
      <c r="AA844" s="550"/>
      <c r="AB844" s="550"/>
      <c r="AC844" s="550"/>
      <c r="AD844" s="550"/>
      <c r="AE844" s="550"/>
      <c r="AF844" s="550"/>
      <c r="AG844" s="550"/>
      <c r="AH844" s="550"/>
      <c r="AI844" s="550"/>
      <c r="AJ844" s="550"/>
      <c r="AK844" s="550"/>
      <c r="AL844" s="550"/>
      <c r="AM844" s="550"/>
      <c r="AN844" s="550"/>
    </row>
    <row r="845" spans="1:40" x14ac:dyDescent="0.25">
      <c r="A845" s="550"/>
      <c r="B845" s="550"/>
      <c r="C845" s="550"/>
      <c r="D845" s="550"/>
      <c r="E845" s="550"/>
      <c r="F845" s="550"/>
      <c r="G845" s="550"/>
      <c r="H845" s="550"/>
      <c r="I845" s="550"/>
      <c r="J845" s="550"/>
      <c r="K845" s="550"/>
      <c r="L845" s="550"/>
      <c r="M845" s="550"/>
      <c r="N845" s="550"/>
      <c r="O845" s="550"/>
      <c r="P845" s="550"/>
      <c r="Q845" s="549"/>
      <c r="R845" s="550"/>
      <c r="S845" s="550"/>
      <c r="T845" s="550"/>
      <c r="U845" s="550"/>
      <c r="V845" s="549"/>
      <c r="W845" s="550"/>
      <c r="X845" s="550"/>
      <c r="Y845" s="550"/>
      <c r="Z845" s="550"/>
      <c r="AA845" s="550"/>
      <c r="AB845" s="550"/>
      <c r="AC845" s="550"/>
      <c r="AD845" s="550"/>
      <c r="AE845" s="550"/>
      <c r="AF845" s="550"/>
      <c r="AG845" s="550"/>
      <c r="AH845" s="550"/>
      <c r="AI845" s="550"/>
      <c r="AJ845" s="550"/>
      <c r="AK845" s="550"/>
      <c r="AL845" s="550"/>
      <c r="AM845" s="550"/>
      <c r="AN845" s="550"/>
    </row>
    <row r="846" spans="1:40" x14ac:dyDescent="0.25">
      <c r="A846" s="550"/>
      <c r="B846" s="550"/>
      <c r="C846" s="550"/>
      <c r="D846" s="550"/>
      <c r="E846" s="550"/>
      <c r="F846" s="550"/>
      <c r="G846" s="550"/>
      <c r="H846" s="550"/>
      <c r="I846" s="550"/>
      <c r="J846" s="550"/>
      <c r="K846" s="550"/>
      <c r="L846" s="550"/>
      <c r="M846" s="550"/>
      <c r="N846" s="550"/>
      <c r="O846" s="550"/>
      <c r="P846" s="550"/>
      <c r="Q846" s="549"/>
      <c r="R846" s="550"/>
      <c r="S846" s="550"/>
      <c r="T846" s="550"/>
      <c r="U846" s="550"/>
      <c r="V846" s="549"/>
      <c r="W846" s="550"/>
      <c r="X846" s="550"/>
      <c r="Y846" s="550"/>
      <c r="Z846" s="550"/>
      <c r="AA846" s="550"/>
      <c r="AB846" s="550"/>
      <c r="AC846" s="550"/>
      <c r="AD846" s="550"/>
      <c r="AE846" s="550"/>
      <c r="AF846" s="550"/>
      <c r="AG846" s="550"/>
      <c r="AH846" s="550"/>
      <c r="AI846" s="550"/>
      <c r="AJ846" s="550"/>
      <c r="AK846" s="550"/>
      <c r="AL846" s="550"/>
      <c r="AM846" s="550"/>
      <c r="AN846" s="550"/>
    </row>
    <row r="847" spans="1:40" x14ac:dyDescent="0.25">
      <c r="A847" s="550"/>
      <c r="B847" s="550"/>
      <c r="C847" s="550"/>
      <c r="D847" s="550"/>
      <c r="E847" s="550"/>
      <c r="F847" s="550"/>
      <c r="G847" s="550"/>
      <c r="H847" s="550"/>
      <c r="I847" s="550"/>
      <c r="J847" s="550"/>
      <c r="K847" s="550"/>
      <c r="L847" s="550"/>
      <c r="M847" s="550"/>
      <c r="N847" s="550"/>
      <c r="O847" s="550"/>
      <c r="P847" s="550"/>
      <c r="Q847" s="549"/>
      <c r="R847" s="550"/>
      <c r="S847" s="550"/>
      <c r="T847" s="550"/>
      <c r="U847" s="550"/>
      <c r="V847" s="549"/>
      <c r="W847" s="550"/>
      <c r="X847" s="550"/>
      <c r="Y847" s="550"/>
      <c r="Z847" s="550"/>
      <c r="AA847" s="550"/>
      <c r="AB847" s="550"/>
      <c r="AC847" s="550"/>
      <c r="AD847" s="550"/>
      <c r="AE847" s="550"/>
      <c r="AF847" s="550"/>
      <c r="AG847" s="550"/>
      <c r="AH847" s="550"/>
      <c r="AI847" s="550"/>
      <c r="AJ847" s="550"/>
      <c r="AK847" s="550"/>
      <c r="AL847" s="550"/>
      <c r="AM847" s="550"/>
      <c r="AN847" s="550"/>
    </row>
    <row r="848" spans="1:40" x14ac:dyDescent="0.25">
      <c r="A848" s="550"/>
      <c r="B848" s="550"/>
      <c r="C848" s="550"/>
      <c r="D848" s="550"/>
      <c r="E848" s="550"/>
      <c r="F848" s="550"/>
      <c r="G848" s="550"/>
      <c r="H848" s="550"/>
      <c r="I848" s="550"/>
      <c r="J848" s="550"/>
      <c r="K848" s="550"/>
      <c r="L848" s="550"/>
      <c r="M848" s="550"/>
      <c r="N848" s="550"/>
      <c r="O848" s="550"/>
      <c r="P848" s="550"/>
      <c r="Q848" s="549"/>
      <c r="R848" s="550"/>
      <c r="S848" s="550"/>
      <c r="T848" s="550"/>
      <c r="U848" s="550"/>
      <c r="V848" s="549"/>
      <c r="W848" s="550"/>
      <c r="X848" s="550"/>
      <c r="Y848" s="550"/>
      <c r="Z848" s="550"/>
      <c r="AA848" s="550"/>
      <c r="AB848" s="550"/>
      <c r="AC848" s="550"/>
      <c r="AD848" s="550"/>
      <c r="AE848" s="550"/>
      <c r="AF848" s="550"/>
      <c r="AG848" s="550"/>
      <c r="AH848" s="550"/>
      <c r="AI848" s="550"/>
      <c r="AJ848" s="550"/>
      <c r="AK848" s="550"/>
      <c r="AL848" s="550"/>
      <c r="AM848" s="550"/>
      <c r="AN848" s="550"/>
    </row>
    <row r="849" spans="1:40" x14ac:dyDescent="0.25">
      <c r="A849" s="550"/>
      <c r="B849" s="550"/>
      <c r="C849" s="550"/>
      <c r="D849" s="550"/>
      <c r="E849" s="550"/>
      <c r="F849" s="550"/>
      <c r="G849" s="550"/>
      <c r="H849" s="550"/>
      <c r="I849" s="550"/>
      <c r="J849" s="550"/>
      <c r="K849" s="550"/>
      <c r="L849" s="550"/>
      <c r="M849" s="550"/>
      <c r="N849" s="550"/>
      <c r="O849" s="550"/>
      <c r="P849" s="550"/>
      <c r="Q849" s="549"/>
      <c r="R849" s="550"/>
      <c r="S849" s="550"/>
      <c r="T849" s="550"/>
      <c r="U849" s="550"/>
      <c r="V849" s="549"/>
      <c r="W849" s="550"/>
      <c r="X849" s="550"/>
      <c r="Y849" s="550"/>
      <c r="Z849" s="550"/>
      <c r="AA849" s="550"/>
      <c r="AB849" s="550"/>
      <c r="AC849" s="550"/>
      <c r="AD849" s="550"/>
      <c r="AE849" s="550"/>
      <c r="AF849" s="550"/>
      <c r="AG849" s="550"/>
      <c r="AH849" s="550"/>
      <c r="AI849" s="550"/>
      <c r="AJ849" s="550"/>
      <c r="AK849" s="550"/>
      <c r="AL849" s="550"/>
      <c r="AM849" s="550"/>
      <c r="AN849" s="550"/>
    </row>
    <row r="850" spans="1:40" x14ac:dyDescent="0.25">
      <c r="A850" s="550"/>
      <c r="B850" s="550"/>
      <c r="C850" s="550"/>
      <c r="D850" s="550"/>
      <c r="E850" s="550"/>
      <c r="F850" s="550"/>
      <c r="G850" s="550"/>
      <c r="H850" s="550"/>
      <c r="I850" s="550"/>
      <c r="J850" s="550"/>
      <c r="K850" s="550"/>
      <c r="L850" s="550"/>
      <c r="M850" s="550"/>
      <c r="N850" s="550"/>
      <c r="O850" s="550"/>
      <c r="P850" s="550"/>
      <c r="Q850" s="549"/>
      <c r="R850" s="550"/>
      <c r="S850" s="550"/>
      <c r="T850" s="550"/>
      <c r="U850" s="550"/>
      <c r="V850" s="549"/>
      <c r="W850" s="550"/>
      <c r="X850" s="550"/>
      <c r="Y850" s="550"/>
      <c r="Z850" s="550"/>
      <c r="AA850" s="550"/>
      <c r="AB850" s="550"/>
      <c r="AC850" s="550"/>
      <c r="AD850" s="550"/>
      <c r="AE850" s="550"/>
      <c r="AF850" s="550"/>
      <c r="AG850" s="550"/>
      <c r="AH850" s="550"/>
      <c r="AI850" s="550"/>
      <c r="AJ850" s="550"/>
      <c r="AK850" s="550"/>
      <c r="AL850" s="550"/>
      <c r="AM850" s="550"/>
      <c r="AN850" s="550"/>
    </row>
    <row r="851" spans="1:40" x14ac:dyDescent="0.25">
      <c r="A851" s="550"/>
      <c r="B851" s="550"/>
      <c r="C851" s="550"/>
      <c r="D851" s="550"/>
      <c r="E851" s="550"/>
      <c r="F851" s="550"/>
      <c r="G851" s="550"/>
      <c r="H851" s="550"/>
      <c r="I851" s="550"/>
      <c r="J851" s="550"/>
      <c r="K851" s="550"/>
      <c r="L851" s="550"/>
      <c r="M851" s="550"/>
      <c r="N851" s="550"/>
      <c r="O851" s="550"/>
      <c r="P851" s="550"/>
      <c r="Q851" s="549"/>
      <c r="R851" s="550"/>
      <c r="S851" s="550"/>
      <c r="T851" s="550"/>
      <c r="U851" s="550"/>
      <c r="V851" s="549"/>
      <c r="W851" s="550"/>
      <c r="X851" s="550"/>
      <c r="Y851" s="550"/>
      <c r="Z851" s="550"/>
      <c r="AA851" s="550"/>
      <c r="AB851" s="550"/>
      <c r="AC851" s="550"/>
      <c r="AD851" s="550"/>
      <c r="AE851" s="550"/>
      <c r="AF851" s="550"/>
      <c r="AG851" s="550"/>
      <c r="AH851" s="550"/>
      <c r="AI851" s="550"/>
      <c r="AJ851" s="550"/>
      <c r="AK851" s="550"/>
      <c r="AL851" s="550"/>
      <c r="AM851" s="550"/>
      <c r="AN851" s="550"/>
    </row>
    <row r="852" spans="1:40" x14ac:dyDescent="0.25">
      <c r="A852" s="550"/>
      <c r="B852" s="550"/>
      <c r="C852" s="550"/>
      <c r="D852" s="550"/>
      <c r="E852" s="550"/>
      <c r="F852" s="550"/>
      <c r="G852" s="550"/>
      <c r="H852" s="550"/>
      <c r="I852" s="550"/>
      <c r="J852" s="550"/>
      <c r="K852" s="550"/>
      <c r="L852" s="550"/>
      <c r="M852" s="550"/>
      <c r="N852" s="550"/>
      <c r="O852" s="550"/>
      <c r="P852" s="550"/>
      <c r="Q852" s="549"/>
      <c r="R852" s="550"/>
      <c r="S852" s="550"/>
      <c r="T852" s="550"/>
      <c r="U852" s="550"/>
      <c r="V852" s="549"/>
      <c r="W852" s="550"/>
      <c r="X852" s="550"/>
      <c r="Y852" s="550"/>
      <c r="Z852" s="550"/>
      <c r="AA852" s="550"/>
      <c r="AB852" s="550"/>
      <c r="AC852" s="550"/>
      <c r="AD852" s="550"/>
      <c r="AE852" s="550"/>
      <c r="AF852" s="550"/>
      <c r="AG852" s="550"/>
      <c r="AH852" s="550"/>
      <c r="AI852" s="550"/>
      <c r="AJ852" s="550"/>
      <c r="AK852" s="550"/>
      <c r="AL852" s="550"/>
      <c r="AM852" s="550"/>
      <c r="AN852" s="550"/>
    </row>
    <row r="853" spans="1:40" x14ac:dyDescent="0.25">
      <c r="A853" s="550"/>
      <c r="B853" s="550"/>
      <c r="C853" s="550"/>
      <c r="D853" s="550"/>
      <c r="E853" s="550"/>
      <c r="F853" s="550"/>
      <c r="G853" s="550"/>
      <c r="H853" s="550"/>
      <c r="I853" s="550"/>
      <c r="J853" s="550"/>
      <c r="K853" s="550"/>
      <c r="L853" s="550"/>
      <c r="M853" s="550"/>
      <c r="N853" s="550"/>
      <c r="O853" s="550"/>
      <c r="P853" s="550"/>
      <c r="Q853" s="549"/>
      <c r="R853" s="550"/>
      <c r="S853" s="550"/>
      <c r="T853" s="550"/>
      <c r="U853" s="550"/>
      <c r="V853" s="549"/>
      <c r="W853" s="550"/>
      <c r="X853" s="550"/>
      <c r="Y853" s="550"/>
      <c r="Z853" s="550"/>
      <c r="AA853" s="550"/>
      <c r="AB853" s="550"/>
      <c r="AC853" s="550"/>
      <c r="AD853" s="550"/>
      <c r="AE853" s="550"/>
      <c r="AF853" s="550"/>
      <c r="AG853" s="550"/>
      <c r="AH853" s="550"/>
      <c r="AI853" s="550"/>
      <c r="AJ853" s="550"/>
      <c r="AK853" s="550"/>
      <c r="AL853" s="550"/>
      <c r="AM853" s="550"/>
      <c r="AN853" s="550"/>
    </row>
    <row r="854" spans="1:40" x14ac:dyDescent="0.25">
      <c r="A854" s="550"/>
      <c r="B854" s="550"/>
      <c r="C854" s="550"/>
      <c r="D854" s="550"/>
      <c r="E854" s="550"/>
      <c r="F854" s="550"/>
      <c r="G854" s="550"/>
      <c r="H854" s="550"/>
      <c r="I854" s="550"/>
      <c r="J854" s="550"/>
      <c r="K854" s="550"/>
      <c r="L854" s="550"/>
      <c r="M854" s="550"/>
      <c r="N854" s="550"/>
      <c r="O854" s="550"/>
      <c r="P854" s="550"/>
      <c r="Q854" s="549"/>
      <c r="R854" s="550"/>
      <c r="S854" s="550"/>
      <c r="T854" s="550"/>
      <c r="U854" s="550"/>
      <c r="V854" s="549"/>
      <c r="W854" s="550"/>
      <c r="X854" s="550"/>
      <c r="Y854" s="550"/>
      <c r="Z854" s="550"/>
      <c r="AA854" s="550"/>
      <c r="AB854" s="550"/>
      <c r="AC854" s="550"/>
      <c r="AD854" s="550"/>
      <c r="AE854" s="550"/>
      <c r="AF854" s="550"/>
      <c r="AG854" s="550"/>
      <c r="AH854" s="550"/>
      <c r="AI854" s="550"/>
      <c r="AJ854" s="550"/>
      <c r="AK854" s="550"/>
      <c r="AL854" s="550"/>
      <c r="AM854" s="550"/>
      <c r="AN854" s="550"/>
    </row>
    <row r="855" spans="1:40" x14ac:dyDescent="0.25">
      <c r="A855" s="550"/>
      <c r="B855" s="550"/>
      <c r="C855" s="550"/>
      <c r="D855" s="550"/>
      <c r="E855" s="550"/>
      <c r="F855" s="550"/>
      <c r="G855" s="550"/>
      <c r="H855" s="550"/>
      <c r="I855" s="550"/>
      <c r="J855" s="550"/>
      <c r="K855" s="550"/>
      <c r="L855" s="550"/>
      <c r="M855" s="550"/>
      <c r="N855" s="550"/>
      <c r="O855" s="550"/>
      <c r="P855" s="550"/>
      <c r="Q855" s="549"/>
      <c r="R855" s="550"/>
      <c r="S855" s="550"/>
      <c r="T855" s="550"/>
      <c r="U855" s="550"/>
      <c r="V855" s="549"/>
      <c r="W855" s="550"/>
      <c r="X855" s="550"/>
      <c r="Y855" s="550"/>
      <c r="Z855" s="550"/>
      <c r="AA855" s="550"/>
      <c r="AB855" s="550"/>
      <c r="AC855" s="550"/>
      <c r="AD855" s="550"/>
      <c r="AE855" s="550"/>
      <c r="AF855" s="550"/>
      <c r="AG855" s="550"/>
      <c r="AH855" s="550"/>
      <c r="AI855" s="550"/>
      <c r="AJ855" s="550"/>
      <c r="AK855" s="550"/>
      <c r="AL855" s="550"/>
      <c r="AM855" s="550"/>
      <c r="AN855" s="550"/>
    </row>
    <row r="856" spans="1:40" x14ac:dyDescent="0.25">
      <c r="A856" s="550"/>
      <c r="B856" s="550"/>
      <c r="C856" s="550"/>
      <c r="D856" s="550"/>
      <c r="E856" s="550"/>
      <c r="F856" s="550"/>
      <c r="G856" s="550"/>
      <c r="H856" s="550"/>
      <c r="I856" s="550"/>
      <c r="J856" s="550"/>
      <c r="K856" s="550"/>
      <c r="L856" s="550"/>
      <c r="M856" s="550"/>
      <c r="N856" s="550"/>
      <c r="O856" s="550"/>
      <c r="P856" s="550"/>
      <c r="Q856" s="549"/>
      <c r="R856" s="550"/>
      <c r="S856" s="550"/>
      <c r="T856" s="550"/>
      <c r="U856" s="550"/>
      <c r="V856" s="549"/>
      <c r="W856" s="550"/>
      <c r="X856" s="550"/>
      <c r="Y856" s="550"/>
      <c r="Z856" s="550"/>
      <c r="AA856" s="550"/>
      <c r="AB856" s="550"/>
      <c r="AC856" s="550"/>
      <c r="AD856" s="550"/>
      <c r="AE856" s="550"/>
      <c r="AF856" s="550"/>
      <c r="AG856" s="550"/>
      <c r="AH856" s="550"/>
      <c r="AI856" s="550"/>
      <c r="AJ856" s="550"/>
      <c r="AK856" s="550"/>
      <c r="AL856" s="550"/>
      <c r="AM856" s="550"/>
      <c r="AN856" s="550"/>
    </row>
    <row r="857" spans="1:40" x14ac:dyDescent="0.25">
      <c r="A857" s="550"/>
      <c r="B857" s="550"/>
      <c r="C857" s="550"/>
      <c r="D857" s="550"/>
      <c r="E857" s="550"/>
      <c r="F857" s="550"/>
      <c r="G857" s="550"/>
      <c r="H857" s="550"/>
      <c r="I857" s="550"/>
      <c r="J857" s="550"/>
      <c r="K857" s="550"/>
      <c r="L857" s="550"/>
      <c r="M857" s="550"/>
      <c r="N857" s="550"/>
      <c r="O857" s="550"/>
      <c r="P857" s="550"/>
      <c r="Q857" s="549"/>
      <c r="R857" s="550"/>
      <c r="S857" s="550"/>
      <c r="T857" s="550"/>
      <c r="U857" s="550"/>
      <c r="V857" s="549"/>
      <c r="W857" s="550"/>
      <c r="X857" s="550"/>
      <c r="Y857" s="550"/>
      <c r="Z857" s="550"/>
      <c r="AA857" s="550"/>
      <c r="AB857" s="550"/>
      <c r="AC857" s="550"/>
      <c r="AD857" s="550"/>
      <c r="AE857" s="550"/>
      <c r="AF857" s="550"/>
      <c r="AG857" s="550"/>
      <c r="AH857" s="550"/>
      <c r="AI857" s="550"/>
      <c r="AJ857" s="550"/>
      <c r="AK857" s="550"/>
      <c r="AL857" s="550"/>
      <c r="AM857" s="550"/>
      <c r="AN857" s="550"/>
    </row>
    <row r="858" spans="1:40" x14ac:dyDescent="0.25">
      <c r="A858" s="550"/>
      <c r="B858" s="550"/>
      <c r="C858" s="550"/>
      <c r="D858" s="550"/>
      <c r="E858" s="550"/>
      <c r="F858" s="550"/>
      <c r="G858" s="550"/>
      <c r="H858" s="550"/>
      <c r="I858" s="550"/>
      <c r="J858" s="550"/>
      <c r="K858" s="550"/>
      <c r="L858" s="550"/>
      <c r="M858" s="550"/>
      <c r="N858" s="550"/>
      <c r="O858" s="550"/>
      <c r="P858" s="550"/>
      <c r="Q858" s="549"/>
      <c r="R858" s="550"/>
      <c r="S858" s="550"/>
      <c r="T858" s="550"/>
      <c r="U858" s="550"/>
      <c r="V858" s="549"/>
      <c r="W858" s="550"/>
      <c r="X858" s="550"/>
      <c r="Y858" s="550"/>
      <c r="Z858" s="550"/>
      <c r="AA858" s="550"/>
      <c r="AB858" s="550"/>
      <c r="AC858" s="550"/>
      <c r="AD858" s="550"/>
      <c r="AE858" s="550"/>
      <c r="AF858" s="550"/>
      <c r="AG858" s="550"/>
      <c r="AH858" s="550"/>
      <c r="AI858" s="550"/>
      <c r="AJ858" s="550"/>
      <c r="AK858" s="550"/>
      <c r="AL858" s="550"/>
      <c r="AM858" s="550"/>
      <c r="AN858" s="550"/>
    </row>
    <row r="859" spans="1:40" x14ac:dyDescent="0.25">
      <c r="A859" s="550"/>
      <c r="B859" s="550"/>
      <c r="C859" s="550"/>
      <c r="D859" s="550"/>
      <c r="E859" s="550"/>
      <c r="F859" s="550"/>
      <c r="G859" s="550"/>
      <c r="H859" s="550"/>
      <c r="I859" s="550"/>
      <c r="J859" s="550"/>
      <c r="K859" s="550"/>
      <c r="L859" s="550"/>
      <c r="M859" s="550"/>
      <c r="N859" s="550"/>
      <c r="O859" s="550"/>
      <c r="P859" s="550"/>
      <c r="Q859" s="549"/>
      <c r="R859" s="550"/>
      <c r="S859" s="550"/>
      <c r="T859" s="550"/>
      <c r="U859" s="550"/>
      <c r="V859" s="549"/>
      <c r="W859" s="550"/>
      <c r="X859" s="550"/>
      <c r="Y859" s="550"/>
      <c r="Z859" s="550"/>
      <c r="AA859" s="550"/>
      <c r="AB859" s="550"/>
      <c r="AC859" s="550"/>
      <c r="AD859" s="550"/>
      <c r="AE859" s="550"/>
      <c r="AF859" s="550"/>
      <c r="AG859" s="550"/>
      <c r="AH859" s="550"/>
      <c r="AI859" s="550"/>
      <c r="AJ859" s="550"/>
      <c r="AK859" s="550"/>
      <c r="AL859" s="550"/>
      <c r="AM859" s="550"/>
      <c r="AN859" s="550"/>
    </row>
    <row r="860" spans="1:40" x14ac:dyDescent="0.25">
      <c r="A860" s="550"/>
      <c r="B860" s="550"/>
      <c r="C860" s="550"/>
      <c r="D860" s="550"/>
      <c r="E860" s="550"/>
      <c r="F860" s="550"/>
      <c r="G860" s="550"/>
      <c r="H860" s="550"/>
      <c r="I860" s="550"/>
      <c r="J860" s="550"/>
      <c r="K860" s="550"/>
      <c r="L860" s="550"/>
      <c r="M860" s="550"/>
      <c r="N860" s="550"/>
      <c r="O860" s="550"/>
      <c r="P860" s="550"/>
      <c r="Q860" s="549"/>
      <c r="R860" s="550"/>
      <c r="S860" s="550"/>
      <c r="T860" s="550"/>
      <c r="U860" s="550"/>
      <c r="V860" s="549"/>
      <c r="W860" s="550"/>
      <c r="X860" s="550"/>
      <c r="Y860" s="550"/>
      <c r="Z860" s="550"/>
      <c r="AA860" s="550"/>
      <c r="AB860" s="550"/>
      <c r="AC860" s="550"/>
      <c r="AD860" s="550"/>
      <c r="AE860" s="550"/>
      <c r="AF860" s="550"/>
      <c r="AG860" s="550"/>
      <c r="AH860" s="550"/>
      <c r="AI860" s="550"/>
      <c r="AJ860" s="550"/>
      <c r="AK860" s="550"/>
      <c r="AL860" s="550"/>
      <c r="AM860" s="550"/>
      <c r="AN860" s="550"/>
    </row>
    <row r="861" spans="1:40" x14ac:dyDescent="0.25">
      <c r="A861" s="550"/>
      <c r="B861" s="550"/>
      <c r="C861" s="550"/>
      <c r="D861" s="550"/>
      <c r="E861" s="550"/>
      <c r="F861" s="550"/>
      <c r="G861" s="550"/>
      <c r="H861" s="550"/>
      <c r="I861" s="550"/>
      <c r="J861" s="550"/>
      <c r="K861" s="550"/>
      <c r="L861" s="550"/>
      <c r="M861" s="550"/>
      <c r="N861" s="550"/>
      <c r="O861" s="550"/>
      <c r="P861" s="550"/>
      <c r="Q861" s="549"/>
      <c r="R861" s="550"/>
      <c r="S861" s="550"/>
      <c r="T861" s="550"/>
      <c r="U861" s="550"/>
      <c r="V861" s="549"/>
      <c r="W861" s="550"/>
      <c r="X861" s="550"/>
      <c r="Y861" s="550"/>
      <c r="Z861" s="550"/>
      <c r="AA861" s="550"/>
      <c r="AB861" s="550"/>
      <c r="AC861" s="550"/>
      <c r="AD861" s="550"/>
      <c r="AE861" s="550"/>
      <c r="AF861" s="550"/>
      <c r="AG861" s="550"/>
      <c r="AH861" s="550"/>
      <c r="AI861" s="550"/>
      <c r="AJ861" s="550"/>
      <c r="AK861" s="550"/>
      <c r="AL861" s="550"/>
      <c r="AM861" s="550"/>
      <c r="AN861" s="550"/>
    </row>
    <row r="862" spans="1:40" x14ac:dyDescent="0.25">
      <c r="A862" s="550"/>
      <c r="B862" s="550"/>
      <c r="C862" s="550"/>
      <c r="D862" s="550"/>
      <c r="E862" s="550"/>
      <c r="F862" s="550"/>
      <c r="G862" s="550"/>
      <c r="H862" s="550"/>
      <c r="I862" s="550"/>
      <c r="J862" s="550"/>
      <c r="K862" s="550"/>
      <c r="L862" s="550"/>
      <c r="M862" s="550"/>
      <c r="N862" s="550"/>
      <c r="O862" s="550"/>
      <c r="P862" s="550"/>
      <c r="Q862" s="549"/>
      <c r="R862" s="550"/>
      <c r="S862" s="550"/>
      <c r="T862" s="550"/>
      <c r="U862" s="550"/>
      <c r="V862" s="549"/>
      <c r="W862" s="550"/>
      <c r="X862" s="550"/>
      <c r="Y862" s="550"/>
      <c r="Z862" s="550"/>
      <c r="AA862" s="550"/>
      <c r="AB862" s="550"/>
      <c r="AC862" s="550"/>
      <c r="AD862" s="550"/>
      <c r="AE862" s="550"/>
      <c r="AF862" s="550"/>
      <c r="AG862" s="550"/>
      <c r="AH862" s="550"/>
      <c r="AI862" s="550"/>
      <c r="AJ862" s="550"/>
      <c r="AK862" s="550"/>
      <c r="AL862" s="550"/>
      <c r="AM862" s="550"/>
      <c r="AN862" s="550"/>
    </row>
    <row r="863" spans="1:40" x14ac:dyDescent="0.25">
      <c r="A863" s="550"/>
      <c r="B863" s="550"/>
      <c r="C863" s="550"/>
      <c r="D863" s="550"/>
      <c r="E863" s="550"/>
      <c r="F863" s="550"/>
      <c r="G863" s="550"/>
      <c r="H863" s="550"/>
      <c r="I863" s="550"/>
      <c r="J863" s="550"/>
      <c r="K863" s="550"/>
      <c r="L863" s="550"/>
      <c r="M863" s="550"/>
      <c r="N863" s="550"/>
      <c r="O863" s="550"/>
      <c r="P863" s="550"/>
      <c r="Q863" s="549"/>
      <c r="R863" s="550"/>
      <c r="S863" s="550"/>
      <c r="T863" s="550"/>
      <c r="U863" s="550"/>
      <c r="V863" s="549"/>
      <c r="W863" s="550"/>
      <c r="X863" s="550"/>
      <c r="Y863" s="550"/>
      <c r="Z863" s="550"/>
      <c r="AA863" s="550"/>
      <c r="AB863" s="550"/>
      <c r="AC863" s="550"/>
      <c r="AD863" s="550"/>
      <c r="AE863" s="550"/>
      <c r="AF863" s="550"/>
      <c r="AG863" s="550"/>
      <c r="AH863" s="550"/>
      <c r="AI863" s="550"/>
      <c r="AJ863" s="550"/>
      <c r="AK863" s="550"/>
      <c r="AL863" s="550"/>
      <c r="AM863" s="550"/>
      <c r="AN863" s="550"/>
    </row>
    <row r="864" spans="1:40" x14ac:dyDescent="0.25">
      <c r="A864" s="550"/>
      <c r="B864" s="550"/>
      <c r="C864" s="550"/>
      <c r="D864" s="550"/>
      <c r="E864" s="550"/>
      <c r="F864" s="550"/>
      <c r="G864" s="550"/>
      <c r="H864" s="550"/>
      <c r="I864" s="550"/>
      <c r="J864" s="550"/>
      <c r="K864" s="550"/>
      <c r="L864" s="550"/>
      <c r="M864" s="550"/>
      <c r="N864" s="550"/>
      <c r="O864" s="550"/>
      <c r="P864" s="550"/>
      <c r="Q864" s="549"/>
      <c r="R864" s="550"/>
      <c r="S864" s="550"/>
      <c r="T864" s="550"/>
      <c r="U864" s="550"/>
      <c r="V864" s="549"/>
      <c r="W864" s="550"/>
      <c r="X864" s="550"/>
      <c r="Y864" s="550"/>
      <c r="Z864" s="550"/>
      <c r="AA864" s="550"/>
      <c r="AB864" s="550"/>
      <c r="AC864" s="550"/>
      <c r="AD864" s="550"/>
      <c r="AE864" s="550"/>
      <c r="AF864" s="550"/>
      <c r="AG864" s="550"/>
      <c r="AH864" s="550"/>
      <c r="AI864" s="550"/>
      <c r="AJ864" s="550"/>
      <c r="AK864" s="550"/>
      <c r="AL864" s="550"/>
      <c r="AM864" s="550"/>
      <c r="AN864" s="550"/>
    </row>
    <row r="865" spans="1:40" x14ac:dyDescent="0.25">
      <c r="A865" s="550"/>
      <c r="B865" s="550"/>
      <c r="C865" s="550"/>
      <c r="D865" s="550"/>
      <c r="E865" s="550"/>
      <c r="F865" s="550"/>
      <c r="G865" s="550"/>
      <c r="H865" s="550"/>
      <c r="I865" s="550"/>
      <c r="J865" s="550"/>
      <c r="K865" s="550"/>
      <c r="L865" s="550"/>
      <c r="M865" s="550"/>
      <c r="N865" s="550"/>
      <c r="O865" s="550"/>
      <c r="P865" s="550"/>
      <c r="Q865" s="549"/>
      <c r="R865" s="550"/>
      <c r="S865" s="550"/>
      <c r="T865" s="550"/>
      <c r="U865" s="550"/>
      <c r="V865" s="549"/>
      <c r="W865" s="550"/>
      <c r="X865" s="550"/>
      <c r="Y865" s="550"/>
      <c r="Z865" s="550"/>
      <c r="AA865" s="550"/>
      <c r="AB865" s="550"/>
      <c r="AC865" s="550"/>
      <c r="AD865" s="550"/>
      <c r="AE865" s="550"/>
      <c r="AF865" s="550"/>
      <c r="AG865" s="550"/>
      <c r="AH865" s="550"/>
      <c r="AI865" s="550"/>
      <c r="AJ865" s="550"/>
      <c r="AK865" s="550"/>
      <c r="AL865" s="550"/>
      <c r="AM865" s="550"/>
      <c r="AN865" s="550"/>
    </row>
    <row r="866" spans="1:40" x14ac:dyDescent="0.25">
      <c r="A866" s="550"/>
      <c r="B866" s="550"/>
      <c r="C866" s="550"/>
      <c r="D866" s="550"/>
      <c r="E866" s="550"/>
      <c r="F866" s="550"/>
      <c r="G866" s="550"/>
      <c r="H866" s="550"/>
      <c r="I866" s="550"/>
      <c r="J866" s="550"/>
      <c r="K866" s="550"/>
      <c r="L866" s="550"/>
      <c r="M866" s="550"/>
      <c r="N866" s="550"/>
      <c r="O866" s="550"/>
      <c r="P866" s="550"/>
      <c r="Q866" s="549"/>
      <c r="R866" s="550"/>
      <c r="S866" s="550"/>
      <c r="T866" s="550"/>
      <c r="U866" s="550"/>
      <c r="V866" s="549"/>
      <c r="W866" s="550"/>
      <c r="X866" s="550"/>
      <c r="Y866" s="550"/>
      <c r="Z866" s="550"/>
      <c r="AA866" s="550"/>
      <c r="AB866" s="550"/>
      <c r="AC866" s="550"/>
      <c r="AD866" s="550"/>
      <c r="AE866" s="550"/>
      <c r="AF866" s="550"/>
      <c r="AG866" s="550"/>
      <c r="AH866" s="550"/>
      <c r="AI866" s="550"/>
      <c r="AJ866" s="550"/>
      <c r="AK866" s="550"/>
      <c r="AL866" s="550"/>
      <c r="AM866" s="550"/>
      <c r="AN866" s="550"/>
    </row>
    <row r="867" spans="1:40" x14ac:dyDescent="0.25">
      <c r="A867" s="550"/>
      <c r="B867" s="550"/>
      <c r="C867" s="550"/>
      <c r="D867" s="550"/>
      <c r="E867" s="550"/>
      <c r="F867" s="550"/>
      <c r="G867" s="550"/>
      <c r="H867" s="550"/>
      <c r="I867" s="550"/>
      <c r="J867" s="550"/>
      <c r="K867" s="550"/>
      <c r="L867" s="550"/>
      <c r="M867" s="550"/>
      <c r="N867" s="550"/>
      <c r="O867" s="550"/>
      <c r="P867" s="550"/>
      <c r="Q867" s="549"/>
      <c r="R867" s="550"/>
      <c r="S867" s="550"/>
      <c r="T867" s="550"/>
      <c r="U867" s="550"/>
      <c r="V867" s="549"/>
      <c r="W867" s="550"/>
      <c r="X867" s="550"/>
      <c r="Y867" s="550"/>
      <c r="Z867" s="550"/>
      <c r="AA867" s="550"/>
      <c r="AB867" s="550"/>
      <c r="AC867" s="550"/>
      <c r="AD867" s="550"/>
      <c r="AE867" s="550"/>
      <c r="AF867" s="550"/>
      <c r="AG867" s="550"/>
      <c r="AH867" s="550"/>
      <c r="AI867" s="550"/>
      <c r="AJ867" s="550"/>
      <c r="AK867" s="550"/>
      <c r="AL867" s="550"/>
      <c r="AM867" s="550"/>
      <c r="AN867" s="550"/>
    </row>
    <row r="868" spans="1:40" x14ac:dyDescent="0.25">
      <c r="A868" s="550"/>
      <c r="B868" s="550"/>
      <c r="C868" s="550"/>
      <c r="D868" s="550"/>
      <c r="E868" s="550"/>
      <c r="F868" s="550"/>
      <c r="G868" s="550"/>
      <c r="H868" s="550"/>
      <c r="I868" s="550"/>
      <c r="J868" s="550"/>
      <c r="K868" s="550"/>
      <c r="L868" s="550"/>
      <c r="M868" s="550"/>
      <c r="N868" s="550"/>
      <c r="O868" s="550"/>
      <c r="P868" s="550"/>
      <c r="Q868" s="549"/>
      <c r="R868" s="550"/>
      <c r="S868" s="550"/>
      <c r="T868" s="550"/>
      <c r="U868" s="550"/>
      <c r="V868" s="549"/>
      <c r="W868" s="550"/>
      <c r="X868" s="550"/>
      <c r="Y868" s="550"/>
      <c r="Z868" s="550"/>
      <c r="AA868" s="550"/>
      <c r="AB868" s="550"/>
      <c r="AC868" s="550"/>
      <c r="AD868" s="550"/>
      <c r="AE868" s="550"/>
      <c r="AF868" s="550"/>
      <c r="AG868" s="550"/>
      <c r="AH868" s="550"/>
      <c r="AI868" s="550"/>
      <c r="AJ868" s="550"/>
      <c r="AK868" s="550"/>
      <c r="AL868" s="550"/>
      <c r="AM868" s="550"/>
      <c r="AN868" s="550"/>
    </row>
    <row r="869" spans="1:40" x14ac:dyDescent="0.25">
      <c r="A869" s="550"/>
      <c r="B869" s="550"/>
      <c r="C869" s="550"/>
      <c r="D869" s="550"/>
      <c r="E869" s="550"/>
      <c r="F869" s="550"/>
      <c r="G869" s="550"/>
      <c r="H869" s="550"/>
      <c r="I869" s="550"/>
      <c r="J869" s="550"/>
      <c r="K869" s="550"/>
      <c r="L869" s="550"/>
      <c r="M869" s="550"/>
      <c r="N869" s="550"/>
      <c r="O869" s="550"/>
      <c r="P869" s="550"/>
      <c r="Q869" s="549"/>
      <c r="R869" s="550"/>
      <c r="S869" s="550"/>
      <c r="T869" s="550"/>
      <c r="U869" s="550"/>
      <c r="V869" s="549"/>
      <c r="W869" s="550"/>
      <c r="X869" s="550"/>
      <c r="Y869" s="550"/>
      <c r="Z869" s="550"/>
      <c r="AA869" s="550"/>
      <c r="AB869" s="550"/>
      <c r="AC869" s="550"/>
      <c r="AD869" s="550"/>
      <c r="AE869" s="550"/>
      <c r="AF869" s="550"/>
      <c r="AG869" s="550"/>
      <c r="AH869" s="550"/>
      <c r="AI869" s="550"/>
      <c r="AJ869" s="550"/>
      <c r="AK869" s="550"/>
      <c r="AL869" s="550"/>
      <c r="AM869" s="550"/>
      <c r="AN869" s="550"/>
    </row>
    <row r="870" spans="1:40" x14ac:dyDescent="0.25">
      <c r="A870" s="550"/>
      <c r="B870" s="550"/>
      <c r="C870" s="550"/>
      <c r="D870" s="550"/>
      <c r="E870" s="550"/>
      <c r="F870" s="550"/>
      <c r="G870" s="550"/>
      <c r="H870" s="550"/>
      <c r="I870" s="550"/>
      <c r="J870" s="550"/>
      <c r="K870" s="550"/>
      <c r="L870" s="550"/>
      <c r="M870" s="550"/>
      <c r="N870" s="550"/>
      <c r="O870" s="550"/>
      <c r="P870" s="550"/>
      <c r="Q870" s="549"/>
      <c r="R870" s="550"/>
      <c r="S870" s="550"/>
      <c r="T870" s="550"/>
      <c r="U870" s="550"/>
      <c r="V870" s="549"/>
      <c r="W870" s="550"/>
      <c r="X870" s="550"/>
      <c r="Y870" s="550"/>
      <c r="Z870" s="550"/>
      <c r="AA870" s="550"/>
      <c r="AB870" s="550"/>
      <c r="AC870" s="550"/>
      <c r="AD870" s="550"/>
      <c r="AE870" s="550"/>
      <c r="AF870" s="550"/>
      <c r="AG870" s="550"/>
      <c r="AH870" s="550"/>
      <c r="AI870" s="550"/>
      <c r="AJ870" s="550"/>
      <c r="AK870" s="550"/>
      <c r="AL870" s="550"/>
      <c r="AM870" s="550"/>
      <c r="AN870" s="550"/>
    </row>
    <row r="871" spans="1:40" x14ac:dyDescent="0.25">
      <c r="A871" s="550"/>
      <c r="B871" s="550"/>
      <c r="C871" s="550"/>
      <c r="D871" s="550"/>
      <c r="E871" s="550"/>
      <c r="F871" s="550"/>
      <c r="G871" s="550"/>
      <c r="H871" s="550"/>
      <c r="I871" s="550"/>
      <c r="J871" s="550"/>
      <c r="K871" s="550"/>
      <c r="L871" s="550"/>
      <c r="M871" s="550"/>
      <c r="N871" s="550"/>
      <c r="O871" s="550"/>
      <c r="P871" s="550"/>
      <c r="Q871" s="549"/>
      <c r="R871" s="550"/>
      <c r="S871" s="550"/>
      <c r="T871" s="550"/>
      <c r="U871" s="550"/>
      <c r="V871" s="549"/>
      <c r="W871" s="550"/>
      <c r="X871" s="550"/>
      <c r="Y871" s="550"/>
      <c r="Z871" s="550"/>
      <c r="AA871" s="550"/>
      <c r="AB871" s="550"/>
      <c r="AC871" s="550"/>
      <c r="AD871" s="550"/>
      <c r="AE871" s="550"/>
      <c r="AF871" s="550"/>
      <c r="AG871" s="550"/>
      <c r="AH871" s="550"/>
      <c r="AI871" s="550"/>
      <c r="AJ871" s="550"/>
      <c r="AK871" s="550"/>
      <c r="AL871" s="550"/>
      <c r="AM871" s="550"/>
      <c r="AN871" s="550"/>
    </row>
    <row r="872" spans="1:40" x14ac:dyDescent="0.25">
      <c r="A872" s="550"/>
      <c r="B872" s="550"/>
      <c r="C872" s="550"/>
      <c r="D872" s="550"/>
      <c r="E872" s="550"/>
      <c r="F872" s="550"/>
      <c r="G872" s="550"/>
      <c r="H872" s="550"/>
      <c r="I872" s="550"/>
      <c r="J872" s="550"/>
      <c r="K872" s="550"/>
      <c r="L872" s="550"/>
      <c r="M872" s="550"/>
      <c r="N872" s="550"/>
      <c r="O872" s="550"/>
      <c r="P872" s="550"/>
      <c r="Q872" s="549"/>
      <c r="R872" s="550"/>
      <c r="S872" s="550"/>
      <c r="T872" s="550"/>
      <c r="U872" s="550"/>
      <c r="V872" s="549"/>
      <c r="W872" s="550"/>
      <c r="X872" s="550"/>
      <c r="Y872" s="550"/>
      <c r="Z872" s="550"/>
      <c r="AA872" s="550"/>
      <c r="AB872" s="550"/>
      <c r="AC872" s="550"/>
      <c r="AD872" s="550"/>
      <c r="AE872" s="550"/>
      <c r="AF872" s="550"/>
      <c r="AG872" s="550"/>
      <c r="AH872" s="550"/>
      <c r="AI872" s="550"/>
      <c r="AJ872" s="550"/>
      <c r="AK872" s="550"/>
      <c r="AL872" s="550"/>
      <c r="AM872" s="550"/>
      <c r="AN872" s="550"/>
    </row>
    <row r="873" spans="1:40" x14ac:dyDescent="0.25">
      <c r="A873" s="550"/>
      <c r="B873" s="550"/>
      <c r="C873" s="550"/>
      <c r="D873" s="550"/>
      <c r="E873" s="550"/>
      <c r="F873" s="550"/>
      <c r="G873" s="550"/>
      <c r="H873" s="550"/>
      <c r="I873" s="550"/>
      <c r="J873" s="550"/>
      <c r="K873" s="550"/>
      <c r="L873" s="550"/>
      <c r="M873" s="550"/>
      <c r="N873" s="550"/>
      <c r="O873" s="550"/>
      <c r="P873" s="550"/>
      <c r="Q873" s="549"/>
      <c r="R873" s="550"/>
      <c r="S873" s="550"/>
      <c r="T873" s="550"/>
      <c r="U873" s="550"/>
      <c r="V873" s="549"/>
      <c r="W873" s="550"/>
      <c r="X873" s="550"/>
      <c r="Y873" s="550"/>
      <c r="Z873" s="550"/>
      <c r="AA873" s="550"/>
      <c r="AB873" s="550"/>
      <c r="AC873" s="550"/>
      <c r="AD873" s="550"/>
      <c r="AE873" s="550"/>
      <c r="AF873" s="550"/>
      <c r="AG873" s="550"/>
      <c r="AH873" s="550"/>
      <c r="AI873" s="550"/>
      <c r="AJ873" s="550"/>
      <c r="AK873" s="550"/>
      <c r="AL873" s="550"/>
      <c r="AM873" s="550"/>
      <c r="AN873" s="550"/>
    </row>
    <row r="874" spans="1:40" x14ac:dyDescent="0.25">
      <c r="A874" s="550"/>
      <c r="B874" s="550"/>
      <c r="C874" s="550"/>
      <c r="D874" s="550"/>
      <c r="E874" s="550"/>
      <c r="F874" s="550"/>
      <c r="G874" s="550"/>
      <c r="H874" s="550"/>
      <c r="I874" s="550"/>
      <c r="J874" s="550"/>
      <c r="K874" s="550"/>
      <c r="L874" s="550"/>
      <c r="M874" s="550"/>
      <c r="N874" s="550"/>
      <c r="O874" s="550"/>
      <c r="P874" s="550"/>
      <c r="Q874" s="549"/>
      <c r="R874" s="550"/>
      <c r="S874" s="550"/>
      <c r="T874" s="550"/>
      <c r="U874" s="550"/>
      <c r="V874" s="549"/>
      <c r="W874" s="550"/>
      <c r="X874" s="550"/>
      <c r="Y874" s="550"/>
      <c r="Z874" s="550"/>
      <c r="AA874" s="550"/>
      <c r="AB874" s="550"/>
      <c r="AC874" s="550"/>
      <c r="AD874" s="550"/>
      <c r="AE874" s="550"/>
      <c r="AF874" s="550"/>
      <c r="AG874" s="550"/>
      <c r="AH874" s="550"/>
      <c r="AI874" s="550"/>
      <c r="AJ874" s="550"/>
      <c r="AK874" s="550"/>
      <c r="AL874" s="550"/>
      <c r="AM874" s="550"/>
      <c r="AN874" s="550"/>
    </row>
    <row r="875" spans="1:40" x14ac:dyDescent="0.25">
      <c r="A875" s="550"/>
      <c r="B875" s="550"/>
      <c r="C875" s="550"/>
      <c r="D875" s="550"/>
      <c r="E875" s="550"/>
      <c r="F875" s="550"/>
      <c r="G875" s="550"/>
      <c r="H875" s="550"/>
      <c r="I875" s="550"/>
      <c r="J875" s="550"/>
      <c r="K875" s="550"/>
      <c r="L875" s="550"/>
      <c r="M875" s="550"/>
      <c r="N875" s="550"/>
      <c r="O875" s="550"/>
      <c r="P875" s="550"/>
      <c r="Q875" s="549"/>
      <c r="R875" s="550"/>
      <c r="S875" s="550"/>
      <c r="T875" s="550"/>
      <c r="U875" s="550"/>
      <c r="V875" s="549"/>
      <c r="W875" s="550"/>
      <c r="X875" s="550"/>
      <c r="Y875" s="550"/>
      <c r="Z875" s="550"/>
      <c r="AA875" s="550"/>
      <c r="AB875" s="550"/>
      <c r="AC875" s="550"/>
      <c r="AD875" s="550"/>
      <c r="AE875" s="550"/>
      <c r="AF875" s="550"/>
      <c r="AG875" s="550"/>
      <c r="AH875" s="550"/>
      <c r="AI875" s="550"/>
      <c r="AJ875" s="550"/>
      <c r="AK875" s="550"/>
      <c r="AL875" s="550"/>
      <c r="AM875" s="550"/>
      <c r="AN875" s="550"/>
    </row>
    <row r="876" spans="1:40" x14ac:dyDescent="0.25">
      <c r="A876" s="550"/>
      <c r="B876" s="550"/>
      <c r="C876" s="550"/>
      <c r="D876" s="550"/>
      <c r="E876" s="550"/>
      <c r="F876" s="550"/>
      <c r="G876" s="550"/>
      <c r="H876" s="550"/>
      <c r="I876" s="550"/>
      <c r="J876" s="550"/>
      <c r="K876" s="550"/>
      <c r="L876" s="550"/>
      <c r="M876" s="550"/>
      <c r="N876" s="550"/>
      <c r="O876" s="550"/>
      <c r="P876" s="550"/>
      <c r="Q876" s="549"/>
      <c r="R876" s="550"/>
      <c r="S876" s="550"/>
      <c r="T876" s="550"/>
      <c r="U876" s="550"/>
      <c r="V876" s="549"/>
      <c r="W876" s="550"/>
      <c r="X876" s="550"/>
      <c r="Y876" s="550"/>
      <c r="Z876" s="550"/>
      <c r="AA876" s="550"/>
      <c r="AB876" s="550"/>
      <c r="AC876" s="550"/>
      <c r="AD876" s="550"/>
      <c r="AE876" s="550"/>
      <c r="AF876" s="550"/>
      <c r="AG876" s="550"/>
      <c r="AH876" s="550"/>
      <c r="AI876" s="550"/>
      <c r="AJ876" s="550"/>
      <c r="AK876" s="550"/>
      <c r="AL876" s="550"/>
      <c r="AM876" s="550"/>
      <c r="AN876" s="550"/>
    </row>
    <row r="877" spans="1:40" x14ac:dyDescent="0.25">
      <c r="A877" s="550"/>
      <c r="B877" s="550"/>
      <c r="C877" s="550"/>
      <c r="D877" s="550"/>
      <c r="E877" s="550"/>
      <c r="F877" s="550"/>
      <c r="G877" s="550"/>
      <c r="H877" s="550"/>
      <c r="I877" s="550"/>
      <c r="J877" s="550"/>
      <c r="K877" s="550"/>
      <c r="L877" s="550"/>
      <c r="M877" s="550"/>
      <c r="N877" s="550"/>
      <c r="O877" s="550"/>
      <c r="P877" s="550"/>
      <c r="Q877" s="549"/>
      <c r="R877" s="550"/>
      <c r="S877" s="550"/>
      <c r="T877" s="550"/>
      <c r="U877" s="550"/>
      <c r="V877" s="549"/>
      <c r="W877" s="550"/>
      <c r="X877" s="550"/>
      <c r="Y877" s="550"/>
      <c r="Z877" s="550"/>
      <c r="AA877" s="550"/>
      <c r="AB877" s="550"/>
      <c r="AC877" s="550"/>
      <c r="AD877" s="550"/>
      <c r="AE877" s="550"/>
      <c r="AF877" s="550"/>
      <c r="AG877" s="550"/>
      <c r="AH877" s="550"/>
      <c r="AI877" s="550"/>
      <c r="AJ877" s="550"/>
      <c r="AK877" s="550"/>
      <c r="AL877" s="550"/>
      <c r="AM877" s="550"/>
      <c r="AN877" s="550"/>
    </row>
    <row r="878" spans="1:40" x14ac:dyDescent="0.25">
      <c r="A878" s="550"/>
      <c r="B878" s="550"/>
      <c r="C878" s="550"/>
      <c r="D878" s="550"/>
      <c r="E878" s="550"/>
      <c r="F878" s="550"/>
      <c r="G878" s="550"/>
      <c r="H878" s="550"/>
      <c r="I878" s="550"/>
      <c r="J878" s="550"/>
      <c r="K878" s="550"/>
      <c r="L878" s="550"/>
      <c r="M878" s="550"/>
      <c r="N878" s="550"/>
      <c r="O878" s="550"/>
      <c r="P878" s="550"/>
      <c r="Q878" s="549"/>
      <c r="R878" s="550"/>
      <c r="S878" s="550"/>
      <c r="T878" s="550"/>
      <c r="U878" s="550"/>
      <c r="V878" s="549"/>
      <c r="W878" s="550"/>
      <c r="X878" s="550"/>
      <c r="Y878" s="550"/>
      <c r="Z878" s="550"/>
      <c r="AA878" s="550"/>
      <c r="AB878" s="550"/>
      <c r="AC878" s="550"/>
      <c r="AD878" s="550"/>
      <c r="AE878" s="550"/>
      <c r="AF878" s="550"/>
      <c r="AG878" s="550"/>
      <c r="AH878" s="550"/>
      <c r="AI878" s="550"/>
      <c r="AJ878" s="550"/>
      <c r="AK878" s="550"/>
      <c r="AL878" s="550"/>
      <c r="AM878" s="550"/>
      <c r="AN878" s="550"/>
    </row>
    <row r="879" spans="1:40" x14ac:dyDescent="0.25">
      <c r="A879" s="550"/>
      <c r="B879" s="550"/>
      <c r="C879" s="550"/>
      <c r="D879" s="550"/>
      <c r="E879" s="550"/>
      <c r="F879" s="550"/>
      <c r="G879" s="550"/>
      <c r="H879" s="550"/>
      <c r="I879" s="550"/>
      <c r="J879" s="550"/>
      <c r="K879" s="550"/>
      <c r="L879" s="550"/>
      <c r="M879" s="550"/>
      <c r="N879" s="550"/>
      <c r="O879" s="550"/>
      <c r="P879" s="550"/>
      <c r="Q879" s="549"/>
      <c r="R879" s="550"/>
      <c r="S879" s="550"/>
      <c r="T879" s="550"/>
      <c r="U879" s="550"/>
      <c r="V879" s="549"/>
      <c r="W879" s="550"/>
      <c r="X879" s="550"/>
      <c r="Y879" s="550"/>
      <c r="Z879" s="550"/>
      <c r="AA879" s="550"/>
      <c r="AB879" s="550"/>
      <c r="AC879" s="550"/>
      <c r="AD879" s="550"/>
      <c r="AE879" s="550"/>
      <c r="AF879" s="550"/>
      <c r="AG879" s="550"/>
      <c r="AH879" s="550"/>
      <c r="AI879" s="550"/>
      <c r="AJ879" s="550"/>
      <c r="AK879" s="550"/>
      <c r="AL879" s="550"/>
      <c r="AM879" s="550"/>
      <c r="AN879" s="550"/>
    </row>
    <row r="880" spans="1:40" x14ac:dyDescent="0.25">
      <c r="A880" s="550"/>
      <c r="B880" s="550"/>
      <c r="C880" s="550"/>
      <c r="D880" s="550"/>
      <c r="E880" s="550"/>
      <c r="F880" s="550"/>
      <c r="G880" s="550"/>
      <c r="H880" s="550"/>
      <c r="I880" s="550"/>
      <c r="J880" s="550"/>
      <c r="K880" s="550"/>
      <c r="L880" s="550"/>
      <c r="M880" s="550"/>
      <c r="N880" s="550"/>
      <c r="O880" s="550"/>
      <c r="P880" s="550"/>
      <c r="Q880" s="549"/>
      <c r="R880" s="550"/>
      <c r="S880" s="550"/>
      <c r="T880" s="550"/>
      <c r="U880" s="550"/>
      <c r="V880" s="549"/>
      <c r="W880" s="550"/>
      <c r="X880" s="550"/>
      <c r="Y880" s="550"/>
      <c r="Z880" s="550"/>
      <c r="AA880" s="550"/>
      <c r="AB880" s="550"/>
      <c r="AC880" s="550"/>
      <c r="AD880" s="550"/>
      <c r="AE880" s="550"/>
      <c r="AF880" s="550"/>
      <c r="AG880" s="550"/>
      <c r="AH880" s="550"/>
      <c r="AI880" s="550"/>
      <c r="AJ880" s="550"/>
      <c r="AK880" s="550"/>
      <c r="AL880" s="550"/>
      <c r="AM880" s="550"/>
      <c r="AN880" s="550"/>
    </row>
    <row r="881" spans="1:40" x14ac:dyDescent="0.25">
      <c r="A881" s="550"/>
      <c r="B881" s="550"/>
      <c r="C881" s="550"/>
      <c r="D881" s="550"/>
      <c r="E881" s="550"/>
      <c r="F881" s="550"/>
      <c r="G881" s="550"/>
      <c r="H881" s="550"/>
      <c r="I881" s="550"/>
      <c r="J881" s="550"/>
      <c r="K881" s="550"/>
      <c r="L881" s="550"/>
      <c r="M881" s="550"/>
      <c r="N881" s="550"/>
      <c r="O881" s="550"/>
      <c r="P881" s="550"/>
      <c r="Q881" s="549"/>
      <c r="R881" s="550"/>
      <c r="S881" s="550"/>
      <c r="T881" s="550"/>
      <c r="U881" s="550"/>
      <c r="V881" s="549"/>
      <c r="W881" s="550"/>
      <c r="X881" s="550"/>
      <c r="Y881" s="550"/>
      <c r="Z881" s="550"/>
      <c r="AA881" s="550"/>
      <c r="AB881" s="550"/>
      <c r="AC881" s="550"/>
      <c r="AD881" s="550"/>
      <c r="AE881" s="550"/>
      <c r="AF881" s="550"/>
      <c r="AG881" s="550"/>
      <c r="AH881" s="550"/>
      <c r="AI881" s="550"/>
      <c r="AJ881" s="550"/>
      <c r="AK881" s="550"/>
      <c r="AL881" s="550"/>
      <c r="AM881" s="550"/>
      <c r="AN881" s="550"/>
    </row>
    <row r="882" spans="1:40" x14ac:dyDescent="0.25">
      <c r="A882" s="550"/>
      <c r="B882" s="550"/>
      <c r="C882" s="550"/>
      <c r="D882" s="550"/>
      <c r="E882" s="550"/>
      <c r="F882" s="550"/>
      <c r="G882" s="550"/>
      <c r="H882" s="550"/>
      <c r="I882" s="550"/>
      <c r="J882" s="550"/>
      <c r="K882" s="550"/>
      <c r="L882" s="550"/>
      <c r="M882" s="550"/>
      <c r="N882" s="550"/>
      <c r="O882" s="550"/>
      <c r="P882" s="550"/>
      <c r="Q882" s="549"/>
      <c r="R882" s="550"/>
      <c r="S882" s="550"/>
      <c r="T882" s="550"/>
      <c r="U882" s="550"/>
      <c r="V882" s="549"/>
      <c r="W882" s="550"/>
      <c r="X882" s="550"/>
      <c r="Y882" s="550"/>
      <c r="Z882" s="550"/>
      <c r="AA882" s="550"/>
      <c r="AB882" s="550"/>
      <c r="AC882" s="550"/>
      <c r="AD882" s="550"/>
      <c r="AE882" s="550"/>
      <c r="AF882" s="550"/>
      <c r="AG882" s="550"/>
      <c r="AH882" s="550"/>
      <c r="AI882" s="550"/>
      <c r="AJ882" s="550"/>
      <c r="AK882" s="550"/>
      <c r="AL882" s="550"/>
      <c r="AM882" s="550"/>
      <c r="AN882" s="550"/>
    </row>
    <row r="883" spans="1:40" x14ac:dyDescent="0.25">
      <c r="A883" s="550"/>
      <c r="B883" s="550"/>
      <c r="C883" s="550"/>
      <c r="D883" s="550"/>
      <c r="E883" s="550"/>
      <c r="F883" s="550"/>
      <c r="G883" s="550"/>
      <c r="H883" s="550"/>
      <c r="I883" s="550"/>
      <c r="J883" s="550"/>
      <c r="K883" s="550"/>
      <c r="L883" s="550"/>
      <c r="M883" s="550"/>
      <c r="N883" s="550"/>
      <c r="O883" s="550"/>
      <c r="P883" s="550"/>
      <c r="Q883" s="549"/>
      <c r="R883" s="550"/>
      <c r="S883" s="550"/>
      <c r="T883" s="550"/>
      <c r="U883" s="550"/>
      <c r="V883" s="549"/>
      <c r="W883" s="550"/>
      <c r="X883" s="550"/>
      <c r="Y883" s="550"/>
      <c r="Z883" s="550"/>
      <c r="AA883" s="550"/>
      <c r="AB883" s="550"/>
      <c r="AC883" s="550"/>
      <c r="AD883" s="550"/>
      <c r="AE883" s="550"/>
      <c r="AF883" s="550"/>
      <c r="AG883" s="550"/>
      <c r="AH883" s="550"/>
      <c r="AI883" s="550"/>
      <c r="AJ883" s="550"/>
      <c r="AK883" s="550"/>
      <c r="AL883" s="550"/>
      <c r="AM883" s="550"/>
      <c r="AN883" s="550"/>
    </row>
    <row r="884" spans="1:40" x14ac:dyDescent="0.25">
      <c r="A884" s="550"/>
      <c r="B884" s="550"/>
      <c r="C884" s="550"/>
      <c r="D884" s="550"/>
      <c r="E884" s="550"/>
      <c r="F884" s="550"/>
      <c r="G884" s="550"/>
      <c r="H884" s="550"/>
      <c r="I884" s="550"/>
      <c r="J884" s="550"/>
      <c r="K884" s="550"/>
      <c r="L884" s="550"/>
      <c r="M884" s="550"/>
      <c r="N884" s="550"/>
      <c r="O884" s="550"/>
      <c r="P884" s="550"/>
      <c r="Q884" s="549"/>
      <c r="R884" s="550"/>
      <c r="S884" s="550"/>
      <c r="T884" s="550"/>
      <c r="U884" s="550"/>
      <c r="V884" s="549"/>
      <c r="W884" s="550"/>
      <c r="X884" s="550"/>
      <c r="Y884" s="550"/>
      <c r="Z884" s="550"/>
      <c r="AA884" s="550"/>
      <c r="AB884" s="550"/>
      <c r="AC884" s="550"/>
      <c r="AD884" s="550"/>
      <c r="AE884" s="550"/>
      <c r="AF884" s="550"/>
      <c r="AG884" s="550"/>
      <c r="AH884" s="550"/>
      <c r="AI884" s="550"/>
      <c r="AJ884" s="550"/>
      <c r="AK884" s="550"/>
      <c r="AL884" s="550"/>
      <c r="AM884" s="550"/>
      <c r="AN884" s="550"/>
    </row>
    <row r="885" spans="1:40" x14ac:dyDescent="0.25">
      <c r="A885" s="550"/>
      <c r="B885" s="550"/>
      <c r="C885" s="550"/>
      <c r="D885" s="550"/>
      <c r="E885" s="550"/>
      <c r="F885" s="550"/>
      <c r="G885" s="550"/>
      <c r="H885" s="550"/>
      <c r="I885" s="550"/>
      <c r="J885" s="550"/>
      <c r="K885" s="550"/>
      <c r="L885" s="550"/>
      <c r="M885" s="550"/>
      <c r="N885" s="550"/>
      <c r="O885" s="550"/>
      <c r="P885" s="550"/>
      <c r="Q885" s="549"/>
      <c r="R885" s="550"/>
      <c r="S885" s="550"/>
      <c r="T885" s="550"/>
      <c r="U885" s="550"/>
      <c r="V885" s="549"/>
      <c r="W885" s="550"/>
      <c r="X885" s="550"/>
      <c r="Y885" s="550"/>
      <c r="Z885" s="550"/>
      <c r="AA885" s="550"/>
      <c r="AB885" s="550"/>
      <c r="AC885" s="550"/>
      <c r="AD885" s="550"/>
      <c r="AE885" s="550"/>
      <c r="AF885" s="550"/>
      <c r="AG885" s="550"/>
      <c r="AH885" s="550"/>
      <c r="AI885" s="550"/>
      <c r="AJ885" s="550"/>
      <c r="AK885" s="550"/>
      <c r="AL885" s="550"/>
      <c r="AM885" s="550"/>
      <c r="AN885" s="550"/>
    </row>
    <row r="886" spans="1:40" x14ac:dyDescent="0.25">
      <c r="A886" s="550"/>
      <c r="B886" s="550"/>
      <c r="C886" s="550"/>
      <c r="D886" s="550"/>
      <c r="E886" s="550"/>
      <c r="F886" s="550"/>
      <c r="G886" s="550"/>
      <c r="H886" s="550"/>
      <c r="I886" s="550"/>
      <c r="J886" s="550"/>
      <c r="K886" s="550"/>
      <c r="L886" s="550"/>
      <c r="M886" s="550"/>
      <c r="N886" s="550"/>
      <c r="O886" s="550"/>
      <c r="P886" s="550"/>
      <c r="Q886" s="549"/>
      <c r="R886" s="550"/>
      <c r="S886" s="550"/>
      <c r="T886" s="550"/>
      <c r="U886" s="550"/>
      <c r="V886" s="549"/>
      <c r="W886" s="550"/>
      <c r="X886" s="550"/>
      <c r="Y886" s="550"/>
      <c r="Z886" s="550"/>
      <c r="AA886" s="550"/>
      <c r="AB886" s="550"/>
      <c r="AC886" s="550"/>
      <c r="AD886" s="550"/>
      <c r="AE886" s="550"/>
      <c r="AF886" s="550"/>
      <c r="AG886" s="550"/>
      <c r="AH886" s="550"/>
      <c r="AI886" s="550"/>
      <c r="AJ886" s="550"/>
      <c r="AK886" s="550"/>
      <c r="AL886" s="550"/>
      <c r="AM886" s="550"/>
      <c r="AN886" s="550"/>
    </row>
    <row r="887" spans="1:40" x14ac:dyDescent="0.25">
      <c r="A887" s="550"/>
      <c r="B887" s="550"/>
      <c r="C887" s="550"/>
      <c r="D887" s="550"/>
      <c r="E887" s="550"/>
      <c r="F887" s="550"/>
      <c r="G887" s="550"/>
      <c r="H887" s="550"/>
      <c r="I887" s="550"/>
      <c r="J887" s="550"/>
      <c r="K887" s="550"/>
      <c r="L887" s="550"/>
      <c r="M887" s="550"/>
      <c r="N887" s="550"/>
      <c r="O887" s="550"/>
      <c r="P887" s="550"/>
      <c r="Q887" s="549"/>
      <c r="R887" s="550"/>
      <c r="S887" s="550"/>
      <c r="T887" s="550"/>
      <c r="U887" s="550"/>
      <c r="V887" s="549"/>
      <c r="W887" s="550"/>
      <c r="X887" s="550"/>
      <c r="Y887" s="550"/>
      <c r="Z887" s="550"/>
      <c r="AA887" s="550"/>
      <c r="AB887" s="550"/>
      <c r="AC887" s="550"/>
      <c r="AD887" s="550"/>
      <c r="AE887" s="550"/>
      <c r="AF887" s="550"/>
      <c r="AG887" s="550"/>
      <c r="AH887" s="550"/>
      <c r="AI887" s="550"/>
      <c r="AJ887" s="550"/>
      <c r="AK887" s="550"/>
      <c r="AL887" s="550"/>
      <c r="AM887" s="550"/>
      <c r="AN887" s="550"/>
    </row>
    <row r="888" spans="1:40" x14ac:dyDescent="0.25">
      <c r="A888" s="550"/>
      <c r="B888" s="550"/>
      <c r="C888" s="550"/>
      <c r="D888" s="550"/>
      <c r="E888" s="550"/>
      <c r="F888" s="550"/>
      <c r="G888" s="550"/>
      <c r="H888" s="550"/>
      <c r="I888" s="550"/>
      <c r="J888" s="550"/>
      <c r="K888" s="550"/>
      <c r="L888" s="550"/>
      <c r="M888" s="550"/>
      <c r="N888" s="550"/>
      <c r="O888" s="550"/>
      <c r="P888" s="550"/>
      <c r="Q888" s="549"/>
      <c r="R888" s="550"/>
      <c r="S888" s="550"/>
      <c r="T888" s="550"/>
      <c r="U888" s="550"/>
      <c r="V888" s="549"/>
      <c r="W888" s="550"/>
      <c r="X888" s="550"/>
      <c r="Y888" s="550"/>
      <c r="Z888" s="550"/>
      <c r="AA888" s="550"/>
      <c r="AB888" s="550"/>
      <c r="AC888" s="550"/>
      <c r="AD888" s="550"/>
      <c r="AE888" s="550"/>
      <c r="AF888" s="550"/>
      <c r="AG888" s="550"/>
      <c r="AH888" s="550"/>
      <c r="AI888" s="550"/>
      <c r="AJ888" s="550"/>
      <c r="AK888" s="550"/>
      <c r="AL888" s="550"/>
      <c r="AM888" s="550"/>
      <c r="AN888" s="550"/>
    </row>
    <row r="889" spans="1:40" x14ac:dyDescent="0.25">
      <c r="A889" s="550"/>
      <c r="B889" s="550"/>
      <c r="C889" s="550"/>
      <c r="D889" s="550"/>
      <c r="E889" s="550"/>
      <c r="F889" s="550"/>
      <c r="G889" s="550"/>
      <c r="H889" s="550"/>
      <c r="I889" s="550"/>
      <c r="J889" s="550"/>
      <c r="K889" s="550"/>
      <c r="L889" s="550"/>
      <c r="M889" s="550"/>
      <c r="N889" s="550"/>
      <c r="O889" s="550"/>
      <c r="P889" s="550"/>
      <c r="Q889" s="549"/>
      <c r="R889" s="550"/>
      <c r="S889" s="550"/>
      <c r="T889" s="550"/>
      <c r="U889" s="550"/>
      <c r="V889" s="549"/>
      <c r="W889" s="550"/>
      <c r="X889" s="550"/>
      <c r="Y889" s="550"/>
      <c r="Z889" s="550"/>
      <c r="AA889" s="550"/>
      <c r="AB889" s="550"/>
      <c r="AC889" s="550"/>
      <c r="AD889" s="550"/>
      <c r="AE889" s="550"/>
      <c r="AF889" s="550"/>
      <c r="AG889" s="550"/>
      <c r="AH889" s="550"/>
      <c r="AI889" s="550"/>
      <c r="AJ889" s="550"/>
      <c r="AK889" s="550"/>
      <c r="AL889" s="550"/>
      <c r="AM889" s="550"/>
      <c r="AN889" s="550"/>
    </row>
    <row r="890" spans="1:40" x14ac:dyDescent="0.25">
      <c r="A890" s="550"/>
      <c r="B890" s="550"/>
      <c r="C890" s="550"/>
      <c r="D890" s="550"/>
      <c r="E890" s="550"/>
      <c r="F890" s="550"/>
      <c r="G890" s="550"/>
      <c r="H890" s="550"/>
      <c r="I890" s="550"/>
      <c r="J890" s="550"/>
      <c r="K890" s="550"/>
      <c r="L890" s="550"/>
      <c r="M890" s="550"/>
      <c r="N890" s="550"/>
      <c r="O890" s="550"/>
      <c r="P890" s="550"/>
      <c r="Q890" s="549"/>
      <c r="R890" s="550"/>
      <c r="S890" s="550"/>
      <c r="T890" s="550"/>
      <c r="U890" s="550"/>
      <c r="V890" s="549"/>
      <c r="W890" s="550"/>
      <c r="X890" s="550"/>
      <c r="Y890" s="550"/>
      <c r="Z890" s="550"/>
      <c r="AA890" s="550"/>
      <c r="AB890" s="550"/>
      <c r="AC890" s="550"/>
      <c r="AD890" s="550"/>
      <c r="AE890" s="550"/>
      <c r="AF890" s="550"/>
      <c r="AG890" s="550"/>
      <c r="AH890" s="550"/>
      <c r="AI890" s="550"/>
      <c r="AJ890" s="550"/>
      <c r="AK890" s="550"/>
      <c r="AL890" s="550"/>
      <c r="AM890" s="550"/>
      <c r="AN890" s="550"/>
    </row>
    <row r="891" spans="1:40" x14ac:dyDescent="0.25">
      <c r="A891" s="550"/>
      <c r="B891" s="550"/>
      <c r="C891" s="550"/>
      <c r="D891" s="550"/>
      <c r="E891" s="550"/>
      <c r="F891" s="550"/>
      <c r="G891" s="550"/>
      <c r="H891" s="550"/>
      <c r="I891" s="550"/>
      <c r="J891" s="550"/>
      <c r="K891" s="550"/>
      <c r="L891" s="550"/>
      <c r="M891" s="550"/>
      <c r="N891" s="550"/>
      <c r="O891" s="550"/>
      <c r="P891" s="550"/>
      <c r="Q891" s="549"/>
      <c r="R891" s="550"/>
      <c r="S891" s="550"/>
      <c r="T891" s="550"/>
      <c r="U891" s="550"/>
      <c r="V891" s="549"/>
      <c r="W891" s="550"/>
      <c r="X891" s="550"/>
      <c r="Y891" s="550"/>
      <c r="Z891" s="550"/>
      <c r="AA891" s="550"/>
      <c r="AB891" s="550"/>
      <c r="AC891" s="550"/>
      <c r="AD891" s="550"/>
      <c r="AE891" s="550"/>
      <c r="AF891" s="550"/>
      <c r="AG891" s="550"/>
      <c r="AH891" s="550"/>
      <c r="AI891" s="550"/>
      <c r="AJ891" s="550"/>
      <c r="AK891" s="550"/>
      <c r="AL891" s="550"/>
      <c r="AM891" s="550"/>
      <c r="AN891" s="550"/>
    </row>
    <row r="892" spans="1:40" x14ac:dyDescent="0.25">
      <c r="A892" s="550"/>
      <c r="B892" s="550"/>
      <c r="C892" s="550"/>
      <c r="D892" s="550"/>
      <c r="E892" s="550"/>
      <c r="F892" s="550"/>
      <c r="G892" s="550"/>
      <c r="H892" s="550"/>
      <c r="I892" s="550"/>
      <c r="J892" s="550"/>
      <c r="K892" s="550"/>
      <c r="L892" s="550"/>
      <c r="M892" s="550"/>
      <c r="N892" s="550"/>
      <c r="O892" s="550"/>
      <c r="P892" s="550"/>
      <c r="Q892" s="549"/>
      <c r="R892" s="550"/>
      <c r="S892" s="550"/>
      <c r="T892" s="550"/>
      <c r="U892" s="550"/>
      <c r="V892" s="549"/>
      <c r="W892" s="550"/>
      <c r="X892" s="550"/>
      <c r="Y892" s="550"/>
      <c r="Z892" s="550"/>
      <c r="AA892" s="550"/>
      <c r="AB892" s="550"/>
      <c r="AC892" s="550"/>
      <c r="AD892" s="550"/>
      <c r="AE892" s="550"/>
      <c r="AF892" s="550"/>
      <c r="AG892" s="550"/>
      <c r="AH892" s="550"/>
      <c r="AI892" s="550"/>
      <c r="AJ892" s="550"/>
      <c r="AK892" s="550"/>
      <c r="AL892" s="550"/>
      <c r="AM892" s="550"/>
      <c r="AN892" s="550"/>
    </row>
    <row r="893" spans="1:40" x14ac:dyDescent="0.25">
      <c r="A893" s="550"/>
      <c r="B893" s="550"/>
      <c r="C893" s="550"/>
      <c r="D893" s="550"/>
      <c r="E893" s="550"/>
      <c r="F893" s="550"/>
      <c r="G893" s="550"/>
      <c r="H893" s="550"/>
      <c r="I893" s="550"/>
      <c r="J893" s="550"/>
      <c r="K893" s="550"/>
      <c r="L893" s="550"/>
      <c r="M893" s="550"/>
      <c r="N893" s="550"/>
      <c r="O893" s="550"/>
      <c r="P893" s="550"/>
      <c r="Q893" s="549"/>
      <c r="R893" s="550"/>
      <c r="S893" s="550"/>
      <c r="T893" s="550"/>
      <c r="U893" s="550"/>
      <c r="V893" s="549"/>
      <c r="W893" s="550"/>
      <c r="X893" s="550"/>
      <c r="Y893" s="550"/>
      <c r="Z893" s="550"/>
      <c r="AA893" s="550"/>
      <c r="AB893" s="550"/>
      <c r="AC893" s="550"/>
      <c r="AD893" s="550"/>
      <c r="AE893" s="550"/>
      <c r="AF893" s="550"/>
      <c r="AG893" s="550"/>
      <c r="AH893" s="550"/>
      <c r="AI893" s="550"/>
      <c r="AJ893" s="550"/>
      <c r="AK893" s="550"/>
      <c r="AL893" s="550"/>
      <c r="AM893" s="550"/>
      <c r="AN893" s="550"/>
    </row>
    <row r="894" spans="1:40" x14ac:dyDescent="0.25">
      <c r="A894" s="550"/>
      <c r="B894" s="550"/>
      <c r="C894" s="550"/>
      <c r="D894" s="550"/>
      <c r="E894" s="550"/>
      <c r="F894" s="550"/>
      <c r="G894" s="550"/>
      <c r="H894" s="550"/>
      <c r="I894" s="550"/>
      <c r="J894" s="550"/>
      <c r="K894" s="550"/>
      <c r="L894" s="550"/>
      <c r="M894" s="550"/>
      <c r="N894" s="550"/>
      <c r="O894" s="550"/>
      <c r="P894" s="550"/>
      <c r="Q894" s="549"/>
      <c r="R894" s="550"/>
      <c r="S894" s="550"/>
      <c r="T894" s="550"/>
      <c r="U894" s="550"/>
      <c r="V894" s="549"/>
      <c r="W894" s="550"/>
      <c r="X894" s="550"/>
      <c r="Y894" s="550"/>
      <c r="Z894" s="550"/>
      <c r="AA894" s="550"/>
      <c r="AB894" s="550"/>
      <c r="AC894" s="550"/>
      <c r="AD894" s="550"/>
      <c r="AE894" s="550"/>
      <c r="AF894" s="550"/>
      <c r="AG894" s="550"/>
      <c r="AH894" s="550"/>
      <c r="AI894" s="550"/>
      <c r="AJ894" s="550"/>
      <c r="AK894" s="550"/>
      <c r="AL894" s="550"/>
      <c r="AM894" s="550"/>
      <c r="AN894" s="550"/>
    </row>
    <row r="895" spans="1:40" x14ac:dyDescent="0.25">
      <c r="A895" s="550"/>
      <c r="B895" s="550"/>
      <c r="C895" s="550"/>
      <c r="D895" s="550"/>
      <c r="E895" s="550"/>
      <c r="F895" s="550"/>
      <c r="G895" s="550"/>
      <c r="H895" s="550"/>
      <c r="I895" s="550"/>
      <c r="J895" s="550"/>
      <c r="K895" s="550"/>
      <c r="L895" s="550"/>
      <c r="M895" s="550"/>
      <c r="N895" s="550"/>
      <c r="O895" s="550"/>
      <c r="P895" s="550"/>
      <c r="Q895" s="549"/>
      <c r="R895" s="550"/>
      <c r="S895" s="550"/>
      <c r="T895" s="550"/>
      <c r="U895" s="550"/>
      <c r="V895" s="549"/>
      <c r="W895" s="550"/>
      <c r="X895" s="550"/>
      <c r="Y895" s="550"/>
      <c r="Z895" s="550"/>
      <c r="AA895" s="550"/>
      <c r="AB895" s="550"/>
      <c r="AC895" s="550"/>
      <c r="AD895" s="550"/>
      <c r="AE895" s="550"/>
      <c r="AF895" s="550"/>
      <c r="AG895" s="550"/>
      <c r="AH895" s="550"/>
      <c r="AI895" s="550"/>
      <c r="AJ895" s="550"/>
      <c r="AK895" s="550"/>
      <c r="AL895" s="550"/>
      <c r="AM895" s="550"/>
      <c r="AN895" s="550"/>
    </row>
    <row r="896" spans="1:40" x14ac:dyDescent="0.25">
      <c r="A896" s="550"/>
      <c r="B896" s="550"/>
      <c r="C896" s="550"/>
      <c r="D896" s="550"/>
      <c r="E896" s="550"/>
      <c r="F896" s="550"/>
      <c r="G896" s="550"/>
      <c r="H896" s="550"/>
      <c r="I896" s="550"/>
      <c r="J896" s="550"/>
      <c r="K896" s="550"/>
      <c r="L896" s="550"/>
      <c r="M896" s="550"/>
      <c r="N896" s="550"/>
      <c r="O896" s="550"/>
      <c r="P896" s="550"/>
      <c r="Q896" s="549"/>
      <c r="R896" s="550"/>
      <c r="S896" s="550"/>
      <c r="T896" s="550"/>
      <c r="U896" s="550"/>
      <c r="V896" s="549"/>
      <c r="W896" s="550"/>
      <c r="X896" s="550"/>
      <c r="Y896" s="550"/>
      <c r="Z896" s="550"/>
      <c r="AA896" s="550"/>
      <c r="AB896" s="550"/>
      <c r="AC896" s="550"/>
      <c r="AD896" s="550"/>
      <c r="AE896" s="550"/>
      <c r="AF896" s="550"/>
      <c r="AG896" s="550"/>
      <c r="AH896" s="550"/>
      <c r="AI896" s="550"/>
      <c r="AJ896" s="550"/>
      <c r="AK896" s="550"/>
      <c r="AL896" s="550"/>
      <c r="AM896" s="550"/>
      <c r="AN896" s="550"/>
    </row>
    <row r="897" spans="1:40" x14ac:dyDescent="0.25">
      <c r="A897" s="550"/>
      <c r="B897" s="550"/>
      <c r="C897" s="550"/>
      <c r="D897" s="550"/>
      <c r="E897" s="550"/>
      <c r="F897" s="550"/>
      <c r="G897" s="550"/>
      <c r="H897" s="550"/>
      <c r="I897" s="550"/>
      <c r="J897" s="550"/>
      <c r="K897" s="550"/>
      <c r="L897" s="550"/>
      <c r="M897" s="550"/>
      <c r="N897" s="550"/>
      <c r="O897" s="550"/>
      <c r="P897" s="550"/>
      <c r="Q897" s="549"/>
      <c r="R897" s="550"/>
      <c r="S897" s="550"/>
      <c r="T897" s="550"/>
      <c r="U897" s="550"/>
      <c r="V897" s="549"/>
      <c r="W897" s="550"/>
      <c r="X897" s="550"/>
      <c r="Y897" s="550"/>
      <c r="Z897" s="550"/>
      <c r="AA897" s="550"/>
      <c r="AB897" s="550"/>
      <c r="AC897" s="550"/>
      <c r="AD897" s="550"/>
      <c r="AE897" s="550"/>
      <c r="AF897" s="550"/>
      <c r="AG897" s="550"/>
      <c r="AH897" s="550"/>
      <c r="AI897" s="550"/>
      <c r="AJ897" s="550"/>
      <c r="AK897" s="550"/>
      <c r="AL897" s="550"/>
      <c r="AM897" s="550"/>
      <c r="AN897" s="550"/>
    </row>
    <row r="898" spans="1:40" x14ac:dyDescent="0.25">
      <c r="A898" s="550"/>
      <c r="B898" s="550"/>
      <c r="C898" s="550"/>
      <c r="D898" s="550"/>
      <c r="E898" s="550"/>
      <c r="F898" s="550"/>
      <c r="G898" s="550"/>
      <c r="H898" s="550"/>
      <c r="I898" s="550"/>
      <c r="J898" s="550"/>
      <c r="K898" s="550"/>
      <c r="L898" s="550"/>
      <c r="M898" s="550"/>
      <c r="N898" s="550"/>
      <c r="O898" s="550"/>
      <c r="P898" s="550"/>
      <c r="Q898" s="549"/>
      <c r="R898" s="550"/>
      <c r="S898" s="550"/>
      <c r="T898" s="550"/>
      <c r="U898" s="550"/>
      <c r="V898" s="549"/>
      <c r="W898" s="550"/>
      <c r="X898" s="550"/>
      <c r="Y898" s="550"/>
      <c r="Z898" s="550"/>
      <c r="AA898" s="550"/>
      <c r="AB898" s="550"/>
      <c r="AC898" s="550"/>
      <c r="AD898" s="550"/>
      <c r="AE898" s="550"/>
      <c r="AF898" s="550"/>
      <c r="AG898" s="550"/>
      <c r="AH898" s="550"/>
      <c r="AI898" s="550"/>
      <c r="AJ898" s="550"/>
      <c r="AK898" s="550"/>
      <c r="AL898" s="550"/>
      <c r="AM898" s="550"/>
      <c r="AN898" s="550"/>
    </row>
    <row r="899" spans="1:40" x14ac:dyDescent="0.25">
      <c r="A899" s="550"/>
      <c r="B899" s="550"/>
      <c r="C899" s="550"/>
      <c r="D899" s="550"/>
      <c r="E899" s="550"/>
      <c r="F899" s="550"/>
      <c r="G899" s="550"/>
      <c r="H899" s="550"/>
      <c r="I899" s="550"/>
      <c r="J899" s="550"/>
      <c r="K899" s="550"/>
      <c r="L899" s="550"/>
      <c r="M899" s="550"/>
      <c r="N899" s="550"/>
      <c r="O899" s="550"/>
      <c r="P899" s="550"/>
      <c r="Q899" s="549"/>
      <c r="R899" s="550"/>
      <c r="S899" s="550"/>
      <c r="T899" s="550"/>
      <c r="U899" s="550"/>
      <c r="V899" s="549"/>
      <c r="W899" s="550"/>
      <c r="X899" s="550"/>
      <c r="Y899" s="550"/>
      <c r="Z899" s="550"/>
      <c r="AA899" s="550"/>
      <c r="AB899" s="550"/>
      <c r="AC899" s="550"/>
      <c r="AD899" s="550"/>
      <c r="AE899" s="550"/>
      <c r="AF899" s="550"/>
      <c r="AG899" s="550"/>
      <c r="AH899" s="550"/>
      <c r="AI899" s="550"/>
      <c r="AJ899" s="550"/>
      <c r="AK899" s="550"/>
      <c r="AL899" s="550"/>
      <c r="AM899" s="550"/>
      <c r="AN899" s="550"/>
    </row>
    <row r="900" spans="1:40" x14ac:dyDescent="0.25">
      <c r="A900" s="550"/>
      <c r="B900" s="550"/>
      <c r="C900" s="550"/>
      <c r="D900" s="550"/>
      <c r="E900" s="550"/>
      <c r="F900" s="550"/>
      <c r="G900" s="550"/>
      <c r="H900" s="550"/>
      <c r="I900" s="550"/>
      <c r="J900" s="550"/>
      <c r="K900" s="550"/>
      <c r="L900" s="550"/>
      <c r="M900" s="550"/>
      <c r="N900" s="550"/>
      <c r="O900" s="550"/>
      <c r="P900" s="550"/>
      <c r="Q900" s="549"/>
      <c r="R900" s="550"/>
      <c r="S900" s="550"/>
      <c r="T900" s="550"/>
      <c r="U900" s="550"/>
      <c r="V900" s="549"/>
      <c r="W900" s="550"/>
      <c r="X900" s="550"/>
      <c r="Y900" s="550"/>
      <c r="Z900" s="550"/>
      <c r="AA900" s="550"/>
      <c r="AB900" s="550"/>
      <c r="AC900" s="550"/>
      <c r="AD900" s="550"/>
      <c r="AE900" s="550"/>
      <c r="AF900" s="550"/>
      <c r="AG900" s="550"/>
      <c r="AH900" s="550"/>
      <c r="AI900" s="550"/>
      <c r="AJ900" s="550"/>
      <c r="AK900" s="550"/>
      <c r="AL900" s="550"/>
      <c r="AM900" s="550"/>
      <c r="AN900" s="550"/>
    </row>
    <row r="901" spans="1:40" x14ac:dyDescent="0.25">
      <c r="A901" s="550"/>
      <c r="B901" s="550"/>
      <c r="C901" s="550"/>
      <c r="D901" s="550"/>
      <c r="E901" s="550"/>
      <c r="F901" s="550"/>
      <c r="G901" s="550"/>
      <c r="H901" s="550"/>
      <c r="I901" s="550"/>
      <c r="J901" s="550"/>
      <c r="K901" s="550"/>
      <c r="L901" s="550"/>
      <c r="M901" s="550"/>
      <c r="N901" s="550"/>
      <c r="O901" s="550"/>
      <c r="P901" s="550"/>
      <c r="Q901" s="549"/>
      <c r="R901" s="550"/>
      <c r="S901" s="550"/>
      <c r="T901" s="550"/>
      <c r="U901" s="550"/>
      <c r="V901" s="549"/>
      <c r="W901" s="550"/>
      <c r="X901" s="550"/>
      <c r="Y901" s="550"/>
      <c r="Z901" s="550"/>
      <c r="AA901" s="550"/>
      <c r="AB901" s="550"/>
      <c r="AC901" s="550"/>
      <c r="AD901" s="550"/>
      <c r="AE901" s="550"/>
      <c r="AF901" s="550"/>
      <c r="AG901" s="550"/>
      <c r="AH901" s="550"/>
      <c r="AI901" s="550"/>
      <c r="AJ901" s="550"/>
      <c r="AK901" s="550"/>
      <c r="AL901" s="550"/>
      <c r="AM901" s="550"/>
      <c r="AN901" s="550"/>
    </row>
    <row r="902" spans="1:40" x14ac:dyDescent="0.25">
      <c r="A902" s="550"/>
      <c r="B902" s="550"/>
      <c r="C902" s="550"/>
      <c r="D902" s="550"/>
      <c r="E902" s="550"/>
      <c r="F902" s="550"/>
      <c r="G902" s="550"/>
      <c r="H902" s="550"/>
      <c r="I902" s="550"/>
      <c r="J902" s="550"/>
      <c r="K902" s="550"/>
      <c r="L902" s="550"/>
      <c r="M902" s="550"/>
      <c r="N902" s="550"/>
      <c r="O902" s="550"/>
      <c r="P902" s="550"/>
      <c r="Q902" s="549"/>
      <c r="R902" s="550"/>
      <c r="S902" s="550"/>
      <c r="T902" s="550"/>
      <c r="U902" s="550"/>
      <c r="V902" s="549"/>
      <c r="W902" s="550"/>
      <c r="X902" s="550"/>
      <c r="Y902" s="550"/>
      <c r="Z902" s="550"/>
      <c r="AA902" s="550"/>
      <c r="AB902" s="550"/>
      <c r="AC902" s="550"/>
      <c r="AD902" s="550"/>
      <c r="AE902" s="550"/>
      <c r="AF902" s="550"/>
      <c r="AG902" s="550"/>
      <c r="AH902" s="550"/>
      <c r="AI902" s="550"/>
      <c r="AJ902" s="550"/>
      <c r="AK902" s="550"/>
      <c r="AL902" s="550"/>
      <c r="AM902" s="550"/>
      <c r="AN902" s="550"/>
    </row>
    <row r="903" spans="1:40" x14ac:dyDescent="0.25">
      <c r="A903" s="550"/>
      <c r="B903" s="550"/>
      <c r="C903" s="550"/>
      <c r="D903" s="550"/>
      <c r="E903" s="550"/>
      <c r="F903" s="550"/>
      <c r="G903" s="550"/>
      <c r="H903" s="550"/>
      <c r="I903" s="550"/>
      <c r="J903" s="550"/>
      <c r="K903" s="550"/>
      <c r="L903" s="550"/>
      <c r="M903" s="550"/>
      <c r="N903" s="550"/>
      <c r="O903" s="550"/>
      <c r="P903" s="550"/>
      <c r="Q903" s="549"/>
      <c r="R903" s="550"/>
      <c r="S903" s="550"/>
      <c r="T903" s="550"/>
      <c r="U903" s="550"/>
      <c r="V903" s="549"/>
      <c r="W903" s="550"/>
      <c r="X903" s="550"/>
      <c r="Y903" s="550"/>
      <c r="Z903" s="550"/>
      <c r="AA903" s="550"/>
      <c r="AB903" s="550"/>
      <c r="AC903" s="550"/>
      <c r="AD903" s="550"/>
      <c r="AE903" s="550"/>
      <c r="AF903" s="550"/>
      <c r="AG903" s="550"/>
      <c r="AH903" s="550"/>
      <c r="AI903" s="550"/>
      <c r="AJ903" s="550"/>
      <c r="AK903" s="550"/>
      <c r="AL903" s="550"/>
      <c r="AM903" s="550"/>
      <c r="AN903" s="550"/>
    </row>
    <row r="904" spans="1:40" x14ac:dyDescent="0.25">
      <c r="A904" s="550"/>
      <c r="B904" s="550"/>
      <c r="C904" s="550"/>
      <c r="D904" s="550"/>
      <c r="E904" s="550"/>
      <c r="F904" s="550"/>
      <c r="G904" s="550"/>
      <c r="H904" s="550"/>
      <c r="I904" s="550"/>
      <c r="J904" s="550"/>
      <c r="K904" s="550"/>
      <c r="L904" s="550"/>
      <c r="M904" s="550"/>
      <c r="N904" s="550"/>
      <c r="O904" s="550"/>
      <c r="P904" s="550"/>
      <c r="Q904" s="549"/>
      <c r="R904" s="550"/>
      <c r="S904" s="550"/>
      <c r="T904" s="550"/>
      <c r="U904" s="550"/>
      <c r="V904" s="549"/>
      <c r="W904" s="550"/>
      <c r="X904" s="550"/>
      <c r="Y904" s="550"/>
      <c r="Z904" s="550"/>
      <c r="AA904" s="550"/>
      <c r="AB904" s="550"/>
      <c r="AC904" s="550"/>
      <c r="AD904" s="550"/>
      <c r="AE904" s="550"/>
      <c r="AF904" s="550"/>
      <c r="AG904" s="550"/>
      <c r="AH904" s="550"/>
      <c r="AI904" s="550"/>
      <c r="AJ904" s="550"/>
      <c r="AK904" s="550"/>
      <c r="AL904" s="550"/>
      <c r="AM904" s="550"/>
      <c r="AN904" s="550"/>
    </row>
    <row r="905" spans="1:40" x14ac:dyDescent="0.25">
      <c r="A905" s="550"/>
      <c r="B905" s="550"/>
      <c r="C905" s="550"/>
      <c r="D905" s="550"/>
      <c r="E905" s="550"/>
      <c r="F905" s="550"/>
      <c r="G905" s="550"/>
      <c r="H905" s="550"/>
      <c r="I905" s="550"/>
      <c r="J905" s="550"/>
      <c r="K905" s="550"/>
      <c r="L905" s="550"/>
      <c r="M905" s="550"/>
      <c r="N905" s="550"/>
      <c r="O905" s="550"/>
      <c r="P905" s="550"/>
      <c r="Q905" s="549"/>
      <c r="R905" s="550"/>
      <c r="S905" s="550"/>
      <c r="T905" s="550"/>
      <c r="U905" s="550"/>
      <c r="V905" s="549"/>
      <c r="W905" s="550"/>
      <c r="X905" s="550"/>
      <c r="Y905" s="550"/>
      <c r="Z905" s="550"/>
      <c r="AA905" s="550"/>
      <c r="AB905" s="550"/>
      <c r="AC905" s="550"/>
      <c r="AD905" s="550"/>
      <c r="AE905" s="550"/>
      <c r="AF905" s="550"/>
      <c r="AG905" s="550"/>
      <c r="AH905" s="550"/>
      <c r="AI905" s="550"/>
      <c r="AJ905" s="550"/>
      <c r="AK905" s="550"/>
      <c r="AL905" s="550"/>
      <c r="AM905" s="550"/>
      <c r="AN905" s="550"/>
    </row>
    <row r="906" spans="1:40" x14ac:dyDescent="0.25">
      <c r="A906" s="550"/>
      <c r="B906" s="550"/>
      <c r="C906" s="550"/>
      <c r="D906" s="550"/>
      <c r="E906" s="550"/>
      <c r="F906" s="550"/>
      <c r="G906" s="550"/>
      <c r="H906" s="550"/>
      <c r="I906" s="550"/>
      <c r="J906" s="550"/>
      <c r="K906" s="550"/>
      <c r="L906" s="550"/>
      <c r="M906" s="550"/>
      <c r="N906" s="550"/>
      <c r="O906" s="550"/>
      <c r="P906" s="550"/>
      <c r="Q906" s="549"/>
      <c r="R906" s="550"/>
      <c r="S906" s="550"/>
      <c r="T906" s="550"/>
      <c r="U906" s="550"/>
      <c r="V906" s="549"/>
      <c r="W906" s="550"/>
      <c r="X906" s="550"/>
      <c r="Y906" s="550"/>
      <c r="Z906" s="550"/>
      <c r="AA906" s="550"/>
      <c r="AB906" s="550"/>
      <c r="AC906" s="550"/>
      <c r="AD906" s="550"/>
      <c r="AE906" s="550"/>
      <c r="AF906" s="550"/>
      <c r="AG906" s="550"/>
      <c r="AH906" s="550"/>
      <c r="AI906" s="550"/>
      <c r="AJ906" s="550"/>
      <c r="AK906" s="550"/>
      <c r="AL906" s="550"/>
      <c r="AM906" s="550"/>
      <c r="AN906" s="550"/>
    </row>
    <row r="907" spans="1:40" x14ac:dyDescent="0.25">
      <c r="A907" s="550"/>
      <c r="B907" s="550"/>
      <c r="C907" s="550"/>
      <c r="D907" s="550"/>
      <c r="E907" s="550"/>
      <c r="F907" s="550"/>
      <c r="G907" s="550"/>
      <c r="H907" s="550"/>
      <c r="I907" s="550"/>
      <c r="J907" s="550"/>
      <c r="K907" s="550"/>
      <c r="L907" s="550"/>
      <c r="M907" s="550"/>
      <c r="N907" s="550"/>
      <c r="O907" s="550"/>
      <c r="P907" s="550"/>
      <c r="Q907" s="549"/>
      <c r="R907" s="550"/>
      <c r="S907" s="550"/>
      <c r="T907" s="550"/>
      <c r="U907" s="550"/>
      <c r="V907" s="549"/>
      <c r="W907" s="550"/>
      <c r="X907" s="550"/>
      <c r="Y907" s="550"/>
      <c r="Z907" s="550"/>
      <c r="AA907" s="550"/>
      <c r="AB907" s="550"/>
      <c r="AC907" s="550"/>
      <c r="AD907" s="550"/>
      <c r="AE907" s="550"/>
      <c r="AF907" s="550"/>
      <c r="AG907" s="550"/>
      <c r="AH907" s="550"/>
      <c r="AI907" s="550"/>
      <c r="AJ907" s="550"/>
      <c r="AK907" s="550"/>
      <c r="AL907" s="550"/>
      <c r="AM907" s="550"/>
      <c r="AN907" s="550"/>
    </row>
    <row r="908" spans="1:40" x14ac:dyDescent="0.25">
      <c r="A908" s="550"/>
      <c r="B908" s="550"/>
      <c r="C908" s="550"/>
      <c r="D908" s="550"/>
      <c r="E908" s="550"/>
      <c r="F908" s="550"/>
      <c r="G908" s="550"/>
      <c r="H908" s="550"/>
      <c r="I908" s="550"/>
      <c r="J908" s="550"/>
      <c r="K908" s="550"/>
      <c r="L908" s="550"/>
      <c r="M908" s="550"/>
      <c r="N908" s="550"/>
      <c r="O908" s="550"/>
      <c r="P908" s="550"/>
      <c r="Q908" s="549"/>
      <c r="R908" s="550"/>
      <c r="S908" s="550"/>
      <c r="T908" s="550"/>
      <c r="U908" s="550"/>
      <c r="V908" s="549"/>
      <c r="W908" s="550"/>
      <c r="X908" s="550"/>
      <c r="Y908" s="550"/>
      <c r="Z908" s="550"/>
      <c r="AA908" s="550"/>
      <c r="AB908" s="550"/>
      <c r="AC908" s="550"/>
      <c r="AD908" s="550"/>
      <c r="AE908" s="550"/>
      <c r="AF908" s="550"/>
      <c r="AG908" s="550"/>
      <c r="AH908" s="550"/>
      <c r="AI908" s="550"/>
      <c r="AJ908" s="550"/>
      <c r="AK908" s="550"/>
      <c r="AL908" s="550"/>
      <c r="AM908" s="550"/>
      <c r="AN908" s="550"/>
    </row>
    <row r="909" spans="1:40" x14ac:dyDescent="0.25">
      <c r="A909" s="550"/>
      <c r="B909" s="550"/>
      <c r="C909" s="550"/>
      <c r="D909" s="550"/>
      <c r="E909" s="550"/>
      <c r="F909" s="550"/>
      <c r="G909" s="550"/>
      <c r="H909" s="550"/>
      <c r="I909" s="550"/>
      <c r="J909" s="550"/>
      <c r="K909" s="550"/>
      <c r="L909" s="550"/>
      <c r="M909" s="550"/>
      <c r="N909" s="550"/>
      <c r="O909" s="550"/>
      <c r="P909" s="550"/>
      <c r="Q909" s="549"/>
      <c r="R909" s="550"/>
      <c r="S909" s="550"/>
      <c r="T909" s="550"/>
      <c r="U909" s="550"/>
      <c r="V909" s="549"/>
      <c r="W909" s="550"/>
      <c r="X909" s="550"/>
      <c r="Y909" s="550"/>
      <c r="Z909" s="550"/>
      <c r="AA909" s="550"/>
      <c r="AB909" s="550"/>
      <c r="AC909" s="550"/>
      <c r="AD909" s="550"/>
      <c r="AE909" s="550"/>
      <c r="AF909" s="550"/>
      <c r="AG909" s="550"/>
      <c r="AH909" s="550"/>
      <c r="AI909" s="550"/>
      <c r="AJ909" s="550"/>
      <c r="AK909" s="550"/>
      <c r="AL909" s="550"/>
      <c r="AM909" s="550"/>
      <c r="AN909" s="550"/>
    </row>
    <row r="910" spans="1:40" x14ac:dyDescent="0.25">
      <c r="A910" s="550"/>
      <c r="B910" s="550"/>
      <c r="C910" s="550"/>
      <c r="D910" s="550"/>
      <c r="E910" s="550"/>
      <c r="F910" s="550"/>
      <c r="G910" s="550"/>
      <c r="H910" s="550"/>
      <c r="I910" s="550"/>
      <c r="J910" s="550"/>
      <c r="K910" s="550"/>
      <c r="L910" s="550"/>
      <c r="M910" s="550"/>
      <c r="N910" s="550"/>
      <c r="O910" s="550"/>
      <c r="P910" s="550"/>
      <c r="Q910" s="549"/>
      <c r="R910" s="550"/>
      <c r="S910" s="550"/>
      <c r="T910" s="550"/>
      <c r="U910" s="550"/>
      <c r="V910" s="549"/>
      <c r="W910" s="550"/>
      <c r="X910" s="550"/>
      <c r="Y910" s="550"/>
      <c r="Z910" s="550"/>
      <c r="AA910" s="550"/>
      <c r="AB910" s="550"/>
      <c r="AC910" s="550"/>
      <c r="AD910" s="550"/>
      <c r="AE910" s="550"/>
      <c r="AF910" s="550"/>
      <c r="AG910" s="550"/>
      <c r="AH910" s="550"/>
      <c r="AI910" s="550"/>
      <c r="AJ910" s="550"/>
      <c r="AK910" s="550"/>
      <c r="AL910" s="550"/>
      <c r="AM910" s="550"/>
      <c r="AN910" s="550"/>
    </row>
    <row r="911" spans="1:40" x14ac:dyDescent="0.25">
      <c r="A911" s="550"/>
      <c r="B911" s="550"/>
      <c r="C911" s="550"/>
      <c r="D911" s="550"/>
      <c r="E911" s="550"/>
      <c r="F911" s="550"/>
      <c r="G911" s="550"/>
      <c r="H911" s="550"/>
      <c r="I911" s="550"/>
      <c r="J911" s="550"/>
      <c r="K911" s="550"/>
      <c r="L911" s="550"/>
      <c r="M911" s="550"/>
      <c r="N911" s="550"/>
      <c r="O911" s="550"/>
      <c r="P911" s="550"/>
      <c r="Q911" s="549"/>
      <c r="R911" s="550"/>
      <c r="S911" s="550"/>
      <c r="T911" s="550"/>
      <c r="U911" s="550"/>
      <c r="V911" s="549"/>
      <c r="W911" s="550"/>
      <c r="X911" s="550"/>
      <c r="Y911" s="550"/>
      <c r="Z911" s="550"/>
      <c r="AA911" s="550"/>
      <c r="AB911" s="550"/>
      <c r="AC911" s="550"/>
      <c r="AD911" s="550"/>
      <c r="AE911" s="550"/>
      <c r="AF911" s="550"/>
      <c r="AG911" s="550"/>
      <c r="AH911" s="550"/>
      <c r="AI911" s="550"/>
      <c r="AJ911" s="550"/>
      <c r="AK911" s="550"/>
      <c r="AL911" s="550"/>
      <c r="AM911" s="550"/>
      <c r="AN911" s="550"/>
    </row>
    <row r="912" spans="1:40" x14ac:dyDescent="0.25">
      <c r="A912" s="550"/>
      <c r="B912" s="550"/>
      <c r="C912" s="550"/>
      <c r="D912" s="550"/>
      <c r="E912" s="550"/>
      <c r="F912" s="550"/>
      <c r="G912" s="550"/>
      <c r="H912" s="550"/>
      <c r="I912" s="550"/>
      <c r="J912" s="550"/>
      <c r="K912" s="550"/>
      <c r="L912" s="550"/>
      <c r="M912" s="550"/>
      <c r="N912" s="550"/>
      <c r="O912" s="550"/>
      <c r="P912" s="550"/>
      <c r="Q912" s="549"/>
      <c r="R912" s="550"/>
      <c r="S912" s="550"/>
      <c r="T912" s="550"/>
      <c r="U912" s="550"/>
      <c r="V912" s="549"/>
      <c r="W912" s="550"/>
      <c r="X912" s="550"/>
      <c r="Y912" s="550"/>
      <c r="Z912" s="550"/>
      <c r="AA912" s="550"/>
      <c r="AB912" s="550"/>
      <c r="AC912" s="550"/>
      <c r="AD912" s="550"/>
      <c r="AE912" s="550"/>
      <c r="AF912" s="550"/>
      <c r="AG912" s="550"/>
      <c r="AH912" s="550"/>
      <c r="AI912" s="550"/>
      <c r="AJ912" s="550"/>
      <c r="AK912" s="550"/>
      <c r="AL912" s="550"/>
      <c r="AM912" s="550"/>
      <c r="AN912" s="550"/>
    </row>
    <row r="913" spans="1:40" x14ac:dyDescent="0.25">
      <c r="A913" s="550"/>
      <c r="B913" s="550"/>
      <c r="C913" s="550"/>
      <c r="D913" s="550"/>
      <c r="E913" s="550"/>
      <c r="F913" s="550"/>
      <c r="G913" s="550"/>
      <c r="H913" s="550"/>
      <c r="I913" s="550"/>
      <c r="J913" s="550"/>
      <c r="K913" s="550"/>
      <c r="L913" s="550"/>
      <c r="M913" s="550"/>
      <c r="N913" s="550"/>
      <c r="O913" s="550"/>
      <c r="P913" s="550"/>
      <c r="Q913" s="549"/>
      <c r="R913" s="550"/>
      <c r="S913" s="550"/>
      <c r="T913" s="550"/>
      <c r="U913" s="550"/>
      <c r="V913" s="549"/>
      <c r="W913" s="550"/>
      <c r="X913" s="550"/>
      <c r="Y913" s="550"/>
      <c r="Z913" s="550"/>
      <c r="AA913" s="550"/>
      <c r="AB913" s="550"/>
      <c r="AC913" s="550"/>
      <c r="AD913" s="550"/>
      <c r="AE913" s="550"/>
      <c r="AF913" s="550"/>
      <c r="AG913" s="550"/>
      <c r="AH913" s="550"/>
      <c r="AI913" s="550"/>
      <c r="AJ913" s="550"/>
      <c r="AK913" s="550"/>
      <c r="AL913" s="550"/>
      <c r="AM913" s="550"/>
      <c r="AN913" s="550"/>
    </row>
    <row r="914" spans="1:40" x14ac:dyDescent="0.25">
      <c r="A914" s="550"/>
      <c r="B914" s="550"/>
      <c r="C914" s="550"/>
      <c r="D914" s="550"/>
      <c r="E914" s="550"/>
      <c r="F914" s="550"/>
      <c r="G914" s="550"/>
      <c r="H914" s="550"/>
      <c r="I914" s="550"/>
      <c r="J914" s="550"/>
      <c r="K914" s="550"/>
      <c r="L914" s="550"/>
      <c r="M914" s="550"/>
      <c r="N914" s="550"/>
      <c r="O914" s="550"/>
      <c r="P914" s="550"/>
      <c r="Q914" s="549"/>
      <c r="R914" s="550"/>
      <c r="S914" s="550"/>
      <c r="T914" s="550"/>
      <c r="U914" s="550"/>
      <c r="V914" s="549"/>
      <c r="W914" s="550"/>
      <c r="X914" s="550"/>
      <c r="Y914" s="550"/>
      <c r="Z914" s="550"/>
      <c r="AA914" s="550"/>
      <c r="AB914" s="550"/>
      <c r="AC914" s="550"/>
      <c r="AD914" s="550"/>
      <c r="AE914" s="550"/>
      <c r="AF914" s="550"/>
      <c r="AG914" s="550"/>
      <c r="AH914" s="550"/>
      <c r="AI914" s="550"/>
      <c r="AJ914" s="550"/>
      <c r="AK914" s="550"/>
      <c r="AL914" s="550"/>
      <c r="AM914" s="550"/>
      <c r="AN914" s="550"/>
    </row>
    <row r="915" spans="1:40" x14ac:dyDescent="0.25">
      <c r="A915" s="550"/>
      <c r="B915" s="550"/>
      <c r="C915" s="550"/>
      <c r="D915" s="550"/>
      <c r="E915" s="550"/>
      <c r="F915" s="550"/>
      <c r="G915" s="550"/>
      <c r="H915" s="550"/>
      <c r="I915" s="550"/>
      <c r="J915" s="550"/>
      <c r="K915" s="550"/>
      <c r="L915" s="550"/>
      <c r="M915" s="550"/>
      <c r="N915" s="550"/>
      <c r="O915" s="550"/>
      <c r="P915" s="550"/>
      <c r="Q915" s="549"/>
      <c r="R915" s="550"/>
      <c r="S915" s="550"/>
      <c r="T915" s="550"/>
      <c r="U915" s="550"/>
      <c r="V915" s="549"/>
      <c r="W915" s="550"/>
      <c r="X915" s="550"/>
      <c r="Y915" s="550"/>
      <c r="Z915" s="550"/>
      <c r="AA915" s="550"/>
      <c r="AB915" s="550"/>
      <c r="AC915" s="550"/>
      <c r="AD915" s="550"/>
      <c r="AE915" s="550"/>
      <c r="AF915" s="550"/>
      <c r="AG915" s="550"/>
      <c r="AH915" s="550"/>
      <c r="AI915" s="550"/>
      <c r="AJ915" s="550"/>
      <c r="AK915" s="550"/>
      <c r="AL915" s="550"/>
      <c r="AM915" s="550"/>
      <c r="AN915" s="550"/>
    </row>
    <row r="916" spans="1:40" x14ac:dyDescent="0.25">
      <c r="A916" s="550"/>
      <c r="B916" s="550"/>
      <c r="C916" s="550"/>
      <c r="D916" s="550"/>
      <c r="E916" s="550"/>
      <c r="F916" s="550"/>
      <c r="G916" s="550"/>
      <c r="H916" s="550"/>
      <c r="I916" s="550"/>
      <c r="J916" s="550"/>
      <c r="K916" s="550"/>
      <c r="L916" s="550"/>
      <c r="M916" s="550"/>
      <c r="N916" s="550"/>
      <c r="O916" s="550"/>
      <c r="P916" s="550"/>
      <c r="Q916" s="549"/>
      <c r="R916" s="550"/>
      <c r="S916" s="550"/>
      <c r="T916" s="550"/>
      <c r="U916" s="550"/>
      <c r="V916" s="549"/>
      <c r="W916" s="550"/>
      <c r="X916" s="550"/>
      <c r="Y916" s="550"/>
      <c r="Z916" s="550"/>
      <c r="AA916" s="550"/>
      <c r="AB916" s="550"/>
      <c r="AC916" s="550"/>
      <c r="AD916" s="550"/>
      <c r="AE916" s="550"/>
      <c r="AF916" s="550"/>
      <c r="AG916" s="550"/>
      <c r="AH916" s="550"/>
      <c r="AI916" s="550"/>
      <c r="AJ916" s="550"/>
      <c r="AK916" s="550"/>
      <c r="AL916" s="550"/>
      <c r="AM916" s="550"/>
      <c r="AN916" s="550"/>
    </row>
    <row r="917" spans="1:40" x14ac:dyDescent="0.25">
      <c r="A917" s="550"/>
      <c r="B917" s="550"/>
      <c r="C917" s="550"/>
      <c r="D917" s="550"/>
      <c r="E917" s="550"/>
      <c r="F917" s="550"/>
      <c r="G917" s="550"/>
      <c r="H917" s="550"/>
      <c r="I917" s="550"/>
      <c r="J917" s="550"/>
      <c r="K917" s="550"/>
      <c r="L917" s="550"/>
      <c r="M917" s="550"/>
      <c r="N917" s="550"/>
      <c r="O917" s="550"/>
      <c r="P917" s="550"/>
      <c r="Q917" s="549"/>
      <c r="R917" s="550"/>
      <c r="S917" s="550"/>
      <c r="T917" s="550"/>
      <c r="U917" s="550"/>
      <c r="V917" s="549"/>
      <c r="W917" s="550"/>
      <c r="X917" s="550"/>
      <c r="Y917" s="550"/>
      <c r="Z917" s="550"/>
      <c r="AA917" s="550"/>
      <c r="AB917" s="550"/>
      <c r="AC917" s="550"/>
      <c r="AD917" s="550"/>
      <c r="AE917" s="550"/>
      <c r="AF917" s="550"/>
      <c r="AG917" s="550"/>
      <c r="AH917" s="550"/>
      <c r="AI917" s="550"/>
      <c r="AJ917" s="550"/>
      <c r="AK917" s="550"/>
      <c r="AL917" s="550"/>
      <c r="AM917" s="550"/>
      <c r="AN917" s="550"/>
    </row>
    <row r="918" spans="1:40" x14ac:dyDescent="0.25">
      <c r="A918" s="550"/>
      <c r="B918" s="550"/>
      <c r="C918" s="550"/>
      <c r="D918" s="550"/>
      <c r="E918" s="550"/>
      <c r="F918" s="550"/>
      <c r="G918" s="550"/>
      <c r="H918" s="550"/>
      <c r="I918" s="550"/>
      <c r="J918" s="550"/>
      <c r="K918" s="550"/>
      <c r="L918" s="550"/>
      <c r="M918" s="550"/>
      <c r="N918" s="550"/>
      <c r="O918" s="550"/>
      <c r="P918" s="550"/>
      <c r="Q918" s="549"/>
      <c r="R918" s="550"/>
      <c r="S918" s="550"/>
      <c r="T918" s="550"/>
      <c r="U918" s="550"/>
      <c r="V918" s="549"/>
      <c r="W918" s="550"/>
      <c r="X918" s="550"/>
      <c r="Y918" s="550"/>
      <c r="Z918" s="550"/>
      <c r="AA918" s="550"/>
      <c r="AB918" s="550"/>
      <c r="AC918" s="550"/>
      <c r="AD918" s="550"/>
      <c r="AE918" s="550"/>
      <c r="AF918" s="550"/>
      <c r="AG918" s="550"/>
      <c r="AH918" s="550"/>
      <c r="AI918" s="550"/>
      <c r="AJ918" s="550"/>
      <c r="AK918" s="550"/>
      <c r="AL918" s="550"/>
      <c r="AM918" s="550"/>
      <c r="AN918" s="550"/>
    </row>
    <row r="919" spans="1:40" x14ac:dyDescent="0.25">
      <c r="A919" s="550"/>
      <c r="B919" s="550"/>
      <c r="C919" s="550"/>
      <c r="D919" s="550"/>
      <c r="E919" s="550"/>
      <c r="F919" s="550"/>
      <c r="G919" s="550"/>
      <c r="H919" s="550"/>
      <c r="I919" s="550"/>
      <c r="J919" s="550"/>
      <c r="K919" s="550"/>
      <c r="L919" s="550"/>
      <c r="M919" s="550"/>
      <c r="N919" s="550"/>
      <c r="O919" s="550"/>
      <c r="P919" s="550"/>
      <c r="Q919" s="549"/>
      <c r="R919" s="550"/>
      <c r="S919" s="550"/>
      <c r="T919" s="550"/>
      <c r="U919" s="550"/>
      <c r="V919" s="549"/>
      <c r="W919" s="550"/>
      <c r="X919" s="550"/>
      <c r="Y919" s="550"/>
      <c r="Z919" s="550"/>
      <c r="AA919" s="550"/>
      <c r="AB919" s="550"/>
      <c r="AC919" s="550"/>
      <c r="AD919" s="550"/>
      <c r="AE919" s="550"/>
      <c r="AF919" s="550"/>
      <c r="AG919" s="550"/>
      <c r="AH919" s="550"/>
      <c r="AI919" s="550"/>
      <c r="AJ919" s="550"/>
      <c r="AK919" s="550"/>
      <c r="AL919" s="550"/>
      <c r="AM919" s="550"/>
      <c r="AN919" s="550"/>
    </row>
    <row r="920" spans="1:40" x14ac:dyDescent="0.25">
      <c r="A920" s="550"/>
      <c r="B920" s="550"/>
      <c r="C920" s="550"/>
      <c r="D920" s="550"/>
      <c r="E920" s="550"/>
      <c r="F920" s="550"/>
      <c r="G920" s="550"/>
      <c r="H920" s="550"/>
      <c r="I920" s="550"/>
      <c r="J920" s="550"/>
      <c r="K920" s="550"/>
      <c r="L920" s="550"/>
      <c r="M920" s="550"/>
      <c r="N920" s="550"/>
      <c r="O920" s="550"/>
      <c r="P920" s="550"/>
      <c r="Q920" s="549"/>
      <c r="R920" s="550"/>
      <c r="S920" s="550"/>
      <c r="T920" s="550"/>
      <c r="U920" s="550"/>
      <c r="V920" s="549"/>
      <c r="W920" s="550"/>
      <c r="X920" s="550"/>
      <c r="Y920" s="550"/>
      <c r="Z920" s="550"/>
      <c r="AA920" s="550"/>
      <c r="AB920" s="550"/>
      <c r="AC920" s="550"/>
      <c r="AD920" s="550"/>
      <c r="AE920" s="550"/>
      <c r="AF920" s="550"/>
      <c r="AG920" s="550"/>
      <c r="AH920" s="550"/>
      <c r="AI920" s="550"/>
      <c r="AJ920" s="550"/>
      <c r="AK920" s="550"/>
      <c r="AL920" s="550"/>
      <c r="AM920" s="550"/>
      <c r="AN920" s="550"/>
    </row>
    <row r="921" spans="1:40" x14ac:dyDescent="0.25">
      <c r="A921" s="550"/>
      <c r="B921" s="550"/>
      <c r="C921" s="550"/>
      <c r="D921" s="550"/>
      <c r="E921" s="550"/>
      <c r="F921" s="550"/>
      <c r="G921" s="550"/>
      <c r="H921" s="550"/>
      <c r="I921" s="550"/>
      <c r="J921" s="550"/>
      <c r="K921" s="550"/>
      <c r="L921" s="550"/>
      <c r="M921" s="550"/>
      <c r="N921" s="550"/>
      <c r="O921" s="550"/>
      <c r="P921" s="550"/>
      <c r="Q921" s="549"/>
      <c r="R921" s="550"/>
      <c r="S921" s="550"/>
      <c r="T921" s="550"/>
      <c r="U921" s="550"/>
      <c r="V921" s="549"/>
      <c r="W921" s="550"/>
      <c r="X921" s="550"/>
      <c r="Y921" s="550"/>
      <c r="Z921" s="550"/>
      <c r="AA921" s="550"/>
      <c r="AB921" s="550"/>
      <c r="AC921" s="550"/>
      <c r="AD921" s="550"/>
      <c r="AE921" s="550"/>
      <c r="AF921" s="550"/>
      <c r="AG921" s="550"/>
      <c r="AH921" s="550"/>
      <c r="AI921" s="550"/>
      <c r="AJ921" s="550"/>
      <c r="AK921" s="550"/>
      <c r="AL921" s="550"/>
      <c r="AM921" s="550"/>
      <c r="AN921" s="550"/>
    </row>
    <row r="922" spans="1:40" x14ac:dyDescent="0.25">
      <c r="A922" s="550"/>
      <c r="B922" s="550"/>
      <c r="C922" s="550"/>
      <c r="D922" s="550"/>
      <c r="E922" s="550"/>
      <c r="F922" s="550"/>
      <c r="G922" s="550"/>
      <c r="H922" s="550"/>
      <c r="I922" s="550"/>
      <c r="J922" s="550"/>
      <c r="K922" s="550"/>
      <c r="L922" s="550"/>
      <c r="M922" s="550"/>
      <c r="N922" s="550"/>
      <c r="O922" s="550"/>
      <c r="P922" s="550"/>
      <c r="Q922" s="549"/>
      <c r="R922" s="550"/>
      <c r="S922" s="550"/>
      <c r="T922" s="550"/>
      <c r="U922" s="550"/>
      <c r="V922" s="549"/>
      <c r="W922" s="550"/>
      <c r="X922" s="550"/>
      <c r="Y922" s="550"/>
      <c r="Z922" s="550"/>
      <c r="AA922" s="550"/>
      <c r="AB922" s="550"/>
      <c r="AC922" s="550"/>
      <c r="AD922" s="550"/>
      <c r="AE922" s="550"/>
      <c r="AF922" s="550"/>
      <c r="AG922" s="550"/>
      <c r="AH922" s="550"/>
      <c r="AI922" s="550"/>
      <c r="AJ922" s="550"/>
      <c r="AK922" s="550"/>
      <c r="AL922" s="550"/>
      <c r="AM922" s="550"/>
      <c r="AN922" s="550"/>
    </row>
    <row r="923" spans="1:40" x14ac:dyDescent="0.25">
      <c r="A923" s="550"/>
      <c r="B923" s="550"/>
      <c r="C923" s="550"/>
      <c r="D923" s="550"/>
      <c r="E923" s="550"/>
      <c r="F923" s="550"/>
      <c r="G923" s="550"/>
      <c r="H923" s="550"/>
      <c r="I923" s="550"/>
      <c r="J923" s="550"/>
      <c r="K923" s="550"/>
      <c r="L923" s="550"/>
      <c r="M923" s="550"/>
      <c r="N923" s="550"/>
      <c r="O923" s="550"/>
      <c r="P923" s="550"/>
      <c r="Q923" s="549"/>
      <c r="R923" s="550"/>
      <c r="S923" s="550"/>
      <c r="T923" s="550"/>
      <c r="U923" s="550"/>
      <c r="V923" s="549"/>
      <c r="W923" s="550"/>
      <c r="X923" s="550"/>
      <c r="Y923" s="550"/>
      <c r="Z923" s="550"/>
      <c r="AA923" s="550"/>
      <c r="AB923" s="550"/>
      <c r="AC923" s="550"/>
      <c r="AD923" s="550"/>
      <c r="AE923" s="550"/>
      <c r="AF923" s="550"/>
      <c r="AG923" s="550"/>
      <c r="AH923" s="550"/>
      <c r="AI923" s="550"/>
      <c r="AJ923" s="550"/>
      <c r="AK923" s="550"/>
      <c r="AL923" s="550"/>
      <c r="AM923" s="550"/>
      <c r="AN923" s="550"/>
    </row>
    <row r="924" spans="1:40" x14ac:dyDescent="0.25">
      <c r="A924" s="550"/>
      <c r="B924" s="550"/>
      <c r="C924" s="550"/>
      <c r="D924" s="550"/>
      <c r="E924" s="550"/>
      <c r="F924" s="550"/>
      <c r="G924" s="550"/>
      <c r="H924" s="550"/>
      <c r="I924" s="550"/>
      <c r="J924" s="550"/>
      <c r="K924" s="550"/>
      <c r="L924" s="550"/>
      <c r="M924" s="550"/>
      <c r="N924" s="550"/>
      <c r="O924" s="550"/>
      <c r="P924" s="550"/>
      <c r="Q924" s="549"/>
      <c r="R924" s="550"/>
      <c r="S924" s="550"/>
      <c r="T924" s="550"/>
      <c r="U924" s="550"/>
      <c r="V924" s="549"/>
      <c r="W924" s="550"/>
      <c r="X924" s="550"/>
      <c r="Y924" s="550"/>
      <c r="Z924" s="550"/>
      <c r="AA924" s="550"/>
      <c r="AB924" s="550"/>
      <c r="AC924" s="550"/>
      <c r="AD924" s="550"/>
      <c r="AE924" s="550"/>
      <c r="AF924" s="550"/>
      <c r="AG924" s="550"/>
      <c r="AH924" s="550"/>
      <c r="AI924" s="550"/>
      <c r="AJ924" s="550"/>
      <c r="AK924" s="550"/>
      <c r="AL924" s="550"/>
      <c r="AM924" s="550"/>
      <c r="AN924" s="550"/>
    </row>
    <row r="925" spans="1:40" x14ac:dyDescent="0.25">
      <c r="A925" s="550"/>
      <c r="B925" s="550"/>
      <c r="C925" s="550"/>
      <c r="D925" s="550"/>
      <c r="E925" s="550"/>
      <c r="F925" s="550"/>
      <c r="G925" s="550"/>
      <c r="H925" s="550"/>
      <c r="I925" s="550"/>
      <c r="J925" s="550"/>
      <c r="K925" s="550"/>
      <c r="L925" s="550"/>
      <c r="M925" s="550"/>
      <c r="N925" s="550"/>
      <c r="O925" s="550"/>
      <c r="P925" s="550"/>
      <c r="Q925" s="549"/>
      <c r="R925" s="550"/>
      <c r="S925" s="550"/>
      <c r="T925" s="550"/>
      <c r="U925" s="550"/>
      <c r="V925" s="549"/>
      <c r="W925" s="550"/>
      <c r="X925" s="550"/>
      <c r="Y925" s="550"/>
      <c r="Z925" s="550"/>
      <c r="AA925" s="550"/>
      <c r="AB925" s="550"/>
      <c r="AC925" s="550"/>
      <c r="AD925" s="550"/>
      <c r="AE925" s="550"/>
      <c r="AF925" s="550"/>
      <c r="AG925" s="550"/>
      <c r="AH925" s="550"/>
      <c r="AI925" s="550"/>
      <c r="AJ925" s="550"/>
      <c r="AK925" s="550"/>
      <c r="AL925" s="550"/>
      <c r="AM925" s="550"/>
      <c r="AN925" s="550"/>
    </row>
    <row r="926" spans="1:40" x14ac:dyDescent="0.25">
      <c r="A926" s="550"/>
      <c r="B926" s="550"/>
      <c r="C926" s="550"/>
      <c r="D926" s="550"/>
      <c r="E926" s="550"/>
      <c r="F926" s="550"/>
      <c r="G926" s="550"/>
      <c r="H926" s="550"/>
      <c r="I926" s="550"/>
      <c r="J926" s="550"/>
      <c r="K926" s="550"/>
      <c r="L926" s="550"/>
      <c r="M926" s="550"/>
      <c r="N926" s="550"/>
      <c r="O926" s="550"/>
      <c r="P926" s="550"/>
      <c r="Q926" s="549"/>
      <c r="R926" s="550"/>
      <c r="S926" s="550"/>
      <c r="T926" s="550"/>
      <c r="U926" s="550"/>
      <c r="V926" s="549"/>
      <c r="W926" s="550"/>
      <c r="X926" s="550"/>
      <c r="Y926" s="550"/>
      <c r="Z926" s="550"/>
      <c r="AA926" s="550"/>
      <c r="AB926" s="550"/>
      <c r="AC926" s="550"/>
      <c r="AD926" s="550"/>
      <c r="AE926" s="550"/>
      <c r="AF926" s="550"/>
      <c r="AG926" s="550"/>
      <c r="AH926" s="550"/>
      <c r="AI926" s="550"/>
      <c r="AJ926" s="550"/>
      <c r="AK926" s="550"/>
      <c r="AL926" s="550"/>
      <c r="AM926" s="550"/>
      <c r="AN926" s="550"/>
    </row>
    <row r="927" spans="1:40" x14ac:dyDescent="0.25">
      <c r="A927" s="550"/>
      <c r="B927" s="550"/>
      <c r="C927" s="550"/>
      <c r="D927" s="550"/>
      <c r="E927" s="550"/>
      <c r="F927" s="550"/>
      <c r="G927" s="550"/>
      <c r="H927" s="550"/>
      <c r="I927" s="550"/>
      <c r="J927" s="550"/>
      <c r="K927" s="550"/>
      <c r="L927" s="550"/>
      <c r="M927" s="550"/>
      <c r="N927" s="550"/>
      <c r="O927" s="550"/>
      <c r="P927" s="550"/>
      <c r="Q927" s="549"/>
      <c r="R927" s="550"/>
      <c r="S927" s="550"/>
      <c r="T927" s="550"/>
      <c r="U927" s="550"/>
      <c r="V927" s="549"/>
      <c r="W927" s="550"/>
      <c r="X927" s="550"/>
      <c r="Y927" s="550"/>
      <c r="Z927" s="550"/>
      <c r="AA927" s="550"/>
      <c r="AB927" s="550"/>
      <c r="AC927" s="550"/>
      <c r="AD927" s="550"/>
      <c r="AE927" s="550"/>
      <c r="AF927" s="550"/>
      <c r="AG927" s="550"/>
      <c r="AH927" s="550"/>
      <c r="AI927" s="550"/>
      <c r="AJ927" s="550"/>
      <c r="AK927" s="550"/>
      <c r="AL927" s="550"/>
      <c r="AM927" s="550"/>
      <c r="AN927" s="550"/>
    </row>
    <row r="928" spans="1:40" x14ac:dyDescent="0.25">
      <c r="A928" s="550"/>
      <c r="B928" s="550"/>
      <c r="C928" s="550"/>
      <c r="D928" s="550"/>
      <c r="E928" s="550"/>
      <c r="F928" s="550"/>
      <c r="G928" s="550"/>
      <c r="H928" s="550"/>
      <c r="I928" s="550"/>
      <c r="J928" s="550"/>
      <c r="K928" s="550"/>
      <c r="L928" s="550"/>
      <c r="M928" s="550"/>
      <c r="N928" s="550"/>
      <c r="O928" s="550"/>
      <c r="P928" s="550"/>
      <c r="Q928" s="549"/>
      <c r="R928" s="550"/>
      <c r="S928" s="550"/>
      <c r="T928" s="550"/>
      <c r="U928" s="550"/>
      <c r="V928" s="549"/>
      <c r="W928" s="550"/>
      <c r="X928" s="550"/>
      <c r="Y928" s="550"/>
      <c r="Z928" s="550"/>
      <c r="AA928" s="550"/>
      <c r="AB928" s="550"/>
      <c r="AC928" s="550"/>
      <c r="AD928" s="550"/>
      <c r="AE928" s="550"/>
      <c r="AF928" s="550"/>
      <c r="AG928" s="550"/>
      <c r="AH928" s="550"/>
      <c r="AI928" s="550"/>
      <c r="AJ928" s="550"/>
      <c r="AK928" s="550"/>
      <c r="AL928" s="550"/>
      <c r="AM928" s="550"/>
      <c r="AN928" s="550"/>
    </row>
    <row r="929" spans="1:40" x14ac:dyDescent="0.25">
      <c r="A929" s="550"/>
      <c r="B929" s="550"/>
      <c r="C929" s="550"/>
      <c r="D929" s="550"/>
      <c r="E929" s="550"/>
      <c r="F929" s="550"/>
      <c r="G929" s="550"/>
      <c r="H929" s="550"/>
      <c r="I929" s="550"/>
      <c r="J929" s="550"/>
      <c r="K929" s="550"/>
      <c r="L929" s="550"/>
      <c r="M929" s="550"/>
      <c r="N929" s="550"/>
      <c r="O929" s="550"/>
      <c r="P929" s="550"/>
      <c r="Q929" s="549"/>
      <c r="R929" s="550"/>
      <c r="S929" s="550"/>
      <c r="T929" s="550"/>
      <c r="U929" s="550"/>
      <c r="V929" s="549"/>
      <c r="W929" s="550"/>
      <c r="X929" s="550"/>
      <c r="Y929" s="550"/>
      <c r="Z929" s="550"/>
      <c r="AA929" s="550"/>
      <c r="AB929" s="550"/>
      <c r="AC929" s="550"/>
      <c r="AD929" s="550"/>
      <c r="AE929" s="550"/>
      <c r="AF929" s="550"/>
      <c r="AG929" s="550"/>
      <c r="AH929" s="550"/>
      <c r="AI929" s="550"/>
      <c r="AJ929" s="550"/>
      <c r="AK929" s="550"/>
      <c r="AL929" s="550"/>
      <c r="AM929" s="550"/>
      <c r="AN929" s="550"/>
    </row>
    <row r="930" spans="1:40" x14ac:dyDescent="0.25">
      <c r="A930" s="550"/>
      <c r="B930" s="550"/>
      <c r="C930" s="550"/>
      <c r="D930" s="550"/>
      <c r="E930" s="550"/>
      <c r="F930" s="550"/>
      <c r="G930" s="550"/>
      <c r="H930" s="550"/>
      <c r="I930" s="550"/>
      <c r="J930" s="550"/>
      <c r="K930" s="550"/>
      <c r="L930" s="550"/>
      <c r="M930" s="550"/>
      <c r="N930" s="550"/>
      <c r="O930" s="550"/>
      <c r="P930" s="550"/>
      <c r="Q930" s="549"/>
      <c r="R930" s="550"/>
      <c r="S930" s="550"/>
      <c r="T930" s="550"/>
      <c r="U930" s="550"/>
      <c r="V930" s="549"/>
      <c r="W930" s="550"/>
      <c r="X930" s="550"/>
      <c r="Y930" s="550"/>
      <c r="Z930" s="550"/>
      <c r="AA930" s="550"/>
      <c r="AB930" s="550"/>
      <c r="AC930" s="550"/>
      <c r="AD930" s="550"/>
      <c r="AE930" s="550"/>
      <c r="AF930" s="550"/>
      <c r="AG930" s="550"/>
      <c r="AH930" s="550"/>
      <c r="AI930" s="550"/>
      <c r="AJ930" s="550"/>
      <c r="AK930" s="550"/>
      <c r="AL930" s="550"/>
      <c r="AM930" s="550"/>
      <c r="AN930" s="550"/>
    </row>
    <row r="931" spans="1:40" x14ac:dyDescent="0.25">
      <c r="A931" s="550"/>
      <c r="B931" s="550"/>
      <c r="C931" s="550"/>
      <c r="D931" s="550"/>
      <c r="E931" s="550"/>
      <c r="F931" s="550"/>
      <c r="G931" s="550"/>
      <c r="H931" s="550"/>
      <c r="I931" s="550"/>
      <c r="J931" s="550"/>
      <c r="K931" s="550"/>
      <c r="L931" s="550"/>
      <c r="M931" s="550"/>
      <c r="N931" s="550"/>
      <c r="O931" s="550"/>
      <c r="P931" s="550"/>
      <c r="Q931" s="549"/>
      <c r="R931" s="550"/>
      <c r="S931" s="550"/>
      <c r="T931" s="550"/>
      <c r="U931" s="550"/>
      <c r="V931" s="549"/>
      <c r="W931" s="550"/>
      <c r="X931" s="550"/>
      <c r="Y931" s="550"/>
      <c r="Z931" s="550"/>
      <c r="AA931" s="550"/>
      <c r="AB931" s="550"/>
      <c r="AC931" s="550"/>
      <c r="AD931" s="550"/>
      <c r="AE931" s="550"/>
      <c r="AF931" s="550"/>
      <c r="AG931" s="550"/>
      <c r="AH931" s="550"/>
      <c r="AI931" s="550"/>
      <c r="AJ931" s="550"/>
      <c r="AK931" s="550"/>
      <c r="AL931" s="550"/>
      <c r="AM931" s="550"/>
      <c r="AN931" s="550"/>
    </row>
    <row r="932" spans="1:40" x14ac:dyDescent="0.25">
      <c r="A932" s="550"/>
      <c r="B932" s="550"/>
      <c r="C932" s="550"/>
      <c r="D932" s="550"/>
      <c r="E932" s="550"/>
      <c r="F932" s="550"/>
      <c r="G932" s="550"/>
      <c r="H932" s="550"/>
      <c r="I932" s="550"/>
      <c r="J932" s="550"/>
      <c r="K932" s="550"/>
      <c r="L932" s="550"/>
      <c r="M932" s="550"/>
      <c r="N932" s="550"/>
      <c r="O932" s="550"/>
      <c r="P932" s="550"/>
      <c r="Q932" s="549"/>
      <c r="R932" s="550"/>
      <c r="S932" s="550"/>
      <c r="T932" s="550"/>
      <c r="U932" s="550"/>
      <c r="V932" s="549"/>
      <c r="W932" s="550"/>
      <c r="X932" s="550"/>
      <c r="Y932" s="550"/>
      <c r="Z932" s="550"/>
      <c r="AA932" s="550"/>
      <c r="AB932" s="550"/>
      <c r="AC932" s="550"/>
      <c r="AD932" s="550"/>
      <c r="AE932" s="550"/>
      <c r="AF932" s="550"/>
      <c r="AG932" s="550"/>
      <c r="AH932" s="550"/>
      <c r="AI932" s="550"/>
      <c r="AJ932" s="550"/>
      <c r="AK932" s="550"/>
      <c r="AL932" s="550"/>
      <c r="AM932" s="550"/>
      <c r="AN932" s="550"/>
    </row>
    <row r="933" spans="1:40" x14ac:dyDescent="0.25">
      <c r="A933" s="550"/>
      <c r="B933" s="550"/>
      <c r="C933" s="550"/>
      <c r="D933" s="550"/>
      <c r="E933" s="550"/>
      <c r="F933" s="550"/>
      <c r="G933" s="550"/>
      <c r="H933" s="550"/>
      <c r="I933" s="550"/>
      <c r="J933" s="550"/>
      <c r="K933" s="550"/>
      <c r="L933" s="550"/>
      <c r="M933" s="550"/>
      <c r="N933" s="550"/>
      <c r="O933" s="550"/>
      <c r="P933" s="550"/>
      <c r="Q933" s="549"/>
      <c r="R933" s="550"/>
      <c r="S933" s="550"/>
      <c r="T933" s="550"/>
      <c r="U933" s="550"/>
      <c r="V933" s="549"/>
      <c r="W933" s="550"/>
      <c r="X933" s="550"/>
      <c r="Y933" s="550"/>
      <c r="Z933" s="550"/>
      <c r="AA933" s="550"/>
      <c r="AB933" s="550"/>
      <c r="AC933" s="550"/>
      <c r="AD933" s="550"/>
      <c r="AE933" s="550"/>
      <c r="AF933" s="550"/>
      <c r="AG933" s="550"/>
      <c r="AH933" s="550"/>
      <c r="AI933" s="550"/>
      <c r="AJ933" s="550"/>
      <c r="AK933" s="550"/>
      <c r="AL933" s="550"/>
      <c r="AM933" s="550"/>
      <c r="AN933" s="550"/>
    </row>
    <row r="934" spans="1:40" x14ac:dyDescent="0.25">
      <c r="A934" s="550"/>
      <c r="B934" s="550"/>
      <c r="C934" s="550"/>
      <c r="D934" s="550"/>
      <c r="E934" s="550"/>
      <c r="F934" s="550"/>
      <c r="G934" s="550"/>
      <c r="H934" s="550"/>
      <c r="I934" s="550"/>
      <c r="J934" s="550"/>
      <c r="K934" s="550"/>
      <c r="L934" s="550"/>
      <c r="M934" s="550"/>
      <c r="N934" s="550"/>
      <c r="O934" s="550"/>
      <c r="P934" s="550"/>
      <c r="Q934" s="549"/>
      <c r="R934" s="550"/>
      <c r="S934" s="550"/>
      <c r="T934" s="550"/>
      <c r="U934" s="550"/>
      <c r="V934" s="549"/>
      <c r="W934" s="550"/>
      <c r="X934" s="550"/>
      <c r="Y934" s="550"/>
      <c r="Z934" s="550"/>
      <c r="AA934" s="550"/>
      <c r="AB934" s="550"/>
      <c r="AC934" s="550"/>
      <c r="AD934" s="550"/>
      <c r="AE934" s="550"/>
      <c r="AF934" s="550"/>
      <c r="AG934" s="550"/>
      <c r="AH934" s="550"/>
      <c r="AI934" s="550"/>
      <c r="AJ934" s="550"/>
      <c r="AK934" s="550"/>
      <c r="AL934" s="550"/>
      <c r="AM934" s="550"/>
      <c r="AN934" s="550"/>
    </row>
    <row r="935" spans="1:40" x14ac:dyDescent="0.25">
      <c r="A935" s="550"/>
      <c r="B935" s="550"/>
      <c r="C935" s="550"/>
      <c r="D935" s="550"/>
      <c r="E935" s="550"/>
      <c r="F935" s="550"/>
      <c r="G935" s="550"/>
      <c r="H935" s="550"/>
      <c r="I935" s="550"/>
      <c r="J935" s="550"/>
      <c r="K935" s="550"/>
      <c r="L935" s="550"/>
      <c r="M935" s="550"/>
      <c r="N935" s="550"/>
      <c r="O935" s="550"/>
      <c r="P935" s="550"/>
      <c r="Q935" s="549"/>
      <c r="R935" s="550"/>
      <c r="S935" s="550"/>
      <c r="T935" s="550"/>
      <c r="U935" s="550"/>
      <c r="V935" s="549"/>
      <c r="W935" s="550"/>
      <c r="X935" s="550"/>
      <c r="Y935" s="550"/>
      <c r="Z935" s="550"/>
      <c r="AA935" s="550"/>
      <c r="AB935" s="550"/>
      <c r="AC935" s="550"/>
      <c r="AD935" s="550"/>
      <c r="AE935" s="550"/>
      <c r="AF935" s="550"/>
      <c r="AG935" s="550"/>
      <c r="AH935" s="550"/>
      <c r="AI935" s="550"/>
      <c r="AJ935" s="550"/>
      <c r="AK935" s="550"/>
      <c r="AL935" s="550"/>
      <c r="AM935" s="550"/>
      <c r="AN935" s="550"/>
    </row>
    <row r="936" spans="1:40" x14ac:dyDescent="0.25">
      <c r="A936" s="550"/>
      <c r="B936" s="550"/>
      <c r="C936" s="550"/>
      <c r="D936" s="550"/>
      <c r="E936" s="550"/>
      <c r="F936" s="550"/>
      <c r="G936" s="550"/>
      <c r="H936" s="550"/>
      <c r="I936" s="550"/>
      <c r="J936" s="550"/>
      <c r="K936" s="550"/>
      <c r="L936" s="550"/>
      <c r="M936" s="550"/>
      <c r="N936" s="550"/>
      <c r="O936" s="550"/>
      <c r="P936" s="550"/>
      <c r="Q936" s="549"/>
      <c r="R936" s="550"/>
      <c r="S936" s="550"/>
      <c r="T936" s="550"/>
      <c r="U936" s="550"/>
      <c r="V936" s="549"/>
      <c r="W936" s="550"/>
      <c r="X936" s="550"/>
      <c r="Y936" s="550"/>
      <c r="Z936" s="550"/>
      <c r="AA936" s="550"/>
      <c r="AB936" s="550"/>
      <c r="AC936" s="550"/>
      <c r="AD936" s="550"/>
      <c r="AE936" s="550"/>
      <c r="AF936" s="550"/>
      <c r="AG936" s="550"/>
      <c r="AH936" s="550"/>
      <c r="AI936" s="550"/>
      <c r="AJ936" s="550"/>
      <c r="AK936" s="550"/>
      <c r="AL936" s="550"/>
      <c r="AM936" s="550"/>
      <c r="AN936" s="550"/>
    </row>
    <row r="937" spans="1:40" x14ac:dyDescent="0.25">
      <c r="A937" s="550"/>
      <c r="B937" s="550"/>
      <c r="C937" s="550"/>
      <c r="D937" s="550"/>
      <c r="E937" s="550"/>
      <c r="F937" s="550"/>
      <c r="G937" s="550"/>
      <c r="H937" s="550"/>
      <c r="I937" s="550"/>
      <c r="J937" s="550"/>
      <c r="K937" s="550"/>
      <c r="L937" s="550"/>
      <c r="M937" s="550"/>
      <c r="N937" s="550"/>
      <c r="O937" s="550"/>
      <c r="P937" s="550"/>
      <c r="Q937" s="549"/>
      <c r="R937" s="550"/>
      <c r="S937" s="550"/>
      <c r="T937" s="550"/>
      <c r="U937" s="550"/>
      <c r="V937" s="549"/>
      <c r="W937" s="550"/>
      <c r="X937" s="550"/>
      <c r="Y937" s="550"/>
      <c r="Z937" s="550"/>
      <c r="AA937" s="550"/>
      <c r="AB937" s="550"/>
      <c r="AC937" s="550"/>
      <c r="AD937" s="550"/>
      <c r="AE937" s="550"/>
      <c r="AF937" s="550"/>
      <c r="AG937" s="550"/>
      <c r="AH937" s="550"/>
      <c r="AI937" s="550"/>
      <c r="AJ937" s="550"/>
      <c r="AK937" s="550"/>
      <c r="AL937" s="550"/>
      <c r="AM937" s="550"/>
      <c r="AN937" s="550"/>
    </row>
    <row r="938" spans="1:40" x14ac:dyDescent="0.25">
      <c r="A938" s="550"/>
      <c r="B938" s="550"/>
      <c r="C938" s="550"/>
      <c r="D938" s="550"/>
      <c r="E938" s="550"/>
      <c r="F938" s="550"/>
      <c r="G938" s="550"/>
      <c r="H938" s="550"/>
      <c r="I938" s="550"/>
      <c r="J938" s="550"/>
      <c r="K938" s="550"/>
      <c r="L938" s="550"/>
      <c r="M938" s="550"/>
      <c r="N938" s="550"/>
      <c r="O938" s="550"/>
      <c r="P938" s="550"/>
      <c r="Q938" s="549"/>
      <c r="R938" s="550"/>
      <c r="S938" s="550"/>
      <c r="T938" s="550"/>
      <c r="U938" s="550"/>
      <c r="V938" s="549"/>
      <c r="W938" s="550"/>
      <c r="X938" s="550"/>
      <c r="Y938" s="550"/>
      <c r="Z938" s="550"/>
      <c r="AA938" s="550"/>
      <c r="AB938" s="550"/>
      <c r="AC938" s="550"/>
      <c r="AD938" s="550"/>
      <c r="AE938" s="550"/>
      <c r="AF938" s="550"/>
      <c r="AG938" s="550"/>
      <c r="AH938" s="550"/>
      <c r="AI938" s="550"/>
      <c r="AJ938" s="550"/>
      <c r="AK938" s="550"/>
      <c r="AL938" s="550"/>
      <c r="AM938" s="550"/>
      <c r="AN938" s="550"/>
    </row>
    <row r="939" spans="1:40" x14ac:dyDescent="0.25">
      <c r="A939" s="550"/>
      <c r="B939" s="550"/>
      <c r="C939" s="550"/>
      <c r="D939" s="550"/>
      <c r="E939" s="550"/>
      <c r="F939" s="550"/>
      <c r="G939" s="550"/>
      <c r="H939" s="550"/>
      <c r="I939" s="550"/>
      <c r="J939" s="550"/>
      <c r="K939" s="550"/>
      <c r="L939" s="550"/>
      <c r="M939" s="550"/>
      <c r="N939" s="550"/>
      <c r="O939" s="550"/>
      <c r="P939" s="550"/>
      <c r="Q939" s="549"/>
      <c r="R939" s="550"/>
      <c r="S939" s="550"/>
      <c r="T939" s="550"/>
      <c r="U939" s="550"/>
      <c r="V939" s="549"/>
      <c r="W939" s="550"/>
      <c r="X939" s="550"/>
      <c r="Y939" s="550"/>
      <c r="Z939" s="550"/>
      <c r="AA939" s="550"/>
      <c r="AB939" s="550"/>
      <c r="AC939" s="550"/>
      <c r="AD939" s="550"/>
      <c r="AE939" s="550"/>
      <c r="AF939" s="550"/>
      <c r="AG939" s="550"/>
      <c r="AH939" s="550"/>
      <c r="AI939" s="550"/>
      <c r="AJ939" s="550"/>
      <c r="AK939" s="550"/>
      <c r="AL939" s="550"/>
      <c r="AM939" s="550"/>
      <c r="AN939" s="550"/>
    </row>
    <row r="940" spans="1:40" x14ac:dyDescent="0.25">
      <c r="A940" s="550"/>
      <c r="B940" s="550"/>
      <c r="C940" s="550"/>
      <c r="D940" s="550"/>
      <c r="E940" s="550"/>
      <c r="F940" s="550"/>
      <c r="G940" s="550"/>
      <c r="H940" s="550"/>
      <c r="I940" s="550"/>
      <c r="J940" s="550"/>
      <c r="K940" s="550"/>
      <c r="L940" s="550"/>
      <c r="M940" s="550"/>
      <c r="N940" s="550"/>
      <c r="O940" s="550"/>
      <c r="P940" s="550"/>
      <c r="Q940" s="549"/>
      <c r="R940" s="550"/>
      <c r="S940" s="550"/>
      <c r="T940" s="550"/>
      <c r="U940" s="550"/>
      <c r="V940" s="549"/>
      <c r="W940" s="550"/>
      <c r="X940" s="550"/>
      <c r="Y940" s="550"/>
      <c r="Z940" s="550"/>
      <c r="AA940" s="550"/>
      <c r="AB940" s="550"/>
      <c r="AC940" s="550"/>
      <c r="AD940" s="550"/>
      <c r="AE940" s="550"/>
      <c r="AF940" s="550"/>
      <c r="AG940" s="550"/>
      <c r="AH940" s="550"/>
      <c r="AI940" s="550"/>
      <c r="AJ940" s="550"/>
      <c r="AK940" s="550"/>
      <c r="AL940" s="550"/>
      <c r="AM940" s="550"/>
      <c r="AN940" s="550"/>
    </row>
    <row r="941" spans="1:40" x14ac:dyDescent="0.25">
      <c r="A941" s="550"/>
      <c r="B941" s="550"/>
      <c r="C941" s="550"/>
      <c r="D941" s="550"/>
      <c r="E941" s="550"/>
      <c r="F941" s="550"/>
      <c r="G941" s="550"/>
      <c r="H941" s="550"/>
      <c r="I941" s="550"/>
      <c r="J941" s="550"/>
      <c r="K941" s="550"/>
      <c r="L941" s="550"/>
      <c r="M941" s="550"/>
      <c r="N941" s="550"/>
      <c r="O941" s="550"/>
      <c r="P941" s="550"/>
      <c r="Q941" s="549"/>
      <c r="R941" s="550"/>
      <c r="S941" s="550"/>
      <c r="T941" s="550"/>
      <c r="U941" s="550"/>
      <c r="V941" s="549"/>
      <c r="W941" s="550"/>
      <c r="X941" s="550"/>
      <c r="Y941" s="550"/>
      <c r="Z941" s="550"/>
      <c r="AA941" s="550"/>
      <c r="AB941" s="550"/>
      <c r="AC941" s="550"/>
      <c r="AD941" s="550"/>
      <c r="AE941" s="550"/>
      <c r="AF941" s="550"/>
      <c r="AG941" s="550"/>
      <c r="AH941" s="550"/>
      <c r="AI941" s="550"/>
      <c r="AJ941" s="550"/>
      <c r="AK941" s="550"/>
      <c r="AL941" s="550"/>
      <c r="AM941" s="550"/>
      <c r="AN941" s="550"/>
    </row>
    <row r="942" spans="1:40" x14ac:dyDescent="0.25">
      <c r="A942" s="550"/>
      <c r="B942" s="550"/>
      <c r="C942" s="550"/>
      <c r="D942" s="550"/>
      <c r="E942" s="550"/>
      <c r="F942" s="550"/>
      <c r="G942" s="550"/>
      <c r="H942" s="550"/>
      <c r="I942" s="550"/>
      <c r="J942" s="550"/>
      <c r="K942" s="550"/>
      <c r="L942" s="550"/>
      <c r="M942" s="550"/>
      <c r="N942" s="550"/>
      <c r="O942" s="550"/>
      <c r="P942" s="550"/>
      <c r="Q942" s="549"/>
      <c r="R942" s="550"/>
      <c r="S942" s="550"/>
      <c r="T942" s="550"/>
      <c r="U942" s="550"/>
      <c r="V942" s="549"/>
      <c r="W942" s="550"/>
      <c r="X942" s="550"/>
      <c r="Y942" s="550"/>
      <c r="Z942" s="550"/>
      <c r="AA942" s="550"/>
      <c r="AB942" s="550"/>
      <c r="AC942" s="550"/>
      <c r="AD942" s="550"/>
      <c r="AE942" s="550"/>
      <c r="AF942" s="550"/>
      <c r="AG942" s="550"/>
      <c r="AH942" s="550"/>
      <c r="AI942" s="550"/>
      <c r="AJ942" s="550"/>
      <c r="AK942" s="550"/>
      <c r="AL942" s="550"/>
      <c r="AM942" s="550"/>
      <c r="AN942" s="550"/>
    </row>
    <row r="943" spans="1:40" x14ac:dyDescent="0.25">
      <c r="A943" s="550"/>
      <c r="B943" s="550"/>
      <c r="C943" s="550"/>
      <c r="D943" s="550"/>
      <c r="E943" s="550"/>
      <c r="F943" s="550"/>
      <c r="G943" s="550"/>
      <c r="H943" s="550"/>
      <c r="I943" s="550"/>
      <c r="J943" s="550"/>
      <c r="K943" s="550"/>
      <c r="L943" s="550"/>
      <c r="M943" s="550"/>
      <c r="N943" s="550"/>
      <c r="O943" s="550"/>
      <c r="P943" s="550"/>
      <c r="Q943" s="549"/>
      <c r="R943" s="550"/>
      <c r="S943" s="550"/>
      <c r="T943" s="550"/>
      <c r="U943" s="550"/>
      <c r="V943" s="549"/>
      <c r="W943" s="550"/>
      <c r="X943" s="550"/>
      <c r="Y943" s="550"/>
      <c r="Z943" s="550"/>
      <c r="AA943" s="550"/>
      <c r="AB943" s="550"/>
      <c r="AC943" s="550"/>
      <c r="AD943" s="550"/>
      <c r="AE943" s="550"/>
      <c r="AF943" s="550"/>
      <c r="AG943" s="550"/>
      <c r="AH943" s="550"/>
      <c r="AI943" s="550"/>
      <c r="AJ943" s="550"/>
      <c r="AK943" s="550"/>
      <c r="AL943" s="550"/>
      <c r="AM943" s="550"/>
      <c r="AN943" s="550"/>
    </row>
    <row r="944" spans="1:40" x14ac:dyDescent="0.25">
      <c r="A944" s="550"/>
      <c r="B944" s="550"/>
      <c r="C944" s="550"/>
      <c r="D944" s="550"/>
      <c r="E944" s="550"/>
      <c r="F944" s="550"/>
      <c r="G944" s="550"/>
      <c r="H944" s="550"/>
      <c r="I944" s="550"/>
      <c r="J944" s="550"/>
      <c r="K944" s="550"/>
      <c r="L944" s="550"/>
      <c r="M944" s="550"/>
      <c r="N944" s="550"/>
      <c r="O944" s="550"/>
      <c r="P944" s="550"/>
      <c r="Q944" s="549"/>
      <c r="R944" s="550"/>
      <c r="S944" s="550"/>
      <c r="T944" s="550"/>
      <c r="U944" s="550"/>
      <c r="V944" s="549"/>
      <c r="W944" s="550"/>
      <c r="X944" s="550"/>
      <c r="Y944" s="550"/>
      <c r="Z944" s="550"/>
      <c r="AA944" s="550"/>
      <c r="AB944" s="550"/>
      <c r="AC944" s="550"/>
      <c r="AD944" s="550"/>
      <c r="AE944" s="550"/>
      <c r="AF944" s="550"/>
      <c r="AG944" s="550"/>
      <c r="AH944" s="550"/>
      <c r="AI944" s="550"/>
      <c r="AJ944" s="550"/>
      <c r="AK944" s="550"/>
      <c r="AL944" s="550"/>
      <c r="AM944" s="550"/>
      <c r="AN944" s="550"/>
    </row>
    <row r="945" spans="1:40" x14ac:dyDescent="0.25">
      <c r="A945" s="550"/>
      <c r="B945" s="550"/>
      <c r="C945" s="550"/>
      <c r="D945" s="550"/>
      <c r="E945" s="550"/>
      <c r="F945" s="550"/>
      <c r="G945" s="550"/>
      <c r="H945" s="550"/>
      <c r="I945" s="550"/>
      <c r="J945" s="550"/>
      <c r="K945" s="550"/>
      <c r="L945" s="550"/>
      <c r="M945" s="550"/>
      <c r="N945" s="550"/>
      <c r="O945" s="550"/>
      <c r="P945" s="550"/>
      <c r="Q945" s="549"/>
      <c r="R945" s="550"/>
      <c r="S945" s="550"/>
      <c r="T945" s="550"/>
      <c r="U945" s="550"/>
      <c r="V945" s="549"/>
      <c r="W945" s="550"/>
      <c r="X945" s="550"/>
      <c r="Y945" s="550"/>
      <c r="Z945" s="550"/>
      <c r="AA945" s="550"/>
      <c r="AB945" s="550"/>
      <c r="AC945" s="550"/>
      <c r="AD945" s="550"/>
      <c r="AE945" s="550"/>
      <c r="AF945" s="550"/>
      <c r="AG945" s="550"/>
      <c r="AH945" s="550"/>
      <c r="AI945" s="550"/>
      <c r="AJ945" s="550"/>
      <c r="AK945" s="550"/>
      <c r="AL945" s="550"/>
      <c r="AM945" s="550"/>
      <c r="AN945" s="550"/>
    </row>
    <row r="946" spans="1:40" x14ac:dyDescent="0.25">
      <c r="A946" s="550"/>
      <c r="B946" s="550"/>
      <c r="C946" s="550"/>
      <c r="D946" s="550"/>
      <c r="E946" s="550"/>
      <c r="F946" s="550"/>
      <c r="G946" s="550"/>
      <c r="H946" s="550"/>
      <c r="I946" s="550"/>
      <c r="J946" s="550"/>
      <c r="K946" s="550"/>
      <c r="L946" s="550"/>
      <c r="M946" s="550"/>
      <c r="N946" s="550"/>
      <c r="O946" s="550"/>
      <c r="P946" s="550"/>
      <c r="Q946" s="549"/>
      <c r="R946" s="550"/>
      <c r="S946" s="550"/>
      <c r="T946" s="550"/>
      <c r="U946" s="550"/>
      <c r="V946" s="549"/>
      <c r="W946" s="550"/>
      <c r="X946" s="550"/>
      <c r="Y946" s="550"/>
      <c r="Z946" s="550"/>
      <c r="AA946" s="550"/>
      <c r="AB946" s="550"/>
      <c r="AC946" s="550"/>
      <c r="AD946" s="550"/>
      <c r="AE946" s="550"/>
      <c r="AF946" s="550"/>
      <c r="AG946" s="550"/>
      <c r="AH946" s="550"/>
      <c r="AI946" s="550"/>
      <c r="AJ946" s="550"/>
      <c r="AK946" s="550"/>
      <c r="AL946" s="550"/>
      <c r="AM946" s="550"/>
      <c r="AN946" s="550"/>
    </row>
    <row r="947" spans="1:40" x14ac:dyDescent="0.25">
      <c r="A947" s="550"/>
      <c r="B947" s="550"/>
      <c r="C947" s="550"/>
      <c r="D947" s="550"/>
      <c r="E947" s="550"/>
      <c r="F947" s="550"/>
      <c r="G947" s="550"/>
      <c r="H947" s="550"/>
      <c r="I947" s="550"/>
      <c r="J947" s="550"/>
      <c r="K947" s="550"/>
      <c r="L947" s="550"/>
      <c r="M947" s="550"/>
      <c r="N947" s="550"/>
      <c r="O947" s="550"/>
      <c r="P947" s="550"/>
      <c r="Q947" s="549"/>
      <c r="R947" s="550"/>
      <c r="S947" s="550"/>
      <c r="T947" s="550"/>
      <c r="U947" s="550"/>
      <c r="V947" s="549"/>
      <c r="W947" s="550"/>
      <c r="X947" s="550"/>
      <c r="Y947" s="550"/>
      <c r="Z947" s="550"/>
      <c r="AA947" s="550"/>
      <c r="AB947" s="550"/>
      <c r="AC947" s="550"/>
      <c r="AD947" s="550"/>
      <c r="AE947" s="550"/>
      <c r="AF947" s="550"/>
      <c r="AG947" s="550"/>
      <c r="AH947" s="550"/>
      <c r="AI947" s="550"/>
      <c r="AJ947" s="550"/>
      <c r="AK947" s="550"/>
      <c r="AL947" s="550"/>
      <c r="AM947" s="550"/>
      <c r="AN947" s="550"/>
    </row>
    <row r="948" spans="1:40" x14ac:dyDescent="0.25">
      <c r="A948" s="550"/>
      <c r="B948" s="550"/>
      <c r="C948" s="550"/>
      <c r="D948" s="550"/>
      <c r="E948" s="550"/>
      <c r="F948" s="550"/>
      <c r="G948" s="550"/>
      <c r="H948" s="550"/>
      <c r="I948" s="550"/>
      <c r="J948" s="550"/>
      <c r="K948" s="550"/>
      <c r="L948" s="550"/>
      <c r="M948" s="550"/>
      <c r="N948" s="550"/>
      <c r="O948" s="550"/>
      <c r="P948" s="550"/>
      <c r="Q948" s="549"/>
      <c r="R948" s="550"/>
      <c r="S948" s="550"/>
      <c r="T948" s="550"/>
      <c r="U948" s="550"/>
      <c r="V948" s="549"/>
      <c r="W948" s="550"/>
      <c r="X948" s="550"/>
      <c r="Y948" s="550"/>
      <c r="Z948" s="550"/>
      <c r="AA948" s="550"/>
      <c r="AB948" s="550"/>
      <c r="AC948" s="550"/>
      <c r="AD948" s="550"/>
      <c r="AE948" s="550"/>
      <c r="AF948" s="550"/>
      <c r="AG948" s="550"/>
      <c r="AH948" s="550"/>
      <c r="AI948" s="550"/>
      <c r="AJ948" s="550"/>
      <c r="AK948" s="550"/>
      <c r="AL948" s="550"/>
      <c r="AM948" s="550"/>
      <c r="AN948" s="550"/>
    </row>
    <row r="949" spans="1:40" x14ac:dyDescent="0.25">
      <c r="A949" s="550"/>
      <c r="B949" s="550"/>
      <c r="C949" s="550"/>
      <c r="D949" s="550"/>
      <c r="E949" s="550"/>
      <c r="F949" s="550"/>
      <c r="G949" s="550"/>
      <c r="H949" s="550"/>
      <c r="I949" s="550"/>
      <c r="J949" s="550"/>
      <c r="K949" s="550"/>
      <c r="L949" s="550"/>
      <c r="M949" s="550"/>
      <c r="N949" s="550"/>
      <c r="O949" s="550"/>
      <c r="P949" s="550"/>
      <c r="Q949" s="549"/>
      <c r="R949" s="550"/>
      <c r="S949" s="550"/>
      <c r="T949" s="550"/>
      <c r="U949" s="550"/>
      <c r="V949" s="549"/>
      <c r="W949" s="550"/>
      <c r="X949" s="550"/>
      <c r="Y949" s="550"/>
      <c r="Z949" s="550"/>
      <c r="AA949" s="550"/>
      <c r="AB949" s="550"/>
      <c r="AC949" s="550"/>
      <c r="AD949" s="550"/>
      <c r="AE949" s="550"/>
      <c r="AF949" s="550"/>
      <c r="AG949" s="550"/>
      <c r="AH949" s="550"/>
      <c r="AI949" s="550"/>
      <c r="AJ949" s="550"/>
      <c r="AK949" s="550"/>
      <c r="AL949" s="550"/>
      <c r="AM949" s="550"/>
      <c r="AN949" s="550"/>
    </row>
    <row r="950" spans="1:40" x14ac:dyDescent="0.25">
      <c r="A950" s="550"/>
      <c r="B950" s="550"/>
      <c r="C950" s="550"/>
      <c r="D950" s="550"/>
      <c r="E950" s="550"/>
      <c r="F950" s="550"/>
      <c r="G950" s="550"/>
      <c r="H950" s="550"/>
      <c r="I950" s="550"/>
      <c r="J950" s="550"/>
      <c r="K950" s="550"/>
      <c r="L950" s="550"/>
      <c r="M950" s="550"/>
      <c r="N950" s="550"/>
      <c r="O950" s="550"/>
      <c r="P950" s="550"/>
      <c r="Q950" s="549"/>
      <c r="R950" s="550"/>
      <c r="S950" s="550"/>
      <c r="T950" s="550"/>
      <c r="U950" s="550"/>
      <c r="V950" s="549"/>
      <c r="W950" s="550"/>
      <c r="X950" s="550"/>
      <c r="Y950" s="550"/>
      <c r="Z950" s="550"/>
      <c r="AA950" s="550"/>
      <c r="AB950" s="550"/>
      <c r="AC950" s="550"/>
      <c r="AD950" s="550"/>
      <c r="AE950" s="550"/>
      <c r="AF950" s="550"/>
      <c r="AG950" s="550"/>
      <c r="AH950" s="550"/>
      <c r="AI950" s="550"/>
      <c r="AJ950" s="550"/>
      <c r="AK950" s="550"/>
      <c r="AL950" s="550"/>
      <c r="AM950" s="550"/>
      <c r="AN950" s="550"/>
    </row>
    <row r="951" spans="1:40" x14ac:dyDescent="0.25">
      <c r="A951" s="550"/>
      <c r="B951" s="550"/>
      <c r="C951" s="550"/>
      <c r="D951" s="550"/>
      <c r="E951" s="550"/>
      <c r="F951" s="550"/>
      <c r="G951" s="550"/>
      <c r="H951" s="550"/>
      <c r="I951" s="550"/>
      <c r="J951" s="550"/>
      <c r="K951" s="550"/>
      <c r="L951" s="550"/>
      <c r="M951" s="550"/>
      <c r="N951" s="550"/>
      <c r="O951" s="550"/>
      <c r="P951" s="550"/>
      <c r="Q951" s="549"/>
      <c r="R951" s="550"/>
      <c r="S951" s="550"/>
      <c r="T951" s="550"/>
      <c r="U951" s="550"/>
      <c r="V951" s="549"/>
      <c r="W951" s="550"/>
      <c r="X951" s="550"/>
      <c r="Y951" s="550"/>
      <c r="Z951" s="550"/>
      <c r="AA951" s="550"/>
      <c r="AB951" s="550"/>
      <c r="AC951" s="550"/>
      <c r="AD951" s="550"/>
      <c r="AE951" s="550"/>
      <c r="AF951" s="550"/>
      <c r="AG951" s="550"/>
      <c r="AH951" s="550"/>
      <c r="AI951" s="550"/>
      <c r="AJ951" s="550"/>
      <c r="AK951" s="550"/>
      <c r="AL951" s="550"/>
      <c r="AM951" s="550"/>
      <c r="AN951" s="550"/>
    </row>
    <row r="952" spans="1:40" x14ac:dyDescent="0.25">
      <c r="A952" s="550"/>
      <c r="B952" s="550"/>
      <c r="C952" s="550"/>
      <c r="D952" s="550"/>
      <c r="E952" s="550"/>
      <c r="F952" s="550"/>
      <c r="G952" s="550"/>
      <c r="H952" s="550"/>
      <c r="I952" s="550"/>
      <c r="J952" s="550"/>
      <c r="K952" s="550"/>
      <c r="L952" s="550"/>
      <c r="M952" s="550"/>
      <c r="N952" s="550"/>
      <c r="O952" s="550"/>
      <c r="P952" s="550"/>
      <c r="Q952" s="549"/>
      <c r="R952" s="550"/>
      <c r="S952" s="550"/>
      <c r="T952" s="550"/>
      <c r="U952" s="550"/>
      <c r="V952" s="549"/>
      <c r="W952" s="550"/>
      <c r="X952" s="550"/>
      <c r="Y952" s="550"/>
      <c r="Z952" s="550"/>
      <c r="AA952" s="550"/>
      <c r="AB952" s="550"/>
      <c r="AC952" s="550"/>
      <c r="AD952" s="550"/>
      <c r="AE952" s="550"/>
      <c r="AF952" s="550"/>
      <c r="AG952" s="550"/>
      <c r="AH952" s="550"/>
      <c r="AI952" s="550"/>
      <c r="AJ952" s="550"/>
      <c r="AK952" s="550"/>
      <c r="AL952" s="550"/>
      <c r="AM952" s="550"/>
      <c r="AN952" s="550"/>
    </row>
    <row r="953" spans="1:40" x14ac:dyDescent="0.25">
      <c r="A953" s="550"/>
      <c r="B953" s="550"/>
      <c r="C953" s="550"/>
      <c r="D953" s="550"/>
      <c r="E953" s="550"/>
      <c r="F953" s="550"/>
      <c r="G953" s="550"/>
      <c r="H953" s="550"/>
      <c r="I953" s="550"/>
      <c r="J953" s="550"/>
      <c r="K953" s="550"/>
      <c r="L953" s="550"/>
      <c r="M953" s="550"/>
      <c r="N953" s="550"/>
      <c r="O953" s="550"/>
      <c r="P953" s="550"/>
      <c r="Q953" s="549"/>
      <c r="R953" s="550"/>
      <c r="S953" s="550"/>
      <c r="T953" s="550"/>
      <c r="U953" s="550"/>
      <c r="V953" s="549"/>
      <c r="W953" s="550"/>
      <c r="X953" s="550"/>
      <c r="Y953" s="550"/>
      <c r="Z953" s="550"/>
      <c r="AA953" s="550"/>
      <c r="AB953" s="550"/>
      <c r="AC953" s="550"/>
      <c r="AD953" s="550"/>
      <c r="AE953" s="550"/>
      <c r="AF953" s="550"/>
      <c r="AG953" s="550"/>
      <c r="AH953" s="550"/>
      <c r="AI953" s="550"/>
      <c r="AJ953" s="550"/>
      <c r="AK953" s="550"/>
      <c r="AL953" s="550"/>
      <c r="AM953" s="550"/>
      <c r="AN953" s="550"/>
    </row>
    <row r="954" spans="1:40" x14ac:dyDescent="0.25">
      <c r="A954" s="550"/>
      <c r="B954" s="550"/>
      <c r="C954" s="550"/>
      <c r="D954" s="550"/>
      <c r="E954" s="550"/>
      <c r="F954" s="550"/>
      <c r="G954" s="550"/>
      <c r="H954" s="550"/>
      <c r="I954" s="550"/>
      <c r="J954" s="550"/>
      <c r="K954" s="550"/>
      <c r="L954" s="550"/>
      <c r="M954" s="550"/>
      <c r="N954" s="550"/>
      <c r="O954" s="550"/>
      <c r="P954" s="550"/>
      <c r="Q954" s="549"/>
      <c r="R954" s="550"/>
      <c r="S954" s="550"/>
      <c r="T954" s="550"/>
      <c r="U954" s="550"/>
      <c r="V954" s="549"/>
      <c r="W954" s="550"/>
      <c r="X954" s="550"/>
      <c r="Y954" s="550"/>
      <c r="Z954" s="550"/>
      <c r="AA954" s="550"/>
      <c r="AB954" s="550"/>
      <c r="AC954" s="550"/>
      <c r="AD954" s="550"/>
      <c r="AE954" s="550"/>
      <c r="AF954" s="550"/>
      <c r="AG954" s="550"/>
      <c r="AH954" s="550"/>
      <c r="AI954" s="550"/>
      <c r="AJ954" s="550"/>
      <c r="AK954" s="550"/>
      <c r="AL954" s="550"/>
      <c r="AM954" s="550"/>
      <c r="AN954" s="550"/>
    </row>
    <row r="955" spans="1:40" x14ac:dyDescent="0.25">
      <c r="A955" s="550"/>
      <c r="B955" s="550"/>
      <c r="C955" s="550"/>
      <c r="D955" s="550"/>
      <c r="E955" s="550"/>
      <c r="F955" s="550"/>
      <c r="G955" s="550"/>
      <c r="H955" s="550"/>
      <c r="I955" s="550"/>
      <c r="J955" s="550"/>
      <c r="K955" s="550"/>
      <c r="L955" s="550"/>
      <c r="M955" s="550"/>
      <c r="N955" s="550"/>
      <c r="O955" s="550"/>
      <c r="P955" s="550"/>
      <c r="Q955" s="549"/>
      <c r="R955" s="550"/>
      <c r="S955" s="550"/>
      <c r="T955" s="550"/>
      <c r="U955" s="550"/>
      <c r="V955" s="549"/>
      <c r="W955" s="550"/>
      <c r="X955" s="550"/>
      <c r="Y955" s="550"/>
      <c r="Z955" s="550"/>
      <c r="AA955" s="550"/>
      <c r="AB955" s="550"/>
      <c r="AC955" s="550"/>
      <c r="AD955" s="550"/>
      <c r="AE955" s="550"/>
      <c r="AF955" s="550"/>
      <c r="AG955" s="550"/>
      <c r="AH955" s="550"/>
      <c r="AI955" s="550"/>
      <c r="AJ955" s="550"/>
      <c r="AK955" s="550"/>
      <c r="AL955" s="550"/>
      <c r="AM955" s="550"/>
      <c r="AN955" s="550"/>
    </row>
    <row r="956" spans="1:40" x14ac:dyDescent="0.25">
      <c r="A956" s="550"/>
      <c r="B956" s="550"/>
      <c r="C956" s="550"/>
      <c r="D956" s="550"/>
      <c r="E956" s="550"/>
      <c r="F956" s="550"/>
      <c r="G956" s="550"/>
      <c r="H956" s="550"/>
      <c r="I956" s="550"/>
      <c r="J956" s="550"/>
      <c r="K956" s="550"/>
      <c r="L956" s="550"/>
      <c r="M956" s="550"/>
      <c r="N956" s="550"/>
      <c r="O956" s="550"/>
      <c r="P956" s="550"/>
      <c r="Q956" s="549"/>
      <c r="R956" s="550"/>
      <c r="S956" s="550"/>
      <c r="T956" s="550"/>
      <c r="U956" s="550"/>
      <c r="V956" s="549"/>
      <c r="W956" s="550"/>
      <c r="X956" s="550"/>
      <c r="Y956" s="550"/>
      <c r="Z956" s="550"/>
      <c r="AA956" s="550"/>
      <c r="AB956" s="550"/>
      <c r="AC956" s="550"/>
      <c r="AD956" s="550"/>
      <c r="AE956" s="550"/>
      <c r="AF956" s="550"/>
      <c r="AG956" s="550"/>
      <c r="AH956" s="550"/>
      <c r="AI956" s="550"/>
      <c r="AJ956" s="550"/>
      <c r="AK956" s="550"/>
      <c r="AL956" s="550"/>
      <c r="AM956" s="550"/>
      <c r="AN956" s="550"/>
    </row>
    <row r="957" spans="1:40" x14ac:dyDescent="0.25">
      <c r="A957" s="550"/>
      <c r="B957" s="550"/>
      <c r="C957" s="550"/>
      <c r="D957" s="550"/>
      <c r="E957" s="550"/>
      <c r="F957" s="550"/>
      <c r="G957" s="550"/>
      <c r="H957" s="550"/>
      <c r="I957" s="550"/>
      <c r="J957" s="550"/>
      <c r="K957" s="550"/>
      <c r="L957" s="550"/>
      <c r="M957" s="550"/>
      <c r="N957" s="550"/>
      <c r="O957" s="550"/>
      <c r="P957" s="550"/>
      <c r="Q957" s="549"/>
      <c r="R957" s="550"/>
      <c r="S957" s="550"/>
      <c r="T957" s="550"/>
      <c r="U957" s="550"/>
      <c r="V957" s="549"/>
      <c r="W957" s="550"/>
      <c r="X957" s="550"/>
      <c r="Y957" s="550"/>
      <c r="Z957" s="550"/>
      <c r="AA957" s="550"/>
      <c r="AB957" s="550"/>
      <c r="AC957" s="550"/>
      <c r="AD957" s="550"/>
      <c r="AE957" s="550"/>
      <c r="AF957" s="550"/>
      <c r="AG957" s="550"/>
      <c r="AH957" s="550"/>
      <c r="AI957" s="550"/>
      <c r="AJ957" s="550"/>
      <c r="AK957" s="550"/>
      <c r="AL957" s="550"/>
      <c r="AM957" s="550"/>
      <c r="AN957" s="550"/>
    </row>
    <row r="958" spans="1:40" x14ac:dyDescent="0.25">
      <c r="A958" s="550"/>
      <c r="B958" s="550"/>
      <c r="C958" s="550"/>
      <c r="D958" s="550"/>
      <c r="E958" s="550"/>
      <c r="F958" s="550"/>
      <c r="G958" s="550"/>
      <c r="H958" s="550"/>
      <c r="I958" s="550"/>
      <c r="J958" s="550"/>
      <c r="K958" s="550"/>
      <c r="L958" s="550"/>
      <c r="M958" s="550"/>
      <c r="N958" s="550"/>
      <c r="O958" s="550"/>
      <c r="P958" s="550"/>
      <c r="Q958" s="549"/>
      <c r="R958" s="550"/>
      <c r="S958" s="550"/>
      <c r="T958" s="550"/>
      <c r="U958" s="550"/>
      <c r="V958" s="549"/>
      <c r="W958" s="550"/>
      <c r="X958" s="550"/>
      <c r="Y958" s="550"/>
      <c r="Z958" s="550"/>
      <c r="AA958" s="550"/>
      <c r="AB958" s="550"/>
      <c r="AC958" s="550"/>
      <c r="AD958" s="550"/>
      <c r="AE958" s="550"/>
      <c r="AF958" s="550"/>
      <c r="AG958" s="550"/>
      <c r="AH958" s="550"/>
      <c r="AI958" s="550"/>
      <c r="AJ958" s="550"/>
      <c r="AK958" s="550"/>
      <c r="AL958" s="550"/>
      <c r="AM958" s="550"/>
      <c r="AN958" s="550"/>
    </row>
    <row r="959" spans="1:40" x14ac:dyDescent="0.25">
      <c r="A959" s="550"/>
      <c r="B959" s="550"/>
      <c r="C959" s="550"/>
      <c r="D959" s="550"/>
      <c r="E959" s="550"/>
      <c r="F959" s="550"/>
      <c r="G959" s="550"/>
      <c r="H959" s="550"/>
      <c r="I959" s="550"/>
      <c r="J959" s="550"/>
      <c r="K959" s="550"/>
      <c r="L959" s="550"/>
      <c r="M959" s="550"/>
      <c r="N959" s="550"/>
      <c r="O959" s="550"/>
      <c r="P959" s="550"/>
      <c r="Q959" s="549"/>
      <c r="R959" s="550"/>
      <c r="S959" s="550"/>
      <c r="T959" s="550"/>
      <c r="U959" s="550"/>
      <c r="V959" s="549"/>
      <c r="W959" s="550"/>
      <c r="X959" s="550"/>
      <c r="Y959" s="550"/>
      <c r="Z959" s="550"/>
      <c r="AA959" s="550"/>
      <c r="AB959" s="550"/>
      <c r="AC959" s="550"/>
      <c r="AD959" s="550"/>
      <c r="AE959" s="550"/>
      <c r="AF959" s="550"/>
      <c r="AG959" s="550"/>
      <c r="AH959" s="550"/>
      <c r="AI959" s="550"/>
      <c r="AJ959" s="550"/>
      <c r="AK959" s="550"/>
      <c r="AL959" s="550"/>
      <c r="AM959" s="550"/>
      <c r="AN959" s="550"/>
    </row>
    <row r="960" spans="1:40" x14ac:dyDescent="0.25">
      <c r="A960" s="550"/>
      <c r="B960" s="550"/>
      <c r="C960" s="550"/>
      <c r="D960" s="550"/>
      <c r="E960" s="550"/>
      <c r="F960" s="550"/>
      <c r="G960" s="550"/>
      <c r="H960" s="550"/>
      <c r="I960" s="550"/>
      <c r="J960" s="550"/>
      <c r="K960" s="550"/>
      <c r="L960" s="550"/>
      <c r="M960" s="550"/>
      <c r="N960" s="550"/>
      <c r="O960" s="550"/>
      <c r="P960" s="550"/>
      <c r="Q960" s="549"/>
      <c r="R960" s="550"/>
      <c r="S960" s="550"/>
      <c r="T960" s="550"/>
      <c r="U960" s="550"/>
      <c r="V960" s="549"/>
      <c r="W960" s="550"/>
      <c r="X960" s="550"/>
      <c r="Y960" s="550"/>
      <c r="Z960" s="550"/>
      <c r="AA960" s="550"/>
      <c r="AB960" s="550"/>
      <c r="AC960" s="550"/>
      <c r="AD960" s="550"/>
      <c r="AE960" s="550"/>
      <c r="AF960" s="550"/>
      <c r="AG960" s="550"/>
      <c r="AH960" s="550"/>
      <c r="AI960" s="550"/>
      <c r="AJ960" s="550"/>
      <c r="AK960" s="550"/>
      <c r="AL960" s="550"/>
      <c r="AM960" s="550"/>
      <c r="AN960" s="550"/>
    </row>
    <row r="961" spans="1:40" x14ac:dyDescent="0.25">
      <c r="A961" s="550"/>
      <c r="B961" s="550"/>
      <c r="C961" s="550"/>
      <c r="D961" s="550"/>
      <c r="E961" s="550"/>
      <c r="F961" s="550"/>
      <c r="G961" s="550"/>
      <c r="H961" s="550"/>
      <c r="I961" s="550"/>
      <c r="J961" s="550"/>
      <c r="K961" s="550"/>
      <c r="L961" s="550"/>
      <c r="M961" s="550"/>
      <c r="N961" s="550"/>
      <c r="O961" s="550"/>
      <c r="P961" s="550"/>
      <c r="Q961" s="549"/>
      <c r="R961" s="550"/>
      <c r="S961" s="550"/>
      <c r="T961" s="550"/>
      <c r="U961" s="550"/>
      <c r="V961" s="549"/>
      <c r="W961" s="550"/>
      <c r="X961" s="550"/>
      <c r="Y961" s="550"/>
      <c r="Z961" s="550"/>
      <c r="AA961" s="550"/>
      <c r="AB961" s="550"/>
      <c r="AC961" s="550"/>
      <c r="AD961" s="550"/>
      <c r="AE961" s="550"/>
      <c r="AF961" s="550"/>
      <c r="AG961" s="550"/>
      <c r="AH961" s="550"/>
      <c r="AI961" s="550"/>
      <c r="AJ961" s="550"/>
      <c r="AK961" s="550"/>
      <c r="AL961" s="550"/>
      <c r="AM961" s="550"/>
      <c r="AN961" s="550"/>
    </row>
    <row r="962" spans="1:40" x14ac:dyDescent="0.25">
      <c r="A962" s="550"/>
      <c r="B962" s="550"/>
      <c r="C962" s="550"/>
      <c r="D962" s="550"/>
      <c r="E962" s="550"/>
      <c r="F962" s="550"/>
      <c r="G962" s="550"/>
      <c r="H962" s="550"/>
      <c r="I962" s="550"/>
      <c r="J962" s="550"/>
      <c r="K962" s="550"/>
      <c r="L962" s="550"/>
      <c r="M962" s="550"/>
      <c r="N962" s="550"/>
      <c r="O962" s="550"/>
      <c r="P962" s="550"/>
      <c r="Q962" s="549"/>
      <c r="R962" s="550"/>
      <c r="S962" s="550"/>
      <c r="T962" s="550"/>
      <c r="U962" s="550"/>
      <c r="V962" s="549"/>
      <c r="W962" s="550"/>
      <c r="X962" s="550"/>
      <c r="Y962" s="550"/>
      <c r="Z962" s="550"/>
      <c r="AA962" s="550"/>
      <c r="AB962" s="550"/>
      <c r="AC962" s="550"/>
      <c r="AD962" s="550"/>
      <c r="AE962" s="550"/>
      <c r="AF962" s="550"/>
      <c r="AG962" s="550"/>
      <c r="AH962" s="550"/>
      <c r="AI962" s="550"/>
      <c r="AJ962" s="550"/>
      <c r="AK962" s="550"/>
      <c r="AL962" s="550"/>
      <c r="AM962" s="550"/>
      <c r="AN962" s="550"/>
    </row>
    <row r="963" spans="1:40" x14ac:dyDescent="0.25">
      <c r="A963" s="550"/>
      <c r="B963" s="550"/>
      <c r="C963" s="550"/>
      <c r="D963" s="550"/>
      <c r="E963" s="550"/>
      <c r="F963" s="550"/>
      <c r="G963" s="550"/>
      <c r="H963" s="550"/>
      <c r="I963" s="550"/>
      <c r="J963" s="550"/>
      <c r="K963" s="550"/>
      <c r="L963" s="550"/>
      <c r="M963" s="550"/>
      <c r="N963" s="550"/>
      <c r="O963" s="550"/>
      <c r="P963" s="550"/>
      <c r="Q963" s="549"/>
      <c r="R963" s="550"/>
      <c r="S963" s="550"/>
      <c r="T963" s="550"/>
      <c r="U963" s="550"/>
      <c r="V963" s="549"/>
      <c r="W963" s="550"/>
      <c r="X963" s="550"/>
      <c r="Y963" s="550"/>
      <c r="Z963" s="550"/>
      <c r="AA963" s="550"/>
      <c r="AB963" s="550"/>
      <c r="AC963" s="550"/>
      <c r="AD963" s="550"/>
      <c r="AE963" s="550"/>
      <c r="AF963" s="550"/>
      <c r="AG963" s="550"/>
      <c r="AH963" s="550"/>
      <c r="AI963" s="550"/>
      <c r="AJ963" s="550"/>
      <c r="AK963" s="550"/>
      <c r="AL963" s="550"/>
      <c r="AM963" s="550"/>
      <c r="AN963" s="550"/>
    </row>
    <row r="964" spans="1:40" x14ac:dyDescent="0.25">
      <c r="A964" s="550"/>
      <c r="B964" s="550"/>
      <c r="C964" s="550"/>
      <c r="D964" s="550"/>
      <c r="E964" s="550"/>
      <c r="F964" s="550"/>
      <c r="G964" s="550"/>
      <c r="H964" s="550"/>
      <c r="I964" s="550"/>
      <c r="J964" s="550"/>
      <c r="K964" s="550"/>
      <c r="L964" s="550"/>
      <c r="M964" s="550"/>
      <c r="N964" s="550"/>
      <c r="O964" s="550"/>
      <c r="P964" s="550"/>
      <c r="Q964" s="549"/>
      <c r="R964" s="550"/>
      <c r="S964" s="550"/>
      <c r="T964" s="550"/>
      <c r="U964" s="550"/>
      <c r="V964" s="549"/>
      <c r="W964" s="550"/>
      <c r="X964" s="550"/>
      <c r="Y964" s="550"/>
      <c r="Z964" s="550"/>
      <c r="AA964" s="550"/>
      <c r="AB964" s="550"/>
      <c r="AC964" s="550"/>
      <c r="AD964" s="550"/>
      <c r="AE964" s="550"/>
      <c r="AF964" s="550"/>
      <c r="AG964" s="550"/>
      <c r="AH964" s="550"/>
      <c r="AI964" s="550"/>
      <c r="AJ964" s="550"/>
      <c r="AK964" s="550"/>
      <c r="AL964" s="550"/>
      <c r="AM964" s="550"/>
      <c r="AN964" s="550"/>
    </row>
    <row r="965" spans="1:40" x14ac:dyDescent="0.25">
      <c r="A965" s="550"/>
      <c r="B965" s="550"/>
      <c r="C965" s="550"/>
      <c r="D965" s="550"/>
      <c r="E965" s="550"/>
      <c r="F965" s="550"/>
      <c r="G965" s="550"/>
      <c r="H965" s="550"/>
      <c r="I965" s="550"/>
      <c r="J965" s="550"/>
      <c r="K965" s="550"/>
      <c r="L965" s="550"/>
      <c r="M965" s="550"/>
      <c r="N965" s="550"/>
      <c r="O965" s="550"/>
      <c r="P965" s="550"/>
      <c r="Q965" s="549"/>
      <c r="R965" s="550"/>
      <c r="S965" s="550"/>
      <c r="T965" s="550"/>
      <c r="U965" s="550"/>
      <c r="V965" s="549"/>
      <c r="W965" s="550"/>
      <c r="X965" s="550"/>
      <c r="Y965" s="550"/>
      <c r="Z965" s="550"/>
      <c r="AA965" s="550"/>
      <c r="AB965" s="550"/>
      <c r="AC965" s="550"/>
      <c r="AD965" s="550"/>
      <c r="AE965" s="550"/>
      <c r="AF965" s="550"/>
      <c r="AG965" s="550"/>
      <c r="AH965" s="550"/>
      <c r="AI965" s="550"/>
      <c r="AJ965" s="550"/>
      <c r="AK965" s="550"/>
      <c r="AL965" s="550"/>
      <c r="AM965" s="550"/>
      <c r="AN965" s="550"/>
    </row>
    <row r="966" spans="1:40" x14ac:dyDescent="0.25">
      <c r="A966" s="550"/>
      <c r="B966" s="550"/>
      <c r="C966" s="550"/>
      <c r="D966" s="550"/>
      <c r="E966" s="550"/>
      <c r="F966" s="550"/>
      <c r="G966" s="550"/>
      <c r="H966" s="550"/>
      <c r="I966" s="550"/>
      <c r="J966" s="550"/>
      <c r="K966" s="550"/>
      <c r="L966" s="550"/>
      <c r="M966" s="550"/>
      <c r="N966" s="550"/>
      <c r="O966" s="550"/>
      <c r="P966" s="550"/>
      <c r="Q966" s="549"/>
      <c r="R966" s="550"/>
      <c r="S966" s="550"/>
      <c r="T966" s="550"/>
      <c r="U966" s="550"/>
      <c r="V966" s="549"/>
      <c r="W966" s="550"/>
      <c r="X966" s="550"/>
      <c r="Y966" s="550"/>
      <c r="Z966" s="550"/>
      <c r="AA966" s="550"/>
      <c r="AB966" s="550"/>
      <c r="AC966" s="550"/>
      <c r="AD966" s="550"/>
      <c r="AE966" s="550"/>
      <c r="AF966" s="550"/>
      <c r="AG966" s="550"/>
      <c r="AH966" s="550"/>
      <c r="AI966" s="550"/>
      <c r="AJ966" s="550"/>
      <c r="AK966" s="550"/>
      <c r="AL966" s="550"/>
      <c r="AM966" s="550"/>
      <c r="AN966" s="550"/>
    </row>
    <row r="967" spans="1:40" x14ac:dyDescent="0.25">
      <c r="A967" s="550"/>
      <c r="B967" s="550"/>
      <c r="C967" s="550"/>
      <c r="D967" s="550"/>
      <c r="E967" s="550"/>
      <c r="F967" s="550"/>
      <c r="G967" s="550"/>
      <c r="H967" s="550"/>
      <c r="I967" s="550"/>
      <c r="J967" s="550"/>
      <c r="K967" s="550"/>
      <c r="L967" s="550"/>
      <c r="M967" s="550"/>
      <c r="N967" s="550"/>
      <c r="O967" s="550"/>
      <c r="P967" s="550"/>
      <c r="Q967" s="549"/>
      <c r="R967" s="550"/>
      <c r="S967" s="550"/>
      <c r="T967" s="550"/>
      <c r="U967" s="550"/>
      <c r="V967" s="549"/>
      <c r="W967" s="550"/>
      <c r="X967" s="550"/>
      <c r="Y967" s="550"/>
      <c r="Z967" s="550"/>
      <c r="AA967" s="550"/>
      <c r="AB967" s="550"/>
      <c r="AC967" s="550"/>
      <c r="AD967" s="550"/>
      <c r="AE967" s="550"/>
      <c r="AF967" s="550"/>
      <c r="AG967" s="550"/>
      <c r="AH967" s="550"/>
      <c r="AI967" s="550"/>
      <c r="AJ967" s="550"/>
      <c r="AK967" s="550"/>
      <c r="AL967" s="550"/>
      <c r="AM967" s="550"/>
      <c r="AN967" s="550"/>
    </row>
    <row r="968" spans="1:40" x14ac:dyDescent="0.25">
      <c r="A968" s="550"/>
      <c r="B968" s="550"/>
      <c r="C968" s="550"/>
      <c r="D968" s="550"/>
      <c r="E968" s="550"/>
      <c r="F968" s="550"/>
      <c r="G968" s="550"/>
      <c r="H968" s="550"/>
      <c r="I968" s="550"/>
      <c r="J968" s="550"/>
      <c r="K968" s="550"/>
      <c r="L968" s="550"/>
      <c r="M968" s="550"/>
      <c r="N968" s="550"/>
      <c r="O968" s="550"/>
      <c r="P968" s="550"/>
      <c r="Q968" s="549"/>
      <c r="R968" s="550"/>
      <c r="S968" s="550"/>
      <c r="T968" s="550"/>
      <c r="U968" s="550"/>
      <c r="V968" s="549"/>
      <c r="W968" s="550"/>
      <c r="X968" s="550"/>
      <c r="Y968" s="550"/>
      <c r="Z968" s="550"/>
      <c r="AA968" s="550"/>
      <c r="AB968" s="550"/>
      <c r="AC968" s="550"/>
      <c r="AD968" s="550"/>
      <c r="AE968" s="550"/>
      <c r="AF968" s="550"/>
      <c r="AG968" s="550"/>
      <c r="AH968" s="550"/>
      <c r="AI968" s="550"/>
      <c r="AJ968" s="550"/>
      <c r="AK968" s="550"/>
      <c r="AL968" s="550"/>
      <c r="AM968" s="550"/>
      <c r="AN968" s="550"/>
    </row>
    <row r="969" spans="1:40" x14ac:dyDescent="0.25">
      <c r="A969" s="550"/>
      <c r="B969" s="550"/>
      <c r="C969" s="550"/>
      <c r="D969" s="550"/>
      <c r="E969" s="550"/>
      <c r="F969" s="550"/>
      <c r="G969" s="550"/>
      <c r="H969" s="550"/>
      <c r="I969" s="550"/>
      <c r="J969" s="550"/>
      <c r="K969" s="550"/>
      <c r="L969" s="550"/>
      <c r="M969" s="550"/>
      <c r="N969" s="550"/>
      <c r="O969" s="550"/>
      <c r="P969" s="550"/>
      <c r="Q969" s="549"/>
      <c r="R969" s="550"/>
      <c r="S969" s="550"/>
      <c r="T969" s="550"/>
      <c r="U969" s="550"/>
      <c r="V969" s="549"/>
      <c r="W969" s="550"/>
      <c r="X969" s="550"/>
      <c r="Y969" s="550"/>
      <c r="Z969" s="550"/>
      <c r="AA969" s="550"/>
      <c r="AB969" s="550"/>
      <c r="AC969" s="550"/>
      <c r="AD969" s="550"/>
      <c r="AE969" s="550"/>
      <c r="AF969" s="550"/>
      <c r="AG969" s="550"/>
      <c r="AH969" s="550"/>
      <c r="AI969" s="550"/>
      <c r="AJ969" s="550"/>
      <c r="AK969" s="550"/>
      <c r="AL969" s="550"/>
      <c r="AM969" s="550"/>
      <c r="AN969" s="550"/>
    </row>
    <row r="970" spans="1:40" x14ac:dyDescent="0.25">
      <c r="A970" s="550"/>
      <c r="B970" s="550"/>
      <c r="C970" s="550"/>
      <c r="D970" s="550"/>
      <c r="E970" s="550"/>
      <c r="F970" s="550"/>
      <c r="G970" s="550"/>
      <c r="H970" s="550"/>
      <c r="I970" s="550"/>
      <c r="J970" s="550"/>
      <c r="K970" s="550"/>
      <c r="L970" s="550"/>
      <c r="M970" s="550"/>
      <c r="N970" s="550"/>
      <c r="O970" s="550"/>
      <c r="P970" s="550"/>
      <c r="Q970" s="549"/>
      <c r="R970" s="550"/>
      <c r="S970" s="550"/>
      <c r="T970" s="550"/>
      <c r="U970" s="550"/>
      <c r="V970" s="549"/>
      <c r="W970" s="550"/>
      <c r="X970" s="550"/>
      <c r="Y970" s="550"/>
      <c r="Z970" s="550"/>
      <c r="AA970" s="550"/>
      <c r="AB970" s="550"/>
      <c r="AC970" s="550"/>
      <c r="AD970" s="550"/>
      <c r="AE970" s="550"/>
      <c r="AF970" s="550"/>
      <c r="AG970" s="550"/>
      <c r="AH970" s="550"/>
      <c r="AI970" s="550"/>
      <c r="AJ970" s="550"/>
      <c r="AK970" s="550"/>
      <c r="AL970" s="550"/>
      <c r="AM970" s="550"/>
      <c r="AN970" s="550"/>
    </row>
    <row r="971" spans="1:40" x14ac:dyDescent="0.25">
      <c r="A971" s="550"/>
      <c r="B971" s="550"/>
      <c r="C971" s="550"/>
      <c r="D971" s="550"/>
      <c r="E971" s="550"/>
      <c r="F971" s="550"/>
      <c r="G971" s="550"/>
      <c r="H971" s="550"/>
      <c r="I971" s="550"/>
      <c r="J971" s="550"/>
      <c r="K971" s="550"/>
      <c r="L971" s="550"/>
      <c r="M971" s="550"/>
      <c r="N971" s="550"/>
      <c r="O971" s="550"/>
      <c r="P971" s="550"/>
      <c r="Q971" s="549"/>
      <c r="R971" s="550"/>
      <c r="S971" s="550"/>
      <c r="T971" s="550"/>
      <c r="U971" s="550"/>
      <c r="V971" s="549"/>
      <c r="W971" s="550"/>
      <c r="X971" s="550"/>
      <c r="Y971" s="550"/>
      <c r="Z971" s="550"/>
      <c r="AA971" s="550"/>
      <c r="AB971" s="550"/>
      <c r="AC971" s="550"/>
      <c r="AD971" s="550"/>
      <c r="AE971" s="550"/>
      <c r="AF971" s="550"/>
      <c r="AG971" s="550"/>
      <c r="AH971" s="550"/>
      <c r="AI971" s="550"/>
      <c r="AJ971" s="550"/>
      <c r="AK971" s="550"/>
      <c r="AL971" s="550"/>
      <c r="AM971" s="550"/>
      <c r="AN971" s="550"/>
    </row>
    <row r="972" spans="1:40" x14ac:dyDescent="0.25">
      <c r="A972" s="550"/>
      <c r="B972" s="550"/>
      <c r="C972" s="550"/>
      <c r="D972" s="550"/>
      <c r="E972" s="550"/>
      <c r="F972" s="550"/>
      <c r="G972" s="550"/>
      <c r="H972" s="550"/>
      <c r="I972" s="550"/>
      <c r="J972" s="550"/>
      <c r="K972" s="550"/>
      <c r="L972" s="550"/>
      <c r="M972" s="550"/>
      <c r="N972" s="550"/>
      <c r="O972" s="550"/>
      <c r="P972" s="550"/>
      <c r="Q972" s="549"/>
      <c r="R972" s="550"/>
      <c r="S972" s="550"/>
      <c r="T972" s="550"/>
      <c r="U972" s="550"/>
      <c r="V972" s="549"/>
      <c r="W972" s="550"/>
      <c r="X972" s="550"/>
      <c r="Y972" s="550"/>
      <c r="Z972" s="550"/>
      <c r="AA972" s="550"/>
      <c r="AB972" s="550"/>
      <c r="AC972" s="550"/>
      <c r="AD972" s="550"/>
      <c r="AE972" s="550"/>
      <c r="AF972" s="550"/>
      <c r="AG972" s="550"/>
      <c r="AH972" s="550"/>
      <c r="AI972" s="550"/>
      <c r="AJ972" s="550"/>
      <c r="AK972" s="550"/>
      <c r="AL972" s="550"/>
      <c r="AM972" s="550"/>
      <c r="AN972" s="550"/>
    </row>
    <row r="973" spans="1:40" x14ac:dyDescent="0.25">
      <c r="A973" s="550"/>
      <c r="B973" s="550"/>
      <c r="C973" s="550"/>
      <c r="D973" s="550"/>
      <c r="E973" s="550"/>
      <c r="F973" s="550"/>
      <c r="G973" s="550"/>
      <c r="H973" s="550"/>
      <c r="I973" s="550"/>
      <c r="J973" s="550"/>
      <c r="K973" s="550"/>
      <c r="L973" s="550"/>
      <c r="M973" s="550"/>
      <c r="N973" s="550"/>
      <c r="O973" s="550"/>
      <c r="P973" s="550"/>
      <c r="Q973" s="549"/>
      <c r="R973" s="550"/>
      <c r="S973" s="550"/>
      <c r="T973" s="550"/>
      <c r="U973" s="550"/>
      <c r="V973" s="549"/>
      <c r="W973" s="550"/>
      <c r="X973" s="550"/>
      <c r="Y973" s="550"/>
      <c r="Z973" s="550"/>
      <c r="AA973" s="550"/>
      <c r="AB973" s="550"/>
      <c r="AC973" s="550"/>
      <c r="AD973" s="550"/>
      <c r="AE973" s="550"/>
      <c r="AF973" s="550"/>
      <c r="AG973" s="550"/>
      <c r="AH973" s="550"/>
      <c r="AI973" s="550"/>
      <c r="AJ973" s="550"/>
      <c r="AK973" s="550"/>
      <c r="AL973" s="550"/>
      <c r="AM973" s="550"/>
      <c r="AN973" s="550"/>
    </row>
    <row r="974" spans="1:40" x14ac:dyDescent="0.25">
      <c r="A974" s="550"/>
      <c r="B974" s="550"/>
      <c r="C974" s="550"/>
      <c r="D974" s="550"/>
      <c r="E974" s="550"/>
      <c r="F974" s="550"/>
      <c r="G974" s="550"/>
      <c r="H974" s="550"/>
      <c r="I974" s="550"/>
      <c r="J974" s="550"/>
      <c r="K974" s="550"/>
      <c r="L974" s="550"/>
      <c r="M974" s="550"/>
      <c r="N974" s="550"/>
      <c r="O974" s="550"/>
      <c r="P974" s="550"/>
      <c r="Q974" s="549"/>
      <c r="R974" s="550"/>
      <c r="S974" s="550"/>
      <c r="T974" s="550"/>
      <c r="U974" s="550"/>
      <c r="V974" s="549"/>
      <c r="W974" s="550"/>
      <c r="X974" s="550"/>
      <c r="Y974" s="550"/>
      <c r="Z974" s="550"/>
      <c r="AA974" s="550"/>
      <c r="AB974" s="550"/>
      <c r="AC974" s="550"/>
      <c r="AD974" s="550"/>
      <c r="AE974" s="550"/>
      <c r="AF974" s="550"/>
      <c r="AG974" s="550"/>
      <c r="AH974" s="550"/>
      <c r="AI974" s="550"/>
      <c r="AJ974" s="550"/>
      <c r="AK974" s="550"/>
      <c r="AL974" s="550"/>
      <c r="AM974" s="550"/>
      <c r="AN974" s="550"/>
    </row>
    <row r="975" spans="1:40" x14ac:dyDescent="0.25">
      <c r="A975" s="550"/>
      <c r="B975" s="550"/>
      <c r="C975" s="550"/>
      <c r="D975" s="550"/>
      <c r="E975" s="550"/>
      <c r="F975" s="550"/>
      <c r="G975" s="550"/>
      <c r="H975" s="550"/>
      <c r="I975" s="550"/>
      <c r="J975" s="550"/>
      <c r="K975" s="550"/>
      <c r="L975" s="550"/>
      <c r="M975" s="550"/>
      <c r="N975" s="550"/>
      <c r="O975" s="550"/>
      <c r="P975" s="550"/>
      <c r="Q975" s="549"/>
      <c r="R975" s="550"/>
      <c r="S975" s="550"/>
      <c r="T975" s="550"/>
      <c r="U975" s="550"/>
      <c r="V975" s="549"/>
      <c r="W975" s="550"/>
      <c r="X975" s="550"/>
      <c r="Y975" s="550"/>
      <c r="Z975" s="550"/>
      <c r="AA975" s="550"/>
      <c r="AB975" s="550"/>
      <c r="AC975" s="550"/>
      <c r="AD975" s="550"/>
      <c r="AE975" s="550"/>
      <c r="AF975" s="550"/>
      <c r="AG975" s="550"/>
      <c r="AH975" s="550"/>
      <c r="AI975" s="550"/>
      <c r="AJ975" s="550"/>
      <c r="AK975" s="550"/>
      <c r="AL975" s="550"/>
      <c r="AM975" s="550"/>
      <c r="AN975" s="550"/>
    </row>
    <row r="976" spans="1:40" x14ac:dyDescent="0.25">
      <c r="A976" s="550"/>
      <c r="B976" s="550"/>
      <c r="C976" s="550"/>
      <c r="D976" s="550"/>
      <c r="E976" s="550"/>
      <c r="F976" s="550"/>
      <c r="G976" s="550"/>
      <c r="H976" s="550"/>
      <c r="I976" s="550"/>
      <c r="J976" s="550"/>
      <c r="K976" s="550"/>
      <c r="L976" s="550"/>
      <c r="M976" s="550"/>
      <c r="N976" s="550"/>
      <c r="O976" s="550"/>
      <c r="P976" s="550"/>
      <c r="Q976" s="549"/>
      <c r="R976" s="550"/>
      <c r="S976" s="550"/>
      <c r="T976" s="550"/>
      <c r="U976" s="550"/>
      <c r="V976" s="549"/>
      <c r="W976" s="550"/>
      <c r="X976" s="550"/>
      <c r="Y976" s="550"/>
      <c r="Z976" s="550"/>
      <c r="AA976" s="550"/>
      <c r="AB976" s="550"/>
      <c r="AC976" s="550"/>
      <c r="AD976" s="550"/>
      <c r="AE976" s="550"/>
      <c r="AF976" s="550"/>
      <c r="AG976" s="550"/>
      <c r="AH976" s="550"/>
      <c r="AI976" s="550"/>
      <c r="AJ976" s="550"/>
      <c r="AK976" s="550"/>
      <c r="AL976" s="550"/>
      <c r="AM976" s="550"/>
      <c r="AN976" s="550"/>
    </row>
    <row r="977" spans="1:40" x14ac:dyDescent="0.25">
      <c r="A977" s="550"/>
      <c r="B977" s="550"/>
      <c r="C977" s="550"/>
      <c r="D977" s="550"/>
      <c r="E977" s="550"/>
      <c r="F977" s="550"/>
      <c r="G977" s="550"/>
      <c r="H977" s="550"/>
      <c r="I977" s="550"/>
      <c r="J977" s="550"/>
      <c r="K977" s="550"/>
      <c r="L977" s="550"/>
      <c r="M977" s="550"/>
      <c r="N977" s="550"/>
      <c r="O977" s="550"/>
      <c r="P977" s="550"/>
      <c r="Q977" s="549"/>
      <c r="R977" s="550"/>
      <c r="S977" s="550"/>
      <c r="T977" s="550"/>
      <c r="U977" s="550"/>
      <c r="V977" s="549"/>
      <c r="W977" s="550"/>
      <c r="X977" s="550"/>
      <c r="Y977" s="550"/>
      <c r="Z977" s="550"/>
      <c r="AA977" s="550"/>
      <c r="AB977" s="550"/>
      <c r="AC977" s="550"/>
      <c r="AD977" s="550"/>
      <c r="AE977" s="550"/>
      <c r="AF977" s="550"/>
      <c r="AG977" s="550"/>
      <c r="AH977" s="550"/>
      <c r="AI977" s="550"/>
      <c r="AJ977" s="550"/>
      <c r="AK977" s="550"/>
      <c r="AL977" s="550"/>
      <c r="AM977" s="550"/>
      <c r="AN977" s="550"/>
    </row>
    <row r="978" spans="1:40" x14ac:dyDescent="0.25">
      <c r="A978" s="550"/>
      <c r="B978" s="550"/>
      <c r="C978" s="550"/>
      <c r="D978" s="550"/>
      <c r="E978" s="550"/>
      <c r="F978" s="550"/>
      <c r="G978" s="550"/>
      <c r="H978" s="550"/>
      <c r="I978" s="550"/>
      <c r="J978" s="550"/>
      <c r="K978" s="550"/>
      <c r="L978" s="550"/>
      <c r="M978" s="550"/>
      <c r="N978" s="550"/>
      <c r="O978" s="550"/>
      <c r="P978" s="550"/>
      <c r="Q978" s="549"/>
      <c r="R978" s="550"/>
      <c r="S978" s="550"/>
      <c r="T978" s="550"/>
      <c r="U978" s="550"/>
      <c r="V978" s="549"/>
      <c r="W978" s="550"/>
      <c r="X978" s="550"/>
      <c r="Y978" s="550"/>
      <c r="Z978" s="550"/>
      <c r="AA978" s="550"/>
      <c r="AB978" s="550"/>
      <c r="AC978" s="550"/>
      <c r="AD978" s="550"/>
      <c r="AE978" s="550"/>
      <c r="AF978" s="550"/>
      <c r="AG978" s="550"/>
      <c r="AH978" s="550"/>
      <c r="AI978" s="550"/>
      <c r="AJ978" s="550"/>
      <c r="AK978" s="550"/>
      <c r="AL978" s="550"/>
      <c r="AM978" s="550"/>
      <c r="AN978" s="550"/>
    </row>
    <row r="979" spans="1:40" x14ac:dyDescent="0.25">
      <c r="A979" s="550"/>
      <c r="B979" s="550"/>
      <c r="C979" s="550"/>
      <c r="D979" s="550"/>
      <c r="E979" s="550"/>
      <c r="F979" s="550"/>
      <c r="G979" s="550"/>
      <c r="H979" s="550"/>
      <c r="I979" s="550"/>
      <c r="J979" s="550"/>
      <c r="K979" s="550"/>
      <c r="L979" s="550"/>
      <c r="M979" s="550"/>
      <c r="N979" s="550"/>
      <c r="O979" s="550"/>
      <c r="P979" s="550"/>
      <c r="Q979" s="549"/>
      <c r="R979" s="550"/>
      <c r="S979" s="550"/>
      <c r="T979" s="550"/>
      <c r="U979" s="550"/>
      <c r="V979" s="549"/>
      <c r="W979" s="550"/>
      <c r="X979" s="550"/>
      <c r="Y979" s="550"/>
      <c r="Z979" s="550"/>
      <c r="AA979" s="550"/>
      <c r="AB979" s="550"/>
      <c r="AC979" s="550"/>
      <c r="AD979" s="550"/>
      <c r="AE979" s="550"/>
      <c r="AF979" s="550"/>
      <c r="AG979" s="550"/>
      <c r="AH979" s="550"/>
      <c r="AI979" s="550"/>
      <c r="AJ979" s="550"/>
      <c r="AK979" s="550"/>
      <c r="AL979" s="550"/>
      <c r="AM979" s="550"/>
      <c r="AN979" s="550"/>
    </row>
    <row r="980" spans="1:40" x14ac:dyDescent="0.25">
      <c r="A980" s="550"/>
      <c r="B980" s="550"/>
      <c r="C980" s="550"/>
      <c r="D980" s="550"/>
      <c r="E980" s="550"/>
      <c r="F980" s="550"/>
      <c r="G980" s="550"/>
      <c r="H980" s="550"/>
      <c r="I980" s="550"/>
      <c r="J980" s="550"/>
      <c r="K980" s="550"/>
      <c r="L980" s="550"/>
      <c r="M980" s="550"/>
      <c r="N980" s="550"/>
      <c r="O980" s="550"/>
      <c r="P980" s="550"/>
      <c r="Q980" s="549"/>
      <c r="R980" s="550"/>
      <c r="S980" s="550"/>
      <c r="T980" s="550"/>
      <c r="U980" s="550"/>
      <c r="V980" s="549"/>
      <c r="W980" s="550"/>
      <c r="X980" s="550"/>
      <c r="Y980" s="550"/>
      <c r="Z980" s="550"/>
      <c r="AA980" s="550"/>
      <c r="AB980" s="550"/>
      <c r="AC980" s="550"/>
      <c r="AD980" s="550"/>
      <c r="AE980" s="550"/>
      <c r="AF980" s="550"/>
      <c r="AG980" s="550"/>
      <c r="AH980" s="550"/>
      <c r="AI980" s="550"/>
      <c r="AJ980" s="550"/>
      <c r="AK980" s="550"/>
      <c r="AL980" s="550"/>
      <c r="AM980" s="550"/>
      <c r="AN980" s="550"/>
    </row>
    <row r="981" spans="1:40" x14ac:dyDescent="0.25">
      <c r="A981" s="550"/>
      <c r="B981" s="550"/>
      <c r="C981" s="550"/>
      <c r="D981" s="550"/>
      <c r="E981" s="550"/>
      <c r="F981" s="550"/>
      <c r="G981" s="550"/>
      <c r="H981" s="550"/>
      <c r="I981" s="550"/>
      <c r="J981" s="550"/>
      <c r="K981" s="550"/>
      <c r="L981" s="550"/>
      <c r="M981" s="550"/>
      <c r="N981" s="550"/>
      <c r="O981" s="550"/>
      <c r="P981" s="550"/>
      <c r="Q981" s="549"/>
      <c r="R981" s="550"/>
      <c r="S981" s="550"/>
      <c r="T981" s="550"/>
      <c r="U981" s="550"/>
      <c r="V981" s="549"/>
      <c r="W981" s="550"/>
      <c r="X981" s="550"/>
      <c r="Y981" s="550"/>
      <c r="Z981" s="550"/>
      <c r="AA981" s="550"/>
      <c r="AB981" s="550"/>
      <c r="AC981" s="550"/>
      <c r="AD981" s="550"/>
      <c r="AE981" s="550"/>
      <c r="AF981" s="550"/>
      <c r="AG981" s="550"/>
      <c r="AH981" s="550"/>
      <c r="AI981" s="550"/>
      <c r="AJ981" s="550"/>
      <c r="AK981" s="550"/>
      <c r="AL981" s="550"/>
      <c r="AM981" s="550"/>
      <c r="AN981" s="550"/>
    </row>
    <row r="982" spans="1:40" x14ac:dyDescent="0.25">
      <c r="A982" s="550"/>
      <c r="B982" s="550"/>
      <c r="C982" s="550"/>
      <c r="D982" s="550"/>
      <c r="E982" s="550"/>
      <c r="F982" s="550"/>
      <c r="G982" s="550"/>
      <c r="H982" s="550"/>
      <c r="I982" s="550"/>
      <c r="J982" s="550"/>
      <c r="K982" s="550"/>
      <c r="L982" s="550"/>
      <c r="M982" s="550"/>
      <c r="N982" s="550"/>
      <c r="O982" s="550"/>
      <c r="P982" s="550"/>
      <c r="Q982" s="549"/>
      <c r="R982" s="550"/>
      <c r="S982" s="550"/>
      <c r="T982" s="550"/>
      <c r="U982" s="550"/>
      <c r="V982" s="549"/>
      <c r="W982" s="550"/>
      <c r="X982" s="550"/>
      <c r="Y982" s="550"/>
      <c r="Z982" s="550"/>
      <c r="AA982" s="550"/>
      <c r="AB982" s="550"/>
      <c r="AC982" s="550"/>
      <c r="AD982" s="550"/>
      <c r="AE982" s="550"/>
      <c r="AF982" s="550"/>
      <c r="AG982" s="550"/>
      <c r="AH982" s="550"/>
      <c r="AI982" s="550"/>
      <c r="AJ982" s="550"/>
      <c r="AK982" s="550"/>
      <c r="AL982" s="550"/>
      <c r="AM982" s="550"/>
      <c r="AN982" s="550"/>
    </row>
    <row r="983" spans="1:40" x14ac:dyDescent="0.25">
      <c r="A983" s="550"/>
      <c r="B983" s="550"/>
      <c r="C983" s="550"/>
      <c r="D983" s="550"/>
      <c r="E983" s="550"/>
      <c r="F983" s="550"/>
      <c r="G983" s="550"/>
      <c r="H983" s="550"/>
      <c r="I983" s="550"/>
      <c r="J983" s="550"/>
      <c r="K983" s="550"/>
      <c r="L983" s="550"/>
      <c r="M983" s="550"/>
      <c r="N983" s="550"/>
      <c r="O983" s="550"/>
      <c r="P983" s="550"/>
      <c r="Q983" s="549"/>
      <c r="R983" s="550"/>
      <c r="S983" s="550"/>
      <c r="T983" s="550"/>
      <c r="U983" s="550"/>
      <c r="V983" s="549"/>
      <c r="W983" s="550"/>
      <c r="X983" s="550"/>
      <c r="Y983" s="550"/>
      <c r="Z983" s="550"/>
      <c r="AA983" s="550"/>
      <c r="AB983" s="550"/>
      <c r="AC983" s="550"/>
      <c r="AD983" s="550"/>
      <c r="AE983" s="550"/>
      <c r="AF983" s="550"/>
      <c r="AG983" s="550"/>
      <c r="AH983" s="550"/>
      <c r="AI983" s="550"/>
      <c r="AJ983" s="550"/>
      <c r="AK983" s="550"/>
      <c r="AL983" s="550"/>
      <c r="AM983" s="550"/>
      <c r="AN983" s="550"/>
    </row>
    <row r="984" spans="1:40" x14ac:dyDescent="0.25">
      <c r="A984" s="550"/>
      <c r="B984" s="550"/>
      <c r="C984" s="550"/>
      <c r="D984" s="550"/>
      <c r="E984" s="550"/>
      <c r="F984" s="550"/>
      <c r="G984" s="550"/>
      <c r="H984" s="550"/>
      <c r="I984" s="550"/>
      <c r="J984" s="550"/>
      <c r="K984" s="550"/>
      <c r="L984" s="550"/>
      <c r="M984" s="550"/>
      <c r="N984" s="550"/>
      <c r="O984" s="550"/>
      <c r="P984" s="550"/>
      <c r="Q984" s="549"/>
      <c r="R984" s="550"/>
      <c r="S984" s="550"/>
      <c r="T984" s="550"/>
      <c r="U984" s="550"/>
      <c r="V984" s="549"/>
      <c r="W984" s="550"/>
      <c r="X984" s="550"/>
      <c r="Y984" s="550"/>
      <c r="Z984" s="550"/>
      <c r="AA984" s="550"/>
      <c r="AB984" s="550"/>
      <c r="AC984" s="550"/>
      <c r="AD984" s="550"/>
      <c r="AE984" s="550"/>
      <c r="AF984" s="550"/>
      <c r="AG984" s="550"/>
      <c r="AH984" s="550"/>
      <c r="AI984" s="550"/>
      <c r="AJ984" s="550"/>
      <c r="AK984" s="550"/>
      <c r="AL984" s="550"/>
      <c r="AM984" s="550"/>
      <c r="AN984" s="550"/>
    </row>
    <row r="985" spans="1:40" x14ac:dyDescent="0.25">
      <c r="A985" s="550"/>
      <c r="B985" s="550"/>
      <c r="C985" s="550"/>
      <c r="D985" s="550"/>
      <c r="E985" s="550"/>
      <c r="F985" s="550"/>
      <c r="G985" s="550"/>
      <c r="H985" s="550"/>
      <c r="I985" s="550"/>
      <c r="J985" s="550"/>
      <c r="K985" s="550"/>
      <c r="L985" s="550"/>
      <c r="M985" s="550"/>
      <c r="N985" s="550"/>
      <c r="O985" s="550"/>
      <c r="P985" s="550"/>
      <c r="Q985" s="549"/>
      <c r="R985" s="550"/>
      <c r="S985" s="550"/>
      <c r="T985" s="550"/>
      <c r="U985" s="550"/>
      <c r="V985" s="549"/>
      <c r="W985" s="550"/>
      <c r="X985" s="550"/>
      <c r="Y985" s="550"/>
      <c r="Z985" s="550"/>
      <c r="AA985" s="550"/>
      <c r="AB985" s="550"/>
      <c r="AC985" s="550"/>
      <c r="AD985" s="550"/>
      <c r="AE985" s="550"/>
      <c r="AF985" s="550"/>
      <c r="AG985" s="550"/>
      <c r="AH985" s="550"/>
      <c r="AI985" s="550"/>
      <c r="AJ985" s="550"/>
      <c r="AK985" s="550"/>
      <c r="AL985" s="550"/>
      <c r="AM985" s="550"/>
      <c r="AN985" s="550"/>
    </row>
    <row r="986" spans="1:40" x14ac:dyDescent="0.25">
      <c r="A986" s="550"/>
      <c r="B986" s="550"/>
      <c r="C986" s="550"/>
      <c r="D986" s="550"/>
      <c r="E986" s="550"/>
      <c r="F986" s="550"/>
      <c r="G986" s="550"/>
      <c r="H986" s="550"/>
      <c r="I986" s="550"/>
      <c r="J986" s="550"/>
      <c r="K986" s="550"/>
      <c r="L986" s="550"/>
      <c r="M986" s="550"/>
      <c r="N986" s="550"/>
      <c r="O986" s="550"/>
      <c r="P986" s="550"/>
      <c r="Q986" s="549"/>
      <c r="R986" s="550"/>
      <c r="S986" s="550"/>
      <c r="T986" s="550"/>
      <c r="U986" s="550"/>
      <c r="V986" s="549"/>
      <c r="W986" s="550"/>
      <c r="X986" s="550"/>
      <c r="Y986" s="550"/>
      <c r="Z986" s="550"/>
      <c r="AA986" s="550"/>
      <c r="AB986" s="550"/>
      <c r="AC986" s="550"/>
      <c r="AD986" s="550"/>
      <c r="AE986" s="550"/>
      <c r="AF986" s="550"/>
      <c r="AG986" s="550"/>
      <c r="AH986" s="550"/>
      <c r="AI986" s="550"/>
      <c r="AJ986" s="550"/>
      <c r="AK986" s="550"/>
      <c r="AL986" s="550"/>
      <c r="AM986" s="550"/>
      <c r="AN986" s="550"/>
    </row>
    <row r="987" spans="1:40" x14ac:dyDescent="0.25">
      <c r="A987" s="550"/>
      <c r="B987" s="550"/>
      <c r="C987" s="550"/>
      <c r="D987" s="550"/>
      <c r="E987" s="550"/>
      <c r="F987" s="550"/>
      <c r="G987" s="550"/>
      <c r="H987" s="550"/>
      <c r="I987" s="550"/>
      <c r="J987" s="550"/>
      <c r="K987" s="550"/>
      <c r="L987" s="550"/>
      <c r="M987" s="550"/>
      <c r="N987" s="550"/>
      <c r="O987" s="550"/>
      <c r="P987" s="550"/>
      <c r="Q987" s="549"/>
      <c r="R987" s="550"/>
      <c r="S987" s="550"/>
      <c r="T987" s="550"/>
      <c r="U987" s="550"/>
      <c r="V987" s="549"/>
      <c r="W987" s="550"/>
      <c r="X987" s="550"/>
      <c r="Y987" s="550"/>
      <c r="Z987" s="550"/>
      <c r="AA987" s="550"/>
      <c r="AB987" s="550"/>
      <c r="AC987" s="550"/>
      <c r="AD987" s="550"/>
      <c r="AE987" s="550"/>
      <c r="AF987" s="550"/>
      <c r="AG987" s="550"/>
      <c r="AH987" s="550"/>
      <c r="AI987" s="550"/>
      <c r="AJ987" s="550"/>
      <c r="AK987" s="550"/>
      <c r="AL987" s="550"/>
      <c r="AM987" s="550"/>
      <c r="AN987" s="550"/>
    </row>
    <row r="988" spans="1:40" x14ac:dyDescent="0.25">
      <c r="A988" s="550"/>
      <c r="B988" s="550"/>
      <c r="C988" s="550"/>
      <c r="D988" s="550"/>
      <c r="E988" s="550"/>
      <c r="F988" s="550"/>
      <c r="G988" s="550"/>
      <c r="H988" s="550"/>
      <c r="I988" s="550"/>
      <c r="J988" s="550"/>
      <c r="K988" s="550"/>
      <c r="L988" s="550"/>
      <c r="M988" s="550"/>
      <c r="N988" s="550"/>
      <c r="O988" s="550"/>
      <c r="P988" s="550"/>
      <c r="Q988" s="549"/>
      <c r="R988" s="550"/>
      <c r="S988" s="550"/>
      <c r="T988" s="550"/>
      <c r="U988" s="550"/>
      <c r="V988" s="549"/>
      <c r="W988" s="550"/>
      <c r="X988" s="550"/>
      <c r="Y988" s="550"/>
      <c r="Z988" s="550"/>
      <c r="AA988" s="550"/>
      <c r="AB988" s="550"/>
      <c r="AC988" s="550"/>
      <c r="AD988" s="550"/>
      <c r="AE988" s="550"/>
      <c r="AF988" s="550"/>
      <c r="AG988" s="550"/>
      <c r="AH988" s="550"/>
      <c r="AI988" s="550"/>
      <c r="AJ988" s="550"/>
      <c r="AK988" s="550"/>
      <c r="AL988" s="550"/>
      <c r="AM988" s="550"/>
      <c r="AN988" s="550"/>
    </row>
    <row r="989" spans="1:40" x14ac:dyDescent="0.25">
      <c r="A989" s="550"/>
      <c r="B989" s="550"/>
      <c r="C989" s="550"/>
      <c r="D989" s="550"/>
      <c r="E989" s="550"/>
      <c r="F989" s="550"/>
      <c r="G989" s="550"/>
      <c r="H989" s="550"/>
      <c r="I989" s="550"/>
      <c r="J989" s="550"/>
      <c r="K989" s="550"/>
      <c r="L989" s="550"/>
      <c r="M989" s="550"/>
      <c r="N989" s="550"/>
      <c r="O989" s="550"/>
      <c r="P989" s="550"/>
      <c r="Q989" s="549"/>
      <c r="R989" s="550"/>
      <c r="S989" s="550"/>
      <c r="T989" s="550"/>
      <c r="U989" s="550"/>
      <c r="V989" s="549"/>
      <c r="W989" s="550"/>
      <c r="X989" s="550"/>
      <c r="Y989" s="550"/>
      <c r="Z989" s="550"/>
      <c r="AA989" s="550"/>
      <c r="AB989" s="550"/>
      <c r="AC989" s="550"/>
      <c r="AD989" s="550"/>
      <c r="AE989" s="550"/>
      <c r="AF989" s="550"/>
      <c r="AG989" s="550"/>
      <c r="AH989" s="550"/>
      <c r="AI989" s="550"/>
      <c r="AJ989" s="550"/>
      <c r="AK989" s="550"/>
      <c r="AL989" s="550"/>
      <c r="AM989" s="550"/>
      <c r="AN989" s="550"/>
    </row>
    <row r="990" spans="1:40" x14ac:dyDescent="0.25">
      <c r="A990" s="550"/>
      <c r="B990" s="550"/>
      <c r="C990" s="550"/>
      <c r="D990" s="550"/>
      <c r="E990" s="550"/>
      <c r="F990" s="550"/>
      <c r="G990" s="550"/>
      <c r="H990" s="550"/>
      <c r="I990" s="550"/>
      <c r="J990" s="550"/>
      <c r="K990" s="550"/>
      <c r="L990" s="550"/>
      <c r="M990" s="550"/>
      <c r="N990" s="550"/>
      <c r="O990" s="550"/>
      <c r="P990" s="550"/>
      <c r="Q990" s="549"/>
      <c r="R990" s="550"/>
      <c r="S990" s="550"/>
      <c r="T990" s="550"/>
      <c r="U990" s="550"/>
      <c r="V990" s="549"/>
      <c r="W990" s="550"/>
      <c r="X990" s="550"/>
      <c r="Y990" s="550"/>
      <c r="Z990" s="550"/>
      <c r="AA990" s="550"/>
      <c r="AB990" s="550"/>
      <c r="AC990" s="550"/>
      <c r="AD990" s="550"/>
      <c r="AE990" s="550"/>
      <c r="AF990" s="550"/>
      <c r="AG990" s="550"/>
      <c r="AH990" s="550"/>
      <c r="AI990" s="550"/>
      <c r="AJ990" s="550"/>
      <c r="AK990" s="550"/>
      <c r="AL990" s="550"/>
      <c r="AM990" s="550"/>
      <c r="AN990" s="550"/>
    </row>
    <row r="991" spans="1:40" x14ac:dyDescent="0.25">
      <c r="A991" s="550"/>
      <c r="B991" s="550"/>
      <c r="C991" s="550"/>
      <c r="D991" s="550"/>
      <c r="E991" s="550"/>
      <c r="F991" s="550"/>
      <c r="G991" s="550"/>
      <c r="H991" s="550"/>
      <c r="I991" s="550"/>
      <c r="J991" s="550"/>
      <c r="K991" s="550"/>
      <c r="L991" s="550"/>
      <c r="M991" s="550"/>
      <c r="N991" s="550"/>
      <c r="O991" s="550"/>
      <c r="P991" s="550"/>
      <c r="Q991" s="549"/>
      <c r="R991" s="550"/>
      <c r="S991" s="550"/>
      <c r="T991" s="550"/>
      <c r="U991" s="550"/>
      <c r="V991" s="549"/>
      <c r="W991" s="550"/>
      <c r="X991" s="550"/>
      <c r="Y991" s="550"/>
      <c r="Z991" s="550"/>
      <c r="AA991" s="550"/>
      <c r="AB991" s="550"/>
      <c r="AC991" s="550"/>
      <c r="AD991" s="550"/>
      <c r="AE991" s="550"/>
      <c r="AF991" s="550"/>
      <c r="AG991" s="550"/>
      <c r="AH991" s="550"/>
      <c r="AI991" s="550"/>
      <c r="AJ991" s="550"/>
      <c r="AK991" s="550"/>
      <c r="AL991" s="550"/>
      <c r="AM991" s="550"/>
      <c r="AN991" s="550"/>
    </row>
    <row r="992" spans="1:40" x14ac:dyDescent="0.25">
      <c r="A992" s="550"/>
      <c r="B992" s="550"/>
      <c r="C992" s="550"/>
      <c r="D992" s="550"/>
      <c r="E992" s="550"/>
      <c r="F992" s="550"/>
      <c r="G992" s="550"/>
      <c r="H992" s="550"/>
      <c r="I992" s="550"/>
      <c r="J992" s="550"/>
      <c r="K992" s="550"/>
      <c r="L992" s="550"/>
      <c r="M992" s="550"/>
      <c r="N992" s="550"/>
      <c r="O992" s="550"/>
      <c r="P992" s="550"/>
      <c r="Q992" s="549"/>
      <c r="R992" s="550"/>
      <c r="S992" s="550"/>
      <c r="T992" s="550"/>
      <c r="U992" s="550"/>
      <c r="V992" s="549"/>
      <c r="W992" s="550"/>
      <c r="X992" s="550"/>
      <c r="Y992" s="550"/>
      <c r="Z992" s="550"/>
      <c r="AA992" s="550"/>
      <c r="AB992" s="550"/>
      <c r="AC992" s="550"/>
      <c r="AD992" s="550"/>
      <c r="AE992" s="550"/>
      <c r="AF992" s="550"/>
      <c r="AG992" s="550"/>
      <c r="AH992" s="550"/>
      <c r="AI992" s="550"/>
      <c r="AJ992" s="550"/>
      <c r="AK992" s="550"/>
      <c r="AL992" s="550"/>
      <c r="AM992" s="550"/>
      <c r="AN992" s="550"/>
    </row>
    <row r="993" spans="1:40" x14ac:dyDescent="0.25">
      <c r="A993" s="550"/>
      <c r="B993" s="550"/>
      <c r="C993" s="550"/>
      <c r="D993" s="550"/>
      <c r="E993" s="550"/>
      <c r="F993" s="550"/>
      <c r="G993" s="550"/>
      <c r="H993" s="550"/>
      <c r="I993" s="550"/>
      <c r="J993" s="550"/>
      <c r="K993" s="550"/>
      <c r="L993" s="550"/>
      <c r="M993" s="550"/>
      <c r="N993" s="550"/>
      <c r="O993" s="550"/>
      <c r="P993" s="550"/>
      <c r="Q993" s="549"/>
      <c r="R993" s="550"/>
      <c r="S993" s="550"/>
      <c r="T993" s="550"/>
      <c r="U993" s="550"/>
      <c r="V993" s="549"/>
      <c r="W993" s="550"/>
      <c r="X993" s="550"/>
      <c r="Y993" s="550"/>
      <c r="Z993" s="550"/>
      <c r="AA993" s="550"/>
      <c r="AB993" s="550"/>
      <c r="AC993" s="550"/>
      <c r="AD993" s="550"/>
      <c r="AE993" s="550"/>
      <c r="AF993" s="550"/>
      <c r="AG993" s="550"/>
      <c r="AH993" s="550"/>
      <c r="AI993" s="550"/>
      <c r="AJ993" s="550"/>
      <c r="AK993" s="550"/>
      <c r="AL993" s="550"/>
      <c r="AM993" s="550"/>
      <c r="AN993" s="550"/>
    </row>
    <row r="994" spans="1:40" x14ac:dyDescent="0.25">
      <c r="A994" s="550"/>
      <c r="B994" s="550"/>
      <c r="C994" s="550"/>
      <c r="D994" s="550"/>
      <c r="E994" s="550"/>
      <c r="F994" s="550"/>
      <c r="G994" s="550"/>
      <c r="H994" s="550"/>
      <c r="I994" s="550"/>
      <c r="J994" s="550"/>
      <c r="K994" s="550"/>
      <c r="L994" s="550"/>
      <c r="M994" s="550"/>
      <c r="N994" s="550"/>
      <c r="O994" s="550"/>
      <c r="P994" s="550"/>
      <c r="Q994" s="549"/>
      <c r="R994" s="550"/>
      <c r="S994" s="550"/>
      <c r="T994" s="550"/>
      <c r="U994" s="550"/>
      <c r="V994" s="549"/>
      <c r="W994" s="550"/>
      <c r="X994" s="550"/>
      <c r="Y994" s="550"/>
      <c r="Z994" s="550"/>
      <c r="AA994" s="550"/>
      <c r="AB994" s="550"/>
      <c r="AC994" s="550"/>
      <c r="AD994" s="550"/>
      <c r="AE994" s="550"/>
      <c r="AF994" s="550"/>
      <c r="AG994" s="550"/>
      <c r="AH994" s="550"/>
      <c r="AI994" s="550"/>
      <c r="AJ994" s="550"/>
      <c r="AK994" s="550"/>
      <c r="AL994" s="550"/>
      <c r="AM994" s="550"/>
      <c r="AN994" s="550"/>
    </row>
    <row r="995" spans="1:40" x14ac:dyDescent="0.25">
      <c r="A995" s="550"/>
      <c r="B995" s="550"/>
      <c r="C995" s="550"/>
      <c r="D995" s="550"/>
      <c r="E995" s="550"/>
      <c r="F995" s="550"/>
      <c r="G995" s="550"/>
      <c r="H995" s="550"/>
      <c r="I995" s="550"/>
      <c r="J995" s="550"/>
      <c r="K995" s="550"/>
      <c r="L995" s="550"/>
      <c r="M995" s="550"/>
      <c r="N995" s="550"/>
      <c r="O995" s="550"/>
      <c r="P995" s="550"/>
      <c r="Q995" s="549"/>
      <c r="R995" s="550"/>
      <c r="S995" s="550"/>
      <c r="T995" s="550"/>
      <c r="U995" s="550"/>
      <c r="V995" s="549"/>
      <c r="W995" s="550"/>
      <c r="X995" s="550"/>
      <c r="Y995" s="550"/>
      <c r="Z995" s="550"/>
      <c r="AA995" s="550"/>
      <c r="AB995" s="550"/>
      <c r="AC995" s="550"/>
      <c r="AD995" s="550"/>
      <c r="AE995" s="550"/>
      <c r="AF995" s="550"/>
      <c r="AG995" s="550"/>
      <c r="AH995" s="550"/>
      <c r="AI995" s="550"/>
      <c r="AJ995" s="550"/>
      <c r="AK995" s="550"/>
      <c r="AL995" s="550"/>
      <c r="AM995" s="550"/>
      <c r="AN995" s="550"/>
    </row>
    <row r="996" spans="1:40" x14ac:dyDescent="0.25">
      <c r="A996" s="550"/>
      <c r="B996" s="550"/>
      <c r="C996" s="550"/>
      <c r="D996" s="550"/>
      <c r="E996" s="550"/>
      <c r="F996" s="550"/>
      <c r="G996" s="550"/>
      <c r="H996" s="550"/>
      <c r="I996" s="550"/>
      <c r="J996" s="550"/>
      <c r="K996" s="550"/>
      <c r="L996" s="550"/>
      <c r="M996" s="550"/>
      <c r="N996" s="550"/>
      <c r="O996" s="550"/>
      <c r="P996" s="550"/>
      <c r="Q996" s="549"/>
      <c r="R996" s="550"/>
      <c r="S996" s="550"/>
      <c r="T996" s="550"/>
      <c r="U996" s="550"/>
      <c r="V996" s="549"/>
      <c r="W996" s="550"/>
      <c r="X996" s="550"/>
      <c r="Y996" s="550"/>
      <c r="Z996" s="550"/>
      <c r="AA996" s="550"/>
      <c r="AB996" s="550"/>
      <c r="AC996" s="550"/>
      <c r="AD996" s="550"/>
      <c r="AE996" s="550"/>
      <c r="AF996" s="550"/>
      <c r="AG996" s="550"/>
      <c r="AH996" s="550"/>
      <c r="AI996" s="550"/>
      <c r="AJ996" s="550"/>
      <c r="AK996" s="550"/>
      <c r="AL996" s="550"/>
      <c r="AM996" s="550"/>
      <c r="AN996" s="550"/>
    </row>
    <row r="997" spans="1:40" x14ac:dyDescent="0.25">
      <c r="A997" s="550"/>
      <c r="B997" s="550"/>
      <c r="C997" s="550"/>
      <c r="D997" s="550"/>
      <c r="E997" s="550"/>
      <c r="F997" s="550"/>
      <c r="G997" s="550"/>
      <c r="H997" s="550"/>
      <c r="I997" s="550"/>
      <c r="J997" s="550"/>
      <c r="K997" s="550"/>
      <c r="L997" s="550"/>
      <c r="M997" s="550"/>
      <c r="N997" s="550"/>
      <c r="O997" s="550"/>
      <c r="P997" s="550"/>
      <c r="Q997" s="549"/>
      <c r="R997" s="550"/>
      <c r="S997" s="550"/>
      <c r="T997" s="550"/>
      <c r="U997" s="550"/>
      <c r="V997" s="549"/>
      <c r="W997" s="550"/>
      <c r="X997" s="550"/>
      <c r="Y997" s="550"/>
      <c r="Z997" s="550"/>
      <c r="AA997" s="550"/>
      <c r="AB997" s="550"/>
      <c r="AC997" s="550"/>
      <c r="AD997" s="550"/>
      <c r="AE997" s="550"/>
      <c r="AF997" s="550"/>
      <c r="AG997" s="550"/>
      <c r="AH997" s="550"/>
      <c r="AI997" s="550"/>
      <c r="AJ997" s="550"/>
      <c r="AK997" s="550"/>
      <c r="AL997" s="550"/>
      <c r="AM997" s="550"/>
      <c r="AN997" s="550"/>
    </row>
    <row r="998" spans="1:40" x14ac:dyDescent="0.25">
      <c r="A998" s="550"/>
      <c r="B998" s="550"/>
      <c r="C998" s="550"/>
      <c r="D998" s="550"/>
      <c r="E998" s="550"/>
      <c r="F998" s="550"/>
      <c r="G998" s="550"/>
      <c r="H998" s="550"/>
      <c r="I998" s="550"/>
      <c r="J998" s="550"/>
      <c r="K998" s="550"/>
      <c r="L998" s="550"/>
      <c r="M998" s="550"/>
      <c r="N998" s="550"/>
      <c r="O998" s="550"/>
      <c r="P998" s="550"/>
      <c r="Q998" s="549"/>
      <c r="R998" s="550"/>
      <c r="S998" s="550"/>
      <c r="T998" s="550"/>
      <c r="U998" s="550"/>
      <c r="V998" s="549"/>
      <c r="W998" s="550"/>
      <c r="X998" s="550"/>
      <c r="Y998" s="550"/>
      <c r="Z998" s="550"/>
      <c r="AA998" s="550"/>
      <c r="AB998" s="550"/>
      <c r="AC998" s="550"/>
      <c r="AD998" s="550"/>
      <c r="AE998" s="550"/>
      <c r="AF998" s="550"/>
      <c r="AG998" s="550"/>
      <c r="AH998" s="550"/>
      <c r="AI998" s="550"/>
      <c r="AJ998" s="550"/>
      <c r="AK998" s="550"/>
      <c r="AL998" s="550"/>
      <c r="AM998" s="550"/>
      <c r="AN998" s="550"/>
    </row>
    <row r="999" spans="1:40" x14ac:dyDescent="0.25">
      <c r="A999" s="550"/>
      <c r="B999" s="550"/>
      <c r="C999" s="550"/>
      <c r="D999" s="550"/>
      <c r="E999" s="550"/>
      <c r="F999" s="550"/>
      <c r="G999" s="550"/>
      <c r="H999" s="550"/>
      <c r="I999" s="550"/>
      <c r="J999" s="550"/>
      <c r="K999" s="550"/>
      <c r="L999" s="550"/>
      <c r="M999" s="550"/>
      <c r="N999" s="550"/>
      <c r="O999" s="550"/>
      <c r="P999" s="550"/>
      <c r="Q999" s="549"/>
      <c r="R999" s="550"/>
      <c r="S999" s="550"/>
      <c r="T999" s="550"/>
      <c r="U999" s="550"/>
      <c r="V999" s="549"/>
      <c r="W999" s="550"/>
      <c r="X999" s="550"/>
      <c r="Y999" s="550"/>
      <c r="Z999" s="550"/>
      <c r="AA999" s="550"/>
      <c r="AB999" s="550"/>
      <c r="AC999" s="550"/>
      <c r="AD999" s="550"/>
      <c r="AE999" s="550"/>
      <c r="AF999" s="550"/>
      <c r="AG999" s="550"/>
      <c r="AH999" s="550"/>
      <c r="AI999" s="550"/>
      <c r="AJ999" s="550"/>
      <c r="AK999" s="550"/>
      <c r="AL999" s="550"/>
      <c r="AM999" s="550"/>
      <c r="AN999" s="550"/>
    </row>
    <row r="1000" spans="1:40" x14ac:dyDescent="0.25">
      <c r="A1000" s="550"/>
      <c r="B1000" s="550"/>
      <c r="C1000" s="550"/>
      <c r="D1000" s="550"/>
      <c r="E1000" s="550"/>
      <c r="F1000" s="550"/>
      <c r="G1000" s="550"/>
      <c r="H1000" s="550"/>
      <c r="I1000" s="550"/>
      <c r="J1000" s="550"/>
      <c r="K1000" s="550"/>
      <c r="L1000" s="550"/>
      <c r="M1000" s="550"/>
      <c r="N1000" s="550"/>
      <c r="O1000" s="550"/>
      <c r="P1000" s="550"/>
      <c r="Q1000" s="549"/>
      <c r="R1000" s="550"/>
      <c r="S1000" s="550"/>
      <c r="T1000" s="550"/>
      <c r="U1000" s="550"/>
      <c r="V1000" s="549"/>
      <c r="W1000" s="550"/>
      <c r="X1000" s="550"/>
      <c r="Y1000" s="550"/>
      <c r="Z1000" s="550"/>
      <c r="AA1000" s="550"/>
      <c r="AB1000" s="550"/>
      <c r="AC1000" s="550"/>
      <c r="AD1000" s="550"/>
      <c r="AE1000" s="550"/>
      <c r="AF1000" s="550"/>
      <c r="AG1000" s="550"/>
      <c r="AH1000" s="550"/>
      <c r="AI1000" s="550"/>
      <c r="AJ1000" s="550"/>
      <c r="AK1000" s="550"/>
      <c r="AL1000" s="550"/>
      <c r="AM1000" s="550"/>
      <c r="AN1000" s="550"/>
    </row>
    <row r="1001" spans="1:40" x14ac:dyDescent="0.25">
      <c r="A1001" s="550"/>
      <c r="B1001" s="550"/>
      <c r="C1001" s="550"/>
      <c r="D1001" s="550"/>
      <c r="E1001" s="550"/>
      <c r="F1001" s="550"/>
      <c r="G1001" s="550"/>
      <c r="H1001" s="550"/>
      <c r="I1001" s="550"/>
      <c r="J1001" s="550"/>
      <c r="K1001" s="550"/>
      <c r="L1001" s="550"/>
      <c r="M1001" s="550"/>
      <c r="N1001" s="550"/>
      <c r="O1001" s="550"/>
      <c r="P1001" s="550"/>
      <c r="Q1001" s="549"/>
      <c r="R1001" s="550"/>
      <c r="S1001" s="550"/>
      <c r="T1001" s="550"/>
      <c r="U1001" s="550"/>
      <c r="V1001" s="549"/>
      <c r="W1001" s="550"/>
      <c r="X1001" s="550"/>
      <c r="Y1001" s="550"/>
      <c r="Z1001" s="550"/>
      <c r="AA1001" s="550"/>
      <c r="AB1001" s="550"/>
      <c r="AC1001" s="550"/>
      <c r="AD1001" s="550"/>
      <c r="AE1001" s="550"/>
      <c r="AF1001" s="550"/>
      <c r="AG1001" s="550"/>
      <c r="AH1001" s="550"/>
      <c r="AI1001" s="550"/>
      <c r="AJ1001" s="550"/>
      <c r="AK1001" s="550"/>
      <c r="AL1001" s="550"/>
      <c r="AM1001" s="550"/>
      <c r="AN1001" s="550"/>
    </row>
    <row r="1002" spans="1:40" x14ac:dyDescent="0.25">
      <c r="A1002" s="550"/>
      <c r="B1002" s="550"/>
      <c r="C1002" s="550"/>
      <c r="D1002" s="550"/>
      <c r="E1002" s="550"/>
      <c r="F1002" s="550"/>
      <c r="G1002" s="550"/>
      <c r="H1002" s="550"/>
      <c r="I1002" s="550"/>
      <c r="J1002" s="550"/>
      <c r="K1002" s="550"/>
      <c r="L1002" s="550"/>
      <c r="M1002" s="550"/>
      <c r="N1002" s="550"/>
      <c r="O1002" s="550"/>
      <c r="P1002" s="550"/>
      <c r="Q1002" s="549"/>
      <c r="R1002" s="550"/>
      <c r="S1002" s="550"/>
      <c r="T1002" s="550"/>
      <c r="U1002" s="550"/>
      <c r="V1002" s="549"/>
      <c r="W1002" s="550"/>
      <c r="X1002" s="550"/>
      <c r="Y1002" s="550"/>
      <c r="Z1002" s="550"/>
      <c r="AA1002" s="550"/>
      <c r="AB1002" s="550"/>
      <c r="AC1002" s="550"/>
      <c r="AD1002" s="550"/>
      <c r="AE1002" s="550"/>
      <c r="AF1002" s="550"/>
      <c r="AG1002" s="550"/>
      <c r="AH1002" s="550"/>
      <c r="AI1002" s="550"/>
      <c r="AJ1002" s="550"/>
      <c r="AK1002" s="550"/>
      <c r="AL1002" s="550"/>
      <c r="AM1002" s="550"/>
      <c r="AN1002" s="550"/>
    </row>
    <row r="1003" spans="1:40" x14ac:dyDescent="0.25">
      <c r="A1003" s="550"/>
      <c r="B1003" s="550"/>
      <c r="C1003" s="550"/>
      <c r="D1003" s="550"/>
      <c r="E1003" s="550"/>
      <c r="F1003" s="550"/>
      <c r="G1003" s="550"/>
      <c r="H1003" s="550"/>
      <c r="I1003" s="550"/>
      <c r="J1003" s="550"/>
      <c r="K1003" s="550"/>
      <c r="L1003" s="550"/>
      <c r="M1003" s="550"/>
      <c r="N1003" s="550"/>
      <c r="O1003" s="550"/>
      <c r="P1003" s="550"/>
      <c r="Q1003" s="549"/>
      <c r="R1003" s="550"/>
      <c r="S1003" s="550"/>
      <c r="T1003" s="550"/>
      <c r="U1003" s="550"/>
      <c r="V1003" s="549"/>
      <c r="W1003" s="550"/>
      <c r="X1003" s="550"/>
      <c r="Y1003" s="550"/>
      <c r="Z1003" s="550"/>
      <c r="AA1003" s="550"/>
      <c r="AB1003" s="550"/>
      <c r="AC1003" s="550"/>
      <c r="AD1003" s="550"/>
      <c r="AE1003" s="550"/>
      <c r="AF1003" s="550"/>
      <c r="AG1003" s="550"/>
      <c r="AH1003" s="550"/>
      <c r="AI1003" s="550"/>
      <c r="AJ1003" s="550"/>
      <c r="AK1003" s="550"/>
      <c r="AL1003" s="550"/>
      <c r="AM1003" s="550"/>
      <c r="AN1003" s="550"/>
    </row>
    <row r="1004" spans="1:40" x14ac:dyDescent="0.25">
      <c r="A1004" s="550"/>
      <c r="B1004" s="550"/>
      <c r="C1004" s="550"/>
      <c r="D1004" s="550"/>
      <c r="E1004" s="550"/>
      <c r="F1004" s="550"/>
      <c r="G1004" s="550"/>
      <c r="H1004" s="550"/>
      <c r="I1004" s="550"/>
      <c r="J1004" s="550"/>
      <c r="K1004" s="550"/>
      <c r="L1004" s="550"/>
      <c r="M1004" s="550"/>
      <c r="N1004" s="550"/>
      <c r="O1004" s="550"/>
      <c r="P1004" s="550"/>
      <c r="Q1004" s="549"/>
      <c r="R1004" s="550"/>
      <c r="S1004" s="550"/>
      <c r="T1004" s="550"/>
      <c r="U1004" s="550"/>
      <c r="V1004" s="549"/>
      <c r="W1004" s="550"/>
      <c r="X1004" s="550"/>
      <c r="Y1004" s="550"/>
      <c r="Z1004" s="550"/>
      <c r="AA1004" s="550"/>
      <c r="AB1004" s="550"/>
      <c r="AC1004" s="550"/>
      <c r="AD1004" s="550"/>
      <c r="AE1004" s="550"/>
      <c r="AF1004" s="550"/>
      <c r="AG1004" s="550"/>
      <c r="AH1004" s="550"/>
      <c r="AI1004" s="550"/>
      <c r="AJ1004" s="550"/>
      <c r="AK1004" s="550"/>
      <c r="AL1004" s="550"/>
      <c r="AM1004" s="550"/>
      <c r="AN1004" s="550"/>
    </row>
    <row r="1005" spans="1:40" x14ac:dyDescent="0.25">
      <c r="A1005" s="550"/>
      <c r="B1005" s="550"/>
      <c r="C1005" s="550"/>
      <c r="D1005" s="550"/>
      <c r="E1005" s="550"/>
      <c r="F1005" s="550"/>
      <c r="G1005" s="550"/>
      <c r="H1005" s="550"/>
      <c r="I1005" s="550"/>
      <c r="J1005" s="550"/>
      <c r="K1005" s="550"/>
      <c r="L1005" s="550"/>
      <c r="M1005" s="550"/>
      <c r="N1005" s="550"/>
      <c r="O1005" s="550"/>
      <c r="P1005" s="550"/>
      <c r="Q1005" s="549"/>
      <c r="R1005" s="550"/>
      <c r="S1005" s="550"/>
      <c r="T1005" s="550"/>
      <c r="U1005" s="550"/>
      <c r="V1005" s="549"/>
      <c r="W1005" s="550"/>
      <c r="X1005" s="550"/>
      <c r="Y1005" s="550"/>
      <c r="Z1005" s="550"/>
      <c r="AA1005" s="550"/>
      <c r="AB1005" s="550"/>
      <c r="AC1005" s="550"/>
      <c r="AD1005" s="550"/>
      <c r="AE1005" s="550"/>
      <c r="AF1005" s="550"/>
      <c r="AG1005" s="550"/>
      <c r="AH1005" s="550"/>
      <c r="AI1005" s="550"/>
      <c r="AJ1005" s="550"/>
      <c r="AK1005" s="550"/>
      <c r="AL1005" s="550"/>
      <c r="AM1005" s="550"/>
      <c r="AN1005" s="550"/>
    </row>
    <row r="1006" spans="1:40" x14ac:dyDescent="0.25">
      <c r="A1006" s="550"/>
      <c r="B1006" s="550"/>
      <c r="C1006" s="550"/>
      <c r="D1006" s="550"/>
      <c r="E1006" s="550"/>
      <c r="F1006" s="550"/>
      <c r="G1006" s="550"/>
      <c r="H1006" s="550"/>
      <c r="I1006" s="550"/>
      <c r="J1006" s="550"/>
      <c r="K1006" s="550"/>
      <c r="L1006" s="550"/>
      <c r="M1006" s="550"/>
      <c r="N1006" s="550"/>
      <c r="O1006" s="550"/>
      <c r="P1006" s="550"/>
      <c r="Q1006" s="549"/>
      <c r="R1006" s="550"/>
      <c r="S1006" s="550"/>
      <c r="T1006" s="550"/>
      <c r="U1006" s="550"/>
      <c r="V1006" s="549"/>
      <c r="W1006" s="550"/>
      <c r="X1006" s="550"/>
      <c r="Y1006" s="550"/>
      <c r="Z1006" s="550"/>
      <c r="AA1006" s="550"/>
      <c r="AB1006" s="550"/>
      <c r="AC1006" s="550"/>
      <c r="AD1006" s="550"/>
      <c r="AE1006" s="550"/>
      <c r="AF1006" s="550"/>
      <c r="AG1006" s="550"/>
      <c r="AH1006" s="550"/>
      <c r="AI1006" s="550"/>
      <c r="AJ1006" s="550"/>
      <c r="AK1006" s="550"/>
      <c r="AL1006" s="550"/>
      <c r="AM1006" s="550"/>
      <c r="AN1006" s="550"/>
    </row>
    <row r="1007" spans="1:40" x14ac:dyDescent="0.25">
      <c r="A1007" s="550"/>
      <c r="B1007" s="550"/>
      <c r="C1007" s="550"/>
      <c r="D1007" s="550"/>
      <c r="E1007" s="550"/>
      <c r="F1007" s="550"/>
      <c r="G1007" s="550"/>
      <c r="H1007" s="550"/>
      <c r="I1007" s="550"/>
      <c r="J1007" s="550"/>
      <c r="K1007" s="550"/>
      <c r="L1007" s="550"/>
      <c r="M1007" s="550"/>
      <c r="N1007" s="550"/>
      <c r="O1007" s="550"/>
      <c r="P1007" s="550"/>
      <c r="Q1007" s="549"/>
      <c r="R1007" s="550"/>
      <c r="S1007" s="550"/>
      <c r="T1007" s="550"/>
      <c r="U1007" s="550"/>
      <c r="V1007" s="549"/>
      <c r="W1007" s="550"/>
      <c r="X1007" s="550"/>
      <c r="Y1007" s="550"/>
      <c r="Z1007" s="550"/>
      <c r="AA1007" s="550"/>
      <c r="AB1007" s="550"/>
      <c r="AC1007" s="550"/>
      <c r="AD1007" s="550"/>
      <c r="AE1007" s="550"/>
      <c r="AF1007" s="550"/>
      <c r="AG1007" s="550"/>
      <c r="AH1007" s="550"/>
      <c r="AI1007" s="550"/>
      <c r="AJ1007" s="550"/>
      <c r="AK1007" s="550"/>
      <c r="AL1007" s="550"/>
      <c r="AM1007" s="550"/>
      <c r="AN1007" s="550"/>
    </row>
    <row r="1008" spans="1:40" x14ac:dyDescent="0.25">
      <c r="A1008" s="550"/>
      <c r="B1008" s="550"/>
      <c r="C1008" s="550"/>
      <c r="D1008" s="550"/>
      <c r="E1008" s="550"/>
      <c r="F1008" s="550"/>
      <c r="G1008" s="550"/>
      <c r="H1008" s="550"/>
      <c r="I1008" s="550"/>
      <c r="J1008" s="550"/>
      <c r="K1008" s="550"/>
      <c r="L1008" s="550"/>
      <c r="M1008" s="550"/>
      <c r="N1008" s="550"/>
      <c r="O1008" s="550"/>
      <c r="P1008" s="550"/>
      <c r="Q1008" s="549"/>
      <c r="R1008" s="550"/>
      <c r="S1008" s="550"/>
      <c r="T1008" s="550"/>
      <c r="U1008" s="550"/>
      <c r="V1008" s="549"/>
      <c r="W1008" s="550"/>
      <c r="X1008" s="550"/>
      <c r="Y1008" s="550"/>
      <c r="Z1008" s="550"/>
      <c r="AA1008" s="550"/>
      <c r="AB1008" s="550"/>
      <c r="AC1008" s="550"/>
      <c r="AD1008" s="550"/>
      <c r="AE1008" s="550"/>
      <c r="AF1008" s="550"/>
      <c r="AG1008" s="550"/>
      <c r="AH1008" s="550"/>
      <c r="AI1008" s="550"/>
      <c r="AJ1008" s="550"/>
      <c r="AK1008" s="550"/>
      <c r="AL1008" s="550"/>
      <c r="AM1008" s="550"/>
      <c r="AN1008" s="550"/>
    </row>
    <row r="1009" spans="1:40" x14ac:dyDescent="0.25">
      <c r="A1009" s="550"/>
      <c r="B1009" s="550"/>
      <c r="C1009" s="550"/>
      <c r="D1009" s="550"/>
      <c r="E1009" s="550"/>
      <c r="F1009" s="550"/>
      <c r="G1009" s="550"/>
      <c r="H1009" s="550"/>
      <c r="I1009" s="550"/>
      <c r="J1009" s="550"/>
      <c r="K1009" s="550"/>
      <c r="L1009" s="550"/>
      <c r="M1009" s="550"/>
      <c r="N1009" s="550"/>
      <c r="O1009" s="550"/>
      <c r="P1009" s="550"/>
      <c r="Q1009" s="549"/>
      <c r="R1009" s="550"/>
      <c r="S1009" s="550"/>
      <c r="T1009" s="550"/>
      <c r="U1009" s="550"/>
      <c r="V1009" s="549"/>
      <c r="W1009" s="550"/>
      <c r="X1009" s="550"/>
      <c r="Y1009" s="550"/>
      <c r="Z1009" s="550"/>
      <c r="AA1009" s="550"/>
      <c r="AB1009" s="550"/>
      <c r="AC1009" s="550"/>
      <c r="AD1009" s="550"/>
      <c r="AE1009" s="550"/>
      <c r="AF1009" s="550"/>
      <c r="AG1009" s="550"/>
      <c r="AH1009" s="550"/>
      <c r="AI1009" s="550"/>
      <c r="AJ1009" s="550"/>
      <c r="AK1009" s="550"/>
      <c r="AL1009" s="550"/>
      <c r="AM1009" s="550"/>
      <c r="AN1009" s="550"/>
    </row>
    <row r="1010" spans="1:40" x14ac:dyDescent="0.25">
      <c r="A1010" s="550"/>
      <c r="B1010" s="550"/>
      <c r="C1010" s="550"/>
      <c r="D1010" s="550"/>
      <c r="E1010" s="550"/>
      <c r="F1010" s="550"/>
      <c r="G1010" s="550"/>
      <c r="H1010" s="550"/>
      <c r="I1010" s="550"/>
      <c r="J1010" s="550"/>
      <c r="K1010" s="550"/>
      <c r="L1010" s="550"/>
      <c r="M1010" s="550"/>
      <c r="N1010" s="550"/>
      <c r="O1010" s="550"/>
      <c r="P1010" s="550"/>
      <c r="Q1010" s="549"/>
      <c r="R1010" s="550"/>
      <c r="S1010" s="550"/>
      <c r="T1010" s="550"/>
      <c r="U1010" s="550"/>
      <c r="V1010" s="549"/>
      <c r="W1010" s="550"/>
      <c r="X1010" s="550"/>
      <c r="Y1010" s="550"/>
      <c r="Z1010" s="550"/>
      <c r="AA1010" s="550"/>
      <c r="AB1010" s="550"/>
      <c r="AC1010" s="550"/>
      <c r="AD1010" s="550"/>
      <c r="AE1010" s="550"/>
      <c r="AF1010" s="550"/>
      <c r="AG1010" s="550"/>
      <c r="AH1010" s="550"/>
      <c r="AI1010" s="550"/>
      <c r="AJ1010" s="550"/>
      <c r="AK1010" s="550"/>
      <c r="AL1010" s="550"/>
      <c r="AM1010" s="550"/>
      <c r="AN1010" s="550"/>
    </row>
    <row r="1011" spans="1:40" x14ac:dyDescent="0.25">
      <c r="A1011" s="550"/>
      <c r="B1011" s="550"/>
      <c r="C1011" s="550"/>
      <c r="D1011" s="550"/>
      <c r="E1011" s="550"/>
      <c r="F1011" s="550"/>
      <c r="G1011" s="550"/>
      <c r="H1011" s="550"/>
      <c r="I1011" s="550"/>
      <c r="J1011" s="550"/>
      <c r="K1011" s="550"/>
      <c r="L1011" s="550"/>
      <c r="M1011" s="550"/>
      <c r="N1011" s="550"/>
      <c r="O1011" s="550"/>
      <c r="P1011" s="550"/>
      <c r="Q1011" s="549"/>
      <c r="R1011" s="550"/>
      <c r="S1011" s="550"/>
      <c r="T1011" s="550"/>
      <c r="U1011" s="550"/>
      <c r="V1011" s="549"/>
      <c r="W1011" s="550"/>
      <c r="X1011" s="550"/>
      <c r="Y1011" s="550"/>
      <c r="Z1011" s="550"/>
      <c r="AA1011" s="550"/>
      <c r="AB1011" s="550"/>
      <c r="AC1011" s="550"/>
      <c r="AD1011" s="550"/>
      <c r="AE1011" s="550"/>
      <c r="AF1011" s="550"/>
      <c r="AG1011" s="550"/>
      <c r="AH1011" s="550"/>
      <c r="AI1011" s="550"/>
      <c r="AJ1011" s="550"/>
      <c r="AK1011" s="550"/>
      <c r="AL1011" s="550"/>
      <c r="AM1011" s="550"/>
      <c r="AN1011" s="550"/>
    </row>
    <row r="1012" spans="1:40" x14ac:dyDescent="0.25">
      <c r="A1012" s="550"/>
      <c r="B1012" s="550"/>
      <c r="C1012" s="550"/>
      <c r="D1012" s="550"/>
      <c r="E1012" s="550"/>
      <c r="F1012" s="550"/>
      <c r="G1012" s="550"/>
      <c r="H1012" s="550"/>
      <c r="I1012" s="550"/>
      <c r="J1012" s="550"/>
      <c r="K1012" s="550"/>
      <c r="L1012" s="550"/>
      <c r="M1012" s="550"/>
      <c r="N1012" s="550"/>
      <c r="O1012" s="550"/>
      <c r="P1012" s="550"/>
      <c r="Q1012" s="549"/>
      <c r="R1012" s="550"/>
      <c r="S1012" s="550"/>
      <c r="T1012" s="550"/>
      <c r="U1012" s="550"/>
      <c r="V1012" s="549"/>
      <c r="W1012" s="550"/>
      <c r="X1012" s="550"/>
      <c r="Y1012" s="550"/>
      <c r="Z1012" s="550"/>
      <c r="AA1012" s="550"/>
      <c r="AB1012" s="550"/>
      <c r="AC1012" s="550"/>
      <c r="AD1012" s="550"/>
      <c r="AE1012" s="550"/>
      <c r="AF1012" s="550"/>
      <c r="AG1012" s="550"/>
      <c r="AH1012" s="550"/>
      <c r="AI1012" s="550"/>
      <c r="AJ1012" s="550"/>
      <c r="AK1012" s="550"/>
      <c r="AL1012" s="550"/>
      <c r="AM1012" s="550"/>
      <c r="AN1012" s="550"/>
    </row>
    <row r="1013" spans="1:40" x14ac:dyDescent="0.25">
      <c r="A1013" s="550"/>
      <c r="B1013" s="550"/>
      <c r="C1013" s="550"/>
      <c r="D1013" s="550"/>
      <c r="E1013" s="550"/>
      <c r="F1013" s="550"/>
      <c r="G1013" s="550"/>
      <c r="H1013" s="550"/>
      <c r="I1013" s="550"/>
      <c r="J1013" s="550"/>
      <c r="K1013" s="550"/>
      <c r="L1013" s="550"/>
      <c r="M1013" s="550"/>
      <c r="N1013" s="550"/>
      <c r="O1013" s="550"/>
      <c r="P1013" s="550"/>
      <c r="Q1013" s="549"/>
      <c r="R1013" s="550"/>
      <c r="S1013" s="550"/>
      <c r="T1013" s="550"/>
      <c r="U1013" s="550"/>
      <c r="V1013" s="549"/>
      <c r="W1013" s="550"/>
      <c r="X1013" s="550"/>
      <c r="Y1013" s="550"/>
      <c r="Z1013" s="550"/>
      <c r="AA1013" s="550"/>
      <c r="AB1013" s="550"/>
      <c r="AC1013" s="550"/>
      <c r="AD1013" s="550"/>
      <c r="AE1013" s="550"/>
      <c r="AF1013" s="550"/>
      <c r="AG1013" s="550"/>
      <c r="AH1013" s="550"/>
      <c r="AI1013" s="550"/>
      <c r="AJ1013" s="550"/>
      <c r="AK1013" s="550"/>
      <c r="AL1013" s="550"/>
      <c r="AM1013" s="550"/>
      <c r="AN1013" s="550"/>
    </row>
    <row r="1014" spans="1:40" x14ac:dyDescent="0.25">
      <c r="A1014" s="550"/>
      <c r="B1014" s="550"/>
      <c r="C1014" s="550"/>
      <c r="D1014" s="550"/>
      <c r="E1014" s="550"/>
      <c r="F1014" s="550"/>
      <c r="G1014" s="550"/>
      <c r="H1014" s="550"/>
      <c r="I1014" s="550"/>
      <c r="J1014" s="550"/>
      <c r="K1014" s="550"/>
      <c r="L1014" s="550"/>
      <c r="M1014" s="550"/>
      <c r="N1014" s="550"/>
      <c r="O1014" s="550"/>
      <c r="P1014" s="550"/>
      <c r="Q1014" s="549"/>
      <c r="R1014" s="550"/>
      <c r="S1014" s="550"/>
      <c r="T1014" s="550"/>
      <c r="U1014" s="550"/>
      <c r="V1014" s="549"/>
      <c r="W1014" s="550"/>
      <c r="X1014" s="550"/>
      <c r="Y1014" s="550"/>
      <c r="Z1014" s="550"/>
      <c r="AA1014" s="550"/>
      <c r="AB1014" s="550"/>
      <c r="AC1014" s="550"/>
      <c r="AD1014" s="550"/>
      <c r="AE1014" s="550"/>
      <c r="AF1014" s="550"/>
      <c r="AG1014" s="550"/>
      <c r="AH1014" s="550"/>
      <c r="AI1014" s="550"/>
      <c r="AJ1014" s="550"/>
      <c r="AK1014" s="550"/>
      <c r="AL1014" s="550"/>
      <c r="AM1014" s="550"/>
      <c r="AN1014" s="550"/>
    </row>
    <row r="1015" spans="1:40" x14ac:dyDescent="0.25">
      <c r="A1015" s="550"/>
      <c r="B1015" s="550"/>
      <c r="C1015" s="550"/>
      <c r="D1015" s="550"/>
      <c r="E1015" s="550"/>
      <c r="F1015" s="550"/>
      <c r="G1015" s="550"/>
      <c r="H1015" s="550"/>
      <c r="I1015" s="550"/>
      <c r="J1015" s="550"/>
      <c r="K1015" s="550"/>
      <c r="L1015" s="550"/>
      <c r="M1015" s="550"/>
      <c r="N1015" s="550"/>
      <c r="O1015" s="550"/>
      <c r="P1015" s="550"/>
      <c r="Q1015" s="549"/>
      <c r="R1015" s="550"/>
      <c r="S1015" s="550"/>
      <c r="T1015" s="550"/>
      <c r="U1015" s="550"/>
      <c r="V1015" s="549"/>
      <c r="W1015" s="550"/>
      <c r="X1015" s="550"/>
      <c r="Y1015" s="550"/>
      <c r="Z1015" s="550"/>
      <c r="AA1015" s="550"/>
      <c r="AB1015" s="550"/>
      <c r="AC1015" s="550"/>
      <c r="AD1015" s="550"/>
      <c r="AE1015" s="550"/>
      <c r="AF1015" s="550"/>
      <c r="AG1015" s="550"/>
      <c r="AH1015" s="550"/>
      <c r="AI1015" s="550"/>
      <c r="AJ1015" s="550"/>
      <c r="AK1015" s="550"/>
      <c r="AL1015" s="550"/>
      <c r="AM1015" s="550"/>
      <c r="AN1015" s="550"/>
    </row>
    <row r="1016" spans="1:40" x14ac:dyDescent="0.25">
      <c r="A1016" s="550"/>
      <c r="B1016" s="550"/>
      <c r="C1016" s="550"/>
      <c r="D1016" s="550"/>
      <c r="E1016" s="550"/>
      <c r="F1016" s="550"/>
      <c r="G1016" s="550"/>
      <c r="H1016" s="550"/>
      <c r="I1016" s="550"/>
      <c r="J1016" s="550"/>
      <c r="K1016" s="550"/>
      <c r="L1016" s="550"/>
      <c r="M1016" s="550"/>
      <c r="N1016" s="550"/>
      <c r="O1016" s="550"/>
      <c r="P1016" s="550"/>
      <c r="Q1016" s="549"/>
      <c r="R1016" s="550"/>
      <c r="S1016" s="550"/>
      <c r="T1016" s="550"/>
      <c r="U1016" s="550"/>
      <c r="V1016" s="549"/>
      <c r="W1016" s="550"/>
      <c r="X1016" s="550"/>
      <c r="Y1016" s="550"/>
      <c r="Z1016" s="550"/>
      <c r="AA1016" s="550"/>
      <c r="AB1016" s="550"/>
      <c r="AC1016" s="550"/>
      <c r="AD1016" s="550"/>
      <c r="AE1016" s="550"/>
      <c r="AF1016" s="550"/>
      <c r="AG1016" s="550"/>
      <c r="AH1016" s="550"/>
      <c r="AI1016" s="550"/>
      <c r="AJ1016" s="550"/>
      <c r="AK1016" s="550"/>
      <c r="AL1016" s="550"/>
      <c r="AM1016" s="550"/>
      <c r="AN1016" s="550"/>
    </row>
    <row r="1017" spans="1:40" x14ac:dyDescent="0.25">
      <c r="A1017" s="550"/>
      <c r="B1017" s="550"/>
      <c r="C1017" s="550"/>
      <c r="D1017" s="550"/>
      <c r="E1017" s="550"/>
      <c r="F1017" s="550"/>
      <c r="G1017" s="550"/>
      <c r="H1017" s="550"/>
      <c r="I1017" s="550"/>
      <c r="J1017" s="550"/>
      <c r="K1017" s="550"/>
      <c r="L1017" s="550"/>
      <c r="M1017" s="550"/>
      <c r="N1017" s="550"/>
      <c r="O1017" s="550"/>
      <c r="P1017" s="550"/>
      <c r="Q1017" s="549"/>
      <c r="R1017" s="550"/>
      <c r="S1017" s="550"/>
      <c r="T1017" s="550"/>
      <c r="U1017" s="550"/>
      <c r="V1017" s="549"/>
      <c r="W1017" s="550"/>
      <c r="X1017" s="550"/>
      <c r="Y1017" s="550"/>
      <c r="Z1017" s="550"/>
      <c r="AA1017" s="550"/>
      <c r="AB1017" s="550"/>
      <c r="AC1017" s="550"/>
      <c r="AD1017" s="550"/>
      <c r="AE1017" s="550"/>
      <c r="AF1017" s="550"/>
      <c r="AG1017" s="550"/>
      <c r="AH1017" s="550"/>
      <c r="AI1017" s="550"/>
      <c r="AJ1017" s="550"/>
      <c r="AK1017" s="550"/>
      <c r="AL1017" s="550"/>
      <c r="AM1017" s="550"/>
      <c r="AN1017" s="550"/>
    </row>
    <row r="1018" spans="1:40" x14ac:dyDescent="0.25">
      <c r="A1018" s="550"/>
      <c r="B1018" s="550"/>
      <c r="C1018" s="550"/>
      <c r="D1018" s="550"/>
      <c r="E1018" s="550"/>
      <c r="F1018" s="550"/>
      <c r="G1018" s="550"/>
      <c r="H1018" s="550"/>
      <c r="I1018" s="550"/>
      <c r="J1018" s="550"/>
      <c r="K1018" s="550"/>
      <c r="L1018" s="550"/>
      <c r="M1018" s="550"/>
      <c r="N1018" s="550"/>
      <c r="O1018" s="550"/>
      <c r="P1018" s="550"/>
      <c r="Q1018" s="549"/>
      <c r="R1018" s="550"/>
      <c r="S1018" s="550"/>
      <c r="T1018" s="550"/>
      <c r="U1018" s="550"/>
      <c r="V1018" s="549"/>
      <c r="W1018" s="550"/>
      <c r="X1018" s="550"/>
      <c r="Y1018" s="550"/>
      <c r="Z1018" s="550"/>
      <c r="AA1018" s="550"/>
      <c r="AB1018" s="550"/>
      <c r="AC1018" s="550"/>
      <c r="AD1018" s="550"/>
      <c r="AE1018" s="550"/>
      <c r="AF1018" s="550"/>
      <c r="AG1018" s="550"/>
      <c r="AH1018" s="550"/>
      <c r="AI1018" s="550"/>
      <c r="AJ1018" s="550"/>
      <c r="AK1018" s="550"/>
      <c r="AL1018" s="550"/>
      <c r="AM1018" s="550"/>
      <c r="AN1018" s="550"/>
    </row>
    <row r="1019" spans="1:40" x14ac:dyDescent="0.25">
      <c r="A1019" s="550"/>
      <c r="B1019" s="550"/>
      <c r="C1019" s="550"/>
      <c r="D1019" s="550"/>
      <c r="E1019" s="550"/>
      <c r="F1019" s="550"/>
      <c r="G1019" s="550"/>
      <c r="H1019" s="550"/>
      <c r="I1019" s="550"/>
      <c r="J1019" s="550"/>
      <c r="K1019" s="550"/>
      <c r="L1019" s="550"/>
      <c r="M1019" s="550"/>
      <c r="N1019" s="550"/>
      <c r="O1019" s="550"/>
      <c r="P1019" s="550"/>
      <c r="Q1019" s="549"/>
      <c r="R1019" s="550"/>
      <c r="S1019" s="550"/>
      <c r="T1019" s="550"/>
      <c r="U1019" s="550"/>
      <c r="V1019" s="549"/>
      <c r="W1019" s="550"/>
      <c r="X1019" s="550"/>
      <c r="Y1019" s="550"/>
      <c r="Z1019" s="550"/>
      <c r="AA1019" s="550"/>
      <c r="AB1019" s="550"/>
      <c r="AC1019" s="550"/>
      <c r="AD1019" s="550"/>
      <c r="AE1019" s="550"/>
      <c r="AF1019" s="550"/>
      <c r="AG1019" s="550"/>
      <c r="AH1019" s="550"/>
      <c r="AI1019" s="550"/>
      <c r="AJ1019" s="550"/>
      <c r="AK1019" s="550"/>
      <c r="AL1019" s="550"/>
      <c r="AM1019" s="550"/>
      <c r="AN1019" s="550"/>
    </row>
    <row r="1020" spans="1:40" x14ac:dyDescent="0.25">
      <c r="A1020" s="550"/>
      <c r="B1020" s="550"/>
      <c r="C1020" s="550"/>
      <c r="D1020" s="550"/>
      <c r="E1020" s="550"/>
      <c r="F1020" s="550"/>
      <c r="G1020" s="550"/>
      <c r="H1020" s="550"/>
      <c r="I1020" s="550"/>
      <c r="J1020" s="550"/>
      <c r="K1020" s="550"/>
      <c r="L1020" s="550"/>
      <c r="M1020" s="550"/>
      <c r="N1020" s="550"/>
      <c r="O1020" s="550"/>
      <c r="P1020" s="550"/>
      <c r="Q1020" s="549"/>
      <c r="R1020" s="550"/>
      <c r="S1020" s="550"/>
      <c r="T1020" s="550"/>
      <c r="U1020" s="550"/>
      <c r="V1020" s="549"/>
      <c r="W1020" s="550"/>
      <c r="X1020" s="550"/>
      <c r="Y1020" s="550"/>
      <c r="Z1020" s="550"/>
      <c r="AA1020" s="550"/>
      <c r="AB1020" s="550"/>
      <c r="AC1020" s="550"/>
      <c r="AD1020" s="550"/>
      <c r="AE1020" s="550"/>
      <c r="AF1020" s="550"/>
      <c r="AG1020" s="550"/>
      <c r="AH1020" s="550"/>
      <c r="AI1020" s="550"/>
      <c r="AJ1020" s="550"/>
      <c r="AK1020" s="550"/>
      <c r="AL1020" s="550"/>
      <c r="AM1020" s="550"/>
      <c r="AN1020" s="550"/>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249977111117893"/>
  </sheetPr>
  <dimension ref="A1:K77"/>
  <sheetViews>
    <sheetView topLeftCell="A14" workbookViewId="0">
      <selection activeCell="E40" sqref="E40"/>
    </sheetView>
  </sheetViews>
  <sheetFormatPr defaultColWidth="9.125" defaultRowHeight="14.3" x14ac:dyDescent="0.25"/>
  <cols>
    <col min="1" max="1" width="9.125" style="40"/>
    <col min="2" max="2" width="17.125" style="40" bestFit="1" customWidth="1"/>
    <col min="3" max="3" width="9.75" style="40" customWidth="1"/>
    <col min="4" max="4" width="60.25" style="48" customWidth="1"/>
    <col min="5" max="5" width="7.75" style="50" customWidth="1"/>
    <col min="6" max="6" width="14.875" style="50" customWidth="1"/>
    <col min="7" max="7" width="33.125" style="40" customWidth="1"/>
    <col min="8" max="8" width="16.125" style="40" customWidth="1"/>
    <col min="9" max="9" width="26.75" style="40" customWidth="1"/>
    <col min="10" max="10" width="22" style="40" customWidth="1"/>
    <col min="11" max="11" width="20.25" style="40" bestFit="1" customWidth="1"/>
    <col min="12" max="12" width="11.75" style="40" customWidth="1"/>
    <col min="13" max="13" width="18.125" style="40" customWidth="1"/>
    <col min="14" max="16384" width="9.125" style="40"/>
  </cols>
  <sheetData>
    <row r="1" spans="2:11" ht="16.5" customHeight="1" x14ac:dyDescent="0.25"/>
    <row r="2" spans="2:11" ht="16.5" customHeight="1" x14ac:dyDescent="0.25">
      <c r="B2" s="148"/>
    </row>
    <row r="3" spans="2:11" ht="16.5" customHeight="1" thickBot="1" x14ac:dyDescent="0.3"/>
    <row r="4" spans="2:11" ht="16.5" customHeight="1" x14ac:dyDescent="0.25">
      <c r="B4" s="149" t="s">
        <v>196</v>
      </c>
      <c r="C4" s="150" t="s">
        <v>197</v>
      </c>
      <c r="D4" s="151" t="s">
        <v>198</v>
      </c>
      <c r="E4" s="152" t="s">
        <v>199</v>
      </c>
      <c r="F4" s="152" t="s">
        <v>200</v>
      </c>
      <c r="G4" s="153" t="s">
        <v>201</v>
      </c>
      <c r="H4" s="153"/>
      <c r="I4" s="139"/>
      <c r="K4" s="60"/>
    </row>
    <row r="5" spans="2:11" ht="16.5" customHeight="1" x14ac:dyDescent="0.25">
      <c r="B5" s="154"/>
      <c r="C5" s="286"/>
      <c r="D5" s="103"/>
      <c r="E5" s="287"/>
      <c r="F5" s="287"/>
      <c r="G5" s="148"/>
      <c r="H5" s="148"/>
      <c r="I5" s="47"/>
    </row>
    <row r="6" spans="2:11" ht="16.5" customHeight="1" x14ac:dyDescent="0.25">
      <c r="B6" s="761" t="s">
        <v>202</v>
      </c>
      <c r="C6" s="762"/>
      <c r="D6" s="762"/>
      <c r="E6" s="762"/>
      <c r="F6" s="762"/>
      <c r="G6" s="762"/>
      <c r="H6" s="762"/>
      <c r="I6" s="155"/>
      <c r="J6" s="156"/>
    </row>
    <row r="7" spans="2:11" ht="16.5" customHeight="1" x14ac:dyDescent="0.25">
      <c r="B7" s="140"/>
      <c r="C7" s="73"/>
      <c r="D7" s="37"/>
      <c r="E7" s="39"/>
      <c r="F7" s="39"/>
      <c r="H7" s="55"/>
      <c r="I7" s="47"/>
    </row>
    <row r="8" spans="2:11" ht="16.5" customHeight="1" x14ac:dyDescent="0.25">
      <c r="B8" s="72" t="s">
        <v>203</v>
      </c>
      <c r="C8" s="73"/>
      <c r="D8" s="37"/>
      <c r="E8" s="39"/>
      <c r="F8" s="39"/>
      <c r="H8" s="55"/>
      <c r="I8" s="47"/>
    </row>
    <row r="9" spans="2:11" ht="16.5" customHeight="1" x14ac:dyDescent="0.25">
      <c r="B9" s="75" t="s">
        <v>204</v>
      </c>
      <c r="C9" s="73" t="s">
        <v>501</v>
      </c>
      <c r="D9" s="48" t="s">
        <v>507</v>
      </c>
      <c r="E9" s="76">
        <v>28</v>
      </c>
      <c r="G9" t="s">
        <v>505</v>
      </c>
      <c r="H9" s="288"/>
      <c r="I9" s="47"/>
    </row>
    <row r="10" spans="2:11" ht="16.5" customHeight="1" x14ac:dyDescent="0.25">
      <c r="B10" s="43"/>
      <c r="C10" s="73"/>
      <c r="D10" s="289"/>
      <c r="E10" s="290"/>
      <c r="G10" s="74"/>
      <c r="H10" s="288"/>
      <c r="I10" s="47"/>
    </row>
    <row r="11" spans="2:11" ht="16.5" customHeight="1" x14ac:dyDescent="0.25">
      <c r="B11" s="43"/>
      <c r="H11" s="91"/>
      <c r="I11" s="47"/>
    </row>
    <row r="12" spans="2:11" ht="16.5" customHeight="1" x14ac:dyDescent="0.25">
      <c r="B12" s="43"/>
      <c r="C12" s="73" t="s">
        <v>510</v>
      </c>
      <c r="D12" s="48" t="s">
        <v>206</v>
      </c>
      <c r="E12" s="51">
        <f>'Analysis A'!C8</f>
        <v>4.0253807106598982</v>
      </c>
      <c r="F12" s="50" t="s">
        <v>207</v>
      </c>
      <c r="G12" t="s">
        <v>363</v>
      </c>
      <c r="H12" s="91"/>
      <c r="I12" s="47"/>
    </row>
    <row r="13" spans="2:11" ht="16.5" customHeight="1" x14ac:dyDescent="0.25">
      <c r="B13" s="43"/>
      <c r="C13" s="73" t="s">
        <v>511</v>
      </c>
      <c r="D13" s="48" t="s">
        <v>158</v>
      </c>
      <c r="E13" s="51">
        <f>'Analysis A'!C9</f>
        <v>0.37563451776649748</v>
      </c>
      <c r="F13" s="50" t="s">
        <v>207</v>
      </c>
      <c r="G13" s="291" t="str">
        <f>G12</f>
        <v>linked cell to survey data</v>
      </c>
      <c r="H13" s="91"/>
      <c r="I13" s="47"/>
    </row>
    <row r="14" spans="2:11" ht="16.5" customHeight="1" x14ac:dyDescent="0.25">
      <c r="B14" s="43"/>
      <c r="C14" s="73" t="s">
        <v>512</v>
      </c>
      <c r="D14" s="48" t="s">
        <v>208</v>
      </c>
      <c r="E14" s="51">
        <f>'Analysis A'!C10</f>
        <v>0.8375634517766497</v>
      </c>
      <c r="F14" s="50" t="s">
        <v>207</v>
      </c>
      <c r="G14" s="291" t="str">
        <f>G13</f>
        <v>linked cell to survey data</v>
      </c>
      <c r="H14" s="91"/>
      <c r="I14" s="47"/>
    </row>
    <row r="15" spans="2:11" ht="16.5" customHeight="1" x14ac:dyDescent="0.25">
      <c r="B15" s="43"/>
      <c r="C15" s="73" t="s">
        <v>513</v>
      </c>
      <c r="D15" s="48" t="s">
        <v>209</v>
      </c>
      <c r="E15" s="51">
        <f>'Analysis A'!C11</f>
        <v>0.16751269035532995</v>
      </c>
      <c r="F15" s="50" t="s">
        <v>207</v>
      </c>
      <c r="G15" s="291" t="str">
        <f>G14</f>
        <v>linked cell to survey data</v>
      </c>
      <c r="H15" s="91"/>
      <c r="I15" s="47"/>
    </row>
    <row r="16" spans="2:11" ht="16.5" customHeight="1" x14ac:dyDescent="0.25">
      <c r="B16" s="43"/>
      <c r="C16" s="73" t="s">
        <v>514</v>
      </c>
      <c r="D16" s="48" t="s">
        <v>162</v>
      </c>
      <c r="E16" s="51">
        <f>'Analysis A'!C12</f>
        <v>21.086294416243653</v>
      </c>
      <c r="F16" s="50" t="s">
        <v>207</v>
      </c>
      <c r="G16" s="291" t="str">
        <f>G15</f>
        <v>linked cell to survey data</v>
      </c>
      <c r="H16" s="91"/>
      <c r="I16" s="47"/>
    </row>
    <row r="17" spans="1:9" ht="16.5" customHeight="1" x14ac:dyDescent="0.25">
      <c r="B17" s="43"/>
      <c r="C17" s="73" t="s">
        <v>515</v>
      </c>
      <c r="D17" s="48" t="s">
        <v>163</v>
      </c>
      <c r="E17" s="51">
        <f>'Analysis A'!C13</f>
        <v>2.1015228426395938</v>
      </c>
      <c r="F17" s="50" t="s">
        <v>207</v>
      </c>
      <c r="G17" s="291" t="str">
        <f>G16</f>
        <v>linked cell to survey data</v>
      </c>
      <c r="H17" s="91"/>
      <c r="I17" s="47"/>
    </row>
    <row r="18" spans="1:9" ht="18" x14ac:dyDescent="0.25">
      <c r="A18" s="285"/>
      <c r="B18" s="43"/>
      <c r="C18" s="73" t="s">
        <v>516</v>
      </c>
      <c r="D18" s="48" t="s">
        <v>210</v>
      </c>
      <c r="E18" s="51">
        <f>'Analysis A'!C14</f>
        <v>1.3350253807106598</v>
      </c>
      <c r="F18" s="50" t="str">
        <f>F17</f>
        <v>units</v>
      </c>
      <c r="I18" s="47"/>
    </row>
    <row r="19" spans="1:9" ht="16.5" customHeight="1" x14ac:dyDescent="0.35">
      <c r="B19" s="43"/>
      <c r="C19" s="52" t="s">
        <v>517</v>
      </c>
      <c r="D19" s="48" t="s">
        <v>211</v>
      </c>
      <c r="E19" s="76">
        <v>6.7000000000000002E-4</v>
      </c>
      <c r="F19" s="50" t="s">
        <v>212</v>
      </c>
      <c r="G19" s="40" t="s">
        <v>205</v>
      </c>
      <c r="H19" s="91"/>
      <c r="I19" s="47"/>
    </row>
    <row r="20" spans="1:9" ht="16.5" customHeight="1" x14ac:dyDescent="0.35">
      <c r="B20" s="43"/>
      <c r="C20" s="52" t="s">
        <v>518</v>
      </c>
      <c r="D20" s="48" t="s">
        <v>213</v>
      </c>
      <c r="E20" s="157">
        <v>3.39E-2</v>
      </c>
      <c r="F20" s="50" t="s">
        <v>214</v>
      </c>
      <c r="G20" s="291" t="s">
        <v>215</v>
      </c>
      <c r="H20" s="291"/>
      <c r="I20" s="47"/>
    </row>
    <row r="21" spans="1:9" ht="16.5" customHeight="1" x14ac:dyDescent="0.35">
      <c r="B21" s="43"/>
      <c r="C21" s="52" t="s">
        <v>519</v>
      </c>
      <c r="D21" s="48" t="s">
        <v>216</v>
      </c>
      <c r="E21" s="76">
        <v>0.13</v>
      </c>
      <c r="F21" s="50" t="s">
        <v>217</v>
      </c>
      <c r="G21" s="142" t="s">
        <v>218</v>
      </c>
      <c r="I21" s="47"/>
    </row>
    <row r="22" spans="1:9" ht="16.5" customHeight="1" x14ac:dyDescent="0.35">
      <c r="B22" s="43"/>
      <c r="C22" s="52" t="s">
        <v>521</v>
      </c>
      <c r="D22" s="48" t="s">
        <v>221</v>
      </c>
      <c r="E22" s="76">
        <v>0.13</v>
      </c>
      <c r="F22" s="50" t="s">
        <v>217</v>
      </c>
      <c r="G22" s="142" t="s">
        <v>218</v>
      </c>
      <c r="I22" s="47"/>
    </row>
    <row r="23" spans="1:9" ht="16.5" customHeight="1" x14ac:dyDescent="0.35">
      <c r="B23" s="43"/>
      <c r="C23" s="52" t="s">
        <v>523</v>
      </c>
      <c r="D23" s="48" t="s">
        <v>223</v>
      </c>
      <c r="E23" s="76">
        <v>0.28999999999999998</v>
      </c>
      <c r="F23" s="50" t="s">
        <v>217</v>
      </c>
      <c r="G23" s="142" t="s">
        <v>218</v>
      </c>
      <c r="I23" s="47"/>
    </row>
    <row r="24" spans="1:9" ht="16.5" customHeight="1" x14ac:dyDescent="0.35">
      <c r="B24" s="43"/>
      <c r="C24" s="52" t="s">
        <v>525</v>
      </c>
      <c r="D24" s="48" t="s">
        <v>225</v>
      </c>
      <c r="E24" s="76">
        <v>0.28999999999999998</v>
      </c>
      <c r="F24" s="50" t="s">
        <v>217</v>
      </c>
      <c r="G24" s="142" t="s">
        <v>218</v>
      </c>
      <c r="I24" s="47"/>
    </row>
    <row r="25" spans="1:9" ht="16.5" customHeight="1" x14ac:dyDescent="0.35">
      <c r="B25" s="43"/>
      <c r="C25" s="52" t="s">
        <v>527</v>
      </c>
      <c r="D25" s="48" t="s">
        <v>227</v>
      </c>
      <c r="E25" s="76">
        <v>0.13</v>
      </c>
      <c r="F25" s="50" t="s">
        <v>217</v>
      </c>
      <c r="G25" s="142" t="s">
        <v>218</v>
      </c>
      <c r="I25" s="47"/>
    </row>
    <row r="26" spans="1:9" ht="16.5" customHeight="1" x14ac:dyDescent="0.35">
      <c r="B26" s="43"/>
      <c r="C26" s="52" t="s">
        <v>529</v>
      </c>
      <c r="D26" s="48" t="s">
        <v>229</v>
      </c>
      <c r="E26" s="76">
        <v>0.1</v>
      </c>
      <c r="F26" s="50" t="s">
        <v>217</v>
      </c>
      <c r="G26" s="142" t="s">
        <v>218</v>
      </c>
      <c r="I26" s="47"/>
    </row>
    <row r="27" spans="1:9" ht="16.5" customHeight="1" x14ac:dyDescent="0.35">
      <c r="B27" s="43"/>
      <c r="C27" s="52" t="s">
        <v>566</v>
      </c>
      <c r="D27" s="48" t="s">
        <v>231</v>
      </c>
      <c r="E27" s="76">
        <v>0.24</v>
      </c>
      <c r="F27" s="50" t="s">
        <v>217</v>
      </c>
      <c r="G27" s="142" t="s">
        <v>218</v>
      </c>
      <c r="I27" s="47"/>
    </row>
    <row r="28" spans="1:9" ht="16.5" customHeight="1" x14ac:dyDescent="0.35">
      <c r="B28" s="43"/>
      <c r="C28" s="52" t="s">
        <v>520</v>
      </c>
      <c r="D28" s="48" t="s">
        <v>219</v>
      </c>
      <c r="E28" s="76">
        <v>1.9</v>
      </c>
      <c r="F28" s="50" t="s">
        <v>220</v>
      </c>
      <c r="G28" s="142" t="s">
        <v>218</v>
      </c>
      <c r="I28" s="47"/>
    </row>
    <row r="29" spans="1:9" ht="16.5" customHeight="1" x14ac:dyDescent="0.35">
      <c r="B29" s="43"/>
      <c r="C29" s="52" t="s">
        <v>522</v>
      </c>
      <c r="D29" s="48" t="s">
        <v>222</v>
      </c>
      <c r="E29" s="76">
        <v>0.35</v>
      </c>
      <c r="F29" s="50" t="s">
        <v>220</v>
      </c>
      <c r="G29" s="142" t="s">
        <v>218</v>
      </c>
      <c r="I29" s="47"/>
    </row>
    <row r="30" spans="1:9" ht="16.5" customHeight="1" x14ac:dyDescent="0.35">
      <c r="B30" s="43"/>
      <c r="C30" s="52" t="s">
        <v>524</v>
      </c>
      <c r="D30" s="48" t="s">
        <v>224</v>
      </c>
      <c r="E30" s="76">
        <v>0.3</v>
      </c>
      <c r="F30" s="50" t="s">
        <v>220</v>
      </c>
      <c r="G30" s="142" t="s">
        <v>218</v>
      </c>
      <c r="I30" s="47"/>
    </row>
    <row r="31" spans="1:9" ht="16.5" customHeight="1" x14ac:dyDescent="0.35">
      <c r="B31" s="43"/>
      <c r="C31" s="52" t="s">
        <v>526</v>
      </c>
      <c r="D31" s="48" t="s">
        <v>226</v>
      </c>
      <c r="E31" s="76">
        <v>0.3</v>
      </c>
      <c r="F31" s="50" t="s">
        <v>220</v>
      </c>
      <c r="G31" s="142" t="s">
        <v>218</v>
      </c>
      <c r="I31" s="47"/>
    </row>
    <row r="32" spans="1:9" ht="16.5" customHeight="1" x14ac:dyDescent="0.35">
      <c r="B32" s="43"/>
      <c r="C32" s="52" t="s">
        <v>528</v>
      </c>
      <c r="D32" s="48" t="s">
        <v>228</v>
      </c>
      <c r="E32" s="76">
        <v>0.32</v>
      </c>
      <c r="F32" s="50" t="s">
        <v>220</v>
      </c>
      <c r="G32" s="142" t="s">
        <v>218</v>
      </c>
      <c r="I32" s="47"/>
    </row>
    <row r="33" spans="2:9" ht="16.5" customHeight="1" x14ac:dyDescent="0.35">
      <c r="B33" s="43"/>
      <c r="C33" s="52" t="s">
        <v>530</v>
      </c>
      <c r="D33" s="48" t="s">
        <v>230</v>
      </c>
      <c r="E33" s="76">
        <v>1.5</v>
      </c>
      <c r="F33" s="50" t="s">
        <v>220</v>
      </c>
      <c r="G33" s="142" t="s">
        <v>218</v>
      </c>
      <c r="I33" s="47"/>
    </row>
    <row r="34" spans="2:9" ht="16.5" customHeight="1" x14ac:dyDescent="0.35">
      <c r="B34" s="43"/>
      <c r="C34" s="52" t="s">
        <v>567</v>
      </c>
      <c r="D34" s="48" t="s">
        <v>232</v>
      </c>
      <c r="E34" s="76">
        <v>0.02</v>
      </c>
      <c r="F34" s="50" t="s">
        <v>220</v>
      </c>
      <c r="G34" s="142" t="s">
        <v>218</v>
      </c>
      <c r="I34" s="47"/>
    </row>
    <row r="35" spans="2:9" ht="16.5" customHeight="1" x14ac:dyDescent="0.25">
      <c r="B35" s="43"/>
      <c r="C35" s="52"/>
      <c r="E35" s="158"/>
      <c r="I35" s="47"/>
    </row>
    <row r="36" spans="2:9" ht="16.5" customHeight="1" x14ac:dyDescent="0.25">
      <c r="B36" s="43"/>
      <c r="C36" s="52" t="s">
        <v>233</v>
      </c>
      <c r="D36" s="48" t="s">
        <v>234</v>
      </c>
      <c r="E36" s="76">
        <v>365</v>
      </c>
      <c r="F36" s="50" t="s">
        <v>207</v>
      </c>
      <c r="G36"/>
      <c r="I36" s="47"/>
    </row>
    <row r="37" spans="2:9" ht="16.5" customHeight="1" x14ac:dyDescent="0.25">
      <c r="B37" s="43"/>
      <c r="C37" s="82" t="s">
        <v>568</v>
      </c>
      <c r="D37" s="292" t="s">
        <v>235</v>
      </c>
      <c r="E37" s="159">
        <f>$E$9*$E$36*(($E$12*$E$21*$E$28)+($E$13*$E$26*$E$33)+($E$14*$E$23*$E$30)+($E$15*$E$24*$E$31)+($E$16*$E$27*$E$34)+($E$17*$E$25*$E$32)+($E$18*$E$22*$E$29))*$E$19*$E$20</f>
        <v>0.32206140721921822</v>
      </c>
      <c r="F37" s="82" t="s">
        <v>549</v>
      </c>
      <c r="G37" s="40" t="s">
        <v>509</v>
      </c>
      <c r="H37" s="91"/>
      <c r="I37" s="47"/>
    </row>
    <row r="38" spans="2:9" ht="16.5" customHeight="1" x14ac:dyDescent="0.25">
      <c r="B38" s="72" t="s">
        <v>237</v>
      </c>
      <c r="C38" s="73"/>
      <c r="D38" s="37"/>
      <c r="H38" s="91"/>
      <c r="I38" s="47"/>
    </row>
    <row r="39" spans="2:9" ht="16.5" customHeight="1" x14ac:dyDescent="0.25">
      <c r="B39" s="72"/>
      <c r="C39" s="73"/>
      <c r="D39" s="37"/>
      <c r="H39" s="91"/>
      <c r="I39" s="47"/>
    </row>
    <row r="40" spans="2:9" ht="16.5" customHeight="1" x14ac:dyDescent="0.25">
      <c r="B40" s="72" t="s">
        <v>238</v>
      </c>
      <c r="C40" s="86" t="s">
        <v>550</v>
      </c>
      <c r="D40" s="48" t="s">
        <v>239</v>
      </c>
      <c r="E40" s="293">
        <v>0.89480000000000004</v>
      </c>
      <c r="F40" s="50" t="s">
        <v>240</v>
      </c>
      <c r="G40" t="s">
        <v>364</v>
      </c>
      <c r="H40" s="91"/>
      <c r="I40" s="47"/>
    </row>
    <row r="41" spans="2:9" ht="16.5" customHeight="1" x14ac:dyDescent="0.25">
      <c r="B41" s="43"/>
      <c r="C41" s="40" t="s">
        <v>569</v>
      </c>
      <c r="D41" s="48" t="s">
        <v>241</v>
      </c>
      <c r="E41" s="67">
        <v>3.6588103448275868</v>
      </c>
      <c r="F41" s="45" t="s">
        <v>242</v>
      </c>
      <c r="G41" s="40" t="s">
        <v>243</v>
      </c>
      <c r="H41" s="91"/>
      <c r="I41" s="47"/>
    </row>
    <row r="42" spans="2:9" ht="16.5" customHeight="1" x14ac:dyDescent="0.25">
      <c r="B42" s="43"/>
      <c r="C42" s="40" t="s">
        <v>570</v>
      </c>
      <c r="D42" s="48" t="s">
        <v>244</v>
      </c>
      <c r="E42" s="67">
        <v>7.4802469135802463</v>
      </c>
      <c r="F42" s="45" t="s">
        <v>242</v>
      </c>
      <c r="G42" s="40" t="str">
        <f>G41</f>
        <v>VPA06-DD</v>
      </c>
      <c r="H42" s="91"/>
      <c r="I42" s="47"/>
    </row>
    <row r="43" spans="2:9" ht="16.5" customHeight="1" x14ac:dyDescent="0.25">
      <c r="B43" s="43"/>
      <c r="C43" s="40" t="s">
        <v>571</v>
      </c>
      <c r="D43" s="48" t="s">
        <v>245</v>
      </c>
      <c r="E43" s="67">
        <v>7.0624692307692296</v>
      </c>
      <c r="F43" s="45" t="s">
        <v>242</v>
      </c>
      <c r="G43" s="40" t="str">
        <f>G42</f>
        <v>VPA06-DD</v>
      </c>
      <c r="H43" s="91"/>
      <c r="I43" s="47"/>
    </row>
    <row r="44" spans="2:9" ht="16.5" customHeight="1" x14ac:dyDescent="0.25">
      <c r="B44" s="43"/>
      <c r="C44" s="40" t="s">
        <v>572</v>
      </c>
      <c r="D44" s="48" t="s">
        <v>13421</v>
      </c>
      <c r="E44" s="67">
        <v>0.23723210784313725</v>
      </c>
      <c r="F44" s="45" t="str">
        <f>F43</f>
        <v>tonnes/HH/year</v>
      </c>
      <c r="G44" s="40" t="s">
        <v>19623</v>
      </c>
      <c r="H44" s="91"/>
      <c r="I44" s="47"/>
    </row>
    <row r="45" spans="2:9" ht="16.5" customHeight="1" x14ac:dyDescent="0.25">
      <c r="B45" s="43"/>
      <c r="C45" s="40" t="s">
        <v>13420</v>
      </c>
      <c r="D45" s="48" t="s">
        <v>13422</v>
      </c>
      <c r="E45" s="67">
        <v>0.44114901960784314</v>
      </c>
      <c r="F45" s="45" t="str">
        <f>F44</f>
        <v>tonnes/HH/year</v>
      </c>
      <c r="G45" s="40" t="str">
        <f>G44</f>
        <v>VPA06 CPI MPV</v>
      </c>
      <c r="H45" s="91"/>
      <c r="I45" s="47"/>
    </row>
    <row r="46" spans="2:9" ht="16.5" customHeight="1" x14ac:dyDescent="0.25">
      <c r="B46" s="43"/>
      <c r="E46" s="67"/>
      <c r="F46" s="45"/>
      <c r="H46" s="91"/>
      <c r="I46" s="47"/>
    </row>
    <row r="47" spans="2:9" ht="16.5" customHeight="1" x14ac:dyDescent="0.25">
      <c r="B47" s="72"/>
      <c r="C47" s="73" t="s">
        <v>553</v>
      </c>
      <c r="D47" s="37" t="s">
        <v>246</v>
      </c>
      <c r="E47" s="50">
        <v>1.4999999999999999E-2</v>
      </c>
      <c r="F47" s="50" t="s">
        <v>247</v>
      </c>
      <c r="G47" s="40" t="s">
        <v>205</v>
      </c>
      <c r="H47" s="91"/>
      <c r="I47" s="47"/>
    </row>
    <row r="48" spans="2:9" ht="16.5" customHeight="1" x14ac:dyDescent="0.25">
      <c r="B48" s="72"/>
      <c r="C48" s="73" t="s">
        <v>573</v>
      </c>
      <c r="D48" s="48" t="s">
        <v>574</v>
      </c>
      <c r="E48" s="66">
        <v>112</v>
      </c>
      <c r="F48" s="50" t="s">
        <v>556</v>
      </c>
      <c r="G48" s="40" t="s">
        <v>205</v>
      </c>
      <c r="H48" s="91"/>
      <c r="I48" s="47"/>
    </row>
    <row r="49" spans="2:10" ht="16.5" customHeight="1" x14ac:dyDescent="0.25">
      <c r="B49" s="72"/>
      <c r="C49" s="73" t="s">
        <v>557</v>
      </c>
      <c r="D49" s="37" t="s">
        <v>248</v>
      </c>
      <c r="E49" s="50">
        <v>4.7300000000000002E-2</v>
      </c>
      <c r="F49" s="50" t="str">
        <f>F47</f>
        <v>TJ/tonne</v>
      </c>
      <c r="G49" s="40" t="str">
        <f>G48</f>
        <v>IPCC default</v>
      </c>
      <c r="H49" s="91"/>
      <c r="I49" s="47"/>
    </row>
    <row r="50" spans="2:10" ht="16.5" customHeight="1" x14ac:dyDescent="0.25">
      <c r="B50" s="72"/>
      <c r="C50" s="73" t="s">
        <v>558</v>
      </c>
      <c r="D50" s="48" t="s">
        <v>575</v>
      </c>
      <c r="E50" s="66">
        <v>63.1</v>
      </c>
      <c r="F50" s="50" t="str">
        <f>F48</f>
        <v>tCO2/TJ</v>
      </c>
      <c r="G50" s="40" t="str">
        <f>G48</f>
        <v>IPCC default</v>
      </c>
      <c r="H50" s="91"/>
      <c r="I50" s="47"/>
    </row>
    <row r="51" spans="2:10" ht="16.5" customHeight="1" x14ac:dyDescent="0.25">
      <c r="B51" s="72"/>
      <c r="C51" s="73"/>
      <c r="E51" s="294"/>
      <c r="F51" s="67"/>
      <c r="H51" s="91"/>
      <c r="I51" s="47"/>
    </row>
    <row r="52" spans="2:10" ht="16.5" customHeight="1" x14ac:dyDescent="0.25">
      <c r="B52" s="72"/>
      <c r="C52" s="82" t="s">
        <v>576</v>
      </c>
      <c r="D52" s="292" t="s">
        <v>249</v>
      </c>
      <c r="E52" s="295">
        <f>E40*E41*E47*E48</f>
        <v>5.5001578742068968</v>
      </c>
      <c r="F52" s="88" t="s">
        <v>561</v>
      </c>
      <c r="G52" s="40" t="s">
        <v>236</v>
      </c>
      <c r="H52" s="91"/>
      <c r="I52" s="47"/>
    </row>
    <row r="53" spans="2:10" ht="16.5" customHeight="1" x14ac:dyDescent="0.25">
      <c r="B53" s="72"/>
      <c r="C53" s="82" t="s">
        <v>577</v>
      </c>
      <c r="D53" s="292" t="s">
        <v>250</v>
      </c>
      <c r="E53" s="295">
        <f>E40*E42*E47*E48</f>
        <v>11.244785896296296</v>
      </c>
      <c r="F53" s="88" t="s">
        <v>561</v>
      </c>
      <c r="G53" s="40" t="s">
        <v>236</v>
      </c>
      <c r="H53" s="91"/>
      <c r="I53" s="47"/>
    </row>
    <row r="54" spans="2:10" ht="16.5" customHeight="1" x14ac:dyDescent="0.25">
      <c r="B54" s="43"/>
      <c r="C54" s="82" t="s">
        <v>578</v>
      </c>
      <c r="D54" s="292" t="s">
        <v>251</v>
      </c>
      <c r="E54" s="295">
        <f>E40*E43*E47*E48</f>
        <v>10.616755745723076</v>
      </c>
      <c r="F54" s="88" t="s">
        <v>561</v>
      </c>
      <c r="G54" s="40" t="s">
        <v>236</v>
      </c>
      <c r="H54" s="91"/>
      <c r="I54" s="47"/>
    </row>
    <row r="55" spans="2:10" ht="16.5" customHeight="1" x14ac:dyDescent="0.25">
      <c r="B55" s="43"/>
      <c r="C55" s="82" t="s">
        <v>572</v>
      </c>
      <c r="D55" s="292" t="s">
        <v>252</v>
      </c>
      <c r="E55" s="295">
        <f>E44*E49*E50+E45*E47*E48*E40</f>
        <v>1.3712135058436274</v>
      </c>
      <c r="F55" s="88" t="str">
        <f>F54</f>
        <v>tCO2 / yr</v>
      </c>
      <c r="G55" s="40" t="str">
        <f>G54</f>
        <v>Calculated</v>
      </c>
      <c r="H55" s="91"/>
      <c r="I55" s="47"/>
    </row>
    <row r="56" spans="2:10" ht="16.5" customHeight="1" x14ac:dyDescent="0.25">
      <c r="B56" s="43"/>
      <c r="C56" s="82"/>
      <c r="D56" s="292"/>
      <c r="E56" s="292"/>
      <c r="F56" s="88"/>
      <c r="H56" s="91"/>
      <c r="I56" s="47"/>
    </row>
    <row r="57" spans="2:10" ht="16.5" customHeight="1" x14ac:dyDescent="0.25">
      <c r="B57" s="43"/>
      <c r="D57" s="143" t="s">
        <v>253</v>
      </c>
      <c r="E57" s="160">
        <f>'Analysis A'!D17</f>
        <v>0.75126903553299496</v>
      </c>
      <c r="F57" s="52"/>
      <c r="G57" s="40" t="str">
        <f>G12</f>
        <v>linked cell to survey data</v>
      </c>
      <c r="H57" s="91"/>
      <c r="I57" s="47"/>
    </row>
    <row r="58" spans="2:10" ht="16.5" customHeight="1" x14ac:dyDescent="0.25">
      <c r="B58" s="43"/>
      <c r="D58" s="143" t="s">
        <v>254</v>
      </c>
      <c r="E58" s="160">
        <f>'Analysis A'!D18</f>
        <v>9.6446700507614211E-2</v>
      </c>
      <c r="F58" s="52"/>
      <c r="G58" s="291" t="str">
        <f>G13</f>
        <v>linked cell to survey data</v>
      </c>
      <c r="H58" s="91"/>
      <c r="I58" s="47"/>
    </row>
    <row r="59" spans="2:10" ht="16.5" customHeight="1" x14ac:dyDescent="0.25">
      <c r="B59" s="43"/>
      <c r="D59" s="143" t="s">
        <v>255</v>
      </c>
      <c r="E59" s="160">
        <f>'Analysis A'!D19</f>
        <v>0</v>
      </c>
      <c r="F59" s="52"/>
      <c r="G59" s="291" t="str">
        <f>G14</f>
        <v>linked cell to survey data</v>
      </c>
      <c r="H59" s="91"/>
      <c r="I59" s="47"/>
    </row>
    <row r="60" spans="2:10" ht="16.5" customHeight="1" x14ac:dyDescent="0.25">
      <c r="B60" s="43"/>
      <c r="D60" s="296" t="s">
        <v>256</v>
      </c>
      <c r="E60" s="160">
        <f>'Analysis A'!D20</f>
        <v>0.15228426395939088</v>
      </c>
      <c r="F60" s="52"/>
      <c r="G60" s="291" t="str">
        <f>G15</f>
        <v>linked cell to survey data</v>
      </c>
      <c r="H60" s="91"/>
      <c r="I60" s="47"/>
    </row>
    <row r="61" spans="2:10" ht="16.5" customHeight="1" x14ac:dyDescent="0.25">
      <c r="B61" s="43"/>
      <c r="C61" s="82" t="s">
        <v>576</v>
      </c>
      <c r="D61" s="292" t="s">
        <v>257</v>
      </c>
      <c r="E61" s="297">
        <f>(E52*E57)+(E53*E58)+(E54*E59)+E60*E55</f>
        <v>5.4254350385155288</v>
      </c>
      <c r="F61" s="298" t="s">
        <v>579</v>
      </c>
      <c r="H61" s="91"/>
      <c r="I61" s="47"/>
    </row>
    <row r="62" spans="2:10" ht="16.5" customHeight="1" x14ac:dyDescent="0.25">
      <c r="B62" s="43"/>
      <c r="D62" s="52"/>
      <c r="E62" s="299"/>
      <c r="F62" s="52"/>
      <c r="H62" s="91"/>
      <c r="I62" s="47"/>
    </row>
    <row r="63" spans="2:10" ht="16.5" customHeight="1" thickBot="1" x14ac:dyDescent="0.3">
      <c r="B63" s="144"/>
      <c r="C63" s="300" t="s">
        <v>580</v>
      </c>
      <c r="D63" s="301" t="s">
        <v>258</v>
      </c>
      <c r="E63" s="146">
        <f>E61+E37</f>
        <v>5.7474964457347468</v>
      </c>
      <c r="F63" s="282" t="str">
        <f>F61</f>
        <v>tCO2 / yr /hh</v>
      </c>
      <c r="G63" s="145" t="str">
        <f>G37</f>
        <v>Calculated using Global Warming Potential of methane (on and after 1/1/2021))</v>
      </c>
      <c r="H63" s="161"/>
      <c r="I63" s="147"/>
    </row>
    <row r="64" spans="2:10" ht="16.5" customHeight="1" x14ac:dyDescent="0.25">
      <c r="J64" s="162"/>
    </row>
    <row r="65" spans="3:10" ht="16.5" customHeight="1" x14ac:dyDescent="0.25">
      <c r="D65" s="40"/>
      <c r="E65" s="40"/>
      <c r="F65" s="40"/>
      <c r="J65" s="156"/>
    </row>
    <row r="66" spans="3:10" ht="16.5" customHeight="1" x14ac:dyDescent="0.25">
      <c r="D66" s="40"/>
      <c r="E66" s="40"/>
      <c r="F66" s="40"/>
    </row>
    <row r="67" spans="3:10" ht="16.5" customHeight="1" x14ac:dyDescent="0.25">
      <c r="D67" s="40"/>
      <c r="E67" s="40"/>
      <c r="F67" s="40"/>
    </row>
    <row r="68" spans="3:10" ht="16.5" customHeight="1" x14ac:dyDescent="0.25">
      <c r="D68" s="40"/>
      <c r="E68" s="40"/>
      <c r="F68" s="40"/>
    </row>
    <row r="69" spans="3:10" x14ac:dyDescent="0.25">
      <c r="E69" s="40"/>
    </row>
    <row r="70" spans="3:10" x14ac:dyDescent="0.25">
      <c r="E70" s="40"/>
    </row>
    <row r="71" spans="3:10" x14ac:dyDescent="0.25">
      <c r="C71" s="163"/>
      <c r="D71" s="52"/>
      <c r="E71" s="52"/>
      <c r="F71" s="52"/>
    </row>
    <row r="72" spans="3:10" x14ac:dyDescent="0.25">
      <c r="C72" s="52"/>
      <c r="D72" s="40"/>
      <c r="E72" s="40"/>
      <c r="F72" s="40"/>
    </row>
    <row r="73" spans="3:10" x14ac:dyDescent="0.25">
      <c r="C73" s="52"/>
      <c r="D73" s="40"/>
      <c r="E73" s="40"/>
      <c r="F73" s="40"/>
    </row>
    <row r="74" spans="3:10" x14ac:dyDescent="0.25">
      <c r="C74" s="52"/>
      <c r="D74" s="40"/>
      <c r="E74" s="40"/>
      <c r="F74" s="40"/>
    </row>
    <row r="75" spans="3:10" x14ac:dyDescent="0.25">
      <c r="C75" s="52"/>
      <c r="D75" s="40"/>
      <c r="E75" s="40"/>
      <c r="F75" s="40"/>
    </row>
    <row r="76" spans="3:10" x14ac:dyDescent="0.25">
      <c r="C76"/>
      <c r="D76" s="40"/>
      <c r="E76" s="40"/>
      <c r="F76" s="40"/>
    </row>
    <row r="77" spans="3:10" x14ac:dyDescent="0.25">
      <c r="C77" s="52"/>
      <c r="D77" s="40"/>
      <c r="E77" s="40"/>
      <c r="F77" s="40"/>
    </row>
  </sheetData>
  <sortState xmlns:xlrd2="http://schemas.microsoft.com/office/spreadsheetml/2017/richdata2" ref="B21:I34">
    <sortCondition ref="C21:C34"/>
  </sortState>
  <mergeCells count="1">
    <mergeCell ref="B6:H6"/>
  </mergeCells>
  <hyperlinks>
    <hyperlink ref="G21" r:id="rId1" xr:uid="{00000000-0004-0000-0400-000000000000}"/>
    <hyperlink ref="G22:G34" r:id="rId2" display="IPCC default Chap 10 Emissions from livestock and manure management (2006)" xr:uid="{00000000-0004-0000-0400-000001000000}"/>
  </hyperlinks>
  <pageMargins left="0.7" right="0.7" top="0.75" bottom="0.75" header="0.3" footer="0.3"/>
  <pageSetup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D0D523F302484F892F723420D71428" ma:contentTypeVersion="10" ma:contentTypeDescription="Create a new document." ma:contentTypeScope="" ma:versionID="58106a2e5ebbcfa9c9085bb3cbf96430">
  <xsd:schema xmlns:xsd="http://www.w3.org/2001/XMLSchema" xmlns:xs="http://www.w3.org/2001/XMLSchema" xmlns:p="http://schemas.microsoft.com/office/2006/metadata/properties" xmlns:ns1="http://schemas.microsoft.com/sharepoint/v3" xmlns:ns2="ea430ab3-9117-4245-8ec8-f243c25dcc3c" xmlns:ns3="http://schemas.microsoft.com/sharepoint/v4" xmlns:ns4="c6308f3e-e754-4cfa-8051-4e420c5d6977" targetNamespace="http://schemas.microsoft.com/office/2006/metadata/properties" ma:root="true" ma:fieldsID="1fa74876b05bdc62b1977cda6f5fa5bc" ns1:_="" ns2:_="" ns3:_="" ns4:_="">
    <xsd:import namespace="http://schemas.microsoft.com/sharepoint/v3"/>
    <xsd:import namespace="ea430ab3-9117-4245-8ec8-f243c25dcc3c"/>
    <xsd:import namespace="http://schemas.microsoft.com/sharepoint/v4"/>
    <xsd:import namespace="c6308f3e-e754-4cfa-8051-4e420c5d6977"/>
    <xsd:element name="properties">
      <xsd:complexType>
        <xsd:sequence>
          <xsd:element name="documentManagement">
            <xsd:complexType>
              <xsd:all>
                <xsd:element ref="ns2:Managing_x0020_Entity" minOccurs="0"/>
                <xsd:element ref="ns1:EmailSender" minOccurs="0"/>
                <xsd:element ref="ns1:EmailTo" minOccurs="0"/>
                <xsd:element ref="ns1:EmailCc" minOccurs="0"/>
                <xsd:element ref="ns1:EmailFrom" minOccurs="0"/>
                <xsd:element ref="ns1:EmailSubject" minOccurs="0"/>
                <xsd:element ref="ns3:EmailHeaders"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3" nillable="true" ma:displayName="E-Mail Sender" ma:hidden="true" ma:internalName="EmailSender">
      <xsd:simpleType>
        <xsd:restriction base="dms:Note">
          <xsd:maxLength value="255"/>
        </xsd:restriction>
      </xsd:simpleType>
    </xsd:element>
    <xsd:element name="EmailTo" ma:index="4" nillable="true" ma:displayName="E-Mail To" ma:hidden="true" ma:internalName="EmailTo">
      <xsd:simpleType>
        <xsd:restriction base="dms:Note">
          <xsd:maxLength value="255"/>
        </xsd:restriction>
      </xsd:simpleType>
    </xsd:element>
    <xsd:element name="EmailCc" ma:index="5" nillable="true" ma:displayName="E-Mail Cc" ma:hidden="true" ma:internalName="EmailCc">
      <xsd:simpleType>
        <xsd:restriction base="dms:Note">
          <xsd:maxLength value="255"/>
        </xsd:restriction>
      </xsd:simpleType>
    </xsd:element>
    <xsd:element name="EmailFrom" ma:index="6" nillable="true" ma:displayName="E-Mail From" ma:hidden="true" ma:internalName="EmailFrom">
      <xsd:simpleType>
        <xsd:restriction base="dms:Text"/>
      </xsd:simpleType>
    </xsd:element>
    <xsd:element name="EmailSubject" ma:index="7" nillable="true" ma:displayName="E-Mail Subject" ma:hidden="true" ma:internalName="EmailSubjec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430ab3-9117-4245-8ec8-f243c25dcc3c" elementFormDefault="qualified">
    <xsd:import namespace="http://schemas.microsoft.com/office/2006/documentManagement/types"/>
    <xsd:import namespace="http://schemas.microsoft.com/office/infopath/2007/PartnerControls"/>
    <xsd:element name="Managing_x0020_Entity" ma:index="2" nillable="true" ma:displayName="Managing Entity" ma:format="Dropdown" ma:internalName="Managing_x0020_Entity">
      <xsd:simpleType>
        <xsd:restriction base="dms:Choice">
          <xsd:enumeration value="BRTUV"/>
          <xsd:enumeration value="TN CERT"/>
          <xsd:enumeration value="TN India"/>
          <xsd:enumeration value="TN Mexico"/>
          <xsd:enumeration value="TN Malaysia"/>
          <xsd:enumeration value="CH"/>
          <xsd:enumeration value="AFR"/>
          <xsd:enumeration value="IND"/>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8" nillable="true" ma:displayName="E-Mail Headers" ma:hidden="true" ma:internalName="EmailHeaders">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308f3e-e754-4cfa-8051-4e420c5d6977"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Managing_x0020_Entity xmlns="ea430ab3-9117-4245-8ec8-f243c25dcc3c" xsi:nil="true"/>
    <EmailSender xmlns="http://schemas.microsoft.com/sharepoint/v3" xsi:nil="true"/>
    <EmailFrom xmlns="http://schemas.microsoft.com/sharepoint/v3" xsi:nil="true"/>
    <EmailSubject xmlns="http://schemas.microsoft.com/sharepoint/v3" xsi:nil="true"/>
    <EmailCc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871295-936B-4828-A233-40F3A866B9A3}">
  <ds:schemaRefs>
    <ds:schemaRef ds:uri="http://schemas.microsoft.com/office/2006/metadata/contentType"/>
    <ds:schemaRef ds:uri="http://schemas.microsoft.com/office/2006/metadata/properties/metaAttributes"/>
    <ds:schemaRef ds:uri="http://www.w3.org/2000/xmlns/"/>
    <ds:schemaRef ds:uri="http://www.w3.org/2001/XMLSchema"/>
    <ds:schemaRef ds:uri="http://schemas.microsoft.com/sharepoint/v3"/>
    <ds:schemaRef ds:uri="ea430ab3-9117-4245-8ec8-f243c25dcc3c"/>
    <ds:schemaRef ds:uri="http://schemas.microsoft.com/sharepoint/v4"/>
    <ds:schemaRef ds:uri="c6308f3e-e754-4cfa-8051-4e420c5d6977"/>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DDAD92E-F5BB-4E75-B19D-86E03F37A015}">
  <ds:schemaRefs>
    <ds:schemaRef ds:uri="http://schemas.microsoft.com/office/2006/metadata/properties"/>
    <ds:schemaRef ds:uri="http://www.w3.org/2000/xmlns/"/>
    <ds:schemaRef ds:uri="http://schemas.microsoft.com/sharepoint/v3"/>
    <ds:schemaRef ds:uri="http://www.w3.org/2001/XMLSchema-instance"/>
    <ds:schemaRef ds:uri="http://schemas.microsoft.com/sharepoint/v4"/>
    <ds:schemaRef ds:uri="ea430ab3-9117-4245-8ec8-f243c25dcc3c"/>
    <ds:schemaRef ds:uri="http://schemas.microsoft.com/office/infopath/2007/PartnerControls"/>
  </ds:schemaRefs>
</ds:datastoreItem>
</file>

<file path=customXml/itemProps3.xml><?xml version="1.0" encoding="utf-8"?>
<ds:datastoreItem xmlns:ds="http://schemas.openxmlformats.org/officeDocument/2006/customXml" ds:itemID="{6E4563C0-A7E5-4390-B3D5-E4C3341036A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DB_MPVI</vt:lpstr>
      <vt:lpstr>plant types</vt:lpstr>
      <vt:lpstr>Survey A</vt:lpstr>
      <vt:lpstr>exl plants</vt:lpstr>
      <vt:lpstr>Analysis A</vt:lpstr>
      <vt:lpstr>survey B</vt:lpstr>
      <vt:lpstr> analysis B</vt:lpstr>
      <vt:lpstr>PFT</vt:lpstr>
      <vt:lpstr>BE</vt:lpstr>
      <vt:lpstr>PE</vt:lpstr>
      <vt:lpstr>bio-slurry</vt:lpstr>
      <vt:lpstr>SDG13</vt:lpstr>
      <vt:lpstr>SDG8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2021-05-29T07:05:01Z</dcterms:created>
  <dcterms:modified xsi:type="dcterms:W3CDTF">2025-07-23T07:39:12Z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0x010100E9D0D523F302484F892F723420D71428</vt:lpwstr>
  </property>
</Properties>
</file>